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PP" sheetId="1" r:id="rId5"/>
    <sheet state="hidden" name="HSL HELPER" sheetId="2" r:id="rId6"/>
    <sheet state="visible" name="ISI HPP PRODUK" sheetId="3" r:id="rId7"/>
    <sheet state="visible" name="REKAP" sheetId="4" r:id="rId8"/>
  </sheets>
  <definedNames>
    <definedName name="hdIncome">#REF!</definedName>
    <definedName name="hdOrder">#REF!</definedName>
    <definedName name="tbIncome">#REF!</definedName>
    <definedName name="tbOrder">#REF!</definedName>
    <definedName name="tbProses">#REF!</definedName>
    <definedName hidden="1" localSheetId="1" name="_xlnm._FilterDatabase">'HSL HELPER'!$A$1:$D$7906</definedName>
  </definedNames>
  <calcPr/>
</workbook>
</file>

<file path=xl/sharedStrings.xml><?xml version="1.0" encoding="utf-8"?>
<sst xmlns="http://schemas.openxmlformats.org/spreadsheetml/2006/main" count="1200" uniqueCount="635">
  <si>
    <t>HELPER</t>
  </si>
  <si>
    <t>HPP</t>
  </si>
  <si>
    <t>LABA</t>
  </si>
  <si>
    <t>SKU Induk</t>
  </si>
  <si>
    <t>Nama Produk</t>
  </si>
  <si>
    <t>Nomor Referensi SKU</t>
  </si>
  <si>
    <t>Nama Variasi</t>
  </si>
  <si>
    <t>HPP PRODUK</t>
  </si>
  <si>
    <t>Harga Jual Offline</t>
  </si>
  <si>
    <t>STIKER TEMPEL LABEL BUKU STIKER NAMA BUKU BAHAN HVS BONTAK/CHROMO</t>
  </si>
  <si>
    <t>Stiker sign "AREA DIAWASI CCTV" free cutting bahan vinyl</t>
  </si>
  <si>
    <t>SC 4</t>
  </si>
  <si>
    <t>SC 5</t>
  </si>
  <si>
    <t>SC 1</t>
  </si>
  <si>
    <t>SC 2</t>
  </si>
  <si>
    <t>SC 3</t>
  </si>
  <si>
    <t>Stiker Graftac DG 6 | BISA CUSTOM DESAIN | Termurah dan Tercepat</t>
  </si>
  <si>
    <t>Print Only</t>
  </si>
  <si>
    <t>Kiss Cut</t>
  </si>
  <si>
    <t>Die Cut</t>
  </si>
  <si>
    <t>Stiker Label Makanan Kue/Hampers/Gift Edisi Idul fitri FREE TEMPLATE</t>
  </si>
  <si>
    <t>SM 6,Vinyl</t>
  </si>
  <si>
    <t>SM 3,Vinyl</t>
  </si>
  <si>
    <t>SM 5,Bontak</t>
  </si>
  <si>
    <t>SM 1,Bontak</t>
  </si>
  <si>
    <t>SM 5,Vinyl</t>
  </si>
  <si>
    <t>SM 2,Vinyl</t>
  </si>
  <si>
    <t>SM 3,Bontak</t>
  </si>
  <si>
    <t>SM 6,Bontak</t>
  </si>
  <si>
    <t>SM 1,Vinyl</t>
  </si>
  <si>
    <t>SM 4,Vinyl</t>
  </si>
  <si>
    <t>SM 2,Bontak</t>
  </si>
  <si>
    <t>SM 4,Bontak</t>
  </si>
  <si>
    <t>GANCI AKRILIK EDISI RAMADHAN FREE TEMPLATE</t>
  </si>
  <si>
    <t>TL 4,2 Sisi ( 2 Akrilik )</t>
  </si>
  <si>
    <t>TL 1,1 sisi</t>
  </si>
  <si>
    <t>TL 3,1 sisi</t>
  </si>
  <si>
    <t>TL 3,2 Sisi ( 2 Akrilik )</t>
  </si>
  <si>
    <t>TL 3,2 sisi (akrilik)</t>
  </si>
  <si>
    <t>TL 2,1 sisi</t>
  </si>
  <si>
    <t>TL 4,1 sisi</t>
  </si>
  <si>
    <t>TL 2,2 sisi (akrilik)</t>
  </si>
  <si>
    <t>TL 5,1 sisi</t>
  </si>
  <si>
    <t>TL 1,2 Sisi ( 2 Akrilik )</t>
  </si>
  <si>
    <t>TL 6,1 sisi</t>
  </si>
  <si>
    <t>TL 5,2 sisi (akrilik)</t>
  </si>
  <si>
    <t>TL 6,2 sisi (akrilik)</t>
  </si>
  <si>
    <t>TL 4,2 sisi (akrilik)</t>
  </si>
  <si>
    <t>TL 2,2 Sisi ( 2 Akrilik )</t>
  </si>
  <si>
    <t>TL 1,2 sisi (akrilik)</t>
  </si>
  <si>
    <t>TL 5,2 Sisi ( 2 Akrilik )</t>
  </si>
  <si>
    <t>TL 6,2 Sisi ( 2 Akrilik )</t>
  </si>
  <si>
    <t>Amplop Hari Raya Lebaran FREE TEMPLATE DESAIN I UKURAN BESAR DAN KECIL</t>
  </si>
  <si>
    <t>AL. 2,Kecil</t>
  </si>
  <si>
    <t>AL. 2,Besar</t>
  </si>
  <si>
    <t>AL. 4,Kecil</t>
  </si>
  <si>
    <t>AL. 6,Kecil</t>
  </si>
  <si>
    <t>AL. 4,Besar</t>
  </si>
  <si>
    <t>AL. 6,Besar</t>
  </si>
  <si>
    <t>AL. 3,Besar</t>
  </si>
  <si>
    <t>AL. 5,Besar</t>
  </si>
  <si>
    <t>AL. 1,Kecil</t>
  </si>
  <si>
    <t>AL. 3,Kecil</t>
  </si>
  <si>
    <t>AL. 5,Kecil</t>
  </si>
  <si>
    <t>AL. 1,Besar</t>
  </si>
  <si>
    <t>Stiker Label EID MUBARAK FREE TEMPLATE POTONG KISS CUT</t>
  </si>
  <si>
    <t>SL 2,Bontak</t>
  </si>
  <si>
    <t>SL 6,Vinyl</t>
  </si>
  <si>
    <t>SL 4,Vinyl</t>
  </si>
  <si>
    <t>SL 5,Vinyl</t>
  </si>
  <si>
    <t>SL 3,Bontak</t>
  </si>
  <si>
    <t>SL 6,Bontak</t>
  </si>
  <si>
    <t>SL 5,Bontak</t>
  </si>
  <si>
    <t>SL 3,Vinyl</t>
  </si>
  <si>
    <t>SL 4,Bontak</t>
  </si>
  <si>
    <t>SL 1,Bontak</t>
  </si>
  <si>
    <t>SL 2,Vinyl</t>
  </si>
  <si>
    <t>SL 1,Vinyl</t>
  </si>
  <si>
    <t>TIANG X BANNER UK 60 x 160 cm Standing Banner | Rangka Display Promosi Event</t>
  </si>
  <si>
    <t>Pulpen Gepeng Plastik POLOS / Souvenir Pulpen Plastik / Pen Gepeng</t>
  </si>
  <si>
    <t>hitam</t>
  </si>
  <si>
    <t>ungu</t>
  </si>
  <si>
    <t>orange</t>
  </si>
  <si>
    <t>merah</t>
  </si>
  <si>
    <t>biru</t>
  </si>
  <si>
    <t>hijau</t>
  </si>
  <si>
    <t>Mug Jendela edisi Idul Fitri | Custom Mug Lebara | Hampers Lebaran | Souvenir Idul Fitri</t>
  </si>
  <si>
    <t>Mug TwoTone/Warna Dalam edisi Idul Fitri | Custom Mug Lebara | Hampers Lebaran | Souvenir Idul Fitri</t>
  </si>
  <si>
    <t>Mug edisi Idul Fitri | Custom Mug Lebara | Hampers Lebaran | Souvenir Idul Fitri I FREE TEMPLATE</t>
  </si>
  <si>
    <t>MC 3</t>
  </si>
  <si>
    <t>MC 4</t>
  </si>
  <si>
    <t>MC 5</t>
  </si>
  <si>
    <t>MC 6</t>
  </si>
  <si>
    <t>MC 1</t>
  </si>
  <si>
    <t>MC 2</t>
  </si>
  <si>
    <t>[SEMUA UKURAN] Gagang Stempel Flash I S,L,M,XL,XXL,XXXL,XXXXL,XXXXXL</t>
  </si>
  <si>
    <t>M</t>
  </si>
  <si>
    <t>L</t>
  </si>
  <si>
    <t>XL</t>
  </si>
  <si>
    <t>XXL</t>
  </si>
  <si>
    <t>XXXL</t>
  </si>
  <si>
    <t>XXXXL</t>
  </si>
  <si>
    <t>XXXXXL</t>
  </si>
  <si>
    <t>S</t>
  </si>
  <si>
    <t>CETAK ID CARD KARTU PVC CUSTOM 1SISI/2SISI</t>
  </si>
  <si>
    <t>JASA LAMINASI METERAN GLOSSY DAN DOFF</t>
  </si>
  <si>
    <t>100 x 100 cm,Glossy</t>
  </si>
  <si>
    <t>100 x 100 cm,Doff</t>
  </si>
  <si>
    <t>100 x 50 cm,Glossy</t>
  </si>
  <si>
    <t>100 x 50 cm,Doff</t>
  </si>
  <si>
    <t>Stiker Maxdecal APV White Glossy PRINT UV</t>
  </si>
  <si>
    <t>Kartu Ucapan Edisi Ramadahan dan Idul Fitri FREE TEMPLATE</t>
  </si>
  <si>
    <t>KU 1,15 x 10 cm</t>
  </si>
  <si>
    <t>KU 4,15 x 10 cm</t>
  </si>
  <si>
    <t>KU 1,12 x 8 cm</t>
  </si>
  <si>
    <t>KU 3,12 x 8 cm</t>
  </si>
  <si>
    <t>KU 5,15 x 10 cm</t>
  </si>
  <si>
    <t>KU 6,12 x 8 cm</t>
  </si>
  <si>
    <t>KU 6,15 x 10 cm</t>
  </si>
  <si>
    <t>KU 3,15 x 10 cm</t>
  </si>
  <si>
    <t>KU 2,15 x 10 cm</t>
  </si>
  <si>
    <t>KU 4,12 x 8 cm</t>
  </si>
  <si>
    <t>KU 5,12 x 8 cm</t>
  </si>
  <si>
    <t>KU 2,12 x 8 cm</t>
  </si>
  <si>
    <t>GANCI PIN EDISI IDUL FITRI FREE TEMPALET ukuran 5 cm 1 sisi/2 sisi</t>
  </si>
  <si>
    <t>GP 3,1 sisi</t>
  </si>
  <si>
    <t>GP 6,1 sisi</t>
  </si>
  <si>
    <t>GP 1,1 sisi</t>
  </si>
  <si>
    <t>GP 2,2 sisi</t>
  </si>
  <si>
    <t>GP 3,2 sisi</t>
  </si>
  <si>
    <t>GP 1,2 sisi</t>
  </si>
  <si>
    <t>GP 5,1 sisi</t>
  </si>
  <si>
    <t>GP 2,1 sisi</t>
  </si>
  <si>
    <t>GP 4,2 sisi</t>
  </si>
  <si>
    <t>GP 4,1 sisi</t>
  </si>
  <si>
    <t>GP 5,2 sisi</t>
  </si>
  <si>
    <t>GP 6,2 sisi</t>
  </si>
  <si>
    <t>Tumbler travel tutup datar stainless steel CUSTOM logo atau nama</t>
  </si>
  <si>
    <t>Stiker Label Tema Idul Fitri FREE TEMPLATE</t>
  </si>
  <si>
    <t>SL 4,12 x 6 CM</t>
  </si>
  <si>
    <t>SL 5,10 x 4,5 CM</t>
  </si>
  <si>
    <t>SL 2,10 x 4,5 CM</t>
  </si>
  <si>
    <t>SL 2,12 x 6 CM</t>
  </si>
  <si>
    <t>SL 1,12 x 6 CM</t>
  </si>
  <si>
    <t>SL 6,12 x 6 CM</t>
  </si>
  <si>
    <t>SL 3,10 x 4,5 CM</t>
  </si>
  <si>
    <t>SL 3,12 x 6 CM</t>
  </si>
  <si>
    <t>SL 5,12 x 6 CM</t>
  </si>
  <si>
    <t>SL 6,10 x 4,5 CM</t>
  </si>
  <si>
    <t>SL 1,10 x 4,5 CM</t>
  </si>
  <si>
    <t>SL 4,10 x 4,5 CM</t>
  </si>
  <si>
    <t>Pin Korpri MAGNET Premium Pin PNS Pin Kuningan Korpri 3cm</t>
  </si>
  <si>
    <t>Hangtag Lebaran Murah Berkualitas FREE TEMPLATE</t>
  </si>
  <si>
    <t>HL 3,5 x 8 CM</t>
  </si>
  <si>
    <t>HL 5,5 x 8 CM</t>
  </si>
  <si>
    <t>HL 2,4,5 x 6 CM</t>
  </si>
  <si>
    <t>HL 6,4,5 x 6 CM</t>
  </si>
  <si>
    <t>HL 4,4,5 x 6 CM</t>
  </si>
  <si>
    <t>HL 1,5 x 8 CM</t>
  </si>
  <si>
    <t>HL 5,4,5 x 6 CM</t>
  </si>
  <si>
    <t>HL 3,4,5 x 6 CM</t>
  </si>
  <si>
    <t>HL 1,4,5 x 6 CM</t>
  </si>
  <si>
    <t>HL 2,5 x 8 CM</t>
  </si>
  <si>
    <t>HL 4,5 x 8 CM</t>
  </si>
  <si>
    <t>HL 6,5 x 8 CM</t>
  </si>
  <si>
    <t>TOTEBAG edisi Idul Fitri FREE TEMPLATE</t>
  </si>
  <si>
    <t>TL 2</t>
  </si>
  <si>
    <t>TL 3</t>
  </si>
  <si>
    <t>TL 4</t>
  </si>
  <si>
    <t>TL 5</t>
  </si>
  <si>
    <t>TL 6</t>
  </si>
  <si>
    <t>TL 1</t>
  </si>
  <si>
    <t>STIKER LABEL EDISI IDUL FITRI FREE TEMPLATE</t>
  </si>
  <si>
    <t>SL 1,Kotak</t>
  </si>
  <si>
    <t>SL 1,Bulat</t>
  </si>
  <si>
    <t>SL 2,Bulat</t>
  </si>
  <si>
    <t>SL 5,Kotak</t>
  </si>
  <si>
    <t>SL 6,Kotak</t>
  </si>
  <si>
    <t>SL 2,Kotak</t>
  </si>
  <si>
    <t>SL 4,Kotak</t>
  </si>
  <si>
    <t>SL 3,Kotak</t>
  </si>
  <si>
    <t>SL 5,Bulat</t>
  </si>
  <si>
    <t>SL 6,Bulat</t>
  </si>
  <si>
    <t>SL 4,Bulat</t>
  </si>
  <si>
    <t>SL 3,Bulat</t>
  </si>
  <si>
    <t>Box Idul Fitri Gable Box Lebaran Hampers Gift FREE TEMPLATE</t>
  </si>
  <si>
    <t>GB 4,13 x 20 cm</t>
  </si>
  <si>
    <t>GB 3,20 x 15 cm</t>
  </si>
  <si>
    <t>GB 1,9 x 15 cm</t>
  </si>
  <si>
    <t>GB 2,9 x 15 cm</t>
  </si>
  <si>
    <t>GB 5,30 x 25 cm</t>
  </si>
  <si>
    <t>GB 1,15 x 15 cm</t>
  </si>
  <si>
    <t>GB 2,20 x 15 cm</t>
  </si>
  <si>
    <t>GB 2,15 x 15 cm</t>
  </si>
  <si>
    <t>GB 3,13 x 20 cm</t>
  </si>
  <si>
    <t>GB 3,15 x 15 cm</t>
  </si>
  <si>
    <t>GB 1,30 x 25 cm</t>
  </si>
  <si>
    <t>GB 4,15 x 15 cm</t>
  </si>
  <si>
    <t>GB 2,13 x 20 cm</t>
  </si>
  <si>
    <t>GB 1,20 x 15 cm</t>
  </si>
  <si>
    <t>GB 1,13 x 20 cm</t>
  </si>
  <si>
    <t>GB 4,30 x 25 cm</t>
  </si>
  <si>
    <t>GB 3,30 x 25 cm</t>
  </si>
  <si>
    <t>GB 3,9 x 15 cm</t>
  </si>
  <si>
    <t>GB 5,15 x 15 cm</t>
  </si>
  <si>
    <t>GB 4,20 x 15 cm</t>
  </si>
  <si>
    <t>GB 5,20 x 15 cm</t>
  </si>
  <si>
    <t>GB 2,30 x 25 cm</t>
  </si>
  <si>
    <t>GB 5,13 x 20 cm</t>
  </si>
  <si>
    <t>GB 4,9 x 15 cm</t>
  </si>
  <si>
    <t>GB 5,9 x 15 cm</t>
  </si>
  <si>
    <t>Standee Akrilik Figure</t>
  </si>
  <si>
    <t>1 sisi,13 x 6 cm</t>
  </si>
  <si>
    <t>1 sisi,18 x 8 cm</t>
  </si>
  <si>
    <t>2 sisi,8 x 4 cm</t>
  </si>
  <si>
    <t>2 sisi,13 x 6 cm</t>
  </si>
  <si>
    <t>2 sisi,18 x 8 cm</t>
  </si>
  <si>
    <t>1 sisi,8 x 4 cm</t>
  </si>
  <si>
    <t>Akrilik Key Chain | Gantungan Kunci Akrilik TEMA KEMERDEKAAN HUT RI</t>
  </si>
  <si>
    <t>7 CM,2 Sisi ( 2 Akrilik )</t>
  </si>
  <si>
    <t>8 CM,1 sisi</t>
  </si>
  <si>
    <t>8 CM,2 sisi (akrilik)</t>
  </si>
  <si>
    <t>7 CM,1 sisi</t>
  </si>
  <si>
    <t>3 CM,2 Sisi ( 2 Akrilik )</t>
  </si>
  <si>
    <t>4 CM,2 sisi (akrilik)</t>
  </si>
  <si>
    <t>3 CM,2 sisi (akrilik)</t>
  </si>
  <si>
    <t>5 CM,2 Sisi ( 2 Akrilik )</t>
  </si>
  <si>
    <t>3 CM,1 sisi</t>
  </si>
  <si>
    <t>4 CM,2 Sisi ( 2 Akrilik )</t>
  </si>
  <si>
    <t>6 CM,2 Sisi ( 2 Akrilik )</t>
  </si>
  <si>
    <t>8 CM,2 Sisi ( 2 Akrilik )</t>
  </si>
  <si>
    <t>4 CM,1 sisi</t>
  </si>
  <si>
    <t>6 CM,1 sisi</t>
  </si>
  <si>
    <t>7 CM,2 sisi (akrilik)</t>
  </si>
  <si>
    <t>5 CM,2 sisi (akrilik)</t>
  </si>
  <si>
    <t>5 CM,1 sisi</t>
  </si>
  <si>
    <t>6 CM,2 sisi (akrilik)</t>
  </si>
  <si>
    <t>*TEMA KEMERDEAKAAN HUT RI* XBANNER | YBANNER | STAND BANNER | STANDING BANNER TERMURAH, TERCEPAT DAN BERKUALITAS</t>
  </si>
  <si>
    <t>Tiang Xbanner Saja,Bahan Spanduk 280 gs</t>
  </si>
  <si>
    <t>PAKET XBANNER +Tiang,Bahan Spanduk 280 gs</t>
  </si>
  <si>
    <t>Bahan Spanduk Saja,Bahan Spanduk 280 gs</t>
  </si>
  <si>
    <t>stiker die cut bahan cina premium ukuran 1 x 0,5 M</t>
  </si>
  <si>
    <t>Tumbler Custom TEMA 17 HUT RI Full Colour Termurah dan Cepat</t>
  </si>
  <si>
    <t>FULL COLOR</t>
  </si>
  <si>
    <t>1 SISI</t>
  </si>
  <si>
    <t>PAPER BELT PARCEL IDUL FITRI FREE TEMPLATE</t>
  </si>
  <si>
    <t>SL 6</t>
  </si>
  <si>
    <t>SL 1</t>
  </si>
  <si>
    <t>SL 2</t>
  </si>
  <si>
    <t>SL 3</t>
  </si>
  <si>
    <t>SL 4</t>
  </si>
  <si>
    <t>SL 5</t>
  </si>
  <si>
    <t>Print Spanduk Tema Kemerdekaan Murah, Cepat dan Berkualitas</t>
  </si>
  <si>
    <t>Flexy 280 gram</t>
  </si>
  <si>
    <t>korcin 440 gram</t>
  </si>
  <si>
    <t>CUTTING STIKER NAMA, LOGO CUSTOM ACARA, WEDDING, WISUDA</t>
  </si>
  <si>
    <t>PULPEN GEPENG CUSTOM - Souvenir Acara Kantor Seminar Premium</t>
  </si>
  <si>
    <t>2 sisi,biru</t>
  </si>
  <si>
    <t>1 sisi,biru</t>
  </si>
  <si>
    <t>1 sisi,merah</t>
  </si>
  <si>
    <t>2 sisi,merah</t>
  </si>
  <si>
    <t>1 sisi,ungu</t>
  </si>
  <si>
    <t>1 sisi,hijau</t>
  </si>
  <si>
    <t>2 sisi,hitam</t>
  </si>
  <si>
    <t>2 sisi,hijau</t>
  </si>
  <si>
    <t>1 sisi,orange</t>
  </si>
  <si>
    <t>2 sisi,ungu</t>
  </si>
  <si>
    <t>1 sisi,hitam</t>
  </si>
  <si>
    <t>2 sisi,orange</t>
  </si>
  <si>
    <t>TANPA MINIMAL ORDER - Tumbler Sakura KOSONGAN</t>
  </si>
  <si>
    <t>Merah Maroon</t>
  </si>
  <si>
    <t>Gold</t>
  </si>
  <si>
    <t>Silver</t>
  </si>
  <si>
    <t>Hitam</t>
  </si>
  <si>
    <t>Putih</t>
  </si>
  <si>
    <t>Biru Navy</t>
  </si>
  <si>
    <t>[Per CM] DTF UV I Decal kering I Pengganti Stiker Cutting</t>
  </si>
  <si>
    <t>Paket Undangan ukuran a5 bisa custom pengerjaan cepat</t>
  </si>
  <si>
    <t>1 sisi</t>
  </si>
  <si>
    <t>2 sisi</t>
  </si>
  <si>
    <t>TIANG Mini X Banner Ukuran A4 Dan A3 / Mini Standing Banner / Mini Banner / Banner Meja</t>
  </si>
  <si>
    <t>A3</t>
  </si>
  <si>
    <t>A4</t>
  </si>
  <si>
    <t>SPANDUK Print UV Bahan Korcin/Korea/Tebal 440 Gram, Lebih Tahan Lama, Awet Jangka Panjang</t>
  </si>
  <si>
    <t>Korcin Mate</t>
  </si>
  <si>
    <t>Korcin Glossy</t>
  </si>
  <si>
    <t>STIKER VINYL SIGN TOILET WANITA/PRIA/DISABILITAS FREE CUTTING</t>
  </si>
  <si>
    <t>ST6</t>
  </si>
  <si>
    <t>ST 5</t>
  </si>
  <si>
    <t>ST 3</t>
  </si>
  <si>
    <t>ST 9</t>
  </si>
  <si>
    <t>ST 7</t>
  </si>
  <si>
    <t>ST 4</t>
  </si>
  <si>
    <t>ST 10</t>
  </si>
  <si>
    <t>ST 2</t>
  </si>
  <si>
    <t>ST 8</t>
  </si>
  <si>
    <t>ST 1</t>
  </si>
  <si>
    <t>Kartu Ucapan Ramadhan dan Idul Fitri</t>
  </si>
  <si>
    <t>KU. 1</t>
  </si>
  <si>
    <t>KU. 2</t>
  </si>
  <si>
    <t>KU. 3</t>
  </si>
  <si>
    <t>KU. 4</t>
  </si>
  <si>
    <t>KU. 5</t>
  </si>
  <si>
    <t>KU. 6</t>
  </si>
  <si>
    <t>Medali Akrilik Murah Berkualitas - SAMARINDA</t>
  </si>
  <si>
    <t>Bunga,7.5 CM</t>
  </si>
  <si>
    <t>Bunga,8 CM</t>
  </si>
  <si>
    <t>Bulat,7 CM</t>
  </si>
  <si>
    <t>Pentagon,6,5 CM</t>
  </si>
  <si>
    <t>Bunga,6,5 CM</t>
  </si>
  <si>
    <t>Bulat,6,5 CM</t>
  </si>
  <si>
    <t>Pentagon Cembung,6,5 CM</t>
  </si>
  <si>
    <t>Pentagon,7.5 CM</t>
  </si>
  <si>
    <t>Pentagon,7 CM</t>
  </si>
  <si>
    <t>Bulat,8 CM</t>
  </si>
  <si>
    <t>Pentagon Cembung,8 CM</t>
  </si>
  <si>
    <t>Bunga,7 CM</t>
  </si>
  <si>
    <t>Pentagon Cembung,7 CM</t>
  </si>
  <si>
    <t>Pentagon Cembung,7.5 CM</t>
  </si>
  <si>
    <t>Bulat,7.5 CM</t>
  </si>
  <si>
    <t>Pentagon,8 CM</t>
  </si>
  <si>
    <t>Tent Card Akrilik | Tempat Brosur Qris - SAMARINDA</t>
  </si>
  <si>
    <t>A5</t>
  </si>
  <si>
    <t>A6</t>
  </si>
  <si>
    <t>Stiker Label Custom Free Template</t>
  </si>
  <si>
    <t>SL. 2,Bontak</t>
  </si>
  <si>
    <t>SL. 5,Bontak</t>
  </si>
  <si>
    <t>SL. 1,Vinyl</t>
  </si>
  <si>
    <t>SL. 3,Bontak</t>
  </si>
  <si>
    <t>SL. 6,Bontak</t>
  </si>
  <si>
    <t>SL. 4,Bontak</t>
  </si>
  <si>
    <t>SL. 1,Bontak</t>
  </si>
  <si>
    <t>SL. 3,Vinyl</t>
  </si>
  <si>
    <t>SL. 2,Vinyl</t>
  </si>
  <si>
    <t>SL. 6,Vinyl</t>
  </si>
  <si>
    <t>SL. 4,Vinyl</t>
  </si>
  <si>
    <t>SL. 5,Vinyl</t>
  </si>
  <si>
    <t>Bubble Wrap - Bubble Wrap Hitam Bening - Packing</t>
  </si>
  <si>
    <t>LARGE</t>
  </si>
  <si>
    <t>EXTRA LARGE</t>
  </si>
  <si>
    <t>CUSTOM</t>
  </si>
  <si>
    <t>SMALL</t>
  </si>
  <si>
    <t>Print A3+ Murah | 1 hari Jadi | 120 Gram | 1 Sisi / 2 Sisi</t>
  </si>
  <si>
    <t>KARTU EMONEY | BRIZZI | KARTU ELEKTRONIK | NON TUNAI | PRINT UV, TERMURAH DAN TERLENGKAP</t>
  </si>
  <si>
    <t>Stiker Glow In the Dark/Nyala Dalam Gelap CUSTOM DESAIN</t>
  </si>
  <si>
    <t>Kalender Meja/Duduk Potrait/Landscape ukuran A5</t>
  </si>
  <si>
    <t>7 lembar,2 sisi</t>
  </si>
  <si>
    <t>13 lembar,1 sisi</t>
  </si>
  <si>
    <t>13 lembar,2 sisi</t>
  </si>
  <si>
    <t>7 lembar,1 sisi</t>
  </si>
  <si>
    <t>Gantungan Kunci ganci pin custom 1 sisi | 2 sisi, termurah ukuran 58 mm atau 5,8 cm</t>
  </si>
  <si>
    <t>2 SISI</t>
  </si>
  <si>
    <t>Gantungan kunci lanyard custom desain / ganci lanyard</t>
  </si>
  <si>
    <t>Stiker Gold Metalic Murah dan Berkualitas KISSCUT/POTONG</t>
  </si>
  <si>
    <t>Akrilik Label Gold/Silver</t>
  </si>
  <si>
    <t>Silver,1 x 2</t>
  </si>
  <si>
    <t>Gold,1 x 2</t>
  </si>
  <si>
    <t>Silver,1 x 4</t>
  </si>
  <si>
    <t>Silver,1 x 4,5</t>
  </si>
  <si>
    <t>Gold,1 x 4</t>
  </si>
  <si>
    <t>Gold,1 x 4,5</t>
  </si>
  <si>
    <t>Silver,1 x 2,5</t>
  </si>
  <si>
    <t>Silver,1 x 3</t>
  </si>
  <si>
    <t>Gold,1 x 5</t>
  </si>
  <si>
    <t>Gold,1 x 3</t>
  </si>
  <si>
    <t>Silver,1 x 5</t>
  </si>
  <si>
    <t>Gold,1 x 2,5</t>
  </si>
  <si>
    <t>Gold,1 x 3,5</t>
  </si>
  <si>
    <t>Silver,1 x 3,5</t>
  </si>
  <si>
    <t>Cetak/Print HVS A2, A1, A0 | Plotter Warna/Hitam Putih | Murah, Cepat Ketebalan 100 GSM</t>
  </si>
  <si>
    <t>A2 (42 x 59,4cm)</t>
  </si>
  <si>
    <t>A0 (84 x 118.9 cm)</t>
  </si>
  <si>
    <t>A1 (59,4 x 84cm)</t>
  </si>
  <si>
    <t>Stiker NO SMOKING AREA BAHAN VINYL FREE CUTTING KISS CUT</t>
  </si>
  <si>
    <t>SNS 5</t>
  </si>
  <si>
    <t>SNS 4</t>
  </si>
  <si>
    <t>SNS 9</t>
  </si>
  <si>
    <t>SNS 2</t>
  </si>
  <si>
    <t>SNS 3</t>
  </si>
  <si>
    <t>SNS 8</t>
  </si>
  <si>
    <t>SNS 10</t>
  </si>
  <si>
    <t>SNS 6</t>
  </si>
  <si>
    <t>SNS 1</t>
  </si>
  <si>
    <t>SNS 7</t>
  </si>
  <si>
    <t>Hangtag Lebaran Murah Berkualitas</t>
  </si>
  <si>
    <t>HTG. 1,1 sisi</t>
  </si>
  <si>
    <t>HTG. 3,2 sisi</t>
  </si>
  <si>
    <t>HTG. 2,1 sisi</t>
  </si>
  <si>
    <t>HTG. 4,1 sisi</t>
  </si>
  <si>
    <t>HTG. 3,1 sisi</t>
  </si>
  <si>
    <t>HTG. 1,2 sisi</t>
  </si>
  <si>
    <t>HTG. 5,2 sisi</t>
  </si>
  <si>
    <t>HTG. 5,1 sisi</t>
  </si>
  <si>
    <t>HTG. 6,2 sisi</t>
  </si>
  <si>
    <t>HTG. 2,2 sisi</t>
  </si>
  <si>
    <t>HTG. 4,2 sisi</t>
  </si>
  <si>
    <t>HTG. 6,1 sisi</t>
  </si>
  <si>
    <t>Alvaboard + Tripod Murah Berkualitas</t>
  </si>
  <si>
    <t>Tripod + Alvaboard</t>
  </si>
  <si>
    <t>Bahan Alvaboard Saja</t>
  </si>
  <si>
    <t>Alat tripod saja</t>
  </si>
  <si>
    <t>JASA LAMINASI</t>
  </si>
  <si>
    <t>glossy,2 sisi</t>
  </si>
  <si>
    <t>Dof,1 sisi</t>
  </si>
  <si>
    <t>Dof,2 sisi</t>
  </si>
  <si>
    <t>glossy,1 sisi</t>
  </si>
  <si>
    <t>BANTAL CUSTOM / BANTAL SOUVENIR / BANTAL KOTAK murah berkualitas SAMARINDA</t>
  </si>
  <si>
    <t>Print A3+ | Cetak A3+ MURAH | Art Paper 260 GSM | 1 sisi dan 2 sisi | tebal</t>
  </si>
  <si>
    <t>PRINT MUG CUSTOM TEMA KEMERDEAKAAN HUT RI TANPA MINIMAL ORDER LANGSUNG JADI / FOTO / TULISAN / NAMA DESAIN SUKA SUKA</t>
  </si>
  <si>
    <t>STIKER VINYL</t>
  </si>
  <si>
    <t>Amplop Angpau Hari Raya Lebaran</t>
  </si>
  <si>
    <t>SPANDUK FREE TEMPLATE EDISI LEBARAN SIAP CETAK</t>
  </si>
  <si>
    <t>SL 5,KORCIN 440 GRAM</t>
  </si>
  <si>
    <t>SL 4,FLEXY 280 GRAM</t>
  </si>
  <si>
    <t>SL 6,FLEXY 280 GRAM</t>
  </si>
  <si>
    <t>SL 6,KORCIN 440 GRAM</t>
  </si>
  <si>
    <t>SL 3,FLEXY 280 GRAM</t>
  </si>
  <si>
    <t>SL 4,KORCIN 440 GRAM</t>
  </si>
  <si>
    <t>SL 2,FLEXY 280 GRAM</t>
  </si>
  <si>
    <t>SL 1,KORCIN 440 GRAM</t>
  </si>
  <si>
    <t>SL 5,FLEXY 280 GRAM</t>
  </si>
  <si>
    <t>SL 2,KORCIN 440 GRAM</t>
  </si>
  <si>
    <t>SL 1,FLEXY 280 GRAM</t>
  </si>
  <si>
    <t>SL 3,KORCIN 440 GRAM</t>
  </si>
  <si>
    <t>TINTA STEMPEL MURAH BERKUALITAS (5 ML) - SAMARINDA</t>
  </si>
  <si>
    <t>Biru Muda</t>
  </si>
  <si>
    <t>Biru Tua</t>
  </si>
  <si>
    <t>Oren</t>
  </si>
  <si>
    <t>Merah</t>
  </si>
  <si>
    <t>Hijau</t>
  </si>
  <si>
    <t>Kuning</t>
  </si>
  <si>
    <t>Ungu</t>
  </si>
  <si>
    <t>CETAK POSTER | UKURAN A0, A1, A2 | BISA CUSTOM GAMBAR/DESAIN, KPOP, ONEPICE DLL</t>
  </si>
  <si>
    <t>LUSTER,A1 = 59.4 x 84.1 cm</t>
  </si>
  <si>
    <t>PHOTOPAPER SILKY,A1 = 59.4 x 84.1 cm</t>
  </si>
  <si>
    <t>ALBATROS,A0 = 118.9 x 84.1 cm</t>
  </si>
  <si>
    <t>PHOTOPAPER SILKY,A0 = 118.9 x 84.1 cm</t>
  </si>
  <si>
    <t>PHOTOPAPER SILKY,A2 = 59.4 x 42.0 cm</t>
  </si>
  <si>
    <t>LUSTER,A2 = 59.4 x 42.0 cm</t>
  </si>
  <si>
    <t>ALBATROS,A2 = 59.4 x 42.0 cm</t>
  </si>
  <si>
    <t>ALBATROS,A1 = 59.4 x 84.1 cm</t>
  </si>
  <si>
    <t>PHOTOPAPER GLOSSY,A0 = 118.9 x 84.1 cm</t>
  </si>
  <si>
    <t>PHOTOPAPER GLOSSY,A2 = 59.4 x 42.0 cm</t>
  </si>
  <si>
    <t>LUSTER,A0 = 118.9 x 84.1 cm</t>
  </si>
  <si>
    <t>PHOTOPAPER GLOSSY,A1 = 59.4 x 84.1 cm</t>
  </si>
  <si>
    <t>[INSTAN] Print Spanduk SIAP CETAK Murah, Cepat dan Berkualitas</t>
  </si>
  <si>
    <t>Flexy 280 Gram</t>
  </si>
  <si>
    <t>Korcin 440 Gram</t>
  </si>
  <si>
    <t>PLAKAT CUSTOM EXPRESS 2 JAM JADI... CEPAT DAN MURAH - SAMARINDA</t>
  </si>
  <si>
    <t>KODE P1</t>
  </si>
  <si>
    <t>KODE P2</t>
  </si>
  <si>
    <t>KODE P3</t>
  </si>
  <si>
    <t>KODE P4</t>
  </si>
  <si>
    <t>KOE P5</t>
  </si>
  <si>
    <t>CETAK TALI LANYARD CUSTOM PRINTING SUBLIM 2 CM | TERMURAH | TERCEPAT</t>
  </si>
  <si>
    <t>LANYARD STOPPER,1 SISI</t>
  </si>
  <si>
    <t>LANYARD STOPPER,2 SISI</t>
  </si>
  <si>
    <t>LANYARD NON STOPPER,1 SISI</t>
  </si>
  <si>
    <t>LANYARD NON STOPPER,2 SISI</t>
  </si>
  <si>
    <t>TOTEBAG POLOS BASIC HITAM DAN PUTIH - SAMARINDA</t>
  </si>
  <si>
    <t>Mini X-Banner Ukuran A4 dan A3 Mini Standing Banner / Mini Banner / Banner Meja</t>
  </si>
  <si>
    <t>Bahan Saja A4</t>
  </si>
  <si>
    <t>Bahan Saja A3</t>
  </si>
  <si>
    <t>Tiang dan Bahan A4</t>
  </si>
  <si>
    <t>Tiang dan Bahan A3</t>
  </si>
  <si>
    <t>Totebag Canvas Custom Putih/Hitam ukuran 30 x 40 cm murah berkualitas</t>
  </si>
  <si>
    <t>Putih,1 sisi</t>
  </si>
  <si>
    <t>Putih,2 sisi</t>
  </si>
  <si>
    <t>Hitam,1 sisi</t>
  </si>
  <si>
    <t>Hitam,2 sisi</t>
  </si>
  <si>
    <t>PAYUNG CUSTOM MURAH BERKUALITAS - SAMARINDA</t>
  </si>
  <si>
    <t>Pita Parcel Lebaran FREE TEMPLATE Bahan 120 gsm</t>
  </si>
  <si>
    <t>PL 1</t>
  </si>
  <si>
    <t>PL 2</t>
  </si>
  <si>
    <t>PL 3</t>
  </si>
  <si>
    <t>PL 4</t>
  </si>
  <si>
    <t>PL 5</t>
  </si>
  <si>
    <t>TAMBAHAN BIAYA CUTTING A3+</t>
  </si>
  <si>
    <t>EVENT DESK | MEJA PROMOSI | MEJA PAMERAN | MEJA JUALAN | MEJA BOOTH PORTABLE COSTUM</t>
  </si>
  <si>
    <t>Akrilik Key Chain | Gantungan Kunci Akrilik</t>
  </si>
  <si>
    <t>8 CM,1 Sisi</t>
  </si>
  <si>
    <t>3 CM,1 Sisi</t>
  </si>
  <si>
    <t>5 CM,2 Sisi ( 1 Akrilik )</t>
  </si>
  <si>
    <t>8 CM,2 Sisi ( 1 Akrilik )</t>
  </si>
  <si>
    <t>3 CM,2 Sisi ( 1 Akrilik )</t>
  </si>
  <si>
    <t>6 CM,1 Sisi</t>
  </si>
  <si>
    <t>7 CM,2 Sisi ( 1 Akrilik )</t>
  </si>
  <si>
    <t>6 CM,2 Sisi ( 1 Akrilik )</t>
  </si>
  <si>
    <t>4 CM,1 Sisi</t>
  </si>
  <si>
    <t>7 CM,1 Sisi</t>
  </si>
  <si>
    <t>5 CM,1 Sisi</t>
  </si>
  <si>
    <t>4 CM,2 Sisi ( 1 Akrilik )</t>
  </si>
  <si>
    <t>STIKER LABEL KEMASAN TRANSPARANT WATERPROOF/ANTI AIR, TIDAK MUDAH SOBEK,, MURAH MERIAH lembar A3+</t>
  </si>
  <si>
    <t>STIKER BONTAK/CROMO</t>
  </si>
  <si>
    <t>STIKER TRANSPARAN TINTA PUTIH CMYK A3+ CUTTING</t>
  </si>
  <si>
    <t>Stempel Flash Murah, Ukuran Lengkap, Cepat</t>
  </si>
  <si>
    <t>[FREE DESIGN] CETAK BENDERA KAIN CUSTOM DESAIN TEMA KEMERDEKAAN HUT RI</t>
  </si>
  <si>
    <t>95 x 65,KAIN CANVAS</t>
  </si>
  <si>
    <t>120 X 80,KAIN CANVAS</t>
  </si>
  <si>
    <t>95 x 65,KAIN SATIN</t>
  </si>
  <si>
    <t>150 x 100,KAIN SATIN + RUMBAI</t>
  </si>
  <si>
    <t>150 x 100,KAIN TC</t>
  </si>
  <si>
    <t>95 x 65,KAIN TC + RUMBAI</t>
  </si>
  <si>
    <t>150 x 100,KAIN CANVAS + RUMBAI</t>
  </si>
  <si>
    <t>95 x 65,KAIN SATIN + RUMBAI</t>
  </si>
  <si>
    <t>95 x 65,KAIN CANVAS + RUMBAI</t>
  </si>
  <si>
    <t>120 X 80,KAIN TC</t>
  </si>
  <si>
    <t>120 X 80,KAIN TC + RUMBAI</t>
  </si>
  <si>
    <t>120 X 80,KAIN SATIN</t>
  </si>
  <si>
    <t>150 x 100,KAIN SATIN</t>
  </si>
  <si>
    <t>120 X 80,KAIN CANVAS + RUMBAI</t>
  </si>
  <si>
    <t>120 X 80,KAIN SATIN + RUMBAI</t>
  </si>
  <si>
    <t>95 x 65,KAIN TC</t>
  </si>
  <si>
    <t>150 x 100,KAIN CANVAS</t>
  </si>
  <si>
    <t>150 x 100,KAIN TC + RUMBAI</t>
  </si>
  <si>
    <t>Kipas Souvenir Custom | Cetak Kipas Custom | Kipas Murah</t>
  </si>
  <si>
    <t>Art Carton 310 gsm,2 Sisi</t>
  </si>
  <si>
    <t>Art Carton 310 gsm,1 Sisi</t>
  </si>
  <si>
    <t>PRINT MUG CUSTOM TANPA MINIMAL ORDER LANGSUNG JADI / FOTO / TULISAN / NAMA SUKA SUKA</t>
  </si>
  <si>
    <t>Print Spanduk Murah, Cepat dan Berkualitas</t>
  </si>
  <si>
    <t>Cetak Brosur Murah Cepat dan Berkualitas A5, A4</t>
  </si>
  <si>
    <t>A5,2 Sisi</t>
  </si>
  <si>
    <t>A4,1 Sisi</t>
  </si>
  <si>
    <t>A4,2 Sisi</t>
  </si>
  <si>
    <t>A5,1 Sisi</t>
  </si>
  <si>
    <t>JASA DESAIN logo, spanduk, stiker murah,</t>
  </si>
  <si>
    <t>Cetak Menu Makanan Bahan Laminating</t>
  </si>
  <si>
    <t>A3,1 Sisi</t>
  </si>
  <si>
    <t>A3,2 Sisi</t>
  </si>
  <si>
    <t>F4,1 Sisi</t>
  </si>
  <si>
    <t>F4,2 Sisi</t>
  </si>
  <si>
    <t>STIKER LABEL KEMASAN BONTAK / CROMOO, HARGA EKONOMIS SUDAH DIPOTONG UK A3+</t>
  </si>
  <si>
    <t>Hang Tag Custom ( Paling Murah, Paling Cepat, Paling Berkualitas)</t>
  </si>
  <si>
    <t>Stiker Gold Metalic Berkualitas KISSCUT/POTONG</t>
  </si>
  <si>
    <t>[FREE DESIGN] CETAK BENDERA KAIN CUSTOM DESAIN KOMUNITAS, SEKOLAH, ORMAS, HARGA ECERAN DAN PARTAI</t>
  </si>
  <si>
    <t>Stiker Label Kraft, Murah Meriah, Ceppat dan Berkualitas</t>
  </si>
  <si>
    <t>Sablon Kaos Satuan /Salon Kaos Murah/ Kaos Combed 30 s/ 1 Hari jadi</t>
  </si>
  <si>
    <t>Kode 1,S</t>
  </si>
  <si>
    <t>Kode 4,XXL</t>
  </si>
  <si>
    <t>Kode 4,M</t>
  </si>
  <si>
    <t>Kode 3,XXXL</t>
  </si>
  <si>
    <t>Kode 6,XXXL</t>
  </si>
  <si>
    <t>Kode 6,XL</t>
  </si>
  <si>
    <t>Kode 5,XXXL</t>
  </si>
  <si>
    <t>Kode 2,L</t>
  </si>
  <si>
    <t>Kode 2,XL</t>
  </si>
  <si>
    <t>Kode 4,XXXL</t>
  </si>
  <si>
    <t>Kode 4,S</t>
  </si>
  <si>
    <t>Kode 2,XXL</t>
  </si>
  <si>
    <t>Kode 5,XL</t>
  </si>
  <si>
    <t>Kode 3,XXL</t>
  </si>
  <si>
    <t>Kode 5,M</t>
  </si>
  <si>
    <t>Kode 7,L</t>
  </si>
  <si>
    <t>Kode 7,S</t>
  </si>
  <si>
    <t>Kode 7,XL</t>
  </si>
  <si>
    <t>Kode 5,L</t>
  </si>
  <si>
    <t>Kode 1,XL</t>
  </si>
  <si>
    <t>Kode 1,XXXL</t>
  </si>
  <si>
    <t>Kode 2,S</t>
  </si>
  <si>
    <t>Kode 3,M</t>
  </si>
  <si>
    <t>Kode 1,M</t>
  </si>
  <si>
    <t>Kode 7,M</t>
  </si>
  <si>
    <t>Kode 6,M</t>
  </si>
  <si>
    <t>Kode 3,XL</t>
  </si>
  <si>
    <t>Kode 6,S</t>
  </si>
  <si>
    <t>Kode 7,XXL</t>
  </si>
  <si>
    <t>Kode 6,L</t>
  </si>
  <si>
    <t>Kode 3,L</t>
  </si>
  <si>
    <t>Kode 5,S</t>
  </si>
  <si>
    <t>Kode 2,XXXL</t>
  </si>
  <si>
    <t>Kode 6,XXL</t>
  </si>
  <si>
    <t>Kode 7,XXXL</t>
  </si>
  <si>
    <t>Kode 1,XXL</t>
  </si>
  <si>
    <t>Kode 2,M</t>
  </si>
  <si>
    <t>Kode 4,XL</t>
  </si>
  <si>
    <t>Kode 1,L</t>
  </si>
  <si>
    <t>Kode 3,S</t>
  </si>
  <si>
    <t>Kode 4,L</t>
  </si>
  <si>
    <t>Kode 5,XXL</t>
  </si>
  <si>
    <t>XBANNER | YBANNER | STAND BANNER | STANDING BANNER TERMURAH, TERCEPAT DAN BERKUALITAS</t>
  </si>
  <si>
    <t>Nama dada/nametag Kuningan PNS, Dokter, Perawat, Bidan, Pegawai</t>
  </si>
  <si>
    <t>AKRILIK HITAM,Magnet</t>
  </si>
  <si>
    <t>AKRILIK HITAM,Peniti</t>
  </si>
  <si>
    <t>KUNINGAN,Peniti</t>
  </si>
  <si>
    <t>STANLISSE,Magnet</t>
  </si>
  <si>
    <t>AKRILIK SUSU,Magnet</t>
  </si>
  <si>
    <t>AKRILIK SUSU,Peniti</t>
  </si>
  <si>
    <t>KUNINGAN,Magnet</t>
  </si>
  <si>
    <t>STANLISSE,Peniti</t>
  </si>
  <si>
    <t>Stiker CAMEL HIGH GLOSSY Ukuran Besar | 1 m X 0.5 m | Bisa Cetak Doff/Glossy/Transparant | Detail &amp; Tajam</t>
  </si>
  <si>
    <t>Kiss Cut/stgh putus,1 x 0.5 Meter</t>
  </si>
  <si>
    <t>Print saja,1 x 0.5 Meter</t>
  </si>
  <si>
    <t>Print saja,1 x 1 Meter</t>
  </si>
  <si>
    <t>Kiss Cut/stgh putus,1 x 1 Meter</t>
  </si>
  <si>
    <t>Die Cut/Ptg Putus,1 x 0.5 Meter</t>
  </si>
  <si>
    <t>Die Cut/Ptg Putus,1 x 1 Meter</t>
  </si>
  <si>
    <t>Tumbler Custom Full Colour Termurah dan Cepat TANPA MINIMAL ORDER UV Print - Print Logo - Karakter - Souvenir - Tumbler Custom - Tumbler Tema Natal</t>
  </si>
  <si>
    <t>Kartu Nama Express / kartu nama caleg/ kartu nama pilkada/ FULL COLOR MURAH</t>
  </si>
  <si>
    <t>1 SISI / 1 MUKA,1 Kotak</t>
  </si>
  <si>
    <t>1 SISI / 1 MUKA,2 - 3 Kotak</t>
  </si>
  <si>
    <t>2 SISI / BOLAK BALIK,2 - 3 Kotak</t>
  </si>
  <si>
    <t>2 SISI / BOLAK BALIK,4 - 5</t>
  </si>
  <si>
    <t>1 SISI / 1 MUKA,4 - 5</t>
  </si>
  <si>
    <t>1 SISI / 1 MUKA,6 - 10</t>
  </si>
  <si>
    <t>2 SISI / BOLAK BALIK,6 - 10</t>
  </si>
  <si>
    <t>2 SISI / BOLAK BALIK,1 Kotak</t>
  </si>
  <si>
    <t>Stiker Label Vinyl / Anti air / Waterprooff / Murah Meriah Sudah cutting Uk A3+</t>
  </si>
  <si>
    <t>Cetak Print Stiker Silver Metalic - Murah Cepat dan Berkualitas - Cutting Bulat, Kotak, sesuai Pola</t>
  </si>
  <si>
    <t>Stiker Label Hologram UKURAN A3, ANTI AIR, ANTI GORES DAN TIDAK MUDAH SOBEK KISSCUT/SUDAH TERPOTONG</t>
  </si>
  <si>
    <t>HASIL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</si>
  <si>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</si>
  <si>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</si>
  <si>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</si>
  <si>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</si>
  <si>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</si>
  <si>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</si>
  <si>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</si>
  <si>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</si>
  <si>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</si>
  <si>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</si>
  <si>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</si>
  <si>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</si>
  <si>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 PENDAPATAN</t>
  </si>
  <si>
    <t>TOTAL PENGHASILAN</t>
  </si>
  <si>
    <t>OPERASIONAL</t>
  </si>
  <si>
    <t>IKLAN</t>
  </si>
  <si>
    <t>RASIO ADM&amp;LYN</t>
  </si>
  <si>
    <t>RASIO OPERASIONAL</t>
  </si>
  <si>
    <t>AOV AKTUAL</t>
  </si>
  <si>
    <t>BASKET SIZE AKTUAL</t>
  </si>
  <si>
    <t>ROAS AKTUAL</t>
  </si>
  <si>
    <t>ACOS AKTUAL</t>
  </si>
  <si>
    <t>GROSS PROFIT MARGIN</t>
  </si>
  <si>
    <t>NET PROFIT MARGIN</t>
  </si>
  <si>
    <t>LABA/RUGI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</si>
</sst>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-421]#,##0"/>
    <numFmt numFmtId="165" formatCode="yyyy-mm-dd"/>
    <numFmt numFmtId="166" formatCode="yyyy-mm-dd h:mm"/>
    <numFmt numFmtId="167" formatCode="_(* #,##0_);_(* \(#,##0\);_(* &quot;-&quot;_);_(@_)"/>
    <numFmt numFmtId="168" formatCode="0.0"/>
  </numFmts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</font>
    <font>
      <color theme="1"/>
      <name val="Arial"/>
    </font>
    <font>
      <color theme="1"/>
      <name val="Aptos Narrow"/>
      <scheme val="minor"/>
    </font>
    <font>
      <color rgb="FF000000"/>
      <name val="Arial"/>
    </font>
    <font>
      <b/>
      <color theme="1"/>
      <name val="Aptos Narrow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F8FF"/>
        <bgColor rgb="FFF8F8FF"/>
      </patternFill>
    </fill>
    <fill>
      <patternFill patternType="solid">
        <fgColor rgb="FFFF0000"/>
        <bgColor rgb="FFFF0000"/>
      </patternFill>
    </fill>
  </fills>
  <borders count="3">
    <border/>
    <border>
      <left/>
      <right/>
      <top/>
      <bottom/>
    </border>
    <border>
      <right style="thin">
        <color rgb="FFF0F0F0"/>
      </right>
      <bottom style="thin">
        <color rgb="FFF0F0F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2" numFmtId="164" xfId="0" applyBorder="1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11" xfId="0" applyAlignment="1" applyFont="1" applyNumberFormat="1">
      <alignment readingOrder="0"/>
    </xf>
    <xf borderId="0" fillId="0" fontId="5" numFmtId="0" xfId="0" applyFont="1"/>
    <xf borderId="0" fillId="0" fontId="5" numFmtId="164" xfId="0" applyFont="1" applyNumberFormat="1"/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/>
    </xf>
    <xf borderId="0" fillId="0" fontId="4" numFmtId="164" xfId="0" applyAlignment="1" applyFont="1" applyNumberFormat="1">
      <alignment readingOrder="0"/>
    </xf>
    <xf borderId="2" fillId="2" fontId="2" numFmtId="166" xfId="0" applyAlignment="1" applyBorder="1" applyFill="1" applyFont="1" applyNumberFormat="1">
      <alignment vertical="bottom"/>
    </xf>
    <xf borderId="2" fillId="2" fontId="2" numFmtId="165" xfId="0" applyAlignment="1" applyBorder="1" applyFont="1" applyNumberFormat="1">
      <alignment vertical="bottom"/>
    </xf>
    <xf borderId="0" fillId="0" fontId="6" numFmtId="3" xfId="0" applyAlignment="1" applyFont="1" applyNumberFormat="1">
      <alignment horizontal="center" readingOrder="0"/>
    </xf>
    <xf borderId="2" fillId="0" fontId="2" numFmtId="166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2" fillId="3" fontId="2" numFmtId="166" xfId="0" applyAlignment="1" applyBorder="1" applyFill="1" applyFont="1" applyNumberFormat="1">
      <alignment vertical="bottom"/>
    </xf>
    <xf borderId="0" fillId="3" fontId="6" numFmtId="0" xfId="0" applyAlignment="1" applyFont="1">
      <alignment horizontal="center" readingOrder="0"/>
    </xf>
    <xf borderId="2" fillId="3" fontId="2" numFmtId="165" xfId="0" applyAlignment="1" applyBorder="1" applyFont="1" applyNumberFormat="1">
      <alignment vertical="bottom"/>
    </xf>
    <xf borderId="0" fillId="3" fontId="6" numFmtId="3" xfId="0" applyAlignment="1" applyFont="1" applyNumberFormat="1">
      <alignment horizontal="center" readingOrder="0"/>
    </xf>
    <xf borderId="0" fillId="3" fontId="4" numFmtId="164" xfId="0" applyAlignment="1" applyFont="1" applyNumberFormat="1">
      <alignment readingOrder="0"/>
    </xf>
    <xf borderId="0" fillId="3" fontId="5" numFmtId="0" xfId="0" applyFont="1"/>
    <xf borderId="0" fillId="0" fontId="6" numFmtId="3" xfId="0" applyAlignment="1" applyFont="1" applyNumberFormat="1">
      <alignment horizontal="center"/>
    </xf>
    <xf borderId="0" fillId="3" fontId="6" numFmtId="3" xfId="0" applyAlignment="1" applyFont="1" applyNumberFormat="1">
      <alignment horizontal="center"/>
    </xf>
    <xf borderId="0" fillId="3" fontId="6" numFmtId="0" xfId="0" applyAlignment="1" applyFont="1">
      <alignment horizontal="center"/>
    </xf>
    <xf borderId="0" fillId="3" fontId="5" numFmtId="164" xfId="0" applyFont="1" applyNumberForma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 shrinkToFit="0" vertical="center" wrapText="0"/>
    </xf>
    <xf borderId="0" fillId="0" fontId="8" numFmtId="167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shrinkToFit="0" vertical="center" wrapText="0"/>
    </xf>
    <xf borderId="0" fillId="0" fontId="5" numFmtId="167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vertical="center"/>
    </xf>
    <xf borderId="0" fillId="0" fontId="5" numFmtId="167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10" xfId="0" applyAlignment="1" applyFont="1" applyNumberFormat="1">
      <alignment readingOrder="0"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8" xfId="0" applyAlignment="1" applyFont="1" applyNumberFormat="1">
      <alignment shrinkToFit="0" vertical="center" wrapText="0"/>
    </xf>
    <xf borderId="0" fillId="0" fontId="5" numFmtId="2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KA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1266825</xdr:colOff>
      <xdr:row>10</xdr:row>
      <xdr:rowOff>47625</xdr:rowOff>
    </xdr:from>
    <xdr:ext cx="47625" cy="57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5" displayName="Table1" name="Table1" id="1">
  <tableColumns count="13">
    <tableColumn name="HASIL" id="1"/>
    <tableColumn name="JANUARI" id="2"/>
    <tableColumn name="FEBRUARI" id="3"/>
    <tableColumn name="MARET" id="4"/>
    <tableColumn name="APRIL" id="5"/>
    <tableColumn name="MEI" id="6"/>
    <tableColumn name="JUNI" id="7"/>
    <tableColumn name="JULI" id="8"/>
    <tableColumn name="AGUSTUS" id="9"/>
    <tableColumn name="SEPTEMBER" id="10"/>
    <tableColumn name="OKTOBER" id="11"/>
    <tableColumn name="NOVEMBER" id="12"/>
    <tableColumn name="DESEMBER" id="13"/>
  </tableColumns>
  <tableStyleInfo name="REK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1.88"/>
    <col customWidth="1" min="2" max="2" width="14.13"/>
    <col customWidth="1" min="3" max="18" width="8.63"/>
  </cols>
  <sheetData>
    <row r="1" ht="14.25" customHeight="1">
      <c r="A1" s="1" t="s">
        <v>0</v>
      </c>
      <c r="B1" s="2" t="s">
        <v>1</v>
      </c>
    </row>
    <row r="2" ht="14.25" customHeight="1">
      <c r="A2" s="2" t="str">
        <f>IFERROR(__xludf.DUMMYFUNCTION("ARRAYFORMULA(
  FILTER(
    'ISI HPP PRODUK'!A2:A50500 &amp; 'ISI HPP PRODUK'!B2:B50500 &amp; 'ISI HPP PRODUK'!C2:C50500 &amp; 'ISI HPP PRODUK'!D2:D50500,
    'ISI HPP PRODUK'!B2:B50500 &lt;&gt; """"
  )
)
"),"STIKER TEMPEL LABEL BUKU STIKER NAMA BUKU BAHAN HVS BONTAK/CHROMO")</f>
        <v>STIKER TEMPEL LABEL BUKU STIKER NAMA BUKU BAHAN HVS BONTAK/CHROMO</v>
      </c>
      <c r="B2" s="3">
        <f>IFERROR(__xludf.DUMMYFUNCTION("ARRAYFORMULA(
  FILTER(
    'ISI HPP PRODUK'!E2:E50500,
    'ISI HPP PRODUK'!B2:B50500 &lt;&gt; """"
  )
)
"),9000.0)</f>
        <v>9000</v>
      </c>
    </row>
    <row r="3" ht="14.25" customHeight="1">
      <c r="A3" s="2" t="str">
        <f>IFERROR(__xludf.DUMMYFUNCTION("""COMPUTED_VALUE"""),"Stiker sign ""AREA DIAWASI CCTV"" free cutting bahan vinylSC 4")</f>
        <v>Stiker sign "AREA DIAWASI CCTV" free cutting bahan vinylSC 4</v>
      </c>
      <c r="B3" s="3">
        <f>IFERROR(__xludf.DUMMYFUNCTION("""COMPUTED_VALUE"""),2000.0)</f>
        <v>2000</v>
      </c>
    </row>
    <row r="4" ht="14.25" customHeight="1">
      <c r="A4" s="2" t="str">
        <f>IFERROR(__xludf.DUMMYFUNCTION("""COMPUTED_VALUE"""),"Stiker sign ""AREA DIAWASI CCTV"" free cutting bahan vinylSC 5")</f>
        <v>Stiker sign "AREA DIAWASI CCTV" free cutting bahan vinylSC 5</v>
      </c>
      <c r="B4" s="3">
        <f>IFERROR(__xludf.DUMMYFUNCTION("""COMPUTED_VALUE"""),2000.0)</f>
        <v>2000</v>
      </c>
    </row>
    <row r="5" ht="14.25" customHeight="1">
      <c r="A5" s="2" t="str">
        <f>IFERROR(__xludf.DUMMYFUNCTION("""COMPUTED_VALUE"""),"Stiker sign ""AREA DIAWASI CCTV"" free cutting bahan vinylSC 1")</f>
        <v>Stiker sign "AREA DIAWASI CCTV" free cutting bahan vinylSC 1</v>
      </c>
      <c r="B5" s="3">
        <f>IFERROR(__xludf.DUMMYFUNCTION("""COMPUTED_VALUE"""),2000.0)</f>
        <v>2000</v>
      </c>
    </row>
    <row r="6" ht="14.25" customHeight="1">
      <c r="A6" s="2" t="str">
        <f>IFERROR(__xludf.DUMMYFUNCTION("""COMPUTED_VALUE"""),"Stiker sign ""AREA DIAWASI CCTV"" free cutting bahan vinylSC 2")</f>
        <v>Stiker sign "AREA DIAWASI CCTV" free cutting bahan vinylSC 2</v>
      </c>
      <c r="B6" s="3">
        <f>IFERROR(__xludf.DUMMYFUNCTION("""COMPUTED_VALUE"""),2000.0)</f>
        <v>2000</v>
      </c>
    </row>
    <row r="7" ht="14.25" customHeight="1">
      <c r="A7" s="2" t="str">
        <f>IFERROR(__xludf.DUMMYFUNCTION("""COMPUTED_VALUE"""),"Stiker sign ""AREA DIAWASI CCTV"" free cutting bahan vinylSC 3")</f>
        <v>Stiker sign "AREA DIAWASI CCTV" free cutting bahan vinylSC 3</v>
      </c>
      <c r="B7" s="3">
        <f>IFERROR(__xludf.DUMMYFUNCTION("""COMPUTED_VALUE"""),2000.0)</f>
        <v>2000</v>
      </c>
    </row>
    <row r="8" ht="14.25" customHeight="1">
      <c r="A8" s="2" t="str">
        <f>IFERROR(__xludf.DUMMYFUNCTION("""COMPUTED_VALUE"""),"Stiker Graftac DG 6 | BISA CUSTOM DESAIN | Termurah dan TercepatPrint Only")</f>
        <v>Stiker Graftac DG 6 | BISA CUSTOM DESAIN | Termurah dan TercepatPrint Only</v>
      </c>
      <c r="B8" s="3">
        <f>IFERROR(__xludf.DUMMYFUNCTION("""COMPUTED_VALUE"""),70000.0)</f>
        <v>70000</v>
      </c>
    </row>
    <row r="9" ht="14.25" customHeight="1">
      <c r="A9" s="2" t="str">
        <f>IFERROR(__xludf.DUMMYFUNCTION("""COMPUTED_VALUE"""),"Stiker Graftac DG 6 | BISA CUSTOM DESAIN | Termurah dan TercepatKiss Cut")</f>
        <v>Stiker Graftac DG 6 | BISA CUSTOM DESAIN | Termurah dan TercepatKiss Cut</v>
      </c>
      <c r="B9" s="3">
        <f>IFERROR(__xludf.DUMMYFUNCTION("""COMPUTED_VALUE"""),85000.0)</f>
        <v>85000</v>
      </c>
    </row>
    <row r="10" ht="14.25" customHeight="1">
      <c r="A10" s="2" t="str">
        <f>IFERROR(__xludf.DUMMYFUNCTION("""COMPUTED_VALUE"""),"Stiker Graftac DG 6 | BISA CUSTOM DESAIN | Termurah dan TercepatDie Cut")</f>
        <v>Stiker Graftac DG 6 | BISA CUSTOM DESAIN | Termurah dan TercepatDie Cut</v>
      </c>
      <c r="B10" s="3">
        <f>IFERROR(__xludf.DUMMYFUNCTION("""COMPUTED_VALUE"""),95000.0)</f>
        <v>95000</v>
      </c>
    </row>
    <row r="11" ht="14.25" customHeight="1">
      <c r="A11" s="2" t="str">
        <f>IFERROR(__xludf.DUMMYFUNCTION("""COMPUTED_VALUE"""),"Stiker Label Makanan Kue/Hampers/Gift Edisi Idul fitri FREE TEMPLATESM 6,Vinyl")</f>
        <v>Stiker Label Makanan Kue/Hampers/Gift Edisi Idul fitri FREE TEMPLATESM 6,Vinyl</v>
      </c>
      <c r="B11" s="3">
        <f>IFERROR(__xludf.DUMMYFUNCTION("""COMPUTED_VALUE"""),7000.0)</f>
        <v>7000</v>
      </c>
    </row>
    <row r="12" ht="14.25" customHeight="1">
      <c r="A12" s="2" t="str">
        <f>IFERROR(__xludf.DUMMYFUNCTION("""COMPUTED_VALUE"""),"Stiker Label Makanan Kue/Hampers/Gift Edisi Idul fitri FREE TEMPLATESM 3,Vinyl")</f>
        <v>Stiker Label Makanan Kue/Hampers/Gift Edisi Idul fitri FREE TEMPLATESM 3,Vinyl</v>
      </c>
      <c r="B12" s="3">
        <f>IFERROR(__xludf.DUMMYFUNCTION("""COMPUTED_VALUE"""),7000.0)</f>
        <v>7000</v>
      </c>
    </row>
    <row r="13" ht="14.25" customHeight="1">
      <c r="A13" s="2" t="str">
        <f>IFERROR(__xludf.DUMMYFUNCTION("""COMPUTED_VALUE"""),"Stiker Label Makanan Kue/Hampers/Gift Edisi Idul fitri FREE TEMPLATESM 5,Bontak")</f>
        <v>Stiker Label Makanan Kue/Hampers/Gift Edisi Idul fitri FREE TEMPLATESM 5,Bontak</v>
      </c>
      <c r="B13" s="3">
        <f>IFERROR(__xludf.DUMMYFUNCTION("""COMPUTED_VALUE"""),5000.0)</f>
        <v>5000</v>
      </c>
    </row>
    <row r="14" ht="14.25" customHeight="1">
      <c r="A14" s="2" t="str">
        <f>IFERROR(__xludf.DUMMYFUNCTION("""COMPUTED_VALUE"""),"Stiker Label Makanan Kue/Hampers/Gift Edisi Idul fitri FREE TEMPLATESM 1,Bontak")</f>
        <v>Stiker Label Makanan Kue/Hampers/Gift Edisi Idul fitri FREE TEMPLATESM 1,Bontak</v>
      </c>
      <c r="B14" s="3">
        <f>IFERROR(__xludf.DUMMYFUNCTION("""COMPUTED_VALUE"""),5000.0)</f>
        <v>5000</v>
      </c>
    </row>
    <row r="15" ht="14.25" customHeight="1">
      <c r="A15" s="2" t="str">
        <f>IFERROR(__xludf.DUMMYFUNCTION("""COMPUTED_VALUE"""),"Stiker Label Makanan Kue/Hampers/Gift Edisi Idul fitri FREE TEMPLATESM 5,Vinyl")</f>
        <v>Stiker Label Makanan Kue/Hampers/Gift Edisi Idul fitri FREE TEMPLATESM 5,Vinyl</v>
      </c>
      <c r="B15" s="3">
        <f>IFERROR(__xludf.DUMMYFUNCTION("""COMPUTED_VALUE"""),7000.0)</f>
        <v>7000</v>
      </c>
    </row>
    <row r="16" ht="14.25" customHeight="1">
      <c r="A16" s="2" t="str">
        <f>IFERROR(__xludf.DUMMYFUNCTION("""COMPUTED_VALUE"""),"Stiker Label Makanan Kue/Hampers/Gift Edisi Idul fitri FREE TEMPLATESM 2,Vinyl")</f>
        <v>Stiker Label Makanan Kue/Hampers/Gift Edisi Idul fitri FREE TEMPLATESM 2,Vinyl</v>
      </c>
      <c r="B16" s="3">
        <f>IFERROR(__xludf.DUMMYFUNCTION("""COMPUTED_VALUE"""),7000.0)</f>
        <v>7000</v>
      </c>
    </row>
    <row r="17" ht="14.25" customHeight="1">
      <c r="A17" s="2" t="str">
        <f>IFERROR(__xludf.DUMMYFUNCTION("""COMPUTED_VALUE"""),"Stiker Label Makanan Kue/Hampers/Gift Edisi Idul fitri FREE TEMPLATESM 3,Bontak")</f>
        <v>Stiker Label Makanan Kue/Hampers/Gift Edisi Idul fitri FREE TEMPLATESM 3,Bontak</v>
      </c>
      <c r="B17" s="3">
        <f>IFERROR(__xludf.DUMMYFUNCTION("""COMPUTED_VALUE"""),5000.0)</f>
        <v>5000</v>
      </c>
    </row>
    <row r="18" ht="14.25" customHeight="1">
      <c r="A18" s="2" t="str">
        <f>IFERROR(__xludf.DUMMYFUNCTION("""COMPUTED_VALUE"""),"Stiker Label Makanan Kue/Hampers/Gift Edisi Idul fitri FREE TEMPLATESM 6,Bontak")</f>
        <v>Stiker Label Makanan Kue/Hampers/Gift Edisi Idul fitri FREE TEMPLATESM 6,Bontak</v>
      </c>
      <c r="B18" s="3">
        <f>IFERROR(__xludf.DUMMYFUNCTION("""COMPUTED_VALUE"""),5000.0)</f>
        <v>5000</v>
      </c>
    </row>
    <row r="19" ht="14.25" customHeight="1">
      <c r="A19" s="2" t="str">
        <f>IFERROR(__xludf.DUMMYFUNCTION("""COMPUTED_VALUE"""),"Stiker Label Makanan Kue/Hampers/Gift Edisi Idul fitri FREE TEMPLATESM 1,Vinyl")</f>
        <v>Stiker Label Makanan Kue/Hampers/Gift Edisi Idul fitri FREE TEMPLATESM 1,Vinyl</v>
      </c>
      <c r="B19" s="3">
        <f>IFERROR(__xludf.DUMMYFUNCTION("""COMPUTED_VALUE"""),7000.0)</f>
        <v>7000</v>
      </c>
    </row>
    <row r="20" ht="14.25" customHeight="1">
      <c r="A20" s="2" t="str">
        <f>IFERROR(__xludf.DUMMYFUNCTION("""COMPUTED_VALUE"""),"Stiker Label Makanan Kue/Hampers/Gift Edisi Idul fitri FREE TEMPLATESM 4,Vinyl")</f>
        <v>Stiker Label Makanan Kue/Hampers/Gift Edisi Idul fitri FREE TEMPLATESM 4,Vinyl</v>
      </c>
      <c r="B20" s="3">
        <f>IFERROR(__xludf.DUMMYFUNCTION("""COMPUTED_VALUE"""),7000.0)</f>
        <v>7000</v>
      </c>
    </row>
    <row r="21" ht="14.25" customHeight="1">
      <c r="A21" s="2" t="str">
        <f>IFERROR(__xludf.DUMMYFUNCTION("""COMPUTED_VALUE"""),"Stiker Label Makanan Kue/Hampers/Gift Edisi Idul fitri FREE TEMPLATESM 2,Bontak")</f>
        <v>Stiker Label Makanan Kue/Hampers/Gift Edisi Idul fitri FREE TEMPLATESM 2,Bontak</v>
      </c>
      <c r="B21" s="3">
        <f>IFERROR(__xludf.DUMMYFUNCTION("""COMPUTED_VALUE"""),5000.0)</f>
        <v>5000</v>
      </c>
    </row>
    <row r="22" ht="14.25" customHeight="1">
      <c r="A22" s="2" t="str">
        <f>IFERROR(__xludf.DUMMYFUNCTION("""COMPUTED_VALUE"""),"Stiker Label Makanan Kue/Hampers/Gift Edisi Idul fitri FREE TEMPLATESM 4,Bontak")</f>
        <v>Stiker Label Makanan Kue/Hampers/Gift Edisi Idul fitri FREE TEMPLATESM 4,Bontak</v>
      </c>
      <c r="B22" s="3">
        <f>IFERROR(__xludf.DUMMYFUNCTION("""COMPUTED_VALUE"""),5000.0)</f>
        <v>5000</v>
      </c>
    </row>
    <row r="23" ht="14.25" customHeight="1">
      <c r="A23" s="2" t="str">
        <f>IFERROR(__xludf.DUMMYFUNCTION("""COMPUTED_VALUE"""),"GANCI AKRILIK EDISI RAMADHAN FREE TEMPLATETL 4,2 Sisi ( 2 Akrilik )")</f>
        <v>GANCI AKRILIK EDISI RAMADHAN FREE TEMPLATETL 4,2 Sisi ( 2 Akrilik )</v>
      </c>
      <c r="B23" s="3"/>
    </row>
    <row r="24" ht="14.25" customHeight="1">
      <c r="A24" s="2" t="str">
        <f>IFERROR(__xludf.DUMMYFUNCTION("""COMPUTED_VALUE"""),"GANCI AKRILIK EDISI RAMADHAN FREE TEMPLATETL 1,1 sisi")</f>
        <v>GANCI AKRILIK EDISI RAMADHAN FREE TEMPLATETL 1,1 sisi</v>
      </c>
      <c r="B24" s="3"/>
    </row>
    <row r="25" ht="14.25" customHeight="1">
      <c r="A25" s="2" t="str">
        <f>IFERROR(__xludf.DUMMYFUNCTION("""COMPUTED_VALUE"""),"GANCI AKRILIK EDISI RAMADHAN FREE TEMPLATETL 3,1 sisi")</f>
        <v>GANCI AKRILIK EDISI RAMADHAN FREE TEMPLATETL 3,1 sisi</v>
      </c>
      <c r="B25" s="3"/>
    </row>
    <row r="26" ht="14.25" customHeight="1">
      <c r="A26" s="2" t="str">
        <f>IFERROR(__xludf.DUMMYFUNCTION("""COMPUTED_VALUE"""),"GANCI AKRILIK EDISI RAMADHAN FREE TEMPLATETL 3,2 Sisi ( 2 Akrilik )")</f>
        <v>GANCI AKRILIK EDISI RAMADHAN FREE TEMPLATETL 3,2 Sisi ( 2 Akrilik )</v>
      </c>
      <c r="B26" s="3"/>
    </row>
    <row r="27" ht="14.25" customHeight="1">
      <c r="A27" s="2" t="str">
        <f>IFERROR(__xludf.DUMMYFUNCTION("""COMPUTED_VALUE"""),"GANCI AKRILIK EDISI RAMADHAN FREE TEMPLATETL 3,2 sisi (akrilik)")</f>
        <v>GANCI AKRILIK EDISI RAMADHAN FREE TEMPLATETL 3,2 sisi (akrilik)</v>
      </c>
      <c r="B27" s="3"/>
    </row>
    <row r="28" ht="14.25" customHeight="1">
      <c r="A28" s="2" t="str">
        <f>IFERROR(__xludf.DUMMYFUNCTION("""COMPUTED_VALUE"""),"GANCI AKRILIK EDISI RAMADHAN FREE TEMPLATETL 2,1 sisi")</f>
        <v>GANCI AKRILIK EDISI RAMADHAN FREE TEMPLATETL 2,1 sisi</v>
      </c>
      <c r="B28" s="3"/>
    </row>
    <row r="29" ht="14.25" customHeight="1">
      <c r="A29" s="2" t="str">
        <f>IFERROR(__xludf.DUMMYFUNCTION("""COMPUTED_VALUE"""),"GANCI AKRILIK EDISI RAMADHAN FREE TEMPLATETL 4,1 sisi")</f>
        <v>GANCI AKRILIK EDISI RAMADHAN FREE TEMPLATETL 4,1 sisi</v>
      </c>
      <c r="B29" s="3"/>
    </row>
    <row r="30" ht="14.25" customHeight="1">
      <c r="A30" s="2" t="str">
        <f>IFERROR(__xludf.DUMMYFUNCTION("""COMPUTED_VALUE"""),"GANCI AKRILIK EDISI RAMADHAN FREE TEMPLATETL 2,2 sisi (akrilik)")</f>
        <v>GANCI AKRILIK EDISI RAMADHAN FREE TEMPLATETL 2,2 sisi (akrilik)</v>
      </c>
      <c r="B30" s="3"/>
    </row>
    <row r="31" ht="14.25" customHeight="1">
      <c r="A31" s="2" t="str">
        <f>IFERROR(__xludf.DUMMYFUNCTION("""COMPUTED_VALUE"""),"GANCI AKRILIK EDISI RAMADHAN FREE TEMPLATETL 5,1 sisi")</f>
        <v>GANCI AKRILIK EDISI RAMADHAN FREE TEMPLATETL 5,1 sisi</v>
      </c>
      <c r="B31" s="3"/>
    </row>
    <row r="32" ht="14.25" customHeight="1">
      <c r="A32" s="2" t="str">
        <f>IFERROR(__xludf.DUMMYFUNCTION("""COMPUTED_VALUE"""),"GANCI AKRILIK EDISI RAMADHAN FREE TEMPLATETL 1,2 Sisi ( 2 Akrilik )")</f>
        <v>GANCI AKRILIK EDISI RAMADHAN FREE TEMPLATETL 1,2 Sisi ( 2 Akrilik )</v>
      </c>
      <c r="B32" s="3"/>
    </row>
    <row r="33" ht="14.25" customHeight="1">
      <c r="A33" s="2" t="str">
        <f>IFERROR(__xludf.DUMMYFUNCTION("""COMPUTED_VALUE"""),"GANCI AKRILIK EDISI RAMADHAN FREE TEMPLATETL 6,1 sisi")</f>
        <v>GANCI AKRILIK EDISI RAMADHAN FREE TEMPLATETL 6,1 sisi</v>
      </c>
      <c r="B33" s="3"/>
    </row>
    <row r="34" ht="14.25" customHeight="1">
      <c r="A34" s="2" t="str">
        <f>IFERROR(__xludf.DUMMYFUNCTION("""COMPUTED_VALUE"""),"GANCI AKRILIK EDISI RAMADHAN FREE TEMPLATETL 5,2 sisi (akrilik)")</f>
        <v>GANCI AKRILIK EDISI RAMADHAN FREE TEMPLATETL 5,2 sisi (akrilik)</v>
      </c>
      <c r="B34" s="3"/>
    </row>
    <row r="35" ht="14.25" customHeight="1">
      <c r="A35" s="2" t="str">
        <f>IFERROR(__xludf.DUMMYFUNCTION("""COMPUTED_VALUE"""),"GANCI AKRILIK EDISI RAMADHAN FREE TEMPLATETL 6,2 sisi (akrilik)")</f>
        <v>GANCI AKRILIK EDISI RAMADHAN FREE TEMPLATETL 6,2 sisi (akrilik)</v>
      </c>
      <c r="B35" s="3"/>
    </row>
    <row r="36" ht="14.25" customHeight="1">
      <c r="A36" s="2" t="str">
        <f>IFERROR(__xludf.DUMMYFUNCTION("""COMPUTED_VALUE"""),"GANCI AKRILIK EDISI RAMADHAN FREE TEMPLATETL 4,2 sisi (akrilik)")</f>
        <v>GANCI AKRILIK EDISI RAMADHAN FREE TEMPLATETL 4,2 sisi (akrilik)</v>
      </c>
      <c r="B36" s="3"/>
    </row>
    <row r="37" ht="14.25" customHeight="1">
      <c r="A37" s="2" t="str">
        <f>IFERROR(__xludf.DUMMYFUNCTION("""COMPUTED_VALUE"""),"GANCI AKRILIK EDISI RAMADHAN FREE TEMPLATETL 2,2 Sisi ( 2 Akrilik )")</f>
        <v>GANCI AKRILIK EDISI RAMADHAN FREE TEMPLATETL 2,2 Sisi ( 2 Akrilik )</v>
      </c>
      <c r="B37" s="3"/>
    </row>
    <row r="38" ht="14.25" customHeight="1">
      <c r="A38" s="2" t="str">
        <f>IFERROR(__xludf.DUMMYFUNCTION("""COMPUTED_VALUE"""),"GANCI AKRILIK EDISI RAMADHAN FREE TEMPLATETL 1,2 sisi (akrilik)")</f>
        <v>GANCI AKRILIK EDISI RAMADHAN FREE TEMPLATETL 1,2 sisi (akrilik)</v>
      </c>
      <c r="B38" s="3"/>
    </row>
    <row r="39" ht="14.25" customHeight="1">
      <c r="A39" s="2" t="str">
        <f>IFERROR(__xludf.DUMMYFUNCTION("""COMPUTED_VALUE"""),"GANCI AKRILIK EDISI RAMADHAN FREE TEMPLATETL 5,2 Sisi ( 2 Akrilik )")</f>
        <v>GANCI AKRILIK EDISI RAMADHAN FREE TEMPLATETL 5,2 Sisi ( 2 Akrilik )</v>
      </c>
      <c r="B39" s="3"/>
    </row>
    <row r="40" ht="14.25" customHeight="1">
      <c r="A40" s="2" t="str">
        <f>IFERROR(__xludf.DUMMYFUNCTION("""COMPUTED_VALUE"""),"GANCI AKRILIK EDISI RAMADHAN FREE TEMPLATETL 6,2 Sisi ( 2 Akrilik )")</f>
        <v>GANCI AKRILIK EDISI RAMADHAN FREE TEMPLATETL 6,2 Sisi ( 2 Akrilik )</v>
      </c>
      <c r="B40" s="3"/>
    </row>
    <row r="41" ht="14.25" customHeight="1">
      <c r="A41" s="2" t="str">
        <f>IFERROR(__xludf.DUMMYFUNCTION("""COMPUTED_VALUE"""),"Amplop Hari Raya Lebaran FREE TEMPLATE DESAIN I UKURAN BESAR DAN KECILAL. 2,Kecil")</f>
        <v>Amplop Hari Raya Lebaran FREE TEMPLATE DESAIN I UKURAN BESAR DAN KECILAL. 2,Kecil</v>
      </c>
      <c r="B41" s="3"/>
    </row>
    <row r="42" ht="14.25" customHeight="1">
      <c r="A42" s="2" t="str">
        <f>IFERROR(__xludf.DUMMYFUNCTION("""COMPUTED_VALUE"""),"Amplop Hari Raya Lebaran FREE TEMPLATE DESAIN I UKURAN BESAR DAN KECILAL. 2,Besar")</f>
        <v>Amplop Hari Raya Lebaran FREE TEMPLATE DESAIN I UKURAN BESAR DAN KECILAL. 2,Besar</v>
      </c>
      <c r="B42" s="3"/>
    </row>
    <row r="43" ht="14.25" customHeight="1">
      <c r="A43" s="2" t="str">
        <f>IFERROR(__xludf.DUMMYFUNCTION("""COMPUTED_VALUE"""),"Amplop Hari Raya Lebaran FREE TEMPLATE DESAIN I UKURAN BESAR DAN KECILAL. 4,Kecil")</f>
        <v>Amplop Hari Raya Lebaran FREE TEMPLATE DESAIN I UKURAN BESAR DAN KECILAL. 4,Kecil</v>
      </c>
      <c r="B43" s="3"/>
    </row>
    <row r="44" ht="14.25" customHeight="1">
      <c r="A44" s="2" t="str">
        <f>IFERROR(__xludf.DUMMYFUNCTION("""COMPUTED_VALUE"""),"Amplop Hari Raya Lebaran FREE TEMPLATE DESAIN I UKURAN BESAR DAN KECILAL. 6,Kecil")</f>
        <v>Amplop Hari Raya Lebaran FREE TEMPLATE DESAIN I UKURAN BESAR DAN KECILAL. 6,Kecil</v>
      </c>
      <c r="B44" s="3"/>
    </row>
    <row r="45" ht="14.25" customHeight="1">
      <c r="A45" s="2" t="str">
        <f>IFERROR(__xludf.DUMMYFUNCTION("""COMPUTED_VALUE"""),"Amplop Hari Raya Lebaran FREE TEMPLATE DESAIN I UKURAN BESAR DAN KECILAL. 4,Besar")</f>
        <v>Amplop Hari Raya Lebaran FREE TEMPLATE DESAIN I UKURAN BESAR DAN KECILAL. 4,Besar</v>
      </c>
      <c r="B45" s="3"/>
    </row>
    <row r="46" ht="14.25" customHeight="1">
      <c r="A46" s="2" t="str">
        <f>IFERROR(__xludf.DUMMYFUNCTION("""COMPUTED_VALUE"""),"Amplop Hari Raya Lebaran FREE TEMPLATE DESAIN I UKURAN BESAR DAN KECILAL. 6,Besar")</f>
        <v>Amplop Hari Raya Lebaran FREE TEMPLATE DESAIN I UKURAN BESAR DAN KECILAL. 6,Besar</v>
      </c>
      <c r="B46" s="3"/>
    </row>
    <row r="47" ht="14.25" customHeight="1">
      <c r="A47" s="2" t="str">
        <f>IFERROR(__xludf.DUMMYFUNCTION("""COMPUTED_VALUE"""),"Amplop Hari Raya Lebaran FREE TEMPLATE DESAIN I UKURAN BESAR DAN KECILAL. 3,Besar")</f>
        <v>Amplop Hari Raya Lebaran FREE TEMPLATE DESAIN I UKURAN BESAR DAN KECILAL. 3,Besar</v>
      </c>
      <c r="B47" s="3"/>
    </row>
    <row r="48" ht="14.25" customHeight="1">
      <c r="A48" s="2" t="str">
        <f>IFERROR(__xludf.DUMMYFUNCTION("""COMPUTED_VALUE"""),"Amplop Hari Raya Lebaran FREE TEMPLATE DESAIN I UKURAN BESAR DAN KECILAL. 5,Besar")</f>
        <v>Amplop Hari Raya Lebaran FREE TEMPLATE DESAIN I UKURAN BESAR DAN KECILAL. 5,Besar</v>
      </c>
      <c r="B48" s="3"/>
    </row>
    <row r="49" ht="14.25" customHeight="1">
      <c r="A49" s="2" t="str">
        <f>IFERROR(__xludf.DUMMYFUNCTION("""COMPUTED_VALUE"""),"Amplop Hari Raya Lebaran FREE TEMPLATE DESAIN I UKURAN BESAR DAN KECILAL. 1,Kecil")</f>
        <v>Amplop Hari Raya Lebaran FREE TEMPLATE DESAIN I UKURAN BESAR DAN KECILAL. 1,Kecil</v>
      </c>
      <c r="B49" s="3"/>
    </row>
    <row r="50" ht="14.25" customHeight="1">
      <c r="A50" s="2" t="str">
        <f>IFERROR(__xludf.DUMMYFUNCTION("""COMPUTED_VALUE"""),"Amplop Hari Raya Lebaran FREE TEMPLATE DESAIN I UKURAN BESAR DAN KECILAL. 3,Kecil")</f>
        <v>Amplop Hari Raya Lebaran FREE TEMPLATE DESAIN I UKURAN BESAR DAN KECILAL. 3,Kecil</v>
      </c>
      <c r="B50" s="3"/>
    </row>
    <row r="51" ht="14.25" customHeight="1">
      <c r="A51" s="2" t="str">
        <f>IFERROR(__xludf.DUMMYFUNCTION("""COMPUTED_VALUE"""),"Amplop Hari Raya Lebaran FREE TEMPLATE DESAIN I UKURAN BESAR DAN KECILAL. 5,Kecil")</f>
        <v>Amplop Hari Raya Lebaran FREE TEMPLATE DESAIN I UKURAN BESAR DAN KECILAL. 5,Kecil</v>
      </c>
      <c r="B51" s="3"/>
    </row>
    <row r="52" ht="14.25" customHeight="1">
      <c r="A52" s="2" t="str">
        <f>IFERROR(__xludf.DUMMYFUNCTION("""COMPUTED_VALUE"""),"Amplop Hari Raya Lebaran FREE TEMPLATE DESAIN I UKURAN BESAR DAN KECILAL. 1,Besar")</f>
        <v>Amplop Hari Raya Lebaran FREE TEMPLATE DESAIN I UKURAN BESAR DAN KECILAL. 1,Besar</v>
      </c>
      <c r="B52" s="3"/>
    </row>
    <row r="53" ht="14.25" customHeight="1">
      <c r="A53" s="2" t="str">
        <f>IFERROR(__xludf.DUMMYFUNCTION("""COMPUTED_VALUE"""),"Stiker Label EID MUBARAK FREE TEMPLATE POTONG KISS CUTSL 2,Bontak")</f>
        <v>Stiker Label EID MUBARAK FREE TEMPLATE POTONG KISS CUTSL 2,Bontak</v>
      </c>
      <c r="B53" s="3"/>
    </row>
    <row r="54" ht="14.25" customHeight="1">
      <c r="A54" s="2" t="str">
        <f>IFERROR(__xludf.DUMMYFUNCTION("""COMPUTED_VALUE"""),"Stiker Label EID MUBARAK FREE TEMPLATE POTONG KISS CUTSL 6,Vinyl")</f>
        <v>Stiker Label EID MUBARAK FREE TEMPLATE POTONG KISS CUTSL 6,Vinyl</v>
      </c>
      <c r="B54" s="3"/>
    </row>
    <row r="55" ht="14.25" customHeight="1">
      <c r="A55" s="2" t="str">
        <f>IFERROR(__xludf.DUMMYFUNCTION("""COMPUTED_VALUE"""),"Stiker Label EID MUBARAK FREE TEMPLATE POTONG KISS CUTSL 4,Vinyl")</f>
        <v>Stiker Label EID MUBARAK FREE TEMPLATE POTONG KISS CUTSL 4,Vinyl</v>
      </c>
      <c r="B55" s="3"/>
    </row>
    <row r="56" ht="14.25" customHeight="1">
      <c r="A56" s="2" t="str">
        <f>IFERROR(__xludf.DUMMYFUNCTION("""COMPUTED_VALUE"""),"Stiker Label EID MUBARAK FREE TEMPLATE POTONG KISS CUTSL 5,Vinyl")</f>
        <v>Stiker Label EID MUBARAK FREE TEMPLATE POTONG KISS CUTSL 5,Vinyl</v>
      </c>
      <c r="B56" s="3"/>
    </row>
    <row r="57" ht="14.25" customHeight="1">
      <c r="A57" s="2" t="str">
        <f>IFERROR(__xludf.DUMMYFUNCTION("""COMPUTED_VALUE"""),"Stiker Label EID MUBARAK FREE TEMPLATE POTONG KISS CUTSL 3,Bontak")</f>
        <v>Stiker Label EID MUBARAK FREE TEMPLATE POTONG KISS CUTSL 3,Bontak</v>
      </c>
      <c r="B57" s="3"/>
    </row>
    <row r="58" ht="14.25" customHeight="1">
      <c r="A58" s="2" t="str">
        <f>IFERROR(__xludf.DUMMYFUNCTION("""COMPUTED_VALUE"""),"Stiker Label EID MUBARAK FREE TEMPLATE POTONG KISS CUTSL 6,Bontak")</f>
        <v>Stiker Label EID MUBARAK FREE TEMPLATE POTONG KISS CUTSL 6,Bontak</v>
      </c>
      <c r="B58" s="3"/>
    </row>
    <row r="59" ht="14.25" customHeight="1">
      <c r="A59" s="2" t="str">
        <f>IFERROR(__xludf.DUMMYFUNCTION("""COMPUTED_VALUE"""),"Stiker Label EID MUBARAK FREE TEMPLATE POTONG KISS CUTSL 5,Bontak")</f>
        <v>Stiker Label EID MUBARAK FREE TEMPLATE POTONG KISS CUTSL 5,Bontak</v>
      </c>
      <c r="B59" s="3"/>
    </row>
    <row r="60" ht="14.25" customHeight="1">
      <c r="A60" s="2" t="str">
        <f>IFERROR(__xludf.DUMMYFUNCTION("""COMPUTED_VALUE"""),"Stiker Label EID MUBARAK FREE TEMPLATE POTONG KISS CUTSL 3,Vinyl")</f>
        <v>Stiker Label EID MUBARAK FREE TEMPLATE POTONG KISS CUTSL 3,Vinyl</v>
      </c>
      <c r="B60" s="3"/>
    </row>
    <row r="61" ht="14.25" customHeight="1">
      <c r="A61" s="2" t="str">
        <f>IFERROR(__xludf.DUMMYFUNCTION("""COMPUTED_VALUE"""),"Stiker Label EID MUBARAK FREE TEMPLATE POTONG KISS CUTSL 4,Bontak")</f>
        <v>Stiker Label EID MUBARAK FREE TEMPLATE POTONG KISS CUTSL 4,Bontak</v>
      </c>
      <c r="B61" s="3"/>
    </row>
    <row r="62" ht="14.25" customHeight="1">
      <c r="A62" s="2" t="str">
        <f>IFERROR(__xludf.DUMMYFUNCTION("""COMPUTED_VALUE"""),"Stiker Label EID MUBARAK FREE TEMPLATE POTONG KISS CUTSL 1,Bontak")</f>
        <v>Stiker Label EID MUBARAK FREE TEMPLATE POTONG KISS CUTSL 1,Bontak</v>
      </c>
      <c r="B62" s="3"/>
    </row>
    <row r="63" ht="14.25" customHeight="1">
      <c r="A63" s="2" t="str">
        <f>IFERROR(__xludf.DUMMYFUNCTION("""COMPUTED_VALUE"""),"Stiker Label EID MUBARAK FREE TEMPLATE POTONG KISS CUTSL 2,Vinyl")</f>
        <v>Stiker Label EID MUBARAK FREE TEMPLATE POTONG KISS CUTSL 2,Vinyl</v>
      </c>
      <c r="B63" s="3"/>
    </row>
    <row r="64" ht="14.25" customHeight="1">
      <c r="A64" s="2" t="str">
        <f>IFERROR(__xludf.DUMMYFUNCTION("""COMPUTED_VALUE"""),"Stiker Label EID MUBARAK FREE TEMPLATE POTONG KISS CUTSL 1,Vinyl")</f>
        <v>Stiker Label EID MUBARAK FREE TEMPLATE POTONG KISS CUTSL 1,Vinyl</v>
      </c>
      <c r="B64" s="3"/>
    </row>
    <row r="65" ht="14.25" customHeight="1">
      <c r="A65" s="2" t="str">
        <f>IFERROR(__xludf.DUMMYFUNCTION("""COMPUTED_VALUE"""),"TIANG X BANNER UK 60 x 160 cm Standing Banner | Rangka Display Promosi Event")</f>
        <v>TIANG X BANNER UK 60 x 160 cm Standing Banner | Rangka Display Promosi Event</v>
      </c>
      <c r="B65" s="3">
        <f>IFERROR(__xludf.DUMMYFUNCTION("""COMPUTED_VALUE"""),45000.0)</f>
        <v>45000</v>
      </c>
    </row>
    <row r="66" ht="14.25" customHeight="1">
      <c r="A66" s="2" t="str">
        <f>IFERROR(__xludf.DUMMYFUNCTION("""COMPUTED_VALUE"""),"Pulpen Gepeng Plastik POLOS / Souvenir Pulpen Plastik / Pen Gepenghitam")</f>
        <v>Pulpen Gepeng Plastik POLOS / Souvenir Pulpen Plastik / Pen Gepenghitam</v>
      </c>
      <c r="B66" s="3">
        <f>IFERROR(__xludf.DUMMYFUNCTION("""COMPUTED_VALUE"""),2500.0)</f>
        <v>2500</v>
      </c>
    </row>
    <row r="67" ht="14.25" customHeight="1">
      <c r="A67" s="2" t="str">
        <f>IFERROR(__xludf.DUMMYFUNCTION("""COMPUTED_VALUE"""),"Pulpen Gepeng Plastik POLOS / Souvenir Pulpen Plastik / Pen Gepengungu")</f>
        <v>Pulpen Gepeng Plastik POLOS / Souvenir Pulpen Plastik / Pen Gepengungu</v>
      </c>
      <c r="B67" s="3">
        <f>IFERROR(__xludf.DUMMYFUNCTION("""COMPUTED_VALUE"""),2500.0)</f>
        <v>2500</v>
      </c>
    </row>
    <row r="68" ht="14.25" customHeight="1">
      <c r="A68" s="2" t="str">
        <f>IFERROR(__xludf.DUMMYFUNCTION("""COMPUTED_VALUE"""),"Pulpen Gepeng Plastik POLOS / Souvenir Pulpen Plastik / Pen Gepengorange")</f>
        <v>Pulpen Gepeng Plastik POLOS / Souvenir Pulpen Plastik / Pen Gepengorange</v>
      </c>
      <c r="B68" s="3">
        <f>IFERROR(__xludf.DUMMYFUNCTION("""COMPUTED_VALUE"""),2500.0)</f>
        <v>2500</v>
      </c>
    </row>
    <row r="69" ht="14.25" customHeight="1">
      <c r="A69" s="2" t="str">
        <f>IFERROR(__xludf.DUMMYFUNCTION("""COMPUTED_VALUE"""),"Pulpen Gepeng Plastik POLOS / Souvenir Pulpen Plastik / Pen Gepengmerah")</f>
        <v>Pulpen Gepeng Plastik POLOS / Souvenir Pulpen Plastik / Pen Gepengmerah</v>
      </c>
      <c r="B69" s="3">
        <f>IFERROR(__xludf.DUMMYFUNCTION("""COMPUTED_VALUE"""),2500.0)</f>
        <v>2500</v>
      </c>
    </row>
    <row r="70" ht="14.25" customHeight="1">
      <c r="A70" s="2" t="str">
        <f>IFERROR(__xludf.DUMMYFUNCTION("""COMPUTED_VALUE"""),"Pulpen Gepeng Plastik POLOS / Souvenir Pulpen Plastik / Pen Gepengbiru")</f>
        <v>Pulpen Gepeng Plastik POLOS / Souvenir Pulpen Plastik / Pen Gepengbiru</v>
      </c>
      <c r="B70" s="3">
        <f>IFERROR(__xludf.DUMMYFUNCTION("""COMPUTED_VALUE"""),2500.0)</f>
        <v>2500</v>
      </c>
    </row>
    <row r="71" ht="14.25" customHeight="1">
      <c r="A71" s="2" t="str">
        <f>IFERROR(__xludf.DUMMYFUNCTION("""COMPUTED_VALUE"""),"Pulpen Gepeng Plastik POLOS / Souvenir Pulpen Plastik / Pen Gepenghijau")</f>
        <v>Pulpen Gepeng Plastik POLOS / Souvenir Pulpen Plastik / Pen Gepenghijau</v>
      </c>
      <c r="B71" s="3">
        <f>IFERROR(__xludf.DUMMYFUNCTION("""COMPUTED_VALUE"""),2500.0)</f>
        <v>2500</v>
      </c>
    </row>
    <row r="72" ht="14.25" customHeight="1">
      <c r="A72" s="2" t="str">
        <f>IFERROR(__xludf.DUMMYFUNCTION("""COMPUTED_VALUE"""),"Mug Jendela edisi Idul Fitri | Custom Mug Lebara | Hampers Lebaran | Souvenir Idul Fitri")</f>
        <v>Mug Jendela edisi Idul Fitri | Custom Mug Lebara | Hampers Lebaran | Souvenir Idul Fitri</v>
      </c>
      <c r="B72" s="3"/>
    </row>
    <row r="73" ht="14.25" customHeight="1">
      <c r="A73" s="2" t="str">
        <f>IFERROR(__xludf.DUMMYFUNCTION("""COMPUTED_VALUE"""),"Mug TwoTone/Warna Dalam edisi Idul Fitri | Custom Mug Lebara | Hampers Lebaran | Souvenir Idul Fitri")</f>
        <v>Mug TwoTone/Warna Dalam edisi Idul Fitri | Custom Mug Lebara | Hampers Lebaran | Souvenir Idul Fitri</v>
      </c>
      <c r="B73" s="3"/>
    </row>
    <row r="74" ht="14.25" customHeight="1">
      <c r="A74" s="2" t="str">
        <f>IFERROR(__xludf.DUMMYFUNCTION("""COMPUTED_VALUE"""),"Mug edisi Idul Fitri | Custom Mug Lebara | Hampers Lebaran | Souvenir Idul Fitri I FREE TEMPLATEMC 3")</f>
        <v>Mug edisi Idul Fitri | Custom Mug Lebara | Hampers Lebaran | Souvenir Idul Fitri I FREE TEMPLATEMC 3</v>
      </c>
      <c r="B74" s="3"/>
    </row>
    <row r="75" ht="14.25" customHeight="1">
      <c r="A75" s="2" t="str">
        <f>IFERROR(__xludf.DUMMYFUNCTION("""COMPUTED_VALUE"""),"Mug edisi Idul Fitri | Custom Mug Lebara | Hampers Lebaran | Souvenir Idul Fitri I FREE TEMPLATEMC 4")</f>
        <v>Mug edisi Idul Fitri | Custom Mug Lebara | Hampers Lebaran | Souvenir Idul Fitri I FREE TEMPLATEMC 4</v>
      </c>
      <c r="B75" s="3"/>
    </row>
    <row r="76" ht="14.25" customHeight="1">
      <c r="A76" s="2" t="str">
        <f>IFERROR(__xludf.DUMMYFUNCTION("""COMPUTED_VALUE"""),"Mug edisi Idul Fitri | Custom Mug Lebara | Hampers Lebaran | Souvenir Idul Fitri I FREE TEMPLATEMC 5")</f>
        <v>Mug edisi Idul Fitri | Custom Mug Lebara | Hampers Lebaran | Souvenir Idul Fitri I FREE TEMPLATEMC 5</v>
      </c>
      <c r="B76" s="3"/>
    </row>
    <row r="77" ht="14.25" customHeight="1">
      <c r="A77" s="2" t="str">
        <f>IFERROR(__xludf.DUMMYFUNCTION("""COMPUTED_VALUE"""),"Mug edisi Idul Fitri | Custom Mug Lebara | Hampers Lebaran | Souvenir Idul Fitri I FREE TEMPLATEMC 6")</f>
        <v>Mug edisi Idul Fitri | Custom Mug Lebara | Hampers Lebaran | Souvenir Idul Fitri I FREE TEMPLATEMC 6</v>
      </c>
      <c r="B77" s="3"/>
    </row>
    <row r="78" ht="14.25" customHeight="1">
      <c r="A78" s="2" t="str">
        <f>IFERROR(__xludf.DUMMYFUNCTION("""COMPUTED_VALUE"""),"Mug edisi Idul Fitri | Custom Mug Lebara | Hampers Lebaran | Souvenir Idul Fitri I FREE TEMPLATEMC 1")</f>
        <v>Mug edisi Idul Fitri | Custom Mug Lebara | Hampers Lebaran | Souvenir Idul Fitri I FREE TEMPLATEMC 1</v>
      </c>
      <c r="B78" s="3"/>
    </row>
    <row r="79" ht="14.25" customHeight="1">
      <c r="A79" s="2" t="str">
        <f>IFERROR(__xludf.DUMMYFUNCTION("""COMPUTED_VALUE"""),"Mug edisi Idul Fitri | Custom Mug Lebara | Hampers Lebaran | Souvenir Idul Fitri I FREE TEMPLATEMC 2")</f>
        <v>Mug edisi Idul Fitri | Custom Mug Lebara | Hampers Lebaran | Souvenir Idul Fitri I FREE TEMPLATEMC 2</v>
      </c>
      <c r="B79" s="3"/>
    </row>
    <row r="80" ht="14.25" customHeight="1">
      <c r="A80" s="2" t="str">
        <f>IFERROR(__xludf.DUMMYFUNCTION("""COMPUTED_VALUE"""),"[SEMUA UKURAN] Gagang Stempel Flash I S,L,M,XL,XXL,XXXL,XXXXL,XXXXXLM")</f>
        <v>[SEMUA UKURAN] Gagang Stempel Flash I S,L,M,XL,XXL,XXXL,XXXXL,XXXXXLM</v>
      </c>
      <c r="B80" s="3">
        <f>IFERROR(__xludf.DUMMYFUNCTION("""COMPUTED_VALUE"""),9000.0)</f>
        <v>9000</v>
      </c>
    </row>
    <row r="81" ht="14.25" customHeight="1">
      <c r="A81" s="2" t="str">
        <f>IFERROR(__xludf.DUMMYFUNCTION("""COMPUTED_VALUE"""),"[SEMUA UKURAN] Gagang Stempel Flash I S,L,M,XL,XXL,XXXL,XXXXL,XXXXXLL")</f>
        <v>[SEMUA UKURAN] Gagang Stempel Flash I S,L,M,XL,XXL,XXXL,XXXXL,XXXXXLL</v>
      </c>
      <c r="B81" s="3">
        <f>IFERROR(__xludf.DUMMYFUNCTION("""COMPUTED_VALUE"""),12000.0)</f>
        <v>12000</v>
      </c>
    </row>
    <row r="82" ht="14.25" customHeight="1">
      <c r="A82" s="2" t="str">
        <f>IFERROR(__xludf.DUMMYFUNCTION("""COMPUTED_VALUE"""),"[SEMUA UKURAN] Gagang Stempel Flash I S,L,M,XL,XXL,XXXL,XXXXL,XXXXXLXL")</f>
        <v>[SEMUA UKURAN] Gagang Stempel Flash I S,L,M,XL,XXL,XXXL,XXXXL,XXXXXLXL</v>
      </c>
      <c r="B82" s="3">
        <f>IFERROR(__xludf.DUMMYFUNCTION("""COMPUTED_VALUE"""),16000.0)</f>
        <v>16000</v>
      </c>
    </row>
    <row r="83" ht="14.25" customHeight="1">
      <c r="A83" s="2" t="str">
        <f>IFERROR(__xludf.DUMMYFUNCTION("""COMPUTED_VALUE"""),"[SEMUA UKURAN] Gagang Stempel Flash I S,L,M,XL,XXL,XXXL,XXXXL,XXXXXLXXL")</f>
        <v>[SEMUA UKURAN] Gagang Stempel Flash I S,L,M,XL,XXL,XXXL,XXXXL,XXXXXLXXL</v>
      </c>
      <c r="B83" s="3">
        <f>IFERROR(__xludf.DUMMYFUNCTION("""COMPUTED_VALUE"""),16000.0)</f>
        <v>16000</v>
      </c>
    </row>
    <row r="84" ht="14.25" customHeight="1">
      <c r="A84" s="2" t="str">
        <f>IFERROR(__xludf.DUMMYFUNCTION("""COMPUTED_VALUE"""),"[SEMUA UKURAN] Gagang Stempel Flash I S,L,M,XL,XXL,XXXL,XXXXL,XXXXXLXXXL")</f>
        <v>[SEMUA UKURAN] Gagang Stempel Flash I S,L,M,XL,XXL,XXXL,XXXXL,XXXXXLXXXL</v>
      </c>
      <c r="B84" s="3">
        <f>IFERROR(__xludf.DUMMYFUNCTION("""COMPUTED_VALUE"""),21000.0)</f>
        <v>21000</v>
      </c>
    </row>
    <row r="85" ht="14.25" customHeight="1">
      <c r="A85" s="2" t="str">
        <f>IFERROR(__xludf.DUMMYFUNCTION("""COMPUTED_VALUE"""),"[SEMUA UKURAN] Gagang Stempel Flash I S,L,M,XL,XXL,XXXL,XXXXL,XXXXXLXXXXL")</f>
        <v>[SEMUA UKURAN] Gagang Stempel Flash I S,L,M,XL,XXL,XXXL,XXXXL,XXXXXLXXXXL</v>
      </c>
      <c r="B85" s="3">
        <f>IFERROR(__xludf.DUMMYFUNCTION("""COMPUTED_VALUE"""),23000.0)</f>
        <v>23000</v>
      </c>
    </row>
    <row r="86" ht="14.25" customHeight="1">
      <c r="A86" s="2" t="str">
        <f>IFERROR(__xludf.DUMMYFUNCTION("""COMPUTED_VALUE"""),"[SEMUA UKURAN] Gagang Stempel Flash I S,L,M,XL,XXL,XXXL,XXXXL,XXXXXLXXXXXL")</f>
        <v>[SEMUA UKURAN] Gagang Stempel Flash I S,L,M,XL,XXL,XXXL,XXXXL,XXXXXLXXXXXL</v>
      </c>
      <c r="B86" s="3">
        <f>IFERROR(__xludf.DUMMYFUNCTION("""COMPUTED_VALUE"""),26000.0)</f>
        <v>26000</v>
      </c>
    </row>
    <row r="87" ht="14.25" customHeight="1">
      <c r="A87" s="2" t="str">
        <f>IFERROR(__xludf.DUMMYFUNCTION("""COMPUTED_VALUE"""),"[SEMUA UKURAN] Gagang Stempel Flash I S,L,M,XL,XXL,XXXL,XXXXL,XXXXXLS")</f>
        <v>[SEMUA UKURAN] Gagang Stempel Flash I S,L,M,XL,XXL,XXXL,XXXXL,XXXXXLS</v>
      </c>
      <c r="B87" s="3">
        <f>IFERROR(__xludf.DUMMYFUNCTION("""COMPUTED_VALUE"""),9000.0)</f>
        <v>9000</v>
      </c>
    </row>
    <row r="88" ht="14.25" customHeight="1">
      <c r="A88" s="2" t="str">
        <f>IFERROR(__xludf.DUMMYFUNCTION("""COMPUTED_VALUE"""),"CETAK ID CARD KARTU PVC CUSTOM 1SISI/2SISI")</f>
        <v>CETAK ID CARD KARTU PVC CUSTOM 1SISI/2SISI</v>
      </c>
      <c r="B88" s="3"/>
    </row>
    <row r="89" ht="14.25" customHeight="1">
      <c r="A89" s="2" t="str">
        <f>IFERROR(__xludf.DUMMYFUNCTION("""COMPUTED_VALUE"""),"JASA LAMINASI METERAN GLOSSY DAN DOFF100 x 100 cm,Glossy")</f>
        <v>JASA LAMINASI METERAN GLOSSY DAN DOFF100 x 100 cm,Glossy</v>
      </c>
      <c r="B89" s="3">
        <f>IFERROR(__xludf.DUMMYFUNCTION("""COMPUTED_VALUE"""),18000.0)</f>
        <v>18000</v>
      </c>
    </row>
    <row r="90" ht="14.25" customHeight="1">
      <c r="A90" s="2" t="str">
        <f>IFERROR(__xludf.DUMMYFUNCTION("""COMPUTED_VALUE"""),"JASA LAMINASI METERAN GLOSSY DAN DOFF100 x 100 cm,Doff")</f>
        <v>JASA LAMINASI METERAN GLOSSY DAN DOFF100 x 100 cm,Doff</v>
      </c>
      <c r="B90" s="3">
        <f>IFERROR(__xludf.DUMMYFUNCTION("""COMPUTED_VALUE"""),18000.0)</f>
        <v>18000</v>
      </c>
    </row>
    <row r="91" ht="14.25" customHeight="1">
      <c r="A91" s="2" t="str">
        <f>IFERROR(__xludf.DUMMYFUNCTION("""COMPUTED_VALUE"""),"JASA LAMINASI METERAN GLOSSY DAN DOFF100 x 50 cm,Glossy")</f>
        <v>JASA LAMINASI METERAN GLOSSY DAN DOFF100 x 50 cm,Glossy</v>
      </c>
      <c r="B91" s="3">
        <f>IFERROR(__xludf.DUMMYFUNCTION("""COMPUTED_VALUE"""),10000.0)</f>
        <v>10000</v>
      </c>
    </row>
    <row r="92" ht="14.25" customHeight="1">
      <c r="A92" s="2" t="str">
        <f>IFERROR(__xludf.DUMMYFUNCTION("""COMPUTED_VALUE"""),"JASA LAMINASI METERAN GLOSSY DAN DOFF100 x 50 cm,Doff")</f>
        <v>JASA LAMINASI METERAN GLOSSY DAN DOFF100 x 50 cm,Doff</v>
      </c>
      <c r="B92" s="3">
        <f>IFERROR(__xludf.DUMMYFUNCTION("""COMPUTED_VALUE"""),10000.0)</f>
        <v>10000</v>
      </c>
    </row>
    <row r="93" ht="14.25" customHeight="1">
      <c r="A93" s="2" t="str">
        <f>IFERROR(__xludf.DUMMYFUNCTION("""COMPUTED_VALUE"""),"Stiker Maxdecal APV White Glossy PRINT UVKiss Cut")</f>
        <v>Stiker Maxdecal APV White Glossy PRINT UVKiss Cut</v>
      </c>
      <c r="B93" s="3">
        <f>IFERROR(__xludf.DUMMYFUNCTION("""COMPUTED_VALUE"""),115000.0)</f>
        <v>115000</v>
      </c>
    </row>
    <row r="94" ht="14.25" customHeight="1">
      <c r="A94" s="2" t="str">
        <f>IFERROR(__xludf.DUMMYFUNCTION("""COMPUTED_VALUE"""),"Stiker Maxdecal APV White Glossy PRINT UVDie Cut")</f>
        <v>Stiker Maxdecal APV White Glossy PRINT UVDie Cut</v>
      </c>
      <c r="B94" s="3">
        <f>IFERROR(__xludf.DUMMYFUNCTION("""COMPUTED_VALUE"""),125000.0)</f>
        <v>125000</v>
      </c>
    </row>
    <row r="95" ht="14.25" customHeight="1">
      <c r="A95" s="2" t="str">
        <f>IFERROR(__xludf.DUMMYFUNCTION("""COMPUTED_VALUE"""),"Stiker Maxdecal APV White Glossy PRINT UVPrint Only")</f>
        <v>Stiker Maxdecal APV White Glossy PRINT UVPrint Only</v>
      </c>
      <c r="B95" s="3">
        <f>IFERROR(__xludf.DUMMYFUNCTION("""COMPUTED_VALUE"""),100000.0)</f>
        <v>100000</v>
      </c>
    </row>
    <row r="96" ht="14.25" customHeight="1">
      <c r="A96" s="2" t="str">
        <f>IFERROR(__xludf.DUMMYFUNCTION("""COMPUTED_VALUE"""),"Kartu Ucapan Edisi Ramadahan dan Idul Fitri FREE TEMPLATEKU 1,15 x 10 cm")</f>
        <v>Kartu Ucapan Edisi Ramadahan dan Idul Fitri FREE TEMPLATEKU 1,15 x 10 cm</v>
      </c>
      <c r="B96" s="3"/>
    </row>
    <row r="97" ht="14.25" customHeight="1">
      <c r="A97" s="2" t="str">
        <f>IFERROR(__xludf.DUMMYFUNCTION("""COMPUTED_VALUE"""),"Kartu Ucapan Edisi Ramadahan dan Idul Fitri FREE TEMPLATEKU 4,15 x 10 cm")</f>
        <v>Kartu Ucapan Edisi Ramadahan dan Idul Fitri FREE TEMPLATEKU 4,15 x 10 cm</v>
      </c>
      <c r="B97" s="3"/>
    </row>
    <row r="98" ht="14.25" customHeight="1">
      <c r="A98" s="2" t="str">
        <f>IFERROR(__xludf.DUMMYFUNCTION("""COMPUTED_VALUE"""),"Kartu Ucapan Edisi Ramadahan dan Idul Fitri FREE TEMPLATEKU 1,12 x 8 cm")</f>
        <v>Kartu Ucapan Edisi Ramadahan dan Idul Fitri FREE TEMPLATEKU 1,12 x 8 cm</v>
      </c>
      <c r="B98" s="3"/>
    </row>
    <row r="99" ht="14.25" customHeight="1">
      <c r="A99" s="2" t="str">
        <f>IFERROR(__xludf.DUMMYFUNCTION("""COMPUTED_VALUE"""),"Kartu Ucapan Edisi Ramadahan dan Idul Fitri FREE TEMPLATEKU 3,12 x 8 cm")</f>
        <v>Kartu Ucapan Edisi Ramadahan dan Idul Fitri FREE TEMPLATEKU 3,12 x 8 cm</v>
      </c>
      <c r="B99" s="3"/>
    </row>
    <row r="100" ht="14.25" customHeight="1">
      <c r="A100" s="2" t="str">
        <f>IFERROR(__xludf.DUMMYFUNCTION("""COMPUTED_VALUE"""),"Kartu Ucapan Edisi Ramadahan dan Idul Fitri FREE TEMPLATEKU 5,15 x 10 cm")</f>
        <v>Kartu Ucapan Edisi Ramadahan dan Idul Fitri FREE TEMPLATEKU 5,15 x 10 cm</v>
      </c>
      <c r="B100" s="3"/>
    </row>
    <row r="101" ht="14.25" customHeight="1">
      <c r="A101" s="2" t="str">
        <f>IFERROR(__xludf.DUMMYFUNCTION("""COMPUTED_VALUE"""),"Kartu Ucapan Edisi Ramadahan dan Idul Fitri FREE TEMPLATEKU 6,12 x 8 cm")</f>
        <v>Kartu Ucapan Edisi Ramadahan dan Idul Fitri FREE TEMPLATEKU 6,12 x 8 cm</v>
      </c>
      <c r="B101" s="3"/>
    </row>
    <row r="102" ht="14.25" customHeight="1">
      <c r="A102" s="2" t="str">
        <f>IFERROR(__xludf.DUMMYFUNCTION("""COMPUTED_VALUE"""),"Kartu Ucapan Edisi Ramadahan dan Idul Fitri FREE TEMPLATEKU 6,15 x 10 cm")</f>
        <v>Kartu Ucapan Edisi Ramadahan dan Idul Fitri FREE TEMPLATEKU 6,15 x 10 cm</v>
      </c>
      <c r="B102" s="3"/>
    </row>
    <row r="103" ht="14.25" customHeight="1">
      <c r="A103" s="2" t="str">
        <f>IFERROR(__xludf.DUMMYFUNCTION("""COMPUTED_VALUE"""),"Kartu Ucapan Edisi Ramadahan dan Idul Fitri FREE TEMPLATEKU 3,15 x 10 cm")</f>
        <v>Kartu Ucapan Edisi Ramadahan dan Idul Fitri FREE TEMPLATEKU 3,15 x 10 cm</v>
      </c>
      <c r="B103" s="3"/>
    </row>
    <row r="104" ht="14.25" customHeight="1">
      <c r="A104" s="2" t="str">
        <f>IFERROR(__xludf.DUMMYFUNCTION("""COMPUTED_VALUE"""),"Kartu Ucapan Edisi Ramadahan dan Idul Fitri FREE TEMPLATEKU 2,15 x 10 cm")</f>
        <v>Kartu Ucapan Edisi Ramadahan dan Idul Fitri FREE TEMPLATEKU 2,15 x 10 cm</v>
      </c>
      <c r="B104" s="3"/>
    </row>
    <row r="105" ht="14.25" customHeight="1">
      <c r="A105" s="2" t="str">
        <f>IFERROR(__xludf.DUMMYFUNCTION("""COMPUTED_VALUE"""),"Kartu Ucapan Edisi Ramadahan dan Idul Fitri FREE TEMPLATEKU 4,12 x 8 cm")</f>
        <v>Kartu Ucapan Edisi Ramadahan dan Idul Fitri FREE TEMPLATEKU 4,12 x 8 cm</v>
      </c>
      <c r="B105" s="3"/>
    </row>
    <row r="106" ht="14.25" customHeight="1">
      <c r="A106" s="2" t="str">
        <f>IFERROR(__xludf.DUMMYFUNCTION("""COMPUTED_VALUE"""),"Kartu Ucapan Edisi Ramadahan dan Idul Fitri FREE TEMPLATEKU 5,12 x 8 cm")</f>
        <v>Kartu Ucapan Edisi Ramadahan dan Idul Fitri FREE TEMPLATEKU 5,12 x 8 cm</v>
      </c>
      <c r="B106" s="3"/>
    </row>
    <row r="107" ht="14.25" customHeight="1">
      <c r="A107" s="2" t="str">
        <f>IFERROR(__xludf.DUMMYFUNCTION("""COMPUTED_VALUE"""),"Kartu Ucapan Edisi Ramadahan dan Idul Fitri FREE TEMPLATEKU 2,12 x 8 cm")</f>
        <v>Kartu Ucapan Edisi Ramadahan dan Idul Fitri FREE TEMPLATEKU 2,12 x 8 cm</v>
      </c>
      <c r="B107" s="3"/>
    </row>
    <row r="108" ht="14.25" customHeight="1">
      <c r="A108" s="2" t="str">
        <f>IFERROR(__xludf.DUMMYFUNCTION("""COMPUTED_VALUE"""),"GANCI PIN EDISI IDUL FITRI FREE TEMPALET ukuran 5 cm 1 sisi/2 sisiGP 3,1 sisi")</f>
        <v>GANCI PIN EDISI IDUL FITRI FREE TEMPALET ukuran 5 cm 1 sisi/2 sisiGP 3,1 sisi</v>
      </c>
      <c r="B108" s="3"/>
    </row>
    <row r="109" ht="14.25" customHeight="1">
      <c r="A109" s="2" t="str">
        <f>IFERROR(__xludf.DUMMYFUNCTION("""COMPUTED_VALUE"""),"GANCI PIN EDISI IDUL FITRI FREE TEMPALET ukuran 5 cm 1 sisi/2 sisiGP 6,1 sisi")</f>
        <v>GANCI PIN EDISI IDUL FITRI FREE TEMPALET ukuran 5 cm 1 sisi/2 sisiGP 6,1 sisi</v>
      </c>
      <c r="B109" s="3"/>
    </row>
    <row r="110" ht="14.25" customHeight="1">
      <c r="A110" s="2" t="str">
        <f>IFERROR(__xludf.DUMMYFUNCTION("""COMPUTED_VALUE"""),"GANCI PIN EDISI IDUL FITRI FREE TEMPALET ukuran 5 cm 1 sisi/2 sisiGP 1,1 sisi")</f>
        <v>GANCI PIN EDISI IDUL FITRI FREE TEMPALET ukuran 5 cm 1 sisi/2 sisiGP 1,1 sisi</v>
      </c>
      <c r="B110" s="3"/>
    </row>
    <row r="111" ht="14.25" customHeight="1">
      <c r="A111" s="2" t="str">
        <f>IFERROR(__xludf.DUMMYFUNCTION("""COMPUTED_VALUE"""),"GANCI PIN EDISI IDUL FITRI FREE TEMPALET ukuran 5 cm 1 sisi/2 sisiGP 2,2 sisi")</f>
        <v>GANCI PIN EDISI IDUL FITRI FREE TEMPALET ukuran 5 cm 1 sisi/2 sisiGP 2,2 sisi</v>
      </c>
      <c r="B111" s="3"/>
    </row>
    <row r="112" ht="14.25" customHeight="1">
      <c r="A112" s="2" t="str">
        <f>IFERROR(__xludf.DUMMYFUNCTION("""COMPUTED_VALUE"""),"GANCI PIN EDISI IDUL FITRI FREE TEMPALET ukuran 5 cm 1 sisi/2 sisiGP 3,2 sisi")</f>
        <v>GANCI PIN EDISI IDUL FITRI FREE TEMPALET ukuran 5 cm 1 sisi/2 sisiGP 3,2 sisi</v>
      </c>
      <c r="B112" s="3"/>
    </row>
    <row r="113" ht="14.25" customHeight="1">
      <c r="A113" s="2" t="str">
        <f>IFERROR(__xludf.DUMMYFUNCTION("""COMPUTED_VALUE"""),"GANCI PIN EDISI IDUL FITRI FREE TEMPALET ukuran 5 cm 1 sisi/2 sisiGP 1,2 sisi")</f>
        <v>GANCI PIN EDISI IDUL FITRI FREE TEMPALET ukuran 5 cm 1 sisi/2 sisiGP 1,2 sisi</v>
      </c>
      <c r="B113" s="3"/>
    </row>
    <row r="114" ht="14.25" customHeight="1">
      <c r="A114" s="2" t="str">
        <f>IFERROR(__xludf.DUMMYFUNCTION("""COMPUTED_VALUE"""),"GANCI PIN EDISI IDUL FITRI FREE TEMPALET ukuran 5 cm 1 sisi/2 sisiGP 5,1 sisi")</f>
        <v>GANCI PIN EDISI IDUL FITRI FREE TEMPALET ukuran 5 cm 1 sisi/2 sisiGP 5,1 sisi</v>
      </c>
      <c r="B114" s="3"/>
    </row>
    <row r="115" ht="14.25" customHeight="1">
      <c r="A115" s="2" t="str">
        <f>IFERROR(__xludf.DUMMYFUNCTION("""COMPUTED_VALUE"""),"GANCI PIN EDISI IDUL FITRI FREE TEMPALET ukuran 5 cm 1 sisi/2 sisiGP 2,1 sisi")</f>
        <v>GANCI PIN EDISI IDUL FITRI FREE TEMPALET ukuran 5 cm 1 sisi/2 sisiGP 2,1 sisi</v>
      </c>
      <c r="B115" s="3"/>
    </row>
    <row r="116" ht="14.25" customHeight="1">
      <c r="A116" s="2" t="str">
        <f>IFERROR(__xludf.DUMMYFUNCTION("""COMPUTED_VALUE"""),"GANCI PIN EDISI IDUL FITRI FREE TEMPALET ukuran 5 cm 1 sisi/2 sisiGP 4,2 sisi")</f>
        <v>GANCI PIN EDISI IDUL FITRI FREE TEMPALET ukuran 5 cm 1 sisi/2 sisiGP 4,2 sisi</v>
      </c>
      <c r="B116" s="3"/>
    </row>
    <row r="117" ht="14.25" customHeight="1">
      <c r="A117" s="2" t="str">
        <f>IFERROR(__xludf.DUMMYFUNCTION("""COMPUTED_VALUE"""),"GANCI PIN EDISI IDUL FITRI FREE TEMPALET ukuran 5 cm 1 sisi/2 sisiGP 4,1 sisi")</f>
        <v>GANCI PIN EDISI IDUL FITRI FREE TEMPALET ukuran 5 cm 1 sisi/2 sisiGP 4,1 sisi</v>
      </c>
      <c r="B117" s="3"/>
    </row>
    <row r="118" ht="14.25" customHeight="1">
      <c r="A118" s="2" t="str">
        <f>IFERROR(__xludf.DUMMYFUNCTION("""COMPUTED_VALUE"""),"GANCI PIN EDISI IDUL FITRI FREE TEMPALET ukuran 5 cm 1 sisi/2 sisiGP 5,2 sisi")</f>
        <v>GANCI PIN EDISI IDUL FITRI FREE TEMPALET ukuran 5 cm 1 sisi/2 sisiGP 5,2 sisi</v>
      </c>
      <c r="B118" s="3"/>
    </row>
    <row r="119" ht="14.25" customHeight="1">
      <c r="A119" s="2" t="str">
        <f>IFERROR(__xludf.DUMMYFUNCTION("""COMPUTED_VALUE"""),"GANCI PIN EDISI IDUL FITRI FREE TEMPALET ukuran 5 cm 1 sisi/2 sisiGP 6,2 sisi")</f>
        <v>GANCI PIN EDISI IDUL FITRI FREE TEMPALET ukuran 5 cm 1 sisi/2 sisiGP 6,2 sisi</v>
      </c>
      <c r="B119" s="3"/>
    </row>
    <row r="120" ht="14.25" customHeight="1">
      <c r="A120" s="2" t="str">
        <f>IFERROR(__xludf.DUMMYFUNCTION("""COMPUTED_VALUE"""),"Tumbler travel tutup datar stainless steel CUSTOM logo atau nama")</f>
        <v>Tumbler travel tutup datar stainless steel CUSTOM logo atau nama</v>
      </c>
      <c r="B120" s="3"/>
    </row>
    <row r="121" ht="14.25" customHeight="1">
      <c r="A121" s="2" t="str">
        <f>IFERROR(__xludf.DUMMYFUNCTION("""COMPUTED_VALUE"""),"Stiker Label Tema Idul Fitri FREE TEMPLATESL 4,12 x 6 CM")</f>
        <v>Stiker Label Tema Idul Fitri FREE TEMPLATESL 4,12 x 6 CM</v>
      </c>
      <c r="B121" s="3"/>
    </row>
    <row r="122" ht="14.25" customHeight="1">
      <c r="A122" s="2" t="str">
        <f>IFERROR(__xludf.DUMMYFUNCTION("""COMPUTED_VALUE"""),"Stiker Label Tema Idul Fitri FREE TEMPLATESL 5,10 x 4,5 CM")</f>
        <v>Stiker Label Tema Idul Fitri FREE TEMPLATESL 5,10 x 4,5 CM</v>
      </c>
      <c r="B122" s="3"/>
    </row>
    <row r="123" ht="14.25" customHeight="1">
      <c r="A123" s="2" t="str">
        <f>IFERROR(__xludf.DUMMYFUNCTION("""COMPUTED_VALUE"""),"Stiker Label Tema Idul Fitri FREE TEMPLATESL 2,10 x 4,5 CM")</f>
        <v>Stiker Label Tema Idul Fitri FREE TEMPLATESL 2,10 x 4,5 CM</v>
      </c>
      <c r="B123" s="3"/>
    </row>
    <row r="124" ht="14.25" customHeight="1">
      <c r="A124" s="2" t="str">
        <f>IFERROR(__xludf.DUMMYFUNCTION("""COMPUTED_VALUE"""),"Stiker Label Tema Idul Fitri FREE TEMPLATESL 2,12 x 6 CM")</f>
        <v>Stiker Label Tema Idul Fitri FREE TEMPLATESL 2,12 x 6 CM</v>
      </c>
      <c r="B124" s="3"/>
    </row>
    <row r="125" ht="14.25" customHeight="1">
      <c r="A125" s="2" t="str">
        <f>IFERROR(__xludf.DUMMYFUNCTION("""COMPUTED_VALUE"""),"Stiker Label Tema Idul Fitri FREE TEMPLATESL 1,12 x 6 CM")</f>
        <v>Stiker Label Tema Idul Fitri FREE TEMPLATESL 1,12 x 6 CM</v>
      </c>
      <c r="B125" s="3"/>
    </row>
    <row r="126" ht="14.25" customHeight="1">
      <c r="A126" s="2" t="str">
        <f>IFERROR(__xludf.DUMMYFUNCTION("""COMPUTED_VALUE"""),"Stiker Label Tema Idul Fitri FREE TEMPLATESL 6,12 x 6 CM")</f>
        <v>Stiker Label Tema Idul Fitri FREE TEMPLATESL 6,12 x 6 CM</v>
      </c>
      <c r="B126" s="3"/>
    </row>
    <row r="127" ht="14.25" customHeight="1">
      <c r="A127" s="2" t="str">
        <f>IFERROR(__xludf.DUMMYFUNCTION("""COMPUTED_VALUE"""),"Stiker Label Tema Idul Fitri FREE TEMPLATESL 3,10 x 4,5 CM")</f>
        <v>Stiker Label Tema Idul Fitri FREE TEMPLATESL 3,10 x 4,5 CM</v>
      </c>
      <c r="B127" s="3"/>
    </row>
    <row r="128" ht="14.25" customHeight="1">
      <c r="A128" s="2" t="str">
        <f>IFERROR(__xludf.DUMMYFUNCTION("""COMPUTED_VALUE"""),"Stiker Label Tema Idul Fitri FREE TEMPLATESL 3,12 x 6 CM")</f>
        <v>Stiker Label Tema Idul Fitri FREE TEMPLATESL 3,12 x 6 CM</v>
      </c>
      <c r="B128" s="3"/>
    </row>
    <row r="129" ht="14.25" customHeight="1">
      <c r="A129" s="2" t="str">
        <f>IFERROR(__xludf.DUMMYFUNCTION("""COMPUTED_VALUE"""),"Stiker Label Tema Idul Fitri FREE TEMPLATESL 5,12 x 6 CM")</f>
        <v>Stiker Label Tema Idul Fitri FREE TEMPLATESL 5,12 x 6 CM</v>
      </c>
      <c r="B129" s="3"/>
    </row>
    <row r="130" ht="14.25" customHeight="1">
      <c r="A130" s="2" t="str">
        <f>IFERROR(__xludf.DUMMYFUNCTION("""COMPUTED_VALUE"""),"Stiker Label Tema Idul Fitri FREE TEMPLATESL 6,10 x 4,5 CM")</f>
        <v>Stiker Label Tema Idul Fitri FREE TEMPLATESL 6,10 x 4,5 CM</v>
      </c>
      <c r="B130" s="3"/>
    </row>
    <row r="131" ht="14.25" customHeight="1">
      <c r="A131" s="2" t="str">
        <f>IFERROR(__xludf.DUMMYFUNCTION("""COMPUTED_VALUE"""),"Stiker Label Tema Idul Fitri FREE TEMPLATESL 1,10 x 4,5 CM")</f>
        <v>Stiker Label Tema Idul Fitri FREE TEMPLATESL 1,10 x 4,5 CM</v>
      </c>
      <c r="B131" s="3"/>
    </row>
    <row r="132" ht="14.25" customHeight="1">
      <c r="A132" s="2" t="str">
        <f>IFERROR(__xludf.DUMMYFUNCTION("""COMPUTED_VALUE"""),"Stiker Label Tema Idul Fitri FREE TEMPLATESL 4,10 x 4,5 CM")</f>
        <v>Stiker Label Tema Idul Fitri FREE TEMPLATESL 4,10 x 4,5 CM</v>
      </c>
      <c r="B132" s="3"/>
    </row>
    <row r="133" ht="14.25" customHeight="1">
      <c r="A133" s="2" t="str">
        <f>IFERROR(__xludf.DUMMYFUNCTION("""COMPUTED_VALUE"""),"Pin Korpri MAGNET Premium Pin PNS Pin Kuningan Korpri 3cm")</f>
        <v>Pin Korpri MAGNET Premium Pin PNS Pin Kuningan Korpri 3cm</v>
      </c>
      <c r="B133" s="3">
        <f>IFERROR(__xludf.DUMMYFUNCTION("""COMPUTED_VALUE"""),25000.0)</f>
        <v>25000</v>
      </c>
    </row>
    <row r="134" ht="14.25" customHeight="1">
      <c r="A134" s="2" t="str">
        <f>IFERROR(__xludf.DUMMYFUNCTION("""COMPUTED_VALUE"""),"Hangtag Lebaran Murah Berkualitas FREE TEMPLATEHL 3,5 x 8 CM")</f>
        <v>Hangtag Lebaran Murah Berkualitas FREE TEMPLATEHL 3,5 x 8 CM</v>
      </c>
      <c r="B134" s="3"/>
    </row>
    <row r="135" ht="14.25" customHeight="1">
      <c r="A135" s="2" t="str">
        <f>IFERROR(__xludf.DUMMYFUNCTION("""COMPUTED_VALUE"""),"Hangtag Lebaran Murah Berkualitas FREE TEMPLATEHL 5,5 x 8 CM")</f>
        <v>Hangtag Lebaran Murah Berkualitas FREE TEMPLATEHL 5,5 x 8 CM</v>
      </c>
      <c r="B135" s="3"/>
    </row>
    <row r="136" ht="14.25" customHeight="1">
      <c r="A136" s="2" t="str">
        <f>IFERROR(__xludf.DUMMYFUNCTION("""COMPUTED_VALUE"""),"Hangtag Lebaran Murah Berkualitas FREE TEMPLATEHL 2,4,5 x 6 CM")</f>
        <v>Hangtag Lebaran Murah Berkualitas FREE TEMPLATEHL 2,4,5 x 6 CM</v>
      </c>
      <c r="B136" s="3"/>
    </row>
    <row r="137" ht="14.25" customHeight="1">
      <c r="A137" s="2" t="str">
        <f>IFERROR(__xludf.DUMMYFUNCTION("""COMPUTED_VALUE"""),"Hangtag Lebaran Murah Berkualitas FREE TEMPLATEHL 6,4,5 x 6 CM")</f>
        <v>Hangtag Lebaran Murah Berkualitas FREE TEMPLATEHL 6,4,5 x 6 CM</v>
      </c>
      <c r="B137" s="3"/>
    </row>
    <row r="138" ht="14.25" customHeight="1">
      <c r="A138" s="2" t="str">
        <f>IFERROR(__xludf.DUMMYFUNCTION("""COMPUTED_VALUE"""),"Hangtag Lebaran Murah Berkualitas FREE TEMPLATEHL 4,4,5 x 6 CM")</f>
        <v>Hangtag Lebaran Murah Berkualitas FREE TEMPLATEHL 4,4,5 x 6 CM</v>
      </c>
      <c r="B138" s="3"/>
    </row>
    <row r="139" ht="14.25" customHeight="1">
      <c r="A139" s="2" t="str">
        <f>IFERROR(__xludf.DUMMYFUNCTION("""COMPUTED_VALUE"""),"Hangtag Lebaran Murah Berkualitas FREE TEMPLATEHL 1,5 x 8 CM")</f>
        <v>Hangtag Lebaran Murah Berkualitas FREE TEMPLATEHL 1,5 x 8 CM</v>
      </c>
      <c r="B139" s="3"/>
    </row>
    <row r="140" ht="14.25" customHeight="1">
      <c r="A140" s="2" t="str">
        <f>IFERROR(__xludf.DUMMYFUNCTION("""COMPUTED_VALUE"""),"Hangtag Lebaran Murah Berkualitas FREE TEMPLATEHL 5,4,5 x 6 CM")</f>
        <v>Hangtag Lebaran Murah Berkualitas FREE TEMPLATEHL 5,4,5 x 6 CM</v>
      </c>
      <c r="B140" s="3"/>
    </row>
    <row r="141" ht="14.25" customHeight="1">
      <c r="A141" s="2" t="str">
        <f>IFERROR(__xludf.DUMMYFUNCTION("""COMPUTED_VALUE"""),"Hangtag Lebaran Murah Berkualitas FREE TEMPLATEHL 3,4,5 x 6 CM")</f>
        <v>Hangtag Lebaran Murah Berkualitas FREE TEMPLATEHL 3,4,5 x 6 CM</v>
      </c>
      <c r="B141" s="3"/>
    </row>
    <row r="142" ht="14.25" customHeight="1">
      <c r="A142" s="2" t="str">
        <f>IFERROR(__xludf.DUMMYFUNCTION("""COMPUTED_VALUE"""),"Hangtag Lebaran Murah Berkualitas FREE TEMPLATEHL 1,4,5 x 6 CM")</f>
        <v>Hangtag Lebaran Murah Berkualitas FREE TEMPLATEHL 1,4,5 x 6 CM</v>
      </c>
      <c r="B142" s="3"/>
    </row>
    <row r="143" ht="14.25" customHeight="1">
      <c r="A143" s="2" t="str">
        <f>IFERROR(__xludf.DUMMYFUNCTION("""COMPUTED_VALUE"""),"Hangtag Lebaran Murah Berkualitas FREE TEMPLATEHL 2,5 x 8 CM")</f>
        <v>Hangtag Lebaran Murah Berkualitas FREE TEMPLATEHL 2,5 x 8 CM</v>
      </c>
      <c r="B143" s="3"/>
    </row>
    <row r="144" ht="14.25" customHeight="1">
      <c r="A144" s="2" t="str">
        <f>IFERROR(__xludf.DUMMYFUNCTION("""COMPUTED_VALUE"""),"Hangtag Lebaran Murah Berkualitas FREE TEMPLATEHL 4,5 x 8 CM")</f>
        <v>Hangtag Lebaran Murah Berkualitas FREE TEMPLATEHL 4,5 x 8 CM</v>
      </c>
      <c r="B144" s="3"/>
    </row>
    <row r="145" ht="14.25" customHeight="1">
      <c r="A145" s="2" t="str">
        <f>IFERROR(__xludf.DUMMYFUNCTION("""COMPUTED_VALUE"""),"Hangtag Lebaran Murah Berkualitas FREE TEMPLATEHL 6,5 x 8 CM")</f>
        <v>Hangtag Lebaran Murah Berkualitas FREE TEMPLATEHL 6,5 x 8 CM</v>
      </c>
      <c r="B145" s="3"/>
    </row>
    <row r="146" ht="14.25" customHeight="1">
      <c r="A146" s="2" t="str">
        <f>IFERROR(__xludf.DUMMYFUNCTION("""COMPUTED_VALUE"""),"TOTEBAG edisi Idul Fitri FREE TEMPLATETL 2")</f>
        <v>TOTEBAG edisi Idul Fitri FREE TEMPLATETL 2</v>
      </c>
      <c r="B146" s="3"/>
    </row>
    <row r="147" ht="14.25" customHeight="1">
      <c r="A147" s="2" t="str">
        <f>IFERROR(__xludf.DUMMYFUNCTION("""COMPUTED_VALUE"""),"TOTEBAG edisi Idul Fitri FREE TEMPLATETL 3")</f>
        <v>TOTEBAG edisi Idul Fitri FREE TEMPLATETL 3</v>
      </c>
      <c r="B147" s="3"/>
    </row>
    <row r="148" ht="14.25" customHeight="1">
      <c r="A148" s="2" t="str">
        <f>IFERROR(__xludf.DUMMYFUNCTION("""COMPUTED_VALUE"""),"TOTEBAG edisi Idul Fitri FREE TEMPLATETL 4")</f>
        <v>TOTEBAG edisi Idul Fitri FREE TEMPLATETL 4</v>
      </c>
      <c r="B148" s="3"/>
    </row>
    <row r="149" ht="14.25" customHeight="1">
      <c r="A149" s="2" t="str">
        <f>IFERROR(__xludf.DUMMYFUNCTION("""COMPUTED_VALUE"""),"TOTEBAG edisi Idul Fitri FREE TEMPLATETL 5")</f>
        <v>TOTEBAG edisi Idul Fitri FREE TEMPLATETL 5</v>
      </c>
      <c r="B149" s="3"/>
    </row>
    <row r="150" ht="14.25" customHeight="1">
      <c r="A150" s="2" t="str">
        <f>IFERROR(__xludf.DUMMYFUNCTION("""COMPUTED_VALUE"""),"TOTEBAG edisi Idul Fitri FREE TEMPLATETL 6")</f>
        <v>TOTEBAG edisi Idul Fitri FREE TEMPLATETL 6</v>
      </c>
      <c r="B150" s="3"/>
    </row>
    <row r="151" ht="14.25" customHeight="1">
      <c r="A151" s="2" t="str">
        <f>IFERROR(__xludf.DUMMYFUNCTION("""COMPUTED_VALUE"""),"TOTEBAG edisi Idul Fitri FREE TEMPLATETL 1")</f>
        <v>TOTEBAG edisi Idul Fitri FREE TEMPLATETL 1</v>
      </c>
      <c r="B151" s="3"/>
    </row>
    <row r="152" ht="14.25" customHeight="1">
      <c r="A152" s="2" t="str">
        <f>IFERROR(__xludf.DUMMYFUNCTION("""COMPUTED_VALUE"""),"STIKER LABEL EDISI IDUL FITRI FREE TEMPLATESL 1,Kotak")</f>
        <v>STIKER LABEL EDISI IDUL FITRI FREE TEMPLATESL 1,Kotak</v>
      </c>
      <c r="B152" s="3"/>
    </row>
    <row r="153" ht="14.25" customHeight="1">
      <c r="A153" s="2" t="str">
        <f>IFERROR(__xludf.DUMMYFUNCTION("""COMPUTED_VALUE"""),"STIKER LABEL EDISI IDUL FITRI FREE TEMPLATESL 1,Bulat")</f>
        <v>STIKER LABEL EDISI IDUL FITRI FREE TEMPLATESL 1,Bulat</v>
      </c>
      <c r="B153" s="3"/>
    </row>
    <row r="154" ht="14.25" customHeight="1">
      <c r="A154" s="2" t="str">
        <f>IFERROR(__xludf.DUMMYFUNCTION("""COMPUTED_VALUE"""),"STIKER LABEL EDISI IDUL FITRI FREE TEMPLATESL 2,Bulat")</f>
        <v>STIKER LABEL EDISI IDUL FITRI FREE TEMPLATESL 2,Bulat</v>
      </c>
      <c r="B154" s="3"/>
    </row>
    <row r="155" ht="14.25" customHeight="1">
      <c r="A155" s="2" t="str">
        <f>IFERROR(__xludf.DUMMYFUNCTION("""COMPUTED_VALUE"""),"STIKER LABEL EDISI IDUL FITRI FREE TEMPLATESL 5,Kotak")</f>
        <v>STIKER LABEL EDISI IDUL FITRI FREE TEMPLATESL 5,Kotak</v>
      </c>
      <c r="B155" s="3"/>
    </row>
    <row r="156" ht="14.25" customHeight="1">
      <c r="A156" s="2" t="str">
        <f>IFERROR(__xludf.DUMMYFUNCTION("""COMPUTED_VALUE"""),"STIKER LABEL EDISI IDUL FITRI FREE TEMPLATESL 6,Kotak")</f>
        <v>STIKER LABEL EDISI IDUL FITRI FREE TEMPLATESL 6,Kotak</v>
      </c>
      <c r="B156" s="3"/>
    </row>
    <row r="157" ht="14.25" customHeight="1">
      <c r="A157" s="2" t="str">
        <f>IFERROR(__xludf.DUMMYFUNCTION("""COMPUTED_VALUE"""),"STIKER LABEL EDISI IDUL FITRI FREE TEMPLATESL 2,Kotak")</f>
        <v>STIKER LABEL EDISI IDUL FITRI FREE TEMPLATESL 2,Kotak</v>
      </c>
      <c r="B157" s="3"/>
    </row>
    <row r="158" ht="14.25" customHeight="1">
      <c r="A158" s="2" t="str">
        <f>IFERROR(__xludf.DUMMYFUNCTION("""COMPUTED_VALUE"""),"STIKER LABEL EDISI IDUL FITRI FREE TEMPLATESL 4,Kotak")</f>
        <v>STIKER LABEL EDISI IDUL FITRI FREE TEMPLATESL 4,Kotak</v>
      </c>
      <c r="B158" s="3"/>
    </row>
    <row r="159" ht="14.25" customHeight="1">
      <c r="A159" s="2" t="str">
        <f>IFERROR(__xludf.DUMMYFUNCTION("""COMPUTED_VALUE"""),"STIKER LABEL EDISI IDUL FITRI FREE TEMPLATESL 3,Kotak")</f>
        <v>STIKER LABEL EDISI IDUL FITRI FREE TEMPLATESL 3,Kotak</v>
      </c>
      <c r="B159" s="3"/>
    </row>
    <row r="160" ht="14.25" customHeight="1">
      <c r="A160" s="2" t="str">
        <f>IFERROR(__xludf.DUMMYFUNCTION("""COMPUTED_VALUE"""),"STIKER LABEL EDISI IDUL FITRI FREE TEMPLATESL 5,Bulat")</f>
        <v>STIKER LABEL EDISI IDUL FITRI FREE TEMPLATESL 5,Bulat</v>
      </c>
      <c r="B160" s="3"/>
    </row>
    <row r="161" ht="14.25" customHeight="1">
      <c r="A161" s="2" t="str">
        <f>IFERROR(__xludf.DUMMYFUNCTION("""COMPUTED_VALUE"""),"STIKER LABEL EDISI IDUL FITRI FREE TEMPLATESL 6,Bulat")</f>
        <v>STIKER LABEL EDISI IDUL FITRI FREE TEMPLATESL 6,Bulat</v>
      </c>
      <c r="B161" s="3"/>
    </row>
    <row r="162" ht="14.25" customHeight="1">
      <c r="A162" s="2" t="str">
        <f>IFERROR(__xludf.DUMMYFUNCTION("""COMPUTED_VALUE"""),"STIKER LABEL EDISI IDUL FITRI FREE TEMPLATESL 4,Bulat")</f>
        <v>STIKER LABEL EDISI IDUL FITRI FREE TEMPLATESL 4,Bulat</v>
      </c>
      <c r="B162" s="3"/>
    </row>
    <row r="163" ht="14.25" customHeight="1">
      <c r="A163" s="2" t="str">
        <f>IFERROR(__xludf.DUMMYFUNCTION("""COMPUTED_VALUE"""),"STIKER LABEL EDISI IDUL FITRI FREE TEMPLATESL 3,Bulat")</f>
        <v>STIKER LABEL EDISI IDUL FITRI FREE TEMPLATESL 3,Bulat</v>
      </c>
      <c r="B163" s="3"/>
    </row>
    <row r="164" ht="14.25" customHeight="1">
      <c r="A164" s="2" t="str">
        <f>IFERROR(__xludf.DUMMYFUNCTION("""COMPUTED_VALUE"""),"Box Idul Fitri Gable Box Lebaran Hampers Gift FREE TEMPLATEGB 4,13 x 20 cm")</f>
        <v>Box Idul Fitri Gable Box Lebaran Hampers Gift FREE TEMPLATEGB 4,13 x 20 cm</v>
      </c>
      <c r="B164" s="3"/>
    </row>
    <row r="165" ht="14.25" customHeight="1">
      <c r="A165" s="2" t="str">
        <f>IFERROR(__xludf.DUMMYFUNCTION("""COMPUTED_VALUE"""),"Box Idul Fitri Gable Box Lebaran Hampers Gift FREE TEMPLATEGB 3,20 x 15 cm")</f>
        <v>Box Idul Fitri Gable Box Lebaran Hampers Gift FREE TEMPLATEGB 3,20 x 15 cm</v>
      </c>
      <c r="B165" s="3"/>
    </row>
    <row r="166" ht="14.25" customHeight="1">
      <c r="A166" s="2" t="str">
        <f>IFERROR(__xludf.DUMMYFUNCTION("""COMPUTED_VALUE"""),"Box Idul Fitri Gable Box Lebaran Hampers Gift FREE TEMPLATEGB 1,9 x 15 cm")</f>
        <v>Box Idul Fitri Gable Box Lebaran Hampers Gift FREE TEMPLATEGB 1,9 x 15 cm</v>
      </c>
      <c r="B166" s="3"/>
    </row>
    <row r="167" ht="14.25" customHeight="1">
      <c r="A167" s="2" t="str">
        <f>IFERROR(__xludf.DUMMYFUNCTION("""COMPUTED_VALUE"""),"Box Idul Fitri Gable Box Lebaran Hampers Gift FREE TEMPLATEGB 2,9 x 15 cm")</f>
        <v>Box Idul Fitri Gable Box Lebaran Hampers Gift FREE TEMPLATEGB 2,9 x 15 cm</v>
      </c>
      <c r="B167" s="3"/>
    </row>
    <row r="168" ht="14.25" customHeight="1">
      <c r="A168" s="2" t="str">
        <f>IFERROR(__xludf.DUMMYFUNCTION("""COMPUTED_VALUE"""),"Box Idul Fitri Gable Box Lebaran Hampers Gift FREE TEMPLATEGB 5,30 x 25 cm")</f>
        <v>Box Idul Fitri Gable Box Lebaran Hampers Gift FREE TEMPLATEGB 5,30 x 25 cm</v>
      </c>
      <c r="B168" s="3"/>
    </row>
    <row r="169" ht="14.25" customHeight="1">
      <c r="A169" s="2" t="str">
        <f>IFERROR(__xludf.DUMMYFUNCTION("""COMPUTED_VALUE"""),"Box Idul Fitri Gable Box Lebaran Hampers Gift FREE TEMPLATEGB 1,15 x 15 cm")</f>
        <v>Box Idul Fitri Gable Box Lebaran Hampers Gift FREE TEMPLATEGB 1,15 x 15 cm</v>
      </c>
      <c r="B169" s="3"/>
    </row>
    <row r="170" ht="14.25" customHeight="1">
      <c r="A170" s="2" t="str">
        <f>IFERROR(__xludf.DUMMYFUNCTION("""COMPUTED_VALUE"""),"Box Idul Fitri Gable Box Lebaran Hampers Gift FREE TEMPLATEGB 2,20 x 15 cm")</f>
        <v>Box Idul Fitri Gable Box Lebaran Hampers Gift FREE TEMPLATEGB 2,20 x 15 cm</v>
      </c>
      <c r="B170" s="3"/>
    </row>
    <row r="171" ht="14.25" customHeight="1">
      <c r="A171" s="2" t="str">
        <f>IFERROR(__xludf.DUMMYFUNCTION("""COMPUTED_VALUE"""),"Box Idul Fitri Gable Box Lebaran Hampers Gift FREE TEMPLATEGB 2,15 x 15 cm")</f>
        <v>Box Idul Fitri Gable Box Lebaran Hampers Gift FREE TEMPLATEGB 2,15 x 15 cm</v>
      </c>
      <c r="B171" s="3"/>
    </row>
    <row r="172" ht="14.25" customHeight="1">
      <c r="A172" s="2" t="str">
        <f>IFERROR(__xludf.DUMMYFUNCTION("""COMPUTED_VALUE"""),"Box Idul Fitri Gable Box Lebaran Hampers Gift FREE TEMPLATEGB 3,13 x 20 cm")</f>
        <v>Box Idul Fitri Gable Box Lebaran Hampers Gift FREE TEMPLATEGB 3,13 x 20 cm</v>
      </c>
      <c r="B172" s="3"/>
    </row>
    <row r="173" ht="14.25" customHeight="1">
      <c r="A173" s="2" t="str">
        <f>IFERROR(__xludf.DUMMYFUNCTION("""COMPUTED_VALUE"""),"Box Idul Fitri Gable Box Lebaran Hampers Gift FREE TEMPLATEGB 3,15 x 15 cm")</f>
        <v>Box Idul Fitri Gable Box Lebaran Hampers Gift FREE TEMPLATEGB 3,15 x 15 cm</v>
      </c>
      <c r="B173" s="3"/>
    </row>
    <row r="174" ht="14.25" customHeight="1">
      <c r="A174" s="2" t="str">
        <f>IFERROR(__xludf.DUMMYFUNCTION("""COMPUTED_VALUE"""),"Box Idul Fitri Gable Box Lebaran Hampers Gift FREE TEMPLATEGB 1,30 x 25 cm")</f>
        <v>Box Idul Fitri Gable Box Lebaran Hampers Gift FREE TEMPLATEGB 1,30 x 25 cm</v>
      </c>
      <c r="B174" s="3"/>
    </row>
    <row r="175" ht="14.25" customHeight="1">
      <c r="A175" s="2" t="str">
        <f>IFERROR(__xludf.DUMMYFUNCTION("""COMPUTED_VALUE"""),"Box Idul Fitri Gable Box Lebaran Hampers Gift FREE TEMPLATEGB 4,15 x 15 cm")</f>
        <v>Box Idul Fitri Gable Box Lebaran Hampers Gift FREE TEMPLATEGB 4,15 x 15 cm</v>
      </c>
      <c r="B175" s="3"/>
    </row>
    <row r="176" ht="14.25" customHeight="1">
      <c r="A176" s="2" t="str">
        <f>IFERROR(__xludf.DUMMYFUNCTION("""COMPUTED_VALUE"""),"Box Idul Fitri Gable Box Lebaran Hampers Gift FREE TEMPLATEGB 2,13 x 20 cm")</f>
        <v>Box Idul Fitri Gable Box Lebaran Hampers Gift FREE TEMPLATEGB 2,13 x 20 cm</v>
      </c>
      <c r="B176" s="3"/>
    </row>
    <row r="177" ht="14.25" customHeight="1">
      <c r="A177" s="2" t="str">
        <f>IFERROR(__xludf.DUMMYFUNCTION("""COMPUTED_VALUE"""),"Box Idul Fitri Gable Box Lebaran Hampers Gift FREE TEMPLATEGB 1,20 x 15 cm")</f>
        <v>Box Idul Fitri Gable Box Lebaran Hampers Gift FREE TEMPLATEGB 1,20 x 15 cm</v>
      </c>
      <c r="B177" s="3"/>
    </row>
    <row r="178" ht="14.25" customHeight="1">
      <c r="A178" s="2" t="str">
        <f>IFERROR(__xludf.DUMMYFUNCTION("""COMPUTED_VALUE"""),"Box Idul Fitri Gable Box Lebaran Hampers Gift FREE TEMPLATEGB 1,13 x 20 cm")</f>
        <v>Box Idul Fitri Gable Box Lebaran Hampers Gift FREE TEMPLATEGB 1,13 x 20 cm</v>
      </c>
      <c r="B178" s="3"/>
    </row>
    <row r="179" ht="14.25" customHeight="1">
      <c r="A179" s="2" t="str">
        <f>IFERROR(__xludf.DUMMYFUNCTION("""COMPUTED_VALUE"""),"Box Idul Fitri Gable Box Lebaran Hampers Gift FREE TEMPLATEGB 4,30 x 25 cm")</f>
        <v>Box Idul Fitri Gable Box Lebaran Hampers Gift FREE TEMPLATEGB 4,30 x 25 cm</v>
      </c>
      <c r="B179" s="3"/>
    </row>
    <row r="180" ht="14.25" customHeight="1">
      <c r="A180" s="2" t="str">
        <f>IFERROR(__xludf.DUMMYFUNCTION("""COMPUTED_VALUE"""),"Box Idul Fitri Gable Box Lebaran Hampers Gift FREE TEMPLATEGB 3,30 x 25 cm")</f>
        <v>Box Idul Fitri Gable Box Lebaran Hampers Gift FREE TEMPLATEGB 3,30 x 25 cm</v>
      </c>
      <c r="B180" s="3"/>
    </row>
    <row r="181" ht="14.25" customHeight="1">
      <c r="A181" s="2" t="str">
        <f>IFERROR(__xludf.DUMMYFUNCTION("""COMPUTED_VALUE"""),"Box Idul Fitri Gable Box Lebaran Hampers Gift FREE TEMPLATEGB 3,9 x 15 cm")</f>
        <v>Box Idul Fitri Gable Box Lebaran Hampers Gift FREE TEMPLATEGB 3,9 x 15 cm</v>
      </c>
      <c r="B181" s="3"/>
    </row>
    <row r="182" ht="14.25" customHeight="1">
      <c r="A182" s="2" t="str">
        <f>IFERROR(__xludf.DUMMYFUNCTION("""COMPUTED_VALUE"""),"Box Idul Fitri Gable Box Lebaran Hampers Gift FREE TEMPLATEGB 5,15 x 15 cm")</f>
        <v>Box Idul Fitri Gable Box Lebaran Hampers Gift FREE TEMPLATEGB 5,15 x 15 cm</v>
      </c>
      <c r="B182" s="3"/>
    </row>
    <row r="183" ht="14.25" customHeight="1">
      <c r="A183" s="2" t="str">
        <f>IFERROR(__xludf.DUMMYFUNCTION("""COMPUTED_VALUE"""),"Box Idul Fitri Gable Box Lebaran Hampers Gift FREE TEMPLATEGB 4,20 x 15 cm")</f>
        <v>Box Idul Fitri Gable Box Lebaran Hampers Gift FREE TEMPLATEGB 4,20 x 15 cm</v>
      </c>
      <c r="B183" s="3"/>
    </row>
    <row r="184" ht="14.25" customHeight="1">
      <c r="A184" s="2" t="str">
        <f>IFERROR(__xludf.DUMMYFUNCTION("""COMPUTED_VALUE"""),"Box Idul Fitri Gable Box Lebaran Hampers Gift FREE TEMPLATEGB 5,20 x 15 cm")</f>
        <v>Box Idul Fitri Gable Box Lebaran Hampers Gift FREE TEMPLATEGB 5,20 x 15 cm</v>
      </c>
      <c r="B184" s="3"/>
    </row>
    <row r="185" ht="14.25" customHeight="1">
      <c r="A185" s="2" t="str">
        <f>IFERROR(__xludf.DUMMYFUNCTION("""COMPUTED_VALUE"""),"Box Idul Fitri Gable Box Lebaran Hampers Gift FREE TEMPLATEGB 2,30 x 25 cm")</f>
        <v>Box Idul Fitri Gable Box Lebaran Hampers Gift FREE TEMPLATEGB 2,30 x 25 cm</v>
      </c>
      <c r="B185" s="3"/>
    </row>
    <row r="186" ht="14.25" customHeight="1">
      <c r="A186" s="2" t="str">
        <f>IFERROR(__xludf.DUMMYFUNCTION("""COMPUTED_VALUE"""),"Box Idul Fitri Gable Box Lebaran Hampers Gift FREE TEMPLATEGB 5,13 x 20 cm")</f>
        <v>Box Idul Fitri Gable Box Lebaran Hampers Gift FREE TEMPLATEGB 5,13 x 20 cm</v>
      </c>
      <c r="B186" s="3"/>
    </row>
    <row r="187" ht="14.25" customHeight="1">
      <c r="A187" s="2" t="str">
        <f>IFERROR(__xludf.DUMMYFUNCTION("""COMPUTED_VALUE"""),"Box Idul Fitri Gable Box Lebaran Hampers Gift FREE TEMPLATEGB 4,9 x 15 cm")</f>
        <v>Box Idul Fitri Gable Box Lebaran Hampers Gift FREE TEMPLATEGB 4,9 x 15 cm</v>
      </c>
      <c r="B187" s="3"/>
    </row>
    <row r="188" ht="14.25" customHeight="1">
      <c r="A188" s="2" t="str">
        <f>IFERROR(__xludf.DUMMYFUNCTION("""COMPUTED_VALUE"""),"Box Idul Fitri Gable Box Lebaran Hampers Gift FREE TEMPLATEGB 5,9 x 15 cm")</f>
        <v>Box Idul Fitri Gable Box Lebaran Hampers Gift FREE TEMPLATEGB 5,9 x 15 cm</v>
      </c>
      <c r="B188" s="3"/>
    </row>
    <row r="189" ht="14.25" customHeight="1">
      <c r="A189" s="2" t="str">
        <f>IFERROR(__xludf.DUMMYFUNCTION("""COMPUTED_VALUE"""),"Standee Akrilik Figure1 sisi,13 x 6 cm")</f>
        <v>Standee Akrilik Figure1 sisi,13 x 6 cm</v>
      </c>
      <c r="B189" s="3"/>
    </row>
    <row r="190" ht="14.25" customHeight="1">
      <c r="A190" s="2" t="str">
        <f>IFERROR(__xludf.DUMMYFUNCTION("""COMPUTED_VALUE"""),"Standee Akrilik Figure1 sisi,18 x 8 cm")</f>
        <v>Standee Akrilik Figure1 sisi,18 x 8 cm</v>
      </c>
      <c r="B190" s="3"/>
    </row>
    <row r="191" ht="14.25" customHeight="1">
      <c r="A191" s="2" t="str">
        <f>IFERROR(__xludf.DUMMYFUNCTION("""COMPUTED_VALUE"""),"Standee Akrilik Figure2 sisi,8 x 4 cm")</f>
        <v>Standee Akrilik Figure2 sisi,8 x 4 cm</v>
      </c>
      <c r="B191" s="3"/>
    </row>
    <row r="192" ht="14.25" customHeight="1">
      <c r="A192" s="2" t="str">
        <f>IFERROR(__xludf.DUMMYFUNCTION("""COMPUTED_VALUE"""),"Standee Akrilik Figure2 sisi,13 x 6 cm")</f>
        <v>Standee Akrilik Figure2 sisi,13 x 6 cm</v>
      </c>
      <c r="B192" s="3"/>
    </row>
    <row r="193" ht="14.25" customHeight="1">
      <c r="A193" s="2" t="str">
        <f>IFERROR(__xludf.DUMMYFUNCTION("""COMPUTED_VALUE"""),"Standee Akrilik Figure2 sisi,18 x 8 cm")</f>
        <v>Standee Akrilik Figure2 sisi,18 x 8 cm</v>
      </c>
      <c r="B193" s="3"/>
    </row>
    <row r="194" ht="14.25" customHeight="1">
      <c r="A194" s="2" t="str">
        <f>IFERROR(__xludf.DUMMYFUNCTION("""COMPUTED_VALUE"""),"Standee Akrilik Figure1 sisi,8 x 4 cm")</f>
        <v>Standee Akrilik Figure1 sisi,8 x 4 cm</v>
      </c>
      <c r="B194" s="3"/>
    </row>
    <row r="195" ht="14.25" customHeight="1">
      <c r="A195" s="2" t="str">
        <f>IFERROR(__xludf.DUMMYFUNCTION("""COMPUTED_VALUE"""),"Akrilik Key Chain | Gantungan Kunci Akrilik TEMA KEMERDEKAAN HUT RI7 CM,2 Sisi ( 2 Akrilik )")</f>
        <v>Akrilik Key Chain | Gantungan Kunci Akrilik TEMA KEMERDEKAAN HUT RI7 CM,2 Sisi ( 2 Akrilik )</v>
      </c>
      <c r="B195" s="3"/>
    </row>
    <row r="196" ht="14.25" customHeight="1">
      <c r="A196" s="2" t="str">
        <f>IFERROR(__xludf.DUMMYFUNCTION("""COMPUTED_VALUE"""),"Akrilik Key Chain | Gantungan Kunci Akrilik TEMA KEMERDEKAAN HUT RI8 CM,1 sisi")</f>
        <v>Akrilik Key Chain | Gantungan Kunci Akrilik TEMA KEMERDEKAAN HUT RI8 CM,1 sisi</v>
      </c>
      <c r="B196" s="3"/>
    </row>
    <row r="197" ht="14.25" customHeight="1">
      <c r="A197" s="2" t="str">
        <f>IFERROR(__xludf.DUMMYFUNCTION("""COMPUTED_VALUE"""),"Akrilik Key Chain | Gantungan Kunci Akrilik TEMA KEMERDEKAAN HUT RI8 CM,2 sisi (akrilik)")</f>
        <v>Akrilik Key Chain | Gantungan Kunci Akrilik TEMA KEMERDEKAAN HUT RI8 CM,2 sisi (akrilik)</v>
      </c>
      <c r="B197" s="3"/>
    </row>
    <row r="198" ht="14.25" customHeight="1">
      <c r="A198" s="2" t="str">
        <f>IFERROR(__xludf.DUMMYFUNCTION("""COMPUTED_VALUE"""),"Akrilik Key Chain | Gantungan Kunci Akrilik TEMA KEMERDEKAAN HUT RI7 CM,1 sisi")</f>
        <v>Akrilik Key Chain | Gantungan Kunci Akrilik TEMA KEMERDEKAAN HUT RI7 CM,1 sisi</v>
      </c>
      <c r="B198" s="3"/>
    </row>
    <row r="199" ht="14.25" customHeight="1">
      <c r="A199" s="2" t="str">
        <f>IFERROR(__xludf.DUMMYFUNCTION("""COMPUTED_VALUE"""),"Akrilik Key Chain | Gantungan Kunci Akrilik TEMA KEMERDEKAAN HUT RI3 CM,2 Sisi ( 2 Akrilik )")</f>
        <v>Akrilik Key Chain | Gantungan Kunci Akrilik TEMA KEMERDEKAAN HUT RI3 CM,2 Sisi ( 2 Akrilik )</v>
      </c>
      <c r="B199" s="3"/>
    </row>
    <row r="200" ht="14.25" customHeight="1">
      <c r="A200" s="2" t="str">
        <f>IFERROR(__xludf.DUMMYFUNCTION("""COMPUTED_VALUE"""),"Akrilik Key Chain | Gantungan Kunci Akrilik TEMA KEMERDEKAAN HUT RI4 CM,2 sisi (akrilik)")</f>
        <v>Akrilik Key Chain | Gantungan Kunci Akrilik TEMA KEMERDEKAAN HUT RI4 CM,2 sisi (akrilik)</v>
      </c>
      <c r="B200" s="3"/>
    </row>
    <row r="201" ht="14.25" customHeight="1">
      <c r="A201" s="2" t="str">
        <f>IFERROR(__xludf.DUMMYFUNCTION("""COMPUTED_VALUE"""),"Akrilik Key Chain | Gantungan Kunci Akrilik TEMA KEMERDEKAAN HUT RI3 CM,2 sisi (akrilik)")</f>
        <v>Akrilik Key Chain | Gantungan Kunci Akrilik TEMA KEMERDEKAAN HUT RI3 CM,2 sisi (akrilik)</v>
      </c>
      <c r="B201" s="3"/>
    </row>
    <row r="202" ht="14.25" customHeight="1">
      <c r="A202" s="2" t="str">
        <f>IFERROR(__xludf.DUMMYFUNCTION("""COMPUTED_VALUE"""),"Akrilik Key Chain | Gantungan Kunci Akrilik TEMA KEMERDEKAAN HUT RI5 CM,2 Sisi ( 2 Akrilik )")</f>
        <v>Akrilik Key Chain | Gantungan Kunci Akrilik TEMA KEMERDEKAAN HUT RI5 CM,2 Sisi ( 2 Akrilik )</v>
      </c>
      <c r="B202" s="3"/>
    </row>
    <row r="203" ht="14.25" customHeight="1">
      <c r="A203" s="2" t="str">
        <f>IFERROR(__xludf.DUMMYFUNCTION("""COMPUTED_VALUE"""),"Akrilik Key Chain | Gantungan Kunci Akrilik TEMA KEMERDEKAAN HUT RI3 CM,1 sisi")</f>
        <v>Akrilik Key Chain | Gantungan Kunci Akrilik TEMA KEMERDEKAAN HUT RI3 CM,1 sisi</v>
      </c>
      <c r="B203" s="3"/>
    </row>
    <row r="204" ht="14.25" customHeight="1">
      <c r="A204" s="2" t="str">
        <f>IFERROR(__xludf.DUMMYFUNCTION("""COMPUTED_VALUE"""),"Akrilik Key Chain | Gantungan Kunci Akrilik TEMA KEMERDEKAAN HUT RI4 CM,2 Sisi ( 2 Akrilik )")</f>
        <v>Akrilik Key Chain | Gantungan Kunci Akrilik TEMA KEMERDEKAAN HUT RI4 CM,2 Sisi ( 2 Akrilik )</v>
      </c>
      <c r="B204" s="3"/>
    </row>
    <row r="205" ht="14.25" customHeight="1">
      <c r="A205" s="2" t="str">
        <f>IFERROR(__xludf.DUMMYFUNCTION("""COMPUTED_VALUE"""),"Akrilik Key Chain | Gantungan Kunci Akrilik TEMA KEMERDEKAAN HUT RI6 CM,2 Sisi ( 2 Akrilik )")</f>
        <v>Akrilik Key Chain | Gantungan Kunci Akrilik TEMA KEMERDEKAAN HUT RI6 CM,2 Sisi ( 2 Akrilik )</v>
      </c>
      <c r="B205" s="3"/>
    </row>
    <row r="206" ht="14.25" customHeight="1">
      <c r="A206" s="2" t="str">
        <f>IFERROR(__xludf.DUMMYFUNCTION("""COMPUTED_VALUE"""),"Akrilik Key Chain | Gantungan Kunci Akrilik TEMA KEMERDEKAAN HUT RI8 CM,2 Sisi ( 2 Akrilik )")</f>
        <v>Akrilik Key Chain | Gantungan Kunci Akrilik TEMA KEMERDEKAAN HUT RI8 CM,2 Sisi ( 2 Akrilik )</v>
      </c>
      <c r="B206" s="3"/>
    </row>
    <row r="207" ht="14.25" customHeight="1">
      <c r="A207" s="2" t="str">
        <f>IFERROR(__xludf.DUMMYFUNCTION("""COMPUTED_VALUE"""),"Akrilik Key Chain | Gantungan Kunci Akrilik TEMA KEMERDEKAAN HUT RI4 CM,1 sisi")</f>
        <v>Akrilik Key Chain | Gantungan Kunci Akrilik TEMA KEMERDEKAAN HUT RI4 CM,1 sisi</v>
      </c>
      <c r="B207" s="3"/>
    </row>
    <row r="208" ht="14.25" customHeight="1">
      <c r="A208" s="2" t="str">
        <f>IFERROR(__xludf.DUMMYFUNCTION("""COMPUTED_VALUE"""),"Akrilik Key Chain | Gantungan Kunci Akrilik TEMA KEMERDEKAAN HUT RI6 CM,1 sisi")</f>
        <v>Akrilik Key Chain | Gantungan Kunci Akrilik TEMA KEMERDEKAAN HUT RI6 CM,1 sisi</v>
      </c>
      <c r="B208" s="3"/>
    </row>
    <row r="209" ht="14.25" customHeight="1">
      <c r="A209" s="2" t="str">
        <f>IFERROR(__xludf.DUMMYFUNCTION("""COMPUTED_VALUE"""),"Akrilik Key Chain | Gantungan Kunci Akrilik TEMA KEMERDEKAAN HUT RI7 CM,2 sisi (akrilik)")</f>
        <v>Akrilik Key Chain | Gantungan Kunci Akrilik TEMA KEMERDEKAAN HUT RI7 CM,2 sisi (akrilik)</v>
      </c>
      <c r="B209" s="3"/>
    </row>
    <row r="210" ht="14.25" customHeight="1">
      <c r="A210" s="2" t="str">
        <f>IFERROR(__xludf.DUMMYFUNCTION("""COMPUTED_VALUE"""),"Akrilik Key Chain | Gantungan Kunci Akrilik TEMA KEMERDEKAAN HUT RI5 CM,2 sisi (akrilik)")</f>
        <v>Akrilik Key Chain | Gantungan Kunci Akrilik TEMA KEMERDEKAAN HUT RI5 CM,2 sisi (akrilik)</v>
      </c>
      <c r="B210" s="3"/>
    </row>
    <row r="211" ht="14.25" customHeight="1">
      <c r="A211" s="2" t="str">
        <f>IFERROR(__xludf.DUMMYFUNCTION("""COMPUTED_VALUE"""),"Akrilik Key Chain | Gantungan Kunci Akrilik TEMA KEMERDEKAAN HUT RI5 CM,1 sisi")</f>
        <v>Akrilik Key Chain | Gantungan Kunci Akrilik TEMA KEMERDEKAAN HUT RI5 CM,1 sisi</v>
      </c>
      <c r="B211" s="3"/>
    </row>
    <row r="212" ht="14.25" customHeight="1">
      <c r="A212" s="2" t="str">
        <f>IFERROR(__xludf.DUMMYFUNCTION("""COMPUTED_VALUE"""),"Akrilik Key Chain | Gantungan Kunci Akrilik TEMA KEMERDEKAAN HUT RI6 CM,2 sisi (akrilik)")</f>
        <v>Akrilik Key Chain | Gantungan Kunci Akrilik TEMA KEMERDEKAAN HUT RI6 CM,2 sisi (akrilik)</v>
      </c>
      <c r="B212" s="3"/>
    </row>
    <row r="213" ht="14.25" customHeight="1">
      <c r="A213" s="2" t="str">
        <f>IFERROR(__xludf.DUMMYFUNCTION("""COMPUTED_VALUE"""),"*TEMA KEMERDEAKAAN HUT RI* XBANNER | YBANNER | STAND BANNER | STANDING BANNER TERMURAH, TERCEPAT DAN BERKUALITASTiang Xbanner Saja,Bahan Spanduk 280 gs")</f>
        <v>*TEMA KEMERDEAKAAN HUT RI* XBANNER | YBANNER | STAND BANNER | STANDING BANNER TERMURAH, TERCEPAT DAN BERKUALITASTiang Xbanner Saja,Bahan Spanduk 280 gs</v>
      </c>
      <c r="B213" s="3"/>
    </row>
    <row r="214" ht="14.25" customHeight="1">
      <c r="A214" s="2" t="str">
        <f>IFERROR(__xludf.DUMMYFUNCTION("""COMPUTED_VALUE"""),"*TEMA KEMERDEAKAAN HUT RI* XBANNER | YBANNER | STAND BANNER | STANDING BANNER TERMURAH, TERCEPAT DAN BERKUALITASPAKET XBANNER +Tiang,Bahan Spanduk 280 gs")</f>
        <v>*TEMA KEMERDEAKAAN HUT RI* XBANNER | YBANNER | STAND BANNER | STANDING BANNER TERMURAH, TERCEPAT DAN BERKUALITASPAKET XBANNER +Tiang,Bahan Spanduk 280 gs</v>
      </c>
      <c r="B214" s="3"/>
    </row>
    <row r="215" ht="14.25" customHeight="1">
      <c r="A215" s="2" t="str">
        <f>IFERROR(__xludf.DUMMYFUNCTION("""COMPUTED_VALUE"""),"*TEMA KEMERDEAKAAN HUT RI* XBANNER | YBANNER | STAND BANNER | STANDING BANNER TERMURAH, TERCEPAT DAN BERKUALITASBahan Spanduk Saja,Bahan Spanduk 280 gs")</f>
        <v>*TEMA KEMERDEAKAAN HUT RI* XBANNER | YBANNER | STAND BANNER | STANDING BANNER TERMURAH, TERCEPAT DAN BERKUALITASBahan Spanduk Saja,Bahan Spanduk 280 gs</v>
      </c>
      <c r="B215" s="3"/>
    </row>
    <row r="216" ht="14.25" customHeight="1">
      <c r="A216" s="2" t="str">
        <f>IFERROR(__xludf.DUMMYFUNCTION("""COMPUTED_VALUE"""),"stiker die cut bahan cina premium ukuran 1 x 0,5 M")</f>
        <v>stiker die cut bahan cina premium ukuran 1 x 0,5 M</v>
      </c>
      <c r="B216" s="3"/>
    </row>
    <row r="217" ht="14.25" customHeight="1">
      <c r="A217" s="2" t="str">
        <f>IFERROR(__xludf.DUMMYFUNCTION("""COMPUTED_VALUE"""),"Tumbler Custom TEMA 17 HUT RI Full Colour Termurah dan CepatFULL COLOR")</f>
        <v>Tumbler Custom TEMA 17 HUT RI Full Colour Termurah dan CepatFULL COLOR</v>
      </c>
      <c r="B217" s="3"/>
    </row>
    <row r="218" ht="14.25" customHeight="1">
      <c r="A218" s="2" t="str">
        <f>IFERROR(__xludf.DUMMYFUNCTION("""COMPUTED_VALUE"""),"Tumbler Custom TEMA 17 HUT RI Full Colour Termurah dan Cepat1 SISI")</f>
        <v>Tumbler Custom TEMA 17 HUT RI Full Colour Termurah dan Cepat1 SISI</v>
      </c>
      <c r="B218" s="3"/>
    </row>
    <row r="219" ht="14.25" customHeight="1">
      <c r="A219" s="2" t="str">
        <f>IFERROR(__xludf.DUMMYFUNCTION("""COMPUTED_VALUE"""),"PAPER BELT PARCEL IDUL FITRI FREE TEMPLATESL 6")</f>
        <v>PAPER BELT PARCEL IDUL FITRI FREE TEMPLATESL 6</v>
      </c>
      <c r="B219" s="3"/>
    </row>
    <row r="220" ht="14.25" customHeight="1">
      <c r="A220" s="2" t="str">
        <f>IFERROR(__xludf.DUMMYFUNCTION("""COMPUTED_VALUE"""),"PAPER BELT PARCEL IDUL FITRI FREE TEMPLATESL 1")</f>
        <v>PAPER BELT PARCEL IDUL FITRI FREE TEMPLATESL 1</v>
      </c>
      <c r="B220" s="3"/>
    </row>
    <row r="221" ht="14.25" customHeight="1">
      <c r="A221" s="2" t="str">
        <f>IFERROR(__xludf.DUMMYFUNCTION("""COMPUTED_VALUE"""),"PAPER BELT PARCEL IDUL FITRI FREE TEMPLATESL 2")</f>
        <v>PAPER BELT PARCEL IDUL FITRI FREE TEMPLATESL 2</v>
      </c>
      <c r="B221" s="3"/>
    </row>
    <row r="222" ht="14.25" customHeight="1">
      <c r="A222" s="2" t="str">
        <f>IFERROR(__xludf.DUMMYFUNCTION("""COMPUTED_VALUE"""),"PAPER BELT PARCEL IDUL FITRI FREE TEMPLATESL 3")</f>
        <v>PAPER BELT PARCEL IDUL FITRI FREE TEMPLATESL 3</v>
      </c>
      <c r="B222" s="3"/>
    </row>
    <row r="223" ht="14.25" customHeight="1">
      <c r="A223" s="2" t="str">
        <f>IFERROR(__xludf.DUMMYFUNCTION("""COMPUTED_VALUE"""),"PAPER BELT PARCEL IDUL FITRI FREE TEMPLATESL 4")</f>
        <v>PAPER BELT PARCEL IDUL FITRI FREE TEMPLATESL 4</v>
      </c>
      <c r="B223" s="3"/>
    </row>
    <row r="224" ht="14.25" customHeight="1">
      <c r="A224" s="2" t="str">
        <f>IFERROR(__xludf.DUMMYFUNCTION("""COMPUTED_VALUE"""),"PAPER BELT PARCEL IDUL FITRI FREE TEMPLATESL 5")</f>
        <v>PAPER BELT PARCEL IDUL FITRI FREE TEMPLATESL 5</v>
      </c>
      <c r="B224" s="3"/>
    </row>
    <row r="225" ht="14.25" customHeight="1">
      <c r="A225" s="2" t="str">
        <f>IFERROR(__xludf.DUMMYFUNCTION("""COMPUTED_VALUE"""),"Print Spanduk Tema Kemerdekaan Murah, Cepat dan BerkualitasFlexy 280 gram")</f>
        <v>Print Spanduk Tema Kemerdekaan Murah, Cepat dan BerkualitasFlexy 280 gram</v>
      </c>
      <c r="B225" s="3"/>
    </row>
    <row r="226" ht="14.25" customHeight="1">
      <c r="A226" s="2" t="str">
        <f>IFERROR(__xludf.DUMMYFUNCTION("""COMPUTED_VALUE"""),"Print Spanduk Tema Kemerdekaan Murah, Cepat dan Berkualitaskorcin 440 gram")</f>
        <v>Print Spanduk Tema Kemerdekaan Murah, Cepat dan Berkualitaskorcin 440 gram</v>
      </c>
      <c r="B226" s="3"/>
    </row>
    <row r="227" ht="14.25" customHeight="1">
      <c r="A227" s="2" t="str">
        <f>IFERROR(__xludf.DUMMYFUNCTION("""COMPUTED_VALUE"""),"CUTTING STIKER NAMA, LOGO CUSTOM ACARA, WEDDING, WISUDA")</f>
        <v>CUTTING STIKER NAMA, LOGO CUSTOM ACARA, WEDDING, WISUDA</v>
      </c>
      <c r="B227" s="3"/>
    </row>
    <row r="228" ht="14.25" customHeight="1">
      <c r="A228" s="2" t="str">
        <f>IFERROR(__xludf.DUMMYFUNCTION("""COMPUTED_VALUE"""),"PULPEN GEPENG CUSTOM - Souvenir Acara Kantor Seminar Premium2 sisi,biru")</f>
        <v>PULPEN GEPENG CUSTOM - Souvenir Acara Kantor Seminar Premium2 sisi,biru</v>
      </c>
      <c r="B228" s="3"/>
    </row>
    <row r="229" ht="14.25" customHeight="1">
      <c r="A229" s="2" t="str">
        <f>IFERROR(__xludf.DUMMYFUNCTION("""COMPUTED_VALUE"""),"PULPEN GEPENG CUSTOM - Souvenir Acara Kantor Seminar Premium1 sisi,biru")</f>
        <v>PULPEN GEPENG CUSTOM - Souvenir Acara Kantor Seminar Premium1 sisi,biru</v>
      </c>
      <c r="B229" s="3"/>
    </row>
    <row r="230" ht="14.25" customHeight="1">
      <c r="A230" s="2" t="str">
        <f>IFERROR(__xludf.DUMMYFUNCTION("""COMPUTED_VALUE"""),"PULPEN GEPENG CUSTOM - Souvenir Acara Kantor Seminar Premium1 sisi,merah")</f>
        <v>PULPEN GEPENG CUSTOM - Souvenir Acara Kantor Seminar Premium1 sisi,merah</v>
      </c>
      <c r="B230" s="3"/>
    </row>
    <row r="231" ht="14.25" customHeight="1">
      <c r="A231" s="2" t="str">
        <f>IFERROR(__xludf.DUMMYFUNCTION("""COMPUTED_VALUE"""),"PULPEN GEPENG CUSTOM - Souvenir Acara Kantor Seminar Premium2 sisi,merah")</f>
        <v>PULPEN GEPENG CUSTOM - Souvenir Acara Kantor Seminar Premium2 sisi,merah</v>
      </c>
      <c r="B231" s="3"/>
    </row>
    <row r="232" ht="14.25" customHeight="1">
      <c r="A232" s="2" t="str">
        <f>IFERROR(__xludf.DUMMYFUNCTION("""COMPUTED_VALUE"""),"PULPEN GEPENG CUSTOM - Souvenir Acara Kantor Seminar Premium1 sisi,ungu")</f>
        <v>PULPEN GEPENG CUSTOM - Souvenir Acara Kantor Seminar Premium1 sisi,ungu</v>
      </c>
      <c r="B232" s="3"/>
    </row>
    <row r="233" ht="14.25" customHeight="1">
      <c r="A233" s="2" t="str">
        <f>IFERROR(__xludf.DUMMYFUNCTION("""COMPUTED_VALUE"""),"PULPEN GEPENG CUSTOM - Souvenir Acara Kantor Seminar Premium1 sisi,hijau")</f>
        <v>PULPEN GEPENG CUSTOM - Souvenir Acara Kantor Seminar Premium1 sisi,hijau</v>
      </c>
      <c r="B233" s="3"/>
    </row>
    <row r="234" ht="14.25" customHeight="1">
      <c r="A234" s="2" t="str">
        <f>IFERROR(__xludf.DUMMYFUNCTION("""COMPUTED_VALUE"""),"PULPEN GEPENG CUSTOM - Souvenir Acara Kantor Seminar Premium2 sisi,hitam")</f>
        <v>PULPEN GEPENG CUSTOM - Souvenir Acara Kantor Seminar Premium2 sisi,hitam</v>
      </c>
      <c r="B234" s="3"/>
    </row>
    <row r="235" ht="14.25" customHeight="1">
      <c r="A235" s="2" t="str">
        <f>IFERROR(__xludf.DUMMYFUNCTION("""COMPUTED_VALUE"""),"PULPEN GEPENG CUSTOM - Souvenir Acara Kantor Seminar Premium2 sisi,hijau")</f>
        <v>PULPEN GEPENG CUSTOM - Souvenir Acara Kantor Seminar Premium2 sisi,hijau</v>
      </c>
      <c r="B235" s="3"/>
    </row>
    <row r="236" ht="14.25" customHeight="1">
      <c r="A236" s="2" t="str">
        <f>IFERROR(__xludf.DUMMYFUNCTION("""COMPUTED_VALUE"""),"PULPEN GEPENG CUSTOM - Souvenir Acara Kantor Seminar Premium1 sisi,orange")</f>
        <v>PULPEN GEPENG CUSTOM - Souvenir Acara Kantor Seminar Premium1 sisi,orange</v>
      </c>
      <c r="B236" s="3"/>
    </row>
    <row r="237" ht="14.25" customHeight="1">
      <c r="A237" s="2" t="str">
        <f>IFERROR(__xludf.DUMMYFUNCTION("""COMPUTED_VALUE"""),"PULPEN GEPENG CUSTOM - Souvenir Acara Kantor Seminar Premium2 sisi,ungu")</f>
        <v>PULPEN GEPENG CUSTOM - Souvenir Acara Kantor Seminar Premium2 sisi,ungu</v>
      </c>
      <c r="B237" s="3"/>
    </row>
    <row r="238" ht="14.25" customHeight="1">
      <c r="A238" s="2" t="str">
        <f>IFERROR(__xludf.DUMMYFUNCTION("""COMPUTED_VALUE"""),"PULPEN GEPENG CUSTOM - Souvenir Acara Kantor Seminar Premium1 sisi,hitam")</f>
        <v>PULPEN GEPENG CUSTOM - Souvenir Acara Kantor Seminar Premium1 sisi,hitam</v>
      </c>
      <c r="B238" s="3"/>
    </row>
    <row r="239" ht="14.25" customHeight="1">
      <c r="A239" s="2" t="str">
        <f>IFERROR(__xludf.DUMMYFUNCTION("""COMPUTED_VALUE"""),"PULPEN GEPENG CUSTOM - Souvenir Acara Kantor Seminar Premium2 sisi,orange")</f>
        <v>PULPEN GEPENG CUSTOM - Souvenir Acara Kantor Seminar Premium2 sisi,orange</v>
      </c>
      <c r="B239" s="3"/>
    </row>
    <row r="240" ht="14.25" customHeight="1">
      <c r="A240" s="2" t="str">
        <f>IFERROR(__xludf.DUMMYFUNCTION("""COMPUTED_VALUE"""),"TANPA MINIMAL ORDER - Tumbler Sakura KOSONGANMerah Maroon")</f>
        <v>TANPA MINIMAL ORDER - Tumbler Sakura KOSONGANMerah Maroon</v>
      </c>
      <c r="B240" s="3"/>
    </row>
    <row r="241" ht="14.25" customHeight="1">
      <c r="A241" s="2" t="str">
        <f>IFERROR(__xludf.DUMMYFUNCTION("""COMPUTED_VALUE"""),"TANPA MINIMAL ORDER - Tumbler Sakura KOSONGANGold")</f>
        <v>TANPA MINIMAL ORDER - Tumbler Sakura KOSONGANGold</v>
      </c>
      <c r="B241" s="3"/>
    </row>
    <row r="242" ht="14.25" customHeight="1">
      <c r="A242" s="2" t="str">
        <f>IFERROR(__xludf.DUMMYFUNCTION("""COMPUTED_VALUE"""),"TANPA MINIMAL ORDER - Tumbler Sakura KOSONGANSilver")</f>
        <v>TANPA MINIMAL ORDER - Tumbler Sakura KOSONGANSilver</v>
      </c>
      <c r="B242" s="3"/>
    </row>
    <row r="243" ht="14.25" customHeight="1">
      <c r="A243" s="2" t="str">
        <f>IFERROR(__xludf.DUMMYFUNCTION("""COMPUTED_VALUE"""),"TANPA MINIMAL ORDER - Tumbler Sakura KOSONGANHitam")</f>
        <v>TANPA MINIMAL ORDER - Tumbler Sakura KOSONGANHitam</v>
      </c>
      <c r="B243" s="3"/>
    </row>
    <row r="244" ht="14.25" customHeight="1">
      <c r="A244" s="2" t="str">
        <f>IFERROR(__xludf.DUMMYFUNCTION("""COMPUTED_VALUE"""),"TANPA MINIMAL ORDER - Tumbler Sakura KOSONGANPutih")</f>
        <v>TANPA MINIMAL ORDER - Tumbler Sakura KOSONGANPutih</v>
      </c>
      <c r="B244" s="3"/>
    </row>
    <row r="245" ht="14.25" customHeight="1">
      <c r="A245" s="2" t="str">
        <f>IFERROR(__xludf.DUMMYFUNCTION("""COMPUTED_VALUE"""),"TANPA MINIMAL ORDER - Tumbler Sakura KOSONGANBiru Navy")</f>
        <v>TANPA MINIMAL ORDER - Tumbler Sakura KOSONGANBiru Navy</v>
      </c>
      <c r="B245" s="3"/>
    </row>
    <row r="246" ht="14.25" customHeight="1">
      <c r="A246" s="2" t="str">
        <f>IFERROR(__xludf.DUMMYFUNCTION("""COMPUTED_VALUE"""),"[Per CM] DTF UV I Decal kering I Pengganti Stiker Cutting")</f>
        <v>[Per CM] DTF UV I Decal kering I Pengganti Stiker Cutting</v>
      </c>
      <c r="B246" s="3"/>
    </row>
    <row r="247" ht="14.25" customHeight="1">
      <c r="A247" s="2" t="str">
        <f>IFERROR(__xludf.DUMMYFUNCTION("""COMPUTED_VALUE"""),"Paket Undangan ukuran a5 bisa custom pengerjaan cepat1 sisi")</f>
        <v>Paket Undangan ukuran a5 bisa custom pengerjaan cepat1 sisi</v>
      </c>
      <c r="B247" s="3"/>
    </row>
    <row r="248" ht="14.25" customHeight="1">
      <c r="A248" s="2" t="str">
        <f>IFERROR(__xludf.DUMMYFUNCTION("""COMPUTED_VALUE"""),"Paket Undangan ukuran a5 bisa custom pengerjaan cepat2 sisi")</f>
        <v>Paket Undangan ukuran a5 bisa custom pengerjaan cepat2 sisi</v>
      </c>
      <c r="B248" s="3"/>
    </row>
    <row r="249" ht="14.25" customHeight="1">
      <c r="A249" s="2" t="str">
        <f>IFERROR(__xludf.DUMMYFUNCTION("""COMPUTED_VALUE"""),"TIANG Mini X Banner Ukuran A4 Dan A3 / Mini Standing Banner / Mini Banner / Banner MejaA3")</f>
        <v>TIANG Mini X Banner Ukuran A4 Dan A3 / Mini Standing Banner / Mini Banner / Banner MejaA3</v>
      </c>
      <c r="B249" s="3"/>
    </row>
    <row r="250" ht="14.25" customHeight="1">
      <c r="A250" s="2" t="str">
        <f>IFERROR(__xludf.DUMMYFUNCTION("""COMPUTED_VALUE"""),"TIANG Mini X Banner Ukuran A4 Dan A3 / Mini Standing Banner / Mini Banner / Banner MejaA4")</f>
        <v>TIANG Mini X Banner Ukuran A4 Dan A3 / Mini Standing Banner / Mini Banner / Banner MejaA4</v>
      </c>
      <c r="B250" s="3"/>
    </row>
    <row r="251" ht="14.25" customHeight="1">
      <c r="A251" s="2" t="str">
        <f>IFERROR(__xludf.DUMMYFUNCTION("""COMPUTED_VALUE"""),"SPANDUK Print UV Bahan Korcin/Korea/Tebal 440 Gram, Lebih Tahan Lama, Awet Jangka PanjangKorcin Mate")</f>
        <v>SPANDUK Print UV Bahan Korcin/Korea/Tebal 440 Gram, Lebih Tahan Lama, Awet Jangka PanjangKorcin Mate</v>
      </c>
      <c r="B251" s="3"/>
    </row>
    <row r="252" ht="14.25" customHeight="1">
      <c r="A252" s="2" t="str">
        <f>IFERROR(__xludf.DUMMYFUNCTION("""COMPUTED_VALUE"""),"SPANDUK Print UV Bahan Korcin/Korea/Tebal 440 Gram, Lebih Tahan Lama, Awet Jangka PanjangKorcin Glossy")</f>
        <v>SPANDUK Print UV Bahan Korcin/Korea/Tebal 440 Gram, Lebih Tahan Lama, Awet Jangka PanjangKorcin Glossy</v>
      </c>
      <c r="B252" s="3"/>
    </row>
    <row r="253" ht="14.25" customHeight="1">
      <c r="A253" s="2" t="str">
        <f>IFERROR(__xludf.DUMMYFUNCTION("""COMPUTED_VALUE"""),"STIKER VINYL SIGN TOILET WANITA/PRIA/DISABILITAS FREE CUTTINGST6")</f>
        <v>STIKER VINYL SIGN TOILET WANITA/PRIA/DISABILITAS FREE CUTTINGST6</v>
      </c>
      <c r="B253" s="3"/>
    </row>
    <row r="254" ht="14.25" customHeight="1">
      <c r="A254" s="2" t="str">
        <f>IFERROR(__xludf.DUMMYFUNCTION("""COMPUTED_VALUE"""),"STIKER VINYL SIGN TOILET WANITA/PRIA/DISABILITAS FREE CUTTINGST 5")</f>
        <v>STIKER VINYL SIGN TOILET WANITA/PRIA/DISABILITAS FREE CUTTINGST 5</v>
      </c>
      <c r="B254" s="3"/>
    </row>
    <row r="255" ht="14.25" customHeight="1">
      <c r="A255" s="2" t="str">
        <f>IFERROR(__xludf.DUMMYFUNCTION("""COMPUTED_VALUE"""),"STIKER VINYL SIGN TOILET WANITA/PRIA/DISABILITAS FREE CUTTINGST 3")</f>
        <v>STIKER VINYL SIGN TOILET WANITA/PRIA/DISABILITAS FREE CUTTINGST 3</v>
      </c>
      <c r="B255" s="3"/>
    </row>
    <row r="256" ht="14.25" customHeight="1">
      <c r="A256" s="2" t="str">
        <f>IFERROR(__xludf.DUMMYFUNCTION("""COMPUTED_VALUE"""),"STIKER VINYL SIGN TOILET WANITA/PRIA/DISABILITAS FREE CUTTINGST 9")</f>
        <v>STIKER VINYL SIGN TOILET WANITA/PRIA/DISABILITAS FREE CUTTINGST 9</v>
      </c>
      <c r="B256" s="3"/>
    </row>
    <row r="257" ht="14.25" customHeight="1">
      <c r="A257" s="2" t="str">
        <f>IFERROR(__xludf.DUMMYFUNCTION("""COMPUTED_VALUE"""),"STIKER VINYL SIGN TOILET WANITA/PRIA/DISABILITAS FREE CUTTINGST 7")</f>
        <v>STIKER VINYL SIGN TOILET WANITA/PRIA/DISABILITAS FREE CUTTINGST 7</v>
      </c>
      <c r="B257" s="3"/>
    </row>
    <row r="258" ht="14.25" customHeight="1">
      <c r="A258" s="2" t="str">
        <f>IFERROR(__xludf.DUMMYFUNCTION("""COMPUTED_VALUE"""),"STIKER VINYL SIGN TOILET WANITA/PRIA/DISABILITAS FREE CUTTINGST 4")</f>
        <v>STIKER VINYL SIGN TOILET WANITA/PRIA/DISABILITAS FREE CUTTINGST 4</v>
      </c>
      <c r="B258" s="3"/>
    </row>
    <row r="259" ht="14.25" customHeight="1">
      <c r="A259" s="2" t="str">
        <f>IFERROR(__xludf.DUMMYFUNCTION("""COMPUTED_VALUE"""),"STIKER VINYL SIGN TOILET WANITA/PRIA/DISABILITAS FREE CUTTINGST 10")</f>
        <v>STIKER VINYL SIGN TOILET WANITA/PRIA/DISABILITAS FREE CUTTINGST 10</v>
      </c>
      <c r="B259" s="3"/>
    </row>
    <row r="260" ht="14.25" customHeight="1">
      <c r="A260" s="2" t="str">
        <f>IFERROR(__xludf.DUMMYFUNCTION("""COMPUTED_VALUE"""),"STIKER VINYL SIGN TOILET WANITA/PRIA/DISABILITAS FREE CUTTINGST 2")</f>
        <v>STIKER VINYL SIGN TOILET WANITA/PRIA/DISABILITAS FREE CUTTINGST 2</v>
      </c>
      <c r="B260" s="3"/>
    </row>
    <row r="261" ht="14.25" customHeight="1">
      <c r="A261" s="2" t="str">
        <f>IFERROR(__xludf.DUMMYFUNCTION("""COMPUTED_VALUE"""),"STIKER VINYL SIGN TOILET WANITA/PRIA/DISABILITAS FREE CUTTINGST 8")</f>
        <v>STIKER VINYL SIGN TOILET WANITA/PRIA/DISABILITAS FREE CUTTINGST 8</v>
      </c>
      <c r="B261" s="3"/>
    </row>
    <row r="262" ht="14.25" customHeight="1">
      <c r="A262" s="2" t="str">
        <f>IFERROR(__xludf.DUMMYFUNCTION("""COMPUTED_VALUE"""),"STIKER VINYL SIGN TOILET WANITA/PRIA/DISABILITAS FREE CUTTINGST 1")</f>
        <v>STIKER VINYL SIGN TOILET WANITA/PRIA/DISABILITAS FREE CUTTINGST 1</v>
      </c>
      <c r="B262" s="3"/>
    </row>
    <row r="263" ht="14.25" customHeight="1">
      <c r="A263" s="2" t="str">
        <f>IFERROR(__xludf.DUMMYFUNCTION("""COMPUTED_VALUE"""),"Kartu Ucapan Ramadhan dan Idul FitriKU. 1")</f>
        <v>Kartu Ucapan Ramadhan dan Idul FitriKU. 1</v>
      </c>
      <c r="B263" s="3"/>
    </row>
    <row r="264" ht="14.25" customHeight="1">
      <c r="A264" s="2" t="str">
        <f>IFERROR(__xludf.DUMMYFUNCTION("""COMPUTED_VALUE"""),"Kartu Ucapan Ramadhan dan Idul FitriKU. 2")</f>
        <v>Kartu Ucapan Ramadhan dan Idul FitriKU. 2</v>
      </c>
      <c r="B264" s="3"/>
    </row>
    <row r="265" ht="14.25" customHeight="1">
      <c r="A265" s="2" t="str">
        <f>IFERROR(__xludf.DUMMYFUNCTION("""COMPUTED_VALUE"""),"Kartu Ucapan Ramadhan dan Idul FitriKU. 3")</f>
        <v>Kartu Ucapan Ramadhan dan Idul FitriKU. 3</v>
      </c>
      <c r="B265" s="3"/>
    </row>
    <row r="266" ht="14.25" customHeight="1">
      <c r="A266" s="2" t="str">
        <f>IFERROR(__xludf.DUMMYFUNCTION("""COMPUTED_VALUE"""),"Kartu Ucapan Ramadhan dan Idul FitriKU. 4")</f>
        <v>Kartu Ucapan Ramadhan dan Idul FitriKU. 4</v>
      </c>
      <c r="B266" s="3"/>
    </row>
    <row r="267" ht="14.25" customHeight="1">
      <c r="A267" s="2" t="str">
        <f>IFERROR(__xludf.DUMMYFUNCTION("""COMPUTED_VALUE"""),"Kartu Ucapan Ramadhan dan Idul FitriKU. 5")</f>
        <v>Kartu Ucapan Ramadhan dan Idul FitriKU. 5</v>
      </c>
      <c r="B267" s="3"/>
    </row>
    <row r="268" ht="14.25" customHeight="1">
      <c r="A268" s="2" t="str">
        <f>IFERROR(__xludf.DUMMYFUNCTION("""COMPUTED_VALUE"""),"Kartu Ucapan Ramadhan dan Idul FitriKU. 6")</f>
        <v>Kartu Ucapan Ramadhan dan Idul FitriKU. 6</v>
      </c>
      <c r="B268" s="3"/>
    </row>
    <row r="269" ht="14.25" customHeight="1">
      <c r="A269" s="2" t="str">
        <f>IFERROR(__xludf.DUMMYFUNCTION("""COMPUTED_VALUE"""),"Medali Akrilik Murah Berkualitas - SAMARINDABunga,7.5 CM")</f>
        <v>Medali Akrilik Murah Berkualitas - SAMARINDABunga,7.5 CM</v>
      </c>
      <c r="B269" s="3"/>
    </row>
    <row r="270" ht="14.25" customHeight="1">
      <c r="A270" s="2" t="str">
        <f>IFERROR(__xludf.DUMMYFUNCTION("""COMPUTED_VALUE"""),"Medali Akrilik Murah Berkualitas - SAMARINDABunga,8 CM")</f>
        <v>Medali Akrilik Murah Berkualitas - SAMARINDABunga,8 CM</v>
      </c>
      <c r="B270" s="3"/>
    </row>
    <row r="271" ht="14.25" customHeight="1">
      <c r="A271" s="2" t="str">
        <f>IFERROR(__xludf.DUMMYFUNCTION("""COMPUTED_VALUE"""),"Medali Akrilik Murah Berkualitas - SAMARINDABulat,7 CM")</f>
        <v>Medali Akrilik Murah Berkualitas - SAMARINDABulat,7 CM</v>
      </c>
      <c r="B271" s="3"/>
    </row>
    <row r="272" ht="14.25" customHeight="1">
      <c r="A272" s="2" t="str">
        <f>IFERROR(__xludf.DUMMYFUNCTION("""COMPUTED_VALUE"""),"Medali Akrilik Murah Berkualitas - SAMARINDAPentagon,6,5 CM")</f>
        <v>Medali Akrilik Murah Berkualitas - SAMARINDAPentagon,6,5 CM</v>
      </c>
      <c r="B272" s="3"/>
    </row>
    <row r="273" ht="14.25" customHeight="1">
      <c r="A273" s="2" t="str">
        <f>IFERROR(__xludf.DUMMYFUNCTION("""COMPUTED_VALUE"""),"Medali Akrilik Murah Berkualitas - SAMARINDABunga,6,5 CM")</f>
        <v>Medali Akrilik Murah Berkualitas - SAMARINDABunga,6,5 CM</v>
      </c>
      <c r="B273" s="3"/>
    </row>
    <row r="274" ht="14.25" customHeight="1">
      <c r="A274" s="2" t="str">
        <f>IFERROR(__xludf.DUMMYFUNCTION("""COMPUTED_VALUE"""),"Medali Akrilik Murah Berkualitas - SAMARINDABulat,6,5 CM")</f>
        <v>Medali Akrilik Murah Berkualitas - SAMARINDABulat,6,5 CM</v>
      </c>
      <c r="B274" s="3"/>
    </row>
    <row r="275" ht="14.25" customHeight="1">
      <c r="A275" s="2" t="str">
        <f>IFERROR(__xludf.DUMMYFUNCTION("""COMPUTED_VALUE"""),"Medali Akrilik Murah Berkualitas - SAMARINDAPentagon Cembung,6,5 CM")</f>
        <v>Medali Akrilik Murah Berkualitas - SAMARINDAPentagon Cembung,6,5 CM</v>
      </c>
      <c r="B275" s="3"/>
    </row>
    <row r="276" ht="14.25" customHeight="1">
      <c r="A276" s="2" t="str">
        <f>IFERROR(__xludf.DUMMYFUNCTION("""COMPUTED_VALUE"""),"Medali Akrilik Murah Berkualitas - SAMARINDAPentagon,7.5 CM")</f>
        <v>Medali Akrilik Murah Berkualitas - SAMARINDAPentagon,7.5 CM</v>
      </c>
      <c r="B276" s="3"/>
    </row>
    <row r="277" ht="14.25" customHeight="1">
      <c r="A277" s="2" t="str">
        <f>IFERROR(__xludf.DUMMYFUNCTION("""COMPUTED_VALUE"""),"Medali Akrilik Murah Berkualitas - SAMARINDAPentagon,7 CM")</f>
        <v>Medali Akrilik Murah Berkualitas - SAMARINDAPentagon,7 CM</v>
      </c>
      <c r="B277" s="3"/>
    </row>
    <row r="278" ht="14.25" customHeight="1">
      <c r="A278" s="2" t="str">
        <f>IFERROR(__xludf.DUMMYFUNCTION("""COMPUTED_VALUE"""),"Medali Akrilik Murah Berkualitas - SAMARINDABulat,8 CM")</f>
        <v>Medali Akrilik Murah Berkualitas - SAMARINDABulat,8 CM</v>
      </c>
      <c r="B278" s="3"/>
    </row>
    <row r="279" ht="14.25" customHeight="1">
      <c r="A279" s="2" t="str">
        <f>IFERROR(__xludf.DUMMYFUNCTION("""COMPUTED_VALUE"""),"Medali Akrilik Murah Berkualitas - SAMARINDAPentagon Cembung,8 CM")</f>
        <v>Medali Akrilik Murah Berkualitas - SAMARINDAPentagon Cembung,8 CM</v>
      </c>
      <c r="B279" s="3"/>
    </row>
    <row r="280" ht="14.25" customHeight="1">
      <c r="A280" s="2" t="str">
        <f>IFERROR(__xludf.DUMMYFUNCTION("""COMPUTED_VALUE"""),"Medali Akrilik Murah Berkualitas - SAMARINDABunga,7 CM")</f>
        <v>Medali Akrilik Murah Berkualitas - SAMARINDABunga,7 CM</v>
      </c>
      <c r="B280" s="3"/>
    </row>
    <row r="281" ht="14.25" customHeight="1">
      <c r="A281" s="2" t="str">
        <f>IFERROR(__xludf.DUMMYFUNCTION("""COMPUTED_VALUE"""),"Medali Akrilik Murah Berkualitas - SAMARINDAPentagon Cembung,7 CM")</f>
        <v>Medali Akrilik Murah Berkualitas - SAMARINDAPentagon Cembung,7 CM</v>
      </c>
      <c r="B281" s="3"/>
    </row>
    <row r="282" ht="14.25" customHeight="1">
      <c r="A282" s="2" t="str">
        <f>IFERROR(__xludf.DUMMYFUNCTION("""COMPUTED_VALUE"""),"Medali Akrilik Murah Berkualitas - SAMARINDAPentagon Cembung,7.5 CM")</f>
        <v>Medali Akrilik Murah Berkualitas - SAMARINDAPentagon Cembung,7.5 CM</v>
      </c>
      <c r="B282" s="3"/>
    </row>
    <row r="283" ht="14.25" customHeight="1">
      <c r="A283" s="2" t="str">
        <f>IFERROR(__xludf.DUMMYFUNCTION("""COMPUTED_VALUE"""),"Medali Akrilik Murah Berkualitas - SAMARINDABulat,7.5 CM")</f>
        <v>Medali Akrilik Murah Berkualitas - SAMARINDABulat,7.5 CM</v>
      </c>
      <c r="B283" s="3"/>
    </row>
    <row r="284" ht="14.25" customHeight="1">
      <c r="A284" s="2" t="str">
        <f>IFERROR(__xludf.DUMMYFUNCTION("""COMPUTED_VALUE"""),"Medali Akrilik Murah Berkualitas - SAMARINDAPentagon,8 CM")</f>
        <v>Medali Akrilik Murah Berkualitas - SAMARINDAPentagon,8 CM</v>
      </c>
      <c r="B284" s="3"/>
    </row>
    <row r="285" ht="14.25" customHeight="1">
      <c r="A285" s="2" t="str">
        <f>IFERROR(__xludf.DUMMYFUNCTION("""COMPUTED_VALUE"""),"Tent Card Akrilik | Tempat Brosur Qris - SAMARINDAA5")</f>
        <v>Tent Card Akrilik | Tempat Brosur Qris - SAMARINDAA5</v>
      </c>
      <c r="B285" s="3"/>
    </row>
    <row r="286" ht="14.25" customHeight="1">
      <c r="A286" s="2" t="str">
        <f>IFERROR(__xludf.DUMMYFUNCTION("""COMPUTED_VALUE"""),"Tent Card Akrilik | Tempat Brosur Qris - SAMARINDAA6")</f>
        <v>Tent Card Akrilik | Tempat Brosur Qris - SAMARINDAA6</v>
      </c>
      <c r="B286" s="3"/>
    </row>
    <row r="287" ht="14.25" customHeight="1">
      <c r="A287" s="2" t="str">
        <f>IFERROR(__xludf.DUMMYFUNCTION("""COMPUTED_VALUE"""),"Tent Card Akrilik | Tempat Brosur Qris - SAMARINDAA4")</f>
        <v>Tent Card Akrilik | Tempat Brosur Qris - SAMARINDAA4</v>
      </c>
      <c r="B287" s="3"/>
    </row>
    <row r="288" ht="14.25" customHeight="1">
      <c r="A288" s="2" t="str">
        <f>IFERROR(__xludf.DUMMYFUNCTION("""COMPUTED_VALUE"""),"Stiker Label Custom Free TemplateSL. 2,Bontak")</f>
        <v>Stiker Label Custom Free TemplateSL. 2,Bontak</v>
      </c>
      <c r="B288" s="3"/>
    </row>
    <row r="289" ht="14.25" customHeight="1">
      <c r="A289" s="2" t="str">
        <f>IFERROR(__xludf.DUMMYFUNCTION("""COMPUTED_VALUE"""),"Stiker Label Custom Free TemplateSL. 5,Bontak")</f>
        <v>Stiker Label Custom Free TemplateSL. 5,Bontak</v>
      </c>
      <c r="B289" s="3"/>
    </row>
    <row r="290" ht="14.25" customHeight="1">
      <c r="A290" s="2" t="str">
        <f>IFERROR(__xludf.DUMMYFUNCTION("""COMPUTED_VALUE"""),"Stiker Label Custom Free TemplateSL. 1,Vinyl")</f>
        <v>Stiker Label Custom Free TemplateSL. 1,Vinyl</v>
      </c>
      <c r="B290" s="3"/>
    </row>
    <row r="291" ht="14.25" customHeight="1">
      <c r="A291" s="2" t="str">
        <f>IFERROR(__xludf.DUMMYFUNCTION("""COMPUTED_VALUE"""),"Stiker Label Custom Free TemplateSL. 3,Bontak")</f>
        <v>Stiker Label Custom Free TemplateSL. 3,Bontak</v>
      </c>
      <c r="B291" s="3"/>
    </row>
    <row r="292" ht="14.25" customHeight="1">
      <c r="A292" s="2" t="str">
        <f>IFERROR(__xludf.DUMMYFUNCTION("""COMPUTED_VALUE"""),"Stiker Label Custom Free TemplateSL. 6,Bontak")</f>
        <v>Stiker Label Custom Free TemplateSL. 6,Bontak</v>
      </c>
      <c r="B292" s="3"/>
    </row>
    <row r="293" ht="14.25" customHeight="1">
      <c r="A293" s="2" t="str">
        <f>IFERROR(__xludf.DUMMYFUNCTION("""COMPUTED_VALUE"""),"Stiker Label Custom Free TemplateSL. 4,Bontak")</f>
        <v>Stiker Label Custom Free TemplateSL. 4,Bontak</v>
      </c>
      <c r="B293" s="3"/>
    </row>
    <row r="294" ht="14.25" customHeight="1">
      <c r="A294" s="2" t="str">
        <f>IFERROR(__xludf.DUMMYFUNCTION("""COMPUTED_VALUE"""),"Stiker Label Custom Free TemplateSL. 1,Bontak")</f>
        <v>Stiker Label Custom Free TemplateSL. 1,Bontak</v>
      </c>
      <c r="B294" s="3"/>
    </row>
    <row r="295" ht="14.25" customHeight="1">
      <c r="A295" s="2" t="str">
        <f>IFERROR(__xludf.DUMMYFUNCTION("""COMPUTED_VALUE"""),"Stiker Label Custom Free TemplateSL. 3,Vinyl")</f>
        <v>Stiker Label Custom Free TemplateSL. 3,Vinyl</v>
      </c>
      <c r="B295" s="3"/>
    </row>
    <row r="296" ht="14.25" customHeight="1">
      <c r="A296" s="2" t="str">
        <f>IFERROR(__xludf.DUMMYFUNCTION("""COMPUTED_VALUE"""),"Stiker Label Custom Free TemplateSL. 2,Vinyl")</f>
        <v>Stiker Label Custom Free TemplateSL. 2,Vinyl</v>
      </c>
      <c r="B296" s="3"/>
    </row>
    <row r="297" ht="14.25" customHeight="1">
      <c r="A297" s="2" t="str">
        <f>IFERROR(__xludf.DUMMYFUNCTION("""COMPUTED_VALUE"""),"Stiker Label Custom Free TemplateSL. 6,Vinyl")</f>
        <v>Stiker Label Custom Free TemplateSL. 6,Vinyl</v>
      </c>
      <c r="B297" s="3"/>
    </row>
    <row r="298" ht="14.25" customHeight="1">
      <c r="A298" s="2" t="str">
        <f>IFERROR(__xludf.DUMMYFUNCTION("""COMPUTED_VALUE"""),"Stiker Label Custom Free TemplateSL. 4,Vinyl")</f>
        <v>Stiker Label Custom Free TemplateSL. 4,Vinyl</v>
      </c>
      <c r="B298" s="3"/>
    </row>
    <row r="299" ht="14.25" customHeight="1">
      <c r="A299" s="2" t="str">
        <f>IFERROR(__xludf.DUMMYFUNCTION("""COMPUTED_VALUE"""),"Stiker Label Custom Free TemplateSL. 5,Vinyl")</f>
        <v>Stiker Label Custom Free TemplateSL. 5,Vinyl</v>
      </c>
      <c r="B299" s="3"/>
    </row>
    <row r="300" ht="14.25" customHeight="1">
      <c r="A300" s="2" t="str">
        <f>IFERROR(__xludf.DUMMYFUNCTION("""COMPUTED_VALUE"""),"Bubble Wrap - Bubble Wrap Hitam Bening - PackingLARGE")</f>
        <v>Bubble Wrap - Bubble Wrap Hitam Bening - PackingLARGE</v>
      </c>
      <c r="B300" s="3"/>
    </row>
    <row r="301" ht="14.25" customHeight="1">
      <c r="A301" s="2" t="str">
        <f>IFERROR(__xludf.DUMMYFUNCTION("""COMPUTED_VALUE"""),"Bubble Wrap - Bubble Wrap Hitam Bening - PackingEXTRA LARGE")</f>
        <v>Bubble Wrap - Bubble Wrap Hitam Bening - PackingEXTRA LARGE</v>
      </c>
      <c r="B301" s="3"/>
    </row>
    <row r="302" ht="14.25" customHeight="1">
      <c r="A302" s="2" t="str">
        <f>IFERROR(__xludf.DUMMYFUNCTION("""COMPUTED_VALUE"""),"Bubble Wrap - Bubble Wrap Hitam Bening - PackingCUSTOM")</f>
        <v>Bubble Wrap - Bubble Wrap Hitam Bening - PackingCUSTOM</v>
      </c>
      <c r="B302" s="3"/>
    </row>
    <row r="303" ht="14.25" customHeight="1">
      <c r="A303" s="2" t="str">
        <f>IFERROR(__xludf.DUMMYFUNCTION("""COMPUTED_VALUE"""),"Bubble Wrap - Bubble Wrap Hitam Bening - PackingSMALL")</f>
        <v>Bubble Wrap - Bubble Wrap Hitam Bening - PackingSMALL</v>
      </c>
      <c r="B303" s="3"/>
    </row>
    <row r="304" ht="14.25" customHeight="1">
      <c r="A304" s="2" t="str">
        <f>IFERROR(__xludf.DUMMYFUNCTION("""COMPUTED_VALUE"""),"Print A3+ Murah | 1 hari Jadi | 120 Gram | 1 Sisi / 2 Sisi")</f>
        <v>Print A3+ Murah | 1 hari Jadi | 120 Gram | 1 Sisi / 2 Sisi</v>
      </c>
      <c r="B304" s="3"/>
    </row>
    <row r="305" ht="14.25" customHeight="1">
      <c r="A305" s="2" t="str">
        <f>IFERROR(__xludf.DUMMYFUNCTION("""COMPUTED_VALUE"""),"KARTU EMONEY | BRIZZI | KARTU ELEKTRONIK | NON TUNAI | PRINT UV, TERMURAH DAN TERLENGKAP")</f>
        <v>KARTU EMONEY | BRIZZI | KARTU ELEKTRONIK | NON TUNAI | PRINT UV, TERMURAH DAN TERLENGKAP</v>
      </c>
      <c r="B305" s="3"/>
    </row>
    <row r="306" ht="14.25" customHeight="1">
      <c r="A306" s="2" t="str">
        <f>IFERROR(__xludf.DUMMYFUNCTION("""COMPUTED_VALUE"""),"Stiker Glow In the Dark/Nyala Dalam Gelap CUSTOM DESAINDie Cut")</f>
        <v>Stiker Glow In the Dark/Nyala Dalam Gelap CUSTOM DESAINDie Cut</v>
      </c>
      <c r="B306" s="3"/>
    </row>
    <row r="307" ht="14.25" customHeight="1">
      <c r="A307" s="2" t="str">
        <f>IFERROR(__xludf.DUMMYFUNCTION("""COMPUTED_VALUE"""),"Stiker Glow In the Dark/Nyala Dalam Gelap CUSTOM DESAINPrint Only")</f>
        <v>Stiker Glow In the Dark/Nyala Dalam Gelap CUSTOM DESAINPrint Only</v>
      </c>
      <c r="B307" s="3"/>
    </row>
    <row r="308" ht="14.25" customHeight="1">
      <c r="A308" s="2" t="str">
        <f>IFERROR(__xludf.DUMMYFUNCTION("""COMPUTED_VALUE"""),"Stiker Glow In the Dark/Nyala Dalam Gelap CUSTOM DESAINKiss Cut")</f>
        <v>Stiker Glow In the Dark/Nyala Dalam Gelap CUSTOM DESAINKiss Cut</v>
      </c>
      <c r="B308" s="3"/>
    </row>
    <row r="309" ht="14.25" customHeight="1">
      <c r="A309" s="2" t="str">
        <f>IFERROR(__xludf.DUMMYFUNCTION("""COMPUTED_VALUE"""),"Kalender Meja/Duduk Potrait/Landscape ukuran A57 lembar,2 sisi")</f>
        <v>Kalender Meja/Duduk Potrait/Landscape ukuran A57 lembar,2 sisi</v>
      </c>
      <c r="B309" s="3"/>
    </row>
    <row r="310" ht="14.25" customHeight="1">
      <c r="A310" s="2" t="str">
        <f>IFERROR(__xludf.DUMMYFUNCTION("""COMPUTED_VALUE"""),"Kalender Meja/Duduk Potrait/Landscape ukuran A513 lembar,1 sisi")</f>
        <v>Kalender Meja/Duduk Potrait/Landscape ukuran A513 lembar,1 sisi</v>
      </c>
      <c r="B310" s="3"/>
    </row>
    <row r="311" ht="14.25" customHeight="1">
      <c r="A311" s="2" t="str">
        <f>IFERROR(__xludf.DUMMYFUNCTION("""COMPUTED_VALUE"""),"Kalender Meja/Duduk Potrait/Landscape ukuran A513 lembar,2 sisi")</f>
        <v>Kalender Meja/Duduk Potrait/Landscape ukuran A513 lembar,2 sisi</v>
      </c>
      <c r="B311" s="3"/>
    </row>
    <row r="312" ht="14.25" customHeight="1">
      <c r="A312" s="2" t="str">
        <f>IFERROR(__xludf.DUMMYFUNCTION("""COMPUTED_VALUE"""),"Kalender Meja/Duduk Potrait/Landscape ukuran A57 lembar,1 sisi")</f>
        <v>Kalender Meja/Duduk Potrait/Landscape ukuran A57 lembar,1 sisi</v>
      </c>
      <c r="B312" s="3"/>
    </row>
    <row r="313" ht="14.25" customHeight="1">
      <c r="A313" s="2" t="str">
        <f>IFERROR(__xludf.DUMMYFUNCTION("""COMPUTED_VALUE"""),"Gantungan Kunci ganci pin custom 1 sisi | 2 sisi, termurah ukuran 58 mm atau 5,8 cm1 SISI")</f>
        <v>Gantungan Kunci ganci pin custom 1 sisi | 2 sisi, termurah ukuran 58 mm atau 5,8 cm1 SISI</v>
      </c>
      <c r="B313" s="3"/>
    </row>
    <row r="314" ht="14.25" customHeight="1">
      <c r="A314" s="2" t="str">
        <f>IFERROR(__xludf.DUMMYFUNCTION("""COMPUTED_VALUE"""),"Gantungan Kunci ganci pin custom 1 sisi | 2 sisi, termurah ukuran 58 mm atau 5,8 cm2 SISI")</f>
        <v>Gantungan Kunci ganci pin custom 1 sisi | 2 sisi, termurah ukuran 58 mm atau 5,8 cm2 SISI</v>
      </c>
      <c r="B314" s="3"/>
    </row>
    <row r="315" ht="14.25" customHeight="1">
      <c r="A315" s="2" t="str">
        <f>IFERROR(__xludf.DUMMYFUNCTION("""COMPUTED_VALUE"""),"Gantungan kunci lanyard custom desain / ganci lanyard")</f>
        <v>Gantungan kunci lanyard custom desain / ganci lanyard</v>
      </c>
      <c r="B315" s="3"/>
    </row>
    <row r="316" ht="14.25" customHeight="1">
      <c r="A316" s="2" t="str">
        <f>IFERROR(__xludf.DUMMYFUNCTION("""COMPUTED_VALUE"""),"Stiker Gold Metalic Murah dan Berkualitas KISSCUT/POTONG")</f>
        <v>Stiker Gold Metalic Murah dan Berkualitas KISSCUT/POTONG</v>
      </c>
      <c r="B316" s="3"/>
    </row>
    <row r="317" ht="14.25" customHeight="1">
      <c r="A317" s="2" t="str">
        <f>IFERROR(__xludf.DUMMYFUNCTION("""COMPUTED_VALUE"""),"Akrilik Label Gold/SilverSilver,1 x 2")</f>
        <v>Akrilik Label Gold/SilverSilver,1 x 2</v>
      </c>
      <c r="B317" s="3"/>
    </row>
    <row r="318" ht="14.25" customHeight="1">
      <c r="A318" s="2" t="str">
        <f>IFERROR(__xludf.DUMMYFUNCTION("""COMPUTED_VALUE"""),"Akrilik Label Gold/SilverGold,1 x 2")</f>
        <v>Akrilik Label Gold/SilverGold,1 x 2</v>
      </c>
      <c r="B318" s="3"/>
    </row>
    <row r="319" ht="14.25" customHeight="1">
      <c r="A319" s="2" t="str">
        <f>IFERROR(__xludf.DUMMYFUNCTION("""COMPUTED_VALUE"""),"Akrilik Label Gold/SilverSilver,1 x 4")</f>
        <v>Akrilik Label Gold/SilverSilver,1 x 4</v>
      </c>
      <c r="B319" s="3"/>
    </row>
    <row r="320" ht="14.25" customHeight="1">
      <c r="A320" s="2" t="str">
        <f>IFERROR(__xludf.DUMMYFUNCTION("""COMPUTED_VALUE"""),"Akrilik Label Gold/SilverSilver,1 x 4,5")</f>
        <v>Akrilik Label Gold/SilverSilver,1 x 4,5</v>
      </c>
      <c r="B320" s="3"/>
    </row>
    <row r="321" ht="14.25" customHeight="1">
      <c r="A321" s="2" t="str">
        <f>IFERROR(__xludf.DUMMYFUNCTION("""COMPUTED_VALUE"""),"Akrilik Label Gold/SilverGold,1 x 4")</f>
        <v>Akrilik Label Gold/SilverGold,1 x 4</v>
      </c>
      <c r="B321" s="3"/>
    </row>
    <row r="322" ht="14.25" customHeight="1">
      <c r="A322" s="2" t="str">
        <f>IFERROR(__xludf.DUMMYFUNCTION("""COMPUTED_VALUE"""),"Akrilik Label Gold/SilverGold,1 x 4,5")</f>
        <v>Akrilik Label Gold/SilverGold,1 x 4,5</v>
      </c>
      <c r="B322" s="3"/>
    </row>
    <row r="323" ht="14.25" customHeight="1">
      <c r="A323" s="2" t="str">
        <f>IFERROR(__xludf.DUMMYFUNCTION("""COMPUTED_VALUE"""),"Akrilik Label Gold/SilverSilver,1 x 2,5")</f>
        <v>Akrilik Label Gold/SilverSilver,1 x 2,5</v>
      </c>
      <c r="B323" s="3"/>
    </row>
    <row r="324" ht="14.25" customHeight="1">
      <c r="A324" s="2" t="str">
        <f>IFERROR(__xludf.DUMMYFUNCTION("""COMPUTED_VALUE"""),"Akrilik Label Gold/SilverSilver,1 x 3")</f>
        <v>Akrilik Label Gold/SilverSilver,1 x 3</v>
      </c>
      <c r="B324" s="3"/>
    </row>
    <row r="325" ht="14.25" customHeight="1">
      <c r="A325" s="2" t="str">
        <f>IFERROR(__xludf.DUMMYFUNCTION("""COMPUTED_VALUE"""),"Akrilik Label Gold/SilverGold,1 x 5")</f>
        <v>Akrilik Label Gold/SilverGold,1 x 5</v>
      </c>
      <c r="B325" s="3"/>
    </row>
    <row r="326" ht="14.25" customHeight="1">
      <c r="A326" s="2" t="str">
        <f>IFERROR(__xludf.DUMMYFUNCTION("""COMPUTED_VALUE"""),"Akrilik Label Gold/SilverGold,1 x 3")</f>
        <v>Akrilik Label Gold/SilverGold,1 x 3</v>
      </c>
      <c r="B326" s="3"/>
    </row>
    <row r="327" ht="14.25" customHeight="1">
      <c r="A327" s="2" t="str">
        <f>IFERROR(__xludf.DUMMYFUNCTION("""COMPUTED_VALUE"""),"Akrilik Label Gold/SilverSilver,1 x 5")</f>
        <v>Akrilik Label Gold/SilverSilver,1 x 5</v>
      </c>
      <c r="B327" s="3"/>
    </row>
    <row r="328" ht="14.25" customHeight="1">
      <c r="A328" s="2" t="str">
        <f>IFERROR(__xludf.DUMMYFUNCTION("""COMPUTED_VALUE"""),"Akrilik Label Gold/SilverGold,1 x 2,5")</f>
        <v>Akrilik Label Gold/SilverGold,1 x 2,5</v>
      </c>
      <c r="B328" s="3"/>
    </row>
    <row r="329" ht="14.25" customHeight="1">
      <c r="A329" s="2" t="str">
        <f>IFERROR(__xludf.DUMMYFUNCTION("""COMPUTED_VALUE"""),"Akrilik Label Gold/SilverGold,1 x 3,5")</f>
        <v>Akrilik Label Gold/SilverGold,1 x 3,5</v>
      </c>
      <c r="B329" s="3"/>
    </row>
    <row r="330" ht="14.25" customHeight="1">
      <c r="A330" s="2" t="str">
        <f>IFERROR(__xludf.DUMMYFUNCTION("""COMPUTED_VALUE"""),"Akrilik Label Gold/SilverSilver,1 x 3,5")</f>
        <v>Akrilik Label Gold/SilverSilver,1 x 3,5</v>
      </c>
      <c r="B330" s="3"/>
    </row>
    <row r="331" ht="14.25" customHeight="1">
      <c r="A331" s="2" t="str">
        <f>IFERROR(__xludf.DUMMYFUNCTION("""COMPUTED_VALUE"""),"Cetak/Print HVS A2, A1, A0 | Plotter Warna/Hitam Putih | Murah, Cepat Ketebalan 100 GSMA2 (42 x 59,4cm)")</f>
        <v>Cetak/Print HVS A2, A1, A0 | Plotter Warna/Hitam Putih | Murah, Cepat Ketebalan 100 GSMA2 (42 x 59,4cm)</v>
      </c>
      <c r="B331" s="3"/>
    </row>
    <row r="332" ht="14.25" customHeight="1">
      <c r="A332" s="2" t="str">
        <f>IFERROR(__xludf.DUMMYFUNCTION("""COMPUTED_VALUE"""),"Cetak/Print HVS A2, A1, A0 | Plotter Warna/Hitam Putih | Murah, Cepat Ketebalan 100 GSMA0 (84 x 118.9 cm)")</f>
        <v>Cetak/Print HVS A2, A1, A0 | Plotter Warna/Hitam Putih | Murah, Cepat Ketebalan 100 GSMA0 (84 x 118.9 cm)</v>
      </c>
      <c r="B332" s="3"/>
    </row>
    <row r="333" ht="14.25" customHeight="1">
      <c r="A333" s="2" t="str">
        <f>IFERROR(__xludf.DUMMYFUNCTION("""COMPUTED_VALUE"""),"Cetak/Print HVS A2, A1, A0 | Plotter Warna/Hitam Putih | Murah, Cepat Ketebalan 100 GSMA1 (59,4 x 84cm)")</f>
        <v>Cetak/Print HVS A2, A1, A0 | Plotter Warna/Hitam Putih | Murah, Cepat Ketebalan 100 GSMA1 (59,4 x 84cm)</v>
      </c>
      <c r="B333" s="3"/>
    </row>
    <row r="334" ht="14.25" customHeight="1">
      <c r="A334" s="2" t="str">
        <f>IFERROR(__xludf.DUMMYFUNCTION("""COMPUTED_VALUE"""),"Stiker NO SMOKING AREA BAHAN VINYL FREE CUTTING KISS CUTSNS 5")</f>
        <v>Stiker NO SMOKING AREA BAHAN VINYL FREE CUTTING KISS CUTSNS 5</v>
      </c>
      <c r="B334" s="3"/>
    </row>
    <row r="335" ht="14.25" customHeight="1">
      <c r="A335" s="2" t="str">
        <f>IFERROR(__xludf.DUMMYFUNCTION("""COMPUTED_VALUE"""),"Stiker NO SMOKING AREA BAHAN VINYL FREE CUTTING KISS CUTSNS 4")</f>
        <v>Stiker NO SMOKING AREA BAHAN VINYL FREE CUTTING KISS CUTSNS 4</v>
      </c>
      <c r="B335" s="3"/>
    </row>
    <row r="336" ht="14.25" customHeight="1">
      <c r="A336" s="2" t="str">
        <f>IFERROR(__xludf.DUMMYFUNCTION("""COMPUTED_VALUE"""),"Stiker NO SMOKING AREA BAHAN VINYL FREE CUTTING KISS CUTSNS 9")</f>
        <v>Stiker NO SMOKING AREA BAHAN VINYL FREE CUTTING KISS CUTSNS 9</v>
      </c>
      <c r="B336" s="3"/>
    </row>
    <row r="337" ht="14.25" customHeight="1">
      <c r="A337" s="2" t="str">
        <f>IFERROR(__xludf.DUMMYFUNCTION("""COMPUTED_VALUE"""),"Stiker NO SMOKING AREA BAHAN VINYL FREE CUTTING KISS CUTSNS 2")</f>
        <v>Stiker NO SMOKING AREA BAHAN VINYL FREE CUTTING KISS CUTSNS 2</v>
      </c>
      <c r="B337" s="3"/>
    </row>
    <row r="338" ht="14.25" customHeight="1">
      <c r="A338" s="2" t="str">
        <f>IFERROR(__xludf.DUMMYFUNCTION("""COMPUTED_VALUE"""),"Stiker NO SMOKING AREA BAHAN VINYL FREE CUTTING KISS CUTSNS 3")</f>
        <v>Stiker NO SMOKING AREA BAHAN VINYL FREE CUTTING KISS CUTSNS 3</v>
      </c>
      <c r="B338" s="3"/>
    </row>
    <row r="339" ht="14.25" customHeight="1">
      <c r="A339" s="2" t="str">
        <f>IFERROR(__xludf.DUMMYFUNCTION("""COMPUTED_VALUE"""),"Stiker NO SMOKING AREA BAHAN VINYL FREE CUTTING KISS CUTSNS 8")</f>
        <v>Stiker NO SMOKING AREA BAHAN VINYL FREE CUTTING KISS CUTSNS 8</v>
      </c>
      <c r="B339" s="3"/>
    </row>
    <row r="340" ht="14.25" customHeight="1">
      <c r="A340" s="2" t="str">
        <f>IFERROR(__xludf.DUMMYFUNCTION("""COMPUTED_VALUE"""),"Stiker NO SMOKING AREA BAHAN VINYL FREE CUTTING KISS CUTSNS 10")</f>
        <v>Stiker NO SMOKING AREA BAHAN VINYL FREE CUTTING KISS CUTSNS 10</v>
      </c>
      <c r="B340" s="3"/>
    </row>
    <row r="341" ht="14.25" customHeight="1">
      <c r="A341" s="2" t="str">
        <f>IFERROR(__xludf.DUMMYFUNCTION("""COMPUTED_VALUE"""),"Stiker NO SMOKING AREA BAHAN VINYL FREE CUTTING KISS CUTSNS 6")</f>
        <v>Stiker NO SMOKING AREA BAHAN VINYL FREE CUTTING KISS CUTSNS 6</v>
      </c>
      <c r="B341" s="3"/>
    </row>
    <row r="342" ht="14.25" customHeight="1">
      <c r="A342" s="2" t="str">
        <f>IFERROR(__xludf.DUMMYFUNCTION("""COMPUTED_VALUE"""),"Stiker NO SMOKING AREA BAHAN VINYL FREE CUTTING KISS CUTSNS 1")</f>
        <v>Stiker NO SMOKING AREA BAHAN VINYL FREE CUTTING KISS CUTSNS 1</v>
      </c>
      <c r="B342" s="3"/>
    </row>
    <row r="343" ht="14.25" customHeight="1">
      <c r="A343" s="2" t="str">
        <f>IFERROR(__xludf.DUMMYFUNCTION("""COMPUTED_VALUE"""),"Stiker NO SMOKING AREA BAHAN VINYL FREE CUTTING KISS CUTSNS 7")</f>
        <v>Stiker NO SMOKING AREA BAHAN VINYL FREE CUTTING KISS CUTSNS 7</v>
      </c>
      <c r="B343" s="3"/>
    </row>
    <row r="344" ht="14.25" customHeight="1">
      <c r="A344" s="2" t="str">
        <f>IFERROR(__xludf.DUMMYFUNCTION("""COMPUTED_VALUE"""),"Hangtag Lebaran Murah BerkualitasHTG. 1,1 sisi")</f>
        <v>Hangtag Lebaran Murah BerkualitasHTG. 1,1 sisi</v>
      </c>
      <c r="B344" s="3"/>
    </row>
    <row r="345" ht="14.25" customHeight="1">
      <c r="A345" s="2" t="str">
        <f>IFERROR(__xludf.DUMMYFUNCTION("""COMPUTED_VALUE"""),"Hangtag Lebaran Murah BerkualitasHTG. 3,2 sisi")</f>
        <v>Hangtag Lebaran Murah BerkualitasHTG. 3,2 sisi</v>
      </c>
      <c r="B345" s="3"/>
    </row>
    <row r="346" ht="14.25" customHeight="1">
      <c r="A346" s="2" t="str">
        <f>IFERROR(__xludf.DUMMYFUNCTION("""COMPUTED_VALUE"""),"Hangtag Lebaran Murah BerkualitasHTG. 2,1 sisi")</f>
        <v>Hangtag Lebaran Murah BerkualitasHTG. 2,1 sisi</v>
      </c>
      <c r="B346" s="3"/>
    </row>
    <row r="347" ht="14.25" customHeight="1">
      <c r="A347" s="2" t="str">
        <f>IFERROR(__xludf.DUMMYFUNCTION("""COMPUTED_VALUE"""),"Hangtag Lebaran Murah BerkualitasHTG. 4,1 sisi")</f>
        <v>Hangtag Lebaran Murah BerkualitasHTG. 4,1 sisi</v>
      </c>
      <c r="B347" s="3"/>
    </row>
    <row r="348" ht="14.25" customHeight="1">
      <c r="A348" s="2" t="str">
        <f>IFERROR(__xludf.DUMMYFUNCTION("""COMPUTED_VALUE"""),"Hangtag Lebaran Murah BerkualitasHTG. 3,1 sisi")</f>
        <v>Hangtag Lebaran Murah BerkualitasHTG. 3,1 sisi</v>
      </c>
      <c r="B348" s="3"/>
    </row>
    <row r="349" ht="14.25" customHeight="1">
      <c r="A349" s="2" t="str">
        <f>IFERROR(__xludf.DUMMYFUNCTION("""COMPUTED_VALUE"""),"Hangtag Lebaran Murah BerkualitasHTG. 1,2 sisi")</f>
        <v>Hangtag Lebaran Murah BerkualitasHTG. 1,2 sisi</v>
      </c>
      <c r="B349" s="3"/>
    </row>
    <row r="350" ht="14.25" customHeight="1">
      <c r="A350" s="2" t="str">
        <f>IFERROR(__xludf.DUMMYFUNCTION("""COMPUTED_VALUE"""),"Hangtag Lebaran Murah BerkualitasHTG. 5,2 sisi")</f>
        <v>Hangtag Lebaran Murah BerkualitasHTG. 5,2 sisi</v>
      </c>
      <c r="B350" s="3"/>
    </row>
    <row r="351" ht="14.25" customHeight="1">
      <c r="A351" s="2" t="str">
        <f>IFERROR(__xludf.DUMMYFUNCTION("""COMPUTED_VALUE"""),"Hangtag Lebaran Murah BerkualitasHTG. 5,1 sisi")</f>
        <v>Hangtag Lebaran Murah BerkualitasHTG. 5,1 sisi</v>
      </c>
      <c r="B351" s="3"/>
    </row>
    <row r="352" ht="14.25" customHeight="1">
      <c r="A352" s="2" t="str">
        <f>IFERROR(__xludf.DUMMYFUNCTION("""COMPUTED_VALUE"""),"Hangtag Lebaran Murah BerkualitasHTG. 6,2 sisi")</f>
        <v>Hangtag Lebaran Murah BerkualitasHTG. 6,2 sisi</v>
      </c>
      <c r="B352" s="3"/>
    </row>
    <row r="353" ht="14.25" customHeight="1">
      <c r="A353" s="2" t="str">
        <f>IFERROR(__xludf.DUMMYFUNCTION("""COMPUTED_VALUE"""),"Hangtag Lebaran Murah BerkualitasHTG. 2,2 sisi")</f>
        <v>Hangtag Lebaran Murah BerkualitasHTG. 2,2 sisi</v>
      </c>
      <c r="B353" s="3"/>
    </row>
    <row r="354" ht="14.25" customHeight="1">
      <c r="A354" s="2" t="str">
        <f>IFERROR(__xludf.DUMMYFUNCTION("""COMPUTED_VALUE"""),"Hangtag Lebaran Murah BerkualitasHTG. 4,2 sisi")</f>
        <v>Hangtag Lebaran Murah BerkualitasHTG. 4,2 sisi</v>
      </c>
      <c r="B354" s="3"/>
    </row>
    <row r="355" ht="14.25" customHeight="1">
      <c r="A355" s="2" t="str">
        <f>IFERROR(__xludf.DUMMYFUNCTION("""COMPUTED_VALUE"""),"Hangtag Lebaran Murah BerkualitasHTG. 6,1 sisi")</f>
        <v>Hangtag Lebaran Murah BerkualitasHTG. 6,1 sisi</v>
      </c>
      <c r="B355" s="3"/>
    </row>
    <row r="356" ht="14.25" customHeight="1">
      <c r="A356" s="2" t="str">
        <f>IFERROR(__xludf.DUMMYFUNCTION("""COMPUTED_VALUE"""),"Alvaboard + Tripod Murah BerkualitasTripod + Alvaboard")</f>
        <v>Alvaboard + Tripod Murah BerkualitasTripod + Alvaboard</v>
      </c>
      <c r="B356" s="3"/>
    </row>
    <row r="357" ht="14.25" customHeight="1">
      <c r="A357" s="2" t="str">
        <f>IFERROR(__xludf.DUMMYFUNCTION("""COMPUTED_VALUE"""),"Alvaboard + Tripod Murah BerkualitasBahan Alvaboard Saja")</f>
        <v>Alvaboard + Tripod Murah BerkualitasBahan Alvaboard Saja</v>
      </c>
      <c r="B357" s="3"/>
    </row>
    <row r="358" ht="14.25" customHeight="1">
      <c r="A358" s="2" t="str">
        <f>IFERROR(__xludf.DUMMYFUNCTION("""COMPUTED_VALUE"""),"Alvaboard + Tripod Murah BerkualitasAlat tripod saja")</f>
        <v>Alvaboard + Tripod Murah BerkualitasAlat tripod saja</v>
      </c>
      <c r="B358" s="3"/>
    </row>
    <row r="359" ht="14.25" customHeight="1">
      <c r="A359" s="2" t="str">
        <f>IFERROR(__xludf.DUMMYFUNCTION("""COMPUTED_VALUE"""),"JASA LAMINASIglossy,2 sisi")</f>
        <v>JASA LAMINASIglossy,2 sisi</v>
      </c>
      <c r="B359" s="3"/>
    </row>
    <row r="360" ht="14.25" customHeight="1">
      <c r="A360" s="2" t="str">
        <f>IFERROR(__xludf.DUMMYFUNCTION("""COMPUTED_VALUE"""),"JASA LAMINASIDof,1 sisi")</f>
        <v>JASA LAMINASIDof,1 sisi</v>
      </c>
      <c r="B360" s="3"/>
    </row>
    <row r="361" ht="14.25" customHeight="1">
      <c r="A361" s="2" t="str">
        <f>IFERROR(__xludf.DUMMYFUNCTION("""COMPUTED_VALUE"""),"JASA LAMINASIDof,2 sisi")</f>
        <v>JASA LAMINASIDof,2 sisi</v>
      </c>
      <c r="B361" s="3"/>
    </row>
    <row r="362" ht="14.25" customHeight="1">
      <c r="A362" s="2" t="str">
        <f>IFERROR(__xludf.DUMMYFUNCTION("""COMPUTED_VALUE"""),"JASA LAMINASIglossy,1 sisi")</f>
        <v>JASA LAMINASIglossy,1 sisi</v>
      </c>
      <c r="B362" s="3"/>
    </row>
    <row r="363" ht="14.25" customHeight="1">
      <c r="A363" s="2" t="str">
        <f>IFERROR(__xludf.DUMMYFUNCTION("""COMPUTED_VALUE"""),"BANTAL CUSTOM / BANTAL SOUVENIR / BANTAL KOTAK murah berkualitas SAMARINDA")</f>
        <v>BANTAL CUSTOM / BANTAL SOUVENIR / BANTAL KOTAK murah berkualitas SAMARINDA</v>
      </c>
      <c r="B363" s="3"/>
    </row>
    <row r="364" ht="14.25" customHeight="1">
      <c r="A364" s="2" t="str">
        <f>IFERROR(__xludf.DUMMYFUNCTION("""COMPUTED_VALUE"""),"Print A3+ | Cetak A3+ MURAH | Art Paper 260 GSM | 1 sisi dan 2 sisi | tebal1 sisi")</f>
        <v>Print A3+ | Cetak A3+ MURAH | Art Paper 260 GSM | 1 sisi dan 2 sisi | tebal1 sisi</v>
      </c>
      <c r="B364" s="3"/>
    </row>
    <row r="365" ht="14.25" customHeight="1">
      <c r="A365" s="2" t="str">
        <f>IFERROR(__xludf.DUMMYFUNCTION("""COMPUTED_VALUE"""),"Print A3+ | Cetak A3+ MURAH | Art Paper 260 GSM | 1 sisi dan 2 sisi | tebal2 sisi")</f>
        <v>Print A3+ | Cetak A3+ MURAH | Art Paper 260 GSM | 1 sisi dan 2 sisi | tebal2 sisi</v>
      </c>
      <c r="B365" s="3"/>
    </row>
    <row r="366" ht="14.25" customHeight="1">
      <c r="A366" s="2" t="str">
        <f>IFERROR(__xludf.DUMMYFUNCTION("""COMPUTED_VALUE"""),"PRINT MUG CUSTOM TEMA KEMERDEAKAAN HUT RI TANPA MINIMAL ORDER LANGSUNG JADI / FOTO / TULISAN / NAMA DESAIN SUKA SUKA")</f>
        <v>PRINT MUG CUSTOM TEMA KEMERDEAKAAN HUT RI TANPA MINIMAL ORDER LANGSUNG JADI / FOTO / TULISAN / NAMA DESAIN SUKA SUKA</v>
      </c>
      <c r="B366" s="3"/>
    </row>
    <row r="367" ht="14.25" customHeight="1">
      <c r="A367" s="2" t="str">
        <f>IFERROR(__xludf.DUMMYFUNCTION("""COMPUTED_VALUE"""),"STIKER VINYL")</f>
        <v>STIKER VINYL</v>
      </c>
      <c r="B367" s="3"/>
    </row>
    <row r="368" ht="14.25" customHeight="1">
      <c r="A368" s="2" t="str">
        <f>IFERROR(__xludf.DUMMYFUNCTION("""COMPUTED_VALUE"""),"Amplop Angpau Hari Raya LebaranAL. 2,Besar")</f>
        <v>Amplop Angpau Hari Raya LebaranAL. 2,Besar</v>
      </c>
      <c r="B368" s="3"/>
    </row>
    <row r="369" ht="14.25" customHeight="1">
      <c r="A369" s="2" t="str">
        <f>IFERROR(__xludf.DUMMYFUNCTION("""COMPUTED_VALUE"""),"Amplop Angpau Hari Raya LebaranAL. 4,Besar")</f>
        <v>Amplop Angpau Hari Raya LebaranAL. 4,Besar</v>
      </c>
      <c r="B369" s="3"/>
    </row>
    <row r="370" ht="14.25" customHeight="1">
      <c r="A370" s="2" t="str">
        <f>IFERROR(__xludf.DUMMYFUNCTION("""COMPUTED_VALUE"""),"Amplop Angpau Hari Raya LebaranAL. 4,Kecil")</f>
        <v>Amplop Angpau Hari Raya LebaranAL. 4,Kecil</v>
      </c>
      <c r="B370" s="3"/>
    </row>
    <row r="371" ht="14.25" customHeight="1">
      <c r="A371" s="2" t="str">
        <f>IFERROR(__xludf.DUMMYFUNCTION("""COMPUTED_VALUE"""),"Amplop Angpau Hari Raya LebaranAL. 3,Besar")</f>
        <v>Amplop Angpau Hari Raya LebaranAL. 3,Besar</v>
      </c>
      <c r="B371" s="3"/>
    </row>
    <row r="372" ht="14.25" customHeight="1">
      <c r="A372" s="2" t="str">
        <f>IFERROR(__xludf.DUMMYFUNCTION("""COMPUTED_VALUE"""),"Amplop Angpau Hari Raya LebaranAL. 5,Besar")</f>
        <v>Amplop Angpau Hari Raya LebaranAL. 5,Besar</v>
      </c>
      <c r="B372" s="3"/>
    </row>
    <row r="373" ht="14.25" customHeight="1">
      <c r="A373" s="2" t="str">
        <f>IFERROR(__xludf.DUMMYFUNCTION("""COMPUTED_VALUE"""),"Amplop Angpau Hari Raya LebaranAL. 1,Besar")</f>
        <v>Amplop Angpau Hari Raya LebaranAL. 1,Besar</v>
      </c>
      <c r="B373" s="3"/>
    </row>
    <row r="374" ht="14.25" customHeight="1">
      <c r="A374" s="2" t="str">
        <f>IFERROR(__xludf.DUMMYFUNCTION("""COMPUTED_VALUE"""),"Amplop Angpau Hari Raya LebaranAL. 3,Kecil")</f>
        <v>Amplop Angpau Hari Raya LebaranAL. 3,Kecil</v>
      </c>
      <c r="B374" s="3"/>
    </row>
    <row r="375" ht="14.25" customHeight="1">
      <c r="A375" s="2" t="str">
        <f>IFERROR(__xludf.DUMMYFUNCTION("""COMPUTED_VALUE"""),"Amplop Angpau Hari Raya LebaranAL. 1,Kecil")</f>
        <v>Amplop Angpau Hari Raya LebaranAL. 1,Kecil</v>
      </c>
      <c r="B375" s="3"/>
    </row>
    <row r="376" ht="14.25" customHeight="1">
      <c r="A376" s="2" t="str">
        <f>IFERROR(__xludf.DUMMYFUNCTION("""COMPUTED_VALUE"""),"Amplop Angpau Hari Raya LebaranAL. 5,Kecil")</f>
        <v>Amplop Angpau Hari Raya LebaranAL. 5,Kecil</v>
      </c>
      <c r="B376" s="3"/>
    </row>
    <row r="377" ht="14.25" customHeight="1">
      <c r="A377" s="2" t="str">
        <f>IFERROR(__xludf.DUMMYFUNCTION("""COMPUTED_VALUE"""),"Amplop Angpau Hari Raya LebaranAL. 6,Besar")</f>
        <v>Amplop Angpau Hari Raya LebaranAL. 6,Besar</v>
      </c>
      <c r="B377" s="3"/>
    </row>
    <row r="378" ht="14.25" customHeight="1">
      <c r="A378" s="2" t="str">
        <f>IFERROR(__xludf.DUMMYFUNCTION("""COMPUTED_VALUE"""),"Amplop Angpau Hari Raya LebaranAL. 2,Kecil")</f>
        <v>Amplop Angpau Hari Raya LebaranAL. 2,Kecil</v>
      </c>
      <c r="B378" s="3"/>
    </row>
    <row r="379" ht="14.25" customHeight="1">
      <c r="A379" s="2" t="str">
        <f>IFERROR(__xludf.DUMMYFUNCTION("""COMPUTED_VALUE"""),"Amplop Angpau Hari Raya LebaranAL. 6,Kecil")</f>
        <v>Amplop Angpau Hari Raya LebaranAL. 6,Kecil</v>
      </c>
      <c r="B379" s="3"/>
    </row>
    <row r="380" ht="14.25" customHeight="1">
      <c r="A380" s="2" t="str">
        <f>IFERROR(__xludf.DUMMYFUNCTION("""COMPUTED_VALUE"""),"SPANDUK FREE TEMPLATE EDISI LEBARAN SIAP CETAKSL 5,KORCIN 440 GRAM")</f>
        <v>SPANDUK FREE TEMPLATE EDISI LEBARAN SIAP CETAKSL 5,KORCIN 440 GRAM</v>
      </c>
      <c r="B380" s="3"/>
    </row>
    <row r="381" ht="14.25" customHeight="1">
      <c r="A381" s="2" t="str">
        <f>IFERROR(__xludf.DUMMYFUNCTION("""COMPUTED_VALUE"""),"SPANDUK FREE TEMPLATE EDISI LEBARAN SIAP CETAKSL 4,FLEXY 280 GRAM")</f>
        <v>SPANDUK FREE TEMPLATE EDISI LEBARAN SIAP CETAKSL 4,FLEXY 280 GRAM</v>
      </c>
      <c r="B381" s="3"/>
    </row>
    <row r="382" ht="14.25" customHeight="1">
      <c r="A382" s="2" t="str">
        <f>IFERROR(__xludf.DUMMYFUNCTION("""COMPUTED_VALUE"""),"SPANDUK FREE TEMPLATE EDISI LEBARAN SIAP CETAKSL 6,FLEXY 280 GRAM")</f>
        <v>SPANDUK FREE TEMPLATE EDISI LEBARAN SIAP CETAKSL 6,FLEXY 280 GRAM</v>
      </c>
      <c r="B382" s="3"/>
    </row>
    <row r="383" ht="14.25" customHeight="1">
      <c r="A383" s="2" t="str">
        <f>IFERROR(__xludf.DUMMYFUNCTION("""COMPUTED_VALUE"""),"SPANDUK FREE TEMPLATE EDISI LEBARAN SIAP CETAKSL 6,KORCIN 440 GRAM")</f>
        <v>SPANDUK FREE TEMPLATE EDISI LEBARAN SIAP CETAKSL 6,KORCIN 440 GRAM</v>
      </c>
      <c r="B383" s="3"/>
    </row>
    <row r="384" ht="14.25" customHeight="1">
      <c r="A384" s="2" t="str">
        <f>IFERROR(__xludf.DUMMYFUNCTION("""COMPUTED_VALUE"""),"SPANDUK FREE TEMPLATE EDISI LEBARAN SIAP CETAKSL 3,FLEXY 280 GRAM")</f>
        <v>SPANDUK FREE TEMPLATE EDISI LEBARAN SIAP CETAKSL 3,FLEXY 280 GRAM</v>
      </c>
      <c r="B384" s="3"/>
    </row>
    <row r="385" ht="14.25" customHeight="1">
      <c r="A385" s="2" t="str">
        <f>IFERROR(__xludf.DUMMYFUNCTION("""COMPUTED_VALUE"""),"SPANDUK FREE TEMPLATE EDISI LEBARAN SIAP CETAKSL 4,KORCIN 440 GRAM")</f>
        <v>SPANDUK FREE TEMPLATE EDISI LEBARAN SIAP CETAKSL 4,KORCIN 440 GRAM</v>
      </c>
      <c r="B385" s="3"/>
    </row>
    <row r="386" ht="14.25" customHeight="1">
      <c r="A386" s="2" t="str">
        <f>IFERROR(__xludf.DUMMYFUNCTION("""COMPUTED_VALUE"""),"SPANDUK FREE TEMPLATE EDISI LEBARAN SIAP CETAKSL 2,FLEXY 280 GRAM")</f>
        <v>SPANDUK FREE TEMPLATE EDISI LEBARAN SIAP CETAKSL 2,FLEXY 280 GRAM</v>
      </c>
      <c r="B386" s="3"/>
    </row>
    <row r="387" ht="14.25" customHeight="1">
      <c r="A387" s="2" t="str">
        <f>IFERROR(__xludf.DUMMYFUNCTION("""COMPUTED_VALUE"""),"SPANDUK FREE TEMPLATE EDISI LEBARAN SIAP CETAKSL 1,KORCIN 440 GRAM")</f>
        <v>SPANDUK FREE TEMPLATE EDISI LEBARAN SIAP CETAKSL 1,KORCIN 440 GRAM</v>
      </c>
      <c r="B387" s="3"/>
    </row>
    <row r="388" ht="14.25" customHeight="1">
      <c r="A388" s="2" t="str">
        <f>IFERROR(__xludf.DUMMYFUNCTION("""COMPUTED_VALUE"""),"SPANDUK FREE TEMPLATE EDISI LEBARAN SIAP CETAKSL 5,FLEXY 280 GRAM")</f>
        <v>SPANDUK FREE TEMPLATE EDISI LEBARAN SIAP CETAKSL 5,FLEXY 280 GRAM</v>
      </c>
      <c r="B388" s="3"/>
    </row>
    <row r="389" ht="14.25" customHeight="1">
      <c r="A389" s="2" t="str">
        <f>IFERROR(__xludf.DUMMYFUNCTION("""COMPUTED_VALUE"""),"SPANDUK FREE TEMPLATE EDISI LEBARAN SIAP CETAKSL 2,KORCIN 440 GRAM")</f>
        <v>SPANDUK FREE TEMPLATE EDISI LEBARAN SIAP CETAKSL 2,KORCIN 440 GRAM</v>
      </c>
      <c r="B389" s="3"/>
    </row>
    <row r="390" ht="14.25" customHeight="1">
      <c r="A390" s="2" t="str">
        <f>IFERROR(__xludf.DUMMYFUNCTION("""COMPUTED_VALUE"""),"SPANDUK FREE TEMPLATE EDISI LEBARAN SIAP CETAKSL 1,FLEXY 280 GRAM")</f>
        <v>SPANDUK FREE TEMPLATE EDISI LEBARAN SIAP CETAKSL 1,FLEXY 280 GRAM</v>
      </c>
      <c r="B390" s="3"/>
    </row>
    <row r="391" ht="14.25" customHeight="1">
      <c r="A391" s="2" t="str">
        <f>IFERROR(__xludf.DUMMYFUNCTION("""COMPUTED_VALUE"""),"SPANDUK FREE TEMPLATE EDISI LEBARAN SIAP CETAKSL 3,KORCIN 440 GRAM")</f>
        <v>SPANDUK FREE TEMPLATE EDISI LEBARAN SIAP CETAKSL 3,KORCIN 440 GRAM</v>
      </c>
      <c r="B391" s="3"/>
    </row>
    <row r="392" ht="14.25" customHeight="1">
      <c r="A392" s="2" t="str">
        <f>IFERROR(__xludf.DUMMYFUNCTION("""COMPUTED_VALUE"""),"TINTA STEMPEL MURAH BERKUALITAS (5 ML) - SAMARINDABiru Muda")</f>
        <v>TINTA STEMPEL MURAH BERKUALITAS (5 ML) - SAMARINDABiru Muda</v>
      </c>
      <c r="B392" s="3"/>
    </row>
    <row r="393" ht="14.25" customHeight="1">
      <c r="A393" s="2" t="str">
        <f>IFERROR(__xludf.DUMMYFUNCTION("""COMPUTED_VALUE"""),"TINTA STEMPEL MURAH BERKUALITAS (5 ML) - SAMARINDABiru Tua")</f>
        <v>TINTA STEMPEL MURAH BERKUALITAS (5 ML) - SAMARINDABiru Tua</v>
      </c>
      <c r="B393" s="3"/>
    </row>
    <row r="394" ht="14.25" customHeight="1">
      <c r="A394" s="2" t="str">
        <f>IFERROR(__xludf.DUMMYFUNCTION("""COMPUTED_VALUE"""),"TINTA STEMPEL MURAH BERKUALITAS (5 ML) - SAMARINDAOren")</f>
        <v>TINTA STEMPEL MURAH BERKUALITAS (5 ML) - SAMARINDAOren</v>
      </c>
      <c r="B394" s="3"/>
    </row>
    <row r="395" ht="14.25" customHeight="1">
      <c r="A395" s="2" t="str">
        <f>IFERROR(__xludf.DUMMYFUNCTION("""COMPUTED_VALUE"""),"TINTA STEMPEL MURAH BERKUALITAS (5 ML) - SAMARINDAHitam")</f>
        <v>TINTA STEMPEL MURAH BERKUALITAS (5 ML) - SAMARINDAHitam</v>
      </c>
      <c r="B395" s="3"/>
    </row>
    <row r="396" ht="14.25" customHeight="1">
      <c r="A396" s="2" t="str">
        <f>IFERROR(__xludf.DUMMYFUNCTION("""COMPUTED_VALUE"""),"TINTA STEMPEL MURAH BERKUALITAS (5 ML) - SAMARINDAMerah")</f>
        <v>TINTA STEMPEL MURAH BERKUALITAS (5 ML) - SAMARINDAMerah</v>
      </c>
      <c r="B396" s="3"/>
    </row>
    <row r="397" ht="14.25" customHeight="1">
      <c r="A397" s="2" t="str">
        <f>IFERROR(__xludf.DUMMYFUNCTION("""COMPUTED_VALUE"""),"TINTA STEMPEL MURAH BERKUALITAS (5 ML) - SAMARINDAHijau")</f>
        <v>TINTA STEMPEL MURAH BERKUALITAS (5 ML) - SAMARINDAHijau</v>
      </c>
      <c r="B397" s="3"/>
    </row>
    <row r="398" ht="14.25" customHeight="1">
      <c r="A398" s="2" t="str">
        <f>IFERROR(__xludf.DUMMYFUNCTION("""COMPUTED_VALUE"""),"TINTA STEMPEL MURAH BERKUALITAS (5 ML) - SAMARINDAKuning")</f>
        <v>TINTA STEMPEL MURAH BERKUALITAS (5 ML) - SAMARINDAKuning</v>
      </c>
      <c r="B398" s="3"/>
    </row>
    <row r="399" ht="14.25" customHeight="1">
      <c r="A399" s="2" t="str">
        <f>IFERROR(__xludf.DUMMYFUNCTION("""COMPUTED_VALUE"""),"TINTA STEMPEL MURAH BERKUALITAS (5 ML) - SAMARINDAUngu")</f>
        <v>TINTA STEMPEL MURAH BERKUALITAS (5 ML) - SAMARINDAUngu</v>
      </c>
      <c r="B399" s="3"/>
    </row>
    <row r="400" ht="14.25" customHeight="1">
      <c r="A400" s="2" t="str">
        <f>IFERROR(__xludf.DUMMYFUNCTION("""COMPUTED_VALUE"""),"CETAK POSTER | UKURAN A0, A1, A2 | BISA CUSTOM GAMBAR/DESAIN, KPOP, ONEPICE DLLLUSTER,A1 = 59.4 x 84.1 cm")</f>
        <v>CETAK POSTER | UKURAN A0, A1, A2 | BISA CUSTOM GAMBAR/DESAIN, KPOP, ONEPICE DLLLUSTER,A1 = 59.4 x 84.1 cm</v>
      </c>
      <c r="B400" s="3"/>
    </row>
    <row r="401" ht="14.25" customHeight="1">
      <c r="A401" s="2" t="str">
        <f>IFERROR(__xludf.DUMMYFUNCTION("""COMPUTED_VALUE"""),"CETAK POSTER | UKURAN A0, A1, A2 | BISA CUSTOM GAMBAR/DESAIN, KPOP, ONEPICE DLLPHOTOPAPER SILKY,A1 = 59.4 x 84.1 cm")</f>
        <v>CETAK POSTER | UKURAN A0, A1, A2 | BISA CUSTOM GAMBAR/DESAIN, KPOP, ONEPICE DLLPHOTOPAPER SILKY,A1 = 59.4 x 84.1 cm</v>
      </c>
      <c r="B401" s="3"/>
    </row>
    <row r="402" ht="14.25" customHeight="1">
      <c r="A402" s="2" t="str">
        <f>IFERROR(__xludf.DUMMYFUNCTION("""COMPUTED_VALUE"""),"CETAK POSTER | UKURAN A0, A1, A2 | BISA CUSTOM GAMBAR/DESAIN, KPOP, ONEPICE DLLALBATROS,A0 = 118.9 x 84.1 cm")</f>
        <v>CETAK POSTER | UKURAN A0, A1, A2 | BISA CUSTOM GAMBAR/DESAIN, KPOP, ONEPICE DLLALBATROS,A0 = 118.9 x 84.1 cm</v>
      </c>
      <c r="B402" s="3"/>
    </row>
    <row r="403" ht="14.25" customHeight="1">
      <c r="A403" s="2" t="str">
        <f>IFERROR(__xludf.DUMMYFUNCTION("""COMPUTED_VALUE"""),"CETAK POSTER | UKURAN A0, A1, A2 | BISA CUSTOM GAMBAR/DESAIN, KPOP, ONEPICE DLLPHOTOPAPER SILKY,A0 = 118.9 x 84.1 cm")</f>
        <v>CETAK POSTER | UKURAN A0, A1, A2 | BISA CUSTOM GAMBAR/DESAIN, KPOP, ONEPICE DLLPHOTOPAPER SILKY,A0 = 118.9 x 84.1 cm</v>
      </c>
      <c r="B403" s="3"/>
    </row>
    <row r="404" ht="14.25" customHeight="1">
      <c r="A404" s="2" t="str">
        <f>IFERROR(__xludf.DUMMYFUNCTION("""COMPUTED_VALUE"""),"CETAK POSTER | UKURAN A0, A1, A2 | BISA CUSTOM GAMBAR/DESAIN, KPOP, ONEPICE DLLPHOTOPAPER SILKY,A2 = 59.4 x 42.0 cm")</f>
        <v>CETAK POSTER | UKURAN A0, A1, A2 | BISA CUSTOM GAMBAR/DESAIN, KPOP, ONEPICE DLLPHOTOPAPER SILKY,A2 = 59.4 x 42.0 cm</v>
      </c>
      <c r="B404" s="3"/>
    </row>
    <row r="405" ht="14.25" customHeight="1">
      <c r="A405" s="2" t="str">
        <f>IFERROR(__xludf.DUMMYFUNCTION("""COMPUTED_VALUE"""),"CETAK POSTER | UKURAN A0, A1, A2 | BISA CUSTOM GAMBAR/DESAIN, KPOP, ONEPICE DLLLUSTER,A2 = 59.4 x 42.0 cm")</f>
        <v>CETAK POSTER | UKURAN A0, A1, A2 | BISA CUSTOM GAMBAR/DESAIN, KPOP, ONEPICE DLLLUSTER,A2 = 59.4 x 42.0 cm</v>
      </c>
      <c r="B405" s="3"/>
    </row>
    <row r="406" ht="14.25" customHeight="1">
      <c r="A406" s="2" t="str">
        <f>IFERROR(__xludf.DUMMYFUNCTION("""COMPUTED_VALUE"""),"CETAK POSTER | UKURAN A0, A1, A2 | BISA CUSTOM GAMBAR/DESAIN, KPOP, ONEPICE DLLALBATROS,A2 = 59.4 x 42.0 cm")</f>
        <v>CETAK POSTER | UKURAN A0, A1, A2 | BISA CUSTOM GAMBAR/DESAIN, KPOP, ONEPICE DLLALBATROS,A2 = 59.4 x 42.0 cm</v>
      </c>
      <c r="B406" s="3"/>
    </row>
    <row r="407" ht="14.25" customHeight="1">
      <c r="A407" s="2" t="str">
        <f>IFERROR(__xludf.DUMMYFUNCTION("""COMPUTED_VALUE"""),"CETAK POSTER | UKURAN A0, A1, A2 | BISA CUSTOM GAMBAR/DESAIN, KPOP, ONEPICE DLLALBATROS,A1 = 59.4 x 84.1 cm")</f>
        <v>CETAK POSTER | UKURAN A0, A1, A2 | BISA CUSTOM GAMBAR/DESAIN, KPOP, ONEPICE DLLALBATROS,A1 = 59.4 x 84.1 cm</v>
      </c>
      <c r="B407" s="3"/>
    </row>
    <row r="408" ht="14.25" customHeight="1">
      <c r="A408" s="2" t="str">
        <f>IFERROR(__xludf.DUMMYFUNCTION("""COMPUTED_VALUE"""),"CETAK POSTER | UKURAN A0, A1, A2 | BISA CUSTOM GAMBAR/DESAIN, KPOP, ONEPICE DLLPHOTOPAPER GLOSSY,A0 = 118.9 x 84.1 cm")</f>
        <v>CETAK POSTER | UKURAN A0, A1, A2 | BISA CUSTOM GAMBAR/DESAIN, KPOP, ONEPICE DLLPHOTOPAPER GLOSSY,A0 = 118.9 x 84.1 cm</v>
      </c>
      <c r="B408" s="3"/>
    </row>
    <row r="409" ht="14.25" customHeight="1">
      <c r="A409" s="2" t="str">
        <f>IFERROR(__xludf.DUMMYFUNCTION("""COMPUTED_VALUE"""),"CETAK POSTER | UKURAN A0, A1, A2 | BISA CUSTOM GAMBAR/DESAIN, KPOP, ONEPICE DLLPHOTOPAPER GLOSSY,A2 = 59.4 x 42.0 cm")</f>
        <v>CETAK POSTER | UKURAN A0, A1, A2 | BISA CUSTOM GAMBAR/DESAIN, KPOP, ONEPICE DLLPHOTOPAPER GLOSSY,A2 = 59.4 x 42.0 cm</v>
      </c>
      <c r="B409" s="3"/>
    </row>
    <row r="410" ht="14.25" customHeight="1">
      <c r="A410" s="2" t="str">
        <f>IFERROR(__xludf.DUMMYFUNCTION("""COMPUTED_VALUE"""),"CETAK POSTER | UKURAN A0, A1, A2 | BISA CUSTOM GAMBAR/DESAIN, KPOP, ONEPICE DLLLUSTER,A0 = 118.9 x 84.1 cm")</f>
        <v>CETAK POSTER | UKURAN A0, A1, A2 | BISA CUSTOM GAMBAR/DESAIN, KPOP, ONEPICE DLLLUSTER,A0 = 118.9 x 84.1 cm</v>
      </c>
      <c r="B410" s="3"/>
    </row>
    <row r="411" ht="14.25" customHeight="1">
      <c r="A411" s="2" t="str">
        <f>IFERROR(__xludf.DUMMYFUNCTION("""COMPUTED_VALUE"""),"CETAK POSTER | UKURAN A0, A1, A2 | BISA CUSTOM GAMBAR/DESAIN, KPOP, ONEPICE DLLPHOTOPAPER GLOSSY,A1 = 59.4 x 84.1 cm")</f>
        <v>CETAK POSTER | UKURAN A0, A1, A2 | BISA CUSTOM GAMBAR/DESAIN, KPOP, ONEPICE DLLPHOTOPAPER GLOSSY,A1 = 59.4 x 84.1 cm</v>
      </c>
      <c r="B411" s="3"/>
    </row>
    <row r="412" ht="14.25" customHeight="1">
      <c r="A412" s="2" t="str">
        <f>IFERROR(__xludf.DUMMYFUNCTION("""COMPUTED_VALUE"""),"[INSTAN] Print Spanduk SIAP CETAK Murah, Cepat dan BerkualitasFlexy 280 Gram")</f>
        <v>[INSTAN] Print Spanduk SIAP CETAK Murah, Cepat dan BerkualitasFlexy 280 Gram</v>
      </c>
      <c r="B412" s="3"/>
    </row>
    <row r="413" ht="14.25" customHeight="1">
      <c r="A413" s="2" t="str">
        <f>IFERROR(__xludf.DUMMYFUNCTION("""COMPUTED_VALUE"""),"[INSTAN] Print Spanduk SIAP CETAK Murah, Cepat dan BerkualitasKorcin 440 Gram")</f>
        <v>[INSTAN] Print Spanduk SIAP CETAK Murah, Cepat dan BerkualitasKorcin 440 Gram</v>
      </c>
      <c r="B413" s="3"/>
    </row>
    <row r="414" ht="14.25" customHeight="1">
      <c r="A414" s="2" t="str">
        <f>IFERROR(__xludf.DUMMYFUNCTION("""COMPUTED_VALUE"""),"PLAKAT CUSTOM EXPRESS 2 JAM JADI... CEPAT DAN MURAH - SAMARINDAKODE P1")</f>
        <v>PLAKAT CUSTOM EXPRESS 2 JAM JADI... CEPAT DAN MURAH - SAMARINDAKODE P1</v>
      </c>
      <c r="B414" s="3"/>
    </row>
    <row r="415" ht="14.25" customHeight="1">
      <c r="A415" s="2" t="str">
        <f>IFERROR(__xludf.DUMMYFUNCTION("""COMPUTED_VALUE"""),"PLAKAT CUSTOM EXPRESS 2 JAM JADI... CEPAT DAN MURAH - SAMARINDAKODE P2")</f>
        <v>PLAKAT CUSTOM EXPRESS 2 JAM JADI... CEPAT DAN MURAH - SAMARINDAKODE P2</v>
      </c>
      <c r="B415" s="3"/>
    </row>
    <row r="416" ht="14.25" customHeight="1">
      <c r="A416" s="2" t="str">
        <f>IFERROR(__xludf.DUMMYFUNCTION("""COMPUTED_VALUE"""),"PLAKAT CUSTOM EXPRESS 2 JAM JADI... CEPAT DAN MURAH - SAMARINDAKODE P3")</f>
        <v>PLAKAT CUSTOM EXPRESS 2 JAM JADI... CEPAT DAN MURAH - SAMARINDAKODE P3</v>
      </c>
      <c r="B416" s="3"/>
    </row>
    <row r="417" ht="14.25" customHeight="1">
      <c r="A417" s="2" t="str">
        <f>IFERROR(__xludf.DUMMYFUNCTION("""COMPUTED_VALUE"""),"PLAKAT CUSTOM EXPRESS 2 JAM JADI... CEPAT DAN MURAH - SAMARINDAKODE P4")</f>
        <v>PLAKAT CUSTOM EXPRESS 2 JAM JADI... CEPAT DAN MURAH - SAMARINDAKODE P4</v>
      </c>
      <c r="B417" s="3"/>
    </row>
    <row r="418" ht="14.25" customHeight="1">
      <c r="A418" s="2" t="str">
        <f>IFERROR(__xludf.DUMMYFUNCTION("""COMPUTED_VALUE"""),"PLAKAT CUSTOM EXPRESS 2 JAM JADI... CEPAT DAN MURAH - SAMARINDAKOE P5")</f>
        <v>PLAKAT CUSTOM EXPRESS 2 JAM JADI... CEPAT DAN MURAH - SAMARINDAKOE P5</v>
      </c>
      <c r="B418" s="3"/>
    </row>
    <row r="419" ht="14.25" customHeight="1">
      <c r="A419" s="2" t="str">
        <f>IFERROR(__xludf.DUMMYFUNCTION("""COMPUTED_VALUE"""),"CETAK TALI LANYARD CUSTOM PRINTING SUBLIM 2 CM | TERMURAH | TERCEPATLANYARD STOPPER,1 SISI")</f>
        <v>CETAK TALI LANYARD CUSTOM PRINTING SUBLIM 2 CM | TERMURAH | TERCEPATLANYARD STOPPER,1 SISI</v>
      </c>
      <c r="B419" s="3"/>
    </row>
    <row r="420" ht="14.25" customHeight="1">
      <c r="A420" s="2" t="str">
        <f>IFERROR(__xludf.DUMMYFUNCTION("""COMPUTED_VALUE"""),"CETAK TALI LANYARD CUSTOM PRINTING SUBLIM 2 CM | TERMURAH | TERCEPATLANYARD STOPPER,2 SISI")</f>
        <v>CETAK TALI LANYARD CUSTOM PRINTING SUBLIM 2 CM | TERMURAH | TERCEPATLANYARD STOPPER,2 SISI</v>
      </c>
      <c r="B420" s="3"/>
    </row>
    <row r="421" ht="14.25" customHeight="1">
      <c r="A421" s="2" t="str">
        <f>IFERROR(__xludf.DUMMYFUNCTION("""COMPUTED_VALUE"""),"CETAK TALI LANYARD CUSTOM PRINTING SUBLIM 2 CM | TERMURAH | TERCEPATLANYARD NON STOPPER,1 SISI")</f>
        <v>CETAK TALI LANYARD CUSTOM PRINTING SUBLIM 2 CM | TERMURAH | TERCEPATLANYARD NON STOPPER,1 SISI</v>
      </c>
      <c r="B421" s="3"/>
    </row>
    <row r="422" ht="14.25" customHeight="1">
      <c r="A422" s="2" t="str">
        <f>IFERROR(__xludf.DUMMYFUNCTION("""COMPUTED_VALUE"""),"CETAK TALI LANYARD CUSTOM PRINTING SUBLIM 2 CM | TERMURAH | TERCEPATLANYARD NON STOPPER,2 SISI")</f>
        <v>CETAK TALI LANYARD CUSTOM PRINTING SUBLIM 2 CM | TERMURAH | TERCEPATLANYARD NON STOPPER,2 SISI</v>
      </c>
      <c r="B422" s="3"/>
    </row>
    <row r="423" ht="14.25" customHeight="1">
      <c r="A423" s="2" t="str">
        <f>IFERROR(__xludf.DUMMYFUNCTION("""COMPUTED_VALUE"""),"TOTEBAG POLOS BASIC HITAM DAN PUTIH - SAMARINDAPutih")</f>
        <v>TOTEBAG POLOS BASIC HITAM DAN PUTIH - SAMARINDAPutih</v>
      </c>
      <c r="B423" s="3"/>
    </row>
    <row r="424" ht="14.25" customHeight="1">
      <c r="A424" s="2" t="str">
        <f>IFERROR(__xludf.DUMMYFUNCTION("""COMPUTED_VALUE"""),"TOTEBAG POLOS BASIC HITAM DAN PUTIH - SAMARINDAHitam")</f>
        <v>TOTEBAG POLOS BASIC HITAM DAN PUTIH - SAMARINDAHitam</v>
      </c>
      <c r="B424" s="3"/>
    </row>
    <row r="425" ht="14.25" customHeight="1">
      <c r="A425" s="2" t="str">
        <f>IFERROR(__xludf.DUMMYFUNCTION("""COMPUTED_VALUE"""),"Mini X-Banner Ukuran A4 dan A3 Mini Standing Banner / Mini Banner / Banner MejaBahan Saja A4")</f>
        <v>Mini X-Banner Ukuran A4 dan A3 Mini Standing Banner / Mini Banner / Banner MejaBahan Saja A4</v>
      </c>
      <c r="B425" s="3"/>
    </row>
    <row r="426" ht="14.25" customHeight="1">
      <c r="A426" s="2" t="str">
        <f>IFERROR(__xludf.DUMMYFUNCTION("""COMPUTED_VALUE"""),"Mini X-Banner Ukuran A4 dan A3 Mini Standing Banner / Mini Banner / Banner MejaBahan Saja A3")</f>
        <v>Mini X-Banner Ukuran A4 dan A3 Mini Standing Banner / Mini Banner / Banner MejaBahan Saja A3</v>
      </c>
      <c r="B426" s="3"/>
    </row>
    <row r="427" ht="14.25" customHeight="1">
      <c r="A427" s="2" t="str">
        <f>IFERROR(__xludf.DUMMYFUNCTION("""COMPUTED_VALUE"""),"Mini X-Banner Ukuran A4 dan A3 Mini Standing Banner / Mini Banner / Banner MejaTiang dan Bahan A4")</f>
        <v>Mini X-Banner Ukuran A4 dan A3 Mini Standing Banner / Mini Banner / Banner MejaTiang dan Bahan A4</v>
      </c>
      <c r="B427" s="3"/>
    </row>
    <row r="428" ht="14.25" customHeight="1">
      <c r="A428" s="2" t="str">
        <f>IFERROR(__xludf.DUMMYFUNCTION("""COMPUTED_VALUE"""),"Mini X-Banner Ukuran A4 dan A3 Mini Standing Banner / Mini Banner / Banner MejaTiang dan Bahan A3")</f>
        <v>Mini X-Banner Ukuran A4 dan A3 Mini Standing Banner / Mini Banner / Banner MejaTiang dan Bahan A3</v>
      </c>
      <c r="B428" s="3"/>
    </row>
    <row r="429" ht="14.25" customHeight="1">
      <c r="A429" s="2" t="str">
        <f>IFERROR(__xludf.DUMMYFUNCTION("""COMPUTED_VALUE"""),"Totebag Canvas Custom Putih/Hitam ukuran 30 x 40 cm murah berkualitasPutih,1 sisi")</f>
        <v>Totebag Canvas Custom Putih/Hitam ukuran 30 x 40 cm murah berkualitasPutih,1 sisi</v>
      </c>
      <c r="B429" s="3"/>
    </row>
    <row r="430" ht="14.25" customHeight="1">
      <c r="A430" s="2" t="str">
        <f>IFERROR(__xludf.DUMMYFUNCTION("""COMPUTED_VALUE"""),"Totebag Canvas Custom Putih/Hitam ukuran 30 x 40 cm murah berkualitasPutih,2 sisi")</f>
        <v>Totebag Canvas Custom Putih/Hitam ukuran 30 x 40 cm murah berkualitasPutih,2 sisi</v>
      </c>
      <c r="B430" s="3"/>
    </row>
    <row r="431" ht="14.25" customHeight="1">
      <c r="A431" s="2" t="str">
        <f>IFERROR(__xludf.DUMMYFUNCTION("""COMPUTED_VALUE"""),"Totebag Canvas Custom Putih/Hitam ukuran 30 x 40 cm murah berkualitasHitam,1 sisi")</f>
        <v>Totebag Canvas Custom Putih/Hitam ukuran 30 x 40 cm murah berkualitasHitam,1 sisi</v>
      </c>
      <c r="B431" s="3"/>
    </row>
    <row r="432" ht="14.25" customHeight="1">
      <c r="A432" s="2" t="str">
        <f>IFERROR(__xludf.DUMMYFUNCTION("""COMPUTED_VALUE"""),"Totebag Canvas Custom Putih/Hitam ukuran 30 x 40 cm murah berkualitasHitam,2 sisi")</f>
        <v>Totebag Canvas Custom Putih/Hitam ukuran 30 x 40 cm murah berkualitasHitam,2 sisi</v>
      </c>
      <c r="B432" s="3"/>
    </row>
    <row r="433" ht="14.25" customHeight="1">
      <c r="A433" s="2" t="str">
        <f>IFERROR(__xludf.DUMMYFUNCTION("""COMPUTED_VALUE"""),"PAYUNG CUSTOM MURAH BERKUALITAS - SAMARINDAHitam")</f>
        <v>PAYUNG CUSTOM MURAH BERKUALITAS - SAMARINDAHitam</v>
      </c>
      <c r="B433" s="3"/>
    </row>
    <row r="434" ht="14.25" customHeight="1">
      <c r="A434" s="2" t="str">
        <f>IFERROR(__xludf.DUMMYFUNCTION("""COMPUTED_VALUE"""),"PAYUNG CUSTOM MURAH BERKUALITAS - SAMARINDAMerah")</f>
        <v>PAYUNG CUSTOM MURAH BERKUALITAS - SAMARINDAMerah</v>
      </c>
      <c r="B434" s="3"/>
    </row>
    <row r="435" ht="14.25" customHeight="1">
      <c r="A435" s="2" t="str">
        <f>IFERROR(__xludf.DUMMYFUNCTION("""COMPUTED_VALUE"""),"PAYUNG CUSTOM MURAH BERKUALITAS - SAMARINDAPutih")</f>
        <v>PAYUNG CUSTOM MURAH BERKUALITAS - SAMARINDAPutih</v>
      </c>
      <c r="B435" s="3"/>
    </row>
    <row r="436" ht="14.25" customHeight="1">
      <c r="A436" s="2" t="str">
        <f>IFERROR(__xludf.DUMMYFUNCTION("""COMPUTED_VALUE"""),"Pita Parcel Lebaran FREE TEMPLATE Bahan 120 gsmPL 1")</f>
        <v>Pita Parcel Lebaran FREE TEMPLATE Bahan 120 gsmPL 1</v>
      </c>
      <c r="B436" s="3"/>
    </row>
    <row r="437" ht="14.25" customHeight="1">
      <c r="A437" s="2" t="str">
        <f>IFERROR(__xludf.DUMMYFUNCTION("""COMPUTED_VALUE"""),"Pita Parcel Lebaran FREE TEMPLATE Bahan 120 gsmPL 2")</f>
        <v>Pita Parcel Lebaran FREE TEMPLATE Bahan 120 gsmPL 2</v>
      </c>
      <c r="B437" s="3"/>
    </row>
    <row r="438" ht="14.25" customHeight="1">
      <c r="A438" s="2" t="str">
        <f>IFERROR(__xludf.DUMMYFUNCTION("""COMPUTED_VALUE"""),"Pita Parcel Lebaran FREE TEMPLATE Bahan 120 gsmPL 3")</f>
        <v>Pita Parcel Lebaran FREE TEMPLATE Bahan 120 gsmPL 3</v>
      </c>
      <c r="B438" s="3"/>
    </row>
    <row r="439" ht="14.25" customHeight="1">
      <c r="A439" s="2" t="str">
        <f>IFERROR(__xludf.DUMMYFUNCTION("""COMPUTED_VALUE"""),"Pita Parcel Lebaran FREE TEMPLATE Bahan 120 gsmPL 4")</f>
        <v>Pita Parcel Lebaran FREE TEMPLATE Bahan 120 gsmPL 4</v>
      </c>
      <c r="B439" s="3"/>
    </row>
    <row r="440" ht="14.25" customHeight="1">
      <c r="A440" s="2" t="str">
        <f>IFERROR(__xludf.DUMMYFUNCTION("""COMPUTED_VALUE"""),"Pita Parcel Lebaran FREE TEMPLATE Bahan 120 gsmPL 5")</f>
        <v>Pita Parcel Lebaran FREE TEMPLATE Bahan 120 gsmPL 5</v>
      </c>
      <c r="B440" s="3"/>
    </row>
    <row r="441" ht="14.25" customHeight="1">
      <c r="A441" s="2" t="str">
        <f>IFERROR(__xludf.DUMMYFUNCTION("""COMPUTED_VALUE"""),"TAMBAHAN BIAYA CUTTING A3+")</f>
        <v>TAMBAHAN BIAYA CUTTING A3+</v>
      </c>
      <c r="B441" s="3"/>
    </row>
    <row r="442" ht="14.25" customHeight="1">
      <c r="A442" s="2" t="str">
        <f>IFERROR(__xludf.DUMMYFUNCTION("""COMPUTED_VALUE"""),"EVENT DESK | MEJA PROMOSI | MEJA PAMERAN | MEJA JUALAN | MEJA BOOTH PORTABLE COSTUM")</f>
        <v>EVENT DESK | MEJA PROMOSI | MEJA PAMERAN | MEJA JUALAN | MEJA BOOTH PORTABLE COSTUM</v>
      </c>
      <c r="B442" s="3"/>
    </row>
    <row r="443" ht="14.25" customHeight="1">
      <c r="A443" s="2" t="str">
        <f>IFERROR(__xludf.DUMMYFUNCTION("""COMPUTED_VALUE"""),"Akrilik Key Chain | Gantungan Kunci Akrilik7 CM,2 Sisi ( 2 Akrilik )")</f>
        <v>Akrilik Key Chain | Gantungan Kunci Akrilik7 CM,2 Sisi ( 2 Akrilik )</v>
      </c>
      <c r="B443" s="3"/>
    </row>
    <row r="444" ht="14.25" customHeight="1">
      <c r="A444" s="2" t="str">
        <f>IFERROR(__xludf.DUMMYFUNCTION("""COMPUTED_VALUE"""),"Akrilik Key Chain | Gantungan Kunci Akrilik8 CM,1 Sisi")</f>
        <v>Akrilik Key Chain | Gantungan Kunci Akrilik8 CM,1 Sisi</v>
      </c>
      <c r="B444" s="3"/>
    </row>
    <row r="445" ht="14.25" customHeight="1">
      <c r="A445" s="2" t="str">
        <f>IFERROR(__xludf.DUMMYFUNCTION("""COMPUTED_VALUE"""),"Akrilik Key Chain | Gantungan Kunci Akrilik3 CM,1 Sisi")</f>
        <v>Akrilik Key Chain | Gantungan Kunci Akrilik3 CM,1 Sisi</v>
      </c>
      <c r="B445" s="3"/>
    </row>
    <row r="446" ht="14.25" customHeight="1">
      <c r="A446" s="2" t="str">
        <f>IFERROR(__xludf.DUMMYFUNCTION("""COMPUTED_VALUE"""),"Akrilik Key Chain | Gantungan Kunci Akrilik5 CM,2 Sisi ( 1 Akrilik )")</f>
        <v>Akrilik Key Chain | Gantungan Kunci Akrilik5 CM,2 Sisi ( 1 Akrilik )</v>
      </c>
      <c r="B446" s="3"/>
    </row>
    <row r="447" ht="14.25" customHeight="1">
      <c r="A447" s="2" t="str">
        <f>IFERROR(__xludf.DUMMYFUNCTION("""COMPUTED_VALUE"""),"Akrilik Key Chain | Gantungan Kunci Akrilik8 CM,2 Sisi ( 1 Akrilik )")</f>
        <v>Akrilik Key Chain | Gantungan Kunci Akrilik8 CM,2 Sisi ( 1 Akrilik )</v>
      </c>
      <c r="B447" s="3"/>
    </row>
    <row r="448" ht="14.25" customHeight="1">
      <c r="A448" s="2" t="str">
        <f>IFERROR(__xludf.DUMMYFUNCTION("""COMPUTED_VALUE"""),"Akrilik Key Chain | Gantungan Kunci Akrilik3 CM,2 Sisi ( 1 Akrilik )")</f>
        <v>Akrilik Key Chain | Gantungan Kunci Akrilik3 CM,2 Sisi ( 1 Akrilik )</v>
      </c>
      <c r="B448" s="3"/>
    </row>
    <row r="449" ht="14.25" customHeight="1">
      <c r="A449" s="2" t="str">
        <f>IFERROR(__xludf.DUMMYFUNCTION("""COMPUTED_VALUE"""),"Akrilik Key Chain | Gantungan Kunci Akrilik5 CM,2 Sisi ( 2 Akrilik )")</f>
        <v>Akrilik Key Chain | Gantungan Kunci Akrilik5 CM,2 Sisi ( 2 Akrilik )</v>
      </c>
      <c r="B449" s="3"/>
    </row>
    <row r="450" ht="14.25" customHeight="1">
      <c r="A450" s="2" t="str">
        <f>IFERROR(__xludf.DUMMYFUNCTION("""COMPUTED_VALUE"""),"Akrilik Key Chain | Gantungan Kunci Akrilik4 CM,2 Sisi ( 2 Akrilik )")</f>
        <v>Akrilik Key Chain | Gantungan Kunci Akrilik4 CM,2 Sisi ( 2 Akrilik )</v>
      </c>
      <c r="B450" s="3"/>
    </row>
    <row r="451" ht="14.25" customHeight="1">
      <c r="A451" s="2" t="str">
        <f>IFERROR(__xludf.DUMMYFUNCTION("""COMPUTED_VALUE"""),"Akrilik Key Chain | Gantungan Kunci Akrilik6 CM,1 Sisi")</f>
        <v>Akrilik Key Chain | Gantungan Kunci Akrilik6 CM,1 Sisi</v>
      </c>
      <c r="B451" s="3"/>
    </row>
    <row r="452" ht="14.25" customHeight="1">
      <c r="A452" s="2" t="str">
        <f>IFERROR(__xludf.DUMMYFUNCTION("""COMPUTED_VALUE"""),"Akrilik Key Chain | Gantungan Kunci Akrilik7 CM,2 Sisi ( 1 Akrilik )")</f>
        <v>Akrilik Key Chain | Gantungan Kunci Akrilik7 CM,2 Sisi ( 1 Akrilik )</v>
      </c>
      <c r="B452" s="3"/>
    </row>
    <row r="453" ht="14.25" customHeight="1">
      <c r="A453" s="2" t="str">
        <f>IFERROR(__xludf.DUMMYFUNCTION("""COMPUTED_VALUE"""),"Akrilik Key Chain | Gantungan Kunci Akrilik6 CM,2 Sisi ( 1 Akrilik )")</f>
        <v>Akrilik Key Chain | Gantungan Kunci Akrilik6 CM,2 Sisi ( 1 Akrilik )</v>
      </c>
      <c r="B453" s="3"/>
    </row>
    <row r="454" ht="14.25" customHeight="1">
      <c r="A454" s="2" t="str">
        <f>IFERROR(__xludf.DUMMYFUNCTION("""COMPUTED_VALUE"""),"Akrilik Key Chain | Gantungan Kunci Akrilik3 CM,2 Sisi ( 2 Akrilik )")</f>
        <v>Akrilik Key Chain | Gantungan Kunci Akrilik3 CM,2 Sisi ( 2 Akrilik )</v>
      </c>
      <c r="B454" s="3"/>
    </row>
    <row r="455" ht="14.25" customHeight="1">
      <c r="A455" s="2" t="str">
        <f>IFERROR(__xludf.DUMMYFUNCTION("""COMPUTED_VALUE"""),"Akrilik Key Chain | Gantungan Kunci Akrilik4 CM,1 Sisi")</f>
        <v>Akrilik Key Chain | Gantungan Kunci Akrilik4 CM,1 Sisi</v>
      </c>
      <c r="B455" s="3"/>
    </row>
    <row r="456" ht="14.25" customHeight="1">
      <c r="A456" s="2" t="str">
        <f>IFERROR(__xludf.DUMMYFUNCTION("""COMPUTED_VALUE"""),"Akrilik Key Chain | Gantungan Kunci Akrilik7 CM,1 Sisi")</f>
        <v>Akrilik Key Chain | Gantungan Kunci Akrilik7 CM,1 Sisi</v>
      </c>
      <c r="B456" s="3"/>
    </row>
    <row r="457" ht="14.25" customHeight="1">
      <c r="A457" s="2" t="str">
        <f>IFERROR(__xludf.DUMMYFUNCTION("""COMPUTED_VALUE"""),"Akrilik Key Chain | Gantungan Kunci Akrilik5 CM,1 Sisi")</f>
        <v>Akrilik Key Chain | Gantungan Kunci Akrilik5 CM,1 Sisi</v>
      </c>
      <c r="B457" s="3"/>
    </row>
    <row r="458" ht="14.25" customHeight="1">
      <c r="A458" s="2" t="str">
        <f>IFERROR(__xludf.DUMMYFUNCTION("""COMPUTED_VALUE"""),"Akrilik Key Chain | Gantungan Kunci Akrilik6 CM,2 Sisi ( 2 Akrilik )")</f>
        <v>Akrilik Key Chain | Gantungan Kunci Akrilik6 CM,2 Sisi ( 2 Akrilik )</v>
      </c>
      <c r="B458" s="3"/>
    </row>
    <row r="459" ht="14.25" customHeight="1">
      <c r="A459" s="2" t="str">
        <f>IFERROR(__xludf.DUMMYFUNCTION("""COMPUTED_VALUE"""),"Akrilik Key Chain | Gantungan Kunci Akrilik8 CM,2 Sisi ( 2 Akrilik )")</f>
        <v>Akrilik Key Chain | Gantungan Kunci Akrilik8 CM,2 Sisi ( 2 Akrilik )</v>
      </c>
      <c r="B459" s="3"/>
    </row>
    <row r="460" ht="14.25" customHeight="1">
      <c r="A460" s="2" t="str">
        <f>IFERROR(__xludf.DUMMYFUNCTION("""COMPUTED_VALUE"""),"Akrilik Key Chain | Gantungan Kunci Akrilik4 CM,2 Sisi ( 1 Akrilik )")</f>
        <v>Akrilik Key Chain | Gantungan Kunci Akrilik4 CM,2 Sisi ( 1 Akrilik )</v>
      </c>
      <c r="B460" s="3"/>
    </row>
    <row r="461" ht="14.25" customHeight="1">
      <c r="A461" s="2" t="str">
        <f>IFERROR(__xludf.DUMMYFUNCTION("""COMPUTED_VALUE"""),"STIKER LABEL KEMASAN TRANSPARANT WATERPROOF/ANTI AIR, TIDAK MUDAH SOBEK,, MURAH MERIAH lembar A3+")</f>
        <v>STIKER LABEL KEMASAN TRANSPARANT WATERPROOF/ANTI AIR, TIDAK MUDAH SOBEK,, MURAH MERIAH lembar A3+</v>
      </c>
      <c r="B461" s="3"/>
    </row>
    <row r="462" ht="14.25" customHeight="1">
      <c r="A462" s="2" t="str">
        <f>IFERROR(__xludf.DUMMYFUNCTION("""COMPUTED_VALUE"""),"STIKER BONTAK/CROMO")</f>
        <v>STIKER BONTAK/CROMO</v>
      </c>
      <c r="B462" s="3"/>
    </row>
    <row r="463" ht="14.25" customHeight="1">
      <c r="A463" s="2" t="str">
        <f>IFERROR(__xludf.DUMMYFUNCTION("""COMPUTED_VALUE"""),"STIKER TRANSPARAN TINTA PUTIH CMYK A3+ CUTTING")</f>
        <v>STIKER TRANSPARAN TINTA PUTIH CMYK A3+ CUTTING</v>
      </c>
      <c r="B463" s="3"/>
    </row>
    <row r="464" ht="14.25" customHeight="1">
      <c r="A464" s="2" t="str">
        <f>IFERROR(__xludf.DUMMYFUNCTION("""COMPUTED_VALUE"""),"Stempel Flash Murah, Ukuran Lengkap, CepatS")</f>
        <v>Stempel Flash Murah, Ukuran Lengkap, CepatS</v>
      </c>
      <c r="B464" s="3"/>
    </row>
    <row r="465" ht="14.25" customHeight="1">
      <c r="A465" s="2" t="str">
        <f>IFERROR(__xludf.DUMMYFUNCTION("""COMPUTED_VALUE"""),"Stempel Flash Murah, Ukuran Lengkap, CepatM")</f>
        <v>Stempel Flash Murah, Ukuran Lengkap, CepatM</v>
      </c>
      <c r="B465" s="3"/>
    </row>
    <row r="466" ht="14.25" customHeight="1">
      <c r="A466" s="2" t="str">
        <f>IFERROR(__xludf.DUMMYFUNCTION("""COMPUTED_VALUE"""),"Stempel Flash Murah, Ukuran Lengkap, CepatL")</f>
        <v>Stempel Flash Murah, Ukuran Lengkap, CepatL</v>
      </c>
      <c r="B466" s="3"/>
    </row>
    <row r="467" ht="14.25" customHeight="1">
      <c r="A467" s="2" t="str">
        <f>IFERROR(__xludf.DUMMYFUNCTION("""COMPUTED_VALUE"""),"Stempel Flash Murah, Ukuran Lengkap, CepatXL")</f>
        <v>Stempel Flash Murah, Ukuran Lengkap, CepatXL</v>
      </c>
      <c r="B467" s="3"/>
    </row>
    <row r="468" ht="14.25" customHeight="1">
      <c r="A468" s="2" t="str">
        <f>IFERROR(__xludf.DUMMYFUNCTION("""COMPUTED_VALUE"""),"Stempel Flash Murah, Ukuran Lengkap, CepatXXL")</f>
        <v>Stempel Flash Murah, Ukuran Lengkap, CepatXXL</v>
      </c>
      <c r="B468" s="3"/>
    </row>
    <row r="469" ht="14.25" customHeight="1">
      <c r="A469" s="2" t="str">
        <f>IFERROR(__xludf.DUMMYFUNCTION("""COMPUTED_VALUE"""),"Stempel Flash Murah, Ukuran Lengkap, CepatXXXL")</f>
        <v>Stempel Flash Murah, Ukuran Lengkap, CepatXXXL</v>
      </c>
      <c r="B469" s="3"/>
    </row>
    <row r="470" ht="14.25" customHeight="1">
      <c r="A470" s="2" t="str">
        <f>IFERROR(__xludf.DUMMYFUNCTION("""COMPUTED_VALUE"""),"Stempel Flash Murah, Ukuran Lengkap, CepatXXXXL")</f>
        <v>Stempel Flash Murah, Ukuran Lengkap, CepatXXXXL</v>
      </c>
      <c r="B470" s="3"/>
    </row>
    <row r="471" ht="14.25" customHeight="1">
      <c r="A471" s="2" t="str">
        <f>IFERROR(__xludf.DUMMYFUNCTION("""COMPUTED_VALUE"""),"Stempel Flash Murah, Ukuran Lengkap, CepatXXXXXL")</f>
        <v>Stempel Flash Murah, Ukuran Lengkap, CepatXXXXXL</v>
      </c>
      <c r="B471" s="3"/>
    </row>
    <row r="472" ht="14.25" customHeight="1">
      <c r="A472" s="2" t="str">
        <f>IFERROR(__xludf.DUMMYFUNCTION("""COMPUTED_VALUE"""),"[FREE DESIGN] CETAK BENDERA KAIN CUSTOM DESAIN TEMA KEMERDEKAAN HUT RI95 x 65,KAIN CANVAS")</f>
        <v>[FREE DESIGN] CETAK BENDERA KAIN CUSTOM DESAIN TEMA KEMERDEKAAN HUT RI95 x 65,KAIN CANVAS</v>
      </c>
      <c r="B472" s="3"/>
    </row>
    <row r="473" ht="14.25" customHeight="1">
      <c r="A473" s="2" t="str">
        <f>IFERROR(__xludf.DUMMYFUNCTION("""COMPUTED_VALUE"""),"[FREE DESIGN] CETAK BENDERA KAIN CUSTOM DESAIN TEMA KEMERDEKAAN HUT RI120 X 80,KAIN CANVAS")</f>
        <v>[FREE DESIGN] CETAK BENDERA KAIN CUSTOM DESAIN TEMA KEMERDEKAAN HUT RI120 X 80,KAIN CANVAS</v>
      </c>
      <c r="B473" s="3"/>
    </row>
    <row r="474" ht="14.25" customHeight="1">
      <c r="A474" s="2" t="str">
        <f>IFERROR(__xludf.DUMMYFUNCTION("""COMPUTED_VALUE"""),"[FREE DESIGN] CETAK BENDERA KAIN CUSTOM DESAIN TEMA KEMERDEKAAN HUT RI95 x 65,KAIN SATIN")</f>
        <v>[FREE DESIGN] CETAK BENDERA KAIN CUSTOM DESAIN TEMA KEMERDEKAAN HUT RI95 x 65,KAIN SATIN</v>
      </c>
      <c r="B474" s="3"/>
    </row>
    <row r="475" ht="14.25" customHeight="1">
      <c r="A475" s="2" t="str">
        <f>IFERROR(__xludf.DUMMYFUNCTION("""COMPUTED_VALUE"""),"[FREE DESIGN] CETAK BENDERA KAIN CUSTOM DESAIN TEMA KEMERDEKAAN HUT RI150 x 100,KAIN SATIN + RUMBAI")</f>
        <v>[FREE DESIGN] CETAK BENDERA KAIN CUSTOM DESAIN TEMA KEMERDEKAAN HUT RI150 x 100,KAIN SATIN + RUMBAI</v>
      </c>
      <c r="B475" s="3"/>
    </row>
    <row r="476" ht="14.25" customHeight="1">
      <c r="A476" s="2" t="str">
        <f>IFERROR(__xludf.DUMMYFUNCTION("""COMPUTED_VALUE"""),"[FREE DESIGN] CETAK BENDERA KAIN CUSTOM DESAIN TEMA KEMERDEKAAN HUT RI150 x 100,KAIN TC")</f>
        <v>[FREE DESIGN] CETAK BENDERA KAIN CUSTOM DESAIN TEMA KEMERDEKAAN HUT RI150 x 100,KAIN TC</v>
      </c>
      <c r="B476" s="3"/>
    </row>
    <row r="477" ht="14.25" customHeight="1">
      <c r="A477" s="2" t="str">
        <f>IFERROR(__xludf.DUMMYFUNCTION("""COMPUTED_VALUE"""),"[FREE DESIGN] CETAK BENDERA KAIN CUSTOM DESAIN TEMA KEMERDEKAAN HUT RI95 x 65,KAIN TC + RUMBAI")</f>
        <v>[FREE DESIGN] CETAK BENDERA KAIN CUSTOM DESAIN TEMA KEMERDEKAAN HUT RI95 x 65,KAIN TC + RUMBAI</v>
      </c>
      <c r="B477" s="3"/>
    </row>
    <row r="478" ht="14.25" customHeight="1">
      <c r="A478" s="2" t="str">
        <f>IFERROR(__xludf.DUMMYFUNCTION("""COMPUTED_VALUE"""),"[FREE DESIGN] CETAK BENDERA KAIN CUSTOM DESAIN TEMA KEMERDEKAAN HUT RI150 x 100,KAIN CANVAS + RUMBAI")</f>
        <v>[FREE DESIGN] CETAK BENDERA KAIN CUSTOM DESAIN TEMA KEMERDEKAAN HUT RI150 x 100,KAIN CANVAS + RUMBAI</v>
      </c>
      <c r="B478" s="3"/>
    </row>
    <row r="479" ht="14.25" customHeight="1">
      <c r="A479" s="2" t="str">
        <f>IFERROR(__xludf.DUMMYFUNCTION("""COMPUTED_VALUE"""),"[FREE DESIGN] CETAK BENDERA KAIN CUSTOM DESAIN TEMA KEMERDEKAAN HUT RI95 x 65,KAIN SATIN + RUMBAI")</f>
        <v>[FREE DESIGN] CETAK BENDERA KAIN CUSTOM DESAIN TEMA KEMERDEKAAN HUT RI95 x 65,KAIN SATIN + RUMBAI</v>
      </c>
      <c r="B479" s="3"/>
    </row>
    <row r="480" ht="14.25" customHeight="1">
      <c r="A480" s="2" t="str">
        <f>IFERROR(__xludf.DUMMYFUNCTION("""COMPUTED_VALUE"""),"[FREE DESIGN] CETAK BENDERA KAIN CUSTOM DESAIN TEMA KEMERDEKAAN HUT RI95 x 65,KAIN CANVAS + RUMBAI")</f>
        <v>[FREE DESIGN] CETAK BENDERA KAIN CUSTOM DESAIN TEMA KEMERDEKAAN HUT RI95 x 65,KAIN CANVAS + RUMBAI</v>
      </c>
      <c r="B480" s="3"/>
    </row>
    <row r="481" ht="14.25" customHeight="1">
      <c r="A481" s="2" t="str">
        <f>IFERROR(__xludf.DUMMYFUNCTION("""COMPUTED_VALUE"""),"[FREE DESIGN] CETAK BENDERA KAIN CUSTOM DESAIN TEMA KEMERDEKAAN HUT RI120 X 80,KAIN TC")</f>
        <v>[FREE DESIGN] CETAK BENDERA KAIN CUSTOM DESAIN TEMA KEMERDEKAAN HUT RI120 X 80,KAIN TC</v>
      </c>
      <c r="B481" s="3"/>
    </row>
    <row r="482" ht="14.25" customHeight="1">
      <c r="A482" s="2" t="str">
        <f>IFERROR(__xludf.DUMMYFUNCTION("""COMPUTED_VALUE"""),"[FREE DESIGN] CETAK BENDERA KAIN CUSTOM DESAIN TEMA KEMERDEKAAN HUT RI120 X 80,KAIN TC + RUMBAI")</f>
        <v>[FREE DESIGN] CETAK BENDERA KAIN CUSTOM DESAIN TEMA KEMERDEKAAN HUT RI120 X 80,KAIN TC + RUMBAI</v>
      </c>
      <c r="B482" s="3"/>
    </row>
    <row r="483" ht="14.25" customHeight="1">
      <c r="A483" s="2" t="str">
        <f>IFERROR(__xludf.DUMMYFUNCTION("""COMPUTED_VALUE"""),"[FREE DESIGN] CETAK BENDERA KAIN CUSTOM DESAIN TEMA KEMERDEKAAN HUT RI120 X 80,KAIN SATIN")</f>
        <v>[FREE DESIGN] CETAK BENDERA KAIN CUSTOM DESAIN TEMA KEMERDEKAAN HUT RI120 X 80,KAIN SATIN</v>
      </c>
      <c r="B483" s="3"/>
    </row>
    <row r="484" ht="14.25" customHeight="1">
      <c r="A484" s="2" t="str">
        <f>IFERROR(__xludf.DUMMYFUNCTION("""COMPUTED_VALUE"""),"[FREE DESIGN] CETAK BENDERA KAIN CUSTOM DESAIN TEMA KEMERDEKAAN HUT RI150 x 100,KAIN SATIN")</f>
        <v>[FREE DESIGN] CETAK BENDERA KAIN CUSTOM DESAIN TEMA KEMERDEKAAN HUT RI150 x 100,KAIN SATIN</v>
      </c>
      <c r="B484" s="3"/>
    </row>
    <row r="485" ht="14.25" customHeight="1">
      <c r="A485" s="2" t="str">
        <f>IFERROR(__xludf.DUMMYFUNCTION("""COMPUTED_VALUE"""),"[FREE DESIGN] CETAK BENDERA KAIN CUSTOM DESAIN TEMA KEMERDEKAAN HUT RI120 X 80,KAIN CANVAS + RUMBAI")</f>
        <v>[FREE DESIGN] CETAK BENDERA KAIN CUSTOM DESAIN TEMA KEMERDEKAAN HUT RI120 X 80,KAIN CANVAS + RUMBAI</v>
      </c>
      <c r="B485" s="3"/>
    </row>
    <row r="486" ht="14.25" customHeight="1">
      <c r="A486" s="2" t="str">
        <f>IFERROR(__xludf.DUMMYFUNCTION("""COMPUTED_VALUE"""),"[FREE DESIGN] CETAK BENDERA KAIN CUSTOM DESAIN TEMA KEMERDEKAAN HUT RI120 X 80,KAIN SATIN + RUMBAI")</f>
        <v>[FREE DESIGN] CETAK BENDERA KAIN CUSTOM DESAIN TEMA KEMERDEKAAN HUT RI120 X 80,KAIN SATIN + RUMBAI</v>
      </c>
      <c r="B486" s="3"/>
    </row>
    <row r="487" ht="14.25" customHeight="1">
      <c r="A487" s="2" t="str">
        <f>IFERROR(__xludf.DUMMYFUNCTION("""COMPUTED_VALUE"""),"[FREE DESIGN] CETAK BENDERA KAIN CUSTOM DESAIN TEMA KEMERDEKAAN HUT RI95 x 65,KAIN TC")</f>
        <v>[FREE DESIGN] CETAK BENDERA KAIN CUSTOM DESAIN TEMA KEMERDEKAAN HUT RI95 x 65,KAIN TC</v>
      </c>
      <c r="B487" s="3"/>
    </row>
    <row r="488" ht="14.25" customHeight="1">
      <c r="A488" s="2" t="str">
        <f>IFERROR(__xludf.DUMMYFUNCTION("""COMPUTED_VALUE"""),"[FREE DESIGN] CETAK BENDERA KAIN CUSTOM DESAIN TEMA KEMERDEKAAN HUT RI150 x 100,KAIN CANVAS")</f>
        <v>[FREE DESIGN] CETAK BENDERA KAIN CUSTOM DESAIN TEMA KEMERDEKAAN HUT RI150 x 100,KAIN CANVAS</v>
      </c>
      <c r="B488" s="3"/>
    </row>
    <row r="489" ht="14.25" customHeight="1">
      <c r="A489" s="2" t="str">
        <f>IFERROR(__xludf.DUMMYFUNCTION("""COMPUTED_VALUE"""),"[FREE DESIGN] CETAK BENDERA KAIN CUSTOM DESAIN TEMA KEMERDEKAAN HUT RI150 x 100,KAIN TC + RUMBAI")</f>
        <v>[FREE DESIGN] CETAK BENDERA KAIN CUSTOM DESAIN TEMA KEMERDEKAAN HUT RI150 x 100,KAIN TC + RUMBAI</v>
      </c>
      <c r="B489" s="3"/>
    </row>
    <row r="490" ht="14.25" customHeight="1">
      <c r="A490" s="2" t="str">
        <f>IFERROR(__xludf.DUMMYFUNCTION("""COMPUTED_VALUE"""),"Kipas Souvenir Custom | Cetak Kipas Custom | Kipas MurahArt Carton 310 gsm,2 Sisi")</f>
        <v>Kipas Souvenir Custom | Cetak Kipas Custom | Kipas MurahArt Carton 310 gsm,2 Sisi</v>
      </c>
      <c r="B490" s="3"/>
    </row>
    <row r="491" ht="14.25" customHeight="1">
      <c r="A491" s="2" t="str">
        <f>IFERROR(__xludf.DUMMYFUNCTION("""COMPUTED_VALUE"""),"Kipas Souvenir Custom | Cetak Kipas Custom | Kipas MurahArt Carton 310 gsm,1 Sisi")</f>
        <v>Kipas Souvenir Custom | Cetak Kipas Custom | Kipas MurahArt Carton 310 gsm,1 Sisi</v>
      </c>
      <c r="B491" s="3"/>
    </row>
    <row r="492" ht="14.25" customHeight="1">
      <c r="A492" s="2" t="str">
        <f>IFERROR(__xludf.DUMMYFUNCTION("""COMPUTED_VALUE"""),"PRINT MUG CUSTOM TANPA MINIMAL ORDER LANGSUNG JADI / FOTO / TULISAN / NAMA SUKA SUKA")</f>
        <v>PRINT MUG CUSTOM TANPA MINIMAL ORDER LANGSUNG JADI / FOTO / TULISAN / NAMA SUKA SUKA</v>
      </c>
      <c r="B492" s="3"/>
    </row>
    <row r="493" ht="14.25" customHeight="1">
      <c r="A493" s="2" t="str">
        <f>IFERROR(__xludf.DUMMYFUNCTION("""COMPUTED_VALUE"""),"Print Spanduk Murah, Cepat dan BerkualitasFlexy 280 Gram")</f>
        <v>Print Spanduk Murah, Cepat dan BerkualitasFlexy 280 Gram</v>
      </c>
      <c r="B493" s="3"/>
    </row>
    <row r="494" ht="14.25" customHeight="1">
      <c r="A494" s="2" t="str">
        <f>IFERROR(__xludf.DUMMYFUNCTION("""COMPUTED_VALUE"""),"Print Spanduk Murah, Cepat dan BerkualitasKorcin 440 Gram")</f>
        <v>Print Spanduk Murah, Cepat dan BerkualitasKorcin 440 Gram</v>
      </c>
      <c r="B494" s="3"/>
    </row>
    <row r="495" ht="14.25" customHeight="1">
      <c r="A495" s="2" t="str">
        <f>IFERROR(__xludf.DUMMYFUNCTION("""COMPUTED_VALUE"""),"Cetak Brosur Murah Cepat dan Berkualitas A5, A4A5,2 Sisi")</f>
        <v>Cetak Brosur Murah Cepat dan Berkualitas A5, A4A5,2 Sisi</v>
      </c>
      <c r="B495" s="3"/>
    </row>
    <row r="496" ht="14.25" customHeight="1">
      <c r="A496" s="2" t="str">
        <f>IFERROR(__xludf.DUMMYFUNCTION("""COMPUTED_VALUE"""),"Cetak Brosur Murah Cepat dan Berkualitas A5, A4A4,1 Sisi")</f>
        <v>Cetak Brosur Murah Cepat dan Berkualitas A5, A4A4,1 Sisi</v>
      </c>
      <c r="B496" s="3"/>
    </row>
    <row r="497" ht="14.25" customHeight="1">
      <c r="A497" s="2" t="str">
        <f>IFERROR(__xludf.DUMMYFUNCTION("""COMPUTED_VALUE"""),"Cetak Brosur Murah Cepat dan Berkualitas A5, A4A4,2 Sisi")</f>
        <v>Cetak Brosur Murah Cepat dan Berkualitas A5, A4A4,2 Sisi</v>
      </c>
      <c r="B497" s="3"/>
    </row>
    <row r="498" ht="14.25" customHeight="1">
      <c r="A498" s="2" t="str">
        <f>IFERROR(__xludf.DUMMYFUNCTION("""COMPUTED_VALUE"""),"Cetak Brosur Murah Cepat dan Berkualitas A5, A4A5,1 Sisi")</f>
        <v>Cetak Brosur Murah Cepat dan Berkualitas A5, A4A5,1 Sisi</v>
      </c>
      <c r="B498" s="3"/>
    </row>
    <row r="499" ht="14.25" customHeight="1">
      <c r="A499" s="2" t="str">
        <f>IFERROR(__xludf.DUMMYFUNCTION("""COMPUTED_VALUE"""),"JASA DESAIN logo, spanduk, stiker murah,")</f>
        <v>JASA DESAIN logo, spanduk, stiker murah,</v>
      </c>
      <c r="B499" s="3"/>
    </row>
    <row r="500" ht="14.25" customHeight="1">
      <c r="A500" s="2" t="str">
        <f>IFERROR(__xludf.DUMMYFUNCTION("""COMPUTED_VALUE"""),"Cetak Menu Makanan Bahan LaminatingA3,1 Sisi")</f>
        <v>Cetak Menu Makanan Bahan LaminatingA3,1 Sisi</v>
      </c>
      <c r="B500" s="3"/>
    </row>
    <row r="501" ht="14.25" customHeight="1">
      <c r="A501" s="2" t="str">
        <f>IFERROR(__xludf.DUMMYFUNCTION("""COMPUTED_VALUE"""),"Cetak Menu Makanan Bahan LaminatingA3,2 Sisi")</f>
        <v>Cetak Menu Makanan Bahan LaminatingA3,2 Sisi</v>
      </c>
      <c r="B501" s="3"/>
    </row>
    <row r="502" ht="14.25" customHeight="1">
      <c r="A502" s="2" t="str">
        <f>IFERROR(__xludf.DUMMYFUNCTION("""COMPUTED_VALUE"""),"Cetak Menu Makanan Bahan LaminatingA4,1 Sisi")</f>
        <v>Cetak Menu Makanan Bahan LaminatingA4,1 Sisi</v>
      </c>
      <c r="B502" s="3"/>
    </row>
    <row r="503" ht="14.25" customHeight="1">
      <c r="A503" s="2" t="str">
        <f>IFERROR(__xludf.DUMMYFUNCTION("""COMPUTED_VALUE"""),"Cetak Menu Makanan Bahan LaminatingA4,2 Sisi")</f>
        <v>Cetak Menu Makanan Bahan LaminatingA4,2 Sisi</v>
      </c>
      <c r="B503" s="3"/>
    </row>
    <row r="504" ht="14.25" customHeight="1">
      <c r="A504" s="2" t="str">
        <f>IFERROR(__xludf.DUMMYFUNCTION("""COMPUTED_VALUE"""),"Cetak Menu Makanan Bahan LaminatingF4,1 Sisi")</f>
        <v>Cetak Menu Makanan Bahan LaminatingF4,1 Sisi</v>
      </c>
      <c r="B504" s="3"/>
    </row>
    <row r="505" ht="14.25" customHeight="1">
      <c r="A505" s="2" t="str">
        <f>IFERROR(__xludf.DUMMYFUNCTION("""COMPUTED_VALUE"""),"Cetak Menu Makanan Bahan LaminatingF4,2 Sisi")</f>
        <v>Cetak Menu Makanan Bahan LaminatingF4,2 Sisi</v>
      </c>
      <c r="B505" s="3"/>
    </row>
    <row r="506" ht="14.25" customHeight="1">
      <c r="A506" s="2" t="str">
        <f>IFERROR(__xludf.DUMMYFUNCTION("""COMPUTED_VALUE"""),"STIKER LABEL KEMASAN BONTAK / CROMOO, HARGA EKONOMIS SUDAH DIPOTONG UK A3+")</f>
        <v>STIKER LABEL KEMASAN BONTAK / CROMOO, HARGA EKONOMIS SUDAH DIPOTONG UK A3+</v>
      </c>
      <c r="B506" s="3"/>
    </row>
    <row r="507" ht="14.25" customHeight="1">
      <c r="A507" s="2" t="str">
        <f>IFERROR(__xludf.DUMMYFUNCTION("""COMPUTED_VALUE"""),"Hang Tag Custom ( Paling Murah, Paling Cepat, Paling Berkualitas)")</f>
        <v>Hang Tag Custom ( Paling Murah, Paling Cepat, Paling Berkualitas)</v>
      </c>
      <c r="B507" s="3"/>
    </row>
    <row r="508" ht="14.25" customHeight="1">
      <c r="A508" s="2" t="str">
        <f>IFERROR(__xludf.DUMMYFUNCTION("""COMPUTED_VALUE"""),"Stiker Gold Metalic Berkualitas KISSCUT/POTONG")</f>
        <v>Stiker Gold Metalic Berkualitas KISSCUT/POTONG</v>
      </c>
      <c r="B508" s="3"/>
    </row>
    <row r="509" ht="14.25" customHeight="1">
      <c r="A509" s="2" t="str">
        <f>IFERROR(__xludf.DUMMYFUNCTION("""COMPUTED_VALUE"""),"[FREE DESIGN] CETAK BENDERA KAIN CUSTOM DESAIN KOMUNITAS, SEKOLAH, ORMAS, HARGA ECERAN DAN PARTAI95 x 65,KAIN SATIN")</f>
        <v>[FREE DESIGN] CETAK BENDERA KAIN CUSTOM DESAIN KOMUNITAS, SEKOLAH, ORMAS, HARGA ECERAN DAN PARTAI95 x 65,KAIN SATIN</v>
      </c>
      <c r="B509" s="3"/>
    </row>
    <row r="510" ht="14.25" customHeight="1">
      <c r="A510" s="2" t="str">
        <f>IFERROR(__xludf.DUMMYFUNCTION("""COMPUTED_VALUE"""),"[FREE DESIGN] CETAK BENDERA KAIN CUSTOM DESAIN KOMUNITAS, SEKOLAH, ORMAS, HARGA ECERAN DAN PARTAI150 x 100,KAIN CANVAS")</f>
        <v>[FREE DESIGN] CETAK BENDERA KAIN CUSTOM DESAIN KOMUNITAS, SEKOLAH, ORMAS, HARGA ECERAN DAN PARTAI150 x 100,KAIN CANVAS</v>
      </c>
      <c r="B510" s="3"/>
    </row>
    <row r="511" ht="14.25" customHeight="1">
      <c r="A511" s="2" t="str">
        <f>IFERROR(__xludf.DUMMYFUNCTION("""COMPUTED_VALUE"""),"[FREE DESIGN] CETAK BENDERA KAIN CUSTOM DESAIN KOMUNITAS, SEKOLAH, ORMAS, HARGA ECERAN DAN PARTAI95 x 65,KAIN SATIN + RUMBAI")</f>
        <v>[FREE DESIGN] CETAK BENDERA KAIN CUSTOM DESAIN KOMUNITAS, SEKOLAH, ORMAS, HARGA ECERAN DAN PARTAI95 x 65,KAIN SATIN + RUMBAI</v>
      </c>
      <c r="B511" s="3"/>
    </row>
    <row r="512" ht="14.25" customHeight="1">
      <c r="A512" s="2" t="str">
        <f>IFERROR(__xludf.DUMMYFUNCTION("""COMPUTED_VALUE"""),"[FREE DESIGN] CETAK BENDERA KAIN CUSTOM DESAIN KOMUNITAS, SEKOLAH, ORMAS, HARGA ECERAN DAN PARTAI150 x 100,KAIN SATIN")</f>
        <v>[FREE DESIGN] CETAK BENDERA KAIN CUSTOM DESAIN KOMUNITAS, SEKOLAH, ORMAS, HARGA ECERAN DAN PARTAI150 x 100,KAIN SATIN</v>
      </c>
      <c r="B512" s="3"/>
    </row>
    <row r="513" ht="14.25" customHeight="1">
      <c r="A513" s="2" t="str">
        <f>IFERROR(__xludf.DUMMYFUNCTION("""COMPUTED_VALUE"""),"[FREE DESIGN] CETAK BENDERA KAIN CUSTOM DESAIN KOMUNITAS, SEKOLAH, ORMAS, HARGA ECERAN DAN PARTAI150 x 100,KAIN SATIN + RUMBAI")</f>
        <v>[FREE DESIGN] CETAK BENDERA KAIN CUSTOM DESAIN KOMUNITAS, SEKOLAH, ORMAS, HARGA ECERAN DAN PARTAI150 x 100,KAIN SATIN + RUMBAI</v>
      </c>
      <c r="B513" s="3"/>
    </row>
    <row r="514" ht="14.25" customHeight="1">
      <c r="A514" s="2" t="str">
        <f>IFERROR(__xludf.DUMMYFUNCTION("""COMPUTED_VALUE"""),"[FREE DESIGN] CETAK BENDERA KAIN CUSTOM DESAIN KOMUNITAS, SEKOLAH, ORMAS, HARGA ECERAN DAN PARTAI120 X 80,KAIN TC")</f>
        <v>[FREE DESIGN] CETAK BENDERA KAIN CUSTOM DESAIN KOMUNITAS, SEKOLAH, ORMAS, HARGA ECERAN DAN PARTAI120 X 80,KAIN TC</v>
      </c>
      <c r="B514" s="3"/>
    </row>
    <row r="515" ht="14.25" customHeight="1">
      <c r="A515" s="2" t="str">
        <f>IFERROR(__xludf.DUMMYFUNCTION("""COMPUTED_VALUE"""),"[FREE DESIGN] CETAK BENDERA KAIN CUSTOM DESAIN KOMUNITAS, SEKOLAH, ORMAS, HARGA ECERAN DAN PARTAI150 x 100,KAIN TC")</f>
        <v>[FREE DESIGN] CETAK BENDERA KAIN CUSTOM DESAIN KOMUNITAS, SEKOLAH, ORMAS, HARGA ECERAN DAN PARTAI150 x 100,KAIN TC</v>
      </c>
      <c r="B515" s="3"/>
    </row>
    <row r="516" ht="14.25" customHeight="1">
      <c r="A516" s="2" t="str">
        <f>IFERROR(__xludf.DUMMYFUNCTION("""COMPUTED_VALUE"""),"[FREE DESIGN] CETAK BENDERA KAIN CUSTOM DESAIN KOMUNITAS, SEKOLAH, ORMAS, HARGA ECERAN DAN PARTAI95 x 65,KAIN TC + RUMBAI")</f>
        <v>[FREE DESIGN] CETAK BENDERA KAIN CUSTOM DESAIN KOMUNITAS, SEKOLAH, ORMAS, HARGA ECERAN DAN PARTAI95 x 65,KAIN TC + RUMBAI</v>
      </c>
      <c r="B516" s="3"/>
    </row>
    <row r="517" ht="14.25" customHeight="1">
      <c r="A517" s="2" t="str">
        <f>IFERROR(__xludf.DUMMYFUNCTION("""COMPUTED_VALUE"""),"[FREE DESIGN] CETAK BENDERA KAIN CUSTOM DESAIN KOMUNITAS, SEKOLAH, ORMAS, HARGA ECERAN DAN PARTAI120 X 80,KAIN CANVAS")</f>
        <v>[FREE DESIGN] CETAK BENDERA KAIN CUSTOM DESAIN KOMUNITAS, SEKOLAH, ORMAS, HARGA ECERAN DAN PARTAI120 X 80,KAIN CANVAS</v>
      </c>
      <c r="B517" s="2"/>
    </row>
    <row r="518" ht="14.25" customHeight="1">
      <c r="A518" s="2" t="str">
        <f>IFERROR(__xludf.DUMMYFUNCTION("""COMPUTED_VALUE"""),"[FREE DESIGN] CETAK BENDERA KAIN CUSTOM DESAIN KOMUNITAS, SEKOLAH, ORMAS, HARGA ECERAN DAN PARTAI95 x 65,KAIN CANVAS + RUMBAI")</f>
        <v>[FREE DESIGN] CETAK BENDERA KAIN CUSTOM DESAIN KOMUNITAS, SEKOLAH, ORMAS, HARGA ECERAN DAN PARTAI95 x 65,KAIN CANVAS + RUMBAI</v>
      </c>
      <c r="B518" s="2"/>
    </row>
    <row r="519" ht="14.25" customHeight="1">
      <c r="A519" s="2" t="str">
        <f>IFERROR(__xludf.DUMMYFUNCTION("""COMPUTED_VALUE"""),"[FREE DESIGN] CETAK BENDERA KAIN CUSTOM DESAIN KOMUNITAS, SEKOLAH, ORMAS, HARGA ECERAN DAN PARTAI150 x 100,KAIN TC + RUMBAI")</f>
        <v>[FREE DESIGN] CETAK BENDERA KAIN CUSTOM DESAIN KOMUNITAS, SEKOLAH, ORMAS, HARGA ECERAN DAN PARTAI150 x 100,KAIN TC + RUMBAI</v>
      </c>
      <c r="B519" s="2"/>
    </row>
    <row r="520" ht="14.25" customHeight="1">
      <c r="A520" s="2" t="str">
        <f>IFERROR(__xludf.DUMMYFUNCTION("""COMPUTED_VALUE"""),"[FREE DESIGN] CETAK BENDERA KAIN CUSTOM DESAIN KOMUNITAS, SEKOLAH, ORMAS, HARGA ECERAN DAN PARTAI150 x 100,KAIN CANVAS + RUMBAI")</f>
        <v>[FREE DESIGN] CETAK BENDERA KAIN CUSTOM DESAIN KOMUNITAS, SEKOLAH, ORMAS, HARGA ECERAN DAN PARTAI150 x 100,KAIN CANVAS + RUMBAI</v>
      </c>
      <c r="B520" s="2"/>
    </row>
    <row r="521" ht="14.25" customHeight="1">
      <c r="A521" s="2" t="str">
        <f>IFERROR(__xludf.DUMMYFUNCTION("""COMPUTED_VALUE"""),"[FREE DESIGN] CETAK BENDERA KAIN CUSTOM DESAIN KOMUNITAS, SEKOLAH, ORMAS, HARGA ECERAN DAN PARTAI120 X 80,KAIN SATIN + RUMBAI")</f>
        <v>[FREE DESIGN] CETAK BENDERA KAIN CUSTOM DESAIN KOMUNITAS, SEKOLAH, ORMAS, HARGA ECERAN DAN PARTAI120 X 80,KAIN SATIN + RUMBAI</v>
      </c>
      <c r="B521" s="2"/>
    </row>
    <row r="522" ht="14.25" customHeight="1">
      <c r="A522" s="2" t="str">
        <f>IFERROR(__xludf.DUMMYFUNCTION("""COMPUTED_VALUE"""),"[FREE DESIGN] CETAK BENDERA KAIN CUSTOM DESAIN KOMUNITAS, SEKOLAH, ORMAS, HARGA ECERAN DAN PARTAI120 X 80,KAIN SATIN")</f>
        <v>[FREE DESIGN] CETAK BENDERA KAIN CUSTOM DESAIN KOMUNITAS, SEKOLAH, ORMAS, HARGA ECERAN DAN PARTAI120 X 80,KAIN SATIN</v>
      </c>
      <c r="B522" s="2"/>
    </row>
    <row r="523" ht="14.25" customHeight="1">
      <c r="A523" s="2" t="str">
        <f>IFERROR(__xludf.DUMMYFUNCTION("""COMPUTED_VALUE"""),"[FREE DESIGN] CETAK BENDERA KAIN CUSTOM DESAIN KOMUNITAS, SEKOLAH, ORMAS, HARGA ECERAN DAN PARTAI95 x 65,KAIN CANVAS")</f>
        <v>[FREE DESIGN] CETAK BENDERA KAIN CUSTOM DESAIN KOMUNITAS, SEKOLAH, ORMAS, HARGA ECERAN DAN PARTAI95 x 65,KAIN CANVAS</v>
      </c>
      <c r="B523" s="2"/>
    </row>
    <row r="524" ht="14.25" customHeight="1">
      <c r="A524" s="2" t="str">
        <f>IFERROR(__xludf.DUMMYFUNCTION("""COMPUTED_VALUE"""),"[FREE DESIGN] CETAK BENDERA KAIN CUSTOM DESAIN KOMUNITAS, SEKOLAH, ORMAS, HARGA ECERAN DAN PARTAI120 X 80,KAIN TC + RUMBAI")</f>
        <v>[FREE DESIGN] CETAK BENDERA KAIN CUSTOM DESAIN KOMUNITAS, SEKOLAH, ORMAS, HARGA ECERAN DAN PARTAI120 X 80,KAIN TC + RUMBAI</v>
      </c>
      <c r="B524" s="2"/>
    </row>
    <row r="525" ht="14.25" customHeight="1">
      <c r="A525" s="2" t="str">
        <f>IFERROR(__xludf.DUMMYFUNCTION("""COMPUTED_VALUE"""),"[FREE DESIGN] CETAK BENDERA KAIN CUSTOM DESAIN KOMUNITAS, SEKOLAH, ORMAS, HARGA ECERAN DAN PARTAI120 X 80,KAIN CANVAS + RUMBAI")</f>
        <v>[FREE DESIGN] CETAK BENDERA KAIN CUSTOM DESAIN KOMUNITAS, SEKOLAH, ORMAS, HARGA ECERAN DAN PARTAI120 X 80,KAIN CANVAS + RUMBAI</v>
      </c>
      <c r="B525" s="2"/>
    </row>
    <row r="526" ht="14.25" customHeight="1">
      <c r="A526" s="2" t="str">
        <f>IFERROR(__xludf.DUMMYFUNCTION("""COMPUTED_VALUE"""),"[FREE DESIGN] CETAK BENDERA KAIN CUSTOM DESAIN KOMUNITAS, SEKOLAH, ORMAS, HARGA ECERAN DAN PARTAI95 x 65,KAIN TC")</f>
        <v>[FREE DESIGN] CETAK BENDERA KAIN CUSTOM DESAIN KOMUNITAS, SEKOLAH, ORMAS, HARGA ECERAN DAN PARTAI95 x 65,KAIN TC</v>
      </c>
      <c r="B526" s="2"/>
    </row>
    <row r="527" ht="14.25" customHeight="1">
      <c r="A527" s="2" t="str">
        <f>IFERROR(__xludf.DUMMYFUNCTION("""COMPUTED_VALUE"""),"Stiker Label Kraft, Murah Meriah, Ceppat dan Berkualitas")</f>
        <v>Stiker Label Kraft, Murah Meriah, Ceppat dan Berkualitas</v>
      </c>
      <c r="B527" s="2"/>
    </row>
    <row r="528" ht="14.25" customHeight="1">
      <c r="A528" s="2" t="str">
        <f>IFERROR(__xludf.DUMMYFUNCTION("""COMPUTED_VALUE"""),"Sablon Kaos Satuan /Salon Kaos Murah/ Kaos Combed 30 s/ 1 Hari jadiKode 1,S")</f>
        <v>Sablon Kaos Satuan /Salon Kaos Murah/ Kaos Combed 30 s/ 1 Hari jadiKode 1,S</v>
      </c>
      <c r="B528" s="2"/>
    </row>
    <row r="529" ht="14.25" customHeight="1">
      <c r="A529" s="2" t="str">
        <f>IFERROR(__xludf.DUMMYFUNCTION("""COMPUTED_VALUE"""),"Sablon Kaos Satuan /Salon Kaos Murah/ Kaos Combed 30 s/ 1 Hari jadiKode 4,XXL")</f>
        <v>Sablon Kaos Satuan /Salon Kaos Murah/ Kaos Combed 30 s/ 1 Hari jadiKode 4,XXL</v>
      </c>
      <c r="B529" s="2"/>
    </row>
    <row r="530" ht="14.25" customHeight="1">
      <c r="A530" s="2" t="str">
        <f>IFERROR(__xludf.DUMMYFUNCTION("""COMPUTED_VALUE"""),"Sablon Kaos Satuan /Salon Kaos Murah/ Kaos Combed 30 s/ 1 Hari jadiKode 4,M")</f>
        <v>Sablon Kaos Satuan /Salon Kaos Murah/ Kaos Combed 30 s/ 1 Hari jadiKode 4,M</v>
      </c>
      <c r="B530" s="2"/>
    </row>
    <row r="531" ht="14.25" customHeight="1">
      <c r="A531" s="2" t="str">
        <f>IFERROR(__xludf.DUMMYFUNCTION("""COMPUTED_VALUE"""),"Sablon Kaos Satuan /Salon Kaos Murah/ Kaos Combed 30 s/ 1 Hari jadiKode 3,XXXL")</f>
        <v>Sablon Kaos Satuan /Salon Kaos Murah/ Kaos Combed 30 s/ 1 Hari jadiKode 3,XXXL</v>
      </c>
      <c r="B531" s="2"/>
    </row>
    <row r="532" ht="14.25" customHeight="1">
      <c r="A532" s="2" t="str">
        <f>IFERROR(__xludf.DUMMYFUNCTION("""COMPUTED_VALUE"""),"Sablon Kaos Satuan /Salon Kaos Murah/ Kaos Combed 30 s/ 1 Hari jadiKode 6,XXXL")</f>
        <v>Sablon Kaos Satuan /Salon Kaos Murah/ Kaos Combed 30 s/ 1 Hari jadiKode 6,XXXL</v>
      </c>
      <c r="B532" s="2"/>
    </row>
    <row r="533" ht="14.25" customHeight="1">
      <c r="A533" s="2" t="str">
        <f>IFERROR(__xludf.DUMMYFUNCTION("""COMPUTED_VALUE"""),"Sablon Kaos Satuan /Salon Kaos Murah/ Kaos Combed 30 s/ 1 Hari jadiKode 6,XL")</f>
        <v>Sablon Kaos Satuan /Salon Kaos Murah/ Kaos Combed 30 s/ 1 Hari jadiKode 6,XL</v>
      </c>
      <c r="B533" s="2"/>
    </row>
    <row r="534" ht="14.25" customHeight="1">
      <c r="A534" s="2" t="str">
        <f>IFERROR(__xludf.DUMMYFUNCTION("""COMPUTED_VALUE"""),"Sablon Kaos Satuan /Salon Kaos Murah/ Kaos Combed 30 s/ 1 Hari jadiKode 5,XXXL")</f>
        <v>Sablon Kaos Satuan /Salon Kaos Murah/ Kaos Combed 30 s/ 1 Hari jadiKode 5,XXXL</v>
      </c>
      <c r="B534" s="2"/>
    </row>
    <row r="535" ht="14.25" customHeight="1">
      <c r="A535" s="2" t="str">
        <f>IFERROR(__xludf.DUMMYFUNCTION("""COMPUTED_VALUE"""),"Sablon Kaos Satuan /Salon Kaos Murah/ Kaos Combed 30 s/ 1 Hari jadiKode 2,L")</f>
        <v>Sablon Kaos Satuan /Salon Kaos Murah/ Kaos Combed 30 s/ 1 Hari jadiKode 2,L</v>
      </c>
      <c r="B535" s="2"/>
    </row>
    <row r="536" ht="14.25" customHeight="1">
      <c r="A536" s="2" t="str">
        <f>IFERROR(__xludf.DUMMYFUNCTION("""COMPUTED_VALUE"""),"Sablon Kaos Satuan /Salon Kaos Murah/ Kaos Combed 30 s/ 1 Hari jadiKode 2,XL")</f>
        <v>Sablon Kaos Satuan /Salon Kaos Murah/ Kaos Combed 30 s/ 1 Hari jadiKode 2,XL</v>
      </c>
      <c r="B536" s="2"/>
    </row>
    <row r="537" ht="14.25" customHeight="1">
      <c r="A537" s="2" t="str">
        <f>IFERROR(__xludf.DUMMYFUNCTION("""COMPUTED_VALUE"""),"Sablon Kaos Satuan /Salon Kaos Murah/ Kaos Combed 30 s/ 1 Hari jadiKode 4,XXXL")</f>
        <v>Sablon Kaos Satuan /Salon Kaos Murah/ Kaos Combed 30 s/ 1 Hari jadiKode 4,XXXL</v>
      </c>
      <c r="B537" s="2"/>
    </row>
    <row r="538" ht="14.25" customHeight="1">
      <c r="A538" s="2" t="str">
        <f>IFERROR(__xludf.DUMMYFUNCTION("""COMPUTED_VALUE"""),"Sablon Kaos Satuan /Salon Kaos Murah/ Kaos Combed 30 s/ 1 Hari jadiKode 4,S")</f>
        <v>Sablon Kaos Satuan /Salon Kaos Murah/ Kaos Combed 30 s/ 1 Hari jadiKode 4,S</v>
      </c>
      <c r="B538" s="2"/>
    </row>
    <row r="539" ht="14.25" customHeight="1">
      <c r="A539" s="2" t="str">
        <f>IFERROR(__xludf.DUMMYFUNCTION("""COMPUTED_VALUE"""),"Sablon Kaos Satuan /Salon Kaos Murah/ Kaos Combed 30 s/ 1 Hari jadiKode 2,XXL")</f>
        <v>Sablon Kaos Satuan /Salon Kaos Murah/ Kaos Combed 30 s/ 1 Hari jadiKode 2,XXL</v>
      </c>
      <c r="B539" s="2"/>
    </row>
    <row r="540" ht="14.25" customHeight="1">
      <c r="A540" s="2" t="str">
        <f>IFERROR(__xludf.DUMMYFUNCTION("""COMPUTED_VALUE"""),"Sablon Kaos Satuan /Salon Kaos Murah/ Kaos Combed 30 s/ 1 Hari jadiKode 5,XL")</f>
        <v>Sablon Kaos Satuan /Salon Kaos Murah/ Kaos Combed 30 s/ 1 Hari jadiKode 5,XL</v>
      </c>
      <c r="B540" s="2"/>
    </row>
    <row r="541" ht="14.25" customHeight="1">
      <c r="A541" s="2" t="str">
        <f>IFERROR(__xludf.DUMMYFUNCTION("""COMPUTED_VALUE"""),"Sablon Kaos Satuan /Salon Kaos Murah/ Kaos Combed 30 s/ 1 Hari jadiKode 3,XXL")</f>
        <v>Sablon Kaos Satuan /Salon Kaos Murah/ Kaos Combed 30 s/ 1 Hari jadiKode 3,XXL</v>
      </c>
      <c r="B541" s="2"/>
    </row>
    <row r="542" ht="14.25" customHeight="1">
      <c r="A542" s="2" t="str">
        <f>IFERROR(__xludf.DUMMYFUNCTION("""COMPUTED_VALUE"""),"Sablon Kaos Satuan /Salon Kaos Murah/ Kaos Combed 30 s/ 1 Hari jadiKode 5,M")</f>
        <v>Sablon Kaos Satuan /Salon Kaos Murah/ Kaos Combed 30 s/ 1 Hari jadiKode 5,M</v>
      </c>
      <c r="B542" s="2"/>
    </row>
    <row r="543" ht="14.25" customHeight="1">
      <c r="A543" s="2" t="str">
        <f>IFERROR(__xludf.DUMMYFUNCTION("""COMPUTED_VALUE"""),"Sablon Kaos Satuan /Salon Kaos Murah/ Kaos Combed 30 s/ 1 Hari jadiKode 7,L")</f>
        <v>Sablon Kaos Satuan /Salon Kaos Murah/ Kaos Combed 30 s/ 1 Hari jadiKode 7,L</v>
      </c>
      <c r="B543" s="2"/>
    </row>
    <row r="544" ht="14.25" customHeight="1">
      <c r="A544" s="2" t="str">
        <f>IFERROR(__xludf.DUMMYFUNCTION("""COMPUTED_VALUE"""),"Sablon Kaos Satuan /Salon Kaos Murah/ Kaos Combed 30 s/ 1 Hari jadiKode 7,S")</f>
        <v>Sablon Kaos Satuan /Salon Kaos Murah/ Kaos Combed 30 s/ 1 Hari jadiKode 7,S</v>
      </c>
      <c r="B544" s="2"/>
    </row>
    <row r="545" ht="14.25" customHeight="1">
      <c r="A545" s="2" t="str">
        <f>IFERROR(__xludf.DUMMYFUNCTION("""COMPUTED_VALUE"""),"Sablon Kaos Satuan /Salon Kaos Murah/ Kaos Combed 30 s/ 1 Hari jadiKode 7,XL")</f>
        <v>Sablon Kaos Satuan /Salon Kaos Murah/ Kaos Combed 30 s/ 1 Hari jadiKode 7,XL</v>
      </c>
      <c r="B545" s="2"/>
    </row>
    <row r="546" ht="14.25" customHeight="1">
      <c r="A546" s="2" t="str">
        <f>IFERROR(__xludf.DUMMYFUNCTION("""COMPUTED_VALUE"""),"Sablon Kaos Satuan /Salon Kaos Murah/ Kaos Combed 30 s/ 1 Hari jadiKode 5,L")</f>
        <v>Sablon Kaos Satuan /Salon Kaos Murah/ Kaos Combed 30 s/ 1 Hari jadiKode 5,L</v>
      </c>
      <c r="B546" s="2"/>
    </row>
    <row r="547" ht="14.25" customHeight="1">
      <c r="A547" s="2" t="str">
        <f>IFERROR(__xludf.DUMMYFUNCTION("""COMPUTED_VALUE"""),"Sablon Kaos Satuan /Salon Kaos Murah/ Kaos Combed 30 s/ 1 Hari jadiKode 1,XL")</f>
        <v>Sablon Kaos Satuan /Salon Kaos Murah/ Kaos Combed 30 s/ 1 Hari jadiKode 1,XL</v>
      </c>
      <c r="B547" s="2"/>
    </row>
    <row r="548" ht="14.25" customHeight="1">
      <c r="A548" s="2" t="str">
        <f>IFERROR(__xludf.DUMMYFUNCTION("""COMPUTED_VALUE"""),"Sablon Kaos Satuan /Salon Kaos Murah/ Kaos Combed 30 s/ 1 Hari jadiKode 1,XXXL")</f>
        <v>Sablon Kaos Satuan /Salon Kaos Murah/ Kaos Combed 30 s/ 1 Hari jadiKode 1,XXXL</v>
      </c>
      <c r="B548" s="2"/>
    </row>
    <row r="549" ht="14.25" customHeight="1">
      <c r="A549" s="2" t="str">
        <f>IFERROR(__xludf.DUMMYFUNCTION("""COMPUTED_VALUE"""),"Sablon Kaos Satuan /Salon Kaos Murah/ Kaos Combed 30 s/ 1 Hari jadiKode 2,S")</f>
        <v>Sablon Kaos Satuan /Salon Kaos Murah/ Kaos Combed 30 s/ 1 Hari jadiKode 2,S</v>
      </c>
      <c r="B549" s="2"/>
    </row>
    <row r="550" ht="14.25" customHeight="1">
      <c r="A550" s="2" t="str">
        <f>IFERROR(__xludf.DUMMYFUNCTION("""COMPUTED_VALUE"""),"Sablon Kaos Satuan /Salon Kaos Murah/ Kaos Combed 30 s/ 1 Hari jadiKode 3,M")</f>
        <v>Sablon Kaos Satuan /Salon Kaos Murah/ Kaos Combed 30 s/ 1 Hari jadiKode 3,M</v>
      </c>
      <c r="B550" s="2"/>
    </row>
    <row r="551" ht="14.25" customHeight="1">
      <c r="A551" s="2" t="str">
        <f>IFERROR(__xludf.DUMMYFUNCTION("""COMPUTED_VALUE"""),"Sablon Kaos Satuan /Salon Kaos Murah/ Kaos Combed 30 s/ 1 Hari jadiKode 1,M")</f>
        <v>Sablon Kaos Satuan /Salon Kaos Murah/ Kaos Combed 30 s/ 1 Hari jadiKode 1,M</v>
      </c>
      <c r="B551" s="2"/>
    </row>
    <row r="552" ht="14.25" customHeight="1">
      <c r="A552" s="2" t="str">
        <f>IFERROR(__xludf.DUMMYFUNCTION("""COMPUTED_VALUE"""),"Sablon Kaos Satuan /Salon Kaos Murah/ Kaos Combed 30 s/ 1 Hari jadiKode 7,M")</f>
        <v>Sablon Kaos Satuan /Salon Kaos Murah/ Kaos Combed 30 s/ 1 Hari jadiKode 7,M</v>
      </c>
      <c r="B552" s="2"/>
    </row>
    <row r="553" ht="14.25" customHeight="1">
      <c r="A553" s="2" t="str">
        <f>IFERROR(__xludf.DUMMYFUNCTION("""COMPUTED_VALUE"""),"Sablon Kaos Satuan /Salon Kaos Murah/ Kaos Combed 30 s/ 1 Hari jadiKode 6,M")</f>
        <v>Sablon Kaos Satuan /Salon Kaos Murah/ Kaos Combed 30 s/ 1 Hari jadiKode 6,M</v>
      </c>
      <c r="B553" s="2"/>
    </row>
    <row r="554" ht="14.25" customHeight="1">
      <c r="A554" s="2" t="str">
        <f>IFERROR(__xludf.DUMMYFUNCTION("""COMPUTED_VALUE"""),"Sablon Kaos Satuan /Salon Kaos Murah/ Kaos Combed 30 s/ 1 Hari jadiKode 3,XL")</f>
        <v>Sablon Kaos Satuan /Salon Kaos Murah/ Kaos Combed 30 s/ 1 Hari jadiKode 3,XL</v>
      </c>
      <c r="B554" s="2"/>
    </row>
    <row r="555" ht="14.25" customHeight="1">
      <c r="A555" s="2" t="str">
        <f>IFERROR(__xludf.DUMMYFUNCTION("""COMPUTED_VALUE"""),"Sablon Kaos Satuan /Salon Kaos Murah/ Kaos Combed 30 s/ 1 Hari jadiKode 6,S")</f>
        <v>Sablon Kaos Satuan /Salon Kaos Murah/ Kaos Combed 30 s/ 1 Hari jadiKode 6,S</v>
      </c>
      <c r="B555" s="2"/>
    </row>
    <row r="556" ht="14.25" customHeight="1">
      <c r="A556" s="2" t="str">
        <f>IFERROR(__xludf.DUMMYFUNCTION("""COMPUTED_VALUE"""),"Sablon Kaos Satuan /Salon Kaos Murah/ Kaos Combed 30 s/ 1 Hari jadiKode 7,XXL")</f>
        <v>Sablon Kaos Satuan /Salon Kaos Murah/ Kaos Combed 30 s/ 1 Hari jadiKode 7,XXL</v>
      </c>
      <c r="B556" s="2"/>
    </row>
    <row r="557" ht="14.25" customHeight="1">
      <c r="A557" s="2" t="str">
        <f>IFERROR(__xludf.DUMMYFUNCTION("""COMPUTED_VALUE"""),"Sablon Kaos Satuan /Salon Kaos Murah/ Kaos Combed 30 s/ 1 Hari jadiKode 6,L")</f>
        <v>Sablon Kaos Satuan /Salon Kaos Murah/ Kaos Combed 30 s/ 1 Hari jadiKode 6,L</v>
      </c>
      <c r="B557" s="2"/>
    </row>
    <row r="558" ht="14.25" customHeight="1">
      <c r="A558" s="2" t="str">
        <f>IFERROR(__xludf.DUMMYFUNCTION("""COMPUTED_VALUE"""),"Sablon Kaos Satuan /Salon Kaos Murah/ Kaos Combed 30 s/ 1 Hari jadiKode 3,L")</f>
        <v>Sablon Kaos Satuan /Salon Kaos Murah/ Kaos Combed 30 s/ 1 Hari jadiKode 3,L</v>
      </c>
      <c r="B558" s="2"/>
    </row>
    <row r="559" ht="14.25" customHeight="1">
      <c r="A559" s="2" t="str">
        <f>IFERROR(__xludf.DUMMYFUNCTION("""COMPUTED_VALUE"""),"Sablon Kaos Satuan /Salon Kaos Murah/ Kaos Combed 30 s/ 1 Hari jadiKode 5,S")</f>
        <v>Sablon Kaos Satuan /Salon Kaos Murah/ Kaos Combed 30 s/ 1 Hari jadiKode 5,S</v>
      </c>
      <c r="B559" s="2"/>
    </row>
    <row r="560" ht="14.25" customHeight="1">
      <c r="A560" s="2" t="str">
        <f>IFERROR(__xludf.DUMMYFUNCTION("""COMPUTED_VALUE"""),"Sablon Kaos Satuan /Salon Kaos Murah/ Kaos Combed 30 s/ 1 Hari jadiKode 2,XXXL")</f>
        <v>Sablon Kaos Satuan /Salon Kaos Murah/ Kaos Combed 30 s/ 1 Hari jadiKode 2,XXXL</v>
      </c>
      <c r="B560" s="2"/>
    </row>
    <row r="561" ht="14.25" customHeight="1">
      <c r="A561" s="2" t="str">
        <f>IFERROR(__xludf.DUMMYFUNCTION("""COMPUTED_VALUE"""),"Sablon Kaos Satuan /Salon Kaos Murah/ Kaos Combed 30 s/ 1 Hari jadiKode 6,XXL")</f>
        <v>Sablon Kaos Satuan /Salon Kaos Murah/ Kaos Combed 30 s/ 1 Hari jadiKode 6,XXL</v>
      </c>
      <c r="B561" s="2"/>
    </row>
    <row r="562" ht="14.25" customHeight="1">
      <c r="A562" s="2" t="str">
        <f>IFERROR(__xludf.DUMMYFUNCTION("""COMPUTED_VALUE"""),"Sablon Kaos Satuan /Salon Kaos Murah/ Kaos Combed 30 s/ 1 Hari jadiKode 7,XXXL")</f>
        <v>Sablon Kaos Satuan /Salon Kaos Murah/ Kaos Combed 30 s/ 1 Hari jadiKode 7,XXXL</v>
      </c>
      <c r="B562" s="2"/>
    </row>
    <row r="563" ht="14.25" customHeight="1">
      <c r="A563" s="2" t="str">
        <f>IFERROR(__xludf.DUMMYFUNCTION("""COMPUTED_VALUE"""),"Sablon Kaos Satuan /Salon Kaos Murah/ Kaos Combed 30 s/ 1 Hari jadiKode 1,XXL")</f>
        <v>Sablon Kaos Satuan /Salon Kaos Murah/ Kaos Combed 30 s/ 1 Hari jadiKode 1,XXL</v>
      </c>
      <c r="B563" s="2"/>
    </row>
    <row r="564" ht="14.25" customHeight="1">
      <c r="A564" s="2" t="str">
        <f>IFERROR(__xludf.DUMMYFUNCTION("""COMPUTED_VALUE"""),"Sablon Kaos Satuan /Salon Kaos Murah/ Kaos Combed 30 s/ 1 Hari jadiKode 2,M")</f>
        <v>Sablon Kaos Satuan /Salon Kaos Murah/ Kaos Combed 30 s/ 1 Hari jadiKode 2,M</v>
      </c>
      <c r="B564" s="2"/>
    </row>
    <row r="565" ht="14.25" customHeight="1">
      <c r="A565" s="2" t="str">
        <f>IFERROR(__xludf.DUMMYFUNCTION("""COMPUTED_VALUE"""),"Sablon Kaos Satuan /Salon Kaos Murah/ Kaos Combed 30 s/ 1 Hari jadiKode 4,XL")</f>
        <v>Sablon Kaos Satuan /Salon Kaos Murah/ Kaos Combed 30 s/ 1 Hari jadiKode 4,XL</v>
      </c>
      <c r="B565" s="2"/>
    </row>
    <row r="566" ht="14.25" customHeight="1">
      <c r="A566" s="2" t="str">
        <f>IFERROR(__xludf.DUMMYFUNCTION("""COMPUTED_VALUE"""),"Sablon Kaos Satuan /Salon Kaos Murah/ Kaos Combed 30 s/ 1 Hari jadiKode 1,L")</f>
        <v>Sablon Kaos Satuan /Salon Kaos Murah/ Kaos Combed 30 s/ 1 Hari jadiKode 1,L</v>
      </c>
      <c r="B566" s="2"/>
    </row>
    <row r="567" ht="14.25" customHeight="1">
      <c r="A567" s="2" t="str">
        <f>IFERROR(__xludf.DUMMYFUNCTION("""COMPUTED_VALUE"""),"Sablon Kaos Satuan /Salon Kaos Murah/ Kaos Combed 30 s/ 1 Hari jadiKode 3,S")</f>
        <v>Sablon Kaos Satuan /Salon Kaos Murah/ Kaos Combed 30 s/ 1 Hari jadiKode 3,S</v>
      </c>
      <c r="B567" s="2"/>
    </row>
    <row r="568" ht="14.25" customHeight="1">
      <c r="A568" s="2" t="str">
        <f>IFERROR(__xludf.DUMMYFUNCTION("""COMPUTED_VALUE"""),"Sablon Kaos Satuan /Salon Kaos Murah/ Kaos Combed 30 s/ 1 Hari jadiKode 4,L")</f>
        <v>Sablon Kaos Satuan /Salon Kaos Murah/ Kaos Combed 30 s/ 1 Hari jadiKode 4,L</v>
      </c>
      <c r="B568" s="2"/>
    </row>
    <row r="569" ht="14.25" customHeight="1">
      <c r="A569" s="2" t="str">
        <f>IFERROR(__xludf.DUMMYFUNCTION("""COMPUTED_VALUE"""),"Sablon Kaos Satuan /Salon Kaos Murah/ Kaos Combed 30 s/ 1 Hari jadiKode 5,XXL")</f>
        <v>Sablon Kaos Satuan /Salon Kaos Murah/ Kaos Combed 30 s/ 1 Hari jadiKode 5,XXL</v>
      </c>
      <c r="B569" s="2"/>
    </row>
    <row r="570" ht="14.25" customHeight="1">
      <c r="A570" s="2" t="str">
        <f>IFERROR(__xludf.DUMMYFUNCTION("""COMPUTED_VALUE"""),"XBANNER | YBANNER | STAND BANNER | STANDING BANNER TERMURAH, TERCEPAT DAN BERKUALITASPAKET XBANNER +Tiang,Bahan Spanduk 280 gs")</f>
        <v>XBANNER | YBANNER | STAND BANNER | STANDING BANNER TERMURAH, TERCEPAT DAN BERKUALITASPAKET XBANNER +Tiang,Bahan Spanduk 280 gs</v>
      </c>
      <c r="B570" s="2"/>
    </row>
    <row r="571" ht="14.25" customHeight="1">
      <c r="A571" s="2" t="str">
        <f>IFERROR(__xludf.DUMMYFUNCTION("""COMPUTED_VALUE"""),"XBANNER | YBANNER | STAND BANNER | STANDING BANNER TERMURAH, TERCEPAT DAN BERKUALITASBahan Spanduk Saja,Bahan Spanduk 280 gs")</f>
        <v>XBANNER | YBANNER | STAND BANNER | STANDING BANNER TERMURAH, TERCEPAT DAN BERKUALITASBahan Spanduk Saja,Bahan Spanduk 280 gs</v>
      </c>
      <c r="B571" s="2"/>
    </row>
    <row r="572" ht="14.25" customHeight="1">
      <c r="A572" s="2" t="str">
        <f>IFERROR(__xludf.DUMMYFUNCTION("""COMPUTED_VALUE"""),"Nama dada/nametag Kuningan PNS, Dokter, Perawat, Bidan, PegawaiAKRILIK HITAM,Magnet")</f>
        <v>Nama dada/nametag Kuningan PNS, Dokter, Perawat, Bidan, PegawaiAKRILIK HITAM,Magnet</v>
      </c>
      <c r="B572" s="2"/>
    </row>
    <row r="573" ht="14.25" customHeight="1">
      <c r="A573" s="2" t="str">
        <f>IFERROR(__xludf.DUMMYFUNCTION("""COMPUTED_VALUE"""),"Nama dada/nametag Kuningan PNS, Dokter, Perawat, Bidan, PegawaiAKRILIK HITAM,Peniti")</f>
        <v>Nama dada/nametag Kuningan PNS, Dokter, Perawat, Bidan, PegawaiAKRILIK HITAM,Peniti</v>
      </c>
      <c r="B573" s="2"/>
    </row>
    <row r="574" ht="14.25" customHeight="1">
      <c r="A574" s="2" t="str">
        <f>IFERROR(__xludf.DUMMYFUNCTION("""COMPUTED_VALUE"""),"Nama dada/nametag Kuningan PNS, Dokter, Perawat, Bidan, PegawaiKUNINGAN,Peniti")</f>
        <v>Nama dada/nametag Kuningan PNS, Dokter, Perawat, Bidan, PegawaiKUNINGAN,Peniti</v>
      </c>
      <c r="B574" s="2"/>
    </row>
    <row r="575" ht="14.25" customHeight="1">
      <c r="A575" s="2" t="str">
        <f>IFERROR(__xludf.DUMMYFUNCTION("""COMPUTED_VALUE"""),"Nama dada/nametag Kuningan PNS, Dokter, Perawat, Bidan, PegawaiSTANLISSE,Magnet")</f>
        <v>Nama dada/nametag Kuningan PNS, Dokter, Perawat, Bidan, PegawaiSTANLISSE,Magnet</v>
      </c>
      <c r="B575" s="2"/>
    </row>
    <row r="576" ht="14.25" customHeight="1">
      <c r="A576" s="2" t="str">
        <f>IFERROR(__xludf.DUMMYFUNCTION("""COMPUTED_VALUE"""),"Nama dada/nametag Kuningan PNS, Dokter, Perawat, Bidan, PegawaiAKRILIK SUSU,Magnet")</f>
        <v>Nama dada/nametag Kuningan PNS, Dokter, Perawat, Bidan, PegawaiAKRILIK SUSU,Magnet</v>
      </c>
      <c r="B576" s="2"/>
    </row>
    <row r="577" ht="14.25" customHeight="1">
      <c r="A577" s="2" t="str">
        <f>IFERROR(__xludf.DUMMYFUNCTION("""COMPUTED_VALUE"""),"Nama dada/nametag Kuningan PNS, Dokter, Perawat, Bidan, PegawaiAKRILIK SUSU,Peniti")</f>
        <v>Nama dada/nametag Kuningan PNS, Dokter, Perawat, Bidan, PegawaiAKRILIK SUSU,Peniti</v>
      </c>
      <c r="B577" s="2"/>
    </row>
    <row r="578" ht="14.25" customHeight="1">
      <c r="A578" s="2" t="str">
        <f>IFERROR(__xludf.DUMMYFUNCTION("""COMPUTED_VALUE"""),"Nama dada/nametag Kuningan PNS, Dokter, Perawat, Bidan, PegawaiKUNINGAN,Magnet")</f>
        <v>Nama dada/nametag Kuningan PNS, Dokter, Perawat, Bidan, PegawaiKUNINGAN,Magnet</v>
      </c>
      <c r="B578" s="2"/>
    </row>
    <row r="579" ht="14.25" customHeight="1">
      <c r="A579" s="2" t="str">
        <f>IFERROR(__xludf.DUMMYFUNCTION("""COMPUTED_VALUE"""),"Nama dada/nametag Kuningan PNS, Dokter, Perawat, Bidan, PegawaiSTANLISSE,Peniti")</f>
        <v>Nama dada/nametag Kuningan PNS, Dokter, Perawat, Bidan, PegawaiSTANLISSE,Peniti</v>
      </c>
      <c r="B579" s="2"/>
    </row>
    <row r="580" ht="14.25" customHeight="1">
      <c r="A580" s="2" t="str">
        <f>IFERROR(__xludf.DUMMYFUNCTION("""COMPUTED_VALUE"""),"Stiker CAMEL HIGH GLOSSY Ukuran Besar | 1 m X 0.5 m | Bisa Cetak Doff/Glossy/Transparant | Detail &amp; TajamKiss Cut/stgh putus,1 x 0.5 Meter")</f>
        <v>Stiker CAMEL HIGH GLOSSY Ukuran Besar | 1 m X 0.5 m | Bisa Cetak Doff/Glossy/Transparant | Detail &amp; TajamKiss Cut/stgh putus,1 x 0.5 Meter</v>
      </c>
      <c r="B580" s="2"/>
    </row>
    <row r="581" ht="14.25" customHeight="1">
      <c r="A581" s="2" t="str">
        <f>IFERROR(__xludf.DUMMYFUNCTION("""COMPUTED_VALUE"""),"Stiker CAMEL HIGH GLOSSY Ukuran Besar | 1 m X 0.5 m | Bisa Cetak Doff/Glossy/Transparant | Detail &amp; TajamPrint saja,1 x 0.5 Meter")</f>
        <v>Stiker CAMEL HIGH GLOSSY Ukuran Besar | 1 m X 0.5 m | Bisa Cetak Doff/Glossy/Transparant | Detail &amp; TajamPrint saja,1 x 0.5 Meter</v>
      </c>
      <c r="B581" s="2"/>
    </row>
    <row r="582" ht="14.25" customHeight="1">
      <c r="A582" s="2" t="str">
        <f>IFERROR(__xludf.DUMMYFUNCTION("""COMPUTED_VALUE"""),"Stiker CAMEL HIGH GLOSSY Ukuran Besar | 1 m X 0.5 m | Bisa Cetak Doff/Glossy/Transparant | Detail &amp; TajamPrint saja,1 x 1 Meter")</f>
        <v>Stiker CAMEL HIGH GLOSSY Ukuran Besar | 1 m X 0.5 m | Bisa Cetak Doff/Glossy/Transparant | Detail &amp; TajamPrint saja,1 x 1 Meter</v>
      </c>
      <c r="B582" s="2"/>
    </row>
    <row r="583" ht="14.25" customHeight="1">
      <c r="A583" s="2" t="str">
        <f>IFERROR(__xludf.DUMMYFUNCTION("""COMPUTED_VALUE"""),"Stiker CAMEL HIGH GLOSSY Ukuran Besar | 1 m X 0.5 m | Bisa Cetak Doff/Glossy/Transparant | Detail &amp; TajamKiss Cut/stgh putus,1 x 1 Meter")</f>
        <v>Stiker CAMEL HIGH GLOSSY Ukuran Besar | 1 m X 0.5 m | Bisa Cetak Doff/Glossy/Transparant | Detail &amp; TajamKiss Cut/stgh putus,1 x 1 Meter</v>
      </c>
      <c r="B583" s="2"/>
    </row>
    <row r="584" ht="14.25" customHeight="1">
      <c r="A584" s="2" t="str">
        <f>IFERROR(__xludf.DUMMYFUNCTION("""COMPUTED_VALUE"""),"Stiker CAMEL HIGH GLOSSY Ukuran Besar | 1 m X 0.5 m | Bisa Cetak Doff/Glossy/Transparant | Detail &amp; TajamDie Cut/Ptg Putus,1 x 0.5 Meter")</f>
        <v>Stiker CAMEL HIGH GLOSSY Ukuran Besar | 1 m X 0.5 m | Bisa Cetak Doff/Glossy/Transparant | Detail &amp; TajamDie Cut/Ptg Putus,1 x 0.5 Meter</v>
      </c>
      <c r="B584" s="2"/>
    </row>
    <row r="585" ht="14.25" customHeight="1">
      <c r="A585" s="2" t="str">
        <f>IFERROR(__xludf.DUMMYFUNCTION("""COMPUTED_VALUE"""),"Stiker CAMEL HIGH GLOSSY Ukuran Besar | 1 m X 0.5 m | Bisa Cetak Doff/Glossy/Transparant | Detail &amp; TajamDie Cut/Ptg Putus,1 x 1 Meter")</f>
        <v>Stiker CAMEL HIGH GLOSSY Ukuran Besar | 1 m X 0.5 m | Bisa Cetak Doff/Glossy/Transparant | Detail &amp; TajamDie Cut/Ptg Putus,1 x 1 Meter</v>
      </c>
      <c r="B585" s="2"/>
    </row>
    <row r="586" ht="14.25" customHeight="1">
      <c r="A586" s="2" t="str">
        <f>IFERROR(__xludf.DUMMYFUNCTION("""COMPUTED_VALUE"""),"Tumbler Custom Full Colour Termurah dan Cepat TANPA MINIMAL ORDER UV Print - Print Logo - Karakter - Souvenir - Tumbler Custom - Tumbler Tema Natal1 SISI")</f>
        <v>Tumbler Custom Full Colour Termurah dan Cepat TANPA MINIMAL ORDER UV Print - Print Logo - Karakter - Souvenir - Tumbler Custom - Tumbler Tema Natal1 SISI</v>
      </c>
      <c r="B586" s="2"/>
    </row>
    <row r="587" ht="14.25" customHeight="1">
      <c r="A587" s="2" t="str">
        <f>IFERROR(__xludf.DUMMYFUNCTION("""COMPUTED_VALUE"""),"Tumbler Custom Full Colour Termurah dan Cepat TANPA MINIMAL ORDER UV Print - Print Logo - Karakter - Souvenir - Tumbler Custom - Tumbler Tema NatalFULL COLOR")</f>
        <v>Tumbler Custom Full Colour Termurah dan Cepat TANPA MINIMAL ORDER UV Print - Print Logo - Karakter - Souvenir - Tumbler Custom - Tumbler Tema NatalFULL COLOR</v>
      </c>
      <c r="B587" s="2"/>
    </row>
    <row r="588" ht="14.25" customHeight="1">
      <c r="A588" s="2" t="str">
        <f>IFERROR(__xludf.DUMMYFUNCTION("""COMPUTED_VALUE"""),"Kartu Nama Express / kartu nama caleg/ kartu nama pilkada/ FULL COLOR MURAH1 SISI / 1 MUKA,1 Kotak")</f>
        <v>Kartu Nama Express / kartu nama caleg/ kartu nama pilkada/ FULL COLOR MURAH1 SISI / 1 MUKA,1 Kotak</v>
      </c>
      <c r="B588" s="2"/>
    </row>
    <row r="589" ht="14.25" customHeight="1">
      <c r="A589" s="2" t="str">
        <f>IFERROR(__xludf.DUMMYFUNCTION("""COMPUTED_VALUE"""),"Kartu Nama Express / kartu nama caleg/ kartu nama pilkada/ FULL COLOR MURAH1 SISI / 1 MUKA,2 - 3 Kotak")</f>
        <v>Kartu Nama Express / kartu nama caleg/ kartu nama pilkada/ FULL COLOR MURAH1 SISI / 1 MUKA,2 - 3 Kotak</v>
      </c>
      <c r="B589" s="2"/>
    </row>
    <row r="590" ht="14.25" customHeight="1">
      <c r="A590" s="2" t="str">
        <f>IFERROR(__xludf.DUMMYFUNCTION("""COMPUTED_VALUE"""),"Kartu Nama Express / kartu nama caleg/ kartu nama pilkada/ FULL COLOR MURAH2 SISI / BOLAK BALIK,2 - 3 Kotak")</f>
        <v>Kartu Nama Express / kartu nama caleg/ kartu nama pilkada/ FULL COLOR MURAH2 SISI / BOLAK BALIK,2 - 3 Kotak</v>
      </c>
      <c r="B590" s="2"/>
    </row>
    <row r="591" ht="14.25" customHeight="1">
      <c r="A591" s="2" t="str">
        <f>IFERROR(__xludf.DUMMYFUNCTION("""COMPUTED_VALUE"""),"Kartu Nama Express / kartu nama caleg/ kartu nama pilkada/ FULL COLOR MURAH2 SISI / BOLAK BALIK,4 - 5")</f>
        <v>Kartu Nama Express / kartu nama caleg/ kartu nama pilkada/ FULL COLOR MURAH2 SISI / BOLAK BALIK,4 - 5</v>
      </c>
      <c r="B591" s="2"/>
    </row>
    <row r="592" ht="14.25" customHeight="1">
      <c r="A592" s="2" t="str">
        <f>IFERROR(__xludf.DUMMYFUNCTION("""COMPUTED_VALUE"""),"Kartu Nama Express / kartu nama caleg/ kartu nama pilkada/ FULL COLOR MURAH1 SISI / 1 MUKA,4 - 5")</f>
        <v>Kartu Nama Express / kartu nama caleg/ kartu nama pilkada/ FULL COLOR MURAH1 SISI / 1 MUKA,4 - 5</v>
      </c>
      <c r="B592" s="2"/>
    </row>
    <row r="593" ht="14.25" customHeight="1">
      <c r="A593" s="2" t="str">
        <f>IFERROR(__xludf.DUMMYFUNCTION("""COMPUTED_VALUE"""),"Kartu Nama Express / kartu nama caleg/ kartu nama pilkada/ FULL COLOR MURAH1 SISI / 1 MUKA,6 - 10")</f>
        <v>Kartu Nama Express / kartu nama caleg/ kartu nama pilkada/ FULL COLOR MURAH1 SISI / 1 MUKA,6 - 10</v>
      </c>
      <c r="B593" s="2"/>
    </row>
    <row r="594" ht="14.25" customHeight="1">
      <c r="A594" s="2" t="str">
        <f>IFERROR(__xludf.DUMMYFUNCTION("""COMPUTED_VALUE"""),"Kartu Nama Express / kartu nama caleg/ kartu nama pilkada/ FULL COLOR MURAH2 SISI / BOLAK BALIK,6 - 10")</f>
        <v>Kartu Nama Express / kartu nama caleg/ kartu nama pilkada/ FULL COLOR MURAH2 SISI / BOLAK BALIK,6 - 10</v>
      </c>
      <c r="B594" s="2"/>
    </row>
    <row r="595" ht="14.25" customHeight="1">
      <c r="A595" s="2" t="str">
        <f>IFERROR(__xludf.DUMMYFUNCTION("""COMPUTED_VALUE"""),"Kartu Nama Express / kartu nama caleg/ kartu nama pilkada/ FULL COLOR MURAH2 SISI / BOLAK BALIK,1 Kotak")</f>
        <v>Kartu Nama Express / kartu nama caleg/ kartu nama pilkada/ FULL COLOR MURAH2 SISI / BOLAK BALIK,1 Kotak</v>
      </c>
      <c r="B595" s="2"/>
    </row>
    <row r="596" ht="14.25" customHeight="1">
      <c r="A596" s="2" t="str">
        <f>IFERROR(__xludf.DUMMYFUNCTION("""COMPUTED_VALUE"""),"Stiker Label Vinyl / Anti air / Waterprooff / Murah Meriah Sudah cutting Uk A3+")</f>
        <v>Stiker Label Vinyl / Anti air / Waterprooff / Murah Meriah Sudah cutting Uk A3+</v>
      </c>
      <c r="B596" s="2"/>
    </row>
    <row r="597" ht="14.25" customHeight="1">
      <c r="A597" s="2" t="str">
        <f>IFERROR(__xludf.DUMMYFUNCTION("""COMPUTED_VALUE"""),"Cetak Print Stiker Silver Metalic - Murah Cepat dan Berkualitas - Cutting Bulat, Kotak, sesuai Pola")</f>
        <v>Cetak Print Stiker Silver Metalic - Murah Cepat dan Berkualitas - Cutting Bulat, Kotak, sesuai Pola</v>
      </c>
      <c r="B597" s="2"/>
    </row>
    <row r="598" ht="14.25" customHeight="1">
      <c r="A598" s="2" t="str">
        <f>IFERROR(__xludf.DUMMYFUNCTION("""COMPUTED_VALUE"""),"Stiker Label Hologram UKURAN A3, ANTI AIR, ANTI GORES DAN TIDAK MUDAH SOBEK KISSCUT/SUDAH TERPOTONG")</f>
        <v>Stiker Label Hologram UKURAN A3, ANTI AIR, ANTI GORES DAN TIDAK MUDAH SOBEK KISSCUT/SUDAH TERPOTONG</v>
      </c>
      <c r="B598" s="2"/>
    </row>
    <row r="599" ht="14.25" customHeight="1">
      <c r="A599" s="2"/>
      <c r="B599" s="2"/>
    </row>
    <row r="600" ht="14.25" customHeight="1">
      <c r="A600" s="2"/>
      <c r="B600" s="2"/>
    </row>
    <row r="601" ht="14.25" customHeight="1">
      <c r="A601" s="2"/>
      <c r="B601" s="2"/>
    </row>
    <row r="602" ht="14.25" customHeight="1">
      <c r="A602" s="2"/>
      <c r="B602" s="2"/>
    </row>
    <row r="603" ht="14.25" customHeight="1">
      <c r="A603" s="2"/>
      <c r="B603" s="2"/>
    </row>
    <row r="604" ht="14.25" customHeight="1">
      <c r="A604" s="2"/>
      <c r="B604" s="2"/>
    </row>
    <row r="605" ht="14.25" customHeight="1">
      <c r="A605" s="2"/>
      <c r="B605" s="2"/>
    </row>
    <row r="606" ht="14.25" customHeight="1">
      <c r="A606" s="2"/>
      <c r="B606" s="2"/>
    </row>
    <row r="607" ht="14.25" customHeight="1">
      <c r="A607" s="2"/>
      <c r="B607" s="2"/>
    </row>
    <row r="608" ht="14.25" customHeight="1">
      <c r="A608" s="2"/>
      <c r="B608" s="2"/>
    </row>
    <row r="609" ht="14.25" customHeight="1">
      <c r="A609" s="2"/>
      <c r="B609" s="2"/>
    </row>
    <row r="610" ht="14.25" customHeight="1">
      <c r="A610" s="2"/>
      <c r="B610" s="2"/>
    </row>
    <row r="611" ht="14.25" customHeight="1">
      <c r="A611" s="2"/>
      <c r="B611" s="2"/>
    </row>
    <row r="612" ht="14.25" customHeight="1">
      <c r="A612" s="2"/>
      <c r="B612" s="2"/>
    </row>
    <row r="613" ht="14.25" customHeight="1">
      <c r="A613" s="2"/>
      <c r="B613" s="2"/>
    </row>
    <row r="614" ht="14.25" customHeight="1">
      <c r="A614" s="2"/>
      <c r="B614" s="2"/>
    </row>
    <row r="615" ht="14.25" customHeight="1">
      <c r="A615" s="2"/>
      <c r="B615" s="2"/>
    </row>
    <row r="616" ht="14.25" customHeight="1">
      <c r="A616" s="2"/>
      <c r="B616" s="2"/>
    </row>
    <row r="617" ht="14.25" customHeight="1">
      <c r="A617" s="2"/>
      <c r="B617" s="2"/>
    </row>
    <row r="618" ht="14.25" customHeight="1">
      <c r="A618" s="2"/>
      <c r="B618" s="2"/>
    </row>
    <row r="619" ht="14.25" customHeight="1">
      <c r="A619" s="2"/>
      <c r="B619" s="2"/>
    </row>
    <row r="620" ht="14.25" customHeight="1">
      <c r="A620" s="2"/>
      <c r="B620" s="2"/>
    </row>
    <row r="621" ht="14.25" customHeight="1">
      <c r="A621" s="2"/>
      <c r="B621" s="2"/>
    </row>
    <row r="622" ht="14.25" customHeight="1">
      <c r="A622" s="2"/>
      <c r="B622" s="2"/>
    </row>
    <row r="623" ht="14.25" customHeight="1">
      <c r="A623" s="2"/>
      <c r="B623" s="2"/>
    </row>
    <row r="624" ht="14.25" customHeight="1">
      <c r="A624" s="2"/>
      <c r="B624" s="2"/>
    </row>
    <row r="625" ht="14.25" customHeight="1">
      <c r="A625" s="2"/>
      <c r="B625" s="2"/>
    </row>
    <row r="626" ht="14.25" customHeight="1">
      <c r="A626" s="2"/>
      <c r="B626" s="2"/>
    </row>
    <row r="627" ht="14.25" customHeight="1">
      <c r="A627" s="2"/>
      <c r="B627" s="2"/>
    </row>
    <row r="628" ht="14.25" customHeight="1">
      <c r="A628" s="2"/>
      <c r="B628" s="2"/>
    </row>
    <row r="629" ht="14.25" customHeight="1">
      <c r="A629" s="2"/>
      <c r="B629" s="2"/>
    </row>
    <row r="630" ht="14.25" customHeight="1">
      <c r="A630" s="2"/>
      <c r="B630" s="2"/>
    </row>
    <row r="631" ht="14.25" customHeight="1">
      <c r="A631" s="2"/>
      <c r="B631" s="2"/>
    </row>
    <row r="632" ht="14.25" customHeight="1">
      <c r="A632" s="2"/>
      <c r="B632" s="2"/>
    </row>
    <row r="633" ht="14.25" customHeight="1">
      <c r="A633" s="2"/>
      <c r="B633" s="2"/>
    </row>
    <row r="634" ht="14.25" customHeight="1">
      <c r="A634" s="2"/>
      <c r="B634" s="2"/>
    </row>
    <row r="635" ht="14.25" customHeight="1">
      <c r="A635" s="2"/>
      <c r="B635" s="2"/>
    </row>
    <row r="636" ht="14.25" customHeight="1">
      <c r="A636" s="2"/>
      <c r="B636" s="2"/>
    </row>
    <row r="637" ht="14.25" customHeight="1">
      <c r="A637" s="2"/>
      <c r="B637" s="2"/>
    </row>
    <row r="638" ht="14.25" customHeight="1">
      <c r="A638" s="2"/>
      <c r="B638" s="2"/>
    </row>
    <row r="639" ht="14.25" customHeight="1">
      <c r="A639" s="2"/>
      <c r="B639" s="2"/>
    </row>
    <row r="640" ht="14.25" customHeight="1">
      <c r="A640" s="2"/>
      <c r="B640" s="2"/>
    </row>
    <row r="641" ht="14.25" customHeight="1">
      <c r="A641" s="2"/>
      <c r="B641" s="2"/>
    </row>
    <row r="642" ht="14.25" customHeight="1">
      <c r="A642" s="2"/>
      <c r="B642" s="2"/>
    </row>
    <row r="643" ht="14.25" customHeight="1">
      <c r="A643" s="2"/>
      <c r="B643" s="2"/>
    </row>
    <row r="644" ht="14.25" customHeight="1">
      <c r="A644" s="2"/>
      <c r="B644" s="2"/>
    </row>
    <row r="645" ht="14.25" customHeight="1">
      <c r="A645" s="2"/>
      <c r="B645" s="2"/>
    </row>
    <row r="646" ht="14.25" customHeight="1">
      <c r="A646" s="2"/>
      <c r="B646" s="2"/>
    </row>
    <row r="647" ht="14.25" customHeight="1">
      <c r="A647" s="2"/>
      <c r="B647" s="2"/>
    </row>
    <row r="648" ht="14.25" customHeight="1">
      <c r="A648" s="2"/>
      <c r="B648" s="2"/>
    </row>
    <row r="649" ht="14.25" customHeight="1">
      <c r="A649" s="2"/>
      <c r="B649" s="2"/>
    </row>
    <row r="650" ht="14.25" customHeight="1">
      <c r="A650" s="2"/>
      <c r="B650" s="2"/>
    </row>
    <row r="651" ht="14.25" customHeight="1">
      <c r="A651" s="2"/>
      <c r="B651" s="2"/>
    </row>
    <row r="652" ht="14.25" customHeight="1">
      <c r="A652" s="2"/>
      <c r="B652" s="2"/>
    </row>
    <row r="653" ht="14.25" customHeight="1">
      <c r="A653" s="2"/>
      <c r="B653" s="2"/>
    </row>
    <row r="654" ht="14.25" customHeight="1">
      <c r="A654" s="2"/>
      <c r="B654" s="2"/>
    </row>
    <row r="655" ht="14.25" customHeight="1">
      <c r="A655" s="2"/>
      <c r="B655" s="2"/>
    </row>
    <row r="656" ht="14.25" customHeight="1">
      <c r="A656" s="2"/>
      <c r="B656" s="2"/>
    </row>
    <row r="657" ht="14.25" customHeight="1">
      <c r="A657" s="2"/>
      <c r="B657" s="2"/>
    </row>
    <row r="658" ht="14.25" customHeight="1">
      <c r="A658" s="2"/>
      <c r="B658" s="2"/>
    </row>
    <row r="659" ht="14.25" customHeight="1">
      <c r="A659" s="2"/>
      <c r="B659" s="2"/>
    </row>
    <row r="660" ht="14.25" customHeight="1">
      <c r="A660" s="2"/>
      <c r="B660" s="2"/>
    </row>
    <row r="661" ht="14.25" customHeight="1">
      <c r="A661" s="2"/>
      <c r="B661" s="2"/>
    </row>
    <row r="662" ht="14.25" customHeight="1">
      <c r="A662" s="2"/>
      <c r="B662" s="2"/>
    </row>
    <row r="663" ht="14.25" customHeight="1">
      <c r="A663" s="2"/>
      <c r="B663" s="2"/>
    </row>
    <row r="664" ht="14.25" customHeight="1">
      <c r="A664" s="2"/>
      <c r="B664" s="2"/>
    </row>
    <row r="665" ht="14.25" customHeight="1">
      <c r="A665" s="2"/>
      <c r="B665" s="2"/>
    </row>
    <row r="666" ht="14.25" customHeight="1">
      <c r="A666" s="2"/>
      <c r="B666" s="2"/>
    </row>
    <row r="667" ht="14.25" customHeight="1">
      <c r="A667" s="2"/>
      <c r="B667" s="2"/>
    </row>
    <row r="668" ht="14.25" customHeight="1">
      <c r="A668" s="2"/>
      <c r="B668" s="2"/>
    </row>
    <row r="669" ht="14.25" customHeight="1">
      <c r="A669" s="2"/>
      <c r="B669" s="2"/>
    </row>
    <row r="670" ht="14.25" customHeight="1">
      <c r="A670" s="2"/>
      <c r="B670" s="2"/>
    </row>
    <row r="671" ht="14.25" customHeight="1">
      <c r="A671" s="2"/>
      <c r="B671" s="2"/>
    </row>
    <row r="672" ht="14.25" customHeight="1">
      <c r="A672" s="2"/>
      <c r="B672" s="2"/>
    </row>
    <row r="673" ht="14.25" customHeight="1">
      <c r="A673" s="2"/>
      <c r="B673" s="2"/>
    </row>
    <row r="674" ht="14.25" customHeight="1">
      <c r="A674" s="2"/>
      <c r="B674" s="2"/>
    </row>
    <row r="675" ht="14.25" customHeight="1">
      <c r="A675" s="2"/>
      <c r="B675" s="2"/>
    </row>
    <row r="676" ht="14.25" customHeight="1">
      <c r="A676" s="2"/>
      <c r="B676" s="2"/>
    </row>
    <row r="677" ht="14.25" customHeight="1">
      <c r="A677" s="2"/>
      <c r="B677" s="2"/>
    </row>
    <row r="678" ht="14.25" customHeight="1">
      <c r="A678" s="2"/>
      <c r="B678" s="2"/>
    </row>
    <row r="679" ht="14.25" customHeight="1">
      <c r="A679" s="2"/>
      <c r="B679" s="2"/>
    </row>
    <row r="680" ht="14.25" customHeight="1">
      <c r="A680" s="2"/>
      <c r="B680" s="2"/>
    </row>
    <row r="681" ht="14.25" customHeight="1">
      <c r="A681" s="2"/>
      <c r="B681" s="2"/>
    </row>
    <row r="682" ht="14.25" customHeight="1">
      <c r="A682" s="2"/>
      <c r="B682" s="2"/>
    </row>
    <row r="683" ht="14.25" customHeight="1">
      <c r="A683" s="2"/>
      <c r="B683" s="2"/>
    </row>
    <row r="684" ht="14.25" customHeight="1">
      <c r="A684" s="2"/>
      <c r="B684" s="2"/>
    </row>
    <row r="685" ht="14.25" customHeight="1">
      <c r="A685" s="2"/>
      <c r="B685" s="2"/>
    </row>
    <row r="686" ht="14.25" customHeight="1">
      <c r="A686" s="2"/>
      <c r="B686" s="2"/>
    </row>
    <row r="687" ht="14.25" customHeight="1">
      <c r="A687" s="2"/>
      <c r="B687" s="2"/>
    </row>
    <row r="688" ht="14.25" customHeight="1">
      <c r="A688" s="2"/>
      <c r="B688" s="2"/>
    </row>
    <row r="689" ht="14.25" customHeight="1">
      <c r="A689" s="2"/>
      <c r="B689" s="2"/>
    </row>
    <row r="690" ht="14.25" customHeight="1">
      <c r="A690" s="2"/>
      <c r="B690" s="2"/>
    </row>
    <row r="691" ht="14.25" customHeight="1">
      <c r="A691" s="2"/>
      <c r="B691" s="2"/>
    </row>
    <row r="692" ht="14.25" customHeight="1">
      <c r="A692" s="2"/>
      <c r="B692" s="2"/>
    </row>
    <row r="693" ht="14.25" customHeight="1">
      <c r="A693" s="2"/>
      <c r="B693" s="2"/>
    </row>
    <row r="694" ht="14.25" customHeight="1">
      <c r="A694" s="2"/>
      <c r="B694" s="2"/>
    </row>
    <row r="695" ht="14.25" customHeight="1">
      <c r="A695" s="2"/>
      <c r="B695" s="2"/>
    </row>
    <row r="696" ht="14.25" customHeight="1">
      <c r="A696" s="2"/>
      <c r="B696" s="2"/>
    </row>
    <row r="697" ht="14.25" customHeight="1">
      <c r="A697" s="2"/>
      <c r="B697" s="2"/>
    </row>
    <row r="698" ht="14.25" customHeight="1">
      <c r="A698" s="2"/>
      <c r="B698" s="2"/>
    </row>
    <row r="699" ht="14.25" customHeight="1">
      <c r="A699" s="2"/>
      <c r="B699" s="2"/>
    </row>
    <row r="700" ht="14.25" customHeight="1">
      <c r="A700" s="2"/>
      <c r="B700" s="2"/>
    </row>
    <row r="701" ht="14.25" customHeight="1">
      <c r="A701" s="2"/>
      <c r="B701" s="2"/>
    </row>
    <row r="702" ht="14.25" customHeight="1">
      <c r="A702" s="2"/>
      <c r="B702" s="2"/>
    </row>
    <row r="703" ht="14.25" customHeight="1">
      <c r="A703" s="2"/>
      <c r="B703" s="2"/>
    </row>
    <row r="704" ht="14.25" customHeight="1">
      <c r="A704" s="2"/>
      <c r="B704" s="2"/>
    </row>
    <row r="705" ht="14.25" customHeight="1">
      <c r="A705" s="2"/>
      <c r="B705" s="2"/>
    </row>
    <row r="706" ht="14.25" customHeight="1">
      <c r="A706" s="2"/>
      <c r="B706" s="2"/>
    </row>
    <row r="707" ht="14.25" customHeight="1">
      <c r="A707" s="2"/>
      <c r="B707" s="2"/>
    </row>
    <row r="708" ht="14.25" customHeight="1">
      <c r="A708" s="2"/>
      <c r="B708" s="2"/>
    </row>
    <row r="709" ht="14.25" customHeight="1">
      <c r="A709" s="2"/>
      <c r="B709" s="2"/>
    </row>
    <row r="710" ht="14.25" customHeight="1">
      <c r="A710" s="2"/>
      <c r="B710" s="2"/>
    </row>
    <row r="711" ht="14.25" customHeight="1">
      <c r="A711" s="2"/>
      <c r="B711" s="2"/>
    </row>
    <row r="712" ht="14.25" customHeight="1">
      <c r="A712" s="2"/>
      <c r="B712" s="2"/>
    </row>
    <row r="713" ht="14.25" customHeight="1">
      <c r="A713" s="2"/>
      <c r="B713" s="2"/>
    </row>
    <row r="714" ht="14.25" customHeight="1">
      <c r="A714" s="2"/>
      <c r="B714" s="2"/>
    </row>
    <row r="715" ht="14.25" customHeight="1">
      <c r="A715" s="2"/>
      <c r="B715" s="2"/>
    </row>
    <row r="716" ht="14.25" customHeight="1">
      <c r="A716" s="2"/>
      <c r="B716" s="2"/>
    </row>
    <row r="717" ht="14.25" customHeight="1">
      <c r="A717" s="2"/>
      <c r="B717" s="2"/>
    </row>
    <row r="718" ht="14.25" customHeight="1">
      <c r="A718" s="2"/>
      <c r="B718" s="2"/>
    </row>
    <row r="719" ht="14.25" customHeight="1">
      <c r="A719" s="2"/>
      <c r="B719" s="2"/>
    </row>
    <row r="720" ht="14.25" customHeight="1">
      <c r="A720" s="2"/>
      <c r="B720" s="2"/>
    </row>
    <row r="721" ht="14.25" customHeight="1">
      <c r="A721" s="2"/>
      <c r="B721" s="2"/>
    </row>
    <row r="722" ht="14.25" customHeight="1">
      <c r="A722" s="2"/>
      <c r="B722" s="2"/>
    </row>
    <row r="723" ht="14.25" customHeight="1">
      <c r="A723" s="2"/>
      <c r="B723" s="2"/>
    </row>
    <row r="724" ht="14.25" customHeight="1">
      <c r="A724" s="2"/>
      <c r="B724" s="2"/>
    </row>
    <row r="725" ht="14.25" customHeight="1">
      <c r="A725" s="2"/>
      <c r="B725" s="2"/>
    </row>
    <row r="726" ht="14.25" customHeight="1">
      <c r="A726" s="2"/>
      <c r="B726" s="2"/>
    </row>
    <row r="727" ht="14.25" customHeight="1">
      <c r="A727" s="2"/>
      <c r="B727" s="2"/>
    </row>
    <row r="728" ht="14.25" customHeight="1">
      <c r="A728" s="2"/>
      <c r="B728" s="2"/>
    </row>
    <row r="729" ht="14.25" customHeight="1">
      <c r="A729" s="2"/>
      <c r="B729" s="2"/>
    </row>
    <row r="730" ht="14.25" customHeight="1">
      <c r="A730" s="2"/>
      <c r="B730" s="2"/>
    </row>
    <row r="731" ht="14.25" customHeight="1">
      <c r="A731" s="2"/>
      <c r="B731" s="2"/>
    </row>
    <row r="732" ht="14.25" customHeight="1">
      <c r="A732" s="2"/>
      <c r="B732" s="2"/>
    </row>
    <row r="733" ht="14.25" customHeight="1">
      <c r="A733" s="2"/>
      <c r="B733" s="2"/>
    </row>
    <row r="734" ht="14.25" customHeight="1">
      <c r="A734" s="2"/>
      <c r="B734" s="2"/>
    </row>
    <row r="735" ht="14.25" customHeight="1">
      <c r="A735" s="2"/>
      <c r="B735" s="2"/>
    </row>
    <row r="736" ht="14.25" customHeight="1">
      <c r="A736" s="2"/>
      <c r="B736" s="2"/>
    </row>
    <row r="737" ht="14.25" customHeight="1">
      <c r="A737" s="2"/>
      <c r="B737" s="2"/>
    </row>
    <row r="738" ht="14.25" customHeight="1">
      <c r="A738" s="2"/>
      <c r="B738" s="2"/>
    </row>
    <row r="739" ht="14.25" customHeight="1">
      <c r="A739" s="2"/>
      <c r="B739" s="2"/>
    </row>
    <row r="740" ht="14.25" customHeight="1">
      <c r="A740" s="2"/>
      <c r="B740" s="2"/>
    </row>
    <row r="741" ht="14.25" customHeight="1">
      <c r="A741" s="2"/>
      <c r="B741" s="2"/>
    </row>
    <row r="742" ht="14.25" customHeight="1">
      <c r="A742" s="2"/>
      <c r="B742" s="2"/>
    </row>
    <row r="743" ht="14.25" customHeight="1">
      <c r="A743" s="2"/>
      <c r="B743" s="2"/>
    </row>
    <row r="744" ht="14.25" customHeight="1">
      <c r="A744" s="2"/>
      <c r="B744" s="2"/>
    </row>
    <row r="745" ht="14.25" customHeight="1">
      <c r="A745" s="2"/>
      <c r="B745" s="2"/>
    </row>
    <row r="746" ht="14.25" customHeight="1">
      <c r="A746" s="2"/>
      <c r="B746" s="2"/>
    </row>
    <row r="747" ht="14.25" customHeight="1">
      <c r="A747" s="2"/>
      <c r="B747" s="2"/>
    </row>
    <row r="748" ht="14.25" customHeight="1">
      <c r="A748" s="2"/>
      <c r="B748" s="2"/>
    </row>
    <row r="749" ht="14.25" customHeight="1">
      <c r="A749" s="2"/>
      <c r="B749" s="2"/>
    </row>
    <row r="750" ht="14.25" customHeight="1">
      <c r="A750" s="2"/>
      <c r="B750" s="2"/>
    </row>
    <row r="751" ht="14.25" customHeight="1">
      <c r="A751" s="2"/>
      <c r="B751" s="2"/>
    </row>
    <row r="752" ht="14.25" customHeight="1">
      <c r="A752" s="2"/>
      <c r="B752" s="2"/>
    </row>
    <row r="753" ht="14.25" customHeight="1">
      <c r="A753" s="2"/>
      <c r="B753" s="2"/>
    </row>
    <row r="754" ht="14.25" customHeight="1">
      <c r="A754" s="2"/>
      <c r="B754" s="2"/>
    </row>
    <row r="755" ht="14.25" customHeight="1">
      <c r="A755" s="2"/>
      <c r="B755" s="2"/>
    </row>
    <row r="756" ht="14.25" customHeight="1">
      <c r="A756" s="2"/>
      <c r="B756" s="2"/>
    </row>
    <row r="757" ht="14.25" customHeight="1">
      <c r="A757" s="2"/>
      <c r="B757" s="2"/>
    </row>
    <row r="758" ht="14.25" customHeight="1">
      <c r="A758" s="2"/>
      <c r="B758" s="2"/>
    </row>
    <row r="759" ht="14.25" customHeight="1">
      <c r="A759" s="2"/>
      <c r="B759" s="2"/>
    </row>
    <row r="760" ht="14.25" customHeight="1">
      <c r="A760" s="2"/>
      <c r="B760" s="2"/>
    </row>
    <row r="761" ht="14.25" customHeight="1">
      <c r="A761" s="2"/>
      <c r="B761" s="2"/>
    </row>
    <row r="762" ht="14.25" customHeight="1">
      <c r="A762" s="2"/>
      <c r="B762" s="2"/>
    </row>
    <row r="763" ht="14.25" customHeight="1">
      <c r="A763" s="2"/>
      <c r="B763" s="2"/>
    </row>
    <row r="764" ht="14.25" customHeight="1">
      <c r="A764" s="2"/>
      <c r="B764" s="2"/>
    </row>
    <row r="765" ht="14.25" customHeight="1">
      <c r="A765" s="2"/>
      <c r="B765" s="2"/>
    </row>
    <row r="766" ht="14.25" customHeight="1">
      <c r="A766" s="2"/>
      <c r="B766" s="2"/>
    </row>
    <row r="767" ht="14.25" customHeight="1">
      <c r="A767" s="2"/>
      <c r="B767" s="2"/>
    </row>
    <row r="768" ht="14.25" customHeight="1">
      <c r="A768" s="2"/>
      <c r="B768" s="2"/>
    </row>
    <row r="769" ht="14.25" customHeight="1">
      <c r="A769" s="2"/>
      <c r="B769" s="2"/>
    </row>
    <row r="770" ht="14.25" customHeight="1">
      <c r="A770" s="2"/>
      <c r="B770" s="2"/>
    </row>
    <row r="771" ht="14.25" customHeight="1">
      <c r="A771" s="2"/>
      <c r="B771" s="2"/>
    </row>
    <row r="772" ht="14.25" customHeight="1">
      <c r="A772" s="2"/>
      <c r="B772" s="2"/>
    </row>
    <row r="773" ht="14.25" customHeight="1">
      <c r="A773" s="2"/>
      <c r="B773" s="2"/>
    </row>
    <row r="774" ht="14.25" customHeight="1">
      <c r="A774" s="2"/>
      <c r="B774" s="2"/>
    </row>
    <row r="775" ht="14.25" customHeight="1">
      <c r="A775" s="2"/>
      <c r="B775" s="2"/>
    </row>
    <row r="776" ht="14.25" customHeight="1">
      <c r="A776" s="2"/>
      <c r="B776" s="2"/>
    </row>
    <row r="777" ht="14.25" customHeight="1">
      <c r="A777" s="2"/>
      <c r="B777" s="2"/>
    </row>
    <row r="778" ht="14.25" customHeight="1">
      <c r="A778" s="2"/>
      <c r="B778" s="2"/>
    </row>
    <row r="779" ht="14.25" customHeight="1">
      <c r="A779" s="2"/>
      <c r="B779" s="2"/>
    </row>
    <row r="780" ht="14.25" customHeight="1">
      <c r="A780" s="2"/>
      <c r="B780" s="2"/>
    </row>
    <row r="781" ht="14.25" customHeight="1">
      <c r="A781" s="2"/>
      <c r="B781" s="2"/>
    </row>
    <row r="782" ht="14.25" customHeight="1">
      <c r="A782" s="2"/>
      <c r="B782" s="2"/>
    </row>
    <row r="783" ht="14.25" customHeight="1">
      <c r="A783" s="2"/>
      <c r="B783" s="2"/>
    </row>
    <row r="784" ht="14.25" customHeight="1">
      <c r="A784" s="2"/>
      <c r="B784" s="2"/>
    </row>
    <row r="785" ht="14.25" customHeight="1">
      <c r="A785" s="2"/>
      <c r="B785" s="2"/>
    </row>
    <row r="786" ht="14.25" customHeight="1">
      <c r="A786" s="2"/>
      <c r="B786" s="2"/>
    </row>
    <row r="787" ht="14.25" customHeight="1">
      <c r="A787" s="2"/>
      <c r="B787" s="2"/>
    </row>
    <row r="788" ht="14.25" customHeight="1">
      <c r="A788" s="2"/>
      <c r="B788" s="2"/>
    </row>
    <row r="789" ht="14.25" customHeight="1">
      <c r="A789" s="2"/>
      <c r="B789" s="2"/>
    </row>
    <row r="790" ht="14.25" customHeight="1">
      <c r="A790" s="2"/>
      <c r="B790" s="2"/>
    </row>
    <row r="791" ht="14.25" customHeight="1">
      <c r="A791" s="2"/>
      <c r="B791" s="2"/>
    </row>
    <row r="792" ht="14.25" customHeight="1">
      <c r="A792" s="2"/>
      <c r="B792" s="2"/>
    </row>
    <row r="793" ht="14.25" customHeight="1">
      <c r="A793" s="2"/>
      <c r="B793" s="2"/>
    </row>
    <row r="794" ht="14.25" customHeight="1">
      <c r="A794" s="2"/>
      <c r="B794" s="2"/>
    </row>
    <row r="795" ht="14.25" customHeight="1">
      <c r="A795" s="2"/>
      <c r="B795" s="2"/>
    </row>
    <row r="796" ht="14.25" customHeight="1">
      <c r="A796" s="2"/>
      <c r="B796" s="2"/>
    </row>
    <row r="797" ht="14.25" customHeight="1">
      <c r="A797" s="2"/>
      <c r="B797" s="2"/>
    </row>
    <row r="798" ht="14.25" customHeight="1">
      <c r="A798" s="2"/>
      <c r="B798" s="2"/>
    </row>
    <row r="799" ht="14.25" customHeight="1">
      <c r="A799" s="2"/>
      <c r="B799" s="2"/>
    </row>
    <row r="800" ht="14.25" customHeight="1">
      <c r="A800" s="2"/>
      <c r="B800" s="2"/>
    </row>
    <row r="801" ht="14.25" customHeight="1">
      <c r="A801" s="2"/>
      <c r="B801" s="2"/>
    </row>
    <row r="802" ht="14.25" customHeight="1">
      <c r="A802" s="2"/>
      <c r="B802" s="2"/>
    </row>
    <row r="803" ht="14.25" customHeight="1">
      <c r="A803" s="2"/>
      <c r="B803" s="2"/>
    </row>
    <row r="804" ht="14.25" customHeight="1">
      <c r="A804" s="2"/>
      <c r="B804" s="2"/>
    </row>
    <row r="805" ht="14.25" customHeight="1">
      <c r="A805" s="2"/>
      <c r="B805" s="2"/>
    </row>
    <row r="806" ht="14.25" customHeight="1">
      <c r="A806" s="2"/>
      <c r="B806" s="2"/>
    </row>
    <row r="807" ht="14.25" customHeight="1">
      <c r="A807" s="2"/>
      <c r="B807" s="2"/>
    </row>
    <row r="808" ht="14.25" customHeight="1">
      <c r="A808" s="2"/>
      <c r="B808" s="2"/>
    </row>
    <row r="809" ht="14.25" customHeight="1">
      <c r="A809" s="2"/>
      <c r="B809" s="2"/>
    </row>
    <row r="810" ht="14.25" customHeight="1">
      <c r="A810" s="2"/>
      <c r="B810" s="2"/>
    </row>
    <row r="811" ht="14.25" customHeight="1">
      <c r="A811" s="2"/>
      <c r="B811" s="2"/>
    </row>
    <row r="812" ht="14.25" customHeight="1">
      <c r="A812" s="2"/>
      <c r="B812" s="2"/>
    </row>
    <row r="813" ht="14.25" customHeight="1">
      <c r="A813" s="2"/>
      <c r="B813" s="2"/>
    </row>
    <row r="814" ht="14.25" customHeight="1">
      <c r="A814" s="2"/>
      <c r="B814" s="2"/>
    </row>
    <row r="815" ht="14.25" customHeight="1">
      <c r="A815" s="2"/>
      <c r="B815" s="2"/>
    </row>
    <row r="816" ht="14.25" customHeight="1">
      <c r="A816" s="2"/>
      <c r="B816" s="2"/>
    </row>
    <row r="817" ht="14.25" customHeight="1">
      <c r="A817" s="2"/>
      <c r="B817" s="2"/>
    </row>
    <row r="818" ht="14.25" customHeight="1">
      <c r="A818" s="2"/>
      <c r="B818" s="2"/>
    </row>
    <row r="819" ht="14.25" customHeight="1">
      <c r="A819" s="2"/>
      <c r="B819" s="2"/>
    </row>
    <row r="820" ht="14.25" customHeight="1">
      <c r="A820" s="2"/>
      <c r="B820" s="2"/>
    </row>
    <row r="821" ht="14.25" customHeight="1">
      <c r="A821" s="2"/>
      <c r="B821" s="2"/>
    </row>
    <row r="822" ht="14.25" customHeight="1">
      <c r="A822" s="2"/>
      <c r="B822" s="2"/>
    </row>
    <row r="823" ht="14.25" customHeight="1">
      <c r="A823" s="2"/>
      <c r="B823" s="2"/>
    </row>
    <row r="824" ht="14.25" customHeight="1">
      <c r="A824" s="2"/>
      <c r="B824" s="2"/>
    </row>
    <row r="825" ht="14.25" customHeight="1">
      <c r="A825" s="2"/>
      <c r="B825" s="2"/>
    </row>
    <row r="826" ht="14.25" customHeight="1">
      <c r="A826" s="2"/>
      <c r="B826" s="2"/>
    </row>
    <row r="827" ht="14.25" customHeight="1">
      <c r="A827" s="2"/>
      <c r="B827" s="2"/>
    </row>
    <row r="828" ht="14.25" customHeight="1">
      <c r="A828" s="2"/>
      <c r="B828" s="2"/>
    </row>
    <row r="829" ht="14.25" customHeight="1">
      <c r="A829" s="2"/>
      <c r="B829" s="2"/>
    </row>
    <row r="830" ht="14.25" customHeight="1">
      <c r="A830" s="2"/>
      <c r="B830" s="2"/>
    </row>
    <row r="831" ht="14.25" customHeight="1">
      <c r="A831" s="2"/>
      <c r="B831" s="2"/>
    </row>
    <row r="832" ht="14.25" customHeight="1">
      <c r="A832" s="2"/>
      <c r="B832" s="2"/>
    </row>
    <row r="833" ht="14.25" customHeight="1">
      <c r="A833" s="2"/>
      <c r="B833" s="2"/>
    </row>
    <row r="834" ht="14.25" customHeight="1">
      <c r="A834" s="2"/>
      <c r="B834" s="2"/>
    </row>
    <row r="835" ht="14.25" customHeight="1">
      <c r="A835" s="2"/>
      <c r="B835" s="2"/>
    </row>
    <row r="836" ht="14.25" customHeight="1">
      <c r="A836" s="2"/>
      <c r="B836" s="2"/>
    </row>
    <row r="837" ht="14.25" customHeight="1">
      <c r="A837" s="2"/>
      <c r="B837" s="2"/>
    </row>
    <row r="838" ht="14.25" customHeight="1">
      <c r="A838" s="2"/>
      <c r="B838" s="2"/>
    </row>
    <row r="839" ht="14.25" customHeight="1">
      <c r="A839" s="2"/>
      <c r="B839" s="2"/>
    </row>
    <row r="840" ht="14.25" customHeight="1">
      <c r="A840" s="2"/>
      <c r="B840" s="2"/>
    </row>
    <row r="841" ht="14.25" customHeight="1">
      <c r="A841" s="2"/>
      <c r="B841" s="2"/>
    </row>
    <row r="842" ht="14.25" customHeight="1">
      <c r="A842" s="2"/>
      <c r="B842" s="2"/>
    </row>
    <row r="843" ht="14.25" customHeight="1">
      <c r="A843" s="2"/>
      <c r="B843" s="2"/>
    </row>
    <row r="844" ht="14.25" customHeight="1">
      <c r="A844" s="2"/>
      <c r="B844" s="2"/>
    </row>
    <row r="845" ht="14.25" customHeight="1">
      <c r="A845" s="2"/>
      <c r="B845" s="2"/>
    </row>
    <row r="846" ht="14.25" customHeight="1">
      <c r="A846" s="2"/>
      <c r="B846" s="2"/>
    </row>
    <row r="847" ht="14.25" customHeight="1">
      <c r="A847" s="2"/>
      <c r="B847" s="2"/>
    </row>
    <row r="848" ht="14.25" customHeight="1">
      <c r="A848" s="2"/>
      <c r="B848" s="2"/>
    </row>
    <row r="849" ht="14.25" customHeight="1">
      <c r="A849" s="2"/>
      <c r="B849" s="2"/>
    </row>
    <row r="850" ht="14.25" customHeight="1">
      <c r="A850" s="2"/>
      <c r="B850" s="2"/>
    </row>
    <row r="851" ht="14.25" customHeight="1">
      <c r="A851" s="2"/>
      <c r="B851" s="2"/>
    </row>
    <row r="852" ht="14.25" customHeight="1">
      <c r="A852" s="2"/>
      <c r="B852" s="2"/>
    </row>
    <row r="853" ht="14.25" customHeight="1">
      <c r="A853" s="2"/>
      <c r="B853" s="2"/>
    </row>
    <row r="854" ht="14.25" customHeight="1">
      <c r="A854" s="2"/>
      <c r="B854" s="2"/>
    </row>
    <row r="855" ht="14.25" customHeight="1">
      <c r="A855" s="2"/>
      <c r="B855" s="2"/>
    </row>
    <row r="856" ht="14.25" customHeight="1">
      <c r="A856" s="2"/>
      <c r="B856" s="2"/>
    </row>
    <row r="857" ht="14.25" customHeight="1">
      <c r="A857" s="2"/>
      <c r="B857" s="2"/>
    </row>
    <row r="858" ht="14.25" customHeight="1">
      <c r="A858" s="2"/>
      <c r="B858" s="2"/>
    </row>
    <row r="859" ht="14.25" customHeight="1">
      <c r="A859" s="2"/>
      <c r="B859" s="2"/>
    </row>
    <row r="860" ht="14.25" customHeight="1">
      <c r="A860" s="2"/>
      <c r="B860" s="2"/>
    </row>
    <row r="861" ht="14.25" customHeight="1">
      <c r="A861" s="2"/>
      <c r="B861" s="2"/>
    </row>
    <row r="862" ht="14.25" customHeight="1">
      <c r="A862" s="2"/>
      <c r="B862" s="2"/>
    </row>
    <row r="863" ht="14.25" customHeight="1">
      <c r="A863" s="2"/>
      <c r="B863" s="2"/>
    </row>
    <row r="864" ht="14.25" customHeight="1">
      <c r="A864" s="2"/>
      <c r="B864" s="2"/>
    </row>
    <row r="865" ht="14.25" customHeight="1">
      <c r="A865" s="2"/>
      <c r="B865" s="2"/>
    </row>
    <row r="866" ht="14.25" customHeight="1">
      <c r="A866" s="2"/>
      <c r="B866" s="2"/>
    </row>
    <row r="867" ht="14.25" customHeight="1">
      <c r="A867" s="2"/>
      <c r="B867" s="2"/>
    </row>
    <row r="868" ht="14.25" customHeight="1">
      <c r="A868" s="2"/>
      <c r="B868" s="2"/>
    </row>
    <row r="869" ht="14.25" customHeight="1">
      <c r="A869" s="2"/>
      <c r="B869" s="2"/>
    </row>
    <row r="870" ht="14.25" customHeight="1">
      <c r="A870" s="2"/>
      <c r="B870" s="2"/>
    </row>
    <row r="871" ht="14.25" customHeight="1">
      <c r="A871" s="2"/>
      <c r="B871" s="2"/>
    </row>
    <row r="872" ht="14.25" customHeight="1">
      <c r="A872" s="2"/>
      <c r="B872" s="2"/>
    </row>
    <row r="873" ht="14.25" customHeight="1">
      <c r="A873" s="2"/>
      <c r="B873" s="2"/>
    </row>
    <row r="874" ht="14.25" customHeight="1">
      <c r="A874" s="2"/>
      <c r="B874" s="2"/>
    </row>
    <row r="875" ht="14.25" customHeight="1">
      <c r="A875" s="2"/>
      <c r="B875" s="2"/>
    </row>
    <row r="876" ht="14.25" customHeight="1">
      <c r="A876" s="2"/>
      <c r="B876" s="2"/>
    </row>
    <row r="877" ht="14.25" customHeight="1">
      <c r="A877" s="2"/>
      <c r="B877" s="2"/>
    </row>
    <row r="878" ht="14.25" customHeight="1">
      <c r="A878" s="2"/>
      <c r="B878" s="2"/>
    </row>
    <row r="879" ht="14.25" customHeight="1">
      <c r="A879" s="2"/>
      <c r="B879" s="2"/>
    </row>
    <row r="880" ht="14.25" customHeight="1">
      <c r="A880" s="2"/>
      <c r="B880" s="2"/>
    </row>
    <row r="881" ht="14.25" customHeight="1">
      <c r="A881" s="2"/>
      <c r="B881" s="2"/>
    </row>
    <row r="882" ht="14.25" customHeight="1">
      <c r="A882" s="2"/>
      <c r="B882" s="2"/>
    </row>
    <row r="883" ht="14.25" customHeight="1">
      <c r="A883" s="2"/>
      <c r="B883" s="2"/>
    </row>
    <row r="884" ht="14.25" customHeight="1">
      <c r="A884" s="2"/>
      <c r="B884" s="2"/>
    </row>
    <row r="885" ht="14.25" customHeight="1">
      <c r="A885" s="2"/>
      <c r="B885" s="2"/>
    </row>
    <row r="886" ht="14.25" customHeight="1">
      <c r="A886" s="2"/>
      <c r="B886" s="2"/>
    </row>
    <row r="887" ht="14.25" customHeight="1">
      <c r="A887" s="2"/>
      <c r="B887" s="2"/>
    </row>
    <row r="888" ht="14.25" customHeight="1">
      <c r="A888" s="2"/>
      <c r="B888" s="2"/>
    </row>
    <row r="889" ht="14.25" customHeight="1">
      <c r="A889" s="2"/>
      <c r="B889" s="2"/>
    </row>
    <row r="890" ht="14.25" customHeight="1">
      <c r="A890" s="2"/>
      <c r="B890" s="2"/>
    </row>
    <row r="891" ht="14.25" customHeight="1">
      <c r="A891" s="2"/>
      <c r="B891" s="2"/>
    </row>
    <row r="892" ht="14.25" customHeight="1">
      <c r="A892" s="2"/>
      <c r="B892" s="2"/>
    </row>
    <row r="893" ht="14.25" customHeight="1">
      <c r="A893" s="2"/>
      <c r="B893" s="2"/>
    </row>
    <row r="894" ht="14.25" customHeight="1">
      <c r="A894" s="2"/>
      <c r="B894" s="2"/>
    </row>
    <row r="895" ht="14.25" customHeight="1">
      <c r="A895" s="2"/>
      <c r="B895" s="2"/>
    </row>
    <row r="896" ht="14.25" customHeight="1">
      <c r="A896" s="2"/>
      <c r="B896" s="2"/>
    </row>
    <row r="897" ht="14.25" customHeight="1">
      <c r="A897" s="2"/>
      <c r="B897" s="2"/>
    </row>
    <row r="898" ht="14.25" customHeight="1">
      <c r="A898" s="2"/>
      <c r="B898" s="2"/>
    </row>
    <row r="899" ht="14.25" customHeight="1">
      <c r="A899" s="2"/>
      <c r="B899" s="2"/>
    </row>
    <row r="900" ht="14.25" customHeight="1">
      <c r="A900" s="2"/>
      <c r="B900" s="2"/>
    </row>
    <row r="901" ht="14.25" customHeight="1">
      <c r="A901" s="2"/>
      <c r="B901" s="2"/>
    </row>
    <row r="902" ht="14.25" customHeight="1">
      <c r="A902" s="2"/>
      <c r="B902" s="2"/>
    </row>
    <row r="903" ht="14.25" customHeight="1">
      <c r="A903" s="2"/>
      <c r="B903" s="2"/>
    </row>
    <row r="904" ht="14.25" customHeight="1">
      <c r="A904" s="2"/>
      <c r="B904" s="2"/>
    </row>
    <row r="905" ht="14.25" customHeight="1">
      <c r="A905" s="2"/>
      <c r="B905" s="2"/>
    </row>
    <row r="906" ht="14.25" customHeight="1">
      <c r="A906" s="2"/>
      <c r="B906" s="2"/>
    </row>
    <row r="907" ht="14.25" customHeight="1">
      <c r="A907" s="2"/>
      <c r="B907" s="2"/>
    </row>
    <row r="908" ht="14.25" customHeight="1">
      <c r="A908" s="2"/>
      <c r="B908" s="2"/>
    </row>
    <row r="909" ht="14.25" customHeight="1">
      <c r="A909" s="2"/>
      <c r="B909" s="2"/>
    </row>
    <row r="910" ht="14.25" customHeight="1">
      <c r="A910" s="2"/>
      <c r="B910" s="2"/>
    </row>
    <row r="911" ht="14.25" customHeight="1">
      <c r="A911" s="2"/>
      <c r="B911" s="2"/>
    </row>
    <row r="912" ht="14.25" customHeight="1">
      <c r="A912" s="2"/>
      <c r="B912" s="2"/>
    </row>
    <row r="913" ht="14.25" customHeight="1">
      <c r="A913" s="2"/>
      <c r="B913" s="2"/>
    </row>
    <row r="914" ht="14.25" customHeight="1">
      <c r="A914" s="2"/>
      <c r="B914" s="2"/>
    </row>
    <row r="915" ht="14.25" customHeight="1">
      <c r="A915" s="2"/>
      <c r="B915" s="2"/>
    </row>
    <row r="916" ht="14.25" customHeight="1">
      <c r="A916" s="2"/>
      <c r="B916" s="2"/>
    </row>
    <row r="917" ht="14.25" customHeight="1">
      <c r="A917" s="2"/>
      <c r="B917" s="2"/>
    </row>
    <row r="918" ht="14.25" customHeight="1">
      <c r="A918" s="2"/>
      <c r="B918" s="2"/>
    </row>
    <row r="919" ht="14.25" customHeight="1">
      <c r="A919" s="2"/>
      <c r="B919" s="2"/>
    </row>
    <row r="920" ht="14.25" customHeight="1">
      <c r="A920" s="2"/>
      <c r="B920" s="2"/>
    </row>
    <row r="921" ht="14.25" customHeight="1">
      <c r="A921" s="2"/>
      <c r="B921" s="2"/>
    </row>
    <row r="922" ht="14.25" customHeight="1">
      <c r="A922" s="2"/>
      <c r="B922" s="2"/>
    </row>
    <row r="923" ht="14.25" customHeight="1">
      <c r="A923" s="2"/>
      <c r="B923" s="2"/>
    </row>
    <row r="924" ht="14.25" customHeight="1">
      <c r="A924" s="2"/>
      <c r="B924" s="2"/>
    </row>
    <row r="925" ht="14.25" customHeight="1">
      <c r="A925" s="2"/>
      <c r="B925" s="2"/>
    </row>
    <row r="926" ht="14.25" customHeight="1">
      <c r="A926" s="2"/>
      <c r="B926" s="2"/>
    </row>
    <row r="927" ht="14.25" customHeight="1">
      <c r="A927" s="2"/>
      <c r="B927" s="2"/>
    </row>
    <row r="928" ht="14.25" customHeight="1">
      <c r="A928" s="2"/>
      <c r="B928" s="2"/>
    </row>
    <row r="929" ht="14.25" customHeight="1">
      <c r="A929" s="2"/>
      <c r="B929" s="2"/>
    </row>
    <row r="930" ht="14.25" customHeight="1">
      <c r="A930" s="2"/>
      <c r="B930" s="2"/>
    </row>
    <row r="931" ht="14.25" customHeight="1">
      <c r="A931" s="2"/>
      <c r="B931" s="2"/>
    </row>
    <row r="932" ht="14.25" customHeight="1">
      <c r="A932" s="2"/>
      <c r="B932" s="2"/>
    </row>
    <row r="933" ht="14.25" customHeight="1">
      <c r="A933" s="2"/>
      <c r="B933" s="2"/>
    </row>
    <row r="934" ht="14.25" customHeight="1">
      <c r="A934" s="2"/>
      <c r="B934" s="2"/>
    </row>
    <row r="935" ht="14.25" customHeight="1">
      <c r="A935" s="2"/>
      <c r="B935" s="2"/>
    </row>
    <row r="936" ht="14.25" customHeight="1">
      <c r="A936" s="2"/>
      <c r="B936" s="2"/>
    </row>
    <row r="937" ht="14.25" customHeight="1">
      <c r="A937" s="2"/>
      <c r="B937" s="2"/>
    </row>
    <row r="938" ht="14.25" customHeight="1">
      <c r="A938" s="2"/>
      <c r="B938" s="2"/>
    </row>
    <row r="939" ht="14.25" customHeight="1">
      <c r="A939" s="2"/>
      <c r="B939" s="2"/>
    </row>
    <row r="940" ht="14.25" customHeight="1">
      <c r="A940" s="2"/>
      <c r="B940" s="2"/>
    </row>
    <row r="941" ht="14.25" customHeight="1">
      <c r="A941" s="2"/>
      <c r="B941" s="2"/>
    </row>
    <row r="942" ht="14.25" customHeight="1">
      <c r="A942" s="2"/>
      <c r="B942" s="2"/>
    </row>
    <row r="943" ht="14.25" customHeight="1">
      <c r="A943" s="2"/>
      <c r="B943" s="2"/>
    </row>
    <row r="944" ht="14.25" customHeight="1">
      <c r="A944" s="2"/>
      <c r="B944" s="2"/>
    </row>
    <row r="945" ht="14.25" customHeight="1">
      <c r="A945" s="2"/>
      <c r="B945" s="2"/>
    </row>
    <row r="946" ht="14.25" customHeight="1">
      <c r="A946" s="2"/>
      <c r="B946" s="2"/>
    </row>
    <row r="947" ht="14.25" customHeight="1">
      <c r="A947" s="2"/>
      <c r="B947" s="2"/>
    </row>
    <row r="948" ht="14.25" customHeight="1">
      <c r="A948" s="2"/>
      <c r="B948" s="2"/>
    </row>
    <row r="949" ht="14.25" customHeight="1">
      <c r="A949" s="2"/>
      <c r="B949" s="2"/>
    </row>
    <row r="950" ht="14.25" customHeight="1">
      <c r="A950" s="2"/>
      <c r="B950" s="2"/>
    </row>
    <row r="951" ht="14.25" customHeight="1">
      <c r="A951" s="2"/>
      <c r="B951" s="2"/>
    </row>
    <row r="952" ht="14.25" customHeight="1">
      <c r="A952" s="2"/>
      <c r="B952" s="2"/>
    </row>
    <row r="953" ht="14.25" customHeight="1">
      <c r="A953" s="2"/>
      <c r="B953" s="2"/>
    </row>
    <row r="954" ht="14.25" customHeight="1">
      <c r="A954" s="2"/>
      <c r="B954" s="2"/>
    </row>
    <row r="955" ht="14.25" customHeight="1">
      <c r="A955" s="2"/>
      <c r="B955" s="2"/>
    </row>
    <row r="956" ht="14.25" customHeight="1">
      <c r="A956" s="2"/>
      <c r="B956" s="2"/>
    </row>
    <row r="957" ht="14.25" customHeight="1">
      <c r="A957" s="2"/>
      <c r="B957" s="2"/>
    </row>
    <row r="958" ht="14.25" customHeight="1">
      <c r="A958" s="2"/>
      <c r="B958" s="2"/>
    </row>
    <row r="959" ht="14.25" customHeight="1">
      <c r="A959" s="2"/>
      <c r="B959" s="2"/>
    </row>
    <row r="960" ht="14.25" customHeight="1">
      <c r="A960" s="2"/>
      <c r="B960" s="2"/>
    </row>
    <row r="961" ht="14.25" customHeight="1">
      <c r="A961" s="2"/>
      <c r="B961" s="2"/>
    </row>
    <row r="962" ht="14.25" customHeight="1">
      <c r="A962" s="2"/>
      <c r="B962" s="2"/>
    </row>
    <row r="963" ht="14.25" customHeight="1">
      <c r="A963" s="2"/>
      <c r="B963" s="2"/>
    </row>
    <row r="964" ht="14.25" customHeight="1">
      <c r="A964" s="2"/>
      <c r="B964" s="2"/>
    </row>
    <row r="965" ht="14.25" customHeight="1">
      <c r="A965" s="2"/>
      <c r="B965" s="2"/>
    </row>
    <row r="966" ht="14.25" customHeight="1">
      <c r="A966" s="2"/>
      <c r="B966" s="2"/>
    </row>
    <row r="967" ht="14.25" customHeight="1">
      <c r="A967" s="2"/>
      <c r="B967" s="2"/>
    </row>
    <row r="968" ht="14.25" customHeight="1">
      <c r="A968" s="2"/>
      <c r="B968" s="2"/>
    </row>
    <row r="969" ht="14.25" customHeight="1">
      <c r="A969" s="2"/>
      <c r="B969" s="2"/>
    </row>
    <row r="970" ht="14.25" customHeight="1">
      <c r="A970" s="2"/>
      <c r="B970" s="2"/>
    </row>
    <row r="971" ht="14.25" customHeight="1">
      <c r="A971" s="2"/>
      <c r="B971" s="2"/>
    </row>
    <row r="972" ht="14.25" customHeight="1">
      <c r="A972" s="2"/>
      <c r="B972" s="2"/>
    </row>
    <row r="973" ht="14.25" customHeight="1">
      <c r="A973" s="2"/>
      <c r="B973" s="2"/>
    </row>
    <row r="974" ht="14.25" customHeight="1">
      <c r="A974" s="2"/>
      <c r="B974" s="2"/>
    </row>
    <row r="975" ht="14.25" customHeight="1">
      <c r="A975" s="2"/>
      <c r="B975" s="2"/>
    </row>
    <row r="976" ht="14.25" customHeight="1">
      <c r="A976" s="2"/>
      <c r="B976" s="2"/>
    </row>
    <row r="977" ht="14.25" customHeight="1">
      <c r="A977" s="2"/>
      <c r="B977" s="2"/>
    </row>
    <row r="978" ht="14.25" customHeight="1">
      <c r="A978" s="2"/>
      <c r="B978" s="2"/>
    </row>
    <row r="979" ht="14.25" customHeight="1">
      <c r="A979" s="2"/>
      <c r="B979" s="2"/>
    </row>
    <row r="980" ht="14.25" customHeight="1">
      <c r="A980" s="2"/>
      <c r="B980" s="2"/>
    </row>
    <row r="981" ht="14.25" customHeight="1">
      <c r="A981" s="2"/>
      <c r="B981" s="2"/>
    </row>
    <row r="982" ht="14.25" customHeight="1">
      <c r="A982" s="2"/>
      <c r="B982" s="2"/>
    </row>
    <row r="983" ht="14.25" customHeight="1">
      <c r="A983" s="2"/>
      <c r="B983" s="2"/>
    </row>
    <row r="984" ht="14.25" customHeight="1">
      <c r="A984" s="2"/>
      <c r="B984" s="2"/>
    </row>
    <row r="985" ht="14.25" customHeight="1">
      <c r="A985" s="2"/>
      <c r="B985" s="2"/>
    </row>
    <row r="986" ht="14.25" customHeight="1">
      <c r="A986" s="2"/>
      <c r="B986" s="2"/>
    </row>
    <row r="987" ht="14.25" customHeight="1">
      <c r="A987" s="2"/>
      <c r="B987" s="2"/>
    </row>
    <row r="988" ht="14.25" customHeight="1">
      <c r="A988" s="2"/>
      <c r="B988" s="2"/>
    </row>
    <row r="989" ht="14.25" customHeight="1">
      <c r="A989" s="2"/>
      <c r="B989" s="2"/>
    </row>
    <row r="990" ht="14.25" customHeight="1">
      <c r="A990" s="2"/>
      <c r="B990" s="2"/>
    </row>
    <row r="991" ht="14.25" customHeight="1">
      <c r="A991" s="2"/>
      <c r="B991" s="2"/>
    </row>
    <row r="992" ht="14.25" customHeight="1">
      <c r="A992" s="2"/>
      <c r="B992" s="2"/>
    </row>
    <row r="993" ht="14.25" customHeight="1">
      <c r="A993" s="2"/>
      <c r="B993" s="2"/>
    </row>
    <row r="994" ht="14.25" customHeight="1">
      <c r="A994" s="2"/>
      <c r="B994" s="2"/>
    </row>
    <row r="995" ht="14.25" customHeight="1">
      <c r="A995" s="2"/>
      <c r="B995" s="2"/>
    </row>
    <row r="996" ht="14.25" customHeight="1">
      <c r="A996" s="2"/>
      <c r="B996" s="2"/>
    </row>
    <row r="997" ht="14.25" customHeight="1">
      <c r="A997" s="2"/>
      <c r="B997" s="2"/>
    </row>
    <row r="998" ht="14.25" customHeight="1">
      <c r="A998" s="2"/>
      <c r="B998" s="2"/>
    </row>
    <row r="999" ht="14.25" customHeight="1">
      <c r="A999" s="2"/>
      <c r="B999" s="2"/>
    </row>
    <row r="1000" ht="14.25" customHeight="1">
      <c r="A1000" s="2"/>
      <c r="B1000" s="2"/>
    </row>
    <row r="1001" ht="14.25" customHeight="1">
      <c r="A1001" s="2"/>
      <c r="B1001" s="2"/>
    </row>
    <row r="1002" ht="14.25" customHeight="1">
      <c r="A1002" s="2"/>
      <c r="B1002" s="2"/>
    </row>
    <row r="1003" ht="14.25" customHeight="1">
      <c r="A1003" s="2"/>
      <c r="B1003" s="2"/>
    </row>
    <row r="1004" ht="14.25" customHeight="1">
      <c r="A1004" s="2"/>
      <c r="B1004" s="2"/>
    </row>
    <row r="1005" ht="14.25" customHeight="1">
      <c r="A1005" s="2"/>
      <c r="B1005" s="2"/>
    </row>
    <row r="1006" ht="14.25" customHeight="1">
      <c r="A1006" s="2"/>
      <c r="B1006" s="2"/>
    </row>
    <row r="1007" ht="14.25" customHeight="1">
      <c r="A1007" s="2"/>
      <c r="B1007" s="2"/>
    </row>
    <row r="1008" ht="14.25" customHeight="1">
      <c r="A1008" s="2"/>
      <c r="B1008" s="2"/>
    </row>
    <row r="1009" ht="14.25" customHeight="1">
      <c r="A1009" s="2"/>
      <c r="B1009" s="2"/>
    </row>
    <row r="1010" ht="14.25" customHeight="1">
      <c r="A1010" s="2"/>
      <c r="B1010" s="2"/>
    </row>
    <row r="1011" ht="14.25" customHeight="1">
      <c r="A1011" s="2"/>
      <c r="B1011" s="2"/>
    </row>
    <row r="1012" ht="14.25" customHeight="1">
      <c r="A1012" s="2"/>
      <c r="B1012" s="2"/>
    </row>
    <row r="1013" ht="14.25" customHeight="1">
      <c r="A1013" s="2"/>
      <c r="B1013" s="2"/>
    </row>
    <row r="1014" ht="14.25" customHeight="1">
      <c r="A1014" s="2"/>
      <c r="B1014" s="2"/>
    </row>
    <row r="1015" ht="14.25" customHeight="1">
      <c r="A1015" s="2"/>
      <c r="B1015" s="2"/>
    </row>
    <row r="1016" ht="14.25" customHeight="1">
      <c r="A1016" s="2"/>
      <c r="B1016" s="2"/>
    </row>
    <row r="1017" ht="14.25" customHeight="1">
      <c r="A1017" s="2"/>
      <c r="B1017" s="2"/>
    </row>
    <row r="1018" ht="14.25" customHeight="1">
      <c r="A1018" s="2"/>
      <c r="B1018" s="2"/>
    </row>
    <row r="1019" ht="14.25" customHeight="1">
      <c r="A1019" s="2"/>
      <c r="B1019" s="2"/>
    </row>
    <row r="1020" ht="14.25" customHeight="1">
      <c r="A1020" s="2"/>
      <c r="B1020" s="2"/>
    </row>
    <row r="1021" ht="14.25" customHeight="1">
      <c r="A1021" s="2"/>
      <c r="B1021" s="2"/>
    </row>
    <row r="1022" ht="14.25" customHeight="1">
      <c r="A1022" s="2"/>
      <c r="B1022" s="2"/>
    </row>
    <row r="1023" ht="14.25" customHeight="1">
      <c r="A1023" s="2"/>
      <c r="B1023" s="2"/>
    </row>
    <row r="1024" ht="14.25" customHeight="1">
      <c r="A1024" s="2"/>
      <c r="B1024" s="2"/>
    </row>
    <row r="1025" ht="14.25" customHeight="1">
      <c r="A1025" s="2"/>
      <c r="B1025" s="2"/>
    </row>
    <row r="1026" ht="14.25" customHeight="1">
      <c r="A1026" s="2"/>
      <c r="B1026" s="2"/>
    </row>
    <row r="1027" ht="14.25" customHeight="1">
      <c r="A1027" s="2"/>
      <c r="B1027" s="2"/>
    </row>
    <row r="1028" ht="14.25" customHeight="1">
      <c r="A1028" s="2"/>
      <c r="B1028" s="2"/>
    </row>
    <row r="1029" ht="14.25" customHeight="1">
      <c r="A1029" s="2"/>
      <c r="B1029" s="2"/>
    </row>
    <row r="1030" ht="14.25" customHeight="1">
      <c r="A1030" s="2"/>
      <c r="B1030" s="2"/>
    </row>
    <row r="1031" ht="14.25" customHeight="1">
      <c r="A1031" s="2"/>
      <c r="B1031" s="2"/>
    </row>
    <row r="1032" ht="14.25" customHeight="1">
      <c r="A1032" s="2"/>
      <c r="B1032" s="2"/>
    </row>
    <row r="1033" ht="14.25" customHeight="1">
      <c r="A1033" s="2"/>
      <c r="B1033" s="2"/>
    </row>
    <row r="1034" ht="14.25" customHeight="1">
      <c r="A1034" s="2"/>
      <c r="B1034" s="2"/>
    </row>
    <row r="1035" ht="14.25" customHeight="1">
      <c r="A1035" s="2"/>
      <c r="B1035" s="2"/>
    </row>
    <row r="1036" ht="14.25" customHeight="1">
      <c r="A1036" s="2"/>
      <c r="B1036" s="2"/>
    </row>
    <row r="1037" ht="14.25" customHeight="1">
      <c r="A1037" s="2"/>
      <c r="B1037" s="2"/>
    </row>
    <row r="1038" ht="14.25" customHeight="1">
      <c r="A1038" s="2"/>
      <c r="B1038" s="2"/>
    </row>
    <row r="1039" ht="14.25" customHeight="1">
      <c r="A1039" s="2"/>
      <c r="B1039" s="2"/>
    </row>
    <row r="1040" ht="14.25" customHeight="1">
      <c r="A1040" s="2"/>
      <c r="B1040" s="2"/>
    </row>
    <row r="1041" ht="14.25" customHeight="1">
      <c r="A1041" s="2"/>
      <c r="B1041" s="2"/>
    </row>
    <row r="1042" ht="14.25" customHeight="1">
      <c r="A1042" s="2"/>
      <c r="B1042" s="2"/>
    </row>
    <row r="1043" ht="14.25" customHeight="1">
      <c r="A1043" s="2"/>
      <c r="B1043" s="2"/>
    </row>
    <row r="1044" ht="14.25" customHeight="1">
      <c r="A1044" s="2"/>
      <c r="B1044" s="2"/>
    </row>
    <row r="1045" ht="14.25" customHeight="1">
      <c r="A1045" s="2"/>
      <c r="B1045" s="2"/>
    </row>
    <row r="1046" ht="14.25" customHeight="1">
      <c r="A1046" s="2"/>
      <c r="B1046" s="2"/>
    </row>
    <row r="1047" ht="14.25" customHeight="1">
      <c r="A1047" s="2"/>
      <c r="B1047" s="2"/>
    </row>
    <row r="1048" ht="14.25" customHeight="1">
      <c r="A1048" s="2"/>
      <c r="B1048" s="2"/>
    </row>
    <row r="1049" ht="14.25" customHeight="1">
      <c r="A1049" s="2"/>
      <c r="B1049" s="2"/>
    </row>
    <row r="1050" ht="14.25" customHeight="1">
      <c r="A1050" s="2"/>
      <c r="B1050" s="2"/>
    </row>
    <row r="1051" ht="14.25" customHeight="1">
      <c r="A1051" s="2"/>
      <c r="B1051" s="2"/>
    </row>
    <row r="1052" ht="14.25" customHeight="1">
      <c r="A1052" s="2"/>
      <c r="B1052" s="2"/>
    </row>
    <row r="1053" ht="14.25" customHeight="1">
      <c r="A1053" s="2"/>
      <c r="B1053" s="2"/>
    </row>
    <row r="1054" ht="14.25" customHeight="1">
      <c r="A1054" s="2"/>
      <c r="B1054" s="2"/>
    </row>
    <row r="1055" ht="14.25" customHeight="1">
      <c r="A1055" s="2"/>
      <c r="B1055" s="2"/>
    </row>
    <row r="1056" ht="14.25" customHeight="1">
      <c r="A1056" s="2"/>
      <c r="B1056" s="2"/>
    </row>
    <row r="1057" ht="14.25" customHeight="1">
      <c r="A1057" s="2"/>
      <c r="B1057" s="2"/>
    </row>
    <row r="1058" ht="14.25" customHeight="1">
      <c r="A1058" s="2"/>
      <c r="B1058" s="2"/>
    </row>
    <row r="1059" ht="14.25" customHeight="1">
      <c r="A1059" s="2"/>
      <c r="B1059" s="2"/>
    </row>
    <row r="1060" ht="14.25" customHeight="1">
      <c r="A1060" s="2"/>
      <c r="B1060" s="2"/>
    </row>
    <row r="1061" ht="14.25" customHeight="1">
      <c r="A1061" s="2"/>
      <c r="B1061" s="2"/>
    </row>
    <row r="1062" ht="14.25" customHeight="1">
      <c r="A1062" s="2"/>
      <c r="B1062" s="2"/>
    </row>
    <row r="1063" ht="14.25" customHeight="1">
      <c r="A1063" s="2"/>
      <c r="B1063" s="2"/>
    </row>
    <row r="1064" ht="14.25" customHeight="1">
      <c r="A1064" s="2"/>
      <c r="B1064" s="2"/>
    </row>
    <row r="1065" ht="14.25" customHeight="1">
      <c r="A1065" s="2"/>
      <c r="B1065" s="2"/>
    </row>
    <row r="1066" ht="14.25" customHeight="1">
      <c r="A1066" s="2"/>
      <c r="B1066" s="2"/>
    </row>
    <row r="1067" ht="14.25" customHeight="1">
      <c r="A1067" s="2"/>
      <c r="B1067" s="2"/>
    </row>
    <row r="1068" ht="14.25" customHeight="1">
      <c r="A1068" s="2"/>
      <c r="B1068" s="2"/>
    </row>
    <row r="1069" ht="14.25" customHeight="1">
      <c r="A1069" s="2"/>
      <c r="B1069" s="2"/>
    </row>
    <row r="1070" ht="14.25" customHeight="1">
      <c r="A1070" s="2"/>
      <c r="B1070" s="2"/>
    </row>
    <row r="1071" ht="14.25" customHeight="1">
      <c r="A1071" s="2"/>
      <c r="B1071" s="2"/>
    </row>
    <row r="1072" ht="14.25" customHeight="1">
      <c r="A1072" s="2"/>
      <c r="B1072" s="2"/>
    </row>
    <row r="1073" ht="14.25" customHeight="1">
      <c r="A1073" s="2"/>
      <c r="B1073" s="2"/>
    </row>
    <row r="1074" ht="14.25" customHeight="1">
      <c r="A1074" s="2"/>
      <c r="B1074" s="2"/>
    </row>
    <row r="1075" ht="14.25" customHeight="1">
      <c r="A1075" s="2"/>
      <c r="B1075" s="2"/>
    </row>
    <row r="1076" ht="14.25" customHeight="1">
      <c r="A1076" s="2"/>
      <c r="B1076" s="2"/>
    </row>
    <row r="1077" ht="14.25" customHeight="1">
      <c r="A1077" s="2"/>
      <c r="B1077" s="2"/>
    </row>
    <row r="1078" ht="14.25" customHeight="1">
      <c r="A1078" s="2"/>
      <c r="B1078" s="2"/>
    </row>
    <row r="1079" ht="14.25" customHeight="1">
      <c r="A1079" s="2"/>
      <c r="B1079" s="2"/>
    </row>
    <row r="1080" ht="14.25" customHeight="1">
      <c r="A1080" s="2"/>
      <c r="B1080" s="2"/>
    </row>
    <row r="1081" ht="14.25" customHeight="1">
      <c r="A1081" s="2"/>
      <c r="B1081" s="2"/>
    </row>
    <row r="1082" ht="14.25" customHeight="1">
      <c r="A1082" s="2"/>
      <c r="B1082" s="2"/>
    </row>
    <row r="1083" ht="14.25" customHeight="1">
      <c r="A1083" s="2"/>
      <c r="B1083" s="2"/>
    </row>
    <row r="1084" ht="14.25" customHeight="1">
      <c r="A1084" s="2"/>
      <c r="B1084" s="2"/>
    </row>
    <row r="1085" ht="14.25" customHeight="1">
      <c r="A1085" s="2"/>
      <c r="B1085" s="2"/>
    </row>
    <row r="1086" ht="14.25" customHeight="1">
      <c r="A1086" s="2"/>
      <c r="B1086" s="2"/>
    </row>
    <row r="1087" ht="14.25" customHeight="1">
      <c r="A1087" s="2"/>
      <c r="B1087" s="2"/>
    </row>
    <row r="1088" ht="14.25" customHeight="1">
      <c r="A1088" s="2"/>
      <c r="B1088" s="2"/>
    </row>
    <row r="1089" ht="14.25" customHeight="1">
      <c r="A1089" s="2"/>
      <c r="B1089" s="2"/>
    </row>
    <row r="1090" ht="14.25" customHeight="1">
      <c r="A1090" s="2"/>
      <c r="B1090" s="2"/>
    </row>
    <row r="1091" ht="14.25" customHeight="1">
      <c r="A1091" s="2"/>
      <c r="B1091" s="2"/>
    </row>
    <row r="1092" ht="14.25" customHeight="1">
      <c r="A1092" s="2"/>
      <c r="B1092" s="2"/>
    </row>
    <row r="1093" ht="14.25" customHeight="1">
      <c r="A1093" s="2"/>
      <c r="B1093" s="2"/>
    </row>
    <row r="1094" ht="14.25" customHeight="1">
      <c r="A1094" s="2"/>
      <c r="B1094" s="2"/>
    </row>
    <row r="1095" ht="14.25" customHeight="1">
      <c r="A1095" s="2"/>
      <c r="B1095" s="2"/>
    </row>
    <row r="1096" ht="14.25" customHeight="1">
      <c r="A1096" s="2"/>
      <c r="B1096" s="2"/>
    </row>
    <row r="1097" ht="14.25" customHeight="1">
      <c r="A1097" s="2"/>
      <c r="B1097" s="2"/>
    </row>
    <row r="1098" ht="14.25" customHeight="1">
      <c r="A1098" s="2"/>
      <c r="B1098" s="2"/>
    </row>
    <row r="1099" ht="14.25" customHeight="1">
      <c r="A1099" s="2"/>
      <c r="B1099" s="2"/>
    </row>
    <row r="1100" ht="14.25" customHeight="1">
      <c r="A1100" s="2"/>
      <c r="B1100" s="2"/>
    </row>
    <row r="1101" ht="14.25" customHeight="1">
      <c r="A1101" s="2"/>
      <c r="B1101" s="2"/>
    </row>
    <row r="1102" ht="14.25" customHeight="1">
      <c r="A1102" s="2"/>
      <c r="B1102" s="2"/>
    </row>
    <row r="1103" ht="14.25" customHeight="1">
      <c r="A1103" s="2"/>
      <c r="B1103" s="2"/>
    </row>
    <row r="1104" ht="14.25" customHeight="1">
      <c r="A1104" s="2"/>
      <c r="B1104" s="2"/>
    </row>
    <row r="1105" ht="14.25" customHeight="1">
      <c r="A1105" s="2"/>
      <c r="B1105" s="2"/>
    </row>
    <row r="1106" ht="14.25" customHeight="1">
      <c r="A1106" s="2"/>
      <c r="B1106" s="2"/>
    </row>
    <row r="1107" ht="14.25" customHeight="1">
      <c r="A1107" s="2"/>
      <c r="B1107" s="2"/>
    </row>
    <row r="1108" ht="14.25" customHeight="1">
      <c r="A1108" s="2"/>
      <c r="B1108" s="2"/>
    </row>
    <row r="1109" ht="14.25" customHeight="1">
      <c r="A1109" s="2"/>
      <c r="B1109" s="2"/>
    </row>
    <row r="1110" ht="14.25" customHeight="1">
      <c r="A1110" s="2"/>
      <c r="B1110" s="2"/>
    </row>
    <row r="1111" ht="14.25" customHeight="1">
      <c r="A1111" s="2"/>
      <c r="B1111" s="2"/>
    </row>
    <row r="1112" ht="14.25" customHeight="1">
      <c r="A1112" s="2"/>
      <c r="B1112" s="2"/>
    </row>
    <row r="1113" ht="14.25" customHeight="1">
      <c r="A1113" s="2"/>
      <c r="B1113" s="2"/>
    </row>
    <row r="1114" ht="14.25" customHeight="1">
      <c r="A1114" s="2"/>
      <c r="B1114" s="2"/>
    </row>
    <row r="1115" ht="14.25" customHeight="1">
      <c r="A1115" s="2"/>
      <c r="B1115" s="2"/>
    </row>
    <row r="1116" ht="14.25" customHeight="1">
      <c r="A1116" s="2"/>
      <c r="B1116" s="2"/>
    </row>
    <row r="1117" ht="14.25" customHeight="1">
      <c r="A1117" s="2"/>
      <c r="B1117" s="2"/>
    </row>
    <row r="1118" ht="14.25" customHeight="1">
      <c r="A1118" s="2"/>
      <c r="B1118" s="2"/>
    </row>
    <row r="1119" ht="14.25" customHeight="1">
      <c r="A1119" s="2"/>
      <c r="B1119" s="2"/>
    </row>
    <row r="1120" ht="14.25" customHeight="1">
      <c r="A1120" s="2"/>
      <c r="B1120" s="2"/>
    </row>
    <row r="1121" ht="14.25" customHeight="1">
      <c r="A1121" s="2"/>
      <c r="B1121" s="2"/>
    </row>
    <row r="1122" ht="14.25" customHeight="1">
      <c r="A1122" s="2"/>
      <c r="B1122" s="2"/>
    </row>
    <row r="1123" ht="14.25" customHeight="1">
      <c r="A1123" s="2"/>
      <c r="B1123" s="2"/>
    </row>
    <row r="1124" ht="14.25" customHeight="1">
      <c r="A1124" s="2"/>
      <c r="B1124" s="2"/>
    </row>
    <row r="1125" ht="14.25" customHeight="1">
      <c r="A1125" s="2"/>
      <c r="B1125" s="2"/>
    </row>
    <row r="1126" ht="14.25" customHeight="1">
      <c r="A1126" s="2"/>
      <c r="B1126" s="2"/>
    </row>
    <row r="1127" ht="14.25" customHeight="1">
      <c r="A1127" s="2"/>
      <c r="B1127" s="2"/>
    </row>
    <row r="1128" ht="14.25" customHeight="1">
      <c r="A1128" s="2"/>
      <c r="B1128" s="2"/>
    </row>
    <row r="1129" ht="14.25" customHeight="1">
      <c r="A1129" s="2"/>
      <c r="B1129" s="2"/>
    </row>
    <row r="1130" ht="14.25" customHeight="1">
      <c r="A1130" s="2"/>
      <c r="B1130" s="2"/>
    </row>
    <row r="1131" ht="14.25" customHeight="1">
      <c r="A1131" s="2"/>
      <c r="B1131" s="2"/>
    </row>
    <row r="1132" ht="14.25" customHeight="1">
      <c r="A1132" s="2"/>
      <c r="B1132" s="2"/>
    </row>
    <row r="1133" ht="14.25" customHeight="1">
      <c r="A1133" s="2"/>
      <c r="B1133" s="2"/>
    </row>
    <row r="1134" ht="14.25" customHeight="1">
      <c r="A1134" s="2"/>
      <c r="B1134" s="2"/>
    </row>
    <row r="1135" ht="14.25" customHeight="1">
      <c r="A1135" s="2"/>
      <c r="B1135" s="2"/>
    </row>
    <row r="1136" ht="14.25" customHeight="1">
      <c r="A1136" s="2"/>
      <c r="B1136" s="2"/>
    </row>
    <row r="1137" ht="14.25" customHeight="1">
      <c r="A1137" s="2"/>
      <c r="B1137" s="2"/>
    </row>
    <row r="1138" ht="14.25" customHeight="1">
      <c r="A1138" s="2"/>
      <c r="B1138" s="2"/>
    </row>
    <row r="1139" ht="14.25" customHeight="1">
      <c r="A1139" s="2"/>
      <c r="B1139" s="2"/>
    </row>
    <row r="1140" ht="14.25" customHeight="1">
      <c r="A1140" s="2"/>
      <c r="B1140" s="2"/>
    </row>
    <row r="1141" ht="14.25" customHeight="1">
      <c r="A1141" s="2"/>
      <c r="B1141" s="2"/>
    </row>
    <row r="1142" ht="14.25" customHeight="1">
      <c r="A1142" s="2"/>
      <c r="B1142" s="2"/>
    </row>
    <row r="1143" ht="14.25" customHeight="1">
      <c r="A1143" s="2"/>
      <c r="B1143" s="2"/>
    </row>
    <row r="1144" ht="14.25" customHeight="1">
      <c r="A1144" s="2"/>
      <c r="B1144" s="2"/>
    </row>
    <row r="1145" ht="14.25" customHeight="1">
      <c r="A1145" s="2"/>
      <c r="B1145" s="2"/>
    </row>
    <row r="1146" ht="14.25" customHeight="1">
      <c r="A1146" s="2"/>
      <c r="B1146" s="2"/>
    </row>
    <row r="1147" ht="14.25" customHeight="1">
      <c r="A1147" s="2"/>
      <c r="B1147" s="2"/>
    </row>
    <row r="1148" ht="14.25" customHeight="1">
      <c r="A1148" s="2"/>
      <c r="B1148" s="2"/>
    </row>
    <row r="1149" ht="14.25" customHeight="1">
      <c r="A1149" s="2"/>
      <c r="B1149" s="2"/>
    </row>
    <row r="1150" ht="14.25" customHeight="1">
      <c r="A1150" s="2"/>
      <c r="B1150" s="2"/>
    </row>
    <row r="1151" ht="14.25" customHeight="1">
      <c r="A1151" s="2"/>
      <c r="B1151" s="2"/>
    </row>
    <row r="1152" ht="14.25" customHeight="1">
      <c r="A1152" s="2"/>
      <c r="B1152" s="2"/>
    </row>
    <row r="1153" ht="14.25" customHeight="1">
      <c r="A1153" s="2"/>
      <c r="B1153" s="2"/>
    </row>
    <row r="1154" ht="14.25" customHeight="1">
      <c r="A1154" s="2"/>
      <c r="B1154" s="2"/>
    </row>
    <row r="1155" ht="14.25" customHeight="1">
      <c r="A1155" s="2"/>
      <c r="B1155" s="2"/>
    </row>
    <row r="1156" ht="14.25" customHeight="1">
      <c r="A1156" s="2"/>
      <c r="B1156" s="2"/>
    </row>
    <row r="1157" ht="14.25" customHeight="1">
      <c r="A1157" s="2"/>
      <c r="B1157" s="2"/>
    </row>
    <row r="1158" ht="14.25" customHeight="1">
      <c r="A1158" s="2"/>
      <c r="B1158" s="2"/>
    </row>
    <row r="1159" ht="14.25" customHeight="1">
      <c r="A1159" s="2"/>
      <c r="B1159" s="2"/>
    </row>
    <row r="1160" ht="14.25" customHeight="1">
      <c r="A1160" s="2"/>
      <c r="B1160" s="2"/>
    </row>
    <row r="1161" ht="14.25" customHeight="1">
      <c r="A1161" s="2"/>
      <c r="B1161" s="2"/>
    </row>
    <row r="1162" ht="14.25" customHeight="1">
      <c r="A1162" s="2"/>
      <c r="B1162" s="2"/>
    </row>
    <row r="1163" ht="14.25" customHeight="1">
      <c r="A1163" s="2"/>
      <c r="B1163" s="2"/>
    </row>
    <row r="1164" ht="14.25" customHeight="1">
      <c r="A1164" s="2"/>
      <c r="B1164" s="2"/>
    </row>
    <row r="1165" ht="14.25" customHeight="1">
      <c r="A1165" s="2"/>
      <c r="B1165" s="2"/>
    </row>
    <row r="1166" ht="14.25" customHeight="1">
      <c r="A1166" s="2"/>
      <c r="B1166" s="2"/>
    </row>
    <row r="1167" ht="14.25" customHeight="1">
      <c r="A1167" s="2"/>
      <c r="B1167" s="2"/>
    </row>
    <row r="1168" ht="14.25" customHeight="1">
      <c r="A1168" s="2"/>
      <c r="B1168" s="2"/>
    </row>
    <row r="1169" ht="14.25" customHeight="1">
      <c r="A1169" s="2"/>
      <c r="B1169" s="2"/>
    </row>
    <row r="1170" ht="14.25" customHeight="1">
      <c r="A1170" s="2"/>
      <c r="B1170" s="2"/>
    </row>
    <row r="1171" ht="14.25" customHeight="1">
      <c r="A1171" s="2"/>
      <c r="B1171" s="2"/>
    </row>
    <row r="1172" ht="14.25" customHeight="1">
      <c r="A1172" s="2"/>
      <c r="B1172" s="2"/>
    </row>
    <row r="1173" ht="14.25" customHeight="1">
      <c r="A1173" s="2"/>
      <c r="B1173" s="2"/>
    </row>
    <row r="1174" ht="14.25" customHeight="1">
      <c r="A1174" s="2"/>
      <c r="B1174" s="2"/>
    </row>
    <row r="1175" ht="14.25" customHeight="1">
      <c r="A1175" s="2"/>
      <c r="B1175" s="2"/>
    </row>
    <row r="1176" ht="14.25" customHeight="1">
      <c r="A1176" s="2"/>
      <c r="B1176" s="2"/>
    </row>
    <row r="1177" ht="14.25" customHeight="1">
      <c r="A1177" s="2"/>
      <c r="B1177" s="2"/>
    </row>
    <row r="1178" ht="14.25" customHeight="1">
      <c r="A1178" s="2"/>
      <c r="B1178" s="2"/>
    </row>
    <row r="1179" ht="14.25" customHeight="1">
      <c r="A1179" s="2"/>
      <c r="B1179" s="2"/>
    </row>
    <row r="1180" ht="14.25" customHeight="1">
      <c r="A1180" s="2"/>
      <c r="B1180" s="2"/>
    </row>
    <row r="1181" ht="14.25" customHeight="1">
      <c r="A1181" s="2"/>
      <c r="B1181" s="2"/>
    </row>
    <row r="1182" ht="14.25" customHeight="1">
      <c r="A1182" s="2"/>
      <c r="B1182" s="2"/>
    </row>
    <row r="1183" ht="14.25" customHeight="1">
      <c r="A1183" s="2"/>
      <c r="B1183" s="2"/>
    </row>
    <row r="1184" ht="14.25" customHeight="1">
      <c r="A1184" s="2"/>
      <c r="B1184" s="2"/>
    </row>
    <row r="1185" ht="14.25" customHeight="1">
      <c r="A1185" s="2"/>
      <c r="B1185" s="2"/>
    </row>
    <row r="1186" ht="14.25" customHeight="1">
      <c r="A1186" s="2"/>
      <c r="B1186" s="2"/>
    </row>
    <row r="1187" ht="14.25" customHeight="1">
      <c r="A1187" s="2"/>
      <c r="B1187" s="2"/>
    </row>
    <row r="1188" ht="14.25" customHeight="1">
      <c r="A1188" s="2"/>
      <c r="B1188" s="2"/>
    </row>
    <row r="1189" ht="14.25" customHeight="1">
      <c r="A1189" s="2"/>
      <c r="B1189" s="2"/>
    </row>
    <row r="1190" ht="14.25" customHeight="1">
      <c r="A1190" s="2"/>
      <c r="B1190" s="2"/>
    </row>
    <row r="1191" ht="14.25" customHeight="1">
      <c r="A1191" s="2"/>
      <c r="B1191" s="2"/>
    </row>
    <row r="1192" ht="14.25" customHeight="1">
      <c r="A1192" s="2"/>
      <c r="B1192" s="2"/>
    </row>
    <row r="1193" ht="14.25" customHeight="1">
      <c r="A1193" s="2"/>
      <c r="B1193" s="2"/>
    </row>
    <row r="1194" ht="14.25" customHeight="1">
      <c r="A1194" s="2"/>
      <c r="B1194" s="2"/>
    </row>
    <row r="1195" ht="14.25" customHeight="1">
      <c r="A1195" s="2"/>
      <c r="B1195" s="2"/>
    </row>
    <row r="1196" ht="14.25" customHeight="1">
      <c r="A1196" s="2"/>
      <c r="B1196" s="2"/>
    </row>
    <row r="1197" ht="14.25" customHeight="1">
      <c r="A1197" s="2"/>
      <c r="B1197" s="2"/>
    </row>
    <row r="1198" ht="14.25" customHeight="1">
      <c r="A1198" s="2"/>
      <c r="B1198" s="2"/>
    </row>
    <row r="1199" ht="14.25" customHeight="1">
      <c r="A1199" s="2"/>
      <c r="B1199" s="2"/>
    </row>
    <row r="1200" ht="14.25" customHeight="1">
      <c r="A1200" s="2"/>
      <c r="B1200" s="2"/>
    </row>
    <row r="1201" ht="14.25" customHeight="1">
      <c r="A1201" s="2"/>
      <c r="B1201" s="2"/>
    </row>
    <row r="1202" ht="14.25" customHeight="1">
      <c r="A1202" s="2"/>
      <c r="B1202" s="2"/>
    </row>
    <row r="1203" ht="14.25" customHeight="1">
      <c r="A1203" s="2"/>
      <c r="B1203" s="2"/>
    </row>
    <row r="1204" ht="14.25" customHeight="1">
      <c r="A1204" s="2"/>
      <c r="B1204" s="2"/>
    </row>
    <row r="1205" ht="14.25" customHeight="1">
      <c r="A1205" s="2"/>
      <c r="B1205" s="2"/>
    </row>
    <row r="1206" ht="14.25" customHeight="1">
      <c r="A1206" s="2"/>
      <c r="B1206" s="2"/>
    </row>
    <row r="1207" ht="14.25" customHeight="1">
      <c r="A1207" s="2"/>
      <c r="B1207" s="2"/>
    </row>
    <row r="1208" ht="14.25" customHeight="1">
      <c r="A1208" s="2"/>
      <c r="B1208" s="2"/>
    </row>
    <row r="1209" ht="14.25" customHeight="1">
      <c r="A1209" s="2"/>
      <c r="B1209" s="2"/>
    </row>
    <row r="1210" ht="14.25" customHeight="1">
      <c r="A1210" s="2"/>
      <c r="B1210" s="2"/>
    </row>
    <row r="1211" ht="14.25" customHeight="1">
      <c r="A1211" s="2"/>
      <c r="B1211" s="2"/>
    </row>
    <row r="1212" ht="14.25" customHeight="1">
      <c r="A1212" s="2"/>
      <c r="B1212" s="2"/>
    </row>
    <row r="1213" ht="14.25" customHeight="1">
      <c r="A1213" s="2"/>
      <c r="B1213" s="2"/>
    </row>
    <row r="1214" ht="14.25" customHeight="1">
      <c r="A1214" s="2"/>
      <c r="B1214" s="2"/>
    </row>
    <row r="1215" ht="14.25" customHeight="1">
      <c r="A1215" s="2"/>
      <c r="B1215" s="2"/>
    </row>
    <row r="1216" ht="14.25" customHeight="1">
      <c r="A1216" s="2"/>
      <c r="B1216" s="2"/>
    </row>
    <row r="1217" ht="14.25" customHeight="1">
      <c r="A1217" s="2"/>
      <c r="B1217" s="2"/>
    </row>
    <row r="1218" ht="14.25" customHeight="1">
      <c r="A1218" s="2"/>
      <c r="B1218" s="2"/>
    </row>
    <row r="1219" ht="14.25" customHeight="1">
      <c r="A1219" s="2"/>
      <c r="B1219" s="2"/>
    </row>
    <row r="1220" ht="14.25" customHeight="1">
      <c r="A1220" s="2"/>
      <c r="B1220" s="2"/>
    </row>
    <row r="1221" ht="14.25" customHeight="1">
      <c r="A1221" s="2"/>
      <c r="B1221" s="2"/>
    </row>
    <row r="1222" ht="14.25" customHeight="1">
      <c r="A1222" s="2"/>
      <c r="B1222" s="2"/>
    </row>
    <row r="1223" ht="14.25" customHeight="1">
      <c r="A1223" s="2"/>
      <c r="B1223" s="2"/>
    </row>
    <row r="1224" ht="14.25" customHeight="1">
      <c r="A1224" s="2"/>
      <c r="B1224" s="2"/>
    </row>
    <row r="1225" ht="14.25" customHeight="1">
      <c r="A1225" s="2"/>
      <c r="B1225" s="2"/>
    </row>
    <row r="1226" ht="14.25" customHeight="1">
      <c r="A1226" s="2"/>
      <c r="B1226" s="2"/>
    </row>
    <row r="1227" ht="14.25" customHeight="1">
      <c r="A1227" s="2"/>
      <c r="B1227" s="2"/>
    </row>
    <row r="1228" ht="14.25" customHeight="1">
      <c r="A1228" s="2"/>
      <c r="B1228" s="2"/>
    </row>
    <row r="1229" ht="14.25" customHeight="1">
      <c r="A1229" s="2"/>
      <c r="B1229" s="2"/>
    </row>
    <row r="1230" ht="14.25" customHeight="1">
      <c r="A1230" s="2"/>
      <c r="B1230" s="2"/>
    </row>
    <row r="1231" ht="14.25" customHeight="1">
      <c r="A1231" s="2"/>
      <c r="B1231" s="2"/>
    </row>
    <row r="1232" ht="14.25" customHeight="1">
      <c r="A1232" s="2"/>
      <c r="B1232" s="2"/>
    </row>
    <row r="1233" ht="14.25" customHeight="1">
      <c r="A1233" s="2"/>
      <c r="B1233" s="2"/>
    </row>
    <row r="1234" ht="14.25" customHeight="1">
      <c r="A1234" s="2"/>
      <c r="B1234" s="2"/>
    </row>
    <row r="1235" ht="14.25" customHeight="1">
      <c r="A1235" s="2"/>
      <c r="B1235" s="2"/>
    </row>
    <row r="1236" ht="14.25" customHeight="1">
      <c r="A1236" s="2"/>
      <c r="B1236" s="2"/>
    </row>
    <row r="1237" ht="14.25" customHeight="1">
      <c r="A1237" s="2"/>
      <c r="B1237" s="2"/>
    </row>
    <row r="1238" ht="14.25" customHeight="1">
      <c r="A1238" s="2"/>
      <c r="B1238" s="2"/>
    </row>
    <row r="1239" ht="14.25" customHeight="1">
      <c r="A1239" s="2"/>
      <c r="B1239" s="2"/>
    </row>
    <row r="1240" ht="14.25" customHeight="1">
      <c r="A1240" s="2"/>
      <c r="B1240" s="2"/>
    </row>
    <row r="1241" ht="14.25" customHeight="1">
      <c r="A1241" s="2"/>
      <c r="B1241" s="2"/>
    </row>
    <row r="1242" ht="14.25" customHeight="1">
      <c r="A1242" s="2"/>
      <c r="B1242" s="2"/>
    </row>
    <row r="1243" ht="14.25" customHeight="1">
      <c r="A1243" s="2"/>
      <c r="B1243" s="2"/>
    </row>
    <row r="1244" ht="14.25" customHeight="1">
      <c r="A1244" s="2"/>
      <c r="B1244" s="2"/>
    </row>
    <row r="1245" ht="14.25" customHeight="1">
      <c r="A1245" s="2"/>
      <c r="B1245" s="2"/>
    </row>
    <row r="1246" ht="14.25" customHeight="1">
      <c r="A1246" s="2"/>
      <c r="B1246" s="2"/>
    </row>
    <row r="1247" ht="14.25" customHeight="1">
      <c r="A1247" s="2"/>
      <c r="B1247" s="2"/>
    </row>
    <row r="1248" ht="14.25" customHeight="1">
      <c r="A1248" s="2"/>
      <c r="B1248" s="2"/>
    </row>
    <row r="1249" ht="14.25" customHeight="1">
      <c r="A1249" s="2"/>
      <c r="B1249" s="2"/>
    </row>
    <row r="1250" ht="14.25" customHeight="1">
      <c r="A1250" s="2"/>
      <c r="B1250" s="2"/>
    </row>
    <row r="1251" ht="14.25" customHeight="1">
      <c r="A1251" s="2"/>
      <c r="B1251" s="2"/>
    </row>
    <row r="1252" ht="14.25" customHeight="1">
      <c r="A1252" s="2"/>
      <c r="B1252" s="2"/>
    </row>
    <row r="1253" ht="14.25" customHeight="1">
      <c r="A1253" s="2"/>
      <c r="B1253" s="2"/>
    </row>
    <row r="1254" ht="14.25" customHeight="1">
      <c r="A1254" s="2"/>
      <c r="B1254" s="2"/>
    </row>
    <row r="1255" ht="14.25" customHeight="1">
      <c r="A1255" s="2"/>
      <c r="B1255" s="2"/>
    </row>
    <row r="1256" ht="14.25" customHeight="1">
      <c r="A1256" s="2"/>
      <c r="B1256" s="2"/>
    </row>
    <row r="1257" ht="14.25" customHeight="1">
      <c r="A1257" s="2"/>
      <c r="B1257" s="2"/>
    </row>
    <row r="1258" ht="14.25" customHeight="1">
      <c r="A1258" s="2"/>
      <c r="B1258" s="2"/>
    </row>
    <row r="1259" ht="14.25" customHeight="1">
      <c r="A1259" s="2"/>
      <c r="B1259" s="2"/>
    </row>
    <row r="1260" ht="14.25" customHeight="1">
      <c r="A1260" s="2"/>
      <c r="B1260" s="2"/>
    </row>
    <row r="1261" ht="14.25" customHeight="1">
      <c r="A1261" s="2"/>
      <c r="B1261" s="2"/>
    </row>
    <row r="1262" ht="14.25" customHeight="1">
      <c r="A1262" s="2"/>
      <c r="B1262" s="2"/>
    </row>
    <row r="1263" ht="14.25" customHeight="1">
      <c r="A1263" s="2"/>
      <c r="B1263" s="2"/>
    </row>
    <row r="1264" ht="14.25" customHeight="1">
      <c r="A1264" s="2"/>
      <c r="B1264" s="2"/>
    </row>
    <row r="1265" ht="14.25" customHeight="1">
      <c r="A1265" s="2"/>
      <c r="B1265" s="2"/>
    </row>
    <row r="1266" ht="14.25" customHeight="1">
      <c r="A1266" s="2"/>
      <c r="B1266" s="2"/>
    </row>
    <row r="1267" ht="14.25" customHeight="1">
      <c r="A1267" s="2"/>
      <c r="B1267" s="2"/>
    </row>
    <row r="1268" ht="14.25" customHeight="1">
      <c r="A1268" s="2"/>
      <c r="B1268" s="2"/>
    </row>
    <row r="1269" ht="14.25" customHeight="1">
      <c r="A1269" s="2"/>
      <c r="B1269" s="2"/>
    </row>
    <row r="1270" ht="14.25" customHeight="1">
      <c r="A1270" s="2"/>
      <c r="B1270" s="2"/>
    </row>
    <row r="1271" ht="14.25" customHeight="1">
      <c r="A1271" s="2"/>
      <c r="B1271" s="2"/>
    </row>
    <row r="1272" ht="14.25" customHeight="1">
      <c r="A1272" s="2"/>
      <c r="B1272" s="2"/>
    </row>
    <row r="1273" ht="14.25" customHeight="1">
      <c r="A1273" s="2"/>
      <c r="B1273" s="2"/>
    </row>
    <row r="1274" ht="14.25" customHeight="1">
      <c r="A1274" s="2"/>
      <c r="B1274" s="2"/>
    </row>
    <row r="1275" ht="14.25" customHeight="1">
      <c r="A1275" s="2"/>
      <c r="B1275" s="2"/>
    </row>
    <row r="1276" ht="14.25" customHeight="1">
      <c r="A1276" s="2"/>
      <c r="B1276" s="2"/>
    </row>
    <row r="1277" ht="14.25" customHeight="1">
      <c r="A1277" s="2"/>
      <c r="B1277" s="2"/>
    </row>
    <row r="1278" ht="14.25" customHeight="1">
      <c r="A1278" s="2"/>
      <c r="B1278" s="2"/>
    </row>
    <row r="1279" ht="14.25" customHeight="1">
      <c r="A1279" s="2"/>
      <c r="B1279" s="2"/>
    </row>
    <row r="1280" ht="14.25" customHeight="1">
      <c r="A1280" s="2"/>
      <c r="B1280" s="2"/>
    </row>
    <row r="1281" ht="14.25" customHeight="1">
      <c r="A1281" s="2"/>
      <c r="B1281" s="2"/>
    </row>
    <row r="1282" ht="14.25" customHeight="1">
      <c r="A1282" s="2"/>
      <c r="B1282" s="2"/>
    </row>
    <row r="1283" ht="14.25" customHeight="1">
      <c r="A1283" s="2"/>
      <c r="B1283" s="2"/>
    </row>
    <row r="1284" ht="14.25" customHeight="1">
      <c r="A1284" s="2"/>
      <c r="B1284" s="2"/>
    </row>
    <row r="1285" ht="14.25" customHeight="1">
      <c r="A1285" s="2"/>
      <c r="B1285" s="2"/>
    </row>
    <row r="1286" ht="14.25" customHeight="1">
      <c r="A1286" s="2"/>
      <c r="B1286" s="2"/>
    </row>
    <row r="1287" ht="14.25" customHeight="1">
      <c r="A1287" s="2"/>
      <c r="B1287" s="2"/>
    </row>
    <row r="1288" ht="14.25" customHeight="1">
      <c r="A1288" s="2"/>
      <c r="B1288" s="2"/>
    </row>
    <row r="1289" ht="14.25" customHeight="1">
      <c r="A1289" s="2"/>
      <c r="B1289" s="2"/>
    </row>
    <row r="1290" ht="14.25" customHeight="1">
      <c r="A1290" s="2"/>
      <c r="B1290" s="2"/>
    </row>
    <row r="1291" ht="14.25" customHeight="1">
      <c r="A1291" s="2"/>
      <c r="B1291" s="2"/>
    </row>
    <row r="1292" ht="14.25" customHeight="1">
      <c r="A1292" s="2"/>
      <c r="B1292" s="2"/>
    </row>
    <row r="1293" ht="14.25" customHeight="1">
      <c r="A1293" s="2"/>
      <c r="B1293" s="2"/>
    </row>
    <row r="1294" ht="14.25" customHeight="1">
      <c r="A1294" s="2"/>
      <c r="B1294" s="2"/>
    </row>
    <row r="1295" ht="14.25" customHeight="1">
      <c r="A1295" s="2"/>
      <c r="B1295" s="2"/>
    </row>
    <row r="1296" ht="14.25" customHeight="1">
      <c r="A1296" s="2"/>
      <c r="B1296" s="2"/>
    </row>
    <row r="1297" ht="14.25" customHeight="1">
      <c r="A1297" s="2"/>
      <c r="B1297" s="2"/>
    </row>
    <row r="1298" ht="14.25" customHeight="1">
      <c r="A1298" s="2"/>
      <c r="B1298" s="2"/>
    </row>
    <row r="1299" ht="14.25" customHeight="1">
      <c r="A1299" s="2"/>
      <c r="B1299" s="2"/>
    </row>
    <row r="1300" ht="14.25" customHeight="1">
      <c r="A1300" s="2"/>
      <c r="B1300" s="2"/>
    </row>
    <row r="1301" ht="14.25" customHeight="1">
      <c r="A1301" s="2"/>
      <c r="B1301" s="2"/>
    </row>
    <row r="1302" ht="14.25" customHeight="1">
      <c r="A1302" s="2"/>
      <c r="B1302" s="2"/>
    </row>
    <row r="1303" ht="14.25" customHeight="1">
      <c r="A1303" s="2"/>
      <c r="B1303" s="2"/>
    </row>
    <row r="1304" ht="14.25" customHeight="1">
      <c r="A1304" s="2"/>
      <c r="B1304" s="2"/>
    </row>
    <row r="1305" ht="14.25" customHeight="1">
      <c r="A1305" s="2"/>
      <c r="B1305" s="2"/>
    </row>
    <row r="1306" ht="14.25" customHeight="1">
      <c r="A1306" s="2"/>
      <c r="B1306" s="2"/>
    </row>
    <row r="1307" ht="14.25" customHeight="1">
      <c r="A1307" s="2"/>
      <c r="B1307" s="2"/>
    </row>
    <row r="1308" ht="14.25" customHeight="1">
      <c r="A1308" s="2"/>
      <c r="B1308" s="2"/>
    </row>
    <row r="1309" ht="14.25" customHeight="1">
      <c r="A1309" s="2"/>
      <c r="B1309" s="2"/>
    </row>
    <row r="1310" ht="14.25" customHeight="1">
      <c r="A1310" s="2"/>
      <c r="B1310" s="2"/>
    </row>
    <row r="1311" ht="14.25" customHeight="1">
      <c r="A1311" s="2"/>
      <c r="B1311" s="2"/>
    </row>
    <row r="1312" ht="14.25" customHeight="1">
      <c r="A1312" s="2"/>
      <c r="B1312" s="2"/>
    </row>
    <row r="1313" ht="14.25" customHeight="1">
      <c r="A1313" s="2"/>
      <c r="B1313" s="2"/>
    </row>
    <row r="1314" ht="14.25" customHeight="1">
      <c r="A1314" s="2"/>
      <c r="B1314" s="2"/>
    </row>
    <row r="1315" ht="14.25" customHeight="1">
      <c r="A1315" s="2"/>
      <c r="B1315" s="2"/>
    </row>
    <row r="1316" ht="14.25" customHeight="1">
      <c r="A1316" s="2"/>
      <c r="B1316" s="2"/>
    </row>
    <row r="1317" ht="14.25" customHeight="1">
      <c r="A1317" s="2"/>
      <c r="B1317" s="2"/>
    </row>
    <row r="1318" ht="14.25" customHeight="1">
      <c r="A1318" s="2"/>
      <c r="B1318" s="2"/>
    </row>
    <row r="1319" ht="14.25" customHeight="1">
      <c r="A1319" s="2"/>
      <c r="B1319" s="2"/>
    </row>
    <row r="1320" ht="14.25" customHeight="1">
      <c r="A1320" s="2"/>
      <c r="B1320" s="2"/>
    </row>
    <row r="1321" ht="14.25" customHeight="1">
      <c r="A1321" s="2"/>
      <c r="B1321" s="2"/>
    </row>
    <row r="1322" ht="14.25" customHeight="1">
      <c r="A1322" s="2"/>
      <c r="B1322" s="2"/>
    </row>
    <row r="1323" ht="14.25" customHeight="1">
      <c r="A1323" s="2"/>
      <c r="B1323" s="2"/>
    </row>
    <row r="1324" ht="14.25" customHeight="1">
      <c r="A1324" s="2"/>
      <c r="B1324" s="2"/>
    </row>
    <row r="1325" ht="14.25" customHeight="1">
      <c r="A1325" s="2"/>
      <c r="B1325" s="2"/>
    </row>
    <row r="1326" ht="14.25" customHeight="1">
      <c r="A1326" s="2"/>
      <c r="B1326" s="2"/>
    </row>
    <row r="1327" ht="14.25" customHeight="1">
      <c r="A1327" s="2"/>
      <c r="B1327" s="2"/>
    </row>
    <row r="1328" ht="14.25" customHeight="1">
      <c r="A1328" s="2"/>
      <c r="B1328" s="2"/>
    </row>
    <row r="1329" ht="14.25" customHeight="1">
      <c r="A1329" s="2"/>
      <c r="B1329" s="2"/>
    </row>
    <row r="1330" ht="14.25" customHeight="1">
      <c r="A1330" s="2"/>
      <c r="B1330" s="2"/>
    </row>
    <row r="1331" ht="14.25" customHeight="1">
      <c r="A1331" s="2"/>
      <c r="B1331" s="2"/>
    </row>
    <row r="1332" ht="14.25" customHeight="1">
      <c r="A1332" s="2"/>
      <c r="B1332" s="2"/>
    </row>
    <row r="1333" ht="14.25" customHeight="1">
      <c r="A1333" s="2"/>
      <c r="B1333" s="2"/>
    </row>
    <row r="1334" ht="14.25" customHeight="1">
      <c r="A1334" s="2"/>
      <c r="B1334" s="2"/>
    </row>
    <row r="1335" ht="14.25" customHeight="1">
      <c r="A1335" s="2"/>
      <c r="B1335" s="2"/>
    </row>
    <row r="1336" ht="14.25" customHeight="1">
      <c r="A1336" s="2"/>
      <c r="B1336" s="2"/>
    </row>
    <row r="1337" ht="14.25" customHeight="1">
      <c r="A1337" s="2"/>
      <c r="B1337" s="2"/>
    </row>
    <row r="1338" ht="14.25" customHeight="1">
      <c r="A1338" s="2"/>
      <c r="B1338" s="2"/>
    </row>
    <row r="1339" ht="14.25" customHeight="1">
      <c r="A1339" s="2"/>
      <c r="B1339" s="2"/>
    </row>
    <row r="1340" ht="14.25" customHeight="1">
      <c r="A1340" s="2"/>
      <c r="B1340" s="2"/>
    </row>
    <row r="1341" ht="14.25" customHeight="1">
      <c r="A1341" s="2"/>
      <c r="B1341" s="2"/>
    </row>
    <row r="1342" ht="14.25" customHeight="1">
      <c r="A1342" s="2"/>
      <c r="B1342" s="2"/>
    </row>
    <row r="1343" ht="14.25" customHeight="1">
      <c r="A1343" s="2"/>
      <c r="B1343" s="2"/>
    </row>
    <row r="1344" ht="14.25" customHeight="1">
      <c r="A1344" s="2"/>
      <c r="B1344" s="2"/>
    </row>
    <row r="1345" ht="14.25" customHeight="1">
      <c r="A1345" s="2"/>
      <c r="B1345" s="2"/>
    </row>
    <row r="1346" ht="14.25" customHeight="1">
      <c r="A1346" s="2"/>
      <c r="B1346" s="2"/>
    </row>
    <row r="1347" ht="14.25" customHeight="1">
      <c r="A1347" s="2"/>
      <c r="B1347" s="2"/>
    </row>
    <row r="1348" ht="14.25" customHeight="1">
      <c r="A1348" s="2"/>
      <c r="B1348" s="2"/>
    </row>
    <row r="1349" ht="14.25" customHeight="1">
      <c r="A1349" s="2"/>
      <c r="B1349" s="2"/>
    </row>
    <row r="1350" ht="14.25" customHeight="1">
      <c r="A1350" s="2"/>
      <c r="B1350" s="2"/>
    </row>
    <row r="1351" ht="14.25" customHeight="1">
      <c r="A1351" s="2"/>
      <c r="B1351" s="2"/>
    </row>
    <row r="1352" ht="14.25" customHeight="1">
      <c r="A1352" s="2"/>
      <c r="B1352" s="2"/>
    </row>
    <row r="1353" ht="14.25" customHeight="1">
      <c r="A1353" s="2"/>
      <c r="B1353" s="2"/>
    </row>
    <row r="1354" ht="14.25" customHeight="1">
      <c r="A1354" s="2"/>
      <c r="B1354" s="2"/>
    </row>
    <row r="1355" ht="14.25" customHeight="1">
      <c r="A1355" s="2"/>
      <c r="B1355" s="2"/>
    </row>
    <row r="1356" ht="14.25" customHeight="1">
      <c r="A1356" s="2"/>
      <c r="B1356" s="2"/>
    </row>
    <row r="1357" ht="14.25" customHeight="1">
      <c r="A1357" s="2"/>
      <c r="B1357" s="2"/>
    </row>
    <row r="1358" ht="14.25" customHeight="1">
      <c r="A1358" s="2"/>
      <c r="B1358" s="2"/>
    </row>
    <row r="1359" ht="14.25" customHeight="1">
      <c r="A1359" s="2"/>
      <c r="B1359" s="2"/>
    </row>
    <row r="1360" ht="14.25" customHeight="1">
      <c r="A1360" s="2"/>
      <c r="B1360" s="2"/>
    </row>
    <row r="1361" ht="14.25" customHeight="1">
      <c r="A1361" s="2"/>
      <c r="B1361" s="2"/>
    </row>
    <row r="1362" ht="14.25" customHeight="1">
      <c r="A1362" s="2"/>
      <c r="B1362" s="2"/>
    </row>
    <row r="1363" ht="14.25" customHeight="1">
      <c r="A1363" s="2"/>
      <c r="B1363" s="2"/>
    </row>
    <row r="1364" ht="14.25" customHeight="1">
      <c r="A1364" s="2"/>
      <c r="B1364" s="2"/>
    </row>
    <row r="1365" ht="14.25" customHeight="1">
      <c r="A1365" s="2"/>
      <c r="B1365" s="2"/>
    </row>
    <row r="1366" ht="14.25" customHeight="1">
      <c r="A1366" s="2"/>
      <c r="B1366" s="2"/>
    </row>
    <row r="1367" ht="14.25" customHeight="1">
      <c r="A1367" s="2"/>
      <c r="B1367" s="2"/>
    </row>
    <row r="1368" ht="14.25" customHeight="1">
      <c r="A1368" s="2"/>
      <c r="B1368" s="2"/>
    </row>
    <row r="1369" ht="14.25" customHeight="1">
      <c r="A1369" s="2"/>
      <c r="B1369" s="2"/>
    </row>
    <row r="1370" ht="14.25" customHeight="1">
      <c r="A1370" s="2"/>
      <c r="B1370" s="2"/>
    </row>
    <row r="1371" ht="14.25" customHeight="1">
      <c r="A1371" s="2"/>
      <c r="B1371" s="2"/>
    </row>
    <row r="1372" ht="14.25" customHeight="1">
      <c r="A1372" s="2"/>
      <c r="B1372" s="2"/>
    </row>
    <row r="1373" ht="14.25" customHeight="1">
      <c r="A1373" s="2"/>
      <c r="B1373" s="2"/>
    </row>
    <row r="1374" ht="14.25" customHeight="1">
      <c r="A1374" s="2"/>
      <c r="B1374" s="2"/>
    </row>
    <row r="1375" ht="14.25" customHeight="1">
      <c r="A1375" s="2"/>
      <c r="B1375" s="2"/>
    </row>
    <row r="1376" ht="14.25" customHeight="1">
      <c r="A1376" s="2"/>
      <c r="B1376" s="2"/>
    </row>
    <row r="1377" ht="14.25" customHeight="1">
      <c r="A1377" s="2"/>
      <c r="B1377" s="2"/>
    </row>
    <row r="1378" ht="14.25" customHeight="1">
      <c r="A1378" s="2"/>
      <c r="B1378" s="2"/>
    </row>
    <row r="1379" ht="14.25" customHeight="1">
      <c r="A1379" s="2"/>
      <c r="B1379" s="2"/>
    </row>
    <row r="1380" ht="14.25" customHeight="1">
      <c r="A1380" s="2"/>
      <c r="B1380" s="2"/>
    </row>
    <row r="1381" ht="14.25" customHeight="1">
      <c r="A1381" s="2"/>
      <c r="B1381" s="2"/>
    </row>
    <row r="1382" ht="14.25" customHeight="1">
      <c r="A1382" s="2"/>
      <c r="B1382" s="2"/>
    </row>
    <row r="1383" ht="14.25" customHeight="1">
      <c r="A1383" s="2"/>
      <c r="B1383" s="2"/>
    </row>
    <row r="1384" ht="14.25" customHeight="1">
      <c r="A1384" s="2"/>
      <c r="B1384" s="2"/>
    </row>
    <row r="1385" ht="14.25" customHeight="1">
      <c r="A1385" s="2"/>
      <c r="B1385" s="2"/>
    </row>
    <row r="1386" ht="14.25" customHeight="1">
      <c r="A1386" s="2"/>
      <c r="B1386" s="2"/>
    </row>
    <row r="1387" ht="14.25" customHeight="1">
      <c r="A1387" s="2"/>
      <c r="B1387" s="2"/>
    </row>
    <row r="1388" ht="14.25" customHeight="1">
      <c r="A1388" s="2"/>
      <c r="B1388" s="2"/>
    </row>
    <row r="1389" ht="14.25" customHeight="1">
      <c r="A1389" s="2"/>
      <c r="B1389" s="2"/>
    </row>
    <row r="1390" ht="14.25" customHeight="1">
      <c r="A1390" s="2"/>
      <c r="B1390" s="2"/>
    </row>
    <row r="1391" ht="14.25" customHeight="1">
      <c r="A1391" s="2"/>
      <c r="B1391" s="2"/>
    </row>
    <row r="1392" ht="14.25" customHeight="1">
      <c r="A1392" s="2"/>
      <c r="B1392" s="2"/>
    </row>
    <row r="1393" ht="14.25" customHeight="1">
      <c r="A1393" s="2"/>
      <c r="B1393" s="2"/>
    </row>
    <row r="1394" ht="14.25" customHeight="1">
      <c r="A1394" s="2"/>
      <c r="B1394" s="2"/>
    </row>
    <row r="1395" ht="14.25" customHeight="1">
      <c r="A1395" s="2"/>
      <c r="B1395" s="2"/>
    </row>
    <row r="1396" ht="14.25" customHeight="1">
      <c r="A1396" s="2"/>
      <c r="B1396" s="2"/>
    </row>
    <row r="1397" ht="14.25" customHeight="1">
      <c r="A1397" s="2"/>
      <c r="B1397" s="2"/>
    </row>
    <row r="1398" ht="14.25" customHeight="1">
      <c r="A1398" s="2"/>
      <c r="B1398" s="2"/>
    </row>
    <row r="1399" ht="14.25" customHeight="1">
      <c r="A1399" s="2"/>
      <c r="B1399" s="2"/>
    </row>
    <row r="1400" ht="14.25" customHeight="1">
      <c r="A1400" s="2"/>
      <c r="B1400" s="2"/>
    </row>
    <row r="1401" ht="14.25" customHeight="1">
      <c r="A1401" s="2"/>
      <c r="B1401" s="2"/>
    </row>
    <row r="1402" ht="14.25" customHeight="1">
      <c r="A1402" s="2"/>
      <c r="B1402" s="2"/>
    </row>
    <row r="1403" ht="14.25" customHeight="1">
      <c r="A1403" s="2"/>
      <c r="B1403" s="2"/>
    </row>
    <row r="1404" ht="14.25" customHeight="1">
      <c r="A1404" s="2"/>
      <c r="B1404" s="2"/>
    </row>
    <row r="1405" ht="14.25" customHeight="1">
      <c r="A1405" s="2"/>
      <c r="B1405" s="2"/>
    </row>
    <row r="1406" ht="14.25" customHeight="1">
      <c r="A1406" s="2"/>
      <c r="B1406" s="2"/>
    </row>
    <row r="1407" ht="14.25" customHeight="1">
      <c r="A1407" s="2"/>
      <c r="B1407" s="2"/>
    </row>
    <row r="1408" ht="14.25" customHeight="1">
      <c r="A1408" s="2"/>
      <c r="B1408" s="2"/>
    </row>
    <row r="1409" ht="14.25" customHeight="1">
      <c r="A1409" s="2"/>
      <c r="B1409" s="2"/>
    </row>
    <row r="1410" ht="14.25" customHeight="1">
      <c r="A1410" s="2"/>
      <c r="B1410" s="2"/>
    </row>
    <row r="1411" ht="14.25" customHeight="1">
      <c r="A1411" s="2"/>
      <c r="B1411" s="2"/>
    </row>
    <row r="1412" ht="14.25" customHeight="1">
      <c r="A1412" s="2"/>
      <c r="B1412" s="2"/>
    </row>
    <row r="1413" ht="14.25" customHeight="1">
      <c r="A1413" s="2"/>
      <c r="B1413" s="2"/>
    </row>
    <row r="1414" ht="14.25" customHeight="1">
      <c r="A1414" s="2"/>
      <c r="B1414" s="2"/>
    </row>
    <row r="1415" ht="14.25" customHeight="1">
      <c r="A1415" s="2"/>
      <c r="B1415" s="2"/>
    </row>
    <row r="1416" ht="14.25" customHeight="1">
      <c r="A1416" s="2"/>
      <c r="B1416" s="2"/>
    </row>
    <row r="1417" ht="14.25" customHeight="1">
      <c r="A1417" s="2"/>
      <c r="B1417" s="2"/>
    </row>
    <row r="1418" ht="14.25" customHeight="1">
      <c r="A1418" s="2"/>
      <c r="B1418" s="2"/>
    </row>
    <row r="1419" ht="14.25" customHeight="1">
      <c r="A1419" s="2"/>
      <c r="B1419" s="2"/>
    </row>
    <row r="1420" ht="14.25" customHeight="1">
      <c r="A1420" s="2"/>
      <c r="B1420" s="2"/>
    </row>
    <row r="1421" ht="14.25" customHeight="1">
      <c r="A1421" s="2"/>
      <c r="B1421" s="2"/>
    </row>
    <row r="1422" ht="14.25" customHeight="1">
      <c r="A1422" s="2"/>
      <c r="B1422" s="2"/>
    </row>
    <row r="1423" ht="14.25" customHeight="1">
      <c r="A1423" s="2"/>
      <c r="B1423" s="2"/>
    </row>
    <row r="1424" ht="14.25" customHeight="1">
      <c r="A1424" s="2"/>
      <c r="B1424" s="2"/>
    </row>
    <row r="1425" ht="14.25" customHeight="1">
      <c r="A1425" s="2"/>
      <c r="B1425" s="2"/>
    </row>
    <row r="1426" ht="14.25" customHeight="1">
      <c r="A1426" s="2"/>
      <c r="B1426" s="2"/>
    </row>
    <row r="1427" ht="14.25" customHeight="1">
      <c r="A1427" s="2"/>
      <c r="B1427" s="2"/>
    </row>
    <row r="1428" ht="14.25" customHeight="1">
      <c r="A1428" s="2"/>
      <c r="B1428" s="2"/>
    </row>
    <row r="1429" ht="14.25" customHeight="1">
      <c r="A1429" s="2"/>
      <c r="B1429" s="2"/>
    </row>
    <row r="1430" ht="14.25" customHeight="1">
      <c r="A1430" s="2"/>
      <c r="B1430" s="2"/>
    </row>
    <row r="1431" ht="14.25" customHeight="1">
      <c r="A1431" s="2"/>
      <c r="B1431" s="2"/>
    </row>
    <row r="1432" ht="14.25" customHeight="1">
      <c r="A1432" s="2"/>
      <c r="B1432" s="2"/>
    </row>
    <row r="1433" ht="14.25" customHeight="1">
      <c r="A1433" s="2"/>
      <c r="B1433" s="2"/>
    </row>
    <row r="1434" ht="14.25" customHeight="1">
      <c r="A1434" s="2"/>
      <c r="B1434" s="2"/>
    </row>
    <row r="1435" ht="14.25" customHeight="1">
      <c r="A1435" s="2"/>
      <c r="B1435" s="2"/>
    </row>
    <row r="1436" ht="14.25" customHeight="1">
      <c r="A1436" s="2"/>
      <c r="B1436" s="2"/>
    </row>
    <row r="1437" ht="14.25" customHeight="1">
      <c r="A1437" s="2"/>
      <c r="B1437" s="2"/>
    </row>
    <row r="1438" ht="14.25" customHeight="1">
      <c r="A1438" s="2"/>
      <c r="B1438" s="2"/>
    </row>
    <row r="1439" ht="14.25" customHeight="1">
      <c r="A1439" s="2"/>
      <c r="B1439" s="2"/>
    </row>
    <row r="1440" ht="14.25" customHeight="1">
      <c r="A1440" s="2"/>
      <c r="B1440" s="2"/>
    </row>
    <row r="1441" ht="14.25" customHeight="1">
      <c r="A1441" s="2"/>
      <c r="B1441" s="2"/>
    </row>
    <row r="1442" ht="14.25" customHeight="1">
      <c r="A1442" s="2"/>
      <c r="B1442" s="2"/>
    </row>
    <row r="1443" ht="14.25" customHeight="1">
      <c r="A1443" s="2"/>
      <c r="B1443" s="2"/>
    </row>
    <row r="1444" ht="14.25" customHeight="1">
      <c r="A1444" s="2"/>
      <c r="B1444" s="2"/>
    </row>
    <row r="1445" ht="14.25" customHeight="1">
      <c r="A1445" s="2"/>
      <c r="B1445" s="2"/>
    </row>
    <row r="1446" ht="14.25" customHeight="1">
      <c r="A1446" s="2"/>
      <c r="B1446" s="2"/>
    </row>
    <row r="1447" ht="14.25" customHeight="1">
      <c r="A1447" s="2"/>
      <c r="B1447" s="2"/>
    </row>
    <row r="1448" ht="14.25" customHeight="1">
      <c r="A1448" s="2"/>
      <c r="B1448" s="2"/>
    </row>
    <row r="1449" ht="14.25" customHeight="1">
      <c r="A1449" s="2"/>
      <c r="B1449" s="2"/>
    </row>
    <row r="1450" ht="14.25" customHeight="1">
      <c r="A1450" s="2"/>
      <c r="B1450" s="2"/>
    </row>
    <row r="1451" ht="14.25" customHeight="1">
      <c r="A1451" s="2"/>
      <c r="B1451" s="2"/>
    </row>
    <row r="1452" ht="14.25" customHeight="1">
      <c r="A1452" s="2"/>
      <c r="B1452" s="2"/>
    </row>
    <row r="1453" ht="14.25" customHeight="1">
      <c r="A1453" s="2"/>
      <c r="B1453" s="2"/>
    </row>
    <row r="1454" ht="14.25" customHeight="1">
      <c r="A1454" s="2"/>
      <c r="B1454" s="2"/>
    </row>
    <row r="1455" ht="14.25" customHeight="1">
      <c r="A1455" s="2"/>
      <c r="B1455" s="2"/>
    </row>
    <row r="1456" ht="14.25" customHeight="1">
      <c r="A1456" s="2"/>
      <c r="B1456" s="2"/>
    </row>
    <row r="1457" ht="14.25" customHeight="1">
      <c r="A1457" s="2"/>
      <c r="B1457" s="2"/>
    </row>
    <row r="1458" ht="14.25" customHeight="1">
      <c r="A1458" s="2"/>
      <c r="B1458" s="2"/>
    </row>
    <row r="1459" ht="14.25" customHeight="1">
      <c r="A1459" s="2"/>
      <c r="B1459" s="2"/>
    </row>
    <row r="1460" ht="14.25" customHeight="1">
      <c r="A1460" s="2"/>
      <c r="B1460" s="2"/>
    </row>
    <row r="1461" ht="14.25" customHeight="1">
      <c r="A1461" s="2"/>
      <c r="B1461" s="2"/>
    </row>
    <row r="1462" ht="14.25" customHeight="1">
      <c r="A1462" s="2"/>
      <c r="B1462" s="2"/>
    </row>
    <row r="1463" ht="14.25" customHeight="1">
      <c r="A1463" s="2"/>
      <c r="B1463" s="2"/>
    </row>
    <row r="1464" ht="14.25" customHeight="1">
      <c r="A1464" s="2"/>
      <c r="B1464" s="2"/>
    </row>
    <row r="1465" ht="14.25" customHeight="1">
      <c r="A1465" s="2"/>
      <c r="B1465" s="2"/>
    </row>
    <row r="1466" ht="14.25" customHeight="1">
      <c r="A1466" s="2"/>
      <c r="B1466" s="2"/>
    </row>
    <row r="1467" ht="14.25" customHeight="1">
      <c r="A1467" s="2"/>
      <c r="B1467" s="2"/>
    </row>
    <row r="1468" ht="14.25" customHeight="1">
      <c r="A1468" s="2"/>
      <c r="B1468" s="2"/>
    </row>
    <row r="1469" ht="14.25" customHeight="1">
      <c r="A1469" s="2"/>
      <c r="B1469" s="2"/>
    </row>
    <row r="1470" ht="14.25" customHeight="1">
      <c r="A1470" s="2"/>
      <c r="B1470" s="2"/>
    </row>
    <row r="1471" ht="14.25" customHeight="1">
      <c r="A1471" s="2"/>
      <c r="B1471" s="2"/>
    </row>
    <row r="1472" ht="14.25" customHeight="1">
      <c r="A1472" s="2"/>
      <c r="B1472" s="2"/>
    </row>
    <row r="1473" ht="14.25" customHeight="1">
      <c r="A1473" s="2"/>
      <c r="B1473" s="2"/>
    </row>
    <row r="1474" ht="14.25" customHeight="1">
      <c r="A1474" s="2"/>
      <c r="B1474" s="2"/>
    </row>
    <row r="1475" ht="14.25" customHeight="1">
      <c r="A1475" s="2"/>
      <c r="B1475" s="2"/>
    </row>
    <row r="1476" ht="14.25" customHeight="1">
      <c r="A1476" s="2"/>
      <c r="B1476" s="2"/>
    </row>
    <row r="1477" ht="14.25" customHeight="1">
      <c r="A1477" s="2"/>
      <c r="B1477" s="2"/>
    </row>
    <row r="1478" ht="14.25" customHeight="1">
      <c r="A1478" s="2"/>
      <c r="B1478" s="2"/>
    </row>
    <row r="1479" ht="14.25" customHeight="1">
      <c r="A1479" s="2"/>
      <c r="B1479" s="2"/>
    </row>
    <row r="1480" ht="14.25" customHeight="1">
      <c r="A1480" s="2"/>
      <c r="B1480" s="2"/>
    </row>
    <row r="1481" ht="14.25" customHeight="1">
      <c r="A1481" s="2"/>
      <c r="B1481" s="2"/>
    </row>
    <row r="1482" ht="14.25" customHeight="1">
      <c r="A1482" s="2"/>
      <c r="B1482" s="2"/>
    </row>
    <row r="1483" ht="14.25" customHeight="1">
      <c r="A1483" s="2"/>
      <c r="B1483" s="2"/>
    </row>
    <row r="1484" ht="14.25" customHeight="1">
      <c r="A1484" s="2"/>
      <c r="B1484" s="2"/>
    </row>
    <row r="1485" ht="14.25" customHeight="1">
      <c r="A1485" s="2"/>
      <c r="B1485" s="2"/>
    </row>
    <row r="1486" ht="14.25" customHeight="1">
      <c r="A1486" s="2"/>
      <c r="B1486" s="2"/>
    </row>
    <row r="1487" ht="14.25" customHeight="1">
      <c r="A1487" s="2"/>
      <c r="B1487" s="2"/>
    </row>
    <row r="1488" ht="14.25" customHeight="1">
      <c r="A1488" s="2"/>
      <c r="B1488" s="2"/>
    </row>
    <row r="1489" ht="14.25" customHeight="1">
      <c r="A1489" s="2"/>
      <c r="B1489" s="2"/>
    </row>
    <row r="1490" ht="14.25" customHeight="1">
      <c r="A1490" s="2"/>
      <c r="B1490" s="2"/>
    </row>
    <row r="1491" ht="14.25" customHeight="1">
      <c r="A1491" s="2"/>
      <c r="B1491" s="2"/>
    </row>
    <row r="1492" ht="14.25" customHeight="1">
      <c r="A1492" s="2"/>
      <c r="B1492" s="2"/>
    </row>
    <row r="1493" ht="14.25" customHeight="1">
      <c r="A1493" s="2"/>
      <c r="B1493" s="2"/>
    </row>
    <row r="1494" ht="14.25" customHeight="1">
      <c r="A1494" s="2"/>
      <c r="B1494" s="2"/>
    </row>
    <row r="1495" ht="14.25" customHeight="1">
      <c r="A1495" s="2"/>
      <c r="B1495" s="2"/>
    </row>
    <row r="1496" ht="14.25" customHeight="1">
      <c r="A1496" s="2"/>
      <c r="B1496" s="2"/>
    </row>
    <row r="1497" ht="14.25" customHeight="1">
      <c r="A1497" s="2"/>
      <c r="B1497" s="2"/>
    </row>
    <row r="1498" ht="14.25" customHeight="1">
      <c r="A1498" s="2"/>
      <c r="B1498" s="2"/>
    </row>
    <row r="1499" ht="14.25" customHeight="1">
      <c r="A1499" s="2"/>
      <c r="B1499" s="2"/>
    </row>
    <row r="1500" ht="14.25" customHeight="1">
      <c r="A1500" s="2"/>
      <c r="B1500" s="2"/>
    </row>
    <row r="1501" ht="14.25" customHeight="1">
      <c r="A1501" s="2"/>
      <c r="B1501" s="2"/>
    </row>
    <row r="1502" ht="14.25" customHeight="1">
      <c r="A1502" s="2"/>
      <c r="B1502" s="2"/>
    </row>
    <row r="1503" ht="14.25" customHeight="1">
      <c r="A1503" s="2"/>
      <c r="B1503" s="2"/>
    </row>
    <row r="1504" ht="14.25" customHeight="1">
      <c r="A1504" s="2"/>
      <c r="B1504" s="2"/>
    </row>
    <row r="1505" ht="14.25" customHeight="1">
      <c r="A1505" s="2"/>
      <c r="B1505" s="2"/>
    </row>
    <row r="1506" ht="14.25" customHeight="1">
      <c r="A1506" s="2"/>
      <c r="B1506" s="2"/>
    </row>
    <row r="1507" ht="14.25" customHeight="1">
      <c r="A1507" s="2"/>
      <c r="B1507" s="2"/>
    </row>
    <row r="1508" ht="14.25" customHeight="1">
      <c r="A1508" s="2"/>
      <c r="B1508" s="2"/>
    </row>
    <row r="1509" ht="14.25" customHeight="1">
      <c r="A1509" s="2"/>
      <c r="B1509" s="2"/>
    </row>
    <row r="1510" ht="14.25" customHeight="1">
      <c r="A1510" s="2"/>
      <c r="B1510" s="2"/>
    </row>
    <row r="1511" ht="14.25" customHeight="1">
      <c r="A1511" s="2"/>
      <c r="B1511" s="2"/>
    </row>
    <row r="1512" ht="14.25" customHeight="1">
      <c r="A1512" s="2"/>
      <c r="B1512" s="2"/>
    </row>
    <row r="1513" ht="14.25" customHeight="1">
      <c r="A1513" s="2"/>
      <c r="B1513" s="2"/>
    </row>
    <row r="1514" ht="14.25" customHeight="1">
      <c r="A1514" s="2"/>
      <c r="B1514" s="2"/>
    </row>
    <row r="1515" ht="14.25" customHeight="1">
      <c r="A1515" s="2"/>
      <c r="B1515" s="2"/>
    </row>
    <row r="1516" ht="14.25" customHeight="1">
      <c r="A1516" s="2"/>
      <c r="B1516" s="2"/>
    </row>
    <row r="1517" ht="14.25" customHeight="1">
      <c r="A1517" s="2"/>
      <c r="B1517" s="2"/>
    </row>
    <row r="1518" ht="14.25" customHeight="1">
      <c r="A1518" s="2"/>
      <c r="B1518" s="2"/>
    </row>
    <row r="1519" ht="14.25" customHeight="1">
      <c r="A1519" s="2"/>
      <c r="B1519" s="2"/>
    </row>
    <row r="1520" ht="14.25" customHeight="1">
      <c r="A1520" s="2"/>
      <c r="B1520" s="2"/>
    </row>
    <row r="1521" ht="14.25" customHeight="1">
      <c r="A1521" s="2"/>
      <c r="B1521" s="2"/>
    </row>
    <row r="1522" ht="14.25" customHeight="1">
      <c r="A1522" s="2"/>
      <c r="B1522" s="2"/>
    </row>
    <row r="1523" ht="14.25" customHeight="1">
      <c r="A1523" s="2"/>
      <c r="B1523" s="2"/>
    </row>
    <row r="1524" ht="14.25" customHeight="1">
      <c r="A1524" s="2"/>
      <c r="B1524" s="2"/>
    </row>
    <row r="1525" ht="14.25" customHeight="1">
      <c r="A1525" s="2"/>
      <c r="B1525" s="2"/>
    </row>
    <row r="1526" ht="14.25" customHeight="1">
      <c r="A1526" s="2"/>
      <c r="B1526" s="2"/>
    </row>
    <row r="1527" ht="14.25" customHeight="1">
      <c r="A1527" s="2"/>
      <c r="B1527" s="2"/>
    </row>
    <row r="1528" ht="14.25" customHeight="1">
      <c r="A1528" s="2"/>
      <c r="B1528" s="2"/>
    </row>
    <row r="1529" ht="14.25" customHeight="1">
      <c r="A1529" s="2"/>
      <c r="B1529" s="2"/>
    </row>
    <row r="1530" ht="14.25" customHeight="1">
      <c r="A1530" s="2"/>
      <c r="B1530" s="2"/>
    </row>
    <row r="1531" ht="14.25" customHeight="1">
      <c r="A1531" s="2"/>
      <c r="B1531" s="2"/>
    </row>
    <row r="1532" ht="14.25" customHeight="1">
      <c r="A1532" s="2"/>
      <c r="B1532" s="2"/>
    </row>
    <row r="1533" ht="14.25" customHeight="1">
      <c r="A1533" s="2"/>
      <c r="B1533" s="2"/>
    </row>
    <row r="1534" ht="14.25" customHeight="1">
      <c r="A1534" s="2"/>
      <c r="B1534" s="2"/>
    </row>
    <row r="1535" ht="14.25" customHeight="1">
      <c r="A1535" s="2"/>
      <c r="B1535" s="2"/>
    </row>
    <row r="1536" ht="14.25" customHeight="1">
      <c r="A1536" s="2"/>
      <c r="B1536" s="2"/>
    </row>
    <row r="1537" ht="14.25" customHeight="1">
      <c r="A1537" s="2"/>
      <c r="B1537" s="2"/>
    </row>
    <row r="1538" ht="14.25" customHeight="1">
      <c r="A1538" s="2"/>
      <c r="B1538" s="2"/>
    </row>
    <row r="1539" ht="14.25" customHeight="1">
      <c r="A1539" s="2"/>
      <c r="B1539" s="2"/>
    </row>
    <row r="1540" ht="14.25" customHeight="1">
      <c r="A1540" s="2"/>
      <c r="B1540" s="2"/>
    </row>
    <row r="1541" ht="14.25" customHeight="1">
      <c r="A1541" s="2"/>
      <c r="B1541" s="2"/>
    </row>
    <row r="1542" ht="14.25" customHeight="1">
      <c r="A1542" s="2"/>
      <c r="B1542" s="2"/>
    </row>
    <row r="1543" ht="14.25" customHeight="1">
      <c r="A1543" s="2"/>
      <c r="B1543" s="2"/>
    </row>
    <row r="1544" ht="14.25" customHeight="1">
      <c r="A1544" s="2"/>
      <c r="B1544" s="2"/>
    </row>
    <row r="1545" ht="14.25" customHeight="1">
      <c r="A1545" s="2"/>
      <c r="B1545" s="2"/>
    </row>
    <row r="1546" ht="14.25" customHeight="1">
      <c r="A1546" s="2"/>
      <c r="B1546" s="2"/>
    </row>
    <row r="1547" ht="14.25" customHeight="1">
      <c r="A1547" s="2"/>
      <c r="B1547" s="2"/>
    </row>
    <row r="1548" ht="14.25" customHeight="1">
      <c r="A1548" s="2"/>
      <c r="B1548" s="2"/>
    </row>
    <row r="1549" ht="14.25" customHeight="1">
      <c r="A1549" s="2"/>
      <c r="B1549" s="2"/>
    </row>
    <row r="1550" ht="14.25" customHeight="1">
      <c r="A1550" s="2"/>
      <c r="B1550" s="2"/>
    </row>
    <row r="1551" ht="14.25" customHeight="1">
      <c r="A1551" s="2"/>
      <c r="B1551" s="2"/>
    </row>
    <row r="1552" ht="14.25" customHeight="1">
      <c r="A1552" s="2"/>
      <c r="B1552" s="2"/>
    </row>
    <row r="1553" ht="14.25" customHeight="1">
      <c r="A1553" s="2"/>
      <c r="B1553" s="2"/>
    </row>
    <row r="1554" ht="14.25" customHeight="1">
      <c r="A1554" s="2"/>
      <c r="B1554" s="2"/>
    </row>
    <row r="1555" ht="14.25" customHeight="1">
      <c r="A1555" s="2"/>
      <c r="B1555" s="2"/>
    </row>
    <row r="1556" ht="14.25" customHeight="1">
      <c r="A1556" s="2"/>
      <c r="B1556" s="2"/>
    </row>
    <row r="1557" ht="14.25" customHeight="1">
      <c r="A1557" s="2"/>
      <c r="B1557" s="2"/>
    </row>
    <row r="1558" ht="14.25" customHeight="1">
      <c r="A1558" s="2"/>
      <c r="B1558" s="2"/>
    </row>
    <row r="1559" ht="14.25" customHeight="1">
      <c r="A1559" s="2"/>
      <c r="B1559" s="2"/>
    </row>
    <row r="1560" ht="14.25" customHeight="1">
      <c r="A1560" s="2"/>
      <c r="B1560" s="2"/>
    </row>
    <row r="1561" ht="14.25" customHeight="1">
      <c r="A1561" s="2"/>
      <c r="B1561" s="2"/>
    </row>
    <row r="1562" ht="14.25" customHeight="1">
      <c r="A1562" s="2"/>
      <c r="B1562" s="2"/>
    </row>
    <row r="1563" ht="14.25" customHeight="1">
      <c r="A1563" s="2"/>
      <c r="B1563" s="2"/>
    </row>
    <row r="1564" ht="14.25" customHeight="1">
      <c r="A1564" s="2"/>
      <c r="B1564" s="2"/>
    </row>
    <row r="1565" ht="14.25" customHeight="1">
      <c r="A1565" s="2"/>
      <c r="B1565" s="2"/>
    </row>
    <row r="1566" ht="14.25" customHeight="1">
      <c r="A1566" s="2"/>
      <c r="B1566" s="2"/>
    </row>
    <row r="1567" ht="14.25" customHeight="1">
      <c r="A1567" s="2"/>
      <c r="B1567" s="2"/>
    </row>
    <row r="1568" ht="14.25" customHeight="1">
      <c r="A1568" s="2"/>
      <c r="B1568" s="2"/>
    </row>
    <row r="1569" ht="14.25" customHeight="1">
      <c r="A1569" s="2"/>
      <c r="B1569" s="2"/>
    </row>
    <row r="1570" ht="14.25" customHeight="1">
      <c r="A1570" s="2"/>
      <c r="B1570" s="2"/>
    </row>
    <row r="1571" ht="14.25" customHeight="1">
      <c r="A1571" s="2"/>
      <c r="B1571" s="2"/>
    </row>
    <row r="1572" ht="14.25" customHeight="1">
      <c r="A1572" s="2"/>
      <c r="B1572" s="2"/>
    </row>
    <row r="1573" ht="14.25" customHeight="1">
      <c r="A1573" s="2"/>
      <c r="B1573" s="2"/>
    </row>
    <row r="1574" ht="14.25" customHeight="1">
      <c r="A1574" s="2"/>
      <c r="B1574" s="2"/>
    </row>
    <row r="1575" ht="14.25" customHeight="1">
      <c r="A1575" s="2"/>
      <c r="B1575" s="2"/>
    </row>
    <row r="1576" ht="14.25" customHeight="1">
      <c r="A1576" s="2"/>
      <c r="B1576" s="2"/>
    </row>
    <row r="1577" ht="14.25" customHeight="1">
      <c r="A1577" s="2"/>
      <c r="B1577" s="2"/>
    </row>
    <row r="1578" ht="14.25" customHeight="1">
      <c r="A1578" s="2"/>
      <c r="B1578" s="2"/>
    </row>
    <row r="1579" ht="14.25" customHeight="1">
      <c r="A1579" s="2"/>
      <c r="B1579" s="2"/>
    </row>
    <row r="1580" ht="14.25" customHeight="1">
      <c r="A1580" s="2"/>
      <c r="B1580" s="2"/>
    </row>
    <row r="1581" ht="14.25" customHeight="1">
      <c r="A1581" s="2"/>
      <c r="B1581" s="2"/>
    </row>
    <row r="1582" ht="14.25" customHeight="1">
      <c r="A1582" s="2"/>
      <c r="B1582" s="2"/>
    </row>
    <row r="1583" ht="14.25" customHeight="1">
      <c r="A1583" s="2"/>
      <c r="B1583" s="2"/>
    </row>
    <row r="1584" ht="14.25" customHeight="1">
      <c r="A1584" s="2"/>
      <c r="B1584" s="2"/>
    </row>
    <row r="1585" ht="14.25" customHeight="1">
      <c r="A1585" s="2"/>
      <c r="B1585" s="2"/>
    </row>
    <row r="1586" ht="14.25" customHeight="1">
      <c r="A1586" s="2"/>
      <c r="B1586" s="2"/>
    </row>
    <row r="1587" ht="14.25" customHeight="1">
      <c r="A1587" s="2"/>
      <c r="B1587" s="2"/>
    </row>
    <row r="1588" ht="14.25" customHeight="1">
      <c r="A1588" s="2"/>
      <c r="B1588" s="2"/>
    </row>
    <row r="1589" ht="14.25" customHeight="1">
      <c r="A1589" s="2"/>
      <c r="B1589" s="2"/>
    </row>
    <row r="1590" ht="14.25" customHeight="1">
      <c r="A1590" s="2"/>
      <c r="B1590" s="2"/>
    </row>
    <row r="1591" ht="14.25" customHeight="1">
      <c r="A1591" s="2"/>
      <c r="B1591" s="2"/>
    </row>
    <row r="1592" ht="14.25" customHeight="1">
      <c r="A1592" s="2"/>
      <c r="B1592" s="2"/>
    </row>
    <row r="1593" ht="14.25" customHeight="1">
      <c r="A1593" s="2"/>
      <c r="B1593" s="2"/>
    </row>
    <row r="1594" ht="14.25" customHeight="1">
      <c r="A1594" s="2"/>
      <c r="B1594" s="2"/>
    </row>
    <row r="1595" ht="14.25" customHeight="1">
      <c r="A1595" s="2"/>
      <c r="B1595" s="2"/>
    </row>
    <row r="1596" ht="14.25" customHeight="1">
      <c r="A1596" s="2"/>
      <c r="B1596" s="2"/>
    </row>
    <row r="1597" ht="14.25" customHeight="1">
      <c r="A1597" s="2"/>
      <c r="B1597" s="2"/>
    </row>
    <row r="1598" ht="14.25" customHeight="1">
      <c r="A1598" s="2"/>
      <c r="B1598" s="2"/>
    </row>
    <row r="1599" ht="14.25" customHeight="1">
      <c r="A1599" s="2"/>
      <c r="B1599" s="2"/>
    </row>
    <row r="1600" ht="14.25" customHeight="1">
      <c r="A1600" s="2"/>
      <c r="B1600" s="2"/>
    </row>
    <row r="1601" ht="14.25" customHeight="1">
      <c r="A1601" s="2"/>
      <c r="B1601" s="2"/>
    </row>
    <row r="1602" ht="14.25" customHeight="1">
      <c r="A1602" s="2"/>
      <c r="B1602" s="2"/>
    </row>
    <row r="1603" ht="14.25" customHeight="1">
      <c r="A1603" s="2"/>
      <c r="B1603" s="2"/>
    </row>
    <row r="1604" ht="14.25" customHeight="1">
      <c r="A1604" s="2"/>
      <c r="B1604" s="2"/>
    </row>
    <row r="1605" ht="14.25" customHeight="1">
      <c r="A1605" s="2"/>
      <c r="B1605" s="2"/>
    </row>
    <row r="1606" ht="14.25" customHeight="1">
      <c r="A1606" s="2"/>
      <c r="B1606" s="2"/>
    </row>
    <row r="1607" ht="14.25" customHeight="1">
      <c r="A1607" s="2"/>
      <c r="B1607" s="2"/>
    </row>
    <row r="1608" ht="14.25" customHeight="1">
      <c r="A1608" s="2"/>
      <c r="B1608" s="2"/>
    </row>
    <row r="1609" ht="14.25" customHeight="1">
      <c r="A1609" s="2"/>
      <c r="B1609" s="2"/>
    </row>
    <row r="1610" ht="14.25" customHeight="1">
      <c r="A1610" s="2"/>
      <c r="B1610" s="2"/>
    </row>
    <row r="1611" ht="14.25" customHeight="1">
      <c r="A1611" s="2"/>
      <c r="B1611" s="2"/>
    </row>
    <row r="1612" ht="14.25" customHeight="1">
      <c r="A1612" s="2"/>
      <c r="B1612" s="2"/>
    </row>
    <row r="1613" ht="14.25" customHeight="1">
      <c r="A1613" s="2"/>
      <c r="B1613" s="2"/>
    </row>
    <row r="1614" ht="14.25" customHeight="1">
      <c r="A1614" s="2"/>
      <c r="B1614" s="2"/>
    </row>
    <row r="1615" ht="14.25" customHeight="1">
      <c r="A1615" s="2"/>
      <c r="B1615" s="2"/>
    </row>
    <row r="1616" ht="14.25" customHeight="1">
      <c r="A1616" s="2"/>
      <c r="B1616" s="2"/>
    </row>
    <row r="1617" ht="14.25" customHeight="1">
      <c r="A1617" s="2"/>
      <c r="B1617" s="2"/>
    </row>
    <row r="1618" ht="14.25" customHeight="1">
      <c r="A1618" s="2"/>
      <c r="B1618" s="2"/>
    </row>
    <row r="1619" ht="14.25" customHeight="1">
      <c r="A1619" s="2"/>
      <c r="B1619" s="2"/>
    </row>
    <row r="1620" ht="14.25" customHeight="1">
      <c r="A1620" s="2"/>
      <c r="B1620" s="2"/>
    </row>
    <row r="1621" ht="14.25" customHeight="1">
      <c r="A1621" s="2"/>
      <c r="B1621" s="2"/>
    </row>
    <row r="1622" ht="14.25" customHeight="1">
      <c r="A1622" s="2"/>
      <c r="B1622" s="2"/>
    </row>
    <row r="1623" ht="14.25" customHeight="1">
      <c r="A1623" s="2"/>
      <c r="B1623" s="2"/>
    </row>
    <row r="1624" ht="14.25" customHeight="1">
      <c r="A1624" s="2"/>
      <c r="B1624" s="2"/>
    </row>
    <row r="1625" ht="14.25" customHeight="1">
      <c r="A1625" s="2"/>
      <c r="B1625" s="2"/>
    </row>
    <row r="1626" ht="14.25" customHeight="1">
      <c r="A1626" s="2"/>
      <c r="B1626" s="2"/>
    </row>
    <row r="1627" ht="14.25" customHeight="1">
      <c r="A1627" s="2"/>
      <c r="B1627" s="2"/>
    </row>
    <row r="1628" ht="14.25" customHeight="1">
      <c r="A1628" s="2"/>
      <c r="B1628" s="2"/>
    </row>
    <row r="1629" ht="14.25" customHeight="1">
      <c r="A1629" s="2"/>
      <c r="B1629" s="2"/>
    </row>
    <row r="1630" ht="14.25" customHeight="1">
      <c r="A1630" s="2"/>
      <c r="B1630" s="2"/>
    </row>
    <row r="1631" ht="14.25" customHeight="1">
      <c r="A1631" s="2"/>
      <c r="B1631" s="2"/>
    </row>
    <row r="1632" ht="14.25" customHeight="1">
      <c r="A1632" s="2"/>
      <c r="B1632" s="2"/>
    </row>
    <row r="1633" ht="14.25" customHeight="1">
      <c r="A1633" s="2"/>
      <c r="B1633" s="2"/>
    </row>
    <row r="1634" ht="14.25" customHeight="1">
      <c r="A1634" s="2"/>
      <c r="B1634" s="2"/>
    </row>
    <row r="1635" ht="14.25" customHeight="1">
      <c r="A1635" s="2"/>
      <c r="B1635" s="2"/>
    </row>
    <row r="1636" ht="14.25" customHeight="1">
      <c r="A1636" s="2"/>
      <c r="B1636" s="2"/>
    </row>
    <row r="1637" ht="14.25" customHeight="1">
      <c r="A1637" s="2"/>
      <c r="B1637" s="2"/>
    </row>
    <row r="1638" ht="14.25" customHeight="1">
      <c r="A1638" s="2"/>
      <c r="B1638" s="2"/>
    </row>
    <row r="1639" ht="14.25" customHeight="1">
      <c r="A1639" s="2"/>
      <c r="B1639" s="2"/>
    </row>
    <row r="1640" ht="14.25" customHeight="1">
      <c r="A1640" s="2"/>
      <c r="B1640" s="2"/>
    </row>
    <row r="1641" ht="14.25" customHeight="1">
      <c r="A1641" s="2"/>
      <c r="B1641" s="2"/>
    </row>
    <row r="1642" ht="14.25" customHeight="1">
      <c r="A1642" s="2"/>
      <c r="B1642" s="2"/>
    </row>
    <row r="1643" ht="14.25" customHeight="1">
      <c r="A1643" s="2"/>
      <c r="B1643" s="2"/>
    </row>
    <row r="1644" ht="14.25" customHeight="1">
      <c r="A1644" s="2"/>
      <c r="B1644" s="2"/>
    </row>
    <row r="1645" ht="14.25" customHeight="1">
      <c r="A1645" s="2"/>
      <c r="B1645" s="2"/>
    </row>
    <row r="1646" ht="14.25" customHeight="1">
      <c r="A1646" s="2"/>
      <c r="B1646" s="2"/>
    </row>
    <row r="1647" ht="14.25" customHeight="1">
      <c r="A1647" s="2"/>
      <c r="B1647" s="2"/>
    </row>
    <row r="1648" ht="14.25" customHeight="1">
      <c r="A1648" s="2"/>
      <c r="B1648" s="2"/>
    </row>
    <row r="1649" ht="14.25" customHeight="1">
      <c r="A1649" s="2"/>
      <c r="B1649" s="2"/>
    </row>
    <row r="1650" ht="14.25" customHeight="1">
      <c r="A1650" s="2"/>
      <c r="B1650" s="2"/>
    </row>
    <row r="1651" ht="14.25" customHeight="1">
      <c r="A1651" s="2"/>
      <c r="B1651" s="2"/>
    </row>
    <row r="1652" ht="14.25" customHeight="1">
      <c r="A1652" s="2"/>
      <c r="B1652" s="2"/>
    </row>
    <row r="1653" ht="14.25" customHeight="1">
      <c r="A1653" s="2"/>
      <c r="B1653" s="2"/>
    </row>
    <row r="1654" ht="14.25" customHeight="1">
      <c r="A1654" s="2"/>
      <c r="B1654" s="2"/>
    </row>
    <row r="1655" ht="14.25" customHeight="1">
      <c r="A1655" s="2"/>
      <c r="B1655" s="2"/>
    </row>
    <row r="1656" ht="14.25" customHeight="1">
      <c r="A1656" s="2"/>
      <c r="B1656" s="2"/>
    </row>
    <row r="1657" ht="14.25" customHeight="1">
      <c r="A1657" s="2"/>
      <c r="B1657" s="2"/>
    </row>
    <row r="1658" ht="14.25" customHeight="1">
      <c r="A1658" s="2"/>
      <c r="B1658" s="2"/>
    </row>
    <row r="1659" ht="14.25" customHeight="1">
      <c r="A1659" s="2"/>
      <c r="B1659" s="2"/>
    </row>
    <row r="1660" ht="14.25" customHeight="1">
      <c r="A1660" s="2"/>
      <c r="B1660" s="2"/>
    </row>
    <row r="1661" ht="14.25" customHeight="1">
      <c r="A1661" s="2"/>
      <c r="B1661" s="2"/>
    </row>
    <row r="1662" ht="14.25" customHeight="1">
      <c r="A1662" s="2"/>
      <c r="B1662" s="2"/>
    </row>
    <row r="1663" ht="14.25" customHeight="1">
      <c r="A1663" s="2"/>
      <c r="B1663" s="2"/>
    </row>
    <row r="1664" ht="14.25" customHeight="1">
      <c r="A1664" s="2"/>
      <c r="B1664" s="2"/>
    </row>
    <row r="1665" ht="14.25" customHeight="1">
      <c r="A1665" s="2"/>
      <c r="B1665" s="2"/>
    </row>
    <row r="1666" ht="14.25" customHeight="1">
      <c r="A1666" s="2"/>
      <c r="B1666" s="2"/>
    </row>
    <row r="1667" ht="14.25" customHeight="1">
      <c r="A1667" s="2"/>
      <c r="B1667" s="2"/>
    </row>
    <row r="1668" ht="14.25" customHeight="1">
      <c r="A1668" s="2"/>
      <c r="B1668" s="2"/>
    </row>
    <row r="1669" ht="14.25" customHeight="1">
      <c r="A1669" s="2"/>
      <c r="B1669" s="2"/>
    </row>
    <row r="1670" ht="14.25" customHeight="1">
      <c r="A1670" s="2"/>
      <c r="B1670" s="2"/>
    </row>
    <row r="1671" ht="14.25" customHeight="1">
      <c r="A1671" s="2"/>
      <c r="B1671" s="2"/>
    </row>
    <row r="1672" ht="14.25" customHeight="1">
      <c r="A1672" s="2"/>
      <c r="B1672" s="2"/>
    </row>
    <row r="1673" ht="14.25" customHeight="1">
      <c r="A1673" s="2"/>
      <c r="B1673" s="2"/>
    </row>
    <row r="1674" ht="14.25" customHeight="1">
      <c r="A1674" s="2"/>
      <c r="B1674" s="2"/>
    </row>
    <row r="1675" ht="14.25" customHeight="1">
      <c r="A1675" s="2"/>
      <c r="B1675" s="2"/>
    </row>
    <row r="1676" ht="14.25" customHeight="1">
      <c r="A1676" s="2"/>
      <c r="B1676" s="2"/>
    </row>
    <row r="1677" ht="14.25" customHeight="1">
      <c r="A1677" s="2"/>
      <c r="B1677" s="2"/>
    </row>
    <row r="1678" ht="14.25" customHeight="1">
      <c r="A1678" s="2"/>
      <c r="B1678" s="2"/>
    </row>
    <row r="1679" ht="14.25" customHeight="1">
      <c r="A1679" s="2"/>
      <c r="B1679" s="2"/>
    </row>
    <row r="1680" ht="14.25" customHeight="1">
      <c r="A1680" s="2"/>
      <c r="B1680" s="2"/>
    </row>
    <row r="1681" ht="14.25" customHeight="1">
      <c r="A1681" s="2"/>
      <c r="B1681" s="2"/>
    </row>
    <row r="1682" ht="14.25" customHeight="1">
      <c r="A1682" s="2"/>
      <c r="B1682" s="2"/>
    </row>
    <row r="1683" ht="14.25" customHeight="1">
      <c r="A1683" s="2"/>
      <c r="B1683" s="2"/>
    </row>
    <row r="1684" ht="14.25" customHeight="1">
      <c r="A1684" s="2"/>
      <c r="B1684" s="2"/>
    </row>
    <row r="1685" ht="14.25" customHeight="1">
      <c r="A1685" s="2"/>
      <c r="B1685" s="2"/>
    </row>
    <row r="1686" ht="14.25" customHeight="1">
      <c r="A1686" s="2"/>
      <c r="B1686" s="2"/>
    </row>
    <row r="1687" ht="14.25" customHeight="1">
      <c r="A1687" s="2"/>
      <c r="B1687" s="2"/>
    </row>
    <row r="1688" ht="14.25" customHeight="1">
      <c r="A1688" s="2"/>
      <c r="B1688" s="2"/>
    </row>
    <row r="1689" ht="14.25" customHeight="1">
      <c r="A1689" s="2"/>
      <c r="B1689" s="2"/>
    </row>
    <row r="1690" ht="14.25" customHeight="1">
      <c r="A1690" s="2"/>
      <c r="B1690" s="2"/>
    </row>
    <row r="1691" ht="14.25" customHeight="1">
      <c r="A1691" s="2"/>
      <c r="B1691" s="2"/>
    </row>
    <row r="1692" ht="14.25" customHeight="1">
      <c r="A1692" s="2"/>
      <c r="B1692" s="2"/>
    </row>
    <row r="1693" ht="14.25" customHeight="1">
      <c r="A1693" s="2"/>
      <c r="B1693" s="2"/>
    </row>
    <row r="1694" ht="14.25" customHeight="1">
      <c r="A1694" s="2"/>
      <c r="B1694" s="2"/>
    </row>
    <row r="1695" ht="14.25" customHeight="1">
      <c r="A1695" s="2"/>
      <c r="B1695" s="2"/>
    </row>
    <row r="1696" ht="14.25" customHeight="1">
      <c r="A1696" s="2"/>
      <c r="B1696" s="2"/>
    </row>
    <row r="1697" ht="14.25" customHeight="1">
      <c r="A1697" s="2"/>
      <c r="B1697" s="2"/>
    </row>
    <row r="1698" ht="14.25" customHeight="1">
      <c r="A1698" s="2"/>
      <c r="B1698" s="2"/>
    </row>
    <row r="1699" ht="14.25" customHeight="1">
      <c r="A1699" s="2"/>
      <c r="B1699" s="2"/>
    </row>
    <row r="1700" ht="14.25" customHeight="1">
      <c r="A1700" s="2"/>
      <c r="B1700" s="2"/>
    </row>
    <row r="1701" ht="14.25" customHeight="1">
      <c r="A1701" s="2"/>
      <c r="B1701" s="2"/>
    </row>
    <row r="1702" ht="14.25" customHeight="1">
      <c r="A1702" s="2"/>
      <c r="B1702" s="2"/>
    </row>
    <row r="1703" ht="14.25" customHeight="1">
      <c r="A1703" s="2"/>
      <c r="B1703" s="2"/>
    </row>
    <row r="1704" ht="14.25" customHeight="1">
      <c r="A1704" s="2"/>
      <c r="B1704" s="2"/>
    </row>
    <row r="1705" ht="14.25" customHeight="1">
      <c r="A1705" s="2"/>
      <c r="B1705" s="2"/>
    </row>
    <row r="1706" ht="14.25" customHeight="1">
      <c r="A1706" s="2"/>
      <c r="B1706" s="2"/>
    </row>
    <row r="1707" ht="14.25" customHeight="1">
      <c r="A1707" s="2"/>
      <c r="B1707" s="2"/>
    </row>
    <row r="1708" ht="14.25" customHeight="1">
      <c r="A1708" s="2"/>
      <c r="B1708" s="2"/>
    </row>
    <row r="1709" ht="14.25" customHeight="1">
      <c r="A1709" s="2"/>
      <c r="B1709" s="2"/>
    </row>
    <row r="1710" ht="14.25" customHeight="1">
      <c r="A1710" s="2"/>
      <c r="B1710" s="2"/>
    </row>
    <row r="1711" ht="14.25" customHeight="1">
      <c r="A1711" s="2"/>
      <c r="B1711" s="2"/>
    </row>
    <row r="1712" ht="14.25" customHeight="1">
      <c r="A1712" s="2"/>
      <c r="B1712" s="2"/>
    </row>
    <row r="1713" ht="14.25" customHeight="1">
      <c r="A1713" s="2"/>
      <c r="B1713" s="2"/>
    </row>
    <row r="1714" ht="14.25" customHeight="1">
      <c r="A1714" s="2"/>
      <c r="B1714" s="2"/>
    </row>
    <row r="1715" ht="14.25" customHeight="1">
      <c r="A1715" s="2"/>
      <c r="B1715" s="2"/>
    </row>
    <row r="1716" ht="14.25" customHeight="1">
      <c r="A1716" s="2"/>
      <c r="B1716" s="2"/>
    </row>
    <row r="1717" ht="14.25" customHeight="1">
      <c r="A1717" s="2"/>
      <c r="B1717" s="2"/>
    </row>
    <row r="1718" ht="14.25" customHeight="1">
      <c r="A1718" s="2"/>
      <c r="B1718" s="2"/>
    </row>
    <row r="1719" ht="14.25" customHeight="1">
      <c r="A1719" s="2"/>
      <c r="B1719" s="2"/>
    </row>
    <row r="1720" ht="14.25" customHeight="1">
      <c r="A1720" s="2"/>
      <c r="B1720" s="2"/>
    </row>
    <row r="1721" ht="14.25" customHeight="1">
      <c r="A1721" s="2"/>
      <c r="B1721" s="2"/>
    </row>
    <row r="1722" ht="14.25" customHeight="1">
      <c r="A1722" s="2"/>
      <c r="B1722" s="2"/>
    </row>
    <row r="1723" ht="14.25" customHeight="1">
      <c r="A1723" s="2"/>
      <c r="B1723" s="2"/>
    </row>
    <row r="1724" ht="14.25" customHeight="1">
      <c r="A1724" s="2"/>
      <c r="B1724" s="2"/>
    </row>
    <row r="1725" ht="14.25" customHeight="1">
      <c r="A1725" s="2"/>
      <c r="B1725" s="2"/>
    </row>
    <row r="1726" ht="14.25" customHeight="1">
      <c r="A1726" s="2"/>
      <c r="B1726" s="2"/>
    </row>
    <row r="1727" ht="14.25" customHeight="1">
      <c r="A1727" s="2"/>
      <c r="B1727" s="2"/>
    </row>
    <row r="1728" ht="14.25" customHeight="1">
      <c r="A1728" s="2"/>
      <c r="B1728" s="2"/>
    </row>
    <row r="1729" ht="14.25" customHeight="1">
      <c r="A1729" s="2"/>
      <c r="B1729" s="2"/>
    </row>
    <row r="1730" ht="14.25" customHeight="1">
      <c r="A1730" s="2"/>
      <c r="B1730" s="2"/>
    </row>
    <row r="1731" ht="14.25" customHeight="1">
      <c r="A1731" s="2"/>
      <c r="B1731" s="2"/>
    </row>
    <row r="1732" ht="14.25" customHeight="1">
      <c r="A1732" s="2"/>
      <c r="B1732" s="2"/>
    </row>
    <row r="1733" ht="14.25" customHeight="1">
      <c r="A1733" s="2"/>
      <c r="B1733" s="2"/>
    </row>
    <row r="1734" ht="14.25" customHeight="1">
      <c r="A1734" s="2"/>
      <c r="B1734" s="2"/>
    </row>
    <row r="1735" ht="14.25" customHeight="1">
      <c r="A1735" s="2"/>
      <c r="B1735" s="2"/>
    </row>
    <row r="1736" ht="14.25" customHeight="1">
      <c r="A1736" s="2"/>
      <c r="B1736" s="2"/>
    </row>
    <row r="1737" ht="14.25" customHeight="1">
      <c r="A1737" s="2"/>
      <c r="B1737" s="2"/>
    </row>
    <row r="1738" ht="14.25" customHeight="1">
      <c r="A1738" s="2"/>
      <c r="B1738" s="2"/>
    </row>
    <row r="1739" ht="14.25" customHeight="1">
      <c r="A1739" s="2"/>
      <c r="B1739" s="2"/>
    </row>
    <row r="1740" ht="14.25" customHeight="1">
      <c r="A1740" s="2"/>
      <c r="B1740" s="2"/>
    </row>
    <row r="1741" ht="14.25" customHeight="1">
      <c r="A1741" s="2"/>
      <c r="B1741" s="2"/>
    </row>
    <row r="1742" ht="14.25" customHeight="1">
      <c r="A1742" s="2"/>
      <c r="B1742" s="2"/>
    </row>
    <row r="1743" ht="14.25" customHeight="1">
      <c r="A1743" s="2"/>
      <c r="B1743" s="2"/>
    </row>
    <row r="1744" ht="14.25" customHeight="1">
      <c r="A1744" s="2"/>
      <c r="B1744" s="2"/>
    </row>
    <row r="1745" ht="14.25" customHeight="1">
      <c r="A1745" s="2"/>
      <c r="B1745" s="2"/>
    </row>
    <row r="1746" ht="14.25" customHeight="1">
      <c r="A1746" s="2"/>
      <c r="B1746" s="2"/>
    </row>
    <row r="1747" ht="14.25" customHeight="1">
      <c r="A1747" s="2"/>
      <c r="B1747" s="2"/>
    </row>
    <row r="1748" ht="14.25" customHeight="1">
      <c r="A1748" s="2"/>
      <c r="B1748" s="2"/>
    </row>
    <row r="1749" ht="14.25" customHeight="1">
      <c r="A1749" s="2"/>
      <c r="B1749" s="2"/>
    </row>
    <row r="1750" ht="14.25" customHeight="1">
      <c r="A1750" s="2"/>
      <c r="B1750" s="2"/>
    </row>
    <row r="1751" ht="14.25" customHeight="1">
      <c r="A1751" s="2"/>
      <c r="B1751" s="2"/>
    </row>
    <row r="1752" ht="14.25" customHeight="1">
      <c r="A1752" s="2"/>
      <c r="B1752" s="2"/>
    </row>
    <row r="1753" ht="14.25" customHeight="1">
      <c r="A1753" s="2"/>
      <c r="B1753" s="2"/>
    </row>
    <row r="1754" ht="14.25" customHeight="1">
      <c r="A1754" s="2"/>
      <c r="B1754" s="2"/>
    </row>
    <row r="1755" ht="14.25" customHeight="1">
      <c r="A1755" s="2"/>
      <c r="B1755" s="2"/>
    </row>
    <row r="1756" ht="14.25" customHeight="1">
      <c r="A1756" s="2"/>
      <c r="B1756" s="2"/>
    </row>
    <row r="1757" ht="14.25" customHeight="1">
      <c r="A1757" s="2"/>
      <c r="B1757" s="2"/>
    </row>
    <row r="1758" ht="14.25" customHeight="1">
      <c r="A1758" s="2"/>
      <c r="B1758" s="2"/>
    </row>
    <row r="1759" ht="14.25" customHeight="1">
      <c r="A1759" s="2"/>
      <c r="B1759" s="2"/>
    </row>
    <row r="1760" ht="14.25" customHeight="1">
      <c r="A1760" s="2"/>
      <c r="B1760" s="2"/>
    </row>
    <row r="1761" ht="14.25" customHeight="1">
      <c r="A1761" s="2"/>
      <c r="B1761" s="2"/>
    </row>
    <row r="1762" ht="14.25" customHeight="1">
      <c r="A1762" s="2"/>
      <c r="B1762" s="2"/>
    </row>
    <row r="1763" ht="14.25" customHeight="1">
      <c r="A1763" s="2"/>
      <c r="B1763" s="2"/>
    </row>
    <row r="1764" ht="14.25" customHeight="1">
      <c r="A1764" s="2"/>
      <c r="B1764" s="2"/>
    </row>
    <row r="1765" ht="14.25" customHeight="1">
      <c r="A1765" s="2"/>
      <c r="B1765" s="2"/>
    </row>
    <row r="1766" ht="14.25" customHeight="1">
      <c r="A1766" s="2"/>
      <c r="B1766" s="2"/>
    </row>
    <row r="1767" ht="14.25" customHeight="1">
      <c r="A1767" s="2"/>
      <c r="B1767" s="2"/>
    </row>
    <row r="1768" ht="14.25" customHeight="1">
      <c r="A1768" s="2"/>
      <c r="B1768" s="2"/>
    </row>
    <row r="1769" ht="14.25" customHeight="1">
      <c r="A1769" s="2"/>
      <c r="B1769" s="2"/>
    </row>
    <row r="1770" ht="14.25" customHeight="1">
      <c r="A1770" s="2"/>
      <c r="B1770" s="2"/>
    </row>
    <row r="1771" ht="14.25" customHeight="1">
      <c r="A1771" s="2"/>
      <c r="B1771" s="2"/>
    </row>
    <row r="1772" ht="14.25" customHeight="1">
      <c r="A1772" s="2"/>
      <c r="B1772" s="2"/>
    </row>
    <row r="1773" ht="14.25" customHeight="1">
      <c r="A1773" s="2"/>
      <c r="B1773" s="2"/>
    </row>
    <row r="1774" ht="14.25" customHeight="1">
      <c r="A1774" s="2"/>
      <c r="B1774" s="2"/>
    </row>
    <row r="1775" ht="14.25" customHeight="1">
      <c r="A1775" s="2"/>
      <c r="B1775" s="2"/>
    </row>
    <row r="1776" ht="14.25" customHeight="1">
      <c r="A1776" s="2"/>
      <c r="B1776" s="2"/>
    </row>
    <row r="1777" ht="14.25" customHeight="1">
      <c r="A1777" s="2"/>
      <c r="B1777" s="2"/>
    </row>
    <row r="1778" ht="14.25" customHeight="1">
      <c r="A1778" s="2"/>
      <c r="B1778" s="2"/>
    </row>
    <row r="1779" ht="14.25" customHeight="1">
      <c r="A1779" s="2"/>
      <c r="B1779" s="2"/>
    </row>
    <row r="1780" ht="14.25" customHeight="1">
      <c r="A1780" s="2"/>
      <c r="B1780" s="2"/>
    </row>
    <row r="1781" ht="14.25" customHeight="1">
      <c r="A1781" s="2"/>
      <c r="B1781" s="2"/>
    </row>
    <row r="1782" ht="14.25" customHeight="1">
      <c r="A1782" s="2"/>
      <c r="B1782" s="2"/>
    </row>
    <row r="1783" ht="14.25" customHeight="1">
      <c r="A1783" s="2"/>
      <c r="B1783" s="2"/>
    </row>
    <row r="1784" ht="14.25" customHeight="1">
      <c r="A1784" s="2"/>
      <c r="B1784" s="2"/>
    </row>
    <row r="1785" ht="14.25" customHeight="1">
      <c r="A1785" s="2"/>
      <c r="B1785" s="2"/>
    </row>
    <row r="1786" ht="14.25" customHeight="1">
      <c r="A1786" s="2"/>
      <c r="B1786" s="2"/>
    </row>
    <row r="1787" ht="14.25" customHeight="1">
      <c r="A1787" s="2"/>
      <c r="B1787" s="2"/>
    </row>
    <row r="1788" ht="14.25" customHeight="1">
      <c r="A1788" s="2"/>
      <c r="B1788" s="2"/>
    </row>
    <row r="1789" ht="14.25" customHeight="1">
      <c r="A1789" s="2"/>
      <c r="B1789" s="2"/>
    </row>
    <row r="1790" ht="14.25" customHeight="1">
      <c r="A1790" s="2"/>
      <c r="B1790" s="2"/>
    </row>
    <row r="1791" ht="14.25" customHeight="1">
      <c r="A1791" s="2"/>
      <c r="B1791" s="2"/>
    </row>
    <row r="1792" ht="14.25" customHeight="1">
      <c r="A1792" s="2"/>
      <c r="B1792" s="2"/>
    </row>
    <row r="1793" ht="14.25" customHeight="1">
      <c r="A1793" s="2"/>
      <c r="B1793" s="2"/>
    </row>
    <row r="1794" ht="14.25" customHeight="1">
      <c r="A1794" s="2"/>
      <c r="B1794" s="2"/>
    </row>
    <row r="1795" ht="14.25" customHeight="1">
      <c r="A1795" s="2"/>
      <c r="B1795" s="2"/>
    </row>
    <row r="1796" ht="14.25" customHeight="1">
      <c r="A1796" s="2"/>
      <c r="B1796" s="2"/>
    </row>
    <row r="1797" ht="14.25" customHeight="1">
      <c r="A1797" s="2"/>
      <c r="B1797" s="2"/>
    </row>
    <row r="1798" ht="14.25" customHeight="1">
      <c r="A1798" s="2"/>
      <c r="B1798" s="2"/>
    </row>
    <row r="1799" ht="14.25" customHeight="1">
      <c r="A1799" s="2"/>
      <c r="B1799" s="2"/>
    </row>
    <row r="1800" ht="14.25" customHeight="1">
      <c r="A1800" s="2"/>
      <c r="B1800" s="2"/>
    </row>
    <row r="1801" ht="14.25" customHeight="1">
      <c r="A1801" s="2"/>
      <c r="B1801" s="2"/>
    </row>
    <row r="1802" ht="14.25" customHeight="1">
      <c r="A1802" s="2"/>
      <c r="B1802" s="2"/>
    </row>
    <row r="1803" ht="14.25" customHeight="1">
      <c r="A1803" s="2"/>
      <c r="B1803" s="2"/>
    </row>
    <row r="1804" ht="14.25" customHeight="1">
      <c r="A1804" s="2"/>
      <c r="B1804" s="2"/>
    </row>
    <row r="1805" ht="14.25" customHeight="1">
      <c r="A1805" s="2"/>
      <c r="B1805" s="2"/>
    </row>
    <row r="1806" ht="14.25" customHeight="1">
      <c r="A1806" s="2"/>
      <c r="B1806" s="2"/>
    </row>
    <row r="1807" ht="14.25" customHeight="1">
      <c r="A1807" s="2"/>
      <c r="B1807" s="2"/>
    </row>
    <row r="1808" ht="14.25" customHeight="1">
      <c r="A1808" s="2"/>
      <c r="B1808" s="2"/>
    </row>
    <row r="1809" ht="14.25" customHeight="1">
      <c r="A1809" s="2"/>
      <c r="B1809" s="2"/>
    </row>
    <row r="1810" ht="14.25" customHeight="1">
      <c r="A1810" s="2"/>
      <c r="B1810" s="2"/>
    </row>
    <row r="1811" ht="14.25" customHeight="1">
      <c r="A1811" s="2"/>
      <c r="B1811" s="2"/>
    </row>
    <row r="1812" ht="14.25" customHeight="1">
      <c r="A1812" s="2"/>
      <c r="B1812" s="2"/>
    </row>
    <row r="1813" ht="14.25" customHeight="1">
      <c r="A1813" s="2"/>
      <c r="B1813" s="2"/>
    </row>
    <row r="1814" ht="14.25" customHeight="1">
      <c r="A1814" s="2"/>
      <c r="B1814" s="2"/>
    </row>
    <row r="1815" ht="14.25" customHeight="1">
      <c r="A1815" s="2"/>
      <c r="B1815" s="2"/>
    </row>
    <row r="1816" ht="14.25" customHeight="1">
      <c r="A1816" s="2"/>
      <c r="B1816" s="2"/>
    </row>
    <row r="1817" ht="14.25" customHeight="1">
      <c r="A1817" s="2"/>
      <c r="B1817" s="2"/>
    </row>
    <row r="1818" ht="14.25" customHeight="1">
      <c r="A1818" s="4"/>
      <c r="B1818" s="4"/>
    </row>
    <row r="1819" ht="14.25" customHeight="1">
      <c r="A1819" s="4"/>
      <c r="B1819" s="4"/>
    </row>
    <row r="1820" ht="14.25" customHeight="1">
      <c r="A1820" s="4"/>
      <c r="B1820" s="4"/>
    </row>
    <row r="1821" ht="14.25" customHeight="1">
      <c r="A1821" s="4"/>
      <c r="B1821" s="4"/>
    </row>
    <row r="1822" ht="14.25" customHeight="1">
      <c r="A1822" s="4"/>
      <c r="B1822" s="4"/>
    </row>
    <row r="1823" ht="14.25" customHeight="1">
      <c r="A1823" s="4"/>
      <c r="B1823" s="4"/>
    </row>
    <row r="1824" ht="14.25" customHeight="1">
      <c r="A1824" s="4"/>
      <c r="B1824" s="4"/>
    </row>
    <row r="1825" ht="14.25" customHeight="1">
      <c r="A1825" s="4"/>
      <c r="B1825" s="4"/>
    </row>
    <row r="1826" ht="14.25" customHeight="1">
      <c r="A1826" s="4"/>
      <c r="B1826" s="4"/>
    </row>
    <row r="1827" ht="14.25" customHeight="1">
      <c r="A1827" s="4"/>
      <c r="B1827" s="4"/>
    </row>
    <row r="1828" ht="14.25" customHeight="1">
      <c r="A1828" s="4"/>
      <c r="B1828" s="4"/>
    </row>
    <row r="1829" ht="14.25" customHeight="1">
      <c r="A1829" s="4"/>
      <c r="B1829" s="4"/>
    </row>
    <row r="1830" ht="14.25" customHeight="1">
      <c r="A1830" s="4"/>
      <c r="B1830" s="4"/>
    </row>
    <row r="1831" ht="14.25" customHeight="1">
      <c r="A1831" s="4"/>
      <c r="B1831" s="4"/>
    </row>
    <row r="1832" ht="14.25" customHeight="1">
      <c r="A1832" s="4"/>
      <c r="B1832" s="4"/>
    </row>
    <row r="1833" ht="14.25" customHeight="1">
      <c r="A1833" s="4"/>
      <c r="B1833" s="4"/>
    </row>
    <row r="1834" ht="14.25" customHeight="1">
      <c r="A1834" s="4"/>
      <c r="B1834" s="4"/>
    </row>
    <row r="1835" ht="14.25" customHeight="1">
      <c r="A1835" s="4"/>
      <c r="B1835" s="4"/>
    </row>
    <row r="1836" ht="14.25" customHeight="1">
      <c r="A1836" s="4"/>
      <c r="B1836" s="4"/>
    </row>
    <row r="1837" ht="14.25" customHeight="1">
      <c r="A1837" s="4"/>
      <c r="B1837" s="4"/>
    </row>
    <row r="1838" ht="14.25" customHeight="1">
      <c r="A1838" s="4"/>
      <c r="B1838" s="4"/>
    </row>
    <row r="1839" ht="14.25" customHeight="1">
      <c r="A1839" s="4"/>
      <c r="B1839" s="4"/>
    </row>
    <row r="1840" ht="14.25" customHeight="1">
      <c r="A1840" s="4"/>
      <c r="B1840" s="4"/>
    </row>
    <row r="1841" ht="14.25" customHeight="1">
      <c r="A1841" s="4"/>
      <c r="B1841" s="4"/>
    </row>
    <row r="1842" ht="14.25" customHeight="1">
      <c r="A1842" s="4"/>
      <c r="B1842" s="4"/>
    </row>
    <row r="1843" ht="14.25" customHeight="1">
      <c r="A1843" s="4"/>
      <c r="B1843" s="4"/>
    </row>
    <row r="1844" ht="14.25" customHeight="1">
      <c r="A1844" s="4"/>
      <c r="B1844" s="4"/>
    </row>
    <row r="1845" ht="14.25" customHeight="1">
      <c r="A1845" s="4"/>
      <c r="B1845" s="4"/>
    </row>
    <row r="1846" ht="14.25" customHeight="1">
      <c r="A1846" s="4"/>
      <c r="B1846" s="4"/>
    </row>
    <row r="1847" ht="14.25" customHeight="1">
      <c r="A1847" s="4"/>
      <c r="B1847" s="4"/>
    </row>
    <row r="1848" ht="14.25" customHeight="1">
      <c r="A1848" s="4"/>
      <c r="B1848" s="4"/>
    </row>
    <row r="1849" ht="14.25" customHeight="1">
      <c r="A1849" s="4"/>
      <c r="B1849" s="4"/>
    </row>
    <row r="1850" ht="14.25" customHeight="1">
      <c r="A1850" s="4"/>
      <c r="B1850" s="4"/>
    </row>
    <row r="1851" ht="14.25" customHeight="1">
      <c r="A1851" s="4"/>
      <c r="B1851" s="4"/>
    </row>
    <row r="1852" ht="14.25" customHeight="1">
      <c r="A1852" s="4"/>
      <c r="B1852" s="4"/>
    </row>
    <row r="1853" ht="14.25" customHeight="1">
      <c r="A1853" s="4"/>
      <c r="B1853" s="4"/>
    </row>
    <row r="1854" ht="14.25" customHeight="1">
      <c r="A1854" s="4"/>
      <c r="B1854" s="4"/>
    </row>
    <row r="1855" ht="14.25" customHeight="1">
      <c r="A1855" s="4"/>
      <c r="B1855" s="4"/>
    </row>
    <row r="1856" ht="14.25" customHeight="1">
      <c r="A1856" s="4"/>
      <c r="B1856" s="4"/>
    </row>
    <row r="1857" ht="14.25" customHeight="1">
      <c r="A1857" s="4"/>
      <c r="B1857" s="4"/>
    </row>
    <row r="1858" ht="14.25" customHeight="1">
      <c r="A1858" s="4"/>
      <c r="B1858" s="4"/>
    </row>
    <row r="1859" ht="14.25" customHeight="1">
      <c r="A1859" s="4"/>
      <c r="B1859" s="4"/>
    </row>
    <row r="1860" ht="14.25" customHeight="1">
      <c r="A1860" s="4"/>
      <c r="B1860" s="4"/>
    </row>
    <row r="1861" ht="14.25" customHeight="1">
      <c r="A1861" s="4"/>
      <c r="B1861" s="4"/>
    </row>
    <row r="1862" ht="14.25" customHeight="1">
      <c r="A1862" s="4"/>
      <c r="B1862" s="4"/>
    </row>
    <row r="1863" ht="14.25" customHeight="1">
      <c r="A1863" s="4"/>
      <c r="B1863" s="4"/>
    </row>
    <row r="1864" ht="14.25" customHeight="1">
      <c r="A1864" s="4"/>
      <c r="B1864" s="4"/>
    </row>
    <row r="1865" ht="14.25" customHeight="1">
      <c r="A1865" s="4"/>
      <c r="B1865" s="4"/>
    </row>
    <row r="1866" ht="14.25" customHeight="1">
      <c r="A1866" s="4"/>
      <c r="B1866" s="4"/>
    </row>
    <row r="1867" ht="14.25" customHeight="1">
      <c r="A1867" s="4"/>
      <c r="B1867" s="4"/>
    </row>
    <row r="1868" ht="14.25" customHeight="1">
      <c r="A1868" s="4"/>
      <c r="B1868" s="4"/>
    </row>
    <row r="1869" ht="14.25" customHeight="1">
      <c r="A1869" s="4"/>
      <c r="B1869" s="4"/>
    </row>
    <row r="1870" ht="14.25" customHeight="1">
      <c r="A1870" s="4"/>
      <c r="B1870" s="4"/>
    </row>
    <row r="1871" ht="14.25" customHeight="1">
      <c r="A1871" s="4"/>
      <c r="B1871" s="4"/>
    </row>
    <row r="1872" ht="14.25" customHeight="1">
      <c r="A1872" s="4"/>
      <c r="B1872" s="4"/>
    </row>
    <row r="1873" ht="14.25" customHeight="1">
      <c r="A1873" s="4"/>
      <c r="B1873" s="4"/>
    </row>
    <row r="1874" ht="14.25" customHeight="1">
      <c r="A1874" s="4"/>
      <c r="B1874" s="4"/>
    </row>
    <row r="1875" ht="14.25" customHeight="1">
      <c r="A1875" s="4"/>
      <c r="B1875" s="4"/>
    </row>
    <row r="1876" ht="14.25" customHeight="1">
      <c r="A1876" s="4"/>
      <c r="B1876" s="4"/>
    </row>
    <row r="1877" ht="14.25" customHeight="1">
      <c r="A1877" s="4"/>
      <c r="B1877" s="4"/>
    </row>
    <row r="1878" ht="14.25" customHeight="1">
      <c r="A1878" s="4"/>
      <c r="B1878" s="4"/>
    </row>
    <row r="1879" ht="14.25" customHeight="1">
      <c r="A1879" s="4"/>
      <c r="B1879" s="4"/>
    </row>
    <row r="1880" ht="14.25" customHeight="1">
      <c r="A1880" s="4"/>
      <c r="B1880" s="4"/>
    </row>
    <row r="1881" ht="14.25" customHeight="1">
      <c r="A1881" s="4"/>
      <c r="B1881" s="4"/>
    </row>
    <row r="1882" ht="14.25" customHeight="1">
      <c r="A1882" s="4"/>
      <c r="B1882" s="4"/>
    </row>
    <row r="1883" ht="14.25" customHeight="1">
      <c r="A1883" s="4"/>
      <c r="B1883" s="4"/>
    </row>
    <row r="1884" ht="14.25" customHeight="1">
      <c r="A1884" s="4"/>
      <c r="B1884" s="4"/>
    </row>
    <row r="1885" ht="14.25" customHeight="1">
      <c r="A1885" s="4"/>
      <c r="B1885" s="4"/>
    </row>
    <row r="1886" ht="14.25" customHeight="1">
      <c r="A1886" s="4"/>
      <c r="B1886" s="4"/>
    </row>
    <row r="1887" ht="14.25" customHeight="1">
      <c r="A1887" s="4"/>
      <c r="B1887" s="4"/>
    </row>
    <row r="1888" ht="14.25" customHeight="1">
      <c r="A1888" s="4"/>
      <c r="B1888" s="4"/>
    </row>
    <row r="1889" ht="14.25" customHeight="1">
      <c r="A1889" s="4"/>
      <c r="B1889" s="4"/>
    </row>
    <row r="1890" ht="14.25" customHeight="1">
      <c r="A1890" s="4"/>
      <c r="B1890" s="4"/>
    </row>
    <row r="1891" ht="14.25" customHeight="1">
      <c r="A1891" s="4"/>
      <c r="B1891" s="4"/>
    </row>
    <row r="1892" ht="14.25" customHeight="1">
      <c r="A1892" s="4"/>
      <c r="B1892" s="4"/>
    </row>
    <row r="1893" ht="14.25" customHeight="1">
      <c r="A1893" s="4"/>
      <c r="B1893" s="4"/>
    </row>
    <row r="1894" ht="14.25" customHeight="1">
      <c r="A1894" s="4"/>
      <c r="B1894" s="4"/>
    </row>
    <row r="1895" ht="14.25" customHeight="1">
      <c r="A1895" s="4"/>
      <c r="B1895" s="4"/>
    </row>
    <row r="1896" ht="14.25" customHeight="1">
      <c r="A1896" s="4"/>
      <c r="B1896" s="4"/>
    </row>
    <row r="1897" ht="14.25" customHeight="1">
      <c r="A1897" s="4"/>
      <c r="B1897" s="4"/>
    </row>
    <row r="1898" ht="14.25" customHeight="1">
      <c r="A1898" s="4"/>
      <c r="B1898" s="4"/>
    </row>
    <row r="1899" ht="14.25" customHeight="1">
      <c r="A1899" s="4"/>
      <c r="B1899" s="4"/>
    </row>
    <row r="1900" ht="14.25" customHeight="1">
      <c r="A1900" s="4"/>
      <c r="B1900" s="4"/>
    </row>
    <row r="1901" ht="14.25" customHeight="1">
      <c r="A1901" s="4"/>
      <c r="B1901" s="4"/>
    </row>
    <row r="1902" ht="14.25" customHeight="1">
      <c r="A1902" s="4"/>
      <c r="B1902" s="4"/>
    </row>
    <row r="1903" ht="14.25" customHeight="1">
      <c r="A1903" s="4"/>
      <c r="B1903" s="4"/>
    </row>
    <row r="1904" ht="14.25" customHeight="1">
      <c r="A1904" s="4"/>
      <c r="B1904" s="4"/>
    </row>
    <row r="1905" ht="14.25" customHeight="1">
      <c r="A1905" s="4"/>
      <c r="B1905" s="4"/>
    </row>
    <row r="1906" ht="14.25" customHeight="1">
      <c r="A1906" s="4"/>
      <c r="B1906" s="4"/>
    </row>
    <row r="1907" ht="14.25" customHeight="1">
      <c r="A1907" s="4"/>
      <c r="B1907" s="4"/>
    </row>
    <row r="1908" ht="14.25" customHeight="1">
      <c r="A1908" s="4"/>
      <c r="B1908" s="4"/>
    </row>
    <row r="1909" ht="14.25" customHeight="1">
      <c r="A1909" s="4"/>
      <c r="B1909" s="4"/>
    </row>
    <row r="1910" ht="14.25" customHeight="1">
      <c r="A1910" s="4"/>
      <c r="B1910" s="4"/>
    </row>
    <row r="1911" ht="14.25" customHeight="1">
      <c r="A1911" s="4"/>
      <c r="B1911" s="4"/>
    </row>
    <row r="1912" ht="14.25" customHeight="1">
      <c r="A1912" s="4"/>
      <c r="B1912" s="4"/>
    </row>
    <row r="1913" ht="14.25" customHeight="1">
      <c r="A1913" s="4"/>
      <c r="B1913" s="4"/>
    </row>
    <row r="1914" ht="14.25" customHeight="1">
      <c r="A1914" s="4"/>
      <c r="B1914" s="4"/>
    </row>
    <row r="1915" ht="14.25" customHeight="1">
      <c r="A1915" s="4"/>
      <c r="B1915" s="4"/>
    </row>
    <row r="1916" ht="14.25" customHeight="1">
      <c r="A1916" s="4"/>
      <c r="B1916" s="4"/>
    </row>
    <row r="1917" ht="14.25" customHeight="1">
      <c r="A1917" s="4"/>
      <c r="B1917" s="4"/>
    </row>
    <row r="1918" ht="14.25" customHeight="1">
      <c r="A1918" s="4"/>
      <c r="B1918" s="4"/>
    </row>
    <row r="1919" ht="14.25" customHeight="1">
      <c r="A1919" s="4"/>
      <c r="B1919" s="4"/>
    </row>
    <row r="1920" ht="14.25" customHeight="1">
      <c r="A1920" s="4"/>
      <c r="B1920" s="4"/>
    </row>
    <row r="1921" ht="14.25" customHeight="1">
      <c r="A1921" s="4"/>
      <c r="B1921" s="4"/>
    </row>
    <row r="1922" ht="14.25" customHeight="1">
      <c r="A1922" s="4"/>
      <c r="B1922" s="4"/>
    </row>
    <row r="1923" ht="14.25" customHeight="1">
      <c r="A1923" s="4"/>
      <c r="B1923" s="4"/>
    </row>
    <row r="1924" ht="14.25" customHeight="1">
      <c r="A1924" s="4"/>
      <c r="B1924" s="4"/>
    </row>
    <row r="1925" ht="14.25" customHeight="1">
      <c r="A1925" s="4"/>
      <c r="B1925" s="4"/>
    </row>
    <row r="1926" ht="14.25" customHeight="1">
      <c r="A1926" s="4"/>
      <c r="B1926" s="4"/>
    </row>
    <row r="1927" ht="14.25" customHeight="1">
      <c r="A1927" s="4"/>
      <c r="B1927" s="4"/>
    </row>
    <row r="1928" ht="14.25" customHeight="1">
      <c r="A1928" s="4"/>
      <c r="B1928" s="4"/>
    </row>
    <row r="1929" ht="14.25" customHeight="1">
      <c r="A1929" s="4"/>
      <c r="B1929" s="4"/>
    </row>
    <row r="1930" ht="14.25" customHeight="1">
      <c r="A1930" s="4"/>
      <c r="B1930" s="4"/>
    </row>
    <row r="1931" ht="14.25" customHeight="1">
      <c r="A1931" s="4"/>
      <c r="B1931" s="4"/>
    </row>
    <row r="1932" ht="14.25" customHeight="1">
      <c r="A1932" s="4"/>
      <c r="B1932" s="4"/>
    </row>
    <row r="1933" ht="14.25" customHeight="1">
      <c r="A1933" s="4"/>
      <c r="B1933" s="4"/>
    </row>
    <row r="1934" ht="14.25" customHeight="1">
      <c r="A1934" s="4"/>
      <c r="B1934" s="4"/>
    </row>
    <row r="1935" ht="14.25" customHeight="1">
      <c r="A1935" s="4"/>
      <c r="B1935" s="4"/>
    </row>
    <row r="1936" ht="14.25" customHeight="1">
      <c r="A1936" s="4"/>
      <c r="B1936" s="4"/>
    </row>
    <row r="1937" ht="14.25" customHeight="1">
      <c r="A1937" s="4"/>
      <c r="B1937" s="4"/>
    </row>
    <row r="1938" ht="14.25" customHeight="1">
      <c r="A1938" s="4"/>
      <c r="B1938" s="4"/>
    </row>
    <row r="1939" ht="14.25" customHeight="1">
      <c r="A1939" s="4"/>
      <c r="B1939" s="4"/>
    </row>
    <row r="1940" ht="14.25" customHeight="1">
      <c r="A1940" s="4"/>
      <c r="B1940" s="4"/>
    </row>
    <row r="1941" ht="14.25" customHeight="1">
      <c r="A1941" s="4"/>
      <c r="B1941" s="4"/>
    </row>
    <row r="1942" ht="14.25" customHeight="1">
      <c r="A1942" s="4"/>
      <c r="B1942" s="4"/>
    </row>
    <row r="1943" ht="14.25" customHeight="1">
      <c r="A1943" s="4"/>
      <c r="B1943" s="4"/>
    </row>
    <row r="1944" ht="14.25" customHeight="1">
      <c r="A1944" s="4"/>
      <c r="B1944" s="4"/>
    </row>
    <row r="1945" ht="14.25" customHeight="1">
      <c r="A1945" s="4"/>
      <c r="B1945" s="4"/>
    </row>
    <row r="1946" ht="14.25" customHeight="1">
      <c r="A1946" s="4"/>
      <c r="B1946" s="4"/>
    </row>
    <row r="1947" ht="14.25" customHeight="1">
      <c r="A1947" s="4"/>
      <c r="B1947" s="4"/>
    </row>
    <row r="1948" ht="14.25" customHeight="1">
      <c r="A1948" s="4"/>
      <c r="B1948" s="4"/>
    </row>
    <row r="1949" ht="14.25" customHeight="1">
      <c r="A1949" s="4"/>
      <c r="B1949" s="4"/>
    </row>
    <row r="1950" ht="14.25" customHeight="1">
      <c r="A1950" s="4"/>
      <c r="B1950" s="4"/>
    </row>
    <row r="1951" ht="14.25" customHeight="1">
      <c r="A1951" s="4"/>
      <c r="B1951" s="4"/>
    </row>
    <row r="1952" ht="14.25" customHeight="1">
      <c r="A1952" s="4"/>
      <c r="B1952" s="4"/>
    </row>
    <row r="1953" ht="14.25" customHeight="1">
      <c r="A1953" s="4"/>
      <c r="B1953" s="4"/>
    </row>
    <row r="1954" ht="14.25" customHeight="1">
      <c r="A1954" s="4"/>
      <c r="B1954" s="4"/>
    </row>
    <row r="1955" ht="14.25" customHeight="1">
      <c r="A1955" s="4"/>
      <c r="B1955" s="4"/>
    </row>
    <row r="1956" ht="14.25" customHeight="1">
      <c r="A1956" s="4"/>
      <c r="B1956" s="4"/>
    </row>
    <row r="1957" ht="14.25" customHeight="1">
      <c r="A1957" s="4"/>
      <c r="B1957" s="4"/>
    </row>
    <row r="1958" ht="14.25" customHeight="1">
      <c r="A1958" s="4"/>
      <c r="B1958" s="4"/>
    </row>
    <row r="1959" ht="14.25" customHeight="1">
      <c r="A1959" s="4"/>
      <c r="B1959" s="4"/>
    </row>
    <row r="1960" ht="14.25" customHeight="1">
      <c r="A1960" s="4"/>
      <c r="B1960" s="4"/>
    </row>
    <row r="1961" ht="14.25" customHeight="1">
      <c r="A1961" s="4"/>
      <c r="B1961" s="4"/>
    </row>
    <row r="1962" ht="14.25" customHeight="1">
      <c r="A1962" s="4"/>
      <c r="B1962" s="4"/>
    </row>
    <row r="1963" ht="14.25" customHeight="1">
      <c r="A1963" s="4"/>
      <c r="B1963" s="4"/>
    </row>
    <row r="1964" ht="14.25" customHeight="1">
      <c r="A1964" s="4"/>
      <c r="B1964" s="4"/>
    </row>
    <row r="1965" ht="14.25" customHeight="1">
      <c r="A1965" s="4"/>
      <c r="B1965" s="4"/>
    </row>
    <row r="1966" ht="14.25" customHeight="1">
      <c r="A1966" s="4"/>
      <c r="B1966" s="4"/>
    </row>
    <row r="1967" ht="14.25" customHeight="1">
      <c r="A1967" s="4"/>
      <c r="B1967" s="4"/>
    </row>
    <row r="1968" ht="14.25" customHeight="1">
      <c r="A1968" s="4"/>
      <c r="B1968" s="4"/>
    </row>
    <row r="1969" ht="14.25" customHeight="1">
      <c r="A1969" s="4"/>
      <c r="B1969" s="4"/>
    </row>
    <row r="1970" ht="14.25" customHeight="1">
      <c r="A1970" s="4"/>
      <c r="B1970" s="4"/>
    </row>
    <row r="1971" ht="14.25" customHeight="1">
      <c r="A1971" s="4"/>
      <c r="B1971" s="4"/>
    </row>
    <row r="1972" ht="14.25" customHeight="1">
      <c r="A1972" s="4"/>
      <c r="B1972" s="4"/>
    </row>
    <row r="1973" ht="14.25" customHeight="1">
      <c r="A1973" s="4"/>
      <c r="B1973" s="4"/>
    </row>
    <row r="1974" ht="14.25" customHeight="1">
      <c r="A1974" s="4"/>
      <c r="B1974" s="4"/>
    </row>
    <row r="1975" ht="14.25" customHeight="1">
      <c r="A1975" s="4"/>
      <c r="B1975" s="4"/>
    </row>
    <row r="1976" ht="14.25" customHeight="1">
      <c r="A1976" s="4"/>
      <c r="B1976" s="4"/>
    </row>
    <row r="1977" ht="14.25" customHeight="1">
      <c r="A1977" s="4"/>
      <c r="B1977" s="4"/>
    </row>
    <row r="1978" ht="14.25" customHeight="1">
      <c r="A1978" s="4"/>
      <c r="B1978" s="4"/>
    </row>
    <row r="1979" ht="14.25" customHeight="1">
      <c r="A1979" s="4"/>
      <c r="B1979" s="4"/>
    </row>
    <row r="1980" ht="14.25" customHeight="1">
      <c r="A1980" s="4"/>
      <c r="B1980" s="4"/>
    </row>
    <row r="1981" ht="14.25" customHeight="1">
      <c r="A1981" s="4"/>
      <c r="B1981" s="4"/>
    </row>
    <row r="1982" ht="14.25" customHeight="1">
      <c r="A1982" s="4"/>
      <c r="B1982" s="4"/>
    </row>
    <row r="1983" ht="14.25" customHeight="1">
      <c r="A1983" s="4"/>
      <c r="B1983" s="4"/>
    </row>
    <row r="1984" ht="14.25" customHeight="1">
      <c r="A1984" s="4"/>
      <c r="B1984" s="4"/>
    </row>
    <row r="1985" ht="14.25" customHeight="1">
      <c r="A1985" s="4"/>
      <c r="B1985" s="4"/>
    </row>
    <row r="1986" ht="14.25" customHeight="1">
      <c r="A1986" s="4"/>
      <c r="B1986" s="4"/>
    </row>
    <row r="1987" ht="14.25" customHeight="1">
      <c r="A1987" s="4"/>
      <c r="B1987" s="4"/>
    </row>
    <row r="1988" ht="14.25" customHeight="1">
      <c r="A1988" s="4"/>
      <c r="B1988" s="4"/>
    </row>
    <row r="1989" ht="14.25" customHeight="1">
      <c r="A1989" s="4"/>
      <c r="B1989" s="4"/>
    </row>
    <row r="1990" ht="14.25" customHeight="1">
      <c r="A1990" s="4"/>
      <c r="B1990" s="4"/>
    </row>
    <row r="1991" ht="14.25" customHeight="1">
      <c r="A1991" s="4"/>
      <c r="B1991" s="4"/>
    </row>
    <row r="1992" ht="14.25" customHeight="1">
      <c r="A1992" s="4"/>
      <c r="B1992" s="4"/>
    </row>
    <row r="1993" ht="14.25" customHeight="1">
      <c r="A1993" s="4"/>
      <c r="B1993" s="4"/>
    </row>
    <row r="1994" ht="14.25" customHeight="1">
      <c r="A1994" s="4"/>
      <c r="B1994" s="4"/>
    </row>
    <row r="1995" ht="14.25" customHeight="1">
      <c r="A1995" s="4"/>
      <c r="B1995" s="4"/>
    </row>
    <row r="1996" ht="14.25" customHeight="1">
      <c r="A1996" s="4"/>
      <c r="B1996" s="4"/>
    </row>
    <row r="1997" ht="14.25" customHeight="1">
      <c r="A1997" s="4"/>
      <c r="B1997" s="4"/>
    </row>
    <row r="1998" ht="14.25" customHeight="1">
      <c r="A1998" s="4"/>
      <c r="B1998" s="4"/>
    </row>
    <row r="1999" ht="14.25" customHeight="1">
      <c r="A1999" s="4"/>
      <c r="B1999" s="4"/>
    </row>
    <row r="2000" ht="14.25" customHeight="1">
      <c r="A2000" s="4"/>
      <c r="B2000" s="4"/>
    </row>
    <row r="2001" ht="14.25" customHeight="1">
      <c r="A2001" s="4"/>
      <c r="B2001" s="4"/>
    </row>
    <row r="2002" ht="14.25" customHeight="1">
      <c r="A2002" s="4"/>
      <c r="B2002" s="4"/>
    </row>
    <row r="2003" ht="14.25" customHeight="1">
      <c r="A2003" s="4"/>
      <c r="B2003" s="4"/>
    </row>
    <row r="2004" ht="14.25" customHeight="1">
      <c r="A2004" s="4"/>
      <c r="B2004" s="4"/>
    </row>
    <row r="2005" ht="14.25" customHeight="1">
      <c r="A2005" s="4"/>
      <c r="B2005" s="4"/>
    </row>
    <row r="2006" ht="14.25" customHeight="1">
      <c r="A2006" s="4"/>
      <c r="B2006" s="4"/>
    </row>
    <row r="2007" ht="14.25" customHeight="1">
      <c r="A2007" s="4"/>
      <c r="B2007" s="4"/>
    </row>
    <row r="2008" ht="14.25" customHeight="1">
      <c r="A2008" s="4"/>
      <c r="B2008" s="4"/>
    </row>
    <row r="2009" ht="14.25" customHeight="1">
      <c r="A2009" s="4"/>
      <c r="B2009" s="4"/>
    </row>
    <row r="2010" ht="14.25" customHeight="1">
      <c r="A2010" s="4"/>
      <c r="B2010" s="4"/>
    </row>
    <row r="2011" ht="14.25" customHeight="1">
      <c r="A2011" s="4"/>
      <c r="B2011" s="4"/>
    </row>
    <row r="2012" ht="14.25" customHeight="1">
      <c r="A2012" s="4"/>
      <c r="B2012" s="4"/>
    </row>
    <row r="2013" ht="14.25" customHeight="1">
      <c r="A2013" s="4"/>
      <c r="B2013" s="4"/>
    </row>
    <row r="2014" ht="14.25" customHeight="1">
      <c r="A2014" s="4"/>
      <c r="B2014" s="4"/>
    </row>
    <row r="2015" ht="14.25" customHeight="1">
      <c r="A2015" s="4"/>
      <c r="B2015" s="4"/>
    </row>
    <row r="2016" ht="14.25" customHeight="1">
      <c r="A2016" s="4"/>
      <c r="B2016" s="4"/>
    </row>
    <row r="2017" ht="14.25" customHeight="1">
      <c r="A2017" s="4"/>
      <c r="B2017" s="4"/>
    </row>
    <row r="2018" ht="14.25" customHeight="1">
      <c r="A2018" s="4"/>
      <c r="B2018" s="4"/>
    </row>
    <row r="2019" ht="14.25" customHeight="1">
      <c r="A2019" s="4"/>
      <c r="B2019" s="4"/>
    </row>
    <row r="2020" ht="14.25" customHeight="1">
      <c r="A2020" s="4"/>
      <c r="B2020" s="4"/>
    </row>
    <row r="2021" ht="14.25" customHeight="1">
      <c r="A2021" s="4"/>
      <c r="B2021" s="4"/>
    </row>
    <row r="2022" ht="14.25" customHeight="1">
      <c r="A2022" s="4"/>
      <c r="B2022" s="4"/>
    </row>
    <row r="2023" ht="14.25" customHeight="1">
      <c r="A2023" s="4"/>
      <c r="B2023" s="4"/>
    </row>
    <row r="2024" ht="14.25" customHeight="1">
      <c r="A2024" s="4"/>
      <c r="B2024" s="4"/>
    </row>
    <row r="2025" ht="14.25" customHeight="1">
      <c r="A2025" s="4"/>
      <c r="B2025" s="4"/>
    </row>
    <row r="2026" ht="14.25" customHeight="1">
      <c r="A2026" s="4"/>
      <c r="B2026" s="4"/>
    </row>
    <row r="2027" ht="14.25" customHeight="1">
      <c r="A2027" s="4"/>
      <c r="B2027" s="4"/>
    </row>
    <row r="2028" ht="14.25" customHeight="1">
      <c r="A2028" s="4"/>
      <c r="B2028" s="4"/>
    </row>
    <row r="2029" ht="14.25" customHeight="1">
      <c r="A2029" s="4"/>
      <c r="B2029" s="4"/>
    </row>
    <row r="2030" ht="14.25" customHeight="1">
      <c r="A2030" s="4"/>
      <c r="B2030" s="4"/>
    </row>
    <row r="2031" ht="14.25" customHeight="1">
      <c r="A2031" s="4"/>
      <c r="B2031" s="4"/>
    </row>
    <row r="2032" ht="14.25" customHeight="1">
      <c r="A2032" s="4"/>
      <c r="B2032" s="4"/>
    </row>
    <row r="2033" ht="14.25" customHeight="1">
      <c r="A2033" s="4"/>
      <c r="B2033" s="4"/>
    </row>
    <row r="2034" ht="14.25" customHeight="1">
      <c r="A2034" s="4"/>
      <c r="B2034" s="4"/>
    </row>
    <row r="2035" ht="14.25" customHeight="1">
      <c r="A2035" s="4"/>
      <c r="B2035" s="4"/>
    </row>
    <row r="2036" ht="14.25" customHeight="1">
      <c r="A2036" s="4"/>
      <c r="B2036" s="4"/>
    </row>
    <row r="2037" ht="14.25" customHeight="1">
      <c r="A2037" s="4"/>
      <c r="B2037" s="4"/>
    </row>
    <row r="2038" ht="14.25" customHeight="1">
      <c r="A2038" s="4"/>
      <c r="B2038" s="4"/>
    </row>
    <row r="2039" ht="14.25" customHeight="1">
      <c r="A2039" s="4"/>
      <c r="B2039" s="4"/>
    </row>
    <row r="2040" ht="14.25" customHeight="1">
      <c r="A2040" s="4"/>
      <c r="B2040" s="4"/>
    </row>
    <row r="2041" ht="14.25" customHeight="1">
      <c r="A2041" s="4"/>
      <c r="B2041" s="4"/>
    </row>
    <row r="2042" ht="14.25" customHeight="1">
      <c r="A2042" s="4"/>
      <c r="B2042" s="4"/>
    </row>
    <row r="2043" ht="14.25" customHeight="1">
      <c r="A2043" s="4"/>
      <c r="B2043" s="4"/>
    </row>
    <row r="2044" ht="14.25" customHeight="1">
      <c r="A2044" s="4"/>
      <c r="B2044" s="4"/>
    </row>
    <row r="2045" ht="14.25" customHeight="1">
      <c r="A2045" s="4"/>
      <c r="B2045" s="4"/>
    </row>
    <row r="2046" ht="14.25" customHeight="1">
      <c r="A2046" s="4"/>
      <c r="B2046" s="4"/>
    </row>
    <row r="2047" ht="14.25" customHeight="1">
      <c r="A2047" s="4"/>
      <c r="B2047" s="4"/>
    </row>
    <row r="2048" ht="14.25" customHeight="1">
      <c r="A2048" s="4"/>
      <c r="B2048" s="4"/>
    </row>
    <row r="2049" ht="14.25" customHeight="1">
      <c r="A2049" s="4"/>
      <c r="B2049" s="4"/>
    </row>
    <row r="2050" ht="14.25" customHeight="1">
      <c r="A2050" s="4"/>
      <c r="B2050" s="4"/>
    </row>
    <row r="2051" ht="14.25" customHeight="1">
      <c r="A2051" s="4"/>
      <c r="B2051" s="4"/>
    </row>
    <row r="2052" ht="14.25" customHeight="1">
      <c r="A2052" s="4"/>
      <c r="B2052" s="4"/>
    </row>
    <row r="2053" ht="14.25" customHeight="1">
      <c r="A2053" s="4"/>
      <c r="B2053" s="4"/>
    </row>
    <row r="2054" ht="14.25" customHeight="1">
      <c r="A2054" s="4"/>
      <c r="B2054" s="4"/>
    </row>
    <row r="2055" ht="14.25" customHeight="1">
      <c r="A2055" s="4"/>
      <c r="B2055" s="4"/>
    </row>
    <row r="2056" ht="14.25" customHeight="1">
      <c r="A2056" s="4"/>
      <c r="B2056" s="4"/>
    </row>
    <row r="2057" ht="14.25" customHeight="1">
      <c r="A2057" s="4"/>
      <c r="B2057" s="4"/>
    </row>
    <row r="2058" ht="14.25" customHeight="1">
      <c r="A2058" s="4"/>
      <c r="B2058" s="4"/>
    </row>
    <row r="2059" ht="14.25" customHeight="1">
      <c r="A2059" s="4"/>
      <c r="B2059" s="4"/>
    </row>
    <row r="2060" ht="14.25" customHeight="1">
      <c r="A2060" s="4"/>
      <c r="B2060" s="4"/>
    </row>
    <row r="2061" ht="14.25" customHeight="1">
      <c r="A2061" s="4"/>
      <c r="B2061" s="4"/>
    </row>
    <row r="2062" ht="14.25" customHeight="1">
      <c r="A2062" s="4"/>
      <c r="B2062" s="4"/>
    </row>
    <row r="2063" ht="14.25" customHeight="1">
      <c r="A2063" s="4"/>
      <c r="B2063" s="4"/>
    </row>
    <row r="2064" ht="14.25" customHeight="1">
      <c r="A2064" s="4"/>
      <c r="B2064" s="4"/>
    </row>
    <row r="2065" ht="14.25" customHeight="1">
      <c r="A2065" s="4"/>
      <c r="B2065" s="4"/>
    </row>
    <row r="2066" ht="14.25" customHeight="1">
      <c r="A2066" s="4"/>
      <c r="B2066" s="4"/>
    </row>
    <row r="2067" ht="14.25" customHeight="1">
      <c r="A2067" s="4"/>
      <c r="B2067" s="4"/>
    </row>
    <row r="2068" ht="14.25" customHeight="1">
      <c r="A2068" s="4"/>
      <c r="B2068" s="4"/>
    </row>
    <row r="2069" ht="14.25" customHeight="1">
      <c r="A2069" s="4"/>
      <c r="B2069" s="4"/>
    </row>
    <row r="2070" ht="14.25" customHeight="1">
      <c r="A2070" s="4"/>
      <c r="B2070" s="4"/>
    </row>
    <row r="2071" ht="14.25" customHeight="1">
      <c r="A2071" s="4"/>
      <c r="B2071" s="4"/>
    </row>
    <row r="2072" ht="14.25" customHeight="1">
      <c r="A2072" s="4"/>
      <c r="B2072" s="4"/>
    </row>
    <row r="2073" ht="14.25" customHeight="1">
      <c r="A2073" s="4"/>
      <c r="B2073" s="4"/>
    </row>
    <row r="2074" ht="14.25" customHeight="1">
      <c r="A2074" s="4"/>
      <c r="B2074" s="4"/>
    </row>
    <row r="2075" ht="14.25" customHeight="1">
      <c r="A2075" s="4"/>
      <c r="B2075" s="4"/>
    </row>
    <row r="2076" ht="14.25" customHeight="1">
      <c r="A2076" s="4"/>
      <c r="B2076" s="4"/>
    </row>
    <row r="2077" ht="14.25" customHeight="1">
      <c r="A2077" s="4"/>
      <c r="B2077" s="4"/>
    </row>
    <row r="2078" ht="14.25" customHeight="1">
      <c r="A2078" s="4"/>
      <c r="B2078" s="4"/>
    </row>
    <row r="2079" ht="14.25" customHeight="1">
      <c r="A2079" s="4"/>
      <c r="B2079" s="4"/>
    </row>
    <row r="2080" ht="14.25" customHeight="1">
      <c r="A2080" s="4"/>
      <c r="B2080" s="4"/>
    </row>
    <row r="2081" ht="14.25" customHeight="1">
      <c r="A2081" s="4"/>
      <c r="B2081" s="4"/>
    </row>
    <row r="2082" ht="14.25" customHeight="1">
      <c r="A2082" s="4"/>
      <c r="B2082" s="4"/>
    </row>
    <row r="2083" ht="14.25" customHeight="1">
      <c r="A2083" s="4"/>
      <c r="B2083" s="4"/>
    </row>
    <row r="2084" ht="14.25" customHeight="1">
      <c r="A2084" s="4"/>
      <c r="B2084" s="4"/>
    </row>
    <row r="2085" ht="14.25" customHeight="1">
      <c r="A2085" s="4"/>
      <c r="B2085" s="4"/>
    </row>
    <row r="2086" ht="14.25" customHeight="1">
      <c r="A2086" s="4"/>
      <c r="B2086" s="4"/>
    </row>
    <row r="2087" ht="14.25" customHeight="1">
      <c r="A2087" s="4"/>
      <c r="B2087" s="4"/>
    </row>
    <row r="2088" ht="14.25" customHeight="1">
      <c r="A2088" s="4"/>
      <c r="B2088" s="4"/>
    </row>
    <row r="2089" ht="14.25" customHeight="1">
      <c r="A2089" s="4"/>
      <c r="B2089" s="4"/>
    </row>
    <row r="2090" ht="14.25" customHeight="1">
      <c r="A2090" s="4"/>
      <c r="B2090" s="4"/>
    </row>
    <row r="2091" ht="14.25" customHeight="1">
      <c r="A2091" s="4"/>
      <c r="B2091" s="4"/>
    </row>
    <row r="2092" ht="14.25" customHeight="1">
      <c r="A2092" s="4"/>
      <c r="B2092" s="4"/>
    </row>
    <row r="2093" ht="14.25" customHeight="1">
      <c r="A2093" s="4"/>
      <c r="B2093" s="4"/>
    </row>
    <row r="2094" ht="14.25" customHeight="1">
      <c r="A2094" s="4"/>
      <c r="B2094" s="4"/>
    </row>
    <row r="2095" ht="14.25" customHeight="1">
      <c r="A2095" s="4"/>
      <c r="B2095" s="4"/>
    </row>
    <row r="2096" ht="14.25" customHeight="1">
      <c r="A2096" s="4"/>
      <c r="B2096" s="4"/>
    </row>
    <row r="2097" ht="14.25" customHeight="1">
      <c r="A2097" s="4"/>
      <c r="B2097" s="4"/>
    </row>
    <row r="2098" ht="14.25" customHeight="1">
      <c r="A2098" s="4"/>
      <c r="B2098" s="4"/>
    </row>
    <row r="2099" ht="14.25" customHeight="1">
      <c r="A2099" s="4"/>
      <c r="B2099" s="4"/>
    </row>
    <row r="2100" ht="14.25" customHeight="1">
      <c r="A2100" s="4"/>
      <c r="B2100" s="4"/>
    </row>
    <row r="2101" ht="14.25" customHeight="1">
      <c r="A2101" s="4"/>
      <c r="B2101" s="4"/>
    </row>
    <row r="2102" ht="14.25" customHeight="1">
      <c r="A2102" s="4"/>
      <c r="B2102" s="4"/>
    </row>
    <row r="2103" ht="14.25" customHeight="1">
      <c r="A2103" s="4"/>
      <c r="B2103" s="4"/>
    </row>
    <row r="2104" ht="14.25" customHeight="1">
      <c r="A2104" s="4"/>
      <c r="B2104" s="4"/>
    </row>
    <row r="2105" ht="14.25" customHeight="1">
      <c r="A2105" s="4"/>
      <c r="B2105" s="4"/>
    </row>
    <row r="2106" ht="14.25" customHeight="1">
      <c r="A2106" s="4"/>
      <c r="B2106" s="4"/>
    </row>
    <row r="2107" ht="14.25" customHeight="1">
      <c r="A2107" s="4"/>
      <c r="B2107" s="4"/>
    </row>
    <row r="2108" ht="14.25" customHeight="1">
      <c r="A2108" s="4"/>
      <c r="B2108" s="4"/>
    </row>
    <row r="2109" ht="14.25" customHeight="1">
      <c r="A2109" s="4"/>
      <c r="B2109" s="4"/>
    </row>
    <row r="2110" ht="14.25" customHeight="1">
      <c r="A2110" s="4"/>
      <c r="B2110" s="4"/>
    </row>
    <row r="2111" ht="14.25" customHeight="1">
      <c r="A2111" s="4"/>
      <c r="B2111" s="4"/>
    </row>
    <row r="2112" ht="14.25" customHeight="1">
      <c r="A2112" s="4"/>
      <c r="B2112" s="4"/>
    </row>
    <row r="2113" ht="14.25" customHeight="1">
      <c r="A2113" s="4"/>
      <c r="B2113" s="4"/>
    </row>
    <row r="2114" ht="14.25" customHeight="1">
      <c r="A2114" s="4"/>
      <c r="B2114" s="4"/>
    </row>
    <row r="2115" ht="14.25" customHeight="1">
      <c r="A2115" s="4"/>
      <c r="B2115" s="4"/>
    </row>
    <row r="2116" ht="14.25" customHeight="1">
      <c r="A2116" s="4"/>
      <c r="B2116" s="4"/>
    </row>
    <row r="2117" ht="14.25" customHeight="1">
      <c r="A2117" s="4"/>
      <c r="B2117" s="4"/>
    </row>
    <row r="2118" ht="14.25" customHeight="1">
      <c r="A2118" s="4"/>
      <c r="B2118" s="4"/>
    </row>
    <row r="2119" ht="14.25" customHeight="1">
      <c r="A2119" s="4"/>
      <c r="B2119" s="4"/>
    </row>
    <row r="2120" ht="14.25" customHeight="1">
      <c r="A2120" s="4"/>
      <c r="B2120" s="4"/>
    </row>
    <row r="2121" ht="14.25" customHeight="1">
      <c r="A2121" s="4"/>
      <c r="B2121" s="4"/>
    </row>
    <row r="2122" ht="14.25" customHeight="1">
      <c r="A2122" s="4"/>
      <c r="B2122" s="4"/>
    </row>
    <row r="2123" ht="14.25" customHeight="1">
      <c r="A2123" s="4"/>
      <c r="B2123" s="4"/>
    </row>
    <row r="2124" ht="14.25" customHeight="1">
      <c r="A2124" s="4"/>
      <c r="B2124" s="4"/>
    </row>
    <row r="2125" ht="14.25" customHeight="1">
      <c r="A2125" s="4"/>
      <c r="B2125" s="4"/>
    </row>
    <row r="2126" ht="14.25" customHeight="1">
      <c r="A2126" s="4"/>
      <c r="B2126" s="4"/>
    </row>
    <row r="2127" ht="14.25" customHeight="1">
      <c r="A2127" s="4"/>
      <c r="B2127" s="4"/>
    </row>
    <row r="2128" ht="14.25" customHeight="1">
      <c r="A2128" s="4"/>
      <c r="B2128" s="4"/>
    </row>
    <row r="2129" ht="14.25" customHeight="1">
      <c r="A2129" s="4"/>
      <c r="B2129" s="4"/>
    </row>
    <row r="2130" ht="14.25" customHeight="1">
      <c r="A2130" s="4"/>
      <c r="B2130" s="4"/>
    </row>
    <row r="2131" ht="14.25" customHeight="1">
      <c r="A2131" s="4"/>
      <c r="B2131" s="4"/>
    </row>
    <row r="2132" ht="14.25" customHeight="1">
      <c r="A2132" s="4"/>
      <c r="B2132" s="4"/>
    </row>
    <row r="2133" ht="14.25" customHeight="1">
      <c r="A2133" s="4"/>
      <c r="B2133" s="4"/>
    </row>
    <row r="2134" ht="14.25" customHeight="1">
      <c r="A2134" s="4"/>
      <c r="B2134" s="4"/>
    </row>
    <row r="2135" ht="14.25" customHeight="1">
      <c r="A2135" s="4"/>
      <c r="B2135" s="4"/>
    </row>
    <row r="2136" ht="14.25" customHeight="1">
      <c r="A2136" s="4"/>
      <c r="B2136" s="4"/>
    </row>
    <row r="2137" ht="14.25" customHeight="1">
      <c r="A2137" s="4"/>
      <c r="B2137" s="4"/>
    </row>
    <row r="2138" ht="14.25" customHeight="1">
      <c r="A2138" s="4"/>
      <c r="B2138" s="4"/>
    </row>
    <row r="2139" ht="14.25" customHeight="1">
      <c r="A2139" s="4"/>
      <c r="B2139" s="4"/>
    </row>
    <row r="2140" ht="14.25" customHeight="1">
      <c r="A2140" s="4"/>
      <c r="B2140" s="4"/>
    </row>
    <row r="2141" ht="14.25" customHeight="1">
      <c r="A2141" s="4"/>
      <c r="B2141" s="4"/>
    </row>
    <row r="2142" ht="14.25" customHeight="1">
      <c r="A2142" s="4"/>
      <c r="B2142" s="4"/>
    </row>
    <row r="2143" ht="14.25" customHeight="1">
      <c r="A2143" s="4"/>
      <c r="B2143" s="4"/>
    </row>
    <row r="2144" ht="14.25" customHeight="1">
      <c r="A2144" s="4"/>
      <c r="B2144" s="4"/>
    </row>
    <row r="2145" ht="14.25" customHeight="1">
      <c r="A2145" s="4"/>
      <c r="B2145" s="4"/>
    </row>
    <row r="2146" ht="14.25" customHeight="1">
      <c r="A2146" s="4"/>
      <c r="B2146" s="4"/>
    </row>
    <row r="2147" ht="14.25" customHeight="1">
      <c r="A2147" s="4"/>
      <c r="B2147" s="4"/>
    </row>
    <row r="2148" ht="14.25" customHeight="1">
      <c r="A2148" s="4"/>
      <c r="B2148" s="4"/>
    </row>
    <row r="2149" ht="14.25" customHeight="1">
      <c r="A2149" s="4"/>
      <c r="B2149" s="4"/>
    </row>
    <row r="2150" ht="14.25" customHeight="1">
      <c r="A2150" s="4"/>
      <c r="B2150" s="4"/>
    </row>
    <row r="2151" ht="14.25" customHeight="1">
      <c r="A2151" s="4"/>
      <c r="B2151" s="4"/>
    </row>
    <row r="2152" ht="14.25" customHeight="1">
      <c r="A2152" s="4"/>
      <c r="B2152" s="4"/>
    </row>
    <row r="2153" ht="14.25" customHeight="1">
      <c r="A2153" s="4"/>
      <c r="B2153" s="4"/>
    </row>
    <row r="2154" ht="14.25" customHeight="1">
      <c r="A2154" s="4"/>
      <c r="B2154" s="4"/>
    </row>
    <row r="2155" ht="14.25" customHeight="1">
      <c r="A2155" s="4"/>
      <c r="B2155" s="4"/>
    </row>
    <row r="2156" ht="14.25" customHeight="1">
      <c r="A2156" s="4"/>
      <c r="B2156" s="4"/>
    </row>
    <row r="2157" ht="14.25" customHeight="1">
      <c r="A2157" s="4"/>
      <c r="B2157" s="4"/>
    </row>
    <row r="2158" ht="14.25" customHeight="1">
      <c r="A2158" s="4"/>
      <c r="B2158" s="4"/>
    </row>
    <row r="2159" ht="14.25" customHeight="1">
      <c r="A2159" s="4"/>
      <c r="B2159" s="4"/>
    </row>
    <row r="2160" ht="14.25" customHeight="1">
      <c r="A2160" s="4"/>
      <c r="B2160" s="4"/>
    </row>
    <row r="2161" ht="14.25" customHeight="1">
      <c r="A2161" s="4"/>
      <c r="B2161" s="4"/>
    </row>
    <row r="2162" ht="14.25" customHeight="1">
      <c r="A2162" s="4"/>
      <c r="B2162" s="4"/>
    </row>
    <row r="2163" ht="14.25" customHeight="1">
      <c r="A2163" s="4"/>
      <c r="B2163" s="4"/>
    </row>
    <row r="2164" ht="14.25" customHeight="1">
      <c r="A2164" s="4"/>
      <c r="B2164" s="4"/>
    </row>
    <row r="2165" ht="14.25" customHeight="1">
      <c r="A2165" s="4"/>
      <c r="B2165" s="4"/>
    </row>
    <row r="2166" ht="14.25" customHeight="1">
      <c r="A2166" s="4"/>
      <c r="B2166" s="4"/>
    </row>
    <row r="2167" ht="14.25" customHeight="1">
      <c r="A2167" s="4"/>
      <c r="B2167" s="4"/>
    </row>
    <row r="2168" ht="14.25" customHeight="1">
      <c r="A2168" s="4"/>
      <c r="B2168" s="4"/>
    </row>
    <row r="2169" ht="14.25" customHeight="1">
      <c r="A2169" s="4"/>
      <c r="B2169" s="4"/>
    </row>
    <row r="2170" ht="14.25" customHeight="1">
      <c r="A2170" s="4"/>
      <c r="B2170" s="4"/>
    </row>
    <row r="2171" ht="14.25" customHeight="1">
      <c r="A2171" s="4"/>
      <c r="B2171" s="4"/>
    </row>
    <row r="2172" ht="14.25" customHeight="1">
      <c r="A2172" s="4"/>
      <c r="B2172" s="4"/>
    </row>
    <row r="2173" ht="14.25" customHeight="1">
      <c r="A2173" s="4"/>
      <c r="B2173" s="4"/>
    </row>
    <row r="2174" ht="14.25" customHeight="1">
      <c r="A2174" s="4"/>
      <c r="B2174" s="4"/>
    </row>
    <row r="2175" ht="14.25" customHeight="1">
      <c r="A2175" s="4"/>
      <c r="B2175" s="4"/>
    </row>
    <row r="2176" ht="14.25" customHeight="1">
      <c r="A2176" s="4"/>
      <c r="B2176" s="4"/>
    </row>
    <row r="2177" ht="14.25" customHeight="1">
      <c r="A2177" s="4"/>
      <c r="B2177" s="4"/>
    </row>
    <row r="2178" ht="14.25" customHeight="1">
      <c r="A2178" s="4"/>
      <c r="B2178" s="4"/>
    </row>
    <row r="2179" ht="14.25" customHeight="1">
      <c r="A2179" s="4"/>
      <c r="B2179" s="4"/>
    </row>
    <row r="2180" ht="14.25" customHeight="1">
      <c r="A2180" s="4"/>
      <c r="B2180" s="4"/>
    </row>
    <row r="2181" ht="14.25" customHeight="1">
      <c r="A2181" s="4"/>
      <c r="B2181" s="4"/>
    </row>
    <row r="2182" ht="14.25" customHeight="1">
      <c r="A2182" s="4"/>
      <c r="B2182" s="4"/>
    </row>
    <row r="2183" ht="14.25" customHeight="1">
      <c r="A2183" s="4"/>
      <c r="B2183" s="4"/>
    </row>
    <row r="2184" ht="14.25" customHeight="1">
      <c r="A2184" s="4"/>
      <c r="B2184" s="4"/>
    </row>
    <row r="2185" ht="14.25" customHeight="1">
      <c r="A2185" s="4"/>
      <c r="B2185" s="4"/>
    </row>
    <row r="2186" ht="14.25" customHeight="1">
      <c r="A2186" s="4"/>
      <c r="B2186" s="4"/>
    </row>
    <row r="2187" ht="14.25" customHeight="1">
      <c r="A2187" s="4"/>
      <c r="B2187" s="4"/>
    </row>
    <row r="2188" ht="14.25" customHeight="1">
      <c r="A2188" s="4"/>
      <c r="B2188" s="4"/>
    </row>
    <row r="2189" ht="14.25" customHeight="1">
      <c r="A2189" s="4"/>
      <c r="B2189" s="4"/>
    </row>
    <row r="2190" ht="14.25" customHeight="1">
      <c r="A2190" s="4"/>
      <c r="B2190" s="4"/>
    </row>
    <row r="2191" ht="14.25" customHeight="1">
      <c r="A2191" s="4"/>
      <c r="B2191" s="4"/>
    </row>
    <row r="2192" ht="14.25" customHeight="1">
      <c r="A2192" s="4"/>
      <c r="B2192" s="4"/>
    </row>
    <row r="2193" ht="14.25" customHeight="1">
      <c r="A2193" s="4"/>
      <c r="B2193" s="4"/>
    </row>
    <row r="2194" ht="14.25" customHeight="1">
      <c r="A2194" s="4"/>
      <c r="B2194" s="4"/>
    </row>
    <row r="2195" ht="14.25" customHeight="1">
      <c r="A2195" s="4"/>
      <c r="B2195" s="4"/>
    </row>
    <row r="2196" ht="14.25" customHeight="1">
      <c r="A2196" s="4"/>
      <c r="B2196" s="4"/>
    </row>
    <row r="2197" ht="14.25" customHeight="1">
      <c r="A2197" s="4"/>
      <c r="B2197" s="4"/>
    </row>
    <row r="2198" ht="14.25" customHeight="1">
      <c r="A2198" s="4"/>
      <c r="B2198" s="4"/>
    </row>
    <row r="2199" ht="14.25" customHeight="1">
      <c r="A2199" s="4"/>
      <c r="B2199" s="4"/>
    </row>
    <row r="2200" ht="14.25" customHeight="1">
      <c r="A2200" s="4"/>
      <c r="B2200" s="4"/>
    </row>
    <row r="2201" ht="14.25" customHeight="1">
      <c r="A2201" s="4"/>
      <c r="B2201" s="4"/>
    </row>
    <row r="2202" ht="14.25" customHeight="1">
      <c r="A2202" s="4"/>
      <c r="B2202" s="4"/>
    </row>
    <row r="2203" ht="14.25" customHeight="1">
      <c r="A2203" s="4"/>
      <c r="B2203" s="4"/>
    </row>
    <row r="2204" ht="14.25" customHeight="1">
      <c r="A2204" s="4"/>
      <c r="B2204" s="4"/>
    </row>
    <row r="2205" ht="14.25" customHeight="1">
      <c r="A2205" s="4"/>
      <c r="B2205" s="4"/>
    </row>
    <row r="2206" ht="14.25" customHeight="1">
      <c r="A2206" s="4"/>
      <c r="B2206" s="4"/>
    </row>
    <row r="2207" ht="14.25" customHeight="1">
      <c r="A2207" s="4"/>
      <c r="B2207" s="4"/>
    </row>
    <row r="2208" ht="14.25" customHeight="1">
      <c r="A2208" s="4"/>
      <c r="B2208" s="4"/>
    </row>
    <row r="2209" ht="14.25" customHeight="1">
      <c r="A2209" s="4"/>
      <c r="B2209" s="4"/>
    </row>
    <row r="2210" ht="14.25" customHeight="1">
      <c r="A2210" s="4"/>
      <c r="B2210" s="4"/>
    </row>
    <row r="2211" ht="14.25" customHeight="1">
      <c r="A2211" s="4"/>
      <c r="B2211" s="4"/>
    </row>
    <row r="2212" ht="14.25" customHeight="1">
      <c r="A2212" s="4"/>
      <c r="B2212" s="4"/>
    </row>
    <row r="2213" ht="14.25" customHeight="1">
      <c r="A2213" s="4"/>
      <c r="B2213" s="4"/>
    </row>
    <row r="2214" ht="14.25" customHeight="1">
      <c r="A2214" s="4"/>
      <c r="B2214" s="4"/>
    </row>
    <row r="2215" ht="14.25" customHeight="1">
      <c r="A2215" s="4"/>
      <c r="B2215" s="4"/>
    </row>
    <row r="2216" ht="14.25" customHeight="1">
      <c r="A2216" s="4"/>
      <c r="B2216" s="4"/>
    </row>
    <row r="2217" ht="14.25" customHeight="1">
      <c r="A2217" s="4"/>
      <c r="B2217" s="4"/>
    </row>
    <row r="2218" ht="14.25" customHeight="1">
      <c r="A2218" s="4"/>
      <c r="B2218" s="4"/>
    </row>
    <row r="2219" ht="14.25" customHeight="1">
      <c r="A2219" s="4"/>
      <c r="B2219" s="4"/>
    </row>
    <row r="2220" ht="14.25" customHeight="1">
      <c r="A2220" s="4"/>
      <c r="B2220" s="4"/>
    </row>
    <row r="2221" ht="14.25" customHeight="1">
      <c r="A2221" s="4"/>
      <c r="B2221" s="4"/>
    </row>
    <row r="2222" ht="14.25" customHeight="1">
      <c r="A2222" s="4"/>
      <c r="B2222" s="4"/>
    </row>
    <row r="2223" ht="14.25" customHeight="1">
      <c r="A2223" s="4"/>
      <c r="B2223" s="4"/>
    </row>
    <row r="2224" ht="14.25" customHeight="1">
      <c r="A2224" s="4"/>
      <c r="B2224" s="4"/>
    </row>
    <row r="2225" ht="14.25" customHeight="1">
      <c r="A2225" s="4"/>
      <c r="B2225" s="4"/>
    </row>
    <row r="2226" ht="14.25" customHeight="1">
      <c r="A2226" s="4"/>
      <c r="B2226" s="4"/>
    </row>
    <row r="2227" ht="14.25" customHeight="1">
      <c r="A2227" s="4"/>
      <c r="B2227" s="4"/>
    </row>
    <row r="2228" ht="14.25" customHeight="1">
      <c r="A2228" s="4"/>
      <c r="B2228" s="4"/>
    </row>
    <row r="2229" ht="14.25" customHeight="1">
      <c r="A2229" s="4"/>
      <c r="B2229" s="4"/>
    </row>
    <row r="2230" ht="14.25" customHeight="1">
      <c r="A2230" s="4"/>
      <c r="B2230" s="4"/>
    </row>
    <row r="2231" ht="14.25" customHeight="1">
      <c r="A2231" s="4"/>
      <c r="B2231" s="4"/>
    </row>
    <row r="2232" ht="14.25" customHeight="1">
      <c r="A2232" s="4"/>
      <c r="B2232" s="4"/>
    </row>
    <row r="2233" ht="14.25" customHeight="1">
      <c r="A2233" s="4"/>
      <c r="B2233" s="4"/>
    </row>
    <row r="2234" ht="14.25" customHeight="1">
      <c r="A2234" s="4"/>
      <c r="B2234" s="4"/>
    </row>
    <row r="2235" ht="14.25" customHeight="1">
      <c r="A2235" s="4"/>
      <c r="B2235" s="4"/>
    </row>
    <row r="2236" ht="14.25" customHeight="1">
      <c r="A2236" s="4"/>
      <c r="B2236" s="4"/>
    </row>
    <row r="2237" ht="14.25" customHeight="1">
      <c r="A2237" s="4"/>
      <c r="B2237" s="4"/>
    </row>
    <row r="2238" ht="14.25" customHeight="1">
      <c r="A2238" s="4"/>
      <c r="B2238" s="4"/>
    </row>
    <row r="2239" ht="14.25" customHeight="1">
      <c r="A2239" s="4"/>
      <c r="B2239" s="4"/>
    </row>
    <row r="2240" ht="14.25" customHeight="1">
      <c r="A2240" s="4"/>
      <c r="B2240" s="4"/>
    </row>
    <row r="2241" ht="14.25" customHeight="1">
      <c r="A2241" s="4"/>
      <c r="B2241" s="4"/>
    </row>
    <row r="2242" ht="14.25" customHeight="1">
      <c r="A2242" s="4"/>
      <c r="B2242" s="4"/>
    </row>
    <row r="2243" ht="14.25" customHeight="1">
      <c r="A2243" s="4"/>
      <c r="B2243" s="4"/>
    </row>
    <row r="2244" ht="14.25" customHeight="1">
      <c r="A2244" s="4"/>
      <c r="B2244" s="4"/>
    </row>
    <row r="2245" ht="14.25" customHeight="1">
      <c r="A2245" s="4"/>
      <c r="B2245" s="4"/>
    </row>
    <row r="2246" ht="14.25" customHeight="1">
      <c r="A2246" s="4"/>
      <c r="B2246" s="4"/>
    </row>
    <row r="2247" ht="14.25" customHeight="1">
      <c r="A2247" s="4"/>
      <c r="B2247" s="4"/>
    </row>
    <row r="2248" ht="14.25" customHeight="1">
      <c r="A2248" s="4"/>
      <c r="B2248" s="4"/>
    </row>
    <row r="2249" ht="14.25" customHeight="1">
      <c r="A2249" s="4"/>
      <c r="B2249" s="4"/>
    </row>
    <row r="2250" ht="14.25" customHeight="1">
      <c r="A2250" s="4"/>
      <c r="B2250" s="4"/>
    </row>
    <row r="2251" ht="14.25" customHeight="1">
      <c r="A2251" s="4"/>
      <c r="B2251" s="4"/>
    </row>
    <row r="2252" ht="14.25" customHeight="1">
      <c r="A2252" s="4"/>
      <c r="B2252" s="4"/>
    </row>
    <row r="2253" ht="14.25" customHeight="1">
      <c r="A2253" s="4"/>
      <c r="B2253" s="4"/>
    </row>
    <row r="2254" ht="14.25" customHeight="1">
      <c r="A2254" s="4"/>
      <c r="B2254" s="4"/>
    </row>
    <row r="2255" ht="14.25" customHeight="1">
      <c r="A2255" s="4"/>
      <c r="B2255" s="4"/>
    </row>
    <row r="2256" ht="14.25" customHeight="1">
      <c r="A2256" s="4"/>
      <c r="B2256" s="4"/>
    </row>
    <row r="2257" ht="14.25" customHeight="1">
      <c r="A2257" s="4"/>
      <c r="B2257" s="4"/>
    </row>
    <row r="2258" ht="14.25" customHeight="1">
      <c r="A2258" s="4"/>
      <c r="B2258" s="4"/>
    </row>
    <row r="2259" ht="14.25" customHeight="1">
      <c r="A2259" s="4"/>
      <c r="B2259" s="4"/>
    </row>
    <row r="2260" ht="14.25" customHeight="1">
      <c r="A2260" s="4"/>
      <c r="B2260" s="4"/>
    </row>
    <row r="2261" ht="14.25" customHeight="1">
      <c r="A2261" s="4"/>
      <c r="B2261" s="4"/>
    </row>
    <row r="2262" ht="14.25" customHeight="1">
      <c r="A2262" s="4"/>
      <c r="B2262" s="4"/>
    </row>
    <row r="2263" ht="14.25" customHeight="1">
      <c r="A2263" s="4"/>
      <c r="B2263" s="4"/>
    </row>
    <row r="2264" ht="14.25" customHeight="1">
      <c r="A2264" s="4"/>
      <c r="B2264" s="4"/>
    </row>
    <row r="2265" ht="14.25" customHeight="1">
      <c r="A2265" s="4"/>
      <c r="B2265" s="4"/>
    </row>
    <row r="2266" ht="14.25" customHeight="1">
      <c r="A2266" s="4"/>
      <c r="B2266" s="4"/>
    </row>
    <row r="2267" ht="14.25" customHeight="1">
      <c r="A2267" s="4"/>
      <c r="B2267" s="4"/>
    </row>
    <row r="2268" ht="14.25" customHeight="1">
      <c r="A2268" s="4"/>
      <c r="B2268" s="4"/>
    </row>
    <row r="2269" ht="14.25" customHeight="1">
      <c r="A2269" s="4"/>
      <c r="B2269" s="4"/>
    </row>
    <row r="2270" ht="14.25" customHeight="1">
      <c r="A2270" s="4"/>
      <c r="B2270" s="4"/>
    </row>
    <row r="2271" ht="14.25" customHeight="1">
      <c r="A2271" s="4"/>
      <c r="B2271" s="4"/>
    </row>
    <row r="2272" ht="14.25" customHeight="1">
      <c r="A2272" s="4"/>
      <c r="B2272" s="4"/>
    </row>
    <row r="2273" ht="14.25" customHeight="1">
      <c r="A2273" s="4"/>
      <c r="B2273" s="4"/>
    </row>
    <row r="2274" ht="14.25" customHeight="1">
      <c r="A2274" s="4"/>
      <c r="B2274" s="4"/>
    </row>
    <row r="2275" ht="14.25" customHeight="1">
      <c r="A2275" s="4"/>
      <c r="B2275" s="4"/>
    </row>
    <row r="2276" ht="14.25" customHeight="1">
      <c r="A2276" s="4"/>
      <c r="B2276" s="4"/>
    </row>
    <row r="2277" ht="14.25" customHeight="1">
      <c r="A2277" s="4"/>
      <c r="B2277" s="4"/>
    </row>
    <row r="2278" ht="14.25" customHeight="1">
      <c r="A2278" s="4"/>
      <c r="B2278" s="4"/>
    </row>
    <row r="2279" ht="14.25" customHeight="1">
      <c r="A2279" s="4"/>
      <c r="B2279" s="4"/>
    </row>
    <row r="2280" ht="14.25" customHeight="1">
      <c r="A2280" s="4"/>
      <c r="B2280" s="4"/>
    </row>
    <row r="2281" ht="14.25" customHeight="1">
      <c r="A2281" s="4"/>
      <c r="B2281" s="4"/>
    </row>
    <row r="2282" ht="14.25" customHeight="1">
      <c r="A2282" s="4"/>
      <c r="B2282" s="4"/>
    </row>
    <row r="2283" ht="14.25" customHeight="1">
      <c r="A2283" s="4"/>
      <c r="B2283" s="4"/>
    </row>
    <row r="2284" ht="14.25" customHeight="1">
      <c r="A2284" s="4"/>
      <c r="B2284" s="4"/>
    </row>
    <row r="2285" ht="14.25" customHeight="1">
      <c r="A2285" s="4"/>
      <c r="B2285" s="4"/>
    </row>
    <row r="2286" ht="14.25" customHeight="1">
      <c r="A2286" s="4"/>
      <c r="B2286" s="4"/>
    </row>
    <row r="2287" ht="14.25" customHeight="1">
      <c r="A2287" s="4"/>
      <c r="B2287" s="4"/>
    </row>
    <row r="2288" ht="14.25" customHeight="1">
      <c r="A2288" s="4"/>
      <c r="B2288" s="4"/>
    </row>
    <row r="2289" ht="14.25" customHeight="1">
      <c r="A2289" s="4"/>
      <c r="B2289" s="4"/>
    </row>
    <row r="2290" ht="14.25" customHeight="1">
      <c r="A2290" s="4"/>
      <c r="B2290" s="4"/>
    </row>
    <row r="2291" ht="14.25" customHeight="1">
      <c r="A2291" s="4"/>
      <c r="B2291" s="4"/>
    </row>
    <row r="2292" ht="14.25" customHeight="1">
      <c r="A2292" s="4"/>
      <c r="B2292" s="4"/>
    </row>
    <row r="2293" ht="14.25" customHeight="1">
      <c r="A2293" s="4"/>
      <c r="B2293" s="4"/>
    </row>
    <row r="2294" ht="14.25" customHeight="1">
      <c r="A2294" s="4"/>
      <c r="B2294" s="4"/>
    </row>
    <row r="2295" ht="14.25" customHeight="1">
      <c r="A2295" s="4"/>
      <c r="B2295" s="4"/>
    </row>
    <row r="2296" ht="14.25" customHeight="1">
      <c r="A2296" s="4"/>
      <c r="B2296" s="4"/>
    </row>
    <row r="2297" ht="14.25" customHeight="1">
      <c r="A2297" s="4"/>
      <c r="B2297" s="4"/>
    </row>
    <row r="2298" ht="14.25" customHeight="1">
      <c r="A2298" s="4"/>
      <c r="B2298" s="4"/>
    </row>
    <row r="2299" ht="14.25" customHeight="1">
      <c r="A2299" s="4"/>
      <c r="B2299" s="4"/>
    </row>
    <row r="2300" ht="14.25" customHeight="1">
      <c r="A2300" s="4"/>
      <c r="B2300" s="4"/>
    </row>
    <row r="2301" ht="14.25" customHeight="1">
      <c r="A2301" s="4"/>
      <c r="B2301" s="4"/>
    </row>
    <row r="2302" ht="14.25" customHeight="1">
      <c r="A2302" s="4"/>
      <c r="B2302" s="4"/>
    </row>
    <row r="2303" ht="14.25" customHeight="1">
      <c r="A2303" s="4"/>
      <c r="B2303" s="4"/>
    </row>
    <row r="2304" ht="14.25" customHeight="1">
      <c r="A2304" s="4"/>
      <c r="B2304" s="4"/>
    </row>
    <row r="2305" ht="14.25" customHeight="1">
      <c r="A2305" s="4"/>
      <c r="B2305" s="4"/>
    </row>
    <row r="2306" ht="14.25" customHeight="1">
      <c r="A2306" s="4"/>
      <c r="B2306" s="4"/>
    </row>
    <row r="2307" ht="14.25" customHeight="1">
      <c r="A2307" s="4"/>
      <c r="B2307" s="4"/>
    </row>
    <row r="2308" ht="14.25" customHeight="1">
      <c r="A2308" s="4"/>
      <c r="B2308" s="4"/>
    </row>
    <row r="2309" ht="14.25" customHeight="1">
      <c r="A2309" s="4"/>
      <c r="B2309" s="4"/>
    </row>
    <row r="2310" ht="14.25" customHeight="1">
      <c r="A2310" s="4"/>
      <c r="B2310" s="4"/>
    </row>
    <row r="2311" ht="14.25" customHeight="1">
      <c r="A2311" s="4"/>
      <c r="B2311" s="4"/>
    </row>
    <row r="2312" ht="14.25" customHeight="1">
      <c r="A2312" s="4"/>
      <c r="B2312" s="4"/>
    </row>
    <row r="2313" ht="14.25" customHeight="1">
      <c r="A2313" s="4"/>
      <c r="B2313" s="4"/>
    </row>
    <row r="2314" ht="14.25" customHeight="1">
      <c r="A2314" s="4"/>
      <c r="B2314" s="4"/>
    </row>
    <row r="2315" ht="14.25" customHeight="1">
      <c r="A2315" s="4"/>
      <c r="B2315" s="4"/>
    </row>
    <row r="2316" ht="14.25" customHeight="1">
      <c r="A2316" s="4"/>
      <c r="B2316" s="4"/>
    </row>
    <row r="2317" ht="14.25" customHeight="1">
      <c r="A2317" s="4"/>
      <c r="B2317" s="4"/>
    </row>
    <row r="2318" ht="14.25" customHeight="1">
      <c r="A2318" s="4"/>
      <c r="B2318" s="4"/>
    </row>
    <row r="2319" ht="14.25" customHeight="1">
      <c r="A2319" s="4"/>
      <c r="B2319" s="4"/>
    </row>
    <row r="2320" ht="14.25" customHeight="1">
      <c r="A2320" s="4"/>
      <c r="B2320" s="4"/>
    </row>
    <row r="2321" ht="14.25" customHeight="1">
      <c r="A2321" s="4"/>
      <c r="B2321" s="4"/>
    </row>
    <row r="2322" ht="14.25" customHeight="1">
      <c r="A2322" s="4"/>
      <c r="B2322" s="4"/>
    </row>
    <row r="2323" ht="14.25" customHeight="1">
      <c r="A2323" s="4"/>
      <c r="B2323" s="4"/>
    </row>
    <row r="2324" ht="14.25" customHeight="1">
      <c r="A2324" s="4"/>
      <c r="B2324" s="4"/>
    </row>
    <row r="2325" ht="14.25" customHeight="1">
      <c r="A2325" s="4"/>
      <c r="B2325" s="4"/>
    </row>
    <row r="2326" ht="14.25" customHeight="1">
      <c r="A2326" s="4"/>
      <c r="B2326" s="4"/>
    </row>
    <row r="2327" ht="14.25" customHeight="1">
      <c r="A2327" s="4"/>
      <c r="B2327" s="4"/>
    </row>
    <row r="2328" ht="14.25" customHeight="1">
      <c r="A2328" s="4"/>
      <c r="B2328" s="4"/>
    </row>
    <row r="2329" ht="14.25" customHeight="1">
      <c r="A2329" s="4"/>
      <c r="B2329" s="4"/>
    </row>
    <row r="2330" ht="14.25" customHeight="1">
      <c r="A2330" s="4"/>
      <c r="B2330" s="4"/>
    </row>
    <row r="2331" ht="14.25" customHeight="1">
      <c r="A2331" s="4"/>
      <c r="B2331" s="4"/>
    </row>
    <row r="2332" ht="14.25" customHeight="1">
      <c r="A2332" s="4"/>
      <c r="B2332" s="4"/>
    </row>
    <row r="2333" ht="14.25" customHeight="1">
      <c r="A2333" s="4"/>
      <c r="B2333" s="4"/>
    </row>
    <row r="2334" ht="14.25" customHeight="1">
      <c r="A2334" s="4"/>
      <c r="B2334" s="4"/>
    </row>
    <row r="2335" ht="14.25" customHeight="1">
      <c r="A2335" s="4"/>
      <c r="B2335" s="4"/>
    </row>
    <row r="2336" ht="14.25" customHeight="1">
      <c r="A2336" s="4"/>
      <c r="B2336" s="4"/>
    </row>
    <row r="2337" ht="14.25" customHeight="1">
      <c r="A2337" s="4"/>
      <c r="B2337" s="4"/>
    </row>
    <row r="2338" ht="14.25" customHeight="1">
      <c r="A2338" s="4"/>
      <c r="B2338" s="4"/>
    </row>
    <row r="2339" ht="14.25" customHeight="1">
      <c r="A2339" s="4"/>
      <c r="B2339" s="4"/>
    </row>
    <row r="2340" ht="14.25" customHeight="1">
      <c r="A2340" s="4"/>
      <c r="B2340" s="4"/>
    </row>
    <row r="2341" ht="14.25" customHeight="1">
      <c r="A2341" s="4"/>
      <c r="B2341" s="4"/>
    </row>
    <row r="2342" ht="14.25" customHeight="1">
      <c r="A2342" s="4"/>
      <c r="B2342" s="4"/>
    </row>
    <row r="2343" ht="14.25" customHeight="1">
      <c r="A2343" s="4"/>
      <c r="B2343" s="4"/>
    </row>
    <row r="2344" ht="14.25" customHeight="1">
      <c r="A2344" s="4"/>
      <c r="B2344" s="4"/>
    </row>
    <row r="2345" ht="14.25" customHeight="1">
      <c r="A2345" s="4"/>
      <c r="B2345" s="4"/>
    </row>
    <row r="2346" ht="14.25" customHeight="1">
      <c r="A2346" s="4"/>
      <c r="B2346" s="4"/>
    </row>
    <row r="2347" ht="14.25" customHeight="1">
      <c r="A2347" s="4"/>
      <c r="B2347" s="4"/>
    </row>
    <row r="2348" ht="14.25" customHeight="1">
      <c r="A2348" s="4"/>
      <c r="B2348" s="4"/>
    </row>
    <row r="2349" ht="14.25" customHeight="1">
      <c r="A2349" s="4"/>
      <c r="B2349" s="4"/>
    </row>
    <row r="2350" ht="14.25" customHeight="1">
      <c r="A2350" s="4"/>
      <c r="B2350" s="4"/>
    </row>
    <row r="2351" ht="14.25" customHeight="1">
      <c r="A2351" s="4"/>
      <c r="B2351" s="4"/>
    </row>
    <row r="2352" ht="14.25" customHeight="1">
      <c r="A2352" s="4"/>
      <c r="B2352" s="4"/>
    </row>
    <row r="2353" ht="14.25" customHeight="1">
      <c r="A2353" s="4"/>
      <c r="B2353" s="4"/>
    </row>
    <row r="2354" ht="14.25" customHeight="1">
      <c r="A2354" s="4"/>
      <c r="B2354" s="4"/>
    </row>
    <row r="2355" ht="14.25" customHeight="1">
      <c r="A2355" s="4"/>
      <c r="B2355" s="4"/>
    </row>
    <row r="2356" ht="14.25" customHeight="1">
      <c r="A2356" s="4"/>
      <c r="B2356" s="4"/>
    </row>
    <row r="2357" ht="14.25" customHeight="1">
      <c r="A2357" s="4"/>
      <c r="B2357" s="4"/>
    </row>
    <row r="2358" ht="14.25" customHeight="1">
      <c r="A2358" s="4"/>
      <c r="B2358" s="4"/>
    </row>
    <row r="2359" ht="14.25" customHeight="1">
      <c r="A2359" s="4"/>
      <c r="B2359" s="4"/>
    </row>
    <row r="2360" ht="14.25" customHeight="1">
      <c r="A2360" s="4"/>
      <c r="B2360" s="4"/>
    </row>
    <row r="2361" ht="14.25" customHeight="1">
      <c r="A2361" s="4"/>
      <c r="B2361" s="4"/>
    </row>
    <row r="2362" ht="14.25" customHeight="1">
      <c r="A2362" s="4"/>
      <c r="B2362" s="4"/>
    </row>
    <row r="2363" ht="14.25" customHeight="1">
      <c r="A2363" s="4"/>
      <c r="B2363" s="4"/>
    </row>
    <row r="2364" ht="14.25" customHeight="1">
      <c r="A2364" s="4"/>
      <c r="B2364" s="4"/>
    </row>
    <row r="2365" ht="14.25" customHeight="1">
      <c r="A2365" s="4"/>
      <c r="B2365" s="4"/>
    </row>
    <row r="2366" ht="14.25" customHeight="1">
      <c r="A2366" s="4"/>
      <c r="B2366" s="4"/>
    </row>
    <row r="2367" ht="14.25" customHeight="1">
      <c r="A2367" s="4"/>
      <c r="B2367" s="4"/>
    </row>
    <row r="2368" ht="14.25" customHeight="1">
      <c r="A2368" s="4"/>
      <c r="B2368" s="4"/>
    </row>
    <row r="2369" ht="14.25" customHeight="1">
      <c r="A2369" s="4"/>
      <c r="B2369" s="4"/>
    </row>
    <row r="2370" ht="14.25" customHeight="1">
      <c r="A2370" s="4"/>
      <c r="B2370" s="4"/>
    </row>
    <row r="2371" ht="14.25" customHeight="1">
      <c r="A2371" s="4"/>
      <c r="B2371" s="4"/>
    </row>
    <row r="2372" ht="14.25" customHeight="1">
      <c r="A2372" s="4"/>
      <c r="B2372" s="4"/>
    </row>
    <row r="2373" ht="14.25" customHeight="1">
      <c r="A2373" s="4"/>
      <c r="B2373" s="4"/>
    </row>
    <row r="2374" ht="14.25" customHeight="1">
      <c r="A2374" s="4"/>
      <c r="B2374" s="4"/>
    </row>
    <row r="2375" ht="14.25" customHeight="1">
      <c r="A2375" s="4"/>
      <c r="B2375" s="4"/>
    </row>
    <row r="2376" ht="14.25" customHeight="1">
      <c r="A2376" s="4"/>
      <c r="B2376" s="4"/>
    </row>
    <row r="2377" ht="14.25" customHeight="1">
      <c r="A2377" s="4"/>
      <c r="B2377" s="4"/>
    </row>
    <row r="2378" ht="14.25" customHeight="1">
      <c r="A2378" s="4"/>
      <c r="B2378" s="4"/>
    </row>
    <row r="2379" ht="14.25" customHeight="1">
      <c r="A2379" s="4"/>
      <c r="B2379" s="4"/>
    </row>
    <row r="2380" ht="14.25" customHeight="1">
      <c r="A2380" s="4"/>
      <c r="B2380" s="4"/>
    </row>
    <row r="2381" ht="14.25" customHeight="1">
      <c r="A2381" s="4"/>
      <c r="B2381" s="4"/>
    </row>
    <row r="2382" ht="14.25" customHeight="1">
      <c r="A2382" s="4"/>
      <c r="B2382" s="4"/>
    </row>
    <row r="2383" ht="14.25" customHeight="1">
      <c r="A2383" s="4"/>
      <c r="B2383" s="4"/>
    </row>
    <row r="2384" ht="14.25" customHeight="1">
      <c r="A2384" s="4"/>
      <c r="B2384" s="4"/>
    </row>
    <row r="2385" ht="14.25" customHeight="1">
      <c r="A2385" s="4"/>
      <c r="B2385" s="4"/>
    </row>
    <row r="2386" ht="14.25" customHeight="1">
      <c r="A2386" s="4"/>
      <c r="B2386" s="4"/>
    </row>
    <row r="2387" ht="14.25" customHeight="1">
      <c r="A2387" s="4"/>
      <c r="B2387" s="4"/>
    </row>
    <row r="2388" ht="14.25" customHeight="1">
      <c r="A2388" s="4"/>
      <c r="B2388" s="4"/>
    </row>
    <row r="2389" ht="14.25" customHeight="1">
      <c r="A2389" s="4"/>
      <c r="B2389" s="4"/>
    </row>
    <row r="2390" ht="14.25" customHeight="1">
      <c r="A2390" s="4"/>
      <c r="B2390" s="4"/>
    </row>
    <row r="2391" ht="14.25" customHeight="1">
      <c r="A2391" s="4"/>
      <c r="B2391" s="4"/>
    </row>
    <row r="2392" ht="14.25" customHeight="1">
      <c r="A2392" s="4"/>
      <c r="B2392" s="4"/>
    </row>
    <row r="2393" ht="14.25" customHeight="1">
      <c r="A2393" s="4"/>
      <c r="B2393" s="4"/>
    </row>
    <row r="2394" ht="14.25" customHeight="1">
      <c r="A2394" s="4"/>
      <c r="B2394" s="4"/>
    </row>
    <row r="2395" ht="14.25" customHeight="1">
      <c r="A2395" s="4"/>
      <c r="B2395" s="4"/>
    </row>
    <row r="2396" ht="14.25" customHeight="1">
      <c r="A2396" s="4"/>
      <c r="B2396" s="4"/>
    </row>
    <row r="2397" ht="14.25" customHeight="1">
      <c r="A2397" s="4"/>
      <c r="B2397" s="4"/>
    </row>
    <row r="2398" ht="14.25" customHeight="1">
      <c r="A2398" s="4"/>
      <c r="B2398" s="4"/>
    </row>
    <row r="2399" ht="14.25" customHeight="1">
      <c r="A2399" s="4"/>
      <c r="B2399" s="4"/>
    </row>
    <row r="2400" ht="14.25" customHeight="1">
      <c r="A2400" s="4"/>
      <c r="B2400" s="4"/>
    </row>
    <row r="2401" ht="14.25" customHeight="1">
      <c r="A2401" s="4"/>
      <c r="B2401" s="4"/>
    </row>
    <row r="2402" ht="14.25" customHeight="1">
      <c r="A2402" s="4"/>
      <c r="B2402" s="4"/>
    </row>
    <row r="2403" ht="14.25" customHeight="1">
      <c r="A2403" s="4"/>
      <c r="B2403" s="4"/>
    </row>
    <row r="2404" ht="14.25" customHeight="1">
      <c r="A2404" s="4"/>
      <c r="B2404" s="4"/>
    </row>
    <row r="2405" ht="14.25" customHeight="1">
      <c r="A2405" s="4"/>
      <c r="B2405" s="4"/>
    </row>
    <row r="2406" ht="14.25" customHeight="1">
      <c r="A2406" s="4"/>
      <c r="B2406" s="4"/>
    </row>
    <row r="2407" ht="14.25" customHeight="1">
      <c r="A2407" s="4"/>
      <c r="B2407" s="4"/>
    </row>
    <row r="2408" ht="14.25" customHeight="1">
      <c r="A2408" s="4"/>
      <c r="B2408" s="4"/>
    </row>
    <row r="2409" ht="14.25" customHeight="1">
      <c r="A2409" s="4"/>
      <c r="B2409" s="4"/>
    </row>
    <row r="2410" ht="14.25" customHeight="1">
      <c r="A2410" s="4"/>
      <c r="B2410" s="4"/>
    </row>
    <row r="2411" ht="14.25" customHeight="1">
      <c r="A2411" s="4"/>
      <c r="B2411" s="4"/>
    </row>
    <row r="2412" ht="14.25" customHeight="1">
      <c r="A2412" s="4"/>
      <c r="B2412" s="4"/>
    </row>
    <row r="2413" ht="14.25" customHeight="1">
      <c r="A2413" s="4"/>
      <c r="B2413" s="4"/>
    </row>
    <row r="2414" ht="14.25" customHeight="1">
      <c r="A2414" s="4"/>
      <c r="B2414" s="4"/>
    </row>
    <row r="2415" ht="14.25" customHeight="1">
      <c r="A2415" s="4"/>
      <c r="B2415" s="4"/>
    </row>
    <row r="2416" ht="14.25" customHeight="1">
      <c r="A2416" s="4"/>
      <c r="B2416" s="4"/>
    </row>
    <row r="2417" ht="14.25" customHeight="1">
      <c r="A2417" s="4"/>
      <c r="B2417" s="4"/>
    </row>
    <row r="2418" ht="14.25" customHeight="1">
      <c r="A2418" s="4"/>
      <c r="B2418" s="4"/>
    </row>
    <row r="2419" ht="14.25" customHeight="1">
      <c r="A2419" s="4"/>
      <c r="B2419" s="4"/>
    </row>
    <row r="2420" ht="14.25" customHeight="1">
      <c r="A2420" s="4"/>
      <c r="B2420" s="4"/>
    </row>
    <row r="2421" ht="14.25" customHeight="1">
      <c r="A2421" s="4"/>
      <c r="B2421" s="4"/>
    </row>
    <row r="2422" ht="14.25" customHeight="1">
      <c r="A2422" s="4"/>
      <c r="B2422" s="4"/>
    </row>
    <row r="2423" ht="14.25" customHeight="1">
      <c r="A2423" s="4"/>
      <c r="B2423" s="4"/>
    </row>
    <row r="2424" ht="14.25" customHeight="1">
      <c r="A2424" s="4"/>
      <c r="B2424" s="4"/>
    </row>
    <row r="2425" ht="14.25" customHeight="1">
      <c r="A2425" s="4"/>
      <c r="B2425" s="4"/>
    </row>
    <row r="2426" ht="14.25" customHeight="1">
      <c r="A2426" s="4"/>
      <c r="B2426" s="4"/>
    </row>
    <row r="2427" ht="14.25" customHeight="1">
      <c r="A2427" s="4"/>
      <c r="B2427" s="4"/>
    </row>
    <row r="2428" ht="14.25" customHeight="1">
      <c r="A2428" s="4"/>
      <c r="B2428" s="4"/>
    </row>
    <row r="2429" ht="14.25" customHeight="1">
      <c r="A2429" s="4"/>
      <c r="B2429" s="4"/>
    </row>
    <row r="2430" ht="14.25" customHeight="1">
      <c r="A2430" s="4"/>
      <c r="B2430" s="4"/>
    </row>
    <row r="2431" ht="14.25" customHeight="1">
      <c r="A2431" s="4"/>
      <c r="B2431" s="4"/>
    </row>
    <row r="2432" ht="14.25" customHeight="1">
      <c r="A2432" s="4"/>
      <c r="B2432" s="4"/>
    </row>
    <row r="2433" ht="14.25" customHeight="1">
      <c r="A2433" s="4"/>
      <c r="B2433" s="4"/>
    </row>
    <row r="2434" ht="14.25" customHeight="1">
      <c r="A2434" s="4"/>
      <c r="B2434" s="4"/>
    </row>
    <row r="2435" ht="14.25" customHeight="1">
      <c r="A2435" s="4"/>
      <c r="B2435" s="4"/>
    </row>
    <row r="2436" ht="14.25" customHeight="1">
      <c r="A2436" s="4"/>
      <c r="B2436" s="4"/>
    </row>
    <row r="2437" ht="14.25" customHeight="1">
      <c r="A2437" s="4"/>
      <c r="B2437" s="4"/>
    </row>
    <row r="2438" ht="14.25" customHeight="1">
      <c r="A2438" s="4"/>
      <c r="B2438" s="4"/>
    </row>
    <row r="2439" ht="14.25" customHeight="1">
      <c r="A2439" s="4"/>
      <c r="B2439" s="4"/>
    </row>
    <row r="2440" ht="14.25" customHeight="1">
      <c r="A2440" s="4"/>
      <c r="B2440" s="4"/>
    </row>
    <row r="2441" ht="14.25" customHeight="1">
      <c r="A2441" s="4"/>
      <c r="B2441" s="4"/>
    </row>
    <row r="2442" ht="14.25" customHeight="1">
      <c r="A2442" s="4"/>
      <c r="B2442" s="4"/>
    </row>
    <row r="2443" ht="14.25" customHeight="1">
      <c r="A2443" s="4"/>
      <c r="B2443" s="4"/>
    </row>
    <row r="2444" ht="14.25" customHeight="1">
      <c r="A2444" s="4"/>
      <c r="B2444" s="4"/>
    </row>
    <row r="2445" ht="14.25" customHeight="1">
      <c r="A2445" s="4"/>
      <c r="B2445" s="4"/>
    </row>
    <row r="2446" ht="14.25" customHeight="1">
      <c r="A2446" s="4"/>
      <c r="B2446" s="4"/>
    </row>
    <row r="2447" ht="14.25" customHeight="1">
      <c r="A2447" s="4"/>
      <c r="B2447" s="4"/>
    </row>
    <row r="2448" ht="14.25" customHeight="1">
      <c r="A2448" s="4"/>
      <c r="B2448" s="4"/>
    </row>
    <row r="2449" ht="14.25" customHeight="1">
      <c r="A2449" s="4"/>
      <c r="B2449" s="4"/>
    </row>
    <row r="2450" ht="14.25" customHeight="1">
      <c r="A2450" s="4"/>
      <c r="B2450" s="4"/>
    </row>
    <row r="2451" ht="14.25" customHeight="1">
      <c r="A2451" s="4"/>
      <c r="B2451" s="4"/>
    </row>
    <row r="2452" ht="14.25" customHeight="1">
      <c r="A2452" s="4"/>
      <c r="B2452" s="4"/>
    </row>
    <row r="2453" ht="14.25" customHeight="1">
      <c r="A2453" s="4"/>
      <c r="B2453" s="4"/>
    </row>
    <row r="2454" ht="14.25" customHeight="1">
      <c r="A2454" s="4"/>
      <c r="B2454" s="4"/>
    </row>
    <row r="2455" ht="14.25" customHeight="1">
      <c r="A2455" s="4"/>
      <c r="B2455" s="4"/>
    </row>
    <row r="2456" ht="14.25" customHeight="1">
      <c r="A2456" s="4"/>
      <c r="B2456" s="4"/>
    </row>
    <row r="2457" ht="14.25" customHeight="1">
      <c r="A2457" s="4"/>
      <c r="B2457" s="4"/>
    </row>
    <row r="2458" ht="14.25" customHeight="1">
      <c r="A2458" s="4"/>
      <c r="B2458" s="4"/>
    </row>
    <row r="2459" ht="14.25" customHeight="1">
      <c r="A2459" s="4"/>
      <c r="B2459" s="4"/>
    </row>
    <row r="2460" ht="14.25" customHeight="1">
      <c r="A2460" s="4"/>
      <c r="B2460" s="4"/>
    </row>
    <row r="2461" ht="14.25" customHeight="1">
      <c r="A2461" s="4"/>
      <c r="B2461" s="4"/>
    </row>
    <row r="2462" ht="14.25" customHeight="1">
      <c r="A2462" s="4"/>
      <c r="B2462" s="4"/>
    </row>
    <row r="2463" ht="14.25" customHeight="1">
      <c r="A2463" s="4"/>
      <c r="B2463" s="4"/>
    </row>
    <row r="2464" ht="14.25" customHeight="1">
      <c r="A2464" s="4"/>
      <c r="B2464" s="4"/>
    </row>
    <row r="2465" ht="14.25" customHeight="1">
      <c r="A2465" s="4"/>
      <c r="B2465" s="4"/>
    </row>
    <row r="2466" ht="14.25" customHeight="1">
      <c r="A2466" s="4"/>
      <c r="B2466" s="4"/>
    </row>
    <row r="2467" ht="14.25" customHeight="1">
      <c r="A2467" s="4"/>
      <c r="B2467" s="4"/>
    </row>
    <row r="2468" ht="14.25" customHeight="1">
      <c r="A2468" s="4"/>
      <c r="B2468" s="4"/>
    </row>
    <row r="2469" ht="14.25" customHeight="1">
      <c r="A2469" s="4"/>
      <c r="B2469" s="4"/>
    </row>
    <row r="2470" ht="14.25" customHeight="1">
      <c r="A2470" s="4"/>
      <c r="B2470" s="4"/>
    </row>
    <row r="2471" ht="14.25" customHeight="1">
      <c r="A2471" s="4"/>
      <c r="B2471" s="4"/>
    </row>
    <row r="2472" ht="14.25" customHeight="1">
      <c r="A2472" s="4"/>
      <c r="B2472" s="4"/>
    </row>
    <row r="2473" ht="14.25" customHeight="1">
      <c r="A2473" s="4"/>
      <c r="B2473" s="4"/>
    </row>
    <row r="2474" ht="14.25" customHeight="1">
      <c r="A2474" s="4"/>
      <c r="B2474" s="4"/>
    </row>
    <row r="2475" ht="14.25" customHeight="1">
      <c r="A2475" s="4"/>
      <c r="B2475" s="4"/>
    </row>
    <row r="2476" ht="14.25" customHeight="1">
      <c r="A2476" s="4"/>
      <c r="B2476" s="4"/>
    </row>
    <row r="2477" ht="14.25" customHeight="1">
      <c r="A2477" s="4"/>
      <c r="B2477" s="4"/>
    </row>
    <row r="2478" ht="14.25" customHeight="1">
      <c r="A2478" s="4"/>
      <c r="B2478" s="4"/>
    </row>
    <row r="2479" ht="14.25" customHeight="1">
      <c r="A2479" s="4"/>
      <c r="B2479" s="4"/>
    </row>
    <row r="2480" ht="14.25" customHeight="1">
      <c r="A2480" s="4"/>
      <c r="B2480" s="4"/>
    </row>
    <row r="2481" ht="14.25" customHeight="1">
      <c r="A2481" s="4"/>
      <c r="B2481" s="4"/>
    </row>
    <row r="2482" ht="14.25" customHeight="1">
      <c r="A2482" s="4"/>
      <c r="B2482" s="4"/>
    </row>
    <row r="2483" ht="14.25" customHeight="1">
      <c r="A2483" s="4"/>
      <c r="B2483" s="4"/>
    </row>
    <row r="2484" ht="14.25" customHeight="1">
      <c r="A2484" s="4"/>
      <c r="B2484" s="4"/>
    </row>
    <row r="2485" ht="14.25" customHeight="1">
      <c r="A2485" s="4"/>
      <c r="B2485" s="4"/>
    </row>
    <row r="2486" ht="14.25" customHeight="1">
      <c r="A2486" s="4"/>
      <c r="B2486" s="4"/>
    </row>
    <row r="2487" ht="14.25" customHeight="1">
      <c r="A2487" s="4"/>
      <c r="B2487" s="4"/>
    </row>
    <row r="2488" ht="14.25" customHeight="1">
      <c r="A2488" s="4"/>
      <c r="B2488" s="4"/>
    </row>
    <row r="2489" ht="14.25" customHeight="1">
      <c r="A2489" s="4"/>
      <c r="B2489" s="4"/>
    </row>
    <row r="2490" ht="14.25" customHeight="1">
      <c r="A2490" s="4"/>
      <c r="B2490" s="4"/>
    </row>
    <row r="2491" ht="14.25" customHeight="1">
      <c r="A2491" s="4"/>
      <c r="B2491" s="4"/>
    </row>
    <row r="2492" ht="14.25" customHeight="1">
      <c r="A2492" s="4"/>
      <c r="B2492" s="4"/>
    </row>
    <row r="2493" ht="14.25" customHeight="1">
      <c r="A2493" s="4"/>
      <c r="B2493" s="4"/>
    </row>
    <row r="2494" ht="14.25" customHeight="1">
      <c r="A2494" s="4"/>
      <c r="B2494" s="4"/>
    </row>
    <row r="2495" ht="14.25" customHeight="1">
      <c r="A2495" s="4"/>
      <c r="B2495" s="4"/>
    </row>
    <row r="2496" ht="14.25" customHeight="1">
      <c r="A2496" s="4"/>
      <c r="B2496" s="4"/>
    </row>
    <row r="2497" ht="14.25" customHeight="1">
      <c r="A2497" s="4"/>
      <c r="B2497" s="4"/>
    </row>
    <row r="2498" ht="14.25" customHeight="1">
      <c r="A2498" s="4"/>
      <c r="B2498" s="4"/>
    </row>
    <row r="2499" ht="14.25" customHeight="1">
      <c r="A2499" s="4"/>
      <c r="B2499" s="4"/>
    </row>
    <row r="2500" ht="14.25" customHeight="1">
      <c r="A2500" s="4"/>
      <c r="B2500" s="4"/>
    </row>
    <row r="2501" ht="14.25" customHeight="1">
      <c r="A2501" s="4"/>
      <c r="B2501" s="4"/>
    </row>
    <row r="2502" ht="14.25" customHeight="1">
      <c r="A2502" s="4"/>
      <c r="B2502" s="4"/>
    </row>
    <row r="2503" ht="14.25" customHeight="1">
      <c r="A2503" s="4"/>
      <c r="B2503" s="4"/>
    </row>
    <row r="2504" ht="14.25" customHeight="1">
      <c r="A2504" s="4"/>
      <c r="B2504" s="4"/>
    </row>
    <row r="2505" ht="14.25" customHeight="1">
      <c r="A2505" s="4"/>
      <c r="B2505" s="4"/>
    </row>
    <row r="2506" ht="14.25" customHeight="1">
      <c r="A2506" s="4"/>
      <c r="B2506" s="4"/>
    </row>
    <row r="2507" ht="14.25" customHeight="1">
      <c r="A2507" s="4"/>
      <c r="B2507" s="4"/>
    </row>
    <row r="2508" ht="14.25" customHeight="1">
      <c r="A2508" s="4"/>
      <c r="B2508" s="4"/>
    </row>
    <row r="2509" ht="14.25" customHeight="1">
      <c r="A2509" s="4"/>
      <c r="B2509" s="4"/>
    </row>
    <row r="2510" ht="14.25" customHeight="1">
      <c r="A2510" s="4"/>
      <c r="B2510" s="4"/>
    </row>
    <row r="2511" ht="14.25" customHeight="1">
      <c r="A2511" s="4"/>
      <c r="B2511" s="4"/>
    </row>
    <row r="2512" ht="14.25" customHeight="1">
      <c r="A2512" s="4"/>
      <c r="B2512" s="4"/>
    </row>
    <row r="2513" ht="14.25" customHeight="1">
      <c r="A2513" s="4"/>
      <c r="B2513" s="4"/>
    </row>
    <row r="2514" ht="14.25" customHeight="1">
      <c r="A2514" s="4"/>
      <c r="B2514" s="4"/>
    </row>
    <row r="2515" ht="14.25" customHeight="1">
      <c r="A2515" s="4"/>
      <c r="B2515" s="4"/>
    </row>
    <row r="2516" ht="14.25" customHeight="1">
      <c r="A2516" s="4"/>
      <c r="B2516" s="4"/>
    </row>
    <row r="2517" ht="14.25" customHeight="1">
      <c r="A2517" s="4"/>
      <c r="B2517" s="4"/>
    </row>
    <row r="2518" ht="14.25" customHeight="1">
      <c r="A2518" s="4"/>
      <c r="B2518" s="4"/>
    </row>
    <row r="2519" ht="14.25" customHeight="1">
      <c r="A2519" s="4"/>
      <c r="B2519" s="4"/>
    </row>
    <row r="2520" ht="14.25" customHeight="1">
      <c r="A2520" s="4"/>
      <c r="B2520" s="4"/>
    </row>
    <row r="2521" ht="14.25" customHeight="1">
      <c r="A2521" s="4"/>
      <c r="B2521" s="4"/>
    </row>
    <row r="2522" ht="14.25" customHeight="1">
      <c r="A2522" s="4"/>
      <c r="B2522" s="4"/>
    </row>
    <row r="2523" ht="14.25" customHeight="1">
      <c r="A2523" s="4"/>
      <c r="B2523" s="4"/>
    </row>
    <row r="2524" ht="14.25" customHeight="1">
      <c r="A2524" s="4"/>
      <c r="B2524" s="4"/>
    </row>
    <row r="2525" ht="14.25" customHeight="1">
      <c r="A2525" s="4"/>
      <c r="B2525" s="4"/>
    </row>
    <row r="2526" ht="14.25" customHeight="1">
      <c r="A2526" s="4"/>
      <c r="B2526" s="4"/>
    </row>
    <row r="2527" ht="14.25" customHeight="1">
      <c r="A2527" s="4"/>
      <c r="B2527" s="4"/>
    </row>
    <row r="2528" ht="14.25" customHeight="1">
      <c r="A2528" s="4"/>
      <c r="B2528" s="4"/>
    </row>
    <row r="2529" ht="14.25" customHeight="1">
      <c r="A2529" s="4"/>
      <c r="B2529" s="4"/>
    </row>
    <row r="2530" ht="14.25" customHeight="1">
      <c r="A2530" s="4"/>
      <c r="B2530" s="4"/>
    </row>
    <row r="2531" ht="14.25" customHeight="1">
      <c r="A2531" s="4"/>
      <c r="B2531" s="4"/>
    </row>
    <row r="2532" ht="14.25" customHeight="1">
      <c r="A2532" s="4"/>
      <c r="B2532" s="4"/>
    </row>
    <row r="2533" ht="14.25" customHeight="1">
      <c r="A2533" s="4"/>
      <c r="B2533" s="4"/>
    </row>
    <row r="2534" ht="14.25" customHeight="1">
      <c r="A2534" s="4"/>
      <c r="B2534" s="4"/>
    </row>
    <row r="2535" ht="14.25" customHeight="1">
      <c r="A2535" s="4"/>
      <c r="B2535" s="4"/>
    </row>
    <row r="2536" ht="14.25" customHeight="1">
      <c r="A2536" s="4"/>
      <c r="B2536" s="4"/>
    </row>
    <row r="2537" ht="14.25" customHeight="1">
      <c r="A2537" s="4"/>
      <c r="B2537" s="4"/>
    </row>
    <row r="2538" ht="14.25" customHeight="1">
      <c r="A2538" s="4"/>
      <c r="B2538" s="4"/>
    </row>
    <row r="2539" ht="14.25" customHeight="1">
      <c r="A2539" s="4"/>
      <c r="B2539" s="4"/>
    </row>
    <row r="2540" ht="14.25" customHeight="1">
      <c r="A2540" s="4"/>
      <c r="B2540" s="4"/>
    </row>
    <row r="2541" ht="14.25" customHeight="1">
      <c r="A2541" s="4"/>
      <c r="B2541" s="4"/>
    </row>
    <row r="2542" ht="14.25" customHeight="1">
      <c r="A2542" s="4"/>
      <c r="B2542" s="4"/>
    </row>
    <row r="2543" ht="14.25" customHeight="1">
      <c r="A2543" s="4"/>
      <c r="B2543" s="4"/>
    </row>
    <row r="2544" ht="14.25" customHeight="1">
      <c r="A2544" s="4"/>
      <c r="B2544" s="4"/>
    </row>
    <row r="2545" ht="14.25" customHeight="1">
      <c r="A2545" s="4"/>
      <c r="B2545" s="4"/>
    </row>
    <row r="2546" ht="14.25" customHeight="1">
      <c r="A2546" s="4"/>
      <c r="B2546" s="4"/>
    </row>
    <row r="2547" ht="14.25" customHeight="1">
      <c r="A2547" s="4"/>
      <c r="B2547" s="4"/>
    </row>
    <row r="2548" ht="14.25" customHeight="1">
      <c r="A2548" s="4"/>
      <c r="B2548" s="4"/>
    </row>
    <row r="2549" ht="14.25" customHeight="1">
      <c r="A2549" s="4"/>
      <c r="B2549" s="4"/>
    </row>
    <row r="2550" ht="14.25" customHeight="1">
      <c r="A2550" s="4"/>
      <c r="B2550" s="4"/>
    </row>
    <row r="2551" ht="14.25" customHeight="1">
      <c r="A2551" s="4"/>
      <c r="B2551" s="4"/>
    </row>
    <row r="2552" ht="14.25" customHeight="1">
      <c r="A2552" s="4"/>
      <c r="B2552" s="4"/>
    </row>
    <row r="2553" ht="14.25" customHeight="1">
      <c r="A2553" s="4"/>
      <c r="B2553" s="4"/>
    </row>
    <row r="2554" ht="14.25" customHeight="1">
      <c r="A2554" s="4"/>
      <c r="B2554" s="4"/>
    </row>
    <row r="2555" ht="14.25" customHeight="1">
      <c r="A2555" s="4"/>
      <c r="B2555" s="4"/>
    </row>
    <row r="2556" ht="14.25" customHeight="1">
      <c r="A2556" s="4"/>
      <c r="B2556" s="4"/>
    </row>
    <row r="2557" ht="14.25" customHeight="1">
      <c r="A2557" s="4"/>
      <c r="B2557" s="4"/>
    </row>
    <row r="2558" ht="14.25" customHeight="1">
      <c r="A2558" s="4"/>
      <c r="B2558" s="4"/>
    </row>
    <row r="2559" ht="14.25" customHeight="1">
      <c r="A2559" s="4"/>
      <c r="B2559" s="4"/>
    </row>
    <row r="2560" ht="14.25" customHeight="1">
      <c r="A2560" s="4"/>
      <c r="B2560" s="4"/>
    </row>
    <row r="2561" ht="14.25" customHeight="1">
      <c r="A2561" s="4"/>
      <c r="B2561" s="4"/>
    </row>
    <row r="2562" ht="14.25" customHeight="1">
      <c r="A2562" s="4"/>
      <c r="B2562" s="4"/>
    </row>
    <row r="2563" ht="14.25" customHeight="1">
      <c r="A2563" s="4"/>
      <c r="B2563" s="4"/>
    </row>
    <row r="2564" ht="14.25" customHeight="1">
      <c r="A2564" s="4"/>
      <c r="B2564" s="4"/>
    </row>
    <row r="2565" ht="14.25" customHeight="1">
      <c r="A2565" s="4"/>
      <c r="B2565" s="4"/>
    </row>
    <row r="2566" ht="14.25" customHeight="1">
      <c r="A2566" s="4"/>
      <c r="B2566" s="4"/>
    </row>
    <row r="2567" ht="14.25" customHeight="1">
      <c r="A2567" s="4"/>
      <c r="B2567" s="4"/>
    </row>
    <row r="2568" ht="14.25" customHeight="1">
      <c r="A2568" s="4"/>
      <c r="B2568" s="4"/>
    </row>
    <row r="2569" ht="14.25" customHeight="1">
      <c r="A2569" s="4"/>
      <c r="B2569" s="4"/>
    </row>
    <row r="2570" ht="14.25" customHeight="1">
      <c r="A2570" s="4"/>
      <c r="B2570" s="4"/>
    </row>
    <row r="2571" ht="14.25" customHeight="1">
      <c r="A2571" s="4"/>
      <c r="B2571" s="4"/>
    </row>
    <row r="2572" ht="14.25" customHeight="1">
      <c r="A2572" s="4"/>
      <c r="B2572" s="4"/>
    </row>
    <row r="2573" ht="14.25" customHeight="1">
      <c r="A2573" s="4"/>
      <c r="B2573" s="4"/>
    </row>
    <row r="2574" ht="14.25" customHeight="1">
      <c r="A2574" s="4"/>
      <c r="B2574" s="4"/>
    </row>
    <row r="2575" ht="14.25" customHeight="1">
      <c r="A2575" s="4"/>
      <c r="B2575" s="4"/>
    </row>
    <row r="2576" ht="14.25" customHeight="1">
      <c r="A2576" s="4"/>
      <c r="B2576" s="4"/>
    </row>
    <row r="2577" ht="14.25" customHeight="1">
      <c r="A2577" s="4"/>
      <c r="B2577" s="4"/>
    </row>
    <row r="2578" ht="14.25" customHeight="1">
      <c r="A2578" s="4"/>
      <c r="B2578" s="4"/>
    </row>
    <row r="2579" ht="14.25" customHeight="1">
      <c r="A2579" s="4"/>
      <c r="B2579" s="4"/>
    </row>
    <row r="2580" ht="14.25" customHeight="1">
      <c r="A2580" s="4"/>
      <c r="B2580" s="4"/>
    </row>
    <row r="2581" ht="14.25" customHeight="1">
      <c r="A2581" s="4"/>
      <c r="B2581" s="4"/>
    </row>
    <row r="2582" ht="14.25" customHeight="1">
      <c r="A2582" s="4"/>
      <c r="B2582" s="4"/>
    </row>
    <row r="2583" ht="14.25" customHeight="1">
      <c r="A2583" s="4"/>
      <c r="B2583" s="4"/>
    </row>
    <row r="2584" ht="14.25" customHeight="1">
      <c r="A2584" s="4"/>
      <c r="B2584" s="4"/>
    </row>
    <row r="2585" ht="14.25" customHeight="1">
      <c r="A2585" s="4"/>
      <c r="B2585" s="4"/>
    </row>
    <row r="2586" ht="14.25" customHeight="1">
      <c r="A2586" s="4"/>
      <c r="B2586" s="4"/>
    </row>
    <row r="2587" ht="14.25" customHeight="1">
      <c r="A2587" s="4"/>
      <c r="B2587" s="4"/>
    </row>
    <row r="2588" ht="14.25" customHeight="1">
      <c r="A2588" s="4"/>
      <c r="B2588" s="4"/>
    </row>
    <row r="2589" ht="14.25" customHeight="1">
      <c r="A2589" s="4"/>
      <c r="B2589" s="4"/>
    </row>
    <row r="2590" ht="14.25" customHeight="1">
      <c r="A2590" s="4"/>
      <c r="B2590" s="4"/>
    </row>
    <row r="2591" ht="14.25" customHeight="1">
      <c r="A2591" s="4"/>
      <c r="B2591" s="4"/>
    </row>
    <row r="2592" ht="14.25" customHeight="1">
      <c r="A2592" s="4"/>
      <c r="B2592" s="4"/>
    </row>
    <row r="2593" ht="14.25" customHeight="1">
      <c r="A2593" s="4"/>
      <c r="B2593" s="4"/>
    </row>
    <row r="2594" ht="14.25" customHeight="1">
      <c r="A2594" s="4"/>
      <c r="B2594" s="4"/>
    </row>
    <row r="2595" ht="14.25" customHeight="1">
      <c r="A2595" s="4"/>
      <c r="B2595" s="4"/>
    </row>
    <row r="2596" ht="14.25" customHeight="1">
      <c r="A2596" s="4"/>
      <c r="B2596" s="4"/>
    </row>
    <row r="2597" ht="14.25" customHeight="1">
      <c r="A2597" s="4"/>
      <c r="B2597" s="4"/>
    </row>
    <row r="2598" ht="14.25" customHeight="1">
      <c r="A2598" s="4"/>
      <c r="B2598" s="4"/>
    </row>
    <row r="2599" ht="14.25" customHeight="1">
      <c r="A2599" s="4"/>
      <c r="B2599" s="4"/>
    </row>
    <row r="2600" ht="14.25" customHeight="1">
      <c r="A2600" s="4"/>
      <c r="B2600" s="4"/>
    </row>
    <row r="2601" ht="14.25" customHeight="1">
      <c r="A2601" s="4"/>
      <c r="B2601" s="4"/>
    </row>
    <row r="2602" ht="14.25" customHeight="1">
      <c r="A2602" s="4"/>
      <c r="B2602" s="4"/>
    </row>
    <row r="2603" ht="14.25" customHeight="1">
      <c r="A2603" s="4"/>
      <c r="B2603" s="4"/>
    </row>
    <row r="2604" ht="14.25" customHeight="1">
      <c r="A2604" s="4"/>
      <c r="B2604" s="4"/>
    </row>
    <row r="2605" ht="14.25" customHeight="1">
      <c r="A2605" s="4"/>
      <c r="B2605" s="4"/>
    </row>
    <row r="2606" ht="14.25" customHeight="1">
      <c r="A2606" s="4"/>
      <c r="B2606" s="4"/>
    </row>
    <row r="2607" ht="14.25" customHeight="1">
      <c r="A2607" s="4"/>
      <c r="B2607" s="4"/>
    </row>
    <row r="2608" ht="14.25" customHeight="1">
      <c r="A2608" s="4"/>
      <c r="B2608" s="4"/>
    </row>
    <row r="2609" ht="14.25" customHeight="1">
      <c r="A2609" s="4"/>
      <c r="B2609" s="4"/>
    </row>
    <row r="2610" ht="14.25" customHeight="1">
      <c r="A2610" s="4"/>
      <c r="B2610" s="4"/>
    </row>
    <row r="2611" ht="14.25" customHeight="1">
      <c r="A2611" s="4"/>
      <c r="B2611" s="4"/>
    </row>
    <row r="2612" ht="14.25" customHeight="1">
      <c r="A2612" s="4"/>
      <c r="B2612" s="4"/>
    </row>
    <row r="2613" ht="14.25" customHeight="1">
      <c r="A2613" s="4"/>
      <c r="B2613" s="4"/>
    </row>
    <row r="2614" ht="14.25" customHeight="1">
      <c r="A2614" s="4"/>
      <c r="B2614" s="4"/>
    </row>
    <row r="2615" ht="14.25" customHeight="1">
      <c r="A2615" s="4"/>
      <c r="B2615" s="4"/>
    </row>
    <row r="2616" ht="14.25" customHeight="1">
      <c r="A2616" s="4"/>
      <c r="B2616" s="4"/>
    </row>
    <row r="2617" ht="14.25" customHeight="1">
      <c r="A2617" s="4"/>
      <c r="B2617" s="4"/>
    </row>
    <row r="2618" ht="14.25" customHeight="1">
      <c r="A2618" s="4"/>
      <c r="B2618" s="4"/>
    </row>
    <row r="2619" ht="14.25" customHeight="1">
      <c r="A2619" s="4"/>
      <c r="B2619" s="4"/>
    </row>
    <row r="2620" ht="14.25" customHeight="1">
      <c r="A2620" s="4"/>
      <c r="B2620" s="4"/>
    </row>
    <row r="2621" ht="14.25" customHeight="1">
      <c r="A2621" s="4"/>
      <c r="B2621" s="4"/>
    </row>
    <row r="2622" ht="14.25" customHeight="1">
      <c r="A2622" s="4"/>
      <c r="B2622" s="4"/>
    </row>
    <row r="2623" ht="14.25" customHeight="1">
      <c r="A2623" s="4"/>
      <c r="B2623" s="4"/>
    </row>
    <row r="2624" ht="14.25" customHeight="1">
      <c r="A2624" s="4"/>
      <c r="B2624" s="4"/>
    </row>
    <row r="2625" ht="14.25" customHeight="1">
      <c r="A2625" s="4"/>
      <c r="B2625" s="4"/>
    </row>
    <row r="2626" ht="14.25" customHeight="1">
      <c r="A2626" s="4"/>
      <c r="B2626" s="4"/>
    </row>
    <row r="2627" ht="14.25" customHeight="1">
      <c r="A2627" s="4"/>
      <c r="B2627" s="4"/>
    </row>
    <row r="2628" ht="14.25" customHeight="1">
      <c r="A2628" s="4"/>
      <c r="B2628" s="4"/>
    </row>
    <row r="2629" ht="14.25" customHeight="1">
      <c r="A2629" s="4"/>
      <c r="B2629" s="4"/>
    </row>
    <row r="2630" ht="14.25" customHeight="1">
      <c r="A2630" s="4"/>
      <c r="B2630" s="4"/>
    </row>
    <row r="2631" ht="14.25" customHeight="1">
      <c r="A2631" s="4"/>
      <c r="B2631" s="4"/>
    </row>
    <row r="2632" ht="14.25" customHeight="1">
      <c r="A2632" s="4"/>
      <c r="B2632" s="4"/>
    </row>
    <row r="2633" ht="14.25" customHeight="1">
      <c r="A2633" s="4"/>
      <c r="B2633" s="4"/>
    </row>
    <row r="2634" ht="14.25" customHeight="1">
      <c r="A2634" s="4"/>
      <c r="B2634" s="4"/>
    </row>
    <row r="2635" ht="14.25" customHeight="1">
      <c r="A2635" s="4"/>
      <c r="B2635" s="4"/>
    </row>
    <row r="2636" ht="14.25" customHeight="1">
      <c r="A2636" s="4"/>
      <c r="B2636" s="4"/>
    </row>
    <row r="2637" ht="14.25" customHeight="1">
      <c r="A2637" s="4"/>
      <c r="B2637" s="4"/>
    </row>
    <row r="2638" ht="14.25" customHeight="1">
      <c r="A2638" s="4"/>
      <c r="B2638" s="4"/>
    </row>
    <row r="2639" ht="14.25" customHeight="1">
      <c r="A2639" s="4"/>
      <c r="B2639" s="4"/>
    </row>
    <row r="2640" ht="14.25" customHeight="1">
      <c r="A2640" s="4"/>
      <c r="B2640" s="4"/>
    </row>
    <row r="2641" ht="14.25" customHeight="1">
      <c r="A2641" s="4"/>
      <c r="B2641" s="4"/>
    </row>
    <row r="2642" ht="14.25" customHeight="1">
      <c r="A2642" s="4"/>
      <c r="B2642" s="4"/>
    </row>
    <row r="2643" ht="14.25" customHeight="1">
      <c r="A2643" s="4"/>
      <c r="B2643" s="4"/>
    </row>
    <row r="2644" ht="14.25" customHeight="1">
      <c r="A2644" s="4"/>
      <c r="B2644" s="4"/>
    </row>
    <row r="2645" ht="14.25" customHeight="1">
      <c r="A2645" s="4"/>
      <c r="B2645" s="4"/>
    </row>
    <row r="2646" ht="14.25" customHeight="1">
      <c r="A2646" s="4"/>
      <c r="B2646" s="4"/>
    </row>
    <row r="2647" ht="14.25" customHeight="1">
      <c r="A2647" s="4"/>
      <c r="B2647" s="4"/>
    </row>
    <row r="2648" ht="14.25" customHeight="1">
      <c r="A2648" s="4"/>
      <c r="B2648" s="4"/>
    </row>
    <row r="2649" ht="14.25" customHeight="1">
      <c r="A2649" s="4"/>
      <c r="B2649" s="4"/>
    </row>
    <row r="2650" ht="14.25" customHeight="1">
      <c r="A2650" s="4"/>
      <c r="B2650" s="4"/>
    </row>
    <row r="2651" ht="14.25" customHeight="1">
      <c r="A2651" s="4"/>
      <c r="B2651" s="4"/>
    </row>
    <row r="2652" ht="14.25" customHeight="1">
      <c r="A2652" s="4"/>
      <c r="B2652" s="4"/>
    </row>
    <row r="2653" ht="14.25" customHeight="1">
      <c r="A2653" s="4"/>
      <c r="B2653" s="4"/>
    </row>
    <row r="2654" ht="14.25" customHeight="1">
      <c r="A2654" s="4"/>
      <c r="B2654" s="4"/>
    </row>
    <row r="2655" ht="14.25" customHeight="1">
      <c r="A2655" s="4"/>
      <c r="B2655" s="4"/>
    </row>
    <row r="2656" ht="14.25" customHeight="1">
      <c r="A2656" s="4"/>
      <c r="B2656" s="4"/>
    </row>
    <row r="2657" ht="14.25" customHeight="1">
      <c r="A2657" s="4"/>
      <c r="B2657" s="4"/>
    </row>
    <row r="2658" ht="14.25" customHeight="1">
      <c r="A2658" s="4"/>
      <c r="B2658" s="4"/>
    </row>
    <row r="2659" ht="14.25" customHeight="1">
      <c r="A2659" s="4"/>
      <c r="B2659" s="4"/>
    </row>
    <row r="2660" ht="14.25" customHeight="1">
      <c r="A2660" s="4"/>
      <c r="B2660" s="4"/>
    </row>
    <row r="2661" ht="14.25" customHeight="1">
      <c r="A2661" s="4"/>
      <c r="B2661" s="4"/>
    </row>
    <row r="2662" ht="14.25" customHeight="1">
      <c r="A2662" s="4"/>
      <c r="B2662" s="4"/>
    </row>
    <row r="2663" ht="14.25" customHeight="1">
      <c r="A2663" s="4"/>
      <c r="B2663" s="4"/>
    </row>
    <row r="2664" ht="14.25" customHeight="1">
      <c r="A2664" s="4"/>
      <c r="B2664" s="4"/>
    </row>
    <row r="2665" ht="14.25" customHeight="1">
      <c r="A2665" s="4"/>
      <c r="B2665" s="4"/>
    </row>
    <row r="2666" ht="14.25" customHeight="1">
      <c r="A2666" s="4"/>
      <c r="B2666" s="4"/>
    </row>
    <row r="2667" ht="14.25" customHeight="1">
      <c r="A2667" s="4"/>
      <c r="B2667" s="4"/>
    </row>
    <row r="2668" ht="14.25" customHeight="1">
      <c r="A2668" s="4"/>
      <c r="B2668" s="4"/>
    </row>
    <row r="2669" ht="14.25" customHeight="1">
      <c r="A2669" s="4"/>
      <c r="B2669" s="4"/>
    </row>
    <row r="2670" ht="14.25" customHeight="1">
      <c r="A2670" s="4"/>
      <c r="B2670" s="4"/>
    </row>
    <row r="2671" ht="14.25" customHeight="1">
      <c r="A2671" s="4"/>
      <c r="B2671" s="4"/>
    </row>
    <row r="2672" ht="14.25" customHeight="1">
      <c r="A2672" s="4"/>
      <c r="B2672" s="4"/>
    </row>
    <row r="2673" ht="14.25" customHeight="1">
      <c r="A2673" s="4"/>
      <c r="B2673" s="4"/>
    </row>
    <row r="2674" ht="14.25" customHeight="1">
      <c r="A2674" s="4"/>
      <c r="B2674" s="4"/>
    </row>
    <row r="2675" ht="14.25" customHeight="1">
      <c r="A2675" s="4"/>
      <c r="B2675" s="4"/>
    </row>
    <row r="2676" ht="14.25" customHeight="1">
      <c r="A2676" s="4"/>
      <c r="B2676" s="4"/>
    </row>
    <row r="2677" ht="14.25" customHeight="1">
      <c r="A2677" s="4"/>
      <c r="B2677" s="4"/>
    </row>
    <row r="2678" ht="14.25" customHeight="1">
      <c r="A2678" s="4"/>
      <c r="B2678" s="4"/>
    </row>
    <row r="2679" ht="14.25" customHeight="1">
      <c r="A2679" s="4"/>
      <c r="B2679" s="4"/>
    </row>
    <row r="2680" ht="14.25" customHeight="1">
      <c r="A2680" s="4"/>
      <c r="B2680" s="4"/>
    </row>
    <row r="2681" ht="14.25" customHeight="1">
      <c r="A2681" s="4"/>
      <c r="B2681" s="4"/>
    </row>
    <row r="2682" ht="14.25" customHeight="1">
      <c r="A2682" s="4"/>
      <c r="B2682" s="4"/>
    </row>
    <row r="2683" ht="14.25" customHeight="1">
      <c r="A2683" s="4"/>
      <c r="B2683" s="4"/>
    </row>
    <row r="2684" ht="14.25" customHeight="1">
      <c r="A2684" s="4"/>
      <c r="B2684" s="4"/>
    </row>
    <row r="2685" ht="14.25" customHeight="1">
      <c r="A2685" s="4"/>
      <c r="B2685" s="4"/>
    </row>
    <row r="2686" ht="14.25" customHeight="1">
      <c r="A2686" s="4"/>
      <c r="B2686" s="4"/>
    </row>
    <row r="2687" ht="14.25" customHeight="1">
      <c r="A2687" s="4"/>
      <c r="B2687" s="4"/>
    </row>
    <row r="2688" ht="14.25" customHeight="1">
      <c r="A2688" s="4"/>
      <c r="B2688" s="4"/>
    </row>
    <row r="2689" ht="14.25" customHeight="1">
      <c r="A2689" s="4"/>
      <c r="B2689" s="4"/>
    </row>
    <row r="2690" ht="14.25" customHeight="1">
      <c r="A2690" s="4"/>
      <c r="B2690" s="4"/>
    </row>
    <row r="2691" ht="14.25" customHeight="1">
      <c r="A2691" s="4"/>
      <c r="B2691" s="4"/>
    </row>
    <row r="2692" ht="14.25" customHeight="1">
      <c r="A2692" s="4"/>
      <c r="B2692" s="4"/>
    </row>
    <row r="2693" ht="14.25" customHeight="1">
      <c r="A2693" s="4"/>
      <c r="B2693" s="4"/>
    </row>
    <row r="2694" ht="14.25" customHeight="1">
      <c r="A2694" s="4"/>
      <c r="B2694" s="4"/>
    </row>
    <row r="2695" ht="14.25" customHeight="1">
      <c r="A2695" s="4"/>
      <c r="B2695" s="4"/>
    </row>
    <row r="2696" ht="14.25" customHeight="1">
      <c r="A2696" s="4"/>
      <c r="B2696" s="4"/>
    </row>
    <row r="2697" ht="14.25" customHeight="1">
      <c r="A2697" s="4"/>
      <c r="B2697" s="4"/>
    </row>
    <row r="2698" ht="14.25" customHeight="1">
      <c r="A2698" s="4"/>
      <c r="B2698" s="4"/>
    </row>
    <row r="2699" ht="14.25" customHeight="1">
      <c r="A2699" s="4"/>
      <c r="B2699" s="4"/>
    </row>
    <row r="2700" ht="14.25" customHeight="1">
      <c r="A2700" s="4"/>
      <c r="B2700" s="4"/>
    </row>
    <row r="2701" ht="14.25" customHeight="1">
      <c r="A2701" s="4"/>
      <c r="B2701" s="4"/>
    </row>
    <row r="2702" ht="14.25" customHeight="1">
      <c r="A2702" s="4"/>
      <c r="B2702" s="4"/>
    </row>
    <row r="2703" ht="14.25" customHeight="1">
      <c r="A2703" s="4"/>
      <c r="B2703" s="4"/>
    </row>
    <row r="2704" ht="14.25" customHeight="1">
      <c r="A2704" s="4"/>
      <c r="B2704" s="4"/>
    </row>
    <row r="2705" ht="14.25" customHeight="1">
      <c r="A2705" s="4"/>
      <c r="B2705" s="4"/>
    </row>
    <row r="2706" ht="14.25" customHeight="1">
      <c r="A2706" s="4"/>
      <c r="B2706" s="4"/>
    </row>
    <row r="2707" ht="14.25" customHeight="1">
      <c r="A2707" s="4"/>
      <c r="B2707" s="4"/>
    </row>
    <row r="2708" ht="14.25" customHeight="1">
      <c r="A2708" s="4"/>
      <c r="B2708" s="4"/>
    </row>
    <row r="2709" ht="14.25" customHeight="1">
      <c r="A2709" s="4"/>
      <c r="B2709" s="4"/>
    </row>
    <row r="2710" ht="14.25" customHeight="1">
      <c r="A2710" s="4"/>
      <c r="B2710" s="4"/>
    </row>
    <row r="2711" ht="14.25" customHeight="1">
      <c r="A2711" s="4"/>
      <c r="B2711" s="4"/>
    </row>
    <row r="2712" ht="14.25" customHeight="1">
      <c r="A2712" s="4"/>
      <c r="B2712" s="4"/>
    </row>
    <row r="2713" ht="14.25" customHeight="1">
      <c r="A2713" s="4"/>
      <c r="B2713" s="4"/>
    </row>
    <row r="2714" ht="14.25" customHeight="1">
      <c r="A2714" s="4"/>
      <c r="B2714" s="4"/>
    </row>
    <row r="2715" ht="14.25" customHeight="1">
      <c r="A2715" s="4"/>
      <c r="B2715" s="4"/>
    </row>
    <row r="2716" ht="14.25" customHeight="1">
      <c r="A2716" s="4"/>
      <c r="B2716" s="4"/>
    </row>
    <row r="2717" ht="14.25" customHeight="1">
      <c r="A2717" s="4"/>
      <c r="B2717" s="4"/>
    </row>
    <row r="2718" ht="14.25" customHeight="1">
      <c r="A2718" s="4"/>
      <c r="B2718" s="4"/>
    </row>
    <row r="2719" ht="14.25" customHeight="1">
      <c r="A2719" s="4"/>
      <c r="B2719" s="4"/>
    </row>
    <row r="2720" ht="14.25" customHeight="1">
      <c r="A2720" s="4"/>
      <c r="B2720" s="4"/>
    </row>
    <row r="2721" ht="14.25" customHeight="1">
      <c r="A2721" s="4"/>
      <c r="B2721" s="4"/>
    </row>
    <row r="2722" ht="14.25" customHeight="1">
      <c r="A2722" s="4"/>
      <c r="B2722" s="4"/>
    </row>
    <row r="2723" ht="14.25" customHeight="1">
      <c r="A2723" s="4"/>
      <c r="B2723" s="4"/>
    </row>
    <row r="2724" ht="14.25" customHeight="1">
      <c r="A2724" s="4"/>
      <c r="B2724" s="4"/>
    </row>
    <row r="2725" ht="14.25" customHeight="1">
      <c r="A2725" s="4"/>
      <c r="B2725" s="4"/>
    </row>
    <row r="2726" ht="14.25" customHeight="1">
      <c r="A2726" s="4"/>
      <c r="B2726" s="4"/>
    </row>
    <row r="2727" ht="14.25" customHeight="1">
      <c r="A2727" s="4"/>
      <c r="B2727" s="4"/>
    </row>
    <row r="2728" ht="14.25" customHeight="1">
      <c r="A2728" s="4"/>
      <c r="B2728" s="4"/>
    </row>
    <row r="2729" ht="14.25" customHeight="1">
      <c r="A2729" s="4"/>
      <c r="B2729" s="4"/>
    </row>
    <row r="2730" ht="14.25" customHeight="1">
      <c r="A2730" s="4"/>
      <c r="B2730" s="4"/>
    </row>
    <row r="2731" ht="14.25" customHeight="1">
      <c r="A2731" s="4"/>
      <c r="B2731" s="4"/>
    </row>
    <row r="2732" ht="14.25" customHeight="1">
      <c r="A2732" s="4"/>
      <c r="B2732" s="4"/>
    </row>
    <row r="2733" ht="14.25" customHeight="1">
      <c r="A2733" s="4"/>
      <c r="B2733" s="4"/>
    </row>
    <row r="2734" ht="14.25" customHeight="1">
      <c r="A2734" s="4"/>
      <c r="B2734" s="4"/>
    </row>
    <row r="2735" ht="14.25" customHeight="1">
      <c r="A2735" s="4"/>
      <c r="B2735" s="4"/>
    </row>
    <row r="2736" ht="14.25" customHeight="1">
      <c r="A2736" s="4"/>
      <c r="B2736" s="4"/>
    </row>
    <row r="2737" ht="14.25" customHeight="1">
      <c r="A2737" s="4"/>
      <c r="B2737" s="4"/>
    </row>
    <row r="2738" ht="14.25" customHeight="1">
      <c r="A2738" s="4"/>
      <c r="B2738" s="4"/>
    </row>
    <row r="2739" ht="14.25" customHeight="1">
      <c r="A2739" s="4"/>
      <c r="B2739" s="4"/>
    </row>
    <row r="2740" ht="14.25" customHeight="1">
      <c r="A2740" s="4"/>
      <c r="B2740" s="4"/>
    </row>
    <row r="2741" ht="14.25" customHeight="1">
      <c r="A2741" s="4"/>
      <c r="B2741" s="4"/>
    </row>
    <row r="2742" ht="14.25" customHeight="1">
      <c r="A2742" s="4"/>
      <c r="B2742" s="4"/>
    </row>
    <row r="2743" ht="14.25" customHeight="1">
      <c r="A2743" s="4"/>
      <c r="B2743" s="4"/>
    </row>
    <row r="2744" ht="14.25" customHeight="1">
      <c r="A2744" s="4"/>
      <c r="B2744" s="4"/>
    </row>
    <row r="2745" ht="14.25" customHeight="1">
      <c r="A2745" s="4"/>
      <c r="B2745" s="4"/>
    </row>
    <row r="2746" ht="14.25" customHeight="1">
      <c r="A2746" s="4"/>
      <c r="B2746" s="4"/>
    </row>
    <row r="2747" ht="14.25" customHeight="1">
      <c r="A2747" s="4"/>
      <c r="B2747" s="4"/>
    </row>
    <row r="2748" ht="14.25" customHeight="1">
      <c r="A2748" s="4"/>
      <c r="B2748" s="4"/>
    </row>
    <row r="2749" ht="14.25" customHeight="1">
      <c r="A2749" s="4"/>
      <c r="B2749" s="4"/>
    </row>
    <row r="2750" ht="14.25" customHeight="1">
      <c r="A2750" s="4"/>
      <c r="B2750" s="4"/>
    </row>
    <row r="2751" ht="14.25" customHeight="1">
      <c r="A2751" s="4"/>
      <c r="B2751" s="4"/>
    </row>
    <row r="2752" ht="14.25" customHeight="1">
      <c r="A2752" s="4"/>
      <c r="B2752" s="4"/>
    </row>
    <row r="2753" ht="14.25" customHeight="1">
      <c r="A2753" s="4"/>
      <c r="B2753" s="4"/>
    </row>
    <row r="2754" ht="14.25" customHeight="1">
      <c r="A2754" s="4"/>
      <c r="B2754" s="4"/>
    </row>
    <row r="2755" ht="14.25" customHeight="1">
      <c r="A2755" s="4"/>
      <c r="B2755" s="4"/>
    </row>
    <row r="2756" ht="14.25" customHeight="1">
      <c r="A2756" s="4"/>
      <c r="B2756" s="4"/>
    </row>
    <row r="2757" ht="14.25" customHeight="1">
      <c r="A2757" s="4"/>
      <c r="B2757" s="4"/>
    </row>
    <row r="2758" ht="14.25" customHeight="1">
      <c r="A2758" s="4"/>
      <c r="B2758" s="4"/>
    </row>
    <row r="2759" ht="14.25" customHeight="1">
      <c r="A2759" s="4"/>
      <c r="B2759" s="4"/>
    </row>
    <row r="2760" ht="14.25" customHeight="1">
      <c r="A2760" s="4"/>
      <c r="B2760" s="4"/>
    </row>
    <row r="2761" ht="14.25" customHeight="1">
      <c r="A2761" s="4"/>
      <c r="B2761" s="4"/>
    </row>
    <row r="2762" ht="14.25" customHeight="1">
      <c r="A2762" s="4"/>
      <c r="B2762" s="4"/>
    </row>
    <row r="2763" ht="14.25" customHeight="1">
      <c r="A2763" s="4"/>
      <c r="B2763" s="4"/>
    </row>
    <row r="2764" ht="14.25" customHeight="1">
      <c r="A2764" s="4"/>
      <c r="B2764" s="4"/>
    </row>
    <row r="2765" ht="14.25" customHeight="1">
      <c r="A2765" s="4"/>
      <c r="B2765" s="4"/>
    </row>
    <row r="2766" ht="14.25" customHeight="1">
      <c r="A2766" s="4"/>
      <c r="B2766" s="4"/>
    </row>
    <row r="2767" ht="14.25" customHeight="1">
      <c r="A2767" s="4"/>
      <c r="B2767" s="4"/>
    </row>
    <row r="2768" ht="14.25" customHeight="1">
      <c r="A2768" s="4"/>
      <c r="B2768" s="4"/>
    </row>
    <row r="2769" ht="14.25" customHeight="1">
      <c r="A2769" s="4"/>
      <c r="B2769" s="4"/>
    </row>
    <row r="2770" ht="14.25" customHeight="1">
      <c r="A2770" s="4"/>
      <c r="B2770" s="4"/>
    </row>
    <row r="2771" ht="14.25" customHeight="1">
      <c r="A2771" s="4"/>
      <c r="B2771" s="4"/>
    </row>
    <row r="2772" ht="14.25" customHeight="1">
      <c r="A2772" s="4"/>
      <c r="B2772" s="4"/>
    </row>
    <row r="2773" ht="14.25" customHeight="1">
      <c r="A2773" s="4"/>
      <c r="B2773" s="4"/>
    </row>
    <row r="2774" ht="14.25" customHeight="1">
      <c r="A2774" s="4"/>
      <c r="B2774" s="4"/>
    </row>
    <row r="2775" ht="14.25" customHeight="1">
      <c r="A2775" s="4"/>
      <c r="B2775" s="4"/>
    </row>
    <row r="2776" ht="14.25" customHeight="1">
      <c r="A2776" s="4"/>
      <c r="B2776" s="4"/>
    </row>
    <row r="2777" ht="14.25" customHeight="1">
      <c r="A2777" s="4"/>
      <c r="B2777" s="4"/>
    </row>
    <row r="2778" ht="14.25" customHeight="1">
      <c r="A2778" s="4"/>
      <c r="B2778" s="4"/>
    </row>
    <row r="2779" ht="14.25" customHeight="1">
      <c r="A2779" s="4"/>
      <c r="B2779" s="4"/>
    </row>
    <row r="2780" ht="14.25" customHeight="1">
      <c r="A2780" s="4"/>
      <c r="B2780" s="4"/>
    </row>
    <row r="2781" ht="14.25" customHeight="1">
      <c r="A2781" s="4"/>
      <c r="B2781" s="4"/>
    </row>
    <row r="2782" ht="14.25" customHeight="1">
      <c r="A2782" s="4"/>
      <c r="B2782" s="4"/>
    </row>
    <row r="2783" ht="14.25" customHeight="1">
      <c r="A2783" s="4"/>
      <c r="B2783" s="4"/>
    </row>
    <row r="2784" ht="14.25" customHeight="1">
      <c r="A2784" s="4"/>
      <c r="B2784" s="4"/>
    </row>
    <row r="2785" ht="14.25" customHeight="1">
      <c r="A2785" s="4"/>
      <c r="B2785" s="4"/>
    </row>
    <row r="2786" ht="14.25" customHeight="1">
      <c r="A2786" s="4"/>
      <c r="B2786" s="4"/>
    </row>
    <row r="2787" ht="14.25" customHeight="1">
      <c r="A2787" s="4"/>
      <c r="B2787" s="4"/>
    </row>
    <row r="2788" ht="14.25" customHeight="1">
      <c r="A2788" s="4"/>
      <c r="B2788" s="4"/>
    </row>
    <row r="2789" ht="14.25" customHeight="1">
      <c r="A2789" s="4"/>
      <c r="B2789" s="4"/>
    </row>
    <row r="2790" ht="14.25" customHeight="1">
      <c r="A2790" s="4"/>
      <c r="B2790" s="4"/>
    </row>
    <row r="2791" ht="14.25" customHeight="1">
      <c r="A2791" s="4"/>
      <c r="B2791" s="4"/>
    </row>
    <row r="2792" ht="14.25" customHeight="1">
      <c r="A2792" s="4"/>
      <c r="B2792" s="4"/>
    </row>
    <row r="2793" ht="14.25" customHeight="1">
      <c r="A2793" s="4"/>
      <c r="B2793" s="4"/>
    </row>
    <row r="2794" ht="14.25" customHeight="1">
      <c r="A2794" s="4"/>
      <c r="B2794" s="4"/>
    </row>
    <row r="2795" ht="14.25" customHeight="1">
      <c r="A2795" s="4"/>
      <c r="B2795" s="4"/>
    </row>
    <row r="2796" ht="14.25" customHeight="1">
      <c r="A2796" s="4"/>
      <c r="B2796" s="4"/>
    </row>
    <row r="2797" ht="14.25" customHeight="1">
      <c r="A2797" s="4"/>
      <c r="B2797" s="4"/>
    </row>
    <row r="2798" ht="14.25" customHeight="1">
      <c r="A2798" s="4"/>
      <c r="B2798" s="4"/>
    </row>
    <row r="2799" ht="14.25" customHeight="1">
      <c r="A2799" s="4"/>
      <c r="B2799" s="4"/>
    </row>
    <row r="2800" ht="14.25" customHeight="1">
      <c r="A2800" s="4"/>
      <c r="B2800" s="4"/>
    </row>
    <row r="2801" ht="14.25" customHeight="1">
      <c r="A2801" s="4"/>
      <c r="B2801" s="4"/>
    </row>
    <row r="2802" ht="14.25" customHeight="1">
      <c r="A2802" s="4"/>
      <c r="B2802" s="4"/>
    </row>
    <row r="2803" ht="14.25" customHeight="1">
      <c r="A2803" s="4"/>
      <c r="B2803" s="4"/>
    </row>
    <row r="2804" ht="14.25" customHeight="1">
      <c r="A2804" s="4"/>
      <c r="B2804" s="4"/>
    </row>
    <row r="2805" ht="14.25" customHeight="1">
      <c r="A2805" s="4"/>
      <c r="B2805" s="4"/>
    </row>
    <row r="2806" ht="14.25" customHeight="1">
      <c r="A2806" s="4"/>
      <c r="B2806" s="4"/>
    </row>
    <row r="2807" ht="14.25" customHeight="1">
      <c r="A2807" s="4"/>
      <c r="B2807" s="4"/>
    </row>
    <row r="2808" ht="14.25" customHeight="1">
      <c r="A2808" s="4"/>
      <c r="B2808" s="4"/>
    </row>
    <row r="2809" ht="14.25" customHeight="1">
      <c r="A2809" s="4"/>
      <c r="B2809" s="4"/>
    </row>
    <row r="2810" ht="14.25" customHeight="1">
      <c r="A2810" s="4"/>
      <c r="B2810" s="4"/>
    </row>
    <row r="2811" ht="14.25" customHeight="1">
      <c r="A2811" s="4"/>
      <c r="B2811" s="4"/>
    </row>
    <row r="2812" ht="14.25" customHeight="1">
      <c r="A2812" s="4"/>
      <c r="B2812" s="4"/>
    </row>
    <row r="2813" ht="14.25" customHeight="1">
      <c r="A2813" s="4"/>
      <c r="B2813" s="4"/>
    </row>
    <row r="2814" ht="14.25" customHeight="1">
      <c r="A2814" s="4"/>
      <c r="B2814" s="4"/>
    </row>
    <row r="2815" ht="14.25" customHeight="1">
      <c r="A2815" s="4"/>
      <c r="B2815" s="4"/>
    </row>
    <row r="2816" ht="14.25" customHeight="1">
      <c r="A2816" s="4"/>
      <c r="B2816" s="4"/>
    </row>
    <row r="2817" ht="14.25" customHeight="1">
      <c r="A2817" s="4"/>
      <c r="B2817" s="4"/>
    </row>
    <row r="2818" ht="14.25" customHeight="1">
      <c r="A2818" s="4"/>
      <c r="B2818" s="4"/>
    </row>
    <row r="2819" ht="14.25" customHeight="1">
      <c r="A2819" s="4"/>
      <c r="B2819" s="4"/>
    </row>
    <row r="2820" ht="14.25" customHeight="1">
      <c r="A2820" s="4"/>
      <c r="B2820" s="4"/>
    </row>
    <row r="2821" ht="14.25" customHeight="1">
      <c r="A2821" s="4"/>
      <c r="B2821" s="4"/>
    </row>
    <row r="2822" ht="14.25" customHeight="1">
      <c r="A2822" s="4"/>
      <c r="B2822" s="4"/>
    </row>
    <row r="2823" ht="14.25" customHeight="1">
      <c r="A2823" s="4"/>
      <c r="B2823" s="4"/>
    </row>
    <row r="2824" ht="14.25" customHeight="1">
      <c r="A2824" s="4"/>
      <c r="B2824" s="4"/>
    </row>
    <row r="2825" ht="14.25" customHeight="1">
      <c r="A2825" s="4"/>
      <c r="B2825" s="4"/>
    </row>
    <row r="2826" ht="14.25" customHeight="1">
      <c r="A2826" s="4"/>
      <c r="B2826" s="4"/>
    </row>
    <row r="2827" ht="14.25" customHeight="1">
      <c r="A2827" s="4"/>
      <c r="B2827" s="4"/>
    </row>
    <row r="2828" ht="14.25" customHeight="1">
      <c r="A2828" s="4"/>
      <c r="B2828" s="4"/>
    </row>
    <row r="2829" ht="14.25" customHeight="1">
      <c r="A2829" s="4"/>
      <c r="B2829" s="4"/>
    </row>
    <row r="2830" ht="14.25" customHeight="1">
      <c r="A2830" s="4"/>
      <c r="B2830" s="4"/>
    </row>
    <row r="2831" ht="14.25" customHeight="1">
      <c r="A2831" s="4"/>
      <c r="B2831" s="4"/>
    </row>
    <row r="2832" ht="14.25" customHeight="1">
      <c r="A2832" s="4"/>
      <c r="B2832" s="4"/>
    </row>
    <row r="2833" ht="14.25" customHeight="1">
      <c r="A2833" s="4"/>
      <c r="B2833" s="4"/>
    </row>
    <row r="2834" ht="14.25" customHeight="1">
      <c r="A2834" s="4"/>
      <c r="B2834" s="4"/>
    </row>
    <row r="2835" ht="14.25" customHeight="1">
      <c r="A2835" s="4"/>
      <c r="B2835" s="4"/>
    </row>
    <row r="2836" ht="14.25" customHeight="1">
      <c r="A2836" s="4"/>
      <c r="B2836" s="4"/>
    </row>
    <row r="2837" ht="14.25" customHeight="1">
      <c r="A2837" s="4"/>
      <c r="B2837" s="4"/>
    </row>
    <row r="2838" ht="14.25" customHeight="1">
      <c r="A2838" s="4"/>
      <c r="B2838" s="4"/>
    </row>
    <row r="2839" ht="14.25" customHeight="1">
      <c r="A2839" s="4"/>
      <c r="B2839" s="4"/>
    </row>
    <row r="2840" ht="14.25" customHeight="1">
      <c r="A2840" s="4"/>
      <c r="B2840" s="4"/>
    </row>
    <row r="2841" ht="14.25" customHeight="1">
      <c r="A2841" s="4"/>
      <c r="B2841" s="4"/>
    </row>
    <row r="2842" ht="14.25" customHeight="1">
      <c r="A2842" s="4"/>
      <c r="B2842" s="4"/>
    </row>
    <row r="2843" ht="14.25" customHeight="1">
      <c r="A2843" s="4"/>
      <c r="B2843" s="4"/>
    </row>
    <row r="2844" ht="14.25" customHeight="1">
      <c r="A2844" s="4"/>
      <c r="B2844" s="4"/>
    </row>
    <row r="2845" ht="14.25" customHeight="1">
      <c r="A2845" s="4"/>
      <c r="B2845" s="4"/>
    </row>
    <row r="2846" ht="14.25" customHeight="1">
      <c r="A2846" s="4"/>
      <c r="B2846" s="4"/>
    </row>
    <row r="2847" ht="14.25" customHeight="1">
      <c r="A2847" s="4"/>
      <c r="B2847" s="4"/>
    </row>
    <row r="2848" ht="14.25" customHeight="1">
      <c r="A2848" s="4"/>
      <c r="B2848" s="4"/>
    </row>
    <row r="2849" ht="14.25" customHeight="1">
      <c r="A2849" s="4"/>
      <c r="B2849" s="4"/>
    </row>
    <row r="2850" ht="14.25" customHeight="1">
      <c r="A2850" s="4"/>
      <c r="B2850" s="4"/>
    </row>
    <row r="2851" ht="14.25" customHeight="1">
      <c r="A2851" s="4"/>
      <c r="B2851" s="4"/>
    </row>
    <row r="2852" ht="14.25" customHeight="1">
      <c r="A2852" s="4"/>
      <c r="B2852" s="4"/>
    </row>
    <row r="2853" ht="14.25" customHeight="1">
      <c r="A2853" s="4"/>
      <c r="B2853" s="4"/>
    </row>
    <row r="2854" ht="14.25" customHeight="1">
      <c r="A2854" s="4"/>
      <c r="B2854" s="4"/>
    </row>
    <row r="2855" ht="14.25" customHeight="1">
      <c r="A2855" s="4"/>
      <c r="B2855" s="4"/>
    </row>
    <row r="2856" ht="14.25" customHeight="1">
      <c r="A2856" s="4"/>
      <c r="B2856" s="4"/>
    </row>
    <row r="2857" ht="14.25" customHeight="1">
      <c r="A2857" s="4"/>
      <c r="B2857" s="4"/>
    </row>
    <row r="2858" ht="14.25" customHeight="1">
      <c r="A2858" s="4"/>
      <c r="B2858" s="4"/>
    </row>
    <row r="2859" ht="14.25" customHeight="1">
      <c r="A2859" s="4"/>
      <c r="B2859" s="4"/>
    </row>
    <row r="2860" ht="14.25" customHeight="1">
      <c r="A2860" s="4"/>
      <c r="B2860" s="4"/>
    </row>
    <row r="2861" ht="14.25" customHeight="1">
      <c r="A2861" s="4"/>
      <c r="B2861" s="4"/>
    </row>
    <row r="2862" ht="14.25" customHeight="1">
      <c r="A2862" s="4"/>
      <c r="B2862" s="4"/>
    </row>
    <row r="2863" ht="14.25" customHeight="1">
      <c r="A2863" s="4"/>
      <c r="B2863" s="4"/>
    </row>
    <row r="2864" ht="14.25" customHeight="1">
      <c r="A2864" s="4"/>
      <c r="B2864" s="4"/>
    </row>
    <row r="2865" ht="14.25" customHeight="1">
      <c r="A2865" s="4"/>
      <c r="B2865" s="4"/>
    </row>
    <row r="2866" ht="14.25" customHeight="1">
      <c r="A2866" s="4"/>
      <c r="B2866" s="4"/>
    </row>
    <row r="2867" ht="14.25" customHeight="1">
      <c r="A2867" s="4"/>
      <c r="B2867" s="4"/>
    </row>
    <row r="2868" ht="14.25" customHeight="1">
      <c r="A2868" s="4"/>
      <c r="B2868" s="4"/>
    </row>
    <row r="2869" ht="14.25" customHeight="1">
      <c r="A2869" s="4"/>
      <c r="B2869" s="4"/>
    </row>
    <row r="2870" ht="14.25" customHeight="1">
      <c r="A2870" s="4"/>
      <c r="B2870" s="4"/>
    </row>
    <row r="2871" ht="14.25" customHeight="1">
      <c r="A2871" s="4"/>
      <c r="B2871" s="4"/>
    </row>
    <row r="2872" ht="14.25" customHeight="1">
      <c r="A2872" s="4"/>
      <c r="B2872" s="4"/>
    </row>
    <row r="2873" ht="14.25" customHeight="1">
      <c r="A2873" s="4"/>
      <c r="B2873" s="4"/>
    </row>
    <row r="2874" ht="14.25" customHeight="1">
      <c r="A2874" s="4"/>
      <c r="B2874" s="4"/>
    </row>
    <row r="2875" ht="14.25" customHeight="1">
      <c r="A2875" s="4"/>
      <c r="B2875" s="4"/>
    </row>
    <row r="2876" ht="14.25" customHeight="1">
      <c r="A2876" s="4"/>
      <c r="B2876" s="4"/>
    </row>
    <row r="2877" ht="14.25" customHeight="1">
      <c r="A2877" s="4"/>
      <c r="B2877" s="4"/>
    </row>
    <row r="2878" ht="14.25" customHeight="1">
      <c r="A2878" s="4"/>
      <c r="B2878" s="4"/>
    </row>
    <row r="2879" ht="14.25" customHeight="1">
      <c r="A2879" s="4"/>
      <c r="B2879" s="4"/>
    </row>
    <row r="2880" ht="14.25" customHeight="1">
      <c r="A2880" s="4"/>
      <c r="B2880" s="4"/>
    </row>
    <row r="2881" ht="14.25" customHeight="1">
      <c r="A2881" s="4"/>
      <c r="B2881" s="4"/>
    </row>
    <row r="2882" ht="14.25" customHeight="1">
      <c r="A2882" s="4"/>
      <c r="B2882" s="4"/>
    </row>
    <row r="2883" ht="14.25" customHeight="1">
      <c r="A2883" s="4"/>
      <c r="B2883" s="4"/>
    </row>
    <row r="2884" ht="14.25" customHeight="1">
      <c r="A2884" s="4"/>
      <c r="B2884" s="4"/>
    </row>
    <row r="2885" ht="14.25" customHeight="1">
      <c r="A2885" s="4"/>
      <c r="B2885" s="4"/>
    </row>
    <row r="2886" ht="14.25" customHeight="1">
      <c r="A2886" s="4"/>
      <c r="B2886" s="4"/>
    </row>
    <row r="2887" ht="14.25" customHeight="1">
      <c r="A2887" s="4"/>
      <c r="B2887" s="4"/>
    </row>
    <row r="2888" ht="14.25" customHeight="1">
      <c r="A2888" s="4"/>
      <c r="B2888" s="4"/>
    </row>
    <row r="2889" ht="14.25" customHeight="1">
      <c r="A2889" s="4"/>
      <c r="B2889" s="4"/>
    </row>
    <row r="2890" ht="14.25" customHeight="1">
      <c r="A2890" s="4"/>
      <c r="B2890" s="4"/>
    </row>
    <row r="2891" ht="14.25" customHeight="1">
      <c r="A2891" s="4"/>
      <c r="B2891" s="4"/>
    </row>
    <row r="2892" ht="14.25" customHeight="1">
      <c r="A2892" s="4"/>
      <c r="B2892" s="4"/>
    </row>
    <row r="2893" ht="14.25" customHeight="1">
      <c r="A2893" s="4"/>
      <c r="B2893" s="4"/>
    </row>
    <row r="2894" ht="14.25" customHeight="1">
      <c r="A2894" s="4"/>
      <c r="B2894" s="4"/>
    </row>
    <row r="2895" ht="14.25" customHeight="1">
      <c r="A2895" s="4"/>
      <c r="B2895" s="4"/>
    </row>
    <row r="2896" ht="14.25" customHeight="1">
      <c r="A2896" s="4"/>
      <c r="B2896" s="4"/>
    </row>
    <row r="2897" ht="14.25" customHeight="1">
      <c r="A2897" s="4"/>
      <c r="B2897" s="4"/>
    </row>
    <row r="2898" ht="14.25" customHeight="1">
      <c r="A2898" s="4"/>
      <c r="B2898" s="4"/>
    </row>
    <row r="2899" ht="14.25" customHeight="1">
      <c r="A2899" s="4"/>
      <c r="B2899" s="4"/>
    </row>
    <row r="2900" ht="14.25" customHeight="1">
      <c r="A2900" s="4"/>
      <c r="B2900" s="4"/>
    </row>
    <row r="2901" ht="14.25" customHeight="1">
      <c r="A2901" s="4"/>
      <c r="B2901" s="4"/>
    </row>
    <row r="2902" ht="14.25" customHeight="1">
      <c r="A2902" s="4"/>
      <c r="B2902" s="4"/>
    </row>
    <row r="2903" ht="14.25" customHeight="1">
      <c r="A2903" s="4"/>
      <c r="B2903" s="4"/>
    </row>
    <row r="2904" ht="14.25" customHeight="1">
      <c r="A2904" s="4"/>
      <c r="B2904" s="4"/>
    </row>
    <row r="2905" ht="14.25" customHeight="1">
      <c r="A2905" s="4"/>
      <c r="B2905" s="4"/>
    </row>
    <row r="2906" ht="14.25" customHeight="1">
      <c r="A2906" s="4"/>
      <c r="B2906" s="4"/>
    </row>
    <row r="2907" ht="14.25" customHeight="1">
      <c r="A2907" s="4"/>
      <c r="B2907" s="4"/>
    </row>
    <row r="2908" ht="14.25" customHeight="1">
      <c r="A2908" s="4"/>
      <c r="B2908" s="4"/>
    </row>
    <row r="2909" ht="14.25" customHeight="1">
      <c r="A2909" s="4"/>
      <c r="B2909" s="4"/>
    </row>
    <row r="2910" ht="14.25" customHeight="1">
      <c r="A2910" s="4"/>
      <c r="B2910" s="4"/>
    </row>
    <row r="2911" ht="14.25" customHeight="1">
      <c r="A2911" s="4"/>
      <c r="B2911" s="4"/>
    </row>
    <row r="2912" ht="14.25" customHeight="1">
      <c r="A2912" s="4"/>
      <c r="B2912" s="4"/>
    </row>
    <row r="2913" ht="14.25" customHeight="1">
      <c r="A2913" s="4"/>
      <c r="B2913" s="4"/>
    </row>
    <row r="2914" ht="14.25" customHeight="1">
      <c r="A2914" s="4"/>
      <c r="B2914" s="4"/>
    </row>
    <row r="2915" ht="14.25" customHeight="1">
      <c r="A2915" s="4"/>
      <c r="B2915" s="4"/>
    </row>
    <row r="2916" ht="14.25" customHeight="1">
      <c r="A2916" s="4"/>
      <c r="B2916" s="4"/>
    </row>
    <row r="2917" ht="14.25" customHeight="1">
      <c r="A2917" s="4"/>
      <c r="B2917" s="4"/>
    </row>
    <row r="2918" ht="14.25" customHeight="1">
      <c r="A2918" s="4"/>
      <c r="B2918" s="4"/>
    </row>
    <row r="2919" ht="14.25" customHeight="1">
      <c r="A2919" s="4"/>
      <c r="B2919" s="4"/>
    </row>
    <row r="2920" ht="14.25" customHeight="1">
      <c r="A2920" s="4"/>
      <c r="B2920" s="4"/>
    </row>
    <row r="2921" ht="14.25" customHeight="1">
      <c r="A2921" s="4"/>
      <c r="B2921" s="4"/>
    </row>
    <row r="2922" ht="14.25" customHeight="1">
      <c r="A2922" s="4"/>
      <c r="B2922" s="4"/>
    </row>
    <row r="2923" ht="14.25" customHeight="1">
      <c r="A2923" s="4"/>
      <c r="B2923" s="4"/>
    </row>
    <row r="2924" ht="14.25" customHeight="1">
      <c r="A2924" s="4"/>
      <c r="B2924" s="4"/>
    </row>
    <row r="2925" ht="14.25" customHeight="1">
      <c r="A2925" s="4"/>
      <c r="B2925" s="4"/>
    </row>
    <row r="2926" ht="14.25" customHeight="1">
      <c r="A2926" s="4"/>
      <c r="B2926" s="4"/>
    </row>
    <row r="2927" ht="14.25" customHeight="1">
      <c r="A2927" s="4"/>
      <c r="B2927" s="4"/>
    </row>
    <row r="2928" ht="14.25" customHeight="1">
      <c r="A2928" s="4"/>
      <c r="B2928" s="4"/>
    </row>
    <row r="2929" ht="14.25" customHeight="1">
      <c r="A2929" s="4"/>
      <c r="B2929" s="4"/>
    </row>
    <row r="2930" ht="14.25" customHeight="1">
      <c r="A2930" s="4"/>
      <c r="B2930" s="4"/>
    </row>
    <row r="2931" ht="14.25" customHeight="1">
      <c r="A2931" s="4"/>
      <c r="B2931" s="4"/>
    </row>
    <row r="2932" ht="14.25" customHeight="1">
      <c r="A2932" s="4"/>
      <c r="B2932" s="4"/>
    </row>
    <row r="2933" ht="14.25" customHeight="1">
      <c r="A2933" s="4"/>
      <c r="B2933" s="4"/>
    </row>
    <row r="2934" ht="14.25" customHeight="1">
      <c r="A2934" s="4"/>
      <c r="B2934" s="4"/>
    </row>
    <row r="2935" ht="14.25" customHeight="1">
      <c r="A2935" s="4"/>
      <c r="B2935" s="4"/>
    </row>
    <row r="2936" ht="14.25" customHeight="1">
      <c r="A2936" s="4"/>
      <c r="B2936" s="4"/>
    </row>
    <row r="2937" ht="14.25" customHeight="1">
      <c r="A2937" s="4"/>
      <c r="B2937" s="4"/>
    </row>
    <row r="2938" ht="14.25" customHeight="1">
      <c r="A2938" s="4"/>
      <c r="B2938" s="4"/>
    </row>
    <row r="2939" ht="14.25" customHeight="1">
      <c r="A2939" s="4"/>
      <c r="B2939" s="4"/>
    </row>
    <row r="2940" ht="14.25" customHeight="1">
      <c r="A2940" s="4"/>
      <c r="B2940" s="4"/>
    </row>
    <row r="2941" ht="14.25" customHeight="1">
      <c r="A2941" s="4"/>
      <c r="B2941" s="4"/>
    </row>
    <row r="2942" ht="14.25" customHeight="1">
      <c r="A2942" s="4"/>
      <c r="B2942" s="4"/>
    </row>
    <row r="2943" ht="14.25" customHeight="1">
      <c r="A2943" s="4"/>
      <c r="B2943" s="4"/>
    </row>
    <row r="2944" ht="14.25" customHeight="1">
      <c r="A2944" s="4"/>
      <c r="B2944" s="4"/>
    </row>
    <row r="2945" ht="14.25" customHeight="1">
      <c r="A2945" s="4"/>
      <c r="B2945" s="4"/>
    </row>
    <row r="2946" ht="14.25" customHeight="1">
      <c r="A2946" s="4"/>
      <c r="B2946" s="4"/>
    </row>
    <row r="2947" ht="14.25" customHeight="1">
      <c r="A2947" s="4"/>
      <c r="B2947" s="4"/>
    </row>
    <row r="2948" ht="14.25" customHeight="1">
      <c r="A2948" s="4"/>
      <c r="B2948" s="4"/>
    </row>
    <row r="2949" ht="14.25" customHeight="1">
      <c r="A2949" s="4"/>
      <c r="B2949" s="4"/>
    </row>
    <row r="2950" ht="14.25" customHeight="1">
      <c r="A2950" s="4"/>
      <c r="B2950" s="4"/>
    </row>
    <row r="2951" ht="14.25" customHeight="1">
      <c r="A2951" s="4"/>
      <c r="B2951" s="4"/>
    </row>
    <row r="2952" ht="14.25" customHeight="1">
      <c r="A2952" s="4"/>
      <c r="B2952" s="4"/>
    </row>
    <row r="2953" ht="14.25" customHeight="1">
      <c r="A2953" s="4"/>
      <c r="B2953" s="4"/>
    </row>
    <row r="2954" ht="14.25" customHeight="1">
      <c r="A2954" s="4"/>
      <c r="B2954" s="4"/>
    </row>
    <row r="2955" ht="14.25" customHeight="1">
      <c r="A2955" s="4"/>
      <c r="B2955" s="4"/>
    </row>
    <row r="2956" ht="14.25" customHeight="1">
      <c r="A2956" s="4"/>
      <c r="B2956" s="4"/>
    </row>
    <row r="2957" ht="14.25" customHeight="1">
      <c r="A2957" s="4"/>
      <c r="B2957" s="4"/>
    </row>
    <row r="2958" ht="14.25" customHeight="1">
      <c r="A2958" s="4"/>
      <c r="B2958" s="4"/>
    </row>
    <row r="2959" ht="14.25" customHeight="1">
      <c r="A2959" s="4"/>
      <c r="B2959" s="4"/>
    </row>
    <row r="2960" ht="14.25" customHeight="1">
      <c r="A2960" s="4"/>
      <c r="B2960" s="4"/>
    </row>
    <row r="2961" ht="14.25" customHeight="1">
      <c r="A2961" s="4"/>
      <c r="B2961" s="4"/>
    </row>
    <row r="2962" ht="14.25" customHeight="1">
      <c r="A2962" s="4"/>
      <c r="B2962" s="4"/>
    </row>
    <row r="2963" ht="14.25" customHeight="1">
      <c r="A2963" s="4"/>
      <c r="B2963" s="4"/>
    </row>
    <row r="2964" ht="14.25" customHeight="1">
      <c r="A2964" s="4"/>
      <c r="B2964" s="4"/>
    </row>
    <row r="2965" ht="14.25" customHeight="1">
      <c r="A2965" s="4"/>
      <c r="B2965" s="4"/>
    </row>
    <row r="2966" ht="14.25" customHeight="1">
      <c r="A2966" s="4"/>
      <c r="B2966" s="4"/>
    </row>
    <row r="2967" ht="14.25" customHeight="1">
      <c r="A2967" s="4"/>
      <c r="B2967" s="4"/>
    </row>
    <row r="2968" ht="14.25" customHeight="1">
      <c r="A2968" s="4"/>
      <c r="B2968" s="4"/>
    </row>
    <row r="2969" ht="14.25" customHeight="1">
      <c r="A2969" s="4"/>
      <c r="B2969" s="4"/>
    </row>
    <row r="2970" ht="14.25" customHeight="1">
      <c r="A2970" s="4"/>
      <c r="B2970" s="4"/>
    </row>
    <row r="2971" ht="14.25" customHeight="1">
      <c r="A2971" s="4"/>
      <c r="B2971" s="4"/>
    </row>
    <row r="2972" ht="14.25" customHeight="1">
      <c r="A2972" s="4"/>
      <c r="B2972" s="4"/>
    </row>
    <row r="2973" ht="14.25" customHeight="1">
      <c r="A2973" s="4"/>
      <c r="B2973" s="4"/>
    </row>
    <row r="2974" ht="14.25" customHeight="1">
      <c r="A2974" s="4"/>
      <c r="B2974" s="4"/>
    </row>
    <row r="2975" ht="14.25" customHeight="1">
      <c r="A2975" s="4"/>
      <c r="B2975" s="4"/>
    </row>
    <row r="2976" ht="14.25" customHeight="1">
      <c r="A2976" s="4"/>
      <c r="B2976" s="4"/>
    </row>
    <row r="2977" ht="14.25" customHeight="1">
      <c r="A2977" s="4"/>
      <c r="B2977" s="4"/>
    </row>
    <row r="2978" ht="14.25" customHeight="1">
      <c r="A2978" s="4"/>
      <c r="B2978" s="4"/>
    </row>
    <row r="2979" ht="14.25" customHeight="1">
      <c r="A2979" s="4"/>
      <c r="B2979" s="4"/>
    </row>
    <row r="2980" ht="14.25" customHeight="1">
      <c r="A2980" s="4"/>
      <c r="B2980" s="4"/>
    </row>
    <row r="2981" ht="14.25" customHeight="1">
      <c r="A2981" s="4"/>
      <c r="B2981" s="4"/>
    </row>
    <row r="2982" ht="14.25" customHeight="1">
      <c r="A2982" s="4"/>
      <c r="B2982" s="4"/>
    </row>
    <row r="2983" ht="14.25" customHeight="1">
      <c r="A2983" s="4"/>
      <c r="B2983" s="4"/>
    </row>
    <row r="2984" ht="14.25" customHeight="1">
      <c r="A2984" s="4"/>
      <c r="B2984" s="4"/>
    </row>
    <row r="2985" ht="14.25" customHeight="1">
      <c r="A2985" s="4"/>
      <c r="B2985" s="4"/>
    </row>
    <row r="2986" ht="14.25" customHeight="1">
      <c r="A2986" s="4"/>
      <c r="B2986" s="4"/>
    </row>
    <row r="2987" ht="14.25" customHeight="1">
      <c r="A2987" s="4"/>
      <c r="B2987" s="4"/>
    </row>
    <row r="2988" ht="14.25" customHeight="1">
      <c r="A2988" s="4"/>
      <c r="B2988" s="4"/>
    </row>
    <row r="2989" ht="14.25" customHeight="1">
      <c r="A2989" s="4"/>
      <c r="B2989" s="4"/>
    </row>
    <row r="2990" ht="14.25" customHeight="1">
      <c r="A2990" s="4"/>
      <c r="B2990" s="4"/>
    </row>
    <row r="2991" ht="14.25" customHeight="1">
      <c r="A2991" s="4"/>
      <c r="B2991" s="4"/>
    </row>
    <row r="2992" ht="14.25" customHeight="1">
      <c r="A2992" s="4"/>
      <c r="B2992" s="4"/>
    </row>
    <row r="2993" ht="14.25" customHeight="1">
      <c r="A2993" s="4"/>
      <c r="B2993" s="4"/>
    </row>
    <row r="2994" ht="14.25" customHeight="1">
      <c r="A2994" s="4"/>
      <c r="B2994" s="4"/>
    </row>
    <row r="2995" ht="14.25" customHeight="1">
      <c r="A2995" s="4"/>
      <c r="B2995" s="4"/>
    </row>
    <row r="2996" ht="14.25" customHeight="1">
      <c r="A2996" s="4"/>
      <c r="B2996" s="4"/>
    </row>
    <row r="2997" ht="14.25" customHeight="1">
      <c r="A2997" s="4"/>
      <c r="B2997" s="4"/>
    </row>
    <row r="2998" ht="14.25" customHeight="1">
      <c r="A2998" s="4"/>
      <c r="B2998" s="4"/>
    </row>
    <row r="2999" ht="14.25" customHeight="1">
      <c r="A2999" s="4"/>
      <c r="B2999" s="4"/>
    </row>
    <row r="3000" ht="14.25" customHeight="1">
      <c r="A3000" s="4"/>
      <c r="B3000" s="4"/>
    </row>
    <row r="3001" ht="14.25" customHeight="1">
      <c r="A3001" s="4"/>
      <c r="B3001" s="4"/>
    </row>
    <row r="3002" ht="14.25" customHeight="1">
      <c r="A3002" s="4"/>
      <c r="B3002" s="4"/>
    </row>
    <row r="3003" ht="14.25" customHeight="1">
      <c r="A3003" s="4"/>
      <c r="B3003" s="4"/>
    </row>
    <row r="3004" ht="14.25" customHeight="1">
      <c r="A3004" s="4"/>
      <c r="B3004" s="4"/>
    </row>
    <row r="3005" ht="14.25" customHeight="1">
      <c r="A3005" s="4"/>
      <c r="B3005" s="4"/>
    </row>
    <row r="3006" ht="14.25" customHeight="1">
      <c r="A3006" s="4"/>
      <c r="B3006" s="4"/>
    </row>
    <row r="3007" ht="14.25" customHeight="1">
      <c r="A3007" s="4"/>
      <c r="B3007" s="4"/>
    </row>
    <row r="3008" ht="14.25" customHeight="1">
      <c r="A3008" s="4"/>
      <c r="B3008" s="4"/>
    </row>
    <row r="3009" ht="14.25" customHeight="1">
      <c r="A3009" s="4"/>
      <c r="B3009" s="4"/>
    </row>
    <row r="3010" ht="14.25" customHeight="1">
      <c r="A3010" s="4"/>
      <c r="B3010" s="4"/>
    </row>
    <row r="3011" ht="14.25" customHeight="1">
      <c r="A3011" s="4"/>
      <c r="B3011" s="4"/>
    </row>
    <row r="3012" ht="14.25" customHeight="1">
      <c r="A3012" s="4"/>
      <c r="B3012" s="4"/>
    </row>
    <row r="3013" ht="14.25" customHeight="1">
      <c r="A3013" s="4"/>
      <c r="B3013" s="4"/>
    </row>
    <row r="3014" ht="14.25" customHeight="1">
      <c r="A3014" s="4"/>
      <c r="B3014" s="4"/>
    </row>
    <row r="3015" ht="14.25" customHeight="1">
      <c r="A3015" s="4"/>
      <c r="B3015" s="4"/>
    </row>
    <row r="3016" ht="14.25" customHeight="1">
      <c r="A3016" s="4"/>
      <c r="B3016" s="4"/>
    </row>
    <row r="3017" ht="14.25" customHeight="1">
      <c r="A3017" s="4"/>
      <c r="B3017" s="4"/>
    </row>
    <row r="3018" ht="14.25" customHeight="1">
      <c r="A3018" s="4"/>
      <c r="B3018" s="4"/>
    </row>
    <row r="3019" ht="14.25" customHeight="1">
      <c r="A3019" s="4"/>
      <c r="B3019" s="4"/>
    </row>
    <row r="3020" ht="14.25" customHeight="1">
      <c r="A3020" s="4"/>
      <c r="B3020" s="4"/>
    </row>
    <row r="3021" ht="14.25" customHeight="1">
      <c r="A3021" s="4"/>
      <c r="B3021" s="4"/>
    </row>
    <row r="3022" ht="14.25" customHeight="1">
      <c r="A3022" s="4"/>
      <c r="B3022" s="4"/>
    </row>
    <row r="3023" ht="14.25" customHeight="1">
      <c r="A3023" s="4"/>
      <c r="B3023" s="4"/>
    </row>
    <row r="3024" ht="14.25" customHeight="1">
      <c r="A3024" s="4"/>
      <c r="B3024" s="4"/>
    </row>
    <row r="3025" ht="14.25" customHeight="1">
      <c r="A3025" s="4"/>
      <c r="B3025" s="4"/>
    </row>
    <row r="3026" ht="14.25" customHeight="1">
      <c r="A3026" s="4"/>
      <c r="B3026" s="4"/>
    </row>
    <row r="3027" ht="14.25" customHeight="1">
      <c r="A3027" s="4"/>
      <c r="B3027" s="4"/>
    </row>
    <row r="3028" ht="14.25" customHeight="1">
      <c r="A3028" s="4"/>
      <c r="B3028" s="4"/>
    </row>
    <row r="3029" ht="14.25" customHeight="1">
      <c r="A3029" s="4"/>
      <c r="B3029" s="4"/>
    </row>
    <row r="3030" ht="14.25" customHeight="1">
      <c r="A3030" s="4"/>
      <c r="B3030" s="4"/>
    </row>
    <row r="3031" ht="14.25" customHeight="1">
      <c r="A3031" s="4"/>
      <c r="B3031" s="4"/>
    </row>
    <row r="3032" ht="14.25" customHeight="1">
      <c r="A3032" s="4"/>
      <c r="B3032" s="4"/>
    </row>
    <row r="3033" ht="14.25" customHeight="1">
      <c r="A3033" s="4"/>
      <c r="B3033" s="4"/>
    </row>
    <row r="3034" ht="14.25" customHeight="1">
      <c r="A3034" s="4"/>
      <c r="B3034" s="4"/>
    </row>
    <row r="3035" ht="14.25" customHeight="1">
      <c r="A3035" s="4"/>
      <c r="B3035" s="4"/>
    </row>
    <row r="3036" ht="14.25" customHeight="1">
      <c r="A3036" s="4"/>
      <c r="B3036" s="4"/>
    </row>
    <row r="3037" ht="14.25" customHeight="1">
      <c r="A3037" s="4"/>
      <c r="B3037" s="4"/>
    </row>
    <row r="3038" ht="14.25" customHeight="1">
      <c r="A3038" s="4"/>
      <c r="B3038" s="4"/>
    </row>
    <row r="3039" ht="14.25" customHeight="1">
      <c r="A3039" s="4"/>
      <c r="B3039" s="4"/>
    </row>
    <row r="3040" ht="14.25" customHeight="1">
      <c r="A3040" s="4"/>
      <c r="B3040" s="4"/>
    </row>
    <row r="3041" ht="14.25" customHeight="1">
      <c r="A3041" s="4"/>
      <c r="B3041" s="4"/>
    </row>
    <row r="3042" ht="14.25" customHeight="1">
      <c r="A3042" s="4"/>
      <c r="B3042" s="4"/>
    </row>
    <row r="3043" ht="14.25" customHeight="1">
      <c r="A3043" s="4"/>
      <c r="B3043" s="4"/>
    </row>
    <row r="3044" ht="14.25" customHeight="1">
      <c r="A3044" s="4"/>
      <c r="B3044" s="4"/>
    </row>
    <row r="3045" ht="14.25" customHeight="1">
      <c r="A3045" s="4"/>
      <c r="B3045" s="4"/>
    </row>
    <row r="3046" ht="14.25" customHeight="1">
      <c r="A3046" s="4"/>
      <c r="B3046" s="4"/>
    </row>
    <row r="3047" ht="14.25" customHeight="1">
      <c r="A3047" s="4"/>
      <c r="B3047" s="4"/>
    </row>
    <row r="3048" ht="14.25" customHeight="1">
      <c r="A3048" s="4"/>
      <c r="B3048" s="4"/>
    </row>
    <row r="3049" ht="14.25" customHeight="1">
      <c r="A3049" s="4"/>
      <c r="B3049" s="4"/>
    </row>
    <row r="3050" ht="14.25" customHeight="1">
      <c r="A3050" s="4"/>
      <c r="B3050" s="4"/>
    </row>
    <row r="3051" ht="14.25" customHeight="1">
      <c r="A3051" s="4"/>
      <c r="B3051" s="4"/>
    </row>
    <row r="3052" ht="14.25" customHeight="1">
      <c r="A3052" s="4"/>
      <c r="B3052" s="4"/>
    </row>
    <row r="3053" ht="14.25" customHeight="1">
      <c r="A3053" s="4"/>
      <c r="B3053" s="4"/>
    </row>
    <row r="3054" ht="14.25" customHeight="1">
      <c r="A3054" s="4"/>
      <c r="B3054" s="4"/>
    </row>
    <row r="3055" ht="14.25" customHeight="1">
      <c r="A3055" s="4"/>
      <c r="B3055" s="4"/>
    </row>
    <row r="3056" ht="14.25" customHeight="1">
      <c r="A3056" s="4"/>
      <c r="B3056" s="4"/>
    </row>
    <row r="3057" ht="14.25" customHeight="1">
      <c r="A3057" s="4"/>
      <c r="B3057" s="4"/>
    </row>
    <row r="3058" ht="14.25" customHeight="1">
      <c r="A3058" s="4"/>
      <c r="B3058" s="4"/>
    </row>
    <row r="3059" ht="14.25" customHeight="1">
      <c r="A3059" s="4"/>
      <c r="B3059" s="4"/>
    </row>
    <row r="3060" ht="14.25" customHeight="1">
      <c r="A3060" s="4"/>
      <c r="B3060" s="4"/>
    </row>
    <row r="3061" ht="14.25" customHeight="1">
      <c r="A3061" s="4"/>
      <c r="B3061" s="4"/>
    </row>
    <row r="3062" ht="14.25" customHeight="1">
      <c r="A3062" s="4"/>
      <c r="B3062" s="4"/>
    </row>
    <row r="3063" ht="14.25" customHeight="1">
      <c r="A3063" s="4"/>
      <c r="B3063" s="4"/>
    </row>
    <row r="3064" ht="14.25" customHeight="1">
      <c r="A3064" s="4"/>
      <c r="B3064" s="4"/>
    </row>
    <row r="3065" ht="14.25" customHeight="1">
      <c r="A3065" s="4"/>
      <c r="B3065" s="4"/>
    </row>
    <row r="3066" ht="14.25" customHeight="1">
      <c r="A3066" s="4"/>
      <c r="B3066" s="4"/>
    </row>
    <row r="3067" ht="14.25" customHeight="1">
      <c r="A3067" s="4"/>
      <c r="B3067" s="4"/>
    </row>
    <row r="3068" ht="14.25" customHeight="1">
      <c r="A3068" s="4"/>
      <c r="B3068" s="4"/>
    </row>
    <row r="3069" ht="14.25" customHeight="1">
      <c r="A3069" s="4"/>
      <c r="B3069" s="4"/>
    </row>
    <row r="3070" ht="14.25" customHeight="1">
      <c r="A3070" s="4"/>
      <c r="B3070" s="4"/>
    </row>
    <row r="3071" ht="14.25" customHeight="1">
      <c r="A3071" s="4"/>
      <c r="B3071" s="4"/>
    </row>
    <row r="3072" ht="14.25" customHeight="1">
      <c r="A3072" s="4"/>
      <c r="B3072" s="4"/>
    </row>
    <row r="3073" ht="14.25" customHeight="1">
      <c r="A3073" s="4"/>
      <c r="B3073" s="4"/>
    </row>
    <row r="3074" ht="14.25" customHeight="1">
      <c r="A3074" s="4"/>
      <c r="B3074" s="4"/>
    </row>
    <row r="3075" ht="14.25" customHeight="1">
      <c r="A3075" s="4"/>
      <c r="B3075" s="4"/>
    </row>
    <row r="3076" ht="14.25" customHeight="1">
      <c r="A3076" s="4"/>
      <c r="B3076" s="4"/>
    </row>
    <row r="3077" ht="14.25" customHeight="1">
      <c r="A3077" s="4"/>
      <c r="B3077" s="4"/>
    </row>
    <row r="3078" ht="14.25" customHeight="1">
      <c r="A3078" s="4"/>
      <c r="B3078" s="4"/>
    </row>
    <row r="3079" ht="14.25" customHeight="1">
      <c r="A3079" s="4"/>
      <c r="B3079" s="4"/>
    </row>
    <row r="3080" ht="14.25" customHeight="1">
      <c r="A3080" s="4"/>
      <c r="B3080" s="4"/>
    </row>
    <row r="3081" ht="14.25" customHeight="1">
      <c r="A3081" s="4"/>
      <c r="B3081" s="4"/>
    </row>
    <row r="3082" ht="14.25" customHeight="1">
      <c r="A3082" s="4"/>
      <c r="B3082" s="4"/>
    </row>
    <row r="3083" ht="14.25" customHeight="1">
      <c r="A3083" s="4"/>
      <c r="B3083" s="4"/>
    </row>
    <row r="3084" ht="14.25" customHeight="1">
      <c r="A3084" s="4"/>
      <c r="B3084" s="4"/>
    </row>
    <row r="3085" ht="14.25" customHeight="1">
      <c r="A3085" s="4"/>
      <c r="B3085" s="4"/>
    </row>
    <row r="3086" ht="14.25" customHeight="1">
      <c r="A3086" s="4"/>
      <c r="B3086" s="4"/>
    </row>
    <row r="3087" ht="14.25" customHeight="1">
      <c r="A3087" s="4"/>
      <c r="B3087" s="4"/>
    </row>
    <row r="3088" ht="14.25" customHeight="1">
      <c r="A3088" s="4"/>
      <c r="B3088" s="4"/>
    </row>
    <row r="3089" ht="14.25" customHeight="1">
      <c r="A3089" s="4"/>
      <c r="B3089" s="4"/>
    </row>
    <row r="3090" ht="14.25" customHeight="1">
      <c r="A3090" s="4"/>
      <c r="B3090" s="4"/>
    </row>
    <row r="3091" ht="14.25" customHeight="1">
      <c r="A3091" s="4"/>
      <c r="B3091" s="4"/>
    </row>
    <row r="3092" ht="14.25" customHeight="1">
      <c r="A3092" s="4"/>
      <c r="B3092" s="4"/>
    </row>
    <row r="3093" ht="14.25" customHeight="1">
      <c r="A3093" s="4"/>
      <c r="B3093" s="4"/>
    </row>
    <row r="3094" ht="14.25" customHeight="1">
      <c r="A3094" s="4"/>
      <c r="B3094" s="4"/>
    </row>
    <row r="3095" ht="14.25" customHeight="1">
      <c r="A3095" s="4"/>
      <c r="B3095" s="4"/>
    </row>
    <row r="3096" ht="14.25" customHeight="1">
      <c r="A3096" s="4"/>
      <c r="B3096" s="4"/>
    </row>
    <row r="3097" ht="14.25" customHeight="1">
      <c r="A3097" s="4"/>
      <c r="B3097" s="4"/>
    </row>
    <row r="3098" ht="14.25" customHeight="1">
      <c r="A3098" s="4"/>
      <c r="B3098" s="4"/>
    </row>
    <row r="3099" ht="14.25" customHeight="1">
      <c r="A3099" s="4"/>
      <c r="B3099" s="4"/>
    </row>
    <row r="3100" ht="14.25" customHeight="1">
      <c r="A3100" s="4"/>
      <c r="B3100" s="4"/>
    </row>
    <row r="3101" ht="14.25" customHeight="1">
      <c r="A3101" s="4"/>
      <c r="B3101" s="4"/>
    </row>
    <row r="3102" ht="14.25" customHeight="1">
      <c r="A3102" s="4"/>
      <c r="B3102" s="4"/>
    </row>
    <row r="3103" ht="14.25" customHeight="1">
      <c r="A3103" s="4"/>
      <c r="B3103" s="4"/>
    </row>
    <row r="3104" ht="14.25" customHeight="1">
      <c r="A3104" s="4"/>
      <c r="B3104" s="4"/>
    </row>
    <row r="3105" ht="14.25" customHeight="1">
      <c r="A3105" s="4"/>
      <c r="B3105" s="4"/>
    </row>
    <row r="3106" ht="14.25" customHeight="1">
      <c r="A3106" s="4"/>
      <c r="B3106" s="4"/>
    </row>
    <row r="3107" ht="14.25" customHeight="1">
      <c r="A3107" s="4"/>
      <c r="B3107" s="4"/>
    </row>
    <row r="3108" ht="14.25" customHeight="1">
      <c r="A3108" s="4"/>
      <c r="B3108" s="4"/>
    </row>
    <row r="3109" ht="14.25" customHeight="1">
      <c r="A3109" s="4"/>
      <c r="B3109" s="4"/>
    </row>
    <row r="3110" ht="14.25" customHeight="1">
      <c r="A3110" s="4"/>
      <c r="B3110" s="4"/>
    </row>
    <row r="3111" ht="14.25" customHeight="1">
      <c r="A3111" s="4"/>
      <c r="B3111" s="4"/>
    </row>
    <row r="3112" ht="14.25" customHeight="1">
      <c r="A3112" s="4"/>
      <c r="B3112" s="4"/>
    </row>
    <row r="3113" ht="14.25" customHeight="1">
      <c r="A3113" s="4"/>
      <c r="B3113" s="4"/>
    </row>
    <row r="3114" ht="14.25" customHeight="1">
      <c r="A3114" s="4"/>
      <c r="B3114" s="4"/>
    </row>
    <row r="3115" ht="14.25" customHeight="1">
      <c r="A3115" s="4"/>
      <c r="B3115" s="4"/>
    </row>
    <row r="3116" ht="14.25" customHeight="1">
      <c r="A3116" s="4"/>
      <c r="B3116" s="4"/>
    </row>
    <row r="3117" ht="14.25" customHeight="1">
      <c r="A3117" s="4"/>
      <c r="B3117" s="4"/>
    </row>
    <row r="3118" ht="14.25" customHeight="1">
      <c r="A3118" s="4"/>
      <c r="B3118" s="4"/>
    </row>
    <row r="3119" ht="14.25" customHeight="1">
      <c r="A3119" s="4"/>
      <c r="B3119" s="4"/>
    </row>
    <row r="3120" ht="14.25" customHeight="1">
      <c r="A3120" s="4"/>
      <c r="B3120" s="4"/>
    </row>
    <row r="3121" ht="14.25" customHeight="1">
      <c r="A3121" s="4"/>
      <c r="B3121" s="4"/>
    </row>
    <row r="3122" ht="14.25" customHeight="1">
      <c r="A3122" s="4"/>
      <c r="B3122" s="4"/>
    </row>
    <row r="3123" ht="14.25" customHeight="1">
      <c r="A3123" s="4"/>
      <c r="B3123" s="4"/>
    </row>
    <row r="3124" ht="14.25" customHeight="1">
      <c r="A3124" s="4"/>
      <c r="B3124" s="4"/>
    </row>
    <row r="3125" ht="14.25" customHeight="1">
      <c r="A3125" s="4"/>
      <c r="B3125" s="4"/>
    </row>
    <row r="3126" ht="14.25" customHeight="1">
      <c r="A3126" s="4"/>
      <c r="B3126" s="4"/>
    </row>
    <row r="3127" ht="14.25" customHeight="1">
      <c r="A3127" s="4"/>
      <c r="B3127" s="4"/>
    </row>
    <row r="3128" ht="14.25" customHeight="1">
      <c r="A3128" s="4"/>
      <c r="B3128" s="4"/>
    </row>
    <row r="3129" ht="14.25" customHeight="1">
      <c r="A3129" s="4"/>
      <c r="B3129" s="4"/>
    </row>
    <row r="3130" ht="14.25" customHeight="1">
      <c r="A3130" s="4"/>
      <c r="B3130" s="4"/>
    </row>
    <row r="3131" ht="14.25" customHeight="1">
      <c r="A3131" s="4"/>
      <c r="B3131" s="4"/>
    </row>
    <row r="3132" ht="14.25" customHeight="1">
      <c r="A3132" s="4"/>
      <c r="B3132" s="4"/>
    </row>
    <row r="3133" ht="14.25" customHeight="1">
      <c r="A3133" s="4"/>
      <c r="B3133" s="4"/>
    </row>
    <row r="3134" ht="14.25" customHeight="1">
      <c r="A3134" s="4"/>
      <c r="B3134" s="4"/>
    </row>
    <row r="3135" ht="14.25" customHeight="1">
      <c r="A3135" s="4"/>
      <c r="B3135" s="4"/>
    </row>
    <row r="3136" ht="14.25" customHeight="1">
      <c r="A3136" s="4"/>
      <c r="B3136" s="4"/>
    </row>
    <row r="3137" ht="14.25" customHeight="1">
      <c r="A3137" s="4"/>
      <c r="B3137" s="4"/>
    </row>
    <row r="3138" ht="14.25" customHeight="1">
      <c r="A3138" s="4"/>
      <c r="B3138" s="4"/>
    </row>
    <row r="3139" ht="14.25" customHeight="1">
      <c r="A3139" s="4"/>
      <c r="B3139" s="4"/>
    </row>
    <row r="3140" ht="14.25" customHeight="1">
      <c r="A3140" s="4"/>
      <c r="B3140" s="4"/>
    </row>
    <row r="3141" ht="14.25" customHeight="1">
      <c r="A3141" s="4"/>
      <c r="B3141" s="4"/>
    </row>
    <row r="3142" ht="14.25" customHeight="1">
      <c r="A3142" s="4"/>
      <c r="B3142" s="4"/>
    </row>
    <row r="3143" ht="14.25" customHeight="1">
      <c r="A3143" s="4"/>
      <c r="B3143" s="4"/>
    </row>
    <row r="3144" ht="14.25" customHeight="1">
      <c r="A3144" s="4"/>
      <c r="B3144" s="4"/>
    </row>
    <row r="3145" ht="14.25" customHeight="1">
      <c r="A3145" s="4"/>
      <c r="B3145" s="4"/>
    </row>
    <row r="3146" ht="14.25" customHeight="1">
      <c r="A3146" s="4"/>
      <c r="B3146" s="4"/>
    </row>
    <row r="3147" ht="14.25" customHeight="1">
      <c r="A3147" s="4"/>
      <c r="B3147" s="4"/>
    </row>
    <row r="3148" ht="14.25" customHeight="1">
      <c r="A3148" s="4"/>
      <c r="B3148" s="4"/>
    </row>
    <row r="3149" ht="14.25" customHeight="1">
      <c r="A3149" s="4"/>
      <c r="B3149" s="4"/>
    </row>
    <row r="3150" ht="14.25" customHeight="1">
      <c r="A3150" s="4"/>
      <c r="B3150" s="4"/>
    </row>
    <row r="3151" ht="14.25" customHeight="1">
      <c r="A3151" s="4"/>
      <c r="B3151" s="4"/>
    </row>
    <row r="3152" ht="14.25" customHeight="1">
      <c r="A3152" s="4"/>
      <c r="B3152" s="4"/>
    </row>
    <row r="3153" ht="14.25" customHeight="1">
      <c r="A3153" s="4"/>
      <c r="B3153" s="4"/>
    </row>
    <row r="3154" ht="14.25" customHeight="1">
      <c r="A3154" s="4"/>
      <c r="B3154" s="4"/>
    </row>
    <row r="3155" ht="14.25" customHeight="1">
      <c r="A3155" s="4"/>
      <c r="B3155" s="4"/>
    </row>
    <row r="3156" ht="14.25" customHeight="1">
      <c r="A3156" s="4"/>
      <c r="B3156" s="4"/>
    </row>
    <row r="3157" ht="14.25" customHeight="1">
      <c r="A3157" s="4"/>
      <c r="B3157" s="4"/>
    </row>
    <row r="3158" ht="14.25" customHeight="1">
      <c r="A3158" s="4"/>
      <c r="B3158" s="4"/>
    </row>
    <row r="3159" ht="14.25" customHeight="1">
      <c r="A3159" s="4"/>
      <c r="B3159" s="4"/>
    </row>
    <row r="3160" ht="14.25" customHeight="1">
      <c r="A3160" s="4"/>
      <c r="B3160" s="4"/>
    </row>
    <row r="3161" ht="14.25" customHeight="1">
      <c r="A3161" s="4"/>
      <c r="B3161" s="4"/>
    </row>
    <row r="3162" ht="14.25" customHeight="1">
      <c r="A3162" s="4"/>
      <c r="B3162" s="4"/>
    </row>
    <row r="3163" ht="14.25" customHeight="1">
      <c r="A3163" s="4"/>
      <c r="B3163" s="4"/>
    </row>
    <row r="3164" ht="14.25" customHeight="1">
      <c r="A3164" s="4"/>
      <c r="B3164" s="4"/>
    </row>
    <row r="3165" ht="14.25" customHeight="1">
      <c r="A3165" s="4"/>
      <c r="B3165" s="4"/>
    </row>
    <row r="3166" ht="14.25" customHeight="1">
      <c r="A3166" s="4"/>
      <c r="B3166" s="4"/>
    </row>
    <row r="3167" ht="14.25" customHeight="1">
      <c r="A3167" s="4"/>
      <c r="B3167" s="4"/>
    </row>
    <row r="3168" ht="14.25" customHeight="1">
      <c r="A3168" s="4"/>
      <c r="B3168" s="4"/>
    </row>
    <row r="3169" ht="14.25" customHeight="1">
      <c r="A3169" s="4"/>
      <c r="B3169" s="4"/>
    </row>
    <row r="3170" ht="14.25" customHeight="1">
      <c r="A3170" s="4"/>
      <c r="B3170" s="4"/>
    </row>
    <row r="3171" ht="14.25" customHeight="1">
      <c r="A3171" s="4"/>
      <c r="B3171" s="4"/>
    </row>
    <row r="3172" ht="14.25" customHeight="1">
      <c r="A3172" s="4"/>
      <c r="B3172" s="4"/>
    </row>
    <row r="3173" ht="14.25" customHeight="1">
      <c r="A3173" s="4"/>
      <c r="B3173" s="4"/>
    </row>
    <row r="3174" ht="14.25" customHeight="1">
      <c r="A3174" s="4"/>
      <c r="B3174" s="4"/>
    </row>
    <row r="3175" ht="14.25" customHeight="1">
      <c r="A3175" s="4"/>
      <c r="B3175" s="4"/>
    </row>
    <row r="3176" ht="14.25" customHeight="1">
      <c r="A3176" s="4"/>
      <c r="B3176" s="4"/>
    </row>
    <row r="3177" ht="14.25" customHeight="1">
      <c r="A3177" s="4"/>
      <c r="B3177" s="4"/>
    </row>
    <row r="3178" ht="14.25" customHeight="1">
      <c r="A3178" s="4"/>
      <c r="B3178" s="4"/>
    </row>
    <row r="3179" ht="14.25" customHeight="1">
      <c r="A3179" s="4"/>
      <c r="B3179" s="4"/>
    </row>
    <row r="3180" ht="14.25" customHeight="1">
      <c r="A3180" s="4"/>
      <c r="B3180" s="4"/>
    </row>
    <row r="3181" ht="14.25" customHeight="1">
      <c r="A3181" s="4"/>
      <c r="B3181" s="4"/>
    </row>
    <row r="3182" ht="14.25" customHeight="1">
      <c r="A3182" s="4"/>
      <c r="B3182" s="4"/>
    </row>
    <row r="3183" ht="14.25" customHeight="1">
      <c r="A3183" s="4"/>
      <c r="B3183" s="4"/>
    </row>
    <row r="3184" ht="14.25" customHeight="1">
      <c r="A3184" s="4"/>
      <c r="B3184" s="4"/>
    </row>
    <row r="3185" ht="14.25" customHeight="1">
      <c r="A3185" s="4"/>
      <c r="B3185" s="4"/>
    </row>
    <row r="3186" ht="14.25" customHeight="1">
      <c r="A3186" s="4"/>
      <c r="B3186" s="4"/>
    </row>
    <row r="3187" ht="14.25" customHeight="1">
      <c r="A3187" s="4"/>
      <c r="B3187" s="4"/>
    </row>
    <row r="3188" ht="14.25" customHeight="1">
      <c r="A3188" s="4"/>
      <c r="B3188" s="4"/>
    </row>
    <row r="3189" ht="14.25" customHeight="1">
      <c r="A3189" s="4"/>
      <c r="B3189" s="4"/>
    </row>
    <row r="3190" ht="14.25" customHeight="1">
      <c r="A3190" s="4"/>
      <c r="B3190" s="4"/>
    </row>
    <row r="3191" ht="14.25" customHeight="1">
      <c r="A3191" s="4"/>
      <c r="B3191" s="4"/>
    </row>
    <row r="3192" ht="14.25" customHeight="1">
      <c r="A3192" s="4"/>
      <c r="B3192" s="4"/>
    </row>
    <row r="3193" ht="14.25" customHeight="1">
      <c r="A3193" s="4"/>
      <c r="B3193" s="4"/>
    </row>
    <row r="3194" ht="14.25" customHeight="1">
      <c r="A3194" s="4"/>
      <c r="B3194" s="4"/>
    </row>
    <row r="3195" ht="14.25" customHeight="1">
      <c r="A3195" s="4"/>
      <c r="B3195" s="4"/>
    </row>
    <row r="3196" ht="14.25" customHeight="1">
      <c r="A3196" s="4"/>
      <c r="B3196" s="4"/>
    </row>
    <row r="3197" ht="14.25" customHeight="1">
      <c r="A3197" s="4"/>
      <c r="B3197" s="4"/>
    </row>
    <row r="3198" ht="14.25" customHeight="1">
      <c r="A3198" s="4"/>
      <c r="B3198" s="4"/>
    </row>
    <row r="3199" ht="14.25" customHeight="1">
      <c r="A3199" s="4"/>
      <c r="B3199" s="4"/>
    </row>
    <row r="3200" ht="14.25" customHeight="1">
      <c r="A3200" s="4"/>
      <c r="B3200" s="4"/>
    </row>
    <row r="3201" ht="14.25" customHeight="1">
      <c r="A3201" s="4"/>
      <c r="B3201" s="4"/>
    </row>
    <row r="3202" ht="14.25" customHeight="1">
      <c r="A3202" s="4"/>
      <c r="B3202" s="4"/>
    </row>
    <row r="3203" ht="14.25" customHeight="1">
      <c r="A3203" s="4"/>
      <c r="B3203" s="4"/>
    </row>
    <row r="3204" ht="14.25" customHeight="1">
      <c r="A3204" s="4"/>
      <c r="B3204" s="4"/>
    </row>
    <row r="3205" ht="14.25" customHeight="1">
      <c r="A3205" s="4"/>
      <c r="B3205" s="4"/>
    </row>
    <row r="3206" ht="14.25" customHeight="1">
      <c r="A3206" s="4"/>
      <c r="B3206" s="4"/>
    </row>
    <row r="3207" ht="14.25" customHeight="1">
      <c r="A3207" s="4"/>
      <c r="B3207" s="4"/>
    </row>
    <row r="3208" ht="14.25" customHeight="1">
      <c r="A3208" s="4"/>
      <c r="B3208" s="4"/>
    </row>
    <row r="3209" ht="14.25" customHeight="1">
      <c r="A3209" s="4"/>
      <c r="B3209" s="4"/>
    </row>
    <row r="3210" ht="14.25" customHeight="1">
      <c r="A3210" s="4"/>
      <c r="B3210" s="4"/>
    </row>
    <row r="3211" ht="14.25" customHeight="1">
      <c r="A3211" s="4"/>
      <c r="B3211" s="4"/>
    </row>
    <row r="3212" ht="14.25" customHeight="1">
      <c r="A3212" s="4"/>
      <c r="B3212" s="4"/>
    </row>
    <row r="3213" ht="14.25" customHeight="1">
      <c r="A3213" s="4"/>
      <c r="B3213" s="4"/>
    </row>
    <row r="3214" ht="14.25" customHeight="1">
      <c r="A3214" s="4"/>
      <c r="B3214" s="4"/>
    </row>
    <row r="3215" ht="14.25" customHeight="1">
      <c r="A3215" s="4"/>
      <c r="B3215" s="4"/>
    </row>
    <row r="3216" ht="14.25" customHeight="1">
      <c r="A3216" s="4"/>
      <c r="B3216" s="4"/>
    </row>
    <row r="3217" ht="14.25" customHeight="1">
      <c r="A3217" s="4"/>
      <c r="B3217" s="4"/>
    </row>
    <row r="3218" ht="14.25" customHeight="1">
      <c r="A3218" s="4"/>
      <c r="B3218" s="4"/>
    </row>
    <row r="3219" ht="14.25" customHeight="1">
      <c r="A3219" s="4"/>
      <c r="B3219" s="4"/>
    </row>
    <row r="3220" ht="14.25" customHeight="1">
      <c r="A3220" s="4"/>
      <c r="B3220" s="4"/>
    </row>
    <row r="3221" ht="14.25" customHeight="1">
      <c r="A3221" s="4"/>
      <c r="B3221" s="4"/>
    </row>
    <row r="3222" ht="14.25" customHeight="1">
      <c r="A3222" s="4"/>
      <c r="B3222" s="4"/>
    </row>
    <row r="3223" ht="14.25" customHeight="1">
      <c r="A3223" s="4"/>
      <c r="B3223" s="4"/>
    </row>
    <row r="3224" ht="14.25" customHeight="1">
      <c r="A3224" s="4"/>
      <c r="B3224" s="4"/>
    </row>
    <row r="3225" ht="14.25" customHeight="1">
      <c r="A3225" s="4"/>
      <c r="B3225" s="4"/>
    </row>
    <row r="3226" ht="14.25" customHeight="1">
      <c r="A3226" s="4"/>
      <c r="B3226" s="4"/>
    </row>
    <row r="3227" ht="14.25" customHeight="1">
      <c r="A3227" s="4"/>
      <c r="B3227" s="4"/>
    </row>
    <row r="3228" ht="14.25" customHeight="1">
      <c r="A3228" s="4"/>
      <c r="B3228" s="4"/>
    </row>
    <row r="3229" ht="14.25" customHeight="1">
      <c r="A3229" s="4"/>
      <c r="B3229" s="4"/>
    </row>
    <row r="3230" ht="14.25" customHeight="1">
      <c r="A3230" s="4"/>
      <c r="B3230" s="4"/>
    </row>
    <row r="3231" ht="14.25" customHeight="1">
      <c r="A3231" s="4"/>
      <c r="B3231" s="4"/>
    </row>
    <row r="3232" ht="14.25" customHeight="1">
      <c r="A3232" s="4"/>
      <c r="B3232" s="4"/>
    </row>
    <row r="3233" ht="14.25" customHeight="1">
      <c r="A3233" s="4"/>
      <c r="B3233" s="4"/>
    </row>
    <row r="3234" ht="14.25" customHeight="1">
      <c r="A3234" s="4"/>
      <c r="B3234" s="4"/>
    </row>
    <row r="3235" ht="14.25" customHeight="1">
      <c r="A3235" s="4"/>
      <c r="B3235" s="4"/>
    </row>
    <row r="3236" ht="14.25" customHeight="1">
      <c r="A3236" s="4"/>
      <c r="B3236" s="4"/>
    </row>
    <row r="3237" ht="14.25" customHeight="1">
      <c r="A3237" s="4"/>
      <c r="B3237" s="4"/>
    </row>
    <row r="3238" ht="14.25" customHeight="1">
      <c r="A3238" s="4"/>
      <c r="B3238" s="4"/>
    </row>
    <row r="3239" ht="14.25" customHeight="1">
      <c r="A3239" s="4"/>
      <c r="B3239" s="4"/>
    </row>
    <row r="3240" ht="14.25" customHeight="1">
      <c r="A3240" s="4"/>
      <c r="B3240" s="4"/>
    </row>
    <row r="3241" ht="14.25" customHeight="1">
      <c r="A3241" s="4"/>
      <c r="B3241" s="4"/>
    </row>
    <row r="3242" ht="14.25" customHeight="1">
      <c r="A3242" s="4"/>
      <c r="B3242" s="4"/>
    </row>
    <row r="3243" ht="14.25" customHeight="1">
      <c r="A3243" s="4"/>
      <c r="B3243" s="4"/>
    </row>
    <row r="3244" ht="14.25" customHeight="1">
      <c r="A3244" s="4"/>
      <c r="B3244" s="4"/>
    </row>
    <row r="3245" ht="14.25" customHeight="1">
      <c r="A3245" s="4"/>
      <c r="B3245" s="4"/>
    </row>
    <row r="3246" ht="14.25" customHeight="1">
      <c r="A3246" s="4"/>
      <c r="B3246" s="4"/>
    </row>
    <row r="3247" ht="14.25" customHeight="1">
      <c r="A3247" s="4"/>
      <c r="B3247" s="4"/>
    </row>
    <row r="3248" ht="14.25" customHeight="1">
      <c r="A3248" s="4"/>
      <c r="B3248" s="4"/>
    </row>
    <row r="3249" ht="14.25" customHeight="1">
      <c r="A3249" s="4"/>
      <c r="B3249" s="4"/>
    </row>
    <row r="3250" ht="14.25" customHeight="1">
      <c r="A3250" s="4"/>
      <c r="B3250" s="4"/>
    </row>
    <row r="3251" ht="14.25" customHeight="1">
      <c r="A3251" s="4"/>
      <c r="B3251" s="4"/>
    </row>
    <row r="3252" ht="14.25" customHeight="1">
      <c r="A3252" s="4"/>
      <c r="B3252" s="4"/>
    </row>
    <row r="3253" ht="14.25" customHeight="1">
      <c r="A3253" s="4"/>
      <c r="B3253" s="4"/>
    </row>
    <row r="3254" ht="14.25" customHeight="1">
      <c r="A3254" s="4"/>
      <c r="B3254" s="4"/>
    </row>
    <row r="3255" ht="14.25" customHeight="1">
      <c r="A3255" s="4"/>
      <c r="B3255" s="4"/>
    </row>
    <row r="3256" ht="14.25" customHeight="1">
      <c r="A3256" s="4"/>
      <c r="B3256" s="4"/>
    </row>
    <row r="3257" ht="14.25" customHeight="1">
      <c r="A3257" s="4"/>
      <c r="B3257" s="4"/>
    </row>
    <row r="3258" ht="14.25" customHeight="1">
      <c r="A3258" s="4"/>
      <c r="B3258" s="4"/>
    </row>
    <row r="3259" ht="14.25" customHeight="1">
      <c r="A3259" s="4"/>
      <c r="B3259" s="4"/>
    </row>
    <row r="3260" ht="14.25" customHeight="1">
      <c r="A3260" s="4"/>
      <c r="B3260" s="4"/>
    </row>
    <row r="3261" ht="14.25" customHeight="1">
      <c r="A3261" s="4"/>
      <c r="B3261" s="4"/>
    </row>
    <row r="3262" ht="14.25" customHeight="1">
      <c r="A3262" s="4"/>
      <c r="B3262" s="4"/>
    </row>
    <row r="3263" ht="14.25" customHeight="1">
      <c r="A3263" s="4"/>
      <c r="B3263" s="4"/>
    </row>
    <row r="3264" ht="14.25" customHeight="1">
      <c r="A3264" s="4"/>
      <c r="B3264" s="4"/>
    </row>
    <row r="3265" ht="14.25" customHeight="1">
      <c r="A3265" s="4"/>
      <c r="B3265" s="4"/>
    </row>
    <row r="3266" ht="14.25" customHeight="1">
      <c r="A3266" s="4"/>
      <c r="B3266" s="4"/>
    </row>
    <row r="3267" ht="14.25" customHeight="1">
      <c r="A3267" s="4"/>
      <c r="B3267" s="4"/>
    </row>
    <row r="3268" ht="14.25" customHeight="1">
      <c r="A3268" s="4"/>
      <c r="B3268" s="4"/>
    </row>
    <row r="3269" ht="14.25" customHeight="1">
      <c r="A3269" s="4"/>
      <c r="B3269" s="4"/>
    </row>
    <row r="3270" ht="14.25" customHeight="1">
      <c r="A3270" s="4"/>
      <c r="B3270" s="4"/>
    </row>
    <row r="3271" ht="14.25" customHeight="1">
      <c r="A3271" s="4"/>
      <c r="B3271" s="4"/>
    </row>
    <row r="3272" ht="14.25" customHeight="1">
      <c r="A3272" s="4"/>
      <c r="B3272" s="4"/>
    </row>
    <row r="3273" ht="14.25" customHeight="1">
      <c r="A3273" s="4"/>
      <c r="B3273" s="4"/>
    </row>
    <row r="3274" ht="14.25" customHeight="1">
      <c r="A3274" s="4"/>
      <c r="B3274" s="4"/>
    </row>
    <row r="3275" ht="14.25" customHeight="1">
      <c r="A3275" s="4"/>
      <c r="B3275" s="4"/>
    </row>
    <row r="3276" ht="14.25" customHeight="1">
      <c r="A3276" s="4"/>
      <c r="B3276" s="4"/>
    </row>
    <row r="3277" ht="14.25" customHeight="1">
      <c r="A3277" s="4"/>
      <c r="B3277" s="4"/>
    </row>
    <row r="3278" ht="14.25" customHeight="1">
      <c r="A3278" s="4"/>
      <c r="B3278" s="4"/>
    </row>
    <row r="3279" ht="14.25" customHeight="1">
      <c r="A3279" s="4"/>
      <c r="B3279" s="4"/>
    </row>
    <row r="3280" ht="14.25" customHeight="1">
      <c r="A3280" s="4"/>
      <c r="B3280" s="4"/>
    </row>
    <row r="3281" ht="14.25" customHeight="1">
      <c r="A3281" s="4"/>
      <c r="B3281" s="4"/>
    </row>
    <row r="3282" ht="14.25" customHeight="1">
      <c r="A3282" s="4"/>
      <c r="B3282" s="4"/>
    </row>
    <row r="3283" ht="14.25" customHeight="1">
      <c r="A3283" s="4"/>
      <c r="B3283" s="4"/>
    </row>
    <row r="3284" ht="14.25" customHeight="1">
      <c r="A3284" s="4"/>
      <c r="B3284" s="4"/>
    </row>
    <row r="3285" ht="14.25" customHeight="1">
      <c r="A3285" s="4"/>
      <c r="B3285" s="4"/>
    </row>
    <row r="3286" ht="14.25" customHeight="1">
      <c r="A3286" s="4"/>
      <c r="B3286" s="4"/>
    </row>
    <row r="3287" ht="14.25" customHeight="1">
      <c r="A3287" s="4"/>
      <c r="B3287" s="4"/>
    </row>
    <row r="3288" ht="14.25" customHeight="1">
      <c r="A3288" s="4"/>
      <c r="B3288" s="4"/>
    </row>
    <row r="3289" ht="14.25" customHeight="1">
      <c r="A3289" s="4"/>
      <c r="B3289" s="4"/>
    </row>
    <row r="3290" ht="14.25" customHeight="1">
      <c r="A3290" s="4"/>
      <c r="B3290" s="4"/>
    </row>
    <row r="3291" ht="14.25" customHeight="1">
      <c r="A3291" s="4"/>
      <c r="B3291" s="4"/>
    </row>
    <row r="3292" ht="14.25" customHeight="1">
      <c r="A3292" s="4"/>
      <c r="B3292" s="4"/>
    </row>
    <row r="3293" ht="14.25" customHeight="1">
      <c r="A3293" s="4"/>
      <c r="B3293" s="4"/>
    </row>
    <row r="3294" ht="14.25" customHeight="1">
      <c r="A3294" s="4"/>
      <c r="B3294" s="4"/>
    </row>
    <row r="3295" ht="14.25" customHeight="1">
      <c r="A3295" s="4"/>
      <c r="B3295" s="4"/>
    </row>
    <row r="3296" ht="14.25" customHeight="1">
      <c r="A3296" s="4"/>
      <c r="B3296" s="4"/>
    </row>
    <row r="3297" ht="14.25" customHeight="1">
      <c r="A3297" s="4"/>
      <c r="B3297" s="4"/>
    </row>
    <row r="3298" ht="14.25" customHeight="1">
      <c r="A3298" s="4"/>
      <c r="B3298" s="4"/>
    </row>
    <row r="3299" ht="14.25" customHeight="1">
      <c r="A3299" s="4"/>
      <c r="B3299" s="4"/>
    </row>
    <row r="3300" ht="14.25" customHeight="1">
      <c r="A3300" s="4"/>
      <c r="B3300" s="4"/>
    </row>
    <row r="3301" ht="14.25" customHeight="1">
      <c r="A3301" s="4"/>
      <c r="B3301" s="4"/>
    </row>
    <row r="3302" ht="14.25" customHeight="1">
      <c r="A3302" s="4"/>
      <c r="B3302" s="4"/>
    </row>
    <row r="3303" ht="14.25" customHeight="1">
      <c r="A3303" s="4"/>
      <c r="B3303" s="4"/>
    </row>
    <row r="3304" ht="14.25" customHeight="1">
      <c r="A3304" s="4"/>
      <c r="B3304" s="4"/>
    </row>
    <row r="3305" ht="14.25" customHeight="1">
      <c r="A3305" s="4"/>
      <c r="B3305" s="4"/>
    </row>
    <row r="3306" ht="14.25" customHeight="1">
      <c r="A3306" s="4"/>
      <c r="B3306" s="4"/>
    </row>
    <row r="3307" ht="14.25" customHeight="1">
      <c r="A3307" s="4"/>
      <c r="B3307" s="4"/>
    </row>
    <row r="3308" ht="14.25" customHeight="1">
      <c r="A3308" s="4"/>
      <c r="B3308" s="4"/>
    </row>
    <row r="3309" ht="14.25" customHeight="1">
      <c r="A3309" s="4"/>
      <c r="B3309" s="4"/>
    </row>
    <row r="3310" ht="14.25" customHeight="1">
      <c r="A3310" s="4"/>
      <c r="B3310" s="4"/>
    </row>
    <row r="3311" ht="14.25" customHeight="1">
      <c r="A3311" s="4"/>
      <c r="B3311" s="4"/>
    </row>
    <row r="3312" ht="14.25" customHeight="1">
      <c r="A3312" s="4"/>
      <c r="B3312" s="4"/>
    </row>
    <row r="3313" ht="14.25" customHeight="1">
      <c r="A3313" s="4"/>
      <c r="B3313" s="4"/>
    </row>
    <row r="3314" ht="14.25" customHeight="1">
      <c r="A3314" s="4"/>
      <c r="B3314" s="4"/>
    </row>
    <row r="3315" ht="14.25" customHeight="1">
      <c r="A3315" s="4"/>
      <c r="B3315" s="4"/>
    </row>
    <row r="3316" ht="14.25" customHeight="1">
      <c r="A3316" s="4"/>
      <c r="B3316" s="4"/>
    </row>
    <row r="3317" ht="14.25" customHeight="1">
      <c r="A3317" s="4"/>
      <c r="B3317" s="4"/>
    </row>
    <row r="3318" ht="14.25" customHeight="1">
      <c r="A3318" s="4"/>
      <c r="B3318" s="4"/>
    </row>
    <row r="3319" ht="14.25" customHeight="1">
      <c r="A3319" s="4"/>
      <c r="B3319" s="4"/>
    </row>
    <row r="3320" ht="14.25" customHeight="1">
      <c r="A3320" s="4"/>
      <c r="B3320" s="4"/>
    </row>
    <row r="3321" ht="14.25" customHeight="1">
      <c r="A3321" s="4"/>
      <c r="B3321" s="4"/>
    </row>
    <row r="3322" ht="14.25" customHeight="1">
      <c r="A3322" s="4"/>
      <c r="B3322" s="4"/>
    </row>
    <row r="3323" ht="14.25" customHeight="1">
      <c r="A3323" s="4"/>
      <c r="B3323" s="4"/>
    </row>
    <row r="3324" ht="14.25" customHeight="1">
      <c r="A3324" s="4"/>
      <c r="B3324" s="4"/>
    </row>
    <row r="3325" ht="14.25" customHeight="1">
      <c r="A3325" s="4"/>
      <c r="B3325" s="4"/>
    </row>
    <row r="3326" ht="14.25" customHeight="1">
      <c r="A3326" s="4"/>
      <c r="B3326" s="4"/>
    </row>
    <row r="3327" ht="14.25" customHeight="1">
      <c r="A3327" s="4"/>
      <c r="B3327" s="4"/>
    </row>
    <row r="3328" ht="14.25" customHeight="1">
      <c r="A3328" s="4"/>
      <c r="B3328" s="4"/>
    </row>
    <row r="3329" ht="14.25" customHeight="1">
      <c r="A3329" s="4"/>
      <c r="B3329" s="4"/>
    </row>
    <row r="3330" ht="14.25" customHeight="1">
      <c r="A3330" s="4"/>
      <c r="B3330" s="4"/>
    </row>
    <row r="3331" ht="14.25" customHeight="1">
      <c r="A3331" s="4"/>
      <c r="B3331" s="4"/>
    </row>
    <row r="3332" ht="14.25" customHeight="1">
      <c r="A3332" s="4"/>
      <c r="B3332" s="4"/>
    </row>
    <row r="3333" ht="14.25" customHeight="1">
      <c r="A3333" s="4"/>
      <c r="B3333" s="4"/>
    </row>
    <row r="3334" ht="14.25" customHeight="1">
      <c r="A3334" s="4"/>
      <c r="B3334" s="4"/>
    </row>
    <row r="3335" ht="14.25" customHeight="1">
      <c r="A3335" s="4"/>
      <c r="B3335" s="4"/>
    </row>
    <row r="3336" ht="14.25" customHeight="1">
      <c r="A3336" s="4"/>
      <c r="B3336" s="4"/>
    </row>
    <row r="3337" ht="14.25" customHeight="1">
      <c r="A3337" s="4"/>
      <c r="B3337" s="4"/>
    </row>
    <row r="3338" ht="14.25" customHeight="1">
      <c r="A3338" s="4"/>
      <c r="B3338" s="4"/>
    </row>
    <row r="3339" ht="14.25" customHeight="1">
      <c r="A3339" s="4"/>
      <c r="B3339" s="4"/>
    </row>
    <row r="3340" ht="14.25" customHeight="1">
      <c r="A3340" s="4"/>
      <c r="B3340" s="4"/>
    </row>
    <row r="3341" ht="14.25" customHeight="1">
      <c r="A3341" s="4"/>
      <c r="B3341" s="4"/>
    </row>
    <row r="3342" ht="14.25" customHeight="1">
      <c r="A3342" s="4"/>
      <c r="B3342" s="4"/>
    </row>
    <row r="3343" ht="14.25" customHeight="1">
      <c r="A3343" s="4"/>
      <c r="B3343" s="4"/>
    </row>
    <row r="3344" ht="14.25" customHeight="1">
      <c r="A3344" s="4"/>
      <c r="B3344" s="4"/>
    </row>
    <row r="3345" ht="14.25" customHeight="1">
      <c r="A3345" s="4"/>
      <c r="B3345" s="4"/>
    </row>
    <row r="3346" ht="14.25" customHeight="1">
      <c r="A3346" s="4"/>
      <c r="B3346" s="4"/>
    </row>
    <row r="3347" ht="14.25" customHeight="1">
      <c r="A3347" s="4"/>
      <c r="B3347" s="4"/>
    </row>
    <row r="3348" ht="14.25" customHeight="1">
      <c r="A3348" s="4"/>
      <c r="B3348" s="4"/>
    </row>
    <row r="3349" ht="14.25" customHeight="1">
      <c r="A3349" s="4"/>
      <c r="B3349" s="4"/>
    </row>
    <row r="3350" ht="14.25" customHeight="1">
      <c r="A3350" s="4"/>
      <c r="B3350" s="4"/>
    </row>
    <row r="3351" ht="14.25" customHeight="1">
      <c r="A3351" s="4"/>
      <c r="B3351" s="4"/>
    </row>
    <row r="3352" ht="14.25" customHeight="1">
      <c r="A3352" s="4"/>
      <c r="B3352" s="4"/>
    </row>
    <row r="3353" ht="14.25" customHeight="1">
      <c r="A3353" s="4"/>
      <c r="B3353" s="4"/>
    </row>
    <row r="3354" ht="14.25" customHeight="1">
      <c r="A3354" s="4"/>
      <c r="B3354" s="4"/>
    </row>
    <row r="3355" ht="14.25" customHeight="1">
      <c r="A3355" s="4"/>
      <c r="B3355" s="4"/>
    </row>
    <row r="3356" ht="14.25" customHeight="1">
      <c r="A3356" s="4"/>
      <c r="B3356" s="4"/>
    </row>
    <row r="3357" ht="14.25" customHeight="1">
      <c r="A3357" s="4"/>
      <c r="B3357" s="4"/>
    </row>
    <row r="3358" ht="14.25" customHeight="1">
      <c r="A3358" s="4"/>
      <c r="B3358" s="4"/>
    </row>
    <row r="3359" ht="14.25" customHeight="1">
      <c r="A3359" s="4"/>
      <c r="B3359" s="4"/>
    </row>
    <row r="3360" ht="14.25" customHeight="1">
      <c r="A3360" s="4"/>
      <c r="B3360" s="4"/>
    </row>
    <row r="3361" ht="14.25" customHeight="1">
      <c r="A3361" s="4"/>
      <c r="B3361" s="4"/>
    </row>
    <row r="3362" ht="14.25" customHeight="1">
      <c r="A3362" s="4"/>
      <c r="B3362" s="4"/>
    </row>
    <row r="3363" ht="14.25" customHeight="1">
      <c r="A3363" s="4"/>
      <c r="B3363" s="4"/>
    </row>
    <row r="3364" ht="14.25" customHeight="1">
      <c r="A3364" s="4"/>
      <c r="B3364" s="4"/>
    </row>
    <row r="3365" ht="14.25" customHeight="1">
      <c r="A3365" s="4"/>
      <c r="B3365" s="4"/>
    </row>
    <row r="3366" ht="14.25" customHeight="1">
      <c r="A3366" s="4"/>
      <c r="B3366" s="4"/>
    </row>
    <row r="3367" ht="14.25" customHeight="1">
      <c r="A3367" s="4"/>
      <c r="B3367" s="4"/>
    </row>
    <row r="3368" ht="14.25" customHeight="1">
      <c r="A3368" s="4"/>
      <c r="B3368" s="4"/>
    </row>
    <row r="3369" ht="14.25" customHeight="1">
      <c r="A3369" s="4"/>
      <c r="B3369" s="4"/>
    </row>
    <row r="3370" ht="14.25" customHeight="1">
      <c r="A3370" s="4"/>
      <c r="B3370" s="4"/>
    </row>
    <row r="3371" ht="14.25" customHeight="1">
      <c r="A3371" s="4"/>
      <c r="B3371" s="4"/>
    </row>
    <row r="3372" ht="14.25" customHeight="1">
      <c r="A3372" s="4"/>
      <c r="B3372" s="4"/>
    </row>
    <row r="3373" ht="14.25" customHeight="1">
      <c r="A3373" s="4"/>
      <c r="B3373" s="4"/>
    </row>
    <row r="3374" ht="14.25" customHeight="1">
      <c r="A3374" s="4"/>
      <c r="B3374" s="4"/>
    </row>
    <row r="3375" ht="14.25" customHeight="1">
      <c r="A3375" s="4"/>
      <c r="B3375" s="4"/>
    </row>
    <row r="3376" ht="14.25" customHeight="1">
      <c r="A3376" s="4"/>
      <c r="B3376" s="4"/>
    </row>
    <row r="3377" ht="14.25" customHeight="1">
      <c r="A3377" s="4"/>
      <c r="B3377" s="4"/>
    </row>
    <row r="3378" ht="14.25" customHeight="1">
      <c r="A3378" s="4"/>
      <c r="B3378" s="4"/>
    </row>
    <row r="3379" ht="14.25" customHeight="1">
      <c r="A3379" s="4"/>
      <c r="B3379" s="4"/>
    </row>
    <row r="3380" ht="14.25" customHeight="1">
      <c r="A3380" s="4"/>
      <c r="B3380" s="4"/>
    </row>
    <row r="3381" ht="14.25" customHeight="1">
      <c r="A3381" s="4"/>
      <c r="B3381" s="4"/>
    </row>
    <row r="3382" ht="14.25" customHeight="1">
      <c r="A3382" s="4"/>
      <c r="B3382" s="4"/>
    </row>
    <row r="3383" ht="14.25" customHeight="1">
      <c r="A3383" s="4"/>
      <c r="B3383" s="4"/>
    </row>
    <row r="3384" ht="14.25" customHeight="1">
      <c r="A3384" s="4"/>
      <c r="B3384" s="4"/>
    </row>
    <row r="3385" ht="14.25" customHeight="1">
      <c r="A3385" s="4"/>
      <c r="B3385" s="4"/>
    </row>
    <row r="3386" ht="14.25" customHeight="1">
      <c r="A3386" s="4"/>
      <c r="B3386" s="4"/>
    </row>
    <row r="3387" ht="14.25" customHeight="1">
      <c r="A3387" s="4"/>
      <c r="B3387" s="4"/>
    </row>
    <row r="3388" ht="14.25" customHeight="1">
      <c r="A3388" s="4"/>
      <c r="B3388" s="4"/>
    </row>
    <row r="3389" ht="14.25" customHeight="1">
      <c r="A3389" s="4"/>
      <c r="B3389" s="4"/>
    </row>
    <row r="3390" ht="14.25" customHeight="1">
      <c r="A3390" s="4"/>
      <c r="B3390" s="4"/>
    </row>
    <row r="3391" ht="14.25" customHeight="1">
      <c r="A3391" s="4"/>
      <c r="B3391" s="4"/>
    </row>
    <row r="3392" ht="14.25" customHeight="1">
      <c r="A3392" s="4"/>
      <c r="B3392" s="4"/>
    </row>
    <row r="3393" ht="14.25" customHeight="1">
      <c r="A3393" s="4"/>
      <c r="B3393" s="4"/>
    </row>
    <row r="3394" ht="14.25" customHeight="1">
      <c r="A3394" s="4"/>
      <c r="B3394" s="4"/>
    </row>
    <row r="3395" ht="14.25" customHeight="1">
      <c r="A3395" s="4"/>
      <c r="B3395" s="4"/>
    </row>
    <row r="3396" ht="14.25" customHeight="1">
      <c r="A3396" s="4"/>
      <c r="B3396" s="4"/>
    </row>
    <row r="3397" ht="14.25" customHeight="1">
      <c r="A3397" s="4"/>
      <c r="B3397" s="4"/>
    </row>
    <row r="3398" ht="14.25" customHeight="1">
      <c r="A3398" s="4"/>
      <c r="B3398" s="4"/>
    </row>
    <row r="3399" ht="14.25" customHeight="1">
      <c r="A3399" s="4"/>
      <c r="B3399" s="4"/>
    </row>
    <row r="3400" ht="14.25" customHeight="1">
      <c r="A3400" s="4"/>
      <c r="B3400" s="4"/>
    </row>
    <row r="3401" ht="14.25" customHeight="1">
      <c r="A3401" s="4"/>
      <c r="B3401" s="4"/>
    </row>
    <row r="3402" ht="14.25" customHeight="1">
      <c r="A3402" s="4"/>
      <c r="B3402" s="4"/>
    </row>
    <row r="3403" ht="14.25" customHeight="1">
      <c r="A3403" s="4"/>
      <c r="B3403" s="4"/>
    </row>
    <row r="3404" ht="14.25" customHeight="1">
      <c r="A3404" s="4"/>
      <c r="B3404" s="4"/>
    </row>
    <row r="3405" ht="14.25" customHeight="1">
      <c r="A3405" s="4"/>
      <c r="B3405" s="4"/>
    </row>
    <row r="3406" ht="14.25" customHeight="1">
      <c r="A3406" s="4"/>
      <c r="B3406" s="4"/>
    </row>
    <row r="3407" ht="14.25" customHeight="1">
      <c r="A3407" s="4"/>
      <c r="B3407" s="4"/>
    </row>
    <row r="3408" ht="14.25" customHeight="1">
      <c r="A3408" s="4"/>
      <c r="B3408" s="4"/>
    </row>
    <row r="3409" ht="14.25" customHeight="1">
      <c r="A3409" s="4"/>
      <c r="B3409" s="4"/>
    </row>
    <row r="3410" ht="14.25" customHeight="1">
      <c r="A3410" s="4"/>
      <c r="B3410" s="4"/>
    </row>
    <row r="3411" ht="14.25" customHeight="1">
      <c r="A3411" s="4"/>
      <c r="B3411" s="4"/>
    </row>
    <row r="3412" ht="14.25" customHeight="1">
      <c r="A3412" s="4"/>
      <c r="B3412" s="4"/>
    </row>
    <row r="3413" ht="14.25" customHeight="1">
      <c r="A3413" s="4"/>
      <c r="B3413" s="4"/>
    </row>
    <row r="3414" ht="14.25" customHeight="1">
      <c r="A3414" s="4"/>
      <c r="B3414" s="4"/>
    </row>
    <row r="3415" ht="14.25" customHeight="1">
      <c r="A3415" s="4"/>
      <c r="B3415" s="4"/>
    </row>
    <row r="3416" ht="14.25" customHeight="1">
      <c r="A3416" s="4"/>
      <c r="B3416" s="4"/>
    </row>
    <row r="3417" ht="14.25" customHeight="1">
      <c r="A3417" s="4"/>
      <c r="B3417" s="4"/>
    </row>
    <row r="3418" ht="14.25" customHeight="1">
      <c r="A3418" s="4"/>
      <c r="B3418" s="4"/>
    </row>
    <row r="3419" ht="14.25" customHeight="1">
      <c r="A3419" s="4"/>
      <c r="B3419" s="4"/>
    </row>
    <row r="3420" ht="14.25" customHeight="1">
      <c r="A3420" s="4"/>
      <c r="B3420" s="4"/>
    </row>
    <row r="3421" ht="14.25" customHeight="1">
      <c r="A3421" s="4"/>
      <c r="B3421" s="4"/>
    </row>
    <row r="3422" ht="14.25" customHeight="1">
      <c r="A3422" s="4"/>
      <c r="B3422" s="4"/>
    </row>
    <row r="3423" ht="14.25" customHeight="1">
      <c r="A3423" s="4"/>
      <c r="B3423" s="4"/>
    </row>
    <row r="3424" ht="14.25" customHeight="1">
      <c r="A3424" s="4"/>
      <c r="B3424" s="4"/>
    </row>
    <row r="3425" ht="14.25" customHeight="1">
      <c r="A3425" s="4"/>
      <c r="B3425" s="4"/>
    </row>
    <row r="3426" ht="14.25" customHeight="1">
      <c r="A3426" s="4"/>
      <c r="B3426" s="4"/>
    </row>
    <row r="3427" ht="14.25" customHeight="1">
      <c r="A3427" s="4"/>
      <c r="B3427" s="4"/>
    </row>
    <row r="3428" ht="14.25" customHeight="1">
      <c r="A3428" s="4"/>
      <c r="B3428" s="4"/>
    </row>
    <row r="3429" ht="14.25" customHeight="1">
      <c r="A3429" s="4"/>
      <c r="B3429" s="4"/>
    </row>
    <row r="3430" ht="14.25" customHeight="1">
      <c r="A3430" s="4"/>
      <c r="B3430" s="4"/>
    </row>
    <row r="3431" ht="14.25" customHeight="1">
      <c r="A3431" s="4"/>
      <c r="B3431" s="4"/>
    </row>
    <row r="3432" ht="14.25" customHeight="1">
      <c r="A3432" s="4"/>
      <c r="B3432" s="4"/>
    </row>
    <row r="3433" ht="14.25" customHeight="1">
      <c r="A3433" s="4"/>
      <c r="B3433" s="4"/>
    </row>
    <row r="3434" ht="14.25" customHeight="1">
      <c r="A3434" s="4"/>
      <c r="B3434" s="4"/>
    </row>
    <row r="3435" ht="14.25" customHeight="1">
      <c r="A3435" s="4"/>
      <c r="B3435" s="4"/>
    </row>
    <row r="3436" ht="14.25" customHeight="1">
      <c r="A3436" s="4"/>
      <c r="B3436" s="4"/>
    </row>
    <row r="3437" ht="14.25" customHeight="1">
      <c r="A3437" s="4"/>
      <c r="B3437" s="4"/>
    </row>
    <row r="3438" ht="14.25" customHeight="1">
      <c r="A3438" s="4"/>
      <c r="B3438" s="4"/>
    </row>
    <row r="3439" ht="14.25" customHeight="1">
      <c r="A3439" s="4"/>
      <c r="B3439" s="4"/>
    </row>
    <row r="3440" ht="14.25" customHeight="1">
      <c r="A3440" s="4"/>
      <c r="B3440" s="4"/>
    </row>
    <row r="3441" ht="14.25" customHeight="1">
      <c r="A3441" s="4"/>
      <c r="B3441" s="4"/>
    </row>
    <row r="3442" ht="14.25" customHeight="1">
      <c r="A3442" s="4"/>
      <c r="B3442" s="4"/>
    </row>
    <row r="3443" ht="14.25" customHeight="1">
      <c r="A3443" s="4"/>
      <c r="B3443" s="4"/>
    </row>
    <row r="3444" ht="14.25" customHeight="1">
      <c r="A3444" s="4"/>
      <c r="B3444" s="4"/>
    </row>
    <row r="3445" ht="14.25" customHeight="1">
      <c r="A3445" s="4"/>
      <c r="B3445" s="4"/>
    </row>
    <row r="3446" ht="14.25" customHeight="1">
      <c r="A3446" s="4"/>
      <c r="B3446" s="4"/>
    </row>
    <row r="3447" ht="14.25" customHeight="1">
      <c r="A3447" s="4"/>
      <c r="B3447" s="4"/>
    </row>
    <row r="3448" ht="14.25" customHeight="1">
      <c r="A3448" s="4"/>
      <c r="B3448" s="4"/>
    </row>
    <row r="3449" ht="14.25" customHeight="1">
      <c r="A3449" s="4"/>
      <c r="B3449" s="4"/>
    </row>
    <row r="3450" ht="14.25" customHeight="1">
      <c r="A3450" s="4"/>
      <c r="B3450" s="4"/>
    </row>
    <row r="3451" ht="14.25" customHeight="1">
      <c r="A3451" s="4"/>
      <c r="B3451" s="4"/>
    </row>
    <row r="3452" ht="14.25" customHeight="1">
      <c r="A3452" s="4"/>
      <c r="B3452" s="4"/>
    </row>
    <row r="3453" ht="14.25" customHeight="1">
      <c r="A3453" s="4"/>
      <c r="B3453" s="4"/>
    </row>
    <row r="3454" ht="14.25" customHeight="1">
      <c r="A3454" s="4"/>
      <c r="B3454" s="4"/>
    </row>
    <row r="3455" ht="14.25" customHeight="1">
      <c r="A3455" s="4"/>
      <c r="B3455" s="4"/>
    </row>
    <row r="3456" ht="14.25" customHeight="1">
      <c r="A3456" s="4"/>
      <c r="B3456" s="4"/>
    </row>
    <row r="3457" ht="14.25" customHeight="1">
      <c r="A3457" s="4"/>
      <c r="B3457" s="4"/>
    </row>
    <row r="3458" ht="14.25" customHeight="1">
      <c r="A3458" s="4"/>
      <c r="B3458" s="4"/>
    </row>
    <row r="3459" ht="14.25" customHeight="1">
      <c r="A3459" s="4"/>
      <c r="B3459" s="4"/>
    </row>
    <row r="3460" ht="14.25" customHeight="1">
      <c r="A3460" s="4"/>
      <c r="B3460" s="4"/>
    </row>
    <row r="3461" ht="14.25" customHeight="1">
      <c r="A3461" s="4"/>
      <c r="B3461" s="4"/>
    </row>
    <row r="3462" ht="14.25" customHeight="1">
      <c r="A3462" s="4"/>
      <c r="B3462" s="4"/>
    </row>
    <row r="3463" ht="14.25" customHeight="1">
      <c r="A3463" s="4"/>
      <c r="B3463" s="4"/>
    </row>
    <row r="3464" ht="14.25" customHeight="1">
      <c r="A3464" s="4"/>
      <c r="B3464" s="4"/>
    </row>
    <row r="3465" ht="14.25" customHeight="1">
      <c r="A3465" s="4"/>
      <c r="B3465" s="4"/>
    </row>
    <row r="3466" ht="14.25" customHeight="1">
      <c r="A3466" s="4"/>
      <c r="B3466" s="4"/>
    </row>
    <row r="3467" ht="14.25" customHeight="1">
      <c r="A3467" s="4"/>
      <c r="B3467" s="4"/>
    </row>
    <row r="3468" ht="14.25" customHeight="1">
      <c r="A3468" s="4"/>
      <c r="B3468" s="4"/>
    </row>
    <row r="3469" ht="14.25" customHeight="1">
      <c r="A3469" s="4"/>
      <c r="B3469" s="4"/>
    </row>
    <row r="3470" ht="14.25" customHeight="1">
      <c r="A3470" s="4"/>
      <c r="B3470" s="4"/>
    </row>
    <row r="3471" ht="14.25" customHeight="1">
      <c r="A3471" s="4"/>
      <c r="B3471" s="4"/>
    </row>
    <row r="3472" ht="14.25" customHeight="1">
      <c r="A3472" s="4"/>
      <c r="B3472" s="4"/>
    </row>
    <row r="3473" ht="14.25" customHeight="1">
      <c r="A3473" s="4"/>
      <c r="B3473" s="4"/>
    </row>
    <row r="3474" ht="14.25" customHeight="1">
      <c r="A3474" s="4"/>
      <c r="B3474" s="4"/>
    </row>
    <row r="3475" ht="14.25" customHeight="1">
      <c r="A3475" s="4"/>
      <c r="B3475" s="4"/>
    </row>
    <row r="3476" ht="14.25" customHeight="1">
      <c r="A3476" s="4"/>
      <c r="B3476" s="4"/>
    </row>
    <row r="3477" ht="14.25" customHeight="1">
      <c r="A3477" s="4"/>
      <c r="B3477" s="4"/>
    </row>
    <row r="3478" ht="14.25" customHeight="1">
      <c r="A3478" s="4"/>
      <c r="B3478" s="4"/>
    </row>
    <row r="3479" ht="14.25" customHeight="1">
      <c r="A3479" s="4"/>
      <c r="B3479" s="4"/>
    </row>
    <row r="3480" ht="14.25" customHeight="1">
      <c r="A3480" s="4"/>
      <c r="B3480" s="4"/>
    </row>
    <row r="3481" ht="14.25" customHeight="1">
      <c r="A3481" s="4"/>
      <c r="B3481" s="4"/>
    </row>
    <row r="3482" ht="14.25" customHeight="1">
      <c r="A3482" s="4"/>
      <c r="B3482" s="4"/>
    </row>
    <row r="3483" ht="14.25" customHeight="1">
      <c r="A3483" s="4"/>
      <c r="B3483" s="4"/>
    </row>
    <row r="3484" ht="14.25" customHeight="1">
      <c r="A3484" s="4"/>
      <c r="B3484" s="4"/>
    </row>
    <row r="3485" ht="14.25" customHeight="1">
      <c r="A3485" s="4"/>
      <c r="B3485" s="4"/>
    </row>
    <row r="3486" ht="14.25" customHeight="1">
      <c r="A3486" s="4"/>
      <c r="B3486" s="4"/>
    </row>
    <row r="3487" ht="14.25" customHeight="1">
      <c r="A3487" s="4"/>
      <c r="B3487" s="4"/>
    </row>
    <row r="3488" ht="14.25" customHeight="1">
      <c r="A3488" s="4"/>
      <c r="B3488" s="4"/>
    </row>
    <row r="3489" ht="14.25" customHeight="1">
      <c r="A3489" s="4"/>
      <c r="B3489" s="4"/>
    </row>
    <row r="3490" ht="14.25" customHeight="1">
      <c r="A3490" s="4"/>
      <c r="B3490" s="4"/>
    </row>
    <row r="3491" ht="14.25" customHeight="1">
      <c r="A3491" s="4"/>
      <c r="B3491" s="4"/>
    </row>
    <row r="3492" ht="14.25" customHeight="1">
      <c r="A3492" s="4"/>
      <c r="B3492" s="4"/>
    </row>
    <row r="3493" ht="14.25" customHeight="1">
      <c r="A3493" s="4"/>
      <c r="B3493" s="4"/>
    </row>
    <row r="3494" ht="14.25" customHeight="1">
      <c r="A3494" s="4"/>
      <c r="B3494" s="4"/>
    </row>
    <row r="3495" ht="14.25" customHeight="1">
      <c r="A3495" s="4"/>
      <c r="B3495" s="4"/>
    </row>
    <row r="3496" ht="14.25" customHeight="1">
      <c r="A3496" s="4"/>
      <c r="B3496" s="4"/>
    </row>
    <row r="3497" ht="14.25" customHeight="1">
      <c r="A3497" s="4"/>
      <c r="B3497" s="4"/>
    </row>
    <row r="3498" ht="14.25" customHeight="1">
      <c r="A3498" s="4"/>
      <c r="B3498" s="4"/>
    </row>
    <row r="3499" ht="14.25" customHeight="1">
      <c r="A3499" s="4"/>
      <c r="B3499" s="4"/>
    </row>
    <row r="3500" ht="14.25" customHeight="1">
      <c r="A3500" s="4"/>
      <c r="B3500" s="4"/>
    </row>
    <row r="3501" ht="14.25" customHeight="1">
      <c r="A3501" s="4"/>
      <c r="B3501" s="4"/>
    </row>
    <row r="3502" ht="14.25" customHeight="1">
      <c r="A3502" s="4"/>
      <c r="B3502" s="4"/>
    </row>
    <row r="3503" ht="14.25" customHeight="1">
      <c r="A3503" s="4"/>
      <c r="B3503" s="4"/>
    </row>
    <row r="3504" ht="14.25" customHeight="1">
      <c r="A3504" s="4"/>
      <c r="B3504" s="4"/>
    </row>
    <row r="3505" ht="14.25" customHeight="1">
      <c r="A3505" s="4"/>
      <c r="B3505" s="4"/>
    </row>
    <row r="3506" ht="14.25" customHeight="1">
      <c r="A3506" s="4"/>
      <c r="B3506" s="4"/>
    </row>
    <row r="3507" ht="14.25" customHeight="1">
      <c r="A3507" s="4"/>
      <c r="B3507" s="4"/>
    </row>
    <row r="3508" ht="14.25" customHeight="1">
      <c r="A3508" s="4"/>
      <c r="B3508" s="4"/>
    </row>
    <row r="3509" ht="14.25" customHeight="1">
      <c r="A3509" s="4"/>
      <c r="B3509" s="4"/>
    </row>
    <row r="3510" ht="14.25" customHeight="1">
      <c r="A3510" s="4"/>
      <c r="B3510" s="4"/>
    </row>
    <row r="3511" ht="14.25" customHeight="1">
      <c r="A3511" s="4"/>
      <c r="B3511" s="4"/>
    </row>
    <row r="3512" ht="14.25" customHeight="1">
      <c r="A3512" s="4"/>
      <c r="B3512" s="4"/>
    </row>
    <row r="3513" ht="14.25" customHeight="1">
      <c r="A3513" s="4"/>
      <c r="B3513" s="4"/>
    </row>
    <row r="3514" ht="14.25" customHeight="1">
      <c r="A3514" s="4"/>
      <c r="B3514" s="4"/>
    </row>
    <row r="3515" ht="14.25" customHeight="1">
      <c r="A3515" s="4"/>
      <c r="B3515" s="4"/>
    </row>
    <row r="3516" ht="14.25" customHeight="1">
      <c r="A3516" s="4"/>
      <c r="B3516" s="4"/>
    </row>
    <row r="3517" ht="14.25" customHeight="1">
      <c r="A3517" s="4"/>
      <c r="B3517" s="4"/>
    </row>
    <row r="3518" ht="14.25" customHeight="1">
      <c r="A3518" s="4"/>
      <c r="B3518" s="4"/>
    </row>
    <row r="3519" ht="14.25" customHeight="1">
      <c r="A3519" s="4"/>
      <c r="B3519" s="4"/>
    </row>
    <row r="3520" ht="14.25" customHeight="1">
      <c r="A3520" s="4"/>
      <c r="B3520" s="4"/>
    </row>
    <row r="3521" ht="14.25" customHeight="1">
      <c r="A3521" s="4"/>
      <c r="B3521" s="4"/>
    </row>
    <row r="3522" ht="14.25" customHeight="1">
      <c r="A3522" s="4"/>
      <c r="B3522" s="4"/>
    </row>
    <row r="3523" ht="14.25" customHeight="1">
      <c r="A3523" s="4"/>
      <c r="B3523" s="4"/>
    </row>
    <row r="3524" ht="14.25" customHeight="1">
      <c r="A3524" s="4"/>
      <c r="B3524" s="4"/>
    </row>
    <row r="3525" ht="14.25" customHeight="1">
      <c r="A3525" s="4"/>
      <c r="B3525" s="4"/>
    </row>
    <row r="3526" ht="14.25" customHeight="1">
      <c r="A3526" s="4"/>
      <c r="B3526" s="4"/>
    </row>
    <row r="3527" ht="14.25" customHeight="1">
      <c r="A3527" s="4"/>
      <c r="B3527" s="4"/>
    </row>
    <row r="3528" ht="14.25" customHeight="1">
      <c r="A3528" s="4"/>
      <c r="B3528" s="4"/>
    </row>
    <row r="3529" ht="14.25" customHeight="1">
      <c r="A3529" s="4"/>
      <c r="B3529" s="4"/>
    </row>
    <row r="3530" ht="14.25" customHeight="1">
      <c r="A3530" s="4"/>
      <c r="B3530" s="4"/>
    </row>
    <row r="3531" ht="14.25" customHeight="1">
      <c r="A3531" s="4"/>
      <c r="B3531" s="4"/>
    </row>
    <row r="3532" ht="14.25" customHeight="1">
      <c r="A3532" s="4"/>
      <c r="B3532" s="4"/>
    </row>
    <row r="3533" ht="14.25" customHeight="1">
      <c r="A3533" s="4"/>
      <c r="B3533" s="4"/>
    </row>
    <row r="3534" ht="14.25" customHeight="1">
      <c r="A3534" s="4"/>
      <c r="B3534" s="4"/>
    </row>
    <row r="3535" ht="14.25" customHeight="1">
      <c r="A3535" s="4"/>
      <c r="B3535" s="4"/>
    </row>
    <row r="3536" ht="14.25" customHeight="1">
      <c r="A3536" s="4"/>
      <c r="B3536" s="4"/>
    </row>
    <row r="3537" ht="14.25" customHeight="1">
      <c r="A3537" s="4"/>
      <c r="B3537" s="4"/>
    </row>
    <row r="3538" ht="14.25" customHeight="1">
      <c r="A3538" s="4"/>
      <c r="B3538" s="4"/>
    </row>
    <row r="3539" ht="14.25" customHeight="1">
      <c r="A3539" s="4"/>
      <c r="B3539" s="4"/>
    </row>
    <row r="3540" ht="14.25" customHeight="1">
      <c r="A3540" s="4"/>
      <c r="B3540" s="4"/>
    </row>
    <row r="3541" ht="14.25" customHeight="1">
      <c r="A3541" s="4"/>
      <c r="B3541" s="4"/>
    </row>
    <row r="3542" ht="14.25" customHeight="1">
      <c r="A3542" s="4"/>
      <c r="B3542" s="4"/>
    </row>
    <row r="3543" ht="14.25" customHeight="1">
      <c r="A3543" s="4"/>
      <c r="B3543" s="4"/>
    </row>
    <row r="3544" ht="14.25" customHeight="1">
      <c r="A3544" s="4"/>
      <c r="B3544" s="4"/>
    </row>
    <row r="3545" ht="14.25" customHeight="1">
      <c r="A3545" s="4"/>
      <c r="B3545" s="4"/>
    </row>
    <row r="3546" ht="14.25" customHeight="1">
      <c r="A3546" s="4"/>
      <c r="B3546" s="4"/>
    </row>
    <row r="3547" ht="14.25" customHeight="1">
      <c r="A3547" s="4"/>
      <c r="B3547" s="4"/>
    </row>
    <row r="3548" ht="14.25" customHeight="1">
      <c r="A3548" s="4"/>
      <c r="B3548" s="4"/>
    </row>
    <row r="3549" ht="14.25" customHeight="1">
      <c r="A3549" s="4"/>
      <c r="B3549" s="4"/>
    </row>
    <row r="3550" ht="14.25" customHeight="1">
      <c r="A3550" s="4"/>
      <c r="B3550" s="4"/>
    </row>
    <row r="3551" ht="14.25" customHeight="1">
      <c r="A3551" s="4"/>
      <c r="B3551" s="4"/>
    </row>
    <row r="3552" ht="14.25" customHeight="1">
      <c r="A3552" s="4"/>
      <c r="B3552" s="4"/>
    </row>
    <row r="3553" ht="14.25" customHeight="1">
      <c r="A3553" s="4"/>
      <c r="B3553" s="4"/>
    </row>
    <row r="3554" ht="14.25" customHeight="1">
      <c r="A3554" s="4"/>
      <c r="B3554" s="4"/>
    </row>
    <row r="3555" ht="14.25" customHeight="1">
      <c r="A3555" s="4"/>
      <c r="B3555" s="4"/>
    </row>
    <row r="3556" ht="14.25" customHeight="1">
      <c r="A3556" s="4"/>
      <c r="B3556" s="4"/>
    </row>
    <row r="3557" ht="14.25" customHeight="1">
      <c r="A3557" s="4"/>
      <c r="B3557" s="4"/>
    </row>
    <row r="3558" ht="14.25" customHeight="1">
      <c r="A3558" s="4"/>
      <c r="B3558" s="4"/>
    </row>
    <row r="3559" ht="14.25" customHeight="1">
      <c r="A3559" s="4"/>
      <c r="B3559" s="4"/>
    </row>
    <row r="3560" ht="14.25" customHeight="1">
      <c r="A3560" s="4"/>
      <c r="B3560" s="4"/>
    </row>
    <row r="3561" ht="14.25" customHeight="1">
      <c r="A3561" s="4"/>
      <c r="B3561" s="4"/>
    </row>
    <row r="3562" ht="14.25" customHeight="1">
      <c r="A3562" s="4"/>
      <c r="B3562" s="4"/>
    </row>
    <row r="3563" ht="14.25" customHeight="1">
      <c r="A3563" s="4"/>
      <c r="B3563" s="4"/>
    </row>
    <row r="3564" ht="14.25" customHeight="1">
      <c r="A3564" s="4"/>
      <c r="B3564" s="4"/>
    </row>
    <row r="3565" ht="14.25" customHeight="1">
      <c r="A3565" s="4"/>
      <c r="B3565" s="4"/>
    </row>
    <row r="3566" ht="14.25" customHeight="1">
      <c r="A3566" s="4"/>
      <c r="B3566" s="4"/>
    </row>
    <row r="3567" ht="14.25" customHeight="1">
      <c r="A3567" s="4"/>
      <c r="B3567" s="4"/>
    </row>
    <row r="3568" ht="14.25" customHeight="1">
      <c r="A3568" s="4"/>
      <c r="B3568" s="4"/>
    </row>
    <row r="3569" ht="14.25" customHeight="1">
      <c r="A3569" s="4"/>
      <c r="B3569" s="4"/>
    </row>
    <row r="3570" ht="14.25" customHeight="1">
      <c r="A3570" s="4"/>
      <c r="B3570" s="4"/>
    </row>
    <row r="3571" ht="14.25" customHeight="1">
      <c r="A3571" s="4"/>
      <c r="B3571" s="4"/>
    </row>
    <row r="3572" ht="14.25" customHeight="1">
      <c r="A3572" s="4"/>
      <c r="B3572" s="4"/>
    </row>
    <row r="3573" ht="14.25" customHeight="1">
      <c r="A3573" s="4"/>
      <c r="B3573" s="4"/>
    </row>
    <row r="3574" ht="14.25" customHeight="1">
      <c r="A3574" s="4"/>
      <c r="B3574" s="4"/>
    </row>
    <row r="3575" ht="14.25" customHeight="1">
      <c r="A3575" s="4"/>
      <c r="B3575" s="4"/>
    </row>
    <row r="3576" ht="14.25" customHeight="1">
      <c r="A3576" s="4"/>
      <c r="B3576" s="4"/>
    </row>
    <row r="3577" ht="14.25" customHeight="1">
      <c r="A3577" s="4"/>
      <c r="B3577" s="4"/>
    </row>
    <row r="3578" ht="14.25" customHeight="1">
      <c r="A3578" s="4"/>
      <c r="B3578" s="4"/>
    </row>
    <row r="3579" ht="14.25" customHeight="1">
      <c r="A3579" s="4"/>
      <c r="B3579" s="4"/>
    </row>
    <row r="3580" ht="14.25" customHeight="1">
      <c r="A3580" s="4"/>
      <c r="B3580" s="4"/>
    </row>
    <row r="3581" ht="14.25" customHeight="1">
      <c r="A3581" s="4"/>
      <c r="B3581" s="4"/>
    </row>
    <row r="3582" ht="14.25" customHeight="1">
      <c r="A3582" s="4"/>
      <c r="B3582" s="4"/>
    </row>
    <row r="3583" ht="14.25" customHeight="1">
      <c r="A3583" s="4"/>
      <c r="B3583" s="4"/>
    </row>
    <row r="3584" ht="14.25" customHeight="1">
      <c r="A3584" s="4"/>
      <c r="B3584" s="4"/>
    </row>
    <row r="3585" ht="14.25" customHeight="1">
      <c r="A3585" s="4"/>
      <c r="B3585" s="4"/>
    </row>
    <row r="3586" ht="14.25" customHeight="1">
      <c r="A3586" s="4"/>
      <c r="B3586" s="4"/>
    </row>
    <row r="3587" ht="14.25" customHeight="1">
      <c r="A3587" s="4"/>
      <c r="B3587" s="4"/>
    </row>
    <row r="3588" ht="14.25" customHeight="1">
      <c r="A3588" s="4"/>
      <c r="B3588" s="4"/>
    </row>
    <row r="3589" ht="14.25" customHeight="1">
      <c r="A3589" s="4"/>
      <c r="B3589" s="4"/>
    </row>
    <row r="3590" ht="14.25" customHeight="1">
      <c r="A3590" s="4"/>
      <c r="B3590" s="4"/>
    </row>
    <row r="3591" ht="14.25" customHeight="1">
      <c r="A3591" s="4"/>
      <c r="B3591" s="4"/>
    </row>
    <row r="3592" ht="14.25" customHeight="1">
      <c r="A3592" s="4"/>
      <c r="B3592" s="4"/>
    </row>
    <row r="3593" ht="14.25" customHeight="1">
      <c r="A3593" s="4"/>
      <c r="B3593" s="4"/>
    </row>
    <row r="3594" ht="14.25" customHeight="1">
      <c r="A3594" s="4"/>
      <c r="B3594" s="4"/>
    </row>
    <row r="3595" ht="14.25" customHeight="1">
      <c r="A3595" s="4"/>
      <c r="B3595" s="4"/>
    </row>
    <row r="3596" ht="14.25" customHeight="1">
      <c r="A3596" s="4"/>
      <c r="B3596" s="4"/>
    </row>
    <row r="3597" ht="14.25" customHeight="1">
      <c r="A3597" s="4"/>
      <c r="B3597" s="4"/>
    </row>
    <row r="3598" ht="14.25" customHeight="1">
      <c r="A3598" s="4"/>
      <c r="B3598" s="4"/>
    </row>
    <row r="3599" ht="14.25" customHeight="1">
      <c r="A3599" s="4"/>
      <c r="B3599" s="4"/>
    </row>
    <row r="3600" ht="14.25" customHeight="1">
      <c r="A3600" s="4"/>
      <c r="B3600" s="4"/>
    </row>
    <row r="3601" ht="14.25" customHeight="1">
      <c r="A3601" s="4"/>
      <c r="B3601" s="4"/>
    </row>
    <row r="3602" ht="14.25" customHeight="1">
      <c r="A3602" s="4"/>
      <c r="B3602" s="4"/>
    </row>
    <row r="3603" ht="14.25" customHeight="1">
      <c r="A3603" s="4"/>
      <c r="B3603" s="4"/>
    </row>
    <row r="3604" ht="14.25" customHeight="1">
      <c r="A3604" s="4"/>
      <c r="B3604" s="4"/>
    </row>
    <row r="3605" ht="14.25" customHeight="1">
      <c r="A3605" s="4"/>
      <c r="B3605" s="4"/>
    </row>
    <row r="3606" ht="14.25" customHeight="1">
      <c r="A3606" s="4"/>
      <c r="B3606" s="4"/>
    </row>
    <row r="3607" ht="14.25" customHeight="1">
      <c r="A3607" s="4"/>
      <c r="B3607" s="4"/>
    </row>
    <row r="3608" ht="14.25" customHeight="1">
      <c r="A3608" s="4"/>
      <c r="B3608" s="4"/>
    </row>
    <row r="3609" ht="14.25" customHeight="1">
      <c r="A3609" s="4"/>
      <c r="B3609" s="4"/>
    </row>
    <row r="3610" ht="14.25" customHeight="1">
      <c r="A3610" s="4"/>
      <c r="B3610" s="4"/>
    </row>
    <row r="3611" ht="14.25" customHeight="1">
      <c r="A3611" s="4"/>
      <c r="B3611" s="4"/>
    </row>
    <row r="3612" ht="14.25" customHeight="1">
      <c r="A3612" s="4"/>
      <c r="B3612" s="4"/>
    </row>
    <row r="3613" ht="14.25" customHeight="1">
      <c r="A3613" s="4"/>
      <c r="B3613" s="4"/>
    </row>
    <row r="3614" ht="14.25" customHeight="1">
      <c r="A3614" s="4"/>
      <c r="B3614" s="4"/>
    </row>
    <row r="3615" ht="14.25" customHeight="1">
      <c r="A3615" s="4"/>
      <c r="B3615" s="4"/>
    </row>
    <row r="3616" ht="14.25" customHeight="1">
      <c r="A3616" s="4"/>
      <c r="B3616" s="4"/>
    </row>
    <row r="3617" ht="14.25" customHeight="1">
      <c r="A3617" s="4"/>
      <c r="B3617" s="4"/>
    </row>
    <row r="3618" ht="14.25" customHeight="1">
      <c r="A3618" s="4"/>
      <c r="B3618" s="4"/>
    </row>
    <row r="3619" ht="14.25" customHeight="1">
      <c r="A3619" s="4"/>
      <c r="B3619" s="4"/>
    </row>
    <row r="3620" ht="14.25" customHeight="1">
      <c r="A3620" s="4"/>
      <c r="B3620" s="4"/>
    </row>
    <row r="3621" ht="14.25" customHeight="1">
      <c r="A3621" s="4"/>
      <c r="B3621" s="4"/>
    </row>
    <row r="3622" ht="14.25" customHeight="1">
      <c r="A3622" s="4"/>
      <c r="B3622" s="4"/>
    </row>
    <row r="3623" ht="14.25" customHeight="1">
      <c r="A3623" s="4"/>
      <c r="B3623" s="4"/>
    </row>
    <row r="3624" ht="14.25" customHeight="1">
      <c r="A3624" s="4"/>
      <c r="B3624" s="4"/>
    </row>
    <row r="3625" ht="14.25" customHeight="1">
      <c r="A3625" s="4"/>
      <c r="B3625" s="4"/>
    </row>
    <row r="3626" ht="14.25" customHeight="1">
      <c r="A3626" s="4"/>
      <c r="B3626" s="4"/>
    </row>
    <row r="3627" ht="14.25" customHeight="1">
      <c r="A3627" s="4"/>
      <c r="B3627" s="4"/>
    </row>
    <row r="3628" ht="14.25" customHeight="1">
      <c r="A3628" s="4"/>
      <c r="B3628" s="4"/>
    </row>
    <row r="3629" ht="14.25" customHeight="1">
      <c r="A3629" s="4"/>
      <c r="B3629" s="4"/>
    </row>
    <row r="3630" ht="14.25" customHeight="1">
      <c r="A3630" s="4"/>
      <c r="B3630" s="4"/>
    </row>
    <row r="3631" ht="14.25" customHeight="1">
      <c r="A3631" s="4"/>
      <c r="B3631" s="4"/>
    </row>
    <row r="3632" ht="14.25" customHeight="1">
      <c r="A3632" s="4"/>
      <c r="B3632" s="4"/>
    </row>
    <row r="3633" ht="14.25" customHeight="1">
      <c r="A3633" s="4"/>
      <c r="B3633" s="4"/>
    </row>
    <row r="3634" ht="14.25" customHeight="1">
      <c r="A3634" s="4"/>
      <c r="B3634" s="4"/>
    </row>
    <row r="3635" ht="14.25" customHeight="1">
      <c r="A3635" s="4"/>
      <c r="B3635" s="4"/>
    </row>
    <row r="3636" ht="14.25" customHeight="1">
      <c r="A3636" s="4"/>
      <c r="B3636" s="4"/>
    </row>
    <row r="3637" ht="14.25" customHeight="1">
      <c r="A3637" s="4"/>
      <c r="B3637" s="4"/>
    </row>
    <row r="3638" ht="14.25" customHeight="1">
      <c r="A3638" s="4"/>
      <c r="B3638" s="4"/>
    </row>
    <row r="3639" ht="14.25" customHeight="1">
      <c r="A3639" s="4"/>
      <c r="B3639" s="4"/>
    </row>
    <row r="3640" ht="14.25" customHeight="1">
      <c r="A3640" s="4"/>
      <c r="B3640" s="4"/>
    </row>
    <row r="3641" ht="14.25" customHeight="1">
      <c r="A3641" s="4"/>
      <c r="B3641" s="4"/>
    </row>
    <row r="3642" ht="14.25" customHeight="1">
      <c r="A3642" s="4"/>
      <c r="B3642" s="4"/>
    </row>
    <row r="3643" ht="14.25" customHeight="1">
      <c r="A3643" s="4"/>
      <c r="B3643" s="4"/>
    </row>
    <row r="3644" ht="14.25" customHeight="1">
      <c r="A3644" s="4"/>
      <c r="B3644" s="4"/>
    </row>
    <row r="3645" ht="14.25" customHeight="1">
      <c r="A3645" s="4"/>
      <c r="B3645" s="4"/>
    </row>
    <row r="3646" ht="14.25" customHeight="1">
      <c r="A3646" s="4"/>
      <c r="B3646" s="4"/>
    </row>
    <row r="3647" ht="14.25" customHeight="1">
      <c r="A3647" s="4"/>
      <c r="B3647" s="4"/>
    </row>
    <row r="3648" ht="14.25" customHeight="1">
      <c r="A3648" s="4"/>
      <c r="B3648" s="4"/>
    </row>
    <row r="3649" ht="14.25" customHeight="1">
      <c r="A3649" s="4"/>
      <c r="B3649" s="4"/>
    </row>
    <row r="3650" ht="14.25" customHeight="1">
      <c r="A3650" s="4"/>
      <c r="B3650" s="4"/>
    </row>
    <row r="3651" ht="14.25" customHeight="1">
      <c r="A3651" s="4"/>
      <c r="B3651" s="4"/>
    </row>
    <row r="3652" ht="14.25" customHeight="1">
      <c r="A3652" s="4"/>
      <c r="B3652" s="4"/>
    </row>
    <row r="3653" ht="14.25" customHeight="1">
      <c r="A3653" s="4"/>
      <c r="B3653" s="4"/>
    </row>
    <row r="3654" ht="14.25" customHeight="1">
      <c r="A3654" s="4"/>
      <c r="B3654" s="4"/>
    </row>
    <row r="3655" ht="14.25" customHeight="1">
      <c r="A3655" s="4"/>
      <c r="B3655" s="4"/>
    </row>
    <row r="3656" ht="14.25" customHeight="1">
      <c r="A3656" s="4"/>
      <c r="B3656" s="4"/>
    </row>
    <row r="3657" ht="14.25" customHeight="1">
      <c r="A3657" s="4"/>
      <c r="B3657" s="4"/>
    </row>
    <row r="3658" ht="14.25" customHeight="1">
      <c r="A3658" s="4"/>
      <c r="B3658" s="4"/>
    </row>
    <row r="3659" ht="14.25" customHeight="1">
      <c r="A3659" s="4"/>
      <c r="B3659" s="4"/>
    </row>
    <row r="3660" ht="14.25" customHeight="1">
      <c r="A3660" s="4"/>
      <c r="B3660" s="4"/>
    </row>
    <row r="3661" ht="14.25" customHeight="1">
      <c r="A3661" s="4"/>
      <c r="B3661" s="4"/>
    </row>
    <row r="3662" ht="14.25" customHeight="1">
      <c r="A3662" s="4"/>
      <c r="B3662" s="4"/>
    </row>
    <row r="3663" ht="14.25" customHeight="1">
      <c r="A3663" s="4"/>
      <c r="B3663" s="4"/>
    </row>
    <row r="3664" ht="14.25" customHeight="1">
      <c r="A3664" s="4"/>
      <c r="B3664" s="4"/>
    </row>
    <row r="3665" ht="14.25" customHeight="1">
      <c r="A3665" s="4"/>
      <c r="B3665" s="4"/>
    </row>
    <row r="3666" ht="14.25" customHeight="1">
      <c r="A3666" s="4"/>
      <c r="B3666" s="4"/>
    </row>
    <row r="3667" ht="14.25" customHeight="1">
      <c r="A3667" s="4"/>
      <c r="B3667" s="4"/>
    </row>
    <row r="3668" ht="14.25" customHeight="1">
      <c r="A3668" s="4"/>
      <c r="B3668" s="4"/>
    </row>
    <row r="3669" ht="14.25" customHeight="1">
      <c r="A3669" s="4"/>
      <c r="B3669" s="4"/>
    </row>
    <row r="3670" ht="14.25" customHeight="1">
      <c r="A3670" s="4"/>
      <c r="B3670" s="4"/>
    </row>
    <row r="3671" ht="14.25" customHeight="1">
      <c r="A3671" s="4"/>
      <c r="B3671" s="4"/>
    </row>
    <row r="3672" ht="14.25" customHeight="1">
      <c r="A3672" s="4"/>
      <c r="B3672" s="4"/>
    </row>
    <row r="3673" ht="14.25" customHeight="1">
      <c r="A3673" s="4"/>
      <c r="B3673" s="4"/>
    </row>
    <row r="3674" ht="14.25" customHeight="1">
      <c r="A3674" s="4"/>
      <c r="B3674" s="4"/>
    </row>
    <row r="3675" ht="14.25" customHeight="1">
      <c r="A3675" s="4"/>
      <c r="B3675" s="4"/>
    </row>
    <row r="3676" ht="14.25" customHeight="1">
      <c r="A3676" s="4"/>
      <c r="B3676" s="4"/>
    </row>
    <row r="3677" ht="14.25" customHeight="1">
      <c r="A3677" s="4"/>
      <c r="B3677" s="4"/>
    </row>
    <row r="3678" ht="14.25" customHeight="1">
      <c r="A3678" s="4"/>
      <c r="B3678" s="4"/>
    </row>
    <row r="3679" ht="14.25" customHeight="1">
      <c r="A3679" s="4"/>
      <c r="B3679" s="4"/>
    </row>
    <row r="3680" ht="14.25" customHeight="1">
      <c r="A3680" s="4"/>
      <c r="B3680" s="4"/>
    </row>
    <row r="3681" ht="14.25" customHeight="1">
      <c r="A3681" s="4"/>
      <c r="B3681" s="4"/>
    </row>
    <row r="3682" ht="14.25" customHeight="1">
      <c r="A3682" s="4"/>
      <c r="B3682" s="4"/>
    </row>
    <row r="3683" ht="14.25" customHeight="1">
      <c r="A3683" s="4"/>
      <c r="B3683" s="4"/>
    </row>
    <row r="3684" ht="14.25" customHeight="1">
      <c r="A3684" s="4"/>
      <c r="B3684" s="4"/>
    </row>
    <row r="3685" ht="14.25" customHeight="1">
      <c r="A3685" s="4"/>
      <c r="B3685" s="4"/>
    </row>
    <row r="3686" ht="14.25" customHeight="1">
      <c r="A3686" s="4"/>
      <c r="B3686" s="4"/>
    </row>
    <row r="3687" ht="14.25" customHeight="1">
      <c r="A3687" s="4"/>
      <c r="B3687" s="4"/>
    </row>
    <row r="3688" ht="14.25" customHeight="1">
      <c r="A3688" s="4"/>
      <c r="B3688" s="4"/>
    </row>
    <row r="3689" ht="14.25" customHeight="1">
      <c r="A3689" s="4"/>
      <c r="B3689" s="4"/>
    </row>
    <row r="3690" ht="14.25" customHeight="1">
      <c r="A3690" s="4"/>
      <c r="B3690" s="4"/>
    </row>
    <row r="3691" ht="14.25" customHeight="1">
      <c r="A3691" s="4"/>
      <c r="B3691" s="4"/>
    </row>
    <row r="3692" ht="14.25" customHeight="1">
      <c r="A3692" s="4"/>
      <c r="B3692" s="4"/>
    </row>
    <row r="3693" ht="14.25" customHeight="1">
      <c r="A3693" s="4"/>
      <c r="B3693" s="4"/>
    </row>
    <row r="3694" ht="14.25" customHeight="1">
      <c r="A3694" s="4"/>
      <c r="B3694" s="4"/>
    </row>
    <row r="3695" ht="14.25" customHeight="1">
      <c r="A3695" s="4"/>
      <c r="B3695" s="4"/>
    </row>
    <row r="3696" ht="14.25" customHeight="1">
      <c r="A3696" s="4"/>
      <c r="B3696" s="4"/>
    </row>
    <row r="3697" ht="14.25" customHeight="1">
      <c r="A3697" s="4"/>
      <c r="B3697" s="4"/>
    </row>
    <row r="3698" ht="14.25" customHeight="1">
      <c r="A3698" s="4"/>
      <c r="B3698" s="4"/>
    </row>
    <row r="3699" ht="14.25" customHeight="1">
      <c r="A3699" s="4"/>
      <c r="B3699" s="4"/>
    </row>
    <row r="3700" ht="14.25" customHeight="1">
      <c r="A3700" s="4"/>
      <c r="B3700" s="4"/>
    </row>
    <row r="3701" ht="14.25" customHeight="1">
      <c r="A3701" s="4"/>
      <c r="B3701" s="4"/>
    </row>
    <row r="3702" ht="14.25" customHeight="1">
      <c r="A3702" s="4"/>
      <c r="B3702" s="4"/>
    </row>
    <row r="3703" ht="14.25" customHeight="1">
      <c r="A3703" s="4"/>
      <c r="B3703" s="4"/>
    </row>
    <row r="3704" ht="14.25" customHeight="1">
      <c r="A3704" s="4"/>
      <c r="B3704" s="4"/>
    </row>
    <row r="3705" ht="14.25" customHeight="1">
      <c r="A3705" s="4"/>
      <c r="B3705" s="4"/>
    </row>
    <row r="3706" ht="14.25" customHeight="1">
      <c r="A3706" s="4"/>
      <c r="B3706" s="4"/>
    </row>
    <row r="3707" ht="14.25" customHeight="1">
      <c r="A3707" s="4"/>
      <c r="B3707" s="4"/>
    </row>
    <row r="3708" ht="14.25" customHeight="1">
      <c r="A3708" s="4"/>
      <c r="B3708" s="4"/>
    </row>
    <row r="3709" ht="14.25" customHeight="1">
      <c r="A3709" s="4"/>
      <c r="B3709" s="4"/>
    </row>
    <row r="3710" ht="14.25" customHeight="1">
      <c r="A3710" s="4"/>
      <c r="B3710" s="4"/>
    </row>
    <row r="3711" ht="14.25" customHeight="1">
      <c r="A3711" s="4"/>
      <c r="B3711" s="4"/>
    </row>
    <row r="3712" ht="14.25" customHeight="1">
      <c r="A3712" s="4"/>
      <c r="B3712" s="4"/>
    </row>
    <row r="3713" ht="14.25" customHeight="1">
      <c r="A3713" s="4"/>
      <c r="B3713" s="4"/>
    </row>
    <row r="3714" ht="14.25" customHeight="1">
      <c r="A3714" s="4"/>
      <c r="B3714" s="4"/>
    </row>
    <row r="3715" ht="14.25" customHeight="1">
      <c r="A3715" s="4"/>
      <c r="B3715" s="4"/>
    </row>
    <row r="3716" ht="14.25" customHeight="1">
      <c r="A3716" s="4"/>
      <c r="B3716" s="4"/>
    </row>
    <row r="3717" ht="14.25" customHeight="1">
      <c r="A3717" s="4"/>
      <c r="B3717" s="4"/>
    </row>
    <row r="3718" ht="14.25" customHeight="1">
      <c r="A3718" s="4"/>
      <c r="B3718" s="4"/>
    </row>
    <row r="3719" ht="14.25" customHeight="1">
      <c r="A3719" s="4"/>
      <c r="B3719" s="4"/>
    </row>
    <row r="3720" ht="14.25" customHeight="1">
      <c r="A3720" s="4"/>
      <c r="B3720" s="4"/>
    </row>
    <row r="3721" ht="14.25" customHeight="1">
      <c r="A3721" s="4"/>
      <c r="B3721" s="4"/>
    </row>
    <row r="3722" ht="14.25" customHeight="1">
      <c r="A3722" s="4"/>
      <c r="B3722" s="4"/>
    </row>
    <row r="3723" ht="14.25" customHeight="1">
      <c r="A3723" s="4"/>
      <c r="B3723" s="4"/>
    </row>
    <row r="3724" ht="14.25" customHeight="1">
      <c r="A3724" s="4"/>
      <c r="B3724" s="4"/>
    </row>
    <row r="3725" ht="14.25" customHeight="1">
      <c r="A3725" s="4"/>
      <c r="B3725" s="4"/>
    </row>
    <row r="3726" ht="14.25" customHeight="1">
      <c r="A3726" s="4"/>
      <c r="B3726" s="4"/>
    </row>
    <row r="3727" ht="14.25" customHeight="1">
      <c r="A3727" s="4"/>
      <c r="B3727" s="4"/>
    </row>
    <row r="3728" ht="14.25" customHeight="1">
      <c r="A3728" s="4"/>
      <c r="B3728" s="4"/>
    </row>
    <row r="3729" ht="14.25" customHeight="1">
      <c r="A3729" s="4"/>
      <c r="B3729" s="4"/>
    </row>
    <row r="3730" ht="14.25" customHeight="1">
      <c r="A3730" s="4"/>
      <c r="B3730" s="4"/>
    </row>
    <row r="3731" ht="14.25" customHeight="1">
      <c r="A3731" s="4"/>
      <c r="B3731" s="4"/>
    </row>
    <row r="3732" ht="14.25" customHeight="1">
      <c r="A3732" s="4"/>
      <c r="B3732" s="4"/>
    </row>
    <row r="3733" ht="14.25" customHeight="1">
      <c r="A3733" s="4"/>
      <c r="B3733" s="4"/>
    </row>
    <row r="3734" ht="14.25" customHeight="1">
      <c r="A3734" s="4"/>
      <c r="B3734" s="4"/>
    </row>
    <row r="3735" ht="14.25" customHeight="1">
      <c r="A3735" s="4"/>
      <c r="B3735" s="4"/>
    </row>
    <row r="3736" ht="14.25" customHeight="1">
      <c r="A3736" s="4"/>
      <c r="B3736" s="4"/>
    </row>
    <row r="3737" ht="14.25" customHeight="1">
      <c r="A3737" s="4"/>
      <c r="B3737" s="4"/>
    </row>
    <row r="3738" ht="14.25" customHeight="1">
      <c r="A3738" s="4"/>
      <c r="B3738" s="4"/>
    </row>
    <row r="3739" ht="14.25" customHeight="1">
      <c r="A3739" s="4"/>
      <c r="B3739" s="4"/>
    </row>
    <row r="3740" ht="14.25" customHeight="1">
      <c r="A3740" s="4"/>
      <c r="B3740" s="4"/>
    </row>
    <row r="3741" ht="14.25" customHeight="1">
      <c r="A3741" s="4"/>
      <c r="B3741" s="4"/>
    </row>
    <row r="3742" ht="14.25" customHeight="1">
      <c r="A3742" s="4"/>
      <c r="B3742" s="4"/>
    </row>
    <row r="3743" ht="14.25" customHeight="1">
      <c r="A3743" s="4"/>
      <c r="B3743" s="4"/>
    </row>
    <row r="3744" ht="14.25" customHeight="1">
      <c r="A3744" s="4"/>
      <c r="B3744" s="4"/>
    </row>
    <row r="3745" ht="14.25" customHeight="1">
      <c r="A3745" s="4"/>
      <c r="B3745" s="4"/>
    </row>
    <row r="3746" ht="14.25" customHeight="1">
      <c r="A3746" s="4"/>
      <c r="B3746" s="4"/>
    </row>
    <row r="3747" ht="14.25" customHeight="1">
      <c r="A3747" s="4"/>
      <c r="B3747" s="4"/>
    </row>
    <row r="3748" ht="14.25" customHeight="1">
      <c r="A3748" s="4"/>
      <c r="B3748" s="4"/>
    </row>
    <row r="3749" ht="14.25" customHeight="1">
      <c r="A3749" s="4"/>
      <c r="B3749" s="4"/>
    </row>
    <row r="3750" ht="14.25" customHeight="1">
      <c r="A3750" s="4"/>
      <c r="B3750" s="4"/>
    </row>
    <row r="3751" ht="14.25" customHeight="1">
      <c r="A3751" s="4"/>
      <c r="B3751" s="4"/>
    </row>
    <row r="3752" ht="14.25" customHeight="1">
      <c r="A3752" s="4"/>
      <c r="B3752" s="4"/>
    </row>
    <row r="3753" ht="14.25" customHeight="1">
      <c r="A3753" s="4"/>
      <c r="B3753" s="4"/>
    </row>
    <row r="3754" ht="14.25" customHeight="1">
      <c r="A3754" s="4"/>
      <c r="B3754" s="4"/>
    </row>
    <row r="3755" ht="14.25" customHeight="1">
      <c r="A3755" s="4"/>
      <c r="B3755" s="4"/>
    </row>
    <row r="3756" ht="14.25" customHeight="1">
      <c r="A3756" s="4"/>
      <c r="B3756" s="4"/>
    </row>
    <row r="3757" ht="14.25" customHeight="1">
      <c r="A3757" s="4"/>
      <c r="B3757" s="4"/>
    </row>
    <row r="3758" ht="14.25" customHeight="1">
      <c r="A3758" s="4"/>
      <c r="B3758" s="4"/>
    </row>
    <row r="3759" ht="14.25" customHeight="1">
      <c r="A3759" s="4"/>
      <c r="B3759" s="4"/>
    </row>
    <row r="3760" ht="14.25" customHeight="1">
      <c r="A3760" s="4"/>
      <c r="B3760" s="4"/>
    </row>
    <row r="3761" ht="14.25" customHeight="1">
      <c r="A3761" s="4"/>
      <c r="B3761" s="4"/>
    </row>
    <row r="3762" ht="14.25" customHeight="1">
      <c r="A3762" s="4"/>
      <c r="B3762" s="4"/>
    </row>
    <row r="3763" ht="14.25" customHeight="1">
      <c r="A3763" s="4"/>
      <c r="B3763" s="4"/>
    </row>
    <row r="3764" ht="14.25" customHeight="1">
      <c r="A3764" s="4"/>
      <c r="B3764" s="4"/>
    </row>
    <row r="3765" ht="14.25" customHeight="1">
      <c r="A3765" s="4"/>
      <c r="B3765" s="4"/>
    </row>
    <row r="3766" ht="14.25" customHeight="1">
      <c r="A3766" s="4"/>
      <c r="B3766" s="4"/>
    </row>
    <row r="3767" ht="14.25" customHeight="1">
      <c r="A3767" s="4"/>
      <c r="B3767" s="4"/>
    </row>
    <row r="3768" ht="14.25" customHeight="1">
      <c r="A3768" s="4"/>
      <c r="B3768" s="4"/>
    </row>
    <row r="3769" ht="14.25" customHeight="1">
      <c r="A3769" s="4"/>
      <c r="B3769" s="4"/>
    </row>
    <row r="3770" ht="14.25" customHeight="1">
      <c r="A3770" s="4"/>
      <c r="B3770" s="4"/>
    </row>
    <row r="3771" ht="14.25" customHeight="1">
      <c r="A3771" s="4"/>
      <c r="B3771" s="4"/>
    </row>
    <row r="3772" ht="14.25" customHeight="1">
      <c r="A3772" s="4"/>
      <c r="B3772" s="4"/>
    </row>
    <row r="3773" ht="14.25" customHeight="1">
      <c r="A3773" s="4"/>
      <c r="B3773" s="4"/>
    </row>
    <row r="3774" ht="14.25" customHeight="1">
      <c r="A3774" s="4"/>
      <c r="B3774" s="4"/>
    </row>
    <row r="3775" ht="14.25" customHeight="1">
      <c r="A3775" s="4"/>
      <c r="B3775" s="4"/>
    </row>
    <row r="3776" ht="14.25" customHeight="1">
      <c r="A3776" s="4"/>
      <c r="B3776" s="4"/>
    </row>
    <row r="3777" ht="14.25" customHeight="1">
      <c r="A3777" s="4"/>
      <c r="B3777" s="4"/>
    </row>
    <row r="3778" ht="14.25" customHeight="1">
      <c r="A3778" s="4"/>
      <c r="B3778" s="4"/>
    </row>
    <row r="3779" ht="14.25" customHeight="1">
      <c r="A3779" s="4"/>
      <c r="B3779" s="4"/>
    </row>
    <row r="3780" ht="14.25" customHeight="1">
      <c r="A3780" s="4"/>
      <c r="B3780" s="4"/>
    </row>
    <row r="3781" ht="14.25" customHeight="1">
      <c r="A3781" s="4"/>
      <c r="B3781" s="4"/>
    </row>
    <row r="3782" ht="14.25" customHeight="1">
      <c r="A3782" s="4"/>
      <c r="B3782" s="4"/>
    </row>
    <row r="3783" ht="14.25" customHeight="1">
      <c r="A3783" s="4"/>
      <c r="B3783" s="4"/>
    </row>
    <row r="3784" ht="14.25" customHeight="1">
      <c r="A3784" s="4"/>
      <c r="B3784" s="4"/>
    </row>
    <row r="3785" ht="14.25" customHeight="1">
      <c r="A3785" s="4"/>
      <c r="B3785" s="4"/>
    </row>
    <row r="3786" ht="14.25" customHeight="1">
      <c r="A3786" s="4"/>
      <c r="B3786" s="4"/>
    </row>
    <row r="3787" ht="14.25" customHeight="1">
      <c r="A3787" s="4"/>
      <c r="B3787" s="4"/>
    </row>
    <row r="3788" ht="14.25" customHeight="1">
      <c r="A3788" s="4"/>
      <c r="B3788" s="4"/>
    </row>
    <row r="3789" ht="14.25" customHeight="1">
      <c r="A3789" s="4"/>
      <c r="B3789" s="4"/>
    </row>
    <row r="3790" ht="14.25" customHeight="1">
      <c r="A3790" s="4"/>
      <c r="B3790" s="4"/>
    </row>
    <row r="3791" ht="14.25" customHeight="1">
      <c r="A3791" s="4"/>
      <c r="B3791" s="4"/>
    </row>
    <row r="3792" ht="14.25" customHeight="1">
      <c r="A3792" s="4"/>
      <c r="B3792" s="4"/>
    </row>
    <row r="3793" ht="14.25" customHeight="1">
      <c r="A3793" s="4"/>
      <c r="B3793" s="4"/>
    </row>
    <row r="3794" ht="14.25" customHeight="1">
      <c r="A3794" s="4"/>
      <c r="B3794" s="4"/>
    </row>
    <row r="3795" ht="14.25" customHeight="1">
      <c r="A3795" s="4"/>
      <c r="B3795" s="4"/>
    </row>
    <row r="3796" ht="14.25" customHeight="1">
      <c r="A3796" s="4"/>
      <c r="B3796" s="4"/>
    </row>
    <row r="3797" ht="14.25" customHeight="1">
      <c r="A3797" s="4"/>
      <c r="B3797" s="4"/>
    </row>
    <row r="3798" ht="14.25" customHeight="1">
      <c r="A3798" s="4"/>
      <c r="B3798" s="4"/>
    </row>
    <row r="3799" ht="14.25" customHeight="1">
      <c r="A3799" s="4"/>
      <c r="B3799" s="4"/>
    </row>
    <row r="3800" ht="14.25" customHeight="1">
      <c r="A3800" s="4"/>
      <c r="B3800" s="4"/>
    </row>
    <row r="3801" ht="14.25" customHeight="1">
      <c r="A3801" s="4"/>
      <c r="B3801" s="4"/>
    </row>
    <row r="3802" ht="14.25" customHeight="1">
      <c r="A3802" s="4"/>
      <c r="B3802" s="4"/>
    </row>
    <row r="3803" ht="14.25" customHeight="1">
      <c r="A3803" s="4"/>
      <c r="B3803" s="4"/>
    </row>
    <row r="3804" ht="14.25" customHeight="1">
      <c r="A3804" s="4"/>
      <c r="B3804" s="4"/>
    </row>
    <row r="3805" ht="14.25" customHeight="1">
      <c r="A3805" s="4"/>
      <c r="B3805" s="4"/>
    </row>
    <row r="3806" ht="14.25" customHeight="1">
      <c r="A3806" s="4"/>
      <c r="B3806" s="4"/>
    </row>
    <row r="3807" ht="14.25" customHeight="1">
      <c r="A3807" s="4"/>
      <c r="B3807" s="4"/>
    </row>
    <row r="3808" ht="14.25" customHeight="1">
      <c r="A3808" s="4"/>
      <c r="B3808" s="4"/>
    </row>
    <row r="3809" ht="14.25" customHeight="1">
      <c r="A3809" s="4"/>
      <c r="B3809" s="4"/>
    </row>
    <row r="3810" ht="14.25" customHeight="1">
      <c r="A3810" s="4"/>
      <c r="B3810" s="4"/>
    </row>
    <row r="3811" ht="14.25" customHeight="1">
      <c r="A3811" s="4"/>
      <c r="B3811" s="4"/>
    </row>
    <row r="3812" ht="14.25" customHeight="1">
      <c r="A3812" s="4"/>
      <c r="B3812" s="4"/>
    </row>
    <row r="3813" ht="14.25" customHeight="1">
      <c r="A3813" s="4"/>
      <c r="B3813" s="4"/>
    </row>
    <row r="3814" ht="14.25" customHeight="1">
      <c r="A3814" s="4"/>
      <c r="B3814" s="4"/>
    </row>
    <row r="3815" ht="14.25" customHeight="1">
      <c r="A3815" s="4"/>
      <c r="B3815" s="4"/>
    </row>
    <row r="3816" ht="14.25" customHeight="1">
      <c r="A3816" s="4"/>
      <c r="B3816" s="4"/>
    </row>
    <row r="3817" ht="14.25" customHeight="1">
      <c r="A3817" s="4"/>
      <c r="B3817" s="4"/>
    </row>
    <row r="3818" ht="14.25" customHeight="1">
      <c r="A3818" s="4"/>
      <c r="B3818" s="4"/>
    </row>
    <row r="3819" ht="14.25" customHeight="1">
      <c r="A3819" s="4"/>
      <c r="B3819" s="4"/>
    </row>
    <row r="3820" ht="14.25" customHeight="1">
      <c r="A3820" s="4"/>
      <c r="B3820" s="4"/>
    </row>
    <row r="3821" ht="14.25" customHeight="1">
      <c r="A3821" s="4"/>
      <c r="B3821" s="4"/>
    </row>
    <row r="3822" ht="14.25" customHeight="1">
      <c r="A3822" s="4"/>
      <c r="B3822" s="4"/>
    </row>
    <row r="3823" ht="14.25" customHeight="1">
      <c r="A3823" s="4"/>
      <c r="B3823" s="4"/>
    </row>
    <row r="3824" ht="14.25" customHeight="1">
      <c r="A3824" s="4"/>
      <c r="B3824" s="4"/>
    </row>
    <row r="3825" ht="14.25" customHeight="1">
      <c r="A3825" s="4"/>
      <c r="B3825" s="4"/>
    </row>
    <row r="3826" ht="14.25" customHeight="1">
      <c r="A3826" s="4"/>
      <c r="B3826" s="4"/>
    </row>
    <row r="3827" ht="14.25" customHeight="1">
      <c r="A3827" s="4"/>
      <c r="B3827" s="4"/>
    </row>
    <row r="3828" ht="14.25" customHeight="1">
      <c r="A3828" s="4"/>
      <c r="B3828" s="4"/>
    </row>
    <row r="3829" ht="14.25" customHeight="1">
      <c r="A3829" s="4"/>
      <c r="B3829" s="4"/>
    </row>
    <row r="3830" ht="14.25" customHeight="1">
      <c r="A3830" s="4"/>
      <c r="B3830" s="4"/>
    </row>
    <row r="3831" ht="14.25" customHeight="1">
      <c r="A3831" s="4"/>
      <c r="B3831" s="4"/>
    </row>
    <row r="3832" ht="14.25" customHeight="1">
      <c r="A3832" s="4"/>
      <c r="B3832" s="4"/>
    </row>
    <row r="3833" ht="14.25" customHeight="1">
      <c r="A3833" s="4"/>
      <c r="B3833" s="4"/>
    </row>
    <row r="3834" ht="14.25" customHeight="1">
      <c r="A3834" s="4"/>
      <c r="B3834" s="4"/>
    </row>
    <row r="3835" ht="14.25" customHeight="1">
      <c r="A3835" s="4"/>
      <c r="B3835" s="4"/>
    </row>
    <row r="3836" ht="14.25" customHeight="1">
      <c r="A3836" s="4"/>
      <c r="B3836" s="4"/>
    </row>
    <row r="3837" ht="14.25" customHeight="1">
      <c r="A3837" s="4"/>
      <c r="B3837" s="4"/>
    </row>
    <row r="3838" ht="14.25" customHeight="1">
      <c r="A3838" s="4"/>
      <c r="B3838" s="4"/>
    </row>
    <row r="3839" ht="14.25" customHeight="1">
      <c r="A3839" s="4"/>
      <c r="B3839" s="4"/>
    </row>
    <row r="3840" ht="14.25" customHeight="1">
      <c r="A3840" s="4"/>
      <c r="B3840" s="4"/>
    </row>
    <row r="3841" ht="14.25" customHeight="1">
      <c r="A3841" s="4"/>
      <c r="B3841" s="4"/>
    </row>
    <row r="3842" ht="14.25" customHeight="1">
      <c r="A3842" s="4"/>
      <c r="B3842" s="4"/>
    </row>
    <row r="3843" ht="14.25" customHeight="1">
      <c r="A3843" s="4"/>
      <c r="B3843" s="4"/>
    </row>
    <row r="3844" ht="14.25" customHeight="1">
      <c r="A3844" s="4"/>
      <c r="B3844" s="4"/>
    </row>
    <row r="3845" ht="14.25" customHeight="1">
      <c r="A3845" s="4"/>
      <c r="B3845" s="4"/>
    </row>
    <row r="3846" ht="14.25" customHeight="1">
      <c r="A3846" s="4"/>
      <c r="B3846" s="4"/>
    </row>
    <row r="3847" ht="14.25" customHeight="1">
      <c r="A3847" s="4"/>
      <c r="B3847" s="4"/>
    </row>
    <row r="3848" ht="14.25" customHeight="1">
      <c r="A3848" s="4"/>
      <c r="B3848" s="4"/>
    </row>
    <row r="3849" ht="14.25" customHeight="1">
      <c r="A3849" s="4"/>
      <c r="B3849" s="4"/>
    </row>
    <row r="3850" ht="14.25" customHeight="1">
      <c r="A3850" s="4"/>
      <c r="B3850" s="4"/>
    </row>
    <row r="3851" ht="14.25" customHeight="1">
      <c r="A3851" s="4"/>
      <c r="B3851" s="4"/>
    </row>
    <row r="3852" ht="14.25" customHeight="1">
      <c r="A3852" s="4"/>
      <c r="B3852" s="4"/>
    </row>
    <row r="3853" ht="14.25" customHeight="1">
      <c r="A3853" s="4"/>
      <c r="B3853" s="4"/>
    </row>
    <row r="3854" ht="14.25" customHeight="1">
      <c r="A3854" s="4"/>
      <c r="B3854" s="4"/>
    </row>
    <row r="3855" ht="14.25" customHeight="1">
      <c r="A3855" s="4"/>
      <c r="B3855" s="4"/>
    </row>
    <row r="3856" ht="14.25" customHeight="1">
      <c r="A3856" s="4"/>
      <c r="B3856" s="4"/>
    </row>
    <row r="3857" ht="14.25" customHeight="1">
      <c r="A3857" s="4"/>
      <c r="B3857" s="4"/>
    </row>
    <row r="3858" ht="14.25" customHeight="1">
      <c r="A3858" s="4"/>
      <c r="B3858" s="4"/>
    </row>
    <row r="3859" ht="14.25" customHeight="1">
      <c r="A3859" s="4"/>
      <c r="B3859" s="4"/>
    </row>
    <row r="3860" ht="14.25" customHeight="1">
      <c r="A3860" s="4"/>
      <c r="B3860" s="4"/>
    </row>
    <row r="3861" ht="14.25" customHeight="1">
      <c r="A3861" s="4"/>
      <c r="B3861" s="4"/>
    </row>
    <row r="3862" ht="14.25" customHeight="1">
      <c r="A3862" s="4"/>
      <c r="B3862" s="4"/>
    </row>
    <row r="3863" ht="14.25" customHeight="1">
      <c r="A3863" s="4"/>
      <c r="B3863" s="4"/>
    </row>
    <row r="3864" ht="14.25" customHeight="1">
      <c r="A3864" s="4"/>
      <c r="B3864" s="4"/>
    </row>
    <row r="3865" ht="14.25" customHeight="1">
      <c r="A3865" s="4"/>
      <c r="B3865" s="4"/>
    </row>
    <row r="3866" ht="14.25" customHeight="1">
      <c r="A3866" s="4"/>
      <c r="B3866" s="4"/>
    </row>
    <row r="3867" ht="14.25" customHeight="1">
      <c r="A3867" s="4"/>
      <c r="B3867" s="4"/>
    </row>
    <row r="3868" ht="14.25" customHeight="1">
      <c r="A3868" s="4"/>
      <c r="B3868" s="4"/>
    </row>
    <row r="3869" ht="14.25" customHeight="1">
      <c r="A3869" s="4"/>
      <c r="B3869" s="4"/>
    </row>
    <row r="3870" ht="14.25" customHeight="1">
      <c r="A3870" s="4"/>
      <c r="B3870" s="4"/>
    </row>
    <row r="3871" ht="14.25" customHeight="1">
      <c r="A3871" s="4"/>
      <c r="B3871" s="4"/>
    </row>
    <row r="3872" ht="14.25" customHeight="1">
      <c r="A3872" s="4"/>
      <c r="B3872" s="4"/>
    </row>
    <row r="3873" ht="14.25" customHeight="1">
      <c r="A3873" s="4"/>
      <c r="B3873" s="4"/>
    </row>
    <row r="3874" ht="14.25" customHeight="1">
      <c r="A3874" s="4"/>
      <c r="B3874" s="4"/>
    </row>
    <row r="3875" ht="14.25" customHeight="1">
      <c r="A3875" s="4"/>
      <c r="B3875" s="4"/>
    </row>
    <row r="3876" ht="14.25" customHeight="1">
      <c r="A3876" s="4"/>
      <c r="B3876" s="4"/>
    </row>
    <row r="3877" ht="14.25" customHeight="1">
      <c r="A3877" s="4"/>
      <c r="B3877" s="4"/>
    </row>
    <row r="3878" ht="14.25" customHeight="1">
      <c r="A3878" s="4"/>
      <c r="B3878" s="4"/>
    </row>
    <row r="3879" ht="14.25" customHeight="1">
      <c r="A3879" s="4"/>
      <c r="B3879" s="4"/>
    </row>
    <row r="3880" ht="14.25" customHeight="1">
      <c r="A3880" s="4"/>
      <c r="B3880" s="4"/>
    </row>
    <row r="3881" ht="14.25" customHeight="1">
      <c r="A3881" s="4"/>
      <c r="B3881" s="4"/>
    </row>
    <row r="3882" ht="14.25" customHeight="1">
      <c r="A3882" s="4"/>
      <c r="B3882" s="4"/>
    </row>
    <row r="3883" ht="14.25" customHeight="1">
      <c r="A3883" s="4"/>
      <c r="B3883" s="4"/>
    </row>
    <row r="3884" ht="14.25" customHeight="1">
      <c r="A3884" s="4"/>
      <c r="B3884" s="4"/>
    </row>
    <row r="3885" ht="14.25" customHeight="1">
      <c r="A3885" s="4"/>
      <c r="B3885" s="4"/>
    </row>
    <row r="3886" ht="14.25" customHeight="1">
      <c r="A3886" s="4"/>
      <c r="B3886" s="4"/>
    </row>
    <row r="3887" ht="14.25" customHeight="1">
      <c r="A3887" s="4"/>
      <c r="B3887" s="4"/>
    </row>
    <row r="3888" ht="14.25" customHeight="1">
      <c r="A3888" s="4"/>
      <c r="B3888" s="4"/>
    </row>
    <row r="3889" ht="14.25" customHeight="1">
      <c r="A3889" s="4"/>
      <c r="B3889" s="4"/>
    </row>
    <row r="3890" ht="14.25" customHeight="1">
      <c r="A3890" s="4"/>
      <c r="B3890" s="4"/>
    </row>
    <row r="3891" ht="14.25" customHeight="1">
      <c r="A3891" s="4"/>
      <c r="B3891" s="4"/>
    </row>
    <row r="3892" ht="14.25" customHeight="1">
      <c r="A3892" s="4"/>
      <c r="B3892" s="4"/>
    </row>
    <row r="3893" ht="14.25" customHeight="1">
      <c r="A3893" s="4"/>
      <c r="B3893" s="4"/>
    </row>
    <row r="3894" ht="14.25" customHeight="1">
      <c r="A3894" s="4"/>
      <c r="B3894" s="4"/>
    </row>
    <row r="3895" ht="14.25" customHeight="1">
      <c r="A3895" s="4"/>
      <c r="B3895" s="4"/>
    </row>
    <row r="3896" ht="14.25" customHeight="1">
      <c r="A3896" s="4"/>
      <c r="B3896" s="4"/>
    </row>
    <row r="3897" ht="14.25" customHeight="1">
      <c r="A3897" s="4"/>
      <c r="B3897" s="4"/>
    </row>
    <row r="3898" ht="14.25" customHeight="1">
      <c r="A3898" s="4"/>
      <c r="B3898" s="4"/>
    </row>
    <row r="3899" ht="14.25" customHeight="1">
      <c r="A3899" s="4"/>
      <c r="B3899" s="4"/>
    </row>
    <row r="3900" ht="14.25" customHeight="1">
      <c r="A3900" s="4"/>
      <c r="B3900" s="4"/>
    </row>
    <row r="3901" ht="14.25" customHeight="1">
      <c r="A3901" s="4"/>
      <c r="B3901" s="4"/>
    </row>
    <row r="3902" ht="14.25" customHeight="1">
      <c r="A3902" s="4"/>
      <c r="B3902" s="4"/>
    </row>
    <row r="3903" ht="14.25" customHeight="1">
      <c r="A3903" s="4"/>
      <c r="B3903" s="4"/>
    </row>
    <row r="3904" ht="14.25" customHeight="1">
      <c r="A3904" s="4"/>
      <c r="B3904" s="4"/>
    </row>
    <row r="3905" ht="14.25" customHeight="1">
      <c r="A3905" s="4"/>
      <c r="B3905" s="4"/>
    </row>
    <row r="3906" ht="14.25" customHeight="1">
      <c r="A3906" s="4"/>
      <c r="B3906" s="4"/>
    </row>
    <row r="3907" ht="14.25" customHeight="1">
      <c r="A3907" s="4"/>
      <c r="B3907" s="4"/>
    </row>
    <row r="3908" ht="14.25" customHeight="1">
      <c r="A3908" s="4"/>
      <c r="B3908" s="4"/>
    </row>
    <row r="3909" ht="14.25" customHeight="1">
      <c r="A3909" s="4"/>
      <c r="B3909" s="4"/>
    </row>
    <row r="3910" ht="14.25" customHeight="1">
      <c r="A3910" s="4"/>
      <c r="B3910" s="4"/>
    </row>
    <row r="3911" ht="14.25" customHeight="1">
      <c r="A3911" s="4"/>
      <c r="B3911" s="4"/>
    </row>
    <row r="3912" ht="14.25" customHeight="1">
      <c r="A3912" s="4"/>
      <c r="B3912" s="4"/>
    </row>
    <row r="3913" ht="14.25" customHeight="1">
      <c r="A3913" s="4"/>
      <c r="B3913" s="4"/>
    </row>
    <row r="3914" ht="14.25" customHeight="1">
      <c r="A3914" s="4"/>
      <c r="B3914" s="4"/>
    </row>
    <row r="3915" ht="14.25" customHeight="1">
      <c r="A3915" s="4"/>
      <c r="B3915" s="4"/>
    </row>
    <row r="3916" ht="14.25" customHeight="1">
      <c r="A3916" s="4"/>
      <c r="B3916" s="4"/>
    </row>
    <row r="3917" ht="14.25" customHeight="1">
      <c r="A3917" s="4"/>
      <c r="B3917" s="4"/>
    </row>
    <row r="3918" ht="14.25" customHeight="1">
      <c r="A3918" s="4"/>
      <c r="B3918" s="4"/>
    </row>
    <row r="3919" ht="14.25" customHeight="1">
      <c r="A3919" s="4"/>
      <c r="B3919" s="4"/>
    </row>
    <row r="3920" ht="14.25" customHeight="1">
      <c r="A3920" s="4"/>
      <c r="B3920" s="4"/>
    </row>
    <row r="3921" ht="14.25" customHeight="1">
      <c r="A3921" s="4"/>
      <c r="B3921" s="4"/>
    </row>
    <row r="3922" ht="14.25" customHeight="1">
      <c r="A3922" s="4"/>
      <c r="B3922" s="4"/>
    </row>
    <row r="3923" ht="14.25" customHeight="1">
      <c r="A3923" s="4"/>
      <c r="B3923" s="4"/>
    </row>
    <row r="3924" ht="14.25" customHeight="1">
      <c r="A3924" s="4"/>
      <c r="B3924" s="4"/>
    </row>
    <row r="3925" ht="14.25" customHeight="1">
      <c r="A3925" s="4"/>
      <c r="B3925" s="4"/>
    </row>
    <row r="3926" ht="14.25" customHeight="1">
      <c r="A3926" s="4"/>
      <c r="B3926" s="4"/>
    </row>
    <row r="3927" ht="14.25" customHeight="1">
      <c r="A3927" s="4"/>
      <c r="B3927" s="4"/>
    </row>
    <row r="3928" ht="14.25" customHeight="1">
      <c r="A3928" s="4"/>
      <c r="B3928" s="4"/>
    </row>
    <row r="3929" ht="14.25" customHeight="1">
      <c r="A3929" s="4"/>
      <c r="B3929" s="4"/>
    </row>
    <row r="3930" ht="14.25" customHeight="1">
      <c r="A3930" s="4"/>
      <c r="B3930" s="4"/>
    </row>
    <row r="3931" ht="14.25" customHeight="1">
      <c r="A3931" s="4"/>
      <c r="B3931" s="4"/>
    </row>
    <row r="3932" ht="14.25" customHeight="1">
      <c r="A3932" s="4"/>
      <c r="B3932" s="4"/>
    </row>
    <row r="3933" ht="14.25" customHeight="1">
      <c r="A3933" s="4"/>
      <c r="B3933" s="4"/>
    </row>
    <row r="3934" ht="14.25" customHeight="1">
      <c r="A3934" s="4"/>
      <c r="B3934" s="4"/>
    </row>
    <row r="3935" ht="14.25" customHeight="1">
      <c r="A3935" s="4"/>
      <c r="B3935" s="4"/>
    </row>
    <row r="3936" ht="14.25" customHeight="1">
      <c r="A3936" s="4"/>
      <c r="B3936" s="4"/>
    </row>
    <row r="3937" ht="14.25" customHeight="1">
      <c r="A3937" s="4"/>
      <c r="B3937" s="4"/>
    </row>
    <row r="3938" ht="14.25" customHeight="1">
      <c r="A3938" s="4"/>
      <c r="B3938" s="4"/>
    </row>
    <row r="3939" ht="14.25" customHeight="1">
      <c r="A3939" s="4"/>
      <c r="B3939" s="4"/>
    </row>
    <row r="3940" ht="14.25" customHeight="1">
      <c r="A3940" s="4"/>
      <c r="B3940" s="4"/>
    </row>
    <row r="3941" ht="14.25" customHeight="1">
      <c r="A3941" s="4"/>
      <c r="B3941" s="4"/>
    </row>
    <row r="3942" ht="14.25" customHeight="1">
      <c r="A3942" s="4"/>
      <c r="B3942" s="4"/>
    </row>
    <row r="3943" ht="14.25" customHeight="1">
      <c r="A3943" s="4"/>
      <c r="B3943" s="4"/>
    </row>
    <row r="3944" ht="14.25" customHeight="1">
      <c r="A3944" s="4"/>
      <c r="B3944" s="4"/>
    </row>
    <row r="3945" ht="14.25" customHeight="1">
      <c r="A3945" s="4"/>
      <c r="B3945" s="4"/>
    </row>
    <row r="3946" ht="14.25" customHeight="1">
      <c r="A3946" s="4"/>
      <c r="B3946" s="4"/>
    </row>
    <row r="3947" ht="14.25" customHeight="1">
      <c r="A3947" s="4"/>
      <c r="B3947" s="4"/>
    </row>
    <row r="3948" ht="14.25" customHeight="1">
      <c r="A3948" s="4"/>
      <c r="B3948" s="4"/>
    </row>
    <row r="3949" ht="14.25" customHeight="1">
      <c r="A3949" s="4"/>
      <c r="B3949" s="4"/>
    </row>
    <row r="3950" ht="14.25" customHeight="1">
      <c r="A3950" s="4"/>
      <c r="B3950" s="4"/>
    </row>
    <row r="3951" ht="14.25" customHeight="1">
      <c r="A3951" s="4"/>
      <c r="B3951" s="4"/>
    </row>
    <row r="3952" ht="14.25" customHeight="1">
      <c r="A3952" s="4"/>
      <c r="B3952" s="4"/>
    </row>
    <row r="3953" ht="14.25" customHeight="1">
      <c r="A3953" s="4"/>
      <c r="B3953" s="4"/>
    </row>
    <row r="3954" ht="14.25" customHeight="1">
      <c r="A3954" s="4"/>
      <c r="B3954" s="4"/>
    </row>
    <row r="3955" ht="14.25" customHeight="1">
      <c r="A3955" s="4"/>
      <c r="B3955" s="4"/>
    </row>
    <row r="3956" ht="14.25" customHeight="1">
      <c r="A3956" s="4"/>
      <c r="B3956" s="4"/>
    </row>
    <row r="3957" ht="14.25" customHeight="1">
      <c r="A3957" s="4"/>
      <c r="B3957" s="4"/>
    </row>
    <row r="3958" ht="14.25" customHeight="1">
      <c r="A3958" s="4"/>
      <c r="B3958" s="4"/>
    </row>
    <row r="3959" ht="14.25" customHeight="1">
      <c r="A3959" s="4"/>
      <c r="B3959" s="4"/>
    </row>
    <row r="3960" ht="14.25" customHeight="1">
      <c r="A3960" s="4"/>
      <c r="B3960" s="4"/>
    </row>
    <row r="3961" ht="14.25" customHeight="1">
      <c r="A3961" s="4"/>
      <c r="B3961" s="4"/>
    </row>
    <row r="3962" ht="14.25" customHeight="1">
      <c r="A3962" s="4"/>
      <c r="B3962" s="4"/>
    </row>
    <row r="3963" ht="14.25" customHeight="1">
      <c r="A3963" s="4"/>
      <c r="B3963" s="4"/>
    </row>
    <row r="3964" ht="14.25" customHeight="1">
      <c r="A3964" s="4"/>
      <c r="B3964" s="4"/>
    </row>
    <row r="3965" ht="14.25" customHeight="1">
      <c r="A3965" s="4"/>
      <c r="B3965" s="4"/>
    </row>
    <row r="3966" ht="14.25" customHeight="1">
      <c r="A3966" s="4"/>
      <c r="B3966" s="4"/>
    </row>
    <row r="3967" ht="14.25" customHeight="1">
      <c r="A3967" s="4"/>
      <c r="B3967" s="4"/>
    </row>
    <row r="3968" ht="14.25" customHeight="1">
      <c r="A3968" s="4"/>
      <c r="B3968" s="4"/>
    </row>
    <row r="3969" ht="14.25" customHeight="1">
      <c r="A3969" s="4"/>
      <c r="B3969" s="4"/>
    </row>
    <row r="3970" ht="14.25" customHeight="1">
      <c r="A3970" s="4"/>
      <c r="B3970" s="4"/>
    </row>
    <row r="3971" ht="14.25" customHeight="1">
      <c r="A3971" s="4"/>
      <c r="B3971" s="4"/>
    </row>
    <row r="3972" ht="14.25" customHeight="1">
      <c r="A3972" s="4"/>
      <c r="B3972" s="4"/>
    </row>
    <row r="3973" ht="14.25" customHeight="1">
      <c r="A3973" s="4"/>
      <c r="B3973" s="4"/>
    </row>
    <row r="3974" ht="14.25" customHeight="1">
      <c r="A3974" s="4"/>
      <c r="B3974" s="4"/>
    </row>
    <row r="3975" ht="14.25" customHeight="1">
      <c r="A3975" s="4"/>
      <c r="B3975" s="4"/>
    </row>
    <row r="3976" ht="14.25" customHeight="1">
      <c r="A3976" s="4"/>
      <c r="B3976" s="4"/>
    </row>
    <row r="3977" ht="14.25" customHeight="1">
      <c r="A3977" s="4"/>
      <c r="B3977" s="4"/>
    </row>
    <row r="3978" ht="14.25" customHeight="1">
      <c r="A3978" s="4"/>
      <c r="B3978" s="4"/>
    </row>
    <row r="3979" ht="14.25" customHeight="1">
      <c r="A3979" s="4"/>
      <c r="B3979" s="4"/>
    </row>
    <row r="3980" ht="14.25" customHeight="1">
      <c r="A3980" s="4"/>
      <c r="B3980" s="4"/>
    </row>
    <row r="3981" ht="14.25" customHeight="1">
      <c r="A3981" s="4"/>
      <c r="B3981" s="4"/>
    </row>
    <row r="3982" ht="14.25" customHeight="1">
      <c r="A3982" s="4"/>
      <c r="B3982" s="4"/>
    </row>
    <row r="3983" ht="14.25" customHeight="1">
      <c r="A3983" s="4"/>
      <c r="B3983" s="4"/>
    </row>
    <row r="3984" ht="14.25" customHeight="1">
      <c r="A3984" s="4"/>
      <c r="B3984" s="4"/>
    </row>
    <row r="3985" ht="14.25" customHeight="1">
      <c r="A3985" s="4"/>
      <c r="B3985" s="4"/>
    </row>
    <row r="3986" ht="14.25" customHeight="1">
      <c r="A3986" s="4"/>
      <c r="B3986" s="4"/>
    </row>
    <row r="3987" ht="14.25" customHeight="1">
      <c r="A3987" s="4"/>
      <c r="B3987" s="4"/>
    </row>
    <row r="3988" ht="14.25" customHeight="1">
      <c r="A3988" s="4"/>
      <c r="B3988" s="4"/>
    </row>
    <row r="3989" ht="14.25" customHeight="1">
      <c r="A3989" s="4"/>
      <c r="B3989" s="4"/>
    </row>
    <row r="3990" ht="14.25" customHeight="1">
      <c r="A3990" s="4"/>
      <c r="B3990" s="4"/>
    </row>
    <row r="3991" ht="14.25" customHeight="1">
      <c r="A3991" s="4"/>
      <c r="B3991" s="4"/>
    </row>
    <row r="3992" ht="14.25" customHeight="1">
      <c r="A3992" s="4"/>
      <c r="B3992" s="4"/>
    </row>
    <row r="3993" ht="14.25" customHeight="1">
      <c r="A3993" s="4"/>
      <c r="B3993" s="4"/>
    </row>
    <row r="3994" ht="14.25" customHeight="1">
      <c r="A3994" s="4"/>
      <c r="B3994" s="4"/>
    </row>
    <row r="3995" ht="14.25" customHeight="1">
      <c r="A3995" s="4"/>
      <c r="B3995" s="4"/>
    </row>
    <row r="3996" ht="14.25" customHeight="1">
      <c r="A3996" s="4"/>
      <c r="B3996" s="4"/>
    </row>
    <row r="3997" ht="14.25" customHeight="1">
      <c r="A3997" s="4"/>
      <c r="B3997" s="4"/>
    </row>
    <row r="3998" ht="14.25" customHeight="1">
      <c r="A3998" s="4"/>
      <c r="B3998" s="4"/>
    </row>
    <row r="3999" ht="14.25" customHeight="1">
      <c r="A3999" s="4"/>
      <c r="B3999" s="4"/>
    </row>
    <row r="4000" ht="14.25" customHeight="1">
      <c r="A4000" s="4"/>
      <c r="B4000" s="4"/>
    </row>
    <row r="4001" ht="14.25" customHeight="1">
      <c r="A4001" s="4"/>
      <c r="B4001" s="4"/>
    </row>
    <row r="4002" ht="14.25" customHeight="1">
      <c r="A4002" s="4"/>
      <c r="B4002" s="4"/>
    </row>
    <row r="4003" ht="14.25" customHeight="1">
      <c r="A4003" s="4"/>
      <c r="B4003" s="4"/>
    </row>
    <row r="4004" ht="14.25" customHeight="1">
      <c r="A4004" s="4"/>
      <c r="B4004" s="4"/>
    </row>
    <row r="4005" ht="14.25" customHeight="1">
      <c r="A4005" s="4"/>
      <c r="B4005" s="4"/>
    </row>
    <row r="4006" ht="14.25" customHeight="1">
      <c r="A4006" s="4"/>
      <c r="B4006" s="4"/>
    </row>
    <row r="4007" ht="14.25" customHeight="1">
      <c r="A4007" s="4"/>
      <c r="B4007" s="4"/>
    </row>
    <row r="4008" ht="14.25" customHeight="1">
      <c r="A4008" s="4"/>
      <c r="B4008" s="4"/>
    </row>
    <row r="4009" ht="14.25" customHeight="1">
      <c r="A4009" s="4"/>
      <c r="B4009" s="4"/>
    </row>
    <row r="4010" ht="14.25" customHeight="1">
      <c r="A4010" s="4"/>
      <c r="B4010" s="4"/>
    </row>
    <row r="4011" ht="14.25" customHeight="1">
      <c r="A4011" s="4"/>
      <c r="B4011" s="4"/>
    </row>
    <row r="4012" ht="14.25" customHeight="1">
      <c r="A4012" s="4"/>
      <c r="B4012" s="4"/>
    </row>
    <row r="4013" ht="14.25" customHeight="1">
      <c r="A4013" s="4"/>
      <c r="B4013" s="4"/>
    </row>
    <row r="4014" ht="14.25" customHeight="1">
      <c r="A4014" s="4"/>
      <c r="B4014" s="4"/>
    </row>
    <row r="4015" ht="14.25" customHeight="1">
      <c r="A4015" s="4"/>
      <c r="B4015" s="4"/>
    </row>
    <row r="4016" ht="14.25" customHeight="1">
      <c r="A4016" s="4"/>
      <c r="B4016" s="4"/>
    </row>
    <row r="4017" ht="14.25" customHeight="1">
      <c r="A4017" s="4"/>
      <c r="B4017" s="4"/>
    </row>
    <row r="4018" ht="14.25" customHeight="1">
      <c r="A4018" s="4"/>
      <c r="B4018" s="4"/>
    </row>
    <row r="4019" ht="14.25" customHeight="1">
      <c r="A4019" s="4"/>
      <c r="B4019" s="4"/>
    </row>
    <row r="4020" ht="14.25" customHeight="1">
      <c r="A4020" s="4"/>
      <c r="B4020" s="4"/>
    </row>
    <row r="4021" ht="14.25" customHeight="1">
      <c r="A4021" s="4"/>
      <c r="B4021" s="4"/>
    </row>
    <row r="4022" ht="14.25" customHeight="1">
      <c r="A4022" s="4"/>
      <c r="B4022" s="4"/>
    </row>
    <row r="4023" ht="14.25" customHeight="1">
      <c r="A4023" s="4"/>
      <c r="B4023" s="4"/>
    </row>
    <row r="4024" ht="14.25" customHeight="1">
      <c r="A4024" s="4"/>
      <c r="B4024" s="4"/>
    </row>
    <row r="4025" ht="14.25" customHeight="1">
      <c r="A4025" s="4"/>
      <c r="B4025" s="4"/>
    </row>
    <row r="4026" ht="14.25" customHeight="1">
      <c r="A4026" s="4"/>
      <c r="B4026" s="4"/>
    </row>
    <row r="4027" ht="14.25" customHeight="1">
      <c r="A4027" s="4"/>
      <c r="B4027" s="4"/>
    </row>
    <row r="4028" ht="14.25" customHeight="1">
      <c r="A4028" s="4"/>
      <c r="B4028" s="4"/>
    </row>
    <row r="4029" ht="14.25" customHeight="1">
      <c r="A4029" s="4"/>
      <c r="B4029" s="4"/>
    </row>
    <row r="4030" ht="14.25" customHeight="1">
      <c r="A4030" s="4"/>
      <c r="B4030" s="4"/>
    </row>
    <row r="4031" ht="14.25" customHeight="1">
      <c r="A4031" s="4"/>
      <c r="B4031" s="4"/>
    </row>
    <row r="4032" ht="14.25" customHeight="1">
      <c r="A4032" s="4"/>
      <c r="B4032" s="4"/>
    </row>
    <row r="4033" ht="14.25" customHeight="1">
      <c r="A4033" s="4"/>
      <c r="B4033" s="4"/>
    </row>
    <row r="4034" ht="14.25" customHeight="1">
      <c r="A4034" s="4"/>
      <c r="B4034" s="4"/>
    </row>
    <row r="4035" ht="14.25" customHeight="1">
      <c r="A4035" s="4"/>
      <c r="B4035" s="4"/>
    </row>
    <row r="4036" ht="14.25" customHeight="1">
      <c r="A4036" s="4"/>
      <c r="B4036" s="4"/>
    </row>
    <row r="4037" ht="14.25" customHeight="1">
      <c r="A4037" s="4"/>
      <c r="B4037" s="4"/>
    </row>
    <row r="4038" ht="14.25" customHeight="1">
      <c r="A4038" s="4"/>
      <c r="B4038" s="4"/>
    </row>
    <row r="4039" ht="14.25" customHeight="1">
      <c r="A4039" s="4"/>
      <c r="B4039" s="4"/>
    </row>
    <row r="4040" ht="14.25" customHeight="1">
      <c r="A4040" s="4"/>
      <c r="B4040" s="4"/>
    </row>
    <row r="4041" ht="14.25" customHeight="1">
      <c r="A4041" s="4"/>
      <c r="B4041" s="4"/>
    </row>
    <row r="4042" ht="14.25" customHeight="1">
      <c r="A4042" s="4"/>
      <c r="B4042" s="4"/>
    </row>
    <row r="4043" ht="14.25" customHeight="1">
      <c r="A4043" s="4"/>
      <c r="B4043" s="4"/>
    </row>
    <row r="4044" ht="14.25" customHeight="1">
      <c r="A4044" s="4"/>
      <c r="B4044" s="4"/>
    </row>
    <row r="4045" ht="14.25" customHeight="1">
      <c r="A4045" s="4"/>
      <c r="B4045" s="4"/>
    </row>
    <row r="4046" ht="14.25" customHeight="1">
      <c r="A4046" s="4"/>
      <c r="B4046" s="4"/>
    </row>
    <row r="4047" ht="14.25" customHeight="1">
      <c r="A4047" s="4"/>
      <c r="B4047" s="4"/>
    </row>
    <row r="4048" ht="14.25" customHeight="1">
      <c r="A4048" s="4"/>
      <c r="B4048" s="4"/>
    </row>
    <row r="4049" ht="14.25" customHeight="1">
      <c r="A4049" s="4"/>
      <c r="B4049" s="4"/>
    </row>
    <row r="4050" ht="14.25" customHeight="1">
      <c r="A4050" s="4"/>
      <c r="B4050" s="4"/>
    </row>
    <row r="4051" ht="14.25" customHeight="1">
      <c r="A4051" s="4"/>
      <c r="B4051" s="4"/>
    </row>
    <row r="4052" ht="14.25" customHeight="1">
      <c r="A4052" s="4"/>
      <c r="B4052" s="4"/>
    </row>
    <row r="4053" ht="14.25" customHeight="1">
      <c r="A4053" s="4"/>
      <c r="B4053" s="4"/>
    </row>
    <row r="4054" ht="14.25" customHeight="1">
      <c r="A4054" s="4"/>
      <c r="B4054" s="4"/>
    </row>
    <row r="4055" ht="14.25" customHeight="1">
      <c r="A4055" s="4"/>
      <c r="B4055" s="4"/>
    </row>
    <row r="4056" ht="14.25" customHeight="1">
      <c r="A4056" s="4"/>
      <c r="B4056" s="4"/>
    </row>
    <row r="4057" ht="14.25" customHeight="1">
      <c r="A4057" s="4"/>
      <c r="B4057" s="4"/>
    </row>
    <row r="4058" ht="14.25" customHeight="1">
      <c r="A4058" s="4"/>
      <c r="B4058" s="4"/>
    </row>
    <row r="4059" ht="14.25" customHeight="1">
      <c r="A4059" s="4"/>
      <c r="B4059" s="4"/>
    </row>
    <row r="4060" ht="14.25" customHeight="1">
      <c r="A4060" s="4"/>
      <c r="B4060" s="4"/>
    </row>
    <row r="4061" ht="14.25" customHeight="1">
      <c r="A4061" s="4"/>
      <c r="B4061" s="4"/>
    </row>
    <row r="4062" ht="14.25" customHeight="1">
      <c r="A4062" s="4"/>
      <c r="B4062" s="4"/>
    </row>
    <row r="4063" ht="14.25" customHeight="1">
      <c r="A4063" s="4"/>
      <c r="B4063" s="4"/>
    </row>
    <row r="4064" ht="14.25" customHeight="1">
      <c r="A4064" s="4"/>
      <c r="B4064" s="4"/>
    </row>
    <row r="4065" ht="14.25" customHeight="1">
      <c r="A4065" s="4"/>
      <c r="B4065" s="4"/>
    </row>
    <row r="4066" ht="14.25" customHeight="1">
      <c r="A4066" s="4"/>
      <c r="B4066" s="4"/>
    </row>
    <row r="4067" ht="14.25" customHeight="1">
      <c r="A4067" s="4"/>
      <c r="B4067" s="4"/>
    </row>
    <row r="4068" ht="14.25" customHeight="1">
      <c r="A4068" s="4"/>
      <c r="B4068" s="4"/>
    </row>
    <row r="4069" ht="14.25" customHeight="1">
      <c r="A4069" s="4"/>
      <c r="B4069" s="4"/>
    </row>
    <row r="4070" ht="14.25" customHeight="1">
      <c r="A4070" s="4"/>
      <c r="B4070" s="4"/>
    </row>
    <row r="4071" ht="14.25" customHeight="1">
      <c r="A4071" s="4"/>
      <c r="B4071" s="4"/>
    </row>
    <row r="4072" ht="14.25" customHeight="1">
      <c r="A4072" s="4"/>
      <c r="B4072" s="4"/>
    </row>
    <row r="4073" ht="14.25" customHeight="1">
      <c r="A4073" s="4"/>
      <c r="B4073" s="4"/>
    </row>
    <row r="4074" ht="14.25" customHeight="1">
      <c r="A4074" s="4"/>
      <c r="B4074" s="4"/>
    </row>
    <row r="4075" ht="14.25" customHeight="1">
      <c r="A4075" s="4"/>
      <c r="B4075" s="4"/>
    </row>
    <row r="4076" ht="14.25" customHeight="1">
      <c r="A4076" s="4"/>
      <c r="B4076" s="4"/>
    </row>
    <row r="4077" ht="14.25" customHeight="1">
      <c r="A4077" s="4"/>
      <c r="B4077" s="4"/>
    </row>
    <row r="4078" ht="14.25" customHeight="1">
      <c r="A4078" s="4"/>
      <c r="B4078" s="4"/>
    </row>
    <row r="4079" ht="14.25" customHeight="1">
      <c r="A4079" s="4"/>
      <c r="B4079" s="4"/>
    </row>
    <row r="4080" ht="14.25" customHeight="1">
      <c r="A4080" s="4"/>
      <c r="B4080" s="4"/>
    </row>
    <row r="4081" ht="14.25" customHeight="1">
      <c r="A4081" s="4"/>
      <c r="B4081" s="4"/>
    </row>
    <row r="4082" ht="14.25" customHeight="1">
      <c r="A4082" s="4"/>
      <c r="B4082" s="4"/>
    </row>
    <row r="4083" ht="14.25" customHeight="1">
      <c r="A4083" s="4"/>
      <c r="B4083" s="4"/>
    </row>
    <row r="4084" ht="14.25" customHeight="1">
      <c r="A4084" s="4"/>
      <c r="B4084" s="4"/>
    </row>
    <row r="4085" ht="14.25" customHeight="1">
      <c r="A4085" s="4"/>
      <c r="B4085" s="4"/>
    </row>
    <row r="4086" ht="14.25" customHeight="1">
      <c r="A4086" s="4"/>
      <c r="B4086" s="4"/>
    </row>
    <row r="4087" ht="14.25" customHeight="1">
      <c r="A4087" s="4"/>
      <c r="B4087" s="4"/>
    </row>
    <row r="4088" ht="14.25" customHeight="1">
      <c r="A4088" s="4"/>
      <c r="B4088" s="4"/>
    </row>
    <row r="4089" ht="14.25" customHeight="1">
      <c r="A4089" s="4"/>
      <c r="B4089" s="4"/>
    </row>
    <row r="4090" ht="14.25" customHeight="1">
      <c r="A4090" s="4"/>
      <c r="B4090" s="4"/>
    </row>
    <row r="4091" ht="14.25" customHeight="1">
      <c r="A4091" s="4"/>
      <c r="B4091" s="4"/>
    </row>
    <row r="4092" ht="14.25" customHeight="1">
      <c r="A4092" s="4"/>
      <c r="B4092" s="4"/>
    </row>
    <row r="4093" ht="14.25" customHeight="1">
      <c r="A4093" s="4"/>
      <c r="B4093" s="4"/>
    </row>
    <row r="4094" ht="14.25" customHeight="1">
      <c r="A4094" s="4"/>
      <c r="B4094" s="4"/>
    </row>
    <row r="4095" ht="14.25" customHeight="1">
      <c r="A4095" s="4"/>
      <c r="B4095" s="4"/>
    </row>
    <row r="4096" ht="14.25" customHeight="1">
      <c r="A4096" s="4"/>
      <c r="B4096" s="4"/>
    </row>
    <row r="4097" ht="14.25" customHeight="1">
      <c r="A4097" s="4"/>
      <c r="B4097" s="4"/>
    </row>
    <row r="4098" ht="14.25" customHeight="1">
      <c r="A4098" s="4"/>
      <c r="B4098" s="4"/>
    </row>
    <row r="4099" ht="14.25" customHeight="1">
      <c r="A4099" s="4"/>
      <c r="B4099" s="4"/>
    </row>
    <row r="4100" ht="14.25" customHeight="1">
      <c r="A4100" s="4"/>
      <c r="B4100" s="4"/>
    </row>
    <row r="4101" ht="14.25" customHeight="1">
      <c r="A4101" s="4"/>
      <c r="B4101" s="4"/>
    </row>
    <row r="4102" ht="14.25" customHeight="1">
      <c r="A4102" s="4"/>
      <c r="B4102" s="4"/>
    </row>
    <row r="4103" ht="14.25" customHeight="1">
      <c r="A4103" s="4"/>
      <c r="B4103" s="4"/>
    </row>
    <row r="4104" ht="14.25" customHeight="1">
      <c r="A4104" s="4"/>
      <c r="B4104" s="4"/>
    </row>
    <row r="4105" ht="14.25" customHeight="1">
      <c r="A4105" s="4"/>
      <c r="B4105" s="4"/>
    </row>
    <row r="4106" ht="14.25" customHeight="1">
      <c r="A4106" s="4"/>
      <c r="B4106" s="4"/>
    </row>
    <row r="4107" ht="14.25" customHeight="1">
      <c r="A4107" s="4"/>
      <c r="B4107" s="4"/>
    </row>
    <row r="4108" ht="14.25" customHeight="1">
      <c r="A4108" s="4"/>
      <c r="B4108" s="4"/>
    </row>
    <row r="4109" ht="14.25" customHeight="1">
      <c r="A4109" s="4"/>
      <c r="B4109" s="4"/>
    </row>
    <row r="4110" ht="14.25" customHeight="1">
      <c r="A4110" s="4"/>
      <c r="B4110" s="4"/>
    </row>
    <row r="4111" ht="14.25" customHeight="1">
      <c r="A4111" s="4"/>
      <c r="B4111" s="4"/>
    </row>
    <row r="4112" ht="14.25" customHeight="1">
      <c r="A4112" s="4"/>
      <c r="B4112" s="4"/>
    </row>
    <row r="4113" ht="14.25" customHeight="1">
      <c r="A4113" s="4"/>
      <c r="B4113" s="4"/>
    </row>
    <row r="4114" ht="14.25" customHeight="1">
      <c r="A4114" s="4"/>
      <c r="B4114" s="4"/>
    </row>
    <row r="4115" ht="14.25" customHeight="1">
      <c r="A4115" s="4"/>
      <c r="B4115" s="4"/>
    </row>
    <row r="4116" ht="14.25" customHeight="1">
      <c r="A4116" s="4"/>
      <c r="B4116" s="4"/>
    </row>
    <row r="4117" ht="14.25" customHeight="1">
      <c r="A4117" s="4"/>
      <c r="B4117" s="4"/>
    </row>
    <row r="4118" ht="14.25" customHeight="1">
      <c r="A4118" s="4"/>
      <c r="B4118" s="4"/>
    </row>
    <row r="4119" ht="14.25" customHeight="1">
      <c r="A4119" s="4"/>
      <c r="B4119" s="4"/>
    </row>
    <row r="4120" ht="14.25" customHeight="1">
      <c r="A4120" s="4"/>
      <c r="B4120" s="4"/>
    </row>
    <row r="4121" ht="14.25" customHeight="1">
      <c r="A4121" s="4"/>
      <c r="B4121" s="4"/>
    </row>
    <row r="4122" ht="14.25" customHeight="1">
      <c r="A4122" s="4"/>
      <c r="B4122" s="4"/>
    </row>
    <row r="4123" ht="14.25" customHeight="1">
      <c r="A4123" s="4"/>
      <c r="B4123" s="4"/>
    </row>
    <row r="4124" ht="14.25" customHeight="1">
      <c r="A4124" s="4"/>
      <c r="B4124" s="4"/>
    </row>
    <row r="4125" ht="14.25" customHeight="1">
      <c r="A4125" s="4"/>
      <c r="B4125" s="4"/>
    </row>
    <row r="4126" ht="14.25" customHeight="1">
      <c r="A4126" s="4"/>
      <c r="B4126" s="4"/>
    </row>
    <row r="4127" ht="14.25" customHeight="1">
      <c r="A4127" s="4"/>
      <c r="B4127" s="4"/>
    </row>
    <row r="4128" ht="14.25" customHeight="1">
      <c r="A4128" s="4"/>
      <c r="B4128" s="4"/>
    </row>
    <row r="4129" ht="14.25" customHeight="1">
      <c r="A4129" s="4"/>
      <c r="B4129" s="4"/>
    </row>
    <row r="4130" ht="14.25" customHeight="1">
      <c r="A4130" s="4"/>
      <c r="B4130" s="4"/>
    </row>
    <row r="4131" ht="14.25" customHeight="1">
      <c r="A4131" s="4"/>
      <c r="B4131" s="4"/>
    </row>
    <row r="4132" ht="14.25" customHeight="1">
      <c r="A4132" s="4"/>
      <c r="B4132" s="4"/>
    </row>
    <row r="4133" ht="14.25" customHeight="1">
      <c r="A4133" s="4"/>
      <c r="B4133" s="4"/>
    </row>
    <row r="4134" ht="14.25" customHeight="1">
      <c r="A4134" s="4"/>
      <c r="B4134" s="4"/>
    </row>
    <row r="4135" ht="14.25" customHeight="1">
      <c r="A4135" s="4"/>
      <c r="B4135" s="4"/>
    </row>
    <row r="4136" ht="14.25" customHeight="1">
      <c r="A4136" s="4"/>
      <c r="B4136" s="4"/>
    </row>
    <row r="4137" ht="14.25" customHeight="1">
      <c r="A4137" s="4"/>
      <c r="B4137" s="4"/>
    </row>
    <row r="4138" ht="14.25" customHeight="1">
      <c r="A4138" s="4"/>
      <c r="B4138" s="4"/>
    </row>
    <row r="4139" ht="14.25" customHeight="1">
      <c r="A4139" s="4"/>
      <c r="B4139" s="4"/>
    </row>
    <row r="4140" ht="14.25" customHeight="1">
      <c r="A4140" s="4"/>
      <c r="B4140" s="4"/>
    </row>
    <row r="4141" ht="14.25" customHeight="1">
      <c r="A4141" s="4"/>
      <c r="B4141" s="4"/>
    </row>
    <row r="4142" ht="14.25" customHeight="1">
      <c r="A4142" s="4"/>
      <c r="B4142" s="4"/>
    </row>
    <row r="4143" ht="14.25" customHeight="1">
      <c r="A4143" s="4"/>
      <c r="B4143" s="4"/>
    </row>
    <row r="4144" ht="14.25" customHeight="1">
      <c r="A4144" s="4"/>
      <c r="B4144" s="4"/>
    </row>
    <row r="4145" ht="14.25" customHeight="1">
      <c r="A4145" s="4"/>
      <c r="B4145" s="4"/>
    </row>
    <row r="4146" ht="14.25" customHeight="1">
      <c r="A4146" s="4"/>
      <c r="B4146" s="4"/>
    </row>
    <row r="4147" ht="14.25" customHeight="1">
      <c r="A4147" s="4"/>
      <c r="B4147" s="4"/>
    </row>
    <row r="4148" ht="14.25" customHeight="1">
      <c r="A4148" s="4"/>
      <c r="B4148" s="4"/>
    </row>
    <row r="4149" ht="14.25" customHeight="1">
      <c r="A4149" s="4"/>
      <c r="B4149" s="4"/>
    </row>
    <row r="4150" ht="14.25" customHeight="1">
      <c r="A4150" s="4"/>
      <c r="B4150" s="4"/>
    </row>
    <row r="4151" ht="14.25" customHeight="1">
      <c r="A4151" s="4"/>
      <c r="B4151" s="4"/>
    </row>
    <row r="4152" ht="14.25" customHeight="1">
      <c r="A4152" s="4"/>
      <c r="B4152" s="4"/>
    </row>
    <row r="4153" ht="14.25" customHeight="1">
      <c r="A4153" s="4"/>
      <c r="B4153" s="4"/>
    </row>
    <row r="4154" ht="14.25" customHeight="1">
      <c r="A4154" s="4"/>
      <c r="B4154" s="4"/>
    </row>
    <row r="4155" ht="14.25" customHeight="1">
      <c r="A4155" s="4"/>
      <c r="B4155" s="4"/>
    </row>
    <row r="4156" ht="14.25" customHeight="1">
      <c r="A4156" s="4"/>
      <c r="B4156" s="4"/>
    </row>
    <row r="4157" ht="14.25" customHeight="1">
      <c r="A4157" s="4"/>
      <c r="B4157" s="4"/>
    </row>
    <row r="4158" ht="14.25" customHeight="1">
      <c r="A4158" s="4"/>
      <c r="B4158" s="4"/>
    </row>
    <row r="4159" ht="14.25" customHeight="1">
      <c r="A4159" s="4"/>
      <c r="B4159" s="4"/>
    </row>
    <row r="4160" ht="14.25" customHeight="1">
      <c r="A4160" s="4"/>
      <c r="B4160" s="4"/>
    </row>
    <row r="4161" ht="14.25" customHeight="1">
      <c r="A4161" s="4"/>
      <c r="B4161" s="4"/>
    </row>
    <row r="4162" ht="14.25" customHeight="1">
      <c r="A4162" s="4"/>
      <c r="B4162" s="4"/>
    </row>
    <row r="4163" ht="14.25" customHeight="1">
      <c r="A4163" s="4"/>
      <c r="B4163" s="4"/>
    </row>
    <row r="4164" ht="14.25" customHeight="1">
      <c r="A4164" s="4"/>
      <c r="B4164" s="4"/>
    </row>
    <row r="4165" ht="14.25" customHeight="1">
      <c r="A4165" s="4"/>
      <c r="B4165" s="4"/>
    </row>
    <row r="4166" ht="14.25" customHeight="1">
      <c r="A4166" s="4"/>
      <c r="B4166" s="4"/>
    </row>
    <row r="4167" ht="14.25" customHeight="1">
      <c r="A4167" s="4"/>
      <c r="B4167" s="4"/>
    </row>
    <row r="4168" ht="14.25" customHeight="1">
      <c r="A4168" s="4"/>
      <c r="B4168" s="4"/>
    </row>
    <row r="4169" ht="14.25" customHeight="1">
      <c r="A4169" s="4"/>
      <c r="B4169" s="4"/>
    </row>
    <row r="4170" ht="14.25" customHeight="1">
      <c r="A4170" s="4"/>
      <c r="B4170" s="4"/>
    </row>
    <row r="4171" ht="14.25" customHeight="1">
      <c r="A4171" s="4"/>
      <c r="B4171" s="4"/>
    </row>
    <row r="4172" ht="14.25" customHeight="1">
      <c r="A4172" s="4"/>
      <c r="B4172" s="4"/>
    </row>
    <row r="4173" ht="14.25" customHeight="1">
      <c r="A4173" s="4"/>
      <c r="B4173" s="4"/>
    </row>
    <row r="4174" ht="14.25" customHeight="1">
      <c r="A4174" s="4"/>
      <c r="B4174" s="4"/>
    </row>
    <row r="4175" ht="14.25" customHeight="1">
      <c r="A4175" s="4"/>
      <c r="B4175" s="4"/>
    </row>
    <row r="4176" ht="14.25" customHeight="1">
      <c r="A4176" s="4"/>
      <c r="B4176" s="4"/>
    </row>
    <row r="4177" ht="14.25" customHeight="1">
      <c r="A4177" s="4"/>
      <c r="B4177" s="4"/>
    </row>
    <row r="4178" ht="14.25" customHeight="1">
      <c r="A4178" s="4"/>
      <c r="B4178" s="4"/>
    </row>
    <row r="4179" ht="14.25" customHeight="1">
      <c r="A4179" s="4"/>
      <c r="B4179" s="4"/>
    </row>
    <row r="4180" ht="14.25" customHeight="1">
      <c r="A4180" s="4"/>
      <c r="B4180" s="4"/>
    </row>
    <row r="4181" ht="14.25" customHeight="1">
      <c r="A4181" s="4"/>
      <c r="B4181" s="4"/>
    </row>
    <row r="4182" ht="14.25" customHeight="1">
      <c r="A4182" s="4"/>
      <c r="B4182" s="4"/>
    </row>
    <row r="4183" ht="14.25" customHeight="1">
      <c r="A4183" s="4"/>
      <c r="B4183" s="4"/>
    </row>
    <row r="4184" ht="14.25" customHeight="1">
      <c r="A4184" s="4"/>
      <c r="B4184" s="4"/>
    </row>
    <row r="4185" ht="14.25" customHeight="1">
      <c r="A4185" s="4"/>
      <c r="B4185" s="4"/>
    </row>
    <row r="4186" ht="14.25" customHeight="1">
      <c r="A4186" s="4"/>
      <c r="B4186" s="4"/>
    </row>
    <row r="4187" ht="14.25" customHeight="1">
      <c r="A4187" s="4"/>
      <c r="B4187" s="4"/>
    </row>
    <row r="4188" ht="14.25" customHeight="1">
      <c r="A4188" s="4"/>
      <c r="B4188" s="4"/>
    </row>
    <row r="4189" ht="14.25" customHeight="1">
      <c r="A4189" s="4"/>
      <c r="B4189" s="4"/>
    </row>
    <row r="4190" ht="14.25" customHeight="1">
      <c r="A4190" s="4"/>
      <c r="B4190" s="4"/>
    </row>
    <row r="4191" ht="14.25" customHeight="1">
      <c r="A4191" s="4"/>
      <c r="B4191" s="4"/>
    </row>
    <row r="4192" ht="14.25" customHeight="1">
      <c r="A4192" s="4"/>
      <c r="B4192" s="4"/>
    </row>
    <row r="4193" ht="14.25" customHeight="1">
      <c r="A4193" s="4"/>
      <c r="B4193" s="4"/>
    </row>
    <row r="4194" ht="14.25" customHeight="1">
      <c r="A4194" s="4"/>
      <c r="B4194" s="4"/>
    </row>
    <row r="4195" ht="14.25" customHeight="1">
      <c r="A4195" s="4"/>
      <c r="B4195" s="4"/>
    </row>
    <row r="4196" ht="14.25" customHeight="1">
      <c r="A4196" s="4"/>
      <c r="B4196" s="4"/>
    </row>
    <row r="4197" ht="14.25" customHeight="1">
      <c r="A4197" s="4"/>
      <c r="B4197" s="4"/>
    </row>
    <row r="4198" ht="14.25" customHeight="1">
      <c r="A4198" s="4"/>
      <c r="B4198" s="4"/>
    </row>
    <row r="4199" ht="14.25" customHeight="1">
      <c r="A4199" s="4"/>
      <c r="B4199" s="4"/>
    </row>
    <row r="4200" ht="14.25" customHeight="1">
      <c r="A4200" s="4"/>
      <c r="B4200" s="4"/>
    </row>
    <row r="4201" ht="14.25" customHeight="1">
      <c r="A4201" s="4"/>
      <c r="B4201" s="4"/>
    </row>
    <row r="4202" ht="14.25" customHeight="1">
      <c r="A4202" s="4"/>
      <c r="B4202" s="4"/>
    </row>
    <row r="4203" ht="14.25" customHeight="1">
      <c r="A4203" s="4"/>
      <c r="B4203" s="4"/>
    </row>
    <row r="4204" ht="14.25" customHeight="1">
      <c r="A4204" s="4"/>
      <c r="B4204" s="4"/>
    </row>
    <row r="4205" ht="14.25" customHeight="1">
      <c r="A4205" s="4"/>
      <c r="B4205" s="4"/>
    </row>
    <row r="4206" ht="14.25" customHeight="1">
      <c r="A4206" s="4"/>
      <c r="B4206" s="4"/>
    </row>
    <row r="4207" ht="14.25" customHeight="1">
      <c r="A4207" s="4"/>
      <c r="B4207" s="4"/>
    </row>
    <row r="4208" ht="14.25" customHeight="1">
      <c r="A4208" s="4"/>
      <c r="B4208" s="4"/>
    </row>
    <row r="4209" ht="14.25" customHeight="1">
      <c r="A4209" s="4"/>
      <c r="B4209" s="4"/>
    </row>
    <row r="4210" ht="14.25" customHeight="1">
      <c r="A4210" s="4"/>
      <c r="B4210" s="4"/>
    </row>
    <row r="4211" ht="14.25" customHeight="1">
      <c r="A4211" s="4"/>
      <c r="B4211" s="4"/>
    </row>
    <row r="4212" ht="14.25" customHeight="1">
      <c r="A4212" s="4"/>
      <c r="B4212" s="4"/>
    </row>
    <row r="4213" ht="14.25" customHeight="1">
      <c r="A4213" s="4"/>
      <c r="B4213" s="4"/>
    </row>
    <row r="4214" ht="14.25" customHeight="1">
      <c r="A4214" s="4"/>
      <c r="B4214" s="4"/>
    </row>
    <row r="4215" ht="14.25" customHeight="1">
      <c r="A4215" s="4"/>
      <c r="B4215" s="4"/>
    </row>
    <row r="4216" ht="14.25" customHeight="1">
      <c r="A4216" s="4"/>
      <c r="B4216" s="4"/>
    </row>
    <row r="4217" ht="14.25" customHeight="1">
      <c r="A4217" s="4"/>
      <c r="B4217" s="4"/>
    </row>
    <row r="4218" ht="14.25" customHeight="1">
      <c r="A4218" s="4"/>
      <c r="B4218" s="4"/>
    </row>
    <row r="4219" ht="14.25" customHeight="1">
      <c r="A4219" s="4"/>
      <c r="B4219" s="4"/>
    </row>
    <row r="4220" ht="14.25" customHeight="1">
      <c r="A4220" s="4"/>
      <c r="B4220" s="4"/>
    </row>
    <row r="4221" ht="14.25" customHeight="1">
      <c r="A4221" s="4"/>
      <c r="B4221" s="4"/>
    </row>
    <row r="4222" ht="14.25" customHeight="1">
      <c r="A4222" s="4"/>
      <c r="B4222" s="4"/>
    </row>
    <row r="4223" ht="14.25" customHeight="1">
      <c r="A4223" s="4"/>
      <c r="B4223" s="4"/>
    </row>
    <row r="4224" ht="14.25" customHeight="1">
      <c r="A4224" s="4"/>
      <c r="B4224" s="4"/>
    </row>
    <row r="4225" ht="14.25" customHeight="1">
      <c r="A4225" s="4"/>
      <c r="B4225" s="4"/>
    </row>
    <row r="4226" ht="14.25" customHeight="1">
      <c r="A4226" s="4"/>
      <c r="B4226" s="4"/>
    </row>
    <row r="4227" ht="14.25" customHeight="1">
      <c r="A4227" s="4"/>
      <c r="B4227" s="4"/>
    </row>
    <row r="4228" ht="14.25" customHeight="1">
      <c r="A4228" s="4"/>
      <c r="B4228" s="4"/>
    </row>
    <row r="4229" ht="14.25" customHeight="1">
      <c r="A4229" s="4"/>
      <c r="B4229" s="4"/>
    </row>
    <row r="4230" ht="14.25" customHeight="1">
      <c r="A4230" s="4"/>
      <c r="B4230" s="4"/>
    </row>
    <row r="4231" ht="14.25" customHeight="1">
      <c r="A4231" s="4"/>
      <c r="B4231" s="4"/>
    </row>
    <row r="4232" ht="14.25" customHeight="1">
      <c r="A4232" s="4"/>
      <c r="B4232" s="4"/>
    </row>
    <row r="4233" ht="14.25" customHeight="1">
      <c r="A4233" s="4"/>
      <c r="B4233" s="4"/>
    </row>
    <row r="4234" ht="14.25" customHeight="1">
      <c r="A4234" s="4"/>
      <c r="B4234" s="4"/>
    </row>
    <row r="4235" ht="14.25" customHeight="1">
      <c r="A4235" s="4"/>
      <c r="B4235" s="4"/>
    </row>
    <row r="4236" ht="14.25" customHeight="1">
      <c r="A4236" s="4"/>
      <c r="B4236" s="4"/>
    </row>
    <row r="4237" ht="14.25" customHeight="1">
      <c r="A4237" s="4"/>
      <c r="B4237" s="4"/>
    </row>
    <row r="4238" ht="14.25" customHeight="1">
      <c r="A4238" s="4"/>
      <c r="B4238" s="4"/>
    </row>
    <row r="4239" ht="14.25" customHeight="1">
      <c r="A4239" s="4"/>
      <c r="B4239" s="4"/>
    </row>
    <row r="4240" ht="14.25" customHeight="1">
      <c r="A4240" s="4"/>
      <c r="B4240" s="4"/>
    </row>
    <row r="4241" ht="14.25" customHeight="1">
      <c r="A4241" s="4"/>
      <c r="B4241" s="4"/>
    </row>
    <row r="4242" ht="14.25" customHeight="1">
      <c r="A4242" s="4"/>
      <c r="B4242" s="4"/>
    </row>
    <row r="4243" ht="14.25" customHeight="1">
      <c r="A4243" s="4"/>
      <c r="B4243" s="4"/>
    </row>
    <row r="4244" ht="14.25" customHeight="1">
      <c r="A4244" s="4"/>
      <c r="B4244" s="4"/>
    </row>
    <row r="4245" ht="14.25" customHeight="1">
      <c r="A4245" s="4"/>
      <c r="B4245" s="4"/>
    </row>
    <row r="4246" ht="14.25" customHeight="1">
      <c r="A4246" s="4"/>
      <c r="B4246" s="4"/>
    </row>
    <row r="4247" ht="14.25" customHeight="1">
      <c r="A4247" s="4"/>
      <c r="B4247" s="4"/>
    </row>
    <row r="4248" ht="14.25" customHeight="1">
      <c r="A4248" s="4"/>
      <c r="B4248" s="4"/>
    </row>
    <row r="4249" ht="14.25" customHeight="1">
      <c r="A4249" s="4"/>
      <c r="B4249" s="4"/>
    </row>
    <row r="4250" ht="14.25" customHeight="1">
      <c r="A4250" s="4"/>
      <c r="B4250" s="4"/>
    </row>
    <row r="4251" ht="14.25" customHeight="1">
      <c r="A4251" s="4"/>
      <c r="B4251" s="4"/>
    </row>
    <row r="4252" ht="14.25" customHeight="1">
      <c r="A4252" s="4"/>
      <c r="B4252" s="4"/>
    </row>
    <row r="4253" ht="14.25" customHeight="1">
      <c r="A4253" s="4"/>
      <c r="B4253" s="4"/>
    </row>
    <row r="4254" ht="14.25" customHeight="1">
      <c r="A4254" s="4"/>
      <c r="B4254" s="4"/>
    </row>
    <row r="4255" ht="14.25" customHeight="1">
      <c r="A4255" s="4"/>
      <c r="B4255" s="4"/>
    </row>
    <row r="4256" ht="14.25" customHeight="1">
      <c r="A4256" s="4"/>
      <c r="B4256" s="4"/>
    </row>
    <row r="4257" ht="14.25" customHeight="1">
      <c r="A4257" s="4"/>
      <c r="B4257" s="4"/>
    </row>
    <row r="4258" ht="14.25" customHeight="1">
      <c r="A4258" s="4"/>
      <c r="B4258" s="4"/>
    </row>
    <row r="4259" ht="14.25" customHeight="1">
      <c r="A4259" s="4"/>
      <c r="B4259" s="4"/>
    </row>
    <row r="4260" ht="14.25" customHeight="1">
      <c r="A4260" s="4"/>
      <c r="B4260" s="4"/>
    </row>
    <row r="4261" ht="14.25" customHeight="1">
      <c r="A4261" s="4"/>
      <c r="B4261" s="4"/>
    </row>
    <row r="4262" ht="14.25" customHeight="1">
      <c r="A4262" s="4"/>
      <c r="B4262" s="4"/>
    </row>
    <row r="4263" ht="14.25" customHeight="1">
      <c r="A4263" s="4"/>
      <c r="B4263" s="4"/>
    </row>
    <row r="4264" ht="14.25" customHeight="1">
      <c r="A4264" s="4"/>
      <c r="B4264" s="4"/>
    </row>
    <row r="4265" ht="14.25" customHeight="1">
      <c r="A4265" s="4"/>
      <c r="B4265" s="4"/>
    </row>
    <row r="4266" ht="14.25" customHeight="1">
      <c r="A4266" s="4"/>
      <c r="B4266" s="4"/>
    </row>
    <row r="4267" ht="14.25" customHeight="1">
      <c r="A4267" s="4"/>
      <c r="B4267" s="4"/>
    </row>
    <row r="4268" ht="14.25" customHeight="1">
      <c r="A4268" s="4"/>
      <c r="B4268" s="4"/>
    </row>
    <row r="4269" ht="14.25" customHeight="1">
      <c r="A4269" s="4"/>
      <c r="B4269" s="4"/>
    </row>
    <row r="4270" ht="14.25" customHeight="1">
      <c r="A4270" s="4"/>
      <c r="B4270" s="4"/>
    </row>
    <row r="4271" ht="14.25" customHeight="1">
      <c r="A4271" s="4"/>
      <c r="B4271" s="4"/>
    </row>
    <row r="4272" ht="14.25" customHeight="1">
      <c r="A4272" s="4"/>
      <c r="B4272" s="4"/>
    </row>
    <row r="4273" ht="14.25" customHeight="1">
      <c r="A4273" s="4"/>
      <c r="B4273" s="4"/>
    </row>
    <row r="4274" ht="14.25" customHeight="1">
      <c r="A4274" s="4"/>
      <c r="B4274" s="4"/>
    </row>
    <row r="4275" ht="14.25" customHeight="1">
      <c r="A4275" s="4"/>
      <c r="B4275" s="4"/>
    </row>
    <row r="4276" ht="14.25" customHeight="1">
      <c r="A4276" s="4"/>
      <c r="B4276" s="4"/>
    </row>
    <row r="4277" ht="14.25" customHeight="1">
      <c r="A4277" s="4"/>
      <c r="B4277" s="4"/>
    </row>
    <row r="4278" ht="14.25" customHeight="1">
      <c r="A4278" s="4"/>
      <c r="B4278" s="4"/>
    </row>
    <row r="4279" ht="14.25" customHeight="1">
      <c r="A4279" s="4"/>
      <c r="B4279" s="4"/>
    </row>
    <row r="4280" ht="14.25" customHeight="1">
      <c r="A4280" s="4"/>
      <c r="B4280" s="4"/>
    </row>
    <row r="4281" ht="14.25" customHeight="1">
      <c r="A4281" s="4"/>
      <c r="B4281" s="4"/>
    </row>
    <row r="4282" ht="14.25" customHeight="1">
      <c r="A4282" s="4"/>
      <c r="B4282" s="4"/>
    </row>
    <row r="4283" ht="14.25" customHeight="1">
      <c r="A4283" s="4"/>
      <c r="B4283" s="4"/>
    </row>
    <row r="4284" ht="14.25" customHeight="1">
      <c r="A4284" s="4"/>
      <c r="B4284" s="4"/>
    </row>
    <row r="4285" ht="14.25" customHeight="1">
      <c r="A4285" s="4"/>
      <c r="B4285" s="4"/>
    </row>
    <row r="4286" ht="14.25" customHeight="1">
      <c r="A4286" s="4"/>
      <c r="B4286" s="4"/>
    </row>
    <row r="4287" ht="14.25" customHeight="1">
      <c r="A4287" s="4"/>
      <c r="B4287" s="4"/>
    </row>
    <row r="4288" ht="14.25" customHeight="1">
      <c r="A4288" s="4"/>
      <c r="B4288" s="4"/>
    </row>
    <row r="4289" ht="14.25" customHeight="1">
      <c r="A4289" s="4"/>
      <c r="B4289" s="4"/>
    </row>
    <row r="4290" ht="14.25" customHeight="1">
      <c r="A4290" s="4"/>
      <c r="B4290" s="4"/>
    </row>
    <row r="4291" ht="14.25" customHeight="1">
      <c r="A4291" s="4"/>
      <c r="B4291" s="4"/>
    </row>
    <row r="4292" ht="14.25" customHeight="1">
      <c r="A4292" s="4"/>
      <c r="B4292" s="4"/>
    </row>
    <row r="4293" ht="14.25" customHeight="1">
      <c r="A4293" s="4"/>
      <c r="B4293" s="4"/>
    </row>
    <row r="4294" ht="14.25" customHeight="1">
      <c r="A4294" s="4"/>
      <c r="B4294" s="4"/>
    </row>
    <row r="4295" ht="14.25" customHeight="1">
      <c r="A4295" s="4"/>
      <c r="B4295" s="4"/>
    </row>
    <row r="4296" ht="14.25" customHeight="1">
      <c r="A4296" s="4"/>
      <c r="B4296" s="4"/>
    </row>
    <row r="4297" ht="14.25" customHeight="1">
      <c r="A4297" s="4"/>
      <c r="B4297" s="4"/>
    </row>
    <row r="4298" ht="14.25" customHeight="1">
      <c r="A4298" s="4"/>
      <c r="B4298" s="4"/>
    </row>
    <row r="4299" ht="14.25" customHeight="1">
      <c r="A4299" s="4"/>
      <c r="B4299" s="4"/>
    </row>
    <row r="4300" ht="14.25" customHeight="1">
      <c r="A4300" s="4"/>
      <c r="B4300" s="4"/>
    </row>
    <row r="4301" ht="14.25" customHeight="1">
      <c r="A4301" s="4"/>
      <c r="B4301" s="4"/>
    </row>
    <row r="4302" ht="14.25" customHeight="1">
      <c r="A4302" s="4"/>
      <c r="B4302" s="4"/>
    </row>
    <row r="4303" ht="14.25" customHeight="1">
      <c r="A4303" s="4"/>
      <c r="B4303" s="4"/>
    </row>
    <row r="4304" ht="14.25" customHeight="1">
      <c r="A4304" s="4"/>
      <c r="B4304" s="4"/>
    </row>
    <row r="4305" ht="14.25" customHeight="1">
      <c r="A4305" s="4"/>
      <c r="B4305" s="4"/>
    </row>
    <row r="4306" ht="14.25" customHeight="1">
      <c r="A4306" s="4"/>
      <c r="B4306" s="4"/>
    </row>
    <row r="4307" ht="14.25" customHeight="1">
      <c r="A4307" s="4"/>
      <c r="B4307" s="4"/>
    </row>
    <row r="4308" ht="14.25" customHeight="1">
      <c r="A4308" s="4"/>
      <c r="B4308" s="4"/>
    </row>
    <row r="4309" ht="14.25" customHeight="1">
      <c r="A4309" s="4"/>
      <c r="B4309" s="4"/>
    </row>
    <row r="4310" ht="14.25" customHeight="1">
      <c r="A4310" s="4"/>
      <c r="B4310" s="4"/>
    </row>
    <row r="4311" ht="14.25" customHeight="1">
      <c r="A4311" s="4"/>
      <c r="B4311" s="4"/>
    </row>
    <row r="4312" ht="14.25" customHeight="1">
      <c r="A4312" s="4"/>
      <c r="B4312" s="4"/>
    </row>
    <row r="4313" ht="14.25" customHeight="1">
      <c r="A4313" s="4"/>
      <c r="B4313" s="4"/>
    </row>
    <row r="4314" ht="14.25" customHeight="1">
      <c r="A4314" s="4"/>
      <c r="B4314" s="4"/>
    </row>
    <row r="4315" ht="14.25" customHeight="1">
      <c r="A4315" s="4"/>
      <c r="B4315" s="4"/>
    </row>
    <row r="4316" ht="14.25" customHeight="1">
      <c r="A4316" s="4"/>
      <c r="B4316" s="4"/>
    </row>
    <row r="4317" ht="14.25" customHeight="1">
      <c r="A4317" s="4"/>
      <c r="B4317" s="4"/>
    </row>
    <row r="4318" ht="14.25" customHeight="1">
      <c r="A4318" s="4"/>
      <c r="B4318" s="4"/>
    </row>
    <row r="4319" ht="14.25" customHeight="1">
      <c r="A4319" s="4"/>
      <c r="B4319" s="4"/>
    </row>
    <row r="4320" ht="14.25" customHeight="1">
      <c r="A4320" s="4"/>
      <c r="B4320" s="4"/>
    </row>
    <row r="4321" ht="14.25" customHeight="1">
      <c r="A4321" s="4"/>
      <c r="B4321" s="4"/>
    </row>
    <row r="4322" ht="14.25" customHeight="1">
      <c r="A4322" s="4"/>
      <c r="B4322" s="4"/>
    </row>
    <row r="4323" ht="14.25" customHeight="1">
      <c r="A4323" s="4"/>
      <c r="B4323" s="4"/>
    </row>
    <row r="4324" ht="14.25" customHeight="1">
      <c r="A4324" s="4"/>
      <c r="B4324" s="4"/>
    </row>
    <row r="4325" ht="14.25" customHeight="1">
      <c r="A4325" s="4"/>
      <c r="B4325" s="4"/>
    </row>
    <row r="4326" ht="14.25" customHeight="1">
      <c r="A4326" s="4"/>
      <c r="B4326" s="4"/>
    </row>
    <row r="4327" ht="14.25" customHeight="1">
      <c r="A4327" s="4"/>
      <c r="B4327" s="4"/>
    </row>
    <row r="4328" ht="14.25" customHeight="1">
      <c r="A4328" s="4"/>
      <c r="B4328" s="4"/>
    </row>
    <row r="4329" ht="14.25" customHeight="1">
      <c r="A4329" s="4"/>
      <c r="B4329" s="4"/>
    </row>
    <row r="4330" ht="14.25" customHeight="1">
      <c r="A4330" s="4"/>
      <c r="B4330" s="4"/>
    </row>
    <row r="4331" ht="14.25" customHeight="1">
      <c r="A4331" s="4"/>
      <c r="B4331" s="4"/>
    </row>
    <row r="4332" ht="14.25" customHeight="1">
      <c r="A4332" s="4"/>
      <c r="B4332" s="4"/>
    </row>
    <row r="4333" ht="14.25" customHeight="1">
      <c r="A4333" s="4"/>
      <c r="B4333" s="4"/>
    </row>
    <row r="4334" ht="14.25" customHeight="1">
      <c r="A4334" s="4"/>
      <c r="B4334" s="4"/>
    </row>
    <row r="4335" ht="14.25" customHeight="1">
      <c r="A4335" s="4"/>
      <c r="B4335" s="4"/>
    </row>
    <row r="4336" ht="14.25" customHeight="1">
      <c r="A4336" s="4"/>
      <c r="B4336" s="4"/>
    </row>
    <row r="4337" ht="14.25" customHeight="1">
      <c r="A4337" s="4"/>
      <c r="B4337" s="4"/>
    </row>
    <row r="4338" ht="14.25" customHeight="1">
      <c r="A4338" s="4"/>
      <c r="B4338" s="4"/>
    </row>
    <row r="4339" ht="14.25" customHeight="1">
      <c r="A4339" s="4"/>
      <c r="B4339" s="4"/>
    </row>
    <row r="4340" ht="14.25" customHeight="1">
      <c r="A4340" s="4"/>
      <c r="B4340" s="4"/>
    </row>
    <row r="4341" ht="14.25" customHeight="1">
      <c r="A4341" s="4"/>
      <c r="B4341" s="4"/>
    </row>
    <row r="4342" ht="14.25" customHeight="1">
      <c r="A4342" s="4"/>
      <c r="B4342" s="4"/>
    </row>
    <row r="4343" ht="14.25" customHeight="1">
      <c r="A4343" s="4"/>
      <c r="B4343" s="4"/>
    </row>
    <row r="4344" ht="14.25" customHeight="1">
      <c r="A4344" s="4"/>
      <c r="B4344" s="4"/>
    </row>
    <row r="4345" ht="14.25" customHeight="1">
      <c r="A4345" s="4"/>
      <c r="B4345" s="4"/>
    </row>
    <row r="4346" ht="14.25" customHeight="1">
      <c r="A4346" s="4"/>
      <c r="B4346" s="4"/>
    </row>
    <row r="4347" ht="14.25" customHeight="1">
      <c r="A4347" s="4"/>
      <c r="B4347" s="4"/>
    </row>
    <row r="4348" ht="14.25" customHeight="1">
      <c r="A4348" s="4"/>
      <c r="B4348" s="4"/>
    </row>
    <row r="4349" ht="14.25" customHeight="1">
      <c r="A4349" s="4"/>
      <c r="B4349" s="4"/>
    </row>
    <row r="4350" ht="14.25" customHeight="1">
      <c r="A4350" s="4"/>
      <c r="B4350" s="4"/>
    </row>
    <row r="4351" ht="14.25" customHeight="1">
      <c r="A4351" s="4"/>
      <c r="B4351" s="4"/>
    </row>
    <row r="4352" ht="14.25" customHeight="1">
      <c r="A4352" s="4"/>
      <c r="B4352" s="4"/>
    </row>
    <row r="4353" ht="14.25" customHeight="1">
      <c r="A4353" s="4"/>
      <c r="B4353" s="4"/>
    </row>
    <row r="4354" ht="14.25" customHeight="1">
      <c r="A4354" s="4"/>
      <c r="B4354" s="4"/>
    </row>
    <row r="4355" ht="14.25" customHeight="1">
      <c r="A4355" s="4"/>
      <c r="B4355" s="4"/>
    </row>
    <row r="4356" ht="14.25" customHeight="1">
      <c r="A4356" s="4"/>
      <c r="B4356" s="4"/>
    </row>
    <row r="4357" ht="14.25" customHeight="1">
      <c r="A4357" s="4"/>
      <c r="B4357" s="4"/>
    </row>
    <row r="4358" ht="14.25" customHeight="1">
      <c r="A4358" s="4"/>
      <c r="B4358" s="4"/>
    </row>
    <row r="4359" ht="14.25" customHeight="1">
      <c r="A4359" s="4"/>
      <c r="B4359" s="4"/>
    </row>
    <row r="4360" ht="14.25" customHeight="1">
      <c r="A4360" s="4"/>
      <c r="B4360" s="4"/>
    </row>
    <row r="4361" ht="14.25" customHeight="1">
      <c r="A4361" s="4"/>
      <c r="B4361" s="4"/>
    </row>
    <row r="4362" ht="14.25" customHeight="1">
      <c r="A4362" s="4"/>
      <c r="B4362" s="4"/>
    </row>
    <row r="4363" ht="14.25" customHeight="1">
      <c r="A4363" s="4"/>
      <c r="B4363" s="4"/>
    </row>
    <row r="4364" ht="14.25" customHeight="1">
      <c r="A4364" s="4"/>
      <c r="B4364" s="4"/>
    </row>
    <row r="4365" ht="14.25" customHeight="1">
      <c r="A4365" s="4"/>
      <c r="B4365" s="4"/>
    </row>
    <row r="4366" ht="14.25" customHeight="1">
      <c r="A4366" s="4"/>
      <c r="B4366" s="4"/>
    </row>
    <row r="4367" ht="14.25" customHeight="1">
      <c r="A4367" s="4"/>
      <c r="B4367" s="4"/>
    </row>
    <row r="4368" ht="14.25" customHeight="1">
      <c r="A4368" s="4"/>
      <c r="B4368" s="4"/>
    </row>
    <row r="4369" ht="14.25" customHeight="1">
      <c r="A4369" s="4"/>
      <c r="B4369" s="4"/>
    </row>
    <row r="4370" ht="14.25" customHeight="1">
      <c r="A4370" s="4"/>
      <c r="B4370" s="4"/>
    </row>
    <row r="4371" ht="14.25" customHeight="1">
      <c r="A4371" s="4"/>
      <c r="B4371" s="4"/>
    </row>
    <row r="4372" ht="14.25" customHeight="1">
      <c r="A4372" s="4"/>
      <c r="B4372" s="4"/>
    </row>
    <row r="4373" ht="14.25" customHeight="1">
      <c r="A4373" s="4"/>
      <c r="B4373" s="4"/>
    </row>
    <row r="4374" ht="14.25" customHeight="1">
      <c r="A4374" s="4"/>
      <c r="B4374" s="4"/>
    </row>
    <row r="4375" ht="14.25" customHeight="1">
      <c r="A4375" s="4"/>
      <c r="B4375" s="4"/>
    </row>
    <row r="4376" ht="14.25" customHeight="1">
      <c r="A4376" s="4"/>
      <c r="B4376" s="4"/>
    </row>
    <row r="4377" ht="14.25" customHeight="1">
      <c r="A4377" s="4"/>
      <c r="B4377" s="4"/>
    </row>
    <row r="4378" ht="14.25" customHeight="1">
      <c r="A4378" s="4"/>
      <c r="B4378" s="4"/>
    </row>
    <row r="4379" ht="14.25" customHeight="1">
      <c r="A4379" s="4"/>
      <c r="B4379" s="4"/>
    </row>
    <row r="4380" ht="14.25" customHeight="1">
      <c r="A4380" s="4"/>
      <c r="B4380" s="4"/>
    </row>
    <row r="4381" ht="14.25" customHeight="1">
      <c r="A4381" s="4"/>
      <c r="B4381" s="4"/>
    </row>
    <row r="4382" ht="14.25" customHeight="1">
      <c r="A4382" s="4"/>
      <c r="B4382" s="4"/>
    </row>
    <row r="4383" ht="14.25" customHeight="1">
      <c r="A4383" s="4"/>
      <c r="B4383" s="4"/>
    </row>
    <row r="4384" ht="14.25" customHeight="1">
      <c r="A4384" s="4"/>
      <c r="B4384" s="4"/>
    </row>
    <row r="4385" ht="14.25" customHeight="1">
      <c r="A4385" s="4"/>
      <c r="B4385" s="4"/>
    </row>
    <row r="4386" ht="14.25" customHeight="1">
      <c r="A4386" s="4"/>
      <c r="B4386" s="4"/>
    </row>
    <row r="4387" ht="14.25" customHeight="1">
      <c r="A4387" s="4"/>
      <c r="B4387" s="4"/>
    </row>
    <row r="4388" ht="14.25" customHeight="1">
      <c r="A4388" s="4"/>
      <c r="B4388" s="4"/>
    </row>
    <row r="4389" ht="14.25" customHeight="1">
      <c r="A4389" s="4"/>
      <c r="B4389" s="4"/>
    </row>
    <row r="4390" ht="14.25" customHeight="1">
      <c r="A4390" s="4"/>
      <c r="B4390" s="4"/>
    </row>
    <row r="4391" ht="14.25" customHeight="1">
      <c r="A4391" s="4"/>
      <c r="B4391" s="4"/>
    </row>
    <row r="4392" ht="14.25" customHeight="1">
      <c r="A4392" s="4"/>
      <c r="B4392" s="4"/>
    </row>
    <row r="4393" ht="14.25" customHeight="1">
      <c r="A4393" s="4"/>
      <c r="B4393" s="4"/>
    </row>
    <row r="4394" ht="14.25" customHeight="1">
      <c r="A4394" s="4"/>
      <c r="B4394" s="4"/>
    </row>
    <row r="4395" ht="14.25" customHeight="1">
      <c r="A4395" s="4"/>
      <c r="B4395" s="4"/>
    </row>
    <row r="4396" ht="14.25" customHeight="1">
      <c r="A4396" s="4"/>
      <c r="B4396" s="4"/>
    </row>
    <row r="4397" ht="14.25" customHeight="1">
      <c r="A4397" s="4"/>
      <c r="B4397" s="4"/>
    </row>
    <row r="4398" ht="14.25" customHeight="1">
      <c r="A4398" s="4"/>
      <c r="B4398" s="4"/>
    </row>
    <row r="4399" ht="14.25" customHeight="1">
      <c r="A4399" s="4"/>
      <c r="B4399" s="4"/>
    </row>
    <row r="4400" ht="14.25" customHeight="1">
      <c r="A4400" s="4"/>
      <c r="B4400" s="4"/>
    </row>
    <row r="4401" ht="14.25" customHeight="1">
      <c r="A4401" s="4"/>
      <c r="B4401" s="4"/>
    </row>
    <row r="4402" ht="14.25" customHeight="1">
      <c r="A4402" s="4"/>
      <c r="B4402" s="4"/>
    </row>
    <row r="4403" ht="14.25" customHeight="1">
      <c r="A4403" s="4"/>
      <c r="B4403" s="4"/>
    </row>
    <row r="4404" ht="14.25" customHeight="1">
      <c r="A4404" s="4"/>
      <c r="B4404" s="4"/>
    </row>
    <row r="4405" ht="14.25" customHeight="1">
      <c r="A4405" s="4"/>
      <c r="B4405" s="4"/>
    </row>
    <row r="4406" ht="14.25" customHeight="1">
      <c r="A4406" s="4"/>
      <c r="B4406" s="4"/>
    </row>
    <row r="4407" ht="14.25" customHeight="1">
      <c r="A4407" s="4"/>
      <c r="B4407" s="4"/>
    </row>
    <row r="4408" ht="14.25" customHeight="1">
      <c r="A4408" s="4"/>
      <c r="B4408" s="4"/>
    </row>
    <row r="4409" ht="14.25" customHeight="1">
      <c r="A4409" s="4"/>
      <c r="B4409" s="4"/>
    </row>
    <row r="4410" ht="14.25" customHeight="1">
      <c r="A4410" s="4"/>
      <c r="B4410" s="4"/>
    </row>
    <row r="4411" ht="14.25" customHeight="1">
      <c r="A4411" s="4"/>
      <c r="B4411" s="4"/>
    </row>
    <row r="4412" ht="14.25" customHeight="1">
      <c r="A4412" s="4"/>
      <c r="B4412" s="4"/>
    </row>
    <row r="4413" ht="14.25" customHeight="1">
      <c r="A4413" s="4"/>
      <c r="B4413" s="4"/>
    </row>
    <row r="4414" ht="14.25" customHeight="1">
      <c r="A4414" s="4"/>
      <c r="B4414" s="4"/>
    </row>
    <row r="4415" ht="14.25" customHeight="1">
      <c r="A4415" s="4"/>
      <c r="B4415" s="4"/>
    </row>
    <row r="4416" ht="14.25" customHeight="1">
      <c r="A4416" s="4"/>
      <c r="B4416" s="4"/>
    </row>
    <row r="4417" ht="14.25" customHeight="1">
      <c r="A4417" s="4"/>
      <c r="B4417" s="4"/>
    </row>
    <row r="4418" ht="14.25" customHeight="1">
      <c r="A4418" s="4"/>
      <c r="B4418" s="4"/>
    </row>
    <row r="4419" ht="14.25" customHeight="1">
      <c r="A4419" s="4"/>
      <c r="B4419" s="4"/>
    </row>
    <row r="4420" ht="14.25" customHeight="1">
      <c r="A4420" s="4"/>
      <c r="B4420" s="4"/>
    </row>
    <row r="4421" ht="14.25" customHeight="1">
      <c r="A4421" s="4"/>
      <c r="B4421" s="4"/>
    </row>
    <row r="4422" ht="14.25" customHeight="1">
      <c r="A4422" s="4"/>
      <c r="B4422" s="4"/>
    </row>
    <row r="4423" ht="14.25" customHeight="1">
      <c r="A4423" s="4"/>
      <c r="B4423" s="4"/>
    </row>
    <row r="4424" ht="14.25" customHeight="1">
      <c r="A4424" s="4"/>
      <c r="B4424" s="4"/>
    </row>
    <row r="4425" ht="14.25" customHeight="1">
      <c r="A4425" s="4"/>
      <c r="B4425" s="4"/>
    </row>
    <row r="4426" ht="14.25" customHeight="1">
      <c r="A4426" s="4"/>
      <c r="B4426" s="4"/>
    </row>
    <row r="4427" ht="14.25" customHeight="1">
      <c r="A4427" s="4"/>
      <c r="B4427" s="4"/>
    </row>
    <row r="4428" ht="14.25" customHeight="1">
      <c r="A4428" s="4"/>
      <c r="B4428" s="4"/>
    </row>
    <row r="4429" ht="14.25" customHeight="1">
      <c r="A4429" s="4"/>
      <c r="B4429" s="4"/>
    </row>
    <row r="4430" ht="14.25" customHeight="1">
      <c r="A4430" s="4"/>
      <c r="B4430" s="4"/>
    </row>
    <row r="4431" ht="14.25" customHeight="1">
      <c r="A4431" s="4"/>
      <c r="B4431" s="4"/>
    </row>
    <row r="4432" ht="14.25" customHeight="1">
      <c r="A4432" s="4"/>
      <c r="B4432" s="4"/>
    </row>
    <row r="4433" ht="14.25" customHeight="1">
      <c r="A4433" s="4"/>
      <c r="B4433" s="4"/>
    </row>
    <row r="4434" ht="14.25" customHeight="1">
      <c r="A4434" s="4"/>
      <c r="B4434" s="4"/>
    </row>
    <row r="4435" ht="14.25" customHeight="1">
      <c r="A4435" s="4"/>
      <c r="B4435" s="4"/>
    </row>
    <row r="4436" ht="14.25" customHeight="1">
      <c r="A4436" s="4"/>
      <c r="B4436" s="4"/>
    </row>
    <row r="4437" ht="14.25" customHeight="1">
      <c r="A4437" s="4"/>
      <c r="B4437" s="4"/>
    </row>
    <row r="4438" ht="14.25" customHeight="1">
      <c r="A4438" s="4"/>
      <c r="B4438" s="4"/>
    </row>
    <row r="4439" ht="14.25" customHeight="1">
      <c r="A4439" s="4"/>
      <c r="B4439" s="4"/>
    </row>
    <row r="4440" ht="14.25" customHeight="1">
      <c r="A4440" s="4"/>
      <c r="B4440" s="4"/>
    </row>
    <row r="4441" ht="14.25" customHeight="1">
      <c r="A4441" s="4"/>
      <c r="B4441" s="4"/>
    </row>
    <row r="4442" ht="14.25" customHeight="1">
      <c r="A4442" s="4"/>
      <c r="B4442" s="4"/>
    </row>
    <row r="4443" ht="14.25" customHeight="1">
      <c r="A4443" s="4"/>
      <c r="B4443" s="4"/>
    </row>
    <row r="4444" ht="14.25" customHeight="1">
      <c r="A4444" s="4"/>
      <c r="B4444" s="4"/>
    </row>
    <row r="4445" ht="14.25" customHeight="1">
      <c r="A4445" s="4"/>
      <c r="B4445" s="4"/>
    </row>
    <row r="4446" ht="14.25" customHeight="1">
      <c r="A4446" s="4"/>
      <c r="B4446" s="4"/>
    </row>
    <row r="4447" ht="14.25" customHeight="1">
      <c r="A4447" s="4"/>
      <c r="B4447" s="4"/>
    </row>
    <row r="4448" ht="14.25" customHeight="1">
      <c r="A4448" s="4"/>
      <c r="B4448" s="4"/>
    </row>
    <row r="4449" ht="14.25" customHeight="1">
      <c r="A4449" s="4"/>
      <c r="B4449" s="4"/>
    </row>
    <row r="4450" ht="14.25" customHeight="1">
      <c r="A4450" s="4"/>
      <c r="B4450" s="4"/>
    </row>
    <row r="4451" ht="14.25" customHeight="1">
      <c r="A4451" s="4"/>
      <c r="B4451" s="4"/>
    </row>
    <row r="4452" ht="14.25" customHeight="1">
      <c r="A4452" s="4"/>
      <c r="B4452" s="4"/>
    </row>
    <row r="4453" ht="14.25" customHeight="1">
      <c r="A4453" s="4"/>
      <c r="B4453" s="4"/>
    </row>
    <row r="4454" ht="14.25" customHeight="1">
      <c r="A4454" s="4"/>
      <c r="B4454" s="4"/>
    </row>
    <row r="4455" ht="14.25" customHeight="1">
      <c r="A4455" s="4"/>
      <c r="B4455" s="4"/>
    </row>
    <row r="4456" ht="14.25" customHeight="1">
      <c r="A4456" s="4"/>
      <c r="B4456" s="4"/>
    </row>
    <row r="4457" ht="14.25" customHeight="1">
      <c r="A4457" s="4"/>
      <c r="B4457" s="4"/>
    </row>
    <row r="4458" ht="14.25" customHeight="1">
      <c r="A4458" s="4"/>
      <c r="B4458" s="4"/>
    </row>
    <row r="4459" ht="14.25" customHeight="1">
      <c r="A4459" s="4"/>
      <c r="B4459" s="4"/>
    </row>
    <row r="4460" ht="14.25" customHeight="1">
      <c r="A4460" s="4"/>
      <c r="B4460" s="4"/>
    </row>
    <row r="4461" ht="14.25" customHeight="1">
      <c r="A4461" s="4"/>
      <c r="B4461" s="4"/>
    </row>
    <row r="4462" ht="14.25" customHeight="1">
      <c r="A4462" s="4"/>
      <c r="B4462" s="4"/>
    </row>
    <row r="4463" ht="14.25" customHeight="1">
      <c r="A4463" s="4"/>
      <c r="B4463" s="4"/>
    </row>
    <row r="4464" ht="14.25" customHeight="1">
      <c r="A4464" s="4"/>
      <c r="B4464" s="4"/>
    </row>
    <row r="4465" ht="14.25" customHeight="1">
      <c r="A4465" s="4"/>
      <c r="B4465" s="4"/>
    </row>
    <row r="4466" ht="14.25" customHeight="1">
      <c r="A4466" s="4"/>
      <c r="B4466" s="4"/>
    </row>
    <row r="4467" ht="14.25" customHeight="1">
      <c r="A4467" s="4"/>
      <c r="B4467" s="4"/>
    </row>
    <row r="4468" ht="14.25" customHeight="1">
      <c r="A4468" s="4"/>
      <c r="B4468" s="4"/>
    </row>
    <row r="4469" ht="14.25" customHeight="1">
      <c r="A4469" s="4"/>
      <c r="B4469" s="4"/>
    </row>
    <row r="4470" ht="14.25" customHeight="1">
      <c r="A4470" s="4"/>
      <c r="B4470" s="4"/>
    </row>
    <row r="4471" ht="14.25" customHeight="1">
      <c r="A4471" s="4"/>
      <c r="B4471" s="4"/>
    </row>
    <row r="4472" ht="14.25" customHeight="1">
      <c r="A4472" s="4"/>
      <c r="B4472" s="4"/>
    </row>
    <row r="4473" ht="14.25" customHeight="1">
      <c r="A4473" s="4"/>
      <c r="B4473" s="4"/>
    </row>
    <row r="4474" ht="14.25" customHeight="1">
      <c r="A4474" s="4"/>
      <c r="B4474" s="4"/>
    </row>
    <row r="4475" ht="14.25" customHeight="1">
      <c r="A4475" s="4"/>
      <c r="B4475" s="4"/>
    </row>
    <row r="4476" ht="14.25" customHeight="1">
      <c r="A4476" s="4"/>
      <c r="B4476" s="4"/>
    </row>
    <row r="4477" ht="14.25" customHeight="1">
      <c r="A4477" s="4"/>
      <c r="B4477" s="4"/>
    </row>
    <row r="4478" ht="14.25" customHeight="1">
      <c r="A4478" s="4"/>
      <c r="B4478" s="4"/>
    </row>
    <row r="4479" ht="14.25" customHeight="1">
      <c r="A4479" s="4"/>
      <c r="B4479" s="4"/>
    </row>
    <row r="4480" ht="14.25" customHeight="1">
      <c r="A4480" s="4"/>
      <c r="B4480" s="4"/>
    </row>
    <row r="4481" ht="14.25" customHeight="1">
      <c r="A4481" s="4"/>
      <c r="B4481" s="4"/>
    </row>
    <row r="4482" ht="14.25" customHeight="1">
      <c r="A4482" s="4"/>
      <c r="B4482" s="4"/>
    </row>
    <row r="4483" ht="14.25" customHeight="1">
      <c r="A4483" s="4"/>
      <c r="B4483" s="4"/>
    </row>
    <row r="4484" ht="14.25" customHeight="1">
      <c r="A4484" s="4"/>
      <c r="B4484" s="4"/>
    </row>
    <row r="4485" ht="14.25" customHeight="1">
      <c r="A4485" s="4"/>
      <c r="B4485" s="4"/>
    </row>
    <row r="4486" ht="14.25" customHeight="1">
      <c r="A4486" s="4"/>
      <c r="B4486" s="4"/>
    </row>
    <row r="4487" ht="14.25" customHeight="1">
      <c r="A4487" s="4"/>
      <c r="B4487" s="4"/>
    </row>
    <row r="4488" ht="14.25" customHeight="1">
      <c r="A4488" s="4"/>
      <c r="B4488" s="4"/>
    </row>
    <row r="4489" ht="14.25" customHeight="1">
      <c r="A4489" s="4"/>
      <c r="B4489" s="4"/>
    </row>
    <row r="4490" ht="14.25" customHeight="1">
      <c r="A4490" s="4"/>
      <c r="B4490" s="4"/>
    </row>
    <row r="4491" ht="14.25" customHeight="1">
      <c r="A4491" s="4"/>
      <c r="B4491" s="4"/>
    </row>
    <row r="4492" ht="14.25" customHeight="1">
      <c r="A4492" s="4"/>
      <c r="B4492" s="4"/>
    </row>
    <row r="4493" ht="14.25" customHeight="1">
      <c r="A4493" s="4"/>
      <c r="B4493" s="4"/>
    </row>
    <row r="4494" ht="14.25" customHeight="1">
      <c r="A4494" s="4"/>
      <c r="B4494" s="4"/>
    </row>
    <row r="4495" ht="14.25" customHeight="1">
      <c r="A4495" s="4"/>
      <c r="B4495" s="4"/>
    </row>
    <row r="4496" ht="14.25" customHeight="1">
      <c r="A4496" s="4"/>
      <c r="B4496" s="4"/>
    </row>
    <row r="4497" ht="14.25" customHeight="1">
      <c r="A4497" s="4"/>
      <c r="B4497" s="4"/>
    </row>
    <row r="4498" ht="14.25" customHeight="1">
      <c r="A4498" s="4"/>
      <c r="B4498" s="4"/>
    </row>
    <row r="4499" ht="14.25" customHeight="1">
      <c r="A4499" s="4"/>
      <c r="B4499" s="4"/>
    </row>
    <row r="4500" ht="14.25" customHeight="1">
      <c r="A4500" s="4"/>
      <c r="B4500" s="4"/>
    </row>
    <row r="4501" ht="14.25" customHeight="1">
      <c r="A4501" s="4"/>
      <c r="B4501" s="4"/>
    </row>
    <row r="4502" ht="14.25" customHeight="1">
      <c r="A4502" s="4"/>
      <c r="B4502" s="4"/>
    </row>
    <row r="4503" ht="14.25" customHeight="1">
      <c r="A4503" s="4"/>
      <c r="B4503" s="4"/>
    </row>
    <row r="4504" ht="14.25" customHeight="1">
      <c r="A4504" s="4"/>
      <c r="B4504" s="4"/>
    </row>
    <row r="4505" ht="14.25" customHeight="1">
      <c r="A4505" s="4"/>
      <c r="B4505" s="4"/>
    </row>
    <row r="4506" ht="14.25" customHeight="1">
      <c r="A4506" s="4"/>
      <c r="B4506" s="4"/>
    </row>
    <row r="4507" ht="14.25" customHeight="1">
      <c r="A4507" s="4"/>
      <c r="B4507" s="4"/>
    </row>
    <row r="4508" ht="14.25" customHeight="1">
      <c r="A4508" s="4"/>
      <c r="B4508" s="4"/>
    </row>
    <row r="4509" ht="14.25" customHeight="1">
      <c r="A4509" s="4"/>
      <c r="B4509" s="4"/>
    </row>
    <row r="4510" ht="14.25" customHeight="1">
      <c r="A4510" s="4"/>
      <c r="B4510" s="4"/>
    </row>
    <row r="4511" ht="14.25" customHeight="1">
      <c r="A4511" s="4"/>
      <c r="B4511" s="4"/>
    </row>
    <row r="4512" ht="14.25" customHeight="1">
      <c r="A4512" s="4"/>
      <c r="B4512" s="4"/>
    </row>
    <row r="4513" ht="14.25" customHeight="1">
      <c r="A4513" s="4"/>
      <c r="B4513" s="4"/>
    </row>
    <row r="4514" ht="14.25" customHeight="1">
      <c r="A4514" s="4"/>
      <c r="B4514" s="4"/>
    </row>
    <row r="4515" ht="14.25" customHeight="1">
      <c r="A4515" s="4"/>
      <c r="B4515" s="4"/>
    </row>
    <row r="4516" ht="14.25" customHeight="1">
      <c r="A4516" s="4"/>
      <c r="B4516" s="4"/>
    </row>
    <row r="4517" ht="14.25" customHeight="1">
      <c r="A4517" s="4"/>
      <c r="B4517" s="4"/>
    </row>
    <row r="4518" ht="14.25" customHeight="1">
      <c r="A4518" s="4"/>
      <c r="B4518" s="4"/>
    </row>
    <row r="4519" ht="14.25" customHeight="1">
      <c r="A4519" s="4"/>
      <c r="B4519" s="4"/>
    </row>
    <row r="4520" ht="14.25" customHeight="1">
      <c r="A4520" s="4"/>
      <c r="B4520" s="4"/>
    </row>
    <row r="4521" ht="14.25" customHeight="1">
      <c r="A4521" s="4"/>
      <c r="B4521" s="4"/>
    </row>
    <row r="4522" ht="14.25" customHeight="1">
      <c r="A4522" s="4"/>
      <c r="B4522" s="4"/>
    </row>
    <row r="4523" ht="14.25" customHeight="1">
      <c r="A4523" s="4"/>
      <c r="B4523" s="4"/>
    </row>
    <row r="4524" ht="14.25" customHeight="1">
      <c r="A4524" s="4"/>
      <c r="B4524" s="4"/>
    </row>
    <row r="4525" ht="14.25" customHeight="1">
      <c r="A4525" s="4"/>
      <c r="B4525" s="4"/>
    </row>
    <row r="4526" ht="14.25" customHeight="1">
      <c r="A4526" s="4"/>
      <c r="B4526" s="4"/>
    </row>
    <row r="4527" ht="14.25" customHeight="1">
      <c r="A4527" s="4"/>
      <c r="B4527" s="4"/>
    </row>
    <row r="4528" ht="14.25" customHeight="1">
      <c r="A4528" s="4"/>
      <c r="B4528" s="4"/>
    </row>
    <row r="4529" ht="14.25" customHeight="1">
      <c r="A4529" s="4"/>
      <c r="B4529" s="4"/>
    </row>
    <row r="4530" ht="14.25" customHeight="1">
      <c r="A4530" s="4"/>
      <c r="B4530" s="4"/>
    </row>
    <row r="4531" ht="14.25" customHeight="1">
      <c r="A4531" s="4"/>
      <c r="B4531" s="4"/>
    </row>
    <row r="4532" ht="14.25" customHeight="1">
      <c r="A4532" s="4"/>
      <c r="B4532" s="4"/>
    </row>
    <row r="4533" ht="14.25" customHeight="1">
      <c r="A4533" s="4"/>
      <c r="B4533" s="4"/>
    </row>
    <row r="4534" ht="14.25" customHeight="1">
      <c r="A4534" s="4"/>
      <c r="B4534" s="4"/>
    </row>
    <row r="4535" ht="14.25" customHeight="1">
      <c r="A4535" s="4"/>
      <c r="B4535" s="4"/>
    </row>
    <row r="4536" ht="14.25" customHeight="1">
      <c r="A4536" s="4"/>
      <c r="B4536" s="4"/>
    </row>
    <row r="4537" ht="14.25" customHeight="1">
      <c r="A4537" s="4"/>
      <c r="B4537" s="4"/>
    </row>
    <row r="4538" ht="14.25" customHeight="1">
      <c r="A4538" s="4"/>
      <c r="B4538" s="4"/>
    </row>
    <row r="4539" ht="14.25" customHeight="1">
      <c r="A4539" s="4"/>
      <c r="B4539" s="4"/>
    </row>
    <row r="4540" ht="14.25" customHeight="1">
      <c r="A4540" s="4"/>
      <c r="B4540" s="4"/>
    </row>
    <row r="4541" ht="14.25" customHeight="1">
      <c r="A4541" s="4"/>
      <c r="B4541" s="4"/>
    </row>
    <row r="4542" ht="14.25" customHeight="1">
      <c r="A4542" s="4"/>
      <c r="B4542" s="4"/>
    </row>
    <row r="4543" ht="14.25" customHeight="1">
      <c r="A4543" s="4"/>
      <c r="B4543" s="4"/>
    </row>
    <row r="4544" ht="14.25" customHeight="1">
      <c r="A4544" s="4"/>
      <c r="B4544" s="4"/>
    </row>
    <row r="4545" ht="14.25" customHeight="1">
      <c r="A4545" s="4"/>
      <c r="B4545" s="4"/>
    </row>
    <row r="4546" ht="14.25" customHeight="1">
      <c r="A4546" s="4"/>
      <c r="B4546" s="4"/>
    </row>
    <row r="4547" ht="14.25" customHeight="1">
      <c r="A4547" s="4"/>
      <c r="B4547" s="4"/>
    </row>
    <row r="4548" ht="14.25" customHeight="1">
      <c r="A4548" s="4"/>
      <c r="B4548" s="4"/>
    </row>
    <row r="4549" ht="14.25" customHeight="1">
      <c r="A4549" s="4"/>
      <c r="B4549" s="4"/>
    </row>
    <row r="4550" ht="14.25" customHeight="1">
      <c r="A4550" s="4"/>
      <c r="B4550" s="4"/>
    </row>
    <row r="4551" ht="14.25" customHeight="1">
      <c r="A4551" s="4"/>
      <c r="B4551" s="4"/>
    </row>
    <row r="4552" ht="14.25" customHeight="1">
      <c r="A4552" s="4"/>
      <c r="B4552" s="4"/>
    </row>
    <row r="4553" ht="14.25" customHeight="1">
      <c r="A4553" s="4"/>
      <c r="B4553" s="4"/>
    </row>
    <row r="4554" ht="14.25" customHeight="1">
      <c r="A4554" s="4"/>
      <c r="B4554" s="4"/>
    </row>
    <row r="4555" ht="14.25" customHeight="1">
      <c r="A4555" s="4"/>
      <c r="B4555" s="4"/>
    </row>
    <row r="4556" ht="14.25" customHeight="1">
      <c r="A4556" s="4"/>
      <c r="B4556" s="4"/>
    </row>
    <row r="4557" ht="14.25" customHeight="1">
      <c r="A4557" s="4"/>
      <c r="B4557" s="4"/>
    </row>
    <row r="4558" ht="14.25" customHeight="1">
      <c r="A4558" s="4"/>
      <c r="B4558" s="4"/>
    </row>
    <row r="4559" ht="14.25" customHeight="1">
      <c r="A4559" s="4"/>
      <c r="B4559" s="4"/>
    </row>
    <row r="4560" ht="14.25" customHeight="1">
      <c r="A4560" s="4"/>
      <c r="B4560" s="4"/>
    </row>
    <row r="4561" ht="14.25" customHeight="1">
      <c r="A4561" s="4"/>
      <c r="B4561" s="4"/>
    </row>
    <row r="4562" ht="14.25" customHeight="1">
      <c r="A4562" s="4"/>
      <c r="B4562" s="4"/>
    </row>
    <row r="4563" ht="14.25" customHeight="1">
      <c r="A4563" s="4"/>
      <c r="B4563" s="4"/>
    </row>
    <row r="4564" ht="14.25" customHeight="1">
      <c r="A4564" s="4"/>
      <c r="B4564" s="4"/>
    </row>
    <row r="4565" ht="14.25" customHeight="1">
      <c r="A4565" s="4"/>
      <c r="B4565" s="4"/>
    </row>
    <row r="4566" ht="14.25" customHeight="1">
      <c r="A4566" s="4"/>
      <c r="B4566" s="4"/>
    </row>
    <row r="4567" ht="14.25" customHeight="1">
      <c r="A4567" s="4"/>
      <c r="B4567" s="4"/>
    </row>
    <row r="4568" ht="14.25" customHeight="1">
      <c r="A4568" s="4"/>
      <c r="B4568" s="4"/>
    </row>
    <row r="4569" ht="14.25" customHeight="1">
      <c r="A4569" s="4"/>
      <c r="B4569" s="4"/>
    </row>
    <row r="4570" ht="14.25" customHeight="1">
      <c r="A4570" s="4"/>
      <c r="B4570" s="4"/>
    </row>
    <row r="4571" ht="14.25" customHeight="1">
      <c r="A4571" s="4"/>
      <c r="B4571" s="4"/>
    </row>
    <row r="4572" ht="14.25" customHeight="1">
      <c r="A4572" s="4"/>
      <c r="B4572" s="4"/>
    </row>
    <row r="4573" ht="14.25" customHeight="1">
      <c r="A4573" s="4"/>
      <c r="B4573" s="4"/>
    </row>
    <row r="4574" ht="14.25" customHeight="1">
      <c r="A4574" s="4"/>
      <c r="B4574" s="4"/>
    </row>
    <row r="4575" ht="14.25" customHeight="1">
      <c r="A4575" s="4"/>
      <c r="B4575" s="4"/>
    </row>
    <row r="4576" ht="14.25" customHeight="1">
      <c r="A4576" s="4"/>
      <c r="B4576" s="4"/>
    </row>
    <row r="4577" ht="14.25" customHeight="1">
      <c r="A4577" s="4"/>
      <c r="B4577" s="4"/>
    </row>
    <row r="4578" ht="14.25" customHeight="1">
      <c r="A4578" s="4"/>
      <c r="B4578" s="4"/>
    </row>
    <row r="4579" ht="14.25" customHeight="1">
      <c r="A4579" s="4"/>
      <c r="B4579" s="4"/>
    </row>
    <row r="4580" ht="14.25" customHeight="1">
      <c r="A4580" s="4"/>
      <c r="B4580" s="4"/>
    </row>
    <row r="4581" ht="14.25" customHeight="1">
      <c r="A4581" s="4"/>
      <c r="B4581" s="4"/>
    </row>
    <row r="4582" ht="14.25" customHeight="1">
      <c r="A4582" s="4"/>
      <c r="B4582" s="4"/>
    </row>
    <row r="4583" ht="14.25" customHeight="1">
      <c r="A4583" s="4"/>
      <c r="B4583" s="4"/>
    </row>
    <row r="4584" ht="14.25" customHeight="1">
      <c r="A4584" s="4"/>
      <c r="B4584" s="4"/>
    </row>
    <row r="4585" ht="14.25" customHeight="1">
      <c r="A4585" s="4"/>
      <c r="B4585" s="4"/>
    </row>
    <row r="4586" ht="14.25" customHeight="1">
      <c r="A4586" s="4"/>
      <c r="B4586" s="4"/>
    </row>
    <row r="4587" ht="14.25" customHeight="1">
      <c r="A4587" s="4"/>
      <c r="B4587" s="4"/>
    </row>
    <row r="4588" ht="14.25" customHeight="1">
      <c r="A4588" s="4"/>
      <c r="B4588" s="4"/>
    </row>
    <row r="4589" ht="14.25" customHeight="1">
      <c r="A4589" s="4"/>
      <c r="B4589" s="4"/>
    </row>
    <row r="4590" ht="14.25" customHeight="1">
      <c r="A4590" s="4"/>
      <c r="B4590" s="4"/>
    </row>
    <row r="4591" ht="14.25" customHeight="1">
      <c r="A4591" s="4"/>
      <c r="B4591" s="4"/>
    </row>
    <row r="4592" ht="14.25" customHeight="1">
      <c r="A4592" s="4"/>
      <c r="B4592" s="4"/>
    </row>
    <row r="4593" ht="14.25" customHeight="1">
      <c r="A4593" s="4"/>
      <c r="B4593" s="4"/>
    </row>
    <row r="4594" ht="14.25" customHeight="1">
      <c r="A4594" s="4"/>
      <c r="B4594" s="4"/>
    </row>
    <row r="4595" ht="14.25" customHeight="1">
      <c r="A4595" s="4"/>
      <c r="B4595" s="4"/>
    </row>
    <row r="4596" ht="14.25" customHeight="1">
      <c r="A4596" s="4"/>
      <c r="B4596" s="4"/>
    </row>
    <row r="4597" ht="14.25" customHeight="1">
      <c r="A4597" s="4"/>
      <c r="B4597" s="4"/>
    </row>
    <row r="4598" ht="14.25" customHeight="1">
      <c r="A4598" s="4"/>
      <c r="B4598" s="4"/>
    </row>
    <row r="4599" ht="14.25" customHeight="1">
      <c r="A4599" s="4"/>
      <c r="B4599" s="4"/>
    </row>
    <row r="4600" ht="14.25" customHeight="1">
      <c r="A4600" s="4"/>
      <c r="B4600" s="4"/>
    </row>
    <row r="4601" ht="14.25" customHeight="1">
      <c r="A4601" s="4"/>
      <c r="B4601" s="4"/>
    </row>
    <row r="4602" ht="14.25" customHeight="1">
      <c r="A4602" s="4"/>
      <c r="B4602" s="4"/>
    </row>
    <row r="4603" ht="14.25" customHeight="1">
      <c r="A4603" s="4"/>
      <c r="B4603" s="4"/>
    </row>
    <row r="4604" ht="14.25" customHeight="1">
      <c r="A4604" s="4"/>
      <c r="B4604" s="4"/>
    </row>
    <row r="4605" ht="14.25" customHeight="1">
      <c r="A4605" s="4"/>
      <c r="B4605" s="4"/>
    </row>
    <row r="4606" ht="14.25" customHeight="1">
      <c r="A4606" s="4"/>
      <c r="B4606" s="4"/>
    </row>
    <row r="4607" ht="14.25" customHeight="1">
      <c r="A4607" s="4"/>
      <c r="B4607" s="4"/>
    </row>
    <row r="4608" ht="14.25" customHeight="1">
      <c r="A4608" s="4"/>
      <c r="B4608" s="4"/>
    </row>
    <row r="4609" ht="14.25" customHeight="1">
      <c r="A4609" s="4"/>
      <c r="B4609" s="4"/>
    </row>
    <row r="4610" ht="14.25" customHeight="1">
      <c r="A4610" s="4"/>
      <c r="B4610" s="4"/>
    </row>
    <row r="4611" ht="14.25" customHeight="1">
      <c r="A4611" s="4"/>
      <c r="B4611" s="4"/>
    </row>
    <row r="4612" ht="14.25" customHeight="1">
      <c r="A4612" s="4"/>
      <c r="B4612" s="4"/>
    </row>
    <row r="4613" ht="14.25" customHeight="1">
      <c r="A4613" s="4"/>
      <c r="B4613" s="4"/>
    </row>
    <row r="4614" ht="14.25" customHeight="1">
      <c r="A4614" s="4"/>
      <c r="B4614" s="4"/>
    </row>
    <row r="4615" ht="14.25" customHeight="1">
      <c r="A4615" s="4"/>
      <c r="B4615" s="4"/>
    </row>
    <row r="4616" ht="14.25" customHeight="1">
      <c r="A4616" s="4"/>
      <c r="B4616" s="4"/>
    </row>
    <row r="4617" ht="14.25" customHeight="1">
      <c r="A4617" s="4"/>
      <c r="B4617" s="4"/>
    </row>
    <row r="4618" ht="14.25" customHeight="1">
      <c r="A4618" s="4"/>
      <c r="B4618" s="4"/>
    </row>
    <row r="4619" ht="14.25" customHeight="1">
      <c r="A4619" s="4"/>
      <c r="B4619" s="4"/>
    </row>
    <row r="4620" ht="14.25" customHeight="1">
      <c r="A4620" s="4"/>
      <c r="B4620" s="4"/>
    </row>
    <row r="4621" ht="14.25" customHeight="1">
      <c r="A4621" s="4"/>
      <c r="B4621" s="4"/>
    </row>
    <row r="4622" ht="14.25" customHeight="1">
      <c r="A4622" s="4"/>
      <c r="B4622" s="4"/>
    </row>
    <row r="4623" ht="14.25" customHeight="1">
      <c r="A4623" s="4"/>
      <c r="B4623" s="4"/>
    </row>
    <row r="4624" ht="14.25" customHeight="1">
      <c r="A4624" s="4"/>
      <c r="B4624" s="4"/>
    </row>
    <row r="4625" ht="14.25" customHeight="1">
      <c r="A4625" s="4"/>
      <c r="B4625" s="4"/>
    </row>
    <row r="4626" ht="14.25" customHeight="1">
      <c r="A4626" s="4"/>
      <c r="B4626" s="4"/>
    </row>
    <row r="4627" ht="14.25" customHeight="1">
      <c r="A4627" s="4"/>
      <c r="B4627" s="4"/>
    </row>
    <row r="4628" ht="14.25" customHeight="1">
      <c r="A4628" s="4"/>
      <c r="B4628" s="4"/>
    </row>
    <row r="4629" ht="14.25" customHeight="1">
      <c r="A4629" s="4"/>
      <c r="B4629" s="4"/>
    </row>
    <row r="4630" ht="14.25" customHeight="1">
      <c r="A4630" s="4"/>
      <c r="B4630" s="4"/>
    </row>
    <row r="4631" ht="14.25" customHeight="1">
      <c r="A4631" s="4"/>
      <c r="B4631" s="4"/>
    </row>
    <row r="4632" ht="14.25" customHeight="1">
      <c r="A4632" s="4"/>
      <c r="B4632" s="4"/>
    </row>
    <row r="4633" ht="14.25" customHeight="1">
      <c r="A4633" s="4"/>
      <c r="B4633" s="4"/>
    </row>
    <row r="4634" ht="14.25" customHeight="1">
      <c r="A4634" s="4"/>
      <c r="B4634" s="4"/>
    </row>
    <row r="4635" ht="14.25" customHeight="1">
      <c r="A4635" s="4"/>
      <c r="B4635" s="4"/>
    </row>
    <row r="4636" ht="14.25" customHeight="1">
      <c r="A4636" s="4"/>
      <c r="B4636" s="4"/>
    </row>
    <row r="4637" ht="14.25" customHeight="1">
      <c r="A4637" s="4"/>
      <c r="B4637" s="4"/>
    </row>
    <row r="4638" ht="14.25" customHeight="1">
      <c r="A4638" s="4"/>
      <c r="B4638" s="4"/>
    </row>
    <row r="4639" ht="14.25" customHeight="1">
      <c r="A4639" s="4"/>
      <c r="B4639" s="4"/>
    </row>
    <row r="4640" ht="14.25" customHeight="1">
      <c r="A4640" s="4"/>
      <c r="B4640" s="4"/>
    </row>
    <row r="4641" ht="14.25" customHeight="1">
      <c r="A4641" s="4"/>
      <c r="B4641" s="4"/>
    </row>
    <row r="4642" ht="14.25" customHeight="1">
      <c r="A4642" s="4"/>
      <c r="B4642" s="4"/>
    </row>
    <row r="4643" ht="14.25" customHeight="1">
      <c r="A4643" s="4"/>
      <c r="B4643" s="4"/>
    </row>
    <row r="4644" ht="14.25" customHeight="1">
      <c r="A4644" s="4"/>
      <c r="B4644" s="4"/>
    </row>
    <row r="4645" ht="14.25" customHeight="1">
      <c r="A4645" s="4"/>
      <c r="B4645" s="4"/>
    </row>
    <row r="4646" ht="14.25" customHeight="1">
      <c r="A4646" s="4"/>
      <c r="B4646" s="4"/>
    </row>
    <row r="4647" ht="14.25" customHeight="1">
      <c r="A4647" s="4"/>
      <c r="B4647" s="4"/>
    </row>
    <row r="4648" ht="14.25" customHeight="1">
      <c r="A4648" s="4"/>
      <c r="B4648" s="4"/>
    </row>
    <row r="4649" ht="14.25" customHeight="1">
      <c r="A4649" s="4"/>
      <c r="B4649" s="4"/>
    </row>
    <row r="4650" ht="14.25" customHeight="1">
      <c r="A4650" s="4"/>
      <c r="B4650" s="4"/>
    </row>
    <row r="4651" ht="14.25" customHeight="1">
      <c r="A4651" s="4"/>
      <c r="B4651" s="4"/>
    </row>
    <row r="4652" ht="14.25" customHeight="1">
      <c r="A4652" s="4"/>
      <c r="B4652" s="4"/>
    </row>
    <row r="4653" ht="14.25" customHeight="1">
      <c r="A4653" s="4"/>
      <c r="B4653" s="4"/>
    </row>
    <row r="4654" ht="14.25" customHeight="1">
      <c r="A4654" s="4"/>
      <c r="B4654" s="4"/>
    </row>
    <row r="4655" ht="14.25" customHeight="1">
      <c r="A4655" s="4"/>
      <c r="B4655" s="4"/>
    </row>
    <row r="4656" ht="14.25" customHeight="1">
      <c r="A4656" s="4"/>
      <c r="B4656" s="4"/>
    </row>
    <row r="4657" ht="14.25" customHeight="1">
      <c r="A4657" s="4"/>
      <c r="B4657" s="4"/>
    </row>
    <row r="4658" ht="14.25" customHeight="1">
      <c r="A4658" s="4"/>
      <c r="B4658" s="4"/>
    </row>
    <row r="4659" ht="14.25" customHeight="1">
      <c r="A4659" s="4"/>
      <c r="B4659" s="4"/>
    </row>
    <row r="4660" ht="14.25" customHeight="1">
      <c r="A4660" s="4"/>
      <c r="B4660" s="4"/>
    </row>
    <row r="4661" ht="14.25" customHeight="1">
      <c r="A4661" s="4"/>
      <c r="B4661" s="4"/>
    </row>
    <row r="4662" ht="14.25" customHeight="1">
      <c r="A4662" s="4"/>
      <c r="B4662" s="4"/>
    </row>
    <row r="4663" ht="14.25" customHeight="1">
      <c r="A4663" s="4"/>
      <c r="B4663" s="4"/>
    </row>
    <row r="4664" ht="14.25" customHeight="1">
      <c r="A4664" s="4"/>
      <c r="B4664" s="4"/>
    </row>
    <row r="4665" ht="14.25" customHeight="1">
      <c r="A4665" s="4"/>
      <c r="B4665" s="4"/>
    </row>
    <row r="4666" ht="14.25" customHeight="1">
      <c r="A4666" s="4"/>
      <c r="B4666" s="4"/>
    </row>
    <row r="4667" ht="14.25" customHeight="1">
      <c r="A4667" s="4"/>
      <c r="B4667" s="4"/>
    </row>
    <row r="4668" ht="14.25" customHeight="1">
      <c r="A4668" s="4"/>
      <c r="B4668" s="4"/>
    </row>
    <row r="4669" ht="14.25" customHeight="1">
      <c r="A4669" s="4"/>
      <c r="B4669" s="4"/>
    </row>
    <row r="4670" ht="14.25" customHeight="1">
      <c r="A4670" s="4"/>
      <c r="B4670" s="4"/>
    </row>
    <row r="4671" ht="14.25" customHeight="1">
      <c r="A4671" s="4"/>
      <c r="B4671" s="4"/>
    </row>
    <row r="4672" ht="14.25" customHeight="1">
      <c r="A4672" s="4"/>
      <c r="B4672" s="4"/>
    </row>
    <row r="4673" ht="14.25" customHeight="1">
      <c r="A4673" s="4"/>
      <c r="B4673" s="4"/>
    </row>
    <row r="4674" ht="14.25" customHeight="1">
      <c r="A4674" s="4"/>
      <c r="B4674" s="4"/>
    </row>
    <row r="4675" ht="14.25" customHeight="1">
      <c r="A4675" s="4"/>
      <c r="B4675" s="4"/>
    </row>
    <row r="4676" ht="14.25" customHeight="1">
      <c r="A4676" s="4"/>
      <c r="B4676" s="4"/>
    </row>
    <row r="4677" ht="14.25" customHeight="1">
      <c r="A4677" s="4"/>
      <c r="B4677" s="4"/>
    </row>
    <row r="4678" ht="14.25" customHeight="1">
      <c r="A4678" s="4"/>
      <c r="B4678" s="4"/>
    </row>
    <row r="4679" ht="14.25" customHeight="1">
      <c r="A4679" s="4"/>
      <c r="B4679" s="4"/>
    </row>
    <row r="4680" ht="14.25" customHeight="1">
      <c r="A4680" s="4"/>
      <c r="B4680" s="4"/>
    </row>
    <row r="4681" ht="14.25" customHeight="1">
      <c r="A4681" s="4"/>
      <c r="B4681" s="4"/>
    </row>
    <row r="4682" ht="14.25" customHeight="1">
      <c r="A4682" s="4"/>
      <c r="B4682" s="4"/>
    </row>
    <row r="4683" ht="14.25" customHeight="1">
      <c r="A4683" s="4"/>
      <c r="B4683" s="4"/>
    </row>
    <row r="4684" ht="14.25" customHeight="1">
      <c r="A4684" s="4"/>
      <c r="B4684" s="4"/>
    </row>
    <row r="4685" ht="14.25" customHeight="1">
      <c r="A4685" s="4"/>
      <c r="B4685" s="4"/>
    </row>
    <row r="4686" ht="14.25" customHeight="1">
      <c r="A4686" s="4"/>
      <c r="B4686" s="4"/>
    </row>
    <row r="4687" ht="14.25" customHeight="1">
      <c r="A4687" s="4"/>
      <c r="B4687" s="4"/>
    </row>
    <row r="4688" ht="14.25" customHeight="1">
      <c r="A4688" s="4"/>
      <c r="B4688" s="4"/>
    </row>
    <row r="4689" ht="14.25" customHeight="1">
      <c r="A4689" s="4"/>
      <c r="B4689" s="4"/>
    </row>
    <row r="4690" ht="14.25" customHeight="1">
      <c r="A4690" s="4"/>
      <c r="B4690" s="4"/>
    </row>
    <row r="4691" ht="14.25" customHeight="1">
      <c r="A4691" s="4"/>
      <c r="B4691" s="4"/>
    </row>
    <row r="4692" ht="14.25" customHeight="1">
      <c r="A4692" s="4"/>
      <c r="B4692" s="4"/>
    </row>
    <row r="4693" ht="14.25" customHeight="1">
      <c r="A4693" s="4"/>
      <c r="B4693" s="4"/>
    </row>
    <row r="4694" ht="14.25" customHeight="1">
      <c r="A4694" s="4"/>
      <c r="B4694" s="4"/>
    </row>
    <row r="4695" ht="14.25" customHeight="1">
      <c r="A4695" s="4"/>
      <c r="B4695" s="4"/>
    </row>
    <row r="4696" ht="14.25" customHeight="1">
      <c r="A4696" s="4"/>
      <c r="B4696" s="4"/>
    </row>
    <row r="4697" ht="14.25" customHeight="1">
      <c r="A4697" s="4"/>
      <c r="B4697" s="4"/>
    </row>
    <row r="4698" ht="14.25" customHeight="1">
      <c r="A4698" s="4"/>
      <c r="B4698" s="4"/>
    </row>
    <row r="4699" ht="14.25" customHeight="1">
      <c r="A4699" s="4"/>
      <c r="B4699" s="4"/>
    </row>
    <row r="4700" ht="14.25" customHeight="1">
      <c r="A4700" s="4"/>
      <c r="B4700" s="4"/>
    </row>
    <row r="4701" ht="14.25" customHeight="1">
      <c r="A4701" s="4"/>
      <c r="B4701" s="4"/>
    </row>
    <row r="4702" ht="14.25" customHeight="1">
      <c r="A4702" s="4"/>
      <c r="B4702" s="4"/>
    </row>
    <row r="4703" ht="14.25" customHeight="1">
      <c r="A4703" s="4"/>
      <c r="B4703" s="4"/>
    </row>
    <row r="4704" ht="14.25" customHeight="1">
      <c r="A4704" s="4"/>
      <c r="B4704" s="4"/>
    </row>
    <row r="4705" ht="14.25" customHeight="1">
      <c r="A4705" s="4"/>
      <c r="B4705" s="4"/>
    </row>
    <row r="4706" ht="14.25" customHeight="1">
      <c r="A4706" s="4"/>
      <c r="B4706" s="4"/>
    </row>
    <row r="4707" ht="14.25" customHeight="1">
      <c r="A4707" s="4"/>
      <c r="B4707" s="4"/>
    </row>
    <row r="4708" ht="14.25" customHeight="1">
      <c r="A4708" s="4"/>
      <c r="B4708" s="4"/>
    </row>
    <row r="4709" ht="14.25" customHeight="1">
      <c r="A4709" s="4"/>
      <c r="B4709" s="4"/>
    </row>
    <row r="4710" ht="14.25" customHeight="1">
      <c r="A4710" s="4"/>
      <c r="B4710" s="4"/>
    </row>
    <row r="4711" ht="14.25" customHeight="1">
      <c r="A4711" s="4"/>
      <c r="B4711" s="4"/>
    </row>
    <row r="4712" ht="14.25" customHeight="1">
      <c r="A4712" s="4"/>
      <c r="B4712" s="4"/>
    </row>
    <row r="4713" ht="14.25" customHeight="1">
      <c r="A4713" s="4"/>
      <c r="B4713" s="4"/>
    </row>
    <row r="4714" ht="14.25" customHeight="1">
      <c r="A4714" s="4"/>
      <c r="B4714" s="4"/>
    </row>
    <row r="4715" ht="14.25" customHeight="1">
      <c r="A4715" s="4"/>
      <c r="B4715" s="4"/>
    </row>
    <row r="4716" ht="14.25" customHeight="1">
      <c r="A4716" s="4"/>
      <c r="B4716" s="4"/>
    </row>
    <row r="4717" ht="14.25" customHeight="1">
      <c r="A4717" s="4"/>
      <c r="B4717" s="4"/>
    </row>
    <row r="4718" ht="14.25" customHeight="1">
      <c r="A4718" s="4"/>
      <c r="B4718" s="4"/>
    </row>
    <row r="4719" ht="14.25" customHeight="1">
      <c r="A4719" s="4"/>
      <c r="B4719" s="4"/>
    </row>
    <row r="4720" ht="14.25" customHeight="1">
      <c r="A4720" s="4"/>
      <c r="B4720" s="4"/>
    </row>
    <row r="4721" ht="14.25" customHeight="1">
      <c r="A4721" s="4"/>
      <c r="B4721" s="4"/>
    </row>
    <row r="4722" ht="14.25" customHeight="1">
      <c r="A4722" s="4"/>
      <c r="B4722" s="4"/>
    </row>
    <row r="4723" ht="14.25" customHeight="1">
      <c r="A4723" s="4"/>
      <c r="B4723" s="4"/>
    </row>
    <row r="4724" ht="14.25" customHeight="1">
      <c r="A4724" s="4"/>
      <c r="B4724" s="4"/>
    </row>
    <row r="4725" ht="14.25" customHeight="1">
      <c r="A4725" s="4"/>
      <c r="B4725" s="4"/>
    </row>
    <row r="4726" ht="14.25" customHeight="1">
      <c r="A4726" s="4"/>
      <c r="B4726" s="4"/>
    </row>
    <row r="4727" ht="14.25" customHeight="1">
      <c r="A4727" s="4"/>
      <c r="B4727" s="4"/>
    </row>
    <row r="4728" ht="14.25" customHeight="1">
      <c r="A4728" s="4"/>
      <c r="B4728" s="4"/>
    </row>
    <row r="4729" ht="14.25" customHeight="1">
      <c r="A4729" s="4"/>
      <c r="B4729" s="4"/>
    </row>
    <row r="4730" ht="14.25" customHeight="1">
      <c r="A4730" s="4"/>
      <c r="B4730" s="4"/>
    </row>
    <row r="4731" ht="14.25" customHeight="1">
      <c r="A4731" s="4"/>
      <c r="B4731" s="4"/>
    </row>
    <row r="4732" ht="14.25" customHeight="1">
      <c r="A4732" s="4"/>
      <c r="B4732" s="4"/>
    </row>
    <row r="4733" ht="14.25" customHeight="1">
      <c r="A4733" s="4"/>
      <c r="B4733" s="4"/>
    </row>
    <row r="4734" ht="14.25" customHeight="1">
      <c r="A4734" s="4"/>
      <c r="B4734" s="4"/>
    </row>
    <row r="4735" ht="14.25" customHeight="1">
      <c r="A4735" s="4"/>
      <c r="B4735" s="4"/>
    </row>
    <row r="4736" ht="14.25" customHeight="1">
      <c r="A4736" s="4"/>
      <c r="B4736" s="4"/>
    </row>
    <row r="4737" ht="14.25" customHeight="1">
      <c r="A4737" s="4"/>
      <c r="B4737" s="4"/>
    </row>
    <row r="4738" ht="14.25" customHeight="1">
      <c r="A4738" s="4"/>
      <c r="B4738" s="4"/>
    </row>
    <row r="4739" ht="14.25" customHeight="1">
      <c r="A4739" s="4"/>
      <c r="B4739" s="4"/>
    </row>
    <row r="4740" ht="14.25" customHeight="1">
      <c r="A4740" s="4"/>
      <c r="B4740" s="4"/>
    </row>
    <row r="4741" ht="14.25" customHeight="1">
      <c r="A4741" s="4"/>
      <c r="B4741" s="4"/>
    </row>
    <row r="4742" ht="14.25" customHeight="1">
      <c r="A4742" s="4"/>
      <c r="B4742" s="4"/>
    </row>
    <row r="4743" ht="14.25" customHeight="1">
      <c r="A4743" s="4"/>
      <c r="B4743" s="4"/>
    </row>
    <row r="4744" ht="14.25" customHeight="1">
      <c r="A4744" s="4"/>
      <c r="B4744" s="4"/>
    </row>
    <row r="4745" ht="14.25" customHeight="1">
      <c r="A4745" s="4"/>
      <c r="B4745" s="4"/>
    </row>
    <row r="4746" ht="14.25" customHeight="1">
      <c r="A4746" s="4"/>
      <c r="B4746" s="4"/>
    </row>
    <row r="4747" ht="14.25" customHeight="1">
      <c r="A4747" s="4"/>
      <c r="B4747" s="4"/>
    </row>
    <row r="4748" ht="14.25" customHeight="1">
      <c r="A4748" s="4"/>
      <c r="B4748" s="4"/>
    </row>
    <row r="4749" ht="14.25" customHeight="1">
      <c r="A4749" s="4"/>
      <c r="B4749" s="4"/>
    </row>
    <row r="4750" ht="14.25" customHeight="1">
      <c r="A4750" s="4"/>
      <c r="B4750" s="4"/>
    </row>
    <row r="4751" ht="14.25" customHeight="1">
      <c r="A4751" s="4"/>
      <c r="B4751" s="4"/>
    </row>
    <row r="4752" ht="14.25" customHeight="1">
      <c r="A4752" s="4"/>
      <c r="B4752" s="4"/>
    </row>
    <row r="4753" ht="14.25" customHeight="1">
      <c r="A4753" s="4"/>
      <c r="B4753" s="4"/>
    </row>
    <row r="4754" ht="14.25" customHeight="1">
      <c r="A4754" s="4"/>
      <c r="B4754" s="4"/>
    </row>
    <row r="4755" ht="14.25" customHeight="1">
      <c r="A4755" s="4"/>
      <c r="B4755" s="4"/>
    </row>
    <row r="4756" ht="14.25" customHeight="1">
      <c r="A4756" s="4"/>
      <c r="B4756" s="4"/>
    </row>
    <row r="4757" ht="14.25" customHeight="1">
      <c r="A4757" s="4"/>
      <c r="B4757" s="4"/>
    </row>
    <row r="4758" ht="14.25" customHeight="1">
      <c r="A4758" s="4"/>
      <c r="B4758" s="4"/>
    </row>
    <row r="4759" ht="14.25" customHeight="1">
      <c r="A4759" s="4"/>
      <c r="B4759" s="4"/>
    </row>
    <row r="4760" ht="14.25" customHeight="1">
      <c r="A4760" s="4"/>
      <c r="B4760" s="4"/>
    </row>
    <row r="4761" ht="14.25" customHeight="1">
      <c r="A4761" s="4"/>
      <c r="B4761" s="4"/>
    </row>
    <row r="4762" ht="14.25" customHeight="1">
      <c r="A4762" s="4"/>
      <c r="B4762" s="4"/>
    </row>
    <row r="4763" ht="14.25" customHeight="1">
      <c r="A4763" s="4"/>
      <c r="B4763" s="4"/>
    </row>
    <row r="4764" ht="14.25" customHeight="1">
      <c r="A4764" s="4"/>
      <c r="B4764" s="4"/>
    </row>
    <row r="4765" ht="14.25" customHeight="1">
      <c r="A4765" s="4"/>
      <c r="B4765" s="4"/>
    </row>
    <row r="4766" ht="14.25" customHeight="1">
      <c r="A4766" s="4"/>
      <c r="B4766" s="4"/>
    </row>
    <row r="4767" ht="14.25" customHeight="1">
      <c r="A4767" s="4"/>
      <c r="B4767" s="4"/>
    </row>
    <row r="4768" ht="14.25" customHeight="1">
      <c r="A4768" s="4"/>
      <c r="B4768" s="4"/>
    </row>
    <row r="4769" ht="14.25" customHeight="1">
      <c r="A4769" s="4"/>
      <c r="B4769" s="4"/>
    </row>
    <row r="4770" ht="14.25" customHeight="1">
      <c r="A4770" s="4"/>
      <c r="B4770" s="4"/>
    </row>
    <row r="4771" ht="14.25" customHeight="1">
      <c r="A4771" s="4"/>
      <c r="B4771" s="4"/>
    </row>
    <row r="4772" ht="14.25" customHeight="1">
      <c r="A4772" s="4"/>
      <c r="B4772" s="4"/>
    </row>
    <row r="4773" ht="14.25" customHeight="1">
      <c r="A4773" s="4"/>
      <c r="B4773" s="4"/>
    </row>
    <row r="4774" ht="14.25" customHeight="1">
      <c r="A4774" s="4"/>
      <c r="B4774" s="4"/>
    </row>
    <row r="4775" ht="14.25" customHeight="1">
      <c r="A4775" s="4"/>
      <c r="B4775" s="4"/>
    </row>
    <row r="4776" ht="14.25" customHeight="1">
      <c r="A4776" s="4"/>
      <c r="B4776" s="4"/>
    </row>
    <row r="4777" ht="14.25" customHeight="1">
      <c r="A4777" s="4"/>
      <c r="B4777" s="4"/>
    </row>
    <row r="4778" ht="14.25" customHeight="1">
      <c r="A4778" s="4"/>
      <c r="B4778" s="4"/>
    </row>
    <row r="4779" ht="14.25" customHeight="1">
      <c r="A4779" s="4"/>
      <c r="B4779" s="4"/>
    </row>
    <row r="4780" ht="14.25" customHeight="1">
      <c r="A4780" s="4"/>
      <c r="B4780" s="4"/>
    </row>
    <row r="4781" ht="14.25" customHeight="1">
      <c r="A4781" s="4"/>
      <c r="B4781" s="4"/>
    </row>
    <row r="4782" ht="14.25" customHeight="1">
      <c r="A4782" s="4"/>
      <c r="B4782" s="4"/>
    </row>
    <row r="4783" ht="14.25" customHeight="1">
      <c r="A4783" s="4"/>
      <c r="B4783" s="4"/>
    </row>
    <row r="4784" ht="14.25" customHeight="1">
      <c r="A4784" s="4"/>
      <c r="B4784" s="4"/>
    </row>
    <row r="4785" ht="14.25" customHeight="1">
      <c r="A4785" s="4"/>
      <c r="B4785" s="4"/>
    </row>
    <row r="4786" ht="14.25" customHeight="1">
      <c r="A4786" s="4"/>
      <c r="B4786" s="4"/>
    </row>
    <row r="4787" ht="14.25" customHeight="1">
      <c r="A4787" s="4"/>
      <c r="B4787" s="4"/>
    </row>
    <row r="4788" ht="14.25" customHeight="1">
      <c r="A4788" s="4"/>
      <c r="B4788" s="4"/>
    </row>
    <row r="4789" ht="14.25" customHeight="1">
      <c r="A4789" s="4"/>
      <c r="B4789" s="4"/>
    </row>
    <row r="4790" ht="14.25" customHeight="1">
      <c r="A4790" s="4"/>
      <c r="B4790" s="4"/>
    </row>
    <row r="4791" ht="14.25" customHeight="1">
      <c r="A4791" s="4"/>
      <c r="B4791" s="4"/>
    </row>
    <row r="4792" ht="14.25" customHeight="1">
      <c r="A4792" s="4"/>
      <c r="B4792" s="4"/>
    </row>
    <row r="4793" ht="14.25" customHeight="1">
      <c r="A4793" s="4"/>
      <c r="B4793" s="4"/>
    </row>
    <row r="4794" ht="14.25" customHeight="1">
      <c r="A4794" s="4"/>
      <c r="B4794" s="4"/>
    </row>
    <row r="4795" ht="14.25" customHeight="1">
      <c r="A4795" s="4"/>
      <c r="B4795" s="4"/>
    </row>
    <row r="4796" ht="14.25" customHeight="1">
      <c r="A4796" s="4"/>
      <c r="B4796" s="4"/>
    </row>
    <row r="4797" ht="14.25" customHeight="1">
      <c r="A4797" s="4"/>
      <c r="B4797" s="4"/>
    </row>
    <row r="4798" ht="14.25" customHeight="1">
      <c r="A4798" s="4"/>
      <c r="B4798" s="4"/>
    </row>
    <row r="4799" ht="14.25" customHeight="1">
      <c r="A4799" s="4"/>
      <c r="B4799" s="4"/>
    </row>
    <row r="4800" ht="14.25" customHeight="1">
      <c r="A4800" s="4"/>
      <c r="B4800" s="4"/>
    </row>
    <row r="4801" ht="14.25" customHeight="1">
      <c r="A4801" s="4"/>
      <c r="B4801" s="4"/>
    </row>
    <row r="4802" ht="14.25" customHeight="1">
      <c r="A4802" s="4"/>
      <c r="B4802" s="4"/>
    </row>
    <row r="4803" ht="14.25" customHeight="1">
      <c r="A4803" s="4"/>
      <c r="B4803" s="4"/>
    </row>
    <row r="4804" ht="14.25" customHeight="1">
      <c r="A4804" s="4"/>
      <c r="B4804" s="4"/>
    </row>
    <row r="4805" ht="14.25" customHeight="1">
      <c r="A4805" s="4"/>
      <c r="B4805" s="4"/>
    </row>
    <row r="4806" ht="14.25" customHeight="1">
      <c r="A4806" s="4"/>
      <c r="B4806" s="4"/>
    </row>
    <row r="4807" ht="14.25" customHeight="1">
      <c r="A4807" s="4"/>
      <c r="B4807" s="4"/>
    </row>
    <row r="4808" ht="14.25" customHeight="1">
      <c r="A4808" s="4"/>
      <c r="B4808" s="4"/>
    </row>
    <row r="4809" ht="14.25" customHeight="1">
      <c r="A4809" s="4"/>
      <c r="B4809" s="4"/>
    </row>
    <row r="4810" ht="14.25" customHeight="1">
      <c r="A4810" s="4"/>
      <c r="B4810" s="4"/>
    </row>
    <row r="4811" ht="14.25" customHeight="1">
      <c r="A4811" s="4"/>
      <c r="B4811" s="4"/>
    </row>
    <row r="4812" ht="14.25" customHeight="1">
      <c r="A4812" s="4"/>
      <c r="B4812" s="4"/>
    </row>
    <row r="4813" ht="14.25" customHeight="1">
      <c r="A4813" s="4"/>
      <c r="B4813" s="4"/>
    </row>
    <row r="4814" ht="14.25" customHeight="1">
      <c r="A4814" s="4"/>
      <c r="B4814" s="4"/>
    </row>
    <row r="4815" ht="14.25" customHeight="1">
      <c r="A4815" s="4"/>
      <c r="B4815" s="4"/>
    </row>
    <row r="4816" ht="14.25" customHeight="1">
      <c r="A4816" s="4"/>
      <c r="B4816" s="4"/>
    </row>
    <row r="4817" ht="14.25" customHeight="1">
      <c r="A4817" s="4"/>
      <c r="B4817" s="4"/>
    </row>
    <row r="4818" ht="14.25" customHeight="1">
      <c r="A4818" s="4"/>
      <c r="B4818" s="4"/>
    </row>
    <row r="4819" ht="14.25" customHeight="1">
      <c r="A4819" s="4"/>
      <c r="B4819" s="4"/>
    </row>
    <row r="4820" ht="14.25" customHeight="1">
      <c r="A4820" s="4"/>
      <c r="B4820" s="4"/>
    </row>
    <row r="4821" ht="14.25" customHeight="1">
      <c r="A4821" s="4"/>
      <c r="B4821" s="4"/>
    </row>
    <row r="4822" ht="14.25" customHeight="1">
      <c r="A4822" s="4"/>
      <c r="B4822" s="4"/>
    </row>
    <row r="4823" ht="14.25" customHeight="1">
      <c r="A4823" s="4"/>
      <c r="B4823" s="4"/>
    </row>
    <row r="4824" ht="14.25" customHeight="1">
      <c r="A4824" s="4"/>
      <c r="B4824" s="4"/>
    </row>
    <row r="4825" ht="14.25" customHeight="1">
      <c r="A4825" s="4"/>
      <c r="B4825" s="4"/>
    </row>
    <row r="4826" ht="14.25" customHeight="1">
      <c r="A4826" s="4"/>
      <c r="B4826" s="4"/>
    </row>
    <row r="4827" ht="14.25" customHeight="1">
      <c r="A4827" s="4"/>
      <c r="B4827" s="4"/>
    </row>
    <row r="4828" ht="14.25" customHeight="1">
      <c r="A4828" s="4"/>
      <c r="B4828" s="4"/>
    </row>
    <row r="4829" ht="14.25" customHeight="1">
      <c r="A4829" s="4"/>
      <c r="B4829" s="4"/>
    </row>
    <row r="4830" ht="14.25" customHeight="1">
      <c r="A4830" s="4"/>
      <c r="B4830" s="4"/>
    </row>
    <row r="4831" ht="14.25" customHeight="1">
      <c r="A4831" s="4"/>
      <c r="B4831" s="4"/>
    </row>
    <row r="4832" ht="14.25" customHeight="1">
      <c r="A4832" s="4"/>
      <c r="B4832" s="4"/>
    </row>
    <row r="4833" ht="14.25" customHeight="1">
      <c r="A4833" s="4"/>
      <c r="B4833" s="4"/>
    </row>
    <row r="4834" ht="14.25" customHeight="1">
      <c r="A4834" s="4"/>
      <c r="B4834" s="4"/>
    </row>
    <row r="4835" ht="14.25" customHeight="1">
      <c r="A4835" s="4"/>
      <c r="B4835" s="4"/>
    </row>
    <row r="4836" ht="14.25" customHeight="1">
      <c r="A4836" s="4"/>
      <c r="B4836" s="4"/>
    </row>
    <row r="4837" ht="14.25" customHeight="1">
      <c r="A4837" s="4"/>
      <c r="B4837" s="4"/>
    </row>
    <row r="4838" ht="14.25" customHeight="1">
      <c r="A4838" s="4"/>
      <c r="B4838" s="4"/>
    </row>
    <row r="4839" ht="14.25" customHeight="1">
      <c r="A4839" s="4"/>
      <c r="B4839" s="4"/>
    </row>
    <row r="4840" ht="14.25" customHeight="1">
      <c r="A4840" s="4"/>
      <c r="B4840" s="4"/>
    </row>
    <row r="4841" ht="14.25" customHeight="1">
      <c r="A4841" s="4"/>
      <c r="B4841" s="4"/>
    </row>
    <row r="4842" ht="14.25" customHeight="1">
      <c r="A4842" s="4"/>
      <c r="B4842" s="4"/>
    </row>
    <row r="4843" ht="14.25" customHeight="1">
      <c r="A4843" s="4"/>
      <c r="B4843" s="4"/>
    </row>
    <row r="4844" ht="14.25" customHeight="1">
      <c r="A4844" s="4"/>
      <c r="B4844" s="4"/>
    </row>
    <row r="4845" ht="14.25" customHeight="1">
      <c r="A4845" s="4"/>
      <c r="B4845" s="4"/>
    </row>
    <row r="4846" ht="14.25" customHeight="1">
      <c r="A4846" s="4"/>
      <c r="B4846" s="4"/>
    </row>
    <row r="4847" ht="14.25" customHeight="1">
      <c r="A4847" s="4"/>
      <c r="B4847" s="4"/>
    </row>
    <row r="4848" ht="14.25" customHeight="1">
      <c r="A4848" s="4"/>
      <c r="B4848" s="4"/>
    </row>
    <row r="4849" ht="14.25" customHeight="1">
      <c r="A4849" s="4"/>
      <c r="B4849" s="4"/>
    </row>
    <row r="4850" ht="14.25" customHeight="1">
      <c r="A4850" s="4"/>
      <c r="B4850" s="4"/>
    </row>
    <row r="4851" ht="14.25" customHeight="1">
      <c r="A4851" s="4"/>
      <c r="B4851" s="4"/>
    </row>
    <row r="4852" ht="14.25" customHeight="1">
      <c r="A4852" s="4"/>
      <c r="B4852" s="4"/>
    </row>
    <row r="4853" ht="14.25" customHeight="1">
      <c r="A4853" s="4"/>
      <c r="B4853" s="4"/>
    </row>
    <row r="4854" ht="14.25" customHeight="1">
      <c r="A4854" s="4"/>
      <c r="B4854" s="4"/>
    </row>
    <row r="4855" ht="14.25" customHeight="1">
      <c r="A4855" s="4"/>
      <c r="B4855" s="4"/>
    </row>
    <row r="4856" ht="14.25" customHeight="1">
      <c r="A4856" s="4"/>
      <c r="B4856" s="4"/>
    </row>
    <row r="4857" ht="14.25" customHeight="1">
      <c r="A4857" s="4"/>
      <c r="B4857" s="4"/>
    </row>
    <row r="4858" ht="14.25" customHeight="1">
      <c r="A4858" s="4"/>
      <c r="B4858" s="4"/>
    </row>
    <row r="4859" ht="14.25" customHeight="1">
      <c r="A4859" s="4"/>
      <c r="B4859" s="4"/>
    </row>
    <row r="4860" ht="14.25" customHeight="1">
      <c r="A4860" s="4"/>
      <c r="B4860" s="4"/>
    </row>
    <row r="4861" ht="14.25" customHeight="1">
      <c r="A4861" s="4"/>
      <c r="B4861" s="4"/>
    </row>
    <row r="4862" ht="14.25" customHeight="1">
      <c r="A4862" s="4"/>
      <c r="B4862" s="4"/>
    </row>
    <row r="4863" ht="14.25" customHeight="1">
      <c r="A4863" s="4"/>
      <c r="B4863" s="4"/>
    </row>
    <row r="4864" ht="14.25" customHeight="1">
      <c r="A4864" s="4"/>
      <c r="B4864" s="4"/>
    </row>
    <row r="4865" ht="14.25" customHeight="1">
      <c r="A4865" s="4"/>
      <c r="B4865" s="4"/>
    </row>
    <row r="4866" ht="14.25" customHeight="1">
      <c r="A4866" s="4"/>
      <c r="B4866" s="4"/>
    </row>
    <row r="4867" ht="14.25" customHeight="1">
      <c r="A4867" s="4"/>
      <c r="B4867" s="4"/>
    </row>
    <row r="4868" ht="14.25" customHeight="1">
      <c r="A4868" s="4"/>
      <c r="B4868" s="4"/>
    </row>
    <row r="4869" ht="14.25" customHeight="1">
      <c r="A4869" s="4"/>
      <c r="B4869" s="4"/>
    </row>
    <row r="4870" ht="14.25" customHeight="1">
      <c r="A4870" s="4"/>
      <c r="B4870" s="4"/>
    </row>
    <row r="4871" ht="14.25" customHeight="1">
      <c r="A4871" s="4"/>
      <c r="B4871" s="4"/>
    </row>
    <row r="4872" ht="14.25" customHeight="1">
      <c r="A4872" s="4"/>
      <c r="B4872" s="4"/>
    </row>
    <row r="4873" ht="14.25" customHeight="1">
      <c r="A4873" s="4"/>
      <c r="B4873" s="4"/>
    </row>
    <row r="4874" ht="14.25" customHeight="1">
      <c r="A4874" s="4"/>
      <c r="B4874" s="4"/>
    </row>
    <row r="4875" ht="14.25" customHeight="1">
      <c r="A4875" s="4"/>
      <c r="B4875" s="4"/>
    </row>
    <row r="4876" ht="14.25" customHeight="1">
      <c r="A4876" s="4"/>
      <c r="B4876" s="4"/>
    </row>
    <row r="4877" ht="14.25" customHeight="1">
      <c r="A4877" s="4"/>
      <c r="B4877" s="4"/>
    </row>
    <row r="4878" ht="14.25" customHeight="1">
      <c r="A4878" s="4"/>
      <c r="B4878" s="4"/>
    </row>
    <row r="4879" ht="14.25" customHeight="1">
      <c r="A4879" s="4"/>
      <c r="B4879" s="4"/>
    </row>
    <row r="4880" ht="14.25" customHeight="1">
      <c r="A4880" s="4"/>
      <c r="B4880" s="4"/>
    </row>
    <row r="4881" ht="14.25" customHeight="1">
      <c r="A4881" s="4"/>
      <c r="B4881" s="4"/>
    </row>
    <row r="4882" ht="14.25" customHeight="1">
      <c r="A4882" s="4"/>
      <c r="B4882" s="4"/>
    </row>
    <row r="4883" ht="14.25" customHeight="1">
      <c r="A4883" s="4"/>
      <c r="B4883" s="4"/>
    </row>
    <row r="4884" ht="14.25" customHeight="1">
      <c r="A4884" s="4"/>
      <c r="B4884" s="4"/>
    </row>
    <row r="4885" ht="14.25" customHeight="1">
      <c r="A4885" s="4"/>
      <c r="B4885" s="4"/>
    </row>
    <row r="4886" ht="14.25" customHeight="1">
      <c r="A4886" s="4"/>
      <c r="B4886" s="4"/>
    </row>
    <row r="4887" ht="14.25" customHeight="1">
      <c r="A4887" s="4"/>
      <c r="B4887" s="4"/>
    </row>
    <row r="4888" ht="14.25" customHeight="1">
      <c r="A4888" s="4"/>
      <c r="B4888" s="4"/>
    </row>
    <row r="4889" ht="14.25" customHeight="1">
      <c r="A4889" s="4"/>
      <c r="B4889" s="4"/>
    </row>
    <row r="4890" ht="14.25" customHeight="1">
      <c r="A4890" s="4"/>
      <c r="B4890" s="4"/>
    </row>
    <row r="4891" ht="14.25" customHeight="1">
      <c r="A4891" s="4"/>
      <c r="B4891" s="4"/>
    </row>
    <row r="4892" ht="14.25" customHeight="1">
      <c r="A4892" s="4"/>
      <c r="B4892" s="4"/>
    </row>
    <row r="4893" ht="14.25" customHeight="1">
      <c r="A4893" s="4"/>
      <c r="B4893" s="4"/>
    </row>
    <row r="4894" ht="14.25" customHeight="1">
      <c r="A4894" s="4"/>
      <c r="B4894" s="4"/>
    </row>
    <row r="4895" ht="14.25" customHeight="1">
      <c r="A4895" s="4"/>
      <c r="B4895" s="4"/>
    </row>
    <row r="4896" ht="14.25" customHeight="1">
      <c r="A4896" s="4"/>
      <c r="B4896" s="4"/>
    </row>
    <row r="4897" ht="14.25" customHeight="1">
      <c r="A4897" s="4"/>
      <c r="B4897" s="4"/>
    </row>
    <row r="4898" ht="14.25" customHeight="1">
      <c r="A4898" s="4"/>
      <c r="B4898" s="4"/>
    </row>
    <row r="4899" ht="14.25" customHeight="1">
      <c r="A4899" s="4"/>
      <c r="B4899" s="4"/>
    </row>
    <row r="4900" ht="14.25" customHeight="1">
      <c r="A4900" s="4"/>
      <c r="B4900" s="4"/>
    </row>
    <row r="4901" ht="14.25" customHeight="1">
      <c r="A4901" s="4"/>
      <c r="B4901" s="4"/>
    </row>
    <row r="4902" ht="14.25" customHeight="1">
      <c r="A4902" s="4"/>
      <c r="B4902" s="4"/>
    </row>
    <row r="4903" ht="14.25" customHeight="1">
      <c r="A4903" s="4"/>
      <c r="B4903" s="4"/>
    </row>
    <row r="4904" ht="14.25" customHeight="1">
      <c r="A4904" s="4"/>
      <c r="B4904" s="4"/>
    </row>
    <row r="4905" ht="14.25" customHeight="1">
      <c r="A4905" s="4"/>
      <c r="B4905" s="4"/>
    </row>
    <row r="4906" ht="14.25" customHeight="1">
      <c r="A4906" s="4"/>
      <c r="B4906" s="4"/>
    </row>
    <row r="4907" ht="14.25" customHeight="1">
      <c r="A4907" s="4"/>
      <c r="B4907" s="4"/>
    </row>
    <row r="4908" ht="14.25" customHeight="1">
      <c r="A4908" s="4"/>
      <c r="B4908" s="4"/>
    </row>
    <row r="4909" ht="14.25" customHeight="1">
      <c r="A4909" s="4"/>
      <c r="B4909" s="4"/>
    </row>
    <row r="4910" ht="14.25" customHeight="1">
      <c r="A4910" s="4"/>
      <c r="B4910" s="4"/>
    </row>
    <row r="4911" ht="14.25" customHeight="1">
      <c r="A4911" s="4"/>
      <c r="B4911" s="4"/>
    </row>
    <row r="4912" ht="14.25" customHeight="1">
      <c r="A4912" s="4"/>
      <c r="B4912" s="4"/>
    </row>
    <row r="4913" ht="14.25" customHeight="1">
      <c r="A4913" s="4"/>
      <c r="B4913" s="4"/>
    </row>
    <row r="4914" ht="14.25" customHeight="1">
      <c r="A4914" s="4"/>
      <c r="B4914" s="4"/>
    </row>
    <row r="4915" ht="14.25" customHeight="1">
      <c r="A4915" s="4"/>
      <c r="B4915" s="4"/>
    </row>
    <row r="4916" ht="14.25" customHeight="1">
      <c r="A4916" s="4"/>
      <c r="B4916" s="4"/>
    </row>
    <row r="4917" ht="14.25" customHeight="1">
      <c r="A4917" s="4"/>
      <c r="B4917" s="4"/>
    </row>
    <row r="4918" ht="14.25" customHeight="1">
      <c r="A4918" s="4"/>
      <c r="B4918" s="4"/>
    </row>
    <row r="4919" ht="14.25" customHeight="1">
      <c r="A4919" s="4"/>
      <c r="B4919" s="4"/>
    </row>
    <row r="4920" ht="14.25" customHeight="1">
      <c r="A4920" s="4"/>
      <c r="B4920" s="4"/>
    </row>
    <row r="4921" ht="14.25" customHeight="1">
      <c r="A4921" s="4"/>
      <c r="B4921" s="4"/>
    </row>
    <row r="4922" ht="14.25" customHeight="1">
      <c r="A4922" s="4"/>
      <c r="B4922" s="4"/>
    </row>
    <row r="4923" ht="14.25" customHeight="1">
      <c r="A4923" s="4"/>
      <c r="B4923" s="4"/>
    </row>
    <row r="4924" ht="14.25" customHeight="1">
      <c r="A4924" s="4"/>
      <c r="B4924" s="4"/>
    </row>
    <row r="4925" ht="14.25" customHeight="1">
      <c r="A4925" s="4"/>
      <c r="B4925" s="4"/>
    </row>
    <row r="4926" ht="14.25" customHeight="1">
      <c r="A4926" s="4"/>
      <c r="B4926" s="4"/>
    </row>
    <row r="4927" ht="14.25" customHeight="1">
      <c r="A4927" s="4"/>
      <c r="B4927" s="4"/>
    </row>
    <row r="4928" ht="14.25" customHeight="1">
      <c r="A4928" s="4"/>
      <c r="B4928" s="4"/>
    </row>
    <row r="4929" ht="14.25" customHeight="1">
      <c r="A4929" s="4"/>
      <c r="B4929" s="4"/>
    </row>
    <row r="4930" ht="14.25" customHeight="1">
      <c r="A4930" s="4"/>
      <c r="B4930" s="4"/>
    </row>
    <row r="4931" ht="14.25" customHeight="1">
      <c r="A4931" s="4"/>
      <c r="B4931" s="4"/>
    </row>
    <row r="4932" ht="14.25" customHeight="1">
      <c r="A4932" s="4"/>
      <c r="B4932" s="4"/>
    </row>
    <row r="4933" ht="14.25" customHeight="1">
      <c r="A4933" s="4"/>
      <c r="B4933" s="4"/>
    </row>
    <row r="4934" ht="14.25" customHeight="1">
      <c r="A4934" s="4"/>
      <c r="B4934" s="4"/>
    </row>
    <row r="4935" ht="14.25" customHeight="1">
      <c r="A4935" s="4"/>
      <c r="B4935" s="4"/>
    </row>
    <row r="4936" ht="14.25" customHeight="1">
      <c r="A4936" s="4"/>
      <c r="B4936" s="4"/>
    </row>
    <row r="4937" ht="14.25" customHeight="1">
      <c r="A4937" s="4"/>
      <c r="B4937" s="4"/>
    </row>
    <row r="4938" ht="14.25" customHeight="1">
      <c r="A4938" s="4"/>
      <c r="B4938" s="4"/>
    </row>
    <row r="4939" ht="14.25" customHeight="1">
      <c r="A4939" s="4"/>
      <c r="B4939" s="4"/>
    </row>
    <row r="4940" ht="14.25" customHeight="1">
      <c r="A4940" s="4"/>
      <c r="B4940" s="4"/>
    </row>
    <row r="4941" ht="14.25" customHeight="1">
      <c r="A4941" s="4"/>
      <c r="B4941" s="4"/>
    </row>
    <row r="4942" ht="14.25" customHeight="1">
      <c r="A4942" s="4"/>
      <c r="B4942" s="4"/>
    </row>
    <row r="4943" ht="14.25" customHeight="1">
      <c r="A4943" s="4"/>
      <c r="B4943" s="4"/>
    </row>
    <row r="4944" ht="14.25" customHeight="1">
      <c r="A4944" s="4"/>
      <c r="B4944" s="4"/>
    </row>
    <row r="4945" ht="14.25" customHeight="1">
      <c r="A4945" s="4"/>
      <c r="B4945" s="4"/>
    </row>
    <row r="4946" ht="14.25" customHeight="1">
      <c r="A4946" s="4"/>
      <c r="B4946" s="4"/>
    </row>
    <row r="4947" ht="14.25" customHeight="1">
      <c r="A4947" s="4"/>
      <c r="B4947" s="4"/>
    </row>
    <row r="4948" ht="14.25" customHeight="1">
      <c r="A4948" s="4"/>
      <c r="B4948" s="4"/>
    </row>
    <row r="4949" ht="14.25" customHeight="1">
      <c r="A4949" s="4"/>
      <c r="B4949" s="4"/>
    </row>
    <row r="4950" ht="14.25" customHeight="1">
      <c r="A4950" s="4"/>
      <c r="B4950" s="4"/>
    </row>
    <row r="4951" ht="14.25" customHeight="1">
      <c r="A4951" s="4"/>
      <c r="B4951" s="4"/>
    </row>
    <row r="4952" ht="14.25" customHeight="1">
      <c r="A4952" s="4"/>
      <c r="B4952" s="4"/>
    </row>
    <row r="4953" ht="14.25" customHeight="1">
      <c r="A4953" s="4"/>
      <c r="B4953" s="4"/>
    </row>
    <row r="4954" ht="14.25" customHeight="1">
      <c r="A4954" s="4"/>
      <c r="B4954" s="4"/>
    </row>
    <row r="4955" ht="14.25" customHeight="1">
      <c r="A4955" s="4"/>
      <c r="B4955" s="4"/>
    </row>
    <row r="4956" ht="14.25" customHeight="1">
      <c r="A4956" s="4"/>
      <c r="B4956" s="4"/>
    </row>
    <row r="4957" ht="14.25" customHeight="1">
      <c r="A4957" s="4"/>
      <c r="B4957" s="4"/>
    </row>
    <row r="4958" ht="14.25" customHeight="1">
      <c r="A4958" s="4"/>
      <c r="B4958" s="4"/>
    </row>
    <row r="4959" ht="14.25" customHeight="1">
      <c r="A4959" s="4"/>
      <c r="B4959" s="4"/>
    </row>
    <row r="4960" ht="14.25" customHeight="1">
      <c r="A4960" s="4"/>
      <c r="B4960" s="4"/>
    </row>
    <row r="4961" ht="14.25" customHeight="1">
      <c r="A4961" s="4"/>
      <c r="B4961" s="4"/>
    </row>
    <row r="4962" ht="14.25" customHeight="1">
      <c r="A4962" s="4"/>
      <c r="B4962" s="4"/>
    </row>
    <row r="4963" ht="14.25" customHeight="1">
      <c r="A4963" s="4"/>
      <c r="B4963" s="4"/>
    </row>
    <row r="4964" ht="14.25" customHeight="1">
      <c r="A4964" s="4"/>
      <c r="B4964" s="4"/>
    </row>
    <row r="4965" ht="14.25" customHeight="1">
      <c r="A4965" s="4"/>
      <c r="B4965" s="4"/>
    </row>
    <row r="4966" ht="14.25" customHeight="1">
      <c r="A4966" s="4"/>
      <c r="B4966" s="4"/>
    </row>
    <row r="4967" ht="14.25" customHeight="1">
      <c r="A4967" s="4"/>
      <c r="B4967" s="4"/>
    </row>
    <row r="4968" ht="14.25" customHeight="1">
      <c r="A4968" s="4"/>
      <c r="B4968" s="4"/>
    </row>
    <row r="4969" ht="14.25" customHeight="1">
      <c r="A4969" s="4"/>
      <c r="B4969" s="4"/>
    </row>
    <row r="4970" ht="14.25" customHeight="1">
      <c r="A4970" s="4"/>
      <c r="B4970" s="4"/>
    </row>
    <row r="4971" ht="14.25" customHeight="1">
      <c r="A4971" s="4"/>
      <c r="B4971" s="4"/>
    </row>
    <row r="4972" ht="14.25" customHeight="1">
      <c r="A4972" s="4"/>
      <c r="B4972" s="4"/>
    </row>
    <row r="4973" ht="14.25" customHeight="1">
      <c r="A4973" s="4"/>
      <c r="B4973" s="4"/>
    </row>
    <row r="4974" ht="14.25" customHeight="1">
      <c r="A4974" s="4"/>
      <c r="B4974" s="4"/>
    </row>
    <row r="4975" ht="14.25" customHeight="1">
      <c r="A4975" s="4"/>
      <c r="B4975" s="4"/>
    </row>
    <row r="4976" ht="14.25" customHeight="1">
      <c r="A4976" s="4"/>
      <c r="B4976" s="4"/>
    </row>
    <row r="4977" ht="14.25" customHeight="1">
      <c r="A4977" s="4"/>
      <c r="B4977" s="4"/>
    </row>
    <row r="4978" ht="14.25" customHeight="1">
      <c r="A4978" s="4"/>
      <c r="B4978" s="4"/>
    </row>
    <row r="4979" ht="14.25" customHeight="1">
      <c r="A4979" s="4"/>
      <c r="B4979" s="4"/>
    </row>
    <row r="4980" ht="14.25" customHeight="1">
      <c r="A4980" s="4"/>
      <c r="B4980" s="4"/>
    </row>
    <row r="4981" ht="14.25" customHeight="1">
      <c r="A4981" s="4"/>
      <c r="B4981" s="4"/>
    </row>
    <row r="4982" ht="14.25" customHeight="1">
      <c r="A4982" s="4"/>
      <c r="B4982" s="4"/>
    </row>
    <row r="4983" ht="14.25" customHeight="1">
      <c r="A4983" s="4"/>
      <c r="B4983" s="4"/>
    </row>
    <row r="4984" ht="14.25" customHeight="1">
      <c r="A4984" s="4"/>
      <c r="B4984" s="4"/>
    </row>
    <row r="4985" ht="14.25" customHeight="1">
      <c r="A4985" s="4"/>
      <c r="B4985" s="4"/>
    </row>
    <row r="4986" ht="14.25" customHeight="1">
      <c r="A4986" s="4"/>
      <c r="B4986" s="4"/>
    </row>
    <row r="4987" ht="14.25" customHeight="1">
      <c r="A4987" s="4"/>
      <c r="B4987" s="4"/>
    </row>
    <row r="4988" ht="14.25" customHeight="1">
      <c r="A4988" s="4"/>
      <c r="B4988" s="4"/>
    </row>
    <row r="4989" ht="14.25" customHeight="1">
      <c r="A4989" s="4"/>
      <c r="B4989" s="4"/>
    </row>
    <row r="4990" ht="14.25" customHeight="1">
      <c r="A4990" s="4"/>
      <c r="B4990" s="4"/>
    </row>
    <row r="4991" ht="14.25" customHeight="1">
      <c r="A4991" s="4"/>
      <c r="B4991" s="4"/>
    </row>
    <row r="4992" ht="14.25" customHeight="1">
      <c r="A4992" s="4"/>
      <c r="B4992" s="4"/>
    </row>
    <row r="4993" ht="14.25" customHeight="1">
      <c r="A4993" s="4"/>
      <c r="B4993" s="4"/>
    </row>
    <row r="4994" ht="14.25" customHeight="1">
      <c r="A4994" s="4"/>
      <c r="B4994" s="4"/>
    </row>
    <row r="4995" ht="14.25" customHeight="1">
      <c r="A4995" s="4"/>
      <c r="B4995" s="4"/>
    </row>
    <row r="4996" ht="14.25" customHeight="1">
      <c r="A4996" s="4"/>
      <c r="B4996" s="4"/>
    </row>
    <row r="4997" ht="14.25" customHeight="1">
      <c r="A4997" s="4"/>
      <c r="B4997" s="4"/>
    </row>
    <row r="4998" ht="14.25" customHeight="1">
      <c r="A4998" s="4"/>
      <c r="B4998" s="4"/>
    </row>
    <row r="4999" ht="14.25" customHeight="1">
      <c r="A4999" s="4"/>
      <c r="B4999" s="4"/>
    </row>
    <row r="5000" ht="14.25" customHeight="1">
      <c r="A5000" s="4"/>
      <c r="B5000" s="4"/>
    </row>
    <row r="5001" ht="14.25" customHeight="1">
      <c r="A5001" s="4"/>
      <c r="B5001" s="4"/>
    </row>
    <row r="5002" ht="14.25" customHeight="1">
      <c r="A5002" s="4"/>
      <c r="B5002" s="4"/>
    </row>
    <row r="5003" ht="14.25" customHeight="1">
      <c r="A5003" s="4"/>
      <c r="B5003" s="4"/>
    </row>
    <row r="5004" ht="14.25" customHeight="1">
      <c r="A5004" s="4"/>
      <c r="B5004" s="4"/>
    </row>
    <row r="5005" ht="14.25" customHeight="1">
      <c r="A5005" s="4"/>
      <c r="B5005" s="4"/>
    </row>
    <row r="5006" ht="14.25" customHeight="1">
      <c r="A5006" s="4"/>
      <c r="B5006" s="4"/>
    </row>
    <row r="5007" ht="14.25" customHeight="1">
      <c r="A5007" s="4"/>
      <c r="B5007" s="4"/>
    </row>
    <row r="5008" ht="14.25" customHeight="1">
      <c r="A5008" s="4"/>
      <c r="B5008" s="4"/>
    </row>
    <row r="5009" ht="14.25" customHeight="1">
      <c r="A5009" s="4"/>
      <c r="B5009" s="4"/>
    </row>
    <row r="5010" ht="14.25" customHeight="1">
      <c r="A5010" s="4"/>
      <c r="B5010" s="4"/>
    </row>
    <row r="5011" ht="14.25" customHeight="1">
      <c r="A5011" s="4"/>
      <c r="B5011" s="4"/>
    </row>
    <row r="5012" ht="14.25" customHeight="1">
      <c r="A5012" s="4"/>
      <c r="B5012" s="4"/>
    </row>
    <row r="5013" ht="14.25" customHeight="1">
      <c r="A5013" s="4"/>
      <c r="B5013" s="4"/>
    </row>
    <row r="5014" ht="14.25" customHeight="1">
      <c r="A5014" s="4"/>
      <c r="B5014" s="4"/>
    </row>
    <row r="5015" ht="14.25" customHeight="1">
      <c r="A5015" s="4"/>
      <c r="B5015" s="4"/>
    </row>
    <row r="5016" ht="14.25" customHeight="1">
      <c r="A5016" s="4"/>
      <c r="B5016" s="4"/>
    </row>
    <row r="5017" ht="14.25" customHeight="1">
      <c r="A5017" s="4"/>
      <c r="B5017" s="4"/>
    </row>
    <row r="5018" ht="14.25" customHeight="1">
      <c r="A5018" s="4"/>
      <c r="B5018" s="4"/>
    </row>
    <row r="5019" ht="14.25" customHeight="1">
      <c r="A5019" s="4"/>
      <c r="B5019" s="4"/>
    </row>
    <row r="5020" ht="14.25" customHeight="1">
      <c r="A5020" s="4"/>
      <c r="B5020" s="4"/>
    </row>
    <row r="5021" ht="14.25" customHeight="1">
      <c r="A5021" s="4"/>
      <c r="B5021" s="4"/>
    </row>
    <row r="5022" ht="14.25" customHeight="1">
      <c r="A5022" s="4"/>
      <c r="B5022" s="4"/>
    </row>
    <row r="5023" ht="14.25" customHeight="1">
      <c r="A5023" s="4"/>
      <c r="B5023" s="4"/>
    </row>
    <row r="5024" ht="14.25" customHeight="1">
      <c r="A5024" s="4"/>
      <c r="B5024" s="4"/>
    </row>
    <row r="5025" ht="14.25" customHeight="1">
      <c r="A5025" s="4"/>
      <c r="B5025" s="4"/>
    </row>
    <row r="5026" ht="14.25" customHeight="1">
      <c r="A5026" s="4"/>
      <c r="B5026" s="4"/>
    </row>
    <row r="5027" ht="14.25" customHeight="1">
      <c r="A5027" s="4"/>
      <c r="B5027" s="4"/>
    </row>
    <row r="5028" ht="14.25" customHeight="1">
      <c r="A5028" s="4"/>
      <c r="B5028" s="4"/>
    </row>
    <row r="5029" ht="14.25" customHeight="1">
      <c r="A5029" s="4"/>
      <c r="B5029" s="4"/>
    </row>
    <row r="5030" ht="14.25" customHeight="1">
      <c r="A5030" s="4"/>
      <c r="B5030" s="4"/>
    </row>
    <row r="5031" ht="14.25" customHeight="1">
      <c r="A5031" s="4"/>
      <c r="B5031" s="4"/>
    </row>
    <row r="5032" ht="14.25" customHeight="1">
      <c r="A5032" s="4"/>
      <c r="B5032" s="4"/>
    </row>
    <row r="5033" ht="14.25" customHeight="1">
      <c r="A5033" s="4"/>
      <c r="B5033" s="4"/>
    </row>
    <row r="5034" ht="14.25" customHeight="1">
      <c r="A5034" s="4"/>
      <c r="B5034" s="4"/>
    </row>
    <row r="5035" ht="14.25" customHeight="1">
      <c r="A5035" s="4"/>
      <c r="B5035" s="4"/>
    </row>
    <row r="5036" ht="14.25" customHeight="1">
      <c r="A5036" s="4"/>
      <c r="B5036" s="4"/>
    </row>
    <row r="5037" ht="14.25" customHeight="1">
      <c r="A5037" s="4"/>
      <c r="B5037" s="4"/>
    </row>
    <row r="5038" ht="14.25" customHeight="1">
      <c r="A5038" s="4"/>
      <c r="B5038" s="4"/>
    </row>
    <row r="5039" ht="14.25" customHeight="1">
      <c r="A5039" s="4"/>
      <c r="B5039" s="4"/>
    </row>
    <row r="5040" ht="14.25" customHeight="1">
      <c r="A5040" s="4"/>
      <c r="B5040" s="4"/>
    </row>
    <row r="5041" ht="14.25" customHeight="1">
      <c r="A5041" s="4"/>
      <c r="B5041" s="4"/>
    </row>
    <row r="5042" ht="14.25" customHeight="1">
      <c r="A5042" s="4"/>
      <c r="B5042" s="4"/>
    </row>
    <row r="5043" ht="14.25" customHeight="1">
      <c r="A5043" s="4"/>
      <c r="B5043" s="4"/>
    </row>
    <row r="5044" ht="14.25" customHeight="1">
      <c r="A5044" s="4"/>
      <c r="B5044" s="4"/>
    </row>
    <row r="5045" ht="14.25" customHeight="1">
      <c r="A5045" s="4"/>
      <c r="B5045" s="4"/>
    </row>
    <row r="5046" ht="14.25" customHeight="1">
      <c r="A5046" s="4"/>
      <c r="B5046" s="4"/>
    </row>
    <row r="5047" ht="14.25" customHeight="1">
      <c r="A5047" s="4"/>
      <c r="B5047" s="4"/>
    </row>
    <row r="5048" ht="14.25" customHeight="1">
      <c r="A5048" s="4"/>
      <c r="B5048" s="4"/>
    </row>
    <row r="5049" ht="14.25" customHeight="1">
      <c r="A5049" s="4"/>
      <c r="B5049" s="4"/>
    </row>
    <row r="5050" ht="14.25" customHeight="1">
      <c r="A5050" s="4"/>
      <c r="B5050" s="4"/>
    </row>
    <row r="5051" ht="14.25" customHeight="1">
      <c r="A5051" s="4"/>
      <c r="B5051" s="4"/>
    </row>
    <row r="5052" ht="14.25" customHeight="1">
      <c r="A5052" s="4"/>
      <c r="B5052" s="4"/>
    </row>
    <row r="5053" ht="14.25" customHeight="1">
      <c r="A5053" s="4"/>
      <c r="B5053" s="4"/>
    </row>
    <row r="5054" ht="14.25" customHeight="1">
      <c r="A5054" s="4"/>
      <c r="B5054" s="4"/>
    </row>
    <row r="5055" ht="14.25" customHeight="1">
      <c r="A5055" s="4"/>
      <c r="B5055" s="4"/>
    </row>
    <row r="5056" ht="14.25" customHeight="1">
      <c r="A5056" s="4"/>
      <c r="B5056" s="4"/>
    </row>
    <row r="5057" ht="14.25" customHeight="1">
      <c r="A5057" s="4"/>
      <c r="B5057" s="4"/>
    </row>
    <row r="5058" ht="14.25" customHeight="1">
      <c r="A5058" s="4"/>
      <c r="B5058" s="4"/>
    </row>
    <row r="5059" ht="14.25" customHeight="1">
      <c r="A5059" s="4"/>
      <c r="B5059" s="4"/>
    </row>
    <row r="5060" ht="14.25" customHeight="1">
      <c r="A5060" s="4"/>
      <c r="B5060" s="4"/>
    </row>
    <row r="5061" ht="14.25" customHeight="1">
      <c r="A5061" s="4"/>
      <c r="B5061" s="4"/>
    </row>
    <row r="5062" ht="14.25" customHeight="1">
      <c r="A5062" s="4"/>
      <c r="B5062" s="4"/>
    </row>
    <row r="5063" ht="14.25" customHeight="1">
      <c r="A5063" s="4"/>
      <c r="B5063" s="4"/>
    </row>
    <row r="5064" ht="14.25" customHeight="1">
      <c r="A5064" s="4"/>
      <c r="B5064" s="4"/>
    </row>
    <row r="5065" ht="14.25" customHeight="1">
      <c r="A5065" s="4"/>
      <c r="B5065" s="4"/>
    </row>
    <row r="5066" ht="14.25" customHeight="1">
      <c r="A5066" s="4"/>
      <c r="B5066" s="4"/>
    </row>
    <row r="5067" ht="14.25" customHeight="1">
      <c r="A5067" s="4"/>
      <c r="B5067" s="4"/>
    </row>
    <row r="5068" ht="14.25" customHeight="1">
      <c r="A5068" s="4"/>
      <c r="B5068" s="4"/>
    </row>
    <row r="5069" ht="14.25" customHeight="1">
      <c r="A5069" s="4"/>
      <c r="B5069" s="4"/>
    </row>
    <row r="5070" ht="14.25" customHeight="1">
      <c r="A5070" s="4"/>
      <c r="B5070" s="4"/>
    </row>
    <row r="5071" ht="14.25" customHeight="1">
      <c r="A5071" s="4"/>
      <c r="B5071" s="4"/>
    </row>
    <row r="5072" ht="14.25" customHeight="1">
      <c r="A5072" s="4"/>
      <c r="B5072" s="4"/>
    </row>
    <row r="5073" ht="14.25" customHeight="1">
      <c r="A5073" s="4"/>
      <c r="B5073" s="4"/>
    </row>
    <row r="5074" ht="14.25" customHeight="1">
      <c r="A5074" s="4"/>
      <c r="B5074" s="4"/>
    </row>
    <row r="5075" ht="14.25" customHeight="1">
      <c r="A5075" s="4"/>
      <c r="B5075" s="4"/>
    </row>
    <row r="5076" ht="14.25" customHeight="1">
      <c r="A5076" s="4"/>
      <c r="B5076" s="4"/>
    </row>
    <row r="5077" ht="14.25" customHeight="1">
      <c r="A5077" s="4"/>
      <c r="B5077" s="4"/>
    </row>
    <row r="5078" ht="14.25" customHeight="1">
      <c r="A5078" s="4"/>
      <c r="B5078" s="4"/>
    </row>
    <row r="5079" ht="14.25" customHeight="1">
      <c r="A5079" s="4"/>
      <c r="B5079" s="4"/>
    </row>
    <row r="5080" ht="14.25" customHeight="1">
      <c r="A5080" s="4"/>
      <c r="B5080" s="4"/>
    </row>
    <row r="5081" ht="14.25" customHeight="1">
      <c r="A5081" s="4"/>
      <c r="B5081" s="4"/>
    </row>
    <row r="5082" ht="14.25" customHeight="1">
      <c r="A5082" s="4"/>
      <c r="B5082" s="4"/>
    </row>
    <row r="5083" ht="14.25" customHeight="1">
      <c r="A5083" s="4"/>
      <c r="B5083" s="4"/>
    </row>
    <row r="5084" ht="14.25" customHeight="1">
      <c r="A5084" s="4"/>
      <c r="B5084" s="4"/>
    </row>
    <row r="5085" ht="14.25" customHeight="1">
      <c r="A5085" s="4"/>
      <c r="B5085" s="4"/>
    </row>
    <row r="5086" ht="14.25" customHeight="1">
      <c r="A5086" s="4"/>
      <c r="B5086" s="4"/>
    </row>
    <row r="5087" ht="14.25" customHeight="1">
      <c r="A5087" s="4"/>
      <c r="B5087" s="4"/>
    </row>
    <row r="5088" ht="14.25" customHeight="1">
      <c r="A5088" s="4"/>
      <c r="B5088" s="4"/>
    </row>
    <row r="5089" ht="14.25" customHeight="1">
      <c r="A5089" s="4"/>
      <c r="B5089" s="4"/>
    </row>
    <row r="5090" ht="14.25" customHeight="1">
      <c r="A5090" s="4"/>
      <c r="B5090" s="4"/>
    </row>
    <row r="5091" ht="14.25" customHeight="1">
      <c r="A5091" s="4"/>
      <c r="B5091" s="4"/>
    </row>
    <row r="5092" ht="14.25" customHeight="1">
      <c r="A5092" s="4"/>
      <c r="B5092" s="4"/>
    </row>
    <row r="5093" ht="14.25" customHeight="1">
      <c r="A5093" s="4"/>
      <c r="B5093" s="4"/>
    </row>
    <row r="5094" ht="14.25" customHeight="1">
      <c r="A5094" s="4"/>
      <c r="B5094" s="4"/>
    </row>
    <row r="5095" ht="14.25" customHeight="1">
      <c r="A5095" s="4"/>
      <c r="B5095" s="4"/>
    </row>
    <row r="5096" ht="14.25" customHeight="1">
      <c r="A5096" s="4"/>
      <c r="B5096" s="4"/>
    </row>
    <row r="5097" ht="14.25" customHeight="1">
      <c r="A5097" s="4"/>
      <c r="B5097" s="4"/>
    </row>
    <row r="5098" ht="14.25" customHeight="1">
      <c r="A5098" s="4"/>
      <c r="B5098" s="4"/>
    </row>
    <row r="5099" ht="14.25" customHeight="1">
      <c r="A5099" s="4"/>
      <c r="B5099" s="4"/>
    </row>
    <row r="5100" ht="14.25" customHeight="1">
      <c r="A5100" s="4"/>
      <c r="B5100" s="4"/>
    </row>
    <row r="5101" ht="14.25" customHeight="1">
      <c r="A5101" s="4"/>
      <c r="B5101" s="4"/>
    </row>
    <row r="5102" ht="14.25" customHeight="1">
      <c r="A5102" s="4"/>
      <c r="B5102" s="4"/>
    </row>
    <row r="5103" ht="14.25" customHeight="1">
      <c r="A5103" s="4"/>
      <c r="B5103" s="4"/>
    </row>
    <row r="5104" ht="14.25" customHeight="1">
      <c r="A5104" s="4"/>
      <c r="B5104" s="4"/>
    </row>
    <row r="5105" ht="14.25" customHeight="1">
      <c r="A5105" s="4"/>
      <c r="B5105" s="4"/>
    </row>
    <row r="5106" ht="14.25" customHeight="1">
      <c r="A5106" s="4"/>
      <c r="B5106" s="4"/>
    </row>
    <row r="5107" ht="14.25" customHeight="1">
      <c r="A5107" s="4"/>
      <c r="B5107" s="4"/>
    </row>
    <row r="5108" ht="14.25" customHeight="1">
      <c r="A5108" s="4"/>
      <c r="B5108" s="4"/>
    </row>
    <row r="5109" ht="14.25" customHeight="1">
      <c r="A5109" s="4"/>
      <c r="B5109" s="4"/>
    </row>
    <row r="5110" ht="14.25" customHeight="1">
      <c r="A5110" s="4"/>
      <c r="B5110" s="4"/>
    </row>
    <row r="5111" ht="14.25" customHeight="1">
      <c r="A5111" s="4"/>
      <c r="B5111" s="4"/>
    </row>
    <row r="5112" ht="14.25" customHeight="1">
      <c r="A5112" s="4"/>
      <c r="B5112" s="4"/>
    </row>
    <row r="5113" ht="14.25" customHeight="1">
      <c r="A5113" s="4"/>
      <c r="B5113" s="4"/>
    </row>
    <row r="5114" ht="14.25" customHeight="1">
      <c r="A5114" s="4"/>
      <c r="B5114" s="4"/>
    </row>
    <row r="5115" ht="14.25" customHeight="1">
      <c r="A5115" s="4"/>
      <c r="B5115" s="4"/>
    </row>
    <row r="5116" ht="14.25" customHeight="1">
      <c r="A5116" s="4"/>
      <c r="B5116" s="4"/>
    </row>
    <row r="5117" ht="14.25" customHeight="1">
      <c r="A5117" s="4"/>
      <c r="B5117" s="4"/>
    </row>
    <row r="5118" ht="14.25" customHeight="1">
      <c r="A5118" s="4"/>
      <c r="B5118" s="4"/>
    </row>
    <row r="5119" ht="14.25" customHeight="1">
      <c r="A5119" s="4"/>
      <c r="B5119" s="4"/>
    </row>
    <row r="5120" ht="14.25" customHeight="1">
      <c r="A5120" s="4"/>
      <c r="B5120" s="4"/>
    </row>
    <row r="5121" ht="14.25" customHeight="1">
      <c r="A5121" s="4"/>
      <c r="B5121" s="4"/>
    </row>
    <row r="5122" ht="14.25" customHeight="1">
      <c r="A5122" s="4"/>
      <c r="B5122" s="4"/>
    </row>
    <row r="5123" ht="14.25" customHeight="1">
      <c r="A5123" s="4"/>
      <c r="B5123" s="4"/>
    </row>
    <row r="5124" ht="14.25" customHeight="1">
      <c r="A5124" s="4"/>
      <c r="B5124" s="4"/>
    </row>
    <row r="5125" ht="14.25" customHeight="1">
      <c r="A5125" s="4"/>
      <c r="B5125" s="4"/>
    </row>
    <row r="5126" ht="14.25" customHeight="1">
      <c r="A5126" s="4"/>
      <c r="B5126" s="4"/>
    </row>
    <row r="5127" ht="14.25" customHeight="1">
      <c r="A5127" s="4"/>
      <c r="B5127" s="4"/>
    </row>
    <row r="5128" ht="14.25" customHeight="1">
      <c r="A5128" s="4"/>
      <c r="B5128" s="4"/>
    </row>
    <row r="5129" ht="14.25" customHeight="1">
      <c r="A5129" s="4"/>
      <c r="B5129" s="4"/>
    </row>
    <row r="5130" ht="14.25" customHeight="1">
      <c r="A5130" s="4"/>
      <c r="B5130" s="4"/>
    </row>
    <row r="5131" ht="14.25" customHeight="1">
      <c r="A5131" s="4"/>
      <c r="B5131" s="4"/>
    </row>
    <row r="5132" ht="14.25" customHeight="1">
      <c r="A5132" s="4"/>
      <c r="B5132" s="4"/>
    </row>
    <row r="5133" ht="14.25" customHeight="1">
      <c r="A5133" s="4"/>
      <c r="B5133" s="4"/>
    </row>
    <row r="5134" ht="14.25" customHeight="1">
      <c r="A5134" s="4"/>
      <c r="B5134" s="4"/>
    </row>
    <row r="5135" ht="14.25" customHeight="1">
      <c r="A5135" s="4"/>
      <c r="B5135" s="4"/>
    </row>
    <row r="5136" ht="14.25" customHeight="1">
      <c r="A5136" s="4"/>
      <c r="B5136" s="4"/>
    </row>
    <row r="5137" ht="14.25" customHeight="1">
      <c r="A5137" s="4"/>
      <c r="B5137" s="4"/>
    </row>
    <row r="5138" ht="14.25" customHeight="1">
      <c r="A5138" s="4"/>
      <c r="B5138" s="4"/>
    </row>
    <row r="5139" ht="14.25" customHeight="1">
      <c r="A5139" s="4"/>
      <c r="B5139" s="4"/>
    </row>
    <row r="5140" ht="14.25" customHeight="1">
      <c r="A5140" s="4"/>
      <c r="B5140" s="4"/>
    </row>
    <row r="5141" ht="14.25" customHeight="1">
      <c r="A5141" s="4"/>
      <c r="B5141" s="4"/>
    </row>
    <row r="5142" ht="14.25" customHeight="1">
      <c r="A5142" s="4"/>
      <c r="B5142" s="4"/>
    </row>
    <row r="5143" ht="14.25" customHeight="1">
      <c r="A5143" s="4"/>
      <c r="B5143" s="4"/>
    </row>
    <row r="5144" ht="14.25" customHeight="1">
      <c r="A5144" s="4"/>
      <c r="B5144" s="4"/>
    </row>
    <row r="5145" ht="14.25" customHeight="1">
      <c r="A5145" s="4"/>
      <c r="B5145" s="4"/>
    </row>
    <row r="5146" ht="14.25" customHeight="1">
      <c r="A5146" s="4"/>
      <c r="B5146" s="4"/>
    </row>
    <row r="5147" ht="14.25" customHeight="1">
      <c r="A5147" s="4"/>
      <c r="B5147" s="4"/>
    </row>
    <row r="5148" ht="14.25" customHeight="1">
      <c r="A5148" s="4"/>
      <c r="B5148" s="4"/>
    </row>
    <row r="5149" ht="14.25" customHeight="1">
      <c r="A5149" s="4"/>
      <c r="B5149" s="4"/>
    </row>
    <row r="5150" ht="14.25" customHeight="1">
      <c r="A5150" s="4"/>
      <c r="B5150" s="4"/>
    </row>
    <row r="5151" ht="14.25" customHeight="1">
      <c r="A5151" s="4"/>
      <c r="B5151" s="4"/>
    </row>
    <row r="5152" ht="14.25" customHeight="1">
      <c r="A5152" s="4"/>
      <c r="B5152" s="4"/>
    </row>
    <row r="5153" ht="14.25" customHeight="1">
      <c r="A5153" s="4"/>
      <c r="B5153" s="4"/>
    </row>
    <row r="5154" ht="14.25" customHeight="1">
      <c r="A5154" s="4"/>
      <c r="B5154" s="4"/>
    </row>
    <row r="5155" ht="14.25" customHeight="1">
      <c r="A5155" s="4"/>
      <c r="B5155" s="4"/>
    </row>
    <row r="5156" ht="14.25" customHeight="1">
      <c r="A5156" s="4"/>
      <c r="B5156" s="4"/>
    </row>
    <row r="5157" ht="14.25" customHeight="1">
      <c r="A5157" s="4"/>
      <c r="B5157" s="4"/>
    </row>
    <row r="5158" ht="14.25" customHeight="1">
      <c r="A5158" s="4"/>
      <c r="B5158" s="4"/>
    </row>
    <row r="5159" ht="14.25" customHeight="1">
      <c r="A5159" s="4"/>
      <c r="B5159" s="4"/>
    </row>
    <row r="5160" ht="14.25" customHeight="1">
      <c r="A5160" s="4"/>
      <c r="B5160" s="4"/>
    </row>
    <row r="5161" ht="14.25" customHeight="1">
      <c r="A5161" s="4"/>
      <c r="B5161" s="4"/>
    </row>
    <row r="5162" ht="14.25" customHeight="1">
      <c r="A5162" s="4"/>
      <c r="B5162" s="4"/>
    </row>
    <row r="5163" ht="14.25" customHeight="1">
      <c r="A5163" s="4"/>
      <c r="B5163" s="4"/>
    </row>
    <row r="5164" ht="14.25" customHeight="1">
      <c r="A5164" s="4"/>
      <c r="B5164" s="4"/>
    </row>
    <row r="5165" ht="14.25" customHeight="1">
      <c r="A5165" s="4"/>
      <c r="B5165" s="4"/>
    </row>
    <row r="5166" ht="14.25" customHeight="1">
      <c r="A5166" s="4"/>
      <c r="B5166" s="4"/>
    </row>
    <row r="5167" ht="14.25" customHeight="1">
      <c r="A5167" s="4"/>
      <c r="B5167" s="4"/>
    </row>
    <row r="5168" ht="14.25" customHeight="1">
      <c r="A5168" s="4"/>
      <c r="B5168" s="4"/>
    </row>
    <row r="5169" ht="14.25" customHeight="1">
      <c r="A5169" s="4"/>
      <c r="B5169" s="4"/>
    </row>
    <row r="5170" ht="14.25" customHeight="1">
      <c r="A5170" s="4"/>
      <c r="B5170" s="4"/>
    </row>
    <row r="5171" ht="14.25" customHeight="1">
      <c r="A5171" s="4"/>
      <c r="B5171" s="4"/>
    </row>
    <row r="5172" ht="14.25" customHeight="1">
      <c r="A5172" s="4"/>
      <c r="B5172" s="4"/>
    </row>
    <row r="5173" ht="14.25" customHeight="1">
      <c r="A5173" s="4"/>
      <c r="B5173" s="4"/>
    </row>
    <row r="5174" ht="14.25" customHeight="1">
      <c r="A5174" s="4"/>
      <c r="B5174" s="4"/>
    </row>
    <row r="5175" ht="14.25" customHeight="1">
      <c r="A5175" s="4"/>
      <c r="B5175" s="4"/>
    </row>
    <row r="5176" ht="14.25" customHeight="1">
      <c r="A5176" s="4"/>
      <c r="B5176" s="4"/>
    </row>
    <row r="5177" ht="14.25" customHeight="1">
      <c r="A5177" s="4"/>
      <c r="B5177" s="4"/>
    </row>
    <row r="5178" ht="14.25" customHeight="1">
      <c r="A5178" s="4"/>
      <c r="B5178" s="4"/>
    </row>
    <row r="5179" ht="14.25" customHeight="1">
      <c r="A5179" s="4"/>
      <c r="B5179" s="4"/>
    </row>
    <row r="5180" ht="14.25" customHeight="1">
      <c r="A5180" s="4"/>
      <c r="B5180" s="4"/>
    </row>
    <row r="5181" ht="14.25" customHeight="1">
      <c r="A5181" s="4"/>
      <c r="B5181" s="4"/>
    </row>
    <row r="5182" ht="14.25" customHeight="1">
      <c r="A5182" s="4"/>
      <c r="B5182" s="4"/>
    </row>
    <row r="5183" ht="14.25" customHeight="1">
      <c r="A5183" s="4"/>
      <c r="B5183" s="4"/>
    </row>
    <row r="5184" ht="14.25" customHeight="1">
      <c r="A5184" s="4"/>
      <c r="B5184" s="4"/>
    </row>
    <row r="5185" ht="14.25" customHeight="1">
      <c r="A5185" s="4"/>
      <c r="B5185" s="4"/>
    </row>
    <row r="5186" ht="14.25" customHeight="1">
      <c r="A5186" s="4"/>
      <c r="B5186" s="4"/>
    </row>
    <row r="5187" ht="14.25" customHeight="1">
      <c r="A5187" s="4"/>
      <c r="B5187" s="4"/>
    </row>
    <row r="5188" ht="14.25" customHeight="1">
      <c r="A5188" s="4"/>
      <c r="B5188" s="4"/>
    </row>
    <row r="5189" ht="14.25" customHeight="1">
      <c r="A5189" s="4"/>
      <c r="B5189" s="4"/>
    </row>
    <row r="5190" ht="14.25" customHeight="1">
      <c r="A5190" s="4"/>
      <c r="B5190" s="4"/>
    </row>
    <row r="5191" ht="14.25" customHeight="1">
      <c r="A5191" s="4"/>
      <c r="B5191" s="4"/>
    </row>
    <row r="5192" ht="14.25" customHeight="1">
      <c r="A5192" s="4"/>
      <c r="B5192" s="4"/>
    </row>
    <row r="5193" ht="14.25" customHeight="1">
      <c r="A5193" s="4"/>
      <c r="B5193" s="4"/>
    </row>
    <row r="5194" ht="14.25" customHeight="1">
      <c r="A5194" s="4"/>
      <c r="B5194" s="4"/>
    </row>
    <row r="5195" ht="14.25" customHeight="1">
      <c r="A5195" s="4"/>
      <c r="B5195" s="4"/>
    </row>
    <row r="5196" ht="14.25" customHeight="1">
      <c r="A5196" s="4"/>
      <c r="B5196" s="4"/>
    </row>
    <row r="5197" ht="14.25" customHeight="1">
      <c r="A5197" s="4"/>
      <c r="B5197" s="4"/>
    </row>
    <row r="5198" ht="14.25" customHeight="1">
      <c r="A5198" s="4"/>
      <c r="B5198" s="4"/>
    </row>
    <row r="5199" ht="14.25" customHeight="1">
      <c r="A5199" s="4"/>
      <c r="B5199" s="4"/>
    </row>
    <row r="5200" ht="14.25" customHeight="1">
      <c r="A5200" s="4"/>
      <c r="B5200" s="4"/>
    </row>
    <row r="5201" ht="14.25" customHeight="1">
      <c r="A5201" s="4"/>
      <c r="B5201" s="4"/>
    </row>
    <row r="5202" ht="14.25" customHeight="1">
      <c r="A5202" s="4"/>
      <c r="B5202" s="4"/>
    </row>
    <row r="5203" ht="14.25" customHeight="1">
      <c r="A5203" s="4"/>
      <c r="B5203" s="4"/>
    </row>
    <row r="5204" ht="14.25" customHeight="1">
      <c r="A5204" s="4"/>
      <c r="B5204" s="4"/>
    </row>
    <row r="5205" ht="14.25" customHeight="1">
      <c r="A5205" s="4"/>
      <c r="B5205" s="4"/>
    </row>
    <row r="5206" ht="14.25" customHeight="1">
      <c r="A5206" s="4"/>
      <c r="B5206" s="4"/>
    </row>
    <row r="5207" ht="14.25" customHeight="1">
      <c r="A5207" s="4"/>
      <c r="B5207" s="4"/>
    </row>
    <row r="5208" ht="14.25" customHeight="1">
      <c r="A5208" s="4"/>
      <c r="B5208" s="4"/>
    </row>
    <row r="5209" ht="14.25" customHeight="1">
      <c r="A5209" s="4"/>
      <c r="B5209" s="4"/>
    </row>
    <row r="5210" ht="14.25" customHeight="1">
      <c r="A5210" s="4"/>
      <c r="B5210" s="4"/>
    </row>
    <row r="5211" ht="14.25" customHeight="1">
      <c r="A5211" s="4"/>
      <c r="B5211" s="4"/>
    </row>
    <row r="5212" ht="14.25" customHeight="1">
      <c r="A5212" s="4"/>
      <c r="B5212" s="4"/>
    </row>
    <row r="5213" ht="14.25" customHeight="1">
      <c r="A5213" s="4"/>
      <c r="B5213" s="4"/>
    </row>
    <row r="5214" ht="14.25" customHeight="1">
      <c r="A5214" s="4"/>
      <c r="B5214" s="4"/>
    </row>
    <row r="5215" ht="14.25" customHeight="1">
      <c r="A5215" s="4"/>
      <c r="B5215" s="4"/>
    </row>
    <row r="5216" ht="14.25" customHeight="1">
      <c r="A5216" s="4"/>
      <c r="B5216" s="4"/>
    </row>
    <row r="5217" ht="14.25" customHeight="1">
      <c r="A5217" s="4"/>
      <c r="B5217" s="4"/>
    </row>
    <row r="5218" ht="14.25" customHeight="1">
      <c r="A5218" s="4"/>
      <c r="B5218" s="4"/>
    </row>
    <row r="5219" ht="14.25" customHeight="1">
      <c r="A5219" s="4"/>
      <c r="B5219" s="4"/>
    </row>
    <row r="5220" ht="14.25" customHeight="1">
      <c r="A5220" s="4"/>
      <c r="B5220" s="4"/>
    </row>
    <row r="5221" ht="14.25" customHeight="1">
      <c r="A5221" s="4"/>
      <c r="B5221" s="4"/>
    </row>
    <row r="5222" ht="14.25" customHeight="1">
      <c r="A5222" s="4"/>
      <c r="B5222" s="4"/>
    </row>
    <row r="5223" ht="14.25" customHeight="1">
      <c r="A5223" s="4"/>
      <c r="B5223" s="4"/>
    </row>
    <row r="5224" ht="14.25" customHeight="1">
      <c r="A5224" s="4"/>
      <c r="B5224" s="4"/>
    </row>
    <row r="5225" ht="14.25" customHeight="1">
      <c r="A5225" s="4"/>
      <c r="B5225" s="4"/>
    </row>
    <row r="5226" ht="14.25" customHeight="1">
      <c r="A5226" s="4"/>
      <c r="B5226" s="4"/>
    </row>
    <row r="5227" ht="14.25" customHeight="1">
      <c r="A5227" s="4"/>
      <c r="B5227" s="4"/>
    </row>
    <row r="5228" ht="14.25" customHeight="1">
      <c r="A5228" s="4"/>
      <c r="B5228" s="4"/>
    </row>
    <row r="5229" ht="14.25" customHeight="1">
      <c r="A5229" s="4"/>
      <c r="B5229" s="4"/>
    </row>
    <row r="5230" ht="14.25" customHeight="1">
      <c r="A5230" s="4"/>
      <c r="B5230" s="4"/>
    </row>
    <row r="5231" ht="14.25" customHeight="1">
      <c r="A5231" s="4"/>
      <c r="B5231" s="4"/>
    </row>
    <row r="5232" ht="14.25" customHeight="1">
      <c r="A5232" s="4"/>
      <c r="B5232" s="4"/>
    </row>
    <row r="5233" ht="14.25" customHeight="1">
      <c r="A5233" s="4"/>
      <c r="B5233" s="4"/>
    </row>
    <row r="5234" ht="14.25" customHeight="1">
      <c r="A5234" s="4"/>
      <c r="B5234" s="4"/>
    </row>
    <row r="5235" ht="14.25" customHeight="1">
      <c r="A5235" s="4"/>
      <c r="B5235" s="4"/>
    </row>
    <row r="5236" ht="14.25" customHeight="1">
      <c r="A5236" s="4"/>
      <c r="B5236" s="4"/>
    </row>
    <row r="5237" ht="14.25" customHeight="1">
      <c r="A5237" s="4"/>
      <c r="B5237" s="4"/>
    </row>
    <row r="5238" ht="14.25" customHeight="1">
      <c r="A5238" s="4"/>
      <c r="B5238" s="4"/>
    </row>
    <row r="5239" ht="14.25" customHeight="1">
      <c r="A5239" s="4"/>
      <c r="B5239" s="4"/>
    </row>
    <row r="5240" ht="14.25" customHeight="1">
      <c r="A5240" s="4"/>
      <c r="B5240" s="4"/>
    </row>
    <row r="5241" ht="14.25" customHeight="1">
      <c r="A5241" s="4"/>
      <c r="B5241" s="4"/>
    </row>
    <row r="5242" ht="14.25" customHeight="1">
      <c r="A5242" s="4"/>
      <c r="B5242" s="4"/>
    </row>
    <row r="5243" ht="14.25" customHeight="1">
      <c r="A5243" s="4"/>
      <c r="B5243" s="4"/>
    </row>
    <row r="5244" ht="14.25" customHeight="1">
      <c r="A5244" s="4"/>
      <c r="B5244" s="4"/>
    </row>
    <row r="5245" ht="14.25" customHeight="1">
      <c r="A5245" s="4"/>
      <c r="B5245" s="4"/>
    </row>
    <row r="5246" ht="14.25" customHeight="1">
      <c r="A5246" s="4"/>
      <c r="B5246" s="4"/>
    </row>
    <row r="5247" ht="14.25" customHeight="1">
      <c r="A5247" s="4"/>
      <c r="B5247" s="4"/>
    </row>
    <row r="5248" ht="14.25" customHeight="1">
      <c r="A5248" s="4"/>
      <c r="B5248" s="4"/>
    </row>
    <row r="5249" ht="14.25" customHeight="1">
      <c r="A5249" s="4"/>
      <c r="B5249" s="4"/>
    </row>
    <row r="5250" ht="14.25" customHeight="1">
      <c r="A5250" s="4"/>
      <c r="B5250" s="4"/>
    </row>
    <row r="5251" ht="14.25" customHeight="1">
      <c r="A5251" s="4"/>
      <c r="B5251" s="4"/>
    </row>
    <row r="5252" ht="14.25" customHeight="1">
      <c r="A5252" s="4"/>
      <c r="B5252" s="4"/>
    </row>
    <row r="5253" ht="14.25" customHeight="1">
      <c r="A5253" s="4"/>
      <c r="B5253" s="4"/>
    </row>
    <row r="5254" ht="14.25" customHeight="1">
      <c r="A5254" s="4"/>
      <c r="B5254" s="4"/>
    </row>
    <row r="5255" ht="14.25" customHeight="1">
      <c r="A5255" s="4"/>
      <c r="B5255" s="4"/>
    </row>
    <row r="5256" ht="14.25" customHeight="1">
      <c r="A5256" s="4"/>
      <c r="B5256" s="4"/>
    </row>
    <row r="5257" ht="14.25" customHeight="1">
      <c r="A5257" s="4"/>
      <c r="B5257" s="4"/>
    </row>
    <row r="5258" ht="14.25" customHeight="1">
      <c r="A5258" s="4"/>
      <c r="B5258" s="4"/>
    </row>
    <row r="5259" ht="14.25" customHeight="1">
      <c r="A5259" s="4"/>
      <c r="B5259" s="4"/>
    </row>
    <row r="5260" ht="14.25" customHeight="1">
      <c r="A5260" s="4"/>
      <c r="B5260" s="4"/>
    </row>
    <row r="5261" ht="14.25" customHeight="1">
      <c r="A5261" s="4"/>
      <c r="B5261" s="4"/>
    </row>
    <row r="5262" ht="14.25" customHeight="1">
      <c r="A5262" s="4"/>
      <c r="B5262" s="4"/>
    </row>
    <row r="5263" ht="14.25" customHeight="1">
      <c r="A5263" s="4"/>
      <c r="B5263" s="4"/>
    </row>
    <row r="5264" ht="14.25" customHeight="1">
      <c r="A5264" s="4"/>
      <c r="B5264" s="4"/>
    </row>
    <row r="5265" ht="14.25" customHeight="1">
      <c r="A5265" s="4"/>
      <c r="B5265" s="4"/>
    </row>
    <row r="5266" ht="14.25" customHeight="1">
      <c r="A5266" s="4"/>
      <c r="B5266" s="4"/>
    </row>
    <row r="5267" ht="14.25" customHeight="1">
      <c r="A5267" s="4"/>
      <c r="B5267" s="4"/>
    </row>
    <row r="5268" ht="14.25" customHeight="1">
      <c r="A5268" s="4"/>
      <c r="B5268" s="4"/>
    </row>
    <row r="5269" ht="14.25" customHeight="1">
      <c r="A5269" s="4"/>
      <c r="B5269" s="4"/>
    </row>
    <row r="5270" ht="14.25" customHeight="1">
      <c r="A5270" s="4"/>
      <c r="B5270" s="4"/>
    </row>
    <row r="5271" ht="14.25" customHeight="1">
      <c r="A5271" s="4"/>
      <c r="B5271" s="4"/>
    </row>
    <row r="5272" ht="14.25" customHeight="1">
      <c r="A5272" s="4"/>
      <c r="B5272" s="4"/>
    </row>
    <row r="5273" ht="14.25" customHeight="1">
      <c r="A5273" s="4"/>
      <c r="B5273" s="4"/>
    </row>
    <row r="5274" ht="14.25" customHeight="1">
      <c r="A5274" s="4"/>
      <c r="B5274" s="4"/>
    </row>
    <row r="5275" ht="14.25" customHeight="1">
      <c r="A5275" s="4"/>
      <c r="B5275" s="4"/>
    </row>
    <row r="5276" ht="14.25" customHeight="1">
      <c r="A5276" s="4"/>
      <c r="B5276" s="4"/>
    </row>
    <row r="5277" ht="14.25" customHeight="1">
      <c r="A5277" s="4"/>
      <c r="B5277" s="4"/>
    </row>
    <row r="5278" ht="14.25" customHeight="1">
      <c r="A5278" s="4"/>
      <c r="B5278" s="4"/>
    </row>
    <row r="5279" ht="14.25" customHeight="1">
      <c r="A5279" s="4"/>
      <c r="B5279" s="4"/>
    </row>
    <row r="5280" ht="14.25" customHeight="1">
      <c r="A5280" s="4"/>
      <c r="B5280" s="4"/>
    </row>
    <row r="5281" ht="14.25" customHeight="1">
      <c r="A5281" s="4"/>
      <c r="B5281" s="4"/>
    </row>
    <row r="5282" ht="14.25" customHeight="1">
      <c r="A5282" s="4"/>
      <c r="B5282" s="4"/>
    </row>
    <row r="5283" ht="14.25" customHeight="1">
      <c r="A5283" s="4"/>
      <c r="B5283" s="4"/>
    </row>
    <row r="5284" ht="14.25" customHeight="1">
      <c r="A5284" s="4"/>
      <c r="B5284" s="4"/>
    </row>
    <row r="5285" ht="14.25" customHeight="1">
      <c r="A5285" s="4"/>
      <c r="B5285" s="4"/>
    </row>
    <row r="5286" ht="14.25" customHeight="1">
      <c r="A5286" s="4"/>
      <c r="B5286" s="4"/>
    </row>
    <row r="5287" ht="14.25" customHeight="1">
      <c r="A5287" s="4"/>
      <c r="B5287" s="4"/>
    </row>
    <row r="5288" ht="14.25" customHeight="1">
      <c r="A5288" s="4"/>
      <c r="B5288" s="4"/>
    </row>
    <row r="5289" ht="14.25" customHeight="1">
      <c r="A5289" s="4"/>
      <c r="B5289" s="4"/>
    </row>
    <row r="5290" ht="14.25" customHeight="1">
      <c r="A5290" s="4"/>
      <c r="B5290" s="4"/>
    </row>
    <row r="5291" ht="14.25" customHeight="1">
      <c r="A5291" s="4"/>
      <c r="B5291" s="4"/>
    </row>
    <row r="5292" ht="14.25" customHeight="1">
      <c r="A5292" s="4"/>
      <c r="B5292" s="4"/>
    </row>
    <row r="5293" ht="14.25" customHeight="1">
      <c r="A5293" s="4"/>
      <c r="B5293" s="4"/>
    </row>
    <row r="5294" ht="14.25" customHeight="1">
      <c r="A5294" s="4"/>
      <c r="B5294" s="4"/>
    </row>
    <row r="5295" ht="14.25" customHeight="1">
      <c r="A5295" s="4"/>
      <c r="B5295" s="4"/>
    </row>
    <row r="5296" ht="14.25" customHeight="1">
      <c r="A5296" s="4"/>
      <c r="B5296" s="4"/>
    </row>
    <row r="5297" ht="14.25" customHeight="1">
      <c r="A5297" s="4"/>
      <c r="B5297" s="4"/>
    </row>
    <row r="5298" ht="14.25" customHeight="1">
      <c r="A5298" s="4"/>
      <c r="B5298" s="4"/>
    </row>
    <row r="5299" ht="14.25" customHeight="1">
      <c r="A5299" s="4"/>
      <c r="B5299" s="4"/>
    </row>
    <row r="5300" ht="14.25" customHeight="1">
      <c r="A5300" s="4"/>
      <c r="B5300" s="4"/>
    </row>
    <row r="5301" ht="14.25" customHeight="1">
      <c r="A5301" s="4"/>
      <c r="B5301" s="4"/>
    </row>
    <row r="5302" ht="14.25" customHeight="1">
      <c r="A5302" s="4"/>
      <c r="B5302" s="4"/>
    </row>
    <row r="5303" ht="14.25" customHeight="1">
      <c r="A5303" s="4"/>
      <c r="B5303" s="4"/>
    </row>
    <row r="5304" ht="14.25" customHeight="1">
      <c r="A5304" s="4"/>
      <c r="B5304" s="4"/>
    </row>
    <row r="5305" ht="14.25" customHeight="1">
      <c r="A5305" s="4"/>
      <c r="B5305" s="4"/>
    </row>
    <row r="5306" ht="14.25" customHeight="1">
      <c r="A5306" s="4"/>
      <c r="B5306" s="4"/>
    </row>
    <row r="5307" ht="14.25" customHeight="1">
      <c r="A5307" s="4"/>
      <c r="B5307" s="4"/>
    </row>
    <row r="5308" ht="14.25" customHeight="1">
      <c r="A5308" s="4"/>
      <c r="B5308" s="4"/>
    </row>
    <row r="5309" ht="14.25" customHeight="1">
      <c r="A5309" s="4"/>
      <c r="B5309" s="4"/>
    </row>
    <row r="5310" ht="14.25" customHeight="1">
      <c r="A5310" s="4"/>
      <c r="B5310" s="4"/>
    </row>
    <row r="5311" ht="14.25" customHeight="1">
      <c r="A5311" s="4"/>
      <c r="B5311" s="4"/>
    </row>
    <row r="5312" ht="14.25" customHeight="1">
      <c r="A5312" s="4"/>
      <c r="B5312" s="4"/>
    </row>
    <row r="5313" ht="14.25" customHeight="1">
      <c r="A5313" s="4"/>
      <c r="B5313" s="4"/>
    </row>
    <row r="5314" ht="14.25" customHeight="1">
      <c r="A5314" s="4"/>
      <c r="B5314" s="4"/>
    </row>
    <row r="5315" ht="14.25" customHeight="1">
      <c r="A5315" s="4"/>
      <c r="B5315" s="4"/>
    </row>
    <row r="5316" ht="14.25" customHeight="1">
      <c r="A5316" s="4"/>
      <c r="B5316" s="4"/>
    </row>
    <row r="5317" ht="14.25" customHeight="1">
      <c r="A5317" s="4"/>
      <c r="B5317" s="4"/>
    </row>
    <row r="5318" ht="14.25" customHeight="1">
      <c r="A5318" s="4"/>
      <c r="B5318" s="4"/>
    </row>
    <row r="5319" ht="14.25" customHeight="1">
      <c r="A5319" s="4"/>
      <c r="B5319" s="4"/>
    </row>
    <row r="5320" ht="14.25" customHeight="1">
      <c r="A5320" s="4"/>
      <c r="B5320" s="4"/>
    </row>
    <row r="5321" ht="14.25" customHeight="1">
      <c r="A5321" s="4"/>
      <c r="B5321" s="4"/>
    </row>
    <row r="5322" ht="14.25" customHeight="1">
      <c r="A5322" s="4"/>
      <c r="B5322" s="4"/>
    </row>
    <row r="5323" ht="14.25" customHeight="1">
      <c r="A5323" s="4"/>
      <c r="B5323" s="4"/>
    </row>
    <row r="5324" ht="14.25" customHeight="1">
      <c r="A5324" s="4"/>
      <c r="B5324" s="4"/>
    </row>
    <row r="5325" ht="14.25" customHeight="1">
      <c r="A5325" s="4"/>
      <c r="B5325" s="4"/>
    </row>
    <row r="5326" ht="14.25" customHeight="1">
      <c r="A5326" s="4"/>
      <c r="B5326" s="4"/>
    </row>
    <row r="5327" ht="14.25" customHeight="1">
      <c r="A5327" s="4"/>
      <c r="B5327" s="4"/>
    </row>
    <row r="5328" ht="14.25" customHeight="1">
      <c r="A5328" s="4"/>
      <c r="B5328" s="4"/>
    </row>
    <row r="5329" ht="14.25" customHeight="1">
      <c r="A5329" s="4"/>
      <c r="B5329" s="4"/>
    </row>
    <row r="5330" ht="14.25" customHeight="1">
      <c r="A5330" s="4"/>
      <c r="B5330" s="4"/>
    </row>
    <row r="5331" ht="14.25" customHeight="1">
      <c r="A5331" s="4"/>
      <c r="B5331" s="4"/>
    </row>
    <row r="5332" ht="14.25" customHeight="1">
      <c r="A5332" s="4"/>
      <c r="B5332" s="4"/>
    </row>
    <row r="5333" ht="14.25" customHeight="1">
      <c r="A5333" s="4"/>
      <c r="B5333" s="4"/>
    </row>
    <row r="5334" ht="14.25" customHeight="1">
      <c r="A5334" s="4"/>
      <c r="B5334" s="4"/>
    </row>
    <row r="5335" ht="14.25" customHeight="1">
      <c r="A5335" s="4"/>
      <c r="B5335" s="4"/>
    </row>
    <row r="5336" ht="14.25" customHeight="1">
      <c r="A5336" s="4"/>
      <c r="B5336" s="4"/>
    </row>
    <row r="5337" ht="14.25" customHeight="1">
      <c r="A5337" s="4"/>
      <c r="B5337" s="4"/>
    </row>
    <row r="5338" ht="14.25" customHeight="1">
      <c r="A5338" s="4"/>
      <c r="B5338" s="4"/>
    </row>
    <row r="5339" ht="14.25" customHeight="1">
      <c r="A5339" s="4"/>
      <c r="B5339" s="4"/>
    </row>
    <row r="5340" ht="14.25" customHeight="1">
      <c r="A5340" s="4"/>
      <c r="B5340" s="4"/>
    </row>
    <row r="5341" ht="14.25" customHeight="1">
      <c r="A5341" s="4"/>
      <c r="B5341" s="4"/>
    </row>
    <row r="5342" ht="14.25" customHeight="1">
      <c r="A5342" s="4"/>
      <c r="B5342" s="4"/>
    </row>
    <row r="5343" ht="14.25" customHeight="1">
      <c r="A5343" s="4"/>
      <c r="B5343" s="4"/>
    </row>
    <row r="5344" ht="14.25" customHeight="1">
      <c r="A5344" s="4"/>
      <c r="B5344" s="4"/>
    </row>
    <row r="5345" ht="14.25" customHeight="1">
      <c r="A5345" s="4"/>
      <c r="B5345" s="4"/>
    </row>
    <row r="5346" ht="14.25" customHeight="1">
      <c r="A5346" s="4"/>
      <c r="B5346" s="4"/>
    </row>
    <row r="5347" ht="14.25" customHeight="1">
      <c r="A5347" s="4"/>
      <c r="B5347" s="4"/>
    </row>
    <row r="5348" ht="14.25" customHeight="1">
      <c r="A5348" s="4"/>
      <c r="B5348" s="4"/>
    </row>
    <row r="5349" ht="14.25" customHeight="1">
      <c r="A5349" s="4"/>
      <c r="B5349" s="4"/>
    </row>
    <row r="5350" ht="14.25" customHeight="1">
      <c r="A5350" s="4"/>
      <c r="B5350" s="4"/>
    </row>
    <row r="5351" ht="14.25" customHeight="1">
      <c r="A5351" s="4"/>
      <c r="B5351" s="4"/>
    </row>
    <row r="5352" ht="14.25" customHeight="1">
      <c r="A5352" s="4"/>
      <c r="B5352" s="4"/>
    </row>
    <row r="5353" ht="14.25" customHeight="1">
      <c r="A5353" s="4"/>
      <c r="B5353" s="4"/>
    </row>
    <row r="5354" ht="14.25" customHeight="1">
      <c r="A5354" s="4"/>
      <c r="B5354" s="4"/>
    </row>
    <row r="5355" ht="14.25" customHeight="1">
      <c r="A5355" s="4"/>
      <c r="B5355" s="4"/>
    </row>
    <row r="5356" ht="14.25" customHeight="1">
      <c r="A5356" s="4"/>
      <c r="B5356" s="4"/>
    </row>
    <row r="5357" ht="14.25" customHeight="1">
      <c r="A5357" s="4"/>
      <c r="B5357" s="4"/>
    </row>
    <row r="5358" ht="14.25" customHeight="1">
      <c r="A5358" s="4"/>
      <c r="B5358" s="4"/>
    </row>
    <row r="5359" ht="14.25" customHeight="1">
      <c r="A5359" s="4"/>
      <c r="B5359" s="4"/>
    </row>
    <row r="5360" ht="14.25" customHeight="1">
      <c r="A5360" s="4"/>
      <c r="B5360" s="4"/>
    </row>
    <row r="5361" ht="14.25" customHeight="1">
      <c r="A5361" s="4"/>
      <c r="B5361" s="4"/>
    </row>
    <row r="5362" ht="14.25" customHeight="1">
      <c r="A5362" s="4"/>
      <c r="B5362" s="4"/>
    </row>
    <row r="5363" ht="14.25" customHeight="1">
      <c r="A5363" s="4"/>
      <c r="B5363" s="4"/>
    </row>
    <row r="5364" ht="14.25" customHeight="1">
      <c r="A5364" s="4"/>
      <c r="B5364" s="4"/>
    </row>
    <row r="5365" ht="14.25" customHeight="1">
      <c r="A5365" s="4"/>
      <c r="B5365" s="4"/>
    </row>
    <row r="5366" ht="14.25" customHeight="1">
      <c r="A5366" s="4"/>
      <c r="B5366" s="4"/>
    </row>
    <row r="5367" ht="14.25" customHeight="1">
      <c r="A5367" s="4"/>
      <c r="B5367" s="4"/>
    </row>
    <row r="5368" ht="14.25" customHeight="1">
      <c r="A5368" s="4"/>
      <c r="B5368" s="4"/>
    </row>
    <row r="5369" ht="14.25" customHeight="1">
      <c r="A5369" s="4"/>
      <c r="B5369" s="4"/>
    </row>
    <row r="5370" ht="14.25" customHeight="1">
      <c r="A5370" s="4"/>
      <c r="B5370" s="4"/>
    </row>
    <row r="5371" ht="14.25" customHeight="1">
      <c r="A5371" s="4"/>
      <c r="B5371" s="4"/>
    </row>
    <row r="5372" ht="14.25" customHeight="1">
      <c r="A5372" s="4"/>
      <c r="B5372" s="4"/>
    </row>
    <row r="5373" ht="14.25" customHeight="1">
      <c r="A5373" s="4"/>
      <c r="B5373" s="4"/>
    </row>
    <row r="5374" ht="14.25" customHeight="1">
      <c r="A5374" s="4"/>
      <c r="B5374" s="4"/>
    </row>
    <row r="5375" ht="14.25" customHeight="1">
      <c r="A5375" s="4"/>
      <c r="B5375" s="4"/>
    </row>
    <row r="5376" ht="14.25" customHeight="1">
      <c r="A5376" s="4"/>
      <c r="B5376" s="4"/>
    </row>
    <row r="5377" ht="14.25" customHeight="1">
      <c r="A5377" s="4"/>
      <c r="B5377" s="4"/>
    </row>
    <row r="5378" ht="14.25" customHeight="1">
      <c r="A5378" s="4"/>
      <c r="B5378" s="4"/>
    </row>
    <row r="5379" ht="14.25" customHeight="1">
      <c r="A5379" s="4"/>
      <c r="B5379" s="4"/>
    </row>
    <row r="5380" ht="14.25" customHeight="1">
      <c r="A5380" s="4"/>
      <c r="B5380" s="4"/>
    </row>
    <row r="5381" ht="14.25" customHeight="1">
      <c r="A5381" s="4"/>
      <c r="B5381" s="4"/>
    </row>
    <row r="5382" ht="14.25" customHeight="1">
      <c r="A5382" s="4"/>
      <c r="B5382" s="4"/>
    </row>
    <row r="5383" ht="14.25" customHeight="1">
      <c r="A5383" s="4"/>
      <c r="B5383" s="4"/>
    </row>
    <row r="5384" ht="14.25" customHeight="1">
      <c r="A5384" s="4"/>
      <c r="B5384" s="4"/>
    </row>
    <row r="5385" ht="14.25" customHeight="1">
      <c r="A5385" s="4"/>
      <c r="B5385" s="4"/>
    </row>
    <row r="5386" ht="14.25" customHeight="1">
      <c r="A5386" s="4"/>
      <c r="B5386" s="4"/>
    </row>
    <row r="5387" ht="14.25" customHeight="1">
      <c r="A5387" s="4"/>
      <c r="B5387" s="4"/>
    </row>
    <row r="5388" ht="14.25" customHeight="1">
      <c r="A5388" s="4"/>
      <c r="B5388" s="4"/>
    </row>
    <row r="5389" ht="14.25" customHeight="1">
      <c r="A5389" s="4"/>
      <c r="B5389" s="4"/>
    </row>
    <row r="5390" ht="14.25" customHeight="1">
      <c r="A5390" s="4"/>
      <c r="B5390" s="4"/>
    </row>
    <row r="5391" ht="14.25" customHeight="1">
      <c r="A5391" s="4"/>
      <c r="B5391" s="4"/>
    </row>
    <row r="5392" ht="14.25" customHeight="1">
      <c r="A5392" s="4"/>
      <c r="B5392" s="4"/>
    </row>
    <row r="5393" ht="14.25" customHeight="1">
      <c r="A5393" s="4"/>
      <c r="B5393" s="4"/>
    </row>
    <row r="5394" ht="14.25" customHeight="1">
      <c r="A5394" s="4"/>
      <c r="B5394" s="4"/>
    </row>
    <row r="5395" ht="14.25" customHeight="1">
      <c r="A5395" s="4"/>
      <c r="B5395" s="4"/>
    </row>
    <row r="5396" ht="14.25" customHeight="1">
      <c r="A5396" s="4"/>
      <c r="B5396" s="4"/>
    </row>
    <row r="5397" ht="14.25" customHeight="1">
      <c r="A5397" s="4"/>
      <c r="B5397" s="4"/>
    </row>
    <row r="5398" ht="14.25" customHeight="1">
      <c r="A5398" s="4"/>
      <c r="B5398" s="4"/>
    </row>
    <row r="5399" ht="14.25" customHeight="1">
      <c r="A5399" s="4"/>
      <c r="B5399" s="4"/>
    </row>
    <row r="5400" ht="14.25" customHeight="1">
      <c r="A5400" s="4"/>
      <c r="B5400" s="4"/>
    </row>
    <row r="5401" ht="14.25" customHeight="1">
      <c r="A5401" s="4"/>
      <c r="B5401" s="4"/>
    </row>
    <row r="5402" ht="14.25" customHeight="1">
      <c r="A5402" s="4"/>
      <c r="B5402" s="4"/>
    </row>
    <row r="5403" ht="14.25" customHeight="1">
      <c r="A5403" s="4"/>
      <c r="B5403" s="4"/>
    </row>
    <row r="5404" ht="14.25" customHeight="1">
      <c r="A5404" s="4"/>
      <c r="B5404" s="4"/>
    </row>
    <row r="5405" ht="14.25" customHeight="1">
      <c r="A5405" s="4"/>
      <c r="B5405" s="4"/>
    </row>
    <row r="5406" ht="14.25" customHeight="1">
      <c r="A5406" s="4"/>
      <c r="B5406" s="4"/>
    </row>
    <row r="5407" ht="14.25" customHeight="1">
      <c r="A5407" s="4"/>
      <c r="B5407" s="4"/>
    </row>
    <row r="5408" ht="14.25" customHeight="1">
      <c r="A5408" s="4"/>
      <c r="B5408" s="4"/>
    </row>
    <row r="5409" ht="14.25" customHeight="1">
      <c r="A5409" s="4"/>
      <c r="B5409" s="4"/>
    </row>
    <row r="5410" ht="14.25" customHeight="1">
      <c r="A5410" s="4"/>
      <c r="B5410" s="4"/>
    </row>
    <row r="5411" ht="14.25" customHeight="1">
      <c r="A5411" s="4"/>
      <c r="B5411" s="4"/>
    </row>
    <row r="5412" ht="14.25" customHeight="1">
      <c r="A5412" s="4"/>
      <c r="B5412" s="4"/>
    </row>
    <row r="5413" ht="14.25" customHeight="1">
      <c r="A5413" s="4"/>
      <c r="B5413" s="4"/>
    </row>
    <row r="5414" ht="14.25" customHeight="1">
      <c r="A5414" s="4"/>
      <c r="B5414" s="4"/>
    </row>
    <row r="5415" ht="14.25" customHeight="1">
      <c r="A5415" s="4"/>
      <c r="B5415" s="4"/>
    </row>
    <row r="5416" ht="14.25" customHeight="1">
      <c r="A5416" s="4"/>
      <c r="B5416" s="4"/>
    </row>
    <row r="5417" ht="14.25" customHeight="1">
      <c r="A5417" s="4"/>
      <c r="B5417" s="4"/>
    </row>
    <row r="5418" ht="14.25" customHeight="1">
      <c r="A5418" s="4"/>
      <c r="B5418" s="4"/>
    </row>
    <row r="5419" ht="14.25" customHeight="1">
      <c r="A5419" s="4"/>
      <c r="B5419" s="4"/>
    </row>
    <row r="5420" ht="14.25" customHeight="1">
      <c r="A5420" s="4"/>
      <c r="B5420" s="4"/>
    </row>
    <row r="5421" ht="14.25" customHeight="1">
      <c r="A5421" s="4"/>
      <c r="B5421" s="4"/>
    </row>
    <row r="5422" ht="14.25" customHeight="1">
      <c r="A5422" s="4"/>
      <c r="B5422" s="4"/>
    </row>
    <row r="5423" ht="14.25" customHeight="1">
      <c r="A5423" s="4"/>
      <c r="B5423" s="4"/>
    </row>
    <row r="5424" ht="14.25" customHeight="1">
      <c r="A5424" s="4"/>
      <c r="B5424" s="4"/>
    </row>
    <row r="5425" ht="14.25" customHeight="1">
      <c r="A5425" s="4"/>
      <c r="B5425" s="4"/>
    </row>
    <row r="5426" ht="14.25" customHeight="1">
      <c r="A5426" s="4"/>
      <c r="B5426" s="4"/>
    </row>
    <row r="5427" ht="14.25" customHeight="1">
      <c r="A5427" s="4"/>
      <c r="B5427" s="4"/>
    </row>
    <row r="5428" ht="14.25" customHeight="1">
      <c r="A5428" s="4"/>
      <c r="B5428" s="4"/>
    </row>
    <row r="5429" ht="14.25" customHeight="1">
      <c r="A5429" s="4"/>
      <c r="B5429" s="4"/>
    </row>
    <row r="5430" ht="14.25" customHeight="1">
      <c r="A5430" s="4"/>
      <c r="B5430" s="4"/>
    </row>
    <row r="5431" ht="14.25" customHeight="1">
      <c r="A5431" s="4"/>
      <c r="B5431" s="4"/>
    </row>
    <row r="5432" ht="14.25" customHeight="1">
      <c r="A5432" s="4"/>
      <c r="B5432" s="4"/>
    </row>
    <row r="5433" ht="14.25" customHeight="1">
      <c r="A5433" s="4"/>
      <c r="B5433" s="4"/>
    </row>
    <row r="5434" ht="14.25" customHeight="1">
      <c r="A5434" s="4"/>
      <c r="B5434" s="4"/>
    </row>
    <row r="5435" ht="14.25" customHeight="1">
      <c r="A5435" s="4"/>
      <c r="B5435" s="4"/>
    </row>
    <row r="5436" ht="14.25" customHeight="1">
      <c r="A5436" s="4"/>
      <c r="B5436" s="4"/>
    </row>
    <row r="5437" ht="14.25" customHeight="1">
      <c r="A5437" s="4"/>
      <c r="B5437" s="4"/>
    </row>
    <row r="5438" ht="14.25" customHeight="1">
      <c r="A5438" s="4"/>
      <c r="B5438" s="4"/>
    </row>
    <row r="5439" ht="14.25" customHeight="1">
      <c r="A5439" s="4"/>
      <c r="B5439" s="4"/>
    </row>
    <row r="5440" ht="14.25" customHeight="1">
      <c r="A5440" s="4"/>
      <c r="B5440" s="4"/>
    </row>
    <row r="5441" ht="14.25" customHeight="1">
      <c r="A5441" s="4"/>
      <c r="B5441" s="4"/>
    </row>
    <row r="5442" ht="14.25" customHeight="1">
      <c r="A5442" s="4"/>
      <c r="B5442" s="4"/>
    </row>
    <row r="5443" ht="14.25" customHeight="1">
      <c r="A5443" s="4"/>
      <c r="B5443" s="4"/>
    </row>
    <row r="5444" ht="14.25" customHeight="1">
      <c r="A5444" s="4"/>
      <c r="B5444" s="4"/>
    </row>
    <row r="5445" ht="14.25" customHeight="1">
      <c r="A5445" s="4"/>
      <c r="B5445" s="4"/>
    </row>
    <row r="5446" ht="14.25" customHeight="1">
      <c r="A5446" s="4"/>
      <c r="B5446" s="4"/>
    </row>
    <row r="5447" ht="14.25" customHeight="1">
      <c r="A5447" s="4"/>
      <c r="B5447" s="4"/>
    </row>
    <row r="5448" ht="14.25" customHeight="1">
      <c r="A5448" s="4"/>
      <c r="B5448" s="4"/>
    </row>
    <row r="5449" ht="14.25" customHeight="1">
      <c r="A5449" s="4"/>
      <c r="B5449" s="4"/>
    </row>
    <row r="5450" ht="14.25" customHeight="1">
      <c r="A5450" s="4"/>
      <c r="B5450" s="4"/>
    </row>
    <row r="5451" ht="14.25" customHeight="1">
      <c r="A5451" s="4"/>
      <c r="B5451" s="4"/>
    </row>
    <row r="5452" ht="14.25" customHeight="1">
      <c r="A5452" s="4"/>
      <c r="B5452" s="4"/>
    </row>
    <row r="5453" ht="14.25" customHeight="1">
      <c r="A5453" s="4"/>
      <c r="B5453" s="4"/>
    </row>
    <row r="5454" ht="14.25" customHeight="1">
      <c r="A5454" s="4"/>
      <c r="B5454" s="4"/>
    </row>
    <row r="5455" ht="14.25" customHeight="1">
      <c r="A5455" s="4"/>
      <c r="B5455" s="4"/>
    </row>
    <row r="5456" ht="14.25" customHeight="1">
      <c r="A5456" s="4"/>
      <c r="B5456" s="4"/>
    </row>
    <row r="5457" ht="14.25" customHeight="1">
      <c r="A5457" s="4"/>
      <c r="B5457" s="4"/>
    </row>
    <row r="5458" ht="14.25" customHeight="1">
      <c r="A5458" s="4"/>
      <c r="B5458" s="4"/>
    </row>
    <row r="5459" ht="14.25" customHeight="1">
      <c r="A5459" s="4"/>
      <c r="B5459" s="4"/>
    </row>
    <row r="5460" ht="14.25" customHeight="1">
      <c r="A5460" s="4"/>
      <c r="B5460" s="4"/>
    </row>
    <row r="5461" ht="14.25" customHeight="1">
      <c r="A5461" s="4"/>
      <c r="B5461" s="4"/>
    </row>
    <row r="5462" ht="14.25" customHeight="1">
      <c r="A5462" s="4"/>
      <c r="B5462" s="4"/>
    </row>
    <row r="5463" ht="14.25" customHeight="1">
      <c r="A5463" s="4"/>
      <c r="B5463" s="4"/>
    </row>
    <row r="5464" ht="14.25" customHeight="1">
      <c r="A5464" s="4"/>
      <c r="B5464" s="4"/>
    </row>
    <row r="5465" ht="14.25" customHeight="1">
      <c r="A5465" s="4"/>
      <c r="B5465" s="4"/>
    </row>
    <row r="5466" ht="14.25" customHeight="1">
      <c r="A5466" s="4"/>
      <c r="B5466" s="4"/>
    </row>
    <row r="5467" ht="14.25" customHeight="1">
      <c r="A5467" s="4"/>
      <c r="B5467" s="4"/>
    </row>
    <row r="5468" ht="14.25" customHeight="1">
      <c r="A5468" s="4"/>
      <c r="B5468" s="4"/>
    </row>
    <row r="5469" ht="14.25" customHeight="1">
      <c r="A5469" s="4"/>
      <c r="B5469" s="4"/>
    </row>
    <row r="5470" ht="14.25" customHeight="1">
      <c r="A5470" s="4"/>
      <c r="B5470" s="4"/>
    </row>
    <row r="5471" ht="14.25" customHeight="1">
      <c r="A5471" s="4"/>
      <c r="B5471" s="4"/>
    </row>
    <row r="5472" ht="14.25" customHeight="1">
      <c r="A5472" s="4"/>
      <c r="B5472" s="4"/>
    </row>
    <row r="5473" ht="14.25" customHeight="1">
      <c r="A5473" s="4"/>
      <c r="B5473" s="4"/>
    </row>
    <row r="5474" ht="14.25" customHeight="1">
      <c r="A5474" s="4"/>
      <c r="B5474" s="4"/>
    </row>
    <row r="5475" ht="14.25" customHeight="1">
      <c r="A5475" s="4"/>
      <c r="B5475" s="4"/>
    </row>
    <row r="5476" ht="14.25" customHeight="1">
      <c r="A5476" s="4"/>
      <c r="B5476" s="4"/>
    </row>
    <row r="5477" ht="14.25" customHeight="1">
      <c r="A5477" s="4"/>
      <c r="B5477" s="4"/>
    </row>
    <row r="5478" ht="14.25" customHeight="1">
      <c r="A5478" s="4"/>
      <c r="B5478" s="4"/>
    </row>
    <row r="5479" ht="14.25" customHeight="1">
      <c r="A5479" s="4"/>
      <c r="B5479" s="4"/>
    </row>
    <row r="5480" ht="14.25" customHeight="1">
      <c r="A5480" s="4"/>
      <c r="B5480" s="4"/>
    </row>
    <row r="5481" ht="14.25" customHeight="1">
      <c r="A5481" s="4"/>
      <c r="B5481" s="4"/>
    </row>
    <row r="5482" ht="14.25" customHeight="1">
      <c r="A5482" s="4"/>
      <c r="B5482" s="4"/>
    </row>
    <row r="5483" ht="14.25" customHeight="1">
      <c r="A5483" s="4"/>
      <c r="B5483" s="4"/>
    </row>
    <row r="5484" ht="14.25" customHeight="1">
      <c r="A5484" s="4"/>
      <c r="B5484" s="4"/>
    </row>
    <row r="5485" ht="14.25" customHeight="1">
      <c r="A5485" s="4"/>
      <c r="B5485" s="4"/>
    </row>
    <row r="5486" ht="14.25" customHeight="1">
      <c r="A5486" s="4"/>
      <c r="B5486" s="4"/>
    </row>
    <row r="5487" ht="14.25" customHeight="1">
      <c r="A5487" s="4"/>
      <c r="B5487" s="4"/>
    </row>
    <row r="5488" ht="14.25" customHeight="1">
      <c r="A5488" s="4"/>
      <c r="B5488" s="4"/>
    </row>
    <row r="5489" ht="14.25" customHeight="1">
      <c r="A5489" s="4"/>
      <c r="B5489" s="4"/>
    </row>
    <row r="5490" ht="14.25" customHeight="1">
      <c r="A5490" s="4"/>
      <c r="B5490" s="4"/>
    </row>
    <row r="5491" ht="14.25" customHeight="1">
      <c r="A5491" s="4"/>
      <c r="B5491" s="4"/>
    </row>
    <row r="5492" ht="14.25" customHeight="1">
      <c r="A5492" s="4"/>
      <c r="B5492" s="4"/>
    </row>
    <row r="5493" ht="14.25" customHeight="1">
      <c r="A5493" s="4"/>
      <c r="B5493" s="4"/>
    </row>
    <row r="5494" ht="14.25" customHeight="1">
      <c r="A5494" s="4"/>
      <c r="B5494" s="4"/>
    </row>
    <row r="5495" ht="14.25" customHeight="1">
      <c r="A5495" s="4"/>
      <c r="B5495" s="4"/>
    </row>
    <row r="5496" ht="14.25" customHeight="1">
      <c r="A5496" s="4"/>
      <c r="B5496" s="4"/>
    </row>
    <row r="5497" ht="14.25" customHeight="1">
      <c r="A5497" s="4"/>
      <c r="B5497" s="4"/>
    </row>
    <row r="5498" ht="14.25" customHeight="1">
      <c r="A5498" s="4"/>
      <c r="B5498" s="4"/>
    </row>
    <row r="5499" ht="14.25" customHeight="1">
      <c r="A5499" s="4"/>
      <c r="B5499" s="4"/>
    </row>
    <row r="5500" ht="14.25" customHeight="1">
      <c r="A5500" s="4"/>
      <c r="B5500" s="4"/>
    </row>
    <row r="5501" ht="14.25" customHeight="1">
      <c r="A5501" s="4"/>
      <c r="B5501" s="4"/>
    </row>
    <row r="5502" ht="14.25" customHeight="1">
      <c r="A5502" s="4"/>
      <c r="B5502" s="4"/>
    </row>
    <row r="5503" ht="14.25" customHeight="1">
      <c r="A5503" s="4"/>
      <c r="B5503" s="4"/>
    </row>
    <row r="5504" ht="14.25" customHeight="1">
      <c r="A5504" s="4"/>
      <c r="B5504" s="4"/>
    </row>
    <row r="5505" ht="14.25" customHeight="1">
      <c r="A5505" s="4"/>
      <c r="B5505" s="4"/>
    </row>
    <row r="5506" ht="14.25" customHeight="1">
      <c r="A5506" s="4"/>
      <c r="B5506" s="4"/>
    </row>
    <row r="5507" ht="14.25" customHeight="1">
      <c r="A5507" s="4"/>
      <c r="B5507" s="4"/>
    </row>
    <row r="5508" ht="14.25" customHeight="1">
      <c r="A5508" s="4"/>
      <c r="B5508" s="4"/>
    </row>
    <row r="5509" ht="14.25" customHeight="1">
      <c r="A5509" s="4"/>
      <c r="B5509" s="4"/>
    </row>
    <row r="5510" ht="14.25" customHeight="1">
      <c r="A5510" s="4"/>
      <c r="B5510" s="4"/>
    </row>
    <row r="5511" ht="14.25" customHeight="1">
      <c r="A5511" s="4"/>
      <c r="B5511" s="4"/>
    </row>
    <row r="5512" ht="14.25" customHeight="1">
      <c r="A5512" s="4"/>
      <c r="B5512" s="4"/>
    </row>
    <row r="5513" ht="14.25" customHeight="1">
      <c r="A5513" s="4"/>
      <c r="B5513" s="4"/>
    </row>
    <row r="5514" ht="14.25" customHeight="1">
      <c r="A5514" s="4"/>
      <c r="B5514" s="4"/>
    </row>
    <row r="5515" ht="14.25" customHeight="1">
      <c r="A5515" s="4"/>
      <c r="B5515" s="4"/>
    </row>
    <row r="5516" ht="14.25" customHeight="1">
      <c r="A5516" s="4"/>
      <c r="B5516" s="4"/>
    </row>
    <row r="5517" ht="14.25" customHeight="1">
      <c r="A5517" s="4"/>
      <c r="B5517" s="4"/>
    </row>
    <row r="5518" ht="14.25" customHeight="1">
      <c r="A5518" s="4"/>
      <c r="B5518" s="4"/>
    </row>
    <row r="5519" ht="14.25" customHeight="1">
      <c r="A5519" s="4"/>
      <c r="B5519" s="4"/>
    </row>
    <row r="5520" ht="14.25" customHeight="1">
      <c r="A5520" s="4"/>
      <c r="B5520" s="4"/>
    </row>
    <row r="5521" ht="14.25" customHeight="1">
      <c r="A5521" s="4"/>
      <c r="B5521" s="4"/>
    </row>
    <row r="5522" ht="14.25" customHeight="1">
      <c r="A5522" s="4"/>
      <c r="B5522" s="4"/>
    </row>
    <row r="5523" ht="14.25" customHeight="1">
      <c r="A5523" s="4"/>
      <c r="B5523" s="4"/>
    </row>
    <row r="5524" ht="14.25" customHeight="1">
      <c r="A5524" s="4"/>
      <c r="B5524" s="4"/>
    </row>
    <row r="5525" ht="14.25" customHeight="1">
      <c r="A5525" s="4"/>
      <c r="B5525" s="4"/>
    </row>
    <row r="5526" ht="14.25" customHeight="1">
      <c r="A5526" s="4"/>
      <c r="B5526" s="4"/>
    </row>
    <row r="5527" ht="14.25" customHeight="1">
      <c r="A5527" s="4"/>
      <c r="B5527" s="4"/>
    </row>
    <row r="5528" ht="14.25" customHeight="1">
      <c r="A5528" s="4"/>
      <c r="B5528" s="4"/>
    </row>
    <row r="5529" ht="14.25" customHeight="1">
      <c r="A5529" s="4"/>
      <c r="B5529" s="4"/>
    </row>
    <row r="5530" ht="14.25" customHeight="1">
      <c r="A5530" s="4"/>
      <c r="B5530" s="4"/>
    </row>
    <row r="5531" ht="14.25" customHeight="1">
      <c r="A5531" s="4"/>
      <c r="B5531" s="4"/>
    </row>
    <row r="5532" ht="14.25" customHeight="1">
      <c r="A5532" s="4"/>
      <c r="B5532" s="4"/>
    </row>
    <row r="5533" ht="14.25" customHeight="1">
      <c r="A5533" s="4"/>
      <c r="B5533" s="4"/>
    </row>
    <row r="5534" ht="14.25" customHeight="1">
      <c r="A5534" s="4"/>
      <c r="B5534" s="4"/>
    </row>
    <row r="5535" ht="14.25" customHeight="1">
      <c r="A5535" s="4"/>
      <c r="B5535" s="4"/>
    </row>
    <row r="5536" ht="14.25" customHeight="1">
      <c r="A5536" s="4"/>
      <c r="B5536" s="4"/>
    </row>
    <row r="5537" ht="14.25" customHeight="1">
      <c r="A5537" s="4"/>
      <c r="B5537" s="4"/>
    </row>
    <row r="5538" ht="14.25" customHeight="1">
      <c r="A5538" s="4"/>
      <c r="B5538" s="4"/>
    </row>
    <row r="5539" ht="14.25" customHeight="1">
      <c r="A5539" s="4"/>
      <c r="B5539" s="4"/>
    </row>
    <row r="5540" ht="14.25" customHeight="1">
      <c r="A5540" s="4"/>
      <c r="B5540" s="4"/>
    </row>
    <row r="5541" ht="14.25" customHeight="1">
      <c r="A5541" s="4"/>
      <c r="B5541" s="4"/>
    </row>
    <row r="5542" ht="14.25" customHeight="1">
      <c r="A5542" s="4"/>
      <c r="B5542" s="4"/>
    </row>
    <row r="5543" ht="14.25" customHeight="1">
      <c r="A5543" s="4"/>
      <c r="B5543" s="4"/>
    </row>
    <row r="5544" ht="14.25" customHeight="1">
      <c r="A5544" s="4"/>
      <c r="B5544" s="4"/>
    </row>
    <row r="5545" ht="14.25" customHeight="1">
      <c r="A5545" s="4"/>
      <c r="B5545" s="4"/>
    </row>
    <row r="5546" ht="14.25" customHeight="1">
      <c r="A5546" s="4"/>
      <c r="B5546" s="4"/>
    </row>
    <row r="5547" ht="14.25" customHeight="1">
      <c r="A5547" s="4"/>
      <c r="B5547" s="4"/>
    </row>
    <row r="5548" ht="14.25" customHeight="1">
      <c r="A5548" s="4"/>
      <c r="B5548" s="4"/>
    </row>
    <row r="5549" ht="14.25" customHeight="1">
      <c r="A5549" s="4"/>
      <c r="B5549" s="4"/>
    </row>
    <row r="5550" ht="14.25" customHeight="1">
      <c r="A5550" s="4"/>
      <c r="B5550" s="4"/>
    </row>
    <row r="5551" ht="14.25" customHeight="1">
      <c r="A5551" s="4"/>
      <c r="B5551" s="4"/>
    </row>
    <row r="5552" ht="14.25" customHeight="1">
      <c r="A5552" s="4"/>
      <c r="B5552" s="4"/>
    </row>
    <row r="5553" ht="14.25" customHeight="1">
      <c r="A5553" s="4"/>
      <c r="B5553" s="4"/>
    </row>
    <row r="5554" ht="14.25" customHeight="1">
      <c r="A5554" s="4"/>
      <c r="B5554" s="4"/>
    </row>
    <row r="5555" ht="14.25" customHeight="1">
      <c r="A5555" s="4"/>
      <c r="B5555" s="4"/>
    </row>
    <row r="5556" ht="14.25" customHeight="1">
      <c r="A5556" s="4"/>
      <c r="B5556" s="4"/>
    </row>
    <row r="5557" ht="14.25" customHeight="1">
      <c r="A5557" s="4"/>
      <c r="B5557" s="4"/>
    </row>
    <row r="5558" ht="14.25" customHeight="1">
      <c r="A5558" s="4"/>
      <c r="B5558" s="4"/>
    </row>
    <row r="5559" ht="14.25" customHeight="1">
      <c r="A5559" s="4"/>
      <c r="B5559" s="4"/>
    </row>
    <row r="5560" ht="14.25" customHeight="1">
      <c r="A5560" s="4"/>
      <c r="B5560" s="4"/>
    </row>
    <row r="5561" ht="14.25" customHeight="1">
      <c r="A5561" s="4"/>
      <c r="B5561" s="4"/>
    </row>
    <row r="5562" ht="14.25" customHeight="1">
      <c r="A5562" s="4"/>
      <c r="B5562" s="4"/>
    </row>
    <row r="5563" ht="14.25" customHeight="1">
      <c r="A5563" s="4"/>
      <c r="B5563" s="4"/>
    </row>
    <row r="5564" ht="14.25" customHeight="1">
      <c r="A5564" s="4"/>
      <c r="B5564" s="4"/>
    </row>
    <row r="5565" ht="14.25" customHeight="1">
      <c r="A5565" s="4"/>
      <c r="B5565" s="4"/>
    </row>
    <row r="5566" ht="14.25" customHeight="1">
      <c r="A5566" s="4"/>
      <c r="B5566" s="4"/>
    </row>
    <row r="5567" ht="14.25" customHeight="1">
      <c r="A5567" s="4"/>
      <c r="B5567" s="4"/>
    </row>
    <row r="5568" ht="14.25" customHeight="1">
      <c r="A5568" s="4"/>
      <c r="B5568" s="4"/>
    </row>
    <row r="5569" ht="14.25" customHeight="1">
      <c r="A5569" s="4"/>
      <c r="B5569" s="4"/>
    </row>
    <row r="5570" ht="14.25" customHeight="1">
      <c r="A5570" s="4"/>
      <c r="B5570" s="4"/>
    </row>
    <row r="5571" ht="14.25" customHeight="1">
      <c r="A5571" s="4"/>
      <c r="B5571" s="4"/>
    </row>
    <row r="5572" ht="14.25" customHeight="1">
      <c r="A5572" s="4"/>
      <c r="B5572" s="4"/>
    </row>
    <row r="5573" ht="14.25" customHeight="1">
      <c r="A5573" s="4"/>
      <c r="B5573" s="4"/>
    </row>
    <row r="5574" ht="14.25" customHeight="1">
      <c r="A5574" s="4"/>
      <c r="B5574" s="4"/>
    </row>
    <row r="5575" ht="14.25" customHeight="1">
      <c r="A5575" s="4"/>
      <c r="B5575" s="4"/>
    </row>
    <row r="5576" ht="14.25" customHeight="1">
      <c r="A5576" s="4"/>
      <c r="B5576" s="4"/>
    </row>
    <row r="5577" ht="14.25" customHeight="1">
      <c r="A5577" s="4"/>
      <c r="B5577" s="4"/>
    </row>
    <row r="5578" ht="14.25" customHeight="1">
      <c r="A5578" s="4"/>
      <c r="B5578" s="4"/>
    </row>
    <row r="5579" ht="14.25" customHeight="1">
      <c r="A5579" s="4"/>
      <c r="B5579" s="4"/>
    </row>
    <row r="5580" ht="14.25" customHeight="1">
      <c r="A5580" s="4"/>
      <c r="B5580" s="4"/>
    </row>
    <row r="5581" ht="14.25" customHeight="1">
      <c r="A5581" s="4"/>
      <c r="B5581" s="4"/>
    </row>
    <row r="5582" ht="14.25" customHeight="1">
      <c r="A5582" s="4"/>
      <c r="B5582" s="4"/>
    </row>
    <row r="5583" ht="14.25" customHeight="1">
      <c r="A5583" s="4"/>
      <c r="B5583" s="4"/>
    </row>
    <row r="5584" ht="14.25" customHeight="1">
      <c r="A5584" s="4"/>
      <c r="B5584" s="4"/>
    </row>
    <row r="5585" ht="14.25" customHeight="1">
      <c r="A5585" s="4"/>
      <c r="B5585" s="4"/>
    </row>
    <row r="5586" ht="14.25" customHeight="1">
      <c r="A5586" s="4"/>
      <c r="B5586" s="4"/>
    </row>
    <row r="5587" ht="14.25" customHeight="1">
      <c r="A5587" s="4"/>
      <c r="B5587" s="4"/>
    </row>
    <row r="5588" ht="14.25" customHeight="1">
      <c r="A5588" s="4"/>
      <c r="B5588" s="4"/>
    </row>
    <row r="5589" ht="14.25" customHeight="1">
      <c r="A5589" s="4"/>
      <c r="B5589" s="4"/>
    </row>
    <row r="5590" ht="14.25" customHeight="1">
      <c r="A5590" s="4"/>
      <c r="B5590" s="4"/>
    </row>
    <row r="5591" ht="14.25" customHeight="1">
      <c r="A5591" s="4"/>
      <c r="B5591" s="4"/>
    </row>
    <row r="5592" ht="14.25" customHeight="1">
      <c r="A5592" s="4"/>
      <c r="B5592" s="4"/>
    </row>
    <row r="5593" ht="14.25" customHeight="1">
      <c r="A5593" s="4"/>
      <c r="B5593" s="4"/>
    </row>
    <row r="5594" ht="14.25" customHeight="1">
      <c r="A5594" s="4"/>
      <c r="B5594" s="4"/>
    </row>
    <row r="5595" ht="14.25" customHeight="1">
      <c r="A5595" s="4"/>
      <c r="B5595" s="4"/>
    </row>
    <row r="5596" ht="14.25" customHeight="1">
      <c r="A5596" s="4"/>
      <c r="B5596" s="4"/>
    </row>
    <row r="5597" ht="14.25" customHeight="1">
      <c r="A5597" s="4"/>
      <c r="B5597" s="4"/>
    </row>
    <row r="5598" ht="14.25" customHeight="1">
      <c r="A5598" s="4"/>
      <c r="B5598" s="4"/>
    </row>
    <row r="5599" ht="14.25" customHeight="1">
      <c r="A5599" s="4"/>
      <c r="B5599" s="4"/>
    </row>
    <row r="5600" ht="14.25" customHeight="1">
      <c r="A5600" s="4"/>
      <c r="B5600" s="4"/>
    </row>
    <row r="5601" ht="14.25" customHeight="1">
      <c r="A5601" s="4"/>
      <c r="B5601" s="4"/>
    </row>
    <row r="5602" ht="14.25" customHeight="1">
      <c r="A5602" s="4"/>
      <c r="B5602" s="4"/>
    </row>
    <row r="5603" ht="14.25" customHeight="1">
      <c r="A5603" s="4"/>
      <c r="B5603" s="4"/>
    </row>
    <row r="5604" ht="14.25" customHeight="1">
      <c r="A5604" s="4"/>
      <c r="B5604" s="4"/>
    </row>
    <row r="5605" ht="14.25" customHeight="1">
      <c r="A5605" s="4"/>
      <c r="B5605" s="4"/>
    </row>
    <row r="5606" ht="14.25" customHeight="1">
      <c r="A5606" s="4"/>
      <c r="B5606" s="4"/>
    </row>
    <row r="5607" ht="14.25" customHeight="1">
      <c r="A5607" s="4"/>
      <c r="B5607" s="4"/>
    </row>
    <row r="5608" ht="14.25" customHeight="1">
      <c r="A5608" s="4"/>
      <c r="B5608" s="4"/>
    </row>
    <row r="5609" ht="14.25" customHeight="1">
      <c r="A5609" s="4"/>
      <c r="B5609" s="4"/>
    </row>
    <row r="5610" ht="14.25" customHeight="1">
      <c r="A5610" s="4"/>
      <c r="B5610" s="4"/>
    </row>
    <row r="5611" ht="14.25" customHeight="1">
      <c r="A5611" s="4"/>
      <c r="B5611" s="4"/>
    </row>
    <row r="5612" ht="14.25" customHeight="1">
      <c r="A5612" s="4"/>
      <c r="B5612" s="4"/>
    </row>
    <row r="5613" ht="14.25" customHeight="1">
      <c r="A5613" s="4"/>
      <c r="B5613" s="4"/>
    </row>
    <row r="5614" ht="14.25" customHeight="1">
      <c r="A5614" s="4"/>
      <c r="B5614" s="4"/>
    </row>
    <row r="5615" ht="14.25" customHeight="1">
      <c r="A5615" s="4"/>
      <c r="B5615" s="4"/>
    </row>
    <row r="5616" ht="14.25" customHeight="1">
      <c r="A5616" s="4"/>
      <c r="B5616" s="4"/>
    </row>
    <row r="5617" ht="14.25" customHeight="1">
      <c r="A5617" s="4"/>
      <c r="B5617" s="4"/>
    </row>
    <row r="5618" ht="14.25" customHeight="1">
      <c r="A5618" s="4"/>
      <c r="B5618" s="4"/>
    </row>
    <row r="5619" ht="14.25" customHeight="1">
      <c r="A5619" s="4"/>
      <c r="B5619" s="4"/>
    </row>
    <row r="5620" ht="14.25" customHeight="1">
      <c r="A5620" s="4"/>
      <c r="B5620" s="4"/>
    </row>
    <row r="5621" ht="14.25" customHeight="1">
      <c r="A5621" s="4"/>
      <c r="B5621" s="4"/>
    </row>
    <row r="5622" ht="14.25" customHeight="1">
      <c r="A5622" s="4"/>
      <c r="B5622" s="4"/>
    </row>
    <row r="5623" ht="14.25" customHeight="1">
      <c r="A5623" s="4"/>
      <c r="B5623" s="4"/>
    </row>
    <row r="5624" ht="14.25" customHeight="1">
      <c r="A5624" s="4"/>
      <c r="B5624" s="4"/>
    </row>
    <row r="5625" ht="14.25" customHeight="1">
      <c r="A5625" s="4"/>
      <c r="B5625" s="4"/>
    </row>
    <row r="5626" ht="14.25" customHeight="1">
      <c r="A5626" s="4"/>
      <c r="B5626" s="4"/>
    </row>
    <row r="5627" ht="14.25" customHeight="1">
      <c r="A5627" s="4"/>
      <c r="B5627" s="4"/>
    </row>
    <row r="5628" ht="14.25" customHeight="1">
      <c r="A5628" s="4"/>
      <c r="B5628" s="4"/>
    </row>
    <row r="5629" ht="14.25" customHeight="1">
      <c r="A5629" s="4"/>
      <c r="B5629" s="4"/>
    </row>
    <row r="5630" ht="14.25" customHeight="1">
      <c r="A5630" s="4"/>
      <c r="B5630" s="4"/>
    </row>
    <row r="5631" ht="14.25" customHeight="1">
      <c r="A5631" s="4"/>
      <c r="B5631" s="4"/>
    </row>
    <row r="5632" ht="14.25" customHeight="1">
      <c r="A5632" s="4"/>
      <c r="B5632" s="4"/>
    </row>
    <row r="5633" ht="14.25" customHeight="1">
      <c r="A5633" s="4"/>
      <c r="B5633" s="4"/>
    </row>
    <row r="5634" ht="14.25" customHeight="1">
      <c r="A5634" s="4"/>
      <c r="B5634" s="4"/>
    </row>
    <row r="5635" ht="14.25" customHeight="1">
      <c r="A5635" s="4"/>
      <c r="B5635" s="4"/>
    </row>
    <row r="5636" ht="14.25" customHeight="1">
      <c r="A5636" s="4"/>
      <c r="B5636" s="4"/>
    </row>
    <row r="5637" ht="14.25" customHeight="1">
      <c r="A5637" s="4"/>
      <c r="B5637" s="4"/>
    </row>
    <row r="5638" ht="14.25" customHeight="1">
      <c r="A5638" s="4"/>
      <c r="B5638" s="4"/>
    </row>
    <row r="5639" ht="14.25" customHeight="1">
      <c r="A5639" s="4"/>
      <c r="B5639" s="4"/>
    </row>
    <row r="5640" ht="14.25" customHeight="1">
      <c r="A5640" s="4"/>
      <c r="B5640" s="4"/>
    </row>
    <row r="5641" ht="14.25" customHeight="1">
      <c r="A5641" s="4"/>
      <c r="B5641" s="4"/>
    </row>
    <row r="5642" ht="14.25" customHeight="1">
      <c r="A5642" s="4"/>
      <c r="B5642" s="4"/>
    </row>
    <row r="5643" ht="14.25" customHeight="1">
      <c r="A5643" s="4"/>
      <c r="B5643" s="4"/>
    </row>
    <row r="5644" ht="14.25" customHeight="1">
      <c r="A5644" s="4"/>
      <c r="B5644" s="4"/>
    </row>
    <row r="5645" ht="14.25" customHeight="1">
      <c r="A5645" s="4"/>
      <c r="B5645" s="4"/>
    </row>
    <row r="5646" ht="14.25" customHeight="1">
      <c r="A5646" s="4"/>
      <c r="B5646" s="4"/>
    </row>
    <row r="5647" ht="14.25" customHeight="1">
      <c r="A5647" s="4"/>
      <c r="B5647" s="4"/>
    </row>
    <row r="5648" ht="14.25" customHeight="1">
      <c r="A5648" s="4"/>
      <c r="B5648" s="4"/>
    </row>
    <row r="5649" ht="14.25" customHeight="1">
      <c r="A5649" s="4"/>
      <c r="B5649" s="4"/>
    </row>
    <row r="5650" ht="14.25" customHeight="1">
      <c r="A5650" s="4"/>
      <c r="B5650" s="4"/>
    </row>
    <row r="5651" ht="14.25" customHeight="1">
      <c r="A5651" s="4"/>
      <c r="B5651" s="4"/>
    </row>
    <row r="5652" ht="14.25" customHeight="1">
      <c r="A5652" s="4"/>
      <c r="B5652" s="4"/>
    </row>
    <row r="5653" ht="14.25" customHeight="1">
      <c r="A5653" s="4"/>
      <c r="B5653" s="4"/>
    </row>
    <row r="5654" ht="14.25" customHeight="1">
      <c r="A5654" s="4"/>
      <c r="B5654" s="4"/>
    </row>
    <row r="5655" ht="14.25" customHeight="1">
      <c r="A5655" s="4"/>
      <c r="B5655" s="4"/>
    </row>
    <row r="5656" ht="14.25" customHeight="1">
      <c r="A5656" s="4"/>
      <c r="B5656" s="4"/>
    </row>
    <row r="5657" ht="14.25" customHeight="1">
      <c r="A5657" s="4"/>
      <c r="B5657" s="4"/>
    </row>
    <row r="5658" ht="14.25" customHeight="1">
      <c r="A5658" s="4"/>
      <c r="B5658" s="4"/>
    </row>
    <row r="5659" ht="14.25" customHeight="1">
      <c r="A5659" s="4"/>
      <c r="B5659" s="4"/>
    </row>
    <row r="5660" ht="14.25" customHeight="1">
      <c r="A5660" s="4"/>
      <c r="B5660" s="4"/>
    </row>
    <row r="5661" ht="14.25" customHeight="1">
      <c r="A5661" s="4"/>
      <c r="B5661" s="4"/>
    </row>
    <row r="5662" ht="14.25" customHeight="1">
      <c r="A5662" s="4"/>
      <c r="B5662" s="4"/>
    </row>
    <row r="5663" ht="14.25" customHeight="1">
      <c r="A5663" s="4"/>
      <c r="B5663" s="4"/>
    </row>
    <row r="5664" ht="14.25" customHeight="1">
      <c r="A5664" s="4"/>
      <c r="B5664" s="4"/>
    </row>
    <row r="5665" ht="14.25" customHeight="1">
      <c r="A5665" s="4"/>
      <c r="B5665" s="4"/>
    </row>
    <row r="5666" ht="14.25" customHeight="1">
      <c r="A5666" s="4"/>
      <c r="B5666" s="4"/>
    </row>
    <row r="5667" ht="14.25" customHeight="1">
      <c r="A5667" s="4"/>
      <c r="B5667" s="4"/>
    </row>
    <row r="5668" ht="14.25" customHeight="1">
      <c r="A5668" s="4"/>
      <c r="B5668" s="4"/>
    </row>
    <row r="5669" ht="14.25" customHeight="1">
      <c r="A5669" s="4"/>
      <c r="B5669" s="4"/>
    </row>
    <row r="5670" ht="14.25" customHeight="1">
      <c r="A5670" s="4"/>
      <c r="B5670" s="4"/>
    </row>
    <row r="5671" ht="14.25" customHeight="1">
      <c r="A5671" s="4"/>
      <c r="B5671" s="4"/>
    </row>
    <row r="5672" ht="14.25" customHeight="1">
      <c r="A5672" s="4"/>
      <c r="B5672" s="4"/>
    </row>
    <row r="5673" ht="14.25" customHeight="1">
      <c r="A5673" s="4"/>
      <c r="B5673" s="4"/>
    </row>
    <row r="5674" ht="14.25" customHeight="1">
      <c r="A5674" s="4"/>
      <c r="B5674" s="4"/>
    </row>
    <row r="5675" ht="14.25" customHeight="1">
      <c r="A5675" s="4"/>
      <c r="B5675" s="4"/>
    </row>
    <row r="5676" ht="14.25" customHeight="1">
      <c r="A5676" s="4"/>
      <c r="B5676" s="4"/>
    </row>
    <row r="5677" ht="14.25" customHeight="1">
      <c r="A5677" s="4"/>
      <c r="B5677" s="4"/>
    </row>
    <row r="5678" ht="14.25" customHeight="1">
      <c r="A5678" s="4"/>
      <c r="B5678" s="4"/>
    </row>
    <row r="5679" ht="14.25" customHeight="1">
      <c r="A5679" s="4"/>
      <c r="B5679" s="4"/>
    </row>
    <row r="5680" ht="14.25" customHeight="1">
      <c r="A5680" s="4"/>
      <c r="B5680" s="4"/>
    </row>
    <row r="5681" ht="14.25" customHeight="1">
      <c r="A5681" s="4"/>
      <c r="B5681" s="4"/>
    </row>
    <row r="5682" ht="14.25" customHeight="1">
      <c r="A5682" s="4"/>
      <c r="B5682" s="4"/>
    </row>
    <row r="5683" ht="14.25" customHeight="1">
      <c r="A5683" s="4"/>
      <c r="B5683" s="4"/>
    </row>
    <row r="5684" ht="14.25" customHeight="1">
      <c r="A5684" s="4"/>
      <c r="B5684" s="4"/>
    </row>
    <row r="5685" ht="14.25" customHeight="1">
      <c r="A5685" s="4"/>
      <c r="B5685" s="4"/>
    </row>
    <row r="5686" ht="14.25" customHeight="1">
      <c r="A5686" s="4"/>
      <c r="B5686" s="4"/>
    </row>
    <row r="5687" ht="14.25" customHeight="1">
      <c r="A5687" s="4"/>
      <c r="B5687" s="4"/>
    </row>
    <row r="5688" ht="14.25" customHeight="1">
      <c r="A5688" s="4"/>
      <c r="B5688" s="4"/>
    </row>
    <row r="5689" ht="14.25" customHeight="1">
      <c r="A5689" s="4"/>
      <c r="B5689" s="4"/>
    </row>
    <row r="5690" ht="14.25" customHeight="1">
      <c r="A5690" s="4"/>
      <c r="B5690" s="4"/>
    </row>
    <row r="5691" ht="14.25" customHeight="1">
      <c r="A5691" s="4"/>
      <c r="B5691" s="4"/>
    </row>
    <row r="5692" ht="14.25" customHeight="1">
      <c r="A5692" s="4"/>
      <c r="B5692" s="4"/>
    </row>
    <row r="5693" ht="14.25" customHeight="1">
      <c r="A5693" s="4"/>
      <c r="B5693" s="4"/>
    </row>
    <row r="5694" ht="14.25" customHeight="1">
      <c r="A5694" s="4"/>
      <c r="B5694" s="4"/>
    </row>
    <row r="5695" ht="14.25" customHeight="1">
      <c r="A5695" s="4"/>
      <c r="B5695" s="4"/>
    </row>
    <row r="5696" ht="14.25" customHeight="1">
      <c r="A5696" s="4"/>
      <c r="B5696" s="4"/>
    </row>
    <row r="5697" ht="14.25" customHeight="1">
      <c r="A5697" s="4"/>
      <c r="B5697" s="4"/>
    </row>
    <row r="5698" ht="14.25" customHeight="1">
      <c r="A5698" s="4"/>
      <c r="B5698" s="4"/>
    </row>
    <row r="5699" ht="14.25" customHeight="1">
      <c r="A5699" s="4"/>
      <c r="B5699" s="4"/>
    </row>
    <row r="5700" ht="14.25" customHeight="1">
      <c r="A5700" s="4"/>
      <c r="B5700" s="4"/>
    </row>
    <row r="5701" ht="14.25" customHeight="1">
      <c r="A5701" s="4"/>
      <c r="B5701" s="4"/>
    </row>
    <row r="5702" ht="14.25" customHeight="1">
      <c r="A5702" s="4"/>
      <c r="B5702" s="4"/>
    </row>
    <row r="5703" ht="14.25" customHeight="1">
      <c r="A5703" s="4"/>
      <c r="B5703" s="4"/>
    </row>
    <row r="5704" ht="14.25" customHeight="1">
      <c r="A5704" s="4"/>
      <c r="B5704" s="4"/>
    </row>
    <row r="5705" ht="14.25" customHeight="1">
      <c r="A5705" s="4"/>
      <c r="B5705" s="4"/>
    </row>
    <row r="5706" ht="14.25" customHeight="1">
      <c r="A5706" s="4"/>
      <c r="B5706" s="4"/>
    </row>
    <row r="5707" ht="14.25" customHeight="1">
      <c r="A5707" s="4"/>
      <c r="B5707" s="4"/>
    </row>
    <row r="5708" ht="14.25" customHeight="1">
      <c r="A5708" s="4"/>
      <c r="B5708" s="4"/>
    </row>
    <row r="5709" ht="14.25" customHeight="1">
      <c r="A5709" s="4"/>
      <c r="B5709" s="4"/>
    </row>
    <row r="5710" ht="14.25" customHeight="1">
      <c r="A5710" s="4"/>
      <c r="B5710" s="4"/>
    </row>
    <row r="5711" ht="14.25" customHeight="1">
      <c r="A5711" s="4"/>
      <c r="B5711" s="4"/>
    </row>
    <row r="5712" ht="14.25" customHeight="1">
      <c r="A5712" s="4"/>
      <c r="B5712" s="4"/>
    </row>
    <row r="5713" ht="14.25" customHeight="1">
      <c r="A5713" s="4"/>
      <c r="B5713" s="4"/>
    </row>
    <row r="5714" ht="14.25" customHeight="1">
      <c r="A5714" s="4"/>
      <c r="B5714" s="4"/>
    </row>
    <row r="5715" ht="14.25" customHeight="1">
      <c r="A5715" s="4"/>
      <c r="B5715" s="4"/>
    </row>
    <row r="5716" ht="14.25" customHeight="1">
      <c r="A5716" s="4"/>
      <c r="B5716" s="4"/>
    </row>
    <row r="5717" ht="14.25" customHeight="1">
      <c r="A5717" s="4"/>
      <c r="B5717" s="4"/>
    </row>
    <row r="5718" ht="14.25" customHeight="1">
      <c r="A5718" s="4"/>
      <c r="B5718" s="4"/>
    </row>
    <row r="5719" ht="14.25" customHeight="1">
      <c r="A5719" s="4"/>
      <c r="B5719" s="4"/>
    </row>
    <row r="5720" ht="14.25" customHeight="1">
      <c r="A5720" s="4"/>
      <c r="B5720" s="4"/>
    </row>
    <row r="5721" ht="14.25" customHeight="1">
      <c r="A5721" s="4"/>
      <c r="B5721" s="4"/>
    </row>
    <row r="5722" ht="14.25" customHeight="1">
      <c r="A5722" s="4"/>
      <c r="B5722" s="4"/>
    </row>
    <row r="5723" ht="14.25" customHeight="1">
      <c r="A5723" s="4"/>
      <c r="B5723" s="4"/>
    </row>
    <row r="5724" ht="14.25" customHeight="1">
      <c r="A5724" s="4"/>
      <c r="B5724" s="4"/>
    </row>
    <row r="5725" ht="14.25" customHeight="1">
      <c r="A5725" s="4"/>
      <c r="B5725" s="4"/>
    </row>
    <row r="5726" ht="14.25" customHeight="1">
      <c r="A5726" s="4"/>
      <c r="B5726" s="4"/>
    </row>
    <row r="5727" ht="14.25" customHeight="1">
      <c r="A5727" s="4"/>
      <c r="B5727" s="4"/>
    </row>
    <row r="5728" ht="14.25" customHeight="1">
      <c r="A5728" s="4"/>
      <c r="B5728" s="4"/>
    </row>
    <row r="5729" ht="14.25" customHeight="1">
      <c r="A5729" s="4"/>
      <c r="B5729" s="4"/>
    </row>
    <row r="5730" ht="14.25" customHeight="1">
      <c r="A5730" s="4"/>
      <c r="B5730" s="4"/>
    </row>
    <row r="5731" ht="14.25" customHeight="1">
      <c r="A5731" s="4"/>
      <c r="B5731" s="4"/>
    </row>
    <row r="5732" ht="14.25" customHeight="1">
      <c r="A5732" s="4"/>
      <c r="B5732" s="4"/>
    </row>
    <row r="5733" ht="14.25" customHeight="1">
      <c r="A5733" s="4"/>
      <c r="B5733" s="4"/>
    </row>
    <row r="5734" ht="14.25" customHeight="1">
      <c r="A5734" s="4"/>
      <c r="B5734" s="4"/>
    </row>
    <row r="5735" ht="14.25" customHeight="1">
      <c r="A5735" s="4"/>
      <c r="B5735" s="4"/>
    </row>
    <row r="5736" ht="14.25" customHeight="1">
      <c r="A5736" s="4"/>
      <c r="B5736" s="4"/>
    </row>
    <row r="5737" ht="14.25" customHeight="1">
      <c r="A5737" s="4"/>
      <c r="B5737" s="4"/>
    </row>
    <row r="5738" ht="14.25" customHeight="1">
      <c r="A5738" s="4"/>
      <c r="B5738" s="4"/>
    </row>
    <row r="5739" ht="14.25" customHeight="1">
      <c r="A5739" s="4"/>
      <c r="B5739" s="4"/>
    </row>
    <row r="5740" ht="14.25" customHeight="1">
      <c r="A5740" s="4"/>
      <c r="B5740" s="4"/>
    </row>
    <row r="5741" ht="14.25" customHeight="1">
      <c r="A5741" s="4"/>
      <c r="B5741" s="4"/>
    </row>
    <row r="5742" ht="14.25" customHeight="1">
      <c r="A5742" s="4"/>
      <c r="B5742" s="4"/>
    </row>
    <row r="5743" ht="14.25" customHeight="1">
      <c r="A5743" s="4"/>
      <c r="B5743" s="4"/>
    </row>
    <row r="5744" ht="14.25" customHeight="1">
      <c r="A5744" s="4"/>
      <c r="B5744" s="4"/>
    </row>
    <row r="5745" ht="14.25" customHeight="1">
      <c r="A5745" s="4"/>
      <c r="B5745" s="4"/>
    </row>
    <row r="5746" ht="14.25" customHeight="1">
      <c r="A5746" s="4"/>
      <c r="B5746" s="4"/>
    </row>
    <row r="5747" ht="14.25" customHeight="1">
      <c r="A5747" s="4"/>
      <c r="B5747" s="4"/>
    </row>
    <row r="5748" ht="14.25" customHeight="1">
      <c r="A5748" s="4"/>
      <c r="B5748" s="4"/>
    </row>
    <row r="5749" ht="14.25" customHeight="1">
      <c r="A5749" s="4"/>
      <c r="B5749" s="4"/>
    </row>
    <row r="5750" ht="14.25" customHeight="1">
      <c r="A5750" s="4"/>
      <c r="B5750" s="4"/>
    </row>
    <row r="5751" ht="14.25" customHeight="1">
      <c r="A5751" s="4"/>
      <c r="B5751" s="4"/>
    </row>
    <row r="5752" ht="14.25" customHeight="1">
      <c r="A5752" s="4"/>
      <c r="B5752" s="4"/>
    </row>
    <row r="5753" ht="14.25" customHeight="1">
      <c r="A5753" s="4"/>
      <c r="B5753" s="4"/>
    </row>
    <row r="5754" ht="14.25" customHeight="1">
      <c r="A5754" s="4"/>
      <c r="B5754" s="4"/>
    </row>
    <row r="5755" ht="14.25" customHeight="1">
      <c r="A5755" s="4"/>
      <c r="B5755" s="4"/>
    </row>
    <row r="5756" ht="14.25" customHeight="1">
      <c r="A5756" s="4"/>
      <c r="B5756" s="4"/>
    </row>
    <row r="5757" ht="14.25" customHeight="1">
      <c r="A5757" s="4"/>
      <c r="B5757" s="4"/>
    </row>
    <row r="5758" ht="14.25" customHeight="1">
      <c r="A5758" s="4"/>
      <c r="B5758" s="4"/>
    </row>
    <row r="5759" ht="14.25" customHeight="1">
      <c r="A5759" s="4"/>
      <c r="B5759" s="4"/>
    </row>
    <row r="5760" ht="14.25" customHeight="1">
      <c r="A5760" s="4"/>
      <c r="B5760" s="4"/>
    </row>
    <row r="5761" ht="14.25" customHeight="1">
      <c r="A5761" s="4"/>
      <c r="B5761" s="4"/>
    </row>
    <row r="5762" ht="14.25" customHeight="1">
      <c r="A5762" s="4"/>
      <c r="B5762" s="4"/>
    </row>
    <row r="5763" ht="14.25" customHeight="1">
      <c r="A5763" s="4"/>
      <c r="B5763" s="4"/>
    </row>
    <row r="5764" ht="14.25" customHeight="1">
      <c r="A5764" s="4"/>
      <c r="B5764" s="4"/>
    </row>
    <row r="5765" ht="14.25" customHeight="1">
      <c r="A5765" s="4"/>
      <c r="B5765" s="4"/>
    </row>
    <row r="5766" ht="14.25" customHeight="1">
      <c r="A5766" s="4"/>
      <c r="B5766" s="4"/>
    </row>
    <row r="5767" ht="14.25" customHeight="1">
      <c r="A5767" s="4"/>
      <c r="B5767" s="4"/>
    </row>
    <row r="5768" ht="14.25" customHeight="1">
      <c r="A5768" s="4"/>
      <c r="B5768" s="4"/>
    </row>
    <row r="5769" ht="14.25" customHeight="1">
      <c r="A5769" s="4"/>
      <c r="B5769" s="4"/>
    </row>
    <row r="5770" ht="14.25" customHeight="1">
      <c r="A5770" s="4"/>
      <c r="B5770" s="4"/>
    </row>
    <row r="5771" ht="14.25" customHeight="1">
      <c r="A5771" s="4"/>
      <c r="B5771" s="4"/>
    </row>
    <row r="5772" ht="14.25" customHeight="1">
      <c r="A5772" s="4"/>
      <c r="B5772" s="4"/>
    </row>
    <row r="5773" ht="14.25" customHeight="1">
      <c r="A5773" s="4"/>
      <c r="B5773" s="4"/>
    </row>
    <row r="5774" ht="14.25" customHeight="1">
      <c r="A5774" s="4"/>
      <c r="B5774" s="4"/>
    </row>
    <row r="5775" ht="14.25" customHeight="1">
      <c r="A5775" s="4"/>
      <c r="B5775" s="4"/>
    </row>
    <row r="5776" ht="14.25" customHeight="1">
      <c r="A5776" s="4"/>
      <c r="B5776" s="4"/>
    </row>
    <row r="5777" ht="14.25" customHeight="1">
      <c r="A5777" s="4"/>
      <c r="B5777" s="4"/>
    </row>
    <row r="5778" ht="14.25" customHeight="1">
      <c r="A5778" s="4"/>
      <c r="B5778" s="4"/>
    </row>
    <row r="5779" ht="14.25" customHeight="1">
      <c r="A5779" s="4"/>
      <c r="B5779" s="4"/>
    </row>
    <row r="5780" ht="14.25" customHeight="1">
      <c r="A5780" s="4"/>
      <c r="B5780" s="4"/>
    </row>
    <row r="5781" ht="14.25" customHeight="1">
      <c r="A5781" s="4"/>
      <c r="B5781" s="4"/>
    </row>
    <row r="5782" ht="14.25" customHeight="1">
      <c r="A5782" s="4"/>
      <c r="B5782" s="4"/>
    </row>
    <row r="5783" ht="14.25" customHeight="1">
      <c r="A5783" s="4"/>
      <c r="B5783" s="4"/>
    </row>
    <row r="5784" ht="14.25" customHeight="1">
      <c r="A5784" s="4"/>
      <c r="B5784" s="4"/>
    </row>
    <row r="5785" ht="14.25" customHeight="1">
      <c r="A5785" s="4"/>
      <c r="B5785" s="4"/>
    </row>
    <row r="5786" ht="14.25" customHeight="1">
      <c r="A5786" s="4"/>
      <c r="B5786" s="4"/>
    </row>
    <row r="5787" ht="14.25" customHeight="1">
      <c r="A5787" s="4"/>
      <c r="B5787" s="4"/>
    </row>
    <row r="5788" ht="14.25" customHeight="1">
      <c r="A5788" s="4"/>
      <c r="B5788" s="4"/>
    </row>
    <row r="5789" ht="14.25" customHeight="1">
      <c r="A5789" s="4"/>
      <c r="B5789" s="4"/>
    </row>
    <row r="5790" ht="14.25" customHeight="1">
      <c r="A5790" s="4"/>
      <c r="B5790" s="4"/>
    </row>
    <row r="5791" ht="14.25" customHeight="1">
      <c r="A5791" s="4"/>
      <c r="B5791" s="4"/>
    </row>
    <row r="5792" ht="14.25" customHeight="1">
      <c r="A5792" s="4"/>
      <c r="B5792" s="4"/>
    </row>
    <row r="5793" ht="14.25" customHeight="1">
      <c r="A5793" s="4"/>
      <c r="B5793" s="4"/>
    </row>
    <row r="5794" ht="14.25" customHeight="1">
      <c r="A5794" s="4"/>
      <c r="B5794" s="4"/>
    </row>
    <row r="5795" ht="14.25" customHeight="1">
      <c r="A5795" s="4"/>
      <c r="B5795" s="4"/>
    </row>
    <row r="5796" ht="14.25" customHeight="1">
      <c r="A5796" s="4"/>
      <c r="B5796" s="4"/>
    </row>
    <row r="5797" ht="14.25" customHeight="1">
      <c r="A5797" s="4"/>
      <c r="B5797" s="4"/>
    </row>
    <row r="5798" ht="14.25" customHeight="1">
      <c r="A5798" s="4"/>
      <c r="B5798" s="4"/>
    </row>
    <row r="5799" ht="14.25" customHeight="1">
      <c r="A5799" s="4"/>
      <c r="B5799" s="4"/>
    </row>
    <row r="5800" ht="14.25" customHeight="1">
      <c r="A5800" s="4"/>
      <c r="B5800" s="4"/>
    </row>
    <row r="5801" ht="14.25" customHeight="1">
      <c r="A5801" s="4"/>
      <c r="B5801" s="4"/>
    </row>
    <row r="5802" ht="14.25" customHeight="1">
      <c r="A5802" s="4"/>
      <c r="B5802" s="4"/>
    </row>
    <row r="5803" ht="14.25" customHeight="1">
      <c r="A5803" s="4"/>
      <c r="B5803" s="4"/>
    </row>
    <row r="5804" ht="14.25" customHeight="1">
      <c r="A5804" s="4"/>
      <c r="B5804" s="4"/>
    </row>
    <row r="5805" ht="14.25" customHeight="1">
      <c r="A5805" s="4"/>
      <c r="B5805" s="4"/>
    </row>
    <row r="5806" ht="14.25" customHeight="1">
      <c r="A5806" s="4"/>
      <c r="B5806" s="4"/>
    </row>
    <row r="5807" ht="14.25" customHeight="1">
      <c r="A5807" s="4"/>
      <c r="B5807" s="4"/>
    </row>
    <row r="5808" ht="14.25" customHeight="1">
      <c r="A5808" s="4"/>
      <c r="B5808" s="4"/>
    </row>
    <row r="5809" ht="14.25" customHeight="1">
      <c r="A5809" s="4"/>
      <c r="B5809" s="4"/>
    </row>
    <row r="5810" ht="14.25" customHeight="1">
      <c r="A5810" s="4"/>
      <c r="B5810" s="4"/>
    </row>
    <row r="5811" ht="14.25" customHeight="1">
      <c r="A5811" s="4"/>
      <c r="B5811" s="4"/>
    </row>
    <row r="5812" ht="14.25" customHeight="1">
      <c r="A5812" s="4"/>
      <c r="B5812" s="4"/>
    </row>
    <row r="5813" ht="14.25" customHeight="1">
      <c r="A5813" s="4"/>
      <c r="B5813" s="4"/>
    </row>
    <row r="5814" ht="14.25" customHeight="1">
      <c r="A5814" s="4"/>
      <c r="B5814" s="4"/>
    </row>
    <row r="5815" ht="14.25" customHeight="1">
      <c r="A5815" s="4"/>
      <c r="B5815" s="4"/>
    </row>
    <row r="5816" ht="14.25" customHeight="1">
      <c r="A5816" s="4"/>
      <c r="B5816" s="4"/>
    </row>
    <row r="5817" ht="14.25" customHeight="1">
      <c r="A5817" s="4"/>
      <c r="B5817" s="4"/>
    </row>
    <row r="5818" ht="14.25" customHeight="1">
      <c r="A5818" s="4"/>
      <c r="B5818" s="4"/>
    </row>
    <row r="5819" ht="14.25" customHeight="1">
      <c r="A5819" s="4"/>
      <c r="B5819" s="4"/>
    </row>
    <row r="5820" ht="14.25" customHeight="1">
      <c r="A5820" s="4"/>
      <c r="B5820" s="4"/>
    </row>
    <row r="5821" ht="14.25" customHeight="1">
      <c r="A5821" s="4"/>
      <c r="B5821" s="4"/>
    </row>
    <row r="5822" ht="14.25" customHeight="1">
      <c r="A5822" s="4"/>
      <c r="B5822" s="4"/>
    </row>
    <row r="5823" ht="14.25" customHeight="1">
      <c r="A5823" s="4"/>
      <c r="B5823" s="4"/>
    </row>
    <row r="5824" ht="14.25" customHeight="1">
      <c r="A5824" s="4"/>
      <c r="B5824" s="4"/>
    </row>
    <row r="5825" ht="14.25" customHeight="1">
      <c r="A5825" s="4"/>
      <c r="B5825" s="4"/>
    </row>
    <row r="5826" ht="14.25" customHeight="1">
      <c r="A5826" s="4"/>
      <c r="B5826" s="4"/>
    </row>
    <row r="5827" ht="14.25" customHeight="1">
      <c r="A5827" s="4"/>
      <c r="B5827" s="4"/>
    </row>
    <row r="5828" ht="14.25" customHeight="1">
      <c r="A5828" s="4"/>
      <c r="B5828" s="4"/>
    </row>
    <row r="5829" ht="14.25" customHeight="1">
      <c r="A5829" s="4"/>
      <c r="B5829" s="4"/>
    </row>
    <row r="5830" ht="14.25" customHeight="1">
      <c r="A5830" s="4"/>
      <c r="B5830" s="4"/>
    </row>
    <row r="5831" ht="14.25" customHeight="1">
      <c r="A5831" s="4"/>
      <c r="B5831" s="4"/>
    </row>
    <row r="5832" ht="14.25" customHeight="1">
      <c r="A5832" s="4"/>
      <c r="B5832" s="4"/>
    </row>
    <row r="5833" ht="14.25" customHeight="1">
      <c r="A5833" s="4"/>
      <c r="B5833" s="4"/>
    </row>
    <row r="5834" ht="14.25" customHeight="1">
      <c r="A5834" s="4"/>
      <c r="B5834" s="4"/>
    </row>
    <row r="5835" ht="14.25" customHeight="1">
      <c r="A5835" s="4"/>
      <c r="B5835" s="4"/>
    </row>
    <row r="5836" ht="14.25" customHeight="1">
      <c r="A5836" s="4"/>
      <c r="B5836" s="4"/>
    </row>
    <row r="5837" ht="14.25" customHeight="1">
      <c r="A5837" s="4"/>
      <c r="B5837" s="4"/>
    </row>
    <row r="5838" ht="14.25" customHeight="1">
      <c r="A5838" s="4"/>
      <c r="B5838" s="4"/>
    </row>
    <row r="5839" ht="14.25" customHeight="1">
      <c r="A5839" s="4"/>
      <c r="B5839" s="4"/>
    </row>
    <row r="5840" ht="14.25" customHeight="1">
      <c r="A5840" s="4"/>
      <c r="B5840" s="4"/>
    </row>
    <row r="5841" ht="14.25" customHeight="1">
      <c r="A5841" s="4"/>
      <c r="B5841" s="4"/>
    </row>
    <row r="5842" ht="14.25" customHeight="1">
      <c r="A5842" s="4"/>
      <c r="B5842" s="4"/>
    </row>
    <row r="5843" ht="14.25" customHeight="1">
      <c r="A5843" s="4"/>
      <c r="B5843" s="4"/>
    </row>
    <row r="5844" ht="14.25" customHeight="1">
      <c r="A5844" s="4"/>
      <c r="B5844" s="4"/>
    </row>
    <row r="5845" ht="14.25" customHeight="1">
      <c r="A5845" s="4"/>
      <c r="B5845" s="4"/>
    </row>
    <row r="5846" ht="14.25" customHeight="1">
      <c r="A5846" s="4"/>
      <c r="B5846" s="4"/>
    </row>
    <row r="5847" ht="14.25" customHeight="1">
      <c r="A5847" s="4"/>
      <c r="B5847" s="4"/>
    </row>
    <row r="5848" ht="14.25" customHeight="1">
      <c r="A5848" s="4"/>
      <c r="B5848" s="4"/>
    </row>
    <row r="5849" ht="14.25" customHeight="1">
      <c r="A5849" s="4"/>
      <c r="B5849" s="4"/>
    </row>
    <row r="5850" ht="14.25" customHeight="1">
      <c r="A5850" s="4"/>
      <c r="B5850" s="4"/>
    </row>
    <row r="5851" ht="14.25" customHeight="1">
      <c r="A5851" s="4"/>
      <c r="B5851" s="4"/>
    </row>
    <row r="5852" ht="14.25" customHeight="1">
      <c r="A5852" s="4"/>
      <c r="B5852" s="4"/>
    </row>
    <row r="5853" ht="14.25" customHeight="1">
      <c r="A5853" s="4"/>
      <c r="B5853" s="4"/>
    </row>
    <row r="5854" ht="14.25" customHeight="1">
      <c r="A5854" s="4"/>
      <c r="B5854" s="4"/>
    </row>
    <row r="5855" ht="14.25" customHeight="1">
      <c r="A5855" s="4"/>
      <c r="B5855" s="4"/>
    </row>
    <row r="5856" ht="14.25" customHeight="1">
      <c r="A5856" s="4"/>
      <c r="B5856" s="4"/>
    </row>
    <row r="5857" ht="14.25" customHeight="1">
      <c r="A5857" s="4"/>
      <c r="B5857" s="4"/>
    </row>
    <row r="5858" ht="14.25" customHeight="1">
      <c r="A5858" s="4"/>
      <c r="B5858" s="4"/>
    </row>
    <row r="5859" ht="14.25" customHeight="1">
      <c r="A5859" s="4"/>
      <c r="B5859" s="4"/>
    </row>
    <row r="5860" ht="14.25" customHeight="1">
      <c r="A5860" s="4"/>
      <c r="B5860" s="4"/>
    </row>
    <row r="5861" ht="14.25" customHeight="1">
      <c r="A5861" s="4"/>
      <c r="B5861" s="4"/>
    </row>
    <row r="5862" ht="14.25" customHeight="1">
      <c r="A5862" s="4"/>
      <c r="B5862" s="4"/>
    </row>
    <row r="5863" ht="14.25" customHeight="1">
      <c r="A5863" s="4"/>
      <c r="B5863" s="4"/>
    </row>
    <row r="5864" ht="14.25" customHeight="1">
      <c r="A5864" s="4"/>
      <c r="B5864" s="4"/>
    </row>
    <row r="5865" ht="14.25" customHeight="1">
      <c r="A5865" s="4"/>
      <c r="B5865" s="4"/>
    </row>
    <row r="5866" ht="14.25" customHeight="1">
      <c r="A5866" s="4"/>
      <c r="B5866" s="4"/>
    </row>
    <row r="5867" ht="14.25" customHeight="1">
      <c r="A5867" s="4"/>
      <c r="B5867" s="4"/>
    </row>
    <row r="5868" ht="14.25" customHeight="1">
      <c r="A5868" s="4"/>
      <c r="B5868" s="4"/>
    </row>
    <row r="5869" ht="14.25" customHeight="1">
      <c r="A5869" s="4"/>
      <c r="B5869" s="4"/>
    </row>
    <row r="5870" ht="14.25" customHeight="1">
      <c r="A5870" s="4"/>
      <c r="B5870" s="4"/>
    </row>
    <row r="5871" ht="14.25" customHeight="1">
      <c r="A5871" s="4"/>
      <c r="B5871" s="4"/>
    </row>
    <row r="5872" ht="14.25" customHeight="1">
      <c r="A5872" s="4"/>
      <c r="B5872" s="4"/>
    </row>
    <row r="5873" ht="14.25" customHeight="1">
      <c r="A5873" s="4"/>
      <c r="B5873" s="4"/>
    </row>
    <row r="5874" ht="14.25" customHeight="1">
      <c r="A5874" s="4"/>
      <c r="B5874" s="4"/>
    </row>
    <row r="5875" ht="14.25" customHeight="1">
      <c r="A5875" s="4"/>
      <c r="B5875" s="4"/>
    </row>
    <row r="5876" ht="14.25" customHeight="1">
      <c r="A5876" s="4"/>
      <c r="B5876" s="4"/>
    </row>
    <row r="5877" ht="14.25" customHeight="1">
      <c r="A5877" s="4"/>
      <c r="B5877" s="4"/>
    </row>
    <row r="5878" ht="14.25" customHeight="1">
      <c r="A5878" s="4"/>
      <c r="B5878" s="4"/>
    </row>
    <row r="5879" ht="14.25" customHeight="1">
      <c r="A5879" s="4"/>
      <c r="B5879" s="4"/>
    </row>
    <row r="5880" ht="14.25" customHeight="1">
      <c r="A5880" s="4"/>
      <c r="B5880" s="4"/>
    </row>
    <row r="5881" ht="14.25" customHeight="1">
      <c r="A5881" s="4"/>
      <c r="B5881" s="4"/>
    </row>
    <row r="5882" ht="14.25" customHeight="1">
      <c r="A5882" s="4"/>
      <c r="B5882" s="4"/>
    </row>
    <row r="5883" ht="14.25" customHeight="1">
      <c r="A5883" s="4"/>
      <c r="B5883" s="4"/>
    </row>
    <row r="5884" ht="14.25" customHeight="1">
      <c r="A5884" s="4"/>
      <c r="B5884" s="4"/>
    </row>
    <row r="5885" ht="14.25" customHeight="1">
      <c r="A5885" s="4"/>
      <c r="B5885" s="4"/>
    </row>
    <row r="5886" ht="14.25" customHeight="1">
      <c r="A5886" s="4"/>
      <c r="B5886" s="4"/>
    </row>
    <row r="5887" ht="14.25" customHeight="1">
      <c r="A5887" s="4"/>
      <c r="B5887" s="4"/>
    </row>
    <row r="5888" ht="14.25" customHeight="1">
      <c r="A5888" s="4"/>
      <c r="B5888" s="4"/>
    </row>
    <row r="5889" ht="14.25" customHeight="1">
      <c r="A5889" s="4"/>
      <c r="B5889" s="4"/>
    </row>
    <row r="5890" ht="14.25" customHeight="1">
      <c r="A5890" s="4"/>
      <c r="B5890" s="4"/>
    </row>
    <row r="5891" ht="14.25" customHeight="1">
      <c r="A5891" s="4"/>
      <c r="B5891" s="4"/>
    </row>
    <row r="5892" ht="14.25" customHeight="1">
      <c r="A5892" s="4"/>
      <c r="B5892" s="4"/>
    </row>
    <row r="5893" ht="14.25" customHeight="1">
      <c r="A5893" s="4"/>
      <c r="B5893" s="4"/>
    </row>
    <row r="5894" ht="14.25" customHeight="1">
      <c r="A5894" s="4"/>
      <c r="B5894" s="4"/>
    </row>
    <row r="5895" ht="14.25" customHeight="1">
      <c r="A5895" s="4"/>
      <c r="B5895" s="4"/>
    </row>
    <row r="5896" ht="14.25" customHeight="1">
      <c r="A5896" s="4"/>
      <c r="B5896" s="4"/>
    </row>
    <row r="5897" ht="14.25" customHeight="1">
      <c r="A5897" s="4"/>
      <c r="B5897" s="4"/>
    </row>
    <row r="5898" ht="14.25" customHeight="1">
      <c r="A5898" s="4"/>
      <c r="B5898" s="4"/>
    </row>
    <row r="5899" ht="14.25" customHeight="1">
      <c r="A5899" s="4"/>
      <c r="B5899" s="4"/>
    </row>
    <row r="5900" ht="14.25" customHeight="1">
      <c r="A5900" s="4"/>
      <c r="B5900" s="4"/>
    </row>
    <row r="5901" ht="14.25" customHeight="1">
      <c r="A5901" s="4"/>
      <c r="B5901" s="4"/>
    </row>
    <row r="5902" ht="14.25" customHeight="1">
      <c r="A5902" s="4"/>
      <c r="B5902" s="4"/>
    </row>
    <row r="5903" ht="14.25" customHeight="1">
      <c r="A5903" s="4"/>
      <c r="B5903" s="4"/>
    </row>
    <row r="5904" ht="14.25" customHeight="1">
      <c r="A5904" s="4"/>
      <c r="B5904" s="4"/>
    </row>
    <row r="5905" ht="14.25" customHeight="1">
      <c r="A5905" s="4"/>
      <c r="B5905" s="4"/>
    </row>
    <row r="5906" ht="14.25" customHeight="1">
      <c r="A5906" s="4"/>
      <c r="B5906" s="4"/>
    </row>
    <row r="5907" ht="14.25" customHeight="1">
      <c r="A5907" s="4"/>
      <c r="B5907" s="4"/>
    </row>
    <row r="5908" ht="14.25" customHeight="1">
      <c r="A5908" s="4"/>
      <c r="B5908" s="4"/>
    </row>
    <row r="5909" ht="14.25" customHeight="1">
      <c r="A5909" s="4"/>
      <c r="B5909" s="4"/>
    </row>
    <row r="5910" ht="14.25" customHeight="1">
      <c r="A5910" s="4"/>
      <c r="B5910" s="4"/>
    </row>
    <row r="5911" ht="14.25" customHeight="1">
      <c r="A5911" s="4"/>
      <c r="B5911" s="4"/>
    </row>
    <row r="5912" ht="14.25" customHeight="1">
      <c r="A5912" s="4"/>
      <c r="B5912" s="4"/>
    </row>
    <row r="5913" ht="14.25" customHeight="1">
      <c r="A5913" s="4"/>
      <c r="B5913" s="4"/>
    </row>
    <row r="5914" ht="14.25" customHeight="1">
      <c r="A5914" s="4"/>
      <c r="B5914" s="4"/>
    </row>
    <row r="5915" ht="14.25" customHeight="1">
      <c r="A5915" s="4"/>
      <c r="B5915" s="4"/>
    </row>
    <row r="5916" ht="14.25" customHeight="1">
      <c r="A5916" s="4"/>
      <c r="B5916" s="4"/>
    </row>
    <row r="5917" ht="14.25" customHeight="1">
      <c r="A5917" s="4"/>
      <c r="B5917" s="4"/>
    </row>
    <row r="5918" ht="14.25" customHeight="1">
      <c r="A5918" s="4"/>
      <c r="B5918" s="4"/>
    </row>
    <row r="5919" ht="14.25" customHeight="1">
      <c r="A5919" s="4"/>
      <c r="B5919" s="4"/>
    </row>
    <row r="5920" ht="14.25" customHeight="1">
      <c r="A5920" s="4"/>
      <c r="B5920" s="4"/>
    </row>
    <row r="5921" ht="14.25" customHeight="1">
      <c r="A5921" s="4"/>
      <c r="B5921" s="4"/>
    </row>
    <row r="5922" ht="14.25" customHeight="1">
      <c r="A5922" s="4"/>
      <c r="B5922" s="4"/>
    </row>
    <row r="5923" ht="14.25" customHeight="1">
      <c r="A5923" s="4"/>
      <c r="B5923" s="4"/>
    </row>
    <row r="5924" ht="14.25" customHeight="1">
      <c r="A5924" s="4"/>
      <c r="B5924" s="4"/>
    </row>
    <row r="5925" ht="14.25" customHeight="1">
      <c r="A5925" s="4"/>
      <c r="B5925" s="4"/>
    </row>
    <row r="5926" ht="14.25" customHeight="1">
      <c r="A5926" s="4"/>
      <c r="B5926" s="4"/>
    </row>
    <row r="5927" ht="14.25" customHeight="1">
      <c r="A5927" s="4"/>
      <c r="B5927" s="4"/>
    </row>
    <row r="5928" ht="14.25" customHeight="1">
      <c r="A5928" s="4"/>
      <c r="B5928" s="4"/>
    </row>
    <row r="5929" ht="14.25" customHeight="1">
      <c r="A5929" s="4"/>
      <c r="B5929" s="4"/>
    </row>
    <row r="5930" ht="14.25" customHeight="1">
      <c r="A5930" s="4"/>
      <c r="B5930" s="4"/>
    </row>
    <row r="5931" ht="14.25" customHeight="1">
      <c r="A5931" s="4"/>
      <c r="B5931" s="4"/>
    </row>
    <row r="5932" ht="14.25" customHeight="1">
      <c r="A5932" s="4"/>
      <c r="B5932" s="4"/>
    </row>
    <row r="5933" ht="14.25" customHeight="1">
      <c r="A5933" s="4"/>
      <c r="B5933" s="4"/>
    </row>
    <row r="5934" ht="14.25" customHeight="1">
      <c r="A5934" s="4"/>
      <c r="B5934" s="4"/>
    </row>
    <row r="5935" ht="14.25" customHeight="1">
      <c r="A5935" s="4"/>
      <c r="B5935" s="4"/>
    </row>
    <row r="5936" ht="14.25" customHeight="1">
      <c r="A5936" s="4"/>
      <c r="B5936" s="4"/>
    </row>
    <row r="5937" ht="14.25" customHeight="1">
      <c r="A5937" s="4"/>
      <c r="B5937" s="4"/>
    </row>
    <row r="5938" ht="14.25" customHeight="1">
      <c r="A5938" s="4"/>
      <c r="B5938" s="4"/>
    </row>
    <row r="5939" ht="14.25" customHeight="1">
      <c r="A5939" s="4"/>
      <c r="B5939" s="4"/>
    </row>
    <row r="5940" ht="14.25" customHeight="1">
      <c r="A5940" s="4"/>
      <c r="B5940" s="4"/>
    </row>
    <row r="5941" ht="14.25" customHeight="1">
      <c r="A5941" s="4"/>
      <c r="B5941" s="4"/>
    </row>
    <row r="5942" ht="14.25" customHeight="1">
      <c r="A5942" s="4"/>
      <c r="B5942" s="4"/>
    </row>
    <row r="5943" ht="14.25" customHeight="1">
      <c r="A5943" s="4"/>
      <c r="B5943" s="4"/>
    </row>
    <row r="5944" ht="14.25" customHeight="1">
      <c r="A5944" s="4"/>
      <c r="B5944" s="4"/>
    </row>
    <row r="5945" ht="14.25" customHeight="1">
      <c r="A5945" s="4"/>
      <c r="B5945" s="4"/>
    </row>
    <row r="5946" ht="14.25" customHeight="1">
      <c r="A5946" s="4"/>
      <c r="B5946" s="4"/>
    </row>
    <row r="5947" ht="14.25" customHeight="1">
      <c r="A5947" s="4"/>
      <c r="B5947" s="4"/>
    </row>
    <row r="5948" ht="14.25" customHeight="1">
      <c r="A5948" s="4"/>
      <c r="B5948" s="4"/>
    </row>
    <row r="5949" ht="14.25" customHeight="1">
      <c r="A5949" s="4"/>
      <c r="B5949" s="4"/>
    </row>
    <row r="5950" ht="14.25" customHeight="1">
      <c r="A5950" s="4"/>
      <c r="B5950" s="4"/>
    </row>
    <row r="5951" ht="14.25" customHeight="1">
      <c r="A5951" s="4"/>
      <c r="B5951" s="4"/>
    </row>
    <row r="5952" ht="14.25" customHeight="1">
      <c r="A5952" s="4"/>
      <c r="B5952" s="4"/>
    </row>
    <row r="5953" ht="14.25" customHeight="1">
      <c r="A5953" s="4"/>
      <c r="B5953" s="4"/>
    </row>
    <row r="5954" ht="14.25" customHeight="1">
      <c r="A5954" s="4"/>
      <c r="B5954" s="4"/>
    </row>
    <row r="5955" ht="14.25" customHeight="1">
      <c r="A5955" s="4"/>
      <c r="B5955" s="4"/>
    </row>
    <row r="5956" ht="14.25" customHeight="1">
      <c r="A5956" s="4"/>
      <c r="B5956" s="4"/>
    </row>
    <row r="5957" ht="14.25" customHeight="1">
      <c r="A5957" s="4"/>
      <c r="B5957" s="4"/>
    </row>
    <row r="5958" ht="14.25" customHeight="1">
      <c r="A5958" s="4"/>
      <c r="B5958" s="4"/>
    </row>
    <row r="5959" ht="14.25" customHeight="1">
      <c r="A5959" s="4"/>
      <c r="B5959" s="4"/>
    </row>
    <row r="5960" ht="14.25" customHeight="1">
      <c r="A5960" s="4"/>
      <c r="B5960" s="4"/>
    </row>
    <row r="5961" ht="14.25" customHeight="1">
      <c r="A5961" s="4"/>
      <c r="B5961" s="4"/>
    </row>
    <row r="5962" ht="14.25" customHeight="1">
      <c r="A5962" s="4"/>
      <c r="B5962" s="4"/>
    </row>
    <row r="5963" ht="14.25" customHeight="1">
      <c r="A5963" s="4"/>
      <c r="B5963" s="4"/>
    </row>
    <row r="5964" ht="14.25" customHeight="1">
      <c r="A5964" s="4"/>
      <c r="B5964" s="4"/>
    </row>
    <row r="5965" ht="14.25" customHeight="1">
      <c r="A5965" s="4"/>
      <c r="B5965" s="4"/>
    </row>
    <row r="5966" ht="14.25" customHeight="1">
      <c r="A5966" s="4"/>
      <c r="B5966" s="4"/>
    </row>
    <row r="5967" ht="14.25" customHeight="1">
      <c r="A5967" s="4"/>
      <c r="B5967" s="4"/>
    </row>
    <row r="5968" ht="14.25" customHeight="1">
      <c r="A5968" s="4"/>
      <c r="B5968" s="4"/>
    </row>
    <row r="5969" ht="14.25" customHeight="1">
      <c r="A5969" s="4"/>
      <c r="B5969" s="4"/>
    </row>
    <row r="5970" ht="14.25" customHeight="1">
      <c r="A5970" s="4"/>
      <c r="B5970" s="4"/>
    </row>
    <row r="5971" ht="14.25" customHeight="1">
      <c r="A5971" s="4"/>
      <c r="B5971" s="4"/>
    </row>
    <row r="5972" ht="14.25" customHeight="1">
      <c r="A5972" s="4"/>
      <c r="B5972" s="4"/>
    </row>
    <row r="5973" ht="14.25" customHeight="1">
      <c r="A5973" s="4"/>
      <c r="B5973" s="4"/>
    </row>
    <row r="5974" ht="14.25" customHeight="1">
      <c r="A5974" s="4"/>
      <c r="B5974" s="4"/>
    </row>
    <row r="5975" ht="14.25" customHeight="1">
      <c r="A5975" s="4"/>
      <c r="B5975" s="4"/>
    </row>
    <row r="5976" ht="14.25" customHeight="1">
      <c r="A5976" s="4"/>
      <c r="B5976" s="4"/>
    </row>
    <row r="5977" ht="14.25" customHeight="1">
      <c r="A5977" s="4"/>
      <c r="B5977" s="4"/>
    </row>
    <row r="5978" ht="14.25" customHeight="1">
      <c r="A5978" s="4"/>
      <c r="B5978" s="4"/>
    </row>
    <row r="5979" ht="14.25" customHeight="1">
      <c r="A5979" s="4"/>
      <c r="B5979" s="4"/>
    </row>
    <row r="5980" ht="14.25" customHeight="1">
      <c r="A5980" s="4"/>
      <c r="B5980" s="4"/>
    </row>
    <row r="5981" ht="14.25" customHeight="1">
      <c r="A5981" s="4"/>
      <c r="B5981" s="4"/>
    </row>
    <row r="5982" ht="14.25" customHeight="1">
      <c r="A5982" s="4"/>
      <c r="B5982" s="4"/>
    </row>
    <row r="5983" ht="14.25" customHeight="1">
      <c r="A5983" s="4"/>
      <c r="B5983" s="4"/>
    </row>
    <row r="5984" ht="14.25" customHeight="1">
      <c r="A5984" s="4"/>
      <c r="B5984" s="4"/>
    </row>
    <row r="5985" ht="14.25" customHeight="1">
      <c r="A5985" s="4"/>
      <c r="B5985" s="4"/>
    </row>
    <row r="5986" ht="14.25" customHeight="1">
      <c r="A5986" s="4"/>
      <c r="B5986" s="4"/>
    </row>
    <row r="5987" ht="14.25" customHeight="1">
      <c r="A5987" s="4"/>
      <c r="B5987" s="4"/>
    </row>
    <row r="5988" ht="14.25" customHeight="1">
      <c r="A5988" s="4"/>
      <c r="B5988" s="4"/>
    </row>
    <row r="5989" ht="14.25" customHeight="1">
      <c r="A5989" s="4"/>
      <c r="B5989" s="4"/>
    </row>
    <row r="5990" ht="14.25" customHeight="1">
      <c r="A5990" s="4"/>
      <c r="B5990" s="4"/>
    </row>
    <row r="5991" ht="14.25" customHeight="1">
      <c r="A5991" s="4"/>
      <c r="B5991" s="4"/>
    </row>
    <row r="5992" ht="14.25" customHeight="1">
      <c r="A5992" s="4"/>
      <c r="B5992" s="4"/>
    </row>
    <row r="5993" ht="14.25" customHeight="1">
      <c r="A5993" s="4"/>
      <c r="B5993" s="4"/>
    </row>
    <row r="5994" ht="14.25" customHeight="1">
      <c r="A5994" s="4"/>
      <c r="B5994" s="4"/>
    </row>
    <row r="5995" ht="14.25" customHeight="1">
      <c r="A5995" s="4"/>
      <c r="B5995" s="4"/>
    </row>
    <row r="5996" ht="14.25" customHeight="1">
      <c r="A5996" s="4"/>
      <c r="B5996" s="4"/>
    </row>
    <row r="5997" ht="14.25" customHeight="1">
      <c r="A5997" s="4"/>
      <c r="B5997" s="4"/>
    </row>
    <row r="5998" ht="14.25" customHeight="1">
      <c r="A5998" s="4"/>
      <c r="B5998" s="4"/>
    </row>
    <row r="5999" ht="14.25" customHeight="1">
      <c r="A5999" s="4"/>
      <c r="B5999" s="4"/>
    </row>
    <row r="6000" ht="14.25" customHeight="1">
      <c r="A6000" s="4"/>
      <c r="B6000" s="4"/>
    </row>
    <row r="6001" ht="14.25" customHeight="1">
      <c r="A6001" s="4"/>
      <c r="B6001" s="4"/>
    </row>
    <row r="6002" ht="14.25" customHeight="1">
      <c r="A6002" s="4"/>
      <c r="B6002" s="4"/>
    </row>
    <row r="6003" ht="14.25" customHeight="1">
      <c r="A6003" s="4"/>
      <c r="B6003" s="4"/>
    </row>
    <row r="6004" ht="14.25" customHeight="1">
      <c r="A6004" s="4"/>
      <c r="B6004" s="4"/>
    </row>
    <row r="6005" ht="14.25" customHeight="1">
      <c r="A6005" s="4"/>
      <c r="B6005" s="4"/>
    </row>
    <row r="6006" ht="14.25" customHeight="1">
      <c r="A6006" s="4"/>
      <c r="B6006" s="4"/>
    </row>
    <row r="6007" ht="14.25" customHeight="1">
      <c r="A6007" s="4"/>
      <c r="B6007" s="4"/>
    </row>
    <row r="6008" ht="14.25" customHeight="1">
      <c r="A6008" s="4"/>
      <c r="B6008" s="4"/>
    </row>
    <row r="6009" ht="14.25" customHeight="1">
      <c r="A6009" s="4"/>
      <c r="B6009" s="4"/>
    </row>
    <row r="6010" ht="14.25" customHeight="1">
      <c r="A6010" s="4"/>
      <c r="B6010" s="4"/>
    </row>
    <row r="6011" ht="14.25" customHeight="1">
      <c r="A6011" s="4"/>
      <c r="B6011" s="4"/>
    </row>
    <row r="6012" ht="14.25" customHeight="1">
      <c r="A6012" s="4"/>
      <c r="B6012" s="4"/>
    </row>
    <row r="6013" ht="14.25" customHeight="1">
      <c r="A6013" s="4"/>
      <c r="B6013" s="4"/>
    </row>
    <row r="6014" ht="14.25" customHeight="1">
      <c r="A6014" s="4"/>
      <c r="B6014" s="4"/>
    </row>
    <row r="6015" ht="14.25" customHeight="1">
      <c r="A6015" s="4"/>
      <c r="B6015" s="4"/>
    </row>
    <row r="6016" ht="14.25" customHeight="1">
      <c r="A6016" s="4"/>
      <c r="B6016" s="4"/>
    </row>
    <row r="6017" ht="14.25" customHeight="1">
      <c r="A6017" s="4"/>
      <c r="B6017" s="4"/>
    </row>
    <row r="6018" ht="14.25" customHeight="1">
      <c r="A6018" s="4"/>
      <c r="B6018" s="4"/>
    </row>
    <row r="6019" ht="14.25" customHeight="1">
      <c r="A6019" s="4"/>
      <c r="B6019" s="4"/>
    </row>
    <row r="6020" ht="14.25" customHeight="1">
      <c r="A6020" s="4"/>
      <c r="B6020" s="4"/>
    </row>
    <row r="6021" ht="14.25" customHeight="1">
      <c r="A6021" s="4"/>
      <c r="B6021" s="4"/>
    </row>
    <row r="6022" ht="14.25" customHeight="1">
      <c r="A6022" s="4"/>
      <c r="B6022" s="4"/>
    </row>
    <row r="6023" ht="14.25" customHeight="1">
      <c r="A6023" s="4"/>
      <c r="B6023" s="4"/>
    </row>
    <row r="6024" ht="14.25" customHeight="1">
      <c r="A6024" s="4"/>
      <c r="B6024" s="4"/>
    </row>
    <row r="6025" ht="14.25" customHeight="1">
      <c r="A6025" s="4"/>
      <c r="B6025" s="4"/>
    </row>
    <row r="6026" ht="14.25" customHeight="1">
      <c r="A6026" s="4"/>
      <c r="B6026" s="4"/>
    </row>
    <row r="6027" ht="14.25" customHeight="1">
      <c r="A6027" s="4"/>
      <c r="B6027" s="4"/>
    </row>
    <row r="6028" ht="14.25" customHeight="1">
      <c r="A6028" s="4"/>
      <c r="B6028" s="4"/>
    </row>
    <row r="6029" ht="14.25" customHeight="1">
      <c r="A6029" s="4"/>
      <c r="B6029" s="4"/>
    </row>
    <row r="6030" ht="14.25" customHeight="1">
      <c r="A6030" s="4"/>
      <c r="B6030" s="4"/>
    </row>
    <row r="6031" ht="14.25" customHeight="1">
      <c r="A6031" s="4"/>
      <c r="B6031" s="4"/>
    </row>
    <row r="6032" ht="14.25" customHeight="1">
      <c r="A6032" s="4"/>
      <c r="B6032" s="4"/>
    </row>
    <row r="6033" ht="14.25" customHeight="1">
      <c r="A6033" s="4"/>
      <c r="B6033" s="4"/>
    </row>
    <row r="6034" ht="14.25" customHeight="1">
      <c r="A6034" s="4"/>
      <c r="B6034" s="4"/>
    </row>
    <row r="6035" ht="14.25" customHeight="1">
      <c r="A6035" s="4"/>
      <c r="B6035" s="4"/>
    </row>
    <row r="6036" ht="14.25" customHeight="1">
      <c r="A6036" s="4"/>
      <c r="B6036" s="4"/>
    </row>
    <row r="6037" ht="14.25" customHeight="1">
      <c r="A6037" s="4"/>
      <c r="B6037" s="4"/>
    </row>
    <row r="6038" ht="14.25" customHeight="1">
      <c r="A6038" s="4"/>
      <c r="B6038" s="4"/>
    </row>
    <row r="6039" ht="14.25" customHeight="1">
      <c r="A6039" s="4"/>
      <c r="B6039" s="4"/>
    </row>
    <row r="6040" ht="14.25" customHeight="1">
      <c r="A6040" s="4"/>
      <c r="B6040" s="4"/>
    </row>
    <row r="6041" ht="14.25" customHeight="1">
      <c r="A6041" s="4"/>
      <c r="B6041" s="4"/>
    </row>
    <row r="6042" ht="14.25" customHeight="1">
      <c r="A6042" s="4"/>
      <c r="B6042" s="4"/>
    </row>
    <row r="6043" ht="14.25" customHeight="1">
      <c r="A6043" s="4"/>
      <c r="B6043" s="4"/>
    </row>
    <row r="6044" ht="14.25" customHeight="1">
      <c r="A6044" s="4"/>
      <c r="B6044" s="4"/>
    </row>
    <row r="6045" ht="14.25" customHeight="1">
      <c r="A6045" s="4"/>
      <c r="B6045" s="4"/>
    </row>
    <row r="6046" ht="14.25" customHeight="1">
      <c r="A6046" s="4"/>
      <c r="B6046" s="4"/>
    </row>
    <row r="6047" ht="14.25" customHeight="1">
      <c r="A6047" s="4"/>
      <c r="B6047" s="4"/>
    </row>
    <row r="6048" ht="14.25" customHeight="1">
      <c r="A6048" s="4"/>
      <c r="B6048" s="4"/>
    </row>
    <row r="6049" ht="14.25" customHeight="1">
      <c r="A6049" s="4"/>
      <c r="B6049" s="4"/>
    </row>
    <row r="6050" ht="14.25" customHeight="1">
      <c r="A6050" s="4"/>
      <c r="B6050" s="4"/>
    </row>
    <row r="6051" ht="14.25" customHeight="1">
      <c r="A6051" s="4"/>
      <c r="B6051" s="4"/>
    </row>
    <row r="6052" ht="14.25" customHeight="1">
      <c r="A6052" s="4"/>
      <c r="B6052" s="4"/>
    </row>
    <row r="6053" ht="14.25" customHeight="1">
      <c r="A6053" s="4"/>
      <c r="B6053" s="4"/>
    </row>
    <row r="6054" ht="14.25" customHeight="1">
      <c r="A6054" s="4"/>
      <c r="B6054" s="4"/>
    </row>
    <row r="6055" ht="14.25" customHeight="1">
      <c r="A6055" s="4"/>
      <c r="B6055" s="4"/>
    </row>
    <row r="6056" ht="14.25" customHeight="1">
      <c r="A6056" s="4"/>
      <c r="B6056" s="4"/>
    </row>
    <row r="6057" ht="14.25" customHeight="1">
      <c r="A6057" s="4"/>
      <c r="B6057" s="4"/>
    </row>
    <row r="6058" ht="14.25" customHeight="1">
      <c r="A6058" s="4"/>
      <c r="B6058" s="4"/>
    </row>
    <row r="6059" ht="14.25" customHeight="1">
      <c r="A6059" s="4"/>
      <c r="B6059" s="4"/>
    </row>
    <row r="6060" ht="14.25" customHeight="1">
      <c r="A6060" s="4"/>
      <c r="B6060" s="4"/>
    </row>
    <row r="6061" ht="14.25" customHeight="1">
      <c r="A6061" s="4"/>
      <c r="B6061" s="4"/>
    </row>
    <row r="6062" ht="14.25" customHeight="1">
      <c r="A6062" s="4"/>
      <c r="B6062" s="4"/>
    </row>
    <row r="6063" ht="14.25" customHeight="1">
      <c r="A6063" s="4"/>
      <c r="B6063" s="4"/>
    </row>
    <row r="6064" ht="14.25" customHeight="1">
      <c r="A6064" s="4"/>
      <c r="B6064" s="4"/>
    </row>
    <row r="6065" ht="14.25" customHeight="1">
      <c r="A6065" s="4"/>
      <c r="B6065" s="4"/>
    </row>
    <row r="6066" ht="14.25" customHeight="1">
      <c r="A6066" s="4"/>
      <c r="B6066" s="4"/>
    </row>
    <row r="6067" ht="14.25" customHeight="1">
      <c r="A6067" s="4"/>
      <c r="B6067" s="4"/>
    </row>
    <row r="6068" ht="14.25" customHeight="1">
      <c r="A6068" s="4"/>
      <c r="B6068" s="4"/>
    </row>
    <row r="6069" ht="14.25" customHeight="1">
      <c r="A6069" s="4"/>
      <c r="B6069" s="4"/>
    </row>
    <row r="6070" ht="14.25" customHeight="1">
      <c r="A6070" s="4"/>
      <c r="B6070" s="4"/>
    </row>
    <row r="6071" ht="14.25" customHeight="1">
      <c r="A6071" s="4"/>
      <c r="B6071" s="4"/>
    </row>
    <row r="6072" ht="14.25" customHeight="1">
      <c r="A6072" s="4"/>
      <c r="B6072" s="4"/>
    </row>
    <row r="6073" ht="14.25" customHeight="1">
      <c r="A6073" s="4"/>
      <c r="B6073" s="4"/>
    </row>
    <row r="6074" ht="14.25" customHeight="1">
      <c r="A6074" s="4"/>
      <c r="B6074" s="4"/>
    </row>
    <row r="6075" ht="14.25" customHeight="1">
      <c r="A6075" s="4"/>
      <c r="B6075" s="4"/>
    </row>
    <row r="6076" ht="14.25" customHeight="1">
      <c r="A6076" s="4"/>
      <c r="B6076" s="4"/>
    </row>
    <row r="6077" ht="14.25" customHeight="1">
      <c r="A6077" s="4"/>
      <c r="B6077" s="4"/>
    </row>
    <row r="6078" ht="14.25" customHeight="1">
      <c r="A6078" s="4"/>
      <c r="B6078" s="4"/>
    </row>
    <row r="6079" ht="14.25" customHeight="1">
      <c r="A6079" s="4"/>
      <c r="B6079" s="4"/>
    </row>
    <row r="6080" ht="14.25" customHeight="1">
      <c r="A6080" s="4"/>
      <c r="B6080" s="4"/>
    </row>
    <row r="6081" ht="14.25" customHeight="1">
      <c r="A6081" s="4"/>
      <c r="B6081" s="4"/>
    </row>
    <row r="6082" ht="14.25" customHeight="1">
      <c r="A6082" s="4"/>
      <c r="B6082" s="4"/>
    </row>
    <row r="6083" ht="14.25" customHeight="1">
      <c r="A6083" s="4"/>
      <c r="B6083" s="4"/>
    </row>
    <row r="6084" ht="14.25" customHeight="1">
      <c r="A6084" s="4"/>
      <c r="B6084" s="4"/>
    </row>
    <row r="6085" ht="14.25" customHeight="1">
      <c r="A6085" s="4"/>
      <c r="B6085" s="4"/>
    </row>
    <row r="6086" ht="14.25" customHeight="1">
      <c r="A6086" s="4"/>
      <c r="B6086" s="4"/>
    </row>
    <row r="6087" ht="14.25" customHeight="1">
      <c r="A6087" s="4"/>
      <c r="B6087" s="4"/>
    </row>
    <row r="6088" ht="14.25" customHeight="1">
      <c r="A6088" s="4"/>
      <c r="B6088" s="4"/>
    </row>
    <row r="6089" ht="14.25" customHeight="1">
      <c r="A6089" s="4"/>
      <c r="B6089" s="4"/>
    </row>
    <row r="6090" ht="14.25" customHeight="1">
      <c r="A6090" s="4"/>
      <c r="B6090" s="4"/>
    </row>
    <row r="6091" ht="14.25" customHeight="1">
      <c r="A6091" s="4"/>
      <c r="B6091" s="4"/>
    </row>
    <row r="6092" ht="14.25" customHeight="1">
      <c r="A6092" s="4"/>
      <c r="B6092" s="4"/>
    </row>
    <row r="6093" ht="14.25" customHeight="1">
      <c r="A6093" s="4"/>
      <c r="B6093" s="4"/>
    </row>
    <row r="6094" ht="14.25" customHeight="1">
      <c r="A6094" s="4"/>
      <c r="B6094" s="4"/>
    </row>
    <row r="6095" ht="14.25" customHeight="1">
      <c r="A6095" s="4"/>
      <c r="B6095" s="4"/>
    </row>
    <row r="6096" ht="14.25" customHeight="1">
      <c r="A6096" s="4"/>
      <c r="B6096" s="4"/>
    </row>
    <row r="6097" ht="14.25" customHeight="1">
      <c r="A6097" s="4"/>
      <c r="B6097" s="4"/>
    </row>
    <row r="6098" ht="14.25" customHeight="1">
      <c r="A6098" s="4"/>
      <c r="B6098" s="4"/>
    </row>
    <row r="6099" ht="14.25" customHeight="1">
      <c r="A6099" s="4"/>
      <c r="B6099" s="4"/>
    </row>
    <row r="6100" ht="14.25" customHeight="1">
      <c r="A6100" s="4"/>
      <c r="B6100" s="4"/>
    </row>
    <row r="6101" ht="14.25" customHeight="1">
      <c r="A6101" s="4"/>
      <c r="B6101" s="4"/>
    </row>
    <row r="6102" ht="14.25" customHeight="1">
      <c r="A6102" s="4"/>
      <c r="B6102" s="4"/>
    </row>
    <row r="6103" ht="14.25" customHeight="1">
      <c r="A6103" s="4"/>
      <c r="B6103" s="4"/>
    </row>
    <row r="6104" ht="14.25" customHeight="1">
      <c r="A6104" s="4"/>
      <c r="B6104" s="4"/>
    </row>
    <row r="6105" ht="14.25" customHeight="1">
      <c r="A6105" s="4"/>
      <c r="B6105" s="4"/>
    </row>
    <row r="6106" ht="14.25" customHeight="1">
      <c r="A6106" s="4"/>
      <c r="B6106" s="4"/>
    </row>
    <row r="6107" ht="14.25" customHeight="1">
      <c r="A6107" s="4"/>
      <c r="B6107" s="4"/>
    </row>
    <row r="6108" ht="14.25" customHeight="1">
      <c r="A6108" s="4"/>
      <c r="B6108" s="4"/>
    </row>
    <row r="6109" ht="14.25" customHeight="1">
      <c r="A6109" s="4"/>
      <c r="B6109" s="4"/>
    </row>
    <row r="6110" ht="14.25" customHeight="1">
      <c r="A6110" s="4"/>
      <c r="B6110" s="4"/>
    </row>
    <row r="6111" ht="14.25" customHeight="1">
      <c r="A6111" s="4"/>
      <c r="B6111" s="4"/>
    </row>
    <row r="6112" ht="14.25" customHeight="1">
      <c r="A6112" s="4"/>
      <c r="B6112" s="4"/>
    </row>
    <row r="6113" ht="14.25" customHeight="1">
      <c r="A6113" s="4"/>
      <c r="B6113" s="4"/>
    </row>
    <row r="6114" ht="14.25" customHeight="1">
      <c r="A6114" s="4"/>
      <c r="B6114" s="4"/>
    </row>
    <row r="6115" ht="14.25" customHeight="1">
      <c r="A6115" s="4"/>
      <c r="B6115" s="4"/>
    </row>
    <row r="6116" ht="14.25" customHeight="1">
      <c r="A6116" s="4"/>
      <c r="B6116" s="4"/>
    </row>
    <row r="6117" ht="14.25" customHeight="1">
      <c r="A6117" s="4"/>
      <c r="B6117" s="4"/>
    </row>
    <row r="6118" ht="14.25" customHeight="1">
      <c r="A6118" s="4"/>
      <c r="B6118" s="4"/>
    </row>
    <row r="6119" ht="14.25" customHeight="1">
      <c r="A6119" s="4"/>
      <c r="B6119" s="4"/>
    </row>
    <row r="6120" ht="14.25" customHeight="1">
      <c r="A6120" s="4"/>
      <c r="B6120" s="4"/>
    </row>
    <row r="6121" ht="14.25" customHeight="1">
      <c r="A6121" s="4"/>
      <c r="B6121" s="4"/>
    </row>
    <row r="6122" ht="14.25" customHeight="1">
      <c r="A6122" s="4"/>
      <c r="B6122" s="4"/>
    </row>
    <row r="6123" ht="14.25" customHeight="1">
      <c r="A6123" s="4"/>
      <c r="B6123" s="4"/>
    </row>
    <row r="6124" ht="14.25" customHeight="1">
      <c r="A6124" s="4"/>
      <c r="B6124" s="4"/>
    </row>
    <row r="6125" ht="14.25" customHeight="1">
      <c r="A6125" s="4"/>
      <c r="B6125" s="4"/>
    </row>
    <row r="6126" ht="14.25" customHeight="1">
      <c r="A6126" s="4"/>
      <c r="B6126" s="4"/>
    </row>
    <row r="6127" ht="14.25" customHeight="1">
      <c r="A6127" s="4"/>
      <c r="B6127" s="4"/>
    </row>
    <row r="6128" ht="14.25" customHeight="1">
      <c r="A6128" s="4"/>
      <c r="B6128" s="4"/>
    </row>
    <row r="6129" ht="14.25" customHeight="1">
      <c r="A6129" s="4"/>
      <c r="B6129" s="4"/>
    </row>
    <row r="6130" ht="14.25" customHeight="1">
      <c r="A6130" s="4"/>
      <c r="B6130" s="4"/>
    </row>
    <row r="6131" ht="14.25" customHeight="1">
      <c r="A6131" s="4"/>
      <c r="B6131" s="4"/>
    </row>
    <row r="6132" ht="14.25" customHeight="1">
      <c r="A6132" s="4"/>
      <c r="B6132" s="4"/>
    </row>
    <row r="6133" ht="14.25" customHeight="1">
      <c r="A6133" s="4"/>
      <c r="B6133" s="4"/>
    </row>
    <row r="6134" ht="14.25" customHeight="1">
      <c r="A6134" s="4"/>
      <c r="B6134" s="4"/>
    </row>
    <row r="6135" ht="14.25" customHeight="1">
      <c r="A6135" s="4"/>
      <c r="B6135" s="4"/>
    </row>
    <row r="6136" ht="14.25" customHeight="1">
      <c r="A6136" s="4"/>
      <c r="B6136" s="4"/>
    </row>
    <row r="6137" ht="14.25" customHeight="1">
      <c r="A6137" s="4"/>
      <c r="B6137" s="4"/>
    </row>
    <row r="6138" ht="14.25" customHeight="1">
      <c r="A6138" s="4"/>
      <c r="B6138" s="4"/>
    </row>
    <row r="6139" ht="14.25" customHeight="1">
      <c r="A6139" s="4"/>
      <c r="B6139" s="4"/>
    </row>
    <row r="6140" ht="14.25" customHeight="1">
      <c r="A6140" s="4"/>
      <c r="B6140" s="4"/>
    </row>
    <row r="6141" ht="14.25" customHeight="1">
      <c r="A6141" s="4"/>
      <c r="B6141" s="4"/>
    </row>
    <row r="6142" ht="14.25" customHeight="1">
      <c r="A6142" s="4"/>
      <c r="B6142" s="4"/>
    </row>
    <row r="6143" ht="14.25" customHeight="1">
      <c r="A6143" s="4"/>
      <c r="B6143" s="4"/>
    </row>
    <row r="6144" ht="14.25" customHeight="1">
      <c r="A6144" s="4"/>
      <c r="B6144" s="4"/>
    </row>
    <row r="6145" ht="14.25" customHeight="1">
      <c r="A6145" s="4"/>
      <c r="B6145" s="4"/>
    </row>
    <row r="6146" ht="14.25" customHeight="1">
      <c r="A6146" s="4"/>
      <c r="B6146" s="4"/>
    </row>
    <row r="6147" ht="14.25" customHeight="1">
      <c r="A6147" s="4"/>
      <c r="B6147" s="4"/>
    </row>
    <row r="6148" ht="14.25" customHeight="1">
      <c r="A6148" s="4"/>
      <c r="B6148" s="4"/>
    </row>
    <row r="6149" ht="14.25" customHeight="1">
      <c r="A6149" s="4"/>
      <c r="B6149" s="4"/>
    </row>
    <row r="6150" ht="14.25" customHeight="1">
      <c r="A6150" s="4"/>
      <c r="B6150" s="4"/>
    </row>
    <row r="6151" ht="14.25" customHeight="1">
      <c r="A6151" s="4"/>
      <c r="B6151" s="4"/>
    </row>
    <row r="6152" ht="14.25" customHeight="1">
      <c r="A6152" s="4"/>
      <c r="B6152" s="4"/>
    </row>
    <row r="6153" ht="14.25" customHeight="1">
      <c r="A6153" s="4"/>
      <c r="B6153" s="4"/>
    </row>
    <row r="6154" ht="14.25" customHeight="1">
      <c r="A6154" s="4"/>
      <c r="B6154" s="4"/>
    </row>
    <row r="6155" ht="14.25" customHeight="1">
      <c r="A6155" s="4"/>
      <c r="B6155" s="4"/>
    </row>
    <row r="6156" ht="14.25" customHeight="1">
      <c r="A6156" s="4"/>
      <c r="B6156" s="4"/>
    </row>
    <row r="6157" ht="14.25" customHeight="1">
      <c r="A6157" s="4"/>
      <c r="B6157" s="4"/>
    </row>
    <row r="6158" ht="14.25" customHeight="1">
      <c r="A6158" s="4"/>
      <c r="B6158" s="4"/>
    </row>
    <row r="6159" ht="14.25" customHeight="1">
      <c r="A6159" s="4"/>
      <c r="B6159" s="4"/>
    </row>
    <row r="6160" ht="14.25" customHeight="1">
      <c r="A6160" s="4"/>
      <c r="B6160" s="4"/>
    </row>
    <row r="6161" ht="14.25" customHeight="1">
      <c r="A6161" s="4"/>
      <c r="B6161" s="4"/>
    </row>
    <row r="6162" ht="14.25" customHeight="1">
      <c r="A6162" s="4"/>
      <c r="B6162" s="4"/>
    </row>
    <row r="6163" ht="14.25" customHeight="1">
      <c r="A6163" s="4"/>
      <c r="B6163" s="4"/>
    </row>
    <row r="6164" ht="14.25" customHeight="1">
      <c r="A6164" s="4"/>
      <c r="B6164" s="4"/>
    </row>
    <row r="6165" ht="14.25" customHeight="1">
      <c r="A6165" s="4"/>
      <c r="B6165" s="4"/>
    </row>
    <row r="6166" ht="14.25" customHeight="1">
      <c r="A6166" s="4"/>
      <c r="B6166" s="4"/>
    </row>
    <row r="6167" ht="14.25" customHeight="1">
      <c r="A6167" s="4"/>
      <c r="B6167" s="4"/>
    </row>
    <row r="6168" ht="14.25" customHeight="1">
      <c r="A6168" s="4"/>
      <c r="B6168" s="4"/>
    </row>
    <row r="6169" ht="14.25" customHeight="1">
      <c r="A6169" s="4"/>
      <c r="B6169" s="4"/>
    </row>
    <row r="6170" ht="14.25" customHeight="1">
      <c r="A6170" s="4"/>
      <c r="B6170" s="4"/>
    </row>
    <row r="6171" ht="14.25" customHeight="1">
      <c r="A6171" s="4"/>
      <c r="B6171" s="4"/>
    </row>
    <row r="6172" ht="14.25" customHeight="1">
      <c r="A6172" s="4"/>
      <c r="B6172" s="4"/>
    </row>
    <row r="6173" ht="14.25" customHeight="1">
      <c r="A6173" s="4"/>
      <c r="B6173" s="4"/>
    </row>
    <row r="6174" ht="14.25" customHeight="1">
      <c r="A6174" s="4"/>
      <c r="B6174" s="4"/>
    </row>
    <row r="6175" ht="14.25" customHeight="1">
      <c r="A6175" s="4"/>
      <c r="B6175" s="4"/>
    </row>
    <row r="6176" ht="14.25" customHeight="1">
      <c r="A6176" s="4"/>
      <c r="B6176" s="4"/>
    </row>
    <row r="6177" ht="14.25" customHeight="1">
      <c r="A6177" s="4"/>
      <c r="B6177" s="4"/>
    </row>
    <row r="6178" ht="14.25" customHeight="1">
      <c r="A6178" s="4"/>
      <c r="B6178" s="4"/>
    </row>
    <row r="6179" ht="14.25" customHeight="1">
      <c r="A6179" s="4"/>
      <c r="B6179" s="4"/>
    </row>
    <row r="6180" ht="14.25" customHeight="1">
      <c r="A6180" s="4"/>
      <c r="B6180" s="4"/>
    </row>
    <row r="6181" ht="14.25" customHeight="1">
      <c r="A6181" s="4"/>
      <c r="B6181" s="4"/>
    </row>
    <row r="6182" ht="14.25" customHeight="1">
      <c r="A6182" s="4"/>
      <c r="B6182" s="4"/>
    </row>
    <row r="6183" ht="14.25" customHeight="1">
      <c r="A6183" s="4"/>
      <c r="B6183" s="4"/>
    </row>
    <row r="6184" ht="14.25" customHeight="1">
      <c r="A6184" s="4"/>
      <c r="B6184" s="4"/>
    </row>
    <row r="6185" ht="14.25" customHeight="1">
      <c r="A6185" s="4"/>
      <c r="B6185" s="4"/>
    </row>
    <row r="6186" ht="14.25" customHeight="1">
      <c r="A6186" s="4"/>
      <c r="B6186" s="4"/>
    </row>
    <row r="6187" ht="14.25" customHeight="1">
      <c r="A6187" s="4"/>
      <c r="B6187" s="4"/>
    </row>
    <row r="6188" ht="14.25" customHeight="1">
      <c r="A6188" s="4"/>
      <c r="B6188" s="4"/>
    </row>
    <row r="6189" ht="14.25" customHeight="1">
      <c r="A6189" s="4"/>
      <c r="B6189" s="4"/>
    </row>
    <row r="6190" ht="14.25" customHeight="1">
      <c r="A6190" s="4"/>
      <c r="B6190" s="4"/>
    </row>
    <row r="6191" ht="14.25" customHeight="1">
      <c r="A6191" s="4"/>
      <c r="B6191" s="4"/>
    </row>
    <row r="6192" ht="14.25" customHeight="1">
      <c r="A6192" s="4"/>
      <c r="B6192" s="4"/>
    </row>
    <row r="6193" ht="14.25" customHeight="1">
      <c r="A6193" s="4"/>
      <c r="B6193" s="4"/>
    </row>
    <row r="6194" ht="14.25" customHeight="1">
      <c r="A6194" s="4"/>
      <c r="B6194" s="4"/>
    </row>
    <row r="6195" ht="14.25" customHeight="1">
      <c r="A6195" s="4"/>
      <c r="B6195" s="4"/>
    </row>
    <row r="6196" ht="14.25" customHeight="1">
      <c r="A6196" s="4"/>
      <c r="B6196" s="4"/>
    </row>
    <row r="6197" ht="14.25" customHeight="1">
      <c r="A6197" s="4"/>
      <c r="B6197" s="4"/>
    </row>
    <row r="6198" ht="14.25" customHeight="1">
      <c r="A6198" s="4"/>
      <c r="B6198" s="4"/>
    </row>
    <row r="6199" ht="14.25" customHeight="1">
      <c r="A6199" s="4"/>
      <c r="B6199" s="4"/>
    </row>
    <row r="6200" ht="14.25" customHeight="1">
      <c r="A6200" s="4"/>
      <c r="B6200" s="4"/>
    </row>
    <row r="6201" ht="14.25" customHeight="1">
      <c r="A6201" s="4"/>
      <c r="B6201" s="4"/>
    </row>
    <row r="6202" ht="14.25" customHeight="1">
      <c r="A6202" s="4"/>
      <c r="B6202" s="4"/>
    </row>
    <row r="6203" ht="14.25" customHeight="1">
      <c r="A6203" s="4"/>
      <c r="B6203" s="4"/>
    </row>
    <row r="6204" ht="14.25" customHeight="1">
      <c r="A6204" s="4"/>
      <c r="B6204" s="4"/>
    </row>
    <row r="6205" ht="14.25" customHeight="1">
      <c r="A6205" s="4"/>
      <c r="B6205" s="4"/>
    </row>
    <row r="6206" ht="14.25" customHeight="1">
      <c r="A6206" s="4"/>
      <c r="B6206" s="4"/>
    </row>
    <row r="6207" ht="14.25" customHeight="1">
      <c r="A6207" s="4"/>
      <c r="B6207" s="4"/>
    </row>
    <row r="6208" ht="14.25" customHeight="1">
      <c r="A6208" s="4"/>
      <c r="B6208" s="4"/>
    </row>
    <row r="6209" ht="14.25" customHeight="1">
      <c r="A6209" s="4"/>
      <c r="B6209" s="4"/>
    </row>
    <row r="6210" ht="14.25" customHeight="1">
      <c r="A6210" s="4"/>
      <c r="B6210" s="4"/>
    </row>
    <row r="6211" ht="14.25" customHeight="1">
      <c r="A6211" s="4"/>
      <c r="B6211" s="4"/>
    </row>
    <row r="6212" ht="14.25" customHeight="1">
      <c r="A6212" s="4"/>
      <c r="B6212" s="4"/>
    </row>
    <row r="6213" ht="14.25" customHeight="1">
      <c r="A6213" s="4"/>
      <c r="B6213" s="4"/>
    </row>
    <row r="6214" ht="14.25" customHeight="1">
      <c r="A6214" s="4"/>
      <c r="B6214" s="4"/>
    </row>
    <row r="6215" ht="14.25" customHeight="1">
      <c r="A6215" s="4"/>
      <c r="B6215" s="4"/>
    </row>
    <row r="6216" ht="14.25" customHeight="1">
      <c r="A6216" s="4"/>
      <c r="B6216" s="4"/>
    </row>
    <row r="6217" ht="14.25" customHeight="1">
      <c r="A6217" s="4"/>
      <c r="B6217" s="4"/>
    </row>
    <row r="6218" ht="14.25" customHeight="1">
      <c r="A6218" s="4"/>
      <c r="B6218" s="4"/>
    </row>
    <row r="6219" ht="14.25" customHeight="1">
      <c r="A6219" s="4"/>
      <c r="B6219" s="4"/>
    </row>
    <row r="6220" ht="14.25" customHeight="1">
      <c r="A6220" s="4"/>
      <c r="B6220" s="4"/>
    </row>
    <row r="6221" ht="14.25" customHeight="1">
      <c r="A6221" s="4"/>
      <c r="B6221" s="4"/>
    </row>
    <row r="6222" ht="14.25" customHeight="1">
      <c r="A6222" s="4"/>
      <c r="B6222" s="4"/>
    </row>
    <row r="6223" ht="14.25" customHeight="1">
      <c r="A6223" s="4"/>
      <c r="B6223" s="4"/>
    </row>
    <row r="6224" ht="14.25" customHeight="1">
      <c r="A6224" s="4"/>
      <c r="B6224" s="4"/>
    </row>
    <row r="6225" ht="14.25" customHeight="1">
      <c r="A6225" s="4"/>
      <c r="B6225" s="4"/>
    </row>
    <row r="6226" ht="14.25" customHeight="1">
      <c r="A6226" s="4"/>
      <c r="B6226" s="4"/>
    </row>
    <row r="6227" ht="14.25" customHeight="1">
      <c r="A6227" s="4"/>
      <c r="B6227" s="4"/>
    </row>
    <row r="6228" ht="14.25" customHeight="1">
      <c r="A6228" s="4"/>
      <c r="B6228" s="4"/>
    </row>
    <row r="6229" ht="14.25" customHeight="1">
      <c r="A6229" s="4"/>
      <c r="B6229" s="4"/>
    </row>
    <row r="6230" ht="14.25" customHeight="1">
      <c r="A6230" s="4"/>
      <c r="B6230" s="4"/>
    </row>
    <row r="6231" ht="14.25" customHeight="1">
      <c r="A6231" s="4"/>
      <c r="B6231" s="4"/>
    </row>
    <row r="6232" ht="14.25" customHeight="1">
      <c r="A6232" s="4"/>
      <c r="B6232" s="4"/>
    </row>
    <row r="6233" ht="14.25" customHeight="1">
      <c r="A6233" s="4"/>
      <c r="B6233" s="4"/>
    </row>
    <row r="6234" ht="14.25" customHeight="1">
      <c r="A6234" s="4"/>
      <c r="B6234" s="4"/>
    </row>
    <row r="6235" ht="14.25" customHeight="1">
      <c r="A6235" s="4"/>
      <c r="B6235" s="4"/>
    </row>
    <row r="6236" ht="14.25" customHeight="1">
      <c r="A6236" s="4"/>
      <c r="B6236" s="4"/>
    </row>
    <row r="6237" ht="14.25" customHeight="1">
      <c r="A6237" s="4"/>
      <c r="B6237" s="4"/>
    </row>
    <row r="6238" ht="14.25" customHeight="1">
      <c r="A6238" s="4"/>
      <c r="B6238" s="4"/>
    </row>
    <row r="6239" ht="14.25" customHeight="1">
      <c r="A6239" s="4"/>
      <c r="B6239" s="4"/>
    </row>
    <row r="6240" ht="14.25" customHeight="1">
      <c r="A6240" s="4"/>
      <c r="B6240" s="4"/>
    </row>
    <row r="6241" ht="14.25" customHeight="1">
      <c r="A6241" s="4"/>
      <c r="B6241" s="4"/>
    </row>
    <row r="6242" ht="14.25" customHeight="1">
      <c r="A6242" s="4"/>
      <c r="B6242" s="4"/>
    </row>
    <row r="6243" ht="14.25" customHeight="1">
      <c r="A6243" s="4"/>
      <c r="B6243" s="4"/>
    </row>
    <row r="6244" ht="14.25" customHeight="1">
      <c r="A6244" s="4"/>
      <c r="B6244" s="4"/>
    </row>
    <row r="6245" ht="14.25" customHeight="1">
      <c r="A6245" s="4"/>
      <c r="B6245" s="4"/>
    </row>
    <row r="6246" ht="14.25" customHeight="1">
      <c r="A6246" s="4"/>
      <c r="B6246" s="4"/>
    </row>
    <row r="6247" ht="14.25" customHeight="1">
      <c r="A6247" s="4"/>
      <c r="B6247" s="4"/>
    </row>
    <row r="6248" ht="14.25" customHeight="1">
      <c r="A6248" s="4"/>
      <c r="B6248" s="4"/>
    </row>
    <row r="6249" ht="14.25" customHeight="1">
      <c r="A6249" s="4"/>
      <c r="B6249" s="4"/>
    </row>
    <row r="6250" ht="14.25" customHeight="1">
      <c r="A6250" s="4"/>
      <c r="B6250" s="4"/>
    </row>
    <row r="6251" ht="14.25" customHeight="1">
      <c r="A6251" s="4"/>
      <c r="B6251" s="4"/>
    </row>
    <row r="6252" ht="14.25" customHeight="1">
      <c r="A6252" s="4"/>
      <c r="B6252" s="4"/>
    </row>
    <row r="6253" ht="14.25" customHeight="1">
      <c r="A6253" s="4"/>
      <c r="B6253" s="4"/>
    </row>
    <row r="6254" ht="14.25" customHeight="1">
      <c r="A6254" s="4"/>
      <c r="B6254" s="4"/>
    </row>
    <row r="6255" ht="14.25" customHeight="1">
      <c r="A6255" s="4"/>
      <c r="B6255" s="4"/>
    </row>
    <row r="6256" ht="14.25" customHeight="1">
      <c r="A6256" s="4"/>
      <c r="B6256" s="4"/>
    </row>
    <row r="6257" ht="14.25" customHeight="1">
      <c r="A6257" s="4"/>
      <c r="B6257" s="4"/>
    </row>
    <row r="6258" ht="14.25" customHeight="1">
      <c r="A6258" s="4"/>
      <c r="B6258" s="4"/>
    </row>
    <row r="6259" ht="14.25" customHeight="1">
      <c r="A6259" s="4"/>
      <c r="B6259" s="4"/>
    </row>
    <row r="6260" ht="14.25" customHeight="1">
      <c r="A6260" s="4"/>
      <c r="B6260" s="4"/>
    </row>
    <row r="6261" ht="14.25" customHeight="1">
      <c r="A6261" s="4"/>
      <c r="B6261" s="4"/>
    </row>
    <row r="6262" ht="14.25" customHeight="1">
      <c r="A6262" s="4"/>
      <c r="B6262" s="4"/>
    </row>
    <row r="6263" ht="14.25" customHeight="1">
      <c r="A6263" s="4"/>
      <c r="B6263" s="4"/>
    </row>
    <row r="6264" ht="14.25" customHeight="1">
      <c r="A6264" s="4"/>
      <c r="B6264" s="4"/>
    </row>
    <row r="6265" ht="14.25" customHeight="1">
      <c r="A6265" s="4"/>
      <c r="B6265" s="4"/>
    </row>
    <row r="6266" ht="14.25" customHeight="1">
      <c r="A6266" s="4"/>
      <c r="B6266" s="4"/>
    </row>
    <row r="6267" ht="14.25" customHeight="1">
      <c r="A6267" s="4"/>
      <c r="B6267" s="4"/>
    </row>
    <row r="6268" ht="14.25" customHeight="1">
      <c r="A6268" s="4"/>
      <c r="B6268" s="4"/>
    </row>
    <row r="6269" ht="14.25" customHeight="1">
      <c r="A6269" s="4"/>
      <c r="B6269" s="4"/>
    </row>
    <row r="6270" ht="14.25" customHeight="1">
      <c r="A6270" s="4"/>
      <c r="B6270" s="4"/>
    </row>
    <row r="6271" ht="14.25" customHeight="1">
      <c r="A6271" s="4"/>
      <c r="B6271" s="4"/>
    </row>
    <row r="6272" ht="14.25" customHeight="1">
      <c r="A6272" s="4"/>
      <c r="B6272" s="4"/>
    </row>
    <row r="6273" ht="14.25" customHeight="1">
      <c r="A6273" s="4"/>
      <c r="B6273" s="4"/>
    </row>
    <row r="6274" ht="14.25" customHeight="1">
      <c r="A6274" s="4"/>
      <c r="B6274" s="4"/>
    </row>
    <row r="6275" ht="14.25" customHeight="1">
      <c r="A6275" s="4"/>
      <c r="B6275" s="4"/>
    </row>
    <row r="6276" ht="14.25" customHeight="1">
      <c r="A6276" s="4"/>
      <c r="B6276" s="4"/>
    </row>
    <row r="6277" ht="14.25" customHeight="1">
      <c r="A6277" s="4"/>
      <c r="B6277" s="4"/>
    </row>
    <row r="6278" ht="14.25" customHeight="1">
      <c r="A6278" s="4"/>
      <c r="B6278" s="4"/>
    </row>
    <row r="6279" ht="14.25" customHeight="1">
      <c r="A6279" s="4"/>
      <c r="B6279" s="4"/>
    </row>
    <row r="6280" ht="14.25" customHeight="1">
      <c r="A6280" s="4"/>
      <c r="B6280" s="4"/>
    </row>
    <row r="6281" ht="14.25" customHeight="1">
      <c r="A6281" s="4"/>
      <c r="B6281" s="4"/>
    </row>
    <row r="6282" ht="14.25" customHeight="1">
      <c r="A6282" s="4"/>
      <c r="B6282" s="4"/>
    </row>
    <row r="6283" ht="14.25" customHeight="1">
      <c r="A6283" s="4"/>
      <c r="B6283" s="4"/>
    </row>
    <row r="6284" ht="14.25" customHeight="1">
      <c r="A6284" s="4"/>
      <c r="B6284" s="4"/>
    </row>
    <row r="6285" ht="14.25" customHeight="1">
      <c r="A6285" s="4"/>
      <c r="B6285" s="4"/>
    </row>
    <row r="6286" ht="14.25" customHeight="1">
      <c r="A6286" s="4"/>
      <c r="B6286" s="4"/>
    </row>
    <row r="6287" ht="14.25" customHeight="1">
      <c r="A6287" s="4"/>
      <c r="B6287" s="4"/>
    </row>
    <row r="6288" ht="14.25" customHeight="1">
      <c r="A6288" s="4"/>
      <c r="B6288" s="4"/>
    </row>
    <row r="6289" ht="14.25" customHeight="1">
      <c r="A6289" s="4"/>
      <c r="B6289" s="4"/>
    </row>
    <row r="6290" ht="14.25" customHeight="1">
      <c r="A6290" s="4"/>
      <c r="B6290" s="4"/>
    </row>
    <row r="6291" ht="14.25" customHeight="1">
      <c r="A6291" s="4"/>
      <c r="B6291" s="4"/>
    </row>
    <row r="6292" ht="14.25" customHeight="1">
      <c r="A6292" s="4"/>
      <c r="B6292" s="4"/>
    </row>
    <row r="6293" ht="14.25" customHeight="1">
      <c r="A6293" s="4"/>
      <c r="B6293" s="4"/>
    </row>
    <row r="6294" ht="14.25" customHeight="1">
      <c r="A6294" s="4"/>
      <c r="B6294" s="4"/>
    </row>
    <row r="6295" ht="14.25" customHeight="1">
      <c r="A6295" s="4"/>
      <c r="B6295" s="4"/>
    </row>
    <row r="6296" ht="14.25" customHeight="1">
      <c r="A6296" s="4"/>
      <c r="B6296" s="4"/>
    </row>
    <row r="6297" ht="14.25" customHeight="1">
      <c r="A6297" s="4"/>
      <c r="B6297" s="4"/>
    </row>
    <row r="6298" ht="14.25" customHeight="1">
      <c r="A6298" s="4"/>
      <c r="B6298" s="4"/>
    </row>
    <row r="6299" ht="14.25" customHeight="1">
      <c r="A6299" s="4"/>
      <c r="B6299" s="4"/>
    </row>
    <row r="6300" ht="14.25" customHeight="1">
      <c r="A6300" s="4"/>
      <c r="B6300" s="4"/>
    </row>
    <row r="6301" ht="14.25" customHeight="1">
      <c r="A6301" s="4"/>
      <c r="B6301" s="4"/>
    </row>
    <row r="6302" ht="14.25" customHeight="1">
      <c r="A6302" s="4"/>
      <c r="B6302" s="4"/>
    </row>
    <row r="6303" ht="14.25" customHeight="1">
      <c r="A6303" s="4"/>
      <c r="B6303" s="4"/>
    </row>
    <row r="6304" ht="14.25" customHeight="1">
      <c r="A6304" s="4"/>
      <c r="B6304" s="4"/>
    </row>
    <row r="6305" ht="14.25" customHeight="1">
      <c r="A6305" s="4"/>
      <c r="B6305" s="4"/>
    </row>
    <row r="6306" ht="14.25" customHeight="1">
      <c r="A6306" s="4"/>
      <c r="B6306" s="4"/>
    </row>
    <row r="6307" ht="14.25" customHeight="1">
      <c r="A6307" s="4"/>
      <c r="B6307" s="4"/>
    </row>
    <row r="6308" ht="14.25" customHeight="1">
      <c r="A6308" s="4"/>
      <c r="B6308" s="4"/>
    </row>
    <row r="6309" ht="14.25" customHeight="1">
      <c r="A6309" s="4"/>
      <c r="B6309" s="4"/>
    </row>
    <row r="6310" ht="14.25" customHeight="1">
      <c r="A6310" s="4"/>
      <c r="B6310" s="4"/>
    </row>
    <row r="6311" ht="14.25" customHeight="1">
      <c r="A6311" s="4"/>
      <c r="B6311" s="4"/>
    </row>
    <row r="6312" ht="14.25" customHeight="1">
      <c r="A6312" s="4"/>
      <c r="B6312" s="4"/>
    </row>
    <row r="6313" ht="14.25" customHeight="1">
      <c r="A6313" s="4"/>
      <c r="B6313" s="4"/>
    </row>
    <row r="6314" ht="14.25" customHeight="1">
      <c r="A6314" s="4"/>
      <c r="B6314" s="4"/>
    </row>
    <row r="6315" ht="14.25" customHeight="1">
      <c r="A6315" s="4"/>
      <c r="B6315" s="4"/>
    </row>
    <row r="6316" ht="14.25" customHeight="1">
      <c r="A6316" s="4"/>
      <c r="B6316" s="4"/>
    </row>
    <row r="6317" ht="14.25" customHeight="1">
      <c r="A6317" s="4"/>
      <c r="B6317" s="4"/>
    </row>
    <row r="6318" ht="14.25" customHeight="1">
      <c r="A6318" s="4"/>
      <c r="B6318" s="4"/>
    </row>
    <row r="6319" ht="14.25" customHeight="1">
      <c r="A6319" s="4"/>
      <c r="B6319" s="4"/>
    </row>
    <row r="6320" ht="14.25" customHeight="1">
      <c r="A6320" s="4"/>
      <c r="B6320" s="4"/>
    </row>
    <row r="6321" ht="14.25" customHeight="1">
      <c r="A6321" s="4"/>
      <c r="B6321" s="4"/>
    </row>
    <row r="6322" ht="14.25" customHeight="1">
      <c r="A6322" s="4"/>
      <c r="B6322" s="4"/>
    </row>
    <row r="6323" ht="14.25" customHeight="1">
      <c r="A6323" s="4"/>
      <c r="B6323" s="4"/>
    </row>
    <row r="6324" ht="14.25" customHeight="1">
      <c r="A6324" s="4"/>
      <c r="B6324" s="4"/>
    </row>
    <row r="6325" ht="14.25" customHeight="1">
      <c r="A6325" s="4"/>
      <c r="B6325" s="4"/>
    </row>
    <row r="6326" ht="14.25" customHeight="1">
      <c r="A6326" s="4"/>
      <c r="B6326" s="4"/>
    </row>
    <row r="6327" ht="14.25" customHeight="1">
      <c r="A6327" s="4"/>
      <c r="B6327" s="4"/>
    </row>
    <row r="6328" ht="14.25" customHeight="1">
      <c r="A6328" s="4"/>
      <c r="B6328" s="4"/>
    </row>
    <row r="6329" ht="14.25" customHeight="1">
      <c r="A6329" s="4"/>
      <c r="B6329" s="4"/>
    </row>
    <row r="6330" ht="14.25" customHeight="1">
      <c r="A6330" s="4"/>
      <c r="B6330" s="4"/>
    </row>
    <row r="6331" ht="14.25" customHeight="1">
      <c r="A6331" s="4"/>
      <c r="B6331" s="4"/>
    </row>
    <row r="6332" ht="14.25" customHeight="1">
      <c r="A6332" s="4"/>
      <c r="B6332" s="4"/>
    </row>
    <row r="6333" ht="14.25" customHeight="1">
      <c r="A6333" s="4"/>
      <c r="B6333" s="4"/>
    </row>
    <row r="6334" ht="14.25" customHeight="1">
      <c r="A6334" s="4"/>
      <c r="B6334" s="4"/>
    </row>
    <row r="6335" ht="14.25" customHeight="1">
      <c r="A6335" s="4"/>
      <c r="B6335" s="4"/>
    </row>
    <row r="6336" ht="14.25" customHeight="1">
      <c r="A6336" s="4"/>
      <c r="B6336" s="4"/>
    </row>
    <row r="6337" ht="14.25" customHeight="1">
      <c r="A6337" s="4"/>
      <c r="B6337" s="4"/>
    </row>
    <row r="6338" ht="14.25" customHeight="1">
      <c r="A6338" s="4"/>
      <c r="B6338" s="4"/>
    </row>
    <row r="6339" ht="14.25" customHeight="1">
      <c r="A6339" s="4"/>
      <c r="B6339" s="4"/>
    </row>
    <row r="6340" ht="14.25" customHeight="1">
      <c r="A6340" s="4"/>
      <c r="B6340" s="4"/>
    </row>
    <row r="6341" ht="14.25" customHeight="1">
      <c r="A6341" s="4"/>
      <c r="B6341" s="4"/>
    </row>
    <row r="6342" ht="14.25" customHeight="1">
      <c r="A6342" s="4"/>
      <c r="B6342" s="4"/>
    </row>
    <row r="6343" ht="14.25" customHeight="1">
      <c r="A6343" s="4"/>
      <c r="B6343" s="4"/>
    </row>
    <row r="6344" ht="14.25" customHeight="1">
      <c r="A6344" s="4"/>
      <c r="B6344" s="4"/>
    </row>
    <row r="6345" ht="14.25" customHeight="1">
      <c r="A6345" s="4"/>
      <c r="B6345" s="4"/>
    </row>
    <row r="6346" ht="14.25" customHeight="1">
      <c r="A6346" s="4"/>
      <c r="B6346" s="4"/>
    </row>
    <row r="6347" ht="14.25" customHeight="1">
      <c r="A6347" s="4"/>
      <c r="B6347" s="4"/>
    </row>
    <row r="6348" ht="14.25" customHeight="1">
      <c r="A6348" s="4"/>
      <c r="B6348" s="4"/>
    </row>
    <row r="6349" ht="14.25" customHeight="1">
      <c r="A6349" s="4"/>
      <c r="B6349" s="4"/>
    </row>
    <row r="6350" ht="14.25" customHeight="1">
      <c r="A6350" s="4"/>
      <c r="B6350" s="4"/>
    </row>
    <row r="6351" ht="14.25" customHeight="1">
      <c r="A6351" s="4"/>
      <c r="B6351" s="4"/>
    </row>
    <row r="6352" ht="14.25" customHeight="1">
      <c r="A6352" s="4"/>
      <c r="B6352" s="4"/>
    </row>
    <row r="6353" ht="14.25" customHeight="1">
      <c r="A6353" s="4"/>
      <c r="B6353" s="4"/>
    </row>
    <row r="6354" ht="14.25" customHeight="1">
      <c r="A6354" s="4"/>
      <c r="B6354" s="4"/>
    </row>
    <row r="6355" ht="14.25" customHeight="1">
      <c r="A6355" s="4"/>
      <c r="B6355" s="4"/>
    </row>
    <row r="6356" ht="14.25" customHeight="1">
      <c r="A6356" s="4"/>
      <c r="B6356" s="4"/>
    </row>
    <row r="6357" ht="14.25" customHeight="1">
      <c r="A6357" s="4"/>
      <c r="B6357" s="4"/>
    </row>
    <row r="6358" ht="14.25" customHeight="1">
      <c r="A6358" s="4"/>
      <c r="B6358" s="4"/>
    </row>
    <row r="6359" ht="14.25" customHeight="1">
      <c r="A6359" s="4"/>
      <c r="B6359" s="4"/>
    </row>
    <row r="6360" ht="14.25" customHeight="1">
      <c r="A6360" s="4"/>
      <c r="B6360" s="4"/>
    </row>
    <row r="6361" ht="14.25" customHeight="1">
      <c r="A6361" s="4"/>
      <c r="B6361" s="4"/>
    </row>
    <row r="6362" ht="14.25" customHeight="1">
      <c r="A6362" s="4"/>
      <c r="B6362" s="4"/>
    </row>
    <row r="6363" ht="14.25" customHeight="1">
      <c r="A6363" s="4"/>
      <c r="B6363" s="4"/>
    </row>
    <row r="6364" ht="14.25" customHeight="1">
      <c r="A6364" s="4"/>
      <c r="B6364" s="4"/>
    </row>
    <row r="6365" ht="14.25" customHeight="1">
      <c r="A6365" s="4"/>
      <c r="B6365" s="4"/>
    </row>
    <row r="6366" ht="14.25" customHeight="1">
      <c r="A6366" s="4"/>
      <c r="B6366" s="4"/>
    </row>
    <row r="6367" ht="14.25" customHeight="1">
      <c r="A6367" s="4"/>
      <c r="B6367" s="4"/>
    </row>
    <row r="6368" ht="14.25" customHeight="1">
      <c r="A6368" s="4"/>
      <c r="B6368" s="4"/>
    </row>
    <row r="6369" ht="14.25" customHeight="1">
      <c r="A6369" s="4"/>
      <c r="B6369" s="4"/>
    </row>
    <row r="6370" ht="14.25" customHeight="1">
      <c r="A6370" s="4"/>
      <c r="B6370" s="4"/>
    </row>
    <row r="6371" ht="14.25" customHeight="1">
      <c r="A6371" s="4"/>
      <c r="B6371" s="4"/>
    </row>
    <row r="6372" ht="14.25" customHeight="1">
      <c r="A6372" s="4"/>
      <c r="B6372" s="4"/>
    </row>
    <row r="6373" ht="14.25" customHeight="1">
      <c r="A6373" s="4"/>
      <c r="B6373" s="4"/>
    </row>
    <row r="6374" ht="14.25" customHeight="1">
      <c r="A6374" s="4"/>
      <c r="B6374" s="4"/>
    </row>
    <row r="6375" ht="14.25" customHeight="1">
      <c r="A6375" s="4"/>
      <c r="B6375" s="4"/>
    </row>
    <row r="6376" ht="14.25" customHeight="1">
      <c r="A6376" s="4"/>
      <c r="B6376" s="4"/>
    </row>
    <row r="6377" ht="14.25" customHeight="1">
      <c r="A6377" s="4"/>
      <c r="B6377" s="4"/>
    </row>
    <row r="6378" ht="14.25" customHeight="1">
      <c r="A6378" s="4"/>
      <c r="B6378" s="4"/>
    </row>
    <row r="6379" ht="14.25" customHeight="1">
      <c r="A6379" s="4"/>
      <c r="B6379" s="4"/>
    </row>
    <row r="6380" ht="14.25" customHeight="1">
      <c r="A6380" s="4"/>
      <c r="B6380" s="4"/>
    </row>
    <row r="6381" ht="14.25" customHeight="1">
      <c r="A6381" s="4"/>
      <c r="B6381" s="4"/>
    </row>
    <row r="6382" ht="14.25" customHeight="1">
      <c r="A6382" s="4"/>
      <c r="B6382" s="4"/>
    </row>
    <row r="6383" ht="14.25" customHeight="1">
      <c r="A6383" s="4"/>
      <c r="B6383" s="4"/>
    </row>
    <row r="6384" ht="14.25" customHeight="1">
      <c r="A6384" s="4"/>
      <c r="B6384" s="4"/>
    </row>
    <row r="6385" ht="14.25" customHeight="1">
      <c r="A6385" s="4"/>
      <c r="B6385" s="4"/>
    </row>
    <row r="6386" ht="14.25" customHeight="1">
      <c r="A6386" s="4"/>
      <c r="B6386" s="4"/>
    </row>
    <row r="6387" ht="14.25" customHeight="1">
      <c r="A6387" s="4"/>
      <c r="B6387" s="4"/>
    </row>
    <row r="6388" ht="14.25" customHeight="1">
      <c r="A6388" s="4"/>
      <c r="B6388" s="4"/>
    </row>
    <row r="6389" ht="14.25" customHeight="1">
      <c r="A6389" s="4"/>
      <c r="B6389" s="4"/>
    </row>
    <row r="6390" ht="14.25" customHeight="1">
      <c r="A6390" s="4"/>
      <c r="B6390" s="4"/>
    </row>
    <row r="6391" ht="14.25" customHeight="1">
      <c r="A6391" s="4"/>
      <c r="B6391" s="4"/>
    </row>
    <row r="6392" ht="14.25" customHeight="1">
      <c r="A6392" s="4"/>
      <c r="B6392" s="4"/>
    </row>
    <row r="6393" ht="14.25" customHeight="1">
      <c r="A6393" s="4"/>
      <c r="B6393" s="4"/>
    </row>
    <row r="6394" ht="14.25" customHeight="1">
      <c r="A6394" s="4"/>
      <c r="B6394" s="4"/>
    </row>
    <row r="6395" ht="14.25" customHeight="1">
      <c r="A6395" s="4"/>
      <c r="B6395" s="4"/>
    </row>
    <row r="6396" ht="14.25" customHeight="1">
      <c r="A6396" s="4"/>
      <c r="B6396" s="4"/>
    </row>
    <row r="6397" ht="14.25" customHeight="1">
      <c r="A6397" s="4"/>
      <c r="B6397" s="4"/>
    </row>
    <row r="6398" ht="14.25" customHeight="1">
      <c r="A6398" s="4"/>
      <c r="B6398" s="4"/>
    </row>
    <row r="6399" ht="14.25" customHeight="1">
      <c r="A6399" s="4"/>
      <c r="B6399" s="4"/>
    </row>
    <row r="6400" ht="14.25" customHeight="1">
      <c r="A6400" s="4"/>
      <c r="B6400" s="4"/>
    </row>
    <row r="6401" ht="14.25" customHeight="1">
      <c r="A6401" s="4"/>
      <c r="B6401" s="4"/>
    </row>
    <row r="6402" ht="14.25" customHeight="1">
      <c r="A6402" s="4"/>
      <c r="B6402" s="4"/>
    </row>
    <row r="6403" ht="14.25" customHeight="1">
      <c r="A6403" s="4"/>
      <c r="B6403" s="4"/>
    </row>
    <row r="6404" ht="14.25" customHeight="1">
      <c r="A6404" s="4"/>
      <c r="B6404" s="4"/>
    </row>
    <row r="6405" ht="14.25" customHeight="1">
      <c r="A6405" s="4"/>
      <c r="B6405" s="4"/>
    </row>
    <row r="6406" ht="14.25" customHeight="1">
      <c r="A6406" s="4"/>
      <c r="B6406" s="4"/>
    </row>
    <row r="6407" ht="14.25" customHeight="1">
      <c r="A6407" s="4"/>
      <c r="B6407" s="4"/>
    </row>
    <row r="6408" ht="14.25" customHeight="1">
      <c r="A6408" s="4"/>
      <c r="B6408" s="4"/>
    </row>
    <row r="6409" ht="14.25" customHeight="1">
      <c r="A6409" s="4"/>
      <c r="B6409" s="4"/>
    </row>
    <row r="6410" ht="14.25" customHeight="1">
      <c r="A6410" s="4"/>
      <c r="B6410" s="4"/>
    </row>
    <row r="6411" ht="14.25" customHeight="1">
      <c r="A6411" s="4"/>
      <c r="B6411" s="4"/>
    </row>
    <row r="6412" ht="14.25" customHeight="1">
      <c r="A6412" s="4"/>
      <c r="B6412" s="4"/>
    </row>
    <row r="6413" ht="14.25" customHeight="1">
      <c r="A6413" s="4"/>
      <c r="B6413" s="4"/>
    </row>
    <row r="6414" ht="14.25" customHeight="1">
      <c r="A6414" s="4"/>
      <c r="B6414" s="4"/>
    </row>
    <row r="6415" ht="14.25" customHeight="1">
      <c r="A6415" s="4"/>
      <c r="B6415" s="4"/>
    </row>
    <row r="6416" ht="14.25" customHeight="1">
      <c r="A6416" s="4"/>
      <c r="B6416" s="4"/>
    </row>
    <row r="6417" ht="14.25" customHeight="1">
      <c r="A6417" s="4"/>
      <c r="B6417" s="4"/>
    </row>
    <row r="6418" ht="14.25" customHeight="1">
      <c r="A6418" s="4"/>
      <c r="B6418" s="4"/>
    </row>
    <row r="6419" ht="14.25" customHeight="1">
      <c r="A6419" s="4"/>
      <c r="B6419" s="4"/>
    </row>
    <row r="6420" ht="14.25" customHeight="1">
      <c r="A6420" s="4"/>
      <c r="B6420" s="4"/>
    </row>
    <row r="6421" ht="14.25" customHeight="1">
      <c r="A6421" s="4"/>
      <c r="B6421" s="4"/>
    </row>
    <row r="6422" ht="14.25" customHeight="1">
      <c r="A6422" s="4"/>
      <c r="B6422" s="4"/>
    </row>
    <row r="6423" ht="14.25" customHeight="1">
      <c r="A6423" s="4"/>
      <c r="B6423" s="4"/>
    </row>
    <row r="6424" ht="14.25" customHeight="1">
      <c r="A6424" s="4"/>
      <c r="B6424" s="4"/>
    </row>
    <row r="6425" ht="14.25" customHeight="1">
      <c r="A6425" s="4"/>
      <c r="B6425" s="4"/>
    </row>
    <row r="6426" ht="14.25" customHeight="1">
      <c r="A6426" s="4"/>
      <c r="B6426" s="4"/>
    </row>
    <row r="6427" ht="14.25" customHeight="1">
      <c r="A6427" s="4"/>
      <c r="B6427" s="4"/>
    </row>
    <row r="6428" ht="14.25" customHeight="1">
      <c r="A6428" s="4"/>
      <c r="B6428" s="4"/>
    </row>
    <row r="6429" ht="14.25" customHeight="1">
      <c r="A6429" s="4"/>
      <c r="B6429" s="4"/>
    </row>
    <row r="6430" ht="14.25" customHeight="1">
      <c r="A6430" s="4"/>
      <c r="B6430" s="4"/>
    </row>
    <row r="6431" ht="14.25" customHeight="1">
      <c r="A6431" s="4"/>
      <c r="B6431" s="4"/>
    </row>
    <row r="6432" ht="14.25" customHeight="1">
      <c r="A6432" s="4"/>
      <c r="B6432" s="4"/>
    </row>
    <row r="6433" ht="14.25" customHeight="1">
      <c r="A6433" s="4"/>
      <c r="B6433" s="4"/>
    </row>
    <row r="6434" ht="14.25" customHeight="1">
      <c r="A6434" s="4"/>
      <c r="B6434" s="4"/>
    </row>
    <row r="6435" ht="14.25" customHeight="1">
      <c r="A6435" s="4"/>
      <c r="B6435" s="4"/>
    </row>
    <row r="6436" ht="14.25" customHeight="1">
      <c r="A6436" s="4"/>
      <c r="B6436" s="4"/>
    </row>
    <row r="6437" ht="14.25" customHeight="1">
      <c r="A6437" s="4"/>
      <c r="B6437" s="4"/>
    </row>
    <row r="6438" ht="14.25" customHeight="1">
      <c r="A6438" s="4"/>
      <c r="B6438" s="4"/>
    </row>
    <row r="6439" ht="14.25" customHeight="1">
      <c r="A6439" s="4"/>
      <c r="B6439" s="4"/>
    </row>
    <row r="6440" ht="14.25" customHeight="1">
      <c r="A6440" s="4"/>
      <c r="B6440" s="4"/>
    </row>
    <row r="6441" ht="14.25" customHeight="1">
      <c r="A6441" s="4"/>
      <c r="B6441" s="4"/>
    </row>
    <row r="6442" ht="14.25" customHeight="1">
      <c r="A6442" s="4"/>
      <c r="B6442" s="4"/>
    </row>
    <row r="6443" ht="14.25" customHeight="1">
      <c r="A6443" s="4"/>
      <c r="B6443" s="4"/>
    </row>
    <row r="6444" ht="14.25" customHeight="1">
      <c r="A6444" s="4"/>
      <c r="B6444" s="4"/>
    </row>
    <row r="6445" ht="14.25" customHeight="1">
      <c r="A6445" s="4"/>
      <c r="B6445" s="4"/>
    </row>
    <row r="6446" ht="14.25" customHeight="1">
      <c r="A6446" s="4"/>
      <c r="B6446" s="4"/>
    </row>
    <row r="6447" ht="14.25" customHeight="1">
      <c r="A6447" s="4"/>
      <c r="B6447" s="4"/>
    </row>
    <row r="6448" ht="14.25" customHeight="1">
      <c r="A6448" s="4"/>
      <c r="B6448" s="4"/>
    </row>
    <row r="6449" ht="14.25" customHeight="1">
      <c r="A6449" s="4"/>
      <c r="B6449" s="4"/>
    </row>
    <row r="6450" ht="14.25" customHeight="1">
      <c r="A6450" s="4"/>
      <c r="B6450" s="4"/>
    </row>
    <row r="6451" ht="14.25" customHeight="1">
      <c r="A6451" s="4"/>
      <c r="B6451" s="4"/>
    </row>
    <row r="6452" ht="14.25" customHeight="1">
      <c r="A6452" s="4"/>
      <c r="B6452" s="4"/>
    </row>
    <row r="6453" ht="14.25" customHeight="1">
      <c r="A6453" s="4"/>
      <c r="B6453" s="4"/>
    </row>
    <row r="6454" ht="14.25" customHeight="1">
      <c r="A6454" s="4"/>
      <c r="B6454" s="4"/>
    </row>
    <row r="6455" ht="14.25" customHeight="1">
      <c r="A6455" s="4"/>
      <c r="B6455" s="4"/>
    </row>
    <row r="6456" ht="14.25" customHeight="1">
      <c r="A6456" s="4"/>
      <c r="B6456" s="4"/>
    </row>
    <row r="6457" ht="14.25" customHeight="1">
      <c r="A6457" s="4"/>
      <c r="B6457" s="4"/>
    </row>
    <row r="6458" ht="14.25" customHeight="1">
      <c r="A6458" s="4"/>
      <c r="B6458" s="4"/>
    </row>
    <row r="6459" ht="14.25" customHeight="1">
      <c r="A6459" s="4"/>
      <c r="B6459" s="4"/>
    </row>
    <row r="6460" ht="14.25" customHeight="1">
      <c r="A6460" s="4"/>
      <c r="B6460" s="4"/>
    </row>
    <row r="6461" ht="14.25" customHeight="1">
      <c r="A6461" s="4"/>
      <c r="B6461" s="4"/>
    </row>
    <row r="6462" ht="14.25" customHeight="1">
      <c r="A6462" s="4"/>
      <c r="B6462" s="4"/>
    </row>
    <row r="6463" ht="14.25" customHeight="1">
      <c r="A6463" s="4"/>
      <c r="B6463" s="4"/>
    </row>
    <row r="6464" ht="14.25" customHeight="1">
      <c r="A6464" s="4"/>
      <c r="B6464" s="4"/>
    </row>
    <row r="6465" ht="14.25" customHeight="1">
      <c r="A6465" s="4"/>
      <c r="B6465" s="4"/>
    </row>
    <row r="6466" ht="14.25" customHeight="1">
      <c r="A6466" s="4"/>
      <c r="B6466" s="4"/>
    </row>
    <row r="6467" ht="14.25" customHeight="1">
      <c r="A6467" s="4"/>
      <c r="B6467" s="4"/>
    </row>
    <row r="6468" ht="14.25" customHeight="1">
      <c r="A6468" s="4"/>
      <c r="B6468" s="4"/>
    </row>
    <row r="6469" ht="14.25" customHeight="1">
      <c r="A6469" s="4"/>
      <c r="B6469" s="4"/>
    </row>
    <row r="6470" ht="14.25" customHeight="1">
      <c r="A6470" s="4"/>
      <c r="B6470" s="4"/>
    </row>
    <row r="6471" ht="14.25" customHeight="1">
      <c r="A6471" s="4"/>
      <c r="B6471" s="4"/>
    </row>
    <row r="6472" ht="14.25" customHeight="1">
      <c r="A6472" s="4"/>
      <c r="B6472" s="4"/>
    </row>
    <row r="6473" ht="14.25" customHeight="1">
      <c r="A6473" s="4"/>
      <c r="B6473" s="4"/>
    </row>
    <row r="6474" ht="14.25" customHeight="1">
      <c r="A6474" s="4"/>
      <c r="B6474" s="4"/>
    </row>
    <row r="6475" ht="14.25" customHeight="1">
      <c r="A6475" s="4"/>
      <c r="B6475" s="4"/>
    </row>
    <row r="6476" ht="14.25" customHeight="1">
      <c r="A6476" s="4"/>
      <c r="B6476" s="4"/>
    </row>
    <row r="6477" ht="14.25" customHeight="1">
      <c r="A6477" s="4"/>
      <c r="B6477" s="4"/>
    </row>
    <row r="6478" ht="14.25" customHeight="1">
      <c r="A6478" s="4"/>
      <c r="B6478" s="4"/>
    </row>
    <row r="6479" ht="14.25" customHeight="1">
      <c r="A6479" s="4"/>
      <c r="B6479" s="4"/>
    </row>
    <row r="6480" ht="14.25" customHeight="1">
      <c r="A6480" s="4"/>
      <c r="B6480" s="4"/>
    </row>
    <row r="6481" ht="14.25" customHeight="1">
      <c r="A6481" s="4"/>
      <c r="B6481" s="4"/>
    </row>
    <row r="6482" ht="14.25" customHeight="1">
      <c r="A6482" s="4"/>
      <c r="B6482" s="4"/>
    </row>
    <row r="6483" ht="14.25" customHeight="1">
      <c r="A6483" s="4"/>
      <c r="B6483" s="4"/>
    </row>
    <row r="6484" ht="14.25" customHeight="1">
      <c r="A6484" s="4"/>
      <c r="B6484" s="4"/>
    </row>
    <row r="6485" ht="14.25" customHeight="1">
      <c r="A6485" s="4"/>
      <c r="B6485" s="4"/>
    </row>
    <row r="6486" ht="14.25" customHeight="1">
      <c r="A6486" s="4"/>
      <c r="B6486" s="4"/>
    </row>
    <row r="6487" ht="14.25" customHeight="1">
      <c r="A6487" s="4"/>
      <c r="B6487" s="4"/>
    </row>
    <row r="6488" ht="14.25" customHeight="1">
      <c r="A6488" s="4"/>
      <c r="B6488" s="4"/>
    </row>
    <row r="6489" ht="14.25" customHeight="1">
      <c r="A6489" s="4"/>
      <c r="B6489" s="4"/>
    </row>
    <row r="6490" ht="14.25" customHeight="1">
      <c r="A6490" s="4"/>
      <c r="B6490" s="4"/>
    </row>
    <row r="6491" ht="14.25" customHeight="1">
      <c r="A6491" s="4"/>
      <c r="B6491" s="4"/>
    </row>
    <row r="6492" ht="14.25" customHeight="1">
      <c r="A6492" s="4"/>
      <c r="B6492" s="4"/>
    </row>
    <row r="6493" ht="14.25" customHeight="1">
      <c r="A6493" s="4"/>
      <c r="B6493" s="4"/>
    </row>
    <row r="6494" ht="14.25" customHeight="1">
      <c r="A6494" s="4"/>
      <c r="B6494" s="4"/>
    </row>
    <row r="6495" ht="14.25" customHeight="1">
      <c r="A6495" s="4"/>
      <c r="B6495" s="4"/>
    </row>
    <row r="6496" ht="14.25" customHeight="1">
      <c r="A6496" s="4"/>
      <c r="B6496" s="4"/>
    </row>
    <row r="6497" ht="14.25" customHeight="1">
      <c r="A6497" s="4"/>
      <c r="B6497" s="4"/>
    </row>
    <row r="6498" ht="14.25" customHeight="1">
      <c r="A6498" s="4"/>
      <c r="B6498" s="4"/>
    </row>
    <row r="6499" ht="14.25" customHeight="1">
      <c r="A6499" s="4"/>
      <c r="B6499" s="4"/>
    </row>
    <row r="6500" ht="14.25" customHeight="1">
      <c r="A6500" s="4"/>
      <c r="B6500" s="4"/>
    </row>
    <row r="6501" ht="14.25" customHeight="1">
      <c r="A6501" s="4"/>
      <c r="B6501" s="4"/>
    </row>
    <row r="6502" ht="14.25" customHeight="1">
      <c r="A6502" s="4"/>
      <c r="B6502" s="4"/>
    </row>
    <row r="6503" ht="14.25" customHeight="1">
      <c r="A6503" s="4"/>
      <c r="B6503" s="4"/>
    </row>
    <row r="6504" ht="14.25" customHeight="1">
      <c r="A6504" s="4"/>
      <c r="B6504" s="4"/>
    </row>
    <row r="6505" ht="14.25" customHeight="1">
      <c r="A6505" s="4"/>
      <c r="B6505" s="4"/>
    </row>
    <row r="6506" ht="14.25" customHeight="1">
      <c r="A6506" s="4"/>
      <c r="B6506" s="4"/>
    </row>
    <row r="6507" ht="14.25" customHeight="1">
      <c r="A6507" s="4"/>
      <c r="B6507" s="4"/>
    </row>
    <row r="6508" ht="14.25" customHeight="1">
      <c r="A6508" s="4"/>
      <c r="B6508" s="4"/>
    </row>
    <row r="6509" ht="14.25" customHeight="1">
      <c r="A6509" s="4"/>
      <c r="B6509" s="4"/>
    </row>
    <row r="6510" ht="14.25" customHeight="1">
      <c r="A6510" s="4"/>
      <c r="B6510" s="4"/>
    </row>
    <row r="6511" ht="14.25" customHeight="1">
      <c r="A6511" s="4"/>
      <c r="B6511" s="4"/>
    </row>
    <row r="6512" ht="14.25" customHeight="1">
      <c r="A6512" s="4"/>
      <c r="B6512" s="4"/>
    </row>
    <row r="6513" ht="14.25" customHeight="1">
      <c r="A6513" s="4"/>
      <c r="B6513" s="4"/>
    </row>
    <row r="6514" ht="14.25" customHeight="1">
      <c r="A6514" s="4"/>
      <c r="B6514" s="4"/>
    </row>
    <row r="6515" ht="14.25" customHeight="1">
      <c r="A6515" s="4"/>
      <c r="B6515" s="4"/>
    </row>
    <row r="6516" ht="14.25" customHeight="1">
      <c r="A6516" s="4"/>
      <c r="B6516" s="4"/>
    </row>
    <row r="6517" ht="14.25" customHeight="1">
      <c r="A6517" s="4"/>
      <c r="B6517" s="4"/>
    </row>
    <row r="6518" ht="14.25" customHeight="1">
      <c r="A6518" s="4"/>
      <c r="B6518" s="4"/>
    </row>
    <row r="6519" ht="14.25" customHeight="1">
      <c r="A6519" s="4"/>
      <c r="B6519" s="4"/>
    </row>
    <row r="6520" ht="14.25" customHeight="1">
      <c r="A6520" s="4"/>
      <c r="B6520" s="4"/>
    </row>
    <row r="6521" ht="14.25" customHeight="1">
      <c r="A6521" s="4"/>
      <c r="B6521" s="4"/>
    </row>
    <row r="6522" ht="14.25" customHeight="1">
      <c r="A6522" s="4"/>
      <c r="B6522" s="4"/>
    </row>
    <row r="6523" ht="14.25" customHeight="1">
      <c r="A6523" s="4"/>
      <c r="B6523" s="4"/>
    </row>
    <row r="6524" ht="14.25" customHeight="1">
      <c r="A6524" s="4"/>
      <c r="B6524" s="4"/>
    </row>
    <row r="6525" ht="14.25" customHeight="1">
      <c r="A6525" s="4"/>
      <c r="B6525" s="4"/>
    </row>
    <row r="6526" ht="14.25" customHeight="1">
      <c r="A6526" s="4"/>
      <c r="B6526" s="4"/>
    </row>
    <row r="6527" ht="14.25" customHeight="1">
      <c r="A6527" s="4"/>
      <c r="B6527" s="4"/>
    </row>
    <row r="6528" ht="14.25" customHeight="1">
      <c r="A6528" s="4"/>
      <c r="B6528" s="4"/>
    </row>
    <row r="6529" ht="14.25" customHeight="1">
      <c r="A6529" s="4"/>
      <c r="B6529" s="4"/>
    </row>
    <row r="6530" ht="14.25" customHeight="1">
      <c r="A6530" s="4"/>
      <c r="B6530" s="4"/>
    </row>
    <row r="6531" ht="14.25" customHeight="1">
      <c r="A6531" s="4"/>
      <c r="B6531" s="4"/>
    </row>
    <row r="6532" ht="14.25" customHeight="1">
      <c r="A6532" s="4"/>
      <c r="B6532" s="4"/>
    </row>
    <row r="6533" ht="14.25" customHeight="1">
      <c r="A6533" s="4"/>
      <c r="B6533" s="4"/>
    </row>
    <row r="6534" ht="14.25" customHeight="1">
      <c r="A6534" s="4"/>
      <c r="B6534" s="4"/>
    </row>
    <row r="6535" ht="14.25" customHeight="1">
      <c r="A6535" s="4"/>
      <c r="B6535" s="4"/>
    </row>
    <row r="6536" ht="14.25" customHeight="1">
      <c r="A6536" s="4"/>
      <c r="B6536" s="4"/>
    </row>
    <row r="6537" ht="14.25" customHeight="1">
      <c r="A6537" s="4"/>
      <c r="B6537" s="4"/>
    </row>
    <row r="6538" ht="14.25" customHeight="1">
      <c r="A6538" s="4"/>
      <c r="B6538" s="4"/>
    </row>
    <row r="6539" ht="14.25" customHeight="1">
      <c r="A6539" s="4"/>
      <c r="B6539" s="4"/>
    </row>
    <row r="6540" ht="14.25" customHeight="1">
      <c r="A6540" s="4"/>
      <c r="B6540" s="4"/>
    </row>
    <row r="6541" ht="14.25" customHeight="1">
      <c r="A6541" s="4"/>
      <c r="B6541" s="4"/>
    </row>
    <row r="6542" ht="14.25" customHeight="1">
      <c r="A6542" s="4"/>
      <c r="B6542" s="4"/>
    </row>
    <row r="6543" ht="14.25" customHeight="1">
      <c r="A6543" s="4"/>
      <c r="B6543" s="4"/>
    </row>
    <row r="6544" ht="14.25" customHeight="1">
      <c r="A6544" s="4"/>
      <c r="B6544" s="4"/>
    </row>
    <row r="6545" ht="14.25" customHeight="1">
      <c r="A6545" s="4"/>
      <c r="B6545" s="4"/>
    </row>
    <row r="6546" ht="14.25" customHeight="1">
      <c r="A6546" s="4"/>
      <c r="B6546" s="4"/>
    </row>
    <row r="6547" ht="14.25" customHeight="1">
      <c r="A6547" s="4"/>
      <c r="B6547" s="4"/>
    </row>
    <row r="6548" ht="14.25" customHeight="1">
      <c r="A6548" s="4"/>
      <c r="B6548" s="4"/>
    </row>
    <row r="6549" ht="14.25" customHeight="1">
      <c r="A6549" s="4"/>
      <c r="B6549" s="4"/>
    </row>
    <row r="6550" ht="14.25" customHeight="1">
      <c r="A6550" s="4"/>
      <c r="B6550" s="4"/>
    </row>
    <row r="6551" ht="14.25" customHeight="1">
      <c r="A6551" s="4"/>
      <c r="B6551" s="4"/>
    </row>
    <row r="6552" ht="14.25" customHeight="1">
      <c r="A6552" s="4"/>
      <c r="B6552" s="4"/>
    </row>
    <row r="6553" ht="14.25" customHeight="1">
      <c r="A6553" s="4"/>
      <c r="B6553" s="4"/>
    </row>
    <row r="6554" ht="14.25" customHeight="1">
      <c r="A6554" s="4"/>
      <c r="B6554" s="4"/>
    </row>
    <row r="6555" ht="14.25" customHeight="1">
      <c r="A6555" s="4"/>
      <c r="B6555" s="4"/>
    </row>
    <row r="6556" ht="14.25" customHeight="1">
      <c r="A6556" s="4"/>
      <c r="B6556" s="4"/>
    </row>
    <row r="6557" ht="14.25" customHeight="1">
      <c r="A6557" s="4"/>
      <c r="B6557" s="4"/>
    </row>
    <row r="6558" ht="14.25" customHeight="1">
      <c r="A6558" s="4"/>
      <c r="B6558" s="4"/>
    </row>
    <row r="6559" ht="14.25" customHeight="1">
      <c r="A6559" s="4"/>
      <c r="B6559" s="4"/>
    </row>
    <row r="6560" ht="14.25" customHeight="1">
      <c r="A6560" s="4"/>
      <c r="B6560" s="4"/>
    </row>
    <row r="6561" ht="14.25" customHeight="1">
      <c r="A6561" s="4"/>
      <c r="B6561" s="4"/>
    </row>
    <row r="6562" ht="14.25" customHeight="1">
      <c r="A6562" s="4"/>
      <c r="B6562" s="4"/>
    </row>
    <row r="6563" ht="14.25" customHeight="1">
      <c r="A6563" s="4"/>
      <c r="B6563" s="4"/>
    </row>
    <row r="6564" ht="14.25" customHeight="1">
      <c r="A6564" s="4"/>
      <c r="B6564" s="4"/>
    </row>
    <row r="6565" ht="14.25" customHeight="1">
      <c r="A6565" s="4"/>
      <c r="B6565" s="4"/>
    </row>
    <row r="6566" ht="14.25" customHeight="1">
      <c r="A6566" s="4"/>
      <c r="B6566" s="4"/>
    </row>
    <row r="6567" ht="14.25" customHeight="1">
      <c r="A6567" s="4"/>
      <c r="B6567" s="4"/>
    </row>
    <row r="6568" ht="14.25" customHeight="1">
      <c r="A6568" s="4"/>
      <c r="B6568" s="4"/>
    </row>
    <row r="6569" ht="14.25" customHeight="1">
      <c r="A6569" s="4"/>
      <c r="B6569" s="4"/>
    </row>
    <row r="6570" ht="14.25" customHeight="1">
      <c r="A6570" s="4"/>
      <c r="B6570" s="4"/>
    </row>
    <row r="6571" ht="14.25" customHeight="1">
      <c r="A6571" s="4"/>
      <c r="B6571" s="4"/>
    </row>
    <row r="6572" ht="14.25" customHeight="1">
      <c r="A6572" s="4"/>
      <c r="B6572" s="4"/>
    </row>
    <row r="6573" ht="14.25" customHeight="1">
      <c r="A6573" s="4"/>
      <c r="B6573" s="4"/>
    </row>
    <row r="6574" ht="14.25" customHeight="1">
      <c r="A6574" s="4"/>
      <c r="B6574" s="4"/>
    </row>
    <row r="6575" ht="14.25" customHeight="1">
      <c r="A6575" s="4"/>
      <c r="B6575" s="4"/>
    </row>
    <row r="6576" ht="14.25" customHeight="1">
      <c r="A6576" s="4"/>
      <c r="B6576" s="4"/>
    </row>
    <row r="6577" ht="14.25" customHeight="1">
      <c r="A6577" s="4"/>
      <c r="B6577" s="4"/>
    </row>
    <row r="6578" ht="14.25" customHeight="1">
      <c r="A6578" s="4"/>
      <c r="B6578" s="4"/>
    </row>
    <row r="6579" ht="14.25" customHeight="1">
      <c r="A6579" s="4"/>
      <c r="B6579" s="4"/>
    </row>
    <row r="6580" ht="14.25" customHeight="1">
      <c r="A6580" s="4"/>
      <c r="B6580" s="4"/>
    </row>
    <row r="6581" ht="14.25" customHeight="1">
      <c r="A6581" s="4"/>
      <c r="B6581" s="4"/>
    </row>
    <row r="6582" ht="14.25" customHeight="1">
      <c r="A6582" s="4"/>
      <c r="B6582" s="4"/>
    </row>
    <row r="6583" ht="14.25" customHeight="1">
      <c r="A6583" s="4"/>
      <c r="B6583" s="4"/>
    </row>
    <row r="6584" ht="14.25" customHeight="1">
      <c r="A6584" s="4"/>
      <c r="B6584" s="4"/>
    </row>
    <row r="6585" ht="14.25" customHeight="1">
      <c r="A6585" s="4"/>
      <c r="B6585" s="4"/>
    </row>
    <row r="6586" ht="14.25" customHeight="1">
      <c r="A6586" s="4"/>
      <c r="B6586" s="4"/>
    </row>
    <row r="6587" ht="14.25" customHeight="1">
      <c r="A6587" s="4"/>
      <c r="B6587" s="4"/>
    </row>
    <row r="6588" ht="14.25" customHeight="1">
      <c r="A6588" s="4"/>
      <c r="B6588" s="4"/>
    </row>
    <row r="6589" ht="14.25" customHeight="1">
      <c r="A6589" s="4"/>
      <c r="B6589" s="4"/>
    </row>
    <row r="6590" ht="14.25" customHeight="1">
      <c r="A6590" s="4"/>
      <c r="B6590" s="4"/>
    </row>
    <row r="6591" ht="14.25" customHeight="1">
      <c r="A6591" s="4"/>
      <c r="B6591" s="4"/>
    </row>
    <row r="6592" ht="14.25" customHeight="1">
      <c r="A6592" s="4"/>
      <c r="B6592" s="4"/>
    </row>
    <row r="6593" ht="14.25" customHeight="1">
      <c r="A6593" s="4"/>
      <c r="B6593" s="4"/>
    </row>
    <row r="6594" ht="14.25" customHeight="1">
      <c r="A6594" s="4"/>
      <c r="B6594" s="4"/>
    </row>
    <row r="6595" ht="14.25" customHeight="1">
      <c r="A6595" s="4"/>
      <c r="B6595" s="4"/>
    </row>
    <row r="6596" ht="14.25" customHeight="1">
      <c r="A6596" s="4"/>
      <c r="B6596" s="4"/>
    </row>
    <row r="6597" ht="14.25" customHeight="1">
      <c r="A6597" s="4"/>
      <c r="B6597" s="4"/>
    </row>
    <row r="6598" ht="14.25" customHeight="1">
      <c r="A6598" s="4"/>
      <c r="B6598" s="4"/>
    </row>
    <row r="6599" ht="14.25" customHeight="1">
      <c r="A6599" s="4"/>
      <c r="B6599" s="4"/>
    </row>
    <row r="6600" ht="14.25" customHeight="1">
      <c r="A6600" s="4"/>
      <c r="B6600" s="4"/>
    </row>
    <row r="6601" ht="14.25" customHeight="1">
      <c r="A6601" s="4"/>
      <c r="B6601" s="4"/>
    </row>
    <row r="6602" ht="14.25" customHeight="1">
      <c r="A6602" s="4"/>
      <c r="B6602" s="4"/>
    </row>
    <row r="6603" ht="14.25" customHeight="1">
      <c r="A6603" s="4"/>
      <c r="B6603" s="4"/>
    </row>
    <row r="6604" ht="14.25" customHeight="1">
      <c r="A6604" s="4"/>
      <c r="B6604" s="4"/>
    </row>
    <row r="6605" ht="14.25" customHeight="1">
      <c r="A6605" s="4"/>
      <c r="B6605" s="4"/>
    </row>
    <row r="6606" ht="14.25" customHeight="1">
      <c r="A6606" s="4"/>
      <c r="B6606" s="4"/>
    </row>
    <row r="6607" ht="14.25" customHeight="1">
      <c r="A6607" s="4"/>
      <c r="B6607" s="4"/>
    </row>
    <row r="6608" ht="14.25" customHeight="1">
      <c r="A6608" s="4"/>
      <c r="B6608" s="4"/>
    </row>
    <row r="6609" ht="14.25" customHeight="1">
      <c r="A6609" s="4"/>
      <c r="B6609" s="4"/>
    </row>
    <row r="6610" ht="14.25" customHeight="1">
      <c r="A6610" s="4"/>
      <c r="B6610" s="4"/>
    </row>
    <row r="6611" ht="14.25" customHeight="1">
      <c r="A6611" s="4"/>
      <c r="B6611" s="4"/>
    </row>
    <row r="6612" ht="14.25" customHeight="1">
      <c r="A6612" s="4"/>
      <c r="B6612" s="4"/>
    </row>
    <row r="6613" ht="14.25" customHeight="1">
      <c r="A6613" s="4"/>
      <c r="B6613" s="4"/>
    </row>
    <row r="6614" ht="14.25" customHeight="1">
      <c r="A6614" s="4"/>
      <c r="B6614" s="4"/>
    </row>
    <row r="6615" ht="14.25" customHeight="1">
      <c r="A6615" s="4"/>
      <c r="B6615" s="4"/>
    </row>
    <row r="6616" ht="14.25" customHeight="1">
      <c r="A6616" s="4"/>
      <c r="B6616" s="4"/>
    </row>
    <row r="6617" ht="14.25" customHeight="1">
      <c r="A6617" s="4"/>
      <c r="B6617" s="4"/>
    </row>
    <row r="6618" ht="14.25" customHeight="1">
      <c r="A6618" s="4"/>
      <c r="B6618" s="4"/>
    </row>
    <row r="6619" ht="14.25" customHeight="1">
      <c r="A6619" s="4"/>
      <c r="B6619" s="4"/>
    </row>
    <row r="6620" ht="14.25" customHeight="1">
      <c r="A6620" s="4"/>
      <c r="B6620" s="4"/>
    </row>
    <row r="6621" ht="14.25" customHeight="1">
      <c r="A6621" s="4"/>
      <c r="B6621" s="4"/>
    </row>
    <row r="6622" ht="14.25" customHeight="1">
      <c r="A6622" s="4"/>
      <c r="B6622" s="4"/>
    </row>
    <row r="6623" ht="14.25" customHeight="1">
      <c r="A6623" s="4"/>
      <c r="B6623" s="4"/>
    </row>
    <row r="6624" ht="14.25" customHeight="1">
      <c r="A6624" s="4"/>
      <c r="B6624" s="4"/>
    </row>
    <row r="6625" ht="14.25" customHeight="1">
      <c r="A6625" s="4"/>
      <c r="B6625" s="4"/>
    </row>
    <row r="6626" ht="14.25" customHeight="1">
      <c r="A6626" s="4"/>
      <c r="B6626" s="4"/>
    </row>
    <row r="6627" ht="14.25" customHeight="1">
      <c r="A6627" s="4"/>
      <c r="B6627" s="4"/>
    </row>
    <row r="6628" ht="14.25" customHeight="1">
      <c r="A6628" s="4"/>
      <c r="B6628" s="4"/>
    </row>
    <row r="6629" ht="14.25" customHeight="1">
      <c r="A6629" s="4"/>
      <c r="B6629" s="4"/>
    </row>
    <row r="6630" ht="14.25" customHeight="1">
      <c r="A6630" s="4"/>
      <c r="B6630" s="4"/>
    </row>
    <row r="6631" ht="14.25" customHeight="1">
      <c r="A6631" s="4"/>
      <c r="B6631" s="4"/>
    </row>
    <row r="6632" ht="14.25" customHeight="1">
      <c r="A6632" s="4"/>
      <c r="B6632" s="4"/>
    </row>
    <row r="6633" ht="14.25" customHeight="1">
      <c r="A6633" s="4"/>
      <c r="B6633" s="4"/>
    </row>
    <row r="6634" ht="14.25" customHeight="1">
      <c r="A6634" s="4"/>
      <c r="B6634" s="4"/>
    </row>
    <row r="6635" ht="14.25" customHeight="1">
      <c r="A6635" s="4"/>
      <c r="B6635" s="4"/>
    </row>
    <row r="6636" ht="14.25" customHeight="1">
      <c r="A6636" s="4"/>
      <c r="B6636" s="4"/>
    </row>
    <row r="6637" ht="14.25" customHeight="1">
      <c r="A6637" s="4"/>
      <c r="B6637" s="4"/>
    </row>
    <row r="6638" ht="14.25" customHeight="1">
      <c r="A6638" s="4"/>
      <c r="B6638" s="4"/>
    </row>
    <row r="6639" ht="14.25" customHeight="1">
      <c r="A6639" s="4"/>
      <c r="B6639" s="4"/>
    </row>
    <row r="6640" ht="14.25" customHeight="1">
      <c r="A6640" s="4"/>
      <c r="B6640" s="4"/>
    </row>
    <row r="6641" ht="14.25" customHeight="1">
      <c r="A6641" s="4"/>
      <c r="B6641" s="4"/>
    </row>
    <row r="6642" ht="14.25" customHeight="1">
      <c r="A6642" s="4"/>
      <c r="B6642" s="4"/>
    </row>
    <row r="6643" ht="14.25" customHeight="1">
      <c r="A6643" s="4"/>
      <c r="B6643" s="4"/>
    </row>
    <row r="6644" ht="14.25" customHeight="1">
      <c r="A6644" s="4"/>
      <c r="B6644" s="4"/>
    </row>
    <row r="6645" ht="14.25" customHeight="1">
      <c r="A6645" s="4"/>
      <c r="B6645" s="4"/>
    </row>
    <row r="6646" ht="14.25" customHeight="1">
      <c r="A6646" s="4"/>
      <c r="B6646" s="4"/>
    </row>
    <row r="6647" ht="14.25" customHeight="1">
      <c r="A6647" s="4"/>
      <c r="B6647" s="4"/>
    </row>
    <row r="6648" ht="14.25" customHeight="1">
      <c r="A6648" s="4"/>
      <c r="B6648" s="4"/>
    </row>
    <row r="6649" ht="14.25" customHeight="1">
      <c r="A6649" s="4"/>
      <c r="B6649" s="4"/>
    </row>
    <row r="6650" ht="14.25" customHeight="1">
      <c r="A6650" s="4"/>
      <c r="B6650" s="4"/>
    </row>
    <row r="6651" ht="14.25" customHeight="1">
      <c r="A6651" s="4"/>
      <c r="B6651" s="4"/>
    </row>
    <row r="6652" ht="14.25" customHeight="1">
      <c r="A6652" s="4"/>
      <c r="B6652" s="4"/>
    </row>
    <row r="6653" ht="14.25" customHeight="1">
      <c r="A6653" s="4"/>
      <c r="B6653" s="4"/>
    </row>
    <row r="6654" ht="14.25" customHeight="1">
      <c r="A6654" s="4"/>
      <c r="B6654" s="4"/>
    </row>
    <row r="6655" ht="14.25" customHeight="1">
      <c r="A6655" s="4"/>
      <c r="B6655" s="4"/>
    </row>
    <row r="6656" ht="14.25" customHeight="1">
      <c r="A6656" s="4"/>
      <c r="B6656" s="4"/>
    </row>
    <row r="6657" ht="14.25" customHeight="1">
      <c r="A6657" s="4"/>
      <c r="B6657" s="4"/>
    </row>
    <row r="6658" ht="14.25" customHeight="1">
      <c r="A6658" s="4"/>
      <c r="B6658" s="4"/>
    </row>
    <row r="6659" ht="14.25" customHeight="1">
      <c r="A6659" s="4"/>
      <c r="B6659" s="4"/>
    </row>
    <row r="6660" ht="14.25" customHeight="1">
      <c r="A6660" s="4"/>
      <c r="B6660" s="4"/>
    </row>
    <row r="6661" ht="14.25" customHeight="1">
      <c r="A6661" s="4"/>
      <c r="B6661" s="4"/>
    </row>
    <row r="6662" ht="14.25" customHeight="1">
      <c r="A6662" s="4"/>
      <c r="B6662" s="4"/>
    </row>
    <row r="6663" ht="14.25" customHeight="1">
      <c r="A6663" s="4"/>
      <c r="B6663" s="4"/>
    </row>
    <row r="6664" ht="14.25" customHeight="1">
      <c r="A6664" s="4"/>
      <c r="B6664" s="4"/>
    </row>
    <row r="6665" ht="14.25" customHeight="1">
      <c r="A6665" s="4"/>
      <c r="B6665" s="4"/>
    </row>
    <row r="6666" ht="14.25" customHeight="1">
      <c r="A6666" s="4"/>
      <c r="B6666" s="4"/>
    </row>
    <row r="6667" ht="14.25" customHeight="1">
      <c r="A6667" s="4"/>
      <c r="B6667" s="4"/>
    </row>
    <row r="6668" ht="14.25" customHeight="1">
      <c r="A6668" s="4"/>
      <c r="B6668" s="4"/>
    </row>
    <row r="6669" ht="14.25" customHeight="1">
      <c r="A6669" s="4"/>
      <c r="B6669" s="4"/>
    </row>
    <row r="6670" ht="14.25" customHeight="1">
      <c r="A6670" s="4"/>
      <c r="B6670" s="4"/>
    </row>
    <row r="6671" ht="14.25" customHeight="1">
      <c r="A6671" s="4"/>
      <c r="B6671" s="4"/>
    </row>
    <row r="6672" ht="14.25" customHeight="1">
      <c r="A6672" s="4"/>
      <c r="B6672" s="4"/>
    </row>
    <row r="6673" ht="14.25" customHeight="1">
      <c r="A6673" s="4"/>
      <c r="B6673" s="4"/>
    </row>
    <row r="6674" ht="14.25" customHeight="1">
      <c r="A6674" s="4"/>
      <c r="B6674" s="4"/>
    </row>
    <row r="6675" ht="14.25" customHeight="1">
      <c r="A6675" s="4"/>
      <c r="B6675" s="4"/>
    </row>
    <row r="6676" ht="14.25" customHeight="1">
      <c r="A6676" s="4"/>
      <c r="B6676" s="4"/>
    </row>
    <row r="6677" ht="14.25" customHeight="1">
      <c r="A6677" s="4"/>
      <c r="B6677" s="4"/>
    </row>
    <row r="6678" ht="14.25" customHeight="1">
      <c r="A6678" s="4"/>
      <c r="B6678" s="4"/>
    </row>
    <row r="6679" ht="14.25" customHeight="1">
      <c r="A6679" s="4"/>
      <c r="B6679" s="4"/>
    </row>
    <row r="6680" ht="14.25" customHeight="1">
      <c r="A6680" s="4"/>
      <c r="B6680" s="4"/>
    </row>
    <row r="6681" ht="14.25" customHeight="1">
      <c r="A6681" s="4"/>
      <c r="B6681" s="4"/>
    </row>
    <row r="6682" ht="14.25" customHeight="1">
      <c r="A6682" s="4"/>
      <c r="B6682" s="4"/>
    </row>
    <row r="6683" ht="14.25" customHeight="1">
      <c r="A6683" s="4"/>
      <c r="B6683" s="4"/>
    </row>
    <row r="6684" ht="14.25" customHeight="1">
      <c r="A6684" s="4"/>
      <c r="B6684" s="4"/>
    </row>
    <row r="6685" ht="14.25" customHeight="1">
      <c r="A6685" s="4"/>
      <c r="B6685" s="4"/>
    </row>
    <row r="6686" ht="14.25" customHeight="1">
      <c r="A6686" s="4"/>
      <c r="B6686" s="4"/>
    </row>
    <row r="6687" ht="14.25" customHeight="1">
      <c r="A6687" s="4"/>
      <c r="B6687" s="4"/>
    </row>
    <row r="6688" ht="14.25" customHeight="1">
      <c r="A6688" s="4"/>
      <c r="B6688" s="4"/>
    </row>
    <row r="6689" ht="14.25" customHeight="1">
      <c r="A6689" s="4"/>
      <c r="B6689" s="4"/>
    </row>
    <row r="6690" ht="14.25" customHeight="1">
      <c r="A6690" s="4"/>
      <c r="B6690" s="4"/>
    </row>
    <row r="6691" ht="14.25" customHeight="1">
      <c r="A6691" s="4"/>
      <c r="B6691" s="4"/>
    </row>
    <row r="6692" ht="14.25" customHeight="1">
      <c r="A6692" s="4"/>
      <c r="B6692" s="4"/>
    </row>
    <row r="6693" ht="14.25" customHeight="1">
      <c r="A6693" s="4"/>
      <c r="B6693" s="4"/>
    </row>
    <row r="6694" ht="14.25" customHeight="1">
      <c r="A6694" s="4"/>
      <c r="B6694" s="4"/>
    </row>
    <row r="6695" ht="14.25" customHeight="1">
      <c r="A6695" s="4"/>
      <c r="B6695" s="4"/>
    </row>
    <row r="6696" ht="14.25" customHeight="1">
      <c r="A6696" s="4"/>
      <c r="B6696" s="4"/>
    </row>
    <row r="6697" ht="14.25" customHeight="1">
      <c r="A6697" s="4"/>
      <c r="B6697" s="4"/>
    </row>
    <row r="6698" ht="14.25" customHeight="1">
      <c r="A6698" s="4"/>
      <c r="B6698" s="4"/>
    </row>
    <row r="6699" ht="14.25" customHeight="1">
      <c r="A6699" s="4"/>
      <c r="B6699" s="4"/>
    </row>
    <row r="6700" ht="14.25" customHeight="1">
      <c r="A6700" s="4"/>
      <c r="B6700" s="4"/>
    </row>
    <row r="6701" ht="14.25" customHeight="1">
      <c r="A6701" s="4"/>
      <c r="B6701" s="4"/>
    </row>
    <row r="6702" ht="14.25" customHeight="1">
      <c r="A6702" s="4"/>
      <c r="B6702" s="4"/>
    </row>
    <row r="6703" ht="14.25" customHeight="1">
      <c r="A6703" s="4"/>
      <c r="B6703" s="4"/>
    </row>
    <row r="6704" ht="14.25" customHeight="1">
      <c r="A6704" s="4"/>
      <c r="B6704" s="4"/>
    </row>
    <row r="6705" ht="14.25" customHeight="1">
      <c r="A6705" s="4"/>
      <c r="B6705" s="4"/>
    </row>
    <row r="6706" ht="14.25" customHeight="1">
      <c r="A6706" s="4"/>
      <c r="B6706" s="4"/>
    </row>
    <row r="6707" ht="14.25" customHeight="1">
      <c r="A6707" s="4"/>
      <c r="B6707" s="4"/>
    </row>
    <row r="6708" ht="14.25" customHeight="1">
      <c r="A6708" s="4"/>
      <c r="B6708" s="4"/>
    </row>
    <row r="6709" ht="14.25" customHeight="1">
      <c r="A6709" s="4"/>
      <c r="B6709" s="4"/>
    </row>
    <row r="6710" ht="14.25" customHeight="1">
      <c r="A6710" s="4"/>
      <c r="B6710" s="4"/>
    </row>
    <row r="6711" ht="14.25" customHeight="1">
      <c r="A6711" s="4"/>
      <c r="B6711" s="4"/>
    </row>
    <row r="6712" ht="14.25" customHeight="1">
      <c r="A6712" s="4"/>
      <c r="B6712" s="4"/>
    </row>
    <row r="6713" ht="14.25" customHeight="1">
      <c r="A6713" s="4"/>
      <c r="B6713" s="4"/>
    </row>
    <row r="6714" ht="14.25" customHeight="1">
      <c r="A6714" s="4"/>
      <c r="B6714" s="4"/>
    </row>
    <row r="6715" ht="14.25" customHeight="1">
      <c r="A6715" s="4"/>
      <c r="B6715" s="4"/>
    </row>
    <row r="6716" ht="14.25" customHeight="1">
      <c r="A6716" s="4"/>
      <c r="B6716" s="4"/>
    </row>
    <row r="6717" ht="14.25" customHeight="1">
      <c r="A6717" s="4"/>
      <c r="B6717" s="4"/>
    </row>
    <row r="6718" ht="14.25" customHeight="1">
      <c r="A6718" s="4"/>
      <c r="B6718" s="4"/>
    </row>
    <row r="6719" ht="14.25" customHeight="1">
      <c r="A6719" s="4"/>
      <c r="B6719" s="4"/>
    </row>
    <row r="6720" ht="14.25" customHeight="1">
      <c r="A6720" s="4"/>
      <c r="B6720" s="4"/>
    </row>
    <row r="6721" ht="14.25" customHeight="1">
      <c r="A6721" s="4"/>
      <c r="B6721" s="4"/>
    </row>
    <row r="6722" ht="14.25" customHeight="1">
      <c r="A6722" s="4"/>
      <c r="B6722" s="4"/>
    </row>
    <row r="6723" ht="14.25" customHeight="1">
      <c r="A6723" s="4"/>
      <c r="B6723" s="4"/>
    </row>
    <row r="6724" ht="14.25" customHeight="1">
      <c r="A6724" s="4"/>
      <c r="B6724" s="4"/>
    </row>
    <row r="6725" ht="14.25" customHeight="1">
      <c r="A6725" s="4"/>
      <c r="B6725" s="4"/>
    </row>
    <row r="6726" ht="14.25" customHeight="1">
      <c r="A6726" s="4"/>
      <c r="B6726" s="4"/>
    </row>
    <row r="6727" ht="14.25" customHeight="1">
      <c r="A6727" s="4"/>
      <c r="B6727" s="4"/>
    </row>
    <row r="6728" ht="14.25" customHeight="1">
      <c r="A6728" s="4"/>
      <c r="B6728" s="4"/>
    </row>
    <row r="6729" ht="14.25" customHeight="1">
      <c r="A6729" s="4"/>
      <c r="B6729" s="4"/>
    </row>
    <row r="6730" ht="14.25" customHeight="1">
      <c r="A6730" s="4"/>
      <c r="B6730" s="4"/>
    </row>
    <row r="6731" ht="14.25" customHeight="1">
      <c r="A6731" s="4"/>
      <c r="B6731" s="4"/>
    </row>
    <row r="6732" ht="14.25" customHeight="1">
      <c r="A6732" s="4"/>
      <c r="B6732" s="4"/>
    </row>
    <row r="6733" ht="14.25" customHeight="1">
      <c r="A6733" s="4"/>
      <c r="B6733" s="4"/>
    </row>
    <row r="6734" ht="14.25" customHeight="1">
      <c r="A6734" s="4"/>
      <c r="B6734" s="4"/>
    </row>
    <row r="6735" ht="14.25" customHeight="1">
      <c r="A6735" s="4"/>
      <c r="B6735" s="4"/>
    </row>
    <row r="6736" ht="14.25" customHeight="1">
      <c r="A6736" s="4"/>
      <c r="B6736" s="4"/>
    </row>
    <row r="6737" ht="14.25" customHeight="1">
      <c r="A6737" s="4"/>
      <c r="B6737" s="4"/>
    </row>
    <row r="6738" ht="14.25" customHeight="1">
      <c r="A6738" s="4"/>
      <c r="B6738" s="4"/>
    </row>
    <row r="6739" ht="14.25" customHeight="1">
      <c r="A6739" s="4"/>
      <c r="B6739" s="4"/>
    </row>
    <row r="6740" ht="14.25" customHeight="1">
      <c r="A6740" s="4"/>
      <c r="B6740" s="4"/>
    </row>
    <row r="6741" ht="14.25" customHeight="1">
      <c r="A6741" s="4"/>
      <c r="B6741" s="4"/>
    </row>
    <row r="6742" ht="14.25" customHeight="1">
      <c r="A6742" s="4"/>
      <c r="B6742" s="4"/>
    </row>
    <row r="6743" ht="14.25" customHeight="1">
      <c r="A6743" s="4"/>
      <c r="B6743" s="4"/>
    </row>
    <row r="6744" ht="14.25" customHeight="1">
      <c r="A6744" s="4"/>
      <c r="B6744" s="4"/>
    </row>
    <row r="6745" ht="14.25" customHeight="1">
      <c r="A6745" s="4"/>
      <c r="B6745" s="4"/>
    </row>
    <row r="6746" ht="14.25" customHeight="1">
      <c r="A6746" s="4"/>
      <c r="B6746" s="4"/>
    </row>
    <row r="6747" ht="14.25" customHeight="1">
      <c r="A6747" s="4"/>
      <c r="B6747" s="4"/>
    </row>
    <row r="6748" ht="14.25" customHeight="1">
      <c r="A6748" s="4"/>
      <c r="B6748" s="4"/>
    </row>
    <row r="6749" ht="14.25" customHeight="1">
      <c r="A6749" s="4"/>
      <c r="B6749" s="4"/>
    </row>
    <row r="6750" ht="14.25" customHeight="1">
      <c r="A6750" s="4"/>
      <c r="B6750" s="4"/>
    </row>
    <row r="6751" ht="14.25" customHeight="1">
      <c r="A6751" s="4"/>
      <c r="B6751" s="4"/>
    </row>
    <row r="6752" ht="14.25" customHeight="1">
      <c r="A6752" s="4"/>
      <c r="B6752" s="4"/>
    </row>
    <row r="6753" ht="14.25" customHeight="1">
      <c r="A6753" s="4"/>
      <c r="B6753" s="4"/>
    </row>
    <row r="6754" ht="14.25" customHeight="1">
      <c r="A6754" s="4"/>
      <c r="B6754" s="4"/>
    </row>
    <row r="6755" ht="14.25" customHeight="1">
      <c r="A6755" s="4"/>
      <c r="B6755" s="4"/>
    </row>
    <row r="6756" ht="14.25" customHeight="1">
      <c r="A6756" s="4"/>
      <c r="B6756" s="4"/>
    </row>
    <row r="6757" ht="14.25" customHeight="1">
      <c r="A6757" s="4"/>
      <c r="B6757" s="4"/>
    </row>
    <row r="6758" ht="14.25" customHeight="1">
      <c r="A6758" s="4"/>
      <c r="B6758" s="4"/>
    </row>
    <row r="6759" ht="14.25" customHeight="1">
      <c r="A6759" s="4"/>
      <c r="B6759" s="4"/>
    </row>
    <row r="6760" ht="14.25" customHeight="1">
      <c r="A6760" s="4"/>
      <c r="B6760" s="4"/>
    </row>
    <row r="6761" ht="14.25" customHeight="1">
      <c r="A6761" s="4"/>
      <c r="B6761" s="4"/>
    </row>
    <row r="6762" ht="14.25" customHeight="1">
      <c r="A6762" s="4"/>
      <c r="B6762" s="4"/>
    </row>
    <row r="6763" ht="14.25" customHeight="1">
      <c r="A6763" s="4"/>
      <c r="B6763" s="4"/>
    </row>
    <row r="6764" ht="14.25" customHeight="1">
      <c r="A6764" s="4"/>
      <c r="B6764" s="4"/>
    </row>
    <row r="6765" ht="14.25" customHeight="1">
      <c r="A6765" s="4"/>
      <c r="B6765" s="4"/>
    </row>
    <row r="6766" ht="14.25" customHeight="1">
      <c r="A6766" s="4"/>
      <c r="B6766" s="4"/>
    </row>
    <row r="6767" ht="14.25" customHeight="1">
      <c r="A6767" s="4"/>
      <c r="B6767" s="4"/>
    </row>
    <row r="6768" ht="14.25" customHeight="1">
      <c r="A6768" s="4"/>
      <c r="B6768" s="4"/>
    </row>
    <row r="6769" ht="14.25" customHeight="1">
      <c r="A6769" s="4"/>
      <c r="B6769" s="4"/>
    </row>
    <row r="6770" ht="14.25" customHeight="1">
      <c r="A6770" s="4"/>
      <c r="B6770" s="4"/>
    </row>
    <row r="6771" ht="14.25" customHeight="1">
      <c r="A6771" s="4"/>
      <c r="B6771" s="4"/>
    </row>
    <row r="6772" ht="14.25" customHeight="1">
      <c r="A6772" s="4"/>
      <c r="B6772" s="4"/>
    </row>
    <row r="6773" ht="14.25" customHeight="1">
      <c r="A6773" s="4"/>
      <c r="B6773" s="4"/>
    </row>
    <row r="6774" ht="14.25" customHeight="1">
      <c r="A6774" s="4"/>
      <c r="B6774" s="4"/>
    </row>
    <row r="6775" ht="14.25" customHeight="1">
      <c r="A6775" s="4"/>
      <c r="B6775" s="4"/>
    </row>
    <row r="6776" ht="14.25" customHeight="1">
      <c r="A6776" s="4"/>
      <c r="B6776" s="4"/>
    </row>
    <row r="6777" ht="14.25" customHeight="1">
      <c r="A6777" s="4"/>
      <c r="B6777" s="4"/>
    </row>
    <row r="6778" ht="14.25" customHeight="1">
      <c r="A6778" s="4"/>
      <c r="B6778" s="4"/>
    </row>
    <row r="6779" ht="14.25" customHeight="1">
      <c r="A6779" s="4"/>
      <c r="B6779" s="4"/>
    </row>
    <row r="6780" ht="14.25" customHeight="1">
      <c r="A6780" s="4"/>
      <c r="B6780" s="4"/>
    </row>
    <row r="6781" ht="14.25" customHeight="1">
      <c r="A6781" s="4"/>
      <c r="B6781" s="4"/>
    </row>
    <row r="6782" ht="14.25" customHeight="1">
      <c r="A6782" s="4"/>
      <c r="B6782" s="4"/>
    </row>
    <row r="6783" ht="14.25" customHeight="1">
      <c r="A6783" s="4"/>
      <c r="B6783" s="4"/>
    </row>
    <row r="6784" ht="14.25" customHeight="1">
      <c r="A6784" s="4"/>
      <c r="B6784" s="4"/>
    </row>
    <row r="6785" ht="14.25" customHeight="1">
      <c r="A6785" s="4"/>
      <c r="B6785" s="4"/>
    </row>
    <row r="6786" ht="14.25" customHeight="1">
      <c r="A6786" s="4"/>
      <c r="B6786" s="4"/>
    </row>
    <row r="6787" ht="14.25" customHeight="1">
      <c r="A6787" s="4"/>
      <c r="B6787" s="4"/>
    </row>
    <row r="6788" ht="14.25" customHeight="1">
      <c r="A6788" s="4"/>
      <c r="B6788" s="4"/>
    </row>
    <row r="6789" ht="14.25" customHeight="1">
      <c r="A6789" s="4"/>
      <c r="B6789" s="4"/>
    </row>
    <row r="6790" ht="14.25" customHeight="1">
      <c r="A6790" s="4"/>
      <c r="B6790" s="4"/>
    </row>
    <row r="6791" ht="14.25" customHeight="1">
      <c r="A6791" s="4"/>
      <c r="B6791" s="4"/>
    </row>
    <row r="6792" ht="14.25" customHeight="1">
      <c r="A6792" s="4"/>
      <c r="B6792" s="4"/>
    </row>
    <row r="6793" ht="14.25" customHeight="1">
      <c r="A6793" s="4"/>
      <c r="B6793" s="4"/>
    </row>
    <row r="6794" ht="14.25" customHeight="1">
      <c r="A6794" s="4"/>
      <c r="B6794" s="4"/>
    </row>
    <row r="6795" ht="14.25" customHeight="1">
      <c r="A6795" s="4"/>
      <c r="B6795" s="4"/>
    </row>
    <row r="6796" ht="14.25" customHeight="1">
      <c r="A6796" s="4"/>
      <c r="B6796" s="4"/>
    </row>
    <row r="6797" ht="14.25" customHeight="1">
      <c r="A6797" s="4"/>
      <c r="B6797" s="4"/>
    </row>
    <row r="6798" ht="14.25" customHeight="1">
      <c r="A6798" s="4"/>
      <c r="B6798" s="4"/>
    </row>
    <row r="6799" ht="14.25" customHeight="1">
      <c r="A6799" s="4"/>
      <c r="B6799" s="4"/>
    </row>
    <row r="6800" ht="14.25" customHeight="1">
      <c r="A6800" s="4"/>
      <c r="B6800" s="4"/>
    </row>
    <row r="6801" ht="14.25" customHeight="1">
      <c r="A6801" s="4"/>
      <c r="B6801" s="4"/>
    </row>
    <row r="6802" ht="14.25" customHeight="1">
      <c r="A6802" s="4"/>
      <c r="B6802" s="4"/>
    </row>
    <row r="6803" ht="14.25" customHeight="1">
      <c r="A6803" s="4"/>
      <c r="B6803" s="4"/>
    </row>
    <row r="6804" ht="14.25" customHeight="1">
      <c r="A6804" s="4"/>
      <c r="B6804" s="4"/>
    </row>
    <row r="6805" ht="14.25" customHeight="1">
      <c r="A6805" s="4"/>
      <c r="B6805" s="4"/>
    </row>
    <row r="6806" ht="14.25" customHeight="1">
      <c r="A6806" s="4"/>
      <c r="B6806" s="4"/>
    </row>
    <row r="6807" ht="14.25" customHeight="1">
      <c r="A6807" s="4"/>
      <c r="B6807" s="4"/>
    </row>
    <row r="6808" ht="14.25" customHeight="1">
      <c r="A6808" s="4"/>
      <c r="B6808" s="4"/>
    </row>
    <row r="6809" ht="14.25" customHeight="1">
      <c r="A6809" s="4"/>
      <c r="B6809" s="4"/>
    </row>
    <row r="6810" ht="14.25" customHeight="1">
      <c r="A6810" s="4"/>
      <c r="B6810" s="4"/>
    </row>
    <row r="6811" ht="14.25" customHeight="1">
      <c r="A6811" s="4"/>
      <c r="B6811" s="4"/>
    </row>
    <row r="6812" ht="14.25" customHeight="1">
      <c r="A6812" s="4"/>
      <c r="B6812" s="4"/>
    </row>
    <row r="6813" ht="14.25" customHeight="1">
      <c r="A6813" s="4"/>
      <c r="B6813" s="4"/>
    </row>
    <row r="6814" ht="14.25" customHeight="1">
      <c r="A6814" s="4"/>
      <c r="B6814" s="4"/>
    </row>
    <row r="6815" ht="14.25" customHeight="1">
      <c r="A6815" s="4"/>
      <c r="B6815" s="4"/>
    </row>
    <row r="6816" ht="14.25" customHeight="1">
      <c r="A6816" s="4"/>
      <c r="B6816" s="4"/>
    </row>
    <row r="6817" ht="14.25" customHeight="1">
      <c r="A6817" s="4"/>
      <c r="B6817" s="4"/>
    </row>
    <row r="6818" ht="14.25" customHeight="1">
      <c r="A6818" s="4"/>
      <c r="B6818" s="4"/>
    </row>
    <row r="6819" ht="14.25" customHeight="1">
      <c r="A6819" s="4"/>
      <c r="B6819" s="4"/>
    </row>
    <row r="6820" ht="14.25" customHeight="1">
      <c r="A6820" s="4"/>
      <c r="B6820" s="4"/>
    </row>
    <row r="6821" ht="14.25" customHeight="1">
      <c r="A6821" s="4"/>
      <c r="B6821" s="4"/>
    </row>
    <row r="6822" ht="14.25" customHeight="1">
      <c r="A6822" s="4"/>
      <c r="B6822" s="4"/>
    </row>
    <row r="6823" ht="14.25" customHeight="1">
      <c r="A6823" s="4"/>
      <c r="B6823" s="4"/>
    </row>
    <row r="6824" ht="14.25" customHeight="1">
      <c r="A6824" s="4"/>
      <c r="B6824" s="4"/>
    </row>
    <row r="6825" ht="14.25" customHeight="1">
      <c r="A6825" s="4"/>
      <c r="B6825" s="4"/>
    </row>
    <row r="6826" ht="14.25" customHeight="1">
      <c r="A6826" s="4"/>
      <c r="B6826" s="4"/>
    </row>
    <row r="6827" ht="14.25" customHeight="1">
      <c r="A6827" s="4"/>
      <c r="B6827" s="4"/>
    </row>
    <row r="6828" ht="14.25" customHeight="1">
      <c r="A6828" s="4"/>
      <c r="B6828" s="4"/>
    </row>
    <row r="6829" ht="14.25" customHeight="1">
      <c r="A6829" s="4"/>
      <c r="B6829" s="4"/>
    </row>
    <row r="6830" ht="14.25" customHeight="1">
      <c r="A6830" s="4"/>
      <c r="B6830" s="4"/>
    </row>
    <row r="6831" ht="14.25" customHeight="1">
      <c r="A6831" s="4"/>
      <c r="B6831" s="4"/>
    </row>
    <row r="6832" ht="14.25" customHeight="1">
      <c r="A6832" s="4"/>
      <c r="B6832" s="4"/>
    </row>
    <row r="6833" ht="14.25" customHeight="1">
      <c r="A6833" s="4"/>
      <c r="B6833" s="4"/>
    </row>
    <row r="6834" ht="14.25" customHeight="1">
      <c r="A6834" s="4"/>
      <c r="B6834" s="4"/>
    </row>
    <row r="6835" ht="14.25" customHeight="1">
      <c r="A6835" s="4"/>
      <c r="B6835" s="4"/>
    </row>
    <row r="6836" ht="14.25" customHeight="1">
      <c r="A6836" s="4"/>
      <c r="B6836" s="4"/>
    </row>
    <row r="6837" ht="14.25" customHeight="1">
      <c r="A6837" s="4"/>
      <c r="B6837" s="4"/>
    </row>
    <row r="6838" ht="14.25" customHeight="1">
      <c r="A6838" s="4"/>
      <c r="B6838" s="4"/>
    </row>
    <row r="6839" ht="14.25" customHeight="1">
      <c r="A6839" s="4"/>
      <c r="B6839" s="4"/>
    </row>
    <row r="6840" ht="14.25" customHeight="1">
      <c r="A6840" s="4"/>
      <c r="B6840" s="4"/>
    </row>
    <row r="6841" ht="14.25" customHeight="1">
      <c r="A6841" s="4"/>
      <c r="B6841" s="4"/>
    </row>
    <row r="6842" ht="14.25" customHeight="1">
      <c r="A6842" s="4"/>
      <c r="B6842" s="4"/>
    </row>
    <row r="6843" ht="14.25" customHeight="1">
      <c r="A6843" s="4"/>
      <c r="B6843" s="4"/>
    </row>
    <row r="6844" ht="14.25" customHeight="1">
      <c r="A6844" s="4"/>
      <c r="B6844" s="4"/>
    </row>
    <row r="6845" ht="14.25" customHeight="1">
      <c r="A6845" s="4"/>
      <c r="B6845" s="4"/>
    </row>
    <row r="6846" ht="14.25" customHeight="1">
      <c r="A6846" s="4"/>
      <c r="B6846" s="4"/>
    </row>
    <row r="6847" ht="14.25" customHeight="1">
      <c r="A6847" s="4"/>
      <c r="B6847" s="4"/>
    </row>
    <row r="6848" ht="14.25" customHeight="1">
      <c r="A6848" s="4"/>
      <c r="B6848" s="4"/>
    </row>
    <row r="6849" ht="14.25" customHeight="1">
      <c r="A6849" s="4"/>
      <c r="B6849" s="4"/>
    </row>
    <row r="6850" ht="14.25" customHeight="1">
      <c r="A6850" s="4"/>
      <c r="B6850" s="4"/>
    </row>
    <row r="6851" ht="14.25" customHeight="1">
      <c r="A6851" s="4"/>
      <c r="B6851" s="4"/>
    </row>
    <row r="6852" ht="14.25" customHeight="1">
      <c r="A6852" s="4"/>
      <c r="B6852" s="4"/>
    </row>
    <row r="6853" ht="14.25" customHeight="1">
      <c r="A6853" s="4"/>
      <c r="B6853" s="4"/>
    </row>
    <row r="6854" ht="14.25" customHeight="1">
      <c r="A6854" s="4"/>
      <c r="B6854" s="4"/>
    </row>
    <row r="6855" ht="14.25" customHeight="1">
      <c r="A6855" s="4"/>
      <c r="B6855" s="4"/>
    </row>
    <row r="6856" ht="14.25" customHeight="1">
      <c r="A6856" s="4"/>
      <c r="B6856" s="4"/>
    </row>
    <row r="6857" ht="14.25" customHeight="1">
      <c r="A6857" s="4"/>
      <c r="B6857" s="4"/>
    </row>
    <row r="6858" ht="14.25" customHeight="1">
      <c r="A6858" s="4"/>
      <c r="B6858" s="4"/>
    </row>
    <row r="6859" ht="14.25" customHeight="1">
      <c r="A6859" s="4"/>
      <c r="B6859" s="4"/>
    </row>
    <row r="6860" ht="14.25" customHeight="1">
      <c r="A6860" s="4"/>
      <c r="B6860" s="4"/>
    </row>
    <row r="6861" ht="14.25" customHeight="1">
      <c r="A6861" s="4"/>
      <c r="B6861" s="4"/>
    </row>
    <row r="6862" ht="14.25" customHeight="1">
      <c r="A6862" s="4"/>
      <c r="B6862" s="4"/>
    </row>
    <row r="6863" ht="14.25" customHeight="1">
      <c r="A6863" s="4"/>
      <c r="B6863" s="4"/>
    </row>
    <row r="6864" ht="14.25" customHeight="1">
      <c r="A6864" s="4"/>
      <c r="B6864" s="4"/>
    </row>
    <row r="6865" ht="14.25" customHeight="1">
      <c r="A6865" s="4"/>
      <c r="B6865" s="4"/>
    </row>
    <row r="6866" ht="14.25" customHeight="1">
      <c r="A6866" s="4"/>
      <c r="B6866" s="4"/>
    </row>
    <row r="6867" ht="14.25" customHeight="1">
      <c r="A6867" s="4"/>
      <c r="B6867" s="4"/>
    </row>
    <row r="6868" ht="14.25" customHeight="1">
      <c r="A6868" s="4"/>
      <c r="B6868" s="4"/>
    </row>
    <row r="6869" ht="14.25" customHeight="1">
      <c r="A6869" s="4"/>
      <c r="B6869" s="4"/>
    </row>
    <row r="6870" ht="14.25" customHeight="1">
      <c r="A6870" s="4"/>
      <c r="B6870" s="4"/>
    </row>
    <row r="6871" ht="14.25" customHeight="1">
      <c r="A6871" s="4"/>
      <c r="B6871" s="4"/>
    </row>
    <row r="6872" ht="14.25" customHeight="1">
      <c r="A6872" s="4"/>
      <c r="B6872" s="4"/>
    </row>
    <row r="6873" ht="14.25" customHeight="1">
      <c r="A6873" s="4"/>
      <c r="B6873" s="4"/>
    </row>
    <row r="6874" ht="14.25" customHeight="1">
      <c r="A6874" s="4"/>
      <c r="B6874" s="4"/>
    </row>
    <row r="6875" ht="14.25" customHeight="1">
      <c r="A6875" s="4"/>
      <c r="B6875" s="4"/>
    </row>
    <row r="6876" ht="14.25" customHeight="1">
      <c r="A6876" s="4"/>
      <c r="B6876" s="4"/>
    </row>
    <row r="6877" ht="14.25" customHeight="1">
      <c r="A6877" s="4"/>
      <c r="B6877" s="4"/>
    </row>
    <row r="6878" ht="14.25" customHeight="1">
      <c r="A6878" s="4"/>
      <c r="B6878" s="4"/>
    </row>
    <row r="6879" ht="14.25" customHeight="1">
      <c r="A6879" s="4"/>
      <c r="B6879" s="4"/>
    </row>
    <row r="6880" ht="14.25" customHeight="1">
      <c r="A6880" s="4"/>
      <c r="B6880" s="4"/>
    </row>
    <row r="6881" ht="14.25" customHeight="1">
      <c r="A6881" s="4"/>
      <c r="B6881" s="4"/>
    </row>
    <row r="6882" ht="14.25" customHeight="1">
      <c r="A6882" s="4"/>
      <c r="B6882" s="4"/>
    </row>
    <row r="6883" ht="14.25" customHeight="1">
      <c r="A6883" s="4"/>
      <c r="B6883" s="4"/>
    </row>
    <row r="6884" ht="14.25" customHeight="1">
      <c r="A6884" s="4"/>
      <c r="B6884" s="4"/>
    </row>
    <row r="6885" ht="14.25" customHeight="1">
      <c r="A6885" s="4"/>
      <c r="B6885" s="4"/>
    </row>
    <row r="6886" ht="14.25" customHeight="1">
      <c r="A6886" s="4"/>
      <c r="B6886" s="4"/>
    </row>
    <row r="6887" ht="14.25" customHeight="1">
      <c r="A6887" s="4"/>
      <c r="B6887" s="4"/>
    </row>
    <row r="6888" ht="14.25" customHeight="1">
      <c r="A6888" s="4"/>
      <c r="B6888" s="4"/>
    </row>
    <row r="6889" ht="14.25" customHeight="1">
      <c r="A6889" s="4"/>
      <c r="B6889" s="4"/>
    </row>
    <row r="6890" ht="14.25" customHeight="1">
      <c r="A6890" s="4"/>
      <c r="B6890" s="4"/>
    </row>
    <row r="6891" ht="14.25" customHeight="1">
      <c r="A6891" s="4"/>
      <c r="B6891" s="4"/>
    </row>
    <row r="6892" ht="14.25" customHeight="1">
      <c r="A6892" s="4"/>
      <c r="B6892" s="4"/>
    </row>
    <row r="6893" ht="14.25" customHeight="1">
      <c r="A6893" s="4"/>
      <c r="B6893" s="4"/>
    </row>
    <row r="6894" ht="14.25" customHeight="1">
      <c r="A6894" s="4"/>
      <c r="B6894" s="4"/>
    </row>
    <row r="6895" ht="14.25" customHeight="1">
      <c r="A6895" s="4"/>
      <c r="B6895" s="4"/>
    </row>
    <row r="6896" ht="14.25" customHeight="1">
      <c r="A6896" s="4"/>
      <c r="B6896" s="4"/>
    </row>
    <row r="6897" ht="14.25" customHeight="1">
      <c r="A6897" s="4"/>
      <c r="B6897" s="4"/>
    </row>
    <row r="6898" ht="14.25" customHeight="1">
      <c r="A6898" s="4"/>
      <c r="B6898" s="4"/>
    </row>
    <row r="6899" ht="14.25" customHeight="1">
      <c r="A6899" s="4"/>
      <c r="B6899" s="4"/>
    </row>
    <row r="6900" ht="14.25" customHeight="1">
      <c r="A6900" s="4"/>
      <c r="B6900" s="4"/>
    </row>
    <row r="6901" ht="14.25" customHeight="1">
      <c r="A6901" s="4"/>
      <c r="B6901" s="4"/>
    </row>
    <row r="6902" ht="14.25" customHeight="1">
      <c r="A6902" s="4"/>
      <c r="B6902" s="4"/>
    </row>
    <row r="6903" ht="14.25" customHeight="1">
      <c r="A6903" s="4"/>
      <c r="B6903" s="4"/>
    </row>
    <row r="6904" ht="14.25" customHeight="1">
      <c r="A6904" s="4"/>
      <c r="B6904" s="4"/>
    </row>
    <row r="6905" ht="14.25" customHeight="1">
      <c r="A6905" s="4"/>
      <c r="B6905" s="4"/>
    </row>
    <row r="6906" ht="14.25" customHeight="1">
      <c r="A6906" s="4"/>
      <c r="B6906" s="4"/>
    </row>
    <row r="6907" ht="14.25" customHeight="1">
      <c r="A6907" s="4"/>
      <c r="B6907" s="4"/>
    </row>
    <row r="6908" ht="14.25" customHeight="1">
      <c r="A6908" s="4"/>
      <c r="B6908" s="4"/>
    </row>
    <row r="6909" ht="14.25" customHeight="1">
      <c r="A6909" s="4"/>
      <c r="B6909" s="4"/>
    </row>
    <row r="6910" ht="14.25" customHeight="1">
      <c r="A6910" s="4"/>
      <c r="B6910" s="4"/>
    </row>
    <row r="6911" ht="14.25" customHeight="1">
      <c r="A6911" s="4"/>
      <c r="B6911" s="4"/>
    </row>
    <row r="6912" ht="14.25" customHeight="1">
      <c r="A6912" s="4"/>
      <c r="B6912" s="4"/>
    </row>
    <row r="6913" ht="14.25" customHeight="1">
      <c r="A6913" s="4"/>
      <c r="B6913" s="4"/>
    </row>
    <row r="6914" ht="14.25" customHeight="1">
      <c r="A6914" s="4"/>
      <c r="B6914" s="4"/>
    </row>
    <row r="6915" ht="14.25" customHeight="1">
      <c r="A6915" s="4"/>
      <c r="B6915" s="4"/>
    </row>
    <row r="6916" ht="14.25" customHeight="1">
      <c r="A6916" s="4"/>
      <c r="B6916" s="4"/>
    </row>
    <row r="6917" ht="14.25" customHeight="1">
      <c r="A6917" s="4"/>
      <c r="B6917" s="4"/>
    </row>
    <row r="6918" ht="14.25" customHeight="1">
      <c r="A6918" s="4"/>
      <c r="B6918" s="4"/>
    </row>
    <row r="6919" ht="14.25" customHeight="1">
      <c r="A6919" s="4"/>
      <c r="B6919" s="4"/>
    </row>
    <row r="6920" ht="14.25" customHeight="1">
      <c r="A6920" s="4"/>
      <c r="B6920" s="4"/>
    </row>
    <row r="6921" ht="14.25" customHeight="1">
      <c r="A6921" s="4"/>
      <c r="B6921" s="4"/>
    </row>
    <row r="6922" ht="14.25" customHeight="1">
      <c r="A6922" s="4"/>
      <c r="B6922" s="4"/>
    </row>
    <row r="6923" ht="14.25" customHeight="1">
      <c r="A6923" s="4"/>
      <c r="B6923" s="4"/>
    </row>
    <row r="6924" ht="14.25" customHeight="1">
      <c r="A6924" s="4"/>
      <c r="B6924" s="4"/>
    </row>
    <row r="6925" ht="14.25" customHeight="1">
      <c r="A6925" s="4"/>
      <c r="B6925" s="4"/>
    </row>
    <row r="6926" ht="14.25" customHeight="1">
      <c r="A6926" s="4"/>
      <c r="B6926" s="4"/>
    </row>
    <row r="6927" ht="14.25" customHeight="1">
      <c r="A6927" s="4"/>
      <c r="B6927" s="4"/>
    </row>
    <row r="6928" ht="14.25" customHeight="1">
      <c r="A6928" s="4"/>
      <c r="B6928" s="4"/>
    </row>
    <row r="6929" ht="14.25" customHeight="1">
      <c r="A6929" s="4"/>
      <c r="B6929" s="4"/>
    </row>
    <row r="6930" ht="14.25" customHeight="1">
      <c r="A6930" s="4"/>
      <c r="B6930" s="4"/>
    </row>
    <row r="6931" ht="14.25" customHeight="1">
      <c r="A6931" s="4"/>
      <c r="B6931" s="4"/>
    </row>
    <row r="6932" ht="14.25" customHeight="1">
      <c r="A6932" s="4"/>
      <c r="B6932" s="4"/>
    </row>
    <row r="6933" ht="14.25" customHeight="1">
      <c r="A6933" s="4"/>
      <c r="B6933" s="4"/>
    </row>
    <row r="6934" ht="14.25" customHeight="1">
      <c r="A6934" s="4"/>
      <c r="B6934" s="4"/>
    </row>
    <row r="6935" ht="14.25" customHeight="1">
      <c r="A6935" s="4"/>
      <c r="B6935" s="4"/>
    </row>
    <row r="6936" ht="14.25" customHeight="1">
      <c r="A6936" s="4"/>
      <c r="B6936" s="4"/>
    </row>
    <row r="6937" ht="14.25" customHeight="1">
      <c r="A6937" s="4"/>
      <c r="B6937" s="4"/>
    </row>
    <row r="6938" ht="14.25" customHeight="1">
      <c r="A6938" s="4"/>
      <c r="B6938" s="4"/>
    </row>
    <row r="6939" ht="14.25" customHeight="1">
      <c r="A6939" s="4"/>
      <c r="B6939" s="4"/>
    </row>
    <row r="6940" ht="14.25" customHeight="1">
      <c r="A6940" s="4"/>
      <c r="B6940" s="4"/>
    </row>
    <row r="6941" ht="14.25" customHeight="1">
      <c r="A6941" s="4"/>
      <c r="B6941" s="4"/>
    </row>
    <row r="6942" ht="14.25" customHeight="1">
      <c r="A6942" s="4"/>
      <c r="B6942" s="4"/>
    </row>
    <row r="6943" ht="14.25" customHeight="1">
      <c r="A6943" s="4"/>
      <c r="B6943" s="4"/>
    </row>
    <row r="6944" ht="14.25" customHeight="1">
      <c r="A6944" s="4"/>
      <c r="B6944" s="4"/>
    </row>
    <row r="6945" ht="14.25" customHeight="1">
      <c r="A6945" s="4"/>
      <c r="B6945" s="4"/>
    </row>
    <row r="6946" ht="14.25" customHeight="1">
      <c r="A6946" s="4"/>
      <c r="B6946" s="4"/>
    </row>
    <row r="6947" ht="14.25" customHeight="1">
      <c r="A6947" s="4"/>
      <c r="B6947" s="4"/>
    </row>
    <row r="6948" ht="14.25" customHeight="1">
      <c r="A6948" s="4"/>
      <c r="B6948" s="4"/>
    </row>
    <row r="6949" ht="14.25" customHeight="1">
      <c r="A6949" s="4"/>
      <c r="B6949" s="4"/>
    </row>
    <row r="6950" ht="14.25" customHeight="1">
      <c r="A6950" s="4"/>
      <c r="B6950" s="4"/>
    </row>
    <row r="6951" ht="14.25" customHeight="1">
      <c r="A6951" s="4"/>
      <c r="B6951" s="4"/>
    </row>
    <row r="6952" ht="14.25" customHeight="1">
      <c r="A6952" s="4"/>
      <c r="B6952" s="4"/>
    </row>
    <row r="6953" ht="14.25" customHeight="1">
      <c r="A6953" s="4"/>
      <c r="B6953" s="4"/>
    </row>
    <row r="6954" ht="14.25" customHeight="1">
      <c r="A6954" s="4"/>
      <c r="B6954" s="4"/>
    </row>
    <row r="6955" ht="14.25" customHeight="1">
      <c r="A6955" s="4"/>
      <c r="B6955" s="4"/>
    </row>
    <row r="6956" ht="14.25" customHeight="1">
      <c r="A6956" s="4"/>
      <c r="B6956" s="4"/>
    </row>
    <row r="6957" ht="14.25" customHeight="1">
      <c r="A6957" s="4"/>
      <c r="B6957" s="4"/>
    </row>
    <row r="6958" ht="14.25" customHeight="1">
      <c r="A6958" s="4"/>
      <c r="B6958" s="4"/>
    </row>
    <row r="6959" ht="14.25" customHeight="1">
      <c r="A6959" s="4"/>
      <c r="B6959" s="4"/>
    </row>
    <row r="6960" ht="14.25" customHeight="1">
      <c r="A6960" s="4"/>
      <c r="B6960" s="4"/>
    </row>
    <row r="6961" ht="14.25" customHeight="1">
      <c r="A6961" s="4"/>
      <c r="B6961" s="4"/>
    </row>
    <row r="6962" ht="14.25" customHeight="1">
      <c r="A6962" s="4"/>
      <c r="B6962" s="4"/>
    </row>
    <row r="6963" ht="14.25" customHeight="1">
      <c r="A6963" s="4"/>
      <c r="B6963" s="4"/>
    </row>
    <row r="6964" ht="14.25" customHeight="1">
      <c r="A6964" s="4"/>
      <c r="B6964" s="4"/>
    </row>
    <row r="6965" ht="14.25" customHeight="1">
      <c r="A6965" s="4"/>
      <c r="B6965" s="4"/>
    </row>
    <row r="6966" ht="14.25" customHeight="1">
      <c r="A6966" s="4"/>
      <c r="B6966" s="4"/>
    </row>
    <row r="6967" ht="14.25" customHeight="1">
      <c r="A6967" s="4"/>
      <c r="B6967" s="4"/>
    </row>
    <row r="6968" ht="14.25" customHeight="1">
      <c r="A6968" s="4"/>
      <c r="B6968" s="4"/>
    </row>
    <row r="6969" ht="14.25" customHeight="1">
      <c r="A6969" s="4"/>
      <c r="B6969" s="4"/>
    </row>
    <row r="6970" ht="14.25" customHeight="1">
      <c r="A6970" s="4"/>
      <c r="B6970" s="4"/>
    </row>
    <row r="6971" ht="14.25" customHeight="1">
      <c r="A6971" s="4"/>
      <c r="B6971" s="4"/>
    </row>
    <row r="6972" ht="14.25" customHeight="1">
      <c r="A6972" s="4"/>
      <c r="B6972" s="4"/>
    </row>
    <row r="6973" ht="14.25" customHeight="1">
      <c r="A6973" s="4"/>
      <c r="B6973" s="4"/>
    </row>
    <row r="6974" ht="14.25" customHeight="1">
      <c r="A6974" s="4"/>
      <c r="B6974" s="4"/>
    </row>
    <row r="6975" ht="14.25" customHeight="1">
      <c r="A6975" s="4"/>
      <c r="B6975" s="4"/>
    </row>
    <row r="6976" ht="14.25" customHeight="1">
      <c r="A6976" s="4"/>
      <c r="B6976" s="4"/>
    </row>
    <row r="6977" ht="14.25" customHeight="1">
      <c r="A6977" s="4"/>
      <c r="B6977" s="4"/>
    </row>
    <row r="6978" ht="14.25" customHeight="1">
      <c r="A6978" s="4"/>
      <c r="B6978" s="4"/>
    </row>
    <row r="6979" ht="14.25" customHeight="1">
      <c r="A6979" s="4"/>
      <c r="B6979" s="4"/>
    </row>
    <row r="6980" ht="14.25" customHeight="1">
      <c r="A6980" s="4"/>
      <c r="B6980" s="4"/>
    </row>
    <row r="6981" ht="14.25" customHeight="1">
      <c r="A6981" s="4"/>
      <c r="B6981" s="4"/>
    </row>
    <row r="6982" ht="14.25" customHeight="1">
      <c r="A6982" s="4"/>
      <c r="B6982" s="4"/>
    </row>
    <row r="6983" ht="14.25" customHeight="1">
      <c r="A6983" s="4"/>
      <c r="B6983" s="4"/>
    </row>
    <row r="6984" ht="14.25" customHeight="1">
      <c r="A6984" s="4"/>
      <c r="B6984" s="4"/>
    </row>
    <row r="6985" ht="14.25" customHeight="1">
      <c r="A6985" s="4"/>
      <c r="B6985" s="4"/>
    </row>
    <row r="6986" ht="14.25" customHeight="1">
      <c r="A6986" s="4"/>
      <c r="B6986" s="4"/>
    </row>
    <row r="6987" ht="14.25" customHeight="1">
      <c r="A6987" s="4"/>
      <c r="B6987" s="4"/>
    </row>
    <row r="6988" ht="14.25" customHeight="1">
      <c r="A6988" s="4"/>
      <c r="B6988" s="4"/>
    </row>
    <row r="6989" ht="14.25" customHeight="1">
      <c r="A6989" s="4"/>
      <c r="B6989" s="4"/>
    </row>
    <row r="6990" ht="14.25" customHeight="1">
      <c r="A6990" s="4"/>
      <c r="B6990" s="4"/>
    </row>
    <row r="6991" ht="14.25" customHeight="1">
      <c r="A6991" s="4"/>
      <c r="B6991" s="4"/>
    </row>
    <row r="6992" ht="14.25" customHeight="1">
      <c r="A6992" s="4"/>
      <c r="B6992" s="4"/>
    </row>
    <row r="6993" ht="14.25" customHeight="1">
      <c r="A6993" s="4"/>
      <c r="B6993" s="4"/>
    </row>
    <row r="6994" ht="14.25" customHeight="1">
      <c r="A6994" s="4"/>
      <c r="B6994" s="4"/>
    </row>
    <row r="6995" ht="14.25" customHeight="1">
      <c r="A6995" s="4"/>
      <c r="B6995" s="4"/>
    </row>
    <row r="6996" ht="14.25" customHeight="1">
      <c r="A6996" s="4"/>
      <c r="B6996" s="4"/>
    </row>
    <row r="6997" ht="14.25" customHeight="1">
      <c r="A6997" s="4"/>
      <c r="B6997" s="4"/>
    </row>
    <row r="6998" ht="14.25" customHeight="1">
      <c r="A6998" s="4"/>
      <c r="B6998" s="4"/>
    </row>
    <row r="6999" ht="14.25" customHeight="1">
      <c r="A6999" s="4"/>
      <c r="B6999" s="4"/>
    </row>
    <row r="7000" ht="14.25" customHeight="1">
      <c r="A7000" s="4"/>
      <c r="B7000" s="4"/>
    </row>
    <row r="7001" ht="14.25" customHeight="1">
      <c r="A7001" s="4"/>
      <c r="B7001" s="4"/>
    </row>
    <row r="7002" ht="14.25" customHeight="1">
      <c r="A7002" s="4"/>
      <c r="B7002" s="4"/>
    </row>
    <row r="7003" ht="14.25" customHeight="1">
      <c r="A7003" s="4"/>
      <c r="B7003" s="4"/>
    </row>
    <row r="7004" ht="14.25" customHeight="1">
      <c r="A7004" s="4"/>
      <c r="B7004" s="4"/>
    </row>
    <row r="7005" ht="14.25" customHeight="1">
      <c r="A7005" s="4"/>
      <c r="B7005" s="4"/>
    </row>
    <row r="7006" ht="14.25" customHeight="1">
      <c r="A7006" s="4"/>
      <c r="B7006" s="4"/>
    </row>
    <row r="7007" ht="14.25" customHeight="1">
      <c r="A7007" s="4"/>
      <c r="B7007" s="4"/>
    </row>
    <row r="7008" ht="14.25" customHeight="1">
      <c r="A7008" s="4"/>
      <c r="B7008" s="4"/>
    </row>
    <row r="7009" ht="14.25" customHeight="1">
      <c r="A7009" s="4"/>
      <c r="B7009" s="4"/>
    </row>
    <row r="7010" ht="14.25" customHeight="1">
      <c r="A7010" s="4"/>
      <c r="B7010" s="4"/>
    </row>
    <row r="7011" ht="14.25" customHeight="1">
      <c r="A7011" s="4"/>
      <c r="B7011" s="4"/>
    </row>
    <row r="7012" ht="14.25" customHeight="1">
      <c r="A7012" s="4"/>
      <c r="B7012" s="4"/>
    </row>
    <row r="7013" ht="14.25" customHeight="1">
      <c r="A7013" s="4"/>
      <c r="B7013" s="4"/>
    </row>
    <row r="7014" ht="14.25" customHeight="1">
      <c r="A7014" s="4"/>
      <c r="B7014" s="4"/>
    </row>
    <row r="7015" ht="14.25" customHeight="1">
      <c r="A7015" s="4"/>
      <c r="B7015" s="4"/>
    </row>
    <row r="7016" ht="14.25" customHeight="1">
      <c r="A7016" s="4"/>
      <c r="B7016" s="4"/>
    </row>
    <row r="7017" ht="14.25" customHeight="1">
      <c r="A7017" s="4"/>
      <c r="B7017" s="4"/>
    </row>
    <row r="7018" ht="14.25" customHeight="1">
      <c r="A7018" s="4"/>
      <c r="B7018" s="4"/>
    </row>
    <row r="7019" ht="14.25" customHeight="1">
      <c r="A7019" s="4"/>
      <c r="B7019" s="4"/>
    </row>
    <row r="7020" ht="14.25" customHeight="1">
      <c r="A7020" s="4"/>
      <c r="B7020" s="4"/>
    </row>
    <row r="7021" ht="14.25" customHeight="1">
      <c r="A7021" s="4"/>
      <c r="B7021" s="4"/>
    </row>
    <row r="7022" ht="14.25" customHeight="1">
      <c r="A7022" s="4"/>
      <c r="B7022" s="4"/>
    </row>
    <row r="7023" ht="14.25" customHeight="1">
      <c r="A7023" s="4"/>
      <c r="B7023" s="4"/>
    </row>
    <row r="7024" ht="14.25" customHeight="1">
      <c r="A7024" s="4"/>
      <c r="B7024" s="4"/>
    </row>
    <row r="7025" ht="14.25" customHeight="1">
      <c r="A7025" s="4"/>
      <c r="B7025" s="4"/>
    </row>
    <row r="7026" ht="14.25" customHeight="1">
      <c r="A7026" s="4"/>
      <c r="B7026" s="4"/>
    </row>
    <row r="7027" ht="14.25" customHeight="1">
      <c r="A7027" s="4"/>
      <c r="B7027" s="4"/>
    </row>
    <row r="7028" ht="14.25" customHeight="1">
      <c r="A7028" s="4"/>
      <c r="B7028" s="4"/>
    </row>
    <row r="7029" ht="14.25" customHeight="1">
      <c r="A7029" s="4"/>
      <c r="B7029" s="4"/>
    </row>
    <row r="7030" ht="14.25" customHeight="1">
      <c r="A7030" s="4"/>
      <c r="B7030" s="4"/>
    </row>
    <row r="7031" ht="14.25" customHeight="1">
      <c r="A7031" s="4"/>
      <c r="B7031" s="4"/>
    </row>
    <row r="7032" ht="14.25" customHeight="1">
      <c r="A7032" s="4"/>
      <c r="B7032" s="4"/>
    </row>
    <row r="7033" ht="14.25" customHeight="1">
      <c r="A7033" s="4"/>
      <c r="B7033" s="4"/>
    </row>
    <row r="7034" ht="14.25" customHeight="1">
      <c r="A7034" s="4"/>
      <c r="B7034" s="4"/>
    </row>
    <row r="7035" ht="14.25" customHeight="1">
      <c r="A7035" s="4"/>
      <c r="B7035" s="4"/>
    </row>
    <row r="7036" ht="14.25" customHeight="1">
      <c r="A7036" s="4"/>
      <c r="B7036" s="4"/>
    </row>
    <row r="7037" ht="14.25" customHeight="1">
      <c r="A7037" s="4"/>
      <c r="B7037" s="4"/>
    </row>
    <row r="7038" ht="14.25" customHeight="1">
      <c r="A7038" s="4"/>
      <c r="B7038" s="4"/>
    </row>
    <row r="7039" ht="14.25" customHeight="1">
      <c r="A7039" s="4"/>
      <c r="B7039" s="4"/>
    </row>
    <row r="7040" ht="14.25" customHeight="1">
      <c r="A7040" s="4"/>
      <c r="B7040" s="4"/>
    </row>
    <row r="7041" ht="14.25" customHeight="1">
      <c r="A7041" s="4"/>
      <c r="B7041" s="4"/>
    </row>
    <row r="7042" ht="14.25" customHeight="1">
      <c r="A7042" s="4"/>
      <c r="B7042" s="4"/>
    </row>
    <row r="7043" ht="14.25" customHeight="1">
      <c r="A7043" s="4"/>
      <c r="B7043" s="4"/>
    </row>
    <row r="7044" ht="14.25" customHeight="1">
      <c r="A7044" s="4"/>
      <c r="B7044" s="4"/>
    </row>
    <row r="7045" ht="14.25" customHeight="1">
      <c r="A7045" s="4"/>
      <c r="B7045" s="4"/>
    </row>
    <row r="7046" ht="14.25" customHeight="1">
      <c r="A7046" s="4"/>
      <c r="B7046" s="4"/>
    </row>
    <row r="7047" ht="14.25" customHeight="1">
      <c r="A7047" s="4"/>
      <c r="B7047" s="4"/>
    </row>
    <row r="7048" ht="14.25" customHeight="1">
      <c r="A7048" s="4"/>
      <c r="B7048" s="4"/>
    </row>
    <row r="7049" ht="14.25" customHeight="1">
      <c r="A7049" s="4"/>
      <c r="B7049" s="4"/>
    </row>
    <row r="7050" ht="14.25" customHeight="1">
      <c r="A7050" s="4"/>
      <c r="B7050" s="4"/>
    </row>
    <row r="7051" ht="14.25" customHeight="1">
      <c r="A7051" s="4"/>
      <c r="B7051" s="4"/>
    </row>
    <row r="7052" ht="14.25" customHeight="1">
      <c r="A7052" s="4"/>
      <c r="B7052" s="4"/>
    </row>
    <row r="7053" ht="14.25" customHeight="1">
      <c r="A7053" s="4"/>
      <c r="B7053" s="4"/>
    </row>
    <row r="7054" ht="14.25" customHeight="1">
      <c r="A7054" s="4"/>
      <c r="B7054" s="4"/>
    </row>
    <row r="7055" ht="14.25" customHeight="1">
      <c r="A7055" s="4"/>
      <c r="B7055" s="4"/>
    </row>
    <row r="7056" ht="14.25" customHeight="1">
      <c r="A7056" s="4"/>
      <c r="B7056" s="4"/>
    </row>
    <row r="7057" ht="14.25" customHeight="1">
      <c r="A7057" s="4"/>
      <c r="B7057" s="4"/>
    </row>
    <row r="7058" ht="14.25" customHeight="1">
      <c r="A7058" s="4"/>
      <c r="B7058" s="4"/>
    </row>
    <row r="7059" ht="14.25" customHeight="1">
      <c r="A7059" s="4"/>
      <c r="B7059" s="4"/>
    </row>
    <row r="7060" ht="14.25" customHeight="1">
      <c r="A7060" s="4"/>
      <c r="B7060" s="4"/>
    </row>
    <row r="7061" ht="14.25" customHeight="1">
      <c r="A7061" s="4"/>
      <c r="B7061" s="4"/>
    </row>
    <row r="7062" ht="14.25" customHeight="1">
      <c r="A7062" s="4"/>
      <c r="B7062" s="4"/>
    </row>
    <row r="7063" ht="14.25" customHeight="1">
      <c r="A7063" s="4"/>
      <c r="B7063" s="4"/>
    </row>
    <row r="7064" ht="14.25" customHeight="1">
      <c r="A7064" s="4"/>
      <c r="B7064" s="4"/>
    </row>
    <row r="7065" ht="14.25" customHeight="1">
      <c r="A7065" s="4"/>
      <c r="B7065" s="4"/>
    </row>
    <row r="7066" ht="14.25" customHeight="1">
      <c r="A7066" s="4"/>
      <c r="B7066" s="4"/>
    </row>
    <row r="7067" ht="14.25" customHeight="1">
      <c r="A7067" s="4"/>
      <c r="B7067" s="4"/>
    </row>
    <row r="7068" ht="14.25" customHeight="1">
      <c r="A7068" s="4"/>
      <c r="B7068" s="4"/>
    </row>
    <row r="7069" ht="14.25" customHeight="1">
      <c r="A7069" s="4"/>
      <c r="B7069" s="4"/>
    </row>
    <row r="7070" ht="14.25" customHeight="1">
      <c r="A7070" s="4"/>
      <c r="B7070" s="4"/>
    </row>
    <row r="7071" ht="14.25" customHeight="1">
      <c r="A7071" s="4"/>
      <c r="B7071" s="4"/>
    </row>
    <row r="7072" ht="14.25" customHeight="1">
      <c r="A7072" s="4"/>
      <c r="B7072" s="4"/>
    </row>
    <row r="7073" ht="14.25" customHeight="1">
      <c r="A7073" s="4"/>
      <c r="B7073" s="4"/>
    </row>
    <row r="7074" ht="14.25" customHeight="1">
      <c r="A7074" s="4"/>
      <c r="B7074" s="4"/>
    </row>
    <row r="7075" ht="14.25" customHeight="1">
      <c r="A7075" s="4"/>
      <c r="B7075" s="4"/>
    </row>
    <row r="7076" ht="14.25" customHeight="1">
      <c r="A7076" s="4"/>
      <c r="B7076" s="4"/>
    </row>
    <row r="7077" ht="14.25" customHeight="1">
      <c r="A7077" s="4"/>
      <c r="B7077" s="4"/>
    </row>
    <row r="7078" ht="14.25" customHeight="1">
      <c r="A7078" s="4"/>
      <c r="B7078" s="4"/>
    </row>
    <row r="7079" ht="14.25" customHeight="1">
      <c r="A7079" s="4"/>
      <c r="B7079" s="4"/>
    </row>
    <row r="7080" ht="14.25" customHeight="1">
      <c r="A7080" s="4"/>
      <c r="B7080" s="4"/>
    </row>
    <row r="7081" ht="14.25" customHeight="1">
      <c r="A7081" s="4"/>
      <c r="B7081" s="4"/>
    </row>
    <row r="7082" ht="14.25" customHeight="1">
      <c r="A7082" s="4"/>
      <c r="B7082" s="4"/>
    </row>
    <row r="7083" ht="14.25" customHeight="1">
      <c r="A7083" s="4"/>
      <c r="B7083" s="4"/>
    </row>
    <row r="7084" ht="14.25" customHeight="1">
      <c r="A7084" s="4"/>
      <c r="B7084" s="4"/>
    </row>
    <row r="7085" ht="14.25" customHeight="1">
      <c r="A7085" s="4"/>
      <c r="B7085" s="4"/>
    </row>
    <row r="7086" ht="14.25" customHeight="1">
      <c r="A7086" s="4"/>
      <c r="B7086" s="4"/>
    </row>
    <row r="7087" ht="14.25" customHeight="1">
      <c r="A7087" s="4"/>
      <c r="B7087" s="4"/>
    </row>
    <row r="7088" ht="14.25" customHeight="1">
      <c r="A7088" s="4"/>
      <c r="B7088" s="4"/>
    </row>
    <row r="7089" ht="14.25" customHeight="1">
      <c r="A7089" s="4"/>
      <c r="B7089" s="4"/>
    </row>
    <row r="7090" ht="14.25" customHeight="1">
      <c r="A7090" s="4"/>
      <c r="B7090" s="4"/>
    </row>
    <row r="7091" ht="14.25" customHeight="1">
      <c r="A7091" s="4"/>
      <c r="B7091" s="4"/>
    </row>
    <row r="7092" ht="14.25" customHeight="1">
      <c r="A7092" s="4"/>
      <c r="B7092" s="4"/>
    </row>
    <row r="7093" ht="14.25" customHeight="1">
      <c r="A7093" s="4"/>
      <c r="B7093" s="4"/>
    </row>
    <row r="7094" ht="14.25" customHeight="1">
      <c r="A7094" s="4"/>
      <c r="B7094" s="4"/>
    </row>
    <row r="7095" ht="14.25" customHeight="1">
      <c r="A7095" s="4"/>
      <c r="B7095" s="4"/>
    </row>
    <row r="7096" ht="14.25" customHeight="1">
      <c r="A7096" s="4"/>
      <c r="B7096" s="4"/>
    </row>
    <row r="7097" ht="14.25" customHeight="1">
      <c r="A7097" s="4"/>
      <c r="B7097" s="4"/>
    </row>
    <row r="7098" ht="14.25" customHeight="1">
      <c r="A7098" s="4"/>
      <c r="B7098" s="4"/>
    </row>
    <row r="7099" ht="14.25" customHeight="1">
      <c r="A7099" s="4"/>
      <c r="B7099" s="4"/>
    </row>
    <row r="7100" ht="14.25" customHeight="1">
      <c r="A7100" s="4"/>
      <c r="B7100" s="4"/>
    </row>
    <row r="7101" ht="14.25" customHeight="1">
      <c r="A7101" s="4"/>
      <c r="B7101" s="4"/>
    </row>
    <row r="7102" ht="14.25" customHeight="1">
      <c r="A7102" s="4"/>
      <c r="B7102" s="4"/>
    </row>
    <row r="7103" ht="14.25" customHeight="1">
      <c r="A7103" s="4"/>
      <c r="B7103" s="4"/>
    </row>
    <row r="7104" ht="14.25" customHeight="1">
      <c r="A7104" s="4"/>
      <c r="B7104" s="4"/>
    </row>
    <row r="7105" ht="14.25" customHeight="1">
      <c r="A7105" s="4"/>
      <c r="B7105" s="4"/>
    </row>
    <row r="7106" ht="14.25" customHeight="1">
      <c r="A7106" s="4"/>
      <c r="B7106" s="4"/>
    </row>
    <row r="7107" ht="14.25" customHeight="1">
      <c r="A7107" s="4"/>
      <c r="B7107" s="4"/>
    </row>
    <row r="7108" ht="14.25" customHeight="1">
      <c r="A7108" s="4"/>
      <c r="B7108" s="4"/>
    </row>
    <row r="7109" ht="14.25" customHeight="1">
      <c r="A7109" s="4"/>
      <c r="B7109" s="4"/>
    </row>
    <row r="7110" ht="14.25" customHeight="1">
      <c r="A7110" s="4"/>
      <c r="B7110" s="4"/>
    </row>
    <row r="7111" ht="14.25" customHeight="1">
      <c r="A7111" s="4"/>
      <c r="B7111" s="4"/>
    </row>
    <row r="7112" ht="14.25" customHeight="1">
      <c r="A7112" s="4"/>
      <c r="B7112" s="4"/>
    </row>
    <row r="7113" ht="14.25" customHeight="1">
      <c r="A7113" s="4"/>
      <c r="B7113" s="4"/>
    </row>
    <row r="7114" ht="14.25" customHeight="1">
      <c r="A7114" s="4"/>
      <c r="B7114" s="4"/>
    </row>
    <row r="7115" ht="14.25" customHeight="1">
      <c r="A7115" s="4"/>
      <c r="B7115" s="4"/>
    </row>
    <row r="7116" ht="14.25" customHeight="1">
      <c r="A7116" s="4"/>
      <c r="B7116" s="4"/>
    </row>
    <row r="7117" ht="14.25" customHeight="1">
      <c r="A7117" s="4"/>
      <c r="B7117" s="4"/>
    </row>
    <row r="7118" ht="14.25" customHeight="1">
      <c r="A7118" s="4"/>
      <c r="B7118" s="4"/>
    </row>
    <row r="7119" ht="14.25" customHeight="1">
      <c r="A7119" s="4"/>
      <c r="B7119" s="4"/>
    </row>
    <row r="7120" ht="14.25" customHeight="1">
      <c r="A7120" s="4"/>
      <c r="B7120" s="4"/>
    </row>
    <row r="7121" ht="14.25" customHeight="1">
      <c r="A7121" s="4"/>
      <c r="B7121" s="4"/>
    </row>
    <row r="7122" ht="14.25" customHeight="1">
      <c r="A7122" s="4"/>
      <c r="B7122" s="4"/>
    </row>
    <row r="7123" ht="14.25" customHeight="1">
      <c r="A7123" s="4"/>
      <c r="B7123" s="4"/>
    </row>
    <row r="7124" ht="14.25" customHeight="1">
      <c r="A7124" s="4"/>
      <c r="B7124" s="4"/>
    </row>
    <row r="7125" ht="14.25" customHeight="1">
      <c r="A7125" s="4"/>
      <c r="B7125" s="4"/>
    </row>
    <row r="7126" ht="14.25" customHeight="1">
      <c r="A7126" s="4"/>
      <c r="B7126" s="4"/>
    </row>
    <row r="7127" ht="14.25" customHeight="1">
      <c r="A7127" s="4"/>
      <c r="B7127" s="4"/>
    </row>
    <row r="7128" ht="14.25" customHeight="1">
      <c r="A7128" s="4"/>
      <c r="B7128" s="4"/>
    </row>
    <row r="7129" ht="14.25" customHeight="1">
      <c r="A7129" s="4"/>
      <c r="B7129" s="4"/>
    </row>
    <row r="7130" ht="14.25" customHeight="1">
      <c r="A7130" s="4"/>
      <c r="B7130" s="4"/>
    </row>
    <row r="7131" ht="14.25" customHeight="1">
      <c r="A7131" s="4"/>
      <c r="B7131" s="4"/>
    </row>
    <row r="7132" ht="14.25" customHeight="1">
      <c r="A7132" s="4"/>
      <c r="B7132" s="4"/>
    </row>
    <row r="7133" ht="14.25" customHeight="1">
      <c r="A7133" s="4"/>
      <c r="B7133" s="4"/>
    </row>
    <row r="7134" ht="14.25" customHeight="1">
      <c r="A7134" s="4"/>
      <c r="B7134" s="4"/>
    </row>
    <row r="7135" ht="14.25" customHeight="1">
      <c r="A7135" s="4"/>
      <c r="B7135" s="4"/>
    </row>
    <row r="7136" ht="14.25" customHeight="1">
      <c r="A7136" s="4"/>
      <c r="B7136" s="4"/>
    </row>
    <row r="7137" ht="14.25" customHeight="1">
      <c r="A7137" s="4"/>
      <c r="B7137" s="4"/>
    </row>
    <row r="7138" ht="14.25" customHeight="1">
      <c r="A7138" s="4"/>
      <c r="B7138" s="4"/>
    </row>
    <row r="7139" ht="14.25" customHeight="1">
      <c r="A7139" s="4"/>
      <c r="B7139" s="4"/>
    </row>
    <row r="7140" ht="14.25" customHeight="1">
      <c r="A7140" s="4"/>
      <c r="B7140" s="4"/>
    </row>
    <row r="7141" ht="14.25" customHeight="1">
      <c r="A7141" s="4"/>
      <c r="B7141" s="4"/>
    </row>
    <row r="7142" ht="14.25" customHeight="1">
      <c r="A7142" s="4"/>
      <c r="B7142" s="4"/>
    </row>
    <row r="7143" ht="14.25" customHeight="1">
      <c r="A7143" s="4"/>
      <c r="B7143" s="4"/>
    </row>
    <row r="7144" ht="14.25" customHeight="1">
      <c r="A7144" s="4"/>
      <c r="B7144" s="4"/>
    </row>
    <row r="7145" ht="14.25" customHeight="1">
      <c r="A7145" s="4"/>
      <c r="B7145" s="4"/>
    </row>
    <row r="7146" ht="14.25" customHeight="1">
      <c r="A7146" s="4"/>
      <c r="B7146" s="4"/>
    </row>
    <row r="7147" ht="14.25" customHeight="1">
      <c r="A7147" s="4"/>
      <c r="B7147" s="4"/>
    </row>
    <row r="7148" ht="14.25" customHeight="1">
      <c r="A7148" s="4"/>
      <c r="B7148" s="4"/>
    </row>
    <row r="7149" ht="14.25" customHeight="1">
      <c r="A7149" s="4"/>
      <c r="B7149" s="4"/>
    </row>
    <row r="7150" ht="14.25" customHeight="1">
      <c r="A7150" s="4"/>
      <c r="B7150" s="4"/>
    </row>
    <row r="7151" ht="14.25" customHeight="1">
      <c r="A7151" s="4"/>
      <c r="B7151" s="4"/>
    </row>
    <row r="7152" ht="14.25" customHeight="1">
      <c r="A7152" s="4"/>
      <c r="B7152" s="4"/>
    </row>
    <row r="7153" ht="14.25" customHeight="1">
      <c r="A7153" s="4"/>
      <c r="B7153" s="4"/>
    </row>
    <row r="7154" ht="14.25" customHeight="1">
      <c r="A7154" s="4"/>
      <c r="B7154" s="4"/>
    </row>
    <row r="7155" ht="14.25" customHeight="1">
      <c r="A7155" s="4"/>
      <c r="B7155" s="4"/>
    </row>
    <row r="7156" ht="14.25" customHeight="1">
      <c r="A7156" s="4"/>
      <c r="B7156" s="4"/>
    </row>
    <row r="7157" ht="14.25" customHeight="1">
      <c r="A7157" s="4"/>
      <c r="B7157" s="4"/>
    </row>
    <row r="7158" ht="14.25" customHeight="1">
      <c r="A7158" s="4"/>
      <c r="B7158" s="4"/>
    </row>
    <row r="7159" ht="14.25" customHeight="1">
      <c r="A7159" s="4"/>
      <c r="B7159" s="4"/>
    </row>
    <row r="7160" ht="14.25" customHeight="1">
      <c r="A7160" s="4"/>
      <c r="B7160" s="4"/>
    </row>
    <row r="7161" ht="14.25" customHeight="1">
      <c r="A7161" s="4"/>
      <c r="B7161" s="4"/>
    </row>
    <row r="7162" ht="14.25" customHeight="1">
      <c r="A7162" s="4"/>
      <c r="B7162" s="4"/>
    </row>
    <row r="7163" ht="14.25" customHeight="1">
      <c r="A7163" s="4"/>
      <c r="B7163" s="4"/>
    </row>
    <row r="7164" ht="14.25" customHeight="1">
      <c r="A7164" s="4"/>
      <c r="B7164" s="4"/>
    </row>
    <row r="7165" ht="14.25" customHeight="1">
      <c r="A7165" s="4"/>
      <c r="B7165" s="4"/>
    </row>
    <row r="7166" ht="14.25" customHeight="1">
      <c r="A7166" s="4"/>
      <c r="B7166" s="4"/>
    </row>
    <row r="7167" ht="14.25" customHeight="1">
      <c r="A7167" s="4"/>
      <c r="B7167" s="4"/>
    </row>
    <row r="7168" ht="14.25" customHeight="1">
      <c r="A7168" s="4"/>
      <c r="B7168" s="4"/>
    </row>
    <row r="7169" ht="14.25" customHeight="1">
      <c r="A7169" s="4"/>
      <c r="B7169" s="4"/>
    </row>
    <row r="7170" ht="14.25" customHeight="1">
      <c r="A7170" s="4"/>
      <c r="B7170" s="4"/>
    </row>
    <row r="7171" ht="14.25" customHeight="1">
      <c r="A7171" s="4"/>
      <c r="B7171" s="4"/>
    </row>
    <row r="7172" ht="14.25" customHeight="1">
      <c r="A7172" s="4"/>
      <c r="B7172" s="4"/>
    </row>
    <row r="7173" ht="14.25" customHeight="1">
      <c r="A7173" s="4"/>
      <c r="B7173" s="4"/>
    </row>
    <row r="7174" ht="14.25" customHeight="1">
      <c r="A7174" s="4"/>
      <c r="B7174" s="4"/>
    </row>
    <row r="7175" ht="14.25" customHeight="1">
      <c r="A7175" s="4"/>
      <c r="B7175" s="4"/>
    </row>
    <row r="7176" ht="14.25" customHeight="1">
      <c r="A7176" s="4"/>
      <c r="B7176" s="4"/>
    </row>
    <row r="7177" ht="14.25" customHeight="1">
      <c r="A7177" s="4"/>
      <c r="B7177" s="4"/>
    </row>
    <row r="7178" ht="14.25" customHeight="1">
      <c r="A7178" s="4"/>
      <c r="B7178" s="4"/>
    </row>
    <row r="7179" ht="14.25" customHeight="1">
      <c r="A7179" s="4"/>
      <c r="B7179" s="4"/>
    </row>
    <row r="7180" ht="14.25" customHeight="1">
      <c r="A7180" s="4"/>
      <c r="B7180" s="4"/>
    </row>
    <row r="7181" ht="14.25" customHeight="1">
      <c r="A7181" s="4"/>
      <c r="B7181" s="4"/>
    </row>
    <row r="7182" ht="14.25" customHeight="1">
      <c r="A7182" s="4"/>
      <c r="B7182" s="4"/>
    </row>
    <row r="7183" ht="14.25" customHeight="1">
      <c r="A7183" s="4"/>
      <c r="B7183" s="4"/>
    </row>
    <row r="7184" ht="14.25" customHeight="1">
      <c r="A7184" s="4"/>
      <c r="B7184" s="4"/>
    </row>
    <row r="7185" ht="14.25" customHeight="1">
      <c r="A7185" s="4"/>
      <c r="B7185" s="4"/>
    </row>
    <row r="7186" ht="14.25" customHeight="1">
      <c r="A7186" s="4"/>
      <c r="B7186" s="4"/>
    </row>
    <row r="7187" ht="14.25" customHeight="1">
      <c r="A7187" s="4"/>
      <c r="B7187" s="4"/>
    </row>
    <row r="7188" ht="14.25" customHeight="1">
      <c r="A7188" s="4"/>
      <c r="B7188" s="4"/>
    </row>
    <row r="7189" ht="14.25" customHeight="1">
      <c r="A7189" s="4"/>
      <c r="B7189" s="4"/>
    </row>
    <row r="7190" ht="14.25" customHeight="1">
      <c r="A7190" s="4"/>
      <c r="B7190" s="4"/>
    </row>
    <row r="7191" ht="14.25" customHeight="1">
      <c r="A7191" s="4"/>
      <c r="B7191" s="4"/>
    </row>
    <row r="7192" ht="14.25" customHeight="1">
      <c r="A7192" s="4"/>
      <c r="B7192" s="4"/>
    </row>
    <row r="7193" ht="14.25" customHeight="1">
      <c r="A7193" s="4"/>
      <c r="B7193" s="4"/>
    </row>
    <row r="7194" ht="14.25" customHeight="1">
      <c r="A7194" s="4"/>
      <c r="B7194" s="4"/>
    </row>
    <row r="7195" ht="14.25" customHeight="1">
      <c r="A7195" s="4"/>
      <c r="B7195" s="4"/>
    </row>
    <row r="7196" ht="14.25" customHeight="1">
      <c r="A7196" s="4"/>
      <c r="B7196" s="4"/>
    </row>
    <row r="7197" ht="14.25" customHeight="1">
      <c r="A7197" s="4"/>
      <c r="B7197" s="4"/>
    </row>
    <row r="7198" ht="14.25" customHeight="1">
      <c r="A7198" s="4"/>
      <c r="B7198" s="4"/>
    </row>
    <row r="7199" ht="14.25" customHeight="1">
      <c r="A7199" s="4"/>
      <c r="B7199" s="4"/>
    </row>
    <row r="7200" ht="14.25" customHeight="1">
      <c r="A7200" s="4"/>
      <c r="B7200" s="4"/>
    </row>
    <row r="7201" ht="14.25" customHeight="1">
      <c r="A7201" s="4"/>
      <c r="B7201" s="4"/>
    </row>
    <row r="7202" ht="14.25" customHeight="1">
      <c r="A7202" s="4"/>
      <c r="B7202" s="4"/>
    </row>
    <row r="7203" ht="14.25" customHeight="1">
      <c r="A7203" s="4"/>
      <c r="B7203" s="4"/>
    </row>
    <row r="7204" ht="14.25" customHeight="1">
      <c r="A7204" s="4"/>
      <c r="B7204" s="4"/>
    </row>
    <row r="7205" ht="14.25" customHeight="1">
      <c r="A7205" s="4"/>
      <c r="B7205" s="4"/>
    </row>
    <row r="7206" ht="14.25" customHeight="1">
      <c r="A7206" s="4"/>
      <c r="B7206" s="4"/>
    </row>
    <row r="7207" ht="14.25" customHeight="1">
      <c r="A7207" s="4"/>
      <c r="B7207" s="4"/>
    </row>
    <row r="7208" ht="14.25" customHeight="1">
      <c r="A7208" s="4"/>
      <c r="B7208" s="4"/>
    </row>
    <row r="7209" ht="14.25" customHeight="1">
      <c r="A7209" s="4"/>
      <c r="B7209" s="4"/>
    </row>
    <row r="7210" ht="14.25" customHeight="1">
      <c r="A7210" s="4"/>
      <c r="B7210" s="4"/>
    </row>
    <row r="7211" ht="14.25" customHeight="1">
      <c r="A7211" s="4"/>
      <c r="B7211" s="4"/>
    </row>
    <row r="7212" ht="14.25" customHeight="1">
      <c r="A7212" s="4"/>
      <c r="B7212" s="4"/>
    </row>
    <row r="7213" ht="14.25" customHeight="1">
      <c r="A7213" s="4"/>
      <c r="B7213" s="4"/>
    </row>
    <row r="7214" ht="14.25" customHeight="1">
      <c r="A7214" s="4"/>
      <c r="B7214" s="4"/>
    </row>
    <row r="7215" ht="14.25" customHeight="1">
      <c r="A7215" s="4"/>
      <c r="B7215" s="4"/>
    </row>
    <row r="7216" ht="14.25" customHeight="1">
      <c r="A7216" s="4"/>
      <c r="B7216" s="4"/>
    </row>
    <row r="7217" ht="14.25" customHeight="1">
      <c r="A7217" s="4"/>
      <c r="B7217" s="4"/>
    </row>
    <row r="7218" ht="14.25" customHeight="1">
      <c r="A7218" s="4"/>
      <c r="B7218" s="4"/>
    </row>
    <row r="7219" ht="14.25" customHeight="1">
      <c r="A7219" s="4"/>
      <c r="B7219" s="4"/>
    </row>
    <row r="7220" ht="14.25" customHeight="1">
      <c r="A7220" s="4"/>
      <c r="B7220" s="4"/>
    </row>
    <row r="7221" ht="14.25" customHeight="1">
      <c r="A7221" s="4"/>
      <c r="B7221" s="4"/>
    </row>
    <row r="7222" ht="14.25" customHeight="1">
      <c r="A7222" s="4"/>
      <c r="B7222" s="4"/>
    </row>
    <row r="7223" ht="14.25" customHeight="1">
      <c r="A7223" s="4"/>
      <c r="B7223" s="4"/>
    </row>
    <row r="7224" ht="14.25" customHeight="1">
      <c r="A7224" s="4"/>
      <c r="B7224" s="4"/>
    </row>
    <row r="7225" ht="14.25" customHeight="1">
      <c r="A7225" s="4"/>
      <c r="B7225" s="4"/>
    </row>
    <row r="7226" ht="14.25" customHeight="1">
      <c r="A7226" s="4"/>
      <c r="B7226" s="4"/>
    </row>
    <row r="7227" ht="14.25" customHeight="1">
      <c r="A7227" s="4"/>
      <c r="B7227" s="4"/>
    </row>
    <row r="7228" ht="14.25" customHeight="1">
      <c r="A7228" s="4"/>
      <c r="B7228" s="4"/>
    </row>
    <row r="7229" ht="14.25" customHeight="1">
      <c r="A7229" s="4"/>
      <c r="B7229" s="4"/>
    </row>
    <row r="7230" ht="14.25" customHeight="1">
      <c r="A7230" s="4"/>
      <c r="B7230" s="4"/>
    </row>
    <row r="7231" ht="14.25" customHeight="1">
      <c r="A7231" s="4"/>
      <c r="B7231" s="4"/>
    </row>
    <row r="7232" ht="14.25" customHeight="1">
      <c r="A7232" s="4"/>
      <c r="B7232" s="4"/>
    </row>
    <row r="7233" ht="14.25" customHeight="1">
      <c r="A7233" s="4"/>
      <c r="B7233" s="4"/>
    </row>
    <row r="7234" ht="14.25" customHeight="1">
      <c r="A7234" s="4"/>
      <c r="B7234" s="4"/>
    </row>
    <row r="7235" ht="14.25" customHeight="1">
      <c r="A7235" s="4"/>
      <c r="B7235" s="4"/>
    </row>
    <row r="7236" ht="14.25" customHeight="1">
      <c r="A7236" s="4"/>
      <c r="B7236" s="4"/>
    </row>
    <row r="7237" ht="14.25" customHeight="1">
      <c r="A7237" s="4"/>
      <c r="B7237" s="4"/>
    </row>
    <row r="7238" ht="14.25" customHeight="1">
      <c r="A7238" s="4"/>
      <c r="B7238" s="4"/>
    </row>
    <row r="7239" ht="14.25" customHeight="1">
      <c r="A7239" s="4"/>
      <c r="B7239" s="4"/>
    </row>
    <row r="7240" ht="14.25" customHeight="1">
      <c r="A7240" s="4"/>
      <c r="B7240" s="4"/>
    </row>
    <row r="7241" ht="14.25" customHeight="1">
      <c r="A7241" s="4"/>
      <c r="B7241" s="4"/>
    </row>
    <row r="7242" ht="14.25" customHeight="1">
      <c r="A7242" s="4"/>
      <c r="B7242" s="4"/>
    </row>
    <row r="7243" ht="14.25" customHeight="1">
      <c r="A7243" s="4"/>
      <c r="B7243" s="4"/>
    </row>
    <row r="7244" ht="14.25" customHeight="1">
      <c r="A7244" s="4"/>
      <c r="B7244" s="4"/>
    </row>
    <row r="7245" ht="14.25" customHeight="1">
      <c r="A7245" s="4"/>
      <c r="B7245" s="4"/>
    </row>
    <row r="7246" ht="14.25" customHeight="1">
      <c r="A7246" s="4"/>
      <c r="B7246" s="4"/>
    </row>
    <row r="7247" ht="14.25" customHeight="1">
      <c r="A7247" s="4"/>
      <c r="B7247" s="4"/>
    </row>
    <row r="7248" ht="14.25" customHeight="1">
      <c r="A7248" s="4"/>
      <c r="B7248" s="4"/>
    </row>
    <row r="7249" ht="14.25" customHeight="1">
      <c r="A7249" s="4"/>
      <c r="B7249" s="4"/>
    </row>
    <row r="7250" ht="14.25" customHeight="1">
      <c r="A7250" s="4"/>
      <c r="B7250" s="4"/>
    </row>
    <row r="7251" ht="14.25" customHeight="1">
      <c r="A7251" s="4"/>
      <c r="B7251" s="4"/>
    </row>
    <row r="7252" ht="14.25" customHeight="1">
      <c r="A7252" s="4"/>
      <c r="B7252" s="4"/>
    </row>
    <row r="7253" ht="14.25" customHeight="1">
      <c r="A7253" s="4"/>
      <c r="B7253" s="4"/>
    </row>
    <row r="7254" ht="14.25" customHeight="1">
      <c r="A7254" s="4"/>
      <c r="B7254" s="4"/>
    </row>
    <row r="7255" ht="14.25" customHeight="1">
      <c r="A7255" s="4"/>
      <c r="B7255" s="4"/>
    </row>
    <row r="7256" ht="14.25" customHeight="1">
      <c r="A7256" s="4"/>
      <c r="B7256" s="4"/>
    </row>
    <row r="7257" ht="14.25" customHeight="1">
      <c r="A7257" s="4"/>
      <c r="B7257" s="4"/>
    </row>
    <row r="7258" ht="14.25" customHeight="1">
      <c r="A7258" s="4"/>
      <c r="B7258" s="4"/>
    </row>
    <row r="7259" ht="14.25" customHeight="1">
      <c r="A7259" s="4"/>
      <c r="B7259" s="4"/>
    </row>
    <row r="7260" ht="14.25" customHeight="1">
      <c r="A7260" s="4"/>
      <c r="B7260" s="4"/>
    </row>
    <row r="7261" ht="14.25" customHeight="1">
      <c r="A7261" s="4"/>
      <c r="B7261" s="4"/>
    </row>
    <row r="7262" ht="14.25" customHeight="1">
      <c r="A7262" s="4"/>
      <c r="B7262" s="4"/>
    </row>
    <row r="7263" ht="14.25" customHeight="1">
      <c r="A7263" s="4"/>
      <c r="B7263" s="4"/>
    </row>
    <row r="7264" ht="14.25" customHeight="1">
      <c r="A7264" s="4"/>
      <c r="B7264" s="4"/>
    </row>
    <row r="7265" ht="14.25" customHeight="1">
      <c r="A7265" s="4"/>
      <c r="B7265" s="4"/>
    </row>
    <row r="7266" ht="14.25" customHeight="1">
      <c r="A7266" s="4"/>
      <c r="B7266" s="4"/>
    </row>
    <row r="7267" ht="14.25" customHeight="1">
      <c r="A7267" s="4"/>
      <c r="B7267" s="4"/>
    </row>
    <row r="7268" ht="14.25" customHeight="1">
      <c r="A7268" s="4"/>
      <c r="B7268" s="4"/>
    </row>
    <row r="7269" ht="14.25" customHeight="1">
      <c r="A7269" s="4"/>
      <c r="B7269" s="4"/>
    </row>
    <row r="7270" ht="14.25" customHeight="1">
      <c r="A7270" s="4"/>
      <c r="B7270" s="4"/>
    </row>
    <row r="7271" ht="14.25" customHeight="1">
      <c r="A7271" s="4"/>
      <c r="B7271" s="4"/>
    </row>
    <row r="7272" ht="14.25" customHeight="1">
      <c r="A7272" s="4"/>
      <c r="B7272" s="4"/>
    </row>
    <row r="7273" ht="14.25" customHeight="1">
      <c r="A7273" s="4"/>
      <c r="B7273" s="4"/>
    </row>
    <row r="7274" ht="14.25" customHeight="1">
      <c r="A7274" s="4"/>
      <c r="B7274" s="4"/>
    </row>
    <row r="7275" ht="14.25" customHeight="1">
      <c r="A7275" s="4"/>
      <c r="B7275" s="4"/>
    </row>
    <row r="7276" ht="14.25" customHeight="1">
      <c r="A7276" s="4"/>
      <c r="B7276" s="4"/>
    </row>
    <row r="7277" ht="14.25" customHeight="1">
      <c r="A7277" s="4"/>
      <c r="B7277" s="4"/>
    </row>
    <row r="7278" ht="14.25" customHeight="1">
      <c r="A7278" s="4"/>
      <c r="B7278" s="4"/>
    </row>
    <row r="7279" ht="14.25" customHeight="1">
      <c r="A7279" s="4"/>
      <c r="B7279" s="4"/>
    </row>
    <row r="7280" ht="14.25" customHeight="1">
      <c r="A7280" s="4"/>
      <c r="B7280" s="4"/>
    </row>
    <row r="7281" ht="14.25" customHeight="1">
      <c r="A7281" s="4"/>
      <c r="B7281" s="4"/>
    </row>
    <row r="7282" ht="14.25" customHeight="1">
      <c r="A7282" s="4"/>
      <c r="B7282" s="4"/>
    </row>
    <row r="7283" ht="14.25" customHeight="1">
      <c r="A7283" s="4"/>
      <c r="B7283" s="4"/>
    </row>
    <row r="7284" ht="14.25" customHeight="1">
      <c r="A7284" s="4"/>
      <c r="B7284" s="4"/>
    </row>
    <row r="7285" ht="14.25" customHeight="1">
      <c r="A7285" s="4"/>
      <c r="B7285" s="4"/>
    </row>
    <row r="7286" ht="14.25" customHeight="1">
      <c r="A7286" s="4"/>
      <c r="B7286" s="4"/>
    </row>
    <row r="7287" ht="14.25" customHeight="1">
      <c r="A7287" s="4"/>
      <c r="B7287" s="4"/>
    </row>
    <row r="7288" ht="14.25" customHeight="1">
      <c r="A7288" s="4"/>
      <c r="B7288" s="4"/>
    </row>
    <row r="7289" ht="14.25" customHeight="1">
      <c r="A7289" s="4"/>
      <c r="B7289" s="4"/>
    </row>
    <row r="7290" ht="14.25" customHeight="1">
      <c r="A7290" s="4"/>
      <c r="B7290" s="4"/>
    </row>
    <row r="7291" ht="14.25" customHeight="1">
      <c r="A7291" s="4"/>
      <c r="B7291" s="4"/>
    </row>
    <row r="7292" ht="14.25" customHeight="1">
      <c r="A7292" s="4"/>
      <c r="B7292" s="4"/>
    </row>
    <row r="7293" ht="14.25" customHeight="1">
      <c r="A7293" s="4"/>
      <c r="B7293" s="4"/>
    </row>
    <row r="7294" ht="14.25" customHeight="1">
      <c r="A7294" s="4"/>
      <c r="B7294" s="4"/>
    </row>
    <row r="7295" ht="14.25" customHeight="1">
      <c r="A7295" s="4"/>
      <c r="B7295" s="4"/>
    </row>
    <row r="7296" ht="14.25" customHeight="1">
      <c r="A7296" s="4"/>
      <c r="B7296" s="4"/>
    </row>
    <row r="7297" ht="14.25" customHeight="1">
      <c r="A7297" s="4"/>
      <c r="B7297" s="4"/>
    </row>
    <row r="7298" ht="14.25" customHeight="1">
      <c r="A7298" s="4"/>
      <c r="B7298" s="4"/>
    </row>
    <row r="7299" ht="14.25" customHeight="1">
      <c r="A7299" s="4"/>
      <c r="B7299" s="4"/>
    </row>
    <row r="7300" ht="14.25" customHeight="1">
      <c r="A7300" s="4"/>
      <c r="B7300" s="4"/>
    </row>
    <row r="7301" ht="14.25" customHeight="1">
      <c r="A7301" s="4"/>
      <c r="B7301" s="4"/>
    </row>
    <row r="7302" ht="14.25" customHeight="1">
      <c r="A7302" s="4"/>
      <c r="B7302" s="4"/>
    </row>
    <row r="7303" ht="14.25" customHeight="1">
      <c r="A7303" s="4"/>
      <c r="B7303" s="4"/>
    </row>
    <row r="7304" ht="14.25" customHeight="1">
      <c r="A7304" s="4"/>
      <c r="B7304" s="4"/>
    </row>
    <row r="7305" ht="14.25" customHeight="1">
      <c r="A7305" s="4"/>
      <c r="B7305" s="4"/>
    </row>
    <row r="7306" ht="14.25" customHeight="1">
      <c r="A7306" s="4"/>
      <c r="B7306" s="4"/>
    </row>
    <row r="7307" ht="14.25" customHeight="1">
      <c r="A7307" s="4"/>
      <c r="B7307" s="4"/>
    </row>
    <row r="7308" ht="14.25" customHeight="1">
      <c r="A7308" s="4"/>
      <c r="B7308" s="4"/>
    </row>
    <row r="7309" ht="14.25" customHeight="1">
      <c r="A7309" s="4"/>
      <c r="B7309" s="4"/>
    </row>
    <row r="7310" ht="14.25" customHeight="1">
      <c r="A7310" s="4"/>
      <c r="B7310" s="4"/>
    </row>
    <row r="7311" ht="14.25" customHeight="1">
      <c r="A7311" s="4"/>
      <c r="B7311" s="4"/>
    </row>
    <row r="7312" ht="14.25" customHeight="1">
      <c r="A7312" s="4"/>
      <c r="B7312" s="4"/>
    </row>
    <row r="7313" ht="14.25" customHeight="1">
      <c r="A7313" s="4"/>
      <c r="B7313" s="4"/>
    </row>
    <row r="7314" ht="14.25" customHeight="1">
      <c r="A7314" s="4"/>
      <c r="B7314" s="4"/>
    </row>
    <row r="7315" ht="14.25" customHeight="1">
      <c r="A7315" s="4"/>
      <c r="B7315" s="4"/>
    </row>
    <row r="7316" ht="14.25" customHeight="1">
      <c r="A7316" s="4"/>
      <c r="B7316" s="4"/>
    </row>
    <row r="7317" ht="14.25" customHeight="1">
      <c r="A7317" s="4"/>
      <c r="B7317" s="4"/>
    </row>
    <row r="7318" ht="14.25" customHeight="1">
      <c r="A7318" s="4"/>
      <c r="B7318" s="4"/>
    </row>
    <row r="7319" ht="14.25" customHeight="1">
      <c r="A7319" s="4"/>
      <c r="B7319" s="4"/>
    </row>
    <row r="7320" ht="14.25" customHeight="1">
      <c r="A7320" s="4"/>
      <c r="B7320" s="4"/>
    </row>
    <row r="7321" ht="14.25" customHeight="1">
      <c r="A7321" s="4"/>
      <c r="B7321" s="4"/>
    </row>
    <row r="7322" ht="14.25" customHeight="1">
      <c r="A7322" s="4"/>
      <c r="B7322" s="4"/>
    </row>
    <row r="7323" ht="14.25" customHeight="1">
      <c r="A7323" s="4"/>
      <c r="B7323" s="4"/>
    </row>
    <row r="7324" ht="14.25" customHeight="1">
      <c r="A7324" s="4"/>
      <c r="B7324" s="4"/>
    </row>
    <row r="7325" ht="14.25" customHeight="1">
      <c r="A7325" s="4"/>
      <c r="B7325" s="4"/>
    </row>
    <row r="7326" ht="14.25" customHeight="1">
      <c r="A7326" s="4"/>
      <c r="B7326" s="4"/>
    </row>
    <row r="7327" ht="14.25" customHeight="1">
      <c r="A7327" s="4"/>
      <c r="B7327" s="4"/>
    </row>
    <row r="7328" ht="14.25" customHeight="1">
      <c r="A7328" s="4"/>
      <c r="B7328" s="4"/>
    </row>
    <row r="7329" ht="14.25" customHeight="1">
      <c r="A7329" s="4"/>
      <c r="B7329" s="4"/>
    </row>
    <row r="7330" ht="14.25" customHeight="1">
      <c r="A7330" s="4"/>
      <c r="B7330" s="4"/>
    </row>
    <row r="7331" ht="14.25" customHeight="1">
      <c r="A7331" s="4"/>
      <c r="B7331" s="4"/>
    </row>
    <row r="7332" ht="14.25" customHeight="1">
      <c r="A7332" s="4"/>
      <c r="B7332" s="4"/>
    </row>
    <row r="7333" ht="14.25" customHeight="1">
      <c r="A7333" s="4"/>
      <c r="B7333" s="4"/>
    </row>
    <row r="7334" ht="14.25" customHeight="1">
      <c r="A7334" s="4"/>
      <c r="B7334" s="4"/>
    </row>
    <row r="7335" ht="14.25" customHeight="1">
      <c r="A7335" s="4"/>
      <c r="B7335" s="4"/>
    </row>
    <row r="7336" ht="14.25" customHeight="1">
      <c r="A7336" s="4"/>
      <c r="B7336" s="4"/>
    </row>
    <row r="7337" ht="14.25" customHeight="1">
      <c r="A7337" s="4"/>
      <c r="B7337" s="4"/>
    </row>
    <row r="7338" ht="14.25" customHeight="1">
      <c r="A7338" s="4"/>
      <c r="B7338" s="4"/>
    </row>
    <row r="7339" ht="14.25" customHeight="1">
      <c r="A7339" s="4"/>
      <c r="B7339" s="4"/>
    </row>
    <row r="7340" ht="14.25" customHeight="1">
      <c r="A7340" s="4"/>
      <c r="B7340" s="4"/>
    </row>
    <row r="7341" ht="14.25" customHeight="1">
      <c r="A7341" s="4"/>
      <c r="B7341" s="4"/>
    </row>
    <row r="7342" ht="14.25" customHeight="1">
      <c r="A7342" s="4"/>
      <c r="B7342" s="4"/>
    </row>
    <row r="7343" ht="14.25" customHeight="1">
      <c r="A7343" s="4"/>
      <c r="B7343" s="4"/>
    </row>
    <row r="7344" ht="14.25" customHeight="1">
      <c r="A7344" s="4"/>
      <c r="B7344" s="4"/>
    </row>
    <row r="7345" ht="14.25" customHeight="1">
      <c r="A7345" s="4"/>
      <c r="B7345" s="4"/>
    </row>
    <row r="7346" ht="14.25" customHeight="1">
      <c r="A7346" s="4"/>
      <c r="B7346" s="4"/>
    </row>
    <row r="7347" ht="14.25" customHeight="1">
      <c r="A7347" s="4"/>
      <c r="B7347" s="4"/>
    </row>
    <row r="7348" ht="14.25" customHeight="1">
      <c r="A7348" s="4"/>
      <c r="B7348" s="4"/>
    </row>
    <row r="7349" ht="14.25" customHeight="1">
      <c r="A7349" s="4"/>
      <c r="B7349" s="4"/>
    </row>
    <row r="7350" ht="14.25" customHeight="1">
      <c r="A7350" s="4"/>
      <c r="B7350" s="4"/>
    </row>
    <row r="7351" ht="14.25" customHeight="1">
      <c r="A7351" s="4"/>
      <c r="B7351" s="4"/>
    </row>
    <row r="7352" ht="14.25" customHeight="1">
      <c r="A7352" s="4"/>
      <c r="B7352" s="4"/>
    </row>
    <row r="7353" ht="14.25" customHeight="1">
      <c r="A7353" s="4"/>
      <c r="B7353" s="4"/>
    </row>
    <row r="7354" ht="14.25" customHeight="1">
      <c r="A7354" s="4"/>
      <c r="B7354" s="4"/>
    </row>
    <row r="7355" ht="14.25" customHeight="1">
      <c r="A7355" s="4"/>
      <c r="B7355" s="4"/>
    </row>
    <row r="7356" ht="14.25" customHeight="1">
      <c r="A7356" s="4"/>
      <c r="B7356" s="4"/>
    </row>
    <row r="7357" ht="14.25" customHeight="1">
      <c r="A7357" s="4"/>
      <c r="B7357" s="4"/>
    </row>
    <row r="7358" ht="14.25" customHeight="1">
      <c r="A7358" s="4"/>
      <c r="B7358" s="4"/>
    </row>
    <row r="7359" ht="14.25" customHeight="1">
      <c r="A7359" s="4"/>
      <c r="B7359" s="4"/>
    </row>
    <row r="7360" ht="14.25" customHeight="1">
      <c r="A7360" s="4"/>
      <c r="B7360" s="4"/>
    </row>
    <row r="7361" ht="14.25" customHeight="1">
      <c r="A7361" s="4"/>
      <c r="B7361" s="4"/>
    </row>
    <row r="7362" ht="14.25" customHeight="1">
      <c r="A7362" s="4"/>
      <c r="B7362" s="4"/>
    </row>
    <row r="7363" ht="14.25" customHeight="1">
      <c r="A7363" s="4"/>
      <c r="B7363" s="4"/>
    </row>
    <row r="7364" ht="14.25" customHeight="1">
      <c r="A7364" s="4"/>
      <c r="B7364" s="4"/>
    </row>
    <row r="7365" ht="14.25" customHeight="1">
      <c r="A7365" s="4"/>
      <c r="B7365" s="4"/>
    </row>
    <row r="7366" ht="14.25" customHeight="1">
      <c r="A7366" s="4"/>
      <c r="B7366" s="4"/>
    </row>
    <row r="7367" ht="14.25" customHeight="1">
      <c r="A7367" s="4"/>
      <c r="B7367" s="4"/>
    </row>
    <row r="7368" ht="14.25" customHeight="1">
      <c r="A7368" s="4"/>
      <c r="B7368" s="4"/>
    </row>
    <row r="7369" ht="14.25" customHeight="1">
      <c r="A7369" s="4"/>
      <c r="B7369" s="4"/>
    </row>
    <row r="7370" ht="14.25" customHeight="1">
      <c r="A7370" s="4"/>
      <c r="B7370" s="4"/>
    </row>
    <row r="7371" ht="14.25" customHeight="1">
      <c r="A7371" s="4"/>
      <c r="B7371" s="4"/>
    </row>
    <row r="7372" ht="14.25" customHeight="1">
      <c r="A7372" s="4"/>
      <c r="B7372" s="4"/>
    </row>
    <row r="7373" ht="14.25" customHeight="1">
      <c r="A7373" s="4"/>
      <c r="B7373" s="4"/>
    </row>
    <row r="7374" ht="14.25" customHeight="1">
      <c r="A7374" s="4"/>
      <c r="B7374" s="4"/>
    </row>
    <row r="7375" ht="14.25" customHeight="1">
      <c r="A7375" s="4"/>
      <c r="B7375" s="4"/>
    </row>
    <row r="7376" ht="14.25" customHeight="1">
      <c r="A7376" s="4"/>
      <c r="B7376" s="4"/>
    </row>
    <row r="7377" ht="14.25" customHeight="1">
      <c r="A7377" s="4"/>
      <c r="B7377" s="4"/>
    </row>
    <row r="7378" ht="14.25" customHeight="1">
      <c r="A7378" s="4"/>
      <c r="B7378" s="4"/>
    </row>
    <row r="7379" ht="14.25" customHeight="1">
      <c r="A7379" s="4"/>
      <c r="B7379" s="4"/>
    </row>
    <row r="7380" ht="14.25" customHeight="1">
      <c r="A7380" s="4"/>
      <c r="B7380" s="4"/>
    </row>
    <row r="7381" ht="14.25" customHeight="1">
      <c r="A7381" s="4"/>
      <c r="B7381" s="4"/>
    </row>
    <row r="7382" ht="14.25" customHeight="1">
      <c r="A7382" s="4"/>
      <c r="B7382" s="4"/>
    </row>
    <row r="7383" ht="14.25" customHeight="1">
      <c r="A7383" s="4"/>
      <c r="B7383" s="4"/>
    </row>
    <row r="7384" ht="14.25" customHeight="1">
      <c r="A7384" s="4"/>
      <c r="B7384" s="4"/>
    </row>
    <row r="7385" ht="14.25" customHeight="1">
      <c r="A7385" s="4"/>
      <c r="B7385" s="4"/>
    </row>
    <row r="7386" ht="14.25" customHeight="1">
      <c r="A7386" s="4"/>
      <c r="B7386" s="4"/>
    </row>
    <row r="7387" ht="14.25" customHeight="1">
      <c r="A7387" s="4"/>
      <c r="B7387" s="4"/>
    </row>
    <row r="7388" ht="14.25" customHeight="1">
      <c r="A7388" s="4"/>
      <c r="B7388" s="4"/>
    </row>
    <row r="7389" ht="14.25" customHeight="1">
      <c r="A7389" s="4"/>
      <c r="B7389" s="4"/>
    </row>
    <row r="7390" ht="14.25" customHeight="1">
      <c r="A7390" s="4"/>
      <c r="B7390" s="4"/>
    </row>
    <row r="7391" ht="14.25" customHeight="1">
      <c r="A7391" s="4"/>
      <c r="B7391" s="4"/>
    </row>
    <row r="7392" ht="14.25" customHeight="1">
      <c r="A7392" s="4"/>
      <c r="B7392" s="4"/>
    </row>
    <row r="7393" ht="14.25" customHeight="1">
      <c r="A7393" s="4"/>
      <c r="B7393" s="4"/>
    </row>
    <row r="7394" ht="14.25" customHeight="1">
      <c r="A7394" s="4"/>
      <c r="B7394" s="4"/>
    </row>
    <row r="7395" ht="14.25" customHeight="1">
      <c r="A7395" s="4"/>
      <c r="B7395" s="4"/>
    </row>
    <row r="7396" ht="14.25" customHeight="1">
      <c r="A7396" s="4"/>
      <c r="B7396" s="4"/>
    </row>
    <row r="7397" ht="14.25" customHeight="1">
      <c r="A7397" s="4"/>
      <c r="B7397" s="4"/>
    </row>
    <row r="7398" ht="14.25" customHeight="1">
      <c r="A7398" s="4"/>
      <c r="B7398" s="4"/>
    </row>
    <row r="7399" ht="14.25" customHeight="1">
      <c r="A7399" s="4"/>
      <c r="B7399" s="4"/>
    </row>
    <row r="7400" ht="14.25" customHeight="1">
      <c r="A7400" s="4"/>
      <c r="B7400" s="4"/>
    </row>
    <row r="7401" ht="14.25" customHeight="1">
      <c r="A7401" s="4"/>
      <c r="B7401" s="4"/>
    </row>
    <row r="7402" ht="14.25" customHeight="1">
      <c r="A7402" s="4"/>
      <c r="B7402" s="4"/>
    </row>
    <row r="7403" ht="14.25" customHeight="1">
      <c r="A7403" s="4"/>
      <c r="B7403" s="4"/>
    </row>
    <row r="7404" ht="14.25" customHeight="1">
      <c r="A7404" s="4"/>
      <c r="B7404" s="4"/>
    </row>
    <row r="7405" ht="14.25" customHeight="1">
      <c r="A7405" s="4"/>
      <c r="B7405" s="4"/>
    </row>
    <row r="7406" ht="14.25" customHeight="1">
      <c r="A7406" s="4"/>
      <c r="B7406" s="4"/>
    </row>
    <row r="7407" ht="14.25" customHeight="1">
      <c r="A7407" s="4"/>
      <c r="B7407" s="4"/>
    </row>
    <row r="7408" ht="14.25" customHeight="1">
      <c r="A7408" s="4"/>
      <c r="B7408" s="4"/>
    </row>
    <row r="7409" ht="14.25" customHeight="1">
      <c r="A7409" s="4"/>
      <c r="B7409" s="4"/>
    </row>
    <row r="7410" ht="14.25" customHeight="1">
      <c r="A7410" s="4"/>
      <c r="B7410" s="4"/>
    </row>
    <row r="7411" ht="14.25" customHeight="1">
      <c r="A7411" s="4"/>
      <c r="B7411" s="4"/>
    </row>
    <row r="7412" ht="14.25" customHeight="1">
      <c r="A7412" s="4"/>
      <c r="B7412" s="4"/>
    </row>
    <row r="7413" ht="14.25" customHeight="1">
      <c r="A7413" s="4"/>
      <c r="B7413" s="4"/>
    </row>
    <row r="7414" ht="14.25" customHeight="1">
      <c r="A7414" s="4"/>
      <c r="B7414" s="4"/>
    </row>
    <row r="7415" ht="14.25" customHeight="1">
      <c r="A7415" s="4"/>
      <c r="B7415" s="4"/>
    </row>
    <row r="7416" ht="14.25" customHeight="1">
      <c r="A7416" s="4"/>
      <c r="B7416" s="4"/>
    </row>
    <row r="7417" ht="14.25" customHeight="1">
      <c r="A7417" s="4"/>
      <c r="B7417" s="4"/>
    </row>
    <row r="7418" ht="14.25" customHeight="1">
      <c r="A7418" s="4"/>
      <c r="B7418" s="4"/>
    </row>
    <row r="7419" ht="14.25" customHeight="1">
      <c r="A7419" s="4"/>
      <c r="B7419" s="4"/>
    </row>
    <row r="7420" ht="14.25" customHeight="1">
      <c r="A7420" s="4"/>
      <c r="B7420" s="4"/>
    </row>
    <row r="7421" ht="14.25" customHeight="1">
      <c r="A7421" s="4"/>
      <c r="B7421" s="4"/>
    </row>
    <row r="7422" ht="14.25" customHeight="1">
      <c r="A7422" s="4"/>
      <c r="B7422" s="4"/>
    </row>
    <row r="7423" ht="14.25" customHeight="1">
      <c r="A7423" s="4"/>
      <c r="B7423" s="4"/>
    </row>
    <row r="7424" ht="14.25" customHeight="1">
      <c r="A7424" s="4"/>
      <c r="B7424" s="4"/>
    </row>
    <row r="7425" ht="14.25" customHeight="1">
      <c r="A7425" s="4"/>
      <c r="B7425" s="4"/>
    </row>
    <row r="7426" ht="14.25" customHeight="1">
      <c r="A7426" s="4"/>
      <c r="B7426" s="4"/>
    </row>
    <row r="7427" ht="14.25" customHeight="1">
      <c r="A7427" s="4"/>
      <c r="B7427" s="4"/>
    </row>
    <row r="7428" ht="14.25" customHeight="1">
      <c r="A7428" s="4"/>
      <c r="B7428" s="4"/>
    </row>
    <row r="7429" ht="14.25" customHeight="1">
      <c r="A7429" s="4"/>
      <c r="B7429" s="4"/>
    </row>
    <row r="7430" ht="14.25" customHeight="1">
      <c r="A7430" s="4"/>
      <c r="B7430" s="4"/>
    </row>
    <row r="7431" ht="14.25" customHeight="1">
      <c r="A7431" s="4"/>
      <c r="B7431" s="4"/>
    </row>
    <row r="7432" ht="14.25" customHeight="1">
      <c r="A7432" s="4"/>
      <c r="B7432" s="4"/>
    </row>
    <row r="7433" ht="14.25" customHeight="1">
      <c r="A7433" s="4"/>
      <c r="B7433" s="4"/>
    </row>
    <row r="7434" ht="14.25" customHeight="1">
      <c r="A7434" s="4"/>
      <c r="B7434" s="4"/>
    </row>
    <row r="7435" ht="14.25" customHeight="1">
      <c r="A7435" s="4"/>
      <c r="B7435" s="4"/>
    </row>
    <row r="7436" ht="14.25" customHeight="1">
      <c r="A7436" s="4"/>
      <c r="B7436" s="4"/>
    </row>
    <row r="7437" ht="14.25" customHeight="1">
      <c r="A7437" s="4"/>
      <c r="B7437" s="4"/>
    </row>
    <row r="7438" ht="14.25" customHeight="1">
      <c r="A7438" s="4"/>
      <c r="B7438" s="4"/>
    </row>
    <row r="7439" ht="14.25" customHeight="1">
      <c r="A7439" s="4"/>
      <c r="B7439" s="4"/>
    </row>
    <row r="7440" ht="14.25" customHeight="1">
      <c r="A7440" s="4"/>
      <c r="B7440" s="4"/>
    </row>
    <row r="7441" ht="14.25" customHeight="1">
      <c r="A7441" s="4"/>
      <c r="B7441" s="4"/>
    </row>
    <row r="7442" ht="14.25" customHeight="1">
      <c r="A7442" s="4"/>
      <c r="B7442" s="4"/>
    </row>
    <row r="7443" ht="14.25" customHeight="1">
      <c r="A7443" s="4"/>
      <c r="B7443" s="4"/>
    </row>
    <row r="7444" ht="14.25" customHeight="1">
      <c r="A7444" s="4"/>
      <c r="B7444" s="4"/>
    </row>
    <row r="7445" ht="14.25" customHeight="1">
      <c r="A7445" s="4"/>
      <c r="B7445" s="4"/>
    </row>
    <row r="7446" ht="14.25" customHeight="1">
      <c r="A7446" s="4"/>
      <c r="B7446" s="4"/>
    </row>
    <row r="7447" ht="14.25" customHeight="1">
      <c r="A7447" s="4"/>
      <c r="B7447" s="4"/>
    </row>
    <row r="7448" ht="14.25" customHeight="1">
      <c r="A7448" s="4"/>
      <c r="B7448" s="4"/>
    </row>
    <row r="7449" ht="14.25" customHeight="1">
      <c r="A7449" s="4"/>
      <c r="B7449" s="4"/>
    </row>
    <row r="7450" ht="14.25" customHeight="1">
      <c r="A7450" s="4"/>
      <c r="B7450" s="4"/>
    </row>
    <row r="7451" ht="14.25" customHeight="1">
      <c r="A7451" s="4"/>
      <c r="B7451" s="4"/>
    </row>
    <row r="7452" ht="14.25" customHeight="1">
      <c r="A7452" s="4"/>
      <c r="B7452" s="4"/>
    </row>
    <row r="7453" ht="14.25" customHeight="1">
      <c r="A7453" s="4"/>
      <c r="B7453" s="4"/>
    </row>
    <row r="7454" ht="14.25" customHeight="1">
      <c r="A7454" s="4"/>
      <c r="B7454" s="4"/>
    </row>
    <row r="7455" ht="14.25" customHeight="1">
      <c r="A7455" s="4"/>
      <c r="B7455" s="4"/>
    </row>
    <row r="7456" ht="14.25" customHeight="1">
      <c r="A7456" s="4"/>
      <c r="B7456" s="4"/>
    </row>
    <row r="7457" ht="14.25" customHeight="1">
      <c r="A7457" s="4"/>
      <c r="B7457" s="4"/>
    </row>
    <row r="7458" ht="14.25" customHeight="1">
      <c r="A7458" s="4"/>
      <c r="B7458" s="4"/>
    </row>
    <row r="7459" ht="14.25" customHeight="1">
      <c r="A7459" s="4"/>
      <c r="B7459" s="4"/>
    </row>
    <row r="7460" ht="14.25" customHeight="1">
      <c r="A7460" s="4"/>
      <c r="B7460" s="4"/>
    </row>
    <row r="7461" ht="14.25" customHeight="1">
      <c r="A7461" s="4"/>
      <c r="B7461" s="4"/>
    </row>
    <row r="7462" ht="14.25" customHeight="1">
      <c r="A7462" s="4"/>
      <c r="B7462" s="4"/>
    </row>
    <row r="7463" ht="14.25" customHeight="1">
      <c r="A7463" s="4"/>
      <c r="B7463" s="4"/>
    </row>
    <row r="7464" ht="14.25" customHeight="1">
      <c r="A7464" s="4"/>
      <c r="B7464" s="4"/>
    </row>
    <row r="7465" ht="14.25" customHeight="1">
      <c r="A7465" s="4"/>
      <c r="B7465" s="4"/>
    </row>
    <row r="7466" ht="14.25" customHeight="1">
      <c r="A7466" s="4"/>
      <c r="B7466" s="4"/>
    </row>
    <row r="7467" ht="14.25" customHeight="1">
      <c r="A7467" s="4"/>
      <c r="B7467" s="4"/>
    </row>
    <row r="7468" ht="14.25" customHeight="1">
      <c r="A7468" s="4"/>
      <c r="B7468" s="4"/>
    </row>
    <row r="7469" ht="14.25" customHeight="1">
      <c r="A7469" s="4"/>
      <c r="B7469" s="4"/>
    </row>
    <row r="7470" ht="14.25" customHeight="1">
      <c r="A7470" s="4"/>
      <c r="B7470" s="4"/>
    </row>
    <row r="7471" ht="14.25" customHeight="1">
      <c r="A7471" s="4"/>
      <c r="B7471" s="4"/>
    </row>
    <row r="7472" ht="14.25" customHeight="1">
      <c r="A7472" s="4"/>
      <c r="B7472" s="4"/>
    </row>
    <row r="7473" ht="14.25" customHeight="1">
      <c r="A7473" s="4"/>
      <c r="B7473" s="4"/>
    </row>
    <row r="7474" ht="14.25" customHeight="1">
      <c r="A7474" s="4"/>
      <c r="B7474" s="4"/>
    </row>
    <row r="7475" ht="14.25" customHeight="1">
      <c r="A7475" s="4"/>
      <c r="B7475" s="4"/>
    </row>
    <row r="7476" ht="14.25" customHeight="1">
      <c r="A7476" s="4"/>
      <c r="B7476" s="4"/>
    </row>
    <row r="7477" ht="14.25" customHeight="1">
      <c r="A7477" s="4"/>
      <c r="B7477" s="4"/>
    </row>
    <row r="7478" ht="14.25" customHeight="1">
      <c r="A7478" s="4"/>
      <c r="B7478" s="4"/>
    </row>
    <row r="7479" ht="14.25" customHeight="1">
      <c r="A7479" s="4"/>
      <c r="B7479" s="4"/>
    </row>
    <row r="7480" ht="14.25" customHeight="1">
      <c r="A7480" s="4"/>
      <c r="B7480" s="4"/>
    </row>
    <row r="7481" ht="14.25" customHeight="1">
      <c r="A7481" s="4"/>
      <c r="B7481" s="4"/>
    </row>
    <row r="7482" ht="14.25" customHeight="1">
      <c r="A7482" s="4"/>
      <c r="B7482" s="4"/>
    </row>
    <row r="7483" ht="14.25" customHeight="1">
      <c r="A7483" s="4"/>
      <c r="B7483" s="4"/>
    </row>
    <row r="7484" ht="14.25" customHeight="1">
      <c r="A7484" s="4"/>
      <c r="B7484" s="4"/>
    </row>
    <row r="7485" ht="14.25" customHeight="1">
      <c r="A7485" s="4"/>
      <c r="B7485" s="4"/>
    </row>
    <row r="7486" ht="14.25" customHeight="1">
      <c r="A7486" s="4"/>
      <c r="B7486" s="4"/>
    </row>
    <row r="7487" ht="14.25" customHeight="1">
      <c r="A7487" s="4"/>
      <c r="B7487" s="4"/>
    </row>
    <row r="7488" ht="14.25" customHeight="1">
      <c r="A7488" s="4"/>
      <c r="B7488" s="4"/>
    </row>
    <row r="7489" ht="14.25" customHeight="1">
      <c r="A7489" s="4"/>
      <c r="B7489" s="4"/>
    </row>
    <row r="7490" ht="14.25" customHeight="1">
      <c r="A7490" s="4"/>
      <c r="B7490" s="4"/>
    </row>
    <row r="7491" ht="14.25" customHeight="1">
      <c r="A7491" s="4"/>
      <c r="B7491" s="4"/>
    </row>
    <row r="7492" ht="14.25" customHeight="1">
      <c r="A7492" s="4"/>
      <c r="B7492" s="4"/>
    </row>
    <row r="7493" ht="14.25" customHeight="1">
      <c r="A7493" s="4"/>
      <c r="B7493" s="4"/>
    </row>
    <row r="7494" ht="14.25" customHeight="1">
      <c r="A7494" s="4"/>
      <c r="B7494" s="4"/>
    </row>
    <row r="7495" ht="14.25" customHeight="1">
      <c r="A7495" s="4"/>
      <c r="B7495" s="4"/>
    </row>
    <row r="7496" ht="14.25" customHeight="1">
      <c r="A7496" s="4"/>
      <c r="B7496" s="4"/>
    </row>
    <row r="7497" ht="14.25" customHeight="1">
      <c r="A7497" s="4"/>
      <c r="B7497" s="4"/>
    </row>
    <row r="7498" ht="14.25" customHeight="1">
      <c r="A7498" s="4"/>
      <c r="B7498" s="4"/>
    </row>
    <row r="7499" ht="14.25" customHeight="1">
      <c r="A7499" s="4"/>
      <c r="B7499" s="4"/>
    </row>
    <row r="7500" ht="14.25" customHeight="1">
      <c r="A7500" s="4"/>
      <c r="B7500" s="4"/>
    </row>
    <row r="7501" ht="14.25" customHeight="1">
      <c r="A7501" s="4"/>
      <c r="B7501" s="4"/>
    </row>
    <row r="7502" ht="14.25" customHeight="1">
      <c r="A7502" s="4"/>
      <c r="B7502" s="4"/>
    </row>
    <row r="7503" ht="14.25" customHeight="1">
      <c r="A7503" s="4"/>
      <c r="B7503" s="4"/>
    </row>
    <row r="7504" ht="14.25" customHeight="1">
      <c r="A7504" s="4"/>
      <c r="B7504" s="4"/>
    </row>
    <row r="7505" ht="14.25" customHeight="1">
      <c r="A7505" s="4"/>
      <c r="B7505" s="4"/>
    </row>
    <row r="7506" ht="14.25" customHeight="1">
      <c r="A7506" s="4"/>
      <c r="B7506" s="4"/>
    </row>
    <row r="7507" ht="14.25" customHeight="1">
      <c r="A7507" s="4"/>
      <c r="B7507" s="4"/>
    </row>
    <row r="7508" ht="14.25" customHeight="1">
      <c r="A7508" s="4"/>
      <c r="B7508" s="4"/>
    </row>
    <row r="7509" ht="14.25" customHeight="1">
      <c r="A7509" s="4"/>
      <c r="B7509" s="4"/>
    </row>
    <row r="7510" ht="14.25" customHeight="1">
      <c r="A7510" s="4"/>
      <c r="B7510" s="4"/>
    </row>
    <row r="7511" ht="14.25" customHeight="1">
      <c r="A7511" s="4"/>
      <c r="B7511" s="4"/>
    </row>
    <row r="7512" ht="14.25" customHeight="1">
      <c r="A7512" s="4"/>
      <c r="B7512" s="4"/>
    </row>
    <row r="7513" ht="14.25" customHeight="1">
      <c r="A7513" s="4"/>
      <c r="B7513" s="4"/>
    </row>
    <row r="7514" ht="14.25" customHeight="1">
      <c r="A7514" s="4"/>
      <c r="B7514" s="4"/>
    </row>
    <row r="7515" ht="14.25" customHeight="1">
      <c r="A7515" s="4"/>
      <c r="B7515" s="4"/>
    </row>
    <row r="7516" ht="14.25" customHeight="1">
      <c r="A7516" s="4"/>
      <c r="B7516" s="4"/>
    </row>
    <row r="7517" ht="14.25" customHeight="1">
      <c r="A7517" s="4"/>
      <c r="B7517" s="4"/>
    </row>
    <row r="7518" ht="14.25" customHeight="1">
      <c r="A7518" s="4"/>
      <c r="B7518" s="4"/>
    </row>
    <row r="7519" ht="14.25" customHeight="1">
      <c r="A7519" s="4"/>
      <c r="B7519" s="4"/>
    </row>
    <row r="7520" ht="14.25" customHeight="1">
      <c r="A7520" s="4"/>
      <c r="B7520" s="4"/>
    </row>
    <row r="7521" ht="14.25" customHeight="1">
      <c r="A7521" s="4"/>
      <c r="B7521" s="4"/>
    </row>
    <row r="7522" ht="14.25" customHeight="1">
      <c r="A7522" s="4"/>
      <c r="B7522" s="4"/>
    </row>
    <row r="7523" ht="14.25" customHeight="1">
      <c r="A7523" s="4"/>
      <c r="B7523" s="4"/>
    </row>
    <row r="7524" ht="14.25" customHeight="1">
      <c r="A7524" s="4"/>
      <c r="B7524" s="4"/>
    </row>
    <row r="7525" ht="14.25" customHeight="1">
      <c r="A7525" s="4"/>
      <c r="B7525" s="4"/>
    </row>
    <row r="7526" ht="14.25" customHeight="1">
      <c r="A7526" s="4"/>
      <c r="B7526" s="4"/>
    </row>
    <row r="7527" ht="14.25" customHeight="1">
      <c r="A7527" s="4"/>
      <c r="B7527" s="4"/>
    </row>
    <row r="7528" ht="14.25" customHeight="1">
      <c r="A7528" s="4"/>
      <c r="B7528" s="4"/>
    </row>
    <row r="7529" ht="14.25" customHeight="1">
      <c r="A7529" s="4"/>
      <c r="B7529" s="4"/>
    </row>
    <row r="7530" ht="14.25" customHeight="1">
      <c r="A7530" s="4"/>
      <c r="B7530" s="4"/>
    </row>
    <row r="7531" ht="14.25" customHeight="1">
      <c r="A7531" s="4"/>
      <c r="B7531" s="4"/>
    </row>
    <row r="7532" ht="14.25" customHeight="1">
      <c r="A7532" s="4"/>
      <c r="B7532" s="4"/>
    </row>
    <row r="7533" ht="14.25" customHeight="1">
      <c r="A7533" s="4"/>
      <c r="B7533" s="4"/>
    </row>
    <row r="7534" ht="14.25" customHeight="1">
      <c r="A7534" s="4"/>
      <c r="B7534" s="4"/>
    </row>
    <row r="7535" ht="14.25" customHeight="1">
      <c r="A7535" s="4"/>
      <c r="B7535" s="4"/>
    </row>
    <row r="7536" ht="14.25" customHeight="1">
      <c r="A7536" s="4"/>
      <c r="B7536" s="4"/>
    </row>
    <row r="7537" ht="14.25" customHeight="1">
      <c r="A7537" s="4"/>
      <c r="B7537" s="4"/>
    </row>
    <row r="7538" ht="14.25" customHeight="1">
      <c r="A7538" s="4"/>
      <c r="B7538" s="4"/>
    </row>
    <row r="7539" ht="14.25" customHeight="1">
      <c r="A7539" s="4"/>
      <c r="B7539" s="4"/>
    </row>
    <row r="7540" ht="14.25" customHeight="1">
      <c r="A7540" s="4"/>
      <c r="B7540" s="4"/>
    </row>
    <row r="7541" ht="14.25" customHeight="1">
      <c r="A7541" s="4"/>
      <c r="B7541" s="4"/>
    </row>
    <row r="7542" ht="14.25" customHeight="1">
      <c r="A7542" s="4"/>
      <c r="B7542" s="4"/>
    </row>
    <row r="7543" ht="14.25" customHeight="1">
      <c r="A7543" s="4"/>
      <c r="B7543" s="4"/>
    </row>
    <row r="7544" ht="14.25" customHeight="1">
      <c r="A7544" s="4"/>
      <c r="B7544" s="4"/>
    </row>
    <row r="7545" ht="14.25" customHeight="1">
      <c r="A7545" s="4"/>
      <c r="B7545" s="4"/>
    </row>
    <row r="7546" ht="14.25" customHeight="1">
      <c r="A7546" s="4"/>
      <c r="B7546" s="4"/>
    </row>
    <row r="7547" ht="14.25" customHeight="1">
      <c r="A7547" s="4"/>
      <c r="B7547" s="4"/>
    </row>
    <row r="7548" ht="14.25" customHeight="1">
      <c r="A7548" s="4"/>
      <c r="B7548" s="4"/>
    </row>
    <row r="7549" ht="14.25" customHeight="1">
      <c r="A7549" s="4"/>
      <c r="B7549" s="4"/>
    </row>
    <row r="7550" ht="14.25" customHeight="1">
      <c r="A7550" s="4"/>
      <c r="B7550" s="4"/>
    </row>
    <row r="7551" ht="14.25" customHeight="1">
      <c r="A7551" s="4"/>
      <c r="B7551" s="4"/>
    </row>
    <row r="7552" ht="14.25" customHeight="1">
      <c r="A7552" s="4"/>
      <c r="B7552" s="4"/>
    </row>
    <row r="7553" ht="14.25" customHeight="1">
      <c r="A7553" s="4"/>
      <c r="B7553" s="4"/>
    </row>
    <row r="7554" ht="14.25" customHeight="1">
      <c r="A7554" s="4"/>
      <c r="B7554" s="4"/>
    </row>
    <row r="7555" ht="14.25" customHeight="1">
      <c r="A7555" s="4"/>
      <c r="B7555" s="4"/>
    </row>
    <row r="7556" ht="14.25" customHeight="1">
      <c r="A7556" s="4"/>
      <c r="B7556" s="4"/>
    </row>
    <row r="7557" ht="14.25" customHeight="1">
      <c r="A7557" s="4"/>
      <c r="B7557" s="4"/>
    </row>
    <row r="7558" ht="14.25" customHeight="1">
      <c r="A7558" s="4"/>
      <c r="B7558" s="4"/>
    </row>
    <row r="7559" ht="14.25" customHeight="1">
      <c r="A7559" s="4"/>
      <c r="B7559" s="4"/>
    </row>
    <row r="7560" ht="14.25" customHeight="1">
      <c r="A7560" s="4"/>
      <c r="B7560" s="4"/>
    </row>
    <row r="7561" ht="14.25" customHeight="1">
      <c r="A7561" s="4"/>
      <c r="B7561" s="4"/>
    </row>
    <row r="7562" ht="14.25" customHeight="1">
      <c r="A7562" s="4"/>
      <c r="B7562" s="4"/>
    </row>
    <row r="7563" ht="14.25" customHeight="1">
      <c r="A7563" s="4"/>
      <c r="B7563" s="4"/>
    </row>
    <row r="7564" ht="14.25" customHeight="1">
      <c r="A7564" s="4"/>
      <c r="B7564" s="4"/>
    </row>
    <row r="7565" ht="14.25" customHeight="1">
      <c r="A7565" s="4"/>
      <c r="B7565" s="4"/>
    </row>
    <row r="7566" ht="14.25" customHeight="1">
      <c r="A7566" s="4"/>
      <c r="B7566" s="4"/>
    </row>
    <row r="7567" ht="14.25" customHeight="1">
      <c r="A7567" s="4"/>
      <c r="B7567" s="4"/>
    </row>
    <row r="7568" ht="14.25" customHeight="1">
      <c r="A7568" s="4"/>
      <c r="B7568" s="4"/>
    </row>
    <row r="7569" ht="14.25" customHeight="1">
      <c r="A7569" s="4"/>
      <c r="B7569" s="4"/>
    </row>
    <row r="7570" ht="14.25" customHeight="1">
      <c r="A7570" s="4"/>
      <c r="B7570" s="4"/>
    </row>
    <row r="7571" ht="14.25" customHeight="1">
      <c r="A7571" s="4"/>
      <c r="B7571" s="4"/>
    </row>
    <row r="7572" ht="14.25" customHeight="1">
      <c r="A7572" s="4"/>
      <c r="B7572" s="4"/>
    </row>
    <row r="7573" ht="14.25" customHeight="1">
      <c r="A7573" s="4"/>
      <c r="B7573" s="4"/>
    </row>
    <row r="7574" ht="14.25" customHeight="1">
      <c r="A7574" s="4"/>
      <c r="B7574" s="4"/>
    </row>
    <row r="7575" ht="14.25" customHeight="1">
      <c r="A7575" s="4"/>
      <c r="B7575" s="4"/>
    </row>
    <row r="7576" ht="14.25" customHeight="1">
      <c r="A7576" s="4"/>
      <c r="B7576" s="4"/>
    </row>
    <row r="7577" ht="14.25" customHeight="1">
      <c r="A7577" s="4"/>
      <c r="B7577" s="4"/>
    </row>
    <row r="7578" ht="14.25" customHeight="1">
      <c r="A7578" s="4"/>
      <c r="B7578" s="4"/>
    </row>
    <row r="7579" ht="14.25" customHeight="1">
      <c r="A7579" s="4"/>
      <c r="B7579" s="4"/>
    </row>
    <row r="7580" ht="14.25" customHeight="1">
      <c r="A7580" s="4"/>
      <c r="B7580" s="4"/>
    </row>
    <row r="7581" ht="14.25" customHeight="1">
      <c r="A7581" s="4"/>
      <c r="B7581" s="4"/>
    </row>
    <row r="7582" ht="14.25" customHeight="1">
      <c r="A7582" s="4"/>
      <c r="B7582" s="4"/>
    </row>
    <row r="7583" ht="14.25" customHeight="1">
      <c r="A7583" s="4"/>
      <c r="B7583" s="4"/>
    </row>
    <row r="7584" ht="14.25" customHeight="1">
      <c r="A7584" s="4"/>
      <c r="B7584" s="4"/>
    </row>
    <row r="7585" ht="14.25" customHeight="1">
      <c r="A7585" s="4"/>
      <c r="B7585" s="4"/>
    </row>
    <row r="7586" ht="14.25" customHeight="1">
      <c r="A7586" s="4"/>
      <c r="B7586" s="4"/>
    </row>
    <row r="7587" ht="14.25" customHeight="1">
      <c r="A7587" s="4"/>
      <c r="B7587" s="4"/>
    </row>
    <row r="7588" ht="14.25" customHeight="1">
      <c r="A7588" s="4"/>
      <c r="B7588" s="4"/>
    </row>
    <row r="7589" ht="14.25" customHeight="1">
      <c r="A7589" s="4"/>
      <c r="B7589" s="4"/>
    </row>
    <row r="7590" ht="14.25" customHeight="1">
      <c r="A7590" s="4"/>
      <c r="B7590" s="4"/>
    </row>
    <row r="7591" ht="14.25" customHeight="1">
      <c r="A7591" s="4"/>
      <c r="B7591" s="4"/>
    </row>
    <row r="7592" ht="14.25" customHeight="1">
      <c r="A7592" s="4"/>
      <c r="B7592" s="4"/>
    </row>
    <row r="7593" ht="14.25" customHeight="1">
      <c r="A7593" s="4"/>
      <c r="B7593" s="4"/>
    </row>
    <row r="7594" ht="14.25" customHeight="1">
      <c r="A7594" s="4"/>
      <c r="B7594" s="4"/>
    </row>
    <row r="7595" ht="14.25" customHeight="1">
      <c r="A7595" s="4"/>
      <c r="B7595" s="4"/>
    </row>
    <row r="7596" ht="14.25" customHeight="1">
      <c r="A7596" s="4"/>
      <c r="B7596" s="4"/>
    </row>
    <row r="7597" ht="14.25" customHeight="1">
      <c r="A7597" s="4"/>
      <c r="B7597" s="4"/>
    </row>
    <row r="7598" ht="14.25" customHeight="1">
      <c r="A7598" s="4"/>
      <c r="B7598" s="4"/>
    </row>
    <row r="7599" ht="14.25" customHeight="1">
      <c r="A7599" s="4"/>
      <c r="B7599" s="4"/>
    </row>
    <row r="7600" ht="14.25" customHeight="1">
      <c r="A7600" s="4"/>
      <c r="B7600" s="4"/>
    </row>
    <row r="7601" ht="14.25" customHeight="1">
      <c r="A7601" s="4"/>
      <c r="B7601" s="4"/>
    </row>
    <row r="7602" ht="14.25" customHeight="1">
      <c r="A7602" s="4"/>
      <c r="B7602" s="4"/>
    </row>
    <row r="7603" ht="14.25" customHeight="1">
      <c r="A7603" s="4"/>
      <c r="B7603" s="4"/>
    </row>
    <row r="7604" ht="14.25" customHeight="1">
      <c r="A7604" s="4"/>
      <c r="B7604" s="4"/>
    </row>
    <row r="7605" ht="14.25" customHeight="1">
      <c r="A7605" s="4"/>
      <c r="B7605" s="4"/>
    </row>
    <row r="7606" ht="14.25" customHeight="1">
      <c r="A7606" s="4"/>
      <c r="B7606" s="4"/>
    </row>
    <row r="7607" ht="14.25" customHeight="1">
      <c r="A7607" s="4"/>
      <c r="B7607" s="4"/>
    </row>
    <row r="7608" ht="14.25" customHeight="1">
      <c r="A7608" s="4"/>
      <c r="B7608" s="4"/>
    </row>
    <row r="7609" ht="14.25" customHeight="1">
      <c r="A7609" s="4"/>
      <c r="B7609" s="4"/>
    </row>
    <row r="7610" ht="14.25" customHeight="1">
      <c r="A7610" s="4"/>
      <c r="B7610" s="4"/>
    </row>
    <row r="7611" ht="14.25" customHeight="1">
      <c r="A7611" s="4"/>
      <c r="B7611" s="4"/>
    </row>
    <row r="7612" ht="14.25" customHeight="1">
      <c r="A7612" s="4"/>
      <c r="B7612" s="4"/>
    </row>
    <row r="7613" ht="14.25" customHeight="1">
      <c r="A7613" s="4"/>
      <c r="B7613" s="4"/>
    </row>
    <row r="7614" ht="14.25" customHeight="1">
      <c r="A7614" s="4"/>
      <c r="B7614" s="4"/>
    </row>
    <row r="7615" ht="14.25" customHeight="1">
      <c r="A7615" s="4"/>
      <c r="B7615" s="4"/>
    </row>
    <row r="7616" ht="14.25" customHeight="1">
      <c r="A7616" s="4"/>
      <c r="B7616" s="4"/>
    </row>
    <row r="7617" ht="14.25" customHeight="1">
      <c r="A7617" s="4"/>
      <c r="B7617" s="4"/>
    </row>
    <row r="7618" ht="14.25" customHeight="1">
      <c r="A7618" s="4"/>
      <c r="B7618" s="4"/>
    </row>
    <row r="7619" ht="14.25" customHeight="1">
      <c r="A7619" s="4"/>
      <c r="B7619" s="4"/>
    </row>
    <row r="7620" ht="14.25" customHeight="1">
      <c r="A7620" s="4"/>
      <c r="B7620" s="4"/>
    </row>
    <row r="7621" ht="14.25" customHeight="1">
      <c r="A7621" s="4"/>
      <c r="B7621" s="4"/>
    </row>
    <row r="7622" ht="14.25" customHeight="1">
      <c r="A7622" s="4"/>
      <c r="B7622" s="4"/>
    </row>
    <row r="7623" ht="14.25" customHeight="1">
      <c r="A7623" s="4"/>
      <c r="B7623" s="4"/>
    </row>
    <row r="7624" ht="14.25" customHeight="1">
      <c r="A7624" s="4"/>
      <c r="B7624" s="4"/>
    </row>
    <row r="7625" ht="14.25" customHeight="1">
      <c r="A7625" s="4"/>
      <c r="B7625" s="4"/>
    </row>
    <row r="7626" ht="14.25" customHeight="1">
      <c r="A7626" s="4"/>
      <c r="B7626" s="4"/>
    </row>
    <row r="7627" ht="14.25" customHeight="1">
      <c r="A7627" s="4"/>
      <c r="B7627" s="4"/>
    </row>
    <row r="7628" ht="14.25" customHeight="1">
      <c r="A7628" s="4"/>
      <c r="B7628" s="4"/>
    </row>
    <row r="7629" ht="14.25" customHeight="1">
      <c r="A7629" s="4"/>
      <c r="B7629" s="4"/>
    </row>
    <row r="7630" ht="14.25" customHeight="1">
      <c r="A7630" s="4"/>
      <c r="B7630" s="4"/>
    </row>
    <row r="7631" ht="14.25" customHeight="1">
      <c r="A7631" s="4"/>
      <c r="B7631" s="4"/>
    </row>
    <row r="7632" ht="14.25" customHeight="1">
      <c r="A7632" s="4"/>
      <c r="B7632" s="4"/>
    </row>
    <row r="7633" ht="14.25" customHeight="1">
      <c r="A7633" s="4"/>
      <c r="B7633" s="4"/>
    </row>
    <row r="7634" ht="14.25" customHeight="1">
      <c r="A7634" s="4"/>
      <c r="B7634" s="4"/>
    </row>
    <row r="7635" ht="14.25" customHeight="1">
      <c r="A7635" s="4"/>
      <c r="B7635" s="4"/>
    </row>
    <row r="7636" ht="14.25" customHeight="1">
      <c r="A7636" s="4"/>
      <c r="B7636" s="4"/>
    </row>
    <row r="7637" ht="14.25" customHeight="1">
      <c r="A7637" s="4"/>
      <c r="B7637" s="4"/>
    </row>
    <row r="7638" ht="14.25" customHeight="1">
      <c r="A7638" s="4"/>
      <c r="B7638" s="4"/>
    </row>
    <row r="7639" ht="14.25" customHeight="1">
      <c r="A7639" s="4"/>
      <c r="B7639" s="4"/>
    </row>
    <row r="7640" ht="14.25" customHeight="1">
      <c r="A7640" s="4"/>
      <c r="B7640" s="4"/>
    </row>
    <row r="7641" ht="14.25" customHeight="1">
      <c r="A7641" s="4"/>
      <c r="B7641" s="4"/>
    </row>
    <row r="7642" ht="14.25" customHeight="1">
      <c r="A7642" s="4"/>
      <c r="B7642" s="4"/>
    </row>
    <row r="7643" ht="14.25" customHeight="1">
      <c r="A7643" s="4"/>
      <c r="B7643" s="4"/>
    </row>
    <row r="7644" ht="14.25" customHeight="1">
      <c r="A7644" s="4"/>
      <c r="B7644" s="4"/>
    </row>
    <row r="7645" ht="14.25" customHeight="1">
      <c r="A7645" s="4"/>
      <c r="B7645" s="4"/>
    </row>
    <row r="7646" ht="14.25" customHeight="1">
      <c r="A7646" s="4"/>
      <c r="B7646" s="4"/>
    </row>
    <row r="7647" ht="14.25" customHeight="1">
      <c r="A7647" s="4"/>
      <c r="B7647" s="4"/>
    </row>
    <row r="7648" ht="14.25" customHeight="1">
      <c r="A7648" s="4"/>
      <c r="B7648" s="4"/>
    </row>
    <row r="7649" ht="14.25" customHeight="1">
      <c r="A7649" s="4"/>
      <c r="B7649" s="4"/>
    </row>
    <row r="7650" ht="14.25" customHeight="1">
      <c r="A7650" s="4"/>
      <c r="B7650" s="4"/>
    </row>
    <row r="7651" ht="14.25" customHeight="1">
      <c r="A7651" s="4"/>
      <c r="B7651" s="4"/>
    </row>
    <row r="7652" ht="14.25" customHeight="1">
      <c r="A7652" s="4"/>
      <c r="B7652" s="4"/>
    </row>
    <row r="7653" ht="14.25" customHeight="1">
      <c r="A7653" s="4"/>
      <c r="B7653" s="4"/>
    </row>
    <row r="7654" ht="14.25" customHeight="1">
      <c r="A7654" s="4"/>
      <c r="B7654" s="4"/>
    </row>
    <row r="7655" ht="14.25" customHeight="1">
      <c r="A7655" s="4"/>
      <c r="B7655" s="4"/>
    </row>
    <row r="7656" ht="14.25" customHeight="1">
      <c r="A7656" s="4"/>
      <c r="B7656" s="4"/>
    </row>
    <row r="7657" ht="14.25" customHeight="1">
      <c r="A7657" s="4"/>
      <c r="B7657" s="4"/>
    </row>
    <row r="7658" ht="14.25" customHeight="1">
      <c r="A7658" s="4"/>
      <c r="B7658" s="4"/>
    </row>
    <row r="7659" ht="14.25" customHeight="1">
      <c r="A7659" s="4"/>
      <c r="B7659" s="4"/>
    </row>
    <row r="7660" ht="14.25" customHeight="1">
      <c r="A7660" s="4"/>
      <c r="B7660" s="4"/>
    </row>
    <row r="7661" ht="14.25" customHeight="1">
      <c r="A7661" s="4"/>
      <c r="B7661" s="4"/>
    </row>
    <row r="7662" ht="14.25" customHeight="1">
      <c r="A7662" s="4"/>
      <c r="B7662" s="4"/>
    </row>
    <row r="7663" ht="14.25" customHeight="1">
      <c r="A7663" s="4"/>
      <c r="B7663" s="4"/>
    </row>
    <row r="7664" ht="14.25" customHeight="1">
      <c r="A7664" s="4"/>
      <c r="B7664" s="4"/>
    </row>
    <row r="7665" ht="14.25" customHeight="1">
      <c r="A7665" s="4"/>
      <c r="B7665" s="4"/>
    </row>
    <row r="7666" ht="14.25" customHeight="1">
      <c r="A7666" s="4"/>
      <c r="B7666" s="4"/>
    </row>
    <row r="7667" ht="14.25" customHeight="1">
      <c r="A7667" s="4"/>
      <c r="B7667" s="4"/>
    </row>
    <row r="7668" ht="14.25" customHeight="1">
      <c r="A7668" s="4"/>
      <c r="B7668" s="4"/>
    </row>
    <row r="7669" ht="14.25" customHeight="1">
      <c r="A7669" s="4"/>
      <c r="B7669" s="4"/>
    </row>
    <row r="7670" ht="14.25" customHeight="1">
      <c r="A7670" s="4"/>
      <c r="B7670" s="4"/>
    </row>
    <row r="7671" ht="14.25" customHeight="1">
      <c r="A7671" s="4"/>
      <c r="B7671" s="4"/>
    </row>
    <row r="7672" ht="14.25" customHeight="1">
      <c r="A7672" s="4"/>
      <c r="B7672" s="4"/>
    </row>
    <row r="7673" ht="14.25" customHeight="1">
      <c r="A7673" s="4"/>
      <c r="B7673" s="4"/>
    </row>
    <row r="7674" ht="14.25" customHeight="1">
      <c r="A7674" s="4"/>
      <c r="B7674" s="4"/>
    </row>
    <row r="7675" ht="14.25" customHeight="1">
      <c r="A7675" s="4"/>
      <c r="B7675" s="4"/>
    </row>
    <row r="7676" ht="14.25" customHeight="1">
      <c r="A7676" s="4"/>
      <c r="B7676" s="4"/>
    </row>
    <row r="7677" ht="14.25" customHeight="1">
      <c r="A7677" s="4"/>
      <c r="B7677" s="4"/>
    </row>
    <row r="7678" ht="14.25" customHeight="1">
      <c r="A7678" s="4"/>
      <c r="B7678" s="4"/>
    </row>
    <row r="7679" ht="14.25" customHeight="1">
      <c r="A7679" s="4"/>
      <c r="B7679" s="4"/>
    </row>
    <row r="7680" ht="14.25" customHeight="1">
      <c r="A7680" s="4"/>
      <c r="B7680" s="4"/>
    </row>
    <row r="7681" ht="14.25" customHeight="1">
      <c r="A7681" s="4"/>
      <c r="B7681" s="4"/>
    </row>
    <row r="7682" ht="14.25" customHeight="1">
      <c r="A7682" s="4"/>
      <c r="B7682" s="4"/>
    </row>
    <row r="7683" ht="14.25" customHeight="1">
      <c r="A7683" s="4"/>
      <c r="B7683" s="4"/>
    </row>
    <row r="7684" ht="14.25" customHeight="1">
      <c r="A7684" s="4"/>
      <c r="B7684" s="4"/>
    </row>
    <row r="7685" ht="14.25" customHeight="1">
      <c r="A7685" s="4"/>
      <c r="B7685" s="4"/>
    </row>
    <row r="7686" ht="14.25" customHeight="1">
      <c r="A7686" s="4"/>
      <c r="B7686" s="4"/>
    </row>
    <row r="7687" ht="14.25" customHeight="1">
      <c r="A7687" s="4"/>
      <c r="B7687" s="4"/>
    </row>
    <row r="7688" ht="14.25" customHeight="1">
      <c r="A7688" s="4"/>
      <c r="B7688" s="4"/>
    </row>
    <row r="7689" ht="14.25" customHeight="1">
      <c r="A7689" s="4"/>
      <c r="B7689" s="4"/>
    </row>
    <row r="7690" ht="14.25" customHeight="1">
      <c r="A7690" s="4"/>
      <c r="B7690" s="4"/>
    </row>
    <row r="7691" ht="14.25" customHeight="1">
      <c r="A7691" s="4"/>
      <c r="B7691" s="4"/>
    </row>
    <row r="7692" ht="14.25" customHeight="1">
      <c r="A7692" s="4"/>
      <c r="B7692" s="4"/>
    </row>
    <row r="7693" ht="14.25" customHeight="1">
      <c r="A7693" s="4"/>
      <c r="B7693" s="4"/>
    </row>
    <row r="7694" ht="14.25" customHeight="1">
      <c r="A7694" s="4"/>
      <c r="B7694" s="4"/>
    </row>
    <row r="7695" ht="14.25" customHeight="1">
      <c r="A7695" s="4"/>
      <c r="B7695" s="4"/>
    </row>
    <row r="7696" ht="14.25" customHeight="1">
      <c r="A7696" s="4"/>
      <c r="B7696" s="4"/>
    </row>
    <row r="7697" ht="14.25" customHeight="1">
      <c r="A7697" s="4"/>
      <c r="B7697" s="4"/>
    </row>
    <row r="7698" ht="14.25" customHeight="1">
      <c r="A7698" s="4"/>
      <c r="B7698" s="4"/>
    </row>
    <row r="7699" ht="14.25" customHeight="1">
      <c r="A7699" s="4"/>
      <c r="B7699" s="4"/>
    </row>
    <row r="7700" ht="14.25" customHeight="1">
      <c r="A7700" s="4"/>
      <c r="B7700" s="4"/>
    </row>
    <row r="7701" ht="14.25" customHeight="1">
      <c r="A7701" s="4"/>
      <c r="B7701" s="4"/>
    </row>
    <row r="7702" ht="14.25" customHeight="1">
      <c r="A7702" s="4"/>
      <c r="B7702" s="4"/>
    </row>
    <row r="7703" ht="14.25" customHeight="1">
      <c r="A7703" s="4"/>
      <c r="B7703" s="4"/>
    </row>
    <row r="7704" ht="14.25" customHeight="1">
      <c r="A7704" s="4"/>
      <c r="B7704" s="4"/>
    </row>
    <row r="7705" ht="14.25" customHeight="1">
      <c r="A7705" s="4"/>
      <c r="B7705" s="4"/>
    </row>
    <row r="7706" ht="14.25" customHeight="1">
      <c r="A7706" s="4"/>
      <c r="B7706" s="4"/>
    </row>
    <row r="7707" ht="14.25" customHeight="1">
      <c r="A7707" s="4"/>
      <c r="B7707" s="4"/>
    </row>
    <row r="7708" ht="14.25" customHeight="1">
      <c r="A7708" s="4"/>
      <c r="B7708" s="4"/>
    </row>
    <row r="7709" ht="14.25" customHeight="1">
      <c r="A7709" s="4"/>
      <c r="B7709" s="4"/>
    </row>
    <row r="7710" ht="14.25" customHeight="1">
      <c r="A7710" s="4"/>
      <c r="B7710" s="4"/>
    </row>
    <row r="7711" ht="14.25" customHeight="1">
      <c r="A7711" s="4"/>
      <c r="B7711" s="4"/>
    </row>
    <row r="7712" ht="14.25" customHeight="1">
      <c r="A7712" s="4"/>
      <c r="B7712" s="4"/>
    </row>
    <row r="7713" ht="14.25" customHeight="1">
      <c r="A7713" s="4"/>
      <c r="B7713" s="4"/>
    </row>
    <row r="7714" ht="14.25" customHeight="1">
      <c r="A7714" s="4"/>
      <c r="B7714" s="4"/>
    </row>
    <row r="7715" ht="14.25" customHeight="1">
      <c r="A7715" s="4"/>
      <c r="B7715" s="4"/>
    </row>
    <row r="7716" ht="14.25" customHeight="1">
      <c r="A7716" s="4"/>
      <c r="B7716" s="4"/>
    </row>
    <row r="7717" ht="14.25" customHeight="1">
      <c r="A7717" s="4"/>
      <c r="B7717" s="4"/>
    </row>
    <row r="7718" ht="14.25" customHeight="1">
      <c r="A7718" s="4"/>
      <c r="B7718" s="4"/>
    </row>
    <row r="7719" ht="14.25" customHeight="1">
      <c r="A7719" s="4"/>
      <c r="B7719" s="4"/>
    </row>
    <row r="7720" ht="14.25" customHeight="1">
      <c r="A7720" s="4"/>
      <c r="B7720" s="4"/>
    </row>
    <row r="7721" ht="14.25" customHeight="1">
      <c r="A7721" s="4"/>
      <c r="B7721" s="4"/>
    </row>
    <row r="7722" ht="14.25" customHeight="1">
      <c r="A7722" s="4"/>
      <c r="B7722" s="4"/>
    </row>
    <row r="7723" ht="14.25" customHeight="1">
      <c r="A7723" s="4"/>
      <c r="B7723" s="4"/>
    </row>
    <row r="7724" ht="14.25" customHeight="1">
      <c r="A7724" s="4"/>
      <c r="B7724" s="4"/>
    </row>
    <row r="7725" ht="14.25" customHeight="1">
      <c r="A7725" s="4"/>
      <c r="B7725" s="4"/>
    </row>
    <row r="7726" ht="14.25" customHeight="1">
      <c r="A7726" s="4"/>
      <c r="B7726" s="4"/>
    </row>
    <row r="7727" ht="14.25" customHeight="1">
      <c r="A7727" s="4"/>
      <c r="B7727" s="4"/>
    </row>
    <row r="7728" ht="14.25" customHeight="1">
      <c r="A7728" s="4"/>
      <c r="B7728" s="4"/>
    </row>
    <row r="7729" ht="14.25" customHeight="1">
      <c r="A7729" s="4"/>
      <c r="B7729" s="4"/>
    </row>
    <row r="7730" ht="14.25" customHeight="1">
      <c r="A7730" s="4"/>
      <c r="B7730" s="4"/>
    </row>
    <row r="7731" ht="14.25" customHeight="1">
      <c r="A7731" s="4"/>
      <c r="B7731" s="4"/>
    </row>
    <row r="7732" ht="14.25" customHeight="1">
      <c r="A7732" s="4"/>
      <c r="B7732" s="4"/>
    </row>
    <row r="7733" ht="14.25" customHeight="1">
      <c r="A7733" s="4"/>
      <c r="B7733" s="4"/>
    </row>
    <row r="7734" ht="14.25" customHeight="1">
      <c r="A7734" s="4"/>
      <c r="B7734" s="4"/>
    </row>
    <row r="7735" ht="14.25" customHeight="1">
      <c r="A7735" s="4"/>
      <c r="B7735" s="4"/>
    </row>
    <row r="7736" ht="14.25" customHeight="1">
      <c r="A7736" s="4"/>
      <c r="B7736" s="4"/>
    </row>
    <row r="7737" ht="14.25" customHeight="1">
      <c r="A7737" s="4"/>
      <c r="B7737" s="4"/>
    </row>
    <row r="7738" ht="14.25" customHeight="1">
      <c r="A7738" s="4"/>
      <c r="B7738" s="4"/>
    </row>
    <row r="7739" ht="14.25" customHeight="1">
      <c r="A7739" s="4"/>
      <c r="B7739" s="4"/>
    </row>
    <row r="7740" ht="14.25" customHeight="1">
      <c r="A7740" s="4"/>
      <c r="B7740" s="4"/>
    </row>
    <row r="7741" ht="14.25" customHeight="1">
      <c r="A7741" s="4"/>
      <c r="B7741" s="4"/>
    </row>
    <row r="7742" ht="14.25" customHeight="1">
      <c r="A7742" s="4"/>
      <c r="B7742" s="4"/>
    </row>
    <row r="7743" ht="14.25" customHeight="1">
      <c r="A7743" s="4"/>
      <c r="B7743" s="4"/>
    </row>
    <row r="7744" ht="14.25" customHeight="1">
      <c r="A7744" s="4"/>
      <c r="B7744" s="4"/>
    </row>
    <row r="7745" ht="14.25" customHeight="1">
      <c r="A7745" s="4"/>
      <c r="B7745" s="4"/>
    </row>
    <row r="7746" ht="14.25" customHeight="1">
      <c r="A7746" s="4"/>
      <c r="B7746" s="4"/>
    </row>
    <row r="7747" ht="14.25" customHeight="1">
      <c r="A7747" s="4"/>
      <c r="B7747" s="4"/>
    </row>
    <row r="7748" ht="14.25" customHeight="1">
      <c r="A7748" s="4"/>
      <c r="B7748" s="4"/>
    </row>
    <row r="7749" ht="14.25" customHeight="1">
      <c r="A7749" s="4"/>
      <c r="B7749" s="4"/>
    </row>
    <row r="7750" ht="14.25" customHeight="1">
      <c r="A7750" s="4"/>
      <c r="B7750" s="4"/>
    </row>
    <row r="7751" ht="14.25" customHeight="1">
      <c r="A7751" s="4"/>
      <c r="B7751" s="4"/>
    </row>
    <row r="7752" ht="14.25" customHeight="1">
      <c r="A7752" s="4"/>
      <c r="B7752" s="4"/>
    </row>
    <row r="7753" ht="14.25" customHeight="1">
      <c r="A7753" s="4"/>
      <c r="B7753" s="4"/>
    </row>
    <row r="7754" ht="14.25" customHeight="1">
      <c r="A7754" s="4"/>
      <c r="B7754" s="4"/>
    </row>
    <row r="7755" ht="14.25" customHeight="1">
      <c r="A7755" s="4"/>
      <c r="B7755" s="4"/>
    </row>
    <row r="7756" ht="14.25" customHeight="1">
      <c r="A7756" s="4"/>
      <c r="B7756" s="4"/>
    </row>
    <row r="7757" ht="14.25" customHeight="1">
      <c r="A7757" s="4"/>
      <c r="B7757" s="4"/>
    </row>
    <row r="7758" ht="14.25" customHeight="1">
      <c r="A7758" s="4"/>
      <c r="B7758" s="4"/>
    </row>
    <row r="7759" ht="14.25" customHeight="1">
      <c r="A7759" s="4"/>
      <c r="B7759" s="4"/>
    </row>
    <row r="7760" ht="14.25" customHeight="1">
      <c r="A7760" s="4"/>
      <c r="B7760" s="4"/>
    </row>
    <row r="7761" ht="14.25" customHeight="1">
      <c r="A7761" s="4"/>
      <c r="B7761" s="4"/>
    </row>
    <row r="7762" ht="14.25" customHeight="1">
      <c r="A7762" s="4"/>
      <c r="B7762" s="4"/>
    </row>
    <row r="7763" ht="14.25" customHeight="1">
      <c r="A7763" s="4"/>
      <c r="B7763" s="4"/>
    </row>
    <row r="7764" ht="14.25" customHeight="1">
      <c r="A7764" s="4"/>
      <c r="B7764" s="4"/>
    </row>
    <row r="7765" ht="14.25" customHeight="1">
      <c r="A7765" s="4"/>
      <c r="B7765" s="4"/>
    </row>
    <row r="7766" ht="14.25" customHeight="1">
      <c r="A7766" s="4"/>
      <c r="B7766" s="4"/>
    </row>
    <row r="7767" ht="14.25" customHeight="1">
      <c r="A7767" s="4"/>
      <c r="B7767" s="4"/>
    </row>
    <row r="7768" ht="14.25" customHeight="1">
      <c r="A7768" s="4"/>
      <c r="B7768" s="4"/>
    </row>
    <row r="7769" ht="14.25" customHeight="1">
      <c r="A7769" s="4"/>
      <c r="B7769" s="4"/>
    </row>
    <row r="7770" ht="14.25" customHeight="1">
      <c r="A7770" s="4"/>
      <c r="B7770" s="4"/>
    </row>
    <row r="7771" ht="14.25" customHeight="1">
      <c r="A7771" s="4"/>
      <c r="B7771" s="4"/>
    </row>
    <row r="7772" ht="14.25" customHeight="1">
      <c r="A7772" s="4"/>
      <c r="B7772" s="4"/>
    </row>
    <row r="7773" ht="14.25" customHeight="1">
      <c r="A7773" s="4"/>
      <c r="B7773" s="4"/>
    </row>
    <row r="7774" ht="14.25" customHeight="1">
      <c r="A7774" s="4"/>
      <c r="B7774" s="4"/>
    </row>
    <row r="7775" ht="14.25" customHeight="1">
      <c r="A7775" s="4"/>
      <c r="B7775" s="4"/>
    </row>
    <row r="7776" ht="14.25" customHeight="1">
      <c r="A7776" s="4"/>
      <c r="B7776" s="4"/>
    </row>
    <row r="7777" ht="14.25" customHeight="1">
      <c r="A7777" s="4"/>
      <c r="B7777" s="4"/>
    </row>
    <row r="7778" ht="14.25" customHeight="1">
      <c r="A7778" s="4"/>
      <c r="B7778" s="4"/>
    </row>
    <row r="7779" ht="14.25" customHeight="1">
      <c r="A7779" s="4"/>
      <c r="B7779" s="4"/>
    </row>
    <row r="7780" ht="14.25" customHeight="1">
      <c r="A7780" s="4"/>
      <c r="B7780" s="4"/>
    </row>
    <row r="7781" ht="14.25" customHeight="1">
      <c r="A7781" s="4"/>
      <c r="B7781" s="4"/>
    </row>
    <row r="7782" ht="14.25" customHeight="1">
      <c r="A7782" s="4"/>
      <c r="B7782" s="4"/>
    </row>
    <row r="7783" ht="14.25" customHeight="1">
      <c r="A7783" s="4"/>
      <c r="B7783" s="4"/>
    </row>
    <row r="7784" ht="14.25" customHeight="1">
      <c r="A7784" s="4"/>
      <c r="B7784" s="4"/>
    </row>
    <row r="7785" ht="14.25" customHeight="1">
      <c r="A7785" s="4"/>
      <c r="B7785" s="4"/>
    </row>
    <row r="7786" ht="14.25" customHeight="1">
      <c r="A7786" s="4"/>
      <c r="B7786" s="4"/>
    </row>
    <row r="7787" ht="14.25" customHeight="1">
      <c r="A7787" s="4"/>
      <c r="B7787" s="4"/>
    </row>
    <row r="7788" ht="14.25" customHeight="1">
      <c r="A7788" s="4"/>
      <c r="B7788" s="4"/>
    </row>
    <row r="7789" ht="14.25" customHeight="1">
      <c r="A7789" s="4"/>
      <c r="B7789" s="4"/>
    </row>
    <row r="7790" ht="14.25" customHeight="1">
      <c r="A7790" s="4"/>
      <c r="B7790" s="4"/>
    </row>
    <row r="7791" ht="14.25" customHeight="1">
      <c r="A7791" s="4"/>
      <c r="B7791" s="4"/>
    </row>
    <row r="7792" ht="14.25" customHeight="1">
      <c r="A7792" s="4"/>
      <c r="B7792" s="4"/>
    </row>
    <row r="7793" ht="14.25" customHeight="1">
      <c r="A7793" s="4"/>
      <c r="B7793" s="4"/>
    </row>
    <row r="7794" ht="14.25" customHeight="1">
      <c r="A7794" s="4"/>
      <c r="B7794" s="4"/>
    </row>
    <row r="7795" ht="14.25" customHeight="1">
      <c r="A7795" s="4"/>
      <c r="B7795" s="4"/>
    </row>
    <row r="7796" ht="14.25" customHeight="1">
      <c r="A7796" s="4"/>
      <c r="B7796" s="4"/>
    </row>
    <row r="7797" ht="14.25" customHeight="1">
      <c r="A7797" s="4"/>
      <c r="B7797" s="4"/>
    </row>
    <row r="7798" ht="14.25" customHeight="1">
      <c r="A7798" s="4"/>
      <c r="B7798" s="4"/>
    </row>
    <row r="7799" ht="14.25" customHeight="1">
      <c r="A7799" s="4"/>
      <c r="B7799" s="4"/>
    </row>
    <row r="7800" ht="14.25" customHeight="1">
      <c r="A7800" s="4"/>
      <c r="B7800" s="4"/>
    </row>
    <row r="7801" ht="14.25" customHeight="1">
      <c r="A7801" s="4"/>
      <c r="B7801" s="4"/>
    </row>
    <row r="7802" ht="14.25" customHeight="1">
      <c r="A7802" s="4"/>
      <c r="B7802" s="4"/>
    </row>
    <row r="7803" ht="14.25" customHeight="1">
      <c r="A7803" s="4"/>
      <c r="B7803" s="4"/>
    </row>
    <row r="7804" ht="14.25" customHeight="1">
      <c r="A7804" s="4"/>
      <c r="B7804" s="4"/>
    </row>
    <row r="7805" ht="14.25" customHeight="1">
      <c r="A7805" s="4"/>
      <c r="B7805" s="4"/>
    </row>
    <row r="7806" ht="14.25" customHeight="1">
      <c r="A7806" s="4"/>
      <c r="B7806" s="4"/>
    </row>
    <row r="7807" ht="14.25" customHeight="1">
      <c r="A7807" s="4"/>
      <c r="B7807" s="4"/>
    </row>
    <row r="7808" ht="14.25" customHeight="1">
      <c r="A7808" s="4"/>
      <c r="B7808" s="4"/>
    </row>
    <row r="7809" ht="14.25" customHeight="1">
      <c r="A7809" s="4"/>
      <c r="B7809" s="4"/>
    </row>
    <row r="7810" ht="14.25" customHeight="1">
      <c r="A7810" s="4"/>
      <c r="B7810" s="4"/>
    </row>
    <row r="7811" ht="14.25" customHeight="1">
      <c r="A7811" s="4"/>
      <c r="B7811" s="4"/>
    </row>
    <row r="7812" ht="14.25" customHeight="1">
      <c r="A7812" s="4"/>
      <c r="B7812" s="4"/>
    </row>
    <row r="7813" ht="14.25" customHeight="1">
      <c r="A7813" s="4"/>
      <c r="B7813" s="4"/>
    </row>
    <row r="7814" ht="14.25" customHeight="1">
      <c r="A7814" s="4"/>
      <c r="B7814" s="4"/>
    </row>
    <row r="7815" ht="14.25" customHeight="1">
      <c r="A7815" s="4"/>
      <c r="B7815" s="4"/>
    </row>
    <row r="7816" ht="14.25" customHeight="1">
      <c r="A7816" s="4"/>
      <c r="B7816" s="4"/>
    </row>
    <row r="7817" ht="14.25" customHeight="1">
      <c r="A7817" s="4"/>
      <c r="B7817" s="4"/>
    </row>
    <row r="7818" ht="14.25" customHeight="1">
      <c r="A7818" s="4"/>
      <c r="B7818" s="4"/>
    </row>
    <row r="7819" ht="14.25" customHeight="1">
      <c r="A7819" s="4"/>
      <c r="B7819" s="4"/>
    </row>
    <row r="7820" ht="14.25" customHeight="1">
      <c r="A7820" s="4"/>
      <c r="B7820" s="4"/>
    </row>
    <row r="7821" ht="14.25" customHeight="1">
      <c r="A7821" s="4"/>
      <c r="B7821" s="4"/>
    </row>
    <row r="7822" ht="14.25" customHeight="1">
      <c r="A7822" s="4"/>
      <c r="B7822" s="4"/>
    </row>
    <row r="7823" ht="14.25" customHeight="1">
      <c r="A7823" s="4"/>
      <c r="B7823" s="4"/>
    </row>
    <row r="7824" ht="14.25" customHeight="1">
      <c r="A7824" s="4"/>
      <c r="B7824" s="4"/>
    </row>
    <row r="7825" ht="14.25" customHeight="1">
      <c r="A7825" s="4"/>
      <c r="B7825" s="4"/>
    </row>
    <row r="7826" ht="14.25" customHeight="1">
      <c r="A7826" s="4"/>
      <c r="B7826" s="4"/>
    </row>
    <row r="7827" ht="14.25" customHeight="1">
      <c r="A7827" s="4"/>
      <c r="B7827" s="4"/>
    </row>
    <row r="7828" ht="14.25" customHeight="1">
      <c r="A7828" s="4"/>
      <c r="B7828" s="4"/>
    </row>
    <row r="7829" ht="14.25" customHeight="1">
      <c r="A7829" s="4"/>
      <c r="B7829" s="4"/>
    </row>
    <row r="7830" ht="14.25" customHeight="1">
      <c r="A7830" s="4"/>
      <c r="B7830" s="4"/>
    </row>
    <row r="7831" ht="14.25" customHeight="1">
      <c r="A7831" s="4"/>
      <c r="B7831" s="4"/>
    </row>
    <row r="7832" ht="14.25" customHeight="1">
      <c r="A7832" s="4"/>
      <c r="B7832" s="4"/>
    </row>
    <row r="7833" ht="14.25" customHeight="1">
      <c r="A7833" s="4"/>
      <c r="B7833" s="4"/>
    </row>
    <row r="7834" ht="14.25" customHeight="1">
      <c r="A7834" s="4"/>
      <c r="B7834" s="4"/>
    </row>
    <row r="7835" ht="14.25" customHeight="1">
      <c r="A7835" s="4"/>
      <c r="B7835" s="4"/>
    </row>
    <row r="7836" ht="14.25" customHeight="1">
      <c r="A7836" s="4"/>
      <c r="B7836" s="4"/>
    </row>
    <row r="7837" ht="14.25" customHeight="1">
      <c r="A7837" s="4"/>
      <c r="B7837" s="4"/>
    </row>
    <row r="7838" ht="14.25" customHeight="1">
      <c r="A7838" s="4"/>
      <c r="B7838" s="4"/>
    </row>
    <row r="7839" ht="14.25" customHeight="1">
      <c r="A7839" s="4"/>
      <c r="B7839" s="4"/>
    </row>
    <row r="7840" ht="14.25" customHeight="1">
      <c r="A7840" s="4"/>
      <c r="B7840" s="4"/>
    </row>
    <row r="7841" ht="14.25" customHeight="1">
      <c r="A7841" s="4"/>
      <c r="B7841" s="4"/>
    </row>
    <row r="7842" ht="14.25" customHeight="1">
      <c r="A7842" s="4"/>
      <c r="B7842" s="4"/>
    </row>
    <row r="7843" ht="14.25" customHeight="1">
      <c r="A7843" s="4"/>
      <c r="B7843" s="4"/>
    </row>
    <row r="7844" ht="14.25" customHeight="1">
      <c r="A7844" s="4"/>
      <c r="B7844" s="4"/>
    </row>
    <row r="7845" ht="14.25" customHeight="1">
      <c r="A7845" s="4"/>
      <c r="B7845" s="4"/>
    </row>
    <row r="7846" ht="14.25" customHeight="1">
      <c r="A7846" s="4"/>
      <c r="B7846" s="4"/>
    </row>
    <row r="7847" ht="14.25" customHeight="1">
      <c r="A7847" s="4"/>
      <c r="B7847" s="4"/>
    </row>
    <row r="7848" ht="14.25" customHeight="1">
      <c r="A7848" s="4"/>
      <c r="B7848" s="4"/>
    </row>
    <row r="7849" ht="14.25" customHeight="1">
      <c r="A7849" s="4"/>
      <c r="B7849" s="4"/>
    </row>
    <row r="7850" ht="14.25" customHeight="1">
      <c r="A7850" s="4"/>
      <c r="B7850" s="4"/>
    </row>
    <row r="7851" ht="14.25" customHeight="1">
      <c r="A7851" s="4"/>
      <c r="B7851" s="4"/>
    </row>
    <row r="7852" ht="14.25" customHeight="1">
      <c r="A7852" s="4"/>
      <c r="B7852" s="4"/>
    </row>
    <row r="7853" ht="14.25" customHeight="1">
      <c r="A7853" s="4"/>
      <c r="B7853" s="4"/>
    </row>
    <row r="7854" ht="14.25" customHeight="1">
      <c r="A7854" s="4"/>
      <c r="B7854" s="4"/>
    </row>
    <row r="7855" ht="14.25" customHeight="1">
      <c r="A7855" s="4"/>
      <c r="B7855" s="4"/>
    </row>
    <row r="7856" ht="14.25" customHeight="1">
      <c r="A7856" s="4"/>
      <c r="B7856" s="4"/>
    </row>
    <row r="7857" ht="14.25" customHeight="1">
      <c r="A7857" s="4"/>
      <c r="B7857" s="4"/>
    </row>
    <row r="7858" ht="14.25" customHeight="1">
      <c r="A7858" s="4"/>
      <c r="B7858" s="4"/>
    </row>
    <row r="7859" ht="14.25" customHeight="1">
      <c r="A7859" s="4"/>
      <c r="B7859" s="4"/>
    </row>
    <row r="7860" ht="14.25" customHeight="1">
      <c r="A7860" s="4"/>
      <c r="B7860" s="4"/>
    </row>
    <row r="7861" ht="14.25" customHeight="1">
      <c r="A7861" s="4"/>
      <c r="B7861" s="4"/>
    </row>
    <row r="7862" ht="14.25" customHeight="1">
      <c r="A7862" s="4"/>
      <c r="B7862" s="4"/>
    </row>
    <row r="7863" ht="14.25" customHeight="1">
      <c r="A7863" s="4"/>
      <c r="B7863" s="4"/>
    </row>
    <row r="7864" ht="14.25" customHeight="1">
      <c r="A7864" s="4"/>
      <c r="B7864" s="4"/>
    </row>
    <row r="7865" ht="14.25" customHeight="1">
      <c r="A7865" s="4"/>
      <c r="B7865" s="4"/>
    </row>
    <row r="7866" ht="14.25" customHeight="1">
      <c r="A7866" s="4"/>
      <c r="B7866" s="4"/>
    </row>
    <row r="7867" ht="14.25" customHeight="1">
      <c r="A7867" s="4"/>
      <c r="B7867" s="4"/>
    </row>
    <row r="7868" ht="14.25" customHeight="1">
      <c r="A7868" s="4"/>
      <c r="B7868" s="4"/>
    </row>
    <row r="7869" ht="14.25" customHeight="1">
      <c r="A7869" s="4"/>
      <c r="B7869" s="4"/>
    </row>
    <row r="7870" ht="14.25" customHeight="1">
      <c r="A7870" s="4"/>
      <c r="B7870" s="4"/>
    </row>
    <row r="7871" ht="14.25" customHeight="1">
      <c r="A7871" s="4"/>
      <c r="B7871" s="4"/>
    </row>
    <row r="7872" ht="14.25" customHeight="1">
      <c r="A7872" s="4"/>
      <c r="B7872" s="4"/>
    </row>
    <row r="7873" ht="14.25" customHeight="1">
      <c r="A7873" s="4"/>
      <c r="B7873" s="4"/>
    </row>
    <row r="7874" ht="14.25" customHeight="1">
      <c r="A7874" s="4"/>
      <c r="B7874" s="4"/>
    </row>
    <row r="7875" ht="14.25" customHeight="1">
      <c r="A7875" s="4"/>
      <c r="B7875" s="4"/>
    </row>
    <row r="7876" ht="14.25" customHeight="1">
      <c r="A7876" s="4"/>
      <c r="B7876" s="4"/>
    </row>
    <row r="7877" ht="14.25" customHeight="1">
      <c r="A7877" s="4"/>
      <c r="B7877" s="4"/>
    </row>
    <row r="7878" ht="14.25" customHeight="1">
      <c r="A7878" s="4"/>
      <c r="B7878" s="4"/>
    </row>
    <row r="7879" ht="14.25" customHeight="1">
      <c r="A7879" s="4"/>
      <c r="B7879" s="4"/>
    </row>
    <row r="7880" ht="14.25" customHeight="1">
      <c r="A7880" s="4"/>
      <c r="B7880" s="4"/>
    </row>
    <row r="7881" ht="14.25" customHeight="1">
      <c r="A7881" s="4"/>
      <c r="B7881" s="4"/>
    </row>
    <row r="7882" ht="14.25" customHeight="1">
      <c r="A7882" s="4"/>
      <c r="B7882" s="4"/>
    </row>
    <row r="7883" ht="14.25" customHeight="1">
      <c r="A7883" s="4"/>
      <c r="B7883" s="4"/>
    </row>
    <row r="7884" ht="14.25" customHeight="1">
      <c r="A7884" s="4"/>
      <c r="B7884" s="4"/>
    </row>
    <row r="7885" ht="14.25" customHeight="1">
      <c r="A7885" s="4"/>
      <c r="B7885" s="4"/>
    </row>
    <row r="7886" ht="14.25" customHeight="1">
      <c r="A7886" s="4"/>
      <c r="B7886" s="4"/>
    </row>
    <row r="7887" ht="14.25" customHeight="1">
      <c r="A7887" s="4"/>
      <c r="B7887" s="4"/>
    </row>
    <row r="7888" ht="14.25" customHeight="1">
      <c r="A7888" s="4"/>
      <c r="B7888" s="4"/>
    </row>
    <row r="7889" ht="14.25" customHeight="1">
      <c r="A7889" s="4"/>
      <c r="B7889" s="4"/>
    </row>
    <row r="7890" ht="14.25" customHeight="1">
      <c r="A7890" s="4"/>
      <c r="B7890" s="4"/>
    </row>
    <row r="7891" ht="14.25" customHeight="1">
      <c r="A7891" s="4"/>
      <c r="B7891" s="4"/>
    </row>
    <row r="7892" ht="14.25" customHeight="1">
      <c r="A7892" s="4"/>
      <c r="B7892" s="4"/>
    </row>
    <row r="7893" ht="14.25" customHeight="1">
      <c r="A7893" s="4"/>
      <c r="B7893" s="4"/>
    </row>
    <row r="7894" ht="14.25" customHeight="1">
      <c r="A7894" s="4"/>
      <c r="B7894" s="4"/>
    </row>
    <row r="7895" ht="14.25" customHeight="1">
      <c r="A7895" s="4"/>
      <c r="B7895" s="4"/>
    </row>
    <row r="7896" ht="14.25" customHeight="1">
      <c r="A7896" s="4"/>
      <c r="B7896" s="4"/>
    </row>
    <row r="7897" ht="14.25" customHeight="1">
      <c r="A7897" s="4"/>
      <c r="B7897" s="4"/>
    </row>
    <row r="7898" ht="14.25" customHeight="1">
      <c r="A7898" s="4"/>
      <c r="B7898" s="4"/>
    </row>
    <row r="7899" ht="14.25" customHeight="1">
      <c r="A7899" s="4"/>
      <c r="B7899" s="4"/>
    </row>
    <row r="7900" ht="14.25" customHeight="1">
      <c r="A7900" s="4"/>
      <c r="B7900" s="4"/>
    </row>
    <row r="7901" ht="14.25" customHeight="1">
      <c r="A7901" s="4"/>
      <c r="B7901" s="4"/>
    </row>
    <row r="7902" ht="14.25" customHeight="1">
      <c r="A7902" s="4"/>
      <c r="B7902" s="4"/>
    </row>
    <row r="7903" ht="14.25" customHeight="1">
      <c r="A7903" s="4"/>
      <c r="B7903" s="4"/>
    </row>
    <row r="7904" ht="14.25" customHeight="1">
      <c r="A7904" s="4"/>
      <c r="B7904" s="4"/>
    </row>
    <row r="7905" ht="14.25" customHeight="1">
      <c r="A7905" s="4"/>
      <c r="B7905" s="4"/>
    </row>
    <row r="7906" ht="14.25" customHeight="1">
      <c r="A7906" s="4"/>
      <c r="B7906" s="4"/>
    </row>
    <row r="7907" ht="14.25" customHeight="1">
      <c r="A7907" s="4"/>
      <c r="B7907" s="4"/>
    </row>
    <row r="7908" ht="14.25" customHeight="1">
      <c r="A7908" s="4"/>
      <c r="B7908" s="4"/>
    </row>
    <row r="7909" ht="14.25" customHeight="1">
      <c r="A7909" s="4"/>
      <c r="B7909" s="4"/>
    </row>
    <row r="7910" ht="14.25" customHeight="1">
      <c r="A7910" s="4"/>
      <c r="B7910" s="4"/>
    </row>
    <row r="7911" ht="14.25" customHeight="1">
      <c r="A7911" s="4"/>
      <c r="B7911" s="4"/>
    </row>
    <row r="7912" ht="14.25" customHeight="1">
      <c r="A7912" s="4"/>
      <c r="B7912" s="4"/>
    </row>
    <row r="7913" ht="14.25" customHeight="1">
      <c r="A7913" s="4"/>
      <c r="B7913" s="4"/>
    </row>
    <row r="7914" ht="14.25" customHeight="1">
      <c r="A7914" s="4"/>
      <c r="B7914" s="4"/>
    </row>
    <row r="7915" ht="14.25" customHeight="1">
      <c r="A7915" s="4"/>
      <c r="B7915" s="4"/>
    </row>
    <row r="7916" ht="14.25" customHeight="1">
      <c r="A7916" s="4"/>
      <c r="B7916" s="4"/>
    </row>
    <row r="7917" ht="14.25" customHeight="1">
      <c r="A7917" s="4"/>
      <c r="B7917" s="4"/>
    </row>
    <row r="7918" ht="14.25" customHeight="1">
      <c r="A7918" s="4"/>
      <c r="B7918" s="4"/>
    </row>
    <row r="7919" ht="14.25" customHeight="1">
      <c r="A7919" s="4"/>
      <c r="B7919" s="4"/>
    </row>
    <row r="7920" ht="14.25" customHeight="1">
      <c r="A7920" s="4"/>
      <c r="B7920" s="4"/>
    </row>
    <row r="7921" ht="14.25" customHeight="1">
      <c r="A7921" s="4"/>
      <c r="B7921" s="4"/>
    </row>
    <row r="7922" ht="14.25" customHeight="1">
      <c r="A7922" s="4"/>
      <c r="B7922" s="4"/>
    </row>
    <row r="7923" ht="14.25" customHeight="1">
      <c r="A7923" s="4"/>
      <c r="B7923" s="4"/>
    </row>
    <row r="7924" ht="14.25" customHeight="1">
      <c r="A7924" s="4"/>
      <c r="B7924" s="4"/>
    </row>
    <row r="7925" ht="14.25" customHeight="1">
      <c r="A7925" s="4"/>
      <c r="B7925" s="4"/>
    </row>
    <row r="7926" ht="14.25" customHeight="1">
      <c r="A7926" s="4"/>
      <c r="B7926" s="4"/>
    </row>
    <row r="7927" ht="14.25" customHeight="1">
      <c r="A7927" s="4"/>
      <c r="B7927" s="4"/>
    </row>
    <row r="7928" ht="14.25" customHeight="1">
      <c r="A7928" s="4"/>
      <c r="B7928" s="4"/>
    </row>
    <row r="7929" ht="14.25" customHeight="1">
      <c r="A7929" s="4"/>
      <c r="B7929" s="4"/>
    </row>
    <row r="7930" ht="14.25" customHeight="1">
      <c r="A7930" s="4"/>
      <c r="B7930" s="4"/>
    </row>
    <row r="7931" ht="14.25" customHeight="1">
      <c r="A7931" s="4"/>
      <c r="B7931" s="4"/>
    </row>
    <row r="7932" ht="14.25" customHeight="1">
      <c r="A7932" s="4"/>
      <c r="B7932" s="4"/>
    </row>
    <row r="7933" ht="14.25" customHeight="1">
      <c r="A7933" s="4"/>
      <c r="B7933" s="4"/>
    </row>
    <row r="7934" ht="14.25" customHeight="1">
      <c r="A7934" s="4"/>
      <c r="B7934" s="4"/>
    </row>
    <row r="7935" ht="14.25" customHeight="1">
      <c r="A7935" s="4"/>
      <c r="B7935" s="4"/>
    </row>
    <row r="7936" ht="14.25" customHeight="1">
      <c r="A7936" s="4"/>
      <c r="B7936" s="4"/>
    </row>
    <row r="7937" ht="14.25" customHeight="1">
      <c r="A7937" s="4"/>
      <c r="B7937" s="4"/>
    </row>
    <row r="7938" ht="14.25" customHeight="1">
      <c r="A7938" s="4"/>
      <c r="B7938" s="4"/>
    </row>
    <row r="7939" ht="14.25" customHeight="1">
      <c r="A7939" s="4"/>
      <c r="B7939" s="4"/>
    </row>
    <row r="7940" ht="14.25" customHeight="1">
      <c r="A7940" s="4"/>
      <c r="B7940" s="4"/>
    </row>
    <row r="7941" ht="14.25" customHeight="1">
      <c r="A7941" s="4"/>
      <c r="B7941" s="4"/>
    </row>
    <row r="7942" ht="14.25" customHeight="1">
      <c r="A7942" s="4"/>
      <c r="B7942" s="4"/>
    </row>
    <row r="7943" ht="14.25" customHeight="1">
      <c r="A7943" s="4"/>
      <c r="B7943" s="4"/>
    </row>
    <row r="7944" ht="14.25" customHeight="1">
      <c r="A7944" s="4"/>
      <c r="B7944" s="4"/>
    </row>
    <row r="7945" ht="14.25" customHeight="1">
      <c r="A7945" s="4"/>
      <c r="B7945" s="4"/>
    </row>
    <row r="7946" ht="14.25" customHeight="1">
      <c r="A7946" s="4"/>
      <c r="B7946" s="4"/>
    </row>
    <row r="7947" ht="14.25" customHeight="1">
      <c r="A7947" s="4"/>
      <c r="B7947" s="4"/>
    </row>
    <row r="7948" ht="14.25" customHeight="1">
      <c r="A7948" s="4"/>
      <c r="B7948" s="4"/>
    </row>
    <row r="7949" ht="14.25" customHeight="1">
      <c r="A7949" s="4"/>
      <c r="B7949" s="4"/>
    </row>
    <row r="7950" ht="14.25" customHeight="1">
      <c r="A7950" s="4"/>
      <c r="B7950" s="4"/>
    </row>
    <row r="7951" ht="14.25" customHeight="1">
      <c r="A7951" s="4"/>
      <c r="B7951" s="4"/>
    </row>
    <row r="7952" ht="14.25" customHeight="1">
      <c r="A7952" s="4"/>
      <c r="B7952" s="4"/>
    </row>
    <row r="7953" ht="14.25" customHeight="1">
      <c r="A7953" s="4"/>
      <c r="B7953" s="4"/>
    </row>
    <row r="7954" ht="14.25" customHeight="1">
      <c r="A7954" s="4"/>
      <c r="B7954" s="4"/>
    </row>
    <row r="7955" ht="14.25" customHeight="1">
      <c r="A7955" s="4"/>
      <c r="B7955" s="4"/>
    </row>
    <row r="7956" ht="14.25" customHeight="1">
      <c r="A7956" s="4"/>
      <c r="B7956" s="4"/>
    </row>
    <row r="7957" ht="14.25" customHeight="1">
      <c r="A7957" s="4"/>
      <c r="B7957" s="4"/>
    </row>
    <row r="7958" ht="14.25" customHeight="1">
      <c r="A7958" s="4"/>
      <c r="B7958" s="4"/>
    </row>
    <row r="7959" ht="14.25" customHeight="1">
      <c r="A7959" s="4"/>
      <c r="B7959" s="4"/>
    </row>
    <row r="7960" ht="14.25" customHeight="1">
      <c r="A7960" s="4"/>
      <c r="B7960" s="4"/>
    </row>
    <row r="7961" ht="14.25" customHeight="1">
      <c r="A7961" s="4"/>
      <c r="B7961" s="4"/>
    </row>
    <row r="7962" ht="14.25" customHeight="1">
      <c r="A7962" s="4"/>
      <c r="B7962" s="4"/>
    </row>
    <row r="7963" ht="14.25" customHeight="1">
      <c r="A7963" s="4"/>
      <c r="B7963" s="4"/>
    </row>
    <row r="7964" ht="14.25" customHeight="1">
      <c r="A7964" s="4"/>
      <c r="B7964" s="4"/>
    </row>
    <row r="7965" ht="14.25" customHeight="1">
      <c r="A7965" s="4"/>
      <c r="B7965" s="4"/>
    </row>
    <row r="7966" ht="14.25" customHeight="1">
      <c r="A7966" s="4"/>
      <c r="B7966" s="4"/>
    </row>
    <row r="7967" ht="14.25" customHeight="1">
      <c r="A7967" s="4"/>
      <c r="B7967" s="4"/>
    </row>
    <row r="7968" ht="14.25" customHeight="1">
      <c r="A7968" s="4"/>
      <c r="B7968" s="4"/>
    </row>
    <row r="7969" ht="14.25" customHeight="1">
      <c r="A7969" s="4"/>
      <c r="B7969" s="4"/>
    </row>
    <row r="7970" ht="14.25" customHeight="1">
      <c r="A7970" s="4"/>
      <c r="B7970" s="4"/>
    </row>
    <row r="7971" ht="14.25" customHeight="1">
      <c r="A7971" s="4"/>
      <c r="B7971" s="4"/>
    </row>
    <row r="7972" ht="14.25" customHeight="1">
      <c r="A7972" s="4"/>
      <c r="B7972" s="4"/>
    </row>
    <row r="7973" ht="14.25" customHeight="1">
      <c r="A7973" s="4"/>
      <c r="B7973" s="4"/>
    </row>
    <row r="7974" ht="14.25" customHeight="1">
      <c r="A7974" s="4"/>
      <c r="B7974" s="4"/>
    </row>
    <row r="7975" ht="14.25" customHeight="1">
      <c r="A7975" s="4"/>
      <c r="B7975" s="4"/>
    </row>
    <row r="7976" ht="14.25" customHeight="1">
      <c r="A7976" s="4"/>
      <c r="B7976" s="4"/>
    </row>
    <row r="7977" ht="14.25" customHeight="1">
      <c r="A7977" s="4"/>
      <c r="B7977" s="4"/>
    </row>
    <row r="7978" ht="14.25" customHeight="1">
      <c r="A7978" s="4"/>
      <c r="B7978" s="4"/>
    </row>
    <row r="7979" ht="14.25" customHeight="1">
      <c r="A7979" s="4"/>
      <c r="B7979" s="4"/>
    </row>
    <row r="7980" ht="14.25" customHeight="1">
      <c r="A7980" s="4"/>
      <c r="B7980" s="4"/>
    </row>
    <row r="7981" ht="14.25" customHeight="1">
      <c r="A7981" s="4"/>
      <c r="B7981" s="4"/>
    </row>
    <row r="7982" ht="14.25" customHeight="1">
      <c r="A7982" s="4"/>
      <c r="B7982" s="4"/>
    </row>
    <row r="7983" ht="14.25" customHeight="1">
      <c r="A7983" s="4"/>
      <c r="B7983" s="4"/>
    </row>
    <row r="7984" ht="14.25" customHeight="1">
      <c r="A7984" s="4"/>
      <c r="B7984" s="4"/>
    </row>
    <row r="7985" ht="14.25" customHeight="1">
      <c r="A7985" s="4"/>
      <c r="B7985" s="4"/>
    </row>
    <row r="7986" ht="14.25" customHeight="1">
      <c r="A7986" s="4"/>
      <c r="B7986" s="4"/>
    </row>
    <row r="7987" ht="14.25" customHeight="1">
      <c r="A7987" s="4"/>
      <c r="B7987" s="4"/>
    </row>
    <row r="7988" ht="14.25" customHeight="1">
      <c r="A7988" s="4"/>
      <c r="B7988" s="4"/>
    </row>
    <row r="7989" ht="14.25" customHeight="1">
      <c r="A7989" s="4"/>
      <c r="B7989" s="4"/>
    </row>
    <row r="7990" ht="14.25" customHeight="1">
      <c r="A7990" s="4"/>
      <c r="B7990" s="4"/>
    </row>
    <row r="7991" ht="14.25" customHeight="1">
      <c r="A7991" s="4"/>
      <c r="B7991" s="4"/>
    </row>
    <row r="7992" ht="14.25" customHeight="1">
      <c r="A7992" s="4"/>
      <c r="B7992" s="4"/>
    </row>
    <row r="7993" ht="14.25" customHeight="1">
      <c r="A7993" s="4"/>
      <c r="B7993" s="4"/>
    </row>
    <row r="7994" ht="14.25" customHeight="1">
      <c r="A7994" s="4"/>
      <c r="B7994" s="4"/>
    </row>
    <row r="7995" ht="14.25" customHeight="1">
      <c r="A7995" s="4"/>
      <c r="B7995" s="4"/>
    </row>
    <row r="7996" ht="14.25" customHeight="1">
      <c r="A7996" s="4"/>
      <c r="B7996" s="4"/>
    </row>
    <row r="7997" ht="14.25" customHeight="1">
      <c r="A7997" s="4"/>
      <c r="B7997" s="4"/>
    </row>
    <row r="7998" ht="14.25" customHeight="1">
      <c r="A7998" s="4"/>
      <c r="B7998" s="4"/>
    </row>
    <row r="7999" ht="14.25" customHeight="1">
      <c r="A7999" s="4"/>
      <c r="B7999" s="4"/>
    </row>
    <row r="8000" ht="14.25" customHeight="1">
      <c r="A8000" s="4"/>
      <c r="B8000" s="4"/>
    </row>
    <row r="8001" ht="14.25" customHeight="1">
      <c r="A8001" s="4"/>
      <c r="B8001" s="4"/>
    </row>
    <row r="8002" ht="14.25" customHeight="1">
      <c r="A8002" s="4"/>
      <c r="B8002" s="4"/>
    </row>
    <row r="8003" ht="14.25" customHeight="1">
      <c r="A8003" s="4"/>
      <c r="B8003" s="4"/>
    </row>
    <row r="8004" ht="14.25" customHeight="1">
      <c r="A8004" s="4"/>
      <c r="B8004" s="4"/>
    </row>
    <row r="8005" ht="14.25" customHeight="1">
      <c r="A8005" s="4"/>
      <c r="B8005" s="4"/>
    </row>
    <row r="8006" ht="14.25" customHeight="1">
      <c r="A8006" s="4"/>
      <c r="B8006" s="4"/>
    </row>
    <row r="8007" ht="14.25" customHeight="1">
      <c r="A8007" s="4"/>
      <c r="B8007" s="4"/>
    </row>
    <row r="8008" ht="14.25" customHeight="1">
      <c r="A8008" s="4"/>
      <c r="B8008" s="4"/>
    </row>
    <row r="8009" ht="14.25" customHeight="1">
      <c r="A8009" s="4"/>
      <c r="B8009" s="4"/>
    </row>
    <row r="8010" ht="14.25" customHeight="1">
      <c r="A8010" s="4"/>
      <c r="B8010" s="4"/>
    </row>
    <row r="8011" ht="14.25" customHeight="1">
      <c r="A8011" s="4"/>
      <c r="B8011" s="4"/>
    </row>
    <row r="8012" ht="14.25" customHeight="1">
      <c r="A8012" s="4"/>
      <c r="B8012" s="4"/>
    </row>
    <row r="8013" ht="14.25" customHeight="1">
      <c r="A8013" s="4"/>
      <c r="B8013" s="4"/>
    </row>
    <row r="8014" ht="14.25" customHeight="1">
      <c r="A8014" s="4"/>
      <c r="B8014" s="4"/>
    </row>
    <row r="8015" ht="14.25" customHeight="1">
      <c r="A8015" s="4"/>
      <c r="B8015" s="4"/>
    </row>
    <row r="8016" ht="14.25" customHeight="1">
      <c r="A8016" s="4"/>
      <c r="B8016" s="4"/>
    </row>
    <row r="8017" ht="14.25" customHeight="1">
      <c r="A8017" s="4"/>
      <c r="B8017" s="4"/>
    </row>
    <row r="8018" ht="14.25" customHeight="1">
      <c r="A8018" s="4"/>
      <c r="B8018" s="4"/>
    </row>
    <row r="8019" ht="14.25" customHeight="1">
      <c r="A8019" s="4"/>
      <c r="B8019" s="4"/>
    </row>
    <row r="8020" ht="14.25" customHeight="1">
      <c r="A8020" s="4"/>
      <c r="B8020" s="4"/>
    </row>
    <row r="8021" ht="14.25" customHeight="1">
      <c r="A8021" s="4"/>
      <c r="B8021" s="4"/>
    </row>
    <row r="8022" ht="14.25" customHeight="1">
      <c r="A8022" s="4"/>
      <c r="B8022" s="4"/>
    </row>
    <row r="8023" ht="14.25" customHeight="1">
      <c r="A8023" s="4"/>
      <c r="B8023" s="4"/>
    </row>
    <row r="8024" ht="14.25" customHeight="1">
      <c r="A8024" s="4"/>
      <c r="B8024" s="4"/>
    </row>
    <row r="8025" ht="14.25" customHeight="1">
      <c r="A8025" s="4"/>
      <c r="B8025" s="4"/>
    </row>
    <row r="8026" ht="14.25" customHeight="1">
      <c r="A8026" s="4"/>
      <c r="B8026" s="4"/>
    </row>
    <row r="8027" ht="14.25" customHeight="1">
      <c r="A8027" s="4"/>
      <c r="B8027" s="4"/>
    </row>
    <row r="8028" ht="14.25" customHeight="1">
      <c r="A8028" s="4"/>
      <c r="B8028" s="4"/>
    </row>
    <row r="8029" ht="14.25" customHeight="1">
      <c r="A8029" s="4"/>
      <c r="B8029" s="4"/>
    </row>
    <row r="8030" ht="14.25" customHeight="1">
      <c r="A8030" s="4"/>
      <c r="B8030" s="4"/>
    </row>
    <row r="8031" ht="14.25" customHeight="1">
      <c r="A8031" s="4"/>
      <c r="B8031" s="4"/>
    </row>
    <row r="8032" ht="14.25" customHeight="1">
      <c r="A8032" s="4"/>
      <c r="B8032" s="4"/>
    </row>
    <row r="8033" ht="14.25" customHeight="1">
      <c r="A8033" s="4"/>
      <c r="B8033" s="4"/>
    </row>
    <row r="8034" ht="14.25" customHeight="1">
      <c r="A8034" s="4"/>
      <c r="B8034" s="4"/>
    </row>
    <row r="8035" ht="14.25" customHeight="1">
      <c r="A8035" s="4"/>
      <c r="B8035" s="4"/>
    </row>
    <row r="8036" ht="14.25" customHeight="1">
      <c r="A8036" s="4"/>
      <c r="B8036" s="4"/>
    </row>
    <row r="8037" ht="14.25" customHeight="1">
      <c r="A8037" s="4"/>
      <c r="B8037" s="4"/>
    </row>
    <row r="8038" ht="14.25" customHeight="1">
      <c r="A8038" s="4"/>
      <c r="B8038" s="4"/>
    </row>
    <row r="8039" ht="14.25" customHeight="1">
      <c r="A8039" s="4"/>
      <c r="B8039" s="4"/>
    </row>
    <row r="8040" ht="14.25" customHeight="1">
      <c r="A8040" s="4"/>
      <c r="B8040" s="4"/>
    </row>
    <row r="8041" ht="14.25" customHeight="1">
      <c r="A8041" s="4"/>
      <c r="B8041" s="4"/>
    </row>
    <row r="8042" ht="14.25" customHeight="1">
      <c r="A8042" s="4"/>
      <c r="B8042" s="4"/>
    </row>
    <row r="8043" ht="14.25" customHeight="1">
      <c r="A8043" s="4"/>
      <c r="B8043" s="4"/>
    </row>
    <row r="8044" ht="14.25" customHeight="1">
      <c r="A8044" s="4"/>
      <c r="B8044" s="4"/>
    </row>
    <row r="8045" ht="14.25" customHeight="1">
      <c r="A8045" s="4"/>
      <c r="B8045" s="4"/>
    </row>
    <row r="8046" ht="14.25" customHeight="1">
      <c r="A8046" s="4"/>
      <c r="B8046" s="4"/>
    </row>
    <row r="8047" ht="14.25" customHeight="1">
      <c r="A8047" s="4"/>
      <c r="B8047" s="4"/>
    </row>
    <row r="8048" ht="14.25" customHeight="1">
      <c r="A8048" s="4"/>
      <c r="B8048" s="4"/>
    </row>
    <row r="8049" ht="14.25" customHeight="1">
      <c r="A8049" s="4"/>
      <c r="B8049" s="4"/>
    </row>
    <row r="8050" ht="14.25" customHeight="1">
      <c r="A8050" s="4"/>
      <c r="B8050" s="4"/>
    </row>
    <row r="8051" ht="14.25" customHeight="1">
      <c r="A8051" s="4"/>
      <c r="B8051" s="4"/>
    </row>
    <row r="8052" ht="14.25" customHeight="1">
      <c r="A8052" s="4"/>
      <c r="B8052" s="4"/>
    </row>
    <row r="8053" ht="14.25" customHeight="1">
      <c r="A8053" s="4"/>
      <c r="B8053" s="4"/>
    </row>
    <row r="8054" ht="14.25" customHeight="1">
      <c r="A8054" s="4"/>
      <c r="B8054" s="4"/>
    </row>
    <row r="8055" ht="14.25" customHeight="1">
      <c r="A8055" s="4"/>
      <c r="B8055" s="4"/>
    </row>
    <row r="8056" ht="14.25" customHeight="1">
      <c r="A8056" s="4"/>
      <c r="B8056" s="4"/>
    </row>
    <row r="8057" ht="14.25" customHeight="1">
      <c r="A8057" s="4"/>
      <c r="B8057" s="4"/>
    </row>
    <row r="8058" ht="14.25" customHeight="1">
      <c r="A8058" s="4"/>
      <c r="B8058" s="4"/>
    </row>
    <row r="8059" ht="14.25" customHeight="1">
      <c r="A8059" s="4"/>
      <c r="B8059" s="4"/>
    </row>
    <row r="8060" ht="14.25" customHeight="1">
      <c r="A8060" s="4"/>
      <c r="B8060" s="4"/>
    </row>
    <row r="8061" ht="14.25" customHeight="1">
      <c r="A8061" s="4"/>
      <c r="B8061" s="4"/>
    </row>
    <row r="8062" ht="14.25" customHeight="1">
      <c r="A8062" s="4"/>
      <c r="B8062" s="4"/>
    </row>
    <row r="8063" ht="14.25" customHeight="1">
      <c r="A8063" s="4"/>
      <c r="B8063" s="4"/>
    </row>
    <row r="8064" ht="14.25" customHeight="1">
      <c r="A8064" s="4"/>
      <c r="B8064" s="4"/>
    </row>
    <row r="8065" ht="14.25" customHeight="1">
      <c r="A8065" s="4"/>
      <c r="B8065" s="4"/>
    </row>
    <row r="8066" ht="14.25" customHeight="1">
      <c r="A8066" s="4"/>
      <c r="B8066" s="4"/>
    </row>
    <row r="8067" ht="14.25" customHeight="1">
      <c r="A8067" s="4"/>
      <c r="B8067" s="4"/>
    </row>
    <row r="8068" ht="14.25" customHeight="1">
      <c r="A8068" s="4"/>
      <c r="B8068" s="4"/>
    </row>
    <row r="8069" ht="14.25" customHeight="1">
      <c r="A8069" s="4"/>
      <c r="B8069" s="4"/>
    </row>
    <row r="8070" ht="14.25" customHeight="1">
      <c r="A8070" s="4"/>
      <c r="B8070" s="4"/>
    </row>
    <row r="8071" ht="14.25" customHeight="1">
      <c r="A8071" s="4"/>
      <c r="B8071" s="4"/>
    </row>
    <row r="8072" ht="14.25" customHeight="1">
      <c r="A8072" s="4"/>
      <c r="B8072" s="4"/>
    </row>
    <row r="8073" ht="14.25" customHeight="1">
      <c r="A8073" s="4"/>
      <c r="B8073" s="4"/>
    </row>
    <row r="8074" ht="14.25" customHeight="1">
      <c r="A8074" s="4"/>
      <c r="B8074" s="4"/>
    </row>
    <row r="8075" ht="14.25" customHeight="1">
      <c r="A8075" s="4"/>
      <c r="B8075" s="4"/>
    </row>
    <row r="8076" ht="14.25" customHeight="1">
      <c r="A8076" s="4"/>
      <c r="B8076" s="4"/>
    </row>
    <row r="8077" ht="14.25" customHeight="1">
      <c r="A8077" s="4"/>
      <c r="B8077" s="4"/>
    </row>
    <row r="8078" ht="14.25" customHeight="1">
      <c r="A8078" s="4"/>
      <c r="B8078" s="4"/>
    </row>
    <row r="8079" ht="14.25" customHeight="1">
      <c r="A8079" s="4"/>
      <c r="B8079" s="4"/>
    </row>
    <row r="8080" ht="14.25" customHeight="1">
      <c r="A8080" s="4"/>
      <c r="B8080" s="4"/>
    </row>
    <row r="8081" ht="14.25" customHeight="1">
      <c r="A8081" s="4"/>
      <c r="B8081" s="4"/>
    </row>
    <row r="8082" ht="14.25" customHeight="1">
      <c r="A8082" s="4"/>
      <c r="B8082" s="4"/>
    </row>
    <row r="8083" ht="14.25" customHeight="1">
      <c r="A8083" s="4"/>
      <c r="B8083" s="4"/>
    </row>
    <row r="8084" ht="14.25" customHeight="1">
      <c r="A8084" s="4"/>
      <c r="B8084" s="4"/>
    </row>
    <row r="8085" ht="14.25" customHeight="1">
      <c r="A8085" s="4"/>
      <c r="B8085" s="4"/>
    </row>
    <row r="8086" ht="14.25" customHeight="1">
      <c r="A8086" s="4"/>
      <c r="B8086" s="4"/>
    </row>
    <row r="8087" ht="14.25" customHeight="1">
      <c r="A8087" s="4"/>
      <c r="B8087" s="4"/>
    </row>
    <row r="8088" ht="14.25" customHeight="1">
      <c r="A8088" s="4"/>
      <c r="B8088" s="4"/>
    </row>
    <row r="8089" ht="14.25" customHeight="1">
      <c r="A8089" s="4"/>
      <c r="B8089" s="4"/>
    </row>
    <row r="8090" ht="14.25" customHeight="1">
      <c r="A8090" s="4"/>
      <c r="B8090" s="4"/>
    </row>
    <row r="8091" ht="14.25" customHeight="1">
      <c r="A8091" s="4"/>
      <c r="B8091" s="4"/>
    </row>
    <row r="8092" ht="14.25" customHeight="1">
      <c r="A8092" s="4"/>
      <c r="B8092" s="4"/>
    </row>
    <row r="8093" ht="14.25" customHeight="1">
      <c r="A8093" s="4"/>
      <c r="B8093" s="4"/>
    </row>
    <row r="8094" ht="14.25" customHeight="1">
      <c r="A8094" s="4"/>
      <c r="B8094" s="4"/>
    </row>
    <row r="8095" ht="14.25" customHeight="1">
      <c r="A8095" s="4"/>
      <c r="B8095" s="4"/>
    </row>
    <row r="8096" ht="14.25" customHeight="1">
      <c r="A8096" s="4"/>
      <c r="B8096" s="4"/>
    </row>
    <row r="8097" ht="14.25" customHeight="1">
      <c r="A8097" s="4"/>
      <c r="B8097" s="4"/>
    </row>
    <row r="8098" ht="14.25" customHeight="1">
      <c r="A8098" s="4"/>
      <c r="B8098" s="4"/>
    </row>
    <row r="8099" ht="14.25" customHeight="1">
      <c r="A8099" s="4"/>
      <c r="B8099" s="4"/>
    </row>
    <row r="8100" ht="14.25" customHeight="1">
      <c r="A8100" s="4"/>
      <c r="B8100" s="4"/>
    </row>
    <row r="8101" ht="14.25" customHeight="1">
      <c r="A8101" s="4"/>
      <c r="B8101" s="4"/>
    </row>
    <row r="8102" ht="14.25" customHeight="1">
      <c r="A8102" s="4"/>
      <c r="B8102" s="4"/>
    </row>
    <row r="8103" ht="14.25" customHeight="1">
      <c r="A8103" s="4"/>
      <c r="B8103" s="4"/>
    </row>
    <row r="8104" ht="14.25" customHeight="1">
      <c r="A8104" s="4"/>
      <c r="B8104" s="4"/>
    </row>
    <row r="8105" ht="14.25" customHeight="1">
      <c r="A8105" s="4"/>
      <c r="B8105" s="4"/>
    </row>
    <row r="8106" ht="14.25" customHeight="1">
      <c r="A8106" s="4"/>
      <c r="B8106" s="4"/>
    </row>
    <row r="8107" ht="14.25" customHeight="1">
      <c r="A8107" s="4"/>
      <c r="B8107" s="4"/>
    </row>
    <row r="8108" ht="14.25" customHeight="1">
      <c r="A8108" s="4"/>
      <c r="B8108" s="4"/>
    </row>
    <row r="8109" ht="14.25" customHeight="1">
      <c r="A8109" s="4"/>
      <c r="B8109" s="4"/>
    </row>
    <row r="8110" ht="14.25" customHeight="1">
      <c r="A8110" s="4"/>
      <c r="B8110" s="4"/>
    </row>
    <row r="8111" ht="14.25" customHeight="1">
      <c r="A8111" s="4"/>
      <c r="B8111" s="4"/>
    </row>
    <row r="8112" ht="14.25" customHeight="1">
      <c r="A8112" s="4"/>
      <c r="B8112" s="4"/>
    </row>
    <row r="8113" ht="14.25" customHeight="1">
      <c r="A8113" s="4"/>
      <c r="B8113" s="4"/>
    </row>
    <row r="8114" ht="14.25" customHeight="1">
      <c r="A8114" s="4"/>
      <c r="B8114" s="4"/>
    </row>
    <row r="8115" ht="14.25" customHeight="1">
      <c r="A8115" s="4"/>
      <c r="B8115" s="4"/>
    </row>
    <row r="8116" ht="14.25" customHeight="1">
      <c r="A8116" s="4"/>
      <c r="B8116" s="4"/>
    </row>
    <row r="8117" ht="14.25" customHeight="1">
      <c r="A8117" s="4"/>
      <c r="B8117" s="4"/>
    </row>
    <row r="8118" ht="14.25" customHeight="1">
      <c r="A8118" s="4"/>
      <c r="B8118" s="4"/>
    </row>
    <row r="8119" ht="14.25" customHeight="1">
      <c r="A8119" s="4"/>
      <c r="B8119" s="4"/>
    </row>
    <row r="8120" ht="14.25" customHeight="1">
      <c r="A8120" s="4"/>
      <c r="B8120" s="4"/>
    </row>
    <row r="8121" ht="14.25" customHeight="1">
      <c r="A8121" s="4"/>
      <c r="B8121" s="4"/>
    </row>
    <row r="8122" ht="14.25" customHeight="1">
      <c r="A8122" s="4"/>
      <c r="B8122" s="4"/>
    </row>
    <row r="8123" ht="14.25" customHeight="1">
      <c r="A8123" s="4"/>
      <c r="B8123" s="4"/>
    </row>
    <row r="8124" ht="14.25" customHeight="1">
      <c r="A8124" s="4"/>
      <c r="B8124" s="4"/>
    </row>
    <row r="8125" ht="14.25" customHeight="1">
      <c r="A8125" s="4"/>
      <c r="B8125" s="4"/>
    </row>
    <row r="8126" ht="14.25" customHeight="1">
      <c r="A8126" s="4"/>
      <c r="B8126" s="4"/>
    </row>
    <row r="8127" ht="14.25" customHeight="1">
      <c r="A8127" s="4"/>
      <c r="B8127" s="4"/>
    </row>
    <row r="8128" ht="14.25" customHeight="1">
      <c r="A8128" s="4"/>
      <c r="B8128" s="4"/>
    </row>
    <row r="8129" ht="14.25" customHeight="1">
      <c r="A8129" s="4"/>
      <c r="B8129" s="4"/>
    </row>
    <row r="8130" ht="14.25" customHeight="1">
      <c r="A8130" s="4"/>
      <c r="B8130" s="4"/>
    </row>
    <row r="8131" ht="14.25" customHeight="1">
      <c r="A8131" s="4"/>
      <c r="B8131" s="4"/>
    </row>
    <row r="8132" ht="14.25" customHeight="1">
      <c r="A8132" s="4"/>
      <c r="B8132" s="4"/>
    </row>
    <row r="8133" ht="14.25" customHeight="1">
      <c r="A8133" s="4"/>
      <c r="B8133" s="4"/>
    </row>
    <row r="8134" ht="14.25" customHeight="1">
      <c r="A8134" s="4"/>
      <c r="B8134" s="4"/>
    </row>
    <row r="8135" ht="14.25" customHeight="1">
      <c r="A8135" s="4"/>
      <c r="B8135" s="4"/>
    </row>
    <row r="8136" ht="14.25" customHeight="1">
      <c r="A8136" s="4"/>
      <c r="B8136" s="4"/>
    </row>
    <row r="8137" ht="14.25" customHeight="1">
      <c r="A8137" s="4"/>
      <c r="B8137" s="4"/>
    </row>
    <row r="8138" ht="14.25" customHeight="1">
      <c r="A8138" s="4"/>
      <c r="B8138" s="4"/>
    </row>
    <row r="8139" ht="14.25" customHeight="1">
      <c r="A8139" s="4"/>
      <c r="B8139" s="4"/>
    </row>
    <row r="8140" ht="14.25" customHeight="1">
      <c r="A8140" s="4"/>
      <c r="B8140" s="4"/>
    </row>
    <row r="8141" ht="14.25" customHeight="1">
      <c r="A8141" s="4"/>
      <c r="B8141" s="4"/>
    </row>
    <row r="8142" ht="14.25" customHeight="1">
      <c r="A8142" s="4"/>
      <c r="B8142" s="4"/>
    </row>
    <row r="8143" ht="14.25" customHeight="1">
      <c r="A8143" s="4"/>
      <c r="B8143" s="4"/>
    </row>
    <row r="8144" ht="14.25" customHeight="1">
      <c r="A8144" s="4"/>
      <c r="B8144" s="4"/>
    </row>
    <row r="8145" ht="14.25" customHeight="1">
      <c r="A8145" s="4"/>
      <c r="B8145" s="4"/>
    </row>
    <row r="8146" ht="14.25" customHeight="1">
      <c r="A8146" s="4"/>
      <c r="B8146" s="4"/>
    </row>
    <row r="8147" ht="14.25" customHeight="1">
      <c r="A8147" s="4"/>
      <c r="B8147" s="4"/>
    </row>
    <row r="8148" ht="14.25" customHeight="1">
      <c r="A8148" s="4"/>
      <c r="B8148" s="4"/>
    </row>
    <row r="8149" ht="14.25" customHeight="1">
      <c r="A8149" s="4"/>
      <c r="B8149" s="4"/>
    </row>
    <row r="8150" ht="14.25" customHeight="1">
      <c r="A8150" s="4"/>
      <c r="B8150" s="4"/>
    </row>
    <row r="8151" ht="14.25" customHeight="1">
      <c r="A8151" s="4"/>
      <c r="B8151" s="4"/>
    </row>
    <row r="8152" ht="14.25" customHeight="1">
      <c r="A8152" s="4"/>
      <c r="B8152" s="4"/>
    </row>
    <row r="8153" ht="14.25" customHeight="1">
      <c r="A8153" s="4"/>
      <c r="B8153" s="4"/>
    </row>
    <row r="8154" ht="14.25" customHeight="1">
      <c r="A8154" s="4"/>
      <c r="B8154" s="4"/>
    </row>
    <row r="8155" ht="14.25" customHeight="1">
      <c r="A8155" s="4"/>
      <c r="B8155" s="4"/>
    </row>
    <row r="8156" ht="14.25" customHeight="1">
      <c r="A8156" s="4"/>
      <c r="B8156" s="4"/>
    </row>
    <row r="8157" ht="14.25" customHeight="1">
      <c r="A8157" s="4"/>
      <c r="B8157" s="4"/>
    </row>
    <row r="8158" ht="14.25" customHeight="1">
      <c r="A8158" s="4"/>
      <c r="B8158" s="4"/>
    </row>
    <row r="8159" ht="14.25" customHeight="1">
      <c r="A8159" s="4"/>
      <c r="B8159" s="4"/>
    </row>
    <row r="8160" ht="14.25" customHeight="1">
      <c r="A8160" s="4"/>
      <c r="B8160" s="4"/>
    </row>
    <row r="8161" ht="14.25" customHeight="1">
      <c r="A8161" s="4"/>
      <c r="B8161" s="4"/>
    </row>
    <row r="8162" ht="14.25" customHeight="1">
      <c r="A8162" s="4"/>
      <c r="B8162" s="4"/>
    </row>
    <row r="8163" ht="14.25" customHeight="1">
      <c r="A8163" s="4"/>
      <c r="B8163" s="4"/>
    </row>
    <row r="8164" ht="14.25" customHeight="1">
      <c r="A8164" s="4"/>
      <c r="B8164" s="4"/>
    </row>
    <row r="8165" ht="14.25" customHeight="1">
      <c r="A8165" s="4"/>
      <c r="B8165" s="4"/>
    </row>
    <row r="8166" ht="14.25" customHeight="1">
      <c r="A8166" s="4"/>
      <c r="B8166" s="4"/>
    </row>
    <row r="8167" ht="14.25" customHeight="1">
      <c r="A8167" s="4"/>
      <c r="B8167" s="4"/>
    </row>
    <row r="8168" ht="14.25" customHeight="1">
      <c r="A8168" s="4"/>
      <c r="B8168" s="4"/>
    </row>
    <row r="8169" ht="14.25" customHeight="1">
      <c r="A8169" s="4"/>
      <c r="B8169" s="4"/>
    </row>
    <row r="8170" ht="14.25" customHeight="1">
      <c r="A8170" s="4"/>
      <c r="B8170" s="4"/>
    </row>
    <row r="8171" ht="14.25" customHeight="1">
      <c r="A8171" s="4"/>
      <c r="B8171" s="4"/>
    </row>
    <row r="8172" ht="14.25" customHeight="1">
      <c r="A8172" s="4"/>
      <c r="B8172" s="4"/>
    </row>
    <row r="8173" ht="14.25" customHeight="1">
      <c r="A8173" s="4"/>
      <c r="B8173" s="4"/>
    </row>
    <row r="8174" ht="14.25" customHeight="1">
      <c r="A8174" s="4"/>
      <c r="B8174" s="4"/>
    </row>
    <row r="8175" ht="14.25" customHeight="1">
      <c r="A8175" s="4"/>
      <c r="B8175" s="4"/>
    </row>
    <row r="8176" ht="14.25" customHeight="1">
      <c r="A8176" s="4"/>
      <c r="B8176" s="4"/>
    </row>
    <row r="8177" ht="14.25" customHeight="1">
      <c r="A8177" s="4"/>
      <c r="B8177" s="4"/>
    </row>
    <row r="8178" ht="14.25" customHeight="1">
      <c r="A8178" s="4"/>
      <c r="B8178" s="4"/>
    </row>
    <row r="8179" ht="14.25" customHeight="1">
      <c r="A8179" s="4"/>
      <c r="B8179" s="4"/>
    </row>
    <row r="8180" ht="14.25" customHeight="1">
      <c r="A8180" s="4"/>
      <c r="B8180" s="4"/>
    </row>
    <row r="8181" ht="14.25" customHeight="1">
      <c r="A8181" s="4"/>
      <c r="B8181" s="4"/>
    </row>
    <row r="8182" ht="14.25" customHeight="1">
      <c r="A8182" s="4"/>
      <c r="B8182" s="4"/>
    </row>
    <row r="8183" ht="14.25" customHeight="1">
      <c r="A8183" s="4"/>
      <c r="B8183" s="4"/>
    </row>
    <row r="8184" ht="14.25" customHeight="1">
      <c r="A8184" s="4"/>
      <c r="B8184" s="4"/>
    </row>
    <row r="8185" ht="14.25" customHeight="1">
      <c r="A8185" s="4"/>
      <c r="B8185" s="4"/>
    </row>
    <row r="8186" ht="14.25" customHeight="1">
      <c r="A8186" s="4"/>
      <c r="B8186" s="4"/>
    </row>
    <row r="8187" ht="14.25" customHeight="1">
      <c r="A8187" s="4"/>
      <c r="B8187" s="4"/>
    </row>
    <row r="8188" ht="14.25" customHeight="1">
      <c r="A8188" s="4"/>
      <c r="B8188" s="4"/>
    </row>
    <row r="8189" ht="14.25" customHeight="1">
      <c r="A8189" s="4"/>
      <c r="B8189" s="4"/>
    </row>
    <row r="8190" ht="14.25" customHeight="1">
      <c r="A8190" s="4"/>
      <c r="B8190" s="4"/>
    </row>
    <row r="8191" ht="14.25" customHeight="1">
      <c r="A8191" s="4"/>
      <c r="B8191" s="4"/>
    </row>
    <row r="8192" ht="14.25" customHeight="1">
      <c r="A8192" s="4"/>
      <c r="B8192" s="4"/>
    </row>
    <row r="8193" ht="14.25" customHeight="1">
      <c r="A8193" s="4"/>
      <c r="B8193" s="4"/>
    </row>
    <row r="8194" ht="14.25" customHeight="1">
      <c r="A8194" s="4"/>
      <c r="B8194" s="4"/>
    </row>
    <row r="8195" ht="14.25" customHeight="1">
      <c r="A8195" s="4"/>
      <c r="B8195" s="4"/>
    </row>
    <row r="8196" ht="14.25" customHeight="1">
      <c r="A8196" s="4"/>
      <c r="B8196" s="4"/>
    </row>
    <row r="8197" ht="14.25" customHeight="1">
      <c r="A8197" s="4"/>
      <c r="B8197" s="4"/>
    </row>
    <row r="8198" ht="14.25" customHeight="1">
      <c r="A8198" s="4"/>
      <c r="B8198" s="4"/>
    </row>
    <row r="8199" ht="14.25" customHeight="1">
      <c r="A8199" s="4"/>
      <c r="B8199" s="4"/>
    </row>
    <row r="8200" ht="14.25" customHeight="1">
      <c r="A8200" s="4"/>
      <c r="B8200" s="4"/>
    </row>
    <row r="8201" ht="14.25" customHeight="1">
      <c r="A8201" s="4"/>
      <c r="B8201" s="4"/>
    </row>
    <row r="8202" ht="14.25" customHeight="1">
      <c r="A8202" s="4"/>
      <c r="B8202" s="4"/>
    </row>
    <row r="8203" ht="14.25" customHeight="1">
      <c r="A8203" s="4"/>
      <c r="B8203" s="4"/>
    </row>
    <row r="8204" ht="14.25" customHeight="1">
      <c r="A8204" s="4"/>
      <c r="B8204" s="4"/>
    </row>
    <row r="8205" ht="14.25" customHeight="1">
      <c r="A8205" s="4"/>
      <c r="B8205" s="4"/>
    </row>
    <row r="8206" ht="14.25" customHeight="1">
      <c r="A8206" s="4"/>
      <c r="B8206" s="4"/>
    </row>
    <row r="8207" ht="14.25" customHeight="1">
      <c r="A8207" s="4"/>
      <c r="B8207" s="4"/>
    </row>
    <row r="8208" ht="14.25" customHeight="1">
      <c r="A8208" s="4"/>
      <c r="B8208" s="4"/>
    </row>
    <row r="8209" ht="14.25" customHeight="1">
      <c r="A8209" s="4"/>
      <c r="B8209" s="4"/>
    </row>
    <row r="8210" ht="14.25" customHeight="1">
      <c r="A8210" s="4"/>
      <c r="B8210" s="4"/>
    </row>
    <row r="8211" ht="14.25" customHeight="1">
      <c r="A8211" s="4"/>
      <c r="B8211" s="4"/>
    </row>
    <row r="8212" ht="14.25" customHeight="1">
      <c r="A8212" s="4"/>
      <c r="B8212" s="4"/>
    </row>
    <row r="8213" ht="14.25" customHeight="1">
      <c r="A8213" s="4"/>
      <c r="B8213" s="4"/>
    </row>
    <row r="8214" ht="14.25" customHeight="1">
      <c r="A8214" s="4"/>
      <c r="B8214" s="4"/>
    </row>
    <row r="8215" ht="14.25" customHeight="1">
      <c r="A8215" s="4"/>
      <c r="B8215" s="4"/>
    </row>
    <row r="8216" ht="14.25" customHeight="1">
      <c r="A8216" s="4"/>
      <c r="B8216" s="4"/>
    </row>
    <row r="8217" ht="14.25" customHeight="1">
      <c r="A8217" s="4"/>
      <c r="B8217" s="4"/>
    </row>
    <row r="8218" ht="14.25" customHeight="1">
      <c r="A8218" s="4"/>
      <c r="B8218" s="4"/>
    </row>
    <row r="8219" ht="14.25" customHeight="1">
      <c r="A8219" s="4"/>
      <c r="B8219" s="4"/>
    </row>
    <row r="8220" ht="14.25" customHeight="1">
      <c r="A8220" s="4"/>
      <c r="B8220" s="4"/>
    </row>
    <row r="8221" ht="14.25" customHeight="1">
      <c r="A8221" s="4"/>
      <c r="B8221" s="4"/>
    </row>
    <row r="8222" ht="14.25" customHeight="1">
      <c r="A8222" s="4"/>
      <c r="B8222" s="4"/>
    </row>
    <row r="8223" ht="14.25" customHeight="1">
      <c r="A8223" s="4"/>
      <c r="B8223" s="4"/>
    </row>
    <row r="8224" ht="14.25" customHeight="1">
      <c r="A8224" s="4"/>
      <c r="B8224" s="4"/>
    </row>
    <row r="8225" ht="14.25" customHeight="1">
      <c r="A8225" s="4"/>
      <c r="B8225" s="4"/>
    </row>
    <row r="8226" ht="14.25" customHeight="1">
      <c r="A8226" s="4"/>
      <c r="B8226" s="4"/>
    </row>
    <row r="8227" ht="14.25" customHeight="1">
      <c r="A8227" s="4"/>
      <c r="B8227" s="4"/>
    </row>
    <row r="8228" ht="14.25" customHeight="1">
      <c r="A8228" s="4"/>
      <c r="B8228" s="4"/>
    </row>
    <row r="8229" ht="14.25" customHeight="1">
      <c r="A8229" s="4"/>
      <c r="B8229" s="4"/>
    </row>
    <row r="8230" ht="14.25" customHeight="1">
      <c r="A8230" s="4"/>
      <c r="B8230" s="4"/>
    </row>
    <row r="8231" ht="14.25" customHeight="1">
      <c r="A8231" s="4"/>
      <c r="B8231" s="4"/>
    </row>
    <row r="8232" ht="14.25" customHeight="1">
      <c r="A8232" s="4"/>
      <c r="B8232" s="4"/>
    </row>
    <row r="8233" ht="14.25" customHeight="1">
      <c r="A8233" s="4"/>
      <c r="B8233" s="4"/>
    </row>
    <row r="8234" ht="14.25" customHeight="1">
      <c r="A8234" s="4"/>
      <c r="B8234" s="4"/>
    </row>
    <row r="8235" ht="14.25" customHeight="1">
      <c r="A8235" s="4"/>
      <c r="B8235" s="4"/>
    </row>
    <row r="8236" ht="14.25" customHeight="1">
      <c r="A8236" s="4"/>
      <c r="B8236" s="4"/>
    </row>
    <row r="8237" ht="14.25" customHeight="1">
      <c r="A8237" s="4"/>
      <c r="B8237" s="4"/>
    </row>
    <row r="8238" ht="14.25" customHeight="1">
      <c r="A8238" s="4"/>
      <c r="B8238" s="4"/>
    </row>
    <row r="8239" ht="14.25" customHeight="1">
      <c r="A8239" s="4"/>
      <c r="B8239" s="4"/>
    </row>
    <row r="8240" ht="14.25" customHeight="1">
      <c r="A8240" s="4"/>
      <c r="B8240" s="4"/>
    </row>
    <row r="8241" ht="14.25" customHeight="1">
      <c r="A8241" s="4"/>
      <c r="B8241" s="4"/>
    </row>
    <row r="8242" ht="14.25" customHeight="1">
      <c r="A8242" s="4"/>
      <c r="B8242" s="4"/>
    </row>
    <row r="8243" ht="14.25" customHeight="1">
      <c r="A8243" s="4"/>
      <c r="B8243" s="4"/>
    </row>
    <row r="8244" ht="14.25" customHeight="1">
      <c r="A8244" s="4"/>
      <c r="B8244" s="4"/>
    </row>
    <row r="8245" ht="14.25" customHeight="1">
      <c r="A8245" s="4"/>
      <c r="B8245" s="4"/>
    </row>
    <row r="8246" ht="14.25" customHeight="1">
      <c r="A8246" s="4"/>
      <c r="B8246" s="4"/>
    </row>
    <row r="8247" ht="14.25" customHeight="1">
      <c r="A8247" s="4"/>
      <c r="B8247" s="4"/>
    </row>
    <row r="8248" ht="14.25" customHeight="1">
      <c r="A8248" s="4"/>
      <c r="B8248" s="4"/>
    </row>
    <row r="8249" ht="14.25" customHeight="1">
      <c r="A8249" s="4"/>
      <c r="B8249" s="4"/>
    </row>
    <row r="8250" ht="14.25" customHeight="1">
      <c r="A8250" s="4"/>
      <c r="B8250" s="4"/>
    </row>
    <row r="8251" ht="14.25" customHeight="1">
      <c r="A8251" s="4"/>
      <c r="B8251" s="4"/>
    </row>
    <row r="8252" ht="14.25" customHeight="1">
      <c r="A8252" s="4"/>
      <c r="B8252" s="4"/>
    </row>
    <row r="8253" ht="14.25" customHeight="1">
      <c r="A8253" s="4"/>
      <c r="B8253" s="4"/>
    </row>
    <row r="8254" ht="14.25" customHeight="1">
      <c r="A8254" s="4"/>
      <c r="B8254" s="4"/>
    </row>
    <row r="8255" ht="14.25" customHeight="1">
      <c r="A8255" s="4"/>
      <c r="B8255" s="4"/>
    </row>
    <row r="8256" ht="14.25" customHeight="1">
      <c r="A8256" s="4"/>
      <c r="B8256" s="4"/>
    </row>
    <row r="8257" ht="14.25" customHeight="1">
      <c r="A8257" s="4"/>
      <c r="B8257" s="4"/>
    </row>
    <row r="8258" ht="14.25" customHeight="1">
      <c r="A8258" s="4"/>
      <c r="B8258" s="4"/>
    </row>
    <row r="8259" ht="14.25" customHeight="1">
      <c r="A8259" s="4"/>
      <c r="B8259" s="4"/>
    </row>
    <row r="8260" ht="14.25" customHeight="1">
      <c r="A8260" s="4"/>
      <c r="B8260" s="4"/>
    </row>
    <row r="8261" ht="14.25" customHeight="1">
      <c r="A8261" s="4"/>
      <c r="B8261" s="4"/>
    </row>
    <row r="8262" ht="14.25" customHeight="1">
      <c r="A8262" s="4"/>
      <c r="B8262" s="4"/>
    </row>
    <row r="8263" ht="14.25" customHeight="1">
      <c r="A8263" s="4"/>
      <c r="B8263" s="4"/>
    </row>
    <row r="8264" ht="14.25" customHeight="1">
      <c r="A8264" s="4"/>
      <c r="B8264" s="4"/>
    </row>
    <row r="8265" ht="14.25" customHeight="1">
      <c r="A8265" s="4"/>
      <c r="B8265" s="4"/>
    </row>
    <row r="8266" ht="14.25" customHeight="1">
      <c r="A8266" s="4"/>
      <c r="B8266" s="4"/>
    </row>
    <row r="8267" ht="14.25" customHeight="1">
      <c r="A8267" s="4"/>
      <c r="B8267" s="4"/>
    </row>
    <row r="8268" ht="14.25" customHeight="1">
      <c r="A8268" s="4"/>
      <c r="B8268" s="4"/>
    </row>
    <row r="8269" ht="14.25" customHeight="1">
      <c r="A8269" s="4"/>
      <c r="B8269" s="4"/>
    </row>
    <row r="8270" ht="14.25" customHeight="1">
      <c r="A8270" s="4"/>
      <c r="B8270" s="4"/>
    </row>
    <row r="8271" ht="14.25" customHeight="1">
      <c r="A8271" s="4"/>
      <c r="B8271" s="4"/>
    </row>
    <row r="8272" ht="14.25" customHeight="1">
      <c r="A8272" s="4"/>
      <c r="B8272" s="4"/>
    </row>
    <row r="8273" ht="14.25" customHeight="1">
      <c r="A8273" s="4"/>
      <c r="B8273" s="4"/>
    </row>
    <row r="8274" ht="14.25" customHeight="1">
      <c r="A8274" s="4"/>
      <c r="B8274" s="4"/>
    </row>
    <row r="8275" ht="14.25" customHeight="1">
      <c r="A8275" s="4"/>
      <c r="B8275" s="4"/>
    </row>
    <row r="8276" ht="14.25" customHeight="1">
      <c r="A8276" s="4"/>
      <c r="B8276" s="4"/>
    </row>
    <row r="8277" ht="14.25" customHeight="1">
      <c r="A8277" s="4"/>
      <c r="B8277" s="4"/>
    </row>
    <row r="8278" ht="14.25" customHeight="1">
      <c r="A8278" s="4"/>
      <c r="B8278" s="4"/>
    </row>
    <row r="8279" ht="14.25" customHeight="1">
      <c r="A8279" s="4"/>
      <c r="B8279" s="4"/>
    </row>
    <row r="8280" ht="14.25" customHeight="1">
      <c r="A8280" s="4"/>
      <c r="B8280" s="4"/>
    </row>
    <row r="8281" ht="14.25" customHeight="1">
      <c r="A8281" s="4"/>
      <c r="B8281" s="4"/>
    </row>
    <row r="8282" ht="14.25" customHeight="1">
      <c r="A8282" s="4"/>
      <c r="B8282" s="4"/>
    </row>
    <row r="8283" ht="14.25" customHeight="1">
      <c r="A8283" s="4"/>
      <c r="B8283" s="4"/>
    </row>
    <row r="8284" ht="14.25" customHeight="1">
      <c r="A8284" s="4"/>
      <c r="B8284" s="4"/>
    </row>
    <row r="8285" ht="14.25" customHeight="1">
      <c r="A8285" s="4"/>
      <c r="B8285" s="4"/>
    </row>
    <row r="8286" ht="14.25" customHeight="1">
      <c r="A8286" s="4"/>
      <c r="B8286" s="4"/>
    </row>
    <row r="8287" ht="14.25" customHeight="1">
      <c r="A8287" s="4"/>
      <c r="B8287" s="4"/>
    </row>
    <row r="8288" ht="14.25" customHeight="1">
      <c r="A8288" s="4"/>
      <c r="B8288" s="4"/>
    </row>
    <row r="8289" ht="14.25" customHeight="1">
      <c r="A8289" s="4"/>
      <c r="B8289" s="4"/>
    </row>
    <row r="8290" ht="14.25" customHeight="1">
      <c r="A8290" s="4"/>
      <c r="B8290" s="4"/>
    </row>
    <row r="8291" ht="14.25" customHeight="1">
      <c r="A8291" s="4"/>
      <c r="B8291" s="4"/>
    </row>
    <row r="8292" ht="14.25" customHeight="1">
      <c r="A8292" s="4"/>
      <c r="B8292" s="4"/>
    </row>
    <row r="8293" ht="14.25" customHeight="1">
      <c r="A8293" s="4"/>
      <c r="B8293" s="4"/>
    </row>
    <row r="8294" ht="14.25" customHeight="1">
      <c r="A8294" s="4"/>
      <c r="B8294" s="4"/>
    </row>
    <row r="8295" ht="14.25" customHeight="1">
      <c r="A8295" s="4"/>
      <c r="B8295" s="4"/>
    </row>
    <row r="8296" ht="14.25" customHeight="1">
      <c r="A8296" s="4"/>
      <c r="B8296" s="4"/>
    </row>
    <row r="8297" ht="14.25" customHeight="1">
      <c r="A8297" s="4"/>
      <c r="B8297" s="4"/>
    </row>
    <row r="8298" ht="14.25" customHeight="1">
      <c r="A8298" s="4"/>
      <c r="B8298" s="4"/>
    </row>
    <row r="8299" ht="14.25" customHeight="1">
      <c r="A8299" s="4"/>
      <c r="B8299" s="4"/>
    </row>
    <row r="8300" ht="14.25" customHeight="1">
      <c r="A8300" s="4"/>
      <c r="B8300" s="4"/>
    </row>
    <row r="8301" ht="14.25" customHeight="1">
      <c r="A8301" s="4"/>
      <c r="B8301" s="4"/>
    </row>
    <row r="8302" ht="14.25" customHeight="1">
      <c r="A8302" s="4"/>
      <c r="B8302" s="4"/>
    </row>
    <row r="8303" ht="14.25" customHeight="1">
      <c r="A8303" s="4"/>
      <c r="B8303" s="4"/>
    </row>
    <row r="8304" ht="14.25" customHeight="1">
      <c r="A8304" s="4"/>
      <c r="B8304" s="4"/>
    </row>
    <row r="8305" ht="14.25" customHeight="1">
      <c r="A8305" s="4"/>
      <c r="B8305" s="4"/>
    </row>
    <row r="8306" ht="14.25" customHeight="1">
      <c r="A8306" s="4"/>
      <c r="B8306" s="4"/>
    </row>
    <row r="8307" ht="14.25" customHeight="1">
      <c r="A8307" s="4"/>
      <c r="B8307" s="4"/>
    </row>
    <row r="8308" ht="14.25" customHeight="1">
      <c r="A8308" s="4"/>
      <c r="B8308" s="4"/>
    </row>
    <row r="8309" ht="14.25" customHeight="1">
      <c r="A8309" s="4"/>
      <c r="B8309" s="4"/>
    </row>
    <row r="8310" ht="14.25" customHeight="1">
      <c r="A8310" s="4"/>
      <c r="B8310" s="4"/>
    </row>
    <row r="8311" ht="14.25" customHeight="1">
      <c r="A8311" s="4"/>
      <c r="B8311" s="4"/>
    </row>
    <row r="8312" ht="14.25" customHeight="1">
      <c r="A8312" s="4"/>
      <c r="B8312" s="4"/>
    </row>
    <row r="8313" ht="14.25" customHeight="1">
      <c r="A8313" s="4"/>
      <c r="B8313" s="4"/>
    </row>
    <row r="8314" ht="14.25" customHeight="1">
      <c r="A8314" s="4"/>
      <c r="B8314" s="4"/>
    </row>
    <row r="8315" ht="14.25" customHeight="1">
      <c r="A8315" s="4"/>
      <c r="B8315" s="4"/>
    </row>
    <row r="8316" ht="14.25" customHeight="1">
      <c r="A8316" s="4"/>
      <c r="B8316" s="4"/>
    </row>
    <row r="8317" ht="14.25" customHeight="1">
      <c r="A8317" s="4"/>
      <c r="B8317" s="4"/>
    </row>
    <row r="8318" ht="14.25" customHeight="1">
      <c r="A8318" s="4"/>
      <c r="B8318" s="4"/>
    </row>
    <row r="8319" ht="14.25" customHeight="1">
      <c r="A8319" s="4"/>
      <c r="B8319" s="4"/>
    </row>
    <row r="8320" ht="14.25" customHeight="1">
      <c r="A8320" s="4"/>
      <c r="B8320" s="4"/>
    </row>
    <row r="8321" ht="14.25" customHeight="1">
      <c r="A8321" s="4"/>
      <c r="B8321" s="4"/>
    </row>
    <row r="8322" ht="14.25" customHeight="1">
      <c r="A8322" s="4"/>
      <c r="B8322" s="4"/>
    </row>
    <row r="8323" ht="14.25" customHeight="1">
      <c r="A8323" s="4"/>
      <c r="B8323" s="4"/>
    </row>
    <row r="8324" ht="14.25" customHeight="1">
      <c r="A8324" s="4"/>
      <c r="B8324" s="4"/>
    </row>
    <row r="8325" ht="14.25" customHeight="1">
      <c r="A8325" s="4"/>
      <c r="B8325" s="4"/>
    </row>
    <row r="8326" ht="14.25" customHeight="1">
      <c r="A8326" s="4"/>
      <c r="B8326" s="4"/>
    </row>
    <row r="8327" ht="14.25" customHeight="1">
      <c r="A8327" s="4"/>
      <c r="B8327" s="4"/>
    </row>
    <row r="8328" ht="14.25" customHeight="1">
      <c r="A8328" s="4"/>
      <c r="B8328" s="4"/>
    </row>
    <row r="8329" ht="14.25" customHeight="1">
      <c r="A8329" s="4"/>
      <c r="B8329" s="4"/>
    </row>
    <row r="8330" ht="14.25" customHeight="1">
      <c r="A8330" s="4"/>
      <c r="B8330" s="4"/>
    </row>
    <row r="8331" ht="14.25" customHeight="1">
      <c r="A8331" s="4"/>
      <c r="B8331" s="4"/>
    </row>
    <row r="8332" ht="14.25" customHeight="1">
      <c r="A8332" s="4"/>
      <c r="B8332" s="4"/>
    </row>
    <row r="8333" ht="14.25" customHeight="1">
      <c r="A8333" s="4"/>
      <c r="B8333" s="4"/>
    </row>
    <row r="8334" ht="14.25" customHeight="1">
      <c r="A8334" s="4"/>
      <c r="B8334" s="4"/>
    </row>
    <row r="8335" ht="14.25" customHeight="1">
      <c r="A8335" s="4"/>
      <c r="B8335" s="4"/>
    </row>
    <row r="8336" ht="14.25" customHeight="1">
      <c r="A8336" s="4"/>
      <c r="B8336" s="4"/>
    </row>
    <row r="8337" ht="14.25" customHeight="1">
      <c r="A8337" s="4"/>
      <c r="B8337" s="4"/>
    </row>
    <row r="8338" ht="14.25" customHeight="1">
      <c r="A8338" s="4"/>
      <c r="B8338" s="4"/>
    </row>
    <row r="8339" ht="14.25" customHeight="1">
      <c r="A8339" s="4"/>
      <c r="B8339" s="4"/>
    </row>
    <row r="8340" ht="14.25" customHeight="1">
      <c r="A8340" s="4"/>
      <c r="B8340" s="4"/>
    </row>
    <row r="8341" ht="14.25" customHeight="1">
      <c r="A8341" s="4"/>
      <c r="B8341" s="4"/>
    </row>
    <row r="8342" ht="14.25" customHeight="1">
      <c r="A8342" s="4"/>
      <c r="B8342" s="4"/>
    </row>
    <row r="8343" ht="14.25" customHeight="1">
      <c r="A8343" s="4"/>
      <c r="B8343" s="4"/>
    </row>
    <row r="8344" ht="14.25" customHeight="1">
      <c r="A8344" s="4"/>
      <c r="B8344" s="4"/>
    </row>
    <row r="8345" ht="14.25" customHeight="1">
      <c r="A8345" s="4"/>
      <c r="B8345" s="4"/>
    </row>
    <row r="8346" ht="14.25" customHeight="1">
      <c r="A8346" s="4"/>
      <c r="B8346" s="4"/>
    </row>
    <row r="8347" ht="14.25" customHeight="1">
      <c r="A8347" s="4"/>
      <c r="B8347" s="4"/>
    </row>
    <row r="8348" ht="14.25" customHeight="1">
      <c r="A8348" s="4"/>
      <c r="B8348" s="4"/>
    </row>
    <row r="8349" ht="14.25" customHeight="1">
      <c r="A8349" s="4"/>
      <c r="B8349" s="4"/>
    </row>
    <row r="8350" ht="14.25" customHeight="1">
      <c r="A8350" s="4"/>
      <c r="B8350" s="4"/>
    </row>
    <row r="8351" ht="14.25" customHeight="1">
      <c r="A8351" s="4"/>
      <c r="B8351" s="4"/>
    </row>
    <row r="8352" ht="14.25" customHeight="1">
      <c r="A8352" s="4"/>
      <c r="B8352" s="4"/>
    </row>
    <row r="8353" ht="14.25" customHeight="1">
      <c r="A8353" s="4"/>
      <c r="B8353" s="4"/>
    </row>
    <row r="8354" ht="14.25" customHeight="1">
      <c r="A8354" s="4"/>
      <c r="B8354" s="4"/>
    </row>
    <row r="8355" ht="14.25" customHeight="1">
      <c r="A8355" s="4"/>
      <c r="B8355" s="4"/>
    </row>
    <row r="8356" ht="14.25" customHeight="1">
      <c r="A8356" s="4"/>
      <c r="B8356" s="4"/>
    </row>
    <row r="8357" ht="14.25" customHeight="1">
      <c r="A8357" s="4"/>
      <c r="B8357" s="4"/>
    </row>
    <row r="8358" ht="14.25" customHeight="1">
      <c r="A8358" s="4"/>
      <c r="B8358" s="4"/>
    </row>
    <row r="8359" ht="14.25" customHeight="1">
      <c r="A8359" s="4"/>
      <c r="B8359" s="4"/>
    </row>
    <row r="8360" ht="14.25" customHeight="1">
      <c r="A8360" s="4"/>
      <c r="B8360" s="4"/>
    </row>
    <row r="8361" ht="14.25" customHeight="1">
      <c r="A8361" s="4"/>
      <c r="B8361" s="4"/>
    </row>
    <row r="8362" ht="14.25" customHeight="1">
      <c r="A8362" s="4"/>
      <c r="B8362" s="4"/>
    </row>
    <row r="8363" ht="14.25" customHeight="1">
      <c r="A8363" s="4"/>
      <c r="B8363" s="4"/>
    </row>
    <row r="8364" ht="14.25" customHeight="1">
      <c r="A8364" s="4"/>
      <c r="B8364" s="4"/>
    </row>
    <row r="8365" ht="14.25" customHeight="1">
      <c r="A8365" s="4"/>
      <c r="B8365" s="4"/>
    </row>
    <row r="8366" ht="14.25" customHeight="1">
      <c r="A8366" s="4"/>
      <c r="B8366" s="4"/>
    </row>
    <row r="8367" ht="14.25" customHeight="1">
      <c r="A8367" s="4"/>
      <c r="B8367" s="4"/>
    </row>
    <row r="8368" ht="14.25" customHeight="1">
      <c r="A8368" s="4"/>
      <c r="B8368" s="4"/>
    </row>
    <row r="8369" ht="14.25" customHeight="1">
      <c r="A8369" s="4"/>
      <c r="B8369" s="4"/>
    </row>
    <row r="8370" ht="14.25" customHeight="1">
      <c r="A8370" s="4"/>
      <c r="B8370" s="4"/>
    </row>
    <row r="8371" ht="14.25" customHeight="1">
      <c r="A8371" s="4"/>
      <c r="B8371" s="4"/>
    </row>
    <row r="8372" ht="14.25" customHeight="1">
      <c r="A8372" s="4"/>
      <c r="B8372" s="4"/>
    </row>
    <row r="8373" ht="14.25" customHeight="1">
      <c r="A8373" s="4"/>
      <c r="B8373" s="4"/>
    </row>
    <row r="8374" ht="14.25" customHeight="1">
      <c r="A8374" s="4"/>
      <c r="B8374" s="4"/>
    </row>
    <row r="8375" ht="14.25" customHeight="1">
      <c r="A8375" s="4"/>
      <c r="B8375" s="4"/>
    </row>
    <row r="8376" ht="14.25" customHeight="1">
      <c r="A8376" s="4"/>
      <c r="B8376" s="4"/>
    </row>
    <row r="8377" ht="14.25" customHeight="1">
      <c r="A8377" s="4"/>
      <c r="B8377" s="4"/>
    </row>
    <row r="8378" ht="14.25" customHeight="1">
      <c r="A8378" s="4"/>
      <c r="B8378" s="4"/>
    </row>
    <row r="8379" ht="14.25" customHeight="1">
      <c r="A8379" s="4"/>
      <c r="B8379" s="4"/>
    </row>
    <row r="8380" ht="14.25" customHeight="1">
      <c r="A8380" s="4"/>
      <c r="B8380" s="4"/>
    </row>
    <row r="8381" ht="14.25" customHeight="1">
      <c r="A8381" s="4"/>
      <c r="B8381" s="4"/>
    </row>
    <row r="8382" ht="14.25" customHeight="1">
      <c r="A8382" s="4"/>
      <c r="B8382" s="4"/>
    </row>
    <row r="8383" ht="14.25" customHeight="1">
      <c r="A8383" s="4"/>
      <c r="B8383" s="4"/>
    </row>
    <row r="8384" ht="14.25" customHeight="1">
      <c r="A8384" s="4"/>
      <c r="B8384" s="4"/>
    </row>
    <row r="8385" ht="14.25" customHeight="1">
      <c r="A8385" s="4"/>
      <c r="B8385" s="4"/>
    </row>
    <row r="8386" ht="14.25" customHeight="1">
      <c r="A8386" s="4"/>
      <c r="B8386" s="4"/>
    </row>
    <row r="8387" ht="14.25" customHeight="1">
      <c r="A8387" s="4"/>
      <c r="B8387" s="4"/>
    </row>
    <row r="8388" ht="14.25" customHeight="1">
      <c r="A8388" s="4"/>
      <c r="B8388" s="4"/>
    </row>
    <row r="8389" ht="14.25" customHeight="1">
      <c r="A8389" s="4"/>
      <c r="B8389" s="4"/>
    </row>
    <row r="8390" ht="14.25" customHeight="1">
      <c r="A8390" s="4"/>
      <c r="B8390" s="4"/>
    </row>
    <row r="8391" ht="14.25" customHeight="1">
      <c r="A8391" s="4"/>
      <c r="B8391" s="4"/>
    </row>
    <row r="8392" ht="14.25" customHeight="1">
      <c r="A8392" s="4"/>
      <c r="B8392" s="4"/>
    </row>
    <row r="8393" ht="14.25" customHeight="1">
      <c r="A8393" s="4"/>
      <c r="B8393" s="4"/>
    </row>
    <row r="8394" ht="14.25" customHeight="1">
      <c r="A8394" s="4"/>
      <c r="B8394" s="4"/>
    </row>
    <row r="8395" ht="14.25" customHeight="1">
      <c r="A8395" s="4"/>
      <c r="B8395" s="4"/>
    </row>
    <row r="8396" ht="14.25" customHeight="1">
      <c r="A8396" s="4"/>
      <c r="B8396" s="4"/>
    </row>
    <row r="8397" ht="14.25" customHeight="1">
      <c r="A8397" s="4"/>
      <c r="B8397" s="4"/>
    </row>
    <row r="8398" ht="14.25" customHeight="1">
      <c r="A8398" s="4"/>
      <c r="B8398" s="4"/>
    </row>
    <row r="8399" ht="14.25" customHeight="1">
      <c r="A8399" s="4"/>
      <c r="B8399" s="4"/>
    </row>
    <row r="8400" ht="14.25" customHeight="1">
      <c r="A8400" s="4"/>
      <c r="B8400" s="4"/>
    </row>
    <row r="8401" ht="14.25" customHeight="1">
      <c r="A8401" s="4"/>
      <c r="B8401" s="4"/>
    </row>
    <row r="8402" ht="14.25" customHeight="1">
      <c r="A8402" s="4"/>
      <c r="B8402" s="4"/>
    </row>
    <row r="8403" ht="14.25" customHeight="1">
      <c r="A8403" s="4"/>
      <c r="B8403" s="4"/>
    </row>
    <row r="8404" ht="14.25" customHeight="1">
      <c r="A8404" s="4"/>
      <c r="B8404" s="4"/>
    </row>
    <row r="8405" ht="14.25" customHeight="1">
      <c r="A8405" s="4"/>
      <c r="B8405" s="4"/>
    </row>
    <row r="8406" ht="14.25" customHeight="1">
      <c r="A8406" s="4"/>
      <c r="B8406" s="4"/>
    </row>
    <row r="8407" ht="14.25" customHeight="1">
      <c r="A8407" s="4"/>
      <c r="B8407" s="4"/>
    </row>
    <row r="8408" ht="14.25" customHeight="1">
      <c r="A8408" s="4"/>
      <c r="B8408" s="4"/>
    </row>
    <row r="8409" ht="14.25" customHeight="1">
      <c r="A8409" s="4"/>
      <c r="B8409" s="4"/>
    </row>
    <row r="8410" ht="14.25" customHeight="1">
      <c r="A8410" s="4"/>
      <c r="B8410" s="4"/>
    </row>
    <row r="8411" ht="14.25" customHeight="1">
      <c r="A8411" s="4"/>
      <c r="B8411" s="4"/>
    </row>
    <row r="8412" ht="14.25" customHeight="1">
      <c r="A8412" s="4"/>
      <c r="B8412" s="4"/>
    </row>
    <row r="8413" ht="14.25" customHeight="1">
      <c r="A8413" s="4"/>
      <c r="B8413" s="4"/>
    </row>
    <row r="8414" ht="14.25" customHeight="1">
      <c r="A8414" s="4"/>
      <c r="B8414" s="4"/>
    </row>
    <row r="8415" ht="14.25" customHeight="1">
      <c r="A8415" s="4"/>
      <c r="B8415" s="4"/>
    </row>
    <row r="8416" ht="14.25" customHeight="1">
      <c r="A8416" s="4"/>
      <c r="B8416" s="4"/>
    </row>
    <row r="8417" ht="14.25" customHeight="1">
      <c r="A8417" s="4"/>
      <c r="B8417" s="4"/>
    </row>
    <row r="8418" ht="14.25" customHeight="1">
      <c r="A8418" s="4"/>
      <c r="B8418" s="4"/>
    </row>
    <row r="8419" ht="14.25" customHeight="1">
      <c r="A8419" s="4"/>
      <c r="B8419" s="4"/>
    </row>
    <row r="8420" ht="14.25" customHeight="1">
      <c r="A8420" s="4"/>
      <c r="B8420" s="4"/>
    </row>
    <row r="8421" ht="14.25" customHeight="1">
      <c r="A8421" s="4"/>
      <c r="B8421" s="4"/>
    </row>
    <row r="8422" ht="14.25" customHeight="1">
      <c r="A8422" s="4"/>
      <c r="B8422" s="4"/>
    </row>
    <row r="8423" ht="14.25" customHeight="1">
      <c r="A8423" s="4"/>
      <c r="B8423" s="4"/>
    </row>
    <row r="8424" ht="14.25" customHeight="1">
      <c r="A8424" s="4"/>
      <c r="B8424" s="4"/>
    </row>
    <row r="8425" ht="14.25" customHeight="1">
      <c r="A8425" s="4"/>
      <c r="B8425" s="4"/>
    </row>
    <row r="8426" ht="14.25" customHeight="1">
      <c r="A8426" s="4"/>
      <c r="B8426" s="4"/>
    </row>
    <row r="8427" ht="14.25" customHeight="1">
      <c r="A8427" s="4"/>
      <c r="B8427" s="4"/>
    </row>
    <row r="8428" ht="14.25" customHeight="1">
      <c r="A8428" s="4"/>
      <c r="B8428" s="4"/>
    </row>
    <row r="8429" ht="14.25" customHeight="1">
      <c r="A8429" s="4"/>
      <c r="B8429" s="4"/>
    </row>
    <row r="8430" ht="14.25" customHeight="1">
      <c r="A8430" s="4"/>
      <c r="B8430" s="4"/>
    </row>
    <row r="8431" ht="14.25" customHeight="1">
      <c r="A8431" s="4"/>
      <c r="B8431" s="4"/>
    </row>
    <row r="8432" ht="14.25" customHeight="1">
      <c r="A8432" s="4"/>
      <c r="B8432" s="4"/>
    </row>
    <row r="8433" ht="14.25" customHeight="1">
      <c r="A8433" s="4"/>
      <c r="B8433" s="4"/>
    </row>
    <row r="8434" ht="14.25" customHeight="1">
      <c r="A8434" s="4"/>
      <c r="B8434" s="4"/>
    </row>
    <row r="8435" ht="14.25" customHeight="1">
      <c r="A8435" s="4"/>
      <c r="B8435" s="4"/>
    </row>
    <row r="8436" ht="14.25" customHeight="1">
      <c r="A8436" s="4"/>
      <c r="B8436" s="4"/>
    </row>
    <row r="8437" ht="14.25" customHeight="1">
      <c r="A8437" s="4"/>
      <c r="B8437" s="4"/>
    </row>
    <row r="8438" ht="14.25" customHeight="1">
      <c r="A8438" s="4"/>
      <c r="B8438" s="4"/>
    </row>
    <row r="8439" ht="14.25" customHeight="1">
      <c r="A8439" s="4"/>
      <c r="B8439" s="4"/>
    </row>
    <row r="8440" ht="14.25" customHeight="1">
      <c r="A8440" s="4"/>
      <c r="B8440" s="4"/>
    </row>
    <row r="8441" ht="14.25" customHeight="1">
      <c r="A8441" s="4"/>
      <c r="B8441" s="4"/>
    </row>
    <row r="8442" ht="14.25" customHeight="1">
      <c r="A8442" s="4"/>
      <c r="B8442" s="4"/>
    </row>
    <row r="8443" ht="14.25" customHeight="1">
      <c r="A8443" s="4"/>
      <c r="B8443" s="4"/>
    </row>
    <row r="8444" ht="14.25" customHeight="1">
      <c r="A8444" s="4"/>
      <c r="B8444" s="4"/>
    </row>
    <row r="8445" ht="14.25" customHeight="1">
      <c r="A8445" s="4"/>
      <c r="B8445" s="4"/>
    </row>
    <row r="8446" ht="14.25" customHeight="1">
      <c r="A8446" s="4"/>
      <c r="B8446" s="4"/>
    </row>
    <row r="8447" ht="14.25" customHeight="1">
      <c r="A8447" s="4"/>
      <c r="B8447" s="4"/>
    </row>
    <row r="8448" ht="14.25" customHeight="1">
      <c r="A8448" s="4"/>
      <c r="B8448" s="4"/>
    </row>
    <row r="8449" ht="14.25" customHeight="1">
      <c r="A8449" s="4"/>
      <c r="B8449" s="4"/>
    </row>
    <row r="8450" ht="14.25" customHeight="1">
      <c r="A8450" s="4"/>
      <c r="B8450" s="4"/>
    </row>
    <row r="8451" ht="14.25" customHeight="1">
      <c r="A8451" s="4"/>
      <c r="B8451" s="4"/>
    </row>
    <row r="8452" ht="14.25" customHeight="1">
      <c r="A8452" s="4"/>
      <c r="B8452" s="4"/>
    </row>
    <row r="8453" ht="14.25" customHeight="1">
      <c r="A8453" s="4"/>
      <c r="B8453" s="4"/>
    </row>
    <row r="8454" ht="14.25" customHeight="1">
      <c r="A8454" s="4"/>
      <c r="B8454" s="4"/>
    </row>
    <row r="8455" ht="14.25" customHeight="1">
      <c r="A8455" s="4"/>
      <c r="B8455" s="4"/>
    </row>
    <row r="8456" ht="14.25" customHeight="1">
      <c r="A8456" s="4"/>
      <c r="B8456" s="4"/>
    </row>
    <row r="8457" ht="14.25" customHeight="1">
      <c r="A8457" s="4"/>
      <c r="B8457" s="4"/>
    </row>
    <row r="8458" ht="14.25" customHeight="1">
      <c r="A8458" s="4"/>
      <c r="B8458" s="4"/>
    </row>
    <row r="8459" ht="14.25" customHeight="1">
      <c r="A8459" s="4"/>
      <c r="B8459" s="4"/>
    </row>
    <row r="8460" ht="14.25" customHeight="1">
      <c r="A8460" s="4"/>
      <c r="B8460" s="4"/>
    </row>
    <row r="8461" ht="14.25" customHeight="1">
      <c r="A8461" s="4"/>
      <c r="B8461" s="4"/>
    </row>
    <row r="8462" ht="14.25" customHeight="1">
      <c r="A8462" s="4"/>
      <c r="B8462" s="4"/>
    </row>
    <row r="8463" ht="14.25" customHeight="1">
      <c r="A8463" s="4"/>
      <c r="B8463" s="4"/>
    </row>
    <row r="8464" ht="14.25" customHeight="1">
      <c r="A8464" s="4"/>
      <c r="B8464" s="4"/>
    </row>
    <row r="8465" ht="14.25" customHeight="1">
      <c r="A8465" s="4"/>
      <c r="B8465" s="4"/>
    </row>
    <row r="8466" ht="14.25" customHeight="1">
      <c r="A8466" s="4"/>
      <c r="B8466" s="4"/>
    </row>
    <row r="8467" ht="14.25" customHeight="1">
      <c r="A8467" s="4"/>
      <c r="B8467" s="4"/>
    </row>
    <row r="8468" ht="14.25" customHeight="1">
      <c r="A8468" s="4"/>
      <c r="B8468" s="4"/>
    </row>
    <row r="8469" ht="14.25" customHeight="1">
      <c r="A8469" s="4"/>
      <c r="B8469" s="4"/>
    </row>
    <row r="8470" ht="14.25" customHeight="1">
      <c r="A8470" s="4"/>
      <c r="B8470" s="4"/>
    </row>
    <row r="8471" ht="14.25" customHeight="1">
      <c r="A8471" s="4"/>
      <c r="B8471" s="4"/>
    </row>
    <row r="8472" ht="14.25" customHeight="1">
      <c r="A8472" s="4"/>
      <c r="B8472" s="4"/>
    </row>
    <row r="8473" ht="14.25" customHeight="1">
      <c r="A8473" s="4"/>
      <c r="B8473" s="4"/>
    </row>
    <row r="8474" ht="14.25" customHeight="1">
      <c r="A8474" s="4"/>
      <c r="B8474" s="4"/>
    </row>
    <row r="8475" ht="14.25" customHeight="1">
      <c r="A8475" s="4"/>
      <c r="B8475" s="4"/>
    </row>
    <row r="8476" ht="14.25" customHeight="1">
      <c r="A8476" s="4"/>
      <c r="B8476" s="4"/>
    </row>
    <row r="8477" ht="14.25" customHeight="1">
      <c r="A8477" s="4"/>
      <c r="B8477" s="4"/>
    </row>
    <row r="8478" ht="14.25" customHeight="1">
      <c r="A8478" s="4"/>
      <c r="B8478" s="4"/>
    </row>
    <row r="8479" ht="14.25" customHeight="1">
      <c r="A8479" s="4"/>
      <c r="B8479" s="4"/>
    </row>
    <row r="8480" ht="14.25" customHeight="1">
      <c r="A8480" s="4"/>
      <c r="B8480" s="4"/>
    </row>
    <row r="8481" ht="14.25" customHeight="1">
      <c r="A8481" s="4"/>
      <c r="B8481" s="4"/>
    </row>
    <row r="8482" ht="14.25" customHeight="1">
      <c r="A8482" s="4"/>
      <c r="B8482" s="4"/>
    </row>
    <row r="8483" ht="14.25" customHeight="1">
      <c r="A8483" s="4"/>
      <c r="B8483" s="4"/>
    </row>
    <row r="8484" ht="14.25" customHeight="1">
      <c r="A8484" s="4"/>
      <c r="B8484" s="4"/>
    </row>
    <row r="8485" ht="14.25" customHeight="1">
      <c r="A8485" s="4"/>
      <c r="B8485" s="4"/>
    </row>
    <row r="8486" ht="14.25" customHeight="1">
      <c r="A8486" s="4"/>
      <c r="B8486" s="4"/>
    </row>
    <row r="8487" ht="14.25" customHeight="1">
      <c r="A8487" s="4"/>
      <c r="B8487" s="4"/>
    </row>
    <row r="8488" ht="14.25" customHeight="1">
      <c r="A8488" s="4"/>
      <c r="B8488" s="4"/>
    </row>
    <row r="8489" ht="14.25" customHeight="1">
      <c r="A8489" s="4"/>
      <c r="B8489" s="4"/>
    </row>
    <row r="8490" ht="14.25" customHeight="1">
      <c r="A8490" s="4"/>
      <c r="B8490" s="4"/>
    </row>
    <row r="8491" ht="14.25" customHeight="1">
      <c r="A8491" s="4"/>
      <c r="B8491" s="4"/>
    </row>
    <row r="8492" ht="14.25" customHeight="1">
      <c r="A8492" s="4"/>
      <c r="B8492" s="4"/>
    </row>
    <row r="8493" ht="14.25" customHeight="1">
      <c r="A8493" s="4"/>
      <c r="B8493" s="4"/>
    </row>
    <row r="8494" ht="14.25" customHeight="1">
      <c r="A8494" s="4"/>
      <c r="B8494" s="4"/>
    </row>
    <row r="8495" ht="14.25" customHeight="1">
      <c r="A8495" s="4"/>
      <c r="B8495" s="4"/>
    </row>
    <row r="8496" ht="14.25" customHeight="1">
      <c r="A8496" s="4"/>
      <c r="B8496" s="4"/>
    </row>
    <row r="8497" ht="14.25" customHeight="1">
      <c r="A8497" s="4"/>
      <c r="B8497" s="4"/>
    </row>
    <row r="8498" ht="14.25" customHeight="1">
      <c r="A8498" s="4"/>
      <c r="B8498" s="4"/>
    </row>
    <row r="8499" ht="14.25" customHeight="1">
      <c r="A8499" s="4"/>
      <c r="B8499" s="4"/>
    </row>
    <row r="8500" ht="14.25" customHeight="1">
      <c r="A8500" s="4"/>
      <c r="B8500" s="4"/>
    </row>
    <row r="8501" ht="14.25" customHeight="1">
      <c r="A8501" s="4"/>
      <c r="B8501" s="4"/>
    </row>
    <row r="8502" ht="14.25" customHeight="1">
      <c r="A8502" s="4"/>
      <c r="B8502" s="4"/>
    </row>
    <row r="8503" ht="14.25" customHeight="1">
      <c r="A8503" s="4"/>
      <c r="B8503" s="4"/>
    </row>
    <row r="8504" ht="14.25" customHeight="1">
      <c r="A8504" s="4"/>
      <c r="B8504" s="4"/>
    </row>
    <row r="8505" ht="14.25" customHeight="1">
      <c r="A8505" s="4"/>
      <c r="B8505" s="4"/>
    </row>
    <row r="8506" ht="14.25" customHeight="1">
      <c r="A8506" s="4"/>
      <c r="B8506" s="4"/>
    </row>
    <row r="8507" ht="14.25" customHeight="1">
      <c r="A8507" s="4"/>
      <c r="B8507" s="4"/>
    </row>
    <row r="8508" ht="14.25" customHeight="1">
      <c r="A8508" s="4"/>
      <c r="B8508" s="4"/>
    </row>
    <row r="8509" ht="14.25" customHeight="1">
      <c r="A8509" s="4"/>
      <c r="B8509" s="4"/>
    </row>
    <row r="8510" ht="14.25" customHeight="1">
      <c r="A8510" s="4"/>
      <c r="B8510" s="4"/>
    </row>
    <row r="8511" ht="14.25" customHeight="1">
      <c r="A8511" s="4"/>
      <c r="B8511" s="4"/>
    </row>
    <row r="8512" ht="14.25" customHeight="1">
      <c r="A8512" s="4"/>
      <c r="B8512" s="4"/>
    </row>
    <row r="8513" ht="14.25" customHeight="1">
      <c r="A8513" s="4"/>
      <c r="B8513" s="4"/>
    </row>
    <row r="8514" ht="14.25" customHeight="1">
      <c r="A8514" s="4"/>
      <c r="B8514" s="4"/>
    </row>
    <row r="8515" ht="14.25" customHeight="1">
      <c r="A8515" s="4"/>
      <c r="B8515" s="4"/>
    </row>
    <row r="8516" ht="14.25" customHeight="1">
      <c r="A8516" s="4"/>
      <c r="B8516" s="4"/>
    </row>
    <row r="8517" ht="14.25" customHeight="1">
      <c r="A8517" s="4"/>
      <c r="B8517" s="4"/>
    </row>
    <row r="8518" ht="14.25" customHeight="1">
      <c r="A8518" s="4"/>
      <c r="B8518" s="4"/>
    </row>
    <row r="8519" ht="14.25" customHeight="1">
      <c r="A8519" s="4"/>
      <c r="B8519" s="4"/>
    </row>
    <row r="8520" ht="14.25" customHeight="1">
      <c r="A8520" s="4"/>
      <c r="B8520" s="4"/>
    </row>
    <row r="8521" ht="14.25" customHeight="1">
      <c r="A8521" s="4"/>
      <c r="B8521" s="4"/>
    </row>
    <row r="8522" ht="14.25" customHeight="1">
      <c r="A8522" s="4"/>
      <c r="B8522" s="4"/>
    </row>
    <row r="8523" ht="14.25" customHeight="1">
      <c r="A8523" s="4"/>
      <c r="B8523" s="4"/>
    </row>
    <row r="8524" ht="14.25" customHeight="1">
      <c r="A8524" s="4"/>
      <c r="B8524" s="4"/>
    </row>
    <row r="8525" ht="14.25" customHeight="1">
      <c r="A8525" s="4"/>
      <c r="B8525" s="4"/>
    </row>
    <row r="8526" ht="14.25" customHeight="1">
      <c r="A8526" s="4"/>
      <c r="B8526" s="4"/>
    </row>
    <row r="8527" ht="14.25" customHeight="1">
      <c r="A8527" s="4"/>
      <c r="B8527" s="4"/>
    </row>
    <row r="8528" ht="14.25" customHeight="1">
      <c r="A8528" s="4"/>
      <c r="B8528" s="4"/>
    </row>
    <row r="8529" ht="14.25" customHeight="1">
      <c r="A8529" s="4"/>
      <c r="B8529" s="4"/>
    </row>
    <row r="8530" ht="14.25" customHeight="1">
      <c r="A8530" s="4"/>
      <c r="B8530" s="4"/>
    </row>
    <row r="8531" ht="14.25" customHeight="1">
      <c r="A8531" s="4"/>
      <c r="B8531" s="4"/>
    </row>
    <row r="8532" ht="14.25" customHeight="1">
      <c r="A8532" s="4"/>
      <c r="B8532" s="4"/>
    </row>
    <row r="8533" ht="14.25" customHeight="1">
      <c r="A8533" s="4"/>
      <c r="B8533" s="4"/>
    </row>
    <row r="8534" ht="14.25" customHeight="1">
      <c r="A8534" s="4"/>
      <c r="B8534" s="4"/>
    </row>
    <row r="8535" ht="14.25" customHeight="1">
      <c r="A8535" s="4"/>
      <c r="B8535" s="4"/>
    </row>
    <row r="8536" ht="14.25" customHeight="1">
      <c r="A8536" s="4"/>
      <c r="B8536" s="4"/>
    </row>
    <row r="8537" ht="14.25" customHeight="1">
      <c r="A8537" s="4"/>
      <c r="B8537" s="4"/>
    </row>
    <row r="8538" ht="14.25" customHeight="1">
      <c r="A8538" s="4"/>
      <c r="B8538" s="4"/>
    </row>
    <row r="8539" ht="14.25" customHeight="1">
      <c r="A8539" s="4"/>
      <c r="B8539" s="4"/>
    </row>
    <row r="8540" ht="14.25" customHeight="1">
      <c r="A8540" s="4"/>
      <c r="B8540" s="4"/>
    </row>
    <row r="8541" ht="14.25" customHeight="1">
      <c r="A8541" s="4"/>
      <c r="B8541" s="4"/>
    </row>
    <row r="8542" ht="14.25" customHeight="1">
      <c r="A8542" s="4"/>
      <c r="B8542" s="4"/>
    </row>
    <row r="8543" ht="14.25" customHeight="1">
      <c r="A8543" s="4"/>
      <c r="B8543" s="4"/>
    </row>
    <row r="8544" ht="14.25" customHeight="1">
      <c r="A8544" s="4"/>
      <c r="B8544" s="4"/>
    </row>
    <row r="8545" ht="14.25" customHeight="1">
      <c r="A8545" s="4"/>
      <c r="B8545" s="4"/>
    </row>
    <row r="8546" ht="14.25" customHeight="1">
      <c r="A8546" s="4"/>
      <c r="B8546" s="4"/>
    </row>
    <row r="8547" ht="14.25" customHeight="1">
      <c r="A8547" s="4"/>
      <c r="B8547" s="4"/>
    </row>
    <row r="8548" ht="14.25" customHeight="1">
      <c r="A8548" s="4"/>
      <c r="B8548" s="4"/>
    </row>
    <row r="8549" ht="14.25" customHeight="1">
      <c r="A8549" s="4"/>
      <c r="B8549" s="4"/>
    </row>
    <row r="8550" ht="14.25" customHeight="1">
      <c r="A8550" s="4"/>
      <c r="B8550" s="4"/>
    </row>
    <row r="8551" ht="14.25" customHeight="1">
      <c r="A8551" s="4"/>
      <c r="B8551" s="4"/>
    </row>
    <row r="8552" ht="14.25" customHeight="1">
      <c r="A8552" s="4"/>
      <c r="B8552" s="4"/>
    </row>
    <row r="8553" ht="14.25" customHeight="1">
      <c r="A8553" s="4"/>
      <c r="B8553" s="4"/>
    </row>
    <row r="8554" ht="14.25" customHeight="1">
      <c r="A8554" s="4"/>
      <c r="B8554" s="4"/>
    </row>
    <row r="8555" ht="14.25" customHeight="1">
      <c r="A8555" s="4"/>
      <c r="B8555" s="4"/>
    </row>
    <row r="8556" ht="14.25" customHeight="1">
      <c r="A8556" s="4"/>
      <c r="B8556" s="4"/>
    </row>
    <row r="8557" ht="14.25" customHeight="1">
      <c r="A8557" s="4"/>
      <c r="B8557" s="4"/>
    </row>
    <row r="8558" ht="14.25" customHeight="1">
      <c r="A8558" s="4"/>
      <c r="B8558" s="4"/>
    </row>
    <row r="8559" ht="14.25" customHeight="1">
      <c r="A8559" s="4"/>
      <c r="B8559" s="4"/>
    </row>
    <row r="8560" ht="14.25" customHeight="1">
      <c r="A8560" s="4"/>
      <c r="B8560" s="4"/>
    </row>
    <row r="8561" ht="14.25" customHeight="1">
      <c r="A8561" s="4"/>
      <c r="B8561" s="4"/>
    </row>
    <row r="8562" ht="14.25" customHeight="1">
      <c r="A8562" s="4"/>
      <c r="B8562" s="4"/>
    </row>
    <row r="8563" ht="14.25" customHeight="1">
      <c r="A8563" s="4"/>
      <c r="B8563" s="4"/>
    </row>
    <row r="8564" ht="14.25" customHeight="1">
      <c r="A8564" s="4"/>
      <c r="B8564" s="4"/>
    </row>
    <row r="8565" ht="14.25" customHeight="1">
      <c r="A8565" s="4"/>
      <c r="B8565" s="4"/>
    </row>
    <row r="8566" ht="14.25" customHeight="1">
      <c r="A8566" s="4"/>
      <c r="B8566" s="4"/>
    </row>
    <row r="8567" ht="14.25" customHeight="1">
      <c r="A8567" s="4"/>
      <c r="B8567" s="4"/>
    </row>
    <row r="8568" ht="14.25" customHeight="1">
      <c r="A8568" s="4"/>
      <c r="B8568" s="4"/>
    </row>
    <row r="8569" ht="14.25" customHeight="1">
      <c r="A8569" s="4"/>
      <c r="B8569" s="4"/>
    </row>
    <row r="8570" ht="14.25" customHeight="1">
      <c r="A8570" s="4"/>
      <c r="B8570" s="4"/>
    </row>
    <row r="8571" ht="14.25" customHeight="1">
      <c r="A8571" s="4"/>
      <c r="B8571" s="4"/>
    </row>
    <row r="8572" ht="14.25" customHeight="1">
      <c r="A8572" s="4"/>
      <c r="B8572" s="4"/>
    </row>
    <row r="8573" ht="14.25" customHeight="1">
      <c r="A8573" s="4"/>
      <c r="B8573" s="4"/>
    </row>
    <row r="8574" ht="14.25" customHeight="1">
      <c r="A8574" s="4"/>
      <c r="B8574" s="4"/>
    </row>
    <row r="8575" ht="14.25" customHeight="1">
      <c r="A8575" s="4"/>
      <c r="B8575" s="4"/>
    </row>
    <row r="8576" ht="14.25" customHeight="1">
      <c r="A8576" s="4"/>
      <c r="B8576" s="4"/>
    </row>
    <row r="8577" ht="14.25" customHeight="1">
      <c r="A8577" s="4"/>
      <c r="B8577" s="4"/>
    </row>
    <row r="8578" ht="14.25" customHeight="1">
      <c r="A8578" s="4"/>
      <c r="B8578" s="4"/>
    </row>
    <row r="8579" ht="14.25" customHeight="1">
      <c r="A8579" s="4"/>
      <c r="B8579" s="4"/>
    </row>
    <row r="8580" ht="14.25" customHeight="1">
      <c r="A8580" s="4"/>
      <c r="B8580" s="4"/>
    </row>
    <row r="8581" ht="14.25" customHeight="1">
      <c r="A8581" s="4"/>
      <c r="B8581" s="4"/>
    </row>
    <row r="8582" ht="14.25" customHeight="1">
      <c r="A8582" s="4"/>
      <c r="B8582" s="4"/>
    </row>
    <row r="8583" ht="14.25" customHeight="1">
      <c r="A8583" s="4"/>
      <c r="B8583" s="4"/>
    </row>
    <row r="8584" ht="14.25" customHeight="1">
      <c r="A8584" s="4"/>
      <c r="B8584" s="4"/>
    </row>
    <row r="8585" ht="14.25" customHeight="1">
      <c r="A8585" s="4"/>
      <c r="B8585" s="4"/>
    </row>
    <row r="8586" ht="14.25" customHeight="1">
      <c r="A8586" s="4"/>
      <c r="B8586" s="4"/>
    </row>
    <row r="8587" ht="14.25" customHeight="1">
      <c r="A8587" s="4"/>
      <c r="B8587" s="4"/>
    </row>
    <row r="8588" ht="14.25" customHeight="1">
      <c r="A8588" s="4"/>
      <c r="B8588" s="4"/>
    </row>
    <row r="8589" ht="14.25" customHeight="1">
      <c r="A8589" s="4"/>
      <c r="B8589" s="4"/>
    </row>
    <row r="8590" ht="14.25" customHeight="1">
      <c r="A8590" s="4"/>
      <c r="B8590" s="4"/>
    </row>
    <row r="8591" ht="14.25" customHeight="1">
      <c r="A8591" s="4"/>
      <c r="B8591" s="4"/>
    </row>
    <row r="8592" ht="14.25" customHeight="1">
      <c r="A8592" s="4"/>
      <c r="B8592" s="4"/>
    </row>
    <row r="8593" ht="14.25" customHeight="1">
      <c r="A8593" s="4"/>
      <c r="B8593" s="4"/>
    </row>
    <row r="8594" ht="14.25" customHeight="1">
      <c r="A8594" s="4"/>
      <c r="B8594" s="4"/>
    </row>
    <row r="8595" ht="14.25" customHeight="1">
      <c r="A8595" s="4"/>
      <c r="B8595" s="4"/>
    </row>
    <row r="8596" ht="14.25" customHeight="1">
      <c r="A8596" s="4"/>
      <c r="B8596" s="4"/>
    </row>
    <row r="8597" ht="14.25" customHeight="1">
      <c r="A8597" s="4"/>
      <c r="B8597" s="4"/>
    </row>
    <row r="8598" ht="14.25" customHeight="1">
      <c r="A8598" s="4"/>
      <c r="B8598" s="4"/>
    </row>
    <row r="8599" ht="14.25" customHeight="1">
      <c r="A8599" s="4"/>
      <c r="B8599" s="4"/>
    </row>
    <row r="8600" ht="14.25" customHeight="1">
      <c r="A8600" s="4"/>
      <c r="B8600" s="4"/>
    </row>
    <row r="8601" ht="14.25" customHeight="1">
      <c r="A8601" s="4"/>
      <c r="B8601" s="4"/>
    </row>
    <row r="8602" ht="14.25" customHeight="1">
      <c r="A8602" s="4"/>
      <c r="B8602" s="4"/>
    </row>
    <row r="8603" ht="14.25" customHeight="1">
      <c r="A8603" s="4"/>
      <c r="B8603" s="4"/>
    </row>
    <row r="8604" ht="14.25" customHeight="1">
      <c r="A8604" s="4"/>
      <c r="B8604" s="4"/>
    </row>
    <row r="8605" ht="14.25" customHeight="1">
      <c r="A8605" s="4"/>
      <c r="B8605" s="4"/>
    </row>
    <row r="8606" ht="14.25" customHeight="1">
      <c r="A8606" s="4"/>
      <c r="B8606" s="4"/>
    </row>
    <row r="8607" ht="14.25" customHeight="1">
      <c r="A8607" s="4"/>
      <c r="B8607" s="4"/>
    </row>
    <row r="8608" ht="14.25" customHeight="1">
      <c r="A8608" s="4"/>
      <c r="B8608" s="4"/>
    </row>
    <row r="8609" ht="14.25" customHeight="1">
      <c r="A8609" s="4"/>
      <c r="B8609" s="4"/>
    </row>
    <row r="8610" ht="14.25" customHeight="1">
      <c r="A8610" s="4"/>
      <c r="B8610" s="4"/>
    </row>
    <row r="8611" ht="14.25" customHeight="1">
      <c r="A8611" s="4"/>
      <c r="B8611" s="4"/>
    </row>
    <row r="8612" ht="14.25" customHeight="1">
      <c r="A8612" s="4"/>
      <c r="B8612" s="4"/>
    </row>
    <row r="8613" ht="14.25" customHeight="1">
      <c r="A8613" s="4"/>
      <c r="B8613" s="4"/>
    </row>
    <row r="8614" ht="14.25" customHeight="1">
      <c r="A8614" s="4"/>
      <c r="B8614" s="4"/>
    </row>
    <row r="8615" ht="14.25" customHeight="1">
      <c r="A8615" s="4"/>
      <c r="B8615" s="4"/>
    </row>
    <row r="8616" ht="14.25" customHeight="1">
      <c r="A8616" s="4"/>
      <c r="B8616" s="4"/>
    </row>
    <row r="8617" ht="14.25" customHeight="1">
      <c r="A8617" s="4"/>
      <c r="B8617" s="4"/>
    </row>
    <row r="8618" ht="14.25" customHeight="1">
      <c r="A8618" s="4"/>
      <c r="B8618" s="4"/>
    </row>
    <row r="8619" ht="14.25" customHeight="1">
      <c r="A8619" s="4"/>
      <c r="B8619" s="4"/>
    </row>
    <row r="8620" ht="14.25" customHeight="1">
      <c r="A8620" s="4"/>
      <c r="B8620" s="4"/>
    </row>
    <row r="8621" ht="14.25" customHeight="1">
      <c r="A8621" s="4"/>
      <c r="B8621" s="4"/>
    </row>
    <row r="8622" ht="14.25" customHeight="1">
      <c r="A8622" s="4"/>
      <c r="B8622" s="4"/>
    </row>
    <row r="8623" ht="14.25" customHeight="1">
      <c r="A8623" s="4"/>
      <c r="B8623" s="4"/>
    </row>
    <row r="8624" ht="14.25" customHeight="1">
      <c r="A8624" s="4"/>
      <c r="B8624" s="4"/>
    </row>
    <row r="8625" ht="14.25" customHeight="1">
      <c r="A8625" s="4"/>
      <c r="B8625" s="4"/>
    </row>
    <row r="8626" ht="14.25" customHeight="1">
      <c r="A8626" s="4"/>
      <c r="B8626" s="4"/>
    </row>
    <row r="8627" ht="14.25" customHeight="1">
      <c r="A8627" s="4"/>
      <c r="B8627" s="4"/>
    </row>
    <row r="8628" ht="14.25" customHeight="1">
      <c r="A8628" s="4"/>
      <c r="B8628" s="4"/>
    </row>
    <row r="8629" ht="14.25" customHeight="1">
      <c r="A8629" s="4"/>
      <c r="B8629" s="4"/>
    </row>
    <row r="8630" ht="14.25" customHeight="1">
      <c r="A8630" s="4"/>
      <c r="B8630" s="4"/>
    </row>
    <row r="8631" ht="14.25" customHeight="1">
      <c r="A8631" s="4"/>
      <c r="B8631" s="4"/>
    </row>
    <row r="8632" ht="14.25" customHeight="1">
      <c r="A8632" s="4"/>
      <c r="B8632" s="4"/>
    </row>
    <row r="8633" ht="14.25" customHeight="1">
      <c r="A8633" s="4"/>
      <c r="B8633" s="4"/>
    </row>
    <row r="8634" ht="14.25" customHeight="1">
      <c r="A8634" s="4"/>
      <c r="B8634" s="4"/>
    </row>
    <row r="8635" ht="14.25" customHeight="1">
      <c r="A8635" s="4"/>
      <c r="B8635" s="4"/>
    </row>
    <row r="8636" ht="14.25" customHeight="1">
      <c r="A8636" s="4"/>
      <c r="B8636" s="4"/>
    </row>
    <row r="8637" ht="14.25" customHeight="1">
      <c r="A8637" s="4"/>
      <c r="B8637" s="4"/>
    </row>
    <row r="8638" ht="14.25" customHeight="1">
      <c r="A8638" s="4"/>
      <c r="B8638" s="4"/>
    </row>
    <row r="8639" ht="14.25" customHeight="1">
      <c r="A8639" s="4"/>
      <c r="B8639" s="4"/>
    </row>
    <row r="8640" ht="14.25" customHeight="1">
      <c r="A8640" s="4"/>
      <c r="B8640" s="4"/>
    </row>
    <row r="8641" ht="14.25" customHeight="1">
      <c r="A8641" s="4"/>
      <c r="B8641" s="4"/>
    </row>
    <row r="8642" ht="14.25" customHeight="1">
      <c r="A8642" s="4"/>
      <c r="B8642" s="4"/>
    </row>
    <row r="8643" ht="14.25" customHeight="1">
      <c r="A8643" s="4"/>
      <c r="B8643" s="4"/>
    </row>
    <row r="8644" ht="14.25" customHeight="1">
      <c r="A8644" s="4"/>
      <c r="B8644" s="4"/>
    </row>
    <row r="8645" ht="14.25" customHeight="1">
      <c r="A8645" s="4"/>
      <c r="B8645" s="4"/>
    </row>
    <row r="8646" ht="14.25" customHeight="1">
      <c r="A8646" s="4"/>
      <c r="B8646" s="4"/>
    </row>
    <row r="8647" ht="14.25" customHeight="1">
      <c r="A8647" s="4"/>
      <c r="B8647" s="4"/>
    </row>
    <row r="8648" ht="14.25" customHeight="1">
      <c r="A8648" s="4"/>
      <c r="B8648" s="4"/>
    </row>
    <row r="8649" ht="14.25" customHeight="1">
      <c r="A8649" s="4"/>
      <c r="B8649" s="4"/>
    </row>
    <row r="8650" ht="14.25" customHeight="1">
      <c r="A8650" s="4"/>
      <c r="B8650" s="4"/>
    </row>
    <row r="8651" ht="14.25" customHeight="1">
      <c r="A8651" s="4"/>
      <c r="B8651" s="4"/>
    </row>
    <row r="8652" ht="14.25" customHeight="1">
      <c r="A8652" s="4"/>
      <c r="B8652" s="4"/>
    </row>
    <row r="8653" ht="14.25" customHeight="1">
      <c r="A8653" s="4"/>
      <c r="B8653" s="4"/>
    </row>
    <row r="8654" ht="14.25" customHeight="1">
      <c r="A8654" s="4"/>
      <c r="B8654" s="4"/>
    </row>
    <row r="8655" ht="14.25" customHeight="1">
      <c r="A8655" s="4"/>
      <c r="B8655" s="4"/>
    </row>
    <row r="8656" ht="14.25" customHeight="1">
      <c r="A8656" s="4"/>
      <c r="B8656" s="4"/>
    </row>
    <row r="8657" ht="14.25" customHeight="1">
      <c r="A8657" s="4"/>
      <c r="B8657" s="4"/>
    </row>
    <row r="8658" ht="14.25" customHeight="1">
      <c r="A8658" s="4"/>
      <c r="B8658" s="4"/>
    </row>
    <row r="8659" ht="14.25" customHeight="1">
      <c r="A8659" s="4"/>
      <c r="B8659" s="4"/>
    </row>
    <row r="8660" ht="14.25" customHeight="1">
      <c r="A8660" s="4"/>
      <c r="B8660" s="4"/>
    </row>
    <row r="8661" ht="14.25" customHeight="1">
      <c r="A8661" s="4"/>
      <c r="B8661" s="4"/>
    </row>
    <row r="8662" ht="14.25" customHeight="1">
      <c r="A8662" s="4"/>
      <c r="B8662" s="4"/>
    </row>
    <row r="8663" ht="14.25" customHeight="1">
      <c r="A8663" s="4"/>
      <c r="B8663" s="4"/>
    </row>
    <row r="8664" ht="14.25" customHeight="1">
      <c r="A8664" s="4"/>
      <c r="B8664" s="4"/>
    </row>
    <row r="8665" ht="14.25" customHeight="1">
      <c r="A8665" s="4"/>
      <c r="B8665" s="4"/>
    </row>
    <row r="8666" ht="14.25" customHeight="1">
      <c r="A8666" s="4"/>
      <c r="B8666" s="4"/>
    </row>
    <row r="8667" ht="14.25" customHeight="1">
      <c r="A8667" s="4"/>
      <c r="B8667" s="4"/>
    </row>
    <row r="8668" ht="14.25" customHeight="1">
      <c r="A8668" s="4"/>
      <c r="B8668" s="4"/>
    </row>
    <row r="8669" ht="14.25" customHeight="1">
      <c r="A8669" s="4"/>
      <c r="B8669" s="4"/>
    </row>
    <row r="8670" ht="14.25" customHeight="1">
      <c r="A8670" s="4"/>
      <c r="B8670" s="4"/>
    </row>
    <row r="8671" ht="14.25" customHeight="1">
      <c r="A8671" s="4"/>
      <c r="B8671" s="4"/>
    </row>
    <row r="8672" ht="14.25" customHeight="1">
      <c r="A8672" s="4"/>
      <c r="B8672" s="4"/>
    </row>
    <row r="8673" ht="14.25" customHeight="1">
      <c r="A8673" s="4"/>
      <c r="B8673" s="4"/>
    </row>
    <row r="8674" ht="14.25" customHeight="1">
      <c r="A8674" s="4"/>
      <c r="B8674" s="4"/>
    </row>
    <row r="8675" ht="14.25" customHeight="1">
      <c r="A8675" s="4"/>
      <c r="B8675" s="4"/>
    </row>
    <row r="8676" ht="14.25" customHeight="1">
      <c r="A8676" s="4"/>
      <c r="B8676" s="4"/>
    </row>
    <row r="8677" ht="14.25" customHeight="1">
      <c r="A8677" s="4"/>
      <c r="B8677" s="4"/>
    </row>
    <row r="8678" ht="14.25" customHeight="1">
      <c r="A8678" s="4"/>
      <c r="B8678" s="4"/>
    </row>
    <row r="8679" ht="14.25" customHeight="1">
      <c r="A8679" s="4"/>
      <c r="B8679" s="4"/>
    </row>
    <row r="8680" ht="14.25" customHeight="1">
      <c r="A8680" s="4"/>
      <c r="B8680" s="4"/>
    </row>
    <row r="8681" ht="14.25" customHeight="1">
      <c r="A8681" s="4"/>
      <c r="B8681" s="4"/>
    </row>
    <row r="8682" ht="14.25" customHeight="1">
      <c r="A8682" s="4"/>
      <c r="B8682" s="4"/>
    </row>
    <row r="8683" ht="14.25" customHeight="1">
      <c r="A8683" s="4"/>
      <c r="B8683" s="4"/>
    </row>
    <row r="8684" ht="14.25" customHeight="1">
      <c r="A8684" s="4"/>
      <c r="B8684" s="4"/>
    </row>
    <row r="8685" ht="14.25" customHeight="1">
      <c r="A8685" s="4"/>
      <c r="B8685" s="4"/>
    </row>
    <row r="8686" ht="14.25" customHeight="1">
      <c r="A8686" s="4"/>
      <c r="B8686" s="4"/>
    </row>
    <row r="8687" ht="14.25" customHeight="1">
      <c r="A8687" s="4"/>
      <c r="B8687" s="4"/>
    </row>
    <row r="8688" ht="14.25" customHeight="1">
      <c r="A8688" s="4"/>
      <c r="B8688" s="4"/>
    </row>
    <row r="8689" ht="14.25" customHeight="1">
      <c r="A8689" s="4"/>
      <c r="B8689" s="4"/>
    </row>
    <row r="8690" ht="14.25" customHeight="1">
      <c r="A8690" s="4"/>
      <c r="B8690" s="4"/>
    </row>
    <row r="8691" ht="14.25" customHeight="1">
      <c r="A8691" s="4"/>
      <c r="B8691" s="4"/>
    </row>
    <row r="8692" ht="14.25" customHeight="1">
      <c r="A8692" s="4"/>
      <c r="B8692" s="4"/>
    </row>
    <row r="8693" ht="14.25" customHeight="1">
      <c r="A8693" s="4"/>
      <c r="B8693" s="4"/>
    </row>
    <row r="8694" ht="14.25" customHeight="1">
      <c r="A8694" s="4"/>
      <c r="B8694" s="4"/>
    </row>
    <row r="8695" ht="14.25" customHeight="1">
      <c r="A8695" s="4"/>
      <c r="B8695" s="4"/>
    </row>
    <row r="8696" ht="14.25" customHeight="1">
      <c r="A8696" s="4"/>
      <c r="B8696" s="4"/>
    </row>
    <row r="8697" ht="14.25" customHeight="1">
      <c r="A8697" s="4"/>
      <c r="B8697" s="4"/>
    </row>
    <row r="8698" ht="14.25" customHeight="1">
      <c r="A8698" s="4"/>
      <c r="B8698" s="4"/>
    </row>
    <row r="8699" ht="14.25" customHeight="1">
      <c r="A8699" s="4"/>
      <c r="B8699" s="4"/>
    </row>
    <row r="8700" ht="14.25" customHeight="1">
      <c r="A8700" s="4"/>
      <c r="B8700" s="4"/>
    </row>
    <row r="8701" ht="14.25" customHeight="1">
      <c r="A8701" s="4"/>
      <c r="B8701" s="4"/>
    </row>
    <row r="8702" ht="14.25" customHeight="1">
      <c r="A8702" s="4"/>
      <c r="B8702" s="4"/>
    </row>
    <row r="8703" ht="14.25" customHeight="1">
      <c r="A8703" s="4"/>
      <c r="B8703" s="4"/>
    </row>
    <row r="8704" ht="14.25" customHeight="1">
      <c r="A8704" s="4"/>
      <c r="B8704" s="4"/>
    </row>
    <row r="8705" ht="14.25" customHeight="1">
      <c r="A8705" s="4"/>
      <c r="B8705" s="4"/>
    </row>
    <row r="8706" ht="14.25" customHeight="1">
      <c r="A8706" s="4"/>
      <c r="B8706" s="4"/>
    </row>
    <row r="8707" ht="14.25" customHeight="1">
      <c r="A8707" s="4"/>
      <c r="B8707" s="4"/>
    </row>
    <row r="8708" ht="14.25" customHeight="1">
      <c r="A8708" s="4"/>
      <c r="B8708" s="4"/>
    </row>
    <row r="8709" ht="14.25" customHeight="1">
      <c r="A8709" s="4"/>
      <c r="B8709" s="4"/>
    </row>
    <row r="8710" ht="14.25" customHeight="1">
      <c r="A8710" s="4"/>
      <c r="B8710" s="4"/>
    </row>
    <row r="8711" ht="14.25" customHeight="1">
      <c r="A8711" s="4"/>
      <c r="B8711" s="4"/>
    </row>
    <row r="8712" ht="14.25" customHeight="1">
      <c r="A8712" s="4"/>
      <c r="B8712" s="4"/>
    </row>
    <row r="8713" ht="14.25" customHeight="1">
      <c r="A8713" s="4"/>
      <c r="B8713" s="4"/>
    </row>
    <row r="8714" ht="14.25" customHeight="1">
      <c r="A8714" s="4"/>
      <c r="B8714" s="4"/>
    </row>
    <row r="8715" ht="14.25" customHeight="1">
      <c r="A8715" s="4"/>
      <c r="B8715" s="4"/>
    </row>
    <row r="8716" ht="14.25" customHeight="1">
      <c r="A8716" s="4"/>
      <c r="B8716" s="4"/>
    </row>
    <row r="8717" ht="14.25" customHeight="1">
      <c r="A8717" s="4"/>
      <c r="B8717" s="4"/>
    </row>
    <row r="8718" ht="14.25" customHeight="1">
      <c r="A8718" s="4"/>
      <c r="B8718" s="4"/>
    </row>
    <row r="8719" ht="14.25" customHeight="1">
      <c r="A8719" s="4"/>
      <c r="B8719" s="4"/>
    </row>
    <row r="8720" ht="14.25" customHeight="1">
      <c r="A8720" s="4"/>
      <c r="B8720" s="4"/>
    </row>
    <row r="8721" ht="14.25" customHeight="1">
      <c r="A8721" s="4"/>
      <c r="B8721" s="4"/>
    </row>
    <row r="8722" ht="14.25" customHeight="1">
      <c r="A8722" s="4"/>
      <c r="B8722" s="4"/>
    </row>
    <row r="8723" ht="14.25" customHeight="1">
      <c r="A8723" s="4"/>
      <c r="B8723" s="4"/>
    </row>
    <row r="8724" ht="14.25" customHeight="1">
      <c r="A8724" s="4"/>
      <c r="B8724" s="4"/>
    </row>
    <row r="8725" ht="14.25" customHeight="1">
      <c r="A8725" s="4"/>
      <c r="B8725" s="4"/>
    </row>
    <row r="8726" ht="14.25" customHeight="1">
      <c r="A8726" s="4"/>
      <c r="B8726" s="4"/>
    </row>
    <row r="8727" ht="14.25" customHeight="1">
      <c r="A8727" s="4"/>
      <c r="B8727" s="4"/>
    </row>
    <row r="8728" ht="14.25" customHeight="1">
      <c r="A8728" s="4"/>
      <c r="B8728" s="4"/>
    </row>
    <row r="8729" ht="14.25" customHeight="1">
      <c r="A8729" s="4"/>
      <c r="B8729" s="4"/>
    </row>
    <row r="8730" ht="14.25" customHeight="1">
      <c r="A8730" s="4"/>
      <c r="B8730" s="4"/>
    </row>
    <row r="8731" ht="14.25" customHeight="1">
      <c r="A8731" s="4"/>
      <c r="B8731" s="4"/>
    </row>
    <row r="8732" ht="14.25" customHeight="1">
      <c r="A8732" s="4"/>
      <c r="B8732" s="4"/>
    </row>
    <row r="8733" ht="14.25" customHeight="1">
      <c r="A8733" s="4"/>
      <c r="B8733" s="4"/>
    </row>
    <row r="8734" ht="14.25" customHeight="1">
      <c r="A8734" s="4"/>
      <c r="B8734" s="4"/>
    </row>
    <row r="8735" ht="14.25" customHeight="1">
      <c r="A8735" s="4"/>
      <c r="B8735" s="4"/>
    </row>
    <row r="8736" ht="14.25" customHeight="1">
      <c r="A8736" s="4"/>
      <c r="B8736" s="4"/>
    </row>
    <row r="8737" ht="14.25" customHeight="1">
      <c r="A8737" s="4"/>
      <c r="B8737" s="4"/>
    </row>
    <row r="8738" ht="14.25" customHeight="1">
      <c r="A8738" s="4"/>
      <c r="B8738" s="4"/>
    </row>
    <row r="8739" ht="14.25" customHeight="1">
      <c r="A8739" s="4"/>
      <c r="B8739" s="4"/>
    </row>
    <row r="8740" ht="14.25" customHeight="1">
      <c r="A8740" s="4"/>
      <c r="B8740" s="4"/>
    </row>
    <row r="8741" ht="14.25" customHeight="1">
      <c r="A8741" s="4"/>
      <c r="B8741" s="4"/>
    </row>
    <row r="8742" ht="14.25" customHeight="1">
      <c r="A8742" s="4"/>
      <c r="B8742" s="4"/>
    </row>
    <row r="8743" ht="14.25" customHeight="1">
      <c r="A8743" s="4"/>
      <c r="B8743" s="4"/>
    </row>
    <row r="8744" ht="14.25" customHeight="1">
      <c r="A8744" s="4"/>
      <c r="B8744" s="4"/>
    </row>
    <row r="8745" ht="14.25" customHeight="1">
      <c r="A8745" s="4"/>
      <c r="B8745" s="4"/>
    </row>
    <row r="8746" ht="14.25" customHeight="1">
      <c r="A8746" s="4"/>
      <c r="B8746" s="4"/>
    </row>
    <row r="8747" ht="14.25" customHeight="1">
      <c r="A8747" s="4"/>
      <c r="B8747" s="4"/>
    </row>
    <row r="8748" ht="14.25" customHeight="1">
      <c r="A8748" s="4"/>
      <c r="B8748" s="4"/>
    </row>
    <row r="8749" ht="14.25" customHeight="1">
      <c r="A8749" s="4"/>
      <c r="B8749" s="4"/>
    </row>
    <row r="8750" ht="14.25" customHeight="1">
      <c r="A8750" s="4"/>
      <c r="B8750" s="4"/>
    </row>
    <row r="8751" ht="14.25" customHeight="1">
      <c r="A8751" s="4"/>
      <c r="B8751" s="4"/>
    </row>
    <row r="8752" ht="14.25" customHeight="1">
      <c r="A8752" s="4"/>
      <c r="B8752" s="4"/>
    </row>
    <row r="8753" ht="14.25" customHeight="1">
      <c r="A8753" s="4"/>
      <c r="B8753" s="4"/>
    </row>
    <row r="8754" ht="14.25" customHeight="1">
      <c r="A8754" s="4"/>
      <c r="B8754" s="4"/>
    </row>
    <row r="8755" ht="14.25" customHeight="1">
      <c r="A8755" s="4"/>
      <c r="B8755" s="4"/>
    </row>
    <row r="8756" ht="14.25" customHeight="1">
      <c r="A8756" s="4"/>
      <c r="B8756" s="4"/>
    </row>
    <row r="8757" ht="14.25" customHeight="1">
      <c r="A8757" s="4"/>
      <c r="B8757" s="4"/>
    </row>
    <row r="8758" ht="14.25" customHeight="1">
      <c r="A8758" s="4"/>
      <c r="B8758" s="4"/>
    </row>
    <row r="8759" ht="14.25" customHeight="1">
      <c r="A8759" s="4"/>
      <c r="B8759" s="4"/>
    </row>
    <row r="8760" ht="14.25" customHeight="1">
      <c r="A8760" s="4"/>
      <c r="B8760" s="4"/>
    </row>
    <row r="8761" ht="14.25" customHeight="1">
      <c r="A8761" s="4"/>
      <c r="B8761" s="4"/>
    </row>
    <row r="8762" ht="14.25" customHeight="1">
      <c r="A8762" s="4"/>
      <c r="B8762" s="4"/>
    </row>
    <row r="8763" ht="14.25" customHeight="1">
      <c r="A8763" s="4"/>
      <c r="B8763" s="4"/>
    </row>
    <row r="8764" ht="14.25" customHeight="1">
      <c r="A8764" s="4"/>
      <c r="B8764" s="4"/>
    </row>
    <row r="8765" ht="14.25" customHeight="1">
      <c r="A8765" s="4"/>
      <c r="B8765" s="4"/>
    </row>
    <row r="8766" ht="14.25" customHeight="1">
      <c r="A8766" s="4"/>
      <c r="B8766" s="4"/>
    </row>
    <row r="8767" ht="14.25" customHeight="1">
      <c r="A8767" s="4"/>
      <c r="B8767" s="4"/>
    </row>
    <row r="8768" ht="14.25" customHeight="1">
      <c r="A8768" s="4"/>
      <c r="B8768" s="4"/>
    </row>
    <row r="8769" ht="14.25" customHeight="1">
      <c r="A8769" s="4"/>
      <c r="B8769" s="4"/>
    </row>
    <row r="8770" ht="14.25" customHeight="1">
      <c r="A8770" s="4"/>
      <c r="B8770" s="4"/>
    </row>
    <row r="8771" ht="14.25" customHeight="1">
      <c r="A8771" s="4"/>
      <c r="B8771" s="4"/>
    </row>
    <row r="8772" ht="14.25" customHeight="1">
      <c r="A8772" s="4"/>
      <c r="B8772" s="4"/>
    </row>
    <row r="8773" ht="14.25" customHeight="1">
      <c r="A8773" s="4"/>
      <c r="B8773" s="4"/>
    </row>
    <row r="8774" ht="14.25" customHeight="1">
      <c r="A8774" s="4"/>
      <c r="B8774" s="4"/>
    </row>
    <row r="8775" ht="14.25" customHeight="1">
      <c r="A8775" s="4"/>
      <c r="B8775" s="4"/>
    </row>
    <row r="8776" ht="14.25" customHeight="1">
      <c r="A8776" s="4"/>
      <c r="B8776" s="4"/>
    </row>
    <row r="8777" ht="14.25" customHeight="1">
      <c r="A8777" s="4"/>
      <c r="B8777" s="4"/>
    </row>
    <row r="8778" ht="14.25" customHeight="1">
      <c r="A8778" s="4"/>
      <c r="B8778" s="4"/>
    </row>
    <row r="8779" ht="14.25" customHeight="1">
      <c r="A8779" s="4"/>
      <c r="B8779" s="4"/>
    </row>
    <row r="8780" ht="14.25" customHeight="1">
      <c r="A8780" s="4"/>
      <c r="B8780" s="4"/>
    </row>
    <row r="8781" ht="14.25" customHeight="1">
      <c r="A8781" s="4"/>
      <c r="B8781" s="4"/>
    </row>
    <row r="8782" ht="14.25" customHeight="1">
      <c r="A8782" s="4"/>
      <c r="B8782" s="4"/>
    </row>
    <row r="8783" ht="14.25" customHeight="1">
      <c r="A8783" s="4"/>
      <c r="B8783" s="4"/>
    </row>
    <row r="8784" ht="14.25" customHeight="1">
      <c r="A8784" s="4"/>
      <c r="B8784" s="4"/>
    </row>
    <row r="8785" ht="14.25" customHeight="1">
      <c r="A8785" s="4"/>
      <c r="B8785" s="4"/>
    </row>
    <row r="8786" ht="14.25" customHeight="1">
      <c r="A8786" s="4"/>
      <c r="B8786" s="4"/>
    </row>
    <row r="8787" ht="14.25" customHeight="1">
      <c r="A8787" s="4"/>
      <c r="B8787" s="4"/>
    </row>
    <row r="8788" ht="14.25" customHeight="1">
      <c r="A8788" s="4"/>
      <c r="B8788" s="4"/>
    </row>
    <row r="8789" ht="14.25" customHeight="1">
      <c r="A8789" s="4"/>
      <c r="B8789" s="4"/>
    </row>
    <row r="8790" ht="14.25" customHeight="1">
      <c r="A8790" s="4"/>
      <c r="B8790" s="4"/>
    </row>
    <row r="8791" ht="14.25" customHeight="1">
      <c r="A8791" s="4"/>
      <c r="B8791" s="4"/>
    </row>
    <row r="8792" ht="14.25" customHeight="1">
      <c r="A8792" s="4"/>
      <c r="B8792" s="4"/>
    </row>
    <row r="8793" ht="14.25" customHeight="1">
      <c r="A8793" s="4"/>
      <c r="B8793" s="4"/>
    </row>
    <row r="8794" ht="14.25" customHeight="1">
      <c r="A8794" s="4"/>
      <c r="B8794" s="4"/>
    </row>
    <row r="8795" ht="14.25" customHeight="1">
      <c r="A8795" s="4"/>
      <c r="B8795" s="4"/>
    </row>
    <row r="8796" ht="14.25" customHeight="1">
      <c r="A8796" s="4"/>
      <c r="B8796" s="4"/>
    </row>
    <row r="8797" ht="14.25" customHeight="1">
      <c r="A8797" s="4"/>
      <c r="B8797" s="4"/>
    </row>
    <row r="8798" ht="14.25" customHeight="1">
      <c r="A8798" s="4"/>
      <c r="B8798" s="4"/>
    </row>
    <row r="8799" ht="14.25" customHeight="1">
      <c r="A8799" s="4"/>
      <c r="B8799" s="4"/>
    </row>
    <row r="8800" ht="14.25" customHeight="1">
      <c r="A8800" s="4"/>
      <c r="B8800" s="4"/>
    </row>
    <row r="8801" ht="14.25" customHeight="1">
      <c r="A8801" s="4"/>
      <c r="B8801" s="4"/>
    </row>
    <row r="8802" ht="14.25" customHeight="1">
      <c r="A8802" s="4"/>
      <c r="B8802" s="4"/>
    </row>
    <row r="8803" ht="14.25" customHeight="1">
      <c r="A8803" s="4"/>
      <c r="B8803" s="4"/>
    </row>
    <row r="8804" ht="14.25" customHeight="1">
      <c r="A8804" s="4"/>
      <c r="B8804" s="4"/>
    </row>
    <row r="8805" ht="14.25" customHeight="1">
      <c r="A8805" s="4"/>
      <c r="B8805" s="4"/>
    </row>
    <row r="8806" ht="14.25" customHeight="1">
      <c r="A8806" s="4"/>
      <c r="B8806" s="4"/>
    </row>
    <row r="8807" ht="14.25" customHeight="1">
      <c r="A8807" s="4"/>
      <c r="B8807" s="4"/>
    </row>
    <row r="8808" ht="14.25" customHeight="1">
      <c r="A8808" s="4"/>
      <c r="B8808" s="4"/>
    </row>
    <row r="8809" ht="14.25" customHeight="1">
      <c r="A8809" s="4"/>
      <c r="B8809" s="4"/>
    </row>
    <row r="8810" ht="14.25" customHeight="1">
      <c r="A8810" s="4"/>
      <c r="B8810" s="4"/>
    </row>
    <row r="8811" ht="14.25" customHeight="1">
      <c r="A8811" s="4"/>
      <c r="B8811" s="4"/>
    </row>
    <row r="8812" ht="14.25" customHeight="1">
      <c r="A8812" s="4"/>
      <c r="B8812" s="4"/>
    </row>
    <row r="8813" ht="14.25" customHeight="1">
      <c r="A8813" s="4"/>
      <c r="B8813" s="4"/>
    </row>
    <row r="8814" ht="14.25" customHeight="1">
      <c r="A8814" s="4"/>
      <c r="B8814" s="4"/>
    </row>
    <row r="8815" ht="14.25" customHeight="1">
      <c r="A8815" s="4"/>
      <c r="B8815" s="4"/>
    </row>
    <row r="8816" ht="14.25" customHeight="1">
      <c r="A8816" s="4"/>
      <c r="B8816" s="4"/>
    </row>
    <row r="8817" ht="14.25" customHeight="1">
      <c r="A8817" s="4"/>
      <c r="B8817" s="4"/>
    </row>
    <row r="8818" ht="14.25" customHeight="1">
      <c r="A8818" s="4"/>
      <c r="B8818" s="4"/>
    </row>
    <row r="8819" ht="14.25" customHeight="1">
      <c r="A8819" s="4"/>
      <c r="B8819" s="4"/>
    </row>
    <row r="8820" ht="14.25" customHeight="1">
      <c r="A8820" s="4"/>
      <c r="B8820" s="4"/>
    </row>
    <row r="8821" ht="14.25" customHeight="1">
      <c r="A8821" s="4"/>
      <c r="B8821" s="4"/>
    </row>
    <row r="8822" ht="14.25" customHeight="1">
      <c r="A8822" s="4"/>
      <c r="B8822" s="4"/>
    </row>
    <row r="8823" ht="14.25" customHeight="1">
      <c r="A8823" s="4"/>
      <c r="B8823" s="4"/>
    </row>
    <row r="8824" ht="14.25" customHeight="1">
      <c r="A8824" s="4"/>
      <c r="B8824" s="4"/>
    </row>
    <row r="8825" ht="14.25" customHeight="1">
      <c r="A8825" s="4"/>
      <c r="B8825" s="4"/>
    </row>
    <row r="8826" ht="14.25" customHeight="1">
      <c r="A8826" s="4"/>
      <c r="B8826" s="4"/>
    </row>
    <row r="8827" ht="14.25" customHeight="1">
      <c r="A8827" s="4"/>
      <c r="B8827" s="4"/>
    </row>
    <row r="8828" ht="14.25" customHeight="1">
      <c r="A8828" s="4"/>
      <c r="B8828" s="4"/>
    </row>
    <row r="8829" ht="14.25" customHeight="1">
      <c r="A8829" s="4"/>
      <c r="B8829" s="4"/>
    </row>
    <row r="8830" ht="14.25" customHeight="1">
      <c r="A8830" s="4"/>
      <c r="B8830" s="4"/>
    </row>
    <row r="8831" ht="14.25" customHeight="1">
      <c r="A8831" s="4"/>
      <c r="B8831" s="4"/>
    </row>
    <row r="8832" ht="14.25" customHeight="1">
      <c r="A8832" s="4"/>
      <c r="B8832" s="4"/>
    </row>
    <row r="8833" ht="14.25" customHeight="1">
      <c r="A8833" s="4"/>
      <c r="B8833" s="4"/>
    </row>
    <row r="8834" ht="14.25" customHeight="1">
      <c r="A8834" s="4"/>
      <c r="B8834" s="4"/>
    </row>
    <row r="8835" ht="14.25" customHeight="1">
      <c r="A8835" s="4"/>
      <c r="B8835" s="4"/>
    </row>
    <row r="8836" ht="14.25" customHeight="1">
      <c r="A8836" s="4"/>
      <c r="B8836" s="4"/>
    </row>
    <row r="8837" ht="14.25" customHeight="1">
      <c r="A8837" s="4"/>
      <c r="B8837" s="4"/>
    </row>
    <row r="8838" ht="14.25" customHeight="1">
      <c r="A8838" s="4"/>
      <c r="B8838" s="4"/>
    </row>
    <row r="8839" ht="14.25" customHeight="1">
      <c r="A8839" s="4"/>
      <c r="B8839" s="4"/>
    </row>
    <row r="8840" ht="14.25" customHeight="1">
      <c r="A8840" s="4"/>
      <c r="B8840" s="4"/>
    </row>
    <row r="8841" ht="14.25" customHeight="1">
      <c r="A8841" s="4"/>
      <c r="B8841" s="4"/>
    </row>
    <row r="8842" ht="14.25" customHeight="1">
      <c r="A8842" s="4"/>
      <c r="B8842" s="4"/>
    </row>
    <row r="8843" ht="14.25" customHeight="1">
      <c r="A8843" s="4"/>
      <c r="B8843" s="4"/>
    </row>
    <row r="8844" ht="14.25" customHeight="1">
      <c r="A8844" s="4"/>
      <c r="B8844" s="4"/>
    </row>
    <row r="8845" ht="14.25" customHeight="1">
      <c r="A8845" s="4"/>
      <c r="B8845" s="4"/>
    </row>
    <row r="8846" ht="14.25" customHeight="1">
      <c r="A8846" s="4"/>
      <c r="B8846" s="4"/>
    </row>
    <row r="8847" ht="14.25" customHeight="1">
      <c r="A8847" s="4"/>
      <c r="B8847" s="4"/>
    </row>
    <row r="8848" ht="14.25" customHeight="1">
      <c r="A8848" s="4"/>
      <c r="B8848" s="4"/>
    </row>
    <row r="8849" ht="14.25" customHeight="1">
      <c r="A8849" s="4"/>
      <c r="B8849" s="4"/>
    </row>
    <row r="8850" ht="14.25" customHeight="1">
      <c r="A8850" s="4"/>
      <c r="B8850" s="4"/>
    </row>
    <row r="8851" ht="14.25" customHeight="1">
      <c r="A8851" s="4"/>
      <c r="B8851" s="4"/>
    </row>
    <row r="8852" ht="14.25" customHeight="1">
      <c r="A8852" s="4"/>
      <c r="B8852" s="4"/>
    </row>
    <row r="8853" ht="14.25" customHeight="1">
      <c r="A8853" s="4"/>
      <c r="B8853" s="4"/>
    </row>
    <row r="8854" ht="14.25" customHeight="1">
      <c r="A8854" s="4"/>
      <c r="B8854" s="4"/>
    </row>
    <row r="8855" ht="14.25" customHeight="1">
      <c r="A8855" s="4"/>
      <c r="B8855" s="4"/>
    </row>
    <row r="8856" ht="14.25" customHeight="1">
      <c r="A8856" s="4"/>
      <c r="B8856" s="4"/>
    </row>
    <row r="8857" ht="14.25" customHeight="1">
      <c r="A8857" s="4"/>
      <c r="B8857" s="4"/>
    </row>
    <row r="8858" ht="14.25" customHeight="1">
      <c r="A8858" s="4"/>
      <c r="B8858" s="4"/>
    </row>
    <row r="8859" ht="14.25" customHeight="1">
      <c r="A8859" s="4"/>
      <c r="B8859" s="4"/>
    </row>
    <row r="8860" ht="14.25" customHeight="1">
      <c r="A8860" s="4"/>
      <c r="B8860" s="4"/>
    </row>
    <row r="8861" ht="14.25" customHeight="1">
      <c r="A8861" s="4"/>
      <c r="B8861" s="4"/>
    </row>
    <row r="8862" ht="14.25" customHeight="1">
      <c r="A8862" s="4"/>
      <c r="B8862" s="4"/>
    </row>
    <row r="8863" ht="14.25" customHeight="1">
      <c r="A8863" s="4"/>
      <c r="B8863" s="4"/>
    </row>
    <row r="8864" ht="14.25" customHeight="1">
      <c r="A8864" s="4"/>
      <c r="B8864" s="4"/>
    </row>
    <row r="8865" ht="14.25" customHeight="1">
      <c r="A8865" s="4"/>
      <c r="B8865" s="4"/>
    </row>
    <row r="8866" ht="14.25" customHeight="1">
      <c r="A8866" s="4"/>
      <c r="B8866" s="4"/>
    </row>
    <row r="8867" ht="14.25" customHeight="1">
      <c r="A8867" s="4"/>
      <c r="B8867" s="4"/>
    </row>
    <row r="8868" ht="14.25" customHeight="1">
      <c r="A8868" s="4"/>
      <c r="B8868" s="4"/>
    </row>
    <row r="8869" ht="14.25" customHeight="1">
      <c r="A8869" s="4"/>
      <c r="B8869" s="4"/>
    </row>
    <row r="8870" ht="14.25" customHeight="1">
      <c r="A8870" s="4"/>
      <c r="B8870" s="4"/>
    </row>
    <row r="8871" ht="14.25" customHeight="1">
      <c r="A8871" s="4"/>
      <c r="B8871" s="4"/>
    </row>
    <row r="8872" ht="14.25" customHeight="1">
      <c r="A8872" s="4"/>
      <c r="B8872" s="4"/>
    </row>
    <row r="8873" ht="14.25" customHeight="1">
      <c r="A8873" s="4"/>
      <c r="B8873" s="4"/>
    </row>
    <row r="8874" ht="14.25" customHeight="1">
      <c r="A8874" s="4"/>
      <c r="B8874" s="4"/>
    </row>
    <row r="8875" ht="14.25" customHeight="1">
      <c r="A8875" s="4"/>
      <c r="B8875" s="4"/>
    </row>
    <row r="8876" ht="14.25" customHeight="1">
      <c r="A8876" s="4"/>
      <c r="B8876" s="4"/>
    </row>
    <row r="8877" ht="14.25" customHeight="1">
      <c r="A8877" s="4"/>
      <c r="B8877" s="4"/>
    </row>
    <row r="8878" ht="14.25" customHeight="1">
      <c r="A8878" s="4"/>
      <c r="B8878" s="4"/>
    </row>
    <row r="8879" ht="14.25" customHeight="1">
      <c r="A8879" s="4"/>
      <c r="B8879" s="4"/>
    </row>
    <row r="8880" ht="14.25" customHeight="1">
      <c r="A8880" s="4"/>
      <c r="B8880" s="4"/>
    </row>
    <row r="8881" ht="14.25" customHeight="1">
      <c r="A8881" s="4"/>
      <c r="B8881" s="4"/>
    </row>
    <row r="8882" ht="14.25" customHeight="1">
      <c r="A8882" s="4"/>
      <c r="B8882" s="4"/>
    </row>
    <row r="8883" ht="14.25" customHeight="1">
      <c r="A8883" s="4"/>
      <c r="B8883" s="4"/>
    </row>
    <row r="8884" ht="14.25" customHeight="1">
      <c r="A8884" s="4"/>
      <c r="B8884" s="4"/>
    </row>
    <row r="8885" ht="14.25" customHeight="1">
      <c r="A8885" s="4"/>
      <c r="B8885" s="4"/>
    </row>
    <row r="8886" ht="14.25" customHeight="1">
      <c r="A8886" s="4"/>
      <c r="B8886" s="4"/>
    </row>
    <row r="8887" ht="14.25" customHeight="1">
      <c r="A8887" s="4"/>
      <c r="B8887" s="4"/>
    </row>
    <row r="8888" ht="14.25" customHeight="1">
      <c r="A8888" s="4"/>
      <c r="B8888" s="4"/>
    </row>
    <row r="8889" ht="14.25" customHeight="1">
      <c r="A8889" s="4"/>
      <c r="B8889" s="4"/>
    </row>
    <row r="8890" ht="14.25" customHeight="1">
      <c r="A8890" s="4"/>
      <c r="B8890" s="4"/>
    </row>
    <row r="8891" ht="14.25" customHeight="1">
      <c r="A8891" s="4"/>
      <c r="B8891" s="4"/>
    </row>
    <row r="8892" ht="14.25" customHeight="1">
      <c r="A8892" s="4"/>
      <c r="B8892" s="4"/>
    </row>
    <row r="8893" ht="14.25" customHeight="1">
      <c r="A8893" s="4"/>
      <c r="B8893" s="4"/>
    </row>
    <row r="8894" ht="14.25" customHeight="1">
      <c r="A8894" s="4"/>
      <c r="B8894" s="4"/>
    </row>
    <row r="8895" ht="14.25" customHeight="1">
      <c r="A8895" s="4"/>
      <c r="B8895" s="4"/>
    </row>
    <row r="8896" ht="14.25" customHeight="1">
      <c r="A8896" s="4"/>
      <c r="B8896" s="4"/>
    </row>
    <row r="8897" ht="14.25" customHeight="1">
      <c r="A8897" s="4"/>
      <c r="B8897" s="4"/>
    </row>
    <row r="8898" ht="14.25" customHeight="1">
      <c r="A8898" s="4"/>
      <c r="B8898" s="4"/>
    </row>
    <row r="8899" ht="14.25" customHeight="1">
      <c r="A8899" s="4"/>
      <c r="B8899" s="4"/>
    </row>
    <row r="8900" ht="14.25" customHeight="1">
      <c r="A8900" s="4"/>
      <c r="B8900" s="4"/>
    </row>
    <row r="8901" ht="14.25" customHeight="1">
      <c r="A8901" s="4"/>
      <c r="B8901" s="4"/>
    </row>
    <row r="8902" ht="14.25" customHeight="1">
      <c r="A8902" s="4"/>
      <c r="B8902" s="4"/>
    </row>
    <row r="8903" ht="14.25" customHeight="1">
      <c r="A8903" s="4"/>
      <c r="B8903" s="4"/>
    </row>
    <row r="8904" ht="14.25" customHeight="1">
      <c r="A8904" s="4"/>
      <c r="B8904" s="4"/>
    </row>
    <row r="8905" ht="14.25" customHeight="1">
      <c r="A8905" s="4"/>
      <c r="B8905" s="4"/>
    </row>
    <row r="8906" ht="14.25" customHeight="1">
      <c r="A8906" s="4"/>
      <c r="B8906" s="4"/>
    </row>
    <row r="8907" ht="14.25" customHeight="1">
      <c r="A8907" s="4"/>
      <c r="B8907" s="4"/>
    </row>
    <row r="8908" ht="14.25" customHeight="1">
      <c r="A8908" s="4"/>
      <c r="B8908" s="4"/>
    </row>
    <row r="8909" ht="14.25" customHeight="1">
      <c r="A8909" s="4"/>
      <c r="B8909" s="4"/>
    </row>
    <row r="8910" ht="14.25" customHeight="1">
      <c r="A8910" s="4"/>
      <c r="B8910" s="4"/>
    </row>
    <row r="8911" ht="14.25" customHeight="1">
      <c r="A8911" s="4"/>
      <c r="B8911" s="4"/>
    </row>
    <row r="8912" ht="14.25" customHeight="1">
      <c r="A8912" s="4"/>
      <c r="B8912" s="4"/>
    </row>
    <row r="8913" ht="14.25" customHeight="1">
      <c r="A8913" s="4"/>
      <c r="B8913" s="4"/>
    </row>
    <row r="8914" ht="14.25" customHeight="1">
      <c r="A8914" s="4"/>
      <c r="B8914" s="4"/>
    </row>
    <row r="8915" ht="14.25" customHeight="1">
      <c r="A8915" s="4"/>
      <c r="B8915" s="4"/>
    </row>
    <row r="8916" ht="14.25" customHeight="1">
      <c r="A8916" s="4"/>
      <c r="B8916" s="4"/>
    </row>
    <row r="8917" ht="14.25" customHeight="1">
      <c r="A8917" s="4"/>
      <c r="B8917" s="4"/>
    </row>
    <row r="8918" ht="14.25" customHeight="1">
      <c r="A8918" s="4"/>
      <c r="B8918" s="4"/>
    </row>
    <row r="8919" ht="14.25" customHeight="1">
      <c r="A8919" s="4"/>
      <c r="B8919" s="4"/>
    </row>
    <row r="8920" ht="14.25" customHeight="1">
      <c r="A8920" s="4"/>
      <c r="B8920" s="4"/>
    </row>
    <row r="8921" ht="14.25" customHeight="1">
      <c r="A8921" s="4"/>
      <c r="B8921" s="4"/>
    </row>
    <row r="8922" ht="14.25" customHeight="1">
      <c r="A8922" s="4"/>
      <c r="B8922" s="4"/>
    </row>
    <row r="8923" ht="14.25" customHeight="1">
      <c r="A8923" s="4"/>
      <c r="B8923" s="4"/>
    </row>
    <row r="8924" ht="14.25" customHeight="1">
      <c r="A8924" s="4"/>
      <c r="B8924" s="4"/>
    </row>
    <row r="8925" ht="14.25" customHeight="1">
      <c r="A8925" s="4"/>
      <c r="B8925" s="4"/>
    </row>
    <row r="8926" ht="14.25" customHeight="1">
      <c r="A8926" s="4"/>
      <c r="B8926" s="4"/>
    </row>
    <row r="8927" ht="14.25" customHeight="1">
      <c r="A8927" s="4"/>
      <c r="B8927" s="4"/>
    </row>
    <row r="8928" ht="14.25" customHeight="1">
      <c r="A8928" s="4"/>
      <c r="B8928" s="4"/>
    </row>
    <row r="8929" ht="14.25" customHeight="1">
      <c r="A8929" s="4"/>
      <c r="B8929" s="4"/>
    </row>
    <row r="8930" ht="14.25" customHeight="1">
      <c r="A8930" s="4"/>
      <c r="B8930" s="4"/>
    </row>
    <row r="8931" ht="14.25" customHeight="1">
      <c r="A8931" s="4"/>
      <c r="B8931" s="4"/>
    </row>
    <row r="8932" ht="14.25" customHeight="1">
      <c r="A8932" s="4"/>
      <c r="B8932" s="4"/>
    </row>
    <row r="8933" ht="14.25" customHeight="1">
      <c r="A8933" s="4"/>
      <c r="B8933" s="4"/>
    </row>
    <row r="8934" ht="14.25" customHeight="1">
      <c r="A8934" s="4"/>
      <c r="B8934" s="4"/>
    </row>
    <row r="8935" ht="14.25" customHeight="1">
      <c r="A8935" s="4"/>
      <c r="B8935" s="4"/>
    </row>
    <row r="8936" ht="14.25" customHeight="1">
      <c r="A8936" s="4"/>
      <c r="B8936" s="4"/>
    </row>
    <row r="8937" ht="14.25" customHeight="1">
      <c r="A8937" s="4"/>
      <c r="B8937" s="4"/>
    </row>
    <row r="8938" ht="14.25" customHeight="1">
      <c r="A8938" s="4"/>
      <c r="B8938" s="4"/>
    </row>
    <row r="8939" ht="14.25" customHeight="1">
      <c r="A8939" s="4"/>
      <c r="B8939" s="4"/>
    </row>
    <row r="8940" ht="14.25" customHeight="1">
      <c r="A8940" s="4"/>
      <c r="B8940" s="4"/>
    </row>
    <row r="8941" ht="14.25" customHeight="1">
      <c r="A8941" s="4"/>
      <c r="B8941" s="4"/>
    </row>
    <row r="8942" ht="14.25" customHeight="1">
      <c r="A8942" s="4"/>
      <c r="B8942" s="4"/>
    </row>
    <row r="8943" ht="14.25" customHeight="1">
      <c r="A8943" s="4"/>
      <c r="B8943" s="4"/>
    </row>
    <row r="8944" ht="14.25" customHeight="1">
      <c r="A8944" s="4"/>
      <c r="B8944" s="4"/>
    </row>
    <row r="8945" ht="14.25" customHeight="1">
      <c r="A8945" s="4"/>
      <c r="B8945" s="4"/>
    </row>
    <row r="8946" ht="14.25" customHeight="1">
      <c r="A8946" s="4"/>
      <c r="B8946" s="4"/>
    </row>
    <row r="8947" ht="14.25" customHeight="1">
      <c r="A8947" s="4"/>
      <c r="B8947" s="4"/>
    </row>
    <row r="8948" ht="14.25" customHeight="1">
      <c r="A8948" s="4"/>
      <c r="B8948" s="4"/>
    </row>
    <row r="8949" ht="14.25" customHeight="1">
      <c r="A8949" s="4"/>
      <c r="B8949" s="4"/>
    </row>
    <row r="8950" ht="14.25" customHeight="1">
      <c r="A8950" s="4"/>
      <c r="B8950" s="4"/>
    </row>
    <row r="8951" ht="14.25" customHeight="1">
      <c r="A8951" s="4"/>
      <c r="B8951" s="4"/>
    </row>
    <row r="8952" ht="14.25" customHeight="1">
      <c r="A8952" s="4"/>
      <c r="B8952" s="4"/>
    </row>
    <row r="8953" ht="14.25" customHeight="1">
      <c r="A8953" s="4"/>
      <c r="B8953" s="4"/>
    </row>
    <row r="8954" ht="14.25" customHeight="1">
      <c r="A8954" s="4"/>
      <c r="B8954" s="4"/>
    </row>
    <row r="8955" ht="14.25" customHeight="1">
      <c r="A8955" s="4"/>
      <c r="B8955" s="4"/>
    </row>
    <row r="8956" ht="14.25" customHeight="1">
      <c r="A8956" s="4"/>
      <c r="B8956" s="4"/>
    </row>
    <row r="8957" ht="14.25" customHeight="1">
      <c r="A8957" s="4"/>
      <c r="B8957" s="4"/>
    </row>
    <row r="8958" ht="14.25" customHeight="1">
      <c r="A8958" s="4"/>
      <c r="B8958" s="4"/>
    </row>
    <row r="8959" ht="14.25" customHeight="1">
      <c r="A8959" s="4"/>
      <c r="B8959" s="4"/>
    </row>
    <row r="8960" ht="14.25" customHeight="1">
      <c r="A8960" s="4"/>
      <c r="B8960" s="4"/>
    </row>
    <row r="8961" ht="14.25" customHeight="1">
      <c r="A8961" s="4"/>
      <c r="B8961" s="4"/>
    </row>
    <row r="8962" ht="14.25" customHeight="1">
      <c r="A8962" s="4"/>
      <c r="B8962" s="4"/>
    </row>
    <row r="8963" ht="14.25" customHeight="1">
      <c r="A8963" s="4"/>
      <c r="B8963" s="4"/>
    </row>
    <row r="8964" ht="14.25" customHeight="1">
      <c r="A8964" s="4"/>
      <c r="B8964" s="4"/>
    </row>
    <row r="8965" ht="14.25" customHeight="1">
      <c r="A8965" s="4"/>
      <c r="B8965" s="4"/>
    </row>
    <row r="8966" ht="14.25" customHeight="1">
      <c r="A8966" s="4"/>
      <c r="B8966" s="4"/>
    </row>
    <row r="8967" ht="14.25" customHeight="1">
      <c r="A8967" s="4"/>
      <c r="B8967" s="4"/>
    </row>
    <row r="8968" ht="14.25" customHeight="1">
      <c r="A8968" s="4"/>
      <c r="B8968" s="4"/>
    </row>
    <row r="8969" ht="14.25" customHeight="1">
      <c r="A8969" s="4"/>
      <c r="B8969" s="4"/>
    </row>
    <row r="8970" ht="14.25" customHeight="1">
      <c r="A8970" s="4"/>
      <c r="B8970" s="4"/>
    </row>
    <row r="8971" ht="14.25" customHeight="1">
      <c r="A8971" s="4"/>
      <c r="B8971" s="4"/>
    </row>
    <row r="8972" ht="14.25" customHeight="1">
      <c r="A8972" s="4"/>
      <c r="B8972" s="4"/>
    </row>
    <row r="8973" ht="14.25" customHeight="1">
      <c r="A8973" s="4"/>
      <c r="B8973" s="4"/>
    </row>
    <row r="8974" ht="14.25" customHeight="1">
      <c r="A8974" s="4"/>
      <c r="B8974" s="4"/>
    </row>
    <row r="8975" ht="14.25" customHeight="1">
      <c r="A8975" s="4"/>
      <c r="B8975" s="4"/>
    </row>
    <row r="8976" ht="14.25" customHeight="1">
      <c r="A8976" s="4"/>
      <c r="B8976" s="4"/>
    </row>
    <row r="8977" ht="14.25" customHeight="1">
      <c r="A8977" s="4"/>
      <c r="B8977" s="4"/>
    </row>
    <row r="8978" ht="14.25" customHeight="1">
      <c r="A8978" s="4"/>
      <c r="B8978" s="4"/>
    </row>
    <row r="8979" ht="14.25" customHeight="1">
      <c r="A8979" s="4"/>
      <c r="B8979" s="4"/>
    </row>
    <row r="8980" ht="14.25" customHeight="1">
      <c r="A8980" s="4"/>
      <c r="B8980" s="4"/>
    </row>
    <row r="8981" ht="14.25" customHeight="1">
      <c r="A8981" s="4"/>
      <c r="B8981" s="4"/>
    </row>
    <row r="8982" ht="14.25" customHeight="1">
      <c r="A8982" s="4"/>
      <c r="B8982" s="4"/>
    </row>
    <row r="8983" ht="14.25" customHeight="1">
      <c r="A8983" s="4"/>
      <c r="B8983" s="4"/>
    </row>
    <row r="8984" ht="14.25" customHeight="1">
      <c r="A8984" s="4"/>
      <c r="B8984" s="4"/>
    </row>
    <row r="8985" ht="14.25" customHeight="1">
      <c r="A8985" s="4"/>
      <c r="B8985" s="4"/>
    </row>
    <row r="8986" ht="14.25" customHeight="1">
      <c r="A8986" s="4"/>
      <c r="B8986" s="4"/>
    </row>
    <row r="8987" ht="14.25" customHeight="1">
      <c r="A8987" s="4"/>
      <c r="B8987" s="4"/>
    </row>
    <row r="8988" ht="14.25" customHeight="1">
      <c r="A8988" s="4"/>
      <c r="B8988" s="4"/>
    </row>
    <row r="8989" ht="14.25" customHeight="1">
      <c r="A8989" s="4"/>
      <c r="B8989" s="4"/>
    </row>
    <row r="8990" ht="14.25" customHeight="1">
      <c r="A8990" s="4"/>
      <c r="B8990" s="4"/>
    </row>
    <row r="8991" ht="14.25" customHeight="1">
      <c r="A8991" s="4"/>
      <c r="B8991" s="4"/>
    </row>
    <row r="8992" ht="14.25" customHeight="1">
      <c r="A8992" s="4"/>
      <c r="B8992" s="4"/>
    </row>
    <row r="8993" ht="14.25" customHeight="1">
      <c r="A8993" s="4"/>
      <c r="B8993" s="4"/>
    </row>
    <row r="8994" ht="14.25" customHeight="1">
      <c r="A8994" s="4"/>
      <c r="B8994" s="4"/>
    </row>
    <row r="8995" ht="14.25" customHeight="1">
      <c r="A8995" s="4"/>
      <c r="B8995" s="4"/>
    </row>
    <row r="8996" ht="14.25" customHeight="1">
      <c r="A8996" s="4"/>
      <c r="B8996" s="4"/>
    </row>
    <row r="8997" ht="14.25" customHeight="1">
      <c r="A8997" s="4"/>
      <c r="B8997" s="4"/>
    </row>
    <row r="8998" ht="14.25" customHeight="1">
      <c r="A8998" s="4"/>
      <c r="B8998" s="4"/>
    </row>
    <row r="8999" ht="14.25" customHeight="1">
      <c r="A8999" s="4"/>
      <c r="B8999" s="4"/>
    </row>
    <row r="9000" ht="14.25" customHeight="1">
      <c r="A9000" s="4"/>
      <c r="B9000" s="4"/>
    </row>
    <row r="9001" ht="14.25" customHeight="1">
      <c r="A9001" s="4"/>
      <c r="B9001" s="4"/>
    </row>
    <row r="9002" ht="14.25" customHeight="1">
      <c r="A9002" s="4"/>
      <c r="B9002" s="4"/>
    </row>
    <row r="9003" ht="14.25" customHeight="1">
      <c r="A9003" s="4"/>
      <c r="B9003" s="4"/>
    </row>
    <row r="9004" ht="14.25" customHeight="1">
      <c r="A9004" s="4"/>
      <c r="B9004" s="4"/>
    </row>
    <row r="9005" ht="14.25" customHeight="1">
      <c r="A9005" s="4"/>
      <c r="B9005" s="4"/>
    </row>
    <row r="9006" ht="14.25" customHeight="1">
      <c r="A9006" s="4"/>
      <c r="B9006" s="4"/>
    </row>
    <row r="9007" ht="14.25" customHeight="1">
      <c r="A9007" s="4"/>
      <c r="B9007" s="4"/>
    </row>
    <row r="9008" ht="14.25" customHeight="1">
      <c r="A9008" s="4"/>
      <c r="B9008" s="4"/>
    </row>
    <row r="9009" ht="14.25" customHeight="1">
      <c r="A9009" s="4"/>
      <c r="B9009" s="4"/>
    </row>
    <row r="9010" ht="14.25" customHeight="1">
      <c r="A9010" s="4"/>
      <c r="B9010" s="4"/>
    </row>
    <row r="9011" ht="14.25" customHeight="1">
      <c r="A9011" s="4"/>
      <c r="B9011" s="4"/>
    </row>
    <row r="9012" ht="14.25" customHeight="1">
      <c r="A9012" s="4"/>
      <c r="B9012" s="4"/>
    </row>
    <row r="9013" ht="14.25" customHeight="1">
      <c r="A9013" s="4"/>
      <c r="B9013" s="4"/>
    </row>
    <row r="9014" ht="14.25" customHeight="1">
      <c r="A9014" s="4"/>
      <c r="B9014" s="4"/>
    </row>
    <row r="9015" ht="14.25" customHeight="1">
      <c r="A9015" s="4"/>
      <c r="B9015" s="4"/>
    </row>
    <row r="9016" ht="14.25" customHeight="1">
      <c r="A9016" s="4"/>
      <c r="B9016" s="4"/>
    </row>
    <row r="9017" ht="14.25" customHeight="1">
      <c r="A9017" s="4"/>
      <c r="B9017" s="4"/>
    </row>
    <row r="9018" ht="14.25" customHeight="1">
      <c r="A9018" s="4"/>
      <c r="B9018" s="4"/>
    </row>
    <row r="9019" ht="14.25" customHeight="1">
      <c r="A9019" s="4"/>
      <c r="B9019" s="4"/>
    </row>
    <row r="9020" ht="14.25" customHeight="1">
      <c r="A9020" s="4"/>
      <c r="B9020" s="4"/>
    </row>
    <row r="9021" ht="14.25" customHeight="1">
      <c r="A9021" s="4"/>
      <c r="B9021" s="4"/>
    </row>
    <row r="9022" ht="14.25" customHeight="1">
      <c r="A9022" s="4"/>
      <c r="B9022" s="4"/>
    </row>
    <row r="9023" ht="14.25" customHeight="1">
      <c r="A9023" s="4"/>
      <c r="B9023" s="4"/>
    </row>
    <row r="9024" ht="14.25" customHeight="1">
      <c r="A9024" s="4"/>
      <c r="B9024" s="4"/>
    </row>
    <row r="9025" ht="14.25" customHeight="1">
      <c r="A9025" s="4"/>
      <c r="B9025" s="4"/>
    </row>
    <row r="9026" ht="14.25" customHeight="1">
      <c r="A9026" s="4"/>
      <c r="B9026" s="4"/>
    </row>
    <row r="9027" ht="14.25" customHeight="1">
      <c r="A9027" s="4"/>
      <c r="B9027" s="4"/>
    </row>
    <row r="9028" ht="14.25" customHeight="1">
      <c r="A9028" s="4"/>
      <c r="B9028" s="4"/>
    </row>
    <row r="9029" ht="14.25" customHeight="1">
      <c r="A9029" s="4"/>
      <c r="B9029" s="4"/>
    </row>
    <row r="9030" ht="14.25" customHeight="1">
      <c r="A9030" s="4"/>
      <c r="B9030" s="4"/>
    </row>
    <row r="9031" ht="14.25" customHeight="1">
      <c r="A9031" s="4"/>
      <c r="B9031" s="4"/>
    </row>
    <row r="9032" ht="14.25" customHeight="1">
      <c r="A9032" s="4"/>
      <c r="B9032" s="4"/>
    </row>
    <row r="9033" ht="14.25" customHeight="1">
      <c r="A9033" s="4"/>
      <c r="B9033" s="4"/>
    </row>
    <row r="9034" ht="14.25" customHeight="1">
      <c r="A9034" s="4"/>
      <c r="B9034" s="4"/>
    </row>
    <row r="9035" ht="14.25" customHeight="1">
      <c r="A9035" s="4"/>
      <c r="B9035" s="4"/>
    </row>
    <row r="9036" ht="14.25" customHeight="1">
      <c r="A9036" s="4"/>
      <c r="B9036" s="4"/>
    </row>
    <row r="9037" ht="14.25" customHeight="1">
      <c r="A9037" s="4"/>
      <c r="B9037" s="4"/>
    </row>
    <row r="9038" ht="14.25" customHeight="1">
      <c r="A9038" s="4"/>
      <c r="B9038" s="4"/>
    </row>
    <row r="9039" ht="14.25" customHeight="1">
      <c r="A9039" s="4"/>
      <c r="B9039" s="4"/>
    </row>
    <row r="9040" ht="14.25" customHeight="1">
      <c r="A9040" s="4"/>
      <c r="B9040" s="4"/>
    </row>
    <row r="9041" ht="14.25" customHeight="1">
      <c r="A9041" s="4"/>
      <c r="B9041" s="4"/>
    </row>
    <row r="9042" ht="14.25" customHeight="1">
      <c r="A9042" s="4"/>
      <c r="B9042" s="4"/>
    </row>
    <row r="9043" ht="14.25" customHeight="1">
      <c r="A9043" s="4"/>
      <c r="B9043" s="4"/>
    </row>
    <row r="9044" ht="14.25" customHeight="1">
      <c r="A9044" s="4"/>
      <c r="B9044" s="4"/>
    </row>
    <row r="9045" ht="14.25" customHeight="1">
      <c r="A9045" s="4"/>
      <c r="B9045" s="4"/>
    </row>
    <row r="9046" ht="14.25" customHeight="1">
      <c r="A9046" s="4"/>
      <c r="B9046" s="4"/>
    </row>
    <row r="9047" ht="14.25" customHeight="1">
      <c r="A9047" s="4"/>
      <c r="B9047" s="4"/>
    </row>
    <row r="9048" ht="14.25" customHeight="1">
      <c r="A9048" s="4"/>
      <c r="B9048" s="4"/>
    </row>
    <row r="9049" ht="14.25" customHeight="1">
      <c r="A9049" s="4"/>
      <c r="B9049" s="4"/>
    </row>
    <row r="9050" ht="14.25" customHeight="1">
      <c r="A9050" s="4"/>
      <c r="B9050" s="4"/>
    </row>
    <row r="9051" ht="14.25" customHeight="1">
      <c r="A9051" s="4"/>
      <c r="B9051" s="4"/>
    </row>
    <row r="9052" ht="14.25" customHeight="1">
      <c r="A9052" s="4"/>
      <c r="B9052" s="4"/>
    </row>
    <row r="9053" ht="14.25" customHeight="1">
      <c r="A9053" s="4"/>
      <c r="B9053" s="4"/>
    </row>
    <row r="9054" ht="14.25" customHeight="1">
      <c r="A9054" s="4"/>
      <c r="B9054" s="4"/>
    </row>
    <row r="9055" ht="14.25" customHeight="1">
      <c r="A9055" s="4"/>
      <c r="B9055" s="4"/>
    </row>
    <row r="9056" ht="14.25" customHeight="1">
      <c r="A9056" s="4"/>
      <c r="B9056" s="4"/>
    </row>
    <row r="9057" ht="14.25" customHeight="1">
      <c r="A9057" s="4"/>
      <c r="B9057" s="4"/>
    </row>
    <row r="9058" ht="14.25" customHeight="1">
      <c r="A9058" s="4"/>
      <c r="B9058" s="4"/>
    </row>
    <row r="9059" ht="14.25" customHeight="1">
      <c r="A9059" s="4"/>
      <c r="B9059" s="4"/>
    </row>
    <row r="9060" ht="14.25" customHeight="1">
      <c r="A9060" s="4"/>
      <c r="B9060" s="4"/>
    </row>
    <row r="9061" ht="14.25" customHeight="1">
      <c r="A9061" s="4"/>
      <c r="B9061" s="4"/>
    </row>
    <row r="9062" ht="14.25" customHeight="1">
      <c r="A9062" s="4"/>
      <c r="B9062" s="4"/>
    </row>
    <row r="9063" ht="14.25" customHeight="1">
      <c r="A9063" s="4"/>
      <c r="B9063" s="4"/>
    </row>
    <row r="9064" ht="14.25" customHeight="1">
      <c r="A9064" s="4"/>
      <c r="B9064" s="4"/>
    </row>
    <row r="9065" ht="14.25" customHeight="1">
      <c r="A9065" s="4"/>
      <c r="B9065" s="4"/>
    </row>
    <row r="9066" ht="14.25" customHeight="1">
      <c r="A9066" s="4"/>
      <c r="B9066" s="4"/>
    </row>
    <row r="9067" ht="14.25" customHeight="1">
      <c r="A9067" s="4"/>
      <c r="B9067" s="4"/>
    </row>
    <row r="9068" ht="14.25" customHeight="1">
      <c r="A9068" s="4"/>
      <c r="B9068" s="4"/>
    </row>
    <row r="9069" ht="14.25" customHeight="1">
      <c r="A9069" s="4"/>
      <c r="B9069" s="4"/>
    </row>
    <row r="9070" ht="14.25" customHeight="1">
      <c r="A9070" s="4"/>
      <c r="B9070" s="4"/>
    </row>
    <row r="9071" ht="14.25" customHeight="1">
      <c r="A9071" s="4"/>
      <c r="B9071" s="4"/>
    </row>
    <row r="9072" ht="14.25" customHeight="1">
      <c r="A9072" s="4"/>
      <c r="B9072" s="4"/>
    </row>
    <row r="9073" ht="14.25" customHeight="1">
      <c r="A9073" s="4"/>
      <c r="B9073" s="4"/>
    </row>
    <row r="9074" ht="14.25" customHeight="1">
      <c r="A9074" s="4"/>
      <c r="B9074" s="4"/>
    </row>
    <row r="9075" ht="14.25" customHeight="1">
      <c r="A9075" s="4"/>
      <c r="B9075" s="4"/>
    </row>
    <row r="9076" ht="14.25" customHeight="1">
      <c r="A9076" s="4"/>
      <c r="B9076" s="4"/>
    </row>
    <row r="9077" ht="14.25" customHeight="1">
      <c r="A9077" s="4"/>
      <c r="B9077" s="4"/>
    </row>
    <row r="9078" ht="14.25" customHeight="1">
      <c r="A9078" s="4"/>
      <c r="B9078" s="4"/>
    </row>
    <row r="9079" ht="14.25" customHeight="1">
      <c r="A9079" s="4"/>
      <c r="B9079" s="4"/>
    </row>
    <row r="9080" ht="14.25" customHeight="1">
      <c r="A9080" s="4"/>
      <c r="B9080" s="4"/>
    </row>
    <row r="9081" ht="14.25" customHeight="1">
      <c r="A9081" s="4"/>
      <c r="B9081" s="4"/>
    </row>
    <row r="9082" ht="14.25" customHeight="1">
      <c r="A9082" s="4"/>
      <c r="B9082" s="4"/>
    </row>
    <row r="9083" ht="14.25" customHeight="1">
      <c r="A9083" s="4"/>
      <c r="B9083" s="4"/>
    </row>
    <row r="9084" ht="14.25" customHeight="1">
      <c r="A9084" s="4"/>
      <c r="B9084" s="4"/>
    </row>
    <row r="9085" ht="14.25" customHeight="1">
      <c r="A9085" s="4"/>
      <c r="B9085" s="4"/>
    </row>
    <row r="9086" ht="14.25" customHeight="1">
      <c r="A9086" s="4"/>
      <c r="B9086" s="4"/>
    </row>
    <row r="9087" ht="14.25" customHeight="1">
      <c r="A9087" s="4"/>
      <c r="B9087" s="4"/>
    </row>
    <row r="9088" ht="14.25" customHeight="1">
      <c r="A9088" s="4"/>
      <c r="B9088" s="4"/>
    </row>
    <row r="9089" ht="14.25" customHeight="1">
      <c r="A9089" s="4"/>
      <c r="B9089" s="4"/>
    </row>
    <row r="9090" ht="14.25" customHeight="1">
      <c r="A9090" s="4"/>
      <c r="B9090" s="4"/>
    </row>
    <row r="9091" ht="14.25" customHeight="1">
      <c r="A9091" s="4"/>
      <c r="B9091" s="4"/>
    </row>
    <row r="9092" ht="14.25" customHeight="1">
      <c r="A9092" s="4"/>
      <c r="B9092" s="4"/>
    </row>
    <row r="9093" ht="14.25" customHeight="1">
      <c r="A9093" s="4"/>
      <c r="B9093" s="4"/>
    </row>
    <row r="9094" ht="14.25" customHeight="1">
      <c r="A9094" s="4"/>
      <c r="B9094" s="4"/>
    </row>
    <row r="9095" ht="14.25" customHeight="1">
      <c r="A9095" s="4"/>
      <c r="B9095" s="4"/>
    </row>
    <row r="9096" ht="14.25" customHeight="1">
      <c r="A9096" s="4"/>
      <c r="B9096" s="4"/>
    </row>
    <row r="9097" ht="14.25" customHeight="1">
      <c r="A9097" s="4"/>
      <c r="B9097" s="4"/>
    </row>
    <row r="9098" ht="14.25" customHeight="1">
      <c r="A9098" s="4"/>
      <c r="B9098" s="4"/>
    </row>
    <row r="9099" ht="14.25" customHeight="1">
      <c r="A9099" s="4"/>
      <c r="B9099" s="4"/>
    </row>
    <row r="9100" ht="14.25" customHeight="1">
      <c r="A9100" s="4"/>
      <c r="B9100" s="4"/>
    </row>
    <row r="9101" ht="14.25" customHeight="1">
      <c r="A9101" s="4"/>
      <c r="B9101" s="4"/>
    </row>
    <row r="9102" ht="14.25" customHeight="1">
      <c r="A9102" s="4"/>
      <c r="B9102" s="4"/>
    </row>
    <row r="9103" ht="14.25" customHeight="1">
      <c r="A9103" s="4"/>
      <c r="B9103" s="4"/>
    </row>
    <row r="9104" ht="14.25" customHeight="1">
      <c r="A9104" s="4"/>
      <c r="B9104" s="4"/>
    </row>
    <row r="9105" ht="14.25" customHeight="1">
      <c r="A9105" s="4"/>
      <c r="B9105" s="4"/>
    </row>
    <row r="9106" ht="14.25" customHeight="1">
      <c r="A9106" s="4"/>
      <c r="B9106" s="4"/>
    </row>
    <row r="9107" ht="14.25" customHeight="1">
      <c r="A9107" s="4"/>
      <c r="B9107" s="4"/>
    </row>
    <row r="9108" ht="14.25" customHeight="1">
      <c r="A9108" s="4"/>
      <c r="B9108" s="4"/>
    </row>
    <row r="9109" ht="14.25" customHeight="1">
      <c r="A9109" s="4"/>
      <c r="B9109" s="4"/>
    </row>
    <row r="9110" ht="14.25" customHeight="1">
      <c r="A9110" s="4"/>
      <c r="B9110" s="4"/>
    </row>
    <row r="9111" ht="14.25" customHeight="1">
      <c r="A9111" s="4"/>
      <c r="B9111" s="4"/>
    </row>
    <row r="9112" ht="14.25" customHeight="1">
      <c r="A9112" s="4"/>
      <c r="B9112" s="4"/>
    </row>
    <row r="9113" ht="14.25" customHeight="1">
      <c r="A9113" s="4"/>
      <c r="B9113" s="4"/>
    </row>
    <row r="9114" ht="14.25" customHeight="1">
      <c r="A9114" s="4"/>
      <c r="B9114" s="4"/>
    </row>
    <row r="9115" ht="14.25" customHeight="1">
      <c r="A9115" s="4"/>
      <c r="B9115" s="4"/>
    </row>
    <row r="9116" ht="14.25" customHeight="1">
      <c r="A9116" s="4"/>
      <c r="B9116" s="4"/>
    </row>
    <row r="9117" ht="14.25" customHeight="1">
      <c r="A9117" s="4"/>
      <c r="B9117" s="4"/>
    </row>
    <row r="9118" ht="14.25" customHeight="1">
      <c r="A9118" s="4"/>
      <c r="B9118" s="4"/>
    </row>
    <row r="9119" ht="14.25" customHeight="1">
      <c r="A9119" s="4"/>
      <c r="B9119" s="4"/>
    </row>
    <row r="9120" ht="14.25" customHeight="1">
      <c r="A9120" s="4"/>
      <c r="B9120" s="4"/>
    </row>
    <row r="9121" ht="14.25" customHeight="1">
      <c r="A9121" s="4"/>
      <c r="B9121" s="4"/>
    </row>
    <row r="9122" ht="14.25" customHeight="1">
      <c r="A9122" s="4"/>
      <c r="B9122" s="4"/>
    </row>
    <row r="9123" ht="14.25" customHeight="1">
      <c r="A9123" s="4"/>
      <c r="B9123" s="4"/>
    </row>
    <row r="9124" ht="14.25" customHeight="1">
      <c r="A9124" s="4"/>
      <c r="B9124" s="4"/>
    </row>
    <row r="9125" ht="14.25" customHeight="1">
      <c r="A9125" s="4"/>
      <c r="B9125" s="4"/>
    </row>
    <row r="9126" ht="14.25" customHeight="1">
      <c r="A9126" s="4"/>
      <c r="B9126" s="4"/>
    </row>
    <row r="9127" ht="14.25" customHeight="1">
      <c r="A9127" s="4"/>
      <c r="B9127" s="4"/>
    </row>
    <row r="9128" ht="14.25" customHeight="1">
      <c r="A9128" s="4"/>
      <c r="B9128" s="4"/>
    </row>
    <row r="9129" ht="14.25" customHeight="1">
      <c r="A9129" s="4"/>
      <c r="B9129" s="4"/>
    </row>
    <row r="9130" ht="14.25" customHeight="1">
      <c r="A9130" s="4"/>
      <c r="B9130" s="4"/>
    </row>
    <row r="9131" ht="14.25" customHeight="1">
      <c r="A9131" s="4"/>
      <c r="B9131" s="4"/>
    </row>
    <row r="9132" ht="14.25" customHeight="1">
      <c r="A9132" s="4"/>
      <c r="B9132" s="4"/>
    </row>
    <row r="9133" ht="14.25" customHeight="1">
      <c r="A9133" s="4"/>
      <c r="B9133" s="4"/>
    </row>
    <row r="9134" ht="14.25" customHeight="1">
      <c r="A9134" s="4"/>
      <c r="B9134" s="4"/>
    </row>
    <row r="9135" ht="14.25" customHeight="1">
      <c r="A9135" s="4"/>
      <c r="B9135" s="4"/>
    </row>
    <row r="9136" ht="14.25" customHeight="1">
      <c r="A9136" s="4"/>
      <c r="B9136" s="4"/>
    </row>
    <row r="9137" ht="14.25" customHeight="1">
      <c r="A9137" s="4"/>
      <c r="B9137" s="4"/>
    </row>
    <row r="9138" ht="14.25" customHeight="1">
      <c r="A9138" s="4"/>
      <c r="B9138" s="4"/>
    </row>
    <row r="9139" ht="14.25" customHeight="1">
      <c r="A9139" s="4"/>
      <c r="B9139" s="4"/>
    </row>
    <row r="9140" ht="14.25" customHeight="1">
      <c r="A9140" s="4"/>
      <c r="B9140" s="4"/>
    </row>
    <row r="9141" ht="14.25" customHeight="1">
      <c r="A9141" s="4"/>
      <c r="B9141" s="4"/>
    </row>
    <row r="9142" ht="14.25" customHeight="1">
      <c r="A9142" s="4"/>
      <c r="B9142" s="4"/>
    </row>
    <row r="9143" ht="14.25" customHeight="1">
      <c r="A9143" s="4"/>
      <c r="B9143" s="4"/>
    </row>
    <row r="9144" ht="14.25" customHeight="1">
      <c r="A9144" s="4"/>
      <c r="B9144" s="4"/>
    </row>
    <row r="9145" ht="14.25" customHeight="1">
      <c r="A9145" s="4"/>
      <c r="B9145" s="4"/>
    </row>
    <row r="9146" ht="14.25" customHeight="1">
      <c r="A9146" s="4"/>
      <c r="B9146" s="4"/>
    </row>
    <row r="9147" ht="14.25" customHeight="1">
      <c r="A9147" s="4"/>
      <c r="B9147" s="4"/>
    </row>
    <row r="9148" ht="14.25" customHeight="1">
      <c r="A9148" s="4"/>
      <c r="B9148" s="4"/>
    </row>
    <row r="9149" ht="14.25" customHeight="1">
      <c r="A9149" s="4"/>
      <c r="B9149" s="4"/>
    </row>
    <row r="9150" ht="14.25" customHeight="1">
      <c r="A9150" s="4"/>
      <c r="B9150" s="4"/>
    </row>
    <row r="9151" ht="14.25" customHeight="1">
      <c r="A9151" s="4"/>
      <c r="B9151" s="4"/>
    </row>
    <row r="9152" ht="14.25" customHeight="1">
      <c r="A9152" s="4"/>
      <c r="B9152" s="4"/>
    </row>
    <row r="9153" ht="14.25" customHeight="1">
      <c r="A9153" s="4"/>
      <c r="B9153" s="4"/>
    </row>
    <row r="9154" ht="14.25" customHeight="1">
      <c r="A9154" s="4"/>
      <c r="B9154" s="4"/>
    </row>
    <row r="9155" ht="14.25" customHeight="1">
      <c r="A9155" s="4"/>
      <c r="B9155" s="4"/>
    </row>
    <row r="9156" ht="14.25" customHeight="1">
      <c r="A9156" s="4"/>
      <c r="B9156" s="4"/>
    </row>
    <row r="9157" ht="14.25" customHeight="1">
      <c r="A9157" s="4"/>
      <c r="B9157" s="4"/>
    </row>
    <row r="9158" ht="14.25" customHeight="1">
      <c r="A9158" s="4"/>
      <c r="B9158" s="4"/>
    </row>
    <row r="9159" ht="14.25" customHeight="1">
      <c r="A9159" s="4"/>
      <c r="B9159" s="4"/>
    </row>
    <row r="9160" ht="14.25" customHeight="1">
      <c r="A9160" s="4"/>
      <c r="B9160" s="4"/>
    </row>
    <row r="9161" ht="14.25" customHeight="1">
      <c r="A9161" s="4"/>
      <c r="B9161" s="4"/>
    </row>
    <row r="9162" ht="14.25" customHeight="1">
      <c r="A9162" s="4"/>
      <c r="B9162" s="4"/>
    </row>
    <row r="9163" ht="14.25" customHeight="1">
      <c r="A9163" s="4"/>
      <c r="B9163" s="4"/>
    </row>
    <row r="9164" ht="14.25" customHeight="1">
      <c r="A9164" s="4"/>
      <c r="B9164" s="4"/>
    </row>
    <row r="9165" ht="14.25" customHeight="1">
      <c r="A9165" s="4"/>
      <c r="B9165" s="4"/>
    </row>
    <row r="9166" ht="14.25" customHeight="1">
      <c r="A9166" s="4"/>
      <c r="B9166" s="4"/>
    </row>
    <row r="9167" ht="14.25" customHeight="1">
      <c r="A9167" s="4"/>
      <c r="B9167" s="4"/>
    </row>
    <row r="9168" ht="14.25" customHeight="1">
      <c r="A9168" s="4"/>
      <c r="B9168" s="4"/>
    </row>
    <row r="9169" ht="14.25" customHeight="1">
      <c r="A9169" s="4"/>
      <c r="B9169" s="4"/>
    </row>
    <row r="9170" ht="14.25" customHeight="1">
      <c r="A9170" s="4"/>
      <c r="B9170" s="4"/>
    </row>
    <row r="9171" ht="14.25" customHeight="1">
      <c r="A9171" s="4"/>
      <c r="B9171" s="4"/>
    </row>
    <row r="9172" ht="14.25" customHeight="1">
      <c r="A9172" s="4"/>
      <c r="B9172" s="4"/>
    </row>
    <row r="9173" ht="14.25" customHeight="1">
      <c r="A9173" s="4"/>
      <c r="B9173" s="4"/>
    </row>
    <row r="9174" ht="14.25" customHeight="1">
      <c r="A9174" s="4"/>
      <c r="B9174" s="4"/>
    </row>
    <row r="9175" ht="14.25" customHeight="1">
      <c r="A9175" s="4"/>
      <c r="B9175" s="4"/>
    </row>
    <row r="9176" ht="14.25" customHeight="1">
      <c r="A9176" s="4"/>
      <c r="B9176" s="4"/>
    </row>
    <row r="9177" ht="14.25" customHeight="1">
      <c r="A9177" s="4"/>
      <c r="B9177" s="4"/>
    </row>
    <row r="9178" ht="14.25" customHeight="1">
      <c r="A9178" s="4"/>
      <c r="B9178" s="4"/>
    </row>
    <row r="9179" ht="14.25" customHeight="1">
      <c r="A9179" s="4"/>
      <c r="B9179" s="4"/>
    </row>
    <row r="9180" ht="14.25" customHeight="1">
      <c r="A9180" s="4"/>
      <c r="B9180" s="4"/>
    </row>
    <row r="9181" ht="14.25" customHeight="1">
      <c r="A9181" s="4"/>
      <c r="B9181" s="4"/>
    </row>
    <row r="9182" ht="14.25" customHeight="1">
      <c r="A9182" s="4"/>
      <c r="B9182" s="4"/>
    </row>
    <row r="9183" ht="14.25" customHeight="1">
      <c r="A9183" s="4"/>
      <c r="B9183" s="4"/>
    </row>
    <row r="9184" ht="14.25" customHeight="1">
      <c r="A9184" s="4"/>
      <c r="B9184" s="4"/>
    </row>
    <row r="9185" ht="14.25" customHeight="1">
      <c r="A9185" s="4"/>
      <c r="B9185" s="4"/>
    </row>
    <row r="9186" ht="14.25" customHeight="1">
      <c r="A9186" s="4"/>
      <c r="B9186" s="4"/>
    </row>
    <row r="9187" ht="14.25" customHeight="1">
      <c r="A9187" s="4"/>
      <c r="B9187" s="4"/>
    </row>
    <row r="9188" ht="14.25" customHeight="1">
      <c r="A9188" s="4"/>
      <c r="B9188" s="4"/>
    </row>
    <row r="9189" ht="14.25" customHeight="1">
      <c r="A9189" s="4"/>
      <c r="B9189" s="4"/>
    </row>
    <row r="9190" ht="14.25" customHeight="1">
      <c r="A9190" s="4"/>
      <c r="B9190" s="4"/>
    </row>
    <row r="9191" ht="14.25" customHeight="1">
      <c r="A9191" s="4"/>
      <c r="B9191" s="4"/>
    </row>
    <row r="9192" ht="14.25" customHeight="1">
      <c r="A9192" s="4"/>
      <c r="B9192" s="4"/>
    </row>
    <row r="9193" ht="14.25" customHeight="1">
      <c r="A9193" s="4"/>
      <c r="B9193" s="4"/>
    </row>
    <row r="9194" ht="14.25" customHeight="1">
      <c r="A9194" s="4"/>
      <c r="B9194" s="4"/>
    </row>
    <row r="9195" ht="14.25" customHeight="1">
      <c r="A9195" s="4"/>
      <c r="B9195" s="4"/>
    </row>
    <row r="9196" ht="14.25" customHeight="1">
      <c r="A9196" s="4"/>
      <c r="B9196" s="4"/>
    </row>
    <row r="9197" ht="14.25" customHeight="1">
      <c r="A9197" s="4"/>
      <c r="B9197" s="4"/>
    </row>
    <row r="9198" ht="14.25" customHeight="1">
      <c r="A9198" s="4"/>
      <c r="B9198" s="4"/>
    </row>
    <row r="9199" ht="14.25" customHeight="1">
      <c r="A9199" s="4"/>
      <c r="B9199" s="4"/>
    </row>
    <row r="9200" ht="14.25" customHeight="1">
      <c r="A9200" s="4"/>
      <c r="B9200" s="4"/>
    </row>
    <row r="9201" ht="14.25" customHeight="1">
      <c r="A9201" s="4"/>
      <c r="B9201" s="4"/>
    </row>
    <row r="9202" ht="14.25" customHeight="1">
      <c r="A9202" s="4"/>
      <c r="B9202" s="4"/>
    </row>
    <row r="9203" ht="14.25" customHeight="1">
      <c r="A9203" s="4"/>
      <c r="B9203" s="4"/>
    </row>
    <row r="9204" ht="14.25" customHeight="1">
      <c r="A9204" s="4"/>
      <c r="B9204" s="4"/>
    </row>
    <row r="9205" ht="14.25" customHeight="1">
      <c r="A9205" s="4"/>
      <c r="B9205" s="4"/>
    </row>
    <row r="9206" ht="14.25" customHeight="1">
      <c r="A9206" s="4"/>
      <c r="B9206" s="4"/>
    </row>
    <row r="9207" ht="14.25" customHeight="1">
      <c r="A9207" s="4"/>
      <c r="B9207" s="4"/>
    </row>
    <row r="9208" ht="14.25" customHeight="1">
      <c r="A9208" s="4"/>
      <c r="B9208" s="4"/>
    </row>
    <row r="9209" ht="14.25" customHeight="1">
      <c r="A9209" s="4"/>
      <c r="B9209" s="4"/>
    </row>
    <row r="9210" ht="14.25" customHeight="1">
      <c r="A9210" s="4"/>
      <c r="B9210" s="4"/>
    </row>
    <row r="9211" ht="14.25" customHeight="1">
      <c r="A9211" s="4"/>
      <c r="B9211" s="4"/>
    </row>
    <row r="9212" ht="14.25" customHeight="1">
      <c r="A9212" s="4"/>
      <c r="B9212" s="4"/>
    </row>
    <row r="9213" ht="14.25" customHeight="1">
      <c r="A9213" s="4"/>
      <c r="B9213" s="4"/>
    </row>
    <row r="9214" ht="14.25" customHeight="1">
      <c r="A9214" s="4"/>
      <c r="B9214" s="4"/>
    </row>
    <row r="9215" ht="14.25" customHeight="1">
      <c r="A9215" s="4"/>
      <c r="B9215" s="4"/>
    </row>
    <row r="9216" ht="14.25" customHeight="1">
      <c r="A9216" s="4"/>
      <c r="B9216" s="4"/>
    </row>
    <row r="9217" ht="14.25" customHeight="1">
      <c r="A9217" s="4"/>
      <c r="B9217" s="4"/>
    </row>
    <row r="9218" ht="14.25" customHeight="1">
      <c r="A9218" s="4"/>
      <c r="B9218" s="4"/>
    </row>
    <row r="9219" ht="14.25" customHeight="1">
      <c r="A9219" s="4"/>
      <c r="B9219" s="4"/>
    </row>
    <row r="9220" ht="14.25" customHeight="1">
      <c r="A9220" s="4"/>
      <c r="B9220" s="4"/>
    </row>
    <row r="9221" ht="14.25" customHeight="1">
      <c r="A9221" s="4"/>
      <c r="B9221" s="4"/>
    </row>
    <row r="9222" ht="14.25" customHeight="1">
      <c r="A9222" s="4"/>
      <c r="B9222" s="4"/>
    </row>
    <row r="9223" ht="14.25" customHeight="1">
      <c r="A9223" s="4"/>
      <c r="B9223" s="4"/>
    </row>
    <row r="9224" ht="14.25" customHeight="1">
      <c r="A9224" s="4"/>
      <c r="B9224" s="4"/>
    </row>
    <row r="9225" ht="14.25" customHeight="1">
      <c r="A9225" s="4"/>
      <c r="B9225" s="4"/>
    </row>
    <row r="9226" ht="14.25" customHeight="1">
      <c r="A9226" s="4"/>
      <c r="B9226" s="4"/>
    </row>
    <row r="9227" ht="14.25" customHeight="1">
      <c r="A9227" s="4"/>
      <c r="B9227" s="4"/>
    </row>
    <row r="9228" ht="14.25" customHeight="1">
      <c r="A9228" s="4"/>
      <c r="B9228" s="4"/>
    </row>
    <row r="9229" ht="14.25" customHeight="1">
      <c r="A9229" s="4"/>
      <c r="B9229" s="4"/>
    </row>
    <row r="9230" ht="14.25" customHeight="1">
      <c r="A9230" s="4"/>
      <c r="B9230" s="4"/>
    </row>
    <row r="9231" ht="14.25" customHeight="1">
      <c r="A9231" s="4"/>
      <c r="B9231" s="4"/>
    </row>
    <row r="9232" ht="14.25" customHeight="1">
      <c r="A9232" s="4"/>
      <c r="B9232" s="4"/>
    </row>
    <row r="9233" ht="14.25" customHeight="1">
      <c r="A9233" s="4"/>
      <c r="B9233" s="4"/>
    </row>
    <row r="9234" ht="14.25" customHeight="1">
      <c r="A9234" s="4"/>
      <c r="B9234" s="4"/>
    </row>
    <row r="9235" ht="14.25" customHeight="1">
      <c r="A9235" s="4"/>
      <c r="B9235" s="4"/>
    </row>
    <row r="9236" ht="14.25" customHeight="1">
      <c r="A9236" s="4"/>
      <c r="B9236" s="4"/>
    </row>
    <row r="9237" ht="14.25" customHeight="1">
      <c r="A9237" s="4"/>
      <c r="B9237" s="4"/>
    </row>
    <row r="9238" ht="14.25" customHeight="1">
      <c r="A9238" s="4"/>
      <c r="B9238" s="4"/>
    </row>
    <row r="9239" ht="14.25" customHeight="1">
      <c r="A9239" s="4"/>
      <c r="B9239" s="4"/>
    </row>
    <row r="9240" ht="14.25" customHeight="1">
      <c r="A9240" s="4"/>
      <c r="B9240" s="4"/>
    </row>
    <row r="9241" ht="14.25" customHeight="1">
      <c r="A9241" s="4"/>
      <c r="B9241" s="4"/>
    </row>
    <row r="9242" ht="14.25" customHeight="1">
      <c r="A9242" s="4"/>
      <c r="B9242" s="4"/>
    </row>
    <row r="9243" ht="14.25" customHeight="1">
      <c r="A9243" s="4"/>
      <c r="B9243" s="4"/>
    </row>
    <row r="9244" ht="14.25" customHeight="1">
      <c r="A9244" s="4"/>
      <c r="B9244" s="4"/>
    </row>
    <row r="9245" ht="14.25" customHeight="1">
      <c r="A9245" s="4"/>
      <c r="B9245" s="4"/>
    </row>
    <row r="9246" ht="14.25" customHeight="1">
      <c r="A9246" s="4"/>
      <c r="B9246" s="4"/>
    </row>
    <row r="9247" ht="14.25" customHeight="1">
      <c r="A9247" s="4"/>
      <c r="B9247" s="4"/>
    </row>
    <row r="9248" ht="14.25" customHeight="1">
      <c r="A9248" s="4"/>
      <c r="B9248" s="4"/>
    </row>
    <row r="9249" ht="14.25" customHeight="1">
      <c r="A9249" s="4"/>
      <c r="B9249" s="4"/>
    </row>
    <row r="9250" ht="14.25" customHeight="1">
      <c r="A9250" s="4"/>
      <c r="B9250" s="4"/>
    </row>
    <row r="9251" ht="14.25" customHeight="1">
      <c r="A9251" s="4"/>
      <c r="B9251" s="4"/>
    </row>
    <row r="9252" ht="14.25" customHeight="1">
      <c r="A9252" s="4"/>
      <c r="B9252" s="4"/>
    </row>
    <row r="9253" ht="14.25" customHeight="1">
      <c r="A9253" s="4"/>
      <c r="B9253" s="4"/>
    </row>
    <row r="9254" ht="14.25" customHeight="1">
      <c r="A9254" s="4"/>
      <c r="B9254" s="4"/>
    </row>
    <row r="9255" ht="14.25" customHeight="1">
      <c r="A9255" s="4"/>
      <c r="B9255" s="4"/>
    </row>
    <row r="9256" ht="14.25" customHeight="1">
      <c r="A9256" s="4"/>
      <c r="B9256" s="4"/>
    </row>
    <row r="9257" ht="14.25" customHeight="1">
      <c r="A9257" s="4"/>
      <c r="B9257" s="4"/>
    </row>
    <row r="9258" ht="14.25" customHeight="1">
      <c r="A9258" s="4"/>
      <c r="B9258" s="4"/>
    </row>
    <row r="9259" ht="14.25" customHeight="1">
      <c r="A9259" s="4"/>
      <c r="B9259" s="4"/>
    </row>
    <row r="9260" ht="14.25" customHeight="1">
      <c r="A9260" s="4"/>
      <c r="B9260" s="4"/>
    </row>
    <row r="9261" ht="14.25" customHeight="1">
      <c r="A9261" s="4"/>
      <c r="B9261" s="4"/>
    </row>
    <row r="9262" ht="14.25" customHeight="1">
      <c r="A9262" s="4"/>
      <c r="B9262" s="4"/>
    </row>
    <row r="9263" ht="14.25" customHeight="1">
      <c r="A9263" s="4"/>
      <c r="B9263" s="4"/>
    </row>
    <row r="9264" ht="14.25" customHeight="1">
      <c r="A9264" s="4"/>
      <c r="B9264" s="4"/>
    </row>
    <row r="9265" ht="14.25" customHeight="1">
      <c r="A9265" s="4"/>
      <c r="B9265" s="4"/>
    </row>
    <row r="9266" ht="14.25" customHeight="1">
      <c r="A9266" s="4"/>
      <c r="B9266" s="4"/>
    </row>
    <row r="9267" ht="14.25" customHeight="1">
      <c r="A9267" s="4"/>
      <c r="B9267" s="4"/>
    </row>
    <row r="9268" ht="14.25" customHeight="1">
      <c r="A9268" s="4"/>
      <c r="B9268" s="4"/>
    </row>
    <row r="9269" ht="14.25" customHeight="1">
      <c r="A9269" s="4"/>
      <c r="B9269" s="4"/>
    </row>
    <row r="9270" ht="14.25" customHeight="1">
      <c r="A9270" s="4"/>
      <c r="B9270" s="4"/>
    </row>
    <row r="9271" ht="14.25" customHeight="1">
      <c r="A9271" s="4"/>
      <c r="B9271" s="4"/>
    </row>
    <row r="9272" ht="14.25" customHeight="1">
      <c r="A9272" s="4"/>
      <c r="B9272" s="4"/>
    </row>
    <row r="9273" ht="14.25" customHeight="1">
      <c r="A9273" s="4"/>
      <c r="B9273" s="4"/>
    </row>
    <row r="9274" ht="14.25" customHeight="1">
      <c r="A9274" s="4"/>
      <c r="B9274" s="4"/>
    </row>
    <row r="9275" ht="14.25" customHeight="1">
      <c r="A9275" s="4"/>
      <c r="B9275" s="4"/>
    </row>
    <row r="9276" ht="14.25" customHeight="1">
      <c r="A9276" s="4"/>
      <c r="B9276" s="4"/>
    </row>
    <row r="9277" ht="14.25" customHeight="1">
      <c r="A9277" s="4"/>
      <c r="B9277" s="4"/>
    </row>
    <row r="9278" ht="14.25" customHeight="1">
      <c r="A9278" s="4"/>
      <c r="B9278" s="4"/>
    </row>
    <row r="9279" ht="14.25" customHeight="1">
      <c r="A9279" s="4"/>
      <c r="B9279" s="4"/>
    </row>
    <row r="9280" ht="14.25" customHeight="1">
      <c r="A9280" s="4"/>
      <c r="B9280" s="4"/>
    </row>
    <row r="9281" ht="14.25" customHeight="1">
      <c r="A9281" s="4"/>
      <c r="B9281" s="4"/>
    </row>
    <row r="9282" ht="14.25" customHeight="1">
      <c r="A9282" s="4"/>
      <c r="B9282" s="4"/>
    </row>
    <row r="9283" ht="14.25" customHeight="1">
      <c r="A9283" s="4"/>
      <c r="B9283" s="4"/>
    </row>
    <row r="9284" ht="14.25" customHeight="1">
      <c r="A9284" s="4"/>
      <c r="B9284" s="4"/>
    </row>
    <row r="9285" ht="14.25" customHeight="1">
      <c r="A9285" s="4"/>
      <c r="B9285" s="4"/>
    </row>
    <row r="9286" ht="14.25" customHeight="1">
      <c r="A9286" s="4"/>
      <c r="B9286" s="4"/>
    </row>
    <row r="9287" ht="14.25" customHeight="1">
      <c r="A9287" s="4"/>
      <c r="B9287" s="4"/>
    </row>
    <row r="9288" ht="14.25" customHeight="1">
      <c r="A9288" s="4"/>
      <c r="B9288" s="4"/>
    </row>
    <row r="9289" ht="14.25" customHeight="1">
      <c r="A9289" s="4"/>
      <c r="B9289" s="4"/>
    </row>
    <row r="9290" ht="14.25" customHeight="1">
      <c r="A9290" s="4"/>
      <c r="B9290" s="4"/>
    </row>
    <row r="9291" ht="14.25" customHeight="1">
      <c r="A9291" s="4"/>
      <c r="B9291" s="4"/>
    </row>
    <row r="9292" ht="14.25" customHeight="1">
      <c r="A9292" s="4"/>
      <c r="B9292" s="4"/>
    </row>
    <row r="9293" ht="14.25" customHeight="1">
      <c r="A9293" s="4"/>
      <c r="B9293" s="4"/>
    </row>
    <row r="9294" ht="14.25" customHeight="1">
      <c r="A9294" s="4"/>
      <c r="B9294" s="4"/>
    </row>
    <row r="9295" ht="14.25" customHeight="1">
      <c r="A9295" s="4"/>
      <c r="B9295" s="4"/>
    </row>
    <row r="9296" ht="14.25" customHeight="1">
      <c r="A9296" s="4"/>
      <c r="B9296" s="4"/>
    </row>
    <row r="9297" ht="14.25" customHeight="1">
      <c r="A9297" s="4"/>
      <c r="B9297" s="4"/>
    </row>
    <row r="9298" ht="14.25" customHeight="1">
      <c r="A9298" s="4"/>
      <c r="B9298" s="4"/>
    </row>
    <row r="9299" ht="14.25" customHeight="1">
      <c r="A9299" s="4"/>
      <c r="B9299" s="4"/>
    </row>
    <row r="9300" ht="14.25" customHeight="1">
      <c r="A9300" s="4"/>
      <c r="B9300" s="4"/>
    </row>
    <row r="9301" ht="14.25" customHeight="1">
      <c r="A9301" s="4"/>
      <c r="B9301" s="4"/>
    </row>
    <row r="9302" ht="14.25" customHeight="1">
      <c r="A9302" s="4"/>
      <c r="B9302" s="4"/>
    </row>
    <row r="9303" ht="14.25" customHeight="1">
      <c r="A9303" s="4"/>
      <c r="B9303" s="4"/>
    </row>
    <row r="9304" ht="14.25" customHeight="1">
      <c r="A9304" s="4"/>
      <c r="B9304" s="4"/>
    </row>
    <row r="9305" ht="14.25" customHeight="1">
      <c r="A9305" s="4"/>
      <c r="B9305" s="4"/>
    </row>
    <row r="9306" ht="14.25" customHeight="1">
      <c r="A9306" s="4"/>
      <c r="B9306" s="4"/>
    </row>
    <row r="9307" ht="14.25" customHeight="1">
      <c r="A9307" s="4"/>
      <c r="B9307" s="4"/>
    </row>
    <row r="9308" ht="14.25" customHeight="1">
      <c r="A9308" s="4"/>
      <c r="B9308" s="4"/>
    </row>
    <row r="9309" ht="14.25" customHeight="1">
      <c r="A9309" s="4"/>
      <c r="B9309" s="4"/>
    </row>
    <row r="9310" ht="14.25" customHeight="1">
      <c r="A9310" s="4"/>
      <c r="B9310" s="4"/>
    </row>
    <row r="9311" ht="14.25" customHeight="1">
      <c r="A9311" s="4"/>
      <c r="B9311" s="4"/>
    </row>
    <row r="9312" ht="14.25" customHeight="1">
      <c r="A9312" s="4"/>
      <c r="B9312" s="4"/>
    </row>
    <row r="9313" ht="14.25" customHeight="1">
      <c r="A9313" s="4"/>
      <c r="B9313" s="4"/>
    </row>
    <row r="9314" ht="14.25" customHeight="1">
      <c r="A9314" s="4"/>
      <c r="B9314" s="4"/>
    </row>
    <row r="9315" ht="14.25" customHeight="1">
      <c r="A9315" s="4"/>
      <c r="B9315" s="4"/>
    </row>
    <row r="9316" ht="14.25" customHeight="1">
      <c r="A9316" s="4"/>
      <c r="B9316" s="4"/>
    </row>
    <row r="9317" ht="14.25" customHeight="1">
      <c r="A9317" s="4"/>
      <c r="B9317" s="4"/>
    </row>
    <row r="9318" ht="14.25" customHeight="1">
      <c r="A9318" s="4"/>
      <c r="B9318" s="4"/>
    </row>
    <row r="9319" ht="14.25" customHeight="1">
      <c r="A9319" s="4"/>
      <c r="B9319" s="4"/>
    </row>
    <row r="9320" ht="14.25" customHeight="1">
      <c r="A9320" s="4"/>
      <c r="B9320" s="4"/>
    </row>
    <row r="9321" ht="14.25" customHeight="1">
      <c r="A9321" s="4"/>
      <c r="B9321" s="4"/>
    </row>
    <row r="9322" ht="14.25" customHeight="1">
      <c r="A9322" s="4"/>
      <c r="B9322" s="4"/>
    </row>
    <row r="9323" ht="14.25" customHeight="1">
      <c r="A9323" s="4"/>
      <c r="B9323" s="4"/>
    </row>
    <row r="9324" ht="14.25" customHeight="1">
      <c r="A9324" s="4"/>
      <c r="B9324" s="4"/>
    </row>
    <row r="9325" ht="14.25" customHeight="1">
      <c r="A9325" s="4"/>
      <c r="B9325" s="4"/>
    </row>
    <row r="9326" ht="14.25" customHeight="1">
      <c r="A9326" s="4"/>
      <c r="B9326" s="4"/>
    </row>
    <row r="9327" ht="14.25" customHeight="1">
      <c r="A9327" s="4"/>
      <c r="B9327" s="4"/>
    </row>
    <row r="9328" ht="14.25" customHeight="1">
      <c r="A9328" s="4"/>
      <c r="B9328" s="4"/>
    </row>
    <row r="9329" ht="14.25" customHeight="1">
      <c r="A9329" s="4"/>
      <c r="B9329" s="4"/>
    </row>
    <row r="9330" ht="14.25" customHeight="1">
      <c r="A9330" s="4"/>
      <c r="B9330" s="4"/>
    </row>
    <row r="9331" ht="14.25" customHeight="1">
      <c r="A9331" s="4"/>
      <c r="B9331" s="4"/>
    </row>
    <row r="9332" ht="14.25" customHeight="1">
      <c r="A9332" s="4"/>
      <c r="B9332" s="4"/>
    </row>
    <row r="9333" ht="14.25" customHeight="1">
      <c r="A9333" s="4"/>
      <c r="B9333" s="4"/>
    </row>
    <row r="9334" ht="14.25" customHeight="1">
      <c r="A9334" s="4"/>
      <c r="B9334" s="4"/>
    </row>
    <row r="9335" ht="14.25" customHeight="1">
      <c r="A9335" s="4"/>
      <c r="B9335" s="4"/>
    </row>
    <row r="9336" ht="14.25" customHeight="1">
      <c r="A9336" s="4"/>
      <c r="B9336" s="4"/>
    </row>
    <row r="9337" ht="14.25" customHeight="1">
      <c r="A9337" s="4"/>
      <c r="B9337" s="4"/>
    </row>
    <row r="9338" ht="14.25" customHeight="1">
      <c r="A9338" s="4"/>
      <c r="B9338" s="4"/>
    </row>
    <row r="9339" ht="14.25" customHeight="1">
      <c r="A9339" s="4"/>
      <c r="B9339" s="4"/>
    </row>
    <row r="9340" ht="14.25" customHeight="1">
      <c r="A9340" s="4"/>
      <c r="B9340" s="4"/>
    </row>
    <row r="9341" ht="14.25" customHeight="1">
      <c r="A9341" s="4"/>
      <c r="B9341" s="4"/>
    </row>
    <row r="9342" ht="14.25" customHeight="1">
      <c r="A9342" s="4"/>
      <c r="B9342" s="4"/>
    </row>
    <row r="9343" ht="14.25" customHeight="1">
      <c r="A9343" s="4"/>
      <c r="B9343" s="4"/>
    </row>
    <row r="9344" ht="14.25" customHeight="1">
      <c r="A9344" s="4"/>
      <c r="B9344" s="4"/>
    </row>
    <row r="9345" ht="14.25" customHeight="1">
      <c r="A9345" s="4"/>
      <c r="B9345" s="4"/>
    </row>
    <row r="9346" ht="14.25" customHeight="1">
      <c r="A9346" s="4"/>
      <c r="B9346" s="4"/>
    </row>
    <row r="9347" ht="14.25" customHeight="1">
      <c r="A9347" s="4"/>
      <c r="B9347" s="4"/>
    </row>
    <row r="9348" ht="14.25" customHeight="1">
      <c r="A9348" s="4"/>
      <c r="B9348" s="4"/>
    </row>
    <row r="9349" ht="14.25" customHeight="1">
      <c r="A9349" s="4"/>
      <c r="B9349" s="4"/>
    </row>
    <row r="9350" ht="14.25" customHeight="1">
      <c r="A9350" s="4"/>
      <c r="B9350" s="4"/>
    </row>
    <row r="9351" ht="14.25" customHeight="1">
      <c r="A9351" s="4"/>
      <c r="B9351" s="4"/>
    </row>
    <row r="9352" ht="14.25" customHeight="1">
      <c r="A9352" s="4"/>
      <c r="B9352" s="4"/>
    </row>
    <row r="9353" ht="14.25" customHeight="1">
      <c r="A9353" s="4"/>
      <c r="B9353" s="4"/>
    </row>
    <row r="9354" ht="14.25" customHeight="1">
      <c r="A9354" s="4"/>
      <c r="B9354" s="4"/>
    </row>
    <row r="9355" ht="14.25" customHeight="1">
      <c r="A9355" s="4"/>
      <c r="B9355" s="4"/>
    </row>
    <row r="9356" ht="14.25" customHeight="1">
      <c r="A9356" s="4"/>
      <c r="B9356" s="4"/>
    </row>
    <row r="9357" ht="14.25" customHeight="1">
      <c r="A9357" s="4"/>
      <c r="B9357" s="4"/>
    </row>
    <row r="9358" ht="14.25" customHeight="1">
      <c r="A9358" s="4"/>
      <c r="B9358" s="4"/>
    </row>
    <row r="9359" ht="14.25" customHeight="1">
      <c r="A9359" s="4"/>
      <c r="B9359" s="4"/>
    </row>
    <row r="9360" ht="14.25" customHeight="1">
      <c r="A9360" s="4"/>
      <c r="B9360" s="4"/>
    </row>
    <row r="9361" ht="14.25" customHeight="1">
      <c r="A9361" s="4"/>
      <c r="B9361" s="4"/>
    </row>
    <row r="9362" ht="14.25" customHeight="1">
      <c r="A9362" s="4"/>
      <c r="B9362" s="4"/>
    </row>
    <row r="9363" ht="14.25" customHeight="1">
      <c r="A9363" s="4"/>
      <c r="B9363" s="4"/>
    </row>
    <row r="9364" ht="14.25" customHeight="1">
      <c r="A9364" s="4"/>
      <c r="B9364" s="4"/>
    </row>
    <row r="9365" ht="14.25" customHeight="1">
      <c r="A9365" s="4"/>
      <c r="B9365" s="4"/>
    </row>
    <row r="9366" ht="14.25" customHeight="1">
      <c r="A9366" s="4"/>
      <c r="B9366" s="4"/>
    </row>
    <row r="9367" ht="14.25" customHeight="1">
      <c r="A9367" s="4"/>
      <c r="B9367" s="4"/>
    </row>
    <row r="9368" ht="14.25" customHeight="1">
      <c r="A9368" s="4"/>
      <c r="B9368" s="4"/>
    </row>
    <row r="9369" ht="14.25" customHeight="1">
      <c r="A9369" s="4"/>
      <c r="B9369" s="4"/>
    </row>
    <row r="9370" ht="14.25" customHeight="1">
      <c r="A9370" s="4"/>
      <c r="B9370" s="4"/>
    </row>
    <row r="9371" ht="14.25" customHeight="1">
      <c r="A9371" s="4"/>
      <c r="B9371" s="4"/>
    </row>
    <row r="9372" ht="14.25" customHeight="1">
      <c r="A9372" s="4"/>
      <c r="B9372" s="4"/>
    </row>
    <row r="9373" ht="14.25" customHeight="1">
      <c r="A9373" s="4"/>
      <c r="B9373" s="4"/>
    </row>
    <row r="9374" ht="14.25" customHeight="1">
      <c r="A9374" s="4"/>
      <c r="B9374" s="4"/>
    </row>
    <row r="9375" ht="14.25" customHeight="1">
      <c r="A9375" s="4"/>
      <c r="B9375" s="4"/>
    </row>
    <row r="9376" ht="14.25" customHeight="1">
      <c r="A9376" s="4"/>
      <c r="B9376" s="4"/>
    </row>
    <row r="9377" ht="14.25" customHeight="1">
      <c r="A9377" s="4"/>
      <c r="B9377" s="4"/>
    </row>
    <row r="9378" ht="14.25" customHeight="1">
      <c r="A9378" s="4"/>
      <c r="B9378" s="4"/>
    </row>
    <row r="9379" ht="14.25" customHeight="1">
      <c r="A9379" s="4"/>
      <c r="B9379" s="4"/>
    </row>
    <row r="9380" ht="14.25" customHeight="1">
      <c r="A9380" s="4"/>
      <c r="B9380" s="4"/>
    </row>
    <row r="9381" ht="14.25" customHeight="1">
      <c r="A9381" s="4"/>
      <c r="B9381" s="4"/>
    </row>
    <row r="9382" ht="14.25" customHeight="1">
      <c r="A9382" s="4"/>
      <c r="B9382" s="4"/>
    </row>
    <row r="9383" ht="14.25" customHeight="1">
      <c r="A9383" s="4"/>
      <c r="B9383" s="4"/>
    </row>
    <row r="9384" ht="14.25" customHeight="1">
      <c r="A9384" s="4"/>
      <c r="B9384" s="4"/>
    </row>
    <row r="9385" ht="14.25" customHeight="1">
      <c r="A9385" s="4"/>
      <c r="B9385" s="4"/>
    </row>
    <row r="9386" ht="14.25" customHeight="1">
      <c r="A9386" s="4"/>
      <c r="B9386" s="4"/>
    </row>
    <row r="9387" ht="14.25" customHeight="1">
      <c r="A9387" s="4"/>
      <c r="B9387" s="4"/>
    </row>
    <row r="9388" ht="14.25" customHeight="1">
      <c r="A9388" s="4"/>
      <c r="B9388" s="4"/>
    </row>
    <row r="9389" ht="14.25" customHeight="1">
      <c r="A9389" s="4"/>
      <c r="B9389" s="4"/>
    </row>
    <row r="9390" ht="14.25" customHeight="1">
      <c r="A9390" s="4"/>
      <c r="B9390" s="4"/>
    </row>
    <row r="9391" ht="14.25" customHeight="1">
      <c r="A9391" s="4"/>
      <c r="B9391" s="4"/>
    </row>
    <row r="9392" ht="14.25" customHeight="1">
      <c r="A9392" s="4"/>
      <c r="B9392" s="4"/>
    </row>
    <row r="9393" ht="14.25" customHeight="1">
      <c r="A9393" s="4"/>
      <c r="B9393" s="4"/>
    </row>
    <row r="9394" ht="14.25" customHeight="1">
      <c r="A9394" s="4"/>
      <c r="B9394" s="4"/>
    </row>
    <row r="9395" ht="14.25" customHeight="1">
      <c r="A9395" s="4"/>
      <c r="B9395" s="4"/>
    </row>
    <row r="9396" ht="14.25" customHeight="1">
      <c r="A9396" s="4"/>
      <c r="B9396" s="4"/>
    </row>
    <row r="9397" ht="14.25" customHeight="1">
      <c r="A9397" s="4"/>
      <c r="B9397" s="4"/>
    </row>
    <row r="9398" ht="14.25" customHeight="1">
      <c r="A9398" s="4"/>
      <c r="B9398" s="4"/>
    </row>
    <row r="9399" ht="14.25" customHeight="1">
      <c r="A9399" s="4"/>
      <c r="B9399" s="4"/>
    </row>
    <row r="9400" ht="14.25" customHeight="1">
      <c r="A9400" s="4"/>
      <c r="B9400" s="4"/>
    </row>
    <row r="9401" ht="14.25" customHeight="1">
      <c r="A9401" s="4"/>
      <c r="B9401" s="4"/>
    </row>
    <row r="9402" ht="14.25" customHeight="1">
      <c r="A9402" s="4"/>
      <c r="B9402" s="4"/>
    </row>
    <row r="9403" ht="14.25" customHeight="1">
      <c r="A9403" s="4"/>
      <c r="B9403" s="4"/>
    </row>
    <row r="9404" ht="14.25" customHeight="1">
      <c r="A9404" s="4"/>
      <c r="B9404" s="4"/>
    </row>
    <row r="9405" ht="14.25" customHeight="1">
      <c r="A9405" s="4"/>
      <c r="B9405" s="4"/>
    </row>
    <row r="9406" ht="14.25" customHeight="1">
      <c r="A9406" s="4"/>
      <c r="B9406" s="4"/>
    </row>
    <row r="9407" ht="14.25" customHeight="1">
      <c r="A9407" s="4"/>
      <c r="B9407" s="4"/>
    </row>
    <row r="9408" ht="14.25" customHeight="1">
      <c r="A9408" s="4"/>
      <c r="B9408" s="4"/>
    </row>
    <row r="9409" ht="14.25" customHeight="1">
      <c r="A9409" s="4"/>
      <c r="B9409" s="4"/>
    </row>
    <row r="9410" ht="14.25" customHeight="1">
      <c r="A9410" s="4"/>
      <c r="B9410" s="4"/>
    </row>
    <row r="9411" ht="14.25" customHeight="1">
      <c r="A9411" s="4"/>
      <c r="B9411" s="4"/>
    </row>
    <row r="9412" ht="14.25" customHeight="1">
      <c r="A9412" s="4"/>
      <c r="B9412" s="4"/>
    </row>
    <row r="9413" ht="14.25" customHeight="1">
      <c r="A9413" s="4"/>
      <c r="B9413" s="4"/>
    </row>
    <row r="9414" ht="14.25" customHeight="1">
      <c r="A9414" s="4"/>
      <c r="B9414" s="4"/>
    </row>
    <row r="9415" ht="14.25" customHeight="1">
      <c r="A9415" s="4"/>
      <c r="B9415" s="4"/>
    </row>
    <row r="9416" ht="14.25" customHeight="1">
      <c r="A9416" s="4"/>
      <c r="B9416" s="4"/>
    </row>
    <row r="9417" ht="14.25" customHeight="1">
      <c r="A9417" s="4"/>
      <c r="B9417" s="4"/>
    </row>
    <row r="9418" ht="14.25" customHeight="1">
      <c r="A9418" s="4"/>
      <c r="B9418" s="4"/>
    </row>
    <row r="9419" ht="14.25" customHeight="1">
      <c r="A9419" s="4"/>
      <c r="B9419" s="4"/>
    </row>
    <row r="9420" ht="14.25" customHeight="1">
      <c r="A9420" s="4"/>
      <c r="B9420" s="4"/>
    </row>
    <row r="9421" ht="14.25" customHeight="1">
      <c r="A9421" s="4"/>
      <c r="B9421" s="4"/>
    </row>
    <row r="9422" ht="14.25" customHeight="1">
      <c r="A9422" s="4"/>
      <c r="B9422" s="4"/>
    </row>
    <row r="9423" ht="14.25" customHeight="1">
      <c r="A9423" s="4"/>
      <c r="B9423" s="4"/>
    </row>
    <row r="9424" ht="14.25" customHeight="1">
      <c r="A9424" s="4"/>
      <c r="B9424" s="4"/>
    </row>
    <row r="9425" ht="14.25" customHeight="1">
      <c r="A9425" s="4"/>
      <c r="B9425" s="4"/>
    </row>
    <row r="9426" ht="14.25" customHeight="1">
      <c r="A9426" s="4"/>
      <c r="B9426" s="4"/>
    </row>
    <row r="9427" ht="14.25" customHeight="1">
      <c r="A9427" s="4"/>
      <c r="B9427" s="4"/>
    </row>
    <row r="9428" ht="14.25" customHeight="1">
      <c r="A9428" s="4"/>
      <c r="B9428" s="4"/>
    </row>
    <row r="9429" ht="14.25" customHeight="1">
      <c r="A9429" s="4"/>
      <c r="B9429" s="4"/>
    </row>
    <row r="9430" ht="14.25" customHeight="1">
      <c r="A9430" s="4"/>
      <c r="B9430" s="4"/>
    </row>
    <row r="9431" ht="14.25" customHeight="1">
      <c r="A9431" s="4"/>
      <c r="B9431" s="4"/>
    </row>
    <row r="9432" ht="14.25" customHeight="1">
      <c r="A9432" s="4"/>
      <c r="B9432" s="4"/>
    </row>
    <row r="9433" ht="14.25" customHeight="1">
      <c r="A9433" s="4"/>
      <c r="B9433" s="4"/>
    </row>
    <row r="9434" ht="14.25" customHeight="1">
      <c r="A9434" s="4"/>
      <c r="B9434" s="4"/>
    </row>
    <row r="9435" ht="14.25" customHeight="1">
      <c r="A9435" s="4"/>
      <c r="B9435" s="4"/>
    </row>
    <row r="9436" ht="14.25" customHeight="1">
      <c r="A9436" s="4"/>
      <c r="B9436" s="4"/>
    </row>
    <row r="9437" ht="14.25" customHeight="1">
      <c r="A9437" s="4"/>
      <c r="B9437" s="4"/>
    </row>
    <row r="9438" ht="14.25" customHeight="1">
      <c r="A9438" s="4"/>
      <c r="B9438" s="4"/>
    </row>
    <row r="9439" ht="14.25" customHeight="1">
      <c r="A9439" s="4"/>
      <c r="B9439" s="4"/>
    </row>
    <row r="9440" ht="14.25" customHeight="1">
      <c r="A9440" s="4"/>
      <c r="B9440" s="4"/>
    </row>
    <row r="9441" ht="14.25" customHeight="1">
      <c r="A9441" s="4"/>
      <c r="B9441" s="4"/>
    </row>
    <row r="9442" ht="14.25" customHeight="1">
      <c r="A9442" s="4"/>
      <c r="B9442" s="4"/>
    </row>
    <row r="9443" ht="14.25" customHeight="1">
      <c r="A9443" s="4"/>
      <c r="B9443" s="4"/>
    </row>
    <row r="9444" ht="14.25" customHeight="1">
      <c r="A9444" s="4"/>
      <c r="B9444" s="4"/>
    </row>
    <row r="9445" ht="14.25" customHeight="1">
      <c r="A9445" s="4"/>
      <c r="B9445" s="4"/>
    </row>
    <row r="9446" ht="14.25" customHeight="1">
      <c r="A9446" s="4"/>
      <c r="B9446" s="4"/>
    </row>
    <row r="9447" ht="14.25" customHeight="1">
      <c r="A9447" s="4"/>
      <c r="B9447" s="4"/>
    </row>
    <row r="9448" ht="14.25" customHeight="1">
      <c r="A9448" s="4"/>
      <c r="B9448" s="4"/>
    </row>
    <row r="9449" ht="14.25" customHeight="1">
      <c r="A9449" s="4"/>
      <c r="B9449" s="4"/>
    </row>
    <row r="9450" ht="14.25" customHeight="1">
      <c r="A9450" s="4"/>
      <c r="B9450" s="4"/>
    </row>
    <row r="9451" ht="14.25" customHeight="1">
      <c r="A9451" s="4"/>
      <c r="B9451" s="4"/>
    </row>
    <row r="9452" ht="14.25" customHeight="1">
      <c r="A9452" s="4"/>
      <c r="B9452" s="4"/>
    </row>
    <row r="9453" ht="14.25" customHeight="1">
      <c r="A9453" s="4"/>
      <c r="B9453" s="4"/>
    </row>
    <row r="9454" ht="14.25" customHeight="1">
      <c r="A9454" s="4"/>
      <c r="B9454" s="4"/>
    </row>
    <row r="9455" ht="14.25" customHeight="1">
      <c r="A9455" s="4"/>
      <c r="B9455" s="4"/>
    </row>
    <row r="9456" ht="14.25" customHeight="1">
      <c r="A9456" s="4"/>
      <c r="B9456" s="4"/>
    </row>
    <row r="9457" ht="14.25" customHeight="1">
      <c r="A9457" s="4"/>
      <c r="B9457" s="4"/>
    </row>
    <row r="9458" ht="14.25" customHeight="1">
      <c r="A9458" s="4"/>
      <c r="B9458" s="4"/>
    </row>
    <row r="9459" ht="14.25" customHeight="1">
      <c r="A9459" s="4"/>
      <c r="B9459" s="4"/>
    </row>
    <row r="9460" ht="14.25" customHeight="1">
      <c r="A9460" s="4"/>
      <c r="B9460" s="4"/>
    </row>
    <row r="9461" ht="14.25" customHeight="1">
      <c r="A9461" s="4"/>
      <c r="B9461" s="4"/>
    </row>
    <row r="9462" ht="14.25" customHeight="1">
      <c r="A9462" s="4"/>
      <c r="B9462" s="4"/>
    </row>
    <row r="9463" ht="14.25" customHeight="1">
      <c r="A9463" s="4"/>
      <c r="B9463" s="4"/>
    </row>
    <row r="9464" ht="14.25" customHeight="1">
      <c r="A9464" s="4"/>
      <c r="B9464" s="4"/>
    </row>
    <row r="9465" ht="14.25" customHeight="1">
      <c r="A9465" s="4"/>
      <c r="B9465" s="4"/>
    </row>
    <row r="9466" ht="14.25" customHeight="1">
      <c r="A9466" s="4"/>
      <c r="B9466" s="4"/>
    </row>
    <row r="9467" ht="14.25" customHeight="1">
      <c r="A9467" s="4"/>
      <c r="B9467" s="4"/>
    </row>
    <row r="9468" ht="14.25" customHeight="1">
      <c r="A9468" s="4"/>
      <c r="B9468" s="4"/>
    </row>
    <row r="9469" ht="14.25" customHeight="1">
      <c r="A9469" s="4"/>
      <c r="B9469" s="4"/>
    </row>
    <row r="9470" ht="14.25" customHeight="1">
      <c r="A9470" s="4"/>
      <c r="B9470" s="4"/>
    </row>
    <row r="9471" ht="14.25" customHeight="1">
      <c r="A9471" s="4"/>
      <c r="B9471" s="4"/>
    </row>
    <row r="9472" ht="14.25" customHeight="1">
      <c r="A9472" s="4"/>
      <c r="B9472" s="4"/>
    </row>
    <row r="9473" ht="14.25" customHeight="1">
      <c r="A9473" s="4"/>
      <c r="B9473" s="4"/>
    </row>
    <row r="9474" ht="14.25" customHeight="1">
      <c r="A9474" s="4"/>
      <c r="B9474" s="4"/>
    </row>
    <row r="9475" ht="14.25" customHeight="1">
      <c r="A9475" s="4"/>
      <c r="B9475" s="4"/>
    </row>
    <row r="9476" ht="14.25" customHeight="1">
      <c r="A9476" s="4"/>
      <c r="B9476" s="4"/>
    </row>
    <row r="9477" ht="14.25" customHeight="1">
      <c r="A9477" s="4"/>
      <c r="B9477" s="4"/>
    </row>
    <row r="9478" ht="14.25" customHeight="1">
      <c r="A9478" s="4"/>
      <c r="B9478" s="4"/>
    </row>
    <row r="9479" ht="14.25" customHeight="1">
      <c r="A9479" s="4"/>
      <c r="B9479" s="4"/>
    </row>
    <row r="9480" ht="14.25" customHeight="1">
      <c r="A9480" s="4"/>
      <c r="B9480" s="4"/>
    </row>
    <row r="9481" ht="14.25" customHeight="1">
      <c r="A9481" s="4"/>
      <c r="B9481" s="4"/>
    </row>
    <row r="9482" ht="14.25" customHeight="1">
      <c r="A9482" s="4"/>
      <c r="B9482" s="4"/>
    </row>
    <row r="9483" ht="14.25" customHeight="1">
      <c r="A9483" s="4"/>
      <c r="B9483" s="4"/>
    </row>
    <row r="9484" ht="14.25" customHeight="1">
      <c r="A9484" s="4"/>
      <c r="B9484" s="4"/>
    </row>
    <row r="9485" ht="14.25" customHeight="1">
      <c r="A9485" s="4"/>
      <c r="B9485" s="4"/>
    </row>
    <row r="9486" ht="14.25" customHeight="1">
      <c r="A9486" s="4"/>
      <c r="B9486" s="4"/>
    </row>
    <row r="9487" ht="14.25" customHeight="1">
      <c r="A9487" s="4"/>
      <c r="B9487" s="4"/>
    </row>
    <row r="9488" ht="14.25" customHeight="1">
      <c r="A9488" s="4"/>
      <c r="B9488" s="4"/>
    </row>
    <row r="9489" ht="14.25" customHeight="1">
      <c r="A9489" s="4"/>
      <c r="B9489" s="4"/>
    </row>
    <row r="9490" ht="14.25" customHeight="1">
      <c r="A9490" s="4"/>
      <c r="B9490" s="4"/>
    </row>
    <row r="9491" ht="14.25" customHeight="1">
      <c r="A9491" s="4"/>
      <c r="B9491" s="4"/>
    </row>
    <row r="9492" ht="14.25" customHeight="1">
      <c r="A9492" s="4"/>
      <c r="B9492" s="4"/>
    </row>
    <row r="9493" ht="14.25" customHeight="1">
      <c r="A9493" s="4"/>
      <c r="B9493" s="4"/>
    </row>
    <row r="9494" ht="14.25" customHeight="1">
      <c r="A9494" s="4"/>
      <c r="B9494" s="4"/>
    </row>
    <row r="9495" ht="14.25" customHeight="1">
      <c r="A9495" s="4"/>
      <c r="B9495" s="4"/>
    </row>
    <row r="9496" ht="14.25" customHeight="1">
      <c r="A9496" s="4"/>
      <c r="B9496" s="4"/>
    </row>
    <row r="9497" ht="14.25" customHeight="1">
      <c r="A9497" s="4"/>
      <c r="B9497" s="4"/>
    </row>
    <row r="9498" ht="14.25" customHeight="1">
      <c r="A9498" s="4"/>
      <c r="B9498" s="4"/>
    </row>
    <row r="9499" ht="14.25" customHeight="1">
      <c r="A9499" s="4"/>
      <c r="B9499" s="4"/>
    </row>
    <row r="9500" ht="14.25" customHeight="1">
      <c r="A9500" s="4"/>
      <c r="B9500" s="4"/>
    </row>
    <row r="9501" ht="14.25" customHeight="1">
      <c r="A9501" s="4"/>
      <c r="B9501" s="4"/>
    </row>
    <row r="9502" ht="14.25" customHeight="1">
      <c r="A9502" s="4"/>
      <c r="B9502" s="4"/>
    </row>
    <row r="9503" ht="14.25" customHeight="1">
      <c r="A9503" s="4"/>
      <c r="B9503" s="4"/>
    </row>
    <row r="9504" ht="14.25" customHeight="1">
      <c r="A9504" s="4"/>
      <c r="B9504" s="4"/>
    </row>
    <row r="9505" ht="14.25" customHeight="1">
      <c r="A9505" s="4"/>
      <c r="B9505" s="4"/>
    </row>
    <row r="9506" ht="14.25" customHeight="1">
      <c r="A9506" s="4"/>
      <c r="B9506" s="4"/>
    </row>
    <row r="9507" ht="14.25" customHeight="1">
      <c r="A9507" s="4"/>
      <c r="B9507" s="4"/>
    </row>
    <row r="9508" ht="14.25" customHeight="1">
      <c r="A9508" s="4"/>
      <c r="B9508" s="4"/>
    </row>
    <row r="9509" ht="14.25" customHeight="1">
      <c r="A9509" s="4"/>
      <c r="B9509" s="4"/>
    </row>
    <row r="9510" ht="14.25" customHeight="1">
      <c r="A9510" s="4"/>
      <c r="B9510" s="4"/>
    </row>
    <row r="9511" ht="14.25" customHeight="1">
      <c r="A9511" s="4"/>
      <c r="B9511" s="4"/>
    </row>
    <row r="9512" ht="14.25" customHeight="1">
      <c r="A9512" s="4"/>
      <c r="B9512" s="4"/>
    </row>
    <row r="9513" ht="14.25" customHeight="1">
      <c r="A9513" s="4"/>
      <c r="B9513" s="4"/>
    </row>
    <row r="9514" ht="14.25" customHeight="1">
      <c r="A9514" s="4"/>
      <c r="B9514" s="4"/>
    </row>
    <row r="9515" ht="14.25" customHeight="1">
      <c r="A9515" s="4"/>
      <c r="B9515" s="4"/>
    </row>
    <row r="9516" ht="14.25" customHeight="1">
      <c r="A9516" s="4"/>
      <c r="B9516" s="4"/>
    </row>
    <row r="9517" ht="14.25" customHeight="1">
      <c r="A9517" s="4"/>
      <c r="B9517" s="4"/>
    </row>
    <row r="9518" ht="14.25" customHeight="1">
      <c r="A9518" s="4"/>
      <c r="B9518" s="4"/>
    </row>
    <row r="9519" ht="14.25" customHeight="1">
      <c r="A9519" s="4"/>
      <c r="B9519" s="4"/>
    </row>
    <row r="9520" ht="14.25" customHeight="1">
      <c r="A9520" s="4"/>
      <c r="B9520" s="4"/>
    </row>
    <row r="9521" ht="14.25" customHeight="1">
      <c r="A9521" s="4"/>
      <c r="B9521" s="4"/>
    </row>
    <row r="9522" ht="14.25" customHeight="1">
      <c r="A9522" s="4"/>
      <c r="B9522" s="4"/>
    </row>
    <row r="9523" ht="14.25" customHeight="1">
      <c r="A9523" s="4"/>
      <c r="B9523" s="4"/>
    </row>
    <row r="9524" ht="14.25" customHeight="1">
      <c r="A9524" s="4"/>
      <c r="B9524" s="4"/>
    </row>
    <row r="9525" ht="14.25" customHeight="1">
      <c r="A9525" s="4"/>
      <c r="B9525" s="4"/>
    </row>
    <row r="9526" ht="14.25" customHeight="1">
      <c r="A9526" s="4"/>
      <c r="B9526" s="4"/>
    </row>
    <row r="9527" ht="14.25" customHeight="1">
      <c r="A9527" s="4"/>
      <c r="B9527" s="4"/>
    </row>
    <row r="9528" ht="14.25" customHeight="1">
      <c r="A9528" s="4"/>
      <c r="B9528" s="4"/>
    </row>
    <row r="9529" ht="14.25" customHeight="1">
      <c r="A9529" s="4"/>
      <c r="B9529" s="4"/>
    </row>
    <row r="9530" ht="14.25" customHeight="1">
      <c r="A9530" s="4"/>
      <c r="B9530" s="4"/>
    </row>
    <row r="9531" ht="14.25" customHeight="1">
      <c r="A9531" s="4"/>
      <c r="B9531" s="4"/>
    </row>
    <row r="9532" ht="14.25" customHeight="1">
      <c r="A9532" s="4"/>
      <c r="B9532" s="4"/>
    </row>
    <row r="9533" ht="14.25" customHeight="1">
      <c r="A9533" s="4"/>
      <c r="B9533" s="4"/>
    </row>
    <row r="9534" ht="14.25" customHeight="1">
      <c r="A9534" s="4"/>
      <c r="B9534" s="4"/>
    </row>
    <row r="9535" ht="14.25" customHeight="1">
      <c r="A9535" s="4"/>
      <c r="B9535" s="4"/>
    </row>
    <row r="9536" ht="14.25" customHeight="1">
      <c r="A9536" s="4"/>
      <c r="B9536" s="4"/>
    </row>
    <row r="9537" ht="14.25" customHeight="1">
      <c r="A9537" s="4"/>
      <c r="B9537" s="4"/>
    </row>
    <row r="9538" ht="14.25" customHeight="1">
      <c r="A9538" s="4"/>
      <c r="B9538" s="4"/>
    </row>
    <row r="9539" ht="14.25" customHeight="1">
      <c r="A9539" s="4"/>
      <c r="B9539" s="4"/>
    </row>
    <row r="9540" ht="14.25" customHeight="1">
      <c r="A9540" s="4"/>
      <c r="B9540" s="4"/>
    </row>
    <row r="9541" ht="14.25" customHeight="1">
      <c r="A9541" s="4"/>
      <c r="B9541" s="4"/>
    </row>
    <row r="9542" ht="14.25" customHeight="1">
      <c r="A9542" s="4"/>
      <c r="B9542" s="4"/>
    </row>
    <row r="9543" ht="14.25" customHeight="1">
      <c r="A9543" s="4"/>
      <c r="B9543" s="4"/>
    </row>
    <row r="9544" ht="14.25" customHeight="1">
      <c r="A9544" s="4"/>
      <c r="B9544" s="4"/>
    </row>
    <row r="9545" ht="14.25" customHeight="1">
      <c r="A9545" s="4"/>
      <c r="B9545" s="4"/>
    </row>
    <row r="9546" ht="14.25" customHeight="1">
      <c r="A9546" s="4"/>
      <c r="B9546" s="4"/>
    </row>
    <row r="9547" ht="14.25" customHeight="1">
      <c r="A9547" s="4"/>
      <c r="B9547" s="4"/>
    </row>
    <row r="9548" ht="14.25" customHeight="1">
      <c r="A9548" s="4"/>
      <c r="B9548" s="4"/>
    </row>
    <row r="9549" ht="14.25" customHeight="1">
      <c r="A9549" s="4"/>
      <c r="B9549" s="4"/>
    </row>
    <row r="9550" ht="14.25" customHeight="1">
      <c r="A9550" s="4"/>
      <c r="B9550" s="4"/>
    </row>
    <row r="9551" ht="14.25" customHeight="1">
      <c r="A9551" s="4"/>
      <c r="B9551" s="4"/>
    </row>
    <row r="9552" ht="14.25" customHeight="1">
      <c r="A9552" s="4"/>
      <c r="B9552" s="4"/>
    </row>
    <row r="9553" ht="14.25" customHeight="1">
      <c r="A9553" s="4"/>
      <c r="B9553" s="4"/>
    </row>
    <row r="9554" ht="14.25" customHeight="1">
      <c r="A9554" s="4"/>
      <c r="B9554" s="4"/>
    </row>
    <row r="9555" ht="14.25" customHeight="1">
      <c r="A9555" s="4"/>
      <c r="B9555" s="4"/>
    </row>
    <row r="9556" ht="14.25" customHeight="1">
      <c r="A9556" s="4"/>
      <c r="B9556" s="4"/>
    </row>
    <row r="9557" ht="14.25" customHeight="1">
      <c r="A9557" s="4"/>
      <c r="B9557" s="4"/>
    </row>
    <row r="9558" ht="14.25" customHeight="1">
      <c r="A9558" s="4"/>
      <c r="B9558" s="4"/>
    </row>
    <row r="9559" ht="14.25" customHeight="1">
      <c r="A9559" s="4"/>
      <c r="B9559" s="4"/>
    </row>
    <row r="9560" ht="14.25" customHeight="1">
      <c r="A9560" s="4"/>
      <c r="B9560" s="4"/>
    </row>
    <row r="9561" ht="14.25" customHeight="1">
      <c r="A9561" s="4"/>
      <c r="B9561" s="4"/>
    </row>
    <row r="9562" ht="14.25" customHeight="1">
      <c r="A9562" s="4"/>
      <c r="B9562" s="4"/>
    </row>
    <row r="9563" ht="14.25" customHeight="1">
      <c r="A9563" s="4"/>
      <c r="B9563" s="4"/>
    </row>
    <row r="9564" ht="14.25" customHeight="1">
      <c r="A9564" s="4"/>
      <c r="B9564" s="4"/>
    </row>
    <row r="9565" ht="14.25" customHeight="1">
      <c r="A9565" s="4"/>
      <c r="B9565" s="4"/>
    </row>
    <row r="9566" ht="14.25" customHeight="1">
      <c r="A9566" s="4"/>
      <c r="B9566" s="4"/>
    </row>
    <row r="9567" ht="14.25" customHeight="1">
      <c r="A9567" s="4"/>
      <c r="B9567" s="4"/>
    </row>
    <row r="9568" ht="14.25" customHeight="1">
      <c r="A9568" s="4"/>
      <c r="B9568" s="4"/>
    </row>
    <row r="9569" ht="14.25" customHeight="1">
      <c r="A9569" s="4"/>
      <c r="B9569" s="4"/>
    </row>
    <row r="9570" ht="14.25" customHeight="1">
      <c r="A9570" s="4"/>
      <c r="B9570" s="4"/>
    </row>
    <row r="9571" ht="14.25" customHeight="1">
      <c r="A9571" s="4"/>
      <c r="B9571" s="4"/>
    </row>
    <row r="9572" ht="14.25" customHeight="1">
      <c r="A9572" s="4"/>
      <c r="B9572" s="4"/>
    </row>
    <row r="9573" ht="14.25" customHeight="1">
      <c r="A9573" s="4"/>
      <c r="B9573" s="4"/>
    </row>
    <row r="9574" ht="14.25" customHeight="1">
      <c r="A9574" s="4"/>
      <c r="B9574" s="4"/>
    </row>
    <row r="9575" ht="14.25" customHeight="1">
      <c r="A9575" s="4"/>
      <c r="B9575" s="4"/>
    </row>
    <row r="9576" ht="14.25" customHeight="1">
      <c r="A9576" s="4"/>
      <c r="B9576" s="4"/>
    </row>
    <row r="9577" ht="14.25" customHeight="1">
      <c r="A9577" s="4"/>
      <c r="B9577" s="4"/>
    </row>
    <row r="9578" ht="14.25" customHeight="1">
      <c r="A9578" s="4"/>
      <c r="B9578" s="4"/>
    </row>
    <row r="9579" ht="14.25" customHeight="1">
      <c r="A9579" s="4"/>
      <c r="B9579" s="4"/>
    </row>
    <row r="9580" ht="14.25" customHeight="1">
      <c r="A9580" s="4"/>
      <c r="B9580" s="4"/>
    </row>
    <row r="9581" ht="14.25" customHeight="1">
      <c r="A9581" s="4"/>
      <c r="B9581" s="4"/>
    </row>
    <row r="9582" ht="14.25" customHeight="1">
      <c r="A9582" s="4"/>
      <c r="B9582" s="4"/>
    </row>
    <row r="9583" ht="14.25" customHeight="1">
      <c r="A9583" s="4"/>
      <c r="B9583" s="4"/>
    </row>
    <row r="9584" ht="14.25" customHeight="1">
      <c r="A9584" s="4"/>
      <c r="B9584" s="4"/>
    </row>
    <row r="9585" ht="14.25" customHeight="1">
      <c r="A9585" s="4"/>
      <c r="B9585" s="4"/>
    </row>
    <row r="9586" ht="14.25" customHeight="1">
      <c r="A9586" s="4"/>
      <c r="B9586" s="4"/>
    </row>
    <row r="9587" ht="14.25" customHeight="1">
      <c r="A9587" s="4"/>
      <c r="B9587" s="4"/>
    </row>
    <row r="9588" ht="14.25" customHeight="1">
      <c r="A9588" s="4"/>
      <c r="B9588" s="4"/>
    </row>
    <row r="9589" ht="14.25" customHeight="1">
      <c r="A9589" s="4"/>
      <c r="B9589" s="4"/>
    </row>
    <row r="9590" ht="14.25" customHeight="1">
      <c r="A9590" s="4"/>
      <c r="B9590" s="4"/>
    </row>
    <row r="9591" ht="14.25" customHeight="1">
      <c r="A9591" s="4"/>
      <c r="B9591" s="4"/>
    </row>
    <row r="9592" ht="14.25" customHeight="1">
      <c r="A9592" s="4"/>
      <c r="B9592" s="4"/>
    </row>
    <row r="9593" ht="14.25" customHeight="1">
      <c r="A9593" s="4"/>
      <c r="B9593" s="4"/>
    </row>
    <row r="9594" ht="14.25" customHeight="1">
      <c r="A9594" s="4"/>
      <c r="B9594" s="4"/>
    </row>
    <row r="9595" ht="14.25" customHeight="1">
      <c r="A9595" s="4"/>
      <c r="B9595" s="4"/>
    </row>
    <row r="9596" ht="14.25" customHeight="1">
      <c r="A9596" s="4"/>
      <c r="B9596" s="4"/>
    </row>
    <row r="9597" ht="14.25" customHeight="1">
      <c r="A9597" s="4"/>
      <c r="B9597" s="4"/>
    </row>
    <row r="9598" ht="14.25" customHeight="1">
      <c r="A9598" s="4"/>
      <c r="B9598" s="4"/>
    </row>
    <row r="9599" ht="14.25" customHeight="1">
      <c r="A9599" s="4"/>
      <c r="B9599" s="4"/>
    </row>
    <row r="9600" ht="14.25" customHeight="1">
      <c r="A9600" s="4"/>
      <c r="B9600" s="4"/>
    </row>
    <row r="9601" ht="14.25" customHeight="1">
      <c r="A9601" s="4"/>
      <c r="B9601" s="4"/>
    </row>
    <row r="9602" ht="14.25" customHeight="1">
      <c r="A9602" s="4"/>
      <c r="B9602" s="4"/>
    </row>
    <row r="9603" ht="14.25" customHeight="1">
      <c r="A9603" s="4"/>
      <c r="B9603" s="4"/>
    </row>
    <row r="9604" ht="14.25" customHeight="1">
      <c r="A9604" s="4"/>
      <c r="B9604" s="4"/>
    </row>
    <row r="9605" ht="14.25" customHeight="1">
      <c r="A9605" s="4"/>
      <c r="B9605" s="4"/>
    </row>
    <row r="9606" ht="14.25" customHeight="1">
      <c r="A9606" s="4"/>
      <c r="B9606" s="4"/>
    </row>
    <row r="9607" ht="14.25" customHeight="1">
      <c r="A9607" s="4"/>
      <c r="B9607" s="4"/>
    </row>
    <row r="9608" ht="14.25" customHeight="1">
      <c r="A9608" s="4"/>
      <c r="B9608" s="4"/>
    </row>
    <row r="9609" ht="14.25" customHeight="1">
      <c r="A9609" s="4"/>
      <c r="B9609" s="4"/>
    </row>
    <row r="9610" ht="14.25" customHeight="1">
      <c r="A9610" s="4"/>
      <c r="B9610" s="4"/>
    </row>
    <row r="9611" ht="14.25" customHeight="1">
      <c r="A9611" s="4"/>
      <c r="B9611" s="4"/>
    </row>
    <row r="9612" ht="14.25" customHeight="1">
      <c r="A9612" s="4"/>
      <c r="B9612" s="4"/>
    </row>
    <row r="9613" ht="14.25" customHeight="1">
      <c r="A9613" s="4"/>
      <c r="B9613" s="4"/>
    </row>
    <row r="9614" ht="14.25" customHeight="1">
      <c r="A9614" s="4"/>
      <c r="B9614" s="4"/>
    </row>
    <row r="9615" ht="14.25" customHeight="1">
      <c r="A9615" s="4"/>
      <c r="B9615" s="4"/>
    </row>
    <row r="9616" ht="14.25" customHeight="1">
      <c r="A9616" s="4"/>
      <c r="B9616" s="4"/>
    </row>
    <row r="9617" ht="14.25" customHeight="1">
      <c r="A9617" s="4"/>
      <c r="B9617" s="4"/>
    </row>
    <row r="9618" ht="14.25" customHeight="1">
      <c r="A9618" s="4"/>
      <c r="B9618" s="4"/>
    </row>
    <row r="9619" ht="14.25" customHeight="1">
      <c r="A9619" s="4"/>
      <c r="B9619" s="4"/>
    </row>
    <row r="9620" ht="14.25" customHeight="1">
      <c r="A9620" s="4"/>
      <c r="B9620" s="4"/>
    </row>
    <row r="9621" ht="14.25" customHeight="1">
      <c r="A9621" s="4"/>
      <c r="B9621" s="4"/>
    </row>
    <row r="9622" ht="14.25" customHeight="1">
      <c r="A9622" s="4"/>
      <c r="B9622" s="4"/>
    </row>
    <row r="9623" ht="14.25" customHeight="1">
      <c r="A9623" s="4"/>
      <c r="B9623" s="4"/>
    </row>
    <row r="9624" ht="14.25" customHeight="1">
      <c r="A9624" s="4"/>
      <c r="B9624" s="4"/>
    </row>
    <row r="9625" ht="14.25" customHeight="1">
      <c r="A9625" s="4"/>
      <c r="B9625" s="4"/>
    </row>
    <row r="9626" ht="14.25" customHeight="1">
      <c r="A9626" s="4"/>
      <c r="B9626" s="4"/>
    </row>
    <row r="9627" ht="14.25" customHeight="1">
      <c r="A9627" s="4"/>
      <c r="B9627" s="4"/>
    </row>
    <row r="9628" ht="14.25" customHeight="1">
      <c r="A9628" s="4"/>
      <c r="B9628" s="4"/>
    </row>
    <row r="9629" ht="14.25" customHeight="1">
      <c r="A9629" s="4"/>
      <c r="B9629" s="4"/>
    </row>
    <row r="9630" ht="14.25" customHeight="1">
      <c r="A9630" s="4"/>
      <c r="B9630" s="4"/>
    </row>
    <row r="9631" ht="14.25" customHeight="1">
      <c r="A9631" s="4"/>
      <c r="B9631" s="4"/>
    </row>
    <row r="9632" ht="14.25" customHeight="1">
      <c r="A9632" s="4"/>
      <c r="B9632" s="4"/>
    </row>
    <row r="9633" ht="14.25" customHeight="1">
      <c r="A9633" s="4"/>
      <c r="B9633" s="4"/>
    </row>
    <row r="9634" ht="14.25" customHeight="1">
      <c r="A9634" s="4"/>
      <c r="B9634" s="4"/>
    </row>
    <row r="9635" ht="14.25" customHeight="1">
      <c r="A9635" s="4"/>
      <c r="B9635" s="4"/>
    </row>
    <row r="9636" ht="14.25" customHeight="1">
      <c r="A9636" s="4"/>
      <c r="B9636" s="4"/>
    </row>
    <row r="9637" ht="14.25" customHeight="1">
      <c r="A9637" s="4"/>
      <c r="B9637" s="4"/>
    </row>
    <row r="9638" ht="14.25" customHeight="1">
      <c r="A9638" s="4"/>
      <c r="B9638" s="4"/>
    </row>
    <row r="9639" ht="14.25" customHeight="1">
      <c r="A9639" s="4"/>
      <c r="B9639" s="4"/>
    </row>
    <row r="9640" ht="14.25" customHeight="1">
      <c r="A9640" s="4"/>
      <c r="B9640" s="4"/>
    </row>
    <row r="9641" ht="14.25" customHeight="1">
      <c r="A9641" s="4"/>
      <c r="B9641" s="4"/>
    </row>
    <row r="9642" ht="14.25" customHeight="1">
      <c r="A9642" s="4"/>
      <c r="B9642" s="4"/>
    </row>
    <row r="9643" ht="14.25" customHeight="1">
      <c r="A9643" s="4"/>
      <c r="B9643" s="4"/>
    </row>
    <row r="9644" ht="14.25" customHeight="1">
      <c r="A9644" s="4"/>
      <c r="B9644" s="4"/>
    </row>
    <row r="9645" ht="14.25" customHeight="1">
      <c r="A9645" s="4"/>
      <c r="B9645" s="4"/>
    </row>
    <row r="9646" ht="14.25" customHeight="1">
      <c r="A9646" s="4"/>
      <c r="B9646" s="4"/>
    </row>
    <row r="9647" ht="14.25" customHeight="1">
      <c r="A9647" s="4"/>
      <c r="B9647" s="4"/>
    </row>
    <row r="9648" ht="14.25" customHeight="1">
      <c r="A9648" s="4"/>
      <c r="B9648" s="4"/>
    </row>
    <row r="9649" ht="14.25" customHeight="1">
      <c r="A9649" s="4"/>
      <c r="B9649" s="4"/>
    </row>
    <row r="9650" ht="14.25" customHeight="1">
      <c r="A9650" s="4"/>
      <c r="B9650" s="4"/>
    </row>
    <row r="9651" ht="14.25" customHeight="1">
      <c r="A9651" s="4"/>
      <c r="B9651" s="4"/>
    </row>
    <row r="9652" ht="14.25" customHeight="1">
      <c r="A9652" s="4"/>
      <c r="B9652" s="4"/>
    </row>
    <row r="9653" ht="14.25" customHeight="1">
      <c r="A9653" s="4"/>
      <c r="B9653" s="4"/>
    </row>
    <row r="9654" ht="14.25" customHeight="1">
      <c r="A9654" s="4"/>
      <c r="B9654" s="4"/>
    </row>
    <row r="9655" ht="14.25" customHeight="1">
      <c r="A9655" s="4"/>
      <c r="B9655" s="4"/>
    </row>
    <row r="9656" ht="14.25" customHeight="1">
      <c r="A9656" s="4"/>
      <c r="B9656" s="4"/>
    </row>
    <row r="9657" ht="14.25" customHeight="1">
      <c r="A9657" s="4"/>
      <c r="B9657" s="4"/>
    </row>
    <row r="9658" ht="14.25" customHeight="1">
      <c r="A9658" s="4"/>
      <c r="B9658" s="4"/>
    </row>
    <row r="9659" ht="14.25" customHeight="1">
      <c r="A9659" s="4"/>
      <c r="B9659" s="4"/>
    </row>
    <row r="9660" ht="14.25" customHeight="1">
      <c r="A9660" s="4"/>
      <c r="B9660" s="4"/>
    </row>
    <row r="9661" ht="14.25" customHeight="1">
      <c r="A9661" s="4"/>
      <c r="B9661" s="4"/>
    </row>
    <row r="9662" ht="14.25" customHeight="1">
      <c r="A9662" s="4"/>
      <c r="B9662" s="4"/>
    </row>
    <row r="9663" ht="14.25" customHeight="1">
      <c r="A9663" s="4"/>
      <c r="B9663" s="4"/>
    </row>
    <row r="9664" ht="14.25" customHeight="1">
      <c r="A9664" s="4"/>
      <c r="B9664" s="4"/>
    </row>
    <row r="9665" ht="14.25" customHeight="1">
      <c r="A9665" s="4"/>
      <c r="B9665" s="4"/>
    </row>
    <row r="9666" ht="14.25" customHeight="1">
      <c r="A9666" s="4"/>
      <c r="B9666" s="4"/>
    </row>
    <row r="9667" ht="14.25" customHeight="1">
      <c r="A9667" s="4"/>
      <c r="B9667" s="4"/>
    </row>
    <row r="9668" ht="14.25" customHeight="1">
      <c r="A9668" s="4"/>
      <c r="B9668" s="4"/>
    </row>
    <row r="9669" ht="14.25" customHeight="1">
      <c r="A9669" s="4"/>
      <c r="B9669" s="4"/>
    </row>
    <row r="9670" ht="14.25" customHeight="1">
      <c r="A9670" s="4"/>
      <c r="B9670" s="4"/>
    </row>
    <row r="9671" ht="14.25" customHeight="1">
      <c r="A9671" s="4"/>
      <c r="B9671" s="4"/>
    </row>
    <row r="9672" ht="14.25" customHeight="1">
      <c r="A9672" s="4"/>
      <c r="B9672" s="4"/>
    </row>
    <row r="9673" ht="14.25" customHeight="1">
      <c r="A9673" s="4"/>
      <c r="B9673" s="4"/>
    </row>
    <row r="9674" ht="14.25" customHeight="1">
      <c r="A9674" s="4"/>
      <c r="B9674" s="4"/>
    </row>
    <row r="9675" ht="14.25" customHeight="1">
      <c r="A9675" s="4"/>
      <c r="B9675" s="4"/>
    </row>
    <row r="9676" ht="14.25" customHeight="1">
      <c r="A9676" s="4"/>
      <c r="B9676" s="4"/>
    </row>
    <row r="9677" ht="14.25" customHeight="1">
      <c r="A9677" s="4"/>
      <c r="B9677" s="4"/>
    </row>
    <row r="9678" ht="14.25" customHeight="1">
      <c r="A9678" s="4"/>
      <c r="B9678" s="4"/>
    </row>
    <row r="9679" ht="14.25" customHeight="1">
      <c r="A9679" s="4"/>
      <c r="B9679" s="4"/>
    </row>
    <row r="9680" ht="14.25" customHeight="1">
      <c r="A9680" s="4"/>
      <c r="B9680" s="4"/>
    </row>
    <row r="9681" ht="14.25" customHeight="1">
      <c r="A9681" s="4"/>
      <c r="B9681" s="4"/>
    </row>
    <row r="9682" ht="14.25" customHeight="1">
      <c r="A9682" s="4"/>
      <c r="B9682" s="4"/>
    </row>
    <row r="9683" ht="14.25" customHeight="1">
      <c r="A9683" s="4"/>
      <c r="B9683" s="4"/>
    </row>
    <row r="9684" ht="14.25" customHeight="1">
      <c r="A9684" s="4"/>
      <c r="B9684" s="4"/>
    </row>
    <row r="9685" ht="14.25" customHeight="1">
      <c r="A9685" s="4"/>
      <c r="B9685" s="4"/>
    </row>
    <row r="9686" ht="14.25" customHeight="1">
      <c r="A9686" s="4"/>
      <c r="B9686" s="4"/>
    </row>
    <row r="9687" ht="14.25" customHeight="1">
      <c r="A9687" s="4"/>
      <c r="B9687" s="4"/>
    </row>
    <row r="9688" ht="14.25" customHeight="1">
      <c r="A9688" s="4"/>
      <c r="B9688" s="4"/>
    </row>
    <row r="9689" ht="14.25" customHeight="1">
      <c r="A9689" s="4"/>
      <c r="B9689" s="4"/>
    </row>
    <row r="9690" ht="14.25" customHeight="1">
      <c r="A9690" s="4"/>
      <c r="B9690" s="4"/>
    </row>
    <row r="9691" ht="14.25" customHeight="1">
      <c r="A9691" s="4"/>
      <c r="B9691" s="4"/>
    </row>
    <row r="9692" ht="14.25" customHeight="1">
      <c r="A9692" s="4"/>
      <c r="B9692" s="4"/>
    </row>
    <row r="9693" ht="14.25" customHeight="1">
      <c r="A9693" s="4"/>
      <c r="B9693" s="4"/>
    </row>
    <row r="9694" ht="14.25" customHeight="1">
      <c r="A9694" s="4"/>
      <c r="B9694" s="4"/>
    </row>
    <row r="9695" ht="14.25" customHeight="1">
      <c r="A9695" s="4"/>
      <c r="B9695" s="4"/>
    </row>
    <row r="9696" ht="14.25" customHeight="1">
      <c r="A9696" s="4"/>
      <c r="B9696" s="4"/>
    </row>
    <row r="9697" ht="14.25" customHeight="1">
      <c r="A9697" s="4"/>
      <c r="B9697" s="4"/>
    </row>
    <row r="9698" ht="14.25" customHeight="1">
      <c r="A9698" s="4"/>
      <c r="B9698" s="4"/>
    </row>
    <row r="9699" ht="14.25" customHeight="1">
      <c r="A9699" s="4"/>
      <c r="B9699" s="4"/>
    </row>
    <row r="9700" ht="14.25" customHeight="1">
      <c r="A9700" s="4"/>
      <c r="B9700" s="4"/>
    </row>
    <row r="9701" ht="14.25" customHeight="1">
      <c r="A9701" s="4"/>
      <c r="B9701" s="4"/>
    </row>
    <row r="9702" ht="14.25" customHeight="1">
      <c r="A9702" s="4"/>
      <c r="B9702" s="4"/>
    </row>
    <row r="9703" ht="14.25" customHeight="1">
      <c r="A9703" s="4"/>
      <c r="B9703" s="4"/>
    </row>
    <row r="9704" ht="14.25" customHeight="1">
      <c r="A9704" s="4"/>
      <c r="B9704" s="4"/>
    </row>
    <row r="9705" ht="14.25" customHeight="1">
      <c r="A9705" s="4"/>
      <c r="B9705" s="4"/>
    </row>
    <row r="9706" ht="14.25" customHeight="1">
      <c r="A9706" s="4"/>
      <c r="B9706" s="4"/>
    </row>
    <row r="9707" ht="14.25" customHeight="1">
      <c r="A9707" s="4"/>
      <c r="B9707" s="4"/>
    </row>
    <row r="9708" ht="14.25" customHeight="1">
      <c r="A9708" s="4"/>
      <c r="B9708" s="4"/>
    </row>
    <row r="9709" ht="14.25" customHeight="1">
      <c r="A9709" s="4"/>
      <c r="B9709" s="4"/>
    </row>
    <row r="9710" ht="14.25" customHeight="1">
      <c r="A9710" s="4"/>
      <c r="B9710" s="4"/>
    </row>
    <row r="9711" ht="14.25" customHeight="1">
      <c r="A9711" s="4"/>
      <c r="B9711" s="4"/>
    </row>
    <row r="9712" ht="14.25" customHeight="1">
      <c r="A9712" s="4"/>
      <c r="B9712" s="4"/>
    </row>
    <row r="9713" ht="14.25" customHeight="1">
      <c r="A9713" s="4"/>
      <c r="B9713" s="4"/>
    </row>
    <row r="9714" ht="14.25" customHeight="1">
      <c r="A9714" s="4"/>
      <c r="B9714" s="4"/>
    </row>
    <row r="9715" ht="14.25" customHeight="1">
      <c r="A9715" s="4"/>
      <c r="B9715" s="4"/>
    </row>
    <row r="9716" ht="14.25" customHeight="1">
      <c r="A9716" s="4"/>
      <c r="B9716" s="4"/>
    </row>
    <row r="9717" ht="14.25" customHeight="1">
      <c r="A9717" s="4"/>
      <c r="B9717" s="4"/>
    </row>
    <row r="9718" ht="14.25" customHeight="1">
      <c r="A9718" s="4"/>
      <c r="B9718" s="4"/>
    </row>
    <row r="9719" ht="14.25" customHeight="1">
      <c r="A9719" s="4"/>
      <c r="B9719" s="4"/>
    </row>
    <row r="9720" ht="14.25" customHeight="1">
      <c r="A9720" s="4"/>
      <c r="B9720" s="4"/>
    </row>
    <row r="9721" ht="14.25" customHeight="1">
      <c r="A9721" s="4"/>
      <c r="B9721" s="4"/>
    </row>
    <row r="9722" ht="14.25" customHeight="1">
      <c r="A9722" s="4"/>
      <c r="B9722" s="4"/>
    </row>
    <row r="9723" ht="14.25" customHeight="1">
      <c r="A9723" s="4"/>
      <c r="B9723" s="4"/>
    </row>
    <row r="9724" ht="14.25" customHeight="1">
      <c r="A9724" s="4"/>
      <c r="B9724" s="4"/>
    </row>
    <row r="9725" ht="14.25" customHeight="1">
      <c r="A9725" s="4"/>
      <c r="B9725" s="4"/>
    </row>
    <row r="9726" ht="14.25" customHeight="1">
      <c r="A9726" s="4"/>
      <c r="B9726" s="4"/>
    </row>
    <row r="9727" ht="14.25" customHeight="1">
      <c r="A9727" s="4"/>
      <c r="B9727" s="4"/>
    </row>
    <row r="9728" ht="14.25" customHeight="1">
      <c r="A9728" s="4"/>
      <c r="B9728" s="4"/>
    </row>
    <row r="9729" ht="14.25" customHeight="1">
      <c r="A9729" s="4"/>
      <c r="B9729" s="4"/>
    </row>
    <row r="9730" ht="14.25" customHeight="1">
      <c r="A9730" s="4"/>
      <c r="B9730" s="4"/>
    </row>
    <row r="9731" ht="14.25" customHeight="1">
      <c r="A9731" s="4"/>
      <c r="B9731" s="4"/>
    </row>
    <row r="9732" ht="14.25" customHeight="1">
      <c r="A9732" s="4"/>
      <c r="B9732" s="4"/>
    </row>
    <row r="9733" ht="14.25" customHeight="1">
      <c r="A9733" s="4"/>
      <c r="B9733" s="4"/>
    </row>
    <row r="9734" ht="14.25" customHeight="1">
      <c r="A9734" s="4"/>
      <c r="B9734" s="4"/>
    </row>
    <row r="9735" ht="14.25" customHeight="1">
      <c r="A9735" s="4"/>
      <c r="B9735" s="4"/>
    </row>
    <row r="9736" ht="14.25" customHeight="1">
      <c r="A9736" s="4"/>
      <c r="B9736" s="4"/>
    </row>
    <row r="9737" ht="14.25" customHeight="1">
      <c r="A9737" s="4"/>
      <c r="B9737" s="4"/>
    </row>
    <row r="9738" ht="14.25" customHeight="1">
      <c r="A9738" s="4"/>
      <c r="B9738" s="4"/>
    </row>
    <row r="9739" ht="14.25" customHeight="1">
      <c r="A9739" s="4"/>
      <c r="B9739" s="4"/>
    </row>
    <row r="9740" ht="14.25" customHeight="1">
      <c r="A9740" s="4"/>
      <c r="B9740" s="4"/>
    </row>
    <row r="9741" ht="14.25" customHeight="1">
      <c r="A9741" s="4"/>
      <c r="B9741" s="4"/>
    </row>
    <row r="9742" ht="14.25" customHeight="1">
      <c r="A9742" s="4"/>
      <c r="B9742" s="4"/>
    </row>
    <row r="9743" ht="14.25" customHeight="1">
      <c r="A9743" s="4"/>
      <c r="B9743" s="4"/>
    </row>
    <row r="9744" ht="14.25" customHeight="1">
      <c r="A9744" s="4"/>
      <c r="B9744" s="4"/>
    </row>
    <row r="9745" ht="14.25" customHeight="1">
      <c r="A9745" s="4"/>
      <c r="B9745" s="4"/>
    </row>
    <row r="9746" ht="14.25" customHeight="1">
      <c r="A9746" s="4"/>
      <c r="B9746" s="4"/>
    </row>
    <row r="9747" ht="14.25" customHeight="1">
      <c r="A9747" s="4"/>
      <c r="B9747" s="4"/>
    </row>
    <row r="9748" ht="14.25" customHeight="1">
      <c r="A9748" s="4"/>
      <c r="B9748" s="4"/>
    </row>
    <row r="9749" ht="14.25" customHeight="1">
      <c r="A9749" s="4"/>
      <c r="B9749" s="4"/>
    </row>
    <row r="9750" ht="14.25" customHeight="1">
      <c r="A9750" s="4"/>
      <c r="B9750" s="4"/>
    </row>
    <row r="9751" ht="14.25" customHeight="1">
      <c r="A9751" s="4"/>
      <c r="B9751" s="4"/>
    </row>
    <row r="9752" ht="14.25" customHeight="1">
      <c r="A9752" s="4"/>
      <c r="B9752" s="4"/>
    </row>
    <row r="9753" ht="14.25" customHeight="1">
      <c r="A9753" s="4"/>
      <c r="B9753" s="4"/>
    </row>
    <row r="9754" ht="14.25" customHeight="1">
      <c r="A9754" s="4"/>
      <c r="B9754" s="4"/>
    </row>
    <row r="9755" ht="14.25" customHeight="1">
      <c r="A9755" s="4"/>
      <c r="B9755" s="4"/>
    </row>
    <row r="9756" ht="14.25" customHeight="1">
      <c r="A9756" s="4"/>
      <c r="B9756" s="4"/>
    </row>
    <row r="9757" ht="14.25" customHeight="1">
      <c r="A9757" s="4"/>
      <c r="B9757" s="4"/>
    </row>
    <row r="9758" ht="14.25" customHeight="1">
      <c r="A9758" s="4"/>
      <c r="B9758" s="4"/>
    </row>
    <row r="9759" ht="14.25" customHeight="1">
      <c r="A9759" s="4"/>
      <c r="B9759" s="4"/>
    </row>
    <row r="9760" ht="14.25" customHeight="1">
      <c r="A9760" s="4"/>
      <c r="B9760" s="4"/>
    </row>
    <row r="9761" ht="14.25" customHeight="1">
      <c r="A9761" s="4"/>
      <c r="B9761" s="4"/>
    </row>
    <row r="9762" ht="14.25" customHeight="1">
      <c r="A9762" s="4"/>
      <c r="B9762" s="4"/>
    </row>
    <row r="9763" ht="14.25" customHeight="1">
      <c r="A9763" s="4"/>
      <c r="B9763" s="4"/>
    </row>
    <row r="9764" ht="14.25" customHeight="1">
      <c r="A9764" s="4"/>
      <c r="B9764" s="4"/>
    </row>
    <row r="9765" ht="14.25" customHeight="1">
      <c r="A9765" s="4"/>
      <c r="B9765" s="4"/>
    </row>
    <row r="9766" ht="14.25" customHeight="1">
      <c r="A9766" s="4"/>
      <c r="B9766" s="4"/>
    </row>
    <row r="9767" ht="14.25" customHeight="1">
      <c r="A9767" s="4"/>
      <c r="B9767" s="4"/>
    </row>
    <row r="9768" ht="14.25" customHeight="1">
      <c r="A9768" s="4"/>
      <c r="B9768" s="4"/>
    </row>
    <row r="9769" ht="14.25" customHeight="1">
      <c r="A9769" s="4"/>
      <c r="B9769" s="4"/>
    </row>
    <row r="9770" ht="14.25" customHeight="1">
      <c r="A9770" s="4"/>
      <c r="B9770" s="4"/>
    </row>
    <row r="9771" ht="14.25" customHeight="1">
      <c r="A9771" s="4"/>
      <c r="B9771" s="4"/>
    </row>
    <row r="9772" ht="14.25" customHeight="1">
      <c r="A9772" s="4"/>
      <c r="B9772" s="4"/>
    </row>
    <row r="9773" ht="14.25" customHeight="1">
      <c r="A9773" s="4"/>
      <c r="B9773" s="4"/>
    </row>
    <row r="9774" ht="14.25" customHeight="1">
      <c r="A9774" s="4"/>
      <c r="B9774" s="4"/>
    </row>
    <row r="9775" ht="14.25" customHeight="1">
      <c r="A9775" s="4"/>
      <c r="B9775" s="4"/>
    </row>
    <row r="9776" ht="14.25" customHeight="1">
      <c r="A9776" s="4"/>
      <c r="B9776" s="4"/>
    </row>
    <row r="9777" ht="14.25" customHeight="1">
      <c r="A9777" s="4"/>
      <c r="B9777" s="4"/>
    </row>
    <row r="9778" ht="14.25" customHeight="1">
      <c r="A9778" s="4"/>
      <c r="B9778" s="4"/>
    </row>
    <row r="9779" ht="14.25" customHeight="1">
      <c r="A9779" s="4"/>
      <c r="B9779" s="4"/>
    </row>
    <row r="9780" ht="14.25" customHeight="1">
      <c r="A9780" s="4"/>
      <c r="B9780" s="4"/>
    </row>
    <row r="9781" ht="14.25" customHeight="1">
      <c r="A9781" s="4"/>
      <c r="B9781" s="4"/>
    </row>
    <row r="9782" ht="14.25" customHeight="1">
      <c r="A9782" s="4"/>
      <c r="B9782" s="4"/>
    </row>
    <row r="9783" ht="14.25" customHeight="1">
      <c r="A9783" s="4"/>
      <c r="B9783" s="4"/>
    </row>
    <row r="9784" ht="14.25" customHeight="1">
      <c r="A9784" s="4"/>
      <c r="B9784" s="4"/>
    </row>
    <row r="9785" ht="14.25" customHeight="1">
      <c r="A9785" s="4"/>
      <c r="B9785" s="4"/>
    </row>
    <row r="9786" ht="14.25" customHeight="1">
      <c r="A9786" s="4"/>
      <c r="B9786" s="4"/>
    </row>
    <row r="9787" ht="14.25" customHeight="1">
      <c r="A9787" s="4"/>
      <c r="B9787" s="4"/>
    </row>
    <row r="9788" ht="14.25" customHeight="1">
      <c r="A9788" s="4"/>
      <c r="B9788" s="4"/>
    </row>
    <row r="9789" ht="14.25" customHeight="1">
      <c r="A9789" s="4"/>
      <c r="B9789" s="4"/>
    </row>
    <row r="9790" ht="14.25" customHeight="1">
      <c r="A9790" s="4"/>
      <c r="B9790" s="4"/>
    </row>
    <row r="9791" ht="14.25" customHeight="1">
      <c r="A9791" s="4"/>
      <c r="B9791" s="4"/>
    </row>
    <row r="9792" ht="14.25" customHeight="1">
      <c r="A9792" s="4"/>
      <c r="B9792" s="4"/>
    </row>
    <row r="9793" ht="14.25" customHeight="1">
      <c r="A9793" s="4"/>
      <c r="B9793" s="4"/>
    </row>
    <row r="9794" ht="14.25" customHeight="1">
      <c r="A9794" s="4"/>
      <c r="B9794" s="4"/>
    </row>
    <row r="9795" ht="14.25" customHeight="1">
      <c r="A9795" s="4"/>
      <c r="B9795" s="4"/>
    </row>
    <row r="9796" ht="14.25" customHeight="1">
      <c r="A9796" s="4"/>
      <c r="B9796" s="4"/>
    </row>
    <row r="9797" ht="14.25" customHeight="1">
      <c r="A9797" s="4"/>
      <c r="B9797" s="4"/>
    </row>
    <row r="9798" ht="14.25" customHeight="1">
      <c r="A9798" s="4"/>
      <c r="B9798" s="4"/>
    </row>
    <row r="9799" ht="14.25" customHeight="1">
      <c r="A9799" s="4"/>
      <c r="B9799" s="4"/>
    </row>
    <row r="9800" ht="14.25" customHeight="1">
      <c r="A9800" s="4"/>
      <c r="B9800" s="4"/>
    </row>
    <row r="9801" ht="14.25" customHeight="1">
      <c r="A9801" s="4"/>
      <c r="B9801" s="4"/>
    </row>
    <row r="9802" ht="14.25" customHeight="1">
      <c r="A9802" s="4"/>
      <c r="B9802" s="4"/>
    </row>
    <row r="9803" ht="14.25" customHeight="1">
      <c r="A9803" s="4"/>
      <c r="B9803" s="4"/>
    </row>
    <row r="9804" ht="14.25" customHeight="1">
      <c r="A9804" s="4"/>
      <c r="B9804" s="4"/>
    </row>
    <row r="9805" ht="14.25" customHeight="1">
      <c r="A9805" s="4"/>
      <c r="B9805" s="4"/>
    </row>
    <row r="9806" ht="14.25" customHeight="1">
      <c r="A9806" s="4"/>
      <c r="B9806" s="4"/>
    </row>
    <row r="9807" ht="14.25" customHeight="1">
      <c r="A9807" s="4"/>
      <c r="B9807" s="4"/>
    </row>
    <row r="9808" ht="14.25" customHeight="1">
      <c r="A9808" s="4"/>
      <c r="B9808" s="4"/>
    </row>
    <row r="9809" ht="14.25" customHeight="1">
      <c r="A9809" s="4"/>
      <c r="B9809" s="4"/>
    </row>
    <row r="9810" ht="14.25" customHeight="1">
      <c r="A9810" s="4"/>
      <c r="B9810" s="4"/>
    </row>
    <row r="9811" ht="14.25" customHeight="1">
      <c r="A9811" s="4"/>
      <c r="B9811" s="4"/>
    </row>
    <row r="9812" ht="14.25" customHeight="1">
      <c r="A9812" s="4"/>
      <c r="B9812" s="4"/>
    </row>
    <row r="9813" ht="14.25" customHeight="1">
      <c r="A9813" s="4"/>
      <c r="B9813" s="4"/>
    </row>
    <row r="9814" ht="14.25" customHeight="1">
      <c r="A9814" s="4"/>
      <c r="B9814" s="4"/>
    </row>
    <row r="9815" ht="14.25" customHeight="1">
      <c r="A9815" s="4"/>
      <c r="B9815" s="4"/>
    </row>
    <row r="9816" ht="14.25" customHeight="1">
      <c r="A9816" s="4"/>
      <c r="B9816" s="4"/>
    </row>
    <row r="9817" ht="14.25" customHeight="1">
      <c r="A9817" s="4"/>
      <c r="B9817" s="4"/>
    </row>
    <row r="9818" ht="14.25" customHeight="1">
      <c r="A9818" s="4"/>
      <c r="B9818" s="4"/>
    </row>
    <row r="9819" ht="14.25" customHeight="1">
      <c r="A9819" s="4"/>
      <c r="B9819" s="4"/>
    </row>
    <row r="9820" ht="14.25" customHeight="1">
      <c r="A9820" s="4"/>
      <c r="B9820" s="4"/>
    </row>
    <row r="9821" ht="14.25" customHeight="1">
      <c r="A9821" s="4"/>
      <c r="B9821" s="4"/>
    </row>
    <row r="9822" ht="14.25" customHeight="1">
      <c r="A9822" s="4"/>
      <c r="B9822" s="4"/>
    </row>
    <row r="9823" ht="14.25" customHeight="1">
      <c r="A9823" s="4"/>
      <c r="B9823" s="4"/>
    </row>
    <row r="9824" ht="14.25" customHeight="1">
      <c r="A9824" s="4"/>
      <c r="B9824" s="4"/>
    </row>
    <row r="9825" ht="14.25" customHeight="1">
      <c r="A9825" s="4"/>
      <c r="B9825" s="4"/>
    </row>
    <row r="9826" ht="14.25" customHeight="1">
      <c r="A9826" s="4"/>
      <c r="B9826" s="4"/>
    </row>
    <row r="9827" ht="14.25" customHeight="1">
      <c r="A9827" s="4"/>
      <c r="B9827" s="4"/>
    </row>
    <row r="9828" ht="14.25" customHeight="1">
      <c r="A9828" s="4"/>
      <c r="B9828" s="4"/>
    </row>
    <row r="9829" ht="14.25" customHeight="1">
      <c r="A9829" s="4"/>
      <c r="B9829" s="4"/>
    </row>
    <row r="9830" ht="14.25" customHeight="1">
      <c r="A9830" s="4"/>
      <c r="B9830" s="4"/>
    </row>
    <row r="9831" ht="14.25" customHeight="1">
      <c r="A9831" s="4"/>
      <c r="B9831" s="4"/>
    </row>
    <row r="9832" ht="14.25" customHeight="1">
      <c r="A9832" s="4"/>
      <c r="B9832" s="4"/>
    </row>
    <row r="9833" ht="14.25" customHeight="1">
      <c r="A9833" s="4"/>
      <c r="B9833" s="4"/>
    </row>
    <row r="9834" ht="14.25" customHeight="1">
      <c r="A9834" s="4"/>
      <c r="B9834" s="4"/>
    </row>
    <row r="9835" ht="14.25" customHeight="1">
      <c r="A9835" s="4"/>
      <c r="B9835" s="4"/>
    </row>
    <row r="9836" ht="14.25" customHeight="1">
      <c r="A9836" s="4"/>
      <c r="B9836" s="4"/>
    </row>
    <row r="9837" ht="14.25" customHeight="1">
      <c r="A9837" s="4"/>
      <c r="B9837" s="4"/>
    </row>
    <row r="9838" ht="14.25" customHeight="1">
      <c r="A9838" s="4"/>
      <c r="B9838" s="4"/>
    </row>
    <row r="9839" ht="14.25" customHeight="1">
      <c r="A9839" s="4"/>
      <c r="B9839" s="4"/>
    </row>
    <row r="9840" ht="14.25" customHeight="1">
      <c r="A9840" s="4"/>
      <c r="B9840" s="4"/>
    </row>
    <row r="9841" ht="14.25" customHeight="1">
      <c r="A9841" s="4"/>
      <c r="B9841" s="4"/>
    </row>
    <row r="9842" ht="14.25" customHeight="1">
      <c r="A9842" s="4"/>
      <c r="B9842" s="4"/>
    </row>
    <row r="9843" ht="14.25" customHeight="1">
      <c r="A9843" s="4"/>
      <c r="B9843" s="4"/>
    </row>
    <row r="9844" ht="14.25" customHeight="1">
      <c r="A9844" s="4"/>
      <c r="B9844" s="4"/>
    </row>
    <row r="9845" ht="14.25" customHeight="1">
      <c r="A9845" s="4"/>
      <c r="B9845" s="4"/>
    </row>
    <row r="9846" ht="14.25" customHeight="1">
      <c r="A9846" s="4"/>
      <c r="B9846" s="4"/>
    </row>
    <row r="9847" ht="14.25" customHeight="1">
      <c r="A9847" s="4"/>
      <c r="B9847" s="4"/>
    </row>
    <row r="9848" ht="14.25" customHeight="1">
      <c r="A9848" s="4"/>
      <c r="B9848" s="4"/>
    </row>
    <row r="9849" ht="14.25" customHeight="1">
      <c r="A9849" s="4"/>
      <c r="B9849" s="4"/>
    </row>
    <row r="9850" ht="14.25" customHeight="1">
      <c r="A9850" s="4"/>
      <c r="B9850" s="4"/>
    </row>
    <row r="9851" ht="14.25" customHeight="1">
      <c r="A9851" s="4"/>
      <c r="B9851" s="4"/>
    </row>
    <row r="9852" ht="14.25" customHeight="1">
      <c r="A9852" s="4"/>
      <c r="B9852" s="4"/>
    </row>
    <row r="9853" ht="14.25" customHeight="1">
      <c r="A9853" s="4"/>
      <c r="B9853" s="4"/>
    </row>
    <row r="9854" ht="14.25" customHeight="1">
      <c r="A9854" s="4"/>
      <c r="B9854" s="4"/>
    </row>
    <row r="9855" ht="14.25" customHeight="1">
      <c r="A9855" s="4"/>
      <c r="B9855" s="4"/>
    </row>
    <row r="9856" ht="14.25" customHeight="1">
      <c r="A9856" s="4"/>
      <c r="B9856" s="4"/>
    </row>
    <row r="9857" ht="14.25" customHeight="1">
      <c r="A9857" s="4"/>
      <c r="B9857" s="4"/>
    </row>
    <row r="9858" ht="14.25" customHeight="1">
      <c r="A9858" s="4"/>
      <c r="B9858" s="4"/>
    </row>
    <row r="9859" ht="14.25" customHeight="1">
      <c r="A9859" s="4"/>
      <c r="B9859" s="4"/>
    </row>
    <row r="9860" ht="14.25" customHeight="1">
      <c r="A9860" s="4"/>
      <c r="B9860" s="4"/>
    </row>
    <row r="9861" ht="14.25" customHeight="1">
      <c r="A9861" s="4"/>
      <c r="B9861" s="4"/>
    </row>
    <row r="9862" ht="14.25" customHeight="1">
      <c r="A9862" s="4"/>
      <c r="B9862" s="4"/>
    </row>
    <row r="9863" ht="14.25" customHeight="1">
      <c r="A9863" s="4"/>
      <c r="B9863" s="4"/>
    </row>
    <row r="9864" ht="14.25" customHeight="1">
      <c r="A9864" s="4"/>
      <c r="B9864" s="4"/>
    </row>
    <row r="9865" ht="14.25" customHeight="1">
      <c r="A9865" s="4"/>
      <c r="B9865" s="4"/>
    </row>
    <row r="9866" ht="14.25" customHeight="1">
      <c r="A9866" s="4"/>
      <c r="B9866" s="4"/>
    </row>
    <row r="9867" ht="14.25" customHeight="1">
      <c r="A9867" s="4"/>
      <c r="B9867" s="4"/>
    </row>
    <row r="9868" ht="14.25" customHeight="1">
      <c r="A9868" s="4"/>
      <c r="B9868" s="4"/>
    </row>
    <row r="9869" ht="14.25" customHeight="1">
      <c r="A9869" s="4"/>
      <c r="B9869" s="4"/>
    </row>
    <row r="9870" ht="14.25" customHeight="1">
      <c r="A9870" s="4"/>
      <c r="B9870" s="4"/>
    </row>
    <row r="9871" ht="14.25" customHeight="1">
      <c r="A9871" s="4"/>
      <c r="B9871" s="4"/>
    </row>
    <row r="9872" ht="14.25" customHeight="1">
      <c r="A9872" s="4"/>
      <c r="B9872" s="4"/>
    </row>
    <row r="9873" ht="14.25" customHeight="1">
      <c r="A9873" s="4"/>
      <c r="B9873" s="4"/>
    </row>
    <row r="9874" ht="14.25" customHeight="1">
      <c r="A9874" s="4"/>
      <c r="B9874" s="4"/>
    </row>
    <row r="9875" ht="14.25" customHeight="1">
      <c r="A9875" s="4"/>
      <c r="B9875" s="4"/>
    </row>
    <row r="9876" ht="14.25" customHeight="1">
      <c r="A9876" s="4"/>
      <c r="B9876" s="4"/>
    </row>
    <row r="9877" ht="14.25" customHeight="1">
      <c r="A9877" s="4"/>
      <c r="B9877" s="4"/>
    </row>
    <row r="9878" ht="14.25" customHeight="1">
      <c r="A9878" s="4"/>
      <c r="B9878" s="4"/>
    </row>
    <row r="9879" ht="14.25" customHeight="1">
      <c r="A9879" s="4"/>
      <c r="B9879" s="4"/>
    </row>
    <row r="9880" ht="14.25" customHeight="1">
      <c r="A9880" s="4"/>
      <c r="B9880" s="4"/>
    </row>
    <row r="9881" ht="14.25" customHeight="1">
      <c r="A9881" s="4"/>
      <c r="B9881" s="4"/>
    </row>
    <row r="9882" ht="14.25" customHeight="1">
      <c r="A9882" s="4"/>
      <c r="B9882" s="4"/>
    </row>
    <row r="9883" ht="14.25" customHeight="1">
      <c r="A9883" s="4"/>
      <c r="B9883" s="4"/>
    </row>
    <row r="9884" ht="14.25" customHeight="1">
      <c r="A9884" s="4"/>
      <c r="B9884" s="4"/>
    </row>
    <row r="9885" ht="14.25" customHeight="1">
      <c r="A9885" s="4"/>
      <c r="B9885" s="4"/>
    </row>
    <row r="9886" ht="14.25" customHeight="1">
      <c r="A9886" s="4"/>
      <c r="B9886" s="4"/>
    </row>
    <row r="9887" ht="14.25" customHeight="1">
      <c r="A9887" s="4"/>
      <c r="B9887" s="4"/>
    </row>
    <row r="9888" ht="14.25" customHeight="1">
      <c r="A9888" s="4"/>
      <c r="B9888" s="4"/>
    </row>
    <row r="9889" ht="14.25" customHeight="1">
      <c r="A9889" s="4"/>
      <c r="B9889" s="4"/>
    </row>
    <row r="9890" ht="14.25" customHeight="1">
      <c r="A9890" s="4"/>
      <c r="B9890" s="4"/>
    </row>
    <row r="9891" ht="14.25" customHeight="1">
      <c r="A9891" s="4"/>
      <c r="B9891" s="4"/>
    </row>
    <row r="9892" ht="14.25" customHeight="1">
      <c r="A9892" s="4"/>
      <c r="B9892" s="4"/>
    </row>
    <row r="9893" ht="14.25" customHeight="1">
      <c r="A9893" s="4"/>
      <c r="B9893" s="4"/>
    </row>
    <row r="9894" ht="14.25" customHeight="1">
      <c r="A9894" s="4"/>
      <c r="B9894" s="4"/>
    </row>
    <row r="9895" ht="14.25" customHeight="1">
      <c r="A9895" s="4"/>
      <c r="B9895" s="4"/>
    </row>
    <row r="9896" ht="14.25" customHeight="1">
      <c r="A9896" s="4"/>
      <c r="B9896" s="4"/>
    </row>
    <row r="9897" ht="14.25" customHeight="1">
      <c r="A9897" s="4"/>
      <c r="B9897" s="4"/>
    </row>
    <row r="9898" ht="14.25" customHeight="1">
      <c r="A9898" s="4"/>
      <c r="B9898" s="4"/>
    </row>
    <row r="9899" ht="14.25" customHeight="1">
      <c r="A9899" s="4"/>
      <c r="B9899" s="4"/>
    </row>
    <row r="9900" ht="14.25" customHeight="1">
      <c r="A9900" s="4"/>
      <c r="B9900" s="4"/>
    </row>
    <row r="9901" ht="14.25" customHeight="1">
      <c r="A9901" s="4"/>
      <c r="B9901" s="4"/>
    </row>
    <row r="9902" ht="14.25" customHeight="1">
      <c r="A9902" s="4"/>
      <c r="B9902" s="4"/>
    </row>
    <row r="9903" ht="14.25" customHeight="1">
      <c r="A9903" s="4"/>
      <c r="B9903" s="4"/>
    </row>
    <row r="9904" ht="14.25" customHeight="1">
      <c r="A9904" s="4"/>
      <c r="B9904" s="4"/>
    </row>
    <row r="9905" ht="14.25" customHeight="1">
      <c r="A9905" s="4"/>
      <c r="B9905" s="4"/>
    </row>
    <row r="9906" ht="14.25" customHeight="1">
      <c r="A9906" s="4"/>
      <c r="B9906" s="4"/>
    </row>
    <row r="9907" ht="14.25" customHeight="1">
      <c r="A9907" s="4"/>
      <c r="B9907" s="4"/>
    </row>
    <row r="9908" ht="14.25" customHeight="1">
      <c r="A9908" s="4"/>
      <c r="B9908" s="4"/>
    </row>
    <row r="9909" ht="14.25" customHeight="1">
      <c r="A9909" s="4"/>
      <c r="B9909" s="4"/>
    </row>
    <row r="9910" ht="14.25" customHeight="1">
      <c r="A9910" s="4"/>
      <c r="B9910" s="4"/>
    </row>
    <row r="9911" ht="14.25" customHeight="1">
      <c r="A9911" s="4"/>
      <c r="B9911" s="4"/>
    </row>
    <row r="9912" ht="14.25" customHeight="1">
      <c r="A9912" s="4"/>
      <c r="B9912" s="4"/>
    </row>
    <row r="9913" ht="14.25" customHeight="1">
      <c r="A9913" s="4"/>
      <c r="B9913" s="4"/>
    </row>
    <row r="9914" ht="14.25" customHeight="1">
      <c r="A9914" s="4"/>
      <c r="B9914" s="4"/>
    </row>
    <row r="9915" ht="14.25" customHeight="1">
      <c r="A9915" s="4"/>
      <c r="B9915" s="4"/>
    </row>
    <row r="9916" ht="14.25" customHeight="1">
      <c r="A9916" s="4"/>
      <c r="B9916" s="4"/>
    </row>
    <row r="9917" ht="14.25" customHeight="1">
      <c r="A9917" s="4"/>
      <c r="B9917" s="4"/>
    </row>
    <row r="9918" ht="14.25" customHeight="1">
      <c r="A9918" s="4"/>
      <c r="B9918" s="4"/>
    </row>
    <row r="9919" ht="14.25" customHeight="1">
      <c r="A9919" s="4"/>
      <c r="B9919" s="4"/>
    </row>
    <row r="9920" ht="14.25" customHeight="1">
      <c r="A9920" s="4"/>
      <c r="B9920" s="4"/>
    </row>
    <row r="9921" ht="14.25" customHeight="1">
      <c r="A9921" s="4"/>
      <c r="B9921" s="4"/>
    </row>
    <row r="9922" ht="14.25" customHeight="1">
      <c r="A9922" s="4"/>
      <c r="B9922" s="4"/>
    </row>
    <row r="9923" ht="14.25" customHeight="1">
      <c r="A9923" s="4"/>
      <c r="B9923" s="4"/>
    </row>
    <row r="9924" ht="14.25" customHeight="1">
      <c r="A9924" s="4"/>
      <c r="B9924" s="4"/>
    </row>
    <row r="9925" ht="14.25" customHeight="1">
      <c r="A9925" s="4"/>
      <c r="B9925" s="4"/>
    </row>
    <row r="9926" ht="14.25" customHeight="1">
      <c r="A9926" s="4"/>
      <c r="B9926" s="4"/>
    </row>
    <row r="9927" ht="14.25" customHeight="1">
      <c r="A9927" s="4"/>
      <c r="B9927" s="4"/>
    </row>
    <row r="9928" ht="14.25" customHeight="1">
      <c r="A9928" s="4"/>
      <c r="B9928" s="4"/>
    </row>
    <row r="9929" ht="14.25" customHeight="1">
      <c r="A9929" s="4"/>
      <c r="B9929" s="4"/>
    </row>
    <row r="9930" ht="14.25" customHeight="1">
      <c r="A9930" s="4"/>
      <c r="B9930" s="4"/>
    </row>
    <row r="9931" ht="14.25" customHeight="1">
      <c r="A9931" s="4"/>
      <c r="B9931" s="4"/>
    </row>
    <row r="9932" ht="14.25" customHeight="1">
      <c r="A9932" s="4"/>
      <c r="B9932" s="4"/>
    </row>
    <row r="9933" ht="14.25" customHeight="1">
      <c r="A9933" s="4"/>
      <c r="B9933" s="4"/>
    </row>
    <row r="9934" ht="14.25" customHeight="1">
      <c r="A9934" s="4"/>
      <c r="B9934" s="4"/>
    </row>
    <row r="9935" ht="14.25" customHeight="1">
      <c r="A9935" s="4"/>
      <c r="B9935" s="4"/>
    </row>
    <row r="9936" ht="14.25" customHeight="1">
      <c r="A9936" s="4"/>
      <c r="B9936" s="4"/>
    </row>
    <row r="9937" ht="14.25" customHeight="1">
      <c r="A9937" s="4"/>
      <c r="B9937" s="4"/>
    </row>
    <row r="9938" ht="14.25" customHeight="1">
      <c r="A9938" s="4"/>
      <c r="B9938" s="4"/>
    </row>
    <row r="9939" ht="14.25" customHeight="1">
      <c r="A9939" s="4"/>
      <c r="B9939" s="4"/>
    </row>
    <row r="9940" ht="14.25" customHeight="1">
      <c r="A9940" s="4"/>
      <c r="B9940" s="4"/>
    </row>
    <row r="9941" ht="14.25" customHeight="1">
      <c r="A9941" s="4"/>
      <c r="B9941" s="4"/>
    </row>
    <row r="9942" ht="14.25" customHeight="1">
      <c r="A9942" s="4"/>
      <c r="B9942" s="4"/>
    </row>
    <row r="9943" ht="14.25" customHeight="1">
      <c r="A9943" s="4"/>
      <c r="B9943" s="4"/>
    </row>
    <row r="9944" ht="14.25" customHeight="1">
      <c r="A9944" s="4"/>
      <c r="B9944" s="4"/>
    </row>
    <row r="9945" ht="14.25" customHeight="1">
      <c r="A9945" s="4"/>
      <c r="B9945" s="4"/>
    </row>
    <row r="9946" ht="14.25" customHeight="1">
      <c r="A9946" s="4"/>
      <c r="B9946" s="4"/>
    </row>
    <row r="9947" ht="14.25" customHeight="1">
      <c r="A9947" s="4"/>
      <c r="B9947" s="4"/>
    </row>
    <row r="9948" ht="14.25" customHeight="1">
      <c r="A9948" s="4"/>
      <c r="B9948" s="4"/>
    </row>
    <row r="9949" ht="14.25" customHeight="1">
      <c r="A9949" s="4"/>
      <c r="B9949" s="4"/>
    </row>
    <row r="9950" ht="14.25" customHeight="1">
      <c r="A9950" s="4"/>
      <c r="B9950" s="4"/>
    </row>
    <row r="9951" ht="14.25" customHeight="1">
      <c r="A9951" s="4"/>
      <c r="B9951" s="4"/>
    </row>
    <row r="9952" ht="14.25" customHeight="1">
      <c r="A9952" s="4"/>
      <c r="B9952" s="4"/>
    </row>
    <row r="9953" ht="14.25" customHeight="1">
      <c r="A9953" s="4"/>
      <c r="B9953" s="4"/>
    </row>
    <row r="9954" ht="14.25" customHeight="1">
      <c r="A9954" s="4"/>
      <c r="B9954" s="4"/>
    </row>
    <row r="9955" ht="14.25" customHeight="1">
      <c r="A9955" s="4"/>
      <c r="B9955" s="4"/>
    </row>
    <row r="9956" ht="14.25" customHeight="1">
      <c r="A9956" s="4"/>
      <c r="B9956" s="4"/>
    </row>
    <row r="9957" ht="14.25" customHeight="1">
      <c r="A9957" s="4"/>
      <c r="B9957" s="4"/>
    </row>
    <row r="9958" ht="14.25" customHeight="1">
      <c r="A9958" s="4"/>
      <c r="B9958" s="4"/>
    </row>
    <row r="9959" ht="14.25" customHeight="1">
      <c r="A9959" s="4"/>
      <c r="B9959" s="4"/>
    </row>
    <row r="9960" ht="14.25" customHeight="1">
      <c r="A9960" s="4"/>
      <c r="B9960" s="4"/>
    </row>
    <row r="9961" ht="14.25" customHeight="1">
      <c r="A9961" s="4"/>
      <c r="B9961" s="4"/>
    </row>
    <row r="9962" ht="14.25" customHeight="1">
      <c r="A9962" s="4"/>
      <c r="B9962" s="4"/>
    </row>
    <row r="9963" ht="14.25" customHeight="1">
      <c r="A9963" s="4"/>
      <c r="B9963" s="4"/>
    </row>
    <row r="9964" ht="14.25" customHeight="1">
      <c r="A9964" s="4"/>
      <c r="B9964" s="4"/>
    </row>
    <row r="9965" ht="14.25" customHeight="1">
      <c r="A9965" s="4"/>
      <c r="B9965" s="4"/>
    </row>
    <row r="9966" ht="14.25" customHeight="1">
      <c r="A9966" s="4"/>
      <c r="B9966" s="4"/>
    </row>
    <row r="9967" ht="14.25" customHeight="1">
      <c r="A9967" s="4"/>
      <c r="B9967" s="4"/>
    </row>
    <row r="9968" ht="14.25" customHeight="1">
      <c r="A9968" s="4"/>
      <c r="B9968" s="4"/>
    </row>
    <row r="9969" ht="14.25" customHeight="1">
      <c r="A9969" s="4"/>
      <c r="B9969" s="4"/>
    </row>
    <row r="9970" ht="14.25" customHeight="1">
      <c r="A9970" s="4"/>
      <c r="B9970" s="4"/>
    </row>
    <row r="9971" ht="14.25" customHeight="1">
      <c r="A9971" s="4"/>
      <c r="B9971" s="4"/>
    </row>
    <row r="9972" ht="14.25" customHeight="1">
      <c r="A9972" s="4"/>
      <c r="B9972" s="4"/>
    </row>
    <row r="9973" ht="14.25" customHeight="1">
      <c r="A9973" s="4"/>
      <c r="B9973" s="4"/>
    </row>
    <row r="9974" ht="14.25" customHeight="1">
      <c r="A9974" s="4"/>
      <c r="B9974" s="4"/>
    </row>
    <row r="9975" ht="14.25" customHeight="1">
      <c r="A9975" s="4"/>
      <c r="B9975" s="4"/>
    </row>
    <row r="9976" ht="14.25" customHeight="1">
      <c r="A9976" s="4"/>
      <c r="B9976" s="4"/>
    </row>
    <row r="9977" ht="14.25" customHeight="1">
      <c r="A9977" s="4"/>
      <c r="B9977" s="4"/>
    </row>
    <row r="9978" ht="14.25" customHeight="1">
      <c r="A9978" s="4"/>
      <c r="B9978" s="4"/>
    </row>
    <row r="9979" ht="14.25" customHeight="1">
      <c r="A9979" s="4"/>
      <c r="B9979" s="4"/>
    </row>
    <row r="9980" ht="14.25" customHeight="1">
      <c r="A9980" s="4"/>
      <c r="B9980" s="4"/>
    </row>
    <row r="9981" ht="14.25" customHeight="1">
      <c r="A9981" s="4"/>
      <c r="B9981" s="4"/>
    </row>
    <row r="9982" ht="14.25" customHeight="1">
      <c r="A9982" s="4"/>
      <c r="B9982" s="4"/>
    </row>
    <row r="9983" ht="14.25" customHeight="1">
      <c r="A9983" s="4"/>
      <c r="B9983" s="4"/>
    </row>
    <row r="9984" ht="14.25" customHeight="1">
      <c r="A9984" s="4"/>
      <c r="B9984" s="4"/>
    </row>
    <row r="9985" ht="14.25" customHeight="1">
      <c r="A9985" s="4"/>
      <c r="B9985" s="4"/>
    </row>
    <row r="9986" ht="14.25" customHeight="1">
      <c r="A9986" s="4"/>
      <c r="B9986" s="4"/>
    </row>
    <row r="9987" ht="14.25" customHeight="1">
      <c r="A9987" s="4"/>
      <c r="B9987" s="4"/>
    </row>
    <row r="9988" ht="14.25" customHeight="1">
      <c r="A9988" s="4"/>
      <c r="B9988" s="4"/>
    </row>
    <row r="9989" ht="14.25" customHeight="1">
      <c r="A9989" s="4"/>
      <c r="B9989" s="4"/>
    </row>
    <row r="9990" ht="14.25" customHeight="1">
      <c r="A9990" s="4"/>
      <c r="B9990" s="4"/>
    </row>
    <row r="9991" ht="14.25" customHeight="1">
      <c r="A9991" s="4"/>
      <c r="B9991" s="4"/>
    </row>
    <row r="9992" ht="14.25" customHeight="1">
      <c r="A9992" s="4"/>
      <c r="B9992" s="4"/>
    </row>
    <row r="9993" ht="14.25" customHeight="1">
      <c r="A9993" s="4"/>
      <c r="B9993" s="4"/>
    </row>
    <row r="9994" ht="14.25" customHeight="1">
      <c r="A9994" s="4"/>
      <c r="B9994" s="4"/>
    </row>
    <row r="9995" ht="14.25" customHeight="1">
      <c r="A9995" s="4"/>
      <c r="B9995" s="4"/>
    </row>
    <row r="9996" ht="14.25" customHeight="1">
      <c r="A9996" s="4"/>
      <c r="B9996" s="4"/>
    </row>
    <row r="9997" ht="14.25" customHeight="1">
      <c r="A9997" s="4"/>
      <c r="B9997" s="4"/>
    </row>
    <row r="9998" ht="14.25" customHeight="1">
      <c r="A9998" s="4"/>
      <c r="B9998" s="4"/>
    </row>
    <row r="9999" ht="14.25" customHeight="1">
      <c r="A9999" s="4"/>
      <c r="B9999" s="4"/>
    </row>
    <row r="10000" ht="14.25" customHeight="1">
      <c r="A10000" s="4"/>
      <c r="B10000" s="4"/>
    </row>
    <row r="10001" ht="14.25" customHeight="1">
      <c r="A10001" s="4"/>
      <c r="B10001" s="4"/>
    </row>
    <row r="10002" ht="14.25" customHeight="1">
      <c r="A10002" s="4"/>
      <c r="B10002" s="4"/>
    </row>
    <row r="10003" ht="14.25" customHeight="1">
      <c r="A10003" s="4"/>
      <c r="B10003" s="4"/>
    </row>
    <row r="10004" ht="14.25" customHeight="1">
      <c r="A10004" s="4"/>
      <c r="B10004" s="4"/>
    </row>
    <row r="10005" ht="14.25" customHeight="1">
      <c r="A10005" s="4"/>
      <c r="B10005" s="4"/>
    </row>
    <row r="10006" ht="14.25" customHeight="1">
      <c r="A10006" s="4"/>
      <c r="B10006" s="4"/>
    </row>
    <row r="10007" ht="14.25" customHeight="1">
      <c r="A10007" s="4"/>
      <c r="B10007" s="4"/>
    </row>
    <row r="10008" ht="14.25" customHeight="1">
      <c r="A10008" s="4"/>
      <c r="B10008" s="4"/>
    </row>
    <row r="10009" ht="14.25" customHeight="1">
      <c r="A10009" s="4"/>
      <c r="B10009" s="4"/>
    </row>
    <row r="10010" ht="14.25" customHeight="1">
      <c r="A10010" s="4"/>
      <c r="B10010" s="4"/>
    </row>
    <row r="10011" ht="14.25" customHeight="1">
      <c r="A10011" s="4"/>
      <c r="B10011" s="4"/>
    </row>
    <row r="10012" ht="14.25" customHeight="1">
      <c r="A10012" s="4"/>
      <c r="B10012" s="4"/>
    </row>
    <row r="10013" ht="14.25" customHeight="1">
      <c r="A10013" s="4"/>
      <c r="B10013" s="4"/>
    </row>
    <row r="10014" ht="14.25" customHeight="1">
      <c r="A10014" s="4"/>
      <c r="B10014" s="4"/>
    </row>
    <row r="10015" ht="14.25" customHeight="1">
      <c r="A10015" s="4"/>
      <c r="B10015" s="4"/>
    </row>
    <row r="10016" ht="14.25" customHeight="1">
      <c r="A10016" s="4"/>
      <c r="B10016" s="4"/>
    </row>
    <row r="10017" ht="14.25" customHeight="1">
      <c r="A10017" s="4"/>
      <c r="B10017" s="4"/>
    </row>
    <row r="10018" ht="14.25" customHeight="1">
      <c r="A10018" s="4"/>
      <c r="B10018" s="4"/>
    </row>
    <row r="10019" ht="14.25" customHeight="1">
      <c r="A10019" s="4"/>
      <c r="B10019" s="4"/>
    </row>
    <row r="10020" ht="14.25" customHeight="1">
      <c r="A10020" s="4"/>
      <c r="B10020" s="4"/>
    </row>
    <row r="10021" ht="14.25" customHeight="1">
      <c r="A10021" s="4"/>
      <c r="B10021" s="4"/>
    </row>
    <row r="10022" ht="14.25" customHeight="1">
      <c r="A10022" s="4"/>
      <c r="B10022" s="4"/>
    </row>
    <row r="10023" ht="14.25" customHeight="1">
      <c r="A10023" s="4"/>
      <c r="B10023" s="4"/>
    </row>
    <row r="10024" ht="14.25" customHeight="1">
      <c r="A10024" s="4"/>
      <c r="B10024" s="4"/>
    </row>
    <row r="10025" ht="14.25" customHeight="1">
      <c r="A10025" s="4"/>
      <c r="B10025" s="4"/>
    </row>
    <row r="10026" ht="14.25" customHeight="1">
      <c r="A10026" s="4"/>
      <c r="B10026" s="4"/>
    </row>
    <row r="10027" ht="14.25" customHeight="1">
      <c r="A10027" s="4"/>
      <c r="B10027" s="4"/>
    </row>
    <row r="10028" ht="14.25" customHeight="1">
      <c r="A10028" s="4"/>
      <c r="B10028" s="4"/>
    </row>
    <row r="10029" ht="14.25" customHeight="1">
      <c r="A10029" s="4"/>
      <c r="B10029" s="4"/>
    </row>
    <row r="10030" ht="14.25" customHeight="1">
      <c r="A10030" s="4"/>
      <c r="B10030" s="4"/>
    </row>
    <row r="10031" ht="14.25" customHeight="1">
      <c r="A10031" s="4"/>
      <c r="B10031" s="4"/>
    </row>
    <row r="10032" ht="14.25" customHeight="1">
      <c r="A10032" s="4"/>
      <c r="B10032" s="4"/>
    </row>
    <row r="10033" ht="14.25" customHeight="1">
      <c r="A10033" s="4"/>
      <c r="B10033" s="4"/>
    </row>
    <row r="10034" ht="14.25" customHeight="1">
      <c r="A10034" s="4"/>
      <c r="B10034" s="4"/>
    </row>
    <row r="10035" ht="14.25" customHeight="1">
      <c r="A10035" s="4"/>
      <c r="B10035" s="4"/>
    </row>
    <row r="10036" ht="14.25" customHeight="1">
      <c r="A10036" s="4"/>
      <c r="B10036" s="4"/>
    </row>
    <row r="10037" ht="14.25" customHeight="1">
      <c r="A10037" s="4"/>
      <c r="B10037" s="4"/>
    </row>
    <row r="10038" ht="14.25" customHeight="1">
      <c r="A10038" s="4"/>
      <c r="B10038" s="4"/>
    </row>
    <row r="10039" ht="14.25" customHeight="1">
      <c r="A10039" s="4"/>
      <c r="B10039" s="4"/>
    </row>
    <row r="10040" ht="14.25" customHeight="1">
      <c r="A10040" s="4"/>
      <c r="B10040" s="4"/>
    </row>
    <row r="10041" ht="14.25" customHeight="1">
      <c r="A10041" s="4"/>
      <c r="B10041" s="4"/>
    </row>
    <row r="10042" ht="14.25" customHeight="1">
      <c r="A10042" s="4"/>
      <c r="B10042" s="4"/>
    </row>
    <row r="10043" ht="14.25" customHeight="1">
      <c r="A10043" s="4"/>
      <c r="B10043" s="4"/>
    </row>
    <row r="10044" ht="14.25" customHeight="1">
      <c r="A10044" s="4"/>
      <c r="B10044" s="4"/>
    </row>
    <row r="10045" ht="14.25" customHeight="1">
      <c r="A10045" s="4"/>
      <c r="B10045" s="4"/>
    </row>
    <row r="10046" ht="14.25" customHeight="1">
      <c r="A10046" s="4"/>
      <c r="B10046" s="4"/>
    </row>
    <row r="10047" ht="14.25" customHeight="1">
      <c r="A10047" s="4"/>
      <c r="B10047" s="4"/>
    </row>
    <row r="10048" ht="14.25" customHeight="1">
      <c r="A10048" s="4"/>
      <c r="B10048" s="4"/>
    </row>
    <row r="10049" ht="14.25" customHeight="1">
      <c r="A10049" s="4"/>
      <c r="B10049" s="4"/>
    </row>
    <row r="10050" ht="14.25" customHeight="1">
      <c r="A10050" s="4"/>
      <c r="B10050" s="4"/>
    </row>
    <row r="10051" ht="14.25" customHeight="1">
      <c r="A10051" s="4"/>
      <c r="B10051" s="4"/>
    </row>
    <row r="10052" ht="14.25" customHeight="1">
      <c r="A10052" s="4"/>
      <c r="B10052" s="4"/>
    </row>
    <row r="10053" ht="14.25" customHeight="1">
      <c r="A10053" s="4"/>
      <c r="B10053" s="4"/>
    </row>
    <row r="10054" ht="14.25" customHeight="1">
      <c r="A10054" s="4"/>
      <c r="B10054" s="4"/>
    </row>
    <row r="10055" ht="14.25" customHeight="1">
      <c r="A10055" s="4"/>
      <c r="B10055" s="4"/>
    </row>
    <row r="10056" ht="14.25" customHeight="1">
      <c r="A10056" s="4"/>
      <c r="B10056" s="4"/>
    </row>
    <row r="10057" ht="14.25" customHeight="1">
      <c r="A10057" s="4"/>
      <c r="B10057" s="4"/>
    </row>
    <row r="10058" ht="14.25" customHeight="1">
      <c r="A10058" s="4"/>
      <c r="B10058" s="4"/>
    </row>
    <row r="10059" ht="14.25" customHeight="1">
      <c r="A10059" s="4"/>
      <c r="B10059" s="4"/>
    </row>
    <row r="10060" ht="14.25" customHeight="1">
      <c r="A10060" s="4"/>
      <c r="B10060" s="4"/>
    </row>
    <row r="10061" ht="14.25" customHeight="1">
      <c r="A10061" s="4"/>
      <c r="B10061" s="4"/>
    </row>
    <row r="10062" ht="14.25" customHeight="1">
      <c r="A10062" s="4"/>
      <c r="B10062" s="4"/>
    </row>
    <row r="10063" ht="14.25" customHeight="1">
      <c r="A10063" s="4"/>
      <c r="B10063" s="4"/>
    </row>
    <row r="10064" ht="14.25" customHeight="1">
      <c r="A10064" s="4"/>
      <c r="B10064" s="4"/>
    </row>
    <row r="10065" ht="14.25" customHeight="1">
      <c r="A10065" s="4"/>
      <c r="B10065" s="4"/>
    </row>
    <row r="10066" ht="14.25" customHeight="1">
      <c r="A10066" s="4"/>
      <c r="B10066" s="4"/>
    </row>
    <row r="10067" ht="14.25" customHeight="1">
      <c r="A10067" s="4"/>
      <c r="B10067" s="4"/>
    </row>
    <row r="10068" ht="14.25" customHeight="1">
      <c r="A10068" s="4"/>
      <c r="B10068" s="4"/>
    </row>
    <row r="10069" ht="14.25" customHeight="1">
      <c r="A10069" s="4"/>
      <c r="B10069" s="4"/>
    </row>
    <row r="10070" ht="14.25" customHeight="1">
      <c r="A10070" s="4"/>
      <c r="B10070" s="4"/>
    </row>
    <row r="10071" ht="14.25" customHeight="1">
      <c r="A10071" s="4"/>
      <c r="B10071" s="4"/>
    </row>
    <row r="10072" ht="14.25" customHeight="1">
      <c r="A10072" s="4"/>
      <c r="B10072" s="4"/>
    </row>
    <row r="10073" ht="14.25" customHeight="1">
      <c r="A10073" s="4"/>
      <c r="B10073" s="4"/>
    </row>
    <row r="10074" ht="14.25" customHeight="1">
      <c r="A10074" s="4"/>
      <c r="B10074" s="4"/>
    </row>
    <row r="10075" ht="14.25" customHeight="1">
      <c r="A10075" s="4"/>
      <c r="B10075" s="4"/>
    </row>
    <row r="10076" ht="14.25" customHeight="1">
      <c r="A10076" s="4"/>
      <c r="B10076" s="4"/>
    </row>
    <row r="10077" ht="14.25" customHeight="1">
      <c r="A10077" s="4"/>
      <c r="B10077" s="4"/>
    </row>
    <row r="10078" ht="14.25" customHeight="1">
      <c r="A10078" s="4"/>
      <c r="B10078" s="4"/>
    </row>
    <row r="10079" ht="14.25" customHeight="1">
      <c r="A10079" s="4"/>
      <c r="B10079" s="4"/>
    </row>
    <row r="10080" ht="14.25" customHeight="1">
      <c r="A10080" s="4"/>
      <c r="B10080" s="4"/>
    </row>
    <row r="10081" ht="14.25" customHeight="1">
      <c r="A10081" s="4"/>
      <c r="B10081" s="4"/>
    </row>
    <row r="10082" ht="14.25" customHeight="1">
      <c r="A10082" s="4"/>
      <c r="B10082" s="4"/>
    </row>
    <row r="10083" ht="14.25" customHeight="1">
      <c r="A10083" s="4"/>
      <c r="B10083" s="4"/>
    </row>
    <row r="10084" ht="14.25" customHeight="1">
      <c r="A10084" s="4"/>
      <c r="B10084" s="4"/>
    </row>
    <row r="10085" ht="14.25" customHeight="1">
      <c r="A10085" s="4"/>
      <c r="B10085" s="4"/>
    </row>
    <row r="10086" ht="14.25" customHeight="1">
      <c r="A10086" s="4"/>
      <c r="B10086" s="4"/>
    </row>
    <row r="10087" ht="14.25" customHeight="1">
      <c r="A10087" s="4"/>
      <c r="B10087" s="4"/>
    </row>
    <row r="10088" ht="14.25" customHeight="1">
      <c r="A10088" s="4"/>
      <c r="B10088" s="4"/>
    </row>
    <row r="10089" ht="14.25" customHeight="1">
      <c r="A10089" s="4"/>
      <c r="B10089" s="4"/>
    </row>
    <row r="10090" ht="14.25" customHeight="1">
      <c r="A10090" s="4"/>
      <c r="B10090" s="4"/>
    </row>
    <row r="10091" ht="14.25" customHeight="1">
      <c r="A10091" s="4"/>
      <c r="B10091" s="4"/>
    </row>
    <row r="10092" ht="14.25" customHeight="1">
      <c r="A10092" s="4"/>
      <c r="B10092" s="4"/>
    </row>
    <row r="10093" ht="14.25" customHeight="1">
      <c r="A10093" s="4"/>
      <c r="B10093" s="4"/>
    </row>
    <row r="10094" ht="14.25" customHeight="1">
      <c r="A10094" s="4"/>
      <c r="B10094" s="4"/>
    </row>
    <row r="10095" ht="14.25" customHeight="1">
      <c r="A10095" s="4"/>
      <c r="B10095" s="4"/>
    </row>
    <row r="10096" ht="14.25" customHeight="1">
      <c r="A10096" s="4"/>
      <c r="B10096" s="4"/>
    </row>
    <row r="10097" ht="14.25" customHeight="1">
      <c r="A10097" s="4"/>
      <c r="B10097" s="4"/>
    </row>
    <row r="10098" ht="14.25" customHeight="1">
      <c r="A10098" s="4"/>
      <c r="B10098" s="4"/>
    </row>
    <row r="10099" ht="14.25" customHeight="1">
      <c r="A10099" s="4"/>
      <c r="B10099" s="4"/>
    </row>
    <row r="10100" ht="14.25" customHeight="1">
      <c r="A10100" s="4"/>
      <c r="B10100" s="4"/>
    </row>
    <row r="10101" ht="14.25" customHeight="1">
      <c r="A10101" s="4"/>
      <c r="B10101" s="4"/>
    </row>
    <row r="10102" ht="14.25" customHeight="1">
      <c r="A10102" s="4"/>
      <c r="B10102" s="4"/>
    </row>
    <row r="10103" ht="14.25" customHeight="1">
      <c r="A10103" s="4"/>
      <c r="B10103" s="4"/>
    </row>
    <row r="10104" ht="14.25" customHeight="1">
      <c r="A10104" s="4"/>
      <c r="B10104" s="4"/>
    </row>
    <row r="10105" ht="14.25" customHeight="1">
      <c r="A10105" s="4"/>
      <c r="B10105" s="4"/>
    </row>
    <row r="10106" ht="14.25" customHeight="1">
      <c r="A10106" s="4"/>
      <c r="B10106" s="4"/>
    </row>
    <row r="10107" ht="14.25" customHeight="1">
      <c r="A10107" s="4"/>
      <c r="B10107" s="4"/>
    </row>
    <row r="10108" ht="14.25" customHeight="1">
      <c r="A10108" s="4"/>
      <c r="B10108" s="4"/>
    </row>
    <row r="10109" ht="14.25" customHeight="1">
      <c r="A10109" s="4"/>
      <c r="B10109" s="4"/>
    </row>
    <row r="10110" ht="14.25" customHeight="1">
      <c r="A10110" s="4"/>
      <c r="B10110" s="4"/>
    </row>
    <row r="10111" ht="14.25" customHeight="1">
      <c r="A10111" s="4"/>
      <c r="B10111" s="4"/>
    </row>
    <row r="10112" ht="14.25" customHeight="1">
      <c r="A10112" s="4"/>
      <c r="B10112" s="4"/>
    </row>
    <row r="10113" ht="14.25" customHeight="1">
      <c r="A10113" s="4"/>
      <c r="B10113" s="4"/>
    </row>
    <row r="10114" ht="14.25" customHeight="1">
      <c r="A10114" s="4"/>
      <c r="B10114" s="4"/>
    </row>
    <row r="10115" ht="14.25" customHeight="1">
      <c r="A10115" s="4"/>
      <c r="B10115" s="4"/>
    </row>
    <row r="10116" ht="14.25" customHeight="1">
      <c r="A10116" s="4"/>
      <c r="B10116" s="4"/>
    </row>
    <row r="10117" ht="14.25" customHeight="1">
      <c r="A10117" s="4"/>
      <c r="B10117" s="4"/>
    </row>
    <row r="10118" ht="14.25" customHeight="1">
      <c r="A10118" s="4"/>
      <c r="B10118" s="4"/>
    </row>
    <row r="10119" ht="14.25" customHeight="1">
      <c r="A10119" s="4"/>
      <c r="B10119" s="4"/>
    </row>
    <row r="10120" ht="14.25" customHeight="1">
      <c r="A10120" s="4"/>
      <c r="B10120" s="4"/>
    </row>
    <row r="10121" ht="14.25" customHeight="1">
      <c r="A10121" s="4"/>
      <c r="B10121" s="4"/>
    </row>
    <row r="10122" ht="14.25" customHeight="1">
      <c r="A10122" s="4"/>
      <c r="B10122" s="4"/>
    </row>
    <row r="10123" ht="14.25" customHeight="1">
      <c r="A10123" s="4"/>
      <c r="B10123" s="4"/>
    </row>
    <row r="10124" ht="14.25" customHeight="1">
      <c r="A10124" s="4"/>
      <c r="B10124" s="4"/>
    </row>
    <row r="10125" ht="14.25" customHeight="1">
      <c r="A10125" s="4"/>
      <c r="B10125" s="4"/>
    </row>
    <row r="10126" ht="14.25" customHeight="1">
      <c r="A10126" s="4"/>
      <c r="B10126" s="4"/>
    </row>
    <row r="10127" ht="14.25" customHeight="1">
      <c r="A10127" s="4"/>
      <c r="B10127" s="4"/>
    </row>
    <row r="10128" ht="14.25" customHeight="1">
      <c r="A10128" s="4"/>
      <c r="B10128" s="4"/>
    </row>
    <row r="10129" ht="14.25" customHeight="1">
      <c r="A10129" s="4"/>
      <c r="B10129" s="4"/>
    </row>
    <row r="10130" ht="14.25" customHeight="1">
      <c r="A10130" s="4"/>
      <c r="B10130" s="4"/>
    </row>
    <row r="10131" ht="14.25" customHeight="1">
      <c r="A10131" s="4"/>
      <c r="B10131" s="4"/>
    </row>
    <row r="10132" ht="14.25" customHeight="1">
      <c r="A10132" s="4"/>
      <c r="B10132" s="4"/>
    </row>
    <row r="10133" ht="14.25" customHeight="1">
      <c r="A10133" s="4"/>
      <c r="B10133" s="4"/>
    </row>
    <row r="10134" ht="14.25" customHeight="1">
      <c r="A10134" s="4"/>
      <c r="B10134" s="4"/>
    </row>
    <row r="10135" ht="14.25" customHeight="1">
      <c r="A10135" s="4"/>
      <c r="B10135" s="4"/>
    </row>
    <row r="10136" ht="14.25" customHeight="1">
      <c r="A10136" s="4"/>
      <c r="B10136" s="4"/>
    </row>
    <row r="10137" ht="14.25" customHeight="1">
      <c r="A10137" s="4"/>
      <c r="B10137" s="4"/>
    </row>
    <row r="10138" ht="14.25" customHeight="1">
      <c r="A10138" s="4"/>
      <c r="B10138" s="4"/>
    </row>
    <row r="10139" ht="14.25" customHeight="1">
      <c r="A10139" s="4"/>
      <c r="B10139" s="4"/>
    </row>
    <row r="10140" ht="14.25" customHeight="1">
      <c r="A10140" s="4"/>
      <c r="B10140" s="4"/>
    </row>
    <row r="10141" ht="14.25" customHeight="1">
      <c r="A10141" s="4"/>
      <c r="B10141" s="4"/>
    </row>
    <row r="10142" ht="14.25" customHeight="1">
      <c r="A10142" s="4"/>
      <c r="B10142" s="4"/>
    </row>
    <row r="10143" ht="14.25" customHeight="1">
      <c r="A10143" s="4"/>
      <c r="B10143" s="4"/>
    </row>
    <row r="10144" ht="14.25" customHeight="1">
      <c r="A10144" s="4"/>
      <c r="B10144" s="4"/>
    </row>
    <row r="10145" ht="14.25" customHeight="1">
      <c r="A10145" s="4"/>
      <c r="B10145" s="4"/>
    </row>
    <row r="10146" ht="14.25" customHeight="1">
      <c r="A10146" s="4"/>
      <c r="B10146" s="4"/>
    </row>
    <row r="10147" ht="14.25" customHeight="1">
      <c r="A10147" s="4"/>
      <c r="B10147" s="4"/>
    </row>
    <row r="10148" ht="14.25" customHeight="1">
      <c r="A10148" s="4"/>
      <c r="B10148" s="4"/>
    </row>
    <row r="10149" ht="14.25" customHeight="1">
      <c r="A10149" s="4"/>
      <c r="B10149" s="4"/>
    </row>
    <row r="10150" ht="14.25" customHeight="1">
      <c r="A10150" s="4"/>
      <c r="B10150" s="4"/>
    </row>
    <row r="10151" ht="14.25" customHeight="1">
      <c r="A10151" s="4"/>
      <c r="B10151" s="4"/>
    </row>
    <row r="10152" ht="14.25" customHeight="1">
      <c r="A10152" s="4"/>
      <c r="B10152" s="4"/>
    </row>
    <row r="10153" ht="14.25" customHeight="1">
      <c r="A10153" s="4"/>
      <c r="B10153" s="4"/>
    </row>
    <row r="10154" ht="14.25" customHeight="1">
      <c r="A10154" s="4"/>
      <c r="B10154" s="4"/>
    </row>
    <row r="10155" ht="14.25" customHeight="1">
      <c r="A10155" s="4"/>
      <c r="B10155" s="4"/>
    </row>
    <row r="10156" ht="14.25" customHeight="1">
      <c r="A10156" s="4"/>
      <c r="B10156" s="4"/>
    </row>
    <row r="10157" ht="14.25" customHeight="1">
      <c r="A10157" s="4"/>
      <c r="B10157" s="4"/>
    </row>
    <row r="10158" ht="14.25" customHeight="1">
      <c r="A10158" s="4"/>
      <c r="B10158" s="4"/>
    </row>
    <row r="10159" ht="14.25" customHeight="1">
      <c r="A10159" s="4"/>
      <c r="B10159" s="4"/>
    </row>
    <row r="10160" ht="14.25" customHeight="1">
      <c r="A10160" s="4"/>
      <c r="B10160" s="4"/>
    </row>
    <row r="10161" ht="14.25" customHeight="1">
      <c r="A10161" s="4"/>
      <c r="B10161" s="4"/>
    </row>
    <row r="10162" ht="14.25" customHeight="1">
      <c r="A10162" s="4"/>
      <c r="B10162" s="4"/>
    </row>
    <row r="10163" ht="14.25" customHeight="1">
      <c r="A10163" s="4"/>
      <c r="B10163" s="4"/>
    </row>
    <row r="10164" ht="14.25" customHeight="1">
      <c r="A10164" s="4"/>
      <c r="B10164" s="4"/>
    </row>
    <row r="10165" ht="14.25" customHeight="1">
      <c r="A10165" s="4"/>
      <c r="B10165" s="4"/>
    </row>
    <row r="10166" ht="14.25" customHeight="1">
      <c r="A10166" s="4"/>
      <c r="B10166" s="4"/>
    </row>
    <row r="10167" ht="14.25" customHeight="1">
      <c r="A10167" s="4"/>
      <c r="B10167" s="4"/>
    </row>
    <row r="10168" ht="14.25" customHeight="1">
      <c r="A10168" s="4"/>
      <c r="B10168" s="4"/>
    </row>
    <row r="10169" ht="14.25" customHeight="1">
      <c r="A10169" s="4"/>
      <c r="B10169" s="4"/>
    </row>
    <row r="10170" ht="14.25" customHeight="1">
      <c r="A10170" s="4"/>
      <c r="B10170" s="4"/>
    </row>
    <row r="10171" ht="14.25" customHeight="1">
      <c r="A10171" s="4"/>
      <c r="B10171" s="4"/>
    </row>
    <row r="10172" ht="14.25" customHeight="1">
      <c r="A10172" s="4"/>
      <c r="B10172" s="4"/>
    </row>
    <row r="10173" ht="14.25" customHeight="1">
      <c r="A10173" s="4"/>
      <c r="B10173" s="4"/>
    </row>
    <row r="10174" ht="14.25" customHeight="1">
      <c r="A10174" s="4"/>
      <c r="B10174" s="4"/>
    </row>
    <row r="10175" ht="14.25" customHeight="1">
      <c r="A10175" s="4"/>
      <c r="B10175" s="4"/>
    </row>
    <row r="10176" ht="14.25" customHeight="1">
      <c r="A10176" s="4"/>
      <c r="B10176" s="4"/>
    </row>
    <row r="10177" ht="14.25" customHeight="1">
      <c r="A10177" s="4"/>
      <c r="B10177" s="4"/>
    </row>
    <row r="10178" ht="14.25" customHeight="1">
      <c r="A10178" s="4"/>
      <c r="B10178" s="4"/>
    </row>
    <row r="10179" ht="14.25" customHeight="1">
      <c r="A10179" s="4"/>
      <c r="B10179" s="4"/>
    </row>
    <row r="10180" ht="14.25" customHeight="1">
      <c r="A10180" s="4"/>
      <c r="B10180" s="4"/>
    </row>
    <row r="10181" ht="14.25" customHeight="1">
      <c r="A10181" s="4"/>
      <c r="B10181" s="4"/>
    </row>
    <row r="10182" ht="14.25" customHeight="1">
      <c r="A10182" s="4"/>
      <c r="B10182" s="4"/>
    </row>
    <row r="10183" ht="14.25" customHeight="1">
      <c r="A10183" s="4"/>
      <c r="B10183" s="4"/>
    </row>
    <row r="10184" ht="14.25" customHeight="1">
      <c r="A10184" s="4"/>
      <c r="B10184" s="4"/>
    </row>
    <row r="10185" ht="14.25" customHeight="1">
      <c r="A10185" s="4"/>
      <c r="B10185" s="4"/>
    </row>
    <row r="10186" ht="14.25" customHeight="1">
      <c r="A10186" s="4"/>
      <c r="B10186" s="4"/>
    </row>
    <row r="10187" ht="14.25" customHeight="1">
      <c r="A10187" s="4"/>
      <c r="B10187" s="4"/>
    </row>
    <row r="10188" ht="14.25" customHeight="1">
      <c r="A10188" s="4"/>
      <c r="B10188" s="4"/>
    </row>
    <row r="10189" ht="14.25" customHeight="1">
      <c r="A10189" s="4"/>
      <c r="B10189" s="4"/>
    </row>
    <row r="10190" ht="14.25" customHeight="1">
      <c r="A10190" s="4"/>
      <c r="B10190" s="4"/>
    </row>
    <row r="10191" ht="14.25" customHeight="1">
      <c r="A10191" s="4"/>
      <c r="B10191" s="4"/>
    </row>
    <row r="10192" ht="14.25" customHeight="1">
      <c r="A10192" s="4"/>
      <c r="B10192" s="4"/>
    </row>
    <row r="10193" ht="14.25" customHeight="1">
      <c r="A10193" s="4"/>
      <c r="B10193" s="4"/>
    </row>
    <row r="10194" ht="14.25" customHeight="1">
      <c r="A10194" s="4"/>
      <c r="B10194" s="4"/>
    </row>
    <row r="10195" ht="14.25" customHeight="1">
      <c r="A10195" s="4"/>
      <c r="B10195" s="4"/>
    </row>
    <row r="10196" ht="14.25" customHeight="1">
      <c r="A10196" s="4"/>
      <c r="B10196" s="4"/>
    </row>
    <row r="10197" ht="14.25" customHeight="1">
      <c r="A10197" s="4"/>
      <c r="B10197" s="4"/>
    </row>
    <row r="10198" ht="14.25" customHeight="1">
      <c r="A10198" s="4"/>
      <c r="B10198" s="4"/>
    </row>
    <row r="10199" ht="14.25" customHeight="1">
      <c r="A10199" s="4"/>
      <c r="B10199" s="4"/>
    </row>
    <row r="10200" ht="14.25" customHeight="1">
      <c r="A10200" s="4"/>
      <c r="B10200" s="4"/>
    </row>
    <row r="10201" ht="14.25" customHeight="1">
      <c r="A10201" s="4"/>
      <c r="B10201" s="4"/>
    </row>
    <row r="10202" ht="14.25" customHeight="1">
      <c r="A10202" s="4"/>
      <c r="B10202" s="4"/>
    </row>
    <row r="10203" ht="14.25" customHeight="1">
      <c r="A10203" s="4"/>
      <c r="B10203" s="4"/>
    </row>
    <row r="10204" ht="14.25" customHeight="1">
      <c r="A10204" s="4"/>
      <c r="B10204" s="4"/>
    </row>
    <row r="10205" ht="14.25" customHeight="1">
      <c r="A10205" s="4"/>
      <c r="B10205" s="4"/>
    </row>
    <row r="10206" ht="14.25" customHeight="1">
      <c r="A10206" s="4"/>
      <c r="B10206" s="4"/>
    </row>
    <row r="10207" ht="14.25" customHeight="1">
      <c r="A10207" s="4"/>
      <c r="B10207" s="4"/>
    </row>
    <row r="10208" ht="14.25" customHeight="1">
      <c r="A10208" s="4"/>
      <c r="B10208" s="4"/>
    </row>
    <row r="10209" ht="14.25" customHeight="1">
      <c r="A10209" s="4"/>
      <c r="B10209" s="4"/>
    </row>
    <row r="10210" ht="14.25" customHeight="1">
      <c r="A10210" s="4"/>
      <c r="B10210" s="4"/>
    </row>
    <row r="10211" ht="14.25" customHeight="1">
      <c r="A10211" s="4"/>
      <c r="B10211" s="4"/>
    </row>
    <row r="10212" ht="14.25" customHeight="1">
      <c r="A10212" s="4"/>
      <c r="B10212" s="4"/>
    </row>
    <row r="10213" ht="14.25" customHeight="1">
      <c r="A10213" s="4"/>
      <c r="B10213" s="4"/>
    </row>
    <row r="10214" ht="14.25" customHeight="1">
      <c r="A10214" s="4"/>
      <c r="B10214" s="4"/>
    </row>
    <row r="10215" ht="14.25" customHeight="1">
      <c r="A10215" s="4"/>
      <c r="B10215" s="4"/>
    </row>
    <row r="10216" ht="14.25" customHeight="1">
      <c r="A10216" s="4"/>
      <c r="B10216" s="4"/>
    </row>
    <row r="10217" ht="14.25" customHeight="1">
      <c r="A10217" s="4"/>
      <c r="B10217" s="4"/>
    </row>
    <row r="10218" ht="14.25" customHeight="1">
      <c r="A10218" s="4"/>
      <c r="B10218" s="4"/>
    </row>
    <row r="10219" ht="14.25" customHeight="1">
      <c r="A10219" s="4"/>
      <c r="B10219" s="4"/>
    </row>
    <row r="10220" ht="14.25" customHeight="1">
      <c r="A10220" s="4"/>
      <c r="B10220" s="4"/>
    </row>
    <row r="10221" ht="14.25" customHeight="1">
      <c r="A10221" s="4"/>
      <c r="B10221" s="4"/>
    </row>
    <row r="10222" ht="14.25" customHeight="1">
      <c r="A10222" s="4"/>
      <c r="B10222" s="4"/>
    </row>
    <row r="10223" ht="14.25" customHeight="1">
      <c r="A10223" s="4"/>
      <c r="B10223" s="4"/>
    </row>
    <row r="10224" ht="14.25" customHeight="1">
      <c r="A10224" s="4"/>
      <c r="B10224" s="4"/>
    </row>
    <row r="10225" ht="14.25" customHeight="1">
      <c r="A10225" s="4"/>
      <c r="B10225" s="4"/>
    </row>
    <row r="10226" ht="14.25" customHeight="1">
      <c r="A10226" s="4"/>
      <c r="B10226" s="4"/>
    </row>
    <row r="10227" ht="14.25" customHeight="1">
      <c r="A10227" s="4"/>
      <c r="B10227" s="4"/>
    </row>
    <row r="10228" ht="14.25" customHeight="1">
      <c r="A10228" s="4"/>
      <c r="B10228" s="4"/>
    </row>
    <row r="10229" ht="14.25" customHeight="1">
      <c r="A10229" s="4"/>
      <c r="B10229" s="4"/>
    </row>
    <row r="10230" ht="14.25" customHeight="1">
      <c r="A10230" s="4"/>
      <c r="B10230" s="4"/>
    </row>
    <row r="10231" ht="14.25" customHeight="1">
      <c r="A10231" s="4"/>
      <c r="B10231" s="4"/>
    </row>
    <row r="10232" ht="14.25" customHeight="1">
      <c r="A10232" s="4"/>
      <c r="B10232" s="4"/>
    </row>
    <row r="10233" ht="14.25" customHeight="1">
      <c r="A10233" s="4"/>
      <c r="B10233" s="4"/>
    </row>
    <row r="10234" ht="14.25" customHeight="1">
      <c r="A10234" s="4"/>
      <c r="B10234" s="4"/>
    </row>
    <row r="10235" ht="14.25" customHeight="1">
      <c r="A10235" s="4"/>
      <c r="B10235" s="4"/>
    </row>
    <row r="10236" ht="14.25" customHeight="1">
      <c r="A10236" s="4"/>
      <c r="B10236" s="4"/>
    </row>
    <row r="10237" ht="14.25" customHeight="1">
      <c r="A10237" s="4"/>
      <c r="B10237" s="4"/>
    </row>
    <row r="10238" ht="14.25" customHeight="1">
      <c r="A10238" s="4"/>
      <c r="B10238" s="4"/>
    </row>
    <row r="10239" ht="14.25" customHeight="1">
      <c r="A10239" s="4"/>
      <c r="B10239" s="4"/>
    </row>
    <row r="10240" ht="14.25" customHeight="1">
      <c r="A10240" s="4"/>
      <c r="B10240" s="4"/>
    </row>
    <row r="10241" ht="14.25" customHeight="1">
      <c r="A10241" s="4"/>
      <c r="B10241" s="4"/>
    </row>
    <row r="10242" ht="14.25" customHeight="1">
      <c r="A10242" s="4"/>
      <c r="B10242" s="4"/>
    </row>
    <row r="10243" ht="14.25" customHeight="1">
      <c r="A10243" s="4"/>
      <c r="B10243" s="4"/>
    </row>
    <row r="10244" ht="14.25" customHeight="1">
      <c r="A10244" s="4"/>
      <c r="B10244" s="4"/>
    </row>
    <row r="10245" ht="14.25" customHeight="1">
      <c r="A10245" s="4"/>
      <c r="B10245" s="4"/>
    </row>
    <row r="10246" ht="14.25" customHeight="1">
      <c r="A10246" s="4"/>
      <c r="B10246" s="4"/>
    </row>
    <row r="10247" ht="14.25" customHeight="1">
      <c r="A10247" s="4"/>
      <c r="B10247" s="4"/>
    </row>
    <row r="10248" ht="14.25" customHeight="1">
      <c r="A10248" s="4"/>
      <c r="B10248" s="4"/>
    </row>
    <row r="10249" ht="14.25" customHeight="1">
      <c r="A10249" s="4"/>
      <c r="B10249" s="4"/>
    </row>
    <row r="10250" ht="14.25" customHeight="1">
      <c r="A10250" s="4"/>
      <c r="B10250" s="4"/>
    </row>
    <row r="10251" ht="14.25" customHeight="1">
      <c r="A10251" s="4"/>
      <c r="B10251" s="4"/>
    </row>
    <row r="10252" ht="14.25" customHeight="1">
      <c r="A10252" s="4"/>
      <c r="B10252" s="4"/>
    </row>
    <row r="10253" ht="14.25" customHeight="1">
      <c r="A10253" s="4"/>
      <c r="B10253" s="4"/>
    </row>
    <row r="10254" ht="14.25" customHeight="1">
      <c r="A10254" s="4"/>
      <c r="B10254" s="4"/>
    </row>
    <row r="10255" ht="14.25" customHeight="1">
      <c r="A10255" s="4"/>
      <c r="B10255" s="4"/>
    </row>
    <row r="10256" ht="14.25" customHeight="1">
      <c r="A10256" s="4"/>
      <c r="B10256" s="4"/>
    </row>
    <row r="10257" ht="14.25" customHeight="1">
      <c r="A10257" s="4"/>
      <c r="B10257" s="4"/>
    </row>
    <row r="10258" ht="14.25" customHeight="1">
      <c r="A10258" s="4"/>
      <c r="B10258" s="4"/>
    </row>
    <row r="10259" ht="14.25" customHeight="1">
      <c r="A10259" s="4"/>
      <c r="B10259" s="4"/>
    </row>
    <row r="10260" ht="14.25" customHeight="1">
      <c r="A10260" s="4"/>
      <c r="B10260" s="4"/>
    </row>
    <row r="10261" ht="14.25" customHeight="1">
      <c r="A10261" s="4"/>
      <c r="B10261" s="4"/>
    </row>
    <row r="10262" ht="14.25" customHeight="1">
      <c r="A10262" s="4"/>
      <c r="B10262" s="4"/>
    </row>
    <row r="10263" ht="14.25" customHeight="1">
      <c r="A10263" s="4"/>
      <c r="B10263" s="4"/>
    </row>
    <row r="10264" ht="14.25" customHeight="1">
      <c r="A10264" s="4"/>
      <c r="B10264" s="4"/>
    </row>
    <row r="10265" ht="14.25" customHeight="1">
      <c r="A10265" s="4"/>
      <c r="B10265" s="4"/>
    </row>
    <row r="10266" ht="14.25" customHeight="1">
      <c r="A10266" s="4"/>
      <c r="B10266" s="4"/>
    </row>
    <row r="10267" ht="14.25" customHeight="1">
      <c r="A10267" s="4"/>
      <c r="B10267" s="4"/>
    </row>
    <row r="10268" ht="14.25" customHeight="1">
      <c r="A10268" s="4"/>
      <c r="B10268" s="4"/>
    </row>
    <row r="10269" ht="14.25" customHeight="1">
      <c r="A10269" s="4"/>
      <c r="B10269" s="4"/>
    </row>
    <row r="10270" ht="14.25" customHeight="1">
      <c r="A10270" s="4"/>
      <c r="B10270" s="4"/>
    </row>
    <row r="10271" ht="14.25" customHeight="1">
      <c r="A10271" s="4"/>
      <c r="B10271" s="4"/>
    </row>
    <row r="10272" ht="14.25" customHeight="1">
      <c r="A10272" s="4"/>
      <c r="B10272" s="4"/>
    </row>
    <row r="10273" ht="14.25" customHeight="1">
      <c r="A10273" s="4"/>
      <c r="B10273" s="4"/>
    </row>
    <row r="10274" ht="14.25" customHeight="1">
      <c r="A10274" s="4"/>
      <c r="B10274" s="4"/>
    </row>
    <row r="10275" ht="14.25" customHeight="1">
      <c r="A10275" s="4"/>
      <c r="B10275" s="4"/>
    </row>
    <row r="10276" ht="14.25" customHeight="1">
      <c r="A10276" s="4"/>
      <c r="B10276" s="4"/>
    </row>
    <row r="10277" ht="14.25" customHeight="1">
      <c r="A10277" s="4"/>
      <c r="B10277" s="4"/>
    </row>
    <row r="10278" ht="14.25" customHeight="1">
      <c r="A10278" s="4"/>
      <c r="B10278" s="4"/>
    </row>
    <row r="10279" ht="14.25" customHeight="1">
      <c r="A10279" s="4"/>
      <c r="B10279" s="4"/>
    </row>
    <row r="10280" ht="14.25" customHeight="1">
      <c r="A10280" s="4"/>
      <c r="B10280" s="4"/>
    </row>
    <row r="10281" ht="14.25" customHeight="1">
      <c r="A10281" s="4"/>
      <c r="B10281" s="4"/>
    </row>
    <row r="10282" ht="14.25" customHeight="1">
      <c r="A10282" s="4"/>
      <c r="B10282" s="4"/>
    </row>
    <row r="10283" ht="14.25" customHeight="1">
      <c r="A10283" s="4"/>
      <c r="B10283" s="4"/>
    </row>
    <row r="10284" ht="14.25" customHeight="1">
      <c r="A10284" s="4"/>
      <c r="B10284" s="4"/>
    </row>
    <row r="10285" ht="14.25" customHeight="1">
      <c r="A10285" s="4"/>
      <c r="B10285" s="4"/>
    </row>
    <row r="10286" ht="14.25" customHeight="1">
      <c r="A10286" s="4"/>
      <c r="B10286" s="4"/>
    </row>
    <row r="10287" ht="14.25" customHeight="1">
      <c r="A10287" s="4"/>
      <c r="B10287" s="4"/>
    </row>
    <row r="10288" ht="14.25" customHeight="1">
      <c r="A10288" s="4"/>
      <c r="B10288" s="4"/>
    </row>
    <row r="10289" ht="14.25" customHeight="1">
      <c r="A10289" s="4"/>
      <c r="B10289" s="4"/>
    </row>
    <row r="10290" ht="14.25" customHeight="1">
      <c r="A10290" s="4"/>
      <c r="B10290" s="4"/>
    </row>
    <row r="10291" ht="14.25" customHeight="1">
      <c r="A10291" s="4"/>
      <c r="B10291" s="4"/>
    </row>
    <row r="10292" ht="14.25" customHeight="1">
      <c r="A10292" s="4"/>
      <c r="B10292" s="4"/>
    </row>
    <row r="10293" ht="14.25" customHeight="1">
      <c r="A10293" s="4"/>
      <c r="B10293" s="4"/>
    </row>
    <row r="10294" ht="14.25" customHeight="1">
      <c r="A10294" s="4"/>
      <c r="B10294" s="4"/>
    </row>
    <row r="10295" ht="14.25" customHeight="1">
      <c r="A10295" s="4"/>
      <c r="B10295" s="4"/>
    </row>
    <row r="10296" ht="14.25" customHeight="1">
      <c r="A10296" s="4"/>
      <c r="B10296" s="4"/>
    </row>
    <row r="10297" ht="14.25" customHeight="1">
      <c r="A10297" s="4"/>
      <c r="B10297" s="4"/>
    </row>
    <row r="10298" ht="14.25" customHeight="1">
      <c r="A10298" s="4"/>
      <c r="B10298" s="4"/>
    </row>
    <row r="10299" ht="14.25" customHeight="1">
      <c r="A10299" s="4"/>
      <c r="B10299" s="4"/>
    </row>
    <row r="10300" ht="14.25" customHeight="1">
      <c r="A10300" s="4"/>
      <c r="B10300" s="4"/>
    </row>
    <row r="10301" ht="14.25" customHeight="1">
      <c r="A10301" s="4"/>
      <c r="B10301" s="4"/>
    </row>
    <row r="10302" ht="14.25" customHeight="1">
      <c r="A10302" s="4"/>
      <c r="B10302" s="4"/>
    </row>
    <row r="10303" ht="14.25" customHeight="1">
      <c r="A10303" s="4"/>
      <c r="B10303" s="4"/>
    </row>
    <row r="10304" ht="14.25" customHeight="1">
      <c r="A10304" s="4"/>
      <c r="B10304" s="4"/>
    </row>
    <row r="10305" ht="14.25" customHeight="1">
      <c r="A10305" s="4"/>
      <c r="B10305" s="4"/>
    </row>
    <row r="10306" ht="14.25" customHeight="1">
      <c r="A10306" s="4"/>
      <c r="B10306" s="4"/>
    </row>
    <row r="10307" ht="14.25" customHeight="1">
      <c r="A10307" s="4"/>
      <c r="B10307" s="4"/>
    </row>
    <row r="10308" ht="14.25" customHeight="1">
      <c r="A10308" s="4"/>
      <c r="B10308" s="4"/>
    </row>
    <row r="10309" ht="14.25" customHeight="1">
      <c r="A10309" s="4"/>
      <c r="B10309" s="4"/>
    </row>
    <row r="10310" ht="14.25" customHeight="1">
      <c r="A10310" s="4"/>
      <c r="B10310" s="4"/>
    </row>
    <row r="10311" ht="14.25" customHeight="1">
      <c r="A10311" s="4"/>
      <c r="B10311" s="4"/>
    </row>
    <row r="10312" ht="14.25" customHeight="1">
      <c r="A10312" s="4"/>
      <c r="B10312" s="4"/>
    </row>
    <row r="10313" ht="14.25" customHeight="1">
      <c r="A10313" s="4"/>
      <c r="B10313" s="4"/>
    </row>
    <row r="10314" ht="14.25" customHeight="1">
      <c r="A10314" s="4"/>
      <c r="B10314" s="4"/>
    </row>
    <row r="10315" ht="14.25" customHeight="1">
      <c r="A10315" s="4"/>
      <c r="B10315" s="4"/>
    </row>
    <row r="10316" ht="14.25" customHeight="1">
      <c r="A10316" s="4"/>
      <c r="B10316" s="4"/>
    </row>
    <row r="10317" ht="14.25" customHeight="1">
      <c r="A10317" s="4"/>
      <c r="B10317" s="4"/>
    </row>
    <row r="10318" ht="14.25" customHeight="1">
      <c r="A10318" s="4"/>
      <c r="B10318" s="4"/>
    </row>
    <row r="10319" ht="14.25" customHeight="1">
      <c r="A10319" s="4"/>
      <c r="B10319" s="4"/>
    </row>
    <row r="10320" ht="14.25" customHeight="1">
      <c r="A10320" s="4"/>
      <c r="B10320" s="4"/>
    </row>
    <row r="10321" ht="14.25" customHeight="1">
      <c r="A10321" s="4"/>
      <c r="B10321" s="4"/>
    </row>
    <row r="10322" ht="14.25" customHeight="1">
      <c r="A10322" s="4"/>
      <c r="B10322" s="4"/>
    </row>
    <row r="10323" ht="14.25" customHeight="1">
      <c r="A10323" s="4"/>
      <c r="B10323" s="4"/>
    </row>
    <row r="10324" ht="14.25" customHeight="1">
      <c r="A10324" s="4"/>
      <c r="B10324" s="4"/>
    </row>
    <row r="10325" ht="14.25" customHeight="1">
      <c r="A10325" s="4"/>
      <c r="B10325" s="4"/>
    </row>
    <row r="10326" ht="14.25" customHeight="1">
      <c r="A10326" s="4"/>
      <c r="B10326" s="4"/>
    </row>
    <row r="10327" ht="14.25" customHeight="1">
      <c r="A10327" s="4"/>
      <c r="B10327" s="4"/>
    </row>
    <row r="10328" ht="14.25" customHeight="1">
      <c r="A10328" s="4"/>
      <c r="B10328" s="4"/>
    </row>
    <row r="10329" ht="14.25" customHeight="1">
      <c r="A10329" s="4"/>
      <c r="B10329" s="4"/>
    </row>
    <row r="10330" ht="14.25" customHeight="1">
      <c r="A10330" s="4"/>
      <c r="B10330" s="4"/>
    </row>
    <row r="10331" ht="14.25" customHeight="1">
      <c r="A10331" s="4"/>
      <c r="B10331" s="4"/>
    </row>
    <row r="10332" ht="14.25" customHeight="1">
      <c r="A10332" s="4"/>
      <c r="B10332" s="4"/>
    </row>
    <row r="10333" ht="14.25" customHeight="1">
      <c r="A10333" s="4"/>
      <c r="B10333" s="4"/>
    </row>
    <row r="10334" ht="14.25" customHeight="1">
      <c r="A10334" s="4"/>
      <c r="B10334" s="4"/>
    </row>
    <row r="10335" ht="14.25" customHeight="1">
      <c r="A10335" s="4"/>
      <c r="B10335" s="4"/>
    </row>
    <row r="10336" ht="14.25" customHeight="1">
      <c r="A10336" s="4"/>
      <c r="B10336" s="4"/>
    </row>
    <row r="10337" ht="14.25" customHeight="1">
      <c r="A10337" s="4"/>
      <c r="B10337" s="4"/>
    </row>
    <row r="10338" ht="14.25" customHeight="1">
      <c r="A10338" s="4"/>
      <c r="B10338" s="4"/>
    </row>
    <row r="10339" ht="14.25" customHeight="1">
      <c r="A10339" s="4"/>
      <c r="B10339" s="4"/>
    </row>
    <row r="10340" ht="14.25" customHeight="1">
      <c r="A10340" s="4"/>
      <c r="B10340" s="4"/>
    </row>
    <row r="10341" ht="14.25" customHeight="1">
      <c r="A10341" s="4"/>
      <c r="B10341" s="4"/>
    </row>
    <row r="10342" ht="14.25" customHeight="1">
      <c r="A10342" s="4"/>
      <c r="B10342" s="4"/>
    </row>
    <row r="10343" ht="14.25" customHeight="1">
      <c r="A10343" s="4"/>
      <c r="B10343" s="4"/>
    </row>
    <row r="10344" ht="14.25" customHeight="1">
      <c r="A10344" s="4"/>
      <c r="B10344" s="4"/>
    </row>
    <row r="10345" ht="14.25" customHeight="1">
      <c r="A10345" s="4"/>
      <c r="B10345" s="4"/>
    </row>
    <row r="10346" ht="14.25" customHeight="1">
      <c r="A10346" s="4"/>
      <c r="B10346" s="4"/>
    </row>
    <row r="10347" ht="14.25" customHeight="1">
      <c r="A10347" s="4"/>
      <c r="B10347" s="4"/>
    </row>
    <row r="10348" ht="14.25" customHeight="1">
      <c r="A10348" s="4"/>
      <c r="B10348" s="4"/>
    </row>
    <row r="10349" ht="14.25" customHeight="1">
      <c r="A10349" s="4"/>
      <c r="B10349" s="4"/>
    </row>
    <row r="10350" ht="14.25" customHeight="1">
      <c r="A10350" s="4"/>
      <c r="B10350" s="4"/>
    </row>
    <row r="10351" ht="14.25" customHeight="1">
      <c r="A10351" s="4"/>
      <c r="B10351" s="4"/>
    </row>
    <row r="10352" ht="14.25" customHeight="1">
      <c r="A10352" s="4"/>
      <c r="B10352" s="4"/>
    </row>
    <row r="10353" ht="14.25" customHeight="1">
      <c r="A10353" s="4"/>
      <c r="B10353" s="4"/>
    </row>
    <row r="10354" ht="14.25" customHeight="1">
      <c r="A10354" s="4"/>
      <c r="B10354" s="4"/>
    </row>
    <row r="10355" ht="14.25" customHeight="1">
      <c r="A10355" s="4"/>
      <c r="B10355" s="4"/>
    </row>
    <row r="10356" ht="14.25" customHeight="1">
      <c r="A10356" s="4"/>
      <c r="B10356" s="4"/>
    </row>
    <row r="10357" ht="14.25" customHeight="1">
      <c r="A10357" s="4"/>
      <c r="B10357" s="4"/>
    </row>
    <row r="10358" ht="14.25" customHeight="1">
      <c r="A10358" s="4"/>
      <c r="B10358" s="4"/>
    </row>
    <row r="10359" ht="14.25" customHeight="1">
      <c r="A10359" s="4"/>
      <c r="B10359" s="4"/>
    </row>
    <row r="10360" ht="14.25" customHeight="1">
      <c r="A10360" s="4"/>
      <c r="B10360" s="4"/>
    </row>
    <row r="10361" ht="14.25" customHeight="1">
      <c r="A10361" s="4"/>
      <c r="B10361" s="4"/>
    </row>
    <row r="10362" ht="14.25" customHeight="1">
      <c r="A10362" s="4"/>
      <c r="B10362" s="4"/>
    </row>
    <row r="10363" ht="14.25" customHeight="1">
      <c r="A10363" s="4"/>
      <c r="B10363" s="4"/>
    </row>
    <row r="10364" ht="14.25" customHeight="1">
      <c r="A10364" s="4"/>
      <c r="B10364" s="4"/>
    </row>
    <row r="10365" ht="14.25" customHeight="1">
      <c r="A10365" s="4"/>
      <c r="B10365" s="4"/>
    </row>
    <row r="10366" ht="14.25" customHeight="1">
      <c r="A10366" s="4"/>
      <c r="B10366" s="4"/>
    </row>
    <row r="10367" ht="14.25" customHeight="1">
      <c r="A10367" s="4"/>
      <c r="B10367" s="4"/>
    </row>
    <row r="10368" ht="14.25" customHeight="1">
      <c r="A10368" s="4"/>
      <c r="B10368" s="4"/>
    </row>
    <row r="10369" ht="14.25" customHeight="1">
      <c r="A10369" s="4"/>
      <c r="B10369" s="4"/>
    </row>
    <row r="10370" ht="14.25" customHeight="1">
      <c r="A10370" s="4"/>
      <c r="B10370" s="4"/>
    </row>
    <row r="10371" ht="14.25" customHeight="1">
      <c r="A10371" s="4"/>
      <c r="B10371" s="4"/>
    </row>
    <row r="10372" ht="14.25" customHeight="1">
      <c r="A10372" s="4"/>
      <c r="B10372" s="4"/>
    </row>
    <row r="10373" ht="14.25" customHeight="1">
      <c r="A10373" s="4"/>
      <c r="B10373" s="4"/>
    </row>
    <row r="10374" ht="14.25" customHeight="1">
      <c r="A10374" s="4"/>
      <c r="B10374" s="4"/>
    </row>
    <row r="10375" ht="14.25" customHeight="1">
      <c r="A10375" s="4"/>
      <c r="B10375" s="4"/>
    </row>
    <row r="10376" ht="14.25" customHeight="1">
      <c r="A10376" s="4"/>
      <c r="B10376" s="4"/>
    </row>
    <row r="10377" ht="14.25" customHeight="1">
      <c r="A10377" s="4"/>
      <c r="B10377" s="4"/>
    </row>
    <row r="10378" ht="14.25" customHeight="1">
      <c r="A10378" s="4"/>
      <c r="B10378" s="4"/>
    </row>
    <row r="10379" ht="14.25" customHeight="1">
      <c r="A10379" s="4"/>
      <c r="B10379" s="4"/>
    </row>
    <row r="10380" ht="14.25" customHeight="1">
      <c r="A10380" s="4"/>
      <c r="B10380" s="4"/>
    </row>
    <row r="10381" ht="14.25" customHeight="1">
      <c r="A10381" s="4"/>
      <c r="B10381" s="4"/>
    </row>
    <row r="10382" ht="14.25" customHeight="1">
      <c r="A10382" s="4"/>
      <c r="B10382" s="4"/>
    </row>
    <row r="10383" ht="14.25" customHeight="1">
      <c r="A10383" s="4"/>
      <c r="B10383" s="4"/>
    </row>
    <row r="10384" ht="14.25" customHeight="1">
      <c r="A10384" s="4"/>
      <c r="B10384" s="4"/>
    </row>
    <row r="10385" ht="14.25" customHeight="1">
      <c r="A10385" s="4"/>
      <c r="B10385" s="4"/>
    </row>
    <row r="10386" ht="14.25" customHeight="1">
      <c r="A10386" s="4"/>
      <c r="B10386" s="4"/>
    </row>
    <row r="10387" ht="14.25" customHeight="1">
      <c r="A10387" s="4"/>
      <c r="B10387" s="4"/>
    </row>
    <row r="10388" ht="14.25" customHeight="1">
      <c r="A10388" s="4"/>
      <c r="B10388" s="4"/>
    </row>
    <row r="10389" ht="14.25" customHeight="1">
      <c r="A10389" s="4"/>
      <c r="B10389" s="4"/>
    </row>
    <row r="10390" ht="14.25" customHeight="1">
      <c r="A10390" s="4"/>
      <c r="B10390" s="4"/>
    </row>
    <row r="10391" ht="14.25" customHeight="1">
      <c r="A10391" s="4"/>
      <c r="B10391" s="4"/>
    </row>
    <row r="10392" ht="14.25" customHeight="1">
      <c r="A10392" s="4"/>
      <c r="B10392" s="4"/>
    </row>
    <row r="10393" ht="14.25" customHeight="1">
      <c r="A10393" s="4"/>
      <c r="B10393" s="4"/>
    </row>
    <row r="10394" ht="14.25" customHeight="1">
      <c r="A10394" s="4"/>
      <c r="B10394" s="4"/>
    </row>
    <row r="10395" ht="14.25" customHeight="1">
      <c r="A10395" s="4"/>
      <c r="B10395" s="4"/>
    </row>
    <row r="10396" ht="14.25" customHeight="1">
      <c r="A10396" s="4"/>
      <c r="B10396" s="4"/>
    </row>
    <row r="10397" ht="14.25" customHeight="1">
      <c r="A10397" s="4"/>
      <c r="B10397" s="4"/>
    </row>
    <row r="10398" ht="14.25" customHeight="1">
      <c r="A10398" s="4"/>
      <c r="B10398" s="4"/>
    </row>
    <row r="10399" ht="14.25" customHeight="1">
      <c r="A10399" s="4"/>
      <c r="B10399" s="4"/>
    </row>
    <row r="10400" ht="14.25" customHeight="1">
      <c r="A10400" s="4"/>
      <c r="B10400" s="4"/>
    </row>
    <row r="10401" ht="14.25" customHeight="1">
      <c r="A10401" s="4"/>
      <c r="B10401" s="4"/>
    </row>
    <row r="10402" ht="14.25" customHeight="1">
      <c r="A10402" s="4"/>
      <c r="B10402" s="4"/>
    </row>
    <row r="10403" ht="14.25" customHeight="1">
      <c r="A10403" s="4"/>
      <c r="B10403" s="4"/>
    </row>
    <row r="10404" ht="14.25" customHeight="1">
      <c r="A10404" s="4"/>
      <c r="B10404" s="4"/>
    </row>
    <row r="10405" ht="14.25" customHeight="1">
      <c r="A10405" s="4"/>
      <c r="B10405" s="4"/>
    </row>
    <row r="10406" ht="14.25" customHeight="1">
      <c r="A10406" s="4"/>
      <c r="B10406" s="4"/>
    </row>
    <row r="10407" ht="14.25" customHeight="1">
      <c r="A10407" s="4"/>
      <c r="B10407" s="4"/>
    </row>
    <row r="10408" ht="14.25" customHeight="1">
      <c r="A10408" s="4"/>
      <c r="B10408" s="4"/>
    </row>
    <row r="10409" ht="14.25" customHeight="1">
      <c r="A10409" s="4"/>
      <c r="B10409" s="4"/>
    </row>
    <row r="10410" ht="14.25" customHeight="1">
      <c r="A10410" s="4"/>
      <c r="B10410" s="4"/>
    </row>
    <row r="10411" ht="14.25" customHeight="1">
      <c r="A10411" s="4"/>
      <c r="B10411" s="4"/>
    </row>
    <row r="10412" ht="14.25" customHeight="1">
      <c r="A10412" s="4"/>
      <c r="B10412" s="4"/>
    </row>
    <row r="10413" ht="14.25" customHeight="1">
      <c r="A10413" s="4"/>
      <c r="B10413" s="4"/>
    </row>
    <row r="10414" ht="14.25" customHeight="1">
      <c r="A10414" s="4"/>
      <c r="B10414" s="4"/>
    </row>
    <row r="10415" ht="14.25" customHeight="1">
      <c r="A10415" s="4"/>
      <c r="B10415" s="4"/>
    </row>
    <row r="10416" ht="14.25" customHeight="1">
      <c r="A10416" s="4"/>
      <c r="B10416" s="4"/>
    </row>
    <row r="10417" ht="14.25" customHeight="1">
      <c r="A10417" s="4"/>
      <c r="B10417" s="4"/>
    </row>
    <row r="10418" ht="14.25" customHeight="1">
      <c r="A10418" s="4"/>
      <c r="B10418" s="4"/>
    </row>
    <row r="10419" ht="14.25" customHeight="1">
      <c r="A10419" s="4"/>
      <c r="B10419" s="4"/>
    </row>
    <row r="10420" ht="14.25" customHeight="1">
      <c r="A10420" s="4"/>
      <c r="B10420" s="4"/>
    </row>
    <row r="10421" ht="14.25" customHeight="1">
      <c r="A10421" s="4"/>
      <c r="B10421" s="4"/>
    </row>
    <row r="10422" ht="14.25" customHeight="1">
      <c r="A10422" s="4"/>
      <c r="B10422" s="4"/>
    </row>
    <row r="10423" ht="14.25" customHeight="1">
      <c r="A10423" s="4"/>
      <c r="B10423" s="4"/>
    </row>
    <row r="10424" ht="14.25" customHeight="1">
      <c r="A10424" s="4"/>
      <c r="B10424" s="4"/>
    </row>
    <row r="10425" ht="14.25" customHeight="1">
      <c r="A10425" s="4"/>
      <c r="B10425" s="4"/>
    </row>
    <row r="10426" ht="14.25" customHeight="1">
      <c r="A10426" s="4"/>
      <c r="B10426" s="4"/>
    </row>
    <row r="10427" ht="14.25" customHeight="1">
      <c r="A10427" s="4"/>
      <c r="B10427" s="4"/>
    </row>
    <row r="10428" ht="14.25" customHeight="1">
      <c r="A10428" s="4"/>
      <c r="B10428" s="4"/>
    </row>
    <row r="10429" ht="14.25" customHeight="1">
      <c r="A10429" s="4"/>
      <c r="B10429" s="4"/>
    </row>
    <row r="10430" ht="14.25" customHeight="1">
      <c r="A10430" s="4"/>
      <c r="B10430" s="4"/>
    </row>
    <row r="10431" ht="14.25" customHeight="1">
      <c r="A10431" s="4"/>
      <c r="B10431" s="4"/>
    </row>
    <row r="10432" ht="14.25" customHeight="1">
      <c r="A10432" s="4"/>
      <c r="B10432" s="4"/>
    </row>
    <row r="10433" ht="14.25" customHeight="1">
      <c r="A10433" s="4"/>
      <c r="B10433" s="4"/>
    </row>
    <row r="10434" ht="14.25" customHeight="1">
      <c r="A10434" s="4"/>
      <c r="B10434" s="4"/>
    </row>
    <row r="10435" ht="14.25" customHeight="1">
      <c r="A10435" s="4"/>
      <c r="B10435" s="4"/>
    </row>
    <row r="10436" ht="14.25" customHeight="1">
      <c r="A10436" s="4"/>
      <c r="B10436" s="4"/>
    </row>
    <row r="10437" ht="14.25" customHeight="1">
      <c r="A10437" s="4"/>
      <c r="B10437" s="4"/>
    </row>
    <row r="10438" ht="14.25" customHeight="1">
      <c r="A10438" s="4"/>
      <c r="B10438" s="4"/>
    </row>
    <row r="10439" ht="14.25" customHeight="1">
      <c r="A10439" s="4"/>
      <c r="B10439" s="4"/>
    </row>
    <row r="10440" ht="14.25" customHeight="1">
      <c r="A10440" s="4"/>
      <c r="B10440" s="4"/>
    </row>
    <row r="10441" ht="14.25" customHeight="1">
      <c r="A10441" s="4"/>
      <c r="B10441" s="4"/>
    </row>
    <row r="10442" ht="14.25" customHeight="1">
      <c r="A10442" s="4"/>
      <c r="B10442" s="4"/>
    </row>
    <row r="10443" ht="14.25" customHeight="1">
      <c r="A10443" s="4"/>
      <c r="B10443" s="4"/>
    </row>
    <row r="10444" ht="14.25" customHeight="1">
      <c r="A10444" s="4"/>
      <c r="B10444" s="4"/>
    </row>
    <row r="10445" ht="14.25" customHeight="1">
      <c r="A10445" s="4"/>
      <c r="B10445" s="4"/>
    </row>
    <row r="10446" ht="14.25" customHeight="1">
      <c r="A10446" s="4"/>
      <c r="B10446" s="4"/>
    </row>
    <row r="10447" ht="14.25" customHeight="1">
      <c r="A10447" s="4"/>
      <c r="B10447" s="4"/>
    </row>
    <row r="10448" ht="14.25" customHeight="1">
      <c r="A10448" s="4"/>
      <c r="B10448" s="4"/>
    </row>
    <row r="10449" ht="14.25" customHeight="1">
      <c r="A10449" s="4"/>
      <c r="B10449" s="4"/>
    </row>
    <row r="10450" ht="14.25" customHeight="1">
      <c r="A10450" s="4"/>
      <c r="B10450" s="4"/>
    </row>
    <row r="10451" ht="14.25" customHeight="1">
      <c r="A10451" s="4"/>
      <c r="B10451" s="4"/>
    </row>
    <row r="10452" ht="14.25" customHeight="1">
      <c r="A10452" s="4"/>
      <c r="B10452" s="4"/>
    </row>
    <row r="10453" ht="14.25" customHeight="1">
      <c r="A10453" s="4"/>
      <c r="B10453" s="4"/>
    </row>
    <row r="10454" ht="14.25" customHeight="1">
      <c r="A10454" s="4"/>
      <c r="B10454" s="4"/>
    </row>
    <row r="10455" ht="14.25" customHeight="1">
      <c r="A10455" s="4"/>
      <c r="B10455" s="4"/>
    </row>
    <row r="10456" ht="14.25" customHeight="1">
      <c r="A10456" s="4"/>
      <c r="B10456" s="4"/>
    </row>
    <row r="10457" ht="14.25" customHeight="1">
      <c r="A10457" s="4"/>
      <c r="B10457" s="4"/>
    </row>
    <row r="10458" ht="14.25" customHeight="1">
      <c r="A10458" s="4"/>
      <c r="B10458" s="4"/>
    </row>
    <row r="10459" ht="14.25" customHeight="1">
      <c r="A10459" s="4"/>
      <c r="B10459" s="4"/>
    </row>
    <row r="10460" ht="14.25" customHeight="1">
      <c r="A10460" s="4"/>
      <c r="B10460" s="4"/>
    </row>
    <row r="10461" ht="14.25" customHeight="1">
      <c r="A10461" s="4"/>
      <c r="B10461" s="4"/>
    </row>
    <row r="10462" ht="14.25" customHeight="1">
      <c r="A10462" s="4"/>
      <c r="B10462" s="4"/>
    </row>
    <row r="10463" ht="14.25" customHeight="1">
      <c r="A10463" s="4"/>
      <c r="B10463" s="4"/>
    </row>
    <row r="10464" ht="14.25" customHeight="1">
      <c r="A10464" s="4"/>
      <c r="B10464" s="4"/>
    </row>
    <row r="10465" ht="14.25" customHeight="1">
      <c r="A10465" s="4"/>
      <c r="B10465" s="4"/>
    </row>
    <row r="10466" ht="14.25" customHeight="1">
      <c r="A10466" s="4"/>
      <c r="B10466" s="4"/>
    </row>
    <row r="10467" ht="14.25" customHeight="1">
      <c r="A10467" s="4"/>
      <c r="B10467" s="4"/>
    </row>
    <row r="10468" ht="14.25" customHeight="1">
      <c r="A10468" s="4"/>
      <c r="B10468" s="4"/>
    </row>
    <row r="10469" ht="14.25" customHeight="1">
      <c r="A10469" s="4"/>
      <c r="B10469" s="4"/>
    </row>
    <row r="10470" ht="14.25" customHeight="1">
      <c r="A10470" s="4"/>
      <c r="B10470" s="4"/>
    </row>
    <row r="10471" ht="14.25" customHeight="1">
      <c r="A10471" s="4"/>
      <c r="B10471" s="4"/>
    </row>
    <row r="10472" ht="14.25" customHeight="1">
      <c r="A10472" s="4"/>
      <c r="B10472" s="4"/>
    </row>
    <row r="10473" ht="14.25" customHeight="1">
      <c r="A10473" s="4"/>
      <c r="B10473" s="4"/>
    </row>
    <row r="10474" ht="14.25" customHeight="1">
      <c r="A10474" s="4"/>
      <c r="B10474" s="4"/>
    </row>
    <row r="10475" ht="14.25" customHeight="1">
      <c r="A10475" s="4"/>
      <c r="B10475" s="4"/>
    </row>
    <row r="10476" ht="14.25" customHeight="1">
      <c r="A10476" s="4"/>
      <c r="B10476" s="4"/>
    </row>
    <row r="10477" ht="14.25" customHeight="1">
      <c r="A10477" s="4"/>
      <c r="B10477" s="4"/>
    </row>
    <row r="10478" ht="14.25" customHeight="1">
      <c r="A10478" s="4"/>
      <c r="B10478" s="4"/>
    </row>
    <row r="10479" ht="14.25" customHeight="1">
      <c r="A10479" s="4"/>
      <c r="B10479" s="4"/>
    </row>
    <row r="10480" ht="14.25" customHeight="1">
      <c r="A10480" s="4"/>
      <c r="B10480" s="4"/>
    </row>
    <row r="10481" ht="14.25" customHeight="1">
      <c r="A10481" s="4"/>
      <c r="B10481" s="4"/>
    </row>
    <row r="10482" ht="14.25" customHeight="1">
      <c r="A10482" s="4"/>
      <c r="B10482" s="4"/>
    </row>
    <row r="10483" ht="14.25" customHeight="1">
      <c r="A10483" s="4"/>
      <c r="B10483" s="4"/>
    </row>
    <row r="10484" ht="14.25" customHeight="1">
      <c r="A10484" s="4"/>
      <c r="B10484" s="4"/>
    </row>
    <row r="10485" ht="14.25" customHeight="1">
      <c r="A10485" s="4"/>
      <c r="B10485" s="4"/>
    </row>
    <row r="10486" ht="14.25" customHeight="1">
      <c r="A10486" s="4"/>
      <c r="B10486" s="4"/>
    </row>
    <row r="10487" ht="14.25" customHeight="1">
      <c r="A10487" s="4"/>
      <c r="B10487" s="4"/>
    </row>
    <row r="10488" ht="14.25" customHeight="1">
      <c r="A10488" s="4"/>
      <c r="B10488" s="4"/>
    </row>
    <row r="10489" ht="14.25" customHeight="1">
      <c r="A10489" s="4"/>
      <c r="B10489" s="4"/>
    </row>
    <row r="10490" ht="14.25" customHeight="1">
      <c r="A10490" s="4"/>
      <c r="B10490" s="4"/>
    </row>
    <row r="10491" ht="14.25" customHeight="1">
      <c r="A10491" s="4"/>
      <c r="B10491" s="4"/>
    </row>
    <row r="10492" ht="14.25" customHeight="1">
      <c r="A10492" s="4"/>
      <c r="B10492" s="4"/>
    </row>
    <row r="10493" ht="14.25" customHeight="1">
      <c r="A10493" s="4"/>
      <c r="B10493" s="4"/>
    </row>
    <row r="10494" ht="14.25" customHeight="1">
      <c r="A10494" s="4"/>
      <c r="B10494" s="4"/>
    </row>
    <row r="10495" ht="14.25" customHeight="1">
      <c r="A10495" s="4"/>
      <c r="B10495" s="4"/>
    </row>
    <row r="10496" ht="14.25" customHeight="1">
      <c r="A10496" s="4"/>
      <c r="B10496" s="4"/>
    </row>
    <row r="10497" ht="14.25" customHeight="1">
      <c r="A10497" s="4"/>
      <c r="B10497" s="4"/>
    </row>
    <row r="10498" ht="14.25" customHeight="1">
      <c r="A10498" s="4"/>
      <c r="B10498" s="4"/>
    </row>
    <row r="10499" ht="14.25" customHeight="1">
      <c r="A10499" s="4"/>
      <c r="B10499" s="4"/>
    </row>
    <row r="10500" ht="14.25" customHeight="1">
      <c r="A10500" s="4"/>
      <c r="B10500" s="4"/>
    </row>
    <row r="10501" ht="14.25" customHeight="1">
      <c r="A10501" s="4"/>
      <c r="B10501" s="4"/>
    </row>
    <row r="10502" ht="14.25" customHeight="1">
      <c r="A10502" s="4"/>
      <c r="B10502" s="4"/>
    </row>
    <row r="10503" ht="14.25" customHeight="1">
      <c r="A10503" s="4"/>
      <c r="B10503" s="4"/>
    </row>
    <row r="10504" ht="14.25" customHeight="1">
      <c r="A10504" s="4"/>
      <c r="B10504" s="4"/>
    </row>
    <row r="10505" ht="14.25" customHeight="1">
      <c r="A10505" s="4"/>
      <c r="B10505" s="4"/>
    </row>
    <row r="10506" ht="14.25" customHeight="1">
      <c r="A10506" s="4"/>
      <c r="B10506" s="4"/>
    </row>
    <row r="10507" ht="14.25" customHeight="1">
      <c r="A10507" s="4"/>
      <c r="B10507" s="4"/>
    </row>
    <row r="10508" ht="14.25" customHeight="1">
      <c r="A10508" s="4"/>
      <c r="B10508" s="4"/>
    </row>
    <row r="10509" ht="14.25" customHeight="1">
      <c r="A10509" s="4"/>
      <c r="B10509" s="4"/>
    </row>
    <row r="10510" ht="14.25" customHeight="1">
      <c r="A10510" s="4"/>
      <c r="B10510" s="4"/>
    </row>
    <row r="10511" ht="14.25" customHeight="1">
      <c r="A10511" s="4"/>
      <c r="B10511" s="4"/>
    </row>
    <row r="10512" ht="14.25" customHeight="1">
      <c r="A10512" s="4"/>
      <c r="B10512" s="4"/>
    </row>
    <row r="10513" ht="14.25" customHeight="1">
      <c r="A10513" s="4"/>
      <c r="B10513" s="4"/>
    </row>
    <row r="10514" ht="14.25" customHeight="1">
      <c r="A10514" s="4"/>
      <c r="B10514" s="4"/>
    </row>
    <row r="10515" ht="14.25" customHeight="1">
      <c r="A10515" s="4"/>
      <c r="B10515" s="4"/>
    </row>
    <row r="10516" ht="14.25" customHeight="1">
      <c r="A10516" s="4"/>
      <c r="B10516" s="4"/>
    </row>
    <row r="10517" ht="14.25" customHeight="1">
      <c r="A10517" s="4"/>
      <c r="B10517" s="4"/>
    </row>
    <row r="10518" ht="14.25" customHeight="1">
      <c r="A10518" s="4"/>
      <c r="B10518" s="4"/>
    </row>
    <row r="10519" ht="14.25" customHeight="1">
      <c r="A10519" s="4"/>
      <c r="B10519" s="4"/>
    </row>
    <row r="10520" ht="14.25" customHeight="1">
      <c r="A10520" s="4"/>
      <c r="B10520" s="4"/>
    </row>
    <row r="10521" ht="14.25" customHeight="1">
      <c r="A10521" s="4"/>
      <c r="B10521" s="4"/>
    </row>
    <row r="10522" ht="14.25" customHeight="1">
      <c r="A10522" s="4"/>
      <c r="B10522" s="4"/>
    </row>
    <row r="10523" ht="14.25" customHeight="1">
      <c r="A10523" s="4"/>
      <c r="B10523" s="4"/>
    </row>
    <row r="10524" ht="14.25" customHeight="1">
      <c r="A10524" s="4"/>
      <c r="B10524" s="4"/>
    </row>
    <row r="10525" ht="14.25" customHeight="1">
      <c r="A10525" s="4"/>
      <c r="B10525" s="4"/>
    </row>
    <row r="10526" ht="14.25" customHeight="1">
      <c r="A10526" s="4"/>
      <c r="B10526" s="4"/>
    </row>
    <row r="10527" ht="14.25" customHeight="1">
      <c r="A10527" s="4"/>
      <c r="B10527" s="4"/>
    </row>
    <row r="10528" ht="14.25" customHeight="1">
      <c r="A10528" s="4"/>
      <c r="B10528" s="4"/>
    </row>
    <row r="10529" ht="14.25" customHeight="1">
      <c r="A10529" s="4"/>
      <c r="B10529" s="4"/>
    </row>
    <row r="10530" ht="14.25" customHeight="1">
      <c r="A10530" s="4"/>
      <c r="B10530" s="4"/>
    </row>
    <row r="10531" ht="14.25" customHeight="1">
      <c r="A10531" s="4"/>
      <c r="B10531" s="4"/>
    </row>
    <row r="10532" ht="14.25" customHeight="1">
      <c r="A10532" s="4"/>
      <c r="B10532" s="4"/>
    </row>
    <row r="10533" ht="14.25" customHeight="1">
      <c r="A10533" s="4"/>
      <c r="B10533" s="4"/>
    </row>
    <row r="10534" ht="14.25" customHeight="1">
      <c r="A10534" s="4"/>
      <c r="B10534" s="4"/>
    </row>
    <row r="10535" ht="14.25" customHeight="1">
      <c r="A10535" s="4"/>
      <c r="B10535" s="4"/>
    </row>
    <row r="10536" ht="14.25" customHeight="1">
      <c r="A10536" s="4"/>
      <c r="B10536" s="4"/>
    </row>
    <row r="10537" ht="14.25" customHeight="1">
      <c r="A10537" s="4"/>
      <c r="B10537" s="4"/>
    </row>
    <row r="10538" ht="14.25" customHeight="1">
      <c r="A10538" s="4"/>
      <c r="B10538" s="4"/>
    </row>
    <row r="10539" ht="14.25" customHeight="1">
      <c r="A10539" s="4"/>
      <c r="B10539" s="4"/>
    </row>
    <row r="10540" ht="14.25" customHeight="1">
      <c r="A10540" s="4"/>
      <c r="B10540" s="4"/>
    </row>
    <row r="10541" ht="14.25" customHeight="1">
      <c r="A10541" s="4"/>
      <c r="B10541" s="4"/>
    </row>
    <row r="10542" ht="14.25" customHeight="1">
      <c r="A10542" s="4"/>
      <c r="B10542" s="4"/>
    </row>
    <row r="10543" ht="14.25" customHeight="1">
      <c r="A10543" s="4"/>
      <c r="B10543" s="4"/>
    </row>
    <row r="10544" ht="14.25" customHeight="1">
      <c r="A10544" s="4"/>
      <c r="B10544" s="4"/>
    </row>
    <row r="10545" ht="14.25" customHeight="1">
      <c r="A10545" s="4"/>
      <c r="B10545" s="4"/>
    </row>
    <row r="10546" ht="14.25" customHeight="1">
      <c r="A10546" s="4"/>
      <c r="B10546" s="4"/>
    </row>
    <row r="10547" ht="14.25" customHeight="1">
      <c r="A10547" s="4"/>
      <c r="B10547" s="4"/>
    </row>
    <row r="10548" ht="14.25" customHeight="1">
      <c r="A10548" s="4"/>
      <c r="B10548" s="4"/>
    </row>
    <row r="10549" ht="14.25" customHeight="1">
      <c r="A10549" s="4"/>
      <c r="B10549" s="4"/>
    </row>
    <row r="10550" ht="14.25" customHeight="1">
      <c r="A10550" s="4"/>
      <c r="B10550" s="4"/>
    </row>
    <row r="10551" ht="14.25" customHeight="1">
      <c r="A10551" s="4"/>
      <c r="B10551" s="4"/>
    </row>
    <row r="10552" ht="14.25" customHeight="1">
      <c r="A10552" s="4"/>
      <c r="B10552" s="4"/>
    </row>
    <row r="10553" ht="14.25" customHeight="1">
      <c r="A10553" s="4"/>
      <c r="B10553" s="4"/>
    </row>
    <row r="10554" ht="14.25" customHeight="1">
      <c r="A10554" s="4"/>
      <c r="B10554" s="4"/>
    </row>
    <row r="10555" ht="14.25" customHeight="1">
      <c r="A10555" s="4"/>
      <c r="B10555" s="4"/>
    </row>
    <row r="10556" ht="14.25" customHeight="1">
      <c r="A10556" s="4"/>
      <c r="B10556" s="4"/>
    </row>
    <row r="10557" ht="14.25" customHeight="1">
      <c r="A10557" s="4"/>
      <c r="B10557" s="4"/>
    </row>
    <row r="10558" ht="14.25" customHeight="1">
      <c r="A10558" s="4"/>
      <c r="B10558" s="4"/>
    </row>
    <row r="10559" ht="14.25" customHeight="1">
      <c r="A10559" s="4"/>
      <c r="B10559" s="4"/>
    </row>
    <row r="10560" ht="14.25" customHeight="1">
      <c r="A10560" s="4"/>
      <c r="B10560" s="4"/>
    </row>
    <row r="10561" ht="14.25" customHeight="1">
      <c r="A10561" s="4"/>
      <c r="B10561" s="4"/>
    </row>
    <row r="10562" ht="14.25" customHeight="1">
      <c r="A10562" s="4"/>
      <c r="B10562" s="4"/>
    </row>
    <row r="10563" ht="14.25" customHeight="1">
      <c r="A10563" s="4"/>
      <c r="B10563" s="4"/>
    </row>
    <row r="10564" ht="14.25" customHeight="1">
      <c r="A10564" s="4"/>
      <c r="B10564" s="4"/>
    </row>
    <row r="10565" ht="14.25" customHeight="1">
      <c r="A10565" s="4"/>
      <c r="B10565" s="4"/>
    </row>
    <row r="10566" ht="14.25" customHeight="1">
      <c r="A10566" s="4"/>
      <c r="B10566" s="4"/>
    </row>
    <row r="10567" ht="14.25" customHeight="1">
      <c r="A10567" s="4"/>
      <c r="B10567" s="4"/>
    </row>
    <row r="10568" ht="14.25" customHeight="1">
      <c r="A10568" s="4"/>
      <c r="B10568" s="4"/>
    </row>
    <row r="10569" ht="14.25" customHeight="1">
      <c r="A10569" s="4"/>
      <c r="B10569" s="4"/>
    </row>
    <row r="10570" ht="14.25" customHeight="1">
      <c r="A10570" s="4"/>
      <c r="B10570" s="4"/>
    </row>
    <row r="10571" ht="14.25" customHeight="1">
      <c r="A10571" s="4"/>
      <c r="B10571" s="4"/>
    </row>
    <row r="10572" ht="14.25" customHeight="1">
      <c r="A10572" s="4"/>
      <c r="B10572" s="4"/>
    </row>
    <row r="10573" ht="14.25" customHeight="1">
      <c r="A10573" s="4"/>
      <c r="B10573" s="4"/>
    </row>
    <row r="10574" ht="14.25" customHeight="1">
      <c r="A10574" s="4"/>
      <c r="B10574" s="4"/>
    </row>
    <row r="10575" ht="14.25" customHeight="1">
      <c r="A10575" s="4"/>
      <c r="B10575" s="4"/>
    </row>
    <row r="10576" ht="14.25" customHeight="1">
      <c r="A10576" s="4"/>
      <c r="B10576" s="4"/>
    </row>
    <row r="10577" ht="14.25" customHeight="1">
      <c r="A10577" s="4"/>
      <c r="B10577" s="4"/>
    </row>
    <row r="10578" ht="14.25" customHeight="1">
      <c r="A10578" s="4"/>
      <c r="B10578" s="4"/>
    </row>
    <row r="10579" ht="14.25" customHeight="1">
      <c r="A10579" s="4"/>
      <c r="B10579" s="4"/>
    </row>
    <row r="10580" ht="14.25" customHeight="1">
      <c r="A10580" s="4"/>
      <c r="B10580" s="4"/>
    </row>
    <row r="10581" ht="14.25" customHeight="1">
      <c r="A10581" s="4"/>
      <c r="B10581" s="4"/>
    </row>
    <row r="10582" ht="14.25" customHeight="1">
      <c r="A10582" s="4"/>
      <c r="B10582" s="4"/>
    </row>
    <row r="10583" ht="14.25" customHeight="1">
      <c r="A10583" s="4"/>
      <c r="B10583" s="4"/>
    </row>
    <row r="10584" ht="14.25" customHeight="1">
      <c r="A10584" s="4"/>
      <c r="B10584" s="4"/>
    </row>
    <row r="10585" ht="14.25" customHeight="1">
      <c r="A10585" s="4"/>
      <c r="B10585" s="4"/>
    </row>
    <row r="10586" ht="14.25" customHeight="1">
      <c r="A10586" s="4"/>
      <c r="B10586" s="4"/>
    </row>
    <row r="10587" ht="14.25" customHeight="1">
      <c r="A10587" s="4"/>
      <c r="B10587" s="4"/>
    </row>
    <row r="10588" ht="14.25" customHeight="1">
      <c r="A10588" s="4"/>
      <c r="B10588" s="4"/>
    </row>
    <row r="10589" ht="14.25" customHeight="1">
      <c r="A10589" s="4"/>
      <c r="B10589" s="4"/>
    </row>
    <row r="10590" ht="14.25" customHeight="1">
      <c r="A10590" s="4"/>
      <c r="B10590" s="4"/>
    </row>
    <row r="10591" ht="14.25" customHeight="1">
      <c r="A10591" s="4"/>
      <c r="B10591" s="4"/>
    </row>
    <row r="10592" ht="14.25" customHeight="1">
      <c r="A10592" s="4"/>
      <c r="B10592" s="4"/>
    </row>
    <row r="10593" ht="14.25" customHeight="1">
      <c r="A10593" s="4"/>
      <c r="B10593" s="4"/>
    </row>
    <row r="10594" ht="14.25" customHeight="1">
      <c r="A10594" s="4"/>
      <c r="B10594" s="4"/>
    </row>
    <row r="10595" ht="14.25" customHeight="1">
      <c r="A10595" s="4"/>
      <c r="B10595" s="4"/>
    </row>
    <row r="10596" ht="14.25" customHeight="1">
      <c r="A10596" s="4"/>
      <c r="B10596" s="4"/>
    </row>
    <row r="10597" ht="14.25" customHeight="1">
      <c r="A10597" s="4"/>
      <c r="B10597" s="4"/>
    </row>
    <row r="10598" ht="14.25" customHeight="1">
      <c r="A10598" s="4"/>
      <c r="B10598" s="4"/>
    </row>
    <row r="10599" ht="14.25" customHeight="1">
      <c r="A10599" s="4"/>
      <c r="B10599" s="4"/>
    </row>
    <row r="10600" ht="14.25" customHeight="1">
      <c r="A10600" s="4"/>
      <c r="B10600" s="4"/>
    </row>
    <row r="10601" ht="14.25" customHeight="1">
      <c r="A10601" s="4"/>
      <c r="B10601" s="4"/>
    </row>
    <row r="10602" ht="14.25" customHeight="1">
      <c r="A10602" s="4"/>
      <c r="B10602" s="4"/>
    </row>
    <row r="10603" ht="14.25" customHeight="1">
      <c r="A10603" s="4"/>
      <c r="B10603" s="4"/>
    </row>
    <row r="10604" ht="14.25" customHeight="1">
      <c r="A10604" s="4"/>
      <c r="B10604" s="4"/>
    </row>
    <row r="10605" ht="14.25" customHeight="1">
      <c r="A10605" s="4"/>
      <c r="B10605" s="4"/>
    </row>
    <row r="10606" ht="14.25" customHeight="1">
      <c r="A10606" s="4"/>
      <c r="B10606" s="4"/>
    </row>
    <row r="10607" ht="14.25" customHeight="1">
      <c r="A10607" s="4"/>
      <c r="B10607" s="4"/>
    </row>
    <row r="10608" ht="14.25" customHeight="1">
      <c r="A10608" s="4"/>
      <c r="B10608" s="4"/>
    </row>
    <row r="10609" ht="14.25" customHeight="1">
      <c r="A10609" s="4"/>
      <c r="B10609" s="4"/>
    </row>
    <row r="10610" ht="14.25" customHeight="1">
      <c r="A10610" s="4"/>
      <c r="B10610" s="4"/>
    </row>
    <row r="10611" ht="14.25" customHeight="1">
      <c r="A10611" s="4"/>
      <c r="B10611" s="4"/>
    </row>
    <row r="10612" ht="14.25" customHeight="1">
      <c r="A10612" s="4"/>
      <c r="B10612" s="4"/>
    </row>
    <row r="10613" ht="14.25" customHeight="1">
      <c r="A10613" s="4"/>
      <c r="B10613" s="4"/>
    </row>
    <row r="10614" ht="14.25" customHeight="1">
      <c r="A10614" s="4"/>
      <c r="B10614" s="4"/>
    </row>
    <row r="10615" ht="14.25" customHeight="1">
      <c r="A10615" s="4"/>
      <c r="B10615" s="4"/>
    </row>
    <row r="10616" ht="14.25" customHeight="1">
      <c r="A10616" s="4"/>
      <c r="B10616" s="4"/>
    </row>
    <row r="10617" ht="14.25" customHeight="1">
      <c r="A10617" s="4"/>
      <c r="B10617" s="4"/>
    </row>
    <row r="10618" ht="14.25" customHeight="1">
      <c r="A10618" s="4"/>
      <c r="B10618" s="4"/>
    </row>
    <row r="10619" ht="14.25" customHeight="1">
      <c r="A10619" s="4"/>
      <c r="B10619" s="4"/>
    </row>
    <row r="10620" ht="14.25" customHeight="1">
      <c r="A10620" s="4"/>
      <c r="B10620" s="4"/>
    </row>
    <row r="10621" ht="14.25" customHeight="1">
      <c r="A10621" s="4"/>
      <c r="B10621" s="4"/>
    </row>
    <row r="10622" ht="14.25" customHeight="1">
      <c r="A10622" s="4"/>
      <c r="B10622" s="4"/>
    </row>
    <row r="10623" ht="14.25" customHeight="1">
      <c r="A10623" s="4"/>
      <c r="B10623" s="4"/>
    </row>
    <row r="10624" ht="14.25" customHeight="1">
      <c r="A10624" s="4"/>
      <c r="B10624" s="4"/>
    </row>
    <row r="10625" ht="14.25" customHeight="1">
      <c r="A10625" s="4"/>
      <c r="B10625" s="4"/>
    </row>
    <row r="10626" ht="14.25" customHeight="1">
      <c r="A10626" s="4"/>
      <c r="B10626" s="4"/>
    </row>
    <row r="10627" ht="14.25" customHeight="1">
      <c r="A10627" s="4"/>
      <c r="B10627" s="4"/>
    </row>
    <row r="10628" ht="14.25" customHeight="1">
      <c r="A10628" s="4"/>
      <c r="B10628" s="4"/>
    </row>
    <row r="10629" ht="14.25" customHeight="1">
      <c r="A10629" s="4"/>
      <c r="B10629" s="4"/>
    </row>
    <row r="10630" ht="14.25" customHeight="1">
      <c r="A10630" s="4"/>
      <c r="B10630" s="4"/>
    </row>
    <row r="10631" ht="14.25" customHeight="1">
      <c r="A10631" s="4"/>
      <c r="B10631" s="4"/>
    </row>
    <row r="10632" ht="14.25" customHeight="1">
      <c r="A10632" s="4"/>
      <c r="B10632" s="4"/>
    </row>
    <row r="10633" ht="14.25" customHeight="1">
      <c r="A10633" s="4"/>
      <c r="B10633" s="4"/>
    </row>
    <row r="10634" ht="14.25" customHeight="1">
      <c r="A10634" s="4"/>
      <c r="B10634" s="4"/>
    </row>
    <row r="10635" ht="14.25" customHeight="1">
      <c r="A10635" s="4"/>
      <c r="B10635" s="4"/>
    </row>
    <row r="10636" ht="14.25" customHeight="1">
      <c r="A10636" s="4"/>
      <c r="B10636" s="4"/>
    </row>
    <row r="10637" ht="14.25" customHeight="1">
      <c r="A10637" s="4"/>
      <c r="B10637" s="4"/>
    </row>
    <row r="10638" ht="14.25" customHeight="1">
      <c r="A10638" s="4"/>
      <c r="B10638" s="4"/>
    </row>
    <row r="10639" ht="14.25" customHeight="1">
      <c r="A10639" s="4"/>
      <c r="B10639" s="4"/>
    </row>
    <row r="10640" ht="14.25" customHeight="1">
      <c r="A10640" s="4"/>
      <c r="B10640" s="4"/>
    </row>
    <row r="10641" ht="14.25" customHeight="1">
      <c r="A10641" s="4"/>
      <c r="B10641" s="4"/>
    </row>
    <row r="10642" ht="14.25" customHeight="1">
      <c r="A10642" s="4"/>
      <c r="B10642" s="4"/>
    </row>
    <row r="10643" ht="14.25" customHeight="1">
      <c r="A10643" s="4"/>
      <c r="B10643" s="4"/>
    </row>
    <row r="10644" ht="14.25" customHeight="1">
      <c r="A10644" s="4"/>
      <c r="B10644" s="4"/>
    </row>
    <row r="10645" ht="14.25" customHeight="1">
      <c r="A10645" s="4"/>
      <c r="B10645" s="4"/>
    </row>
    <row r="10646" ht="14.25" customHeight="1">
      <c r="A10646" s="4"/>
      <c r="B10646" s="4"/>
    </row>
    <row r="10647" ht="14.25" customHeight="1">
      <c r="A10647" s="4"/>
      <c r="B10647" s="4"/>
    </row>
    <row r="10648" ht="14.25" customHeight="1">
      <c r="A10648" s="4"/>
      <c r="B10648" s="4"/>
    </row>
    <row r="10649" ht="14.25" customHeight="1">
      <c r="A10649" s="4"/>
      <c r="B10649" s="4"/>
    </row>
    <row r="10650" ht="14.25" customHeight="1">
      <c r="A10650" s="4"/>
      <c r="B10650" s="4"/>
    </row>
    <row r="10651" ht="14.25" customHeight="1">
      <c r="A10651" s="4"/>
      <c r="B10651" s="4"/>
    </row>
    <row r="10652" ht="14.25" customHeight="1">
      <c r="A10652" s="4"/>
      <c r="B10652" s="4"/>
    </row>
    <row r="10653" ht="14.25" customHeight="1">
      <c r="A10653" s="4"/>
      <c r="B10653" s="4"/>
    </row>
    <row r="10654" ht="14.25" customHeight="1">
      <c r="A10654" s="4"/>
      <c r="B10654" s="4"/>
    </row>
    <row r="10655" ht="14.25" customHeight="1">
      <c r="A10655" s="4"/>
      <c r="B10655" s="4"/>
    </row>
    <row r="10656" ht="14.25" customHeight="1">
      <c r="A10656" s="4"/>
      <c r="B10656" s="4"/>
    </row>
    <row r="10657" ht="14.25" customHeight="1">
      <c r="A10657" s="4"/>
      <c r="B10657" s="4"/>
    </row>
    <row r="10658" ht="14.25" customHeight="1">
      <c r="A10658" s="4"/>
      <c r="B10658" s="4"/>
    </row>
    <row r="10659" ht="14.25" customHeight="1">
      <c r="A10659" s="4"/>
      <c r="B10659" s="4"/>
    </row>
    <row r="10660" ht="14.25" customHeight="1">
      <c r="A10660" s="4"/>
      <c r="B10660" s="4"/>
    </row>
    <row r="10661" ht="14.25" customHeight="1">
      <c r="A10661" s="4"/>
      <c r="B10661" s="4"/>
    </row>
    <row r="10662" ht="14.25" customHeight="1">
      <c r="A10662" s="4"/>
      <c r="B10662" s="4"/>
    </row>
    <row r="10663" ht="14.25" customHeight="1">
      <c r="A10663" s="4"/>
      <c r="B10663" s="4"/>
    </row>
    <row r="10664" ht="14.25" customHeight="1">
      <c r="A10664" s="4"/>
      <c r="B10664" s="4"/>
    </row>
    <row r="10665" ht="14.25" customHeight="1">
      <c r="A10665" s="4"/>
      <c r="B10665" s="4"/>
    </row>
    <row r="10666" ht="14.25" customHeight="1">
      <c r="A10666" s="4"/>
      <c r="B10666" s="4"/>
    </row>
    <row r="10667" ht="14.25" customHeight="1">
      <c r="A10667" s="4"/>
      <c r="B10667" s="4"/>
    </row>
    <row r="10668" ht="14.25" customHeight="1">
      <c r="A10668" s="4"/>
      <c r="B10668" s="4"/>
    </row>
    <row r="10669" ht="14.25" customHeight="1">
      <c r="A10669" s="4"/>
      <c r="B10669" s="4"/>
    </row>
    <row r="10670" ht="14.25" customHeight="1">
      <c r="A10670" s="4"/>
      <c r="B10670" s="4"/>
    </row>
    <row r="10671" ht="14.25" customHeight="1">
      <c r="A10671" s="4"/>
      <c r="B10671" s="4"/>
    </row>
    <row r="10672" ht="14.25" customHeight="1">
      <c r="A10672" s="4"/>
      <c r="B10672" s="4"/>
    </row>
    <row r="10673" ht="14.25" customHeight="1">
      <c r="A10673" s="4"/>
      <c r="B10673" s="4"/>
    </row>
    <row r="10674" ht="14.25" customHeight="1">
      <c r="A10674" s="4"/>
      <c r="B10674" s="4"/>
    </row>
    <row r="10675" ht="14.25" customHeight="1">
      <c r="A10675" s="4"/>
      <c r="B10675" s="4"/>
    </row>
    <row r="10676" ht="14.25" customHeight="1">
      <c r="A10676" s="4"/>
      <c r="B10676" s="4"/>
    </row>
    <row r="10677" ht="14.25" customHeight="1">
      <c r="A10677" s="4"/>
      <c r="B10677" s="4"/>
    </row>
    <row r="10678" ht="14.25" customHeight="1">
      <c r="A10678" s="4"/>
      <c r="B10678" s="4"/>
    </row>
    <row r="10679" ht="14.25" customHeight="1">
      <c r="A10679" s="4"/>
      <c r="B10679" s="4"/>
    </row>
    <row r="10680" ht="14.25" customHeight="1">
      <c r="A10680" s="4"/>
      <c r="B10680" s="4"/>
    </row>
    <row r="10681" ht="14.25" customHeight="1">
      <c r="A10681" s="4"/>
      <c r="B10681" s="4"/>
    </row>
    <row r="10682" ht="14.25" customHeight="1">
      <c r="A10682" s="4"/>
      <c r="B10682" s="4"/>
    </row>
    <row r="10683" ht="14.25" customHeight="1">
      <c r="A10683" s="4"/>
      <c r="B10683" s="4"/>
    </row>
    <row r="10684" ht="14.25" customHeight="1">
      <c r="A10684" s="4"/>
      <c r="B10684" s="4"/>
    </row>
    <row r="10685" ht="14.25" customHeight="1">
      <c r="A10685" s="4"/>
      <c r="B10685" s="4"/>
    </row>
    <row r="10686" ht="14.25" customHeight="1">
      <c r="A10686" s="4"/>
      <c r="B10686" s="4"/>
    </row>
    <row r="10687" ht="14.25" customHeight="1">
      <c r="A10687" s="4"/>
      <c r="B10687" s="4"/>
    </row>
    <row r="10688" ht="14.25" customHeight="1">
      <c r="A10688" s="4"/>
      <c r="B10688" s="4"/>
    </row>
    <row r="10689" ht="14.25" customHeight="1">
      <c r="A10689" s="4"/>
      <c r="B10689" s="4"/>
    </row>
    <row r="10690" ht="14.25" customHeight="1">
      <c r="A10690" s="4"/>
      <c r="B10690" s="4"/>
    </row>
    <row r="10691" ht="14.25" customHeight="1">
      <c r="A10691" s="4"/>
      <c r="B10691" s="4"/>
    </row>
    <row r="10692" ht="14.25" customHeight="1">
      <c r="A10692" s="4"/>
      <c r="B10692" s="4"/>
    </row>
    <row r="10693" ht="14.25" customHeight="1">
      <c r="A10693" s="4"/>
      <c r="B10693" s="4"/>
    </row>
    <row r="10694" ht="14.25" customHeight="1">
      <c r="A10694" s="4"/>
      <c r="B10694" s="4"/>
    </row>
    <row r="10695" ht="14.25" customHeight="1">
      <c r="A10695" s="4"/>
      <c r="B10695" s="4"/>
    </row>
    <row r="10696" ht="14.25" customHeight="1">
      <c r="A10696" s="4"/>
      <c r="B10696" s="4"/>
    </row>
    <row r="10697" ht="14.25" customHeight="1">
      <c r="A10697" s="4"/>
      <c r="B10697" s="4"/>
    </row>
    <row r="10698" ht="14.25" customHeight="1">
      <c r="A10698" s="4"/>
      <c r="B10698" s="4"/>
    </row>
    <row r="10699" ht="14.25" customHeight="1">
      <c r="A10699" s="4"/>
      <c r="B10699" s="4"/>
    </row>
    <row r="10700" ht="14.25" customHeight="1">
      <c r="A10700" s="4"/>
      <c r="B10700" s="4"/>
    </row>
    <row r="10701" ht="14.25" customHeight="1">
      <c r="A10701" s="4"/>
      <c r="B10701" s="4"/>
    </row>
    <row r="10702" ht="14.25" customHeight="1">
      <c r="A10702" s="4"/>
      <c r="B10702" s="4"/>
    </row>
    <row r="10703" ht="14.25" customHeight="1">
      <c r="A10703" s="4"/>
      <c r="B10703" s="4"/>
    </row>
    <row r="10704" ht="14.25" customHeight="1">
      <c r="A10704" s="4"/>
      <c r="B10704" s="4"/>
    </row>
    <row r="10705" ht="14.25" customHeight="1">
      <c r="A10705" s="4"/>
      <c r="B10705" s="4"/>
    </row>
    <row r="10706" ht="14.25" customHeight="1">
      <c r="A10706" s="4"/>
      <c r="B10706" s="4"/>
    </row>
    <row r="10707" ht="14.25" customHeight="1">
      <c r="A10707" s="4"/>
      <c r="B10707" s="4"/>
    </row>
    <row r="10708" ht="14.25" customHeight="1">
      <c r="A10708" s="4"/>
      <c r="B10708" s="4"/>
    </row>
    <row r="10709" ht="14.25" customHeight="1">
      <c r="A10709" s="4"/>
      <c r="B10709" s="4"/>
    </row>
    <row r="10710" ht="14.25" customHeight="1">
      <c r="A10710" s="4"/>
      <c r="B10710" s="4"/>
    </row>
    <row r="10711" ht="14.25" customHeight="1">
      <c r="A10711" s="4"/>
      <c r="B10711" s="4"/>
    </row>
    <row r="10712" ht="14.25" customHeight="1">
      <c r="A10712" s="4"/>
      <c r="B10712" s="4"/>
    </row>
    <row r="10713" ht="14.25" customHeight="1">
      <c r="A10713" s="4"/>
      <c r="B10713" s="4"/>
    </row>
    <row r="10714" ht="14.25" customHeight="1">
      <c r="A10714" s="4"/>
      <c r="B10714" s="4"/>
    </row>
    <row r="10715" ht="14.25" customHeight="1">
      <c r="A10715" s="4"/>
      <c r="B10715" s="4"/>
    </row>
    <row r="10716" ht="14.25" customHeight="1">
      <c r="A10716" s="4"/>
      <c r="B10716" s="4"/>
    </row>
    <row r="10717" ht="14.25" customHeight="1">
      <c r="A10717" s="4"/>
      <c r="B10717" s="4"/>
    </row>
    <row r="10718" ht="14.25" customHeight="1">
      <c r="A10718" s="4"/>
      <c r="B10718" s="4"/>
    </row>
    <row r="10719" ht="14.25" customHeight="1">
      <c r="A10719" s="4"/>
      <c r="B10719" s="4"/>
    </row>
    <row r="10720" ht="14.25" customHeight="1">
      <c r="A10720" s="4"/>
      <c r="B10720" s="4"/>
    </row>
    <row r="10721" ht="14.25" customHeight="1">
      <c r="A10721" s="4"/>
      <c r="B10721" s="4"/>
    </row>
    <row r="10722" ht="14.25" customHeight="1">
      <c r="A10722" s="4"/>
      <c r="B10722" s="4"/>
    </row>
    <row r="10723" ht="14.25" customHeight="1">
      <c r="A10723" s="4"/>
      <c r="B10723" s="4"/>
    </row>
    <row r="10724" ht="14.25" customHeight="1">
      <c r="A10724" s="4"/>
      <c r="B10724" s="4"/>
    </row>
    <row r="10725" ht="14.25" customHeight="1">
      <c r="A10725" s="4"/>
      <c r="B10725" s="4"/>
    </row>
    <row r="10726" ht="14.25" customHeight="1">
      <c r="A10726" s="4"/>
      <c r="B10726" s="4"/>
    </row>
    <row r="10727" ht="14.25" customHeight="1">
      <c r="A10727" s="4"/>
      <c r="B10727" s="4"/>
    </row>
    <row r="10728" ht="14.25" customHeight="1">
      <c r="A10728" s="4"/>
      <c r="B10728" s="4"/>
    </row>
    <row r="10729" ht="14.25" customHeight="1">
      <c r="A10729" s="4"/>
      <c r="B10729" s="4"/>
    </row>
    <row r="10730" ht="14.25" customHeight="1">
      <c r="A10730" s="4"/>
      <c r="B10730" s="4"/>
    </row>
    <row r="10731" ht="14.25" customHeight="1">
      <c r="A10731" s="4"/>
      <c r="B10731" s="4"/>
    </row>
    <row r="10732" ht="14.25" customHeight="1">
      <c r="A10732" s="4"/>
      <c r="B10732" s="4"/>
    </row>
    <row r="10733" ht="14.25" customHeight="1">
      <c r="A10733" s="4"/>
      <c r="B10733" s="4"/>
    </row>
    <row r="10734" ht="14.25" customHeight="1">
      <c r="A10734" s="4"/>
      <c r="B10734" s="4"/>
    </row>
    <row r="10735" ht="14.25" customHeight="1">
      <c r="A10735" s="4"/>
      <c r="B10735" s="4"/>
    </row>
    <row r="10736" ht="14.25" customHeight="1">
      <c r="A10736" s="4"/>
      <c r="B10736" s="4"/>
    </row>
    <row r="10737" ht="14.25" customHeight="1">
      <c r="A10737" s="4"/>
      <c r="B10737" s="4"/>
    </row>
    <row r="10738" ht="14.25" customHeight="1">
      <c r="A10738" s="4"/>
      <c r="B10738" s="4"/>
    </row>
    <row r="10739" ht="14.25" customHeight="1">
      <c r="A10739" s="4"/>
      <c r="B10739" s="4"/>
    </row>
    <row r="10740" ht="14.25" customHeight="1">
      <c r="A10740" s="4"/>
      <c r="B10740" s="4"/>
    </row>
    <row r="10741" ht="14.25" customHeight="1">
      <c r="A10741" s="4"/>
      <c r="B10741" s="4"/>
    </row>
    <row r="10742" ht="14.25" customHeight="1">
      <c r="A10742" s="4"/>
      <c r="B10742" s="4"/>
    </row>
    <row r="10743" ht="14.25" customHeight="1">
      <c r="A10743" s="4"/>
      <c r="B10743" s="4"/>
    </row>
    <row r="10744" ht="14.25" customHeight="1">
      <c r="A10744" s="4"/>
      <c r="B10744" s="4"/>
    </row>
    <row r="10745" ht="14.25" customHeight="1">
      <c r="A10745" s="4"/>
      <c r="B10745" s="4"/>
    </row>
    <row r="10746" ht="14.25" customHeight="1">
      <c r="A10746" s="4"/>
      <c r="B10746" s="4"/>
    </row>
    <row r="10747" ht="14.25" customHeight="1">
      <c r="A10747" s="4"/>
      <c r="B10747" s="4"/>
    </row>
    <row r="10748" ht="14.25" customHeight="1">
      <c r="A10748" s="4"/>
      <c r="B10748" s="4"/>
    </row>
    <row r="10749" ht="14.25" customHeight="1">
      <c r="A10749" s="4"/>
      <c r="B10749" s="4"/>
    </row>
    <row r="10750" ht="14.25" customHeight="1">
      <c r="A10750" s="4"/>
      <c r="B10750" s="4"/>
    </row>
    <row r="10751" ht="14.25" customHeight="1">
      <c r="A10751" s="4"/>
      <c r="B10751" s="4"/>
    </row>
    <row r="10752" ht="14.25" customHeight="1">
      <c r="A10752" s="4"/>
      <c r="B10752" s="4"/>
    </row>
    <row r="10753" ht="14.25" customHeight="1">
      <c r="A10753" s="4"/>
      <c r="B10753" s="4"/>
    </row>
    <row r="10754" ht="14.25" customHeight="1">
      <c r="A10754" s="4"/>
      <c r="B10754" s="4"/>
    </row>
    <row r="10755" ht="14.25" customHeight="1">
      <c r="A10755" s="4"/>
      <c r="B10755" s="4"/>
    </row>
    <row r="10756" ht="14.25" customHeight="1">
      <c r="A10756" s="4"/>
      <c r="B10756" s="4"/>
    </row>
    <row r="10757" ht="14.25" customHeight="1">
      <c r="A10757" s="4"/>
      <c r="B10757" s="4"/>
    </row>
    <row r="10758" ht="14.25" customHeight="1">
      <c r="A10758" s="4"/>
      <c r="B10758" s="4"/>
    </row>
    <row r="10759" ht="14.25" customHeight="1">
      <c r="A10759" s="4"/>
      <c r="B10759" s="4"/>
    </row>
    <row r="10760" ht="14.25" customHeight="1">
      <c r="A10760" s="4"/>
      <c r="B10760" s="4"/>
    </row>
    <row r="10761" ht="14.25" customHeight="1">
      <c r="A10761" s="4"/>
      <c r="B10761" s="4"/>
    </row>
    <row r="10762" ht="14.25" customHeight="1">
      <c r="A10762" s="4"/>
      <c r="B10762" s="4"/>
    </row>
    <row r="10763" ht="14.25" customHeight="1">
      <c r="A10763" s="4"/>
      <c r="B10763" s="4"/>
    </row>
    <row r="10764" ht="14.25" customHeight="1">
      <c r="A10764" s="4"/>
      <c r="B10764" s="4"/>
    </row>
    <row r="10765" ht="14.25" customHeight="1">
      <c r="A10765" s="4"/>
      <c r="B10765" s="4"/>
    </row>
    <row r="10766" ht="14.25" customHeight="1">
      <c r="A10766" s="4"/>
      <c r="B10766" s="4"/>
    </row>
    <row r="10767" ht="14.25" customHeight="1">
      <c r="A10767" s="4"/>
      <c r="B10767" s="4"/>
    </row>
    <row r="10768" ht="14.25" customHeight="1">
      <c r="A10768" s="4"/>
      <c r="B10768" s="4"/>
    </row>
    <row r="10769" ht="14.25" customHeight="1">
      <c r="A10769" s="4"/>
      <c r="B10769" s="4"/>
    </row>
    <row r="10770" ht="14.25" customHeight="1">
      <c r="A10770" s="4"/>
      <c r="B10770" s="4"/>
    </row>
    <row r="10771" ht="14.25" customHeight="1">
      <c r="A10771" s="4"/>
      <c r="B10771" s="4"/>
    </row>
    <row r="10772" ht="14.25" customHeight="1">
      <c r="A10772" s="4"/>
      <c r="B10772" s="4"/>
    </row>
    <row r="10773" ht="14.25" customHeight="1">
      <c r="A10773" s="4"/>
      <c r="B10773" s="4"/>
    </row>
    <row r="10774" ht="14.25" customHeight="1">
      <c r="A10774" s="4"/>
      <c r="B10774" s="4"/>
    </row>
    <row r="10775" ht="14.25" customHeight="1">
      <c r="A10775" s="4"/>
      <c r="B10775" s="4"/>
    </row>
    <row r="10776" ht="14.25" customHeight="1">
      <c r="A10776" s="4"/>
      <c r="B10776" s="4"/>
    </row>
    <row r="10777" ht="14.25" customHeight="1">
      <c r="A10777" s="4"/>
      <c r="B10777" s="4"/>
    </row>
    <row r="10778" ht="14.25" customHeight="1">
      <c r="A10778" s="4"/>
      <c r="B10778" s="4"/>
    </row>
    <row r="10779" ht="14.25" customHeight="1">
      <c r="A10779" s="4"/>
      <c r="B10779" s="4"/>
    </row>
    <row r="10780" ht="14.25" customHeight="1">
      <c r="A10780" s="4"/>
      <c r="B10780" s="4"/>
    </row>
    <row r="10781" ht="14.25" customHeight="1">
      <c r="A10781" s="4"/>
      <c r="B10781" s="4"/>
    </row>
    <row r="10782" ht="14.25" customHeight="1">
      <c r="A10782" s="4"/>
      <c r="B10782" s="4"/>
    </row>
    <row r="10783" ht="14.25" customHeight="1">
      <c r="A10783" s="4"/>
      <c r="B10783" s="4"/>
    </row>
    <row r="10784" ht="14.25" customHeight="1">
      <c r="A10784" s="4"/>
      <c r="B10784" s="4"/>
    </row>
    <row r="10785" ht="14.25" customHeight="1">
      <c r="A10785" s="4"/>
      <c r="B10785" s="4"/>
    </row>
    <row r="10786" ht="14.25" customHeight="1">
      <c r="A10786" s="4"/>
      <c r="B10786" s="4"/>
    </row>
    <row r="10787" ht="14.25" customHeight="1">
      <c r="A10787" s="4"/>
      <c r="B10787" s="4"/>
    </row>
    <row r="10788" ht="14.25" customHeight="1">
      <c r="A10788" s="4"/>
      <c r="B10788" s="4"/>
    </row>
    <row r="10789" ht="14.25" customHeight="1">
      <c r="A10789" s="4"/>
      <c r="B10789" s="4"/>
    </row>
    <row r="10790" ht="14.25" customHeight="1">
      <c r="A10790" s="4"/>
      <c r="B10790" s="4"/>
    </row>
    <row r="10791" ht="14.25" customHeight="1">
      <c r="A10791" s="4"/>
      <c r="B10791" s="4"/>
    </row>
    <row r="10792" ht="14.25" customHeight="1">
      <c r="A10792" s="4"/>
      <c r="B10792" s="4"/>
    </row>
    <row r="10793" ht="14.25" customHeight="1">
      <c r="A10793" s="4"/>
      <c r="B10793" s="4"/>
    </row>
    <row r="10794" ht="14.25" customHeight="1">
      <c r="A10794" s="4"/>
      <c r="B10794" s="4"/>
    </row>
    <row r="10795" ht="14.25" customHeight="1">
      <c r="A10795" s="4"/>
      <c r="B10795" s="4"/>
    </row>
    <row r="10796" ht="14.25" customHeight="1">
      <c r="A10796" s="4"/>
      <c r="B10796" s="4"/>
    </row>
    <row r="10797" ht="14.25" customHeight="1">
      <c r="A10797" s="4"/>
      <c r="B10797" s="4"/>
    </row>
    <row r="10798" ht="14.25" customHeight="1">
      <c r="A10798" s="4"/>
      <c r="B10798" s="4"/>
    </row>
    <row r="10799" ht="14.25" customHeight="1">
      <c r="A10799" s="4"/>
      <c r="B10799" s="4"/>
    </row>
    <row r="10800" ht="14.25" customHeight="1">
      <c r="A10800" s="4"/>
      <c r="B10800" s="4"/>
    </row>
    <row r="10801" ht="14.25" customHeight="1">
      <c r="A10801" s="4"/>
      <c r="B10801" s="4"/>
    </row>
    <row r="10802" ht="14.25" customHeight="1">
      <c r="A10802" s="4"/>
      <c r="B10802" s="4"/>
    </row>
    <row r="10803" ht="14.25" customHeight="1">
      <c r="A10803" s="4"/>
      <c r="B10803" s="4"/>
    </row>
    <row r="10804" ht="14.25" customHeight="1">
      <c r="A10804" s="4"/>
      <c r="B10804" s="4"/>
    </row>
    <row r="10805" ht="14.25" customHeight="1">
      <c r="A10805" s="4"/>
      <c r="B10805" s="4"/>
    </row>
    <row r="10806" ht="14.25" customHeight="1">
      <c r="A10806" s="4"/>
      <c r="B10806" s="4"/>
    </row>
    <row r="10807" ht="14.25" customHeight="1">
      <c r="A10807" s="4"/>
      <c r="B10807" s="4"/>
    </row>
    <row r="10808" ht="14.25" customHeight="1">
      <c r="A10808" s="4"/>
      <c r="B10808" s="4"/>
    </row>
    <row r="10809" ht="14.25" customHeight="1">
      <c r="A10809" s="4"/>
      <c r="B10809" s="4"/>
    </row>
    <row r="10810" ht="14.25" customHeight="1">
      <c r="A10810" s="4"/>
      <c r="B10810" s="4"/>
    </row>
    <row r="10811" ht="14.25" customHeight="1">
      <c r="A10811" s="4"/>
      <c r="B10811" s="4"/>
    </row>
    <row r="10812" ht="14.25" customHeight="1">
      <c r="A10812" s="4"/>
      <c r="B10812" s="4"/>
    </row>
    <row r="10813" ht="14.25" customHeight="1">
      <c r="A10813" s="4"/>
      <c r="B10813" s="4"/>
    </row>
    <row r="10814" ht="14.25" customHeight="1">
      <c r="A10814" s="4"/>
      <c r="B10814" s="4"/>
    </row>
    <row r="10815" ht="14.25" customHeight="1">
      <c r="A10815" s="4"/>
      <c r="B10815" s="4"/>
    </row>
    <row r="10816" ht="14.25" customHeight="1">
      <c r="A10816" s="4"/>
      <c r="B10816" s="4"/>
    </row>
    <row r="10817" ht="14.25" customHeight="1">
      <c r="A10817" s="4"/>
      <c r="B10817" s="4"/>
    </row>
    <row r="10818" ht="14.25" customHeight="1">
      <c r="A10818" s="4"/>
      <c r="B10818" s="4"/>
    </row>
    <row r="10819" ht="14.25" customHeight="1">
      <c r="A10819" s="4"/>
      <c r="B10819" s="4"/>
    </row>
    <row r="10820" ht="14.25" customHeight="1">
      <c r="A10820" s="4"/>
      <c r="B10820" s="4"/>
    </row>
    <row r="10821" ht="14.25" customHeight="1">
      <c r="A10821" s="4"/>
      <c r="B10821" s="4"/>
    </row>
    <row r="10822" ht="14.25" customHeight="1">
      <c r="A10822" s="4"/>
      <c r="B10822" s="4"/>
    </row>
    <row r="10823" ht="14.25" customHeight="1">
      <c r="A10823" s="4"/>
      <c r="B10823" s="4"/>
    </row>
    <row r="10824" ht="14.25" customHeight="1">
      <c r="A10824" s="4"/>
      <c r="B10824" s="4"/>
    </row>
    <row r="10825" ht="14.25" customHeight="1">
      <c r="A10825" s="4"/>
      <c r="B10825" s="4"/>
    </row>
    <row r="10826" ht="14.25" customHeight="1">
      <c r="A10826" s="4"/>
      <c r="B10826" s="4"/>
    </row>
    <row r="10827" ht="14.25" customHeight="1">
      <c r="A10827" s="4"/>
      <c r="B10827" s="4"/>
    </row>
    <row r="10828" ht="14.25" customHeight="1">
      <c r="A10828" s="4"/>
      <c r="B10828" s="4"/>
    </row>
    <row r="10829" ht="14.25" customHeight="1">
      <c r="A10829" s="4"/>
      <c r="B10829" s="4"/>
    </row>
    <row r="10830" ht="14.25" customHeight="1">
      <c r="A10830" s="4"/>
      <c r="B10830" s="4"/>
    </row>
    <row r="10831" ht="14.25" customHeight="1">
      <c r="A10831" s="4"/>
      <c r="B10831" s="4"/>
    </row>
    <row r="10832" ht="14.25" customHeight="1">
      <c r="A10832" s="4"/>
      <c r="B10832" s="4"/>
    </row>
    <row r="10833" ht="14.25" customHeight="1">
      <c r="A10833" s="4"/>
      <c r="B10833" s="4"/>
    </row>
    <row r="10834" ht="14.25" customHeight="1">
      <c r="A10834" s="4"/>
      <c r="B10834" s="4"/>
    </row>
    <row r="10835" ht="14.25" customHeight="1">
      <c r="A10835" s="4"/>
      <c r="B10835" s="4"/>
    </row>
    <row r="10836" ht="14.25" customHeight="1">
      <c r="A10836" s="4"/>
      <c r="B10836" s="4"/>
    </row>
    <row r="10837" ht="14.25" customHeight="1">
      <c r="A10837" s="4"/>
      <c r="B10837" s="4"/>
    </row>
    <row r="10838" ht="14.25" customHeight="1">
      <c r="A10838" s="4"/>
      <c r="B10838" s="4"/>
    </row>
    <row r="10839" ht="14.25" customHeight="1">
      <c r="A10839" s="4"/>
      <c r="B10839" s="4"/>
    </row>
    <row r="10840" ht="14.25" customHeight="1">
      <c r="A10840" s="4"/>
      <c r="B10840" s="4"/>
    </row>
    <row r="10841" ht="14.25" customHeight="1">
      <c r="A10841" s="4"/>
      <c r="B10841" s="4"/>
    </row>
    <row r="10842" ht="14.25" customHeight="1">
      <c r="A10842" s="4"/>
      <c r="B10842" s="4"/>
    </row>
    <row r="10843" ht="14.25" customHeight="1">
      <c r="A10843" s="4"/>
      <c r="B10843" s="4"/>
    </row>
    <row r="10844" ht="14.25" customHeight="1">
      <c r="A10844" s="4"/>
      <c r="B10844" s="4"/>
    </row>
    <row r="10845" ht="14.25" customHeight="1">
      <c r="A10845" s="4"/>
      <c r="B10845" s="4"/>
    </row>
    <row r="10846" ht="14.25" customHeight="1">
      <c r="A10846" s="4"/>
      <c r="B10846" s="4"/>
    </row>
    <row r="10847" ht="14.25" customHeight="1">
      <c r="A10847" s="4"/>
      <c r="B10847" s="4"/>
    </row>
    <row r="10848" ht="14.25" customHeight="1">
      <c r="A10848" s="4"/>
      <c r="B10848" s="4"/>
    </row>
    <row r="10849" ht="14.25" customHeight="1">
      <c r="A10849" s="4"/>
      <c r="B10849" s="4"/>
    </row>
    <row r="10850" ht="14.25" customHeight="1">
      <c r="A10850" s="4"/>
      <c r="B10850" s="4"/>
    </row>
    <row r="10851" ht="14.25" customHeight="1">
      <c r="A10851" s="4"/>
      <c r="B10851" s="4"/>
    </row>
    <row r="10852" ht="14.25" customHeight="1">
      <c r="A10852" s="4"/>
      <c r="B10852" s="4"/>
    </row>
    <row r="10853" ht="14.25" customHeight="1">
      <c r="A10853" s="4"/>
      <c r="B10853" s="4"/>
    </row>
    <row r="10854" ht="14.25" customHeight="1">
      <c r="A10854" s="4"/>
      <c r="B10854" s="4"/>
    </row>
    <row r="10855" ht="14.25" customHeight="1">
      <c r="A10855" s="4"/>
      <c r="B10855" s="4"/>
    </row>
    <row r="10856" ht="14.25" customHeight="1">
      <c r="A10856" s="4"/>
      <c r="B10856" s="4"/>
    </row>
    <row r="10857" ht="14.25" customHeight="1">
      <c r="A10857" s="4"/>
      <c r="B10857" s="4"/>
    </row>
    <row r="10858" ht="14.25" customHeight="1">
      <c r="A10858" s="4"/>
      <c r="B10858" s="4"/>
    </row>
    <row r="10859" ht="14.25" customHeight="1">
      <c r="A10859" s="4"/>
      <c r="B10859" s="4"/>
    </row>
    <row r="10860" ht="14.25" customHeight="1">
      <c r="A10860" s="4"/>
      <c r="B10860" s="4"/>
    </row>
    <row r="10861" ht="14.25" customHeight="1">
      <c r="A10861" s="4"/>
      <c r="B10861" s="4"/>
    </row>
    <row r="10862" ht="14.25" customHeight="1">
      <c r="A10862" s="4"/>
      <c r="B10862" s="4"/>
    </row>
    <row r="10863" ht="14.25" customHeight="1">
      <c r="A10863" s="4"/>
      <c r="B10863" s="4"/>
    </row>
    <row r="10864" ht="14.25" customHeight="1">
      <c r="A10864" s="4"/>
      <c r="B10864" s="4"/>
    </row>
    <row r="10865" ht="14.25" customHeight="1">
      <c r="A10865" s="4"/>
      <c r="B10865" s="4"/>
    </row>
    <row r="10866" ht="14.25" customHeight="1">
      <c r="A10866" s="4"/>
      <c r="B10866" s="4"/>
    </row>
    <row r="10867" ht="14.25" customHeight="1">
      <c r="A10867" s="4"/>
      <c r="B10867" s="4"/>
    </row>
    <row r="10868" ht="14.25" customHeight="1">
      <c r="A10868" s="4"/>
      <c r="B10868" s="4"/>
    </row>
    <row r="10869" ht="14.25" customHeight="1">
      <c r="A10869" s="4"/>
      <c r="B10869" s="4"/>
    </row>
    <row r="10870" ht="14.25" customHeight="1">
      <c r="A10870" s="4"/>
      <c r="B10870" s="4"/>
    </row>
    <row r="10871" ht="14.25" customHeight="1">
      <c r="A10871" s="4"/>
      <c r="B10871" s="4"/>
    </row>
    <row r="10872" ht="14.25" customHeight="1">
      <c r="A10872" s="4"/>
      <c r="B10872" s="4"/>
    </row>
    <row r="10873" ht="14.25" customHeight="1">
      <c r="A10873" s="4"/>
      <c r="B10873" s="4"/>
    </row>
    <row r="10874" ht="14.25" customHeight="1">
      <c r="A10874" s="4"/>
      <c r="B10874" s="4"/>
    </row>
    <row r="10875" ht="14.25" customHeight="1">
      <c r="A10875" s="4"/>
      <c r="B10875" s="4"/>
    </row>
    <row r="10876" ht="14.25" customHeight="1">
      <c r="A10876" s="4"/>
      <c r="B10876" s="4"/>
    </row>
    <row r="10877" ht="14.25" customHeight="1">
      <c r="A10877" s="4"/>
      <c r="B10877" s="4"/>
    </row>
    <row r="10878" ht="14.25" customHeight="1">
      <c r="A10878" s="4"/>
      <c r="B10878" s="4"/>
    </row>
    <row r="10879" ht="14.25" customHeight="1">
      <c r="A10879" s="4"/>
      <c r="B10879" s="4"/>
    </row>
    <row r="10880" ht="14.25" customHeight="1">
      <c r="A10880" s="4"/>
      <c r="B10880" s="4"/>
    </row>
    <row r="10881" ht="14.25" customHeight="1">
      <c r="A10881" s="4"/>
      <c r="B10881" s="4"/>
    </row>
    <row r="10882" ht="14.25" customHeight="1">
      <c r="A10882" s="4"/>
      <c r="B10882" s="4"/>
    </row>
    <row r="10883" ht="14.25" customHeight="1">
      <c r="A10883" s="4"/>
      <c r="B10883" s="4"/>
    </row>
    <row r="10884" ht="14.25" customHeight="1">
      <c r="A10884" s="4"/>
      <c r="B10884" s="4"/>
    </row>
    <row r="10885" ht="14.25" customHeight="1">
      <c r="A10885" s="4"/>
      <c r="B10885" s="4"/>
    </row>
    <row r="10886" ht="14.25" customHeight="1">
      <c r="A10886" s="4"/>
      <c r="B10886" s="4"/>
    </row>
    <row r="10887" ht="14.25" customHeight="1">
      <c r="A10887" s="4"/>
      <c r="B10887" s="4"/>
    </row>
    <row r="10888" ht="14.25" customHeight="1">
      <c r="A10888" s="4"/>
      <c r="B10888" s="4"/>
    </row>
    <row r="10889" ht="14.25" customHeight="1">
      <c r="A10889" s="4"/>
      <c r="B10889" s="4"/>
    </row>
    <row r="10890" ht="14.25" customHeight="1">
      <c r="A10890" s="4"/>
      <c r="B10890" s="4"/>
    </row>
    <row r="10891" ht="14.25" customHeight="1">
      <c r="A10891" s="4"/>
      <c r="B10891" s="4"/>
    </row>
    <row r="10892" ht="14.25" customHeight="1">
      <c r="A10892" s="4"/>
      <c r="B10892" s="4"/>
    </row>
    <row r="10893" ht="14.25" customHeight="1">
      <c r="A10893" s="4"/>
      <c r="B10893" s="4"/>
    </row>
    <row r="10894" ht="14.25" customHeight="1">
      <c r="A10894" s="4"/>
      <c r="B10894" s="4"/>
    </row>
    <row r="10895" ht="14.25" customHeight="1">
      <c r="A10895" s="4"/>
      <c r="B10895" s="4"/>
    </row>
    <row r="10896" ht="14.25" customHeight="1">
      <c r="A10896" s="4"/>
      <c r="B10896" s="4"/>
    </row>
    <row r="10897" ht="14.25" customHeight="1">
      <c r="A10897" s="4"/>
      <c r="B10897" s="4"/>
    </row>
    <row r="10898" ht="14.25" customHeight="1">
      <c r="A10898" s="4"/>
      <c r="B10898" s="4"/>
    </row>
    <row r="10899" ht="14.25" customHeight="1">
      <c r="A10899" s="4"/>
      <c r="B10899" s="4"/>
    </row>
    <row r="10900" ht="14.25" customHeight="1">
      <c r="A10900" s="4"/>
      <c r="B10900" s="4"/>
    </row>
    <row r="10901" ht="14.25" customHeight="1">
      <c r="A10901" s="4"/>
      <c r="B10901" s="4"/>
    </row>
    <row r="10902" ht="14.25" customHeight="1">
      <c r="A10902" s="4"/>
      <c r="B10902" s="4"/>
    </row>
    <row r="10903" ht="14.25" customHeight="1">
      <c r="A10903" s="4"/>
      <c r="B10903" s="4"/>
    </row>
    <row r="10904" ht="14.25" customHeight="1">
      <c r="A10904" s="4"/>
      <c r="B10904" s="4"/>
    </row>
    <row r="10905" ht="14.25" customHeight="1">
      <c r="A10905" s="4"/>
      <c r="B10905" s="4"/>
    </row>
    <row r="10906" ht="14.25" customHeight="1">
      <c r="A10906" s="4"/>
      <c r="B10906" s="4"/>
    </row>
    <row r="10907" ht="14.25" customHeight="1">
      <c r="A10907" s="4"/>
      <c r="B10907" s="4"/>
    </row>
    <row r="10908" ht="14.25" customHeight="1">
      <c r="A10908" s="4"/>
      <c r="B10908" s="4"/>
    </row>
    <row r="10909" ht="14.25" customHeight="1">
      <c r="A10909" s="4"/>
      <c r="B10909" s="4"/>
    </row>
    <row r="10910" ht="14.25" customHeight="1">
      <c r="A10910" s="4"/>
      <c r="B10910" s="4"/>
    </row>
    <row r="10911" ht="14.25" customHeight="1">
      <c r="A10911" s="4"/>
      <c r="B10911" s="4"/>
    </row>
    <row r="10912" ht="14.25" customHeight="1">
      <c r="A10912" s="4"/>
      <c r="B10912" s="4"/>
    </row>
    <row r="10913" ht="14.25" customHeight="1">
      <c r="A10913" s="4"/>
      <c r="B10913" s="4"/>
    </row>
    <row r="10914" ht="14.25" customHeight="1">
      <c r="A10914" s="4"/>
      <c r="B10914" s="4"/>
    </row>
    <row r="10915" ht="14.25" customHeight="1">
      <c r="A10915" s="4"/>
      <c r="B10915" s="4"/>
    </row>
    <row r="10916" ht="14.25" customHeight="1">
      <c r="A10916" s="4"/>
      <c r="B10916" s="4"/>
    </row>
    <row r="10917" ht="14.25" customHeight="1">
      <c r="A10917" s="4"/>
      <c r="B10917" s="4"/>
    </row>
    <row r="10918" ht="14.25" customHeight="1">
      <c r="A10918" s="4"/>
      <c r="B10918" s="4"/>
    </row>
    <row r="10919" ht="14.25" customHeight="1">
      <c r="A10919" s="4"/>
      <c r="B10919" s="4"/>
    </row>
    <row r="10920" ht="14.25" customHeight="1">
      <c r="A10920" s="4"/>
      <c r="B10920" s="4"/>
    </row>
    <row r="10921" ht="14.25" customHeight="1">
      <c r="A10921" s="4"/>
      <c r="B10921" s="4"/>
    </row>
    <row r="10922" ht="14.25" customHeight="1">
      <c r="A10922" s="4"/>
      <c r="B10922" s="4"/>
    </row>
    <row r="10923" ht="14.25" customHeight="1">
      <c r="A10923" s="4"/>
      <c r="B10923" s="4"/>
    </row>
    <row r="10924" ht="14.25" customHeight="1">
      <c r="A10924" s="4"/>
      <c r="B10924" s="4"/>
    </row>
    <row r="10925" ht="14.25" customHeight="1">
      <c r="A10925" s="4"/>
      <c r="B10925" s="4"/>
    </row>
    <row r="10926" ht="14.25" customHeight="1">
      <c r="A10926" s="4"/>
      <c r="B10926" s="4"/>
    </row>
    <row r="10927" ht="14.25" customHeight="1">
      <c r="A10927" s="4"/>
      <c r="B10927" s="4"/>
    </row>
    <row r="10928" ht="14.25" customHeight="1">
      <c r="A10928" s="4"/>
      <c r="B10928" s="4"/>
    </row>
    <row r="10929" ht="14.25" customHeight="1">
      <c r="A10929" s="4"/>
      <c r="B10929" s="4"/>
    </row>
    <row r="10930" ht="14.25" customHeight="1">
      <c r="A10930" s="4"/>
      <c r="B10930" s="4"/>
    </row>
    <row r="10931" ht="14.25" customHeight="1">
      <c r="A10931" s="4"/>
      <c r="B10931" s="4"/>
    </row>
    <row r="10932" ht="14.25" customHeight="1">
      <c r="A10932" s="4"/>
      <c r="B10932" s="4"/>
    </row>
    <row r="10933" ht="14.25" customHeight="1">
      <c r="A10933" s="4"/>
      <c r="B10933" s="4"/>
    </row>
    <row r="10934" ht="14.25" customHeight="1">
      <c r="A10934" s="4"/>
      <c r="B10934" s="4"/>
    </row>
    <row r="10935" ht="14.25" customHeight="1">
      <c r="A10935" s="4"/>
      <c r="B10935" s="4"/>
    </row>
    <row r="10936" ht="14.25" customHeight="1">
      <c r="A10936" s="4"/>
      <c r="B10936" s="4"/>
    </row>
    <row r="10937" ht="14.25" customHeight="1">
      <c r="A10937" s="4"/>
      <c r="B10937" s="4"/>
    </row>
    <row r="10938" ht="14.25" customHeight="1">
      <c r="A10938" s="4"/>
      <c r="B10938" s="4"/>
    </row>
    <row r="10939" ht="14.25" customHeight="1">
      <c r="A10939" s="4"/>
      <c r="B10939" s="4"/>
    </row>
    <row r="10940" ht="14.25" customHeight="1">
      <c r="A10940" s="4"/>
      <c r="B10940" s="4"/>
    </row>
    <row r="10941" ht="14.25" customHeight="1">
      <c r="A10941" s="4"/>
      <c r="B10941" s="4"/>
    </row>
    <row r="10942" ht="14.25" customHeight="1">
      <c r="A10942" s="4"/>
      <c r="B10942" s="4"/>
    </row>
    <row r="10943" ht="14.25" customHeight="1">
      <c r="A10943" s="4"/>
      <c r="B10943" s="4"/>
    </row>
    <row r="10944" ht="14.25" customHeight="1">
      <c r="A10944" s="4"/>
      <c r="B10944" s="4"/>
    </row>
    <row r="10945" ht="14.25" customHeight="1">
      <c r="A10945" s="4"/>
      <c r="B10945" s="4"/>
    </row>
    <row r="10946" ht="14.25" customHeight="1">
      <c r="A10946" s="4"/>
      <c r="B10946" s="4"/>
    </row>
    <row r="10947" ht="14.25" customHeight="1">
      <c r="A10947" s="4"/>
      <c r="B10947" s="4"/>
    </row>
    <row r="10948" ht="14.25" customHeight="1">
      <c r="A10948" s="4"/>
      <c r="B10948" s="4"/>
    </row>
    <row r="10949" ht="14.25" customHeight="1">
      <c r="A10949" s="4"/>
      <c r="B10949" s="4"/>
    </row>
    <row r="10950" ht="14.25" customHeight="1">
      <c r="A10950" s="4"/>
      <c r="B10950" s="4"/>
    </row>
    <row r="10951" ht="14.25" customHeight="1">
      <c r="A10951" s="4"/>
      <c r="B10951" s="4"/>
    </row>
    <row r="10952" ht="14.25" customHeight="1">
      <c r="A10952" s="4"/>
      <c r="B10952" s="4"/>
    </row>
    <row r="10953" ht="14.25" customHeight="1">
      <c r="A10953" s="4"/>
      <c r="B10953" s="4"/>
    </row>
    <row r="10954" ht="14.25" customHeight="1">
      <c r="A10954" s="4"/>
      <c r="B10954" s="4"/>
    </row>
    <row r="10955" ht="14.25" customHeight="1">
      <c r="A10955" s="4"/>
      <c r="B10955" s="4"/>
    </row>
    <row r="10956" ht="14.25" customHeight="1">
      <c r="A10956" s="4"/>
      <c r="B10956" s="4"/>
    </row>
    <row r="10957" ht="14.25" customHeight="1">
      <c r="A10957" s="4"/>
      <c r="B10957" s="4"/>
    </row>
    <row r="10958" ht="14.25" customHeight="1">
      <c r="A10958" s="4"/>
      <c r="B10958" s="4"/>
    </row>
    <row r="10959" ht="14.25" customHeight="1">
      <c r="A10959" s="4"/>
      <c r="B10959" s="4"/>
    </row>
    <row r="10960" ht="14.25" customHeight="1">
      <c r="A10960" s="4"/>
      <c r="B10960" s="4"/>
    </row>
    <row r="10961" ht="14.25" customHeight="1">
      <c r="A10961" s="4"/>
      <c r="B10961" s="4"/>
    </row>
    <row r="10962" ht="14.25" customHeight="1">
      <c r="A10962" s="4"/>
      <c r="B10962" s="4"/>
    </row>
    <row r="10963" ht="14.25" customHeight="1">
      <c r="A10963" s="4"/>
      <c r="B10963" s="4"/>
    </row>
    <row r="10964" ht="14.25" customHeight="1">
      <c r="A10964" s="4"/>
      <c r="B10964" s="4"/>
    </row>
    <row r="10965" ht="14.25" customHeight="1">
      <c r="A10965" s="4"/>
      <c r="B10965" s="4"/>
    </row>
    <row r="10966" ht="14.25" customHeight="1">
      <c r="A10966" s="4"/>
      <c r="B10966" s="4"/>
    </row>
    <row r="10967" ht="14.25" customHeight="1">
      <c r="A10967" s="4"/>
      <c r="B10967" s="4"/>
    </row>
    <row r="10968" ht="14.25" customHeight="1">
      <c r="A10968" s="4"/>
      <c r="B10968" s="4"/>
    </row>
    <row r="10969" ht="14.25" customHeight="1">
      <c r="A10969" s="4"/>
      <c r="B10969" s="4"/>
    </row>
    <row r="10970" ht="14.25" customHeight="1">
      <c r="A10970" s="4"/>
      <c r="B10970" s="4"/>
    </row>
    <row r="10971" ht="14.25" customHeight="1">
      <c r="A10971" s="4"/>
      <c r="B10971" s="4"/>
    </row>
    <row r="10972" ht="14.25" customHeight="1">
      <c r="A10972" s="4"/>
      <c r="B10972" s="4"/>
    </row>
    <row r="10973" ht="14.25" customHeight="1">
      <c r="A10973" s="4"/>
      <c r="B10973" s="4"/>
    </row>
    <row r="10974" ht="14.25" customHeight="1">
      <c r="A10974" s="4"/>
      <c r="B10974" s="4"/>
    </row>
    <row r="10975" ht="14.25" customHeight="1">
      <c r="A10975" s="4"/>
      <c r="B10975" s="4"/>
    </row>
    <row r="10976" ht="14.25" customHeight="1">
      <c r="A10976" s="4"/>
      <c r="B10976" s="4"/>
    </row>
    <row r="10977" ht="14.25" customHeight="1">
      <c r="A10977" s="4"/>
      <c r="B10977" s="4"/>
    </row>
    <row r="10978" ht="14.25" customHeight="1">
      <c r="A10978" s="4"/>
      <c r="B10978" s="4"/>
    </row>
    <row r="10979" ht="14.25" customHeight="1">
      <c r="A10979" s="4"/>
      <c r="B10979" s="4"/>
    </row>
    <row r="10980" ht="14.25" customHeight="1">
      <c r="A10980" s="4"/>
      <c r="B10980" s="4"/>
    </row>
    <row r="10981" ht="14.25" customHeight="1">
      <c r="A10981" s="4"/>
      <c r="B10981" s="4"/>
    </row>
    <row r="10982" ht="14.25" customHeight="1">
      <c r="A10982" s="4"/>
      <c r="B10982" s="4"/>
    </row>
    <row r="10983" ht="14.25" customHeight="1">
      <c r="A10983" s="4"/>
      <c r="B10983" s="4"/>
    </row>
    <row r="10984" ht="14.25" customHeight="1">
      <c r="A10984" s="4"/>
      <c r="B10984" s="4"/>
    </row>
    <row r="10985" ht="14.25" customHeight="1">
      <c r="A10985" s="4"/>
      <c r="B10985" s="4"/>
    </row>
    <row r="10986" ht="14.25" customHeight="1">
      <c r="A10986" s="4"/>
      <c r="B10986" s="4"/>
    </row>
    <row r="10987" ht="14.25" customHeight="1">
      <c r="A10987" s="4"/>
      <c r="B10987" s="4"/>
    </row>
    <row r="10988" ht="14.25" customHeight="1">
      <c r="A10988" s="4"/>
      <c r="B10988" s="4"/>
    </row>
    <row r="10989" ht="14.25" customHeight="1">
      <c r="A10989" s="4"/>
      <c r="B10989" s="4"/>
    </row>
    <row r="10990" ht="14.25" customHeight="1">
      <c r="A10990" s="4"/>
      <c r="B10990" s="4"/>
    </row>
    <row r="10991" ht="14.25" customHeight="1">
      <c r="A10991" s="4"/>
      <c r="B10991" s="4"/>
    </row>
    <row r="10992" ht="14.25" customHeight="1">
      <c r="A10992" s="4"/>
      <c r="B10992" s="4"/>
    </row>
    <row r="10993" ht="14.25" customHeight="1">
      <c r="A10993" s="4"/>
      <c r="B10993" s="4"/>
    </row>
    <row r="10994" ht="14.25" customHeight="1">
      <c r="A10994" s="4"/>
      <c r="B10994" s="4"/>
    </row>
    <row r="10995" ht="14.25" customHeight="1">
      <c r="A10995" s="4"/>
      <c r="B10995" s="4"/>
    </row>
    <row r="10996" ht="14.25" customHeight="1">
      <c r="A10996" s="4"/>
      <c r="B10996" s="4"/>
    </row>
    <row r="10997" ht="14.25" customHeight="1">
      <c r="A10997" s="4"/>
      <c r="B10997" s="4"/>
    </row>
    <row r="10998" ht="14.25" customHeight="1">
      <c r="A10998" s="4"/>
      <c r="B10998" s="4"/>
    </row>
    <row r="10999" ht="14.25" customHeight="1">
      <c r="A10999" s="4"/>
      <c r="B10999" s="4"/>
    </row>
    <row r="11000" ht="14.25" customHeight="1">
      <c r="A11000" s="4"/>
      <c r="B11000" s="4"/>
    </row>
    <row r="11001" ht="14.25" customHeight="1">
      <c r="A11001" s="4"/>
      <c r="B11001" s="4"/>
    </row>
    <row r="11002" ht="14.25" customHeight="1">
      <c r="A11002" s="4"/>
      <c r="B11002" s="4"/>
    </row>
    <row r="11003" ht="14.25" customHeight="1">
      <c r="A11003" s="4"/>
      <c r="B11003" s="4"/>
    </row>
    <row r="11004" ht="14.25" customHeight="1">
      <c r="A11004" s="4"/>
      <c r="B11004" s="4"/>
    </row>
    <row r="11005" ht="14.25" customHeight="1">
      <c r="A11005" s="4"/>
      <c r="B11005" s="4"/>
    </row>
    <row r="11006" ht="14.25" customHeight="1">
      <c r="A11006" s="4"/>
      <c r="B11006" s="4"/>
    </row>
    <row r="11007" ht="14.25" customHeight="1">
      <c r="A11007" s="4"/>
      <c r="B11007" s="4"/>
    </row>
    <row r="11008" ht="14.25" customHeight="1">
      <c r="A11008" s="4"/>
      <c r="B11008" s="4"/>
    </row>
    <row r="11009" ht="14.25" customHeight="1">
      <c r="A11009" s="4"/>
      <c r="B11009" s="4"/>
    </row>
    <row r="11010" ht="14.25" customHeight="1">
      <c r="A11010" s="4"/>
      <c r="B11010" s="4"/>
    </row>
    <row r="11011" ht="14.25" customHeight="1">
      <c r="A11011" s="4"/>
      <c r="B11011" s="4"/>
    </row>
    <row r="11012" ht="14.25" customHeight="1">
      <c r="A11012" s="4"/>
      <c r="B11012" s="4"/>
    </row>
    <row r="11013" ht="14.25" customHeight="1">
      <c r="A11013" s="4"/>
      <c r="B11013" s="4"/>
    </row>
    <row r="11014" ht="14.25" customHeight="1">
      <c r="A11014" s="4"/>
      <c r="B11014" s="4"/>
    </row>
    <row r="11015" ht="14.25" customHeight="1">
      <c r="A11015" s="4"/>
      <c r="B11015" s="4"/>
    </row>
    <row r="11016" ht="14.25" customHeight="1">
      <c r="A11016" s="4"/>
      <c r="B11016" s="4"/>
    </row>
    <row r="11017" ht="14.25" customHeight="1">
      <c r="A11017" s="4"/>
      <c r="B11017" s="4"/>
    </row>
    <row r="11018" ht="14.25" customHeight="1">
      <c r="A11018" s="4"/>
      <c r="B11018" s="4"/>
    </row>
    <row r="11019" ht="14.25" customHeight="1">
      <c r="A11019" s="4"/>
      <c r="B11019" s="4"/>
    </row>
    <row r="11020" ht="14.25" customHeight="1">
      <c r="A11020" s="4"/>
      <c r="B11020" s="4"/>
    </row>
    <row r="11021" ht="14.25" customHeight="1">
      <c r="A11021" s="4"/>
      <c r="B11021" s="4"/>
    </row>
    <row r="11022" ht="14.25" customHeight="1">
      <c r="A11022" s="4"/>
      <c r="B11022" s="4"/>
    </row>
    <row r="11023" ht="14.25" customHeight="1">
      <c r="A11023" s="4"/>
      <c r="B11023" s="4"/>
    </row>
    <row r="11024" ht="14.25" customHeight="1">
      <c r="A11024" s="4"/>
      <c r="B11024" s="4"/>
    </row>
    <row r="11025" ht="14.25" customHeight="1">
      <c r="A11025" s="4"/>
      <c r="B11025" s="4"/>
    </row>
    <row r="11026" ht="14.25" customHeight="1">
      <c r="A11026" s="4"/>
      <c r="B11026" s="4"/>
    </row>
    <row r="11027" ht="14.25" customHeight="1">
      <c r="A11027" s="4"/>
      <c r="B11027" s="4"/>
    </row>
    <row r="11028" ht="14.25" customHeight="1">
      <c r="A11028" s="4"/>
      <c r="B11028" s="4"/>
    </row>
    <row r="11029" ht="14.25" customHeight="1">
      <c r="A11029" s="4"/>
      <c r="B11029" s="4"/>
    </row>
    <row r="11030" ht="14.25" customHeight="1">
      <c r="A11030" s="4"/>
      <c r="B11030" s="4"/>
    </row>
    <row r="11031" ht="14.25" customHeight="1">
      <c r="A11031" s="4"/>
      <c r="B11031" s="4"/>
    </row>
    <row r="11032" ht="14.25" customHeight="1">
      <c r="A11032" s="4"/>
      <c r="B11032" s="4"/>
    </row>
    <row r="11033" ht="14.25" customHeight="1">
      <c r="A11033" s="4"/>
      <c r="B11033" s="4"/>
    </row>
    <row r="11034" ht="14.25" customHeight="1">
      <c r="A11034" s="4"/>
      <c r="B11034" s="4"/>
    </row>
    <row r="11035" ht="14.25" customHeight="1">
      <c r="A11035" s="4"/>
      <c r="B11035" s="4"/>
    </row>
    <row r="11036" ht="14.25" customHeight="1">
      <c r="A11036" s="4"/>
      <c r="B11036" s="4"/>
    </row>
    <row r="11037" ht="14.25" customHeight="1">
      <c r="A11037" s="4"/>
      <c r="B11037" s="4"/>
    </row>
    <row r="11038" ht="14.25" customHeight="1">
      <c r="A11038" s="4"/>
      <c r="B11038" s="4"/>
    </row>
    <row r="11039" ht="14.25" customHeight="1">
      <c r="A11039" s="4"/>
      <c r="B11039" s="4"/>
    </row>
    <row r="11040" ht="14.25" customHeight="1">
      <c r="A11040" s="4"/>
      <c r="B11040" s="4"/>
    </row>
    <row r="11041" ht="14.25" customHeight="1">
      <c r="A11041" s="4"/>
      <c r="B11041" s="4"/>
    </row>
    <row r="11042" ht="14.25" customHeight="1">
      <c r="A11042" s="4"/>
      <c r="B11042" s="4"/>
    </row>
    <row r="11043" ht="14.25" customHeight="1">
      <c r="A11043" s="4"/>
      <c r="B11043" s="4"/>
    </row>
    <row r="11044" ht="14.25" customHeight="1">
      <c r="A11044" s="4"/>
      <c r="B11044" s="4"/>
    </row>
    <row r="11045" ht="14.25" customHeight="1">
      <c r="A11045" s="4"/>
      <c r="B11045" s="4"/>
    </row>
    <row r="11046" ht="14.25" customHeight="1">
      <c r="A11046" s="4"/>
      <c r="B11046" s="4"/>
    </row>
    <row r="11047" ht="14.25" customHeight="1">
      <c r="A11047" s="4"/>
      <c r="B11047" s="4"/>
    </row>
    <row r="11048" ht="14.25" customHeight="1">
      <c r="A11048" s="4"/>
      <c r="B11048" s="4"/>
    </row>
    <row r="11049" ht="14.25" customHeight="1">
      <c r="A11049" s="4"/>
      <c r="B11049" s="4"/>
    </row>
    <row r="11050" ht="14.25" customHeight="1">
      <c r="A11050" s="4"/>
      <c r="B11050" s="4"/>
    </row>
    <row r="11051" ht="14.25" customHeight="1">
      <c r="A11051" s="4"/>
      <c r="B11051" s="4"/>
    </row>
    <row r="11052" ht="14.25" customHeight="1">
      <c r="A11052" s="4"/>
      <c r="B11052" s="4"/>
    </row>
    <row r="11053" ht="14.25" customHeight="1">
      <c r="A11053" s="4"/>
      <c r="B11053" s="4"/>
    </row>
    <row r="11054" ht="14.25" customHeight="1">
      <c r="A11054" s="4"/>
      <c r="B11054" s="4"/>
    </row>
    <row r="11055" ht="14.25" customHeight="1">
      <c r="A11055" s="4"/>
      <c r="B11055" s="4"/>
    </row>
    <row r="11056" ht="14.25" customHeight="1">
      <c r="A11056" s="4"/>
      <c r="B11056" s="4"/>
    </row>
    <row r="11057" ht="14.25" customHeight="1">
      <c r="A11057" s="4"/>
      <c r="B11057" s="4"/>
    </row>
    <row r="11058" ht="14.25" customHeight="1">
      <c r="A11058" s="4"/>
      <c r="B11058" s="4"/>
    </row>
    <row r="11059" ht="14.25" customHeight="1">
      <c r="A11059" s="4"/>
      <c r="B11059" s="4"/>
    </row>
    <row r="11060" ht="14.25" customHeight="1">
      <c r="A11060" s="4"/>
      <c r="B11060" s="4"/>
    </row>
    <row r="11061" ht="14.25" customHeight="1">
      <c r="A11061" s="4"/>
      <c r="B11061" s="4"/>
    </row>
    <row r="11062" ht="14.25" customHeight="1">
      <c r="A11062" s="4"/>
      <c r="B11062" s="4"/>
    </row>
    <row r="11063" ht="14.25" customHeight="1">
      <c r="A11063" s="4"/>
      <c r="B11063" s="4"/>
    </row>
    <row r="11064" ht="14.25" customHeight="1">
      <c r="A11064" s="4"/>
      <c r="B11064" s="4"/>
    </row>
    <row r="11065" ht="14.25" customHeight="1">
      <c r="A11065" s="4"/>
      <c r="B11065" s="4"/>
    </row>
    <row r="11066" ht="14.25" customHeight="1">
      <c r="A11066" s="4"/>
      <c r="B11066" s="4"/>
    </row>
    <row r="11067" ht="14.25" customHeight="1">
      <c r="A11067" s="4"/>
      <c r="B11067" s="4"/>
    </row>
    <row r="11068" ht="14.25" customHeight="1">
      <c r="A11068" s="4"/>
      <c r="B11068" s="4"/>
    </row>
    <row r="11069" ht="14.25" customHeight="1">
      <c r="A11069" s="4"/>
      <c r="B11069" s="4"/>
    </row>
    <row r="11070" ht="14.25" customHeight="1">
      <c r="A11070" s="4"/>
      <c r="B11070" s="4"/>
    </row>
    <row r="11071" ht="14.25" customHeight="1">
      <c r="A11071" s="4"/>
      <c r="B11071" s="4"/>
    </row>
    <row r="11072" ht="14.25" customHeight="1">
      <c r="A11072" s="4"/>
      <c r="B11072" s="4"/>
    </row>
    <row r="11073" ht="14.25" customHeight="1">
      <c r="A11073" s="4"/>
      <c r="B11073" s="4"/>
    </row>
    <row r="11074" ht="14.25" customHeight="1">
      <c r="A11074" s="4"/>
      <c r="B11074" s="4"/>
    </row>
    <row r="11075" ht="14.25" customHeight="1">
      <c r="A11075" s="4"/>
      <c r="B11075" s="4"/>
    </row>
    <row r="11076" ht="14.25" customHeight="1">
      <c r="A11076" s="4"/>
      <c r="B11076" s="4"/>
    </row>
    <row r="11077" ht="14.25" customHeight="1">
      <c r="A11077" s="4"/>
      <c r="B11077" s="4"/>
    </row>
    <row r="11078" ht="14.25" customHeight="1">
      <c r="A11078" s="4"/>
      <c r="B11078" s="4"/>
    </row>
    <row r="11079" ht="14.25" customHeight="1">
      <c r="A11079" s="4"/>
      <c r="B11079" s="4"/>
    </row>
    <row r="11080" ht="14.25" customHeight="1">
      <c r="A11080" s="4"/>
      <c r="B11080" s="4"/>
    </row>
    <row r="11081" ht="14.25" customHeight="1">
      <c r="A11081" s="4"/>
      <c r="B11081" s="4"/>
    </row>
    <row r="11082" ht="14.25" customHeight="1">
      <c r="A11082" s="4"/>
      <c r="B11082" s="4"/>
    </row>
    <row r="11083" ht="14.25" customHeight="1">
      <c r="A11083" s="4"/>
      <c r="B11083" s="4"/>
    </row>
    <row r="11084" ht="14.25" customHeight="1">
      <c r="A11084" s="4"/>
      <c r="B11084" s="4"/>
    </row>
    <row r="11085" ht="14.25" customHeight="1">
      <c r="A11085" s="4"/>
      <c r="B11085" s="4"/>
    </row>
    <row r="11086" ht="14.25" customHeight="1">
      <c r="A11086" s="4"/>
      <c r="B11086" s="4"/>
    </row>
    <row r="11087" ht="14.25" customHeight="1">
      <c r="A11087" s="4"/>
      <c r="B11087" s="4"/>
    </row>
    <row r="11088" ht="14.25" customHeight="1">
      <c r="A11088" s="4"/>
      <c r="B11088" s="4"/>
    </row>
    <row r="11089" ht="14.25" customHeight="1">
      <c r="A11089" s="4"/>
      <c r="B11089" s="4"/>
    </row>
    <row r="11090" ht="14.25" customHeight="1">
      <c r="A11090" s="4"/>
      <c r="B11090" s="4"/>
    </row>
    <row r="11091" ht="14.25" customHeight="1">
      <c r="A11091" s="4"/>
      <c r="B11091" s="4"/>
    </row>
    <row r="11092" ht="14.25" customHeight="1">
      <c r="A11092" s="4"/>
      <c r="B11092" s="4"/>
    </row>
    <row r="11093" ht="14.25" customHeight="1">
      <c r="A11093" s="4"/>
      <c r="B11093" s="4"/>
    </row>
    <row r="11094" ht="14.25" customHeight="1">
      <c r="A11094" s="4"/>
      <c r="B11094" s="4"/>
    </row>
    <row r="11095" ht="14.25" customHeight="1">
      <c r="A11095" s="4"/>
      <c r="B11095" s="4"/>
    </row>
    <row r="11096" ht="14.25" customHeight="1">
      <c r="A11096" s="4"/>
      <c r="B11096" s="4"/>
    </row>
    <row r="11097" ht="14.25" customHeight="1">
      <c r="A11097" s="4"/>
      <c r="B11097" s="4"/>
    </row>
    <row r="11098" ht="14.25" customHeight="1">
      <c r="A11098" s="4"/>
      <c r="B11098" s="4"/>
    </row>
    <row r="11099" ht="14.25" customHeight="1">
      <c r="A11099" s="4"/>
      <c r="B11099" s="4"/>
    </row>
    <row r="11100" ht="14.25" customHeight="1">
      <c r="A11100" s="4"/>
      <c r="B11100" s="4"/>
    </row>
    <row r="11101" ht="14.25" customHeight="1">
      <c r="A11101" s="4"/>
      <c r="B11101" s="4"/>
    </row>
    <row r="11102" ht="14.25" customHeight="1">
      <c r="A11102" s="4"/>
      <c r="B11102" s="4"/>
    </row>
    <row r="11103" ht="14.25" customHeight="1">
      <c r="A11103" s="4"/>
      <c r="B11103" s="4"/>
    </row>
    <row r="11104" ht="14.25" customHeight="1">
      <c r="A11104" s="4"/>
      <c r="B11104" s="4"/>
    </row>
    <row r="11105" ht="14.25" customHeight="1">
      <c r="A11105" s="4"/>
      <c r="B11105" s="4"/>
    </row>
    <row r="11106" ht="14.25" customHeight="1">
      <c r="A11106" s="4"/>
      <c r="B11106" s="4"/>
    </row>
    <row r="11107" ht="14.25" customHeight="1">
      <c r="A11107" s="4"/>
      <c r="B11107" s="4"/>
    </row>
    <row r="11108" ht="14.25" customHeight="1">
      <c r="A11108" s="4"/>
      <c r="B11108" s="4"/>
    </row>
    <row r="11109" ht="14.25" customHeight="1">
      <c r="A11109" s="4"/>
      <c r="B11109" s="4"/>
    </row>
    <row r="11110" ht="14.25" customHeight="1">
      <c r="A11110" s="4"/>
      <c r="B11110" s="4"/>
    </row>
    <row r="11111" ht="14.25" customHeight="1">
      <c r="A11111" s="4"/>
      <c r="B11111" s="4"/>
    </row>
    <row r="11112" ht="14.25" customHeight="1">
      <c r="A11112" s="4"/>
      <c r="B11112" s="4"/>
    </row>
    <row r="11113" ht="14.25" customHeight="1">
      <c r="A11113" s="4"/>
      <c r="B11113" s="4"/>
    </row>
    <row r="11114" ht="14.25" customHeight="1">
      <c r="A11114" s="4"/>
      <c r="B11114" s="4"/>
    </row>
    <row r="11115" ht="14.25" customHeight="1">
      <c r="A11115" s="4"/>
      <c r="B11115" s="4"/>
    </row>
    <row r="11116" ht="14.25" customHeight="1">
      <c r="A11116" s="4"/>
      <c r="B11116" s="4"/>
    </row>
    <row r="11117" ht="14.25" customHeight="1">
      <c r="A11117" s="4"/>
      <c r="B11117" s="4"/>
    </row>
    <row r="11118" ht="14.25" customHeight="1">
      <c r="A11118" s="4"/>
      <c r="B11118" s="4"/>
    </row>
    <row r="11119" ht="14.25" customHeight="1">
      <c r="A11119" s="4"/>
      <c r="B11119" s="4"/>
    </row>
    <row r="11120" ht="14.25" customHeight="1">
      <c r="A11120" s="4"/>
      <c r="B11120" s="4"/>
    </row>
    <row r="11121" ht="14.25" customHeight="1">
      <c r="A11121" s="4"/>
      <c r="B11121" s="4"/>
    </row>
    <row r="11122" ht="14.25" customHeight="1">
      <c r="A11122" s="4"/>
      <c r="B11122" s="4"/>
    </row>
    <row r="11123" ht="14.25" customHeight="1">
      <c r="A11123" s="4"/>
      <c r="B11123" s="4"/>
    </row>
    <row r="11124" ht="14.25" customHeight="1">
      <c r="A11124" s="4"/>
      <c r="B11124" s="4"/>
    </row>
    <row r="11125" ht="14.25" customHeight="1">
      <c r="A11125" s="4"/>
      <c r="B11125" s="4"/>
    </row>
    <row r="11126" ht="14.25" customHeight="1">
      <c r="A11126" s="4"/>
      <c r="B11126" s="4"/>
    </row>
    <row r="11127" ht="14.25" customHeight="1">
      <c r="A11127" s="4"/>
      <c r="B11127" s="4"/>
    </row>
    <row r="11128" ht="14.25" customHeight="1">
      <c r="A11128" s="4"/>
      <c r="B11128" s="4"/>
    </row>
    <row r="11129" ht="14.25" customHeight="1">
      <c r="A11129" s="4"/>
      <c r="B11129" s="4"/>
    </row>
    <row r="11130" ht="14.25" customHeight="1">
      <c r="A11130" s="4"/>
      <c r="B11130" s="4"/>
    </row>
    <row r="11131" ht="14.25" customHeight="1">
      <c r="A11131" s="4"/>
      <c r="B11131" s="4"/>
    </row>
    <row r="11132" ht="14.25" customHeight="1">
      <c r="A11132" s="4"/>
      <c r="B11132" s="4"/>
    </row>
    <row r="11133" ht="14.25" customHeight="1">
      <c r="A11133" s="4"/>
      <c r="B11133" s="4"/>
    </row>
    <row r="11134" ht="14.25" customHeight="1">
      <c r="A11134" s="4"/>
      <c r="B11134" s="4"/>
    </row>
    <row r="11135" ht="14.25" customHeight="1">
      <c r="A11135" s="4"/>
      <c r="B11135" s="4"/>
    </row>
    <row r="11136" ht="14.25" customHeight="1">
      <c r="A11136" s="4"/>
      <c r="B11136" s="4"/>
    </row>
    <row r="11137" ht="14.25" customHeight="1">
      <c r="A11137" s="4"/>
      <c r="B11137" s="4"/>
    </row>
    <row r="11138" ht="14.25" customHeight="1">
      <c r="A11138" s="4"/>
      <c r="B11138" s="4"/>
    </row>
    <row r="11139" ht="14.25" customHeight="1">
      <c r="A11139" s="4"/>
      <c r="B11139" s="4"/>
    </row>
    <row r="11140" ht="14.25" customHeight="1">
      <c r="A11140" s="4"/>
      <c r="B11140" s="4"/>
    </row>
    <row r="11141" ht="14.25" customHeight="1">
      <c r="A11141" s="4"/>
      <c r="B11141" s="4"/>
    </row>
    <row r="11142" ht="14.25" customHeight="1">
      <c r="A11142" s="4"/>
      <c r="B11142" s="4"/>
    </row>
    <row r="11143" ht="14.25" customHeight="1">
      <c r="A11143" s="4"/>
      <c r="B11143" s="4"/>
    </row>
    <row r="11144" ht="14.25" customHeight="1">
      <c r="A11144" s="4"/>
      <c r="B11144" s="4"/>
    </row>
    <row r="11145" ht="14.25" customHeight="1">
      <c r="A11145" s="4"/>
      <c r="B11145" s="4"/>
    </row>
    <row r="11146" ht="14.25" customHeight="1">
      <c r="A11146" s="4"/>
      <c r="B11146" s="4"/>
    </row>
    <row r="11147" ht="14.25" customHeight="1">
      <c r="A11147" s="4"/>
      <c r="B11147" s="4"/>
    </row>
    <row r="11148" ht="14.25" customHeight="1">
      <c r="A11148" s="4"/>
      <c r="B11148" s="4"/>
    </row>
    <row r="11149" ht="14.25" customHeight="1">
      <c r="A11149" s="4"/>
      <c r="B11149" s="4"/>
    </row>
    <row r="11150" ht="14.25" customHeight="1">
      <c r="A11150" s="4"/>
      <c r="B11150" s="4"/>
    </row>
    <row r="11151" ht="14.25" customHeight="1">
      <c r="A11151" s="4"/>
      <c r="B11151" s="4"/>
    </row>
    <row r="11152" ht="14.25" customHeight="1">
      <c r="A11152" s="4"/>
      <c r="B11152" s="4"/>
    </row>
    <row r="11153" ht="14.25" customHeight="1">
      <c r="A11153" s="4"/>
      <c r="B11153" s="4"/>
    </row>
    <row r="11154" ht="14.25" customHeight="1">
      <c r="A11154" s="4"/>
      <c r="B11154" s="4"/>
    </row>
    <row r="11155" ht="14.25" customHeight="1">
      <c r="A11155" s="4"/>
      <c r="B11155" s="4"/>
    </row>
    <row r="11156" ht="14.25" customHeight="1">
      <c r="A11156" s="4"/>
      <c r="B11156" s="4"/>
    </row>
    <row r="11157" ht="14.25" customHeight="1">
      <c r="A11157" s="4"/>
      <c r="B11157" s="4"/>
    </row>
    <row r="11158" ht="14.25" customHeight="1">
      <c r="A11158" s="4"/>
      <c r="B11158" s="4"/>
    </row>
    <row r="11159" ht="14.25" customHeight="1">
      <c r="A11159" s="4"/>
      <c r="B11159" s="4"/>
    </row>
    <row r="11160" ht="14.25" customHeight="1">
      <c r="A11160" s="4"/>
      <c r="B11160" s="4"/>
    </row>
    <row r="11161" ht="14.25" customHeight="1">
      <c r="A11161" s="4"/>
      <c r="B11161" s="4"/>
    </row>
    <row r="11162" ht="14.25" customHeight="1">
      <c r="A11162" s="4"/>
      <c r="B11162" s="4"/>
    </row>
    <row r="11163" ht="14.25" customHeight="1">
      <c r="A11163" s="4"/>
      <c r="B11163" s="4"/>
    </row>
    <row r="11164" ht="14.25" customHeight="1">
      <c r="A11164" s="4"/>
      <c r="B11164" s="4"/>
    </row>
    <row r="11165" ht="14.25" customHeight="1">
      <c r="A11165" s="4"/>
      <c r="B11165" s="4"/>
    </row>
    <row r="11166" ht="14.25" customHeight="1">
      <c r="A11166" s="4"/>
      <c r="B11166" s="4"/>
    </row>
    <row r="11167" ht="14.25" customHeight="1">
      <c r="A11167" s="4"/>
      <c r="B11167" s="4"/>
    </row>
    <row r="11168" ht="14.25" customHeight="1">
      <c r="A11168" s="4"/>
      <c r="B11168" s="4"/>
    </row>
    <row r="11169" ht="14.25" customHeight="1">
      <c r="A11169" s="4"/>
      <c r="B11169" s="4"/>
    </row>
    <row r="11170" ht="14.25" customHeight="1">
      <c r="A11170" s="4"/>
      <c r="B11170" s="4"/>
    </row>
    <row r="11171" ht="14.25" customHeight="1">
      <c r="A11171" s="4"/>
      <c r="B11171" s="4"/>
    </row>
    <row r="11172" ht="14.25" customHeight="1">
      <c r="A11172" s="4"/>
      <c r="B11172" s="4"/>
    </row>
    <row r="11173" ht="14.25" customHeight="1">
      <c r="A11173" s="4"/>
      <c r="B11173" s="4"/>
    </row>
    <row r="11174" ht="14.25" customHeight="1">
      <c r="A11174" s="4"/>
      <c r="B11174" s="4"/>
    </row>
    <row r="11175" ht="14.25" customHeight="1">
      <c r="A11175" s="4"/>
      <c r="B11175" s="4"/>
    </row>
    <row r="11176" ht="14.25" customHeight="1">
      <c r="A11176" s="4"/>
      <c r="B11176" s="4"/>
    </row>
    <row r="11177" ht="14.25" customHeight="1">
      <c r="A11177" s="4"/>
      <c r="B11177" s="4"/>
    </row>
    <row r="11178" ht="14.25" customHeight="1">
      <c r="A11178" s="4"/>
      <c r="B11178" s="4"/>
    </row>
    <row r="11179" ht="14.25" customHeight="1">
      <c r="A11179" s="4"/>
      <c r="B11179" s="4"/>
    </row>
    <row r="11180" ht="14.25" customHeight="1">
      <c r="A11180" s="4"/>
      <c r="B11180" s="4"/>
    </row>
    <row r="11181" ht="14.25" customHeight="1">
      <c r="A11181" s="4"/>
      <c r="B11181" s="4"/>
    </row>
    <row r="11182" ht="14.25" customHeight="1">
      <c r="A11182" s="4"/>
      <c r="B11182" s="4"/>
    </row>
    <row r="11183" ht="14.25" customHeight="1">
      <c r="A11183" s="4"/>
      <c r="B11183" s="4"/>
    </row>
    <row r="11184" ht="14.25" customHeight="1">
      <c r="A11184" s="4"/>
      <c r="B11184" s="4"/>
    </row>
    <row r="11185" ht="14.25" customHeight="1">
      <c r="A11185" s="4"/>
      <c r="B11185" s="4"/>
    </row>
    <row r="11186" ht="14.25" customHeight="1">
      <c r="A11186" s="4"/>
      <c r="B11186" s="4"/>
    </row>
    <row r="11187" ht="14.25" customHeight="1">
      <c r="A11187" s="4"/>
      <c r="B11187" s="4"/>
    </row>
    <row r="11188" ht="14.25" customHeight="1">
      <c r="A11188" s="4"/>
      <c r="B11188" s="4"/>
    </row>
    <row r="11189" ht="14.25" customHeight="1">
      <c r="A11189" s="4"/>
      <c r="B11189" s="4"/>
    </row>
    <row r="11190" ht="14.25" customHeight="1">
      <c r="A11190" s="4"/>
      <c r="B11190" s="4"/>
    </row>
    <row r="11191" ht="14.25" customHeight="1">
      <c r="A11191" s="4"/>
      <c r="B11191" s="4"/>
    </row>
    <row r="11192" ht="14.25" customHeight="1">
      <c r="A11192" s="4"/>
      <c r="B11192" s="4"/>
    </row>
    <row r="11193" ht="14.25" customHeight="1">
      <c r="A11193" s="4"/>
      <c r="B11193" s="4"/>
    </row>
    <row r="11194" ht="14.25" customHeight="1">
      <c r="A11194" s="4"/>
      <c r="B11194" s="4"/>
    </row>
    <row r="11195" ht="14.25" customHeight="1">
      <c r="A11195" s="4"/>
      <c r="B11195" s="4"/>
    </row>
    <row r="11196" ht="14.25" customHeight="1">
      <c r="A11196" s="4"/>
      <c r="B11196" s="4"/>
    </row>
    <row r="11197" ht="14.25" customHeight="1">
      <c r="A11197" s="4"/>
      <c r="B11197" s="4"/>
    </row>
    <row r="11198" ht="14.25" customHeight="1">
      <c r="A11198" s="4"/>
      <c r="B11198" s="4"/>
    </row>
    <row r="11199" ht="14.25" customHeight="1">
      <c r="A11199" s="4"/>
      <c r="B11199" s="4"/>
    </row>
    <row r="11200" ht="14.25" customHeight="1">
      <c r="A11200" s="4"/>
      <c r="B11200" s="4"/>
    </row>
    <row r="11201" ht="14.25" customHeight="1">
      <c r="A11201" s="4"/>
      <c r="B11201" s="4"/>
    </row>
    <row r="11202" ht="14.25" customHeight="1">
      <c r="A11202" s="4"/>
      <c r="B11202" s="4"/>
    </row>
    <row r="11203" ht="14.25" customHeight="1">
      <c r="A11203" s="4"/>
      <c r="B11203" s="4"/>
    </row>
    <row r="11204" ht="14.25" customHeight="1">
      <c r="A11204" s="4"/>
      <c r="B11204" s="4"/>
    </row>
    <row r="11205" ht="14.25" customHeight="1">
      <c r="A11205" s="4"/>
      <c r="B11205" s="4"/>
    </row>
    <row r="11206" ht="14.25" customHeight="1">
      <c r="A11206" s="4"/>
      <c r="B11206" s="4"/>
    </row>
    <row r="11207" ht="14.25" customHeight="1">
      <c r="A11207" s="4"/>
      <c r="B11207" s="4"/>
    </row>
    <row r="11208" ht="14.25" customHeight="1">
      <c r="A11208" s="4"/>
      <c r="B11208" s="4"/>
    </row>
    <row r="11209" ht="14.25" customHeight="1">
      <c r="A11209" s="4"/>
      <c r="B11209" s="4"/>
    </row>
    <row r="11210" ht="14.25" customHeight="1">
      <c r="A11210" s="4"/>
      <c r="B11210" s="4"/>
    </row>
    <row r="11211" ht="14.25" customHeight="1">
      <c r="A11211" s="4"/>
      <c r="B11211" s="4"/>
    </row>
    <row r="11212" ht="14.25" customHeight="1">
      <c r="A11212" s="4"/>
      <c r="B11212" s="4"/>
    </row>
    <row r="11213" ht="14.25" customHeight="1">
      <c r="A11213" s="4"/>
      <c r="B11213" s="4"/>
    </row>
    <row r="11214" ht="14.25" customHeight="1">
      <c r="A11214" s="4"/>
      <c r="B11214" s="4"/>
    </row>
    <row r="11215" ht="14.25" customHeight="1">
      <c r="A11215" s="4"/>
      <c r="B11215" s="4"/>
    </row>
    <row r="11216" ht="14.25" customHeight="1">
      <c r="A11216" s="4"/>
      <c r="B11216" s="4"/>
    </row>
    <row r="11217" ht="14.25" customHeight="1">
      <c r="A11217" s="4"/>
      <c r="B11217" s="4"/>
    </row>
    <row r="11218" ht="14.25" customHeight="1">
      <c r="A11218" s="4"/>
      <c r="B11218" s="4"/>
    </row>
    <row r="11219" ht="14.25" customHeight="1">
      <c r="A11219" s="4"/>
      <c r="B11219" s="4"/>
    </row>
    <row r="11220" ht="14.25" customHeight="1">
      <c r="A11220" s="4"/>
      <c r="B11220" s="4"/>
    </row>
    <row r="11221" ht="14.25" customHeight="1">
      <c r="A11221" s="4"/>
      <c r="B11221" s="4"/>
    </row>
    <row r="11222" ht="14.25" customHeight="1">
      <c r="A11222" s="4"/>
      <c r="B11222" s="4"/>
    </row>
    <row r="11223" ht="14.25" customHeight="1">
      <c r="A11223" s="4"/>
      <c r="B11223" s="4"/>
    </row>
    <row r="11224" ht="14.25" customHeight="1">
      <c r="A11224" s="4"/>
      <c r="B11224" s="4"/>
    </row>
    <row r="11225" ht="14.25" customHeight="1">
      <c r="A11225" s="4"/>
      <c r="B11225" s="4"/>
    </row>
    <row r="11226" ht="14.25" customHeight="1">
      <c r="A11226" s="4"/>
      <c r="B11226" s="4"/>
    </row>
    <row r="11227" ht="14.25" customHeight="1">
      <c r="A11227" s="4"/>
      <c r="B11227" s="4"/>
    </row>
    <row r="11228" ht="14.25" customHeight="1">
      <c r="A11228" s="4"/>
      <c r="B11228" s="4"/>
    </row>
    <row r="11229" ht="14.25" customHeight="1">
      <c r="A11229" s="4"/>
      <c r="B11229" s="4"/>
    </row>
    <row r="11230" ht="14.25" customHeight="1">
      <c r="A11230" s="4"/>
      <c r="B11230" s="4"/>
    </row>
    <row r="11231" ht="14.25" customHeight="1">
      <c r="A11231" s="4"/>
      <c r="B11231" s="4"/>
    </row>
    <row r="11232" ht="14.25" customHeight="1">
      <c r="A11232" s="4"/>
      <c r="B11232" s="4"/>
    </row>
    <row r="11233" ht="14.25" customHeight="1">
      <c r="A11233" s="4"/>
      <c r="B11233" s="4"/>
    </row>
    <row r="11234" ht="14.25" customHeight="1">
      <c r="A11234" s="4"/>
      <c r="B11234" s="4"/>
    </row>
    <row r="11235" ht="14.25" customHeight="1">
      <c r="A11235" s="4"/>
      <c r="B11235" s="4"/>
    </row>
    <row r="11236" ht="14.25" customHeight="1">
      <c r="A11236" s="4"/>
      <c r="B11236" s="4"/>
    </row>
    <row r="11237" ht="14.25" customHeight="1">
      <c r="A11237" s="4"/>
      <c r="B11237" s="4"/>
    </row>
    <row r="11238" ht="14.25" customHeight="1">
      <c r="A11238" s="4"/>
      <c r="B11238" s="4"/>
    </row>
    <row r="11239" ht="14.25" customHeight="1">
      <c r="A11239" s="4"/>
      <c r="B11239" s="4"/>
    </row>
    <row r="11240" ht="14.25" customHeight="1">
      <c r="A11240" s="4"/>
      <c r="B11240" s="4"/>
    </row>
    <row r="11241" ht="14.25" customHeight="1">
      <c r="A11241" s="4"/>
      <c r="B11241" s="4"/>
    </row>
    <row r="11242" ht="14.25" customHeight="1">
      <c r="A11242" s="4"/>
      <c r="B11242" s="4"/>
    </row>
    <row r="11243" ht="14.25" customHeight="1">
      <c r="A11243" s="4"/>
      <c r="B11243" s="4"/>
    </row>
    <row r="11244" ht="14.25" customHeight="1">
      <c r="A11244" s="4"/>
      <c r="B11244" s="4"/>
    </row>
    <row r="11245" ht="14.25" customHeight="1">
      <c r="A11245" s="4"/>
      <c r="B11245" s="4"/>
    </row>
    <row r="11246" ht="14.25" customHeight="1">
      <c r="A11246" s="4"/>
      <c r="B11246" s="4"/>
    </row>
    <row r="11247" ht="14.25" customHeight="1">
      <c r="A11247" s="4"/>
      <c r="B11247" s="4"/>
    </row>
    <row r="11248" ht="14.25" customHeight="1">
      <c r="A11248" s="4"/>
      <c r="B11248" s="4"/>
    </row>
    <row r="11249" ht="14.25" customHeight="1">
      <c r="A11249" s="4"/>
      <c r="B11249" s="4"/>
    </row>
    <row r="11250" ht="14.25" customHeight="1">
      <c r="A11250" s="4"/>
      <c r="B11250" s="4"/>
    </row>
    <row r="11251" ht="14.25" customHeight="1">
      <c r="A11251" s="4"/>
      <c r="B11251" s="4"/>
    </row>
    <row r="11252" ht="14.25" customHeight="1">
      <c r="A11252" s="4"/>
      <c r="B11252" s="4"/>
    </row>
    <row r="11253" ht="14.25" customHeight="1">
      <c r="A11253" s="4"/>
      <c r="B11253" s="4"/>
    </row>
    <row r="11254" ht="14.25" customHeight="1">
      <c r="A11254" s="4"/>
      <c r="B11254" s="4"/>
    </row>
    <row r="11255" ht="14.25" customHeight="1">
      <c r="A11255" s="4"/>
      <c r="B11255" s="4"/>
    </row>
    <row r="11256" ht="14.25" customHeight="1">
      <c r="A11256" s="4"/>
      <c r="B11256" s="4"/>
    </row>
    <row r="11257" ht="14.25" customHeight="1">
      <c r="A11257" s="4"/>
      <c r="B11257" s="4"/>
    </row>
    <row r="11258" ht="14.25" customHeight="1">
      <c r="A11258" s="4"/>
      <c r="B11258" s="4"/>
    </row>
    <row r="11259" ht="14.25" customHeight="1">
      <c r="A11259" s="4"/>
      <c r="B11259" s="4"/>
    </row>
    <row r="11260" ht="14.25" customHeight="1">
      <c r="A11260" s="4"/>
      <c r="B11260" s="4"/>
    </row>
    <row r="11261" ht="14.25" customHeight="1">
      <c r="A11261" s="4"/>
      <c r="B11261" s="4"/>
    </row>
    <row r="11262" ht="14.25" customHeight="1">
      <c r="A11262" s="4"/>
      <c r="B11262" s="4"/>
    </row>
    <row r="11263" ht="14.25" customHeight="1">
      <c r="A11263" s="4"/>
      <c r="B11263" s="4"/>
    </row>
    <row r="11264" ht="14.25" customHeight="1">
      <c r="A11264" s="4"/>
      <c r="B11264" s="4"/>
    </row>
    <row r="11265" ht="14.25" customHeight="1">
      <c r="A11265" s="4"/>
      <c r="B11265" s="4"/>
    </row>
    <row r="11266" ht="14.25" customHeight="1">
      <c r="A11266" s="4"/>
      <c r="B11266" s="4"/>
    </row>
    <row r="11267" ht="14.25" customHeight="1">
      <c r="A11267" s="4"/>
      <c r="B11267" s="4"/>
    </row>
    <row r="11268" ht="14.25" customHeight="1">
      <c r="A11268" s="4"/>
      <c r="B11268" s="4"/>
    </row>
    <row r="11269" ht="14.25" customHeight="1">
      <c r="A11269" s="4"/>
      <c r="B11269" s="4"/>
    </row>
    <row r="11270" ht="14.25" customHeight="1">
      <c r="A11270" s="4"/>
      <c r="B11270" s="4"/>
    </row>
    <row r="11271" ht="14.25" customHeight="1">
      <c r="A11271" s="4"/>
      <c r="B11271" s="4"/>
    </row>
    <row r="11272" ht="14.25" customHeight="1">
      <c r="A11272" s="4"/>
      <c r="B11272" s="4"/>
    </row>
    <row r="11273" ht="14.25" customHeight="1">
      <c r="A11273" s="4"/>
      <c r="B11273" s="4"/>
    </row>
    <row r="11274" ht="14.25" customHeight="1">
      <c r="A11274" s="4"/>
      <c r="B11274" s="4"/>
    </row>
    <row r="11275" ht="14.25" customHeight="1">
      <c r="A11275" s="4"/>
      <c r="B11275" s="4"/>
    </row>
    <row r="11276" ht="14.25" customHeight="1">
      <c r="A11276" s="4"/>
      <c r="B11276" s="4"/>
    </row>
    <row r="11277" ht="14.25" customHeight="1">
      <c r="A11277" s="4"/>
      <c r="B11277" s="4"/>
    </row>
    <row r="11278" ht="14.25" customHeight="1">
      <c r="A11278" s="4"/>
      <c r="B11278" s="4"/>
    </row>
    <row r="11279" ht="14.25" customHeight="1">
      <c r="A11279" s="4"/>
      <c r="B11279" s="4"/>
    </row>
    <row r="11280" ht="14.25" customHeight="1">
      <c r="A11280" s="4"/>
      <c r="B11280" s="4"/>
    </row>
    <row r="11281" ht="14.25" customHeight="1">
      <c r="A11281" s="4"/>
      <c r="B11281" s="4"/>
    </row>
    <row r="11282" ht="14.25" customHeight="1">
      <c r="A11282" s="4"/>
      <c r="B11282" s="4"/>
    </row>
    <row r="11283" ht="14.25" customHeight="1">
      <c r="A11283" s="4"/>
      <c r="B11283" s="4"/>
    </row>
    <row r="11284" ht="14.25" customHeight="1">
      <c r="A11284" s="4"/>
      <c r="B11284" s="4"/>
    </row>
    <row r="11285" ht="14.25" customHeight="1">
      <c r="A11285" s="4"/>
      <c r="B11285" s="4"/>
    </row>
    <row r="11286" ht="14.25" customHeight="1">
      <c r="A11286" s="4"/>
      <c r="B11286" s="4"/>
    </row>
    <row r="11287" ht="14.25" customHeight="1">
      <c r="A11287" s="4"/>
      <c r="B11287" s="4"/>
    </row>
    <row r="11288" ht="14.25" customHeight="1">
      <c r="A11288" s="4"/>
      <c r="B11288" s="4"/>
    </row>
    <row r="11289" ht="14.25" customHeight="1">
      <c r="A11289" s="4"/>
      <c r="B11289" s="4"/>
    </row>
    <row r="11290" ht="14.25" customHeight="1">
      <c r="A11290" s="4"/>
      <c r="B11290" s="4"/>
    </row>
    <row r="11291" ht="14.25" customHeight="1">
      <c r="A11291" s="4"/>
      <c r="B11291" s="4"/>
    </row>
    <row r="11292" ht="14.25" customHeight="1">
      <c r="A11292" s="4"/>
      <c r="B11292" s="4"/>
    </row>
    <row r="11293" ht="14.25" customHeight="1">
      <c r="A11293" s="4"/>
      <c r="B11293" s="4"/>
    </row>
    <row r="11294" ht="14.25" customHeight="1">
      <c r="A11294" s="4"/>
      <c r="B11294" s="4"/>
    </row>
    <row r="11295" ht="14.25" customHeight="1">
      <c r="A11295" s="4"/>
      <c r="B11295" s="4"/>
    </row>
    <row r="11296" ht="14.25" customHeight="1">
      <c r="A11296" s="4"/>
      <c r="B11296" s="4"/>
    </row>
    <row r="11297" ht="14.25" customHeight="1">
      <c r="A11297" s="4"/>
      <c r="B11297" s="4"/>
    </row>
    <row r="11298" ht="14.25" customHeight="1">
      <c r="A11298" s="4"/>
      <c r="B11298" s="4"/>
    </row>
    <row r="11299" ht="14.25" customHeight="1">
      <c r="A11299" s="4"/>
      <c r="B11299" s="4"/>
    </row>
    <row r="11300" ht="14.25" customHeight="1">
      <c r="A11300" s="4"/>
      <c r="B11300" s="4"/>
    </row>
    <row r="11301" ht="14.25" customHeight="1">
      <c r="A11301" s="4"/>
      <c r="B11301" s="4"/>
    </row>
    <row r="11302" ht="14.25" customHeight="1">
      <c r="A11302" s="4"/>
      <c r="B11302" s="4"/>
    </row>
    <row r="11303" ht="14.25" customHeight="1">
      <c r="A11303" s="4"/>
      <c r="B11303" s="4"/>
    </row>
    <row r="11304" ht="14.25" customHeight="1">
      <c r="A11304" s="4"/>
      <c r="B11304" s="4"/>
    </row>
    <row r="11305" ht="14.25" customHeight="1">
      <c r="A11305" s="4"/>
      <c r="B11305" s="4"/>
    </row>
    <row r="11306" ht="14.25" customHeight="1">
      <c r="A11306" s="4"/>
      <c r="B11306" s="4"/>
    </row>
    <row r="11307" ht="14.25" customHeight="1">
      <c r="A11307" s="4"/>
      <c r="B11307" s="4"/>
    </row>
    <row r="11308" ht="14.25" customHeight="1">
      <c r="A11308" s="4"/>
      <c r="B11308" s="4"/>
    </row>
    <row r="11309" ht="14.25" customHeight="1">
      <c r="A11309" s="4"/>
      <c r="B11309" s="4"/>
    </row>
    <row r="11310" ht="14.25" customHeight="1">
      <c r="A11310" s="4"/>
      <c r="B11310" s="4"/>
    </row>
    <row r="11311" ht="14.25" customHeight="1">
      <c r="A11311" s="4"/>
      <c r="B11311" s="4"/>
    </row>
    <row r="11312" ht="14.25" customHeight="1">
      <c r="A11312" s="4"/>
      <c r="B11312" s="4"/>
    </row>
    <row r="11313" ht="14.25" customHeight="1">
      <c r="A11313" s="4"/>
      <c r="B11313" s="4"/>
    </row>
    <row r="11314" ht="14.25" customHeight="1">
      <c r="A11314" s="4"/>
      <c r="B11314" s="4"/>
    </row>
    <row r="11315" ht="14.25" customHeight="1">
      <c r="A11315" s="4"/>
      <c r="B11315" s="4"/>
    </row>
    <row r="11316" ht="14.25" customHeight="1">
      <c r="A11316" s="4"/>
      <c r="B11316" s="4"/>
    </row>
    <row r="11317" ht="14.25" customHeight="1">
      <c r="A11317" s="4"/>
      <c r="B11317" s="4"/>
    </row>
    <row r="11318" ht="14.25" customHeight="1">
      <c r="A11318" s="4"/>
      <c r="B11318" s="4"/>
    </row>
    <row r="11319" ht="14.25" customHeight="1">
      <c r="A11319" s="4"/>
      <c r="B11319" s="4"/>
    </row>
    <row r="11320" ht="14.25" customHeight="1">
      <c r="A11320" s="4"/>
      <c r="B11320" s="4"/>
    </row>
    <row r="11321" ht="14.25" customHeight="1">
      <c r="A11321" s="4"/>
      <c r="B11321" s="4"/>
    </row>
    <row r="11322" ht="14.25" customHeight="1">
      <c r="A11322" s="4"/>
      <c r="B11322" s="4"/>
    </row>
    <row r="11323" ht="14.25" customHeight="1">
      <c r="A11323" s="4"/>
      <c r="B11323" s="4"/>
    </row>
    <row r="11324" ht="14.25" customHeight="1">
      <c r="A11324" s="4"/>
      <c r="B11324" s="4"/>
    </row>
    <row r="11325" ht="14.25" customHeight="1">
      <c r="A11325" s="4"/>
      <c r="B11325" s="4"/>
    </row>
    <row r="11326" ht="14.25" customHeight="1">
      <c r="A11326" s="4"/>
      <c r="B11326" s="4"/>
    </row>
    <row r="11327" ht="14.25" customHeight="1">
      <c r="A11327" s="4"/>
      <c r="B11327" s="4"/>
    </row>
    <row r="11328" ht="14.25" customHeight="1">
      <c r="A11328" s="4"/>
      <c r="B11328" s="4"/>
    </row>
    <row r="11329" ht="14.25" customHeight="1">
      <c r="A11329" s="4"/>
      <c r="B11329" s="4"/>
    </row>
    <row r="11330" ht="14.25" customHeight="1">
      <c r="A11330" s="4"/>
      <c r="B11330" s="4"/>
    </row>
    <row r="11331" ht="14.25" customHeight="1">
      <c r="A11331" s="4"/>
      <c r="B11331" s="4"/>
    </row>
    <row r="11332" ht="14.25" customHeight="1">
      <c r="A11332" s="4"/>
      <c r="B11332" s="4"/>
    </row>
    <row r="11333" ht="14.25" customHeight="1">
      <c r="A11333" s="4"/>
      <c r="B11333" s="4"/>
    </row>
    <row r="11334" ht="14.25" customHeight="1">
      <c r="A11334" s="4"/>
      <c r="B11334" s="4"/>
    </row>
    <row r="11335" ht="14.25" customHeight="1">
      <c r="A11335" s="4"/>
      <c r="B11335" s="4"/>
    </row>
    <row r="11336" ht="14.25" customHeight="1">
      <c r="A11336" s="4"/>
      <c r="B11336" s="4"/>
    </row>
    <row r="11337" ht="14.25" customHeight="1">
      <c r="A11337" s="4"/>
      <c r="B11337" s="4"/>
    </row>
    <row r="11338" ht="14.25" customHeight="1">
      <c r="A11338" s="4"/>
      <c r="B11338" s="4"/>
    </row>
    <row r="11339" ht="14.25" customHeight="1">
      <c r="A11339" s="4"/>
      <c r="B11339" s="4"/>
    </row>
    <row r="11340" ht="14.25" customHeight="1">
      <c r="A11340" s="4"/>
      <c r="B11340" s="4"/>
    </row>
    <row r="11341" ht="14.25" customHeight="1">
      <c r="A11341" s="4"/>
      <c r="B11341" s="4"/>
    </row>
    <row r="11342" ht="14.25" customHeight="1">
      <c r="A11342" s="4"/>
      <c r="B11342" s="4"/>
    </row>
    <row r="11343" ht="14.25" customHeight="1">
      <c r="A11343" s="4"/>
      <c r="B11343" s="4"/>
    </row>
    <row r="11344" ht="14.25" customHeight="1">
      <c r="A11344" s="4"/>
      <c r="B11344" s="4"/>
    </row>
    <row r="11345" ht="14.25" customHeight="1">
      <c r="A11345" s="4"/>
      <c r="B11345" s="4"/>
    </row>
    <row r="11346" ht="14.25" customHeight="1">
      <c r="A11346" s="4"/>
      <c r="B11346" s="4"/>
    </row>
    <row r="11347" ht="14.25" customHeight="1">
      <c r="A11347" s="4"/>
      <c r="B11347" s="4"/>
    </row>
    <row r="11348" ht="14.25" customHeight="1">
      <c r="A11348" s="4"/>
      <c r="B11348" s="4"/>
    </row>
    <row r="11349" ht="14.25" customHeight="1">
      <c r="A11349" s="4"/>
      <c r="B11349" s="4"/>
    </row>
    <row r="11350" ht="14.25" customHeight="1">
      <c r="A11350" s="4"/>
      <c r="B11350" s="4"/>
    </row>
    <row r="11351" ht="14.25" customHeight="1">
      <c r="A11351" s="4"/>
      <c r="B11351" s="4"/>
    </row>
    <row r="11352" ht="14.25" customHeight="1">
      <c r="A11352" s="4"/>
      <c r="B11352" s="4"/>
    </row>
    <row r="11353" ht="14.25" customHeight="1">
      <c r="A11353" s="4"/>
      <c r="B11353" s="4"/>
    </row>
    <row r="11354" ht="14.25" customHeight="1">
      <c r="A11354" s="4"/>
      <c r="B11354" s="4"/>
    </row>
    <row r="11355" ht="14.25" customHeight="1">
      <c r="A11355" s="4"/>
      <c r="B11355" s="4"/>
    </row>
    <row r="11356" ht="14.25" customHeight="1">
      <c r="A11356" s="4"/>
      <c r="B11356" s="4"/>
    </row>
    <row r="11357" ht="14.25" customHeight="1">
      <c r="A11357" s="4"/>
      <c r="B11357" s="4"/>
    </row>
    <row r="11358" ht="14.25" customHeight="1">
      <c r="A11358" s="4"/>
      <c r="B11358" s="4"/>
    </row>
    <row r="11359" ht="14.25" customHeight="1">
      <c r="A11359" s="4"/>
      <c r="B11359" s="4"/>
    </row>
    <row r="11360" ht="14.25" customHeight="1">
      <c r="A11360" s="4"/>
      <c r="B11360" s="4"/>
    </row>
    <row r="11361" ht="14.25" customHeight="1">
      <c r="A11361" s="4"/>
      <c r="B11361" s="4"/>
    </row>
    <row r="11362" ht="14.25" customHeight="1">
      <c r="A11362" s="4"/>
      <c r="B11362" s="4"/>
    </row>
    <row r="11363" ht="14.25" customHeight="1">
      <c r="A11363" s="4"/>
      <c r="B11363" s="4"/>
    </row>
    <row r="11364" ht="14.25" customHeight="1">
      <c r="A11364" s="4"/>
      <c r="B11364" s="4"/>
    </row>
    <row r="11365" ht="14.25" customHeight="1">
      <c r="A11365" s="4"/>
      <c r="B11365" s="4"/>
    </row>
    <row r="11366" ht="14.25" customHeight="1">
      <c r="A11366" s="4"/>
      <c r="B11366" s="4"/>
    </row>
    <row r="11367" ht="14.25" customHeight="1">
      <c r="A11367" s="4"/>
      <c r="B11367" s="4"/>
    </row>
    <row r="11368" ht="14.25" customHeight="1">
      <c r="A11368" s="4"/>
      <c r="B11368" s="4"/>
    </row>
    <row r="11369" ht="14.25" customHeight="1">
      <c r="A11369" s="4"/>
      <c r="B11369" s="4"/>
    </row>
    <row r="11370" ht="14.25" customHeight="1">
      <c r="A11370" s="4"/>
      <c r="B11370" s="4"/>
    </row>
    <row r="11371" ht="14.25" customHeight="1">
      <c r="A11371" s="4"/>
      <c r="B11371" s="4"/>
    </row>
    <row r="11372" ht="14.25" customHeight="1">
      <c r="A11372" s="4"/>
      <c r="B11372" s="4"/>
    </row>
    <row r="11373" ht="14.25" customHeight="1">
      <c r="A11373" s="4"/>
      <c r="B11373" s="4"/>
    </row>
    <row r="11374" ht="14.25" customHeight="1">
      <c r="A11374" s="4"/>
      <c r="B11374" s="4"/>
    </row>
    <row r="11375" ht="14.25" customHeight="1">
      <c r="A11375" s="4"/>
      <c r="B11375" s="4"/>
    </row>
    <row r="11376" ht="14.25" customHeight="1">
      <c r="A11376" s="4"/>
      <c r="B11376" s="4"/>
    </row>
    <row r="11377" ht="14.25" customHeight="1">
      <c r="A11377" s="4"/>
      <c r="B11377" s="4"/>
    </row>
    <row r="11378" ht="14.25" customHeight="1">
      <c r="A11378" s="4"/>
      <c r="B11378" s="4"/>
    </row>
    <row r="11379" ht="14.25" customHeight="1">
      <c r="A11379" s="4"/>
      <c r="B11379" s="4"/>
    </row>
    <row r="11380" ht="14.25" customHeight="1">
      <c r="A11380" s="4"/>
      <c r="B11380" s="4"/>
    </row>
    <row r="11381" ht="14.25" customHeight="1">
      <c r="A11381" s="4"/>
      <c r="B11381" s="4"/>
    </row>
    <row r="11382" ht="14.25" customHeight="1">
      <c r="A11382" s="4"/>
      <c r="B11382" s="4"/>
    </row>
    <row r="11383" ht="14.25" customHeight="1">
      <c r="A11383" s="4"/>
      <c r="B11383" s="4"/>
    </row>
    <row r="11384" ht="14.25" customHeight="1">
      <c r="A11384" s="4"/>
      <c r="B11384" s="4"/>
    </row>
    <row r="11385" ht="14.25" customHeight="1">
      <c r="A11385" s="4"/>
      <c r="B11385" s="4"/>
    </row>
    <row r="11386" ht="14.25" customHeight="1">
      <c r="A11386" s="4"/>
      <c r="B11386" s="4"/>
    </row>
    <row r="11387" ht="14.25" customHeight="1">
      <c r="A11387" s="4"/>
      <c r="B11387" s="4"/>
    </row>
    <row r="11388" ht="14.25" customHeight="1">
      <c r="A11388" s="4"/>
      <c r="B11388" s="4"/>
    </row>
    <row r="11389" ht="14.25" customHeight="1">
      <c r="A11389" s="4"/>
      <c r="B11389" s="4"/>
    </row>
    <row r="11390" ht="14.25" customHeight="1">
      <c r="A11390" s="4"/>
      <c r="B11390" s="4"/>
    </row>
    <row r="11391" ht="14.25" customHeight="1">
      <c r="A11391" s="4"/>
      <c r="B11391" s="4"/>
    </row>
    <row r="11392" ht="14.25" customHeight="1">
      <c r="A11392" s="4"/>
      <c r="B11392" s="4"/>
    </row>
    <row r="11393" ht="14.25" customHeight="1">
      <c r="A11393" s="4"/>
      <c r="B11393" s="4"/>
    </row>
    <row r="11394" ht="14.25" customHeight="1">
      <c r="A11394" s="4"/>
      <c r="B11394" s="4"/>
    </row>
    <row r="11395" ht="14.25" customHeight="1">
      <c r="A11395" s="4"/>
      <c r="B11395" s="4"/>
    </row>
    <row r="11396" ht="14.25" customHeight="1">
      <c r="A11396" s="4"/>
      <c r="B11396" s="4"/>
    </row>
    <row r="11397" ht="14.25" customHeight="1">
      <c r="A11397" s="4"/>
      <c r="B11397" s="4"/>
    </row>
    <row r="11398" ht="14.25" customHeight="1">
      <c r="A11398" s="4"/>
      <c r="B11398" s="4"/>
    </row>
    <row r="11399" ht="14.25" customHeight="1">
      <c r="A11399" s="4"/>
      <c r="B11399" s="4"/>
    </row>
    <row r="11400" ht="14.25" customHeight="1">
      <c r="A11400" s="4"/>
      <c r="B11400" s="4"/>
    </row>
    <row r="11401" ht="14.25" customHeight="1">
      <c r="A11401" s="4"/>
      <c r="B11401" s="4"/>
    </row>
    <row r="11402" ht="14.25" customHeight="1">
      <c r="A11402" s="4"/>
      <c r="B11402" s="4"/>
    </row>
    <row r="11403" ht="14.25" customHeight="1">
      <c r="A11403" s="4"/>
      <c r="B11403" s="4"/>
    </row>
    <row r="11404" ht="14.25" customHeight="1">
      <c r="A11404" s="4"/>
      <c r="B11404" s="4"/>
    </row>
    <row r="11405" ht="14.25" customHeight="1">
      <c r="A11405" s="4"/>
      <c r="B11405" s="4"/>
    </row>
    <row r="11406" ht="14.25" customHeight="1">
      <c r="A11406" s="4"/>
      <c r="B11406" s="4"/>
    </row>
    <row r="11407" ht="14.25" customHeight="1">
      <c r="A11407" s="4"/>
      <c r="B11407" s="4"/>
    </row>
    <row r="11408" ht="14.25" customHeight="1">
      <c r="A11408" s="4"/>
      <c r="B11408" s="4"/>
    </row>
    <row r="11409" ht="14.25" customHeight="1">
      <c r="A11409" s="4"/>
      <c r="B11409" s="4"/>
    </row>
    <row r="11410" ht="14.25" customHeight="1">
      <c r="A11410" s="4"/>
      <c r="B11410" s="4"/>
    </row>
    <row r="11411" ht="14.25" customHeight="1">
      <c r="A11411" s="4"/>
      <c r="B11411" s="4"/>
    </row>
    <row r="11412" ht="14.25" customHeight="1">
      <c r="A11412" s="4"/>
      <c r="B11412" s="4"/>
    </row>
    <row r="11413" ht="14.25" customHeight="1">
      <c r="A11413" s="4"/>
      <c r="B11413" s="4"/>
    </row>
    <row r="11414" ht="14.25" customHeight="1">
      <c r="A11414" s="4"/>
      <c r="B11414" s="4"/>
    </row>
    <row r="11415" ht="14.25" customHeight="1">
      <c r="A11415" s="4"/>
      <c r="B11415" s="4"/>
    </row>
    <row r="11416" ht="14.25" customHeight="1">
      <c r="A11416" s="4"/>
      <c r="B11416" s="4"/>
    </row>
    <row r="11417" ht="14.25" customHeight="1">
      <c r="A11417" s="4"/>
      <c r="B11417" s="4"/>
    </row>
    <row r="11418" ht="14.25" customHeight="1">
      <c r="A11418" s="4"/>
      <c r="B11418" s="4"/>
    </row>
    <row r="11419" ht="14.25" customHeight="1">
      <c r="A11419" s="4"/>
      <c r="B11419" s="4"/>
    </row>
    <row r="11420" ht="14.25" customHeight="1">
      <c r="A11420" s="4"/>
      <c r="B11420" s="4"/>
    </row>
    <row r="11421" ht="14.25" customHeight="1">
      <c r="A11421" s="4"/>
      <c r="B11421" s="4"/>
    </row>
    <row r="11422" ht="14.25" customHeight="1">
      <c r="A11422" s="4"/>
      <c r="B11422" s="4"/>
    </row>
    <row r="11423" ht="14.25" customHeight="1">
      <c r="A11423" s="4"/>
      <c r="B11423" s="4"/>
    </row>
    <row r="11424" ht="14.25" customHeight="1">
      <c r="A11424" s="4"/>
      <c r="B11424" s="4"/>
    </row>
    <row r="11425" ht="14.25" customHeight="1">
      <c r="A11425" s="4"/>
      <c r="B11425" s="4"/>
    </row>
    <row r="11426" ht="14.25" customHeight="1">
      <c r="A11426" s="4"/>
      <c r="B11426" s="4"/>
    </row>
    <row r="11427" ht="14.25" customHeight="1">
      <c r="A11427" s="4"/>
      <c r="B11427" s="4"/>
    </row>
    <row r="11428" ht="14.25" customHeight="1">
      <c r="A11428" s="4"/>
      <c r="B11428" s="4"/>
    </row>
    <row r="11429" ht="14.25" customHeight="1">
      <c r="A11429" s="4"/>
      <c r="B11429" s="4"/>
    </row>
    <row r="11430" ht="14.25" customHeight="1">
      <c r="A11430" s="4"/>
      <c r="B11430" s="4"/>
    </row>
    <row r="11431" ht="14.25" customHeight="1">
      <c r="A11431" s="4"/>
      <c r="B11431" s="4"/>
    </row>
    <row r="11432" ht="14.25" customHeight="1">
      <c r="A11432" s="4"/>
      <c r="B11432" s="4"/>
    </row>
    <row r="11433" ht="14.25" customHeight="1">
      <c r="A11433" s="4"/>
      <c r="B11433" s="4"/>
    </row>
    <row r="11434" ht="14.25" customHeight="1">
      <c r="A11434" s="4"/>
      <c r="B11434" s="4"/>
    </row>
    <row r="11435" ht="14.25" customHeight="1">
      <c r="A11435" s="4"/>
      <c r="B11435" s="4"/>
    </row>
    <row r="11436" ht="14.25" customHeight="1">
      <c r="A11436" s="4"/>
      <c r="B11436" s="4"/>
    </row>
    <row r="11437" ht="14.25" customHeight="1">
      <c r="A11437" s="4"/>
      <c r="B11437" s="4"/>
    </row>
    <row r="11438" ht="14.25" customHeight="1">
      <c r="A11438" s="4"/>
      <c r="B11438" s="4"/>
    </row>
    <row r="11439" ht="14.25" customHeight="1">
      <c r="A11439" s="4"/>
      <c r="B11439" s="4"/>
    </row>
    <row r="11440" ht="14.25" customHeight="1">
      <c r="A11440" s="4"/>
      <c r="B11440" s="4"/>
    </row>
    <row r="11441" ht="14.25" customHeight="1">
      <c r="A11441" s="4"/>
      <c r="B11441" s="4"/>
    </row>
    <row r="11442" ht="14.25" customHeight="1">
      <c r="A11442" s="4"/>
      <c r="B11442" s="4"/>
    </row>
    <row r="11443" ht="14.25" customHeight="1">
      <c r="A11443" s="4"/>
      <c r="B11443" s="4"/>
    </row>
    <row r="11444" ht="14.25" customHeight="1">
      <c r="A11444" s="4"/>
      <c r="B11444" s="4"/>
    </row>
    <row r="11445" ht="14.25" customHeight="1">
      <c r="A11445" s="4"/>
      <c r="B11445" s="4"/>
    </row>
    <row r="11446" ht="14.25" customHeight="1">
      <c r="A11446" s="4"/>
      <c r="B11446" s="4"/>
    </row>
    <row r="11447" ht="14.25" customHeight="1">
      <c r="A11447" s="4"/>
      <c r="B11447" s="4"/>
    </row>
    <row r="11448" ht="14.25" customHeight="1">
      <c r="A11448" s="4"/>
      <c r="B11448" s="4"/>
    </row>
    <row r="11449" ht="14.25" customHeight="1">
      <c r="A11449" s="4"/>
      <c r="B11449" s="4"/>
    </row>
    <row r="11450" ht="14.25" customHeight="1">
      <c r="A11450" s="4"/>
      <c r="B11450" s="4"/>
    </row>
    <row r="11451" ht="14.25" customHeight="1">
      <c r="A11451" s="4"/>
      <c r="B11451" s="4"/>
    </row>
    <row r="11452" ht="14.25" customHeight="1">
      <c r="A11452" s="4"/>
      <c r="B11452" s="4"/>
    </row>
    <row r="11453" ht="14.25" customHeight="1">
      <c r="A11453" s="4"/>
      <c r="B11453" s="4"/>
    </row>
    <row r="11454" ht="14.25" customHeight="1">
      <c r="A11454" s="4"/>
      <c r="B11454" s="4"/>
    </row>
    <row r="11455" ht="14.25" customHeight="1">
      <c r="A11455" s="4"/>
      <c r="B11455" s="4"/>
    </row>
    <row r="11456" ht="14.25" customHeight="1">
      <c r="A11456" s="4"/>
      <c r="B11456" s="4"/>
    </row>
    <row r="11457" ht="14.25" customHeight="1">
      <c r="A11457" s="4"/>
      <c r="B11457" s="4"/>
    </row>
    <row r="11458" ht="14.25" customHeight="1">
      <c r="A11458" s="4"/>
      <c r="B11458" s="4"/>
    </row>
    <row r="11459" ht="14.25" customHeight="1">
      <c r="A11459" s="4"/>
      <c r="B11459" s="4"/>
    </row>
    <row r="11460" ht="14.25" customHeight="1">
      <c r="A11460" s="4"/>
      <c r="B11460" s="4"/>
    </row>
    <row r="11461" ht="14.25" customHeight="1">
      <c r="A11461" s="4"/>
      <c r="B11461" s="4"/>
    </row>
    <row r="11462" ht="14.25" customHeight="1">
      <c r="A11462" s="4"/>
      <c r="B11462" s="4"/>
    </row>
    <row r="11463" ht="14.25" customHeight="1">
      <c r="A11463" s="4"/>
      <c r="B11463" s="4"/>
    </row>
    <row r="11464" ht="14.25" customHeight="1">
      <c r="A11464" s="4"/>
      <c r="B11464" s="4"/>
    </row>
    <row r="11465" ht="14.25" customHeight="1">
      <c r="A11465" s="4"/>
      <c r="B11465" s="4"/>
    </row>
    <row r="11466" ht="14.25" customHeight="1">
      <c r="A11466" s="4"/>
      <c r="B11466" s="4"/>
    </row>
    <row r="11467" ht="14.25" customHeight="1">
      <c r="A11467" s="4"/>
      <c r="B11467" s="4"/>
    </row>
    <row r="11468" ht="14.25" customHeight="1">
      <c r="A11468" s="4"/>
      <c r="B11468" s="4"/>
    </row>
    <row r="11469" ht="14.25" customHeight="1">
      <c r="A11469" s="4"/>
      <c r="B11469" s="4"/>
    </row>
    <row r="11470" ht="14.25" customHeight="1">
      <c r="A11470" s="4"/>
      <c r="B11470" s="4"/>
    </row>
    <row r="11471" ht="14.25" customHeight="1">
      <c r="A11471" s="4"/>
      <c r="B11471" s="4"/>
    </row>
    <row r="11472" ht="14.25" customHeight="1">
      <c r="A11472" s="4"/>
      <c r="B11472" s="4"/>
    </row>
    <row r="11473" ht="14.25" customHeight="1">
      <c r="A11473" s="4"/>
      <c r="B11473" s="4"/>
    </row>
    <row r="11474" ht="14.25" customHeight="1">
      <c r="A11474" s="4"/>
      <c r="B11474" s="4"/>
    </row>
    <row r="11475" ht="14.25" customHeight="1">
      <c r="A11475" s="4"/>
      <c r="B11475" s="4"/>
    </row>
    <row r="11476" ht="14.25" customHeight="1">
      <c r="A11476" s="4"/>
      <c r="B11476" s="4"/>
    </row>
    <row r="11477" ht="14.25" customHeight="1">
      <c r="A11477" s="4"/>
      <c r="B11477" s="4"/>
    </row>
    <row r="11478" ht="14.25" customHeight="1">
      <c r="A11478" s="4"/>
      <c r="B11478" s="4"/>
    </row>
    <row r="11479" ht="14.25" customHeight="1">
      <c r="A11479" s="4"/>
      <c r="B11479" s="4"/>
    </row>
    <row r="11480" ht="14.25" customHeight="1">
      <c r="A11480" s="4"/>
      <c r="B11480" s="4"/>
    </row>
    <row r="11481" ht="14.25" customHeight="1">
      <c r="A11481" s="4"/>
      <c r="B11481" s="4"/>
    </row>
    <row r="11482" ht="14.25" customHeight="1">
      <c r="A11482" s="4"/>
      <c r="B11482" s="4"/>
    </row>
    <row r="11483" ht="14.25" customHeight="1">
      <c r="A11483" s="4"/>
      <c r="B11483" s="4"/>
    </row>
    <row r="11484" ht="14.25" customHeight="1">
      <c r="A11484" s="4"/>
      <c r="B11484" s="4"/>
    </row>
    <row r="11485" ht="14.25" customHeight="1">
      <c r="A11485" s="4"/>
      <c r="B11485" s="4"/>
    </row>
    <row r="11486" ht="14.25" customHeight="1">
      <c r="A11486" s="4"/>
      <c r="B11486" s="4"/>
    </row>
    <row r="11487" ht="14.25" customHeight="1">
      <c r="A11487" s="4"/>
      <c r="B11487" s="4"/>
    </row>
    <row r="11488" ht="14.25" customHeight="1">
      <c r="A11488" s="4"/>
      <c r="B11488" s="4"/>
    </row>
    <row r="11489" ht="14.25" customHeight="1">
      <c r="A11489" s="4"/>
      <c r="B11489" s="4"/>
    </row>
    <row r="11490" ht="14.25" customHeight="1">
      <c r="A11490" s="4"/>
      <c r="B11490" s="4"/>
    </row>
    <row r="11491" ht="14.25" customHeight="1">
      <c r="A11491" s="4"/>
      <c r="B11491" s="4"/>
    </row>
    <row r="11492" ht="14.25" customHeight="1">
      <c r="A11492" s="4"/>
      <c r="B11492" s="4"/>
    </row>
    <row r="11493" ht="14.25" customHeight="1">
      <c r="A11493" s="4"/>
      <c r="B11493" s="4"/>
    </row>
    <row r="11494" ht="14.25" customHeight="1">
      <c r="A11494" s="4"/>
      <c r="B11494" s="4"/>
    </row>
    <row r="11495" ht="14.25" customHeight="1">
      <c r="A11495" s="4"/>
      <c r="B11495" s="4"/>
    </row>
    <row r="11496" ht="14.25" customHeight="1">
      <c r="A11496" s="4"/>
      <c r="B11496" s="4"/>
    </row>
    <row r="11497" ht="14.25" customHeight="1">
      <c r="A11497" s="4"/>
      <c r="B11497" s="4"/>
    </row>
    <row r="11498" ht="14.25" customHeight="1">
      <c r="A11498" s="4"/>
      <c r="B11498" s="4"/>
    </row>
    <row r="11499" ht="14.25" customHeight="1">
      <c r="A11499" s="4"/>
      <c r="B11499" s="4"/>
    </row>
    <row r="11500" ht="14.25" customHeight="1">
      <c r="A11500" s="4"/>
      <c r="B11500" s="4"/>
    </row>
    <row r="11501" ht="14.25" customHeight="1">
      <c r="A11501" s="4"/>
      <c r="B11501" s="4"/>
    </row>
    <row r="11502" ht="14.25" customHeight="1">
      <c r="A11502" s="4"/>
      <c r="B11502" s="4"/>
    </row>
    <row r="11503" ht="14.25" customHeight="1">
      <c r="A11503" s="4"/>
      <c r="B11503" s="4"/>
    </row>
    <row r="11504" ht="14.25" customHeight="1">
      <c r="A11504" s="4"/>
      <c r="B11504" s="4"/>
    </row>
    <row r="11505" ht="14.25" customHeight="1">
      <c r="A11505" s="4"/>
      <c r="B11505" s="4"/>
    </row>
    <row r="11506" ht="14.25" customHeight="1">
      <c r="A11506" s="4"/>
      <c r="B11506" s="4"/>
    </row>
    <row r="11507" ht="14.25" customHeight="1">
      <c r="A11507" s="4"/>
      <c r="B11507" s="4"/>
    </row>
    <row r="11508" ht="14.25" customHeight="1">
      <c r="A11508" s="4"/>
      <c r="B11508" s="4"/>
    </row>
    <row r="11509" ht="14.25" customHeight="1">
      <c r="A11509" s="4"/>
      <c r="B11509" s="4"/>
    </row>
    <row r="11510" ht="14.25" customHeight="1">
      <c r="A11510" s="4"/>
      <c r="B11510" s="4"/>
    </row>
    <row r="11511" ht="14.25" customHeight="1">
      <c r="A11511" s="4"/>
      <c r="B11511" s="4"/>
    </row>
    <row r="11512" ht="14.25" customHeight="1">
      <c r="A11512" s="4"/>
      <c r="B11512" s="4"/>
    </row>
    <row r="11513" ht="14.25" customHeight="1">
      <c r="A11513" s="4"/>
      <c r="B11513" s="4"/>
    </row>
    <row r="11514" ht="14.25" customHeight="1">
      <c r="A11514" s="4"/>
      <c r="B11514" s="4"/>
    </row>
    <row r="11515" ht="14.25" customHeight="1">
      <c r="A11515" s="4"/>
      <c r="B11515" s="4"/>
    </row>
    <row r="11516" ht="14.25" customHeight="1">
      <c r="A11516" s="4"/>
      <c r="B11516" s="4"/>
    </row>
    <row r="11517" ht="14.25" customHeight="1">
      <c r="A11517" s="4"/>
      <c r="B11517" s="4"/>
    </row>
    <row r="11518" ht="14.25" customHeight="1">
      <c r="A11518" s="4"/>
      <c r="B11518" s="4"/>
    </row>
    <row r="11519" ht="14.25" customHeight="1">
      <c r="A11519" s="4"/>
      <c r="B11519" s="4"/>
    </row>
    <row r="11520" ht="14.25" customHeight="1">
      <c r="A11520" s="4"/>
      <c r="B11520" s="4"/>
    </row>
    <row r="11521" ht="14.25" customHeight="1">
      <c r="A11521" s="4"/>
      <c r="B11521" s="4"/>
    </row>
    <row r="11522" ht="14.25" customHeight="1">
      <c r="A11522" s="4"/>
      <c r="B11522" s="4"/>
    </row>
    <row r="11523" ht="14.25" customHeight="1">
      <c r="A11523" s="4"/>
      <c r="B11523" s="4"/>
    </row>
    <row r="11524" ht="14.25" customHeight="1">
      <c r="A11524" s="4"/>
      <c r="B11524" s="4"/>
    </row>
    <row r="11525" ht="14.25" customHeight="1">
      <c r="A11525" s="4"/>
      <c r="B11525" s="4"/>
    </row>
    <row r="11526" ht="14.25" customHeight="1">
      <c r="A11526" s="4"/>
      <c r="B11526" s="4"/>
    </row>
    <row r="11527" ht="14.25" customHeight="1">
      <c r="A11527" s="4"/>
      <c r="B11527" s="4"/>
    </row>
    <row r="11528" ht="14.25" customHeight="1">
      <c r="A11528" s="4"/>
      <c r="B11528" s="4"/>
    </row>
    <row r="11529" ht="14.25" customHeight="1">
      <c r="A11529" s="4"/>
      <c r="B11529" s="4"/>
    </row>
    <row r="11530" ht="14.25" customHeight="1">
      <c r="A11530" s="4"/>
      <c r="B11530" s="4"/>
    </row>
    <row r="11531" ht="14.25" customHeight="1">
      <c r="A11531" s="4"/>
      <c r="B11531" s="4"/>
    </row>
    <row r="11532" ht="14.25" customHeight="1">
      <c r="A11532" s="4"/>
      <c r="B11532" s="4"/>
    </row>
    <row r="11533" ht="14.25" customHeight="1">
      <c r="A11533" s="4"/>
      <c r="B11533" s="4"/>
    </row>
    <row r="11534" ht="14.25" customHeight="1">
      <c r="A11534" s="4"/>
      <c r="B11534" s="4"/>
    </row>
    <row r="11535" ht="14.25" customHeight="1">
      <c r="A11535" s="4"/>
      <c r="B11535" s="4"/>
    </row>
    <row r="11536" ht="14.25" customHeight="1">
      <c r="A11536" s="4"/>
      <c r="B11536" s="4"/>
    </row>
    <row r="11537" ht="14.25" customHeight="1">
      <c r="A11537" s="4"/>
      <c r="B11537" s="4"/>
    </row>
    <row r="11538" ht="14.25" customHeight="1">
      <c r="A11538" s="4"/>
      <c r="B11538" s="4"/>
    </row>
    <row r="11539" ht="14.25" customHeight="1">
      <c r="A11539" s="4"/>
      <c r="B11539" s="4"/>
    </row>
    <row r="11540" ht="14.25" customHeight="1">
      <c r="A11540" s="4"/>
      <c r="B11540" s="4"/>
    </row>
    <row r="11541" ht="14.25" customHeight="1">
      <c r="A11541" s="4"/>
      <c r="B11541" s="4"/>
    </row>
    <row r="11542" ht="14.25" customHeight="1">
      <c r="A11542" s="4"/>
      <c r="B11542" s="4"/>
    </row>
    <row r="11543" ht="14.25" customHeight="1">
      <c r="A11543" s="4"/>
      <c r="B11543" s="4"/>
    </row>
    <row r="11544" ht="14.25" customHeight="1">
      <c r="A11544" s="4"/>
      <c r="B11544" s="4"/>
    </row>
    <row r="11545" ht="14.25" customHeight="1">
      <c r="A11545" s="4"/>
      <c r="B11545" s="4"/>
    </row>
    <row r="11546" ht="14.25" customHeight="1">
      <c r="A11546" s="4"/>
      <c r="B11546" s="4"/>
    </row>
    <row r="11547" ht="14.25" customHeight="1">
      <c r="A11547" s="4"/>
      <c r="B11547" s="4"/>
    </row>
    <row r="11548" ht="14.25" customHeight="1">
      <c r="A11548" s="4"/>
      <c r="B11548" s="4"/>
    </row>
    <row r="11549" ht="14.25" customHeight="1">
      <c r="A11549" s="4"/>
      <c r="B11549" s="4"/>
    </row>
    <row r="11550" ht="14.25" customHeight="1">
      <c r="A11550" s="4"/>
      <c r="B11550" s="4"/>
    </row>
    <row r="11551" ht="14.25" customHeight="1">
      <c r="A11551" s="4"/>
      <c r="B11551" s="4"/>
    </row>
    <row r="11552" ht="14.25" customHeight="1">
      <c r="A11552" s="4"/>
      <c r="B11552" s="4"/>
    </row>
    <row r="11553" ht="14.25" customHeight="1">
      <c r="A11553" s="4"/>
      <c r="B11553" s="4"/>
    </row>
    <row r="11554" ht="14.25" customHeight="1">
      <c r="A11554" s="4"/>
      <c r="B11554" s="4"/>
    </row>
    <row r="11555" ht="14.25" customHeight="1">
      <c r="A11555" s="4"/>
      <c r="B11555" s="4"/>
    </row>
    <row r="11556" ht="14.25" customHeight="1">
      <c r="A11556" s="4"/>
      <c r="B11556" s="4"/>
    </row>
    <row r="11557" ht="14.25" customHeight="1">
      <c r="A11557" s="4"/>
      <c r="B11557" s="4"/>
    </row>
    <row r="11558" ht="14.25" customHeight="1">
      <c r="A11558" s="4"/>
      <c r="B11558" s="4"/>
    </row>
    <row r="11559" ht="14.25" customHeight="1">
      <c r="A11559" s="4"/>
      <c r="B11559" s="4"/>
    </row>
    <row r="11560" ht="14.25" customHeight="1">
      <c r="A11560" s="4"/>
      <c r="B11560" s="4"/>
    </row>
    <row r="11561" ht="14.25" customHeight="1">
      <c r="A11561" s="4"/>
      <c r="B11561" s="4"/>
    </row>
    <row r="11562" ht="14.25" customHeight="1">
      <c r="A11562" s="4"/>
      <c r="B11562" s="4"/>
    </row>
    <row r="11563" ht="14.25" customHeight="1">
      <c r="A11563" s="4"/>
      <c r="B11563" s="4"/>
    </row>
    <row r="11564" ht="14.25" customHeight="1">
      <c r="A11564" s="4"/>
      <c r="B11564" s="4"/>
    </row>
    <row r="11565" ht="14.25" customHeight="1">
      <c r="A11565" s="4"/>
      <c r="B11565" s="4"/>
    </row>
    <row r="11566" ht="14.25" customHeight="1">
      <c r="A11566" s="4"/>
      <c r="B11566" s="4"/>
    </row>
    <row r="11567" ht="14.25" customHeight="1">
      <c r="A11567" s="4"/>
      <c r="B11567" s="4"/>
    </row>
    <row r="11568" ht="14.25" customHeight="1">
      <c r="A11568" s="4"/>
      <c r="B11568" s="4"/>
    </row>
    <row r="11569" ht="14.25" customHeight="1">
      <c r="A11569" s="4"/>
      <c r="B11569" s="4"/>
    </row>
    <row r="11570" ht="14.25" customHeight="1">
      <c r="A11570" s="4"/>
      <c r="B11570" s="4"/>
    </row>
    <row r="11571" ht="14.25" customHeight="1">
      <c r="A11571" s="4"/>
      <c r="B11571" s="4"/>
    </row>
    <row r="11572" ht="14.25" customHeight="1">
      <c r="A11572" s="4"/>
      <c r="B11572" s="4"/>
    </row>
    <row r="11573" ht="14.25" customHeight="1">
      <c r="A11573" s="4"/>
      <c r="B11573" s="4"/>
    </row>
    <row r="11574" ht="14.25" customHeight="1">
      <c r="A11574" s="4"/>
      <c r="B11574" s="4"/>
    </row>
    <row r="11575" ht="14.25" customHeight="1">
      <c r="A11575" s="4"/>
      <c r="B11575" s="4"/>
    </row>
    <row r="11576" ht="14.25" customHeight="1">
      <c r="A11576" s="4"/>
      <c r="B11576" s="4"/>
    </row>
    <row r="11577" ht="14.25" customHeight="1">
      <c r="A11577" s="4"/>
      <c r="B11577" s="4"/>
    </row>
    <row r="11578" ht="14.25" customHeight="1">
      <c r="A11578" s="4"/>
      <c r="B11578" s="4"/>
    </row>
    <row r="11579" ht="14.25" customHeight="1">
      <c r="A11579" s="4"/>
      <c r="B11579" s="4"/>
    </row>
    <row r="11580" ht="14.25" customHeight="1">
      <c r="A11580" s="4"/>
      <c r="B11580" s="4"/>
    </row>
    <row r="11581" ht="14.25" customHeight="1">
      <c r="A11581" s="4"/>
      <c r="B11581" s="4"/>
    </row>
    <row r="11582" ht="14.25" customHeight="1">
      <c r="A11582" s="4"/>
      <c r="B11582" s="4"/>
    </row>
    <row r="11583" ht="14.25" customHeight="1">
      <c r="A11583" s="4"/>
      <c r="B11583" s="4"/>
    </row>
    <row r="11584" ht="14.25" customHeight="1">
      <c r="A11584" s="4"/>
      <c r="B11584" s="4"/>
    </row>
    <row r="11585" ht="14.25" customHeight="1">
      <c r="A11585" s="4"/>
      <c r="B11585" s="4"/>
    </row>
    <row r="11586" ht="14.25" customHeight="1">
      <c r="A11586" s="4"/>
      <c r="B11586" s="4"/>
    </row>
    <row r="11587" ht="14.25" customHeight="1">
      <c r="A11587" s="4"/>
      <c r="B11587" s="4"/>
    </row>
    <row r="11588" ht="14.25" customHeight="1">
      <c r="A11588" s="4"/>
      <c r="B11588" s="4"/>
    </row>
    <row r="11589" ht="14.25" customHeight="1">
      <c r="A11589" s="4"/>
      <c r="B11589" s="4"/>
    </row>
    <row r="11590" ht="14.25" customHeight="1">
      <c r="A11590" s="4"/>
      <c r="B11590" s="4"/>
    </row>
    <row r="11591" ht="14.25" customHeight="1">
      <c r="A11591" s="4"/>
      <c r="B11591" s="4"/>
    </row>
    <row r="11592" ht="14.25" customHeight="1">
      <c r="A11592" s="4"/>
      <c r="B11592" s="4"/>
    </row>
    <row r="11593" ht="14.25" customHeight="1">
      <c r="A11593" s="4"/>
      <c r="B11593" s="4"/>
    </row>
    <row r="11594" ht="14.25" customHeight="1">
      <c r="A11594" s="4"/>
      <c r="B11594" s="4"/>
    </row>
    <row r="11595" ht="14.25" customHeight="1">
      <c r="A11595" s="4"/>
      <c r="B11595" s="4"/>
    </row>
    <row r="11596" ht="14.25" customHeight="1">
      <c r="A11596" s="4"/>
      <c r="B11596" s="4"/>
    </row>
    <row r="11597" ht="14.25" customHeight="1">
      <c r="A11597" s="4"/>
      <c r="B11597" s="4"/>
    </row>
    <row r="11598" ht="14.25" customHeight="1">
      <c r="A11598" s="4"/>
      <c r="B11598" s="4"/>
    </row>
    <row r="11599" ht="14.25" customHeight="1">
      <c r="A11599" s="4"/>
      <c r="B11599" s="4"/>
    </row>
    <row r="11600" ht="14.25" customHeight="1">
      <c r="A11600" s="4"/>
      <c r="B11600" s="4"/>
    </row>
    <row r="11601" ht="14.25" customHeight="1">
      <c r="A11601" s="4"/>
      <c r="B11601" s="4"/>
    </row>
    <row r="11602" ht="14.25" customHeight="1">
      <c r="A11602" s="4"/>
      <c r="B11602" s="4"/>
    </row>
    <row r="11603" ht="14.25" customHeight="1">
      <c r="A11603" s="4"/>
      <c r="B11603" s="4"/>
    </row>
    <row r="11604" ht="14.25" customHeight="1">
      <c r="A11604" s="4"/>
      <c r="B11604" s="4"/>
    </row>
    <row r="11605" ht="14.25" customHeight="1">
      <c r="A11605" s="4"/>
      <c r="B11605" s="4"/>
    </row>
    <row r="11606" ht="14.25" customHeight="1">
      <c r="A11606" s="4"/>
      <c r="B11606" s="4"/>
    </row>
    <row r="11607" ht="14.25" customHeight="1">
      <c r="A11607" s="4"/>
      <c r="B11607" s="4"/>
    </row>
    <row r="11608" ht="14.25" customHeight="1">
      <c r="A11608" s="4"/>
      <c r="B11608" s="4"/>
    </row>
    <row r="11609" ht="14.25" customHeight="1">
      <c r="A11609" s="4"/>
      <c r="B11609" s="4"/>
    </row>
    <row r="11610" ht="14.25" customHeight="1">
      <c r="A11610" s="4"/>
      <c r="B11610" s="4"/>
    </row>
    <row r="11611" ht="14.25" customHeight="1">
      <c r="A11611" s="4"/>
      <c r="B11611" s="4"/>
    </row>
    <row r="11612" ht="14.25" customHeight="1">
      <c r="A11612" s="4"/>
      <c r="B11612" s="4"/>
    </row>
    <row r="11613" ht="14.25" customHeight="1">
      <c r="A11613" s="4"/>
      <c r="B11613" s="4"/>
    </row>
    <row r="11614" ht="14.25" customHeight="1">
      <c r="A11614" s="4"/>
      <c r="B11614" s="4"/>
    </row>
    <row r="11615" ht="14.25" customHeight="1">
      <c r="A11615" s="4"/>
      <c r="B11615" s="4"/>
    </row>
    <row r="11616" ht="14.25" customHeight="1">
      <c r="A11616" s="4"/>
      <c r="B11616" s="4"/>
    </row>
    <row r="11617" ht="14.25" customHeight="1">
      <c r="A11617" s="4"/>
      <c r="B11617" s="4"/>
    </row>
    <row r="11618" ht="14.25" customHeight="1">
      <c r="A11618" s="4"/>
      <c r="B11618" s="4"/>
    </row>
    <row r="11619" ht="14.25" customHeight="1">
      <c r="A11619" s="4"/>
      <c r="B11619" s="4"/>
    </row>
    <row r="11620" ht="14.25" customHeight="1">
      <c r="A11620" s="4"/>
      <c r="B11620" s="4"/>
    </row>
    <row r="11621" ht="14.25" customHeight="1">
      <c r="A11621" s="4"/>
      <c r="B11621" s="4"/>
    </row>
    <row r="11622" ht="14.25" customHeight="1">
      <c r="A11622" s="4"/>
      <c r="B11622" s="4"/>
    </row>
    <row r="11623" ht="14.25" customHeight="1">
      <c r="A11623" s="4"/>
      <c r="B11623" s="4"/>
    </row>
    <row r="11624" ht="14.25" customHeight="1">
      <c r="A11624" s="4"/>
      <c r="B11624" s="4"/>
    </row>
    <row r="11625" ht="14.25" customHeight="1">
      <c r="A11625" s="4"/>
      <c r="B11625" s="4"/>
    </row>
    <row r="11626" ht="14.25" customHeight="1">
      <c r="A11626" s="4"/>
      <c r="B11626" s="4"/>
    </row>
    <row r="11627" ht="14.25" customHeight="1">
      <c r="A11627" s="4"/>
      <c r="B11627" s="4"/>
    </row>
    <row r="11628" ht="14.25" customHeight="1">
      <c r="A11628" s="4"/>
      <c r="B11628" s="4"/>
    </row>
    <row r="11629" ht="14.25" customHeight="1">
      <c r="A11629" s="4"/>
      <c r="B11629" s="4"/>
    </row>
    <row r="11630" ht="14.25" customHeight="1">
      <c r="A11630" s="4"/>
      <c r="B11630" s="4"/>
    </row>
    <row r="11631" ht="14.25" customHeight="1">
      <c r="A11631" s="4"/>
      <c r="B11631" s="4"/>
    </row>
    <row r="11632" ht="14.25" customHeight="1">
      <c r="A11632" s="4"/>
      <c r="B11632" s="4"/>
    </row>
    <row r="11633" ht="14.25" customHeight="1">
      <c r="A11633" s="4"/>
      <c r="B11633" s="4"/>
    </row>
    <row r="11634" ht="14.25" customHeight="1">
      <c r="A11634" s="4"/>
      <c r="B11634" s="4"/>
    </row>
    <row r="11635" ht="14.25" customHeight="1">
      <c r="A11635" s="4"/>
      <c r="B11635" s="4"/>
    </row>
    <row r="11636" ht="14.25" customHeight="1">
      <c r="A11636" s="4"/>
      <c r="B11636" s="4"/>
    </row>
    <row r="11637" ht="14.25" customHeight="1">
      <c r="A11637" s="4"/>
      <c r="B11637" s="4"/>
    </row>
    <row r="11638" ht="14.25" customHeight="1">
      <c r="A11638" s="4"/>
      <c r="B11638" s="4"/>
    </row>
    <row r="11639" ht="14.25" customHeight="1">
      <c r="A11639" s="4"/>
      <c r="B11639" s="4"/>
    </row>
    <row r="11640" ht="14.25" customHeight="1">
      <c r="A11640" s="4"/>
      <c r="B11640" s="4"/>
    </row>
    <row r="11641" ht="14.25" customHeight="1">
      <c r="A11641" s="4"/>
      <c r="B11641" s="4"/>
    </row>
    <row r="11642" ht="14.25" customHeight="1">
      <c r="A11642" s="4"/>
      <c r="B11642" s="4"/>
    </row>
    <row r="11643" ht="14.25" customHeight="1">
      <c r="A11643" s="4"/>
      <c r="B11643" s="4"/>
    </row>
    <row r="11644" ht="14.25" customHeight="1">
      <c r="A11644" s="4"/>
      <c r="B11644" s="4"/>
    </row>
    <row r="11645" ht="14.25" customHeight="1">
      <c r="A11645" s="4"/>
      <c r="B11645" s="4"/>
    </row>
    <row r="11646" ht="14.25" customHeight="1">
      <c r="A11646" s="4"/>
      <c r="B11646" s="4"/>
    </row>
    <row r="11647" ht="14.25" customHeight="1">
      <c r="A11647" s="4"/>
      <c r="B11647" s="4"/>
    </row>
    <row r="11648" ht="14.25" customHeight="1">
      <c r="A11648" s="4"/>
      <c r="B11648" s="4"/>
    </row>
    <row r="11649" ht="14.25" customHeight="1">
      <c r="A11649" s="4"/>
      <c r="B11649" s="4"/>
    </row>
    <row r="11650" ht="14.25" customHeight="1">
      <c r="A11650" s="4"/>
      <c r="B11650" s="4"/>
    </row>
    <row r="11651" ht="14.25" customHeight="1">
      <c r="A11651" s="4"/>
      <c r="B11651" s="4"/>
    </row>
    <row r="11652" ht="14.25" customHeight="1">
      <c r="A11652" s="4"/>
      <c r="B11652" s="4"/>
    </row>
    <row r="11653" ht="14.25" customHeight="1">
      <c r="A11653" s="4"/>
      <c r="B11653" s="4"/>
    </row>
    <row r="11654" ht="14.25" customHeight="1">
      <c r="A11654" s="4"/>
      <c r="B11654" s="4"/>
    </row>
    <row r="11655" ht="14.25" customHeight="1">
      <c r="A11655" s="4"/>
      <c r="B11655" s="4"/>
    </row>
    <row r="11656" ht="14.25" customHeight="1">
      <c r="A11656" s="4"/>
      <c r="B11656" s="4"/>
    </row>
    <row r="11657" ht="14.25" customHeight="1">
      <c r="A11657" s="4"/>
      <c r="B11657" s="4"/>
    </row>
    <row r="11658" ht="14.25" customHeight="1">
      <c r="A11658" s="4"/>
      <c r="B11658" s="4"/>
    </row>
    <row r="11659" ht="14.25" customHeight="1">
      <c r="A11659" s="4"/>
      <c r="B11659" s="4"/>
    </row>
    <row r="11660" ht="14.25" customHeight="1">
      <c r="A11660" s="4"/>
      <c r="B11660" s="4"/>
    </row>
    <row r="11661" ht="14.25" customHeight="1">
      <c r="A11661" s="4"/>
      <c r="B11661" s="4"/>
    </row>
    <row r="11662" ht="14.25" customHeight="1">
      <c r="A11662" s="4"/>
      <c r="B11662" s="4"/>
    </row>
    <row r="11663" ht="14.25" customHeight="1">
      <c r="A11663" s="4"/>
      <c r="B11663" s="4"/>
    </row>
    <row r="11664" ht="14.25" customHeight="1">
      <c r="A11664" s="4"/>
      <c r="B11664" s="4"/>
    </row>
    <row r="11665" ht="14.25" customHeight="1">
      <c r="A11665" s="4"/>
      <c r="B11665" s="4"/>
    </row>
    <row r="11666" ht="14.25" customHeight="1">
      <c r="A11666" s="4"/>
      <c r="B11666" s="4"/>
    </row>
    <row r="11667" ht="14.25" customHeight="1">
      <c r="A11667" s="4"/>
      <c r="B11667" s="4"/>
    </row>
    <row r="11668" ht="14.25" customHeight="1">
      <c r="A11668" s="4"/>
      <c r="B11668" s="4"/>
    </row>
    <row r="11669" ht="14.25" customHeight="1">
      <c r="A11669" s="4"/>
      <c r="B11669" s="4"/>
    </row>
    <row r="11670" ht="14.25" customHeight="1">
      <c r="A11670" s="4"/>
      <c r="B11670" s="4"/>
    </row>
    <row r="11671" ht="14.25" customHeight="1">
      <c r="A11671" s="4"/>
      <c r="B11671" s="4"/>
    </row>
    <row r="11672" ht="14.25" customHeight="1">
      <c r="A11672" s="4"/>
      <c r="B11672" s="4"/>
    </row>
    <row r="11673" ht="14.25" customHeight="1">
      <c r="A11673" s="4"/>
      <c r="B11673" s="4"/>
    </row>
    <row r="11674" ht="14.25" customHeight="1">
      <c r="A11674" s="4"/>
      <c r="B11674" s="4"/>
    </row>
    <row r="11675" ht="14.25" customHeight="1">
      <c r="A11675" s="4"/>
      <c r="B11675" s="4"/>
    </row>
    <row r="11676" ht="14.25" customHeight="1">
      <c r="A11676" s="4"/>
      <c r="B11676" s="4"/>
    </row>
    <row r="11677" ht="14.25" customHeight="1">
      <c r="A11677" s="4"/>
      <c r="B11677" s="4"/>
    </row>
    <row r="11678" ht="14.25" customHeight="1">
      <c r="A11678" s="4"/>
      <c r="B11678" s="4"/>
    </row>
    <row r="11679" ht="14.25" customHeight="1">
      <c r="A11679" s="4"/>
      <c r="B11679" s="4"/>
    </row>
    <row r="11680" ht="14.25" customHeight="1">
      <c r="A11680" s="4"/>
      <c r="B11680" s="4"/>
    </row>
    <row r="11681" ht="14.25" customHeight="1">
      <c r="A11681" s="4"/>
      <c r="B11681" s="4"/>
    </row>
    <row r="11682" ht="14.25" customHeight="1">
      <c r="A11682" s="4"/>
      <c r="B11682" s="4"/>
    </row>
    <row r="11683" ht="14.25" customHeight="1">
      <c r="A11683" s="4"/>
      <c r="B11683" s="4"/>
    </row>
    <row r="11684" ht="14.25" customHeight="1">
      <c r="A11684" s="4"/>
      <c r="B11684" s="4"/>
    </row>
    <row r="11685" ht="14.25" customHeight="1">
      <c r="A11685" s="4"/>
      <c r="B11685" s="4"/>
    </row>
    <row r="11686" ht="14.25" customHeight="1">
      <c r="A11686" s="4"/>
      <c r="B11686" s="4"/>
    </row>
    <row r="11687" ht="14.25" customHeight="1">
      <c r="A11687" s="4"/>
      <c r="B11687" s="4"/>
    </row>
    <row r="11688" ht="14.25" customHeight="1">
      <c r="A11688" s="4"/>
      <c r="B11688" s="4"/>
    </row>
    <row r="11689" ht="14.25" customHeight="1">
      <c r="A11689" s="4"/>
      <c r="B11689" s="4"/>
    </row>
    <row r="11690" ht="14.25" customHeight="1">
      <c r="A11690" s="4"/>
      <c r="B11690" s="4"/>
    </row>
    <row r="11691" ht="14.25" customHeight="1">
      <c r="A11691" s="4"/>
      <c r="B11691" s="4"/>
    </row>
    <row r="11692" ht="14.25" customHeight="1">
      <c r="A11692" s="4"/>
      <c r="B11692" s="4"/>
    </row>
    <row r="11693" ht="14.25" customHeight="1">
      <c r="A11693" s="4"/>
      <c r="B11693" s="4"/>
    </row>
    <row r="11694" ht="14.25" customHeight="1">
      <c r="A11694" s="4"/>
      <c r="B11694" s="4"/>
    </row>
    <row r="11695" ht="14.25" customHeight="1">
      <c r="A11695" s="4"/>
      <c r="B11695" s="4"/>
    </row>
    <row r="11696" ht="14.25" customHeight="1">
      <c r="A11696" s="4"/>
      <c r="B11696" s="4"/>
    </row>
    <row r="11697" ht="14.25" customHeight="1">
      <c r="A11697" s="4"/>
      <c r="B11697" s="4"/>
    </row>
    <row r="11698" ht="14.25" customHeight="1">
      <c r="A11698" s="4"/>
      <c r="B11698" s="4"/>
    </row>
    <row r="11699" ht="14.25" customHeight="1">
      <c r="A11699" s="4"/>
      <c r="B11699" s="4"/>
    </row>
    <row r="11700" ht="14.25" customHeight="1">
      <c r="A11700" s="4"/>
      <c r="B11700" s="4"/>
    </row>
    <row r="11701" ht="14.25" customHeight="1">
      <c r="A11701" s="4"/>
      <c r="B11701" s="4"/>
    </row>
    <row r="11702" ht="14.25" customHeight="1">
      <c r="A11702" s="4"/>
      <c r="B11702" s="4"/>
    </row>
    <row r="11703" ht="14.25" customHeight="1">
      <c r="A11703" s="4"/>
      <c r="B11703" s="4"/>
    </row>
    <row r="11704" ht="14.25" customHeight="1">
      <c r="A11704" s="4"/>
      <c r="B11704" s="4"/>
    </row>
    <row r="11705" ht="14.25" customHeight="1">
      <c r="A11705" s="4"/>
      <c r="B11705" s="4"/>
    </row>
    <row r="11706" ht="14.25" customHeight="1">
      <c r="A11706" s="4"/>
      <c r="B11706" s="4"/>
    </row>
    <row r="11707" ht="14.25" customHeight="1">
      <c r="A11707" s="4"/>
      <c r="B11707" s="4"/>
    </row>
    <row r="11708" ht="14.25" customHeight="1">
      <c r="A11708" s="4"/>
      <c r="B11708" s="4"/>
    </row>
    <row r="11709" ht="14.25" customHeight="1">
      <c r="A11709" s="4"/>
      <c r="B11709" s="4"/>
    </row>
    <row r="11710" ht="14.25" customHeight="1">
      <c r="A11710" s="4"/>
      <c r="B11710" s="4"/>
    </row>
    <row r="11711" ht="14.25" customHeight="1">
      <c r="A11711" s="4"/>
      <c r="B11711" s="4"/>
    </row>
    <row r="11712" ht="14.25" customHeight="1">
      <c r="A11712" s="4"/>
      <c r="B11712" s="4"/>
    </row>
    <row r="11713" ht="14.25" customHeight="1">
      <c r="A11713" s="4"/>
      <c r="B11713" s="4"/>
    </row>
    <row r="11714" ht="14.25" customHeight="1">
      <c r="A11714" s="4"/>
      <c r="B11714" s="4"/>
    </row>
    <row r="11715" ht="14.25" customHeight="1">
      <c r="A11715" s="4"/>
      <c r="B11715" s="4"/>
    </row>
    <row r="11716" ht="14.25" customHeight="1">
      <c r="A11716" s="4"/>
      <c r="B11716" s="4"/>
    </row>
    <row r="11717" ht="14.25" customHeight="1">
      <c r="A11717" s="4"/>
      <c r="B11717" s="4"/>
    </row>
    <row r="11718" ht="14.25" customHeight="1">
      <c r="A11718" s="4"/>
      <c r="B11718" s="4"/>
    </row>
    <row r="11719" ht="14.25" customHeight="1">
      <c r="A11719" s="4"/>
      <c r="B11719" s="4"/>
    </row>
    <row r="11720" ht="14.25" customHeight="1">
      <c r="A11720" s="4"/>
      <c r="B11720" s="4"/>
    </row>
    <row r="11721" ht="14.25" customHeight="1">
      <c r="A11721" s="4"/>
      <c r="B11721" s="4"/>
    </row>
    <row r="11722" ht="14.25" customHeight="1">
      <c r="A11722" s="4"/>
      <c r="B11722" s="4"/>
    </row>
    <row r="11723" ht="14.25" customHeight="1">
      <c r="A11723" s="4"/>
      <c r="B11723" s="4"/>
    </row>
    <row r="11724" ht="14.25" customHeight="1">
      <c r="A11724" s="4"/>
      <c r="B11724" s="4"/>
    </row>
    <row r="11725" ht="14.25" customHeight="1">
      <c r="A11725" s="4"/>
      <c r="B11725" s="4"/>
    </row>
    <row r="11726" ht="14.25" customHeight="1">
      <c r="A11726" s="4"/>
      <c r="B11726" s="4"/>
    </row>
    <row r="11727" ht="14.25" customHeight="1">
      <c r="A11727" s="4"/>
      <c r="B11727" s="4"/>
    </row>
    <row r="11728" ht="14.25" customHeight="1">
      <c r="A11728" s="4"/>
      <c r="B11728" s="4"/>
    </row>
    <row r="11729" ht="14.25" customHeight="1">
      <c r="A11729" s="4"/>
      <c r="B11729" s="4"/>
    </row>
    <row r="11730" ht="14.25" customHeight="1">
      <c r="A11730" s="4"/>
      <c r="B11730" s="4"/>
    </row>
    <row r="11731" ht="14.25" customHeight="1">
      <c r="A11731" s="4"/>
      <c r="B11731" s="4"/>
    </row>
    <row r="11732" ht="14.25" customHeight="1">
      <c r="A11732" s="4"/>
      <c r="B11732" s="4"/>
    </row>
    <row r="11733" ht="14.25" customHeight="1">
      <c r="A11733" s="4"/>
      <c r="B11733" s="4"/>
    </row>
    <row r="11734" ht="14.25" customHeight="1">
      <c r="A11734" s="4"/>
      <c r="B11734" s="4"/>
    </row>
    <row r="11735" ht="14.25" customHeight="1">
      <c r="A11735" s="4"/>
      <c r="B11735" s="4"/>
    </row>
    <row r="11736" ht="14.25" customHeight="1">
      <c r="A11736" s="4"/>
      <c r="B11736" s="4"/>
    </row>
    <row r="11737" ht="14.25" customHeight="1">
      <c r="A11737" s="4"/>
      <c r="B11737" s="4"/>
    </row>
    <row r="11738" ht="14.25" customHeight="1">
      <c r="A11738" s="4"/>
      <c r="B11738" s="4"/>
    </row>
    <row r="11739" ht="14.25" customHeight="1">
      <c r="A11739" s="4"/>
      <c r="B11739" s="4"/>
    </row>
    <row r="11740" ht="14.25" customHeight="1">
      <c r="A11740" s="4"/>
      <c r="B11740" s="4"/>
    </row>
    <row r="11741" ht="14.25" customHeight="1">
      <c r="A11741" s="4"/>
      <c r="B11741" s="4"/>
    </row>
    <row r="11742" ht="14.25" customHeight="1">
      <c r="A11742" s="4"/>
      <c r="B11742" s="4"/>
    </row>
    <row r="11743" ht="14.25" customHeight="1">
      <c r="A11743" s="4"/>
      <c r="B11743" s="4"/>
    </row>
    <row r="11744" ht="14.25" customHeight="1">
      <c r="A11744" s="4"/>
      <c r="B11744" s="4"/>
    </row>
    <row r="11745" ht="14.25" customHeight="1">
      <c r="A11745" s="4"/>
      <c r="B11745" s="4"/>
    </row>
    <row r="11746" ht="14.25" customHeight="1">
      <c r="A11746" s="4"/>
      <c r="B11746" s="4"/>
    </row>
    <row r="11747" ht="14.25" customHeight="1">
      <c r="A11747" s="4"/>
      <c r="B11747" s="4"/>
    </row>
    <row r="11748" ht="14.25" customHeight="1">
      <c r="A11748" s="4"/>
      <c r="B11748" s="4"/>
    </row>
    <row r="11749" ht="14.25" customHeight="1">
      <c r="A11749" s="4"/>
      <c r="B11749" s="4"/>
    </row>
    <row r="11750" ht="14.25" customHeight="1">
      <c r="A11750" s="4"/>
      <c r="B11750" s="4"/>
    </row>
    <row r="11751" ht="14.25" customHeight="1">
      <c r="A11751" s="4"/>
      <c r="B11751" s="4"/>
    </row>
    <row r="11752" ht="14.25" customHeight="1">
      <c r="A11752" s="4"/>
      <c r="B11752" s="4"/>
    </row>
    <row r="11753" ht="14.25" customHeight="1">
      <c r="A11753" s="4"/>
      <c r="B11753" s="4"/>
    </row>
    <row r="11754" ht="14.25" customHeight="1">
      <c r="A11754" s="4"/>
      <c r="B11754" s="4"/>
    </row>
    <row r="11755" ht="14.25" customHeight="1">
      <c r="A11755" s="4"/>
      <c r="B11755" s="4"/>
    </row>
    <row r="11756" ht="14.25" customHeight="1">
      <c r="A11756" s="4"/>
      <c r="B11756" s="4"/>
    </row>
    <row r="11757" ht="14.25" customHeight="1">
      <c r="A11757" s="4"/>
      <c r="B11757" s="4"/>
    </row>
    <row r="11758" ht="14.25" customHeight="1">
      <c r="A11758" s="4"/>
      <c r="B11758" s="4"/>
    </row>
    <row r="11759" ht="14.25" customHeight="1">
      <c r="A11759" s="4"/>
      <c r="B11759" s="4"/>
    </row>
    <row r="11760" ht="14.25" customHeight="1">
      <c r="A11760" s="4"/>
      <c r="B11760" s="4"/>
    </row>
    <row r="11761" ht="14.25" customHeight="1">
      <c r="A11761" s="4"/>
      <c r="B11761" s="4"/>
    </row>
    <row r="11762" ht="14.25" customHeight="1">
      <c r="A11762" s="4"/>
      <c r="B11762" s="4"/>
    </row>
    <row r="11763" ht="14.25" customHeight="1">
      <c r="A11763" s="4"/>
      <c r="B11763" s="4"/>
    </row>
    <row r="11764" ht="14.25" customHeight="1">
      <c r="A11764" s="4"/>
      <c r="B11764" s="4"/>
    </row>
    <row r="11765" ht="14.25" customHeight="1">
      <c r="A11765" s="4"/>
      <c r="B11765" s="4"/>
    </row>
    <row r="11766" ht="14.25" customHeight="1">
      <c r="A11766" s="4"/>
      <c r="B11766" s="4"/>
    </row>
    <row r="11767" ht="14.25" customHeight="1">
      <c r="A11767" s="4"/>
      <c r="B11767" s="4"/>
    </row>
    <row r="11768" ht="14.25" customHeight="1">
      <c r="A11768" s="4"/>
      <c r="B11768" s="4"/>
    </row>
    <row r="11769" ht="14.25" customHeight="1">
      <c r="A11769" s="4"/>
      <c r="B11769" s="4"/>
    </row>
    <row r="11770" ht="14.25" customHeight="1">
      <c r="A11770" s="4"/>
      <c r="B11770" s="4"/>
    </row>
    <row r="11771" ht="14.25" customHeight="1">
      <c r="A11771" s="4"/>
      <c r="B11771" s="4"/>
    </row>
    <row r="11772" ht="14.25" customHeight="1">
      <c r="A11772" s="4"/>
      <c r="B11772" s="4"/>
    </row>
    <row r="11773" ht="14.25" customHeight="1">
      <c r="A11773" s="4"/>
      <c r="B11773" s="4"/>
    </row>
    <row r="11774" ht="14.25" customHeight="1">
      <c r="A11774" s="4"/>
      <c r="B11774" s="4"/>
    </row>
    <row r="11775" ht="14.25" customHeight="1">
      <c r="A11775" s="4"/>
      <c r="B11775" s="4"/>
    </row>
    <row r="11776" ht="14.25" customHeight="1">
      <c r="A11776" s="4"/>
      <c r="B11776" s="4"/>
    </row>
    <row r="11777" ht="14.25" customHeight="1">
      <c r="A11777" s="4"/>
      <c r="B11777" s="4"/>
    </row>
    <row r="11778" ht="14.25" customHeight="1">
      <c r="A11778" s="4"/>
      <c r="B11778" s="4"/>
    </row>
    <row r="11779" ht="14.25" customHeight="1">
      <c r="A11779" s="4"/>
      <c r="B11779" s="4"/>
    </row>
    <row r="11780" ht="14.25" customHeight="1">
      <c r="A11780" s="4"/>
      <c r="B11780" s="4"/>
    </row>
    <row r="11781" ht="14.25" customHeight="1">
      <c r="A11781" s="4"/>
      <c r="B11781" s="4"/>
    </row>
    <row r="11782" ht="14.25" customHeight="1">
      <c r="A11782" s="4"/>
      <c r="B11782" s="4"/>
    </row>
    <row r="11783" ht="14.25" customHeight="1">
      <c r="A11783" s="4"/>
      <c r="B11783" s="4"/>
    </row>
    <row r="11784" ht="14.25" customHeight="1">
      <c r="A11784" s="4"/>
      <c r="B11784" s="4"/>
    </row>
    <row r="11785" ht="14.25" customHeight="1">
      <c r="A11785" s="4"/>
      <c r="B11785" s="4"/>
    </row>
    <row r="11786" ht="14.25" customHeight="1">
      <c r="A11786" s="4"/>
      <c r="B11786" s="4"/>
    </row>
    <row r="11787" ht="14.25" customHeight="1">
      <c r="A11787" s="4"/>
      <c r="B11787" s="4"/>
    </row>
    <row r="11788" ht="14.25" customHeight="1">
      <c r="A11788" s="4"/>
      <c r="B11788" s="4"/>
    </row>
    <row r="11789" ht="14.25" customHeight="1">
      <c r="A11789" s="4"/>
      <c r="B11789" s="4"/>
    </row>
    <row r="11790" ht="14.25" customHeight="1">
      <c r="A11790" s="4"/>
      <c r="B11790" s="4"/>
    </row>
    <row r="11791" ht="14.25" customHeight="1">
      <c r="A11791" s="4"/>
      <c r="B11791" s="4"/>
    </row>
    <row r="11792" ht="14.25" customHeight="1">
      <c r="A11792" s="4"/>
      <c r="B11792" s="4"/>
    </row>
    <row r="11793" ht="14.25" customHeight="1">
      <c r="A11793" s="4"/>
      <c r="B11793" s="4"/>
    </row>
    <row r="11794" ht="14.25" customHeight="1">
      <c r="A11794" s="4"/>
      <c r="B11794" s="4"/>
    </row>
    <row r="11795" ht="14.25" customHeight="1">
      <c r="A11795" s="4"/>
      <c r="B11795" s="4"/>
    </row>
    <row r="11796" ht="14.25" customHeight="1">
      <c r="A11796" s="4"/>
      <c r="B11796" s="4"/>
    </row>
    <row r="11797" ht="14.25" customHeight="1">
      <c r="A11797" s="4"/>
      <c r="B11797" s="4"/>
    </row>
    <row r="11798" ht="14.25" customHeight="1">
      <c r="A11798" s="4"/>
      <c r="B11798" s="4"/>
    </row>
    <row r="11799" ht="14.25" customHeight="1">
      <c r="A11799" s="4"/>
      <c r="B11799" s="4"/>
    </row>
    <row r="11800" ht="14.25" customHeight="1">
      <c r="A11800" s="4"/>
      <c r="B11800" s="4"/>
    </row>
    <row r="11801" ht="14.25" customHeight="1">
      <c r="A11801" s="4"/>
      <c r="B11801" s="4"/>
    </row>
    <row r="11802" ht="14.25" customHeight="1">
      <c r="A11802" s="4"/>
      <c r="B11802" s="4"/>
    </row>
    <row r="11803" ht="14.25" customHeight="1">
      <c r="A11803" s="4"/>
      <c r="B11803" s="4"/>
    </row>
    <row r="11804" ht="14.25" customHeight="1">
      <c r="A11804" s="4"/>
      <c r="B11804" s="4"/>
    </row>
    <row r="11805" ht="14.25" customHeight="1">
      <c r="A11805" s="4"/>
      <c r="B11805" s="4"/>
    </row>
    <row r="11806" ht="14.25" customHeight="1">
      <c r="A11806" s="4"/>
      <c r="B11806" s="4"/>
    </row>
    <row r="11807" ht="14.25" customHeight="1">
      <c r="A11807" s="4"/>
      <c r="B11807" s="4"/>
    </row>
    <row r="11808" ht="14.25" customHeight="1">
      <c r="A11808" s="4"/>
      <c r="B11808" s="4"/>
    </row>
    <row r="11809" ht="14.25" customHeight="1">
      <c r="A11809" s="4"/>
      <c r="B11809" s="4"/>
    </row>
    <row r="11810" ht="14.25" customHeight="1">
      <c r="A11810" s="4"/>
      <c r="B11810" s="4"/>
    </row>
    <row r="11811" ht="14.25" customHeight="1">
      <c r="A11811" s="4"/>
      <c r="B11811" s="4"/>
    </row>
    <row r="11812" ht="14.25" customHeight="1">
      <c r="A11812" s="4"/>
      <c r="B11812" s="4"/>
    </row>
    <row r="11813" ht="14.25" customHeight="1">
      <c r="A11813" s="4"/>
      <c r="B11813" s="4"/>
    </row>
    <row r="11814" ht="14.25" customHeight="1">
      <c r="A11814" s="4"/>
      <c r="B11814" s="4"/>
    </row>
    <row r="11815" ht="14.25" customHeight="1">
      <c r="A11815" s="4"/>
      <c r="B11815" s="4"/>
    </row>
    <row r="11816" ht="14.25" customHeight="1">
      <c r="A11816" s="4"/>
      <c r="B11816" s="4"/>
    </row>
    <row r="11817" ht="14.25" customHeight="1">
      <c r="A11817" s="4"/>
      <c r="B11817" s="4"/>
    </row>
    <row r="11818" ht="14.25" customHeight="1">
      <c r="A11818" s="4"/>
      <c r="B11818" s="4"/>
    </row>
    <row r="11819" ht="14.25" customHeight="1">
      <c r="A11819" s="4"/>
      <c r="B11819" s="4"/>
    </row>
    <row r="11820" ht="14.25" customHeight="1">
      <c r="A11820" s="4"/>
      <c r="B11820" s="4"/>
    </row>
    <row r="11821" ht="14.25" customHeight="1">
      <c r="A11821" s="4"/>
      <c r="B11821" s="4"/>
    </row>
    <row r="11822" ht="14.25" customHeight="1">
      <c r="A11822" s="4"/>
      <c r="B11822" s="4"/>
    </row>
    <row r="11823" ht="14.25" customHeight="1">
      <c r="A11823" s="4"/>
      <c r="B11823" s="4"/>
    </row>
    <row r="11824" ht="14.25" customHeight="1">
      <c r="A11824" s="4"/>
      <c r="B11824" s="4"/>
    </row>
    <row r="11825" ht="14.25" customHeight="1">
      <c r="A11825" s="4"/>
      <c r="B11825" s="4"/>
    </row>
    <row r="11826" ht="14.25" customHeight="1">
      <c r="A11826" s="4"/>
      <c r="B11826" s="4"/>
    </row>
    <row r="11827" ht="14.25" customHeight="1">
      <c r="A11827" s="4"/>
      <c r="B11827" s="4"/>
    </row>
    <row r="11828" ht="14.25" customHeight="1">
      <c r="A11828" s="4"/>
      <c r="B11828" s="4"/>
    </row>
    <row r="11829" ht="14.25" customHeight="1">
      <c r="A11829" s="4"/>
      <c r="B11829" s="4"/>
    </row>
    <row r="11830" ht="14.25" customHeight="1">
      <c r="A11830" s="4"/>
      <c r="B11830" s="4"/>
    </row>
    <row r="11831" ht="14.25" customHeight="1">
      <c r="A11831" s="4"/>
      <c r="B11831" s="4"/>
    </row>
    <row r="11832" ht="14.25" customHeight="1">
      <c r="A11832" s="4"/>
      <c r="B11832" s="4"/>
    </row>
    <row r="11833" ht="14.25" customHeight="1">
      <c r="A11833" s="4"/>
      <c r="B11833" s="4"/>
    </row>
    <row r="11834" ht="14.25" customHeight="1">
      <c r="A11834" s="4"/>
      <c r="B11834" s="4"/>
    </row>
    <row r="11835" ht="14.25" customHeight="1">
      <c r="A11835" s="4"/>
      <c r="B11835" s="4"/>
    </row>
    <row r="11836" ht="14.25" customHeight="1">
      <c r="A11836" s="4"/>
      <c r="B11836" s="4"/>
    </row>
    <row r="11837" ht="14.25" customHeight="1">
      <c r="A11837" s="4"/>
      <c r="B11837" s="4"/>
    </row>
    <row r="11838" ht="14.25" customHeight="1">
      <c r="A11838" s="4"/>
      <c r="B11838" s="4"/>
    </row>
    <row r="11839" ht="14.25" customHeight="1">
      <c r="A11839" s="4"/>
      <c r="B11839" s="4"/>
    </row>
    <row r="11840" ht="14.25" customHeight="1">
      <c r="A11840" s="4"/>
      <c r="B11840" s="4"/>
    </row>
    <row r="11841" ht="14.25" customHeight="1">
      <c r="A11841" s="4"/>
      <c r="B11841" s="4"/>
    </row>
    <row r="11842" ht="14.25" customHeight="1">
      <c r="A11842" s="4"/>
      <c r="B11842" s="4"/>
    </row>
    <row r="11843" ht="14.25" customHeight="1">
      <c r="A11843" s="4"/>
      <c r="B11843" s="4"/>
    </row>
    <row r="11844" ht="14.25" customHeight="1">
      <c r="A11844" s="4"/>
      <c r="B11844" s="4"/>
    </row>
    <row r="11845" ht="14.25" customHeight="1">
      <c r="A11845" s="4"/>
      <c r="B11845" s="4"/>
    </row>
    <row r="11846" ht="14.25" customHeight="1">
      <c r="A11846" s="4"/>
      <c r="B11846" s="4"/>
    </row>
    <row r="11847" ht="14.25" customHeight="1">
      <c r="A11847" s="4"/>
      <c r="B11847" s="4"/>
    </row>
    <row r="11848" ht="14.25" customHeight="1">
      <c r="A11848" s="4"/>
      <c r="B11848" s="4"/>
    </row>
    <row r="11849" ht="14.25" customHeight="1">
      <c r="A11849" s="4"/>
      <c r="B11849" s="4"/>
    </row>
    <row r="11850" ht="14.25" customHeight="1">
      <c r="A11850" s="4"/>
      <c r="B11850" s="4"/>
    </row>
    <row r="11851" ht="14.25" customHeight="1">
      <c r="A11851" s="4"/>
      <c r="B11851" s="4"/>
    </row>
    <row r="11852" ht="14.25" customHeight="1">
      <c r="A11852" s="4"/>
      <c r="B11852" s="4"/>
    </row>
    <row r="11853" ht="14.25" customHeight="1">
      <c r="A11853" s="4"/>
      <c r="B11853" s="4"/>
    </row>
    <row r="11854" ht="14.25" customHeight="1">
      <c r="A11854" s="4"/>
      <c r="B11854" s="4"/>
    </row>
    <row r="11855" ht="14.25" customHeight="1">
      <c r="A11855" s="4"/>
      <c r="B11855" s="4"/>
    </row>
    <row r="11856" ht="14.25" customHeight="1">
      <c r="A11856" s="4"/>
      <c r="B11856" s="4"/>
    </row>
    <row r="11857" ht="14.25" customHeight="1">
      <c r="A11857" s="4"/>
      <c r="B11857" s="4"/>
    </row>
    <row r="11858" ht="14.25" customHeight="1">
      <c r="A11858" s="4"/>
      <c r="B11858" s="4"/>
    </row>
    <row r="11859" ht="14.25" customHeight="1">
      <c r="A11859" s="4"/>
      <c r="B11859" s="4"/>
    </row>
    <row r="11860" ht="14.25" customHeight="1">
      <c r="A11860" s="4"/>
      <c r="B11860" s="4"/>
    </row>
    <row r="11861" ht="14.25" customHeight="1">
      <c r="A11861" s="4"/>
      <c r="B11861" s="4"/>
    </row>
    <row r="11862" ht="14.25" customHeight="1">
      <c r="A11862" s="4"/>
      <c r="B11862" s="4"/>
    </row>
    <row r="11863" ht="14.25" customHeight="1">
      <c r="A11863" s="4"/>
      <c r="B11863" s="4"/>
    </row>
    <row r="11864" ht="14.25" customHeight="1">
      <c r="A11864" s="4"/>
      <c r="B11864" s="4"/>
    </row>
    <row r="11865" ht="14.25" customHeight="1">
      <c r="A11865" s="4"/>
      <c r="B11865" s="4"/>
    </row>
    <row r="11866" ht="14.25" customHeight="1">
      <c r="A11866" s="4"/>
      <c r="B11866" s="4"/>
    </row>
    <row r="11867" ht="14.25" customHeight="1">
      <c r="A11867" s="4"/>
      <c r="B11867" s="4"/>
    </row>
    <row r="11868" ht="14.25" customHeight="1">
      <c r="A11868" s="4"/>
      <c r="B11868" s="4"/>
    </row>
    <row r="11869" ht="14.25" customHeight="1">
      <c r="A11869" s="4"/>
      <c r="B11869" s="4"/>
    </row>
    <row r="11870" ht="14.25" customHeight="1">
      <c r="A11870" s="4"/>
      <c r="B11870" s="4"/>
    </row>
    <row r="11871" ht="14.25" customHeight="1">
      <c r="A11871" s="4"/>
      <c r="B11871" s="4"/>
    </row>
    <row r="11872" ht="14.25" customHeight="1">
      <c r="A11872" s="4"/>
      <c r="B11872" s="4"/>
    </row>
    <row r="11873" ht="14.25" customHeight="1">
      <c r="A11873" s="4"/>
      <c r="B11873" s="4"/>
    </row>
    <row r="11874" ht="14.25" customHeight="1">
      <c r="A11874" s="4"/>
      <c r="B11874" s="4"/>
    </row>
    <row r="11875" ht="14.25" customHeight="1">
      <c r="A11875" s="4"/>
      <c r="B11875" s="4"/>
    </row>
    <row r="11876" ht="14.25" customHeight="1">
      <c r="A11876" s="4"/>
      <c r="B11876" s="4"/>
    </row>
    <row r="11877" ht="14.25" customHeight="1">
      <c r="A11877" s="4"/>
      <c r="B11877" s="4"/>
    </row>
    <row r="11878" ht="14.25" customHeight="1">
      <c r="A11878" s="4"/>
      <c r="B11878" s="4"/>
    </row>
    <row r="11879" ht="14.25" customHeight="1">
      <c r="A11879" s="4"/>
      <c r="B11879" s="4"/>
    </row>
    <row r="11880" ht="14.25" customHeight="1">
      <c r="A11880" s="4"/>
      <c r="B11880" s="4"/>
    </row>
    <row r="11881" ht="14.25" customHeight="1">
      <c r="A11881" s="4"/>
      <c r="B11881" s="4"/>
    </row>
    <row r="11882" ht="14.25" customHeight="1">
      <c r="A11882" s="4"/>
      <c r="B11882" s="4"/>
    </row>
    <row r="11883" ht="14.25" customHeight="1">
      <c r="A11883" s="4"/>
      <c r="B11883" s="4"/>
    </row>
    <row r="11884" ht="14.25" customHeight="1">
      <c r="A11884" s="4"/>
      <c r="B11884" s="4"/>
    </row>
    <row r="11885" ht="14.25" customHeight="1">
      <c r="A11885" s="4"/>
      <c r="B11885" s="4"/>
    </row>
    <row r="11886" ht="14.25" customHeight="1">
      <c r="A11886" s="4"/>
      <c r="B11886" s="4"/>
    </row>
    <row r="11887" ht="14.25" customHeight="1">
      <c r="A11887" s="4"/>
      <c r="B11887" s="4"/>
    </row>
    <row r="11888" ht="14.25" customHeight="1">
      <c r="A11888" s="4"/>
      <c r="B11888" s="4"/>
    </row>
    <row r="11889" ht="14.25" customHeight="1">
      <c r="A11889" s="4"/>
      <c r="B11889" s="4"/>
    </row>
    <row r="11890" ht="14.25" customHeight="1">
      <c r="A11890" s="4"/>
      <c r="B11890" s="4"/>
    </row>
    <row r="11891" ht="14.25" customHeight="1">
      <c r="A11891" s="4"/>
      <c r="B11891" s="4"/>
    </row>
    <row r="11892" ht="14.25" customHeight="1">
      <c r="A11892" s="4"/>
      <c r="B11892" s="4"/>
    </row>
    <row r="11893" ht="14.25" customHeight="1">
      <c r="A11893" s="4"/>
      <c r="B11893" s="4"/>
    </row>
    <row r="11894" ht="14.25" customHeight="1">
      <c r="A11894" s="4"/>
      <c r="B11894" s="4"/>
    </row>
    <row r="11895" ht="14.25" customHeight="1">
      <c r="A11895" s="4"/>
      <c r="B11895" s="4"/>
    </row>
    <row r="11896" ht="14.25" customHeight="1">
      <c r="A11896" s="4"/>
      <c r="B11896" s="4"/>
    </row>
    <row r="11897" ht="14.25" customHeight="1">
      <c r="A11897" s="4"/>
      <c r="B11897" s="4"/>
    </row>
    <row r="11898" ht="14.25" customHeight="1">
      <c r="A11898" s="4"/>
      <c r="B11898" s="4"/>
    </row>
    <row r="11899" ht="14.25" customHeight="1">
      <c r="A11899" s="4"/>
      <c r="B11899" s="4"/>
    </row>
    <row r="11900" ht="14.25" customHeight="1">
      <c r="A11900" s="4"/>
      <c r="B11900" s="4"/>
    </row>
    <row r="11901" ht="14.25" customHeight="1">
      <c r="A11901" s="4"/>
      <c r="B11901" s="4"/>
    </row>
    <row r="11902" ht="14.25" customHeight="1">
      <c r="A11902" s="4"/>
      <c r="B11902" s="4"/>
    </row>
    <row r="11903" ht="14.25" customHeight="1">
      <c r="A11903" s="4"/>
      <c r="B11903" s="4"/>
    </row>
    <row r="11904" ht="14.25" customHeight="1">
      <c r="A11904" s="4"/>
      <c r="B11904" s="4"/>
    </row>
    <row r="11905" ht="14.25" customHeight="1">
      <c r="A11905" s="4"/>
      <c r="B11905" s="4"/>
    </row>
    <row r="11906" ht="14.25" customHeight="1">
      <c r="A11906" s="4"/>
      <c r="B11906" s="4"/>
    </row>
    <row r="11907" ht="14.25" customHeight="1">
      <c r="A11907" s="4"/>
      <c r="B11907" s="4"/>
    </row>
    <row r="11908" ht="14.25" customHeight="1">
      <c r="A11908" s="4"/>
      <c r="B11908" s="4"/>
    </row>
    <row r="11909" ht="14.25" customHeight="1">
      <c r="A11909" s="4"/>
      <c r="B11909" s="4"/>
    </row>
    <row r="11910" ht="14.25" customHeight="1">
      <c r="A11910" s="4"/>
      <c r="B11910" s="4"/>
    </row>
    <row r="11911" ht="14.25" customHeight="1">
      <c r="A11911" s="4"/>
      <c r="B11911" s="4"/>
    </row>
    <row r="11912" ht="14.25" customHeight="1">
      <c r="A11912" s="4"/>
      <c r="B11912" s="4"/>
    </row>
    <row r="11913" ht="14.25" customHeight="1">
      <c r="A11913" s="4"/>
      <c r="B11913" s="4"/>
    </row>
    <row r="11914" ht="14.25" customHeight="1">
      <c r="A11914" s="4"/>
      <c r="B11914" s="4"/>
    </row>
    <row r="11915" ht="14.25" customHeight="1">
      <c r="A11915" s="4"/>
      <c r="B11915" s="4"/>
    </row>
    <row r="11916" ht="14.25" customHeight="1">
      <c r="A11916" s="4"/>
      <c r="B11916" s="4"/>
    </row>
    <row r="11917" ht="14.25" customHeight="1">
      <c r="A11917" s="4"/>
      <c r="B11917" s="4"/>
    </row>
    <row r="11918" ht="14.25" customHeight="1">
      <c r="A11918" s="4"/>
      <c r="B11918" s="4"/>
    </row>
    <row r="11919" ht="14.25" customHeight="1">
      <c r="A11919" s="4"/>
      <c r="B11919" s="4"/>
    </row>
    <row r="11920" ht="14.25" customHeight="1">
      <c r="A11920" s="4"/>
      <c r="B11920" s="4"/>
    </row>
    <row r="11921" ht="14.25" customHeight="1">
      <c r="A11921" s="4"/>
      <c r="B11921" s="4"/>
    </row>
    <row r="11922" ht="14.25" customHeight="1">
      <c r="A11922" s="4"/>
      <c r="B11922" s="4"/>
    </row>
    <row r="11923" ht="14.25" customHeight="1">
      <c r="A11923" s="4"/>
      <c r="B11923" s="4"/>
    </row>
    <row r="11924" ht="14.25" customHeight="1">
      <c r="A11924" s="4"/>
      <c r="B11924" s="4"/>
    </row>
    <row r="11925" ht="14.25" customHeight="1">
      <c r="A11925" s="4"/>
      <c r="B11925" s="4"/>
    </row>
    <row r="11926" ht="14.25" customHeight="1">
      <c r="A11926" s="4"/>
      <c r="B11926" s="4"/>
    </row>
    <row r="11927" ht="14.25" customHeight="1">
      <c r="A11927" s="4"/>
      <c r="B11927" s="4"/>
    </row>
    <row r="11928" ht="14.25" customHeight="1">
      <c r="A11928" s="4"/>
      <c r="B11928" s="4"/>
    </row>
    <row r="11929" ht="14.25" customHeight="1">
      <c r="A11929" s="4"/>
      <c r="B11929" s="4"/>
    </row>
    <row r="11930" ht="14.25" customHeight="1">
      <c r="A11930" s="4"/>
      <c r="B11930" s="4"/>
    </row>
    <row r="11931" ht="14.25" customHeight="1">
      <c r="A11931" s="4"/>
      <c r="B11931" s="4"/>
    </row>
    <row r="11932" ht="14.25" customHeight="1">
      <c r="A11932" s="4"/>
      <c r="B11932" s="4"/>
    </row>
    <row r="11933" ht="14.25" customHeight="1">
      <c r="A11933" s="4"/>
      <c r="B11933" s="4"/>
    </row>
    <row r="11934" ht="14.25" customHeight="1">
      <c r="A11934" s="4"/>
      <c r="B11934" s="4"/>
    </row>
    <row r="11935" ht="14.25" customHeight="1">
      <c r="A11935" s="4"/>
      <c r="B11935" s="4"/>
    </row>
    <row r="11936" ht="14.25" customHeight="1">
      <c r="A11936" s="4"/>
      <c r="B11936" s="4"/>
    </row>
    <row r="11937" ht="14.25" customHeight="1">
      <c r="A11937" s="4"/>
      <c r="B11937" s="4"/>
    </row>
    <row r="11938" ht="14.25" customHeight="1">
      <c r="A11938" s="4"/>
      <c r="B11938" s="4"/>
    </row>
    <row r="11939" ht="14.25" customHeight="1">
      <c r="A11939" s="4"/>
      <c r="B11939" s="4"/>
    </row>
    <row r="11940" ht="14.25" customHeight="1">
      <c r="A11940" s="4"/>
      <c r="B11940" s="4"/>
    </row>
    <row r="11941" ht="14.25" customHeight="1">
      <c r="A11941" s="4"/>
      <c r="B11941" s="4"/>
    </row>
    <row r="11942" ht="14.25" customHeight="1">
      <c r="A11942" s="4"/>
      <c r="B11942" s="4"/>
    </row>
    <row r="11943" ht="14.25" customHeight="1">
      <c r="A11943" s="4"/>
      <c r="B11943" s="4"/>
    </row>
    <row r="11944" ht="14.25" customHeight="1">
      <c r="A11944" s="4"/>
      <c r="B11944" s="4"/>
    </row>
    <row r="11945" ht="14.25" customHeight="1">
      <c r="A11945" s="4"/>
      <c r="B11945" s="4"/>
    </row>
    <row r="11946" ht="14.25" customHeight="1">
      <c r="A11946" s="4"/>
      <c r="B11946" s="4"/>
    </row>
    <row r="11947" ht="14.25" customHeight="1">
      <c r="A11947" s="4"/>
      <c r="B11947" s="4"/>
    </row>
    <row r="11948" ht="14.25" customHeight="1">
      <c r="A11948" s="4"/>
      <c r="B11948" s="4"/>
    </row>
    <row r="11949" ht="14.25" customHeight="1">
      <c r="A11949" s="4"/>
      <c r="B11949" s="4"/>
    </row>
    <row r="11950" ht="14.25" customHeight="1">
      <c r="A11950" s="4"/>
      <c r="B11950" s="4"/>
    </row>
    <row r="11951" ht="14.25" customHeight="1">
      <c r="A11951" s="4"/>
      <c r="B11951" s="4"/>
    </row>
    <row r="11952" ht="14.25" customHeight="1">
      <c r="A11952" s="4"/>
      <c r="B11952" s="4"/>
    </row>
    <row r="11953" ht="14.25" customHeight="1">
      <c r="A11953" s="4"/>
      <c r="B11953" s="4"/>
    </row>
    <row r="11954" ht="14.25" customHeight="1">
      <c r="A11954" s="4"/>
      <c r="B11954" s="4"/>
    </row>
    <row r="11955" ht="14.25" customHeight="1">
      <c r="A11955" s="4"/>
      <c r="B11955" s="4"/>
    </row>
    <row r="11956" ht="14.25" customHeight="1">
      <c r="A11956" s="4"/>
      <c r="B11956" s="4"/>
    </row>
    <row r="11957" ht="14.25" customHeight="1">
      <c r="A11957" s="4"/>
      <c r="B11957" s="4"/>
    </row>
    <row r="11958" ht="14.25" customHeight="1">
      <c r="A11958" s="4"/>
      <c r="B11958" s="4"/>
    </row>
    <row r="11959" ht="14.25" customHeight="1">
      <c r="A11959" s="4"/>
      <c r="B11959" s="4"/>
    </row>
    <row r="11960" ht="14.25" customHeight="1">
      <c r="A11960" s="4"/>
      <c r="B11960" s="4"/>
    </row>
    <row r="11961" ht="14.25" customHeight="1">
      <c r="A11961" s="4"/>
      <c r="B11961" s="4"/>
    </row>
    <row r="11962" ht="14.25" customHeight="1">
      <c r="A11962" s="4"/>
      <c r="B11962" s="4"/>
    </row>
    <row r="11963" ht="14.25" customHeight="1">
      <c r="A11963" s="4"/>
      <c r="B11963" s="4"/>
    </row>
    <row r="11964" ht="14.25" customHeight="1">
      <c r="A11964" s="4"/>
      <c r="B11964" s="4"/>
    </row>
    <row r="11965" ht="14.25" customHeight="1">
      <c r="A11965" s="4"/>
      <c r="B11965" s="4"/>
    </row>
    <row r="11966" ht="14.25" customHeight="1">
      <c r="A11966" s="4"/>
      <c r="B11966" s="4"/>
    </row>
    <row r="11967" ht="14.25" customHeight="1">
      <c r="A11967" s="4"/>
      <c r="B11967" s="4"/>
    </row>
    <row r="11968" ht="14.25" customHeight="1">
      <c r="A11968" s="4"/>
      <c r="B11968" s="4"/>
    </row>
    <row r="11969" ht="14.25" customHeight="1">
      <c r="A11969" s="4"/>
      <c r="B11969" s="4"/>
    </row>
    <row r="11970" ht="14.25" customHeight="1">
      <c r="A11970" s="4"/>
      <c r="B11970" s="4"/>
    </row>
    <row r="11971" ht="14.25" customHeight="1">
      <c r="A11971" s="4"/>
      <c r="B11971" s="4"/>
    </row>
    <row r="11972" ht="14.25" customHeight="1">
      <c r="A11972" s="4"/>
      <c r="B11972" s="4"/>
    </row>
    <row r="11973" ht="14.25" customHeight="1">
      <c r="A11973" s="4"/>
      <c r="B11973" s="4"/>
    </row>
    <row r="11974" ht="14.25" customHeight="1">
      <c r="A11974" s="4"/>
      <c r="B11974" s="4"/>
    </row>
    <row r="11975" ht="14.25" customHeight="1">
      <c r="A11975" s="4"/>
      <c r="B11975" s="4"/>
    </row>
    <row r="11976" ht="14.25" customHeight="1">
      <c r="A11976" s="4"/>
      <c r="B11976" s="4"/>
    </row>
    <row r="11977" ht="14.25" customHeight="1">
      <c r="A11977" s="4"/>
      <c r="B11977" s="4"/>
    </row>
    <row r="11978" ht="14.25" customHeight="1">
      <c r="A11978" s="4"/>
      <c r="B11978" s="4"/>
    </row>
    <row r="11979" ht="14.25" customHeight="1">
      <c r="A11979" s="4"/>
      <c r="B11979" s="4"/>
    </row>
    <row r="11980" ht="14.25" customHeight="1">
      <c r="A11980" s="4"/>
      <c r="B11980" s="4"/>
    </row>
    <row r="11981" ht="14.25" customHeight="1">
      <c r="A11981" s="4"/>
      <c r="B11981" s="4"/>
    </row>
    <row r="11982" ht="14.25" customHeight="1">
      <c r="A11982" s="4"/>
      <c r="B11982" s="4"/>
    </row>
    <row r="11983" ht="14.25" customHeight="1">
      <c r="A11983" s="4"/>
      <c r="B11983" s="4"/>
    </row>
    <row r="11984" ht="14.25" customHeight="1">
      <c r="A11984" s="4"/>
      <c r="B11984" s="4"/>
    </row>
    <row r="11985" ht="14.25" customHeight="1">
      <c r="A11985" s="4"/>
      <c r="B11985" s="4"/>
    </row>
    <row r="11986" ht="14.25" customHeight="1">
      <c r="A11986" s="4"/>
      <c r="B11986" s="4"/>
    </row>
    <row r="11987" ht="14.25" customHeight="1">
      <c r="A11987" s="4"/>
      <c r="B11987" s="4"/>
    </row>
    <row r="11988" ht="14.25" customHeight="1">
      <c r="A11988" s="4"/>
      <c r="B11988" s="4"/>
    </row>
    <row r="11989" ht="14.25" customHeight="1">
      <c r="A11989" s="4"/>
      <c r="B11989" s="4"/>
    </row>
    <row r="11990" ht="14.25" customHeight="1">
      <c r="A11990" s="4"/>
      <c r="B11990" s="4"/>
    </row>
    <row r="11991" ht="14.25" customHeight="1">
      <c r="A11991" s="4"/>
      <c r="B11991" s="4"/>
    </row>
    <row r="11992" ht="14.25" customHeight="1">
      <c r="A11992" s="4"/>
      <c r="B11992" s="4"/>
    </row>
    <row r="11993" ht="14.25" customHeight="1">
      <c r="A11993" s="4"/>
      <c r="B11993" s="4"/>
    </row>
    <row r="11994" ht="14.25" customHeight="1">
      <c r="A11994" s="4"/>
      <c r="B11994" s="4"/>
    </row>
    <row r="11995" ht="14.25" customHeight="1">
      <c r="A11995" s="4"/>
      <c r="B11995" s="4"/>
    </row>
    <row r="11996" ht="14.25" customHeight="1">
      <c r="A11996" s="4"/>
      <c r="B11996" s="4"/>
    </row>
    <row r="11997" ht="14.25" customHeight="1">
      <c r="A11997" s="4"/>
      <c r="B11997" s="4"/>
    </row>
    <row r="11998" ht="14.25" customHeight="1">
      <c r="A11998" s="4"/>
      <c r="B11998" s="4"/>
    </row>
    <row r="11999" ht="14.25" customHeight="1">
      <c r="A11999" s="4"/>
      <c r="B11999" s="4"/>
    </row>
    <row r="12000" ht="14.25" customHeight="1">
      <c r="A12000" s="4"/>
      <c r="B12000" s="4"/>
    </row>
    <row r="12001" ht="14.25" customHeight="1">
      <c r="A12001" s="4"/>
      <c r="B12001" s="4"/>
    </row>
    <row r="12002" ht="14.25" customHeight="1">
      <c r="A12002" s="4"/>
      <c r="B12002" s="4"/>
    </row>
    <row r="12003" ht="14.25" customHeight="1">
      <c r="A12003" s="4"/>
      <c r="B12003" s="4"/>
    </row>
    <row r="12004" ht="14.25" customHeight="1">
      <c r="A12004" s="4"/>
      <c r="B12004" s="4"/>
    </row>
    <row r="12005" ht="14.25" customHeight="1">
      <c r="A12005" s="4"/>
      <c r="B12005" s="4"/>
    </row>
    <row r="12006" ht="14.25" customHeight="1">
      <c r="A12006" s="4"/>
      <c r="B12006" s="4"/>
    </row>
    <row r="12007" ht="14.25" customHeight="1">
      <c r="A12007" s="4"/>
      <c r="B12007" s="4"/>
    </row>
    <row r="12008" ht="14.25" customHeight="1">
      <c r="A12008" s="4"/>
      <c r="B12008" s="4"/>
    </row>
    <row r="12009" ht="14.25" customHeight="1">
      <c r="A12009" s="4"/>
      <c r="B12009" s="4"/>
    </row>
    <row r="12010" ht="14.25" customHeight="1">
      <c r="A12010" s="4"/>
      <c r="B12010" s="4"/>
    </row>
    <row r="12011" ht="14.25" customHeight="1">
      <c r="A12011" s="4"/>
      <c r="B12011" s="4"/>
    </row>
    <row r="12012" ht="14.25" customHeight="1">
      <c r="A12012" s="4"/>
      <c r="B12012" s="4"/>
    </row>
    <row r="12013" ht="14.25" customHeight="1">
      <c r="A12013" s="4"/>
      <c r="B12013" s="4"/>
    </row>
    <row r="12014" ht="14.25" customHeight="1">
      <c r="A12014" s="4"/>
      <c r="B12014" s="4"/>
    </row>
    <row r="12015" ht="14.25" customHeight="1">
      <c r="A12015" s="4"/>
      <c r="B12015" s="4"/>
    </row>
    <row r="12016" ht="14.25" customHeight="1">
      <c r="A12016" s="4"/>
      <c r="B12016" s="4"/>
    </row>
    <row r="12017" ht="14.25" customHeight="1">
      <c r="A12017" s="4"/>
      <c r="B12017" s="4"/>
    </row>
    <row r="12018" ht="14.25" customHeight="1">
      <c r="A12018" s="4"/>
      <c r="B12018" s="4"/>
    </row>
    <row r="12019" ht="14.25" customHeight="1">
      <c r="A12019" s="4"/>
      <c r="B12019" s="4"/>
    </row>
    <row r="12020" ht="14.25" customHeight="1">
      <c r="A12020" s="4"/>
      <c r="B12020" s="4"/>
    </row>
    <row r="12021" ht="14.25" customHeight="1">
      <c r="A12021" s="4"/>
      <c r="B12021" s="4"/>
    </row>
    <row r="12022" ht="14.25" customHeight="1">
      <c r="A12022" s="4"/>
      <c r="B12022" s="4"/>
    </row>
    <row r="12023" ht="14.25" customHeight="1">
      <c r="A12023" s="4"/>
      <c r="B12023" s="4"/>
    </row>
    <row r="12024" ht="14.25" customHeight="1">
      <c r="A12024" s="4"/>
      <c r="B12024" s="4"/>
    </row>
    <row r="12025" ht="14.25" customHeight="1">
      <c r="A12025" s="4"/>
      <c r="B12025" s="4"/>
    </row>
    <row r="12026" ht="14.25" customHeight="1">
      <c r="A12026" s="4"/>
      <c r="B12026" s="4"/>
    </row>
    <row r="12027" ht="14.25" customHeight="1">
      <c r="A12027" s="4"/>
      <c r="B12027" s="4"/>
    </row>
    <row r="12028" ht="14.25" customHeight="1">
      <c r="A12028" s="4"/>
      <c r="B12028" s="4"/>
    </row>
    <row r="12029" ht="14.25" customHeight="1">
      <c r="A12029" s="4"/>
      <c r="B12029" s="4"/>
    </row>
    <row r="12030" ht="14.25" customHeight="1">
      <c r="A12030" s="4"/>
      <c r="B12030" s="4"/>
    </row>
    <row r="12031" ht="14.25" customHeight="1">
      <c r="A12031" s="4"/>
      <c r="B12031" s="4"/>
    </row>
    <row r="12032" ht="14.25" customHeight="1">
      <c r="A12032" s="4"/>
      <c r="B12032" s="4"/>
    </row>
    <row r="12033" ht="14.25" customHeight="1">
      <c r="A12033" s="4"/>
      <c r="B12033" s="4"/>
    </row>
    <row r="12034" ht="14.25" customHeight="1">
      <c r="A12034" s="4"/>
      <c r="B12034" s="4"/>
    </row>
    <row r="12035" ht="14.25" customHeight="1">
      <c r="A12035" s="4"/>
      <c r="B12035" s="4"/>
    </row>
    <row r="12036" ht="14.25" customHeight="1">
      <c r="A12036" s="4"/>
      <c r="B12036" s="4"/>
    </row>
    <row r="12037" ht="14.25" customHeight="1">
      <c r="A12037" s="4"/>
      <c r="B12037" s="4"/>
    </row>
    <row r="12038" ht="14.25" customHeight="1">
      <c r="A12038" s="4"/>
      <c r="B12038" s="4"/>
    </row>
    <row r="12039" ht="14.25" customHeight="1">
      <c r="A12039" s="4"/>
      <c r="B12039" s="4"/>
    </row>
    <row r="12040" ht="14.25" customHeight="1">
      <c r="A12040" s="4"/>
      <c r="B12040" s="4"/>
    </row>
    <row r="12041" ht="14.25" customHeight="1">
      <c r="A12041" s="4"/>
      <c r="B12041" s="4"/>
    </row>
    <row r="12042" ht="14.25" customHeight="1">
      <c r="A12042" s="4"/>
      <c r="B12042" s="4"/>
    </row>
    <row r="12043" ht="14.25" customHeight="1">
      <c r="A12043" s="4"/>
      <c r="B12043" s="4"/>
    </row>
    <row r="12044" ht="14.25" customHeight="1">
      <c r="A12044" s="4"/>
      <c r="B12044" s="4"/>
    </row>
    <row r="12045" ht="14.25" customHeight="1">
      <c r="A12045" s="4"/>
      <c r="B12045" s="4"/>
    </row>
    <row r="12046" ht="14.25" customHeight="1">
      <c r="A12046" s="4"/>
      <c r="B12046" s="4"/>
    </row>
    <row r="12047" ht="14.25" customHeight="1">
      <c r="A12047" s="4"/>
      <c r="B12047" s="4"/>
    </row>
    <row r="12048" ht="14.25" customHeight="1">
      <c r="A12048" s="4"/>
      <c r="B12048" s="4"/>
    </row>
    <row r="12049" ht="14.25" customHeight="1">
      <c r="A12049" s="4"/>
      <c r="B12049" s="4"/>
    </row>
    <row r="12050" ht="14.25" customHeight="1">
      <c r="A12050" s="4"/>
      <c r="B12050" s="4"/>
    </row>
    <row r="12051" ht="14.25" customHeight="1">
      <c r="A12051" s="4"/>
      <c r="B12051" s="4"/>
    </row>
    <row r="12052" ht="14.25" customHeight="1">
      <c r="A12052" s="4"/>
      <c r="B12052" s="4"/>
    </row>
    <row r="12053" ht="14.25" customHeight="1">
      <c r="A12053" s="4"/>
      <c r="B12053" s="4"/>
    </row>
    <row r="12054" ht="14.25" customHeight="1">
      <c r="A12054" s="4"/>
      <c r="B12054" s="4"/>
    </row>
    <row r="12055" ht="14.25" customHeight="1">
      <c r="A12055" s="4"/>
      <c r="B12055" s="4"/>
    </row>
    <row r="12056" ht="14.25" customHeight="1">
      <c r="A12056" s="4"/>
      <c r="B12056" s="4"/>
    </row>
    <row r="12057" ht="14.25" customHeight="1">
      <c r="A12057" s="4"/>
      <c r="B12057" s="4"/>
    </row>
    <row r="12058" ht="14.25" customHeight="1">
      <c r="A12058" s="4"/>
      <c r="B12058" s="4"/>
    </row>
    <row r="12059" ht="14.25" customHeight="1">
      <c r="A12059" s="4"/>
      <c r="B12059" s="4"/>
    </row>
    <row r="12060" ht="14.25" customHeight="1">
      <c r="A12060" s="4"/>
      <c r="B12060" s="4"/>
    </row>
    <row r="12061" ht="14.25" customHeight="1">
      <c r="A12061" s="4"/>
      <c r="B12061" s="4"/>
    </row>
    <row r="12062" ht="14.25" customHeight="1">
      <c r="A12062" s="4"/>
      <c r="B12062" s="4"/>
    </row>
    <row r="12063" ht="14.25" customHeight="1">
      <c r="A12063" s="4"/>
      <c r="B12063" s="4"/>
    </row>
    <row r="12064" ht="14.25" customHeight="1">
      <c r="A12064" s="4"/>
      <c r="B12064" s="4"/>
    </row>
    <row r="12065" ht="14.25" customHeight="1">
      <c r="A12065" s="4"/>
      <c r="B12065" s="4"/>
    </row>
    <row r="12066" ht="14.25" customHeight="1">
      <c r="A12066" s="4"/>
      <c r="B12066" s="4"/>
    </row>
    <row r="12067" ht="14.25" customHeight="1">
      <c r="A12067" s="4"/>
      <c r="B12067" s="4"/>
    </row>
    <row r="12068" ht="14.25" customHeight="1">
      <c r="A12068" s="4"/>
      <c r="B12068" s="4"/>
    </row>
    <row r="12069" ht="14.25" customHeight="1">
      <c r="A12069" s="4"/>
      <c r="B12069" s="4"/>
    </row>
    <row r="12070" ht="14.25" customHeight="1">
      <c r="A12070" s="4"/>
      <c r="B12070" s="4"/>
    </row>
    <row r="12071" ht="14.25" customHeight="1">
      <c r="A12071" s="4"/>
      <c r="B12071" s="4"/>
    </row>
    <row r="12072" ht="14.25" customHeight="1">
      <c r="A12072" s="4"/>
      <c r="B12072" s="4"/>
    </row>
    <row r="12073" ht="14.25" customHeight="1">
      <c r="A12073" s="4"/>
      <c r="B12073" s="4"/>
    </row>
    <row r="12074" ht="14.25" customHeight="1">
      <c r="A12074" s="4"/>
      <c r="B12074" s="4"/>
    </row>
    <row r="12075" ht="14.25" customHeight="1">
      <c r="A12075" s="4"/>
      <c r="B12075" s="4"/>
    </row>
    <row r="12076" ht="14.25" customHeight="1">
      <c r="A12076" s="4"/>
      <c r="B12076" s="4"/>
    </row>
    <row r="12077" ht="14.25" customHeight="1">
      <c r="A12077" s="4"/>
      <c r="B12077" s="4"/>
    </row>
    <row r="12078" ht="14.25" customHeight="1">
      <c r="A12078" s="4"/>
      <c r="B12078" s="4"/>
    </row>
    <row r="12079" ht="14.25" customHeight="1">
      <c r="A12079" s="4"/>
      <c r="B12079" s="4"/>
    </row>
    <row r="12080" ht="14.25" customHeight="1">
      <c r="A12080" s="4"/>
      <c r="B12080" s="4"/>
    </row>
    <row r="12081" ht="14.25" customHeight="1">
      <c r="A12081" s="4"/>
      <c r="B12081" s="4"/>
    </row>
    <row r="12082" ht="14.25" customHeight="1">
      <c r="A12082" s="4"/>
      <c r="B12082" s="4"/>
    </row>
    <row r="12083" ht="14.25" customHeight="1">
      <c r="A12083" s="4"/>
      <c r="B12083" s="4"/>
    </row>
    <row r="12084" ht="14.25" customHeight="1">
      <c r="A12084" s="4"/>
      <c r="B12084" s="4"/>
    </row>
    <row r="12085" ht="14.25" customHeight="1">
      <c r="A12085" s="4"/>
      <c r="B12085" s="4"/>
    </row>
    <row r="12086" ht="14.25" customHeight="1">
      <c r="A12086" s="4"/>
      <c r="B12086" s="4"/>
    </row>
    <row r="12087" ht="14.25" customHeight="1">
      <c r="A12087" s="4"/>
      <c r="B12087" s="4"/>
    </row>
    <row r="12088" ht="14.25" customHeight="1">
      <c r="A12088" s="4"/>
      <c r="B12088" s="4"/>
    </row>
    <row r="12089" ht="14.25" customHeight="1">
      <c r="A12089" s="4"/>
      <c r="B12089" s="4"/>
    </row>
    <row r="12090" ht="14.25" customHeight="1">
      <c r="A12090" s="4"/>
      <c r="B12090" s="4"/>
    </row>
    <row r="12091" ht="14.25" customHeight="1">
      <c r="A12091" s="4"/>
      <c r="B12091" s="4"/>
    </row>
    <row r="12092" ht="14.25" customHeight="1">
      <c r="A12092" s="4"/>
      <c r="B12092" s="4"/>
    </row>
    <row r="12093" ht="14.25" customHeight="1">
      <c r="A12093" s="4"/>
      <c r="B12093" s="4"/>
    </row>
    <row r="12094" ht="14.25" customHeight="1">
      <c r="A12094" s="4"/>
      <c r="B12094" s="4"/>
    </row>
    <row r="12095" ht="14.25" customHeight="1">
      <c r="A12095" s="4"/>
      <c r="B12095" s="4"/>
    </row>
    <row r="12096" ht="14.25" customHeight="1">
      <c r="A12096" s="4"/>
      <c r="B12096" s="4"/>
    </row>
    <row r="12097" ht="14.25" customHeight="1">
      <c r="A12097" s="4"/>
      <c r="B12097" s="4"/>
    </row>
    <row r="12098" ht="14.25" customHeight="1">
      <c r="A12098" s="4"/>
      <c r="B12098" s="4"/>
    </row>
    <row r="12099" ht="14.25" customHeight="1">
      <c r="A12099" s="4"/>
      <c r="B12099" s="4"/>
    </row>
    <row r="12100" ht="14.25" customHeight="1">
      <c r="A12100" s="4"/>
      <c r="B12100" s="4"/>
    </row>
    <row r="12101" ht="14.25" customHeight="1">
      <c r="A12101" s="4"/>
      <c r="B12101" s="4"/>
    </row>
    <row r="12102" ht="14.25" customHeight="1">
      <c r="A12102" s="4"/>
      <c r="B12102" s="4"/>
    </row>
    <row r="12103" ht="14.25" customHeight="1">
      <c r="A12103" s="4"/>
      <c r="B12103" s="4"/>
    </row>
    <row r="12104" ht="14.25" customHeight="1">
      <c r="A12104" s="4"/>
      <c r="B12104" s="4"/>
    </row>
    <row r="12105" ht="14.25" customHeight="1">
      <c r="A12105" s="4"/>
      <c r="B12105" s="4"/>
    </row>
    <row r="12106" ht="14.25" customHeight="1">
      <c r="A12106" s="4"/>
      <c r="B12106" s="4"/>
    </row>
    <row r="12107" ht="14.25" customHeight="1">
      <c r="A12107" s="4"/>
      <c r="B12107" s="4"/>
    </row>
    <row r="12108" ht="14.25" customHeight="1">
      <c r="A12108" s="4"/>
      <c r="B12108" s="4"/>
    </row>
    <row r="12109" ht="14.25" customHeight="1">
      <c r="A12109" s="4"/>
      <c r="B12109" s="4"/>
    </row>
    <row r="12110" ht="14.25" customHeight="1">
      <c r="A12110" s="4"/>
      <c r="B12110" s="4"/>
    </row>
    <row r="12111" ht="14.25" customHeight="1">
      <c r="A12111" s="4"/>
      <c r="B12111" s="4"/>
    </row>
    <row r="12112" ht="14.25" customHeight="1">
      <c r="A12112" s="4"/>
      <c r="B12112" s="4"/>
    </row>
    <row r="12113" ht="14.25" customHeight="1">
      <c r="A12113" s="4"/>
      <c r="B12113" s="4"/>
    </row>
    <row r="12114" ht="14.25" customHeight="1">
      <c r="A12114" s="4"/>
      <c r="B12114" s="4"/>
    </row>
    <row r="12115" ht="14.25" customHeight="1">
      <c r="A12115" s="4"/>
      <c r="B12115" s="4"/>
    </row>
    <row r="12116" ht="14.25" customHeight="1">
      <c r="A12116" s="4"/>
      <c r="B12116" s="4"/>
    </row>
    <row r="12117" ht="14.25" customHeight="1">
      <c r="A12117" s="4"/>
      <c r="B12117" s="4"/>
    </row>
    <row r="12118" ht="14.25" customHeight="1">
      <c r="A12118" s="4"/>
      <c r="B12118" s="4"/>
    </row>
    <row r="12119" ht="14.25" customHeight="1">
      <c r="A12119" s="4"/>
      <c r="B12119" s="4"/>
    </row>
    <row r="12120" ht="14.25" customHeight="1">
      <c r="A12120" s="4"/>
      <c r="B12120" s="4"/>
    </row>
    <row r="12121" ht="14.25" customHeight="1">
      <c r="A12121" s="4"/>
      <c r="B12121" s="4"/>
    </row>
    <row r="12122" ht="14.25" customHeight="1">
      <c r="A12122" s="4"/>
      <c r="B12122" s="4"/>
    </row>
    <row r="12123" ht="14.25" customHeight="1">
      <c r="A12123" s="4"/>
      <c r="B12123" s="4"/>
    </row>
    <row r="12124" ht="14.25" customHeight="1">
      <c r="A12124" s="4"/>
      <c r="B12124" s="4"/>
    </row>
    <row r="12125" ht="14.25" customHeight="1">
      <c r="A12125" s="4"/>
      <c r="B12125" s="4"/>
    </row>
    <row r="12126" ht="14.25" customHeight="1">
      <c r="A12126" s="4"/>
      <c r="B12126" s="4"/>
    </row>
    <row r="12127" ht="14.25" customHeight="1">
      <c r="A12127" s="4"/>
      <c r="B12127" s="4"/>
    </row>
    <row r="12128" ht="14.25" customHeight="1">
      <c r="A12128" s="4"/>
      <c r="B12128" s="4"/>
    </row>
    <row r="12129" ht="14.25" customHeight="1">
      <c r="A12129" s="4"/>
      <c r="B12129" s="4"/>
    </row>
    <row r="12130" ht="14.25" customHeight="1">
      <c r="A12130" s="4"/>
      <c r="B12130" s="4"/>
    </row>
    <row r="12131" ht="14.25" customHeight="1">
      <c r="A12131" s="4"/>
      <c r="B12131" s="4"/>
    </row>
    <row r="12132" ht="14.25" customHeight="1">
      <c r="A12132" s="4"/>
      <c r="B12132" s="4"/>
    </row>
    <row r="12133" ht="14.25" customHeight="1">
      <c r="A12133" s="4"/>
      <c r="B12133" s="4"/>
    </row>
    <row r="12134" ht="14.25" customHeight="1">
      <c r="A12134" s="4"/>
      <c r="B12134" s="4"/>
    </row>
    <row r="12135" ht="14.25" customHeight="1">
      <c r="A12135" s="4"/>
      <c r="B12135" s="4"/>
    </row>
    <row r="12136" ht="14.25" customHeight="1">
      <c r="A12136" s="4"/>
      <c r="B12136" s="4"/>
    </row>
    <row r="12137" ht="14.25" customHeight="1">
      <c r="A12137" s="4"/>
      <c r="B12137" s="4"/>
    </row>
    <row r="12138" ht="14.25" customHeight="1">
      <c r="A12138" s="4"/>
      <c r="B12138" s="4"/>
    </row>
    <row r="12139" ht="14.25" customHeight="1">
      <c r="A12139" s="4"/>
      <c r="B12139" s="4"/>
    </row>
    <row r="12140" ht="14.25" customHeight="1">
      <c r="A12140" s="4"/>
      <c r="B12140" s="4"/>
    </row>
    <row r="12141" ht="14.25" customHeight="1">
      <c r="A12141" s="4"/>
      <c r="B12141" s="4"/>
    </row>
    <row r="12142" ht="14.25" customHeight="1">
      <c r="A12142" s="4"/>
      <c r="B12142" s="4"/>
    </row>
    <row r="12143" ht="14.25" customHeight="1">
      <c r="A12143" s="4"/>
      <c r="B12143" s="4"/>
    </row>
    <row r="12144" ht="14.25" customHeight="1">
      <c r="A12144" s="4"/>
      <c r="B12144" s="4"/>
    </row>
    <row r="12145" ht="14.25" customHeight="1">
      <c r="A12145" s="4"/>
      <c r="B12145" s="4"/>
    </row>
    <row r="12146" ht="14.25" customHeight="1">
      <c r="A12146" s="4"/>
      <c r="B12146" s="4"/>
    </row>
    <row r="12147" ht="14.25" customHeight="1">
      <c r="A12147" s="4"/>
      <c r="B12147" s="4"/>
    </row>
    <row r="12148" ht="14.25" customHeight="1">
      <c r="A12148" s="4"/>
      <c r="B12148" s="4"/>
    </row>
    <row r="12149" ht="14.25" customHeight="1">
      <c r="A12149" s="4"/>
      <c r="B12149" s="4"/>
    </row>
    <row r="12150" ht="14.25" customHeight="1">
      <c r="A12150" s="4"/>
      <c r="B12150" s="4"/>
    </row>
    <row r="12151" ht="14.25" customHeight="1">
      <c r="A12151" s="4"/>
      <c r="B12151" s="4"/>
    </row>
    <row r="12152" ht="14.25" customHeight="1">
      <c r="A12152" s="4"/>
      <c r="B12152" s="4"/>
    </row>
    <row r="12153" ht="14.25" customHeight="1">
      <c r="A12153" s="4"/>
      <c r="B12153" s="4"/>
    </row>
    <row r="12154" ht="14.25" customHeight="1">
      <c r="A12154" s="4"/>
      <c r="B12154" s="4"/>
    </row>
    <row r="12155" ht="14.25" customHeight="1">
      <c r="A12155" s="4"/>
      <c r="B12155" s="4"/>
    </row>
    <row r="12156" ht="14.25" customHeight="1">
      <c r="A12156" s="4"/>
      <c r="B12156" s="4"/>
    </row>
    <row r="12157" ht="14.25" customHeight="1">
      <c r="A12157" s="4"/>
      <c r="B12157" s="4"/>
    </row>
    <row r="12158" ht="14.25" customHeight="1">
      <c r="A12158" s="4"/>
      <c r="B12158" s="4"/>
    </row>
    <row r="12159" ht="14.25" customHeight="1">
      <c r="A12159" s="4"/>
      <c r="B12159" s="4"/>
    </row>
    <row r="12160" ht="14.25" customHeight="1">
      <c r="A12160" s="4"/>
      <c r="B12160" s="4"/>
    </row>
    <row r="12161" ht="14.25" customHeight="1">
      <c r="A12161" s="4"/>
      <c r="B12161" s="4"/>
    </row>
    <row r="12162" ht="14.25" customHeight="1">
      <c r="A12162" s="4"/>
      <c r="B12162" s="4"/>
    </row>
    <row r="12163" ht="14.25" customHeight="1">
      <c r="A12163" s="4"/>
      <c r="B12163" s="4"/>
    </row>
    <row r="12164" ht="14.25" customHeight="1">
      <c r="A12164" s="4"/>
      <c r="B12164" s="4"/>
    </row>
    <row r="12165" ht="14.25" customHeight="1">
      <c r="A12165" s="4"/>
      <c r="B12165" s="4"/>
    </row>
    <row r="12166" ht="14.25" customHeight="1">
      <c r="A12166" s="4"/>
      <c r="B12166" s="4"/>
    </row>
    <row r="12167" ht="14.25" customHeight="1">
      <c r="A12167" s="4"/>
      <c r="B12167" s="4"/>
    </row>
    <row r="12168" ht="14.25" customHeight="1">
      <c r="A12168" s="4"/>
      <c r="B12168" s="4"/>
    </row>
    <row r="12169" ht="14.25" customHeight="1">
      <c r="A12169" s="4"/>
      <c r="B12169" s="4"/>
    </row>
    <row r="12170" ht="14.25" customHeight="1">
      <c r="A12170" s="4"/>
      <c r="B12170" s="4"/>
    </row>
    <row r="12171" ht="14.25" customHeight="1">
      <c r="A12171" s="4"/>
      <c r="B12171" s="4"/>
    </row>
    <row r="12172" ht="14.25" customHeight="1">
      <c r="A12172" s="4"/>
      <c r="B12172" s="4"/>
    </row>
    <row r="12173" ht="14.25" customHeight="1">
      <c r="A12173" s="4"/>
      <c r="B12173" s="4"/>
    </row>
    <row r="12174" ht="14.25" customHeight="1">
      <c r="A12174" s="4"/>
      <c r="B12174" s="4"/>
    </row>
    <row r="12175" ht="14.25" customHeight="1">
      <c r="A12175" s="4"/>
      <c r="B12175" s="4"/>
    </row>
    <row r="12176" ht="14.25" customHeight="1">
      <c r="A12176" s="4"/>
      <c r="B12176" s="4"/>
    </row>
    <row r="12177" ht="14.25" customHeight="1">
      <c r="A12177" s="4"/>
      <c r="B12177" s="4"/>
    </row>
    <row r="12178" ht="14.25" customHeight="1">
      <c r="A12178" s="4"/>
      <c r="B12178" s="4"/>
    </row>
    <row r="12179" ht="14.25" customHeight="1">
      <c r="A12179" s="4"/>
      <c r="B12179" s="4"/>
    </row>
    <row r="12180" ht="14.25" customHeight="1">
      <c r="A12180" s="4"/>
      <c r="B12180" s="4"/>
    </row>
    <row r="12181" ht="14.25" customHeight="1">
      <c r="A12181" s="4"/>
      <c r="B12181" s="4"/>
    </row>
    <row r="12182" ht="14.25" customHeight="1">
      <c r="A12182" s="4"/>
      <c r="B12182" s="4"/>
    </row>
    <row r="12183" ht="14.25" customHeight="1">
      <c r="A12183" s="4"/>
      <c r="B12183" s="4"/>
    </row>
    <row r="12184" ht="14.25" customHeight="1">
      <c r="A12184" s="4"/>
      <c r="B12184" s="4"/>
    </row>
    <row r="12185" ht="14.25" customHeight="1">
      <c r="A12185" s="4"/>
      <c r="B12185" s="4"/>
    </row>
    <row r="12186" ht="14.25" customHeight="1">
      <c r="A12186" s="4"/>
      <c r="B12186" s="4"/>
    </row>
    <row r="12187" ht="14.25" customHeight="1">
      <c r="A12187" s="4"/>
      <c r="B12187" s="4"/>
    </row>
    <row r="12188" ht="14.25" customHeight="1">
      <c r="A12188" s="4"/>
      <c r="B12188" s="4"/>
    </row>
    <row r="12189" ht="14.25" customHeight="1">
      <c r="A12189" s="4"/>
      <c r="B12189" s="4"/>
    </row>
    <row r="12190" ht="14.25" customHeight="1">
      <c r="A12190" s="4"/>
      <c r="B12190" s="4"/>
    </row>
    <row r="12191" ht="14.25" customHeight="1">
      <c r="A12191" s="4"/>
      <c r="B12191" s="4"/>
    </row>
    <row r="12192" ht="14.25" customHeight="1">
      <c r="A12192" s="4"/>
      <c r="B12192" s="4"/>
    </row>
    <row r="12193" ht="14.25" customHeight="1">
      <c r="A12193" s="4"/>
      <c r="B12193" s="4"/>
    </row>
    <row r="12194" ht="14.25" customHeight="1">
      <c r="A12194" s="4"/>
      <c r="B12194" s="4"/>
    </row>
    <row r="12195" ht="14.25" customHeight="1">
      <c r="A12195" s="4"/>
      <c r="B12195" s="4"/>
    </row>
    <row r="12196" ht="14.25" customHeight="1">
      <c r="A12196" s="4"/>
      <c r="B12196" s="4"/>
    </row>
    <row r="12197" ht="14.25" customHeight="1">
      <c r="A12197" s="4"/>
      <c r="B12197" s="4"/>
    </row>
    <row r="12198" ht="14.25" customHeight="1">
      <c r="A12198" s="4"/>
      <c r="B12198" s="4"/>
    </row>
    <row r="12199" ht="14.25" customHeight="1">
      <c r="A12199" s="4"/>
      <c r="B12199" s="4"/>
    </row>
    <row r="12200" ht="14.25" customHeight="1">
      <c r="A12200" s="4"/>
      <c r="B12200" s="4"/>
    </row>
    <row r="12201" ht="14.25" customHeight="1">
      <c r="A12201" s="4"/>
      <c r="B12201" s="4"/>
    </row>
    <row r="12202" ht="14.25" customHeight="1">
      <c r="A12202" s="4"/>
      <c r="B12202" s="4"/>
    </row>
    <row r="12203" ht="14.25" customHeight="1">
      <c r="A12203" s="4"/>
      <c r="B12203" s="4"/>
    </row>
    <row r="12204" ht="14.25" customHeight="1">
      <c r="A12204" s="4"/>
      <c r="B12204" s="4"/>
    </row>
    <row r="12205" ht="14.25" customHeight="1">
      <c r="A12205" s="4"/>
      <c r="B12205" s="4"/>
    </row>
    <row r="12206" ht="14.25" customHeight="1">
      <c r="A12206" s="4"/>
      <c r="B12206" s="4"/>
    </row>
    <row r="12207" ht="14.25" customHeight="1">
      <c r="A12207" s="4"/>
      <c r="B12207" s="4"/>
    </row>
    <row r="12208" ht="14.25" customHeight="1">
      <c r="A12208" s="4"/>
      <c r="B12208" s="4"/>
    </row>
    <row r="12209" ht="14.25" customHeight="1">
      <c r="A12209" s="4"/>
      <c r="B12209" s="4"/>
    </row>
    <row r="12210" ht="14.25" customHeight="1">
      <c r="A12210" s="4"/>
      <c r="B12210" s="4"/>
    </row>
    <row r="12211" ht="14.25" customHeight="1">
      <c r="A12211" s="4"/>
      <c r="B12211" s="4"/>
    </row>
    <row r="12212" ht="14.25" customHeight="1">
      <c r="A12212" s="4"/>
      <c r="B12212" s="4"/>
    </row>
    <row r="12213" ht="14.25" customHeight="1">
      <c r="A12213" s="4"/>
      <c r="B12213" s="4"/>
    </row>
    <row r="12214" ht="14.25" customHeight="1">
      <c r="A12214" s="4"/>
      <c r="B12214" s="4"/>
    </row>
    <row r="12215" ht="14.25" customHeight="1">
      <c r="A12215" s="4"/>
      <c r="B12215" s="4"/>
    </row>
    <row r="12216" ht="14.25" customHeight="1">
      <c r="A12216" s="4"/>
      <c r="B12216" s="4"/>
    </row>
    <row r="12217" ht="14.25" customHeight="1">
      <c r="A12217" s="4"/>
      <c r="B12217" s="4"/>
    </row>
    <row r="12218" ht="14.25" customHeight="1">
      <c r="A12218" s="4"/>
      <c r="B12218" s="4"/>
    </row>
    <row r="12219" ht="14.25" customHeight="1">
      <c r="A12219" s="4"/>
      <c r="B12219" s="4"/>
    </row>
    <row r="12220" ht="14.25" customHeight="1">
      <c r="A12220" s="4"/>
      <c r="B12220" s="4"/>
    </row>
    <row r="12221" ht="14.25" customHeight="1">
      <c r="A12221" s="4"/>
      <c r="B12221" s="4"/>
    </row>
    <row r="12222" ht="14.25" customHeight="1">
      <c r="A12222" s="4"/>
      <c r="B12222" s="4"/>
    </row>
    <row r="12223" ht="14.25" customHeight="1">
      <c r="A12223" s="4"/>
      <c r="B12223" s="4"/>
    </row>
    <row r="12224" ht="14.25" customHeight="1">
      <c r="A12224" s="4"/>
      <c r="B12224" s="4"/>
    </row>
    <row r="12225" ht="14.25" customHeight="1">
      <c r="A12225" s="4"/>
      <c r="B12225" s="4"/>
    </row>
    <row r="12226" ht="14.25" customHeight="1">
      <c r="A12226" s="4"/>
      <c r="B12226" s="4"/>
    </row>
    <row r="12227" ht="14.25" customHeight="1">
      <c r="A12227" s="4"/>
      <c r="B12227" s="4"/>
    </row>
    <row r="12228" ht="14.25" customHeight="1">
      <c r="A12228" s="4"/>
      <c r="B12228" s="4"/>
    </row>
    <row r="12229" ht="14.25" customHeight="1">
      <c r="A12229" s="4"/>
      <c r="B12229" s="4"/>
    </row>
    <row r="12230" ht="14.25" customHeight="1">
      <c r="A12230" s="4"/>
      <c r="B12230" s="4"/>
    </row>
    <row r="12231" ht="14.25" customHeight="1">
      <c r="A12231" s="4"/>
      <c r="B12231" s="4"/>
    </row>
    <row r="12232" ht="14.25" customHeight="1">
      <c r="A12232" s="4"/>
      <c r="B12232" s="4"/>
    </row>
    <row r="12233" ht="14.25" customHeight="1">
      <c r="A12233" s="4"/>
      <c r="B12233" s="4"/>
    </row>
    <row r="12234" ht="14.25" customHeight="1">
      <c r="A12234" s="4"/>
      <c r="B12234" s="4"/>
    </row>
    <row r="12235" ht="14.25" customHeight="1">
      <c r="A12235" s="4"/>
      <c r="B12235" s="4"/>
    </row>
    <row r="12236" ht="14.25" customHeight="1">
      <c r="A12236" s="4"/>
      <c r="B12236" s="4"/>
    </row>
    <row r="12237" ht="14.25" customHeight="1">
      <c r="A12237" s="4"/>
      <c r="B12237" s="4"/>
    </row>
    <row r="12238" ht="14.25" customHeight="1">
      <c r="A12238" s="4"/>
      <c r="B12238" s="4"/>
    </row>
    <row r="12239" ht="14.25" customHeight="1">
      <c r="A12239" s="4"/>
      <c r="B12239" s="4"/>
    </row>
    <row r="12240" ht="14.25" customHeight="1">
      <c r="A12240" s="4"/>
      <c r="B12240" s="4"/>
    </row>
    <row r="12241" ht="14.25" customHeight="1">
      <c r="A12241" s="4"/>
      <c r="B12241" s="4"/>
    </row>
    <row r="12242" ht="14.25" customHeight="1">
      <c r="A12242" s="4"/>
      <c r="B12242" s="4"/>
    </row>
    <row r="12243" ht="14.25" customHeight="1">
      <c r="A12243" s="4"/>
      <c r="B12243" s="4"/>
    </row>
    <row r="12244" ht="14.25" customHeight="1">
      <c r="A12244" s="4"/>
      <c r="B12244" s="4"/>
    </row>
    <row r="12245" ht="14.25" customHeight="1">
      <c r="A12245" s="4"/>
      <c r="B12245" s="4"/>
    </row>
    <row r="12246" ht="14.25" customHeight="1">
      <c r="A12246" s="4"/>
      <c r="B12246" s="4"/>
    </row>
    <row r="12247" ht="14.25" customHeight="1">
      <c r="A12247" s="4"/>
      <c r="B12247" s="4"/>
    </row>
    <row r="12248" ht="14.25" customHeight="1">
      <c r="A12248" s="4"/>
      <c r="B12248" s="4"/>
    </row>
    <row r="12249" ht="14.25" customHeight="1">
      <c r="A12249" s="4"/>
      <c r="B12249" s="4"/>
    </row>
    <row r="12250" ht="14.25" customHeight="1">
      <c r="A12250" s="4"/>
      <c r="B12250" s="4"/>
    </row>
    <row r="12251" ht="14.25" customHeight="1">
      <c r="A12251" s="4"/>
      <c r="B12251" s="4"/>
    </row>
    <row r="12252" ht="14.25" customHeight="1">
      <c r="A12252" s="4"/>
      <c r="B12252" s="4"/>
    </row>
    <row r="12253" ht="14.25" customHeight="1">
      <c r="A12253" s="4"/>
      <c r="B12253" s="4"/>
    </row>
    <row r="12254" ht="14.25" customHeight="1">
      <c r="A12254" s="4"/>
      <c r="B12254" s="4"/>
    </row>
    <row r="12255" ht="14.25" customHeight="1">
      <c r="A12255" s="4"/>
      <c r="B12255" s="4"/>
    </row>
    <row r="12256" ht="14.25" customHeight="1">
      <c r="A12256" s="4"/>
      <c r="B12256" s="4"/>
    </row>
    <row r="12257" ht="14.25" customHeight="1">
      <c r="A12257" s="4"/>
      <c r="B12257" s="4"/>
    </row>
    <row r="12258" ht="14.25" customHeight="1">
      <c r="A12258" s="4"/>
      <c r="B12258" s="4"/>
    </row>
    <row r="12259" ht="14.25" customHeight="1">
      <c r="A12259" s="4"/>
      <c r="B12259" s="4"/>
    </row>
    <row r="12260" ht="14.25" customHeight="1">
      <c r="A12260" s="4"/>
      <c r="B12260" s="4"/>
    </row>
    <row r="12261" ht="14.25" customHeight="1">
      <c r="A12261" s="4"/>
      <c r="B12261" s="4"/>
    </row>
    <row r="12262" ht="14.25" customHeight="1">
      <c r="A12262" s="4"/>
      <c r="B12262" s="4"/>
    </row>
    <row r="12263" ht="14.25" customHeight="1">
      <c r="A12263" s="4"/>
      <c r="B12263" s="4"/>
    </row>
    <row r="12264" ht="14.25" customHeight="1">
      <c r="A12264" s="4"/>
      <c r="B12264" s="4"/>
    </row>
    <row r="12265" ht="14.25" customHeight="1">
      <c r="A12265" s="4"/>
      <c r="B12265" s="4"/>
    </row>
    <row r="12266" ht="14.25" customHeight="1">
      <c r="A12266" s="4"/>
      <c r="B12266" s="4"/>
    </row>
    <row r="12267" ht="14.25" customHeight="1">
      <c r="A12267" s="4"/>
      <c r="B12267" s="4"/>
    </row>
    <row r="12268" ht="14.25" customHeight="1">
      <c r="A12268" s="4"/>
      <c r="B12268" s="4"/>
    </row>
    <row r="12269" ht="14.25" customHeight="1">
      <c r="A12269" s="4"/>
      <c r="B12269" s="4"/>
    </row>
    <row r="12270" ht="14.25" customHeight="1">
      <c r="A12270" s="4"/>
      <c r="B12270" s="4"/>
    </row>
    <row r="12271" ht="14.25" customHeight="1">
      <c r="A12271" s="4"/>
      <c r="B12271" s="4"/>
    </row>
    <row r="12272" ht="14.25" customHeight="1">
      <c r="A12272" s="4"/>
      <c r="B12272" s="4"/>
    </row>
    <row r="12273" ht="14.25" customHeight="1">
      <c r="A12273" s="4"/>
      <c r="B12273" s="4"/>
    </row>
    <row r="12274" ht="14.25" customHeight="1">
      <c r="A12274" s="4"/>
      <c r="B12274" s="4"/>
    </row>
    <row r="12275" ht="14.25" customHeight="1">
      <c r="A12275" s="4"/>
      <c r="B12275" s="4"/>
    </row>
    <row r="12276" ht="14.25" customHeight="1">
      <c r="A12276" s="4"/>
      <c r="B12276" s="4"/>
    </row>
    <row r="12277" ht="14.25" customHeight="1">
      <c r="A12277" s="4"/>
      <c r="B12277" s="4"/>
    </row>
    <row r="12278" ht="14.25" customHeight="1">
      <c r="A12278" s="4"/>
      <c r="B12278" s="4"/>
    </row>
    <row r="12279" ht="14.25" customHeight="1">
      <c r="A12279" s="4"/>
      <c r="B12279" s="4"/>
    </row>
    <row r="12280" ht="14.25" customHeight="1">
      <c r="A12280" s="4"/>
      <c r="B12280" s="4"/>
    </row>
    <row r="12281" ht="14.25" customHeight="1">
      <c r="A12281" s="4"/>
      <c r="B12281" s="4"/>
    </row>
    <row r="12282" ht="14.25" customHeight="1">
      <c r="A12282" s="4"/>
      <c r="B12282" s="4"/>
    </row>
    <row r="12283" ht="14.25" customHeight="1">
      <c r="A12283" s="4"/>
      <c r="B12283" s="4"/>
    </row>
    <row r="12284" ht="14.25" customHeight="1">
      <c r="A12284" s="4"/>
      <c r="B12284" s="4"/>
    </row>
    <row r="12285" ht="14.25" customHeight="1">
      <c r="A12285" s="4"/>
      <c r="B12285" s="4"/>
    </row>
    <row r="12286" ht="14.25" customHeight="1">
      <c r="A12286" s="4"/>
      <c r="B12286" s="4"/>
    </row>
    <row r="12287" ht="14.25" customHeight="1">
      <c r="A12287" s="4"/>
      <c r="B12287" s="4"/>
    </row>
    <row r="12288" ht="14.25" customHeight="1">
      <c r="A12288" s="4"/>
      <c r="B12288" s="4"/>
    </row>
    <row r="12289" ht="14.25" customHeight="1">
      <c r="A12289" s="4"/>
      <c r="B12289" s="4"/>
    </row>
    <row r="12290" ht="14.25" customHeight="1">
      <c r="A12290" s="4"/>
      <c r="B12290" s="4"/>
    </row>
    <row r="12291" ht="14.25" customHeight="1">
      <c r="A12291" s="4"/>
      <c r="B12291" s="4"/>
    </row>
    <row r="12292" ht="14.25" customHeight="1">
      <c r="A12292" s="4"/>
      <c r="B12292" s="4"/>
    </row>
    <row r="12293" ht="14.25" customHeight="1">
      <c r="A12293" s="4"/>
      <c r="B12293" s="4"/>
    </row>
    <row r="12294" ht="14.25" customHeight="1">
      <c r="A12294" s="4"/>
      <c r="B12294" s="4"/>
    </row>
    <row r="12295" ht="14.25" customHeight="1">
      <c r="A12295" s="4"/>
      <c r="B12295" s="4"/>
    </row>
    <row r="12296" ht="14.25" customHeight="1">
      <c r="A12296" s="4"/>
      <c r="B12296" s="4"/>
    </row>
    <row r="12297" ht="14.25" customHeight="1">
      <c r="A12297" s="4"/>
      <c r="B12297" s="4"/>
    </row>
    <row r="12298" ht="14.25" customHeight="1">
      <c r="A12298" s="4"/>
      <c r="B12298" s="4"/>
    </row>
    <row r="12299" ht="14.25" customHeight="1">
      <c r="A12299" s="4"/>
      <c r="B12299" s="4"/>
    </row>
    <row r="12300" ht="14.25" customHeight="1">
      <c r="A12300" s="4"/>
      <c r="B12300" s="4"/>
    </row>
    <row r="12301" ht="14.25" customHeight="1">
      <c r="A12301" s="4"/>
      <c r="B12301" s="4"/>
    </row>
    <row r="12302" ht="14.25" customHeight="1">
      <c r="A12302" s="4"/>
      <c r="B12302" s="4"/>
    </row>
    <row r="12303" ht="14.25" customHeight="1">
      <c r="A12303" s="4"/>
      <c r="B12303" s="4"/>
    </row>
    <row r="12304" ht="14.25" customHeight="1">
      <c r="A12304" s="4"/>
      <c r="B12304" s="4"/>
    </row>
    <row r="12305" ht="14.25" customHeight="1">
      <c r="A12305" s="4"/>
      <c r="B12305" s="4"/>
    </row>
    <row r="12306" ht="14.25" customHeight="1">
      <c r="A12306" s="4"/>
      <c r="B12306" s="4"/>
    </row>
    <row r="12307" ht="14.25" customHeight="1">
      <c r="A12307" s="4"/>
      <c r="B12307" s="4"/>
    </row>
    <row r="12308" ht="14.25" customHeight="1">
      <c r="A12308" s="4"/>
      <c r="B12308" s="4"/>
    </row>
    <row r="12309" ht="14.25" customHeight="1">
      <c r="A12309" s="4"/>
      <c r="B12309" s="4"/>
    </row>
    <row r="12310" ht="14.25" customHeight="1">
      <c r="A12310" s="4"/>
      <c r="B12310" s="4"/>
    </row>
    <row r="12311" ht="14.25" customHeight="1">
      <c r="A12311" s="4"/>
      <c r="B12311" s="4"/>
    </row>
    <row r="12312" ht="14.25" customHeight="1">
      <c r="A12312" s="4"/>
      <c r="B12312" s="4"/>
    </row>
    <row r="12313" ht="14.25" customHeight="1">
      <c r="A12313" s="4"/>
      <c r="B12313" s="4"/>
    </row>
    <row r="12314" ht="14.25" customHeight="1">
      <c r="A12314" s="4"/>
      <c r="B12314" s="4"/>
    </row>
    <row r="12315" ht="14.25" customHeight="1">
      <c r="A12315" s="4"/>
      <c r="B12315" s="4"/>
    </row>
    <row r="12316" ht="14.25" customHeight="1">
      <c r="A12316" s="4"/>
      <c r="B12316" s="4"/>
    </row>
    <row r="12317" ht="14.25" customHeight="1">
      <c r="A12317" s="4"/>
      <c r="B12317" s="4"/>
    </row>
    <row r="12318" ht="14.25" customHeight="1">
      <c r="A12318" s="4"/>
      <c r="B12318" s="4"/>
    </row>
    <row r="12319" ht="14.25" customHeight="1">
      <c r="A12319" s="4"/>
      <c r="B12319" s="4"/>
    </row>
    <row r="12320" ht="14.25" customHeight="1">
      <c r="A12320" s="4"/>
      <c r="B12320" s="4"/>
    </row>
    <row r="12321" ht="14.25" customHeight="1">
      <c r="A12321" s="4"/>
      <c r="B12321" s="4"/>
    </row>
    <row r="12322" ht="14.25" customHeight="1">
      <c r="A12322" s="4"/>
      <c r="B12322" s="4"/>
    </row>
    <row r="12323" ht="14.25" customHeight="1">
      <c r="A12323" s="4"/>
      <c r="B12323" s="4"/>
    </row>
    <row r="12324" ht="14.25" customHeight="1">
      <c r="A12324" s="4"/>
      <c r="B12324" s="4"/>
    </row>
    <row r="12325" ht="14.25" customHeight="1">
      <c r="A12325" s="4"/>
      <c r="B12325" s="4"/>
    </row>
    <row r="12326" ht="14.25" customHeight="1">
      <c r="A12326" s="4"/>
      <c r="B12326" s="4"/>
    </row>
    <row r="12327" ht="14.25" customHeight="1">
      <c r="A12327" s="4"/>
      <c r="B12327" s="4"/>
    </row>
    <row r="12328" ht="14.25" customHeight="1">
      <c r="A12328" s="4"/>
      <c r="B12328" s="4"/>
    </row>
    <row r="12329" ht="14.25" customHeight="1">
      <c r="A12329" s="4"/>
      <c r="B12329" s="4"/>
    </row>
    <row r="12330" ht="14.25" customHeight="1">
      <c r="A12330" s="4"/>
      <c r="B12330" s="4"/>
    </row>
    <row r="12331" ht="14.25" customHeight="1">
      <c r="A12331" s="4"/>
      <c r="B12331" s="4"/>
    </row>
    <row r="12332" ht="14.25" customHeight="1">
      <c r="A12332" s="4"/>
      <c r="B12332" s="4"/>
    </row>
    <row r="12333" ht="14.25" customHeight="1">
      <c r="A12333" s="4"/>
      <c r="B12333" s="4"/>
    </row>
    <row r="12334" ht="14.25" customHeight="1">
      <c r="A12334" s="4"/>
      <c r="B12334" s="4"/>
    </row>
    <row r="12335" ht="14.25" customHeight="1">
      <c r="A12335" s="4"/>
      <c r="B12335" s="4"/>
    </row>
    <row r="12336" ht="14.25" customHeight="1">
      <c r="A12336" s="4"/>
      <c r="B12336" s="4"/>
    </row>
    <row r="12337" ht="14.25" customHeight="1">
      <c r="A12337" s="4"/>
      <c r="B12337" s="4"/>
    </row>
    <row r="12338" ht="14.25" customHeight="1">
      <c r="A12338" s="4"/>
      <c r="B12338" s="4"/>
    </row>
    <row r="12339" ht="14.25" customHeight="1">
      <c r="A12339" s="4"/>
      <c r="B12339" s="4"/>
    </row>
    <row r="12340" ht="14.25" customHeight="1">
      <c r="A12340" s="4"/>
      <c r="B12340" s="4"/>
    </row>
    <row r="12341" ht="14.25" customHeight="1">
      <c r="A12341" s="4"/>
      <c r="B12341" s="4"/>
    </row>
    <row r="12342" ht="14.25" customHeight="1">
      <c r="A12342" s="4"/>
      <c r="B12342" s="4"/>
    </row>
    <row r="12343" ht="14.25" customHeight="1">
      <c r="A12343" s="4"/>
      <c r="B12343" s="4"/>
    </row>
    <row r="12344" ht="14.25" customHeight="1">
      <c r="A12344" s="4"/>
      <c r="B12344" s="4"/>
    </row>
    <row r="12345" ht="14.25" customHeight="1">
      <c r="A12345" s="4"/>
      <c r="B12345" s="4"/>
    </row>
    <row r="12346" ht="14.25" customHeight="1">
      <c r="A12346" s="4"/>
      <c r="B12346" s="4"/>
    </row>
    <row r="12347" ht="14.25" customHeight="1">
      <c r="A12347" s="4"/>
      <c r="B12347" s="4"/>
    </row>
    <row r="12348" ht="14.25" customHeight="1">
      <c r="A12348" s="4"/>
      <c r="B12348" s="4"/>
    </row>
    <row r="12349" ht="14.25" customHeight="1">
      <c r="A12349" s="4"/>
      <c r="B12349" s="4"/>
    </row>
    <row r="12350" ht="14.25" customHeight="1">
      <c r="A12350" s="4"/>
      <c r="B12350" s="4"/>
    </row>
    <row r="12351" ht="14.25" customHeight="1">
      <c r="A12351" s="4"/>
      <c r="B12351" s="4"/>
    </row>
    <row r="12352" ht="14.25" customHeight="1">
      <c r="A12352" s="4"/>
      <c r="B12352" s="4"/>
    </row>
    <row r="12353" ht="14.25" customHeight="1">
      <c r="A12353" s="4"/>
      <c r="B12353" s="4"/>
    </row>
    <row r="12354" ht="14.25" customHeight="1">
      <c r="A12354" s="4"/>
      <c r="B12354" s="4"/>
    </row>
    <row r="12355" ht="14.25" customHeight="1">
      <c r="A12355" s="4"/>
      <c r="B12355" s="4"/>
    </row>
    <row r="12356" ht="14.25" customHeight="1">
      <c r="A12356" s="4"/>
      <c r="B12356" s="4"/>
    </row>
    <row r="12357" ht="14.25" customHeight="1">
      <c r="A12357" s="4"/>
      <c r="B12357" s="4"/>
    </row>
    <row r="12358" ht="14.25" customHeight="1">
      <c r="A12358" s="4"/>
      <c r="B12358" s="4"/>
    </row>
    <row r="12359" ht="14.25" customHeight="1">
      <c r="A12359" s="4"/>
      <c r="B12359" s="4"/>
    </row>
    <row r="12360" ht="14.25" customHeight="1">
      <c r="A12360" s="4"/>
      <c r="B12360" s="4"/>
    </row>
    <row r="12361" ht="14.25" customHeight="1">
      <c r="A12361" s="4"/>
      <c r="B12361" s="4"/>
    </row>
    <row r="12362" ht="14.25" customHeight="1">
      <c r="A12362" s="4"/>
      <c r="B12362" s="4"/>
    </row>
    <row r="12363" ht="14.25" customHeight="1">
      <c r="A12363" s="4"/>
      <c r="B12363" s="4"/>
    </row>
    <row r="12364" ht="14.25" customHeight="1">
      <c r="A12364" s="4"/>
      <c r="B12364" s="4"/>
    </row>
    <row r="12365" ht="14.25" customHeight="1">
      <c r="A12365" s="4"/>
      <c r="B12365" s="4"/>
    </row>
    <row r="12366" ht="14.25" customHeight="1">
      <c r="A12366" s="4"/>
      <c r="B12366" s="4"/>
    </row>
    <row r="12367" ht="14.25" customHeight="1">
      <c r="A12367" s="4"/>
      <c r="B12367" s="4"/>
    </row>
    <row r="12368" ht="14.25" customHeight="1">
      <c r="A12368" s="4"/>
      <c r="B12368" s="4"/>
    </row>
    <row r="12369" ht="14.25" customHeight="1">
      <c r="A12369" s="4"/>
      <c r="B12369" s="4"/>
    </row>
    <row r="12370" ht="14.25" customHeight="1">
      <c r="A12370" s="4"/>
      <c r="B12370" s="4"/>
    </row>
    <row r="12371" ht="14.25" customHeight="1">
      <c r="A12371" s="4"/>
      <c r="B12371" s="4"/>
    </row>
    <row r="12372" ht="14.25" customHeight="1">
      <c r="A12372" s="4"/>
      <c r="B12372" s="4"/>
    </row>
    <row r="12373" ht="14.25" customHeight="1">
      <c r="A12373" s="4"/>
      <c r="B12373" s="4"/>
    </row>
    <row r="12374" ht="14.25" customHeight="1">
      <c r="A12374" s="4"/>
      <c r="B12374" s="4"/>
    </row>
    <row r="12375" ht="14.25" customHeight="1">
      <c r="A12375" s="4"/>
      <c r="B12375" s="4"/>
    </row>
    <row r="12376" ht="14.25" customHeight="1">
      <c r="A12376" s="4"/>
      <c r="B12376" s="4"/>
    </row>
    <row r="12377" ht="14.25" customHeight="1">
      <c r="A12377" s="4"/>
      <c r="B12377" s="4"/>
    </row>
    <row r="12378" ht="14.25" customHeight="1">
      <c r="A12378" s="4"/>
      <c r="B12378" s="4"/>
    </row>
    <row r="12379" ht="14.25" customHeight="1">
      <c r="A12379" s="4"/>
      <c r="B12379" s="4"/>
    </row>
    <row r="12380" ht="14.25" customHeight="1">
      <c r="A12380" s="4"/>
      <c r="B12380" s="4"/>
    </row>
    <row r="12381" ht="14.25" customHeight="1">
      <c r="A12381" s="4"/>
      <c r="B12381" s="4"/>
    </row>
    <row r="12382" ht="14.25" customHeight="1">
      <c r="A12382" s="4"/>
      <c r="B12382" s="4"/>
    </row>
    <row r="12383" ht="14.25" customHeight="1">
      <c r="A12383" s="4"/>
      <c r="B12383" s="4"/>
    </row>
    <row r="12384" ht="14.25" customHeight="1">
      <c r="A12384" s="4"/>
      <c r="B12384" s="4"/>
    </row>
    <row r="12385" ht="14.25" customHeight="1">
      <c r="A12385" s="4"/>
      <c r="B12385" s="4"/>
    </row>
    <row r="12386" ht="14.25" customHeight="1">
      <c r="A12386" s="4"/>
      <c r="B12386" s="4"/>
    </row>
    <row r="12387" ht="14.25" customHeight="1">
      <c r="A12387" s="4"/>
      <c r="B12387" s="4"/>
    </row>
    <row r="12388" ht="14.25" customHeight="1">
      <c r="A12388" s="4"/>
      <c r="B12388" s="4"/>
    </row>
    <row r="12389" ht="14.25" customHeight="1">
      <c r="A12389" s="4"/>
      <c r="B12389" s="4"/>
    </row>
    <row r="12390" ht="14.25" customHeight="1">
      <c r="A12390" s="4"/>
      <c r="B12390" s="4"/>
    </row>
    <row r="12391" ht="14.25" customHeight="1">
      <c r="A12391" s="4"/>
      <c r="B12391" s="4"/>
    </row>
    <row r="12392" ht="14.25" customHeight="1">
      <c r="A12392" s="4"/>
      <c r="B12392" s="4"/>
    </row>
    <row r="12393" ht="14.25" customHeight="1">
      <c r="A12393" s="4"/>
      <c r="B12393" s="4"/>
    </row>
    <row r="12394" ht="14.25" customHeight="1">
      <c r="A12394" s="4"/>
      <c r="B12394" s="4"/>
    </row>
    <row r="12395" ht="14.25" customHeight="1">
      <c r="A12395" s="4"/>
      <c r="B12395" s="4"/>
    </row>
    <row r="12396" ht="14.25" customHeight="1">
      <c r="A12396" s="4"/>
      <c r="B12396" s="4"/>
    </row>
    <row r="12397" ht="14.25" customHeight="1">
      <c r="A12397" s="4"/>
      <c r="B12397" s="4"/>
    </row>
    <row r="12398" ht="14.25" customHeight="1">
      <c r="A12398" s="4"/>
      <c r="B12398" s="4"/>
    </row>
    <row r="12399" ht="14.25" customHeight="1">
      <c r="A12399" s="4"/>
      <c r="B12399" s="4"/>
    </row>
    <row r="12400" ht="14.25" customHeight="1">
      <c r="A12400" s="4"/>
      <c r="B12400" s="4"/>
    </row>
    <row r="12401" ht="14.25" customHeight="1">
      <c r="A12401" s="4"/>
      <c r="B12401" s="4"/>
    </row>
    <row r="12402" ht="14.25" customHeight="1">
      <c r="A12402" s="4"/>
      <c r="B12402" s="4"/>
    </row>
    <row r="12403" ht="14.25" customHeight="1">
      <c r="A12403" s="4"/>
      <c r="B12403" s="4"/>
    </row>
    <row r="12404" ht="14.25" customHeight="1">
      <c r="A12404" s="4"/>
      <c r="B12404" s="4"/>
    </row>
    <row r="12405" ht="14.25" customHeight="1">
      <c r="A12405" s="4"/>
      <c r="B12405" s="4"/>
    </row>
    <row r="12406" ht="14.25" customHeight="1">
      <c r="A12406" s="4"/>
      <c r="B12406" s="4"/>
    </row>
    <row r="12407" ht="14.25" customHeight="1">
      <c r="A12407" s="4"/>
      <c r="B12407" s="4"/>
    </row>
    <row r="12408" ht="14.25" customHeight="1">
      <c r="A12408" s="4"/>
      <c r="B12408" s="4"/>
    </row>
    <row r="12409" ht="14.25" customHeight="1">
      <c r="A12409" s="4"/>
      <c r="B12409" s="4"/>
    </row>
    <row r="12410" ht="14.25" customHeight="1">
      <c r="A12410" s="4"/>
      <c r="B12410" s="4"/>
    </row>
    <row r="12411" ht="14.25" customHeight="1">
      <c r="A12411" s="4"/>
      <c r="B12411" s="4"/>
    </row>
    <row r="12412" ht="14.25" customHeight="1">
      <c r="A12412" s="4"/>
      <c r="B12412" s="4"/>
    </row>
    <row r="12413" ht="14.25" customHeight="1">
      <c r="A12413" s="4"/>
      <c r="B12413" s="4"/>
    </row>
    <row r="12414" ht="14.25" customHeight="1">
      <c r="A12414" s="4"/>
      <c r="B12414" s="4"/>
    </row>
    <row r="12415" ht="14.25" customHeight="1">
      <c r="A12415" s="4"/>
      <c r="B12415" s="4"/>
    </row>
    <row r="12416" ht="14.25" customHeight="1">
      <c r="A12416" s="4"/>
      <c r="B12416" s="4"/>
    </row>
    <row r="12417" ht="14.25" customHeight="1">
      <c r="A12417" s="4"/>
      <c r="B12417" s="4"/>
    </row>
    <row r="12418" ht="14.25" customHeight="1">
      <c r="A12418" s="4"/>
      <c r="B12418" s="4"/>
    </row>
    <row r="12419" ht="14.25" customHeight="1">
      <c r="A12419" s="4"/>
      <c r="B12419" s="4"/>
    </row>
    <row r="12420" ht="14.25" customHeight="1">
      <c r="A12420" s="4"/>
      <c r="B12420" s="4"/>
    </row>
    <row r="12421" ht="14.25" customHeight="1">
      <c r="A12421" s="4"/>
      <c r="B12421" s="4"/>
    </row>
    <row r="12422" ht="14.25" customHeight="1">
      <c r="A12422" s="4"/>
      <c r="B12422" s="4"/>
    </row>
    <row r="12423" ht="14.25" customHeight="1">
      <c r="A12423" s="4"/>
      <c r="B12423" s="4"/>
    </row>
    <row r="12424" ht="14.25" customHeight="1">
      <c r="A12424" s="4"/>
      <c r="B12424" s="4"/>
    </row>
    <row r="12425" ht="14.25" customHeight="1">
      <c r="A12425" s="4"/>
      <c r="B12425" s="4"/>
    </row>
    <row r="12426" ht="14.25" customHeight="1">
      <c r="A12426" s="4"/>
      <c r="B12426" s="4"/>
    </row>
    <row r="12427" ht="14.25" customHeight="1">
      <c r="A12427" s="4"/>
      <c r="B12427" s="4"/>
    </row>
    <row r="12428" ht="14.25" customHeight="1">
      <c r="A12428" s="4"/>
      <c r="B12428" s="4"/>
    </row>
    <row r="12429" ht="14.25" customHeight="1">
      <c r="A12429" s="4"/>
      <c r="B12429" s="4"/>
    </row>
    <row r="12430" ht="14.25" customHeight="1">
      <c r="A12430" s="4"/>
      <c r="B12430" s="4"/>
    </row>
    <row r="12431" ht="14.25" customHeight="1">
      <c r="A12431" s="4"/>
      <c r="B12431" s="4"/>
    </row>
    <row r="12432" ht="14.25" customHeight="1">
      <c r="A12432" s="4"/>
      <c r="B12432" s="4"/>
    </row>
    <row r="12433" ht="14.25" customHeight="1">
      <c r="A12433" s="4"/>
      <c r="B12433" s="4"/>
    </row>
    <row r="12434" ht="14.25" customHeight="1">
      <c r="A12434" s="4"/>
      <c r="B12434" s="4"/>
    </row>
    <row r="12435" ht="14.25" customHeight="1">
      <c r="A12435" s="4"/>
      <c r="B12435" s="4"/>
    </row>
    <row r="12436" ht="14.25" customHeight="1">
      <c r="A12436" s="4"/>
      <c r="B12436" s="4"/>
    </row>
    <row r="12437" ht="14.25" customHeight="1">
      <c r="A12437" s="4"/>
      <c r="B12437" s="4"/>
    </row>
    <row r="12438" ht="14.25" customHeight="1">
      <c r="A12438" s="4"/>
      <c r="B12438" s="4"/>
    </row>
    <row r="12439" ht="14.25" customHeight="1">
      <c r="A12439" s="4"/>
      <c r="B12439" s="4"/>
    </row>
    <row r="12440" ht="14.25" customHeight="1">
      <c r="A12440" s="4"/>
      <c r="B12440" s="4"/>
    </row>
    <row r="12441" ht="14.25" customHeight="1">
      <c r="A12441" s="4"/>
      <c r="B12441" s="4"/>
    </row>
    <row r="12442" ht="14.25" customHeight="1">
      <c r="A12442" s="4"/>
      <c r="B12442" s="4"/>
    </row>
    <row r="12443" ht="14.25" customHeight="1">
      <c r="A12443" s="4"/>
      <c r="B12443" s="4"/>
    </row>
    <row r="12444" ht="14.25" customHeight="1">
      <c r="A12444" s="4"/>
      <c r="B12444" s="4"/>
    </row>
    <row r="12445" ht="14.25" customHeight="1">
      <c r="A12445" s="4"/>
      <c r="B12445" s="4"/>
    </row>
    <row r="12446" ht="14.25" customHeight="1">
      <c r="A12446" s="4"/>
      <c r="B12446" s="4"/>
    </row>
    <row r="12447" ht="14.25" customHeight="1">
      <c r="A12447" s="4"/>
      <c r="B12447" s="4"/>
    </row>
    <row r="12448" ht="14.25" customHeight="1">
      <c r="A12448" s="4"/>
      <c r="B12448" s="4"/>
    </row>
    <row r="12449" ht="14.25" customHeight="1">
      <c r="A12449" s="4"/>
      <c r="B12449" s="4"/>
    </row>
    <row r="12450" ht="14.25" customHeight="1">
      <c r="A12450" s="4"/>
      <c r="B12450" s="4"/>
    </row>
    <row r="12451" ht="14.25" customHeight="1">
      <c r="A12451" s="4"/>
      <c r="B12451" s="4"/>
    </row>
    <row r="12452" ht="14.25" customHeight="1">
      <c r="A12452" s="4"/>
      <c r="B12452" s="4"/>
    </row>
    <row r="12453" ht="14.25" customHeight="1">
      <c r="A12453" s="4"/>
      <c r="B12453" s="4"/>
    </row>
    <row r="12454" ht="14.25" customHeight="1">
      <c r="A12454" s="4"/>
      <c r="B12454" s="4"/>
    </row>
    <row r="12455" ht="14.25" customHeight="1">
      <c r="A12455" s="4"/>
      <c r="B12455" s="4"/>
    </row>
    <row r="12456" ht="14.25" customHeight="1">
      <c r="A12456" s="4"/>
      <c r="B12456" s="4"/>
    </row>
    <row r="12457" ht="14.25" customHeight="1">
      <c r="A12457" s="4"/>
      <c r="B12457" s="4"/>
    </row>
    <row r="12458" ht="14.25" customHeight="1">
      <c r="A12458" s="4"/>
      <c r="B12458" s="4"/>
    </row>
    <row r="12459" ht="14.25" customHeight="1">
      <c r="A12459" s="4"/>
      <c r="B12459" s="4"/>
    </row>
    <row r="12460" ht="14.25" customHeight="1">
      <c r="A12460" s="4"/>
      <c r="B12460" s="4"/>
    </row>
    <row r="12461" ht="14.25" customHeight="1">
      <c r="A12461" s="4"/>
      <c r="B12461" s="4"/>
    </row>
    <row r="12462" ht="14.25" customHeight="1">
      <c r="A12462" s="4"/>
      <c r="B12462" s="4"/>
    </row>
    <row r="12463" ht="14.25" customHeight="1">
      <c r="A12463" s="4"/>
      <c r="B12463" s="4"/>
    </row>
    <row r="12464" ht="14.25" customHeight="1">
      <c r="A12464" s="4"/>
      <c r="B12464" s="4"/>
    </row>
    <row r="12465" ht="14.25" customHeight="1">
      <c r="A12465" s="4"/>
      <c r="B12465" s="4"/>
    </row>
    <row r="12466" ht="14.25" customHeight="1">
      <c r="A12466" s="4"/>
      <c r="B12466" s="4"/>
    </row>
    <row r="12467" ht="14.25" customHeight="1">
      <c r="A12467" s="4"/>
      <c r="B12467" s="4"/>
    </row>
    <row r="12468" ht="14.25" customHeight="1">
      <c r="A12468" s="4"/>
      <c r="B12468" s="4"/>
    </row>
    <row r="12469" ht="14.25" customHeight="1">
      <c r="A12469" s="4"/>
      <c r="B12469" s="4"/>
    </row>
    <row r="12470" ht="14.25" customHeight="1">
      <c r="A12470" s="4"/>
      <c r="B12470" s="4"/>
    </row>
    <row r="12471" ht="14.25" customHeight="1">
      <c r="A12471" s="4"/>
      <c r="B12471" s="4"/>
    </row>
    <row r="12472" ht="14.25" customHeight="1">
      <c r="A12472" s="4"/>
      <c r="B12472" s="4"/>
    </row>
    <row r="12473" ht="14.25" customHeight="1">
      <c r="A12473" s="4"/>
      <c r="B12473" s="4"/>
    </row>
    <row r="12474" ht="14.25" customHeight="1">
      <c r="A12474" s="4"/>
      <c r="B12474" s="4"/>
    </row>
    <row r="12475" ht="14.25" customHeight="1">
      <c r="A12475" s="4"/>
      <c r="B12475" s="4"/>
    </row>
    <row r="12476" ht="14.25" customHeight="1">
      <c r="A12476" s="4"/>
      <c r="B12476" s="4"/>
    </row>
    <row r="12477" ht="14.25" customHeight="1">
      <c r="A12477" s="4"/>
      <c r="B12477" s="4"/>
    </row>
    <row r="12478" ht="14.25" customHeight="1">
      <c r="A12478" s="4"/>
      <c r="B12478" s="4"/>
    </row>
    <row r="12479" ht="14.25" customHeight="1">
      <c r="A12479" s="4"/>
      <c r="B12479" s="4"/>
    </row>
    <row r="12480" ht="14.25" customHeight="1">
      <c r="A12480" s="4"/>
      <c r="B12480" s="4"/>
    </row>
    <row r="12481" ht="14.25" customHeight="1">
      <c r="A12481" s="4"/>
      <c r="B12481" s="4"/>
    </row>
    <row r="12482" ht="14.25" customHeight="1">
      <c r="A12482" s="4"/>
      <c r="B12482" s="4"/>
    </row>
    <row r="12483" ht="14.25" customHeight="1">
      <c r="A12483" s="4"/>
      <c r="B12483" s="4"/>
    </row>
    <row r="12484" ht="14.25" customHeight="1">
      <c r="A12484" s="4"/>
      <c r="B12484" s="4"/>
    </row>
    <row r="12485" ht="14.25" customHeight="1">
      <c r="A12485" s="4"/>
      <c r="B12485" s="4"/>
    </row>
    <row r="12486" ht="14.25" customHeight="1">
      <c r="A12486" s="4"/>
      <c r="B12486" s="4"/>
    </row>
    <row r="12487" ht="14.25" customHeight="1">
      <c r="A12487" s="4"/>
      <c r="B12487" s="4"/>
    </row>
    <row r="12488" ht="14.25" customHeight="1">
      <c r="A12488" s="4"/>
      <c r="B12488" s="4"/>
    </row>
    <row r="12489" ht="14.25" customHeight="1">
      <c r="A12489" s="4"/>
      <c r="B12489" s="4"/>
    </row>
    <row r="12490" ht="14.25" customHeight="1">
      <c r="A12490" s="4"/>
      <c r="B12490" s="4"/>
    </row>
    <row r="12491" ht="14.25" customHeight="1">
      <c r="A12491" s="4"/>
      <c r="B12491" s="4"/>
    </row>
    <row r="12492" ht="14.25" customHeight="1">
      <c r="A12492" s="4"/>
      <c r="B12492" s="4"/>
    </row>
    <row r="12493" ht="14.25" customHeight="1">
      <c r="A12493" s="4"/>
      <c r="B12493" s="4"/>
    </row>
    <row r="12494" ht="14.25" customHeight="1">
      <c r="A12494" s="4"/>
      <c r="B12494" s="4"/>
    </row>
    <row r="12495" ht="14.25" customHeight="1">
      <c r="A12495" s="4"/>
      <c r="B12495" s="4"/>
    </row>
    <row r="12496" ht="14.25" customHeight="1">
      <c r="A12496" s="4"/>
      <c r="B12496" s="4"/>
    </row>
    <row r="12497" ht="14.25" customHeight="1">
      <c r="A12497" s="4"/>
      <c r="B12497" s="4"/>
    </row>
    <row r="12498" ht="14.25" customHeight="1">
      <c r="A12498" s="4"/>
      <c r="B12498" s="4"/>
    </row>
    <row r="12499" ht="14.25" customHeight="1">
      <c r="A12499" s="4"/>
      <c r="B12499" s="4"/>
    </row>
    <row r="12500" ht="14.25" customHeight="1">
      <c r="A12500" s="4"/>
      <c r="B12500" s="4"/>
    </row>
    <row r="12501" ht="14.25" customHeight="1">
      <c r="A12501" s="4"/>
      <c r="B12501" s="4"/>
    </row>
    <row r="12502" ht="14.25" customHeight="1">
      <c r="A12502" s="4"/>
      <c r="B12502" s="4"/>
    </row>
    <row r="12503" ht="14.25" customHeight="1">
      <c r="A12503" s="4"/>
      <c r="B12503" s="4"/>
    </row>
    <row r="12504" ht="14.25" customHeight="1">
      <c r="A12504" s="4"/>
      <c r="B12504" s="4"/>
    </row>
    <row r="12505" ht="14.25" customHeight="1">
      <c r="A12505" s="4"/>
      <c r="B12505" s="4"/>
    </row>
    <row r="12506" ht="14.25" customHeight="1">
      <c r="A12506" s="4"/>
      <c r="B12506" s="4"/>
    </row>
    <row r="12507" ht="14.25" customHeight="1">
      <c r="A12507" s="4"/>
      <c r="B12507" s="4"/>
    </row>
    <row r="12508" ht="14.25" customHeight="1">
      <c r="A12508" s="4"/>
      <c r="B12508" s="4"/>
    </row>
    <row r="12509" ht="14.25" customHeight="1">
      <c r="A12509" s="4"/>
      <c r="B12509" s="4"/>
    </row>
    <row r="12510" ht="14.25" customHeight="1">
      <c r="A12510" s="4"/>
      <c r="B12510" s="4"/>
    </row>
    <row r="12511" ht="14.25" customHeight="1">
      <c r="A12511" s="4"/>
      <c r="B12511" s="4"/>
    </row>
    <row r="12512" ht="14.25" customHeight="1">
      <c r="A12512" s="4"/>
      <c r="B12512" s="4"/>
    </row>
    <row r="12513" ht="14.25" customHeight="1">
      <c r="A12513" s="4"/>
      <c r="B12513" s="4"/>
    </row>
    <row r="12514" ht="14.25" customHeight="1">
      <c r="A12514" s="4"/>
      <c r="B12514" s="4"/>
    </row>
    <row r="12515" ht="14.25" customHeight="1">
      <c r="A12515" s="4"/>
      <c r="B12515" s="4"/>
    </row>
    <row r="12516" ht="14.25" customHeight="1">
      <c r="A12516" s="4"/>
      <c r="B12516" s="4"/>
    </row>
    <row r="12517" ht="14.25" customHeight="1">
      <c r="A12517" s="4"/>
      <c r="B12517" s="4"/>
    </row>
    <row r="12518" ht="14.25" customHeight="1">
      <c r="A12518" s="4"/>
      <c r="B12518" s="4"/>
    </row>
    <row r="12519" ht="14.25" customHeight="1">
      <c r="A12519" s="4"/>
      <c r="B12519" s="4"/>
    </row>
    <row r="12520" ht="14.25" customHeight="1">
      <c r="A12520" s="4"/>
      <c r="B12520" s="4"/>
    </row>
    <row r="12521" ht="14.25" customHeight="1">
      <c r="A12521" s="4"/>
      <c r="B12521" s="4"/>
    </row>
    <row r="12522" ht="14.25" customHeight="1">
      <c r="A12522" s="4"/>
      <c r="B12522" s="4"/>
    </row>
    <row r="12523" ht="14.25" customHeight="1">
      <c r="A12523" s="4"/>
      <c r="B12523" s="4"/>
    </row>
    <row r="12524" ht="14.25" customHeight="1">
      <c r="A12524" s="4"/>
      <c r="B12524" s="4"/>
    </row>
    <row r="12525" ht="14.25" customHeight="1">
      <c r="A12525" s="4"/>
      <c r="B12525" s="4"/>
    </row>
    <row r="12526" ht="14.25" customHeight="1">
      <c r="A12526" s="4"/>
      <c r="B12526" s="4"/>
    </row>
    <row r="12527" ht="14.25" customHeight="1">
      <c r="A12527" s="4"/>
      <c r="B12527" s="4"/>
    </row>
    <row r="12528" ht="14.25" customHeight="1">
      <c r="A12528" s="4"/>
      <c r="B12528" s="4"/>
    </row>
    <row r="12529" ht="14.25" customHeight="1">
      <c r="A12529" s="4"/>
      <c r="B12529" s="4"/>
    </row>
    <row r="12530" ht="14.25" customHeight="1">
      <c r="A12530" s="4"/>
      <c r="B12530" s="4"/>
    </row>
    <row r="12531" ht="14.25" customHeight="1">
      <c r="A12531" s="4"/>
      <c r="B12531" s="4"/>
    </row>
    <row r="12532" ht="14.25" customHeight="1">
      <c r="A12532" s="4"/>
      <c r="B12532" s="4"/>
    </row>
    <row r="12533" ht="14.25" customHeight="1">
      <c r="A12533" s="4"/>
      <c r="B12533" s="4"/>
    </row>
    <row r="12534" ht="14.25" customHeight="1">
      <c r="A12534" s="4"/>
      <c r="B12534" s="4"/>
    </row>
    <row r="12535" ht="14.25" customHeight="1">
      <c r="A12535" s="4"/>
      <c r="B12535" s="4"/>
    </row>
    <row r="12536" ht="14.25" customHeight="1">
      <c r="A12536" s="4"/>
      <c r="B12536" s="4"/>
    </row>
    <row r="12537" ht="14.25" customHeight="1">
      <c r="A12537" s="4"/>
      <c r="B12537" s="4"/>
    </row>
    <row r="12538" ht="14.25" customHeight="1">
      <c r="A12538" s="4"/>
      <c r="B12538" s="4"/>
    </row>
    <row r="12539" ht="14.25" customHeight="1">
      <c r="A12539" s="4"/>
      <c r="B12539" s="4"/>
    </row>
    <row r="12540" ht="14.25" customHeight="1">
      <c r="A12540" s="4"/>
      <c r="B12540" s="4"/>
    </row>
    <row r="12541" ht="14.25" customHeight="1">
      <c r="A12541" s="4"/>
      <c r="B12541" s="4"/>
    </row>
    <row r="12542" ht="14.25" customHeight="1">
      <c r="A12542" s="4"/>
      <c r="B12542" s="4"/>
    </row>
    <row r="12543" ht="14.25" customHeight="1">
      <c r="A12543" s="4"/>
      <c r="B12543" s="4"/>
    </row>
    <row r="12544" ht="14.25" customHeight="1">
      <c r="A12544" s="4"/>
      <c r="B12544" s="4"/>
    </row>
    <row r="12545" ht="14.25" customHeight="1">
      <c r="A12545" s="4"/>
      <c r="B12545" s="4"/>
    </row>
    <row r="12546" ht="14.25" customHeight="1">
      <c r="A12546" s="4"/>
      <c r="B12546" s="4"/>
    </row>
    <row r="12547" ht="14.25" customHeight="1">
      <c r="A12547" s="4"/>
      <c r="B12547" s="4"/>
    </row>
    <row r="12548" ht="14.25" customHeight="1">
      <c r="A12548" s="4"/>
      <c r="B12548" s="4"/>
    </row>
    <row r="12549" ht="14.25" customHeight="1">
      <c r="A12549" s="4"/>
      <c r="B12549" s="4"/>
    </row>
    <row r="12550" ht="14.25" customHeight="1">
      <c r="A12550" s="4"/>
      <c r="B12550" s="4"/>
    </row>
    <row r="12551" ht="14.25" customHeight="1">
      <c r="A12551" s="4"/>
      <c r="B12551" s="4"/>
    </row>
    <row r="12552" ht="14.25" customHeight="1">
      <c r="A12552" s="4"/>
      <c r="B12552" s="4"/>
    </row>
    <row r="12553" ht="14.25" customHeight="1">
      <c r="A12553" s="4"/>
      <c r="B12553" s="4"/>
    </row>
    <row r="12554" ht="14.25" customHeight="1">
      <c r="A12554" s="4"/>
      <c r="B12554" s="4"/>
    </row>
    <row r="12555" ht="14.25" customHeight="1">
      <c r="A12555" s="4"/>
      <c r="B12555" s="4"/>
    </row>
    <row r="12556" ht="14.25" customHeight="1">
      <c r="A12556" s="4"/>
      <c r="B12556" s="4"/>
    </row>
    <row r="12557" ht="14.25" customHeight="1">
      <c r="A12557" s="4"/>
      <c r="B12557" s="4"/>
    </row>
    <row r="12558" ht="14.25" customHeight="1">
      <c r="A12558" s="4"/>
      <c r="B12558" s="4"/>
    </row>
    <row r="12559" ht="14.25" customHeight="1">
      <c r="A12559" s="4"/>
      <c r="B12559" s="4"/>
    </row>
    <row r="12560" ht="14.25" customHeight="1">
      <c r="A12560" s="4"/>
      <c r="B12560" s="4"/>
    </row>
    <row r="12561" ht="14.25" customHeight="1">
      <c r="A12561" s="4"/>
      <c r="B12561" s="4"/>
    </row>
    <row r="12562" ht="14.25" customHeight="1">
      <c r="A12562" s="4"/>
      <c r="B12562" s="4"/>
    </row>
    <row r="12563" ht="14.25" customHeight="1">
      <c r="A12563" s="4"/>
      <c r="B12563" s="4"/>
    </row>
    <row r="12564" ht="14.25" customHeight="1">
      <c r="A12564" s="4"/>
      <c r="B12564" s="4"/>
    </row>
    <row r="12565" ht="14.25" customHeight="1">
      <c r="A12565" s="4"/>
      <c r="B12565" s="4"/>
    </row>
    <row r="12566" ht="14.25" customHeight="1">
      <c r="A12566" s="4"/>
      <c r="B12566" s="4"/>
    </row>
    <row r="12567" ht="14.25" customHeight="1">
      <c r="A12567" s="4"/>
      <c r="B12567" s="4"/>
    </row>
    <row r="12568" ht="14.25" customHeight="1">
      <c r="A12568" s="4"/>
      <c r="B12568" s="4"/>
    </row>
    <row r="12569" ht="14.25" customHeight="1">
      <c r="A12569" s="4"/>
      <c r="B12569" s="4"/>
    </row>
    <row r="12570" ht="14.25" customHeight="1">
      <c r="A12570" s="4"/>
      <c r="B12570" s="4"/>
    </row>
    <row r="12571" ht="14.25" customHeight="1">
      <c r="A12571" s="4"/>
      <c r="B12571" s="4"/>
    </row>
    <row r="12572" ht="14.25" customHeight="1">
      <c r="A12572" s="4"/>
      <c r="B12572" s="4"/>
    </row>
    <row r="12573" ht="14.25" customHeight="1">
      <c r="A12573" s="4"/>
      <c r="B12573" s="4"/>
    </row>
    <row r="12574" ht="14.25" customHeight="1">
      <c r="A12574" s="4"/>
      <c r="B12574" s="4"/>
    </row>
    <row r="12575" ht="14.25" customHeight="1">
      <c r="A12575" s="4"/>
      <c r="B12575" s="4"/>
    </row>
    <row r="12576" ht="14.25" customHeight="1">
      <c r="A12576" s="4"/>
      <c r="B12576" s="4"/>
    </row>
    <row r="12577" ht="14.25" customHeight="1">
      <c r="A12577" s="4"/>
      <c r="B12577" s="4"/>
    </row>
    <row r="12578" ht="14.25" customHeight="1">
      <c r="A12578" s="4"/>
      <c r="B12578" s="4"/>
    </row>
    <row r="12579" ht="14.25" customHeight="1">
      <c r="A12579" s="4"/>
      <c r="B12579" s="4"/>
    </row>
    <row r="12580" ht="14.25" customHeight="1">
      <c r="A12580" s="4"/>
      <c r="B12580" s="4"/>
    </row>
    <row r="12581" ht="14.25" customHeight="1">
      <c r="A12581" s="4"/>
      <c r="B12581" s="4"/>
    </row>
    <row r="12582" ht="14.25" customHeight="1">
      <c r="A12582" s="4"/>
      <c r="B12582" s="4"/>
    </row>
    <row r="12583" ht="14.25" customHeight="1">
      <c r="A12583" s="4"/>
      <c r="B12583" s="4"/>
    </row>
    <row r="12584" ht="14.25" customHeight="1">
      <c r="A12584" s="4"/>
      <c r="B12584" s="4"/>
    </row>
    <row r="12585" ht="14.25" customHeight="1">
      <c r="A12585" s="4"/>
      <c r="B12585" s="4"/>
    </row>
    <row r="12586" ht="14.25" customHeight="1">
      <c r="A12586" s="4"/>
      <c r="B12586" s="4"/>
    </row>
    <row r="12587" ht="14.25" customHeight="1">
      <c r="A12587" s="4"/>
      <c r="B12587" s="4"/>
    </row>
    <row r="12588" ht="14.25" customHeight="1">
      <c r="A12588" s="4"/>
      <c r="B12588" s="4"/>
    </row>
    <row r="12589" ht="14.25" customHeight="1">
      <c r="A12589" s="4"/>
      <c r="B12589" s="4"/>
    </row>
    <row r="12590" ht="14.25" customHeight="1">
      <c r="A12590" s="4"/>
      <c r="B12590" s="4"/>
    </row>
    <row r="12591" ht="14.25" customHeight="1">
      <c r="A12591" s="4"/>
      <c r="B12591" s="4"/>
    </row>
    <row r="12592" ht="14.25" customHeight="1">
      <c r="A12592" s="4"/>
      <c r="B12592" s="4"/>
    </row>
    <row r="12593" ht="14.25" customHeight="1">
      <c r="A12593" s="4"/>
      <c r="B12593" s="4"/>
    </row>
    <row r="12594" ht="14.25" customHeight="1">
      <c r="A12594" s="4"/>
      <c r="B12594" s="4"/>
    </row>
    <row r="12595" ht="14.25" customHeight="1">
      <c r="A12595" s="4"/>
      <c r="B12595" s="4"/>
    </row>
    <row r="12596" ht="14.25" customHeight="1">
      <c r="A12596" s="4"/>
      <c r="B12596" s="4"/>
    </row>
    <row r="12597" ht="14.25" customHeight="1">
      <c r="A12597" s="4"/>
      <c r="B12597" s="4"/>
    </row>
    <row r="12598" ht="14.25" customHeight="1">
      <c r="A12598" s="4"/>
      <c r="B12598" s="4"/>
    </row>
    <row r="12599" ht="14.25" customHeight="1">
      <c r="A12599" s="4"/>
      <c r="B12599" s="4"/>
    </row>
    <row r="12600" ht="14.25" customHeight="1">
      <c r="A12600" s="4"/>
      <c r="B12600" s="4"/>
    </row>
    <row r="12601" ht="14.25" customHeight="1">
      <c r="A12601" s="4"/>
      <c r="B12601" s="4"/>
    </row>
    <row r="12602" ht="14.25" customHeight="1">
      <c r="A12602" s="4"/>
      <c r="B12602" s="4"/>
    </row>
    <row r="12603" ht="14.25" customHeight="1">
      <c r="A12603" s="4"/>
      <c r="B12603" s="4"/>
    </row>
    <row r="12604" ht="14.25" customHeight="1">
      <c r="A12604" s="4"/>
      <c r="B12604" s="4"/>
    </row>
    <row r="12605" ht="14.25" customHeight="1">
      <c r="A12605" s="4"/>
      <c r="B12605" s="4"/>
    </row>
    <row r="12606" ht="14.25" customHeight="1">
      <c r="A12606" s="4"/>
      <c r="B12606" s="4"/>
    </row>
    <row r="12607" ht="14.25" customHeight="1">
      <c r="A12607" s="4"/>
      <c r="B12607" s="4"/>
    </row>
    <row r="12608" ht="14.25" customHeight="1">
      <c r="A12608" s="4"/>
      <c r="B12608" s="4"/>
    </row>
    <row r="12609" ht="14.25" customHeight="1">
      <c r="A12609" s="4"/>
      <c r="B12609" s="4"/>
    </row>
    <row r="12610" ht="14.25" customHeight="1">
      <c r="A12610" s="4"/>
      <c r="B12610" s="4"/>
    </row>
    <row r="12611" ht="14.25" customHeight="1">
      <c r="A12611" s="4"/>
      <c r="B12611" s="4"/>
    </row>
    <row r="12612" ht="14.25" customHeight="1">
      <c r="A12612" s="4"/>
      <c r="B12612" s="4"/>
    </row>
    <row r="12613" ht="14.25" customHeight="1">
      <c r="A12613" s="4"/>
      <c r="B12613" s="4"/>
    </row>
    <row r="12614" ht="14.25" customHeight="1">
      <c r="A12614" s="4"/>
      <c r="B12614" s="4"/>
    </row>
    <row r="12615" ht="14.25" customHeight="1">
      <c r="A12615" s="4"/>
      <c r="B12615" s="4"/>
    </row>
    <row r="12616" ht="14.25" customHeight="1">
      <c r="A12616" s="4"/>
      <c r="B12616" s="4"/>
    </row>
    <row r="12617" ht="14.25" customHeight="1">
      <c r="A12617" s="4"/>
      <c r="B12617" s="4"/>
    </row>
    <row r="12618" ht="14.25" customHeight="1">
      <c r="A12618" s="4"/>
      <c r="B12618" s="4"/>
    </row>
    <row r="12619" ht="14.25" customHeight="1">
      <c r="A12619" s="4"/>
      <c r="B12619" s="4"/>
    </row>
    <row r="12620" ht="14.25" customHeight="1">
      <c r="A12620" s="4"/>
      <c r="B12620" s="4"/>
    </row>
    <row r="12621" ht="14.25" customHeight="1">
      <c r="A12621" s="4"/>
      <c r="B12621" s="4"/>
    </row>
    <row r="12622" ht="14.25" customHeight="1">
      <c r="A12622" s="4"/>
      <c r="B12622" s="4"/>
    </row>
    <row r="12623" ht="14.25" customHeight="1">
      <c r="A12623" s="4"/>
      <c r="B12623" s="4"/>
    </row>
    <row r="12624" ht="14.25" customHeight="1">
      <c r="A12624" s="4"/>
      <c r="B12624" s="4"/>
    </row>
    <row r="12625" ht="14.25" customHeight="1">
      <c r="A12625" s="4"/>
      <c r="B12625" s="4"/>
    </row>
    <row r="12626" ht="14.25" customHeight="1">
      <c r="A12626" s="4"/>
      <c r="B12626" s="4"/>
    </row>
    <row r="12627" ht="14.25" customHeight="1">
      <c r="A12627" s="4"/>
      <c r="B12627" s="4"/>
    </row>
    <row r="12628" ht="14.25" customHeight="1">
      <c r="A12628" s="4"/>
      <c r="B12628" s="4"/>
    </row>
    <row r="12629" ht="14.25" customHeight="1">
      <c r="A12629" s="4"/>
      <c r="B12629" s="4"/>
    </row>
    <row r="12630" ht="14.25" customHeight="1">
      <c r="A12630" s="4"/>
      <c r="B12630" s="4"/>
    </row>
    <row r="12631" ht="14.25" customHeight="1">
      <c r="A12631" s="4"/>
      <c r="B12631" s="4"/>
    </row>
    <row r="12632" ht="14.25" customHeight="1">
      <c r="A12632" s="4"/>
      <c r="B12632" s="4"/>
    </row>
    <row r="12633" ht="14.25" customHeight="1">
      <c r="A12633" s="4"/>
      <c r="B12633" s="4"/>
    </row>
    <row r="12634" ht="14.25" customHeight="1">
      <c r="A12634" s="4"/>
      <c r="B12634" s="4"/>
    </row>
    <row r="12635" ht="14.25" customHeight="1">
      <c r="A12635" s="4"/>
      <c r="B12635" s="4"/>
    </row>
    <row r="12636" ht="14.25" customHeight="1">
      <c r="A12636" s="4"/>
      <c r="B12636" s="4"/>
    </row>
    <row r="12637" ht="14.25" customHeight="1">
      <c r="A12637" s="4"/>
      <c r="B12637" s="4"/>
    </row>
    <row r="12638" ht="14.25" customHeight="1">
      <c r="A12638" s="4"/>
      <c r="B12638" s="4"/>
    </row>
    <row r="12639" ht="14.25" customHeight="1">
      <c r="A12639" s="4"/>
      <c r="B12639" s="4"/>
    </row>
    <row r="12640" ht="14.25" customHeight="1">
      <c r="A12640" s="4"/>
      <c r="B12640" s="4"/>
    </row>
    <row r="12641" ht="14.25" customHeight="1">
      <c r="A12641" s="4"/>
      <c r="B12641" s="4"/>
    </row>
    <row r="12642" ht="14.25" customHeight="1">
      <c r="A12642" s="4"/>
      <c r="B12642" s="4"/>
    </row>
    <row r="12643" ht="14.25" customHeight="1">
      <c r="A12643" s="4"/>
      <c r="B12643" s="4"/>
    </row>
    <row r="12644" ht="14.25" customHeight="1">
      <c r="A12644" s="4"/>
      <c r="B12644" s="4"/>
    </row>
    <row r="12645" ht="14.25" customHeight="1">
      <c r="A12645" s="4"/>
      <c r="B12645" s="4"/>
    </row>
    <row r="12646" ht="14.25" customHeight="1">
      <c r="A12646" s="4"/>
      <c r="B12646" s="4"/>
    </row>
    <row r="12647" ht="14.25" customHeight="1">
      <c r="A12647" s="4"/>
      <c r="B12647" s="4"/>
    </row>
    <row r="12648" ht="14.25" customHeight="1">
      <c r="A12648" s="4"/>
      <c r="B12648" s="4"/>
    </row>
    <row r="12649" ht="14.25" customHeight="1">
      <c r="A12649" s="4"/>
      <c r="B12649" s="4"/>
    </row>
    <row r="12650" ht="14.25" customHeight="1">
      <c r="A12650" s="4"/>
      <c r="B12650" s="4"/>
    </row>
    <row r="12651" ht="14.25" customHeight="1">
      <c r="A12651" s="4"/>
      <c r="B12651" s="4"/>
    </row>
    <row r="12652" ht="14.25" customHeight="1">
      <c r="A12652" s="4"/>
      <c r="B12652" s="4"/>
    </row>
    <row r="12653" ht="14.25" customHeight="1">
      <c r="A12653" s="4"/>
      <c r="B12653" s="4"/>
    </row>
    <row r="12654" ht="14.25" customHeight="1">
      <c r="A12654" s="4"/>
      <c r="B12654" s="4"/>
    </row>
    <row r="12655" ht="14.25" customHeight="1">
      <c r="A12655" s="4"/>
      <c r="B12655" s="4"/>
    </row>
    <row r="12656" ht="14.25" customHeight="1">
      <c r="A12656" s="4"/>
      <c r="B12656" s="4"/>
    </row>
    <row r="12657" ht="14.25" customHeight="1">
      <c r="A12657" s="4"/>
      <c r="B12657" s="4"/>
    </row>
    <row r="12658" ht="14.25" customHeight="1">
      <c r="A12658" s="4"/>
      <c r="B12658" s="4"/>
    </row>
    <row r="12659" ht="14.25" customHeight="1">
      <c r="A12659" s="4"/>
      <c r="B12659" s="4"/>
    </row>
    <row r="12660" ht="14.25" customHeight="1">
      <c r="A12660" s="4"/>
      <c r="B12660" s="4"/>
    </row>
    <row r="12661" ht="14.25" customHeight="1">
      <c r="A12661" s="4"/>
      <c r="B12661" s="4"/>
    </row>
    <row r="12662" ht="14.25" customHeight="1">
      <c r="A12662" s="4"/>
      <c r="B12662" s="4"/>
    </row>
    <row r="12663" ht="14.25" customHeight="1">
      <c r="A12663" s="4"/>
      <c r="B12663" s="4"/>
    </row>
    <row r="12664" ht="14.25" customHeight="1">
      <c r="A12664" s="4"/>
      <c r="B12664" s="4"/>
    </row>
    <row r="12665" ht="14.25" customHeight="1">
      <c r="A12665" s="4"/>
      <c r="B12665" s="4"/>
    </row>
    <row r="12666" ht="14.25" customHeight="1">
      <c r="A12666" s="4"/>
      <c r="B12666" s="4"/>
    </row>
    <row r="12667" ht="14.25" customHeight="1">
      <c r="A12667" s="4"/>
      <c r="B12667" s="4"/>
    </row>
    <row r="12668" ht="14.25" customHeight="1">
      <c r="A12668" s="4"/>
      <c r="B12668" s="4"/>
    </row>
    <row r="12669" ht="14.25" customHeight="1">
      <c r="A12669" s="4"/>
      <c r="B12669" s="4"/>
    </row>
    <row r="12670" ht="14.25" customHeight="1">
      <c r="A12670" s="4"/>
      <c r="B12670" s="4"/>
    </row>
    <row r="12671" ht="14.25" customHeight="1">
      <c r="A12671" s="4"/>
      <c r="B12671" s="4"/>
    </row>
    <row r="12672" ht="14.25" customHeight="1">
      <c r="A12672" s="4"/>
      <c r="B12672" s="4"/>
    </row>
    <row r="12673" ht="14.25" customHeight="1">
      <c r="A12673" s="4"/>
      <c r="B12673" s="4"/>
    </row>
    <row r="12674" ht="14.25" customHeight="1">
      <c r="A12674" s="4"/>
      <c r="B12674" s="4"/>
    </row>
    <row r="12675" ht="14.25" customHeight="1">
      <c r="A12675" s="4"/>
      <c r="B12675" s="4"/>
    </row>
    <row r="12676" ht="14.25" customHeight="1">
      <c r="A12676" s="4"/>
      <c r="B12676" s="4"/>
    </row>
    <row r="12677" ht="14.25" customHeight="1">
      <c r="A12677" s="4"/>
      <c r="B12677" s="4"/>
    </row>
    <row r="12678" ht="14.25" customHeight="1">
      <c r="A12678" s="4"/>
      <c r="B12678" s="4"/>
    </row>
    <row r="12679" ht="14.25" customHeight="1">
      <c r="A12679" s="4"/>
      <c r="B12679" s="4"/>
    </row>
    <row r="12680" ht="14.25" customHeight="1">
      <c r="A12680" s="4"/>
      <c r="B12680" s="4"/>
    </row>
    <row r="12681" ht="14.25" customHeight="1">
      <c r="A12681" s="4"/>
      <c r="B12681" s="4"/>
    </row>
    <row r="12682" ht="14.25" customHeight="1">
      <c r="A12682" s="4"/>
      <c r="B12682" s="4"/>
    </row>
    <row r="12683" ht="14.25" customHeight="1">
      <c r="A12683" s="4"/>
      <c r="B12683" s="4"/>
    </row>
    <row r="12684" ht="14.25" customHeight="1">
      <c r="A12684" s="4"/>
      <c r="B12684" s="4"/>
    </row>
    <row r="12685" ht="14.25" customHeight="1">
      <c r="A12685" s="4"/>
      <c r="B12685" s="4"/>
    </row>
    <row r="12686" ht="14.25" customHeight="1">
      <c r="A12686" s="4"/>
      <c r="B12686" s="4"/>
    </row>
    <row r="12687" ht="14.25" customHeight="1">
      <c r="A12687" s="4"/>
      <c r="B12687" s="4"/>
    </row>
    <row r="12688" ht="14.25" customHeight="1">
      <c r="A12688" s="4"/>
      <c r="B12688" s="4"/>
    </row>
    <row r="12689" ht="14.25" customHeight="1">
      <c r="A12689" s="4"/>
      <c r="B12689" s="4"/>
    </row>
    <row r="12690" ht="14.25" customHeight="1">
      <c r="A12690" s="4"/>
      <c r="B12690" s="4"/>
    </row>
    <row r="12691" ht="14.25" customHeight="1">
      <c r="A12691" s="4"/>
      <c r="B12691" s="4"/>
    </row>
    <row r="12692" ht="14.25" customHeight="1">
      <c r="A12692" s="4"/>
      <c r="B12692" s="4"/>
    </row>
    <row r="12693" ht="14.25" customHeight="1">
      <c r="A12693" s="4"/>
      <c r="B12693" s="4"/>
    </row>
    <row r="12694" ht="14.25" customHeight="1">
      <c r="A12694" s="4"/>
      <c r="B12694" s="4"/>
    </row>
    <row r="12695" ht="14.25" customHeight="1">
      <c r="A12695" s="4"/>
      <c r="B12695" s="4"/>
    </row>
    <row r="12696" ht="14.25" customHeight="1">
      <c r="A12696" s="4"/>
      <c r="B12696" s="4"/>
    </row>
    <row r="12697" ht="14.25" customHeight="1">
      <c r="A12697" s="4"/>
      <c r="B12697" s="4"/>
    </row>
    <row r="12698" ht="14.25" customHeight="1">
      <c r="A12698" s="4"/>
      <c r="B12698" s="4"/>
    </row>
    <row r="12699" ht="14.25" customHeight="1">
      <c r="A12699" s="4"/>
      <c r="B12699" s="4"/>
    </row>
    <row r="12700" ht="14.25" customHeight="1">
      <c r="A12700" s="4"/>
      <c r="B12700" s="4"/>
    </row>
    <row r="12701" ht="14.25" customHeight="1">
      <c r="A12701" s="4"/>
      <c r="B12701" s="4"/>
    </row>
    <row r="12702" ht="14.25" customHeight="1">
      <c r="A12702" s="4"/>
      <c r="B12702" s="4"/>
    </row>
    <row r="12703" ht="14.25" customHeight="1">
      <c r="A12703" s="4"/>
      <c r="B12703" s="4"/>
    </row>
    <row r="12704" ht="14.25" customHeight="1">
      <c r="A12704" s="4"/>
      <c r="B12704" s="4"/>
    </row>
    <row r="12705" ht="14.25" customHeight="1">
      <c r="A12705" s="4"/>
      <c r="B12705" s="4"/>
    </row>
    <row r="12706" ht="14.25" customHeight="1">
      <c r="A12706" s="4"/>
      <c r="B12706" s="4"/>
    </row>
    <row r="12707" ht="14.25" customHeight="1">
      <c r="A12707" s="4"/>
      <c r="B12707" s="4"/>
    </row>
    <row r="12708" ht="14.25" customHeight="1">
      <c r="A12708" s="4"/>
      <c r="B12708" s="4"/>
    </row>
    <row r="12709" ht="14.25" customHeight="1">
      <c r="A12709" s="4"/>
      <c r="B12709" s="4"/>
    </row>
    <row r="12710" ht="14.25" customHeight="1">
      <c r="A12710" s="4"/>
      <c r="B12710" s="4"/>
    </row>
    <row r="12711" ht="14.25" customHeight="1">
      <c r="A12711" s="4"/>
      <c r="B12711" s="4"/>
    </row>
    <row r="12712" ht="14.25" customHeight="1">
      <c r="A12712" s="4"/>
      <c r="B12712" s="4"/>
    </row>
    <row r="12713" ht="14.25" customHeight="1">
      <c r="A12713" s="4"/>
      <c r="B12713" s="4"/>
    </row>
    <row r="12714" ht="14.25" customHeight="1">
      <c r="A12714" s="4"/>
      <c r="B12714" s="4"/>
    </row>
    <row r="12715" ht="14.25" customHeight="1">
      <c r="A12715" s="4"/>
      <c r="B12715" s="4"/>
    </row>
    <row r="12716" ht="14.25" customHeight="1">
      <c r="A12716" s="4"/>
      <c r="B12716" s="4"/>
    </row>
    <row r="12717" ht="14.25" customHeight="1">
      <c r="A12717" s="4"/>
      <c r="B12717" s="4"/>
    </row>
    <row r="12718" ht="14.25" customHeight="1">
      <c r="A12718" s="4"/>
      <c r="B12718" s="4"/>
    </row>
    <row r="12719" ht="14.25" customHeight="1">
      <c r="A12719" s="4"/>
      <c r="B12719" s="4"/>
    </row>
    <row r="12720" ht="14.25" customHeight="1">
      <c r="A12720" s="4"/>
      <c r="B12720" s="4"/>
    </row>
    <row r="12721" ht="14.25" customHeight="1">
      <c r="A12721" s="4"/>
      <c r="B12721" s="4"/>
    </row>
    <row r="12722" ht="14.25" customHeight="1">
      <c r="A12722" s="4"/>
      <c r="B12722" s="4"/>
    </row>
    <row r="12723" ht="14.25" customHeight="1">
      <c r="A12723" s="4"/>
      <c r="B12723" s="4"/>
    </row>
    <row r="12724" ht="14.25" customHeight="1">
      <c r="A12724" s="4"/>
      <c r="B12724" s="4"/>
    </row>
    <row r="12725" ht="14.25" customHeight="1">
      <c r="A12725" s="4"/>
      <c r="B12725" s="4"/>
    </row>
    <row r="12726" ht="14.25" customHeight="1">
      <c r="A12726" s="4"/>
      <c r="B12726" s="4"/>
    </row>
    <row r="12727" ht="14.25" customHeight="1">
      <c r="A12727" s="4"/>
      <c r="B12727" s="4"/>
    </row>
    <row r="12728" ht="14.25" customHeight="1">
      <c r="A12728" s="4"/>
      <c r="B12728" s="4"/>
    </row>
    <row r="12729" ht="14.25" customHeight="1">
      <c r="A12729" s="4"/>
      <c r="B12729" s="4"/>
    </row>
    <row r="12730" ht="14.25" customHeight="1">
      <c r="A12730" s="4"/>
      <c r="B12730" s="4"/>
    </row>
    <row r="12731" ht="14.25" customHeight="1">
      <c r="A12731" s="4"/>
      <c r="B12731" s="4"/>
    </row>
    <row r="12732" ht="14.25" customHeight="1">
      <c r="A12732" s="4"/>
      <c r="B12732" s="4"/>
    </row>
    <row r="12733" ht="14.25" customHeight="1">
      <c r="A12733" s="4"/>
      <c r="B12733" s="4"/>
    </row>
    <row r="12734" ht="14.25" customHeight="1">
      <c r="A12734" s="4"/>
      <c r="B12734" s="4"/>
    </row>
    <row r="12735" ht="14.25" customHeight="1">
      <c r="A12735" s="4"/>
      <c r="B12735" s="4"/>
    </row>
    <row r="12736" ht="14.25" customHeight="1">
      <c r="A12736" s="4"/>
      <c r="B12736" s="4"/>
    </row>
    <row r="12737" ht="14.25" customHeight="1">
      <c r="A12737" s="4"/>
      <c r="B12737" s="4"/>
    </row>
    <row r="12738" ht="14.25" customHeight="1">
      <c r="A12738" s="4"/>
      <c r="B12738" s="4"/>
    </row>
    <row r="12739" ht="14.25" customHeight="1">
      <c r="A12739" s="4"/>
      <c r="B12739" s="4"/>
    </row>
    <row r="12740" ht="14.25" customHeight="1">
      <c r="A12740" s="4"/>
      <c r="B12740" s="4"/>
    </row>
    <row r="12741" ht="14.25" customHeight="1">
      <c r="A12741" s="4"/>
      <c r="B12741" s="4"/>
    </row>
    <row r="12742" ht="14.25" customHeight="1">
      <c r="A12742" s="4"/>
      <c r="B12742" s="4"/>
    </row>
    <row r="12743" ht="14.25" customHeight="1">
      <c r="A12743" s="4"/>
      <c r="B12743" s="4"/>
    </row>
    <row r="12744" ht="14.25" customHeight="1">
      <c r="A12744" s="4"/>
      <c r="B12744" s="4"/>
    </row>
    <row r="12745" ht="14.25" customHeight="1">
      <c r="A12745" s="4"/>
      <c r="B12745" s="4"/>
    </row>
    <row r="12746" ht="14.25" customHeight="1">
      <c r="A12746" s="4"/>
      <c r="B12746" s="4"/>
    </row>
    <row r="12747" ht="14.25" customHeight="1">
      <c r="A12747" s="4"/>
      <c r="B12747" s="4"/>
    </row>
    <row r="12748" ht="14.25" customHeight="1">
      <c r="A12748" s="4"/>
      <c r="B12748" s="4"/>
    </row>
    <row r="12749" ht="14.25" customHeight="1">
      <c r="A12749" s="4"/>
      <c r="B12749" s="4"/>
    </row>
    <row r="12750" ht="14.25" customHeight="1">
      <c r="A12750" s="4"/>
      <c r="B12750" s="4"/>
    </row>
    <row r="12751" ht="14.25" customHeight="1">
      <c r="A12751" s="4"/>
      <c r="B12751" s="4"/>
    </row>
    <row r="12752" ht="14.25" customHeight="1">
      <c r="A12752" s="4"/>
      <c r="B12752" s="4"/>
    </row>
    <row r="12753" ht="14.25" customHeight="1">
      <c r="A12753" s="4"/>
      <c r="B12753" s="4"/>
    </row>
    <row r="12754" ht="14.25" customHeight="1">
      <c r="A12754" s="4"/>
      <c r="B12754" s="4"/>
    </row>
    <row r="12755" ht="14.25" customHeight="1">
      <c r="A12755" s="4"/>
      <c r="B12755" s="4"/>
    </row>
    <row r="12756" ht="14.25" customHeight="1">
      <c r="A12756" s="4"/>
      <c r="B12756" s="4"/>
    </row>
    <row r="12757" ht="14.25" customHeight="1">
      <c r="A12757" s="4"/>
      <c r="B12757" s="4"/>
    </row>
    <row r="12758" ht="14.25" customHeight="1">
      <c r="A12758" s="4"/>
      <c r="B12758" s="4"/>
    </row>
    <row r="12759" ht="14.25" customHeight="1">
      <c r="A12759" s="4"/>
      <c r="B12759" s="4"/>
    </row>
    <row r="12760" ht="14.25" customHeight="1">
      <c r="A12760" s="4"/>
      <c r="B12760" s="4"/>
    </row>
    <row r="12761" ht="14.25" customHeight="1">
      <c r="A12761" s="4"/>
      <c r="B12761" s="4"/>
    </row>
    <row r="12762" ht="14.25" customHeight="1">
      <c r="A12762" s="4"/>
      <c r="B12762" s="4"/>
    </row>
    <row r="12763" ht="14.25" customHeight="1">
      <c r="A12763" s="4"/>
      <c r="B12763" s="4"/>
    </row>
    <row r="12764" ht="14.25" customHeight="1">
      <c r="A12764" s="4"/>
      <c r="B12764" s="4"/>
    </row>
    <row r="12765" ht="14.25" customHeight="1">
      <c r="A12765" s="4"/>
      <c r="B12765" s="4"/>
    </row>
    <row r="12766" ht="14.25" customHeight="1">
      <c r="A12766" s="4"/>
      <c r="B12766" s="4"/>
    </row>
    <row r="12767" ht="14.25" customHeight="1">
      <c r="A12767" s="4"/>
      <c r="B12767" s="4"/>
    </row>
    <row r="12768" ht="14.25" customHeight="1">
      <c r="A12768" s="4"/>
      <c r="B12768" s="4"/>
    </row>
    <row r="12769" ht="14.25" customHeight="1">
      <c r="A12769" s="4"/>
      <c r="B12769" s="4"/>
    </row>
    <row r="12770" ht="14.25" customHeight="1">
      <c r="A12770" s="4"/>
      <c r="B12770" s="4"/>
    </row>
    <row r="12771" ht="14.25" customHeight="1">
      <c r="A12771" s="4"/>
      <c r="B12771" s="4"/>
    </row>
    <row r="12772" ht="14.25" customHeight="1">
      <c r="A12772" s="4"/>
      <c r="B12772" s="4"/>
    </row>
    <row r="12773" ht="14.25" customHeight="1">
      <c r="A12773" s="4"/>
      <c r="B12773" s="4"/>
    </row>
    <row r="12774" ht="14.25" customHeight="1">
      <c r="A12774" s="4"/>
      <c r="B12774" s="4"/>
    </row>
    <row r="12775" ht="14.25" customHeight="1">
      <c r="A12775" s="4"/>
      <c r="B12775" s="4"/>
    </row>
    <row r="12776" ht="14.25" customHeight="1">
      <c r="A12776" s="4"/>
      <c r="B12776" s="4"/>
    </row>
    <row r="12777" ht="14.25" customHeight="1">
      <c r="A12777" s="4"/>
      <c r="B12777" s="4"/>
    </row>
    <row r="12778" ht="14.25" customHeight="1">
      <c r="A12778" s="4"/>
      <c r="B12778" s="4"/>
    </row>
    <row r="12779" ht="14.25" customHeight="1">
      <c r="A12779" s="4"/>
      <c r="B12779" s="4"/>
    </row>
    <row r="12780" ht="14.25" customHeight="1">
      <c r="A12780" s="4"/>
      <c r="B12780" s="4"/>
    </row>
    <row r="12781" ht="14.25" customHeight="1">
      <c r="A12781" s="4"/>
      <c r="B12781" s="4"/>
    </row>
    <row r="12782" ht="14.25" customHeight="1">
      <c r="A12782" s="4"/>
      <c r="B12782" s="4"/>
    </row>
    <row r="12783" ht="14.25" customHeight="1">
      <c r="A12783" s="4"/>
      <c r="B12783" s="4"/>
    </row>
    <row r="12784" ht="14.25" customHeight="1">
      <c r="A12784" s="4"/>
      <c r="B12784" s="4"/>
    </row>
    <row r="12785" ht="14.25" customHeight="1">
      <c r="A12785" s="4"/>
      <c r="B12785" s="4"/>
    </row>
    <row r="12786" ht="14.25" customHeight="1">
      <c r="A12786" s="4"/>
      <c r="B12786" s="4"/>
    </row>
    <row r="12787" ht="14.25" customHeight="1">
      <c r="A12787" s="4"/>
      <c r="B12787" s="4"/>
    </row>
    <row r="12788" ht="14.25" customHeight="1">
      <c r="A12788" s="4"/>
      <c r="B12788" s="4"/>
    </row>
    <row r="12789" ht="14.25" customHeight="1">
      <c r="A12789" s="4"/>
      <c r="B12789" s="4"/>
    </row>
    <row r="12790" ht="14.25" customHeight="1">
      <c r="A12790" s="4"/>
      <c r="B12790" s="4"/>
    </row>
    <row r="12791" ht="14.25" customHeight="1">
      <c r="A12791" s="4"/>
      <c r="B12791" s="4"/>
    </row>
    <row r="12792" ht="14.25" customHeight="1">
      <c r="A12792" s="4"/>
      <c r="B12792" s="4"/>
    </row>
    <row r="12793" ht="14.25" customHeight="1">
      <c r="A12793" s="4"/>
      <c r="B12793" s="4"/>
    </row>
    <row r="12794" ht="14.25" customHeight="1">
      <c r="A12794" s="4"/>
      <c r="B12794" s="4"/>
    </row>
    <row r="12795" ht="14.25" customHeight="1">
      <c r="A12795" s="4"/>
      <c r="B12795" s="4"/>
    </row>
    <row r="12796" ht="14.25" customHeight="1">
      <c r="A12796" s="4"/>
      <c r="B12796" s="4"/>
    </row>
    <row r="12797" ht="14.25" customHeight="1">
      <c r="A12797" s="4"/>
      <c r="B12797" s="4"/>
    </row>
    <row r="12798" ht="14.25" customHeight="1">
      <c r="A12798" s="4"/>
      <c r="B12798" s="4"/>
    </row>
    <row r="12799" ht="14.25" customHeight="1">
      <c r="A12799" s="4"/>
      <c r="B12799" s="4"/>
    </row>
    <row r="12800" ht="14.25" customHeight="1">
      <c r="A12800" s="4"/>
      <c r="B12800" s="4"/>
    </row>
    <row r="12801" ht="14.25" customHeight="1">
      <c r="A12801" s="4"/>
      <c r="B12801" s="4"/>
    </row>
    <row r="12802" ht="14.25" customHeight="1">
      <c r="A12802" s="4"/>
      <c r="B12802" s="4"/>
    </row>
    <row r="12803" ht="14.25" customHeight="1">
      <c r="A12803" s="4"/>
      <c r="B12803" s="4"/>
    </row>
    <row r="12804" ht="14.25" customHeight="1">
      <c r="A12804" s="4"/>
      <c r="B12804" s="4"/>
    </row>
    <row r="12805" ht="14.25" customHeight="1">
      <c r="A12805" s="4"/>
      <c r="B12805" s="4"/>
    </row>
    <row r="12806" ht="14.25" customHeight="1">
      <c r="A12806" s="4"/>
      <c r="B12806" s="4"/>
    </row>
    <row r="12807" ht="14.25" customHeight="1">
      <c r="A12807" s="4"/>
      <c r="B12807" s="4"/>
    </row>
    <row r="12808" ht="14.25" customHeight="1">
      <c r="A12808" s="4"/>
      <c r="B12808" s="4"/>
    </row>
    <row r="12809" ht="14.25" customHeight="1">
      <c r="A12809" s="4"/>
      <c r="B12809" s="4"/>
    </row>
    <row r="12810" ht="14.25" customHeight="1">
      <c r="A12810" s="4"/>
      <c r="B12810" s="4"/>
    </row>
    <row r="12811" ht="14.25" customHeight="1">
      <c r="A12811" s="4"/>
      <c r="B12811" s="4"/>
    </row>
    <row r="12812" ht="14.25" customHeight="1">
      <c r="A12812" s="4"/>
      <c r="B12812" s="4"/>
    </row>
    <row r="12813" ht="14.25" customHeight="1">
      <c r="A12813" s="4"/>
      <c r="B12813" s="4"/>
    </row>
    <row r="12814" ht="14.25" customHeight="1">
      <c r="A12814" s="4"/>
      <c r="B12814" s="4"/>
    </row>
    <row r="12815" ht="14.25" customHeight="1">
      <c r="A12815" s="4"/>
      <c r="B12815" s="4"/>
    </row>
    <row r="12816" ht="14.25" customHeight="1">
      <c r="A12816" s="4"/>
      <c r="B12816" s="4"/>
    </row>
    <row r="12817" ht="14.25" customHeight="1">
      <c r="A12817" s="4"/>
      <c r="B12817" s="4"/>
    </row>
    <row r="12818" ht="14.25" customHeight="1">
      <c r="A12818" s="4"/>
      <c r="B12818" s="4"/>
    </row>
    <row r="12819" ht="14.25" customHeight="1">
      <c r="A12819" s="4"/>
      <c r="B12819" s="4"/>
    </row>
    <row r="12820" ht="14.25" customHeight="1">
      <c r="A12820" s="4"/>
      <c r="B12820" s="4"/>
    </row>
    <row r="12821" ht="14.25" customHeight="1">
      <c r="A12821" s="4"/>
      <c r="B12821" s="4"/>
    </row>
    <row r="12822" ht="14.25" customHeight="1">
      <c r="A12822" s="4"/>
      <c r="B12822" s="4"/>
    </row>
    <row r="12823" ht="14.25" customHeight="1">
      <c r="A12823" s="4"/>
      <c r="B12823" s="4"/>
    </row>
    <row r="12824" ht="14.25" customHeight="1">
      <c r="A12824" s="4"/>
      <c r="B12824" s="4"/>
    </row>
    <row r="12825" ht="14.25" customHeight="1">
      <c r="A12825" s="4"/>
      <c r="B12825" s="4"/>
    </row>
    <row r="12826" ht="14.25" customHeight="1">
      <c r="A12826" s="4"/>
      <c r="B12826" s="4"/>
    </row>
    <row r="12827" ht="14.25" customHeight="1">
      <c r="A12827" s="4"/>
      <c r="B12827" s="4"/>
    </row>
    <row r="12828" ht="14.25" customHeight="1">
      <c r="A12828" s="4"/>
      <c r="B12828" s="4"/>
    </row>
    <row r="12829" ht="14.25" customHeight="1">
      <c r="A12829" s="4"/>
      <c r="B12829" s="4"/>
    </row>
    <row r="12830" ht="14.25" customHeight="1">
      <c r="A12830" s="4"/>
      <c r="B12830" s="4"/>
    </row>
    <row r="12831" ht="14.25" customHeight="1">
      <c r="A12831" s="4"/>
      <c r="B12831" s="4"/>
    </row>
    <row r="12832" ht="14.25" customHeight="1">
      <c r="A12832" s="4"/>
      <c r="B12832" s="4"/>
    </row>
    <row r="12833" ht="14.25" customHeight="1">
      <c r="A12833" s="4"/>
      <c r="B12833" s="4"/>
    </row>
    <row r="12834" ht="14.25" customHeight="1">
      <c r="A12834" s="4"/>
      <c r="B12834" s="4"/>
    </row>
    <row r="12835" ht="14.25" customHeight="1">
      <c r="A12835" s="4"/>
      <c r="B12835" s="4"/>
    </row>
    <row r="12836" ht="14.25" customHeight="1">
      <c r="A12836" s="4"/>
      <c r="B12836" s="4"/>
    </row>
    <row r="12837" ht="14.25" customHeight="1">
      <c r="A12837" s="4"/>
      <c r="B12837" s="4"/>
    </row>
    <row r="12838" ht="14.25" customHeight="1">
      <c r="A12838" s="4"/>
      <c r="B12838" s="4"/>
    </row>
    <row r="12839" ht="14.25" customHeight="1">
      <c r="A12839" s="4"/>
      <c r="B12839" s="4"/>
    </row>
    <row r="12840" ht="14.25" customHeight="1">
      <c r="A12840" s="4"/>
      <c r="B12840" s="4"/>
    </row>
    <row r="12841" ht="14.25" customHeight="1">
      <c r="A12841" s="4"/>
      <c r="B12841" s="4"/>
    </row>
    <row r="12842" ht="14.25" customHeight="1">
      <c r="A12842" s="4"/>
      <c r="B12842" s="4"/>
    </row>
    <row r="12843" ht="14.25" customHeight="1">
      <c r="A12843" s="4"/>
      <c r="B12843" s="4"/>
    </row>
    <row r="12844" ht="14.25" customHeight="1">
      <c r="A12844" s="4"/>
      <c r="B12844" s="4"/>
    </row>
    <row r="12845" ht="14.25" customHeight="1">
      <c r="A12845" s="4"/>
      <c r="B12845" s="4"/>
    </row>
    <row r="12846" ht="14.25" customHeight="1">
      <c r="A12846" s="4"/>
      <c r="B12846" s="4"/>
    </row>
    <row r="12847" ht="14.25" customHeight="1">
      <c r="A12847" s="4"/>
      <c r="B12847" s="4"/>
    </row>
    <row r="12848" ht="14.25" customHeight="1">
      <c r="A12848" s="4"/>
      <c r="B12848" s="4"/>
    </row>
    <row r="12849" ht="14.25" customHeight="1">
      <c r="A12849" s="4"/>
      <c r="B12849" s="4"/>
    </row>
    <row r="12850" ht="14.25" customHeight="1">
      <c r="A12850" s="4"/>
      <c r="B12850" s="4"/>
    </row>
    <row r="12851" ht="14.25" customHeight="1">
      <c r="A12851" s="4"/>
      <c r="B12851" s="4"/>
    </row>
    <row r="12852" ht="14.25" customHeight="1">
      <c r="A12852" s="4"/>
      <c r="B12852" s="4"/>
    </row>
    <row r="12853" ht="14.25" customHeight="1">
      <c r="A12853" s="4"/>
      <c r="B12853" s="4"/>
    </row>
    <row r="12854" ht="14.25" customHeight="1">
      <c r="A12854" s="4"/>
      <c r="B12854" s="4"/>
    </row>
    <row r="12855" ht="14.25" customHeight="1">
      <c r="A12855" s="4"/>
      <c r="B12855" s="4"/>
    </row>
    <row r="12856" ht="14.25" customHeight="1">
      <c r="A12856" s="4"/>
      <c r="B12856" s="4"/>
    </row>
    <row r="12857" ht="14.25" customHeight="1">
      <c r="A12857" s="4"/>
      <c r="B12857" s="4"/>
    </row>
    <row r="12858" ht="14.25" customHeight="1">
      <c r="A12858" s="4"/>
      <c r="B12858" s="4"/>
    </row>
    <row r="12859" ht="14.25" customHeight="1">
      <c r="A12859" s="4"/>
      <c r="B12859" s="4"/>
    </row>
    <row r="12860" ht="14.25" customHeight="1">
      <c r="A12860" s="4"/>
      <c r="B12860" s="4"/>
    </row>
    <row r="12861" ht="14.25" customHeight="1">
      <c r="A12861" s="4"/>
      <c r="B12861" s="4"/>
    </row>
    <row r="12862" ht="14.25" customHeight="1">
      <c r="A12862" s="4"/>
      <c r="B12862" s="4"/>
    </row>
    <row r="12863" ht="14.25" customHeight="1">
      <c r="A12863" s="4"/>
      <c r="B12863" s="4"/>
    </row>
    <row r="12864" ht="14.25" customHeight="1">
      <c r="A12864" s="4"/>
      <c r="B12864" s="4"/>
    </row>
    <row r="12865" ht="14.25" customHeight="1">
      <c r="A12865" s="4"/>
      <c r="B12865" s="4"/>
    </row>
    <row r="12866" ht="14.25" customHeight="1">
      <c r="A12866" s="4"/>
      <c r="B12866" s="4"/>
    </row>
    <row r="12867" ht="14.25" customHeight="1">
      <c r="A12867" s="4"/>
      <c r="B12867" s="4"/>
    </row>
    <row r="12868" ht="14.25" customHeight="1">
      <c r="A12868" s="4"/>
      <c r="B12868" s="4"/>
    </row>
    <row r="12869" ht="14.25" customHeight="1">
      <c r="A12869" s="4"/>
      <c r="B12869" s="4"/>
    </row>
    <row r="12870" ht="14.25" customHeight="1">
      <c r="A12870" s="4"/>
      <c r="B12870" s="4"/>
    </row>
    <row r="12871" ht="14.25" customHeight="1">
      <c r="A12871" s="4"/>
      <c r="B12871" s="4"/>
    </row>
    <row r="12872" ht="14.25" customHeight="1">
      <c r="A12872" s="4"/>
      <c r="B12872" s="4"/>
    </row>
    <row r="12873" ht="14.25" customHeight="1">
      <c r="A12873" s="4"/>
      <c r="B12873" s="4"/>
    </row>
    <row r="12874" ht="14.25" customHeight="1">
      <c r="A12874" s="4"/>
      <c r="B12874" s="4"/>
    </row>
    <row r="12875" ht="14.25" customHeight="1">
      <c r="A12875" s="4"/>
      <c r="B12875" s="4"/>
    </row>
    <row r="12876" ht="14.25" customHeight="1">
      <c r="A12876" s="4"/>
      <c r="B12876" s="4"/>
    </row>
    <row r="12877" ht="14.25" customHeight="1">
      <c r="A12877" s="4"/>
      <c r="B12877" s="4"/>
    </row>
    <row r="12878" ht="14.25" customHeight="1">
      <c r="A12878" s="4"/>
      <c r="B12878" s="4"/>
    </row>
    <row r="12879" ht="14.25" customHeight="1">
      <c r="A12879" s="4"/>
      <c r="B12879" s="4"/>
    </row>
    <row r="12880" ht="14.25" customHeight="1">
      <c r="A12880" s="4"/>
      <c r="B12880" s="4"/>
    </row>
    <row r="12881" ht="14.25" customHeight="1">
      <c r="A12881" s="4"/>
      <c r="B12881" s="4"/>
    </row>
    <row r="12882" ht="14.25" customHeight="1">
      <c r="A12882" s="4"/>
      <c r="B12882" s="4"/>
    </row>
    <row r="12883" ht="14.25" customHeight="1">
      <c r="A12883" s="4"/>
      <c r="B12883" s="4"/>
    </row>
    <row r="12884" ht="14.25" customHeight="1">
      <c r="A12884" s="4"/>
      <c r="B12884" s="4"/>
    </row>
    <row r="12885" ht="14.25" customHeight="1">
      <c r="A12885" s="4"/>
      <c r="B12885" s="4"/>
    </row>
    <row r="12886" ht="14.25" customHeight="1">
      <c r="A12886" s="4"/>
      <c r="B12886" s="4"/>
    </row>
    <row r="12887" ht="14.25" customHeight="1">
      <c r="A12887" s="4"/>
      <c r="B12887" s="4"/>
    </row>
    <row r="12888" ht="14.25" customHeight="1">
      <c r="A12888" s="4"/>
      <c r="B12888" s="4"/>
    </row>
    <row r="12889" ht="14.25" customHeight="1">
      <c r="A12889" s="4"/>
      <c r="B12889" s="4"/>
    </row>
    <row r="12890" ht="14.25" customHeight="1">
      <c r="A12890" s="4"/>
      <c r="B12890" s="4"/>
    </row>
    <row r="12891" ht="14.25" customHeight="1">
      <c r="A12891" s="4"/>
      <c r="B12891" s="4"/>
    </row>
    <row r="12892" ht="14.25" customHeight="1">
      <c r="A12892" s="4"/>
      <c r="B12892" s="4"/>
    </row>
    <row r="12893" ht="14.25" customHeight="1">
      <c r="A12893" s="4"/>
      <c r="B12893" s="4"/>
    </row>
    <row r="12894" ht="14.25" customHeight="1">
      <c r="A12894" s="4"/>
      <c r="B12894" s="4"/>
    </row>
    <row r="12895" ht="14.25" customHeight="1">
      <c r="A12895" s="4"/>
      <c r="B12895" s="4"/>
    </row>
    <row r="12896" ht="14.25" customHeight="1">
      <c r="A12896" s="4"/>
      <c r="B12896" s="4"/>
    </row>
    <row r="12897" ht="14.25" customHeight="1">
      <c r="A12897" s="4"/>
      <c r="B12897" s="4"/>
    </row>
    <row r="12898" ht="14.25" customHeight="1">
      <c r="A12898" s="4"/>
      <c r="B12898" s="4"/>
    </row>
    <row r="12899" ht="14.25" customHeight="1">
      <c r="A12899" s="4"/>
      <c r="B12899" s="4"/>
    </row>
    <row r="12900" ht="14.25" customHeight="1">
      <c r="A12900" s="4"/>
      <c r="B12900" s="4"/>
    </row>
    <row r="12901" ht="14.25" customHeight="1">
      <c r="A12901" s="4"/>
      <c r="B12901" s="4"/>
    </row>
    <row r="12902" ht="14.25" customHeight="1">
      <c r="A12902" s="4"/>
      <c r="B12902" s="4"/>
    </row>
    <row r="12903" ht="14.25" customHeight="1">
      <c r="A12903" s="4"/>
      <c r="B12903" s="4"/>
    </row>
    <row r="12904" ht="14.25" customHeight="1">
      <c r="A12904" s="4"/>
      <c r="B12904" s="4"/>
    </row>
    <row r="12905" ht="14.25" customHeight="1">
      <c r="A12905" s="4"/>
      <c r="B12905" s="4"/>
    </row>
    <row r="12906" ht="14.25" customHeight="1">
      <c r="A12906" s="4"/>
      <c r="B12906" s="4"/>
    </row>
    <row r="12907" ht="14.25" customHeight="1">
      <c r="A12907" s="4"/>
      <c r="B12907" s="4"/>
    </row>
    <row r="12908" ht="14.25" customHeight="1">
      <c r="A12908" s="4"/>
      <c r="B12908" s="4"/>
    </row>
    <row r="12909" ht="14.25" customHeight="1">
      <c r="A12909" s="4"/>
      <c r="B12909" s="4"/>
    </row>
    <row r="12910" ht="14.25" customHeight="1">
      <c r="A12910" s="4"/>
      <c r="B12910" s="4"/>
    </row>
    <row r="12911" ht="14.25" customHeight="1">
      <c r="A12911" s="4"/>
      <c r="B12911" s="4"/>
    </row>
    <row r="12912" ht="14.25" customHeight="1">
      <c r="A12912" s="4"/>
      <c r="B12912" s="4"/>
    </row>
    <row r="12913" ht="14.25" customHeight="1">
      <c r="A12913" s="4"/>
      <c r="B12913" s="4"/>
    </row>
    <row r="12914" ht="14.25" customHeight="1">
      <c r="A12914" s="4"/>
      <c r="B12914" s="4"/>
    </row>
    <row r="12915" ht="14.25" customHeight="1">
      <c r="A12915" s="4"/>
      <c r="B12915" s="4"/>
    </row>
    <row r="12916" ht="14.25" customHeight="1">
      <c r="A12916" s="4"/>
      <c r="B12916" s="4"/>
    </row>
    <row r="12917" ht="14.25" customHeight="1">
      <c r="A12917" s="4"/>
      <c r="B12917" s="4"/>
    </row>
    <row r="12918" ht="14.25" customHeight="1">
      <c r="A12918" s="4"/>
      <c r="B12918" s="4"/>
    </row>
    <row r="12919" ht="14.25" customHeight="1">
      <c r="A12919" s="4"/>
      <c r="B12919" s="4"/>
    </row>
    <row r="12920" ht="14.25" customHeight="1">
      <c r="A12920" s="4"/>
      <c r="B12920" s="4"/>
    </row>
    <row r="12921" ht="14.25" customHeight="1">
      <c r="A12921" s="4"/>
      <c r="B12921" s="4"/>
    </row>
    <row r="12922" ht="14.25" customHeight="1">
      <c r="A12922" s="4"/>
      <c r="B12922" s="4"/>
    </row>
    <row r="12923" ht="14.25" customHeight="1">
      <c r="A12923" s="4"/>
      <c r="B12923" s="4"/>
    </row>
    <row r="12924" ht="14.25" customHeight="1">
      <c r="A12924" s="4"/>
      <c r="B12924" s="4"/>
    </row>
    <row r="12925" ht="14.25" customHeight="1">
      <c r="A12925" s="4"/>
      <c r="B12925" s="4"/>
    </row>
    <row r="12926" ht="14.25" customHeight="1">
      <c r="A12926" s="4"/>
      <c r="B12926" s="4"/>
    </row>
    <row r="12927" ht="14.25" customHeight="1">
      <c r="A12927" s="4"/>
      <c r="B12927" s="4"/>
    </row>
    <row r="12928" ht="14.25" customHeight="1">
      <c r="A12928" s="4"/>
      <c r="B12928" s="4"/>
    </row>
    <row r="12929" ht="14.25" customHeight="1">
      <c r="A12929" s="4"/>
      <c r="B12929" s="4"/>
    </row>
    <row r="12930" ht="14.25" customHeight="1">
      <c r="A12930" s="4"/>
      <c r="B12930" s="4"/>
    </row>
    <row r="12931" ht="14.25" customHeight="1">
      <c r="A12931" s="4"/>
      <c r="B12931" s="4"/>
    </row>
    <row r="12932" ht="14.25" customHeight="1">
      <c r="A12932" s="4"/>
      <c r="B12932" s="4"/>
    </row>
    <row r="12933" ht="14.25" customHeight="1">
      <c r="A12933" s="4"/>
      <c r="B12933" s="4"/>
    </row>
    <row r="12934" ht="14.25" customHeight="1">
      <c r="A12934" s="4"/>
      <c r="B12934" s="4"/>
    </row>
    <row r="12935" ht="14.25" customHeight="1">
      <c r="A12935" s="4"/>
      <c r="B12935" s="4"/>
    </row>
    <row r="12936" ht="14.25" customHeight="1">
      <c r="A12936" s="4"/>
      <c r="B12936" s="4"/>
    </row>
    <row r="12937" ht="14.25" customHeight="1">
      <c r="A12937" s="4"/>
      <c r="B12937" s="4"/>
    </row>
    <row r="12938" ht="14.25" customHeight="1">
      <c r="A12938" s="4"/>
      <c r="B12938" s="4"/>
    </row>
    <row r="12939" ht="14.25" customHeight="1">
      <c r="A12939" s="4"/>
      <c r="B12939" s="4"/>
    </row>
    <row r="12940" ht="14.25" customHeight="1">
      <c r="A12940" s="4"/>
      <c r="B12940" s="4"/>
    </row>
    <row r="12941" ht="14.25" customHeight="1">
      <c r="A12941" s="4"/>
      <c r="B12941" s="4"/>
    </row>
    <row r="12942" ht="14.25" customHeight="1">
      <c r="A12942" s="4"/>
      <c r="B12942" s="4"/>
    </row>
    <row r="12943" ht="14.25" customHeight="1">
      <c r="A12943" s="4"/>
      <c r="B12943" s="4"/>
    </row>
    <row r="12944" ht="14.25" customHeight="1">
      <c r="A12944" s="4"/>
      <c r="B12944" s="4"/>
    </row>
    <row r="12945" ht="14.25" customHeight="1">
      <c r="A12945" s="4"/>
      <c r="B12945" s="4"/>
    </row>
    <row r="12946" ht="14.25" customHeight="1">
      <c r="A12946" s="4"/>
      <c r="B12946" s="4"/>
    </row>
    <row r="12947" ht="14.25" customHeight="1">
      <c r="A12947" s="4"/>
      <c r="B12947" s="4"/>
    </row>
    <row r="12948" ht="14.25" customHeight="1">
      <c r="A12948" s="4"/>
      <c r="B12948" s="4"/>
    </row>
    <row r="12949" ht="14.25" customHeight="1">
      <c r="A12949" s="4"/>
      <c r="B12949" s="4"/>
    </row>
    <row r="12950" ht="14.25" customHeight="1">
      <c r="A12950" s="4"/>
      <c r="B12950" s="4"/>
    </row>
    <row r="12951" ht="14.25" customHeight="1">
      <c r="A12951" s="4"/>
      <c r="B12951" s="4"/>
    </row>
    <row r="12952" ht="14.25" customHeight="1">
      <c r="A12952" s="4"/>
      <c r="B12952" s="4"/>
    </row>
    <row r="12953" ht="14.25" customHeight="1">
      <c r="A12953" s="4"/>
      <c r="B12953" s="4"/>
    </row>
    <row r="12954" ht="14.25" customHeight="1">
      <c r="A12954" s="4"/>
      <c r="B12954" s="4"/>
    </row>
    <row r="12955" ht="14.25" customHeight="1">
      <c r="A12955" s="4"/>
      <c r="B12955" s="4"/>
    </row>
    <row r="12956" ht="14.25" customHeight="1">
      <c r="A12956" s="4"/>
      <c r="B12956" s="4"/>
    </row>
    <row r="12957" ht="14.25" customHeight="1">
      <c r="A12957" s="4"/>
      <c r="B12957" s="4"/>
    </row>
    <row r="12958" ht="14.25" customHeight="1">
      <c r="A12958" s="4"/>
      <c r="B12958" s="4"/>
    </row>
    <row r="12959" ht="14.25" customHeight="1">
      <c r="A12959" s="4"/>
      <c r="B12959" s="4"/>
    </row>
    <row r="12960" ht="14.25" customHeight="1">
      <c r="A12960" s="4"/>
      <c r="B12960" s="4"/>
    </row>
    <row r="12961" ht="14.25" customHeight="1">
      <c r="A12961" s="4"/>
      <c r="B12961" s="4"/>
    </row>
    <row r="12962" ht="14.25" customHeight="1">
      <c r="A12962" s="4"/>
      <c r="B12962" s="4"/>
    </row>
    <row r="12963" ht="14.25" customHeight="1">
      <c r="A12963" s="4"/>
      <c r="B12963" s="4"/>
    </row>
    <row r="12964" ht="14.25" customHeight="1">
      <c r="A12964" s="4"/>
      <c r="B12964" s="4"/>
    </row>
    <row r="12965" ht="14.25" customHeight="1">
      <c r="A12965" s="4"/>
      <c r="B12965" s="4"/>
    </row>
    <row r="12966" ht="14.25" customHeight="1">
      <c r="A12966" s="4"/>
      <c r="B12966" s="4"/>
    </row>
    <row r="12967" ht="14.25" customHeight="1">
      <c r="A12967" s="4"/>
      <c r="B12967" s="4"/>
    </row>
    <row r="12968" ht="14.25" customHeight="1">
      <c r="A12968" s="4"/>
      <c r="B12968" s="4"/>
    </row>
    <row r="12969" ht="14.25" customHeight="1">
      <c r="A12969" s="4"/>
      <c r="B12969" s="4"/>
    </row>
    <row r="12970" ht="14.25" customHeight="1">
      <c r="A12970" s="4"/>
      <c r="B12970" s="4"/>
    </row>
    <row r="12971" ht="14.25" customHeight="1">
      <c r="A12971" s="4"/>
      <c r="B12971" s="4"/>
    </row>
    <row r="12972" ht="14.25" customHeight="1">
      <c r="A12972" s="4"/>
      <c r="B12972" s="4"/>
    </row>
    <row r="12973" ht="14.25" customHeight="1">
      <c r="A12973" s="4"/>
      <c r="B12973" s="4"/>
    </row>
    <row r="12974" ht="14.25" customHeight="1">
      <c r="A12974" s="4"/>
      <c r="B12974" s="4"/>
    </row>
    <row r="12975" ht="14.25" customHeight="1">
      <c r="A12975" s="4"/>
      <c r="B12975" s="4"/>
    </row>
    <row r="12976" ht="14.25" customHeight="1">
      <c r="A12976" s="4"/>
      <c r="B12976" s="4"/>
    </row>
    <row r="12977" ht="14.25" customHeight="1">
      <c r="A12977" s="4"/>
      <c r="B12977" s="4"/>
    </row>
    <row r="12978" ht="14.25" customHeight="1">
      <c r="A12978" s="4"/>
      <c r="B12978" s="4"/>
    </row>
    <row r="12979" ht="14.25" customHeight="1">
      <c r="A12979" s="4"/>
      <c r="B12979" s="4"/>
    </row>
    <row r="12980" ht="14.25" customHeight="1">
      <c r="A12980" s="4"/>
      <c r="B12980" s="4"/>
    </row>
    <row r="12981" ht="14.25" customHeight="1">
      <c r="A12981" s="4"/>
      <c r="B12981" s="4"/>
    </row>
    <row r="12982" ht="14.25" customHeight="1">
      <c r="A12982" s="4"/>
      <c r="B12982" s="4"/>
    </row>
    <row r="12983" ht="14.25" customHeight="1">
      <c r="A12983" s="4"/>
      <c r="B12983" s="4"/>
    </row>
    <row r="12984" ht="14.25" customHeight="1">
      <c r="A12984" s="4"/>
      <c r="B12984" s="4"/>
    </row>
    <row r="12985" ht="14.25" customHeight="1">
      <c r="A12985" s="4"/>
      <c r="B12985" s="4"/>
    </row>
    <row r="12986" ht="14.25" customHeight="1">
      <c r="A12986" s="4"/>
      <c r="B12986" s="4"/>
    </row>
    <row r="12987" ht="14.25" customHeight="1">
      <c r="A12987" s="4"/>
      <c r="B12987" s="4"/>
    </row>
    <row r="12988" ht="14.25" customHeight="1">
      <c r="A12988" s="4"/>
      <c r="B12988" s="4"/>
    </row>
    <row r="12989" ht="14.25" customHeight="1">
      <c r="A12989" s="4"/>
      <c r="B12989" s="4"/>
    </row>
    <row r="12990" ht="14.25" customHeight="1">
      <c r="A12990" s="4"/>
      <c r="B12990" s="4"/>
    </row>
    <row r="12991" ht="14.25" customHeight="1">
      <c r="A12991" s="4"/>
      <c r="B12991" s="4"/>
    </row>
    <row r="12992" ht="14.25" customHeight="1">
      <c r="A12992" s="4"/>
      <c r="B12992" s="4"/>
    </row>
    <row r="12993" ht="14.25" customHeight="1">
      <c r="A12993" s="4"/>
      <c r="B12993" s="4"/>
    </row>
    <row r="12994" ht="14.25" customHeight="1">
      <c r="A12994" s="4"/>
      <c r="B12994" s="4"/>
    </row>
    <row r="12995" ht="14.25" customHeight="1">
      <c r="A12995" s="4"/>
      <c r="B12995" s="4"/>
    </row>
    <row r="12996" ht="14.25" customHeight="1">
      <c r="A12996" s="4"/>
      <c r="B12996" s="4"/>
    </row>
    <row r="12997" ht="14.25" customHeight="1">
      <c r="A12997" s="4"/>
      <c r="B12997" s="4"/>
    </row>
    <row r="12998" ht="14.25" customHeight="1">
      <c r="A12998" s="4"/>
      <c r="B12998" s="4"/>
    </row>
    <row r="12999" ht="14.25" customHeight="1">
      <c r="A12999" s="4"/>
      <c r="B12999" s="4"/>
    </row>
    <row r="13000" ht="14.25" customHeight="1">
      <c r="A13000" s="4"/>
      <c r="B13000" s="4"/>
    </row>
    <row r="13001" ht="14.25" customHeight="1">
      <c r="A13001" s="4"/>
      <c r="B13001" s="4"/>
    </row>
    <row r="13002" ht="14.25" customHeight="1">
      <c r="A13002" s="4"/>
      <c r="B13002" s="4"/>
    </row>
    <row r="13003" ht="14.25" customHeight="1">
      <c r="A13003" s="4"/>
      <c r="B13003" s="4"/>
    </row>
    <row r="13004" ht="14.25" customHeight="1">
      <c r="A13004" s="4"/>
      <c r="B13004" s="4"/>
    </row>
    <row r="13005" ht="14.25" customHeight="1">
      <c r="A13005" s="4"/>
      <c r="B13005" s="4"/>
    </row>
    <row r="13006" ht="14.25" customHeight="1">
      <c r="A13006" s="4"/>
      <c r="B13006" s="4"/>
    </row>
    <row r="13007" ht="14.25" customHeight="1">
      <c r="A13007" s="4"/>
      <c r="B13007" s="4"/>
    </row>
    <row r="13008" ht="14.25" customHeight="1">
      <c r="A13008" s="4"/>
      <c r="B13008" s="4"/>
    </row>
    <row r="13009" ht="14.25" customHeight="1">
      <c r="A13009" s="4"/>
      <c r="B13009" s="4"/>
    </row>
    <row r="13010" ht="14.25" customHeight="1">
      <c r="A13010" s="4"/>
      <c r="B13010" s="4"/>
    </row>
    <row r="13011" ht="14.25" customHeight="1">
      <c r="A13011" s="4"/>
      <c r="B13011" s="4"/>
    </row>
    <row r="13012" ht="14.25" customHeight="1">
      <c r="A13012" s="4"/>
      <c r="B13012" s="4"/>
    </row>
    <row r="13013" ht="14.25" customHeight="1">
      <c r="A13013" s="4"/>
      <c r="B13013" s="4"/>
    </row>
    <row r="13014" ht="14.25" customHeight="1">
      <c r="A13014" s="4"/>
      <c r="B13014" s="4"/>
    </row>
    <row r="13015" ht="14.25" customHeight="1">
      <c r="A13015" s="4"/>
      <c r="B13015" s="4"/>
    </row>
    <row r="13016" ht="14.25" customHeight="1">
      <c r="A13016" s="4"/>
      <c r="B13016" s="4"/>
    </row>
    <row r="13017" ht="14.25" customHeight="1">
      <c r="A13017" s="4"/>
      <c r="B13017" s="4"/>
    </row>
    <row r="13018" ht="14.25" customHeight="1">
      <c r="A13018" s="4"/>
      <c r="B13018" s="4"/>
    </row>
    <row r="13019" ht="14.25" customHeight="1">
      <c r="A13019" s="4"/>
      <c r="B13019" s="4"/>
    </row>
    <row r="13020" ht="14.25" customHeight="1">
      <c r="A13020" s="4"/>
      <c r="B13020" s="4"/>
    </row>
    <row r="13021" ht="14.25" customHeight="1">
      <c r="A13021" s="4"/>
      <c r="B13021" s="4"/>
    </row>
    <row r="13022" ht="14.25" customHeight="1">
      <c r="A13022" s="4"/>
      <c r="B13022" s="4"/>
    </row>
    <row r="13023" ht="14.25" customHeight="1">
      <c r="A13023" s="4"/>
      <c r="B13023" s="4"/>
    </row>
    <row r="13024" ht="14.25" customHeight="1">
      <c r="A13024" s="4"/>
      <c r="B13024" s="4"/>
    </row>
    <row r="13025" ht="14.25" customHeight="1">
      <c r="A13025" s="4"/>
      <c r="B13025" s="4"/>
    </row>
    <row r="13026" ht="14.25" customHeight="1">
      <c r="A13026" s="4"/>
      <c r="B13026" s="4"/>
    </row>
    <row r="13027" ht="14.25" customHeight="1">
      <c r="A13027" s="4"/>
      <c r="B13027" s="4"/>
    </row>
    <row r="13028" ht="14.25" customHeight="1">
      <c r="A13028" s="4"/>
      <c r="B13028" s="4"/>
    </row>
    <row r="13029" ht="14.25" customHeight="1">
      <c r="A13029" s="4"/>
      <c r="B13029" s="4"/>
    </row>
    <row r="13030" ht="14.25" customHeight="1">
      <c r="A13030" s="4"/>
      <c r="B13030" s="4"/>
    </row>
    <row r="13031" ht="14.25" customHeight="1">
      <c r="A13031" s="4"/>
      <c r="B13031" s="4"/>
    </row>
    <row r="13032" ht="14.25" customHeight="1">
      <c r="A13032" s="4"/>
      <c r="B13032" s="4"/>
    </row>
    <row r="13033" ht="14.25" customHeight="1">
      <c r="A13033" s="4"/>
      <c r="B13033" s="4"/>
    </row>
    <row r="13034" ht="14.25" customHeight="1">
      <c r="A13034" s="4"/>
      <c r="B13034" s="4"/>
    </row>
    <row r="13035" ht="14.25" customHeight="1">
      <c r="A13035" s="4"/>
      <c r="B13035" s="4"/>
    </row>
    <row r="13036" ht="14.25" customHeight="1">
      <c r="A13036" s="4"/>
      <c r="B13036" s="4"/>
    </row>
    <row r="13037" ht="14.25" customHeight="1">
      <c r="A13037" s="4"/>
      <c r="B13037" s="4"/>
    </row>
    <row r="13038" ht="14.25" customHeight="1">
      <c r="A13038" s="4"/>
      <c r="B13038" s="4"/>
    </row>
    <row r="13039" ht="14.25" customHeight="1">
      <c r="A13039" s="4"/>
      <c r="B13039" s="4"/>
    </row>
    <row r="13040" ht="14.25" customHeight="1">
      <c r="A13040" s="4"/>
      <c r="B13040" s="4"/>
    </row>
    <row r="13041" ht="14.25" customHeight="1">
      <c r="A13041" s="4"/>
      <c r="B13041" s="4"/>
    </row>
    <row r="13042" ht="14.25" customHeight="1">
      <c r="A13042" s="4"/>
      <c r="B13042" s="4"/>
    </row>
    <row r="13043" ht="14.25" customHeight="1">
      <c r="A13043" s="4"/>
      <c r="B13043" s="4"/>
    </row>
    <row r="13044" ht="14.25" customHeight="1">
      <c r="A13044" s="4"/>
      <c r="B13044" s="4"/>
    </row>
    <row r="13045" ht="14.25" customHeight="1">
      <c r="A13045" s="4"/>
      <c r="B13045" s="4"/>
    </row>
    <row r="13046" ht="14.25" customHeight="1">
      <c r="A13046" s="4"/>
      <c r="B13046" s="4"/>
    </row>
    <row r="13047" ht="14.25" customHeight="1">
      <c r="A13047" s="4"/>
      <c r="B13047" s="4"/>
    </row>
    <row r="13048" ht="14.25" customHeight="1">
      <c r="A13048" s="4"/>
      <c r="B13048" s="4"/>
    </row>
    <row r="13049" ht="14.25" customHeight="1">
      <c r="A13049" s="4"/>
      <c r="B13049" s="4"/>
    </row>
    <row r="13050" ht="14.25" customHeight="1">
      <c r="A13050" s="4"/>
      <c r="B13050" s="4"/>
    </row>
    <row r="13051" ht="14.25" customHeight="1">
      <c r="A13051" s="4"/>
      <c r="B13051" s="4"/>
    </row>
    <row r="13052" ht="14.25" customHeight="1">
      <c r="A13052" s="4"/>
      <c r="B13052" s="4"/>
    </row>
    <row r="13053" ht="14.25" customHeight="1">
      <c r="A13053" s="4"/>
      <c r="B13053" s="4"/>
    </row>
    <row r="13054" ht="14.25" customHeight="1">
      <c r="A13054" s="4"/>
      <c r="B13054" s="4"/>
    </row>
    <row r="13055" ht="14.25" customHeight="1">
      <c r="A13055" s="4"/>
      <c r="B13055" s="4"/>
    </row>
    <row r="13056" ht="14.25" customHeight="1">
      <c r="A13056" s="4"/>
      <c r="B13056" s="4"/>
    </row>
    <row r="13057" ht="14.25" customHeight="1">
      <c r="A13057" s="4"/>
      <c r="B13057" s="4"/>
    </row>
    <row r="13058" ht="14.25" customHeight="1">
      <c r="A13058" s="4"/>
      <c r="B13058" s="4"/>
    </row>
    <row r="13059" ht="14.25" customHeight="1">
      <c r="A13059" s="4"/>
      <c r="B13059" s="4"/>
    </row>
    <row r="13060" ht="14.25" customHeight="1">
      <c r="A13060" s="4"/>
      <c r="B13060" s="4"/>
    </row>
    <row r="13061" ht="14.25" customHeight="1">
      <c r="A13061" s="4"/>
      <c r="B13061" s="4"/>
    </row>
    <row r="13062" ht="14.25" customHeight="1">
      <c r="A13062" s="4"/>
      <c r="B13062" s="4"/>
    </row>
    <row r="13063" ht="14.25" customHeight="1">
      <c r="A13063" s="4"/>
      <c r="B13063" s="4"/>
    </row>
    <row r="13064" ht="14.25" customHeight="1">
      <c r="A13064" s="4"/>
      <c r="B13064" s="4"/>
    </row>
    <row r="13065" ht="14.25" customHeight="1">
      <c r="A13065" s="4"/>
      <c r="B13065" s="4"/>
    </row>
    <row r="13066" ht="14.25" customHeight="1">
      <c r="A13066" s="4"/>
      <c r="B13066" s="4"/>
    </row>
    <row r="13067" ht="14.25" customHeight="1">
      <c r="A13067" s="4"/>
      <c r="B13067" s="4"/>
    </row>
    <row r="13068" ht="14.25" customHeight="1">
      <c r="A13068" s="4"/>
      <c r="B13068" s="4"/>
    </row>
    <row r="13069" ht="14.25" customHeight="1">
      <c r="A13069" s="4"/>
      <c r="B13069" s="4"/>
    </row>
    <row r="13070" ht="14.25" customHeight="1">
      <c r="A13070" s="4"/>
      <c r="B13070" s="4"/>
    </row>
    <row r="13071" ht="14.25" customHeight="1">
      <c r="A13071" s="4"/>
      <c r="B13071" s="4"/>
    </row>
    <row r="13072" ht="14.25" customHeight="1">
      <c r="A13072" s="4"/>
      <c r="B13072" s="4"/>
    </row>
    <row r="13073" ht="14.25" customHeight="1">
      <c r="A13073" s="4"/>
      <c r="B13073" s="4"/>
    </row>
    <row r="13074" ht="14.25" customHeight="1">
      <c r="A13074" s="4"/>
      <c r="B13074" s="4"/>
    </row>
    <row r="13075" ht="14.25" customHeight="1">
      <c r="A13075" s="4"/>
      <c r="B13075" s="4"/>
    </row>
    <row r="13076" ht="14.25" customHeight="1">
      <c r="A13076" s="4"/>
      <c r="B13076" s="4"/>
    </row>
    <row r="13077" ht="14.25" customHeight="1">
      <c r="A13077" s="4"/>
      <c r="B13077" s="4"/>
    </row>
    <row r="13078" ht="14.25" customHeight="1">
      <c r="A13078" s="4"/>
      <c r="B13078" s="4"/>
    </row>
    <row r="13079" ht="14.25" customHeight="1">
      <c r="A13079" s="4"/>
      <c r="B13079" s="4"/>
    </row>
    <row r="13080" ht="14.25" customHeight="1">
      <c r="A13080" s="4"/>
      <c r="B13080" s="4"/>
    </row>
    <row r="13081" ht="14.25" customHeight="1">
      <c r="A13081" s="4"/>
      <c r="B13081" s="4"/>
    </row>
    <row r="13082" ht="14.25" customHeight="1">
      <c r="A13082" s="4"/>
      <c r="B13082" s="4"/>
    </row>
    <row r="13083" ht="14.25" customHeight="1">
      <c r="A13083" s="4"/>
      <c r="B13083" s="4"/>
    </row>
    <row r="13084" ht="14.25" customHeight="1">
      <c r="A13084" s="4"/>
      <c r="B13084" s="4"/>
    </row>
    <row r="13085" ht="14.25" customHeight="1">
      <c r="A13085" s="4"/>
      <c r="B13085" s="4"/>
    </row>
    <row r="13086" ht="14.25" customHeight="1">
      <c r="A13086" s="4"/>
      <c r="B13086" s="4"/>
    </row>
    <row r="13087" ht="14.25" customHeight="1">
      <c r="A13087" s="4"/>
      <c r="B13087" s="4"/>
    </row>
    <row r="13088" ht="14.25" customHeight="1">
      <c r="A13088" s="4"/>
      <c r="B13088" s="4"/>
    </row>
    <row r="13089" ht="14.25" customHeight="1">
      <c r="A13089" s="4"/>
      <c r="B13089" s="4"/>
    </row>
    <row r="13090" ht="14.25" customHeight="1">
      <c r="A13090" s="4"/>
      <c r="B13090" s="4"/>
    </row>
    <row r="13091" ht="14.25" customHeight="1">
      <c r="A13091" s="4"/>
      <c r="B13091" s="4"/>
    </row>
    <row r="13092" ht="14.25" customHeight="1">
      <c r="A13092" s="4"/>
      <c r="B13092" s="4"/>
    </row>
    <row r="13093" ht="14.25" customHeight="1">
      <c r="A13093" s="4"/>
      <c r="B13093" s="4"/>
    </row>
    <row r="13094" ht="14.25" customHeight="1">
      <c r="A13094" s="4"/>
      <c r="B13094" s="4"/>
    </row>
    <row r="13095" ht="14.25" customHeight="1">
      <c r="A13095" s="4"/>
      <c r="B13095" s="4"/>
    </row>
    <row r="13096" ht="14.25" customHeight="1">
      <c r="A13096" s="4"/>
      <c r="B13096" s="4"/>
    </row>
    <row r="13097" ht="14.25" customHeight="1">
      <c r="A13097" s="4"/>
      <c r="B13097" s="4"/>
    </row>
    <row r="13098" ht="14.25" customHeight="1">
      <c r="A13098" s="4"/>
      <c r="B13098" s="4"/>
    </row>
    <row r="13099" ht="14.25" customHeight="1">
      <c r="A13099" s="4"/>
      <c r="B13099" s="4"/>
    </row>
    <row r="13100" ht="14.25" customHeight="1">
      <c r="A13100" s="4"/>
      <c r="B13100" s="4"/>
    </row>
    <row r="13101" ht="14.25" customHeight="1">
      <c r="A13101" s="4"/>
      <c r="B13101" s="4"/>
    </row>
    <row r="13102" ht="14.25" customHeight="1">
      <c r="A13102" s="4"/>
      <c r="B13102" s="4"/>
    </row>
    <row r="13103" ht="14.25" customHeight="1">
      <c r="A13103" s="4"/>
      <c r="B13103" s="4"/>
    </row>
    <row r="13104" ht="14.25" customHeight="1">
      <c r="A13104" s="4"/>
      <c r="B13104" s="4"/>
    </row>
    <row r="13105" ht="14.25" customHeight="1">
      <c r="A13105" s="4"/>
      <c r="B13105" s="4"/>
    </row>
    <row r="13106" ht="14.25" customHeight="1">
      <c r="A13106" s="4"/>
      <c r="B13106" s="4"/>
    </row>
    <row r="13107" ht="14.25" customHeight="1">
      <c r="A13107" s="4"/>
      <c r="B13107" s="4"/>
    </row>
    <row r="13108" ht="14.25" customHeight="1">
      <c r="A13108" s="4"/>
      <c r="B13108" s="4"/>
    </row>
    <row r="13109" ht="14.25" customHeight="1">
      <c r="A13109" s="4"/>
      <c r="B13109" s="4"/>
    </row>
    <row r="13110" ht="14.25" customHeight="1">
      <c r="A13110" s="4"/>
      <c r="B13110" s="4"/>
    </row>
    <row r="13111" ht="14.25" customHeight="1">
      <c r="A13111" s="4"/>
      <c r="B13111" s="4"/>
    </row>
    <row r="13112" ht="14.25" customHeight="1">
      <c r="A13112" s="4"/>
      <c r="B13112" s="4"/>
    </row>
    <row r="13113" ht="14.25" customHeight="1">
      <c r="A13113" s="4"/>
      <c r="B13113" s="4"/>
    </row>
    <row r="13114" ht="14.25" customHeight="1">
      <c r="A13114" s="4"/>
      <c r="B13114" s="4"/>
    </row>
    <row r="13115" ht="14.25" customHeight="1">
      <c r="A13115" s="4"/>
      <c r="B13115" s="4"/>
    </row>
    <row r="13116" ht="14.25" customHeight="1">
      <c r="A13116" s="4"/>
      <c r="B13116" s="4"/>
    </row>
    <row r="13117" ht="14.25" customHeight="1">
      <c r="A13117" s="4"/>
      <c r="B13117" s="4"/>
    </row>
    <row r="13118" ht="14.25" customHeight="1">
      <c r="A13118" s="4"/>
      <c r="B13118" s="4"/>
    </row>
    <row r="13119" ht="14.25" customHeight="1">
      <c r="A13119" s="4"/>
      <c r="B13119" s="4"/>
    </row>
    <row r="13120" ht="14.25" customHeight="1">
      <c r="A13120" s="4"/>
      <c r="B13120" s="4"/>
    </row>
    <row r="13121" ht="14.25" customHeight="1">
      <c r="A13121" s="4"/>
      <c r="B13121" s="4"/>
    </row>
    <row r="13122" ht="14.25" customHeight="1">
      <c r="A13122" s="4"/>
      <c r="B13122" s="4"/>
    </row>
    <row r="13123" ht="14.25" customHeight="1">
      <c r="A13123" s="4"/>
      <c r="B13123" s="4"/>
    </row>
    <row r="13124" ht="14.25" customHeight="1">
      <c r="A13124" s="4"/>
      <c r="B13124" s="4"/>
    </row>
    <row r="13125" ht="14.25" customHeight="1">
      <c r="A13125" s="4"/>
      <c r="B13125" s="4"/>
    </row>
    <row r="13126" ht="14.25" customHeight="1">
      <c r="A13126" s="4"/>
      <c r="B13126" s="4"/>
    </row>
    <row r="13127" ht="14.25" customHeight="1">
      <c r="A13127" s="4"/>
      <c r="B13127" s="4"/>
    </row>
    <row r="13128" ht="14.25" customHeight="1">
      <c r="A13128" s="4"/>
      <c r="B13128" s="4"/>
    </row>
    <row r="13129" ht="14.25" customHeight="1">
      <c r="A13129" s="4"/>
      <c r="B13129" s="4"/>
    </row>
    <row r="13130" ht="14.25" customHeight="1">
      <c r="A13130" s="4"/>
      <c r="B13130" s="4"/>
    </row>
    <row r="13131" ht="14.25" customHeight="1">
      <c r="A13131" s="4"/>
      <c r="B13131" s="4"/>
    </row>
    <row r="13132" ht="14.25" customHeight="1">
      <c r="A13132" s="4"/>
      <c r="B13132" s="4"/>
    </row>
    <row r="13133" ht="14.25" customHeight="1">
      <c r="A13133" s="4"/>
      <c r="B13133" s="4"/>
    </row>
    <row r="13134" ht="14.25" customHeight="1">
      <c r="A13134" s="4"/>
      <c r="B13134" s="4"/>
    </row>
    <row r="13135" ht="14.25" customHeight="1">
      <c r="A13135" s="4"/>
      <c r="B13135" s="4"/>
    </row>
    <row r="13136" ht="14.25" customHeight="1">
      <c r="A13136" s="4"/>
      <c r="B13136" s="4"/>
    </row>
    <row r="13137" ht="14.25" customHeight="1">
      <c r="A13137" s="4"/>
      <c r="B13137" s="4"/>
    </row>
    <row r="13138" ht="14.25" customHeight="1">
      <c r="A13138" s="4"/>
      <c r="B13138" s="4"/>
    </row>
    <row r="13139" ht="14.25" customHeight="1">
      <c r="A13139" s="4"/>
      <c r="B13139" s="4"/>
    </row>
    <row r="13140" ht="14.25" customHeight="1">
      <c r="A13140" s="4"/>
      <c r="B13140" s="4"/>
    </row>
    <row r="13141" ht="14.25" customHeight="1">
      <c r="A13141" s="4"/>
      <c r="B13141" s="4"/>
    </row>
    <row r="13142" ht="14.25" customHeight="1">
      <c r="A13142" s="4"/>
      <c r="B13142" s="4"/>
    </row>
    <row r="13143" ht="14.25" customHeight="1">
      <c r="A13143" s="4"/>
      <c r="B13143" s="4"/>
    </row>
    <row r="13144" ht="14.25" customHeight="1">
      <c r="A13144" s="4"/>
      <c r="B13144" s="4"/>
    </row>
    <row r="13145" ht="14.25" customHeight="1">
      <c r="A13145" s="4"/>
      <c r="B13145" s="4"/>
    </row>
    <row r="13146" ht="14.25" customHeight="1">
      <c r="A13146" s="4"/>
      <c r="B13146" s="4"/>
    </row>
    <row r="13147" ht="14.25" customHeight="1">
      <c r="A13147" s="4"/>
      <c r="B13147" s="4"/>
    </row>
    <row r="13148" ht="14.25" customHeight="1">
      <c r="A13148" s="4"/>
      <c r="B13148" s="4"/>
    </row>
    <row r="13149" ht="14.25" customHeight="1">
      <c r="A13149" s="4"/>
      <c r="B13149" s="4"/>
    </row>
    <row r="13150" ht="14.25" customHeight="1">
      <c r="A13150" s="4"/>
      <c r="B13150" s="4"/>
    </row>
    <row r="13151" ht="14.25" customHeight="1">
      <c r="A13151" s="4"/>
      <c r="B13151" s="4"/>
    </row>
    <row r="13152" ht="14.25" customHeight="1">
      <c r="A13152" s="4"/>
      <c r="B13152" s="4"/>
    </row>
    <row r="13153" ht="14.25" customHeight="1">
      <c r="A13153" s="4"/>
      <c r="B13153" s="4"/>
    </row>
    <row r="13154" ht="14.25" customHeight="1">
      <c r="A13154" s="4"/>
      <c r="B13154" s="4"/>
    </row>
    <row r="13155" ht="14.25" customHeight="1">
      <c r="A13155" s="4"/>
      <c r="B13155" s="4"/>
    </row>
    <row r="13156" ht="14.25" customHeight="1">
      <c r="A13156" s="4"/>
      <c r="B13156" s="4"/>
    </row>
    <row r="13157" ht="14.25" customHeight="1">
      <c r="A13157" s="4"/>
      <c r="B13157" s="4"/>
    </row>
    <row r="13158" ht="14.25" customHeight="1">
      <c r="A13158" s="4"/>
      <c r="B13158" s="4"/>
    </row>
    <row r="13159" ht="14.25" customHeight="1">
      <c r="A13159" s="4"/>
      <c r="B13159" s="4"/>
    </row>
    <row r="13160" ht="14.25" customHeight="1">
      <c r="A13160" s="4"/>
      <c r="B13160" s="4"/>
    </row>
    <row r="13161" ht="14.25" customHeight="1">
      <c r="A13161" s="4"/>
      <c r="B13161" s="4"/>
    </row>
    <row r="13162" ht="14.25" customHeight="1">
      <c r="A13162" s="4"/>
      <c r="B13162" s="4"/>
    </row>
    <row r="13163" ht="14.25" customHeight="1">
      <c r="A13163" s="4"/>
      <c r="B13163" s="4"/>
    </row>
    <row r="13164" ht="14.25" customHeight="1">
      <c r="A13164" s="4"/>
      <c r="B13164" s="4"/>
    </row>
    <row r="13165" ht="14.25" customHeight="1">
      <c r="A13165" s="4"/>
      <c r="B13165" s="4"/>
    </row>
    <row r="13166" ht="14.25" customHeight="1">
      <c r="A13166" s="4"/>
      <c r="B13166" s="4"/>
    </row>
    <row r="13167" ht="14.25" customHeight="1">
      <c r="A13167" s="4"/>
      <c r="B13167" s="4"/>
    </row>
    <row r="13168" ht="14.25" customHeight="1">
      <c r="A13168" s="4"/>
      <c r="B13168" s="4"/>
    </row>
    <row r="13169" ht="14.25" customHeight="1">
      <c r="A13169" s="4"/>
      <c r="B13169" s="4"/>
    </row>
    <row r="13170" ht="14.25" customHeight="1">
      <c r="A13170" s="4"/>
      <c r="B13170" s="4"/>
    </row>
    <row r="13171" ht="14.25" customHeight="1">
      <c r="A13171" s="4"/>
      <c r="B13171" s="4"/>
    </row>
    <row r="13172" ht="14.25" customHeight="1">
      <c r="A13172" s="4"/>
      <c r="B13172" s="4"/>
    </row>
    <row r="13173" ht="14.25" customHeight="1">
      <c r="A13173" s="4"/>
      <c r="B13173" s="4"/>
    </row>
    <row r="13174" ht="14.25" customHeight="1">
      <c r="A13174" s="4"/>
      <c r="B13174" s="4"/>
    </row>
    <row r="13175" ht="14.25" customHeight="1">
      <c r="A13175" s="4"/>
      <c r="B13175" s="4"/>
    </row>
    <row r="13176" ht="14.25" customHeight="1">
      <c r="A13176" s="4"/>
      <c r="B13176" s="4"/>
    </row>
    <row r="13177" ht="14.25" customHeight="1">
      <c r="A13177" s="4"/>
      <c r="B13177" s="4"/>
    </row>
    <row r="13178" ht="14.25" customHeight="1">
      <c r="A13178" s="4"/>
      <c r="B13178" s="4"/>
    </row>
    <row r="13179" ht="14.25" customHeight="1">
      <c r="A13179" s="4"/>
      <c r="B13179" s="4"/>
    </row>
    <row r="13180" ht="14.25" customHeight="1">
      <c r="A13180" s="4"/>
      <c r="B13180" s="4"/>
    </row>
    <row r="13181" ht="14.25" customHeight="1">
      <c r="A13181" s="4"/>
      <c r="B13181" s="4"/>
    </row>
    <row r="13182" ht="14.25" customHeight="1">
      <c r="A13182" s="4"/>
      <c r="B13182" s="4"/>
    </row>
    <row r="13183" ht="14.25" customHeight="1">
      <c r="A13183" s="4"/>
      <c r="B13183" s="4"/>
    </row>
    <row r="13184" ht="14.25" customHeight="1">
      <c r="A13184" s="4"/>
      <c r="B13184" s="4"/>
    </row>
    <row r="13185" ht="14.25" customHeight="1">
      <c r="A13185" s="4"/>
      <c r="B13185" s="4"/>
    </row>
    <row r="13186" ht="14.25" customHeight="1">
      <c r="A13186" s="4"/>
      <c r="B13186" s="4"/>
    </row>
    <row r="13187" ht="14.25" customHeight="1">
      <c r="A13187" s="4"/>
      <c r="B13187" s="4"/>
    </row>
    <row r="13188" ht="14.25" customHeight="1">
      <c r="A13188" s="4"/>
      <c r="B13188" s="4"/>
    </row>
    <row r="13189" ht="14.25" customHeight="1">
      <c r="A13189" s="4"/>
      <c r="B13189" s="4"/>
    </row>
    <row r="13190" ht="14.25" customHeight="1">
      <c r="A13190" s="4"/>
      <c r="B13190" s="4"/>
    </row>
    <row r="13191" ht="14.25" customHeight="1">
      <c r="A13191" s="4"/>
      <c r="B13191" s="4"/>
    </row>
    <row r="13192" ht="14.25" customHeight="1">
      <c r="A13192" s="4"/>
      <c r="B13192" s="4"/>
    </row>
    <row r="13193" ht="14.25" customHeight="1">
      <c r="A13193" s="4"/>
      <c r="B13193" s="4"/>
    </row>
    <row r="13194" ht="14.25" customHeight="1">
      <c r="A13194" s="4"/>
      <c r="B13194" s="4"/>
    </row>
    <row r="13195" ht="14.25" customHeight="1">
      <c r="A13195" s="4"/>
      <c r="B13195" s="4"/>
    </row>
    <row r="13196" ht="14.25" customHeight="1">
      <c r="A13196" s="4"/>
      <c r="B13196" s="4"/>
    </row>
    <row r="13197" ht="14.25" customHeight="1">
      <c r="A13197" s="4"/>
      <c r="B13197" s="4"/>
    </row>
    <row r="13198" ht="14.25" customHeight="1">
      <c r="A13198" s="4"/>
      <c r="B13198" s="4"/>
    </row>
    <row r="13199" ht="14.25" customHeight="1">
      <c r="A13199" s="4"/>
      <c r="B13199" s="4"/>
    </row>
    <row r="13200" ht="14.25" customHeight="1">
      <c r="A13200" s="4"/>
      <c r="B13200" s="4"/>
    </row>
    <row r="13201" ht="14.25" customHeight="1">
      <c r="A13201" s="4"/>
      <c r="B13201" s="4"/>
    </row>
    <row r="13202" ht="14.25" customHeight="1">
      <c r="A13202" s="4"/>
      <c r="B13202" s="4"/>
    </row>
    <row r="13203" ht="14.25" customHeight="1">
      <c r="A13203" s="4"/>
      <c r="B13203" s="4"/>
    </row>
    <row r="13204" ht="14.25" customHeight="1">
      <c r="A13204" s="4"/>
      <c r="B13204" s="4"/>
    </row>
    <row r="13205" ht="14.25" customHeight="1">
      <c r="A13205" s="4"/>
      <c r="B13205" s="4"/>
    </row>
    <row r="13206" ht="14.25" customHeight="1">
      <c r="A13206" s="4"/>
      <c r="B13206" s="4"/>
    </row>
    <row r="13207" ht="14.25" customHeight="1">
      <c r="A13207" s="4"/>
      <c r="B13207" s="4"/>
    </row>
    <row r="13208" ht="14.25" customHeight="1">
      <c r="A13208" s="4"/>
      <c r="B13208" s="4"/>
    </row>
    <row r="13209" ht="14.25" customHeight="1">
      <c r="A13209" s="4"/>
      <c r="B13209" s="4"/>
    </row>
    <row r="13210" ht="14.25" customHeight="1">
      <c r="A13210" s="4"/>
      <c r="B13210" s="4"/>
    </row>
    <row r="13211" ht="14.25" customHeight="1">
      <c r="A13211" s="4"/>
      <c r="B13211" s="4"/>
    </row>
    <row r="13212" ht="14.25" customHeight="1">
      <c r="A13212" s="4"/>
      <c r="B13212" s="4"/>
    </row>
    <row r="13213" ht="14.25" customHeight="1">
      <c r="A13213" s="4"/>
      <c r="B13213" s="4"/>
    </row>
    <row r="13214" ht="14.25" customHeight="1">
      <c r="A13214" s="4"/>
      <c r="B13214" s="4"/>
    </row>
    <row r="13215" ht="14.25" customHeight="1">
      <c r="A13215" s="4"/>
      <c r="B13215" s="4"/>
    </row>
    <row r="13216" ht="14.25" customHeight="1">
      <c r="A13216" s="4"/>
      <c r="B13216" s="4"/>
    </row>
    <row r="13217" ht="14.25" customHeight="1">
      <c r="A13217" s="4"/>
      <c r="B13217" s="4"/>
    </row>
    <row r="13218" ht="14.25" customHeight="1">
      <c r="A13218" s="4"/>
      <c r="B13218" s="4"/>
    </row>
    <row r="13219" ht="14.25" customHeight="1">
      <c r="A13219" s="4"/>
      <c r="B13219" s="4"/>
    </row>
    <row r="13220" ht="14.25" customHeight="1">
      <c r="A13220" s="4"/>
      <c r="B13220" s="4"/>
    </row>
    <row r="13221" ht="14.25" customHeight="1">
      <c r="A13221" s="4"/>
      <c r="B13221" s="4"/>
    </row>
    <row r="13222" ht="14.25" customHeight="1">
      <c r="A13222" s="4"/>
      <c r="B13222" s="4"/>
    </row>
    <row r="13223" ht="14.25" customHeight="1">
      <c r="A13223" s="4"/>
      <c r="B13223" s="4"/>
    </row>
    <row r="13224" ht="14.25" customHeight="1">
      <c r="A13224" s="4"/>
      <c r="B13224" s="4"/>
    </row>
    <row r="13225" ht="14.25" customHeight="1">
      <c r="A13225" s="4"/>
      <c r="B13225" s="4"/>
    </row>
    <row r="13226" ht="14.25" customHeight="1">
      <c r="A13226" s="4"/>
      <c r="B13226" s="4"/>
    </row>
    <row r="13227" ht="14.25" customHeight="1">
      <c r="A13227" s="4"/>
      <c r="B13227" s="4"/>
    </row>
    <row r="13228" ht="14.25" customHeight="1">
      <c r="A13228" s="4"/>
      <c r="B13228" s="4"/>
    </row>
    <row r="13229" ht="14.25" customHeight="1">
      <c r="A13229" s="4"/>
      <c r="B13229" s="4"/>
    </row>
    <row r="13230" ht="14.25" customHeight="1">
      <c r="A13230" s="4"/>
      <c r="B13230" s="4"/>
    </row>
    <row r="13231" ht="14.25" customHeight="1">
      <c r="A13231" s="4"/>
      <c r="B13231" s="4"/>
    </row>
    <row r="13232" ht="14.25" customHeight="1">
      <c r="A13232" s="4"/>
      <c r="B13232" s="4"/>
    </row>
    <row r="13233" ht="14.25" customHeight="1">
      <c r="A13233" s="4"/>
      <c r="B13233" s="4"/>
    </row>
    <row r="13234" ht="14.25" customHeight="1">
      <c r="A13234" s="4"/>
      <c r="B13234" s="4"/>
    </row>
    <row r="13235" ht="14.25" customHeight="1">
      <c r="A13235" s="4"/>
      <c r="B13235" s="4"/>
    </row>
    <row r="13236" ht="14.25" customHeight="1">
      <c r="A13236" s="4"/>
      <c r="B13236" s="4"/>
    </row>
    <row r="13237" ht="14.25" customHeight="1">
      <c r="A13237" s="4"/>
      <c r="B13237" s="4"/>
    </row>
    <row r="13238" ht="14.25" customHeight="1">
      <c r="A13238" s="4"/>
      <c r="B13238" s="4"/>
    </row>
    <row r="13239" ht="14.25" customHeight="1">
      <c r="A13239" s="4"/>
      <c r="B13239" s="4"/>
    </row>
    <row r="13240" ht="14.25" customHeight="1">
      <c r="A13240" s="4"/>
      <c r="B13240" s="4"/>
    </row>
    <row r="13241" ht="14.25" customHeight="1">
      <c r="A13241" s="4"/>
      <c r="B13241" s="4"/>
    </row>
    <row r="13242" ht="14.25" customHeight="1">
      <c r="A13242" s="4"/>
      <c r="B13242" s="4"/>
    </row>
    <row r="13243" ht="14.25" customHeight="1">
      <c r="A13243" s="4"/>
      <c r="B13243" s="4"/>
    </row>
    <row r="13244" ht="14.25" customHeight="1">
      <c r="A13244" s="4"/>
      <c r="B13244" s="4"/>
    </row>
    <row r="13245" ht="14.25" customHeight="1">
      <c r="A13245" s="4"/>
      <c r="B13245" s="4"/>
    </row>
    <row r="13246" ht="14.25" customHeight="1">
      <c r="A13246" s="4"/>
      <c r="B13246" s="4"/>
    </row>
    <row r="13247" ht="14.25" customHeight="1">
      <c r="A13247" s="4"/>
      <c r="B13247" s="4"/>
    </row>
    <row r="13248" ht="14.25" customHeight="1">
      <c r="A13248" s="4"/>
      <c r="B13248" s="4"/>
    </row>
    <row r="13249" ht="14.25" customHeight="1">
      <c r="A13249" s="4"/>
      <c r="B13249" s="4"/>
    </row>
    <row r="13250" ht="14.25" customHeight="1">
      <c r="A13250" s="4"/>
      <c r="B13250" s="4"/>
    </row>
    <row r="13251" ht="14.25" customHeight="1">
      <c r="A13251" s="4"/>
      <c r="B13251" s="4"/>
    </row>
    <row r="13252" ht="14.25" customHeight="1">
      <c r="A13252" s="4"/>
      <c r="B13252" s="4"/>
    </row>
    <row r="13253" ht="14.25" customHeight="1">
      <c r="A13253" s="4"/>
      <c r="B13253" s="4"/>
    </row>
    <row r="13254" ht="14.25" customHeight="1">
      <c r="A13254" s="4"/>
      <c r="B13254" s="4"/>
    </row>
    <row r="13255" ht="14.25" customHeight="1">
      <c r="A13255" s="4"/>
      <c r="B13255" s="4"/>
    </row>
    <row r="13256" ht="14.25" customHeight="1">
      <c r="A13256" s="4"/>
      <c r="B13256" s="4"/>
    </row>
    <row r="13257" ht="14.25" customHeight="1">
      <c r="A13257" s="4"/>
      <c r="B13257" s="4"/>
    </row>
    <row r="13258" ht="14.25" customHeight="1">
      <c r="A13258" s="4"/>
      <c r="B13258" s="4"/>
    </row>
    <row r="13259" ht="14.25" customHeight="1">
      <c r="A13259" s="4"/>
      <c r="B13259" s="4"/>
    </row>
    <row r="13260" ht="14.25" customHeight="1">
      <c r="A13260" s="4"/>
      <c r="B13260" s="4"/>
    </row>
    <row r="13261" ht="14.25" customHeight="1">
      <c r="A13261" s="4"/>
      <c r="B13261" s="4"/>
    </row>
    <row r="13262" ht="14.25" customHeight="1">
      <c r="A13262" s="4"/>
      <c r="B13262" s="4"/>
    </row>
    <row r="13263" ht="14.25" customHeight="1">
      <c r="A13263" s="4"/>
      <c r="B13263" s="4"/>
    </row>
    <row r="13264" ht="14.25" customHeight="1">
      <c r="A13264" s="4"/>
      <c r="B13264" s="4"/>
    </row>
    <row r="13265" ht="14.25" customHeight="1">
      <c r="A13265" s="4"/>
      <c r="B13265" s="4"/>
    </row>
    <row r="13266" ht="14.25" customHeight="1">
      <c r="A13266" s="4"/>
      <c r="B13266" s="4"/>
    </row>
    <row r="13267" ht="14.25" customHeight="1">
      <c r="A13267" s="4"/>
      <c r="B13267" s="4"/>
    </row>
    <row r="13268" ht="14.25" customHeight="1">
      <c r="A13268" s="4"/>
      <c r="B13268" s="4"/>
    </row>
    <row r="13269" ht="14.25" customHeight="1">
      <c r="A13269" s="4"/>
      <c r="B13269" s="4"/>
    </row>
    <row r="13270" ht="14.25" customHeight="1">
      <c r="A13270" s="4"/>
      <c r="B13270" s="4"/>
    </row>
    <row r="13271" ht="14.25" customHeight="1">
      <c r="A13271" s="4"/>
      <c r="B13271" s="4"/>
    </row>
    <row r="13272" ht="14.25" customHeight="1">
      <c r="A13272" s="4"/>
      <c r="B13272" s="4"/>
    </row>
    <row r="13273" ht="14.25" customHeight="1">
      <c r="A13273" s="4"/>
      <c r="B13273" s="4"/>
    </row>
    <row r="13274" ht="14.25" customHeight="1">
      <c r="A13274" s="4"/>
      <c r="B13274" s="4"/>
    </row>
    <row r="13275" ht="14.25" customHeight="1">
      <c r="A13275" s="4"/>
      <c r="B13275" s="4"/>
    </row>
    <row r="13276" ht="14.25" customHeight="1">
      <c r="A13276" s="4"/>
      <c r="B13276" s="4"/>
    </row>
    <row r="13277" ht="14.25" customHeight="1">
      <c r="A13277" s="4"/>
      <c r="B13277" s="4"/>
    </row>
    <row r="13278" ht="14.25" customHeight="1">
      <c r="A13278" s="4"/>
      <c r="B13278" s="4"/>
    </row>
    <row r="13279" ht="14.25" customHeight="1">
      <c r="A13279" s="4"/>
      <c r="B13279" s="4"/>
    </row>
    <row r="13280" ht="14.25" customHeight="1">
      <c r="A13280" s="4"/>
      <c r="B13280" s="4"/>
    </row>
    <row r="13281" ht="14.25" customHeight="1">
      <c r="A13281" s="4"/>
      <c r="B13281" s="4"/>
    </row>
    <row r="13282" ht="14.25" customHeight="1">
      <c r="A13282" s="4"/>
      <c r="B13282" s="4"/>
    </row>
    <row r="13283" ht="14.25" customHeight="1">
      <c r="A13283" s="4"/>
      <c r="B13283" s="4"/>
    </row>
    <row r="13284" ht="14.25" customHeight="1">
      <c r="A13284" s="4"/>
      <c r="B13284" s="4"/>
    </row>
    <row r="13285" ht="14.25" customHeight="1">
      <c r="A13285" s="4"/>
      <c r="B13285" s="4"/>
    </row>
    <row r="13286" ht="14.25" customHeight="1">
      <c r="A13286" s="4"/>
      <c r="B13286" s="4"/>
    </row>
    <row r="13287" ht="14.25" customHeight="1">
      <c r="A13287" s="4"/>
      <c r="B13287" s="4"/>
    </row>
    <row r="13288" ht="14.25" customHeight="1">
      <c r="A13288" s="4"/>
      <c r="B13288" s="4"/>
    </row>
    <row r="13289" ht="14.25" customHeight="1">
      <c r="A13289" s="4"/>
      <c r="B13289" s="4"/>
    </row>
    <row r="13290" ht="14.25" customHeight="1">
      <c r="A13290" s="4"/>
      <c r="B13290" s="4"/>
    </row>
    <row r="13291" ht="14.25" customHeight="1">
      <c r="A13291" s="4"/>
      <c r="B13291" s="4"/>
    </row>
    <row r="13292" ht="14.25" customHeight="1">
      <c r="A13292" s="4"/>
      <c r="B13292" s="4"/>
    </row>
    <row r="13293" ht="14.25" customHeight="1">
      <c r="A13293" s="4"/>
      <c r="B13293" s="4"/>
    </row>
    <row r="13294" ht="14.25" customHeight="1">
      <c r="A13294" s="4"/>
      <c r="B13294" s="4"/>
    </row>
    <row r="13295" ht="14.25" customHeight="1">
      <c r="A13295" s="4"/>
      <c r="B13295" s="4"/>
    </row>
    <row r="13296" ht="14.25" customHeight="1">
      <c r="A13296" s="4"/>
      <c r="B13296" s="4"/>
    </row>
    <row r="13297" ht="14.25" customHeight="1">
      <c r="A13297" s="4"/>
      <c r="B13297" s="4"/>
    </row>
    <row r="13298" ht="14.25" customHeight="1">
      <c r="A13298" s="4"/>
      <c r="B13298" s="4"/>
    </row>
    <row r="13299" ht="14.25" customHeight="1">
      <c r="A13299" s="4"/>
      <c r="B13299" s="4"/>
    </row>
    <row r="13300" ht="14.25" customHeight="1">
      <c r="A13300" s="4"/>
      <c r="B13300" s="4"/>
    </row>
    <row r="13301" ht="14.25" customHeight="1">
      <c r="A13301" s="4"/>
      <c r="B13301" s="4"/>
    </row>
    <row r="13302" ht="14.25" customHeight="1">
      <c r="A13302" s="4"/>
      <c r="B13302" s="4"/>
    </row>
    <row r="13303" ht="14.25" customHeight="1">
      <c r="A13303" s="4"/>
      <c r="B13303" s="4"/>
    </row>
    <row r="13304" ht="14.25" customHeight="1">
      <c r="A13304" s="4"/>
      <c r="B13304" s="4"/>
    </row>
    <row r="13305" ht="14.25" customHeight="1">
      <c r="A13305" s="4"/>
      <c r="B13305" s="4"/>
    </row>
    <row r="13306" ht="14.25" customHeight="1">
      <c r="A13306" s="4"/>
      <c r="B13306" s="4"/>
    </row>
    <row r="13307" ht="14.25" customHeight="1">
      <c r="A13307" s="4"/>
      <c r="B13307" s="4"/>
    </row>
    <row r="13308" ht="14.25" customHeight="1">
      <c r="A13308" s="4"/>
      <c r="B13308" s="4"/>
    </row>
    <row r="13309" ht="14.25" customHeight="1">
      <c r="A13309" s="4"/>
      <c r="B13309" s="4"/>
    </row>
    <row r="13310" ht="14.25" customHeight="1">
      <c r="A13310" s="4"/>
      <c r="B13310" s="4"/>
    </row>
    <row r="13311" ht="14.25" customHeight="1">
      <c r="A13311" s="4"/>
      <c r="B13311" s="4"/>
    </row>
    <row r="13312" ht="14.25" customHeight="1">
      <c r="A13312" s="4"/>
      <c r="B13312" s="4"/>
    </row>
    <row r="13313" ht="14.25" customHeight="1">
      <c r="A13313" s="4"/>
      <c r="B13313" s="4"/>
    </row>
    <row r="13314" ht="14.25" customHeight="1">
      <c r="A13314" s="4"/>
      <c r="B13314" s="4"/>
    </row>
    <row r="13315" ht="14.25" customHeight="1">
      <c r="A13315" s="4"/>
      <c r="B13315" s="4"/>
    </row>
    <row r="13316" ht="14.25" customHeight="1">
      <c r="A13316" s="4"/>
      <c r="B13316" s="4"/>
    </row>
    <row r="13317" ht="14.25" customHeight="1">
      <c r="A13317" s="4"/>
      <c r="B13317" s="4"/>
    </row>
    <row r="13318" ht="14.25" customHeight="1">
      <c r="A13318" s="4"/>
      <c r="B13318" s="4"/>
    </row>
    <row r="13319" ht="14.25" customHeight="1">
      <c r="A13319" s="4"/>
      <c r="B13319" s="4"/>
    </row>
    <row r="13320" ht="14.25" customHeight="1">
      <c r="A13320" s="4"/>
      <c r="B13320" s="4"/>
    </row>
    <row r="13321" ht="14.25" customHeight="1">
      <c r="A13321" s="4"/>
      <c r="B13321" s="4"/>
    </row>
    <row r="13322" ht="14.25" customHeight="1">
      <c r="A13322" s="4"/>
      <c r="B13322" s="4"/>
    </row>
    <row r="13323" ht="14.25" customHeight="1">
      <c r="A13323" s="4"/>
      <c r="B13323" s="4"/>
    </row>
    <row r="13324" ht="14.25" customHeight="1">
      <c r="A13324" s="4"/>
      <c r="B13324" s="4"/>
    </row>
    <row r="13325" ht="14.25" customHeight="1">
      <c r="A13325" s="4"/>
      <c r="B13325" s="4"/>
    </row>
    <row r="13326" ht="14.25" customHeight="1">
      <c r="A13326" s="4"/>
      <c r="B13326" s="4"/>
    </row>
    <row r="13327" ht="14.25" customHeight="1">
      <c r="A13327" s="4"/>
      <c r="B13327" s="4"/>
    </row>
    <row r="13328" ht="14.25" customHeight="1">
      <c r="A13328" s="4"/>
      <c r="B13328" s="4"/>
    </row>
    <row r="13329" ht="14.25" customHeight="1">
      <c r="A13329" s="4"/>
      <c r="B13329" s="4"/>
    </row>
    <row r="13330" ht="14.25" customHeight="1">
      <c r="A13330" s="4"/>
      <c r="B13330" s="4"/>
    </row>
    <row r="13331" ht="14.25" customHeight="1">
      <c r="A13331" s="4"/>
      <c r="B13331" s="4"/>
    </row>
    <row r="13332" ht="14.25" customHeight="1">
      <c r="A13332" s="4"/>
      <c r="B13332" s="4"/>
    </row>
    <row r="13333" ht="14.25" customHeight="1">
      <c r="A13333" s="4"/>
      <c r="B13333" s="4"/>
    </row>
    <row r="13334" ht="14.25" customHeight="1">
      <c r="A13334" s="4"/>
      <c r="B13334" s="4"/>
    </row>
    <row r="13335" ht="14.25" customHeight="1">
      <c r="A13335" s="4"/>
      <c r="B13335" s="4"/>
    </row>
    <row r="13336" ht="14.25" customHeight="1">
      <c r="A13336" s="4"/>
      <c r="B13336" s="4"/>
    </row>
    <row r="13337" ht="14.25" customHeight="1">
      <c r="A13337" s="4"/>
      <c r="B13337" s="4"/>
    </row>
    <row r="13338" ht="14.25" customHeight="1">
      <c r="A13338" s="4"/>
      <c r="B13338" s="4"/>
    </row>
    <row r="13339" ht="14.25" customHeight="1">
      <c r="A13339" s="4"/>
      <c r="B13339" s="4"/>
    </row>
    <row r="13340" ht="14.25" customHeight="1">
      <c r="A13340" s="4"/>
      <c r="B13340" s="4"/>
    </row>
    <row r="13341" ht="14.25" customHeight="1">
      <c r="A13341" s="4"/>
      <c r="B13341" s="4"/>
    </row>
    <row r="13342" ht="14.25" customHeight="1">
      <c r="A13342" s="4"/>
      <c r="B13342" s="4"/>
    </row>
    <row r="13343" ht="14.25" customHeight="1">
      <c r="A13343" s="4"/>
      <c r="B13343" s="4"/>
    </row>
    <row r="13344" ht="14.25" customHeight="1">
      <c r="A13344" s="4"/>
      <c r="B13344" s="4"/>
    </row>
    <row r="13345" ht="14.25" customHeight="1">
      <c r="A13345" s="4"/>
      <c r="B13345" s="4"/>
    </row>
    <row r="13346" ht="14.25" customHeight="1">
      <c r="A13346" s="4"/>
      <c r="B13346" s="4"/>
    </row>
    <row r="13347" ht="14.25" customHeight="1">
      <c r="A13347" s="4"/>
      <c r="B13347" s="4"/>
    </row>
    <row r="13348" ht="14.25" customHeight="1">
      <c r="A13348" s="4"/>
      <c r="B13348" s="4"/>
    </row>
    <row r="13349" ht="14.25" customHeight="1">
      <c r="A13349" s="4"/>
      <c r="B13349" s="4"/>
    </row>
    <row r="13350" ht="14.25" customHeight="1">
      <c r="A13350" s="4"/>
      <c r="B13350" s="4"/>
    </row>
    <row r="13351" ht="14.25" customHeight="1">
      <c r="A13351" s="4"/>
      <c r="B13351" s="4"/>
    </row>
    <row r="13352" ht="14.25" customHeight="1">
      <c r="A13352" s="4"/>
      <c r="B13352" s="4"/>
    </row>
    <row r="13353" ht="14.25" customHeight="1">
      <c r="A13353" s="4"/>
      <c r="B13353" s="4"/>
    </row>
    <row r="13354" ht="14.25" customHeight="1">
      <c r="A13354" s="4"/>
      <c r="B13354" s="4"/>
    </row>
    <row r="13355" ht="14.25" customHeight="1">
      <c r="A13355" s="4"/>
      <c r="B13355" s="4"/>
    </row>
    <row r="13356" ht="14.25" customHeight="1">
      <c r="A13356" s="4"/>
      <c r="B13356" s="4"/>
    </row>
    <row r="13357" ht="14.25" customHeight="1">
      <c r="A13357" s="4"/>
      <c r="B13357" s="4"/>
    </row>
    <row r="13358" ht="14.25" customHeight="1">
      <c r="A13358" s="4"/>
      <c r="B13358" s="4"/>
    </row>
    <row r="13359" ht="14.25" customHeight="1">
      <c r="A13359" s="4"/>
      <c r="B13359" s="4"/>
    </row>
    <row r="13360" ht="14.25" customHeight="1">
      <c r="A13360" s="4"/>
      <c r="B13360" s="4"/>
    </row>
    <row r="13361" ht="14.25" customHeight="1">
      <c r="A13361" s="4"/>
      <c r="B13361" s="4"/>
    </row>
    <row r="13362" ht="14.25" customHeight="1">
      <c r="A13362" s="4"/>
      <c r="B13362" s="4"/>
    </row>
    <row r="13363" ht="14.25" customHeight="1">
      <c r="A13363" s="4"/>
      <c r="B13363" s="4"/>
    </row>
    <row r="13364" ht="14.25" customHeight="1">
      <c r="A13364" s="4"/>
      <c r="B13364" s="4"/>
    </row>
    <row r="13365" ht="14.25" customHeight="1">
      <c r="A13365" s="4"/>
      <c r="B13365" s="4"/>
    </row>
    <row r="13366" ht="14.25" customHeight="1">
      <c r="A13366" s="4"/>
      <c r="B13366" s="4"/>
    </row>
    <row r="13367" ht="14.25" customHeight="1">
      <c r="A13367" s="4"/>
      <c r="B13367" s="4"/>
    </row>
    <row r="13368" ht="14.25" customHeight="1">
      <c r="A13368" s="4"/>
      <c r="B13368" s="4"/>
    </row>
    <row r="13369" ht="14.25" customHeight="1">
      <c r="A13369" s="4"/>
      <c r="B13369" s="4"/>
    </row>
    <row r="13370" ht="14.25" customHeight="1">
      <c r="A13370" s="4"/>
      <c r="B13370" s="4"/>
    </row>
    <row r="13371" ht="14.25" customHeight="1">
      <c r="A13371" s="4"/>
      <c r="B13371" s="4"/>
    </row>
    <row r="13372" ht="14.25" customHeight="1">
      <c r="A13372" s="4"/>
      <c r="B13372" s="4"/>
    </row>
    <row r="13373" ht="14.25" customHeight="1">
      <c r="A13373" s="4"/>
      <c r="B13373" s="4"/>
    </row>
    <row r="13374" ht="14.25" customHeight="1">
      <c r="A13374" s="4"/>
      <c r="B13374" s="4"/>
    </row>
    <row r="13375" ht="14.25" customHeight="1">
      <c r="A13375" s="4"/>
      <c r="B13375" s="4"/>
    </row>
    <row r="13376" ht="14.25" customHeight="1">
      <c r="A13376" s="4"/>
      <c r="B13376" s="4"/>
    </row>
    <row r="13377" ht="14.25" customHeight="1">
      <c r="A13377" s="4"/>
      <c r="B13377" s="4"/>
    </row>
    <row r="13378" ht="14.25" customHeight="1">
      <c r="A13378" s="4"/>
      <c r="B13378" s="4"/>
    </row>
    <row r="13379" ht="14.25" customHeight="1">
      <c r="A13379" s="4"/>
      <c r="B13379" s="4"/>
    </row>
    <row r="13380" ht="14.25" customHeight="1">
      <c r="A13380" s="4"/>
      <c r="B13380" s="4"/>
    </row>
    <row r="13381" ht="14.25" customHeight="1">
      <c r="A13381" s="4"/>
      <c r="B13381" s="4"/>
    </row>
    <row r="13382" ht="14.25" customHeight="1">
      <c r="A13382" s="4"/>
      <c r="B13382" s="4"/>
    </row>
    <row r="13383" ht="14.25" customHeight="1">
      <c r="A13383" s="4"/>
      <c r="B13383" s="4"/>
    </row>
    <row r="13384" ht="14.25" customHeight="1">
      <c r="A13384" s="4"/>
      <c r="B13384" s="4"/>
    </row>
    <row r="13385" ht="14.25" customHeight="1">
      <c r="A13385" s="4"/>
      <c r="B13385" s="4"/>
    </row>
    <row r="13386" ht="14.25" customHeight="1">
      <c r="A13386" s="4"/>
      <c r="B13386" s="4"/>
    </row>
    <row r="13387" ht="14.25" customHeight="1">
      <c r="A13387" s="4"/>
      <c r="B13387" s="4"/>
    </row>
    <row r="13388" ht="14.25" customHeight="1">
      <c r="A13388" s="4"/>
      <c r="B13388" s="4"/>
    </row>
    <row r="13389" ht="14.25" customHeight="1">
      <c r="A13389" s="4"/>
      <c r="B13389" s="4"/>
    </row>
    <row r="13390" ht="14.25" customHeight="1">
      <c r="A13390" s="4"/>
      <c r="B13390" s="4"/>
    </row>
    <row r="13391" ht="14.25" customHeight="1">
      <c r="A13391" s="4"/>
      <c r="B13391" s="4"/>
    </row>
    <row r="13392" ht="14.25" customHeight="1">
      <c r="A13392" s="4"/>
      <c r="B13392" s="4"/>
    </row>
    <row r="13393" ht="14.25" customHeight="1">
      <c r="A13393" s="4"/>
      <c r="B13393" s="4"/>
    </row>
    <row r="13394" ht="14.25" customHeight="1">
      <c r="A13394" s="4"/>
      <c r="B13394" s="4"/>
    </row>
    <row r="13395" ht="14.25" customHeight="1">
      <c r="A13395" s="4"/>
      <c r="B13395" s="4"/>
    </row>
    <row r="13396" ht="14.25" customHeight="1">
      <c r="A13396" s="4"/>
      <c r="B13396" s="4"/>
    </row>
    <row r="13397" ht="14.25" customHeight="1">
      <c r="A13397" s="4"/>
      <c r="B13397" s="4"/>
    </row>
    <row r="13398" ht="14.25" customHeight="1">
      <c r="A13398" s="4"/>
      <c r="B13398" s="4"/>
    </row>
    <row r="13399" ht="14.25" customHeight="1">
      <c r="A13399" s="4"/>
      <c r="B13399" s="4"/>
    </row>
    <row r="13400" ht="14.25" customHeight="1">
      <c r="A13400" s="4"/>
      <c r="B13400" s="4"/>
    </row>
    <row r="13401" ht="14.25" customHeight="1">
      <c r="A13401" s="4"/>
      <c r="B13401" s="4"/>
    </row>
    <row r="13402" ht="14.25" customHeight="1">
      <c r="A13402" s="4"/>
      <c r="B13402" s="4"/>
    </row>
    <row r="13403" ht="14.25" customHeight="1">
      <c r="A13403" s="4"/>
      <c r="B13403" s="4"/>
    </row>
    <row r="13404" ht="14.25" customHeight="1">
      <c r="A13404" s="4"/>
      <c r="B13404" s="4"/>
    </row>
    <row r="13405" ht="14.25" customHeight="1">
      <c r="A13405" s="4"/>
      <c r="B13405" s="4"/>
    </row>
    <row r="13406" ht="14.25" customHeight="1">
      <c r="A13406" s="4"/>
      <c r="B13406" s="4"/>
    </row>
    <row r="13407" ht="14.25" customHeight="1">
      <c r="A13407" s="4"/>
      <c r="B13407" s="4"/>
    </row>
    <row r="13408" ht="14.25" customHeight="1">
      <c r="A13408" s="4"/>
      <c r="B13408" s="4"/>
    </row>
    <row r="13409" ht="14.25" customHeight="1">
      <c r="A13409" s="4"/>
      <c r="B13409" s="4"/>
    </row>
    <row r="13410" ht="14.25" customHeight="1">
      <c r="A13410" s="4"/>
      <c r="B13410" s="4"/>
    </row>
    <row r="13411" ht="14.25" customHeight="1">
      <c r="A13411" s="4"/>
      <c r="B13411" s="4"/>
    </row>
    <row r="13412" ht="14.25" customHeight="1">
      <c r="A13412" s="4"/>
      <c r="B13412" s="4"/>
    </row>
    <row r="13413" ht="14.25" customHeight="1">
      <c r="A13413" s="4"/>
      <c r="B13413" s="4"/>
    </row>
    <row r="13414" ht="14.25" customHeight="1">
      <c r="A13414" s="4"/>
      <c r="B13414" s="4"/>
    </row>
    <row r="13415" ht="14.25" customHeight="1">
      <c r="A13415" s="4"/>
      <c r="B13415" s="4"/>
    </row>
    <row r="13416" ht="14.25" customHeight="1">
      <c r="A13416" s="4"/>
      <c r="B13416" s="4"/>
    </row>
    <row r="13417" ht="14.25" customHeight="1">
      <c r="A13417" s="4"/>
      <c r="B13417" s="4"/>
    </row>
    <row r="13418" ht="14.25" customHeight="1">
      <c r="A13418" s="4"/>
      <c r="B13418" s="4"/>
    </row>
    <row r="13419" ht="14.25" customHeight="1">
      <c r="A13419" s="4"/>
      <c r="B13419" s="4"/>
    </row>
    <row r="13420" ht="14.25" customHeight="1">
      <c r="A13420" s="4"/>
      <c r="B13420" s="4"/>
    </row>
    <row r="13421" ht="14.25" customHeight="1">
      <c r="A13421" s="4"/>
      <c r="B13421" s="4"/>
    </row>
    <row r="13422" ht="14.25" customHeight="1">
      <c r="A13422" s="4"/>
      <c r="B13422" s="4"/>
    </row>
    <row r="13423" ht="14.25" customHeight="1">
      <c r="A13423" s="4"/>
      <c r="B13423" s="4"/>
    </row>
    <row r="13424" ht="14.25" customHeight="1">
      <c r="A13424" s="4"/>
      <c r="B13424" s="4"/>
    </row>
    <row r="13425" ht="14.25" customHeight="1">
      <c r="A13425" s="4"/>
      <c r="B13425" s="4"/>
    </row>
    <row r="13426" ht="14.25" customHeight="1">
      <c r="A13426" s="4"/>
      <c r="B13426" s="4"/>
    </row>
    <row r="13427" ht="14.25" customHeight="1">
      <c r="A13427" s="4"/>
      <c r="B13427" s="4"/>
    </row>
    <row r="13428" ht="14.25" customHeight="1">
      <c r="A13428" s="4"/>
      <c r="B13428" s="4"/>
    </row>
    <row r="13429" ht="14.25" customHeight="1">
      <c r="A13429" s="4"/>
      <c r="B13429" s="4"/>
    </row>
    <row r="13430" ht="14.25" customHeight="1">
      <c r="A13430" s="4"/>
      <c r="B13430" s="4"/>
    </row>
    <row r="13431" ht="14.25" customHeight="1">
      <c r="A13431" s="4"/>
      <c r="B13431" s="4"/>
    </row>
    <row r="13432" ht="14.25" customHeight="1">
      <c r="A13432" s="4"/>
      <c r="B13432" s="4"/>
    </row>
    <row r="13433" ht="14.25" customHeight="1">
      <c r="A13433" s="4"/>
      <c r="B13433" s="4"/>
    </row>
    <row r="13434" ht="14.25" customHeight="1">
      <c r="A13434" s="4"/>
      <c r="B13434" s="4"/>
    </row>
    <row r="13435" ht="14.25" customHeight="1">
      <c r="A13435" s="4"/>
      <c r="B13435" s="4"/>
    </row>
    <row r="13436" ht="14.25" customHeight="1">
      <c r="A13436" s="4"/>
      <c r="B13436" s="4"/>
    </row>
    <row r="13437" ht="14.25" customHeight="1">
      <c r="A13437" s="4"/>
      <c r="B13437" s="4"/>
    </row>
    <row r="13438" ht="14.25" customHeight="1">
      <c r="A13438" s="4"/>
      <c r="B13438" s="4"/>
    </row>
    <row r="13439" ht="14.25" customHeight="1">
      <c r="A13439" s="4"/>
      <c r="B13439" s="4"/>
    </row>
    <row r="13440" ht="14.25" customHeight="1">
      <c r="A13440" s="4"/>
      <c r="B13440" s="4"/>
    </row>
    <row r="13441" ht="14.25" customHeight="1">
      <c r="A13441" s="4"/>
      <c r="B13441" s="4"/>
    </row>
    <row r="13442" ht="14.25" customHeight="1">
      <c r="A13442" s="4"/>
      <c r="B13442" s="4"/>
    </row>
    <row r="13443" ht="14.25" customHeight="1">
      <c r="A13443" s="4"/>
      <c r="B13443" s="4"/>
    </row>
    <row r="13444" ht="14.25" customHeight="1">
      <c r="A13444" s="4"/>
      <c r="B13444" s="4"/>
    </row>
    <row r="13445" ht="14.25" customHeight="1">
      <c r="A13445" s="4"/>
      <c r="B13445" s="4"/>
    </row>
    <row r="13446" ht="14.25" customHeight="1">
      <c r="A13446" s="4"/>
      <c r="B13446" s="4"/>
    </row>
    <row r="13447" ht="14.25" customHeight="1">
      <c r="A13447" s="4"/>
      <c r="B13447" s="4"/>
    </row>
    <row r="13448" ht="14.25" customHeight="1">
      <c r="A13448" s="4"/>
      <c r="B13448" s="4"/>
    </row>
    <row r="13449" ht="14.25" customHeight="1">
      <c r="A13449" s="4"/>
      <c r="B13449" s="4"/>
    </row>
    <row r="13450" ht="14.25" customHeight="1">
      <c r="A13450" s="4"/>
      <c r="B13450" s="4"/>
    </row>
    <row r="13451" ht="14.25" customHeight="1">
      <c r="A13451" s="4"/>
      <c r="B13451" s="4"/>
    </row>
    <row r="13452" ht="14.25" customHeight="1">
      <c r="A13452" s="4"/>
      <c r="B13452" s="4"/>
    </row>
    <row r="13453" ht="14.25" customHeight="1">
      <c r="A13453" s="4"/>
      <c r="B13453" s="4"/>
    </row>
    <row r="13454" ht="14.25" customHeight="1">
      <c r="A13454" s="4"/>
      <c r="B13454" s="4"/>
    </row>
    <row r="13455" ht="14.25" customHeight="1">
      <c r="A13455" s="4"/>
      <c r="B13455" s="4"/>
    </row>
    <row r="13456" ht="14.25" customHeight="1">
      <c r="A13456" s="4"/>
      <c r="B13456" s="4"/>
    </row>
    <row r="13457" ht="14.25" customHeight="1">
      <c r="A13457" s="4"/>
      <c r="B13457" s="4"/>
    </row>
    <row r="13458" ht="14.25" customHeight="1">
      <c r="A13458" s="4"/>
      <c r="B13458" s="4"/>
    </row>
    <row r="13459" ht="14.25" customHeight="1">
      <c r="A13459" s="4"/>
      <c r="B13459" s="4"/>
    </row>
    <row r="13460" ht="14.25" customHeight="1">
      <c r="A13460" s="4"/>
      <c r="B13460" s="4"/>
    </row>
    <row r="13461" ht="14.25" customHeight="1">
      <c r="A13461" s="4"/>
      <c r="B13461" s="4"/>
    </row>
    <row r="13462" ht="14.25" customHeight="1">
      <c r="A13462" s="4"/>
      <c r="B13462" s="4"/>
    </row>
    <row r="13463" ht="14.25" customHeight="1">
      <c r="A13463" s="4"/>
      <c r="B13463" s="4"/>
    </row>
    <row r="13464" ht="14.25" customHeight="1">
      <c r="A13464" s="4"/>
      <c r="B13464" s="4"/>
    </row>
    <row r="13465" ht="14.25" customHeight="1">
      <c r="A13465" s="4"/>
      <c r="B13465" s="4"/>
    </row>
    <row r="13466" ht="14.25" customHeight="1">
      <c r="A13466" s="4"/>
      <c r="B13466" s="4"/>
    </row>
    <row r="13467" ht="14.25" customHeight="1">
      <c r="A13467" s="4"/>
      <c r="B13467" s="4"/>
    </row>
    <row r="13468" ht="14.25" customHeight="1">
      <c r="A13468" s="4"/>
      <c r="B13468" s="4"/>
    </row>
    <row r="13469" ht="14.25" customHeight="1">
      <c r="A13469" s="4"/>
      <c r="B13469" s="4"/>
    </row>
    <row r="13470" ht="14.25" customHeight="1">
      <c r="A13470" s="4"/>
      <c r="B13470" s="4"/>
    </row>
    <row r="13471" ht="14.25" customHeight="1">
      <c r="A13471" s="4"/>
      <c r="B13471" s="4"/>
    </row>
    <row r="13472" ht="14.25" customHeight="1">
      <c r="A13472" s="4"/>
      <c r="B13472" s="4"/>
    </row>
    <row r="13473" ht="14.25" customHeight="1">
      <c r="A13473" s="4"/>
      <c r="B13473" s="4"/>
    </row>
    <row r="13474" ht="14.25" customHeight="1">
      <c r="A13474" s="4"/>
      <c r="B13474" s="4"/>
    </row>
    <row r="13475" ht="14.25" customHeight="1">
      <c r="A13475" s="4"/>
      <c r="B13475" s="4"/>
    </row>
    <row r="13476" ht="14.25" customHeight="1">
      <c r="A13476" s="4"/>
      <c r="B13476" s="4"/>
    </row>
    <row r="13477" ht="14.25" customHeight="1">
      <c r="A13477" s="4"/>
      <c r="B13477" s="4"/>
    </row>
    <row r="13478" ht="14.25" customHeight="1">
      <c r="A13478" s="4"/>
      <c r="B13478" s="4"/>
    </row>
    <row r="13479" ht="14.25" customHeight="1">
      <c r="A13479" s="4"/>
      <c r="B13479" s="4"/>
    </row>
    <row r="13480" ht="14.25" customHeight="1">
      <c r="A13480" s="4"/>
      <c r="B13480" s="4"/>
    </row>
    <row r="13481" ht="14.25" customHeight="1">
      <c r="A13481" s="4"/>
      <c r="B13481" s="4"/>
    </row>
    <row r="13482" ht="14.25" customHeight="1">
      <c r="A13482" s="4"/>
      <c r="B13482" s="4"/>
    </row>
    <row r="13483" ht="14.25" customHeight="1">
      <c r="A13483" s="4"/>
      <c r="B13483" s="4"/>
    </row>
    <row r="13484" ht="14.25" customHeight="1">
      <c r="A13484" s="4"/>
      <c r="B13484" s="4"/>
    </row>
    <row r="13485" ht="14.25" customHeight="1">
      <c r="A13485" s="4"/>
      <c r="B13485" s="4"/>
    </row>
    <row r="13486" ht="14.25" customHeight="1">
      <c r="A13486" s="4"/>
      <c r="B13486" s="4"/>
    </row>
    <row r="13487" ht="14.25" customHeight="1">
      <c r="A13487" s="4"/>
      <c r="B13487" s="4"/>
    </row>
    <row r="13488" ht="14.25" customHeight="1">
      <c r="A13488" s="4"/>
      <c r="B13488" s="4"/>
    </row>
    <row r="13489" ht="14.25" customHeight="1">
      <c r="A13489" s="4"/>
      <c r="B13489" s="4"/>
    </row>
    <row r="13490" ht="14.25" customHeight="1">
      <c r="A13490" s="4"/>
      <c r="B13490" s="4"/>
    </row>
    <row r="13491" ht="14.25" customHeight="1">
      <c r="A13491" s="4"/>
      <c r="B13491" s="4"/>
    </row>
    <row r="13492" ht="14.25" customHeight="1">
      <c r="A13492" s="4"/>
      <c r="B13492" s="4"/>
    </row>
    <row r="13493" ht="14.25" customHeight="1">
      <c r="A13493" s="4"/>
      <c r="B13493" s="4"/>
    </row>
    <row r="13494" ht="14.25" customHeight="1">
      <c r="A13494" s="4"/>
      <c r="B13494" s="4"/>
    </row>
    <row r="13495" ht="14.25" customHeight="1">
      <c r="A13495" s="4"/>
      <c r="B13495" s="4"/>
    </row>
    <row r="13496" ht="14.25" customHeight="1">
      <c r="A13496" s="4"/>
      <c r="B13496" s="4"/>
    </row>
    <row r="13497" ht="14.25" customHeight="1">
      <c r="A13497" s="4"/>
      <c r="B13497" s="4"/>
    </row>
    <row r="13498" ht="14.25" customHeight="1">
      <c r="A13498" s="4"/>
      <c r="B13498" s="4"/>
    </row>
    <row r="13499" ht="14.25" customHeight="1">
      <c r="A13499" s="4"/>
      <c r="B13499" s="4"/>
    </row>
    <row r="13500" ht="14.25" customHeight="1">
      <c r="A13500" s="4"/>
      <c r="B13500" s="4"/>
    </row>
    <row r="13501" ht="14.25" customHeight="1">
      <c r="A13501" s="4"/>
      <c r="B13501" s="4"/>
    </row>
    <row r="13502" ht="14.25" customHeight="1">
      <c r="A13502" s="4"/>
      <c r="B13502" s="4"/>
    </row>
    <row r="13503" ht="14.25" customHeight="1">
      <c r="A13503" s="4"/>
      <c r="B13503" s="4"/>
    </row>
    <row r="13504" ht="14.25" customHeight="1">
      <c r="A13504" s="4"/>
      <c r="B13504" s="4"/>
    </row>
    <row r="13505" ht="14.25" customHeight="1">
      <c r="A13505" s="4"/>
      <c r="B13505" s="4"/>
    </row>
    <row r="13506" ht="14.25" customHeight="1">
      <c r="A13506" s="4"/>
      <c r="B13506" s="4"/>
    </row>
    <row r="13507" ht="14.25" customHeight="1">
      <c r="A13507" s="4"/>
      <c r="B13507" s="4"/>
    </row>
    <row r="13508" ht="14.25" customHeight="1">
      <c r="A13508" s="4"/>
      <c r="B13508" s="4"/>
    </row>
    <row r="13509" ht="14.25" customHeight="1">
      <c r="A13509" s="4"/>
      <c r="B13509" s="4"/>
    </row>
    <row r="13510" ht="14.25" customHeight="1">
      <c r="A13510" s="4"/>
      <c r="B13510" s="4"/>
    </row>
    <row r="13511" ht="14.25" customHeight="1">
      <c r="A13511" s="4"/>
      <c r="B13511" s="4"/>
    </row>
    <row r="13512" ht="14.25" customHeight="1">
      <c r="A13512" s="4"/>
      <c r="B13512" s="4"/>
    </row>
    <row r="13513" ht="14.25" customHeight="1">
      <c r="A13513" s="4"/>
      <c r="B13513" s="4"/>
    </row>
    <row r="13514" ht="14.25" customHeight="1">
      <c r="A13514" s="4"/>
      <c r="B13514" s="4"/>
    </row>
    <row r="13515" ht="14.25" customHeight="1">
      <c r="A13515" s="4"/>
      <c r="B13515" s="4"/>
    </row>
    <row r="13516" ht="14.25" customHeight="1">
      <c r="A13516" s="4"/>
      <c r="B13516" s="4"/>
    </row>
    <row r="13517" ht="14.25" customHeight="1">
      <c r="A13517" s="4"/>
      <c r="B13517" s="4"/>
    </row>
    <row r="13518" ht="14.25" customHeight="1">
      <c r="A13518" s="4"/>
      <c r="B13518" s="4"/>
    </row>
    <row r="13519" ht="14.25" customHeight="1">
      <c r="A13519" s="4"/>
      <c r="B13519" s="4"/>
    </row>
    <row r="13520" ht="14.25" customHeight="1">
      <c r="A13520" s="4"/>
      <c r="B13520" s="4"/>
    </row>
    <row r="13521" ht="14.25" customHeight="1">
      <c r="A13521" s="4"/>
      <c r="B13521" s="4"/>
    </row>
    <row r="13522" ht="14.25" customHeight="1">
      <c r="A13522" s="4"/>
      <c r="B13522" s="4"/>
    </row>
    <row r="13523" ht="14.25" customHeight="1">
      <c r="A13523" s="4"/>
      <c r="B13523" s="4"/>
    </row>
    <row r="13524" ht="14.25" customHeight="1">
      <c r="A13524" s="4"/>
      <c r="B13524" s="4"/>
    </row>
    <row r="13525" ht="14.25" customHeight="1">
      <c r="A13525" s="4"/>
      <c r="B13525" s="4"/>
    </row>
    <row r="13526" ht="14.25" customHeight="1">
      <c r="A13526" s="4"/>
      <c r="B13526" s="4"/>
    </row>
    <row r="13527" ht="14.25" customHeight="1">
      <c r="A13527" s="4"/>
      <c r="B13527" s="4"/>
    </row>
    <row r="13528" ht="14.25" customHeight="1">
      <c r="A13528" s="4"/>
      <c r="B13528" s="4"/>
    </row>
    <row r="13529" ht="14.25" customHeight="1">
      <c r="A13529" s="4"/>
      <c r="B13529" s="4"/>
    </row>
    <row r="13530" ht="14.25" customHeight="1">
      <c r="A13530" s="4"/>
      <c r="B13530" s="4"/>
    </row>
    <row r="13531" ht="14.25" customHeight="1">
      <c r="A13531" s="4"/>
      <c r="B13531" s="4"/>
    </row>
    <row r="13532" ht="14.25" customHeight="1">
      <c r="A13532" s="4"/>
      <c r="B13532" s="4"/>
    </row>
    <row r="13533" ht="14.25" customHeight="1">
      <c r="A13533" s="4"/>
      <c r="B13533" s="4"/>
    </row>
    <row r="13534" ht="14.25" customHeight="1">
      <c r="A13534" s="4"/>
      <c r="B13534" s="4"/>
    </row>
    <row r="13535" ht="14.25" customHeight="1">
      <c r="A13535" s="4"/>
      <c r="B13535" s="4"/>
    </row>
    <row r="13536" ht="14.25" customHeight="1">
      <c r="A13536" s="4"/>
      <c r="B13536" s="4"/>
    </row>
    <row r="13537" ht="14.25" customHeight="1">
      <c r="A13537" s="4"/>
      <c r="B13537" s="4"/>
    </row>
    <row r="13538" ht="14.25" customHeight="1">
      <c r="A13538" s="4"/>
      <c r="B13538" s="4"/>
    </row>
    <row r="13539" ht="14.25" customHeight="1">
      <c r="A13539" s="4"/>
      <c r="B13539" s="4"/>
    </row>
    <row r="13540" ht="14.25" customHeight="1">
      <c r="A13540" s="4"/>
      <c r="B13540" s="4"/>
    </row>
    <row r="13541" ht="14.25" customHeight="1">
      <c r="A13541" s="4"/>
      <c r="B13541" s="4"/>
    </row>
    <row r="13542" ht="14.25" customHeight="1">
      <c r="A13542" s="4"/>
      <c r="B13542" s="4"/>
    </row>
    <row r="13543" ht="14.25" customHeight="1">
      <c r="A13543" s="4"/>
      <c r="B13543" s="4"/>
    </row>
    <row r="13544" ht="14.25" customHeight="1">
      <c r="A13544" s="4"/>
      <c r="B13544" s="4"/>
    </row>
    <row r="13545" ht="14.25" customHeight="1">
      <c r="A13545" s="4"/>
      <c r="B13545" s="4"/>
    </row>
    <row r="13546" ht="14.25" customHeight="1">
      <c r="A13546" s="4"/>
      <c r="B13546" s="4"/>
    </row>
    <row r="13547" ht="14.25" customHeight="1">
      <c r="A13547" s="4"/>
      <c r="B13547" s="4"/>
    </row>
    <row r="13548" ht="14.25" customHeight="1">
      <c r="A13548" s="4"/>
      <c r="B13548" s="4"/>
    </row>
    <row r="13549" ht="14.25" customHeight="1">
      <c r="A13549" s="4"/>
      <c r="B13549" s="4"/>
    </row>
    <row r="13550" ht="14.25" customHeight="1">
      <c r="A13550" s="4"/>
      <c r="B13550" s="4"/>
    </row>
    <row r="13551" ht="14.25" customHeight="1">
      <c r="A13551" s="4"/>
      <c r="B13551" s="4"/>
    </row>
    <row r="13552" ht="14.25" customHeight="1">
      <c r="A13552" s="4"/>
      <c r="B13552" s="4"/>
    </row>
    <row r="13553" ht="14.25" customHeight="1">
      <c r="A13553" s="4"/>
      <c r="B13553" s="4"/>
    </row>
    <row r="13554" ht="14.25" customHeight="1">
      <c r="A13554" s="4"/>
      <c r="B13554" s="4"/>
    </row>
    <row r="13555" ht="14.25" customHeight="1">
      <c r="A13555" s="4"/>
      <c r="B13555" s="4"/>
    </row>
    <row r="13556" ht="14.25" customHeight="1">
      <c r="A13556" s="4"/>
      <c r="B13556" s="4"/>
    </row>
    <row r="13557" ht="14.25" customHeight="1">
      <c r="A13557" s="4"/>
      <c r="B13557" s="4"/>
    </row>
    <row r="13558" ht="14.25" customHeight="1">
      <c r="A13558" s="4"/>
      <c r="B13558" s="4"/>
    </row>
    <row r="13559" ht="14.25" customHeight="1">
      <c r="A13559" s="4"/>
      <c r="B13559" s="4"/>
    </row>
    <row r="13560" ht="14.25" customHeight="1">
      <c r="A13560" s="4"/>
      <c r="B13560" s="4"/>
    </row>
    <row r="13561" ht="14.25" customHeight="1">
      <c r="A13561" s="4"/>
      <c r="B13561" s="4"/>
    </row>
    <row r="13562" ht="14.25" customHeight="1">
      <c r="A13562" s="4"/>
      <c r="B13562" s="4"/>
    </row>
    <row r="13563" ht="14.25" customHeight="1">
      <c r="A13563" s="4"/>
      <c r="B13563" s="4"/>
    </row>
    <row r="13564" ht="14.25" customHeight="1">
      <c r="A13564" s="4"/>
      <c r="B13564" s="4"/>
    </row>
    <row r="13565" ht="14.25" customHeight="1">
      <c r="A13565" s="4"/>
      <c r="B13565" s="4"/>
    </row>
    <row r="13566" ht="14.25" customHeight="1">
      <c r="A13566" s="4"/>
      <c r="B13566" s="4"/>
    </row>
    <row r="13567" ht="14.25" customHeight="1">
      <c r="A13567" s="4"/>
      <c r="B13567" s="4"/>
    </row>
    <row r="13568" ht="14.25" customHeight="1">
      <c r="A13568" s="4"/>
      <c r="B13568" s="4"/>
    </row>
    <row r="13569" ht="14.25" customHeight="1">
      <c r="A13569" s="4"/>
      <c r="B13569" s="4"/>
    </row>
    <row r="13570" ht="14.25" customHeight="1">
      <c r="A13570" s="4"/>
      <c r="B13570" s="4"/>
    </row>
    <row r="13571" ht="14.25" customHeight="1">
      <c r="A13571" s="4"/>
      <c r="B13571" s="4"/>
    </row>
    <row r="13572" ht="14.25" customHeight="1">
      <c r="A13572" s="4"/>
      <c r="B13572" s="4"/>
    </row>
    <row r="13573" ht="14.25" customHeight="1">
      <c r="A13573" s="4"/>
      <c r="B13573" s="4"/>
    </row>
    <row r="13574" ht="14.25" customHeight="1">
      <c r="A13574" s="4"/>
      <c r="B13574" s="4"/>
    </row>
    <row r="13575" ht="14.25" customHeight="1">
      <c r="A13575" s="4"/>
      <c r="B13575" s="4"/>
    </row>
    <row r="13576" ht="14.25" customHeight="1">
      <c r="A13576" s="4"/>
      <c r="B13576" s="4"/>
    </row>
    <row r="13577" ht="14.25" customHeight="1">
      <c r="A13577" s="4"/>
      <c r="B13577" s="4"/>
    </row>
    <row r="13578" ht="14.25" customHeight="1">
      <c r="A13578" s="4"/>
      <c r="B13578" s="4"/>
    </row>
    <row r="13579" ht="14.25" customHeight="1">
      <c r="A13579" s="4"/>
      <c r="B13579" s="4"/>
    </row>
    <row r="13580" ht="14.25" customHeight="1">
      <c r="A13580" s="4"/>
      <c r="B13580" s="4"/>
    </row>
    <row r="13581" ht="14.25" customHeight="1">
      <c r="A13581" s="4"/>
      <c r="B13581" s="4"/>
    </row>
    <row r="13582" ht="14.25" customHeight="1">
      <c r="A13582" s="4"/>
      <c r="B13582" s="4"/>
    </row>
    <row r="13583" ht="14.25" customHeight="1">
      <c r="A13583" s="4"/>
      <c r="B13583" s="4"/>
    </row>
    <row r="13584" ht="14.25" customHeight="1">
      <c r="A13584" s="4"/>
      <c r="B13584" s="4"/>
    </row>
    <row r="13585" ht="14.25" customHeight="1">
      <c r="A13585" s="4"/>
      <c r="B13585" s="4"/>
    </row>
    <row r="13586" ht="14.25" customHeight="1">
      <c r="A13586" s="4"/>
      <c r="B13586" s="4"/>
    </row>
    <row r="13587" ht="14.25" customHeight="1">
      <c r="A13587" s="4"/>
      <c r="B13587" s="4"/>
    </row>
    <row r="13588" ht="14.25" customHeight="1">
      <c r="A13588" s="4"/>
      <c r="B13588" s="4"/>
    </row>
    <row r="13589" ht="14.25" customHeight="1">
      <c r="A13589" s="4"/>
      <c r="B13589" s="4"/>
    </row>
    <row r="13590" ht="14.25" customHeight="1">
      <c r="A13590" s="4"/>
      <c r="B13590" s="4"/>
    </row>
    <row r="13591" ht="14.25" customHeight="1">
      <c r="A13591" s="4"/>
      <c r="B13591" s="4"/>
    </row>
    <row r="13592" ht="14.25" customHeight="1">
      <c r="A13592" s="4"/>
      <c r="B13592" s="4"/>
    </row>
    <row r="13593" ht="14.25" customHeight="1">
      <c r="A13593" s="4"/>
      <c r="B13593" s="4"/>
    </row>
    <row r="13594" ht="14.25" customHeight="1">
      <c r="A13594" s="4"/>
      <c r="B13594" s="4"/>
    </row>
    <row r="13595" ht="14.25" customHeight="1">
      <c r="A13595" s="4"/>
      <c r="B13595" s="4"/>
    </row>
    <row r="13596" ht="14.25" customHeight="1">
      <c r="A13596" s="4"/>
      <c r="B13596" s="4"/>
    </row>
    <row r="13597" ht="14.25" customHeight="1">
      <c r="A13597" s="4"/>
      <c r="B13597" s="4"/>
    </row>
    <row r="13598" ht="14.25" customHeight="1">
      <c r="A13598" s="4"/>
      <c r="B13598" s="4"/>
    </row>
    <row r="13599" ht="14.25" customHeight="1">
      <c r="A13599" s="4"/>
      <c r="B13599" s="4"/>
    </row>
    <row r="13600" ht="14.25" customHeight="1">
      <c r="A13600" s="4"/>
      <c r="B13600" s="4"/>
    </row>
    <row r="13601" ht="14.25" customHeight="1">
      <c r="A13601" s="4"/>
      <c r="B13601" s="4"/>
    </row>
    <row r="13602" ht="14.25" customHeight="1">
      <c r="A13602" s="4"/>
      <c r="B13602" s="4"/>
    </row>
    <row r="13603" ht="14.25" customHeight="1">
      <c r="A13603" s="4"/>
      <c r="B13603" s="4"/>
    </row>
    <row r="13604" ht="14.25" customHeight="1">
      <c r="A13604" s="4"/>
      <c r="B13604" s="4"/>
    </row>
    <row r="13605" ht="14.25" customHeight="1">
      <c r="A13605" s="4"/>
      <c r="B13605" s="4"/>
    </row>
    <row r="13606" ht="14.25" customHeight="1">
      <c r="A13606" s="4"/>
      <c r="B13606" s="4"/>
    </row>
    <row r="13607" ht="14.25" customHeight="1">
      <c r="A13607" s="4"/>
      <c r="B13607" s="4"/>
    </row>
    <row r="13608" ht="14.25" customHeight="1">
      <c r="A13608" s="4"/>
      <c r="B13608" s="4"/>
    </row>
    <row r="13609" ht="14.25" customHeight="1">
      <c r="A13609" s="4"/>
      <c r="B13609" s="4"/>
    </row>
    <row r="13610" ht="14.25" customHeight="1">
      <c r="A13610" s="4"/>
      <c r="B13610" s="4"/>
    </row>
    <row r="13611" ht="14.25" customHeight="1">
      <c r="A13611" s="4"/>
      <c r="B13611" s="4"/>
    </row>
    <row r="13612" ht="14.25" customHeight="1">
      <c r="A13612" s="4"/>
      <c r="B13612" s="4"/>
    </row>
    <row r="13613" ht="14.25" customHeight="1">
      <c r="A13613" s="4"/>
      <c r="B13613" s="4"/>
    </row>
    <row r="13614" ht="14.25" customHeight="1">
      <c r="A13614" s="4"/>
      <c r="B13614" s="4"/>
    </row>
    <row r="13615" ht="14.25" customHeight="1">
      <c r="A13615" s="4"/>
      <c r="B13615" s="4"/>
    </row>
    <row r="13616" ht="14.25" customHeight="1">
      <c r="A13616" s="4"/>
      <c r="B13616" s="4"/>
    </row>
    <row r="13617" ht="14.25" customHeight="1">
      <c r="A13617" s="4"/>
      <c r="B13617" s="4"/>
    </row>
    <row r="13618" ht="14.25" customHeight="1">
      <c r="A13618" s="4"/>
      <c r="B13618" s="4"/>
    </row>
    <row r="13619" ht="14.25" customHeight="1">
      <c r="A13619" s="4"/>
      <c r="B13619" s="4"/>
    </row>
    <row r="13620" ht="14.25" customHeight="1">
      <c r="A13620" s="4"/>
      <c r="B13620" s="4"/>
    </row>
    <row r="13621" ht="14.25" customHeight="1">
      <c r="A13621" s="4"/>
      <c r="B13621" s="4"/>
    </row>
    <row r="13622" ht="14.25" customHeight="1">
      <c r="A13622" s="4"/>
      <c r="B13622" s="4"/>
    </row>
    <row r="13623" ht="14.25" customHeight="1">
      <c r="A13623" s="4"/>
      <c r="B13623" s="4"/>
    </row>
    <row r="13624" ht="14.25" customHeight="1">
      <c r="A13624" s="4"/>
      <c r="B13624" s="4"/>
    </row>
    <row r="13625" ht="14.25" customHeight="1">
      <c r="A13625" s="4"/>
      <c r="B13625" s="4"/>
    </row>
    <row r="13626" ht="14.25" customHeight="1">
      <c r="A13626" s="4"/>
      <c r="B13626" s="4"/>
    </row>
    <row r="13627" ht="14.25" customHeight="1">
      <c r="A13627" s="4"/>
      <c r="B13627" s="4"/>
    </row>
    <row r="13628" ht="14.25" customHeight="1">
      <c r="A13628" s="4"/>
      <c r="B13628" s="4"/>
    </row>
    <row r="13629" ht="14.25" customHeight="1">
      <c r="A13629" s="4"/>
      <c r="B13629" s="4"/>
    </row>
    <row r="13630" ht="14.25" customHeight="1">
      <c r="A13630" s="4"/>
      <c r="B13630" s="4"/>
    </row>
    <row r="13631" ht="14.25" customHeight="1">
      <c r="A13631" s="4"/>
      <c r="B13631" s="4"/>
    </row>
    <row r="13632" ht="14.25" customHeight="1">
      <c r="A13632" s="4"/>
      <c r="B13632" s="4"/>
    </row>
    <row r="13633" ht="14.25" customHeight="1">
      <c r="A13633" s="4"/>
      <c r="B13633" s="4"/>
    </row>
    <row r="13634" ht="14.25" customHeight="1">
      <c r="A13634" s="4"/>
      <c r="B13634" s="4"/>
    </row>
    <row r="13635" ht="14.25" customHeight="1">
      <c r="A13635" s="4"/>
      <c r="B13635" s="4"/>
    </row>
    <row r="13636" ht="14.25" customHeight="1">
      <c r="A13636" s="4"/>
      <c r="B13636" s="4"/>
    </row>
    <row r="13637" ht="14.25" customHeight="1">
      <c r="A13637" s="4"/>
      <c r="B13637" s="4"/>
    </row>
    <row r="13638" ht="14.25" customHeight="1">
      <c r="A13638" s="4"/>
      <c r="B13638" s="4"/>
    </row>
    <row r="13639" ht="14.25" customHeight="1">
      <c r="A13639" s="4"/>
      <c r="B13639" s="4"/>
    </row>
    <row r="13640" ht="14.25" customHeight="1">
      <c r="A13640" s="4"/>
      <c r="B13640" s="4"/>
    </row>
    <row r="13641" ht="14.25" customHeight="1">
      <c r="A13641" s="4"/>
      <c r="B13641" s="4"/>
    </row>
    <row r="13642" ht="14.25" customHeight="1">
      <c r="A13642" s="4"/>
      <c r="B13642" s="4"/>
    </row>
    <row r="13643" ht="14.25" customHeight="1">
      <c r="A13643" s="4"/>
      <c r="B13643" s="4"/>
    </row>
    <row r="13644" ht="14.25" customHeight="1">
      <c r="A13644" s="4"/>
      <c r="B13644" s="4"/>
    </row>
    <row r="13645" ht="14.25" customHeight="1">
      <c r="A13645" s="4"/>
      <c r="B13645" s="4"/>
    </row>
    <row r="13646" ht="14.25" customHeight="1">
      <c r="A13646" s="4"/>
      <c r="B13646" s="4"/>
    </row>
    <row r="13647" ht="14.25" customHeight="1">
      <c r="A13647" s="4"/>
      <c r="B13647" s="4"/>
    </row>
    <row r="13648" ht="14.25" customHeight="1">
      <c r="A13648" s="4"/>
      <c r="B13648" s="4"/>
    </row>
    <row r="13649" ht="14.25" customHeight="1">
      <c r="A13649" s="4"/>
      <c r="B13649" s="4"/>
    </row>
    <row r="13650" ht="14.25" customHeight="1">
      <c r="A13650" s="4"/>
      <c r="B13650" s="4"/>
    </row>
    <row r="13651" ht="14.25" customHeight="1">
      <c r="A13651" s="4"/>
      <c r="B13651" s="4"/>
    </row>
    <row r="13652" ht="14.25" customHeight="1">
      <c r="A13652" s="4"/>
      <c r="B13652" s="4"/>
    </row>
    <row r="13653" ht="14.25" customHeight="1">
      <c r="A13653" s="4"/>
      <c r="B13653" s="4"/>
    </row>
    <row r="13654" ht="14.25" customHeight="1">
      <c r="A13654" s="4"/>
      <c r="B13654" s="4"/>
    </row>
    <row r="13655" ht="14.25" customHeight="1">
      <c r="A13655" s="4"/>
      <c r="B13655" s="4"/>
    </row>
    <row r="13656" ht="14.25" customHeight="1">
      <c r="A13656" s="4"/>
      <c r="B13656" s="4"/>
    </row>
    <row r="13657" ht="14.25" customHeight="1">
      <c r="A13657" s="4"/>
      <c r="B13657" s="4"/>
    </row>
    <row r="13658" ht="14.25" customHeight="1">
      <c r="A13658" s="4"/>
      <c r="B13658" s="4"/>
    </row>
    <row r="13659" ht="14.25" customHeight="1">
      <c r="A13659" s="4"/>
      <c r="B13659" s="4"/>
    </row>
    <row r="13660" ht="14.25" customHeight="1">
      <c r="A13660" s="4"/>
      <c r="B13660" s="4"/>
    </row>
    <row r="13661" ht="14.25" customHeight="1">
      <c r="A13661" s="4"/>
      <c r="B13661" s="4"/>
    </row>
    <row r="13662" ht="14.25" customHeight="1">
      <c r="A13662" s="4"/>
      <c r="B13662" s="4"/>
    </row>
    <row r="13663" ht="14.25" customHeight="1">
      <c r="A13663" s="4"/>
      <c r="B13663" s="4"/>
    </row>
    <row r="13664" ht="14.25" customHeight="1">
      <c r="A13664" s="4"/>
      <c r="B13664" s="4"/>
    </row>
    <row r="13665" ht="14.25" customHeight="1">
      <c r="A13665" s="4"/>
      <c r="B13665" s="4"/>
    </row>
    <row r="13666" ht="14.25" customHeight="1">
      <c r="A13666" s="4"/>
      <c r="B13666" s="4"/>
    </row>
    <row r="13667" ht="14.25" customHeight="1">
      <c r="A13667" s="4"/>
      <c r="B13667" s="4"/>
    </row>
    <row r="13668" ht="14.25" customHeight="1">
      <c r="A13668" s="4"/>
      <c r="B13668" s="4"/>
    </row>
    <row r="13669" ht="14.25" customHeight="1">
      <c r="A13669" s="4"/>
      <c r="B13669" s="4"/>
    </row>
    <row r="13670" ht="14.25" customHeight="1">
      <c r="A13670" s="4"/>
      <c r="B13670" s="4"/>
    </row>
    <row r="13671" ht="14.25" customHeight="1">
      <c r="A13671" s="4"/>
      <c r="B13671" s="4"/>
    </row>
    <row r="13672" ht="14.25" customHeight="1">
      <c r="A13672" s="4"/>
      <c r="B13672" s="4"/>
    </row>
    <row r="13673" ht="14.25" customHeight="1">
      <c r="A13673" s="4"/>
      <c r="B13673" s="4"/>
    </row>
    <row r="13674" ht="14.25" customHeight="1">
      <c r="A13674" s="4"/>
      <c r="B13674" s="4"/>
    </row>
    <row r="13675" ht="14.25" customHeight="1">
      <c r="A13675" s="4"/>
      <c r="B13675" s="4"/>
    </row>
    <row r="13676" ht="14.25" customHeight="1">
      <c r="A13676" s="4"/>
      <c r="B13676" s="4"/>
    </row>
    <row r="13677" ht="14.25" customHeight="1">
      <c r="A13677" s="4"/>
      <c r="B13677" s="4"/>
    </row>
    <row r="13678" ht="14.25" customHeight="1">
      <c r="A13678" s="4"/>
      <c r="B13678" s="4"/>
    </row>
    <row r="13679" ht="14.25" customHeight="1">
      <c r="A13679" s="4"/>
      <c r="B13679" s="4"/>
    </row>
    <row r="13680" ht="14.25" customHeight="1">
      <c r="A13680" s="4"/>
      <c r="B13680" s="4"/>
    </row>
    <row r="13681" ht="14.25" customHeight="1">
      <c r="A13681" s="4"/>
      <c r="B13681" s="4"/>
    </row>
    <row r="13682" ht="14.25" customHeight="1">
      <c r="A13682" s="4"/>
      <c r="B13682" s="4"/>
    </row>
    <row r="13683" ht="14.25" customHeight="1">
      <c r="A13683" s="4"/>
      <c r="B13683" s="4"/>
    </row>
    <row r="13684" ht="14.25" customHeight="1">
      <c r="A13684" s="4"/>
      <c r="B13684" s="4"/>
    </row>
    <row r="13685" ht="14.25" customHeight="1">
      <c r="A13685" s="4"/>
      <c r="B13685" s="4"/>
    </row>
    <row r="13686" ht="14.25" customHeight="1">
      <c r="A13686" s="4"/>
      <c r="B13686" s="4"/>
    </row>
    <row r="13687" ht="14.25" customHeight="1">
      <c r="A13687" s="4"/>
      <c r="B13687" s="4"/>
    </row>
    <row r="13688" ht="14.25" customHeight="1">
      <c r="A13688" s="4"/>
      <c r="B13688" s="4"/>
    </row>
    <row r="13689" ht="14.25" customHeight="1">
      <c r="A13689" s="4"/>
      <c r="B13689" s="4"/>
    </row>
    <row r="13690" ht="14.25" customHeight="1">
      <c r="A13690" s="4"/>
      <c r="B13690" s="4"/>
    </row>
    <row r="13691" ht="14.25" customHeight="1">
      <c r="A13691" s="4"/>
      <c r="B13691" s="4"/>
    </row>
    <row r="13692" ht="14.25" customHeight="1">
      <c r="A13692" s="4"/>
      <c r="B13692" s="4"/>
    </row>
    <row r="13693" ht="14.25" customHeight="1">
      <c r="A13693" s="4"/>
      <c r="B13693" s="4"/>
    </row>
    <row r="13694" ht="14.25" customHeight="1">
      <c r="A13694" s="4"/>
      <c r="B13694" s="4"/>
    </row>
    <row r="13695" ht="14.25" customHeight="1">
      <c r="A13695" s="4"/>
      <c r="B13695" s="4"/>
    </row>
    <row r="13696" ht="14.25" customHeight="1">
      <c r="A13696" s="4"/>
      <c r="B13696" s="4"/>
    </row>
    <row r="13697" ht="14.25" customHeight="1">
      <c r="A13697" s="4"/>
      <c r="B13697" s="4"/>
    </row>
    <row r="13698" ht="14.25" customHeight="1">
      <c r="A13698" s="4"/>
      <c r="B13698" s="4"/>
    </row>
    <row r="13699" ht="14.25" customHeight="1">
      <c r="A13699" s="4"/>
      <c r="B13699" s="4"/>
    </row>
    <row r="13700" ht="14.25" customHeight="1">
      <c r="A13700" s="4"/>
      <c r="B13700" s="4"/>
    </row>
    <row r="13701" ht="14.25" customHeight="1">
      <c r="A13701" s="4"/>
      <c r="B13701" s="4"/>
    </row>
    <row r="13702" ht="14.25" customHeight="1">
      <c r="A13702" s="4"/>
      <c r="B13702" s="4"/>
    </row>
    <row r="13703" ht="14.25" customHeight="1">
      <c r="A13703" s="4"/>
      <c r="B13703" s="4"/>
    </row>
    <row r="13704" ht="14.25" customHeight="1">
      <c r="A13704" s="4"/>
      <c r="B13704" s="4"/>
    </row>
    <row r="13705" ht="14.25" customHeight="1">
      <c r="A13705" s="4"/>
      <c r="B13705" s="4"/>
    </row>
    <row r="13706" ht="14.25" customHeight="1">
      <c r="A13706" s="4"/>
      <c r="B13706" s="4"/>
    </row>
    <row r="13707" ht="14.25" customHeight="1">
      <c r="A13707" s="4"/>
      <c r="B13707" s="4"/>
    </row>
    <row r="13708" ht="14.25" customHeight="1">
      <c r="A13708" s="4"/>
      <c r="B13708" s="4"/>
    </row>
    <row r="13709" ht="14.25" customHeight="1">
      <c r="A13709" s="4"/>
      <c r="B13709" s="4"/>
    </row>
    <row r="13710" ht="14.25" customHeight="1">
      <c r="A13710" s="4"/>
      <c r="B13710" s="4"/>
    </row>
    <row r="13711" ht="14.25" customHeight="1">
      <c r="A13711" s="4"/>
      <c r="B13711" s="4"/>
    </row>
    <row r="13712" ht="14.25" customHeight="1">
      <c r="A13712" s="4"/>
      <c r="B13712" s="4"/>
    </row>
    <row r="13713" ht="14.25" customHeight="1">
      <c r="A13713" s="4"/>
      <c r="B13713" s="4"/>
    </row>
    <row r="13714" ht="14.25" customHeight="1">
      <c r="A13714" s="4"/>
      <c r="B13714" s="4"/>
    </row>
    <row r="13715" ht="14.25" customHeight="1">
      <c r="A13715" s="4"/>
      <c r="B13715" s="4"/>
    </row>
    <row r="13716" ht="14.25" customHeight="1">
      <c r="A13716" s="4"/>
      <c r="B13716" s="4"/>
    </row>
    <row r="13717" ht="14.25" customHeight="1">
      <c r="A13717" s="4"/>
      <c r="B13717" s="4"/>
    </row>
    <row r="13718" ht="14.25" customHeight="1">
      <c r="A13718" s="4"/>
      <c r="B13718" s="4"/>
    </row>
    <row r="13719" ht="14.25" customHeight="1">
      <c r="A13719" s="4"/>
      <c r="B13719" s="4"/>
    </row>
    <row r="13720" ht="14.25" customHeight="1">
      <c r="A13720" s="4"/>
      <c r="B13720" s="4"/>
    </row>
    <row r="13721" ht="14.25" customHeight="1">
      <c r="A13721" s="4"/>
      <c r="B13721" s="4"/>
    </row>
    <row r="13722" ht="14.25" customHeight="1">
      <c r="A13722" s="4"/>
      <c r="B13722" s="4"/>
    </row>
    <row r="13723" ht="14.25" customHeight="1">
      <c r="A13723" s="4"/>
      <c r="B13723" s="4"/>
    </row>
    <row r="13724" ht="14.25" customHeight="1">
      <c r="A13724" s="4"/>
      <c r="B13724" s="4"/>
    </row>
    <row r="13725" ht="14.25" customHeight="1">
      <c r="A13725" s="4"/>
      <c r="B13725" s="4"/>
    </row>
    <row r="13726" ht="14.25" customHeight="1">
      <c r="A13726" s="4"/>
      <c r="B13726" s="4"/>
    </row>
    <row r="13727" ht="14.25" customHeight="1">
      <c r="A13727" s="4"/>
      <c r="B13727" s="4"/>
    </row>
    <row r="13728" ht="14.25" customHeight="1">
      <c r="A13728" s="4"/>
      <c r="B13728" s="4"/>
    </row>
    <row r="13729" ht="14.25" customHeight="1">
      <c r="A13729" s="4"/>
      <c r="B13729" s="4"/>
    </row>
    <row r="13730" ht="14.25" customHeight="1">
      <c r="A13730" s="4"/>
      <c r="B13730" s="4"/>
    </row>
    <row r="13731" ht="14.25" customHeight="1">
      <c r="A13731" s="4"/>
      <c r="B13731" s="4"/>
    </row>
    <row r="13732" ht="14.25" customHeight="1">
      <c r="A13732" s="4"/>
      <c r="B13732" s="4"/>
    </row>
    <row r="13733" ht="14.25" customHeight="1">
      <c r="A13733" s="4"/>
      <c r="B13733" s="4"/>
    </row>
    <row r="13734" ht="14.25" customHeight="1">
      <c r="A13734" s="4"/>
      <c r="B13734" s="4"/>
    </row>
    <row r="13735" ht="14.25" customHeight="1">
      <c r="A13735" s="4"/>
      <c r="B13735" s="4"/>
    </row>
    <row r="13736" ht="14.25" customHeight="1">
      <c r="A13736" s="4"/>
      <c r="B13736" s="4"/>
    </row>
    <row r="13737" ht="14.25" customHeight="1">
      <c r="A13737" s="4"/>
      <c r="B13737" s="4"/>
    </row>
    <row r="13738" ht="14.25" customHeight="1">
      <c r="A13738" s="4"/>
      <c r="B13738" s="4"/>
    </row>
    <row r="13739" ht="14.25" customHeight="1">
      <c r="A13739" s="4"/>
      <c r="B13739" s="4"/>
    </row>
    <row r="13740" ht="14.25" customHeight="1">
      <c r="A13740" s="4"/>
      <c r="B13740" s="4"/>
    </row>
    <row r="13741" ht="14.25" customHeight="1">
      <c r="A13741" s="4"/>
      <c r="B13741" s="4"/>
    </row>
    <row r="13742" ht="14.25" customHeight="1">
      <c r="A13742" s="4"/>
      <c r="B13742" s="4"/>
    </row>
    <row r="13743" ht="14.25" customHeight="1">
      <c r="A13743" s="4"/>
      <c r="B13743" s="4"/>
    </row>
    <row r="13744" ht="14.25" customHeight="1">
      <c r="A13744" s="4"/>
      <c r="B13744" s="4"/>
    </row>
    <row r="13745" ht="14.25" customHeight="1">
      <c r="A13745" s="4"/>
      <c r="B13745" s="4"/>
    </row>
    <row r="13746" ht="14.25" customHeight="1">
      <c r="A13746" s="4"/>
      <c r="B13746" s="4"/>
    </row>
    <row r="13747" ht="14.25" customHeight="1">
      <c r="A13747" s="4"/>
      <c r="B13747" s="4"/>
    </row>
    <row r="13748" ht="14.25" customHeight="1">
      <c r="A13748" s="4"/>
      <c r="B13748" s="4"/>
    </row>
    <row r="13749" ht="14.25" customHeight="1">
      <c r="A13749" s="4"/>
      <c r="B13749" s="4"/>
    </row>
    <row r="13750" ht="14.25" customHeight="1">
      <c r="A13750" s="4"/>
      <c r="B13750" s="4"/>
    </row>
    <row r="13751" ht="14.25" customHeight="1">
      <c r="A13751" s="4"/>
      <c r="B13751" s="4"/>
    </row>
    <row r="13752" ht="14.25" customHeight="1">
      <c r="A13752" s="4"/>
      <c r="B13752" s="4"/>
    </row>
    <row r="13753" ht="14.25" customHeight="1">
      <c r="A13753" s="4"/>
      <c r="B13753" s="4"/>
    </row>
    <row r="13754" ht="14.25" customHeight="1">
      <c r="A13754" s="4"/>
      <c r="B13754" s="4"/>
    </row>
    <row r="13755" ht="14.25" customHeight="1">
      <c r="A13755" s="4"/>
      <c r="B13755" s="4"/>
    </row>
    <row r="13756" ht="14.25" customHeight="1">
      <c r="A13756" s="4"/>
      <c r="B13756" s="4"/>
    </row>
    <row r="13757" ht="14.25" customHeight="1">
      <c r="A13757" s="4"/>
      <c r="B13757" s="4"/>
    </row>
    <row r="13758" ht="14.25" customHeight="1">
      <c r="A13758" s="4"/>
      <c r="B13758" s="4"/>
    </row>
    <row r="13759" ht="14.25" customHeight="1">
      <c r="A13759" s="4"/>
      <c r="B13759" s="4"/>
    </row>
    <row r="13760" ht="14.25" customHeight="1">
      <c r="A13760" s="4"/>
      <c r="B13760" s="4"/>
    </row>
    <row r="13761" ht="14.25" customHeight="1">
      <c r="A13761" s="4"/>
      <c r="B13761" s="4"/>
    </row>
    <row r="13762" ht="14.25" customHeight="1">
      <c r="A13762" s="4"/>
      <c r="B13762" s="4"/>
    </row>
    <row r="13763" ht="14.25" customHeight="1">
      <c r="A13763" s="4"/>
      <c r="B13763" s="4"/>
    </row>
    <row r="13764" ht="14.25" customHeight="1">
      <c r="A13764" s="4"/>
      <c r="B13764" s="4"/>
    </row>
    <row r="13765" ht="14.25" customHeight="1">
      <c r="A13765" s="4"/>
      <c r="B13765" s="4"/>
    </row>
    <row r="13766" ht="14.25" customHeight="1">
      <c r="A13766" s="4"/>
      <c r="B13766" s="4"/>
    </row>
    <row r="13767" ht="14.25" customHeight="1">
      <c r="A13767" s="4"/>
      <c r="B13767" s="4"/>
    </row>
    <row r="13768" ht="14.25" customHeight="1">
      <c r="A13768" s="4"/>
      <c r="B13768" s="4"/>
    </row>
    <row r="13769" ht="14.25" customHeight="1">
      <c r="A13769" s="4"/>
      <c r="B13769" s="4"/>
    </row>
    <row r="13770" ht="14.25" customHeight="1">
      <c r="A13770" s="4"/>
      <c r="B13770" s="4"/>
    </row>
    <row r="13771" ht="14.25" customHeight="1">
      <c r="A13771" s="4"/>
      <c r="B13771" s="4"/>
    </row>
    <row r="13772" ht="14.25" customHeight="1">
      <c r="A13772" s="4"/>
      <c r="B13772" s="4"/>
    </row>
    <row r="13773" ht="14.25" customHeight="1">
      <c r="A13773" s="4"/>
      <c r="B13773" s="4"/>
    </row>
    <row r="13774" ht="14.25" customHeight="1">
      <c r="A13774" s="4"/>
      <c r="B13774" s="4"/>
    </row>
    <row r="13775" ht="14.25" customHeight="1">
      <c r="A13775" s="4"/>
      <c r="B13775" s="4"/>
    </row>
    <row r="13776" ht="14.25" customHeight="1">
      <c r="A13776" s="4"/>
      <c r="B13776" s="4"/>
    </row>
    <row r="13777" ht="14.25" customHeight="1">
      <c r="A13777" s="4"/>
      <c r="B13777" s="4"/>
    </row>
    <row r="13778" ht="14.25" customHeight="1">
      <c r="A13778" s="4"/>
      <c r="B13778" s="4"/>
    </row>
    <row r="13779" ht="14.25" customHeight="1">
      <c r="A13779" s="4"/>
      <c r="B13779" s="4"/>
    </row>
    <row r="13780" ht="14.25" customHeight="1">
      <c r="A13780" s="4"/>
      <c r="B13780" s="4"/>
    </row>
    <row r="13781" ht="14.25" customHeight="1">
      <c r="A13781" s="4"/>
      <c r="B13781" s="4"/>
    </row>
    <row r="13782" ht="14.25" customHeight="1">
      <c r="A13782" s="4"/>
      <c r="B13782" s="4"/>
    </row>
    <row r="13783" ht="14.25" customHeight="1">
      <c r="A13783" s="4"/>
      <c r="B13783" s="4"/>
    </row>
    <row r="13784" ht="14.25" customHeight="1">
      <c r="A13784" s="4"/>
      <c r="B13784" s="4"/>
    </row>
    <row r="13785" ht="14.25" customHeight="1">
      <c r="A13785" s="4"/>
      <c r="B13785" s="4"/>
    </row>
    <row r="13786" ht="14.25" customHeight="1">
      <c r="A13786" s="4"/>
      <c r="B13786" s="4"/>
    </row>
    <row r="13787" ht="14.25" customHeight="1">
      <c r="A13787" s="4"/>
      <c r="B13787" s="4"/>
    </row>
    <row r="13788" ht="14.25" customHeight="1">
      <c r="A13788" s="4"/>
      <c r="B13788" s="4"/>
    </row>
    <row r="13789" ht="14.25" customHeight="1">
      <c r="A13789" s="4"/>
      <c r="B13789" s="4"/>
    </row>
    <row r="13790" ht="14.25" customHeight="1">
      <c r="A13790" s="4"/>
      <c r="B13790" s="4"/>
    </row>
    <row r="13791" ht="14.25" customHeight="1">
      <c r="A13791" s="4"/>
      <c r="B13791" s="4"/>
    </row>
    <row r="13792" ht="14.25" customHeight="1">
      <c r="A13792" s="4"/>
      <c r="B13792" s="4"/>
    </row>
    <row r="13793" ht="14.25" customHeight="1">
      <c r="A13793" s="4"/>
      <c r="B13793" s="4"/>
    </row>
    <row r="13794" ht="14.25" customHeight="1">
      <c r="A13794" s="4"/>
      <c r="B13794" s="4"/>
    </row>
    <row r="13795" ht="14.25" customHeight="1">
      <c r="A13795" s="4"/>
      <c r="B13795" s="4"/>
    </row>
    <row r="13796" ht="14.25" customHeight="1">
      <c r="A13796" s="4"/>
      <c r="B13796" s="4"/>
    </row>
    <row r="13797" ht="14.25" customHeight="1">
      <c r="A13797" s="4"/>
      <c r="B13797" s="4"/>
    </row>
    <row r="13798" ht="14.25" customHeight="1">
      <c r="A13798" s="4"/>
      <c r="B13798" s="4"/>
    </row>
    <row r="13799" ht="14.25" customHeight="1">
      <c r="A13799" s="4"/>
      <c r="B13799" s="4"/>
    </row>
    <row r="13800" ht="14.25" customHeight="1">
      <c r="A13800" s="4"/>
      <c r="B13800" s="4"/>
    </row>
    <row r="13801" ht="14.25" customHeight="1">
      <c r="A13801" s="4"/>
      <c r="B13801" s="4"/>
    </row>
    <row r="13802" ht="14.25" customHeight="1">
      <c r="A13802" s="4"/>
      <c r="B13802" s="4"/>
    </row>
    <row r="13803" ht="14.25" customHeight="1">
      <c r="A13803" s="4"/>
      <c r="B13803" s="4"/>
    </row>
    <row r="13804" ht="14.25" customHeight="1">
      <c r="A13804" s="4"/>
      <c r="B13804" s="4"/>
    </row>
    <row r="13805" ht="14.25" customHeight="1">
      <c r="A13805" s="4"/>
      <c r="B13805" s="4"/>
    </row>
    <row r="13806" ht="14.25" customHeight="1">
      <c r="A13806" s="4"/>
      <c r="B13806" s="4"/>
    </row>
    <row r="13807" ht="14.25" customHeight="1">
      <c r="A13807" s="4"/>
      <c r="B13807" s="4"/>
    </row>
    <row r="13808" ht="14.25" customHeight="1">
      <c r="A13808" s="4"/>
      <c r="B13808" s="4"/>
    </row>
    <row r="13809" ht="14.25" customHeight="1">
      <c r="A13809" s="4"/>
      <c r="B13809" s="4"/>
    </row>
    <row r="13810" ht="14.25" customHeight="1">
      <c r="A13810" s="4"/>
      <c r="B13810" s="4"/>
    </row>
    <row r="13811" ht="14.25" customHeight="1">
      <c r="A13811" s="4"/>
      <c r="B13811" s="4"/>
    </row>
    <row r="13812" ht="14.25" customHeight="1">
      <c r="A13812" s="4"/>
      <c r="B13812" s="4"/>
    </row>
    <row r="13813" ht="14.25" customHeight="1">
      <c r="A13813" s="4"/>
      <c r="B13813" s="4"/>
    </row>
    <row r="13814" ht="14.25" customHeight="1">
      <c r="A13814" s="4"/>
      <c r="B13814" s="4"/>
    </row>
    <row r="13815" ht="14.25" customHeight="1">
      <c r="A13815" s="4"/>
      <c r="B13815" s="4"/>
    </row>
    <row r="13816" ht="14.25" customHeight="1">
      <c r="A13816" s="4"/>
      <c r="B13816" s="4"/>
    </row>
    <row r="13817" ht="14.25" customHeight="1">
      <c r="A13817" s="4"/>
      <c r="B13817" s="4"/>
    </row>
    <row r="13818" ht="14.25" customHeight="1">
      <c r="A13818" s="4"/>
      <c r="B13818" s="4"/>
    </row>
    <row r="13819" ht="14.25" customHeight="1">
      <c r="A13819" s="4"/>
      <c r="B13819" s="4"/>
    </row>
    <row r="13820" ht="14.25" customHeight="1">
      <c r="A13820" s="4"/>
      <c r="B13820" s="4"/>
    </row>
    <row r="13821" ht="14.25" customHeight="1">
      <c r="A13821" s="4"/>
      <c r="B13821" s="4"/>
    </row>
    <row r="13822" ht="14.25" customHeight="1">
      <c r="A13822" s="4"/>
      <c r="B13822" s="4"/>
    </row>
    <row r="13823" ht="14.25" customHeight="1">
      <c r="A13823" s="4"/>
      <c r="B13823" s="4"/>
    </row>
    <row r="13824" ht="14.25" customHeight="1">
      <c r="A13824" s="4"/>
      <c r="B13824" s="4"/>
    </row>
    <row r="13825" ht="14.25" customHeight="1">
      <c r="A13825" s="4"/>
      <c r="B13825" s="4"/>
    </row>
    <row r="13826" ht="14.25" customHeight="1">
      <c r="A13826" s="4"/>
      <c r="B13826" s="4"/>
    </row>
    <row r="13827" ht="14.25" customHeight="1">
      <c r="A13827" s="4"/>
      <c r="B13827" s="4"/>
    </row>
    <row r="13828" ht="14.25" customHeight="1">
      <c r="A13828" s="4"/>
      <c r="B13828" s="4"/>
    </row>
    <row r="13829" ht="14.25" customHeight="1">
      <c r="A13829" s="4"/>
      <c r="B13829" s="4"/>
    </row>
    <row r="13830" ht="14.25" customHeight="1">
      <c r="A13830" s="4"/>
      <c r="B13830" s="4"/>
    </row>
    <row r="13831" ht="14.25" customHeight="1">
      <c r="A13831" s="4"/>
      <c r="B13831" s="4"/>
    </row>
    <row r="13832" ht="14.25" customHeight="1">
      <c r="A13832" s="4"/>
      <c r="B13832" s="4"/>
    </row>
    <row r="13833" ht="14.25" customHeight="1">
      <c r="A13833" s="4"/>
      <c r="B13833" s="4"/>
    </row>
    <row r="13834" ht="14.25" customHeight="1">
      <c r="A13834" s="4"/>
      <c r="B13834" s="4"/>
    </row>
    <row r="13835" ht="14.25" customHeight="1">
      <c r="A13835" s="4"/>
      <c r="B13835" s="4"/>
    </row>
    <row r="13836" ht="14.25" customHeight="1">
      <c r="A13836" s="4"/>
      <c r="B13836" s="4"/>
    </row>
    <row r="13837" ht="14.25" customHeight="1">
      <c r="A13837" s="4"/>
      <c r="B13837" s="4"/>
    </row>
    <row r="13838" ht="14.25" customHeight="1">
      <c r="A13838" s="4"/>
      <c r="B13838" s="4"/>
    </row>
    <row r="13839" ht="14.25" customHeight="1">
      <c r="A13839" s="4"/>
      <c r="B13839" s="4"/>
    </row>
    <row r="13840" ht="14.25" customHeight="1">
      <c r="A13840" s="4"/>
      <c r="B13840" s="4"/>
    </row>
    <row r="13841" ht="14.25" customHeight="1">
      <c r="A13841" s="4"/>
      <c r="B13841" s="4"/>
    </row>
    <row r="13842" ht="14.25" customHeight="1">
      <c r="A13842" s="4"/>
      <c r="B13842" s="4"/>
    </row>
    <row r="13843" ht="14.25" customHeight="1">
      <c r="A13843" s="4"/>
      <c r="B13843" s="4"/>
    </row>
    <row r="13844" ht="14.25" customHeight="1">
      <c r="A13844" s="4"/>
      <c r="B13844" s="4"/>
    </row>
    <row r="13845" ht="14.25" customHeight="1">
      <c r="A13845" s="4"/>
      <c r="B13845" s="4"/>
    </row>
    <row r="13846" ht="14.25" customHeight="1">
      <c r="A13846" s="4"/>
      <c r="B13846" s="4"/>
    </row>
    <row r="13847" ht="14.25" customHeight="1">
      <c r="A13847" s="4"/>
      <c r="B13847" s="4"/>
    </row>
    <row r="13848" ht="14.25" customHeight="1">
      <c r="A13848" s="4"/>
      <c r="B13848" s="4"/>
    </row>
    <row r="13849" ht="14.25" customHeight="1">
      <c r="A13849" s="4"/>
      <c r="B13849" s="4"/>
    </row>
    <row r="13850" ht="14.25" customHeight="1">
      <c r="A13850" s="4"/>
      <c r="B13850" s="4"/>
    </row>
    <row r="13851" ht="14.25" customHeight="1">
      <c r="A13851" s="4"/>
      <c r="B13851" s="4"/>
    </row>
    <row r="13852" ht="14.25" customHeight="1">
      <c r="A13852" s="4"/>
      <c r="B13852" s="4"/>
    </row>
    <row r="13853" ht="14.25" customHeight="1">
      <c r="A13853" s="4"/>
      <c r="B13853" s="4"/>
    </row>
    <row r="13854" ht="14.25" customHeight="1">
      <c r="A13854" s="4"/>
      <c r="B13854" s="4"/>
    </row>
    <row r="13855" ht="14.25" customHeight="1">
      <c r="A13855" s="4"/>
      <c r="B13855" s="4"/>
    </row>
    <row r="13856" ht="14.25" customHeight="1">
      <c r="A13856" s="4"/>
      <c r="B13856" s="4"/>
    </row>
    <row r="13857" ht="14.25" customHeight="1">
      <c r="A13857" s="4"/>
      <c r="B13857" s="4"/>
    </row>
    <row r="13858" ht="14.25" customHeight="1">
      <c r="A13858" s="4"/>
      <c r="B13858" s="4"/>
    </row>
    <row r="13859" ht="14.25" customHeight="1">
      <c r="A13859" s="4"/>
      <c r="B13859" s="4"/>
    </row>
    <row r="13860" ht="14.25" customHeight="1">
      <c r="A13860" s="4"/>
      <c r="B13860" s="4"/>
    </row>
    <row r="13861" ht="14.25" customHeight="1">
      <c r="A13861" s="4"/>
      <c r="B13861" s="4"/>
    </row>
    <row r="13862" ht="14.25" customHeight="1">
      <c r="A13862" s="4"/>
      <c r="B13862" s="4"/>
    </row>
    <row r="13863" ht="14.25" customHeight="1">
      <c r="A13863" s="4"/>
      <c r="B13863" s="4"/>
    </row>
    <row r="13864" ht="14.25" customHeight="1">
      <c r="A13864" s="4"/>
      <c r="B13864" s="4"/>
    </row>
    <row r="13865" ht="14.25" customHeight="1">
      <c r="A13865" s="4"/>
      <c r="B13865" s="4"/>
    </row>
    <row r="13866" ht="14.25" customHeight="1">
      <c r="A13866" s="4"/>
      <c r="B13866" s="4"/>
    </row>
    <row r="13867" ht="14.25" customHeight="1">
      <c r="A13867" s="4"/>
      <c r="B13867" s="4"/>
    </row>
    <row r="13868" ht="14.25" customHeight="1">
      <c r="A13868" s="4"/>
      <c r="B13868" s="4"/>
    </row>
    <row r="13869" ht="14.25" customHeight="1">
      <c r="A13869" s="4"/>
      <c r="B13869" s="4"/>
    </row>
    <row r="13870" ht="14.25" customHeight="1">
      <c r="A13870" s="4"/>
      <c r="B13870" s="4"/>
    </row>
    <row r="13871" ht="14.25" customHeight="1">
      <c r="A13871" s="4"/>
      <c r="B13871" s="4"/>
    </row>
    <row r="13872" ht="14.25" customHeight="1">
      <c r="A13872" s="4"/>
      <c r="B13872" s="4"/>
    </row>
    <row r="13873" ht="14.25" customHeight="1">
      <c r="A13873" s="4"/>
      <c r="B13873" s="4"/>
    </row>
    <row r="13874" ht="14.25" customHeight="1">
      <c r="A13874" s="4"/>
      <c r="B13874" s="4"/>
    </row>
    <row r="13875" ht="14.25" customHeight="1">
      <c r="A13875" s="4"/>
      <c r="B13875" s="4"/>
    </row>
    <row r="13876" ht="14.25" customHeight="1">
      <c r="A13876" s="4"/>
      <c r="B13876" s="4"/>
    </row>
    <row r="13877" ht="14.25" customHeight="1">
      <c r="A13877" s="4"/>
      <c r="B13877" s="4"/>
    </row>
    <row r="13878" ht="14.25" customHeight="1">
      <c r="A13878" s="4"/>
      <c r="B13878" s="4"/>
    </row>
    <row r="13879" ht="14.25" customHeight="1">
      <c r="A13879" s="4"/>
      <c r="B13879" s="4"/>
    </row>
    <row r="13880" ht="14.25" customHeight="1">
      <c r="A13880" s="4"/>
      <c r="B13880" s="4"/>
    </row>
    <row r="13881" ht="14.25" customHeight="1">
      <c r="A13881" s="4"/>
      <c r="B13881" s="4"/>
    </row>
    <row r="13882" ht="14.25" customHeight="1">
      <c r="A13882" s="4"/>
      <c r="B13882" s="4"/>
    </row>
    <row r="13883" ht="14.25" customHeight="1">
      <c r="A13883" s="4"/>
      <c r="B13883" s="4"/>
    </row>
    <row r="13884" ht="14.25" customHeight="1">
      <c r="A13884" s="4"/>
      <c r="B13884" s="4"/>
    </row>
    <row r="13885" ht="14.25" customHeight="1">
      <c r="A13885" s="4"/>
      <c r="B13885" s="4"/>
    </row>
    <row r="13886" ht="14.25" customHeight="1">
      <c r="A13886" s="4"/>
      <c r="B13886" s="4"/>
    </row>
    <row r="13887" ht="14.25" customHeight="1">
      <c r="A13887" s="4"/>
      <c r="B13887" s="4"/>
    </row>
    <row r="13888" ht="14.25" customHeight="1">
      <c r="A13888" s="4"/>
      <c r="B13888" s="4"/>
    </row>
    <row r="13889" ht="14.25" customHeight="1">
      <c r="A13889" s="4"/>
      <c r="B13889" s="4"/>
    </row>
    <row r="13890" ht="14.25" customHeight="1">
      <c r="A13890" s="4"/>
      <c r="B13890" s="4"/>
    </row>
    <row r="13891" ht="14.25" customHeight="1">
      <c r="A13891" s="4"/>
      <c r="B13891" s="4"/>
    </row>
    <row r="13892" ht="14.25" customHeight="1">
      <c r="A13892" s="4"/>
      <c r="B13892" s="4"/>
    </row>
    <row r="13893" ht="14.25" customHeight="1">
      <c r="A13893" s="4"/>
      <c r="B13893" s="4"/>
    </row>
    <row r="13894" ht="14.25" customHeight="1">
      <c r="A13894" s="4"/>
      <c r="B13894" s="4"/>
    </row>
    <row r="13895" ht="14.25" customHeight="1">
      <c r="A13895" s="4"/>
      <c r="B13895" s="4"/>
    </row>
    <row r="13896" ht="14.25" customHeight="1">
      <c r="A13896" s="4"/>
      <c r="B13896" s="4"/>
    </row>
    <row r="13897" ht="14.25" customHeight="1">
      <c r="A13897" s="4"/>
      <c r="B13897" s="4"/>
    </row>
    <row r="13898" ht="14.25" customHeight="1">
      <c r="A13898" s="4"/>
      <c r="B13898" s="4"/>
    </row>
    <row r="13899" ht="14.25" customHeight="1">
      <c r="A13899" s="4"/>
      <c r="B13899" s="4"/>
    </row>
    <row r="13900" ht="14.25" customHeight="1">
      <c r="A13900" s="4"/>
      <c r="B13900" s="4"/>
    </row>
    <row r="13901" ht="14.25" customHeight="1">
      <c r="A13901" s="4"/>
      <c r="B13901" s="4"/>
    </row>
    <row r="13902" ht="14.25" customHeight="1">
      <c r="A13902" s="4"/>
      <c r="B13902" s="4"/>
    </row>
    <row r="13903" ht="14.25" customHeight="1">
      <c r="A13903" s="4"/>
      <c r="B13903" s="4"/>
    </row>
    <row r="13904" ht="14.25" customHeight="1">
      <c r="A13904" s="4"/>
      <c r="B13904" s="4"/>
    </row>
    <row r="13905" ht="14.25" customHeight="1">
      <c r="A13905" s="4"/>
      <c r="B13905" s="4"/>
    </row>
    <row r="13906" ht="14.25" customHeight="1">
      <c r="A13906" s="4"/>
      <c r="B13906" s="4"/>
    </row>
    <row r="13907" ht="14.25" customHeight="1">
      <c r="A13907" s="4"/>
      <c r="B13907" s="4"/>
    </row>
    <row r="13908" ht="14.25" customHeight="1">
      <c r="A13908" s="4"/>
      <c r="B13908" s="4"/>
    </row>
    <row r="13909" ht="14.25" customHeight="1">
      <c r="A13909" s="4"/>
      <c r="B13909" s="4"/>
    </row>
    <row r="13910" ht="14.25" customHeight="1">
      <c r="A13910" s="4"/>
      <c r="B13910" s="4"/>
    </row>
    <row r="13911" ht="14.25" customHeight="1">
      <c r="A13911" s="4"/>
      <c r="B13911" s="4"/>
    </row>
    <row r="13912" ht="14.25" customHeight="1">
      <c r="A13912" s="4"/>
      <c r="B13912" s="4"/>
    </row>
    <row r="13913" ht="14.25" customHeight="1">
      <c r="A13913" s="4"/>
      <c r="B13913" s="4"/>
    </row>
    <row r="13914" ht="14.25" customHeight="1">
      <c r="A13914" s="4"/>
      <c r="B13914" s="4"/>
    </row>
    <row r="13915" ht="14.25" customHeight="1">
      <c r="A13915" s="4"/>
      <c r="B13915" s="4"/>
    </row>
    <row r="13916" ht="14.25" customHeight="1">
      <c r="A13916" s="4"/>
      <c r="B13916" s="4"/>
    </row>
    <row r="13917" ht="14.25" customHeight="1">
      <c r="A13917" s="4"/>
      <c r="B13917" s="4"/>
    </row>
    <row r="13918" ht="14.25" customHeight="1">
      <c r="A13918" s="4"/>
      <c r="B13918" s="4"/>
    </row>
    <row r="13919" ht="14.25" customHeight="1">
      <c r="A13919" s="4"/>
      <c r="B13919" s="4"/>
    </row>
    <row r="13920" ht="14.25" customHeight="1">
      <c r="A13920" s="4"/>
      <c r="B13920" s="4"/>
    </row>
    <row r="13921" ht="14.25" customHeight="1">
      <c r="A13921" s="4"/>
      <c r="B13921" s="4"/>
    </row>
    <row r="13922" ht="14.25" customHeight="1">
      <c r="A13922" s="4"/>
      <c r="B13922" s="4"/>
    </row>
    <row r="13923" ht="14.25" customHeight="1">
      <c r="A13923" s="4"/>
      <c r="B13923" s="4"/>
    </row>
    <row r="13924" ht="14.25" customHeight="1">
      <c r="A13924" s="4"/>
      <c r="B13924" s="4"/>
    </row>
    <row r="13925" ht="14.25" customHeight="1">
      <c r="A13925" s="4"/>
      <c r="B13925" s="4"/>
    </row>
    <row r="13926" ht="14.25" customHeight="1">
      <c r="A13926" s="4"/>
      <c r="B13926" s="4"/>
    </row>
    <row r="13927" ht="14.25" customHeight="1">
      <c r="A13927" s="4"/>
      <c r="B13927" s="4"/>
    </row>
    <row r="13928" ht="14.25" customHeight="1">
      <c r="A13928" s="4"/>
      <c r="B13928" s="4"/>
    </row>
    <row r="13929" ht="14.25" customHeight="1">
      <c r="A13929" s="4"/>
      <c r="B13929" s="4"/>
    </row>
    <row r="13930" ht="14.25" customHeight="1">
      <c r="A13930" s="4"/>
      <c r="B13930" s="4"/>
    </row>
    <row r="13931" ht="14.25" customHeight="1">
      <c r="A13931" s="4"/>
      <c r="B13931" s="4"/>
    </row>
    <row r="13932" ht="14.25" customHeight="1">
      <c r="A13932" s="4"/>
      <c r="B13932" s="4"/>
    </row>
    <row r="13933" ht="14.25" customHeight="1">
      <c r="A13933" s="4"/>
      <c r="B13933" s="4"/>
    </row>
    <row r="13934" ht="14.25" customHeight="1">
      <c r="A13934" s="4"/>
      <c r="B13934" s="4"/>
    </row>
    <row r="13935" ht="14.25" customHeight="1">
      <c r="A13935" s="4"/>
      <c r="B13935" s="4"/>
    </row>
    <row r="13936" ht="14.25" customHeight="1">
      <c r="A13936" s="4"/>
      <c r="B13936" s="4"/>
    </row>
    <row r="13937" ht="14.25" customHeight="1">
      <c r="A13937" s="4"/>
      <c r="B13937" s="4"/>
    </row>
    <row r="13938" ht="14.25" customHeight="1">
      <c r="A13938" s="4"/>
      <c r="B13938" s="4"/>
    </row>
    <row r="13939" ht="14.25" customHeight="1">
      <c r="A13939" s="4"/>
      <c r="B13939" s="4"/>
    </row>
    <row r="13940" ht="14.25" customHeight="1">
      <c r="A13940" s="4"/>
      <c r="B13940" s="4"/>
    </row>
    <row r="13941" ht="14.25" customHeight="1">
      <c r="A13941" s="4"/>
      <c r="B13941" s="4"/>
    </row>
    <row r="13942" ht="14.25" customHeight="1">
      <c r="A13942" s="4"/>
      <c r="B13942" s="4"/>
    </row>
    <row r="13943" ht="14.25" customHeight="1">
      <c r="A13943" s="4"/>
      <c r="B13943" s="4"/>
    </row>
    <row r="13944" ht="14.25" customHeight="1">
      <c r="A13944" s="4"/>
      <c r="B13944" s="4"/>
    </row>
    <row r="13945" ht="14.25" customHeight="1">
      <c r="A13945" s="4"/>
      <c r="B13945" s="4"/>
    </row>
    <row r="13946" ht="14.25" customHeight="1">
      <c r="A13946" s="4"/>
      <c r="B13946" s="4"/>
    </row>
    <row r="13947" ht="14.25" customHeight="1">
      <c r="A13947" s="4"/>
      <c r="B13947" s="4"/>
    </row>
    <row r="13948" ht="14.25" customHeight="1">
      <c r="A13948" s="4"/>
      <c r="B13948" s="4"/>
    </row>
    <row r="13949" ht="14.25" customHeight="1">
      <c r="A13949" s="4"/>
      <c r="B13949" s="4"/>
    </row>
    <row r="13950" ht="14.25" customHeight="1">
      <c r="A13950" s="4"/>
      <c r="B13950" s="4"/>
    </row>
    <row r="13951" ht="14.25" customHeight="1">
      <c r="A13951" s="4"/>
      <c r="B13951" s="4"/>
    </row>
    <row r="13952" ht="14.25" customHeight="1">
      <c r="A13952" s="4"/>
      <c r="B13952" s="4"/>
    </row>
    <row r="13953" ht="14.25" customHeight="1">
      <c r="A13953" s="4"/>
      <c r="B13953" s="4"/>
    </row>
    <row r="13954" ht="14.25" customHeight="1">
      <c r="A13954" s="4"/>
      <c r="B13954" s="4"/>
    </row>
    <row r="13955" ht="14.25" customHeight="1">
      <c r="A13955" s="4"/>
      <c r="B13955" s="4"/>
    </row>
    <row r="13956" ht="14.25" customHeight="1">
      <c r="A13956" s="4"/>
      <c r="B13956" s="4"/>
    </row>
    <row r="13957" ht="14.25" customHeight="1">
      <c r="A13957" s="4"/>
      <c r="B13957" s="4"/>
    </row>
    <row r="13958" ht="14.25" customHeight="1">
      <c r="A13958" s="4"/>
      <c r="B13958" s="4"/>
    </row>
    <row r="13959" ht="14.25" customHeight="1">
      <c r="A13959" s="4"/>
      <c r="B13959" s="4"/>
    </row>
    <row r="13960" ht="14.25" customHeight="1">
      <c r="A13960" s="4"/>
      <c r="B13960" s="4"/>
    </row>
    <row r="13961" ht="14.25" customHeight="1">
      <c r="A13961" s="4"/>
      <c r="B13961" s="4"/>
    </row>
    <row r="13962" ht="14.25" customHeight="1">
      <c r="A13962" s="4"/>
      <c r="B13962" s="4"/>
    </row>
    <row r="13963" ht="14.25" customHeight="1">
      <c r="A13963" s="4"/>
      <c r="B13963" s="4"/>
    </row>
    <row r="13964" ht="14.25" customHeight="1">
      <c r="A13964" s="4"/>
      <c r="B13964" s="4"/>
    </row>
    <row r="13965" ht="14.25" customHeight="1">
      <c r="A13965" s="4"/>
      <c r="B13965" s="4"/>
    </row>
    <row r="13966" ht="14.25" customHeight="1">
      <c r="A13966" s="4"/>
      <c r="B13966" s="4"/>
    </row>
    <row r="13967" ht="14.25" customHeight="1">
      <c r="A13967" s="4"/>
      <c r="B13967" s="4"/>
    </row>
    <row r="13968" ht="14.25" customHeight="1">
      <c r="A13968" s="4"/>
      <c r="B13968" s="4"/>
    </row>
    <row r="13969" ht="14.25" customHeight="1">
      <c r="A13969" s="4"/>
      <c r="B13969" s="4"/>
    </row>
    <row r="13970" ht="14.25" customHeight="1">
      <c r="A13970" s="4"/>
      <c r="B13970" s="4"/>
    </row>
    <row r="13971" ht="14.25" customHeight="1">
      <c r="A13971" s="4"/>
      <c r="B13971" s="4"/>
    </row>
    <row r="13972" ht="14.25" customHeight="1">
      <c r="A13972" s="4"/>
      <c r="B13972" s="4"/>
    </row>
    <row r="13973" ht="14.25" customHeight="1">
      <c r="A13973" s="4"/>
      <c r="B13973" s="4"/>
    </row>
    <row r="13974" ht="14.25" customHeight="1">
      <c r="A13974" s="4"/>
      <c r="B13974" s="4"/>
    </row>
    <row r="13975" ht="14.25" customHeight="1">
      <c r="A13975" s="4"/>
      <c r="B13975" s="4"/>
    </row>
    <row r="13976" ht="14.25" customHeight="1">
      <c r="A13976" s="4"/>
      <c r="B13976" s="4"/>
    </row>
    <row r="13977" ht="14.25" customHeight="1">
      <c r="A13977" s="4"/>
      <c r="B13977" s="4"/>
    </row>
    <row r="13978" ht="14.25" customHeight="1">
      <c r="A13978" s="4"/>
      <c r="B13978" s="4"/>
    </row>
    <row r="13979" ht="14.25" customHeight="1">
      <c r="A13979" s="4"/>
      <c r="B13979" s="4"/>
    </row>
    <row r="13980" ht="14.25" customHeight="1">
      <c r="A13980" s="4"/>
      <c r="B13980" s="4"/>
    </row>
    <row r="13981" ht="14.25" customHeight="1">
      <c r="A13981" s="4"/>
      <c r="B13981" s="4"/>
    </row>
    <row r="13982" ht="14.25" customHeight="1">
      <c r="A13982" s="4"/>
      <c r="B13982" s="4"/>
    </row>
    <row r="13983" ht="14.25" customHeight="1">
      <c r="A13983" s="4"/>
      <c r="B13983" s="4"/>
    </row>
    <row r="13984" ht="14.25" customHeight="1">
      <c r="A13984" s="4"/>
      <c r="B13984" s="4"/>
    </row>
    <row r="13985" ht="14.25" customHeight="1">
      <c r="A13985" s="4"/>
      <c r="B13985" s="4"/>
    </row>
    <row r="13986" ht="14.25" customHeight="1">
      <c r="A13986" s="4"/>
      <c r="B13986" s="4"/>
    </row>
    <row r="13987" ht="14.25" customHeight="1">
      <c r="A13987" s="4"/>
      <c r="B13987" s="4"/>
    </row>
    <row r="13988" ht="14.25" customHeight="1">
      <c r="A13988" s="4"/>
      <c r="B13988" s="4"/>
    </row>
    <row r="13989" ht="14.25" customHeight="1">
      <c r="A13989" s="4"/>
      <c r="B13989" s="4"/>
    </row>
    <row r="13990" ht="14.25" customHeight="1">
      <c r="A13990" s="4"/>
      <c r="B13990" s="4"/>
    </row>
    <row r="13991" ht="14.25" customHeight="1">
      <c r="A13991" s="4"/>
      <c r="B13991" s="4"/>
    </row>
    <row r="13992" ht="14.25" customHeight="1">
      <c r="A13992" s="4"/>
      <c r="B13992" s="4"/>
    </row>
    <row r="13993" ht="14.25" customHeight="1">
      <c r="A13993" s="4"/>
      <c r="B13993" s="4"/>
    </row>
    <row r="13994" ht="14.25" customHeight="1">
      <c r="A13994" s="4"/>
      <c r="B13994" s="4"/>
    </row>
    <row r="13995" ht="14.25" customHeight="1">
      <c r="A13995" s="4"/>
      <c r="B13995" s="4"/>
    </row>
    <row r="13996" ht="14.25" customHeight="1">
      <c r="A13996" s="4"/>
      <c r="B13996" s="4"/>
    </row>
    <row r="13997" ht="14.25" customHeight="1">
      <c r="A13997" s="4"/>
      <c r="B13997" s="4"/>
    </row>
    <row r="13998" ht="14.25" customHeight="1">
      <c r="A13998" s="4"/>
      <c r="B13998" s="4"/>
    </row>
    <row r="13999" ht="14.25" customHeight="1">
      <c r="A13999" s="4"/>
      <c r="B13999" s="4"/>
    </row>
    <row r="14000" ht="14.25" customHeight="1">
      <c r="A14000" s="4"/>
      <c r="B14000" s="4"/>
    </row>
    <row r="14001" ht="14.25" customHeight="1">
      <c r="A14001" s="4"/>
      <c r="B14001" s="4"/>
    </row>
    <row r="14002" ht="14.25" customHeight="1">
      <c r="A14002" s="4"/>
      <c r="B14002" s="4"/>
    </row>
    <row r="14003" ht="14.25" customHeight="1">
      <c r="A14003" s="4"/>
      <c r="B14003" s="4"/>
    </row>
    <row r="14004" ht="14.25" customHeight="1">
      <c r="A14004" s="4"/>
      <c r="B14004" s="4"/>
    </row>
    <row r="14005" ht="14.25" customHeight="1">
      <c r="A14005" s="4"/>
      <c r="B14005" s="4"/>
    </row>
    <row r="14006" ht="14.25" customHeight="1">
      <c r="A14006" s="4"/>
      <c r="B14006" s="4"/>
    </row>
    <row r="14007" ht="14.25" customHeight="1">
      <c r="A14007" s="4"/>
      <c r="B14007" s="4"/>
    </row>
    <row r="14008" ht="14.25" customHeight="1">
      <c r="A14008" s="4"/>
      <c r="B14008" s="4"/>
    </row>
    <row r="14009" ht="14.25" customHeight="1">
      <c r="A14009" s="4"/>
      <c r="B14009" s="4"/>
    </row>
    <row r="14010" ht="14.25" customHeight="1">
      <c r="A14010" s="4"/>
      <c r="B14010" s="4"/>
    </row>
    <row r="14011" ht="14.25" customHeight="1">
      <c r="A14011" s="4"/>
      <c r="B14011" s="4"/>
    </row>
    <row r="14012" ht="14.25" customHeight="1">
      <c r="A14012" s="4"/>
      <c r="B14012" s="4"/>
    </row>
    <row r="14013" ht="14.25" customHeight="1">
      <c r="A14013" s="4"/>
      <c r="B14013" s="4"/>
    </row>
    <row r="14014" ht="14.25" customHeight="1">
      <c r="A14014" s="4"/>
      <c r="B14014" s="4"/>
    </row>
    <row r="14015" ht="14.25" customHeight="1">
      <c r="A14015" s="4"/>
      <c r="B14015" s="4"/>
    </row>
    <row r="14016" ht="14.25" customHeight="1">
      <c r="A14016" s="4"/>
      <c r="B14016" s="4"/>
    </row>
    <row r="14017" ht="14.25" customHeight="1">
      <c r="A14017" s="4"/>
      <c r="B14017" s="4"/>
    </row>
    <row r="14018" ht="14.25" customHeight="1">
      <c r="A14018" s="4"/>
      <c r="B14018" s="4"/>
    </row>
    <row r="14019" ht="14.25" customHeight="1">
      <c r="A14019" s="4"/>
      <c r="B14019" s="4"/>
    </row>
    <row r="14020" ht="14.25" customHeight="1">
      <c r="A14020" s="4"/>
      <c r="B14020" s="4"/>
    </row>
    <row r="14021" ht="14.25" customHeight="1">
      <c r="A14021" s="4"/>
      <c r="B14021" s="4"/>
    </row>
    <row r="14022" ht="14.25" customHeight="1">
      <c r="A14022" s="4"/>
      <c r="B14022" s="4"/>
    </row>
    <row r="14023" ht="14.25" customHeight="1">
      <c r="A14023" s="4"/>
      <c r="B14023" s="4"/>
    </row>
    <row r="14024" ht="14.25" customHeight="1">
      <c r="A14024" s="4"/>
      <c r="B14024" s="4"/>
    </row>
    <row r="14025" ht="14.25" customHeight="1">
      <c r="A14025" s="4"/>
      <c r="B14025" s="4"/>
    </row>
    <row r="14026" ht="14.25" customHeight="1">
      <c r="A14026" s="4"/>
      <c r="B14026" s="4"/>
    </row>
    <row r="14027" ht="14.25" customHeight="1">
      <c r="A14027" s="4"/>
      <c r="B14027" s="4"/>
    </row>
    <row r="14028" ht="14.25" customHeight="1">
      <c r="A14028" s="4"/>
      <c r="B14028" s="4"/>
    </row>
    <row r="14029" ht="14.25" customHeight="1">
      <c r="A14029" s="4"/>
      <c r="B14029" s="4"/>
    </row>
    <row r="14030" ht="14.25" customHeight="1">
      <c r="A14030" s="4"/>
      <c r="B14030" s="4"/>
    </row>
    <row r="14031" ht="14.25" customHeight="1">
      <c r="A14031" s="4"/>
      <c r="B14031" s="4"/>
    </row>
    <row r="14032" ht="14.25" customHeight="1">
      <c r="A14032" s="4"/>
      <c r="B14032" s="4"/>
    </row>
    <row r="14033" ht="14.25" customHeight="1">
      <c r="A14033" s="4"/>
      <c r="B14033" s="4"/>
    </row>
    <row r="14034" ht="14.25" customHeight="1">
      <c r="A14034" s="4"/>
      <c r="B14034" s="4"/>
    </row>
    <row r="14035" ht="14.25" customHeight="1">
      <c r="A14035" s="4"/>
      <c r="B14035" s="4"/>
    </row>
    <row r="14036" ht="14.25" customHeight="1">
      <c r="A14036" s="4"/>
      <c r="B14036" s="4"/>
    </row>
    <row r="14037" ht="14.25" customHeight="1">
      <c r="A14037" s="4"/>
      <c r="B14037" s="4"/>
    </row>
    <row r="14038" ht="14.25" customHeight="1">
      <c r="A14038" s="4"/>
      <c r="B14038" s="4"/>
    </row>
    <row r="14039" ht="14.25" customHeight="1">
      <c r="A14039" s="4"/>
      <c r="B14039" s="4"/>
    </row>
    <row r="14040" ht="14.25" customHeight="1">
      <c r="A14040" s="4"/>
      <c r="B14040" s="4"/>
    </row>
    <row r="14041" ht="14.25" customHeight="1">
      <c r="A14041" s="4"/>
      <c r="B14041" s="4"/>
    </row>
    <row r="14042" ht="14.25" customHeight="1">
      <c r="A14042" s="4"/>
      <c r="B14042" s="4"/>
    </row>
    <row r="14043" ht="14.25" customHeight="1">
      <c r="A14043" s="4"/>
      <c r="B14043" s="4"/>
    </row>
    <row r="14044" ht="14.25" customHeight="1">
      <c r="A14044" s="4"/>
      <c r="B14044" s="4"/>
    </row>
    <row r="14045" ht="14.25" customHeight="1">
      <c r="A14045" s="4"/>
      <c r="B14045" s="4"/>
    </row>
    <row r="14046" ht="14.25" customHeight="1">
      <c r="A14046" s="4"/>
      <c r="B14046" s="4"/>
    </row>
    <row r="14047" ht="14.25" customHeight="1">
      <c r="A14047" s="4"/>
      <c r="B14047" s="4"/>
    </row>
    <row r="14048" ht="14.25" customHeight="1">
      <c r="A14048" s="4"/>
      <c r="B14048" s="4"/>
    </row>
    <row r="14049" ht="14.25" customHeight="1">
      <c r="A14049" s="4"/>
      <c r="B14049" s="4"/>
    </row>
    <row r="14050" ht="14.25" customHeight="1">
      <c r="A14050" s="4"/>
      <c r="B14050" s="4"/>
    </row>
    <row r="14051" ht="14.25" customHeight="1">
      <c r="A14051" s="4"/>
      <c r="B14051" s="4"/>
    </row>
    <row r="14052" ht="14.25" customHeight="1">
      <c r="A14052" s="4"/>
      <c r="B14052" s="4"/>
    </row>
    <row r="14053" ht="14.25" customHeight="1">
      <c r="A14053" s="4"/>
      <c r="B14053" s="4"/>
    </row>
    <row r="14054" ht="14.25" customHeight="1">
      <c r="A14054" s="4"/>
      <c r="B14054" s="4"/>
    </row>
    <row r="14055" ht="14.25" customHeight="1">
      <c r="A14055" s="4"/>
      <c r="B14055" s="4"/>
    </row>
    <row r="14056" ht="14.25" customHeight="1">
      <c r="A14056" s="4"/>
      <c r="B14056" s="4"/>
    </row>
    <row r="14057" ht="14.25" customHeight="1">
      <c r="A14057" s="4"/>
      <c r="B14057" s="4"/>
    </row>
    <row r="14058" ht="14.25" customHeight="1">
      <c r="A14058" s="4"/>
      <c r="B14058" s="4"/>
    </row>
    <row r="14059" ht="14.25" customHeight="1">
      <c r="A14059" s="4"/>
      <c r="B14059" s="4"/>
    </row>
    <row r="14060" ht="14.25" customHeight="1">
      <c r="A14060" s="4"/>
      <c r="B14060" s="4"/>
    </row>
    <row r="14061" ht="14.25" customHeight="1">
      <c r="A14061" s="4"/>
      <c r="B14061" s="4"/>
    </row>
    <row r="14062" ht="14.25" customHeight="1">
      <c r="A14062" s="4"/>
      <c r="B14062" s="4"/>
    </row>
    <row r="14063" ht="14.25" customHeight="1">
      <c r="A14063" s="4"/>
      <c r="B14063" s="4"/>
    </row>
    <row r="14064" ht="14.25" customHeight="1">
      <c r="A14064" s="4"/>
      <c r="B14064" s="4"/>
    </row>
    <row r="14065" ht="14.25" customHeight="1">
      <c r="A14065" s="4"/>
      <c r="B14065" s="4"/>
    </row>
    <row r="14066" ht="14.25" customHeight="1">
      <c r="A14066" s="4"/>
      <c r="B14066" s="4"/>
    </row>
    <row r="14067" ht="14.25" customHeight="1">
      <c r="A14067" s="4"/>
      <c r="B14067" s="4"/>
    </row>
    <row r="14068" ht="14.25" customHeight="1">
      <c r="A14068" s="4"/>
      <c r="B14068" s="4"/>
    </row>
    <row r="14069" ht="14.25" customHeight="1">
      <c r="A14069" s="4"/>
      <c r="B14069" s="4"/>
    </row>
    <row r="14070" ht="14.25" customHeight="1">
      <c r="A14070" s="4"/>
      <c r="B14070" s="4"/>
    </row>
    <row r="14071" ht="14.25" customHeight="1">
      <c r="A14071" s="4"/>
      <c r="B14071" s="4"/>
    </row>
    <row r="14072" ht="14.25" customHeight="1">
      <c r="A14072" s="4"/>
      <c r="B14072" s="4"/>
    </row>
    <row r="14073" ht="14.25" customHeight="1">
      <c r="A14073" s="4"/>
      <c r="B14073" s="4"/>
    </row>
    <row r="14074" ht="14.25" customHeight="1">
      <c r="A14074" s="4"/>
      <c r="B14074" s="4"/>
    </row>
    <row r="14075" ht="14.25" customHeight="1">
      <c r="A14075" s="4"/>
      <c r="B14075" s="4"/>
    </row>
    <row r="14076" ht="14.25" customHeight="1">
      <c r="A14076" s="4"/>
      <c r="B14076" s="4"/>
    </row>
    <row r="14077" ht="14.25" customHeight="1">
      <c r="A14077" s="4"/>
      <c r="B14077" s="4"/>
    </row>
    <row r="14078" ht="14.25" customHeight="1">
      <c r="A14078" s="4"/>
      <c r="B14078" s="4"/>
    </row>
    <row r="14079" ht="14.25" customHeight="1">
      <c r="A14079" s="4"/>
      <c r="B14079" s="4"/>
    </row>
    <row r="14080" ht="14.25" customHeight="1">
      <c r="A14080" s="4"/>
      <c r="B14080" s="4"/>
    </row>
    <row r="14081" ht="14.25" customHeight="1">
      <c r="A14081" s="4"/>
      <c r="B14081" s="4"/>
    </row>
    <row r="14082" ht="14.25" customHeight="1">
      <c r="A14082" s="4"/>
      <c r="B14082" s="4"/>
    </row>
    <row r="14083" ht="14.25" customHeight="1">
      <c r="A14083" s="4"/>
      <c r="B14083" s="4"/>
    </row>
    <row r="14084" ht="14.25" customHeight="1">
      <c r="A14084" s="4"/>
      <c r="B14084" s="4"/>
    </row>
    <row r="14085" ht="14.25" customHeight="1">
      <c r="A14085" s="4"/>
      <c r="B14085" s="4"/>
    </row>
    <row r="14086" ht="14.25" customHeight="1">
      <c r="A14086" s="4"/>
      <c r="B14086" s="4"/>
    </row>
    <row r="14087" ht="14.25" customHeight="1">
      <c r="A14087" s="4"/>
      <c r="B14087" s="4"/>
    </row>
    <row r="14088" ht="14.25" customHeight="1">
      <c r="A14088" s="4"/>
      <c r="B14088" s="4"/>
    </row>
    <row r="14089" ht="14.25" customHeight="1">
      <c r="A14089" s="4"/>
      <c r="B14089" s="4"/>
    </row>
    <row r="14090" ht="14.25" customHeight="1">
      <c r="A14090" s="4"/>
      <c r="B14090" s="4"/>
    </row>
    <row r="14091" ht="14.25" customHeight="1">
      <c r="A14091" s="4"/>
      <c r="B14091" s="4"/>
    </row>
    <row r="14092" ht="14.25" customHeight="1">
      <c r="A14092" s="4"/>
      <c r="B14092" s="4"/>
    </row>
    <row r="14093" ht="14.25" customHeight="1">
      <c r="A14093" s="4"/>
      <c r="B14093" s="4"/>
    </row>
    <row r="14094" ht="14.25" customHeight="1">
      <c r="A14094" s="4"/>
      <c r="B14094" s="4"/>
    </row>
    <row r="14095" ht="14.25" customHeight="1">
      <c r="A14095" s="4"/>
      <c r="B14095" s="4"/>
    </row>
    <row r="14096" ht="14.25" customHeight="1">
      <c r="A14096" s="4"/>
      <c r="B14096" s="4"/>
    </row>
    <row r="14097" ht="14.25" customHeight="1">
      <c r="A14097" s="4"/>
      <c r="B14097" s="4"/>
    </row>
    <row r="14098" ht="14.25" customHeight="1">
      <c r="A14098" s="4"/>
      <c r="B14098" s="4"/>
    </row>
    <row r="14099" ht="14.25" customHeight="1">
      <c r="A14099" s="4"/>
      <c r="B14099" s="4"/>
    </row>
    <row r="14100" ht="14.25" customHeight="1">
      <c r="A14100" s="4"/>
      <c r="B14100" s="4"/>
    </row>
    <row r="14101" ht="14.25" customHeight="1">
      <c r="A14101" s="4"/>
      <c r="B14101" s="4"/>
    </row>
    <row r="14102" ht="14.25" customHeight="1">
      <c r="A14102" s="4"/>
      <c r="B14102" s="4"/>
    </row>
    <row r="14103" ht="14.25" customHeight="1">
      <c r="A14103" s="4"/>
      <c r="B14103" s="4"/>
    </row>
    <row r="14104" ht="14.25" customHeight="1">
      <c r="A14104" s="4"/>
      <c r="B14104" s="4"/>
    </row>
    <row r="14105" ht="14.25" customHeight="1">
      <c r="A14105" s="4"/>
      <c r="B14105" s="4"/>
    </row>
    <row r="14106" ht="14.25" customHeight="1">
      <c r="A14106" s="4"/>
      <c r="B14106" s="4"/>
    </row>
    <row r="14107" ht="14.25" customHeight="1">
      <c r="A14107" s="4"/>
      <c r="B14107" s="4"/>
    </row>
    <row r="14108" ht="14.25" customHeight="1">
      <c r="A14108" s="4"/>
      <c r="B14108" s="4"/>
    </row>
    <row r="14109" ht="14.25" customHeight="1">
      <c r="A14109" s="4"/>
      <c r="B14109" s="4"/>
    </row>
    <row r="14110" ht="14.25" customHeight="1">
      <c r="A14110" s="4"/>
      <c r="B14110" s="4"/>
    </row>
    <row r="14111" ht="14.25" customHeight="1">
      <c r="A14111" s="4"/>
      <c r="B14111" s="4"/>
    </row>
    <row r="14112" ht="14.25" customHeight="1">
      <c r="A14112" s="4"/>
      <c r="B14112" s="4"/>
    </row>
    <row r="14113" ht="14.25" customHeight="1">
      <c r="A14113" s="4"/>
      <c r="B14113" s="4"/>
    </row>
    <row r="14114" ht="14.25" customHeight="1">
      <c r="A14114" s="4"/>
      <c r="B14114" s="4"/>
    </row>
    <row r="14115" ht="14.25" customHeight="1">
      <c r="A14115" s="4"/>
      <c r="B14115" s="4"/>
    </row>
    <row r="14116" ht="14.25" customHeight="1">
      <c r="A14116" s="4"/>
      <c r="B14116" s="4"/>
    </row>
    <row r="14117" ht="14.25" customHeight="1">
      <c r="A14117" s="4"/>
      <c r="B14117" s="4"/>
    </row>
    <row r="14118" ht="14.25" customHeight="1">
      <c r="A14118" s="4"/>
      <c r="B14118" s="4"/>
    </row>
    <row r="14119" ht="14.25" customHeight="1">
      <c r="A14119" s="4"/>
      <c r="B14119" s="4"/>
    </row>
    <row r="14120" ht="14.25" customHeight="1">
      <c r="A14120" s="4"/>
      <c r="B14120" s="4"/>
    </row>
    <row r="14121" ht="14.25" customHeight="1">
      <c r="A14121" s="4"/>
      <c r="B14121" s="4"/>
    </row>
    <row r="14122" ht="14.25" customHeight="1">
      <c r="A14122" s="4"/>
      <c r="B14122" s="4"/>
    </row>
    <row r="14123" ht="14.25" customHeight="1">
      <c r="A14123" s="4"/>
      <c r="B14123" s="4"/>
    </row>
    <row r="14124" ht="14.25" customHeight="1">
      <c r="A14124" s="4"/>
      <c r="B14124" s="4"/>
    </row>
    <row r="14125" ht="14.25" customHeight="1">
      <c r="A14125" s="4"/>
      <c r="B14125" s="4"/>
    </row>
    <row r="14126" ht="14.25" customHeight="1">
      <c r="A14126" s="4"/>
      <c r="B14126" s="4"/>
    </row>
    <row r="14127" ht="14.25" customHeight="1">
      <c r="A14127" s="4"/>
      <c r="B14127" s="4"/>
    </row>
    <row r="14128" ht="14.25" customHeight="1">
      <c r="A14128" s="4"/>
      <c r="B14128" s="4"/>
    </row>
    <row r="14129" ht="14.25" customHeight="1">
      <c r="A14129" s="4"/>
      <c r="B14129" s="4"/>
    </row>
    <row r="14130" ht="14.25" customHeight="1">
      <c r="A14130" s="4"/>
      <c r="B14130" s="4"/>
    </row>
    <row r="14131" ht="14.25" customHeight="1">
      <c r="A14131" s="4"/>
      <c r="B14131" s="4"/>
    </row>
    <row r="14132" ht="14.25" customHeight="1">
      <c r="A14132" s="4"/>
      <c r="B14132" s="4"/>
    </row>
    <row r="14133" ht="14.25" customHeight="1">
      <c r="A14133" s="4"/>
      <c r="B14133" s="4"/>
    </row>
    <row r="14134" ht="14.25" customHeight="1">
      <c r="A14134" s="4"/>
      <c r="B14134" s="4"/>
    </row>
    <row r="14135" ht="14.25" customHeight="1">
      <c r="A14135" s="4"/>
      <c r="B14135" s="4"/>
    </row>
    <row r="14136" ht="14.25" customHeight="1">
      <c r="A14136" s="4"/>
      <c r="B14136" s="4"/>
    </row>
    <row r="14137" ht="14.25" customHeight="1">
      <c r="A14137" s="4"/>
      <c r="B14137" s="4"/>
    </row>
    <row r="14138" ht="14.25" customHeight="1">
      <c r="A14138" s="4"/>
      <c r="B14138" s="4"/>
    </row>
    <row r="14139" ht="14.25" customHeight="1">
      <c r="A14139" s="4"/>
      <c r="B14139" s="4"/>
    </row>
    <row r="14140" ht="14.25" customHeight="1">
      <c r="A14140" s="4"/>
      <c r="B14140" s="4"/>
    </row>
    <row r="14141" ht="14.25" customHeight="1">
      <c r="A14141" s="4"/>
      <c r="B14141" s="4"/>
    </row>
    <row r="14142" ht="14.25" customHeight="1">
      <c r="A14142" s="4"/>
      <c r="B14142" s="4"/>
    </row>
    <row r="14143" ht="14.25" customHeight="1">
      <c r="A14143" s="4"/>
      <c r="B14143" s="4"/>
    </row>
    <row r="14144" ht="14.25" customHeight="1">
      <c r="A14144" s="4"/>
      <c r="B14144" s="4"/>
    </row>
    <row r="14145" ht="14.25" customHeight="1">
      <c r="A14145" s="4"/>
      <c r="B14145" s="4"/>
    </row>
    <row r="14146" ht="14.25" customHeight="1">
      <c r="A14146" s="4"/>
      <c r="B14146" s="4"/>
    </row>
    <row r="14147" ht="14.25" customHeight="1">
      <c r="A14147" s="4"/>
      <c r="B14147" s="4"/>
    </row>
    <row r="14148" ht="14.25" customHeight="1">
      <c r="A14148" s="4"/>
      <c r="B14148" s="4"/>
    </row>
    <row r="14149" ht="14.25" customHeight="1">
      <c r="A14149" s="4"/>
      <c r="B14149" s="4"/>
    </row>
    <row r="14150" ht="14.25" customHeight="1">
      <c r="A14150" s="4"/>
      <c r="B14150" s="4"/>
    </row>
    <row r="14151" ht="14.25" customHeight="1">
      <c r="A14151" s="4"/>
      <c r="B14151" s="4"/>
    </row>
    <row r="14152" ht="14.25" customHeight="1">
      <c r="A14152" s="4"/>
      <c r="B14152" s="4"/>
    </row>
    <row r="14153" ht="14.25" customHeight="1">
      <c r="A14153" s="4"/>
      <c r="B14153" s="4"/>
    </row>
    <row r="14154" ht="14.25" customHeight="1">
      <c r="A14154" s="4"/>
      <c r="B14154" s="4"/>
    </row>
    <row r="14155" ht="14.25" customHeight="1">
      <c r="A14155" s="4"/>
      <c r="B14155" s="4"/>
    </row>
    <row r="14156" ht="14.25" customHeight="1">
      <c r="A14156" s="4"/>
      <c r="B14156" s="4"/>
    </row>
    <row r="14157" ht="14.25" customHeight="1">
      <c r="A14157" s="4"/>
      <c r="B14157" s="4"/>
    </row>
    <row r="14158" ht="14.25" customHeight="1">
      <c r="A14158" s="4"/>
      <c r="B14158" s="4"/>
    </row>
    <row r="14159" ht="14.25" customHeight="1">
      <c r="A14159" s="4"/>
      <c r="B14159" s="4"/>
    </row>
    <row r="14160" ht="14.25" customHeight="1">
      <c r="A14160" s="4"/>
      <c r="B14160" s="4"/>
    </row>
    <row r="14161" ht="14.25" customHeight="1">
      <c r="A14161" s="4"/>
      <c r="B14161" s="4"/>
    </row>
    <row r="14162" ht="14.25" customHeight="1">
      <c r="A14162" s="4"/>
      <c r="B14162" s="4"/>
    </row>
    <row r="14163" ht="14.25" customHeight="1">
      <c r="A14163" s="4"/>
      <c r="B14163" s="4"/>
    </row>
    <row r="14164" ht="14.25" customHeight="1">
      <c r="A14164" s="4"/>
      <c r="B14164" s="4"/>
    </row>
    <row r="14165" ht="14.25" customHeight="1">
      <c r="A14165" s="4"/>
      <c r="B14165" s="4"/>
    </row>
    <row r="14166" ht="14.25" customHeight="1">
      <c r="A14166" s="4"/>
      <c r="B14166" s="4"/>
    </row>
    <row r="14167" ht="14.25" customHeight="1">
      <c r="A14167" s="4"/>
      <c r="B14167" s="4"/>
    </row>
    <row r="14168" ht="14.25" customHeight="1">
      <c r="A14168" s="4"/>
      <c r="B14168" s="4"/>
    </row>
    <row r="14169" ht="14.25" customHeight="1">
      <c r="A14169" s="4"/>
      <c r="B14169" s="4"/>
    </row>
    <row r="14170" ht="14.25" customHeight="1">
      <c r="A14170" s="4"/>
      <c r="B14170" s="4"/>
    </row>
    <row r="14171" ht="14.25" customHeight="1">
      <c r="A14171" s="4"/>
      <c r="B14171" s="4"/>
    </row>
    <row r="14172" ht="14.25" customHeight="1">
      <c r="A14172" s="4"/>
      <c r="B14172" s="4"/>
    </row>
    <row r="14173" ht="14.25" customHeight="1">
      <c r="A14173" s="4"/>
      <c r="B14173" s="4"/>
    </row>
    <row r="14174" ht="14.25" customHeight="1">
      <c r="A14174" s="4"/>
      <c r="B14174" s="4"/>
    </row>
    <row r="14175" ht="14.25" customHeight="1">
      <c r="A14175" s="4"/>
      <c r="B14175" s="4"/>
    </row>
    <row r="14176" ht="14.25" customHeight="1">
      <c r="A14176" s="4"/>
      <c r="B14176" s="4"/>
    </row>
    <row r="14177" ht="14.25" customHeight="1">
      <c r="A14177" s="4"/>
      <c r="B14177" s="4"/>
    </row>
    <row r="14178" ht="14.25" customHeight="1">
      <c r="A14178" s="4"/>
      <c r="B14178" s="4"/>
    </row>
    <row r="14179" ht="14.25" customHeight="1">
      <c r="A14179" s="4"/>
      <c r="B14179" s="4"/>
    </row>
    <row r="14180" ht="14.25" customHeight="1">
      <c r="A14180" s="4"/>
      <c r="B14180" s="4"/>
    </row>
    <row r="14181" ht="14.25" customHeight="1">
      <c r="A14181" s="4"/>
      <c r="B14181" s="4"/>
    </row>
    <row r="14182" ht="14.25" customHeight="1">
      <c r="A14182" s="4"/>
      <c r="B14182" s="4"/>
    </row>
    <row r="14183" ht="14.25" customHeight="1">
      <c r="A14183" s="4"/>
      <c r="B14183" s="4"/>
    </row>
    <row r="14184" ht="14.25" customHeight="1">
      <c r="A14184" s="4"/>
      <c r="B14184" s="4"/>
    </row>
    <row r="14185" ht="14.25" customHeight="1">
      <c r="A14185" s="4"/>
      <c r="B14185" s="4"/>
    </row>
    <row r="14186" ht="14.25" customHeight="1">
      <c r="A14186" s="4"/>
      <c r="B14186" s="4"/>
    </row>
    <row r="14187" ht="14.25" customHeight="1">
      <c r="A14187" s="4"/>
      <c r="B14187" s="4"/>
    </row>
    <row r="14188" ht="14.25" customHeight="1">
      <c r="A14188" s="4"/>
      <c r="B14188" s="4"/>
    </row>
    <row r="14189" ht="14.25" customHeight="1">
      <c r="A14189" s="4"/>
      <c r="B14189" s="4"/>
    </row>
    <row r="14190" ht="14.25" customHeight="1">
      <c r="A14190" s="4"/>
      <c r="B14190" s="4"/>
    </row>
    <row r="14191" ht="14.25" customHeight="1">
      <c r="A14191" s="4"/>
      <c r="B14191" s="4"/>
    </row>
    <row r="14192" ht="14.25" customHeight="1">
      <c r="A14192" s="4"/>
      <c r="B14192" s="4"/>
    </row>
    <row r="14193" ht="14.25" customHeight="1">
      <c r="A14193" s="4"/>
      <c r="B14193" s="4"/>
    </row>
    <row r="14194" ht="14.25" customHeight="1">
      <c r="A14194" s="4"/>
      <c r="B14194" s="4"/>
    </row>
    <row r="14195" ht="14.25" customHeight="1">
      <c r="A14195" s="4"/>
      <c r="B14195" s="4"/>
    </row>
    <row r="14196" ht="14.25" customHeight="1">
      <c r="A14196" s="4"/>
      <c r="B14196" s="4"/>
    </row>
    <row r="14197" ht="14.25" customHeight="1">
      <c r="A14197" s="4"/>
      <c r="B14197" s="4"/>
    </row>
    <row r="14198" ht="14.25" customHeight="1">
      <c r="A14198" s="4"/>
      <c r="B14198" s="4"/>
    </row>
    <row r="14199" ht="14.25" customHeight="1">
      <c r="A14199" s="4"/>
      <c r="B14199" s="4"/>
    </row>
    <row r="14200" ht="14.25" customHeight="1">
      <c r="A14200" s="4"/>
      <c r="B14200" s="4"/>
    </row>
    <row r="14201" ht="14.25" customHeight="1">
      <c r="A14201" s="4"/>
      <c r="B14201" s="4"/>
    </row>
    <row r="14202" ht="14.25" customHeight="1">
      <c r="A14202" s="4"/>
      <c r="B14202" s="4"/>
    </row>
    <row r="14203" ht="14.25" customHeight="1">
      <c r="A14203" s="4"/>
      <c r="B14203" s="4"/>
    </row>
    <row r="14204" ht="14.25" customHeight="1">
      <c r="A14204" s="4"/>
      <c r="B14204" s="4"/>
    </row>
    <row r="14205" ht="14.25" customHeight="1">
      <c r="A14205" s="4"/>
      <c r="B14205" s="4"/>
    </row>
    <row r="14206" ht="14.25" customHeight="1">
      <c r="A14206" s="4"/>
      <c r="B14206" s="4"/>
    </row>
    <row r="14207" ht="14.25" customHeight="1">
      <c r="A14207" s="4"/>
      <c r="B14207" s="4"/>
    </row>
    <row r="14208" ht="14.25" customHeight="1">
      <c r="A14208" s="4"/>
      <c r="B14208" s="4"/>
    </row>
    <row r="14209" ht="14.25" customHeight="1">
      <c r="A14209" s="4"/>
      <c r="B14209" s="4"/>
    </row>
    <row r="14210" ht="14.25" customHeight="1">
      <c r="A14210" s="4"/>
      <c r="B14210" s="4"/>
    </row>
    <row r="14211" ht="14.25" customHeight="1">
      <c r="A14211" s="4"/>
      <c r="B14211" s="4"/>
    </row>
    <row r="14212" ht="14.25" customHeight="1">
      <c r="A14212" s="4"/>
      <c r="B14212" s="4"/>
    </row>
    <row r="14213" ht="14.25" customHeight="1">
      <c r="A14213" s="4"/>
      <c r="B14213" s="4"/>
    </row>
    <row r="14214" ht="14.25" customHeight="1">
      <c r="A14214" s="4"/>
      <c r="B14214" s="4"/>
    </row>
    <row r="14215" ht="14.25" customHeight="1">
      <c r="A14215" s="4"/>
      <c r="B14215" s="4"/>
    </row>
    <row r="14216" ht="14.25" customHeight="1">
      <c r="A14216" s="4"/>
      <c r="B14216" s="4"/>
    </row>
    <row r="14217" ht="14.25" customHeight="1">
      <c r="A14217" s="4"/>
      <c r="B14217" s="4"/>
    </row>
    <row r="14218" ht="14.25" customHeight="1">
      <c r="A14218" s="4"/>
      <c r="B14218" s="4"/>
    </row>
    <row r="14219" ht="14.25" customHeight="1">
      <c r="A14219" s="4"/>
      <c r="B14219" s="4"/>
    </row>
    <row r="14220" ht="14.25" customHeight="1">
      <c r="A14220" s="4"/>
      <c r="B14220" s="4"/>
    </row>
    <row r="14221" ht="14.25" customHeight="1">
      <c r="A14221" s="4"/>
      <c r="B14221" s="4"/>
    </row>
    <row r="14222" ht="14.25" customHeight="1">
      <c r="A14222" s="4"/>
      <c r="B14222" s="4"/>
    </row>
    <row r="14223" ht="14.25" customHeight="1">
      <c r="A14223" s="4"/>
      <c r="B14223" s="4"/>
    </row>
    <row r="14224" ht="14.25" customHeight="1">
      <c r="A14224" s="4"/>
      <c r="B14224" s="4"/>
    </row>
    <row r="14225" ht="14.25" customHeight="1">
      <c r="A14225" s="4"/>
      <c r="B14225" s="4"/>
    </row>
    <row r="14226" ht="14.25" customHeight="1">
      <c r="A14226" s="4"/>
      <c r="B14226" s="4"/>
    </row>
    <row r="14227" ht="14.25" customHeight="1">
      <c r="A14227" s="4"/>
      <c r="B14227" s="4"/>
    </row>
    <row r="14228" ht="14.25" customHeight="1">
      <c r="A14228" s="4"/>
      <c r="B14228" s="4"/>
    </row>
    <row r="14229" ht="14.25" customHeight="1">
      <c r="A14229" s="4"/>
      <c r="B14229" s="4"/>
    </row>
    <row r="14230" ht="14.25" customHeight="1">
      <c r="A14230" s="4"/>
      <c r="B14230" s="4"/>
    </row>
    <row r="14231" ht="14.25" customHeight="1">
      <c r="A14231" s="4"/>
      <c r="B14231" s="4"/>
    </row>
    <row r="14232" ht="14.25" customHeight="1">
      <c r="A14232" s="4"/>
      <c r="B14232" s="4"/>
    </row>
    <row r="14233" ht="14.25" customHeight="1">
      <c r="A14233" s="4"/>
      <c r="B14233" s="4"/>
    </row>
    <row r="14234" ht="14.25" customHeight="1">
      <c r="A14234" s="4"/>
      <c r="B14234" s="4"/>
    </row>
    <row r="14235" ht="14.25" customHeight="1">
      <c r="A14235" s="4"/>
      <c r="B14235" s="4"/>
    </row>
    <row r="14236" ht="14.25" customHeight="1">
      <c r="A14236" s="4"/>
      <c r="B14236" s="4"/>
    </row>
    <row r="14237" ht="14.25" customHeight="1">
      <c r="A14237" s="4"/>
      <c r="B14237" s="4"/>
    </row>
    <row r="14238" ht="14.25" customHeight="1">
      <c r="A14238" s="4"/>
      <c r="B14238" s="4"/>
    </row>
    <row r="14239" ht="14.25" customHeight="1">
      <c r="A14239" s="4"/>
      <c r="B14239" s="4"/>
    </row>
    <row r="14240" ht="14.25" customHeight="1">
      <c r="A14240" s="4"/>
      <c r="B14240" s="4"/>
    </row>
    <row r="14241" ht="14.25" customHeight="1">
      <c r="A14241" s="4"/>
      <c r="B14241" s="4"/>
    </row>
    <row r="14242" ht="14.25" customHeight="1">
      <c r="A14242" s="4"/>
      <c r="B14242" s="4"/>
    </row>
    <row r="14243" ht="14.25" customHeight="1">
      <c r="A14243" s="4"/>
      <c r="B14243" s="4"/>
    </row>
    <row r="14244" ht="14.25" customHeight="1">
      <c r="A14244" s="4"/>
      <c r="B14244" s="4"/>
    </row>
    <row r="14245" ht="14.25" customHeight="1">
      <c r="A14245" s="4"/>
      <c r="B14245" s="4"/>
    </row>
    <row r="14246" ht="14.25" customHeight="1">
      <c r="A14246" s="4"/>
      <c r="B14246" s="4"/>
    </row>
    <row r="14247" ht="14.25" customHeight="1">
      <c r="A14247" s="4"/>
      <c r="B14247" s="4"/>
    </row>
    <row r="14248" ht="14.25" customHeight="1">
      <c r="A14248" s="4"/>
      <c r="B14248" s="4"/>
    </row>
    <row r="14249" ht="14.25" customHeight="1">
      <c r="A14249" s="4"/>
      <c r="B14249" s="4"/>
    </row>
    <row r="14250" ht="14.25" customHeight="1">
      <c r="A14250" s="4"/>
      <c r="B14250" s="4"/>
    </row>
    <row r="14251" ht="14.25" customHeight="1">
      <c r="A14251" s="4"/>
      <c r="B14251" s="4"/>
    </row>
    <row r="14252" ht="14.25" customHeight="1">
      <c r="A14252" s="4"/>
      <c r="B14252" s="4"/>
    </row>
    <row r="14253" ht="14.25" customHeight="1">
      <c r="A14253" s="4"/>
      <c r="B14253" s="4"/>
    </row>
    <row r="14254" ht="14.25" customHeight="1">
      <c r="A14254" s="4"/>
      <c r="B14254" s="4"/>
    </row>
    <row r="14255" ht="14.25" customHeight="1">
      <c r="A14255" s="4"/>
      <c r="B14255" s="4"/>
    </row>
    <row r="14256" ht="14.25" customHeight="1">
      <c r="A14256" s="4"/>
      <c r="B14256" s="4"/>
    </row>
    <row r="14257" ht="14.25" customHeight="1">
      <c r="A14257" s="4"/>
      <c r="B14257" s="4"/>
    </row>
    <row r="14258" ht="14.25" customHeight="1">
      <c r="A14258" s="4"/>
      <c r="B14258" s="4"/>
    </row>
    <row r="14259" ht="14.25" customHeight="1">
      <c r="A14259" s="4"/>
      <c r="B14259" s="4"/>
    </row>
    <row r="14260" ht="14.25" customHeight="1">
      <c r="A14260" s="4"/>
      <c r="B14260" s="4"/>
    </row>
    <row r="14261" ht="14.25" customHeight="1">
      <c r="A14261" s="4"/>
      <c r="B14261" s="4"/>
    </row>
    <row r="14262" ht="14.25" customHeight="1">
      <c r="A14262" s="4"/>
      <c r="B14262" s="4"/>
    </row>
    <row r="14263" ht="14.25" customHeight="1">
      <c r="A14263" s="4"/>
      <c r="B14263" s="4"/>
    </row>
    <row r="14264" ht="14.25" customHeight="1">
      <c r="A14264" s="4"/>
      <c r="B14264" s="4"/>
    </row>
    <row r="14265" ht="14.25" customHeight="1">
      <c r="A14265" s="4"/>
      <c r="B14265" s="4"/>
    </row>
    <row r="14266" ht="14.25" customHeight="1">
      <c r="A14266" s="4"/>
      <c r="B14266" s="4"/>
    </row>
    <row r="14267" ht="14.25" customHeight="1">
      <c r="A14267" s="4"/>
      <c r="B14267" s="4"/>
    </row>
    <row r="14268" ht="14.25" customHeight="1">
      <c r="A14268" s="4"/>
      <c r="B14268" s="4"/>
    </row>
    <row r="14269" ht="14.25" customHeight="1">
      <c r="A14269" s="4"/>
      <c r="B14269" s="4"/>
    </row>
    <row r="14270" ht="14.25" customHeight="1">
      <c r="A14270" s="4"/>
      <c r="B14270" s="4"/>
    </row>
    <row r="14271" ht="14.25" customHeight="1">
      <c r="A14271" s="4"/>
      <c r="B14271" s="4"/>
    </row>
    <row r="14272" ht="14.25" customHeight="1">
      <c r="A14272" s="4"/>
      <c r="B14272" s="4"/>
    </row>
    <row r="14273" ht="14.25" customHeight="1">
      <c r="A14273" s="4"/>
      <c r="B14273" s="4"/>
    </row>
    <row r="14274" ht="14.25" customHeight="1">
      <c r="A14274" s="4"/>
      <c r="B14274" s="4"/>
    </row>
    <row r="14275" ht="14.25" customHeight="1">
      <c r="A14275" s="4"/>
      <c r="B14275" s="4"/>
    </row>
    <row r="14276" ht="14.25" customHeight="1">
      <c r="A14276" s="4"/>
      <c r="B14276" s="4"/>
    </row>
    <row r="14277" ht="14.25" customHeight="1">
      <c r="A14277" s="4"/>
      <c r="B14277" s="4"/>
    </row>
    <row r="14278" ht="14.25" customHeight="1">
      <c r="A14278" s="4"/>
      <c r="B14278" s="4"/>
    </row>
    <row r="14279" ht="14.25" customHeight="1">
      <c r="A14279" s="4"/>
      <c r="B14279" s="4"/>
    </row>
    <row r="14280" ht="14.25" customHeight="1">
      <c r="A14280" s="4"/>
      <c r="B14280" s="4"/>
    </row>
    <row r="14281" ht="14.25" customHeight="1">
      <c r="A14281" s="4"/>
      <c r="B14281" s="4"/>
    </row>
    <row r="14282" ht="14.25" customHeight="1">
      <c r="A14282" s="4"/>
      <c r="B14282" s="4"/>
    </row>
    <row r="14283" ht="14.25" customHeight="1">
      <c r="A14283" s="4"/>
      <c r="B14283" s="4"/>
    </row>
    <row r="14284" ht="14.25" customHeight="1">
      <c r="A14284" s="4"/>
      <c r="B14284" s="4"/>
    </row>
    <row r="14285" ht="14.25" customHeight="1">
      <c r="A14285" s="4"/>
      <c r="B14285" s="4"/>
    </row>
    <row r="14286" ht="14.25" customHeight="1">
      <c r="A14286" s="4"/>
      <c r="B14286" s="4"/>
    </row>
    <row r="14287" ht="14.25" customHeight="1">
      <c r="A14287" s="4"/>
      <c r="B14287" s="4"/>
    </row>
    <row r="14288" ht="14.25" customHeight="1">
      <c r="A14288" s="4"/>
      <c r="B14288" s="4"/>
    </row>
    <row r="14289" ht="14.25" customHeight="1">
      <c r="A14289" s="4"/>
      <c r="B14289" s="4"/>
    </row>
    <row r="14290" ht="14.25" customHeight="1">
      <c r="A14290" s="4"/>
      <c r="B14290" s="4"/>
    </row>
    <row r="14291" ht="14.25" customHeight="1">
      <c r="A14291" s="4"/>
      <c r="B14291" s="4"/>
    </row>
    <row r="14292" ht="14.25" customHeight="1">
      <c r="A14292" s="4"/>
      <c r="B14292" s="4"/>
    </row>
    <row r="14293" ht="14.25" customHeight="1">
      <c r="A14293" s="4"/>
      <c r="B14293" s="4"/>
    </row>
    <row r="14294" ht="14.25" customHeight="1">
      <c r="A14294" s="4"/>
      <c r="B14294" s="4"/>
    </row>
    <row r="14295" ht="14.25" customHeight="1">
      <c r="A14295" s="4"/>
      <c r="B14295" s="4"/>
    </row>
    <row r="14296" ht="14.25" customHeight="1">
      <c r="A14296" s="4"/>
      <c r="B14296" s="4"/>
    </row>
    <row r="14297" ht="14.25" customHeight="1">
      <c r="A14297" s="4"/>
      <c r="B14297" s="4"/>
    </row>
    <row r="14298" ht="14.25" customHeight="1">
      <c r="A14298" s="4"/>
      <c r="B14298" s="4"/>
    </row>
    <row r="14299" ht="14.25" customHeight="1">
      <c r="A14299" s="4"/>
      <c r="B14299" s="4"/>
    </row>
    <row r="14300" ht="14.25" customHeight="1">
      <c r="A14300" s="4"/>
      <c r="B14300" s="4"/>
    </row>
    <row r="14301" ht="14.25" customHeight="1">
      <c r="A14301" s="4"/>
      <c r="B14301" s="4"/>
    </row>
    <row r="14302" ht="14.25" customHeight="1">
      <c r="A14302" s="4"/>
      <c r="B14302" s="4"/>
    </row>
    <row r="14303" ht="14.25" customHeight="1">
      <c r="A14303" s="4"/>
      <c r="B14303" s="4"/>
    </row>
    <row r="14304" ht="14.25" customHeight="1">
      <c r="A14304" s="4"/>
      <c r="B14304" s="4"/>
    </row>
    <row r="14305" ht="14.25" customHeight="1">
      <c r="A14305" s="4"/>
      <c r="B14305" s="4"/>
    </row>
    <row r="14306" ht="14.25" customHeight="1">
      <c r="A14306" s="4"/>
      <c r="B14306" s="4"/>
    </row>
    <row r="14307" ht="14.25" customHeight="1">
      <c r="A14307" s="4"/>
      <c r="B14307" s="4"/>
    </row>
    <row r="14308" ht="14.25" customHeight="1">
      <c r="A14308" s="4"/>
      <c r="B14308" s="4"/>
    </row>
    <row r="14309" ht="14.25" customHeight="1">
      <c r="A14309" s="4"/>
      <c r="B14309" s="4"/>
    </row>
    <row r="14310" ht="14.25" customHeight="1">
      <c r="A14310" s="4"/>
      <c r="B14310" s="4"/>
    </row>
    <row r="14311" ht="14.25" customHeight="1">
      <c r="A14311" s="4"/>
      <c r="B14311" s="4"/>
    </row>
    <row r="14312" ht="14.25" customHeight="1">
      <c r="A14312" s="4"/>
      <c r="B14312" s="4"/>
    </row>
    <row r="14313" ht="14.25" customHeight="1">
      <c r="A14313" s="4"/>
      <c r="B14313" s="4"/>
    </row>
    <row r="14314" ht="14.25" customHeight="1">
      <c r="A14314" s="4"/>
      <c r="B14314" s="4"/>
    </row>
    <row r="14315" ht="14.25" customHeight="1">
      <c r="A14315" s="4"/>
      <c r="B14315" s="4"/>
    </row>
    <row r="14316" ht="14.25" customHeight="1">
      <c r="A14316" s="4"/>
      <c r="B14316" s="4"/>
    </row>
    <row r="14317" ht="14.25" customHeight="1">
      <c r="A14317" s="4"/>
      <c r="B14317" s="4"/>
    </row>
    <row r="14318" ht="14.25" customHeight="1">
      <c r="A14318" s="4"/>
      <c r="B14318" s="4"/>
    </row>
    <row r="14319" ht="14.25" customHeight="1">
      <c r="A14319" s="4"/>
      <c r="B14319" s="4"/>
    </row>
    <row r="14320" ht="14.25" customHeight="1">
      <c r="A14320" s="4"/>
      <c r="B14320" s="4"/>
    </row>
    <row r="14321" ht="14.25" customHeight="1">
      <c r="A14321" s="4"/>
      <c r="B14321" s="4"/>
    </row>
    <row r="14322" ht="14.25" customHeight="1">
      <c r="A14322" s="4"/>
      <c r="B14322" s="4"/>
    </row>
    <row r="14323" ht="14.25" customHeight="1">
      <c r="A14323" s="4"/>
      <c r="B14323" s="4"/>
    </row>
    <row r="14324" ht="14.25" customHeight="1">
      <c r="A14324" s="4"/>
      <c r="B14324" s="4"/>
    </row>
    <row r="14325" ht="14.25" customHeight="1">
      <c r="A14325" s="4"/>
      <c r="B14325" s="4"/>
    </row>
    <row r="14326" ht="14.25" customHeight="1">
      <c r="A14326" s="4"/>
      <c r="B14326" s="4"/>
    </row>
    <row r="14327" ht="14.25" customHeight="1">
      <c r="A14327" s="4"/>
      <c r="B14327" s="4"/>
    </row>
    <row r="14328" ht="14.25" customHeight="1">
      <c r="A14328" s="4"/>
      <c r="B14328" s="4"/>
    </row>
    <row r="14329" ht="14.25" customHeight="1">
      <c r="A14329" s="4"/>
      <c r="B14329" s="4"/>
    </row>
    <row r="14330" ht="14.25" customHeight="1">
      <c r="A14330" s="4"/>
      <c r="B14330" s="4"/>
    </row>
    <row r="14331" ht="14.25" customHeight="1">
      <c r="A14331" s="4"/>
      <c r="B14331" s="4"/>
    </row>
    <row r="14332" ht="14.25" customHeight="1">
      <c r="A14332" s="4"/>
      <c r="B14332" s="4"/>
    </row>
    <row r="14333" ht="14.25" customHeight="1">
      <c r="A14333" s="4"/>
      <c r="B14333" s="4"/>
    </row>
    <row r="14334" ht="14.25" customHeight="1">
      <c r="A14334" s="4"/>
      <c r="B14334" s="4"/>
    </row>
    <row r="14335" ht="14.25" customHeight="1">
      <c r="A14335" s="4"/>
      <c r="B14335" s="4"/>
    </row>
    <row r="14336" ht="14.25" customHeight="1">
      <c r="A14336" s="4"/>
      <c r="B14336" s="4"/>
    </row>
    <row r="14337" ht="14.25" customHeight="1">
      <c r="A14337" s="4"/>
      <c r="B14337" s="4"/>
    </row>
    <row r="14338" ht="14.25" customHeight="1">
      <c r="A14338" s="4"/>
      <c r="B14338" s="4"/>
    </row>
    <row r="14339" ht="14.25" customHeight="1">
      <c r="A14339" s="4"/>
      <c r="B14339" s="4"/>
    </row>
    <row r="14340" ht="14.25" customHeight="1">
      <c r="A14340" s="4"/>
      <c r="B14340" s="4"/>
    </row>
    <row r="14341" ht="14.25" customHeight="1">
      <c r="A14341" s="4"/>
      <c r="B14341" s="4"/>
    </row>
    <row r="14342" ht="14.25" customHeight="1">
      <c r="A14342" s="4"/>
      <c r="B14342" s="4"/>
    </row>
    <row r="14343" ht="14.25" customHeight="1">
      <c r="A14343" s="4"/>
      <c r="B14343" s="4"/>
    </row>
    <row r="14344" ht="14.25" customHeight="1">
      <c r="A14344" s="4"/>
      <c r="B14344" s="4"/>
    </row>
    <row r="14345" ht="14.25" customHeight="1">
      <c r="A14345" s="4"/>
      <c r="B14345" s="4"/>
    </row>
    <row r="14346" ht="14.25" customHeight="1">
      <c r="A14346" s="4"/>
      <c r="B14346" s="4"/>
    </row>
    <row r="14347" ht="14.25" customHeight="1">
      <c r="A14347" s="4"/>
      <c r="B14347" s="4"/>
    </row>
    <row r="14348" ht="14.25" customHeight="1">
      <c r="A14348" s="4"/>
      <c r="B14348" s="4"/>
    </row>
    <row r="14349" ht="14.25" customHeight="1">
      <c r="A14349" s="4"/>
      <c r="B14349" s="4"/>
    </row>
    <row r="14350" ht="14.25" customHeight="1">
      <c r="A14350" s="4"/>
      <c r="B14350" s="4"/>
    </row>
    <row r="14351" ht="14.25" customHeight="1">
      <c r="A14351" s="4"/>
      <c r="B14351" s="4"/>
    </row>
    <row r="14352" ht="14.25" customHeight="1">
      <c r="A14352" s="4"/>
      <c r="B14352" s="4"/>
    </row>
    <row r="14353" ht="14.25" customHeight="1">
      <c r="A14353" s="4"/>
      <c r="B14353" s="4"/>
    </row>
    <row r="14354" ht="14.25" customHeight="1">
      <c r="A14354" s="4"/>
      <c r="B14354" s="4"/>
    </row>
    <row r="14355" ht="14.25" customHeight="1">
      <c r="A14355" s="4"/>
      <c r="B14355" s="4"/>
    </row>
    <row r="14356" ht="14.25" customHeight="1">
      <c r="A14356" s="4"/>
      <c r="B14356" s="4"/>
    </row>
    <row r="14357" ht="14.25" customHeight="1">
      <c r="A14357" s="4"/>
      <c r="B14357" s="4"/>
    </row>
    <row r="14358" ht="14.25" customHeight="1">
      <c r="A14358" s="4"/>
      <c r="B14358" s="4"/>
    </row>
    <row r="14359" ht="14.25" customHeight="1">
      <c r="A14359" s="4"/>
      <c r="B14359" s="4"/>
    </row>
    <row r="14360" ht="14.25" customHeight="1">
      <c r="A14360" s="4"/>
      <c r="B14360" s="4"/>
    </row>
    <row r="14361" ht="14.25" customHeight="1">
      <c r="A14361" s="4"/>
      <c r="B14361" s="4"/>
    </row>
    <row r="14362" ht="14.25" customHeight="1">
      <c r="A14362" s="4"/>
      <c r="B14362" s="4"/>
    </row>
    <row r="14363" ht="14.25" customHeight="1">
      <c r="A14363" s="4"/>
      <c r="B14363" s="4"/>
    </row>
    <row r="14364" ht="14.25" customHeight="1">
      <c r="A14364" s="4"/>
      <c r="B14364" s="4"/>
    </row>
    <row r="14365" ht="14.25" customHeight="1">
      <c r="A14365" s="4"/>
      <c r="B14365" s="4"/>
    </row>
    <row r="14366" ht="14.25" customHeight="1">
      <c r="A14366" s="4"/>
      <c r="B14366" s="4"/>
    </row>
    <row r="14367" ht="14.25" customHeight="1">
      <c r="A14367" s="4"/>
      <c r="B14367" s="4"/>
    </row>
    <row r="14368" ht="14.25" customHeight="1">
      <c r="A14368" s="4"/>
      <c r="B14368" s="4"/>
    </row>
    <row r="14369" ht="14.25" customHeight="1">
      <c r="A14369" s="4"/>
      <c r="B14369" s="4"/>
    </row>
    <row r="14370" ht="14.25" customHeight="1">
      <c r="A14370" s="4"/>
      <c r="B14370" s="4"/>
    </row>
    <row r="14371" ht="14.25" customHeight="1">
      <c r="A14371" s="4"/>
      <c r="B14371" s="4"/>
    </row>
    <row r="14372" ht="14.25" customHeight="1">
      <c r="A14372" s="4"/>
      <c r="B14372" s="4"/>
    </row>
    <row r="14373" ht="14.25" customHeight="1">
      <c r="A14373" s="4"/>
      <c r="B14373" s="4"/>
    </row>
    <row r="14374" ht="14.25" customHeight="1">
      <c r="A14374" s="4"/>
      <c r="B14374" s="4"/>
    </row>
    <row r="14375" ht="14.25" customHeight="1">
      <c r="A14375" s="4"/>
      <c r="B14375" s="4"/>
    </row>
    <row r="14376" ht="14.25" customHeight="1">
      <c r="A14376" s="4"/>
      <c r="B14376" s="4"/>
    </row>
    <row r="14377" ht="14.25" customHeight="1">
      <c r="A14377" s="4"/>
      <c r="B14377" s="4"/>
    </row>
    <row r="14378" ht="14.25" customHeight="1">
      <c r="A14378" s="4"/>
      <c r="B14378" s="4"/>
    </row>
    <row r="14379" ht="14.25" customHeight="1">
      <c r="A14379" s="4"/>
      <c r="B14379" s="4"/>
    </row>
    <row r="14380" ht="14.25" customHeight="1">
      <c r="A14380" s="4"/>
      <c r="B14380" s="4"/>
    </row>
    <row r="14381" ht="14.25" customHeight="1">
      <c r="A14381" s="4"/>
      <c r="B14381" s="4"/>
    </row>
    <row r="14382" ht="14.25" customHeight="1">
      <c r="A14382" s="4"/>
      <c r="B14382" s="4"/>
    </row>
    <row r="14383" ht="14.25" customHeight="1">
      <c r="A14383" s="4"/>
      <c r="B14383" s="4"/>
    </row>
    <row r="14384" ht="14.25" customHeight="1">
      <c r="A14384" s="4"/>
      <c r="B14384" s="4"/>
    </row>
    <row r="14385" ht="14.25" customHeight="1">
      <c r="A14385" s="4"/>
      <c r="B14385" s="4"/>
    </row>
    <row r="14386" ht="14.25" customHeight="1">
      <c r="A14386" s="4"/>
      <c r="B14386" s="4"/>
    </row>
    <row r="14387" ht="14.25" customHeight="1">
      <c r="A14387" s="4"/>
      <c r="B14387" s="4"/>
    </row>
    <row r="14388" ht="14.25" customHeight="1">
      <c r="A14388" s="4"/>
      <c r="B14388" s="4"/>
    </row>
    <row r="14389" ht="14.25" customHeight="1">
      <c r="A14389" s="4"/>
      <c r="B14389" s="4"/>
    </row>
    <row r="14390" ht="14.25" customHeight="1">
      <c r="A14390" s="4"/>
      <c r="B14390" s="4"/>
    </row>
    <row r="14391" ht="14.25" customHeight="1">
      <c r="A14391" s="4"/>
      <c r="B14391" s="4"/>
    </row>
    <row r="14392" ht="14.25" customHeight="1">
      <c r="A14392" s="4"/>
      <c r="B14392" s="4"/>
    </row>
    <row r="14393" ht="14.25" customHeight="1">
      <c r="A14393" s="4"/>
      <c r="B14393" s="4"/>
    </row>
    <row r="14394" ht="14.25" customHeight="1">
      <c r="A14394" s="4"/>
      <c r="B14394" s="4"/>
    </row>
    <row r="14395" ht="14.25" customHeight="1">
      <c r="A14395" s="4"/>
      <c r="B14395" s="4"/>
    </row>
    <row r="14396" ht="14.25" customHeight="1">
      <c r="A14396" s="4"/>
      <c r="B14396" s="4"/>
    </row>
    <row r="14397" ht="14.25" customHeight="1">
      <c r="A14397" s="4"/>
      <c r="B14397" s="4"/>
    </row>
    <row r="14398" ht="14.25" customHeight="1">
      <c r="A14398" s="4"/>
      <c r="B14398" s="4"/>
    </row>
    <row r="14399" ht="14.25" customHeight="1">
      <c r="A14399" s="4"/>
      <c r="B14399" s="4"/>
    </row>
    <row r="14400" ht="14.25" customHeight="1">
      <c r="A14400" s="4"/>
      <c r="B14400" s="4"/>
    </row>
    <row r="14401" ht="14.25" customHeight="1">
      <c r="A14401" s="4"/>
      <c r="B14401" s="4"/>
    </row>
    <row r="14402" ht="14.25" customHeight="1">
      <c r="A14402" s="4"/>
      <c r="B14402" s="4"/>
    </row>
    <row r="14403" ht="14.25" customHeight="1">
      <c r="A14403" s="4"/>
      <c r="B14403" s="4"/>
    </row>
    <row r="14404" ht="14.25" customHeight="1">
      <c r="A14404" s="4"/>
      <c r="B14404" s="4"/>
    </row>
    <row r="14405" ht="14.25" customHeight="1">
      <c r="A14405" s="4"/>
      <c r="B14405" s="4"/>
    </row>
    <row r="14406" ht="14.25" customHeight="1">
      <c r="A14406" s="4"/>
      <c r="B14406" s="4"/>
    </row>
    <row r="14407" ht="14.25" customHeight="1">
      <c r="A14407" s="4"/>
      <c r="B14407" s="4"/>
    </row>
    <row r="14408" ht="14.25" customHeight="1">
      <c r="A14408" s="4"/>
      <c r="B14408" s="4"/>
    </row>
    <row r="14409" ht="14.25" customHeight="1">
      <c r="A14409" s="4"/>
      <c r="B14409" s="4"/>
    </row>
    <row r="14410" ht="14.25" customHeight="1">
      <c r="A14410" s="4"/>
      <c r="B14410" s="4"/>
    </row>
    <row r="14411" ht="14.25" customHeight="1">
      <c r="A14411" s="4"/>
      <c r="B14411" s="4"/>
    </row>
    <row r="14412" ht="14.25" customHeight="1">
      <c r="A14412" s="4"/>
      <c r="B14412" s="4"/>
    </row>
    <row r="14413" ht="14.25" customHeight="1">
      <c r="A14413" s="4"/>
      <c r="B14413" s="4"/>
    </row>
    <row r="14414" ht="14.25" customHeight="1">
      <c r="A14414" s="4"/>
      <c r="B14414" s="4"/>
    </row>
    <row r="14415" ht="14.25" customHeight="1">
      <c r="A14415" s="4"/>
      <c r="B14415" s="4"/>
    </row>
    <row r="14416" ht="14.25" customHeight="1">
      <c r="A14416" s="4"/>
      <c r="B14416" s="4"/>
    </row>
    <row r="14417" ht="14.25" customHeight="1">
      <c r="A14417" s="4"/>
      <c r="B14417" s="4"/>
    </row>
    <row r="14418" ht="14.25" customHeight="1">
      <c r="A14418" s="4"/>
      <c r="B14418" s="4"/>
    </row>
    <row r="14419" ht="14.25" customHeight="1">
      <c r="A14419" s="4"/>
      <c r="B14419" s="4"/>
    </row>
    <row r="14420" ht="14.25" customHeight="1">
      <c r="A14420" s="4"/>
      <c r="B14420" s="4"/>
    </row>
    <row r="14421" ht="14.25" customHeight="1">
      <c r="A14421" s="4"/>
      <c r="B14421" s="4"/>
    </row>
    <row r="14422" ht="14.25" customHeight="1">
      <c r="A14422" s="4"/>
      <c r="B14422" s="4"/>
    </row>
    <row r="14423" ht="14.25" customHeight="1">
      <c r="A14423" s="4"/>
      <c r="B14423" s="4"/>
    </row>
    <row r="14424" ht="14.25" customHeight="1">
      <c r="A14424" s="4"/>
      <c r="B14424" s="4"/>
    </row>
    <row r="14425" ht="14.25" customHeight="1">
      <c r="A14425" s="4"/>
      <c r="B14425" s="4"/>
    </row>
    <row r="14426" ht="14.25" customHeight="1">
      <c r="A14426" s="4"/>
      <c r="B14426" s="4"/>
    </row>
    <row r="14427" ht="14.25" customHeight="1">
      <c r="A14427" s="4"/>
      <c r="B14427" s="4"/>
    </row>
    <row r="14428" ht="14.25" customHeight="1">
      <c r="A14428" s="4"/>
      <c r="B14428" s="4"/>
    </row>
    <row r="14429" ht="14.25" customHeight="1">
      <c r="A14429" s="4"/>
      <c r="B14429" s="4"/>
    </row>
    <row r="14430" ht="14.25" customHeight="1">
      <c r="A14430" s="4"/>
      <c r="B14430" s="4"/>
    </row>
    <row r="14431" ht="14.25" customHeight="1">
      <c r="A14431" s="4"/>
      <c r="B14431" s="4"/>
    </row>
    <row r="14432" ht="14.25" customHeight="1">
      <c r="A14432" s="4"/>
      <c r="B14432" s="4"/>
    </row>
    <row r="14433" ht="14.25" customHeight="1">
      <c r="A14433" s="4"/>
      <c r="B14433" s="4"/>
    </row>
    <row r="14434" ht="14.25" customHeight="1">
      <c r="A14434" s="4"/>
      <c r="B14434" s="4"/>
    </row>
    <row r="14435" ht="14.25" customHeight="1">
      <c r="A14435" s="4"/>
      <c r="B14435" s="4"/>
    </row>
    <row r="14436" ht="14.25" customHeight="1">
      <c r="A14436" s="4"/>
      <c r="B14436" s="4"/>
    </row>
    <row r="14437" ht="14.25" customHeight="1">
      <c r="A14437" s="4"/>
      <c r="B14437" s="4"/>
    </row>
    <row r="14438" ht="14.25" customHeight="1">
      <c r="A14438" s="4"/>
      <c r="B14438" s="4"/>
    </row>
    <row r="14439" ht="14.25" customHeight="1">
      <c r="A14439" s="4"/>
      <c r="B14439" s="4"/>
    </row>
    <row r="14440" ht="14.25" customHeight="1">
      <c r="A14440" s="4"/>
      <c r="B14440" s="4"/>
    </row>
    <row r="14441" ht="14.25" customHeight="1">
      <c r="A14441" s="4"/>
      <c r="B14441" s="4"/>
    </row>
    <row r="14442" ht="14.25" customHeight="1">
      <c r="A14442" s="4"/>
      <c r="B14442" s="4"/>
    </row>
    <row r="14443" ht="14.25" customHeight="1">
      <c r="A14443" s="4"/>
      <c r="B14443" s="4"/>
    </row>
    <row r="14444" ht="14.25" customHeight="1">
      <c r="A14444" s="4"/>
      <c r="B14444" s="4"/>
    </row>
    <row r="14445" ht="14.25" customHeight="1">
      <c r="A14445" s="4"/>
      <c r="B14445" s="4"/>
    </row>
    <row r="14446" ht="14.25" customHeight="1">
      <c r="A14446" s="4"/>
      <c r="B14446" s="4"/>
    </row>
    <row r="14447" ht="14.25" customHeight="1">
      <c r="A14447" s="4"/>
      <c r="B14447" s="4"/>
    </row>
    <row r="14448" ht="14.25" customHeight="1">
      <c r="A14448" s="4"/>
      <c r="B14448" s="4"/>
    </row>
    <row r="14449" ht="14.25" customHeight="1">
      <c r="A14449" s="4"/>
      <c r="B14449" s="4"/>
    </row>
    <row r="14450" ht="14.25" customHeight="1">
      <c r="A14450" s="4"/>
      <c r="B14450" s="4"/>
    </row>
    <row r="14451" ht="14.25" customHeight="1">
      <c r="A14451" s="4"/>
      <c r="B14451" s="4"/>
    </row>
    <row r="14452" ht="14.25" customHeight="1">
      <c r="A14452" s="4"/>
      <c r="B14452" s="4"/>
    </row>
    <row r="14453" ht="14.25" customHeight="1">
      <c r="A14453" s="4"/>
      <c r="B14453" s="4"/>
    </row>
    <row r="14454" ht="14.25" customHeight="1">
      <c r="A14454" s="4"/>
      <c r="B14454" s="4"/>
    </row>
    <row r="14455" ht="14.25" customHeight="1">
      <c r="A14455" s="4"/>
      <c r="B14455" s="4"/>
    </row>
    <row r="14456" ht="14.25" customHeight="1">
      <c r="A14456" s="4"/>
      <c r="B14456" s="4"/>
    </row>
    <row r="14457" ht="14.25" customHeight="1">
      <c r="A14457" s="4"/>
      <c r="B14457" s="4"/>
    </row>
    <row r="14458" ht="14.25" customHeight="1">
      <c r="A14458" s="4"/>
      <c r="B14458" s="4"/>
    </row>
    <row r="14459" ht="14.25" customHeight="1">
      <c r="A14459" s="4"/>
      <c r="B14459" s="4"/>
    </row>
    <row r="14460" ht="14.25" customHeight="1">
      <c r="A14460" s="4"/>
      <c r="B14460" s="4"/>
    </row>
    <row r="14461" ht="14.25" customHeight="1">
      <c r="A14461" s="4"/>
      <c r="B14461" s="4"/>
    </row>
    <row r="14462" ht="14.25" customHeight="1">
      <c r="A14462" s="4"/>
      <c r="B14462" s="4"/>
    </row>
    <row r="14463" ht="14.25" customHeight="1">
      <c r="A14463" s="4"/>
      <c r="B14463" s="4"/>
    </row>
    <row r="14464" ht="14.25" customHeight="1">
      <c r="A14464" s="4"/>
      <c r="B14464" s="4"/>
    </row>
    <row r="14465" ht="14.25" customHeight="1">
      <c r="A14465" s="4"/>
      <c r="B14465" s="4"/>
    </row>
    <row r="14466" ht="14.25" customHeight="1">
      <c r="A14466" s="4"/>
      <c r="B14466" s="4"/>
    </row>
    <row r="14467" ht="14.25" customHeight="1">
      <c r="A14467" s="4"/>
      <c r="B14467" s="4"/>
    </row>
    <row r="14468" ht="14.25" customHeight="1">
      <c r="A14468" s="4"/>
      <c r="B14468" s="4"/>
    </row>
    <row r="14469" ht="14.25" customHeight="1">
      <c r="A14469" s="4"/>
      <c r="B14469" s="4"/>
    </row>
    <row r="14470" ht="14.25" customHeight="1">
      <c r="A14470" s="4"/>
      <c r="B14470" s="4"/>
    </row>
    <row r="14471" ht="14.25" customHeight="1">
      <c r="A14471" s="4"/>
      <c r="B14471" s="4"/>
    </row>
    <row r="14472" ht="14.25" customHeight="1">
      <c r="A14472" s="4"/>
      <c r="B14472" s="4"/>
    </row>
    <row r="14473" ht="14.25" customHeight="1">
      <c r="A14473" s="4"/>
      <c r="B14473" s="4"/>
    </row>
    <row r="14474" ht="14.25" customHeight="1">
      <c r="A14474" s="4"/>
      <c r="B14474" s="4"/>
    </row>
    <row r="14475" ht="14.25" customHeight="1">
      <c r="A14475" s="4"/>
      <c r="B14475" s="4"/>
    </row>
    <row r="14476" ht="14.25" customHeight="1">
      <c r="A14476" s="4"/>
      <c r="B14476" s="4"/>
    </row>
    <row r="14477" ht="14.25" customHeight="1">
      <c r="A14477" s="4"/>
      <c r="B14477" s="4"/>
    </row>
    <row r="14478" ht="14.25" customHeight="1">
      <c r="A14478" s="4"/>
      <c r="B14478" s="4"/>
    </row>
    <row r="14479" ht="14.25" customHeight="1">
      <c r="A14479" s="4"/>
      <c r="B14479" s="4"/>
    </row>
    <row r="14480" ht="14.25" customHeight="1">
      <c r="A14480" s="4"/>
      <c r="B14480" s="4"/>
    </row>
    <row r="14481" ht="14.25" customHeight="1">
      <c r="A14481" s="4"/>
      <c r="B14481" s="4"/>
    </row>
    <row r="14482" ht="14.25" customHeight="1">
      <c r="A14482" s="4"/>
      <c r="B14482" s="4"/>
    </row>
    <row r="14483" ht="14.25" customHeight="1">
      <c r="A14483" s="4"/>
      <c r="B14483" s="4"/>
    </row>
    <row r="14484" ht="14.25" customHeight="1">
      <c r="A14484" s="4"/>
      <c r="B14484" s="4"/>
    </row>
    <row r="14485" ht="14.25" customHeight="1">
      <c r="A14485" s="4"/>
      <c r="B14485" s="4"/>
    </row>
    <row r="14486" ht="14.25" customHeight="1">
      <c r="A14486" s="4"/>
      <c r="B14486" s="4"/>
    </row>
    <row r="14487" ht="14.25" customHeight="1">
      <c r="A14487" s="4"/>
      <c r="B14487" s="4"/>
    </row>
    <row r="14488" ht="14.25" customHeight="1">
      <c r="A14488" s="4"/>
      <c r="B14488" s="4"/>
    </row>
    <row r="14489" ht="14.25" customHeight="1">
      <c r="A14489" s="4"/>
      <c r="B14489" s="4"/>
    </row>
    <row r="14490" ht="14.25" customHeight="1">
      <c r="A14490" s="4"/>
      <c r="B14490" s="4"/>
    </row>
    <row r="14491" ht="14.25" customHeight="1">
      <c r="A14491" s="4"/>
      <c r="B14491" s="4"/>
    </row>
    <row r="14492" ht="14.25" customHeight="1">
      <c r="A14492" s="4"/>
      <c r="B14492" s="4"/>
    </row>
    <row r="14493" ht="14.25" customHeight="1">
      <c r="A14493" s="4"/>
      <c r="B14493" s="4"/>
    </row>
    <row r="14494" ht="14.25" customHeight="1">
      <c r="A14494" s="4"/>
      <c r="B14494" s="4"/>
    </row>
    <row r="14495" ht="14.25" customHeight="1">
      <c r="A14495" s="4"/>
      <c r="B14495" s="4"/>
    </row>
    <row r="14496" ht="14.25" customHeight="1">
      <c r="A14496" s="4"/>
      <c r="B14496" s="4"/>
    </row>
    <row r="14497" ht="14.25" customHeight="1">
      <c r="A14497" s="4"/>
      <c r="B14497" s="4"/>
    </row>
    <row r="14498" ht="14.25" customHeight="1">
      <c r="A14498" s="4"/>
      <c r="B14498" s="4"/>
    </row>
    <row r="14499" ht="14.25" customHeight="1">
      <c r="A14499" s="4"/>
      <c r="B14499" s="4"/>
    </row>
    <row r="14500" ht="14.25" customHeight="1">
      <c r="A14500" s="4"/>
      <c r="B14500" s="4"/>
    </row>
    <row r="14501" ht="14.25" customHeight="1">
      <c r="A14501" s="4"/>
      <c r="B14501" s="4"/>
    </row>
    <row r="14502" ht="14.25" customHeight="1">
      <c r="A14502" s="4"/>
      <c r="B14502" s="4"/>
    </row>
    <row r="14503" ht="14.25" customHeight="1">
      <c r="A14503" s="4"/>
      <c r="B14503" s="4"/>
    </row>
    <row r="14504" ht="14.25" customHeight="1">
      <c r="A14504" s="4"/>
      <c r="B14504" s="4"/>
    </row>
    <row r="14505" ht="14.25" customHeight="1">
      <c r="A14505" s="4"/>
      <c r="B14505" s="4"/>
    </row>
    <row r="14506" ht="14.25" customHeight="1">
      <c r="A14506" s="4"/>
      <c r="B14506" s="4"/>
    </row>
    <row r="14507" ht="14.25" customHeight="1">
      <c r="A14507" s="4"/>
      <c r="B14507" s="4"/>
    </row>
    <row r="14508" ht="14.25" customHeight="1">
      <c r="A14508" s="4"/>
      <c r="B14508" s="4"/>
    </row>
    <row r="14509" ht="14.25" customHeight="1">
      <c r="A14509" s="4"/>
      <c r="B14509" s="4"/>
    </row>
    <row r="14510" ht="14.25" customHeight="1">
      <c r="A14510" s="4"/>
      <c r="B14510" s="4"/>
    </row>
    <row r="14511" ht="14.25" customHeight="1">
      <c r="A14511" s="4"/>
      <c r="B14511" s="4"/>
    </row>
    <row r="14512" ht="14.25" customHeight="1">
      <c r="A14512" s="4"/>
      <c r="B14512" s="4"/>
    </row>
    <row r="14513" ht="14.25" customHeight="1">
      <c r="A14513" s="4"/>
      <c r="B14513" s="4"/>
    </row>
    <row r="14514" ht="14.25" customHeight="1">
      <c r="A14514" s="4"/>
      <c r="B14514" s="4"/>
    </row>
    <row r="14515" ht="14.25" customHeight="1">
      <c r="A14515" s="4"/>
      <c r="B14515" s="4"/>
    </row>
    <row r="14516" ht="14.25" customHeight="1">
      <c r="A14516" s="4"/>
      <c r="B14516" s="4"/>
    </row>
    <row r="14517" ht="14.25" customHeight="1">
      <c r="A14517" s="4"/>
      <c r="B14517" s="4"/>
    </row>
    <row r="14518" ht="14.25" customHeight="1">
      <c r="A14518" s="4"/>
      <c r="B14518" s="4"/>
    </row>
    <row r="14519" ht="14.25" customHeight="1">
      <c r="A14519" s="4"/>
      <c r="B14519" s="4"/>
    </row>
    <row r="14520" ht="14.25" customHeight="1">
      <c r="A14520" s="4"/>
      <c r="B14520" s="4"/>
    </row>
    <row r="14521" ht="14.25" customHeight="1">
      <c r="A14521" s="4"/>
      <c r="B14521" s="4"/>
    </row>
    <row r="14522" ht="14.25" customHeight="1">
      <c r="A14522" s="4"/>
      <c r="B14522" s="4"/>
    </row>
    <row r="14523" ht="14.25" customHeight="1">
      <c r="A14523" s="4"/>
      <c r="B14523" s="4"/>
    </row>
    <row r="14524" ht="14.25" customHeight="1">
      <c r="A14524" s="4"/>
      <c r="B14524" s="4"/>
    </row>
    <row r="14525" ht="14.25" customHeight="1">
      <c r="A14525" s="4"/>
      <c r="B14525" s="4"/>
    </row>
    <row r="14526" ht="14.25" customHeight="1">
      <c r="A14526" s="4"/>
      <c r="B14526" s="4"/>
    </row>
    <row r="14527" ht="14.25" customHeight="1">
      <c r="A14527" s="4"/>
      <c r="B14527" s="4"/>
    </row>
    <row r="14528" ht="14.25" customHeight="1">
      <c r="A14528" s="4"/>
      <c r="B14528" s="4"/>
    </row>
    <row r="14529" ht="14.25" customHeight="1">
      <c r="A14529" s="4"/>
      <c r="B14529" s="4"/>
    </row>
    <row r="14530" ht="14.25" customHeight="1">
      <c r="A14530" s="4"/>
      <c r="B14530" s="4"/>
    </row>
    <row r="14531" ht="14.25" customHeight="1">
      <c r="A14531" s="4"/>
      <c r="B14531" s="4"/>
    </row>
    <row r="14532" ht="14.25" customHeight="1">
      <c r="A14532" s="4"/>
      <c r="B14532" s="4"/>
    </row>
    <row r="14533" ht="14.25" customHeight="1">
      <c r="A14533" s="4"/>
      <c r="B14533" s="4"/>
    </row>
    <row r="14534" ht="14.25" customHeight="1">
      <c r="A14534" s="4"/>
      <c r="B14534" s="4"/>
    </row>
    <row r="14535" ht="14.25" customHeight="1">
      <c r="A14535" s="4"/>
      <c r="B14535" s="4"/>
    </row>
    <row r="14536" ht="14.25" customHeight="1">
      <c r="A14536" s="4"/>
      <c r="B14536" s="4"/>
    </row>
    <row r="14537" ht="14.25" customHeight="1">
      <c r="A14537" s="4"/>
      <c r="B14537" s="4"/>
    </row>
    <row r="14538" ht="14.25" customHeight="1">
      <c r="A14538" s="4"/>
      <c r="B14538" s="4"/>
    </row>
    <row r="14539" ht="14.25" customHeight="1">
      <c r="A14539" s="4"/>
      <c r="B14539" s="4"/>
    </row>
    <row r="14540" ht="14.25" customHeight="1">
      <c r="A14540" s="4"/>
      <c r="B14540" s="4"/>
    </row>
    <row r="14541" ht="14.25" customHeight="1">
      <c r="A14541" s="4"/>
      <c r="B14541" s="4"/>
    </row>
    <row r="14542" ht="14.25" customHeight="1">
      <c r="A14542" s="4"/>
      <c r="B14542" s="4"/>
    </row>
    <row r="14543" ht="14.25" customHeight="1">
      <c r="A14543" s="4"/>
      <c r="B14543" s="4"/>
    </row>
    <row r="14544" ht="14.25" customHeight="1">
      <c r="A14544" s="4"/>
      <c r="B14544" s="4"/>
    </row>
    <row r="14545" ht="14.25" customHeight="1">
      <c r="A14545" s="4"/>
      <c r="B14545" s="4"/>
    </row>
    <row r="14546" ht="14.25" customHeight="1">
      <c r="A14546" s="4"/>
      <c r="B14546" s="4"/>
    </row>
    <row r="14547" ht="14.25" customHeight="1">
      <c r="A14547" s="4"/>
      <c r="B14547" s="4"/>
    </row>
    <row r="14548" ht="14.25" customHeight="1">
      <c r="A14548" s="4"/>
      <c r="B14548" s="4"/>
    </row>
    <row r="14549" ht="14.25" customHeight="1">
      <c r="A14549" s="4"/>
      <c r="B14549" s="4"/>
    </row>
    <row r="14550" ht="14.25" customHeight="1">
      <c r="A14550" s="4"/>
      <c r="B14550" s="4"/>
    </row>
    <row r="14551" ht="14.25" customHeight="1">
      <c r="A14551" s="4"/>
      <c r="B14551" s="4"/>
    </row>
    <row r="14552" ht="14.25" customHeight="1">
      <c r="A14552" s="4"/>
      <c r="B14552" s="4"/>
    </row>
    <row r="14553" ht="14.25" customHeight="1">
      <c r="A14553" s="4"/>
      <c r="B14553" s="4"/>
    </row>
    <row r="14554" ht="14.25" customHeight="1">
      <c r="A14554" s="4"/>
      <c r="B14554" s="4"/>
    </row>
    <row r="14555" ht="14.25" customHeight="1">
      <c r="A14555" s="4"/>
      <c r="B14555" s="4"/>
    </row>
    <row r="14556" ht="14.25" customHeight="1">
      <c r="A14556" s="4"/>
      <c r="B14556" s="4"/>
    </row>
    <row r="14557" ht="14.25" customHeight="1">
      <c r="A14557" s="4"/>
      <c r="B14557" s="4"/>
    </row>
    <row r="14558" ht="14.25" customHeight="1">
      <c r="A14558" s="4"/>
      <c r="B14558" s="4"/>
    </row>
    <row r="14559" ht="14.25" customHeight="1">
      <c r="A14559" s="4"/>
      <c r="B14559" s="4"/>
    </row>
    <row r="14560" ht="14.25" customHeight="1">
      <c r="A14560" s="4"/>
      <c r="B14560" s="4"/>
    </row>
    <row r="14561" ht="14.25" customHeight="1">
      <c r="A14561" s="4"/>
      <c r="B14561" s="4"/>
    </row>
    <row r="14562" ht="14.25" customHeight="1">
      <c r="A14562" s="4"/>
      <c r="B14562" s="4"/>
    </row>
    <row r="14563" ht="14.25" customHeight="1">
      <c r="A14563" s="4"/>
      <c r="B14563" s="4"/>
    </row>
    <row r="14564" ht="14.25" customHeight="1">
      <c r="A14564" s="4"/>
      <c r="B14564" s="4"/>
    </row>
    <row r="14565" ht="14.25" customHeight="1">
      <c r="A14565" s="4"/>
      <c r="B14565" s="4"/>
    </row>
    <row r="14566" ht="14.25" customHeight="1">
      <c r="A14566" s="4"/>
      <c r="B14566" s="4"/>
    </row>
    <row r="14567" ht="14.25" customHeight="1">
      <c r="A14567" s="4"/>
      <c r="B14567" s="4"/>
    </row>
    <row r="14568" ht="14.25" customHeight="1">
      <c r="A14568" s="4"/>
      <c r="B14568" s="4"/>
    </row>
    <row r="14569" ht="14.25" customHeight="1">
      <c r="A14569" s="4"/>
      <c r="B14569" s="4"/>
    </row>
    <row r="14570" ht="14.25" customHeight="1">
      <c r="A14570" s="4"/>
      <c r="B14570" s="4"/>
    </row>
    <row r="14571" ht="14.25" customHeight="1">
      <c r="A14571" s="4"/>
      <c r="B14571" s="4"/>
    </row>
    <row r="14572" ht="14.25" customHeight="1">
      <c r="A14572" s="4"/>
      <c r="B14572" s="4"/>
    </row>
    <row r="14573" ht="14.25" customHeight="1">
      <c r="A14573" s="4"/>
      <c r="B14573" s="4"/>
    </row>
    <row r="14574" ht="14.25" customHeight="1">
      <c r="A14574" s="4"/>
      <c r="B14574" s="4"/>
    </row>
    <row r="14575" ht="14.25" customHeight="1">
      <c r="A14575" s="4"/>
      <c r="B14575" s="4"/>
    </row>
    <row r="14576" ht="14.25" customHeight="1">
      <c r="A14576" s="4"/>
      <c r="B14576" s="4"/>
    </row>
    <row r="14577" ht="14.25" customHeight="1">
      <c r="A14577" s="4"/>
      <c r="B14577" s="4"/>
    </row>
    <row r="14578" ht="14.25" customHeight="1">
      <c r="A14578" s="4"/>
      <c r="B14578" s="4"/>
    </row>
    <row r="14579" ht="14.25" customHeight="1">
      <c r="A14579" s="4"/>
      <c r="B14579" s="4"/>
    </row>
    <row r="14580" ht="14.25" customHeight="1">
      <c r="A14580" s="4"/>
      <c r="B14580" s="4"/>
    </row>
    <row r="14581" ht="14.25" customHeight="1">
      <c r="A14581" s="4"/>
      <c r="B14581" s="4"/>
    </row>
    <row r="14582" ht="14.25" customHeight="1">
      <c r="A14582" s="4"/>
      <c r="B14582" s="4"/>
    </row>
    <row r="14583" ht="14.25" customHeight="1">
      <c r="A14583" s="4"/>
      <c r="B14583" s="4"/>
    </row>
    <row r="14584" ht="14.25" customHeight="1">
      <c r="A14584" s="4"/>
      <c r="B14584" s="4"/>
    </row>
    <row r="14585" ht="14.25" customHeight="1">
      <c r="A14585" s="4"/>
      <c r="B14585" s="4"/>
    </row>
    <row r="14586" ht="14.25" customHeight="1">
      <c r="A14586" s="4"/>
      <c r="B14586" s="4"/>
    </row>
    <row r="14587" ht="14.25" customHeight="1">
      <c r="A14587" s="4"/>
      <c r="B14587" s="4"/>
    </row>
    <row r="14588" ht="14.25" customHeight="1">
      <c r="A14588" s="4"/>
      <c r="B14588" s="4"/>
    </row>
    <row r="14589" ht="14.25" customHeight="1">
      <c r="A14589" s="4"/>
      <c r="B14589" s="4"/>
    </row>
    <row r="14590" ht="14.25" customHeight="1">
      <c r="A14590" s="4"/>
      <c r="B14590" s="4"/>
    </row>
    <row r="14591" ht="14.25" customHeight="1">
      <c r="A14591" s="4"/>
      <c r="B14591" s="4"/>
    </row>
    <row r="14592" ht="14.25" customHeight="1">
      <c r="A14592" s="4"/>
      <c r="B14592" s="4"/>
    </row>
    <row r="14593" ht="14.25" customHeight="1">
      <c r="A14593" s="4"/>
      <c r="B14593" s="4"/>
    </row>
    <row r="14594" ht="14.25" customHeight="1">
      <c r="A14594" s="4"/>
      <c r="B14594" s="4"/>
    </row>
    <row r="14595" ht="14.25" customHeight="1">
      <c r="A14595" s="4"/>
      <c r="B14595" s="4"/>
    </row>
    <row r="14596" ht="14.25" customHeight="1">
      <c r="A14596" s="4"/>
      <c r="B14596" s="4"/>
    </row>
    <row r="14597" ht="14.25" customHeight="1">
      <c r="A14597" s="4"/>
      <c r="B14597" s="4"/>
    </row>
    <row r="14598" ht="14.25" customHeight="1">
      <c r="A14598" s="4"/>
      <c r="B14598" s="4"/>
    </row>
    <row r="14599" ht="14.25" customHeight="1">
      <c r="A14599" s="4"/>
      <c r="B14599" s="4"/>
    </row>
    <row r="14600" ht="14.25" customHeight="1">
      <c r="A14600" s="4"/>
      <c r="B14600" s="4"/>
    </row>
    <row r="14601" ht="14.25" customHeight="1">
      <c r="A14601" s="4"/>
      <c r="B14601" s="4"/>
    </row>
    <row r="14602" ht="14.25" customHeight="1">
      <c r="A14602" s="4"/>
      <c r="B14602" s="4"/>
    </row>
    <row r="14603" ht="14.25" customHeight="1">
      <c r="A14603" s="4"/>
      <c r="B14603" s="4"/>
    </row>
    <row r="14604" ht="14.25" customHeight="1">
      <c r="A14604" s="4"/>
      <c r="B14604" s="4"/>
    </row>
    <row r="14605" ht="14.25" customHeight="1">
      <c r="A14605" s="4"/>
      <c r="B14605" s="4"/>
    </row>
    <row r="14606" ht="14.25" customHeight="1">
      <c r="A14606" s="4"/>
      <c r="B14606" s="4"/>
    </row>
    <row r="14607" ht="14.25" customHeight="1">
      <c r="A14607" s="4"/>
      <c r="B14607" s="4"/>
    </row>
    <row r="14608" ht="14.25" customHeight="1">
      <c r="A14608" s="4"/>
      <c r="B14608" s="4"/>
    </row>
    <row r="14609" ht="14.25" customHeight="1">
      <c r="A14609" s="4"/>
      <c r="B14609" s="4"/>
    </row>
    <row r="14610" ht="14.25" customHeight="1">
      <c r="A14610" s="4"/>
      <c r="B14610" s="4"/>
    </row>
    <row r="14611" ht="14.25" customHeight="1">
      <c r="A14611" s="4"/>
      <c r="B14611" s="4"/>
    </row>
    <row r="14612" ht="14.25" customHeight="1">
      <c r="A14612" s="4"/>
      <c r="B14612" s="4"/>
    </row>
    <row r="14613" ht="14.25" customHeight="1">
      <c r="A14613" s="4"/>
      <c r="B14613" s="4"/>
    </row>
    <row r="14614" ht="14.25" customHeight="1">
      <c r="A14614" s="4"/>
      <c r="B14614" s="4"/>
    </row>
    <row r="14615" ht="14.25" customHeight="1">
      <c r="A14615" s="4"/>
      <c r="B14615" s="4"/>
    </row>
    <row r="14616" ht="14.25" customHeight="1">
      <c r="A14616" s="4"/>
      <c r="B14616" s="4"/>
    </row>
    <row r="14617" ht="14.25" customHeight="1">
      <c r="A14617" s="4"/>
      <c r="B14617" s="4"/>
    </row>
    <row r="14618" ht="14.25" customHeight="1">
      <c r="A14618" s="4"/>
      <c r="B14618" s="4"/>
    </row>
    <row r="14619" ht="14.25" customHeight="1">
      <c r="A14619" s="4"/>
      <c r="B14619" s="4"/>
    </row>
    <row r="14620" ht="14.25" customHeight="1">
      <c r="A14620" s="4"/>
      <c r="B14620" s="4"/>
    </row>
    <row r="14621" ht="14.25" customHeight="1">
      <c r="A14621" s="4"/>
      <c r="B14621" s="4"/>
    </row>
    <row r="14622" ht="14.25" customHeight="1">
      <c r="A14622" s="4"/>
      <c r="B14622" s="4"/>
    </row>
    <row r="14623" ht="14.25" customHeight="1">
      <c r="A14623" s="4"/>
      <c r="B14623" s="4"/>
    </row>
    <row r="14624" ht="14.25" customHeight="1">
      <c r="A14624" s="4"/>
      <c r="B14624" s="4"/>
    </row>
    <row r="14625" ht="14.25" customHeight="1">
      <c r="A14625" s="4"/>
      <c r="B14625" s="4"/>
    </row>
    <row r="14626" ht="14.25" customHeight="1">
      <c r="A14626" s="4"/>
      <c r="B14626" s="4"/>
    </row>
    <row r="14627" ht="14.25" customHeight="1">
      <c r="A14627" s="4"/>
      <c r="B14627" s="4"/>
    </row>
    <row r="14628" ht="14.25" customHeight="1">
      <c r="A14628" s="4"/>
      <c r="B14628" s="4"/>
    </row>
    <row r="14629" ht="14.25" customHeight="1">
      <c r="A14629" s="4"/>
      <c r="B14629" s="4"/>
    </row>
    <row r="14630" ht="14.25" customHeight="1">
      <c r="A14630" s="4"/>
      <c r="B14630" s="4"/>
    </row>
    <row r="14631" ht="14.25" customHeight="1">
      <c r="A14631" s="4"/>
      <c r="B14631" s="4"/>
    </row>
    <row r="14632" ht="14.25" customHeight="1">
      <c r="A14632" s="4"/>
      <c r="B14632" s="4"/>
    </row>
    <row r="14633" ht="14.25" customHeight="1">
      <c r="A14633" s="4"/>
      <c r="B14633" s="4"/>
    </row>
    <row r="14634" ht="14.25" customHeight="1">
      <c r="A14634" s="4"/>
      <c r="B14634" s="4"/>
    </row>
    <row r="14635" ht="14.25" customHeight="1">
      <c r="A14635" s="4"/>
      <c r="B14635" s="4"/>
    </row>
    <row r="14636" ht="14.25" customHeight="1">
      <c r="A14636" s="4"/>
      <c r="B14636" s="4"/>
    </row>
    <row r="14637" ht="14.25" customHeight="1">
      <c r="A14637" s="4"/>
      <c r="B14637" s="4"/>
    </row>
    <row r="14638" ht="14.25" customHeight="1">
      <c r="A14638" s="4"/>
      <c r="B14638" s="4"/>
    </row>
    <row r="14639" ht="14.25" customHeight="1">
      <c r="A14639" s="4"/>
      <c r="B14639" s="4"/>
    </row>
    <row r="14640" ht="14.25" customHeight="1">
      <c r="A14640" s="4"/>
      <c r="B14640" s="4"/>
    </row>
    <row r="14641" ht="14.25" customHeight="1">
      <c r="A14641" s="4"/>
      <c r="B14641" s="4"/>
    </row>
    <row r="14642" ht="14.25" customHeight="1">
      <c r="A14642" s="4"/>
      <c r="B14642" s="4"/>
    </row>
    <row r="14643" ht="14.25" customHeight="1">
      <c r="A14643" s="4"/>
      <c r="B14643" s="4"/>
    </row>
    <row r="14644" ht="14.25" customHeight="1">
      <c r="A14644" s="4"/>
      <c r="B14644" s="4"/>
    </row>
    <row r="14645" ht="14.25" customHeight="1">
      <c r="A14645" s="4"/>
      <c r="B14645" s="4"/>
    </row>
    <row r="14646" ht="14.25" customHeight="1">
      <c r="A14646" s="4"/>
      <c r="B14646" s="4"/>
    </row>
    <row r="14647" ht="14.25" customHeight="1">
      <c r="A14647" s="4"/>
      <c r="B14647" s="4"/>
    </row>
    <row r="14648" ht="14.25" customHeight="1">
      <c r="A14648" s="4"/>
      <c r="B14648" s="4"/>
    </row>
    <row r="14649" ht="14.25" customHeight="1">
      <c r="A14649" s="4"/>
      <c r="B14649" s="4"/>
    </row>
    <row r="14650" ht="14.25" customHeight="1">
      <c r="A14650" s="4"/>
      <c r="B14650" s="4"/>
    </row>
    <row r="14651" ht="14.25" customHeight="1">
      <c r="A14651" s="4"/>
      <c r="B14651" s="4"/>
    </row>
    <row r="14652" ht="14.25" customHeight="1">
      <c r="A14652" s="4"/>
      <c r="B14652" s="4"/>
    </row>
    <row r="14653" ht="14.25" customHeight="1">
      <c r="A14653" s="4"/>
      <c r="B14653" s="4"/>
    </row>
    <row r="14654" ht="14.25" customHeight="1">
      <c r="A14654" s="4"/>
      <c r="B14654" s="4"/>
    </row>
    <row r="14655" ht="14.25" customHeight="1">
      <c r="A14655" s="4"/>
      <c r="B14655" s="4"/>
    </row>
    <row r="14656" ht="14.25" customHeight="1">
      <c r="A14656" s="4"/>
      <c r="B14656" s="4"/>
    </row>
    <row r="14657" ht="14.25" customHeight="1">
      <c r="A14657" s="4"/>
      <c r="B14657" s="4"/>
    </row>
    <row r="14658" ht="14.25" customHeight="1">
      <c r="A14658" s="4"/>
      <c r="B14658" s="4"/>
    </row>
    <row r="14659" ht="14.25" customHeight="1">
      <c r="A14659" s="4"/>
      <c r="B14659" s="4"/>
    </row>
    <row r="14660" ht="14.25" customHeight="1">
      <c r="A14660" s="4"/>
      <c r="B14660" s="4"/>
    </row>
    <row r="14661" ht="14.25" customHeight="1">
      <c r="A14661" s="4"/>
      <c r="B14661" s="4"/>
    </row>
    <row r="14662" ht="14.25" customHeight="1">
      <c r="A14662" s="4"/>
      <c r="B14662" s="4"/>
    </row>
    <row r="14663" ht="14.25" customHeight="1">
      <c r="A14663" s="4"/>
      <c r="B14663" s="4"/>
    </row>
    <row r="14664" ht="14.25" customHeight="1">
      <c r="A14664" s="4"/>
      <c r="B14664" s="4"/>
    </row>
    <row r="14665" ht="14.25" customHeight="1">
      <c r="A14665" s="4"/>
      <c r="B14665" s="4"/>
    </row>
    <row r="14666" ht="14.25" customHeight="1">
      <c r="A14666" s="4"/>
      <c r="B14666" s="4"/>
    </row>
    <row r="14667" ht="14.25" customHeight="1">
      <c r="A14667" s="4"/>
      <c r="B14667" s="4"/>
    </row>
    <row r="14668" ht="14.25" customHeight="1">
      <c r="A14668" s="4"/>
      <c r="B14668" s="4"/>
    </row>
    <row r="14669" ht="14.25" customHeight="1">
      <c r="A14669" s="4"/>
      <c r="B14669" s="4"/>
    </row>
    <row r="14670" ht="14.25" customHeight="1">
      <c r="A14670" s="4"/>
      <c r="B14670" s="4"/>
    </row>
    <row r="14671" ht="14.25" customHeight="1">
      <c r="A14671" s="4"/>
      <c r="B14671" s="4"/>
    </row>
    <row r="14672" ht="14.25" customHeight="1">
      <c r="A14672" s="4"/>
      <c r="B14672" s="4"/>
    </row>
    <row r="14673" ht="14.25" customHeight="1">
      <c r="A14673" s="4"/>
      <c r="B14673" s="4"/>
    </row>
    <row r="14674" ht="14.25" customHeight="1">
      <c r="A14674" s="4"/>
      <c r="B14674" s="4"/>
    </row>
    <row r="14675" ht="14.25" customHeight="1">
      <c r="A14675" s="4"/>
      <c r="B14675" s="4"/>
    </row>
    <row r="14676" ht="14.25" customHeight="1">
      <c r="A14676" s="4"/>
      <c r="B14676" s="4"/>
    </row>
    <row r="14677" ht="14.25" customHeight="1">
      <c r="A14677" s="4"/>
      <c r="B14677" s="4"/>
    </row>
    <row r="14678" ht="14.25" customHeight="1">
      <c r="A14678" s="4"/>
      <c r="B14678" s="4"/>
    </row>
    <row r="14679" ht="14.25" customHeight="1">
      <c r="A14679" s="4"/>
      <c r="B14679" s="4"/>
    </row>
    <row r="14680" ht="14.25" customHeight="1">
      <c r="A14680" s="4"/>
      <c r="B14680" s="4"/>
    </row>
    <row r="14681" ht="14.25" customHeight="1">
      <c r="A14681" s="4"/>
      <c r="B14681" s="4"/>
    </row>
    <row r="14682" ht="14.25" customHeight="1">
      <c r="A14682" s="4"/>
      <c r="B14682" s="4"/>
    </row>
    <row r="14683" ht="14.25" customHeight="1">
      <c r="A14683" s="4"/>
      <c r="B14683" s="4"/>
    </row>
    <row r="14684" ht="14.25" customHeight="1">
      <c r="A14684" s="4"/>
      <c r="B14684" s="4"/>
    </row>
    <row r="14685" ht="14.25" customHeight="1">
      <c r="A14685" s="4"/>
      <c r="B14685" s="4"/>
    </row>
    <row r="14686" ht="14.25" customHeight="1">
      <c r="A14686" s="4"/>
      <c r="B14686" s="4"/>
    </row>
    <row r="14687" ht="14.25" customHeight="1">
      <c r="A14687" s="4"/>
      <c r="B14687" s="4"/>
    </row>
    <row r="14688" ht="14.25" customHeight="1">
      <c r="A14688" s="4"/>
      <c r="B14688" s="4"/>
    </row>
    <row r="14689" ht="14.25" customHeight="1">
      <c r="A14689" s="4"/>
      <c r="B14689" s="4"/>
    </row>
    <row r="14690" ht="14.25" customHeight="1">
      <c r="A14690" s="4"/>
      <c r="B14690" s="4"/>
    </row>
    <row r="14691" ht="14.25" customHeight="1">
      <c r="A14691" s="4"/>
      <c r="B14691" s="4"/>
    </row>
    <row r="14692" ht="14.25" customHeight="1">
      <c r="A14692" s="4"/>
      <c r="B14692" s="4"/>
    </row>
    <row r="14693" ht="14.25" customHeight="1">
      <c r="A14693" s="4"/>
      <c r="B14693" s="4"/>
    </row>
    <row r="14694" ht="14.25" customHeight="1">
      <c r="A14694" s="4"/>
      <c r="B14694" s="4"/>
    </row>
    <row r="14695" ht="14.25" customHeight="1">
      <c r="A14695" s="4"/>
      <c r="B14695" s="4"/>
    </row>
    <row r="14696" ht="14.25" customHeight="1">
      <c r="A14696" s="4"/>
      <c r="B14696" s="4"/>
    </row>
    <row r="14697" ht="14.25" customHeight="1">
      <c r="A14697" s="4"/>
      <c r="B14697" s="4"/>
    </row>
    <row r="14698" ht="14.25" customHeight="1">
      <c r="A14698" s="4"/>
      <c r="B14698" s="4"/>
    </row>
    <row r="14699" ht="14.25" customHeight="1">
      <c r="A14699" s="4"/>
      <c r="B14699" s="4"/>
    </row>
    <row r="14700" ht="14.25" customHeight="1">
      <c r="A14700" s="4"/>
      <c r="B14700" s="4"/>
    </row>
    <row r="14701" ht="14.25" customHeight="1">
      <c r="A14701" s="4"/>
      <c r="B14701" s="4"/>
    </row>
    <row r="14702" ht="14.25" customHeight="1">
      <c r="A14702" s="4"/>
      <c r="B14702" s="4"/>
    </row>
    <row r="14703" ht="14.25" customHeight="1">
      <c r="A14703" s="4"/>
      <c r="B14703" s="4"/>
    </row>
    <row r="14704" ht="14.25" customHeight="1">
      <c r="A14704" s="4"/>
      <c r="B14704" s="4"/>
    </row>
    <row r="14705" ht="14.25" customHeight="1">
      <c r="A14705" s="4"/>
      <c r="B14705" s="4"/>
    </row>
    <row r="14706" ht="14.25" customHeight="1">
      <c r="A14706" s="4"/>
      <c r="B14706" s="4"/>
    </row>
    <row r="14707" ht="14.25" customHeight="1">
      <c r="A14707" s="4"/>
      <c r="B14707" s="4"/>
    </row>
    <row r="14708" ht="14.25" customHeight="1">
      <c r="A14708" s="4"/>
      <c r="B14708" s="4"/>
    </row>
    <row r="14709" ht="14.25" customHeight="1">
      <c r="A14709" s="4"/>
      <c r="B14709" s="4"/>
    </row>
    <row r="14710" ht="14.25" customHeight="1">
      <c r="A14710" s="4"/>
      <c r="B14710" s="4"/>
    </row>
    <row r="14711" ht="14.25" customHeight="1">
      <c r="A14711" s="4"/>
      <c r="B14711" s="4"/>
    </row>
    <row r="14712" ht="14.25" customHeight="1">
      <c r="A14712" s="4"/>
      <c r="B14712" s="4"/>
    </row>
    <row r="14713" ht="14.25" customHeight="1">
      <c r="A14713" s="4"/>
      <c r="B14713" s="4"/>
    </row>
    <row r="14714" ht="14.25" customHeight="1">
      <c r="A14714" s="4"/>
      <c r="B14714" s="4"/>
    </row>
    <row r="14715" ht="14.25" customHeight="1">
      <c r="A14715" s="4"/>
      <c r="B14715" s="4"/>
    </row>
    <row r="14716" ht="14.25" customHeight="1">
      <c r="A14716" s="4"/>
      <c r="B14716" s="4"/>
    </row>
    <row r="14717" ht="14.25" customHeight="1">
      <c r="A14717" s="4"/>
      <c r="B14717" s="4"/>
    </row>
    <row r="14718" ht="14.25" customHeight="1">
      <c r="A14718" s="4"/>
      <c r="B14718" s="4"/>
    </row>
    <row r="14719" ht="14.25" customHeight="1">
      <c r="A14719" s="4"/>
      <c r="B14719" s="4"/>
    </row>
    <row r="14720" ht="14.25" customHeight="1">
      <c r="A14720" s="4"/>
      <c r="B14720" s="4"/>
    </row>
    <row r="14721" ht="14.25" customHeight="1">
      <c r="A14721" s="4"/>
      <c r="B14721" s="4"/>
    </row>
    <row r="14722" ht="14.25" customHeight="1">
      <c r="A14722" s="4"/>
      <c r="B14722" s="4"/>
    </row>
    <row r="14723" ht="14.25" customHeight="1">
      <c r="A14723" s="4"/>
      <c r="B14723" s="4"/>
    </row>
    <row r="14724" ht="14.25" customHeight="1">
      <c r="A14724" s="4"/>
      <c r="B14724" s="4"/>
    </row>
    <row r="14725" ht="14.25" customHeight="1">
      <c r="A14725" s="4"/>
      <c r="B14725" s="4"/>
    </row>
    <row r="14726" ht="14.25" customHeight="1">
      <c r="A14726" s="4"/>
      <c r="B14726" s="4"/>
    </row>
    <row r="14727" ht="14.25" customHeight="1">
      <c r="A14727" s="4"/>
      <c r="B14727" s="4"/>
    </row>
    <row r="14728" ht="14.25" customHeight="1">
      <c r="A14728" s="4"/>
      <c r="B14728" s="4"/>
    </row>
    <row r="14729" ht="14.25" customHeight="1">
      <c r="A14729" s="4"/>
      <c r="B14729" s="4"/>
    </row>
    <row r="14730" ht="14.25" customHeight="1">
      <c r="A14730" s="4"/>
      <c r="B14730" s="4"/>
    </row>
    <row r="14731" ht="14.25" customHeight="1">
      <c r="A14731" s="4"/>
      <c r="B14731" s="4"/>
    </row>
    <row r="14732" ht="14.25" customHeight="1">
      <c r="A14732" s="4"/>
      <c r="B14732" s="4"/>
    </row>
    <row r="14733" ht="14.25" customHeight="1">
      <c r="A14733" s="4"/>
      <c r="B14733" s="4"/>
    </row>
    <row r="14734" ht="14.25" customHeight="1">
      <c r="A14734" s="4"/>
      <c r="B14734" s="4"/>
    </row>
    <row r="14735" ht="14.25" customHeight="1">
      <c r="A14735" s="4"/>
      <c r="B14735" s="4"/>
    </row>
    <row r="14736" ht="14.25" customHeight="1">
      <c r="A14736" s="4"/>
      <c r="B14736" s="4"/>
    </row>
    <row r="14737" ht="14.25" customHeight="1">
      <c r="A14737" s="4"/>
      <c r="B14737" s="4"/>
    </row>
    <row r="14738" ht="14.25" customHeight="1">
      <c r="A14738" s="4"/>
      <c r="B14738" s="4"/>
    </row>
    <row r="14739" ht="14.25" customHeight="1">
      <c r="A14739" s="4"/>
      <c r="B14739" s="4"/>
    </row>
    <row r="14740" ht="14.25" customHeight="1">
      <c r="A14740" s="4"/>
      <c r="B14740" s="4"/>
    </row>
    <row r="14741" ht="14.25" customHeight="1">
      <c r="A14741" s="4"/>
      <c r="B14741" s="4"/>
    </row>
    <row r="14742" ht="14.25" customHeight="1">
      <c r="A14742" s="4"/>
      <c r="B14742" s="4"/>
    </row>
    <row r="14743" ht="14.25" customHeight="1">
      <c r="A14743" s="4"/>
      <c r="B14743" s="4"/>
    </row>
    <row r="14744" ht="14.25" customHeight="1">
      <c r="A14744" s="4"/>
      <c r="B14744" s="4"/>
    </row>
    <row r="14745" ht="14.25" customHeight="1">
      <c r="A14745" s="4"/>
      <c r="B14745" s="4"/>
    </row>
    <row r="14746" ht="14.25" customHeight="1">
      <c r="A14746" s="4"/>
      <c r="B14746" s="4"/>
    </row>
    <row r="14747" ht="14.25" customHeight="1">
      <c r="A14747" s="4"/>
      <c r="B14747" s="4"/>
    </row>
    <row r="14748" ht="14.25" customHeight="1">
      <c r="A14748" s="4"/>
      <c r="B14748" s="4"/>
    </row>
    <row r="14749" ht="14.25" customHeight="1">
      <c r="A14749" s="4"/>
      <c r="B14749" s="4"/>
    </row>
    <row r="14750" ht="14.25" customHeight="1">
      <c r="A14750" s="4"/>
      <c r="B14750" s="4"/>
    </row>
    <row r="14751" ht="14.25" customHeight="1">
      <c r="A14751" s="4"/>
      <c r="B14751" s="4"/>
    </row>
    <row r="14752" ht="14.25" customHeight="1">
      <c r="A14752" s="4"/>
      <c r="B14752" s="4"/>
    </row>
    <row r="14753" ht="14.25" customHeight="1">
      <c r="A14753" s="4"/>
      <c r="B14753" s="4"/>
    </row>
    <row r="14754" ht="14.25" customHeight="1">
      <c r="A14754" s="4"/>
      <c r="B14754" s="4"/>
    </row>
    <row r="14755" ht="14.25" customHeight="1">
      <c r="A14755" s="4"/>
      <c r="B14755" s="4"/>
    </row>
    <row r="14756" ht="14.25" customHeight="1">
      <c r="A14756" s="4"/>
      <c r="B14756" s="4"/>
    </row>
    <row r="14757" ht="14.25" customHeight="1">
      <c r="A14757" s="4"/>
      <c r="B14757" s="4"/>
    </row>
    <row r="14758" ht="14.25" customHeight="1">
      <c r="A14758" s="4"/>
      <c r="B14758" s="4"/>
    </row>
    <row r="14759" ht="14.25" customHeight="1">
      <c r="A14759" s="4"/>
      <c r="B14759" s="4"/>
    </row>
    <row r="14760" ht="14.25" customHeight="1">
      <c r="A14760" s="4"/>
      <c r="B14760" s="4"/>
    </row>
    <row r="14761" ht="14.25" customHeight="1">
      <c r="A14761" s="4"/>
      <c r="B14761" s="4"/>
    </row>
    <row r="14762" ht="14.25" customHeight="1">
      <c r="A14762" s="4"/>
      <c r="B14762" s="4"/>
    </row>
    <row r="14763" ht="14.25" customHeight="1">
      <c r="A14763" s="4"/>
      <c r="B14763" s="4"/>
    </row>
    <row r="14764" ht="14.25" customHeight="1">
      <c r="A14764" s="4"/>
      <c r="B14764" s="4"/>
    </row>
    <row r="14765" ht="14.25" customHeight="1">
      <c r="A14765" s="4"/>
      <c r="B14765" s="4"/>
    </row>
    <row r="14766" ht="14.25" customHeight="1">
      <c r="A14766" s="4"/>
      <c r="B14766" s="4"/>
    </row>
    <row r="14767" ht="14.25" customHeight="1">
      <c r="A14767" s="4"/>
      <c r="B14767" s="4"/>
    </row>
    <row r="14768" ht="14.25" customHeight="1">
      <c r="A14768" s="4"/>
      <c r="B14768" s="4"/>
    </row>
    <row r="14769" ht="14.25" customHeight="1">
      <c r="A14769" s="4"/>
      <c r="B14769" s="4"/>
    </row>
    <row r="14770" ht="14.25" customHeight="1">
      <c r="A14770" s="4"/>
      <c r="B14770" s="4"/>
    </row>
    <row r="14771" ht="14.25" customHeight="1">
      <c r="A14771" s="4"/>
      <c r="B14771" s="4"/>
    </row>
    <row r="14772" ht="14.25" customHeight="1">
      <c r="A14772" s="4"/>
      <c r="B14772" s="4"/>
    </row>
    <row r="14773" ht="14.25" customHeight="1">
      <c r="A14773" s="4"/>
      <c r="B14773" s="4"/>
    </row>
    <row r="14774" ht="14.25" customHeight="1">
      <c r="A14774" s="4"/>
      <c r="B14774" s="4"/>
    </row>
    <row r="14775" ht="14.25" customHeight="1">
      <c r="A14775" s="4"/>
      <c r="B14775" s="4"/>
    </row>
    <row r="14776" ht="14.25" customHeight="1">
      <c r="A14776" s="4"/>
      <c r="B14776" s="4"/>
    </row>
    <row r="14777" ht="14.25" customHeight="1">
      <c r="A14777" s="4"/>
      <c r="B14777" s="4"/>
    </row>
    <row r="14778" ht="14.25" customHeight="1">
      <c r="A14778" s="4"/>
      <c r="B14778" s="4"/>
    </row>
    <row r="14779" ht="14.25" customHeight="1">
      <c r="A14779" s="4"/>
      <c r="B14779" s="4"/>
    </row>
    <row r="14780" ht="14.25" customHeight="1">
      <c r="A14780" s="4"/>
      <c r="B14780" s="4"/>
    </row>
    <row r="14781" ht="14.25" customHeight="1">
      <c r="A14781" s="4"/>
      <c r="B14781" s="4"/>
    </row>
    <row r="14782" ht="14.25" customHeight="1">
      <c r="A14782" s="4"/>
      <c r="B14782" s="4"/>
    </row>
    <row r="14783" ht="14.25" customHeight="1">
      <c r="A14783" s="4"/>
      <c r="B14783" s="4"/>
    </row>
    <row r="14784" ht="14.25" customHeight="1">
      <c r="A14784" s="4"/>
      <c r="B14784" s="4"/>
    </row>
    <row r="14785" ht="14.25" customHeight="1">
      <c r="A14785" s="4"/>
      <c r="B14785" s="4"/>
    </row>
    <row r="14786" ht="14.25" customHeight="1">
      <c r="A14786" s="4"/>
      <c r="B14786" s="4"/>
    </row>
    <row r="14787" ht="14.25" customHeight="1">
      <c r="A14787" s="4"/>
      <c r="B14787" s="4"/>
    </row>
    <row r="14788" ht="14.25" customHeight="1">
      <c r="A14788" s="4"/>
      <c r="B14788" s="4"/>
    </row>
    <row r="14789" ht="14.25" customHeight="1">
      <c r="A14789" s="4"/>
      <c r="B14789" s="4"/>
    </row>
    <row r="14790" ht="14.25" customHeight="1">
      <c r="A14790" s="4"/>
      <c r="B14790" s="4"/>
    </row>
    <row r="14791" ht="14.25" customHeight="1">
      <c r="A14791" s="4"/>
      <c r="B14791" s="4"/>
    </row>
    <row r="14792" ht="14.25" customHeight="1">
      <c r="A14792" s="4"/>
      <c r="B14792" s="4"/>
    </row>
    <row r="14793" ht="14.25" customHeight="1">
      <c r="A14793" s="4"/>
      <c r="B14793" s="4"/>
    </row>
    <row r="14794" ht="14.25" customHeight="1">
      <c r="A14794" s="4"/>
      <c r="B14794" s="4"/>
    </row>
    <row r="14795" ht="14.25" customHeight="1">
      <c r="A14795" s="4"/>
      <c r="B14795" s="4"/>
    </row>
    <row r="14796" ht="14.25" customHeight="1">
      <c r="A14796" s="4"/>
      <c r="B14796" s="4"/>
    </row>
    <row r="14797" ht="14.25" customHeight="1">
      <c r="A14797" s="4"/>
      <c r="B14797" s="4"/>
    </row>
    <row r="14798" ht="14.25" customHeight="1">
      <c r="A14798" s="4"/>
      <c r="B14798" s="4"/>
    </row>
    <row r="14799" ht="14.25" customHeight="1">
      <c r="A14799" s="4"/>
      <c r="B14799" s="4"/>
    </row>
    <row r="14800" ht="14.25" customHeight="1">
      <c r="A14800" s="4"/>
      <c r="B14800" s="4"/>
    </row>
    <row r="14801" ht="14.25" customHeight="1">
      <c r="A14801" s="4"/>
      <c r="B14801" s="4"/>
    </row>
    <row r="14802" ht="14.25" customHeight="1">
      <c r="A14802" s="4"/>
      <c r="B14802" s="4"/>
    </row>
    <row r="14803" ht="14.25" customHeight="1">
      <c r="A14803" s="4"/>
      <c r="B14803" s="4"/>
    </row>
    <row r="14804" ht="14.25" customHeight="1">
      <c r="A14804" s="4"/>
      <c r="B14804" s="4"/>
    </row>
    <row r="14805" ht="14.25" customHeight="1">
      <c r="A14805" s="4"/>
      <c r="B14805" s="4"/>
    </row>
    <row r="14806" ht="14.25" customHeight="1">
      <c r="A14806" s="4"/>
      <c r="B14806" s="4"/>
    </row>
    <row r="14807" ht="14.25" customHeight="1">
      <c r="A14807" s="4"/>
      <c r="B14807" s="4"/>
    </row>
    <row r="14808" ht="14.25" customHeight="1">
      <c r="A14808" s="4"/>
      <c r="B14808" s="4"/>
    </row>
    <row r="14809" ht="14.25" customHeight="1">
      <c r="A14809" s="4"/>
      <c r="B14809" s="4"/>
    </row>
    <row r="14810" ht="14.25" customHeight="1">
      <c r="A14810" s="4"/>
      <c r="B14810" s="4"/>
    </row>
    <row r="14811" ht="14.25" customHeight="1">
      <c r="A14811" s="4"/>
      <c r="B14811" s="4"/>
    </row>
    <row r="14812" ht="14.25" customHeight="1">
      <c r="A14812" s="4"/>
      <c r="B14812" s="4"/>
    </row>
    <row r="14813" ht="14.25" customHeight="1">
      <c r="A14813" s="4"/>
      <c r="B14813" s="4"/>
    </row>
    <row r="14814" ht="14.25" customHeight="1">
      <c r="A14814" s="4"/>
      <c r="B14814" s="4"/>
    </row>
    <row r="14815" ht="14.25" customHeight="1">
      <c r="A14815" s="4"/>
      <c r="B14815" s="4"/>
    </row>
    <row r="14816" ht="14.25" customHeight="1">
      <c r="A14816" s="4"/>
      <c r="B14816" s="4"/>
    </row>
    <row r="14817" ht="14.25" customHeight="1">
      <c r="A14817" s="4"/>
      <c r="B14817" s="4"/>
    </row>
    <row r="14818" ht="14.25" customHeight="1">
      <c r="A14818" s="4"/>
      <c r="B14818" s="4"/>
    </row>
    <row r="14819" ht="14.25" customHeight="1">
      <c r="A14819" s="4"/>
      <c r="B14819" s="4"/>
    </row>
    <row r="14820" ht="14.25" customHeight="1">
      <c r="A14820" s="4"/>
      <c r="B14820" s="4"/>
    </row>
    <row r="14821" ht="14.25" customHeight="1">
      <c r="A14821" s="4"/>
      <c r="B14821" s="4"/>
    </row>
    <row r="14822" ht="14.25" customHeight="1">
      <c r="A14822" s="4"/>
      <c r="B14822" s="4"/>
    </row>
    <row r="14823" ht="14.25" customHeight="1">
      <c r="A14823" s="4"/>
      <c r="B14823" s="4"/>
    </row>
    <row r="14824" ht="14.25" customHeight="1">
      <c r="A14824" s="4"/>
      <c r="B14824" s="4"/>
    </row>
    <row r="14825" ht="14.25" customHeight="1">
      <c r="A14825" s="4"/>
      <c r="B14825" s="4"/>
    </row>
    <row r="14826" ht="14.25" customHeight="1">
      <c r="A14826" s="4"/>
      <c r="B14826" s="4"/>
    </row>
    <row r="14827" ht="14.25" customHeight="1">
      <c r="A14827" s="4"/>
      <c r="B14827" s="4"/>
    </row>
    <row r="14828" ht="14.25" customHeight="1">
      <c r="A14828" s="4"/>
      <c r="B14828" s="4"/>
    </row>
    <row r="14829" ht="14.25" customHeight="1">
      <c r="A14829" s="4"/>
      <c r="B14829" s="4"/>
    </row>
    <row r="14830" ht="14.25" customHeight="1">
      <c r="A14830" s="4"/>
      <c r="B14830" s="4"/>
    </row>
    <row r="14831" ht="14.25" customHeight="1">
      <c r="A14831" s="4"/>
      <c r="B14831" s="4"/>
    </row>
    <row r="14832" ht="14.25" customHeight="1">
      <c r="A14832" s="4"/>
      <c r="B14832" s="4"/>
    </row>
    <row r="14833" ht="14.25" customHeight="1">
      <c r="A14833" s="4"/>
      <c r="B14833" s="4"/>
    </row>
    <row r="14834" ht="14.25" customHeight="1">
      <c r="A14834" s="4"/>
      <c r="B14834" s="4"/>
    </row>
    <row r="14835" ht="14.25" customHeight="1">
      <c r="A14835" s="4"/>
      <c r="B14835" s="4"/>
    </row>
    <row r="14836" ht="14.25" customHeight="1">
      <c r="A14836" s="4"/>
      <c r="B14836" s="4"/>
    </row>
    <row r="14837" ht="14.25" customHeight="1">
      <c r="A14837" s="4"/>
      <c r="B14837" s="4"/>
    </row>
    <row r="14838" ht="14.25" customHeight="1">
      <c r="A14838" s="4"/>
      <c r="B14838" s="4"/>
    </row>
    <row r="14839" ht="14.25" customHeight="1">
      <c r="A14839" s="4"/>
      <c r="B14839" s="4"/>
    </row>
    <row r="14840" ht="14.25" customHeight="1">
      <c r="A14840" s="4"/>
      <c r="B14840" s="4"/>
    </row>
    <row r="14841" ht="14.25" customHeight="1">
      <c r="A14841" s="4"/>
      <c r="B14841" s="4"/>
    </row>
    <row r="14842" ht="14.25" customHeight="1">
      <c r="A14842" s="4"/>
      <c r="B14842" s="4"/>
    </row>
    <row r="14843" ht="14.25" customHeight="1">
      <c r="A14843" s="4"/>
      <c r="B14843" s="4"/>
    </row>
    <row r="14844" ht="14.25" customHeight="1">
      <c r="A14844" s="4"/>
      <c r="B14844" s="4"/>
    </row>
    <row r="14845" ht="14.25" customHeight="1">
      <c r="A14845" s="4"/>
      <c r="B14845" s="4"/>
    </row>
    <row r="14846" ht="14.25" customHeight="1">
      <c r="A14846" s="4"/>
      <c r="B14846" s="4"/>
    </row>
    <row r="14847" ht="14.25" customHeight="1">
      <c r="A14847" s="4"/>
      <c r="B14847" s="4"/>
    </row>
    <row r="14848" ht="14.25" customHeight="1">
      <c r="A14848" s="4"/>
      <c r="B14848" s="4"/>
    </row>
    <row r="14849" ht="14.25" customHeight="1">
      <c r="A14849" s="4"/>
      <c r="B14849" s="4"/>
    </row>
    <row r="14850" ht="14.25" customHeight="1">
      <c r="A14850" s="4"/>
      <c r="B14850" s="4"/>
    </row>
    <row r="14851" ht="14.25" customHeight="1">
      <c r="A14851" s="4"/>
      <c r="B14851" s="4"/>
    </row>
    <row r="14852" ht="14.25" customHeight="1">
      <c r="A14852" s="4"/>
      <c r="B14852" s="4"/>
    </row>
    <row r="14853" ht="14.25" customHeight="1">
      <c r="A14853" s="4"/>
      <c r="B14853" s="4"/>
    </row>
    <row r="14854" ht="14.25" customHeight="1">
      <c r="A14854" s="4"/>
      <c r="B14854" s="4"/>
    </row>
    <row r="14855" ht="14.25" customHeight="1">
      <c r="A14855" s="4"/>
      <c r="B14855" s="4"/>
    </row>
    <row r="14856" ht="14.25" customHeight="1">
      <c r="A14856" s="4"/>
      <c r="B14856" s="4"/>
    </row>
    <row r="14857" ht="14.25" customHeight="1">
      <c r="A14857" s="4"/>
      <c r="B14857" s="4"/>
    </row>
    <row r="14858" ht="14.25" customHeight="1">
      <c r="A14858" s="4"/>
      <c r="B14858" s="4"/>
    </row>
    <row r="14859" ht="14.25" customHeight="1">
      <c r="A14859" s="4"/>
      <c r="B14859" s="4"/>
    </row>
    <row r="14860" ht="14.25" customHeight="1">
      <c r="A14860" s="4"/>
      <c r="B14860" s="4"/>
    </row>
    <row r="14861" ht="14.25" customHeight="1">
      <c r="A14861" s="4"/>
      <c r="B14861" s="4"/>
    </row>
    <row r="14862" ht="14.25" customHeight="1">
      <c r="A14862" s="4"/>
      <c r="B14862" s="4"/>
    </row>
    <row r="14863" ht="14.25" customHeight="1">
      <c r="A14863" s="4"/>
      <c r="B14863" s="4"/>
    </row>
    <row r="14864" ht="14.25" customHeight="1">
      <c r="A14864" s="4"/>
      <c r="B14864" s="4"/>
    </row>
    <row r="14865" ht="14.25" customHeight="1">
      <c r="A14865" s="4"/>
      <c r="B14865" s="4"/>
    </row>
    <row r="14866" ht="14.25" customHeight="1">
      <c r="A14866" s="4"/>
      <c r="B14866" s="4"/>
    </row>
    <row r="14867" ht="14.25" customHeight="1">
      <c r="A14867" s="4"/>
      <c r="B14867" s="4"/>
    </row>
    <row r="14868" ht="14.25" customHeight="1">
      <c r="A14868" s="4"/>
      <c r="B14868" s="4"/>
    </row>
    <row r="14869" ht="14.25" customHeight="1">
      <c r="A14869" s="4"/>
      <c r="B14869" s="4"/>
    </row>
    <row r="14870" ht="14.25" customHeight="1">
      <c r="A14870" s="4"/>
      <c r="B14870" s="4"/>
    </row>
    <row r="14871" ht="14.25" customHeight="1">
      <c r="A14871" s="4"/>
      <c r="B14871" s="4"/>
    </row>
    <row r="14872" ht="14.25" customHeight="1">
      <c r="A14872" s="4"/>
      <c r="B14872" s="4"/>
    </row>
    <row r="14873" ht="14.25" customHeight="1">
      <c r="A14873" s="4"/>
      <c r="B14873" s="4"/>
    </row>
    <row r="14874" ht="14.25" customHeight="1">
      <c r="A14874" s="4"/>
      <c r="B14874" s="4"/>
    </row>
    <row r="14875" ht="14.25" customHeight="1">
      <c r="A14875" s="4"/>
      <c r="B14875" s="4"/>
    </row>
    <row r="14876" ht="14.25" customHeight="1">
      <c r="A14876" s="4"/>
      <c r="B14876" s="4"/>
    </row>
    <row r="14877" ht="14.25" customHeight="1">
      <c r="A14877" s="4"/>
      <c r="B14877" s="4"/>
    </row>
    <row r="14878" ht="14.25" customHeight="1">
      <c r="A14878" s="4"/>
      <c r="B14878" s="4"/>
    </row>
    <row r="14879" ht="14.25" customHeight="1">
      <c r="A14879" s="4"/>
      <c r="B14879" s="4"/>
    </row>
    <row r="14880" ht="14.25" customHeight="1">
      <c r="A14880" s="4"/>
      <c r="B14880" s="4"/>
    </row>
    <row r="14881" ht="14.25" customHeight="1">
      <c r="A14881" s="4"/>
      <c r="B14881" s="4"/>
    </row>
    <row r="14882" ht="14.25" customHeight="1">
      <c r="A14882" s="4"/>
      <c r="B14882" s="4"/>
    </row>
    <row r="14883" ht="14.25" customHeight="1">
      <c r="A14883" s="4"/>
      <c r="B14883" s="4"/>
    </row>
    <row r="14884" ht="14.25" customHeight="1">
      <c r="A14884" s="4"/>
      <c r="B14884" s="4"/>
    </row>
    <row r="14885" ht="14.25" customHeight="1">
      <c r="A14885" s="4"/>
      <c r="B14885" s="4"/>
    </row>
    <row r="14886" ht="14.25" customHeight="1">
      <c r="A14886" s="4"/>
      <c r="B14886" s="4"/>
    </row>
    <row r="14887" ht="14.25" customHeight="1">
      <c r="A14887" s="4"/>
      <c r="B14887" s="4"/>
    </row>
    <row r="14888" ht="14.25" customHeight="1">
      <c r="A14888" s="4"/>
      <c r="B14888" s="4"/>
    </row>
    <row r="14889" ht="14.25" customHeight="1">
      <c r="A14889" s="4"/>
      <c r="B14889" s="4"/>
    </row>
    <row r="14890" ht="14.25" customHeight="1">
      <c r="A14890" s="4"/>
      <c r="B14890" s="4"/>
    </row>
    <row r="14891" ht="14.25" customHeight="1">
      <c r="A14891" s="4"/>
      <c r="B14891" s="4"/>
    </row>
    <row r="14892" ht="14.25" customHeight="1">
      <c r="A14892" s="4"/>
      <c r="B14892" s="4"/>
    </row>
    <row r="14893" ht="14.25" customHeight="1">
      <c r="A14893" s="4"/>
      <c r="B14893" s="4"/>
    </row>
    <row r="14894" ht="14.25" customHeight="1">
      <c r="A14894" s="4"/>
      <c r="B14894" s="4"/>
    </row>
    <row r="14895" ht="14.25" customHeight="1">
      <c r="A14895" s="4"/>
      <c r="B14895" s="4"/>
    </row>
    <row r="14896" ht="14.25" customHeight="1">
      <c r="A14896" s="4"/>
      <c r="B14896" s="4"/>
    </row>
    <row r="14897" ht="14.25" customHeight="1">
      <c r="A14897" s="4"/>
      <c r="B14897" s="4"/>
    </row>
    <row r="14898" ht="14.25" customHeight="1">
      <c r="A14898" s="4"/>
      <c r="B14898" s="4"/>
    </row>
    <row r="14899" ht="14.25" customHeight="1">
      <c r="A14899" s="4"/>
      <c r="B14899" s="4"/>
    </row>
    <row r="14900" ht="14.25" customHeight="1">
      <c r="A14900" s="4"/>
      <c r="B14900" s="4"/>
    </row>
    <row r="14901" ht="14.25" customHeight="1">
      <c r="A14901" s="4"/>
      <c r="B14901" s="4"/>
    </row>
    <row r="14902" ht="14.25" customHeight="1">
      <c r="A14902" s="4"/>
      <c r="B14902" s="4"/>
    </row>
    <row r="14903" ht="14.25" customHeight="1">
      <c r="A14903" s="4"/>
      <c r="B14903" s="4"/>
    </row>
    <row r="14904" ht="14.25" customHeight="1">
      <c r="A14904" s="4"/>
      <c r="B14904" s="4"/>
    </row>
    <row r="14905" ht="14.25" customHeight="1">
      <c r="A14905" s="4"/>
      <c r="B14905" s="4"/>
    </row>
    <row r="14906" ht="14.25" customHeight="1">
      <c r="A14906" s="4"/>
      <c r="B14906" s="4"/>
    </row>
    <row r="14907" ht="14.25" customHeight="1">
      <c r="A14907" s="4"/>
      <c r="B14907" s="4"/>
    </row>
    <row r="14908" ht="14.25" customHeight="1">
      <c r="A14908" s="4"/>
      <c r="B14908" s="4"/>
    </row>
    <row r="14909" ht="14.25" customHeight="1">
      <c r="A14909" s="4"/>
      <c r="B14909" s="4"/>
    </row>
    <row r="14910" ht="14.25" customHeight="1">
      <c r="A14910" s="4"/>
      <c r="B14910" s="4"/>
    </row>
    <row r="14911" ht="14.25" customHeight="1">
      <c r="A14911" s="4"/>
      <c r="B14911" s="4"/>
    </row>
    <row r="14912" ht="14.25" customHeight="1">
      <c r="A14912" s="4"/>
      <c r="B14912" s="4"/>
    </row>
    <row r="14913" ht="14.25" customHeight="1">
      <c r="A14913" s="4"/>
      <c r="B14913" s="4"/>
    </row>
    <row r="14914" ht="14.25" customHeight="1">
      <c r="A14914" s="4"/>
      <c r="B14914" s="4"/>
    </row>
    <row r="14915" ht="14.25" customHeight="1">
      <c r="A14915" s="4"/>
      <c r="B14915" s="4"/>
    </row>
    <row r="14916" ht="14.25" customHeight="1">
      <c r="A14916" s="4"/>
      <c r="B14916" s="4"/>
    </row>
    <row r="14917" ht="14.25" customHeight="1">
      <c r="A14917" s="4"/>
      <c r="B14917" s="4"/>
    </row>
    <row r="14918" ht="14.25" customHeight="1">
      <c r="A14918" s="4"/>
      <c r="B14918" s="4"/>
    </row>
    <row r="14919" ht="14.25" customHeight="1">
      <c r="A14919" s="4"/>
      <c r="B14919" s="4"/>
    </row>
    <row r="14920" ht="14.25" customHeight="1">
      <c r="A14920" s="4"/>
      <c r="B14920" s="4"/>
    </row>
    <row r="14921" ht="14.25" customHeight="1">
      <c r="A14921" s="4"/>
      <c r="B14921" s="4"/>
    </row>
    <row r="14922" ht="14.25" customHeight="1">
      <c r="A14922" s="4"/>
      <c r="B14922" s="4"/>
    </row>
    <row r="14923" ht="14.25" customHeight="1">
      <c r="A14923" s="4"/>
      <c r="B14923" s="4"/>
    </row>
    <row r="14924" ht="14.25" customHeight="1">
      <c r="A14924" s="4"/>
      <c r="B14924" s="4"/>
    </row>
    <row r="14925" ht="14.25" customHeight="1">
      <c r="A14925" s="4"/>
      <c r="B14925" s="4"/>
    </row>
    <row r="14926" ht="14.25" customHeight="1">
      <c r="A14926" s="4"/>
      <c r="B14926" s="4"/>
    </row>
    <row r="14927" ht="14.25" customHeight="1">
      <c r="A14927" s="4"/>
      <c r="B14927" s="4"/>
    </row>
    <row r="14928" ht="14.25" customHeight="1">
      <c r="A14928" s="4"/>
      <c r="B14928" s="4"/>
    </row>
    <row r="14929" ht="14.25" customHeight="1">
      <c r="A14929" s="4"/>
      <c r="B14929" s="4"/>
    </row>
    <row r="14930" ht="14.25" customHeight="1">
      <c r="A14930" s="4"/>
      <c r="B14930" s="4"/>
    </row>
    <row r="14931" ht="14.25" customHeight="1">
      <c r="A14931" s="4"/>
      <c r="B14931" s="4"/>
    </row>
    <row r="14932" ht="14.25" customHeight="1">
      <c r="A14932" s="4"/>
      <c r="B14932" s="4"/>
    </row>
    <row r="14933" ht="14.25" customHeight="1">
      <c r="A14933" s="4"/>
      <c r="B14933" s="4"/>
    </row>
    <row r="14934" ht="14.25" customHeight="1">
      <c r="A14934" s="4"/>
      <c r="B14934" s="4"/>
    </row>
    <row r="14935" ht="14.25" customHeight="1">
      <c r="A14935" s="4"/>
      <c r="B14935" s="4"/>
    </row>
    <row r="14936" ht="14.25" customHeight="1">
      <c r="A14936" s="4"/>
      <c r="B14936" s="4"/>
    </row>
    <row r="14937" ht="14.25" customHeight="1">
      <c r="A14937" s="4"/>
      <c r="B14937" s="4"/>
    </row>
    <row r="14938" ht="14.25" customHeight="1">
      <c r="A14938" s="4"/>
      <c r="B14938" s="4"/>
    </row>
    <row r="14939" ht="14.25" customHeight="1">
      <c r="A14939" s="4"/>
      <c r="B14939" s="4"/>
    </row>
    <row r="14940" ht="14.25" customHeight="1">
      <c r="A14940" s="4"/>
      <c r="B14940" s="4"/>
    </row>
    <row r="14941" ht="14.25" customHeight="1">
      <c r="A14941" s="4"/>
      <c r="B14941" s="4"/>
    </row>
    <row r="14942" ht="14.25" customHeight="1">
      <c r="A14942" s="4"/>
      <c r="B14942" s="4"/>
    </row>
    <row r="14943" ht="14.25" customHeight="1">
      <c r="A14943" s="4"/>
      <c r="B14943" s="4"/>
    </row>
    <row r="14944" ht="14.25" customHeight="1">
      <c r="A14944" s="4"/>
      <c r="B14944" s="4"/>
    </row>
    <row r="14945" ht="14.25" customHeight="1">
      <c r="A14945" s="4"/>
      <c r="B14945" s="4"/>
    </row>
    <row r="14946" ht="14.25" customHeight="1">
      <c r="A14946" s="4"/>
      <c r="B14946" s="4"/>
    </row>
    <row r="14947" ht="14.25" customHeight="1">
      <c r="A14947" s="4"/>
      <c r="B14947" s="4"/>
    </row>
    <row r="14948" ht="14.25" customHeight="1">
      <c r="A14948" s="4"/>
      <c r="B14948" s="4"/>
    </row>
    <row r="14949" ht="14.25" customHeight="1">
      <c r="A14949" s="4"/>
      <c r="B14949" s="4"/>
    </row>
    <row r="14950" ht="14.25" customHeight="1">
      <c r="A14950" s="4"/>
      <c r="B14950" s="4"/>
    </row>
    <row r="14951" ht="14.25" customHeight="1">
      <c r="A14951" s="4"/>
      <c r="B14951" s="4"/>
    </row>
    <row r="14952" ht="14.25" customHeight="1">
      <c r="A14952" s="4"/>
      <c r="B14952" s="4"/>
    </row>
    <row r="14953" ht="14.25" customHeight="1">
      <c r="A14953" s="4"/>
      <c r="B14953" s="4"/>
    </row>
    <row r="14954" ht="14.25" customHeight="1">
      <c r="A14954" s="4"/>
      <c r="B14954" s="4"/>
    </row>
    <row r="14955" ht="14.25" customHeight="1">
      <c r="A14955" s="4"/>
      <c r="B14955" s="4"/>
    </row>
    <row r="14956" ht="14.25" customHeight="1">
      <c r="A14956" s="4"/>
      <c r="B14956" s="4"/>
    </row>
    <row r="14957" ht="14.25" customHeight="1">
      <c r="A14957" s="4"/>
      <c r="B14957" s="4"/>
    </row>
    <row r="14958" ht="14.25" customHeight="1">
      <c r="A14958" s="4"/>
      <c r="B14958" s="4"/>
    </row>
    <row r="14959" ht="14.25" customHeight="1">
      <c r="A14959" s="4"/>
      <c r="B14959" s="4"/>
    </row>
    <row r="14960" ht="14.25" customHeight="1">
      <c r="A14960" s="4"/>
      <c r="B14960" s="4"/>
    </row>
    <row r="14961" ht="14.25" customHeight="1">
      <c r="A14961" s="4"/>
      <c r="B14961" s="4"/>
    </row>
    <row r="14962" ht="14.25" customHeight="1">
      <c r="A14962" s="4"/>
      <c r="B14962" s="4"/>
    </row>
    <row r="14963" ht="14.25" customHeight="1">
      <c r="A14963" s="4"/>
      <c r="B14963" s="4"/>
    </row>
    <row r="14964" ht="14.25" customHeight="1">
      <c r="A14964" s="4"/>
      <c r="B14964" s="4"/>
    </row>
    <row r="14965" ht="14.25" customHeight="1">
      <c r="A14965" s="4"/>
      <c r="B14965" s="4"/>
    </row>
    <row r="14966" ht="14.25" customHeight="1">
      <c r="A14966" s="4"/>
      <c r="B14966" s="4"/>
    </row>
    <row r="14967" ht="14.25" customHeight="1">
      <c r="A14967" s="4"/>
      <c r="B14967" s="4"/>
    </row>
    <row r="14968" ht="14.25" customHeight="1">
      <c r="A14968" s="4"/>
      <c r="B14968" s="4"/>
    </row>
    <row r="14969" ht="14.25" customHeight="1">
      <c r="A14969" s="4"/>
      <c r="B14969" s="4"/>
    </row>
    <row r="14970" ht="14.25" customHeight="1">
      <c r="A14970" s="4"/>
      <c r="B14970" s="4"/>
    </row>
    <row r="14971" ht="14.25" customHeight="1">
      <c r="A14971" s="4"/>
      <c r="B14971" s="4"/>
    </row>
    <row r="14972" ht="14.25" customHeight="1">
      <c r="A14972" s="4"/>
      <c r="B14972" s="4"/>
    </row>
    <row r="14973" ht="14.25" customHeight="1">
      <c r="A14973" s="4"/>
      <c r="B14973" s="4"/>
    </row>
    <row r="14974" ht="14.25" customHeight="1">
      <c r="A14974" s="4"/>
      <c r="B14974" s="4"/>
    </row>
    <row r="14975" ht="14.25" customHeight="1">
      <c r="A14975" s="4"/>
      <c r="B14975" s="4"/>
    </row>
    <row r="14976" ht="14.25" customHeight="1">
      <c r="A14976" s="4"/>
      <c r="B14976" s="4"/>
    </row>
    <row r="14977" ht="14.25" customHeight="1">
      <c r="A14977" s="4"/>
      <c r="B14977" s="4"/>
    </row>
    <row r="14978" ht="14.25" customHeight="1">
      <c r="A14978" s="4"/>
      <c r="B14978" s="4"/>
    </row>
    <row r="14979" ht="14.25" customHeight="1">
      <c r="A14979" s="4"/>
      <c r="B14979" s="4"/>
    </row>
    <row r="14980" ht="14.25" customHeight="1">
      <c r="A14980" s="4"/>
      <c r="B14980" s="4"/>
    </row>
    <row r="14981" ht="14.25" customHeight="1">
      <c r="A14981" s="4"/>
      <c r="B14981" s="4"/>
    </row>
    <row r="14982" ht="14.25" customHeight="1">
      <c r="A14982" s="4"/>
      <c r="B14982" s="4"/>
    </row>
    <row r="14983" ht="14.25" customHeight="1">
      <c r="A14983" s="4"/>
      <c r="B14983" s="4"/>
    </row>
    <row r="14984" ht="14.25" customHeight="1">
      <c r="A14984" s="4"/>
      <c r="B14984" s="4"/>
    </row>
    <row r="14985" ht="14.25" customHeight="1">
      <c r="A14985" s="4"/>
      <c r="B14985" s="4"/>
    </row>
    <row r="14986" ht="14.25" customHeight="1">
      <c r="A14986" s="4"/>
      <c r="B14986" s="4"/>
    </row>
    <row r="14987" ht="14.25" customHeight="1">
      <c r="A14987" s="4"/>
      <c r="B14987" s="4"/>
    </row>
    <row r="14988" ht="14.25" customHeight="1">
      <c r="A14988" s="4"/>
      <c r="B14988" s="4"/>
    </row>
    <row r="14989" ht="14.25" customHeight="1">
      <c r="A14989" s="4"/>
      <c r="B14989" s="4"/>
    </row>
    <row r="14990" ht="14.25" customHeight="1">
      <c r="A14990" s="4"/>
      <c r="B14990" s="4"/>
    </row>
    <row r="14991" ht="14.25" customHeight="1">
      <c r="A14991" s="4"/>
      <c r="B14991" s="4"/>
    </row>
    <row r="14992" ht="14.25" customHeight="1">
      <c r="A14992" s="4"/>
      <c r="B14992" s="4"/>
    </row>
    <row r="14993" ht="14.25" customHeight="1">
      <c r="A14993" s="4"/>
      <c r="B14993" s="4"/>
    </row>
    <row r="14994" ht="14.25" customHeight="1">
      <c r="A14994" s="4"/>
      <c r="B14994" s="4"/>
    </row>
    <row r="14995" ht="14.25" customHeight="1">
      <c r="A14995" s="4"/>
      <c r="B14995" s="4"/>
    </row>
    <row r="14996" ht="14.25" customHeight="1">
      <c r="A14996" s="4"/>
      <c r="B14996" s="4"/>
    </row>
    <row r="14997" ht="14.25" customHeight="1">
      <c r="A14997" s="4"/>
      <c r="B14997" s="4"/>
    </row>
    <row r="14998" ht="14.25" customHeight="1">
      <c r="A14998" s="4"/>
      <c r="B14998" s="4"/>
    </row>
    <row r="14999" ht="14.25" customHeight="1">
      <c r="A14999" s="4"/>
      <c r="B14999" s="4"/>
    </row>
    <row r="15000" ht="14.25" customHeight="1">
      <c r="A15000" s="4"/>
      <c r="B15000" s="4"/>
    </row>
    <row r="15001" ht="14.25" customHeight="1">
      <c r="A15001" s="4"/>
      <c r="B15001" s="4"/>
    </row>
    <row r="15002" ht="14.25" customHeight="1">
      <c r="A15002" s="4"/>
      <c r="B15002" s="4"/>
    </row>
    <row r="15003" ht="14.25" customHeight="1">
      <c r="A15003" s="4"/>
      <c r="B15003" s="4"/>
    </row>
    <row r="15004" ht="14.25" customHeight="1">
      <c r="A15004" s="4"/>
      <c r="B15004" s="4"/>
    </row>
    <row r="15005" ht="14.25" customHeight="1">
      <c r="A15005" s="4"/>
      <c r="B15005" s="4"/>
    </row>
    <row r="15006" ht="14.25" customHeight="1">
      <c r="A15006" s="4"/>
      <c r="B15006" s="4"/>
    </row>
    <row r="15007" ht="14.25" customHeight="1">
      <c r="A15007" s="4"/>
      <c r="B15007" s="4"/>
    </row>
    <row r="15008" ht="14.25" customHeight="1">
      <c r="A15008" s="4"/>
      <c r="B15008" s="4"/>
    </row>
    <row r="15009" ht="14.25" customHeight="1">
      <c r="A15009" s="4"/>
      <c r="B15009" s="4"/>
    </row>
    <row r="15010" ht="14.25" customHeight="1">
      <c r="A15010" s="4"/>
      <c r="B15010" s="4"/>
    </row>
    <row r="15011" ht="14.25" customHeight="1">
      <c r="A15011" s="4"/>
      <c r="B15011" s="4"/>
    </row>
    <row r="15012" ht="14.25" customHeight="1">
      <c r="A15012" s="4"/>
      <c r="B15012" s="4"/>
    </row>
    <row r="15013" ht="14.25" customHeight="1">
      <c r="A15013" s="4"/>
      <c r="B15013" s="4"/>
    </row>
    <row r="15014" ht="14.25" customHeight="1">
      <c r="A15014" s="4"/>
      <c r="B15014" s="4"/>
    </row>
    <row r="15015" ht="14.25" customHeight="1">
      <c r="A15015" s="4"/>
      <c r="B15015" s="4"/>
    </row>
    <row r="15016" ht="14.25" customHeight="1">
      <c r="A15016" s="4"/>
      <c r="B15016" s="4"/>
    </row>
    <row r="15017" ht="14.25" customHeight="1">
      <c r="A15017" s="4"/>
      <c r="B15017" s="4"/>
    </row>
    <row r="15018" ht="14.25" customHeight="1">
      <c r="A15018" s="4"/>
      <c r="B15018" s="4"/>
    </row>
    <row r="15019" ht="14.25" customHeight="1">
      <c r="A15019" s="4"/>
      <c r="B15019" s="4"/>
    </row>
    <row r="15020" ht="14.25" customHeight="1">
      <c r="A15020" s="4"/>
      <c r="B15020" s="4"/>
    </row>
    <row r="15021" ht="14.25" customHeight="1">
      <c r="A15021" s="4"/>
      <c r="B15021" s="4"/>
    </row>
    <row r="15022" ht="14.25" customHeight="1">
      <c r="A15022" s="4"/>
      <c r="B15022" s="4"/>
    </row>
    <row r="15023" ht="14.25" customHeight="1">
      <c r="A15023" s="4"/>
      <c r="B15023" s="4"/>
    </row>
    <row r="15024" ht="14.25" customHeight="1">
      <c r="A15024" s="4"/>
      <c r="B15024" s="4"/>
    </row>
    <row r="15025" ht="14.25" customHeight="1">
      <c r="A15025" s="4"/>
      <c r="B15025" s="4"/>
    </row>
    <row r="15026" ht="14.25" customHeight="1">
      <c r="A15026" s="4"/>
      <c r="B15026" s="4"/>
    </row>
    <row r="15027" ht="14.25" customHeight="1">
      <c r="A15027" s="4"/>
      <c r="B15027" s="4"/>
    </row>
    <row r="15028" ht="14.25" customHeight="1">
      <c r="A15028" s="4"/>
      <c r="B15028" s="4"/>
    </row>
    <row r="15029" ht="14.25" customHeight="1">
      <c r="A15029" s="4"/>
      <c r="B15029" s="4"/>
    </row>
    <row r="15030" ht="14.25" customHeight="1">
      <c r="A15030" s="4"/>
      <c r="B15030" s="4"/>
    </row>
    <row r="15031" ht="14.25" customHeight="1">
      <c r="A15031" s="4"/>
      <c r="B15031" s="4"/>
    </row>
    <row r="15032" ht="14.25" customHeight="1">
      <c r="A15032" s="4"/>
      <c r="B15032" s="4"/>
    </row>
    <row r="15033" ht="14.25" customHeight="1">
      <c r="A15033" s="4"/>
      <c r="B15033" s="4"/>
    </row>
    <row r="15034" ht="14.25" customHeight="1">
      <c r="A15034" s="4"/>
      <c r="B15034" s="4"/>
    </row>
    <row r="15035" ht="14.25" customHeight="1">
      <c r="A15035" s="4"/>
      <c r="B15035" s="4"/>
    </row>
    <row r="15036" ht="14.25" customHeight="1">
      <c r="A15036" s="4"/>
      <c r="B15036" s="4"/>
    </row>
    <row r="15037" ht="14.25" customHeight="1">
      <c r="A15037" s="4"/>
      <c r="B15037" s="4"/>
    </row>
    <row r="15038" ht="14.25" customHeight="1">
      <c r="A15038" s="4"/>
      <c r="B15038" s="4"/>
    </row>
    <row r="15039" ht="14.25" customHeight="1">
      <c r="A15039" s="4"/>
      <c r="B15039" s="4"/>
    </row>
    <row r="15040" ht="14.25" customHeight="1">
      <c r="A15040" s="4"/>
      <c r="B15040" s="4"/>
    </row>
    <row r="15041" ht="14.25" customHeight="1">
      <c r="A15041" s="4"/>
      <c r="B15041" s="4"/>
    </row>
    <row r="15042" ht="14.25" customHeight="1">
      <c r="A15042" s="4"/>
      <c r="B15042" s="4"/>
    </row>
    <row r="15043" ht="14.25" customHeight="1">
      <c r="A15043" s="4"/>
      <c r="B15043" s="4"/>
    </row>
    <row r="15044" ht="14.25" customHeight="1">
      <c r="A15044" s="4"/>
      <c r="B15044" s="4"/>
    </row>
    <row r="15045" ht="14.25" customHeight="1">
      <c r="A15045" s="4"/>
      <c r="B15045" s="4"/>
    </row>
    <row r="15046" ht="14.25" customHeight="1">
      <c r="A15046" s="4"/>
      <c r="B15046" s="4"/>
    </row>
    <row r="15047" ht="14.25" customHeight="1">
      <c r="A15047" s="4"/>
      <c r="B15047" s="4"/>
    </row>
    <row r="15048" ht="14.25" customHeight="1">
      <c r="A15048" s="4"/>
      <c r="B15048" s="4"/>
    </row>
    <row r="15049" ht="14.25" customHeight="1">
      <c r="A15049" s="4"/>
      <c r="B15049" s="4"/>
    </row>
    <row r="15050" ht="14.25" customHeight="1">
      <c r="A15050" s="4"/>
      <c r="B15050" s="4"/>
    </row>
    <row r="15051" ht="14.25" customHeight="1">
      <c r="A15051" s="4"/>
      <c r="B15051" s="4"/>
    </row>
    <row r="15052" ht="14.25" customHeight="1">
      <c r="A15052" s="4"/>
      <c r="B15052" s="4"/>
    </row>
    <row r="15053" ht="14.25" customHeight="1">
      <c r="A15053" s="4"/>
      <c r="B15053" s="4"/>
    </row>
    <row r="15054" ht="14.25" customHeight="1">
      <c r="A15054" s="4"/>
      <c r="B15054" s="4"/>
    </row>
    <row r="15055" ht="14.25" customHeight="1">
      <c r="A15055" s="4"/>
      <c r="B15055" s="4"/>
    </row>
    <row r="15056" ht="14.25" customHeight="1">
      <c r="A15056" s="4"/>
      <c r="B15056" s="4"/>
    </row>
    <row r="15057" ht="14.25" customHeight="1">
      <c r="A15057" s="4"/>
      <c r="B15057" s="4"/>
    </row>
    <row r="15058" ht="14.25" customHeight="1">
      <c r="A15058" s="4"/>
      <c r="B15058" s="4"/>
    </row>
    <row r="15059" ht="14.25" customHeight="1">
      <c r="A15059" s="4"/>
      <c r="B15059" s="4"/>
    </row>
    <row r="15060" ht="14.25" customHeight="1">
      <c r="A15060" s="4"/>
      <c r="B15060" s="4"/>
    </row>
    <row r="15061" ht="14.25" customHeight="1">
      <c r="A15061" s="4"/>
      <c r="B15061" s="4"/>
    </row>
    <row r="15062" ht="14.25" customHeight="1">
      <c r="A15062" s="4"/>
      <c r="B15062" s="4"/>
    </row>
    <row r="15063" ht="14.25" customHeight="1">
      <c r="A15063" s="4"/>
      <c r="B15063" s="4"/>
    </row>
    <row r="15064" ht="14.25" customHeight="1">
      <c r="A15064" s="4"/>
      <c r="B15064" s="4"/>
    </row>
    <row r="15065" ht="14.25" customHeight="1">
      <c r="A15065" s="4"/>
      <c r="B15065" s="4"/>
    </row>
    <row r="15066" ht="14.25" customHeight="1">
      <c r="A15066" s="4"/>
      <c r="B15066" s="4"/>
    </row>
    <row r="15067" ht="14.25" customHeight="1">
      <c r="A15067" s="4"/>
      <c r="B15067" s="4"/>
    </row>
    <row r="15068" ht="14.25" customHeight="1">
      <c r="A15068" s="4"/>
      <c r="B15068" s="4"/>
    </row>
    <row r="15069" ht="14.25" customHeight="1">
      <c r="A15069" s="4"/>
      <c r="B15069" s="4"/>
    </row>
    <row r="15070" ht="14.25" customHeight="1">
      <c r="A15070" s="4"/>
      <c r="B15070" s="4"/>
    </row>
    <row r="15071" ht="14.25" customHeight="1">
      <c r="A15071" s="4"/>
      <c r="B15071" s="4"/>
    </row>
    <row r="15072" ht="14.25" customHeight="1">
      <c r="A15072" s="4"/>
      <c r="B15072" s="4"/>
    </row>
    <row r="15073" ht="14.25" customHeight="1">
      <c r="A15073" s="4"/>
      <c r="B15073" s="4"/>
    </row>
    <row r="15074" ht="14.25" customHeight="1">
      <c r="A15074" s="4"/>
      <c r="B15074" s="4"/>
    </row>
    <row r="15075" ht="14.25" customHeight="1">
      <c r="A15075" s="4"/>
      <c r="B15075" s="4"/>
    </row>
    <row r="15076" ht="14.25" customHeight="1">
      <c r="A15076" s="4"/>
      <c r="B15076" s="4"/>
    </row>
    <row r="15077" ht="14.25" customHeight="1">
      <c r="A15077" s="4"/>
      <c r="B15077" s="4"/>
    </row>
    <row r="15078" ht="14.25" customHeight="1">
      <c r="A15078" s="4"/>
      <c r="B15078" s="4"/>
    </row>
    <row r="15079" ht="14.25" customHeight="1">
      <c r="A15079" s="4"/>
      <c r="B15079" s="4"/>
    </row>
    <row r="15080" ht="14.25" customHeight="1">
      <c r="A15080" s="4"/>
      <c r="B15080" s="4"/>
    </row>
    <row r="15081" ht="14.25" customHeight="1">
      <c r="A15081" s="4"/>
      <c r="B15081" s="4"/>
    </row>
    <row r="15082" ht="14.25" customHeight="1">
      <c r="A15082" s="4"/>
      <c r="B15082" s="4"/>
    </row>
    <row r="15083" ht="14.25" customHeight="1">
      <c r="A15083" s="4"/>
      <c r="B15083" s="4"/>
    </row>
    <row r="15084" ht="14.25" customHeight="1">
      <c r="A15084" s="4"/>
      <c r="B15084" s="4"/>
    </row>
    <row r="15085" ht="14.25" customHeight="1">
      <c r="A15085" s="4"/>
      <c r="B15085" s="4"/>
    </row>
    <row r="15086" ht="14.25" customHeight="1">
      <c r="A15086" s="4"/>
      <c r="B15086" s="4"/>
    </row>
    <row r="15087" ht="14.25" customHeight="1">
      <c r="A15087" s="4"/>
      <c r="B15087" s="4"/>
    </row>
    <row r="15088" ht="14.25" customHeight="1">
      <c r="A15088" s="4"/>
      <c r="B15088" s="4"/>
    </row>
    <row r="15089" ht="14.25" customHeight="1">
      <c r="A15089" s="4"/>
      <c r="B15089" s="4"/>
    </row>
    <row r="15090" ht="14.25" customHeight="1">
      <c r="A15090" s="4"/>
      <c r="B15090" s="4"/>
    </row>
    <row r="15091" ht="14.25" customHeight="1">
      <c r="A15091" s="4"/>
      <c r="B15091" s="4"/>
    </row>
    <row r="15092" ht="14.25" customHeight="1">
      <c r="A15092" s="4"/>
      <c r="B15092" s="4"/>
    </row>
    <row r="15093" ht="14.25" customHeight="1">
      <c r="A15093" s="4"/>
      <c r="B15093" s="4"/>
    </row>
    <row r="15094" ht="14.25" customHeight="1">
      <c r="A15094" s="4"/>
      <c r="B15094" s="4"/>
    </row>
    <row r="15095" ht="14.25" customHeight="1">
      <c r="A15095" s="4"/>
      <c r="B15095" s="4"/>
    </row>
    <row r="15096" ht="14.25" customHeight="1">
      <c r="A15096" s="4"/>
      <c r="B15096" s="4"/>
    </row>
    <row r="15097" ht="14.25" customHeight="1">
      <c r="A15097" s="4"/>
      <c r="B15097" s="4"/>
    </row>
    <row r="15098" ht="14.25" customHeight="1">
      <c r="A15098" s="4"/>
      <c r="B15098" s="4"/>
    </row>
    <row r="15099" ht="14.25" customHeight="1">
      <c r="A15099" s="4"/>
      <c r="B15099" s="4"/>
    </row>
    <row r="15100" ht="14.25" customHeight="1">
      <c r="A15100" s="4"/>
      <c r="B15100" s="4"/>
    </row>
    <row r="15101" ht="14.25" customHeight="1">
      <c r="A15101" s="4"/>
      <c r="B15101" s="4"/>
    </row>
    <row r="15102" ht="14.25" customHeight="1">
      <c r="A15102" s="4"/>
      <c r="B15102" s="4"/>
    </row>
    <row r="15103" ht="14.25" customHeight="1">
      <c r="A15103" s="4"/>
      <c r="B15103" s="4"/>
    </row>
    <row r="15104" ht="14.25" customHeight="1">
      <c r="A15104" s="4"/>
      <c r="B15104" s="4"/>
    </row>
    <row r="15105" ht="14.25" customHeight="1">
      <c r="A15105" s="4"/>
      <c r="B15105" s="4"/>
    </row>
    <row r="15106" ht="14.25" customHeight="1">
      <c r="A15106" s="4"/>
      <c r="B15106" s="4"/>
    </row>
    <row r="15107" ht="14.25" customHeight="1">
      <c r="A15107" s="4"/>
      <c r="B15107" s="4"/>
    </row>
    <row r="15108" ht="14.25" customHeight="1">
      <c r="A15108" s="4"/>
      <c r="B15108" s="4"/>
    </row>
    <row r="15109" ht="14.25" customHeight="1">
      <c r="A15109" s="4"/>
      <c r="B15109" s="4"/>
    </row>
    <row r="15110" ht="14.25" customHeight="1">
      <c r="A15110" s="4"/>
      <c r="B15110" s="4"/>
    </row>
    <row r="15111" ht="14.25" customHeight="1">
      <c r="A15111" s="4"/>
      <c r="B15111" s="4"/>
    </row>
    <row r="15112" ht="14.25" customHeight="1">
      <c r="A15112" s="4"/>
      <c r="B15112" s="4"/>
    </row>
    <row r="15113" ht="14.25" customHeight="1">
      <c r="A15113" s="4"/>
      <c r="B15113" s="4"/>
    </row>
    <row r="15114" ht="14.25" customHeight="1">
      <c r="A15114" s="4"/>
      <c r="B15114" s="4"/>
    </row>
    <row r="15115" ht="14.25" customHeight="1">
      <c r="A15115" s="4"/>
      <c r="B15115" s="4"/>
    </row>
    <row r="15116" ht="14.25" customHeight="1">
      <c r="A15116" s="4"/>
      <c r="B15116" s="4"/>
    </row>
    <row r="15117" ht="14.25" customHeight="1">
      <c r="A15117" s="4"/>
      <c r="B15117" s="4"/>
    </row>
    <row r="15118" ht="14.25" customHeight="1">
      <c r="A15118" s="4"/>
      <c r="B15118" s="4"/>
    </row>
    <row r="15119" ht="14.25" customHeight="1">
      <c r="A15119" s="4"/>
      <c r="B15119" s="4"/>
    </row>
    <row r="15120" ht="14.25" customHeight="1">
      <c r="A15120" s="4"/>
      <c r="B15120" s="4"/>
    </row>
    <row r="15121" ht="14.25" customHeight="1">
      <c r="A15121" s="4"/>
      <c r="B15121" s="4"/>
    </row>
    <row r="15122" ht="14.25" customHeight="1">
      <c r="A15122" s="4"/>
      <c r="B15122" s="4"/>
    </row>
    <row r="15123" ht="14.25" customHeight="1">
      <c r="A15123" s="4"/>
      <c r="B15123" s="4"/>
    </row>
    <row r="15124" ht="14.25" customHeight="1">
      <c r="A15124" s="4"/>
      <c r="B15124" s="4"/>
    </row>
    <row r="15125" ht="14.25" customHeight="1">
      <c r="A15125" s="4"/>
      <c r="B15125" s="4"/>
    </row>
    <row r="15126" ht="14.25" customHeight="1">
      <c r="A15126" s="4"/>
      <c r="B15126" s="4"/>
    </row>
    <row r="15127" ht="14.25" customHeight="1">
      <c r="A15127" s="4"/>
      <c r="B15127" s="4"/>
    </row>
    <row r="15128" ht="14.25" customHeight="1">
      <c r="A15128" s="4"/>
      <c r="B15128" s="4"/>
    </row>
    <row r="15129" ht="14.25" customHeight="1">
      <c r="A15129" s="4"/>
      <c r="B15129" s="4"/>
    </row>
    <row r="15130" ht="14.25" customHeight="1">
      <c r="A15130" s="4"/>
      <c r="B15130" s="4"/>
    </row>
    <row r="15131" ht="14.25" customHeight="1">
      <c r="A15131" s="4"/>
      <c r="B15131" s="4"/>
    </row>
    <row r="15132" ht="14.25" customHeight="1">
      <c r="A15132" s="4"/>
      <c r="B15132" s="4"/>
    </row>
    <row r="15133" ht="14.25" customHeight="1">
      <c r="A15133" s="4"/>
      <c r="B15133" s="4"/>
    </row>
    <row r="15134" ht="14.25" customHeight="1">
      <c r="A15134" s="4"/>
      <c r="B15134" s="4"/>
    </row>
    <row r="15135" ht="14.25" customHeight="1">
      <c r="A15135" s="4"/>
      <c r="B15135" s="4"/>
    </row>
    <row r="15136" ht="14.25" customHeight="1">
      <c r="A15136" s="4"/>
      <c r="B15136" s="4"/>
    </row>
    <row r="15137" ht="14.25" customHeight="1">
      <c r="A15137" s="4"/>
      <c r="B15137" s="4"/>
    </row>
    <row r="15138" ht="14.25" customHeight="1">
      <c r="A15138" s="4"/>
      <c r="B15138" s="4"/>
    </row>
    <row r="15139" ht="14.25" customHeight="1">
      <c r="A15139" s="4"/>
      <c r="B15139" s="4"/>
    </row>
    <row r="15140" ht="14.25" customHeight="1">
      <c r="A15140" s="4"/>
      <c r="B15140" s="4"/>
    </row>
    <row r="15141" ht="14.25" customHeight="1">
      <c r="A15141" s="4"/>
      <c r="B15141" s="4"/>
    </row>
    <row r="15142" ht="14.25" customHeight="1">
      <c r="A15142" s="4"/>
      <c r="B15142" s="4"/>
    </row>
    <row r="15143" ht="14.25" customHeight="1">
      <c r="A15143" s="4"/>
      <c r="B15143" s="4"/>
    </row>
    <row r="15144" ht="14.25" customHeight="1">
      <c r="A15144" s="4"/>
      <c r="B15144" s="4"/>
    </row>
    <row r="15145" ht="14.25" customHeight="1">
      <c r="A15145" s="4"/>
      <c r="B15145" s="4"/>
    </row>
    <row r="15146" ht="14.25" customHeight="1">
      <c r="A15146" s="4"/>
      <c r="B15146" s="4"/>
    </row>
    <row r="15147" ht="14.25" customHeight="1">
      <c r="A15147" s="4"/>
      <c r="B15147" s="4"/>
    </row>
    <row r="15148" ht="14.25" customHeight="1">
      <c r="A15148" s="4"/>
      <c r="B15148" s="4"/>
    </row>
    <row r="15149" ht="14.25" customHeight="1">
      <c r="A15149" s="4"/>
      <c r="B15149" s="4"/>
    </row>
    <row r="15150" ht="14.25" customHeight="1">
      <c r="A15150" s="4"/>
      <c r="B15150" s="4"/>
    </row>
    <row r="15151" ht="14.25" customHeight="1">
      <c r="A15151" s="4"/>
      <c r="B15151" s="4"/>
    </row>
    <row r="15152" ht="14.25" customHeight="1">
      <c r="A15152" s="4"/>
      <c r="B15152" s="4"/>
    </row>
    <row r="15153" ht="14.25" customHeight="1">
      <c r="A15153" s="4"/>
      <c r="B15153" s="4"/>
    </row>
    <row r="15154" ht="14.25" customHeight="1">
      <c r="A15154" s="4"/>
      <c r="B15154" s="4"/>
    </row>
    <row r="15155" ht="14.25" customHeight="1">
      <c r="A15155" s="4"/>
      <c r="B15155" s="4"/>
    </row>
    <row r="15156" ht="14.25" customHeight="1">
      <c r="A15156" s="4"/>
      <c r="B15156" s="4"/>
    </row>
    <row r="15157" ht="14.25" customHeight="1">
      <c r="A15157" s="4"/>
      <c r="B15157" s="4"/>
    </row>
    <row r="15158" ht="14.25" customHeight="1">
      <c r="A15158" s="4"/>
      <c r="B15158" s="4"/>
    </row>
    <row r="15159" ht="14.25" customHeight="1">
      <c r="A15159" s="4"/>
      <c r="B15159" s="4"/>
    </row>
    <row r="15160" ht="14.25" customHeight="1">
      <c r="A15160" s="4"/>
      <c r="B15160" s="4"/>
    </row>
    <row r="15161" ht="14.25" customHeight="1">
      <c r="A15161" s="4"/>
      <c r="B15161" s="4"/>
    </row>
    <row r="15162" ht="14.25" customHeight="1">
      <c r="A15162" s="4"/>
      <c r="B15162" s="4"/>
    </row>
    <row r="15163" ht="14.25" customHeight="1">
      <c r="A15163" s="4"/>
      <c r="B15163" s="4"/>
    </row>
    <row r="15164" ht="14.25" customHeight="1">
      <c r="A15164" s="4"/>
      <c r="B15164" s="4"/>
    </row>
    <row r="15165" ht="14.25" customHeight="1">
      <c r="A15165" s="4"/>
      <c r="B15165" s="4"/>
    </row>
    <row r="15166" ht="14.25" customHeight="1">
      <c r="A15166" s="4"/>
      <c r="B15166" s="4"/>
    </row>
    <row r="15167" ht="14.25" customHeight="1">
      <c r="A15167" s="4"/>
      <c r="B15167" s="4"/>
    </row>
    <row r="15168" ht="14.25" customHeight="1">
      <c r="A15168" s="4"/>
      <c r="B15168" s="4"/>
    </row>
    <row r="15169" ht="14.25" customHeight="1">
      <c r="A15169" s="4"/>
      <c r="B15169" s="4"/>
    </row>
    <row r="15170" ht="14.25" customHeight="1">
      <c r="A15170" s="4"/>
      <c r="B15170" s="4"/>
    </row>
    <row r="15171" ht="14.25" customHeight="1">
      <c r="A15171" s="4"/>
      <c r="B15171" s="4"/>
    </row>
    <row r="15172" ht="14.25" customHeight="1">
      <c r="A15172" s="4"/>
      <c r="B15172" s="4"/>
    </row>
    <row r="15173" ht="14.25" customHeight="1">
      <c r="A15173" s="4"/>
      <c r="B15173" s="4"/>
    </row>
    <row r="15174" ht="14.25" customHeight="1">
      <c r="A15174" s="4"/>
      <c r="B15174" s="4"/>
    </row>
    <row r="15175" ht="14.25" customHeight="1">
      <c r="A15175" s="4"/>
      <c r="B15175" s="4"/>
    </row>
    <row r="15176" ht="14.25" customHeight="1">
      <c r="A15176" s="4"/>
      <c r="B15176" s="4"/>
    </row>
    <row r="15177" ht="14.25" customHeight="1">
      <c r="A15177" s="4"/>
      <c r="B15177" s="4"/>
    </row>
    <row r="15178" ht="14.25" customHeight="1">
      <c r="A15178" s="4"/>
      <c r="B15178" s="4"/>
    </row>
    <row r="15179" ht="14.25" customHeight="1">
      <c r="A15179" s="4"/>
      <c r="B15179" s="4"/>
    </row>
    <row r="15180" ht="14.25" customHeight="1">
      <c r="A15180" s="4"/>
      <c r="B15180" s="4"/>
    </row>
    <row r="15181" ht="14.25" customHeight="1">
      <c r="A15181" s="4"/>
      <c r="B15181" s="4"/>
    </row>
    <row r="15182" ht="14.25" customHeight="1">
      <c r="A15182" s="4"/>
      <c r="B15182" s="4"/>
    </row>
    <row r="15183" ht="14.25" customHeight="1">
      <c r="A15183" s="4"/>
      <c r="B15183" s="4"/>
    </row>
    <row r="15184" ht="14.25" customHeight="1">
      <c r="A15184" s="4"/>
      <c r="B15184" s="4"/>
    </row>
    <row r="15185" ht="14.25" customHeight="1">
      <c r="A15185" s="4"/>
      <c r="B15185" s="4"/>
    </row>
    <row r="15186" ht="14.25" customHeight="1">
      <c r="A15186" s="4"/>
      <c r="B15186" s="4"/>
    </row>
    <row r="15187" ht="14.25" customHeight="1">
      <c r="A15187" s="4"/>
      <c r="B15187" s="4"/>
    </row>
    <row r="15188" ht="14.25" customHeight="1">
      <c r="A15188" s="4"/>
      <c r="B15188" s="4"/>
    </row>
    <row r="15189" ht="14.25" customHeight="1">
      <c r="A15189" s="4"/>
      <c r="B15189" s="4"/>
    </row>
    <row r="15190" ht="14.25" customHeight="1">
      <c r="A15190" s="4"/>
      <c r="B15190" s="4"/>
    </row>
    <row r="15191" ht="14.25" customHeight="1">
      <c r="A15191" s="4"/>
      <c r="B15191" s="4"/>
    </row>
    <row r="15192" ht="14.25" customHeight="1">
      <c r="A15192" s="4"/>
      <c r="B15192" s="4"/>
    </row>
    <row r="15193" ht="14.25" customHeight="1">
      <c r="A15193" s="4"/>
      <c r="B15193" s="4"/>
    </row>
    <row r="15194" ht="14.25" customHeight="1">
      <c r="A15194" s="4"/>
      <c r="B15194" s="4"/>
    </row>
    <row r="15195" ht="14.25" customHeight="1">
      <c r="A15195" s="4"/>
      <c r="B15195" s="4"/>
    </row>
    <row r="15196" ht="14.25" customHeight="1">
      <c r="A15196" s="4"/>
      <c r="B15196" s="4"/>
    </row>
    <row r="15197" ht="14.25" customHeight="1">
      <c r="A15197" s="4"/>
      <c r="B15197" s="4"/>
    </row>
    <row r="15198" ht="14.25" customHeight="1">
      <c r="A15198" s="4"/>
      <c r="B15198" s="4"/>
    </row>
    <row r="15199" ht="14.25" customHeight="1">
      <c r="A15199" s="4"/>
      <c r="B15199" s="4"/>
    </row>
    <row r="15200" ht="14.25" customHeight="1">
      <c r="A15200" s="4"/>
      <c r="B15200" s="4"/>
    </row>
    <row r="15201" ht="14.25" customHeight="1">
      <c r="A15201" s="4"/>
      <c r="B15201" s="4"/>
    </row>
    <row r="15202" ht="14.25" customHeight="1">
      <c r="A15202" s="4"/>
      <c r="B15202" s="4"/>
    </row>
    <row r="15203" ht="14.25" customHeight="1">
      <c r="A15203" s="4"/>
      <c r="B15203" s="4"/>
    </row>
    <row r="15204" ht="14.25" customHeight="1">
      <c r="A15204" s="4"/>
      <c r="B15204" s="4"/>
    </row>
    <row r="15205" ht="14.25" customHeight="1">
      <c r="A15205" s="4"/>
      <c r="B15205" s="4"/>
    </row>
    <row r="15206" ht="14.25" customHeight="1">
      <c r="A15206" s="4"/>
      <c r="B15206" s="4"/>
    </row>
    <row r="15207" ht="14.25" customHeight="1">
      <c r="A15207" s="4"/>
      <c r="B15207" s="4"/>
    </row>
    <row r="15208" ht="14.25" customHeight="1">
      <c r="A15208" s="4"/>
      <c r="B15208" s="4"/>
    </row>
    <row r="15209" ht="14.25" customHeight="1">
      <c r="A15209" s="4"/>
      <c r="B15209" s="4"/>
    </row>
    <row r="15210" ht="14.25" customHeight="1">
      <c r="A15210" s="4"/>
      <c r="B15210" s="4"/>
    </row>
    <row r="15211" ht="14.25" customHeight="1">
      <c r="A15211" s="4"/>
      <c r="B15211" s="4"/>
    </row>
    <row r="15212" ht="14.25" customHeight="1">
      <c r="A15212" s="4"/>
      <c r="B15212" s="4"/>
    </row>
    <row r="15213" ht="14.25" customHeight="1">
      <c r="A15213" s="4"/>
      <c r="B15213" s="4"/>
    </row>
    <row r="15214" ht="14.25" customHeight="1">
      <c r="A15214" s="4"/>
      <c r="B15214" s="4"/>
    </row>
    <row r="15215" ht="14.25" customHeight="1">
      <c r="A15215" s="4"/>
      <c r="B15215" s="4"/>
    </row>
    <row r="15216" ht="14.25" customHeight="1">
      <c r="A15216" s="4"/>
      <c r="B15216" s="4"/>
    </row>
    <row r="15217" ht="14.25" customHeight="1">
      <c r="A15217" s="4"/>
      <c r="B15217" s="4"/>
    </row>
    <row r="15218" ht="14.25" customHeight="1">
      <c r="A15218" s="4"/>
      <c r="B15218" s="4"/>
    </row>
    <row r="15219" ht="14.25" customHeight="1">
      <c r="A15219" s="4"/>
      <c r="B15219" s="4"/>
    </row>
    <row r="15220" ht="14.25" customHeight="1">
      <c r="A15220" s="4"/>
      <c r="B15220" s="4"/>
    </row>
    <row r="15221" ht="14.25" customHeight="1">
      <c r="A15221" s="4"/>
      <c r="B15221" s="4"/>
    </row>
    <row r="15222" ht="14.25" customHeight="1">
      <c r="A15222" s="4"/>
      <c r="B15222" s="4"/>
    </row>
    <row r="15223" ht="14.25" customHeight="1">
      <c r="A15223" s="4"/>
      <c r="B15223" s="4"/>
    </row>
    <row r="15224" ht="14.25" customHeight="1">
      <c r="A15224" s="4"/>
      <c r="B15224" s="4"/>
    </row>
    <row r="15225" ht="14.25" customHeight="1">
      <c r="A15225" s="4"/>
      <c r="B15225" s="4"/>
    </row>
    <row r="15226" ht="14.25" customHeight="1">
      <c r="A15226" s="4"/>
      <c r="B15226" s="4"/>
    </row>
    <row r="15227" ht="14.25" customHeight="1">
      <c r="A15227" s="4"/>
      <c r="B15227" s="4"/>
    </row>
    <row r="15228" ht="14.25" customHeight="1">
      <c r="A15228" s="4"/>
      <c r="B15228" s="4"/>
    </row>
    <row r="15229" ht="14.25" customHeight="1">
      <c r="A15229" s="4"/>
      <c r="B15229" s="4"/>
    </row>
    <row r="15230" ht="14.25" customHeight="1">
      <c r="A15230" s="4"/>
      <c r="B15230" s="4"/>
    </row>
    <row r="15231" ht="14.25" customHeight="1">
      <c r="A15231" s="4"/>
      <c r="B15231" s="4"/>
    </row>
    <row r="15232" ht="14.25" customHeight="1">
      <c r="A15232" s="4"/>
      <c r="B15232" s="4"/>
    </row>
    <row r="15233" ht="14.25" customHeight="1">
      <c r="A15233" s="4"/>
      <c r="B15233" s="4"/>
    </row>
    <row r="15234" ht="14.25" customHeight="1">
      <c r="A15234" s="4"/>
      <c r="B15234" s="4"/>
    </row>
    <row r="15235" ht="14.25" customHeight="1">
      <c r="A15235" s="4"/>
      <c r="B15235" s="4"/>
    </row>
    <row r="15236" ht="14.25" customHeight="1">
      <c r="A15236" s="4"/>
      <c r="B15236" s="4"/>
    </row>
    <row r="15237" ht="14.25" customHeight="1">
      <c r="A15237" s="4"/>
      <c r="B15237" s="4"/>
    </row>
    <row r="15238" ht="14.25" customHeight="1">
      <c r="A15238" s="4"/>
      <c r="B15238" s="4"/>
    </row>
    <row r="15239" ht="14.25" customHeight="1">
      <c r="A15239" s="4"/>
      <c r="B15239" s="4"/>
    </row>
    <row r="15240" ht="14.25" customHeight="1">
      <c r="A15240" s="4"/>
      <c r="B15240" s="4"/>
    </row>
    <row r="15241" ht="14.25" customHeight="1">
      <c r="A15241" s="4"/>
      <c r="B15241" s="4"/>
    </row>
    <row r="15242" ht="14.25" customHeight="1">
      <c r="A15242" s="4"/>
      <c r="B15242" s="4"/>
    </row>
    <row r="15243" ht="14.25" customHeight="1">
      <c r="A15243" s="4"/>
      <c r="B15243" s="4"/>
    </row>
    <row r="15244" ht="14.25" customHeight="1">
      <c r="A15244" s="4"/>
      <c r="B15244" s="4"/>
    </row>
    <row r="15245" ht="14.25" customHeight="1">
      <c r="A15245" s="4"/>
      <c r="B15245" s="4"/>
    </row>
    <row r="15246" ht="14.25" customHeight="1">
      <c r="A15246" s="4"/>
      <c r="B15246" s="4"/>
    </row>
    <row r="15247" ht="14.25" customHeight="1">
      <c r="A15247" s="4"/>
      <c r="B15247" s="4"/>
    </row>
    <row r="15248" ht="14.25" customHeight="1">
      <c r="A15248" s="4"/>
      <c r="B15248" s="4"/>
    </row>
    <row r="15249" ht="14.25" customHeight="1">
      <c r="A15249" s="4"/>
      <c r="B15249" s="4"/>
    </row>
    <row r="15250" ht="14.25" customHeight="1">
      <c r="A15250" s="4"/>
      <c r="B15250" s="4"/>
    </row>
    <row r="15251" ht="14.25" customHeight="1">
      <c r="A15251" s="4"/>
      <c r="B15251" s="4"/>
    </row>
    <row r="15252" ht="14.25" customHeight="1">
      <c r="A15252" s="4"/>
      <c r="B15252" s="4"/>
    </row>
    <row r="15253" ht="14.25" customHeight="1">
      <c r="A15253" s="4"/>
      <c r="B15253" s="4"/>
    </row>
    <row r="15254" ht="14.25" customHeight="1">
      <c r="A15254" s="4"/>
      <c r="B15254" s="4"/>
    </row>
    <row r="15255" ht="14.25" customHeight="1">
      <c r="A15255" s="4"/>
      <c r="B15255" s="4"/>
    </row>
    <row r="15256" ht="14.25" customHeight="1">
      <c r="A15256" s="4"/>
      <c r="B15256" s="4"/>
    </row>
    <row r="15257" ht="14.25" customHeight="1">
      <c r="A15257" s="4"/>
      <c r="B15257" s="4"/>
    </row>
    <row r="15258" ht="14.25" customHeight="1">
      <c r="A15258" s="4"/>
      <c r="B15258" s="4"/>
    </row>
    <row r="15259" ht="14.25" customHeight="1">
      <c r="A15259" s="4"/>
      <c r="B15259" s="4"/>
    </row>
    <row r="15260" ht="14.25" customHeight="1">
      <c r="A15260" s="4"/>
      <c r="B15260" s="4"/>
    </row>
    <row r="15261" ht="14.25" customHeight="1">
      <c r="A15261" s="4"/>
      <c r="B15261" s="4"/>
    </row>
    <row r="15262" ht="14.25" customHeight="1">
      <c r="A15262" s="4"/>
      <c r="B15262" s="4"/>
    </row>
    <row r="15263" ht="14.25" customHeight="1">
      <c r="A15263" s="4"/>
      <c r="B15263" s="4"/>
    </row>
    <row r="15264" ht="14.25" customHeight="1">
      <c r="A15264" s="4"/>
      <c r="B15264" s="4"/>
    </row>
    <row r="15265" ht="14.25" customHeight="1">
      <c r="A15265" s="4"/>
      <c r="B15265" s="4"/>
    </row>
    <row r="15266" ht="14.25" customHeight="1">
      <c r="A15266" s="4"/>
      <c r="B15266" s="4"/>
    </row>
    <row r="15267" ht="14.25" customHeight="1">
      <c r="A15267" s="4"/>
      <c r="B15267" s="4"/>
    </row>
    <row r="15268" ht="14.25" customHeight="1">
      <c r="A15268" s="4"/>
      <c r="B15268" s="4"/>
    </row>
    <row r="15269" ht="14.25" customHeight="1">
      <c r="A15269" s="4"/>
      <c r="B15269" s="4"/>
    </row>
    <row r="15270" ht="14.25" customHeight="1">
      <c r="A15270" s="4"/>
      <c r="B15270" s="4"/>
    </row>
    <row r="15271" ht="14.25" customHeight="1">
      <c r="A15271" s="4"/>
      <c r="B15271" s="4"/>
    </row>
    <row r="15272" ht="14.25" customHeight="1">
      <c r="A15272" s="4"/>
      <c r="B15272" s="4"/>
    </row>
    <row r="15273" ht="14.25" customHeight="1">
      <c r="A15273" s="4"/>
      <c r="B15273" s="4"/>
    </row>
    <row r="15274" ht="14.25" customHeight="1">
      <c r="A15274" s="4"/>
      <c r="B15274" s="4"/>
    </row>
    <row r="15275" ht="14.25" customHeight="1">
      <c r="A15275" s="4"/>
      <c r="B15275" s="4"/>
    </row>
    <row r="15276" ht="14.25" customHeight="1">
      <c r="A15276" s="4"/>
      <c r="B15276" s="4"/>
    </row>
    <row r="15277" ht="14.25" customHeight="1">
      <c r="A15277" s="4"/>
      <c r="B15277" s="4"/>
    </row>
    <row r="15278" ht="14.25" customHeight="1">
      <c r="A15278" s="4"/>
      <c r="B15278" s="4"/>
    </row>
    <row r="15279" ht="14.25" customHeight="1">
      <c r="A15279" s="4"/>
      <c r="B15279" s="4"/>
    </row>
    <row r="15280" ht="14.25" customHeight="1">
      <c r="A15280" s="4"/>
      <c r="B15280" s="4"/>
    </row>
    <row r="15281" ht="14.25" customHeight="1">
      <c r="A15281" s="4"/>
      <c r="B15281" s="4"/>
    </row>
    <row r="15282" ht="14.25" customHeight="1">
      <c r="A15282" s="4"/>
      <c r="B15282" s="4"/>
    </row>
    <row r="15283" ht="14.25" customHeight="1">
      <c r="A15283" s="4"/>
      <c r="B15283" s="4"/>
    </row>
    <row r="15284" ht="14.25" customHeight="1">
      <c r="A15284" s="4"/>
      <c r="B15284" s="4"/>
    </row>
    <row r="15285" ht="14.25" customHeight="1">
      <c r="A15285" s="4"/>
      <c r="B15285" s="4"/>
    </row>
    <row r="15286" ht="14.25" customHeight="1">
      <c r="A15286" s="4"/>
      <c r="B15286" s="4"/>
    </row>
    <row r="15287" ht="14.25" customHeight="1">
      <c r="A15287" s="4"/>
      <c r="B15287" s="4"/>
    </row>
    <row r="15288" ht="14.25" customHeight="1">
      <c r="A15288" s="4"/>
      <c r="B15288" s="4"/>
    </row>
    <row r="15289" ht="14.25" customHeight="1">
      <c r="A15289" s="4"/>
      <c r="B15289" s="4"/>
    </row>
    <row r="15290" ht="14.25" customHeight="1">
      <c r="A15290" s="4"/>
      <c r="B15290" s="4"/>
    </row>
    <row r="15291" ht="14.25" customHeight="1">
      <c r="A15291" s="4"/>
      <c r="B15291" s="4"/>
    </row>
    <row r="15292" ht="14.25" customHeight="1">
      <c r="A15292" s="4"/>
      <c r="B15292" s="4"/>
    </row>
    <row r="15293" ht="14.25" customHeight="1">
      <c r="A15293" s="4"/>
      <c r="B15293" s="4"/>
    </row>
    <row r="15294" ht="14.25" customHeight="1">
      <c r="A15294" s="4"/>
      <c r="B15294" s="4"/>
    </row>
    <row r="15295" ht="14.25" customHeight="1">
      <c r="A15295" s="4"/>
      <c r="B15295" s="4"/>
    </row>
    <row r="15296" ht="14.25" customHeight="1">
      <c r="A15296" s="4"/>
      <c r="B15296" s="4"/>
    </row>
    <row r="15297" ht="14.25" customHeight="1">
      <c r="A15297" s="4"/>
      <c r="B15297" s="4"/>
    </row>
    <row r="15298" ht="14.25" customHeight="1">
      <c r="A15298" s="4"/>
      <c r="B15298" s="4"/>
    </row>
    <row r="15299" ht="14.25" customHeight="1">
      <c r="A15299" s="4"/>
      <c r="B15299" s="4"/>
    </row>
    <row r="15300" ht="14.25" customHeight="1">
      <c r="A15300" s="4"/>
      <c r="B15300" s="4"/>
    </row>
    <row r="15301" ht="14.25" customHeight="1">
      <c r="A15301" s="4"/>
      <c r="B15301" s="4"/>
    </row>
    <row r="15302" ht="14.25" customHeight="1">
      <c r="A15302" s="4"/>
      <c r="B15302" s="4"/>
    </row>
    <row r="15303" ht="14.25" customHeight="1">
      <c r="A15303" s="4"/>
      <c r="B15303" s="4"/>
    </row>
    <row r="15304" ht="14.25" customHeight="1">
      <c r="A15304" s="4"/>
      <c r="B15304" s="4"/>
    </row>
    <row r="15305" ht="14.25" customHeight="1">
      <c r="A15305" s="4"/>
      <c r="B15305" s="4"/>
    </row>
    <row r="15306" ht="14.25" customHeight="1">
      <c r="A15306" s="4"/>
      <c r="B15306" s="4"/>
    </row>
    <row r="15307" ht="14.25" customHeight="1">
      <c r="A15307" s="4"/>
      <c r="B15307" s="4"/>
    </row>
    <row r="15308" ht="14.25" customHeight="1">
      <c r="A15308" s="4"/>
      <c r="B15308" s="4"/>
    </row>
    <row r="15309" ht="14.25" customHeight="1">
      <c r="A15309" s="4"/>
      <c r="B15309" s="4"/>
    </row>
    <row r="15310" ht="14.25" customHeight="1">
      <c r="A15310" s="4"/>
      <c r="B15310" s="4"/>
    </row>
    <row r="15311" ht="14.25" customHeight="1">
      <c r="A15311" s="4"/>
      <c r="B15311" s="4"/>
    </row>
    <row r="15312" ht="14.25" customHeight="1">
      <c r="A15312" s="4"/>
      <c r="B15312" s="4"/>
    </row>
    <row r="15313" ht="14.25" customHeight="1">
      <c r="A15313" s="4"/>
      <c r="B15313" s="4"/>
    </row>
    <row r="15314" ht="14.25" customHeight="1">
      <c r="A15314" s="4"/>
      <c r="B15314" s="4"/>
    </row>
    <row r="15315" ht="14.25" customHeight="1">
      <c r="A15315" s="4"/>
      <c r="B15315" s="4"/>
    </row>
    <row r="15316" ht="14.25" customHeight="1">
      <c r="A15316" s="4"/>
      <c r="B15316" s="4"/>
    </row>
    <row r="15317" ht="14.25" customHeight="1">
      <c r="A15317" s="4"/>
      <c r="B15317" s="4"/>
    </row>
    <row r="15318" ht="14.25" customHeight="1">
      <c r="A15318" s="4"/>
      <c r="B15318" s="4"/>
    </row>
    <row r="15319" ht="14.25" customHeight="1">
      <c r="A15319" s="4"/>
      <c r="B15319" s="4"/>
    </row>
    <row r="15320" ht="14.25" customHeight="1">
      <c r="A15320" s="4"/>
      <c r="B15320" s="4"/>
    </row>
    <row r="15321" ht="14.25" customHeight="1">
      <c r="A15321" s="4"/>
      <c r="B15321" s="4"/>
    </row>
    <row r="15322" ht="14.25" customHeight="1">
      <c r="A15322" s="4"/>
      <c r="B15322" s="4"/>
    </row>
    <row r="15323" ht="14.25" customHeight="1">
      <c r="A15323" s="4"/>
      <c r="B15323" s="4"/>
    </row>
    <row r="15324" ht="14.25" customHeight="1">
      <c r="A15324" s="4"/>
      <c r="B15324" s="4"/>
    </row>
    <row r="15325" ht="14.25" customHeight="1">
      <c r="A15325" s="4"/>
      <c r="B15325" s="4"/>
    </row>
    <row r="15326" ht="14.25" customHeight="1">
      <c r="A15326" s="4"/>
      <c r="B15326" s="4"/>
    </row>
    <row r="15327" ht="14.25" customHeight="1">
      <c r="A15327" s="4"/>
      <c r="B15327" s="4"/>
    </row>
    <row r="15328" ht="14.25" customHeight="1">
      <c r="A15328" s="4"/>
      <c r="B15328" s="4"/>
    </row>
    <row r="15329" ht="14.25" customHeight="1">
      <c r="A15329" s="4"/>
      <c r="B15329" s="4"/>
    </row>
    <row r="15330" ht="14.25" customHeight="1">
      <c r="A15330" s="4"/>
      <c r="B15330" s="4"/>
    </row>
    <row r="15331" ht="14.25" customHeight="1">
      <c r="A15331" s="4"/>
      <c r="B15331" s="4"/>
    </row>
    <row r="15332" ht="14.25" customHeight="1">
      <c r="A15332" s="4"/>
      <c r="B15332" s="4"/>
    </row>
    <row r="15333" ht="14.25" customHeight="1">
      <c r="A15333" s="4"/>
      <c r="B15333" s="4"/>
    </row>
    <row r="15334" ht="14.25" customHeight="1">
      <c r="A15334" s="4"/>
      <c r="B15334" s="4"/>
    </row>
    <row r="15335" ht="14.25" customHeight="1">
      <c r="A15335" s="4"/>
      <c r="B15335" s="4"/>
    </row>
    <row r="15336" ht="14.25" customHeight="1">
      <c r="A15336" s="4"/>
      <c r="B15336" s="4"/>
    </row>
    <row r="15337" ht="14.25" customHeight="1">
      <c r="A15337" s="4"/>
      <c r="B15337" s="4"/>
    </row>
    <row r="15338" ht="14.25" customHeight="1">
      <c r="A15338" s="4"/>
      <c r="B15338" s="4"/>
    </row>
    <row r="15339" ht="14.25" customHeight="1">
      <c r="A15339" s="4"/>
      <c r="B15339" s="4"/>
    </row>
    <row r="15340" ht="14.25" customHeight="1">
      <c r="A15340" s="4"/>
      <c r="B15340" s="4"/>
    </row>
    <row r="15341" ht="14.25" customHeight="1">
      <c r="A15341" s="4"/>
      <c r="B15341" s="4"/>
    </row>
    <row r="15342" ht="14.25" customHeight="1">
      <c r="A15342" s="4"/>
      <c r="B15342" s="4"/>
    </row>
    <row r="15343" ht="14.25" customHeight="1">
      <c r="A15343" s="4"/>
      <c r="B15343" s="4"/>
    </row>
    <row r="15344" ht="14.25" customHeight="1">
      <c r="A15344" s="4"/>
      <c r="B15344" s="4"/>
    </row>
    <row r="15345" ht="14.25" customHeight="1">
      <c r="A15345" s="4"/>
      <c r="B15345" s="4"/>
    </row>
    <row r="15346" ht="14.25" customHeight="1">
      <c r="A15346" s="4"/>
      <c r="B15346" s="4"/>
    </row>
    <row r="15347" ht="14.25" customHeight="1">
      <c r="A15347" s="4"/>
      <c r="B15347" s="4"/>
    </row>
    <row r="15348" ht="14.25" customHeight="1">
      <c r="A15348" s="4"/>
      <c r="B15348" s="4"/>
    </row>
    <row r="15349" ht="14.25" customHeight="1">
      <c r="A15349" s="4"/>
      <c r="B15349" s="4"/>
    </row>
    <row r="15350" ht="14.25" customHeight="1">
      <c r="A15350" s="4"/>
      <c r="B15350" s="4"/>
    </row>
    <row r="15351" ht="14.25" customHeight="1">
      <c r="A15351" s="4"/>
      <c r="B15351" s="4"/>
    </row>
    <row r="15352" ht="14.25" customHeight="1">
      <c r="A15352" s="4"/>
      <c r="B15352" s="4"/>
    </row>
    <row r="15353" ht="14.25" customHeight="1">
      <c r="A15353" s="4"/>
      <c r="B15353" s="4"/>
    </row>
    <row r="15354" ht="14.25" customHeight="1">
      <c r="A15354" s="4"/>
      <c r="B15354" s="4"/>
    </row>
    <row r="15355" ht="14.25" customHeight="1">
      <c r="A15355" s="4"/>
      <c r="B15355" s="4"/>
    </row>
    <row r="15356" ht="14.25" customHeight="1">
      <c r="A15356" s="4"/>
      <c r="B15356" s="4"/>
    </row>
    <row r="15357" ht="14.25" customHeight="1">
      <c r="A15357" s="4"/>
      <c r="B15357" s="4"/>
    </row>
    <row r="15358" ht="14.25" customHeight="1">
      <c r="A15358" s="4"/>
      <c r="B15358" s="4"/>
    </row>
    <row r="15359" ht="14.25" customHeight="1">
      <c r="A15359" s="4"/>
      <c r="B15359" s="4"/>
    </row>
    <row r="15360" ht="14.25" customHeight="1">
      <c r="A15360" s="4"/>
      <c r="B15360" s="4"/>
    </row>
    <row r="15361" ht="14.25" customHeight="1">
      <c r="A15361" s="4"/>
      <c r="B15361" s="4"/>
    </row>
    <row r="15362" ht="14.25" customHeight="1">
      <c r="A15362" s="4"/>
      <c r="B15362" s="4"/>
    </row>
    <row r="15363" ht="14.25" customHeight="1">
      <c r="A15363" s="4"/>
      <c r="B15363" s="4"/>
    </row>
    <row r="15364" ht="14.25" customHeight="1">
      <c r="A15364" s="4"/>
      <c r="B15364" s="4"/>
    </row>
    <row r="15365" ht="14.25" customHeight="1">
      <c r="A15365" s="4"/>
      <c r="B15365" s="4"/>
    </row>
    <row r="15366" ht="14.25" customHeight="1">
      <c r="A15366" s="4"/>
      <c r="B15366" s="4"/>
    </row>
    <row r="15367" ht="14.25" customHeight="1">
      <c r="A15367" s="4"/>
      <c r="B15367" s="4"/>
    </row>
    <row r="15368" ht="14.25" customHeight="1">
      <c r="A15368" s="4"/>
      <c r="B15368" s="4"/>
    </row>
    <row r="15369" ht="14.25" customHeight="1">
      <c r="A15369" s="4"/>
      <c r="B15369" s="4"/>
    </row>
    <row r="15370" ht="14.25" customHeight="1">
      <c r="A15370" s="4"/>
      <c r="B15370" s="4"/>
    </row>
    <row r="15371" ht="14.25" customHeight="1">
      <c r="A15371" s="4"/>
      <c r="B15371" s="4"/>
    </row>
    <row r="15372" ht="14.25" customHeight="1">
      <c r="A15372" s="4"/>
      <c r="B15372" s="4"/>
    </row>
    <row r="15373" ht="14.25" customHeight="1">
      <c r="A15373" s="4"/>
      <c r="B15373" s="4"/>
    </row>
    <row r="15374" ht="14.25" customHeight="1">
      <c r="A15374" s="4"/>
      <c r="B15374" s="4"/>
    </row>
    <row r="15375" ht="14.25" customHeight="1">
      <c r="A15375" s="4"/>
      <c r="B15375" s="4"/>
    </row>
    <row r="15376" ht="14.25" customHeight="1">
      <c r="A15376" s="4"/>
      <c r="B15376" s="4"/>
    </row>
    <row r="15377" ht="14.25" customHeight="1">
      <c r="A15377" s="4"/>
      <c r="B15377" s="4"/>
    </row>
    <row r="15378" ht="14.25" customHeight="1">
      <c r="A15378" s="4"/>
      <c r="B15378" s="4"/>
    </row>
    <row r="15379" ht="14.25" customHeight="1">
      <c r="A15379" s="4"/>
      <c r="B15379" s="4"/>
    </row>
    <row r="15380" ht="14.25" customHeight="1">
      <c r="A15380" s="4"/>
      <c r="B15380" s="4"/>
    </row>
    <row r="15381" ht="14.25" customHeight="1">
      <c r="A15381" s="4"/>
      <c r="B15381" s="4"/>
    </row>
    <row r="15382" ht="14.25" customHeight="1">
      <c r="A15382" s="4"/>
      <c r="B15382" s="4"/>
    </row>
    <row r="15383" ht="14.25" customHeight="1">
      <c r="A15383" s="4"/>
      <c r="B15383" s="4"/>
    </row>
    <row r="15384" ht="14.25" customHeight="1">
      <c r="A15384" s="4"/>
      <c r="B15384" s="4"/>
    </row>
    <row r="15385" ht="14.25" customHeight="1">
      <c r="A15385" s="4"/>
      <c r="B15385" s="4"/>
    </row>
    <row r="15386" ht="14.25" customHeight="1">
      <c r="A15386" s="4"/>
      <c r="B15386" s="4"/>
    </row>
    <row r="15387" ht="14.25" customHeight="1">
      <c r="A15387" s="4"/>
      <c r="B15387" s="4"/>
    </row>
    <row r="15388" ht="14.25" customHeight="1">
      <c r="A15388" s="4"/>
      <c r="B15388" s="4"/>
    </row>
    <row r="15389" ht="14.25" customHeight="1">
      <c r="A15389" s="4"/>
      <c r="B15389" s="4"/>
    </row>
    <row r="15390" ht="14.25" customHeight="1">
      <c r="A15390" s="4"/>
      <c r="B15390" s="4"/>
    </row>
    <row r="15391" ht="14.25" customHeight="1">
      <c r="A15391" s="4"/>
      <c r="B15391" s="4"/>
    </row>
    <row r="15392" ht="14.25" customHeight="1">
      <c r="A15392" s="4"/>
      <c r="B15392" s="4"/>
    </row>
    <row r="15393" ht="14.25" customHeight="1">
      <c r="A15393" s="4"/>
      <c r="B15393" s="4"/>
    </row>
    <row r="15394" ht="14.25" customHeight="1">
      <c r="A15394" s="4"/>
      <c r="B15394" s="4"/>
    </row>
    <row r="15395" ht="14.25" customHeight="1">
      <c r="A15395" s="4"/>
      <c r="B15395" s="4"/>
    </row>
    <row r="15396" ht="14.25" customHeight="1">
      <c r="A15396" s="4"/>
      <c r="B15396" s="4"/>
    </row>
    <row r="15397" ht="14.25" customHeight="1">
      <c r="A15397" s="4"/>
      <c r="B15397" s="4"/>
    </row>
    <row r="15398" ht="14.25" customHeight="1">
      <c r="A15398" s="4"/>
      <c r="B15398" s="4"/>
    </row>
    <row r="15399" ht="14.25" customHeight="1">
      <c r="A15399" s="4"/>
      <c r="B15399" s="4"/>
    </row>
    <row r="15400" ht="14.25" customHeight="1">
      <c r="A15400" s="4"/>
      <c r="B15400" s="4"/>
    </row>
    <row r="15401" ht="14.25" customHeight="1">
      <c r="A15401" s="4"/>
      <c r="B15401" s="4"/>
    </row>
    <row r="15402" ht="14.25" customHeight="1">
      <c r="A15402" s="4"/>
      <c r="B15402" s="4"/>
    </row>
    <row r="15403" ht="14.25" customHeight="1">
      <c r="A15403" s="4"/>
      <c r="B15403" s="4"/>
    </row>
    <row r="15404" ht="14.25" customHeight="1">
      <c r="A15404" s="4"/>
      <c r="B15404" s="4"/>
    </row>
    <row r="15405" ht="14.25" customHeight="1">
      <c r="A15405" s="4"/>
      <c r="B15405" s="4"/>
    </row>
    <row r="15406" ht="14.25" customHeight="1">
      <c r="A15406" s="4"/>
      <c r="B15406" s="4"/>
    </row>
    <row r="15407" ht="14.25" customHeight="1">
      <c r="A15407" s="4"/>
      <c r="B15407" s="4"/>
    </row>
    <row r="15408" ht="14.25" customHeight="1">
      <c r="A15408" s="4"/>
      <c r="B15408" s="4"/>
    </row>
    <row r="15409" ht="14.25" customHeight="1">
      <c r="A15409" s="4"/>
      <c r="B15409" s="4"/>
    </row>
    <row r="15410" ht="14.25" customHeight="1">
      <c r="A15410" s="4"/>
      <c r="B15410" s="4"/>
    </row>
    <row r="15411" ht="14.25" customHeight="1">
      <c r="A15411" s="4"/>
      <c r="B15411" s="4"/>
    </row>
    <row r="15412" ht="14.25" customHeight="1">
      <c r="A15412" s="4"/>
      <c r="B15412" s="4"/>
    </row>
    <row r="15413" ht="14.25" customHeight="1">
      <c r="A15413" s="4"/>
      <c r="B15413" s="4"/>
    </row>
    <row r="15414" ht="14.25" customHeight="1">
      <c r="A15414" s="4"/>
      <c r="B15414" s="4"/>
    </row>
    <row r="15415" ht="14.25" customHeight="1">
      <c r="A15415" s="4"/>
      <c r="B15415" s="4"/>
    </row>
    <row r="15416" ht="14.25" customHeight="1">
      <c r="A15416" s="4"/>
      <c r="B15416" s="4"/>
    </row>
    <row r="15417" ht="14.25" customHeight="1">
      <c r="A15417" s="4"/>
      <c r="B15417" s="4"/>
    </row>
    <row r="15418" ht="14.25" customHeight="1">
      <c r="A15418" s="4"/>
      <c r="B15418" s="4"/>
    </row>
    <row r="15419" ht="14.25" customHeight="1">
      <c r="A15419" s="4"/>
      <c r="B15419" s="4"/>
    </row>
    <row r="15420" ht="14.25" customHeight="1">
      <c r="A15420" s="4"/>
      <c r="B15420" s="4"/>
    </row>
    <row r="15421" ht="14.25" customHeight="1">
      <c r="A15421" s="4"/>
      <c r="B15421" s="4"/>
    </row>
    <row r="15422" ht="14.25" customHeight="1">
      <c r="A15422" s="4"/>
      <c r="B15422" s="4"/>
    </row>
    <row r="15423" ht="14.25" customHeight="1">
      <c r="A15423" s="4"/>
      <c r="B15423" s="4"/>
    </row>
    <row r="15424" ht="14.25" customHeight="1">
      <c r="A15424" s="4"/>
      <c r="B15424" s="4"/>
    </row>
    <row r="15425" ht="14.25" customHeight="1">
      <c r="A15425" s="4"/>
      <c r="B15425" s="4"/>
    </row>
    <row r="15426" ht="14.25" customHeight="1">
      <c r="A15426" s="4"/>
      <c r="B15426" s="4"/>
    </row>
    <row r="15427" ht="14.25" customHeight="1">
      <c r="A15427" s="4"/>
      <c r="B15427" s="4"/>
    </row>
    <row r="15428" ht="14.25" customHeight="1">
      <c r="A15428" s="4"/>
      <c r="B15428" s="4"/>
    </row>
    <row r="15429" ht="14.25" customHeight="1">
      <c r="A15429" s="4"/>
      <c r="B15429" s="4"/>
    </row>
    <row r="15430" ht="14.25" customHeight="1">
      <c r="A15430" s="4"/>
      <c r="B15430" s="4"/>
    </row>
    <row r="15431" ht="14.25" customHeight="1">
      <c r="A15431" s="4"/>
      <c r="B15431" s="4"/>
    </row>
    <row r="15432" ht="14.25" customHeight="1">
      <c r="A15432" s="4"/>
      <c r="B15432" s="4"/>
    </row>
    <row r="15433" ht="14.25" customHeight="1">
      <c r="A15433" s="4"/>
      <c r="B15433" s="4"/>
    </row>
    <row r="15434" ht="14.25" customHeight="1">
      <c r="A15434" s="4"/>
      <c r="B15434" s="4"/>
    </row>
    <row r="15435" ht="14.25" customHeight="1">
      <c r="A15435" s="4"/>
      <c r="B15435" s="4"/>
    </row>
    <row r="15436" ht="14.25" customHeight="1">
      <c r="A15436" s="4"/>
      <c r="B15436" s="4"/>
    </row>
    <row r="15437" ht="14.25" customHeight="1">
      <c r="A15437" s="4"/>
      <c r="B15437" s="4"/>
    </row>
    <row r="15438" ht="14.25" customHeight="1">
      <c r="A15438" s="4"/>
      <c r="B15438" s="4"/>
    </row>
    <row r="15439" ht="14.25" customHeight="1">
      <c r="A15439" s="4"/>
      <c r="B15439" s="4"/>
    </row>
    <row r="15440" ht="14.25" customHeight="1">
      <c r="A15440" s="4"/>
      <c r="B15440" s="4"/>
    </row>
    <row r="15441" ht="14.25" customHeight="1">
      <c r="A15441" s="4"/>
      <c r="B15441" s="4"/>
    </row>
    <row r="15442" ht="14.25" customHeight="1">
      <c r="A15442" s="4"/>
      <c r="B15442" s="4"/>
    </row>
    <row r="15443" ht="14.25" customHeight="1">
      <c r="A15443" s="4"/>
      <c r="B15443" s="4"/>
    </row>
    <row r="15444" ht="14.25" customHeight="1">
      <c r="A15444" s="4"/>
      <c r="B15444" s="4"/>
    </row>
    <row r="15445" ht="14.25" customHeight="1">
      <c r="A15445" s="4"/>
      <c r="B15445" s="4"/>
    </row>
    <row r="15446" ht="14.25" customHeight="1">
      <c r="A15446" s="4"/>
      <c r="B15446" s="4"/>
    </row>
    <row r="15447" ht="14.25" customHeight="1">
      <c r="A15447" s="4"/>
      <c r="B15447" s="4"/>
    </row>
    <row r="15448" ht="14.25" customHeight="1">
      <c r="A15448" s="4"/>
      <c r="B15448" s="4"/>
    </row>
    <row r="15449" ht="14.25" customHeight="1">
      <c r="A15449" s="4"/>
      <c r="B15449" s="4"/>
    </row>
    <row r="15450" ht="14.25" customHeight="1">
      <c r="A15450" s="4"/>
      <c r="B15450" s="4"/>
    </row>
    <row r="15451" ht="14.25" customHeight="1">
      <c r="A15451" s="4"/>
      <c r="B15451" s="4"/>
    </row>
    <row r="15452" ht="14.25" customHeight="1">
      <c r="A15452" s="4"/>
      <c r="B15452" s="4"/>
    </row>
    <row r="15453" ht="14.25" customHeight="1">
      <c r="A15453" s="4"/>
      <c r="B15453" s="4"/>
    </row>
    <row r="15454" ht="14.25" customHeight="1">
      <c r="A15454" s="4"/>
      <c r="B15454" s="4"/>
    </row>
    <row r="15455" ht="14.25" customHeight="1">
      <c r="A15455" s="4"/>
      <c r="B15455" s="4"/>
    </row>
    <row r="15456" ht="14.25" customHeight="1">
      <c r="A15456" s="4"/>
      <c r="B15456" s="4"/>
    </row>
    <row r="15457" ht="14.25" customHeight="1">
      <c r="A15457" s="4"/>
      <c r="B15457" s="4"/>
    </row>
    <row r="15458" ht="14.25" customHeight="1">
      <c r="A15458" s="4"/>
      <c r="B15458" s="4"/>
    </row>
    <row r="15459" ht="14.25" customHeight="1">
      <c r="A15459" s="4"/>
      <c r="B15459" s="4"/>
    </row>
    <row r="15460" ht="14.25" customHeight="1">
      <c r="A15460" s="4"/>
      <c r="B15460" s="4"/>
    </row>
    <row r="15461" ht="14.25" customHeight="1">
      <c r="A15461" s="4"/>
      <c r="B15461" s="4"/>
    </row>
    <row r="15462" ht="14.25" customHeight="1">
      <c r="A15462" s="4"/>
      <c r="B15462" s="4"/>
    </row>
    <row r="15463" ht="14.25" customHeight="1">
      <c r="A15463" s="4"/>
      <c r="B15463" s="4"/>
    </row>
    <row r="15464" ht="14.25" customHeight="1">
      <c r="A15464" s="4"/>
      <c r="B15464" s="4"/>
    </row>
    <row r="15465" ht="14.25" customHeight="1">
      <c r="A15465" s="4"/>
      <c r="B15465" s="4"/>
    </row>
    <row r="15466" ht="14.25" customHeight="1">
      <c r="A15466" s="4"/>
      <c r="B15466" s="4"/>
    </row>
    <row r="15467" ht="14.25" customHeight="1">
      <c r="A15467" s="4"/>
      <c r="B15467" s="4"/>
    </row>
    <row r="15468" ht="14.25" customHeight="1">
      <c r="A15468" s="4"/>
      <c r="B15468" s="4"/>
    </row>
    <row r="15469" ht="14.25" customHeight="1">
      <c r="A15469" s="4"/>
      <c r="B15469" s="4"/>
    </row>
    <row r="15470" ht="14.25" customHeight="1">
      <c r="A15470" s="4"/>
      <c r="B15470" s="4"/>
    </row>
    <row r="15471" ht="14.25" customHeight="1">
      <c r="A15471" s="4"/>
      <c r="B15471" s="4"/>
    </row>
    <row r="15472" ht="14.25" customHeight="1">
      <c r="A15472" s="4"/>
      <c r="B15472" s="4"/>
    </row>
    <row r="15473" ht="14.25" customHeight="1">
      <c r="A15473" s="4"/>
      <c r="B15473" s="4"/>
    </row>
    <row r="15474" ht="14.25" customHeight="1">
      <c r="A15474" s="4"/>
      <c r="B15474" s="4"/>
    </row>
    <row r="15475" ht="14.25" customHeight="1">
      <c r="A15475" s="4"/>
      <c r="B15475" s="4"/>
    </row>
    <row r="15476" ht="14.25" customHeight="1">
      <c r="A15476" s="4"/>
      <c r="B15476" s="4"/>
    </row>
    <row r="15477" ht="14.25" customHeight="1">
      <c r="A15477" s="4"/>
      <c r="B15477" s="4"/>
    </row>
    <row r="15478" ht="14.25" customHeight="1">
      <c r="A15478" s="4"/>
      <c r="B15478" s="4"/>
    </row>
    <row r="15479" ht="14.25" customHeight="1">
      <c r="A15479" s="4"/>
      <c r="B15479" s="4"/>
    </row>
    <row r="15480" ht="14.25" customHeight="1">
      <c r="A15480" s="4"/>
      <c r="B15480" s="4"/>
    </row>
    <row r="15481" ht="14.25" customHeight="1">
      <c r="A15481" s="4"/>
      <c r="B15481" s="4"/>
    </row>
    <row r="15482" ht="14.25" customHeight="1">
      <c r="A15482" s="4"/>
      <c r="B15482" s="4"/>
    </row>
    <row r="15483" ht="14.25" customHeight="1">
      <c r="A15483" s="4"/>
      <c r="B15483" s="4"/>
    </row>
    <row r="15484" ht="14.25" customHeight="1">
      <c r="A15484" s="4"/>
      <c r="B15484" s="4"/>
    </row>
    <row r="15485" ht="14.25" customHeight="1">
      <c r="A15485" s="4"/>
      <c r="B15485" s="4"/>
    </row>
    <row r="15486" ht="14.25" customHeight="1">
      <c r="A15486" s="4"/>
      <c r="B15486" s="4"/>
    </row>
    <row r="15487" ht="14.25" customHeight="1">
      <c r="A15487" s="4"/>
      <c r="B15487" s="4"/>
    </row>
    <row r="15488" ht="14.25" customHeight="1">
      <c r="A15488" s="4"/>
      <c r="B15488" s="4"/>
    </row>
    <row r="15489" ht="14.25" customHeight="1">
      <c r="A15489" s="4"/>
      <c r="B15489" s="4"/>
    </row>
    <row r="15490" ht="14.25" customHeight="1">
      <c r="A15490" s="4"/>
      <c r="B15490" s="4"/>
    </row>
    <row r="15491" ht="14.25" customHeight="1">
      <c r="A15491" s="4"/>
      <c r="B15491" s="4"/>
    </row>
    <row r="15492" ht="14.25" customHeight="1">
      <c r="A15492" s="4"/>
      <c r="B15492" s="4"/>
    </row>
    <row r="15493" ht="14.25" customHeight="1">
      <c r="A15493" s="4"/>
      <c r="B15493" s="4"/>
    </row>
    <row r="15494" ht="14.25" customHeight="1">
      <c r="A15494" s="4"/>
      <c r="B15494" s="4"/>
    </row>
    <row r="15495" ht="14.25" customHeight="1">
      <c r="A15495" s="4"/>
      <c r="B15495" s="4"/>
    </row>
    <row r="15496" ht="14.25" customHeight="1">
      <c r="A15496" s="4"/>
      <c r="B15496" s="4"/>
    </row>
    <row r="15497" ht="14.25" customHeight="1">
      <c r="A15497" s="4"/>
      <c r="B15497" s="4"/>
    </row>
    <row r="15498" ht="14.25" customHeight="1">
      <c r="A15498" s="4"/>
      <c r="B15498" s="4"/>
    </row>
    <row r="15499" ht="14.25" customHeight="1">
      <c r="A15499" s="4"/>
      <c r="B15499" s="4"/>
    </row>
    <row r="15500" ht="14.25" customHeight="1">
      <c r="A15500" s="4"/>
      <c r="B15500" s="4"/>
    </row>
    <row r="15501" ht="14.25" customHeight="1">
      <c r="A15501" s="4"/>
      <c r="B15501" s="4"/>
    </row>
    <row r="15502" ht="14.25" customHeight="1">
      <c r="A15502" s="4"/>
      <c r="B15502" s="4"/>
    </row>
    <row r="15503" ht="14.25" customHeight="1">
      <c r="A15503" s="4"/>
      <c r="B15503" s="4"/>
    </row>
    <row r="15504" ht="14.25" customHeight="1">
      <c r="A15504" s="4"/>
      <c r="B15504" s="4"/>
    </row>
    <row r="15505" ht="14.25" customHeight="1">
      <c r="A15505" s="4"/>
      <c r="B15505" s="4"/>
    </row>
    <row r="15506" ht="14.25" customHeight="1">
      <c r="A15506" s="4"/>
      <c r="B15506" s="4"/>
    </row>
    <row r="15507" ht="14.25" customHeight="1">
      <c r="A15507" s="4"/>
      <c r="B15507" s="4"/>
    </row>
    <row r="15508" ht="14.25" customHeight="1">
      <c r="A15508" s="4"/>
      <c r="B15508" s="4"/>
    </row>
    <row r="15509" ht="14.25" customHeight="1">
      <c r="A15509" s="4"/>
      <c r="B15509" s="4"/>
    </row>
    <row r="15510" ht="14.25" customHeight="1">
      <c r="A15510" s="4"/>
      <c r="B15510" s="4"/>
    </row>
    <row r="15511" ht="14.25" customHeight="1">
      <c r="A15511" s="4"/>
      <c r="B15511" s="4"/>
    </row>
    <row r="15512" ht="14.25" customHeight="1">
      <c r="A15512" s="4"/>
      <c r="B15512" s="4"/>
    </row>
    <row r="15513" ht="14.25" customHeight="1">
      <c r="A15513" s="4"/>
      <c r="B15513" s="4"/>
    </row>
    <row r="15514" ht="14.25" customHeight="1">
      <c r="A15514" s="4"/>
      <c r="B15514" s="4"/>
    </row>
    <row r="15515" ht="14.25" customHeight="1">
      <c r="A15515" s="4"/>
      <c r="B15515" s="4"/>
    </row>
    <row r="15516" ht="14.25" customHeight="1">
      <c r="A15516" s="4"/>
      <c r="B15516" s="4"/>
    </row>
    <row r="15517" ht="14.25" customHeight="1">
      <c r="A15517" s="4"/>
      <c r="B15517" s="4"/>
    </row>
    <row r="15518" ht="14.25" customHeight="1">
      <c r="A15518" s="4"/>
      <c r="B15518" s="4"/>
    </row>
    <row r="15519" ht="14.25" customHeight="1">
      <c r="A15519" s="4"/>
      <c r="B15519" s="4"/>
    </row>
    <row r="15520" ht="14.25" customHeight="1">
      <c r="A15520" s="4"/>
      <c r="B15520" s="4"/>
    </row>
    <row r="15521" ht="14.25" customHeight="1">
      <c r="A15521" s="4"/>
      <c r="B15521" s="4"/>
    </row>
    <row r="15522" ht="14.25" customHeight="1">
      <c r="A15522" s="4"/>
      <c r="B15522" s="4"/>
    </row>
    <row r="15523" ht="14.25" customHeight="1">
      <c r="A15523" s="4"/>
      <c r="B15523" s="4"/>
    </row>
    <row r="15524" ht="14.25" customHeight="1">
      <c r="A15524" s="4"/>
      <c r="B15524" s="4"/>
    </row>
    <row r="15525" ht="14.25" customHeight="1">
      <c r="A15525" s="4"/>
      <c r="B15525" s="4"/>
    </row>
    <row r="15526" ht="14.25" customHeight="1">
      <c r="A15526" s="4"/>
      <c r="B15526" s="4"/>
    </row>
    <row r="15527" ht="14.25" customHeight="1">
      <c r="A15527" s="4"/>
      <c r="B15527" s="4"/>
    </row>
    <row r="15528" ht="14.25" customHeight="1">
      <c r="A15528" s="4"/>
      <c r="B15528" s="4"/>
    </row>
    <row r="15529" ht="14.25" customHeight="1">
      <c r="A15529" s="4"/>
      <c r="B15529" s="4"/>
    </row>
    <row r="15530" ht="14.25" customHeight="1">
      <c r="A15530" s="4"/>
      <c r="B15530" s="4"/>
    </row>
    <row r="15531" ht="14.25" customHeight="1">
      <c r="A15531" s="4"/>
      <c r="B15531" s="4"/>
    </row>
    <row r="15532" ht="14.25" customHeight="1">
      <c r="A15532" s="4"/>
      <c r="B15532" s="4"/>
    </row>
    <row r="15533" ht="14.25" customHeight="1">
      <c r="A15533" s="4"/>
      <c r="B15533" s="4"/>
    </row>
    <row r="15534" ht="14.25" customHeight="1">
      <c r="A15534" s="4"/>
      <c r="B15534" s="4"/>
    </row>
    <row r="15535" ht="14.25" customHeight="1">
      <c r="A15535" s="4"/>
      <c r="B15535" s="4"/>
    </row>
    <row r="15536" ht="14.25" customHeight="1">
      <c r="A15536" s="4"/>
      <c r="B15536" s="4"/>
    </row>
    <row r="15537" ht="14.25" customHeight="1">
      <c r="A15537" s="4"/>
      <c r="B15537" s="4"/>
    </row>
    <row r="15538" ht="14.25" customHeight="1">
      <c r="A15538" s="4"/>
      <c r="B15538" s="4"/>
    </row>
    <row r="15539" ht="14.25" customHeight="1">
      <c r="A15539" s="4"/>
      <c r="B15539" s="4"/>
    </row>
    <row r="15540" ht="14.25" customHeight="1">
      <c r="A15540" s="4"/>
      <c r="B15540" s="4"/>
    </row>
    <row r="15541" ht="14.25" customHeight="1">
      <c r="A15541" s="4"/>
      <c r="B15541" s="4"/>
    </row>
    <row r="15542" ht="14.25" customHeight="1">
      <c r="A15542" s="4"/>
      <c r="B15542" s="4"/>
    </row>
    <row r="15543" ht="14.25" customHeight="1">
      <c r="A15543" s="4"/>
      <c r="B15543" s="4"/>
    </row>
    <row r="15544" ht="14.25" customHeight="1">
      <c r="A15544" s="4"/>
      <c r="B15544" s="4"/>
    </row>
    <row r="15545" ht="14.25" customHeight="1">
      <c r="A15545" s="4"/>
      <c r="B15545" s="4"/>
    </row>
    <row r="15546" ht="14.25" customHeight="1">
      <c r="A15546" s="4"/>
      <c r="B15546" s="4"/>
    </row>
    <row r="15547" ht="14.25" customHeight="1">
      <c r="A15547" s="4"/>
      <c r="B15547" s="4"/>
    </row>
    <row r="15548" ht="14.25" customHeight="1">
      <c r="A15548" s="4"/>
      <c r="B15548" s="4"/>
    </row>
    <row r="15549" ht="14.25" customHeight="1">
      <c r="A15549" s="4"/>
      <c r="B15549" s="4"/>
    </row>
    <row r="15550" ht="14.25" customHeight="1">
      <c r="A15550" s="4"/>
      <c r="B15550" s="4"/>
    </row>
    <row r="15551" ht="14.25" customHeight="1">
      <c r="A15551" s="4"/>
      <c r="B15551" s="4"/>
    </row>
    <row r="15552" ht="14.25" customHeight="1">
      <c r="A15552" s="4"/>
      <c r="B15552" s="4"/>
    </row>
    <row r="15553" ht="14.25" customHeight="1">
      <c r="A15553" s="4"/>
      <c r="B15553" s="4"/>
    </row>
    <row r="15554" ht="14.25" customHeight="1">
      <c r="A15554" s="4"/>
      <c r="B15554" s="4"/>
    </row>
    <row r="15555" ht="14.25" customHeight="1">
      <c r="A15555" s="4"/>
      <c r="B15555" s="4"/>
    </row>
    <row r="15556" ht="14.25" customHeight="1">
      <c r="A15556" s="4"/>
      <c r="B15556" s="4"/>
    </row>
    <row r="15557" ht="14.25" customHeight="1">
      <c r="A15557" s="4"/>
      <c r="B15557" s="4"/>
    </row>
    <row r="15558" ht="14.25" customHeight="1">
      <c r="A15558" s="4"/>
      <c r="B15558" s="4"/>
    </row>
    <row r="15559" ht="14.25" customHeight="1">
      <c r="A15559" s="4"/>
      <c r="B15559" s="4"/>
    </row>
    <row r="15560" ht="14.25" customHeight="1">
      <c r="A15560" s="4"/>
      <c r="B15560" s="4"/>
    </row>
    <row r="15561" ht="14.25" customHeight="1">
      <c r="A15561" s="4"/>
      <c r="B15561" s="4"/>
    </row>
    <row r="15562" ht="14.25" customHeight="1">
      <c r="A15562" s="4"/>
      <c r="B15562" s="4"/>
    </row>
    <row r="15563" ht="14.25" customHeight="1">
      <c r="A15563" s="4"/>
      <c r="B15563" s="4"/>
    </row>
    <row r="15564" ht="14.25" customHeight="1">
      <c r="A15564" s="4"/>
      <c r="B15564" s="4"/>
    </row>
    <row r="15565" ht="14.25" customHeight="1">
      <c r="A15565" s="4"/>
      <c r="B15565" s="4"/>
    </row>
    <row r="15566" ht="14.25" customHeight="1">
      <c r="A15566" s="4"/>
      <c r="B15566" s="4"/>
    </row>
    <row r="15567" ht="14.25" customHeight="1">
      <c r="A15567" s="4"/>
      <c r="B15567" s="4"/>
    </row>
    <row r="15568" ht="14.25" customHeight="1">
      <c r="A15568" s="4"/>
      <c r="B15568" s="4"/>
    </row>
    <row r="15569" ht="14.25" customHeight="1">
      <c r="A15569" s="4"/>
      <c r="B15569" s="4"/>
    </row>
    <row r="15570" ht="14.25" customHeight="1">
      <c r="A15570" s="4"/>
      <c r="B15570" s="4"/>
    </row>
    <row r="15571" ht="14.25" customHeight="1">
      <c r="A15571" s="4"/>
      <c r="B15571" s="4"/>
    </row>
    <row r="15572" ht="14.25" customHeight="1">
      <c r="A15572" s="4"/>
      <c r="B15572" s="4"/>
    </row>
    <row r="15573" ht="14.25" customHeight="1">
      <c r="A15573" s="4"/>
      <c r="B15573" s="4"/>
    </row>
    <row r="15574" ht="14.25" customHeight="1">
      <c r="A15574" s="4"/>
      <c r="B15574" s="4"/>
    </row>
    <row r="15575" ht="14.25" customHeight="1">
      <c r="A15575" s="4"/>
      <c r="B15575" s="4"/>
    </row>
    <row r="15576" ht="14.25" customHeight="1">
      <c r="A15576" s="4"/>
      <c r="B15576" s="4"/>
    </row>
    <row r="15577" ht="14.25" customHeight="1">
      <c r="A15577" s="4"/>
      <c r="B15577" s="4"/>
    </row>
    <row r="15578" ht="14.25" customHeight="1">
      <c r="A15578" s="4"/>
      <c r="B15578" s="4"/>
    </row>
    <row r="15579" ht="14.25" customHeight="1">
      <c r="A15579" s="4"/>
      <c r="B15579" s="4"/>
    </row>
    <row r="15580" ht="14.25" customHeight="1">
      <c r="A15580" s="4"/>
      <c r="B15580" s="4"/>
    </row>
    <row r="15581" ht="14.25" customHeight="1">
      <c r="A15581" s="4"/>
      <c r="B15581" s="4"/>
    </row>
    <row r="15582" ht="14.25" customHeight="1">
      <c r="A15582" s="4"/>
      <c r="B15582" s="4"/>
    </row>
    <row r="15583" ht="14.25" customHeight="1">
      <c r="A15583" s="4"/>
      <c r="B15583" s="4"/>
    </row>
    <row r="15584" ht="14.25" customHeight="1">
      <c r="A15584" s="4"/>
      <c r="B15584" s="4"/>
    </row>
    <row r="15585" ht="14.25" customHeight="1">
      <c r="A15585" s="4"/>
      <c r="B15585" s="4"/>
    </row>
    <row r="15586" ht="14.25" customHeight="1">
      <c r="A15586" s="4"/>
      <c r="B15586" s="4"/>
    </row>
    <row r="15587" ht="14.25" customHeight="1">
      <c r="A15587" s="4"/>
      <c r="B15587" s="4"/>
    </row>
    <row r="15588" ht="14.25" customHeight="1">
      <c r="A15588" s="4"/>
      <c r="B15588" s="4"/>
    </row>
    <row r="15589" ht="14.25" customHeight="1">
      <c r="A15589" s="4"/>
      <c r="B15589" s="4"/>
    </row>
    <row r="15590" ht="14.25" customHeight="1">
      <c r="A15590" s="4"/>
      <c r="B15590" s="4"/>
    </row>
    <row r="15591" ht="14.25" customHeight="1">
      <c r="A15591" s="4"/>
      <c r="B15591" s="4"/>
    </row>
    <row r="15592" ht="14.25" customHeight="1">
      <c r="A15592" s="4"/>
      <c r="B15592" s="4"/>
    </row>
    <row r="15593" ht="14.25" customHeight="1">
      <c r="A15593" s="4"/>
      <c r="B15593" s="4"/>
    </row>
    <row r="15594" ht="14.25" customHeight="1">
      <c r="A15594" s="4"/>
      <c r="B15594" s="4"/>
    </row>
    <row r="15595" ht="14.25" customHeight="1">
      <c r="A15595" s="4"/>
      <c r="B15595" s="4"/>
    </row>
    <row r="15596" ht="14.25" customHeight="1">
      <c r="A15596" s="4"/>
      <c r="B15596" s="4"/>
    </row>
    <row r="15597" ht="14.25" customHeight="1">
      <c r="A15597" s="4"/>
      <c r="B15597" s="4"/>
    </row>
    <row r="15598" ht="14.25" customHeight="1">
      <c r="A15598" s="4"/>
      <c r="B15598" s="4"/>
    </row>
    <row r="15599" ht="14.25" customHeight="1">
      <c r="A15599" s="4"/>
      <c r="B15599" s="4"/>
    </row>
    <row r="15600" ht="14.25" customHeight="1">
      <c r="A15600" s="4"/>
      <c r="B15600" s="4"/>
    </row>
    <row r="15601" ht="14.25" customHeight="1">
      <c r="A15601" s="4"/>
      <c r="B15601" s="4"/>
    </row>
    <row r="15602" ht="14.25" customHeight="1">
      <c r="A15602" s="4"/>
      <c r="B15602" s="4"/>
    </row>
    <row r="15603" ht="14.25" customHeight="1">
      <c r="A15603" s="4"/>
      <c r="B15603" s="4"/>
    </row>
    <row r="15604" ht="14.25" customHeight="1">
      <c r="A15604" s="4"/>
      <c r="B15604" s="4"/>
    </row>
    <row r="15605" ht="14.25" customHeight="1">
      <c r="A15605" s="4"/>
      <c r="B15605" s="4"/>
    </row>
    <row r="15606" ht="14.25" customHeight="1">
      <c r="A15606" s="4"/>
      <c r="B15606" s="4"/>
    </row>
    <row r="15607" ht="14.25" customHeight="1">
      <c r="A15607" s="4"/>
      <c r="B15607" s="4"/>
    </row>
    <row r="15608" ht="14.25" customHeight="1">
      <c r="A15608" s="4"/>
      <c r="B15608" s="4"/>
    </row>
    <row r="15609" ht="14.25" customHeight="1">
      <c r="A15609" s="4"/>
      <c r="B15609" s="4"/>
    </row>
    <row r="15610" ht="14.25" customHeight="1">
      <c r="A15610" s="4"/>
      <c r="B15610" s="4"/>
    </row>
    <row r="15611" ht="14.25" customHeight="1">
      <c r="A15611" s="4"/>
      <c r="B15611" s="4"/>
    </row>
    <row r="15612" ht="14.25" customHeight="1">
      <c r="A15612" s="4"/>
      <c r="B15612" s="4"/>
    </row>
    <row r="15613" ht="14.25" customHeight="1">
      <c r="A15613" s="4"/>
      <c r="B15613" s="4"/>
    </row>
    <row r="15614" ht="14.25" customHeight="1">
      <c r="A15614" s="4"/>
      <c r="B15614" s="4"/>
    </row>
    <row r="15615" ht="14.25" customHeight="1">
      <c r="A15615" s="4"/>
      <c r="B15615" s="4"/>
    </row>
    <row r="15616" ht="14.25" customHeight="1">
      <c r="A15616" s="4"/>
      <c r="B15616" s="4"/>
    </row>
    <row r="15617" ht="14.25" customHeight="1">
      <c r="A15617" s="4"/>
      <c r="B15617" s="4"/>
    </row>
    <row r="15618" ht="14.25" customHeight="1">
      <c r="A15618" s="4"/>
      <c r="B15618" s="4"/>
    </row>
    <row r="15619" ht="14.25" customHeight="1">
      <c r="A15619" s="4"/>
      <c r="B15619" s="4"/>
    </row>
    <row r="15620" ht="14.25" customHeight="1">
      <c r="A15620" s="4"/>
      <c r="B15620" s="4"/>
    </row>
    <row r="15621" ht="14.25" customHeight="1">
      <c r="A15621" s="4"/>
      <c r="B15621" s="4"/>
    </row>
    <row r="15622" ht="14.25" customHeight="1">
      <c r="A15622" s="4"/>
      <c r="B15622" s="4"/>
    </row>
    <row r="15623" ht="14.25" customHeight="1">
      <c r="A15623" s="4"/>
      <c r="B15623" s="4"/>
    </row>
    <row r="15624" ht="14.25" customHeight="1">
      <c r="A15624" s="4"/>
      <c r="B15624" s="4"/>
    </row>
    <row r="15625" ht="14.25" customHeight="1">
      <c r="A15625" s="4"/>
      <c r="B15625" s="4"/>
    </row>
    <row r="15626" ht="14.25" customHeight="1">
      <c r="A15626" s="4"/>
      <c r="B15626" s="4"/>
    </row>
    <row r="15627" ht="14.25" customHeight="1">
      <c r="A15627" s="4"/>
      <c r="B15627" s="4"/>
    </row>
    <row r="15628" ht="14.25" customHeight="1">
      <c r="A15628" s="4"/>
      <c r="B15628" s="4"/>
    </row>
    <row r="15629" ht="14.25" customHeight="1">
      <c r="A15629" s="4"/>
      <c r="B15629" s="4"/>
    </row>
    <row r="15630" ht="14.25" customHeight="1">
      <c r="A15630" s="4"/>
      <c r="B15630" s="4"/>
    </row>
    <row r="15631" ht="14.25" customHeight="1">
      <c r="A15631" s="4"/>
      <c r="B15631" s="4"/>
    </row>
    <row r="15632" ht="14.25" customHeight="1">
      <c r="A15632" s="4"/>
      <c r="B15632" s="4"/>
    </row>
    <row r="15633" ht="14.25" customHeight="1">
      <c r="A15633" s="4"/>
      <c r="B15633" s="4"/>
    </row>
    <row r="15634" ht="14.25" customHeight="1">
      <c r="A15634" s="4"/>
      <c r="B15634" s="4"/>
    </row>
    <row r="15635" ht="14.25" customHeight="1">
      <c r="A15635" s="4"/>
      <c r="B15635" s="4"/>
    </row>
    <row r="15636" ht="14.25" customHeight="1">
      <c r="A15636" s="4"/>
      <c r="B15636" s="4"/>
    </row>
    <row r="15637" ht="14.25" customHeight="1">
      <c r="A15637" s="4"/>
      <c r="B15637" s="4"/>
    </row>
    <row r="15638" ht="14.25" customHeight="1">
      <c r="A15638" s="4"/>
      <c r="B15638" s="4"/>
    </row>
    <row r="15639" ht="14.25" customHeight="1">
      <c r="A15639" s="4"/>
      <c r="B15639" s="4"/>
    </row>
    <row r="15640" ht="14.25" customHeight="1">
      <c r="A15640" s="4"/>
      <c r="B15640" s="4"/>
    </row>
    <row r="15641" ht="14.25" customHeight="1">
      <c r="A15641" s="4"/>
      <c r="B15641" s="4"/>
    </row>
    <row r="15642" ht="14.25" customHeight="1">
      <c r="A15642" s="4"/>
      <c r="B15642" s="4"/>
    </row>
    <row r="15643" ht="14.25" customHeight="1">
      <c r="A15643" s="4"/>
      <c r="B15643" s="4"/>
    </row>
    <row r="15644" ht="14.25" customHeight="1">
      <c r="A15644" s="4"/>
      <c r="B15644" s="4"/>
    </row>
    <row r="15645" ht="14.25" customHeight="1">
      <c r="A15645" s="4"/>
      <c r="B15645" s="4"/>
    </row>
    <row r="15646" ht="14.25" customHeight="1">
      <c r="A15646" s="4"/>
      <c r="B15646" s="4"/>
    </row>
    <row r="15647" ht="14.25" customHeight="1">
      <c r="A15647" s="4"/>
      <c r="B15647" s="4"/>
    </row>
    <row r="15648" ht="14.25" customHeight="1">
      <c r="A15648" s="4"/>
      <c r="B15648" s="4"/>
    </row>
    <row r="15649" ht="14.25" customHeight="1">
      <c r="A15649" s="4"/>
      <c r="B15649" s="4"/>
    </row>
    <row r="15650" ht="14.25" customHeight="1">
      <c r="A15650" s="4"/>
      <c r="B15650" s="4"/>
    </row>
    <row r="15651" ht="14.25" customHeight="1">
      <c r="A15651" s="4"/>
      <c r="B15651" s="4"/>
    </row>
    <row r="15652" ht="14.25" customHeight="1">
      <c r="A15652" s="4"/>
      <c r="B15652" s="4"/>
    </row>
    <row r="15653" ht="14.25" customHeight="1">
      <c r="A15653" s="4"/>
      <c r="B15653" s="4"/>
    </row>
    <row r="15654" ht="14.25" customHeight="1">
      <c r="A15654" s="4"/>
      <c r="B15654" s="4"/>
    </row>
    <row r="15655" ht="14.25" customHeight="1">
      <c r="A15655" s="4"/>
      <c r="B15655" s="4"/>
    </row>
    <row r="15656" ht="14.25" customHeight="1">
      <c r="A15656" s="4"/>
      <c r="B15656" s="4"/>
    </row>
    <row r="15657" ht="14.25" customHeight="1">
      <c r="A15657" s="4"/>
      <c r="B15657" s="4"/>
    </row>
    <row r="15658" ht="14.25" customHeight="1">
      <c r="A15658" s="4"/>
      <c r="B15658" s="4"/>
    </row>
    <row r="15659" ht="14.25" customHeight="1">
      <c r="A15659" s="4"/>
      <c r="B15659" s="4"/>
    </row>
    <row r="15660" ht="14.25" customHeight="1">
      <c r="A15660" s="4"/>
      <c r="B15660" s="4"/>
    </row>
    <row r="15661" ht="14.25" customHeight="1">
      <c r="A15661" s="4"/>
      <c r="B15661" s="4"/>
    </row>
    <row r="15662" ht="14.25" customHeight="1">
      <c r="A15662" s="4"/>
      <c r="B15662" s="4"/>
    </row>
    <row r="15663" ht="14.25" customHeight="1">
      <c r="A15663" s="4"/>
      <c r="B15663" s="4"/>
    </row>
    <row r="15664" ht="14.25" customHeight="1">
      <c r="A15664" s="4"/>
      <c r="B15664" s="4"/>
    </row>
    <row r="15665" ht="14.25" customHeight="1">
      <c r="A15665" s="4"/>
      <c r="B15665" s="4"/>
    </row>
    <row r="15666" ht="14.25" customHeight="1">
      <c r="A15666" s="4"/>
      <c r="B15666" s="4"/>
    </row>
    <row r="15667" ht="14.25" customHeight="1">
      <c r="A15667" s="4"/>
      <c r="B15667" s="4"/>
    </row>
    <row r="15668" ht="14.25" customHeight="1">
      <c r="A15668" s="4"/>
      <c r="B15668" s="4"/>
    </row>
    <row r="15669" ht="14.25" customHeight="1">
      <c r="A15669" s="4"/>
      <c r="B15669" s="4"/>
    </row>
    <row r="15670" ht="14.25" customHeight="1">
      <c r="A15670" s="4"/>
      <c r="B15670" s="4"/>
    </row>
    <row r="15671" ht="14.25" customHeight="1">
      <c r="A15671" s="4"/>
      <c r="B15671" s="4"/>
    </row>
    <row r="15672" ht="14.25" customHeight="1">
      <c r="A15672" s="4"/>
      <c r="B15672" s="4"/>
    </row>
    <row r="15673" ht="14.25" customHeight="1">
      <c r="A15673" s="4"/>
      <c r="B15673" s="4"/>
    </row>
    <row r="15674" ht="14.25" customHeight="1">
      <c r="A15674" s="4"/>
      <c r="B15674" s="4"/>
    </row>
    <row r="15675" ht="14.25" customHeight="1">
      <c r="A15675" s="4"/>
      <c r="B15675" s="4"/>
    </row>
    <row r="15676" ht="14.25" customHeight="1">
      <c r="A15676" s="4"/>
      <c r="B15676" s="4"/>
    </row>
    <row r="15677" ht="14.25" customHeight="1">
      <c r="A15677" s="4"/>
      <c r="B15677" s="4"/>
    </row>
    <row r="15678" ht="14.25" customHeight="1">
      <c r="A15678" s="4"/>
      <c r="B15678" s="4"/>
    </row>
    <row r="15679" ht="14.25" customHeight="1">
      <c r="A15679" s="4"/>
      <c r="B15679" s="4"/>
    </row>
    <row r="15680" ht="14.25" customHeight="1">
      <c r="A15680" s="4"/>
      <c r="B15680" s="4"/>
    </row>
    <row r="15681" ht="14.25" customHeight="1">
      <c r="A15681" s="4"/>
      <c r="B15681" s="4"/>
    </row>
    <row r="15682" ht="14.25" customHeight="1">
      <c r="A15682" s="4"/>
      <c r="B15682" s="4"/>
    </row>
    <row r="15683" ht="14.25" customHeight="1">
      <c r="A15683" s="4"/>
      <c r="B15683" s="4"/>
    </row>
    <row r="15684" ht="14.25" customHeight="1">
      <c r="A15684" s="4"/>
      <c r="B15684" s="4"/>
    </row>
    <row r="15685" ht="14.25" customHeight="1">
      <c r="A15685" s="4"/>
      <c r="B15685" s="4"/>
    </row>
    <row r="15686" ht="14.25" customHeight="1">
      <c r="A15686" s="4"/>
      <c r="B15686" s="4"/>
    </row>
    <row r="15687" ht="14.25" customHeight="1">
      <c r="A15687" s="4"/>
      <c r="B15687" s="4"/>
    </row>
    <row r="15688" ht="14.25" customHeight="1">
      <c r="A15688" s="4"/>
      <c r="B15688" s="4"/>
    </row>
    <row r="15689" ht="14.25" customHeight="1">
      <c r="A15689" s="4"/>
      <c r="B15689" s="4"/>
    </row>
    <row r="15690" ht="14.25" customHeight="1">
      <c r="A15690" s="4"/>
      <c r="B15690" s="4"/>
    </row>
    <row r="15691" ht="14.25" customHeight="1">
      <c r="A15691" s="4"/>
      <c r="B15691" s="4"/>
    </row>
    <row r="15692" ht="14.25" customHeight="1">
      <c r="A15692" s="4"/>
      <c r="B15692" s="4"/>
    </row>
    <row r="15693" ht="14.25" customHeight="1">
      <c r="A15693" s="4"/>
      <c r="B15693" s="4"/>
    </row>
    <row r="15694" ht="14.25" customHeight="1">
      <c r="A15694" s="4"/>
      <c r="B15694" s="4"/>
    </row>
    <row r="15695" ht="14.25" customHeight="1">
      <c r="A15695" s="4"/>
      <c r="B15695" s="4"/>
    </row>
    <row r="15696" ht="14.25" customHeight="1">
      <c r="A15696" s="4"/>
      <c r="B15696" s="4"/>
    </row>
    <row r="15697" ht="14.25" customHeight="1">
      <c r="A15697" s="4"/>
      <c r="B15697" s="4"/>
    </row>
    <row r="15698" ht="14.25" customHeight="1">
      <c r="A15698" s="4"/>
      <c r="B15698" s="4"/>
    </row>
    <row r="15699" ht="14.25" customHeight="1">
      <c r="A15699" s="4"/>
      <c r="B15699" s="4"/>
    </row>
    <row r="15700" ht="14.25" customHeight="1">
      <c r="A15700" s="4"/>
      <c r="B15700" s="4"/>
    </row>
    <row r="15701" ht="14.25" customHeight="1">
      <c r="A15701" s="4"/>
      <c r="B15701" s="4"/>
    </row>
    <row r="15702" ht="14.25" customHeight="1">
      <c r="A15702" s="4"/>
      <c r="B15702" s="4"/>
    </row>
    <row r="15703" ht="14.25" customHeight="1">
      <c r="A15703" s="4"/>
      <c r="B15703" s="4"/>
    </row>
    <row r="15704" ht="14.25" customHeight="1">
      <c r="A15704" s="4"/>
      <c r="B15704" s="4"/>
    </row>
    <row r="15705" ht="14.25" customHeight="1">
      <c r="A15705" s="4"/>
      <c r="B15705" s="4"/>
    </row>
    <row r="15706" ht="14.25" customHeight="1">
      <c r="A15706" s="4"/>
      <c r="B15706" s="4"/>
    </row>
    <row r="15707" ht="14.25" customHeight="1">
      <c r="A15707" s="4"/>
      <c r="B15707" s="4"/>
    </row>
    <row r="15708" ht="14.25" customHeight="1">
      <c r="A15708" s="4"/>
      <c r="B15708" s="4"/>
    </row>
    <row r="15709" ht="14.25" customHeight="1">
      <c r="A15709" s="4"/>
      <c r="B15709" s="4"/>
    </row>
    <row r="15710" ht="14.25" customHeight="1">
      <c r="A15710" s="4"/>
      <c r="B15710" s="4"/>
    </row>
    <row r="15711" ht="14.25" customHeight="1">
      <c r="A15711" s="4"/>
      <c r="B15711" s="4"/>
    </row>
    <row r="15712" ht="14.25" customHeight="1">
      <c r="A15712" s="4"/>
      <c r="B15712" s="4"/>
    </row>
    <row r="15713" ht="14.25" customHeight="1">
      <c r="A15713" s="4"/>
      <c r="B15713" s="4"/>
    </row>
    <row r="15714" ht="14.25" customHeight="1">
      <c r="A15714" s="4"/>
      <c r="B15714" s="4"/>
    </row>
    <row r="15715" ht="14.25" customHeight="1">
      <c r="A15715" s="4"/>
      <c r="B15715" s="4"/>
    </row>
    <row r="15716" ht="14.25" customHeight="1">
      <c r="A15716" s="4"/>
      <c r="B15716" s="4"/>
    </row>
    <row r="15717" ht="14.25" customHeight="1">
      <c r="A15717" s="4"/>
      <c r="B15717" s="4"/>
    </row>
    <row r="15718" ht="14.25" customHeight="1">
      <c r="A15718" s="4"/>
      <c r="B15718" s="4"/>
    </row>
    <row r="15719" ht="14.25" customHeight="1">
      <c r="A15719" s="4"/>
      <c r="B15719" s="4"/>
    </row>
    <row r="15720" ht="14.25" customHeight="1">
      <c r="A15720" s="4"/>
      <c r="B15720" s="4"/>
    </row>
    <row r="15721" ht="14.25" customHeight="1">
      <c r="A15721" s="4"/>
      <c r="B15721" s="4"/>
    </row>
    <row r="15722" ht="14.25" customHeight="1">
      <c r="A15722" s="4"/>
      <c r="B15722" s="4"/>
    </row>
    <row r="15723" ht="14.25" customHeight="1">
      <c r="A15723" s="4"/>
      <c r="B15723" s="4"/>
    </row>
    <row r="15724" ht="14.25" customHeight="1">
      <c r="A15724" s="4"/>
      <c r="B15724" s="4"/>
    </row>
    <row r="15725" ht="14.25" customHeight="1">
      <c r="A15725" s="4"/>
      <c r="B15725" s="4"/>
    </row>
    <row r="15726" ht="14.25" customHeight="1">
      <c r="A15726" s="4"/>
      <c r="B15726" s="4"/>
    </row>
    <row r="15727" ht="14.25" customHeight="1">
      <c r="A15727" s="4"/>
      <c r="B15727" s="4"/>
    </row>
    <row r="15728" ht="14.25" customHeight="1">
      <c r="A15728" s="4"/>
      <c r="B15728" s="4"/>
    </row>
    <row r="15729" ht="14.25" customHeight="1">
      <c r="A15729" s="4"/>
      <c r="B15729" s="4"/>
    </row>
    <row r="15730" ht="14.25" customHeight="1">
      <c r="A15730" s="4"/>
      <c r="B15730" s="4"/>
    </row>
    <row r="15731" ht="14.25" customHeight="1">
      <c r="A15731" s="4"/>
      <c r="B15731" s="4"/>
    </row>
    <row r="15732" ht="14.25" customHeight="1">
      <c r="A15732" s="4"/>
      <c r="B15732" s="4"/>
    </row>
    <row r="15733" ht="14.25" customHeight="1">
      <c r="A15733" s="4"/>
      <c r="B15733" s="4"/>
    </row>
    <row r="15734" ht="14.25" customHeight="1">
      <c r="A15734" s="4"/>
      <c r="B15734" s="4"/>
    </row>
    <row r="15735" ht="14.25" customHeight="1">
      <c r="A15735" s="4"/>
      <c r="B15735" s="4"/>
    </row>
    <row r="15736" ht="14.25" customHeight="1">
      <c r="A15736" s="4"/>
      <c r="B15736" s="4"/>
    </row>
    <row r="15737" ht="14.25" customHeight="1">
      <c r="A15737" s="4"/>
      <c r="B15737" s="4"/>
    </row>
    <row r="15738" ht="14.25" customHeight="1">
      <c r="A15738" s="4"/>
      <c r="B15738" s="4"/>
    </row>
    <row r="15739" ht="14.25" customHeight="1">
      <c r="A15739" s="4"/>
      <c r="B15739" s="4"/>
    </row>
    <row r="15740" ht="14.25" customHeight="1">
      <c r="A15740" s="4"/>
      <c r="B15740" s="4"/>
    </row>
    <row r="15741" ht="14.25" customHeight="1">
      <c r="A15741" s="4"/>
      <c r="B15741" s="4"/>
    </row>
    <row r="15742" ht="14.25" customHeight="1">
      <c r="A15742" s="4"/>
      <c r="B15742" s="4"/>
    </row>
    <row r="15743" ht="14.25" customHeight="1">
      <c r="A15743" s="4"/>
      <c r="B15743" s="4"/>
    </row>
    <row r="15744" ht="14.25" customHeight="1">
      <c r="A15744" s="4"/>
      <c r="B15744" s="4"/>
    </row>
    <row r="15745" ht="14.25" customHeight="1">
      <c r="A15745" s="4"/>
      <c r="B15745" s="4"/>
    </row>
    <row r="15746" ht="14.25" customHeight="1">
      <c r="A15746" s="4"/>
      <c r="B15746" s="4"/>
    </row>
    <row r="15747" ht="14.25" customHeight="1">
      <c r="A15747" s="4"/>
      <c r="B15747" s="4"/>
    </row>
    <row r="15748" ht="14.25" customHeight="1">
      <c r="A15748" s="4"/>
      <c r="B15748" s="4"/>
    </row>
    <row r="15749" ht="14.25" customHeight="1">
      <c r="A15749" s="4"/>
      <c r="B15749" s="4"/>
    </row>
    <row r="15750" ht="14.25" customHeight="1">
      <c r="A15750" s="4"/>
      <c r="B15750" s="4"/>
    </row>
    <row r="15751" ht="14.25" customHeight="1">
      <c r="A15751" s="4"/>
      <c r="B15751" s="4"/>
    </row>
    <row r="15752" ht="14.25" customHeight="1">
      <c r="A15752" s="4"/>
      <c r="B15752" s="4"/>
    </row>
    <row r="15753" ht="14.25" customHeight="1">
      <c r="A15753" s="4"/>
      <c r="B15753" s="4"/>
    </row>
    <row r="15754" ht="14.25" customHeight="1">
      <c r="A15754" s="4"/>
      <c r="B15754" s="4"/>
    </row>
    <row r="15755" ht="14.25" customHeight="1">
      <c r="A15755" s="4"/>
      <c r="B15755" s="4"/>
    </row>
    <row r="15756" ht="14.25" customHeight="1">
      <c r="A15756" s="4"/>
      <c r="B15756" s="4"/>
    </row>
    <row r="15757" ht="14.25" customHeight="1">
      <c r="A15757" s="4"/>
      <c r="B15757" s="4"/>
    </row>
    <row r="15758" ht="14.25" customHeight="1">
      <c r="A15758" s="4"/>
      <c r="B15758" s="4"/>
    </row>
    <row r="15759" ht="14.25" customHeight="1">
      <c r="A15759" s="4"/>
      <c r="B15759" s="4"/>
    </row>
    <row r="15760" ht="14.25" customHeight="1">
      <c r="A15760" s="4"/>
      <c r="B15760" s="4"/>
    </row>
    <row r="15761" ht="14.25" customHeight="1">
      <c r="A15761" s="4"/>
      <c r="B15761" s="4"/>
    </row>
    <row r="15762" ht="14.25" customHeight="1">
      <c r="A15762" s="4"/>
      <c r="B15762" s="4"/>
    </row>
    <row r="15763" ht="14.25" customHeight="1">
      <c r="A15763" s="4"/>
      <c r="B15763" s="4"/>
    </row>
    <row r="15764" ht="14.25" customHeight="1">
      <c r="A15764" s="4"/>
      <c r="B15764" s="4"/>
    </row>
    <row r="15765" ht="14.25" customHeight="1">
      <c r="A15765" s="4"/>
      <c r="B15765" s="4"/>
    </row>
    <row r="15766" ht="14.25" customHeight="1">
      <c r="A15766" s="4"/>
      <c r="B15766" s="4"/>
    </row>
    <row r="15767" ht="14.25" customHeight="1">
      <c r="A15767" s="4"/>
      <c r="B15767" s="4"/>
    </row>
    <row r="15768" ht="14.25" customHeight="1">
      <c r="A15768" s="4"/>
      <c r="B15768" s="4"/>
    </row>
    <row r="15769" ht="14.25" customHeight="1">
      <c r="A15769" s="4"/>
      <c r="B15769" s="4"/>
    </row>
    <row r="15770" ht="14.25" customHeight="1">
      <c r="A15770" s="4"/>
      <c r="B15770" s="4"/>
    </row>
    <row r="15771" ht="14.25" customHeight="1">
      <c r="A15771" s="4"/>
      <c r="B15771" s="4"/>
    </row>
    <row r="15772" ht="14.25" customHeight="1">
      <c r="A15772" s="4"/>
      <c r="B15772" s="4"/>
    </row>
    <row r="15773" ht="14.25" customHeight="1">
      <c r="A15773" s="4"/>
      <c r="B15773" s="4"/>
    </row>
    <row r="15774" ht="14.25" customHeight="1">
      <c r="A15774" s="4"/>
      <c r="B15774" s="4"/>
    </row>
    <row r="15775" ht="14.25" customHeight="1">
      <c r="A15775" s="4"/>
      <c r="B15775" s="4"/>
    </row>
    <row r="15776" ht="14.25" customHeight="1">
      <c r="A15776" s="4"/>
      <c r="B15776" s="4"/>
    </row>
    <row r="15777" ht="14.25" customHeight="1">
      <c r="A15777" s="4"/>
      <c r="B15777" s="4"/>
    </row>
    <row r="15778" ht="14.25" customHeight="1">
      <c r="A15778" s="4"/>
      <c r="B15778" s="4"/>
    </row>
    <row r="15779" ht="14.25" customHeight="1">
      <c r="A15779" s="4"/>
      <c r="B15779" s="4"/>
    </row>
    <row r="15780" ht="14.25" customHeight="1">
      <c r="A15780" s="4"/>
      <c r="B15780" s="4"/>
    </row>
    <row r="15781" ht="14.25" customHeight="1">
      <c r="A15781" s="4"/>
      <c r="B15781" s="4"/>
    </row>
    <row r="15782" ht="14.25" customHeight="1">
      <c r="A15782" s="4"/>
      <c r="B15782" s="4"/>
    </row>
    <row r="15783" ht="14.25" customHeight="1">
      <c r="A15783" s="4"/>
      <c r="B15783" s="4"/>
    </row>
    <row r="15784" ht="14.25" customHeight="1">
      <c r="A15784" s="4"/>
      <c r="B15784" s="4"/>
    </row>
    <row r="15785" ht="14.25" customHeight="1">
      <c r="A15785" s="4"/>
      <c r="B15785" s="4"/>
    </row>
    <row r="15786" ht="14.25" customHeight="1">
      <c r="A15786" s="4"/>
      <c r="B15786" s="4"/>
    </row>
    <row r="15787" ht="14.25" customHeight="1">
      <c r="A15787" s="4"/>
      <c r="B15787" s="4"/>
    </row>
    <row r="15788" ht="14.25" customHeight="1">
      <c r="A15788" s="4"/>
      <c r="B15788" s="4"/>
    </row>
    <row r="15789" ht="14.25" customHeight="1">
      <c r="A15789" s="4"/>
      <c r="B15789" s="4"/>
    </row>
    <row r="15790" ht="14.25" customHeight="1">
      <c r="A15790" s="4"/>
      <c r="B15790" s="4"/>
    </row>
    <row r="15791" ht="14.25" customHeight="1">
      <c r="A15791" s="4"/>
      <c r="B15791" s="4"/>
    </row>
    <row r="15792" ht="14.25" customHeight="1">
      <c r="A15792" s="4"/>
      <c r="B15792" s="4"/>
    </row>
    <row r="15793" ht="14.25" customHeight="1">
      <c r="A15793" s="4"/>
      <c r="B15793" s="4"/>
    </row>
    <row r="15794" ht="14.25" customHeight="1">
      <c r="A15794" s="4"/>
      <c r="B15794" s="4"/>
    </row>
    <row r="15795" ht="14.25" customHeight="1">
      <c r="A15795" s="4"/>
      <c r="B15795" s="4"/>
    </row>
    <row r="15796" ht="14.25" customHeight="1">
      <c r="A15796" s="4"/>
      <c r="B15796" s="4"/>
    </row>
    <row r="15797" ht="14.25" customHeight="1">
      <c r="A15797" s="4"/>
      <c r="B15797" s="4"/>
    </row>
    <row r="15798" ht="14.25" customHeight="1">
      <c r="A15798" s="4"/>
      <c r="B15798" s="4"/>
    </row>
    <row r="15799" ht="14.25" customHeight="1">
      <c r="A15799" s="4"/>
      <c r="B15799" s="4"/>
    </row>
    <row r="15800" ht="14.25" customHeight="1">
      <c r="A15800" s="4"/>
      <c r="B15800" s="4"/>
    </row>
    <row r="15801" ht="14.25" customHeight="1">
      <c r="A15801" s="4"/>
      <c r="B15801" s="4"/>
    </row>
    <row r="15802" ht="14.25" customHeight="1">
      <c r="A15802" s="4"/>
      <c r="B15802" s="4"/>
    </row>
    <row r="15803" ht="14.25" customHeight="1">
      <c r="A15803" s="4"/>
      <c r="B15803" s="4"/>
    </row>
    <row r="15804" ht="14.25" customHeight="1">
      <c r="A15804" s="4"/>
      <c r="B15804" s="4"/>
    </row>
    <row r="15805" ht="14.25" customHeight="1">
      <c r="A15805" s="4"/>
      <c r="B15805" s="4"/>
    </row>
    <row r="15806" ht="14.25" customHeight="1">
      <c r="A15806" s="4"/>
      <c r="B15806" s="4"/>
    </row>
    <row r="15807" ht="14.25" customHeight="1">
      <c r="A15807" s="4"/>
      <c r="B15807" s="4"/>
    </row>
    <row r="15808" ht="14.25" customHeight="1">
      <c r="A15808" s="4"/>
      <c r="B15808" s="4"/>
    </row>
    <row r="15809" ht="14.25" customHeight="1">
      <c r="A15809" s="4"/>
      <c r="B15809" s="4"/>
    </row>
    <row r="15810" ht="14.25" customHeight="1">
      <c r="A15810" s="4"/>
      <c r="B15810" s="4"/>
    </row>
    <row r="15811" ht="14.25" customHeight="1">
      <c r="A15811" s="4"/>
      <c r="B15811" s="4"/>
    </row>
    <row r="15812" ht="14.25" customHeight="1">
      <c r="A15812" s="4"/>
      <c r="B15812" s="4"/>
    </row>
    <row r="15813" ht="14.25" customHeight="1">
      <c r="A15813" s="4"/>
      <c r="B15813" s="4"/>
    </row>
    <row r="15814" ht="14.25" customHeight="1">
      <c r="A15814" s="4"/>
      <c r="B15814" s="4"/>
    </row>
    <row r="15815" ht="14.25" customHeight="1">
      <c r="A15815" s="4"/>
      <c r="B15815" s="4"/>
    </row>
    <row r="15816" ht="14.25" customHeight="1">
      <c r="A15816" s="4"/>
      <c r="B15816" s="4"/>
    </row>
    <row r="15817" ht="14.25" customHeight="1">
      <c r="A15817" s="4"/>
      <c r="B15817" s="4"/>
    </row>
    <row r="15818" ht="14.25" customHeight="1">
      <c r="A15818" s="4"/>
      <c r="B15818" s="4"/>
    </row>
    <row r="15819" ht="14.25" customHeight="1">
      <c r="A15819" s="4"/>
      <c r="B15819" s="4"/>
    </row>
    <row r="15820" ht="14.25" customHeight="1">
      <c r="A15820" s="4"/>
      <c r="B15820" s="4"/>
    </row>
    <row r="15821" ht="14.25" customHeight="1">
      <c r="A15821" s="4"/>
      <c r="B15821" s="4"/>
    </row>
    <row r="15822" ht="14.25" customHeight="1">
      <c r="A15822" s="4"/>
      <c r="B15822" s="4"/>
    </row>
    <row r="15823" ht="14.25" customHeight="1">
      <c r="A15823" s="4"/>
      <c r="B15823" s="4"/>
    </row>
    <row r="15824" ht="14.25" customHeight="1">
      <c r="A15824" s="4"/>
      <c r="B15824" s="4"/>
    </row>
    <row r="15825" ht="14.25" customHeight="1">
      <c r="A15825" s="4"/>
      <c r="B15825" s="4"/>
    </row>
    <row r="15826" ht="14.25" customHeight="1">
      <c r="A15826" s="4"/>
      <c r="B15826" s="4"/>
    </row>
    <row r="15827" ht="14.25" customHeight="1">
      <c r="A15827" s="4"/>
      <c r="B15827" s="4"/>
    </row>
    <row r="15828" ht="14.25" customHeight="1">
      <c r="A15828" s="4"/>
      <c r="B15828" s="4"/>
    </row>
    <row r="15829" ht="14.25" customHeight="1">
      <c r="A15829" s="4"/>
      <c r="B15829" s="4"/>
    </row>
    <row r="15830" ht="14.25" customHeight="1">
      <c r="A15830" s="4"/>
      <c r="B15830" s="4"/>
    </row>
    <row r="15831" ht="14.25" customHeight="1">
      <c r="A15831" s="4"/>
      <c r="B15831" s="4"/>
    </row>
    <row r="15832" ht="14.25" customHeight="1">
      <c r="A15832" s="4"/>
      <c r="B15832" s="4"/>
    </row>
    <row r="15833" ht="14.25" customHeight="1">
      <c r="A15833" s="4"/>
      <c r="B15833" s="4"/>
    </row>
    <row r="15834" ht="14.25" customHeight="1">
      <c r="A15834" s="4"/>
      <c r="B15834" s="4"/>
    </row>
    <row r="15835" ht="14.25" customHeight="1">
      <c r="A15835" s="4"/>
      <c r="B15835" s="4"/>
    </row>
    <row r="15836" ht="14.25" customHeight="1">
      <c r="A15836" s="4"/>
      <c r="B15836" s="4"/>
    </row>
    <row r="15837" ht="14.25" customHeight="1">
      <c r="A15837" s="4"/>
      <c r="B15837" s="4"/>
    </row>
    <row r="15838" ht="14.25" customHeight="1">
      <c r="A15838" s="4"/>
      <c r="B15838" s="4"/>
    </row>
    <row r="15839" ht="14.25" customHeight="1">
      <c r="A15839" s="4"/>
      <c r="B15839" s="4"/>
    </row>
    <row r="15840" ht="14.25" customHeight="1">
      <c r="A15840" s="4"/>
      <c r="B15840" s="4"/>
    </row>
    <row r="15841" ht="14.25" customHeight="1">
      <c r="A15841" s="4"/>
      <c r="B15841" s="4"/>
    </row>
    <row r="15842" ht="14.25" customHeight="1">
      <c r="A15842" s="4"/>
      <c r="B15842" s="4"/>
    </row>
    <row r="15843" ht="14.25" customHeight="1">
      <c r="A15843" s="4"/>
      <c r="B15843" s="4"/>
    </row>
    <row r="15844" ht="14.25" customHeight="1">
      <c r="A15844" s="4"/>
      <c r="B15844" s="4"/>
    </row>
    <row r="15845" ht="14.25" customHeight="1">
      <c r="A15845" s="4"/>
      <c r="B15845" s="4"/>
    </row>
    <row r="15846" ht="14.25" customHeight="1">
      <c r="A15846" s="4"/>
      <c r="B15846" s="4"/>
    </row>
    <row r="15847" ht="14.25" customHeight="1">
      <c r="A15847" s="4"/>
      <c r="B15847" s="4"/>
    </row>
    <row r="15848" ht="14.25" customHeight="1">
      <c r="A15848" s="4"/>
      <c r="B15848" s="4"/>
    </row>
    <row r="15849" ht="14.25" customHeight="1">
      <c r="A15849" s="4"/>
      <c r="B15849" s="4"/>
    </row>
    <row r="15850" ht="14.25" customHeight="1">
      <c r="A15850" s="4"/>
      <c r="B15850" s="4"/>
    </row>
    <row r="15851" ht="14.25" customHeight="1">
      <c r="A15851" s="4"/>
      <c r="B15851" s="4"/>
    </row>
    <row r="15852" ht="14.25" customHeight="1">
      <c r="A15852" s="4"/>
      <c r="B15852" s="4"/>
    </row>
    <row r="15853" ht="14.25" customHeight="1">
      <c r="A15853" s="4"/>
      <c r="B15853" s="4"/>
    </row>
    <row r="15854" ht="14.25" customHeight="1">
      <c r="A15854" s="4"/>
      <c r="B15854" s="4"/>
    </row>
    <row r="15855" ht="14.25" customHeight="1">
      <c r="A15855" s="4"/>
      <c r="B15855" s="4"/>
    </row>
    <row r="15856" ht="14.25" customHeight="1">
      <c r="A15856" s="4"/>
      <c r="B15856" s="4"/>
    </row>
    <row r="15857" ht="14.25" customHeight="1">
      <c r="A15857" s="4"/>
      <c r="B15857" s="4"/>
    </row>
    <row r="15858" ht="14.25" customHeight="1">
      <c r="A15858" s="4"/>
      <c r="B15858" s="4"/>
    </row>
    <row r="15859" ht="14.25" customHeight="1">
      <c r="A15859" s="4"/>
      <c r="B15859" s="4"/>
    </row>
    <row r="15860" ht="14.25" customHeight="1">
      <c r="A15860" s="4"/>
      <c r="B15860" s="4"/>
    </row>
    <row r="15861" ht="14.25" customHeight="1">
      <c r="A15861" s="4"/>
      <c r="B15861" s="4"/>
    </row>
    <row r="15862" ht="14.25" customHeight="1">
      <c r="A15862" s="4"/>
      <c r="B15862" s="4"/>
    </row>
    <row r="15863" ht="14.25" customHeight="1">
      <c r="A15863" s="4"/>
      <c r="B15863" s="4"/>
    </row>
    <row r="15864" ht="14.25" customHeight="1">
      <c r="A15864" s="4"/>
      <c r="B15864" s="4"/>
    </row>
    <row r="15865" ht="14.25" customHeight="1">
      <c r="A15865" s="4"/>
      <c r="B15865" s="4"/>
    </row>
    <row r="15866" ht="14.25" customHeight="1">
      <c r="A15866" s="4"/>
      <c r="B15866" s="4"/>
    </row>
    <row r="15867" ht="14.25" customHeight="1">
      <c r="A15867" s="4"/>
      <c r="B15867" s="4"/>
    </row>
    <row r="15868" ht="14.25" customHeight="1">
      <c r="A15868" s="4"/>
      <c r="B15868" s="4"/>
    </row>
    <row r="15869" ht="14.25" customHeight="1">
      <c r="A15869" s="4"/>
      <c r="B15869" s="4"/>
    </row>
    <row r="15870" ht="14.25" customHeight="1">
      <c r="A15870" s="4"/>
      <c r="B15870" s="4"/>
    </row>
    <row r="15871" ht="14.25" customHeight="1">
      <c r="A15871" s="4"/>
      <c r="B15871" s="4"/>
    </row>
    <row r="15872" ht="14.25" customHeight="1">
      <c r="A15872" s="4"/>
      <c r="B15872" s="4"/>
    </row>
    <row r="15873" ht="14.25" customHeight="1">
      <c r="A15873" s="4"/>
      <c r="B15873" s="4"/>
    </row>
    <row r="15874" ht="14.25" customHeight="1">
      <c r="A15874" s="4"/>
      <c r="B15874" s="4"/>
    </row>
    <row r="15875" ht="14.25" customHeight="1">
      <c r="A15875" s="4"/>
      <c r="B15875" s="4"/>
    </row>
    <row r="15876" ht="14.25" customHeight="1">
      <c r="A15876" s="4"/>
      <c r="B15876" s="4"/>
    </row>
    <row r="15877" ht="14.25" customHeight="1">
      <c r="A15877" s="4"/>
      <c r="B15877" s="4"/>
    </row>
    <row r="15878" ht="14.25" customHeight="1">
      <c r="A15878" s="4"/>
      <c r="B15878" s="4"/>
    </row>
    <row r="15879" ht="14.25" customHeight="1">
      <c r="A15879" s="4"/>
      <c r="B15879" s="4"/>
    </row>
    <row r="15880" ht="14.25" customHeight="1">
      <c r="A15880" s="4"/>
      <c r="B15880" s="4"/>
    </row>
    <row r="15881" ht="14.25" customHeight="1">
      <c r="A15881" s="4"/>
      <c r="B15881" s="4"/>
    </row>
    <row r="15882" ht="14.25" customHeight="1">
      <c r="A15882" s="4"/>
      <c r="B15882" s="4"/>
    </row>
    <row r="15883" ht="14.25" customHeight="1">
      <c r="A15883" s="4"/>
      <c r="B15883" s="4"/>
    </row>
    <row r="15884" ht="14.25" customHeight="1">
      <c r="A15884" s="4"/>
      <c r="B15884" s="4"/>
    </row>
    <row r="15885" ht="14.25" customHeight="1">
      <c r="A15885" s="4"/>
      <c r="B15885" s="4"/>
    </row>
    <row r="15886" ht="14.25" customHeight="1">
      <c r="A15886" s="4"/>
      <c r="B15886" s="4"/>
    </row>
    <row r="15887" ht="14.25" customHeight="1">
      <c r="A15887" s="4"/>
      <c r="B15887" s="4"/>
    </row>
    <row r="15888" ht="14.25" customHeight="1">
      <c r="A15888" s="4"/>
      <c r="B15888" s="4"/>
    </row>
    <row r="15889" ht="14.25" customHeight="1">
      <c r="A15889" s="4"/>
      <c r="B15889" s="4"/>
    </row>
    <row r="15890" ht="14.25" customHeight="1">
      <c r="A15890" s="4"/>
      <c r="B15890" s="4"/>
    </row>
    <row r="15891" ht="14.25" customHeight="1">
      <c r="A15891" s="4"/>
      <c r="B15891" s="4"/>
    </row>
    <row r="15892" ht="14.25" customHeight="1">
      <c r="A15892" s="4"/>
      <c r="B15892" s="4"/>
    </row>
    <row r="15893" ht="14.25" customHeight="1">
      <c r="A15893" s="4"/>
      <c r="B15893" s="4"/>
    </row>
    <row r="15894" ht="14.25" customHeight="1">
      <c r="A15894" s="4"/>
      <c r="B15894" s="4"/>
    </row>
    <row r="15895" ht="14.25" customHeight="1">
      <c r="A15895" s="4"/>
      <c r="B15895" s="4"/>
    </row>
    <row r="15896" ht="14.25" customHeight="1">
      <c r="A15896" s="4"/>
      <c r="B15896" s="4"/>
    </row>
    <row r="15897" ht="14.25" customHeight="1">
      <c r="A15897" s="4"/>
      <c r="B15897" s="4"/>
    </row>
    <row r="15898" ht="14.25" customHeight="1">
      <c r="A15898" s="4"/>
      <c r="B15898" s="4"/>
    </row>
    <row r="15899" ht="14.25" customHeight="1">
      <c r="A15899" s="4"/>
      <c r="B15899" s="4"/>
    </row>
    <row r="15900" ht="14.25" customHeight="1">
      <c r="A15900" s="4"/>
      <c r="B15900" s="4"/>
    </row>
    <row r="15901" ht="14.25" customHeight="1">
      <c r="A15901" s="4"/>
      <c r="B15901" s="4"/>
    </row>
    <row r="15902" ht="14.25" customHeight="1">
      <c r="A15902" s="4"/>
      <c r="B15902" s="4"/>
    </row>
    <row r="15903" ht="14.25" customHeight="1">
      <c r="A15903" s="4"/>
      <c r="B15903" s="4"/>
    </row>
    <row r="15904" ht="14.25" customHeight="1">
      <c r="A15904" s="4"/>
      <c r="B15904" s="4"/>
    </row>
    <row r="15905" ht="14.25" customHeight="1">
      <c r="A15905" s="4"/>
      <c r="B15905" s="4"/>
    </row>
    <row r="15906" ht="14.25" customHeight="1">
      <c r="A15906" s="4"/>
      <c r="B15906" s="4"/>
    </row>
    <row r="15907" ht="14.25" customHeight="1">
      <c r="A15907" s="4"/>
      <c r="B15907" s="4"/>
    </row>
    <row r="15908" ht="14.25" customHeight="1">
      <c r="A15908" s="4"/>
      <c r="B15908" s="4"/>
    </row>
    <row r="15909" ht="14.25" customHeight="1">
      <c r="A15909" s="4"/>
      <c r="B15909" s="4"/>
    </row>
    <row r="15910" ht="14.25" customHeight="1">
      <c r="A15910" s="4"/>
      <c r="B15910" s="4"/>
    </row>
    <row r="15911" ht="14.25" customHeight="1">
      <c r="A15911" s="4"/>
      <c r="B15911" s="4"/>
    </row>
    <row r="15912" ht="14.25" customHeight="1">
      <c r="A15912" s="4"/>
      <c r="B15912" s="4"/>
    </row>
    <row r="15913" ht="14.25" customHeight="1">
      <c r="A15913" s="4"/>
      <c r="B15913" s="4"/>
    </row>
    <row r="15914" ht="14.25" customHeight="1">
      <c r="A15914" s="4"/>
      <c r="B15914" s="4"/>
    </row>
    <row r="15915" ht="14.25" customHeight="1">
      <c r="A15915" s="4"/>
      <c r="B15915" s="4"/>
    </row>
    <row r="15916" ht="14.25" customHeight="1">
      <c r="A15916" s="4"/>
      <c r="B15916" s="4"/>
    </row>
    <row r="15917" ht="14.25" customHeight="1">
      <c r="A15917" s="4"/>
      <c r="B15917" s="4"/>
    </row>
    <row r="15918" ht="14.25" customHeight="1">
      <c r="A15918" s="4"/>
      <c r="B15918" s="4"/>
    </row>
    <row r="15919" ht="14.25" customHeight="1">
      <c r="A15919" s="4"/>
      <c r="B15919" s="4"/>
    </row>
    <row r="15920" ht="14.25" customHeight="1">
      <c r="A15920" s="4"/>
      <c r="B15920" s="4"/>
    </row>
    <row r="15921" ht="14.25" customHeight="1">
      <c r="A15921" s="4"/>
      <c r="B15921" s="4"/>
    </row>
    <row r="15922" ht="14.25" customHeight="1">
      <c r="A15922" s="4"/>
      <c r="B15922" s="4"/>
    </row>
    <row r="15923" ht="14.25" customHeight="1">
      <c r="A15923" s="4"/>
      <c r="B15923" s="4"/>
    </row>
    <row r="15924" ht="14.25" customHeight="1">
      <c r="A15924" s="4"/>
      <c r="B15924" s="4"/>
    </row>
    <row r="15925" ht="14.25" customHeight="1">
      <c r="A15925" s="4"/>
      <c r="B15925" s="4"/>
    </row>
    <row r="15926" ht="14.25" customHeight="1">
      <c r="A15926" s="4"/>
      <c r="B15926" s="4"/>
    </row>
    <row r="15927" ht="14.25" customHeight="1">
      <c r="A15927" s="4"/>
      <c r="B15927" s="4"/>
    </row>
    <row r="15928" ht="14.25" customHeight="1">
      <c r="A15928" s="4"/>
      <c r="B15928" s="4"/>
    </row>
    <row r="15929" ht="14.25" customHeight="1">
      <c r="A15929" s="4"/>
      <c r="B15929" s="4"/>
    </row>
    <row r="15930" ht="14.25" customHeight="1">
      <c r="A15930" s="4"/>
      <c r="B15930" s="4"/>
    </row>
    <row r="15931" ht="14.25" customHeight="1">
      <c r="A15931" s="4"/>
      <c r="B15931" s="4"/>
    </row>
    <row r="15932" ht="14.25" customHeight="1">
      <c r="A15932" s="4"/>
      <c r="B15932" s="4"/>
    </row>
    <row r="15933" ht="14.25" customHeight="1">
      <c r="A15933" s="4"/>
      <c r="B15933" s="4"/>
    </row>
    <row r="15934" ht="14.25" customHeight="1">
      <c r="A15934" s="4"/>
      <c r="B15934" s="4"/>
    </row>
    <row r="15935" ht="14.25" customHeight="1">
      <c r="A15935" s="4"/>
      <c r="B15935" s="4"/>
    </row>
    <row r="15936" ht="14.25" customHeight="1">
      <c r="A15936" s="4"/>
      <c r="B15936" s="4"/>
    </row>
    <row r="15937" ht="14.25" customHeight="1">
      <c r="A15937" s="4"/>
      <c r="B15937" s="4"/>
    </row>
    <row r="15938" ht="14.25" customHeight="1">
      <c r="A15938" s="4"/>
      <c r="B15938" s="4"/>
    </row>
    <row r="15939" ht="14.25" customHeight="1">
      <c r="A15939" s="4"/>
      <c r="B15939" s="4"/>
    </row>
    <row r="15940" ht="14.25" customHeight="1">
      <c r="A15940" s="4"/>
      <c r="B15940" s="4"/>
    </row>
    <row r="15941" ht="14.25" customHeight="1">
      <c r="A15941" s="4"/>
      <c r="B15941" s="4"/>
    </row>
    <row r="15942" ht="14.25" customHeight="1">
      <c r="A15942" s="4"/>
      <c r="B15942" s="4"/>
    </row>
    <row r="15943" ht="14.25" customHeight="1">
      <c r="A15943" s="4"/>
      <c r="B15943" s="4"/>
    </row>
    <row r="15944" ht="14.25" customHeight="1">
      <c r="A15944" s="4"/>
      <c r="B15944" s="4"/>
    </row>
    <row r="15945" ht="14.25" customHeight="1">
      <c r="A15945" s="4"/>
      <c r="B15945" s="4"/>
    </row>
    <row r="15946" ht="14.25" customHeight="1">
      <c r="A15946" s="4"/>
      <c r="B15946" s="4"/>
    </row>
    <row r="15947" ht="14.25" customHeight="1">
      <c r="A15947" s="4"/>
      <c r="B15947" s="4"/>
    </row>
    <row r="15948" ht="14.25" customHeight="1">
      <c r="A15948" s="4"/>
      <c r="B15948" s="4"/>
    </row>
    <row r="15949" ht="14.25" customHeight="1">
      <c r="A15949" s="4"/>
      <c r="B15949" s="4"/>
    </row>
    <row r="15950" ht="14.25" customHeight="1">
      <c r="A15950" s="4"/>
      <c r="B15950" s="4"/>
    </row>
    <row r="15951" ht="14.25" customHeight="1">
      <c r="A15951" s="4"/>
      <c r="B15951" s="4"/>
    </row>
    <row r="15952" ht="14.25" customHeight="1">
      <c r="A15952" s="4"/>
      <c r="B15952" s="4"/>
    </row>
    <row r="15953" ht="14.25" customHeight="1">
      <c r="A15953" s="4"/>
      <c r="B15953" s="4"/>
    </row>
    <row r="15954" ht="14.25" customHeight="1">
      <c r="A15954" s="4"/>
      <c r="B15954" s="4"/>
    </row>
    <row r="15955" ht="14.25" customHeight="1">
      <c r="A15955" s="4"/>
      <c r="B15955" s="4"/>
    </row>
    <row r="15956" ht="14.25" customHeight="1">
      <c r="A15956" s="4"/>
      <c r="B15956" s="4"/>
    </row>
    <row r="15957" ht="14.25" customHeight="1">
      <c r="A15957" s="4"/>
      <c r="B15957" s="4"/>
    </row>
    <row r="15958" ht="14.25" customHeight="1">
      <c r="A15958" s="4"/>
      <c r="B15958" s="4"/>
    </row>
    <row r="15959" ht="14.25" customHeight="1">
      <c r="A15959" s="4"/>
      <c r="B15959" s="4"/>
    </row>
    <row r="15960" ht="14.25" customHeight="1">
      <c r="A15960" s="4"/>
      <c r="B15960" s="4"/>
    </row>
    <row r="15961" ht="14.25" customHeight="1">
      <c r="A15961" s="4"/>
      <c r="B15961" s="4"/>
    </row>
    <row r="15962" ht="14.25" customHeight="1">
      <c r="A15962" s="4"/>
      <c r="B15962" s="4"/>
    </row>
    <row r="15963" ht="14.25" customHeight="1">
      <c r="A15963" s="4"/>
      <c r="B15963" s="4"/>
    </row>
    <row r="15964" ht="14.25" customHeight="1">
      <c r="A15964" s="4"/>
      <c r="B15964" s="4"/>
    </row>
    <row r="15965" ht="14.25" customHeight="1">
      <c r="A15965" s="4"/>
      <c r="B15965" s="4"/>
    </row>
    <row r="15966" ht="14.25" customHeight="1">
      <c r="A15966" s="4"/>
      <c r="B15966" s="4"/>
    </row>
    <row r="15967" ht="14.25" customHeight="1">
      <c r="A15967" s="4"/>
      <c r="B15967" s="4"/>
    </row>
    <row r="15968" ht="14.25" customHeight="1">
      <c r="A15968" s="4"/>
      <c r="B15968" s="4"/>
    </row>
    <row r="15969" ht="14.25" customHeight="1">
      <c r="A15969" s="4"/>
      <c r="B15969" s="4"/>
    </row>
    <row r="15970" ht="14.25" customHeight="1">
      <c r="A15970" s="4"/>
      <c r="B15970" s="4"/>
    </row>
    <row r="15971" ht="14.25" customHeight="1">
      <c r="A15971" s="4"/>
      <c r="B15971" s="4"/>
    </row>
    <row r="15972" ht="14.25" customHeight="1">
      <c r="A15972" s="4"/>
      <c r="B15972" s="4"/>
    </row>
    <row r="15973" ht="14.25" customHeight="1">
      <c r="A15973" s="4"/>
      <c r="B15973" s="4"/>
    </row>
    <row r="15974" ht="14.25" customHeight="1">
      <c r="A15974" s="4"/>
      <c r="B15974" s="4"/>
    </row>
    <row r="15975" ht="14.25" customHeight="1">
      <c r="A15975" s="4"/>
      <c r="B15975" s="4"/>
    </row>
    <row r="15976" ht="14.25" customHeight="1">
      <c r="A15976" s="4"/>
      <c r="B15976" s="4"/>
    </row>
    <row r="15977" ht="14.25" customHeight="1">
      <c r="A15977" s="4"/>
      <c r="B15977" s="4"/>
    </row>
    <row r="15978" ht="14.25" customHeight="1">
      <c r="A15978" s="4"/>
      <c r="B15978" s="4"/>
    </row>
    <row r="15979" ht="14.25" customHeight="1">
      <c r="A15979" s="4"/>
      <c r="B15979" s="4"/>
    </row>
    <row r="15980" ht="14.25" customHeight="1">
      <c r="A15980" s="4"/>
      <c r="B15980" s="4"/>
    </row>
    <row r="15981" ht="14.25" customHeight="1">
      <c r="A15981" s="4"/>
      <c r="B15981" s="4"/>
    </row>
    <row r="15982" ht="14.25" customHeight="1">
      <c r="A15982" s="4"/>
      <c r="B15982" s="4"/>
    </row>
    <row r="15983" ht="14.25" customHeight="1">
      <c r="A15983" s="4"/>
      <c r="B15983" s="4"/>
    </row>
    <row r="15984" ht="14.25" customHeight="1">
      <c r="A15984" s="4"/>
      <c r="B15984" s="4"/>
    </row>
    <row r="15985" ht="14.25" customHeight="1">
      <c r="A15985" s="4"/>
      <c r="B15985" s="4"/>
    </row>
    <row r="15986" ht="14.25" customHeight="1">
      <c r="A15986" s="4"/>
      <c r="B15986" s="4"/>
    </row>
    <row r="15987" ht="14.25" customHeight="1">
      <c r="A15987" s="4"/>
      <c r="B15987" s="4"/>
    </row>
    <row r="15988" ht="14.25" customHeight="1">
      <c r="A15988" s="4"/>
      <c r="B15988" s="4"/>
    </row>
    <row r="15989" ht="14.25" customHeight="1">
      <c r="A15989" s="4"/>
      <c r="B15989" s="4"/>
    </row>
    <row r="15990" ht="14.25" customHeight="1">
      <c r="A15990" s="4"/>
      <c r="B15990" s="4"/>
    </row>
    <row r="15991" ht="14.25" customHeight="1">
      <c r="A15991" s="4"/>
      <c r="B15991" s="4"/>
    </row>
    <row r="15992" ht="14.25" customHeight="1">
      <c r="A15992" s="4"/>
      <c r="B15992" s="4"/>
    </row>
    <row r="15993" ht="14.25" customHeight="1">
      <c r="A15993" s="4"/>
      <c r="B15993" s="4"/>
    </row>
    <row r="15994" ht="14.25" customHeight="1">
      <c r="A15994" s="4"/>
      <c r="B15994" s="4"/>
    </row>
    <row r="15995" ht="14.25" customHeight="1">
      <c r="A15995" s="4"/>
      <c r="B15995" s="4"/>
    </row>
    <row r="15996" ht="14.25" customHeight="1">
      <c r="A15996" s="4"/>
      <c r="B15996" s="4"/>
    </row>
    <row r="15997" ht="14.25" customHeight="1">
      <c r="A15997" s="4"/>
      <c r="B15997" s="4"/>
    </row>
    <row r="15998" ht="14.25" customHeight="1">
      <c r="A15998" s="4"/>
      <c r="B15998" s="4"/>
    </row>
    <row r="15999" ht="14.25" customHeight="1">
      <c r="A15999" s="4"/>
      <c r="B15999" s="4"/>
    </row>
    <row r="16000" ht="14.25" customHeight="1">
      <c r="A16000" s="4"/>
      <c r="B16000" s="4"/>
    </row>
    <row r="16001" ht="14.25" customHeight="1">
      <c r="A16001" s="4"/>
      <c r="B16001" s="4"/>
    </row>
    <row r="16002" ht="14.25" customHeight="1">
      <c r="A16002" s="4"/>
      <c r="B16002" s="4"/>
    </row>
    <row r="16003" ht="14.25" customHeight="1">
      <c r="A16003" s="4"/>
      <c r="B16003" s="4"/>
    </row>
    <row r="16004" ht="14.25" customHeight="1">
      <c r="A16004" s="4"/>
      <c r="B16004" s="4"/>
    </row>
    <row r="16005" ht="14.25" customHeight="1">
      <c r="A16005" s="4"/>
      <c r="B16005" s="4"/>
    </row>
    <row r="16006" ht="14.25" customHeight="1">
      <c r="A16006" s="4"/>
      <c r="B16006" s="4"/>
    </row>
    <row r="16007" ht="14.25" customHeight="1">
      <c r="A16007" s="4"/>
      <c r="B16007" s="4"/>
    </row>
    <row r="16008" ht="14.25" customHeight="1">
      <c r="A16008" s="4"/>
      <c r="B16008" s="4"/>
    </row>
    <row r="16009" ht="14.25" customHeight="1">
      <c r="A16009" s="4"/>
      <c r="B16009" s="4"/>
    </row>
    <row r="16010" ht="14.25" customHeight="1">
      <c r="A16010" s="4"/>
      <c r="B16010" s="4"/>
    </row>
    <row r="16011" ht="14.25" customHeight="1">
      <c r="A16011" s="4"/>
      <c r="B16011" s="4"/>
    </row>
    <row r="16012" ht="14.25" customHeight="1">
      <c r="A16012" s="4"/>
      <c r="B16012" s="4"/>
    </row>
    <row r="16013" ht="14.25" customHeight="1">
      <c r="A16013" s="4"/>
      <c r="B16013" s="4"/>
    </row>
    <row r="16014" ht="14.25" customHeight="1">
      <c r="A16014" s="4"/>
      <c r="B16014" s="4"/>
    </row>
    <row r="16015" ht="14.25" customHeight="1">
      <c r="A16015" s="4"/>
      <c r="B16015" s="4"/>
    </row>
    <row r="16016" ht="14.25" customHeight="1">
      <c r="A16016" s="4"/>
      <c r="B16016" s="4"/>
    </row>
    <row r="16017" ht="14.25" customHeight="1">
      <c r="A16017" s="4"/>
      <c r="B16017" s="4"/>
    </row>
    <row r="16018" ht="14.25" customHeight="1">
      <c r="A16018" s="4"/>
      <c r="B16018" s="4"/>
    </row>
    <row r="16019" ht="14.25" customHeight="1">
      <c r="A16019" s="4"/>
      <c r="B16019" s="4"/>
    </row>
    <row r="16020" ht="14.25" customHeight="1">
      <c r="A16020" s="4"/>
      <c r="B16020" s="4"/>
    </row>
    <row r="16021" ht="14.25" customHeight="1">
      <c r="A16021" s="4"/>
      <c r="B16021" s="4"/>
    </row>
    <row r="16022" ht="14.25" customHeight="1">
      <c r="A16022" s="4"/>
      <c r="B16022" s="4"/>
    </row>
    <row r="16023" ht="14.25" customHeight="1">
      <c r="A16023" s="4"/>
      <c r="B16023" s="4"/>
    </row>
    <row r="16024" ht="14.25" customHeight="1">
      <c r="A16024" s="4"/>
      <c r="B16024" s="4"/>
    </row>
    <row r="16025" ht="14.25" customHeight="1">
      <c r="A16025" s="4"/>
      <c r="B16025" s="4"/>
    </row>
    <row r="16026" ht="14.25" customHeight="1">
      <c r="A16026" s="4"/>
      <c r="B16026" s="4"/>
    </row>
    <row r="16027" ht="14.25" customHeight="1">
      <c r="A16027" s="4"/>
      <c r="B16027" s="4"/>
    </row>
    <row r="16028" ht="14.25" customHeight="1">
      <c r="A16028" s="4"/>
      <c r="B16028" s="4"/>
    </row>
    <row r="16029" ht="14.25" customHeight="1">
      <c r="A16029" s="4"/>
      <c r="B16029" s="4"/>
    </row>
    <row r="16030" ht="14.25" customHeight="1">
      <c r="A16030" s="4"/>
      <c r="B16030" s="4"/>
    </row>
    <row r="16031" ht="14.25" customHeight="1">
      <c r="A16031" s="4"/>
      <c r="B16031" s="4"/>
    </row>
    <row r="16032" ht="14.25" customHeight="1">
      <c r="A16032" s="4"/>
      <c r="B16032" s="4"/>
    </row>
    <row r="16033" ht="14.25" customHeight="1">
      <c r="A16033" s="4"/>
      <c r="B16033" s="4"/>
    </row>
    <row r="16034" ht="14.25" customHeight="1">
      <c r="A16034" s="4"/>
      <c r="B16034" s="4"/>
    </row>
    <row r="16035" ht="14.25" customHeight="1">
      <c r="A16035" s="4"/>
      <c r="B16035" s="4"/>
    </row>
    <row r="16036" ht="14.25" customHeight="1">
      <c r="A16036" s="4"/>
      <c r="B16036" s="4"/>
    </row>
    <row r="16037" ht="14.25" customHeight="1">
      <c r="A16037" s="4"/>
      <c r="B16037" s="4"/>
    </row>
    <row r="16038" ht="14.25" customHeight="1">
      <c r="A16038" s="4"/>
      <c r="B16038" s="4"/>
    </row>
    <row r="16039" ht="14.25" customHeight="1">
      <c r="A16039" s="4"/>
      <c r="B16039" s="4"/>
    </row>
    <row r="16040" ht="14.25" customHeight="1">
      <c r="A16040" s="4"/>
      <c r="B16040" s="4"/>
    </row>
    <row r="16041" ht="14.25" customHeight="1">
      <c r="A16041" s="4"/>
      <c r="B16041" s="4"/>
    </row>
    <row r="16042" ht="14.25" customHeight="1">
      <c r="A16042" s="4"/>
      <c r="B16042" s="4"/>
    </row>
    <row r="16043" ht="14.25" customHeight="1">
      <c r="A16043" s="4"/>
      <c r="B16043" s="4"/>
    </row>
    <row r="16044" ht="14.25" customHeight="1">
      <c r="A16044" s="4"/>
      <c r="B16044" s="4"/>
    </row>
    <row r="16045" ht="14.25" customHeight="1">
      <c r="A16045" s="4"/>
      <c r="B16045" s="4"/>
    </row>
    <row r="16046" ht="14.25" customHeight="1">
      <c r="A16046" s="4"/>
      <c r="B16046" s="4"/>
    </row>
    <row r="16047" ht="14.25" customHeight="1">
      <c r="A16047" s="4"/>
      <c r="B16047" s="4"/>
    </row>
    <row r="16048" ht="14.25" customHeight="1">
      <c r="A16048" s="4"/>
      <c r="B16048" s="4"/>
    </row>
    <row r="16049" ht="14.25" customHeight="1">
      <c r="A16049" s="4"/>
      <c r="B16049" s="4"/>
    </row>
    <row r="16050" ht="14.25" customHeight="1">
      <c r="A16050" s="4"/>
      <c r="B16050" s="4"/>
    </row>
    <row r="16051" ht="14.25" customHeight="1">
      <c r="A16051" s="4"/>
      <c r="B16051" s="4"/>
    </row>
    <row r="16052" ht="14.25" customHeight="1">
      <c r="A16052" s="4"/>
      <c r="B16052" s="4"/>
    </row>
    <row r="16053" ht="14.25" customHeight="1">
      <c r="A16053" s="4"/>
      <c r="B16053" s="4"/>
    </row>
    <row r="16054" ht="14.25" customHeight="1">
      <c r="A16054" s="4"/>
      <c r="B16054" s="4"/>
    </row>
    <row r="16055" ht="14.25" customHeight="1">
      <c r="A16055" s="4"/>
      <c r="B16055" s="4"/>
    </row>
    <row r="16056" ht="14.25" customHeight="1">
      <c r="A16056" s="4"/>
      <c r="B16056" s="4"/>
    </row>
    <row r="16057" ht="14.25" customHeight="1">
      <c r="A16057" s="4"/>
      <c r="B16057" s="4"/>
    </row>
    <row r="16058" ht="14.25" customHeight="1">
      <c r="A16058" s="4"/>
      <c r="B16058" s="4"/>
    </row>
    <row r="16059" ht="14.25" customHeight="1">
      <c r="A16059" s="4"/>
      <c r="B16059" s="4"/>
    </row>
    <row r="16060" ht="14.25" customHeight="1">
      <c r="A16060" s="4"/>
      <c r="B16060" s="4"/>
    </row>
    <row r="16061" ht="14.25" customHeight="1">
      <c r="A16061" s="4"/>
      <c r="B16061" s="4"/>
    </row>
    <row r="16062" ht="14.25" customHeight="1">
      <c r="A16062" s="4"/>
      <c r="B16062" s="4"/>
    </row>
    <row r="16063" ht="14.25" customHeight="1">
      <c r="A16063" s="4"/>
      <c r="B16063" s="4"/>
    </row>
    <row r="16064" ht="14.25" customHeight="1">
      <c r="A16064" s="4"/>
      <c r="B16064" s="4"/>
    </row>
    <row r="16065" ht="14.25" customHeight="1">
      <c r="A16065" s="4"/>
      <c r="B16065" s="4"/>
    </row>
    <row r="16066" ht="14.25" customHeight="1">
      <c r="A16066" s="4"/>
      <c r="B16066" s="4"/>
    </row>
    <row r="16067" ht="14.25" customHeight="1">
      <c r="A16067" s="4"/>
      <c r="B16067" s="4"/>
    </row>
    <row r="16068" ht="14.25" customHeight="1">
      <c r="A16068" s="4"/>
      <c r="B16068" s="4"/>
    </row>
    <row r="16069" ht="14.25" customHeight="1">
      <c r="A16069" s="4"/>
      <c r="B16069" s="4"/>
    </row>
    <row r="16070" ht="14.25" customHeight="1">
      <c r="A16070" s="4"/>
      <c r="B16070" s="4"/>
    </row>
    <row r="16071" ht="14.25" customHeight="1">
      <c r="A16071" s="4"/>
      <c r="B16071" s="4"/>
    </row>
    <row r="16072" ht="14.25" customHeight="1">
      <c r="A16072" s="4"/>
      <c r="B16072" s="4"/>
    </row>
    <row r="16073" ht="14.25" customHeight="1">
      <c r="A16073" s="4"/>
      <c r="B16073" s="4"/>
    </row>
    <row r="16074" ht="14.25" customHeight="1">
      <c r="A16074" s="4"/>
      <c r="B16074" s="4"/>
    </row>
    <row r="16075" ht="14.25" customHeight="1">
      <c r="A16075" s="4"/>
      <c r="B16075" s="4"/>
    </row>
    <row r="16076" ht="14.25" customHeight="1">
      <c r="A16076" s="4"/>
      <c r="B16076" s="4"/>
    </row>
    <row r="16077" ht="14.25" customHeight="1">
      <c r="A16077" s="4"/>
      <c r="B16077" s="4"/>
    </row>
    <row r="16078" ht="14.25" customHeight="1">
      <c r="A16078" s="4"/>
      <c r="B16078" s="4"/>
    </row>
    <row r="16079" ht="14.25" customHeight="1">
      <c r="A16079" s="4"/>
      <c r="B16079" s="4"/>
    </row>
    <row r="16080" ht="14.25" customHeight="1">
      <c r="A16080" s="4"/>
      <c r="B16080" s="4"/>
    </row>
    <row r="16081" ht="14.25" customHeight="1">
      <c r="A16081" s="4"/>
      <c r="B16081" s="4"/>
    </row>
    <row r="16082" ht="14.25" customHeight="1">
      <c r="A16082" s="4"/>
      <c r="B16082" s="4"/>
    </row>
    <row r="16083" ht="14.25" customHeight="1">
      <c r="A16083" s="4"/>
      <c r="B16083" s="4"/>
    </row>
    <row r="16084" ht="14.25" customHeight="1">
      <c r="A16084" s="4"/>
      <c r="B16084" s="4"/>
    </row>
    <row r="16085" ht="14.25" customHeight="1">
      <c r="A16085" s="4"/>
      <c r="B16085" s="4"/>
    </row>
    <row r="16086" ht="14.25" customHeight="1">
      <c r="A16086" s="4"/>
      <c r="B16086" s="4"/>
    </row>
    <row r="16087" ht="14.25" customHeight="1">
      <c r="A16087" s="4"/>
      <c r="B16087" s="4"/>
    </row>
    <row r="16088" ht="14.25" customHeight="1">
      <c r="A16088" s="4"/>
      <c r="B16088" s="4"/>
    </row>
    <row r="16089" ht="14.25" customHeight="1">
      <c r="A16089" s="4"/>
      <c r="B16089" s="4"/>
    </row>
    <row r="16090" ht="14.25" customHeight="1">
      <c r="A16090" s="4"/>
      <c r="B16090" s="4"/>
    </row>
    <row r="16091" ht="14.25" customHeight="1">
      <c r="A16091" s="4"/>
      <c r="B16091" s="4"/>
    </row>
    <row r="16092" ht="14.25" customHeight="1">
      <c r="A16092" s="4"/>
      <c r="B16092" s="4"/>
    </row>
    <row r="16093" ht="14.25" customHeight="1">
      <c r="A16093" s="4"/>
      <c r="B16093" s="4"/>
    </row>
    <row r="16094" ht="14.25" customHeight="1">
      <c r="A16094" s="4"/>
      <c r="B16094" s="4"/>
    </row>
    <row r="16095" ht="14.25" customHeight="1">
      <c r="A16095" s="4"/>
      <c r="B16095" s="4"/>
    </row>
    <row r="16096" ht="14.25" customHeight="1">
      <c r="A16096" s="4"/>
      <c r="B16096" s="4"/>
    </row>
    <row r="16097" ht="14.25" customHeight="1">
      <c r="A16097" s="4"/>
      <c r="B16097" s="4"/>
    </row>
    <row r="16098" ht="14.25" customHeight="1">
      <c r="A16098" s="4"/>
      <c r="B16098" s="4"/>
    </row>
    <row r="16099" ht="14.25" customHeight="1">
      <c r="A16099" s="4"/>
      <c r="B16099" s="4"/>
    </row>
    <row r="16100" ht="14.25" customHeight="1">
      <c r="A16100" s="4"/>
      <c r="B16100" s="4"/>
    </row>
    <row r="16101" ht="14.25" customHeight="1">
      <c r="A16101" s="4"/>
      <c r="B16101" s="4"/>
    </row>
    <row r="16102" ht="14.25" customHeight="1">
      <c r="A16102" s="4"/>
      <c r="B16102" s="4"/>
    </row>
    <row r="16103" ht="14.25" customHeight="1">
      <c r="A16103" s="4"/>
      <c r="B16103" s="4"/>
    </row>
    <row r="16104" ht="14.25" customHeight="1">
      <c r="A16104" s="4"/>
      <c r="B16104" s="4"/>
    </row>
    <row r="16105" ht="14.25" customHeight="1">
      <c r="A16105" s="4"/>
      <c r="B16105" s="4"/>
    </row>
    <row r="16106" ht="14.25" customHeight="1">
      <c r="A16106" s="4"/>
      <c r="B16106" s="4"/>
    </row>
    <row r="16107" ht="14.25" customHeight="1">
      <c r="A16107" s="4"/>
      <c r="B16107" s="4"/>
    </row>
    <row r="16108" ht="14.25" customHeight="1">
      <c r="A16108" s="4"/>
      <c r="B16108" s="4"/>
    </row>
    <row r="16109" ht="14.25" customHeight="1">
      <c r="A16109" s="4"/>
      <c r="B16109" s="4"/>
    </row>
    <row r="16110" ht="14.25" customHeight="1">
      <c r="A16110" s="4"/>
      <c r="B16110" s="4"/>
    </row>
    <row r="16111" ht="14.25" customHeight="1">
      <c r="A16111" s="4"/>
      <c r="B16111" s="4"/>
    </row>
    <row r="16112" ht="14.25" customHeight="1">
      <c r="A16112" s="4"/>
      <c r="B16112" s="4"/>
    </row>
    <row r="16113" ht="14.25" customHeight="1">
      <c r="A16113" s="4"/>
      <c r="B16113" s="4"/>
    </row>
    <row r="16114" ht="14.25" customHeight="1">
      <c r="A16114" s="4"/>
      <c r="B16114" s="4"/>
    </row>
    <row r="16115" ht="14.25" customHeight="1">
      <c r="A16115" s="4"/>
      <c r="B16115" s="4"/>
    </row>
    <row r="16116" ht="14.25" customHeight="1">
      <c r="A16116" s="4"/>
      <c r="B16116" s="4"/>
    </row>
    <row r="16117" ht="14.25" customHeight="1">
      <c r="A16117" s="4"/>
      <c r="B16117" s="4"/>
    </row>
    <row r="16118" ht="14.25" customHeight="1">
      <c r="A16118" s="4"/>
      <c r="B16118" s="4"/>
    </row>
    <row r="16119" ht="14.25" customHeight="1">
      <c r="A16119" s="4"/>
      <c r="B16119" s="4"/>
    </row>
    <row r="16120" ht="14.25" customHeight="1">
      <c r="A16120" s="4"/>
      <c r="B16120" s="4"/>
    </row>
    <row r="16121" ht="14.25" customHeight="1">
      <c r="A16121" s="4"/>
      <c r="B16121" s="4"/>
    </row>
    <row r="16122" ht="14.25" customHeight="1">
      <c r="A16122" s="4"/>
      <c r="B16122" s="4"/>
    </row>
    <row r="16123" ht="14.25" customHeight="1">
      <c r="A16123" s="4"/>
      <c r="B16123" s="4"/>
    </row>
    <row r="16124" ht="14.25" customHeight="1">
      <c r="A16124" s="4"/>
      <c r="B16124" s="4"/>
    </row>
    <row r="16125" ht="14.25" customHeight="1">
      <c r="A16125" s="4"/>
      <c r="B16125" s="4"/>
    </row>
    <row r="16126" ht="14.25" customHeight="1">
      <c r="A16126" s="4"/>
      <c r="B16126" s="4"/>
    </row>
    <row r="16127" ht="14.25" customHeight="1">
      <c r="A16127" s="4"/>
      <c r="B16127" s="4"/>
    </row>
    <row r="16128" ht="14.25" customHeight="1">
      <c r="A16128" s="4"/>
      <c r="B16128" s="4"/>
    </row>
    <row r="16129" ht="14.25" customHeight="1">
      <c r="A16129" s="4"/>
      <c r="B16129" s="4"/>
    </row>
    <row r="16130" ht="14.25" customHeight="1">
      <c r="A16130" s="4"/>
      <c r="B16130" s="4"/>
    </row>
    <row r="16131" ht="14.25" customHeight="1">
      <c r="A16131" s="4"/>
      <c r="B16131" s="4"/>
    </row>
    <row r="16132" ht="14.25" customHeight="1">
      <c r="A16132" s="4"/>
      <c r="B16132" s="4"/>
    </row>
    <row r="16133" ht="14.25" customHeight="1">
      <c r="A16133" s="4"/>
      <c r="B16133" s="4"/>
    </row>
    <row r="16134" ht="14.25" customHeight="1">
      <c r="A16134" s="4"/>
      <c r="B16134" s="4"/>
    </row>
    <row r="16135" ht="14.25" customHeight="1">
      <c r="A16135" s="4"/>
      <c r="B16135" s="4"/>
    </row>
    <row r="16136" ht="14.25" customHeight="1">
      <c r="A16136" s="4"/>
      <c r="B16136" s="4"/>
    </row>
    <row r="16137" ht="14.25" customHeight="1">
      <c r="A16137" s="4"/>
      <c r="B16137" s="4"/>
    </row>
    <row r="16138" ht="14.25" customHeight="1">
      <c r="A16138" s="4"/>
      <c r="B16138" s="4"/>
    </row>
    <row r="16139" ht="14.25" customHeight="1">
      <c r="A16139" s="4"/>
      <c r="B16139" s="4"/>
    </row>
    <row r="16140" ht="14.25" customHeight="1">
      <c r="A16140" s="4"/>
      <c r="B16140" s="4"/>
    </row>
    <row r="16141" ht="14.25" customHeight="1">
      <c r="A16141" s="4"/>
      <c r="B16141" s="4"/>
    </row>
    <row r="16142" ht="14.25" customHeight="1">
      <c r="A16142" s="4"/>
      <c r="B16142" s="4"/>
    </row>
    <row r="16143" ht="14.25" customHeight="1">
      <c r="A16143" s="4"/>
      <c r="B16143" s="4"/>
    </row>
    <row r="16144" ht="14.25" customHeight="1">
      <c r="A16144" s="4"/>
      <c r="B16144" s="4"/>
    </row>
    <row r="16145" ht="14.25" customHeight="1">
      <c r="A16145" s="4"/>
      <c r="B16145" s="4"/>
    </row>
    <row r="16146" ht="14.25" customHeight="1">
      <c r="A16146" s="4"/>
      <c r="B16146" s="4"/>
    </row>
    <row r="16147" ht="14.25" customHeight="1">
      <c r="A16147" s="4"/>
      <c r="B16147" s="4"/>
    </row>
    <row r="16148" ht="14.25" customHeight="1">
      <c r="A16148" s="4"/>
      <c r="B16148" s="4"/>
    </row>
    <row r="16149" ht="14.25" customHeight="1">
      <c r="A16149" s="4"/>
      <c r="B16149" s="4"/>
    </row>
    <row r="16150" ht="14.25" customHeight="1">
      <c r="A16150" s="4"/>
      <c r="B16150" s="4"/>
    </row>
    <row r="16151" ht="14.25" customHeight="1">
      <c r="A16151" s="4"/>
      <c r="B16151" s="4"/>
    </row>
    <row r="16152" ht="14.25" customHeight="1">
      <c r="A16152" s="4"/>
      <c r="B16152" s="4"/>
    </row>
    <row r="16153" ht="14.25" customHeight="1">
      <c r="A16153" s="4"/>
      <c r="B16153" s="4"/>
    </row>
    <row r="16154" ht="14.25" customHeight="1">
      <c r="A16154" s="4"/>
      <c r="B16154" s="4"/>
    </row>
    <row r="16155" ht="14.25" customHeight="1">
      <c r="A16155" s="4"/>
      <c r="B16155" s="4"/>
    </row>
    <row r="16156" ht="14.25" customHeight="1">
      <c r="A16156" s="4"/>
      <c r="B16156" s="4"/>
    </row>
    <row r="16157" ht="14.25" customHeight="1">
      <c r="A16157" s="4"/>
      <c r="B16157" s="4"/>
    </row>
    <row r="16158" ht="14.25" customHeight="1">
      <c r="A16158" s="4"/>
      <c r="B16158" s="4"/>
    </row>
    <row r="16159" ht="14.25" customHeight="1">
      <c r="A16159" s="4"/>
      <c r="B16159" s="4"/>
    </row>
    <row r="16160" ht="14.25" customHeight="1">
      <c r="A16160" s="4"/>
      <c r="B16160" s="4"/>
    </row>
    <row r="16161" ht="14.25" customHeight="1">
      <c r="A16161" s="4"/>
      <c r="B16161" s="4"/>
    </row>
    <row r="16162" ht="14.25" customHeight="1">
      <c r="A16162" s="4"/>
      <c r="B16162" s="4"/>
    </row>
    <row r="16163" ht="14.25" customHeight="1">
      <c r="A16163" s="4"/>
      <c r="B16163" s="4"/>
    </row>
    <row r="16164" ht="14.25" customHeight="1">
      <c r="A16164" s="4"/>
      <c r="B16164" s="4"/>
    </row>
    <row r="16165" ht="14.25" customHeight="1">
      <c r="A16165" s="4"/>
      <c r="B16165" s="4"/>
    </row>
    <row r="16166" ht="14.25" customHeight="1">
      <c r="A16166" s="4"/>
      <c r="B16166" s="4"/>
    </row>
    <row r="16167" ht="14.25" customHeight="1">
      <c r="A16167" s="4"/>
      <c r="B16167" s="4"/>
    </row>
    <row r="16168" ht="14.25" customHeight="1">
      <c r="A16168" s="4"/>
      <c r="B16168" s="4"/>
    </row>
    <row r="16169" ht="14.25" customHeight="1">
      <c r="A16169" s="4"/>
      <c r="B16169" s="4"/>
    </row>
    <row r="16170" ht="14.25" customHeight="1">
      <c r="A16170" s="4"/>
      <c r="B16170" s="4"/>
    </row>
    <row r="16171" ht="14.25" customHeight="1">
      <c r="A16171" s="4"/>
      <c r="B16171" s="4"/>
    </row>
    <row r="16172" ht="14.25" customHeight="1">
      <c r="A16172" s="4"/>
      <c r="B16172" s="4"/>
    </row>
    <row r="16173" ht="14.25" customHeight="1">
      <c r="A16173" s="4"/>
      <c r="B16173" s="4"/>
    </row>
    <row r="16174" ht="14.25" customHeight="1">
      <c r="A16174" s="4"/>
      <c r="B16174" s="4"/>
    </row>
    <row r="16175" ht="14.25" customHeight="1">
      <c r="A16175" s="4"/>
      <c r="B16175" s="4"/>
    </row>
    <row r="16176" ht="14.25" customHeight="1">
      <c r="A16176" s="4"/>
      <c r="B16176" s="4"/>
    </row>
    <row r="16177" ht="14.25" customHeight="1">
      <c r="A16177" s="4"/>
      <c r="B16177" s="4"/>
    </row>
    <row r="16178" ht="14.25" customHeight="1">
      <c r="A16178" s="4"/>
      <c r="B16178" s="4"/>
    </row>
    <row r="16179" ht="14.25" customHeight="1">
      <c r="A16179" s="4"/>
      <c r="B16179" s="4"/>
    </row>
    <row r="16180" ht="14.25" customHeight="1">
      <c r="A16180" s="4"/>
      <c r="B16180" s="4"/>
    </row>
    <row r="16181" ht="14.25" customHeight="1">
      <c r="A16181" s="4"/>
      <c r="B16181" s="4"/>
    </row>
    <row r="16182" ht="14.25" customHeight="1">
      <c r="A16182" s="4"/>
      <c r="B16182" s="4"/>
    </row>
    <row r="16183" ht="14.25" customHeight="1">
      <c r="A16183" s="4"/>
      <c r="B16183" s="4"/>
    </row>
    <row r="16184" ht="14.25" customHeight="1">
      <c r="A16184" s="4"/>
      <c r="B16184" s="4"/>
    </row>
    <row r="16185" ht="14.25" customHeight="1">
      <c r="A16185" s="4"/>
      <c r="B16185" s="4"/>
    </row>
    <row r="16186" ht="14.25" customHeight="1">
      <c r="A16186" s="4"/>
      <c r="B16186" s="4"/>
    </row>
    <row r="16187" ht="14.25" customHeight="1">
      <c r="A16187" s="4"/>
      <c r="B16187" s="4"/>
    </row>
    <row r="16188" ht="14.25" customHeight="1">
      <c r="A16188" s="4"/>
      <c r="B16188" s="4"/>
    </row>
    <row r="16189" ht="14.25" customHeight="1">
      <c r="A16189" s="4"/>
      <c r="B16189" s="4"/>
    </row>
    <row r="16190" ht="14.25" customHeight="1">
      <c r="A16190" s="4"/>
      <c r="B16190" s="4"/>
    </row>
    <row r="16191" ht="14.25" customHeight="1">
      <c r="A16191" s="4"/>
      <c r="B16191" s="4"/>
    </row>
    <row r="16192" ht="14.25" customHeight="1">
      <c r="A16192" s="4"/>
      <c r="B16192" s="4"/>
    </row>
    <row r="16193" ht="14.25" customHeight="1">
      <c r="A16193" s="4"/>
      <c r="B16193" s="4"/>
    </row>
    <row r="16194" ht="14.25" customHeight="1">
      <c r="A16194" s="4"/>
      <c r="B16194" s="4"/>
    </row>
    <row r="16195" ht="14.25" customHeight="1">
      <c r="A16195" s="4"/>
      <c r="B16195" s="4"/>
    </row>
    <row r="16196" ht="14.25" customHeight="1">
      <c r="A16196" s="4"/>
      <c r="B16196" s="4"/>
    </row>
    <row r="16197" ht="14.25" customHeight="1">
      <c r="A16197" s="4"/>
      <c r="B16197" s="4"/>
    </row>
    <row r="16198" ht="14.25" customHeight="1">
      <c r="A16198" s="4"/>
      <c r="B16198" s="4"/>
    </row>
    <row r="16199" ht="14.25" customHeight="1">
      <c r="A16199" s="4"/>
      <c r="B16199" s="4"/>
    </row>
    <row r="16200" ht="14.25" customHeight="1">
      <c r="A16200" s="4"/>
      <c r="B16200" s="4"/>
    </row>
    <row r="16201" ht="14.25" customHeight="1">
      <c r="A16201" s="4"/>
      <c r="B16201" s="4"/>
    </row>
    <row r="16202" ht="14.25" customHeight="1">
      <c r="A16202" s="4"/>
      <c r="B16202" s="4"/>
    </row>
    <row r="16203" ht="14.25" customHeight="1">
      <c r="A16203" s="4"/>
      <c r="B16203" s="4"/>
    </row>
    <row r="16204" ht="14.25" customHeight="1">
      <c r="A16204" s="4"/>
      <c r="B16204" s="4"/>
    </row>
    <row r="16205" ht="14.25" customHeight="1">
      <c r="A16205" s="4"/>
      <c r="B16205" s="4"/>
    </row>
    <row r="16206" ht="14.25" customHeight="1">
      <c r="A16206" s="4"/>
      <c r="B16206" s="4"/>
    </row>
    <row r="16207" ht="14.25" customHeight="1">
      <c r="A16207" s="4"/>
      <c r="B16207" s="4"/>
    </row>
    <row r="16208" ht="14.25" customHeight="1">
      <c r="A16208" s="4"/>
      <c r="B16208" s="4"/>
    </row>
    <row r="16209" ht="14.25" customHeight="1">
      <c r="A16209" s="4"/>
      <c r="B16209" s="4"/>
    </row>
    <row r="16210" ht="14.25" customHeight="1">
      <c r="A16210" s="4"/>
      <c r="B16210" s="4"/>
    </row>
    <row r="16211" ht="14.25" customHeight="1">
      <c r="A16211" s="4"/>
      <c r="B16211" s="4"/>
    </row>
    <row r="16212" ht="14.25" customHeight="1">
      <c r="A16212" s="4"/>
      <c r="B16212" s="4"/>
    </row>
    <row r="16213" ht="14.25" customHeight="1">
      <c r="A16213" s="4"/>
      <c r="B16213" s="4"/>
    </row>
    <row r="16214" ht="14.25" customHeight="1">
      <c r="A16214" s="4"/>
      <c r="B16214" s="4"/>
    </row>
    <row r="16215" ht="14.25" customHeight="1">
      <c r="A16215" s="4"/>
      <c r="B16215" s="4"/>
    </row>
    <row r="16216" ht="14.25" customHeight="1">
      <c r="A16216" s="4"/>
      <c r="B16216" s="4"/>
    </row>
    <row r="16217" ht="14.25" customHeight="1">
      <c r="A16217" s="4"/>
      <c r="B16217" s="4"/>
    </row>
    <row r="16218" ht="14.25" customHeight="1">
      <c r="A16218" s="4"/>
      <c r="B16218" s="4"/>
    </row>
    <row r="16219" ht="14.25" customHeight="1">
      <c r="A16219" s="4"/>
      <c r="B16219" s="4"/>
    </row>
    <row r="16220" ht="14.25" customHeight="1">
      <c r="A16220" s="4"/>
      <c r="B16220" s="4"/>
    </row>
    <row r="16221" ht="14.25" customHeight="1">
      <c r="A16221" s="4"/>
      <c r="B16221" s="4"/>
    </row>
    <row r="16222" ht="14.25" customHeight="1">
      <c r="A16222" s="4"/>
      <c r="B16222" s="4"/>
    </row>
    <row r="16223" ht="14.25" customHeight="1">
      <c r="A16223" s="4"/>
      <c r="B16223" s="4"/>
    </row>
    <row r="16224" ht="14.25" customHeight="1">
      <c r="A16224" s="4"/>
      <c r="B16224" s="4"/>
    </row>
    <row r="16225" ht="14.25" customHeight="1">
      <c r="A16225" s="4"/>
      <c r="B16225" s="4"/>
    </row>
    <row r="16226" ht="14.25" customHeight="1">
      <c r="A16226" s="4"/>
      <c r="B16226" s="4"/>
    </row>
    <row r="16227" ht="14.25" customHeight="1">
      <c r="A16227" s="4"/>
      <c r="B16227" s="4"/>
    </row>
    <row r="16228" ht="14.25" customHeight="1">
      <c r="A16228" s="4"/>
      <c r="B16228" s="4"/>
    </row>
    <row r="16229" ht="14.25" customHeight="1">
      <c r="A16229" s="4"/>
      <c r="B16229" s="4"/>
    </row>
    <row r="16230" ht="14.25" customHeight="1">
      <c r="A16230" s="4"/>
      <c r="B16230" s="4"/>
    </row>
    <row r="16231" ht="14.25" customHeight="1">
      <c r="A16231" s="4"/>
      <c r="B16231" s="4"/>
    </row>
    <row r="16232" ht="14.25" customHeight="1">
      <c r="A16232" s="4"/>
      <c r="B16232" s="4"/>
    </row>
    <row r="16233" ht="14.25" customHeight="1">
      <c r="A16233" s="4"/>
      <c r="B16233" s="4"/>
    </row>
    <row r="16234" ht="14.25" customHeight="1">
      <c r="A16234" s="4"/>
      <c r="B16234" s="4"/>
    </row>
    <row r="16235" ht="14.25" customHeight="1">
      <c r="A16235" s="4"/>
      <c r="B16235" s="4"/>
    </row>
    <row r="16236" ht="14.25" customHeight="1">
      <c r="A16236" s="4"/>
      <c r="B16236" s="4"/>
    </row>
    <row r="16237" ht="14.25" customHeight="1">
      <c r="A16237" s="4"/>
      <c r="B16237" s="4"/>
    </row>
    <row r="16238" ht="14.25" customHeight="1">
      <c r="A16238" s="4"/>
      <c r="B16238" s="4"/>
    </row>
    <row r="16239" ht="14.25" customHeight="1">
      <c r="A16239" s="4"/>
      <c r="B16239" s="4"/>
    </row>
    <row r="16240" ht="14.25" customHeight="1">
      <c r="A16240" s="4"/>
      <c r="B16240" s="4"/>
    </row>
    <row r="16241" ht="14.25" customHeight="1">
      <c r="A16241" s="4"/>
      <c r="B16241" s="4"/>
    </row>
    <row r="16242" ht="14.25" customHeight="1">
      <c r="A16242" s="4"/>
      <c r="B16242" s="4"/>
    </row>
    <row r="16243" ht="14.25" customHeight="1">
      <c r="A16243" s="4"/>
      <c r="B16243" s="4"/>
    </row>
    <row r="16244" ht="14.25" customHeight="1">
      <c r="A16244" s="4"/>
      <c r="B16244" s="4"/>
    </row>
    <row r="16245" ht="14.25" customHeight="1">
      <c r="A16245" s="4"/>
      <c r="B16245" s="4"/>
    </row>
    <row r="16246" ht="14.25" customHeight="1">
      <c r="A16246" s="4"/>
      <c r="B16246" s="4"/>
    </row>
    <row r="16247" ht="14.25" customHeight="1">
      <c r="A16247" s="4"/>
      <c r="B16247" s="4"/>
    </row>
    <row r="16248" ht="14.25" customHeight="1">
      <c r="A16248" s="4"/>
      <c r="B16248" s="4"/>
    </row>
    <row r="16249" ht="14.25" customHeight="1">
      <c r="A16249" s="4"/>
      <c r="B16249" s="4"/>
    </row>
    <row r="16250" ht="14.25" customHeight="1">
      <c r="A16250" s="4"/>
      <c r="B16250" s="4"/>
    </row>
    <row r="16251" ht="14.25" customHeight="1">
      <c r="A16251" s="4"/>
      <c r="B16251" s="4"/>
    </row>
    <row r="16252" ht="14.25" customHeight="1">
      <c r="A16252" s="4"/>
      <c r="B16252" s="4"/>
    </row>
    <row r="16253" ht="14.25" customHeight="1">
      <c r="A16253" s="4"/>
      <c r="B16253" s="4"/>
    </row>
    <row r="16254" ht="14.25" customHeight="1">
      <c r="A16254" s="4"/>
      <c r="B16254" s="4"/>
    </row>
    <row r="16255" ht="14.25" customHeight="1">
      <c r="A16255" s="4"/>
      <c r="B16255" s="4"/>
    </row>
    <row r="16256" ht="14.25" customHeight="1">
      <c r="A16256" s="4"/>
      <c r="B16256" s="4"/>
    </row>
    <row r="16257" ht="14.25" customHeight="1">
      <c r="A16257" s="4"/>
      <c r="B16257" s="4"/>
    </row>
    <row r="16258" ht="14.25" customHeight="1">
      <c r="A16258" s="4"/>
      <c r="B16258" s="4"/>
    </row>
    <row r="16259" ht="14.25" customHeight="1">
      <c r="A16259" s="4"/>
      <c r="B16259" s="4"/>
    </row>
    <row r="16260" ht="14.25" customHeight="1">
      <c r="A16260" s="4"/>
      <c r="B16260" s="4"/>
    </row>
    <row r="16261" ht="14.25" customHeight="1">
      <c r="A16261" s="4"/>
      <c r="B16261" s="4"/>
    </row>
    <row r="16262" ht="14.25" customHeight="1">
      <c r="A16262" s="4"/>
      <c r="B16262" s="4"/>
    </row>
    <row r="16263" ht="14.25" customHeight="1">
      <c r="A16263" s="4"/>
      <c r="B16263" s="4"/>
    </row>
    <row r="16264" ht="14.25" customHeight="1">
      <c r="A16264" s="4"/>
      <c r="B16264" s="4"/>
    </row>
    <row r="16265" ht="14.25" customHeight="1">
      <c r="A16265" s="4"/>
      <c r="B16265" s="4"/>
    </row>
    <row r="16266" ht="14.25" customHeight="1">
      <c r="A16266" s="4"/>
      <c r="B16266" s="4"/>
    </row>
    <row r="16267" ht="14.25" customHeight="1">
      <c r="A16267" s="4"/>
      <c r="B16267" s="4"/>
    </row>
    <row r="16268" ht="14.25" customHeight="1">
      <c r="A16268" s="4"/>
      <c r="B16268" s="4"/>
    </row>
    <row r="16269" ht="14.25" customHeight="1">
      <c r="A16269" s="4"/>
      <c r="B16269" s="4"/>
    </row>
    <row r="16270" ht="14.25" customHeight="1">
      <c r="A16270" s="4"/>
      <c r="B16270" s="4"/>
    </row>
    <row r="16271" ht="14.25" customHeight="1">
      <c r="A16271" s="4"/>
      <c r="B16271" s="4"/>
    </row>
    <row r="16272" ht="14.25" customHeight="1">
      <c r="A16272" s="4"/>
      <c r="B16272" s="4"/>
    </row>
    <row r="16273" ht="14.25" customHeight="1">
      <c r="A16273" s="4"/>
      <c r="B16273" s="4"/>
    </row>
    <row r="16274" ht="14.25" customHeight="1">
      <c r="A16274" s="4"/>
      <c r="B16274" s="4"/>
    </row>
    <row r="16275" ht="14.25" customHeight="1">
      <c r="A16275" s="4"/>
      <c r="B16275" s="4"/>
    </row>
    <row r="16276" ht="14.25" customHeight="1">
      <c r="A16276" s="4"/>
      <c r="B16276" s="4"/>
    </row>
    <row r="16277" ht="14.25" customHeight="1">
      <c r="A16277" s="4"/>
      <c r="B16277" s="4"/>
    </row>
    <row r="16278" ht="14.25" customHeight="1">
      <c r="A16278" s="4"/>
      <c r="B16278" s="4"/>
    </row>
    <row r="16279" ht="14.25" customHeight="1">
      <c r="A16279" s="4"/>
      <c r="B16279" s="4"/>
    </row>
    <row r="16280" ht="14.25" customHeight="1">
      <c r="A16280" s="4"/>
      <c r="B16280" s="4"/>
    </row>
    <row r="16281" ht="14.25" customHeight="1">
      <c r="A16281" s="4"/>
      <c r="B16281" s="4"/>
    </row>
    <row r="16282" ht="14.25" customHeight="1">
      <c r="A16282" s="4"/>
      <c r="B16282" s="4"/>
    </row>
    <row r="16283" ht="14.25" customHeight="1">
      <c r="A16283" s="4"/>
      <c r="B16283" s="4"/>
    </row>
    <row r="16284" ht="14.25" customHeight="1">
      <c r="A16284" s="4"/>
      <c r="B16284" s="4"/>
    </row>
    <row r="16285" ht="14.25" customHeight="1">
      <c r="A16285" s="4"/>
      <c r="B16285" s="4"/>
    </row>
    <row r="16286" ht="14.25" customHeight="1">
      <c r="A16286" s="4"/>
      <c r="B16286" s="4"/>
    </row>
    <row r="16287" ht="14.25" customHeight="1">
      <c r="A16287" s="4"/>
      <c r="B16287" s="4"/>
    </row>
    <row r="16288" ht="14.25" customHeight="1">
      <c r="A16288" s="4"/>
      <c r="B16288" s="4"/>
    </row>
    <row r="16289" ht="14.25" customHeight="1">
      <c r="A16289" s="4"/>
      <c r="B16289" s="4"/>
    </row>
    <row r="16290" ht="14.25" customHeight="1">
      <c r="A16290" s="4"/>
      <c r="B16290" s="4"/>
    </row>
    <row r="16291" ht="14.25" customHeight="1">
      <c r="A16291" s="4"/>
      <c r="B16291" s="4"/>
    </row>
    <row r="16292" ht="14.25" customHeight="1">
      <c r="A16292" s="4"/>
      <c r="B16292" s="4"/>
    </row>
    <row r="16293" ht="14.25" customHeight="1">
      <c r="A16293" s="4"/>
      <c r="B16293" s="4"/>
    </row>
    <row r="16294" ht="14.25" customHeight="1">
      <c r="A16294" s="4"/>
      <c r="B16294" s="4"/>
    </row>
    <row r="16295" ht="14.25" customHeight="1">
      <c r="A16295" s="4"/>
      <c r="B16295" s="4"/>
    </row>
    <row r="16296" ht="14.25" customHeight="1">
      <c r="A16296" s="4"/>
      <c r="B16296" s="4"/>
    </row>
    <row r="16297" ht="14.25" customHeight="1">
      <c r="A16297" s="4"/>
      <c r="B16297" s="4"/>
    </row>
    <row r="16298" ht="14.25" customHeight="1">
      <c r="A16298" s="4"/>
      <c r="B16298" s="4"/>
    </row>
    <row r="16299" ht="14.25" customHeight="1">
      <c r="A16299" s="4"/>
      <c r="B16299" s="4"/>
    </row>
    <row r="16300" ht="14.25" customHeight="1">
      <c r="A16300" s="4"/>
      <c r="B16300" s="4"/>
    </row>
    <row r="16301" ht="14.25" customHeight="1">
      <c r="A16301" s="4"/>
      <c r="B16301" s="4"/>
    </row>
    <row r="16302" ht="14.25" customHeight="1">
      <c r="A16302" s="4"/>
      <c r="B16302" s="4"/>
    </row>
    <row r="16303" ht="14.25" customHeight="1">
      <c r="A16303" s="4"/>
      <c r="B16303" s="4"/>
    </row>
    <row r="16304" ht="14.25" customHeight="1">
      <c r="A16304" s="4"/>
      <c r="B16304" s="4"/>
    </row>
    <row r="16305" ht="14.25" customHeight="1">
      <c r="A16305" s="4"/>
      <c r="B16305" s="4"/>
    </row>
    <row r="16306" ht="14.25" customHeight="1">
      <c r="A16306" s="4"/>
      <c r="B16306" s="4"/>
    </row>
    <row r="16307" ht="14.25" customHeight="1">
      <c r="A16307" s="4"/>
      <c r="B16307" s="4"/>
    </row>
    <row r="16308" ht="14.25" customHeight="1">
      <c r="A16308" s="4"/>
      <c r="B16308" s="4"/>
    </row>
    <row r="16309" ht="14.25" customHeight="1">
      <c r="A16309" s="4"/>
      <c r="B16309" s="4"/>
    </row>
    <row r="16310" ht="14.25" customHeight="1">
      <c r="A16310" s="4"/>
      <c r="B16310" s="4"/>
    </row>
    <row r="16311" ht="14.25" customHeight="1">
      <c r="A16311" s="4"/>
      <c r="B16311" s="4"/>
    </row>
    <row r="16312" ht="14.25" customHeight="1">
      <c r="A16312" s="4"/>
      <c r="B16312" s="4"/>
    </row>
    <row r="16313" ht="14.25" customHeight="1">
      <c r="A16313" s="4"/>
      <c r="B16313" s="4"/>
    </row>
    <row r="16314" ht="14.25" customHeight="1">
      <c r="A16314" s="4"/>
      <c r="B16314" s="4"/>
    </row>
    <row r="16315" ht="14.25" customHeight="1">
      <c r="A16315" s="4"/>
      <c r="B16315" s="4"/>
    </row>
    <row r="16316" ht="14.25" customHeight="1">
      <c r="A16316" s="4"/>
      <c r="B16316" s="4"/>
    </row>
    <row r="16317" ht="14.25" customHeight="1">
      <c r="A16317" s="4"/>
      <c r="B16317" s="4"/>
    </row>
    <row r="16318" ht="14.25" customHeight="1">
      <c r="A16318" s="4"/>
      <c r="B16318" s="4"/>
    </row>
    <row r="16319" ht="14.25" customHeight="1">
      <c r="A16319" s="4"/>
      <c r="B16319" s="4"/>
    </row>
    <row r="16320" ht="14.25" customHeight="1">
      <c r="A16320" s="4"/>
      <c r="B16320" s="4"/>
    </row>
    <row r="16321" ht="14.25" customHeight="1">
      <c r="A16321" s="4"/>
      <c r="B16321" s="4"/>
    </row>
    <row r="16322" ht="14.25" customHeight="1">
      <c r="A16322" s="4"/>
      <c r="B16322" s="4"/>
    </row>
    <row r="16323" ht="14.25" customHeight="1">
      <c r="A16323" s="4"/>
      <c r="B16323" s="4"/>
    </row>
    <row r="16324" ht="14.25" customHeight="1">
      <c r="A16324" s="4"/>
      <c r="B16324" s="4"/>
    </row>
    <row r="16325" ht="14.25" customHeight="1">
      <c r="A16325" s="4"/>
      <c r="B16325" s="4"/>
    </row>
    <row r="16326" ht="14.25" customHeight="1">
      <c r="A16326" s="4"/>
      <c r="B16326" s="4"/>
    </row>
    <row r="16327" ht="14.25" customHeight="1">
      <c r="A16327" s="4"/>
      <c r="B16327" s="4"/>
    </row>
    <row r="16328" ht="14.25" customHeight="1">
      <c r="A16328" s="4"/>
      <c r="B16328" s="4"/>
    </row>
    <row r="16329" ht="14.25" customHeight="1">
      <c r="A16329" s="4"/>
      <c r="B16329" s="4"/>
    </row>
    <row r="16330" ht="14.25" customHeight="1">
      <c r="A16330" s="4"/>
      <c r="B16330" s="4"/>
    </row>
    <row r="16331" ht="14.25" customHeight="1">
      <c r="A16331" s="4"/>
      <c r="B16331" s="4"/>
    </row>
    <row r="16332" ht="14.25" customHeight="1">
      <c r="A16332" s="4"/>
      <c r="B16332" s="4"/>
    </row>
    <row r="16333" ht="14.25" customHeight="1">
      <c r="A16333" s="4"/>
      <c r="B16333" s="4"/>
    </row>
    <row r="16334" ht="14.25" customHeight="1">
      <c r="A16334" s="4"/>
      <c r="B16334" s="4"/>
    </row>
    <row r="16335" ht="14.25" customHeight="1">
      <c r="A16335" s="4"/>
      <c r="B16335" s="4"/>
    </row>
    <row r="16336" ht="14.25" customHeight="1">
      <c r="A16336" s="4"/>
      <c r="B16336" s="4"/>
    </row>
    <row r="16337" ht="14.25" customHeight="1">
      <c r="A16337" s="4"/>
      <c r="B16337" s="4"/>
    </row>
    <row r="16338" ht="14.25" customHeight="1">
      <c r="A16338" s="4"/>
      <c r="B16338" s="4"/>
    </row>
    <row r="16339" ht="14.25" customHeight="1">
      <c r="A16339" s="4"/>
      <c r="B16339" s="4"/>
    </row>
    <row r="16340" ht="14.25" customHeight="1">
      <c r="A16340" s="4"/>
      <c r="B16340" s="4"/>
    </row>
    <row r="16341" ht="14.25" customHeight="1">
      <c r="A16341" s="4"/>
      <c r="B16341" s="4"/>
    </row>
    <row r="16342" ht="14.25" customHeight="1">
      <c r="A16342" s="4"/>
      <c r="B16342" s="4"/>
    </row>
    <row r="16343" ht="14.25" customHeight="1">
      <c r="A16343" s="4"/>
      <c r="B16343" s="4"/>
    </row>
    <row r="16344" ht="14.25" customHeight="1">
      <c r="A16344" s="4"/>
      <c r="B16344" s="4"/>
    </row>
    <row r="16345" ht="14.25" customHeight="1">
      <c r="A16345" s="4"/>
      <c r="B16345" s="4"/>
    </row>
    <row r="16346" ht="14.25" customHeight="1">
      <c r="A16346" s="4"/>
      <c r="B16346" s="4"/>
    </row>
    <row r="16347" ht="14.25" customHeight="1">
      <c r="A16347" s="4"/>
      <c r="B16347" s="4"/>
    </row>
    <row r="16348" ht="14.25" customHeight="1">
      <c r="A16348" s="4"/>
      <c r="B16348" s="4"/>
    </row>
    <row r="16349" ht="14.25" customHeight="1">
      <c r="A16349" s="4"/>
      <c r="B16349" s="4"/>
    </row>
    <row r="16350" ht="14.25" customHeight="1">
      <c r="A16350" s="4"/>
      <c r="B16350" s="4"/>
    </row>
    <row r="16351" ht="14.25" customHeight="1">
      <c r="A16351" s="4"/>
      <c r="B16351" s="4"/>
    </row>
    <row r="16352" ht="14.25" customHeight="1">
      <c r="A16352" s="4"/>
      <c r="B16352" s="4"/>
    </row>
    <row r="16353" ht="14.25" customHeight="1">
      <c r="A16353" s="4"/>
      <c r="B16353" s="4"/>
    </row>
    <row r="16354" ht="14.25" customHeight="1">
      <c r="A16354" s="4"/>
      <c r="B16354" s="4"/>
    </row>
    <row r="16355" ht="14.25" customHeight="1">
      <c r="A16355" s="4"/>
      <c r="B16355" s="4"/>
    </row>
    <row r="16356" ht="14.25" customHeight="1">
      <c r="A16356" s="4"/>
      <c r="B16356" s="4"/>
    </row>
    <row r="16357" ht="14.25" customHeight="1">
      <c r="A16357" s="4"/>
      <c r="B16357" s="4"/>
    </row>
    <row r="16358" ht="14.25" customHeight="1">
      <c r="A16358" s="4"/>
      <c r="B16358" s="4"/>
    </row>
    <row r="16359" ht="14.25" customHeight="1">
      <c r="A16359" s="4"/>
      <c r="B16359" s="4"/>
    </row>
    <row r="16360" ht="14.25" customHeight="1">
      <c r="A16360" s="4"/>
      <c r="B16360" s="4"/>
    </row>
    <row r="16361" ht="14.25" customHeight="1">
      <c r="A16361" s="4"/>
      <c r="B16361" s="4"/>
    </row>
    <row r="16362" ht="14.25" customHeight="1">
      <c r="A16362" s="4"/>
      <c r="B16362" s="4"/>
    </row>
    <row r="16363" ht="14.25" customHeight="1">
      <c r="A16363" s="4"/>
      <c r="B16363" s="4"/>
    </row>
    <row r="16364" ht="14.25" customHeight="1">
      <c r="A16364" s="4"/>
      <c r="B16364" s="4"/>
    </row>
    <row r="16365" ht="14.25" customHeight="1">
      <c r="A16365" s="4"/>
      <c r="B16365" s="4"/>
    </row>
    <row r="16366" ht="14.25" customHeight="1">
      <c r="A16366" s="4"/>
      <c r="B16366" s="4"/>
    </row>
    <row r="16367" ht="14.25" customHeight="1">
      <c r="A16367" s="4"/>
      <c r="B16367" s="4"/>
    </row>
    <row r="16368" ht="14.25" customHeight="1">
      <c r="A16368" s="4"/>
      <c r="B16368" s="4"/>
    </row>
    <row r="16369" ht="14.25" customHeight="1">
      <c r="A16369" s="4"/>
      <c r="B16369" s="4"/>
    </row>
    <row r="16370" ht="14.25" customHeight="1">
      <c r="A16370" s="4"/>
      <c r="B16370" s="4"/>
    </row>
    <row r="16371" ht="14.25" customHeight="1">
      <c r="A16371" s="4"/>
      <c r="B16371" s="4"/>
    </row>
    <row r="16372" ht="14.25" customHeight="1">
      <c r="A16372" s="4"/>
      <c r="B16372" s="4"/>
    </row>
    <row r="16373" ht="14.25" customHeight="1">
      <c r="A16373" s="4"/>
      <c r="B16373" s="4"/>
    </row>
    <row r="16374" ht="14.25" customHeight="1">
      <c r="A16374" s="4"/>
      <c r="B16374" s="4"/>
    </row>
    <row r="16375" ht="14.25" customHeight="1">
      <c r="A16375" s="4"/>
      <c r="B16375" s="4"/>
    </row>
    <row r="16376" ht="14.25" customHeight="1">
      <c r="A16376" s="4"/>
      <c r="B16376" s="4"/>
    </row>
    <row r="16377" ht="14.25" customHeight="1">
      <c r="A16377" s="4"/>
      <c r="B16377" s="4"/>
    </row>
    <row r="16378" ht="14.25" customHeight="1">
      <c r="A16378" s="4"/>
      <c r="B16378" s="4"/>
    </row>
    <row r="16379" ht="14.25" customHeight="1">
      <c r="A16379" s="4"/>
      <c r="B16379" s="4"/>
    </row>
    <row r="16380" ht="14.25" customHeight="1">
      <c r="A16380" s="4"/>
      <c r="B16380" s="4"/>
    </row>
    <row r="16381" ht="14.25" customHeight="1">
      <c r="A16381" s="4"/>
      <c r="B16381" s="4"/>
    </row>
    <row r="16382" ht="14.25" customHeight="1">
      <c r="A16382" s="4"/>
      <c r="B16382" s="4"/>
    </row>
    <row r="16383" ht="14.25" customHeight="1">
      <c r="A16383" s="4"/>
      <c r="B16383" s="4"/>
    </row>
    <row r="16384" ht="14.25" customHeight="1">
      <c r="A16384" s="4"/>
      <c r="B16384" s="4"/>
    </row>
    <row r="16385" ht="14.25" customHeight="1">
      <c r="A16385" s="4"/>
      <c r="B16385" s="4"/>
    </row>
    <row r="16386" ht="14.25" customHeight="1">
      <c r="A16386" s="4"/>
      <c r="B16386" s="4"/>
    </row>
    <row r="16387" ht="14.25" customHeight="1">
      <c r="A16387" s="4"/>
      <c r="B16387" s="4"/>
    </row>
    <row r="16388" ht="14.25" customHeight="1">
      <c r="A16388" s="4"/>
      <c r="B16388" s="4"/>
    </row>
    <row r="16389" ht="14.25" customHeight="1">
      <c r="A16389" s="4"/>
      <c r="B16389" s="4"/>
    </row>
    <row r="16390" ht="14.25" customHeight="1">
      <c r="A16390" s="4"/>
      <c r="B16390" s="4"/>
    </row>
    <row r="16391" ht="14.25" customHeight="1">
      <c r="A16391" s="4"/>
      <c r="B16391" s="4"/>
    </row>
    <row r="16392" ht="14.25" customHeight="1">
      <c r="A16392" s="4"/>
      <c r="B16392" s="4"/>
    </row>
    <row r="16393" ht="14.25" customHeight="1">
      <c r="A16393" s="4"/>
      <c r="B16393" s="4"/>
    </row>
    <row r="16394" ht="14.25" customHeight="1">
      <c r="A16394" s="4"/>
      <c r="B16394" s="4"/>
    </row>
    <row r="16395" ht="14.25" customHeight="1">
      <c r="A16395" s="4"/>
      <c r="B16395" s="4"/>
    </row>
    <row r="16396" ht="14.25" customHeight="1">
      <c r="A16396" s="4"/>
      <c r="B16396" s="4"/>
    </row>
    <row r="16397" ht="14.25" customHeight="1">
      <c r="A16397" s="4"/>
      <c r="B16397" s="4"/>
    </row>
    <row r="16398" ht="14.25" customHeight="1">
      <c r="A16398" s="4"/>
      <c r="B16398" s="4"/>
    </row>
    <row r="16399" ht="14.25" customHeight="1">
      <c r="A16399" s="4"/>
      <c r="B16399" s="4"/>
    </row>
    <row r="16400" ht="14.25" customHeight="1">
      <c r="A16400" s="4"/>
      <c r="B16400" s="4"/>
    </row>
    <row r="16401" ht="14.25" customHeight="1">
      <c r="A16401" s="4"/>
      <c r="B16401" s="4"/>
    </row>
    <row r="16402" ht="14.25" customHeight="1">
      <c r="A16402" s="4"/>
      <c r="B16402" s="4"/>
    </row>
    <row r="16403" ht="14.25" customHeight="1">
      <c r="A16403" s="4"/>
      <c r="B16403" s="4"/>
    </row>
    <row r="16404" ht="14.25" customHeight="1">
      <c r="A16404" s="4"/>
      <c r="B16404" s="4"/>
    </row>
    <row r="16405" ht="14.25" customHeight="1">
      <c r="A16405" s="4"/>
      <c r="B16405" s="4"/>
    </row>
    <row r="16406" ht="14.25" customHeight="1">
      <c r="A16406" s="4"/>
      <c r="B16406" s="4"/>
    </row>
    <row r="16407" ht="14.25" customHeight="1">
      <c r="A16407" s="4"/>
      <c r="B16407" s="4"/>
    </row>
    <row r="16408" ht="14.25" customHeight="1">
      <c r="A16408" s="4"/>
      <c r="B16408" s="4"/>
    </row>
    <row r="16409" ht="14.25" customHeight="1">
      <c r="A16409" s="4"/>
      <c r="B16409" s="4"/>
    </row>
    <row r="16410" ht="14.25" customHeight="1">
      <c r="A16410" s="4"/>
      <c r="B16410" s="4"/>
    </row>
    <row r="16411" ht="14.25" customHeight="1">
      <c r="A16411" s="4"/>
      <c r="B16411" s="4"/>
    </row>
    <row r="16412" ht="14.25" customHeight="1">
      <c r="A16412" s="4"/>
      <c r="B16412" s="4"/>
    </row>
    <row r="16413" ht="14.25" customHeight="1">
      <c r="A16413" s="4"/>
      <c r="B16413" s="4"/>
    </row>
    <row r="16414" ht="14.25" customHeight="1">
      <c r="A16414" s="4"/>
      <c r="B16414" s="4"/>
    </row>
    <row r="16415" ht="14.25" customHeight="1">
      <c r="A16415" s="4"/>
      <c r="B16415" s="4"/>
    </row>
    <row r="16416" ht="14.25" customHeight="1">
      <c r="A16416" s="4"/>
      <c r="B16416" s="4"/>
    </row>
    <row r="16417" ht="14.25" customHeight="1">
      <c r="A16417" s="4"/>
      <c r="B16417" s="4"/>
    </row>
    <row r="16418" ht="14.25" customHeight="1">
      <c r="A16418" s="4"/>
      <c r="B16418" s="4"/>
    </row>
    <row r="16419" ht="14.25" customHeight="1">
      <c r="A16419" s="4"/>
      <c r="B16419" s="4"/>
    </row>
    <row r="16420" ht="14.25" customHeight="1">
      <c r="A16420" s="4"/>
      <c r="B16420" s="4"/>
    </row>
    <row r="16421" ht="14.25" customHeight="1">
      <c r="A16421" s="4"/>
      <c r="B16421" s="4"/>
    </row>
    <row r="16422" ht="14.25" customHeight="1">
      <c r="A16422" s="4"/>
      <c r="B16422" s="4"/>
    </row>
    <row r="16423" ht="14.25" customHeight="1">
      <c r="A16423" s="4"/>
      <c r="B16423" s="4"/>
    </row>
    <row r="16424" ht="14.25" customHeight="1">
      <c r="A16424" s="4"/>
      <c r="B16424" s="4"/>
    </row>
    <row r="16425" ht="14.25" customHeight="1">
      <c r="A16425" s="4"/>
      <c r="B16425" s="4"/>
    </row>
    <row r="16426" ht="14.25" customHeight="1">
      <c r="A16426" s="4"/>
      <c r="B16426" s="4"/>
    </row>
    <row r="16427" ht="14.25" customHeight="1">
      <c r="A16427" s="4"/>
      <c r="B16427" s="4"/>
    </row>
    <row r="16428" ht="14.25" customHeight="1">
      <c r="A16428" s="4"/>
      <c r="B16428" s="4"/>
    </row>
    <row r="16429" ht="14.25" customHeight="1">
      <c r="A16429" s="4"/>
      <c r="B16429" s="4"/>
    </row>
    <row r="16430" ht="14.25" customHeight="1">
      <c r="A16430" s="4"/>
      <c r="B16430" s="4"/>
    </row>
    <row r="16431" ht="14.25" customHeight="1">
      <c r="A16431" s="4"/>
      <c r="B16431" s="4"/>
    </row>
    <row r="16432" ht="14.25" customHeight="1">
      <c r="A16432" s="4"/>
      <c r="B16432" s="4"/>
    </row>
    <row r="16433" ht="14.25" customHeight="1">
      <c r="A16433" s="4"/>
      <c r="B16433" s="4"/>
    </row>
    <row r="16434" ht="14.25" customHeight="1">
      <c r="A16434" s="4"/>
      <c r="B16434" s="4"/>
    </row>
    <row r="16435" ht="14.25" customHeight="1">
      <c r="A16435" s="4"/>
      <c r="B16435" s="4"/>
    </row>
    <row r="16436" ht="14.25" customHeight="1">
      <c r="A16436" s="4"/>
      <c r="B16436" s="4"/>
    </row>
    <row r="16437" ht="14.25" customHeight="1">
      <c r="A16437" s="4"/>
      <c r="B16437" s="4"/>
    </row>
    <row r="16438" ht="14.25" customHeight="1">
      <c r="A16438" s="4"/>
      <c r="B16438" s="4"/>
    </row>
    <row r="16439" ht="14.25" customHeight="1">
      <c r="A16439" s="4"/>
      <c r="B16439" s="4"/>
    </row>
    <row r="16440" ht="14.25" customHeight="1">
      <c r="A16440" s="4"/>
      <c r="B16440" s="4"/>
    </row>
    <row r="16441" ht="14.25" customHeight="1">
      <c r="A16441" s="4"/>
      <c r="B16441" s="4"/>
    </row>
    <row r="16442" ht="14.25" customHeight="1">
      <c r="A16442" s="4"/>
      <c r="B16442" s="4"/>
    </row>
    <row r="16443" ht="14.25" customHeight="1">
      <c r="A16443" s="4"/>
      <c r="B16443" s="4"/>
    </row>
    <row r="16444" ht="14.25" customHeight="1">
      <c r="A16444" s="4"/>
      <c r="B16444" s="4"/>
    </row>
    <row r="16445" ht="14.25" customHeight="1">
      <c r="A16445" s="4"/>
      <c r="B16445" s="4"/>
    </row>
    <row r="16446" ht="14.25" customHeight="1">
      <c r="A16446" s="4"/>
      <c r="B16446" s="4"/>
    </row>
    <row r="16447" ht="14.25" customHeight="1">
      <c r="A16447" s="4"/>
      <c r="B16447" s="4"/>
    </row>
    <row r="16448" ht="14.25" customHeight="1">
      <c r="A16448" s="4"/>
      <c r="B16448" s="4"/>
    </row>
    <row r="16449" ht="14.25" customHeight="1">
      <c r="A16449" s="4"/>
      <c r="B16449" s="4"/>
    </row>
    <row r="16450" ht="14.25" customHeight="1">
      <c r="A16450" s="4"/>
      <c r="B16450" s="4"/>
    </row>
    <row r="16451" ht="14.25" customHeight="1">
      <c r="A16451" s="4"/>
      <c r="B16451" s="4"/>
    </row>
    <row r="16452" ht="14.25" customHeight="1">
      <c r="A16452" s="4"/>
      <c r="B16452" s="4"/>
    </row>
    <row r="16453" ht="14.25" customHeight="1">
      <c r="A16453" s="4"/>
      <c r="B16453" s="4"/>
    </row>
    <row r="16454" ht="14.25" customHeight="1">
      <c r="A16454" s="4"/>
      <c r="B16454" s="4"/>
    </row>
    <row r="16455" ht="14.25" customHeight="1">
      <c r="A16455" s="4"/>
      <c r="B16455" s="4"/>
    </row>
    <row r="16456" ht="14.25" customHeight="1">
      <c r="A16456" s="4"/>
      <c r="B16456" s="4"/>
    </row>
    <row r="16457" ht="14.25" customHeight="1">
      <c r="A16457" s="4"/>
      <c r="B16457" s="4"/>
    </row>
    <row r="16458" ht="14.25" customHeight="1">
      <c r="A16458" s="4"/>
      <c r="B16458" s="4"/>
    </row>
    <row r="16459" ht="14.25" customHeight="1">
      <c r="A16459" s="4"/>
      <c r="B16459" s="4"/>
    </row>
    <row r="16460" ht="14.25" customHeight="1">
      <c r="A16460" s="4"/>
      <c r="B16460" s="4"/>
    </row>
    <row r="16461" ht="14.25" customHeight="1">
      <c r="A16461" s="4"/>
      <c r="B16461" s="4"/>
    </row>
    <row r="16462" ht="14.25" customHeight="1">
      <c r="A16462" s="4"/>
      <c r="B16462" s="4"/>
    </row>
    <row r="16463" ht="14.25" customHeight="1">
      <c r="A16463" s="4"/>
      <c r="B16463" s="4"/>
    </row>
    <row r="16464" ht="14.25" customHeight="1">
      <c r="A16464" s="4"/>
      <c r="B16464" s="4"/>
    </row>
    <row r="16465" ht="14.25" customHeight="1">
      <c r="A16465" s="4"/>
      <c r="B16465" s="4"/>
    </row>
    <row r="16466" ht="14.25" customHeight="1">
      <c r="A16466" s="4"/>
      <c r="B16466" s="4"/>
    </row>
    <row r="16467" ht="14.25" customHeight="1">
      <c r="A16467" s="4"/>
      <c r="B16467" s="4"/>
    </row>
    <row r="16468" ht="14.25" customHeight="1">
      <c r="A16468" s="4"/>
      <c r="B16468" s="4"/>
    </row>
    <row r="16469" ht="14.25" customHeight="1">
      <c r="A16469" s="4"/>
      <c r="B16469" s="4"/>
    </row>
    <row r="16470" ht="14.25" customHeight="1">
      <c r="A16470" s="4"/>
      <c r="B16470" s="4"/>
    </row>
    <row r="16471" ht="14.25" customHeight="1">
      <c r="A16471" s="4"/>
      <c r="B16471" s="4"/>
    </row>
    <row r="16472" ht="14.25" customHeight="1">
      <c r="A16472" s="4"/>
      <c r="B16472" s="4"/>
    </row>
    <row r="16473" ht="14.25" customHeight="1">
      <c r="A16473" s="4"/>
      <c r="B16473" s="4"/>
    </row>
    <row r="16474" ht="14.25" customHeight="1">
      <c r="A16474" s="4"/>
      <c r="B16474" s="4"/>
    </row>
    <row r="16475" ht="14.25" customHeight="1">
      <c r="A16475" s="4"/>
      <c r="B16475" s="4"/>
    </row>
    <row r="16476" ht="14.25" customHeight="1">
      <c r="A16476" s="4"/>
      <c r="B16476" s="4"/>
    </row>
    <row r="16477" ht="14.25" customHeight="1">
      <c r="A16477" s="4"/>
      <c r="B16477" s="4"/>
    </row>
    <row r="16478" ht="14.25" customHeight="1">
      <c r="A16478" s="4"/>
      <c r="B16478" s="4"/>
    </row>
    <row r="16479" ht="14.25" customHeight="1">
      <c r="A16479" s="4"/>
      <c r="B16479" s="4"/>
    </row>
    <row r="16480" ht="14.25" customHeight="1">
      <c r="A16480" s="4"/>
      <c r="B16480" s="4"/>
    </row>
    <row r="16481" ht="14.25" customHeight="1">
      <c r="A16481" s="4"/>
      <c r="B16481" s="4"/>
    </row>
    <row r="16482" ht="14.25" customHeight="1">
      <c r="A16482" s="4"/>
      <c r="B16482" s="4"/>
    </row>
    <row r="16483" ht="14.25" customHeight="1">
      <c r="A16483" s="4"/>
      <c r="B16483" s="4"/>
    </row>
    <row r="16484" ht="14.25" customHeight="1">
      <c r="A16484" s="4"/>
      <c r="B16484" s="4"/>
    </row>
    <row r="16485" ht="14.25" customHeight="1">
      <c r="A16485" s="4"/>
      <c r="B16485" s="4"/>
    </row>
    <row r="16486" ht="14.25" customHeight="1">
      <c r="A16486" s="4"/>
      <c r="B16486" s="4"/>
    </row>
    <row r="16487" ht="14.25" customHeight="1">
      <c r="A16487" s="4"/>
      <c r="B16487" s="4"/>
    </row>
    <row r="16488" ht="14.25" customHeight="1">
      <c r="A16488" s="4"/>
      <c r="B16488" s="4"/>
    </row>
    <row r="16489" ht="14.25" customHeight="1">
      <c r="A16489" s="4"/>
      <c r="B16489" s="4"/>
    </row>
    <row r="16490" ht="14.25" customHeight="1">
      <c r="A16490" s="4"/>
      <c r="B16490" s="4"/>
    </row>
    <row r="16491" ht="14.25" customHeight="1">
      <c r="A16491" s="4"/>
      <c r="B16491" s="4"/>
    </row>
    <row r="16492" ht="14.25" customHeight="1">
      <c r="A16492" s="4"/>
      <c r="B16492" s="4"/>
    </row>
    <row r="16493" ht="14.25" customHeight="1">
      <c r="A16493" s="4"/>
      <c r="B16493" s="4"/>
    </row>
    <row r="16494" ht="14.25" customHeight="1">
      <c r="A16494" s="4"/>
      <c r="B16494" s="4"/>
    </row>
    <row r="16495" ht="14.25" customHeight="1">
      <c r="A16495" s="4"/>
      <c r="B16495" s="4"/>
    </row>
    <row r="16496" ht="14.25" customHeight="1">
      <c r="A16496" s="4"/>
      <c r="B16496" s="4"/>
    </row>
    <row r="16497" ht="14.25" customHeight="1">
      <c r="A16497" s="4"/>
      <c r="B16497" s="4"/>
    </row>
    <row r="16498" ht="14.25" customHeight="1">
      <c r="A16498" s="4"/>
      <c r="B16498" s="4"/>
    </row>
    <row r="16499" ht="14.25" customHeight="1">
      <c r="A16499" s="4"/>
      <c r="B16499" s="4"/>
    </row>
    <row r="16500" ht="14.25" customHeight="1">
      <c r="A16500" s="4"/>
      <c r="B16500" s="4"/>
    </row>
    <row r="16501" ht="14.25" customHeight="1">
      <c r="A16501" s="4"/>
      <c r="B16501" s="4"/>
    </row>
    <row r="16502" ht="14.25" customHeight="1">
      <c r="A16502" s="4"/>
      <c r="B16502" s="4"/>
    </row>
    <row r="16503" ht="14.25" customHeight="1">
      <c r="A16503" s="4"/>
      <c r="B16503" s="4"/>
    </row>
    <row r="16504" ht="14.25" customHeight="1">
      <c r="A16504" s="4"/>
      <c r="B16504" s="4"/>
    </row>
    <row r="16505" ht="14.25" customHeight="1">
      <c r="A16505" s="4"/>
      <c r="B16505" s="4"/>
    </row>
    <row r="16506" ht="14.25" customHeight="1">
      <c r="A16506" s="4"/>
      <c r="B16506" s="4"/>
    </row>
    <row r="16507" ht="14.25" customHeight="1">
      <c r="A16507" s="4"/>
      <c r="B16507" s="4"/>
    </row>
    <row r="16508" ht="14.25" customHeight="1">
      <c r="A16508" s="4"/>
      <c r="B16508" s="4"/>
    </row>
    <row r="16509" ht="14.25" customHeight="1">
      <c r="A16509" s="4"/>
      <c r="B16509" s="4"/>
    </row>
    <row r="16510" ht="14.25" customHeight="1">
      <c r="A16510" s="4"/>
      <c r="B16510" s="4"/>
    </row>
    <row r="16511" ht="14.25" customHeight="1">
      <c r="A16511" s="4"/>
      <c r="B16511" s="4"/>
    </row>
    <row r="16512" ht="14.25" customHeight="1">
      <c r="A16512" s="4"/>
      <c r="B16512" s="4"/>
    </row>
    <row r="16513" ht="14.25" customHeight="1">
      <c r="A16513" s="4"/>
      <c r="B16513" s="4"/>
    </row>
    <row r="16514" ht="14.25" customHeight="1">
      <c r="A16514" s="4"/>
      <c r="B16514" s="4"/>
    </row>
    <row r="16515" ht="14.25" customHeight="1">
      <c r="A16515" s="4"/>
      <c r="B16515" s="4"/>
    </row>
    <row r="16516" ht="14.25" customHeight="1">
      <c r="A16516" s="4"/>
      <c r="B16516" s="4"/>
    </row>
    <row r="16517" ht="14.25" customHeight="1">
      <c r="A16517" s="4"/>
      <c r="B16517" s="4"/>
    </row>
    <row r="16518" ht="14.25" customHeight="1">
      <c r="A16518" s="4"/>
      <c r="B16518" s="4"/>
    </row>
    <row r="16519" ht="14.25" customHeight="1">
      <c r="A16519" s="4"/>
      <c r="B16519" s="4"/>
    </row>
    <row r="16520" ht="14.25" customHeight="1">
      <c r="A16520" s="4"/>
      <c r="B16520" s="4"/>
    </row>
    <row r="16521" ht="14.25" customHeight="1">
      <c r="A16521" s="4"/>
      <c r="B16521" s="4"/>
    </row>
    <row r="16522" ht="14.25" customHeight="1">
      <c r="A16522" s="4"/>
      <c r="B16522" s="4"/>
    </row>
    <row r="16523" ht="14.25" customHeight="1">
      <c r="A16523" s="4"/>
      <c r="B16523" s="4"/>
    </row>
    <row r="16524" ht="14.25" customHeight="1">
      <c r="A16524" s="4"/>
      <c r="B16524" s="4"/>
    </row>
    <row r="16525" ht="14.25" customHeight="1">
      <c r="A16525" s="4"/>
      <c r="B16525" s="4"/>
    </row>
    <row r="16526" ht="14.25" customHeight="1">
      <c r="A16526" s="4"/>
      <c r="B16526" s="4"/>
    </row>
    <row r="16527" ht="14.25" customHeight="1">
      <c r="A16527" s="4"/>
      <c r="B16527" s="4"/>
    </row>
    <row r="16528" ht="14.25" customHeight="1">
      <c r="A16528" s="4"/>
      <c r="B16528" s="4"/>
    </row>
    <row r="16529" ht="14.25" customHeight="1">
      <c r="A16529" s="4"/>
      <c r="B16529" s="4"/>
    </row>
    <row r="16530" ht="14.25" customHeight="1">
      <c r="A16530" s="4"/>
      <c r="B16530" s="4"/>
    </row>
    <row r="16531" ht="14.25" customHeight="1">
      <c r="A16531" s="4"/>
      <c r="B16531" s="4"/>
    </row>
    <row r="16532" ht="14.25" customHeight="1">
      <c r="A16532" s="4"/>
      <c r="B16532" s="4"/>
    </row>
    <row r="16533" ht="14.25" customHeight="1">
      <c r="A16533" s="4"/>
      <c r="B16533" s="4"/>
    </row>
    <row r="16534" ht="14.25" customHeight="1">
      <c r="A16534" s="4"/>
      <c r="B16534" s="4"/>
    </row>
    <row r="16535" ht="14.25" customHeight="1">
      <c r="A16535" s="4"/>
      <c r="B16535" s="4"/>
    </row>
    <row r="16536" ht="14.25" customHeight="1">
      <c r="A16536" s="4"/>
      <c r="B16536" s="4"/>
    </row>
    <row r="16537" ht="14.25" customHeight="1">
      <c r="A16537" s="4"/>
      <c r="B16537" s="4"/>
    </row>
    <row r="16538" ht="14.25" customHeight="1">
      <c r="A16538" s="4"/>
      <c r="B16538" s="4"/>
    </row>
    <row r="16539" ht="14.25" customHeight="1">
      <c r="A16539" s="4"/>
      <c r="B16539" s="4"/>
    </row>
    <row r="16540" ht="14.25" customHeight="1">
      <c r="A16540" s="4"/>
      <c r="B16540" s="4"/>
    </row>
    <row r="16541" ht="14.25" customHeight="1">
      <c r="A16541" s="4"/>
      <c r="B16541" s="4"/>
    </row>
    <row r="16542" ht="14.25" customHeight="1">
      <c r="A16542" s="4"/>
      <c r="B16542" s="4"/>
    </row>
    <row r="16543" ht="14.25" customHeight="1">
      <c r="A16543" s="4"/>
      <c r="B16543" s="4"/>
    </row>
    <row r="16544" ht="14.25" customHeight="1">
      <c r="A16544" s="4"/>
      <c r="B16544" s="4"/>
    </row>
    <row r="16545" ht="14.25" customHeight="1">
      <c r="A16545" s="4"/>
      <c r="B16545" s="4"/>
    </row>
    <row r="16546" ht="14.25" customHeight="1">
      <c r="A16546" s="4"/>
      <c r="B16546" s="4"/>
    </row>
    <row r="16547" ht="14.25" customHeight="1">
      <c r="A16547" s="4"/>
      <c r="B16547" s="4"/>
    </row>
    <row r="16548" ht="14.25" customHeight="1">
      <c r="A16548" s="4"/>
      <c r="B16548" s="4"/>
    </row>
    <row r="16549" ht="14.25" customHeight="1">
      <c r="A16549" s="4"/>
      <c r="B16549" s="4"/>
    </row>
    <row r="16550" ht="14.25" customHeight="1">
      <c r="A16550" s="4"/>
      <c r="B16550" s="4"/>
    </row>
    <row r="16551" ht="14.25" customHeight="1">
      <c r="A16551" s="4"/>
      <c r="B16551" s="4"/>
    </row>
    <row r="16552" ht="14.25" customHeight="1">
      <c r="A16552" s="4"/>
      <c r="B16552" s="4"/>
    </row>
    <row r="16553" ht="14.25" customHeight="1">
      <c r="A16553" s="4"/>
      <c r="B16553" s="4"/>
    </row>
    <row r="16554" ht="14.25" customHeight="1">
      <c r="A16554" s="4"/>
      <c r="B16554" s="4"/>
    </row>
    <row r="16555" ht="14.25" customHeight="1">
      <c r="A16555" s="4"/>
      <c r="B16555" s="4"/>
    </row>
    <row r="16556" ht="14.25" customHeight="1">
      <c r="A16556" s="4"/>
      <c r="B16556" s="4"/>
    </row>
    <row r="16557" ht="14.25" customHeight="1">
      <c r="A16557" s="4"/>
      <c r="B16557" s="4"/>
    </row>
    <row r="16558" ht="14.25" customHeight="1">
      <c r="A16558" s="4"/>
      <c r="B16558" s="4"/>
    </row>
    <row r="16559" ht="14.25" customHeight="1">
      <c r="A16559" s="4"/>
      <c r="B16559" s="4"/>
    </row>
    <row r="16560" ht="14.25" customHeight="1">
      <c r="A16560" s="4"/>
      <c r="B16560" s="4"/>
    </row>
    <row r="16561" ht="14.25" customHeight="1">
      <c r="A16561" s="4"/>
      <c r="B16561" s="4"/>
    </row>
    <row r="16562" ht="14.25" customHeight="1">
      <c r="A16562" s="4"/>
      <c r="B16562" s="4"/>
    </row>
    <row r="16563" ht="14.25" customHeight="1">
      <c r="A16563" s="4"/>
      <c r="B16563" s="4"/>
    </row>
    <row r="16564" ht="14.25" customHeight="1">
      <c r="A16564" s="4"/>
      <c r="B16564" s="4"/>
    </row>
    <row r="16565" ht="14.25" customHeight="1">
      <c r="A16565" s="4"/>
      <c r="B16565" s="4"/>
    </row>
    <row r="16566" ht="14.25" customHeight="1">
      <c r="A16566" s="4"/>
      <c r="B16566" s="4"/>
    </row>
    <row r="16567" ht="14.25" customHeight="1">
      <c r="A16567" s="4"/>
      <c r="B16567" s="4"/>
    </row>
    <row r="16568" ht="14.25" customHeight="1">
      <c r="A16568" s="4"/>
      <c r="B16568" s="4"/>
    </row>
    <row r="16569" ht="14.25" customHeight="1">
      <c r="A16569" s="4"/>
      <c r="B16569" s="4"/>
    </row>
    <row r="16570" ht="14.25" customHeight="1">
      <c r="A16570" s="4"/>
      <c r="B16570" s="4"/>
    </row>
    <row r="16571" ht="14.25" customHeight="1">
      <c r="A16571" s="4"/>
      <c r="B16571" s="4"/>
    </row>
    <row r="16572" ht="14.25" customHeight="1">
      <c r="A16572" s="4"/>
      <c r="B16572" s="4"/>
    </row>
    <row r="16573" ht="14.25" customHeight="1">
      <c r="A16573" s="4"/>
      <c r="B16573" s="4"/>
    </row>
    <row r="16574" ht="14.25" customHeight="1">
      <c r="A16574" s="4"/>
      <c r="B16574" s="4"/>
    </row>
    <row r="16575" ht="14.25" customHeight="1">
      <c r="A16575" s="4"/>
      <c r="B16575" s="4"/>
    </row>
    <row r="16576" ht="14.25" customHeight="1">
      <c r="A16576" s="4"/>
      <c r="B16576" s="4"/>
    </row>
    <row r="16577" ht="14.25" customHeight="1">
      <c r="A16577" s="4"/>
      <c r="B16577" s="4"/>
    </row>
    <row r="16578" ht="14.25" customHeight="1">
      <c r="A16578" s="4"/>
      <c r="B16578" s="4"/>
    </row>
    <row r="16579" ht="14.25" customHeight="1">
      <c r="A16579" s="4"/>
      <c r="B16579" s="4"/>
    </row>
    <row r="16580" ht="14.25" customHeight="1">
      <c r="A16580" s="4"/>
      <c r="B16580" s="4"/>
    </row>
    <row r="16581" ht="14.25" customHeight="1">
      <c r="A16581" s="4"/>
      <c r="B16581" s="4"/>
    </row>
    <row r="16582" ht="14.25" customHeight="1">
      <c r="A16582" s="4"/>
      <c r="B16582" s="4"/>
    </row>
    <row r="16583" ht="14.25" customHeight="1">
      <c r="A16583" s="4"/>
      <c r="B16583" s="4"/>
    </row>
    <row r="16584" ht="14.25" customHeight="1">
      <c r="A16584" s="4"/>
      <c r="B16584" s="4"/>
    </row>
    <row r="16585" ht="14.25" customHeight="1">
      <c r="A16585" s="4"/>
      <c r="B16585" s="4"/>
    </row>
    <row r="16586" ht="14.25" customHeight="1">
      <c r="A16586" s="4"/>
      <c r="B16586" s="4"/>
    </row>
    <row r="16587" ht="14.25" customHeight="1">
      <c r="A16587" s="4"/>
      <c r="B16587" s="4"/>
    </row>
    <row r="16588" ht="14.25" customHeight="1">
      <c r="A16588" s="4"/>
      <c r="B16588" s="4"/>
    </row>
    <row r="16589" ht="14.25" customHeight="1">
      <c r="A16589" s="4"/>
      <c r="B16589" s="4"/>
    </row>
    <row r="16590" ht="14.25" customHeight="1">
      <c r="A16590" s="4"/>
      <c r="B16590" s="4"/>
    </row>
    <row r="16591" ht="14.25" customHeight="1">
      <c r="A16591" s="4"/>
      <c r="B16591" s="4"/>
    </row>
    <row r="16592" ht="14.25" customHeight="1">
      <c r="A16592" s="4"/>
      <c r="B16592" s="4"/>
    </row>
    <row r="16593" ht="14.25" customHeight="1">
      <c r="A16593" s="4"/>
      <c r="B16593" s="4"/>
    </row>
    <row r="16594" ht="14.25" customHeight="1">
      <c r="A16594" s="4"/>
      <c r="B16594" s="4"/>
    </row>
    <row r="16595" ht="14.25" customHeight="1">
      <c r="A16595" s="4"/>
      <c r="B16595" s="4"/>
    </row>
    <row r="16596" ht="14.25" customHeight="1">
      <c r="A16596" s="4"/>
      <c r="B16596" s="4"/>
    </row>
    <row r="16597" ht="14.25" customHeight="1">
      <c r="A16597" s="4"/>
      <c r="B16597" s="4"/>
    </row>
    <row r="16598" ht="14.25" customHeight="1">
      <c r="A16598" s="4"/>
      <c r="B16598" s="4"/>
    </row>
    <row r="16599" ht="14.25" customHeight="1">
      <c r="A16599" s="4"/>
      <c r="B16599" s="4"/>
    </row>
    <row r="16600" ht="14.25" customHeight="1">
      <c r="A16600" s="4"/>
      <c r="B16600" s="4"/>
    </row>
    <row r="16601" ht="14.25" customHeight="1">
      <c r="A16601" s="4"/>
      <c r="B16601" s="4"/>
    </row>
    <row r="16602" ht="14.25" customHeight="1">
      <c r="A16602" s="4"/>
      <c r="B16602" s="4"/>
    </row>
    <row r="16603" ht="14.25" customHeight="1">
      <c r="A16603" s="4"/>
      <c r="B16603" s="4"/>
    </row>
    <row r="16604" ht="14.25" customHeight="1">
      <c r="A16604" s="4"/>
      <c r="B16604" s="4"/>
    </row>
    <row r="16605" ht="14.25" customHeight="1">
      <c r="A16605" s="4"/>
      <c r="B16605" s="4"/>
    </row>
    <row r="16606" ht="14.25" customHeight="1">
      <c r="A16606" s="4"/>
      <c r="B16606" s="4"/>
    </row>
    <row r="16607" ht="14.25" customHeight="1">
      <c r="A16607" s="4"/>
      <c r="B16607" s="4"/>
    </row>
    <row r="16608" ht="14.25" customHeight="1">
      <c r="A16608" s="4"/>
      <c r="B16608" s="4"/>
    </row>
    <row r="16609" ht="14.25" customHeight="1">
      <c r="A16609" s="4"/>
      <c r="B16609" s="4"/>
    </row>
    <row r="16610" ht="14.25" customHeight="1">
      <c r="A16610" s="4"/>
      <c r="B16610" s="4"/>
    </row>
    <row r="16611" ht="14.25" customHeight="1">
      <c r="A16611" s="4"/>
      <c r="B16611" s="4"/>
    </row>
    <row r="16612" ht="14.25" customHeight="1">
      <c r="A16612" s="4"/>
      <c r="B16612" s="4"/>
    </row>
    <row r="16613" ht="14.25" customHeight="1">
      <c r="A16613" s="4"/>
      <c r="B16613" s="4"/>
    </row>
    <row r="16614" ht="14.25" customHeight="1">
      <c r="A16614" s="4"/>
      <c r="B16614" s="4"/>
    </row>
    <row r="16615" ht="14.25" customHeight="1">
      <c r="A16615" s="4"/>
      <c r="B16615" s="4"/>
    </row>
    <row r="16616" ht="14.25" customHeight="1">
      <c r="A16616" s="4"/>
      <c r="B16616" s="4"/>
    </row>
    <row r="16617" ht="14.25" customHeight="1">
      <c r="A16617" s="4"/>
      <c r="B16617" s="4"/>
    </row>
    <row r="16618" ht="14.25" customHeight="1">
      <c r="A16618" s="4"/>
      <c r="B16618" s="4"/>
    </row>
    <row r="16619" ht="14.25" customHeight="1">
      <c r="A16619" s="4"/>
      <c r="B16619" s="4"/>
    </row>
    <row r="16620" ht="14.25" customHeight="1">
      <c r="A16620" s="4"/>
      <c r="B16620" s="4"/>
    </row>
    <row r="16621" ht="14.25" customHeight="1">
      <c r="A16621" s="4"/>
      <c r="B16621" s="4"/>
    </row>
    <row r="16622" ht="14.25" customHeight="1">
      <c r="A16622" s="4"/>
      <c r="B16622" s="4"/>
    </row>
    <row r="16623" ht="14.25" customHeight="1">
      <c r="A16623" s="4"/>
      <c r="B16623" s="4"/>
    </row>
    <row r="16624" ht="14.25" customHeight="1">
      <c r="A16624" s="4"/>
      <c r="B16624" s="4"/>
    </row>
    <row r="16625" ht="14.25" customHeight="1">
      <c r="A16625" s="4"/>
      <c r="B16625" s="4"/>
    </row>
    <row r="16626" ht="14.25" customHeight="1">
      <c r="A16626" s="4"/>
      <c r="B16626" s="4"/>
    </row>
    <row r="16627" ht="14.25" customHeight="1">
      <c r="A16627" s="4"/>
      <c r="B16627" s="4"/>
    </row>
    <row r="16628" ht="14.25" customHeight="1">
      <c r="A16628" s="4"/>
      <c r="B16628" s="4"/>
    </row>
    <row r="16629" ht="14.25" customHeight="1">
      <c r="A16629" s="4"/>
      <c r="B16629" s="4"/>
    </row>
    <row r="16630" ht="14.25" customHeight="1">
      <c r="A16630" s="4"/>
      <c r="B16630" s="4"/>
    </row>
    <row r="16631" ht="14.25" customHeight="1">
      <c r="A16631" s="4"/>
      <c r="B16631" s="4"/>
    </row>
    <row r="16632" ht="14.25" customHeight="1">
      <c r="A16632" s="4"/>
      <c r="B16632" s="4"/>
    </row>
    <row r="16633" ht="14.25" customHeight="1">
      <c r="A16633" s="4"/>
      <c r="B16633" s="4"/>
    </row>
    <row r="16634" ht="14.25" customHeight="1">
      <c r="A16634" s="4"/>
      <c r="B16634" s="4"/>
    </row>
    <row r="16635" ht="14.25" customHeight="1">
      <c r="A16635" s="4"/>
      <c r="B16635" s="4"/>
    </row>
    <row r="16636" ht="14.25" customHeight="1">
      <c r="A16636" s="4"/>
      <c r="B16636" s="4"/>
    </row>
    <row r="16637" ht="14.25" customHeight="1">
      <c r="A16637" s="4"/>
      <c r="B16637" s="4"/>
    </row>
    <row r="16638" ht="14.25" customHeight="1">
      <c r="A16638" s="4"/>
      <c r="B16638" s="4"/>
    </row>
    <row r="16639" ht="14.25" customHeight="1">
      <c r="A16639" s="4"/>
      <c r="B16639" s="4"/>
    </row>
    <row r="16640" ht="14.25" customHeight="1">
      <c r="A16640" s="4"/>
      <c r="B16640" s="4"/>
    </row>
    <row r="16641" ht="14.25" customHeight="1">
      <c r="A16641" s="4"/>
      <c r="B16641" s="4"/>
    </row>
    <row r="16642" ht="14.25" customHeight="1">
      <c r="A16642" s="4"/>
      <c r="B16642" s="4"/>
    </row>
    <row r="16643" ht="14.25" customHeight="1">
      <c r="A16643" s="4"/>
      <c r="B16643" s="4"/>
    </row>
    <row r="16644" ht="14.25" customHeight="1">
      <c r="A16644" s="4"/>
      <c r="B16644" s="4"/>
    </row>
    <row r="16645" ht="14.25" customHeight="1">
      <c r="A16645" s="4"/>
      <c r="B16645" s="4"/>
    </row>
    <row r="16646" ht="14.25" customHeight="1">
      <c r="A16646" s="4"/>
      <c r="B16646" s="4"/>
    </row>
    <row r="16647" ht="14.25" customHeight="1">
      <c r="A16647" s="4"/>
      <c r="B16647" s="4"/>
    </row>
    <row r="16648" ht="14.25" customHeight="1">
      <c r="A16648" s="4"/>
      <c r="B16648" s="4"/>
    </row>
    <row r="16649" ht="14.25" customHeight="1">
      <c r="A16649" s="4"/>
      <c r="B16649" s="4"/>
    </row>
    <row r="16650" ht="14.25" customHeight="1">
      <c r="A16650" s="4"/>
      <c r="B16650" s="4"/>
    </row>
    <row r="16651" ht="14.25" customHeight="1">
      <c r="A16651" s="4"/>
      <c r="B16651" s="4"/>
    </row>
    <row r="16652" ht="14.25" customHeight="1">
      <c r="A16652" s="4"/>
      <c r="B16652" s="4"/>
    </row>
    <row r="16653" ht="14.25" customHeight="1">
      <c r="A16653" s="4"/>
      <c r="B16653" s="4"/>
    </row>
    <row r="16654" ht="14.25" customHeight="1">
      <c r="A16654" s="4"/>
      <c r="B16654" s="4"/>
    </row>
    <row r="16655" ht="14.25" customHeight="1">
      <c r="A16655" s="4"/>
      <c r="B16655" s="4"/>
    </row>
    <row r="16656" ht="14.25" customHeight="1">
      <c r="A16656" s="4"/>
      <c r="B16656" s="4"/>
    </row>
    <row r="16657" ht="14.25" customHeight="1">
      <c r="A16657" s="4"/>
      <c r="B16657" s="4"/>
    </row>
    <row r="16658" ht="14.25" customHeight="1">
      <c r="A16658" s="4"/>
      <c r="B16658" s="4"/>
    </row>
    <row r="16659" ht="14.25" customHeight="1">
      <c r="A16659" s="4"/>
      <c r="B16659" s="4"/>
    </row>
    <row r="16660" ht="14.25" customHeight="1">
      <c r="A16660" s="4"/>
      <c r="B16660" s="4"/>
    </row>
    <row r="16661" ht="14.25" customHeight="1">
      <c r="A16661" s="4"/>
      <c r="B16661" s="4"/>
    </row>
    <row r="16662" ht="14.25" customHeight="1">
      <c r="A16662" s="4"/>
      <c r="B16662" s="4"/>
    </row>
    <row r="16663" ht="14.25" customHeight="1">
      <c r="A16663" s="4"/>
      <c r="B16663" s="4"/>
    </row>
    <row r="16664" ht="14.25" customHeight="1">
      <c r="A16664" s="4"/>
      <c r="B16664" s="4"/>
    </row>
    <row r="16665" ht="14.25" customHeight="1">
      <c r="A16665" s="4"/>
      <c r="B16665" s="4"/>
    </row>
    <row r="16666" ht="14.25" customHeight="1">
      <c r="A16666" s="4"/>
      <c r="B16666" s="4"/>
    </row>
    <row r="16667" ht="14.25" customHeight="1">
      <c r="A16667" s="4"/>
      <c r="B16667" s="4"/>
    </row>
    <row r="16668" ht="14.25" customHeight="1">
      <c r="A16668" s="4"/>
      <c r="B16668" s="4"/>
    </row>
    <row r="16669" ht="14.25" customHeight="1">
      <c r="A16669" s="4"/>
      <c r="B16669" s="4"/>
    </row>
    <row r="16670" ht="14.25" customHeight="1">
      <c r="A16670" s="4"/>
      <c r="B16670" s="4"/>
    </row>
    <row r="16671" ht="14.25" customHeight="1">
      <c r="A16671" s="4"/>
      <c r="B16671" s="4"/>
    </row>
    <row r="16672" ht="14.25" customHeight="1">
      <c r="A16672" s="4"/>
      <c r="B16672" s="4"/>
    </row>
    <row r="16673" ht="14.25" customHeight="1">
      <c r="A16673" s="4"/>
      <c r="B16673" s="4"/>
    </row>
    <row r="16674" ht="14.25" customHeight="1">
      <c r="A16674" s="4"/>
      <c r="B16674" s="4"/>
    </row>
    <row r="16675" ht="14.25" customHeight="1">
      <c r="A16675" s="4"/>
      <c r="B16675" s="4"/>
    </row>
    <row r="16676" ht="14.25" customHeight="1">
      <c r="A16676" s="4"/>
      <c r="B16676" s="4"/>
    </row>
    <row r="16677" ht="14.25" customHeight="1">
      <c r="A16677" s="4"/>
      <c r="B16677" s="4"/>
    </row>
    <row r="16678" ht="14.25" customHeight="1">
      <c r="A16678" s="4"/>
      <c r="B16678" s="4"/>
    </row>
    <row r="16679" ht="14.25" customHeight="1">
      <c r="A16679" s="4"/>
      <c r="B16679" s="4"/>
    </row>
    <row r="16680" ht="14.25" customHeight="1">
      <c r="A16680" s="4"/>
      <c r="B16680" s="4"/>
    </row>
    <row r="16681" ht="14.25" customHeight="1">
      <c r="A16681" s="4"/>
      <c r="B16681" s="4"/>
    </row>
    <row r="16682" ht="14.25" customHeight="1">
      <c r="A16682" s="4"/>
      <c r="B16682" s="4"/>
    </row>
    <row r="16683" ht="14.25" customHeight="1">
      <c r="A16683" s="4"/>
      <c r="B16683" s="4"/>
    </row>
    <row r="16684" ht="14.25" customHeight="1">
      <c r="A16684" s="4"/>
      <c r="B16684" s="4"/>
    </row>
    <row r="16685" ht="14.25" customHeight="1">
      <c r="A16685" s="4"/>
      <c r="B16685" s="4"/>
    </row>
    <row r="16686" ht="14.25" customHeight="1">
      <c r="A16686" s="4"/>
      <c r="B16686" s="4"/>
    </row>
    <row r="16687" ht="14.25" customHeight="1">
      <c r="A16687" s="4"/>
      <c r="B16687" s="4"/>
    </row>
    <row r="16688" ht="14.25" customHeight="1">
      <c r="A16688" s="4"/>
      <c r="B16688" s="4"/>
    </row>
    <row r="16689" ht="14.25" customHeight="1">
      <c r="A16689" s="4"/>
      <c r="B16689" s="4"/>
    </row>
    <row r="16690" ht="14.25" customHeight="1">
      <c r="A16690" s="4"/>
      <c r="B16690" s="4"/>
    </row>
    <row r="16691" ht="14.25" customHeight="1">
      <c r="A16691" s="4"/>
      <c r="B16691" s="4"/>
    </row>
    <row r="16692" ht="14.25" customHeight="1">
      <c r="A16692" s="4"/>
      <c r="B16692" s="4"/>
    </row>
    <row r="16693" ht="14.25" customHeight="1">
      <c r="A16693" s="4"/>
      <c r="B16693" s="4"/>
    </row>
    <row r="16694" ht="14.25" customHeight="1">
      <c r="A16694" s="4"/>
      <c r="B16694" s="4"/>
    </row>
    <row r="16695" ht="14.25" customHeight="1">
      <c r="A16695" s="4"/>
      <c r="B16695" s="4"/>
    </row>
    <row r="16696" ht="14.25" customHeight="1">
      <c r="A16696" s="4"/>
      <c r="B16696" s="4"/>
    </row>
    <row r="16697" ht="14.25" customHeight="1">
      <c r="A16697" s="4"/>
      <c r="B16697" s="4"/>
    </row>
    <row r="16698" ht="14.25" customHeight="1">
      <c r="A16698" s="4"/>
      <c r="B16698" s="4"/>
    </row>
    <row r="16699" ht="14.25" customHeight="1">
      <c r="A16699" s="4"/>
      <c r="B16699" s="4"/>
    </row>
    <row r="16700" ht="14.25" customHeight="1">
      <c r="A16700" s="4"/>
      <c r="B16700" s="4"/>
    </row>
    <row r="16701" ht="14.25" customHeight="1">
      <c r="A16701" s="4"/>
      <c r="B16701" s="4"/>
    </row>
    <row r="16702" ht="14.25" customHeight="1">
      <c r="A16702" s="4"/>
      <c r="B16702" s="4"/>
    </row>
    <row r="16703" ht="14.25" customHeight="1">
      <c r="A16703" s="4"/>
      <c r="B16703" s="4"/>
    </row>
    <row r="16704" ht="14.25" customHeight="1">
      <c r="A16704" s="4"/>
      <c r="B16704" s="4"/>
    </row>
    <row r="16705" ht="14.25" customHeight="1">
      <c r="A16705" s="4"/>
      <c r="B16705" s="4"/>
    </row>
    <row r="16706" ht="14.25" customHeight="1">
      <c r="A16706" s="4"/>
      <c r="B16706" s="4"/>
    </row>
    <row r="16707" ht="14.25" customHeight="1">
      <c r="A16707" s="4"/>
      <c r="B16707" s="4"/>
    </row>
    <row r="16708" ht="14.25" customHeight="1">
      <c r="A16708" s="4"/>
      <c r="B16708" s="4"/>
    </row>
    <row r="16709" ht="14.25" customHeight="1">
      <c r="A16709" s="4"/>
      <c r="B16709" s="4"/>
    </row>
    <row r="16710" ht="14.25" customHeight="1">
      <c r="A16710" s="4"/>
      <c r="B16710" s="4"/>
    </row>
    <row r="16711" ht="14.25" customHeight="1">
      <c r="A16711" s="4"/>
      <c r="B16711" s="4"/>
    </row>
    <row r="16712" ht="14.25" customHeight="1">
      <c r="A16712" s="4"/>
      <c r="B16712" s="4"/>
    </row>
    <row r="16713" ht="14.25" customHeight="1">
      <c r="A16713" s="4"/>
      <c r="B16713" s="4"/>
    </row>
    <row r="16714" ht="14.25" customHeight="1">
      <c r="A16714" s="4"/>
      <c r="B16714" s="4"/>
    </row>
    <row r="16715" ht="14.25" customHeight="1">
      <c r="A16715" s="4"/>
      <c r="B16715" s="4"/>
    </row>
    <row r="16716" ht="14.25" customHeight="1">
      <c r="A16716" s="4"/>
      <c r="B16716" s="4"/>
    </row>
    <row r="16717" ht="14.25" customHeight="1">
      <c r="A16717" s="4"/>
      <c r="B16717" s="4"/>
    </row>
    <row r="16718" ht="14.25" customHeight="1">
      <c r="A16718" s="4"/>
      <c r="B16718" s="4"/>
    </row>
    <row r="16719" ht="14.25" customHeight="1">
      <c r="A16719" s="4"/>
      <c r="B16719" s="4"/>
    </row>
    <row r="16720" ht="14.25" customHeight="1">
      <c r="A16720" s="4"/>
      <c r="B16720" s="4"/>
    </row>
    <row r="16721" ht="14.25" customHeight="1">
      <c r="A16721" s="4"/>
      <c r="B16721" s="4"/>
    </row>
    <row r="16722" ht="14.25" customHeight="1">
      <c r="A16722" s="4"/>
      <c r="B16722" s="4"/>
    </row>
    <row r="16723" ht="14.25" customHeight="1">
      <c r="A16723" s="4"/>
      <c r="B16723" s="4"/>
    </row>
    <row r="16724" ht="14.25" customHeight="1">
      <c r="A16724" s="4"/>
      <c r="B16724" s="4"/>
    </row>
    <row r="16725" ht="14.25" customHeight="1">
      <c r="A16725" s="4"/>
      <c r="B16725" s="4"/>
    </row>
    <row r="16726" ht="14.25" customHeight="1">
      <c r="A16726" s="4"/>
      <c r="B16726" s="4"/>
    </row>
    <row r="16727" ht="14.25" customHeight="1">
      <c r="A16727" s="4"/>
      <c r="B16727" s="4"/>
    </row>
    <row r="16728" ht="14.25" customHeight="1">
      <c r="A16728" s="4"/>
      <c r="B16728" s="4"/>
    </row>
    <row r="16729" ht="14.25" customHeight="1">
      <c r="A16729" s="4"/>
      <c r="B16729" s="4"/>
    </row>
    <row r="16730" ht="14.25" customHeight="1">
      <c r="A16730" s="4"/>
      <c r="B16730" s="4"/>
    </row>
    <row r="16731" ht="14.25" customHeight="1">
      <c r="A16731" s="4"/>
      <c r="B16731" s="4"/>
    </row>
    <row r="16732" ht="14.25" customHeight="1">
      <c r="A16732" s="4"/>
      <c r="B16732" s="4"/>
    </row>
    <row r="16733" ht="14.25" customHeight="1">
      <c r="A16733" s="4"/>
      <c r="B16733" s="4"/>
    </row>
    <row r="16734" ht="14.25" customHeight="1">
      <c r="A16734" s="4"/>
      <c r="B16734" s="4"/>
    </row>
    <row r="16735" ht="14.25" customHeight="1">
      <c r="A16735" s="4"/>
      <c r="B16735" s="4"/>
    </row>
    <row r="16736" ht="14.25" customHeight="1">
      <c r="A16736" s="4"/>
      <c r="B16736" s="4"/>
    </row>
    <row r="16737" ht="14.25" customHeight="1">
      <c r="A16737" s="4"/>
      <c r="B16737" s="4"/>
    </row>
    <row r="16738" ht="14.25" customHeight="1">
      <c r="A16738" s="4"/>
      <c r="B16738" s="4"/>
    </row>
    <row r="16739" ht="14.25" customHeight="1">
      <c r="A16739" s="4"/>
      <c r="B16739" s="4"/>
    </row>
    <row r="16740" ht="14.25" customHeight="1">
      <c r="A16740" s="4"/>
      <c r="B16740" s="4"/>
    </row>
    <row r="16741" ht="14.25" customHeight="1">
      <c r="A16741" s="4"/>
      <c r="B16741" s="4"/>
    </row>
    <row r="16742" ht="14.25" customHeight="1">
      <c r="A16742" s="4"/>
      <c r="B16742" s="4"/>
    </row>
    <row r="16743" ht="14.25" customHeight="1">
      <c r="A16743" s="4"/>
      <c r="B16743" s="4"/>
    </row>
    <row r="16744" ht="14.25" customHeight="1">
      <c r="A16744" s="4"/>
      <c r="B16744" s="4"/>
    </row>
    <row r="16745" ht="14.25" customHeight="1">
      <c r="A16745" s="4"/>
      <c r="B16745" s="4"/>
    </row>
    <row r="16746" ht="14.25" customHeight="1">
      <c r="A16746" s="4"/>
      <c r="B16746" s="4"/>
    </row>
    <row r="16747" ht="14.25" customHeight="1">
      <c r="A16747" s="4"/>
      <c r="B16747" s="4"/>
    </row>
    <row r="16748" ht="14.25" customHeight="1">
      <c r="A16748" s="4"/>
      <c r="B16748" s="4"/>
    </row>
    <row r="16749" ht="14.25" customHeight="1">
      <c r="A16749" s="4"/>
      <c r="B16749" s="4"/>
    </row>
    <row r="16750" ht="14.25" customHeight="1">
      <c r="A16750" s="4"/>
      <c r="B16750" s="4"/>
    </row>
    <row r="16751" ht="14.25" customHeight="1">
      <c r="A16751" s="4"/>
      <c r="B16751" s="4"/>
    </row>
    <row r="16752" ht="14.25" customHeight="1">
      <c r="A16752" s="4"/>
      <c r="B16752" s="4"/>
    </row>
    <row r="16753" ht="14.25" customHeight="1">
      <c r="A16753" s="4"/>
      <c r="B16753" s="4"/>
    </row>
    <row r="16754" ht="14.25" customHeight="1">
      <c r="A16754" s="4"/>
      <c r="B16754" s="4"/>
    </row>
    <row r="16755" ht="14.25" customHeight="1">
      <c r="A16755" s="4"/>
      <c r="B16755" s="4"/>
    </row>
    <row r="16756" ht="14.25" customHeight="1">
      <c r="A16756" s="4"/>
      <c r="B16756" s="4"/>
    </row>
    <row r="16757" ht="14.25" customHeight="1">
      <c r="A16757" s="4"/>
      <c r="B16757" s="4"/>
    </row>
    <row r="16758" ht="14.25" customHeight="1">
      <c r="A16758" s="4"/>
      <c r="B16758" s="4"/>
    </row>
    <row r="16759" ht="14.25" customHeight="1">
      <c r="A16759" s="4"/>
      <c r="B16759" s="4"/>
    </row>
    <row r="16760" ht="14.25" customHeight="1">
      <c r="A16760" s="4"/>
      <c r="B16760" s="4"/>
    </row>
    <row r="16761" ht="14.25" customHeight="1">
      <c r="A16761" s="4"/>
      <c r="B16761" s="4"/>
    </row>
    <row r="16762" ht="14.25" customHeight="1">
      <c r="A16762" s="4"/>
      <c r="B16762" s="4"/>
    </row>
    <row r="16763" ht="14.25" customHeight="1">
      <c r="A16763" s="4"/>
      <c r="B16763" s="4"/>
    </row>
    <row r="16764" ht="14.25" customHeight="1">
      <c r="A16764" s="4"/>
      <c r="B16764" s="4"/>
    </row>
    <row r="16765" ht="14.25" customHeight="1">
      <c r="A16765" s="4"/>
      <c r="B16765" s="4"/>
    </row>
    <row r="16766" ht="14.25" customHeight="1">
      <c r="A16766" s="4"/>
      <c r="B16766" s="4"/>
    </row>
    <row r="16767" ht="14.25" customHeight="1">
      <c r="A16767" s="4"/>
      <c r="B16767" s="4"/>
    </row>
    <row r="16768" ht="14.25" customHeight="1">
      <c r="A16768" s="4"/>
      <c r="B16768" s="4"/>
    </row>
    <row r="16769" ht="14.25" customHeight="1">
      <c r="A16769" s="4"/>
      <c r="B16769" s="4"/>
    </row>
    <row r="16770" ht="14.25" customHeight="1">
      <c r="A16770" s="4"/>
      <c r="B16770" s="4"/>
    </row>
    <row r="16771" ht="14.25" customHeight="1">
      <c r="A16771" s="4"/>
      <c r="B16771" s="4"/>
    </row>
    <row r="16772" ht="14.25" customHeight="1">
      <c r="A16772" s="4"/>
      <c r="B16772" s="4"/>
    </row>
    <row r="16773" ht="14.25" customHeight="1">
      <c r="A16773" s="4"/>
      <c r="B16773" s="4"/>
    </row>
    <row r="16774" ht="14.25" customHeight="1">
      <c r="A16774" s="4"/>
      <c r="B16774" s="4"/>
    </row>
    <row r="16775" ht="14.25" customHeight="1">
      <c r="A16775" s="4"/>
      <c r="B16775" s="4"/>
    </row>
    <row r="16776" ht="14.25" customHeight="1">
      <c r="A16776" s="4"/>
      <c r="B16776" s="4"/>
    </row>
    <row r="16777" ht="14.25" customHeight="1">
      <c r="A16777" s="4"/>
      <c r="B16777" s="4"/>
    </row>
    <row r="16778" ht="14.25" customHeight="1">
      <c r="A16778" s="4"/>
      <c r="B16778" s="4"/>
    </row>
    <row r="16779" ht="14.25" customHeight="1">
      <c r="A16779" s="4"/>
      <c r="B16779" s="4"/>
    </row>
    <row r="16780" ht="14.25" customHeight="1">
      <c r="A16780" s="4"/>
      <c r="B16780" s="4"/>
    </row>
    <row r="16781" ht="14.25" customHeight="1">
      <c r="A16781" s="4"/>
      <c r="B16781" s="4"/>
    </row>
    <row r="16782" ht="14.25" customHeight="1">
      <c r="A16782" s="4"/>
      <c r="B16782" s="4"/>
    </row>
    <row r="16783" ht="14.25" customHeight="1">
      <c r="A16783" s="4"/>
      <c r="B16783" s="4"/>
    </row>
    <row r="16784" ht="14.25" customHeight="1">
      <c r="A16784" s="4"/>
      <c r="B16784" s="4"/>
    </row>
    <row r="16785" ht="14.25" customHeight="1">
      <c r="A16785" s="4"/>
      <c r="B16785" s="4"/>
    </row>
    <row r="16786" ht="14.25" customHeight="1">
      <c r="A16786" s="4"/>
      <c r="B16786" s="4"/>
    </row>
    <row r="16787" ht="14.25" customHeight="1">
      <c r="A16787" s="4"/>
      <c r="B16787" s="4"/>
    </row>
    <row r="16788" ht="14.25" customHeight="1">
      <c r="A16788" s="4"/>
      <c r="B16788" s="4"/>
    </row>
    <row r="16789" ht="14.25" customHeight="1">
      <c r="A16789" s="4"/>
      <c r="B16789" s="4"/>
    </row>
    <row r="16790" ht="14.25" customHeight="1">
      <c r="A16790" s="4"/>
      <c r="B16790" s="4"/>
    </row>
    <row r="16791" ht="14.25" customHeight="1">
      <c r="A16791" s="4"/>
      <c r="B16791" s="4"/>
    </row>
    <row r="16792" ht="14.25" customHeight="1">
      <c r="A16792" s="4"/>
      <c r="B16792" s="4"/>
    </row>
    <row r="16793" ht="14.25" customHeight="1">
      <c r="A16793" s="4"/>
      <c r="B16793" s="4"/>
    </row>
    <row r="16794" ht="14.25" customHeight="1">
      <c r="A16794" s="4"/>
      <c r="B16794" s="4"/>
    </row>
    <row r="16795" ht="14.25" customHeight="1">
      <c r="A16795" s="4"/>
      <c r="B16795" s="4"/>
    </row>
    <row r="16796" ht="14.25" customHeight="1">
      <c r="A16796" s="4"/>
      <c r="B16796" s="4"/>
    </row>
    <row r="16797" ht="14.25" customHeight="1">
      <c r="A16797" s="4"/>
      <c r="B16797" s="4"/>
    </row>
    <row r="16798" ht="14.25" customHeight="1">
      <c r="A16798" s="4"/>
      <c r="B16798" s="4"/>
    </row>
    <row r="16799" ht="14.25" customHeight="1">
      <c r="A16799" s="4"/>
      <c r="B16799" s="4"/>
    </row>
    <row r="16800" ht="14.25" customHeight="1">
      <c r="A16800" s="4"/>
      <c r="B16800" s="4"/>
    </row>
    <row r="16801" ht="14.25" customHeight="1">
      <c r="A16801" s="4"/>
      <c r="B16801" s="4"/>
    </row>
    <row r="16802" ht="14.25" customHeight="1">
      <c r="A16802" s="4"/>
      <c r="B16802" s="4"/>
    </row>
    <row r="16803" ht="14.25" customHeight="1">
      <c r="A16803" s="4"/>
      <c r="B16803" s="4"/>
    </row>
    <row r="16804" ht="14.25" customHeight="1">
      <c r="A16804" s="4"/>
      <c r="B16804" s="4"/>
    </row>
    <row r="16805" ht="14.25" customHeight="1">
      <c r="A16805" s="4"/>
      <c r="B16805" s="4"/>
    </row>
    <row r="16806" ht="14.25" customHeight="1">
      <c r="A16806" s="4"/>
      <c r="B16806" s="4"/>
    </row>
    <row r="16807" ht="14.25" customHeight="1">
      <c r="A16807" s="4"/>
      <c r="B16807" s="4"/>
    </row>
    <row r="16808" ht="14.25" customHeight="1">
      <c r="A16808" s="4"/>
      <c r="B16808" s="4"/>
    </row>
    <row r="16809" ht="14.25" customHeight="1">
      <c r="A16809" s="4"/>
      <c r="B16809" s="4"/>
    </row>
    <row r="16810" ht="14.25" customHeight="1">
      <c r="A16810" s="4"/>
      <c r="B16810" s="4"/>
    </row>
    <row r="16811" ht="14.25" customHeight="1">
      <c r="A16811" s="4"/>
      <c r="B16811" s="4"/>
    </row>
    <row r="16812" ht="14.25" customHeight="1">
      <c r="A16812" s="4"/>
      <c r="B16812" s="4"/>
    </row>
    <row r="16813" ht="14.25" customHeight="1">
      <c r="A16813" s="4"/>
      <c r="B16813" s="4"/>
    </row>
    <row r="16814" ht="14.25" customHeight="1">
      <c r="A16814" s="4"/>
      <c r="B16814" s="4"/>
    </row>
    <row r="16815" ht="14.25" customHeight="1">
      <c r="A16815" s="4"/>
      <c r="B16815" s="4"/>
    </row>
    <row r="16816" ht="14.25" customHeight="1">
      <c r="A16816" s="4"/>
      <c r="B16816" s="4"/>
    </row>
    <row r="16817" ht="14.25" customHeight="1">
      <c r="A16817" s="4"/>
      <c r="B16817" s="4"/>
    </row>
    <row r="16818" ht="14.25" customHeight="1">
      <c r="A16818" s="4"/>
      <c r="B16818" s="4"/>
    </row>
    <row r="16819" ht="14.25" customHeight="1">
      <c r="A16819" s="4"/>
      <c r="B16819" s="4"/>
    </row>
    <row r="16820" ht="14.25" customHeight="1">
      <c r="A16820" s="4"/>
      <c r="B16820" s="4"/>
    </row>
    <row r="16821" ht="14.25" customHeight="1">
      <c r="A16821" s="4"/>
      <c r="B16821" s="4"/>
    </row>
    <row r="16822" ht="14.25" customHeight="1">
      <c r="A16822" s="4"/>
      <c r="B16822" s="4"/>
    </row>
    <row r="16823" ht="14.25" customHeight="1">
      <c r="A16823" s="4"/>
      <c r="B16823" s="4"/>
    </row>
    <row r="16824" ht="14.25" customHeight="1">
      <c r="A16824" s="4"/>
      <c r="B16824" s="4"/>
    </row>
    <row r="16825" ht="14.25" customHeight="1">
      <c r="A16825" s="4"/>
      <c r="B16825" s="4"/>
    </row>
    <row r="16826" ht="14.25" customHeight="1">
      <c r="A16826" s="4"/>
      <c r="B16826" s="4"/>
    </row>
    <row r="16827" ht="14.25" customHeight="1">
      <c r="A16827" s="4"/>
      <c r="B16827" s="4"/>
    </row>
    <row r="16828" ht="14.25" customHeight="1">
      <c r="A16828" s="4"/>
      <c r="B16828" s="4"/>
    </row>
    <row r="16829" ht="14.25" customHeight="1">
      <c r="A16829" s="4"/>
      <c r="B16829" s="4"/>
    </row>
    <row r="16830" ht="14.25" customHeight="1">
      <c r="A16830" s="4"/>
      <c r="B16830" s="4"/>
    </row>
    <row r="16831" ht="14.25" customHeight="1">
      <c r="A16831" s="4"/>
      <c r="B16831" s="4"/>
    </row>
    <row r="16832" ht="14.25" customHeight="1">
      <c r="A16832" s="4"/>
      <c r="B16832" s="4"/>
    </row>
    <row r="16833" ht="14.25" customHeight="1">
      <c r="A16833" s="4"/>
      <c r="B16833" s="4"/>
    </row>
    <row r="16834" ht="14.25" customHeight="1">
      <c r="A16834" s="4"/>
      <c r="B16834" s="4"/>
    </row>
    <row r="16835" ht="14.25" customHeight="1">
      <c r="A16835" s="4"/>
      <c r="B16835" s="4"/>
    </row>
    <row r="16836" ht="14.25" customHeight="1">
      <c r="A16836" s="4"/>
      <c r="B16836" s="4"/>
    </row>
    <row r="16837" ht="14.25" customHeight="1">
      <c r="A16837" s="4"/>
      <c r="B16837" s="4"/>
    </row>
    <row r="16838" ht="14.25" customHeight="1">
      <c r="A16838" s="4"/>
      <c r="B16838" s="4"/>
    </row>
    <row r="16839" ht="14.25" customHeight="1">
      <c r="A16839" s="4"/>
      <c r="B16839" s="4"/>
    </row>
    <row r="16840" ht="14.25" customHeight="1">
      <c r="A16840" s="4"/>
      <c r="B16840" s="4"/>
    </row>
    <row r="16841" ht="14.25" customHeight="1">
      <c r="A16841" s="4"/>
      <c r="B16841" s="4"/>
    </row>
    <row r="16842" ht="14.25" customHeight="1">
      <c r="A16842" s="4"/>
      <c r="B16842" s="4"/>
    </row>
    <row r="16843" ht="14.25" customHeight="1">
      <c r="A16843" s="4"/>
      <c r="B16843" s="4"/>
    </row>
    <row r="16844" ht="14.25" customHeight="1">
      <c r="A16844" s="4"/>
      <c r="B16844" s="4"/>
    </row>
    <row r="16845" ht="14.25" customHeight="1">
      <c r="A16845" s="4"/>
      <c r="B16845" s="4"/>
    </row>
    <row r="16846" ht="14.25" customHeight="1">
      <c r="A16846" s="4"/>
      <c r="B16846" s="4"/>
    </row>
    <row r="16847" ht="14.25" customHeight="1">
      <c r="A16847" s="4"/>
      <c r="B16847" s="4"/>
    </row>
    <row r="16848" ht="14.25" customHeight="1">
      <c r="A16848" s="4"/>
      <c r="B16848" s="4"/>
    </row>
    <row r="16849" ht="14.25" customHeight="1">
      <c r="A16849" s="4"/>
      <c r="B16849" s="4"/>
    </row>
    <row r="16850" ht="14.25" customHeight="1">
      <c r="A16850" s="4"/>
      <c r="B16850" s="4"/>
    </row>
    <row r="16851" ht="14.25" customHeight="1">
      <c r="A16851" s="4"/>
      <c r="B16851" s="4"/>
    </row>
    <row r="16852" ht="14.25" customHeight="1">
      <c r="A16852" s="4"/>
      <c r="B16852" s="4"/>
    </row>
    <row r="16853" ht="14.25" customHeight="1">
      <c r="A16853" s="4"/>
      <c r="B16853" s="4"/>
    </row>
    <row r="16854" ht="14.25" customHeight="1">
      <c r="A16854" s="4"/>
      <c r="B16854" s="4"/>
    </row>
    <row r="16855" ht="14.25" customHeight="1">
      <c r="A16855" s="4"/>
      <c r="B16855" s="4"/>
    </row>
    <row r="16856" ht="14.25" customHeight="1">
      <c r="A16856" s="4"/>
      <c r="B16856" s="4"/>
    </row>
    <row r="16857" ht="14.25" customHeight="1">
      <c r="A16857" s="4"/>
      <c r="B16857" s="4"/>
    </row>
    <row r="16858" ht="14.25" customHeight="1">
      <c r="A16858" s="4"/>
      <c r="B16858" s="4"/>
    </row>
    <row r="16859" ht="14.25" customHeight="1">
      <c r="A16859" s="4"/>
      <c r="B16859" s="4"/>
    </row>
    <row r="16860" ht="14.25" customHeight="1">
      <c r="A16860" s="4"/>
      <c r="B16860" s="4"/>
    </row>
    <row r="16861" ht="14.25" customHeight="1">
      <c r="A16861" s="4"/>
      <c r="B16861" s="4"/>
    </row>
    <row r="16862" ht="14.25" customHeight="1">
      <c r="A16862" s="4"/>
      <c r="B16862" s="4"/>
    </row>
    <row r="16863" ht="14.25" customHeight="1">
      <c r="A16863" s="4"/>
      <c r="B16863" s="4"/>
    </row>
    <row r="16864" ht="14.25" customHeight="1">
      <c r="A16864" s="4"/>
      <c r="B16864" s="4"/>
    </row>
    <row r="16865" ht="14.25" customHeight="1">
      <c r="A16865" s="4"/>
      <c r="B16865" s="4"/>
    </row>
    <row r="16866" ht="14.25" customHeight="1">
      <c r="A16866" s="4"/>
      <c r="B16866" s="4"/>
    </row>
    <row r="16867" ht="14.25" customHeight="1">
      <c r="A16867" s="4"/>
      <c r="B16867" s="4"/>
    </row>
    <row r="16868" ht="14.25" customHeight="1">
      <c r="A16868" s="4"/>
      <c r="B16868" s="4"/>
    </row>
    <row r="16869" ht="14.25" customHeight="1">
      <c r="A16869" s="4"/>
      <c r="B16869" s="4"/>
    </row>
    <row r="16870" ht="14.25" customHeight="1">
      <c r="A16870" s="4"/>
      <c r="B16870" s="4"/>
    </row>
    <row r="16871" ht="14.25" customHeight="1">
      <c r="A16871" s="4"/>
      <c r="B16871" s="4"/>
    </row>
    <row r="16872" ht="14.25" customHeight="1">
      <c r="A16872" s="4"/>
      <c r="B16872" s="4"/>
    </row>
    <row r="16873" ht="14.25" customHeight="1">
      <c r="A16873" s="4"/>
      <c r="B16873" s="4"/>
    </row>
    <row r="16874" ht="14.25" customHeight="1">
      <c r="A16874" s="4"/>
      <c r="B16874" s="4"/>
    </row>
    <row r="16875" ht="14.25" customHeight="1">
      <c r="A16875" s="4"/>
      <c r="B16875" s="4"/>
    </row>
    <row r="16876" ht="14.25" customHeight="1">
      <c r="A16876" s="4"/>
      <c r="B16876" s="4"/>
    </row>
    <row r="16877" ht="14.25" customHeight="1">
      <c r="A16877" s="4"/>
      <c r="B16877" s="4"/>
    </row>
    <row r="16878" ht="14.25" customHeight="1">
      <c r="A16878" s="4"/>
      <c r="B16878" s="4"/>
    </row>
    <row r="16879" ht="14.25" customHeight="1">
      <c r="A16879" s="4"/>
      <c r="B16879" s="4"/>
    </row>
    <row r="16880" ht="14.25" customHeight="1">
      <c r="A16880" s="4"/>
      <c r="B16880" s="4"/>
    </row>
    <row r="16881" ht="14.25" customHeight="1">
      <c r="A16881" s="4"/>
      <c r="B16881" s="4"/>
    </row>
    <row r="16882" ht="14.25" customHeight="1">
      <c r="A16882" s="4"/>
      <c r="B16882" s="4"/>
    </row>
    <row r="16883" ht="14.25" customHeight="1">
      <c r="A16883" s="4"/>
      <c r="B16883" s="4"/>
    </row>
    <row r="16884" ht="14.25" customHeight="1">
      <c r="A16884" s="4"/>
      <c r="B16884" s="4"/>
    </row>
    <row r="16885" ht="14.25" customHeight="1">
      <c r="A16885" s="4"/>
      <c r="B16885" s="4"/>
    </row>
    <row r="16886" ht="14.25" customHeight="1">
      <c r="A16886" s="4"/>
      <c r="B16886" s="4"/>
    </row>
    <row r="16887" ht="14.25" customHeight="1">
      <c r="A16887" s="4"/>
      <c r="B16887" s="4"/>
    </row>
    <row r="16888" ht="14.25" customHeight="1">
      <c r="A16888" s="4"/>
      <c r="B16888" s="4"/>
    </row>
    <row r="16889" ht="14.25" customHeight="1">
      <c r="A16889" s="4"/>
      <c r="B16889" s="4"/>
    </row>
    <row r="16890" ht="14.25" customHeight="1">
      <c r="A16890" s="4"/>
      <c r="B16890" s="4"/>
    </row>
    <row r="16891" ht="14.25" customHeight="1">
      <c r="A16891" s="4"/>
      <c r="B16891" s="4"/>
    </row>
    <row r="16892" ht="14.25" customHeight="1">
      <c r="A16892" s="4"/>
      <c r="B16892" s="4"/>
    </row>
    <row r="16893" ht="14.25" customHeight="1">
      <c r="A16893" s="4"/>
      <c r="B16893" s="4"/>
    </row>
    <row r="16894" ht="14.25" customHeight="1">
      <c r="A16894" s="4"/>
      <c r="B16894" s="4"/>
    </row>
    <row r="16895" ht="14.25" customHeight="1">
      <c r="A16895" s="4"/>
      <c r="B16895" s="4"/>
    </row>
    <row r="16896" ht="14.25" customHeight="1">
      <c r="A16896" s="4"/>
      <c r="B16896" s="4"/>
    </row>
    <row r="16897" ht="14.25" customHeight="1">
      <c r="A16897" s="4"/>
      <c r="B16897" s="4"/>
    </row>
    <row r="16898" ht="14.25" customHeight="1">
      <c r="A16898" s="4"/>
      <c r="B16898" s="4"/>
    </row>
    <row r="16899" ht="14.25" customHeight="1">
      <c r="A16899" s="4"/>
      <c r="B16899" s="4"/>
    </row>
    <row r="16900" ht="14.25" customHeight="1">
      <c r="A16900" s="4"/>
      <c r="B16900" s="4"/>
    </row>
    <row r="16901" ht="14.25" customHeight="1">
      <c r="A16901" s="4"/>
      <c r="B16901" s="4"/>
    </row>
    <row r="16902" ht="14.25" customHeight="1">
      <c r="A16902" s="4"/>
      <c r="B16902" s="4"/>
    </row>
    <row r="16903" ht="14.25" customHeight="1">
      <c r="A16903" s="4"/>
      <c r="B16903" s="4"/>
    </row>
    <row r="16904" ht="14.25" customHeight="1">
      <c r="A16904" s="4"/>
      <c r="B16904" s="4"/>
    </row>
    <row r="16905" ht="14.25" customHeight="1">
      <c r="A16905" s="4"/>
      <c r="B16905" s="4"/>
    </row>
    <row r="16906" ht="14.25" customHeight="1">
      <c r="A16906" s="4"/>
      <c r="B16906" s="4"/>
    </row>
    <row r="16907" ht="14.25" customHeight="1">
      <c r="A16907" s="4"/>
      <c r="B16907" s="4"/>
    </row>
    <row r="16908" ht="14.25" customHeight="1">
      <c r="A16908" s="4"/>
      <c r="B16908" s="4"/>
    </row>
    <row r="16909" ht="14.25" customHeight="1">
      <c r="A16909" s="4"/>
      <c r="B16909" s="4"/>
    </row>
    <row r="16910" ht="14.25" customHeight="1">
      <c r="A16910" s="4"/>
      <c r="B16910" s="4"/>
    </row>
    <row r="16911" ht="14.25" customHeight="1">
      <c r="A16911" s="4"/>
      <c r="B16911" s="4"/>
    </row>
    <row r="16912" ht="14.25" customHeight="1">
      <c r="A16912" s="4"/>
      <c r="B16912" s="4"/>
    </row>
    <row r="16913" ht="14.25" customHeight="1">
      <c r="A16913" s="4"/>
      <c r="B16913" s="4"/>
    </row>
    <row r="16914" ht="14.25" customHeight="1">
      <c r="A16914" s="4"/>
      <c r="B16914" s="4"/>
    </row>
    <row r="16915" ht="14.25" customHeight="1">
      <c r="A16915" s="4"/>
      <c r="B16915" s="4"/>
    </row>
    <row r="16916" ht="14.25" customHeight="1">
      <c r="A16916" s="4"/>
      <c r="B16916" s="4"/>
    </row>
    <row r="16917" ht="14.25" customHeight="1">
      <c r="A16917" s="4"/>
      <c r="B16917" s="4"/>
    </row>
    <row r="16918" ht="14.25" customHeight="1">
      <c r="A16918" s="4"/>
      <c r="B16918" s="4"/>
    </row>
    <row r="16919" ht="14.25" customHeight="1">
      <c r="A16919" s="4"/>
      <c r="B16919" s="4"/>
    </row>
    <row r="16920" ht="14.25" customHeight="1">
      <c r="A16920" s="4"/>
      <c r="B16920" s="4"/>
    </row>
    <row r="16921" ht="14.25" customHeight="1">
      <c r="A16921" s="4"/>
      <c r="B16921" s="4"/>
    </row>
    <row r="16922" ht="14.25" customHeight="1">
      <c r="A16922" s="4"/>
      <c r="B16922" s="4"/>
    </row>
    <row r="16923" ht="14.25" customHeight="1">
      <c r="A16923" s="4"/>
      <c r="B16923" s="4"/>
    </row>
    <row r="16924" ht="14.25" customHeight="1">
      <c r="A16924" s="4"/>
      <c r="B16924" s="4"/>
    </row>
    <row r="16925" ht="14.25" customHeight="1">
      <c r="A16925" s="4"/>
      <c r="B16925" s="4"/>
    </row>
    <row r="16926" ht="14.25" customHeight="1">
      <c r="A16926" s="4"/>
      <c r="B16926" s="4"/>
    </row>
    <row r="16927" ht="14.25" customHeight="1">
      <c r="A16927" s="4"/>
      <c r="B16927" s="4"/>
    </row>
    <row r="16928" ht="14.25" customHeight="1">
      <c r="A16928" s="4"/>
      <c r="B16928" s="4"/>
    </row>
    <row r="16929" ht="14.25" customHeight="1">
      <c r="A16929" s="4"/>
      <c r="B16929" s="4"/>
    </row>
    <row r="16930" ht="14.25" customHeight="1">
      <c r="A16930" s="4"/>
      <c r="B16930" s="4"/>
    </row>
    <row r="16931" ht="14.25" customHeight="1">
      <c r="A16931" s="4"/>
      <c r="B16931" s="4"/>
    </row>
    <row r="16932" ht="14.25" customHeight="1">
      <c r="A16932" s="4"/>
      <c r="B16932" s="4"/>
    </row>
    <row r="16933" ht="14.25" customHeight="1">
      <c r="A16933" s="4"/>
      <c r="B16933" s="4"/>
    </row>
    <row r="16934" ht="14.25" customHeight="1">
      <c r="A16934" s="4"/>
      <c r="B16934" s="4"/>
    </row>
    <row r="16935" ht="14.25" customHeight="1">
      <c r="A16935" s="4"/>
      <c r="B16935" s="4"/>
    </row>
    <row r="16936" ht="14.25" customHeight="1">
      <c r="A16936" s="4"/>
      <c r="B16936" s="4"/>
    </row>
    <row r="16937" ht="14.25" customHeight="1">
      <c r="A16937" s="4"/>
      <c r="B16937" s="4"/>
    </row>
    <row r="16938" ht="14.25" customHeight="1">
      <c r="A16938" s="4"/>
      <c r="B16938" s="4"/>
    </row>
    <row r="16939" ht="14.25" customHeight="1">
      <c r="A16939" s="4"/>
      <c r="B16939" s="4"/>
    </row>
    <row r="16940" ht="14.25" customHeight="1">
      <c r="A16940" s="4"/>
      <c r="B16940" s="4"/>
    </row>
    <row r="16941" ht="14.25" customHeight="1">
      <c r="A16941" s="4"/>
      <c r="B16941" s="4"/>
    </row>
    <row r="16942" ht="14.25" customHeight="1">
      <c r="A16942" s="4"/>
      <c r="B16942" s="4"/>
    </row>
    <row r="16943" ht="14.25" customHeight="1">
      <c r="A16943" s="4"/>
      <c r="B16943" s="4"/>
    </row>
    <row r="16944" ht="14.25" customHeight="1">
      <c r="A16944" s="4"/>
      <c r="B16944" s="4"/>
    </row>
    <row r="16945" ht="14.25" customHeight="1">
      <c r="A16945" s="4"/>
      <c r="B16945" s="4"/>
    </row>
    <row r="16946" ht="14.25" customHeight="1">
      <c r="A16946" s="4"/>
      <c r="B16946" s="4"/>
    </row>
    <row r="16947" ht="14.25" customHeight="1">
      <c r="A16947" s="4"/>
      <c r="B16947" s="4"/>
    </row>
    <row r="16948" ht="14.25" customHeight="1">
      <c r="A16948" s="4"/>
      <c r="B16948" s="4"/>
    </row>
    <row r="16949" ht="14.25" customHeight="1">
      <c r="A16949" s="4"/>
      <c r="B16949" s="4"/>
    </row>
    <row r="16950" ht="14.25" customHeight="1">
      <c r="A16950" s="4"/>
      <c r="B16950" s="4"/>
    </row>
    <row r="16951" ht="14.25" customHeight="1">
      <c r="A16951" s="4"/>
      <c r="B16951" s="4"/>
    </row>
    <row r="16952" ht="14.25" customHeight="1">
      <c r="A16952" s="4"/>
      <c r="B16952" s="4"/>
    </row>
    <row r="16953" ht="14.25" customHeight="1">
      <c r="A16953" s="4"/>
      <c r="B16953" s="4"/>
    </row>
    <row r="16954" ht="14.25" customHeight="1">
      <c r="A16954" s="4"/>
      <c r="B16954" s="4"/>
    </row>
    <row r="16955" ht="14.25" customHeight="1">
      <c r="A16955" s="4"/>
      <c r="B16955" s="4"/>
    </row>
    <row r="16956" ht="14.25" customHeight="1">
      <c r="A16956" s="4"/>
      <c r="B16956" s="4"/>
    </row>
    <row r="16957" ht="14.25" customHeight="1">
      <c r="A16957" s="4"/>
      <c r="B16957" s="4"/>
    </row>
    <row r="16958" ht="14.25" customHeight="1">
      <c r="A16958" s="4"/>
      <c r="B16958" s="4"/>
    </row>
    <row r="16959" ht="14.25" customHeight="1">
      <c r="A16959" s="4"/>
      <c r="B16959" s="4"/>
    </row>
    <row r="16960" ht="14.25" customHeight="1">
      <c r="A16960" s="4"/>
      <c r="B16960" s="4"/>
    </row>
    <row r="16961" ht="14.25" customHeight="1">
      <c r="A16961" s="4"/>
      <c r="B16961" s="4"/>
    </row>
    <row r="16962" ht="14.25" customHeight="1">
      <c r="A16962" s="4"/>
      <c r="B16962" s="4"/>
    </row>
    <row r="16963" ht="14.25" customHeight="1">
      <c r="A16963" s="4"/>
      <c r="B16963" s="4"/>
    </row>
    <row r="16964" ht="14.25" customHeight="1">
      <c r="A16964" s="4"/>
      <c r="B16964" s="4"/>
    </row>
    <row r="16965" ht="14.25" customHeight="1">
      <c r="A16965" s="4"/>
      <c r="B16965" s="4"/>
    </row>
    <row r="16966" ht="14.25" customHeight="1">
      <c r="A16966" s="4"/>
      <c r="B16966" s="4"/>
    </row>
    <row r="16967" ht="14.25" customHeight="1">
      <c r="A16967" s="4"/>
      <c r="B16967" s="4"/>
    </row>
    <row r="16968" ht="14.25" customHeight="1">
      <c r="A16968" s="4"/>
      <c r="B16968" s="4"/>
    </row>
    <row r="16969" ht="14.25" customHeight="1">
      <c r="A16969" s="4"/>
      <c r="B16969" s="4"/>
    </row>
    <row r="16970" ht="14.25" customHeight="1">
      <c r="A16970" s="4"/>
      <c r="B16970" s="4"/>
    </row>
    <row r="16971" ht="14.25" customHeight="1">
      <c r="A16971" s="4"/>
      <c r="B16971" s="4"/>
    </row>
    <row r="16972" ht="14.25" customHeight="1">
      <c r="A16972" s="4"/>
      <c r="B16972" s="4"/>
    </row>
    <row r="16973" ht="14.25" customHeight="1">
      <c r="A16973" s="4"/>
      <c r="B16973" s="4"/>
    </row>
    <row r="16974" ht="14.25" customHeight="1">
      <c r="A16974" s="4"/>
      <c r="B16974" s="4"/>
    </row>
    <row r="16975" ht="14.25" customHeight="1">
      <c r="A16975" s="4"/>
      <c r="B16975" s="4"/>
    </row>
    <row r="16976" ht="14.25" customHeight="1">
      <c r="A16976" s="4"/>
      <c r="B16976" s="4"/>
    </row>
    <row r="16977" ht="14.25" customHeight="1">
      <c r="A16977" s="4"/>
      <c r="B16977" s="4"/>
    </row>
    <row r="16978" ht="14.25" customHeight="1">
      <c r="A16978" s="4"/>
      <c r="B16978" s="4"/>
    </row>
    <row r="16979" ht="14.25" customHeight="1">
      <c r="A16979" s="4"/>
      <c r="B16979" s="4"/>
    </row>
    <row r="16980" ht="14.25" customHeight="1">
      <c r="A16980" s="4"/>
      <c r="B16980" s="4"/>
    </row>
    <row r="16981" ht="14.25" customHeight="1">
      <c r="A16981" s="4"/>
      <c r="B16981" s="4"/>
    </row>
    <row r="16982" ht="14.25" customHeight="1">
      <c r="A16982" s="4"/>
      <c r="B16982" s="4"/>
    </row>
    <row r="16983" ht="14.25" customHeight="1">
      <c r="A16983" s="4"/>
      <c r="B16983" s="4"/>
    </row>
    <row r="16984" ht="14.25" customHeight="1">
      <c r="A16984" s="4"/>
      <c r="B16984" s="4"/>
    </row>
    <row r="16985" ht="14.25" customHeight="1">
      <c r="A16985" s="4"/>
      <c r="B16985" s="4"/>
    </row>
    <row r="16986" ht="14.25" customHeight="1">
      <c r="A16986" s="4"/>
      <c r="B16986" s="4"/>
    </row>
    <row r="16987" ht="14.25" customHeight="1">
      <c r="A16987" s="4"/>
      <c r="B16987" s="4"/>
    </row>
    <row r="16988" ht="14.25" customHeight="1">
      <c r="A16988" s="4"/>
      <c r="B16988" s="4"/>
    </row>
    <row r="16989" ht="14.25" customHeight="1">
      <c r="A16989" s="4"/>
      <c r="B16989" s="4"/>
    </row>
    <row r="16990" ht="14.25" customHeight="1">
      <c r="A16990" s="4"/>
      <c r="B16990" s="4"/>
    </row>
    <row r="16991" ht="14.25" customHeight="1">
      <c r="A16991" s="4"/>
      <c r="B16991" s="4"/>
    </row>
    <row r="16992" ht="14.25" customHeight="1">
      <c r="A16992" s="4"/>
      <c r="B16992" s="4"/>
    </row>
    <row r="16993" ht="14.25" customHeight="1">
      <c r="A16993" s="4"/>
      <c r="B16993" s="4"/>
    </row>
    <row r="16994" ht="14.25" customHeight="1">
      <c r="A16994" s="4"/>
      <c r="B16994" s="4"/>
    </row>
    <row r="16995" ht="14.25" customHeight="1">
      <c r="A16995" s="4"/>
      <c r="B16995" s="4"/>
    </row>
    <row r="16996" ht="14.25" customHeight="1">
      <c r="A16996" s="4"/>
      <c r="B16996" s="4"/>
    </row>
    <row r="16997" ht="14.25" customHeight="1">
      <c r="A16997" s="4"/>
      <c r="B16997" s="4"/>
    </row>
    <row r="16998" ht="14.25" customHeight="1">
      <c r="A16998" s="4"/>
      <c r="B16998" s="4"/>
    </row>
    <row r="16999" ht="14.25" customHeight="1">
      <c r="A16999" s="4"/>
      <c r="B16999" s="4"/>
    </row>
    <row r="17000" ht="14.25" customHeight="1">
      <c r="A17000" s="4"/>
      <c r="B17000" s="4"/>
    </row>
    <row r="17001" ht="14.25" customHeight="1">
      <c r="A17001" s="4"/>
      <c r="B17001" s="4"/>
    </row>
    <row r="17002" ht="14.25" customHeight="1">
      <c r="A17002" s="4"/>
      <c r="B17002" s="4"/>
    </row>
    <row r="17003" ht="14.25" customHeight="1">
      <c r="A17003" s="4"/>
      <c r="B17003" s="4"/>
    </row>
    <row r="17004" ht="14.25" customHeight="1">
      <c r="A17004" s="4"/>
      <c r="B17004" s="4"/>
    </row>
    <row r="17005" ht="14.25" customHeight="1">
      <c r="A17005" s="4"/>
      <c r="B17005" s="4"/>
    </row>
    <row r="17006" ht="14.25" customHeight="1">
      <c r="A17006" s="4"/>
      <c r="B17006" s="4"/>
    </row>
    <row r="17007" ht="14.25" customHeight="1">
      <c r="A17007" s="4"/>
      <c r="B17007" s="4"/>
    </row>
    <row r="17008" ht="14.25" customHeight="1">
      <c r="A17008" s="4"/>
      <c r="B17008" s="4"/>
    </row>
    <row r="17009" ht="14.25" customHeight="1">
      <c r="A17009" s="4"/>
      <c r="B17009" s="4"/>
    </row>
    <row r="17010" ht="14.25" customHeight="1">
      <c r="A17010" s="4"/>
      <c r="B17010" s="4"/>
    </row>
    <row r="17011" ht="14.25" customHeight="1">
      <c r="A17011" s="4"/>
      <c r="B17011" s="4"/>
    </row>
    <row r="17012" ht="14.25" customHeight="1">
      <c r="A17012" s="4"/>
      <c r="B17012" s="4"/>
    </row>
    <row r="17013" ht="14.25" customHeight="1">
      <c r="A17013" s="4"/>
      <c r="B17013" s="4"/>
    </row>
    <row r="17014" ht="14.25" customHeight="1">
      <c r="A17014" s="4"/>
      <c r="B17014" s="4"/>
    </row>
    <row r="17015" ht="14.25" customHeight="1">
      <c r="A17015" s="4"/>
      <c r="B17015" s="4"/>
    </row>
    <row r="17016" ht="14.25" customHeight="1">
      <c r="A17016" s="4"/>
      <c r="B17016" s="4"/>
    </row>
    <row r="17017" ht="14.25" customHeight="1">
      <c r="A17017" s="4"/>
      <c r="B17017" s="4"/>
    </row>
    <row r="17018" ht="14.25" customHeight="1">
      <c r="A17018" s="4"/>
      <c r="B17018" s="4"/>
    </row>
    <row r="17019" ht="14.25" customHeight="1">
      <c r="A17019" s="4"/>
      <c r="B17019" s="4"/>
    </row>
    <row r="17020" ht="14.25" customHeight="1">
      <c r="A17020" s="4"/>
      <c r="B17020" s="4"/>
    </row>
    <row r="17021" ht="14.25" customHeight="1">
      <c r="A17021" s="4"/>
      <c r="B17021" s="4"/>
    </row>
    <row r="17022" ht="14.25" customHeight="1">
      <c r="A17022" s="4"/>
      <c r="B17022" s="4"/>
    </row>
    <row r="17023" ht="14.25" customHeight="1">
      <c r="A17023" s="4"/>
      <c r="B17023" s="4"/>
    </row>
    <row r="17024" ht="14.25" customHeight="1">
      <c r="A17024" s="4"/>
      <c r="B17024" s="4"/>
    </row>
    <row r="17025" ht="14.25" customHeight="1">
      <c r="A17025" s="4"/>
      <c r="B17025" s="4"/>
    </row>
    <row r="17026" ht="14.25" customHeight="1">
      <c r="A17026" s="4"/>
      <c r="B17026" s="4"/>
    </row>
    <row r="17027" ht="14.25" customHeight="1">
      <c r="A17027" s="4"/>
      <c r="B17027" s="4"/>
    </row>
    <row r="17028" ht="14.25" customHeight="1">
      <c r="A17028" s="4"/>
      <c r="B17028" s="4"/>
    </row>
    <row r="17029" ht="14.25" customHeight="1">
      <c r="A17029" s="4"/>
      <c r="B17029" s="4"/>
    </row>
    <row r="17030" ht="14.25" customHeight="1">
      <c r="A17030" s="4"/>
      <c r="B17030" s="4"/>
    </row>
    <row r="17031" ht="14.25" customHeight="1">
      <c r="A17031" s="4"/>
      <c r="B17031" s="4"/>
    </row>
    <row r="17032" ht="14.25" customHeight="1">
      <c r="A17032" s="4"/>
      <c r="B17032" s="4"/>
    </row>
    <row r="17033" ht="14.25" customHeight="1">
      <c r="A17033" s="4"/>
      <c r="B17033" s="4"/>
    </row>
    <row r="17034" ht="14.25" customHeight="1">
      <c r="A17034" s="4"/>
      <c r="B17034" s="4"/>
    </row>
    <row r="17035" ht="14.25" customHeight="1">
      <c r="A17035" s="4"/>
      <c r="B17035" s="4"/>
    </row>
    <row r="17036" ht="14.25" customHeight="1">
      <c r="A17036" s="4"/>
      <c r="B17036" s="4"/>
    </row>
    <row r="17037" ht="14.25" customHeight="1">
      <c r="A17037" s="4"/>
      <c r="B17037" s="4"/>
    </row>
    <row r="17038" ht="14.25" customHeight="1">
      <c r="A17038" s="4"/>
      <c r="B17038" s="4"/>
    </row>
    <row r="17039" ht="14.25" customHeight="1">
      <c r="A17039" s="4"/>
      <c r="B17039" s="4"/>
    </row>
    <row r="17040" ht="14.25" customHeight="1">
      <c r="A17040" s="4"/>
      <c r="B17040" s="4"/>
    </row>
    <row r="17041" ht="14.25" customHeight="1">
      <c r="A17041" s="4"/>
      <c r="B17041" s="4"/>
    </row>
    <row r="17042" ht="14.25" customHeight="1">
      <c r="A17042" s="4"/>
      <c r="B17042" s="4"/>
    </row>
    <row r="17043" ht="14.25" customHeight="1">
      <c r="A17043" s="4"/>
      <c r="B17043" s="4"/>
    </row>
    <row r="17044" ht="14.25" customHeight="1">
      <c r="A17044" s="4"/>
      <c r="B17044" s="4"/>
    </row>
    <row r="17045" ht="14.25" customHeight="1">
      <c r="A17045" s="4"/>
      <c r="B17045" s="4"/>
    </row>
    <row r="17046" ht="14.25" customHeight="1">
      <c r="A17046" s="4"/>
      <c r="B17046" s="4"/>
    </row>
    <row r="17047" ht="14.25" customHeight="1">
      <c r="A17047" s="4"/>
      <c r="B17047" s="4"/>
    </row>
    <row r="17048" ht="14.25" customHeight="1">
      <c r="A17048" s="4"/>
      <c r="B17048" s="4"/>
    </row>
    <row r="17049" ht="14.25" customHeight="1">
      <c r="A17049" s="4"/>
      <c r="B17049" s="4"/>
    </row>
    <row r="17050" ht="14.25" customHeight="1">
      <c r="A17050" s="4"/>
      <c r="B17050" s="4"/>
    </row>
    <row r="17051" ht="14.25" customHeight="1">
      <c r="A17051" s="4"/>
      <c r="B17051" s="4"/>
    </row>
    <row r="17052" ht="14.25" customHeight="1">
      <c r="A17052" s="4"/>
      <c r="B17052" s="4"/>
    </row>
    <row r="17053" ht="14.25" customHeight="1">
      <c r="A17053" s="4"/>
      <c r="B17053" s="4"/>
    </row>
    <row r="17054" ht="14.25" customHeight="1">
      <c r="A17054" s="4"/>
      <c r="B17054" s="4"/>
    </row>
    <row r="17055" ht="14.25" customHeight="1">
      <c r="A17055" s="4"/>
      <c r="B17055" s="4"/>
    </row>
    <row r="17056" ht="14.25" customHeight="1">
      <c r="A17056" s="4"/>
      <c r="B17056" s="4"/>
    </row>
    <row r="17057" ht="14.25" customHeight="1">
      <c r="A17057" s="4"/>
      <c r="B17057" s="4"/>
    </row>
    <row r="17058" ht="14.25" customHeight="1">
      <c r="A17058" s="4"/>
      <c r="B17058" s="4"/>
    </row>
    <row r="17059" ht="14.25" customHeight="1">
      <c r="A17059" s="4"/>
      <c r="B17059" s="4"/>
    </row>
    <row r="17060" ht="14.25" customHeight="1">
      <c r="A17060" s="4"/>
      <c r="B17060" s="4"/>
    </row>
    <row r="17061" ht="14.25" customHeight="1">
      <c r="A17061" s="4"/>
      <c r="B17061" s="4"/>
    </row>
    <row r="17062" ht="14.25" customHeight="1">
      <c r="A17062" s="4"/>
      <c r="B17062" s="4"/>
    </row>
    <row r="17063" ht="14.25" customHeight="1">
      <c r="A17063" s="4"/>
      <c r="B17063" s="4"/>
    </row>
    <row r="17064" ht="14.25" customHeight="1">
      <c r="A17064" s="4"/>
      <c r="B17064" s="4"/>
    </row>
    <row r="17065" ht="14.25" customHeight="1">
      <c r="A17065" s="4"/>
      <c r="B17065" s="4"/>
    </row>
    <row r="17066" ht="14.25" customHeight="1">
      <c r="A17066" s="4"/>
      <c r="B17066" s="4"/>
    </row>
    <row r="17067" ht="14.25" customHeight="1">
      <c r="A17067" s="4"/>
      <c r="B17067" s="4"/>
    </row>
    <row r="17068" ht="14.25" customHeight="1">
      <c r="A17068" s="4"/>
      <c r="B17068" s="4"/>
    </row>
    <row r="17069" ht="14.25" customHeight="1">
      <c r="A17069" s="4"/>
      <c r="B17069" s="4"/>
    </row>
    <row r="17070" ht="14.25" customHeight="1">
      <c r="A17070" s="4"/>
      <c r="B17070" s="4"/>
    </row>
    <row r="17071" ht="14.25" customHeight="1">
      <c r="A17071" s="4"/>
      <c r="B17071" s="4"/>
    </row>
    <row r="17072" ht="14.25" customHeight="1">
      <c r="A17072" s="4"/>
      <c r="B17072" s="4"/>
    </row>
    <row r="17073" ht="14.25" customHeight="1">
      <c r="A17073" s="4"/>
      <c r="B17073" s="4"/>
    </row>
    <row r="17074" ht="14.25" customHeight="1">
      <c r="A17074" s="4"/>
      <c r="B17074" s="4"/>
    </row>
    <row r="17075" ht="14.25" customHeight="1">
      <c r="A17075" s="4"/>
      <c r="B17075" s="4"/>
    </row>
    <row r="17076" ht="14.25" customHeight="1">
      <c r="A17076" s="4"/>
      <c r="B17076" s="4"/>
    </row>
    <row r="17077" ht="14.25" customHeight="1">
      <c r="A17077" s="4"/>
      <c r="B17077" s="4"/>
    </row>
    <row r="17078" ht="14.25" customHeight="1">
      <c r="A17078" s="4"/>
      <c r="B17078" s="4"/>
    </row>
    <row r="17079" ht="14.25" customHeight="1">
      <c r="A17079" s="4"/>
      <c r="B17079" s="4"/>
    </row>
    <row r="17080" ht="14.25" customHeight="1">
      <c r="A17080" s="4"/>
      <c r="B17080" s="4"/>
    </row>
    <row r="17081" ht="14.25" customHeight="1">
      <c r="A17081" s="4"/>
      <c r="B17081" s="4"/>
    </row>
    <row r="17082" ht="14.25" customHeight="1">
      <c r="A17082" s="4"/>
      <c r="B17082" s="4"/>
    </row>
    <row r="17083" ht="14.25" customHeight="1">
      <c r="A17083" s="4"/>
      <c r="B17083" s="4"/>
    </row>
    <row r="17084" ht="14.25" customHeight="1">
      <c r="A17084" s="4"/>
      <c r="B17084" s="4"/>
    </row>
    <row r="17085" ht="14.25" customHeight="1">
      <c r="A17085" s="4"/>
      <c r="B17085" s="4"/>
    </row>
    <row r="17086" ht="14.25" customHeight="1">
      <c r="A17086" s="4"/>
      <c r="B17086" s="4"/>
    </row>
    <row r="17087" ht="14.25" customHeight="1">
      <c r="A17087" s="4"/>
      <c r="B17087" s="4"/>
    </row>
    <row r="17088" ht="14.25" customHeight="1">
      <c r="A17088" s="4"/>
      <c r="B17088" s="4"/>
    </row>
    <row r="17089" ht="14.25" customHeight="1">
      <c r="A17089" s="4"/>
      <c r="B17089" s="4"/>
    </row>
    <row r="17090" ht="14.25" customHeight="1">
      <c r="A17090" s="4"/>
      <c r="B17090" s="4"/>
    </row>
    <row r="17091" ht="14.25" customHeight="1">
      <c r="A17091" s="4"/>
      <c r="B17091" s="4"/>
    </row>
    <row r="17092" ht="14.25" customHeight="1">
      <c r="A17092" s="4"/>
      <c r="B17092" s="4"/>
    </row>
    <row r="17093" ht="14.25" customHeight="1">
      <c r="A17093" s="4"/>
      <c r="B17093" s="4"/>
    </row>
    <row r="17094" ht="14.25" customHeight="1">
      <c r="A17094" s="4"/>
      <c r="B17094" s="4"/>
    </row>
    <row r="17095" ht="14.25" customHeight="1">
      <c r="A17095" s="4"/>
      <c r="B17095" s="4"/>
    </row>
    <row r="17096" ht="14.25" customHeight="1">
      <c r="A17096" s="4"/>
      <c r="B17096" s="4"/>
    </row>
    <row r="17097" ht="14.25" customHeight="1">
      <c r="A17097" s="4"/>
      <c r="B17097" s="4"/>
    </row>
    <row r="17098" ht="14.25" customHeight="1">
      <c r="A17098" s="4"/>
      <c r="B17098" s="4"/>
    </row>
    <row r="17099" ht="14.25" customHeight="1">
      <c r="A17099" s="4"/>
      <c r="B17099" s="4"/>
    </row>
    <row r="17100" ht="14.25" customHeight="1">
      <c r="A17100" s="4"/>
      <c r="B17100" s="4"/>
    </row>
    <row r="17101" ht="14.25" customHeight="1">
      <c r="A17101" s="4"/>
      <c r="B17101" s="4"/>
    </row>
    <row r="17102" ht="14.25" customHeight="1">
      <c r="A17102" s="4"/>
      <c r="B17102" s="4"/>
    </row>
    <row r="17103" ht="14.25" customHeight="1">
      <c r="A17103" s="4"/>
      <c r="B17103" s="4"/>
    </row>
    <row r="17104" ht="14.25" customHeight="1">
      <c r="A17104" s="4"/>
      <c r="B17104" s="4"/>
    </row>
    <row r="17105" ht="14.25" customHeight="1">
      <c r="A17105" s="4"/>
      <c r="B17105" s="4"/>
    </row>
    <row r="17106" ht="14.25" customHeight="1">
      <c r="A17106" s="4"/>
      <c r="B17106" s="4"/>
    </row>
    <row r="17107" ht="14.25" customHeight="1">
      <c r="A17107" s="4"/>
      <c r="B17107" s="4"/>
    </row>
    <row r="17108" ht="14.25" customHeight="1">
      <c r="A17108" s="4"/>
      <c r="B17108" s="4"/>
    </row>
    <row r="17109" ht="14.25" customHeight="1">
      <c r="A17109" s="4"/>
      <c r="B17109" s="4"/>
    </row>
    <row r="17110" ht="14.25" customHeight="1">
      <c r="A17110" s="4"/>
      <c r="B17110" s="4"/>
    </row>
    <row r="17111" ht="14.25" customHeight="1">
      <c r="A17111" s="4"/>
      <c r="B17111" s="4"/>
    </row>
    <row r="17112" ht="14.25" customHeight="1">
      <c r="A17112" s="4"/>
      <c r="B17112" s="4"/>
    </row>
    <row r="17113" ht="14.25" customHeight="1">
      <c r="A17113" s="4"/>
      <c r="B17113" s="4"/>
    </row>
    <row r="17114" ht="14.25" customHeight="1">
      <c r="A17114" s="4"/>
      <c r="B17114" s="4"/>
    </row>
    <row r="17115" ht="14.25" customHeight="1">
      <c r="A17115" s="4"/>
      <c r="B17115" s="4"/>
    </row>
    <row r="17116" ht="14.25" customHeight="1">
      <c r="A17116" s="4"/>
      <c r="B17116" s="4"/>
    </row>
    <row r="17117" ht="14.25" customHeight="1">
      <c r="A17117" s="4"/>
      <c r="B17117" s="4"/>
    </row>
    <row r="17118" ht="14.25" customHeight="1">
      <c r="A17118" s="4"/>
      <c r="B17118" s="4"/>
    </row>
    <row r="17119" ht="14.25" customHeight="1">
      <c r="A17119" s="4"/>
      <c r="B17119" s="4"/>
    </row>
    <row r="17120" ht="14.25" customHeight="1">
      <c r="A17120" s="4"/>
      <c r="B17120" s="4"/>
    </row>
    <row r="17121" ht="14.25" customHeight="1">
      <c r="A17121" s="4"/>
      <c r="B17121" s="4"/>
    </row>
    <row r="17122" ht="14.25" customHeight="1">
      <c r="A17122" s="4"/>
      <c r="B17122" s="4"/>
    </row>
    <row r="17123" ht="14.25" customHeight="1">
      <c r="A17123" s="4"/>
      <c r="B17123" s="4"/>
    </row>
    <row r="17124" ht="14.25" customHeight="1">
      <c r="A17124" s="4"/>
      <c r="B17124" s="4"/>
    </row>
    <row r="17125" ht="14.25" customHeight="1">
      <c r="A17125" s="4"/>
      <c r="B17125" s="4"/>
    </row>
    <row r="17126" ht="14.25" customHeight="1">
      <c r="A17126" s="4"/>
      <c r="B17126" s="4"/>
    </row>
    <row r="17127" ht="14.25" customHeight="1">
      <c r="A17127" s="4"/>
      <c r="B17127" s="4"/>
    </row>
    <row r="17128" ht="14.25" customHeight="1">
      <c r="A17128" s="4"/>
      <c r="B17128" s="4"/>
    </row>
    <row r="17129" ht="14.25" customHeight="1">
      <c r="A17129" s="4"/>
      <c r="B17129" s="4"/>
    </row>
    <row r="17130" ht="14.25" customHeight="1">
      <c r="A17130" s="4"/>
      <c r="B17130" s="4"/>
    </row>
    <row r="17131" ht="14.25" customHeight="1">
      <c r="A17131" s="4"/>
      <c r="B17131" s="4"/>
    </row>
    <row r="17132" ht="14.25" customHeight="1">
      <c r="A17132" s="4"/>
      <c r="B17132" s="4"/>
    </row>
    <row r="17133" ht="14.25" customHeight="1">
      <c r="A17133" s="4"/>
      <c r="B17133" s="4"/>
    </row>
    <row r="17134" ht="14.25" customHeight="1">
      <c r="A17134" s="4"/>
      <c r="B17134" s="4"/>
    </row>
    <row r="17135" ht="14.25" customHeight="1">
      <c r="A17135" s="4"/>
      <c r="B17135" s="4"/>
    </row>
    <row r="17136" ht="14.25" customHeight="1">
      <c r="A17136" s="4"/>
      <c r="B17136" s="4"/>
    </row>
    <row r="17137" ht="14.25" customHeight="1">
      <c r="A17137" s="4"/>
      <c r="B17137" s="4"/>
    </row>
    <row r="17138" ht="14.25" customHeight="1">
      <c r="A17138" s="4"/>
      <c r="B17138" s="4"/>
    </row>
    <row r="17139" ht="14.25" customHeight="1">
      <c r="A17139" s="4"/>
      <c r="B17139" s="4"/>
    </row>
    <row r="17140" ht="14.25" customHeight="1">
      <c r="A17140" s="4"/>
      <c r="B17140" s="4"/>
    </row>
    <row r="17141" ht="14.25" customHeight="1">
      <c r="A17141" s="4"/>
      <c r="B17141" s="4"/>
    </row>
    <row r="17142" ht="14.25" customHeight="1">
      <c r="A17142" s="4"/>
      <c r="B17142" s="4"/>
    </row>
    <row r="17143" ht="14.25" customHeight="1">
      <c r="A17143" s="4"/>
      <c r="B17143" s="4"/>
    </row>
    <row r="17144" ht="14.25" customHeight="1">
      <c r="A17144" s="4"/>
      <c r="B17144" s="4"/>
    </row>
    <row r="17145" ht="14.25" customHeight="1">
      <c r="A17145" s="4"/>
      <c r="B17145" s="4"/>
    </row>
    <row r="17146" ht="14.25" customHeight="1">
      <c r="A17146" s="4"/>
      <c r="B17146" s="4"/>
    </row>
    <row r="17147" ht="14.25" customHeight="1">
      <c r="A17147" s="4"/>
      <c r="B17147" s="4"/>
    </row>
    <row r="17148" ht="14.25" customHeight="1">
      <c r="A17148" s="4"/>
      <c r="B17148" s="4"/>
    </row>
    <row r="17149" ht="14.25" customHeight="1">
      <c r="A17149" s="4"/>
      <c r="B17149" s="4"/>
    </row>
    <row r="17150" ht="14.25" customHeight="1">
      <c r="A17150" s="4"/>
      <c r="B17150" s="4"/>
    </row>
    <row r="17151" ht="14.25" customHeight="1">
      <c r="A17151" s="4"/>
      <c r="B17151" s="4"/>
    </row>
    <row r="17152" ht="14.25" customHeight="1">
      <c r="A17152" s="4"/>
      <c r="B17152" s="4"/>
    </row>
    <row r="17153" ht="14.25" customHeight="1">
      <c r="A17153" s="4"/>
      <c r="B17153" s="4"/>
    </row>
    <row r="17154" ht="14.25" customHeight="1">
      <c r="A17154" s="4"/>
      <c r="B17154" s="4"/>
    </row>
    <row r="17155" ht="14.25" customHeight="1">
      <c r="A17155" s="4"/>
      <c r="B17155" s="4"/>
    </row>
    <row r="17156" ht="14.25" customHeight="1">
      <c r="A17156" s="4"/>
      <c r="B17156" s="4"/>
    </row>
    <row r="17157" ht="14.25" customHeight="1">
      <c r="A17157" s="4"/>
      <c r="B17157" s="4"/>
    </row>
    <row r="17158" ht="14.25" customHeight="1">
      <c r="A17158" s="4"/>
      <c r="B17158" s="4"/>
    </row>
    <row r="17159" ht="14.25" customHeight="1">
      <c r="A17159" s="4"/>
      <c r="B17159" s="4"/>
    </row>
    <row r="17160" ht="14.25" customHeight="1">
      <c r="A17160" s="4"/>
      <c r="B17160" s="4"/>
    </row>
    <row r="17161" ht="14.25" customHeight="1">
      <c r="A17161" s="4"/>
      <c r="B17161" s="4"/>
    </row>
    <row r="17162" ht="14.25" customHeight="1">
      <c r="A17162" s="4"/>
      <c r="B17162" s="4"/>
    </row>
    <row r="17163" ht="14.25" customHeight="1">
      <c r="A17163" s="4"/>
      <c r="B17163" s="4"/>
    </row>
    <row r="17164" ht="14.25" customHeight="1">
      <c r="A17164" s="4"/>
      <c r="B17164" s="4"/>
    </row>
    <row r="17165" ht="14.25" customHeight="1">
      <c r="A17165" s="4"/>
      <c r="B17165" s="4"/>
    </row>
    <row r="17166" ht="14.25" customHeight="1">
      <c r="A17166" s="4"/>
      <c r="B17166" s="4"/>
    </row>
    <row r="17167" ht="14.25" customHeight="1">
      <c r="A17167" s="4"/>
      <c r="B17167" s="4"/>
    </row>
    <row r="17168" ht="14.25" customHeight="1">
      <c r="A17168" s="4"/>
      <c r="B17168" s="4"/>
    </row>
    <row r="17169" ht="14.25" customHeight="1">
      <c r="A17169" s="4"/>
      <c r="B17169" s="4"/>
    </row>
    <row r="17170" ht="14.25" customHeight="1">
      <c r="A17170" s="4"/>
      <c r="B17170" s="4"/>
    </row>
    <row r="17171" ht="14.25" customHeight="1">
      <c r="A17171" s="4"/>
      <c r="B17171" s="4"/>
    </row>
    <row r="17172" ht="14.25" customHeight="1">
      <c r="A17172" s="4"/>
      <c r="B17172" s="4"/>
    </row>
    <row r="17173" ht="14.25" customHeight="1">
      <c r="A17173" s="4"/>
      <c r="B17173" s="4"/>
    </row>
    <row r="17174" ht="14.25" customHeight="1">
      <c r="A17174" s="4"/>
      <c r="B17174" s="4"/>
    </row>
    <row r="17175" ht="14.25" customHeight="1">
      <c r="A17175" s="4"/>
      <c r="B17175" s="4"/>
    </row>
    <row r="17176" ht="14.25" customHeight="1">
      <c r="A17176" s="4"/>
      <c r="B17176" s="4"/>
    </row>
    <row r="17177" ht="14.25" customHeight="1">
      <c r="A17177" s="4"/>
      <c r="B17177" s="4"/>
    </row>
    <row r="17178" ht="14.25" customHeight="1">
      <c r="A17178" s="4"/>
      <c r="B17178" s="4"/>
    </row>
    <row r="17179" ht="14.25" customHeight="1">
      <c r="A17179" s="4"/>
      <c r="B17179" s="4"/>
    </row>
    <row r="17180" ht="14.25" customHeight="1">
      <c r="A17180" s="4"/>
      <c r="B17180" s="4"/>
    </row>
    <row r="17181" ht="14.25" customHeight="1">
      <c r="A17181" s="4"/>
      <c r="B17181" s="4"/>
    </row>
    <row r="17182" ht="14.25" customHeight="1">
      <c r="A17182" s="4"/>
      <c r="B17182" s="4"/>
    </row>
    <row r="17183" ht="14.25" customHeight="1">
      <c r="A17183" s="4"/>
      <c r="B17183" s="4"/>
    </row>
    <row r="17184" ht="14.25" customHeight="1">
      <c r="A17184" s="4"/>
      <c r="B17184" s="4"/>
    </row>
    <row r="17185" ht="14.25" customHeight="1">
      <c r="A17185" s="4"/>
      <c r="B17185" s="4"/>
    </row>
    <row r="17186" ht="14.25" customHeight="1">
      <c r="A17186" s="4"/>
      <c r="B17186" s="4"/>
    </row>
    <row r="17187" ht="14.25" customHeight="1">
      <c r="A17187" s="4"/>
      <c r="B17187" s="4"/>
    </row>
    <row r="17188" ht="14.25" customHeight="1">
      <c r="A17188" s="4"/>
      <c r="B17188" s="4"/>
    </row>
    <row r="17189" ht="14.25" customHeight="1">
      <c r="A17189" s="4"/>
      <c r="B17189" s="4"/>
    </row>
    <row r="17190" ht="14.25" customHeight="1">
      <c r="A17190" s="4"/>
      <c r="B17190" s="4"/>
    </row>
    <row r="17191" ht="14.25" customHeight="1">
      <c r="A17191" s="4"/>
      <c r="B17191" s="4"/>
    </row>
    <row r="17192" ht="14.25" customHeight="1">
      <c r="A17192" s="4"/>
      <c r="B17192" s="4"/>
    </row>
    <row r="17193" ht="14.25" customHeight="1">
      <c r="A17193" s="4"/>
      <c r="B17193" s="4"/>
    </row>
    <row r="17194" ht="14.25" customHeight="1">
      <c r="A17194" s="4"/>
      <c r="B17194" s="4"/>
    </row>
    <row r="17195" ht="14.25" customHeight="1">
      <c r="A17195" s="4"/>
      <c r="B17195" s="4"/>
    </row>
    <row r="17196" ht="14.25" customHeight="1">
      <c r="A17196" s="4"/>
      <c r="B17196" s="4"/>
    </row>
    <row r="17197" ht="14.25" customHeight="1">
      <c r="A17197" s="4"/>
      <c r="B17197" s="4"/>
    </row>
    <row r="17198" ht="14.25" customHeight="1">
      <c r="A17198" s="4"/>
      <c r="B17198" s="4"/>
    </row>
    <row r="17199" ht="14.25" customHeight="1">
      <c r="A17199" s="4"/>
      <c r="B17199" s="4"/>
    </row>
    <row r="17200" ht="14.25" customHeight="1">
      <c r="A17200" s="4"/>
      <c r="B17200" s="4"/>
    </row>
    <row r="17201" ht="14.25" customHeight="1">
      <c r="A17201" s="4"/>
      <c r="B17201" s="4"/>
    </row>
    <row r="17202" ht="14.25" customHeight="1">
      <c r="A17202" s="4"/>
      <c r="B17202" s="4"/>
    </row>
    <row r="17203" ht="14.25" customHeight="1">
      <c r="A17203" s="4"/>
      <c r="B17203" s="4"/>
    </row>
    <row r="17204" ht="14.25" customHeight="1">
      <c r="A17204" s="4"/>
      <c r="B17204" s="4"/>
    </row>
    <row r="17205" ht="14.25" customHeight="1">
      <c r="A17205" s="4"/>
      <c r="B17205" s="4"/>
    </row>
    <row r="17206" ht="14.25" customHeight="1">
      <c r="A17206" s="4"/>
      <c r="B17206" s="4"/>
    </row>
    <row r="17207" ht="14.25" customHeight="1">
      <c r="A17207" s="4"/>
      <c r="B17207" s="4"/>
    </row>
    <row r="17208" ht="14.25" customHeight="1">
      <c r="A17208" s="4"/>
      <c r="B17208" s="4"/>
    </row>
    <row r="17209" ht="14.25" customHeight="1">
      <c r="A17209" s="4"/>
      <c r="B17209" s="4"/>
    </row>
    <row r="17210" ht="14.25" customHeight="1">
      <c r="A17210" s="4"/>
      <c r="B17210" s="4"/>
    </row>
    <row r="17211" ht="14.25" customHeight="1">
      <c r="A17211" s="4"/>
      <c r="B17211" s="4"/>
    </row>
    <row r="17212" ht="14.25" customHeight="1">
      <c r="A17212" s="4"/>
      <c r="B17212" s="4"/>
    </row>
    <row r="17213" ht="14.25" customHeight="1">
      <c r="A17213" s="4"/>
      <c r="B17213" s="4"/>
    </row>
    <row r="17214" ht="14.25" customHeight="1">
      <c r="A17214" s="4"/>
      <c r="B17214" s="4"/>
    </row>
    <row r="17215" ht="14.25" customHeight="1">
      <c r="A17215" s="4"/>
      <c r="B17215" s="4"/>
    </row>
    <row r="17216" ht="14.25" customHeight="1">
      <c r="A17216" s="4"/>
      <c r="B17216" s="4"/>
    </row>
    <row r="17217" ht="14.25" customHeight="1">
      <c r="A17217" s="4"/>
      <c r="B17217" s="4"/>
    </row>
    <row r="17218" ht="14.25" customHeight="1">
      <c r="A17218" s="4"/>
      <c r="B17218" s="4"/>
    </row>
    <row r="17219" ht="14.25" customHeight="1">
      <c r="A17219" s="4"/>
      <c r="B17219" s="4"/>
    </row>
    <row r="17220" ht="14.25" customHeight="1">
      <c r="A17220" s="4"/>
      <c r="B17220" s="4"/>
    </row>
    <row r="17221" ht="14.25" customHeight="1">
      <c r="A17221" s="4"/>
      <c r="B17221" s="4"/>
    </row>
    <row r="17222" ht="14.25" customHeight="1">
      <c r="A17222" s="4"/>
      <c r="B17222" s="4"/>
    </row>
    <row r="17223" ht="14.25" customHeight="1">
      <c r="A17223" s="4"/>
      <c r="B17223" s="4"/>
    </row>
    <row r="17224" ht="14.25" customHeight="1">
      <c r="A17224" s="4"/>
      <c r="B17224" s="4"/>
    </row>
    <row r="17225" ht="14.25" customHeight="1">
      <c r="A17225" s="4"/>
      <c r="B17225" s="4"/>
    </row>
    <row r="17226" ht="14.25" customHeight="1">
      <c r="A17226" s="4"/>
      <c r="B17226" s="4"/>
    </row>
    <row r="17227" ht="14.25" customHeight="1">
      <c r="A17227" s="4"/>
      <c r="B17227" s="4"/>
    </row>
    <row r="17228" ht="14.25" customHeight="1">
      <c r="A17228" s="4"/>
      <c r="B17228" s="4"/>
    </row>
    <row r="17229" ht="14.25" customHeight="1">
      <c r="A17229" s="4"/>
      <c r="B17229" s="4"/>
    </row>
    <row r="17230" ht="14.25" customHeight="1">
      <c r="A17230" s="4"/>
      <c r="B17230" s="4"/>
    </row>
    <row r="17231" ht="14.25" customHeight="1">
      <c r="A17231" s="4"/>
      <c r="B17231" s="4"/>
    </row>
    <row r="17232" ht="14.25" customHeight="1">
      <c r="A17232" s="4"/>
      <c r="B17232" s="4"/>
    </row>
    <row r="17233" ht="14.25" customHeight="1">
      <c r="A17233" s="4"/>
      <c r="B17233" s="4"/>
    </row>
    <row r="17234" ht="14.25" customHeight="1">
      <c r="A17234" s="4"/>
      <c r="B17234" s="4"/>
    </row>
    <row r="17235" ht="14.25" customHeight="1">
      <c r="A17235" s="4"/>
      <c r="B17235" s="4"/>
    </row>
    <row r="17236" ht="14.25" customHeight="1">
      <c r="A17236" s="4"/>
      <c r="B17236" s="4"/>
    </row>
    <row r="17237" ht="14.25" customHeight="1">
      <c r="A17237" s="4"/>
      <c r="B17237" s="4"/>
    </row>
    <row r="17238" ht="14.25" customHeight="1">
      <c r="A17238" s="4"/>
      <c r="B17238" s="4"/>
    </row>
    <row r="17239" ht="14.25" customHeight="1">
      <c r="A17239" s="4"/>
      <c r="B17239" s="4"/>
    </row>
    <row r="17240" ht="14.25" customHeight="1">
      <c r="A17240" s="4"/>
      <c r="B17240" s="4"/>
    </row>
    <row r="17241" ht="14.25" customHeight="1">
      <c r="A17241" s="4"/>
      <c r="B17241" s="4"/>
    </row>
    <row r="17242" ht="14.25" customHeight="1">
      <c r="A17242" s="4"/>
      <c r="B17242" s="4"/>
    </row>
    <row r="17243" ht="14.25" customHeight="1">
      <c r="A17243" s="4"/>
      <c r="B17243" s="4"/>
    </row>
    <row r="17244" ht="14.25" customHeight="1">
      <c r="A17244" s="4"/>
      <c r="B17244" s="4"/>
    </row>
    <row r="17245" ht="14.25" customHeight="1">
      <c r="A17245" s="4"/>
      <c r="B17245" s="4"/>
    </row>
    <row r="17246" ht="14.25" customHeight="1">
      <c r="A17246" s="4"/>
      <c r="B17246" s="4"/>
    </row>
    <row r="17247" ht="14.25" customHeight="1">
      <c r="A17247" s="4"/>
      <c r="B17247" s="4"/>
    </row>
    <row r="17248" ht="14.25" customHeight="1">
      <c r="A17248" s="4"/>
      <c r="B17248" s="4"/>
    </row>
    <row r="17249" ht="14.25" customHeight="1">
      <c r="A17249" s="4"/>
      <c r="B17249" s="4"/>
    </row>
    <row r="17250" ht="14.25" customHeight="1">
      <c r="A17250" s="4"/>
      <c r="B17250" s="4"/>
    </row>
    <row r="17251" ht="14.25" customHeight="1">
      <c r="A17251" s="4"/>
      <c r="B17251" s="4"/>
    </row>
    <row r="17252" ht="14.25" customHeight="1">
      <c r="A17252" s="4"/>
      <c r="B17252" s="4"/>
    </row>
    <row r="17253" ht="14.25" customHeight="1">
      <c r="A17253" s="4"/>
      <c r="B17253" s="4"/>
    </row>
    <row r="17254" ht="14.25" customHeight="1">
      <c r="A17254" s="4"/>
      <c r="B17254" s="4"/>
    </row>
    <row r="17255" ht="14.25" customHeight="1">
      <c r="A17255" s="4"/>
      <c r="B17255" s="4"/>
    </row>
    <row r="17256" ht="14.25" customHeight="1">
      <c r="A17256" s="4"/>
      <c r="B17256" s="4"/>
    </row>
    <row r="17257" ht="14.25" customHeight="1">
      <c r="A17257" s="4"/>
      <c r="B17257" s="4"/>
    </row>
    <row r="17258" ht="14.25" customHeight="1">
      <c r="A17258" s="4"/>
      <c r="B17258" s="4"/>
    </row>
    <row r="17259" ht="14.25" customHeight="1">
      <c r="A17259" s="4"/>
      <c r="B17259" s="4"/>
    </row>
    <row r="17260" ht="14.25" customHeight="1">
      <c r="A17260" s="4"/>
      <c r="B17260" s="4"/>
    </row>
    <row r="17261" ht="14.25" customHeight="1">
      <c r="A17261" s="4"/>
      <c r="B17261" s="4"/>
    </row>
    <row r="17262" ht="14.25" customHeight="1">
      <c r="A17262" s="4"/>
      <c r="B17262" s="4"/>
    </row>
    <row r="17263" ht="14.25" customHeight="1">
      <c r="A17263" s="4"/>
      <c r="B17263" s="4"/>
    </row>
    <row r="17264" ht="14.25" customHeight="1">
      <c r="A17264" s="4"/>
      <c r="B17264" s="4"/>
    </row>
    <row r="17265" ht="14.25" customHeight="1">
      <c r="A17265" s="4"/>
      <c r="B17265" s="4"/>
    </row>
    <row r="17266" ht="14.25" customHeight="1">
      <c r="A17266" s="4"/>
      <c r="B17266" s="4"/>
    </row>
    <row r="17267" ht="14.25" customHeight="1">
      <c r="A17267" s="4"/>
      <c r="B17267" s="4"/>
    </row>
    <row r="17268" ht="14.25" customHeight="1">
      <c r="A17268" s="4"/>
      <c r="B17268" s="4"/>
    </row>
    <row r="17269" ht="14.25" customHeight="1">
      <c r="A17269" s="4"/>
      <c r="B17269" s="4"/>
    </row>
    <row r="17270" ht="14.25" customHeight="1">
      <c r="A17270" s="4"/>
      <c r="B17270" s="4"/>
    </row>
    <row r="17271" ht="14.25" customHeight="1">
      <c r="A17271" s="4"/>
      <c r="B17271" s="4"/>
    </row>
    <row r="17272" ht="14.25" customHeight="1">
      <c r="A17272" s="4"/>
      <c r="B17272" s="4"/>
    </row>
    <row r="17273" ht="14.25" customHeight="1">
      <c r="A17273" s="4"/>
      <c r="B17273" s="4"/>
    </row>
    <row r="17274" ht="14.25" customHeight="1">
      <c r="A17274" s="4"/>
      <c r="B17274" s="4"/>
    </row>
    <row r="17275" ht="14.25" customHeight="1">
      <c r="A17275" s="4"/>
      <c r="B17275" s="4"/>
    </row>
    <row r="17276" ht="14.25" customHeight="1">
      <c r="A17276" s="4"/>
      <c r="B17276" s="4"/>
    </row>
    <row r="17277" ht="14.25" customHeight="1">
      <c r="A17277" s="4"/>
      <c r="B17277" s="4"/>
    </row>
    <row r="17278" ht="14.25" customHeight="1">
      <c r="A17278" s="4"/>
      <c r="B17278" s="4"/>
    </row>
    <row r="17279" ht="14.25" customHeight="1">
      <c r="A17279" s="4"/>
      <c r="B17279" s="4"/>
    </row>
    <row r="17280" ht="14.25" customHeight="1">
      <c r="A17280" s="4"/>
      <c r="B17280" s="4"/>
    </row>
    <row r="17281" ht="14.25" customHeight="1">
      <c r="A17281" s="4"/>
      <c r="B17281" s="4"/>
    </row>
    <row r="17282" ht="14.25" customHeight="1">
      <c r="A17282" s="4"/>
      <c r="B17282" s="4"/>
    </row>
    <row r="17283" ht="14.25" customHeight="1">
      <c r="A17283" s="4"/>
      <c r="B17283" s="4"/>
    </row>
    <row r="17284" ht="14.25" customHeight="1">
      <c r="A17284" s="4"/>
      <c r="B17284" s="4"/>
    </row>
    <row r="17285" ht="14.25" customHeight="1">
      <c r="A17285" s="4"/>
      <c r="B17285" s="4"/>
    </row>
    <row r="17286" ht="14.25" customHeight="1">
      <c r="A17286" s="4"/>
      <c r="B17286" s="4"/>
    </row>
    <row r="17287" ht="14.25" customHeight="1">
      <c r="A17287" s="4"/>
      <c r="B17287" s="4"/>
    </row>
    <row r="17288" ht="14.25" customHeight="1">
      <c r="A17288" s="4"/>
      <c r="B17288" s="4"/>
    </row>
    <row r="17289" ht="14.25" customHeight="1">
      <c r="A17289" s="4"/>
      <c r="B17289" s="4"/>
    </row>
    <row r="17290" ht="14.25" customHeight="1">
      <c r="A17290" s="4"/>
      <c r="B17290" s="4"/>
    </row>
    <row r="17291" ht="14.25" customHeight="1">
      <c r="A17291" s="4"/>
      <c r="B17291" s="4"/>
    </row>
    <row r="17292" ht="14.25" customHeight="1">
      <c r="A17292" s="4"/>
      <c r="B17292" s="4"/>
    </row>
    <row r="17293" ht="14.25" customHeight="1">
      <c r="A17293" s="4"/>
      <c r="B17293" s="4"/>
    </row>
    <row r="17294" ht="14.25" customHeight="1">
      <c r="A17294" s="4"/>
      <c r="B17294" s="4"/>
    </row>
    <row r="17295" ht="14.25" customHeight="1">
      <c r="A17295" s="4"/>
      <c r="B17295" s="4"/>
    </row>
    <row r="17296" ht="14.25" customHeight="1">
      <c r="A17296" s="4"/>
      <c r="B17296" s="4"/>
    </row>
    <row r="17297" ht="14.25" customHeight="1">
      <c r="A17297" s="4"/>
      <c r="B17297" s="4"/>
    </row>
    <row r="17298" ht="14.25" customHeight="1">
      <c r="A17298" s="4"/>
      <c r="B17298" s="4"/>
    </row>
    <row r="17299" ht="14.25" customHeight="1">
      <c r="A17299" s="4"/>
      <c r="B17299" s="4"/>
    </row>
    <row r="17300" ht="14.25" customHeight="1">
      <c r="A17300" s="4"/>
      <c r="B17300" s="4"/>
    </row>
    <row r="17301" ht="14.25" customHeight="1">
      <c r="A17301" s="4"/>
      <c r="B17301" s="4"/>
    </row>
    <row r="17302" ht="14.25" customHeight="1">
      <c r="A17302" s="4"/>
      <c r="B17302" s="4"/>
    </row>
    <row r="17303" ht="14.25" customHeight="1">
      <c r="A17303" s="4"/>
      <c r="B17303" s="4"/>
    </row>
    <row r="17304" ht="14.25" customHeight="1">
      <c r="A17304" s="4"/>
      <c r="B17304" s="4"/>
    </row>
    <row r="17305" ht="14.25" customHeight="1">
      <c r="A17305" s="4"/>
      <c r="B17305" s="4"/>
    </row>
    <row r="17306" ht="14.25" customHeight="1">
      <c r="A17306" s="4"/>
      <c r="B17306" s="4"/>
    </row>
    <row r="17307" ht="14.25" customHeight="1">
      <c r="A17307" s="4"/>
      <c r="B17307" s="4"/>
    </row>
    <row r="17308" ht="14.25" customHeight="1">
      <c r="A17308" s="4"/>
      <c r="B17308" s="4"/>
    </row>
    <row r="17309" ht="14.25" customHeight="1">
      <c r="A17309" s="4"/>
      <c r="B17309" s="4"/>
    </row>
    <row r="17310" ht="14.25" customHeight="1">
      <c r="A17310" s="4"/>
      <c r="B17310" s="4"/>
    </row>
    <row r="17311" ht="14.25" customHeight="1">
      <c r="A17311" s="4"/>
      <c r="B17311" s="4"/>
    </row>
    <row r="17312" ht="14.25" customHeight="1">
      <c r="A17312" s="4"/>
      <c r="B17312" s="4"/>
    </row>
    <row r="17313" ht="14.25" customHeight="1">
      <c r="A17313" s="4"/>
      <c r="B17313" s="4"/>
    </row>
    <row r="17314" ht="14.25" customHeight="1">
      <c r="A17314" s="4"/>
      <c r="B17314" s="4"/>
    </row>
    <row r="17315" ht="14.25" customHeight="1">
      <c r="A17315" s="4"/>
      <c r="B17315" s="4"/>
    </row>
    <row r="17316" ht="14.25" customHeight="1">
      <c r="A17316" s="4"/>
      <c r="B17316" s="4"/>
    </row>
    <row r="17317" ht="14.25" customHeight="1">
      <c r="A17317" s="4"/>
      <c r="B17317" s="4"/>
    </row>
    <row r="17318" ht="14.25" customHeight="1">
      <c r="A17318" s="4"/>
      <c r="B17318" s="4"/>
    </row>
    <row r="17319" ht="14.25" customHeight="1">
      <c r="A17319" s="4"/>
      <c r="B17319" s="4"/>
    </row>
    <row r="17320" ht="14.25" customHeight="1">
      <c r="A17320" s="4"/>
      <c r="B17320" s="4"/>
    </row>
    <row r="17321" ht="14.25" customHeight="1">
      <c r="A17321" s="4"/>
      <c r="B17321" s="4"/>
    </row>
    <row r="17322" ht="14.25" customHeight="1">
      <c r="A17322" s="4"/>
      <c r="B17322" s="4"/>
    </row>
    <row r="17323" ht="14.25" customHeight="1">
      <c r="A17323" s="4"/>
      <c r="B17323" s="4"/>
    </row>
    <row r="17324" ht="14.25" customHeight="1">
      <c r="A17324" s="4"/>
      <c r="B17324" s="4"/>
    </row>
    <row r="17325" ht="14.25" customHeight="1">
      <c r="A17325" s="4"/>
      <c r="B17325" s="4"/>
    </row>
    <row r="17326" ht="14.25" customHeight="1">
      <c r="A17326" s="4"/>
      <c r="B17326" s="4"/>
    </row>
    <row r="17327" ht="14.25" customHeight="1">
      <c r="A17327" s="4"/>
      <c r="B17327" s="4"/>
    </row>
    <row r="17328" ht="14.25" customHeight="1">
      <c r="A17328" s="4"/>
      <c r="B17328" s="4"/>
    </row>
    <row r="17329" ht="14.25" customHeight="1">
      <c r="A17329" s="4"/>
      <c r="B17329" s="4"/>
    </row>
    <row r="17330" ht="14.25" customHeight="1">
      <c r="A17330" s="4"/>
      <c r="B17330" s="4"/>
    </row>
    <row r="17331" ht="14.25" customHeight="1">
      <c r="A17331" s="4"/>
      <c r="B17331" s="4"/>
    </row>
    <row r="17332" ht="14.25" customHeight="1">
      <c r="A17332" s="4"/>
      <c r="B17332" s="4"/>
    </row>
    <row r="17333" ht="14.25" customHeight="1">
      <c r="A17333" s="4"/>
      <c r="B17333" s="4"/>
    </row>
    <row r="17334" ht="14.25" customHeight="1">
      <c r="A17334" s="4"/>
      <c r="B17334" s="4"/>
    </row>
    <row r="17335" ht="14.25" customHeight="1">
      <c r="A17335" s="4"/>
      <c r="B17335" s="4"/>
    </row>
    <row r="17336" ht="14.25" customHeight="1">
      <c r="A17336" s="4"/>
      <c r="B17336" s="4"/>
    </row>
    <row r="17337" ht="14.25" customHeight="1">
      <c r="A17337" s="4"/>
      <c r="B17337" s="4"/>
    </row>
    <row r="17338" ht="14.25" customHeight="1">
      <c r="A17338" s="4"/>
      <c r="B17338" s="4"/>
    </row>
    <row r="17339" ht="14.25" customHeight="1">
      <c r="A17339" s="4"/>
      <c r="B17339" s="4"/>
    </row>
    <row r="17340" ht="14.25" customHeight="1">
      <c r="A17340" s="4"/>
      <c r="B17340" s="4"/>
    </row>
    <row r="17341" ht="14.25" customHeight="1">
      <c r="A17341" s="4"/>
      <c r="B17341" s="4"/>
    </row>
    <row r="17342" ht="14.25" customHeight="1">
      <c r="A17342" s="4"/>
      <c r="B17342" s="4"/>
    </row>
    <row r="17343" ht="14.25" customHeight="1">
      <c r="A17343" s="4"/>
      <c r="B17343" s="4"/>
    </row>
    <row r="17344" ht="14.25" customHeight="1">
      <c r="A17344" s="4"/>
      <c r="B17344" s="4"/>
    </row>
    <row r="17345" ht="14.25" customHeight="1">
      <c r="A17345" s="4"/>
      <c r="B17345" s="4"/>
    </row>
    <row r="17346" ht="14.25" customHeight="1">
      <c r="A17346" s="4"/>
      <c r="B17346" s="4"/>
    </row>
    <row r="17347" ht="14.25" customHeight="1">
      <c r="A17347" s="4"/>
      <c r="B17347" s="4"/>
    </row>
    <row r="17348" ht="14.25" customHeight="1">
      <c r="A17348" s="4"/>
      <c r="B17348" s="4"/>
    </row>
    <row r="17349" ht="14.25" customHeight="1">
      <c r="A17349" s="4"/>
      <c r="B17349" s="4"/>
    </row>
    <row r="17350" ht="14.25" customHeight="1">
      <c r="A17350" s="4"/>
      <c r="B17350" s="4"/>
    </row>
    <row r="17351" ht="14.25" customHeight="1">
      <c r="A17351" s="4"/>
      <c r="B17351" s="4"/>
    </row>
    <row r="17352" ht="14.25" customHeight="1">
      <c r="A17352" s="4"/>
      <c r="B17352" s="4"/>
    </row>
    <row r="17353" ht="14.25" customHeight="1">
      <c r="A17353" s="4"/>
      <c r="B17353" s="4"/>
    </row>
    <row r="17354" ht="14.25" customHeight="1">
      <c r="A17354" s="4"/>
      <c r="B17354" s="4"/>
    </row>
    <row r="17355" ht="14.25" customHeight="1">
      <c r="A17355" s="4"/>
      <c r="B17355" s="4"/>
    </row>
    <row r="17356" ht="14.25" customHeight="1">
      <c r="A17356" s="4"/>
      <c r="B17356" s="4"/>
    </row>
    <row r="17357" ht="14.25" customHeight="1">
      <c r="A17357" s="4"/>
      <c r="B17357" s="4"/>
    </row>
    <row r="17358" ht="14.25" customHeight="1">
      <c r="A17358" s="4"/>
      <c r="B17358" s="4"/>
    </row>
    <row r="17359" ht="14.25" customHeight="1">
      <c r="A17359" s="4"/>
      <c r="B17359" s="4"/>
    </row>
    <row r="17360" ht="14.25" customHeight="1">
      <c r="A17360" s="4"/>
      <c r="B17360" s="4"/>
    </row>
    <row r="17361" ht="14.25" customHeight="1">
      <c r="A17361" s="4"/>
      <c r="B17361" s="4"/>
    </row>
    <row r="17362" ht="14.25" customHeight="1">
      <c r="A17362" s="4"/>
      <c r="B17362" s="4"/>
    </row>
    <row r="17363" ht="14.25" customHeight="1">
      <c r="A17363" s="4"/>
      <c r="B17363" s="4"/>
    </row>
    <row r="17364" ht="14.25" customHeight="1">
      <c r="A17364" s="4"/>
      <c r="B17364" s="4"/>
    </row>
    <row r="17365" ht="14.25" customHeight="1">
      <c r="A17365" s="4"/>
      <c r="B17365" s="4"/>
    </row>
    <row r="17366" ht="14.25" customHeight="1">
      <c r="A17366" s="4"/>
      <c r="B17366" s="4"/>
    </row>
    <row r="17367" ht="14.25" customHeight="1">
      <c r="A17367" s="4"/>
      <c r="B17367" s="4"/>
    </row>
    <row r="17368" ht="14.25" customHeight="1">
      <c r="A17368" s="4"/>
      <c r="B17368" s="4"/>
    </row>
    <row r="17369" ht="14.25" customHeight="1">
      <c r="A17369" s="4"/>
      <c r="B17369" s="4"/>
    </row>
    <row r="17370" ht="14.25" customHeight="1">
      <c r="A17370" s="4"/>
      <c r="B17370" s="4"/>
    </row>
    <row r="17371" ht="14.25" customHeight="1">
      <c r="A17371" s="4"/>
      <c r="B17371" s="4"/>
    </row>
    <row r="17372" ht="14.25" customHeight="1">
      <c r="A17372" s="4"/>
      <c r="B17372" s="4"/>
    </row>
    <row r="17373" ht="14.25" customHeight="1">
      <c r="A17373" s="4"/>
      <c r="B17373" s="4"/>
    </row>
    <row r="17374" ht="14.25" customHeight="1">
      <c r="A17374" s="4"/>
      <c r="B17374" s="4"/>
    </row>
    <row r="17375" ht="14.25" customHeight="1">
      <c r="A17375" s="4"/>
      <c r="B17375" s="4"/>
    </row>
    <row r="17376" ht="14.25" customHeight="1">
      <c r="A17376" s="4"/>
      <c r="B17376" s="4"/>
    </row>
    <row r="17377" ht="14.25" customHeight="1">
      <c r="A17377" s="4"/>
      <c r="B17377" s="4"/>
    </row>
    <row r="17378" ht="14.25" customHeight="1">
      <c r="A17378" s="4"/>
      <c r="B17378" s="4"/>
    </row>
    <row r="17379" ht="14.25" customHeight="1">
      <c r="A17379" s="4"/>
      <c r="B17379" s="4"/>
    </row>
    <row r="17380" ht="14.25" customHeight="1">
      <c r="A17380" s="4"/>
      <c r="B17380" s="4"/>
    </row>
    <row r="17381" ht="14.25" customHeight="1">
      <c r="A17381" s="4"/>
      <c r="B17381" s="4"/>
    </row>
    <row r="17382" ht="14.25" customHeight="1">
      <c r="A17382" s="4"/>
      <c r="B17382" s="4"/>
    </row>
    <row r="17383" ht="14.25" customHeight="1">
      <c r="A17383" s="4"/>
      <c r="B17383" s="4"/>
    </row>
    <row r="17384" ht="14.25" customHeight="1">
      <c r="A17384" s="4"/>
      <c r="B17384" s="4"/>
    </row>
    <row r="17385" ht="14.25" customHeight="1">
      <c r="A17385" s="4"/>
      <c r="B17385" s="4"/>
    </row>
    <row r="17386" ht="14.25" customHeight="1">
      <c r="A17386" s="4"/>
      <c r="B17386" s="4"/>
    </row>
    <row r="17387" ht="14.25" customHeight="1">
      <c r="A17387" s="4"/>
      <c r="B17387" s="4"/>
    </row>
    <row r="17388" ht="14.25" customHeight="1">
      <c r="A17388" s="4"/>
      <c r="B17388" s="4"/>
    </row>
    <row r="17389" ht="14.25" customHeight="1">
      <c r="A17389" s="4"/>
      <c r="B17389" s="4"/>
    </row>
    <row r="17390" ht="14.25" customHeight="1">
      <c r="A17390" s="4"/>
      <c r="B17390" s="4"/>
    </row>
    <row r="17391" ht="14.25" customHeight="1">
      <c r="A17391" s="4"/>
      <c r="B17391" s="4"/>
    </row>
    <row r="17392" ht="14.25" customHeight="1">
      <c r="A17392" s="4"/>
      <c r="B17392" s="4"/>
    </row>
    <row r="17393" ht="14.25" customHeight="1">
      <c r="A17393" s="4"/>
      <c r="B17393" s="4"/>
    </row>
    <row r="17394" ht="14.25" customHeight="1">
      <c r="A17394" s="4"/>
      <c r="B17394" s="4"/>
    </row>
    <row r="17395" ht="14.25" customHeight="1">
      <c r="A17395" s="4"/>
      <c r="B17395" s="4"/>
    </row>
    <row r="17396" ht="14.25" customHeight="1">
      <c r="A17396" s="4"/>
      <c r="B17396" s="4"/>
    </row>
    <row r="17397" ht="14.25" customHeight="1">
      <c r="A17397" s="4"/>
      <c r="B17397" s="4"/>
    </row>
    <row r="17398" ht="14.25" customHeight="1">
      <c r="A17398" s="4"/>
      <c r="B17398" s="4"/>
    </row>
    <row r="17399" ht="14.25" customHeight="1">
      <c r="A17399" s="4"/>
      <c r="B17399" s="4"/>
    </row>
    <row r="17400" ht="14.25" customHeight="1">
      <c r="A17400" s="4"/>
      <c r="B17400" s="4"/>
    </row>
    <row r="17401" ht="14.25" customHeight="1">
      <c r="A17401" s="4"/>
      <c r="B17401" s="4"/>
    </row>
    <row r="17402" ht="14.25" customHeight="1">
      <c r="A17402" s="4"/>
      <c r="B17402" s="4"/>
    </row>
    <row r="17403" ht="14.25" customHeight="1">
      <c r="A17403" s="4"/>
      <c r="B17403" s="4"/>
    </row>
    <row r="17404" ht="14.25" customHeight="1">
      <c r="A17404" s="4"/>
      <c r="B17404" s="4"/>
    </row>
    <row r="17405" ht="14.25" customHeight="1">
      <c r="A17405" s="4"/>
      <c r="B17405" s="4"/>
    </row>
    <row r="17406" ht="14.25" customHeight="1">
      <c r="A17406" s="4"/>
      <c r="B17406" s="4"/>
    </row>
    <row r="17407" ht="14.25" customHeight="1">
      <c r="A17407" s="4"/>
      <c r="B17407" s="4"/>
    </row>
    <row r="17408" ht="14.25" customHeight="1">
      <c r="A17408" s="4"/>
      <c r="B17408" s="4"/>
    </row>
    <row r="17409" ht="14.25" customHeight="1">
      <c r="A17409" s="4"/>
      <c r="B17409" s="4"/>
    </row>
    <row r="17410" ht="14.25" customHeight="1">
      <c r="A17410" s="4"/>
      <c r="B17410" s="4"/>
    </row>
    <row r="17411" ht="14.25" customHeight="1">
      <c r="A17411" s="4"/>
      <c r="B17411" s="4"/>
    </row>
    <row r="17412" ht="14.25" customHeight="1">
      <c r="A17412" s="4"/>
      <c r="B17412" s="4"/>
    </row>
    <row r="17413" ht="14.25" customHeight="1">
      <c r="A17413" s="4"/>
      <c r="B17413" s="4"/>
    </row>
    <row r="17414" ht="14.25" customHeight="1">
      <c r="A17414" s="4"/>
      <c r="B17414" s="4"/>
    </row>
    <row r="17415" ht="14.25" customHeight="1">
      <c r="A17415" s="4"/>
      <c r="B17415" s="4"/>
    </row>
    <row r="17416" ht="14.25" customHeight="1">
      <c r="A17416" s="4"/>
      <c r="B17416" s="4"/>
    </row>
    <row r="17417" ht="14.25" customHeight="1">
      <c r="A17417" s="4"/>
      <c r="B17417" s="4"/>
    </row>
    <row r="17418" ht="14.25" customHeight="1">
      <c r="A17418" s="4"/>
      <c r="B17418" s="4"/>
    </row>
    <row r="17419" ht="14.25" customHeight="1">
      <c r="A17419" s="4"/>
      <c r="B17419" s="4"/>
    </row>
    <row r="17420" ht="14.25" customHeight="1">
      <c r="A17420" s="4"/>
      <c r="B17420" s="4"/>
    </row>
    <row r="17421" ht="14.25" customHeight="1">
      <c r="A17421" s="4"/>
      <c r="B17421" s="4"/>
    </row>
    <row r="17422" ht="14.25" customHeight="1">
      <c r="A17422" s="4"/>
      <c r="B17422" s="4"/>
    </row>
    <row r="17423" ht="14.25" customHeight="1">
      <c r="A17423" s="4"/>
      <c r="B17423" s="4"/>
    </row>
    <row r="17424" ht="14.25" customHeight="1">
      <c r="A17424" s="4"/>
      <c r="B17424" s="4"/>
    </row>
    <row r="17425" ht="14.25" customHeight="1">
      <c r="A17425" s="4"/>
      <c r="B17425" s="4"/>
    </row>
    <row r="17426" ht="14.25" customHeight="1">
      <c r="A17426" s="4"/>
      <c r="B17426" s="4"/>
    </row>
    <row r="17427" ht="14.25" customHeight="1">
      <c r="A17427" s="4"/>
      <c r="B17427" s="4"/>
    </row>
    <row r="17428" ht="14.25" customHeight="1">
      <c r="A17428" s="4"/>
      <c r="B17428" s="4"/>
    </row>
    <row r="17429" ht="14.25" customHeight="1">
      <c r="A17429" s="4"/>
      <c r="B17429" s="4"/>
    </row>
    <row r="17430" ht="14.25" customHeight="1">
      <c r="A17430" s="4"/>
      <c r="B17430" s="4"/>
    </row>
    <row r="17431" ht="14.25" customHeight="1">
      <c r="A17431" s="4"/>
      <c r="B17431" s="4"/>
    </row>
    <row r="17432" ht="14.25" customHeight="1">
      <c r="A17432" s="4"/>
      <c r="B17432" s="4"/>
    </row>
    <row r="17433" ht="14.25" customHeight="1">
      <c r="A17433" s="4"/>
      <c r="B17433" s="4"/>
    </row>
    <row r="17434" ht="14.25" customHeight="1">
      <c r="A17434" s="4"/>
      <c r="B17434" s="4"/>
    </row>
    <row r="17435" ht="14.25" customHeight="1">
      <c r="A17435" s="4"/>
      <c r="B17435" s="4"/>
    </row>
    <row r="17436" ht="14.25" customHeight="1">
      <c r="A17436" s="4"/>
      <c r="B17436" s="4"/>
    </row>
    <row r="17437" ht="14.25" customHeight="1">
      <c r="A17437" s="4"/>
      <c r="B17437" s="4"/>
    </row>
    <row r="17438" ht="14.25" customHeight="1">
      <c r="A17438" s="4"/>
      <c r="B17438" s="4"/>
    </row>
    <row r="17439" ht="14.25" customHeight="1">
      <c r="A17439" s="4"/>
      <c r="B17439" s="4"/>
    </row>
    <row r="17440" ht="14.25" customHeight="1">
      <c r="A17440" s="4"/>
      <c r="B17440" s="4"/>
    </row>
    <row r="17441" ht="14.25" customHeight="1">
      <c r="A17441" s="4"/>
      <c r="B17441" s="4"/>
    </row>
    <row r="17442" ht="14.25" customHeight="1">
      <c r="A17442" s="4"/>
      <c r="B17442" s="4"/>
    </row>
    <row r="17443" ht="14.25" customHeight="1">
      <c r="A17443" s="4"/>
      <c r="B17443" s="4"/>
    </row>
    <row r="17444" ht="14.25" customHeight="1">
      <c r="A17444" s="4"/>
      <c r="B17444" s="4"/>
    </row>
    <row r="17445" ht="14.25" customHeight="1">
      <c r="A17445" s="4"/>
      <c r="B17445" s="4"/>
    </row>
    <row r="17446" ht="14.25" customHeight="1">
      <c r="A17446" s="4"/>
      <c r="B17446" s="4"/>
    </row>
    <row r="17447" ht="14.25" customHeight="1">
      <c r="A17447" s="4"/>
      <c r="B17447" s="4"/>
    </row>
    <row r="17448" ht="14.25" customHeight="1">
      <c r="A17448" s="4"/>
      <c r="B17448" s="4"/>
    </row>
    <row r="17449" ht="14.25" customHeight="1">
      <c r="A17449" s="4"/>
      <c r="B17449" s="4"/>
    </row>
    <row r="17450" ht="14.25" customHeight="1">
      <c r="A17450" s="4"/>
      <c r="B17450" s="4"/>
    </row>
    <row r="17451" ht="14.25" customHeight="1">
      <c r="A17451" s="4"/>
      <c r="B17451" s="4"/>
    </row>
    <row r="17452" ht="14.25" customHeight="1">
      <c r="A17452" s="4"/>
      <c r="B17452" s="4"/>
    </row>
    <row r="17453" ht="14.25" customHeight="1">
      <c r="A17453" s="4"/>
      <c r="B17453" s="4"/>
    </row>
    <row r="17454" ht="14.25" customHeight="1">
      <c r="A17454" s="4"/>
      <c r="B17454" s="4"/>
    </row>
    <row r="17455" ht="14.25" customHeight="1">
      <c r="A17455" s="4"/>
      <c r="B17455" s="4"/>
    </row>
    <row r="17456" ht="14.25" customHeight="1">
      <c r="A17456" s="4"/>
      <c r="B17456" s="4"/>
    </row>
    <row r="17457" ht="14.25" customHeight="1">
      <c r="A17457" s="4"/>
      <c r="B17457" s="4"/>
    </row>
    <row r="17458" ht="14.25" customHeight="1">
      <c r="A17458" s="4"/>
      <c r="B17458" s="4"/>
    </row>
    <row r="17459" ht="14.25" customHeight="1">
      <c r="A17459" s="4"/>
      <c r="B17459" s="4"/>
    </row>
    <row r="17460" ht="14.25" customHeight="1">
      <c r="A17460" s="4"/>
      <c r="B17460" s="4"/>
    </row>
    <row r="17461" ht="14.25" customHeight="1">
      <c r="A17461" s="4"/>
      <c r="B17461" s="4"/>
    </row>
    <row r="17462" ht="14.25" customHeight="1">
      <c r="A17462" s="4"/>
      <c r="B17462" s="4"/>
    </row>
    <row r="17463" ht="14.25" customHeight="1">
      <c r="A17463" s="4"/>
      <c r="B17463" s="4"/>
    </row>
    <row r="17464" ht="14.25" customHeight="1">
      <c r="A17464" s="4"/>
      <c r="B17464" s="4"/>
    </row>
    <row r="17465" ht="14.25" customHeight="1">
      <c r="A17465" s="4"/>
      <c r="B17465" s="4"/>
    </row>
    <row r="17466" ht="14.25" customHeight="1">
      <c r="A17466" s="4"/>
      <c r="B17466" s="4"/>
    </row>
    <row r="17467" ht="14.25" customHeight="1">
      <c r="A17467" s="4"/>
      <c r="B17467" s="4"/>
    </row>
    <row r="17468" ht="14.25" customHeight="1">
      <c r="A17468" s="4"/>
      <c r="B17468" s="4"/>
    </row>
    <row r="17469" ht="14.25" customHeight="1">
      <c r="A17469" s="4"/>
      <c r="B17469" s="4"/>
    </row>
    <row r="17470" ht="14.25" customHeight="1">
      <c r="A17470" s="4"/>
      <c r="B17470" s="4"/>
    </row>
    <row r="17471" ht="14.25" customHeight="1">
      <c r="A17471" s="4"/>
      <c r="B17471" s="4"/>
    </row>
    <row r="17472" ht="14.25" customHeight="1">
      <c r="A17472" s="4"/>
      <c r="B17472" s="4"/>
    </row>
    <row r="17473" ht="14.25" customHeight="1">
      <c r="A17473" s="4"/>
      <c r="B17473" s="4"/>
    </row>
    <row r="17474" ht="14.25" customHeight="1">
      <c r="A17474" s="4"/>
      <c r="B17474" s="4"/>
    </row>
    <row r="17475" ht="14.25" customHeight="1">
      <c r="A17475" s="4"/>
      <c r="B17475" s="4"/>
    </row>
    <row r="17476" ht="14.25" customHeight="1">
      <c r="A17476" s="4"/>
      <c r="B17476" s="4"/>
    </row>
    <row r="17477" ht="14.25" customHeight="1">
      <c r="A17477" s="4"/>
      <c r="B17477" s="4"/>
    </row>
    <row r="17478" ht="14.25" customHeight="1">
      <c r="A17478" s="4"/>
      <c r="B17478" s="4"/>
    </row>
    <row r="17479" ht="14.25" customHeight="1">
      <c r="A17479" s="4"/>
      <c r="B17479" s="4"/>
    </row>
    <row r="17480" ht="14.25" customHeight="1">
      <c r="A17480" s="4"/>
      <c r="B17480" s="4"/>
    </row>
    <row r="17481" ht="14.25" customHeight="1">
      <c r="A17481" s="4"/>
      <c r="B17481" s="4"/>
    </row>
    <row r="17482" ht="14.25" customHeight="1">
      <c r="A17482" s="4"/>
      <c r="B17482" s="4"/>
    </row>
    <row r="17483" ht="14.25" customHeight="1">
      <c r="A17483" s="4"/>
      <c r="B17483" s="4"/>
    </row>
    <row r="17484" ht="14.25" customHeight="1">
      <c r="A17484" s="4"/>
      <c r="B17484" s="4"/>
    </row>
    <row r="17485" ht="14.25" customHeight="1">
      <c r="A17485" s="4"/>
      <c r="B17485" s="4"/>
    </row>
    <row r="17486" ht="14.25" customHeight="1">
      <c r="A17486" s="4"/>
      <c r="B17486" s="4"/>
    </row>
    <row r="17487" ht="14.25" customHeight="1">
      <c r="A17487" s="4"/>
      <c r="B17487" s="4"/>
    </row>
    <row r="17488" ht="14.25" customHeight="1">
      <c r="A17488" s="4"/>
      <c r="B17488" s="4"/>
    </row>
    <row r="17489" ht="14.25" customHeight="1">
      <c r="A17489" s="4"/>
      <c r="B17489" s="4"/>
    </row>
    <row r="17490" ht="14.25" customHeight="1">
      <c r="A17490" s="4"/>
      <c r="B17490" s="4"/>
    </row>
    <row r="17491" ht="14.25" customHeight="1">
      <c r="A17491" s="4"/>
      <c r="B17491" s="4"/>
    </row>
    <row r="17492" ht="14.25" customHeight="1">
      <c r="A17492" s="4"/>
      <c r="B17492" s="4"/>
    </row>
    <row r="17493" ht="14.25" customHeight="1">
      <c r="A17493" s="4"/>
      <c r="B17493" s="4"/>
    </row>
    <row r="17494" ht="14.25" customHeight="1">
      <c r="A17494" s="4"/>
      <c r="B17494" s="4"/>
    </row>
    <row r="17495" ht="14.25" customHeight="1">
      <c r="A17495" s="4"/>
      <c r="B17495" s="4"/>
    </row>
    <row r="17496" ht="14.25" customHeight="1">
      <c r="A17496" s="4"/>
      <c r="B17496" s="4"/>
    </row>
    <row r="17497" ht="14.25" customHeight="1">
      <c r="A17497" s="4"/>
      <c r="B17497" s="4"/>
    </row>
    <row r="17498" ht="14.25" customHeight="1">
      <c r="A17498" s="4"/>
      <c r="B17498" s="4"/>
    </row>
    <row r="17499" ht="14.25" customHeight="1">
      <c r="A17499" s="4"/>
      <c r="B17499" s="4"/>
    </row>
    <row r="17500" ht="14.25" customHeight="1">
      <c r="A17500" s="4"/>
      <c r="B17500" s="4"/>
    </row>
    <row r="17501" ht="14.25" customHeight="1">
      <c r="A17501" s="4"/>
      <c r="B17501" s="4"/>
    </row>
    <row r="17502" ht="14.25" customHeight="1">
      <c r="A17502" s="4"/>
      <c r="B17502" s="4"/>
    </row>
    <row r="17503" ht="14.25" customHeight="1">
      <c r="A17503" s="4"/>
      <c r="B17503" s="4"/>
    </row>
    <row r="17504" ht="14.25" customHeight="1">
      <c r="A17504" s="4"/>
      <c r="B17504" s="4"/>
    </row>
    <row r="17505" ht="14.25" customHeight="1">
      <c r="A17505" s="4"/>
      <c r="B17505" s="4"/>
    </row>
    <row r="17506" ht="14.25" customHeight="1">
      <c r="A17506" s="4"/>
      <c r="B17506" s="4"/>
    </row>
    <row r="17507" ht="14.25" customHeight="1">
      <c r="A17507" s="4"/>
      <c r="B17507" s="4"/>
    </row>
    <row r="17508" ht="14.25" customHeight="1">
      <c r="A17508" s="4"/>
      <c r="B17508" s="4"/>
    </row>
    <row r="17509" ht="14.25" customHeight="1">
      <c r="A17509" s="4"/>
      <c r="B17509" s="4"/>
    </row>
    <row r="17510" ht="14.25" customHeight="1">
      <c r="A17510" s="4"/>
      <c r="B17510" s="4"/>
    </row>
    <row r="17511" ht="14.25" customHeight="1">
      <c r="A17511" s="4"/>
      <c r="B17511" s="4"/>
    </row>
    <row r="17512" ht="14.25" customHeight="1">
      <c r="A17512" s="4"/>
      <c r="B17512" s="4"/>
    </row>
    <row r="17513" ht="14.25" customHeight="1">
      <c r="A17513" s="4"/>
      <c r="B17513" s="4"/>
    </row>
    <row r="17514" ht="14.25" customHeight="1">
      <c r="A17514" s="4"/>
      <c r="B17514" s="4"/>
    </row>
    <row r="17515" ht="14.25" customHeight="1">
      <c r="A17515" s="4"/>
      <c r="B17515" s="4"/>
    </row>
    <row r="17516" ht="14.25" customHeight="1">
      <c r="A17516" s="4"/>
      <c r="B17516" s="4"/>
    </row>
    <row r="17517" ht="14.25" customHeight="1">
      <c r="A17517" s="4"/>
      <c r="B17517" s="4"/>
    </row>
    <row r="17518" ht="14.25" customHeight="1">
      <c r="A17518" s="4"/>
      <c r="B17518" s="4"/>
    </row>
    <row r="17519" ht="14.25" customHeight="1">
      <c r="A17519" s="4"/>
      <c r="B17519" s="4"/>
    </row>
    <row r="17520" ht="14.25" customHeight="1">
      <c r="A17520" s="4"/>
      <c r="B17520" s="4"/>
    </row>
    <row r="17521" ht="14.25" customHeight="1">
      <c r="A17521" s="4"/>
      <c r="B17521" s="4"/>
    </row>
    <row r="17522" ht="14.25" customHeight="1">
      <c r="A17522" s="4"/>
      <c r="B17522" s="4"/>
    </row>
    <row r="17523" ht="14.25" customHeight="1">
      <c r="A17523" s="4"/>
      <c r="B17523" s="4"/>
    </row>
    <row r="17524" ht="14.25" customHeight="1">
      <c r="A17524" s="4"/>
      <c r="B17524" s="4"/>
    </row>
    <row r="17525" ht="14.25" customHeight="1">
      <c r="A17525" s="4"/>
      <c r="B17525" s="4"/>
    </row>
    <row r="17526" ht="14.25" customHeight="1">
      <c r="A17526" s="4"/>
      <c r="B17526" s="4"/>
    </row>
    <row r="17527" ht="14.25" customHeight="1">
      <c r="A17527" s="4"/>
      <c r="B17527" s="4"/>
    </row>
    <row r="17528" ht="14.25" customHeight="1">
      <c r="A17528" s="4"/>
      <c r="B17528" s="4"/>
    </row>
    <row r="17529" ht="14.25" customHeight="1">
      <c r="A17529" s="4"/>
      <c r="B17529" s="4"/>
    </row>
    <row r="17530" ht="14.25" customHeight="1">
      <c r="A17530" s="4"/>
      <c r="B17530" s="4"/>
    </row>
    <row r="17531" ht="14.25" customHeight="1">
      <c r="A17531" s="4"/>
      <c r="B17531" s="4"/>
    </row>
    <row r="17532" ht="14.25" customHeight="1">
      <c r="A17532" s="4"/>
      <c r="B17532" s="4"/>
    </row>
    <row r="17533" ht="14.25" customHeight="1">
      <c r="A17533" s="4"/>
      <c r="B17533" s="4"/>
    </row>
    <row r="17534" ht="14.25" customHeight="1">
      <c r="A17534" s="4"/>
      <c r="B17534" s="4"/>
    </row>
    <row r="17535" ht="14.25" customHeight="1">
      <c r="A17535" s="4"/>
      <c r="B17535" s="4"/>
    </row>
    <row r="17536" ht="14.25" customHeight="1">
      <c r="A17536" s="4"/>
      <c r="B17536" s="4"/>
    </row>
    <row r="17537" ht="14.25" customHeight="1">
      <c r="A17537" s="4"/>
      <c r="B17537" s="4"/>
    </row>
    <row r="17538" ht="14.25" customHeight="1">
      <c r="A17538" s="4"/>
      <c r="B17538" s="4"/>
    </row>
    <row r="17539" ht="14.25" customHeight="1">
      <c r="A17539" s="4"/>
      <c r="B17539" s="4"/>
    </row>
    <row r="17540" ht="14.25" customHeight="1">
      <c r="A17540" s="4"/>
      <c r="B17540" s="4"/>
    </row>
    <row r="17541" ht="14.25" customHeight="1">
      <c r="A17541" s="4"/>
      <c r="B17541" s="4"/>
    </row>
    <row r="17542" ht="14.25" customHeight="1">
      <c r="A17542" s="4"/>
      <c r="B17542" s="4"/>
    </row>
    <row r="17543" ht="14.25" customHeight="1">
      <c r="A17543" s="4"/>
      <c r="B17543" s="4"/>
    </row>
    <row r="17544" ht="14.25" customHeight="1">
      <c r="A17544" s="4"/>
      <c r="B17544" s="4"/>
    </row>
    <row r="17545" ht="14.25" customHeight="1">
      <c r="A17545" s="4"/>
      <c r="B17545" s="4"/>
    </row>
    <row r="17546" ht="14.25" customHeight="1">
      <c r="A17546" s="4"/>
      <c r="B17546" s="4"/>
    </row>
    <row r="17547" ht="14.25" customHeight="1">
      <c r="A17547" s="4"/>
      <c r="B17547" s="4"/>
    </row>
    <row r="17548" ht="14.25" customHeight="1">
      <c r="A17548" s="4"/>
      <c r="B17548" s="4"/>
    </row>
    <row r="17549" ht="14.25" customHeight="1">
      <c r="A17549" s="4"/>
      <c r="B17549" s="4"/>
    </row>
    <row r="17550" ht="14.25" customHeight="1">
      <c r="A17550" s="4"/>
      <c r="B17550" s="4"/>
    </row>
    <row r="17551" ht="14.25" customHeight="1">
      <c r="A17551" s="4"/>
      <c r="B17551" s="4"/>
    </row>
    <row r="17552" ht="14.25" customHeight="1">
      <c r="A17552" s="4"/>
      <c r="B17552" s="4"/>
    </row>
    <row r="17553" ht="14.25" customHeight="1">
      <c r="A17553" s="4"/>
      <c r="B17553" s="4"/>
    </row>
    <row r="17554" ht="14.25" customHeight="1">
      <c r="A17554" s="4"/>
      <c r="B17554" s="4"/>
    </row>
    <row r="17555" ht="14.25" customHeight="1">
      <c r="A17555" s="4"/>
      <c r="B17555" s="4"/>
    </row>
    <row r="17556" ht="14.25" customHeight="1">
      <c r="A17556" s="4"/>
      <c r="B17556" s="4"/>
    </row>
    <row r="17557" ht="14.25" customHeight="1">
      <c r="A17557" s="4"/>
      <c r="B17557" s="4"/>
    </row>
    <row r="17558" ht="14.25" customHeight="1">
      <c r="A17558" s="4"/>
      <c r="B17558" s="4"/>
    </row>
    <row r="17559" ht="14.25" customHeight="1">
      <c r="A17559" s="4"/>
      <c r="B17559" s="4"/>
    </row>
    <row r="17560" ht="14.25" customHeight="1">
      <c r="A17560" s="4"/>
      <c r="B17560" s="4"/>
    </row>
    <row r="17561" ht="14.25" customHeight="1">
      <c r="A17561" s="4"/>
      <c r="B17561" s="4"/>
    </row>
    <row r="17562" ht="14.25" customHeight="1">
      <c r="A17562" s="4"/>
      <c r="B17562" s="4"/>
    </row>
    <row r="17563" ht="14.25" customHeight="1">
      <c r="A17563" s="4"/>
      <c r="B17563" s="4"/>
    </row>
    <row r="17564" ht="14.25" customHeight="1">
      <c r="A17564" s="4"/>
      <c r="B17564" s="4"/>
    </row>
    <row r="17565" ht="14.25" customHeight="1">
      <c r="A17565" s="4"/>
      <c r="B17565" s="4"/>
    </row>
    <row r="17566" ht="14.25" customHeight="1">
      <c r="A17566" s="4"/>
      <c r="B17566" s="4"/>
    </row>
    <row r="17567" ht="14.25" customHeight="1">
      <c r="A17567" s="4"/>
      <c r="B17567" s="4"/>
    </row>
    <row r="17568" ht="14.25" customHeight="1">
      <c r="A17568" s="4"/>
      <c r="B17568" s="4"/>
    </row>
    <row r="17569" ht="14.25" customHeight="1">
      <c r="A17569" s="4"/>
      <c r="B17569" s="4"/>
    </row>
    <row r="17570" ht="14.25" customHeight="1">
      <c r="A17570" s="4"/>
      <c r="B17570" s="4"/>
    </row>
    <row r="17571" ht="14.25" customHeight="1">
      <c r="A17571" s="4"/>
      <c r="B17571" s="4"/>
    </row>
    <row r="17572" ht="14.25" customHeight="1">
      <c r="A17572" s="4"/>
      <c r="B17572" s="4"/>
    </row>
    <row r="17573" ht="14.25" customHeight="1">
      <c r="A17573" s="4"/>
      <c r="B17573" s="4"/>
    </row>
    <row r="17574" ht="14.25" customHeight="1">
      <c r="A17574" s="4"/>
      <c r="B17574" s="4"/>
    </row>
    <row r="17575" ht="14.25" customHeight="1">
      <c r="A17575" s="4"/>
      <c r="B17575" s="4"/>
    </row>
    <row r="17576" ht="14.25" customHeight="1">
      <c r="A17576" s="4"/>
      <c r="B17576" s="4"/>
    </row>
    <row r="17577" ht="14.25" customHeight="1">
      <c r="A17577" s="4"/>
      <c r="B17577" s="4"/>
    </row>
    <row r="17578" ht="14.25" customHeight="1">
      <c r="A17578" s="4"/>
      <c r="B17578" s="4"/>
    </row>
    <row r="17579" ht="14.25" customHeight="1">
      <c r="A17579" s="4"/>
      <c r="B17579" s="4"/>
    </row>
    <row r="17580" ht="14.25" customHeight="1">
      <c r="A17580" s="4"/>
      <c r="B17580" s="4"/>
    </row>
    <row r="17581" ht="14.25" customHeight="1">
      <c r="A17581" s="4"/>
      <c r="B17581" s="4"/>
    </row>
    <row r="17582" ht="14.25" customHeight="1">
      <c r="A17582" s="4"/>
      <c r="B17582" s="4"/>
    </row>
    <row r="17583" ht="14.25" customHeight="1">
      <c r="A17583" s="4"/>
      <c r="B17583" s="4"/>
    </row>
    <row r="17584" ht="14.25" customHeight="1">
      <c r="A17584" s="4"/>
      <c r="B17584" s="4"/>
    </row>
    <row r="17585" ht="14.25" customHeight="1">
      <c r="A17585" s="4"/>
      <c r="B17585" s="4"/>
    </row>
    <row r="17586" ht="14.25" customHeight="1">
      <c r="A17586" s="4"/>
      <c r="B17586" s="4"/>
    </row>
    <row r="17587" ht="14.25" customHeight="1">
      <c r="A17587" s="4"/>
      <c r="B17587" s="4"/>
    </row>
    <row r="17588" ht="14.25" customHeight="1">
      <c r="A17588" s="4"/>
      <c r="B17588" s="4"/>
    </row>
    <row r="17589" ht="14.25" customHeight="1">
      <c r="A17589" s="4"/>
      <c r="B17589" s="4"/>
    </row>
    <row r="17590" ht="14.25" customHeight="1">
      <c r="A17590" s="4"/>
      <c r="B17590" s="4"/>
    </row>
    <row r="17591" ht="14.25" customHeight="1">
      <c r="A17591" s="4"/>
      <c r="B17591" s="4"/>
    </row>
    <row r="17592" ht="14.25" customHeight="1">
      <c r="A17592" s="4"/>
      <c r="B17592" s="4"/>
    </row>
    <row r="17593" ht="14.25" customHeight="1">
      <c r="A17593" s="4"/>
      <c r="B17593" s="4"/>
    </row>
    <row r="17594" ht="14.25" customHeight="1">
      <c r="A17594" s="4"/>
      <c r="B17594" s="4"/>
    </row>
    <row r="17595" ht="14.25" customHeight="1">
      <c r="A17595" s="4"/>
      <c r="B17595" s="4"/>
    </row>
    <row r="17596" ht="14.25" customHeight="1">
      <c r="A17596" s="4"/>
      <c r="B17596" s="4"/>
    </row>
    <row r="17597" ht="14.25" customHeight="1">
      <c r="A17597" s="4"/>
      <c r="B17597" s="4"/>
    </row>
    <row r="17598" ht="14.25" customHeight="1">
      <c r="A17598" s="4"/>
      <c r="B17598" s="4"/>
    </row>
    <row r="17599" ht="14.25" customHeight="1">
      <c r="A17599" s="4"/>
      <c r="B17599" s="4"/>
    </row>
    <row r="17600" ht="14.25" customHeight="1">
      <c r="A17600" s="4"/>
      <c r="B17600" s="4"/>
    </row>
    <row r="17601" ht="14.25" customHeight="1">
      <c r="A17601" s="4"/>
      <c r="B17601" s="4"/>
    </row>
    <row r="17602" ht="14.25" customHeight="1">
      <c r="A17602" s="4"/>
      <c r="B17602" s="4"/>
    </row>
    <row r="17603" ht="14.25" customHeight="1">
      <c r="A17603" s="4"/>
      <c r="B17603" s="4"/>
    </row>
    <row r="17604" ht="14.25" customHeight="1">
      <c r="A17604" s="4"/>
      <c r="B17604" s="4"/>
    </row>
    <row r="17605" ht="14.25" customHeight="1">
      <c r="A17605" s="4"/>
      <c r="B17605" s="4"/>
    </row>
    <row r="17606" ht="14.25" customHeight="1">
      <c r="A17606" s="4"/>
      <c r="B17606" s="4"/>
    </row>
    <row r="17607" ht="14.25" customHeight="1">
      <c r="A17607" s="4"/>
      <c r="B17607" s="4"/>
    </row>
    <row r="17608" ht="14.25" customHeight="1">
      <c r="A17608" s="4"/>
      <c r="B17608" s="4"/>
    </row>
    <row r="17609" ht="14.25" customHeight="1">
      <c r="A17609" s="4"/>
      <c r="B17609" s="4"/>
    </row>
    <row r="17610" ht="14.25" customHeight="1">
      <c r="A17610" s="4"/>
      <c r="B17610" s="4"/>
    </row>
    <row r="17611" ht="14.25" customHeight="1">
      <c r="A17611" s="4"/>
      <c r="B17611" s="4"/>
    </row>
    <row r="17612" ht="14.25" customHeight="1">
      <c r="A17612" s="4"/>
      <c r="B17612" s="4"/>
    </row>
    <row r="17613" ht="14.25" customHeight="1">
      <c r="A17613" s="4"/>
      <c r="B17613" s="4"/>
    </row>
    <row r="17614" ht="14.25" customHeight="1">
      <c r="A17614" s="4"/>
      <c r="B17614" s="4"/>
    </row>
    <row r="17615" ht="14.25" customHeight="1">
      <c r="A17615" s="4"/>
      <c r="B17615" s="4"/>
    </row>
    <row r="17616" ht="14.25" customHeight="1">
      <c r="A17616" s="4"/>
      <c r="B17616" s="4"/>
    </row>
    <row r="17617" ht="14.25" customHeight="1">
      <c r="A17617" s="4"/>
      <c r="B17617" s="4"/>
    </row>
    <row r="17618" ht="14.25" customHeight="1">
      <c r="A17618" s="4"/>
      <c r="B17618" s="4"/>
    </row>
    <row r="17619" ht="14.25" customHeight="1">
      <c r="A17619" s="4"/>
      <c r="B17619" s="4"/>
    </row>
    <row r="17620" ht="14.25" customHeight="1">
      <c r="A17620" s="4"/>
      <c r="B17620" s="4"/>
    </row>
    <row r="17621" ht="14.25" customHeight="1">
      <c r="A17621" s="4"/>
      <c r="B17621" s="4"/>
    </row>
    <row r="17622" ht="14.25" customHeight="1">
      <c r="A17622" s="4"/>
      <c r="B17622" s="4"/>
    </row>
    <row r="17623" ht="14.25" customHeight="1">
      <c r="A17623" s="4"/>
      <c r="B17623" s="4"/>
    </row>
    <row r="17624" ht="14.25" customHeight="1">
      <c r="A17624" s="4"/>
      <c r="B17624" s="4"/>
    </row>
    <row r="17625" ht="14.25" customHeight="1">
      <c r="A17625" s="4"/>
      <c r="B17625" s="4"/>
    </row>
    <row r="17626" ht="14.25" customHeight="1">
      <c r="A17626" s="4"/>
      <c r="B17626" s="4"/>
    </row>
    <row r="17627" ht="14.25" customHeight="1">
      <c r="A17627" s="4"/>
      <c r="B17627" s="4"/>
    </row>
    <row r="17628" ht="14.25" customHeight="1">
      <c r="A17628" s="4"/>
      <c r="B17628" s="4"/>
    </row>
    <row r="17629" ht="14.25" customHeight="1">
      <c r="A17629" s="4"/>
      <c r="B17629" s="4"/>
    </row>
    <row r="17630" ht="14.25" customHeight="1">
      <c r="A17630" s="4"/>
      <c r="B17630" s="4"/>
    </row>
    <row r="17631" ht="14.25" customHeight="1">
      <c r="A17631" s="4"/>
      <c r="B17631" s="4"/>
    </row>
    <row r="17632" ht="14.25" customHeight="1">
      <c r="A17632" s="4"/>
      <c r="B17632" s="4"/>
    </row>
    <row r="17633" ht="14.25" customHeight="1">
      <c r="A17633" s="4"/>
      <c r="B17633" s="4"/>
    </row>
    <row r="17634" ht="14.25" customHeight="1">
      <c r="A17634" s="4"/>
      <c r="B17634" s="4"/>
    </row>
    <row r="17635" ht="14.25" customHeight="1">
      <c r="A17635" s="4"/>
      <c r="B17635" s="4"/>
    </row>
    <row r="17636" ht="14.25" customHeight="1">
      <c r="A17636" s="4"/>
      <c r="B17636" s="4"/>
    </row>
    <row r="17637" ht="14.25" customHeight="1">
      <c r="A17637" s="4"/>
      <c r="B17637" s="4"/>
    </row>
    <row r="17638" ht="14.25" customHeight="1">
      <c r="A17638" s="4"/>
      <c r="B17638" s="4"/>
    </row>
    <row r="17639" ht="14.25" customHeight="1">
      <c r="A17639" s="4"/>
      <c r="B17639" s="4"/>
    </row>
    <row r="17640" ht="14.25" customHeight="1">
      <c r="A17640" s="4"/>
      <c r="B17640" s="4"/>
    </row>
    <row r="17641" ht="14.25" customHeight="1">
      <c r="A17641" s="4"/>
      <c r="B17641" s="4"/>
    </row>
    <row r="17642" ht="14.25" customHeight="1">
      <c r="A17642" s="4"/>
      <c r="B17642" s="4"/>
    </row>
    <row r="17643" ht="14.25" customHeight="1">
      <c r="A17643" s="4"/>
      <c r="B17643" s="4"/>
    </row>
    <row r="17644" ht="14.25" customHeight="1">
      <c r="A17644" s="4"/>
      <c r="B17644" s="4"/>
    </row>
    <row r="17645" ht="14.25" customHeight="1">
      <c r="A17645" s="4"/>
      <c r="B17645" s="4"/>
    </row>
    <row r="17646" ht="14.25" customHeight="1">
      <c r="A17646" s="4"/>
      <c r="B17646" s="4"/>
    </row>
    <row r="17647" ht="14.25" customHeight="1">
      <c r="A17647" s="4"/>
      <c r="B17647" s="4"/>
    </row>
    <row r="17648" ht="14.25" customHeight="1">
      <c r="A17648" s="4"/>
      <c r="B17648" s="4"/>
    </row>
    <row r="17649" ht="14.25" customHeight="1">
      <c r="A17649" s="4"/>
      <c r="B17649" s="4"/>
    </row>
    <row r="17650" ht="14.25" customHeight="1">
      <c r="A17650" s="4"/>
      <c r="B17650" s="4"/>
    </row>
    <row r="17651" ht="14.25" customHeight="1">
      <c r="A17651" s="4"/>
      <c r="B17651" s="4"/>
    </row>
    <row r="17652" ht="14.25" customHeight="1">
      <c r="A17652" s="4"/>
      <c r="B17652" s="4"/>
    </row>
    <row r="17653" ht="14.25" customHeight="1">
      <c r="A17653" s="4"/>
      <c r="B17653" s="4"/>
    </row>
    <row r="17654" ht="14.25" customHeight="1">
      <c r="A17654" s="4"/>
      <c r="B17654" s="4"/>
    </row>
    <row r="17655" ht="14.25" customHeight="1">
      <c r="A17655" s="4"/>
      <c r="B17655" s="4"/>
    </row>
    <row r="17656" ht="14.25" customHeight="1">
      <c r="A17656" s="4"/>
      <c r="B17656" s="4"/>
    </row>
    <row r="17657" ht="14.25" customHeight="1">
      <c r="A17657" s="4"/>
      <c r="B17657" s="4"/>
    </row>
    <row r="17658" ht="14.25" customHeight="1">
      <c r="A17658" s="4"/>
      <c r="B17658" s="4"/>
    </row>
    <row r="17659" ht="14.25" customHeight="1">
      <c r="A17659" s="4"/>
      <c r="B17659" s="4"/>
    </row>
    <row r="17660" ht="14.25" customHeight="1">
      <c r="A17660" s="4"/>
      <c r="B17660" s="4"/>
    </row>
    <row r="17661" ht="14.25" customHeight="1">
      <c r="A17661" s="4"/>
      <c r="B17661" s="4"/>
    </row>
    <row r="17662" ht="14.25" customHeight="1">
      <c r="A17662" s="4"/>
      <c r="B17662" s="4"/>
    </row>
    <row r="17663" ht="14.25" customHeight="1">
      <c r="A17663" s="4"/>
      <c r="B17663" s="4"/>
    </row>
    <row r="17664" ht="14.25" customHeight="1">
      <c r="A17664" s="4"/>
      <c r="B17664" s="4"/>
    </row>
    <row r="17665" ht="14.25" customHeight="1">
      <c r="A17665" s="4"/>
      <c r="B17665" s="4"/>
    </row>
    <row r="17666" ht="14.25" customHeight="1">
      <c r="A17666" s="4"/>
      <c r="B17666" s="4"/>
    </row>
    <row r="17667" ht="14.25" customHeight="1">
      <c r="A17667" s="4"/>
      <c r="B17667" s="4"/>
    </row>
    <row r="17668" ht="14.25" customHeight="1">
      <c r="A17668" s="4"/>
      <c r="B17668" s="4"/>
    </row>
    <row r="17669" ht="14.25" customHeight="1">
      <c r="A17669" s="4"/>
      <c r="B17669" s="4"/>
    </row>
    <row r="17670" ht="14.25" customHeight="1">
      <c r="A17670" s="4"/>
      <c r="B17670" s="4"/>
    </row>
    <row r="17671" ht="14.25" customHeight="1">
      <c r="A17671" s="4"/>
      <c r="B17671" s="4"/>
    </row>
    <row r="17672" ht="14.25" customHeight="1">
      <c r="A17672" s="4"/>
      <c r="B17672" s="4"/>
    </row>
    <row r="17673" ht="14.25" customHeight="1">
      <c r="A17673" s="4"/>
      <c r="B17673" s="4"/>
    </row>
    <row r="17674" ht="14.25" customHeight="1">
      <c r="A17674" s="4"/>
      <c r="B17674" s="4"/>
    </row>
    <row r="17675" ht="14.25" customHeight="1">
      <c r="A17675" s="4"/>
      <c r="B17675" s="4"/>
    </row>
    <row r="17676" ht="14.25" customHeight="1">
      <c r="A17676" s="4"/>
      <c r="B17676" s="4"/>
    </row>
    <row r="17677" ht="14.25" customHeight="1">
      <c r="A17677" s="4"/>
      <c r="B17677" s="4"/>
    </row>
    <row r="17678" ht="14.25" customHeight="1">
      <c r="A17678" s="4"/>
      <c r="B17678" s="4"/>
    </row>
    <row r="17679" ht="14.25" customHeight="1">
      <c r="A17679" s="4"/>
      <c r="B17679" s="4"/>
    </row>
    <row r="17680" ht="14.25" customHeight="1">
      <c r="A17680" s="4"/>
      <c r="B17680" s="4"/>
    </row>
    <row r="17681" ht="14.25" customHeight="1">
      <c r="A17681" s="4"/>
      <c r="B17681" s="4"/>
    </row>
    <row r="17682" ht="14.25" customHeight="1">
      <c r="A17682" s="4"/>
      <c r="B17682" s="4"/>
    </row>
    <row r="17683" ht="14.25" customHeight="1">
      <c r="A17683" s="4"/>
      <c r="B17683" s="4"/>
    </row>
    <row r="17684" ht="14.25" customHeight="1">
      <c r="A17684" s="4"/>
      <c r="B17684" s="4"/>
    </row>
    <row r="17685" ht="14.25" customHeight="1">
      <c r="A17685" s="4"/>
      <c r="B17685" s="4"/>
    </row>
    <row r="17686" ht="14.25" customHeight="1">
      <c r="A17686" s="4"/>
      <c r="B17686" s="4"/>
    </row>
    <row r="17687" ht="14.25" customHeight="1">
      <c r="A17687" s="4"/>
      <c r="B17687" s="4"/>
    </row>
    <row r="17688" ht="14.25" customHeight="1">
      <c r="A17688" s="4"/>
      <c r="B17688" s="4"/>
    </row>
    <row r="17689" ht="14.25" customHeight="1">
      <c r="A17689" s="4"/>
      <c r="B17689" s="4"/>
    </row>
    <row r="17690" ht="14.25" customHeight="1">
      <c r="A17690" s="4"/>
      <c r="B17690" s="4"/>
    </row>
    <row r="17691" ht="14.25" customHeight="1">
      <c r="A17691" s="4"/>
      <c r="B17691" s="4"/>
    </row>
    <row r="17692" ht="14.25" customHeight="1">
      <c r="A17692" s="4"/>
      <c r="B17692" s="4"/>
    </row>
    <row r="17693" ht="14.25" customHeight="1">
      <c r="A17693" s="4"/>
      <c r="B17693" s="4"/>
    </row>
    <row r="17694" ht="14.25" customHeight="1">
      <c r="A17694" s="4"/>
      <c r="B17694" s="4"/>
    </row>
    <row r="17695" ht="14.25" customHeight="1">
      <c r="A17695" s="4"/>
      <c r="B17695" s="4"/>
    </row>
    <row r="17696" ht="14.25" customHeight="1">
      <c r="A17696" s="4"/>
      <c r="B17696" s="4"/>
    </row>
    <row r="17697" ht="14.25" customHeight="1">
      <c r="A17697" s="4"/>
      <c r="B17697" s="4"/>
    </row>
    <row r="17698" ht="14.25" customHeight="1">
      <c r="A17698" s="4"/>
      <c r="B17698" s="4"/>
    </row>
    <row r="17699" ht="14.25" customHeight="1">
      <c r="A17699" s="4"/>
      <c r="B17699" s="4"/>
    </row>
    <row r="17700" ht="14.25" customHeight="1">
      <c r="A17700" s="4"/>
      <c r="B17700" s="4"/>
    </row>
    <row r="17701" ht="14.25" customHeight="1">
      <c r="A17701" s="4"/>
      <c r="B17701" s="4"/>
    </row>
    <row r="17702" ht="14.25" customHeight="1">
      <c r="A17702" s="4"/>
      <c r="B17702" s="4"/>
    </row>
    <row r="17703" ht="14.25" customHeight="1">
      <c r="A17703" s="4"/>
      <c r="B17703" s="4"/>
    </row>
    <row r="17704" ht="14.25" customHeight="1">
      <c r="A17704" s="4"/>
      <c r="B17704" s="4"/>
    </row>
    <row r="17705" ht="14.25" customHeight="1">
      <c r="A17705" s="4"/>
      <c r="B17705" s="4"/>
    </row>
    <row r="17706" ht="14.25" customHeight="1">
      <c r="A17706" s="4"/>
      <c r="B17706" s="4"/>
    </row>
    <row r="17707" ht="14.25" customHeight="1">
      <c r="A17707" s="4"/>
      <c r="B17707" s="4"/>
    </row>
    <row r="17708" ht="14.25" customHeight="1">
      <c r="A17708" s="4"/>
      <c r="B17708" s="4"/>
    </row>
    <row r="17709" ht="14.25" customHeight="1">
      <c r="A17709" s="4"/>
      <c r="B17709" s="4"/>
    </row>
    <row r="17710" ht="14.25" customHeight="1">
      <c r="A17710" s="4"/>
      <c r="B17710" s="4"/>
    </row>
    <row r="17711" ht="14.25" customHeight="1">
      <c r="A17711" s="4"/>
      <c r="B17711" s="4"/>
    </row>
    <row r="17712" ht="14.25" customHeight="1">
      <c r="A17712" s="4"/>
      <c r="B17712" s="4"/>
    </row>
    <row r="17713" ht="14.25" customHeight="1">
      <c r="A17713" s="4"/>
      <c r="B17713" s="4"/>
    </row>
    <row r="17714" ht="14.25" customHeight="1">
      <c r="A17714" s="4"/>
      <c r="B17714" s="4"/>
    </row>
    <row r="17715" ht="14.25" customHeight="1">
      <c r="A17715" s="4"/>
      <c r="B17715" s="4"/>
    </row>
    <row r="17716" ht="14.25" customHeight="1">
      <c r="A17716" s="4"/>
      <c r="B17716" s="4"/>
    </row>
    <row r="17717" ht="14.25" customHeight="1">
      <c r="A17717" s="4"/>
      <c r="B17717" s="4"/>
    </row>
    <row r="17718" ht="14.25" customHeight="1">
      <c r="A17718" s="4"/>
      <c r="B17718" s="4"/>
    </row>
    <row r="17719" ht="14.25" customHeight="1">
      <c r="A17719" s="4"/>
      <c r="B17719" s="4"/>
    </row>
    <row r="17720" ht="14.25" customHeight="1">
      <c r="A17720" s="4"/>
      <c r="B17720" s="4"/>
    </row>
    <row r="17721" ht="14.25" customHeight="1">
      <c r="A17721" s="4"/>
      <c r="B17721" s="4"/>
    </row>
    <row r="17722" ht="14.25" customHeight="1">
      <c r="A17722" s="4"/>
      <c r="B17722" s="4"/>
    </row>
    <row r="17723" ht="14.25" customHeight="1">
      <c r="A17723" s="4"/>
      <c r="B17723" s="4"/>
    </row>
    <row r="17724" ht="14.25" customHeight="1">
      <c r="A17724" s="4"/>
      <c r="B17724" s="4"/>
    </row>
    <row r="17725" ht="14.25" customHeight="1">
      <c r="A17725" s="4"/>
      <c r="B17725" s="4"/>
    </row>
    <row r="17726" ht="14.25" customHeight="1">
      <c r="A17726" s="4"/>
      <c r="B17726" s="4"/>
    </row>
    <row r="17727" ht="14.25" customHeight="1">
      <c r="A17727" s="4"/>
      <c r="B17727" s="4"/>
    </row>
    <row r="17728" ht="14.25" customHeight="1">
      <c r="A17728" s="4"/>
      <c r="B17728" s="4"/>
    </row>
    <row r="17729" ht="14.25" customHeight="1">
      <c r="A17729" s="4"/>
      <c r="B17729" s="4"/>
    </row>
    <row r="17730" ht="14.25" customHeight="1">
      <c r="A17730" s="4"/>
      <c r="B17730" s="4"/>
    </row>
    <row r="17731" ht="14.25" customHeight="1">
      <c r="A17731" s="4"/>
      <c r="B17731" s="4"/>
    </row>
    <row r="17732" ht="14.25" customHeight="1">
      <c r="A17732" s="4"/>
      <c r="B17732" s="4"/>
    </row>
    <row r="17733" ht="14.25" customHeight="1">
      <c r="A17733" s="4"/>
      <c r="B17733" s="4"/>
    </row>
    <row r="17734" ht="14.25" customHeight="1">
      <c r="A17734" s="4"/>
      <c r="B17734" s="4"/>
    </row>
    <row r="17735" ht="14.25" customHeight="1">
      <c r="A17735" s="4"/>
      <c r="B17735" s="4"/>
    </row>
    <row r="17736" ht="14.25" customHeight="1">
      <c r="A17736" s="4"/>
      <c r="B17736" s="4"/>
    </row>
    <row r="17737" ht="14.25" customHeight="1">
      <c r="A17737" s="4"/>
      <c r="B17737" s="4"/>
    </row>
    <row r="17738" ht="14.25" customHeight="1">
      <c r="A17738" s="4"/>
      <c r="B17738" s="4"/>
    </row>
    <row r="17739" ht="14.25" customHeight="1">
      <c r="A17739" s="4"/>
      <c r="B17739" s="4"/>
    </row>
    <row r="17740" ht="14.25" customHeight="1">
      <c r="A17740" s="4"/>
      <c r="B17740" s="4"/>
    </row>
    <row r="17741" ht="14.25" customHeight="1">
      <c r="A17741" s="4"/>
      <c r="B17741" s="4"/>
    </row>
    <row r="17742" ht="14.25" customHeight="1">
      <c r="A17742" s="4"/>
      <c r="B17742" s="4"/>
    </row>
    <row r="17743" ht="14.25" customHeight="1">
      <c r="A17743" s="4"/>
      <c r="B17743" s="4"/>
    </row>
    <row r="17744" ht="14.25" customHeight="1">
      <c r="A17744" s="4"/>
      <c r="B17744" s="4"/>
    </row>
    <row r="17745" ht="14.25" customHeight="1">
      <c r="A17745" s="4"/>
      <c r="B17745" s="4"/>
    </row>
    <row r="17746" ht="14.25" customHeight="1">
      <c r="A17746" s="4"/>
      <c r="B17746" s="4"/>
    </row>
    <row r="17747" ht="14.25" customHeight="1">
      <c r="A17747" s="4"/>
      <c r="B17747" s="4"/>
    </row>
    <row r="17748" ht="14.25" customHeight="1">
      <c r="A17748" s="4"/>
      <c r="B17748" s="4"/>
    </row>
    <row r="17749" ht="14.25" customHeight="1">
      <c r="A17749" s="4"/>
      <c r="B17749" s="4"/>
    </row>
    <row r="17750" ht="14.25" customHeight="1">
      <c r="A17750" s="4"/>
      <c r="B17750" s="4"/>
    </row>
    <row r="17751" ht="14.25" customHeight="1">
      <c r="A17751" s="4"/>
      <c r="B17751" s="4"/>
    </row>
    <row r="17752" ht="14.25" customHeight="1">
      <c r="A17752" s="4"/>
      <c r="B17752" s="4"/>
    </row>
    <row r="17753" ht="14.25" customHeight="1">
      <c r="A17753" s="4"/>
      <c r="B17753" s="4"/>
    </row>
    <row r="17754" ht="14.25" customHeight="1">
      <c r="A17754" s="4"/>
      <c r="B17754" s="4"/>
    </row>
    <row r="17755" ht="14.25" customHeight="1">
      <c r="A17755" s="4"/>
      <c r="B17755" s="4"/>
    </row>
    <row r="17756" ht="14.25" customHeight="1">
      <c r="A17756" s="4"/>
      <c r="B17756" s="4"/>
    </row>
    <row r="17757" ht="14.25" customHeight="1">
      <c r="A17757" s="4"/>
      <c r="B17757" s="4"/>
    </row>
    <row r="17758" ht="14.25" customHeight="1">
      <c r="A17758" s="4"/>
      <c r="B17758" s="4"/>
    </row>
    <row r="17759" ht="14.25" customHeight="1">
      <c r="A17759" s="4"/>
      <c r="B17759" s="4"/>
    </row>
    <row r="17760" ht="14.25" customHeight="1">
      <c r="A17760" s="4"/>
      <c r="B17760" s="4"/>
    </row>
    <row r="17761" ht="14.25" customHeight="1">
      <c r="A17761" s="4"/>
      <c r="B17761" s="4"/>
    </row>
    <row r="17762" ht="14.25" customHeight="1">
      <c r="A17762" s="4"/>
      <c r="B17762" s="4"/>
    </row>
    <row r="17763" ht="14.25" customHeight="1">
      <c r="A17763" s="4"/>
      <c r="B17763" s="4"/>
    </row>
    <row r="17764" ht="14.25" customHeight="1">
      <c r="A17764" s="4"/>
      <c r="B17764" s="4"/>
    </row>
    <row r="17765" ht="14.25" customHeight="1">
      <c r="A17765" s="4"/>
      <c r="B17765" s="4"/>
    </row>
    <row r="17766" ht="14.25" customHeight="1">
      <c r="A17766" s="4"/>
      <c r="B17766" s="4"/>
    </row>
    <row r="17767" ht="14.25" customHeight="1">
      <c r="A17767" s="4"/>
      <c r="B17767" s="4"/>
    </row>
    <row r="17768" ht="14.25" customHeight="1">
      <c r="A17768" s="4"/>
      <c r="B17768" s="4"/>
    </row>
    <row r="17769" ht="14.25" customHeight="1">
      <c r="A17769" s="4"/>
      <c r="B17769" s="4"/>
    </row>
    <row r="17770" ht="14.25" customHeight="1">
      <c r="A17770" s="4"/>
      <c r="B17770" s="4"/>
    </row>
    <row r="17771" ht="14.25" customHeight="1">
      <c r="A17771" s="4"/>
      <c r="B17771" s="4"/>
    </row>
    <row r="17772" ht="14.25" customHeight="1">
      <c r="A17772" s="4"/>
      <c r="B17772" s="4"/>
    </row>
    <row r="17773" ht="14.25" customHeight="1">
      <c r="A17773" s="4"/>
      <c r="B17773" s="4"/>
    </row>
    <row r="17774" ht="14.25" customHeight="1">
      <c r="A17774" s="4"/>
      <c r="B17774" s="4"/>
    </row>
    <row r="17775" ht="14.25" customHeight="1">
      <c r="A17775" s="4"/>
      <c r="B17775" s="4"/>
    </row>
    <row r="17776" ht="14.25" customHeight="1">
      <c r="A17776" s="4"/>
      <c r="B17776" s="4"/>
    </row>
    <row r="17777" ht="14.25" customHeight="1">
      <c r="A17777" s="4"/>
      <c r="B17777" s="4"/>
    </row>
    <row r="17778" ht="14.25" customHeight="1">
      <c r="A17778" s="4"/>
      <c r="B17778" s="4"/>
    </row>
    <row r="17779" ht="14.25" customHeight="1">
      <c r="A17779" s="4"/>
      <c r="B17779" s="4"/>
    </row>
    <row r="17780" ht="14.25" customHeight="1">
      <c r="A17780" s="4"/>
      <c r="B17780" s="4"/>
    </row>
    <row r="17781" ht="14.25" customHeight="1">
      <c r="A17781" s="4"/>
      <c r="B17781" s="4"/>
    </row>
    <row r="17782" ht="14.25" customHeight="1">
      <c r="A17782" s="4"/>
      <c r="B17782" s="4"/>
    </row>
    <row r="17783" ht="14.25" customHeight="1">
      <c r="A17783" s="4"/>
      <c r="B17783" s="4"/>
    </row>
    <row r="17784" ht="14.25" customHeight="1">
      <c r="A17784" s="4"/>
      <c r="B17784" s="4"/>
    </row>
    <row r="17785" ht="14.25" customHeight="1">
      <c r="A17785" s="4"/>
      <c r="B17785" s="4"/>
    </row>
    <row r="17786" ht="14.25" customHeight="1">
      <c r="A17786" s="4"/>
      <c r="B17786" s="4"/>
    </row>
    <row r="17787" ht="14.25" customHeight="1">
      <c r="A17787" s="4"/>
      <c r="B17787" s="4"/>
    </row>
    <row r="17788" ht="14.25" customHeight="1">
      <c r="A17788" s="4"/>
      <c r="B17788" s="4"/>
    </row>
    <row r="17789" ht="14.25" customHeight="1">
      <c r="A17789" s="4"/>
      <c r="B17789" s="4"/>
    </row>
    <row r="17790" ht="14.25" customHeight="1">
      <c r="A17790" s="4"/>
      <c r="B17790" s="4"/>
    </row>
    <row r="17791" ht="14.25" customHeight="1">
      <c r="A17791" s="4"/>
      <c r="B17791" s="4"/>
    </row>
    <row r="17792" ht="14.25" customHeight="1">
      <c r="A17792" s="4"/>
      <c r="B17792" s="4"/>
    </row>
    <row r="17793" ht="14.25" customHeight="1">
      <c r="A17793" s="4"/>
      <c r="B17793" s="4"/>
    </row>
    <row r="17794" ht="14.25" customHeight="1">
      <c r="A17794" s="4"/>
      <c r="B17794" s="4"/>
    </row>
    <row r="17795" ht="14.25" customHeight="1">
      <c r="A17795" s="4"/>
      <c r="B17795" s="4"/>
    </row>
    <row r="17796" ht="14.25" customHeight="1">
      <c r="A17796" s="4"/>
      <c r="B17796" s="4"/>
    </row>
    <row r="17797" ht="14.25" customHeight="1">
      <c r="A17797" s="4"/>
      <c r="B17797" s="4"/>
    </row>
    <row r="17798" ht="14.25" customHeight="1">
      <c r="A17798" s="4"/>
      <c r="B17798" s="4"/>
    </row>
    <row r="17799" ht="14.25" customHeight="1">
      <c r="A17799" s="4"/>
      <c r="B17799" s="4"/>
    </row>
    <row r="17800" ht="14.25" customHeight="1">
      <c r="A17800" s="4"/>
      <c r="B17800" s="4"/>
    </row>
    <row r="17801" ht="14.25" customHeight="1">
      <c r="A17801" s="4"/>
      <c r="B17801" s="4"/>
    </row>
    <row r="17802" ht="14.25" customHeight="1">
      <c r="A17802" s="4"/>
      <c r="B17802" s="4"/>
    </row>
    <row r="17803" ht="14.25" customHeight="1">
      <c r="A17803" s="4"/>
      <c r="B17803" s="4"/>
    </row>
    <row r="17804" ht="14.25" customHeight="1">
      <c r="A17804" s="4"/>
      <c r="B17804" s="4"/>
    </row>
    <row r="17805" ht="14.25" customHeight="1">
      <c r="A17805" s="4"/>
      <c r="B17805" s="4"/>
    </row>
    <row r="17806" ht="14.25" customHeight="1">
      <c r="A17806" s="4"/>
      <c r="B17806" s="4"/>
    </row>
    <row r="17807" ht="14.25" customHeight="1">
      <c r="A17807" s="4"/>
      <c r="B17807" s="4"/>
    </row>
    <row r="17808" ht="14.25" customHeight="1">
      <c r="A17808" s="4"/>
      <c r="B17808" s="4"/>
    </row>
    <row r="17809" ht="14.25" customHeight="1">
      <c r="A17809" s="4"/>
      <c r="B17809" s="4"/>
    </row>
    <row r="17810" ht="14.25" customHeight="1">
      <c r="A17810" s="4"/>
      <c r="B17810" s="4"/>
    </row>
    <row r="17811" ht="14.25" customHeight="1">
      <c r="A17811" s="4"/>
      <c r="B17811" s="4"/>
    </row>
    <row r="17812" ht="14.25" customHeight="1">
      <c r="A17812" s="4"/>
      <c r="B17812" s="4"/>
    </row>
    <row r="17813" ht="14.25" customHeight="1">
      <c r="A17813" s="4"/>
      <c r="B17813" s="4"/>
    </row>
    <row r="17814" ht="14.25" customHeight="1">
      <c r="A17814" s="4"/>
      <c r="B17814" s="4"/>
    </row>
    <row r="17815" ht="14.25" customHeight="1">
      <c r="A17815" s="4"/>
      <c r="B17815" s="4"/>
    </row>
    <row r="17816" ht="14.25" customHeight="1">
      <c r="A17816" s="4"/>
      <c r="B17816" s="4"/>
    </row>
    <row r="17817" ht="14.25" customHeight="1">
      <c r="A17817" s="4"/>
      <c r="B17817" s="4"/>
    </row>
    <row r="17818" ht="14.25" customHeight="1">
      <c r="A17818" s="4"/>
      <c r="B17818" s="4"/>
    </row>
    <row r="17819" ht="14.25" customHeight="1">
      <c r="A17819" s="4"/>
      <c r="B17819" s="4"/>
    </row>
    <row r="17820" ht="14.25" customHeight="1">
      <c r="A17820" s="4"/>
      <c r="B17820" s="4"/>
    </row>
    <row r="17821" ht="14.25" customHeight="1">
      <c r="A17821" s="4"/>
      <c r="B17821" s="4"/>
    </row>
    <row r="17822" ht="14.25" customHeight="1">
      <c r="A17822" s="4"/>
      <c r="B17822" s="4"/>
    </row>
    <row r="17823" ht="14.25" customHeight="1">
      <c r="A17823" s="4"/>
      <c r="B17823" s="4"/>
    </row>
    <row r="17824" ht="14.25" customHeight="1">
      <c r="A17824" s="4"/>
      <c r="B17824" s="4"/>
    </row>
    <row r="17825" ht="14.25" customHeight="1">
      <c r="A17825" s="4"/>
      <c r="B17825" s="4"/>
    </row>
    <row r="17826" ht="14.25" customHeight="1">
      <c r="A17826" s="4"/>
      <c r="B17826" s="4"/>
    </row>
    <row r="17827" ht="14.25" customHeight="1">
      <c r="A17827" s="4"/>
      <c r="B17827" s="4"/>
    </row>
    <row r="17828" ht="14.25" customHeight="1">
      <c r="A17828" s="4"/>
      <c r="B17828" s="4"/>
    </row>
    <row r="17829" ht="14.25" customHeight="1">
      <c r="A17829" s="4"/>
      <c r="B17829" s="4"/>
    </row>
    <row r="17830" ht="14.25" customHeight="1">
      <c r="A17830" s="4"/>
      <c r="B17830" s="4"/>
    </row>
    <row r="17831" ht="14.25" customHeight="1">
      <c r="A17831" s="4"/>
      <c r="B17831" s="4"/>
    </row>
    <row r="17832" ht="14.25" customHeight="1">
      <c r="A17832" s="4"/>
      <c r="B17832" s="4"/>
    </row>
    <row r="17833" ht="14.25" customHeight="1">
      <c r="A17833" s="4"/>
      <c r="B17833" s="4"/>
    </row>
    <row r="17834" ht="14.25" customHeight="1">
      <c r="A17834" s="4"/>
      <c r="B17834" s="4"/>
    </row>
    <row r="17835" ht="14.25" customHeight="1">
      <c r="A17835" s="4"/>
      <c r="B17835" s="4"/>
    </row>
    <row r="17836" ht="14.25" customHeight="1">
      <c r="A17836" s="4"/>
      <c r="B17836" s="4"/>
    </row>
    <row r="17837" ht="14.25" customHeight="1">
      <c r="A17837" s="4"/>
      <c r="B17837" s="4"/>
    </row>
    <row r="17838" ht="14.25" customHeight="1">
      <c r="A17838" s="4"/>
      <c r="B17838" s="4"/>
    </row>
    <row r="17839" ht="14.25" customHeight="1">
      <c r="A17839" s="4"/>
      <c r="B17839" s="4"/>
    </row>
    <row r="17840" ht="14.25" customHeight="1">
      <c r="A17840" s="4"/>
      <c r="B17840" s="4"/>
    </row>
    <row r="17841" ht="14.25" customHeight="1">
      <c r="A17841" s="4"/>
      <c r="B17841" s="4"/>
    </row>
    <row r="17842" ht="14.25" customHeight="1">
      <c r="A17842" s="4"/>
      <c r="B17842" s="4"/>
    </row>
    <row r="17843" ht="14.25" customHeight="1">
      <c r="A17843" s="4"/>
      <c r="B17843" s="4"/>
    </row>
    <row r="17844" ht="14.25" customHeight="1">
      <c r="A17844" s="4"/>
      <c r="B17844" s="4"/>
    </row>
    <row r="17845" ht="14.25" customHeight="1">
      <c r="A17845" s="4"/>
      <c r="B17845" s="4"/>
    </row>
    <row r="17846" ht="14.25" customHeight="1">
      <c r="A17846" s="4"/>
      <c r="B17846" s="4"/>
    </row>
    <row r="17847" ht="14.25" customHeight="1">
      <c r="A17847" s="4"/>
      <c r="B17847" s="4"/>
    </row>
    <row r="17848" ht="14.25" customHeight="1">
      <c r="A17848" s="4"/>
      <c r="B17848" s="4"/>
    </row>
    <row r="17849" ht="14.25" customHeight="1">
      <c r="A17849" s="4"/>
      <c r="B17849" s="4"/>
    </row>
    <row r="17850" ht="14.25" customHeight="1">
      <c r="A17850" s="4"/>
      <c r="B17850" s="4"/>
    </row>
    <row r="17851" ht="14.25" customHeight="1">
      <c r="A17851" s="4"/>
      <c r="B17851" s="4"/>
    </row>
    <row r="17852" ht="14.25" customHeight="1">
      <c r="A17852" s="4"/>
      <c r="B17852" s="4"/>
    </row>
    <row r="17853" ht="14.25" customHeight="1">
      <c r="A17853" s="4"/>
      <c r="B17853" s="4"/>
    </row>
    <row r="17854" ht="14.25" customHeight="1">
      <c r="A17854" s="4"/>
      <c r="B17854" s="4"/>
    </row>
    <row r="17855" ht="14.25" customHeight="1">
      <c r="A17855" s="4"/>
      <c r="B17855" s="4"/>
    </row>
    <row r="17856" ht="14.25" customHeight="1">
      <c r="A17856" s="4"/>
      <c r="B17856" s="4"/>
    </row>
    <row r="17857" ht="14.25" customHeight="1">
      <c r="A17857" s="4"/>
      <c r="B17857" s="4"/>
    </row>
    <row r="17858" ht="14.25" customHeight="1">
      <c r="A17858" s="4"/>
      <c r="B17858" s="4"/>
    </row>
    <row r="17859" ht="14.25" customHeight="1">
      <c r="A17859" s="4"/>
      <c r="B17859" s="4"/>
    </row>
    <row r="17860" ht="14.25" customHeight="1">
      <c r="A17860" s="4"/>
      <c r="B17860" s="4"/>
    </row>
    <row r="17861" ht="14.25" customHeight="1">
      <c r="A17861" s="4"/>
      <c r="B17861" s="4"/>
    </row>
    <row r="17862" ht="14.25" customHeight="1">
      <c r="A17862" s="4"/>
      <c r="B17862" s="4"/>
    </row>
    <row r="17863" ht="14.25" customHeight="1">
      <c r="A17863" s="4"/>
      <c r="B17863" s="4"/>
    </row>
    <row r="17864" ht="14.25" customHeight="1">
      <c r="A17864" s="4"/>
      <c r="B17864" s="4"/>
    </row>
    <row r="17865" ht="14.25" customHeight="1">
      <c r="A17865" s="4"/>
      <c r="B17865" s="4"/>
    </row>
    <row r="17866" ht="14.25" customHeight="1">
      <c r="A17866" s="4"/>
      <c r="B17866" s="4"/>
    </row>
    <row r="17867" ht="14.25" customHeight="1">
      <c r="A17867" s="4"/>
      <c r="B17867" s="4"/>
    </row>
    <row r="17868" ht="14.25" customHeight="1">
      <c r="A17868" s="4"/>
      <c r="B17868" s="4"/>
    </row>
    <row r="17869" ht="14.25" customHeight="1">
      <c r="A17869" s="4"/>
      <c r="B17869" s="4"/>
    </row>
    <row r="17870" ht="14.25" customHeight="1">
      <c r="A17870" s="4"/>
      <c r="B17870" s="4"/>
    </row>
    <row r="17871" ht="14.25" customHeight="1">
      <c r="A17871" s="4"/>
      <c r="B17871" s="4"/>
    </row>
    <row r="17872" ht="14.25" customHeight="1">
      <c r="A17872" s="4"/>
      <c r="B17872" s="4"/>
    </row>
    <row r="17873" ht="14.25" customHeight="1">
      <c r="A17873" s="4"/>
      <c r="B17873" s="4"/>
    </row>
    <row r="17874" ht="14.25" customHeight="1">
      <c r="A17874" s="4"/>
      <c r="B17874" s="4"/>
    </row>
    <row r="17875" ht="14.25" customHeight="1">
      <c r="A17875" s="4"/>
      <c r="B17875" s="4"/>
    </row>
    <row r="17876" ht="14.25" customHeight="1">
      <c r="A17876" s="4"/>
      <c r="B17876" s="4"/>
    </row>
    <row r="17877" ht="14.25" customHeight="1">
      <c r="A17877" s="4"/>
      <c r="B17877" s="4"/>
    </row>
    <row r="17878" ht="14.25" customHeight="1">
      <c r="A17878" s="4"/>
      <c r="B17878" s="4"/>
    </row>
    <row r="17879" ht="14.25" customHeight="1">
      <c r="A17879" s="4"/>
      <c r="B17879" s="4"/>
    </row>
    <row r="17880" ht="14.25" customHeight="1">
      <c r="A17880" s="4"/>
      <c r="B17880" s="4"/>
    </row>
    <row r="17881" ht="14.25" customHeight="1">
      <c r="A17881" s="4"/>
      <c r="B17881" s="4"/>
    </row>
    <row r="17882" ht="14.25" customHeight="1">
      <c r="A17882" s="4"/>
      <c r="B17882" s="4"/>
    </row>
    <row r="17883" ht="14.25" customHeight="1">
      <c r="A17883" s="4"/>
      <c r="B17883" s="4"/>
    </row>
    <row r="17884" ht="14.25" customHeight="1">
      <c r="A17884" s="4"/>
      <c r="B17884" s="4"/>
    </row>
    <row r="17885" ht="14.25" customHeight="1">
      <c r="A17885" s="4"/>
      <c r="B17885" s="4"/>
    </row>
    <row r="17886" ht="14.25" customHeight="1">
      <c r="A17886" s="4"/>
      <c r="B17886" s="4"/>
    </row>
    <row r="17887" ht="14.25" customHeight="1">
      <c r="A17887" s="4"/>
      <c r="B17887" s="4"/>
    </row>
    <row r="17888" ht="14.25" customHeight="1">
      <c r="A17888" s="4"/>
      <c r="B17888" s="4"/>
    </row>
    <row r="17889" ht="14.25" customHeight="1">
      <c r="A17889" s="4"/>
      <c r="B17889" s="4"/>
    </row>
    <row r="17890" ht="14.25" customHeight="1">
      <c r="A17890" s="4"/>
      <c r="B17890" s="4"/>
    </row>
    <row r="17891" ht="14.25" customHeight="1">
      <c r="A17891" s="4"/>
      <c r="B17891" s="4"/>
    </row>
    <row r="17892" ht="14.25" customHeight="1">
      <c r="A17892" s="4"/>
      <c r="B17892" s="4"/>
    </row>
    <row r="17893" ht="14.25" customHeight="1">
      <c r="A17893" s="4"/>
      <c r="B17893" s="4"/>
    </row>
    <row r="17894" ht="14.25" customHeight="1">
      <c r="A17894" s="4"/>
      <c r="B17894" s="4"/>
    </row>
    <row r="17895" ht="14.25" customHeight="1">
      <c r="A17895" s="4"/>
      <c r="B17895" s="4"/>
    </row>
    <row r="17896" ht="14.25" customHeight="1">
      <c r="A17896" s="4"/>
      <c r="B17896" s="4"/>
    </row>
    <row r="17897" ht="14.25" customHeight="1">
      <c r="A17897" s="4"/>
      <c r="B17897" s="4"/>
    </row>
    <row r="17898" ht="14.25" customHeight="1">
      <c r="A17898" s="4"/>
      <c r="B17898" s="4"/>
    </row>
    <row r="17899" ht="14.25" customHeight="1">
      <c r="A17899" s="4"/>
      <c r="B17899" s="4"/>
    </row>
    <row r="17900" ht="14.25" customHeight="1">
      <c r="A17900" s="4"/>
      <c r="B17900" s="4"/>
    </row>
    <row r="17901" ht="14.25" customHeight="1">
      <c r="A17901" s="4"/>
      <c r="B17901" s="4"/>
    </row>
    <row r="17902" ht="14.25" customHeight="1">
      <c r="A17902" s="4"/>
      <c r="B17902" s="4"/>
    </row>
    <row r="17903" ht="14.25" customHeight="1">
      <c r="A17903" s="4"/>
      <c r="B17903" s="4"/>
    </row>
    <row r="17904" ht="14.25" customHeight="1">
      <c r="A17904" s="4"/>
      <c r="B17904" s="4"/>
    </row>
    <row r="17905" ht="14.25" customHeight="1">
      <c r="A17905" s="4"/>
      <c r="B17905" s="4"/>
    </row>
    <row r="17906" ht="14.25" customHeight="1">
      <c r="A17906" s="4"/>
      <c r="B17906" s="4"/>
    </row>
    <row r="17907" ht="14.25" customHeight="1">
      <c r="A17907" s="4"/>
      <c r="B17907" s="4"/>
    </row>
    <row r="17908" ht="14.25" customHeight="1">
      <c r="A17908" s="4"/>
      <c r="B17908" s="4"/>
    </row>
    <row r="17909" ht="14.25" customHeight="1">
      <c r="A17909" s="4"/>
      <c r="B17909" s="4"/>
    </row>
    <row r="17910" ht="14.25" customHeight="1">
      <c r="A17910" s="4"/>
      <c r="B17910" s="4"/>
    </row>
    <row r="17911" ht="14.25" customHeight="1">
      <c r="A17911" s="4"/>
      <c r="B17911" s="4"/>
    </row>
    <row r="17912" ht="14.25" customHeight="1">
      <c r="A17912" s="4"/>
      <c r="B17912" s="4"/>
    </row>
    <row r="17913" ht="14.25" customHeight="1">
      <c r="A17913" s="4"/>
      <c r="B17913" s="4"/>
    </row>
    <row r="17914" ht="14.25" customHeight="1">
      <c r="A17914" s="4"/>
      <c r="B17914" s="4"/>
    </row>
    <row r="17915" ht="14.25" customHeight="1">
      <c r="A17915" s="4"/>
      <c r="B17915" s="4"/>
    </row>
    <row r="17916" ht="14.25" customHeight="1">
      <c r="A17916" s="4"/>
      <c r="B17916" s="4"/>
    </row>
    <row r="17917" ht="14.25" customHeight="1">
      <c r="A17917" s="4"/>
      <c r="B17917" s="4"/>
    </row>
    <row r="17918" ht="14.25" customHeight="1">
      <c r="A17918" s="4"/>
      <c r="B17918" s="4"/>
    </row>
    <row r="17919" ht="14.25" customHeight="1">
      <c r="A17919" s="4"/>
      <c r="B17919" s="4"/>
    </row>
    <row r="17920" ht="14.25" customHeight="1">
      <c r="A17920" s="4"/>
      <c r="B17920" s="4"/>
    </row>
    <row r="17921" ht="14.25" customHeight="1">
      <c r="A17921" s="4"/>
      <c r="B17921" s="4"/>
    </row>
    <row r="17922" ht="14.25" customHeight="1">
      <c r="A17922" s="4"/>
      <c r="B17922" s="4"/>
    </row>
    <row r="17923" ht="14.25" customHeight="1">
      <c r="A17923" s="4"/>
      <c r="B17923" s="4"/>
    </row>
    <row r="17924" ht="14.25" customHeight="1">
      <c r="A17924" s="4"/>
      <c r="B17924" s="4"/>
    </row>
    <row r="17925" ht="14.25" customHeight="1">
      <c r="A17925" s="4"/>
      <c r="B17925" s="4"/>
    </row>
    <row r="17926" ht="14.25" customHeight="1">
      <c r="A17926" s="4"/>
      <c r="B17926" s="4"/>
    </row>
    <row r="17927" ht="14.25" customHeight="1">
      <c r="A17927" s="4"/>
      <c r="B17927" s="4"/>
    </row>
    <row r="17928" ht="14.25" customHeight="1">
      <c r="A17928" s="4"/>
      <c r="B17928" s="4"/>
    </row>
    <row r="17929" ht="14.25" customHeight="1">
      <c r="A17929" s="4"/>
      <c r="B17929" s="4"/>
    </row>
    <row r="17930" ht="14.25" customHeight="1">
      <c r="A17930" s="4"/>
      <c r="B17930" s="4"/>
    </row>
    <row r="17931" ht="14.25" customHeight="1">
      <c r="A17931" s="4"/>
      <c r="B17931" s="4"/>
    </row>
    <row r="17932" ht="14.25" customHeight="1">
      <c r="A17932" s="4"/>
      <c r="B17932" s="4"/>
    </row>
    <row r="17933" ht="14.25" customHeight="1">
      <c r="A17933" s="4"/>
      <c r="B17933" s="4"/>
    </row>
    <row r="17934" ht="14.25" customHeight="1">
      <c r="A17934" s="4"/>
      <c r="B17934" s="4"/>
    </row>
    <row r="17935" ht="14.25" customHeight="1">
      <c r="A17935" s="4"/>
      <c r="B17935" s="4"/>
    </row>
    <row r="17936" ht="14.25" customHeight="1">
      <c r="A17936" s="4"/>
      <c r="B17936" s="4"/>
    </row>
    <row r="17937" ht="14.25" customHeight="1">
      <c r="A17937" s="4"/>
      <c r="B17937" s="4"/>
    </row>
    <row r="17938" ht="14.25" customHeight="1">
      <c r="A17938" s="4"/>
      <c r="B17938" s="4"/>
    </row>
    <row r="17939" ht="14.25" customHeight="1">
      <c r="A17939" s="4"/>
      <c r="B17939" s="4"/>
    </row>
    <row r="17940" ht="14.25" customHeight="1">
      <c r="A17940" s="4"/>
      <c r="B17940" s="4"/>
    </row>
    <row r="17941" ht="14.25" customHeight="1">
      <c r="A17941" s="4"/>
      <c r="B17941" s="4"/>
    </row>
    <row r="17942" ht="14.25" customHeight="1">
      <c r="A17942" s="4"/>
      <c r="B17942" s="4"/>
    </row>
    <row r="17943" ht="14.25" customHeight="1">
      <c r="A17943" s="4"/>
      <c r="B17943" s="4"/>
    </row>
    <row r="17944" ht="14.25" customHeight="1">
      <c r="A17944" s="4"/>
      <c r="B17944" s="4"/>
    </row>
    <row r="17945" ht="14.25" customHeight="1">
      <c r="A17945" s="4"/>
      <c r="B17945" s="4"/>
    </row>
    <row r="17946" ht="14.25" customHeight="1">
      <c r="A17946" s="4"/>
      <c r="B17946" s="4"/>
    </row>
    <row r="17947" ht="14.25" customHeight="1">
      <c r="A17947" s="4"/>
      <c r="B17947" s="4"/>
    </row>
    <row r="17948" ht="14.25" customHeight="1">
      <c r="A17948" s="4"/>
      <c r="B17948" s="4"/>
    </row>
    <row r="17949" ht="14.25" customHeight="1">
      <c r="A17949" s="4"/>
      <c r="B17949" s="4"/>
    </row>
    <row r="17950" ht="14.25" customHeight="1">
      <c r="A17950" s="4"/>
      <c r="B17950" s="4"/>
    </row>
    <row r="17951" ht="14.25" customHeight="1">
      <c r="A17951" s="4"/>
      <c r="B17951" s="4"/>
    </row>
    <row r="17952" ht="14.25" customHeight="1">
      <c r="A17952" s="4"/>
      <c r="B17952" s="4"/>
    </row>
    <row r="17953" ht="14.25" customHeight="1">
      <c r="A17953" s="4"/>
      <c r="B17953" s="4"/>
    </row>
    <row r="17954" ht="14.25" customHeight="1">
      <c r="A17954" s="4"/>
      <c r="B17954" s="4"/>
    </row>
    <row r="17955" ht="14.25" customHeight="1">
      <c r="A17955" s="4"/>
      <c r="B17955" s="4"/>
    </row>
    <row r="17956" ht="14.25" customHeight="1">
      <c r="A17956" s="4"/>
      <c r="B17956" s="4"/>
    </row>
    <row r="17957" ht="14.25" customHeight="1">
      <c r="A17957" s="4"/>
      <c r="B17957" s="4"/>
    </row>
    <row r="17958" ht="14.25" customHeight="1">
      <c r="A17958" s="4"/>
      <c r="B17958" s="4"/>
    </row>
    <row r="17959" ht="14.25" customHeight="1">
      <c r="A17959" s="4"/>
      <c r="B17959" s="4"/>
    </row>
    <row r="17960" ht="14.25" customHeight="1">
      <c r="A17960" s="4"/>
      <c r="B17960" s="4"/>
    </row>
    <row r="17961" ht="14.25" customHeight="1">
      <c r="A17961" s="4"/>
      <c r="B17961" s="4"/>
    </row>
    <row r="17962" ht="14.25" customHeight="1">
      <c r="A17962" s="4"/>
      <c r="B17962" s="4"/>
    </row>
    <row r="17963" ht="14.25" customHeight="1">
      <c r="A17963" s="4"/>
      <c r="B17963" s="4"/>
    </row>
    <row r="17964" ht="14.25" customHeight="1">
      <c r="A17964" s="4"/>
      <c r="B17964" s="4"/>
    </row>
    <row r="17965" ht="14.25" customHeight="1">
      <c r="A17965" s="4"/>
      <c r="B17965" s="4"/>
    </row>
    <row r="17966" ht="14.25" customHeight="1">
      <c r="A17966" s="4"/>
      <c r="B17966" s="4"/>
    </row>
    <row r="17967" ht="14.25" customHeight="1">
      <c r="A17967" s="4"/>
      <c r="B17967" s="4"/>
    </row>
    <row r="17968" ht="14.25" customHeight="1">
      <c r="A17968" s="4"/>
      <c r="B17968" s="4"/>
    </row>
    <row r="17969" ht="14.25" customHeight="1">
      <c r="A17969" s="4"/>
      <c r="B17969" s="4"/>
    </row>
    <row r="17970" ht="14.25" customHeight="1">
      <c r="A17970" s="4"/>
      <c r="B17970" s="4"/>
    </row>
    <row r="17971" ht="14.25" customHeight="1">
      <c r="A17971" s="4"/>
      <c r="B17971" s="4"/>
    </row>
    <row r="17972" ht="14.25" customHeight="1">
      <c r="A17972" s="4"/>
      <c r="B17972" s="4"/>
    </row>
    <row r="17973" ht="14.25" customHeight="1">
      <c r="A17973" s="4"/>
      <c r="B17973" s="4"/>
    </row>
    <row r="17974" ht="14.25" customHeight="1">
      <c r="A17974" s="4"/>
      <c r="B17974" s="4"/>
    </row>
    <row r="17975" ht="14.25" customHeight="1">
      <c r="A17975" s="4"/>
      <c r="B17975" s="4"/>
    </row>
    <row r="17976" ht="14.25" customHeight="1">
      <c r="A17976" s="4"/>
      <c r="B17976" s="4"/>
    </row>
    <row r="17977" ht="14.25" customHeight="1">
      <c r="A17977" s="4"/>
      <c r="B17977" s="4"/>
    </row>
    <row r="17978" ht="14.25" customHeight="1">
      <c r="A17978" s="4"/>
      <c r="B17978" s="4"/>
    </row>
    <row r="17979" ht="14.25" customHeight="1">
      <c r="A17979" s="4"/>
      <c r="B17979" s="4"/>
    </row>
    <row r="17980" ht="14.25" customHeight="1">
      <c r="A17980" s="4"/>
      <c r="B17980" s="4"/>
    </row>
    <row r="17981" ht="14.25" customHeight="1">
      <c r="A17981" s="4"/>
      <c r="B17981" s="4"/>
    </row>
    <row r="17982" ht="14.25" customHeight="1">
      <c r="A17982" s="4"/>
      <c r="B17982" s="4"/>
    </row>
    <row r="17983" ht="14.25" customHeight="1">
      <c r="A17983" s="4"/>
      <c r="B17983" s="4"/>
    </row>
    <row r="17984" ht="14.25" customHeight="1">
      <c r="A17984" s="4"/>
      <c r="B17984" s="4"/>
    </row>
    <row r="17985" ht="14.25" customHeight="1">
      <c r="A17985" s="4"/>
      <c r="B17985" s="4"/>
    </row>
    <row r="17986" ht="14.25" customHeight="1">
      <c r="A17986" s="4"/>
      <c r="B17986" s="4"/>
    </row>
    <row r="17987" ht="14.25" customHeight="1">
      <c r="A17987" s="4"/>
      <c r="B17987" s="4"/>
    </row>
    <row r="17988" ht="14.25" customHeight="1">
      <c r="A17988" s="4"/>
      <c r="B17988" s="4"/>
    </row>
    <row r="17989" ht="14.25" customHeight="1">
      <c r="A17989" s="4"/>
      <c r="B17989" s="4"/>
    </row>
    <row r="17990" ht="14.25" customHeight="1">
      <c r="A17990" s="4"/>
      <c r="B17990" s="4"/>
    </row>
    <row r="17991" ht="14.25" customHeight="1">
      <c r="A17991" s="4"/>
      <c r="B17991" s="4"/>
    </row>
    <row r="17992" ht="14.25" customHeight="1">
      <c r="A17992" s="4"/>
      <c r="B17992" s="4"/>
    </row>
    <row r="17993" ht="14.25" customHeight="1">
      <c r="A17993" s="4"/>
      <c r="B17993" s="4"/>
    </row>
    <row r="17994" ht="14.25" customHeight="1">
      <c r="A17994" s="4"/>
      <c r="B17994" s="4"/>
    </row>
    <row r="17995" ht="14.25" customHeight="1">
      <c r="A17995" s="4"/>
      <c r="B17995" s="4"/>
    </row>
    <row r="17996" ht="14.25" customHeight="1">
      <c r="A17996" s="4"/>
      <c r="B17996" s="4"/>
    </row>
    <row r="17997" ht="14.25" customHeight="1">
      <c r="A17997" s="4"/>
      <c r="B17997" s="4"/>
    </row>
    <row r="17998" ht="14.25" customHeight="1">
      <c r="A17998" s="4"/>
      <c r="B17998" s="4"/>
    </row>
    <row r="17999" ht="14.25" customHeight="1">
      <c r="A17999" s="4"/>
      <c r="B17999" s="4"/>
    </row>
    <row r="18000" ht="14.25" customHeight="1">
      <c r="A18000" s="4"/>
      <c r="B18000" s="4"/>
    </row>
    <row r="18001" ht="14.25" customHeight="1">
      <c r="A18001" s="4"/>
      <c r="B18001" s="4"/>
    </row>
    <row r="18002" ht="14.25" customHeight="1">
      <c r="A18002" s="4"/>
      <c r="B18002" s="4"/>
    </row>
    <row r="18003" ht="14.25" customHeight="1">
      <c r="A18003" s="4"/>
      <c r="B18003" s="4"/>
    </row>
    <row r="18004" ht="14.25" customHeight="1">
      <c r="A18004" s="4"/>
      <c r="B18004" s="4"/>
    </row>
    <row r="18005" ht="14.25" customHeight="1">
      <c r="A18005" s="4"/>
      <c r="B18005" s="4"/>
    </row>
    <row r="18006" ht="14.25" customHeight="1">
      <c r="A18006" s="4"/>
      <c r="B18006" s="4"/>
    </row>
    <row r="18007" ht="14.25" customHeight="1">
      <c r="A18007" s="4"/>
      <c r="B18007" s="4"/>
    </row>
    <row r="18008" ht="14.25" customHeight="1">
      <c r="A18008" s="4"/>
      <c r="B18008" s="4"/>
    </row>
    <row r="18009" ht="14.25" customHeight="1">
      <c r="A18009" s="4"/>
      <c r="B18009" s="4"/>
    </row>
    <row r="18010" ht="14.25" customHeight="1">
      <c r="A18010" s="4"/>
      <c r="B18010" s="4"/>
    </row>
    <row r="18011" ht="14.25" customHeight="1">
      <c r="A18011" s="4"/>
      <c r="B18011" s="4"/>
    </row>
    <row r="18012" ht="14.25" customHeight="1">
      <c r="A18012" s="4"/>
      <c r="B18012" s="4"/>
    </row>
    <row r="18013" ht="14.25" customHeight="1">
      <c r="A18013" s="4"/>
      <c r="B18013" s="4"/>
    </row>
    <row r="18014" ht="14.25" customHeight="1">
      <c r="A18014" s="4"/>
      <c r="B18014" s="4"/>
    </row>
    <row r="18015" ht="14.25" customHeight="1">
      <c r="A18015" s="4"/>
      <c r="B18015" s="4"/>
    </row>
    <row r="18016" ht="14.25" customHeight="1">
      <c r="A18016" s="4"/>
      <c r="B18016" s="4"/>
    </row>
    <row r="18017" ht="14.25" customHeight="1">
      <c r="A18017" s="4"/>
      <c r="B18017" s="4"/>
    </row>
    <row r="18018" ht="14.25" customHeight="1">
      <c r="A18018" s="4"/>
      <c r="B18018" s="4"/>
    </row>
    <row r="18019" ht="14.25" customHeight="1">
      <c r="A18019" s="4"/>
      <c r="B18019" s="4"/>
    </row>
    <row r="18020" ht="14.25" customHeight="1">
      <c r="A18020" s="4"/>
      <c r="B18020" s="4"/>
    </row>
    <row r="18021" ht="14.25" customHeight="1">
      <c r="A18021" s="4"/>
      <c r="B18021" s="4"/>
    </row>
    <row r="18022" ht="14.25" customHeight="1">
      <c r="A18022" s="4"/>
      <c r="B18022" s="4"/>
    </row>
    <row r="18023" ht="14.25" customHeight="1">
      <c r="A18023" s="4"/>
      <c r="B18023" s="4"/>
    </row>
    <row r="18024" ht="14.25" customHeight="1">
      <c r="A18024" s="4"/>
      <c r="B18024" s="4"/>
    </row>
    <row r="18025" ht="14.25" customHeight="1">
      <c r="A18025" s="4"/>
      <c r="B18025" s="4"/>
    </row>
    <row r="18026" ht="14.25" customHeight="1">
      <c r="A18026" s="4"/>
      <c r="B18026" s="4"/>
    </row>
    <row r="18027" ht="14.25" customHeight="1">
      <c r="A18027" s="4"/>
      <c r="B18027" s="4"/>
    </row>
    <row r="18028" ht="14.25" customHeight="1">
      <c r="A18028" s="4"/>
      <c r="B18028" s="4"/>
    </row>
    <row r="18029" ht="14.25" customHeight="1">
      <c r="A18029" s="4"/>
      <c r="B18029" s="4"/>
    </row>
    <row r="18030" ht="14.25" customHeight="1">
      <c r="A18030" s="4"/>
      <c r="B18030" s="4"/>
    </row>
    <row r="18031" ht="14.25" customHeight="1">
      <c r="A18031" s="4"/>
      <c r="B18031" s="4"/>
    </row>
    <row r="18032" ht="14.25" customHeight="1">
      <c r="A18032" s="4"/>
      <c r="B18032" s="4"/>
    </row>
    <row r="18033" ht="14.25" customHeight="1">
      <c r="A18033" s="4"/>
      <c r="B18033" s="4"/>
    </row>
    <row r="18034" ht="14.25" customHeight="1">
      <c r="A18034" s="4"/>
      <c r="B18034" s="4"/>
    </row>
    <row r="18035" ht="14.25" customHeight="1">
      <c r="A18035" s="4"/>
      <c r="B18035" s="4"/>
    </row>
    <row r="18036" ht="14.25" customHeight="1">
      <c r="A18036" s="4"/>
      <c r="B18036" s="4"/>
    </row>
    <row r="18037" ht="14.25" customHeight="1">
      <c r="A18037" s="4"/>
      <c r="B18037" s="4"/>
    </row>
    <row r="18038" ht="14.25" customHeight="1">
      <c r="A18038" s="4"/>
      <c r="B18038" s="4"/>
    </row>
    <row r="18039" ht="14.25" customHeight="1">
      <c r="A18039" s="4"/>
      <c r="B18039" s="4"/>
    </row>
    <row r="18040" ht="14.25" customHeight="1">
      <c r="A18040" s="4"/>
      <c r="B18040" s="4"/>
    </row>
    <row r="18041" ht="14.25" customHeight="1">
      <c r="A18041" s="4"/>
      <c r="B18041" s="4"/>
    </row>
    <row r="18042" ht="14.25" customHeight="1">
      <c r="A18042" s="4"/>
      <c r="B18042" s="4"/>
    </row>
    <row r="18043" ht="14.25" customHeight="1">
      <c r="A18043" s="4"/>
      <c r="B18043" s="4"/>
    </row>
    <row r="18044" ht="14.25" customHeight="1">
      <c r="A18044" s="4"/>
      <c r="B18044" s="4"/>
    </row>
    <row r="18045" ht="14.25" customHeight="1">
      <c r="A18045" s="4"/>
      <c r="B18045" s="4"/>
    </row>
    <row r="18046" ht="14.25" customHeight="1">
      <c r="A18046" s="4"/>
      <c r="B18046" s="4"/>
    </row>
    <row r="18047" ht="14.25" customHeight="1">
      <c r="A18047" s="4"/>
      <c r="B18047" s="4"/>
    </row>
    <row r="18048" ht="14.25" customHeight="1">
      <c r="A18048" s="4"/>
      <c r="B18048" s="4"/>
    </row>
    <row r="18049" ht="14.25" customHeight="1">
      <c r="A18049" s="4"/>
      <c r="B18049" s="4"/>
    </row>
    <row r="18050" ht="14.25" customHeight="1">
      <c r="A18050" s="4"/>
      <c r="B18050" s="4"/>
    </row>
    <row r="18051" ht="14.25" customHeight="1">
      <c r="A18051" s="4"/>
      <c r="B18051" s="4"/>
    </row>
    <row r="18052" ht="14.25" customHeight="1">
      <c r="A18052" s="4"/>
      <c r="B18052" s="4"/>
    </row>
    <row r="18053" ht="14.25" customHeight="1">
      <c r="A18053" s="4"/>
      <c r="B18053" s="4"/>
    </row>
    <row r="18054" ht="14.25" customHeight="1">
      <c r="A18054" s="4"/>
      <c r="B18054" s="4"/>
    </row>
    <row r="18055" ht="14.25" customHeight="1">
      <c r="A18055" s="4"/>
      <c r="B18055" s="4"/>
    </row>
    <row r="18056" ht="14.25" customHeight="1">
      <c r="A18056" s="4"/>
      <c r="B18056" s="4"/>
    </row>
    <row r="18057" ht="14.25" customHeight="1">
      <c r="A18057" s="4"/>
      <c r="B18057" s="4"/>
    </row>
    <row r="18058" ht="14.25" customHeight="1">
      <c r="A18058" s="4"/>
      <c r="B18058" s="4"/>
    </row>
    <row r="18059" ht="14.25" customHeight="1">
      <c r="A18059" s="4"/>
      <c r="B18059" s="4"/>
    </row>
    <row r="18060" ht="14.25" customHeight="1">
      <c r="A18060" s="4"/>
      <c r="B18060" s="4"/>
    </row>
    <row r="18061" ht="14.25" customHeight="1">
      <c r="A18061" s="4"/>
      <c r="B18061" s="4"/>
    </row>
    <row r="18062" ht="14.25" customHeight="1">
      <c r="A18062" s="4"/>
      <c r="B18062" s="4"/>
    </row>
    <row r="18063" ht="14.25" customHeight="1">
      <c r="A18063" s="4"/>
      <c r="B18063" s="4"/>
    </row>
    <row r="18064" ht="14.25" customHeight="1">
      <c r="A18064" s="4"/>
      <c r="B18064" s="4"/>
    </row>
    <row r="18065" ht="14.25" customHeight="1">
      <c r="A18065" s="4"/>
      <c r="B18065" s="4"/>
    </row>
    <row r="18066" ht="14.25" customHeight="1">
      <c r="A18066" s="4"/>
      <c r="B18066" s="4"/>
    </row>
    <row r="18067" ht="14.25" customHeight="1">
      <c r="A18067" s="4"/>
      <c r="B18067" s="4"/>
    </row>
    <row r="18068" ht="14.25" customHeight="1">
      <c r="A18068" s="4"/>
      <c r="B18068" s="4"/>
    </row>
    <row r="18069" ht="14.25" customHeight="1">
      <c r="A18069" s="4"/>
      <c r="B18069" s="4"/>
    </row>
    <row r="18070" ht="14.25" customHeight="1">
      <c r="A18070" s="4"/>
      <c r="B18070" s="4"/>
    </row>
    <row r="18071" ht="14.25" customHeight="1">
      <c r="A18071" s="4"/>
      <c r="B18071" s="4"/>
    </row>
    <row r="18072" ht="14.25" customHeight="1">
      <c r="A18072" s="4"/>
      <c r="B18072" s="4"/>
    </row>
    <row r="18073" ht="14.25" customHeight="1">
      <c r="A18073" s="4"/>
      <c r="B18073" s="4"/>
    </row>
    <row r="18074" ht="14.25" customHeight="1">
      <c r="A18074" s="4"/>
      <c r="B18074" s="4"/>
    </row>
    <row r="18075" ht="14.25" customHeight="1">
      <c r="A18075" s="4"/>
      <c r="B18075" s="4"/>
    </row>
    <row r="18076" ht="14.25" customHeight="1">
      <c r="A18076" s="4"/>
      <c r="B18076" s="4"/>
    </row>
    <row r="18077" ht="14.25" customHeight="1">
      <c r="A18077" s="4"/>
      <c r="B18077" s="4"/>
    </row>
    <row r="18078" ht="14.25" customHeight="1">
      <c r="A18078" s="4"/>
      <c r="B18078" s="4"/>
    </row>
    <row r="18079" ht="14.25" customHeight="1">
      <c r="A18079" s="4"/>
      <c r="B18079" s="4"/>
    </row>
    <row r="18080" ht="14.25" customHeight="1">
      <c r="A18080" s="4"/>
      <c r="B18080" s="4"/>
    </row>
    <row r="18081" ht="14.25" customHeight="1">
      <c r="A18081" s="4"/>
      <c r="B18081" s="4"/>
    </row>
    <row r="18082" ht="14.25" customHeight="1">
      <c r="A18082" s="4"/>
      <c r="B18082" s="4"/>
    </row>
    <row r="18083" ht="14.25" customHeight="1">
      <c r="A18083" s="4"/>
      <c r="B18083" s="4"/>
    </row>
    <row r="18084" ht="14.25" customHeight="1">
      <c r="A18084" s="4"/>
      <c r="B18084" s="4"/>
    </row>
    <row r="18085" ht="14.25" customHeight="1">
      <c r="A18085" s="4"/>
      <c r="B18085" s="4"/>
    </row>
    <row r="18086" ht="14.25" customHeight="1">
      <c r="A18086" s="4"/>
      <c r="B18086" s="4"/>
    </row>
    <row r="18087" ht="14.25" customHeight="1">
      <c r="A18087" s="4"/>
      <c r="B18087" s="4"/>
    </row>
    <row r="18088" ht="14.25" customHeight="1">
      <c r="A18088" s="4"/>
      <c r="B18088" s="4"/>
    </row>
    <row r="18089" ht="14.25" customHeight="1">
      <c r="A18089" s="4"/>
      <c r="B18089" s="4"/>
    </row>
    <row r="18090" ht="14.25" customHeight="1">
      <c r="A18090" s="4"/>
      <c r="B18090" s="4"/>
    </row>
    <row r="18091" ht="14.25" customHeight="1">
      <c r="A18091" s="4"/>
      <c r="B18091" s="4"/>
    </row>
    <row r="18092" ht="14.25" customHeight="1">
      <c r="A18092" s="4"/>
      <c r="B18092" s="4"/>
    </row>
    <row r="18093" ht="14.25" customHeight="1">
      <c r="A18093" s="4"/>
      <c r="B18093" s="4"/>
    </row>
    <row r="18094" ht="14.25" customHeight="1">
      <c r="A18094" s="4"/>
      <c r="B18094" s="4"/>
    </row>
    <row r="18095" ht="14.25" customHeight="1">
      <c r="A18095" s="4"/>
      <c r="B18095" s="4"/>
    </row>
    <row r="18096" ht="14.25" customHeight="1">
      <c r="A18096" s="4"/>
      <c r="B18096" s="4"/>
    </row>
    <row r="18097" ht="14.25" customHeight="1">
      <c r="A18097" s="4"/>
      <c r="B18097" s="4"/>
    </row>
    <row r="18098" ht="14.25" customHeight="1">
      <c r="A18098" s="4"/>
      <c r="B18098" s="4"/>
    </row>
    <row r="18099" ht="14.25" customHeight="1">
      <c r="A18099" s="4"/>
      <c r="B18099" s="4"/>
    </row>
    <row r="18100" ht="14.25" customHeight="1">
      <c r="A18100" s="4"/>
      <c r="B18100" s="4"/>
    </row>
    <row r="18101" ht="14.25" customHeight="1">
      <c r="A18101" s="4"/>
      <c r="B18101" s="4"/>
    </row>
    <row r="18102" ht="14.25" customHeight="1">
      <c r="A18102" s="4"/>
      <c r="B18102" s="4"/>
    </row>
    <row r="18103" ht="14.25" customHeight="1">
      <c r="A18103" s="4"/>
      <c r="B18103" s="4"/>
    </row>
    <row r="18104" ht="14.25" customHeight="1">
      <c r="A18104" s="4"/>
      <c r="B18104" s="4"/>
    </row>
    <row r="18105" ht="14.25" customHeight="1">
      <c r="A18105" s="4"/>
      <c r="B18105" s="4"/>
    </row>
    <row r="18106" ht="14.25" customHeight="1">
      <c r="A18106" s="4"/>
      <c r="B18106" s="4"/>
    </row>
    <row r="18107" ht="14.25" customHeight="1">
      <c r="A18107" s="4"/>
      <c r="B18107" s="4"/>
    </row>
    <row r="18108" ht="14.25" customHeight="1">
      <c r="A18108" s="4"/>
      <c r="B18108" s="4"/>
    </row>
    <row r="18109" ht="14.25" customHeight="1">
      <c r="A18109" s="4"/>
      <c r="B18109" s="4"/>
    </row>
    <row r="18110" ht="14.25" customHeight="1">
      <c r="A18110" s="4"/>
      <c r="B18110" s="4"/>
    </row>
    <row r="18111" ht="14.25" customHeight="1">
      <c r="A18111" s="4"/>
      <c r="B18111" s="4"/>
    </row>
    <row r="18112" ht="14.25" customHeight="1">
      <c r="A18112" s="4"/>
      <c r="B18112" s="4"/>
    </row>
    <row r="18113" ht="14.25" customHeight="1">
      <c r="A18113" s="4"/>
      <c r="B18113" s="4"/>
    </row>
    <row r="18114" ht="14.25" customHeight="1">
      <c r="A18114" s="4"/>
      <c r="B18114" s="4"/>
    </row>
    <row r="18115" ht="14.25" customHeight="1">
      <c r="A18115" s="4"/>
      <c r="B18115" s="4"/>
    </row>
    <row r="18116" ht="14.25" customHeight="1">
      <c r="A18116" s="4"/>
      <c r="B18116" s="4"/>
    </row>
    <row r="18117" ht="14.25" customHeight="1">
      <c r="A18117" s="4"/>
      <c r="B18117" s="4"/>
    </row>
    <row r="18118" ht="14.25" customHeight="1">
      <c r="A18118" s="4"/>
      <c r="B18118" s="4"/>
    </row>
    <row r="18119" ht="14.25" customHeight="1">
      <c r="A18119" s="4"/>
      <c r="B18119" s="4"/>
    </row>
    <row r="18120" ht="14.25" customHeight="1">
      <c r="A18120" s="4"/>
      <c r="B18120" s="4"/>
    </row>
    <row r="18121" ht="14.25" customHeight="1">
      <c r="A18121" s="4"/>
      <c r="B18121" s="4"/>
    </row>
    <row r="18122" ht="14.25" customHeight="1">
      <c r="A18122" s="4"/>
      <c r="B18122" s="4"/>
    </row>
    <row r="18123" ht="14.25" customHeight="1">
      <c r="A18123" s="4"/>
      <c r="B18123" s="4"/>
    </row>
    <row r="18124" ht="14.25" customHeight="1">
      <c r="A18124" s="4"/>
      <c r="B18124" s="4"/>
    </row>
    <row r="18125" ht="14.25" customHeight="1">
      <c r="A18125" s="4"/>
      <c r="B18125" s="4"/>
    </row>
    <row r="18126" ht="14.25" customHeight="1">
      <c r="A18126" s="4"/>
      <c r="B18126" s="4"/>
    </row>
    <row r="18127" ht="14.25" customHeight="1">
      <c r="A18127" s="4"/>
      <c r="B18127" s="4"/>
    </row>
    <row r="18128" ht="14.25" customHeight="1">
      <c r="A18128" s="4"/>
      <c r="B18128" s="4"/>
    </row>
    <row r="18129" ht="14.25" customHeight="1">
      <c r="A18129" s="4"/>
      <c r="B18129" s="4"/>
    </row>
    <row r="18130" ht="14.25" customHeight="1">
      <c r="A18130" s="4"/>
      <c r="B18130" s="4"/>
    </row>
    <row r="18131" ht="14.25" customHeight="1">
      <c r="A18131" s="4"/>
      <c r="B18131" s="4"/>
    </row>
    <row r="18132" ht="14.25" customHeight="1">
      <c r="A18132" s="4"/>
      <c r="B18132" s="4"/>
    </row>
    <row r="18133" ht="14.25" customHeight="1">
      <c r="A18133" s="4"/>
      <c r="B18133" s="4"/>
    </row>
    <row r="18134" ht="14.25" customHeight="1">
      <c r="A18134" s="4"/>
      <c r="B18134" s="4"/>
    </row>
    <row r="18135" ht="14.25" customHeight="1">
      <c r="A18135" s="4"/>
      <c r="B18135" s="4"/>
    </row>
    <row r="18136" ht="14.25" customHeight="1">
      <c r="A18136" s="4"/>
      <c r="B18136" s="4"/>
    </row>
    <row r="18137" ht="14.25" customHeight="1">
      <c r="A18137" s="4"/>
      <c r="B18137" s="4"/>
    </row>
    <row r="18138" ht="14.25" customHeight="1">
      <c r="A18138" s="4"/>
      <c r="B18138" s="4"/>
    </row>
    <row r="18139" ht="14.25" customHeight="1">
      <c r="A18139" s="4"/>
      <c r="B18139" s="4"/>
    </row>
    <row r="18140" ht="14.25" customHeight="1">
      <c r="A18140" s="4"/>
      <c r="B18140" s="4"/>
    </row>
    <row r="18141" ht="14.25" customHeight="1">
      <c r="A18141" s="4"/>
      <c r="B18141" s="4"/>
    </row>
    <row r="18142" ht="14.25" customHeight="1">
      <c r="A18142" s="4"/>
      <c r="B18142" s="4"/>
    </row>
    <row r="18143" ht="14.25" customHeight="1">
      <c r="A18143" s="4"/>
      <c r="B18143" s="4"/>
    </row>
    <row r="18144" ht="14.25" customHeight="1">
      <c r="A18144" s="4"/>
      <c r="B18144" s="4"/>
    </row>
    <row r="18145" ht="14.25" customHeight="1">
      <c r="A18145" s="4"/>
      <c r="B18145" s="4"/>
    </row>
    <row r="18146" ht="14.25" customHeight="1">
      <c r="A18146" s="4"/>
      <c r="B18146" s="4"/>
    </row>
    <row r="18147" ht="14.25" customHeight="1">
      <c r="A18147" s="4"/>
      <c r="B18147" s="4"/>
    </row>
    <row r="18148" ht="14.25" customHeight="1">
      <c r="A18148" s="4"/>
      <c r="B18148" s="4"/>
    </row>
    <row r="18149" ht="14.25" customHeight="1">
      <c r="A18149" s="4"/>
      <c r="B18149" s="4"/>
    </row>
    <row r="18150" ht="14.25" customHeight="1">
      <c r="A18150" s="4"/>
      <c r="B18150" s="4"/>
    </row>
    <row r="18151" ht="14.25" customHeight="1">
      <c r="A18151" s="4"/>
      <c r="B18151" s="4"/>
    </row>
    <row r="18152" ht="14.25" customHeight="1">
      <c r="A18152" s="4"/>
      <c r="B18152" s="4"/>
    </row>
    <row r="18153" ht="14.25" customHeight="1">
      <c r="A18153" s="4"/>
      <c r="B18153" s="4"/>
    </row>
    <row r="18154" ht="14.25" customHeight="1">
      <c r="A18154" s="4"/>
      <c r="B18154" s="4"/>
    </row>
    <row r="18155" ht="14.25" customHeight="1">
      <c r="A18155" s="4"/>
      <c r="B18155" s="4"/>
    </row>
    <row r="18156" ht="14.25" customHeight="1">
      <c r="A18156" s="4"/>
      <c r="B18156" s="4"/>
    </row>
    <row r="18157" ht="14.25" customHeight="1">
      <c r="A18157" s="4"/>
      <c r="B18157" s="4"/>
    </row>
    <row r="18158" ht="14.25" customHeight="1">
      <c r="A18158" s="4"/>
      <c r="B18158" s="4"/>
    </row>
    <row r="18159" ht="14.25" customHeight="1">
      <c r="A18159" s="4"/>
      <c r="B18159" s="4"/>
    </row>
    <row r="18160" ht="14.25" customHeight="1">
      <c r="A18160" s="4"/>
      <c r="B18160" s="4"/>
    </row>
    <row r="18161" ht="14.25" customHeight="1">
      <c r="A18161" s="4"/>
      <c r="B18161" s="4"/>
    </row>
    <row r="18162" ht="14.25" customHeight="1">
      <c r="A18162" s="4"/>
      <c r="B18162" s="4"/>
    </row>
    <row r="18163" ht="14.25" customHeight="1">
      <c r="A18163" s="4"/>
      <c r="B18163" s="4"/>
    </row>
    <row r="18164" ht="14.25" customHeight="1">
      <c r="A18164" s="4"/>
      <c r="B18164" s="4"/>
    </row>
    <row r="18165" ht="14.25" customHeight="1">
      <c r="A18165" s="4"/>
      <c r="B18165" s="4"/>
    </row>
    <row r="18166" ht="14.25" customHeight="1">
      <c r="A18166" s="4"/>
      <c r="B18166" s="4"/>
    </row>
    <row r="18167" ht="14.25" customHeight="1">
      <c r="A18167" s="4"/>
      <c r="B18167" s="4"/>
    </row>
    <row r="18168" ht="14.25" customHeight="1">
      <c r="A18168" s="4"/>
      <c r="B18168" s="4"/>
    </row>
    <row r="18169" ht="14.25" customHeight="1">
      <c r="A18169" s="4"/>
      <c r="B18169" s="4"/>
    </row>
    <row r="18170" ht="14.25" customHeight="1">
      <c r="A18170" s="4"/>
      <c r="B18170" s="4"/>
    </row>
    <row r="18171" ht="14.25" customHeight="1">
      <c r="A18171" s="4"/>
      <c r="B18171" s="4"/>
    </row>
    <row r="18172" ht="14.25" customHeight="1">
      <c r="A18172" s="4"/>
      <c r="B18172" s="4"/>
    </row>
    <row r="18173" ht="14.25" customHeight="1">
      <c r="A18173" s="4"/>
      <c r="B18173" s="4"/>
    </row>
    <row r="18174" ht="14.25" customHeight="1">
      <c r="A18174" s="4"/>
      <c r="B18174" s="4"/>
    </row>
    <row r="18175" ht="14.25" customHeight="1">
      <c r="A18175" s="4"/>
      <c r="B18175" s="4"/>
    </row>
    <row r="18176" ht="14.25" customHeight="1">
      <c r="A18176" s="4"/>
      <c r="B18176" s="4"/>
    </row>
    <row r="18177" ht="14.25" customHeight="1">
      <c r="A18177" s="4"/>
      <c r="B18177" s="4"/>
    </row>
    <row r="18178" ht="14.25" customHeight="1">
      <c r="A18178" s="4"/>
      <c r="B18178" s="4"/>
    </row>
    <row r="18179" ht="14.25" customHeight="1">
      <c r="A18179" s="4"/>
      <c r="B18179" s="4"/>
    </row>
    <row r="18180" ht="14.25" customHeight="1">
      <c r="A18180" s="4"/>
      <c r="B18180" s="4"/>
    </row>
    <row r="18181" ht="14.25" customHeight="1">
      <c r="A18181" s="4"/>
      <c r="B18181" s="4"/>
    </row>
    <row r="18182" ht="14.25" customHeight="1">
      <c r="A18182" s="4"/>
      <c r="B18182" s="4"/>
    </row>
    <row r="18183" ht="14.25" customHeight="1">
      <c r="A18183" s="4"/>
      <c r="B18183" s="4"/>
    </row>
    <row r="18184" ht="14.25" customHeight="1">
      <c r="A18184" s="4"/>
      <c r="B18184" s="4"/>
    </row>
    <row r="18185" ht="14.25" customHeight="1">
      <c r="A18185" s="4"/>
      <c r="B18185" s="4"/>
    </row>
    <row r="18186" ht="14.25" customHeight="1">
      <c r="A18186" s="4"/>
      <c r="B18186" s="4"/>
    </row>
    <row r="18187" ht="14.25" customHeight="1">
      <c r="A18187" s="4"/>
      <c r="B18187" s="4"/>
    </row>
    <row r="18188" ht="14.25" customHeight="1">
      <c r="A18188" s="4"/>
      <c r="B18188" s="4"/>
    </row>
    <row r="18189" ht="14.25" customHeight="1">
      <c r="A18189" s="4"/>
      <c r="B18189" s="4"/>
    </row>
    <row r="18190" ht="14.25" customHeight="1">
      <c r="A18190" s="4"/>
      <c r="B18190" s="4"/>
    </row>
    <row r="18191" ht="14.25" customHeight="1">
      <c r="A18191" s="4"/>
      <c r="B18191" s="4"/>
    </row>
    <row r="18192" ht="14.25" customHeight="1">
      <c r="A18192" s="4"/>
      <c r="B18192" s="4"/>
    </row>
    <row r="18193" ht="14.25" customHeight="1">
      <c r="A18193" s="4"/>
      <c r="B18193" s="4"/>
    </row>
    <row r="18194" ht="14.25" customHeight="1">
      <c r="A18194" s="4"/>
      <c r="B18194" s="4"/>
    </row>
    <row r="18195" ht="14.25" customHeight="1">
      <c r="A18195" s="4"/>
      <c r="B18195" s="4"/>
    </row>
    <row r="18196" ht="14.25" customHeight="1">
      <c r="A18196" s="4"/>
      <c r="B18196" s="4"/>
    </row>
    <row r="18197" ht="14.25" customHeight="1">
      <c r="A18197" s="4"/>
      <c r="B18197" s="4"/>
    </row>
    <row r="18198" ht="14.25" customHeight="1">
      <c r="A18198" s="4"/>
      <c r="B18198" s="4"/>
    </row>
    <row r="18199" ht="14.25" customHeight="1">
      <c r="A18199" s="4"/>
      <c r="B18199" s="4"/>
    </row>
    <row r="18200" ht="14.25" customHeight="1">
      <c r="A18200" s="4"/>
      <c r="B18200" s="4"/>
    </row>
    <row r="18201" ht="14.25" customHeight="1">
      <c r="A18201" s="4"/>
      <c r="B18201" s="4"/>
    </row>
    <row r="18202" ht="14.25" customHeight="1">
      <c r="A18202" s="4"/>
      <c r="B18202" s="4"/>
    </row>
    <row r="18203" ht="14.25" customHeight="1">
      <c r="A18203" s="4"/>
      <c r="B18203" s="4"/>
    </row>
    <row r="18204" ht="14.25" customHeight="1">
      <c r="A18204" s="4"/>
      <c r="B18204" s="4"/>
    </row>
    <row r="18205" ht="14.25" customHeight="1">
      <c r="A18205" s="4"/>
      <c r="B18205" s="4"/>
    </row>
    <row r="18206" ht="14.25" customHeight="1">
      <c r="A18206" s="4"/>
      <c r="B18206" s="4"/>
    </row>
    <row r="18207" ht="14.25" customHeight="1">
      <c r="A18207" s="4"/>
      <c r="B18207" s="4"/>
    </row>
    <row r="18208" ht="14.25" customHeight="1">
      <c r="A18208" s="4"/>
      <c r="B18208" s="4"/>
    </row>
    <row r="18209" ht="14.25" customHeight="1">
      <c r="A18209" s="4"/>
      <c r="B18209" s="4"/>
    </row>
    <row r="18210" ht="14.25" customHeight="1">
      <c r="A18210" s="4"/>
      <c r="B18210" s="4"/>
    </row>
    <row r="18211" ht="14.25" customHeight="1">
      <c r="A18211" s="4"/>
      <c r="B18211" s="4"/>
    </row>
    <row r="18212" ht="14.25" customHeight="1">
      <c r="A18212" s="4"/>
      <c r="B18212" s="4"/>
    </row>
    <row r="18213" ht="14.25" customHeight="1">
      <c r="A18213" s="4"/>
      <c r="B18213" s="4"/>
    </row>
    <row r="18214" ht="14.25" customHeight="1">
      <c r="A18214" s="4"/>
      <c r="B18214" s="4"/>
    </row>
    <row r="18215" ht="14.25" customHeight="1">
      <c r="A18215" s="4"/>
      <c r="B18215" s="4"/>
    </row>
    <row r="18216" ht="14.25" customHeight="1">
      <c r="A18216" s="4"/>
      <c r="B18216" s="4"/>
    </row>
    <row r="18217" ht="14.25" customHeight="1">
      <c r="A18217" s="4"/>
      <c r="B18217" s="4"/>
    </row>
    <row r="18218" ht="14.25" customHeight="1">
      <c r="A18218" s="4"/>
      <c r="B18218" s="4"/>
    </row>
    <row r="18219" ht="14.25" customHeight="1">
      <c r="A18219" s="4"/>
      <c r="B18219" s="4"/>
    </row>
    <row r="18220" ht="14.25" customHeight="1">
      <c r="A18220" s="4"/>
      <c r="B18220" s="4"/>
    </row>
    <row r="18221" ht="14.25" customHeight="1">
      <c r="A18221" s="4"/>
      <c r="B18221" s="4"/>
    </row>
    <row r="18222" ht="14.25" customHeight="1">
      <c r="A18222" s="4"/>
      <c r="B18222" s="4"/>
    </row>
    <row r="18223" ht="14.25" customHeight="1">
      <c r="A18223" s="4"/>
      <c r="B18223" s="4"/>
    </row>
    <row r="18224" ht="14.25" customHeight="1">
      <c r="A18224" s="4"/>
      <c r="B18224" s="4"/>
    </row>
    <row r="18225" ht="14.25" customHeight="1">
      <c r="A18225" s="4"/>
      <c r="B18225" s="4"/>
    </row>
    <row r="18226" ht="14.25" customHeight="1">
      <c r="A18226" s="4"/>
      <c r="B18226" s="4"/>
    </row>
    <row r="18227" ht="14.25" customHeight="1">
      <c r="A18227" s="4"/>
      <c r="B18227" s="4"/>
    </row>
    <row r="18228" ht="14.25" customHeight="1">
      <c r="A18228" s="4"/>
      <c r="B18228" s="4"/>
    </row>
    <row r="18229" ht="14.25" customHeight="1">
      <c r="A18229" s="4"/>
      <c r="B18229" s="4"/>
    </row>
    <row r="18230" ht="14.25" customHeight="1">
      <c r="A18230" s="4"/>
      <c r="B18230" s="4"/>
    </row>
    <row r="18231" ht="14.25" customHeight="1">
      <c r="A18231" s="4"/>
      <c r="B18231" s="4"/>
    </row>
    <row r="18232" ht="14.25" customHeight="1">
      <c r="A18232" s="4"/>
      <c r="B18232" s="4"/>
    </row>
    <row r="18233" ht="14.25" customHeight="1">
      <c r="A18233" s="4"/>
      <c r="B18233" s="4"/>
    </row>
    <row r="18234" ht="14.25" customHeight="1">
      <c r="A18234" s="4"/>
      <c r="B18234" s="4"/>
    </row>
    <row r="18235" ht="14.25" customHeight="1">
      <c r="A18235" s="4"/>
      <c r="B18235" s="4"/>
    </row>
    <row r="18236" ht="14.25" customHeight="1">
      <c r="A18236" s="4"/>
      <c r="B18236" s="4"/>
    </row>
    <row r="18237" ht="14.25" customHeight="1">
      <c r="A18237" s="4"/>
      <c r="B18237" s="4"/>
    </row>
    <row r="18238" ht="14.25" customHeight="1">
      <c r="A18238" s="4"/>
      <c r="B18238" s="4"/>
    </row>
    <row r="18239" ht="14.25" customHeight="1">
      <c r="A18239" s="4"/>
      <c r="B18239" s="4"/>
    </row>
    <row r="18240" ht="14.25" customHeight="1">
      <c r="A18240" s="4"/>
      <c r="B18240" s="4"/>
    </row>
    <row r="18241" ht="14.25" customHeight="1">
      <c r="A18241" s="4"/>
      <c r="B18241" s="4"/>
    </row>
    <row r="18242" ht="14.25" customHeight="1">
      <c r="A18242" s="4"/>
      <c r="B18242" s="4"/>
    </row>
    <row r="18243" ht="14.25" customHeight="1">
      <c r="A18243" s="4"/>
      <c r="B18243" s="4"/>
    </row>
    <row r="18244" ht="14.25" customHeight="1">
      <c r="A18244" s="4"/>
      <c r="B18244" s="4"/>
    </row>
    <row r="18245" ht="14.25" customHeight="1">
      <c r="A18245" s="4"/>
      <c r="B18245" s="4"/>
    </row>
    <row r="18246" ht="14.25" customHeight="1">
      <c r="A18246" s="4"/>
      <c r="B18246" s="4"/>
    </row>
    <row r="18247" ht="14.25" customHeight="1">
      <c r="A18247" s="4"/>
      <c r="B18247" s="4"/>
    </row>
    <row r="18248" ht="14.25" customHeight="1">
      <c r="A18248" s="4"/>
      <c r="B18248" s="4"/>
    </row>
    <row r="18249" ht="14.25" customHeight="1">
      <c r="A18249" s="4"/>
      <c r="B18249" s="4"/>
    </row>
    <row r="18250" ht="14.25" customHeight="1">
      <c r="A18250" s="4"/>
      <c r="B18250" s="4"/>
    </row>
    <row r="18251" ht="14.25" customHeight="1">
      <c r="A18251" s="4"/>
      <c r="B18251" s="4"/>
    </row>
    <row r="18252" ht="14.25" customHeight="1">
      <c r="A18252" s="4"/>
      <c r="B18252" s="4"/>
    </row>
    <row r="18253" ht="14.25" customHeight="1">
      <c r="A18253" s="4"/>
      <c r="B18253" s="4"/>
    </row>
    <row r="18254" ht="14.25" customHeight="1">
      <c r="A18254" s="4"/>
      <c r="B18254" s="4"/>
    </row>
    <row r="18255" ht="14.25" customHeight="1">
      <c r="A18255" s="4"/>
      <c r="B18255" s="4"/>
    </row>
    <row r="18256" ht="14.25" customHeight="1">
      <c r="A18256" s="4"/>
      <c r="B18256" s="4"/>
    </row>
    <row r="18257" ht="14.25" customHeight="1">
      <c r="A18257" s="4"/>
      <c r="B18257" s="4"/>
    </row>
    <row r="18258" ht="14.25" customHeight="1">
      <c r="A18258" s="4"/>
      <c r="B18258" s="4"/>
    </row>
    <row r="18259" ht="14.25" customHeight="1">
      <c r="A18259" s="4"/>
      <c r="B18259" s="4"/>
    </row>
    <row r="18260" ht="14.25" customHeight="1">
      <c r="A18260" s="4"/>
      <c r="B18260" s="4"/>
    </row>
    <row r="18261" ht="14.25" customHeight="1">
      <c r="A18261" s="4"/>
      <c r="B18261" s="4"/>
    </row>
    <row r="18262" ht="14.25" customHeight="1">
      <c r="A18262" s="4"/>
      <c r="B18262" s="4"/>
    </row>
    <row r="18263" ht="14.25" customHeight="1">
      <c r="A18263" s="4"/>
      <c r="B18263" s="4"/>
    </row>
    <row r="18264" ht="14.25" customHeight="1">
      <c r="A18264" s="4"/>
      <c r="B18264" s="4"/>
    </row>
    <row r="18265" ht="14.25" customHeight="1">
      <c r="A18265" s="4"/>
      <c r="B18265" s="4"/>
    </row>
    <row r="18266" ht="14.25" customHeight="1">
      <c r="A18266" s="4"/>
      <c r="B18266" s="4"/>
    </row>
    <row r="18267" ht="14.25" customHeight="1">
      <c r="A18267" s="4"/>
      <c r="B18267" s="4"/>
    </row>
    <row r="18268" ht="14.25" customHeight="1">
      <c r="A18268" s="4"/>
      <c r="B18268" s="4"/>
    </row>
    <row r="18269" ht="14.25" customHeight="1">
      <c r="A18269" s="4"/>
      <c r="B18269" s="4"/>
    </row>
    <row r="18270" ht="14.25" customHeight="1">
      <c r="A18270" s="4"/>
      <c r="B18270" s="4"/>
    </row>
    <row r="18271" ht="14.25" customHeight="1">
      <c r="A18271" s="4"/>
      <c r="B18271" s="4"/>
    </row>
    <row r="18272" ht="14.25" customHeight="1">
      <c r="A18272" s="4"/>
      <c r="B18272" s="4"/>
    </row>
    <row r="18273" ht="14.25" customHeight="1">
      <c r="A18273" s="4"/>
      <c r="B18273" s="4"/>
    </row>
    <row r="18274" ht="14.25" customHeight="1">
      <c r="A18274" s="4"/>
      <c r="B18274" s="4"/>
    </row>
    <row r="18275" ht="14.25" customHeight="1">
      <c r="A18275" s="4"/>
      <c r="B18275" s="4"/>
    </row>
    <row r="18276" ht="14.25" customHeight="1">
      <c r="A18276" s="4"/>
      <c r="B18276" s="4"/>
    </row>
    <row r="18277" ht="14.25" customHeight="1">
      <c r="A18277" s="4"/>
      <c r="B18277" s="4"/>
    </row>
    <row r="18278" ht="14.25" customHeight="1">
      <c r="A18278" s="4"/>
      <c r="B18278" s="4"/>
    </row>
    <row r="18279" ht="14.25" customHeight="1">
      <c r="A18279" s="4"/>
      <c r="B18279" s="4"/>
    </row>
    <row r="18280" ht="14.25" customHeight="1">
      <c r="A18280" s="4"/>
      <c r="B18280" s="4"/>
    </row>
    <row r="18281" ht="14.25" customHeight="1">
      <c r="A18281" s="4"/>
      <c r="B18281" s="4"/>
    </row>
    <row r="18282" ht="14.25" customHeight="1">
      <c r="A18282" s="4"/>
      <c r="B18282" s="4"/>
    </row>
    <row r="18283" ht="14.25" customHeight="1">
      <c r="A18283" s="4"/>
      <c r="B18283" s="4"/>
    </row>
    <row r="18284" ht="14.25" customHeight="1">
      <c r="A18284" s="4"/>
      <c r="B18284" s="4"/>
    </row>
    <row r="18285" ht="14.25" customHeight="1">
      <c r="A18285" s="4"/>
      <c r="B18285" s="4"/>
    </row>
    <row r="18286" ht="14.25" customHeight="1">
      <c r="A18286" s="4"/>
      <c r="B18286" s="4"/>
    </row>
    <row r="18287" ht="14.25" customHeight="1">
      <c r="A18287" s="4"/>
      <c r="B18287" s="4"/>
    </row>
    <row r="18288" ht="14.25" customHeight="1">
      <c r="A18288" s="4"/>
      <c r="B18288" s="4"/>
    </row>
    <row r="18289" ht="14.25" customHeight="1">
      <c r="A18289" s="4"/>
      <c r="B18289" s="4"/>
    </row>
    <row r="18290" ht="14.25" customHeight="1">
      <c r="A18290" s="4"/>
      <c r="B18290" s="4"/>
    </row>
    <row r="18291" ht="14.25" customHeight="1">
      <c r="A18291" s="4"/>
      <c r="B18291" s="4"/>
    </row>
    <row r="18292" ht="14.25" customHeight="1">
      <c r="A18292" s="4"/>
      <c r="B18292" s="4"/>
    </row>
    <row r="18293" ht="14.25" customHeight="1">
      <c r="A18293" s="4"/>
      <c r="B18293" s="4"/>
    </row>
    <row r="18294" ht="14.25" customHeight="1">
      <c r="A18294" s="4"/>
      <c r="B18294" s="4"/>
    </row>
    <row r="18295" ht="14.25" customHeight="1">
      <c r="A18295" s="4"/>
      <c r="B18295" s="4"/>
    </row>
    <row r="18296" ht="14.25" customHeight="1">
      <c r="A18296" s="4"/>
      <c r="B18296" s="4"/>
    </row>
    <row r="18297" ht="14.25" customHeight="1">
      <c r="A18297" s="4"/>
      <c r="B18297" s="4"/>
    </row>
    <row r="18298" ht="14.25" customHeight="1">
      <c r="A18298" s="4"/>
      <c r="B18298" s="4"/>
    </row>
    <row r="18299" ht="14.25" customHeight="1">
      <c r="A18299" s="4"/>
      <c r="B18299" s="4"/>
    </row>
    <row r="18300" ht="14.25" customHeight="1">
      <c r="A18300" s="4"/>
      <c r="B18300" s="4"/>
    </row>
    <row r="18301" ht="14.25" customHeight="1">
      <c r="A18301" s="4"/>
      <c r="B18301" s="4"/>
    </row>
    <row r="18302" ht="14.25" customHeight="1">
      <c r="A18302" s="4"/>
      <c r="B18302" s="4"/>
    </row>
    <row r="18303" ht="14.25" customHeight="1">
      <c r="A18303" s="4"/>
      <c r="B18303" s="4"/>
    </row>
    <row r="18304" ht="14.25" customHeight="1">
      <c r="A18304" s="4"/>
      <c r="B18304" s="4"/>
    </row>
    <row r="18305" ht="14.25" customHeight="1">
      <c r="A18305" s="4"/>
      <c r="B18305" s="4"/>
    </row>
    <row r="18306" ht="14.25" customHeight="1">
      <c r="A18306" s="4"/>
      <c r="B18306" s="4"/>
    </row>
    <row r="18307" ht="14.25" customHeight="1">
      <c r="A18307" s="4"/>
      <c r="B18307" s="4"/>
    </row>
    <row r="18308" ht="14.25" customHeight="1">
      <c r="A18308" s="4"/>
      <c r="B18308" s="4"/>
    </row>
    <row r="18309" ht="14.25" customHeight="1">
      <c r="A18309" s="4"/>
      <c r="B18309" s="4"/>
    </row>
    <row r="18310" ht="14.25" customHeight="1">
      <c r="A18310" s="4"/>
      <c r="B18310" s="4"/>
    </row>
    <row r="18311" ht="14.25" customHeight="1">
      <c r="A18311" s="4"/>
      <c r="B18311" s="4"/>
    </row>
    <row r="18312" ht="14.25" customHeight="1">
      <c r="A18312" s="4"/>
      <c r="B18312" s="4"/>
    </row>
    <row r="18313" ht="14.25" customHeight="1">
      <c r="A18313" s="4"/>
      <c r="B18313" s="4"/>
    </row>
    <row r="18314" ht="14.25" customHeight="1">
      <c r="A18314" s="4"/>
      <c r="B18314" s="4"/>
    </row>
    <row r="18315" ht="14.25" customHeight="1">
      <c r="A18315" s="4"/>
      <c r="B18315" s="4"/>
    </row>
    <row r="18316" ht="14.25" customHeight="1">
      <c r="A18316" s="4"/>
      <c r="B18316" s="4"/>
    </row>
    <row r="18317" ht="14.25" customHeight="1">
      <c r="A18317" s="4"/>
      <c r="B18317" s="4"/>
    </row>
    <row r="18318" ht="14.25" customHeight="1">
      <c r="A18318" s="4"/>
      <c r="B18318" s="4"/>
    </row>
    <row r="18319" ht="14.25" customHeight="1">
      <c r="A18319" s="4"/>
      <c r="B18319" s="4"/>
    </row>
    <row r="18320" ht="14.25" customHeight="1">
      <c r="A18320" s="4"/>
      <c r="B18320" s="4"/>
    </row>
    <row r="18321" ht="14.25" customHeight="1">
      <c r="A18321" s="4"/>
      <c r="B18321" s="4"/>
    </row>
    <row r="18322" ht="14.25" customHeight="1">
      <c r="A18322" s="4"/>
      <c r="B18322" s="4"/>
    </row>
    <row r="18323" ht="14.25" customHeight="1">
      <c r="A18323" s="4"/>
      <c r="B18323" s="4"/>
    </row>
    <row r="18324" ht="14.25" customHeight="1">
      <c r="A18324" s="4"/>
      <c r="B18324" s="4"/>
    </row>
    <row r="18325" ht="14.25" customHeight="1">
      <c r="A18325" s="4"/>
      <c r="B18325" s="4"/>
    </row>
    <row r="18326" ht="14.25" customHeight="1">
      <c r="A18326" s="4"/>
      <c r="B18326" s="4"/>
    </row>
    <row r="18327" ht="14.25" customHeight="1">
      <c r="A18327" s="4"/>
      <c r="B18327" s="4"/>
    </row>
    <row r="18328" ht="14.25" customHeight="1">
      <c r="A18328" s="4"/>
      <c r="B18328" s="4"/>
    </row>
    <row r="18329" ht="14.25" customHeight="1">
      <c r="A18329" s="4"/>
      <c r="B18329" s="4"/>
    </row>
    <row r="18330" ht="14.25" customHeight="1">
      <c r="A18330" s="4"/>
      <c r="B18330" s="4"/>
    </row>
    <row r="18331" ht="14.25" customHeight="1">
      <c r="A18331" s="4"/>
      <c r="B18331" s="4"/>
    </row>
    <row r="18332" ht="14.25" customHeight="1">
      <c r="A18332" s="4"/>
      <c r="B18332" s="4"/>
    </row>
    <row r="18333" ht="14.25" customHeight="1">
      <c r="A18333" s="4"/>
      <c r="B18333" s="4"/>
    </row>
    <row r="18334" ht="14.25" customHeight="1">
      <c r="A18334" s="4"/>
      <c r="B18334" s="4"/>
    </row>
    <row r="18335" ht="14.25" customHeight="1">
      <c r="A18335" s="4"/>
      <c r="B18335" s="4"/>
    </row>
    <row r="18336" ht="14.25" customHeight="1">
      <c r="A18336" s="4"/>
      <c r="B18336" s="4"/>
    </row>
    <row r="18337" ht="14.25" customHeight="1">
      <c r="A18337" s="4"/>
      <c r="B18337" s="4"/>
    </row>
    <row r="18338" ht="14.25" customHeight="1">
      <c r="A18338" s="4"/>
      <c r="B18338" s="4"/>
    </row>
    <row r="18339" ht="14.25" customHeight="1">
      <c r="A18339" s="4"/>
      <c r="B18339" s="4"/>
    </row>
    <row r="18340" ht="14.25" customHeight="1">
      <c r="A18340" s="4"/>
      <c r="B18340" s="4"/>
    </row>
    <row r="18341" ht="14.25" customHeight="1">
      <c r="A18341" s="4"/>
      <c r="B18341" s="4"/>
    </row>
    <row r="18342" ht="14.25" customHeight="1">
      <c r="A18342" s="4"/>
      <c r="B18342" s="4"/>
    </row>
    <row r="18343" ht="14.25" customHeight="1">
      <c r="A18343" s="4"/>
      <c r="B18343" s="4"/>
    </row>
    <row r="18344" ht="14.25" customHeight="1">
      <c r="A18344" s="4"/>
      <c r="B18344" s="4"/>
    </row>
    <row r="18345" ht="14.25" customHeight="1">
      <c r="A18345" s="4"/>
      <c r="B18345" s="4"/>
    </row>
    <row r="18346" ht="14.25" customHeight="1">
      <c r="A18346" s="4"/>
      <c r="B18346" s="4"/>
    </row>
    <row r="18347" ht="14.25" customHeight="1">
      <c r="A18347" s="4"/>
      <c r="B18347" s="4"/>
    </row>
    <row r="18348" ht="14.25" customHeight="1">
      <c r="A18348" s="4"/>
      <c r="B18348" s="4"/>
    </row>
    <row r="18349" ht="14.25" customHeight="1">
      <c r="A18349" s="4"/>
      <c r="B18349" s="4"/>
    </row>
    <row r="18350" ht="14.25" customHeight="1">
      <c r="A18350" s="4"/>
      <c r="B18350" s="4"/>
    </row>
    <row r="18351" ht="14.25" customHeight="1">
      <c r="A18351" s="4"/>
      <c r="B18351" s="4"/>
    </row>
    <row r="18352" ht="14.25" customHeight="1">
      <c r="A18352" s="4"/>
      <c r="B18352" s="4"/>
    </row>
    <row r="18353" ht="14.25" customHeight="1">
      <c r="A18353" s="4"/>
      <c r="B18353" s="4"/>
    </row>
    <row r="18354" ht="14.25" customHeight="1">
      <c r="A18354" s="4"/>
      <c r="B18354" s="4"/>
    </row>
    <row r="18355" ht="14.25" customHeight="1">
      <c r="A18355" s="4"/>
      <c r="B18355" s="4"/>
    </row>
    <row r="18356" ht="14.25" customHeight="1">
      <c r="A18356" s="4"/>
      <c r="B18356" s="4"/>
    </row>
    <row r="18357" ht="14.25" customHeight="1">
      <c r="A18357" s="4"/>
      <c r="B18357" s="4"/>
    </row>
    <row r="18358" ht="14.25" customHeight="1">
      <c r="A18358" s="4"/>
      <c r="B18358" s="4"/>
    </row>
    <row r="18359" ht="14.25" customHeight="1">
      <c r="A18359" s="4"/>
      <c r="B18359" s="4"/>
    </row>
    <row r="18360" ht="14.25" customHeight="1">
      <c r="A18360" s="4"/>
      <c r="B18360" s="4"/>
    </row>
    <row r="18361" ht="14.25" customHeight="1">
      <c r="A18361" s="4"/>
      <c r="B18361" s="4"/>
    </row>
    <row r="18362" ht="14.25" customHeight="1">
      <c r="A18362" s="4"/>
      <c r="B18362" s="4"/>
    </row>
    <row r="18363" ht="14.25" customHeight="1">
      <c r="A18363" s="4"/>
      <c r="B18363" s="4"/>
    </row>
    <row r="18364" ht="14.25" customHeight="1">
      <c r="A18364" s="4"/>
      <c r="B18364" s="4"/>
    </row>
    <row r="18365" ht="14.25" customHeight="1">
      <c r="A18365" s="4"/>
      <c r="B18365" s="4"/>
    </row>
    <row r="18366" ht="14.25" customHeight="1">
      <c r="A18366" s="4"/>
      <c r="B18366" s="4"/>
    </row>
    <row r="18367" ht="14.25" customHeight="1">
      <c r="A18367" s="4"/>
      <c r="B18367" s="4"/>
    </row>
    <row r="18368" ht="14.25" customHeight="1">
      <c r="A18368" s="4"/>
      <c r="B18368" s="4"/>
    </row>
    <row r="18369" ht="14.25" customHeight="1">
      <c r="A18369" s="4"/>
      <c r="B18369" s="4"/>
    </row>
    <row r="18370" ht="14.25" customHeight="1">
      <c r="A18370" s="4"/>
      <c r="B18370" s="4"/>
    </row>
    <row r="18371" ht="14.25" customHeight="1">
      <c r="A18371" s="4"/>
      <c r="B18371" s="4"/>
    </row>
    <row r="18372" ht="14.25" customHeight="1">
      <c r="A18372" s="4"/>
      <c r="B18372" s="4"/>
    </row>
    <row r="18373" ht="14.25" customHeight="1">
      <c r="A18373" s="4"/>
      <c r="B18373" s="4"/>
    </row>
    <row r="18374" ht="14.25" customHeight="1">
      <c r="A18374" s="4"/>
      <c r="B18374" s="4"/>
    </row>
    <row r="18375" ht="14.25" customHeight="1">
      <c r="A18375" s="4"/>
      <c r="B18375" s="4"/>
    </row>
    <row r="18376" ht="14.25" customHeight="1">
      <c r="A18376" s="4"/>
      <c r="B18376" s="4"/>
    </row>
    <row r="18377" ht="14.25" customHeight="1">
      <c r="A18377" s="4"/>
      <c r="B18377" s="4"/>
    </row>
    <row r="18378" ht="14.25" customHeight="1">
      <c r="A18378" s="4"/>
      <c r="B18378" s="4"/>
    </row>
    <row r="18379" ht="14.25" customHeight="1">
      <c r="A18379" s="4"/>
      <c r="B18379" s="4"/>
    </row>
    <row r="18380" ht="14.25" customHeight="1">
      <c r="A18380" s="4"/>
      <c r="B18380" s="4"/>
    </row>
    <row r="18381" ht="14.25" customHeight="1">
      <c r="A18381" s="4"/>
      <c r="B18381" s="4"/>
    </row>
    <row r="18382" ht="14.25" customHeight="1">
      <c r="A18382" s="4"/>
      <c r="B18382" s="4"/>
    </row>
    <row r="18383" ht="14.25" customHeight="1">
      <c r="A18383" s="4"/>
      <c r="B18383" s="4"/>
    </row>
    <row r="18384" ht="14.25" customHeight="1">
      <c r="A18384" s="4"/>
      <c r="B18384" s="4"/>
    </row>
    <row r="18385" ht="14.25" customHeight="1">
      <c r="A18385" s="4"/>
      <c r="B18385" s="4"/>
    </row>
    <row r="18386" ht="14.25" customHeight="1">
      <c r="A18386" s="4"/>
      <c r="B18386" s="4"/>
    </row>
    <row r="18387" ht="14.25" customHeight="1">
      <c r="A18387" s="4"/>
      <c r="B18387" s="4"/>
    </row>
    <row r="18388" ht="14.25" customHeight="1">
      <c r="A18388" s="4"/>
      <c r="B18388" s="4"/>
    </row>
    <row r="18389" ht="14.25" customHeight="1">
      <c r="A18389" s="4"/>
      <c r="B18389" s="4"/>
    </row>
    <row r="18390" ht="14.25" customHeight="1">
      <c r="A18390" s="4"/>
      <c r="B18390" s="4"/>
    </row>
    <row r="18391" ht="14.25" customHeight="1">
      <c r="A18391" s="4"/>
      <c r="B18391" s="4"/>
    </row>
    <row r="18392" ht="14.25" customHeight="1">
      <c r="A18392" s="4"/>
      <c r="B18392" s="4"/>
    </row>
    <row r="18393" ht="14.25" customHeight="1">
      <c r="A18393" s="4"/>
      <c r="B18393" s="4"/>
    </row>
    <row r="18394" ht="14.25" customHeight="1">
      <c r="A18394" s="4"/>
      <c r="B18394" s="4"/>
    </row>
    <row r="18395" ht="14.25" customHeight="1">
      <c r="A18395" s="4"/>
      <c r="B18395" s="4"/>
    </row>
    <row r="18396" ht="14.25" customHeight="1">
      <c r="A18396" s="4"/>
      <c r="B18396" s="4"/>
    </row>
    <row r="18397" ht="14.25" customHeight="1">
      <c r="A18397" s="4"/>
      <c r="B18397" s="4"/>
    </row>
    <row r="18398" ht="14.25" customHeight="1">
      <c r="A18398" s="4"/>
      <c r="B18398" s="4"/>
    </row>
    <row r="18399" ht="14.25" customHeight="1">
      <c r="A18399" s="4"/>
      <c r="B18399" s="4"/>
    </row>
    <row r="18400" ht="14.25" customHeight="1">
      <c r="A18400" s="4"/>
      <c r="B18400" s="4"/>
    </row>
    <row r="18401" ht="14.25" customHeight="1">
      <c r="A18401" s="4"/>
      <c r="B18401" s="4"/>
    </row>
    <row r="18402" ht="14.25" customHeight="1">
      <c r="A18402" s="4"/>
      <c r="B18402" s="4"/>
    </row>
    <row r="18403" ht="14.25" customHeight="1">
      <c r="A18403" s="4"/>
      <c r="B18403" s="4"/>
    </row>
    <row r="18404" ht="14.25" customHeight="1">
      <c r="A18404" s="4"/>
      <c r="B18404" s="4"/>
    </row>
    <row r="18405" ht="14.25" customHeight="1">
      <c r="A18405" s="4"/>
      <c r="B18405" s="4"/>
    </row>
    <row r="18406" ht="14.25" customHeight="1">
      <c r="A18406" s="4"/>
      <c r="B18406" s="4"/>
    </row>
    <row r="18407" ht="14.25" customHeight="1">
      <c r="A18407" s="4"/>
      <c r="B18407" s="4"/>
    </row>
    <row r="18408" ht="14.25" customHeight="1">
      <c r="A18408" s="4"/>
      <c r="B18408" s="4"/>
    </row>
    <row r="18409" ht="14.25" customHeight="1">
      <c r="A18409" s="4"/>
      <c r="B18409" s="4"/>
    </row>
    <row r="18410" ht="14.25" customHeight="1">
      <c r="A18410" s="4"/>
      <c r="B18410" s="4"/>
    </row>
    <row r="18411" ht="14.25" customHeight="1">
      <c r="A18411" s="4"/>
      <c r="B18411" s="4"/>
    </row>
    <row r="18412" ht="14.25" customHeight="1">
      <c r="A18412" s="4"/>
      <c r="B18412" s="4"/>
    </row>
    <row r="18413" ht="14.25" customHeight="1">
      <c r="A18413" s="4"/>
      <c r="B18413" s="4"/>
    </row>
    <row r="18414" ht="14.25" customHeight="1">
      <c r="A18414" s="4"/>
      <c r="B18414" s="4"/>
    </row>
    <row r="18415" ht="14.25" customHeight="1">
      <c r="A18415" s="4"/>
      <c r="B18415" s="4"/>
    </row>
    <row r="18416" ht="14.25" customHeight="1">
      <c r="A18416" s="4"/>
      <c r="B18416" s="4"/>
    </row>
    <row r="18417" ht="14.25" customHeight="1">
      <c r="A18417" s="4"/>
      <c r="B18417" s="4"/>
    </row>
    <row r="18418" ht="14.25" customHeight="1">
      <c r="A18418" s="4"/>
      <c r="B18418" s="4"/>
    </row>
    <row r="18419" ht="14.25" customHeight="1">
      <c r="A18419" s="4"/>
      <c r="B18419" s="4"/>
    </row>
    <row r="18420" ht="14.25" customHeight="1">
      <c r="A18420" s="4"/>
      <c r="B18420" s="4"/>
    </row>
    <row r="18421" ht="14.25" customHeight="1">
      <c r="A18421" s="4"/>
      <c r="B18421" s="4"/>
    </row>
    <row r="18422" ht="14.25" customHeight="1">
      <c r="A18422" s="4"/>
      <c r="B18422" s="4"/>
    </row>
    <row r="18423" ht="14.25" customHeight="1">
      <c r="A18423" s="4"/>
      <c r="B18423" s="4"/>
    </row>
    <row r="18424" ht="14.25" customHeight="1">
      <c r="A18424" s="4"/>
      <c r="B18424" s="4"/>
    </row>
    <row r="18425" ht="14.25" customHeight="1">
      <c r="A18425" s="4"/>
      <c r="B18425" s="4"/>
    </row>
    <row r="18426" ht="14.25" customHeight="1">
      <c r="A18426" s="4"/>
      <c r="B18426" s="4"/>
    </row>
    <row r="18427" ht="14.25" customHeight="1">
      <c r="A18427" s="4"/>
      <c r="B18427" s="4"/>
    </row>
    <row r="18428" ht="14.25" customHeight="1">
      <c r="A18428" s="4"/>
      <c r="B18428" s="4"/>
    </row>
    <row r="18429" ht="14.25" customHeight="1">
      <c r="A18429" s="4"/>
      <c r="B18429" s="4"/>
    </row>
    <row r="18430" ht="14.25" customHeight="1">
      <c r="A18430" s="4"/>
      <c r="B18430" s="4"/>
    </row>
    <row r="18431" ht="14.25" customHeight="1">
      <c r="A18431" s="4"/>
      <c r="B18431" s="4"/>
    </row>
    <row r="18432" ht="14.25" customHeight="1">
      <c r="A18432" s="4"/>
      <c r="B18432" s="4"/>
    </row>
    <row r="18433" ht="14.25" customHeight="1">
      <c r="A18433" s="4"/>
      <c r="B18433" s="4"/>
    </row>
    <row r="18434" ht="14.25" customHeight="1">
      <c r="A18434" s="4"/>
      <c r="B18434" s="4"/>
    </row>
    <row r="18435" ht="14.25" customHeight="1">
      <c r="A18435" s="4"/>
      <c r="B18435" s="4"/>
    </row>
    <row r="18436" ht="14.25" customHeight="1">
      <c r="A18436" s="4"/>
      <c r="B18436" s="4"/>
    </row>
    <row r="18437" ht="14.25" customHeight="1">
      <c r="A18437" s="4"/>
      <c r="B18437" s="4"/>
    </row>
    <row r="18438" ht="14.25" customHeight="1">
      <c r="A18438" s="4"/>
      <c r="B18438" s="4"/>
    </row>
    <row r="18439" ht="14.25" customHeight="1">
      <c r="A18439" s="4"/>
      <c r="B18439" s="4"/>
    </row>
    <row r="18440" ht="14.25" customHeight="1">
      <c r="A18440" s="4"/>
      <c r="B18440" s="4"/>
    </row>
    <row r="18441" ht="14.25" customHeight="1">
      <c r="A18441" s="4"/>
      <c r="B18441" s="4"/>
    </row>
    <row r="18442" ht="14.25" customHeight="1">
      <c r="A18442" s="4"/>
      <c r="B18442" s="4"/>
    </row>
    <row r="18443" ht="14.25" customHeight="1">
      <c r="A18443" s="4"/>
      <c r="B18443" s="4"/>
    </row>
    <row r="18444" ht="14.25" customHeight="1">
      <c r="A18444" s="4"/>
      <c r="B18444" s="4"/>
    </row>
    <row r="18445" ht="14.25" customHeight="1">
      <c r="A18445" s="4"/>
      <c r="B18445" s="4"/>
    </row>
    <row r="18446" ht="14.25" customHeight="1">
      <c r="A18446" s="4"/>
      <c r="B18446" s="4"/>
    </row>
    <row r="18447" ht="14.25" customHeight="1">
      <c r="A18447" s="4"/>
      <c r="B18447" s="4"/>
    </row>
    <row r="18448" ht="14.25" customHeight="1">
      <c r="A18448" s="4"/>
      <c r="B18448" s="4"/>
    </row>
    <row r="18449" ht="14.25" customHeight="1">
      <c r="A18449" s="4"/>
      <c r="B18449" s="4"/>
    </row>
    <row r="18450" ht="14.25" customHeight="1">
      <c r="A18450" s="4"/>
      <c r="B18450" s="4"/>
    </row>
    <row r="18451" ht="14.25" customHeight="1">
      <c r="A18451" s="4"/>
      <c r="B18451" s="4"/>
    </row>
    <row r="18452" ht="14.25" customHeight="1">
      <c r="A18452" s="4"/>
      <c r="B18452" s="4"/>
    </row>
    <row r="18453" ht="14.25" customHeight="1">
      <c r="A18453" s="4"/>
      <c r="B18453" s="4"/>
    </row>
    <row r="18454" ht="14.25" customHeight="1">
      <c r="A18454" s="4"/>
      <c r="B18454" s="4"/>
    </row>
    <row r="18455" ht="14.25" customHeight="1">
      <c r="A18455" s="4"/>
      <c r="B18455" s="4"/>
    </row>
    <row r="18456" ht="14.25" customHeight="1">
      <c r="A18456" s="4"/>
      <c r="B18456" s="4"/>
    </row>
    <row r="18457" ht="14.25" customHeight="1">
      <c r="A18457" s="4"/>
      <c r="B18457" s="4"/>
    </row>
    <row r="18458" ht="14.25" customHeight="1">
      <c r="A18458" s="4"/>
      <c r="B18458" s="4"/>
    </row>
    <row r="18459" ht="14.25" customHeight="1">
      <c r="A18459" s="4"/>
      <c r="B18459" s="4"/>
    </row>
    <row r="18460" ht="14.25" customHeight="1">
      <c r="A18460" s="4"/>
      <c r="B18460" s="4"/>
    </row>
    <row r="18461" ht="14.25" customHeight="1">
      <c r="A18461" s="4"/>
      <c r="B18461" s="4"/>
    </row>
    <row r="18462" ht="14.25" customHeight="1">
      <c r="A18462" s="4"/>
      <c r="B18462" s="4"/>
    </row>
    <row r="18463" ht="14.25" customHeight="1">
      <c r="A18463" s="4"/>
      <c r="B18463" s="4"/>
    </row>
    <row r="18464" ht="14.25" customHeight="1">
      <c r="A18464" s="4"/>
      <c r="B18464" s="4"/>
    </row>
    <row r="18465" ht="14.25" customHeight="1">
      <c r="A18465" s="4"/>
      <c r="B18465" s="4"/>
    </row>
    <row r="18466" ht="14.25" customHeight="1">
      <c r="A18466" s="4"/>
      <c r="B18466" s="4"/>
    </row>
    <row r="18467" ht="14.25" customHeight="1">
      <c r="A18467" s="4"/>
      <c r="B18467" s="4"/>
    </row>
    <row r="18468" ht="14.25" customHeight="1">
      <c r="A18468" s="4"/>
      <c r="B18468" s="4"/>
    </row>
    <row r="18469" ht="14.25" customHeight="1">
      <c r="A18469" s="4"/>
      <c r="B18469" s="4"/>
    </row>
    <row r="18470" ht="14.25" customHeight="1">
      <c r="A18470" s="4"/>
      <c r="B18470" s="4"/>
    </row>
    <row r="18471" ht="14.25" customHeight="1">
      <c r="A18471" s="4"/>
      <c r="B18471" s="4"/>
    </row>
    <row r="18472" ht="14.25" customHeight="1">
      <c r="A18472" s="4"/>
      <c r="B18472" s="4"/>
    </row>
    <row r="18473" ht="14.25" customHeight="1">
      <c r="A18473" s="4"/>
      <c r="B18473" s="4"/>
    </row>
    <row r="18474" ht="14.25" customHeight="1">
      <c r="A18474" s="4"/>
      <c r="B18474" s="4"/>
    </row>
    <row r="18475" ht="14.25" customHeight="1">
      <c r="A18475" s="4"/>
      <c r="B18475" s="4"/>
    </row>
    <row r="18476" ht="14.25" customHeight="1">
      <c r="A18476" s="4"/>
      <c r="B18476" s="4"/>
    </row>
    <row r="18477" ht="14.25" customHeight="1">
      <c r="A18477" s="4"/>
      <c r="B18477" s="4"/>
    </row>
    <row r="18478" ht="14.25" customHeight="1">
      <c r="A18478" s="4"/>
      <c r="B18478" s="4"/>
    </row>
    <row r="18479" ht="14.25" customHeight="1">
      <c r="A18479" s="4"/>
      <c r="B18479" s="4"/>
    </row>
    <row r="18480" ht="14.25" customHeight="1">
      <c r="A18480" s="4"/>
      <c r="B18480" s="4"/>
    </row>
    <row r="18481" ht="14.25" customHeight="1">
      <c r="A18481" s="4"/>
      <c r="B18481" s="4"/>
    </row>
    <row r="18482" ht="14.25" customHeight="1">
      <c r="A18482" s="4"/>
      <c r="B18482" s="4"/>
    </row>
    <row r="18483" ht="14.25" customHeight="1">
      <c r="A18483" s="4"/>
      <c r="B18483" s="4"/>
    </row>
    <row r="18484" ht="14.25" customHeight="1">
      <c r="A18484" s="4"/>
      <c r="B18484" s="4"/>
    </row>
    <row r="18485" ht="14.25" customHeight="1">
      <c r="A18485" s="4"/>
      <c r="B18485" s="4"/>
    </row>
    <row r="18486" ht="14.25" customHeight="1">
      <c r="A18486" s="4"/>
      <c r="B18486" s="4"/>
    </row>
    <row r="18487" ht="14.25" customHeight="1">
      <c r="A18487" s="4"/>
      <c r="B18487" s="4"/>
    </row>
    <row r="18488" ht="14.25" customHeight="1">
      <c r="A18488" s="4"/>
      <c r="B18488" s="4"/>
    </row>
    <row r="18489" ht="14.25" customHeight="1">
      <c r="A18489" s="4"/>
      <c r="B18489" s="4"/>
    </row>
    <row r="18490" ht="14.25" customHeight="1">
      <c r="A18490" s="4"/>
      <c r="B18490" s="4"/>
    </row>
    <row r="18491" ht="14.25" customHeight="1">
      <c r="A18491" s="4"/>
      <c r="B18491" s="4"/>
    </row>
    <row r="18492" ht="14.25" customHeight="1">
      <c r="A18492" s="4"/>
      <c r="B18492" s="4"/>
    </row>
    <row r="18493" ht="14.25" customHeight="1">
      <c r="A18493" s="4"/>
      <c r="B18493" s="4"/>
    </row>
    <row r="18494" ht="14.25" customHeight="1">
      <c r="A18494" s="4"/>
      <c r="B18494" s="4"/>
    </row>
    <row r="18495" ht="14.25" customHeight="1">
      <c r="A18495" s="4"/>
      <c r="B18495" s="4"/>
    </row>
    <row r="18496" ht="14.25" customHeight="1">
      <c r="A18496" s="4"/>
      <c r="B18496" s="4"/>
    </row>
    <row r="18497" ht="14.25" customHeight="1">
      <c r="A18497" s="4"/>
      <c r="B18497" s="4"/>
    </row>
    <row r="18498" ht="14.25" customHeight="1">
      <c r="A18498" s="4"/>
      <c r="B18498" s="4"/>
    </row>
    <row r="18499" ht="14.25" customHeight="1">
      <c r="A18499" s="4"/>
      <c r="B18499" s="4"/>
    </row>
    <row r="18500" ht="14.25" customHeight="1">
      <c r="A18500" s="4"/>
      <c r="B18500" s="4"/>
    </row>
    <row r="18501" ht="14.25" customHeight="1">
      <c r="A18501" s="4"/>
      <c r="B18501" s="4"/>
    </row>
    <row r="18502" ht="14.25" customHeight="1">
      <c r="A18502" s="4"/>
      <c r="B18502" s="4"/>
    </row>
    <row r="18503" ht="14.25" customHeight="1">
      <c r="A18503" s="4"/>
      <c r="B18503" s="4"/>
    </row>
    <row r="18504" ht="14.25" customHeight="1">
      <c r="A18504" s="4"/>
      <c r="B18504" s="4"/>
    </row>
    <row r="18505" ht="14.25" customHeight="1">
      <c r="A18505" s="4"/>
      <c r="B18505" s="4"/>
    </row>
    <row r="18506" ht="14.25" customHeight="1">
      <c r="A18506" s="4"/>
      <c r="B18506" s="4"/>
    </row>
    <row r="18507" ht="14.25" customHeight="1">
      <c r="A18507" s="4"/>
      <c r="B18507" s="4"/>
    </row>
    <row r="18508" ht="14.25" customHeight="1">
      <c r="A18508" s="4"/>
      <c r="B18508" s="4"/>
    </row>
    <row r="18509" ht="14.25" customHeight="1">
      <c r="A18509" s="4"/>
      <c r="B18509" s="4"/>
    </row>
    <row r="18510" ht="14.25" customHeight="1">
      <c r="A18510" s="4"/>
      <c r="B18510" s="4"/>
    </row>
    <row r="18511" ht="14.25" customHeight="1">
      <c r="A18511" s="4"/>
      <c r="B18511" s="4"/>
    </row>
    <row r="18512" ht="14.25" customHeight="1">
      <c r="A18512" s="4"/>
      <c r="B18512" s="4"/>
    </row>
    <row r="18513" ht="14.25" customHeight="1">
      <c r="A18513" s="4"/>
      <c r="B18513" s="4"/>
    </row>
    <row r="18514" ht="14.25" customHeight="1">
      <c r="A18514" s="4"/>
      <c r="B18514" s="4"/>
    </row>
    <row r="18515" ht="14.25" customHeight="1">
      <c r="A18515" s="4"/>
      <c r="B18515" s="4"/>
    </row>
    <row r="18516" ht="14.25" customHeight="1">
      <c r="A18516" s="4"/>
      <c r="B18516" s="4"/>
    </row>
    <row r="18517" ht="14.25" customHeight="1">
      <c r="A18517" s="4"/>
      <c r="B18517" s="4"/>
    </row>
    <row r="18518" ht="14.25" customHeight="1">
      <c r="A18518" s="4"/>
      <c r="B18518" s="4"/>
    </row>
    <row r="18519" ht="14.25" customHeight="1">
      <c r="A18519" s="4"/>
      <c r="B18519" s="4"/>
    </row>
    <row r="18520" ht="14.25" customHeight="1">
      <c r="A18520" s="4"/>
      <c r="B18520" s="4"/>
    </row>
    <row r="18521" ht="14.25" customHeight="1">
      <c r="A18521" s="4"/>
      <c r="B18521" s="4"/>
    </row>
    <row r="18522" ht="14.25" customHeight="1">
      <c r="A18522" s="4"/>
      <c r="B18522" s="4"/>
    </row>
    <row r="18523" ht="14.25" customHeight="1">
      <c r="A18523" s="4"/>
      <c r="B18523" s="4"/>
    </row>
    <row r="18524" ht="14.25" customHeight="1">
      <c r="A18524" s="4"/>
      <c r="B18524" s="4"/>
    </row>
    <row r="18525" ht="14.25" customHeight="1">
      <c r="A18525" s="4"/>
      <c r="B18525" s="4"/>
    </row>
    <row r="18526" ht="14.25" customHeight="1">
      <c r="A18526" s="4"/>
      <c r="B18526" s="4"/>
    </row>
    <row r="18527" ht="14.25" customHeight="1">
      <c r="A18527" s="4"/>
      <c r="B18527" s="4"/>
    </row>
    <row r="18528" ht="14.25" customHeight="1">
      <c r="A18528" s="4"/>
      <c r="B18528" s="4"/>
    </row>
    <row r="18529" ht="14.25" customHeight="1">
      <c r="A18529" s="4"/>
      <c r="B18529" s="4"/>
    </row>
    <row r="18530" ht="14.25" customHeight="1">
      <c r="A18530" s="4"/>
      <c r="B18530" s="4"/>
    </row>
    <row r="18531" ht="14.25" customHeight="1">
      <c r="A18531" s="4"/>
      <c r="B18531" s="4"/>
    </row>
    <row r="18532" ht="14.25" customHeight="1">
      <c r="A18532" s="4"/>
      <c r="B18532" s="4"/>
    </row>
    <row r="18533" ht="14.25" customHeight="1">
      <c r="A18533" s="4"/>
      <c r="B18533" s="4"/>
    </row>
    <row r="18534" ht="14.25" customHeight="1">
      <c r="A18534" s="4"/>
      <c r="B18534" s="4"/>
    </row>
    <row r="18535" ht="14.25" customHeight="1">
      <c r="A18535" s="4"/>
      <c r="B18535" s="4"/>
    </row>
    <row r="18536" ht="14.25" customHeight="1">
      <c r="A18536" s="4"/>
      <c r="B18536" s="4"/>
    </row>
    <row r="18537" ht="14.25" customHeight="1">
      <c r="A18537" s="4"/>
      <c r="B18537" s="4"/>
    </row>
    <row r="18538" ht="14.25" customHeight="1">
      <c r="A18538" s="4"/>
      <c r="B18538" s="4"/>
    </row>
    <row r="18539" ht="14.25" customHeight="1">
      <c r="A18539" s="4"/>
      <c r="B18539" s="4"/>
    </row>
    <row r="18540" ht="14.25" customHeight="1">
      <c r="A18540" s="4"/>
      <c r="B18540" s="4"/>
    </row>
    <row r="18541" ht="14.25" customHeight="1">
      <c r="A18541" s="4"/>
      <c r="B18541" s="4"/>
    </row>
    <row r="18542" ht="14.25" customHeight="1">
      <c r="A18542" s="4"/>
      <c r="B18542" s="4"/>
    </row>
    <row r="18543" ht="14.25" customHeight="1">
      <c r="A18543" s="4"/>
      <c r="B18543" s="4"/>
    </row>
    <row r="18544" ht="14.25" customHeight="1">
      <c r="A18544" s="4"/>
      <c r="B18544" s="4"/>
    </row>
    <row r="18545" ht="14.25" customHeight="1">
      <c r="A18545" s="4"/>
      <c r="B18545" s="4"/>
    </row>
    <row r="18546" ht="14.25" customHeight="1">
      <c r="A18546" s="4"/>
      <c r="B18546" s="4"/>
    </row>
    <row r="18547" ht="14.25" customHeight="1">
      <c r="A18547" s="4"/>
      <c r="B18547" s="4"/>
    </row>
    <row r="18548" ht="14.25" customHeight="1">
      <c r="A18548" s="4"/>
      <c r="B18548" s="4"/>
    </row>
    <row r="18549" ht="14.25" customHeight="1">
      <c r="A18549" s="4"/>
      <c r="B18549" s="4"/>
    </row>
    <row r="18550" ht="14.25" customHeight="1">
      <c r="A18550" s="4"/>
      <c r="B18550" s="4"/>
    </row>
    <row r="18551" ht="14.25" customHeight="1">
      <c r="A18551" s="4"/>
      <c r="B18551" s="4"/>
    </row>
    <row r="18552" ht="14.25" customHeight="1">
      <c r="A18552" s="4"/>
      <c r="B18552" s="4"/>
    </row>
    <row r="18553" ht="14.25" customHeight="1">
      <c r="A18553" s="4"/>
      <c r="B18553" s="4"/>
    </row>
    <row r="18554" ht="14.25" customHeight="1">
      <c r="A18554" s="4"/>
      <c r="B18554" s="4"/>
    </row>
    <row r="18555" ht="14.25" customHeight="1">
      <c r="A18555" s="4"/>
      <c r="B18555" s="4"/>
    </row>
    <row r="18556" ht="14.25" customHeight="1">
      <c r="A18556" s="4"/>
      <c r="B18556" s="4"/>
    </row>
    <row r="18557" ht="14.25" customHeight="1">
      <c r="A18557" s="4"/>
      <c r="B18557" s="4"/>
    </row>
    <row r="18558" ht="14.25" customHeight="1">
      <c r="A18558" s="4"/>
      <c r="B18558" s="4"/>
    </row>
    <row r="18559" ht="14.25" customHeight="1">
      <c r="A18559" s="4"/>
      <c r="B18559" s="4"/>
    </row>
    <row r="18560" ht="14.25" customHeight="1">
      <c r="A18560" s="4"/>
      <c r="B18560" s="4"/>
    </row>
    <row r="18561" ht="14.25" customHeight="1">
      <c r="A18561" s="4"/>
      <c r="B18561" s="4"/>
    </row>
    <row r="18562" ht="14.25" customHeight="1">
      <c r="A18562" s="4"/>
      <c r="B18562" s="4"/>
    </row>
    <row r="18563" ht="14.25" customHeight="1">
      <c r="A18563" s="4"/>
      <c r="B18563" s="4"/>
    </row>
    <row r="18564" ht="14.25" customHeight="1">
      <c r="A18564" s="4"/>
      <c r="B18564" s="4"/>
    </row>
    <row r="18565" ht="14.25" customHeight="1">
      <c r="A18565" s="4"/>
      <c r="B18565" s="4"/>
    </row>
    <row r="18566" ht="14.25" customHeight="1">
      <c r="A18566" s="4"/>
      <c r="B18566" s="4"/>
    </row>
    <row r="18567" ht="14.25" customHeight="1">
      <c r="A18567" s="4"/>
      <c r="B18567" s="4"/>
    </row>
    <row r="18568" ht="14.25" customHeight="1">
      <c r="A18568" s="4"/>
      <c r="B18568" s="4"/>
    </row>
    <row r="18569" ht="14.25" customHeight="1">
      <c r="A18569" s="4"/>
      <c r="B18569" s="4"/>
    </row>
    <row r="18570" ht="14.25" customHeight="1">
      <c r="A18570" s="4"/>
      <c r="B18570" s="4"/>
    </row>
    <row r="18571" ht="14.25" customHeight="1">
      <c r="A18571" s="4"/>
      <c r="B18571" s="4"/>
    </row>
    <row r="18572" ht="14.25" customHeight="1">
      <c r="A18572" s="4"/>
      <c r="B18572" s="4"/>
    </row>
    <row r="18573" ht="14.25" customHeight="1">
      <c r="A18573" s="4"/>
      <c r="B18573" s="4"/>
    </row>
    <row r="18574" ht="14.25" customHeight="1">
      <c r="A18574" s="4"/>
      <c r="B18574" s="4"/>
    </row>
    <row r="18575" ht="14.25" customHeight="1">
      <c r="A18575" s="4"/>
      <c r="B18575" s="4"/>
    </row>
    <row r="18576" ht="14.25" customHeight="1">
      <c r="A18576" s="4"/>
      <c r="B18576" s="4"/>
    </row>
    <row r="18577" ht="14.25" customHeight="1">
      <c r="A18577" s="4"/>
      <c r="B18577" s="4"/>
    </row>
    <row r="18578" ht="14.25" customHeight="1">
      <c r="A18578" s="4"/>
      <c r="B18578" s="4"/>
    </row>
    <row r="18579" ht="14.25" customHeight="1">
      <c r="A18579" s="4"/>
      <c r="B18579" s="4"/>
    </row>
    <row r="18580" ht="14.25" customHeight="1">
      <c r="A18580" s="4"/>
      <c r="B18580" s="4"/>
    </row>
    <row r="18581" ht="14.25" customHeight="1">
      <c r="A18581" s="4"/>
      <c r="B18581" s="4"/>
    </row>
    <row r="18582" ht="14.25" customHeight="1">
      <c r="A18582" s="4"/>
      <c r="B18582" s="4"/>
    </row>
    <row r="18583" ht="14.25" customHeight="1">
      <c r="A18583" s="4"/>
      <c r="B18583" s="4"/>
    </row>
    <row r="18584" ht="14.25" customHeight="1">
      <c r="A18584" s="4"/>
      <c r="B18584" s="4"/>
    </row>
    <row r="18585" ht="14.25" customHeight="1">
      <c r="A18585" s="4"/>
      <c r="B18585" s="4"/>
    </row>
    <row r="18586" ht="14.25" customHeight="1">
      <c r="A18586" s="4"/>
      <c r="B18586" s="4"/>
    </row>
    <row r="18587" ht="14.25" customHeight="1">
      <c r="A18587" s="4"/>
      <c r="B18587" s="4"/>
    </row>
    <row r="18588" ht="14.25" customHeight="1">
      <c r="A18588" s="4"/>
      <c r="B18588" s="4"/>
    </row>
    <row r="18589" ht="14.25" customHeight="1">
      <c r="A18589" s="4"/>
      <c r="B18589" s="4"/>
    </row>
    <row r="18590" ht="14.25" customHeight="1">
      <c r="A18590" s="4"/>
      <c r="B18590" s="4"/>
    </row>
    <row r="18591" ht="14.25" customHeight="1">
      <c r="A18591" s="4"/>
      <c r="B18591" s="4"/>
    </row>
    <row r="18592" ht="14.25" customHeight="1">
      <c r="A18592" s="4"/>
      <c r="B18592" s="4"/>
    </row>
    <row r="18593" ht="14.25" customHeight="1">
      <c r="A18593" s="4"/>
      <c r="B18593" s="4"/>
    </row>
    <row r="18594" ht="14.25" customHeight="1">
      <c r="A18594" s="4"/>
      <c r="B18594" s="4"/>
    </row>
    <row r="18595" ht="14.25" customHeight="1">
      <c r="A18595" s="4"/>
      <c r="B18595" s="4"/>
    </row>
    <row r="18596" ht="14.25" customHeight="1">
      <c r="A18596" s="4"/>
      <c r="B18596" s="4"/>
    </row>
    <row r="18597" ht="14.25" customHeight="1">
      <c r="A18597" s="4"/>
      <c r="B18597" s="4"/>
    </row>
    <row r="18598" ht="14.25" customHeight="1">
      <c r="A18598" s="4"/>
      <c r="B18598" s="4"/>
    </row>
    <row r="18599" ht="14.25" customHeight="1">
      <c r="A18599" s="4"/>
      <c r="B18599" s="4"/>
    </row>
    <row r="18600" ht="14.25" customHeight="1">
      <c r="A18600" s="4"/>
      <c r="B18600" s="4"/>
    </row>
    <row r="18601" ht="14.25" customHeight="1">
      <c r="A18601" s="4"/>
      <c r="B18601" s="4"/>
    </row>
    <row r="18602" ht="14.25" customHeight="1">
      <c r="A18602" s="4"/>
      <c r="B18602" s="4"/>
    </row>
    <row r="18603" ht="14.25" customHeight="1">
      <c r="A18603" s="4"/>
      <c r="B18603" s="4"/>
    </row>
    <row r="18604" ht="14.25" customHeight="1">
      <c r="A18604" s="4"/>
      <c r="B18604" s="4"/>
    </row>
    <row r="18605" ht="14.25" customHeight="1">
      <c r="A18605" s="4"/>
      <c r="B18605" s="4"/>
    </row>
    <row r="18606" ht="14.25" customHeight="1">
      <c r="A18606" s="4"/>
      <c r="B18606" s="4"/>
    </row>
    <row r="18607" ht="14.25" customHeight="1">
      <c r="A18607" s="4"/>
      <c r="B18607" s="4"/>
    </row>
    <row r="18608" ht="14.25" customHeight="1">
      <c r="A18608" s="4"/>
      <c r="B18608" s="4"/>
    </row>
    <row r="18609" ht="14.25" customHeight="1">
      <c r="A18609" s="4"/>
      <c r="B18609" s="4"/>
    </row>
    <row r="18610" ht="14.25" customHeight="1">
      <c r="A18610" s="4"/>
      <c r="B18610" s="4"/>
    </row>
    <row r="18611" ht="14.25" customHeight="1">
      <c r="A18611" s="4"/>
      <c r="B18611" s="4"/>
    </row>
    <row r="18612" ht="14.25" customHeight="1">
      <c r="A18612" s="4"/>
      <c r="B18612" s="4"/>
    </row>
    <row r="18613" ht="14.25" customHeight="1">
      <c r="A18613" s="4"/>
      <c r="B18613" s="4"/>
    </row>
    <row r="18614" ht="14.25" customHeight="1">
      <c r="A18614" s="4"/>
      <c r="B18614" s="4"/>
    </row>
    <row r="18615" ht="14.25" customHeight="1">
      <c r="A18615" s="4"/>
      <c r="B18615" s="4"/>
    </row>
    <row r="18616" ht="14.25" customHeight="1">
      <c r="A18616" s="4"/>
      <c r="B18616" s="4"/>
    </row>
    <row r="18617" ht="14.25" customHeight="1">
      <c r="A18617" s="4"/>
      <c r="B18617" s="4"/>
    </row>
    <row r="18618" ht="14.25" customHeight="1">
      <c r="A18618" s="4"/>
      <c r="B18618" s="4"/>
    </row>
    <row r="18619" ht="14.25" customHeight="1">
      <c r="A18619" s="4"/>
      <c r="B18619" s="4"/>
    </row>
    <row r="18620" ht="14.25" customHeight="1">
      <c r="A18620" s="4"/>
      <c r="B18620" s="4"/>
    </row>
    <row r="18621" ht="14.25" customHeight="1">
      <c r="A18621" s="4"/>
      <c r="B18621" s="4"/>
    </row>
    <row r="18622" ht="14.25" customHeight="1">
      <c r="A18622" s="4"/>
      <c r="B18622" s="4"/>
    </row>
    <row r="18623" ht="14.25" customHeight="1">
      <c r="A18623" s="4"/>
      <c r="B18623" s="4"/>
    </row>
    <row r="18624" ht="14.25" customHeight="1">
      <c r="A18624" s="4"/>
      <c r="B18624" s="4"/>
    </row>
    <row r="18625" ht="14.25" customHeight="1">
      <c r="A18625" s="4"/>
      <c r="B18625" s="4"/>
    </row>
    <row r="18626" ht="14.25" customHeight="1">
      <c r="A18626" s="4"/>
      <c r="B18626" s="4"/>
    </row>
    <row r="18627" ht="14.25" customHeight="1">
      <c r="A18627" s="4"/>
      <c r="B18627" s="4"/>
    </row>
    <row r="18628" ht="14.25" customHeight="1">
      <c r="A18628" s="4"/>
      <c r="B18628" s="4"/>
    </row>
    <row r="18629" ht="14.25" customHeight="1">
      <c r="A18629" s="4"/>
      <c r="B18629" s="4"/>
    </row>
    <row r="18630" ht="14.25" customHeight="1">
      <c r="A18630" s="4"/>
      <c r="B18630" s="4"/>
    </row>
    <row r="18631" ht="14.25" customHeight="1">
      <c r="A18631" s="4"/>
      <c r="B18631" s="4"/>
    </row>
    <row r="18632" ht="14.25" customHeight="1">
      <c r="A18632" s="4"/>
      <c r="B18632" s="4"/>
    </row>
    <row r="18633" ht="14.25" customHeight="1">
      <c r="A18633" s="4"/>
      <c r="B18633" s="4"/>
    </row>
    <row r="18634" ht="14.25" customHeight="1">
      <c r="A18634" s="4"/>
      <c r="B18634" s="4"/>
    </row>
    <row r="18635" ht="14.25" customHeight="1">
      <c r="A18635" s="4"/>
      <c r="B18635" s="4"/>
    </row>
    <row r="18636" ht="14.25" customHeight="1">
      <c r="A18636" s="4"/>
      <c r="B18636" s="4"/>
    </row>
    <row r="18637" ht="14.25" customHeight="1">
      <c r="A18637" s="4"/>
      <c r="B18637" s="4"/>
    </row>
    <row r="18638" ht="14.25" customHeight="1">
      <c r="A18638" s="4"/>
      <c r="B18638" s="4"/>
    </row>
    <row r="18639" ht="14.25" customHeight="1">
      <c r="A18639" s="4"/>
      <c r="B18639" s="4"/>
    </row>
    <row r="18640" ht="14.25" customHeight="1">
      <c r="A18640" s="4"/>
      <c r="B18640" s="4"/>
    </row>
    <row r="18641" ht="14.25" customHeight="1">
      <c r="A18641" s="4"/>
      <c r="B18641" s="4"/>
    </row>
    <row r="18642" ht="14.25" customHeight="1">
      <c r="A18642" s="4"/>
      <c r="B18642" s="4"/>
    </row>
    <row r="18643" ht="14.25" customHeight="1">
      <c r="A18643" s="4"/>
      <c r="B18643" s="4"/>
    </row>
    <row r="18644" ht="14.25" customHeight="1">
      <c r="A18644" s="4"/>
      <c r="B18644" s="4"/>
    </row>
    <row r="18645" ht="14.25" customHeight="1">
      <c r="A18645" s="4"/>
      <c r="B18645" s="4"/>
    </row>
    <row r="18646" ht="14.25" customHeight="1">
      <c r="A18646" s="4"/>
      <c r="B18646" s="4"/>
    </row>
    <row r="18647" ht="14.25" customHeight="1">
      <c r="A18647" s="4"/>
      <c r="B18647" s="4"/>
    </row>
    <row r="18648" ht="14.25" customHeight="1">
      <c r="A18648" s="4"/>
      <c r="B18648" s="4"/>
    </row>
    <row r="18649" ht="14.25" customHeight="1">
      <c r="A18649" s="4"/>
      <c r="B18649" s="4"/>
    </row>
    <row r="18650" ht="14.25" customHeight="1">
      <c r="A18650" s="4"/>
      <c r="B18650" s="4"/>
    </row>
    <row r="18651" ht="14.25" customHeight="1">
      <c r="A18651" s="4"/>
      <c r="B18651" s="4"/>
    </row>
    <row r="18652" ht="14.25" customHeight="1">
      <c r="A18652" s="4"/>
      <c r="B18652" s="4"/>
    </row>
    <row r="18653" ht="14.25" customHeight="1">
      <c r="A18653" s="4"/>
      <c r="B18653" s="4"/>
    </row>
    <row r="18654" ht="14.25" customHeight="1">
      <c r="A18654" s="4"/>
      <c r="B18654" s="4"/>
    </row>
    <row r="18655" ht="14.25" customHeight="1">
      <c r="A18655" s="4"/>
      <c r="B18655" s="4"/>
    </row>
    <row r="18656" ht="14.25" customHeight="1">
      <c r="A18656" s="4"/>
      <c r="B18656" s="4"/>
    </row>
    <row r="18657" ht="14.25" customHeight="1">
      <c r="A18657" s="4"/>
      <c r="B18657" s="4"/>
    </row>
    <row r="18658" ht="14.25" customHeight="1">
      <c r="A18658" s="4"/>
      <c r="B18658" s="4"/>
    </row>
    <row r="18659" ht="14.25" customHeight="1">
      <c r="A18659" s="4"/>
      <c r="B18659" s="4"/>
    </row>
    <row r="18660" ht="14.25" customHeight="1">
      <c r="A18660" s="4"/>
      <c r="B18660" s="4"/>
    </row>
    <row r="18661" ht="14.25" customHeight="1">
      <c r="A18661" s="4"/>
      <c r="B18661" s="4"/>
    </row>
    <row r="18662" ht="14.25" customHeight="1">
      <c r="A18662" s="4"/>
      <c r="B18662" s="4"/>
    </row>
    <row r="18663" ht="14.25" customHeight="1">
      <c r="A18663" s="4"/>
      <c r="B18663" s="4"/>
    </row>
    <row r="18664" ht="14.25" customHeight="1">
      <c r="A18664" s="4"/>
      <c r="B18664" s="4"/>
    </row>
    <row r="18665" ht="14.25" customHeight="1">
      <c r="A18665" s="4"/>
      <c r="B18665" s="4"/>
    </row>
    <row r="18666" ht="14.25" customHeight="1">
      <c r="A18666" s="4"/>
      <c r="B18666" s="4"/>
    </row>
    <row r="18667" ht="14.25" customHeight="1">
      <c r="A18667" s="4"/>
      <c r="B18667" s="4"/>
    </row>
    <row r="18668" ht="14.25" customHeight="1">
      <c r="A18668" s="4"/>
      <c r="B18668" s="4"/>
    </row>
    <row r="18669" ht="14.25" customHeight="1">
      <c r="A18669" s="4"/>
      <c r="B18669" s="4"/>
    </row>
    <row r="18670" ht="14.25" customHeight="1">
      <c r="A18670" s="4"/>
      <c r="B18670" s="4"/>
    </row>
    <row r="18671" ht="14.25" customHeight="1">
      <c r="A18671" s="4"/>
      <c r="B18671" s="4"/>
    </row>
    <row r="18672" ht="14.25" customHeight="1">
      <c r="A18672" s="4"/>
      <c r="B18672" s="4"/>
    </row>
    <row r="18673" ht="14.25" customHeight="1">
      <c r="A18673" s="4"/>
      <c r="B18673" s="4"/>
    </row>
    <row r="18674" ht="14.25" customHeight="1">
      <c r="A18674" s="4"/>
      <c r="B18674" s="4"/>
    </row>
    <row r="18675" ht="14.25" customHeight="1">
      <c r="A18675" s="4"/>
      <c r="B18675" s="4"/>
    </row>
    <row r="18676" ht="14.25" customHeight="1">
      <c r="A18676" s="4"/>
      <c r="B18676" s="4"/>
    </row>
    <row r="18677" ht="14.25" customHeight="1">
      <c r="A18677" s="4"/>
      <c r="B18677" s="4"/>
    </row>
    <row r="18678" ht="14.25" customHeight="1">
      <c r="A18678" s="4"/>
      <c r="B18678" s="4"/>
    </row>
    <row r="18679" ht="14.25" customHeight="1">
      <c r="A18679" s="4"/>
      <c r="B18679" s="4"/>
    </row>
    <row r="18680" ht="14.25" customHeight="1">
      <c r="A18680" s="4"/>
      <c r="B18680" s="4"/>
    </row>
    <row r="18681" ht="14.25" customHeight="1">
      <c r="A18681" s="4"/>
      <c r="B18681" s="4"/>
    </row>
    <row r="18682" ht="14.25" customHeight="1">
      <c r="A18682" s="4"/>
      <c r="B18682" s="4"/>
    </row>
    <row r="18683" ht="14.25" customHeight="1">
      <c r="A18683" s="4"/>
      <c r="B18683" s="4"/>
    </row>
    <row r="18684" ht="14.25" customHeight="1">
      <c r="A18684" s="4"/>
      <c r="B18684" s="4"/>
    </row>
    <row r="18685" ht="14.25" customHeight="1">
      <c r="A18685" s="4"/>
      <c r="B18685" s="4"/>
    </row>
    <row r="18686" ht="14.25" customHeight="1">
      <c r="A18686" s="4"/>
      <c r="B18686" s="4"/>
    </row>
    <row r="18687" ht="14.25" customHeight="1">
      <c r="A18687" s="4"/>
      <c r="B18687" s="4"/>
    </row>
    <row r="18688" ht="14.25" customHeight="1">
      <c r="A18688" s="4"/>
      <c r="B18688" s="4"/>
    </row>
    <row r="18689" ht="14.25" customHeight="1">
      <c r="A18689" s="4"/>
      <c r="B18689" s="4"/>
    </row>
    <row r="18690" ht="14.25" customHeight="1">
      <c r="A18690" s="4"/>
      <c r="B18690" s="4"/>
    </row>
    <row r="18691" ht="14.25" customHeight="1">
      <c r="A18691" s="4"/>
      <c r="B18691" s="4"/>
    </row>
    <row r="18692" ht="14.25" customHeight="1">
      <c r="A18692" s="4"/>
      <c r="B18692" s="4"/>
    </row>
    <row r="18693" ht="14.25" customHeight="1">
      <c r="A18693" s="4"/>
      <c r="B18693" s="4"/>
    </row>
    <row r="18694" ht="14.25" customHeight="1">
      <c r="A18694" s="4"/>
      <c r="B18694" s="4"/>
    </row>
    <row r="18695" ht="14.25" customHeight="1">
      <c r="A18695" s="4"/>
      <c r="B18695" s="4"/>
    </row>
    <row r="18696" ht="14.25" customHeight="1">
      <c r="A18696" s="4"/>
      <c r="B18696" s="4"/>
    </row>
    <row r="18697" ht="14.25" customHeight="1">
      <c r="A18697" s="4"/>
      <c r="B18697" s="4"/>
    </row>
    <row r="18698" ht="14.25" customHeight="1">
      <c r="A18698" s="4"/>
      <c r="B18698" s="4"/>
    </row>
    <row r="18699" ht="14.25" customHeight="1">
      <c r="A18699" s="4"/>
      <c r="B18699" s="4"/>
    </row>
    <row r="18700" ht="14.25" customHeight="1">
      <c r="A18700" s="4"/>
      <c r="B18700" s="4"/>
    </row>
    <row r="18701" ht="14.25" customHeight="1">
      <c r="A18701" s="4"/>
      <c r="B18701" s="4"/>
    </row>
    <row r="18702" ht="14.25" customHeight="1">
      <c r="A18702" s="4"/>
      <c r="B18702" s="4"/>
    </row>
    <row r="18703" ht="14.25" customHeight="1">
      <c r="A18703" s="4"/>
      <c r="B18703" s="4"/>
    </row>
    <row r="18704" ht="14.25" customHeight="1">
      <c r="A18704" s="4"/>
      <c r="B18704" s="4"/>
    </row>
    <row r="18705" ht="14.25" customHeight="1">
      <c r="A18705" s="4"/>
      <c r="B18705" s="4"/>
    </row>
    <row r="18706" ht="14.25" customHeight="1">
      <c r="A18706" s="4"/>
      <c r="B18706" s="4"/>
    </row>
    <row r="18707" ht="14.25" customHeight="1">
      <c r="A18707" s="4"/>
      <c r="B18707" s="4"/>
    </row>
    <row r="18708" ht="14.25" customHeight="1">
      <c r="A18708" s="4"/>
      <c r="B18708" s="4"/>
    </row>
    <row r="18709" ht="14.25" customHeight="1">
      <c r="A18709" s="4"/>
      <c r="B18709" s="4"/>
    </row>
    <row r="18710" ht="14.25" customHeight="1">
      <c r="A18710" s="4"/>
      <c r="B18710" s="4"/>
    </row>
    <row r="18711" ht="14.25" customHeight="1">
      <c r="A18711" s="4"/>
      <c r="B18711" s="4"/>
    </row>
    <row r="18712" ht="14.25" customHeight="1">
      <c r="A18712" s="4"/>
      <c r="B18712" s="4"/>
    </row>
    <row r="18713" ht="14.25" customHeight="1">
      <c r="A18713" s="4"/>
      <c r="B18713" s="4"/>
    </row>
    <row r="18714" ht="14.25" customHeight="1">
      <c r="A18714" s="4"/>
      <c r="B18714" s="4"/>
    </row>
    <row r="18715" ht="14.25" customHeight="1">
      <c r="A18715" s="4"/>
      <c r="B18715" s="4"/>
    </row>
    <row r="18716" ht="14.25" customHeight="1">
      <c r="A18716" s="4"/>
      <c r="B18716" s="4"/>
    </row>
    <row r="18717" ht="14.25" customHeight="1">
      <c r="A18717" s="4"/>
      <c r="B18717" s="4"/>
    </row>
    <row r="18718" ht="14.25" customHeight="1">
      <c r="A18718" s="4"/>
      <c r="B18718" s="4"/>
    </row>
    <row r="18719" ht="14.25" customHeight="1">
      <c r="A18719" s="4"/>
      <c r="B18719" s="4"/>
    </row>
    <row r="18720" ht="14.25" customHeight="1">
      <c r="A18720" s="4"/>
      <c r="B18720" s="4"/>
    </row>
    <row r="18721" ht="14.25" customHeight="1">
      <c r="A18721" s="4"/>
      <c r="B18721" s="4"/>
    </row>
    <row r="18722" ht="14.25" customHeight="1">
      <c r="A18722" s="4"/>
      <c r="B18722" s="4"/>
    </row>
    <row r="18723" ht="14.25" customHeight="1">
      <c r="A18723" s="4"/>
      <c r="B18723" s="4"/>
    </row>
    <row r="18724" ht="14.25" customHeight="1">
      <c r="A18724" s="4"/>
      <c r="B18724" s="4"/>
    </row>
    <row r="18725" ht="14.25" customHeight="1">
      <c r="A18725" s="4"/>
      <c r="B18725" s="4"/>
    </row>
    <row r="18726" ht="14.25" customHeight="1">
      <c r="A18726" s="4"/>
      <c r="B18726" s="4"/>
    </row>
    <row r="18727" ht="14.25" customHeight="1">
      <c r="A18727" s="4"/>
      <c r="B18727" s="4"/>
    </row>
    <row r="18728" ht="14.25" customHeight="1">
      <c r="A18728" s="4"/>
      <c r="B18728" s="4"/>
    </row>
    <row r="18729" ht="14.25" customHeight="1">
      <c r="A18729" s="4"/>
      <c r="B18729" s="4"/>
    </row>
    <row r="18730" ht="14.25" customHeight="1">
      <c r="A18730" s="4"/>
      <c r="B18730" s="4"/>
    </row>
    <row r="18731" ht="14.25" customHeight="1">
      <c r="A18731" s="4"/>
      <c r="B18731" s="4"/>
    </row>
    <row r="18732" ht="14.25" customHeight="1">
      <c r="A18732" s="4"/>
      <c r="B18732" s="4"/>
    </row>
    <row r="18733" ht="14.25" customHeight="1">
      <c r="A18733" s="4"/>
      <c r="B18733" s="4"/>
    </row>
    <row r="18734" ht="14.25" customHeight="1">
      <c r="A18734" s="4"/>
      <c r="B18734" s="4"/>
    </row>
    <row r="18735" ht="14.25" customHeight="1">
      <c r="A18735" s="4"/>
      <c r="B18735" s="4"/>
    </row>
    <row r="18736" ht="14.25" customHeight="1">
      <c r="A18736" s="4"/>
      <c r="B18736" s="4"/>
    </row>
    <row r="18737" ht="14.25" customHeight="1">
      <c r="A18737" s="4"/>
      <c r="B18737" s="4"/>
    </row>
    <row r="18738" ht="14.25" customHeight="1">
      <c r="A18738" s="4"/>
      <c r="B18738" s="4"/>
    </row>
    <row r="18739" ht="14.25" customHeight="1">
      <c r="A18739" s="4"/>
      <c r="B18739" s="4"/>
    </row>
    <row r="18740" ht="14.25" customHeight="1">
      <c r="A18740" s="4"/>
      <c r="B18740" s="4"/>
    </row>
    <row r="18741" ht="14.25" customHeight="1">
      <c r="A18741" s="4"/>
      <c r="B18741" s="4"/>
    </row>
    <row r="18742" ht="14.25" customHeight="1">
      <c r="A18742" s="4"/>
      <c r="B18742" s="4"/>
    </row>
    <row r="18743" ht="14.25" customHeight="1">
      <c r="A18743" s="4"/>
      <c r="B18743" s="4"/>
    </row>
    <row r="18744" ht="14.25" customHeight="1">
      <c r="A18744" s="4"/>
      <c r="B18744" s="4"/>
    </row>
    <row r="18745" ht="14.25" customHeight="1">
      <c r="A18745" s="4"/>
      <c r="B18745" s="4"/>
    </row>
    <row r="18746" ht="14.25" customHeight="1">
      <c r="A18746" s="4"/>
      <c r="B18746" s="4"/>
    </row>
    <row r="18747" ht="14.25" customHeight="1">
      <c r="A18747" s="4"/>
      <c r="B18747" s="4"/>
    </row>
    <row r="18748" ht="14.25" customHeight="1">
      <c r="A18748" s="4"/>
      <c r="B18748" s="4"/>
    </row>
    <row r="18749" ht="14.25" customHeight="1">
      <c r="A18749" s="4"/>
      <c r="B18749" s="4"/>
    </row>
    <row r="18750" ht="14.25" customHeight="1">
      <c r="A18750" s="4"/>
      <c r="B18750" s="4"/>
    </row>
    <row r="18751" ht="14.25" customHeight="1">
      <c r="A18751" s="4"/>
      <c r="B18751" s="4"/>
    </row>
    <row r="18752" ht="14.25" customHeight="1">
      <c r="A18752" s="4"/>
      <c r="B18752" s="4"/>
    </row>
    <row r="18753" ht="14.25" customHeight="1">
      <c r="A18753" s="4"/>
      <c r="B18753" s="4"/>
    </row>
    <row r="18754" ht="14.25" customHeight="1">
      <c r="A18754" s="4"/>
      <c r="B18754" s="4"/>
    </row>
    <row r="18755" ht="14.25" customHeight="1">
      <c r="A18755" s="4"/>
      <c r="B18755" s="4"/>
    </row>
    <row r="18756" ht="14.25" customHeight="1">
      <c r="A18756" s="4"/>
      <c r="B18756" s="4"/>
    </row>
    <row r="18757" ht="14.25" customHeight="1">
      <c r="A18757" s="4"/>
      <c r="B18757" s="4"/>
    </row>
    <row r="18758" ht="14.25" customHeight="1">
      <c r="A18758" s="4"/>
      <c r="B18758" s="4"/>
    </row>
    <row r="18759" ht="14.25" customHeight="1">
      <c r="A18759" s="4"/>
      <c r="B18759" s="4"/>
    </row>
    <row r="18760" ht="14.25" customHeight="1">
      <c r="A18760" s="4"/>
      <c r="B18760" s="4"/>
    </row>
    <row r="18761" ht="14.25" customHeight="1">
      <c r="A18761" s="4"/>
      <c r="B18761" s="4"/>
    </row>
    <row r="18762" ht="14.25" customHeight="1">
      <c r="A18762" s="4"/>
      <c r="B18762" s="4"/>
    </row>
    <row r="18763" ht="14.25" customHeight="1">
      <c r="A18763" s="4"/>
      <c r="B18763" s="4"/>
    </row>
    <row r="18764" ht="14.25" customHeight="1">
      <c r="A18764" s="4"/>
      <c r="B18764" s="4"/>
    </row>
    <row r="18765" ht="14.25" customHeight="1">
      <c r="A18765" s="4"/>
      <c r="B18765" s="4"/>
    </row>
    <row r="18766" ht="14.25" customHeight="1">
      <c r="A18766" s="4"/>
      <c r="B18766" s="4"/>
    </row>
    <row r="18767" ht="14.25" customHeight="1">
      <c r="A18767" s="4"/>
      <c r="B18767" s="4"/>
    </row>
    <row r="18768" ht="14.25" customHeight="1">
      <c r="A18768" s="4"/>
      <c r="B18768" s="4"/>
    </row>
    <row r="18769" ht="14.25" customHeight="1">
      <c r="A18769" s="4"/>
      <c r="B18769" s="4"/>
    </row>
    <row r="18770" ht="14.25" customHeight="1">
      <c r="A18770" s="4"/>
      <c r="B18770" s="4"/>
    </row>
    <row r="18771" ht="14.25" customHeight="1">
      <c r="A18771" s="4"/>
      <c r="B18771" s="4"/>
    </row>
    <row r="18772" ht="14.25" customHeight="1">
      <c r="A18772" s="4"/>
      <c r="B18772" s="4"/>
    </row>
    <row r="18773" ht="14.25" customHeight="1">
      <c r="A18773" s="4"/>
      <c r="B18773" s="4"/>
    </row>
    <row r="18774" ht="14.25" customHeight="1">
      <c r="A18774" s="4"/>
      <c r="B18774" s="4"/>
    </row>
    <row r="18775" ht="14.25" customHeight="1">
      <c r="A18775" s="4"/>
      <c r="B18775" s="4"/>
    </row>
    <row r="18776" ht="14.25" customHeight="1">
      <c r="A18776" s="4"/>
      <c r="B18776" s="4"/>
    </row>
    <row r="18777" ht="14.25" customHeight="1">
      <c r="A18777" s="4"/>
      <c r="B18777" s="4"/>
    </row>
    <row r="18778" ht="14.25" customHeight="1">
      <c r="A18778" s="4"/>
      <c r="B18778" s="4"/>
    </row>
    <row r="18779" ht="14.25" customHeight="1">
      <c r="A18779" s="4"/>
      <c r="B18779" s="4"/>
    </row>
    <row r="18780" ht="14.25" customHeight="1">
      <c r="A18780" s="4"/>
      <c r="B18780" s="4"/>
    </row>
    <row r="18781" ht="14.25" customHeight="1">
      <c r="A18781" s="4"/>
      <c r="B18781" s="4"/>
    </row>
    <row r="18782" ht="14.25" customHeight="1">
      <c r="A18782" s="4"/>
      <c r="B18782" s="4"/>
    </row>
    <row r="18783" ht="14.25" customHeight="1">
      <c r="A18783" s="4"/>
      <c r="B18783" s="4"/>
    </row>
    <row r="18784" ht="14.25" customHeight="1">
      <c r="A18784" s="4"/>
      <c r="B18784" s="4"/>
    </row>
    <row r="18785" ht="14.25" customHeight="1">
      <c r="A18785" s="4"/>
      <c r="B18785" s="4"/>
    </row>
    <row r="18786" ht="14.25" customHeight="1">
      <c r="A18786" s="4"/>
      <c r="B18786" s="4"/>
    </row>
    <row r="18787" ht="14.25" customHeight="1">
      <c r="A18787" s="4"/>
      <c r="B18787" s="4"/>
    </row>
    <row r="18788" ht="14.25" customHeight="1">
      <c r="A18788" s="4"/>
      <c r="B18788" s="4"/>
    </row>
    <row r="18789" ht="14.25" customHeight="1">
      <c r="A18789" s="4"/>
      <c r="B18789" s="4"/>
    </row>
    <row r="18790" ht="14.25" customHeight="1">
      <c r="A18790" s="4"/>
      <c r="B18790" s="4"/>
    </row>
    <row r="18791" ht="14.25" customHeight="1">
      <c r="A18791" s="4"/>
      <c r="B18791" s="4"/>
    </row>
    <row r="18792" ht="14.25" customHeight="1">
      <c r="A18792" s="4"/>
      <c r="B18792" s="4"/>
    </row>
    <row r="18793" ht="14.25" customHeight="1">
      <c r="A18793" s="4"/>
      <c r="B18793" s="4"/>
    </row>
    <row r="18794" ht="14.25" customHeight="1">
      <c r="A18794" s="4"/>
      <c r="B18794" s="4"/>
    </row>
    <row r="18795" ht="14.25" customHeight="1">
      <c r="A18795" s="4"/>
      <c r="B18795" s="4"/>
    </row>
    <row r="18796" ht="14.25" customHeight="1">
      <c r="A18796" s="4"/>
      <c r="B18796" s="4"/>
    </row>
    <row r="18797" ht="14.25" customHeight="1">
      <c r="A18797" s="4"/>
      <c r="B18797" s="4"/>
    </row>
    <row r="18798" ht="14.25" customHeight="1">
      <c r="A18798" s="4"/>
      <c r="B18798" s="4"/>
    </row>
    <row r="18799" ht="14.25" customHeight="1">
      <c r="A18799" s="4"/>
      <c r="B18799" s="4"/>
    </row>
    <row r="18800" ht="14.25" customHeight="1">
      <c r="A18800" s="4"/>
      <c r="B18800" s="4"/>
    </row>
    <row r="18801" ht="14.25" customHeight="1">
      <c r="A18801" s="4"/>
      <c r="B18801" s="4"/>
    </row>
    <row r="18802" ht="14.25" customHeight="1">
      <c r="A18802" s="4"/>
      <c r="B18802" s="4"/>
    </row>
    <row r="18803" ht="14.25" customHeight="1">
      <c r="A18803" s="4"/>
      <c r="B18803" s="4"/>
    </row>
    <row r="18804" ht="14.25" customHeight="1">
      <c r="A18804" s="4"/>
      <c r="B18804" s="4"/>
    </row>
    <row r="18805" ht="14.25" customHeight="1">
      <c r="A18805" s="4"/>
      <c r="B18805" s="4"/>
    </row>
    <row r="18806" ht="14.25" customHeight="1">
      <c r="A18806" s="4"/>
      <c r="B18806" s="4"/>
    </row>
    <row r="18807" ht="14.25" customHeight="1">
      <c r="A18807" s="4"/>
      <c r="B18807" s="4"/>
    </row>
    <row r="18808" ht="14.25" customHeight="1">
      <c r="A18808" s="4"/>
      <c r="B18808" s="4"/>
    </row>
    <row r="18809" ht="14.25" customHeight="1">
      <c r="A18809" s="4"/>
      <c r="B18809" s="4"/>
    </row>
    <row r="18810" ht="14.25" customHeight="1">
      <c r="A18810" s="4"/>
      <c r="B18810" s="4"/>
    </row>
    <row r="18811" ht="14.25" customHeight="1">
      <c r="A18811" s="4"/>
      <c r="B18811" s="4"/>
    </row>
    <row r="18812" ht="14.25" customHeight="1">
      <c r="A18812" s="4"/>
      <c r="B18812" s="4"/>
    </row>
    <row r="18813" ht="14.25" customHeight="1">
      <c r="A18813" s="4"/>
      <c r="B18813" s="4"/>
    </row>
    <row r="18814" ht="14.25" customHeight="1">
      <c r="A18814" s="4"/>
      <c r="B18814" s="4"/>
    </row>
    <row r="18815" ht="14.25" customHeight="1">
      <c r="A18815" s="4"/>
      <c r="B18815" s="4"/>
    </row>
    <row r="18816" ht="14.25" customHeight="1">
      <c r="A18816" s="4"/>
      <c r="B18816" s="4"/>
    </row>
    <row r="18817" ht="14.25" customHeight="1">
      <c r="A18817" s="4"/>
      <c r="B18817" s="4"/>
    </row>
    <row r="18818" ht="14.25" customHeight="1">
      <c r="A18818" s="4"/>
      <c r="B18818" s="4"/>
    </row>
    <row r="18819" ht="14.25" customHeight="1">
      <c r="A18819" s="4"/>
      <c r="B18819" s="4"/>
    </row>
    <row r="18820" ht="14.25" customHeight="1">
      <c r="A18820" s="4"/>
      <c r="B18820" s="4"/>
    </row>
    <row r="18821" ht="14.25" customHeight="1">
      <c r="A18821" s="4"/>
      <c r="B18821" s="4"/>
    </row>
    <row r="18822" ht="14.25" customHeight="1">
      <c r="A18822" s="4"/>
      <c r="B18822" s="4"/>
    </row>
    <row r="18823" ht="14.25" customHeight="1">
      <c r="A18823" s="4"/>
      <c r="B18823" s="4"/>
    </row>
    <row r="18824" ht="14.25" customHeight="1">
      <c r="A18824" s="4"/>
      <c r="B18824" s="4"/>
    </row>
    <row r="18825" ht="14.25" customHeight="1">
      <c r="A18825" s="4"/>
      <c r="B18825" s="4"/>
    </row>
    <row r="18826" ht="14.25" customHeight="1">
      <c r="A18826" s="4"/>
      <c r="B18826" s="4"/>
    </row>
    <row r="18827" ht="14.25" customHeight="1">
      <c r="A18827" s="4"/>
      <c r="B18827" s="4"/>
    </row>
    <row r="18828" ht="14.25" customHeight="1">
      <c r="A18828" s="4"/>
      <c r="B18828" s="4"/>
    </row>
    <row r="18829" ht="14.25" customHeight="1">
      <c r="A18829" s="4"/>
      <c r="B18829" s="4"/>
    </row>
    <row r="18830" ht="14.25" customHeight="1">
      <c r="A18830" s="4"/>
      <c r="B18830" s="4"/>
    </row>
    <row r="18831" ht="14.25" customHeight="1">
      <c r="A18831" s="4"/>
      <c r="B18831" s="4"/>
    </row>
    <row r="18832" ht="14.25" customHeight="1">
      <c r="A18832" s="4"/>
      <c r="B18832" s="4"/>
    </row>
    <row r="18833" ht="14.25" customHeight="1">
      <c r="A18833" s="4"/>
      <c r="B18833" s="4"/>
    </row>
    <row r="18834" ht="14.25" customHeight="1">
      <c r="A18834" s="4"/>
      <c r="B18834" s="4"/>
    </row>
    <row r="18835" ht="14.25" customHeight="1">
      <c r="A18835" s="4"/>
      <c r="B18835" s="4"/>
    </row>
    <row r="18836" ht="14.25" customHeight="1">
      <c r="A18836" s="4"/>
      <c r="B18836" s="4"/>
    </row>
    <row r="18837" ht="14.25" customHeight="1">
      <c r="A18837" s="4"/>
      <c r="B18837" s="4"/>
    </row>
    <row r="18838" ht="14.25" customHeight="1">
      <c r="A18838" s="4"/>
      <c r="B18838" s="4"/>
    </row>
    <row r="18839" ht="14.25" customHeight="1">
      <c r="A18839" s="4"/>
      <c r="B18839" s="4"/>
    </row>
    <row r="18840" ht="14.25" customHeight="1">
      <c r="A18840" s="4"/>
      <c r="B18840" s="4"/>
    </row>
    <row r="18841" ht="14.25" customHeight="1">
      <c r="A18841" s="4"/>
      <c r="B18841" s="4"/>
    </row>
    <row r="18842" ht="14.25" customHeight="1">
      <c r="A18842" s="4"/>
      <c r="B18842" s="4"/>
    </row>
    <row r="18843" ht="14.25" customHeight="1">
      <c r="A18843" s="4"/>
      <c r="B18843" s="4"/>
    </row>
    <row r="18844" ht="14.25" customHeight="1">
      <c r="A18844" s="4"/>
      <c r="B18844" s="4"/>
    </row>
    <row r="18845" ht="14.25" customHeight="1">
      <c r="A18845" s="4"/>
      <c r="B18845" s="4"/>
    </row>
    <row r="18846" ht="14.25" customHeight="1">
      <c r="A18846" s="4"/>
      <c r="B18846" s="4"/>
    </row>
    <row r="18847" ht="14.25" customHeight="1">
      <c r="A18847" s="4"/>
      <c r="B18847" s="4"/>
    </row>
    <row r="18848" ht="14.25" customHeight="1">
      <c r="A18848" s="4"/>
      <c r="B18848" s="4"/>
    </row>
    <row r="18849" ht="14.25" customHeight="1">
      <c r="A18849" s="4"/>
      <c r="B18849" s="4"/>
    </row>
    <row r="18850" ht="14.25" customHeight="1">
      <c r="A18850" s="4"/>
      <c r="B18850" s="4"/>
    </row>
    <row r="18851" ht="14.25" customHeight="1">
      <c r="A18851" s="4"/>
      <c r="B18851" s="4"/>
    </row>
    <row r="18852" ht="14.25" customHeight="1">
      <c r="A18852" s="4"/>
      <c r="B18852" s="4"/>
    </row>
    <row r="18853" ht="14.25" customHeight="1">
      <c r="A18853" s="4"/>
      <c r="B18853" s="4"/>
    </row>
    <row r="18854" ht="14.25" customHeight="1">
      <c r="A18854" s="4"/>
      <c r="B18854" s="4"/>
    </row>
    <row r="18855" ht="14.25" customHeight="1">
      <c r="A18855" s="4"/>
      <c r="B18855" s="4"/>
    </row>
    <row r="18856" ht="14.25" customHeight="1">
      <c r="A18856" s="4"/>
      <c r="B18856" s="4"/>
    </row>
    <row r="18857" ht="14.25" customHeight="1">
      <c r="A18857" s="4"/>
      <c r="B18857" s="4"/>
    </row>
    <row r="18858" ht="14.25" customHeight="1">
      <c r="A18858" s="4"/>
      <c r="B18858" s="4"/>
    </row>
    <row r="18859" ht="14.25" customHeight="1">
      <c r="A18859" s="4"/>
      <c r="B18859" s="4"/>
    </row>
    <row r="18860" ht="14.25" customHeight="1">
      <c r="A18860" s="4"/>
      <c r="B18860" s="4"/>
    </row>
    <row r="18861" ht="14.25" customHeight="1">
      <c r="A18861" s="4"/>
      <c r="B18861" s="4"/>
    </row>
    <row r="18862" ht="14.25" customHeight="1">
      <c r="A18862" s="4"/>
      <c r="B18862" s="4"/>
    </row>
    <row r="18863" ht="14.25" customHeight="1">
      <c r="A18863" s="4"/>
      <c r="B18863" s="4"/>
    </row>
    <row r="18864" ht="14.25" customHeight="1">
      <c r="A18864" s="4"/>
      <c r="B18864" s="4"/>
    </row>
    <row r="18865" ht="14.25" customHeight="1">
      <c r="A18865" s="4"/>
      <c r="B18865" s="4"/>
    </row>
    <row r="18866" ht="14.25" customHeight="1">
      <c r="A18866" s="4"/>
      <c r="B18866" s="4"/>
    </row>
    <row r="18867" ht="14.25" customHeight="1">
      <c r="A18867" s="4"/>
      <c r="B18867" s="4"/>
    </row>
    <row r="18868" ht="14.25" customHeight="1">
      <c r="A18868" s="4"/>
      <c r="B18868" s="4"/>
    </row>
    <row r="18869" ht="14.25" customHeight="1">
      <c r="A18869" s="4"/>
      <c r="B18869" s="4"/>
    </row>
    <row r="18870" ht="14.25" customHeight="1">
      <c r="A18870" s="4"/>
      <c r="B18870" s="4"/>
    </row>
    <row r="18871" ht="14.25" customHeight="1">
      <c r="A18871" s="4"/>
      <c r="B18871" s="4"/>
    </row>
    <row r="18872" ht="14.25" customHeight="1">
      <c r="A18872" s="4"/>
      <c r="B18872" s="4"/>
    </row>
    <row r="18873" ht="14.25" customHeight="1">
      <c r="A18873" s="4"/>
      <c r="B18873" s="4"/>
    </row>
    <row r="18874" ht="14.25" customHeight="1">
      <c r="A18874" s="4"/>
      <c r="B18874" s="4"/>
    </row>
    <row r="18875" ht="14.25" customHeight="1">
      <c r="A18875" s="4"/>
      <c r="B18875" s="4"/>
    </row>
    <row r="18876" ht="14.25" customHeight="1">
      <c r="A18876" s="4"/>
      <c r="B18876" s="4"/>
    </row>
    <row r="18877" ht="14.25" customHeight="1">
      <c r="A18877" s="4"/>
      <c r="B18877" s="4"/>
    </row>
    <row r="18878" ht="14.25" customHeight="1">
      <c r="A18878" s="4"/>
      <c r="B18878" s="4"/>
    </row>
    <row r="18879" ht="14.25" customHeight="1">
      <c r="A18879" s="4"/>
      <c r="B18879" s="4"/>
    </row>
    <row r="18880" ht="14.25" customHeight="1">
      <c r="A18880" s="4"/>
      <c r="B18880" s="4"/>
    </row>
    <row r="18881" ht="14.25" customHeight="1">
      <c r="A18881" s="4"/>
      <c r="B18881" s="4"/>
    </row>
    <row r="18882" ht="14.25" customHeight="1">
      <c r="A18882" s="4"/>
      <c r="B18882" s="4"/>
    </row>
    <row r="18883" ht="14.25" customHeight="1">
      <c r="A18883" s="4"/>
      <c r="B18883" s="4"/>
    </row>
    <row r="18884" ht="14.25" customHeight="1">
      <c r="A18884" s="4"/>
      <c r="B18884" s="4"/>
    </row>
    <row r="18885" ht="14.25" customHeight="1">
      <c r="A18885" s="4"/>
      <c r="B18885" s="4"/>
    </row>
    <row r="18886" ht="14.25" customHeight="1">
      <c r="A18886" s="4"/>
      <c r="B18886" s="4"/>
    </row>
    <row r="18887" ht="14.25" customHeight="1">
      <c r="A18887" s="4"/>
      <c r="B18887" s="4"/>
    </row>
    <row r="18888" ht="14.25" customHeight="1">
      <c r="A18888" s="4"/>
      <c r="B18888" s="4"/>
    </row>
    <row r="18889" ht="14.25" customHeight="1">
      <c r="A18889" s="4"/>
      <c r="B18889" s="4"/>
    </row>
    <row r="18890" ht="14.25" customHeight="1">
      <c r="A18890" s="4"/>
      <c r="B18890" s="4"/>
    </row>
    <row r="18891" ht="14.25" customHeight="1">
      <c r="A18891" s="4"/>
      <c r="B18891" s="4"/>
    </row>
    <row r="18892" ht="14.25" customHeight="1">
      <c r="A18892" s="4"/>
      <c r="B18892" s="4"/>
    </row>
    <row r="18893" ht="14.25" customHeight="1">
      <c r="A18893" s="4"/>
      <c r="B18893" s="4"/>
    </row>
    <row r="18894" ht="14.25" customHeight="1">
      <c r="A18894" s="4"/>
      <c r="B18894" s="4"/>
    </row>
    <row r="18895" ht="14.25" customHeight="1">
      <c r="A18895" s="4"/>
      <c r="B18895" s="4"/>
    </row>
    <row r="18896" ht="14.25" customHeight="1">
      <c r="A18896" s="4"/>
      <c r="B18896" s="4"/>
    </row>
    <row r="18897" ht="14.25" customHeight="1">
      <c r="A18897" s="4"/>
      <c r="B18897" s="4"/>
    </row>
    <row r="18898" ht="14.25" customHeight="1">
      <c r="A18898" s="4"/>
      <c r="B18898" s="4"/>
    </row>
    <row r="18899" ht="14.25" customHeight="1">
      <c r="A18899" s="4"/>
      <c r="B18899" s="4"/>
    </row>
    <row r="18900" ht="14.25" customHeight="1">
      <c r="A18900" s="4"/>
      <c r="B18900" s="4"/>
    </row>
    <row r="18901" ht="14.25" customHeight="1">
      <c r="A18901" s="4"/>
      <c r="B18901" s="4"/>
    </row>
    <row r="18902" ht="14.25" customHeight="1">
      <c r="A18902" s="4"/>
      <c r="B18902" s="4"/>
    </row>
    <row r="18903" ht="14.25" customHeight="1">
      <c r="A18903" s="4"/>
      <c r="B18903" s="4"/>
    </row>
    <row r="18904" ht="14.25" customHeight="1">
      <c r="A18904" s="4"/>
      <c r="B18904" s="4"/>
    </row>
    <row r="18905" ht="14.25" customHeight="1">
      <c r="A18905" s="4"/>
      <c r="B18905" s="4"/>
    </row>
    <row r="18906" ht="14.25" customHeight="1">
      <c r="A18906" s="4"/>
      <c r="B18906" s="4"/>
    </row>
    <row r="18907" ht="14.25" customHeight="1">
      <c r="A18907" s="4"/>
      <c r="B18907" s="4"/>
    </row>
    <row r="18908" ht="14.25" customHeight="1">
      <c r="A18908" s="4"/>
      <c r="B18908" s="4"/>
    </row>
    <row r="18909" ht="14.25" customHeight="1">
      <c r="A18909" s="4"/>
      <c r="B18909" s="4"/>
    </row>
    <row r="18910" ht="14.25" customHeight="1">
      <c r="A18910" s="4"/>
      <c r="B18910" s="4"/>
    </row>
    <row r="18911" ht="14.25" customHeight="1">
      <c r="A18911" s="4"/>
      <c r="B18911" s="4"/>
    </row>
    <row r="18912" ht="14.25" customHeight="1">
      <c r="A18912" s="4"/>
      <c r="B18912" s="4"/>
    </row>
    <row r="18913" ht="14.25" customHeight="1">
      <c r="A18913" s="4"/>
      <c r="B18913" s="4"/>
    </row>
    <row r="18914" ht="14.25" customHeight="1">
      <c r="A18914" s="4"/>
      <c r="B18914" s="4"/>
    </row>
    <row r="18915" ht="14.25" customHeight="1">
      <c r="A18915" s="4"/>
      <c r="B18915" s="4"/>
    </row>
    <row r="18916" ht="14.25" customHeight="1">
      <c r="A18916" s="4"/>
      <c r="B18916" s="4"/>
    </row>
    <row r="18917" ht="14.25" customHeight="1">
      <c r="A18917" s="4"/>
      <c r="B18917" s="4"/>
    </row>
    <row r="18918" ht="14.25" customHeight="1">
      <c r="A18918" s="4"/>
      <c r="B18918" s="4"/>
    </row>
    <row r="18919" ht="14.25" customHeight="1">
      <c r="A18919" s="4"/>
      <c r="B18919" s="4"/>
    </row>
    <row r="18920" ht="14.25" customHeight="1">
      <c r="A18920" s="4"/>
      <c r="B18920" s="4"/>
    </row>
    <row r="18921" ht="14.25" customHeight="1">
      <c r="A18921" s="4"/>
      <c r="B18921" s="4"/>
    </row>
    <row r="18922" ht="14.25" customHeight="1">
      <c r="A18922" s="4"/>
      <c r="B18922" s="4"/>
    </row>
    <row r="18923" ht="14.25" customHeight="1">
      <c r="A18923" s="4"/>
      <c r="B18923" s="4"/>
    </row>
    <row r="18924" ht="14.25" customHeight="1">
      <c r="A18924" s="4"/>
      <c r="B18924" s="4"/>
    </row>
    <row r="18925" ht="14.25" customHeight="1">
      <c r="A18925" s="4"/>
      <c r="B18925" s="4"/>
    </row>
    <row r="18926" ht="14.25" customHeight="1">
      <c r="A18926" s="4"/>
      <c r="B18926" s="4"/>
    </row>
    <row r="18927" ht="14.25" customHeight="1">
      <c r="A18927" s="4"/>
      <c r="B18927" s="4"/>
    </row>
    <row r="18928" ht="14.25" customHeight="1">
      <c r="A18928" s="4"/>
      <c r="B18928" s="4"/>
    </row>
    <row r="18929" ht="14.25" customHeight="1">
      <c r="A18929" s="4"/>
      <c r="B18929" s="4"/>
    </row>
    <row r="18930" ht="14.25" customHeight="1">
      <c r="A18930" s="4"/>
      <c r="B18930" s="4"/>
    </row>
    <row r="18931" ht="14.25" customHeight="1">
      <c r="A18931" s="4"/>
      <c r="B18931" s="4"/>
    </row>
    <row r="18932" ht="14.25" customHeight="1">
      <c r="A18932" s="4"/>
      <c r="B18932" s="4"/>
    </row>
    <row r="18933" ht="14.25" customHeight="1">
      <c r="A18933" s="4"/>
      <c r="B18933" s="4"/>
    </row>
    <row r="18934" ht="14.25" customHeight="1">
      <c r="A18934" s="4"/>
      <c r="B18934" s="4"/>
    </row>
    <row r="18935" ht="14.25" customHeight="1">
      <c r="A18935" s="4"/>
      <c r="B18935" s="4"/>
    </row>
    <row r="18936" ht="14.25" customHeight="1">
      <c r="A18936" s="4"/>
      <c r="B18936" s="4"/>
    </row>
    <row r="18937" ht="14.25" customHeight="1">
      <c r="A18937" s="4"/>
      <c r="B18937" s="4"/>
    </row>
    <row r="18938" ht="14.25" customHeight="1">
      <c r="A18938" s="4"/>
      <c r="B18938" s="4"/>
    </row>
    <row r="18939" ht="14.25" customHeight="1">
      <c r="A18939" s="4"/>
      <c r="B18939" s="4"/>
    </row>
    <row r="18940" ht="14.25" customHeight="1">
      <c r="A18940" s="4"/>
      <c r="B18940" s="4"/>
    </row>
    <row r="18941" ht="14.25" customHeight="1">
      <c r="A18941" s="4"/>
      <c r="B18941" s="4"/>
    </row>
    <row r="18942" ht="14.25" customHeight="1">
      <c r="A18942" s="4"/>
      <c r="B18942" s="4"/>
    </row>
    <row r="18943" ht="14.25" customHeight="1">
      <c r="A18943" s="4"/>
      <c r="B18943" s="4"/>
    </row>
    <row r="18944" ht="14.25" customHeight="1">
      <c r="A18944" s="4"/>
      <c r="B18944" s="4"/>
    </row>
    <row r="18945" ht="14.25" customHeight="1">
      <c r="A18945" s="4"/>
      <c r="B18945" s="4"/>
    </row>
    <row r="18946" ht="14.25" customHeight="1">
      <c r="A18946" s="4"/>
      <c r="B18946" s="4"/>
    </row>
    <row r="18947" ht="14.25" customHeight="1">
      <c r="A18947" s="4"/>
      <c r="B18947" s="4"/>
    </row>
    <row r="18948" ht="14.25" customHeight="1">
      <c r="A18948" s="4"/>
      <c r="B18948" s="4"/>
    </row>
    <row r="18949" ht="14.25" customHeight="1">
      <c r="A18949" s="4"/>
      <c r="B18949" s="4"/>
    </row>
    <row r="18950" ht="14.25" customHeight="1">
      <c r="A18950" s="4"/>
      <c r="B18950" s="4"/>
    </row>
    <row r="18951" ht="14.25" customHeight="1">
      <c r="A18951" s="4"/>
      <c r="B18951" s="4"/>
    </row>
    <row r="18952" ht="14.25" customHeight="1">
      <c r="A18952" s="4"/>
      <c r="B18952" s="4"/>
    </row>
    <row r="18953" ht="14.25" customHeight="1">
      <c r="A18953" s="4"/>
      <c r="B18953" s="4"/>
    </row>
    <row r="18954" ht="14.25" customHeight="1">
      <c r="A18954" s="4"/>
      <c r="B18954" s="4"/>
    </row>
    <row r="18955" ht="14.25" customHeight="1">
      <c r="A18955" s="4"/>
      <c r="B18955" s="4"/>
    </row>
    <row r="18956" ht="14.25" customHeight="1">
      <c r="A18956" s="4"/>
      <c r="B18956" s="4"/>
    </row>
    <row r="18957" ht="14.25" customHeight="1">
      <c r="A18957" s="4"/>
      <c r="B18957" s="4"/>
    </row>
    <row r="18958" ht="14.25" customHeight="1">
      <c r="A18958" s="4"/>
      <c r="B18958" s="4"/>
    </row>
    <row r="18959" ht="14.25" customHeight="1">
      <c r="A18959" s="4"/>
      <c r="B18959" s="4"/>
    </row>
    <row r="18960" ht="14.25" customHeight="1">
      <c r="A18960" s="4"/>
      <c r="B18960" s="4"/>
    </row>
    <row r="18961" ht="14.25" customHeight="1">
      <c r="A18961" s="4"/>
      <c r="B18961" s="4"/>
    </row>
    <row r="18962" ht="14.25" customHeight="1">
      <c r="A18962" s="4"/>
      <c r="B18962" s="4"/>
    </row>
    <row r="18963" ht="14.25" customHeight="1">
      <c r="A18963" s="4"/>
      <c r="B18963" s="4"/>
    </row>
    <row r="18964" ht="14.25" customHeight="1">
      <c r="A18964" s="4"/>
      <c r="B18964" s="4"/>
    </row>
    <row r="18965" ht="14.25" customHeight="1">
      <c r="A18965" s="4"/>
      <c r="B18965" s="4"/>
    </row>
    <row r="18966" ht="14.25" customHeight="1">
      <c r="A18966" s="4"/>
      <c r="B18966" s="4"/>
    </row>
    <row r="18967" ht="14.25" customHeight="1">
      <c r="A18967" s="4"/>
      <c r="B18967" s="4"/>
    </row>
    <row r="18968" ht="14.25" customHeight="1">
      <c r="A18968" s="4"/>
      <c r="B18968" s="4"/>
    </row>
    <row r="18969" ht="14.25" customHeight="1">
      <c r="A18969" s="4"/>
      <c r="B18969" s="4"/>
    </row>
    <row r="18970" ht="14.25" customHeight="1">
      <c r="A18970" s="4"/>
      <c r="B18970" s="4"/>
    </row>
    <row r="18971" ht="14.25" customHeight="1">
      <c r="A18971" s="4"/>
      <c r="B18971" s="4"/>
    </row>
    <row r="18972" ht="14.25" customHeight="1">
      <c r="A18972" s="4"/>
      <c r="B18972" s="4"/>
    </row>
    <row r="18973" ht="14.25" customHeight="1">
      <c r="A18973" s="4"/>
      <c r="B18973" s="4"/>
    </row>
    <row r="18974" ht="14.25" customHeight="1">
      <c r="A18974" s="4"/>
      <c r="B18974" s="4"/>
    </row>
    <row r="18975" ht="14.25" customHeight="1">
      <c r="A18975" s="4"/>
      <c r="B18975" s="4"/>
    </row>
    <row r="18976" ht="14.25" customHeight="1">
      <c r="A18976" s="4"/>
      <c r="B18976" s="4"/>
    </row>
    <row r="18977" ht="14.25" customHeight="1">
      <c r="A18977" s="4"/>
      <c r="B18977" s="4"/>
    </row>
    <row r="18978" ht="14.25" customHeight="1">
      <c r="A18978" s="4"/>
      <c r="B18978" s="4"/>
    </row>
    <row r="18979" ht="14.25" customHeight="1">
      <c r="A18979" s="4"/>
      <c r="B18979" s="4"/>
    </row>
    <row r="18980" ht="14.25" customHeight="1">
      <c r="A18980" s="4"/>
      <c r="B18980" s="4"/>
    </row>
    <row r="18981" ht="14.25" customHeight="1">
      <c r="A18981" s="4"/>
      <c r="B18981" s="4"/>
    </row>
    <row r="18982" ht="14.25" customHeight="1">
      <c r="A18982" s="4"/>
      <c r="B18982" s="4"/>
    </row>
    <row r="18983" ht="14.25" customHeight="1">
      <c r="A18983" s="4"/>
      <c r="B18983" s="4"/>
    </row>
    <row r="18984" ht="14.25" customHeight="1">
      <c r="A18984" s="4"/>
      <c r="B18984" s="4"/>
    </row>
    <row r="18985" ht="14.25" customHeight="1">
      <c r="A18985" s="4"/>
      <c r="B18985" s="4"/>
    </row>
    <row r="18986" ht="14.25" customHeight="1">
      <c r="A18986" s="4"/>
      <c r="B18986" s="4"/>
    </row>
    <row r="18987" ht="14.25" customHeight="1">
      <c r="A18987" s="4"/>
      <c r="B18987" s="4"/>
    </row>
    <row r="18988" ht="14.25" customHeight="1">
      <c r="A18988" s="4"/>
      <c r="B18988" s="4"/>
    </row>
    <row r="18989" ht="14.25" customHeight="1">
      <c r="A18989" s="4"/>
      <c r="B18989" s="4"/>
    </row>
    <row r="18990" ht="14.25" customHeight="1">
      <c r="A18990" s="4"/>
      <c r="B18990" s="4"/>
    </row>
    <row r="18991" ht="14.25" customHeight="1">
      <c r="A18991" s="4"/>
      <c r="B18991" s="4"/>
    </row>
    <row r="18992" ht="14.25" customHeight="1">
      <c r="A18992" s="4"/>
      <c r="B18992" s="4"/>
    </row>
    <row r="18993" ht="14.25" customHeight="1">
      <c r="A18993" s="4"/>
      <c r="B18993" s="4"/>
    </row>
    <row r="18994" ht="14.25" customHeight="1">
      <c r="A18994" s="4"/>
      <c r="B18994" s="4"/>
    </row>
    <row r="18995" ht="14.25" customHeight="1">
      <c r="A18995" s="4"/>
      <c r="B18995" s="4"/>
    </row>
    <row r="18996" ht="14.25" customHeight="1">
      <c r="A18996" s="4"/>
      <c r="B18996" s="4"/>
    </row>
    <row r="18997" ht="14.25" customHeight="1">
      <c r="A18997" s="4"/>
      <c r="B18997" s="4"/>
    </row>
    <row r="18998" ht="14.25" customHeight="1">
      <c r="A18998" s="4"/>
      <c r="B18998" s="4"/>
    </row>
    <row r="18999" ht="14.25" customHeight="1">
      <c r="A18999" s="4"/>
      <c r="B18999" s="4"/>
    </row>
    <row r="19000" ht="14.25" customHeight="1">
      <c r="A19000" s="4"/>
      <c r="B19000" s="4"/>
    </row>
    <row r="19001" ht="14.25" customHeight="1">
      <c r="A19001" s="4"/>
      <c r="B19001" s="4"/>
    </row>
    <row r="19002" ht="14.25" customHeight="1">
      <c r="A19002" s="4"/>
      <c r="B19002" s="4"/>
    </row>
    <row r="19003" ht="14.25" customHeight="1">
      <c r="A19003" s="4"/>
      <c r="B19003" s="4"/>
    </row>
    <row r="19004" ht="14.25" customHeight="1">
      <c r="A19004" s="4"/>
      <c r="B19004" s="4"/>
    </row>
    <row r="19005" ht="14.25" customHeight="1">
      <c r="A19005" s="4"/>
      <c r="B19005" s="4"/>
    </row>
    <row r="19006" ht="14.25" customHeight="1">
      <c r="A19006" s="4"/>
      <c r="B19006" s="4"/>
    </row>
    <row r="19007" ht="14.25" customHeight="1">
      <c r="A19007" s="4"/>
      <c r="B19007" s="4"/>
    </row>
    <row r="19008" ht="14.25" customHeight="1">
      <c r="A19008" s="4"/>
      <c r="B19008" s="4"/>
    </row>
    <row r="19009" ht="14.25" customHeight="1">
      <c r="A19009" s="4"/>
      <c r="B19009" s="4"/>
    </row>
    <row r="19010" ht="14.25" customHeight="1">
      <c r="A19010" s="4"/>
      <c r="B19010" s="4"/>
    </row>
    <row r="19011" ht="14.25" customHeight="1">
      <c r="A19011" s="4"/>
      <c r="B19011" s="4"/>
    </row>
    <row r="19012" ht="14.25" customHeight="1">
      <c r="A19012" s="4"/>
      <c r="B19012" s="4"/>
    </row>
    <row r="19013" ht="14.25" customHeight="1">
      <c r="A19013" s="4"/>
      <c r="B19013" s="4"/>
    </row>
    <row r="19014" ht="14.25" customHeight="1">
      <c r="A19014" s="4"/>
      <c r="B19014" s="4"/>
    </row>
    <row r="19015" ht="14.25" customHeight="1">
      <c r="A19015" s="4"/>
      <c r="B19015" s="4"/>
    </row>
    <row r="19016" ht="14.25" customHeight="1">
      <c r="A19016" s="4"/>
      <c r="B19016" s="4"/>
    </row>
    <row r="19017" ht="14.25" customHeight="1">
      <c r="A19017" s="4"/>
      <c r="B19017" s="4"/>
    </row>
    <row r="19018" ht="14.25" customHeight="1">
      <c r="A19018" s="4"/>
      <c r="B19018" s="4"/>
    </row>
    <row r="19019" ht="14.25" customHeight="1">
      <c r="A19019" s="4"/>
      <c r="B19019" s="4"/>
    </row>
    <row r="19020" ht="14.25" customHeight="1">
      <c r="A19020" s="4"/>
      <c r="B19020" s="4"/>
    </row>
    <row r="19021" ht="14.25" customHeight="1">
      <c r="A19021" s="4"/>
      <c r="B19021" s="4"/>
    </row>
    <row r="19022" ht="14.25" customHeight="1">
      <c r="A19022" s="4"/>
      <c r="B19022" s="4"/>
    </row>
    <row r="19023" ht="14.25" customHeight="1">
      <c r="A19023" s="4"/>
      <c r="B19023" s="4"/>
    </row>
    <row r="19024" ht="14.25" customHeight="1">
      <c r="A19024" s="4"/>
      <c r="B19024" s="4"/>
    </row>
    <row r="19025" ht="14.25" customHeight="1">
      <c r="A19025" s="4"/>
      <c r="B19025" s="4"/>
    </row>
    <row r="19026" ht="14.25" customHeight="1">
      <c r="A19026" s="4"/>
      <c r="B19026" s="4"/>
    </row>
    <row r="19027" ht="14.25" customHeight="1">
      <c r="A19027" s="4"/>
      <c r="B19027" s="4"/>
    </row>
    <row r="19028" ht="14.25" customHeight="1">
      <c r="A19028" s="4"/>
      <c r="B19028" s="4"/>
    </row>
    <row r="19029" ht="14.25" customHeight="1">
      <c r="A19029" s="4"/>
      <c r="B19029" s="4"/>
    </row>
    <row r="19030" ht="14.25" customHeight="1">
      <c r="A19030" s="4"/>
      <c r="B19030" s="4"/>
    </row>
    <row r="19031" ht="14.25" customHeight="1">
      <c r="A19031" s="4"/>
      <c r="B19031" s="4"/>
    </row>
    <row r="19032" ht="14.25" customHeight="1">
      <c r="A19032" s="4"/>
      <c r="B19032" s="4"/>
    </row>
    <row r="19033" ht="14.25" customHeight="1">
      <c r="A19033" s="4"/>
      <c r="B19033" s="4"/>
    </row>
    <row r="19034" ht="14.25" customHeight="1">
      <c r="A19034" s="4"/>
      <c r="B19034" s="4"/>
    </row>
    <row r="19035" ht="14.25" customHeight="1">
      <c r="A19035" s="4"/>
      <c r="B19035" s="4"/>
    </row>
    <row r="19036" ht="14.25" customHeight="1">
      <c r="A19036" s="4"/>
      <c r="B19036" s="4"/>
    </row>
    <row r="19037" ht="14.25" customHeight="1">
      <c r="A19037" s="4"/>
      <c r="B19037" s="4"/>
    </row>
    <row r="19038" ht="14.25" customHeight="1">
      <c r="A19038" s="4"/>
      <c r="B19038" s="4"/>
    </row>
    <row r="19039" ht="14.25" customHeight="1">
      <c r="A19039" s="4"/>
      <c r="B19039" s="4"/>
    </row>
    <row r="19040" ht="14.25" customHeight="1">
      <c r="A19040" s="4"/>
      <c r="B19040" s="4"/>
    </row>
    <row r="19041" ht="14.25" customHeight="1">
      <c r="A19041" s="4"/>
      <c r="B19041" s="4"/>
    </row>
    <row r="19042" ht="14.25" customHeight="1">
      <c r="A19042" s="4"/>
      <c r="B19042" s="4"/>
    </row>
    <row r="19043" ht="14.25" customHeight="1">
      <c r="A19043" s="4"/>
      <c r="B19043" s="4"/>
    </row>
    <row r="19044" ht="14.25" customHeight="1">
      <c r="A19044" s="4"/>
      <c r="B19044" s="4"/>
    </row>
    <row r="19045" ht="14.25" customHeight="1">
      <c r="A19045" s="4"/>
      <c r="B19045" s="4"/>
    </row>
    <row r="19046" ht="14.25" customHeight="1">
      <c r="A19046" s="4"/>
      <c r="B19046" s="4"/>
    </row>
    <row r="19047" ht="14.25" customHeight="1">
      <c r="A19047" s="4"/>
      <c r="B19047" s="4"/>
    </row>
    <row r="19048" ht="14.25" customHeight="1">
      <c r="A19048" s="4"/>
      <c r="B19048" s="4"/>
    </row>
    <row r="19049" ht="14.25" customHeight="1">
      <c r="A19049" s="4"/>
      <c r="B19049" s="4"/>
    </row>
    <row r="19050" ht="14.25" customHeight="1">
      <c r="A19050" s="4"/>
      <c r="B19050" s="4"/>
    </row>
    <row r="19051" ht="14.25" customHeight="1">
      <c r="A19051" s="4"/>
      <c r="B19051" s="4"/>
    </row>
    <row r="19052" ht="14.25" customHeight="1">
      <c r="A19052" s="4"/>
      <c r="B19052" s="4"/>
    </row>
    <row r="19053" ht="14.25" customHeight="1">
      <c r="A19053" s="4"/>
      <c r="B19053" s="4"/>
    </row>
    <row r="19054" ht="14.25" customHeight="1">
      <c r="A19054" s="4"/>
      <c r="B19054" s="4"/>
    </row>
    <row r="19055" ht="14.25" customHeight="1">
      <c r="A19055" s="4"/>
      <c r="B19055" s="4"/>
    </row>
    <row r="19056" ht="14.25" customHeight="1">
      <c r="A19056" s="4"/>
      <c r="B19056" s="4"/>
    </row>
    <row r="19057" ht="14.25" customHeight="1">
      <c r="A19057" s="4"/>
      <c r="B19057" s="4"/>
    </row>
    <row r="19058" ht="14.25" customHeight="1">
      <c r="A19058" s="4"/>
      <c r="B19058" s="4"/>
    </row>
    <row r="19059" ht="14.25" customHeight="1">
      <c r="A19059" s="4"/>
      <c r="B19059" s="4"/>
    </row>
    <row r="19060" ht="14.25" customHeight="1">
      <c r="A19060" s="4"/>
      <c r="B19060" s="4"/>
    </row>
    <row r="19061" ht="14.25" customHeight="1">
      <c r="A19061" s="4"/>
      <c r="B19061" s="4"/>
    </row>
    <row r="19062" ht="14.25" customHeight="1">
      <c r="A19062" s="4"/>
      <c r="B19062" s="4"/>
    </row>
    <row r="19063" ht="14.25" customHeight="1">
      <c r="A19063" s="4"/>
      <c r="B19063" s="4"/>
    </row>
    <row r="19064" ht="14.25" customHeight="1">
      <c r="A19064" s="4"/>
      <c r="B19064" s="4"/>
    </row>
    <row r="19065" ht="14.25" customHeight="1">
      <c r="A19065" s="4"/>
      <c r="B19065" s="4"/>
    </row>
    <row r="19066" ht="14.25" customHeight="1">
      <c r="A19066" s="4"/>
      <c r="B19066" s="4"/>
    </row>
    <row r="19067" ht="14.25" customHeight="1">
      <c r="A19067" s="4"/>
      <c r="B19067" s="4"/>
    </row>
    <row r="19068" ht="14.25" customHeight="1">
      <c r="A19068" s="4"/>
      <c r="B19068" s="4"/>
    </row>
    <row r="19069" ht="14.25" customHeight="1">
      <c r="A19069" s="4"/>
      <c r="B19069" s="4"/>
    </row>
    <row r="19070" ht="14.25" customHeight="1">
      <c r="A19070" s="4"/>
      <c r="B19070" s="4"/>
    </row>
    <row r="19071" ht="14.25" customHeight="1">
      <c r="A19071" s="4"/>
      <c r="B19071" s="4"/>
    </row>
    <row r="19072" ht="14.25" customHeight="1">
      <c r="A19072" s="4"/>
      <c r="B19072" s="4"/>
    </row>
    <row r="19073" ht="14.25" customHeight="1">
      <c r="A19073" s="4"/>
      <c r="B19073" s="4"/>
    </row>
    <row r="19074" ht="14.25" customHeight="1">
      <c r="A19074" s="4"/>
      <c r="B19074" s="4"/>
    </row>
    <row r="19075" ht="14.25" customHeight="1">
      <c r="A19075" s="4"/>
      <c r="B19075" s="4"/>
    </row>
    <row r="19076" ht="14.25" customHeight="1">
      <c r="A19076" s="4"/>
      <c r="B19076" s="4"/>
    </row>
    <row r="19077" ht="14.25" customHeight="1">
      <c r="A19077" s="4"/>
      <c r="B19077" s="4"/>
    </row>
    <row r="19078" ht="14.25" customHeight="1">
      <c r="A19078" s="4"/>
      <c r="B19078" s="4"/>
    </row>
    <row r="19079" ht="14.25" customHeight="1">
      <c r="A19079" s="4"/>
      <c r="B19079" s="4"/>
    </row>
    <row r="19080" ht="14.25" customHeight="1">
      <c r="A19080" s="4"/>
      <c r="B19080" s="4"/>
    </row>
    <row r="19081" ht="14.25" customHeight="1">
      <c r="A19081" s="4"/>
      <c r="B19081" s="4"/>
    </row>
    <row r="19082" ht="14.25" customHeight="1">
      <c r="A19082" s="4"/>
      <c r="B19082" s="4"/>
    </row>
    <row r="19083" ht="14.25" customHeight="1">
      <c r="A19083" s="4"/>
      <c r="B19083" s="4"/>
    </row>
    <row r="19084" ht="14.25" customHeight="1">
      <c r="A19084" s="4"/>
      <c r="B19084" s="4"/>
    </row>
    <row r="19085" ht="14.25" customHeight="1">
      <c r="A19085" s="4"/>
      <c r="B19085" s="4"/>
    </row>
    <row r="19086" ht="14.25" customHeight="1">
      <c r="A19086" s="4"/>
      <c r="B19086" s="4"/>
    </row>
    <row r="19087" ht="14.25" customHeight="1">
      <c r="A19087" s="4"/>
      <c r="B19087" s="4"/>
    </row>
    <row r="19088" ht="14.25" customHeight="1">
      <c r="A19088" s="4"/>
      <c r="B19088" s="4"/>
    </row>
    <row r="19089" ht="14.25" customHeight="1">
      <c r="A19089" s="4"/>
      <c r="B19089" s="4"/>
    </row>
    <row r="19090" ht="14.25" customHeight="1">
      <c r="A19090" s="4"/>
      <c r="B19090" s="4"/>
    </row>
    <row r="19091" ht="14.25" customHeight="1">
      <c r="A19091" s="4"/>
      <c r="B19091" s="4"/>
    </row>
    <row r="19092" ht="14.25" customHeight="1">
      <c r="A19092" s="4"/>
      <c r="B19092" s="4"/>
    </row>
    <row r="19093" ht="14.25" customHeight="1">
      <c r="A19093" s="4"/>
      <c r="B19093" s="4"/>
    </row>
    <row r="19094" ht="14.25" customHeight="1">
      <c r="A19094" s="4"/>
      <c r="B19094" s="4"/>
    </row>
    <row r="19095" ht="14.25" customHeight="1">
      <c r="A19095" s="4"/>
      <c r="B19095" s="4"/>
    </row>
    <row r="19096" ht="14.25" customHeight="1">
      <c r="A19096" s="4"/>
      <c r="B19096" s="4"/>
    </row>
    <row r="19097" ht="14.25" customHeight="1">
      <c r="A19097" s="4"/>
      <c r="B19097" s="4"/>
    </row>
    <row r="19098" ht="14.25" customHeight="1">
      <c r="A19098" s="4"/>
      <c r="B19098" s="4"/>
    </row>
    <row r="19099" ht="14.25" customHeight="1">
      <c r="A19099" s="4"/>
      <c r="B19099" s="4"/>
    </row>
    <row r="19100" ht="14.25" customHeight="1">
      <c r="A19100" s="4"/>
      <c r="B19100" s="4"/>
    </row>
    <row r="19101" ht="14.25" customHeight="1">
      <c r="A19101" s="4"/>
      <c r="B19101" s="4"/>
    </row>
    <row r="19102" ht="14.25" customHeight="1">
      <c r="A19102" s="4"/>
      <c r="B19102" s="4"/>
    </row>
    <row r="19103" ht="14.25" customHeight="1">
      <c r="A19103" s="4"/>
      <c r="B19103" s="4"/>
    </row>
    <row r="19104" ht="14.25" customHeight="1">
      <c r="A19104" s="4"/>
      <c r="B19104" s="4"/>
    </row>
    <row r="19105" ht="14.25" customHeight="1">
      <c r="A19105" s="4"/>
      <c r="B19105" s="4"/>
    </row>
    <row r="19106" ht="14.25" customHeight="1">
      <c r="A19106" s="4"/>
      <c r="B19106" s="4"/>
    </row>
    <row r="19107" ht="14.25" customHeight="1">
      <c r="A19107" s="4"/>
      <c r="B19107" s="4"/>
    </row>
    <row r="19108" ht="14.25" customHeight="1">
      <c r="A19108" s="4"/>
      <c r="B19108" s="4"/>
    </row>
    <row r="19109" ht="14.25" customHeight="1">
      <c r="A19109" s="4"/>
      <c r="B19109" s="4"/>
    </row>
    <row r="19110" ht="14.25" customHeight="1">
      <c r="A19110" s="4"/>
      <c r="B19110" s="4"/>
    </row>
    <row r="19111" ht="14.25" customHeight="1">
      <c r="A19111" s="4"/>
      <c r="B19111" s="4"/>
    </row>
    <row r="19112" ht="14.25" customHeight="1">
      <c r="A19112" s="4"/>
      <c r="B19112" s="4"/>
    </row>
    <row r="19113" ht="14.25" customHeight="1">
      <c r="A19113" s="4"/>
      <c r="B19113" s="4"/>
    </row>
    <row r="19114" ht="14.25" customHeight="1">
      <c r="A19114" s="4"/>
      <c r="B19114" s="4"/>
    </row>
    <row r="19115" ht="14.25" customHeight="1">
      <c r="A19115" s="4"/>
      <c r="B19115" s="4"/>
    </row>
    <row r="19116" ht="14.25" customHeight="1">
      <c r="A19116" s="4"/>
      <c r="B19116" s="4"/>
    </row>
    <row r="19117" ht="14.25" customHeight="1">
      <c r="A19117" s="4"/>
      <c r="B19117" s="4"/>
    </row>
    <row r="19118" ht="14.25" customHeight="1">
      <c r="A19118" s="4"/>
      <c r="B19118" s="4"/>
    </row>
    <row r="19119" ht="14.25" customHeight="1">
      <c r="A19119" s="4"/>
      <c r="B19119" s="4"/>
    </row>
    <row r="19120" ht="14.25" customHeight="1">
      <c r="A19120" s="4"/>
      <c r="B19120" s="4"/>
    </row>
    <row r="19121" ht="14.25" customHeight="1">
      <c r="A19121" s="4"/>
      <c r="B19121" s="4"/>
    </row>
    <row r="19122" ht="14.25" customHeight="1">
      <c r="A19122" s="4"/>
      <c r="B19122" s="4"/>
    </row>
    <row r="19123" ht="14.25" customHeight="1">
      <c r="A19123" s="4"/>
      <c r="B19123" s="4"/>
    </row>
    <row r="19124" ht="14.25" customHeight="1">
      <c r="A19124" s="4"/>
      <c r="B19124" s="4"/>
    </row>
    <row r="19125" ht="14.25" customHeight="1">
      <c r="A19125" s="4"/>
      <c r="B19125" s="4"/>
    </row>
    <row r="19126" ht="14.25" customHeight="1">
      <c r="A19126" s="4"/>
      <c r="B19126" s="4"/>
    </row>
    <row r="19127" ht="14.25" customHeight="1">
      <c r="A19127" s="4"/>
      <c r="B19127" s="4"/>
    </row>
    <row r="19128" ht="14.25" customHeight="1">
      <c r="A19128" s="4"/>
      <c r="B19128" s="4"/>
    </row>
    <row r="19129" ht="14.25" customHeight="1">
      <c r="A19129" s="4"/>
      <c r="B19129" s="4"/>
    </row>
    <row r="19130" ht="14.25" customHeight="1">
      <c r="A19130" s="4"/>
      <c r="B19130" s="4"/>
    </row>
    <row r="19131" ht="14.25" customHeight="1">
      <c r="A19131" s="4"/>
      <c r="B19131" s="4"/>
    </row>
    <row r="19132" ht="14.25" customHeight="1">
      <c r="A19132" s="4"/>
      <c r="B19132" s="4"/>
    </row>
    <row r="19133" ht="14.25" customHeight="1">
      <c r="A19133" s="4"/>
      <c r="B19133" s="4"/>
    </row>
    <row r="19134" ht="14.25" customHeight="1">
      <c r="A19134" s="4"/>
      <c r="B19134" s="4"/>
    </row>
    <row r="19135" ht="14.25" customHeight="1">
      <c r="A19135" s="4"/>
      <c r="B19135" s="4"/>
    </row>
    <row r="19136" ht="14.25" customHeight="1">
      <c r="A19136" s="4"/>
      <c r="B19136" s="4"/>
    </row>
    <row r="19137" ht="14.25" customHeight="1">
      <c r="A19137" s="4"/>
      <c r="B19137" s="4"/>
    </row>
    <row r="19138" ht="14.25" customHeight="1">
      <c r="A19138" s="4"/>
      <c r="B19138" s="4"/>
    </row>
    <row r="19139" ht="14.25" customHeight="1">
      <c r="A19139" s="4"/>
      <c r="B19139" s="4"/>
    </row>
    <row r="19140" ht="14.25" customHeight="1">
      <c r="A19140" s="4"/>
      <c r="B19140" s="4"/>
    </row>
    <row r="19141" ht="14.25" customHeight="1">
      <c r="A19141" s="4"/>
      <c r="B19141" s="4"/>
    </row>
    <row r="19142" ht="14.25" customHeight="1">
      <c r="A19142" s="4"/>
      <c r="B19142" s="4"/>
    </row>
    <row r="19143" ht="14.25" customHeight="1">
      <c r="A19143" s="4"/>
      <c r="B19143" s="4"/>
    </row>
    <row r="19144" ht="14.25" customHeight="1">
      <c r="A19144" s="4"/>
      <c r="B19144" s="4"/>
    </row>
    <row r="19145" ht="14.25" customHeight="1">
      <c r="A19145" s="4"/>
      <c r="B19145" s="4"/>
    </row>
    <row r="19146" ht="14.25" customHeight="1">
      <c r="A19146" s="4"/>
      <c r="B19146" s="4"/>
    </row>
    <row r="19147" ht="14.25" customHeight="1">
      <c r="A19147" s="4"/>
      <c r="B19147" s="4"/>
    </row>
    <row r="19148" ht="14.25" customHeight="1">
      <c r="A19148" s="4"/>
      <c r="B19148" s="4"/>
    </row>
    <row r="19149" ht="14.25" customHeight="1">
      <c r="A19149" s="4"/>
      <c r="B19149" s="4"/>
    </row>
    <row r="19150" ht="14.25" customHeight="1">
      <c r="A19150" s="4"/>
      <c r="B19150" s="4"/>
    </row>
    <row r="19151" ht="14.25" customHeight="1">
      <c r="A19151" s="4"/>
      <c r="B19151" s="4"/>
    </row>
    <row r="19152" ht="14.25" customHeight="1">
      <c r="A19152" s="4"/>
      <c r="B19152" s="4"/>
    </row>
    <row r="19153" ht="14.25" customHeight="1">
      <c r="A19153" s="4"/>
      <c r="B19153" s="4"/>
    </row>
    <row r="19154" ht="14.25" customHeight="1">
      <c r="A19154" s="4"/>
      <c r="B19154" s="4"/>
    </row>
    <row r="19155" ht="14.25" customHeight="1">
      <c r="A19155" s="4"/>
      <c r="B19155" s="4"/>
    </row>
    <row r="19156" ht="14.25" customHeight="1">
      <c r="A19156" s="4"/>
      <c r="B19156" s="4"/>
    </row>
    <row r="19157" ht="14.25" customHeight="1">
      <c r="A19157" s="4"/>
      <c r="B19157" s="4"/>
    </row>
    <row r="19158" ht="14.25" customHeight="1">
      <c r="A19158" s="4"/>
      <c r="B19158" s="4"/>
    </row>
    <row r="19159" ht="14.25" customHeight="1">
      <c r="A19159" s="4"/>
      <c r="B19159" s="4"/>
    </row>
    <row r="19160" ht="14.25" customHeight="1">
      <c r="A19160" s="4"/>
      <c r="B19160" s="4"/>
    </row>
    <row r="19161" ht="14.25" customHeight="1">
      <c r="A19161" s="4"/>
      <c r="B19161" s="4"/>
    </row>
    <row r="19162" ht="14.25" customHeight="1">
      <c r="A19162" s="4"/>
      <c r="B19162" s="4"/>
    </row>
    <row r="19163" ht="14.25" customHeight="1">
      <c r="A19163" s="4"/>
      <c r="B19163" s="4"/>
    </row>
    <row r="19164" ht="14.25" customHeight="1">
      <c r="A19164" s="4"/>
      <c r="B19164" s="4"/>
    </row>
    <row r="19165" ht="14.25" customHeight="1">
      <c r="A19165" s="4"/>
      <c r="B19165" s="4"/>
    </row>
    <row r="19166" ht="14.25" customHeight="1">
      <c r="A19166" s="4"/>
      <c r="B19166" s="4"/>
    </row>
    <row r="19167" ht="14.25" customHeight="1">
      <c r="A19167" s="4"/>
      <c r="B19167" s="4"/>
    </row>
    <row r="19168" ht="14.25" customHeight="1">
      <c r="A19168" s="4"/>
      <c r="B19168" s="4"/>
    </row>
    <row r="19169" ht="14.25" customHeight="1">
      <c r="A19169" s="4"/>
      <c r="B19169" s="4"/>
    </row>
    <row r="19170" ht="14.25" customHeight="1">
      <c r="A19170" s="4"/>
      <c r="B19170" s="4"/>
    </row>
    <row r="19171" ht="14.25" customHeight="1">
      <c r="A19171" s="4"/>
      <c r="B19171" s="4"/>
    </row>
    <row r="19172" ht="14.25" customHeight="1">
      <c r="A19172" s="4"/>
      <c r="B19172" s="4"/>
    </row>
    <row r="19173" ht="14.25" customHeight="1">
      <c r="A19173" s="4"/>
      <c r="B19173" s="4"/>
    </row>
    <row r="19174" ht="14.25" customHeight="1">
      <c r="A19174" s="4"/>
      <c r="B19174" s="4"/>
    </row>
    <row r="19175" ht="14.25" customHeight="1">
      <c r="A19175" s="4"/>
      <c r="B19175" s="4"/>
    </row>
    <row r="19176" ht="14.25" customHeight="1">
      <c r="A19176" s="4"/>
      <c r="B19176" s="4"/>
    </row>
    <row r="19177" ht="14.25" customHeight="1">
      <c r="A19177" s="4"/>
      <c r="B19177" s="4"/>
    </row>
    <row r="19178" ht="14.25" customHeight="1">
      <c r="A19178" s="4"/>
      <c r="B19178" s="4"/>
    </row>
    <row r="19179" ht="14.25" customHeight="1">
      <c r="A19179" s="4"/>
      <c r="B19179" s="4"/>
    </row>
    <row r="19180" ht="14.25" customHeight="1">
      <c r="A19180" s="4"/>
      <c r="B19180" s="4"/>
    </row>
    <row r="19181" ht="14.25" customHeight="1">
      <c r="A19181" s="4"/>
      <c r="B19181" s="4"/>
    </row>
    <row r="19182" ht="14.25" customHeight="1">
      <c r="A19182" s="4"/>
      <c r="B19182" s="4"/>
    </row>
    <row r="19183" ht="14.25" customHeight="1">
      <c r="A19183" s="4"/>
      <c r="B19183" s="4"/>
    </row>
    <row r="19184" ht="14.25" customHeight="1">
      <c r="A19184" s="4"/>
      <c r="B19184" s="4"/>
    </row>
    <row r="19185" ht="14.25" customHeight="1">
      <c r="A19185" s="4"/>
      <c r="B19185" s="4"/>
    </row>
    <row r="19186" ht="14.25" customHeight="1">
      <c r="A19186" s="4"/>
      <c r="B19186" s="4"/>
    </row>
    <row r="19187" ht="14.25" customHeight="1">
      <c r="A19187" s="4"/>
      <c r="B19187" s="4"/>
    </row>
    <row r="19188" ht="14.25" customHeight="1">
      <c r="A19188" s="4"/>
      <c r="B19188" s="4"/>
    </row>
    <row r="19189" ht="14.25" customHeight="1">
      <c r="A19189" s="4"/>
      <c r="B19189" s="4"/>
    </row>
    <row r="19190" ht="14.25" customHeight="1">
      <c r="A19190" s="4"/>
      <c r="B19190" s="4"/>
    </row>
    <row r="19191" ht="14.25" customHeight="1">
      <c r="A19191" s="4"/>
      <c r="B19191" s="4"/>
    </row>
    <row r="19192" ht="14.25" customHeight="1">
      <c r="A19192" s="4"/>
      <c r="B19192" s="4"/>
    </row>
    <row r="19193" ht="14.25" customHeight="1">
      <c r="A19193" s="4"/>
      <c r="B19193" s="4"/>
    </row>
    <row r="19194" ht="14.25" customHeight="1">
      <c r="A19194" s="4"/>
      <c r="B19194" s="4"/>
    </row>
    <row r="19195" ht="14.25" customHeight="1">
      <c r="A19195" s="4"/>
      <c r="B19195" s="4"/>
    </row>
    <row r="19196" ht="14.25" customHeight="1">
      <c r="A19196" s="4"/>
      <c r="B19196" s="4"/>
    </row>
    <row r="19197" ht="14.25" customHeight="1">
      <c r="A19197" s="4"/>
      <c r="B19197" s="4"/>
    </row>
    <row r="19198" ht="14.25" customHeight="1">
      <c r="A19198" s="4"/>
      <c r="B19198" s="4"/>
    </row>
    <row r="19199" ht="14.25" customHeight="1">
      <c r="A19199" s="4"/>
      <c r="B19199" s="4"/>
    </row>
    <row r="19200" ht="14.25" customHeight="1">
      <c r="A19200" s="4"/>
      <c r="B19200" s="4"/>
    </row>
    <row r="19201" ht="14.25" customHeight="1">
      <c r="A19201" s="4"/>
      <c r="B19201" s="4"/>
    </row>
    <row r="19202" ht="14.25" customHeight="1">
      <c r="A19202" s="4"/>
      <c r="B19202" s="4"/>
    </row>
    <row r="19203" ht="14.25" customHeight="1">
      <c r="A19203" s="4"/>
      <c r="B19203" s="4"/>
    </row>
    <row r="19204" ht="14.25" customHeight="1">
      <c r="A19204" s="4"/>
      <c r="B19204" s="4"/>
    </row>
    <row r="19205" ht="14.25" customHeight="1">
      <c r="A19205" s="4"/>
      <c r="B19205" s="4"/>
    </row>
    <row r="19206" ht="14.25" customHeight="1">
      <c r="A19206" s="4"/>
      <c r="B19206" s="4"/>
    </row>
    <row r="19207" ht="14.25" customHeight="1">
      <c r="A19207" s="4"/>
      <c r="B19207" s="4"/>
    </row>
    <row r="19208" ht="14.25" customHeight="1">
      <c r="A19208" s="4"/>
      <c r="B19208" s="4"/>
    </row>
    <row r="19209" ht="14.25" customHeight="1">
      <c r="A19209" s="4"/>
      <c r="B19209" s="4"/>
    </row>
    <row r="19210" ht="14.25" customHeight="1">
      <c r="A19210" s="4"/>
      <c r="B19210" s="4"/>
    </row>
    <row r="19211" ht="14.25" customHeight="1">
      <c r="A19211" s="4"/>
      <c r="B19211" s="4"/>
    </row>
    <row r="19212" ht="14.25" customHeight="1">
      <c r="A19212" s="4"/>
      <c r="B19212" s="4"/>
    </row>
    <row r="19213" ht="14.25" customHeight="1">
      <c r="A19213" s="4"/>
      <c r="B19213" s="4"/>
    </row>
    <row r="19214" ht="14.25" customHeight="1">
      <c r="A19214" s="4"/>
      <c r="B19214" s="4"/>
    </row>
    <row r="19215" ht="14.25" customHeight="1">
      <c r="A19215" s="4"/>
      <c r="B19215" s="4"/>
    </row>
    <row r="19216" ht="14.25" customHeight="1">
      <c r="A19216" s="4"/>
      <c r="B19216" s="4"/>
    </row>
    <row r="19217" ht="14.25" customHeight="1">
      <c r="A19217" s="4"/>
      <c r="B19217" s="4"/>
    </row>
    <row r="19218" ht="14.25" customHeight="1">
      <c r="A19218" s="4"/>
      <c r="B19218" s="4"/>
    </row>
    <row r="19219" ht="14.25" customHeight="1">
      <c r="A19219" s="4"/>
      <c r="B19219" s="4"/>
    </row>
    <row r="19220" ht="14.25" customHeight="1">
      <c r="A19220" s="4"/>
      <c r="B19220" s="4"/>
    </row>
    <row r="19221" ht="14.25" customHeight="1">
      <c r="A19221" s="4"/>
      <c r="B19221" s="4"/>
    </row>
    <row r="19222" ht="14.25" customHeight="1">
      <c r="A19222" s="4"/>
      <c r="B19222" s="4"/>
    </row>
    <row r="19223" ht="14.25" customHeight="1">
      <c r="A19223" s="4"/>
      <c r="B19223" s="4"/>
    </row>
    <row r="19224" ht="14.25" customHeight="1">
      <c r="A19224" s="4"/>
      <c r="B19224" s="4"/>
    </row>
    <row r="19225" ht="14.25" customHeight="1">
      <c r="A19225" s="4"/>
      <c r="B19225" s="4"/>
    </row>
    <row r="19226" ht="14.25" customHeight="1">
      <c r="A19226" s="4"/>
      <c r="B19226" s="4"/>
    </row>
    <row r="19227" ht="14.25" customHeight="1">
      <c r="A19227" s="4"/>
      <c r="B19227" s="4"/>
    </row>
    <row r="19228" ht="14.25" customHeight="1">
      <c r="A19228" s="4"/>
      <c r="B19228" s="4"/>
    </row>
    <row r="19229" ht="14.25" customHeight="1">
      <c r="A19229" s="4"/>
      <c r="B19229" s="4"/>
    </row>
    <row r="19230" ht="14.25" customHeight="1">
      <c r="A19230" s="4"/>
      <c r="B19230" s="4"/>
    </row>
    <row r="19231" ht="14.25" customHeight="1">
      <c r="A19231" s="4"/>
      <c r="B19231" s="4"/>
    </row>
    <row r="19232" ht="14.25" customHeight="1">
      <c r="A19232" s="4"/>
      <c r="B19232" s="4"/>
    </row>
    <row r="19233" ht="14.25" customHeight="1">
      <c r="A19233" s="4"/>
      <c r="B19233" s="4"/>
    </row>
    <row r="19234" ht="14.25" customHeight="1">
      <c r="A19234" s="4"/>
      <c r="B19234" s="4"/>
    </row>
    <row r="19235" ht="14.25" customHeight="1">
      <c r="A19235" s="4"/>
      <c r="B19235" s="4"/>
    </row>
    <row r="19236" ht="14.25" customHeight="1">
      <c r="A19236" s="4"/>
      <c r="B19236" s="4"/>
    </row>
    <row r="19237" ht="14.25" customHeight="1">
      <c r="A19237" s="4"/>
      <c r="B19237" s="4"/>
    </row>
    <row r="19238" ht="14.25" customHeight="1">
      <c r="A19238" s="4"/>
      <c r="B19238" s="4"/>
    </row>
    <row r="19239" ht="14.25" customHeight="1">
      <c r="A19239" s="4"/>
      <c r="B19239" s="4"/>
    </row>
    <row r="19240" ht="14.25" customHeight="1">
      <c r="A19240" s="4"/>
      <c r="B19240" s="4"/>
    </row>
    <row r="19241" ht="14.25" customHeight="1">
      <c r="A19241" s="4"/>
      <c r="B19241" s="4"/>
    </row>
    <row r="19242" ht="14.25" customHeight="1">
      <c r="A19242" s="4"/>
      <c r="B19242" s="4"/>
    </row>
    <row r="19243" ht="14.25" customHeight="1">
      <c r="A19243" s="4"/>
      <c r="B19243" s="4"/>
    </row>
    <row r="19244" ht="14.25" customHeight="1">
      <c r="A19244" s="4"/>
      <c r="B19244" s="4"/>
    </row>
    <row r="19245" ht="14.25" customHeight="1">
      <c r="A19245" s="4"/>
      <c r="B19245" s="4"/>
    </row>
    <row r="19246" ht="14.25" customHeight="1">
      <c r="A19246" s="4"/>
      <c r="B19246" s="4"/>
    </row>
    <row r="19247" ht="14.25" customHeight="1">
      <c r="A19247" s="4"/>
      <c r="B19247" s="4"/>
    </row>
    <row r="19248" ht="14.25" customHeight="1">
      <c r="A19248" s="4"/>
      <c r="B19248" s="4"/>
    </row>
    <row r="19249" ht="14.25" customHeight="1">
      <c r="A19249" s="4"/>
      <c r="B19249" s="4"/>
    </row>
    <row r="19250" ht="14.25" customHeight="1">
      <c r="A19250" s="4"/>
      <c r="B19250" s="4"/>
    </row>
    <row r="19251" ht="14.25" customHeight="1">
      <c r="A19251" s="4"/>
      <c r="B19251" s="4"/>
    </row>
    <row r="19252" ht="14.25" customHeight="1">
      <c r="A19252" s="4"/>
      <c r="B19252" s="4"/>
    </row>
    <row r="19253" ht="14.25" customHeight="1">
      <c r="A19253" s="4"/>
      <c r="B19253" s="4"/>
    </row>
    <row r="19254" ht="14.25" customHeight="1">
      <c r="A19254" s="4"/>
      <c r="B19254" s="4"/>
    </row>
    <row r="19255" ht="14.25" customHeight="1">
      <c r="A19255" s="4"/>
      <c r="B19255" s="4"/>
    </row>
    <row r="19256" ht="14.25" customHeight="1">
      <c r="A19256" s="4"/>
      <c r="B19256" s="4"/>
    </row>
    <row r="19257" ht="14.25" customHeight="1">
      <c r="A19257" s="4"/>
      <c r="B19257" s="4"/>
    </row>
    <row r="19258" ht="14.25" customHeight="1">
      <c r="A19258" s="4"/>
      <c r="B19258" s="4"/>
    </row>
    <row r="19259" ht="14.25" customHeight="1">
      <c r="A19259" s="4"/>
      <c r="B19259" s="4"/>
    </row>
    <row r="19260" ht="14.25" customHeight="1">
      <c r="A19260" s="4"/>
      <c r="B19260" s="4"/>
    </row>
    <row r="19261" ht="14.25" customHeight="1">
      <c r="A19261" s="4"/>
      <c r="B19261" s="4"/>
    </row>
    <row r="19262" ht="14.25" customHeight="1">
      <c r="A19262" s="4"/>
      <c r="B19262" s="4"/>
    </row>
    <row r="19263" ht="14.25" customHeight="1">
      <c r="A19263" s="4"/>
      <c r="B19263" s="4"/>
    </row>
    <row r="19264" ht="14.25" customHeight="1">
      <c r="A19264" s="4"/>
      <c r="B19264" s="4"/>
    </row>
    <row r="19265" ht="14.25" customHeight="1">
      <c r="A19265" s="4"/>
      <c r="B19265" s="4"/>
    </row>
    <row r="19266" ht="14.25" customHeight="1">
      <c r="A19266" s="4"/>
      <c r="B19266" s="4"/>
    </row>
    <row r="19267" ht="14.25" customHeight="1">
      <c r="A19267" s="4"/>
      <c r="B19267" s="4"/>
    </row>
    <row r="19268" ht="14.25" customHeight="1">
      <c r="A19268" s="4"/>
      <c r="B19268" s="4"/>
    </row>
    <row r="19269" ht="14.25" customHeight="1">
      <c r="A19269" s="4"/>
      <c r="B19269" s="4"/>
    </row>
    <row r="19270" ht="14.25" customHeight="1">
      <c r="A19270" s="4"/>
      <c r="B19270" s="4"/>
    </row>
    <row r="19271" ht="14.25" customHeight="1">
      <c r="A19271" s="4"/>
      <c r="B19271" s="4"/>
    </row>
    <row r="19272" ht="14.25" customHeight="1">
      <c r="A19272" s="4"/>
      <c r="B19272" s="4"/>
    </row>
    <row r="19273" ht="14.25" customHeight="1">
      <c r="A19273" s="4"/>
      <c r="B19273" s="4"/>
    </row>
    <row r="19274" ht="14.25" customHeight="1">
      <c r="A19274" s="4"/>
      <c r="B19274" s="4"/>
    </row>
    <row r="19275" ht="14.25" customHeight="1">
      <c r="A19275" s="4"/>
      <c r="B19275" s="4"/>
    </row>
    <row r="19276" ht="14.25" customHeight="1">
      <c r="A19276" s="4"/>
      <c r="B19276" s="4"/>
    </row>
    <row r="19277" ht="14.25" customHeight="1">
      <c r="A19277" s="4"/>
      <c r="B19277" s="4"/>
    </row>
    <row r="19278" ht="14.25" customHeight="1">
      <c r="A19278" s="4"/>
      <c r="B19278" s="4"/>
    </row>
    <row r="19279" ht="14.25" customHeight="1">
      <c r="A19279" s="4"/>
      <c r="B19279" s="4"/>
    </row>
    <row r="19280" ht="14.25" customHeight="1">
      <c r="A19280" s="4"/>
      <c r="B19280" s="4"/>
    </row>
    <row r="19281" ht="14.25" customHeight="1">
      <c r="A19281" s="4"/>
      <c r="B19281" s="4"/>
    </row>
    <row r="19282" ht="14.25" customHeight="1">
      <c r="A19282" s="4"/>
      <c r="B19282" s="4"/>
    </row>
    <row r="19283" ht="14.25" customHeight="1">
      <c r="A19283" s="4"/>
      <c r="B19283" s="4"/>
    </row>
    <row r="19284" ht="14.25" customHeight="1">
      <c r="A19284" s="4"/>
      <c r="B19284" s="4"/>
    </row>
    <row r="19285" ht="14.25" customHeight="1">
      <c r="A19285" s="4"/>
      <c r="B19285" s="4"/>
    </row>
    <row r="19286" ht="14.25" customHeight="1">
      <c r="A19286" s="4"/>
      <c r="B19286" s="4"/>
    </row>
    <row r="19287" ht="14.25" customHeight="1">
      <c r="A19287" s="4"/>
      <c r="B19287" s="4"/>
    </row>
    <row r="19288" ht="14.25" customHeight="1">
      <c r="A19288" s="4"/>
      <c r="B19288" s="4"/>
    </row>
    <row r="19289" ht="14.25" customHeight="1">
      <c r="A19289" s="4"/>
      <c r="B19289" s="4"/>
    </row>
    <row r="19290" ht="14.25" customHeight="1">
      <c r="A19290" s="4"/>
      <c r="B19290" s="4"/>
    </row>
    <row r="19291" ht="14.25" customHeight="1">
      <c r="A19291" s="4"/>
      <c r="B19291" s="4"/>
    </row>
    <row r="19292" ht="14.25" customHeight="1">
      <c r="A19292" s="4"/>
      <c r="B19292" s="4"/>
    </row>
    <row r="19293" ht="14.25" customHeight="1">
      <c r="A19293" s="4"/>
      <c r="B19293" s="4"/>
    </row>
    <row r="19294" ht="14.25" customHeight="1">
      <c r="A19294" s="4"/>
      <c r="B19294" s="4"/>
    </row>
    <row r="19295" ht="14.25" customHeight="1">
      <c r="A19295" s="4"/>
      <c r="B19295" s="4"/>
    </row>
    <row r="19296" ht="14.25" customHeight="1">
      <c r="A19296" s="4"/>
      <c r="B19296" s="4"/>
    </row>
    <row r="19297" ht="14.25" customHeight="1">
      <c r="A19297" s="4"/>
      <c r="B19297" s="4"/>
    </row>
    <row r="19298" ht="14.25" customHeight="1">
      <c r="A19298" s="4"/>
      <c r="B19298" s="4"/>
    </row>
    <row r="19299" ht="14.25" customHeight="1">
      <c r="A19299" s="4"/>
      <c r="B19299" s="4"/>
    </row>
    <row r="19300" ht="14.25" customHeight="1">
      <c r="A19300" s="4"/>
      <c r="B19300" s="4"/>
    </row>
    <row r="19301" ht="14.25" customHeight="1">
      <c r="A19301" s="4"/>
      <c r="B19301" s="4"/>
    </row>
    <row r="19302" ht="14.25" customHeight="1">
      <c r="A19302" s="4"/>
      <c r="B19302" s="4"/>
    </row>
    <row r="19303" ht="14.25" customHeight="1">
      <c r="A19303" s="4"/>
      <c r="B19303" s="4"/>
    </row>
    <row r="19304" ht="14.25" customHeight="1">
      <c r="A19304" s="4"/>
      <c r="B19304" s="4"/>
    </row>
    <row r="19305" ht="14.25" customHeight="1">
      <c r="A19305" s="4"/>
      <c r="B19305" s="4"/>
    </row>
    <row r="19306" ht="14.25" customHeight="1">
      <c r="A19306" s="4"/>
      <c r="B19306" s="4"/>
    </row>
    <row r="19307" ht="14.25" customHeight="1">
      <c r="A19307" s="4"/>
      <c r="B19307" s="4"/>
    </row>
    <row r="19308" ht="14.25" customHeight="1">
      <c r="A19308" s="4"/>
      <c r="B19308" s="4"/>
    </row>
    <row r="19309" ht="14.25" customHeight="1">
      <c r="A19309" s="4"/>
      <c r="B19309" s="4"/>
    </row>
    <row r="19310" ht="14.25" customHeight="1">
      <c r="A19310" s="4"/>
      <c r="B19310" s="4"/>
    </row>
    <row r="19311" ht="14.25" customHeight="1">
      <c r="A19311" s="4"/>
      <c r="B19311" s="4"/>
    </row>
    <row r="19312" ht="14.25" customHeight="1">
      <c r="A19312" s="4"/>
      <c r="B19312" s="4"/>
    </row>
    <row r="19313" ht="14.25" customHeight="1">
      <c r="A19313" s="4"/>
      <c r="B19313" s="4"/>
    </row>
    <row r="19314" ht="14.25" customHeight="1">
      <c r="A19314" s="4"/>
      <c r="B19314" s="4"/>
    </row>
    <row r="19315" ht="14.25" customHeight="1">
      <c r="A19315" s="4"/>
      <c r="B19315" s="4"/>
    </row>
    <row r="19316" ht="14.25" customHeight="1">
      <c r="A19316" s="4"/>
      <c r="B19316" s="4"/>
    </row>
    <row r="19317" ht="14.25" customHeight="1">
      <c r="A19317" s="4"/>
      <c r="B19317" s="4"/>
    </row>
    <row r="19318" ht="14.25" customHeight="1">
      <c r="A19318" s="4"/>
      <c r="B19318" s="4"/>
    </row>
    <row r="19319" ht="14.25" customHeight="1">
      <c r="A19319" s="4"/>
      <c r="B19319" s="4"/>
    </row>
    <row r="19320" ht="14.25" customHeight="1">
      <c r="A19320" s="4"/>
      <c r="B19320" s="4"/>
    </row>
    <row r="19321" ht="14.25" customHeight="1">
      <c r="A19321" s="4"/>
      <c r="B19321" s="4"/>
    </row>
    <row r="19322" ht="14.25" customHeight="1">
      <c r="A19322" s="4"/>
      <c r="B19322" s="4"/>
    </row>
    <row r="19323" ht="14.25" customHeight="1">
      <c r="A19323" s="4"/>
      <c r="B19323" s="4"/>
    </row>
    <row r="19324" ht="14.25" customHeight="1">
      <c r="A19324" s="4"/>
      <c r="B19324" s="4"/>
    </row>
    <row r="19325" ht="14.25" customHeight="1">
      <c r="A19325" s="4"/>
      <c r="B19325" s="4"/>
    </row>
    <row r="19326" ht="14.25" customHeight="1">
      <c r="A19326" s="4"/>
      <c r="B19326" s="4"/>
    </row>
    <row r="19327" ht="14.25" customHeight="1">
      <c r="A19327" s="4"/>
      <c r="B19327" s="4"/>
    </row>
    <row r="19328" ht="14.25" customHeight="1">
      <c r="A19328" s="4"/>
      <c r="B19328" s="4"/>
    </row>
    <row r="19329" ht="14.25" customHeight="1">
      <c r="A19329" s="4"/>
      <c r="B19329" s="4"/>
    </row>
    <row r="19330" ht="14.25" customHeight="1">
      <c r="A19330" s="4"/>
      <c r="B19330" s="4"/>
    </row>
    <row r="19331" ht="14.25" customHeight="1">
      <c r="A19331" s="4"/>
      <c r="B19331" s="4"/>
    </row>
    <row r="19332" ht="14.25" customHeight="1">
      <c r="A19332" s="4"/>
      <c r="B19332" s="4"/>
    </row>
    <row r="19333" ht="14.25" customHeight="1">
      <c r="A19333" s="4"/>
      <c r="B19333" s="4"/>
    </row>
    <row r="19334" ht="14.25" customHeight="1">
      <c r="A19334" s="4"/>
      <c r="B19334" s="4"/>
    </row>
    <row r="19335" ht="14.25" customHeight="1">
      <c r="A19335" s="4"/>
      <c r="B19335" s="4"/>
    </row>
    <row r="19336" ht="14.25" customHeight="1">
      <c r="A19336" s="4"/>
      <c r="B19336" s="4"/>
    </row>
    <row r="19337" ht="14.25" customHeight="1">
      <c r="A19337" s="4"/>
      <c r="B19337" s="4"/>
    </row>
    <row r="19338" ht="14.25" customHeight="1">
      <c r="A19338" s="4"/>
      <c r="B19338" s="4"/>
    </row>
    <row r="19339" ht="14.25" customHeight="1">
      <c r="A19339" s="4"/>
      <c r="B19339" s="4"/>
    </row>
    <row r="19340" ht="14.25" customHeight="1">
      <c r="A19340" s="4"/>
      <c r="B19340" s="4"/>
    </row>
    <row r="19341" ht="14.25" customHeight="1">
      <c r="A19341" s="4"/>
      <c r="B19341" s="4"/>
    </row>
    <row r="19342" ht="14.25" customHeight="1">
      <c r="A19342" s="4"/>
      <c r="B19342" s="4"/>
    </row>
    <row r="19343" ht="14.25" customHeight="1">
      <c r="A19343" s="4"/>
      <c r="B19343" s="4"/>
    </row>
    <row r="19344" ht="14.25" customHeight="1">
      <c r="A19344" s="4"/>
      <c r="B19344" s="4"/>
    </row>
    <row r="19345" ht="14.25" customHeight="1">
      <c r="A19345" s="4"/>
      <c r="B19345" s="4"/>
    </row>
    <row r="19346" ht="14.25" customHeight="1">
      <c r="A19346" s="4"/>
      <c r="B19346" s="4"/>
    </row>
    <row r="19347" ht="14.25" customHeight="1">
      <c r="A19347" s="4"/>
      <c r="B19347" s="4"/>
    </row>
    <row r="19348" ht="14.25" customHeight="1">
      <c r="A19348" s="4"/>
      <c r="B19348" s="4"/>
    </row>
    <row r="19349" ht="14.25" customHeight="1">
      <c r="A19349" s="4"/>
      <c r="B19349" s="4"/>
    </row>
    <row r="19350" ht="14.25" customHeight="1">
      <c r="A19350" s="4"/>
      <c r="B19350" s="4"/>
    </row>
    <row r="19351" ht="14.25" customHeight="1">
      <c r="A19351" s="4"/>
      <c r="B19351" s="4"/>
    </row>
    <row r="19352" ht="14.25" customHeight="1">
      <c r="A19352" s="4"/>
      <c r="B19352" s="4"/>
    </row>
    <row r="19353" ht="14.25" customHeight="1">
      <c r="A19353" s="4"/>
      <c r="B19353" s="4"/>
    </row>
    <row r="19354" ht="14.25" customHeight="1">
      <c r="A19354" s="4"/>
      <c r="B19354" s="4"/>
    </row>
    <row r="19355" ht="14.25" customHeight="1">
      <c r="A19355" s="4"/>
      <c r="B19355" s="4"/>
    </row>
    <row r="19356" ht="14.25" customHeight="1">
      <c r="A19356" s="4"/>
      <c r="B19356" s="4"/>
    </row>
    <row r="19357" ht="14.25" customHeight="1">
      <c r="A19357" s="4"/>
      <c r="B19357" s="4"/>
    </row>
    <row r="19358" ht="14.25" customHeight="1">
      <c r="A19358" s="4"/>
      <c r="B19358" s="4"/>
    </row>
    <row r="19359" ht="14.25" customHeight="1">
      <c r="A19359" s="4"/>
      <c r="B19359" s="4"/>
    </row>
    <row r="19360" ht="14.25" customHeight="1">
      <c r="A19360" s="4"/>
      <c r="B19360" s="4"/>
    </row>
    <row r="19361" ht="14.25" customHeight="1">
      <c r="A19361" s="4"/>
      <c r="B19361" s="4"/>
    </row>
    <row r="19362" ht="14.25" customHeight="1">
      <c r="A19362" s="4"/>
      <c r="B19362" s="4"/>
    </row>
    <row r="19363" ht="14.25" customHeight="1">
      <c r="A19363" s="4"/>
      <c r="B19363" s="4"/>
    </row>
    <row r="19364" ht="14.25" customHeight="1">
      <c r="A19364" s="4"/>
      <c r="B19364" s="4"/>
    </row>
    <row r="19365" ht="14.25" customHeight="1">
      <c r="A19365" s="4"/>
      <c r="B19365" s="4"/>
    </row>
    <row r="19366" ht="14.25" customHeight="1">
      <c r="A19366" s="4"/>
      <c r="B19366" s="4"/>
    </row>
    <row r="19367" ht="14.25" customHeight="1">
      <c r="A19367" s="4"/>
      <c r="B19367" s="4"/>
    </row>
    <row r="19368" ht="14.25" customHeight="1">
      <c r="A19368" s="4"/>
      <c r="B19368" s="4"/>
    </row>
    <row r="19369" ht="14.25" customHeight="1">
      <c r="A19369" s="4"/>
      <c r="B19369" s="4"/>
    </row>
    <row r="19370" ht="14.25" customHeight="1">
      <c r="A19370" s="4"/>
      <c r="B19370" s="4"/>
    </row>
    <row r="19371" ht="14.25" customHeight="1">
      <c r="A19371" s="4"/>
      <c r="B19371" s="4"/>
    </row>
    <row r="19372" ht="14.25" customHeight="1">
      <c r="A19372" s="4"/>
      <c r="B19372" s="4"/>
    </row>
    <row r="19373" ht="14.25" customHeight="1">
      <c r="A19373" s="4"/>
      <c r="B19373" s="4"/>
    </row>
    <row r="19374" ht="14.25" customHeight="1">
      <c r="A19374" s="4"/>
      <c r="B19374" s="4"/>
    </row>
    <row r="19375" ht="14.25" customHeight="1">
      <c r="A19375" s="4"/>
      <c r="B19375" s="4"/>
    </row>
    <row r="19376" ht="14.25" customHeight="1">
      <c r="A19376" s="4"/>
      <c r="B19376" s="4"/>
    </row>
    <row r="19377" ht="14.25" customHeight="1">
      <c r="A19377" s="4"/>
      <c r="B19377" s="4"/>
    </row>
    <row r="19378" ht="14.25" customHeight="1">
      <c r="A19378" s="4"/>
      <c r="B19378" s="4"/>
    </row>
    <row r="19379" ht="14.25" customHeight="1">
      <c r="A19379" s="4"/>
      <c r="B19379" s="4"/>
    </row>
    <row r="19380" ht="14.25" customHeight="1">
      <c r="A19380" s="4"/>
      <c r="B19380" s="4"/>
    </row>
    <row r="19381" ht="14.25" customHeight="1">
      <c r="A19381" s="4"/>
      <c r="B19381" s="4"/>
    </row>
    <row r="19382" ht="14.25" customHeight="1">
      <c r="A19382" s="4"/>
      <c r="B19382" s="4"/>
    </row>
    <row r="19383" ht="14.25" customHeight="1">
      <c r="A19383" s="4"/>
      <c r="B19383" s="4"/>
    </row>
    <row r="19384" ht="14.25" customHeight="1">
      <c r="A19384" s="4"/>
      <c r="B19384" s="4"/>
    </row>
    <row r="19385" ht="14.25" customHeight="1">
      <c r="A19385" s="4"/>
      <c r="B19385" s="4"/>
    </row>
    <row r="19386" ht="14.25" customHeight="1">
      <c r="A19386" s="4"/>
      <c r="B19386" s="4"/>
    </row>
    <row r="19387" ht="14.25" customHeight="1">
      <c r="A19387" s="4"/>
      <c r="B19387" s="4"/>
    </row>
    <row r="19388" ht="14.25" customHeight="1">
      <c r="A19388" s="4"/>
      <c r="B19388" s="4"/>
    </row>
    <row r="19389" ht="14.25" customHeight="1">
      <c r="A19389" s="4"/>
      <c r="B19389" s="4"/>
    </row>
    <row r="19390" ht="14.25" customHeight="1">
      <c r="A19390" s="4"/>
      <c r="B19390" s="4"/>
    </row>
    <row r="19391" ht="14.25" customHeight="1">
      <c r="A19391" s="4"/>
      <c r="B19391" s="4"/>
    </row>
    <row r="19392" ht="14.25" customHeight="1">
      <c r="A19392" s="4"/>
      <c r="B19392" s="4"/>
    </row>
    <row r="19393" ht="14.25" customHeight="1">
      <c r="A19393" s="4"/>
      <c r="B19393" s="4"/>
    </row>
    <row r="19394" ht="14.25" customHeight="1">
      <c r="A19394" s="4"/>
      <c r="B19394" s="4"/>
    </row>
    <row r="19395" ht="14.25" customHeight="1">
      <c r="A19395" s="4"/>
      <c r="B19395" s="4"/>
    </row>
    <row r="19396" ht="14.25" customHeight="1">
      <c r="A19396" s="4"/>
      <c r="B19396" s="4"/>
    </row>
    <row r="19397" ht="14.25" customHeight="1">
      <c r="A19397" s="4"/>
      <c r="B19397" s="4"/>
    </row>
    <row r="19398" ht="14.25" customHeight="1">
      <c r="A19398" s="4"/>
      <c r="B19398" s="4"/>
    </row>
    <row r="19399" ht="14.25" customHeight="1">
      <c r="A19399" s="4"/>
      <c r="B19399" s="4"/>
    </row>
    <row r="19400" ht="14.25" customHeight="1">
      <c r="A19400" s="4"/>
      <c r="B19400" s="4"/>
    </row>
    <row r="19401" ht="14.25" customHeight="1">
      <c r="A19401" s="4"/>
      <c r="B19401" s="4"/>
    </row>
    <row r="19402" ht="14.25" customHeight="1">
      <c r="A19402" s="4"/>
      <c r="B19402" s="4"/>
    </row>
    <row r="19403" ht="14.25" customHeight="1">
      <c r="A19403" s="4"/>
      <c r="B19403" s="4"/>
    </row>
    <row r="19404" ht="14.25" customHeight="1">
      <c r="A19404" s="4"/>
      <c r="B19404" s="4"/>
    </row>
    <row r="19405" ht="14.25" customHeight="1">
      <c r="A19405" s="4"/>
      <c r="B19405" s="4"/>
    </row>
    <row r="19406" ht="14.25" customHeight="1">
      <c r="A19406" s="4"/>
      <c r="B19406" s="4"/>
    </row>
    <row r="19407" ht="14.25" customHeight="1">
      <c r="A19407" s="4"/>
      <c r="B19407" s="4"/>
    </row>
    <row r="19408" ht="14.25" customHeight="1">
      <c r="A19408" s="4"/>
      <c r="B19408" s="4"/>
    </row>
    <row r="19409" ht="14.25" customHeight="1">
      <c r="A19409" s="4"/>
      <c r="B19409" s="4"/>
    </row>
    <row r="19410" ht="14.25" customHeight="1">
      <c r="A19410" s="4"/>
      <c r="B19410" s="4"/>
    </row>
    <row r="19411" ht="14.25" customHeight="1">
      <c r="A19411" s="4"/>
      <c r="B19411" s="4"/>
    </row>
    <row r="19412" ht="14.25" customHeight="1">
      <c r="A19412" s="4"/>
      <c r="B19412" s="4"/>
    </row>
    <row r="19413" ht="14.25" customHeight="1">
      <c r="A19413" s="4"/>
      <c r="B19413" s="4"/>
    </row>
    <row r="19414" ht="14.25" customHeight="1">
      <c r="A19414" s="4"/>
      <c r="B19414" s="4"/>
    </row>
    <row r="19415" ht="14.25" customHeight="1">
      <c r="A19415" s="4"/>
      <c r="B19415" s="4"/>
    </row>
    <row r="19416" ht="14.25" customHeight="1">
      <c r="A19416" s="4"/>
      <c r="B19416" s="4"/>
    </row>
    <row r="19417" ht="14.25" customHeight="1">
      <c r="A19417" s="4"/>
      <c r="B19417" s="4"/>
    </row>
    <row r="19418" ht="14.25" customHeight="1">
      <c r="A19418" s="4"/>
      <c r="B19418" s="4"/>
    </row>
    <row r="19419" ht="14.25" customHeight="1">
      <c r="A19419" s="4"/>
      <c r="B19419" s="4"/>
    </row>
    <row r="19420" ht="14.25" customHeight="1">
      <c r="A19420" s="4"/>
      <c r="B19420" s="4"/>
    </row>
    <row r="19421" ht="14.25" customHeight="1">
      <c r="A19421" s="4"/>
      <c r="B19421" s="4"/>
    </row>
    <row r="19422" ht="14.25" customHeight="1">
      <c r="A19422" s="4"/>
      <c r="B19422" s="4"/>
    </row>
    <row r="19423" ht="14.25" customHeight="1">
      <c r="A19423" s="4"/>
      <c r="B19423" s="4"/>
    </row>
    <row r="19424" ht="14.25" customHeight="1">
      <c r="A19424" s="4"/>
      <c r="B19424" s="4"/>
    </row>
    <row r="19425" ht="14.25" customHeight="1">
      <c r="A19425" s="4"/>
      <c r="B19425" s="4"/>
    </row>
    <row r="19426" ht="14.25" customHeight="1">
      <c r="A19426" s="4"/>
      <c r="B19426" s="4"/>
    </row>
    <row r="19427" ht="14.25" customHeight="1">
      <c r="A19427" s="4"/>
      <c r="B19427" s="4"/>
    </row>
    <row r="19428" ht="14.25" customHeight="1">
      <c r="A19428" s="4"/>
      <c r="B19428" s="4"/>
    </row>
    <row r="19429" ht="14.25" customHeight="1">
      <c r="A19429" s="4"/>
      <c r="B19429" s="4"/>
    </row>
    <row r="19430" ht="14.25" customHeight="1">
      <c r="A19430" s="4"/>
      <c r="B19430" s="4"/>
    </row>
    <row r="19431" ht="14.25" customHeight="1">
      <c r="A19431" s="4"/>
      <c r="B19431" s="4"/>
    </row>
    <row r="19432" ht="14.25" customHeight="1">
      <c r="A19432" s="4"/>
      <c r="B19432" s="4"/>
    </row>
    <row r="19433" ht="14.25" customHeight="1">
      <c r="A19433" s="4"/>
      <c r="B19433" s="4"/>
    </row>
    <row r="19434" ht="14.25" customHeight="1">
      <c r="A19434" s="4"/>
      <c r="B19434" s="4"/>
    </row>
    <row r="19435" ht="14.25" customHeight="1">
      <c r="A19435" s="4"/>
      <c r="B19435" s="4"/>
    </row>
    <row r="19436" ht="14.25" customHeight="1">
      <c r="A19436" s="4"/>
      <c r="B19436" s="4"/>
    </row>
    <row r="19437" ht="14.25" customHeight="1">
      <c r="A19437" s="4"/>
      <c r="B19437" s="4"/>
    </row>
    <row r="19438" ht="14.25" customHeight="1">
      <c r="A19438" s="4"/>
      <c r="B19438" s="4"/>
    </row>
    <row r="19439" ht="14.25" customHeight="1">
      <c r="A19439" s="4"/>
      <c r="B19439" s="4"/>
    </row>
    <row r="19440" ht="14.25" customHeight="1">
      <c r="A19440" s="4"/>
      <c r="B19440" s="4"/>
    </row>
    <row r="19441" ht="14.25" customHeight="1">
      <c r="A19441" s="4"/>
      <c r="B19441" s="4"/>
    </row>
    <row r="19442" ht="14.25" customHeight="1">
      <c r="A19442" s="4"/>
      <c r="B19442" s="4"/>
    </row>
    <row r="19443" ht="14.25" customHeight="1">
      <c r="A19443" s="4"/>
      <c r="B19443" s="4"/>
    </row>
    <row r="19444" ht="14.25" customHeight="1">
      <c r="A19444" s="4"/>
      <c r="B19444" s="4"/>
    </row>
    <row r="19445" ht="14.25" customHeight="1">
      <c r="A19445" s="4"/>
      <c r="B19445" s="4"/>
    </row>
    <row r="19446" ht="14.25" customHeight="1">
      <c r="A19446" s="4"/>
      <c r="B19446" s="4"/>
    </row>
    <row r="19447" ht="14.25" customHeight="1">
      <c r="A19447" s="4"/>
      <c r="B19447" s="4"/>
    </row>
    <row r="19448" ht="14.25" customHeight="1">
      <c r="A19448" s="4"/>
      <c r="B19448" s="4"/>
    </row>
    <row r="19449" ht="14.25" customHeight="1">
      <c r="A19449" s="4"/>
      <c r="B19449" s="4"/>
    </row>
    <row r="19450" ht="14.25" customHeight="1">
      <c r="A19450" s="4"/>
      <c r="B19450" s="4"/>
    </row>
    <row r="19451" ht="14.25" customHeight="1">
      <c r="A19451" s="4"/>
      <c r="B19451" s="4"/>
    </row>
    <row r="19452" ht="14.25" customHeight="1">
      <c r="A19452" s="4"/>
      <c r="B19452" s="4"/>
    </row>
    <row r="19453" ht="14.25" customHeight="1">
      <c r="A19453" s="4"/>
      <c r="B19453" s="4"/>
    </row>
    <row r="19454" ht="14.25" customHeight="1">
      <c r="A19454" s="4"/>
      <c r="B19454" s="4"/>
    </row>
    <row r="19455" ht="14.25" customHeight="1">
      <c r="A19455" s="4"/>
      <c r="B19455" s="4"/>
    </row>
    <row r="19456" ht="14.25" customHeight="1">
      <c r="A19456" s="4"/>
      <c r="B19456" s="4"/>
    </row>
    <row r="19457" ht="14.25" customHeight="1">
      <c r="A19457" s="4"/>
      <c r="B19457" s="4"/>
    </row>
    <row r="19458" ht="14.25" customHeight="1">
      <c r="A19458" s="4"/>
      <c r="B19458" s="4"/>
    </row>
    <row r="19459" ht="14.25" customHeight="1">
      <c r="A19459" s="4"/>
      <c r="B19459" s="4"/>
    </row>
    <row r="19460" ht="14.25" customHeight="1">
      <c r="A19460" s="4"/>
      <c r="B19460" s="4"/>
    </row>
    <row r="19461" ht="14.25" customHeight="1">
      <c r="A19461" s="4"/>
      <c r="B19461" s="4"/>
    </row>
    <row r="19462" ht="14.25" customHeight="1">
      <c r="A19462" s="4"/>
      <c r="B19462" s="4"/>
    </row>
    <row r="19463" ht="14.25" customHeight="1">
      <c r="A19463" s="4"/>
      <c r="B19463" s="4"/>
    </row>
    <row r="19464" ht="14.25" customHeight="1">
      <c r="A19464" s="4"/>
      <c r="B19464" s="4"/>
    </row>
    <row r="19465" ht="14.25" customHeight="1">
      <c r="A19465" s="4"/>
      <c r="B19465" s="4"/>
    </row>
    <row r="19466" ht="14.25" customHeight="1">
      <c r="A19466" s="4"/>
      <c r="B19466" s="4"/>
    </row>
    <row r="19467" ht="14.25" customHeight="1">
      <c r="A19467" s="4"/>
      <c r="B19467" s="4"/>
    </row>
    <row r="19468" ht="14.25" customHeight="1">
      <c r="A19468" s="4"/>
      <c r="B19468" s="4"/>
    </row>
    <row r="19469" ht="14.25" customHeight="1">
      <c r="A19469" s="4"/>
      <c r="B19469" s="4"/>
    </row>
    <row r="19470" ht="14.25" customHeight="1">
      <c r="A19470" s="4"/>
      <c r="B19470" s="4"/>
    </row>
    <row r="19471" ht="14.25" customHeight="1">
      <c r="A19471" s="4"/>
      <c r="B19471" s="4"/>
    </row>
    <row r="19472" ht="14.25" customHeight="1">
      <c r="A19472" s="4"/>
      <c r="B19472" s="4"/>
    </row>
    <row r="19473" ht="14.25" customHeight="1">
      <c r="A19473" s="4"/>
      <c r="B19473" s="4"/>
    </row>
    <row r="19474" ht="14.25" customHeight="1">
      <c r="A19474" s="4"/>
      <c r="B19474" s="4"/>
    </row>
    <row r="19475" ht="14.25" customHeight="1">
      <c r="A19475" s="4"/>
      <c r="B19475" s="4"/>
    </row>
    <row r="19476" ht="14.25" customHeight="1">
      <c r="A19476" s="4"/>
      <c r="B19476" s="4"/>
    </row>
    <row r="19477" ht="14.25" customHeight="1">
      <c r="A19477" s="4"/>
      <c r="B19477" s="4"/>
    </row>
    <row r="19478" ht="14.25" customHeight="1">
      <c r="A19478" s="4"/>
      <c r="B19478" s="4"/>
    </row>
    <row r="19479" ht="14.25" customHeight="1">
      <c r="A19479" s="4"/>
      <c r="B19479" s="4"/>
    </row>
    <row r="19480" ht="14.25" customHeight="1">
      <c r="A19480" s="4"/>
      <c r="B19480" s="4"/>
    </row>
    <row r="19481" ht="14.25" customHeight="1">
      <c r="A19481" s="4"/>
      <c r="B19481" s="4"/>
    </row>
    <row r="19482" ht="14.25" customHeight="1">
      <c r="A19482" s="4"/>
      <c r="B19482" s="4"/>
    </row>
    <row r="19483" ht="14.25" customHeight="1">
      <c r="A19483" s="4"/>
      <c r="B19483" s="4"/>
    </row>
    <row r="19484" ht="14.25" customHeight="1">
      <c r="A19484" s="4"/>
      <c r="B19484" s="4"/>
    </row>
    <row r="19485" ht="14.25" customHeight="1">
      <c r="A19485" s="4"/>
      <c r="B19485" s="4"/>
    </row>
    <row r="19486" ht="14.25" customHeight="1">
      <c r="A19486" s="4"/>
      <c r="B19486" s="4"/>
    </row>
    <row r="19487" ht="14.25" customHeight="1">
      <c r="A19487" s="4"/>
      <c r="B19487" s="4"/>
    </row>
    <row r="19488" ht="14.25" customHeight="1">
      <c r="A19488" s="4"/>
      <c r="B19488" s="4"/>
    </row>
    <row r="19489" ht="14.25" customHeight="1">
      <c r="A19489" s="4"/>
      <c r="B19489" s="4"/>
    </row>
    <row r="19490" ht="14.25" customHeight="1">
      <c r="A19490" s="4"/>
      <c r="B19490" s="4"/>
    </row>
    <row r="19491" ht="14.25" customHeight="1">
      <c r="A19491" s="4"/>
      <c r="B19491" s="4"/>
    </row>
    <row r="19492" ht="14.25" customHeight="1">
      <c r="A19492" s="4"/>
      <c r="B19492" s="4"/>
    </row>
    <row r="19493" ht="14.25" customHeight="1">
      <c r="A19493" s="4"/>
      <c r="B19493" s="4"/>
    </row>
    <row r="19494" ht="14.25" customHeight="1">
      <c r="A19494" s="4"/>
      <c r="B19494" s="4"/>
    </row>
    <row r="19495" ht="14.25" customHeight="1">
      <c r="A19495" s="4"/>
      <c r="B19495" s="4"/>
    </row>
    <row r="19496" ht="14.25" customHeight="1">
      <c r="A19496" s="4"/>
      <c r="B19496" s="4"/>
    </row>
    <row r="19497" ht="14.25" customHeight="1">
      <c r="A19497" s="4"/>
      <c r="B19497" s="4"/>
    </row>
    <row r="19498" ht="14.25" customHeight="1">
      <c r="A19498" s="4"/>
      <c r="B19498" s="4"/>
    </row>
    <row r="19499" ht="14.25" customHeight="1">
      <c r="A19499" s="4"/>
      <c r="B19499" s="4"/>
    </row>
    <row r="19500" ht="14.25" customHeight="1">
      <c r="A19500" s="4"/>
      <c r="B19500" s="4"/>
    </row>
    <row r="19501" ht="14.25" customHeight="1">
      <c r="A19501" s="4"/>
      <c r="B19501" s="4"/>
    </row>
    <row r="19502" ht="14.25" customHeight="1">
      <c r="A19502" s="4"/>
      <c r="B19502" s="4"/>
    </row>
    <row r="19503" ht="14.25" customHeight="1">
      <c r="A19503" s="4"/>
      <c r="B19503" s="4"/>
    </row>
    <row r="19504" ht="14.25" customHeight="1">
      <c r="A19504" s="4"/>
      <c r="B19504" s="4"/>
    </row>
    <row r="19505" ht="14.25" customHeight="1">
      <c r="A19505" s="4"/>
      <c r="B19505" s="4"/>
    </row>
    <row r="19506" ht="14.25" customHeight="1">
      <c r="A19506" s="4"/>
      <c r="B19506" s="4"/>
    </row>
    <row r="19507" ht="14.25" customHeight="1">
      <c r="A19507" s="4"/>
      <c r="B19507" s="4"/>
    </row>
    <row r="19508" ht="14.25" customHeight="1">
      <c r="A19508" s="4"/>
      <c r="B19508" s="4"/>
    </row>
    <row r="19509" ht="14.25" customHeight="1">
      <c r="A19509" s="4"/>
      <c r="B19509" s="4"/>
    </row>
    <row r="19510" ht="14.25" customHeight="1">
      <c r="A19510" s="4"/>
      <c r="B19510" s="4"/>
    </row>
    <row r="19511" ht="14.25" customHeight="1">
      <c r="A19511" s="4"/>
      <c r="B19511" s="4"/>
    </row>
    <row r="19512" ht="14.25" customHeight="1">
      <c r="A19512" s="4"/>
      <c r="B19512" s="4"/>
    </row>
    <row r="19513" ht="14.25" customHeight="1">
      <c r="A19513" s="4"/>
      <c r="B19513" s="4"/>
    </row>
    <row r="19514" ht="14.25" customHeight="1">
      <c r="A19514" s="4"/>
      <c r="B19514" s="4"/>
    </row>
    <row r="19515" ht="14.25" customHeight="1">
      <c r="A19515" s="4"/>
      <c r="B19515" s="4"/>
    </row>
    <row r="19516" ht="14.25" customHeight="1">
      <c r="A19516" s="4"/>
      <c r="B19516" s="4"/>
    </row>
    <row r="19517" ht="14.25" customHeight="1">
      <c r="A19517" s="4"/>
      <c r="B19517" s="4"/>
    </row>
    <row r="19518" ht="14.25" customHeight="1">
      <c r="A19518" s="4"/>
      <c r="B19518" s="4"/>
    </row>
    <row r="19519" ht="14.25" customHeight="1">
      <c r="A19519" s="4"/>
      <c r="B19519" s="4"/>
    </row>
    <row r="19520" ht="14.25" customHeight="1">
      <c r="A19520" s="4"/>
      <c r="B19520" s="4"/>
    </row>
    <row r="19521" ht="14.25" customHeight="1">
      <c r="A19521" s="4"/>
      <c r="B19521" s="4"/>
    </row>
    <row r="19522" ht="14.25" customHeight="1">
      <c r="A19522" s="4"/>
      <c r="B19522" s="4"/>
    </row>
    <row r="19523" ht="14.25" customHeight="1">
      <c r="A19523" s="4"/>
      <c r="B19523" s="4"/>
    </row>
    <row r="19524" ht="14.25" customHeight="1">
      <c r="A19524" s="4"/>
      <c r="B19524" s="4"/>
    </row>
    <row r="19525" ht="14.25" customHeight="1">
      <c r="A19525" s="4"/>
      <c r="B19525" s="4"/>
    </row>
    <row r="19526" ht="14.25" customHeight="1">
      <c r="A19526" s="4"/>
      <c r="B19526" s="4"/>
    </row>
    <row r="19527" ht="14.25" customHeight="1">
      <c r="A19527" s="4"/>
      <c r="B19527" s="4"/>
    </row>
    <row r="19528" ht="14.25" customHeight="1">
      <c r="A19528" s="4"/>
      <c r="B19528" s="4"/>
    </row>
    <row r="19529" ht="14.25" customHeight="1">
      <c r="A19529" s="4"/>
      <c r="B19529" s="4"/>
    </row>
    <row r="19530" ht="14.25" customHeight="1">
      <c r="A19530" s="4"/>
      <c r="B19530" s="4"/>
    </row>
    <row r="19531" ht="14.25" customHeight="1">
      <c r="A19531" s="4"/>
      <c r="B19531" s="4"/>
    </row>
    <row r="19532" ht="14.25" customHeight="1">
      <c r="A19532" s="4"/>
      <c r="B19532" s="4"/>
    </row>
    <row r="19533" ht="14.25" customHeight="1">
      <c r="A19533" s="4"/>
      <c r="B19533" s="4"/>
    </row>
    <row r="19534" ht="14.25" customHeight="1">
      <c r="A19534" s="4"/>
      <c r="B19534" s="4"/>
    </row>
    <row r="19535" ht="14.25" customHeight="1">
      <c r="A19535" s="4"/>
      <c r="B19535" s="4"/>
    </row>
    <row r="19536" ht="14.25" customHeight="1">
      <c r="A19536" s="4"/>
      <c r="B19536" s="4"/>
    </row>
    <row r="19537" ht="14.25" customHeight="1">
      <c r="A19537" s="4"/>
      <c r="B19537" s="4"/>
    </row>
    <row r="19538" ht="14.25" customHeight="1">
      <c r="A19538" s="4"/>
      <c r="B19538" s="4"/>
    </row>
    <row r="19539" ht="14.25" customHeight="1">
      <c r="A19539" s="4"/>
      <c r="B19539" s="4"/>
    </row>
    <row r="19540" ht="14.25" customHeight="1">
      <c r="A19540" s="4"/>
      <c r="B19540" s="4"/>
    </row>
    <row r="19541" ht="14.25" customHeight="1">
      <c r="A19541" s="4"/>
      <c r="B19541" s="4"/>
    </row>
    <row r="19542" ht="14.25" customHeight="1">
      <c r="A19542" s="4"/>
      <c r="B19542" s="4"/>
    </row>
    <row r="19543" ht="14.25" customHeight="1">
      <c r="A19543" s="4"/>
      <c r="B19543" s="4"/>
    </row>
    <row r="19544" ht="14.25" customHeight="1">
      <c r="A19544" s="4"/>
      <c r="B19544" s="4"/>
    </row>
    <row r="19545" ht="14.25" customHeight="1">
      <c r="A19545" s="4"/>
      <c r="B19545" s="4"/>
    </row>
    <row r="19546" ht="14.25" customHeight="1">
      <c r="A19546" s="4"/>
      <c r="B19546" s="4"/>
    </row>
    <row r="19547" ht="14.25" customHeight="1">
      <c r="A19547" s="4"/>
      <c r="B19547" s="4"/>
    </row>
    <row r="19548" ht="14.25" customHeight="1">
      <c r="A19548" s="4"/>
      <c r="B19548" s="4"/>
    </row>
    <row r="19549" ht="14.25" customHeight="1">
      <c r="A19549" s="4"/>
      <c r="B19549" s="4"/>
    </row>
    <row r="19550" ht="14.25" customHeight="1">
      <c r="A19550" s="4"/>
      <c r="B19550" s="4"/>
    </row>
    <row r="19551" ht="14.25" customHeight="1">
      <c r="A19551" s="4"/>
      <c r="B19551" s="4"/>
    </row>
    <row r="19552" ht="14.25" customHeight="1">
      <c r="A19552" s="4"/>
      <c r="B19552" s="4"/>
    </row>
    <row r="19553" ht="14.25" customHeight="1">
      <c r="A19553" s="4"/>
      <c r="B19553" s="4"/>
    </row>
    <row r="19554" ht="14.25" customHeight="1">
      <c r="A19554" s="4"/>
      <c r="B19554" s="4"/>
    </row>
    <row r="19555" ht="14.25" customHeight="1">
      <c r="A19555" s="4"/>
      <c r="B19555" s="4"/>
    </row>
    <row r="19556" ht="14.25" customHeight="1">
      <c r="A19556" s="4"/>
      <c r="B19556" s="4"/>
    </row>
    <row r="19557" ht="14.25" customHeight="1">
      <c r="A19557" s="4"/>
      <c r="B19557" s="4"/>
    </row>
    <row r="19558" ht="14.25" customHeight="1">
      <c r="A19558" s="4"/>
      <c r="B19558" s="4"/>
    </row>
    <row r="19559" ht="14.25" customHeight="1">
      <c r="A19559" s="4"/>
      <c r="B19559" s="4"/>
    </row>
    <row r="19560" ht="14.25" customHeight="1">
      <c r="A19560" s="4"/>
      <c r="B19560" s="4"/>
    </row>
    <row r="19561" ht="14.25" customHeight="1">
      <c r="A19561" s="4"/>
      <c r="B19561" s="4"/>
    </row>
    <row r="19562" ht="14.25" customHeight="1">
      <c r="A19562" s="4"/>
      <c r="B19562" s="4"/>
    </row>
    <row r="19563" ht="14.25" customHeight="1">
      <c r="A19563" s="4"/>
      <c r="B19563" s="4"/>
    </row>
    <row r="19564" ht="14.25" customHeight="1">
      <c r="A19564" s="4"/>
      <c r="B19564" s="4"/>
    </row>
    <row r="19565" ht="14.25" customHeight="1">
      <c r="A19565" s="4"/>
      <c r="B19565" s="4"/>
    </row>
    <row r="19566" ht="14.25" customHeight="1">
      <c r="A19566" s="4"/>
      <c r="B19566" s="4"/>
    </row>
    <row r="19567" ht="14.25" customHeight="1">
      <c r="A19567" s="4"/>
      <c r="B19567" s="4"/>
    </row>
    <row r="19568" ht="14.25" customHeight="1">
      <c r="A19568" s="4"/>
      <c r="B19568" s="4"/>
    </row>
    <row r="19569" ht="14.25" customHeight="1">
      <c r="A19569" s="4"/>
      <c r="B19569" s="4"/>
    </row>
    <row r="19570" ht="14.25" customHeight="1">
      <c r="A19570" s="4"/>
      <c r="B19570" s="4"/>
    </row>
    <row r="19571" ht="14.25" customHeight="1">
      <c r="A19571" s="4"/>
      <c r="B19571" s="4"/>
    </row>
    <row r="19572" ht="14.25" customHeight="1">
      <c r="A19572" s="4"/>
      <c r="B19572" s="4"/>
    </row>
    <row r="19573" ht="14.25" customHeight="1">
      <c r="A19573" s="4"/>
      <c r="B19573" s="4"/>
    </row>
    <row r="19574" ht="14.25" customHeight="1">
      <c r="A19574" s="4"/>
      <c r="B19574" s="4"/>
    </row>
    <row r="19575" ht="14.25" customHeight="1">
      <c r="A19575" s="4"/>
      <c r="B19575" s="4"/>
    </row>
    <row r="19576" ht="14.25" customHeight="1">
      <c r="A19576" s="4"/>
      <c r="B19576" s="4"/>
    </row>
    <row r="19577" ht="14.25" customHeight="1">
      <c r="A19577" s="4"/>
      <c r="B19577" s="4"/>
    </row>
    <row r="19578" ht="14.25" customHeight="1">
      <c r="A19578" s="4"/>
      <c r="B19578" s="4"/>
    </row>
    <row r="19579" ht="14.25" customHeight="1">
      <c r="A19579" s="4"/>
      <c r="B19579" s="4"/>
    </row>
    <row r="19580" ht="14.25" customHeight="1">
      <c r="A19580" s="4"/>
      <c r="B19580" s="4"/>
    </row>
    <row r="19581" ht="14.25" customHeight="1">
      <c r="A19581" s="4"/>
      <c r="B19581" s="4"/>
    </row>
    <row r="19582" ht="14.25" customHeight="1">
      <c r="A19582" s="4"/>
      <c r="B19582" s="4"/>
    </row>
    <row r="19583" ht="14.25" customHeight="1">
      <c r="A19583" s="4"/>
      <c r="B19583" s="4"/>
    </row>
    <row r="19584" ht="14.25" customHeight="1">
      <c r="A19584" s="4"/>
      <c r="B19584" s="4"/>
    </row>
    <row r="19585" ht="14.25" customHeight="1">
      <c r="A19585" s="4"/>
      <c r="B19585" s="4"/>
    </row>
    <row r="19586" ht="14.25" customHeight="1">
      <c r="A19586" s="4"/>
      <c r="B19586" s="4"/>
    </row>
    <row r="19587" ht="14.25" customHeight="1">
      <c r="A19587" s="4"/>
      <c r="B19587" s="4"/>
    </row>
    <row r="19588" ht="14.25" customHeight="1">
      <c r="A19588" s="4"/>
      <c r="B19588" s="4"/>
    </row>
    <row r="19589" ht="14.25" customHeight="1">
      <c r="A19589" s="4"/>
      <c r="B19589" s="4"/>
    </row>
    <row r="19590" ht="14.25" customHeight="1">
      <c r="A19590" s="4"/>
      <c r="B19590" s="4"/>
    </row>
    <row r="19591" ht="14.25" customHeight="1">
      <c r="A19591" s="4"/>
      <c r="B19591" s="4"/>
    </row>
    <row r="19592" ht="14.25" customHeight="1">
      <c r="A19592" s="4"/>
      <c r="B19592" s="4"/>
    </row>
    <row r="19593" ht="14.25" customHeight="1">
      <c r="A19593" s="4"/>
      <c r="B19593" s="4"/>
    </row>
    <row r="19594" ht="14.25" customHeight="1">
      <c r="A19594" s="4"/>
      <c r="B19594" s="4"/>
    </row>
    <row r="19595" ht="14.25" customHeight="1">
      <c r="A19595" s="4"/>
      <c r="B19595" s="4"/>
    </row>
    <row r="19596" ht="14.25" customHeight="1">
      <c r="A19596" s="4"/>
      <c r="B19596" s="4"/>
    </row>
    <row r="19597" ht="14.25" customHeight="1">
      <c r="A19597" s="4"/>
      <c r="B19597" s="4"/>
    </row>
    <row r="19598" ht="14.25" customHeight="1">
      <c r="A19598" s="4"/>
      <c r="B19598" s="4"/>
    </row>
    <row r="19599" ht="14.25" customHeight="1">
      <c r="A19599" s="4"/>
      <c r="B19599" s="4"/>
    </row>
    <row r="19600" ht="14.25" customHeight="1">
      <c r="A19600" s="4"/>
      <c r="B19600" s="4"/>
    </row>
    <row r="19601" ht="14.25" customHeight="1">
      <c r="A19601" s="4"/>
      <c r="B19601" s="4"/>
    </row>
    <row r="19602" ht="14.25" customHeight="1">
      <c r="A19602" s="4"/>
      <c r="B19602" s="4"/>
    </row>
    <row r="19603" ht="14.25" customHeight="1">
      <c r="A19603" s="4"/>
      <c r="B19603" s="4"/>
    </row>
    <row r="19604" ht="14.25" customHeight="1">
      <c r="A19604" s="4"/>
      <c r="B19604" s="4"/>
    </row>
    <row r="19605" ht="14.25" customHeight="1">
      <c r="A19605" s="4"/>
      <c r="B19605" s="4"/>
    </row>
    <row r="19606" ht="14.25" customHeight="1">
      <c r="A19606" s="4"/>
      <c r="B19606" s="4"/>
    </row>
    <row r="19607" ht="14.25" customHeight="1">
      <c r="A19607" s="4"/>
      <c r="B19607" s="4"/>
    </row>
    <row r="19608" ht="14.25" customHeight="1">
      <c r="A19608" s="4"/>
      <c r="B19608" s="4"/>
    </row>
    <row r="19609" ht="14.25" customHeight="1">
      <c r="A19609" s="4"/>
      <c r="B19609" s="4"/>
    </row>
    <row r="19610" ht="14.25" customHeight="1">
      <c r="A19610" s="4"/>
      <c r="B19610" s="4"/>
    </row>
    <row r="19611" ht="14.25" customHeight="1">
      <c r="A19611" s="4"/>
      <c r="B19611" s="4"/>
    </row>
    <row r="19612" ht="14.25" customHeight="1">
      <c r="A19612" s="4"/>
      <c r="B19612" s="4"/>
    </row>
    <row r="19613" ht="14.25" customHeight="1">
      <c r="A19613" s="4"/>
      <c r="B19613" s="4"/>
    </row>
    <row r="19614" ht="14.25" customHeight="1">
      <c r="A19614" s="4"/>
      <c r="B19614" s="4"/>
    </row>
    <row r="19615" ht="14.25" customHeight="1">
      <c r="A19615" s="4"/>
      <c r="B19615" s="4"/>
    </row>
    <row r="19616" ht="14.25" customHeight="1">
      <c r="A19616" s="4"/>
      <c r="B19616" s="4"/>
    </row>
    <row r="19617" ht="14.25" customHeight="1">
      <c r="A19617" s="4"/>
      <c r="B19617" s="4"/>
    </row>
    <row r="19618" ht="14.25" customHeight="1">
      <c r="A19618" s="4"/>
      <c r="B19618" s="4"/>
    </row>
    <row r="19619" ht="14.25" customHeight="1">
      <c r="A19619" s="4"/>
      <c r="B19619" s="4"/>
    </row>
    <row r="19620" ht="14.25" customHeight="1">
      <c r="A19620" s="4"/>
      <c r="B19620" s="4"/>
    </row>
    <row r="19621" ht="14.25" customHeight="1">
      <c r="A19621" s="4"/>
      <c r="B19621" s="4"/>
    </row>
    <row r="19622" ht="14.25" customHeight="1">
      <c r="A19622" s="4"/>
      <c r="B19622" s="4"/>
    </row>
    <row r="19623" ht="14.25" customHeight="1">
      <c r="A19623" s="4"/>
      <c r="B19623" s="4"/>
    </row>
    <row r="19624" ht="14.25" customHeight="1">
      <c r="A19624" s="4"/>
      <c r="B19624" s="4"/>
    </row>
    <row r="19625" ht="14.25" customHeight="1">
      <c r="A19625" s="4"/>
      <c r="B19625" s="4"/>
    </row>
    <row r="19626" ht="14.25" customHeight="1">
      <c r="A19626" s="4"/>
      <c r="B19626" s="4"/>
    </row>
    <row r="19627" ht="14.25" customHeight="1">
      <c r="A19627" s="4"/>
      <c r="B19627" s="4"/>
    </row>
    <row r="19628" ht="14.25" customHeight="1">
      <c r="A19628" s="4"/>
      <c r="B19628" s="4"/>
    </row>
    <row r="19629" ht="14.25" customHeight="1">
      <c r="A19629" s="4"/>
      <c r="B19629" s="4"/>
    </row>
    <row r="19630" ht="14.25" customHeight="1">
      <c r="A19630" s="4"/>
      <c r="B19630" s="4"/>
    </row>
    <row r="19631" ht="14.25" customHeight="1">
      <c r="A19631" s="4"/>
      <c r="B19631" s="4"/>
    </row>
    <row r="19632" ht="14.25" customHeight="1">
      <c r="A19632" s="4"/>
      <c r="B19632" s="4"/>
    </row>
    <row r="19633" ht="14.25" customHeight="1">
      <c r="A19633" s="4"/>
      <c r="B19633" s="4"/>
    </row>
    <row r="19634" ht="14.25" customHeight="1">
      <c r="A19634" s="4"/>
      <c r="B19634" s="4"/>
    </row>
    <row r="19635" ht="14.25" customHeight="1">
      <c r="A19635" s="4"/>
      <c r="B19635" s="4"/>
    </row>
    <row r="19636" ht="14.25" customHeight="1">
      <c r="A19636" s="4"/>
      <c r="B19636" s="4"/>
    </row>
    <row r="19637" ht="14.25" customHeight="1">
      <c r="A19637" s="4"/>
      <c r="B19637" s="4"/>
    </row>
    <row r="19638" ht="14.25" customHeight="1">
      <c r="A19638" s="4"/>
      <c r="B19638" s="4"/>
    </row>
    <row r="19639" ht="14.25" customHeight="1">
      <c r="A19639" s="4"/>
      <c r="B19639" s="4"/>
    </row>
    <row r="19640" ht="14.25" customHeight="1">
      <c r="A19640" s="4"/>
      <c r="B19640" s="4"/>
    </row>
    <row r="19641" ht="14.25" customHeight="1">
      <c r="A19641" s="4"/>
      <c r="B19641" s="4"/>
    </row>
    <row r="19642" ht="14.25" customHeight="1">
      <c r="A19642" s="4"/>
      <c r="B19642" s="4"/>
    </row>
    <row r="19643" ht="14.25" customHeight="1">
      <c r="A19643" s="4"/>
      <c r="B19643" s="4"/>
    </row>
    <row r="19644" ht="14.25" customHeight="1">
      <c r="A19644" s="4"/>
      <c r="B19644" s="4"/>
    </row>
    <row r="19645" ht="14.25" customHeight="1">
      <c r="A19645" s="4"/>
      <c r="B19645" s="4"/>
    </row>
    <row r="19646" ht="14.25" customHeight="1">
      <c r="A19646" s="4"/>
      <c r="B19646" s="4"/>
    </row>
    <row r="19647" ht="14.25" customHeight="1">
      <c r="A19647" s="4"/>
      <c r="B19647" s="4"/>
    </row>
    <row r="19648" ht="14.25" customHeight="1">
      <c r="A19648" s="4"/>
      <c r="B19648" s="4"/>
    </row>
    <row r="19649" ht="14.25" customHeight="1">
      <c r="A19649" s="4"/>
      <c r="B19649" s="4"/>
    </row>
    <row r="19650" ht="14.25" customHeight="1">
      <c r="A19650" s="4"/>
      <c r="B19650" s="4"/>
    </row>
    <row r="19651" ht="14.25" customHeight="1">
      <c r="A19651" s="4"/>
      <c r="B19651" s="4"/>
    </row>
    <row r="19652" ht="14.25" customHeight="1">
      <c r="A19652" s="4"/>
      <c r="B19652" s="4"/>
    </row>
    <row r="19653" ht="14.25" customHeight="1">
      <c r="A19653" s="4"/>
      <c r="B19653" s="4"/>
    </row>
    <row r="19654" ht="14.25" customHeight="1">
      <c r="A19654" s="4"/>
      <c r="B19654" s="4"/>
    </row>
    <row r="19655" ht="14.25" customHeight="1">
      <c r="A19655" s="4"/>
      <c r="B19655" s="4"/>
    </row>
    <row r="19656" ht="14.25" customHeight="1">
      <c r="A19656" s="4"/>
      <c r="B19656" s="4"/>
    </row>
    <row r="19657" ht="14.25" customHeight="1">
      <c r="A19657" s="4"/>
      <c r="B19657" s="4"/>
    </row>
    <row r="19658" ht="14.25" customHeight="1">
      <c r="A19658" s="4"/>
      <c r="B19658" s="4"/>
    </row>
    <row r="19659" ht="14.25" customHeight="1">
      <c r="A19659" s="4"/>
      <c r="B19659" s="4"/>
    </row>
    <row r="19660" ht="14.25" customHeight="1">
      <c r="A19660" s="4"/>
      <c r="B19660" s="4"/>
    </row>
    <row r="19661" ht="14.25" customHeight="1">
      <c r="A19661" s="4"/>
      <c r="B19661" s="4"/>
    </row>
    <row r="19662" ht="14.25" customHeight="1">
      <c r="A19662" s="4"/>
      <c r="B19662" s="4"/>
    </row>
    <row r="19663" ht="14.25" customHeight="1">
      <c r="A19663" s="4"/>
      <c r="B19663" s="4"/>
    </row>
    <row r="19664" ht="14.25" customHeight="1">
      <c r="A19664" s="4"/>
      <c r="B19664" s="4"/>
    </row>
    <row r="19665" ht="14.25" customHeight="1">
      <c r="A19665" s="4"/>
      <c r="B19665" s="4"/>
    </row>
    <row r="19666" ht="14.25" customHeight="1">
      <c r="A19666" s="4"/>
      <c r="B19666" s="4"/>
    </row>
    <row r="19667" ht="14.25" customHeight="1">
      <c r="A19667" s="4"/>
      <c r="B19667" s="4"/>
    </row>
    <row r="19668" ht="14.25" customHeight="1">
      <c r="A19668" s="4"/>
      <c r="B19668" s="4"/>
    </row>
    <row r="19669" ht="14.25" customHeight="1">
      <c r="A19669" s="4"/>
      <c r="B19669" s="4"/>
    </row>
    <row r="19670" ht="14.25" customHeight="1">
      <c r="A19670" s="4"/>
      <c r="B19670" s="4"/>
    </row>
    <row r="19671" ht="14.25" customHeight="1">
      <c r="A19671" s="4"/>
      <c r="B19671" s="4"/>
    </row>
    <row r="19672" ht="14.25" customHeight="1">
      <c r="A19672" s="4"/>
      <c r="B19672" s="4"/>
    </row>
    <row r="19673" ht="14.25" customHeight="1">
      <c r="A19673" s="4"/>
      <c r="B19673" s="4"/>
    </row>
    <row r="19674" ht="14.25" customHeight="1">
      <c r="A19674" s="4"/>
      <c r="B19674" s="4"/>
    </row>
    <row r="19675" ht="14.25" customHeight="1">
      <c r="A19675" s="4"/>
      <c r="B19675" s="4"/>
    </row>
    <row r="19676" ht="14.25" customHeight="1">
      <c r="A19676" s="4"/>
      <c r="B19676" s="4"/>
    </row>
    <row r="19677" ht="14.25" customHeight="1">
      <c r="A19677" s="4"/>
      <c r="B19677" s="4"/>
    </row>
    <row r="19678" ht="14.25" customHeight="1">
      <c r="A19678" s="4"/>
      <c r="B19678" s="4"/>
    </row>
    <row r="19679" ht="14.25" customHeight="1">
      <c r="A19679" s="4"/>
      <c r="B19679" s="4"/>
    </row>
    <row r="19680" ht="14.25" customHeight="1">
      <c r="A19680" s="4"/>
      <c r="B19680" s="4"/>
    </row>
    <row r="19681" ht="14.25" customHeight="1">
      <c r="A19681" s="4"/>
      <c r="B19681" s="4"/>
    </row>
    <row r="19682" ht="14.25" customHeight="1">
      <c r="A19682" s="4"/>
      <c r="B19682" s="4"/>
    </row>
    <row r="19683" ht="14.25" customHeight="1">
      <c r="A19683" s="4"/>
      <c r="B19683" s="4"/>
    </row>
    <row r="19684" ht="14.25" customHeight="1">
      <c r="A19684" s="4"/>
      <c r="B19684" s="4"/>
    </row>
    <row r="19685" ht="14.25" customHeight="1">
      <c r="A19685" s="4"/>
      <c r="B19685" s="4"/>
    </row>
    <row r="19686" ht="14.25" customHeight="1">
      <c r="A19686" s="4"/>
      <c r="B19686" s="4"/>
    </row>
    <row r="19687" ht="14.25" customHeight="1">
      <c r="A19687" s="4"/>
      <c r="B19687" s="4"/>
    </row>
    <row r="19688" ht="14.25" customHeight="1">
      <c r="A19688" s="4"/>
      <c r="B19688" s="4"/>
    </row>
    <row r="19689" ht="14.25" customHeight="1">
      <c r="A19689" s="4"/>
      <c r="B19689" s="4"/>
    </row>
    <row r="19690" ht="14.25" customHeight="1">
      <c r="A19690" s="4"/>
      <c r="B19690" s="4"/>
    </row>
    <row r="19691" ht="14.25" customHeight="1">
      <c r="A19691" s="4"/>
      <c r="B19691" s="4"/>
    </row>
    <row r="19692" ht="14.25" customHeight="1">
      <c r="A19692" s="4"/>
      <c r="B19692" s="4"/>
    </row>
    <row r="19693" ht="14.25" customHeight="1">
      <c r="A19693" s="4"/>
      <c r="B19693" s="4"/>
    </row>
    <row r="19694" ht="14.25" customHeight="1">
      <c r="A19694" s="4"/>
      <c r="B19694" s="4"/>
    </row>
    <row r="19695" ht="14.25" customHeight="1">
      <c r="A19695" s="4"/>
      <c r="B19695" s="4"/>
    </row>
    <row r="19696" ht="14.25" customHeight="1">
      <c r="A19696" s="4"/>
      <c r="B19696" s="4"/>
    </row>
    <row r="19697" ht="14.25" customHeight="1">
      <c r="A19697" s="4"/>
      <c r="B19697" s="4"/>
    </row>
    <row r="19698" ht="14.25" customHeight="1">
      <c r="A19698" s="4"/>
      <c r="B19698" s="4"/>
    </row>
    <row r="19699" ht="14.25" customHeight="1">
      <c r="A19699" s="4"/>
      <c r="B19699" s="4"/>
    </row>
    <row r="19700" ht="14.25" customHeight="1">
      <c r="A19700" s="4"/>
      <c r="B19700" s="4"/>
    </row>
    <row r="19701" ht="14.25" customHeight="1">
      <c r="A19701" s="4"/>
      <c r="B19701" s="4"/>
    </row>
    <row r="19702" ht="14.25" customHeight="1">
      <c r="A19702" s="4"/>
      <c r="B19702" s="4"/>
    </row>
    <row r="19703" ht="14.25" customHeight="1">
      <c r="A19703" s="4"/>
      <c r="B19703" s="4"/>
    </row>
    <row r="19704" ht="14.25" customHeight="1">
      <c r="A19704" s="4"/>
      <c r="B19704" s="4"/>
    </row>
    <row r="19705" ht="14.25" customHeight="1">
      <c r="A19705" s="4"/>
      <c r="B19705" s="4"/>
    </row>
    <row r="19706" ht="14.25" customHeight="1">
      <c r="A19706" s="4"/>
      <c r="B19706" s="4"/>
    </row>
    <row r="19707" ht="14.25" customHeight="1">
      <c r="A19707" s="4"/>
      <c r="B19707" s="4"/>
    </row>
    <row r="19708" ht="14.25" customHeight="1">
      <c r="A19708" s="4"/>
      <c r="B19708" s="4"/>
    </row>
    <row r="19709" ht="14.25" customHeight="1">
      <c r="A19709" s="4"/>
      <c r="B19709" s="4"/>
    </row>
    <row r="19710" ht="14.25" customHeight="1">
      <c r="A19710" s="4"/>
      <c r="B19710" s="4"/>
    </row>
    <row r="19711" ht="14.25" customHeight="1">
      <c r="A19711" s="4"/>
      <c r="B19711" s="4"/>
    </row>
    <row r="19712" ht="14.25" customHeight="1">
      <c r="A19712" s="4"/>
      <c r="B19712" s="4"/>
    </row>
    <row r="19713" ht="14.25" customHeight="1">
      <c r="A19713" s="4"/>
      <c r="B19713" s="4"/>
    </row>
    <row r="19714" ht="14.25" customHeight="1">
      <c r="A19714" s="4"/>
      <c r="B19714" s="4"/>
    </row>
    <row r="19715" ht="14.25" customHeight="1">
      <c r="A19715" s="4"/>
      <c r="B19715" s="4"/>
    </row>
    <row r="19716" ht="14.25" customHeight="1">
      <c r="A19716" s="4"/>
      <c r="B19716" s="4"/>
    </row>
    <row r="19717" ht="14.25" customHeight="1">
      <c r="A19717" s="4"/>
      <c r="B19717" s="4"/>
    </row>
    <row r="19718" ht="14.25" customHeight="1">
      <c r="A19718" s="4"/>
      <c r="B19718" s="4"/>
    </row>
    <row r="19719" ht="14.25" customHeight="1">
      <c r="A19719" s="4"/>
      <c r="B19719" s="4"/>
    </row>
    <row r="19720" ht="14.25" customHeight="1">
      <c r="A19720" s="4"/>
      <c r="B19720" s="4"/>
    </row>
    <row r="19721" ht="14.25" customHeight="1">
      <c r="A19721" s="4"/>
      <c r="B19721" s="4"/>
    </row>
    <row r="19722" ht="14.25" customHeight="1">
      <c r="A19722" s="4"/>
      <c r="B19722" s="4"/>
    </row>
    <row r="19723" ht="14.25" customHeight="1">
      <c r="A19723" s="4"/>
      <c r="B19723" s="4"/>
    </row>
    <row r="19724" ht="14.25" customHeight="1">
      <c r="A19724" s="4"/>
      <c r="B19724" s="4"/>
    </row>
    <row r="19725" ht="14.25" customHeight="1">
      <c r="A19725" s="4"/>
      <c r="B19725" s="4"/>
    </row>
    <row r="19726" ht="14.25" customHeight="1">
      <c r="A19726" s="4"/>
      <c r="B19726" s="4"/>
    </row>
    <row r="19727" ht="14.25" customHeight="1">
      <c r="A19727" s="4"/>
      <c r="B19727" s="4"/>
    </row>
    <row r="19728" ht="14.25" customHeight="1">
      <c r="A19728" s="4"/>
      <c r="B19728" s="4"/>
    </row>
    <row r="19729" ht="14.25" customHeight="1">
      <c r="A19729" s="4"/>
      <c r="B19729" s="4"/>
    </row>
    <row r="19730" ht="14.25" customHeight="1">
      <c r="A19730" s="4"/>
      <c r="B19730" s="4"/>
    </row>
    <row r="19731" ht="14.25" customHeight="1">
      <c r="A19731" s="4"/>
      <c r="B19731" s="4"/>
    </row>
    <row r="19732" ht="14.25" customHeight="1">
      <c r="A19732" s="4"/>
      <c r="B19732" s="4"/>
    </row>
    <row r="19733" ht="14.25" customHeight="1">
      <c r="A19733" s="4"/>
      <c r="B19733" s="4"/>
    </row>
    <row r="19734" ht="14.25" customHeight="1">
      <c r="A19734" s="4"/>
      <c r="B19734" s="4"/>
    </row>
    <row r="19735" ht="14.25" customHeight="1">
      <c r="A19735" s="4"/>
      <c r="B19735" s="4"/>
    </row>
    <row r="19736" ht="14.25" customHeight="1">
      <c r="A19736" s="4"/>
      <c r="B19736" s="4"/>
    </row>
    <row r="19737" ht="14.25" customHeight="1">
      <c r="A19737" s="4"/>
      <c r="B19737" s="4"/>
    </row>
    <row r="19738" ht="14.25" customHeight="1">
      <c r="A19738" s="4"/>
      <c r="B19738" s="4"/>
    </row>
    <row r="19739" ht="14.25" customHeight="1">
      <c r="A19739" s="4"/>
      <c r="B19739" s="4"/>
    </row>
    <row r="19740" ht="14.25" customHeight="1">
      <c r="A19740" s="4"/>
      <c r="B19740" s="4"/>
    </row>
    <row r="19741" ht="14.25" customHeight="1">
      <c r="A19741" s="4"/>
      <c r="B19741" s="4"/>
    </row>
    <row r="19742" ht="14.25" customHeight="1">
      <c r="A19742" s="4"/>
      <c r="B19742" s="4"/>
    </row>
    <row r="19743" ht="14.25" customHeight="1">
      <c r="A19743" s="4"/>
      <c r="B19743" s="4"/>
    </row>
    <row r="19744" ht="14.25" customHeight="1">
      <c r="A19744" s="4"/>
      <c r="B19744" s="4"/>
    </row>
    <row r="19745" ht="14.25" customHeight="1">
      <c r="A19745" s="4"/>
      <c r="B19745" s="4"/>
    </row>
    <row r="19746" ht="14.25" customHeight="1">
      <c r="A19746" s="4"/>
      <c r="B19746" s="4"/>
    </row>
    <row r="19747" ht="14.25" customHeight="1">
      <c r="A19747" s="4"/>
      <c r="B19747" s="4"/>
    </row>
    <row r="19748" ht="14.25" customHeight="1">
      <c r="A19748" s="4"/>
      <c r="B19748" s="4"/>
    </row>
    <row r="19749" ht="14.25" customHeight="1">
      <c r="A19749" s="4"/>
      <c r="B19749" s="4"/>
    </row>
    <row r="19750" ht="14.25" customHeight="1">
      <c r="A19750" s="4"/>
      <c r="B19750" s="4"/>
    </row>
    <row r="19751" ht="14.25" customHeight="1">
      <c r="A19751" s="4"/>
      <c r="B19751" s="4"/>
    </row>
    <row r="19752" ht="14.25" customHeight="1">
      <c r="A19752" s="4"/>
      <c r="B19752" s="4"/>
    </row>
    <row r="19753" ht="14.25" customHeight="1">
      <c r="A19753" s="4"/>
      <c r="B19753" s="4"/>
    </row>
    <row r="19754" ht="14.25" customHeight="1">
      <c r="A19754" s="4"/>
      <c r="B19754" s="4"/>
    </row>
    <row r="19755" ht="14.25" customHeight="1">
      <c r="A19755" s="4"/>
      <c r="B19755" s="4"/>
    </row>
    <row r="19756" ht="14.25" customHeight="1">
      <c r="A19756" s="4"/>
      <c r="B19756" s="4"/>
    </row>
    <row r="19757" ht="14.25" customHeight="1">
      <c r="A19757" s="4"/>
      <c r="B19757" s="4"/>
    </row>
    <row r="19758" ht="14.25" customHeight="1">
      <c r="A19758" s="4"/>
      <c r="B19758" s="4"/>
    </row>
    <row r="19759" ht="14.25" customHeight="1">
      <c r="A19759" s="4"/>
      <c r="B19759" s="4"/>
    </row>
    <row r="19760" ht="14.25" customHeight="1">
      <c r="A19760" s="4"/>
      <c r="B19760" s="4"/>
    </row>
    <row r="19761" ht="14.25" customHeight="1">
      <c r="A19761" s="4"/>
      <c r="B19761" s="4"/>
    </row>
    <row r="19762" ht="14.25" customHeight="1">
      <c r="A19762" s="4"/>
      <c r="B19762" s="4"/>
    </row>
    <row r="19763" ht="14.25" customHeight="1">
      <c r="A19763" s="4"/>
      <c r="B19763" s="4"/>
    </row>
    <row r="19764" ht="14.25" customHeight="1">
      <c r="A19764" s="4"/>
      <c r="B19764" s="4"/>
    </row>
    <row r="19765" ht="14.25" customHeight="1">
      <c r="A19765" s="4"/>
      <c r="B19765" s="4"/>
    </row>
    <row r="19766" ht="14.25" customHeight="1">
      <c r="A19766" s="4"/>
      <c r="B19766" s="4"/>
    </row>
    <row r="19767" ht="14.25" customHeight="1">
      <c r="A19767" s="4"/>
      <c r="B19767" s="4"/>
    </row>
    <row r="19768" ht="14.25" customHeight="1">
      <c r="A19768" s="4"/>
      <c r="B19768" s="4"/>
    </row>
    <row r="19769" ht="14.25" customHeight="1">
      <c r="A19769" s="4"/>
      <c r="B19769" s="4"/>
    </row>
    <row r="19770" ht="14.25" customHeight="1">
      <c r="A19770" s="4"/>
      <c r="B19770" s="4"/>
    </row>
    <row r="19771" ht="14.25" customHeight="1">
      <c r="A19771" s="4"/>
      <c r="B19771" s="4"/>
    </row>
    <row r="19772" ht="14.25" customHeight="1">
      <c r="A19772" s="4"/>
      <c r="B19772" s="4"/>
    </row>
    <row r="19773" ht="14.25" customHeight="1">
      <c r="A19773" s="4"/>
      <c r="B19773" s="4"/>
    </row>
    <row r="19774" ht="14.25" customHeight="1">
      <c r="A19774" s="4"/>
      <c r="B19774" s="4"/>
    </row>
    <row r="19775" ht="14.25" customHeight="1">
      <c r="A19775" s="4"/>
      <c r="B19775" s="4"/>
    </row>
    <row r="19776" ht="14.25" customHeight="1">
      <c r="A19776" s="4"/>
      <c r="B19776" s="4"/>
    </row>
    <row r="19777" ht="14.25" customHeight="1">
      <c r="A19777" s="4"/>
      <c r="B19777" s="4"/>
    </row>
    <row r="19778" ht="14.25" customHeight="1">
      <c r="A19778" s="4"/>
      <c r="B19778" s="4"/>
    </row>
    <row r="19779" ht="14.25" customHeight="1">
      <c r="A19779" s="4"/>
      <c r="B19779" s="4"/>
    </row>
    <row r="19780" ht="14.25" customHeight="1">
      <c r="A19780" s="4"/>
      <c r="B19780" s="4"/>
    </row>
    <row r="19781" ht="14.25" customHeight="1">
      <c r="A19781" s="4"/>
      <c r="B19781" s="4"/>
    </row>
    <row r="19782" ht="14.25" customHeight="1">
      <c r="A19782" s="4"/>
      <c r="B19782" s="4"/>
    </row>
    <row r="19783" ht="14.25" customHeight="1">
      <c r="A19783" s="4"/>
      <c r="B19783" s="4"/>
    </row>
    <row r="19784" ht="14.25" customHeight="1">
      <c r="A19784" s="4"/>
      <c r="B19784" s="4"/>
    </row>
    <row r="19785" ht="14.25" customHeight="1">
      <c r="A19785" s="4"/>
      <c r="B19785" s="4"/>
    </row>
    <row r="19786" ht="14.25" customHeight="1">
      <c r="A19786" s="4"/>
      <c r="B19786" s="4"/>
    </row>
    <row r="19787" ht="14.25" customHeight="1">
      <c r="A19787" s="4"/>
      <c r="B19787" s="4"/>
    </row>
    <row r="19788" ht="14.25" customHeight="1">
      <c r="A19788" s="4"/>
      <c r="B19788" s="4"/>
    </row>
    <row r="19789" ht="14.25" customHeight="1">
      <c r="A19789" s="4"/>
      <c r="B19789" s="4"/>
    </row>
    <row r="19790" ht="14.25" customHeight="1">
      <c r="A19790" s="4"/>
      <c r="B19790" s="4"/>
    </row>
    <row r="19791" ht="14.25" customHeight="1">
      <c r="A19791" s="4"/>
      <c r="B19791" s="4"/>
    </row>
    <row r="19792" ht="14.25" customHeight="1">
      <c r="A19792" s="4"/>
      <c r="B19792" s="4"/>
    </row>
    <row r="19793" ht="14.25" customHeight="1">
      <c r="A19793" s="4"/>
      <c r="B19793" s="4"/>
    </row>
    <row r="19794" ht="14.25" customHeight="1">
      <c r="A19794" s="4"/>
      <c r="B19794" s="4"/>
    </row>
    <row r="19795" ht="14.25" customHeight="1">
      <c r="A19795" s="4"/>
      <c r="B19795" s="4"/>
    </row>
    <row r="19796" ht="14.25" customHeight="1">
      <c r="A19796" s="4"/>
      <c r="B19796" s="4"/>
    </row>
    <row r="19797" ht="14.25" customHeight="1">
      <c r="A19797" s="4"/>
      <c r="B19797" s="4"/>
    </row>
    <row r="19798" ht="14.25" customHeight="1">
      <c r="A19798" s="4"/>
      <c r="B19798" s="4"/>
    </row>
    <row r="19799" ht="14.25" customHeight="1">
      <c r="A19799" s="4"/>
      <c r="B19799" s="4"/>
    </row>
    <row r="19800" ht="14.25" customHeight="1">
      <c r="A19800" s="4"/>
      <c r="B19800" s="4"/>
    </row>
    <row r="19801" ht="14.25" customHeight="1">
      <c r="A19801" s="4"/>
      <c r="B19801" s="4"/>
    </row>
    <row r="19802" ht="14.25" customHeight="1">
      <c r="A19802" s="4"/>
      <c r="B19802" s="4"/>
    </row>
    <row r="19803" ht="14.25" customHeight="1">
      <c r="A19803" s="4"/>
      <c r="B19803" s="4"/>
    </row>
    <row r="19804" ht="14.25" customHeight="1">
      <c r="A19804" s="4"/>
      <c r="B19804" s="4"/>
    </row>
    <row r="19805" ht="14.25" customHeight="1">
      <c r="A19805" s="4"/>
      <c r="B19805" s="4"/>
    </row>
    <row r="19806" ht="14.25" customHeight="1">
      <c r="A19806" s="4"/>
      <c r="B19806" s="4"/>
    </row>
    <row r="19807" ht="14.25" customHeight="1">
      <c r="A19807" s="4"/>
      <c r="B19807" s="4"/>
    </row>
    <row r="19808" ht="14.25" customHeight="1">
      <c r="A19808" s="4"/>
      <c r="B19808" s="4"/>
    </row>
    <row r="19809" ht="14.25" customHeight="1">
      <c r="A19809" s="4"/>
      <c r="B19809" s="4"/>
    </row>
    <row r="19810" ht="14.25" customHeight="1">
      <c r="A19810" s="4"/>
      <c r="B19810" s="4"/>
    </row>
    <row r="19811" ht="14.25" customHeight="1">
      <c r="A19811" s="4"/>
      <c r="B19811" s="4"/>
    </row>
    <row r="19812" ht="14.25" customHeight="1">
      <c r="A19812" s="4"/>
      <c r="B19812" s="4"/>
    </row>
    <row r="19813" ht="14.25" customHeight="1">
      <c r="A19813" s="4"/>
      <c r="B19813" s="4"/>
    </row>
    <row r="19814" ht="14.25" customHeight="1">
      <c r="A19814" s="4"/>
      <c r="B19814" s="4"/>
    </row>
    <row r="19815" ht="14.25" customHeight="1">
      <c r="A19815" s="4"/>
      <c r="B19815" s="4"/>
    </row>
    <row r="19816" ht="14.25" customHeight="1">
      <c r="A19816" s="4"/>
      <c r="B19816" s="4"/>
    </row>
    <row r="19817" ht="14.25" customHeight="1">
      <c r="A19817" s="4"/>
      <c r="B19817" s="4"/>
    </row>
    <row r="19818" ht="14.25" customHeight="1">
      <c r="A19818" s="4"/>
      <c r="B19818" s="4"/>
    </row>
    <row r="19819" ht="14.25" customHeight="1">
      <c r="A19819" s="4"/>
      <c r="B19819" s="4"/>
    </row>
    <row r="19820" ht="14.25" customHeight="1">
      <c r="A19820" s="4"/>
      <c r="B19820" s="4"/>
    </row>
    <row r="19821" ht="14.25" customHeight="1">
      <c r="A19821" s="4"/>
      <c r="B19821" s="4"/>
    </row>
    <row r="19822" ht="14.25" customHeight="1">
      <c r="A19822" s="4"/>
      <c r="B19822" s="4"/>
    </row>
    <row r="19823" ht="14.25" customHeight="1">
      <c r="A19823" s="4"/>
      <c r="B19823" s="4"/>
    </row>
    <row r="19824" ht="14.25" customHeight="1">
      <c r="A19824" s="4"/>
      <c r="B19824" s="4"/>
    </row>
    <row r="19825" ht="14.25" customHeight="1">
      <c r="A19825" s="4"/>
      <c r="B19825" s="4"/>
    </row>
    <row r="19826" ht="14.25" customHeight="1">
      <c r="A19826" s="4"/>
      <c r="B19826" s="4"/>
    </row>
    <row r="19827" ht="14.25" customHeight="1">
      <c r="A19827" s="4"/>
      <c r="B19827" s="4"/>
    </row>
    <row r="19828" ht="14.25" customHeight="1">
      <c r="A19828" s="4"/>
      <c r="B19828" s="4"/>
    </row>
    <row r="19829" ht="14.25" customHeight="1">
      <c r="A19829" s="4"/>
      <c r="B19829" s="4"/>
    </row>
    <row r="19830" ht="14.25" customHeight="1">
      <c r="A19830" s="4"/>
      <c r="B19830" s="4"/>
    </row>
    <row r="19831" ht="14.25" customHeight="1">
      <c r="A19831" s="4"/>
      <c r="B19831" s="4"/>
    </row>
    <row r="19832" ht="14.25" customHeight="1">
      <c r="A19832" s="4"/>
      <c r="B19832" s="4"/>
    </row>
    <row r="19833" ht="14.25" customHeight="1">
      <c r="A19833" s="4"/>
      <c r="B19833" s="4"/>
    </row>
    <row r="19834" ht="14.25" customHeight="1">
      <c r="A19834" s="4"/>
      <c r="B19834" s="4"/>
    </row>
    <row r="19835" ht="14.25" customHeight="1">
      <c r="A19835" s="4"/>
      <c r="B19835" s="4"/>
    </row>
    <row r="19836" ht="14.25" customHeight="1">
      <c r="A19836" s="4"/>
      <c r="B19836" s="4"/>
    </row>
    <row r="19837" ht="14.25" customHeight="1">
      <c r="A19837" s="4"/>
      <c r="B19837" s="4"/>
    </row>
    <row r="19838" ht="14.25" customHeight="1">
      <c r="A19838" s="4"/>
      <c r="B19838" s="4"/>
    </row>
    <row r="19839" ht="14.25" customHeight="1">
      <c r="A19839" s="4"/>
      <c r="B19839" s="4"/>
    </row>
    <row r="19840" ht="14.25" customHeight="1">
      <c r="A19840" s="4"/>
      <c r="B19840" s="4"/>
    </row>
    <row r="19841" ht="14.25" customHeight="1">
      <c r="A19841" s="4"/>
      <c r="B19841" s="4"/>
    </row>
    <row r="19842" ht="14.25" customHeight="1">
      <c r="A19842" s="4"/>
      <c r="B19842" s="4"/>
    </row>
    <row r="19843" ht="14.25" customHeight="1">
      <c r="A19843" s="4"/>
      <c r="B19843" s="4"/>
    </row>
    <row r="19844" ht="14.25" customHeight="1">
      <c r="A19844" s="4"/>
      <c r="B19844" s="4"/>
    </row>
    <row r="19845" ht="14.25" customHeight="1">
      <c r="A19845" s="4"/>
      <c r="B19845" s="4"/>
    </row>
    <row r="19846" ht="14.25" customHeight="1">
      <c r="A19846" s="4"/>
      <c r="B19846" s="4"/>
    </row>
    <row r="19847" ht="14.25" customHeight="1">
      <c r="A19847" s="4"/>
      <c r="B19847" s="4"/>
    </row>
    <row r="19848" ht="14.25" customHeight="1">
      <c r="A19848" s="4"/>
      <c r="B19848" s="4"/>
    </row>
    <row r="19849" ht="14.25" customHeight="1">
      <c r="A19849" s="4"/>
      <c r="B19849" s="4"/>
    </row>
    <row r="19850" ht="14.25" customHeight="1">
      <c r="A19850" s="4"/>
      <c r="B19850" s="4"/>
    </row>
    <row r="19851" ht="14.25" customHeight="1">
      <c r="A19851" s="4"/>
      <c r="B19851" s="4"/>
    </row>
    <row r="19852" ht="14.25" customHeight="1">
      <c r="A19852" s="4"/>
      <c r="B19852" s="4"/>
    </row>
    <row r="19853" ht="14.25" customHeight="1">
      <c r="A19853" s="4"/>
      <c r="B19853" s="4"/>
    </row>
    <row r="19854" ht="14.25" customHeight="1">
      <c r="A19854" s="4"/>
      <c r="B19854" s="4"/>
    </row>
    <row r="19855" ht="14.25" customHeight="1">
      <c r="A19855" s="4"/>
      <c r="B19855" s="4"/>
    </row>
    <row r="19856" ht="14.25" customHeight="1">
      <c r="A19856" s="4"/>
      <c r="B19856" s="4"/>
    </row>
    <row r="19857" ht="14.25" customHeight="1">
      <c r="A19857" s="4"/>
      <c r="B19857" s="4"/>
    </row>
    <row r="19858" ht="14.25" customHeight="1">
      <c r="A19858" s="4"/>
      <c r="B19858" s="4"/>
    </row>
    <row r="19859" ht="14.25" customHeight="1">
      <c r="A19859" s="4"/>
      <c r="B19859" s="4"/>
    </row>
    <row r="19860" ht="14.25" customHeight="1">
      <c r="A19860" s="4"/>
      <c r="B19860" s="4"/>
    </row>
    <row r="19861" ht="14.25" customHeight="1">
      <c r="A19861" s="4"/>
      <c r="B19861" s="4"/>
    </row>
    <row r="19862" ht="14.25" customHeight="1">
      <c r="A19862" s="4"/>
      <c r="B19862" s="4"/>
    </row>
    <row r="19863" ht="14.25" customHeight="1">
      <c r="A19863" s="4"/>
      <c r="B19863" s="4"/>
    </row>
    <row r="19864" ht="14.25" customHeight="1">
      <c r="A19864" s="4"/>
      <c r="B19864" s="4"/>
    </row>
    <row r="19865" ht="14.25" customHeight="1">
      <c r="A19865" s="4"/>
      <c r="B19865" s="4"/>
    </row>
    <row r="19866" ht="14.25" customHeight="1">
      <c r="A19866" s="4"/>
      <c r="B19866" s="4"/>
    </row>
    <row r="19867" ht="14.25" customHeight="1">
      <c r="A19867" s="4"/>
      <c r="B19867" s="4"/>
    </row>
    <row r="19868" ht="14.25" customHeight="1">
      <c r="A19868" s="4"/>
      <c r="B19868" s="4"/>
    </row>
    <row r="19869" ht="14.25" customHeight="1">
      <c r="A19869" s="4"/>
      <c r="B19869" s="4"/>
    </row>
    <row r="19870" ht="14.25" customHeight="1">
      <c r="A19870" s="4"/>
      <c r="B19870" s="4"/>
    </row>
    <row r="19871" ht="14.25" customHeight="1">
      <c r="A19871" s="4"/>
      <c r="B19871" s="4"/>
    </row>
    <row r="19872" ht="14.25" customHeight="1">
      <c r="A19872" s="4"/>
      <c r="B19872" s="4"/>
    </row>
    <row r="19873" ht="14.25" customHeight="1">
      <c r="A19873" s="4"/>
      <c r="B19873" s="4"/>
    </row>
    <row r="19874" ht="14.25" customHeight="1">
      <c r="A19874" s="4"/>
      <c r="B19874" s="4"/>
    </row>
    <row r="19875" ht="14.25" customHeight="1">
      <c r="A19875" s="4"/>
      <c r="B19875" s="4"/>
    </row>
    <row r="19876" ht="14.25" customHeight="1">
      <c r="A19876" s="4"/>
      <c r="B19876" s="4"/>
    </row>
    <row r="19877" ht="14.25" customHeight="1">
      <c r="A19877" s="4"/>
      <c r="B19877" s="4"/>
    </row>
    <row r="19878" ht="14.25" customHeight="1">
      <c r="A19878" s="4"/>
      <c r="B19878" s="4"/>
    </row>
    <row r="19879" ht="14.25" customHeight="1">
      <c r="A19879" s="4"/>
      <c r="B19879" s="4"/>
    </row>
    <row r="19880" ht="14.25" customHeight="1">
      <c r="A19880" s="4"/>
      <c r="B19880" s="4"/>
    </row>
    <row r="19881" ht="14.25" customHeight="1">
      <c r="A19881" s="4"/>
      <c r="B19881" s="4"/>
    </row>
    <row r="19882" ht="14.25" customHeight="1">
      <c r="A19882" s="4"/>
      <c r="B19882" s="4"/>
    </row>
    <row r="19883" ht="14.25" customHeight="1">
      <c r="A19883" s="4"/>
      <c r="B19883" s="4"/>
    </row>
    <row r="19884" ht="14.25" customHeight="1">
      <c r="A19884" s="4"/>
      <c r="B19884" s="4"/>
    </row>
    <row r="19885" ht="14.25" customHeight="1">
      <c r="A19885" s="4"/>
      <c r="B19885" s="4"/>
    </row>
    <row r="19886" ht="14.25" customHeight="1">
      <c r="A19886" s="4"/>
      <c r="B19886" s="4"/>
    </row>
    <row r="19887" ht="14.25" customHeight="1">
      <c r="A19887" s="4"/>
      <c r="B19887" s="4"/>
    </row>
    <row r="19888" ht="14.25" customHeight="1">
      <c r="A19888" s="4"/>
      <c r="B19888" s="4"/>
    </row>
    <row r="19889" ht="14.25" customHeight="1">
      <c r="A19889" s="4"/>
      <c r="B19889" s="4"/>
    </row>
    <row r="19890" ht="14.25" customHeight="1">
      <c r="A19890" s="4"/>
      <c r="B19890" s="4"/>
    </row>
    <row r="19891" ht="14.25" customHeight="1">
      <c r="A19891" s="4"/>
      <c r="B19891" s="4"/>
    </row>
    <row r="19892" ht="14.25" customHeight="1">
      <c r="A19892" s="4"/>
      <c r="B19892" s="4"/>
    </row>
    <row r="19893" ht="14.25" customHeight="1">
      <c r="A19893" s="4"/>
      <c r="B19893" s="4"/>
    </row>
    <row r="19894" ht="14.25" customHeight="1">
      <c r="A19894" s="4"/>
      <c r="B19894" s="4"/>
    </row>
    <row r="19895" ht="14.25" customHeight="1">
      <c r="A19895" s="4"/>
      <c r="B19895" s="4"/>
    </row>
    <row r="19896" ht="14.25" customHeight="1">
      <c r="A19896" s="4"/>
      <c r="B19896" s="4"/>
    </row>
    <row r="19897" ht="14.25" customHeight="1">
      <c r="A19897" s="4"/>
      <c r="B19897" s="4"/>
    </row>
    <row r="19898" ht="14.25" customHeight="1">
      <c r="A19898" s="4"/>
      <c r="B19898" s="4"/>
    </row>
    <row r="19899" ht="14.25" customHeight="1">
      <c r="A19899" s="4"/>
      <c r="B19899" s="4"/>
    </row>
    <row r="19900" ht="14.25" customHeight="1">
      <c r="A19900" s="4"/>
      <c r="B19900" s="4"/>
    </row>
    <row r="19901" ht="14.25" customHeight="1">
      <c r="A19901" s="4"/>
      <c r="B19901" s="4"/>
    </row>
    <row r="19902" ht="14.25" customHeight="1">
      <c r="A19902" s="4"/>
      <c r="B19902" s="4"/>
    </row>
    <row r="19903" ht="14.25" customHeight="1">
      <c r="A19903" s="4"/>
      <c r="B19903" s="4"/>
    </row>
    <row r="19904" ht="14.25" customHeight="1">
      <c r="A19904" s="4"/>
      <c r="B19904" s="4"/>
    </row>
    <row r="19905" ht="14.25" customHeight="1">
      <c r="A19905" s="4"/>
      <c r="B19905" s="4"/>
    </row>
    <row r="19906" ht="14.25" customHeight="1">
      <c r="A19906" s="4"/>
      <c r="B19906" s="4"/>
    </row>
    <row r="19907" ht="14.25" customHeight="1">
      <c r="A19907" s="4"/>
      <c r="B19907" s="4"/>
    </row>
    <row r="19908" ht="14.25" customHeight="1">
      <c r="A19908" s="4"/>
      <c r="B19908" s="4"/>
    </row>
    <row r="19909" ht="14.25" customHeight="1">
      <c r="A19909" s="4"/>
      <c r="B19909" s="4"/>
    </row>
    <row r="19910" ht="14.25" customHeight="1">
      <c r="A19910" s="4"/>
      <c r="B19910" s="4"/>
    </row>
    <row r="19911" ht="14.25" customHeight="1">
      <c r="A19911" s="4"/>
      <c r="B19911" s="4"/>
    </row>
    <row r="19912" ht="14.25" customHeight="1">
      <c r="A19912" s="4"/>
      <c r="B19912" s="4"/>
    </row>
    <row r="19913" ht="14.25" customHeight="1">
      <c r="A19913" s="4"/>
      <c r="B19913" s="4"/>
    </row>
    <row r="19914" ht="14.25" customHeight="1">
      <c r="A19914" s="4"/>
      <c r="B19914" s="4"/>
    </row>
    <row r="19915" ht="14.25" customHeight="1">
      <c r="A19915" s="4"/>
      <c r="B19915" s="4"/>
    </row>
    <row r="19916" ht="14.25" customHeight="1">
      <c r="A19916" s="4"/>
      <c r="B19916" s="4"/>
    </row>
    <row r="19917" ht="14.25" customHeight="1">
      <c r="A19917" s="4"/>
      <c r="B19917" s="4"/>
    </row>
    <row r="19918" ht="14.25" customHeight="1">
      <c r="A19918" s="4"/>
      <c r="B19918" s="4"/>
    </row>
    <row r="19919" ht="14.25" customHeight="1">
      <c r="A19919" s="4"/>
      <c r="B19919" s="4"/>
    </row>
    <row r="19920" ht="14.25" customHeight="1">
      <c r="A19920" s="4"/>
      <c r="B19920" s="4"/>
    </row>
    <row r="19921" ht="14.25" customHeight="1">
      <c r="A19921" s="4"/>
      <c r="B19921" s="4"/>
    </row>
    <row r="19922" ht="14.25" customHeight="1">
      <c r="A19922" s="4"/>
      <c r="B19922" s="4"/>
    </row>
    <row r="19923" ht="14.25" customHeight="1">
      <c r="A19923" s="4"/>
      <c r="B19923" s="4"/>
    </row>
    <row r="19924" ht="14.25" customHeight="1">
      <c r="A19924" s="4"/>
      <c r="B19924" s="4"/>
    </row>
    <row r="19925" ht="14.25" customHeight="1">
      <c r="A19925" s="4"/>
      <c r="B19925" s="4"/>
    </row>
    <row r="19926" ht="14.25" customHeight="1">
      <c r="A19926" s="4"/>
      <c r="B19926" s="4"/>
    </row>
    <row r="19927" ht="14.25" customHeight="1">
      <c r="A19927" s="4"/>
      <c r="B19927" s="4"/>
    </row>
    <row r="19928" ht="14.25" customHeight="1">
      <c r="A19928" s="4"/>
      <c r="B19928" s="4"/>
    </row>
    <row r="19929" ht="14.25" customHeight="1">
      <c r="A19929" s="4"/>
      <c r="B19929" s="4"/>
    </row>
    <row r="19930" ht="14.25" customHeight="1">
      <c r="A19930" s="4"/>
      <c r="B19930" s="4"/>
    </row>
    <row r="19931" ht="14.25" customHeight="1">
      <c r="A19931" s="4"/>
      <c r="B19931" s="4"/>
    </row>
    <row r="19932" ht="14.25" customHeight="1">
      <c r="A19932" s="4"/>
      <c r="B19932" s="4"/>
    </row>
    <row r="19933" ht="14.25" customHeight="1">
      <c r="A19933" s="4"/>
      <c r="B19933" s="4"/>
    </row>
    <row r="19934" ht="14.25" customHeight="1">
      <c r="A19934" s="4"/>
      <c r="B19934" s="4"/>
    </row>
    <row r="19935" ht="14.25" customHeight="1">
      <c r="A19935" s="4"/>
      <c r="B19935" s="4"/>
    </row>
    <row r="19936" ht="14.25" customHeight="1">
      <c r="A19936" s="4"/>
      <c r="B19936" s="4"/>
    </row>
    <row r="19937" ht="14.25" customHeight="1">
      <c r="A19937" s="4"/>
      <c r="B19937" s="4"/>
    </row>
    <row r="19938" ht="14.25" customHeight="1">
      <c r="A19938" s="4"/>
      <c r="B19938" s="4"/>
    </row>
    <row r="19939" ht="14.25" customHeight="1">
      <c r="A19939" s="4"/>
      <c r="B19939" s="4"/>
    </row>
    <row r="19940" ht="14.25" customHeight="1">
      <c r="A19940" s="4"/>
      <c r="B19940" s="4"/>
    </row>
    <row r="19941" ht="14.25" customHeight="1">
      <c r="A19941" s="4"/>
      <c r="B19941" s="4"/>
    </row>
    <row r="19942" ht="14.25" customHeight="1">
      <c r="A19942" s="4"/>
      <c r="B19942" s="4"/>
    </row>
    <row r="19943" ht="14.25" customHeight="1">
      <c r="A19943" s="4"/>
      <c r="B19943" s="4"/>
    </row>
    <row r="19944" ht="14.25" customHeight="1">
      <c r="A19944" s="4"/>
      <c r="B19944" s="4"/>
    </row>
    <row r="19945" ht="14.25" customHeight="1">
      <c r="A19945" s="4"/>
      <c r="B19945" s="4"/>
    </row>
    <row r="19946" ht="14.25" customHeight="1">
      <c r="A19946" s="4"/>
      <c r="B19946" s="4"/>
    </row>
    <row r="19947" ht="14.25" customHeight="1">
      <c r="A19947" s="4"/>
      <c r="B19947" s="4"/>
    </row>
    <row r="19948" ht="14.25" customHeight="1">
      <c r="A19948" s="4"/>
      <c r="B19948" s="4"/>
    </row>
    <row r="19949" ht="14.25" customHeight="1">
      <c r="A19949" s="4"/>
      <c r="B19949" s="4"/>
    </row>
    <row r="19950" ht="14.25" customHeight="1">
      <c r="A19950" s="4"/>
      <c r="B19950" s="4"/>
    </row>
    <row r="19951" ht="14.25" customHeight="1">
      <c r="A19951" s="4"/>
      <c r="B19951" s="4"/>
    </row>
    <row r="19952" ht="14.25" customHeight="1">
      <c r="A19952" s="4"/>
      <c r="B19952" s="4"/>
    </row>
    <row r="19953" ht="14.25" customHeight="1">
      <c r="A19953" s="4"/>
      <c r="B19953" s="4"/>
    </row>
    <row r="19954" ht="14.25" customHeight="1">
      <c r="A19954" s="4"/>
      <c r="B19954" s="4"/>
    </row>
    <row r="19955" ht="14.25" customHeight="1">
      <c r="A19955" s="4"/>
      <c r="B19955" s="4"/>
    </row>
    <row r="19956" ht="14.25" customHeight="1">
      <c r="A19956" s="4"/>
      <c r="B19956" s="4"/>
    </row>
    <row r="19957" ht="14.25" customHeight="1">
      <c r="A19957" s="4"/>
      <c r="B19957" s="4"/>
    </row>
    <row r="19958" ht="14.25" customHeight="1">
      <c r="A19958" s="4"/>
      <c r="B19958" s="4"/>
    </row>
    <row r="19959" ht="14.25" customHeight="1">
      <c r="A19959" s="4"/>
      <c r="B19959" s="4"/>
    </row>
    <row r="19960" ht="14.25" customHeight="1">
      <c r="A19960" s="4"/>
      <c r="B19960" s="4"/>
    </row>
    <row r="19961" ht="14.25" customHeight="1">
      <c r="A19961" s="4"/>
      <c r="B19961" s="4"/>
    </row>
    <row r="19962" ht="14.25" customHeight="1">
      <c r="A19962" s="4"/>
      <c r="B19962" s="4"/>
    </row>
    <row r="19963" ht="14.25" customHeight="1">
      <c r="A19963" s="4"/>
      <c r="B19963" s="4"/>
    </row>
    <row r="19964" ht="14.25" customHeight="1">
      <c r="A19964" s="4"/>
      <c r="B19964" s="4"/>
    </row>
    <row r="19965" ht="14.25" customHeight="1">
      <c r="A19965" s="4"/>
      <c r="B19965" s="4"/>
    </row>
    <row r="19966" ht="14.25" customHeight="1">
      <c r="A19966" s="4"/>
      <c r="B19966" s="4"/>
    </row>
    <row r="19967" ht="14.25" customHeight="1">
      <c r="A19967" s="4"/>
      <c r="B19967" s="4"/>
    </row>
    <row r="19968" ht="14.25" customHeight="1">
      <c r="A19968" s="4"/>
      <c r="B19968" s="4"/>
    </row>
    <row r="19969" ht="14.25" customHeight="1">
      <c r="A19969" s="4"/>
      <c r="B19969" s="4"/>
    </row>
    <row r="19970" ht="14.25" customHeight="1">
      <c r="A19970" s="4"/>
      <c r="B19970" s="4"/>
    </row>
    <row r="19971" ht="14.25" customHeight="1">
      <c r="A19971" s="4"/>
      <c r="B19971" s="4"/>
    </row>
    <row r="19972" ht="14.25" customHeight="1">
      <c r="A19972" s="4"/>
      <c r="B19972" s="4"/>
    </row>
    <row r="19973" ht="14.25" customHeight="1">
      <c r="A19973" s="4"/>
      <c r="B19973" s="4"/>
    </row>
    <row r="19974" ht="14.25" customHeight="1">
      <c r="A19974" s="4"/>
      <c r="B19974" s="4"/>
    </row>
    <row r="19975" ht="14.25" customHeight="1">
      <c r="A19975" s="4"/>
      <c r="B19975" s="4"/>
    </row>
    <row r="19976" ht="14.25" customHeight="1">
      <c r="A19976" s="4"/>
      <c r="B19976" s="4"/>
    </row>
    <row r="19977" ht="14.25" customHeight="1">
      <c r="A19977" s="4"/>
      <c r="B19977" s="4"/>
    </row>
    <row r="19978" ht="14.25" customHeight="1">
      <c r="A19978" s="4"/>
      <c r="B19978" s="4"/>
    </row>
    <row r="19979" ht="14.25" customHeight="1">
      <c r="A19979" s="4"/>
      <c r="B19979" s="4"/>
    </row>
    <row r="19980" ht="14.25" customHeight="1">
      <c r="A19980" s="4"/>
      <c r="B19980" s="4"/>
    </row>
    <row r="19981" ht="14.25" customHeight="1">
      <c r="A19981" s="4"/>
      <c r="B19981" s="4"/>
    </row>
    <row r="19982" ht="14.25" customHeight="1">
      <c r="A19982" s="4"/>
      <c r="B19982" s="4"/>
    </row>
    <row r="19983" ht="14.25" customHeight="1">
      <c r="A19983" s="4"/>
      <c r="B19983" s="4"/>
    </row>
    <row r="19984" ht="14.25" customHeight="1">
      <c r="A19984" s="4"/>
      <c r="B19984" s="4"/>
    </row>
    <row r="19985" ht="14.25" customHeight="1">
      <c r="A19985" s="4"/>
      <c r="B19985" s="4"/>
    </row>
    <row r="19986" ht="14.25" customHeight="1">
      <c r="A19986" s="4"/>
      <c r="B19986" s="4"/>
    </row>
    <row r="19987" ht="14.25" customHeight="1">
      <c r="A19987" s="4"/>
      <c r="B19987" s="4"/>
    </row>
    <row r="19988" ht="14.25" customHeight="1">
      <c r="A19988" s="4"/>
      <c r="B19988" s="4"/>
    </row>
    <row r="19989" ht="14.25" customHeight="1">
      <c r="A19989" s="4"/>
      <c r="B19989" s="4"/>
    </row>
    <row r="19990" ht="14.25" customHeight="1">
      <c r="A19990" s="4"/>
      <c r="B19990" s="4"/>
    </row>
    <row r="19991" ht="14.25" customHeight="1">
      <c r="A19991" s="4"/>
      <c r="B19991" s="4"/>
    </row>
    <row r="19992" ht="14.25" customHeight="1">
      <c r="A19992" s="4"/>
      <c r="B19992" s="4"/>
    </row>
    <row r="19993" ht="14.25" customHeight="1">
      <c r="A19993" s="4"/>
      <c r="B19993" s="4"/>
    </row>
    <row r="19994" ht="14.25" customHeight="1">
      <c r="A19994" s="4"/>
      <c r="B19994" s="4"/>
    </row>
    <row r="19995" ht="14.25" customHeight="1">
      <c r="A19995" s="4"/>
      <c r="B19995" s="4"/>
    </row>
    <row r="19996" ht="14.25" customHeight="1">
      <c r="A19996" s="4"/>
      <c r="B19996" s="4"/>
    </row>
    <row r="19997" ht="14.25" customHeight="1">
      <c r="A19997" s="4"/>
      <c r="B19997" s="4"/>
    </row>
    <row r="19998" ht="14.25" customHeight="1">
      <c r="A19998" s="4"/>
      <c r="B19998" s="4"/>
    </row>
    <row r="19999" ht="14.25" customHeight="1">
      <c r="A19999" s="4"/>
      <c r="B19999" s="4"/>
    </row>
    <row r="20000" ht="14.25" customHeight="1">
      <c r="A20000" s="4"/>
      <c r="B20000" s="4"/>
    </row>
    <row r="20001" ht="14.25" customHeight="1">
      <c r="A20001" s="4"/>
      <c r="B20001" s="4"/>
    </row>
    <row r="20002" ht="14.25" customHeight="1">
      <c r="A20002" s="4"/>
      <c r="B20002" s="4"/>
    </row>
    <row r="20003" ht="14.25" customHeight="1">
      <c r="A20003" s="4"/>
      <c r="B20003" s="4"/>
    </row>
    <row r="20004" ht="14.25" customHeight="1">
      <c r="A20004" s="4"/>
      <c r="B20004" s="4"/>
    </row>
    <row r="20005" ht="14.25" customHeight="1">
      <c r="A20005" s="4"/>
      <c r="B20005" s="4"/>
    </row>
    <row r="20006" ht="14.25" customHeight="1">
      <c r="A20006" s="4"/>
      <c r="B20006" s="4"/>
    </row>
    <row r="20007" ht="14.25" customHeight="1">
      <c r="A20007" s="4"/>
      <c r="B20007" s="4"/>
    </row>
    <row r="20008" ht="14.25" customHeight="1">
      <c r="A20008" s="4"/>
      <c r="B20008" s="4"/>
    </row>
    <row r="20009" ht="14.25" customHeight="1">
      <c r="A20009" s="4"/>
      <c r="B20009" s="4"/>
    </row>
    <row r="20010" ht="14.25" customHeight="1">
      <c r="A20010" s="4"/>
      <c r="B20010" s="4"/>
    </row>
    <row r="20011" ht="14.25" customHeight="1">
      <c r="A20011" s="4"/>
      <c r="B20011" s="4"/>
    </row>
    <row r="20012" ht="14.25" customHeight="1">
      <c r="A20012" s="4"/>
      <c r="B20012" s="4"/>
    </row>
    <row r="20013" ht="14.25" customHeight="1">
      <c r="A20013" s="4"/>
      <c r="B20013" s="4"/>
    </row>
    <row r="20014" ht="14.25" customHeight="1">
      <c r="A20014" s="4"/>
      <c r="B20014" s="4"/>
    </row>
    <row r="20015" ht="14.25" customHeight="1">
      <c r="A20015" s="4"/>
      <c r="B20015" s="4"/>
    </row>
    <row r="20016" ht="14.25" customHeight="1">
      <c r="A20016" s="4"/>
      <c r="B20016" s="4"/>
    </row>
    <row r="20017" ht="14.25" customHeight="1">
      <c r="A20017" s="4"/>
      <c r="B20017" s="4"/>
    </row>
    <row r="20018" ht="14.25" customHeight="1">
      <c r="A20018" s="4"/>
      <c r="B20018" s="4"/>
    </row>
    <row r="20019" ht="14.25" customHeight="1">
      <c r="A20019" s="4"/>
      <c r="B20019" s="4"/>
    </row>
    <row r="20020" ht="14.25" customHeight="1">
      <c r="A20020" s="4"/>
      <c r="B20020" s="4"/>
    </row>
    <row r="20021" ht="14.25" customHeight="1">
      <c r="A20021" s="4"/>
      <c r="B20021" s="4"/>
    </row>
    <row r="20022" ht="14.25" customHeight="1">
      <c r="A20022" s="4"/>
      <c r="B20022" s="4"/>
    </row>
    <row r="20023" ht="14.25" customHeight="1">
      <c r="A20023" s="4"/>
      <c r="B20023" s="4"/>
    </row>
    <row r="20024" ht="14.25" customHeight="1">
      <c r="A20024" s="4"/>
      <c r="B20024" s="4"/>
    </row>
    <row r="20025" ht="14.25" customHeight="1">
      <c r="A20025" s="4"/>
      <c r="B20025" s="4"/>
    </row>
    <row r="20026" ht="14.25" customHeight="1">
      <c r="A20026" s="4"/>
      <c r="B20026" s="4"/>
    </row>
    <row r="20027" ht="14.25" customHeight="1">
      <c r="A20027" s="4"/>
      <c r="B20027" s="4"/>
    </row>
    <row r="20028" ht="14.25" customHeight="1">
      <c r="A20028" s="4"/>
      <c r="B20028" s="4"/>
    </row>
    <row r="20029" ht="14.25" customHeight="1">
      <c r="A20029" s="4"/>
      <c r="B20029" s="4"/>
    </row>
    <row r="20030" ht="14.25" customHeight="1">
      <c r="A20030" s="4"/>
      <c r="B20030" s="4"/>
    </row>
    <row r="20031" ht="14.25" customHeight="1">
      <c r="A20031" s="4"/>
      <c r="B20031" s="4"/>
    </row>
    <row r="20032" ht="14.25" customHeight="1">
      <c r="A20032" s="4"/>
      <c r="B20032" s="4"/>
    </row>
    <row r="20033" ht="14.25" customHeight="1">
      <c r="A20033" s="4"/>
      <c r="B20033" s="4"/>
    </row>
    <row r="20034" ht="14.25" customHeight="1">
      <c r="A20034" s="4"/>
      <c r="B20034" s="4"/>
    </row>
    <row r="20035" ht="14.25" customHeight="1">
      <c r="A20035" s="4"/>
      <c r="B20035" s="4"/>
    </row>
    <row r="20036" ht="14.25" customHeight="1">
      <c r="A20036" s="4"/>
      <c r="B20036" s="4"/>
    </row>
    <row r="20037" ht="14.25" customHeight="1">
      <c r="A20037" s="4"/>
      <c r="B20037" s="4"/>
    </row>
    <row r="20038" ht="14.25" customHeight="1">
      <c r="A20038" s="4"/>
      <c r="B20038" s="4"/>
    </row>
    <row r="20039" ht="14.25" customHeight="1">
      <c r="A20039" s="4"/>
      <c r="B20039" s="4"/>
    </row>
    <row r="20040" ht="14.25" customHeight="1">
      <c r="A20040" s="4"/>
      <c r="B20040" s="4"/>
    </row>
    <row r="20041" ht="14.25" customHeight="1">
      <c r="A20041" s="4"/>
      <c r="B20041" s="4"/>
    </row>
    <row r="20042" ht="14.25" customHeight="1">
      <c r="A20042" s="4"/>
      <c r="B20042" s="4"/>
    </row>
    <row r="20043" ht="14.25" customHeight="1">
      <c r="A20043" s="4"/>
      <c r="B20043" s="4"/>
    </row>
    <row r="20044" ht="14.25" customHeight="1">
      <c r="A20044" s="4"/>
      <c r="B20044" s="4"/>
    </row>
    <row r="20045" ht="14.25" customHeight="1">
      <c r="A20045" s="4"/>
      <c r="B20045" s="4"/>
    </row>
    <row r="20046" ht="14.25" customHeight="1">
      <c r="A20046" s="4"/>
      <c r="B20046" s="4"/>
    </row>
    <row r="20047" ht="14.25" customHeight="1">
      <c r="A20047" s="4"/>
      <c r="B20047" s="4"/>
    </row>
    <row r="20048" ht="14.25" customHeight="1">
      <c r="A20048" s="4"/>
      <c r="B20048" s="4"/>
    </row>
    <row r="20049" ht="14.25" customHeight="1">
      <c r="A20049" s="4"/>
      <c r="B20049" s="4"/>
    </row>
    <row r="20050" ht="14.25" customHeight="1">
      <c r="A20050" s="4"/>
      <c r="B20050" s="4"/>
    </row>
    <row r="20051" ht="14.25" customHeight="1">
      <c r="A20051" s="4"/>
      <c r="B20051" s="4"/>
    </row>
    <row r="20052" ht="14.25" customHeight="1">
      <c r="A20052" s="4"/>
      <c r="B20052" s="4"/>
    </row>
    <row r="20053" ht="14.25" customHeight="1">
      <c r="A20053" s="4"/>
      <c r="B20053" s="4"/>
    </row>
    <row r="20054" ht="14.25" customHeight="1">
      <c r="A20054" s="4"/>
      <c r="B20054" s="4"/>
    </row>
    <row r="20055" ht="14.25" customHeight="1">
      <c r="A20055" s="4"/>
      <c r="B20055" s="4"/>
    </row>
    <row r="20056" ht="14.25" customHeight="1">
      <c r="A20056" s="4"/>
      <c r="B20056" s="4"/>
    </row>
    <row r="20057" ht="14.25" customHeight="1">
      <c r="A20057" s="4"/>
      <c r="B20057" s="4"/>
    </row>
    <row r="20058" ht="14.25" customHeight="1">
      <c r="A20058" s="4"/>
      <c r="B20058" s="4"/>
    </row>
    <row r="20059" ht="14.25" customHeight="1">
      <c r="A20059" s="4"/>
      <c r="B20059" s="4"/>
    </row>
    <row r="20060" ht="14.25" customHeight="1">
      <c r="A20060" s="4"/>
      <c r="B20060" s="4"/>
    </row>
    <row r="20061" ht="14.25" customHeight="1">
      <c r="A20061" s="4"/>
      <c r="B20061" s="4"/>
    </row>
    <row r="20062" ht="14.25" customHeight="1">
      <c r="A20062" s="4"/>
      <c r="B20062" s="4"/>
    </row>
    <row r="20063" ht="14.25" customHeight="1">
      <c r="A20063" s="4"/>
      <c r="B20063" s="4"/>
    </row>
    <row r="20064" ht="14.25" customHeight="1">
      <c r="A20064" s="4"/>
      <c r="B20064" s="4"/>
    </row>
    <row r="20065" ht="14.25" customHeight="1">
      <c r="A20065" s="4"/>
      <c r="B20065" s="4"/>
    </row>
    <row r="20066" ht="14.25" customHeight="1">
      <c r="A20066" s="4"/>
      <c r="B20066" s="4"/>
    </row>
    <row r="20067" ht="14.25" customHeight="1">
      <c r="A20067" s="4"/>
      <c r="B20067" s="4"/>
    </row>
    <row r="20068" ht="14.25" customHeight="1">
      <c r="A20068" s="4"/>
      <c r="B20068" s="4"/>
    </row>
    <row r="20069" ht="14.25" customHeight="1">
      <c r="A20069" s="4"/>
      <c r="B20069" s="4"/>
    </row>
    <row r="20070" ht="14.25" customHeight="1">
      <c r="A20070" s="4"/>
      <c r="B20070" s="4"/>
    </row>
    <row r="20071" ht="14.25" customHeight="1">
      <c r="A20071" s="4"/>
      <c r="B20071" s="4"/>
    </row>
    <row r="20072" ht="14.25" customHeight="1">
      <c r="A20072" s="4"/>
      <c r="B20072" s="4"/>
    </row>
    <row r="20073" ht="14.25" customHeight="1">
      <c r="A20073" s="4"/>
      <c r="B20073" s="4"/>
    </row>
    <row r="20074" ht="14.25" customHeight="1">
      <c r="A20074" s="4"/>
      <c r="B20074" s="4"/>
    </row>
    <row r="20075" ht="14.25" customHeight="1">
      <c r="A20075" s="4"/>
      <c r="B20075" s="4"/>
    </row>
    <row r="20076" ht="14.25" customHeight="1">
      <c r="A20076" s="4"/>
      <c r="B20076" s="4"/>
    </row>
    <row r="20077" ht="14.25" customHeight="1">
      <c r="A20077" s="4"/>
      <c r="B20077" s="4"/>
    </row>
    <row r="20078" ht="14.25" customHeight="1">
      <c r="A20078" s="4"/>
      <c r="B20078" s="4"/>
    </row>
    <row r="20079" ht="14.25" customHeight="1">
      <c r="A20079" s="4"/>
      <c r="B20079" s="4"/>
    </row>
    <row r="20080" ht="14.25" customHeight="1">
      <c r="A20080" s="4"/>
      <c r="B20080" s="4"/>
    </row>
    <row r="20081" ht="14.25" customHeight="1">
      <c r="A20081" s="4"/>
      <c r="B20081" s="4"/>
    </row>
    <row r="20082" ht="14.25" customHeight="1">
      <c r="A20082" s="4"/>
      <c r="B20082" s="4"/>
    </row>
    <row r="20083" ht="14.25" customHeight="1">
      <c r="A20083" s="4"/>
      <c r="B20083" s="4"/>
    </row>
    <row r="20084" ht="14.25" customHeight="1">
      <c r="A20084" s="4"/>
      <c r="B20084" s="4"/>
    </row>
    <row r="20085" ht="14.25" customHeight="1">
      <c r="A20085" s="4"/>
      <c r="B20085" s="4"/>
    </row>
    <row r="20086" ht="14.25" customHeight="1">
      <c r="A20086" s="4"/>
      <c r="B20086" s="4"/>
    </row>
    <row r="20087" ht="14.25" customHeight="1">
      <c r="A20087" s="4"/>
      <c r="B20087" s="4"/>
    </row>
    <row r="20088" ht="14.25" customHeight="1">
      <c r="A20088" s="4"/>
      <c r="B20088" s="4"/>
    </row>
    <row r="20089" ht="14.25" customHeight="1">
      <c r="A20089" s="4"/>
      <c r="B20089" s="4"/>
    </row>
    <row r="20090" ht="14.25" customHeight="1">
      <c r="A20090" s="4"/>
      <c r="B20090" s="4"/>
    </row>
    <row r="20091" ht="14.25" customHeight="1">
      <c r="A20091" s="4"/>
      <c r="B20091" s="4"/>
    </row>
    <row r="20092" ht="14.25" customHeight="1">
      <c r="A20092" s="4"/>
      <c r="B20092" s="4"/>
    </row>
    <row r="20093" ht="14.25" customHeight="1">
      <c r="A20093" s="4"/>
      <c r="B20093" s="4"/>
    </row>
    <row r="20094" ht="14.25" customHeight="1">
      <c r="A20094" s="4"/>
      <c r="B20094" s="4"/>
    </row>
    <row r="20095" ht="14.25" customHeight="1">
      <c r="A20095" s="4"/>
      <c r="B20095" s="4"/>
    </row>
    <row r="20096" ht="14.25" customHeight="1">
      <c r="A20096" s="4"/>
      <c r="B20096" s="4"/>
    </row>
    <row r="20097" ht="14.25" customHeight="1">
      <c r="A20097" s="4"/>
      <c r="B20097" s="4"/>
    </row>
    <row r="20098" ht="14.25" customHeight="1">
      <c r="A20098" s="4"/>
      <c r="B20098" s="4"/>
    </row>
    <row r="20099" ht="14.25" customHeight="1">
      <c r="A20099" s="4"/>
      <c r="B20099" s="4"/>
    </row>
    <row r="20100" ht="14.25" customHeight="1">
      <c r="A20100" s="4"/>
      <c r="B20100" s="4"/>
    </row>
    <row r="20101" ht="14.25" customHeight="1">
      <c r="A20101" s="4"/>
      <c r="B20101" s="4"/>
    </row>
    <row r="20102" ht="14.25" customHeight="1">
      <c r="A20102" s="4"/>
      <c r="B20102" s="4"/>
    </row>
    <row r="20103" ht="14.25" customHeight="1">
      <c r="A20103" s="4"/>
      <c r="B20103" s="4"/>
    </row>
    <row r="20104" ht="14.25" customHeight="1">
      <c r="A20104" s="4"/>
      <c r="B20104" s="4"/>
    </row>
    <row r="20105" ht="14.25" customHeight="1">
      <c r="A20105" s="4"/>
      <c r="B20105" s="4"/>
    </row>
    <row r="20106" ht="14.25" customHeight="1">
      <c r="A20106" s="4"/>
      <c r="B20106" s="4"/>
    </row>
    <row r="20107" ht="14.25" customHeight="1">
      <c r="A20107" s="4"/>
      <c r="B20107" s="4"/>
    </row>
    <row r="20108" ht="14.25" customHeight="1">
      <c r="A20108" s="4"/>
      <c r="B20108" s="4"/>
    </row>
    <row r="20109" ht="14.25" customHeight="1">
      <c r="A20109" s="4"/>
      <c r="B20109" s="4"/>
    </row>
    <row r="20110" ht="14.25" customHeight="1">
      <c r="A20110" s="4"/>
      <c r="B20110" s="4"/>
    </row>
    <row r="20111" ht="14.25" customHeight="1">
      <c r="A20111" s="4"/>
      <c r="B20111" s="4"/>
    </row>
    <row r="20112" ht="14.25" customHeight="1">
      <c r="A20112" s="4"/>
      <c r="B20112" s="4"/>
    </row>
    <row r="20113" ht="14.25" customHeight="1">
      <c r="A20113" s="4"/>
      <c r="B20113" s="4"/>
    </row>
    <row r="20114" ht="14.25" customHeight="1">
      <c r="A20114" s="4"/>
      <c r="B20114" s="4"/>
    </row>
    <row r="20115" ht="14.25" customHeight="1">
      <c r="A20115" s="4"/>
      <c r="B20115" s="4"/>
    </row>
    <row r="20116" ht="14.25" customHeight="1">
      <c r="A20116" s="4"/>
      <c r="B20116" s="4"/>
    </row>
    <row r="20117" ht="14.25" customHeight="1">
      <c r="A20117" s="4"/>
      <c r="B20117" s="4"/>
    </row>
    <row r="20118" ht="14.25" customHeight="1">
      <c r="A20118" s="4"/>
      <c r="B20118" s="4"/>
    </row>
    <row r="20119" ht="14.25" customHeight="1">
      <c r="A20119" s="4"/>
      <c r="B20119" s="4"/>
    </row>
    <row r="20120" ht="14.25" customHeight="1">
      <c r="A20120" s="4"/>
      <c r="B20120" s="4"/>
    </row>
    <row r="20121" ht="14.25" customHeight="1">
      <c r="A20121" s="4"/>
      <c r="B20121" s="4"/>
    </row>
    <row r="20122" ht="14.25" customHeight="1">
      <c r="A20122" s="4"/>
      <c r="B20122" s="4"/>
    </row>
    <row r="20123" ht="14.25" customHeight="1">
      <c r="A20123" s="4"/>
      <c r="B20123" s="4"/>
    </row>
    <row r="20124" ht="14.25" customHeight="1">
      <c r="A20124" s="4"/>
      <c r="B20124" s="4"/>
    </row>
    <row r="20125" ht="14.25" customHeight="1">
      <c r="A20125" s="4"/>
      <c r="B20125" s="4"/>
    </row>
    <row r="20126" ht="14.25" customHeight="1">
      <c r="A20126" s="4"/>
      <c r="B20126" s="4"/>
    </row>
    <row r="20127" ht="14.25" customHeight="1">
      <c r="A20127" s="4"/>
      <c r="B20127" s="4"/>
    </row>
    <row r="20128" ht="14.25" customHeight="1">
      <c r="A20128" s="4"/>
      <c r="B20128" s="4"/>
    </row>
    <row r="20129" ht="14.25" customHeight="1">
      <c r="A20129" s="4"/>
      <c r="B20129" s="4"/>
    </row>
    <row r="20130" ht="14.25" customHeight="1">
      <c r="A20130" s="4"/>
      <c r="B20130" s="4"/>
    </row>
    <row r="20131" ht="14.25" customHeight="1">
      <c r="A20131" s="4"/>
      <c r="B20131" s="4"/>
    </row>
    <row r="20132" ht="14.25" customHeight="1">
      <c r="A20132" s="4"/>
      <c r="B20132" s="4"/>
    </row>
    <row r="20133" ht="14.25" customHeight="1">
      <c r="A20133" s="4"/>
      <c r="B20133" s="4"/>
    </row>
    <row r="20134" ht="14.25" customHeight="1">
      <c r="A20134" s="4"/>
      <c r="B20134" s="4"/>
    </row>
    <row r="20135" ht="14.25" customHeight="1">
      <c r="A20135" s="4"/>
      <c r="B20135" s="4"/>
    </row>
    <row r="20136" ht="14.25" customHeight="1">
      <c r="A20136" s="4"/>
      <c r="B20136" s="4"/>
    </row>
    <row r="20137" ht="14.25" customHeight="1">
      <c r="A20137" s="4"/>
      <c r="B20137" s="4"/>
    </row>
    <row r="20138" ht="14.25" customHeight="1">
      <c r="A20138" s="4"/>
      <c r="B20138" s="4"/>
    </row>
    <row r="20139" ht="14.25" customHeight="1">
      <c r="A20139" s="4"/>
      <c r="B20139" s="4"/>
    </row>
    <row r="20140" ht="14.25" customHeight="1">
      <c r="A20140" s="4"/>
      <c r="B20140" s="4"/>
    </row>
    <row r="20141" ht="14.25" customHeight="1">
      <c r="A20141" s="4"/>
      <c r="B20141" s="4"/>
    </row>
    <row r="20142" ht="14.25" customHeight="1">
      <c r="A20142" s="4"/>
      <c r="B20142" s="4"/>
    </row>
    <row r="20143" ht="14.25" customHeight="1">
      <c r="A20143" s="4"/>
      <c r="B20143" s="4"/>
    </row>
    <row r="20144" ht="14.25" customHeight="1">
      <c r="A20144" s="4"/>
      <c r="B20144" s="4"/>
    </row>
    <row r="20145" ht="14.25" customHeight="1">
      <c r="A20145" s="4"/>
      <c r="B20145" s="4"/>
    </row>
    <row r="20146" ht="14.25" customHeight="1">
      <c r="A20146" s="4"/>
      <c r="B20146" s="4"/>
    </row>
    <row r="20147" ht="14.25" customHeight="1">
      <c r="A20147" s="4"/>
      <c r="B20147" s="4"/>
    </row>
    <row r="20148" ht="14.25" customHeight="1">
      <c r="A20148" s="4"/>
      <c r="B20148" s="4"/>
    </row>
    <row r="20149" ht="14.25" customHeight="1">
      <c r="A20149" s="4"/>
      <c r="B20149" s="4"/>
    </row>
    <row r="20150" ht="14.25" customHeight="1">
      <c r="A20150" s="4"/>
      <c r="B20150" s="4"/>
    </row>
    <row r="20151" ht="14.25" customHeight="1">
      <c r="A20151" s="4"/>
      <c r="B20151" s="4"/>
    </row>
    <row r="20152" ht="14.25" customHeight="1">
      <c r="A20152" s="4"/>
      <c r="B20152" s="4"/>
    </row>
    <row r="20153" ht="14.25" customHeight="1">
      <c r="A20153" s="4"/>
      <c r="B20153" s="4"/>
    </row>
    <row r="20154" ht="14.25" customHeight="1">
      <c r="A20154" s="4"/>
      <c r="B20154" s="4"/>
    </row>
    <row r="20155" ht="14.25" customHeight="1">
      <c r="A20155" s="4"/>
      <c r="B20155" s="4"/>
    </row>
    <row r="20156" ht="14.25" customHeight="1">
      <c r="A20156" s="4"/>
      <c r="B20156" s="4"/>
    </row>
    <row r="20157" ht="14.25" customHeight="1">
      <c r="A20157" s="4"/>
      <c r="B20157" s="4"/>
    </row>
    <row r="20158" ht="14.25" customHeight="1">
      <c r="A20158" s="4"/>
      <c r="B20158" s="4"/>
    </row>
    <row r="20159" ht="14.25" customHeight="1">
      <c r="A20159" s="4"/>
      <c r="B20159" s="4"/>
    </row>
    <row r="20160" ht="14.25" customHeight="1">
      <c r="A20160" s="4"/>
      <c r="B20160" s="4"/>
    </row>
    <row r="20161" ht="14.25" customHeight="1">
      <c r="A20161" s="4"/>
      <c r="B20161" s="4"/>
    </row>
    <row r="20162" ht="14.25" customHeight="1">
      <c r="A20162" s="4"/>
      <c r="B20162" s="4"/>
    </row>
    <row r="20163" ht="14.25" customHeight="1">
      <c r="A20163" s="4"/>
      <c r="B20163" s="4"/>
    </row>
    <row r="20164" ht="14.25" customHeight="1">
      <c r="A20164" s="4"/>
      <c r="B20164" s="4"/>
    </row>
    <row r="20165" ht="14.25" customHeight="1">
      <c r="A20165" s="4"/>
      <c r="B20165" s="4"/>
    </row>
    <row r="20166" ht="14.25" customHeight="1">
      <c r="A20166" s="4"/>
      <c r="B20166" s="4"/>
    </row>
    <row r="20167" ht="14.25" customHeight="1">
      <c r="A20167" s="4"/>
      <c r="B20167" s="4"/>
    </row>
    <row r="20168" ht="14.25" customHeight="1">
      <c r="A20168" s="4"/>
      <c r="B20168" s="4"/>
    </row>
    <row r="20169" ht="14.25" customHeight="1">
      <c r="A20169" s="4"/>
      <c r="B20169" s="4"/>
    </row>
    <row r="20170" ht="14.25" customHeight="1">
      <c r="A20170" s="4"/>
      <c r="B20170" s="4"/>
    </row>
    <row r="20171" ht="14.25" customHeight="1">
      <c r="A20171" s="4"/>
      <c r="B20171" s="4"/>
    </row>
    <row r="20172" ht="14.25" customHeight="1">
      <c r="A20172" s="4"/>
      <c r="B20172" s="4"/>
    </row>
    <row r="20173" ht="14.25" customHeight="1">
      <c r="A20173" s="4"/>
      <c r="B20173" s="4"/>
    </row>
    <row r="20174" ht="14.25" customHeight="1">
      <c r="A20174" s="4"/>
      <c r="B20174" s="4"/>
    </row>
    <row r="20175" ht="14.25" customHeight="1">
      <c r="A20175" s="4"/>
      <c r="B20175" s="4"/>
    </row>
    <row r="20176" ht="14.25" customHeight="1">
      <c r="A20176" s="4"/>
      <c r="B20176" s="4"/>
    </row>
    <row r="20177" ht="14.25" customHeight="1">
      <c r="A20177" s="4"/>
      <c r="B20177" s="4"/>
    </row>
    <row r="20178" ht="14.25" customHeight="1">
      <c r="A20178" s="4"/>
      <c r="B20178" s="4"/>
    </row>
    <row r="20179" ht="14.25" customHeight="1">
      <c r="A20179" s="4"/>
      <c r="B20179" s="4"/>
    </row>
    <row r="20180" ht="14.25" customHeight="1">
      <c r="A20180" s="4"/>
      <c r="B20180" s="4"/>
    </row>
    <row r="20181" ht="14.25" customHeight="1">
      <c r="A20181" s="4"/>
      <c r="B20181" s="4"/>
    </row>
    <row r="20182" ht="14.25" customHeight="1">
      <c r="A20182" s="4"/>
      <c r="B20182" s="4"/>
    </row>
    <row r="20183" ht="14.25" customHeight="1">
      <c r="A20183" s="4"/>
      <c r="B20183" s="4"/>
    </row>
    <row r="20184" ht="14.25" customHeight="1">
      <c r="A20184" s="4"/>
      <c r="B20184" s="4"/>
    </row>
    <row r="20185" ht="14.25" customHeight="1">
      <c r="A20185" s="4"/>
      <c r="B20185" s="4"/>
    </row>
    <row r="20186" ht="14.25" customHeight="1">
      <c r="A20186" s="4"/>
      <c r="B20186" s="4"/>
    </row>
    <row r="20187" ht="14.25" customHeight="1">
      <c r="A20187" s="4"/>
      <c r="B20187" s="4"/>
    </row>
    <row r="20188" ht="14.25" customHeight="1">
      <c r="A20188" s="4"/>
      <c r="B20188" s="4"/>
    </row>
    <row r="20189" ht="14.25" customHeight="1">
      <c r="A20189" s="4"/>
      <c r="B20189" s="4"/>
    </row>
    <row r="20190" ht="14.25" customHeight="1">
      <c r="A20190" s="4"/>
      <c r="B20190" s="4"/>
    </row>
    <row r="20191" ht="14.25" customHeight="1">
      <c r="A20191" s="4"/>
      <c r="B20191" s="4"/>
    </row>
    <row r="20192" ht="14.25" customHeight="1">
      <c r="A20192" s="4"/>
      <c r="B20192" s="4"/>
    </row>
    <row r="20193" ht="14.25" customHeight="1">
      <c r="A20193" s="4"/>
      <c r="B20193" s="4"/>
    </row>
    <row r="20194" ht="14.25" customHeight="1">
      <c r="A20194" s="4"/>
      <c r="B20194" s="4"/>
    </row>
    <row r="20195" ht="14.25" customHeight="1">
      <c r="A20195" s="4"/>
      <c r="B20195" s="4"/>
    </row>
    <row r="20196" ht="14.25" customHeight="1">
      <c r="A20196" s="4"/>
      <c r="B20196" s="4"/>
    </row>
    <row r="20197" ht="14.25" customHeight="1">
      <c r="A20197" s="4"/>
      <c r="B20197" s="4"/>
    </row>
    <row r="20198" ht="14.25" customHeight="1">
      <c r="A20198" s="4"/>
      <c r="B20198" s="4"/>
    </row>
    <row r="20199" ht="14.25" customHeight="1">
      <c r="A20199" s="4"/>
      <c r="B20199" s="4"/>
    </row>
    <row r="20200" ht="14.25" customHeight="1">
      <c r="A20200" s="4"/>
      <c r="B20200" s="4"/>
    </row>
    <row r="20201" ht="14.25" customHeight="1">
      <c r="A20201" s="4"/>
      <c r="B20201" s="4"/>
    </row>
    <row r="20202" ht="14.25" customHeight="1">
      <c r="A20202" s="4"/>
      <c r="B20202" s="4"/>
    </row>
    <row r="20203" ht="14.25" customHeight="1">
      <c r="A20203" s="4"/>
      <c r="B20203" s="4"/>
    </row>
    <row r="20204" ht="14.25" customHeight="1">
      <c r="A20204" s="4"/>
      <c r="B20204" s="4"/>
    </row>
    <row r="20205" ht="14.25" customHeight="1">
      <c r="A20205" s="4"/>
      <c r="B20205" s="4"/>
    </row>
    <row r="20206" ht="14.25" customHeight="1">
      <c r="A20206" s="4"/>
      <c r="B20206" s="4"/>
    </row>
    <row r="20207" ht="14.25" customHeight="1">
      <c r="A20207" s="4"/>
      <c r="B20207" s="4"/>
    </row>
    <row r="20208" ht="14.25" customHeight="1">
      <c r="A20208" s="4"/>
      <c r="B20208" s="4"/>
    </row>
    <row r="20209" ht="14.25" customHeight="1">
      <c r="A20209" s="4"/>
      <c r="B20209" s="4"/>
    </row>
    <row r="20210" ht="14.25" customHeight="1">
      <c r="A20210" s="4"/>
      <c r="B20210" s="4"/>
    </row>
    <row r="20211" ht="14.25" customHeight="1">
      <c r="A20211" s="4"/>
      <c r="B20211" s="4"/>
    </row>
    <row r="20212" ht="14.25" customHeight="1">
      <c r="A20212" s="4"/>
      <c r="B20212" s="4"/>
    </row>
    <row r="20213" ht="14.25" customHeight="1">
      <c r="A20213" s="4"/>
      <c r="B20213" s="4"/>
    </row>
    <row r="20214" ht="14.25" customHeight="1">
      <c r="A20214" s="4"/>
      <c r="B20214" s="4"/>
    </row>
    <row r="20215" ht="14.25" customHeight="1">
      <c r="A20215" s="4"/>
      <c r="B20215" s="4"/>
    </row>
    <row r="20216" ht="14.25" customHeight="1">
      <c r="A20216" s="4"/>
      <c r="B20216" s="4"/>
    </row>
    <row r="20217" ht="14.25" customHeight="1">
      <c r="A20217" s="4"/>
      <c r="B20217" s="4"/>
    </row>
    <row r="20218" ht="14.25" customHeight="1">
      <c r="A20218" s="4"/>
      <c r="B20218" s="4"/>
    </row>
    <row r="20219" ht="14.25" customHeight="1">
      <c r="A20219" s="4"/>
      <c r="B20219" s="4"/>
    </row>
    <row r="20220" ht="14.25" customHeight="1">
      <c r="A20220" s="4"/>
      <c r="B20220" s="4"/>
    </row>
    <row r="20221" ht="14.25" customHeight="1">
      <c r="A20221" s="4"/>
      <c r="B20221" s="4"/>
    </row>
    <row r="20222" ht="14.25" customHeight="1">
      <c r="A20222" s="4"/>
      <c r="B20222" s="4"/>
    </row>
    <row r="20223" ht="14.25" customHeight="1">
      <c r="A20223" s="4"/>
      <c r="B20223" s="4"/>
    </row>
    <row r="20224" ht="14.25" customHeight="1">
      <c r="A20224" s="4"/>
      <c r="B20224" s="4"/>
    </row>
    <row r="20225" ht="14.25" customHeight="1">
      <c r="A20225" s="4"/>
      <c r="B20225" s="4"/>
    </row>
    <row r="20226" ht="14.25" customHeight="1">
      <c r="A20226" s="4"/>
      <c r="B20226" s="4"/>
    </row>
    <row r="20227" ht="14.25" customHeight="1">
      <c r="A20227" s="4"/>
      <c r="B20227" s="4"/>
    </row>
    <row r="20228" ht="14.25" customHeight="1">
      <c r="A20228" s="4"/>
      <c r="B20228" s="4"/>
    </row>
    <row r="20229" ht="14.25" customHeight="1">
      <c r="A20229" s="4"/>
      <c r="B20229" s="4"/>
    </row>
    <row r="20230" ht="14.25" customHeight="1">
      <c r="A20230" s="4"/>
      <c r="B20230" s="4"/>
    </row>
    <row r="20231" ht="14.25" customHeight="1">
      <c r="A20231" s="4"/>
      <c r="B20231" s="4"/>
    </row>
    <row r="20232" ht="14.25" customHeight="1">
      <c r="A20232" s="4"/>
      <c r="B20232" s="4"/>
    </row>
    <row r="20233" ht="14.25" customHeight="1">
      <c r="A20233" s="4"/>
      <c r="B20233" s="4"/>
    </row>
    <row r="20234" ht="14.25" customHeight="1">
      <c r="A20234" s="4"/>
      <c r="B20234" s="4"/>
    </row>
    <row r="20235" ht="14.25" customHeight="1">
      <c r="A20235" s="4"/>
      <c r="B20235" s="4"/>
    </row>
    <row r="20236" ht="14.25" customHeight="1">
      <c r="A20236" s="4"/>
      <c r="B20236" s="4"/>
    </row>
    <row r="20237" ht="14.25" customHeight="1">
      <c r="A20237" s="4"/>
      <c r="B20237" s="4"/>
    </row>
    <row r="20238" ht="14.25" customHeight="1">
      <c r="A20238" s="4"/>
      <c r="B20238" s="4"/>
    </row>
    <row r="20239" ht="14.25" customHeight="1">
      <c r="A20239" s="4"/>
      <c r="B20239" s="4"/>
    </row>
    <row r="20240" ht="14.25" customHeight="1">
      <c r="A20240" s="4"/>
      <c r="B20240" s="4"/>
    </row>
    <row r="20241" ht="14.25" customHeight="1">
      <c r="A20241" s="4"/>
      <c r="B20241" s="4"/>
    </row>
    <row r="20242" ht="14.25" customHeight="1">
      <c r="A20242" s="4"/>
      <c r="B20242" s="4"/>
    </row>
    <row r="20243" ht="14.25" customHeight="1">
      <c r="A20243" s="4"/>
      <c r="B20243" s="4"/>
    </row>
    <row r="20244" ht="14.25" customHeight="1">
      <c r="A20244" s="4"/>
      <c r="B20244" s="4"/>
    </row>
    <row r="20245" ht="14.25" customHeight="1">
      <c r="A20245" s="4"/>
      <c r="B20245" s="4"/>
    </row>
    <row r="20246" ht="14.25" customHeight="1">
      <c r="A20246" s="4"/>
      <c r="B20246" s="4"/>
    </row>
    <row r="20247" ht="14.25" customHeight="1">
      <c r="A20247" s="4"/>
      <c r="B20247" s="4"/>
    </row>
    <row r="20248" ht="14.25" customHeight="1">
      <c r="A20248" s="4"/>
      <c r="B20248" s="4"/>
    </row>
    <row r="20249" ht="14.25" customHeight="1">
      <c r="A20249" s="4"/>
      <c r="B20249" s="4"/>
    </row>
    <row r="20250" ht="14.25" customHeight="1">
      <c r="A20250" s="4"/>
      <c r="B20250" s="4"/>
    </row>
    <row r="20251" ht="14.25" customHeight="1">
      <c r="A20251" s="4"/>
      <c r="B20251" s="4"/>
    </row>
    <row r="20252" ht="14.25" customHeight="1">
      <c r="A20252" s="4"/>
      <c r="B20252" s="4"/>
    </row>
    <row r="20253" ht="14.25" customHeight="1">
      <c r="A20253" s="4"/>
      <c r="B20253" s="4"/>
    </row>
    <row r="20254" ht="14.25" customHeight="1">
      <c r="A20254" s="4"/>
      <c r="B20254" s="4"/>
    </row>
    <row r="20255" ht="14.25" customHeight="1">
      <c r="A20255" s="4"/>
      <c r="B20255" s="4"/>
    </row>
    <row r="20256" ht="14.25" customHeight="1">
      <c r="A20256" s="4"/>
      <c r="B20256" s="4"/>
    </row>
    <row r="20257" ht="14.25" customHeight="1">
      <c r="A20257" s="4"/>
      <c r="B20257" s="4"/>
    </row>
    <row r="20258" ht="14.25" customHeight="1">
      <c r="A20258" s="4"/>
      <c r="B20258" s="4"/>
    </row>
    <row r="20259" ht="14.25" customHeight="1">
      <c r="A20259" s="4"/>
      <c r="B20259" s="4"/>
    </row>
    <row r="20260" ht="14.25" customHeight="1">
      <c r="A20260" s="4"/>
      <c r="B20260" s="4"/>
    </row>
    <row r="20261" ht="14.25" customHeight="1">
      <c r="A20261" s="4"/>
      <c r="B20261" s="4"/>
    </row>
    <row r="20262" ht="14.25" customHeight="1">
      <c r="A20262" s="4"/>
      <c r="B20262" s="4"/>
    </row>
    <row r="20263" ht="14.25" customHeight="1">
      <c r="A20263" s="4"/>
      <c r="B20263" s="4"/>
    </row>
    <row r="20264" ht="14.25" customHeight="1">
      <c r="A20264" s="4"/>
      <c r="B20264" s="4"/>
    </row>
    <row r="20265" ht="14.25" customHeight="1">
      <c r="A20265" s="4"/>
      <c r="B20265" s="4"/>
    </row>
    <row r="20266" ht="14.25" customHeight="1">
      <c r="A20266" s="4"/>
      <c r="B20266" s="4"/>
    </row>
    <row r="20267" ht="14.25" customHeight="1">
      <c r="A20267" s="4"/>
      <c r="B20267" s="4"/>
    </row>
    <row r="20268" ht="14.25" customHeight="1">
      <c r="A20268" s="4"/>
      <c r="B20268" s="4"/>
    </row>
    <row r="20269" ht="14.25" customHeight="1">
      <c r="A20269" s="4"/>
      <c r="B20269" s="4"/>
    </row>
    <row r="20270" ht="14.25" customHeight="1">
      <c r="A20270" s="4"/>
      <c r="B20270" s="4"/>
    </row>
    <row r="20271" ht="14.25" customHeight="1">
      <c r="A20271" s="4"/>
      <c r="B20271" s="4"/>
    </row>
    <row r="20272" ht="14.25" customHeight="1">
      <c r="A20272" s="4"/>
      <c r="B20272" s="4"/>
    </row>
    <row r="20273" ht="14.25" customHeight="1">
      <c r="A20273" s="4"/>
      <c r="B20273" s="4"/>
    </row>
    <row r="20274" ht="14.25" customHeight="1">
      <c r="A20274" s="4"/>
      <c r="B20274" s="4"/>
    </row>
    <row r="20275" ht="14.25" customHeight="1">
      <c r="A20275" s="4"/>
      <c r="B20275" s="4"/>
    </row>
    <row r="20276" ht="14.25" customHeight="1">
      <c r="A20276" s="4"/>
      <c r="B20276" s="4"/>
    </row>
    <row r="20277" ht="14.25" customHeight="1">
      <c r="A20277" s="4"/>
      <c r="B20277" s="4"/>
    </row>
    <row r="20278" ht="14.25" customHeight="1">
      <c r="A20278" s="4"/>
      <c r="B20278" s="4"/>
    </row>
    <row r="20279" ht="14.25" customHeight="1">
      <c r="A20279" s="4"/>
      <c r="B20279" s="4"/>
    </row>
    <row r="20280" ht="14.25" customHeight="1">
      <c r="A20280" s="4"/>
      <c r="B20280" s="4"/>
    </row>
    <row r="20281" ht="14.25" customHeight="1">
      <c r="A20281" s="4"/>
      <c r="B20281" s="4"/>
    </row>
    <row r="20282" ht="14.25" customHeight="1">
      <c r="A20282" s="4"/>
      <c r="B20282" s="4"/>
    </row>
    <row r="20283" ht="14.25" customHeight="1">
      <c r="A20283" s="4"/>
      <c r="B20283" s="4"/>
    </row>
    <row r="20284" ht="14.25" customHeight="1">
      <c r="A20284" s="4"/>
      <c r="B20284" s="4"/>
    </row>
    <row r="20285" ht="14.25" customHeight="1">
      <c r="A20285" s="4"/>
      <c r="B20285" s="4"/>
    </row>
    <row r="20286" ht="14.25" customHeight="1">
      <c r="A20286" s="4"/>
      <c r="B20286" s="4"/>
    </row>
    <row r="20287" ht="14.25" customHeight="1">
      <c r="A20287" s="4"/>
      <c r="B20287" s="4"/>
    </row>
    <row r="20288" ht="14.25" customHeight="1">
      <c r="A20288" s="4"/>
      <c r="B20288" s="4"/>
    </row>
    <row r="20289" ht="14.25" customHeight="1">
      <c r="A20289" s="4"/>
      <c r="B20289" s="4"/>
    </row>
    <row r="20290" ht="14.25" customHeight="1">
      <c r="A20290" s="4"/>
      <c r="B20290" s="4"/>
    </row>
    <row r="20291" ht="14.25" customHeight="1">
      <c r="A20291" s="4"/>
      <c r="B20291" s="4"/>
    </row>
    <row r="20292" ht="14.25" customHeight="1">
      <c r="A20292" s="4"/>
      <c r="B20292" s="4"/>
    </row>
    <row r="20293" ht="14.25" customHeight="1">
      <c r="A20293" s="4"/>
      <c r="B20293" s="4"/>
    </row>
    <row r="20294" ht="14.25" customHeight="1">
      <c r="A20294" s="4"/>
      <c r="B20294" s="4"/>
    </row>
    <row r="20295" ht="14.25" customHeight="1">
      <c r="A20295" s="4"/>
      <c r="B20295" s="4"/>
    </row>
    <row r="20296" ht="14.25" customHeight="1">
      <c r="A20296" s="4"/>
      <c r="B20296" s="4"/>
    </row>
    <row r="20297" ht="14.25" customHeight="1">
      <c r="A20297" s="4"/>
      <c r="B20297" s="4"/>
    </row>
    <row r="20298" ht="14.25" customHeight="1">
      <c r="A20298" s="4"/>
      <c r="B20298" s="4"/>
    </row>
    <row r="20299" ht="14.25" customHeight="1">
      <c r="A20299" s="4"/>
      <c r="B20299" s="4"/>
    </row>
    <row r="20300" ht="14.25" customHeight="1">
      <c r="A20300" s="4"/>
      <c r="B20300" s="4"/>
    </row>
    <row r="20301" ht="14.25" customHeight="1">
      <c r="A20301" s="4"/>
      <c r="B20301" s="4"/>
    </row>
    <row r="20302" ht="14.25" customHeight="1">
      <c r="A20302" s="4"/>
      <c r="B20302" s="4"/>
    </row>
    <row r="20303" ht="14.25" customHeight="1">
      <c r="A20303" s="4"/>
      <c r="B20303" s="4"/>
    </row>
    <row r="20304" ht="14.25" customHeight="1">
      <c r="A20304" s="4"/>
      <c r="B20304" s="4"/>
    </row>
    <row r="20305" ht="14.25" customHeight="1">
      <c r="A20305" s="4"/>
      <c r="B20305" s="4"/>
    </row>
    <row r="20306" ht="14.25" customHeight="1">
      <c r="A20306" s="4"/>
      <c r="B20306" s="4"/>
    </row>
    <row r="20307" ht="14.25" customHeight="1">
      <c r="A20307" s="4"/>
      <c r="B20307" s="4"/>
    </row>
    <row r="20308" ht="14.25" customHeight="1">
      <c r="A20308" s="4"/>
      <c r="B20308" s="4"/>
    </row>
    <row r="20309" ht="14.25" customHeight="1">
      <c r="A20309" s="4"/>
      <c r="B20309" s="4"/>
    </row>
    <row r="20310" ht="14.25" customHeight="1">
      <c r="A20310" s="4"/>
      <c r="B20310" s="4"/>
    </row>
    <row r="20311" ht="14.25" customHeight="1">
      <c r="A20311" s="4"/>
      <c r="B20311" s="4"/>
    </row>
    <row r="20312" ht="14.25" customHeight="1">
      <c r="A20312" s="4"/>
      <c r="B20312" s="4"/>
    </row>
    <row r="20313" ht="14.25" customHeight="1">
      <c r="A20313" s="4"/>
      <c r="B20313" s="4"/>
    </row>
    <row r="20314" ht="14.25" customHeight="1">
      <c r="A20314" s="4"/>
      <c r="B20314" s="4"/>
    </row>
    <row r="20315" ht="14.25" customHeight="1">
      <c r="A20315" s="4"/>
      <c r="B20315" s="4"/>
    </row>
    <row r="20316" ht="14.25" customHeight="1">
      <c r="A20316" s="4"/>
      <c r="B20316" s="4"/>
    </row>
    <row r="20317" ht="14.25" customHeight="1">
      <c r="A20317" s="4"/>
      <c r="B20317" s="4"/>
    </row>
    <row r="20318" ht="14.25" customHeight="1">
      <c r="A20318" s="4"/>
      <c r="B20318" s="4"/>
    </row>
    <row r="20319" ht="14.25" customHeight="1">
      <c r="A20319" s="4"/>
      <c r="B20319" s="4"/>
    </row>
    <row r="20320" ht="14.25" customHeight="1">
      <c r="A20320" s="4"/>
      <c r="B20320" s="4"/>
    </row>
    <row r="20321" ht="14.25" customHeight="1">
      <c r="A20321" s="4"/>
      <c r="B20321" s="4"/>
    </row>
    <row r="20322" ht="14.25" customHeight="1">
      <c r="A20322" s="4"/>
      <c r="B20322" s="4"/>
    </row>
    <row r="20323" ht="14.25" customHeight="1">
      <c r="A20323" s="4"/>
      <c r="B20323" s="4"/>
    </row>
    <row r="20324" ht="14.25" customHeight="1">
      <c r="A20324" s="4"/>
      <c r="B20324" s="4"/>
    </row>
    <row r="20325" ht="14.25" customHeight="1">
      <c r="A20325" s="4"/>
      <c r="B20325" s="4"/>
    </row>
    <row r="20326" ht="14.25" customHeight="1">
      <c r="A20326" s="4"/>
      <c r="B20326" s="4"/>
    </row>
    <row r="20327" ht="14.25" customHeight="1">
      <c r="A20327" s="4"/>
      <c r="B20327" s="4"/>
    </row>
    <row r="20328" ht="14.25" customHeight="1">
      <c r="A20328" s="4"/>
      <c r="B20328" s="4"/>
    </row>
    <row r="20329" ht="14.25" customHeight="1">
      <c r="A20329" s="4"/>
      <c r="B20329" s="4"/>
    </row>
    <row r="20330" ht="14.25" customHeight="1">
      <c r="A20330" s="4"/>
      <c r="B20330" s="4"/>
    </row>
    <row r="20331" ht="14.25" customHeight="1">
      <c r="A20331" s="4"/>
      <c r="B20331" s="4"/>
    </row>
    <row r="20332" ht="14.25" customHeight="1">
      <c r="A20332" s="4"/>
      <c r="B20332" s="4"/>
    </row>
    <row r="20333" ht="14.25" customHeight="1">
      <c r="A20333" s="4"/>
      <c r="B20333" s="4"/>
    </row>
    <row r="20334" ht="14.25" customHeight="1">
      <c r="A20334" s="4"/>
      <c r="B20334" s="4"/>
    </row>
    <row r="20335" ht="14.25" customHeight="1">
      <c r="A20335" s="4"/>
      <c r="B20335" s="4"/>
    </row>
    <row r="20336" ht="14.25" customHeight="1">
      <c r="A20336" s="4"/>
      <c r="B20336" s="4"/>
    </row>
    <row r="20337" ht="14.25" customHeight="1">
      <c r="A20337" s="4"/>
      <c r="B20337" s="4"/>
    </row>
    <row r="20338" ht="14.25" customHeight="1">
      <c r="A20338" s="4"/>
      <c r="B20338" s="4"/>
    </row>
    <row r="20339" ht="14.25" customHeight="1">
      <c r="A20339" s="4"/>
      <c r="B20339" s="4"/>
    </row>
    <row r="20340" ht="14.25" customHeight="1">
      <c r="A20340" s="4"/>
      <c r="B20340" s="4"/>
    </row>
    <row r="20341" ht="14.25" customHeight="1">
      <c r="A20341" s="4"/>
      <c r="B20341" s="4"/>
    </row>
    <row r="20342" ht="14.25" customHeight="1">
      <c r="A20342" s="4"/>
      <c r="B20342" s="4"/>
    </row>
    <row r="20343" ht="14.25" customHeight="1">
      <c r="A20343" s="4"/>
      <c r="B20343" s="4"/>
    </row>
    <row r="20344" ht="14.25" customHeight="1">
      <c r="A20344" s="4"/>
      <c r="B20344" s="4"/>
    </row>
    <row r="20345" ht="14.25" customHeight="1">
      <c r="A20345" s="4"/>
      <c r="B20345" s="4"/>
    </row>
    <row r="20346" ht="14.25" customHeight="1">
      <c r="A20346" s="4"/>
      <c r="B20346" s="4"/>
    </row>
    <row r="20347" ht="14.25" customHeight="1">
      <c r="A20347" s="4"/>
      <c r="B20347" s="4"/>
    </row>
    <row r="20348" ht="14.25" customHeight="1">
      <c r="A20348" s="4"/>
      <c r="B20348" s="4"/>
    </row>
    <row r="20349" ht="14.25" customHeight="1">
      <c r="A20349" s="4"/>
      <c r="B20349" s="4"/>
    </row>
    <row r="20350" ht="14.25" customHeight="1">
      <c r="A20350" s="4"/>
      <c r="B20350" s="4"/>
    </row>
    <row r="20351" ht="14.25" customHeight="1">
      <c r="A20351" s="4"/>
      <c r="B20351" s="4"/>
    </row>
    <row r="20352" ht="14.25" customHeight="1">
      <c r="A20352" s="4"/>
      <c r="B20352" s="4"/>
    </row>
    <row r="20353" ht="14.25" customHeight="1">
      <c r="A20353" s="4"/>
      <c r="B20353" s="4"/>
    </row>
    <row r="20354" ht="14.25" customHeight="1">
      <c r="A20354" s="4"/>
      <c r="B20354" s="4"/>
    </row>
    <row r="20355" ht="14.25" customHeight="1">
      <c r="A20355" s="4"/>
      <c r="B20355" s="4"/>
    </row>
    <row r="20356" ht="14.25" customHeight="1">
      <c r="A20356" s="4"/>
      <c r="B20356" s="4"/>
    </row>
    <row r="20357" ht="14.25" customHeight="1">
      <c r="A20357" s="4"/>
      <c r="B20357" s="4"/>
    </row>
    <row r="20358" ht="14.25" customHeight="1">
      <c r="A20358" s="4"/>
      <c r="B20358" s="4"/>
    </row>
    <row r="20359" ht="14.25" customHeight="1">
      <c r="A20359" s="4"/>
      <c r="B20359" s="4"/>
    </row>
    <row r="20360" ht="14.25" customHeight="1">
      <c r="A20360" s="4"/>
      <c r="B20360" s="4"/>
    </row>
    <row r="20361" ht="14.25" customHeight="1">
      <c r="A20361" s="4"/>
      <c r="B20361" s="4"/>
    </row>
    <row r="20362" ht="14.25" customHeight="1">
      <c r="A20362" s="4"/>
      <c r="B20362" s="4"/>
    </row>
    <row r="20363" ht="14.25" customHeight="1">
      <c r="A20363" s="4"/>
      <c r="B20363" s="4"/>
    </row>
    <row r="20364" ht="14.25" customHeight="1">
      <c r="A20364" s="4"/>
      <c r="B20364" s="4"/>
    </row>
    <row r="20365" ht="14.25" customHeight="1">
      <c r="A20365" s="4"/>
      <c r="B20365" s="4"/>
    </row>
    <row r="20366" ht="14.25" customHeight="1">
      <c r="A20366" s="4"/>
      <c r="B20366" s="4"/>
    </row>
    <row r="20367" ht="14.25" customHeight="1">
      <c r="A20367" s="4"/>
      <c r="B20367" s="4"/>
    </row>
    <row r="20368" ht="14.25" customHeight="1">
      <c r="A20368" s="4"/>
      <c r="B20368" s="4"/>
    </row>
    <row r="20369" ht="14.25" customHeight="1">
      <c r="A20369" s="4"/>
      <c r="B20369" s="4"/>
    </row>
    <row r="20370" ht="14.25" customHeight="1">
      <c r="A20370" s="4"/>
      <c r="B20370" s="4"/>
    </row>
    <row r="20371" ht="14.25" customHeight="1">
      <c r="A20371" s="4"/>
      <c r="B20371" s="4"/>
    </row>
    <row r="20372" ht="14.25" customHeight="1">
      <c r="A20372" s="4"/>
      <c r="B20372" s="4"/>
    </row>
    <row r="20373" ht="14.25" customHeight="1">
      <c r="A20373" s="4"/>
      <c r="B20373" s="4"/>
    </row>
    <row r="20374" ht="14.25" customHeight="1">
      <c r="A20374" s="4"/>
      <c r="B20374" s="4"/>
    </row>
    <row r="20375" ht="14.25" customHeight="1">
      <c r="A20375" s="4"/>
      <c r="B20375" s="4"/>
    </row>
    <row r="20376" ht="14.25" customHeight="1">
      <c r="A20376" s="4"/>
      <c r="B20376" s="4"/>
    </row>
    <row r="20377" ht="14.25" customHeight="1">
      <c r="A20377" s="4"/>
      <c r="B20377" s="4"/>
    </row>
    <row r="20378" ht="14.25" customHeight="1">
      <c r="A20378" s="4"/>
      <c r="B20378" s="4"/>
    </row>
    <row r="20379" ht="14.25" customHeight="1">
      <c r="A20379" s="4"/>
      <c r="B20379" s="4"/>
    </row>
    <row r="20380" ht="14.25" customHeight="1">
      <c r="A20380" s="4"/>
      <c r="B20380" s="4"/>
    </row>
    <row r="20381" ht="14.25" customHeight="1">
      <c r="A20381" s="4"/>
      <c r="B20381" s="4"/>
    </row>
    <row r="20382" ht="14.25" customHeight="1">
      <c r="A20382" s="4"/>
      <c r="B20382" s="4"/>
    </row>
    <row r="20383" ht="14.25" customHeight="1">
      <c r="A20383" s="4"/>
      <c r="B20383" s="4"/>
    </row>
    <row r="20384" ht="14.25" customHeight="1">
      <c r="A20384" s="4"/>
      <c r="B20384" s="4"/>
    </row>
    <row r="20385" ht="14.25" customHeight="1">
      <c r="A20385" s="4"/>
      <c r="B20385" s="4"/>
    </row>
    <row r="20386" ht="14.25" customHeight="1">
      <c r="A20386" s="4"/>
      <c r="B20386" s="4"/>
    </row>
    <row r="20387" ht="14.25" customHeight="1">
      <c r="A20387" s="4"/>
      <c r="B20387" s="4"/>
    </row>
    <row r="20388" ht="14.25" customHeight="1">
      <c r="A20388" s="4"/>
      <c r="B20388" s="4"/>
    </row>
    <row r="20389" ht="14.25" customHeight="1">
      <c r="A20389" s="4"/>
      <c r="B20389" s="4"/>
    </row>
    <row r="20390" ht="14.25" customHeight="1">
      <c r="A20390" s="4"/>
      <c r="B20390" s="4"/>
    </row>
    <row r="20391" ht="14.25" customHeight="1">
      <c r="A20391" s="4"/>
      <c r="B20391" s="4"/>
    </row>
    <row r="20392" ht="14.25" customHeight="1">
      <c r="A20392" s="4"/>
      <c r="B20392" s="4"/>
    </row>
    <row r="20393" ht="14.25" customHeight="1">
      <c r="A20393" s="4"/>
      <c r="B20393" s="4"/>
    </row>
    <row r="20394" ht="14.25" customHeight="1">
      <c r="A20394" s="4"/>
      <c r="B20394" s="4"/>
    </row>
    <row r="20395" ht="14.25" customHeight="1">
      <c r="A20395" s="4"/>
      <c r="B20395" s="4"/>
    </row>
    <row r="20396" ht="14.25" customHeight="1">
      <c r="A20396" s="4"/>
      <c r="B20396" s="4"/>
    </row>
    <row r="20397" ht="14.25" customHeight="1">
      <c r="A20397" s="4"/>
      <c r="B20397" s="4"/>
    </row>
    <row r="20398" ht="14.25" customHeight="1">
      <c r="A20398" s="4"/>
      <c r="B20398" s="4"/>
    </row>
    <row r="20399" ht="14.25" customHeight="1">
      <c r="A20399" s="4"/>
      <c r="B20399" s="4"/>
    </row>
    <row r="20400" ht="14.25" customHeight="1">
      <c r="A20400" s="4"/>
      <c r="B20400" s="4"/>
    </row>
    <row r="20401" ht="14.25" customHeight="1">
      <c r="A20401" s="4"/>
      <c r="B20401" s="4"/>
    </row>
    <row r="20402" ht="14.25" customHeight="1">
      <c r="A20402" s="4"/>
      <c r="B20402" s="4"/>
    </row>
    <row r="20403" ht="14.25" customHeight="1">
      <c r="A20403" s="4"/>
      <c r="B20403" s="4"/>
    </row>
    <row r="20404" ht="14.25" customHeight="1">
      <c r="A20404" s="4"/>
      <c r="B20404" s="4"/>
    </row>
    <row r="20405" ht="14.25" customHeight="1">
      <c r="A20405" s="4"/>
      <c r="B20405" s="4"/>
    </row>
    <row r="20406" ht="14.25" customHeight="1">
      <c r="A20406" s="4"/>
      <c r="B20406" s="4"/>
    </row>
    <row r="20407" ht="14.25" customHeight="1">
      <c r="A20407" s="4"/>
      <c r="B20407" s="4"/>
    </row>
    <row r="20408" ht="14.25" customHeight="1">
      <c r="A20408" s="4"/>
      <c r="B20408" s="4"/>
    </row>
    <row r="20409" ht="14.25" customHeight="1">
      <c r="A20409" s="4"/>
      <c r="B20409" s="4"/>
    </row>
    <row r="20410" ht="14.25" customHeight="1">
      <c r="A20410" s="4"/>
      <c r="B20410" s="4"/>
    </row>
    <row r="20411" ht="14.25" customHeight="1">
      <c r="A20411" s="4"/>
      <c r="B20411" s="4"/>
    </row>
    <row r="20412" ht="14.25" customHeight="1">
      <c r="A20412" s="4"/>
      <c r="B20412" s="4"/>
    </row>
    <row r="20413" ht="14.25" customHeight="1">
      <c r="A20413" s="4"/>
      <c r="B20413" s="4"/>
    </row>
    <row r="20414" ht="14.25" customHeight="1">
      <c r="A20414" s="4"/>
      <c r="B20414" s="4"/>
    </row>
    <row r="20415" ht="14.25" customHeight="1">
      <c r="A20415" s="4"/>
      <c r="B20415" s="4"/>
    </row>
    <row r="20416" ht="14.25" customHeight="1">
      <c r="A20416" s="4"/>
      <c r="B20416" s="4"/>
    </row>
    <row r="20417" ht="14.25" customHeight="1">
      <c r="A20417" s="4"/>
      <c r="B20417" s="4"/>
    </row>
    <row r="20418" ht="14.25" customHeight="1">
      <c r="A20418" s="4"/>
      <c r="B20418" s="4"/>
    </row>
    <row r="20419" ht="14.25" customHeight="1">
      <c r="A20419" s="4"/>
      <c r="B20419" s="4"/>
    </row>
    <row r="20420" ht="14.25" customHeight="1">
      <c r="A20420" s="4"/>
      <c r="B20420" s="4"/>
    </row>
    <row r="20421" ht="14.25" customHeight="1">
      <c r="A20421" s="4"/>
      <c r="B20421" s="4"/>
    </row>
    <row r="20422" ht="14.25" customHeight="1">
      <c r="A20422" s="4"/>
      <c r="B20422" s="4"/>
    </row>
    <row r="20423" ht="14.25" customHeight="1">
      <c r="A20423" s="4"/>
      <c r="B20423" s="4"/>
    </row>
    <row r="20424" ht="14.25" customHeight="1">
      <c r="A20424" s="4"/>
      <c r="B20424" s="4"/>
    </row>
    <row r="20425" ht="14.25" customHeight="1">
      <c r="A20425" s="4"/>
      <c r="B20425" s="4"/>
    </row>
    <row r="20426" ht="14.25" customHeight="1">
      <c r="A20426" s="4"/>
      <c r="B20426" s="4"/>
    </row>
    <row r="20427" ht="14.25" customHeight="1">
      <c r="A20427" s="4"/>
      <c r="B20427" s="4"/>
    </row>
    <row r="20428" ht="14.25" customHeight="1">
      <c r="A20428" s="4"/>
      <c r="B20428" s="4"/>
    </row>
    <row r="20429" ht="14.25" customHeight="1">
      <c r="A20429" s="4"/>
      <c r="B20429" s="4"/>
    </row>
    <row r="20430" ht="14.25" customHeight="1">
      <c r="A20430" s="4"/>
      <c r="B20430" s="4"/>
    </row>
    <row r="20431" ht="14.25" customHeight="1">
      <c r="A20431" s="4"/>
      <c r="B20431" s="4"/>
    </row>
    <row r="20432" ht="14.25" customHeight="1">
      <c r="A20432" s="4"/>
      <c r="B20432" s="4"/>
    </row>
    <row r="20433" ht="14.25" customHeight="1">
      <c r="A20433" s="4"/>
      <c r="B20433" s="4"/>
    </row>
    <row r="20434" ht="14.25" customHeight="1">
      <c r="A20434" s="4"/>
      <c r="B20434" s="4"/>
    </row>
    <row r="20435" ht="14.25" customHeight="1">
      <c r="A20435" s="4"/>
      <c r="B20435" s="4"/>
    </row>
    <row r="20436" ht="14.25" customHeight="1">
      <c r="A20436" s="4"/>
      <c r="B20436" s="4"/>
    </row>
    <row r="20437" ht="14.25" customHeight="1">
      <c r="A20437" s="4"/>
      <c r="B20437" s="4"/>
    </row>
    <row r="20438" ht="14.25" customHeight="1">
      <c r="A20438" s="4"/>
      <c r="B20438" s="4"/>
    </row>
    <row r="20439" ht="14.25" customHeight="1">
      <c r="A20439" s="4"/>
      <c r="B20439" s="4"/>
    </row>
    <row r="20440" ht="14.25" customHeight="1">
      <c r="A20440" s="4"/>
      <c r="B20440" s="4"/>
    </row>
    <row r="20441" ht="14.25" customHeight="1">
      <c r="A20441" s="4"/>
      <c r="B20441" s="4"/>
    </row>
    <row r="20442" ht="14.25" customHeight="1">
      <c r="A20442" s="4"/>
      <c r="B20442" s="4"/>
    </row>
    <row r="20443" ht="14.25" customHeight="1">
      <c r="A20443" s="4"/>
      <c r="B20443" s="4"/>
    </row>
    <row r="20444" ht="14.25" customHeight="1">
      <c r="A20444" s="4"/>
      <c r="B20444" s="4"/>
    </row>
    <row r="20445" ht="14.25" customHeight="1">
      <c r="A20445" s="4"/>
      <c r="B20445" s="4"/>
    </row>
    <row r="20446" ht="14.25" customHeight="1">
      <c r="A20446" s="4"/>
      <c r="B20446" s="4"/>
    </row>
    <row r="20447" ht="14.25" customHeight="1">
      <c r="A20447" s="4"/>
      <c r="B20447" s="4"/>
    </row>
    <row r="20448" ht="14.25" customHeight="1">
      <c r="A20448" s="4"/>
      <c r="B20448" s="4"/>
    </row>
    <row r="20449" ht="14.25" customHeight="1">
      <c r="A20449" s="4"/>
      <c r="B20449" s="4"/>
    </row>
    <row r="20450" ht="14.25" customHeight="1">
      <c r="A20450" s="4"/>
      <c r="B20450" s="4"/>
    </row>
    <row r="20451" ht="14.25" customHeight="1">
      <c r="A20451" s="4"/>
      <c r="B20451" s="4"/>
    </row>
    <row r="20452" ht="14.25" customHeight="1">
      <c r="A20452" s="4"/>
      <c r="B20452" s="4"/>
    </row>
    <row r="20453" ht="14.25" customHeight="1">
      <c r="A20453" s="4"/>
      <c r="B20453" s="4"/>
    </row>
    <row r="20454" ht="14.25" customHeight="1">
      <c r="A20454" s="4"/>
      <c r="B20454" s="4"/>
    </row>
    <row r="20455" ht="14.25" customHeight="1">
      <c r="A20455" s="4"/>
      <c r="B20455" s="4"/>
    </row>
    <row r="20456" ht="14.25" customHeight="1">
      <c r="A20456" s="4"/>
      <c r="B20456" s="4"/>
    </row>
    <row r="20457" ht="14.25" customHeight="1">
      <c r="A20457" s="4"/>
      <c r="B20457" s="4"/>
    </row>
    <row r="20458" ht="14.25" customHeight="1">
      <c r="A20458" s="4"/>
      <c r="B20458" s="4"/>
    </row>
    <row r="20459" ht="14.25" customHeight="1">
      <c r="A20459" s="4"/>
      <c r="B20459" s="4"/>
    </row>
    <row r="20460" ht="14.25" customHeight="1">
      <c r="A20460" s="4"/>
      <c r="B20460" s="4"/>
    </row>
    <row r="20461" ht="14.25" customHeight="1">
      <c r="A20461" s="4"/>
      <c r="B20461" s="4"/>
    </row>
    <row r="20462" ht="14.25" customHeight="1">
      <c r="A20462" s="4"/>
      <c r="B20462" s="4"/>
    </row>
    <row r="20463" ht="14.25" customHeight="1">
      <c r="A20463" s="4"/>
      <c r="B20463" s="4"/>
    </row>
    <row r="20464" ht="14.25" customHeight="1">
      <c r="A20464" s="4"/>
      <c r="B20464" s="4"/>
    </row>
    <row r="20465" ht="14.25" customHeight="1">
      <c r="A20465" s="4"/>
      <c r="B20465" s="4"/>
    </row>
    <row r="20466" ht="14.25" customHeight="1">
      <c r="A20466" s="4"/>
      <c r="B20466" s="4"/>
    </row>
    <row r="20467" ht="14.25" customHeight="1">
      <c r="A20467" s="4"/>
      <c r="B20467" s="4"/>
    </row>
    <row r="20468" ht="14.25" customHeight="1">
      <c r="A20468" s="4"/>
      <c r="B20468" s="4"/>
    </row>
    <row r="20469" ht="14.25" customHeight="1">
      <c r="A20469" s="4"/>
      <c r="B20469" s="4"/>
    </row>
    <row r="20470" ht="14.25" customHeight="1">
      <c r="A20470" s="4"/>
      <c r="B20470" s="4"/>
    </row>
    <row r="20471" ht="14.25" customHeight="1">
      <c r="A20471" s="4"/>
      <c r="B20471" s="4"/>
    </row>
    <row r="20472" ht="14.25" customHeight="1">
      <c r="A20472" s="4"/>
      <c r="B20472" s="4"/>
    </row>
    <row r="20473" ht="14.25" customHeight="1">
      <c r="A20473" s="4"/>
      <c r="B20473" s="4"/>
    </row>
    <row r="20474" ht="14.25" customHeight="1">
      <c r="A20474" s="4"/>
      <c r="B20474" s="4"/>
    </row>
    <row r="20475" ht="14.25" customHeight="1">
      <c r="A20475" s="4"/>
      <c r="B20475" s="4"/>
    </row>
    <row r="20476" ht="14.25" customHeight="1">
      <c r="A20476" s="4"/>
      <c r="B20476" s="4"/>
    </row>
    <row r="20477" ht="14.25" customHeight="1">
      <c r="A20477" s="4"/>
      <c r="B20477" s="4"/>
    </row>
    <row r="20478" ht="14.25" customHeight="1">
      <c r="A20478" s="4"/>
      <c r="B20478" s="4"/>
    </row>
    <row r="20479" ht="14.25" customHeight="1">
      <c r="A20479" s="4"/>
      <c r="B20479" s="4"/>
    </row>
    <row r="20480" ht="14.25" customHeight="1">
      <c r="A20480" s="4"/>
      <c r="B20480" s="4"/>
    </row>
    <row r="20481" ht="14.25" customHeight="1">
      <c r="A20481" s="4"/>
      <c r="B20481" s="4"/>
    </row>
    <row r="20482" ht="14.25" customHeight="1">
      <c r="A20482" s="4"/>
      <c r="B20482" s="4"/>
    </row>
    <row r="20483" ht="14.25" customHeight="1">
      <c r="A20483" s="4"/>
      <c r="B20483" s="4"/>
    </row>
    <row r="20484" ht="14.25" customHeight="1">
      <c r="A20484" s="4"/>
      <c r="B20484" s="4"/>
    </row>
    <row r="20485" ht="14.25" customHeight="1">
      <c r="A20485" s="4"/>
      <c r="B20485" s="4"/>
    </row>
    <row r="20486" ht="14.25" customHeight="1">
      <c r="A20486" s="4"/>
      <c r="B20486" s="4"/>
    </row>
    <row r="20487" ht="14.25" customHeight="1">
      <c r="A20487" s="4"/>
      <c r="B20487" s="4"/>
    </row>
    <row r="20488" ht="14.25" customHeight="1">
      <c r="A20488" s="4"/>
      <c r="B20488" s="4"/>
    </row>
    <row r="20489" ht="14.25" customHeight="1">
      <c r="A20489" s="4"/>
      <c r="B20489" s="4"/>
    </row>
    <row r="20490" ht="14.25" customHeight="1">
      <c r="A20490" s="4"/>
      <c r="B20490" s="4"/>
    </row>
    <row r="20491" ht="14.25" customHeight="1">
      <c r="A20491" s="4"/>
      <c r="B20491" s="4"/>
    </row>
    <row r="20492" ht="14.25" customHeight="1">
      <c r="A20492" s="4"/>
      <c r="B20492" s="4"/>
    </row>
    <row r="20493" ht="14.25" customHeight="1">
      <c r="A20493" s="4"/>
      <c r="B20493" s="4"/>
    </row>
    <row r="20494" ht="14.25" customHeight="1">
      <c r="A20494" s="4"/>
      <c r="B20494" s="4"/>
    </row>
    <row r="20495" ht="14.25" customHeight="1">
      <c r="A20495" s="4"/>
      <c r="B20495" s="4"/>
    </row>
    <row r="20496" ht="14.25" customHeight="1">
      <c r="A20496" s="4"/>
      <c r="B20496" s="4"/>
    </row>
    <row r="20497" ht="14.25" customHeight="1">
      <c r="A20497" s="4"/>
      <c r="B20497" s="4"/>
    </row>
    <row r="20498" ht="14.25" customHeight="1">
      <c r="A20498" s="4"/>
      <c r="B20498" s="4"/>
    </row>
    <row r="20499" ht="14.25" customHeight="1">
      <c r="A20499" s="4"/>
      <c r="B20499" s="4"/>
    </row>
    <row r="20500" ht="14.25" customHeight="1">
      <c r="A20500" s="4"/>
      <c r="B20500" s="4"/>
    </row>
    <row r="20501" ht="14.25" customHeight="1">
      <c r="A20501" s="4"/>
      <c r="B20501" s="4"/>
    </row>
    <row r="20502" ht="14.25" customHeight="1">
      <c r="A20502" s="4"/>
      <c r="B20502" s="4"/>
    </row>
    <row r="20503" ht="14.25" customHeight="1">
      <c r="A20503" s="4"/>
      <c r="B20503" s="4"/>
    </row>
    <row r="20504" ht="14.25" customHeight="1">
      <c r="A20504" s="4"/>
      <c r="B20504" s="4"/>
    </row>
    <row r="20505" ht="14.25" customHeight="1">
      <c r="A20505" s="4"/>
      <c r="B20505" s="4"/>
    </row>
    <row r="20506" ht="14.25" customHeight="1">
      <c r="A20506" s="4"/>
      <c r="B20506" s="4"/>
    </row>
    <row r="20507" ht="14.25" customHeight="1">
      <c r="A20507" s="4"/>
      <c r="B20507" s="4"/>
    </row>
    <row r="20508" ht="14.25" customHeight="1">
      <c r="A20508" s="4"/>
      <c r="B20508" s="4"/>
    </row>
    <row r="20509" ht="14.25" customHeight="1">
      <c r="A20509" s="4"/>
      <c r="B20509" s="4"/>
    </row>
    <row r="20510" ht="14.25" customHeight="1">
      <c r="A20510" s="4"/>
      <c r="B20510" s="4"/>
    </row>
    <row r="20511" ht="14.25" customHeight="1">
      <c r="A20511" s="4"/>
      <c r="B20511" s="4"/>
    </row>
    <row r="20512" ht="14.25" customHeight="1">
      <c r="A20512" s="4"/>
      <c r="B20512" s="4"/>
    </row>
    <row r="20513" ht="14.25" customHeight="1">
      <c r="A20513" s="4"/>
      <c r="B20513" s="4"/>
    </row>
    <row r="20514" ht="14.25" customHeight="1">
      <c r="A20514" s="4"/>
      <c r="B20514" s="4"/>
    </row>
    <row r="20515" ht="14.25" customHeight="1">
      <c r="A20515" s="4"/>
      <c r="B20515" s="4"/>
    </row>
    <row r="20516" ht="14.25" customHeight="1">
      <c r="A20516" s="4"/>
      <c r="B20516" s="4"/>
    </row>
    <row r="20517" ht="14.25" customHeight="1">
      <c r="A20517" s="4"/>
      <c r="B20517" s="4"/>
    </row>
    <row r="20518" ht="14.25" customHeight="1">
      <c r="A20518" s="4"/>
      <c r="B20518" s="4"/>
    </row>
    <row r="20519" ht="14.25" customHeight="1">
      <c r="A20519" s="4"/>
      <c r="B20519" s="4"/>
    </row>
    <row r="20520" ht="14.25" customHeight="1">
      <c r="A20520" s="4"/>
      <c r="B20520" s="4"/>
    </row>
    <row r="20521" ht="14.25" customHeight="1">
      <c r="A20521" s="4"/>
      <c r="B20521" s="4"/>
    </row>
    <row r="20522" ht="14.25" customHeight="1">
      <c r="A20522" s="4"/>
      <c r="B20522" s="4"/>
    </row>
    <row r="20523" ht="14.25" customHeight="1">
      <c r="A20523" s="4"/>
      <c r="B20523" s="4"/>
    </row>
    <row r="20524" ht="14.25" customHeight="1">
      <c r="A20524" s="4"/>
      <c r="B20524" s="4"/>
    </row>
    <row r="20525" ht="14.25" customHeight="1">
      <c r="A20525" s="4"/>
      <c r="B20525" s="4"/>
    </row>
    <row r="20526" ht="14.25" customHeight="1">
      <c r="A20526" s="4"/>
      <c r="B20526" s="4"/>
    </row>
    <row r="20527" ht="14.25" customHeight="1">
      <c r="A20527" s="4"/>
      <c r="B20527" s="4"/>
    </row>
    <row r="20528" ht="14.25" customHeight="1">
      <c r="A20528" s="4"/>
      <c r="B20528" s="4"/>
    </row>
    <row r="20529" ht="14.25" customHeight="1">
      <c r="A20529" s="4"/>
      <c r="B20529" s="4"/>
    </row>
    <row r="20530" ht="14.25" customHeight="1">
      <c r="A20530" s="4"/>
      <c r="B20530" s="4"/>
    </row>
    <row r="20531" ht="14.25" customHeight="1">
      <c r="A20531" s="4"/>
      <c r="B20531" s="4"/>
    </row>
    <row r="20532" ht="14.25" customHeight="1">
      <c r="A20532" s="4"/>
      <c r="B20532" s="4"/>
    </row>
    <row r="20533" ht="14.25" customHeight="1">
      <c r="A20533" s="4"/>
      <c r="B20533" s="4"/>
    </row>
    <row r="20534" ht="14.25" customHeight="1">
      <c r="A20534" s="4"/>
      <c r="B20534" s="4"/>
    </row>
    <row r="20535" ht="14.25" customHeight="1">
      <c r="A20535" s="4"/>
      <c r="B20535" s="4"/>
    </row>
    <row r="20536" ht="14.25" customHeight="1">
      <c r="A20536" s="4"/>
      <c r="B20536" s="4"/>
    </row>
    <row r="20537" ht="14.25" customHeight="1">
      <c r="A20537" s="4"/>
      <c r="B20537" s="4"/>
    </row>
    <row r="20538" ht="14.25" customHeight="1">
      <c r="A20538" s="4"/>
      <c r="B20538" s="4"/>
    </row>
    <row r="20539" ht="14.25" customHeight="1">
      <c r="A20539" s="4"/>
      <c r="B20539" s="4"/>
    </row>
    <row r="20540" ht="14.25" customHeight="1">
      <c r="A20540" s="4"/>
      <c r="B20540" s="4"/>
    </row>
    <row r="20541" ht="14.25" customHeight="1">
      <c r="A20541" s="4"/>
      <c r="B20541" s="4"/>
    </row>
    <row r="20542" ht="14.25" customHeight="1">
      <c r="A20542" s="4"/>
      <c r="B20542" s="4"/>
    </row>
    <row r="20543" ht="14.25" customHeight="1">
      <c r="A20543" s="4"/>
      <c r="B20543" s="4"/>
    </row>
    <row r="20544" ht="14.25" customHeight="1">
      <c r="A20544" s="4"/>
      <c r="B20544" s="4"/>
    </row>
    <row r="20545" ht="14.25" customHeight="1">
      <c r="A20545" s="4"/>
      <c r="B20545" s="4"/>
    </row>
    <row r="20546" ht="14.25" customHeight="1">
      <c r="A20546" s="4"/>
      <c r="B20546" s="4"/>
    </row>
    <row r="20547" ht="14.25" customHeight="1">
      <c r="A20547" s="4"/>
      <c r="B20547" s="4"/>
    </row>
    <row r="20548" ht="14.25" customHeight="1">
      <c r="A20548" s="4"/>
      <c r="B20548" s="4"/>
    </row>
    <row r="20549" ht="14.25" customHeight="1">
      <c r="A20549" s="4"/>
      <c r="B20549" s="4"/>
    </row>
    <row r="20550" ht="14.25" customHeight="1">
      <c r="A20550" s="4"/>
      <c r="B20550" s="4"/>
    </row>
    <row r="20551" ht="14.25" customHeight="1">
      <c r="A20551" s="4"/>
      <c r="B20551" s="4"/>
    </row>
    <row r="20552" ht="14.25" customHeight="1">
      <c r="A20552" s="4"/>
      <c r="B20552" s="4"/>
    </row>
    <row r="20553" ht="14.25" customHeight="1">
      <c r="A20553" s="4"/>
      <c r="B20553" s="4"/>
    </row>
    <row r="20554" ht="14.25" customHeight="1">
      <c r="A20554" s="4"/>
      <c r="B20554" s="4"/>
    </row>
    <row r="20555" ht="14.25" customHeight="1">
      <c r="A20555" s="4"/>
      <c r="B20555" s="4"/>
    </row>
    <row r="20556" ht="14.25" customHeight="1">
      <c r="A20556" s="4"/>
      <c r="B20556" s="4"/>
    </row>
    <row r="20557" ht="14.25" customHeight="1">
      <c r="A20557" s="4"/>
      <c r="B20557" s="4"/>
    </row>
    <row r="20558" ht="14.25" customHeight="1">
      <c r="A20558" s="4"/>
      <c r="B20558" s="4"/>
    </row>
    <row r="20559" ht="14.25" customHeight="1">
      <c r="A20559" s="4"/>
      <c r="B20559" s="4"/>
    </row>
    <row r="20560" ht="14.25" customHeight="1">
      <c r="A20560" s="4"/>
      <c r="B20560" s="4"/>
    </row>
    <row r="20561" ht="14.25" customHeight="1">
      <c r="A20561" s="4"/>
      <c r="B20561" s="4"/>
    </row>
    <row r="20562" ht="14.25" customHeight="1">
      <c r="A20562" s="4"/>
      <c r="B20562" s="4"/>
    </row>
    <row r="20563" ht="14.25" customHeight="1">
      <c r="A20563" s="4"/>
      <c r="B20563" s="4"/>
    </row>
    <row r="20564" ht="14.25" customHeight="1">
      <c r="A20564" s="4"/>
      <c r="B20564" s="4"/>
    </row>
    <row r="20565" ht="14.25" customHeight="1">
      <c r="A20565" s="4"/>
      <c r="B20565" s="4"/>
    </row>
    <row r="20566" ht="14.25" customHeight="1">
      <c r="A20566" s="4"/>
      <c r="B20566" s="4"/>
    </row>
    <row r="20567" ht="14.25" customHeight="1">
      <c r="A20567" s="4"/>
      <c r="B20567" s="4"/>
    </row>
    <row r="20568" ht="14.25" customHeight="1">
      <c r="A20568" s="4"/>
      <c r="B20568" s="4"/>
    </row>
    <row r="20569" ht="14.25" customHeight="1">
      <c r="A20569" s="4"/>
      <c r="B20569" s="4"/>
    </row>
    <row r="20570" ht="14.25" customHeight="1">
      <c r="A20570" s="4"/>
      <c r="B20570" s="4"/>
    </row>
    <row r="20571" ht="14.25" customHeight="1">
      <c r="A20571" s="4"/>
      <c r="B20571" s="4"/>
    </row>
    <row r="20572" ht="14.25" customHeight="1">
      <c r="A20572" s="4"/>
      <c r="B20572" s="4"/>
    </row>
    <row r="20573" ht="14.25" customHeight="1">
      <c r="A20573" s="4"/>
      <c r="B20573" s="4"/>
    </row>
    <row r="20574" ht="14.25" customHeight="1">
      <c r="A20574" s="4"/>
      <c r="B20574" s="4"/>
    </row>
    <row r="20575" ht="14.25" customHeight="1">
      <c r="A20575" s="4"/>
      <c r="B20575" s="4"/>
    </row>
    <row r="20576" ht="14.25" customHeight="1">
      <c r="A20576" s="4"/>
      <c r="B20576" s="4"/>
    </row>
    <row r="20577" ht="14.25" customHeight="1">
      <c r="A20577" s="4"/>
      <c r="B20577" s="4"/>
    </row>
    <row r="20578" ht="14.25" customHeight="1">
      <c r="A20578" s="4"/>
      <c r="B20578" s="4"/>
    </row>
    <row r="20579" ht="14.25" customHeight="1">
      <c r="A20579" s="4"/>
      <c r="B20579" s="4"/>
    </row>
    <row r="20580" ht="14.25" customHeight="1">
      <c r="A20580" s="4"/>
      <c r="B20580" s="4"/>
    </row>
    <row r="20581" ht="14.25" customHeight="1">
      <c r="A20581" s="4"/>
      <c r="B20581" s="4"/>
    </row>
    <row r="20582" ht="14.25" customHeight="1">
      <c r="A20582" s="4"/>
      <c r="B20582" s="4"/>
    </row>
    <row r="20583" ht="14.25" customHeight="1">
      <c r="A20583" s="4"/>
      <c r="B20583" s="4"/>
    </row>
    <row r="20584" ht="14.25" customHeight="1">
      <c r="A20584" s="4"/>
      <c r="B20584" s="4"/>
    </row>
    <row r="20585" ht="14.25" customHeight="1">
      <c r="A20585" s="4"/>
      <c r="B20585" s="4"/>
    </row>
    <row r="20586" ht="14.25" customHeight="1">
      <c r="A20586" s="4"/>
      <c r="B20586" s="4"/>
    </row>
    <row r="20587" ht="14.25" customHeight="1">
      <c r="A20587" s="4"/>
      <c r="B20587" s="4"/>
    </row>
    <row r="20588" ht="14.25" customHeight="1">
      <c r="A20588" s="4"/>
      <c r="B20588" s="4"/>
    </row>
    <row r="20589" ht="14.25" customHeight="1">
      <c r="A20589" s="4"/>
      <c r="B20589" s="4"/>
    </row>
    <row r="20590" ht="14.25" customHeight="1">
      <c r="A20590" s="4"/>
      <c r="B20590" s="4"/>
    </row>
    <row r="20591" ht="14.25" customHeight="1">
      <c r="A20591" s="4"/>
      <c r="B20591" s="4"/>
    </row>
    <row r="20592" ht="14.25" customHeight="1">
      <c r="A20592" s="4"/>
      <c r="B20592" s="4"/>
    </row>
    <row r="20593" ht="14.25" customHeight="1">
      <c r="A20593" s="4"/>
      <c r="B20593" s="4"/>
    </row>
    <row r="20594" ht="14.25" customHeight="1">
      <c r="A20594" s="4"/>
      <c r="B20594" s="4"/>
    </row>
    <row r="20595" ht="14.25" customHeight="1">
      <c r="A20595" s="4"/>
      <c r="B20595" s="4"/>
    </row>
    <row r="20596" ht="14.25" customHeight="1">
      <c r="A20596" s="4"/>
      <c r="B20596" s="4"/>
    </row>
    <row r="20597" ht="14.25" customHeight="1">
      <c r="A20597" s="4"/>
      <c r="B20597" s="4"/>
    </row>
    <row r="20598" ht="14.25" customHeight="1">
      <c r="A20598" s="4"/>
      <c r="B20598" s="4"/>
    </row>
    <row r="20599" ht="14.25" customHeight="1">
      <c r="A20599" s="4"/>
      <c r="B20599" s="4"/>
    </row>
    <row r="20600" ht="14.25" customHeight="1">
      <c r="A20600" s="4"/>
      <c r="B20600" s="4"/>
    </row>
    <row r="20601" ht="14.25" customHeight="1">
      <c r="A20601" s="4"/>
      <c r="B20601" s="4"/>
    </row>
    <row r="20602" ht="14.25" customHeight="1">
      <c r="A20602" s="4"/>
      <c r="B20602" s="4"/>
    </row>
    <row r="20603" ht="14.25" customHeight="1">
      <c r="A20603" s="4"/>
      <c r="B20603" s="4"/>
    </row>
    <row r="20604" ht="14.25" customHeight="1">
      <c r="A20604" s="4"/>
      <c r="B20604" s="4"/>
    </row>
    <row r="20605" ht="14.25" customHeight="1">
      <c r="A20605" s="4"/>
      <c r="B20605" s="4"/>
    </row>
    <row r="20606" ht="14.25" customHeight="1">
      <c r="A20606" s="4"/>
      <c r="B20606" s="4"/>
    </row>
    <row r="20607" ht="14.25" customHeight="1">
      <c r="A20607" s="4"/>
      <c r="B20607" s="4"/>
    </row>
    <row r="20608" ht="14.25" customHeight="1">
      <c r="A20608" s="4"/>
      <c r="B20608" s="4"/>
    </row>
    <row r="20609" ht="14.25" customHeight="1">
      <c r="A20609" s="4"/>
      <c r="B20609" s="4"/>
    </row>
    <row r="20610" ht="14.25" customHeight="1">
      <c r="A20610" s="4"/>
      <c r="B20610" s="4"/>
    </row>
    <row r="20611" ht="14.25" customHeight="1">
      <c r="A20611" s="4"/>
      <c r="B20611" s="4"/>
    </row>
    <row r="20612" ht="14.25" customHeight="1">
      <c r="A20612" s="4"/>
      <c r="B20612" s="4"/>
    </row>
    <row r="20613" ht="14.25" customHeight="1">
      <c r="A20613" s="4"/>
      <c r="B20613" s="4"/>
    </row>
    <row r="20614" ht="14.25" customHeight="1">
      <c r="A20614" s="4"/>
      <c r="B20614" s="4"/>
    </row>
    <row r="20615" ht="14.25" customHeight="1">
      <c r="A20615" s="4"/>
      <c r="B20615" s="4"/>
    </row>
    <row r="20616" ht="14.25" customHeight="1">
      <c r="A20616" s="4"/>
      <c r="B20616" s="4"/>
    </row>
    <row r="20617" ht="14.25" customHeight="1">
      <c r="A20617" s="4"/>
      <c r="B20617" s="4"/>
    </row>
    <row r="20618" ht="14.25" customHeight="1">
      <c r="A20618" s="4"/>
      <c r="B20618" s="4"/>
    </row>
    <row r="20619" ht="14.25" customHeight="1">
      <c r="A20619" s="4"/>
      <c r="B20619" s="4"/>
    </row>
    <row r="20620" ht="14.25" customHeight="1">
      <c r="A20620" s="4"/>
      <c r="B20620" s="4"/>
    </row>
    <row r="20621" ht="14.25" customHeight="1">
      <c r="A20621" s="4"/>
      <c r="B20621" s="4"/>
    </row>
    <row r="20622" ht="14.25" customHeight="1">
      <c r="A20622" s="4"/>
      <c r="B20622" s="4"/>
    </row>
    <row r="20623" ht="14.25" customHeight="1">
      <c r="A20623" s="4"/>
      <c r="B20623" s="4"/>
    </row>
    <row r="20624" ht="14.25" customHeight="1">
      <c r="A20624" s="4"/>
      <c r="B20624" s="4"/>
    </row>
    <row r="20625" ht="14.25" customHeight="1">
      <c r="A20625" s="4"/>
      <c r="B20625" s="4"/>
    </row>
    <row r="20626" ht="14.25" customHeight="1">
      <c r="A20626" s="4"/>
      <c r="B20626" s="4"/>
    </row>
    <row r="20627" ht="14.25" customHeight="1">
      <c r="A20627" s="4"/>
      <c r="B20627" s="4"/>
    </row>
    <row r="20628" ht="14.25" customHeight="1">
      <c r="A20628" s="4"/>
      <c r="B20628" s="4"/>
    </row>
    <row r="20629" ht="14.25" customHeight="1">
      <c r="A20629" s="4"/>
      <c r="B20629" s="4"/>
    </row>
    <row r="20630" ht="14.25" customHeight="1">
      <c r="A20630" s="4"/>
      <c r="B20630" s="4"/>
    </row>
    <row r="20631" ht="14.25" customHeight="1">
      <c r="A20631" s="4"/>
      <c r="B20631" s="4"/>
    </row>
    <row r="20632" ht="14.25" customHeight="1">
      <c r="A20632" s="4"/>
      <c r="B20632" s="4"/>
    </row>
    <row r="20633" ht="14.25" customHeight="1">
      <c r="A20633" s="4"/>
      <c r="B20633" s="4"/>
    </row>
    <row r="20634" ht="14.25" customHeight="1">
      <c r="A20634" s="4"/>
      <c r="B20634" s="4"/>
    </row>
    <row r="20635" ht="14.25" customHeight="1">
      <c r="A20635" s="4"/>
      <c r="B20635" s="4"/>
    </row>
    <row r="20636" ht="14.25" customHeight="1">
      <c r="A20636" s="4"/>
      <c r="B20636" s="4"/>
    </row>
    <row r="20637" ht="14.25" customHeight="1">
      <c r="A20637" s="4"/>
      <c r="B20637" s="4"/>
    </row>
    <row r="20638" ht="14.25" customHeight="1">
      <c r="A20638" s="4"/>
      <c r="B20638" s="4"/>
    </row>
    <row r="20639" ht="14.25" customHeight="1">
      <c r="A20639" s="4"/>
      <c r="B20639" s="4"/>
    </row>
    <row r="20640" ht="14.25" customHeight="1">
      <c r="A20640" s="4"/>
      <c r="B20640" s="4"/>
    </row>
    <row r="20641" ht="14.25" customHeight="1">
      <c r="A20641" s="4"/>
      <c r="B20641" s="4"/>
    </row>
    <row r="20642" ht="14.25" customHeight="1">
      <c r="A20642" s="4"/>
      <c r="B20642" s="4"/>
    </row>
    <row r="20643" ht="14.25" customHeight="1">
      <c r="A20643" s="4"/>
      <c r="B20643" s="4"/>
    </row>
    <row r="20644" ht="14.25" customHeight="1">
      <c r="A20644" s="4"/>
      <c r="B20644" s="4"/>
    </row>
    <row r="20645" ht="14.25" customHeight="1">
      <c r="A20645" s="4"/>
      <c r="B20645" s="4"/>
    </row>
    <row r="20646" ht="14.25" customHeight="1">
      <c r="A20646" s="4"/>
      <c r="B20646" s="4"/>
    </row>
    <row r="20647" ht="14.25" customHeight="1">
      <c r="A20647" s="4"/>
      <c r="B20647" s="4"/>
    </row>
    <row r="20648" ht="14.25" customHeight="1">
      <c r="A20648" s="4"/>
      <c r="B20648" s="4"/>
    </row>
    <row r="20649" ht="14.25" customHeight="1">
      <c r="A20649" s="4"/>
      <c r="B20649" s="4"/>
    </row>
    <row r="20650" ht="14.25" customHeight="1">
      <c r="A20650" s="4"/>
      <c r="B20650" s="4"/>
    </row>
    <row r="20651" ht="14.25" customHeight="1">
      <c r="A20651" s="4"/>
      <c r="B20651" s="4"/>
    </row>
    <row r="20652" ht="14.25" customHeight="1">
      <c r="A20652" s="4"/>
      <c r="B20652" s="4"/>
    </row>
    <row r="20653" ht="14.25" customHeight="1">
      <c r="A20653" s="4"/>
      <c r="B20653" s="4"/>
    </row>
    <row r="20654" ht="14.25" customHeight="1">
      <c r="A20654" s="4"/>
      <c r="B20654" s="4"/>
    </row>
    <row r="20655" ht="14.25" customHeight="1">
      <c r="A20655" s="4"/>
      <c r="B20655" s="4"/>
    </row>
    <row r="20656" ht="14.25" customHeight="1">
      <c r="A20656" s="4"/>
      <c r="B20656" s="4"/>
    </row>
    <row r="20657" ht="14.25" customHeight="1">
      <c r="A20657" s="4"/>
      <c r="B20657" s="4"/>
    </row>
    <row r="20658" ht="14.25" customHeight="1">
      <c r="A20658" s="4"/>
      <c r="B20658" s="4"/>
    </row>
    <row r="20659" ht="14.25" customHeight="1">
      <c r="A20659" s="4"/>
      <c r="B20659" s="4"/>
    </row>
    <row r="20660" ht="14.25" customHeight="1">
      <c r="A20660" s="4"/>
      <c r="B20660" s="4"/>
    </row>
    <row r="20661" ht="14.25" customHeight="1">
      <c r="A20661" s="4"/>
      <c r="B20661" s="4"/>
    </row>
    <row r="20662" ht="14.25" customHeight="1">
      <c r="A20662" s="4"/>
      <c r="B20662" s="4"/>
    </row>
    <row r="20663" ht="14.25" customHeight="1">
      <c r="A20663" s="4"/>
      <c r="B20663" s="4"/>
    </row>
    <row r="20664" ht="14.25" customHeight="1">
      <c r="A20664" s="4"/>
      <c r="B20664" s="4"/>
    </row>
    <row r="20665" ht="14.25" customHeight="1">
      <c r="A20665" s="4"/>
      <c r="B20665" s="4"/>
    </row>
    <row r="20666" ht="14.25" customHeight="1">
      <c r="A20666" s="4"/>
      <c r="B20666" s="4"/>
    </row>
    <row r="20667" ht="14.25" customHeight="1">
      <c r="A20667" s="4"/>
      <c r="B20667" s="4"/>
    </row>
    <row r="20668" ht="14.25" customHeight="1">
      <c r="A20668" s="4"/>
      <c r="B20668" s="4"/>
    </row>
    <row r="20669" ht="14.25" customHeight="1">
      <c r="A20669" s="4"/>
      <c r="B20669" s="4"/>
    </row>
    <row r="20670" ht="14.25" customHeight="1">
      <c r="A20670" s="4"/>
      <c r="B20670" s="4"/>
    </row>
    <row r="20671" ht="14.25" customHeight="1">
      <c r="A20671" s="4"/>
      <c r="B20671" s="4"/>
    </row>
    <row r="20672" ht="14.25" customHeight="1">
      <c r="A20672" s="4"/>
      <c r="B20672" s="4"/>
    </row>
    <row r="20673" ht="14.25" customHeight="1">
      <c r="A20673" s="4"/>
      <c r="B20673" s="4"/>
    </row>
    <row r="20674" ht="14.25" customHeight="1">
      <c r="A20674" s="4"/>
      <c r="B20674" s="4"/>
    </row>
    <row r="20675" ht="14.25" customHeight="1">
      <c r="A20675" s="4"/>
      <c r="B20675" s="4"/>
    </row>
    <row r="20676" ht="14.25" customHeight="1">
      <c r="A20676" s="4"/>
      <c r="B20676" s="4"/>
    </row>
    <row r="20677" ht="14.25" customHeight="1">
      <c r="A20677" s="4"/>
      <c r="B20677" s="4"/>
    </row>
    <row r="20678" ht="14.25" customHeight="1">
      <c r="A20678" s="4"/>
      <c r="B20678" s="4"/>
    </row>
    <row r="20679" ht="14.25" customHeight="1">
      <c r="A20679" s="4"/>
      <c r="B20679" s="4"/>
    </row>
    <row r="20680" ht="14.25" customHeight="1">
      <c r="A20680" s="4"/>
      <c r="B20680" s="4"/>
    </row>
    <row r="20681" ht="14.25" customHeight="1">
      <c r="A20681" s="4"/>
      <c r="B20681" s="4"/>
    </row>
    <row r="20682" ht="14.25" customHeight="1">
      <c r="A20682" s="4"/>
      <c r="B20682" s="4"/>
    </row>
    <row r="20683" ht="14.25" customHeight="1">
      <c r="A20683" s="4"/>
      <c r="B20683" s="4"/>
    </row>
    <row r="20684" ht="14.25" customHeight="1">
      <c r="A20684" s="4"/>
      <c r="B20684" s="4"/>
    </row>
    <row r="20685" ht="14.25" customHeight="1">
      <c r="A20685" s="4"/>
      <c r="B20685" s="4"/>
    </row>
    <row r="20686" ht="14.25" customHeight="1">
      <c r="A20686" s="4"/>
      <c r="B20686" s="4"/>
    </row>
    <row r="20687" ht="14.25" customHeight="1">
      <c r="A20687" s="4"/>
      <c r="B20687" s="4"/>
    </row>
    <row r="20688" ht="14.25" customHeight="1">
      <c r="A20688" s="4"/>
      <c r="B20688" s="4"/>
    </row>
    <row r="20689" ht="14.25" customHeight="1">
      <c r="A20689" s="4"/>
      <c r="B20689" s="4"/>
    </row>
    <row r="20690" ht="14.25" customHeight="1">
      <c r="A20690" s="4"/>
      <c r="B20690" s="4"/>
    </row>
    <row r="20691" ht="14.25" customHeight="1">
      <c r="A20691" s="4"/>
      <c r="B20691" s="4"/>
    </row>
    <row r="20692" ht="14.25" customHeight="1">
      <c r="A20692" s="4"/>
      <c r="B20692" s="4"/>
    </row>
    <row r="20693" ht="14.25" customHeight="1">
      <c r="A20693" s="4"/>
      <c r="B20693" s="4"/>
    </row>
    <row r="20694" ht="14.25" customHeight="1">
      <c r="A20694" s="4"/>
      <c r="B20694" s="4"/>
    </row>
    <row r="20695" ht="14.25" customHeight="1">
      <c r="A20695" s="4"/>
      <c r="B20695" s="4"/>
    </row>
    <row r="20696" ht="14.25" customHeight="1">
      <c r="A20696" s="4"/>
      <c r="B20696" s="4"/>
    </row>
    <row r="20697" ht="14.25" customHeight="1">
      <c r="A20697" s="4"/>
      <c r="B20697" s="4"/>
    </row>
    <row r="20698" ht="14.25" customHeight="1">
      <c r="A20698" s="4"/>
      <c r="B20698" s="4"/>
    </row>
    <row r="20699" ht="14.25" customHeight="1">
      <c r="A20699" s="4"/>
      <c r="B20699" s="4"/>
    </row>
    <row r="20700" ht="14.25" customHeight="1">
      <c r="A20700" s="4"/>
      <c r="B20700" s="4"/>
    </row>
    <row r="20701" ht="14.25" customHeight="1">
      <c r="A20701" s="4"/>
      <c r="B20701" s="4"/>
    </row>
    <row r="20702" ht="14.25" customHeight="1">
      <c r="A20702" s="4"/>
      <c r="B20702" s="4"/>
    </row>
    <row r="20703" ht="14.25" customHeight="1">
      <c r="A20703" s="4"/>
      <c r="B20703" s="4"/>
    </row>
    <row r="20704" ht="14.25" customHeight="1">
      <c r="A20704" s="4"/>
      <c r="B20704" s="4"/>
    </row>
    <row r="20705" ht="14.25" customHeight="1">
      <c r="A20705" s="4"/>
      <c r="B20705" s="4"/>
    </row>
    <row r="20706" ht="14.25" customHeight="1">
      <c r="A20706" s="4"/>
      <c r="B20706" s="4"/>
    </row>
    <row r="20707" ht="14.25" customHeight="1">
      <c r="A20707" s="4"/>
      <c r="B20707" s="4"/>
    </row>
    <row r="20708" ht="14.25" customHeight="1">
      <c r="A20708" s="4"/>
      <c r="B20708" s="4"/>
    </row>
    <row r="20709" ht="14.25" customHeight="1">
      <c r="A20709" s="4"/>
      <c r="B20709" s="4"/>
    </row>
    <row r="20710" ht="14.25" customHeight="1">
      <c r="A20710" s="4"/>
      <c r="B20710" s="4"/>
    </row>
    <row r="20711" ht="14.25" customHeight="1">
      <c r="A20711" s="4"/>
      <c r="B20711" s="4"/>
    </row>
    <row r="20712" ht="14.25" customHeight="1">
      <c r="A20712" s="4"/>
      <c r="B20712" s="4"/>
    </row>
    <row r="20713" ht="14.25" customHeight="1">
      <c r="A20713" s="4"/>
      <c r="B20713" s="4"/>
    </row>
    <row r="20714" ht="14.25" customHeight="1">
      <c r="A20714" s="4"/>
      <c r="B20714" s="4"/>
    </row>
    <row r="20715" ht="14.25" customHeight="1">
      <c r="A20715" s="4"/>
      <c r="B20715" s="4"/>
    </row>
    <row r="20716" ht="14.25" customHeight="1">
      <c r="A20716" s="4"/>
      <c r="B20716" s="4"/>
    </row>
    <row r="20717" ht="14.25" customHeight="1">
      <c r="A20717" s="4"/>
      <c r="B20717" s="4"/>
    </row>
    <row r="20718" ht="14.25" customHeight="1">
      <c r="A20718" s="4"/>
      <c r="B20718" s="4"/>
    </row>
    <row r="20719" ht="14.25" customHeight="1">
      <c r="A20719" s="4"/>
      <c r="B20719" s="4"/>
    </row>
    <row r="20720" ht="14.25" customHeight="1">
      <c r="A20720" s="4"/>
      <c r="B20720" s="4"/>
    </row>
    <row r="20721" ht="14.25" customHeight="1">
      <c r="A20721" s="4"/>
      <c r="B20721" s="4"/>
    </row>
    <row r="20722" ht="14.25" customHeight="1">
      <c r="A20722" s="4"/>
      <c r="B20722" s="4"/>
    </row>
    <row r="20723" ht="14.25" customHeight="1">
      <c r="A20723" s="4"/>
      <c r="B20723" s="4"/>
    </row>
    <row r="20724" ht="14.25" customHeight="1">
      <c r="A20724" s="4"/>
      <c r="B20724" s="4"/>
    </row>
    <row r="20725" ht="14.25" customHeight="1">
      <c r="A20725" s="4"/>
      <c r="B20725" s="4"/>
    </row>
    <row r="20726" ht="14.25" customHeight="1">
      <c r="A20726" s="4"/>
      <c r="B20726" s="4"/>
    </row>
    <row r="20727" ht="14.25" customHeight="1">
      <c r="A20727" s="4"/>
      <c r="B20727" s="4"/>
    </row>
    <row r="20728" ht="14.25" customHeight="1">
      <c r="A20728" s="4"/>
      <c r="B20728" s="4"/>
    </row>
    <row r="20729" ht="14.25" customHeight="1">
      <c r="A20729" s="4"/>
      <c r="B20729" s="4"/>
    </row>
    <row r="20730" ht="14.25" customHeight="1">
      <c r="A20730" s="4"/>
      <c r="B20730" s="4"/>
    </row>
    <row r="20731" ht="14.25" customHeight="1">
      <c r="A20731" s="4"/>
      <c r="B20731" s="4"/>
    </row>
    <row r="20732" ht="14.25" customHeight="1">
      <c r="A20732" s="4"/>
      <c r="B20732" s="4"/>
    </row>
    <row r="20733" ht="14.25" customHeight="1">
      <c r="A20733" s="4"/>
      <c r="B20733" s="4"/>
    </row>
    <row r="20734" ht="14.25" customHeight="1">
      <c r="A20734" s="4"/>
      <c r="B20734" s="4"/>
    </row>
    <row r="20735" ht="14.25" customHeight="1">
      <c r="A20735" s="4"/>
      <c r="B20735" s="4"/>
    </row>
    <row r="20736" ht="14.25" customHeight="1">
      <c r="A20736" s="4"/>
      <c r="B20736" s="4"/>
    </row>
    <row r="20737" ht="14.25" customHeight="1">
      <c r="A20737" s="4"/>
      <c r="B20737" s="4"/>
    </row>
    <row r="20738" ht="14.25" customHeight="1">
      <c r="A20738" s="4"/>
      <c r="B20738" s="4"/>
    </row>
    <row r="20739" ht="14.25" customHeight="1">
      <c r="A20739" s="4"/>
      <c r="B20739" s="4"/>
    </row>
    <row r="20740" ht="14.25" customHeight="1">
      <c r="A20740" s="4"/>
      <c r="B20740" s="4"/>
    </row>
    <row r="20741" ht="14.25" customHeight="1">
      <c r="A20741" s="4"/>
      <c r="B20741" s="4"/>
    </row>
    <row r="20742" ht="14.25" customHeight="1">
      <c r="A20742" s="4"/>
      <c r="B20742" s="4"/>
    </row>
    <row r="20743" ht="14.25" customHeight="1">
      <c r="A20743" s="4"/>
      <c r="B20743" s="4"/>
    </row>
    <row r="20744" ht="14.25" customHeight="1">
      <c r="A20744" s="4"/>
      <c r="B20744" s="4"/>
    </row>
    <row r="20745" ht="14.25" customHeight="1">
      <c r="A20745" s="4"/>
      <c r="B20745" s="4"/>
    </row>
    <row r="20746" ht="14.25" customHeight="1">
      <c r="A20746" s="4"/>
      <c r="B20746" s="4"/>
    </row>
    <row r="20747" ht="14.25" customHeight="1">
      <c r="A20747" s="4"/>
      <c r="B20747" s="4"/>
    </row>
    <row r="20748" ht="14.25" customHeight="1">
      <c r="A20748" s="4"/>
      <c r="B20748" s="4"/>
    </row>
    <row r="20749" ht="14.25" customHeight="1">
      <c r="A20749" s="4"/>
      <c r="B20749" s="4"/>
    </row>
    <row r="20750" ht="14.25" customHeight="1">
      <c r="A20750" s="4"/>
      <c r="B20750" s="4"/>
    </row>
    <row r="20751" ht="14.25" customHeight="1">
      <c r="A20751" s="4"/>
      <c r="B20751" s="4"/>
    </row>
    <row r="20752" ht="14.25" customHeight="1">
      <c r="A20752" s="4"/>
      <c r="B20752" s="4"/>
    </row>
    <row r="20753" ht="14.25" customHeight="1">
      <c r="A20753" s="4"/>
      <c r="B20753" s="4"/>
    </row>
    <row r="20754" ht="14.25" customHeight="1">
      <c r="A20754" s="4"/>
      <c r="B20754" s="4"/>
    </row>
    <row r="20755" ht="14.25" customHeight="1">
      <c r="A20755" s="4"/>
      <c r="B20755" s="4"/>
    </row>
    <row r="20756" ht="14.25" customHeight="1">
      <c r="A20756" s="4"/>
      <c r="B20756" s="4"/>
    </row>
    <row r="20757" ht="14.25" customHeight="1">
      <c r="A20757" s="4"/>
      <c r="B20757" s="4"/>
    </row>
    <row r="20758" ht="14.25" customHeight="1">
      <c r="A20758" s="4"/>
      <c r="B20758" s="4"/>
    </row>
    <row r="20759" ht="14.25" customHeight="1">
      <c r="A20759" s="4"/>
      <c r="B20759" s="4"/>
    </row>
    <row r="20760" ht="14.25" customHeight="1">
      <c r="A20760" s="4"/>
      <c r="B20760" s="4"/>
    </row>
    <row r="20761" ht="14.25" customHeight="1">
      <c r="A20761" s="4"/>
      <c r="B20761" s="4"/>
    </row>
    <row r="20762" ht="14.25" customHeight="1">
      <c r="A20762" s="4"/>
      <c r="B20762" s="4"/>
    </row>
    <row r="20763" ht="14.25" customHeight="1">
      <c r="A20763" s="4"/>
      <c r="B20763" s="4"/>
    </row>
    <row r="20764" ht="14.25" customHeight="1">
      <c r="A20764" s="4"/>
      <c r="B20764" s="4"/>
    </row>
    <row r="20765" ht="14.25" customHeight="1">
      <c r="A20765" s="4"/>
      <c r="B20765" s="4"/>
    </row>
    <row r="20766" ht="14.25" customHeight="1">
      <c r="A20766" s="4"/>
      <c r="B20766" s="4"/>
    </row>
    <row r="20767" ht="14.25" customHeight="1">
      <c r="A20767" s="4"/>
      <c r="B20767" s="4"/>
    </row>
    <row r="20768" ht="14.25" customHeight="1">
      <c r="A20768" s="4"/>
      <c r="B20768" s="4"/>
    </row>
    <row r="20769" ht="14.25" customHeight="1">
      <c r="A20769" s="4"/>
      <c r="B20769" s="4"/>
    </row>
    <row r="20770" ht="14.25" customHeight="1">
      <c r="A20770" s="4"/>
      <c r="B20770" s="4"/>
    </row>
    <row r="20771" ht="14.25" customHeight="1">
      <c r="A20771" s="4"/>
      <c r="B20771" s="4"/>
    </row>
    <row r="20772" ht="14.25" customHeight="1">
      <c r="A20772" s="4"/>
      <c r="B20772" s="4"/>
    </row>
    <row r="20773" ht="14.25" customHeight="1">
      <c r="A20773" s="4"/>
      <c r="B20773" s="4"/>
    </row>
    <row r="20774" ht="14.25" customHeight="1">
      <c r="A20774" s="4"/>
      <c r="B20774" s="4"/>
    </row>
    <row r="20775" ht="14.25" customHeight="1">
      <c r="A20775" s="4"/>
      <c r="B20775" s="4"/>
    </row>
    <row r="20776" ht="14.25" customHeight="1">
      <c r="A20776" s="4"/>
      <c r="B20776" s="4"/>
    </row>
    <row r="20777" ht="14.25" customHeight="1">
      <c r="A20777" s="4"/>
      <c r="B20777" s="4"/>
    </row>
    <row r="20778" ht="14.25" customHeight="1">
      <c r="A20778" s="4"/>
      <c r="B20778" s="4"/>
    </row>
    <row r="20779" ht="14.25" customHeight="1">
      <c r="A20779" s="4"/>
      <c r="B20779" s="4"/>
    </row>
    <row r="20780" ht="14.25" customHeight="1">
      <c r="A20780" s="4"/>
      <c r="B20780" s="4"/>
    </row>
    <row r="20781" ht="14.25" customHeight="1">
      <c r="A20781" s="4"/>
      <c r="B20781" s="4"/>
    </row>
    <row r="20782" ht="14.25" customHeight="1">
      <c r="A20782" s="4"/>
      <c r="B20782" s="4"/>
    </row>
    <row r="20783" ht="14.25" customHeight="1">
      <c r="A20783" s="4"/>
      <c r="B20783" s="4"/>
    </row>
    <row r="20784" ht="14.25" customHeight="1">
      <c r="A20784" s="4"/>
      <c r="B20784" s="4"/>
    </row>
    <row r="20785" ht="14.25" customHeight="1">
      <c r="A20785" s="4"/>
      <c r="B20785" s="4"/>
    </row>
    <row r="20786" ht="14.25" customHeight="1">
      <c r="A20786" s="4"/>
      <c r="B20786" s="4"/>
    </row>
    <row r="20787" ht="14.25" customHeight="1">
      <c r="A20787" s="4"/>
      <c r="B20787" s="4"/>
    </row>
    <row r="20788" ht="14.25" customHeight="1">
      <c r="A20788" s="4"/>
      <c r="B20788" s="4"/>
    </row>
    <row r="20789" ht="14.25" customHeight="1">
      <c r="A20789" s="4"/>
      <c r="B20789" s="4"/>
    </row>
    <row r="20790" ht="14.25" customHeight="1">
      <c r="A20790" s="4"/>
      <c r="B20790" s="4"/>
    </row>
    <row r="20791" ht="14.25" customHeight="1">
      <c r="A20791" s="4"/>
      <c r="B20791" s="4"/>
    </row>
    <row r="20792" ht="14.25" customHeight="1">
      <c r="A20792" s="4"/>
      <c r="B20792" s="4"/>
    </row>
    <row r="20793" ht="14.25" customHeight="1">
      <c r="A20793" s="4"/>
      <c r="B20793" s="4"/>
    </row>
    <row r="20794" ht="14.25" customHeight="1">
      <c r="A20794" s="4"/>
      <c r="B20794" s="4"/>
    </row>
    <row r="20795" ht="14.25" customHeight="1">
      <c r="A20795" s="4"/>
      <c r="B20795" s="4"/>
    </row>
    <row r="20796" ht="14.25" customHeight="1">
      <c r="A20796" s="4"/>
      <c r="B20796" s="4"/>
    </row>
    <row r="20797" ht="14.25" customHeight="1">
      <c r="A20797" s="4"/>
      <c r="B20797" s="4"/>
    </row>
    <row r="20798" ht="14.25" customHeight="1">
      <c r="A20798" s="4"/>
      <c r="B20798" s="4"/>
    </row>
    <row r="20799" ht="14.25" customHeight="1">
      <c r="A20799" s="4"/>
      <c r="B20799" s="4"/>
    </row>
    <row r="20800" ht="14.25" customHeight="1">
      <c r="A20800" s="4"/>
      <c r="B20800" s="4"/>
    </row>
    <row r="20801" ht="14.25" customHeight="1">
      <c r="A20801" s="4"/>
      <c r="B20801" s="4"/>
    </row>
    <row r="20802" ht="14.25" customHeight="1">
      <c r="A20802" s="4"/>
      <c r="B20802" s="4"/>
    </row>
    <row r="20803" ht="14.25" customHeight="1">
      <c r="A20803" s="4"/>
      <c r="B20803" s="4"/>
    </row>
    <row r="20804" ht="14.25" customHeight="1">
      <c r="A20804" s="4"/>
      <c r="B20804" s="4"/>
    </row>
    <row r="20805" ht="14.25" customHeight="1">
      <c r="A20805" s="4"/>
      <c r="B20805" s="4"/>
    </row>
    <row r="20806" ht="14.25" customHeight="1">
      <c r="A20806" s="4"/>
      <c r="B20806" s="4"/>
    </row>
    <row r="20807" ht="14.25" customHeight="1">
      <c r="A20807" s="4"/>
      <c r="B20807" s="4"/>
    </row>
    <row r="20808" ht="14.25" customHeight="1">
      <c r="A20808" s="4"/>
      <c r="B20808" s="4"/>
    </row>
    <row r="20809" ht="14.25" customHeight="1">
      <c r="A20809" s="4"/>
      <c r="B20809" s="4"/>
    </row>
    <row r="20810" ht="14.25" customHeight="1">
      <c r="A20810" s="4"/>
      <c r="B20810" s="4"/>
    </row>
    <row r="20811" ht="14.25" customHeight="1">
      <c r="A20811" s="4"/>
      <c r="B20811" s="4"/>
    </row>
    <row r="20812" ht="14.25" customHeight="1">
      <c r="A20812" s="4"/>
      <c r="B20812" s="4"/>
    </row>
    <row r="20813" ht="14.25" customHeight="1">
      <c r="A20813" s="4"/>
      <c r="B20813" s="4"/>
    </row>
    <row r="20814" ht="14.25" customHeight="1">
      <c r="A20814" s="4"/>
      <c r="B20814" s="4"/>
    </row>
    <row r="20815" ht="14.25" customHeight="1">
      <c r="A20815" s="4"/>
      <c r="B20815" s="4"/>
    </row>
    <row r="20816" ht="14.25" customHeight="1">
      <c r="A20816" s="4"/>
      <c r="B20816" s="4"/>
    </row>
    <row r="20817" ht="14.25" customHeight="1">
      <c r="A20817" s="4"/>
      <c r="B20817" s="4"/>
    </row>
    <row r="20818" ht="14.25" customHeight="1">
      <c r="A20818" s="4"/>
      <c r="B20818" s="4"/>
    </row>
    <row r="20819" ht="14.25" customHeight="1">
      <c r="A20819" s="4"/>
      <c r="B20819" s="4"/>
    </row>
    <row r="20820" ht="14.25" customHeight="1">
      <c r="A20820" s="4"/>
      <c r="B20820" s="4"/>
    </row>
    <row r="20821" ht="14.25" customHeight="1">
      <c r="A20821" s="4"/>
      <c r="B20821" s="4"/>
    </row>
    <row r="20822" ht="14.25" customHeight="1">
      <c r="A20822" s="4"/>
      <c r="B20822" s="4"/>
    </row>
    <row r="20823" ht="14.25" customHeight="1">
      <c r="A20823" s="4"/>
      <c r="B20823" s="4"/>
    </row>
    <row r="20824" ht="14.25" customHeight="1">
      <c r="A20824" s="4"/>
      <c r="B20824" s="4"/>
    </row>
    <row r="20825" ht="14.25" customHeight="1">
      <c r="A20825" s="4"/>
      <c r="B20825" s="4"/>
    </row>
    <row r="20826" ht="14.25" customHeight="1">
      <c r="A20826" s="4"/>
      <c r="B20826" s="4"/>
    </row>
    <row r="20827" ht="14.25" customHeight="1">
      <c r="A20827" s="4"/>
      <c r="B20827" s="4"/>
    </row>
    <row r="20828" ht="14.25" customHeight="1">
      <c r="A20828" s="4"/>
      <c r="B20828" s="4"/>
    </row>
    <row r="20829" ht="14.25" customHeight="1">
      <c r="A20829" s="4"/>
      <c r="B20829" s="4"/>
    </row>
    <row r="20830" ht="14.25" customHeight="1">
      <c r="A20830" s="4"/>
      <c r="B20830" s="4"/>
    </row>
    <row r="20831" ht="14.25" customHeight="1">
      <c r="A20831" s="4"/>
      <c r="B20831" s="4"/>
    </row>
    <row r="20832" ht="14.25" customHeight="1">
      <c r="A20832" s="4"/>
      <c r="B20832" s="4"/>
    </row>
    <row r="20833" ht="14.25" customHeight="1">
      <c r="A20833" s="4"/>
      <c r="B20833" s="4"/>
    </row>
    <row r="20834" ht="14.25" customHeight="1">
      <c r="A20834" s="4"/>
      <c r="B20834" s="4"/>
    </row>
    <row r="20835" ht="14.25" customHeight="1">
      <c r="A20835" s="4"/>
      <c r="B20835" s="4"/>
    </row>
    <row r="20836" ht="14.25" customHeight="1">
      <c r="A20836" s="4"/>
      <c r="B20836" s="4"/>
    </row>
    <row r="20837" ht="14.25" customHeight="1">
      <c r="A20837" s="4"/>
      <c r="B20837" s="4"/>
    </row>
    <row r="20838" ht="14.25" customHeight="1">
      <c r="A20838" s="4"/>
      <c r="B20838" s="4"/>
    </row>
    <row r="20839" ht="14.25" customHeight="1">
      <c r="A20839" s="4"/>
      <c r="B20839" s="4"/>
    </row>
    <row r="20840" ht="14.25" customHeight="1">
      <c r="A20840" s="4"/>
      <c r="B20840" s="4"/>
    </row>
    <row r="20841" ht="14.25" customHeight="1">
      <c r="A20841" s="4"/>
      <c r="B20841" s="4"/>
    </row>
    <row r="20842" ht="14.25" customHeight="1">
      <c r="A20842" s="4"/>
      <c r="B20842" s="4"/>
    </row>
    <row r="20843" ht="14.25" customHeight="1">
      <c r="A20843" s="4"/>
      <c r="B20843" s="4"/>
    </row>
    <row r="20844" ht="14.25" customHeight="1">
      <c r="A20844" s="4"/>
      <c r="B20844" s="4"/>
    </row>
    <row r="20845" ht="14.25" customHeight="1">
      <c r="A20845" s="4"/>
      <c r="B20845" s="4"/>
    </row>
    <row r="20846" ht="14.25" customHeight="1">
      <c r="A20846" s="4"/>
      <c r="B20846" s="4"/>
    </row>
    <row r="20847" ht="14.25" customHeight="1">
      <c r="A20847" s="4"/>
      <c r="B20847" s="4"/>
    </row>
    <row r="20848" ht="14.25" customHeight="1">
      <c r="A20848" s="4"/>
      <c r="B20848" s="4"/>
    </row>
    <row r="20849" ht="14.25" customHeight="1">
      <c r="A20849" s="4"/>
      <c r="B20849" s="4"/>
    </row>
    <row r="20850" ht="14.25" customHeight="1">
      <c r="A20850" s="4"/>
      <c r="B20850" s="4"/>
    </row>
    <row r="20851" ht="14.25" customHeight="1">
      <c r="A20851" s="4"/>
      <c r="B20851" s="4"/>
    </row>
    <row r="20852" ht="14.25" customHeight="1">
      <c r="A20852" s="4"/>
      <c r="B20852" s="4"/>
    </row>
    <row r="20853" ht="14.25" customHeight="1">
      <c r="A20853" s="4"/>
      <c r="B20853" s="4"/>
    </row>
    <row r="20854" ht="14.25" customHeight="1">
      <c r="A20854" s="4"/>
      <c r="B20854" s="4"/>
    </row>
    <row r="20855" ht="14.25" customHeight="1">
      <c r="A20855" s="4"/>
      <c r="B20855" s="4"/>
    </row>
    <row r="20856" ht="14.25" customHeight="1">
      <c r="A20856" s="4"/>
      <c r="B20856" s="4"/>
    </row>
    <row r="20857" ht="14.25" customHeight="1">
      <c r="A20857" s="4"/>
      <c r="B20857" s="4"/>
    </row>
    <row r="20858" ht="14.25" customHeight="1">
      <c r="A20858" s="4"/>
      <c r="B20858" s="4"/>
    </row>
    <row r="20859" ht="14.25" customHeight="1">
      <c r="A20859" s="4"/>
      <c r="B20859" s="4"/>
    </row>
    <row r="20860" ht="14.25" customHeight="1">
      <c r="A20860" s="4"/>
      <c r="B20860" s="4"/>
    </row>
    <row r="20861" ht="14.25" customHeight="1">
      <c r="A20861" s="4"/>
      <c r="B20861" s="4"/>
    </row>
    <row r="20862" ht="14.25" customHeight="1">
      <c r="A20862" s="4"/>
      <c r="B20862" s="4"/>
    </row>
    <row r="20863" ht="14.25" customHeight="1">
      <c r="A20863" s="4"/>
      <c r="B20863" s="4"/>
    </row>
    <row r="20864" ht="14.25" customHeight="1">
      <c r="A20864" s="4"/>
      <c r="B20864" s="4"/>
    </row>
    <row r="20865" ht="14.25" customHeight="1">
      <c r="A20865" s="4"/>
      <c r="B20865" s="4"/>
    </row>
    <row r="20866" ht="14.25" customHeight="1">
      <c r="A20866" s="4"/>
      <c r="B20866" s="4"/>
    </row>
    <row r="20867" ht="14.25" customHeight="1">
      <c r="A20867" s="4"/>
      <c r="B20867" s="4"/>
    </row>
    <row r="20868" ht="14.25" customHeight="1">
      <c r="A20868" s="4"/>
      <c r="B20868" s="4"/>
    </row>
    <row r="20869" ht="14.25" customHeight="1">
      <c r="A20869" s="4"/>
      <c r="B20869" s="4"/>
    </row>
    <row r="20870" ht="14.25" customHeight="1">
      <c r="A20870" s="4"/>
      <c r="B20870" s="4"/>
    </row>
    <row r="20871" ht="14.25" customHeight="1">
      <c r="A20871" s="4"/>
      <c r="B20871" s="4"/>
    </row>
    <row r="20872" ht="14.25" customHeight="1">
      <c r="A20872" s="4"/>
      <c r="B20872" s="4"/>
    </row>
    <row r="20873" ht="14.25" customHeight="1">
      <c r="A20873" s="4"/>
      <c r="B20873" s="4"/>
    </row>
    <row r="20874" ht="14.25" customHeight="1">
      <c r="A20874" s="4"/>
      <c r="B20874" s="4"/>
    </row>
    <row r="20875" ht="14.25" customHeight="1">
      <c r="A20875" s="4"/>
      <c r="B20875" s="4"/>
    </row>
    <row r="20876" ht="14.25" customHeight="1">
      <c r="A20876" s="4"/>
      <c r="B20876" s="4"/>
    </row>
    <row r="20877" ht="14.25" customHeight="1">
      <c r="A20877" s="4"/>
      <c r="B20877" s="4"/>
    </row>
    <row r="20878" ht="14.25" customHeight="1">
      <c r="A20878" s="4"/>
      <c r="B20878" s="4"/>
    </row>
    <row r="20879" ht="14.25" customHeight="1">
      <c r="A20879" s="4"/>
      <c r="B20879" s="4"/>
    </row>
    <row r="20880" ht="14.25" customHeight="1">
      <c r="A20880" s="4"/>
      <c r="B20880" s="4"/>
    </row>
    <row r="20881" ht="14.25" customHeight="1">
      <c r="A20881" s="4"/>
      <c r="B20881" s="4"/>
    </row>
    <row r="20882" ht="14.25" customHeight="1">
      <c r="A20882" s="4"/>
      <c r="B20882" s="4"/>
    </row>
    <row r="20883" ht="14.25" customHeight="1">
      <c r="A20883" s="4"/>
      <c r="B20883" s="4"/>
    </row>
    <row r="20884" ht="14.25" customHeight="1">
      <c r="A20884" s="4"/>
      <c r="B20884" s="4"/>
    </row>
    <row r="20885" ht="14.25" customHeight="1">
      <c r="A20885" s="4"/>
      <c r="B20885" s="4"/>
    </row>
    <row r="20886" ht="14.25" customHeight="1">
      <c r="A20886" s="4"/>
      <c r="B20886" s="4"/>
    </row>
    <row r="20887" ht="14.25" customHeight="1">
      <c r="A20887" s="4"/>
      <c r="B20887" s="4"/>
    </row>
    <row r="20888" ht="14.25" customHeight="1">
      <c r="A20888" s="4"/>
      <c r="B20888" s="4"/>
    </row>
    <row r="20889" ht="14.25" customHeight="1">
      <c r="A20889" s="4"/>
      <c r="B20889" s="4"/>
    </row>
    <row r="20890" ht="14.25" customHeight="1">
      <c r="A20890" s="4"/>
      <c r="B20890" s="4"/>
    </row>
    <row r="20891" ht="14.25" customHeight="1">
      <c r="A20891" s="4"/>
      <c r="B20891" s="4"/>
    </row>
    <row r="20892" ht="14.25" customHeight="1">
      <c r="A20892" s="4"/>
      <c r="B20892" s="4"/>
    </row>
    <row r="20893" ht="14.25" customHeight="1">
      <c r="A20893" s="4"/>
      <c r="B20893" s="4"/>
    </row>
    <row r="20894" ht="14.25" customHeight="1">
      <c r="A20894" s="4"/>
      <c r="B20894" s="4"/>
    </row>
    <row r="20895" ht="14.25" customHeight="1">
      <c r="A20895" s="4"/>
      <c r="B20895" s="4"/>
    </row>
    <row r="20896" ht="14.25" customHeight="1">
      <c r="A20896" s="4"/>
      <c r="B20896" s="4"/>
    </row>
    <row r="20897" ht="14.25" customHeight="1">
      <c r="A20897" s="4"/>
      <c r="B20897" s="4"/>
    </row>
    <row r="20898" ht="14.25" customHeight="1">
      <c r="A20898" s="4"/>
      <c r="B20898" s="4"/>
    </row>
    <row r="20899" ht="14.25" customHeight="1">
      <c r="A20899" s="4"/>
      <c r="B20899" s="4"/>
    </row>
    <row r="20900" ht="14.25" customHeight="1">
      <c r="A20900" s="4"/>
      <c r="B20900" s="4"/>
    </row>
    <row r="20901" ht="14.25" customHeight="1">
      <c r="A20901" s="4"/>
      <c r="B20901" s="4"/>
    </row>
    <row r="20902" ht="14.25" customHeight="1">
      <c r="A20902" s="4"/>
      <c r="B20902" s="4"/>
    </row>
    <row r="20903" ht="14.25" customHeight="1">
      <c r="A20903" s="4"/>
      <c r="B20903" s="4"/>
    </row>
    <row r="20904" ht="14.25" customHeight="1">
      <c r="A20904" s="4"/>
      <c r="B20904" s="4"/>
    </row>
    <row r="20905" ht="14.25" customHeight="1">
      <c r="A20905" s="4"/>
      <c r="B20905" s="4"/>
    </row>
    <row r="20906" ht="14.25" customHeight="1">
      <c r="A20906" s="4"/>
      <c r="B20906" s="4"/>
    </row>
    <row r="20907" ht="14.25" customHeight="1">
      <c r="A20907" s="4"/>
      <c r="B20907" s="4"/>
    </row>
    <row r="20908" ht="14.25" customHeight="1">
      <c r="A20908" s="4"/>
      <c r="B20908" s="4"/>
    </row>
    <row r="20909" ht="14.25" customHeight="1">
      <c r="A20909" s="4"/>
      <c r="B20909" s="4"/>
    </row>
    <row r="20910" ht="14.25" customHeight="1">
      <c r="A20910" s="4"/>
      <c r="B20910" s="4"/>
    </row>
    <row r="20911" ht="14.25" customHeight="1">
      <c r="A20911" s="4"/>
      <c r="B20911" s="4"/>
    </row>
    <row r="20912" ht="14.25" customHeight="1">
      <c r="A20912" s="4"/>
      <c r="B20912" s="4"/>
    </row>
    <row r="20913" ht="14.25" customHeight="1">
      <c r="A20913" s="4"/>
      <c r="B20913" s="4"/>
    </row>
    <row r="20914" ht="14.25" customHeight="1">
      <c r="A20914" s="4"/>
      <c r="B20914" s="4"/>
    </row>
    <row r="20915" ht="14.25" customHeight="1">
      <c r="A20915" s="4"/>
      <c r="B20915" s="4"/>
    </row>
    <row r="20916" ht="14.25" customHeight="1">
      <c r="A20916" s="4"/>
      <c r="B20916" s="4"/>
    </row>
    <row r="20917" ht="14.25" customHeight="1">
      <c r="A20917" s="4"/>
      <c r="B20917" s="4"/>
    </row>
    <row r="20918" ht="14.25" customHeight="1">
      <c r="A20918" s="4"/>
      <c r="B20918" s="4"/>
    </row>
    <row r="20919" ht="14.25" customHeight="1">
      <c r="A20919" s="4"/>
      <c r="B20919" s="4"/>
    </row>
    <row r="20920" ht="14.25" customHeight="1">
      <c r="A20920" s="4"/>
      <c r="B20920" s="4"/>
    </row>
    <row r="20921" ht="14.25" customHeight="1">
      <c r="A20921" s="4"/>
      <c r="B20921" s="4"/>
    </row>
    <row r="20922" ht="14.25" customHeight="1">
      <c r="A20922" s="4"/>
      <c r="B20922" s="4"/>
    </row>
    <row r="20923" ht="14.25" customHeight="1">
      <c r="A20923" s="4"/>
      <c r="B20923" s="4"/>
    </row>
    <row r="20924" ht="14.25" customHeight="1">
      <c r="A20924" s="4"/>
      <c r="B20924" s="4"/>
    </row>
    <row r="20925" ht="14.25" customHeight="1">
      <c r="A20925" s="4"/>
      <c r="B20925" s="4"/>
    </row>
    <row r="20926" ht="14.25" customHeight="1">
      <c r="A20926" s="4"/>
      <c r="B20926" s="4"/>
    </row>
    <row r="20927" ht="14.25" customHeight="1">
      <c r="A20927" s="4"/>
      <c r="B20927" s="4"/>
    </row>
    <row r="20928" ht="14.25" customHeight="1">
      <c r="A20928" s="4"/>
      <c r="B20928" s="4"/>
    </row>
    <row r="20929" ht="14.25" customHeight="1">
      <c r="A20929" s="4"/>
      <c r="B20929" s="4"/>
    </row>
    <row r="20930" ht="14.25" customHeight="1">
      <c r="A20930" s="4"/>
      <c r="B20930" s="4"/>
    </row>
    <row r="20931" ht="14.25" customHeight="1">
      <c r="A20931" s="4"/>
      <c r="B20931" s="4"/>
    </row>
    <row r="20932" ht="14.25" customHeight="1">
      <c r="A20932" s="4"/>
      <c r="B20932" s="4"/>
    </row>
    <row r="20933" ht="14.25" customHeight="1">
      <c r="A20933" s="4"/>
      <c r="B20933" s="4"/>
    </row>
    <row r="20934" ht="14.25" customHeight="1">
      <c r="A20934" s="4"/>
      <c r="B20934" s="4"/>
    </row>
    <row r="20935" ht="14.25" customHeight="1">
      <c r="A20935" s="4"/>
      <c r="B20935" s="4"/>
    </row>
    <row r="20936" ht="14.25" customHeight="1">
      <c r="A20936" s="4"/>
      <c r="B20936" s="4"/>
    </row>
    <row r="20937" ht="14.25" customHeight="1">
      <c r="A20937" s="4"/>
      <c r="B20937" s="4"/>
    </row>
    <row r="20938" ht="14.25" customHeight="1">
      <c r="A20938" s="4"/>
      <c r="B20938" s="4"/>
    </row>
    <row r="20939" ht="14.25" customHeight="1">
      <c r="A20939" s="4"/>
      <c r="B20939" s="4"/>
    </row>
    <row r="20940" ht="14.25" customHeight="1">
      <c r="A20940" s="4"/>
      <c r="B20940" s="4"/>
    </row>
    <row r="20941" ht="14.25" customHeight="1">
      <c r="A20941" s="4"/>
      <c r="B20941" s="4"/>
    </row>
    <row r="20942" ht="14.25" customHeight="1">
      <c r="A20942" s="4"/>
      <c r="B20942" s="4"/>
    </row>
    <row r="20943" ht="14.25" customHeight="1">
      <c r="A20943" s="4"/>
      <c r="B20943" s="4"/>
    </row>
    <row r="20944" ht="14.25" customHeight="1">
      <c r="A20944" s="4"/>
      <c r="B20944" s="4"/>
    </row>
    <row r="20945" ht="14.25" customHeight="1">
      <c r="A20945" s="4"/>
      <c r="B20945" s="4"/>
    </row>
    <row r="20946" ht="14.25" customHeight="1">
      <c r="A20946" s="4"/>
      <c r="B20946" s="4"/>
    </row>
    <row r="20947" ht="14.25" customHeight="1">
      <c r="A20947" s="4"/>
      <c r="B20947" s="4"/>
    </row>
    <row r="20948" ht="14.25" customHeight="1">
      <c r="A20948" s="4"/>
      <c r="B20948" s="4"/>
    </row>
    <row r="20949" ht="14.25" customHeight="1">
      <c r="A20949" s="4"/>
      <c r="B20949" s="4"/>
    </row>
    <row r="20950" ht="14.25" customHeight="1">
      <c r="A20950" s="4"/>
      <c r="B20950" s="4"/>
    </row>
    <row r="20951" ht="14.25" customHeight="1">
      <c r="A20951" s="4"/>
      <c r="B20951" s="4"/>
    </row>
    <row r="20952" ht="14.25" customHeight="1">
      <c r="A20952" s="4"/>
      <c r="B20952" s="4"/>
    </row>
    <row r="20953" ht="14.25" customHeight="1">
      <c r="A20953" s="4"/>
      <c r="B20953" s="4"/>
    </row>
    <row r="20954" ht="14.25" customHeight="1">
      <c r="A20954" s="4"/>
      <c r="B20954" s="4"/>
    </row>
    <row r="20955" ht="14.25" customHeight="1">
      <c r="A20955" s="4"/>
      <c r="B20955" s="4"/>
    </row>
    <row r="20956" ht="14.25" customHeight="1">
      <c r="A20956" s="4"/>
      <c r="B20956" s="4"/>
    </row>
    <row r="20957" ht="14.25" customHeight="1">
      <c r="A20957" s="4"/>
      <c r="B20957" s="4"/>
    </row>
    <row r="20958" ht="14.25" customHeight="1">
      <c r="A20958" s="4"/>
      <c r="B20958" s="4"/>
    </row>
    <row r="20959" ht="14.25" customHeight="1">
      <c r="A20959" s="4"/>
      <c r="B20959" s="4"/>
    </row>
    <row r="20960" ht="14.25" customHeight="1">
      <c r="A20960" s="4"/>
      <c r="B20960" s="4"/>
    </row>
    <row r="20961" ht="14.25" customHeight="1">
      <c r="A20961" s="4"/>
      <c r="B20961" s="4"/>
    </row>
    <row r="20962" ht="14.25" customHeight="1">
      <c r="A20962" s="4"/>
      <c r="B20962" s="4"/>
    </row>
    <row r="20963" ht="14.25" customHeight="1">
      <c r="A20963" s="4"/>
      <c r="B20963" s="4"/>
    </row>
    <row r="20964" ht="14.25" customHeight="1">
      <c r="A20964" s="4"/>
      <c r="B20964" s="4"/>
    </row>
    <row r="20965" ht="14.25" customHeight="1">
      <c r="A20965" s="4"/>
      <c r="B20965" s="4"/>
    </row>
    <row r="20966" ht="14.25" customHeight="1">
      <c r="A20966" s="4"/>
      <c r="B20966" s="4"/>
    </row>
    <row r="20967" ht="14.25" customHeight="1">
      <c r="A20967" s="4"/>
      <c r="B20967" s="4"/>
    </row>
    <row r="20968" ht="14.25" customHeight="1">
      <c r="A20968" s="4"/>
      <c r="B20968" s="4"/>
    </row>
    <row r="20969" ht="14.25" customHeight="1">
      <c r="A20969" s="4"/>
      <c r="B20969" s="4"/>
    </row>
    <row r="20970" ht="14.25" customHeight="1">
      <c r="A20970" s="4"/>
      <c r="B20970" s="4"/>
    </row>
    <row r="20971" ht="14.25" customHeight="1">
      <c r="A20971" s="4"/>
      <c r="B20971" s="4"/>
    </row>
    <row r="20972" ht="14.25" customHeight="1">
      <c r="A20972" s="4"/>
      <c r="B20972" s="4"/>
    </row>
    <row r="20973" ht="14.25" customHeight="1">
      <c r="A20973" s="4"/>
      <c r="B20973" s="4"/>
    </row>
    <row r="20974" ht="14.25" customHeight="1">
      <c r="A20974" s="4"/>
      <c r="B20974" s="4"/>
    </row>
    <row r="20975" ht="14.25" customHeight="1">
      <c r="A20975" s="4"/>
      <c r="B20975" s="4"/>
    </row>
    <row r="20976" ht="14.25" customHeight="1">
      <c r="A20976" s="4"/>
      <c r="B20976" s="4"/>
    </row>
    <row r="20977" ht="14.25" customHeight="1">
      <c r="A20977" s="4"/>
      <c r="B20977" s="4"/>
    </row>
    <row r="20978" ht="14.25" customHeight="1">
      <c r="A20978" s="4"/>
      <c r="B20978" s="4"/>
    </row>
    <row r="20979" ht="14.25" customHeight="1">
      <c r="A20979" s="4"/>
      <c r="B20979" s="4"/>
    </row>
    <row r="20980" ht="14.25" customHeight="1">
      <c r="A20980" s="4"/>
      <c r="B20980" s="4"/>
    </row>
    <row r="20981" ht="14.25" customHeight="1">
      <c r="A20981" s="4"/>
      <c r="B20981" s="4"/>
    </row>
    <row r="20982" ht="14.25" customHeight="1">
      <c r="A20982" s="4"/>
      <c r="B20982" s="4"/>
    </row>
    <row r="20983" ht="14.25" customHeight="1">
      <c r="A20983" s="4"/>
      <c r="B20983" s="4"/>
    </row>
    <row r="20984" ht="14.25" customHeight="1">
      <c r="A20984" s="4"/>
      <c r="B20984" s="4"/>
    </row>
    <row r="20985" ht="14.25" customHeight="1">
      <c r="A20985" s="4"/>
      <c r="B20985" s="4"/>
    </row>
    <row r="20986" ht="14.25" customHeight="1">
      <c r="A20986" s="4"/>
      <c r="B20986" s="4"/>
    </row>
    <row r="20987" ht="14.25" customHeight="1">
      <c r="A20987" s="4"/>
      <c r="B20987" s="4"/>
    </row>
    <row r="20988" ht="14.25" customHeight="1">
      <c r="A20988" s="4"/>
      <c r="B20988" s="4"/>
    </row>
    <row r="20989" ht="14.25" customHeight="1">
      <c r="A20989" s="4"/>
      <c r="B20989" s="4"/>
    </row>
    <row r="20990" ht="14.25" customHeight="1">
      <c r="A20990" s="4"/>
      <c r="B20990" s="4"/>
    </row>
    <row r="20991" ht="14.25" customHeight="1">
      <c r="A20991" s="4"/>
      <c r="B20991" s="4"/>
    </row>
    <row r="20992" ht="14.25" customHeight="1">
      <c r="A20992" s="4"/>
      <c r="B20992" s="4"/>
    </row>
    <row r="20993" ht="14.25" customHeight="1">
      <c r="A20993" s="4"/>
      <c r="B20993" s="4"/>
    </row>
    <row r="20994" ht="14.25" customHeight="1">
      <c r="A20994" s="4"/>
      <c r="B20994" s="4"/>
    </row>
    <row r="20995" ht="14.25" customHeight="1">
      <c r="A20995" s="4"/>
      <c r="B20995" s="4"/>
    </row>
    <row r="20996" ht="14.25" customHeight="1">
      <c r="A20996" s="4"/>
      <c r="B20996" s="4"/>
    </row>
    <row r="20997" ht="14.25" customHeight="1">
      <c r="A20997" s="4"/>
      <c r="B20997" s="4"/>
    </row>
    <row r="20998" ht="14.25" customHeight="1">
      <c r="A20998" s="4"/>
      <c r="B20998" s="4"/>
    </row>
    <row r="20999" ht="14.25" customHeight="1">
      <c r="A20999" s="4"/>
      <c r="B20999" s="4"/>
    </row>
    <row r="21000" ht="14.25" customHeight="1">
      <c r="A21000" s="4"/>
      <c r="B21000" s="4"/>
    </row>
    <row r="21001" ht="14.25" customHeight="1">
      <c r="A21001" s="4"/>
      <c r="B21001" s="4"/>
    </row>
    <row r="21002" ht="14.25" customHeight="1">
      <c r="A21002" s="4"/>
      <c r="B21002" s="4"/>
    </row>
    <row r="21003" ht="14.25" customHeight="1">
      <c r="A21003" s="4"/>
      <c r="B21003" s="4"/>
    </row>
    <row r="21004" ht="14.25" customHeight="1">
      <c r="A21004" s="4"/>
      <c r="B21004" s="4"/>
    </row>
    <row r="21005" ht="14.25" customHeight="1">
      <c r="A21005" s="4"/>
      <c r="B21005" s="4"/>
    </row>
    <row r="21006" ht="14.25" customHeight="1">
      <c r="A21006" s="4"/>
      <c r="B21006" s="4"/>
    </row>
    <row r="21007" ht="14.25" customHeight="1">
      <c r="A21007" s="4"/>
      <c r="B21007" s="4"/>
    </row>
    <row r="21008" ht="14.25" customHeight="1">
      <c r="A21008" s="4"/>
      <c r="B21008" s="4"/>
    </row>
    <row r="21009" ht="14.25" customHeight="1">
      <c r="A21009" s="4"/>
      <c r="B21009" s="4"/>
    </row>
    <row r="21010" ht="14.25" customHeight="1">
      <c r="A21010" s="4"/>
      <c r="B21010" s="4"/>
    </row>
    <row r="21011" ht="14.25" customHeight="1">
      <c r="A21011" s="4"/>
      <c r="B21011" s="4"/>
    </row>
    <row r="21012" ht="14.25" customHeight="1">
      <c r="A21012" s="4"/>
      <c r="B21012" s="4"/>
    </row>
    <row r="21013" ht="14.25" customHeight="1">
      <c r="A21013" s="4"/>
      <c r="B21013" s="4"/>
    </row>
    <row r="21014" ht="14.25" customHeight="1">
      <c r="A21014" s="4"/>
      <c r="B21014" s="4"/>
    </row>
    <row r="21015" ht="14.25" customHeight="1">
      <c r="A21015" s="4"/>
      <c r="B21015" s="4"/>
    </row>
    <row r="21016" ht="14.25" customHeight="1">
      <c r="A21016" s="4"/>
      <c r="B21016" s="4"/>
    </row>
    <row r="21017" ht="14.25" customHeight="1">
      <c r="A21017" s="4"/>
      <c r="B21017" s="4"/>
    </row>
    <row r="21018" ht="14.25" customHeight="1">
      <c r="A21018" s="4"/>
      <c r="B21018" s="4"/>
    </row>
    <row r="21019" ht="14.25" customHeight="1">
      <c r="A21019" s="4"/>
      <c r="B21019" s="4"/>
    </row>
    <row r="21020" ht="14.25" customHeight="1">
      <c r="A21020" s="4"/>
      <c r="B21020" s="4"/>
    </row>
    <row r="21021" ht="14.25" customHeight="1">
      <c r="A21021" s="4"/>
      <c r="B21021" s="4"/>
    </row>
    <row r="21022" ht="14.25" customHeight="1">
      <c r="A21022" s="4"/>
      <c r="B21022" s="4"/>
    </row>
    <row r="21023" ht="14.25" customHeight="1">
      <c r="A21023" s="4"/>
      <c r="B21023" s="4"/>
    </row>
    <row r="21024" ht="14.25" customHeight="1">
      <c r="A21024" s="4"/>
      <c r="B21024" s="4"/>
    </row>
    <row r="21025" ht="14.25" customHeight="1">
      <c r="A21025" s="4"/>
      <c r="B21025" s="4"/>
    </row>
    <row r="21026" ht="14.25" customHeight="1">
      <c r="A21026" s="4"/>
      <c r="B21026" s="4"/>
    </row>
    <row r="21027" ht="14.25" customHeight="1">
      <c r="A21027" s="4"/>
      <c r="B21027" s="4"/>
    </row>
    <row r="21028" ht="14.25" customHeight="1">
      <c r="A21028" s="4"/>
      <c r="B21028" s="4"/>
    </row>
    <row r="21029" ht="14.25" customHeight="1">
      <c r="A21029" s="4"/>
      <c r="B21029" s="4"/>
    </row>
    <row r="21030" ht="14.25" customHeight="1">
      <c r="A21030" s="4"/>
      <c r="B21030" s="4"/>
    </row>
    <row r="21031" ht="14.25" customHeight="1">
      <c r="A21031" s="4"/>
      <c r="B21031" s="4"/>
    </row>
    <row r="21032" ht="14.25" customHeight="1">
      <c r="A21032" s="4"/>
      <c r="B21032" s="4"/>
    </row>
    <row r="21033" ht="14.25" customHeight="1">
      <c r="A21033" s="4"/>
      <c r="B21033" s="4"/>
    </row>
    <row r="21034" ht="14.25" customHeight="1">
      <c r="A21034" s="4"/>
      <c r="B21034" s="4"/>
    </row>
    <row r="21035" ht="14.25" customHeight="1">
      <c r="A21035" s="4"/>
      <c r="B21035" s="4"/>
    </row>
    <row r="21036" ht="14.25" customHeight="1">
      <c r="A21036" s="4"/>
      <c r="B21036" s="4"/>
    </row>
    <row r="21037" ht="14.25" customHeight="1">
      <c r="A21037" s="4"/>
      <c r="B21037" s="4"/>
    </row>
    <row r="21038" ht="14.25" customHeight="1">
      <c r="A21038" s="4"/>
      <c r="B21038" s="4"/>
    </row>
    <row r="21039" ht="14.25" customHeight="1">
      <c r="A21039" s="4"/>
      <c r="B21039" s="4"/>
    </row>
    <row r="21040" ht="14.25" customHeight="1">
      <c r="A21040" s="4"/>
      <c r="B21040" s="4"/>
    </row>
    <row r="21041" ht="14.25" customHeight="1">
      <c r="A21041" s="4"/>
      <c r="B21041" s="4"/>
    </row>
    <row r="21042" ht="14.25" customHeight="1">
      <c r="A21042" s="4"/>
      <c r="B21042" s="4"/>
    </row>
    <row r="21043" ht="14.25" customHeight="1">
      <c r="A21043" s="4"/>
      <c r="B21043" s="4"/>
    </row>
    <row r="21044" ht="14.25" customHeight="1">
      <c r="A21044" s="4"/>
      <c r="B21044" s="4"/>
    </row>
    <row r="21045" ht="14.25" customHeight="1">
      <c r="A21045" s="4"/>
      <c r="B21045" s="4"/>
    </row>
    <row r="21046" ht="14.25" customHeight="1">
      <c r="A21046" s="4"/>
      <c r="B21046" s="4"/>
    </row>
    <row r="21047" ht="14.25" customHeight="1">
      <c r="A21047" s="4"/>
      <c r="B21047" s="4"/>
    </row>
    <row r="21048" ht="14.25" customHeight="1">
      <c r="A21048" s="4"/>
      <c r="B21048" s="4"/>
    </row>
    <row r="21049" ht="14.25" customHeight="1">
      <c r="A21049" s="4"/>
      <c r="B21049" s="4"/>
    </row>
    <row r="21050" ht="14.25" customHeight="1">
      <c r="A21050" s="4"/>
      <c r="B21050" s="4"/>
    </row>
    <row r="21051" ht="14.25" customHeight="1">
      <c r="A21051" s="4"/>
      <c r="B21051" s="4"/>
    </row>
    <row r="21052" ht="14.25" customHeight="1">
      <c r="A21052" s="4"/>
      <c r="B21052" s="4"/>
    </row>
    <row r="21053" ht="14.25" customHeight="1">
      <c r="A21053" s="4"/>
      <c r="B21053" s="4"/>
    </row>
    <row r="21054" ht="14.25" customHeight="1">
      <c r="A21054" s="4"/>
      <c r="B21054" s="4"/>
    </row>
    <row r="21055" ht="14.25" customHeight="1">
      <c r="A21055" s="4"/>
      <c r="B21055" s="4"/>
    </row>
    <row r="21056" ht="14.25" customHeight="1">
      <c r="A21056" s="4"/>
      <c r="B21056" s="4"/>
    </row>
    <row r="21057" ht="14.25" customHeight="1">
      <c r="A21057" s="4"/>
      <c r="B21057" s="4"/>
    </row>
    <row r="21058" ht="14.25" customHeight="1">
      <c r="A21058" s="4"/>
      <c r="B21058" s="4"/>
    </row>
    <row r="21059" ht="14.25" customHeight="1">
      <c r="A21059" s="4"/>
      <c r="B21059" s="4"/>
    </row>
    <row r="21060" ht="14.25" customHeight="1">
      <c r="A21060" s="4"/>
      <c r="B21060" s="4"/>
    </row>
    <row r="21061" ht="14.25" customHeight="1">
      <c r="A21061" s="4"/>
      <c r="B21061" s="4"/>
    </row>
    <row r="21062" ht="14.25" customHeight="1">
      <c r="A21062" s="4"/>
      <c r="B21062" s="4"/>
    </row>
    <row r="21063" ht="14.25" customHeight="1">
      <c r="A21063" s="4"/>
      <c r="B21063" s="4"/>
    </row>
    <row r="21064" ht="14.25" customHeight="1">
      <c r="A21064" s="4"/>
      <c r="B21064" s="4"/>
    </row>
    <row r="21065" ht="14.25" customHeight="1">
      <c r="A21065" s="4"/>
      <c r="B21065" s="4"/>
    </row>
    <row r="21066" ht="14.25" customHeight="1">
      <c r="A21066" s="4"/>
      <c r="B21066" s="4"/>
    </row>
    <row r="21067" ht="14.25" customHeight="1">
      <c r="A21067" s="4"/>
      <c r="B21067" s="4"/>
    </row>
    <row r="21068" ht="14.25" customHeight="1">
      <c r="A21068" s="4"/>
      <c r="B21068" s="4"/>
    </row>
    <row r="21069" ht="14.25" customHeight="1">
      <c r="A21069" s="4"/>
      <c r="B21069" s="4"/>
    </row>
    <row r="21070" ht="14.25" customHeight="1">
      <c r="A21070" s="4"/>
      <c r="B21070" s="4"/>
    </row>
    <row r="21071" ht="14.25" customHeight="1">
      <c r="A21071" s="4"/>
      <c r="B21071" s="4"/>
    </row>
    <row r="21072" ht="14.25" customHeight="1">
      <c r="A21072" s="4"/>
      <c r="B21072" s="4"/>
    </row>
    <row r="21073" ht="14.25" customHeight="1">
      <c r="A21073" s="4"/>
      <c r="B21073" s="4"/>
    </row>
    <row r="21074" ht="14.25" customHeight="1">
      <c r="A21074" s="4"/>
      <c r="B21074" s="4"/>
    </row>
    <row r="21075" ht="14.25" customHeight="1">
      <c r="A21075" s="4"/>
      <c r="B21075" s="4"/>
    </row>
    <row r="21076" ht="14.25" customHeight="1">
      <c r="A21076" s="4"/>
      <c r="B21076" s="4"/>
    </row>
    <row r="21077" ht="14.25" customHeight="1">
      <c r="A21077" s="4"/>
      <c r="B21077" s="4"/>
    </row>
    <row r="21078" ht="14.25" customHeight="1">
      <c r="A21078" s="4"/>
      <c r="B21078" s="4"/>
    </row>
    <row r="21079" ht="14.25" customHeight="1">
      <c r="A21079" s="4"/>
      <c r="B21079" s="4"/>
    </row>
    <row r="21080" ht="14.25" customHeight="1">
      <c r="A21080" s="4"/>
      <c r="B21080" s="4"/>
    </row>
    <row r="21081" ht="14.25" customHeight="1">
      <c r="A21081" s="4"/>
      <c r="B21081" s="4"/>
    </row>
    <row r="21082" ht="14.25" customHeight="1">
      <c r="A21082" s="4"/>
      <c r="B21082" s="4"/>
    </row>
    <row r="21083" ht="14.25" customHeight="1">
      <c r="A21083" s="4"/>
      <c r="B21083" s="4"/>
    </row>
    <row r="21084" ht="14.25" customHeight="1">
      <c r="A21084" s="4"/>
      <c r="B21084" s="4"/>
    </row>
    <row r="21085" ht="14.25" customHeight="1">
      <c r="A21085" s="4"/>
      <c r="B21085" s="4"/>
    </row>
    <row r="21086" ht="14.25" customHeight="1">
      <c r="A21086" s="4"/>
      <c r="B21086" s="4"/>
    </row>
    <row r="21087" ht="14.25" customHeight="1">
      <c r="A21087" s="4"/>
      <c r="B21087" s="4"/>
    </row>
    <row r="21088" ht="14.25" customHeight="1">
      <c r="A21088" s="4"/>
      <c r="B21088" s="4"/>
    </row>
    <row r="21089" ht="14.25" customHeight="1">
      <c r="A21089" s="4"/>
      <c r="B21089" s="4"/>
    </row>
    <row r="21090" ht="14.25" customHeight="1">
      <c r="A21090" s="4"/>
      <c r="B21090" s="4"/>
    </row>
    <row r="21091" ht="14.25" customHeight="1">
      <c r="A21091" s="4"/>
      <c r="B21091" s="4"/>
    </row>
    <row r="21092" ht="14.25" customHeight="1">
      <c r="A21092" s="4"/>
      <c r="B21092" s="4"/>
    </row>
    <row r="21093" ht="14.25" customHeight="1">
      <c r="A21093" s="4"/>
      <c r="B21093" s="4"/>
    </row>
    <row r="21094" ht="14.25" customHeight="1">
      <c r="A21094" s="4"/>
      <c r="B21094" s="4"/>
    </row>
    <row r="21095" ht="14.25" customHeight="1">
      <c r="A21095" s="4"/>
      <c r="B21095" s="4"/>
    </row>
    <row r="21096" ht="14.25" customHeight="1">
      <c r="A21096" s="4"/>
      <c r="B21096" s="4"/>
    </row>
    <row r="21097" ht="14.25" customHeight="1">
      <c r="A21097" s="4"/>
      <c r="B21097" s="4"/>
    </row>
    <row r="21098" ht="14.25" customHeight="1">
      <c r="A21098" s="4"/>
      <c r="B21098" s="4"/>
    </row>
    <row r="21099" ht="14.25" customHeight="1">
      <c r="A21099" s="4"/>
      <c r="B21099" s="4"/>
    </row>
    <row r="21100" ht="14.25" customHeight="1">
      <c r="A21100" s="4"/>
      <c r="B21100" s="4"/>
    </row>
    <row r="21101" ht="14.25" customHeight="1">
      <c r="A21101" s="4"/>
      <c r="B21101" s="4"/>
    </row>
    <row r="21102" ht="14.25" customHeight="1">
      <c r="A21102" s="4"/>
      <c r="B21102" s="4"/>
    </row>
    <row r="21103" ht="14.25" customHeight="1">
      <c r="A21103" s="4"/>
      <c r="B21103" s="4"/>
    </row>
    <row r="21104" ht="14.25" customHeight="1">
      <c r="A21104" s="4"/>
      <c r="B21104" s="4"/>
    </row>
    <row r="21105" ht="14.25" customHeight="1">
      <c r="A21105" s="4"/>
      <c r="B21105" s="4"/>
    </row>
    <row r="21106" ht="14.25" customHeight="1">
      <c r="A21106" s="4"/>
      <c r="B21106" s="4"/>
    </row>
    <row r="21107" ht="14.25" customHeight="1">
      <c r="A21107" s="4"/>
      <c r="B21107" s="4"/>
    </row>
    <row r="21108" ht="14.25" customHeight="1">
      <c r="A21108" s="4"/>
      <c r="B21108" s="4"/>
    </row>
    <row r="21109" ht="14.25" customHeight="1">
      <c r="A21109" s="4"/>
      <c r="B21109" s="4"/>
    </row>
    <row r="21110" ht="14.25" customHeight="1">
      <c r="A21110" s="4"/>
      <c r="B21110" s="4"/>
    </row>
    <row r="21111" ht="14.25" customHeight="1">
      <c r="A21111" s="4"/>
      <c r="B21111" s="4"/>
    </row>
    <row r="21112" ht="14.25" customHeight="1">
      <c r="A21112" s="4"/>
      <c r="B21112" s="4"/>
    </row>
    <row r="21113" ht="14.25" customHeight="1">
      <c r="A21113" s="4"/>
      <c r="B21113" s="4"/>
    </row>
    <row r="21114" ht="14.25" customHeight="1">
      <c r="A21114" s="4"/>
      <c r="B21114" s="4"/>
    </row>
    <row r="21115" ht="14.25" customHeight="1">
      <c r="A21115" s="4"/>
      <c r="B21115" s="4"/>
    </row>
    <row r="21116" ht="14.25" customHeight="1">
      <c r="A21116" s="4"/>
      <c r="B21116" s="4"/>
    </row>
    <row r="21117" ht="14.25" customHeight="1">
      <c r="A21117" s="4"/>
      <c r="B21117" s="4"/>
    </row>
    <row r="21118" ht="14.25" customHeight="1">
      <c r="A21118" s="4"/>
      <c r="B21118" s="4"/>
    </row>
    <row r="21119" ht="14.25" customHeight="1">
      <c r="A21119" s="4"/>
      <c r="B21119" s="4"/>
    </row>
    <row r="21120" ht="14.25" customHeight="1">
      <c r="A21120" s="4"/>
      <c r="B21120" s="4"/>
    </row>
    <row r="21121" ht="14.25" customHeight="1">
      <c r="A21121" s="4"/>
      <c r="B21121" s="4"/>
    </row>
    <row r="21122" ht="14.25" customHeight="1">
      <c r="A21122" s="4"/>
      <c r="B21122" s="4"/>
    </row>
    <row r="21123" ht="14.25" customHeight="1">
      <c r="A21123" s="4"/>
      <c r="B21123" s="4"/>
    </row>
    <row r="21124" ht="14.25" customHeight="1">
      <c r="A21124" s="4"/>
      <c r="B21124" s="4"/>
    </row>
    <row r="21125" ht="14.25" customHeight="1">
      <c r="A21125" s="4"/>
      <c r="B21125" s="4"/>
    </row>
    <row r="21126" ht="14.25" customHeight="1">
      <c r="A21126" s="4"/>
      <c r="B21126" s="4"/>
    </row>
    <row r="21127" ht="14.25" customHeight="1">
      <c r="A21127" s="4"/>
      <c r="B21127" s="4"/>
    </row>
    <row r="21128" ht="14.25" customHeight="1">
      <c r="A21128" s="4"/>
      <c r="B21128" s="4"/>
    </row>
    <row r="21129" ht="14.25" customHeight="1">
      <c r="A21129" s="4"/>
      <c r="B21129" s="4"/>
    </row>
    <row r="21130" ht="14.25" customHeight="1">
      <c r="A21130" s="4"/>
      <c r="B21130" s="4"/>
    </row>
    <row r="21131" ht="14.25" customHeight="1">
      <c r="A21131" s="4"/>
      <c r="B21131" s="4"/>
    </row>
    <row r="21132" ht="14.25" customHeight="1">
      <c r="A21132" s="4"/>
      <c r="B21132" s="4"/>
    </row>
    <row r="21133" ht="14.25" customHeight="1">
      <c r="A21133" s="4"/>
      <c r="B21133" s="4"/>
    </row>
    <row r="21134" ht="14.25" customHeight="1">
      <c r="A21134" s="4"/>
      <c r="B21134" s="4"/>
    </row>
    <row r="21135" ht="14.25" customHeight="1">
      <c r="A21135" s="4"/>
      <c r="B21135" s="4"/>
    </row>
    <row r="21136" ht="14.25" customHeight="1">
      <c r="A21136" s="4"/>
      <c r="B21136" s="4"/>
    </row>
    <row r="21137" ht="14.25" customHeight="1">
      <c r="A21137" s="4"/>
      <c r="B21137" s="4"/>
    </row>
    <row r="21138" ht="14.25" customHeight="1">
      <c r="A21138" s="4"/>
      <c r="B21138" s="4"/>
    </row>
    <row r="21139" ht="14.25" customHeight="1">
      <c r="A21139" s="4"/>
      <c r="B21139" s="4"/>
    </row>
    <row r="21140" ht="14.25" customHeight="1">
      <c r="A21140" s="4"/>
      <c r="B21140" s="4"/>
    </row>
    <row r="21141" ht="14.25" customHeight="1">
      <c r="A21141" s="4"/>
      <c r="B21141" s="4"/>
    </row>
    <row r="21142" ht="14.25" customHeight="1">
      <c r="A21142" s="4"/>
      <c r="B21142" s="4"/>
    </row>
    <row r="21143" ht="14.25" customHeight="1">
      <c r="A21143" s="4"/>
      <c r="B21143" s="4"/>
    </row>
    <row r="21144" ht="14.25" customHeight="1">
      <c r="A21144" s="4"/>
      <c r="B21144" s="4"/>
    </row>
    <row r="21145" ht="14.25" customHeight="1">
      <c r="A21145" s="4"/>
      <c r="B21145" s="4"/>
    </row>
    <row r="21146" ht="14.25" customHeight="1">
      <c r="A21146" s="4"/>
      <c r="B21146" s="4"/>
    </row>
    <row r="21147" ht="14.25" customHeight="1">
      <c r="A21147" s="4"/>
      <c r="B21147" s="4"/>
    </row>
    <row r="21148" ht="14.25" customHeight="1">
      <c r="A21148" s="4"/>
      <c r="B21148" s="4"/>
    </row>
    <row r="21149" ht="14.25" customHeight="1">
      <c r="A21149" s="4"/>
      <c r="B21149" s="4"/>
    </row>
    <row r="21150" ht="14.25" customHeight="1">
      <c r="A21150" s="4"/>
      <c r="B21150" s="4"/>
    </row>
    <row r="21151" ht="14.25" customHeight="1">
      <c r="A21151" s="4"/>
      <c r="B21151" s="4"/>
    </row>
    <row r="21152" ht="14.25" customHeight="1">
      <c r="A21152" s="4"/>
      <c r="B21152" s="4"/>
    </row>
    <row r="21153" ht="14.25" customHeight="1">
      <c r="A21153" s="4"/>
      <c r="B21153" s="4"/>
    </row>
    <row r="21154" ht="14.25" customHeight="1">
      <c r="A21154" s="4"/>
      <c r="B21154" s="4"/>
    </row>
    <row r="21155" ht="14.25" customHeight="1">
      <c r="A21155" s="4"/>
      <c r="B21155" s="4"/>
    </row>
    <row r="21156" ht="14.25" customHeight="1">
      <c r="A21156" s="4"/>
      <c r="B21156" s="4"/>
    </row>
    <row r="21157" ht="14.25" customHeight="1">
      <c r="A21157" s="4"/>
      <c r="B21157" s="4"/>
    </row>
    <row r="21158" ht="14.25" customHeight="1">
      <c r="A21158" s="4"/>
      <c r="B21158" s="4"/>
    </row>
    <row r="21159" ht="14.25" customHeight="1">
      <c r="A21159" s="4"/>
      <c r="B21159" s="4"/>
    </row>
    <row r="21160" ht="14.25" customHeight="1">
      <c r="A21160" s="4"/>
      <c r="B21160" s="4"/>
    </row>
    <row r="21161" ht="14.25" customHeight="1">
      <c r="A21161" s="4"/>
      <c r="B21161" s="4"/>
    </row>
    <row r="21162" ht="14.25" customHeight="1">
      <c r="A21162" s="4"/>
      <c r="B21162" s="4"/>
    </row>
    <row r="21163" ht="14.25" customHeight="1">
      <c r="A21163" s="4"/>
      <c r="B21163" s="4"/>
    </row>
    <row r="21164" ht="14.25" customHeight="1">
      <c r="A21164" s="4"/>
      <c r="B21164" s="4"/>
    </row>
    <row r="21165" ht="14.25" customHeight="1">
      <c r="A21165" s="4"/>
      <c r="B21165" s="4"/>
    </row>
    <row r="21166" ht="14.25" customHeight="1">
      <c r="A21166" s="4"/>
      <c r="B21166" s="4"/>
    </row>
    <row r="21167" ht="14.25" customHeight="1">
      <c r="A21167" s="4"/>
      <c r="B21167" s="4"/>
    </row>
    <row r="21168" ht="14.25" customHeight="1">
      <c r="A21168" s="4"/>
      <c r="B21168" s="4"/>
    </row>
    <row r="21169" ht="14.25" customHeight="1">
      <c r="A21169" s="4"/>
      <c r="B21169" s="4"/>
    </row>
    <row r="21170" ht="14.25" customHeight="1">
      <c r="A21170" s="4"/>
      <c r="B21170" s="4"/>
    </row>
    <row r="21171" ht="14.25" customHeight="1">
      <c r="A21171" s="4"/>
      <c r="B21171" s="4"/>
    </row>
    <row r="21172" ht="14.25" customHeight="1">
      <c r="A21172" s="4"/>
      <c r="B21172" s="4"/>
    </row>
    <row r="21173" ht="14.25" customHeight="1">
      <c r="A21173" s="4"/>
      <c r="B21173" s="4"/>
    </row>
    <row r="21174" ht="14.25" customHeight="1">
      <c r="A21174" s="4"/>
      <c r="B21174" s="4"/>
    </row>
    <row r="21175" ht="14.25" customHeight="1">
      <c r="A21175" s="4"/>
      <c r="B21175" s="4"/>
    </row>
    <row r="21176" ht="14.25" customHeight="1">
      <c r="A21176" s="4"/>
      <c r="B21176" s="4"/>
    </row>
    <row r="21177" ht="14.25" customHeight="1">
      <c r="A21177" s="4"/>
      <c r="B21177" s="4"/>
    </row>
    <row r="21178" ht="14.25" customHeight="1">
      <c r="A21178" s="4"/>
      <c r="B21178" s="4"/>
    </row>
    <row r="21179" ht="14.25" customHeight="1">
      <c r="A21179" s="4"/>
      <c r="B21179" s="4"/>
    </row>
    <row r="21180" ht="14.25" customHeight="1">
      <c r="A21180" s="4"/>
      <c r="B21180" s="4"/>
    </row>
    <row r="21181" ht="14.25" customHeight="1">
      <c r="A21181" s="4"/>
      <c r="B21181" s="4"/>
    </row>
    <row r="21182" ht="14.25" customHeight="1">
      <c r="A21182" s="4"/>
      <c r="B21182" s="4"/>
    </row>
    <row r="21183" ht="14.25" customHeight="1">
      <c r="A21183" s="4"/>
      <c r="B21183" s="4"/>
    </row>
    <row r="21184" ht="14.25" customHeight="1">
      <c r="A21184" s="4"/>
      <c r="B21184" s="4"/>
    </row>
    <row r="21185" ht="14.25" customHeight="1">
      <c r="A21185" s="4"/>
      <c r="B21185" s="4"/>
    </row>
    <row r="21186" ht="14.25" customHeight="1">
      <c r="A21186" s="4"/>
      <c r="B21186" s="4"/>
    </row>
    <row r="21187" ht="14.25" customHeight="1">
      <c r="A21187" s="4"/>
      <c r="B21187" s="4"/>
    </row>
    <row r="21188" ht="14.25" customHeight="1">
      <c r="A21188" s="4"/>
      <c r="B21188" s="4"/>
    </row>
    <row r="21189" ht="14.25" customHeight="1">
      <c r="A21189" s="4"/>
      <c r="B21189" s="4"/>
    </row>
    <row r="21190" ht="14.25" customHeight="1">
      <c r="A21190" s="4"/>
      <c r="B21190" s="4"/>
    </row>
    <row r="21191" ht="14.25" customHeight="1">
      <c r="A21191" s="4"/>
      <c r="B21191" s="4"/>
    </row>
    <row r="21192" ht="14.25" customHeight="1">
      <c r="A21192" s="4"/>
      <c r="B21192" s="4"/>
    </row>
    <row r="21193" ht="14.25" customHeight="1">
      <c r="A21193" s="4"/>
      <c r="B21193" s="4"/>
    </row>
    <row r="21194" ht="14.25" customHeight="1">
      <c r="A21194" s="4"/>
      <c r="B21194" s="4"/>
    </row>
    <row r="21195" ht="14.25" customHeight="1">
      <c r="A21195" s="4"/>
      <c r="B21195" s="4"/>
    </row>
    <row r="21196" ht="14.25" customHeight="1">
      <c r="A21196" s="4"/>
      <c r="B21196" s="4"/>
    </row>
    <row r="21197" ht="14.25" customHeight="1">
      <c r="A21197" s="4"/>
      <c r="B21197" s="4"/>
    </row>
    <row r="21198" ht="14.25" customHeight="1">
      <c r="A21198" s="4"/>
      <c r="B21198" s="4"/>
    </row>
    <row r="21199" ht="14.25" customHeight="1">
      <c r="A21199" s="4"/>
      <c r="B21199" s="4"/>
    </row>
    <row r="21200" ht="14.25" customHeight="1">
      <c r="A21200" s="4"/>
      <c r="B21200" s="4"/>
    </row>
    <row r="21201" ht="14.25" customHeight="1">
      <c r="A21201" s="4"/>
      <c r="B21201" s="4"/>
    </row>
    <row r="21202" ht="14.25" customHeight="1">
      <c r="A21202" s="4"/>
      <c r="B21202" s="4"/>
    </row>
    <row r="21203" ht="14.25" customHeight="1">
      <c r="A21203" s="4"/>
      <c r="B21203" s="4"/>
    </row>
    <row r="21204" ht="14.25" customHeight="1">
      <c r="A21204" s="4"/>
      <c r="B21204" s="4"/>
    </row>
    <row r="21205" ht="14.25" customHeight="1">
      <c r="A21205" s="4"/>
      <c r="B21205" s="4"/>
    </row>
    <row r="21206" ht="14.25" customHeight="1">
      <c r="A21206" s="4"/>
      <c r="B21206" s="4"/>
    </row>
    <row r="21207" ht="14.25" customHeight="1">
      <c r="A21207" s="4"/>
      <c r="B21207" s="4"/>
    </row>
    <row r="21208" ht="14.25" customHeight="1">
      <c r="A21208" s="4"/>
      <c r="B21208" s="4"/>
    </row>
    <row r="21209" ht="14.25" customHeight="1">
      <c r="A21209" s="4"/>
      <c r="B21209" s="4"/>
    </row>
    <row r="21210" ht="14.25" customHeight="1">
      <c r="A21210" s="4"/>
      <c r="B21210" s="4"/>
    </row>
    <row r="21211" ht="14.25" customHeight="1">
      <c r="A21211" s="4"/>
      <c r="B21211" s="4"/>
    </row>
    <row r="21212" ht="14.25" customHeight="1">
      <c r="A21212" s="4"/>
      <c r="B21212" s="4"/>
    </row>
    <row r="21213" ht="14.25" customHeight="1">
      <c r="A21213" s="4"/>
      <c r="B21213" s="4"/>
    </row>
    <row r="21214" ht="14.25" customHeight="1">
      <c r="A21214" s="4"/>
      <c r="B21214" s="4"/>
    </row>
    <row r="21215" ht="14.25" customHeight="1">
      <c r="A21215" s="4"/>
      <c r="B21215" s="4"/>
    </row>
    <row r="21216" ht="14.25" customHeight="1">
      <c r="A21216" s="4"/>
      <c r="B21216" s="4"/>
    </row>
    <row r="21217" ht="14.25" customHeight="1">
      <c r="A21217" s="4"/>
      <c r="B21217" s="4"/>
    </row>
    <row r="21218" ht="14.25" customHeight="1">
      <c r="A21218" s="4"/>
      <c r="B21218" s="4"/>
    </row>
    <row r="21219" ht="14.25" customHeight="1">
      <c r="A21219" s="4"/>
      <c r="B21219" s="4"/>
    </row>
    <row r="21220" ht="14.25" customHeight="1">
      <c r="A21220" s="4"/>
      <c r="B21220" s="4"/>
    </row>
    <row r="21221" ht="14.25" customHeight="1">
      <c r="A21221" s="4"/>
      <c r="B21221" s="4"/>
    </row>
    <row r="21222" ht="14.25" customHeight="1">
      <c r="A21222" s="4"/>
      <c r="B21222" s="4"/>
    </row>
    <row r="21223" ht="14.25" customHeight="1">
      <c r="A21223" s="4"/>
      <c r="B21223" s="4"/>
    </row>
    <row r="21224" ht="14.25" customHeight="1">
      <c r="A21224" s="4"/>
      <c r="B21224" s="4"/>
    </row>
    <row r="21225" ht="14.25" customHeight="1">
      <c r="A21225" s="4"/>
      <c r="B21225" s="4"/>
    </row>
    <row r="21226" ht="14.25" customHeight="1">
      <c r="A21226" s="4"/>
      <c r="B21226" s="4"/>
    </row>
    <row r="21227" ht="14.25" customHeight="1">
      <c r="A21227" s="4"/>
      <c r="B21227" s="4"/>
    </row>
    <row r="21228" ht="14.25" customHeight="1">
      <c r="A21228" s="4"/>
      <c r="B21228" s="4"/>
    </row>
    <row r="21229" ht="14.25" customHeight="1">
      <c r="A21229" s="4"/>
      <c r="B21229" s="4"/>
    </row>
    <row r="21230" ht="14.25" customHeight="1">
      <c r="A21230" s="4"/>
      <c r="B21230" s="4"/>
    </row>
    <row r="21231" ht="14.25" customHeight="1">
      <c r="A21231" s="4"/>
      <c r="B21231" s="4"/>
    </row>
    <row r="21232" ht="14.25" customHeight="1">
      <c r="A21232" s="4"/>
      <c r="B21232" s="4"/>
    </row>
    <row r="21233" ht="14.25" customHeight="1">
      <c r="A21233" s="4"/>
      <c r="B21233" s="4"/>
    </row>
    <row r="21234" ht="14.25" customHeight="1">
      <c r="A21234" s="4"/>
      <c r="B21234" s="4"/>
    </row>
    <row r="21235" ht="14.25" customHeight="1">
      <c r="A21235" s="4"/>
      <c r="B21235" s="4"/>
    </row>
    <row r="21236" ht="14.25" customHeight="1">
      <c r="A21236" s="4"/>
      <c r="B21236" s="4"/>
    </row>
    <row r="21237" ht="14.25" customHeight="1">
      <c r="A21237" s="4"/>
      <c r="B21237" s="4"/>
    </row>
    <row r="21238" ht="14.25" customHeight="1">
      <c r="A21238" s="4"/>
      <c r="B21238" s="4"/>
    </row>
    <row r="21239" ht="14.25" customHeight="1">
      <c r="A21239" s="4"/>
      <c r="B21239" s="4"/>
    </row>
    <row r="21240" ht="14.25" customHeight="1">
      <c r="A21240" s="4"/>
      <c r="B21240" s="4"/>
    </row>
    <row r="21241" ht="14.25" customHeight="1">
      <c r="A21241" s="4"/>
      <c r="B21241" s="4"/>
    </row>
    <row r="21242" ht="14.25" customHeight="1">
      <c r="A21242" s="4"/>
      <c r="B21242" s="4"/>
    </row>
    <row r="21243" ht="14.25" customHeight="1">
      <c r="A21243" s="4"/>
      <c r="B21243" s="4"/>
    </row>
    <row r="21244" ht="14.25" customHeight="1">
      <c r="A21244" s="4"/>
      <c r="B21244" s="4"/>
    </row>
    <row r="21245" ht="14.25" customHeight="1">
      <c r="A21245" s="4"/>
      <c r="B21245" s="4"/>
    </row>
    <row r="21246" ht="14.25" customHeight="1">
      <c r="A21246" s="4"/>
      <c r="B21246" s="4"/>
    </row>
    <row r="21247" ht="14.25" customHeight="1">
      <c r="A21247" s="4"/>
      <c r="B21247" s="4"/>
    </row>
    <row r="21248" ht="14.25" customHeight="1">
      <c r="A21248" s="4"/>
      <c r="B21248" s="4"/>
    </row>
    <row r="21249" ht="14.25" customHeight="1">
      <c r="A21249" s="4"/>
      <c r="B21249" s="4"/>
    </row>
    <row r="21250" ht="14.25" customHeight="1">
      <c r="A21250" s="4"/>
      <c r="B21250" s="4"/>
    </row>
    <row r="21251" ht="14.25" customHeight="1">
      <c r="A21251" s="4"/>
      <c r="B21251" s="4"/>
    </row>
    <row r="21252" ht="14.25" customHeight="1">
      <c r="A21252" s="4"/>
      <c r="B21252" s="4"/>
    </row>
    <row r="21253" ht="14.25" customHeight="1">
      <c r="A21253" s="4"/>
      <c r="B21253" s="4"/>
    </row>
    <row r="21254" ht="14.25" customHeight="1">
      <c r="A21254" s="4"/>
      <c r="B21254" s="4"/>
    </row>
    <row r="21255" ht="14.25" customHeight="1">
      <c r="A21255" s="4"/>
      <c r="B21255" s="4"/>
    </row>
    <row r="21256" ht="14.25" customHeight="1">
      <c r="A21256" s="4"/>
      <c r="B21256" s="4"/>
    </row>
    <row r="21257" ht="14.25" customHeight="1">
      <c r="A21257" s="4"/>
      <c r="B21257" s="4"/>
    </row>
    <row r="21258" ht="14.25" customHeight="1">
      <c r="A21258" s="4"/>
      <c r="B21258" s="4"/>
    </row>
    <row r="21259" ht="14.25" customHeight="1">
      <c r="A21259" s="4"/>
      <c r="B21259" s="4"/>
    </row>
    <row r="21260" ht="14.25" customHeight="1">
      <c r="A21260" s="4"/>
      <c r="B21260" s="4"/>
    </row>
    <row r="21261" ht="14.25" customHeight="1">
      <c r="A21261" s="4"/>
      <c r="B21261" s="4"/>
    </row>
    <row r="21262" ht="14.25" customHeight="1">
      <c r="A21262" s="4"/>
      <c r="B21262" s="4"/>
    </row>
    <row r="21263" ht="14.25" customHeight="1">
      <c r="A21263" s="4"/>
      <c r="B21263" s="4"/>
    </row>
    <row r="21264" ht="14.25" customHeight="1">
      <c r="A21264" s="4"/>
      <c r="B21264" s="4"/>
    </row>
    <row r="21265" ht="14.25" customHeight="1">
      <c r="A21265" s="4"/>
      <c r="B21265" s="4"/>
    </row>
    <row r="21266" ht="14.25" customHeight="1">
      <c r="A21266" s="4"/>
      <c r="B21266" s="4"/>
    </row>
    <row r="21267" ht="14.25" customHeight="1">
      <c r="A21267" s="4"/>
      <c r="B21267" s="4"/>
    </row>
    <row r="21268" ht="14.25" customHeight="1">
      <c r="A21268" s="4"/>
      <c r="B21268" s="4"/>
    </row>
    <row r="21269" ht="14.25" customHeight="1">
      <c r="A21269" s="4"/>
      <c r="B21269" s="4"/>
    </row>
    <row r="21270" ht="14.25" customHeight="1">
      <c r="A21270" s="4"/>
      <c r="B21270" s="4"/>
    </row>
    <row r="21271" ht="14.25" customHeight="1">
      <c r="A21271" s="4"/>
      <c r="B21271" s="4"/>
    </row>
    <row r="21272" ht="14.25" customHeight="1">
      <c r="A21272" s="4"/>
      <c r="B21272" s="4"/>
    </row>
    <row r="21273" ht="14.25" customHeight="1">
      <c r="A21273" s="4"/>
      <c r="B21273" s="4"/>
    </row>
    <row r="21274" ht="14.25" customHeight="1">
      <c r="A21274" s="4"/>
      <c r="B21274" s="4"/>
    </row>
    <row r="21275" ht="14.25" customHeight="1">
      <c r="A21275" s="4"/>
      <c r="B21275" s="4"/>
    </row>
    <row r="21276" ht="14.25" customHeight="1">
      <c r="A21276" s="4"/>
      <c r="B21276" s="4"/>
    </row>
    <row r="21277" ht="14.25" customHeight="1">
      <c r="A21277" s="4"/>
      <c r="B21277" s="4"/>
    </row>
    <row r="21278" ht="14.25" customHeight="1">
      <c r="A21278" s="4"/>
      <c r="B21278" s="4"/>
    </row>
    <row r="21279" ht="14.25" customHeight="1">
      <c r="A21279" s="4"/>
      <c r="B21279" s="4"/>
    </row>
    <row r="21280" ht="14.25" customHeight="1">
      <c r="A21280" s="4"/>
      <c r="B21280" s="4"/>
    </row>
    <row r="21281" ht="14.25" customHeight="1">
      <c r="A21281" s="4"/>
      <c r="B21281" s="4"/>
    </row>
    <row r="21282" ht="14.25" customHeight="1">
      <c r="A21282" s="4"/>
      <c r="B21282" s="4"/>
    </row>
    <row r="21283" ht="14.25" customHeight="1">
      <c r="A21283" s="4"/>
      <c r="B21283" s="4"/>
    </row>
    <row r="21284" ht="14.25" customHeight="1">
      <c r="A21284" s="4"/>
      <c r="B21284" s="4"/>
    </row>
    <row r="21285" ht="14.25" customHeight="1">
      <c r="A21285" s="4"/>
      <c r="B21285" s="4"/>
    </row>
    <row r="21286" ht="14.25" customHeight="1">
      <c r="A21286" s="4"/>
      <c r="B21286" s="4"/>
    </row>
    <row r="21287" ht="14.25" customHeight="1">
      <c r="A21287" s="4"/>
      <c r="B21287" s="4"/>
    </row>
    <row r="21288" ht="14.25" customHeight="1">
      <c r="A21288" s="4"/>
      <c r="B21288" s="4"/>
    </row>
    <row r="21289" ht="14.25" customHeight="1">
      <c r="A21289" s="4"/>
      <c r="B21289" s="4"/>
    </row>
    <row r="21290" ht="14.25" customHeight="1">
      <c r="A21290" s="4"/>
      <c r="B21290" s="4"/>
    </row>
    <row r="21291" ht="14.25" customHeight="1">
      <c r="A21291" s="4"/>
      <c r="B21291" s="4"/>
    </row>
    <row r="21292" ht="14.25" customHeight="1">
      <c r="A21292" s="4"/>
      <c r="B21292" s="4"/>
    </row>
    <row r="21293" ht="14.25" customHeight="1">
      <c r="A21293" s="4"/>
      <c r="B21293" s="4"/>
    </row>
    <row r="21294" ht="14.25" customHeight="1">
      <c r="A21294" s="4"/>
      <c r="B21294" s="4"/>
    </row>
    <row r="21295" ht="14.25" customHeight="1">
      <c r="A21295" s="4"/>
      <c r="B21295" s="4"/>
    </row>
    <row r="21296" ht="14.25" customHeight="1">
      <c r="A21296" s="4"/>
      <c r="B21296" s="4"/>
    </row>
    <row r="21297" ht="14.25" customHeight="1">
      <c r="A21297" s="4"/>
      <c r="B21297" s="4"/>
    </row>
    <row r="21298" ht="14.25" customHeight="1">
      <c r="A21298" s="4"/>
      <c r="B21298" s="4"/>
    </row>
    <row r="21299" ht="14.25" customHeight="1">
      <c r="A21299" s="4"/>
      <c r="B21299" s="4"/>
    </row>
    <row r="21300" ht="14.25" customHeight="1">
      <c r="A21300" s="4"/>
      <c r="B21300" s="4"/>
    </row>
    <row r="21301" ht="14.25" customHeight="1">
      <c r="A21301" s="4"/>
      <c r="B21301" s="4"/>
    </row>
    <row r="21302" ht="14.25" customHeight="1">
      <c r="A21302" s="4"/>
      <c r="B21302" s="4"/>
    </row>
    <row r="21303" ht="14.25" customHeight="1">
      <c r="A21303" s="4"/>
      <c r="B21303" s="4"/>
    </row>
    <row r="21304" ht="14.25" customHeight="1">
      <c r="A21304" s="4"/>
      <c r="B21304" s="4"/>
    </row>
    <row r="21305" ht="14.25" customHeight="1">
      <c r="A21305" s="4"/>
      <c r="B21305" s="4"/>
    </row>
    <row r="21306" ht="14.25" customHeight="1">
      <c r="A21306" s="4"/>
      <c r="B21306" s="4"/>
    </row>
    <row r="21307" ht="14.25" customHeight="1">
      <c r="A21307" s="4"/>
      <c r="B21307" s="4"/>
    </row>
    <row r="21308" ht="14.25" customHeight="1">
      <c r="A21308" s="4"/>
      <c r="B21308" s="4"/>
    </row>
    <row r="21309" ht="14.25" customHeight="1">
      <c r="A21309" s="4"/>
      <c r="B21309" s="4"/>
    </row>
    <row r="21310" ht="14.25" customHeight="1">
      <c r="A21310" s="4"/>
      <c r="B21310" s="4"/>
    </row>
    <row r="21311" ht="14.25" customHeight="1">
      <c r="A21311" s="4"/>
      <c r="B21311" s="4"/>
    </row>
    <row r="21312" ht="14.25" customHeight="1">
      <c r="A21312" s="4"/>
      <c r="B21312" s="4"/>
    </row>
    <row r="21313" ht="14.25" customHeight="1">
      <c r="A21313" s="4"/>
      <c r="B21313" s="4"/>
    </row>
    <row r="21314" ht="14.25" customHeight="1">
      <c r="A21314" s="4"/>
      <c r="B21314" s="4"/>
    </row>
    <row r="21315" ht="14.25" customHeight="1">
      <c r="A21315" s="4"/>
      <c r="B21315" s="4"/>
    </row>
    <row r="21316" ht="14.25" customHeight="1">
      <c r="A21316" s="4"/>
      <c r="B21316" s="4"/>
    </row>
    <row r="21317" ht="14.25" customHeight="1">
      <c r="A21317" s="4"/>
      <c r="B21317" s="4"/>
    </row>
    <row r="21318" ht="14.25" customHeight="1">
      <c r="A21318" s="4"/>
      <c r="B21318" s="4"/>
    </row>
    <row r="21319" ht="14.25" customHeight="1">
      <c r="A21319" s="4"/>
      <c r="B21319" s="4"/>
    </row>
    <row r="21320" ht="14.25" customHeight="1">
      <c r="A21320" s="4"/>
      <c r="B21320" s="4"/>
    </row>
    <row r="21321" ht="14.25" customHeight="1">
      <c r="A21321" s="4"/>
      <c r="B21321" s="4"/>
    </row>
    <row r="21322" ht="14.25" customHeight="1">
      <c r="A21322" s="4"/>
      <c r="B21322" s="4"/>
    </row>
    <row r="21323" ht="14.25" customHeight="1">
      <c r="A21323" s="4"/>
      <c r="B21323" s="4"/>
    </row>
    <row r="21324" ht="14.25" customHeight="1">
      <c r="A21324" s="4"/>
      <c r="B21324" s="4"/>
    </row>
    <row r="21325" ht="14.25" customHeight="1">
      <c r="A21325" s="4"/>
      <c r="B21325" s="4"/>
    </row>
    <row r="21326" ht="14.25" customHeight="1">
      <c r="A21326" s="4"/>
      <c r="B21326" s="4"/>
    </row>
    <row r="21327" ht="14.25" customHeight="1">
      <c r="A21327" s="4"/>
      <c r="B21327" s="4"/>
    </row>
    <row r="21328" ht="14.25" customHeight="1">
      <c r="A21328" s="4"/>
      <c r="B21328" s="4"/>
    </row>
    <row r="21329" ht="14.25" customHeight="1">
      <c r="A21329" s="4"/>
      <c r="B21329" s="4"/>
    </row>
    <row r="21330" ht="14.25" customHeight="1">
      <c r="A21330" s="4"/>
      <c r="B21330" s="4"/>
    </row>
    <row r="21331" ht="14.25" customHeight="1">
      <c r="A21331" s="4"/>
      <c r="B21331" s="4"/>
    </row>
    <row r="21332" ht="14.25" customHeight="1">
      <c r="A21332" s="4"/>
      <c r="B21332" s="4"/>
    </row>
    <row r="21333" ht="14.25" customHeight="1">
      <c r="A21333" s="4"/>
      <c r="B21333" s="4"/>
    </row>
    <row r="21334" ht="14.25" customHeight="1">
      <c r="A21334" s="4"/>
      <c r="B21334" s="4"/>
    </row>
    <row r="21335" ht="14.25" customHeight="1">
      <c r="A21335" s="4"/>
      <c r="B21335" s="4"/>
    </row>
    <row r="21336" ht="14.25" customHeight="1">
      <c r="A21336" s="4"/>
      <c r="B21336" s="4"/>
    </row>
    <row r="21337" ht="14.25" customHeight="1">
      <c r="A21337" s="4"/>
      <c r="B21337" s="4"/>
    </row>
    <row r="21338" ht="14.25" customHeight="1">
      <c r="A21338" s="4"/>
      <c r="B21338" s="4"/>
    </row>
    <row r="21339" ht="14.25" customHeight="1">
      <c r="A21339" s="4"/>
      <c r="B21339" s="4"/>
    </row>
    <row r="21340" ht="14.25" customHeight="1">
      <c r="A21340" s="4"/>
      <c r="B21340" s="4"/>
    </row>
    <row r="21341" ht="14.25" customHeight="1">
      <c r="A21341" s="4"/>
      <c r="B21341" s="4"/>
    </row>
    <row r="21342" ht="14.25" customHeight="1">
      <c r="A21342" s="4"/>
      <c r="B21342" s="4"/>
    </row>
    <row r="21343" ht="14.25" customHeight="1">
      <c r="A21343" s="4"/>
      <c r="B21343" s="4"/>
    </row>
    <row r="21344" ht="14.25" customHeight="1">
      <c r="A21344" s="4"/>
      <c r="B21344" s="4"/>
    </row>
    <row r="21345" ht="14.25" customHeight="1">
      <c r="A21345" s="4"/>
      <c r="B21345" s="4"/>
    </row>
    <row r="21346" ht="14.25" customHeight="1">
      <c r="A21346" s="4"/>
      <c r="B21346" s="4"/>
    </row>
    <row r="21347" ht="14.25" customHeight="1">
      <c r="A21347" s="4"/>
      <c r="B21347" s="4"/>
    </row>
    <row r="21348" ht="14.25" customHeight="1">
      <c r="A21348" s="4"/>
      <c r="B21348" s="4"/>
    </row>
    <row r="21349" ht="14.25" customHeight="1">
      <c r="A21349" s="4"/>
      <c r="B21349" s="4"/>
    </row>
    <row r="21350" ht="14.25" customHeight="1">
      <c r="A21350" s="4"/>
      <c r="B21350" s="4"/>
    </row>
    <row r="21351" ht="14.25" customHeight="1">
      <c r="A21351" s="4"/>
      <c r="B21351" s="4"/>
    </row>
    <row r="21352" ht="14.25" customHeight="1">
      <c r="A21352" s="4"/>
      <c r="B21352" s="4"/>
    </row>
    <row r="21353" ht="14.25" customHeight="1">
      <c r="A21353" s="4"/>
      <c r="B21353" s="4"/>
    </row>
    <row r="21354" ht="14.25" customHeight="1">
      <c r="A21354" s="4"/>
      <c r="B21354" s="4"/>
    </row>
    <row r="21355" ht="14.25" customHeight="1">
      <c r="A21355" s="4"/>
      <c r="B21355" s="4"/>
    </row>
    <row r="21356" ht="14.25" customHeight="1">
      <c r="A21356" s="4"/>
      <c r="B21356" s="4"/>
    </row>
    <row r="21357" ht="14.25" customHeight="1">
      <c r="A21357" s="4"/>
      <c r="B21357" s="4"/>
    </row>
    <row r="21358" ht="14.25" customHeight="1">
      <c r="A21358" s="4"/>
      <c r="B21358" s="4"/>
    </row>
    <row r="21359" ht="14.25" customHeight="1">
      <c r="A21359" s="4"/>
      <c r="B21359" s="4"/>
    </row>
    <row r="21360" ht="14.25" customHeight="1">
      <c r="A21360" s="4"/>
      <c r="B21360" s="4"/>
    </row>
    <row r="21361" ht="14.25" customHeight="1">
      <c r="A21361" s="4"/>
      <c r="B21361" s="4"/>
    </row>
    <row r="21362" ht="14.25" customHeight="1">
      <c r="A21362" s="4"/>
      <c r="B21362" s="4"/>
    </row>
    <row r="21363" ht="14.25" customHeight="1">
      <c r="A21363" s="4"/>
      <c r="B21363" s="4"/>
    </row>
    <row r="21364" ht="14.25" customHeight="1">
      <c r="A21364" s="4"/>
      <c r="B21364" s="4"/>
    </row>
    <row r="21365" ht="14.25" customHeight="1">
      <c r="A21365" s="4"/>
      <c r="B21365" s="4"/>
    </row>
    <row r="21366" ht="14.25" customHeight="1">
      <c r="A21366" s="4"/>
      <c r="B21366" s="4"/>
    </row>
    <row r="21367" ht="14.25" customHeight="1">
      <c r="A21367" s="4"/>
      <c r="B21367" s="4"/>
    </row>
    <row r="21368" ht="14.25" customHeight="1">
      <c r="A21368" s="4"/>
      <c r="B21368" s="4"/>
    </row>
    <row r="21369" ht="14.25" customHeight="1">
      <c r="A21369" s="4"/>
      <c r="B21369" s="4"/>
    </row>
    <row r="21370" ht="14.25" customHeight="1">
      <c r="A21370" s="4"/>
      <c r="B21370" s="4"/>
    </row>
    <row r="21371" ht="14.25" customHeight="1">
      <c r="A21371" s="4"/>
      <c r="B21371" s="4"/>
    </row>
    <row r="21372" ht="14.25" customHeight="1">
      <c r="A21372" s="4"/>
      <c r="B21372" s="4"/>
    </row>
    <row r="21373" ht="14.25" customHeight="1">
      <c r="A21373" s="4"/>
      <c r="B21373" s="4"/>
    </row>
    <row r="21374" ht="14.25" customHeight="1">
      <c r="A21374" s="4"/>
      <c r="B21374" s="4"/>
    </row>
    <row r="21375" ht="14.25" customHeight="1">
      <c r="A21375" s="4"/>
      <c r="B21375" s="4"/>
    </row>
    <row r="21376" ht="14.25" customHeight="1">
      <c r="A21376" s="4"/>
      <c r="B21376" s="4"/>
    </row>
    <row r="21377" ht="14.25" customHeight="1">
      <c r="A21377" s="4"/>
      <c r="B21377" s="4"/>
    </row>
    <row r="21378" ht="14.25" customHeight="1">
      <c r="A21378" s="4"/>
      <c r="B21378" s="4"/>
    </row>
    <row r="21379" ht="14.25" customHeight="1">
      <c r="A21379" s="4"/>
      <c r="B21379" s="4"/>
    </row>
    <row r="21380" ht="14.25" customHeight="1">
      <c r="A21380" s="4"/>
      <c r="B21380" s="4"/>
    </row>
    <row r="21381" ht="14.25" customHeight="1">
      <c r="A21381" s="4"/>
      <c r="B21381" s="4"/>
    </row>
    <row r="21382" ht="14.25" customHeight="1">
      <c r="A21382" s="4"/>
      <c r="B21382" s="4"/>
    </row>
    <row r="21383" ht="14.25" customHeight="1">
      <c r="A21383" s="4"/>
      <c r="B21383" s="4"/>
    </row>
    <row r="21384" ht="14.25" customHeight="1">
      <c r="A21384" s="4"/>
      <c r="B21384" s="4"/>
    </row>
    <row r="21385" ht="14.25" customHeight="1">
      <c r="A21385" s="4"/>
      <c r="B21385" s="4"/>
    </row>
    <row r="21386" ht="14.25" customHeight="1">
      <c r="A21386" s="4"/>
      <c r="B21386" s="4"/>
    </row>
    <row r="21387" ht="14.25" customHeight="1">
      <c r="A21387" s="4"/>
      <c r="B21387" s="4"/>
    </row>
    <row r="21388" ht="14.25" customHeight="1">
      <c r="A21388" s="4"/>
      <c r="B21388" s="4"/>
    </row>
    <row r="21389" ht="14.25" customHeight="1">
      <c r="A21389" s="4"/>
      <c r="B21389" s="4"/>
    </row>
    <row r="21390" ht="14.25" customHeight="1">
      <c r="A21390" s="4"/>
      <c r="B21390" s="4"/>
    </row>
    <row r="21391" ht="14.25" customHeight="1">
      <c r="A21391" s="4"/>
      <c r="B21391" s="4"/>
    </row>
    <row r="21392" ht="14.25" customHeight="1">
      <c r="A21392" s="4"/>
      <c r="B21392" s="4"/>
    </row>
    <row r="21393" ht="14.25" customHeight="1">
      <c r="A21393" s="4"/>
      <c r="B21393" s="4"/>
    </row>
    <row r="21394" ht="14.25" customHeight="1">
      <c r="A21394" s="4"/>
      <c r="B21394" s="4"/>
    </row>
    <row r="21395" ht="14.25" customHeight="1">
      <c r="A21395" s="4"/>
      <c r="B21395" s="4"/>
    </row>
    <row r="21396" ht="14.25" customHeight="1">
      <c r="A21396" s="4"/>
      <c r="B21396" s="4"/>
    </row>
    <row r="21397" ht="14.25" customHeight="1">
      <c r="A21397" s="4"/>
      <c r="B21397" s="4"/>
    </row>
    <row r="21398" ht="14.25" customHeight="1">
      <c r="A21398" s="4"/>
      <c r="B21398" s="4"/>
    </row>
    <row r="21399" ht="14.25" customHeight="1">
      <c r="A21399" s="4"/>
      <c r="B21399" s="4"/>
    </row>
    <row r="21400" ht="14.25" customHeight="1">
      <c r="A21400" s="4"/>
      <c r="B21400" s="4"/>
    </row>
    <row r="21401" ht="14.25" customHeight="1">
      <c r="A21401" s="4"/>
      <c r="B21401" s="4"/>
    </row>
    <row r="21402" ht="14.25" customHeight="1">
      <c r="A21402" s="4"/>
      <c r="B21402" s="4"/>
    </row>
    <row r="21403" ht="14.25" customHeight="1">
      <c r="A21403" s="4"/>
      <c r="B21403" s="4"/>
    </row>
    <row r="21404" ht="14.25" customHeight="1">
      <c r="A21404" s="4"/>
      <c r="B21404" s="4"/>
    </row>
    <row r="21405" ht="14.25" customHeight="1">
      <c r="A21405" s="4"/>
      <c r="B21405" s="4"/>
    </row>
    <row r="21406" ht="14.25" customHeight="1">
      <c r="A21406" s="4"/>
      <c r="B21406" s="4"/>
    </row>
    <row r="21407" ht="14.25" customHeight="1">
      <c r="A21407" s="4"/>
      <c r="B21407" s="4"/>
    </row>
    <row r="21408" ht="14.25" customHeight="1">
      <c r="A21408" s="4"/>
      <c r="B21408" s="4"/>
    </row>
    <row r="21409" ht="14.25" customHeight="1">
      <c r="A21409" s="4"/>
      <c r="B21409" s="4"/>
    </row>
    <row r="21410" ht="14.25" customHeight="1">
      <c r="A21410" s="4"/>
      <c r="B21410" s="4"/>
    </row>
    <row r="21411" ht="14.25" customHeight="1">
      <c r="A21411" s="4"/>
      <c r="B21411" s="4"/>
    </row>
    <row r="21412" ht="14.25" customHeight="1">
      <c r="A21412" s="4"/>
      <c r="B21412" s="4"/>
    </row>
    <row r="21413" ht="14.25" customHeight="1">
      <c r="A21413" s="4"/>
      <c r="B21413" s="4"/>
    </row>
    <row r="21414" ht="14.25" customHeight="1">
      <c r="A21414" s="4"/>
      <c r="B21414" s="4"/>
    </row>
    <row r="21415" ht="14.25" customHeight="1">
      <c r="A21415" s="4"/>
      <c r="B21415" s="4"/>
    </row>
    <row r="21416" ht="14.25" customHeight="1">
      <c r="A21416" s="4"/>
      <c r="B21416" s="4"/>
    </row>
    <row r="21417" ht="14.25" customHeight="1">
      <c r="A21417" s="4"/>
      <c r="B21417" s="4"/>
    </row>
    <row r="21418" ht="14.25" customHeight="1">
      <c r="A21418" s="4"/>
      <c r="B21418" s="4"/>
    </row>
    <row r="21419" ht="14.25" customHeight="1">
      <c r="A21419" s="4"/>
      <c r="B21419" s="4"/>
    </row>
    <row r="21420" ht="14.25" customHeight="1">
      <c r="A21420" s="4"/>
      <c r="B21420" s="4"/>
    </row>
    <row r="21421" ht="14.25" customHeight="1">
      <c r="A21421" s="4"/>
      <c r="B21421" s="4"/>
    </row>
    <row r="21422" ht="14.25" customHeight="1">
      <c r="A21422" s="4"/>
      <c r="B21422" s="4"/>
    </row>
    <row r="21423" ht="14.25" customHeight="1">
      <c r="A21423" s="4"/>
      <c r="B21423" s="4"/>
    </row>
    <row r="21424" ht="14.25" customHeight="1">
      <c r="A21424" s="4"/>
      <c r="B21424" s="4"/>
    </row>
    <row r="21425" ht="14.25" customHeight="1">
      <c r="A21425" s="4"/>
      <c r="B21425" s="4"/>
    </row>
    <row r="21426" ht="14.25" customHeight="1">
      <c r="A21426" s="4"/>
      <c r="B21426" s="4"/>
    </row>
    <row r="21427" ht="14.25" customHeight="1">
      <c r="A21427" s="4"/>
      <c r="B21427" s="4"/>
    </row>
    <row r="21428" ht="14.25" customHeight="1">
      <c r="A21428" s="4"/>
      <c r="B21428" s="4"/>
    </row>
    <row r="21429" ht="14.25" customHeight="1">
      <c r="A21429" s="4"/>
      <c r="B21429" s="4"/>
    </row>
    <row r="21430" ht="14.25" customHeight="1">
      <c r="A21430" s="4"/>
      <c r="B21430" s="4"/>
    </row>
    <row r="21431" ht="14.25" customHeight="1">
      <c r="A21431" s="4"/>
      <c r="B21431" s="4"/>
    </row>
    <row r="21432" ht="14.25" customHeight="1">
      <c r="A21432" s="4"/>
      <c r="B21432" s="4"/>
    </row>
    <row r="21433" ht="14.25" customHeight="1">
      <c r="A21433" s="4"/>
      <c r="B21433" s="4"/>
    </row>
    <row r="21434" ht="14.25" customHeight="1">
      <c r="A21434" s="4"/>
      <c r="B21434" s="4"/>
    </row>
    <row r="21435" ht="14.25" customHeight="1">
      <c r="A21435" s="4"/>
      <c r="B21435" s="4"/>
    </row>
    <row r="21436" ht="14.25" customHeight="1">
      <c r="A21436" s="4"/>
      <c r="B21436" s="4"/>
    </row>
    <row r="21437" ht="14.25" customHeight="1">
      <c r="A21437" s="4"/>
      <c r="B21437" s="4"/>
    </row>
    <row r="21438" ht="14.25" customHeight="1">
      <c r="A21438" s="4"/>
      <c r="B21438" s="4"/>
    </row>
    <row r="21439" ht="14.25" customHeight="1">
      <c r="A21439" s="4"/>
      <c r="B21439" s="4"/>
    </row>
    <row r="21440" ht="14.25" customHeight="1">
      <c r="A21440" s="4"/>
      <c r="B21440" s="4"/>
    </row>
    <row r="21441" ht="14.25" customHeight="1">
      <c r="A21441" s="4"/>
      <c r="B21441" s="4"/>
    </row>
    <row r="21442" ht="14.25" customHeight="1">
      <c r="A21442" s="4"/>
      <c r="B21442" s="4"/>
    </row>
    <row r="21443" ht="14.25" customHeight="1">
      <c r="A21443" s="4"/>
      <c r="B21443" s="4"/>
    </row>
    <row r="21444" ht="14.25" customHeight="1">
      <c r="A21444" s="4"/>
      <c r="B21444" s="4"/>
    </row>
    <row r="21445" ht="14.25" customHeight="1">
      <c r="A21445" s="4"/>
      <c r="B21445" s="4"/>
    </row>
    <row r="21446" ht="14.25" customHeight="1">
      <c r="A21446" s="4"/>
      <c r="B21446" s="4"/>
    </row>
    <row r="21447" ht="14.25" customHeight="1">
      <c r="A21447" s="4"/>
      <c r="B21447" s="4"/>
    </row>
    <row r="21448" ht="14.25" customHeight="1">
      <c r="A21448" s="4"/>
      <c r="B21448" s="4"/>
    </row>
    <row r="21449" ht="14.25" customHeight="1">
      <c r="A21449" s="4"/>
      <c r="B21449" s="4"/>
    </row>
    <row r="21450" ht="14.25" customHeight="1">
      <c r="A21450" s="4"/>
      <c r="B21450" s="4"/>
    </row>
    <row r="21451" ht="14.25" customHeight="1">
      <c r="A21451" s="4"/>
      <c r="B21451" s="4"/>
    </row>
    <row r="21452" ht="14.25" customHeight="1">
      <c r="A21452" s="4"/>
      <c r="B21452" s="4"/>
    </row>
    <row r="21453" ht="14.25" customHeight="1">
      <c r="A21453" s="4"/>
      <c r="B21453" s="4"/>
    </row>
    <row r="21454" ht="14.25" customHeight="1">
      <c r="A21454" s="4"/>
      <c r="B21454" s="4"/>
    </row>
    <row r="21455" ht="14.25" customHeight="1">
      <c r="A21455" s="4"/>
      <c r="B21455" s="4"/>
    </row>
    <row r="21456" ht="14.25" customHeight="1">
      <c r="A21456" s="4"/>
      <c r="B21456" s="4"/>
    </row>
    <row r="21457" ht="14.25" customHeight="1">
      <c r="A21457" s="4"/>
      <c r="B21457" s="4"/>
    </row>
    <row r="21458" ht="14.25" customHeight="1">
      <c r="A21458" s="4"/>
      <c r="B21458" s="4"/>
    </row>
    <row r="21459" ht="14.25" customHeight="1">
      <c r="A21459" s="4"/>
      <c r="B21459" s="4"/>
    </row>
    <row r="21460" ht="14.25" customHeight="1">
      <c r="A21460" s="4"/>
      <c r="B21460" s="4"/>
    </row>
    <row r="21461" ht="14.25" customHeight="1">
      <c r="A21461" s="4"/>
      <c r="B21461" s="4"/>
    </row>
    <row r="21462" ht="14.25" customHeight="1">
      <c r="A21462" s="4"/>
      <c r="B21462" s="4"/>
    </row>
    <row r="21463" ht="14.25" customHeight="1">
      <c r="A21463" s="4"/>
      <c r="B21463" s="4"/>
    </row>
    <row r="21464" ht="14.25" customHeight="1">
      <c r="A21464" s="4"/>
      <c r="B21464" s="4"/>
    </row>
    <row r="21465" ht="14.25" customHeight="1">
      <c r="A21465" s="4"/>
      <c r="B21465" s="4"/>
    </row>
    <row r="21466" ht="14.25" customHeight="1">
      <c r="A21466" s="4"/>
      <c r="B21466" s="4"/>
    </row>
    <row r="21467" ht="14.25" customHeight="1">
      <c r="A21467" s="4"/>
      <c r="B21467" s="4"/>
    </row>
    <row r="21468" ht="14.25" customHeight="1">
      <c r="A21468" s="4"/>
      <c r="B21468" s="4"/>
    </row>
    <row r="21469" ht="14.25" customHeight="1">
      <c r="A21469" s="4"/>
      <c r="B21469" s="4"/>
    </row>
    <row r="21470" ht="14.25" customHeight="1">
      <c r="A21470" s="4"/>
      <c r="B21470" s="4"/>
    </row>
    <row r="21471" ht="14.25" customHeight="1">
      <c r="A21471" s="4"/>
      <c r="B21471" s="4"/>
    </row>
    <row r="21472" ht="14.25" customHeight="1">
      <c r="A21472" s="4"/>
      <c r="B21472" s="4"/>
    </row>
    <row r="21473" ht="14.25" customHeight="1">
      <c r="A21473" s="4"/>
      <c r="B21473" s="4"/>
    </row>
    <row r="21474" ht="14.25" customHeight="1">
      <c r="A21474" s="4"/>
      <c r="B21474" s="4"/>
    </row>
    <row r="21475" ht="14.25" customHeight="1">
      <c r="A21475" s="4"/>
      <c r="B21475" s="4"/>
    </row>
    <row r="21476" ht="14.25" customHeight="1">
      <c r="A21476" s="4"/>
      <c r="B21476" s="4"/>
    </row>
    <row r="21477" ht="14.25" customHeight="1">
      <c r="A21477" s="4"/>
      <c r="B21477" s="4"/>
    </row>
    <row r="21478" ht="14.25" customHeight="1">
      <c r="A21478" s="4"/>
      <c r="B21478" s="4"/>
    </row>
    <row r="21479" ht="14.25" customHeight="1">
      <c r="A21479" s="4"/>
      <c r="B21479" s="4"/>
    </row>
    <row r="21480" ht="14.25" customHeight="1">
      <c r="A21480" s="4"/>
      <c r="B21480" s="4"/>
    </row>
    <row r="21481" ht="14.25" customHeight="1">
      <c r="A21481" s="4"/>
      <c r="B21481" s="4"/>
    </row>
    <row r="21482" ht="14.25" customHeight="1">
      <c r="A21482" s="4"/>
      <c r="B21482" s="4"/>
    </row>
    <row r="21483" ht="14.25" customHeight="1">
      <c r="A21483" s="4"/>
      <c r="B21483" s="4"/>
    </row>
    <row r="21484" ht="14.25" customHeight="1">
      <c r="A21484" s="4"/>
      <c r="B21484" s="4"/>
    </row>
    <row r="21485" ht="14.25" customHeight="1">
      <c r="A21485" s="4"/>
      <c r="B21485" s="4"/>
    </row>
    <row r="21486" ht="14.25" customHeight="1">
      <c r="A21486" s="4"/>
      <c r="B21486" s="4"/>
    </row>
    <row r="21487" ht="14.25" customHeight="1">
      <c r="A21487" s="4"/>
      <c r="B21487" s="4"/>
    </row>
    <row r="21488" ht="14.25" customHeight="1">
      <c r="A21488" s="4"/>
      <c r="B21488" s="4"/>
    </row>
    <row r="21489" ht="14.25" customHeight="1">
      <c r="A21489" s="4"/>
      <c r="B21489" s="4"/>
    </row>
    <row r="21490" ht="14.25" customHeight="1">
      <c r="A21490" s="4"/>
      <c r="B21490" s="4"/>
    </row>
    <row r="21491" ht="14.25" customHeight="1">
      <c r="A21491" s="4"/>
      <c r="B21491" s="4"/>
    </row>
    <row r="21492" ht="14.25" customHeight="1">
      <c r="A21492" s="4"/>
      <c r="B21492" s="4"/>
    </row>
    <row r="21493" ht="14.25" customHeight="1">
      <c r="A21493" s="4"/>
      <c r="B21493" s="4"/>
    </row>
    <row r="21494" ht="14.25" customHeight="1">
      <c r="A21494" s="4"/>
      <c r="B21494" s="4"/>
    </row>
    <row r="21495" ht="14.25" customHeight="1">
      <c r="A21495" s="4"/>
      <c r="B21495" s="4"/>
    </row>
    <row r="21496" ht="14.25" customHeight="1">
      <c r="A21496" s="4"/>
      <c r="B21496" s="4"/>
    </row>
    <row r="21497" ht="14.25" customHeight="1">
      <c r="A21497" s="4"/>
      <c r="B21497" s="4"/>
    </row>
    <row r="21498" ht="14.25" customHeight="1">
      <c r="A21498" s="4"/>
      <c r="B21498" s="4"/>
    </row>
    <row r="21499" ht="14.25" customHeight="1">
      <c r="A21499" s="4"/>
      <c r="B21499" s="4"/>
    </row>
    <row r="21500" ht="14.25" customHeight="1">
      <c r="A21500" s="4"/>
      <c r="B21500" s="4"/>
    </row>
    <row r="21501" ht="14.25" customHeight="1">
      <c r="A21501" s="4"/>
      <c r="B21501" s="4"/>
    </row>
    <row r="21502" ht="14.25" customHeight="1">
      <c r="A21502" s="4"/>
      <c r="B21502" s="4"/>
    </row>
    <row r="21503" ht="14.25" customHeight="1">
      <c r="A21503" s="4"/>
      <c r="B21503" s="4"/>
    </row>
    <row r="21504" ht="14.25" customHeight="1">
      <c r="A21504" s="4"/>
      <c r="B21504" s="4"/>
    </row>
    <row r="21505" ht="14.25" customHeight="1">
      <c r="A21505" s="4"/>
      <c r="B21505" s="4"/>
    </row>
    <row r="21506" ht="14.25" customHeight="1">
      <c r="A21506" s="4"/>
      <c r="B21506" s="4"/>
    </row>
    <row r="21507" ht="14.25" customHeight="1">
      <c r="A21507" s="4"/>
      <c r="B21507" s="4"/>
    </row>
    <row r="21508" ht="14.25" customHeight="1">
      <c r="A21508" s="4"/>
      <c r="B21508" s="4"/>
    </row>
    <row r="21509" ht="14.25" customHeight="1">
      <c r="A21509" s="4"/>
      <c r="B21509" s="4"/>
    </row>
    <row r="21510" ht="14.25" customHeight="1">
      <c r="A21510" s="4"/>
      <c r="B21510" s="4"/>
    </row>
    <row r="21511" ht="14.25" customHeight="1">
      <c r="A21511" s="4"/>
      <c r="B21511" s="4"/>
    </row>
    <row r="21512" ht="14.25" customHeight="1">
      <c r="A21512" s="4"/>
      <c r="B21512" s="4"/>
    </row>
    <row r="21513" ht="14.25" customHeight="1">
      <c r="A21513" s="4"/>
      <c r="B21513" s="4"/>
    </row>
    <row r="21514" ht="14.25" customHeight="1">
      <c r="A21514" s="4"/>
      <c r="B21514" s="4"/>
    </row>
    <row r="21515" ht="14.25" customHeight="1">
      <c r="A21515" s="4"/>
      <c r="B21515" s="4"/>
    </row>
    <row r="21516" ht="14.25" customHeight="1">
      <c r="A21516" s="4"/>
      <c r="B21516" s="4"/>
    </row>
    <row r="21517" ht="14.25" customHeight="1">
      <c r="A21517" s="4"/>
      <c r="B21517" s="4"/>
    </row>
    <row r="21518" ht="14.25" customHeight="1">
      <c r="A21518" s="4"/>
      <c r="B21518" s="4"/>
    </row>
    <row r="21519" ht="14.25" customHeight="1">
      <c r="A21519" s="4"/>
      <c r="B21519" s="4"/>
    </row>
    <row r="21520" ht="14.25" customHeight="1">
      <c r="A21520" s="4"/>
      <c r="B21520" s="4"/>
    </row>
    <row r="21521" ht="14.25" customHeight="1">
      <c r="A21521" s="4"/>
      <c r="B21521" s="4"/>
    </row>
    <row r="21522" ht="14.25" customHeight="1">
      <c r="A21522" s="4"/>
      <c r="B21522" s="4"/>
    </row>
    <row r="21523" ht="14.25" customHeight="1">
      <c r="A21523" s="4"/>
      <c r="B21523" s="4"/>
    </row>
    <row r="21524" ht="14.25" customHeight="1">
      <c r="A21524" s="4"/>
      <c r="B21524" s="4"/>
    </row>
    <row r="21525" ht="14.25" customHeight="1">
      <c r="A21525" s="4"/>
      <c r="B21525" s="4"/>
    </row>
    <row r="21526" ht="14.25" customHeight="1">
      <c r="A21526" s="4"/>
      <c r="B21526" s="4"/>
    </row>
    <row r="21527" ht="14.25" customHeight="1">
      <c r="A21527" s="4"/>
      <c r="B21527" s="4"/>
    </row>
    <row r="21528" ht="14.25" customHeight="1">
      <c r="A21528" s="4"/>
      <c r="B21528" s="4"/>
    </row>
    <row r="21529" ht="14.25" customHeight="1">
      <c r="A21529" s="4"/>
      <c r="B21529" s="4"/>
    </row>
    <row r="21530" ht="14.25" customHeight="1">
      <c r="A21530" s="4"/>
      <c r="B21530" s="4"/>
    </row>
    <row r="21531" ht="14.25" customHeight="1">
      <c r="A21531" s="4"/>
      <c r="B21531" s="4"/>
    </row>
    <row r="21532" ht="14.25" customHeight="1">
      <c r="A21532" s="4"/>
      <c r="B21532" s="4"/>
    </row>
    <row r="21533" ht="14.25" customHeight="1">
      <c r="A21533" s="4"/>
      <c r="B21533" s="4"/>
    </row>
    <row r="21534" ht="14.25" customHeight="1">
      <c r="A21534" s="4"/>
      <c r="B21534" s="4"/>
    </row>
    <row r="21535" ht="14.25" customHeight="1">
      <c r="A21535" s="4"/>
      <c r="B21535" s="4"/>
    </row>
    <row r="21536" ht="14.25" customHeight="1">
      <c r="A21536" s="4"/>
      <c r="B21536" s="4"/>
    </row>
    <row r="21537" ht="14.25" customHeight="1">
      <c r="A21537" s="4"/>
      <c r="B21537" s="4"/>
    </row>
    <row r="21538" ht="14.25" customHeight="1">
      <c r="A21538" s="4"/>
      <c r="B21538" s="4"/>
    </row>
    <row r="21539" ht="14.25" customHeight="1">
      <c r="A21539" s="4"/>
      <c r="B21539" s="4"/>
    </row>
    <row r="21540" ht="14.25" customHeight="1">
      <c r="A21540" s="4"/>
      <c r="B21540" s="4"/>
    </row>
    <row r="21541" ht="14.25" customHeight="1">
      <c r="A21541" s="4"/>
      <c r="B21541" s="4"/>
    </row>
    <row r="21542" ht="14.25" customHeight="1">
      <c r="A21542" s="4"/>
      <c r="B21542" s="4"/>
    </row>
    <row r="21543" ht="14.25" customHeight="1">
      <c r="A21543" s="4"/>
      <c r="B21543" s="4"/>
    </row>
    <row r="21544" ht="14.25" customHeight="1">
      <c r="A21544" s="4"/>
      <c r="B21544" s="4"/>
    </row>
    <row r="21545" ht="14.25" customHeight="1">
      <c r="A21545" s="4"/>
      <c r="B21545" s="4"/>
    </row>
    <row r="21546" ht="14.25" customHeight="1">
      <c r="A21546" s="4"/>
      <c r="B21546" s="4"/>
    </row>
    <row r="21547" ht="14.25" customHeight="1">
      <c r="A21547" s="4"/>
      <c r="B21547" s="4"/>
    </row>
    <row r="21548" ht="14.25" customHeight="1">
      <c r="A21548" s="4"/>
      <c r="B21548" s="4"/>
    </row>
    <row r="21549" ht="14.25" customHeight="1">
      <c r="A21549" s="4"/>
      <c r="B21549" s="4"/>
    </row>
    <row r="21550" ht="14.25" customHeight="1">
      <c r="A21550" s="4"/>
      <c r="B21550" s="4"/>
    </row>
    <row r="21551" ht="14.25" customHeight="1">
      <c r="A21551" s="4"/>
      <c r="B21551" s="4"/>
    </row>
    <row r="21552" ht="14.25" customHeight="1">
      <c r="A21552" s="4"/>
      <c r="B21552" s="4"/>
    </row>
    <row r="21553" ht="14.25" customHeight="1">
      <c r="A21553" s="4"/>
      <c r="B21553" s="4"/>
    </row>
    <row r="21554" ht="14.25" customHeight="1">
      <c r="A21554" s="4"/>
      <c r="B21554" s="4"/>
    </row>
    <row r="21555" ht="14.25" customHeight="1">
      <c r="A21555" s="4"/>
      <c r="B21555" s="4"/>
    </row>
    <row r="21556" ht="14.25" customHeight="1">
      <c r="A21556" s="4"/>
      <c r="B21556" s="4"/>
    </row>
    <row r="21557" ht="14.25" customHeight="1">
      <c r="A21557" s="4"/>
      <c r="B21557" s="4"/>
    </row>
    <row r="21558" ht="14.25" customHeight="1">
      <c r="A21558" s="4"/>
      <c r="B21558" s="4"/>
    </row>
    <row r="21559" ht="14.25" customHeight="1">
      <c r="A21559" s="4"/>
      <c r="B21559" s="4"/>
    </row>
    <row r="21560" ht="14.25" customHeight="1">
      <c r="A21560" s="4"/>
      <c r="B21560" s="4"/>
    </row>
    <row r="21561" ht="14.25" customHeight="1">
      <c r="A21561" s="4"/>
      <c r="B21561" s="4"/>
    </row>
    <row r="21562" ht="14.25" customHeight="1">
      <c r="A21562" s="4"/>
      <c r="B21562" s="4"/>
    </row>
    <row r="21563" ht="14.25" customHeight="1">
      <c r="A21563" s="4"/>
      <c r="B21563" s="4"/>
    </row>
    <row r="21564" ht="14.25" customHeight="1">
      <c r="A21564" s="4"/>
      <c r="B21564" s="4"/>
    </row>
    <row r="21565" ht="14.25" customHeight="1">
      <c r="A21565" s="4"/>
      <c r="B21565" s="4"/>
    </row>
    <row r="21566" ht="14.25" customHeight="1">
      <c r="A21566" s="4"/>
      <c r="B21566" s="4"/>
    </row>
    <row r="21567" ht="14.25" customHeight="1">
      <c r="A21567" s="4"/>
      <c r="B21567" s="4"/>
    </row>
    <row r="21568" ht="14.25" customHeight="1">
      <c r="A21568" s="4"/>
      <c r="B21568" s="4"/>
    </row>
    <row r="21569" ht="14.25" customHeight="1">
      <c r="A21569" s="4"/>
      <c r="B21569" s="4"/>
    </row>
    <row r="21570" ht="14.25" customHeight="1">
      <c r="A21570" s="4"/>
      <c r="B21570" s="4"/>
    </row>
    <row r="21571" ht="14.25" customHeight="1">
      <c r="A21571" s="4"/>
      <c r="B21571" s="4"/>
    </row>
    <row r="21572" ht="14.25" customHeight="1">
      <c r="A21572" s="4"/>
      <c r="B21572" s="4"/>
    </row>
    <row r="21573" ht="14.25" customHeight="1">
      <c r="A21573" s="4"/>
      <c r="B21573" s="4"/>
    </row>
    <row r="21574" ht="14.25" customHeight="1">
      <c r="A21574" s="4"/>
      <c r="B21574" s="4"/>
    </row>
    <row r="21575" ht="14.25" customHeight="1">
      <c r="A21575" s="4"/>
      <c r="B21575" s="4"/>
    </row>
    <row r="21576" ht="14.25" customHeight="1">
      <c r="A21576" s="4"/>
      <c r="B21576" s="4"/>
    </row>
    <row r="21577" ht="14.25" customHeight="1">
      <c r="A21577" s="4"/>
      <c r="B21577" s="4"/>
    </row>
    <row r="21578" ht="14.25" customHeight="1">
      <c r="A21578" s="4"/>
      <c r="B21578" s="4"/>
    </row>
    <row r="21579" ht="14.25" customHeight="1">
      <c r="A21579" s="4"/>
      <c r="B21579" s="4"/>
    </row>
    <row r="21580" ht="14.25" customHeight="1">
      <c r="A21580" s="4"/>
      <c r="B21580" s="4"/>
    </row>
    <row r="21581" ht="14.25" customHeight="1">
      <c r="A21581" s="4"/>
      <c r="B21581" s="4"/>
    </row>
    <row r="21582" ht="14.25" customHeight="1">
      <c r="A21582" s="4"/>
      <c r="B21582" s="4"/>
    </row>
    <row r="21583" ht="14.25" customHeight="1">
      <c r="A21583" s="4"/>
      <c r="B21583" s="4"/>
    </row>
    <row r="21584" ht="14.25" customHeight="1">
      <c r="A21584" s="4"/>
      <c r="B21584" s="4"/>
    </row>
    <row r="21585" ht="14.25" customHeight="1">
      <c r="A21585" s="4"/>
      <c r="B21585" s="4"/>
    </row>
    <row r="21586" ht="14.25" customHeight="1">
      <c r="A21586" s="4"/>
      <c r="B21586" s="4"/>
    </row>
    <row r="21587" ht="14.25" customHeight="1">
      <c r="A21587" s="4"/>
      <c r="B21587" s="4"/>
    </row>
    <row r="21588" ht="14.25" customHeight="1">
      <c r="A21588" s="4"/>
      <c r="B21588" s="4"/>
    </row>
    <row r="21589" ht="14.25" customHeight="1">
      <c r="A21589" s="4"/>
      <c r="B21589" s="4"/>
    </row>
    <row r="21590" ht="14.25" customHeight="1">
      <c r="A21590" s="4"/>
      <c r="B21590" s="4"/>
    </row>
    <row r="21591" ht="14.25" customHeight="1">
      <c r="A21591" s="4"/>
      <c r="B21591" s="4"/>
    </row>
    <row r="21592" ht="14.25" customHeight="1">
      <c r="A21592" s="4"/>
      <c r="B21592" s="4"/>
    </row>
    <row r="21593" ht="14.25" customHeight="1">
      <c r="A21593" s="4"/>
      <c r="B21593" s="4"/>
    </row>
    <row r="21594" ht="14.25" customHeight="1">
      <c r="A21594" s="4"/>
      <c r="B21594" s="4"/>
    </row>
    <row r="21595" ht="14.25" customHeight="1">
      <c r="A21595" s="4"/>
      <c r="B21595" s="4"/>
    </row>
    <row r="21596" ht="14.25" customHeight="1">
      <c r="A21596" s="4"/>
      <c r="B21596" s="4"/>
    </row>
    <row r="21597" ht="14.25" customHeight="1">
      <c r="A21597" s="4"/>
      <c r="B21597" s="4"/>
    </row>
    <row r="21598" ht="14.25" customHeight="1">
      <c r="A21598" s="4"/>
      <c r="B21598" s="4"/>
    </row>
    <row r="21599" ht="14.25" customHeight="1">
      <c r="A21599" s="4"/>
      <c r="B21599" s="4"/>
    </row>
    <row r="21600" ht="14.25" customHeight="1">
      <c r="A21600" s="4"/>
      <c r="B21600" s="4"/>
    </row>
    <row r="21601" ht="14.25" customHeight="1">
      <c r="A21601" s="4"/>
      <c r="B21601" s="4"/>
    </row>
    <row r="21602" ht="14.25" customHeight="1">
      <c r="A21602" s="4"/>
      <c r="B21602" s="4"/>
    </row>
    <row r="21603" ht="14.25" customHeight="1">
      <c r="A21603" s="4"/>
      <c r="B21603" s="4"/>
    </row>
    <row r="21604" ht="14.25" customHeight="1">
      <c r="A21604" s="4"/>
      <c r="B21604" s="4"/>
    </row>
    <row r="21605" ht="14.25" customHeight="1">
      <c r="A21605" s="4"/>
      <c r="B21605" s="4"/>
    </row>
    <row r="21606" ht="14.25" customHeight="1">
      <c r="A21606" s="4"/>
      <c r="B21606" s="4"/>
    </row>
    <row r="21607" ht="14.25" customHeight="1">
      <c r="A21607" s="4"/>
      <c r="B21607" s="4"/>
    </row>
    <row r="21608" ht="14.25" customHeight="1">
      <c r="A21608" s="4"/>
      <c r="B21608" s="4"/>
    </row>
    <row r="21609" ht="14.25" customHeight="1">
      <c r="A21609" s="4"/>
      <c r="B21609" s="4"/>
    </row>
    <row r="21610" ht="14.25" customHeight="1">
      <c r="A21610" s="4"/>
      <c r="B21610" s="4"/>
    </row>
    <row r="21611" ht="14.25" customHeight="1">
      <c r="A21611" s="4"/>
      <c r="B21611" s="4"/>
    </row>
    <row r="21612" ht="14.25" customHeight="1">
      <c r="A21612" s="4"/>
      <c r="B21612" s="4"/>
    </row>
    <row r="21613" ht="14.25" customHeight="1">
      <c r="A21613" s="4"/>
      <c r="B21613" s="4"/>
    </row>
    <row r="21614" ht="14.25" customHeight="1">
      <c r="A21614" s="4"/>
      <c r="B21614" s="4"/>
    </row>
    <row r="21615" ht="14.25" customHeight="1">
      <c r="A21615" s="4"/>
      <c r="B21615" s="4"/>
    </row>
    <row r="21616" ht="14.25" customHeight="1">
      <c r="A21616" s="4"/>
      <c r="B21616" s="4"/>
    </row>
    <row r="21617" ht="14.25" customHeight="1">
      <c r="A21617" s="4"/>
      <c r="B21617" s="4"/>
    </row>
    <row r="21618" ht="14.25" customHeight="1">
      <c r="A21618" s="4"/>
      <c r="B21618" s="4"/>
    </row>
    <row r="21619" ht="14.25" customHeight="1">
      <c r="A21619" s="4"/>
      <c r="B21619" s="4"/>
    </row>
    <row r="21620" ht="14.25" customHeight="1">
      <c r="A21620" s="4"/>
      <c r="B21620" s="4"/>
    </row>
    <row r="21621" ht="14.25" customHeight="1">
      <c r="A21621" s="4"/>
      <c r="B21621" s="4"/>
    </row>
    <row r="21622" ht="14.25" customHeight="1">
      <c r="A21622" s="4"/>
      <c r="B21622" s="4"/>
    </row>
    <row r="21623" ht="14.25" customHeight="1">
      <c r="A21623" s="4"/>
      <c r="B21623" s="4"/>
    </row>
    <row r="21624" ht="14.25" customHeight="1">
      <c r="A21624" s="4"/>
      <c r="B21624" s="4"/>
    </row>
    <row r="21625" ht="14.25" customHeight="1">
      <c r="A21625" s="4"/>
      <c r="B21625" s="4"/>
    </row>
    <row r="21626" ht="14.25" customHeight="1">
      <c r="A21626" s="4"/>
      <c r="B21626" s="4"/>
    </row>
    <row r="21627" ht="14.25" customHeight="1">
      <c r="A21627" s="4"/>
      <c r="B21627" s="4"/>
    </row>
    <row r="21628" ht="14.25" customHeight="1">
      <c r="A21628" s="4"/>
      <c r="B21628" s="4"/>
    </row>
    <row r="21629" ht="14.25" customHeight="1">
      <c r="A21629" s="4"/>
      <c r="B21629" s="4"/>
    </row>
    <row r="21630" ht="14.25" customHeight="1">
      <c r="A21630" s="4"/>
      <c r="B21630" s="4"/>
    </row>
    <row r="21631" ht="14.25" customHeight="1">
      <c r="A21631" s="4"/>
      <c r="B21631" s="4"/>
    </row>
    <row r="21632" ht="14.25" customHeight="1">
      <c r="A21632" s="4"/>
      <c r="B21632" s="4"/>
    </row>
    <row r="21633" ht="14.25" customHeight="1">
      <c r="A21633" s="4"/>
      <c r="B21633" s="4"/>
    </row>
    <row r="21634" ht="14.25" customHeight="1">
      <c r="A21634" s="4"/>
      <c r="B21634" s="4"/>
    </row>
    <row r="21635" ht="14.25" customHeight="1">
      <c r="A21635" s="4"/>
      <c r="B21635" s="4"/>
    </row>
    <row r="21636" ht="14.25" customHeight="1">
      <c r="A21636" s="4"/>
      <c r="B21636" s="4"/>
    </row>
    <row r="21637" ht="14.25" customHeight="1">
      <c r="A21637" s="4"/>
      <c r="B21637" s="4"/>
    </row>
    <row r="21638" ht="14.25" customHeight="1">
      <c r="A21638" s="4"/>
      <c r="B21638" s="4"/>
    </row>
    <row r="21639" ht="14.25" customHeight="1">
      <c r="A21639" s="4"/>
      <c r="B21639" s="4"/>
    </row>
    <row r="21640" ht="14.25" customHeight="1">
      <c r="A21640" s="4"/>
      <c r="B21640" s="4"/>
    </row>
    <row r="21641" ht="14.25" customHeight="1">
      <c r="A21641" s="4"/>
      <c r="B21641" s="4"/>
    </row>
    <row r="21642" ht="14.25" customHeight="1">
      <c r="A21642" s="4"/>
      <c r="B21642" s="4"/>
    </row>
    <row r="21643" ht="14.25" customHeight="1">
      <c r="A21643" s="4"/>
      <c r="B21643" s="4"/>
    </row>
    <row r="21644" ht="14.25" customHeight="1">
      <c r="A21644" s="4"/>
      <c r="B21644" s="4"/>
    </row>
    <row r="21645" ht="14.25" customHeight="1">
      <c r="A21645" s="4"/>
      <c r="B21645" s="4"/>
    </row>
    <row r="21646" ht="14.25" customHeight="1">
      <c r="A21646" s="4"/>
      <c r="B21646" s="4"/>
    </row>
    <row r="21647" ht="14.25" customHeight="1">
      <c r="A21647" s="4"/>
      <c r="B21647" s="4"/>
    </row>
    <row r="21648" ht="14.25" customHeight="1">
      <c r="A21648" s="4"/>
      <c r="B21648" s="4"/>
    </row>
    <row r="21649" ht="14.25" customHeight="1">
      <c r="A21649" s="4"/>
      <c r="B21649" s="4"/>
    </row>
    <row r="21650" ht="14.25" customHeight="1">
      <c r="A21650" s="4"/>
      <c r="B21650" s="4"/>
    </row>
    <row r="21651" ht="14.25" customHeight="1">
      <c r="A21651" s="4"/>
      <c r="B21651" s="4"/>
    </row>
    <row r="21652" ht="14.25" customHeight="1">
      <c r="A21652" s="4"/>
      <c r="B21652" s="4"/>
    </row>
    <row r="21653" ht="14.25" customHeight="1">
      <c r="A21653" s="4"/>
      <c r="B21653" s="4"/>
    </row>
    <row r="21654" ht="14.25" customHeight="1">
      <c r="A21654" s="4"/>
      <c r="B21654" s="4"/>
    </row>
    <row r="21655" ht="14.25" customHeight="1">
      <c r="A21655" s="4"/>
      <c r="B21655" s="4"/>
    </row>
    <row r="21656" ht="14.25" customHeight="1">
      <c r="A21656" s="4"/>
      <c r="B21656" s="4"/>
    </row>
    <row r="21657" ht="14.25" customHeight="1">
      <c r="A21657" s="4"/>
      <c r="B21657" s="4"/>
    </row>
    <row r="21658" ht="14.25" customHeight="1">
      <c r="A21658" s="4"/>
      <c r="B21658" s="4"/>
    </row>
    <row r="21659" ht="14.25" customHeight="1">
      <c r="A21659" s="4"/>
      <c r="B21659" s="4"/>
    </row>
    <row r="21660" ht="14.25" customHeight="1">
      <c r="A21660" s="4"/>
      <c r="B21660" s="4"/>
    </row>
    <row r="21661" ht="14.25" customHeight="1">
      <c r="A21661" s="4"/>
      <c r="B21661" s="4"/>
    </row>
    <row r="21662" ht="14.25" customHeight="1">
      <c r="A21662" s="4"/>
      <c r="B21662" s="4"/>
    </row>
    <row r="21663" ht="14.25" customHeight="1">
      <c r="A21663" s="4"/>
      <c r="B21663" s="4"/>
    </row>
    <row r="21664" ht="14.25" customHeight="1">
      <c r="A21664" s="4"/>
      <c r="B21664" s="4"/>
    </row>
    <row r="21665" ht="14.25" customHeight="1">
      <c r="A21665" s="4"/>
      <c r="B21665" s="4"/>
    </row>
    <row r="21666" ht="14.25" customHeight="1">
      <c r="A21666" s="4"/>
      <c r="B21666" s="4"/>
    </row>
    <row r="21667" ht="14.25" customHeight="1">
      <c r="A21667" s="4"/>
      <c r="B21667" s="4"/>
    </row>
    <row r="21668" ht="14.25" customHeight="1">
      <c r="A21668" s="4"/>
      <c r="B21668" s="4"/>
    </row>
    <row r="21669" ht="14.25" customHeight="1">
      <c r="A21669" s="4"/>
      <c r="B21669" s="4"/>
    </row>
    <row r="21670" ht="14.25" customHeight="1">
      <c r="A21670" s="4"/>
      <c r="B21670" s="4"/>
    </row>
    <row r="21671" ht="14.25" customHeight="1">
      <c r="A21671" s="4"/>
      <c r="B21671" s="4"/>
    </row>
    <row r="21672" ht="14.25" customHeight="1">
      <c r="A21672" s="4"/>
      <c r="B21672" s="4"/>
    </row>
    <row r="21673" ht="14.25" customHeight="1">
      <c r="A21673" s="4"/>
      <c r="B21673" s="4"/>
    </row>
    <row r="21674" ht="14.25" customHeight="1">
      <c r="A21674" s="4"/>
      <c r="B21674" s="4"/>
    </row>
    <row r="21675" ht="14.25" customHeight="1">
      <c r="A21675" s="4"/>
      <c r="B21675" s="4"/>
    </row>
    <row r="21676" ht="14.25" customHeight="1">
      <c r="A21676" s="4"/>
      <c r="B21676" s="4"/>
    </row>
    <row r="21677" ht="14.25" customHeight="1">
      <c r="A21677" s="4"/>
      <c r="B21677" s="4"/>
    </row>
    <row r="21678" ht="14.25" customHeight="1">
      <c r="A21678" s="4"/>
      <c r="B21678" s="4"/>
    </row>
    <row r="21679" ht="14.25" customHeight="1">
      <c r="A21679" s="4"/>
      <c r="B21679" s="4"/>
    </row>
    <row r="21680" ht="14.25" customHeight="1">
      <c r="A21680" s="4"/>
      <c r="B21680" s="4"/>
    </row>
    <row r="21681" ht="14.25" customHeight="1">
      <c r="A21681" s="4"/>
      <c r="B21681" s="4"/>
    </row>
    <row r="21682" ht="14.25" customHeight="1">
      <c r="A21682" s="4"/>
      <c r="B21682" s="4"/>
    </row>
    <row r="21683" ht="14.25" customHeight="1">
      <c r="A21683" s="4"/>
      <c r="B21683" s="4"/>
    </row>
    <row r="21684" ht="14.25" customHeight="1">
      <c r="A21684" s="4"/>
      <c r="B21684" s="4"/>
    </row>
    <row r="21685" ht="14.25" customHeight="1">
      <c r="A21685" s="4"/>
      <c r="B21685" s="4"/>
    </row>
    <row r="21686" ht="14.25" customHeight="1">
      <c r="A21686" s="4"/>
      <c r="B21686" s="4"/>
    </row>
    <row r="21687" ht="14.25" customHeight="1">
      <c r="A21687" s="4"/>
      <c r="B21687" s="4"/>
    </row>
    <row r="21688" ht="14.25" customHeight="1">
      <c r="A21688" s="4"/>
      <c r="B21688" s="4"/>
    </row>
    <row r="21689" ht="14.25" customHeight="1">
      <c r="A21689" s="4"/>
      <c r="B21689" s="4"/>
    </row>
    <row r="21690" ht="14.25" customHeight="1">
      <c r="A21690" s="4"/>
      <c r="B21690" s="4"/>
    </row>
    <row r="21691" ht="14.25" customHeight="1">
      <c r="A21691" s="4"/>
      <c r="B21691" s="4"/>
    </row>
    <row r="21692" ht="14.25" customHeight="1">
      <c r="A21692" s="4"/>
      <c r="B21692" s="4"/>
    </row>
    <row r="21693" ht="14.25" customHeight="1">
      <c r="A21693" s="4"/>
      <c r="B21693" s="4"/>
    </row>
    <row r="21694" ht="14.25" customHeight="1">
      <c r="A21694" s="4"/>
      <c r="B21694" s="4"/>
    </row>
    <row r="21695" ht="14.25" customHeight="1">
      <c r="A21695" s="4"/>
      <c r="B21695" s="4"/>
    </row>
    <row r="21696" ht="14.25" customHeight="1">
      <c r="A21696" s="4"/>
      <c r="B21696" s="4"/>
    </row>
    <row r="21697" ht="14.25" customHeight="1">
      <c r="A21697" s="4"/>
      <c r="B21697" s="4"/>
    </row>
    <row r="21698" ht="14.25" customHeight="1">
      <c r="A21698" s="4"/>
      <c r="B21698" s="4"/>
    </row>
    <row r="21699" ht="14.25" customHeight="1">
      <c r="A21699" s="4"/>
      <c r="B21699" s="4"/>
    </row>
    <row r="21700" ht="14.25" customHeight="1">
      <c r="A21700" s="4"/>
      <c r="B21700" s="4"/>
    </row>
    <row r="21701" ht="14.25" customHeight="1">
      <c r="A21701" s="4"/>
      <c r="B21701" s="4"/>
    </row>
    <row r="21702" ht="14.25" customHeight="1">
      <c r="A21702" s="4"/>
      <c r="B21702" s="4"/>
    </row>
    <row r="21703" ht="14.25" customHeight="1">
      <c r="A21703" s="4"/>
      <c r="B21703" s="4"/>
    </row>
    <row r="21704" ht="14.25" customHeight="1">
      <c r="A21704" s="4"/>
      <c r="B21704" s="4"/>
    </row>
    <row r="21705" ht="14.25" customHeight="1">
      <c r="A21705" s="4"/>
      <c r="B21705" s="4"/>
    </row>
    <row r="21706" ht="14.25" customHeight="1">
      <c r="A21706" s="4"/>
      <c r="B21706" s="4"/>
    </row>
    <row r="21707" ht="14.25" customHeight="1">
      <c r="A21707" s="4"/>
      <c r="B21707" s="4"/>
    </row>
    <row r="21708" ht="14.25" customHeight="1">
      <c r="A21708" s="4"/>
      <c r="B21708" s="4"/>
    </row>
    <row r="21709" ht="14.25" customHeight="1">
      <c r="A21709" s="4"/>
      <c r="B21709" s="4"/>
    </row>
    <row r="21710" ht="14.25" customHeight="1">
      <c r="A21710" s="4"/>
      <c r="B21710" s="4"/>
    </row>
    <row r="21711" ht="14.25" customHeight="1">
      <c r="A21711" s="4"/>
      <c r="B21711" s="4"/>
    </row>
    <row r="21712" ht="14.25" customHeight="1">
      <c r="A21712" s="4"/>
      <c r="B21712" s="4"/>
    </row>
    <row r="21713" ht="14.25" customHeight="1">
      <c r="A21713" s="4"/>
      <c r="B21713" s="4"/>
    </row>
    <row r="21714" ht="14.25" customHeight="1">
      <c r="A21714" s="4"/>
      <c r="B21714" s="4"/>
    </row>
    <row r="21715" ht="14.25" customHeight="1">
      <c r="A21715" s="4"/>
      <c r="B21715" s="4"/>
    </row>
    <row r="21716" ht="14.25" customHeight="1">
      <c r="A21716" s="4"/>
      <c r="B21716" s="4"/>
    </row>
    <row r="21717" ht="14.25" customHeight="1">
      <c r="A21717" s="4"/>
      <c r="B21717" s="4"/>
    </row>
    <row r="21718" ht="14.25" customHeight="1">
      <c r="A21718" s="4"/>
      <c r="B21718" s="4"/>
    </row>
    <row r="21719" ht="14.25" customHeight="1">
      <c r="A21719" s="4"/>
      <c r="B21719" s="4"/>
    </row>
    <row r="21720" ht="14.25" customHeight="1">
      <c r="A21720" s="4"/>
      <c r="B21720" s="4"/>
    </row>
    <row r="21721" ht="14.25" customHeight="1">
      <c r="A21721" s="4"/>
      <c r="B21721" s="4"/>
    </row>
    <row r="21722" ht="14.25" customHeight="1">
      <c r="A21722" s="4"/>
      <c r="B21722" s="4"/>
    </row>
    <row r="21723" ht="14.25" customHeight="1">
      <c r="A21723" s="4"/>
      <c r="B21723" s="4"/>
    </row>
    <row r="21724" ht="14.25" customHeight="1">
      <c r="A21724" s="4"/>
      <c r="B21724" s="4"/>
    </row>
    <row r="21725" ht="14.25" customHeight="1">
      <c r="A21725" s="4"/>
      <c r="B21725" s="4"/>
    </row>
    <row r="21726" ht="14.25" customHeight="1">
      <c r="A21726" s="4"/>
      <c r="B21726" s="4"/>
    </row>
    <row r="21727" ht="14.25" customHeight="1">
      <c r="A21727" s="4"/>
      <c r="B21727" s="4"/>
    </row>
    <row r="21728" ht="14.25" customHeight="1">
      <c r="A21728" s="4"/>
      <c r="B21728" s="4"/>
    </row>
    <row r="21729" ht="14.25" customHeight="1">
      <c r="A21729" s="4"/>
      <c r="B21729" s="4"/>
    </row>
    <row r="21730" ht="14.25" customHeight="1">
      <c r="A21730" s="4"/>
      <c r="B21730" s="4"/>
    </row>
    <row r="21731" ht="14.25" customHeight="1">
      <c r="A21731" s="4"/>
      <c r="B21731" s="4"/>
    </row>
    <row r="21732" ht="14.25" customHeight="1">
      <c r="A21732" s="4"/>
      <c r="B21732" s="4"/>
    </row>
    <row r="21733" ht="14.25" customHeight="1">
      <c r="A21733" s="4"/>
      <c r="B21733" s="4"/>
    </row>
    <row r="21734" ht="14.25" customHeight="1">
      <c r="A21734" s="4"/>
      <c r="B21734" s="4"/>
    </row>
    <row r="21735" ht="14.25" customHeight="1">
      <c r="A21735" s="4"/>
      <c r="B21735" s="4"/>
    </row>
    <row r="21736" ht="14.25" customHeight="1">
      <c r="A21736" s="4"/>
      <c r="B21736" s="4"/>
    </row>
    <row r="21737" ht="14.25" customHeight="1">
      <c r="A21737" s="4"/>
      <c r="B21737" s="4"/>
    </row>
    <row r="21738" ht="14.25" customHeight="1">
      <c r="A21738" s="4"/>
      <c r="B21738" s="4"/>
    </row>
    <row r="21739" ht="14.25" customHeight="1">
      <c r="A21739" s="4"/>
      <c r="B21739" s="4"/>
    </row>
    <row r="21740" ht="14.25" customHeight="1">
      <c r="A21740" s="4"/>
      <c r="B21740" s="4"/>
    </row>
    <row r="21741" ht="14.25" customHeight="1">
      <c r="A21741" s="4"/>
      <c r="B21741" s="4"/>
    </row>
    <row r="21742" ht="14.25" customHeight="1">
      <c r="A21742" s="4"/>
      <c r="B21742" s="4"/>
    </row>
    <row r="21743" ht="14.25" customHeight="1">
      <c r="A21743" s="4"/>
      <c r="B21743" s="4"/>
    </row>
    <row r="21744" ht="14.25" customHeight="1">
      <c r="A21744" s="4"/>
      <c r="B21744" s="4"/>
    </row>
    <row r="21745" ht="14.25" customHeight="1">
      <c r="A21745" s="4"/>
      <c r="B21745" s="4"/>
    </row>
    <row r="21746" ht="14.25" customHeight="1">
      <c r="A21746" s="4"/>
      <c r="B21746" s="4"/>
    </row>
    <row r="21747" ht="14.25" customHeight="1">
      <c r="A21747" s="4"/>
      <c r="B21747" s="4"/>
    </row>
    <row r="21748" ht="14.25" customHeight="1">
      <c r="A21748" s="4"/>
      <c r="B21748" s="4"/>
    </row>
    <row r="21749" ht="14.25" customHeight="1">
      <c r="A21749" s="4"/>
      <c r="B21749" s="4"/>
    </row>
    <row r="21750" ht="14.25" customHeight="1">
      <c r="A21750" s="4"/>
      <c r="B21750" s="4"/>
    </row>
    <row r="21751" ht="14.25" customHeight="1">
      <c r="A21751" s="4"/>
      <c r="B21751" s="4"/>
    </row>
    <row r="21752" ht="14.25" customHeight="1">
      <c r="A21752" s="4"/>
      <c r="B21752" s="4"/>
    </row>
    <row r="21753" ht="14.25" customHeight="1">
      <c r="A21753" s="4"/>
      <c r="B21753" s="4"/>
    </row>
    <row r="21754" ht="14.25" customHeight="1">
      <c r="A21754" s="4"/>
      <c r="B21754" s="4"/>
    </row>
    <row r="21755" ht="14.25" customHeight="1">
      <c r="A21755" s="4"/>
      <c r="B21755" s="4"/>
    </row>
    <row r="21756" ht="14.25" customHeight="1">
      <c r="A21756" s="4"/>
      <c r="B21756" s="4"/>
    </row>
    <row r="21757" ht="14.25" customHeight="1">
      <c r="A21757" s="4"/>
      <c r="B21757" s="4"/>
    </row>
    <row r="21758" ht="14.25" customHeight="1">
      <c r="A21758" s="4"/>
      <c r="B21758" s="4"/>
    </row>
    <row r="21759" ht="14.25" customHeight="1">
      <c r="A21759" s="4"/>
      <c r="B21759" s="4"/>
    </row>
    <row r="21760" ht="14.25" customHeight="1">
      <c r="A21760" s="4"/>
      <c r="B21760" s="4"/>
    </row>
    <row r="21761" ht="14.25" customHeight="1">
      <c r="A21761" s="4"/>
      <c r="B21761" s="4"/>
    </row>
    <row r="21762" ht="14.25" customHeight="1">
      <c r="A21762" s="4"/>
      <c r="B21762" s="4"/>
    </row>
    <row r="21763" ht="14.25" customHeight="1">
      <c r="A21763" s="4"/>
      <c r="B21763" s="4"/>
    </row>
    <row r="21764" ht="14.25" customHeight="1">
      <c r="A21764" s="4"/>
      <c r="B21764" s="4"/>
    </row>
    <row r="21765" ht="14.25" customHeight="1">
      <c r="A21765" s="4"/>
      <c r="B21765" s="4"/>
    </row>
    <row r="21766" ht="14.25" customHeight="1">
      <c r="A21766" s="4"/>
      <c r="B21766" s="4"/>
    </row>
    <row r="21767" ht="14.25" customHeight="1">
      <c r="A21767" s="4"/>
      <c r="B21767" s="4"/>
    </row>
    <row r="21768" ht="14.25" customHeight="1">
      <c r="A21768" s="4"/>
      <c r="B21768" s="4"/>
    </row>
    <row r="21769" ht="14.25" customHeight="1">
      <c r="A21769" s="4"/>
      <c r="B21769" s="4"/>
    </row>
    <row r="21770" ht="14.25" customHeight="1">
      <c r="A21770" s="4"/>
      <c r="B21770" s="4"/>
    </row>
    <row r="21771" ht="14.25" customHeight="1">
      <c r="A21771" s="4"/>
      <c r="B21771" s="4"/>
    </row>
    <row r="21772" ht="14.25" customHeight="1">
      <c r="A21772" s="4"/>
      <c r="B21772" s="4"/>
    </row>
    <row r="21773" ht="14.25" customHeight="1">
      <c r="A21773" s="4"/>
      <c r="B21773" s="4"/>
    </row>
    <row r="21774" ht="14.25" customHeight="1">
      <c r="A21774" s="4"/>
      <c r="B21774" s="4"/>
    </row>
    <row r="21775" ht="14.25" customHeight="1">
      <c r="A21775" s="4"/>
      <c r="B21775" s="4"/>
    </row>
    <row r="21776" ht="14.25" customHeight="1">
      <c r="A21776" s="4"/>
      <c r="B21776" s="4"/>
    </row>
    <row r="21777" ht="14.25" customHeight="1">
      <c r="A21777" s="4"/>
      <c r="B21777" s="4"/>
    </row>
    <row r="21778" ht="14.25" customHeight="1">
      <c r="A21778" s="4"/>
      <c r="B21778" s="4"/>
    </row>
    <row r="21779" ht="14.25" customHeight="1">
      <c r="A21779" s="4"/>
      <c r="B21779" s="4"/>
    </row>
    <row r="21780" ht="14.25" customHeight="1">
      <c r="A21780" s="4"/>
      <c r="B21780" s="4"/>
    </row>
    <row r="21781" ht="14.25" customHeight="1">
      <c r="A21781" s="4"/>
      <c r="B21781" s="4"/>
    </row>
    <row r="21782" ht="14.25" customHeight="1">
      <c r="A21782" s="4"/>
      <c r="B21782" s="4"/>
    </row>
    <row r="21783" ht="14.25" customHeight="1">
      <c r="A21783" s="4"/>
      <c r="B21783" s="4"/>
    </row>
    <row r="21784" ht="14.25" customHeight="1">
      <c r="A21784" s="4"/>
      <c r="B21784" s="4"/>
    </row>
    <row r="21785" ht="14.25" customHeight="1">
      <c r="A21785" s="4"/>
      <c r="B21785" s="4"/>
    </row>
    <row r="21786" ht="14.25" customHeight="1">
      <c r="A21786" s="4"/>
      <c r="B21786" s="4"/>
    </row>
    <row r="21787" ht="14.25" customHeight="1">
      <c r="A21787" s="4"/>
      <c r="B21787" s="4"/>
    </row>
    <row r="21788" ht="14.25" customHeight="1">
      <c r="A21788" s="4"/>
      <c r="B21788" s="4"/>
    </row>
    <row r="21789" ht="14.25" customHeight="1">
      <c r="A21789" s="4"/>
      <c r="B21789" s="4"/>
    </row>
    <row r="21790" ht="14.25" customHeight="1">
      <c r="A21790" s="4"/>
      <c r="B21790" s="4"/>
    </row>
    <row r="21791" ht="14.25" customHeight="1">
      <c r="A21791" s="4"/>
      <c r="B21791" s="4"/>
    </row>
    <row r="21792" ht="14.25" customHeight="1">
      <c r="A21792" s="4"/>
      <c r="B21792" s="4"/>
    </row>
    <row r="21793" ht="14.25" customHeight="1">
      <c r="A21793" s="4"/>
      <c r="B21793" s="4"/>
    </row>
    <row r="21794" ht="14.25" customHeight="1">
      <c r="A21794" s="4"/>
      <c r="B21794" s="4"/>
    </row>
    <row r="21795" ht="14.25" customHeight="1">
      <c r="A21795" s="4"/>
      <c r="B21795" s="4"/>
    </row>
    <row r="21796" ht="14.25" customHeight="1">
      <c r="A21796" s="4"/>
      <c r="B21796" s="4"/>
    </row>
    <row r="21797" ht="14.25" customHeight="1">
      <c r="A21797" s="4"/>
      <c r="B21797" s="4"/>
    </row>
    <row r="21798" ht="14.25" customHeight="1">
      <c r="A21798" s="4"/>
      <c r="B21798" s="4"/>
    </row>
    <row r="21799" ht="14.25" customHeight="1">
      <c r="A21799" s="4"/>
      <c r="B21799" s="4"/>
    </row>
    <row r="21800" ht="14.25" customHeight="1">
      <c r="A21800" s="4"/>
      <c r="B21800" s="4"/>
    </row>
    <row r="21801" ht="14.25" customHeight="1">
      <c r="A21801" s="4"/>
      <c r="B21801" s="4"/>
    </row>
    <row r="21802" ht="14.25" customHeight="1">
      <c r="A21802" s="4"/>
      <c r="B21802" s="4"/>
    </row>
    <row r="21803" ht="14.25" customHeight="1">
      <c r="A21803" s="4"/>
      <c r="B21803" s="4"/>
    </row>
    <row r="21804" ht="14.25" customHeight="1">
      <c r="A21804" s="4"/>
      <c r="B21804" s="4"/>
    </row>
    <row r="21805" ht="14.25" customHeight="1">
      <c r="A21805" s="4"/>
      <c r="B21805" s="4"/>
    </row>
    <row r="21806" ht="14.25" customHeight="1">
      <c r="A21806" s="4"/>
      <c r="B21806" s="4"/>
    </row>
    <row r="21807" ht="14.25" customHeight="1">
      <c r="A21807" s="4"/>
      <c r="B21807" s="4"/>
    </row>
    <row r="21808" ht="14.25" customHeight="1">
      <c r="A21808" s="4"/>
      <c r="B21808" s="4"/>
    </row>
    <row r="21809" ht="14.25" customHeight="1">
      <c r="A21809" s="4"/>
      <c r="B21809" s="4"/>
    </row>
    <row r="21810" ht="14.25" customHeight="1">
      <c r="A21810" s="4"/>
      <c r="B21810" s="4"/>
    </row>
    <row r="21811" ht="14.25" customHeight="1">
      <c r="A21811" s="4"/>
      <c r="B21811" s="4"/>
    </row>
    <row r="21812" ht="14.25" customHeight="1">
      <c r="A21812" s="4"/>
      <c r="B21812" s="4"/>
    </row>
    <row r="21813" ht="14.25" customHeight="1">
      <c r="A21813" s="4"/>
      <c r="B21813" s="4"/>
    </row>
    <row r="21814" ht="14.25" customHeight="1">
      <c r="A21814" s="4"/>
      <c r="B21814" s="4"/>
    </row>
    <row r="21815" ht="14.25" customHeight="1">
      <c r="A21815" s="4"/>
      <c r="B21815" s="4"/>
    </row>
    <row r="21816" ht="14.25" customHeight="1">
      <c r="A21816" s="4"/>
      <c r="B21816" s="4"/>
    </row>
    <row r="21817" ht="14.25" customHeight="1">
      <c r="A21817" s="4"/>
      <c r="B21817" s="4"/>
    </row>
    <row r="21818" ht="14.25" customHeight="1">
      <c r="A21818" s="4"/>
      <c r="B21818" s="4"/>
    </row>
    <row r="21819" ht="14.25" customHeight="1">
      <c r="A21819" s="4"/>
      <c r="B21819" s="4"/>
    </row>
    <row r="21820" ht="14.25" customHeight="1">
      <c r="A21820" s="4"/>
      <c r="B21820" s="4"/>
    </row>
    <row r="21821" ht="14.25" customHeight="1">
      <c r="A21821" s="4"/>
      <c r="B21821" s="4"/>
    </row>
    <row r="21822" ht="14.25" customHeight="1">
      <c r="A21822" s="4"/>
      <c r="B21822" s="4"/>
    </row>
    <row r="21823" ht="14.25" customHeight="1">
      <c r="A21823" s="4"/>
      <c r="B21823" s="4"/>
    </row>
    <row r="21824" ht="14.25" customHeight="1">
      <c r="A21824" s="4"/>
      <c r="B21824" s="4"/>
    </row>
    <row r="21825" ht="14.25" customHeight="1">
      <c r="A21825" s="4"/>
      <c r="B21825" s="4"/>
    </row>
    <row r="21826" ht="14.25" customHeight="1">
      <c r="A21826" s="4"/>
      <c r="B21826" s="4"/>
    </row>
    <row r="21827" ht="14.25" customHeight="1">
      <c r="A21827" s="4"/>
      <c r="B21827" s="4"/>
    </row>
    <row r="21828" ht="14.25" customHeight="1">
      <c r="A21828" s="4"/>
      <c r="B21828" s="4"/>
    </row>
    <row r="21829" ht="14.25" customHeight="1">
      <c r="A21829" s="4"/>
      <c r="B21829" s="4"/>
    </row>
    <row r="21830" ht="14.25" customHeight="1">
      <c r="A21830" s="4"/>
      <c r="B21830" s="4"/>
    </row>
    <row r="21831" ht="14.25" customHeight="1">
      <c r="A21831" s="4"/>
      <c r="B21831" s="4"/>
    </row>
    <row r="21832" ht="14.25" customHeight="1">
      <c r="A21832" s="4"/>
      <c r="B21832" s="4"/>
    </row>
    <row r="21833" ht="14.25" customHeight="1">
      <c r="A21833" s="4"/>
      <c r="B21833" s="4"/>
    </row>
    <row r="21834" ht="14.25" customHeight="1">
      <c r="A21834" s="4"/>
      <c r="B21834" s="4"/>
    </row>
    <row r="21835" ht="14.25" customHeight="1">
      <c r="A21835" s="4"/>
      <c r="B21835" s="4"/>
    </row>
    <row r="21836" ht="14.25" customHeight="1">
      <c r="A21836" s="4"/>
      <c r="B21836" s="4"/>
    </row>
    <row r="21837" ht="14.25" customHeight="1">
      <c r="A21837" s="4"/>
      <c r="B21837" s="4"/>
    </row>
    <row r="21838" ht="14.25" customHeight="1">
      <c r="A21838" s="4"/>
      <c r="B21838" s="4"/>
    </row>
    <row r="21839" ht="14.25" customHeight="1">
      <c r="A21839" s="4"/>
      <c r="B21839" s="4"/>
    </row>
    <row r="21840" ht="14.25" customHeight="1">
      <c r="A21840" s="4"/>
      <c r="B21840" s="4"/>
    </row>
    <row r="21841" ht="14.25" customHeight="1">
      <c r="A21841" s="4"/>
      <c r="B21841" s="4"/>
    </row>
    <row r="21842" ht="14.25" customHeight="1">
      <c r="A21842" s="4"/>
      <c r="B21842" s="4"/>
    </row>
    <row r="21843" ht="14.25" customHeight="1">
      <c r="A21843" s="4"/>
      <c r="B21843" s="4"/>
    </row>
    <row r="21844" ht="14.25" customHeight="1">
      <c r="A21844" s="4"/>
      <c r="B21844" s="4"/>
    </row>
    <row r="21845" ht="14.25" customHeight="1">
      <c r="A21845" s="4"/>
      <c r="B21845" s="4"/>
    </row>
    <row r="21846" ht="14.25" customHeight="1">
      <c r="A21846" s="4"/>
      <c r="B21846" s="4"/>
    </row>
    <row r="21847" ht="14.25" customHeight="1">
      <c r="A21847" s="4"/>
      <c r="B21847" s="4"/>
    </row>
    <row r="21848" ht="14.25" customHeight="1">
      <c r="A21848" s="4"/>
      <c r="B21848" s="4"/>
    </row>
    <row r="21849" ht="14.25" customHeight="1">
      <c r="A21849" s="4"/>
      <c r="B21849" s="4"/>
    </row>
    <row r="21850" ht="14.25" customHeight="1">
      <c r="A21850" s="4"/>
      <c r="B21850" s="4"/>
    </row>
    <row r="21851" ht="14.25" customHeight="1">
      <c r="A21851" s="4"/>
      <c r="B21851" s="4"/>
    </row>
    <row r="21852" ht="14.25" customHeight="1">
      <c r="A21852" s="4"/>
      <c r="B21852" s="4"/>
    </row>
    <row r="21853" ht="14.25" customHeight="1">
      <c r="A21853" s="4"/>
      <c r="B21853" s="4"/>
    </row>
    <row r="21854" ht="14.25" customHeight="1">
      <c r="A21854" s="4"/>
      <c r="B21854" s="4"/>
    </row>
    <row r="21855" ht="14.25" customHeight="1">
      <c r="A21855" s="4"/>
      <c r="B21855" s="4"/>
    </row>
    <row r="21856" ht="14.25" customHeight="1">
      <c r="A21856" s="4"/>
      <c r="B21856" s="4"/>
    </row>
    <row r="21857" ht="14.25" customHeight="1">
      <c r="A21857" s="4"/>
      <c r="B21857" s="4"/>
    </row>
    <row r="21858" ht="14.25" customHeight="1">
      <c r="A21858" s="4"/>
      <c r="B21858" s="4"/>
    </row>
    <row r="21859" ht="14.25" customHeight="1">
      <c r="A21859" s="4"/>
      <c r="B21859" s="4"/>
    </row>
    <row r="21860" ht="14.25" customHeight="1">
      <c r="A21860" s="4"/>
      <c r="B21860" s="4"/>
    </row>
    <row r="21861" ht="14.25" customHeight="1">
      <c r="A21861" s="4"/>
      <c r="B21861" s="4"/>
    </row>
    <row r="21862" ht="14.25" customHeight="1">
      <c r="A21862" s="4"/>
      <c r="B21862" s="4"/>
    </row>
    <row r="21863" ht="14.25" customHeight="1">
      <c r="A21863" s="4"/>
      <c r="B21863" s="4"/>
    </row>
    <row r="21864" ht="14.25" customHeight="1">
      <c r="A21864" s="4"/>
      <c r="B21864" s="4"/>
    </row>
    <row r="21865" ht="14.25" customHeight="1">
      <c r="A21865" s="4"/>
      <c r="B21865" s="4"/>
    </row>
    <row r="21866" ht="14.25" customHeight="1">
      <c r="A21866" s="4"/>
      <c r="B21866" s="4"/>
    </row>
    <row r="21867" ht="14.25" customHeight="1">
      <c r="A21867" s="4"/>
      <c r="B21867" s="4"/>
    </row>
    <row r="21868" ht="14.25" customHeight="1">
      <c r="A21868" s="4"/>
      <c r="B21868" s="4"/>
    </row>
    <row r="21869" ht="14.25" customHeight="1">
      <c r="A21869" s="4"/>
      <c r="B21869" s="4"/>
    </row>
    <row r="21870" ht="14.25" customHeight="1">
      <c r="A21870" s="4"/>
      <c r="B21870" s="4"/>
    </row>
    <row r="21871" ht="14.25" customHeight="1">
      <c r="A21871" s="4"/>
      <c r="B21871" s="4"/>
    </row>
    <row r="21872" ht="14.25" customHeight="1">
      <c r="A21872" s="4"/>
      <c r="B21872" s="4"/>
    </row>
    <row r="21873" ht="14.25" customHeight="1">
      <c r="A21873" s="4"/>
      <c r="B21873" s="4"/>
    </row>
    <row r="21874" ht="14.25" customHeight="1">
      <c r="A21874" s="4"/>
      <c r="B21874" s="4"/>
    </row>
    <row r="21875" ht="14.25" customHeight="1">
      <c r="A21875" s="4"/>
      <c r="B21875" s="4"/>
    </row>
    <row r="21876" ht="14.25" customHeight="1">
      <c r="A21876" s="4"/>
      <c r="B21876" s="4"/>
    </row>
    <row r="21877" ht="14.25" customHeight="1">
      <c r="A21877" s="4"/>
      <c r="B21877" s="4"/>
    </row>
    <row r="21878" ht="14.25" customHeight="1">
      <c r="A21878" s="4"/>
      <c r="B21878" s="4"/>
    </row>
    <row r="21879" ht="14.25" customHeight="1">
      <c r="A21879" s="4"/>
      <c r="B21879" s="4"/>
    </row>
    <row r="21880" ht="14.25" customHeight="1">
      <c r="A21880" s="4"/>
      <c r="B21880" s="4"/>
    </row>
    <row r="21881" ht="14.25" customHeight="1">
      <c r="A21881" s="4"/>
      <c r="B21881" s="4"/>
    </row>
    <row r="21882" ht="14.25" customHeight="1">
      <c r="A21882" s="4"/>
      <c r="B21882" s="4"/>
    </row>
    <row r="21883" ht="14.25" customHeight="1">
      <c r="A21883" s="4"/>
      <c r="B21883" s="4"/>
    </row>
    <row r="21884" ht="14.25" customHeight="1">
      <c r="A21884" s="4"/>
      <c r="B21884" s="4"/>
    </row>
    <row r="21885" ht="14.25" customHeight="1">
      <c r="A21885" s="4"/>
      <c r="B21885" s="4"/>
    </row>
    <row r="21886" ht="14.25" customHeight="1">
      <c r="A21886" s="4"/>
      <c r="B21886" s="4"/>
    </row>
    <row r="21887" ht="14.25" customHeight="1">
      <c r="A21887" s="4"/>
      <c r="B21887" s="4"/>
    </row>
    <row r="21888" ht="14.25" customHeight="1">
      <c r="A21888" s="4"/>
      <c r="B21888" s="4"/>
    </row>
    <row r="21889" ht="14.25" customHeight="1">
      <c r="A21889" s="4"/>
      <c r="B21889" s="4"/>
    </row>
    <row r="21890" ht="14.25" customHeight="1">
      <c r="A21890" s="4"/>
      <c r="B21890" s="4"/>
    </row>
    <row r="21891" ht="14.25" customHeight="1">
      <c r="A21891" s="4"/>
      <c r="B21891" s="4"/>
    </row>
    <row r="21892" ht="14.25" customHeight="1">
      <c r="A21892" s="4"/>
      <c r="B21892" s="4"/>
    </row>
    <row r="21893" ht="14.25" customHeight="1">
      <c r="A21893" s="4"/>
      <c r="B21893" s="4"/>
    </row>
    <row r="21894" ht="14.25" customHeight="1">
      <c r="A21894" s="4"/>
      <c r="B21894" s="4"/>
    </row>
    <row r="21895" ht="14.25" customHeight="1">
      <c r="A21895" s="4"/>
      <c r="B21895" s="4"/>
    </row>
    <row r="21896" ht="14.25" customHeight="1">
      <c r="A21896" s="4"/>
      <c r="B21896" s="4"/>
    </row>
    <row r="21897" ht="14.25" customHeight="1">
      <c r="A21897" s="4"/>
      <c r="B21897" s="4"/>
    </row>
    <row r="21898" ht="14.25" customHeight="1">
      <c r="A21898" s="4"/>
      <c r="B21898" s="4"/>
    </row>
    <row r="21899" ht="14.25" customHeight="1">
      <c r="A21899" s="4"/>
      <c r="B21899" s="4"/>
    </row>
    <row r="21900" ht="14.25" customHeight="1">
      <c r="A21900" s="4"/>
      <c r="B21900" s="4"/>
    </row>
    <row r="21901" ht="14.25" customHeight="1">
      <c r="A21901" s="4"/>
      <c r="B21901" s="4"/>
    </row>
    <row r="21902" ht="14.25" customHeight="1">
      <c r="A21902" s="4"/>
      <c r="B21902" s="4"/>
    </row>
    <row r="21903" ht="14.25" customHeight="1">
      <c r="A21903" s="4"/>
      <c r="B21903" s="4"/>
    </row>
    <row r="21904" ht="14.25" customHeight="1">
      <c r="A21904" s="4"/>
      <c r="B21904" s="4"/>
    </row>
    <row r="21905" ht="14.25" customHeight="1">
      <c r="A21905" s="4"/>
      <c r="B21905" s="4"/>
    </row>
    <row r="21906" ht="14.25" customHeight="1">
      <c r="A21906" s="4"/>
      <c r="B21906" s="4"/>
    </row>
    <row r="21907" ht="14.25" customHeight="1">
      <c r="A21907" s="4"/>
      <c r="B21907" s="4"/>
    </row>
    <row r="21908" ht="14.25" customHeight="1">
      <c r="A21908" s="4"/>
      <c r="B21908" s="4"/>
    </row>
    <row r="21909" ht="14.25" customHeight="1">
      <c r="A21909" s="4"/>
      <c r="B21909" s="4"/>
    </row>
    <row r="21910" ht="14.25" customHeight="1">
      <c r="A21910" s="4"/>
      <c r="B21910" s="4"/>
    </row>
    <row r="21911" ht="14.25" customHeight="1">
      <c r="A21911" s="4"/>
      <c r="B21911" s="4"/>
    </row>
    <row r="21912" ht="14.25" customHeight="1">
      <c r="A21912" s="4"/>
      <c r="B21912" s="4"/>
    </row>
    <row r="21913" ht="14.25" customHeight="1">
      <c r="A21913" s="4"/>
      <c r="B21913" s="4"/>
    </row>
    <row r="21914" ht="14.25" customHeight="1">
      <c r="A21914" s="4"/>
      <c r="B21914" s="4"/>
    </row>
    <row r="21915" ht="14.25" customHeight="1">
      <c r="A21915" s="4"/>
      <c r="B21915" s="4"/>
    </row>
    <row r="21916" ht="14.25" customHeight="1">
      <c r="A21916" s="4"/>
      <c r="B21916" s="4"/>
    </row>
    <row r="21917" ht="14.25" customHeight="1">
      <c r="A21917" s="4"/>
      <c r="B21917" s="4"/>
    </row>
    <row r="21918" ht="14.25" customHeight="1">
      <c r="A21918" s="4"/>
      <c r="B21918" s="4"/>
    </row>
    <row r="21919" ht="14.25" customHeight="1">
      <c r="A21919" s="4"/>
      <c r="B21919" s="4"/>
    </row>
    <row r="21920" ht="14.25" customHeight="1">
      <c r="A21920" s="4"/>
      <c r="B21920" s="4"/>
    </row>
    <row r="21921" ht="14.25" customHeight="1">
      <c r="A21921" s="4"/>
      <c r="B21921" s="4"/>
    </row>
    <row r="21922" ht="14.25" customHeight="1">
      <c r="A21922" s="4"/>
      <c r="B21922" s="4"/>
    </row>
    <row r="21923" ht="14.25" customHeight="1">
      <c r="A21923" s="4"/>
      <c r="B21923" s="4"/>
    </row>
    <row r="21924" ht="14.25" customHeight="1">
      <c r="A21924" s="4"/>
      <c r="B21924" s="4"/>
    </row>
    <row r="21925" ht="14.25" customHeight="1">
      <c r="A21925" s="4"/>
      <c r="B21925" s="4"/>
    </row>
    <row r="21926" ht="14.25" customHeight="1">
      <c r="A21926" s="4"/>
      <c r="B21926" s="4"/>
    </row>
    <row r="21927" ht="14.25" customHeight="1">
      <c r="A21927" s="4"/>
      <c r="B21927" s="4"/>
    </row>
    <row r="21928" ht="14.25" customHeight="1">
      <c r="A21928" s="4"/>
      <c r="B21928" s="4"/>
    </row>
    <row r="21929" ht="14.25" customHeight="1">
      <c r="A21929" s="4"/>
      <c r="B21929" s="4"/>
    </row>
    <row r="21930" ht="14.25" customHeight="1">
      <c r="A21930" s="4"/>
      <c r="B21930" s="4"/>
    </row>
    <row r="21931" ht="14.25" customHeight="1">
      <c r="A21931" s="4"/>
      <c r="B21931" s="4"/>
    </row>
    <row r="21932" ht="14.25" customHeight="1">
      <c r="A21932" s="4"/>
      <c r="B21932" s="4"/>
    </row>
    <row r="21933" ht="14.25" customHeight="1">
      <c r="A21933" s="4"/>
      <c r="B21933" s="4"/>
    </row>
    <row r="21934" ht="14.25" customHeight="1">
      <c r="A21934" s="4"/>
      <c r="B21934" s="4"/>
    </row>
    <row r="21935" ht="14.25" customHeight="1">
      <c r="A21935" s="4"/>
      <c r="B21935" s="4"/>
    </row>
    <row r="21936" ht="14.25" customHeight="1">
      <c r="A21936" s="4"/>
      <c r="B21936" s="4"/>
    </row>
    <row r="21937" ht="14.25" customHeight="1">
      <c r="A21937" s="4"/>
      <c r="B21937" s="4"/>
    </row>
    <row r="21938" ht="14.25" customHeight="1">
      <c r="A21938" s="4"/>
      <c r="B21938" s="4"/>
    </row>
    <row r="21939" ht="14.25" customHeight="1">
      <c r="A21939" s="4"/>
      <c r="B21939" s="4"/>
    </row>
    <row r="21940" ht="14.25" customHeight="1">
      <c r="A21940" s="4"/>
      <c r="B21940" s="4"/>
    </row>
    <row r="21941" ht="14.25" customHeight="1">
      <c r="A21941" s="4"/>
      <c r="B21941" s="4"/>
    </row>
    <row r="21942" ht="14.25" customHeight="1">
      <c r="A21942" s="4"/>
      <c r="B21942" s="4"/>
    </row>
    <row r="21943" ht="14.25" customHeight="1">
      <c r="A21943" s="4"/>
      <c r="B21943" s="4"/>
    </row>
    <row r="21944" ht="14.25" customHeight="1">
      <c r="A21944" s="4"/>
      <c r="B21944" s="4"/>
    </row>
    <row r="21945" ht="14.25" customHeight="1">
      <c r="A21945" s="4"/>
      <c r="B21945" s="4"/>
    </row>
    <row r="21946" ht="14.25" customHeight="1">
      <c r="A21946" s="4"/>
      <c r="B21946" s="4"/>
    </row>
    <row r="21947" ht="14.25" customHeight="1">
      <c r="A21947" s="4"/>
      <c r="B21947" s="4"/>
    </row>
    <row r="21948" ht="14.25" customHeight="1">
      <c r="A21948" s="4"/>
      <c r="B21948" s="4"/>
    </row>
    <row r="21949" ht="14.25" customHeight="1">
      <c r="A21949" s="4"/>
      <c r="B21949" s="4"/>
    </row>
    <row r="21950" ht="14.25" customHeight="1">
      <c r="A21950" s="4"/>
      <c r="B21950" s="4"/>
    </row>
    <row r="21951" ht="14.25" customHeight="1">
      <c r="A21951" s="4"/>
      <c r="B21951" s="4"/>
    </row>
    <row r="21952" ht="14.25" customHeight="1">
      <c r="A21952" s="4"/>
      <c r="B21952" s="4"/>
    </row>
    <row r="21953" ht="14.25" customHeight="1">
      <c r="A21953" s="4"/>
      <c r="B21953" s="4"/>
    </row>
    <row r="21954" ht="14.25" customHeight="1">
      <c r="A21954" s="4"/>
      <c r="B21954" s="4"/>
    </row>
    <row r="21955" ht="14.25" customHeight="1">
      <c r="A21955" s="4"/>
      <c r="B21955" s="4"/>
    </row>
    <row r="21956" ht="14.25" customHeight="1">
      <c r="A21956" s="4"/>
      <c r="B21956" s="4"/>
    </row>
    <row r="21957" ht="14.25" customHeight="1">
      <c r="A21957" s="4"/>
      <c r="B21957" s="4"/>
    </row>
    <row r="21958" ht="14.25" customHeight="1">
      <c r="A21958" s="4"/>
      <c r="B21958" s="4"/>
    </row>
    <row r="21959" ht="14.25" customHeight="1">
      <c r="A21959" s="4"/>
      <c r="B21959" s="4"/>
    </row>
    <row r="21960" ht="14.25" customHeight="1">
      <c r="A21960" s="4"/>
      <c r="B21960" s="4"/>
    </row>
    <row r="21961" ht="14.25" customHeight="1">
      <c r="A21961" s="4"/>
      <c r="B21961" s="4"/>
    </row>
    <row r="21962" ht="14.25" customHeight="1">
      <c r="A21962" s="4"/>
      <c r="B21962" s="4"/>
    </row>
    <row r="21963" ht="14.25" customHeight="1">
      <c r="A21963" s="4"/>
      <c r="B21963" s="4"/>
    </row>
    <row r="21964" ht="14.25" customHeight="1">
      <c r="A21964" s="4"/>
      <c r="B21964" s="4"/>
    </row>
    <row r="21965" ht="14.25" customHeight="1">
      <c r="A21965" s="4"/>
      <c r="B21965" s="4"/>
    </row>
    <row r="21966" ht="14.25" customHeight="1">
      <c r="A21966" s="4"/>
      <c r="B21966" s="4"/>
    </row>
    <row r="21967" ht="14.25" customHeight="1">
      <c r="A21967" s="4"/>
      <c r="B21967" s="4"/>
    </row>
    <row r="21968" ht="14.25" customHeight="1">
      <c r="A21968" s="4"/>
      <c r="B21968" s="4"/>
    </row>
    <row r="21969" ht="14.25" customHeight="1">
      <c r="A21969" s="4"/>
      <c r="B21969" s="4"/>
    </row>
    <row r="21970" ht="14.25" customHeight="1">
      <c r="A21970" s="4"/>
      <c r="B21970" s="4"/>
    </row>
    <row r="21971" ht="14.25" customHeight="1">
      <c r="A21971" s="4"/>
      <c r="B21971" s="4"/>
    </row>
    <row r="21972" ht="14.25" customHeight="1">
      <c r="A21972" s="4"/>
      <c r="B21972" s="4"/>
    </row>
    <row r="21973" ht="14.25" customHeight="1">
      <c r="A21973" s="4"/>
      <c r="B21973" s="4"/>
    </row>
    <row r="21974" ht="14.25" customHeight="1">
      <c r="A21974" s="4"/>
      <c r="B21974" s="4"/>
    </row>
    <row r="21975" ht="14.25" customHeight="1">
      <c r="A21975" s="4"/>
      <c r="B21975" s="4"/>
    </row>
    <row r="21976" ht="14.25" customHeight="1">
      <c r="A21976" s="4"/>
      <c r="B21976" s="4"/>
    </row>
    <row r="21977" ht="14.25" customHeight="1">
      <c r="A21977" s="4"/>
      <c r="B21977" s="4"/>
    </row>
    <row r="21978" ht="14.25" customHeight="1">
      <c r="A21978" s="4"/>
      <c r="B21978" s="4"/>
    </row>
    <row r="21979" ht="14.25" customHeight="1">
      <c r="A21979" s="4"/>
      <c r="B21979" s="4"/>
    </row>
    <row r="21980" ht="14.25" customHeight="1">
      <c r="A21980" s="4"/>
      <c r="B21980" s="4"/>
    </row>
    <row r="21981" ht="14.25" customHeight="1">
      <c r="A21981" s="4"/>
      <c r="B21981" s="4"/>
    </row>
    <row r="21982" ht="14.25" customHeight="1">
      <c r="A21982" s="4"/>
      <c r="B21982" s="4"/>
    </row>
    <row r="21983" ht="14.25" customHeight="1">
      <c r="A21983" s="4"/>
      <c r="B21983" s="4"/>
    </row>
    <row r="21984" ht="14.25" customHeight="1">
      <c r="A21984" s="4"/>
      <c r="B21984" s="4"/>
    </row>
    <row r="21985" ht="14.25" customHeight="1">
      <c r="A21985" s="4"/>
      <c r="B21985" s="4"/>
    </row>
    <row r="21986" ht="14.25" customHeight="1">
      <c r="A21986" s="4"/>
      <c r="B21986" s="4"/>
    </row>
    <row r="21987" ht="14.25" customHeight="1">
      <c r="A21987" s="4"/>
      <c r="B21987" s="4"/>
    </row>
    <row r="21988" ht="14.25" customHeight="1">
      <c r="A21988" s="4"/>
      <c r="B21988" s="4"/>
    </row>
    <row r="21989" ht="14.25" customHeight="1">
      <c r="A21989" s="4"/>
      <c r="B21989" s="4"/>
    </row>
    <row r="21990" ht="14.25" customHeight="1">
      <c r="A21990" s="4"/>
      <c r="B21990" s="4"/>
    </row>
    <row r="21991" ht="14.25" customHeight="1">
      <c r="A21991" s="4"/>
      <c r="B21991" s="4"/>
    </row>
    <row r="21992" ht="14.25" customHeight="1">
      <c r="A21992" s="4"/>
      <c r="B21992" s="4"/>
    </row>
    <row r="21993" ht="14.25" customHeight="1">
      <c r="A21993" s="4"/>
      <c r="B21993" s="4"/>
    </row>
    <row r="21994" ht="14.25" customHeight="1">
      <c r="A21994" s="4"/>
      <c r="B21994" s="4"/>
    </row>
    <row r="21995" ht="14.25" customHeight="1">
      <c r="A21995" s="4"/>
      <c r="B21995" s="4"/>
    </row>
    <row r="21996" ht="14.25" customHeight="1">
      <c r="A21996" s="4"/>
      <c r="B21996" s="4"/>
    </row>
    <row r="21997" ht="14.25" customHeight="1">
      <c r="A21997" s="4"/>
      <c r="B21997" s="4"/>
    </row>
    <row r="21998" ht="14.25" customHeight="1">
      <c r="A21998" s="4"/>
      <c r="B21998" s="4"/>
    </row>
    <row r="21999" ht="14.25" customHeight="1">
      <c r="A21999" s="4"/>
      <c r="B21999" s="4"/>
    </row>
    <row r="22000" ht="14.25" customHeight="1">
      <c r="A22000" s="4"/>
      <c r="B22000" s="4"/>
    </row>
    <row r="22001" ht="14.25" customHeight="1">
      <c r="A22001" s="4"/>
      <c r="B22001" s="4"/>
    </row>
    <row r="22002" ht="14.25" customHeight="1">
      <c r="A22002" s="4"/>
      <c r="B22002" s="4"/>
    </row>
    <row r="22003" ht="14.25" customHeight="1">
      <c r="A22003" s="4"/>
      <c r="B22003" s="4"/>
    </row>
    <row r="22004" ht="14.25" customHeight="1">
      <c r="A22004" s="4"/>
      <c r="B22004" s="4"/>
    </row>
    <row r="22005" ht="14.25" customHeight="1">
      <c r="A22005" s="4"/>
      <c r="B22005" s="4"/>
    </row>
    <row r="22006" ht="14.25" customHeight="1">
      <c r="A22006" s="4"/>
      <c r="B22006" s="4"/>
    </row>
    <row r="22007" ht="14.25" customHeight="1">
      <c r="A22007" s="4"/>
      <c r="B22007" s="4"/>
    </row>
    <row r="22008" ht="14.25" customHeight="1">
      <c r="A22008" s="4"/>
      <c r="B22008" s="4"/>
    </row>
    <row r="22009" ht="14.25" customHeight="1">
      <c r="A22009" s="4"/>
      <c r="B22009" s="4"/>
    </row>
    <row r="22010" ht="14.25" customHeight="1">
      <c r="A22010" s="4"/>
      <c r="B22010" s="4"/>
    </row>
    <row r="22011" ht="14.25" customHeight="1">
      <c r="A22011" s="4"/>
      <c r="B22011" s="4"/>
    </row>
    <row r="22012" ht="14.25" customHeight="1">
      <c r="A22012" s="4"/>
      <c r="B22012" s="4"/>
    </row>
    <row r="22013" ht="14.25" customHeight="1">
      <c r="A22013" s="4"/>
      <c r="B22013" s="4"/>
    </row>
    <row r="22014" ht="14.25" customHeight="1">
      <c r="A22014" s="4"/>
      <c r="B22014" s="4"/>
    </row>
    <row r="22015" ht="14.25" customHeight="1">
      <c r="A22015" s="4"/>
      <c r="B22015" s="4"/>
    </row>
    <row r="22016" ht="14.25" customHeight="1">
      <c r="A22016" s="4"/>
      <c r="B22016" s="4"/>
    </row>
    <row r="22017" ht="14.25" customHeight="1">
      <c r="A22017" s="4"/>
      <c r="B22017" s="4"/>
    </row>
    <row r="22018" ht="14.25" customHeight="1">
      <c r="A22018" s="4"/>
      <c r="B22018" s="4"/>
    </row>
    <row r="22019" ht="14.25" customHeight="1">
      <c r="A22019" s="4"/>
      <c r="B22019" s="4"/>
    </row>
    <row r="22020" ht="14.25" customHeight="1">
      <c r="A22020" s="4"/>
      <c r="B22020" s="4"/>
    </row>
    <row r="22021" ht="14.25" customHeight="1">
      <c r="A22021" s="4"/>
      <c r="B22021" s="4"/>
    </row>
    <row r="22022" ht="14.25" customHeight="1">
      <c r="A22022" s="4"/>
      <c r="B22022" s="4"/>
    </row>
    <row r="22023" ht="14.25" customHeight="1">
      <c r="A22023" s="4"/>
      <c r="B22023" s="4"/>
    </row>
    <row r="22024" ht="14.25" customHeight="1">
      <c r="A22024" s="4"/>
      <c r="B22024" s="4"/>
    </row>
    <row r="22025" ht="14.25" customHeight="1">
      <c r="A22025" s="4"/>
      <c r="B22025" s="4"/>
    </row>
    <row r="22026" ht="14.25" customHeight="1">
      <c r="A22026" s="4"/>
      <c r="B22026" s="4"/>
    </row>
    <row r="22027" ht="14.25" customHeight="1">
      <c r="A22027" s="4"/>
      <c r="B22027" s="4"/>
    </row>
    <row r="22028" ht="14.25" customHeight="1">
      <c r="A22028" s="4"/>
      <c r="B22028" s="4"/>
    </row>
    <row r="22029" ht="14.25" customHeight="1">
      <c r="A22029" s="4"/>
      <c r="B22029" s="4"/>
    </row>
    <row r="22030" ht="14.25" customHeight="1">
      <c r="A22030" s="4"/>
      <c r="B22030" s="4"/>
    </row>
    <row r="22031" ht="14.25" customHeight="1">
      <c r="A22031" s="4"/>
      <c r="B22031" s="4"/>
    </row>
    <row r="22032" ht="14.25" customHeight="1">
      <c r="A22032" s="4"/>
      <c r="B22032" s="4"/>
    </row>
    <row r="22033" ht="14.25" customHeight="1">
      <c r="A22033" s="4"/>
      <c r="B22033" s="4"/>
    </row>
    <row r="22034" ht="14.25" customHeight="1">
      <c r="A22034" s="4"/>
      <c r="B22034" s="4"/>
    </row>
    <row r="22035" ht="14.25" customHeight="1">
      <c r="A22035" s="4"/>
      <c r="B22035" s="4"/>
    </row>
    <row r="22036" ht="14.25" customHeight="1">
      <c r="A22036" s="4"/>
      <c r="B22036" s="4"/>
    </row>
    <row r="22037" ht="14.25" customHeight="1">
      <c r="A22037" s="4"/>
      <c r="B22037" s="4"/>
    </row>
    <row r="22038" ht="14.25" customHeight="1">
      <c r="A22038" s="4"/>
      <c r="B22038" s="4"/>
    </row>
    <row r="22039" ht="14.25" customHeight="1">
      <c r="A22039" s="4"/>
      <c r="B22039" s="4"/>
    </row>
    <row r="22040" ht="14.25" customHeight="1">
      <c r="A22040" s="4"/>
      <c r="B22040" s="4"/>
    </row>
    <row r="22041" ht="14.25" customHeight="1">
      <c r="A22041" s="4"/>
      <c r="B22041" s="4"/>
    </row>
    <row r="22042" ht="14.25" customHeight="1">
      <c r="A22042" s="4"/>
      <c r="B22042" s="4"/>
    </row>
    <row r="22043" ht="14.25" customHeight="1">
      <c r="A22043" s="4"/>
      <c r="B22043" s="4"/>
    </row>
    <row r="22044" ht="14.25" customHeight="1">
      <c r="A22044" s="4"/>
      <c r="B22044" s="4"/>
    </row>
    <row r="22045" ht="14.25" customHeight="1">
      <c r="A22045" s="4"/>
      <c r="B22045" s="4"/>
    </row>
    <row r="22046" ht="14.25" customHeight="1">
      <c r="A22046" s="4"/>
      <c r="B22046" s="4"/>
    </row>
    <row r="22047" ht="14.25" customHeight="1">
      <c r="A22047" s="4"/>
      <c r="B22047" s="4"/>
    </row>
    <row r="22048" ht="14.25" customHeight="1">
      <c r="A22048" s="4"/>
      <c r="B22048" s="4"/>
    </row>
    <row r="22049" ht="14.25" customHeight="1">
      <c r="A22049" s="4"/>
      <c r="B22049" s="4"/>
    </row>
    <row r="22050" ht="14.25" customHeight="1">
      <c r="A22050" s="4"/>
      <c r="B22050" s="4"/>
    </row>
    <row r="22051" ht="14.25" customHeight="1">
      <c r="A22051" s="4"/>
      <c r="B22051" s="4"/>
    </row>
    <row r="22052" ht="14.25" customHeight="1">
      <c r="A22052" s="4"/>
      <c r="B22052" s="4"/>
    </row>
    <row r="22053" ht="14.25" customHeight="1">
      <c r="A22053" s="4"/>
      <c r="B22053" s="4"/>
    </row>
    <row r="22054" ht="14.25" customHeight="1">
      <c r="A22054" s="4"/>
      <c r="B22054" s="4"/>
    </row>
    <row r="22055" ht="14.25" customHeight="1">
      <c r="A22055" s="4"/>
      <c r="B22055" s="4"/>
    </row>
    <row r="22056" ht="14.25" customHeight="1">
      <c r="A22056" s="4"/>
      <c r="B22056" s="4"/>
    </row>
    <row r="22057" ht="14.25" customHeight="1">
      <c r="A22057" s="4"/>
      <c r="B22057" s="4"/>
    </row>
    <row r="22058" ht="14.25" customHeight="1">
      <c r="A22058" s="4"/>
      <c r="B22058" s="4"/>
    </row>
    <row r="22059" ht="14.25" customHeight="1">
      <c r="A22059" s="4"/>
      <c r="B22059" s="4"/>
    </row>
    <row r="22060" ht="14.25" customHeight="1">
      <c r="A22060" s="4"/>
      <c r="B22060" s="4"/>
    </row>
    <row r="22061" ht="14.25" customHeight="1">
      <c r="A22061" s="4"/>
      <c r="B22061" s="4"/>
    </row>
    <row r="22062" ht="14.25" customHeight="1">
      <c r="A22062" s="4"/>
      <c r="B22062" s="4"/>
    </row>
    <row r="22063" ht="14.25" customHeight="1">
      <c r="A22063" s="4"/>
      <c r="B22063" s="4"/>
    </row>
    <row r="22064" ht="14.25" customHeight="1">
      <c r="A22064" s="4"/>
      <c r="B22064" s="4"/>
    </row>
    <row r="22065" ht="14.25" customHeight="1">
      <c r="A22065" s="4"/>
      <c r="B22065" s="4"/>
    </row>
    <row r="22066" ht="14.25" customHeight="1">
      <c r="A22066" s="4"/>
      <c r="B22066" s="4"/>
    </row>
    <row r="22067" ht="14.25" customHeight="1">
      <c r="A22067" s="4"/>
      <c r="B22067" s="4"/>
    </row>
    <row r="22068" ht="14.25" customHeight="1">
      <c r="A22068" s="4"/>
      <c r="B22068" s="4"/>
    </row>
    <row r="22069" ht="14.25" customHeight="1">
      <c r="A22069" s="4"/>
      <c r="B22069" s="4"/>
    </row>
    <row r="22070" ht="14.25" customHeight="1">
      <c r="A22070" s="4"/>
      <c r="B22070" s="4"/>
    </row>
    <row r="22071" ht="14.25" customHeight="1">
      <c r="A22071" s="4"/>
      <c r="B22071" s="4"/>
    </row>
    <row r="22072" ht="14.25" customHeight="1">
      <c r="A22072" s="4"/>
      <c r="B22072" s="4"/>
    </row>
    <row r="22073" ht="14.25" customHeight="1">
      <c r="A22073" s="4"/>
      <c r="B22073" s="4"/>
    </row>
    <row r="22074" ht="14.25" customHeight="1">
      <c r="A22074" s="4"/>
      <c r="B22074" s="4"/>
    </row>
    <row r="22075" ht="14.25" customHeight="1">
      <c r="A22075" s="4"/>
      <c r="B22075" s="4"/>
    </row>
    <row r="22076" ht="14.25" customHeight="1">
      <c r="A22076" s="4"/>
      <c r="B22076" s="4"/>
    </row>
    <row r="22077" ht="14.25" customHeight="1">
      <c r="A22077" s="4"/>
      <c r="B22077" s="4"/>
    </row>
    <row r="22078" ht="14.25" customHeight="1">
      <c r="A22078" s="4"/>
      <c r="B22078" s="4"/>
    </row>
    <row r="22079" ht="14.25" customHeight="1">
      <c r="A22079" s="4"/>
      <c r="B22079" s="4"/>
    </row>
    <row r="22080" ht="14.25" customHeight="1">
      <c r="A22080" s="4"/>
      <c r="B22080" s="4"/>
    </row>
    <row r="22081" ht="14.25" customHeight="1">
      <c r="A22081" s="4"/>
      <c r="B22081" s="4"/>
    </row>
    <row r="22082" ht="14.25" customHeight="1">
      <c r="A22082" s="4"/>
      <c r="B22082" s="4"/>
    </row>
    <row r="22083" ht="14.25" customHeight="1">
      <c r="A22083" s="4"/>
      <c r="B22083" s="4"/>
    </row>
    <row r="22084" ht="14.25" customHeight="1">
      <c r="A22084" s="4"/>
      <c r="B22084" s="4"/>
    </row>
    <row r="22085" ht="14.25" customHeight="1">
      <c r="A22085" s="4"/>
      <c r="B22085" s="4"/>
    </row>
    <row r="22086" ht="14.25" customHeight="1">
      <c r="A22086" s="4"/>
      <c r="B22086" s="4"/>
    </row>
    <row r="22087" ht="14.25" customHeight="1">
      <c r="A22087" s="4"/>
      <c r="B22087" s="4"/>
    </row>
    <row r="22088" ht="14.25" customHeight="1">
      <c r="A22088" s="4"/>
      <c r="B22088" s="4"/>
    </row>
    <row r="22089" ht="14.25" customHeight="1">
      <c r="A22089" s="4"/>
      <c r="B22089" s="4"/>
    </row>
    <row r="22090" ht="14.25" customHeight="1">
      <c r="A22090" s="4"/>
      <c r="B22090" s="4"/>
    </row>
    <row r="22091" ht="14.25" customHeight="1">
      <c r="A22091" s="4"/>
      <c r="B22091" s="4"/>
    </row>
    <row r="22092" ht="14.25" customHeight="1">
      <c r="A22092" s="4"/>
      <c r="B22092" s="4"/>
    </row>
    <row r="22093" ht="14.25" customHeight="1">
      <c r="A22093" s="4"/>
      <c r="B22093" s="4"/>
    </row>
    <row r="22094" ht="14.25" customHeight="1">
      <c r="A22094" s="4"/>
      <c r="B22094" s="4"/>
    </row>
    <row r="22095" ht="14.25" customHeight="1">
      <c r="A22095" s="4"/>
      <c r="B22095" s="4"/>
    </row>
    <row r="22096" ht="14.25" customHeight="1">
      <c r="A22096" s="4"/>
      <c r="B22096" s="4"/>
    </row>
    <row r="22097" ht="14.25" customHeight="1">
      <c r="A22097" s="4"/>
      <c r="B22097" s="4"/>
    </row>
    <row r="22098" ht="14.25" customHeight="1">
      <c r="A22098" s="4"/>
      <c r="B22098" s="4"/>
    </row>
    <row r="22099" ht="14.25" customHeight="1">
      <c r="A22099" s="4"/>
      <c r="B22099" s="4"/>
    </row>
    <row r="22100" ht="14.25" customHeight="1">
      <c r="A22100" s="4"/>
      <c r="B22100" s="4"/>
    </row>
    <row r="22101" ht="14.25" customHeight="1">
      <c r="A22101" s="4"/>
      <c r="B22101" s="4"/>
    </row>
    <row r="22102" ht="14.25" customHeight="1">
      <c r="A22102" s="4"/>
      <c r="B22102" s="4"/>
    </row>
    <row r="22103" ht="14.25" customHeight="1">
      <c r="A22103" s="4"/>
      <c r="B22103" s="4"/>
    </row>
    <row r="22104" ht="14.25" customHeight="1">
      <c r="A22104" s="4"/>
      <c r="B22104" s="4"/>
    </row>
    <row r="22105" ht="14.25" customHeight="1">
      <c r="A22105" s="4"/>
      <c r="B22105" s="4"/>
    </row>
    <row r="22106" ht="14.25" customHeight="1">
      <c r="A22106" s="4"/>
      <c r="B22106" s="4"/>
    </row>
    <row r="22107" ht="14.25" customHeight="1">
      <c r="A22107" s="4"/>
      <c r="B22107" s="4"/>
    </row>
    <row r="22108" ht="14.25" customHeight="1">
      <c r="A22108" s="4"/>
      <c r="B22108" s="4"/>
    </row>
    <row r="22109" ht="14.25" customHeight="1">
      <c r="A22109" s="4"/>
      <c r="B22109" s="4"/>
    </row>
    <row r="22110" ht="14.25" customHeight="1">
      <c r="A22110" s="4"/>
      <c r="B22110" s="4"/>
    </row>
    <row r="22111" ht="14.25" customHeight="1">
      <c r="A22111" s="4"/>
      <c r="B22111" s="4"/>
    </row>
    <row r="22112" ht="14.25" customHeight="1">
      <c r="A22112" s="4"/>
      <c r="B22112" s="4"/>
    </row>
    <row r="22113" ht="14.25" customHeight="1">
      <c r="A22113" s="4"/>
      <c r="B22113" s="4"/>
    </row>
    <row r="22114" ht="14.25" customHeight="1">
      <c r="A22114" s="4"/>
      <c r="B22114" s="4"/>
    </row>
    <row r="22115" ht="14.25" customHeight="1">
      <c r="A22115" s="4"/>
      <c r="B22115" s="4"/>
    </row>
    <row r="22116" ht="14.25" customHeight="1">
      <c r="A22116" s="4"/>
      <c r="B22116" s="4"/>
    </row>
    <row r="22117" ht="14.25" customHeight="1">
      <c r="A22117" s="4"/>
      <c r="B22117" s="4"/>
    </row>
    <row r="22118" ht="14.25" customHeight="1">
      <c r="A22118" s="4"/>
      <c r="B22118" s="4"/>
    </row>
    <row r="22119" ht="14.25" customHeight="1">
      <c r="A22119" s="4"/>
      <c r="B22119" s="4"/>
    </row>
    <row r="22120" ht="14.25" customHeight="1">
      <c r="A22120" s="4"/>
      <c r="B22120" s="4"/>
    </row>
    <row r="22121" ht="14.25" customHeight="1">
      <c r="A22121" s="4"/>
      <c r="B22121" s="4"/>
    </row>
    <row r="22122" ht="14.25" customHeight="1">
      <c r="A22122" s="4"/>
      <c r="B22122" s="4"/>
    </row>
    <row r="22123" ht="14.25" customHeight="1">
      <c r="A22123" s="4"/>
      <c r="B22123" s="4"/>
    </row>
    <row r="22124" ht="14.25" customHeight="1">
      <c r="A22124" s="4"/>
      <c r="B22124" s="4"/>
    </row>
    <row r="22125" ht="14.25" customHeight="1">
      <c r="A22125" s="4"/>
      <c r="B22125" s="4"/>
    </row>
    <row r="22126" ht="14.25" customHeight="1">
      <c r="A22126" s="4"/>
      <c r="B22126" s="4"/>
    </row>
    <row r="22127" ht="14.25" customHeight="1">
      <c r="A22127" s="4"/>
      <c r="B22127" s="4"/>
    </row>
    <row r="22128" ht="14.25" customHeight="1">
      <c r="A22128" s="4"/>
      <c r="B22128" s="4"/>
    </row>
    <row r="22129" ht="14.25" customHeight="1">
      <c r="A22129" s="4"/>
      <c r="B22129" s="4"/>
    </row>
    <row r="22130" ht="14.25" customHeight="1">
      <c r="A22130" s="4"/>
      <c r="B22130" s="4"/>
    </row>
    <row r="22131" ht="14.25" customHeight="1">
      <c r="A22131" s="4"/>
      <c r="B22131" s="4"/>
    </row>
    <row r="22132" ht="14.25" customHeight="1">
      <c r="A22132" s="4"/>
      <c r="B22132" s="4"/>
    </row>
    <row r="22133" ht="14.25" customHeight="1">
      <c r="A22133" s="4"/>
      <c r="B22133" s="4"/>
    </row>
    <row r="22134" ht="14.25" customHeight="1">
      <c r="A22134" s="4"/>
      <c r="B22134" s="4"/>
    </row>
    <row r="22135" ht="14.25" customHeight="1">
      <c r="A22135" s="4"/>
      <c r="B22135" s="4"/>
    </row>
    <row r="22136" ht="14.25" customHeight="1">
      <c r="A22136" s="4"/>
      <c r="B22136" s="4"/>
    </row>
    <row r="22137" ht="14.25" customHeight="1">
      <c r="A22137" s="4"/>
      <c r="B22137" s="4"/>
    </row>
    <row r="22138" ht="14.25" customHeight="1">
      <c r="A22138" s="4"/>
      <c r="B22138" s="4"/>
    </row>
    <row r="22139" ht="14.25" customHeight="1">
      <c r="A22139" s="4"/>
      <c r="B22139" s="4"/>
    </row>
    <row r="22140" ht="14.25" customHeight="1">
      <c r="A22140" s="4"/>
      <c r="B22140" s="4"/>
    </row>
    <row r="22141" ht="14.25" customHeight="1">
      <c r="A22141" s="4"/>
      <c r="B22141" s="4"/>
    </row>
    <row r="22142" ht="14.25" customHeight="1">
      <c r="A22142" s="4"/>
      <c r="B22142" s="4"/>
    </row>
    <row r="22143" ht="14.25" customHeight="1">
      <c r="A22143" s="4"/>
      <c r="B22143" s="4"/>
    </row>
    <row r="22144" ht="14.25" customHeight="1">
      <c r="A22144" s="4"/>
      <c r="B22144" s="4"/>
    </row>
    <row r="22145" ht="14.25" customHeight="1">
      <c r="A22145" s="4"/>
      <c r="B22145" s="4"/>
    </row>
    <row r="22146" ht="14.25" customHeight="1">
      <c r="A22146" s="4"/>
      <c r="B22146" s="4"/>
    </row>
    <row r="22147" ht="14.25" customHeight="1">
      <c r="A22147" s="4"/>
      <c r="B22147" s="4"/>
    </row>
    <row r="22148" ht="14.25" customHeight="1">
      <c r="A22148" s="4"/>
      <c r="B22148" s="4"/>
    </row>
    <row r="22149" ht="14.25" customHeight="1">
      <c r="A22149" s="4"/>
      <c r="B22149" s="4"/>
    </row>
    <row r="22150" ht="14.25" customHeight="1">
      <c r="A22150" s="4"/>
      <c r="B22150" s="4"/>
    </row>
    <row r="22151" ht="14.25" customHeight="1">
      <c r="A22151" s="4"/>
      <c r="B22151" s="4"/>
    </row>
    <row r="22152" ht="14.25" customHeight="1">
      <c r="A22152" s="4"/>
      <c r="B22152" s="4"/>
    </row>
    <row r="22153" ht="14.25" customHeight="1">
      <c r="A22153" s="4"/>
      <c r="B22153" s="4"/>
    </row>
    <row r="22154" ht="14.25" customHeight="1">
      <c r="A22154" s="4"/>
      <c r="B22154" s="4"/>
    </row>
    <row r="22155" ht="14.25" customHeight="1">
      <c r="A22155" s="4"/>
      <c r="B22155" s="4"/>
    </row>
    <row r="22156" ht="14.25" customHeight="1">
      <c r="A22156" s="4"/>
      <c r="B22156" s="4"/>
    </row>
    <row r="22157" ht="14.25" customHeight="1">
      <c r="A22157" s="4"/>
      <c r="B22157" s="4"/>
    </row>
    <row r="22158" ht="14.25" customHeight="1">
      <c r="A22158" s="4"/>
      <c r="B22158" s="4"/>
    </row>
    <row r="22159" ht="14.25" customHeight="1">
      <c r="A22159" s="4"/>
      <c r="B22159" s="4"/>
    </row>
    <row r="22160" ht="14.25" customHeight="1">
      <c r="A22160" s="4"/>
      <c r="B22160" s="4"/>
    </row>
    <row r="22161" ht="14.25" customHeight="1">
      <c r="A22161" s="4"/>
      <c r="B22161" s="4"/>
    </row>
    <row r="22162" ht="14.25" customHeight="1">
      <c r="A22162" s="4"/>
      <c r="B22162" s="4"/>
    </row>
    <row r="22163" ht="14.25" customHeight="1">
      <c r="A22163" s="4"/>
      <c r="B22163" s="4"/>
    </row>
    <row r="22164" ht="14.25" customHeight="1">
      <c r="A22164" s="4"/>
      <c r="B22164" s="4"/>
    </row>
    <row r="22165" ht="14.25" customHeight="1">
      <c r="A22165" s="4"/>
      <c r="B22165" s="4"/>
    </row>
    <row r="22166" ht="14.25" customHeight="1">
      <c r="A22166" s="4"/>
      <c r="B22166" s="4"/>
    </row>
    <row r="22167" ht="14.25" customHeight="1">
      <c r="A22167" s="4"/>
      <c r="B22167" s="4"/>
    </row>
    <row r="22168" ht="14.25" customHeight="1">
      <c r="A22168" s="4"/>
      <c r="B22168" s="4"/>
    </row>
    <row r="22169" ht="14.25" customHeight="1">
      <c r="A22169" s="4"/>
      <c r="B22169" s="4"/>
    </row>
    <row r="22170" ht="14.25" customHeight="1">
      <c r="A22170" s="4"/>
      <c r="B22170" s="4"/>
    </row>
    <row r="22171" ht="14.25" customHeight="1">
      <c r="A22171" s="4"/>
      <c r="B22171" s="4"/>
    </row>
    <row r="22172" ht="14.25" customHeight="1">
      <c r="A22172" s="4"/>
      <c r="B22172" s="4"/>
    </row>
    <row r="22173" ht="14.25" customHeight="1">
      <c r="A22173" s="4"/>
      <c r="B22173" s="4"/>
    </row>
    <row r="22174" ht="14.25" customHeight="1">
      <c r="A22174" s="4"/>
      <c r="B22174" s="4"/>
    </row>
    <row r="22175" ht="14.25" customHeight="1">
      <c r="A22175" s="4"/>
      <c r="B22175" s="4"/>
    </row>
    <row r="22176" ht="14.25" customHeight="1">
      <c r="A22176" s="4"/>
      <c r="B22176" s="4"/>
    </row>
    <row r="22177" ht="14.25" customHeight="1">
      <c r="A22177" s="4"/>
      <c r="B22177" s="4"/>
    </row>
    <row r="22178" ht="14.25" customHeight="1">
      <c r="A22178" s="4"/>
      <c r="B22178" s="4"/>
    </row>
    <row r="22179" ht="14.25" customHeight="1">
      <c r="A22179" s="4"/>
      <c r="B22179" s="4"/>
    </row>
    <row r="22180" ht="14.25" customHeight="1">
      <c r="A22180" s="4"/>
      <c r="B22180" s="4"/>
    </row>
    <row r="22181" ht="14.25" customHeight="1">
      <c r="A22181" s="4"/>
      <c r="B22181" s="4"/>
    </row>
    <row r="22182" ht="14.25" customHeight="1">
      <c r="A22182" s="4"/>
      <c r="B22182" s="4"/>
    </row>
    <row r="22183" ht="14.25" customHeight="1">
      <c r="A22183" s="4"/>
      <c r="B22183" s="4"/>
    </row>
    <row r="22184" ht="14.25" customHeight="1">
      <c r="A22184" s="4"/>
      <c r="B22184" s="4"/>
    </row>
    <row r="22185" ht="14.25" customHeight="1">
      <c r="A22185" s="4"/>
      <c r="B22185" s="4"/>
    </row>
    <row r="22186" ht="14.25" customHeight="1">
      <c r="A22186" s="4"/>
      <c r="B22186" s="4"/>
    </row>
    <row r="22187" ht="14.25" customHeight="1">
      <c r="A22187" s="4"/>
      <c r="B22187" s="4"/>
    </row>
    <row r="22188" ht="14.25" customHeight="1">
      <c r="A22188" s="4"/>
      <c r="B22188" s="4"/>
    </row>
    <row r="22189" ht="14.25" customHeight="1">
      <c r="A22189" s="4"/>
      <c r="B22189" s="4"/>
    </row>
    <row r="22190" ht="14.25" customHeight="1">
      <c r="A22190" s="4"/>
      <c r="B22190" s="4"/>
    </row>
    <row r="22191" ht="14.25" customHeight="1">
      <c r="A22191" s="4"/>
      <c r="B22191" s="4"/>
    </row>
    <row r="22192" ht="14.25" customHeight="1">
      <c r="A22192" s="4"/>
      <c r="B22192" s="4"/>
    </row>
    <row r="22193" ht="14.25" customHeight="1">
      <c r="A22193" s="4"/>
      <c r="B22193" s="4"/>
    </row>
    <row r="22194" ht="14.25" customHeight="1">
      <c r="A22194" s="4"/>
      <c r="B22194" s="4"/>
    </row>
    <row r="22195" ht="14.25" customHeight="1">
      <c r="A22195" s="4"/>
      <c r="B22195" s="4"/>
    </row>
    <row r="22196" ht="14.25" customHeight="1">
      <c r="A22196" s="4"/>
      <c r="B22196" s="4"/>
    </row>
    <row r="22197" ht="14.25" customHeight="1">
      <c r="A22197" s="4"/>
      <c r="B22197" s="4"/>
    </row>
    <row r="22198" ht="14.25" customHeight="1">
      <c r="A22198" s="4"/>
      <c r="B22198" s="4"/>
    </row>
    <row r="22199" ht="14.25" customHeight="1">
      <c r="A22199" s="4"/>
      <c r="B22199" s="4"/>
    </row>
    <row r="22200" ht="14.25" customHeight="1">
      <c r="A22200" s="4"/>
      <c r="B22200" s="4"/>
    </row>
    <row r="22201" ht="14.25" customHeight="1">
      <c r="A22201" s="4"/>
      <c r="B22201" s="4"/>
    </row>
    <row r="22202" ht="14.25" customHeight="1">
      <c r="A22202" s="4"/>
      <c r="B22202" s="4"/>
    </row>
    <row r="22203" ht="14.25" customHeight="1">
      <c r="A22203" s="4"/>
      <c r="B22203" s="4"/>
    </row>
    <row r="22204" ht="14.25" customHeight="1">
      <c r="A22204" s="4"/>
      <c r="B22204" s="4"/>
    </row>
    <row r="22205" ht="14.25" customHeight="1">
      <c r="A22205" s="4"/>
      <c r="B22205" s="4"/>
    </row>
    <row r="22206" ht="14.25" customHeight="1">
      <c r="A22206" s="4"/>
      <c r="B22206" s="4"/>
    </row>
    <row r="22207" ht="14.25" customHeight="1">
      <c r="A22207" s="4"/>
      <c r="B22207" s="4"/>
    </row>
    <row r="22208" ht="14.25" customHeight="1">
      <c r="A22208" s="4"/>
      <c r="B22208" s="4"/>
    </row>
    <row r="22209" ht="14.25" customHeight="1">
      <c r="A22209" s="4"/>
      <c r="B22209" s="4"/>
    </row>
    <row r="22210" ht="14.25" customHeight="1">
      <c r="A22210" s="4"/>
      <c r="B22210" s="4"/>
    </row>
    <row r="22211" ht="14.25" customHeight="1">
      <c r="A22211" s="4"/>
      <c r="B22211" s="4"/>
    </row>
    <row r="22212" ht="14.25" customHeight="1">
      <c r="A22212" s="4"/>
      <c r="B22212" s="4"/>
    </row>
    <row r="22213" ht="14.25" customHeight="1">
      <c r="A22213" s="4"/>
      <c r="B22213" s="4"/>
    </row>
    <row r="22214" ht="14.25" customHeight="1">
      <c r="A22214" s="4"/>
      <c r="B22214" s="4"/>
    </row>
    <row r="22215" ht="14.25" customHeight="1">
      <c r="A22215" s="4"/>
      <c r="B22215" s="4"/>
    </row>
    <row r="22216" ht="14.25" customHeight="1">
      <c r="A22216" s="4"/>
      <c r="B22216" s="4"/>
    </row>
    <row r="22217" ht="14.25" customHeight="1">
      <c r="A22217" s="4"/>
      <c r="B22217" s="4"/>
    </row>
    <row r="22218" ht="14.25" customHeight="1">
      <c r="A22218" s="4"/>
      <c r="B22218" s="4"/>
    </row>
    <row r="22219" ht="14.25" customHeight="1">
      <c r="A22219" s="4"/>
      <c r="B22219" s="4"/>
    </row>
    <row r="22220" ht="14.25" customHeight="1">
      <c r="A22220" s="4"/>
      <c r="B22220" s="4"/>
    </row>
    <row r="22221" ht="14.25" customHeight="1">
      <c r="A22221" s="4"/>
      <c r="B22221" s="4"/>
    </row>
    <row r="22222" ht="14.25" customHeight="1">
      <c r="A22222" s="4"/>
      <c r="B22222" s="4"/>
    </row>
    <row r="22223" ht="14.25" customHeight="1">
      <c r="A22223" s="4"/>
      <c r="B22223" s="4"/>
    </row>
    <row r="22224" ht="14.25" customHeight="1">
      <c r="A22224" s="4"/>
      <c r="B22224" s="4"/>
    </row>
    <row r="22225" ht="14.25" customHeight="1">
      <c r="A22225" s="4"/>
      <c r="B22225" s="4"/>
    </row>
    <row r="22226" ht="14.25" customHeight="1">
      <c r="A22226" s="4"/>
      <c r="B22226" s="4"/>
    </row>
    <row r="22227" ht="14.25" customHeight="1">
      <c r="A22227" s="4"/>
      <c r="B22227" s="4"/>
    </row>
    <row r="22228" ht="14.25" customHeight="1">
      <c r="A22228" s="4"/>
      <c r="B22228" s="4"/>
    </row>
    <row r="22229" ht="14.25" customHeight="1">
      <c r="A22229" s="4"/>
      <c r="B22229" s="4"/>
    </row>
    <row r="22230" ht="14.25" customHeight="1">
      <c r="A22230" s="4"/>
      <c r="B22230" s="4"/>
    </row>
    <row r="22231" ht="14.25" customHeight="1">
      <c r="A22231" s="4"/>
      <c r="B22231" s="4"/>
    </row>
    <row r="22232" ht="14.25" customHeight="1">
      <c r="A22232" s="4"/>
      <c r="B22232" s="4"/>
    </row>
    <row r="22233" ht="14.25" customHeight="1">
      <c r="A22233" s="4"/>
      <c r="B22233" s="4"/>
    </row>
    <row r="22234" ht="14.25" customHeight="1">
      <c r="A22234" s="4"/>
      <c r="B22234" s="4"/>
    </row>
    <row r="22235" ht="14.25" customHeight="1">
      <c r="A22235" s="4"/>
      <c r="B22235" s="4"/>
    </row>
    <row r="22236" ht="14.25" customHeight="1">
      <c r="A22236" s="4"/>
      <c r="B22236" s="4"/>
    </row>
    <row r="22237" ht="14.25" customHeight="1">
      <c r="A22237" s="4"/>
      <c r="B22237" s="4"/>
    </row>
    <row r="22238" ht="14.25" customHeight="1">
      <c r="A22238" s="4"/>
      <c r="B22238" s="4"/>
    </row>
    <row r="22239" ht="14.25" customHeight="1">
      <c r="A22239" s="4"/>
      <c r="B22239" s="4"/>
    </row>
    <row r="22240" ht="14.25" customHeight="1">
      <c r="A22240" s="4"/>
      <c r="B22240" s="4"/>
    </row>
    <row r="22241" ht="14.25" customHeight="1">
      <c r="A22241" s="4"/>
      <c r="B22241" s="4"/>
    </row>
    <row r="22242" ht="14.25" customHeight="1">
      <c r="A22242" s="4"/>
      <c r="B22242" s="4"/>
    </row>
    <row r="22243" ht="14.25" customHeight="1">
      <c r="A22243" s="4"/>
      <c r="B22243" s="4"/>
    </row>
    <row r="22244" ht="14.25" customHeight="1">
      <c r="A22244" s="4"/>
      <c r="B22244" s="4"/>
    </row>
    <row r="22245" ht="14.25" customHeight="1">
      <c r="A22245" s="4"/>
      <c r="B22245" s="4"/>
    </row>
    <row r="22246" ht="14.25" customHeight="1">
      <c r="A22246" s="4"/>
      <c r="B22246" s="4"/>
    </row>
    <row r="22247" ht="14.25" customHeight="1">
      <c r="A22247" s="4"/>
      <c r="B22247" s="4"/>
    </row>
    <row r="22248" ht="14.25" customHeight="1">
      <c r="A22248" s="4"/>
      <c r="B22248" s="4"/>
    </row>
    <row r="22249" ht="14.25" customHeight="1">
      <c r="A22249" s="4"/>
      <c r="B22249" s="4"/>
    </row>
    <row r="22250" ht="14.25" customHeight="1">
      <c r="A22250" s="4"/>
      <c r="B22250" s="4"/>
    </row>
    <row r="22251" ht="14.25" customHeight="1">
      <c r="A22251" s="4"/>
      <c r="B22251" s="4"/>
    </row>
    <row r="22252" ht="14.25" customHeight="1">
      <c r="A22252" s="4"/>
      <c r="B22252" s="4"/>
    </row>
    <row r="22253" ht="14.25" customHeight="1">
      <c r="A22253" s="4"/>
      <c r="B22253" s="4"/>
    </row>
    <row r="22254" ht="14.25" customHeight="1">
      <c r="A22254" s="4"/>
      <c r="B22254" s="4"/>
    </row>
    <row r="22255" ht="14.25" customHeight="1">
      <c r="A22255" s="4"/>
      <c r="B22255" s="4"/>
    </row>
    <row r="22256" ht="14.25" customHeight="1">
      <c r="A22256" s="4"/>
      <c r="B22256" s="4"/>
    </row>
    <row r="22257" ht="14.25" customHeight="1">
      <c r="A22257" s="4"/>
      <c r="B22257" s="4"/>
    </row>
    <row r="22258" ht="14.25" customHeight="1">
      <c r="A22258" s="4"/>
      <c r="B22258" s="4"/>
    </row>
    <row r="22259" ht="14.25" customHeight="1">
      <c r="A22259" s="4"/>
      <c r="B22259" s="4"/>
    </row>
    <row r="22260" ht="14.25" customHeight="1">
      <c r="A22260" s="4"/>
      <c r="B22260" s="4"/>
    </row>
    <row r="22261" ht="14.25" customHeight="1">
      <c r="A22261" s="4"/>
      <c r="B22261" s="4"/>
    </row>
    <row r="22262" ht="14.25" customHeight="1">
      <c r="A22262" s="4"/>
      <c r="B22262" s="4"/>
    </row>
    <row r="22263" ht="14.25" customHeight="1">
      <c r="A22263" s="4"/>
      <c r="B22263" s="4"/>
    </row>
    <row r="22264" ht="14.25" customHeight="1">
      <c r="A22264" s="4"/>
      <c r="B22264" s="4"/>
    </row>
    <row r="22265" ht="14.25" customHeight="1">
      <c r="A22265" s="4"/>
      <c r="B22265" s="4"/>
    </row>
    <row r="22266" ht="14.25" customHeight="1">
      <c r="A22266" s="4"/>
      <c r="B22266" s="4"/>
    </row>
    <row r="22267" ht="14.25" customHeight="1">
      <c r="A22267" s="4"/>
      <c r="B22267" s="4"/>
    </row>
    <row r="22268" ht="14.25" customHeight="1">
      <c r="A22268" s="4"/>
      <c r="B22268" s="4"/>
    </row>
    <row r="22269" ht="14.25" customHeight="1">
      <c r="A22269" s="4"/>
      <c r="B22269" s="4"/>
    </row>
    <row r="22270" ht="14.25" customHeight="1">
      <c r="A22270" s="4"/>
      <c r="B22270" s="4"/>
    </row>
    <row r="22271" ht="14.25" customHeight="1">
      <c r="A22271" s="4"/>
      <c r="B22271" s="4"/>
    </row>
    <row r="22272" ht="14.25" customHeight="1">
      <c r="A22272" s="4"/>
      <c r="B22272" s="4"/>
    </row>
    <row r="22273" ht="14.25" customHeight="1">
      <c r="A22273" s="4"/>
      <c r="B22273" s="4"/>
    </row>
    <row r="22274" ht="14.25" customHeight="1">
      <c r="A22274" s="4"/>
      <c r="B22274" s="4"/>
    </row>
    <row r="22275" ht="14.25" customHeight="1">
      <c r="A22275" s="4"/>
      <c r="B22275" s="4"/>
    </row>
    <row r="22276" ht="14.25" customHeight="1">
      <c r="A22276" s="4"/>
      <c r="B22276" s="4"/>
    </row>
    <row r="22277" ht="14.25" customHeight="1">
      <c r="A22277" s="4"/>
      <c r="B22277" s="4"/>
    </row>
    <row r="22278" ht="14.25" customHeight="1">
      <c r="A22278" s="4"/>
      <c r="B22278" s="4"/>
    </row>
    <row r="22279" ht="14.25" customHeight="1">
      <c r="A22279" s="4"/>
      <c r="B22279" s="4"/>
    </row>
    <row r="22280" ht="14.25" customHeight="1">
      <c r="A22280" s="4"/>
      <c r="B22280" s="4"/>
    </row>
    <row r="22281" ht="14.25" customHeight="1">
      <c r="A22281" s="4"/>
      <c r="B22281" s="4"/>
    </row>
    <row r="22282" ht="14.25" customHeight="1">
      <c r="A22282" s="4"/>
      <c r="B22282" s="4"/>
    </row>
    <row r="22283" ht="14.25" customHeight="1">
      <c r="A22283" s="4"/>
      <c r="B22283" s="4"/>
    </row>
    <row r="22284" ht="14.25" customHeight="1">
      <c r="A22284" s="4"/>
      <c r="B22284" s="4"/>
    </row>
    <row r="22285" ht="14.25" customHeight="1">
      <c r="A22285" s="4"/>
      <c r="B22285" s="4"/>
    </row>
    <row r="22286" ht="14.25" customHeight="1">
      <c r="A22286" s="4"/>
      <c r="B22286" s="4"/>
    </row>
    <row r="22287" ht="14.25" customHeight="1">
      <c r="A22287" s="4"/>
      <c r="B22287" s="4"/>
    </row>
    <row r="22288" ht="14.25" customHeight="1">
      <c r="A22288" s="4"/>
      <c r="B22288" s="4"/>
    </row>
    <row r="22289" ht="14.25" customHeight="1">
      <c r="A22289" s="4"/>
      <c r="B22289" s="4"/>
    </row>
    <row r="22290" ht="14.25" customHeight="1">
      <c r="A22290" s="4"/>
      <c r="B22290" s="4"/>
    </row>
    <row r="22291" ht="14.25" customHeight="1">
      <c r="A22291" s="4"/>
      <c r="B22291" s="4"/>
    </row>
    <row r="22292" ht="14.25" customHeight="1">
      <c r="A22292" s="4"/>
      <c r="B22292" s="4"/>
    </row>
    <row r="22293" ht="14.25" customHeight="1">
      <c r="A22293" s="4"/>
      <c r="B22293" s="4"/>
    </row>
    <row r="22294" ht="14.25" customHeight="1">
      <c r="A22294" s="4"/>
      <c r="B22294" s="4"/>
    </row>
    <row r="22295" ht="14.25" customHeight="1">
      <c r="A22295" s="4"/>
      <c r="B22295" s="4"/>
    </row>
    <row r="22296" ht="14.25" customHeight="1">
      <c r="A22296" s="4"/>
      <c r="B22296" s="4"/>
    </row>
    <row r="22297" ht="14.25" customHeight="1">
      <c r="A22297" s="4"/>
      <c r="B22297" s="4"/>
    </row>
    <row r="22298" ht="14.25" customHeight="1">
      <c r="A22298" s="4"/>
      <c r="B22298" s="4"/>
    </row>
    <row r="22299" ht="14.25" customHeight="1">
      <c r="A22299" s="4"/>
      <c r="B22299" s="4"/>
    </row>
    <row r="22300" ht="14.25" customHeight="1">
      <c r="A22300" s="4"/>
      <c r="B22300" s="4"/>
    </row>
    <row r="22301" ht="14.25" customHeight="1">
      <c r="A22301" s="4"/>
      <c r="B22301" s="4"/>
    </row>
    <row r="22302" ht="14.25" customHeight="1">
      <c r="A22302" s="4"/>
      <c r="B22302" s="4"/>
    </row>
    <row r="22303" ht="14.25" customHeight="1">
      <c r="A22303" s="4"/>
      <c r="B22303" s="4"/>
    </row>
    <row r="22304" ht="14.25" customHeight="1">
      <c r="A22304" s="4"/>
      <c r="B22304" s="4"/>
    </row>
    <row r="22305" ht="14.25" customHeight="1">
      <c r="A22305" s="4"/>
      <c r="B22305" s="4"/>
    </row>
    <row r="22306" ht="14.25" customHeight="1">
      <c r="A22306" s="4"/>
      <c r="B22306" s="4"/>
    </row>
    <row r="22307" ht="14.25" customHeight="1">
      <c r="A22307" s="4"/>
      <c r="B22307" s="4"/>
    </row>
    <row r="22308" ht="14.25" customHeight="1">
      <c r="A22308" s="4"/>
      <c r="B22308" s="4"/>
    </row>
    <row r="22309" ht="14.25" customHeight="1">
      <c r="A22309" s="4"/>
      <c r="B22309" s="4"/>
    </row>
    <row r="22310" ht="14.25" customHeight="1">
      <c r="A22310" s="4"/>
      <c r="B22310" s="4"/>
    </row>
    <row r="22311" ht="14.25" customHeight="1">
      <c r="A22311" s="4"/>
      <c r="B22311" s="4"/>
    </row>
    <row r="22312" ht="14.25" customHeight="1">
      <c r="A22312" s="4"/>
      <c r="B22312" s="4"/>
    </row>
    <row r="22313" ht="14.25" customHeight="1">
      <c r="A22313" s="4"/>
      <c r="B22313" s="4"/>
    </row>
    <row r="22314" ht="14.25" customHeight="1">
      <c r="A22314" s="4"/>
      <c r="B22314" s="4"/>
    </row>
    <row r="22315" ht="14.25" customHeight="1">
      <c r="A22315" s="4"/>
      <c r="B22315" s="4"/>
    </row>
    <row r="22316" ht="14.25" customHeight="1">
      <c r="A22316" s="4"/>
      <c r="B22316" s="4"/>
    </row>
    <row r="22317" ht="14.25" customHeight="1">
      <c r="A22317" s="4"/>
      <c r="B22317" s="4"/>
    </row>
    <row r="22318" ht="14.25" customHeight="1">
      <c r="A22318" s="4"/>
      <c r="B22318" s="4"/>
    </row>
    <row r="22319" ht="14.25" customHeight="1">
      <c r="A22319" s="4"/>
      <c r="B22319" s="4"/>
    </row>
    <row r="22320" ht="14.25" customHeight="1">
      <c r="A22320" s="4"/>
      <c r="B22320" s="4"/>
    </row>
    <row r="22321" ht="14.25" customHeight="1">
      <c r="A22321" s="4"/>
      <c r="B22321" s="4"/>
    </row>
    <row r="22322" ht="14.25" customHeight="1">
      <c r="A22322" s="4"/>
      <c r="B22322" s="4"/>
    </row>
    <row r="22323" ht="14.25" customHeight="1">
      <c r="A22323" s="4"/>
      <c r="B22323" s="4"/>
    </row>
    <row r="22324" ht="14.25" customHeight="1">
      <c r="A22324" s="4"/>
      <c r="B22324" s="4"/>
    </row>
    <row r="22325" ht="14.25" customHeight="1">
      <c r="A22325" s="4"/>
      <c r="B22325" s="4"/>
    </row>
    <row r="22326" ht="14.25" customHeight="1">
      <c r="A22326" s="4"/>
      <c r="B22326" s="4"/>
    </row>
    <row r="22327" ht="14.25" customHeight="1">
      <c r="A22327" s="4"/>
      <c r="B22327" s="4"/>
    </row>
    <row r="22328" ht="14.25" customHeight="1">
      <c r="A22328" s="4"/>
      <c r="B22328" s="4"/>
    </row>
    <row r="22329" ht="14.25" customHeight="1">
      <c r="A22329" s="4"/>
      <c r="B22329" s="4"/>
    </row>
    <row r="22330" ht="14.25" customHeight="1">
      <c r="A22330" s="4"/>
      <c r="B22330" s="4"/>
    </row>
    <row r="22331" ht="14.25" customHeight="1">
      <c r="A22331" s="4"/>
      <c r="B22331" s="4"/>
    </row>
    <row r="22332" ht="14.25" customHeight="1">
      <c r="A22332" s="4"/>
      <c r="B22332" s="4"/>
    </row>
    <row r="22333" ht="14.25" customHeight="1">
      <c r="A22333" s="4"/>
      <c r="B22333" s="4"/>
    </row>
    <row r="22334" ht="14.25" customHeight="1">
      <c r="A22334" s="4"/>
      <c r="B22334" s="4"/>
    </row>
    <row r="22335" ht="14.25" customHeight="1">
      <c r="A22335" s="4"/>
      <c r="B22335" s="4"/>
    </row>
    <row r="22336" ht="14.25" customHeight="1">
      <c r="A22336" s="4"/>
      <c r="B22336" s="4"/>
    </row>
    <row r="22337" ht="14.25" customHeight="1">
      <c r="A22337" s="4"/>
      <c r="B22337" s="4"/>
    </row>
    <row r="22338" ht="14.25" customHeight="1">
      <c r="A22338" s="4"/>
      <c r="B22338" s="4"/>
    </row>
    <row r="22339" ht="14.25" customHeight="1">
      <c r="A22339" s="4"/>
      <c r="B22339" s="4"/>
    </row>
    <row r="22340" ht="14.25" customHeight="1">
      <c r="A22340" s="4"/>
      <c r="B22340" s="4"/>
    </row>
    <row r="22341" ht="14.25" customHeight="1">
      <c r="A22341" s="4"/>
      <c r="B22341" s="4"/>
    </row>
    <row r="22342" ht="14.25" customHeight="1">
      <c r="A22342" s="4"/>
      <c r="B22342" s="4"/>
    </row>
    <row r="22343" ht="14.25" customHeight="1">
      <c r="A22343" s="4"/>
      <c r="B22343" s="4"/>
    </row>
    <row r="22344" ht="14.25" customHeight="1">
      <c r="A22344" s="4"/>
      <c r="B22344" s="4"/>
    </row>
    <row r="22345" ht="14.25" customHeight="1">
      <c r="A22345" s="4"/>
      <c r="B22345" s="4"/>
    </row>
    <row r="22346" ht="14.25" customHeight="1">
      <c r="A22346" s="4"/>
      <c r="B22346" s="4"/>
    </row>
    <row r="22347" ht="14.25" customHeight="1">
      <c r="A22347" s="4"/>
      <c r="B22347" s="4"/>
    </row>
    <row r="22348" ht="14.25" customHeight="1">
      <c r="A22348" s="4"/>
      <c r="B22348" s="4"/>
    </row>
    <row r="22349" ht="14.25" customHeight="1">
      <c r="A22349" s="4"/>
      <c r="B22349" s="4"/>
    </row>
    <row r="22350" ht="14.25" customHeight="1">
      <c r="A22350" s="4"/>
      <c r="B22350" s="4"/>
    </row>
    <row r="22351" ht="14.25" customHeight="1">
      <c r="A22351" s="4"/>
      <c r="B22351" s="4"/>
    </row>
    <row r="22352" ht="14.25" customHeight="1">
      <c r="A22352" s="4"/>
      <c r="B22352" s="4"/>
    </row>
    <row r="22353" ht="14.25" customHeight="1">
      <c r="A22353" s="4"/>
      <c r="B22353" s="4"/>
    </row>
    <row r="22354" ht="14.25" customHeight="1">
      <c r="A22354" s="4"/>
      <c r="B22354" s="4"/>
    </row>
    <row r="22355" ht="14.25" customHeight="1">
      <c r="A22355" s="4"/>
      <c r="B22355" s="4"/>
    </row>
    <row r="22356" ht="14.25" customHeight="1">
      <c r="A22356" s="4"/>
      <c r="B22356" s="4"/>
    </row>
    <row r="22357" ht="14.25" customHeight="1">
      <c r="A22357" s="4"/>
      <c r="B22357" s="4"/>
    </row>
    <row r="22358" ht="14.25" customHeight="1">
      <c r="A22358" s="4"/>
      <c r="B22358" s="4"/>
    </row>
    <row r="22359" ht="14.25" customHeight="1">
      <c r="A22359" s="4"/>
      <c r="B22359" s="4"/>
    </row>
    <row r="22360" ht="14.25" customHeight="1">
      <c r="A22360" s="4"/>
      <c r="B22360" s="4"/>
    </row>
    <row r="22361" ht="14.25" customHeight="1">
      <c r="A22361" s="4"/>
      <c r="B22361" s="4"/>
    </row>
    <row r="22362" ht="14.25" customHeight="1">
      <c r="A22362" s="4"/>
      <c r="B22362" s="4"/>
    </row>
    <row r="22363" ht="14.25" customHeight="1">
      <c r="A22363" s="4"/>
      <c r="B22363" s="4"/>
    </row>
    <row r="22364" ht="14.25" customHeight="1">
      <c r="A22364" s="4"/>
      <c r="B22364" s="4"/>
    </row>
    <row r="22365" ht="14.25" customHeight="1">
      <c r="A22365" s="4"/>
      <c r="B22365" s="4"/>
    </row>
    <row r="22366" ht="14.25" customHeight="1">
      <c r="A22366" s="4"/>
      <c r="B22366" s="4"/>
    </row>
    <row r="22367" ht="14.25" customHeight="1">
      <c r="A22367" s="4"/>
      <c r="B22367" s="4"/>
    </row>
    <row r="22368" ht="14.25" customHeight="1">
      <c r="A22368" s="4"/>
      <c r="B22368" s="4"/>
    </row>
    <row r="22369" ht="14.25" customHeight="1">
      <c r="A22369" s="4"/>
      <c r="B22369" s="4"/>
    </row>
    <row r="22370" ht="14.25" customHeight="1">
      <c r="A22370" s="4"/>
      <c r="B22370" s="4"/>
    </row>
    <row r="22371" ht="14.25" customHeight="1">
      <c r="A22371" s="4"/>
      <c r="B22371" s="4"/>
    </row>
    <row r="22372" ht="14.25" customHeight="1">
      <c r="A22372" s="4"/>
      <c r="B22372" s="4"/>
    </row>
    <row r="22373" ht="14.25" customHeight="1">
      <c r="A22373" s="4"/>
      <c r="B22373" s="4"/>
    </row>
    <row r="22374" ht="14.25" customHeight="1">
      <c r="A22374" s="4"/>
      <c r="B22374" s="4"/>
    </row>
    <row r="22375" ht="14.25" customHeight="1">
      <c r="A22375" s="4"/>
      <c r="B22375" s="4"/>
    </row>
    <row r="22376" ht="14.25" customHeight="1">
      <c r="A22376" s="4"/>
      <c r="B22376" s="4"/>
    </row>
    <row r="22377" ht="14.25" customHeight="1">
      <c r="A22377" s="4"/>
      <c r="B22377" s="4"/>
    </row>
    <row r="22378" ht="14.25" customHeight="1">
      <c r="A22378" s="4"/>
      <c r="B22378" s="4"/>
    </row>
    <row r="22379" ht="14.25" customHeight="1">
      <c r="A22379" s="4"/>
      <c r="B22379" s="4"/>
    </row>
    <row r="22380" ht="14.25" customHeight="1">
      <c r="A22380" s="4"/>
      <c r="B22380" s="4"/>
    </row>
    <row r="22381" ht="14.25" customHeight="1">
      <c r="A22381" s="4"/>
      <c r="B22381" s="4"/>
    </row>
    <row r="22382" ht="14.25" customHeight="1">
      <c r="A22382" s="4"/>
      <c r="B22382" s="4"/>
    </row>
    <row r="22383" ht="14.25" customHeight="1">
      <c r="A22383" s="4"/>
      <c r="B22383" s="4"/>
    </row>
    <row r="22384" ht="14.25" customHeight="1">
      <c r="A22384" s="4"/>
      <c r="B22384" s="4"/>
    </row>
    <row r="22385" ht="14.25" customHeight="1">
      <c r="A22385" s="4"/>
      <c r="B22385" s="4"/>
    </row>
    <row r="22386" ht="14.25" customHeight="1">
      <c r="A22386" s="4"/>
      <c r="B22386" s="4"/>
    </row>
    <row r="22387" ht="14.25" customHeight="1">
      <c r="A22387" s="4"/>
      <c r="B22387" s="4"/>
    </row>
    <row r="22388" ht="14.25" customHeight="1">
      <c r="A22388" s="4"/>
      <c r="B22388" s="4"/>
    </row>
    <row r="22389" ht="14.25" customHeight="1">
      <c r="A22389" s="4"/>
      <c r="B22389" s="4"/>
    </row>
    <row r="22390" ht="14.25" customHeight="1">
      <c r="A22390" s="4"/>
      <c r="B22390" s="4"/>
    </row>
    <row r="22391" ht="14.25" customHeight="1">
      <c r="A22391" s="4"/>
      <c r="B22391" s="4"/>
    </row>
    <row r="22392" ht="14.25" customHeight="1">
      <c r="A22392" s="4"/>
      <c r="B22392" s="4"/>
    </row>
    <row r="22393" ht="14.25" customHeight="1">
      <c r="A22393" s="4"/>
      <c r="B22393" s="4"/>
    </row>
    <row r="22394" ht="14.25" customHeight="1">
      <c r="A22394" s="4"/>
      <c r="B22394" s="4"/>
    </row>
    <row r="22395" ht="14.25" customHeight="1">
      <c r="A22395" s="4"/>
      <c r="B22395" s="4"/>
    </row>
    <row r="22396" ht="14.25" customHeight="1">
      <c r="A22396" s="4"/>
      <c r="B22396" s="4"/>
    </row>
    <row r="22397" ht="14.25" customHeight="1">
      <c r="A22397" s="4"/>
      <c r="B22397" s="4"/>
    </row>
    <row r="22398" ht="14.25" customHeight="1">
      <c r="A22398" s="4"/>
      <c r="B22398" s="4"/>
    </row>
    <row r="22399" ht="14.25" customHeight="1">
      <c r="A22399" s="4"/>
      <c r="B22399" s="4"/>
    </row>
    <row r="22400" ht="14.25" customHeight="1">
      <c r="A22400" s="4"/>
      <c r="B22400" s="4"/>
    </row>
    <row r="22401" ht="14.25" customHeight="1">
      <c r="A22401" s="4"/>
      <c r="B22401" s="4"/>
    </row>
    <row r="22402" ht="14.25" customHeight="1">
      <c r="A22402" s="4"/>
      <c r="B22402" s="4"/>
    </row>
    <row r="22403" ht="14.25" customHeight="1">
      <c r="A22403" s="4"/>
      <c r="B22403" s="4"/>
    </row>
    <row r="22404" ht="14.25" customHeight="1">
      <c r="A22404" s="4"/>
      <c r="B22404" s="4"/>
    </row>
    <row r="22405" ht="14.25" customHeight="1">
      <c r="A22405" s="4"/>
      <c r="B22405" s="4"/>
    </row>
    <row r="22406" ht="14.25" customHeight="1">
      <c r="A22406" s="4"/>
      <c r="B22406" s="4"/>
    </row>
    <row r="22407" ht="14.25" customHeight="1">
      <c r="A22407" s="4"/>
      <c r="B22407" s="4"/>
    </row>
    <row r="22408" ht="14.25" customHeight="1">
      <c r="A22408" s="4"/>
      <c r="B22408" s="4"/>
    </row>
    <row r="22409" ht="14.25" customHeight="1">
      <c r="A22409" s="4"/>
      <c r="B22409" s="4"/>
    </row>
    <row r="22410" ht="14.25" customHeight="1">
      <c r="A22410" s="4"/>
      <c r="B22410" s="4"/>
    </row>
    <row r="22411" ht="14.25" customHeight="1">
      <c r="A22411" s="4"/>
      <c r="B22411" s="4"/>
    </row>
    <row r="22412" ht="14.25" customHeight="1">
      <c r="A22412" s="4"/>
      <c r="B22412" s="4"/>
    </row>
    <row r="22413" ht="14.25" customHeight="1">
      <c r="A22413" s="4"/>
      <c r="B22413" s="4"/>
    </row>
    <row r="22414" ht="14.25" customHeight="1">
      <c r="A22414" s="4"/>
      <c r="B22414" s="4"/>
    </row>
    <row r="22415" ht="14.25" customHeight="1">
      <c r="A22415" s="4"/>
      <c r="B22415" s="4"/>
    </row>
    <row r="22416" ht="14.25" customHeight="1">
      <c r="A22416" s="4"/>
      <c r="B22416" s="4"/>
    </row>
    <row r="22417" ht="14.25" customHeight="1">
      <c r="A22417" s="4"/>
      <c r="B22417" s="4"/>
    </row>
    <row r="22418" ht="14.25" customHeight="1">
      <c r="A22418" s="4"/>
      <c r="B22418" s="4"/>
    </row>
    <row r="22419" ht="14.25" customHeight="1">
      <c r="A22419" s="4"/>
      <c r="B22419" s="4"/>
    </row>
    <row r="22420" ht="14.25" customHeight="1">
      <c r="A22420" s="4"/>
      <c r="B22420" s="4"/>
    </row>
    <row r="22421" ht="14.25" customHeight="1">
      <c r="A22421" s="4"/>
      <c r="B22421" s="4"/>
    </row>
    <row r="22422" ht="14.25" customHeight="1">
      <c r="A22422" s="4"/>
      <c r="B22422" s="4"/>
    </row>
    <row r="22423" ht="14.25" customHeight="1">
      <c r="A22423" s="4"/>
      <c r="B22423" s="4"/>
    </row>
    <row r="22424" ht="14.25" customHeight="1">
      <c r="A22424" s="4"/>
      <c r="B22424" s="4"/>
    </row>
    <row r="22425" ht="14.25" customHeight="1">
      <c r="A22425" s="4"/>
      <c r="B22425" s="4"/>
    </row>
    <row r="22426" ht="14.25" customHeight="1">
      <c r="A22426" s="4"/>
      <c r="B22426" s="4"/>
    </row>
    <row r="22427" ht="14.25" customHeight="1">
      <c r="A22427" s="4"/>
      <c r="B22427" s="4"/>
    </row>
    <row r="22428" ht="14.25" customHeight="1">
      <c r="A22428" s="4"/>
      <c r="B22428" s="4"/>
    </row>
    <row r="22429" ht="14.25" customHeight="1">
      <c r="A22429" s="4"/>
      <c r="B22429" s="4"/>
    </row>
    <row r="22430" ht="14.25" customHeight="1">
      <c r="A22430" s="4"/>
      <c r="B22430" s="4"/>
    </row>
    <row r="22431" ht="14.25" customHeight="1">
      <c r="A22431" s="4"/>
      <c r="B22431" s="4"/>
    </row>
    <row r="22432" ht="14.25" customHeight="1">
      <c r="A22432" s="4"/>
      <c r="B22432" s="4"/>
    </row>
    <row r="22433" ht="14.25" customHeight="1">
      <c r="A22433" s="4"/>
      <c r="B22433" s="4"/>
    </row>
    <row r="22434" ht="14.25" customHeight="1">
      <c r="A22434" s="4"/>
      <c r="B22434" s="4"/>
    </row>
    <row r="22435" ht="14.25" customHeight="1">
      <c r="A22435" s="4"/>
      <c r="B22435" s="4"/>
    </row>
    <row r="22436" ht="14.25" customHeight="1">
      <c r="A22436" s="4"/>
      <c r="B22436" s="4"/>
    </row>
    <row r="22437" ht="14.25" customHeight="1">
      <c r="A22437" s="4"/>
      <c r="B22437" s="4"/>
    </row>
    <row r="22438" ht="14.25" customHeight="1">
      <c r="A22438" s="4"/>
      <c r="B22438" s="4"/>
    </row>
    <row r="22439" ht="14.25" customHeight="1">
      <c r="A22439" s="4"/>
      <c r="B22439" s="4"/>
    </row>
    <row r="22440" ht="14.25" customHeight="1">
      <c r="A22440" s="4"/>
      <c r="B22440" s="4"/>
    </row>
    <row r="22441" ht="14.25" customHeight="1">
      <c r="A22441" s="4"/>
      <c r="B22441" s="4"/>
    </row>
    <row r="22442" ht="14.25" customHeight="1">
      <c r="A22442" s="4"/>
      <c r="B22442" s="4"/>
    </row>
    <row r="22443" ht="14.25" customHeight="1">
      <c r="A22443" s="4"/>
      <c r="B22443" s="4"/>
    </row>
    <row r="22444" ht="14.25" customHeight="1">
      <c r="A22444" s="4"/>
      <c r="B22444" s="4"/>
    </row>
    <row r="22445" ht="14.25" customHeight="1">
      <c r="A22445" s="4"/>
      <c r="B22445" s="4"/>
    </row>
    <row r="22446" ht="14.25" customHeight="1">
      <c r="A22446" s="4"/>
      <c r="B22446" s="4"/>
    </row>
    <row r="22447" ht="14.25" customHeight="1">
      <c r="A22447" s="4"/>
      <c r="B22447" s="4"/>
    </row>
    <row r="22448" ht="14.25" customHeight="1">
      <c r="A22448" s="4"/>
      <c r="B22448" s="4"/>
    </row>
    <row r="22449" ht="14.25" customHeight="1">
      <c r="A22449" s="4"/>
      <c r="B22449" s="4"/>
    </row>
    <row r="22450" ht="14.25" customHeight="1">
      <c r="A22450" s="4"/>
      <c r="B22450" s="4"/>
    </row>
    <row r="22451" ht="14.25" customHeight="1">
      <c r="A22451" s="4"/>
      <c r="B22451" s="4"/>
    </row>
    <row r="22452" ht="14.25" customHeight="1">
      <c r="A22452" s="4"/>
      <c r="B22452" s="4"/>
    </row>
    <row r="22453" ht="14.25" customHeight="1">
      <c r="A22453" s="4"/>
      <c r="B22453" s="4"/>
    </row>
    <row r="22454" ht="14.25" customHeight="1">
      <c r="A22454" s="4"/>
      <c r="B22454" s="4"/>
    </row>
    <row r="22455" ht="14.25" customHeight="1">
      <c r="A22455" s="4"/>
      <c r="B22455" s="4"/>
    </row>
    <row r="22456" ht="14.25" customHeight="1">
      <c r="A22456" s="4"/>
      <c r="B22456" s="4"/>
    </row>
    <row r="22457" ht="14.25" customHeight="1">
      <c r="A22457" s="4"/>
      <c r="B22457" s="4"/>
    </row>
    <row r="22458" ht="14.25" customHeight="1">
      <c r="A22458" s="4"/>
      <c r="B22458" s="4"/>
    </row>
    <row r="22459" ht="14.25" customHeight="1">
      <c r="A22459" s="4"/>
      <c r="B22459" s="4"/>
    </row>
    <row r="22460" ht="14.25" customHeight="1">
      <c r="A22460" s="4"/>
      <c r="B22460" s="4"/>
    </row>
    <row r="22461" ht="14.25" customHeight="1">
      <c r="A22461" s="4"/>
      <c r="B22461" s="4"/>
    </row>
    <row r="22462" ht="14.25" customHeight="1">
      <c r="A22462" s="4"/>
      <c r="B22462" s="4"/>
    </row>
    <row r="22463" ht="14.25" customHeight="1">
      <c r="A22463" s="4"/>
      <c r="B22463" s="4"/>
    </row>
    <row r="22464" ht="14.25" customHeight="1">
      <c r="A22464" s="4"/>
      <c r="B22464" s="4"/>
    </row>
    <row r="22465" ht="14.25" customHeight="1">
      <c r="A22465" s="4"/>
      <c r="B22465" s="4"/>
    </row>
    <row r="22466" ht="14.25" customHeight="1">
      <c r="A22466" s="4"/>
      <c r="B22466" s="4"/>
    </row>
    <row r="22467" ht="14.25" customHeight="1">
      <c r="A22467" s="4"/>
      <c r="B22467" s="4"/>
    </row>
    <row r="22468" ht="14.25" customHeight="1">
      <c r="A22468" s="4"/>
      <c r="B22468" s="4"/>
    </row>
    <row r="22469" ht="14.25" customHeight="1">
      <c r="A22469" s="4"/>
      <c r="B22469" s="4"/>
    </row>
    <row r="22470" ht="14.25" customHeight="1">
      <c r="A22470" s="4"/>
      <c r="B22470" s="4"/>
    </row>
    <row r="22471" ht="14.25" customHeight="1">
      <c r="A22471" s="4"/>
      <c r="B22471" s="4"/>
    </row>
    <row r="22472" ht="14.25" customHeight="1">
      <c r="A22472" s="4"/>
      <c r="B22472" s="4"/>
    </row>
    <row r="22473" ht="14.25" customHeight="1">
      <c r="A22473" s="4"/>
      <c r="B22473" s="4"/>
    </row>
    <row r="22474" ht="14.25" customHeight="1">
      <c r="A22474" s="4"/>
      <c r="B22474" s="4"/>
    </row>
    <row r="22475" ht="14.25" customHeight="1">
      <c r="A22475" s="4"/>
      <c r="B22475" s="4"/>
    </row>
    <row r="22476" ht="14.25" customHeight="1">
      <c r="A22476" s="4"/>
      <c r="B22476" s="4"/>
    </row>
    <row r="22477" ht="14.25" customHeight="1">
      <c r="A22477" s="4"/>
      <c r="B22477" s="4"/>
    </row>
    <row r="22478" ht="14.25" customHeight="1">
      <c r="A22478" s="4"/>
      <c r="B22478" s="4"/>
    </row>
    <row r="22479" ht="14.25" customHeight="1">
      <c r="A22479" s="4"/>
      <c r="B22479" s="4"/>
    </row>
    <row r="22480" ht="14.25" customHeight="1">
      <c r="A22480" s="4"/>
      <c r="B22480" s="4"/>
    </row>
    <row r="22481" ht="14.25" customHeight="1">
      <c r="A22481" s="4"/>
      <c r="B22481" s="4"/>
    </row>
    <row r="22482" ht="14.25" customHeight="1">
      <c r="A22482" s="4"/>
      <c r="B22482" s="4"/>
    </row>
    <row r="22483" ht="14.25" customHeight="1">
      <c r="A22483" s="4"/>
      <c r="B22483" s="4"/>
    </row>
    <row r="22484" ht="14.25" customHeight="1">
      <c r="A22484" s="4"/>
      <c r="B22484" s="4"/>
    </row>
    <row r="22485" ht="14.25" customHeight="1">
      <c r="A22485" s="4"/>
      <c r="B22485" s="4"/>
    </row>
    <row r="22486" ht="14.25" customHeight="1">
      <c r="A22486" s="4"/>
      <c r="B22486" s="4"/>
    </row>
    <row r="22487" ht="14.25" customHeight="1">
      <c r="A22487" s="4"/>
      <c r="B22487" s="4"/>
    </row>
    <row r="22488" ht="14.25" customHeight="1">
      <c r="A22488" s="4"/>
      <c r="B22488" s="4"/>
    </row>
    <row r="22489" ht="14.25" customHeight="1">
      <c r="A22489" s="4"/>
      <c r="B22489" s="4"/>
    </row>
    <row r="22490" ht="14.25" customHeight="1">
      <c r="A22490" s="4"/>
      <c r="B22490" s="4"/>
    </row>
    <row r="22491" ht="14.25" customHeight="1">
      <c r="A22491" s="4"/>
      <c r="B22491" s="4"/>
    </row>
    <row r="22492" ht="14.25" customHeight="1">
      <c r="A22492" s="4"/>
      <c r="B22492" s="4"/>
    </row>
    <row r="22493" ht="14.25" customHeight="1">
      <c r="A22493" s="4"/>
      <c r="B22493" s="4"/>
    </row>
    <row r="22494" ht="14.25" customHeight="1">
      <c r="A22494" s="4"/>
      <c r="B22494" s="4"/>
    </row>
    <row r="22495" ht="14.25" customHeight="1">
      <c r="A22495" s="4"/>
      <c r="B22495" s="4"/>
    </row>
    <row r="22496" ht="14.25" customHeight="1">
      <c r="A22496" s="4"/>
      <c r="B22496" s="4"/>
    </row>
    <row r="22497" ht="14.25" customHeight="1">
      <c r="A22497" s="4"/>
      <c r="B22497" s="4"/>
    </row>
    <row r="22498" ht="14.25" customHeight="1">
      <c r="A22498" s="4"/>
      <c r="B22498" s="4"/>
    </row>
    <row r="22499" ht="14.25" customHeight="1">
      <c r="A22499" s="4"/>
      <c r="B22499" s="4"/>
    </row>
    <row r="22500" ht="14.25" customHeight="1">
      <c r="A22500" s="4"/>
      <c r="B22500" s="4"/>
    </row>
    <row r="22501" ht="14.25" customHeight="1">
      <c r="A22501" s="4"/>
      <c r="B22501" s="4"/>
    </row>
    <row r="22502" ht="14.25" customHeight="1">
      <c r="A22502" s="4"/>
      <c r="B22502" s="4"/>
    </row>
    <row r="22503" ht="14.25" customHeight="1">
      <c r="A22503" s="4"/>
      <c r="B22503" s="4"/>
    </row>
    <row r="22504" ht="14.25" customHeight="1">
      <c r="A22504" s="4"/>
      <c r="B22504" s="4"/>
    </row>
    <row r="22505" ht="14.25" customHeight="1">
      <c r="A22505" s="4"/>
      <c r="B22505" s="4"/>
    </row>
    <row r="22506" ht="14.25" customHeight="1">
      <c r="A22506" s="4"/>
      <c r="B22506" s="4"/>
    </row>
    <row r="22507" ht="14.25" customHeight="1">
      <c r="A22507" s="4"/>
      <c r="B22507" s="4"/>
    </row>
    <row r="22508" ht="14.25" customHeight="1">
      <c r="A22508" s="4"/>
      <c r="B22508" s="4"/>
    </row>
    <row r="22509" ht="14.25" customHeight="1">
      <c r="A22509" s="4"/>
      <c r="B22509" s="4"/>
    </row>
    <row r="22510" ht="14.25" customHeight="1">
      <c r="A22510" s="4"/>
      <c r="B22510" s="4"/>
    </row>
    <row r="22511" ht="14.25" customHeight="1">
      <c r="A22511" s="4"/>
      <c r="B22511" s="4"/>
    </row>
    <row r="22512" ht="14.25" customHeight="1">
      <c r="A22512" s="4"/>
      <c r="B22512" s="4"/>
    </row>
    <row r="22513" ht="14.25" customHeight="1">
      <c r="A22513" s="4"/>
      <c r="B22513" s="4"/>
    </row>
    <row r="22514" ht="14.25" customHeight="1">
      <c r="A22514" s="4"/>
      <c r="B22514" s="4"/>
    </row>
    <row r="22515" ht="14.25" customHeight="1">
      <c r="A22515" s="4"/>
      <c r="B22515" s="4"/>
    </row>
    <row r="22516" ht="14.25" customHeight="1">
      <c r="A22516" s="4"/>
      <c r="B22516" s="4"/>
    </row>
    <row r="22517" ht="14.25" customHeight="1">
      <c r="A22517" s="4"/>
      <c r="B22517" s="4"/>
    </row>
    <row r="22518" ht="14.25" customHeight="1">
      <c r="A22518" s="4"/>
      <c r="B22518" s="4"/>
    </row>
    <row r="22519" ht="14.25" customHeight="1">
      <c r="A22519" s="4"/>
      <c r="B22519" s="4"/>
    </row>
    <row r="22520" ht="14.25" customHeight="1">
      <c r="A22520" s="4"/>
      <c r="B22520" s="4"/>
    </row>
    <row r="22521" ht="14.25" customHeight="1">
      <c r="A22521" s="4"/>
      <c r="B22521" s="4"/>
    </row>
    <row r="22522" ht="14.25" customHeight="1">
      <c r="A22522" s="4"/>
      <c r="B22522" s="4"/>
    </row>
    <row r="22523" ht="14.25" customHeight="1">
      <c r="A22523" s="4"/>
      <c r="B22523" s="4"/>
    </row>
    <row r="22524" ht="14.25" customHeight="1">
      <c r="A22524" s="4"/>
      <c r="B22524" s="4"/>
    </row>
    <row r="22525" ht="14.25" customHeight="1">
      <c r="A22525" s="4"/>
      <c r="B22525" s="4"/>
    </row>
    <row r="22526" ht="14.25" customHeight="1">
      <c r="A22526" s="4"/>
      <c r="B22526" s="4"/>
    </row>
    <row r="22527" ht="14.25" customHeight="1">
      <c r="A22527" s="4"/>
      <c r="B22527" s="4"/>
    </row>
    <row r="22528" ht="14.25" customHeight="1">
      <c r="A22528" s="4"/>
      <c r="B22528" s="4"/>
    </row>
    <row r="22529" ht="14.25" customHeight="1">
      <c r="A22529" s="4"/>
      <c r="B22529" s="4"/>
    </row>
    <row r="22530" ht="14.25" customHeight="1">
      <c r="A22530" s="4"/>
      <c r="B22530" s="4"/>
    </row>
    <row r="22531" ht="14.25" customHeight="1">
      <c r="A22531" s="4"/>
      <c r="B22531" s="4"/>
    </row>
    <row r="22532" ht="14.25" customHeight="1">
      <c r="A22532" s="4"/>
      <c r="B22532" s="4"/>
    </row>
    <row r="22533" ht="14.25" customHeight="1">
      <c r="A22533" s="4"/>
      <c r="B22533" s="4"/>
    </row>
    <row r="22534" ht="14.25" customHeight="1">
      <c r="A22534" s="4"/>
      <c r="B22534" s="4"/>
    </row>
    <row r="22535" ht="14.25" customHeight="1">
      <c r="A22535" s="4"/>
      <c r="B22535" s="4"/>
    </row>
    <row r="22536" ht="14.25" customHeight="1">
      <c r="A22536" s="4"/>
      <c r="B22536" s="4"/>
    </row>
    <row r="22537" ht="14.25" customHeight="1">
      <c r="A22537" s="4"/>
      <c r="B22537" s="4"/>
    </row>
    <row r="22538" ht="14.25" customHeight="1">
      <c r="A22538" s="4"/>
      <c r="B22538" s="4"/>
    </row>
    <row r="22539" ht="14.25" customHeight="1">
      <c r="A22539" s="4"/>
      <c r="B22539" s="4"/>
    </row>
    <row r="22540" ht="14.25" customHeight="1">
      <c r="A22540" s="4"/>
      <c r="B22540" s="4"/>
    </row>
    <row r="22541" ht="14.25" customHeight="1">
      <c r="A22541" s="4"/>
      <c r="B22541" s="4"/>
    </row>
    <row r="22542" ht="14.25" customHeight="1">
      <c r="A22542" s="4"/>
      <c r="B22542" s="4"/>
    </row>
    <row r="22543" ht="14.25" customHeight="1">
      <c r="A22543" s="4"/>
      <c r="B22543" s="4"/>
    </row>
    <row r="22544" ht="14.25" customHeight="1">
      <c r="A22544" s="4"/>
      <c r="B22544" s="4"/>
    </row>
    <row r="22545" ht="14.25" customHeight="1">
      <c r="A22545" s="4"/>
      <c r="B22545" s="4"/>
    </row>
    <row r="22546" ht="14.25" customHeight="1">
      <c r="A22546" s="4"/>
      <c r="B22546" s="4"/>
    </row>
    <row r="22547" ht="14.25" customHeight="1">
      <c r="A22547" s="4"/>
      <c r="B22547" s="4"/>
    </row>
    <row r="22548" ht="14.25" customHeight="1">
      <c r="A22548" s="4"/>
      <c r="B22548" s="4"/>
    </row>
    <row r="22549" ht="14.25" customHeight="1">
      <c r="A22549" s="4"/>
      <c r="B22549" s="4"/>
    </row>
    <row r="22550" ht="14.25" customHeight="1">
      <c r="A22550" s="4"/>
      <c r="B22550" s="4"/>
    </row>
    <row r="22551" ht="14.25" customHeight="1">
      <c r="A22551" s="4"/>
      <c r="B22551" s="4"/>
    </row>
    <row r="22552" ht="14.25" customHeight="1">
      <c r="A22552" s="4"/>
      <c r="B22552" s="4"/>
    </row>
    <row r="22553" ht="14.25" customHeight="1">
      <c r="A22553" s="4"/>
      <c r="B22553" s="4"/>
    </row>
    <row r="22554" ht="14.25" customHeight="1">
      <c r="A22554" s="4"/>
      <c r="B22554" s="4"/>
    </row>
    <row r="22555" ht="14.25" customHeight="1">
      <c r="A22555" s="4"/>
      <c r="B22555" s="4"/>
    </row>
    <row r="22556" ht="14.25" customHeight="1">
      <c r="A22556" s="4"/>
      <c r="B22556" s="4"/>
    </row>
    <row r="22557" ht="14.25" customHeight="1">
      <c r="A22557" s="4"/>
      <c r="B22557" s="4"/>
    </row>
    <row r="22558" ht="14.25" customHeight="1">
      <c r="A22558" s="4"/>
      <c r="B22558" s="4"/>
    </row>
    <row r="22559" ht="14.25" customHeight="1">
      <c r="A22559" s="4"/>
      <c r="B22559" s="4"/>
    </row>
    <row r="22560" ht="14.25" customHeight="1">
      <c r="A22560" s="4"/>
      <c r="B22560" s="4"/>
    </row>
    <row r="22561" ht="14.25" customHeight="1">
      <c r="A22561" s="4"/>
      <c r="B22561" s="4"/>
    </row>
    <row r="22562" ht="14.25" customHeight="1">
      <c r="A22562" s="4"/>
      <c r="B22562" s="4"/>
    </row>
    <row r="22563" ht="14.25" customHeight="1">
      <c r="A22563" s="4"/>
      <c r="B22563" s="4"/>
    </row>
    <row r="22564" ht="14.25" customHeight="1">
      <c r="A22564" s="4"/>
      <c r="B22564" s="4"/>
    </row>
    <row r="22565" ht="14.25" customHeight="1">
      <c r="A22565" s="4"/>
      <c r="B22565" s="4"/>
    </row>
    <row r="22566" ht="14.25" customHeight="1">
      <c r="A22566" s="4"/>
      <c r="B22566" s="4"/>
    </row>
    <row r="22567" ht="14.25" customHeight="1">
      <c r="A22567" s="4"/>
      <c r="B22567" s="4"/>
    </row>
    <row r="22568" ht="14.25" customHeight="1">
      <c r="A22568" s="4"/>
      <c r="B22568" s="4"/>
    </row>
    <row r="22569" ht="14.25" customHeight="1">
      <c r="A22569" s="4"/>
      <c r="B22569" s="4"/>
    </row>
    <row r="22570" ht="14.25" customHeight="1">
      <c r="A22570" s="4"/>
      <c r="B22570" s="4"/>
    </row>
    <row r="22571" ht="14.25" customHeight="1">
      <c r="A22571" s="4"/>
      <c r="B22571" s="4"/>
    </row>
    <row r="22572" ht="14.25" customHeight="1">
      <c r="A22572" s="4"/>
      <c r="B22572" s="4"/>
    </row>
    <row r="22573" ht="14.25" customHeight="1">
      <c r="A22573" s="4"/>
      <c r="B22573" s="4"/>
    </row>
    <row r="22574" ht="14.25" customHeight="1">
      <c r="A22574" s="4"/>
      <c r="B22574" s="4"/>
    </row>
    <row r="22575" ht="14.25" customHeight="1">
      <c r="A22575" s="4"/>
      <c r="B22575" s="4"/>
    </row>
    <row r="22576" ht="14.25" customHeight="1">
      <c r="A22576" s="4"/>
      <c r="B22576" s="4"/>
    </row>
    <row r="22577" ht="14.25" customHeight="1">
      <c r="A22577" s="4"/>
      <c r="B22577" s="4"/>
    </row>
    <row r="22578" ht="14.25" customHeight="1">
      <c r="A22578" s="4"/>
      <c r="B22578" s="4"/>
    </row>
    <row r="22579" ht="14.25" customHeight="1">
      <c r="A22579" s="4"/>
      <c r="B22579" s="4"/>
    </row>
    <row r="22580" ht="14.25" customHeight="1">
      <c r="A22580" s="4"/>
      <c r="B22580" s="4"/>
    </row>
    <row r="22581" ht="14.25" customHeight="1">
      <c r="A22581" s="4"/>
      <c r="B22581" s="4"/>
    </row>
    <row r="22582" ht="14.25" customHeight="1">
      <c r="A22582" s="4"/>
      <c r="B22582" s="4"/>
    </row>
    <row r="22583" ht="14.25" customHeight="1">
      <c r="A22583" s="4"/>
      <c r="B22583" s="4"/>
    </row>
    <row r="22584" ht="14.25" customHeight="1">
      <c r="A22584" s="4"/>
      <c r="B22584" s="4"/>
    </row>
    <row r="22585" ht="14.25" customHeight="1">
      <c r="A22585" s="4"/>
      <c r="B22585" s="4"/>
    </row>
    <row r="22586" ht="14.25" customHeight="1">
      <c r="A22586" s="4"/>
      <c r="B22586" s="4"/>
    </row>
    <row r="22587" ht="14.25" customHeight="1">
      <c r="A22587" s="4"/>
      <c r="B22587" s="4"/>
    </row>
    <row r="22588" ht="14.25" customHeight="1">
      <c r="A22588" s="4"/>
      <c r="B22588" s="4"/>
    </row>
    <row r="22589" ht="14.25" customHeight="1">
      <c r="A22589" s="4"/>
      <c r="B22589" s="4"/>
    </row>
    <row r="22590" ht="14.25" customHeight="1">
      <c r="A22590" s="4"/>
      <c r="B22590" s="4"/>
    </row>
    <row r="22591" ht="14.25" customHeight="1">
      <c r="A22591" s="4"/>
      <c r="B22591" s="4"/>
    </row>
    <row r="22592" ht="14.25" customHeight="1">
      <c r="A22592" s="4"/>
      <c r="B22592" s="4"/>
    </row>
    <row r="22593" ht="14.25" customHeight="1">
      <c r="A22593" s="4"/>
      <c r="B22593" s="4"/>
    </row>
    <row r="22594" ht="14.25" customHeight="1">
      <c r="A22594" s="4"/>
      <c r="B22594" s="4"/>
    </row>
    <row r="22595" ht="14.25" customHeight="1">
      <c r="A22595" s="4"/>
      <c r="B22595" s="4"/>
    </row>
    <row r="22596" ht="14.25" customHeight="1">
      <c r="A22596" s="4"/>
      <c r="B22596" s="4"/>
    </row>
    <row r="22597" ht="14.25" customHeight="1">
      <c r="A22597" s="4"/>
      <c r="B22597" s="4"/>
    </row>
    <row r="22598" ht="14.25" customHeight="1">
      <c r="A22598" s="4"/>
      <c r="B22598" s="4"/>
    </row>
    <row r="22599" ht="14.25" customHeight="1">
      <c r="A22599" s="4"/>
      <c r="B22599" s="4"/>
    </row>
    <row r="22600" ht="14.25" customHeight="1">
      <c r="A22600" s="4"/>
      <c r="B22600" s="4"/>
    </row>
    <row r="22601" ht="14.25" customHeight="1">
      <c r="A22601" s="4"/>
      <c r="B22601" s="4"/>
    </row>
    <row r="22602" ht="14.25" customHeight="1">
      <c r="A22602" s="4"/>
      <c r="B22602" s="4"/>
    </row>
    <row r="22603" ht="14.25" customHeight="1">
      <c r="A22603" s="4"/>
      <c r="B22603" s="4"/>
    </row>
    <row r="22604" ht="14.25" customHeight="1">
      <c r="A22604" s="4"/>
      <c r="B22604" s="4"/>
    </row>
    <row r="22605" ht="14.25" customHeight="1">
      <c r="A22605" s="4"/>
      <c r="B22605" s="4"/>
    </row>
    <row r="22606" ht="14.25" customHeight="1">
      <c r="A22606" s="4"/>
      <c r="B22606" s="4"/>
    </row>
    <row r="22607" ht="14.25" customHeight="1">
      <c r="A22607" s="4"/>
      <c r="B22607" s="4"/>
    </row>
    <row r="22608" ht="14.25" customHeight="1">
      <c r="A22608" s="4"/>
      <c r="B22608" s="4"/>
    </row>
    <row r="22609" ht="14.25" customHeight="1">
      <c r="A22609" s="4"/>
      <c r="B22609" s="4"/>
    </row>
    <row r="22610" ht="14.25" customHeight="1">
      <c r="A22610" s="4"/>
      <c r="B22610" s="4"/>
    </row>
    <row r="22611" ht="14.25" customHeight="1">
      <c r="A22611" s="4"/>
      <c r="B22611" s="4"/>
    </row>
    <row r="22612" ht="14.25" customHeight="1">
      <c r="A22612" s="4"/>
      <c r="B22612" s="4"/>
    </row>
    <row r="22613" ht="14.25" customHeight="1">
      <c r="A22613" s="4"/>
      <c r="B22613" s="4"/>
    </row>
    <row r="22614" ht="14.25" customHeight="1">
      <c r="A22614" s="4"/>
      <c r="B22614" s="4"/>
    </row>
    <row r="22615" ht="14.25" customHeight="1">
      <c r="A22615" s="4"/>
      <c r="B22615" s="4"/>
    </row>
    <row r="22616" ht="14.25" customHeight="1">
      <c r="A22616" s="4"/>
      <c r="B22616" s="4"/>
    </row>
    <row r="22617" ht="14.25" customHeight="1">
      <c r="A22617" s="4"/>
      <c r="B22617" s="4"/>
    </row>
    <row r="22618" ht="14.25" customHeight="1">
      <c r="A22618" s="4"/>
      <c r="B22618" s="4"/>
    </row>
    <row r="22619" ht="14.25" customHeight="1">
      <c r="A22619" s="4"/>
      <c r="B22619" s="4"/>
    </row>
    <row r="22620" ht="14.25" customHeight="1">
      <c r="A22620" s="4"/>
      <c r="B22620" s="4"/>
    </row>
    <row r="22621" ht="14.25" customHeight="1">
      <c r="A22621" s="4"/>
      <c r="B22621" s="4"/>
    </row>
    <row r="22622" ht="14.25" customHeight="1">
      <c r="A22622" s="4"/>
      <c r="B22622" s="4"/>
    </row>
    <row r="22623" ht="14.25" customHeight="1">
      <c r="A22623" s="4"/>
      <c r="B22623" s="4"/>
    </row>
    <row r="22624" ht="14.25" customHeight="1">
      <c r="A22624" s="4"/>
      <c r="B22624" s="4"/>
    </row>
    <row r="22625" ht="14.25" customHeight="1">
      <c r="A22625" s="4"/>
      <c r="B22625" s="4"/>
    </row>
    <row r="22626" ht="14.25" customHeight="1">
      <c r="A22626" s="4"/>
      <c r="B22626" s="4"/>
    </row>
    <row r="22627" ht="14.25" customHeight="1">
      <c r="A22627" s="4"/>
      <c r="B22627" s="4"/>
    </row>
    <row r="22628" ht="14.25" customHeight="1">
      <c r="A22628" s="4"/>
      <c r="B22628" s="4"/>
    </row>
    <row r="22629" ht="14.25" customHeight="1">
      <c r="A22629" s="4"/>
      <c r="B22629" s="4"/>
    </row>
    <row r="22630" ht="14.25" customHeight="1">
      <c r="A22630" s="4"/>
      <c r="B22630" s="4"/>
    </row>
    <row r="22631" ht="14.25" customHeight="1">
      <c r="A22631" s="4"/>
      <c r="B22631" s="4"/>
    </row>
    <row r="22632" ht="14.25" customHeight="1">
      <c r="A22632" s="4"/>
      <c r="B22632" s="4"/>
    </row>
    <row r="22633" ht="14.25" customHeight="1">
      <c r="A22633" s="4"/>
      <c r="B22633" s="4"/>
    </row>
    <row r="22634" ht="14.25" customHeight="1">
      <c r="A22634" s="4"/>
      <c r="B22634" s="4"/>
    </row>
    <row r="22635" ht="14.25" customHeight="1">
      <c r="A22635" s="4"/>
      <c r="B22635" s="4"/>
    </row>
    <row r="22636" ht="14.25" customHeight="1">
      <c r="A22636" s="4"/>
      <c r="B22636" s="4"/>
    </row>
    <row r="22637" ht="14.25" customHeight="1">
      <c r="A22637" s="4"/>
      <c r="B22637" s="4"/>
    </row>
    <row r="22638" ht="14.25" customHeight="1">
      <c r="A22638" s="4"/>
      <c r="B22638" s="4"/>
    </row>
    <row r="22639" ht="14.25" customHeight="1">
      <c r="A22639" s="4"/>
      <c r="B22639" s="4"/>
    </row>
    <row r="22640" ht="14.25" customHeight="1">
      <c r="A22640" s="4"/>
      <c r="B22640" s="4"/>
    </row>
    <row r="22641" ht="14.25" customHeight="1">
      <c r="A22641" s="4"/>
      <c r="B22641" s="4"/>
    </row>
    <row r="22642" ht="14.25" customHeight="1">
      <c r="A22642" s="4"/>
      <c r="B22642" s="4"/>
    </row>
    <row r="22643" ht="14.25" customHeight="1">
      <c r="A22643" s="4"/>
      <c r="B22643" s="4"/>
    </row>
    <row r="22644" ht="14.25" customHeight="1">
      <c r="A22644" s="4"/>
      <c r="B22644" s="4"/>
    </row>
    <row r="22645" ht="14.25" customHeight="1">
      <c r="A22645" s="4"/>
      <c r="B22645" s="4"/>
    </row>
    <row r="22646" ht="14.25" customHeight="1">
      <c r="A22646" s="4"/>
      <c r="B22646" s="4"/>
    </row>
    <row r="22647" ht="14.25" customHeight="1">
      <c r="A22647" s="4"/>
      <c r="B22647" s="4"/>
    </row>
    <row r="22648" ht="14.25" customHeight="1">
      <c r="A22648" s="4"/>
      <c r="B22648" s="4"/>
    </row>
    <row r="22649" ht="14.25" customHeight="1">
      <c r="A22649" s="4"/>
      <c r="B22649" s="4"/>
    </row>
    <row r="22650" ht="14.25" customHeight="1">
      <c r="A22650" s="4"/>
      <c r="B22650" s="4"/>
    </row>
    <row r="22651" ht="14.25" customHeight="1">
      <c r="A22651" s="4"/>
      <c r="B22651" s="4"/>
    </row>
    <row r="22652" ht="14.25" customHeight="1">
      <c r="A22652" s="4"/>
      <c r="B22652" s="4"/>
    </row>
    <row r="22653" ht="14.25" customHeight="1">
      <c r="A22653" s="4"/>
      <c r="B22653" s="4"/>
    </row>
    <row r="22654" ht="14.25" customHeight="1">
      <c r="A22654" s="4"/>
      <c r="B22654" s="4"/>
    </row>
    <row r="22655" ht="14.25" customHeight="1">
      <c r="A22655" s="4"/>
      <c r="B22655" s="4"/>
    </row>
    <row r="22656" ht="14.25" customHeight="1">
      <c r="A22656" s="4"/>
      <c r="B22656" s="4"/>
    </row>
    <row r="22657" ht="14.25" customHeight="1">
      <c r="A22657" s="4"/>
      <c r="B22657" s="4"/>
    </row>
    <row r="22658" ht="14.25" customHeight="1">
      <c r="A22658" s="4"/>
      <c r="B22658" s="4"/>
    </row>
    <row r="22659" ht="14.25" customHeight="1">
      <c r="A22659" s="4"/>
      <c r="B22659" s="4"/>
    </row>
    <row r="22660" ht="14.25" customHeight="1">
      <c r="A22660" s="4"/>
      <c r="B22660" s="4"/>
    </row>
    <row r="22661" ht="14.25" customHeight="1">
      <c r="A22661" s="4"/>
      <c r="B22661" s="4"/>
    </row>
    <row r="22662" ht="14.25" customHeight="1">
      <c r="A22662" s="4"/>
      <c r="B22662" s="4"/>
    </row>
    <row r="22663" ht="14.25" customHeight="1">
      <c r="A22663" s="4"/>
      <c r="B22663" s="4"/>
    </row>
    <row r="22664" ht="14.25" customHeight="1">
      <c r="A22664" s="4"/>
      <c r="B22664" s="4"/>
    </row>
    <row r="22665" ht="14.25" customHeight="1">
      <c r="A22665" s="4"/>
      <c r="B22665" s="4"/>
    </row>
    <row r="22666" ht="14.25" customHeight="1">
      <c r="A22666" s="4"/>
      <c r="B22666" s="4"/>
    </row>
    <row r="22667" ht="14.25" customHeight="1">
      <c r="A22667" s="4"/>
      <c r="B22667" s="4"/>
    </row>
    <row r="22668" ht="14.25" customHeight="1">
      <c r="A22668" s="4"/>
      <c r="B22668" s="4"/>
    </row>
    <row r="22669" ht="14.25" customHeight="1">
      <c r="A22669" s="4"/>
      <c r="B22669" s="4"/>
    </row>
    <row r="22670" ht="14.25" customHeight="1">
      <c r="A22670" s="4"/>
      <c r="B22670" s="4"/>
    </row>
    <row r="22671" ht="14.25" customHeight="1">
      <c r="A22671" s="4"/>
      <c r="B22671" s="4"/>
    </row>
    <row r="22672" ht="14.25" customHeight="1">
      <c r="A22672" s="4"/>
      <c r="B22672" s="4"/>
    </row>
    <row r="22673" ht="14.25" customHeight="1">
      <c r="A22673" s="4"/>
      <c r="B22673" s="4"/>
    </row>
    <row r="22674" ht="14.25" customHeight="1">
      <c r="A22674" s="4"/>
      <c r="B22674" s="4"/>
    </row>
    <row r="22675" ht="14.25" customHeight="1">
      <c r="A22675" s="4"/>
      <c r="B22675" s="4"/>
    </row>
    <row r="22676" ht="14.25" customHeight="1">
      <c r="A22676" s="4"/>
      <c r="B22676" s="4"/>
    </row>
    <row r="22677" ht="14.25" customHeight="1">
      <c r="A22677" s="4"/>
      <c r="B22677" s="4"/>
    </row>
    <row r="22678" ht="14.25" customHeight="1">
      <c r="A22678" s="4"/>
      <c r="B22678" s="4"/>
    </row>
    <row r="22679" ht="14.25" customHeight="1">
      <c r="A22679" s="4"/>
      <c r="B22679" s="4"/>
    </row>
    <row r="22680" ht="14.25" customHeight="1">
      <c r="A22680" s="4"/>
      <c r="B22680" s="4"/>
    </row>
    <row r="22681" ht="14.25" customHeight="1">
      <c r="A22681" s="4"/>
      <c r="B22681" s="4"/>
    </row>
    <row r="22682" ht="14.25" customHeight="1">
      <c r="A22682" s="4"/>
      <c r="B22682" s="4"/>
    </row>
    <row r="22683" ht="14.25" customHeight="1">
      <c r="A22683" s="4"/>
      <c r="B22683" s="4"/>
    </row>
    <row r="22684" ht="14.25" customHeight="1">
      <c r="A22684" s="4"/>
      <c r="B22684" s="4"/>
    </row>
    <row r="22685" ht="14.25" customHeight="1">
      <c r="A22685" s="4"/>
      <c r="B22685" s="4"/>
    </row>
    <row r="22686" ht="14.25" customHeight="1">
      <c r="A22686" s="4"/>
      <c r="B22686" s="4"/>
    </row>
    <row r="22687" ht="14.25" customHeight="1">
      <c r="A22687" s="4"/>
      <c r="B22687" s="4"/>
    </row>
    <row r="22688" ht="14.25" customHeight="1">
      <c r="A22688" s="4"/>
      <c r="B22688" s="4"/>
    </row>
    <row r="22689" ht="14.25" customHeight="1">
      <c r="A22689" s="4"/>
      <c r="B22689" s="4"/>
    </row>
    <row r="22690" ht="14.25" customHeight="1">
      <c r="A22690" s="4"/>
      <c r="B22690" s="4"/>
    </row>
    <row r="22691" ht="14.25" customHeight="1">
      <c r="A22691" s="4"/>
      <c r="B22691" s="4"/>
    </row>
    <row r="22692" ht="14.25" customHeight="1">
      <c r="A22692" s="4"/>
      <c r="B22692" s="4"/>
    </row>
    <row r="22693" ht="14.25" customHeight="1">
      <c r="A22693" s="4"/>
      <c r="B22693" s="4"/>
    </row>
    <row r="22694" ht="14.25" customHeight="1">
      <c r="A22694" s="4"/>
      <c r="B22694" s="4"/>
    </row>
    <row r="22695" ht="14.25" customHeight="1">
      <c r="A22695" s="4"/>
      <c r="B22695" s="4"/>
    </row>
    <row r="22696" ht="14.25" customHeight="1">
      <c r="A22696" s="4"/>
      <c r="B22696" s="4"/>
    </row>
    <row r="22697" ht="14.25" customHeight="1">
      <c r="A22697" s="4"/>
      <c r="B22697" s="4"/>
    </row>
    <row r="22698" ht="14.25" customHeight="1">
      <c r="A22698" s="4"/>
      <c r="B22698" s="4"/>
    </row>
    <row r="22699" ht="14.25" customHeight="1">
      <c r="A22699" s="4"/>
      <c r="B22699" s="4"/>
    </row>
    <row r="22700" ht="14.25" customHeight="1">
      <c r="A22700" s="4"/>
      <c r="B22700" s="4"/>
    </row>
    <row r="22701" ht="14.25" customHeight="1">
      <c r="A22701" s="4"/>
      <c r="B22701" s="4"/>
    </row>
    <row r="22702" ht="14.25" customHeight="1">
      <c r="A22702" s="4"/>
      <c r="B22702" s="4"/>
    </row>
    <row r="22703" ht="14.25" customHeight="1">
      <c r="A22703" s="4"/>
      <c r="B22703" s="4"/>
    </row>
    <row r="22704" ht="14.25" customHeight="1">
      <c r="A22704" s="4"/>
      <c r="B22704" s="4"/>
    </row>
    <row r="22705" ht="14.25" customHeight="1">
      <c r="A22705" s="4"/>
      <c r="B22705" s="4"/>
    </row>
    <row r="22706" ht="14.25" customHeight="1">
      <c r="A22706" s="4"/>
      <c r="B22706" s="4"/>
    </row>
    <row r="22707" ht="14.25" customHeight="1">
      <c r="A22707" s="4"/>
      <c r="B22707" s="4"/>
    </row>
    <row r="22708" ht="14.25" customHeight="1">
      <c r="A22708" s="4"/>
      <c r="B22708" s="4"/>
    </row>
    <row r="22709" ht="14.25" customHeight="1">
      <c r="A22709" s="4"/>
      <c r="B22709" s="4"/>
    </row>
    <row r="22710" ht="14.25" customHeight="1">
      <c r="A22710" s="4"/>
      <c r="B22710" s="4"/>
    </row>
    <row r="22711" ht="14.25" customHeight="1">
      <c r="A22711" s="4"/>
      <c r="B22711" s="4"/>
    </row>
    <row r="22712" ht="14.25" customHeight="1">
      <c r="A22712" s="4"/>
      <c r="B22712" s="4"/>
    </row>
    <row r="22713" ht="14.25" customHeight="1">
      <c r="A22713" s="4"/>
      <c r="B22713" s="4"/>
    </row>
    <row r="22714" ht="14.25" customHeight="1">
      <c r="A22714" s="4"/>
      <c r="B22714" s="4"/>
    </row>
    <row r="22715" ht="14.25" customHeight="1">
      <c r="A22715" s="4"/>
      <c r="B22715" s="4"/>
    </row>
    <row r="22716" ht="14.25" customHeight="1">
      <c r="A22716" s="4"/>
      <c r="B22716" s="4"/>
    </row>
    <row r="22717" ht="14.25" customHeight="1">
      <c r="A22717" s="4"/>
      <c r="B22717" s="4"/>
    </row>
    <row r="22718" ht="14.25" customHeight="1">
      <c r="A22718" s="4"/>
      <c r="B22718" s="4"/>
    </row>
    <row r="22719" ht="14.25" customHeight="1">
      <c r="A22719" s="4"/>
      <c r="B22719" s="4"/>
    </row>
    <row r="22720" ht="14.25" customHeight="1">
      <c r="A22720" s="4"/>
      <c r="B22720" s="4"/>
    </row>
    <row r="22721" ht="14.25" customHeight="1">
      <c r="A22721" s="4"/>
      <c r="B22721" s="4"/>
    </row>
    <row r="22722" ht="14.25" customHeight="1">
      <c r="A22722" s="4"/>
      <c r="B22722" s="4"/>
    </row>
    <row r="22723" ht="14.25" customHeight="1">
      <c r="A22723" s="4"/>
      <c r="B22723" s="4"/>
    </row>
    <row r="22724" ht="14.25" customHeight="1">
      <c r="A22724" s="4"/>
      <c r="B22724" s="4"/>
    </row>
    <row r="22725" ht="14.25" customHeight="1">
      <c r="A22725" s="4"/>
      <c r="B22725" s="4"/>
    </row>
    <row r="22726" ht="14.25" customHeight="1">
      <c r="A22726" s="4"/>
      <c r="B22726" s="4"/>
    </row>
    <row r="22727" ht="14.25" customHeight="1">
      <c r="A22727" s="4"/>
      <c r="B22727" s="4"/>
    </row>
    <row r="22728" ht="14.25" customHeight="1">
      <c r="A22728" s="4"/>
      <c r="B22728" s="4"/>
    </row>
    <row r="22729" ht="14.25" customHeight="1">
      <c r="A22729" s="4"/>
      <c r="B22729" s="4"/>
    </row>
    <row r="22730" ht="14.25" customHeight="1">
      <c r="A22730" s="4"/>
      <c r="B22730" s="4"/>
    </row>
    <row r="22731" ht="14.25" customHeight="1">
      <c r="A22731" s="4"/>
      <c r="B22731" s="4"/>
    </row>
    <row r="22732" ht="14.25" customHeight="1">
      <c r="A22732" s="4"/>
      <c r="B22732" s="4"/>
    </row>
    <row r="22733" ht="14.25" customHeight="1">
      <c r="A22733" s="4"/>
      <c r="B22733" s="4"/>
    </row>
    <row r="22734" ht="14.25" customHeight="1">
      <c r="A22734" s="4"/>
      <c r="B22734" s="4"/>
    </row>
    <row r="22735" ht="14.25" customHeight="1">
      <c r="A22735" s="4"/>
      <c r="B22735" s="4"/>
    </row>
    <row r="22736" ht="14.25" customHeight="1">
      <c r="A22736" s="4"/>
      <c r="B22736" s="4"/>
    </row>
    <row r="22737" ht="14.25" customHeight="1">
      <c r="A22737" s="4"/>
      <c r="B22737" s="4"/>
    </row>
    <row r="22738" ht="14.25" customHeight="1">
      <c r="A22738" s="4"/>
      <c r="B22738" s="4"/>
    </row>
    <row r="22739" ht="14.25" customHeight="1">
      <c r="A22739" s="4"/>
      <c r="B22739" s="4"/>
    </row>
    <row r="22740" ht="14.25" customHeight="1">
      <c r="A22740" s="4"/>
      <c r="B22740" s="4"/>
    </row>
    <row r="22741" ht="14.25" customHeight="1">
      <c r="A22741" s="4"/>
      <c r="B22741" s="4"/>
    </row>
    <row r="22742" ht="14.25" customHeight="1">
      <c r="A22742" s="4"/>
      <c r="B22742" s="4"/>
    </row>
    <row r="22743" ht="14.25" customHeight="1">
      <c r="A22743" s="4"/>
      <c r="B22743" s="4"/>
    </row>
    <row r="22744" ht="14.25" customHeight="1">
      <c r="A22744" s="4"/>
      <c r="B22744" s="4"/>
    </row>
    <row r="22745" ht="14.25" customHeight="1">
      <c r="A22745" s="4"/>
      <c r="B22745" s="4"/>
    </row>
    <row r="22746" ht="14.25" customHeight="1">
      <c r="A22746" s="4"/>
      <c r="B22746" s="4"/>
    </row>
    <row r="22747" ht="14.25" customHeight="1">
      <c r="A22747" s="4"/>
      <c r="B22747" s="4"/>
    </row>
    <row r="22748" ht="14.25" customHeight="1">
      <c r="A22748" s="4"/>
      <c r="B22748" s="4"/>
    </row>
    <row r="22749" ht="14.25" customHeight="1">
      <c r="A22749" s="4"/>
      <c r="B22749" s="4"/>
    </row>
    <row r="22750" ht="14.25" customHeight="1">
      <c r="A22750" s="4"/>
      <c r="B22750" s="4"/>
    </row>
    <row r="22751" ht="14.25" customHeight="1">
      <c r="A22751" s="4"/>
      <c r="B22751" s="4"/>
    </row>
    <row r="22752" ht="14.25" customHeight="1">
      <c r="A22752" s="4"/>
      <c r="B22752" s="4"/>
    </row>
    <row r="22753" ht="14.25" customHeight="1">
      <c r="A22753" s="4"/>
      <c r="B22753" s="4"/>
    </row>
    <row r="22754" ht="14.25" customHeight="1">
      <c r="A22754" s="4"/>
      <c r="B22754" s="4"/>
    </row>
    <row r="22755" ht="14.25" customHeight="1">
      <c r="A22755" s="4"/>
      <c r="B22755" s="4"/>
    </row>
    <row r="22756" ht="14.25" customHeight="1">
      <c r="A22756" s="4"/>
      <c r="B22756" s="4"/>
    </row>
    <row r="22757" ht="14.25" customHeight="1">
      <c r="A22757" s="4"/>
      <c r="B22757" s="4"/>
    </row>
    <row r="22758" ht="14.25" customHeight="1">
      <c r="A22758" s="4"/>
      <c r="B22758" s="4"/>
    </row>
    <row r="22759" ht="14.25" customHeight="1">
      <c r="A22759" s="4"/>
      <c r="B22759" s="4"/>
    </row>
    <row r="22760" ht="14.25" customHeight="1">
      <c r="A22760" s="4"/>
      <c r="B22760" s="4"/>
    </row>
    <row r="22761" ht="14.25" customHeight="1">
      <c r="A22761" s="4"/>
      <c r="B22761" s="4"/>
    </row>
    <row r="22762" ht="14.25" customHeight="1">
      <c r="A22762" s="4"/>
      <c r="B22762" s="4"/>
    </row>
    <row r="22763" ht="14.25" customHeight="1">
      <c r="A22763" s="4"/>
      <c r="B22763" s="4"/>
    </row>
    <row r="22764" ht="14.25" customHeight="1">
      <c r="A22764" s="4"/>
      <c r="B22764" s="4"/>
    </row>
    <row r="22765" ht="14.25" customHeight="1">
      <c r="A22765" s="4"/>
      <c r="B22765" s="4"/>
    </row>
    <row r="22766" ht="14.25" customHeight="1">
      <c r="A22766" s="4"/>
      <c r="B22766" s="4"/>
    </row>
    <row r="22767" ht="14.25" customHeight="1">
      <c r="A22767" s="4"/>
      <c r="B22767" s="4"/>
    </row>
    <row r="22768" ht="14.25" customHeight="1">
      <c r="A22768" s="4"/>
      <c r="B22768" s="4"/>
    </row>
    <row r="22769" ht="14.25" customHeight="1">
      <c r="A22769" s="4"/>
      <c r="B22769" s="4"/>
    </row>
    <row r="22770" ht="14.25" customHeight="1">
      <c r="A22770" s="4"/>
      <c r="B22770" s="4"/>
    </row>
    <row r="22771" ht="14.25" customHeight="1">
      <c r="A22771" s="4"/>
      <c r="B22771" s="4"/>
    </row>
    <row r="22772" ht="14.25" customHeight="1">
      <c r="A22772" s="4"/>
      <c r="B22772" s="4"/>
    </row>
    <row r="22773" ht="14.25" customHeight="1">
      <c r="A22773" s="4"/>
      <c r="B22773" s="4"/>
    </row>
    <row r="22774" ht="14.25" customHeight="1">
      <c r="A22774" s="4"/>
      <c r="B22774" s="4"/>
    </row>
    <row r="22775" ht="14.25" customHeight="1">
      <c r="A22775" s="4"/>
      <c r="B22775" s="4"/>
    </row>
    <row r="22776" ht="14.25" customHeight="1">
      <c r="A22776" s="4"/>
      <c r="B22776" s="4"/>
    </row>
    <row r="22777" ht="14.25" customHeight="1">
      <c r="A22777" s="4"/>
      <c r="B22777" s="4"/>
    </row>
    <row r="22778" ht="14.25" customHeight="1">
      <c r="A22778" s="4"/>
      <c r="B22778" s="4"/>
    </row>
    <row r="22779" ht="14.25" customHeight="1">
      <c r="A22779" s="4"/>
      <c r="B22779" s="4"/>
    </row>
    <row r="22780" ht="14.25" customHeight="1">
      <c r="A22780" s="4"/>
      <c r="B22780" s="4"/>
    </row>
    <row r="22781" ht="14.25" customHeight="1">
      <c r="A22781" s="4"/>
      <c r="B22781" s="4"/>
    </row>
    <row r="22782" ht="14.25" customHeight="1">
      <c r="A22782" s="4"/>
      <c r="B22782" s="4"/>
    </row>
    <row r="22783" ht="14.25" customHeight="1">
      <c r="A22783" s="4"/>
      <c r="B22783" s="4"/>
    </row>
    <row r="22784" ht="14.25" customHeight="1">
      <c r="A22784" s="4"/>
      <c r="B22784" s="4"/>
    </row>
    <row r="22785" ht="14.25" customHeight="1">
      <c r="A22785" s="4"/>
      <c r="B22785" s="4"/>
    </row>
    <row r="22786" ht="14.25" customHeight="1">
      <c r="A22786" s="4"/>
      <c r="B22786" s="4"/>
    </row>
    <row r="22787" ht="14.25" customHeight="1">
      <c r="A22787" s="4"/>
      <c r="B22787" s="4"/>
    </row>
    <row r="22788" ht="14.25" customHeight="1">
      <c r="A22788" s="4"/>
      <c r="B22788" s="4"/>
    </row>
    <row r="22789" ht="14.25" customHeight="1">
      <c r="A22789" s="4"/>
      <c r="B22789" s="4"/>
    </row>
    <row r="22790" ht="14.25" customHeight="1">
      <c r="A22790" s="4"/>
      <c r="B22790" s="4"/>
    </row>
    <row r="22791" ht="14.25" customHeight="1">
      <c r="A22791" s="4"/>
      <c r="B22791" s="4"/>
    </row>
    <row r="22792" ht="14.25" customHeight="1">
      <c r="A22792" s="4"/>
      <c r="B22792" s="4"/>
    </row>
    <row r="22793" ht="14.25" customHeight="1">
      <c r="A22793" s="4"/>
      <c r="B22793" s="4"/>
    </row>
    <row r="22794" ht="14.25" customHeight="1">
      <c r="A22794" s="4"/>
      <c r="B22794" s="4"/>
    </row>
    <row r="22795" ht="14.25" customHeight="1">
      <c r="A22795" s="4"/>
      <c r="B22795" s="4"/>
    </row>
    <row r="22796" ht="14.25" customHeight="1">
      <c r="A22796" s="4"/>
      <c r="B22796" s="4"/>
    </row>
    <row r="22797" ht="14.25" customHeight="1">
      <c r="A22797" s="4"/>
      <c r="B22797" s="4"/>
    </row>
    <row r="22798" ht="14.25" customHeight="1">
      <c r="A22798" s="4"/>
      <c r="B22798" s="4"/>
    </row>
    <row r="22799" ht="14.25" customHeight="1">
      <c r="A22799" s="4"/>
      <c r="B22799" s="4"/>
    </row>
    <row r="22800" ht="14.25" customHeight="1">
      <c r="A22800" s="4"/>
      <c r="B22800" s="4"/>
    </row>
    <row r="22801" ht="14.25" customHeight="1">
      <c r="A22801" s="4"/>
      <c r="B22801" s="4"/>
    </row>
    <row r="22802" ht="14.25" customHeight="1">
      <c r="A22802" s="4"/>
      <c r="B22802" s="4"/>
    </row>
    <row r="22803" ht="14.25" customHeight="1">
      <c r="A22803" s="4"/>
      <c r="B22803" s="4"/>
    </row>
    <row r="22804" ht="14.25" customHeight="1">
      <c r="A22804" s="4"/>
      <c r="B22804" s="4"/>
    </row>
    <row r="22805" ht="14.25" customHeight="1">
      <c r="A22805" s="4"/>
      <c r="B22805" s="4"/>
    </row>
    <row r="22806" ht="14.25" customHeight="1">
      <c r="A22806" s="4"/>
      <c r="B22806" s="4"/>
    </row>
    <row r="22807" ht="14.25" customHeight="1">
      <c r="A22807" s="4"/>
      <c r="B22807" s="4"/>
    </row>
    <row r="22808" ht="14.25" customHeight="1">
      <c r="A22808" s="4"/>
      <c r="B22808" s="4"/>
    </row>
    <row r="22809" ht="14.25" customHeight="1">
      <c r="A22809" s="4"/>
      <c r="B22809" s="4"/>
    </row>
    <row r="22810" ht="14.25" customHeight="1">
      <c r="A22810" s="4"/>
      <c r="B22810" s="4"/>
    </row>
    <row r="22811" ht="14.25" customHeight="1">
      <c r="A22811" s="4"/>
      <c r="B22811" s="4"/>
    </row>
    <row r="22812" ht="14.25" customHeight="1">
      <c r="A22812" s="4"/>
      <c r="B22812" s="4"/>
    </row>
    <row r="22813" ht="14.25" customHeight="1">
      <c r="A22813" s="4"/>
      <c r="B22813" s="4"/>
    </row>
    <row r="22814" ht="14.25" customHeight="1">
      <c r="A22814" s="4"/>
      <c r="B22814" s="4"/>
    </row>
    <row r="22815" ht="14.25" customHeight="1">
      <c r="A22815" s="4"/>
      <c r="B22815" s="4"/>
    </row>
    <row r="22816" ht="14.25" customHeight="1">
      <c r="A22816" s="4"/>
      <c r="B22816" s="4"/>
    </row>
    <row r="22817" ht="14.25" customHeight="1">
      <c r="A22817" s="4"/>
      <c r="B22817" s="4"/>
    </row>
    <row r="22818" ht="14.25" customHeight="1">
      <c r="A22818" s="4"/>
      <c r="B22818" s="4"/>
    </row>
    <row r="22819" ht="14.25" customHeight="1">
      <c r="A22819" s="4"/>
      <c r="B22819" s="4"/>
    </row>
    <row r="22820" ht="14.25" customHeight="1">
      <c r="A22820" s="4"/>
      <c r="B22820" s="4"/>
    </row>
    <row r="22821" ht="14.25" customHeight="1">
      <c r="A22821" s="4"/>
      <c r="B22821" s="4"/>
    </row>
    <row r="22822" ht="14.25" customHeight="1">
      <c r="A22822" s="4"/>
      <c r="B22822" s="4"/>
    </row>
    <row r="22823" ht="14.25" customHeight="1">
      <c r="A22823" s="4"/>
      <c r="B22823" s="4"/>
    </row>
    <row r="22824" ht="14.25" customHeight="1">
      <c r="A22824" s="4"/>
      <c r="B22824" s="4"/>
    </row>
    <row r="22825" ht="14.25" customHeight="1">
      <c r="A22825" s="4"/>
      <c r="B22825" s="4"/>
    </row>
    <row r="22826" ht="14.25" customHeight="1">
      <c r="A22826" s="4"/>
      <c r="B22826" s="4"/>
    </row>
    <row r="22827" ht="14.25" customHeight="1">
      <c r="A22827" s="4"/>
      <c r="B22827" s="4"/>
    </row>
    <row r="22828" ht="14.25" customHeight="1">
      <c r="A22828" s="4"/>
      <c r="B22828" s="4"/>
    </row>
    <row r="22829" ht="14.25" customHeight="1">
      <c r="A22829" s="4"/>
      <c r="B22829" s="4"/>
    </row>
    <row r="22830" ht="14.25" customHeight="1">
      <c r="A22830" s="4"/>
      <c r="B22830" s="4"/>
    </row>
    <row r="22831" ht="14.25" customHeight="1">
      <c r="A22831" s="4"/>
      <c r="B22831" s="4"/>
    </row>
    <row r="22832" ht="14.25" customHeight="1">
      <c r="A22832" s="4"/>
      <c r="B22832" s="4"/>
    </row>
    <row r="22833" ht="14.25" customHeight="1">
      <c r="A22833" s="4"/>
      <c r="B22833" s="4"/>
    </row>
    <row r="22834" ht="14.25" customHeight="1">
      <c r="A22834" s="4"/>
      <c r="B22834" s="4"/>
    </row>
    <row r="22835" ht="14.25" customHeight="1">
      <c r="A22835" s="4"/>
      <c r="B22835" s="4"/>
    </row>
    <row r="22836" ht="14.25" customHeight="1">
      <c r="A22836" s="4"/>
      <c r="B22836" s="4"/>
    </row>
    <row r="22837" ht="14.25" customHeight="1">
      <c r="A22837" s="4"/>
      <c r="B22837" s="4"/>
    </row>
    <row r="22838" ht="14.25" customHeight="1">
      <c r="A22838" s="4"/>
      <c r="B22838" s="4"/>
    </row>
    <row r="22839" ht="14.25" customHeight="1">
      <c r="A22839" s="4"/>
      <c r="B22839" s="4"/>
    </row>
    <row r="22840" ht="14.25" customHeight="1">
      <c r="A22840" s="4"/>
      <c r="B22840" s="4"/>
    </row>
    <row r="22841" ht="14.25" customHeight="1">
      <c r="A22841" s="4"/>
      <c r="B22841" s="4"/>
    </row>
    <row r="22842" ht="14.25" customHeight="1">
      <c r="A22842" s="4"/>
      <c r="B22842" s="4"/>
    </row>
    <row r="22843" ht="14.25" customHeight="1">
      <c r="A22843" s="4"/>
      <c r="B22843" s="4"/>
    </row>
    <row r="22844" ht="14.25" customHeight="1">
      <c r="A22844" s="4"/>
      <c r="B22844" s="4"/>
    </row>
    <row r="22845" ht="14.25" customHeight="1">
      <c r="A22845" s="4"/>
      <c r="B22845" s="4"/>
    </row>
    <row r="22846" ht="14.25" customHeight="1">
      <c r="A22846" s="4"/>
      <c r="B22846" s="4"/>
    </row>
    <row r="22847" ht="14.25" customHeight="1">
      <c r="A22847" s="4"/>
      <c r="B22847" s="4"/>
    </row>
    <row r="22848" ht="14.25" customHeight="1">
      <c r="A22848" s="4"/>
      <c r="B22848" s="4"/>
    </row>
    <row r="22849" ht="14.25" customHeight="1">
      <c r="A22849" s="4"/>
      <c r="B22849" s="4"/>
    </row>
    <row r="22850" ht="14.25" customHeight="1">
      <c r="A22850" s="4"/>
      <c r="B22850" s="4"/>
    </row>
    <row r="22851" ht="14.25" customHeight="1">
      <c r="A22851" s="4"/>
      <c r="B22851" s="4"/>
    </row>
    <row r="22852" ht="14.25" customHeight="1">
      <c r="A22852" s="4"/>
      <c r="B22852" s="4"/>
    </row>
    <row r="22853" ht="14.25" customHeight="1">
      <c r="A22853" s="4"/>
      <c r="B22853" s="4"/>
    </row>
    <row r="22854" ht="14.25" customHeight="1">
      <c r="A22854" s="4"/>
      <c r="B22854" s="4"/>
    </row>
    <row r="22855" ht="14.25" customHeight="1">
      <c r="A22855" s="4"/>
      <c r="B22855" s="4"/>
    </row>
    <row r="22856" ht="14.25" customHeight="1">
      <c r="A22856" s="4"/>
      <c r="B22856" s="4"/>
    </row>
    <row r="22857" ht="14.25" customHeight="1">
      <c r="A22857" s="4"/>
      <c r="B22857" s="4"/>
    </row>
    <row r="22858" ht="14.25" customHeight="1">
      <c r="A22858" s="4"/>
      <c r="B22858" s="4"/>
    </row>
    <row r="22859" ht="14.25" customHeight="1">
      <c r="A22859" s="4"/>
      <c r="B22859" s="4"/>
    </row>
    <row r="22860" ht="14.25" customHeight="1">
      <c r="A22860" s="4"/>
      <c r="B22860" s="4"/>
    </row>
    <row r="22861" ht="14.25" customHeight="1">
      <c r="A22861" s="4"/>
      <c r="B22861" s="4"/>
    </row>
    <row r="22862" ht="14.25" customHeight="1">
      <c r="A22862" s="4"/>
      <c r="B22862" s="4"/>
    </row>
    <row r="22863" ht="14.25" customHeight="1">
      <c r="A22863" s="4"/>
      <c r="B22863" s="4"/>
    </row>
    <row r="22864" ht="14.25" customHeight="1">
      <c r="A22864" s="4"/>
      <c r="B22864" s="4"/>
    </row>
    <row r="22865" ht="14.25" customHeight="1">
      <c r="A22865" s="4"/>
      <c r="B22865" s="4"/>
    </row>
    <row r="22866" ht="14.25" customHeight="1">
      <c r="A22866" s="4"/>
      <c r="B22866" s="4"/>
    </row>
    <row r="22867" ht="14.25" customHeight="1">
      <c r="A22867" s="4"/>
      <c r="B22867" s="4"/>
    </row>
    <row r="22868" ht="14.25" customHeight="1">
      <c r="A22868" s="4"/>
      <c r="B22868" s="4"/>
    </row>
    <row r="22869" ht="14.25" customHeight="1">
      <c r="A22869" s="4"/>
      <c r="B22869" s="4"/>
    </row>
    <row r="22870" ht="14.25" customHeight="1">
      <c r="A22870" s="4"/>
      <c r="B22870" s="4"/>
    </row>
    <row r="22871" ht="14.25" customHeight="1">
      <c r="A22871" s="4"/>
      <c r="B22871" s="4"/>
    </row>
    <row r="22872" ht="14.25" customHeight="1">
      <c r="A22872" s="4"/>
      <c r="B22872" s="4"/>
    </row>
    <row r="22873" ht="14.25" customHeight="1">
      <c r="A22873" s="4"/>
      <c r="B22873" s="4"/>
    </row>
    <row r="22874" ht="14.25" customHeight="1">
      <c r="A22874" s="4"/>
      <c r="B22874" s="4"/>
    </row>
    <row r="22875" ht="14.25" customHeight="1">
      <c r="A22875" s="4"/>
      <c r="B22875" s="4"/>
    </row>
    <row r="22876" ht="14.25" customHeight="1">
      <c r="A22876" s="4"/>
      <c r="B22876" s="4"/>
    </row>
    <row r="22877" ht="14.25" customHeight="1">
      <c r="A22877" s="4"/>
      <c r="B22877" s="4"/>
    </row>
    <row r="22878" ht="14.25" customHeight="1">
      <c r="A22878" s="4"/>
      <c r="B22878" s="4"/>
    </row>
    <row r="22879" ht="14.25" customHeight="1">
      <c r="A22879" s="4"/>
      <c r="B22879" s="4"/>
    </row>
    <row r="22880" ht="14.25" customHeight="1">
      <c r="A22880" s="4"/>
      <c r="B22880" s="4"/>
    </row>
    <row r="22881" ht="14.25" customHeight="1">
      <c r="A22881" s="4"/>
      <c r="B22881" s="4"/>
    </row>
    <row r="22882" ht="14.25" customHeight="1">
      <c r="A22882" s="4"/>
      <c r="B22882" s="4"/>
    </row>
    <row r="22883" ht="14.25" customHeight="1">
      <c r="A22883" s="4"/>
      <c r="B22883" s="4"/>
    </row>
    <row r="22884" ht="14.25" customHeight="1">
      <c r="A22884" s="4"/>
      <c r="B22884" s="4"/>
    </row>
    <row r="22885" ht="14.25" customHeight="1">
      <c r="A22885" s="4"/>
      <c r="B22885" s="4"/>
    </row>
    <row r="22886" ht="14.25" customHeight="1">
      <c r="A22886" s="4"/>
      <c r="B22886" s="4"/>
    </row>
    <row r="22887" ht="14.25" customHeight="1">
      <c r="A22887" s="4"/>
      <c r="B22887" s="4"/>
    </row>
    <row r="22888" ht="14.25" customHeight="1">
      <c r="A22888" s="4"/>
      <c r="B22888" s="4"/>
    </row>
    <row r="22889" ht="14.25" customHeight="1">
      <c r="A22889" s="4"/>
      <c r="B22889" s="4"/>
    </row>
    <row r="22890" ht="14.25" customHeight="1">
      <c r="A22890" s="4"/>
      <c r="B22890" s="4"/>
    </row>
    <row r="22891" ht="14.25" customHeight="1">
      <c r="A22891" s="4"/>
      <c r="B22891" s="4"/>
    </row>
    <row r="22892" ht="14.25" customHeight="1">
      <c r="A22892" s="4"/>
      <c r="B22892" s="4"/>
    </row>
    <row r="22893" ht="14.25" customHeight="1">
      <c r="A22893" s="4"/>
      <c r="B22893" s="4"/>
    </row>
    <row r="22894" ht="14.25" customHeight="1">
      <c r="A22894" s="4"/>
      <c r="B22894" s="4"/>
    </row>
    <row r="22895" ht="14.25" customHeight="1">
      <c r="A22895" s="4"/>
      <c r="B22895" s="4"/>
    </row>
    <row r="22896" ht="14.25" customHeight="1">
      <c r="A22896" s="4"/>
      <c r="B22896" s="4"/>
    </row>
    <row r="22897" ht="14.25" customHeight="1">
      <c r="A22897" s="4"/>
      <c r="B22897" s="4"/>
    </row>
    <row r="22898" ht="14.25" customHeight="1">
      <c r="A22898" s="4"/>
      <c r="B22898" s="4"/>
    </row>
    <row r="22899" ht="14.25" customHeight="1">
      <c r="A22899" s="4"/>
      <c r="B22899" s="4"/>
    </row>
    <row r="22900" ht="14.25" customHeight="1">
      <c r="A22900" s="4"/>
      <c r="B22900" s="4"/>
    </row>
    <row r="22901" ht="14.25" customHeight="1">
      <c r="A22901" s="4"/>
      <c r="B22901" s="4"/>
    </row>
    <row r="22902" ht="14.25" customHeight="1">
      <c r="A22902" s="4"/>
      <c r="B22902" s="4"/>
    </row>
    <row r="22903" ht="14.25" customHeight="1">
      <c r="A22903" s="4"/>
      <c r="B22903" s="4"/>
    </row>
    <row r="22904" ht="14.25" customHeight="1">
      <c r="A22904" s="4"/>
      <c r="B22904" s="4"/>
    </row>
    <row r="22905" ht="14.25" customHeight="1">
      <c r="A22905" s="4"/>
      <c r="B22905" s="4"/>
    </row>
    <row r="22906" ht="14.25" customHeight="1">
      <c r="A22906" s="4"/>
      <c r="B22906" s="4"/>
    </row>
    <row r="22907" ht="14.25" customHeight="1">
      <c r="A22907" s="4"/>
      <c r="B22907" s="4"/>
    </row>
    <row r="22908" ht="14.25" customHeight="1">
      <c r="A22908" s="4"/>
      <c r="B22908" s="4"/>
    </row>
    <row r="22909" ht="14.25" customHeight="1">
      <c r="A22909" s="4"/>
      <c r="B22909" s="4"/>
    </row>
    <row r="22910" ht="14.25" customHeight="1">
      <c r="A22910" s="4"/>
      <c r="B22910" s="4"/>
    </row>
    <row r="22911" ht="14.25" customHeight="1">
      <c r="A22911" s="4"/>
      <c r="B22911" s="4"/>
    </row>
    <row r="22912" ht="14.25" customHeight="1">
      <c r="A22912" s="4"/>
      <c r="B22912" s="4"/>
    </row>
    <row r="22913" ht="14.25" customHeight="1">
      <c r="A22913" s="4"/>
      <c r="B22913" s="4"/>
    </row>
    <row r="22914" ht="14.25" customHeight="1">
      <c r="A22914" s="4"/>
      <c r="B22914" s="4"/>
    </row>
    <row r="22915" ht="14.25" customHeight="1">
      <c r="A22915" s="4"/>
      <c r="B22915" s="4"/>
    </row>
    <row r="22916" ht="14.25" customHeight="1">
      <c r="A22916" s="4"/>
      <c r="B22916" s="4"/>
    </row>
    <row r="22917" ht="14.25" customHeight="1">
      <c r="A22917" s="4"/>
      <c r="B22917" s="4"/>
    </row>
    <row r="22918" ht="14.25" customHeight="1">
      <c r="A22918" s="4"/>
      <c r="B22918" s="4"/>
    </row>
    <row r="22919" ht="14.25" customHeight="1">
      <c r="A22919" s="4"/>
      <c r="B22919" s="4"/>
    </row>
    <row r="22920" ht="14.25" customHeight="1">
      <c r="A22920" s="4"/>
      <c r="B22920" s="4"/>
    </row>
    <row r="22921" ht="14.25" customHeight="1">
      <c r="A22921" s="4"/>
      <c r="B22921" s="4"/>
    </row>
    <row r="22922" ht="14.25" customHeight="1">
      <c r="A22922" s="4"/>
      <c r="B22922" s="4"/>
    </row>
    <row r="22923" ht="14.25" customHeight="1">
      <c r="A22923" s="4"/>
      <c r="B22923" s="4"/>
    </row>
    <row r="22924" ht="14.25" customHeight="1">
      <c r="A22924" s="4"/>
      <c r="B22924" s="4"/>
    </row>
    <row r="22925" ht="14.25" customHeight="1">
      <c r="A22925" s="4"/>
      <c r="B22925" s="4"/>
    </row>
    <row r="22926" ht="14.25" customHeight="1">
      <c r="A22926" s="4"/>
      <c r="B22926" s="4"/>
    </row>
    <row r="22927" ht="14.25" customHeight="1">
      <c r="A22927" s="4"/>
      <c r="B22927" s="4"/>
    </row>
    <row r="22928" ht="14.25" customHeight="1">
      <c r="A22928" s="4"/>
      <c r="B22928" s="4"/>
    </row>
    <row r="22929" ht="14.25" customHeight="1">
      <c r="A22929" s="4"/>
      <c r="B22929" s="4"/>
    </row>
    <row r="22930" ht="14.25" customHeight="1">
      <c r="A22930" s="4"/>
      <c r="B22930" s="4"/>
    </row>
    <row r="22931" ht="14.25" customHeight="1">
      <c r="A22931" s="4"/>
      <c r="B22931" s="4"/>
    </row>
    <row r="22932" ht="14.25" customHeight="1">
      <c r="A22932" s="4"/>
      <c r="B22932" s="4"/>
    </row>
    <row r="22933" ht="14.25" customHeight="1">
      <c r="A22933" s="4"/>
      <c r="B22933" s="4"/>
    </row>
    <row r="22934" ht="14.25" customHeight="1">
      <c r="A22934" s="4"/>
      <c r="B22934" s="4"/>
    </row>
    <row r="22935" ht="14.25" customHeight="1">
      <c r="A22935" s="4"/>
      <c r="B22935" s="4"/>
    </row>
    <row r="22936" ht="14.25" customHeight="1">
      <c r="A22936" s="4"/>
      <c r="B22936" s="4"/>
    </row>
    <row r="22937" ht="14.25" customHeight="1">
      <c r="A22937" s="4"/>
      <c r="B22937" s="4"/>
    </row>
    <row r="22938" ht="14.25" customHeight="1">
      <c r="A22938" s="4"/>
      <c r="B22938" s="4"/>
    </row>
    <row r="22939" ht="14.25" customHeight="1">
      <c r="A22939" s="4"/>
      <c r="B22939" s="4"/>
    </row>
    <row r="22940" ht="14.25" customHeight="1">
      <c r="A22940" s="4"/>
      <c r="B22940" s="4"/>
    </row>
    <row r="22941" ht="14.25" customHeight="1">
      <c r="A22941" s="4"/>
      <c r="B22941" s="4"/>
    </row>
    <row r="22942" ht="14.25" customHeight="1">
      <c r="A22942" s="4"/>
      <c r="B22942" s="4"/>
    </row>
    <row r="22943" ht="14.25" customHeight="1">
      <c r="A22943" s="4"/>
      <c r="B22943" s="4"/>
    </row>
    <row r="22944" ht="14.25" customHeight="1">
      <c r="A22944" s="4"/>
      <c r="B22944" s="4"/>
    </row>
    <row r="22945" ht="14.25" customHeight="1">
      <c r="A22945" s="4"/>
      <c r="B22945" s="4"/>
    </row>
    <row r="22946" ht="14.25" customHeight="1">
      <c r="A22946" s="4"/>
      <c r="B22946" s="4"/>
    </row>
    <row r="22947" ht="14.25" customHeight="1">
      <c r="A22947" s="4"/>
      <c r="B22947" s="4"/>
    </row>
    <row r="22948" ht="14.25" customHeight="1">
      <c r="A22948" s="4"/>
      <c r="B22948" s="4"/>
    </row>
    <row r="22949" ht="14.25" customHeight="1">
      <c r="A22949" s="4"/>
      <c r="B22949" s="4"/>
    </row>
    <row r="22950" ht="14.25" customHeight="1">
      <c r="A22950" s="4"/>
      <c r="B22950" s="4"/>
    </row>
    <row r="22951" ht="14.25" customHeight="1">
      <c r="A22951" s="4"/>
      <c r="B22951" s="4"/>
    </row>
    <row r="22952" ht="14.25" customHeight="1">
      <c r="A22952" s="4"/>
      <c r="B22952" s="4"/>
    </row>
    <row r="22953" ht="14.25" customHeight="1">
      <c r="A22953" s="4"/>
      <c r="B22953" s="4"/>
    </row>
    <row r="22954" ht="14.25" customHeight="1">
      <c r="A22954" s="4"/>
      <c r="B22954" s="4"/>
    </row>
    <row r="22955" ht="14.25" customHeight="1">
      <c r="A22955" s="4"/>
      <c r="B22955" s="4"/>
    </row>
    <row r="22956" ht="14.25" customHeight="1">
      <c r="A22956" s="4"/>
      <c r="B22956" s="4"/>
    </row>
    <row r="22957" ht="14.25" customHeight="1">
      <c r="A22957" s="4"/>
      <c r="B22957" s="4"/>
    </row>
    <row r="22958" ht="14.25" customHeight="1">
      <c r="A22958" s="4"/>
      <c r="B22958" s="4"/>
    </row>
    <row r="22959" ht="14.25" customHeight="1">
      <c r="A22959" s="4"/>
      <c r="B22959" s="4"/>
    </row>
    <row r="22960" ht="14.25" customHeight="1">
      <c r="A22960" s="4"/>
      <c r="B22960" s="4"/>
    </row>
    <row r="22961" ht="14.25" customHeight="1">
      <c r="A22961" s="4"/>
      <c r="B22961" s="4"/>
    </row>
    <row r="22962" ht="14.25" customHeight="1">
      <c r="A22962" s="4"/>
      <c r="B22962" s="4"/>
    </row>
    <row r="22963" ht="14.25" customHeight="1">
      <c r="A22963" s="4"/>
      <c r="B22963" s="4"/>
    </row>
    <row r="22964" ht="14.25" customHeight="1">
      <c r="A22964" s="4"/>
      <c r="B22964" s="4"/>
    </row>
    <row r="22965" ht="14.25" customHeight="1">
      <c r="A22965" s="4"/>
      <c r="B22965" s="4"/>
    </row>
    <row r="22966" ht="14.25" customHeight="1">
      <c r="A22966" s="4"/>
      <c r="B22966" s="4"/>
    </row>
    <row r="22967" ht="14.25" customHeight="1">
      <c r="A22967" s="4"/>
      <c r="B22967" s="4"/>
    </row>
    <row r="22968" ht="14.25" customHeight="1">
      <c r="A22968" s="4"/>
      <c r="B22968" s="4"/>
    </row>
    <row r="22969" ht="14.25" customHeight="1">
      <c r="A22969" s="4"/>
      <c r="B22969" s="4"/>
    </row>
    <row r="22970" ht="14.25" customHeight="1">
      <c r="A22970" s="4"/>
      <c r="B22970" s="4"/>
    </row>
    <row r="22971" ht="14.25" customHeight="1">
      <c r="A22971" s="4"/>
      <c r="B22971" s="4"/>
    </row>
    <row r="22972" ht="14.25" customHeight="1">
      <c r="A22972" s="4"/>
      <c r="B22972" s="4"/>
    </row>
    <row r="22973" ht="14.25" customHeight="1">
      <c r="A22973" s="4"/>
      <c r="B22973" s="4"/>
    </row>
    <row r="22974" ht="14.25" customHeight="1">
      <c r="A22974" s="4"/>
      <c r="B22974" s="4"/>
    </row>
    <row r="22975" ht="14.25" customHeight="1">
      <c r="A22975" s="4"/>
      <c r="B22975" s="4"/>
    </row>
    <row r="22976" ht="14.25" customHeight="1">
      <c r="A22976" s="4"/>
      <c r="B22976" s="4"/>
    </row>
    <row r="22977" ht="14.25" customHeight="1">
      <c r="A22977" s="4"/>
      <c r="B22977" s="4"/>
    </row>
    <row r="22978" ht="14.25" customHeight="1">
      <c r="A22978" s="4"/>
      <c r="B22978" s="4"/>
    </row>
    <row r="22979" ht="14.25" customHeight="1">
      <c r="A22979" s="4"/>
      <c r="B22979" s="4"/>
    </row>
    <row r="22980" ht="14.25" customHeight="1">
      <c r="A22980" s="4"/>
      <c r="B22980" s="4"/>
    </row>
    <row r="22981" ht="14.25" customHeight="1">
      <c r="A22981" s="4"/>
      <c r="B22981" s="4"/>
    </row>
    <row r="22982" ht="14.25" customHeight="1">
      <c r="A22982" s="4"/>
      <c r="B22982" s="4"/>
    </row>
    <row r="22983" ht="14.25" customHeight="1">
      <c r="A22983" s="4"/>
      <c r="B22983" s="4"/>
    </row>
    <row r="22984" ht="14.25" customHeight="1">
      <c r="A22984" s="4"/>
      <c r="B22984" s="4"/>
    </row>
    <row r="22985" ht="14.25" customHeight="1">
      <c r="A22985" s="4"/>
      <c r="B22985" s="4"/>
    </row>
    <row r="22986" ht="14.25" customHeight="1">
      <c r="A22986" s="4"/>
      <c r="B22986" s="4"/>
    </row>
    <row r="22987" ht="14.25" customHeight="1">
      <c r="A22987" s="4"/>
      <c r="B22987" s="4"/>
    </row>
    <row r="22988" ht="14.25" customHeight="1">
      <c r="A22988" s="4"/>
      <c r="B22988" s="4"/>
    </row>
    <row r="22989" ht="14.25" customHeight="1">
      <c r="A22989" s="4"/>
      <c r="B22989" s="4"/>
    </row>
    <row r="22990" ht="14.25" customHeight="1">
      <c r="A22990" s="4"/>
      <c r="B22990" s="4"/>
    </row>
    <row r="22991" ht="14.25" customHeight="1">
      <c r="A22991" s="4"/>
      <c r="B22991" s="4"/>
    </row>
    <row r="22992" ht="14.25" customHeight="1">
      <c r="A22992" s="4"/>
      <c r="B22992" s="4"/>
    </row>
    <row r="22993" ht="14.25" customHeight="1">
      <c r="A22993" s="4"/>
      <c r="B22993" s="4"/>
    </row>
    <row r="22994" ht="14.25" customHeight="1">
      <c r="A22994" s="4"/>
      <c r="B22994" s="4"/>
    </row>
    <row r="22995" ht="14.25" customHeight="1">
      <c r="A22995" s="4"/>
      <c r="B22995" s="4"/>
    </row>
    <row r="22996" ht="14.25" customHeight="1">
      <c r="A22996" s="4"/>
      <c r="B22996" s="4"/>
    </row>
    <row r="22997" ht="14.25" customHeight="1">
      <c r="A22997" s="4"/>
      <c r="B22997" s="4"/>
    </row>
    <row r="22998" ht="14.25" customHeight="1">
      <c r="A22998" s="4"/>
      <c r="B22998" s="4"/>
    </row>
    <row r="22999" ht="14.25" customHeight="1">
      <c r="A22999" s="4"/>
      <c r="B22999" s="4"/>
    </row>
    <row r="23000" ht="14.25" customHeight="1">
      <c r="A23000" s="4"/>
      <c r="B23000" s="4"/>
    </row>
    <row r="23001" ht="14.25" customHeight="1">
      <c r="A23001" s="4"/>
      <c r="B23001" s="4"/>
    </row>
    <row r="23002" ht="14.25" customHeight="1">
      <c r="A23002" s="4"/>
      <c r="B23002" s="4"/>
    </row>
    <row r="23003" ht="14.25" customHeight="1">
      <c r="A23003" s="4"/>
      <c r="B23003" s="4"/>
    </row>
    <row r="23004" ht="14.25" customHeight="1">
      <c r="A23004" s="4"/>
      <c r="B23004" s="4"/>
    </row>
    <row r="23005" ht="14.25" customHeight="1">
      <c r="A23005" s="4"/>
      <c r="B23005" s="4"/>
    </row>
    <row r="23006" ht="14.25" customHeight="1">
      <c r="A23006" s="4"/>
      <c r="B23006" s="4"/>
    </row>
    <row r="23007" ht="14.25" customHeight="1">
      <c r="A23007" s="4"/>
      <c r="B23007" s="4"/>
    </row>
    <row r="23008" ht="14.25" customHeight="1">
      <c r="A23008" s="4"/>
      <c r="B23008" s="4"/>
    </row>
    <row r="23009" ht="14.25" customHeight="1">
      <c r="A23009" s="4"/>
      <c r="B23009" s="4"/>
    </row>
    <row r="23010" ht="14.25" customHeight="1">
      <c r="A23010" s="4"/>
      <c r="B23010" s="4"/>
    </row>
    <row r="23011" ht="14.25" customHeight="1">
      <c r="A23011" s="4"/>
      <c r="B23011" s="4"/>
    </row>
    <row r="23012" ht="14.25" customHeight="1">
      <c r="A23012" s="4"/>
      <c r="B23012" s="4"/>
    </row>
    <row r="23013" ht="14.25" customHeight="1">
      <c r="A23013" s="4"/>
      <c r="B23013" s="4"/>
    </row>
    <row r="23014" ht="14.25" customHeight="1">
      <c r="A23014" s="4"/>
      <c r="B23014" s="4"/>
    </row>
    <row r="23015" ht="14.25" customHeight="1">
      <c r="A23015" s="4"/>
      <c r="B23015" s="4"/>
    </row>
    <row r="23016" ht="14.25" customHeight="1">
      <c r="A23016" s="4"/>
      <c r="B23016" s="4"/>
    </row>
    <row r="23017" ht="14.25" customHeight="1">
      <c r="A23017" s="4"/>
      <c r="B23017" s="4"/>
    </row>
    <row r="23018" ht="14.25" customHeight="1">
      <c r="A23018" s="4"/>
      <c r="B23018" s="4"/>
    </row>
    <row r="23019" ht="14.25" customHeight="1">
      <c r="A23019" s="4"/>
      <c r="B23019" s="4"/>
    </row>
    <row r="23020" ht="14.25" customHeight="1">
      <c r="A23020" s="4"/>
      <c r="B23020" s="4"/>
    </row>
    <row r="23021" ht="14.25" customHeight="1">
      <c r="A23021" s="4"/>
      <c r="B23021" s="4"/>
    </row>
    <row r="23022" ht="14.25" customHeight="1">
      <c r="A23022" s="4"/>
      <c r="B23022" s="4"/>
    </row>
    <row r="23023" ht="14.25" customHeight="1">
      <c r="A23023" s="4"/>
      <c r="B23023" s="4"/>
    </row>
    <row r="23024" ht="14.25" customHeight="1">
      <c r="A23024" s="4"/>
      <c r="B23024" s="4"/>
    </row>
    <row r="23025" ht="14.25" customHeight="1">
      <c r="A23025" s="4"/>
      <c r="B23025" s="4"/>
    </row>
    <row r="23026" ht="14.25" customHeight="1">
      <c r="A23026" s="4"/>
      <c r="B23026" s="4"/>
    </row>
    <row r="23027" ht="14.25" customHeight="1">
      <c r="A23027" s="4"/>
      <c r="B23027" s="4"/>
    </row>
    <row r="23028" ht="14.25" customHeight="1">
      <c r="A23028" s="4"/>
      <c r="B23028" s="4"/>
    </row>
    <row r="23029" ht="14.25" customHeight="1">
      <c r="A23029" s="4"/>
      <c r="B23029" s="4"/>
    </row>
    <row r="23030" ht="14.25" customHeight="1">
      <c r="A23030" s="4"/>
      <c r="B23030" s="4"/>
    </row>
    <row r="23031" ht="14.25" customHeight="1">
      <c r="A23031" s="4"/>
      <c r="B23031" s="4"/>
    </row>
    <row r="23032" ht="14.25" customHeight="1">
      <c r="A23032" s="4"/>
      <c r="B23032" s="4"/>
    </row>
    <row r="23033" ht="14.25" customHeight="1">
      <c r="A23033" s="4"/>
      <c r="B23033" s="4"/>
    </row>
    <row r="23034" ht="14.25" customHeight="1">
      <c r="A23034" s="4"/>
      <c r="B23034" s="4"/>
    </row>
    <row r="23035" ht="14.25" customHeight="1">
      <c r="A23035" s="4"/>
      <c r="B23035" s="4"/>
    </row>
    <row r="23036" ht="14.25" customHeight="1">
      <c r="A23036" s="4"/>
      <c r="B23036" s="4"/>
    </row>
    <row r="23037" ht="14.25" customHeight="1">
      <c r="A23037" s="4"/>
      <c r="B23037" s="4"/>
    </row>
    <row r="23038" ht="14.25" customHeight="1">
      <c r="A23038" s="4"/>
      <c r="B23038" s="4"/>
    </row>
    <row r="23039" ht="14.25" customHeight="1">
      <c r="A23039" s="4"/>
      <c r="B23039" s="4"/>
    </row>
    <row r="23040" ht="14.25" customHeight="1">
      <c r="A23040" s="4"/>
      <c r="B23040" s="4"/>
    </row>
    <row r="23041" ht="14.25" customHeight="1">
      <c r="A23041" s="4"/>
      <c r="B23041" s="4"/>
    </row>
    <row r="23042" ht="14.25" customHeight="1">
      <c r="A23042" s="4"/>
      <c r="B23042" s="4"/>
    </row>
    <row r="23043" ht="14.25" customHeight="1">
      <c r="A23043" s="4"/>
      <c r="B23043" s="4"/>
    </row>
    <row r="23044" ht="14.25" customHeight="1">
      <c r="A23044" s="4"/>
      <c r="B23044" s="4"/>
    </row>
    <row r="23045" ht="14.25" customHeight="1">
      <c r="A23045" s="4"/>
      <c r="B23045" s="4"/>
    </row>
    <row r="23046" ht="14.25" customHeight="1">
      <c r="A23046" s="4"/>
      <c r="B23046" s="4"/>
    </row>
    <row r="23047" ht="14.25" customHeight="1">
      <c r="A23047" s="4"/>
      <c r="B23047" s="4"/>
    </row>
    <row r="23048" ht="14.25" customHeight="1">
      <c r="A23048" s="4"/>
      <c r="B23048" s="4"/>
    </row>
    <row r="23049" ht="14.25" customHeight="1">
      <c r="A23049" s="4"/>
      <c r="B23049" s="4"/>
    </row>
    <row r="23050" ht="14.25" customHeight="1">
      <c r="A23050" s="4"/>
      <c r="B23050" s="4"/>
    </row>
    <row r="23051" ht="14.25" customHeight="1">
      <c r="A23051" s="4"/>
      <c r="B23051" s="4"/>
    </row>
    <row r="23052" ht="14.25" customHeight="1">
      <c r="A23052" s="4"/>
      <c r="B23052" s="4"/>
    </row>
    <row r="23053" ht="14.25" customHeight="1">
      <c r="A23053" s="4"/>
      <c r="B23053" s="4"/>
    </row>
    <row r="23054" ht="14.25" customHeight="1">
      <c r="A23054" s="4"/>
      <c r="B23054" s="4"/>
    </row>
    <row r="23055" ht="14.25" customHeight="1">
      <c r="A23055" s="4"/>
      <c r="B23055" s="4"/>
    </row>
    <row r="23056" ht="14.25" customHeight="1">
      <c r="A23056" s="4"/>
      <c r="B23056" s="4"/>
    </row>
    <row r="23057" ht="14.25" customHeight="1">
      <c r="A23057" s="4"/>
      <c r="B23057" s="4"/>
    </row>
    <row r="23058" ht="14.25" customHeight="1">
      <c r="A23058" s="4"/>
      <c r="B23058" s="4"/>
    </row>
    <row r="23059" ht="14.25" customHeight="1">
      <c r="A23059" s="4"/>
      <c r="B23059" s="4"/>
    </row>
    <row r="23060" ht="14.25" customHeight="1">
      <c r="A23060" s="4"/>
      <c r="B23060" s="4"/>
    </row>
    <row r="23061" ht="14.25" customHeight="1">
      <c r="A23061" s="4"/>
      <c r="B23061" s="4"/>
    </row>
    <row r="23062" ht="14.25" customHeight="1">
      <c r="A23062" s="4"/>
      <c r="B23062" s="4"/>
    </row>
    <row r="23063" ht="14.25" customHeight="1">
      <c r="A23063" s="4"/>
      <c r="B23063" s="4"/>
    </row>
    <row r="23064" ht="14.25" customHeight="1">
      <c r="A23064" s="4"/>
      <c r="B23064" s="4"/>
    </row>
    <row r="23065" ht="14.25" customHeight="1">
      <c r="A23065" s="4"/>
      <c r="B23065" s="4"/>
    </row>
    <row r="23066" ht="14.25" customHeight="1">
      <c r="A23066" s="4"/>
      <c r="B23066" s="4"/>
    </row>
    <row r="23067" ht="14.25" customHeight="1">
      <c r="A23067" s="4"/>
      <c r="B23067" s="4"/>
    </row>
    <row r="23068" ht="14.25" customHeight="1">
      <c r="A23068" s="4"/>
      <c r="B23068" s="4"/>
    </row>
    <row r="23069" ht="14.25" customHeight="1">
      <c r="A23069" s="4"/>
      <c r="B23069" s="4"/>
    </row>
    <row r="23070" ht="14.25" customHeight="1">
      <c r="A23070" s="4"/>
      <c r="B23070" s="4"/>
    </row>
    <row r="23071" ht="14.25" customHeight="1">
      <c r="A23071" s="4"/>
      <c r="B23071" s="4"/>
    </row>
    <row r="23072" ht="14.25" customHeight="1">
      <c r="A23072" s="4"/>
      <c r="B23072" s="4"/>
    </row>
    <row r="23073" ht="14.25" customHeight="1">
      <c r="A23073" s="4"/>
      <c r="B23073" s="4"/>
    </row>
    <row r="23074" ht="14.25" customHeight="1">
      <c r="A23074" s="4"/>
      <c r="B23074" s="4"/>
    </row>
    <row r="23075" ht="14.25" customHeight="1">
      <c r="A23075" s="4"/>
      <c r="B23075" s="4"/>
    </row>
    <row r="23076" ht="14.25" customHeight="1">
      <c r="A23076" s="4"/>
      <c r="B23076" s="4"/>
    </row>
    <row r="23077" ht="14.25" customHeight="1">
      <c r="A23077" s="4"/>
      <c r="B23077" s="4"/>
    </row>
    <row r="23078" ht="14.25" customHeight="1">
      <c r="A23078" s="4"/>
      <c r="B23078" s="4"/>
    </row>
    <row r="23079" ht="14.25" customHeight="1">
      <c r="A23079" s="4"/>
      <c r="B23079" s="4"/>
    </row>
    <row r="23080" ht="14.25" customHeight="1">
      <c r="A23080" s="4"/>
      <c r="B23080" s="4"/>
    </row>
    <row r="23081" ht="14.25" customHeight="1">
      <c r="A23081" s="4"/>
      <c r="B23081" s="4"/>
    </row>
    <row r="23082" ht="14.25" customHeight="1">
      <c r="A23082" s="4"/>
      <c r="B23082" s="4"/>
    </row>
    <row r="23083" ht="14.25" customHeight="1">
      <c r="A23083" s="4"/>
      <c r="B23083" s="4"/>
    </row>
    <row r="23084" ht="14.25" customHeight="1">
      <c r="A23084" s="4"/>
      <c r="B23084" s="4"/>
    </row>
    <row r="23085" ht="14.25" customHeight="1">
      <c r="A23085" s="4"/>
      <c r="B23085" s="4"/>
    </row>
    <row r="23086" ht="14.25" customHeight="1">
      <c r="A23086" s="4"/>
      <c r="B23086" s="4"/>
    </row>
    <row r="23087" ht="14.25" customHeight="1">
      <c r="A23087" s="4"/>
      <c r="B23087" s="4"/>
    </row>
    <row r="23088" ht="14.25" customHeight="1">
      <c r="A23088" s="4"/>
      <c r="B23088" s="4"/>
    </row>
    <row r="23089" ht="14.25" customHeight="1">
      <c r="A23089" s="4"/>
      <c r="B23089" s="4"/>
    </row>
    <row r="23090" ht="14.25" customHeight="1">
      <c r="A23090" s="4"/>
      <c r="B23090" s="4"/>
    </row>
    <row r="23091" ht="14.25" customHeight="1">
      <c r="A23091" s="4"/>
      <c r="B23091" s="4"/>
    </row>
    <row r="23092" ht="14.25" customHeight="1">
      <c r="A23092" s="4"/>
      <c r="B23092" s="4"/>
    </row>
    <row r="23093" ht="14.25" customHeight="1">
      <c r="A23093" s="4"/>
      <c r="B23093" s="4"/>
    </row>
    <row r="23094" ht="14.25" customHeight="1">
      <c r="A23094" s="4"/>
      <c r="B23094" s="4"/>
    </row>
    <row r="23095" ht="14.25" customHeight="1">
      <c r="A23095" s="4"/>
      <c r="B23095" s="4"/>
    </row>
    <row r="23096" ht="14.25" customHeight="1">
      <c r="A23096" s="4"/>
      <c r="B23096" s="4"/>
    </row>
    <row r="23097" ht="14.25" customHeight="1">
      <c r="A23097" s="4"/>
      <c r="B23097" s="4"/>
    </row>
    <row r="23098" ht="14.25" customHeight="1">
      <c r="A23098" s="4"/>
      <c r="B23098" s="4"/>
    </row>
    <row r="23099" ht="14.25" customHeight="1">
      <c r="A23099" s="4"/>
      <c r="B23099" s="4"/>
    </row>
    <row r="23100" ht="14.25" customHeight="1">
      <c r="A23100" s="4"/>
      <c r="B23100" s="4"/>
    </row>
    <row r="23101" ht="14.25" customHeight="1">
      <c r="A23101" s="4"/>
      <c r="B23101" s="4"/>
    </row>
    <row r="23102" ht="14.25" customHeight="1">
      <c r="A23102" s="4"/>
      <c r="B23102" s="4"/>
    </row>
    <row r="23103" ht="14.25" customHeight="1">
      <c r="A23103" s="4"/>
      <c r="B23103" s="4"/>
    </row>
    <row r="23104" ht="14.25" customHeight="1">
      <c r="A23104" s="4"/>
      <c r="B23104" s="4"/>
    </row>
    <row r="23105" ht="14.25" customHeight="1">
      <c r="A23105" s="4"/>
      <c r="B23105" s="4"/>
    </row>
    <row r="23106" ht="14.25" customHeight="1">
      <c r="A23106" s="4"/>
      <c r="B23106" s="4"/>
    </row>
    <row r="23107" ht="14.25" customHeight="1">
      <c r="A23107" s="4"/>
      <c r="B23107" s="4"/>
    </row>
    <row r="23108" ht="14.25" customHeight="1">
      <c r="A23108" s="4"/>
      <c r="B23108" s="4"/>
    </row>
    <row r="23109" ht="14.25" customHeight="1">
      <c r="A23109" s="4"/>
      <c r="B23109" s="4"/>
    </row>
    <row r="23110" ht="14.25" customHeight="1">
      <c r="A23110" s="4"/>
      <c r="B23110" s="4"/>
    </row>
    <row r="23111" ht="14.25" customHeight="1">
      <c r="A23111" s="4"/>
      <c r="B23111" s="4"/>
    </row>
    <row r="23112" ht="14.25" customHeight="1">
      <c r="A23112" s="4"/>
      <c r="B23112" s="4"/>
    </row>
    <row r="23113" ht="14.25" customHeight="1">
      <c r="A23113" s="4"/>
      <c r="B23113" s="4"/>
    </row>
    <row r="23114" ht="14.25" customHeight="1">
      <c r="A23114" s="4"/>
      <c r="B23114" s="4"/>
    </row>
    <row r="23115" ht="14.25" customHeight="1">
      <c r="A23115" s="4"/>
      <c r="B23115" s="4"/>
    </row>
    <row r="23116" ht="14.25" customHeight="1">
      <c r="A23116" s="4"/>
      <c r="B23116" s="4"/>
    </row>
    <row r="23117" ht="14.25" customHeight="1">
      <c r="A23117" s="4"/>
      <c r="B23117" s="4"/>
    </row>
    <row r="23118" ht="14.25" customHeight="1">
      <c r="A23118" s="4"/>
      <c r="B23118" s="4"/>
    </row>
    <row r="23119" ht="14.25" customHeight="1">
      <c r="A23119" s="4"/>
      <c r="B23119" s="4"/>
    </row>
    <row r="23120" ht="14.25" customHeight="1">
      <c r="A23120" s="4"/>
      <c r="B23120" s="4"/>
    </row>
    <row r="23121" ht="14.25" customHeight="1">
      <c r="A23121" s="4"/>
      <c r="B23121" s="4"/>
    </row>
    <row r="23122" ht="14.25" customHeight="1">
      <c r="A23122" s="4"/>
      <c r="B23122" s="4"/>
    </row>
    <row r="23123" ht="14.25" customHeight="1">
      <c r="A23123" s="4"/>
      <c r="B23123" s="4"/>
    </row>
    <row r="23124" ht="14.25" customHeight="1">
      <c r="A23124" s="4"/>
      <c r="B23124" s="4"/>
    </row>
    <row r="23125" ht="14.25" customHeight="1">
      <c r="A23125" s="4"/>
      <c r="B23125" s="4"/>
    </row>
    <row r="23126" ht="14.25" customHeight="1">
      <c r="A23126" s="4"/>
      <c r="B23126" s="4"/>
    </row>
    <row r="23127" ht="14.25" customHeight="1">
      <c r="A23127" s="4"/>
      <c r="B23127" s="4"/>
    </row>
    <row r="23128" ht="14.25" customHeight="1">
      <c r="A23128" s="4"/>
      <c r="B23128" s="4"/>
    </row>
    <row r="23129" ht="14.25" customHeight="1">
      <c r="A23129" s="4"/>
      <c r="B23129" s="4"/>
    </row>
    <row r="23130" ht="14.25" customHeight="1">
      <c r="A23130" s="4"/>
      <c r="B23130" s="4"/>
    </row>
    <row r="23131" ht="14.25" customHeight="1">
      <c r="A23131" s="4"/>
      <c r="B23131" s="4"/>
    </row>
    <row r="23132" ht="14.25" customHeight="1">
      <c r="A23132" s="4"/>
      <c r="B23132" s="4"/>
    </row>
    <row r="23133" ht="14.25" customHeight="1">
      <c r="A23133" s="4"/>
      <c r="B23133" s="4"/>
    </row>
    <row r="23134" ht="14.25" customHeight="1">
      <c r="A23134" s="4"/>
      <c r="B23134" s="4"/>
    </row>
    <row r="23135" ht="14.25" customHeight="1">
      <c r="A23135" s="4"/>
      <c r="B23135" s="4"/>
    </row>
    <row r="23136" ht="14.25" customHeight="1">
      <c r="A23136" s="4"/>
      <c r="B23136" s="4"/>
    </row>
    <row r="23137" ht="14.25" customHeight="1">
      <c r="A23137" s="4"/>
      <c r="B23137" s="4"/>
    </row>
    <row r="23138" ht="14.25" customHeight="1">
      <c r="A23138" s="4"/>
      <c r="B23138" s="4"/>
    </row>
    <row r="23139" ht="14.25" customHeight="1">
      <c r="A23139" s="4"/>
      <c r="B23139" s="4"/>
    </row>
    <row r="23140" ht="14.25" customHeight="1">
      <c r="A23140" s="4"/>
      <c r="B23140" s="4"/>
    </row>
    <row r="23141" ht="14.25" customHeight="1">
      <c r="A23141" s="4"/>
      <c r="B23141" s="4"/>
    </row>
    <row r="23142" ht="14.25" customHeight="1">
      <c r="A23142" s="4"/>
      <c r="B23142" s="4"/>
    </row>
    <row r="23143" ht="14.25" customHeight="1">
      <c r="A23143" s="4"/>
      <c r="B23143" s="4"/>
    </row>
    <row r="23144" ht="14.25" customHeight="1">
      <c r="A23144" s="4"/>
      <c r="B23144" s="4"/>
    </row>
    <row r="23145" ht="14.25" customHeight="1">
      <c r="A23145" s="4"/>
      <c r="B23145" s="4"/>
    </row>
    <row r="23146" ht="14.25" customHeight="1">
      <c r="A23146" s="4"/>
      <c r="B23146" s="4"/>
    </row>
    <row r="23147" ht="14.25" customHeight="1">
      <c r="A23147" s="4"/>
      <c r="B23147" s="4"/>
    </row>
    <row r="23148" ht="14.25" customHeight="1">
      <c r="A23148" s="4"/>
      <c r="B23148" s="4"/>
    </row>
    <row r="23149" ht="14.25" customHeight="1">
      <c r="A23149" s="4"/>
      <c r="B23149" s="4"/>
    </row>
    <row r="23150" ht="14.25" customHeight="1">
      <c r="A23150" s="4"/>
      <c r="B23150" s="4"/>
    </row>
    <row r="23151" ht="14.25" customHeight="1">
      <c r="A23151" s="4"/>
      <c r="B23151" s="4"/>
    </row>
    <row r="23152" ht="14.25" customHeight="1">
      <c r="A23152" s="4"/>
      <c r="B23152" s="4"/>
    </row>
    <row r="23153" ht="14.25" customHeight="1">
      <c r="A23153" s="4"/>
      <c r="B23153" s="4"/>
    </row>
    <row r="23154" ht="14.25" customHeight="1">
      <c r="A23154" s="4"/>
      <c r="B23154" s="4"/>
    </row>
    <row r="23155" ht="14.25" customHeight="1">
      <c r="A23155" s="4"/>
      <c r="B23155" s="4"/>
    </row>
    <row r="23156" ht="14.25" customHeight="1">
      <c r="A23156" s="4"/>
      <c r="B23156" s="4"/>
    </row>
    <row r="23157" ht="14.25" customHeight="1">
      <c r="A23157" s="4"/>
      <c r="B23157" s="4"/>
    </row>
    <row r="23158" ht="14.25" customHeight="1">
      <c r="A23158" s="4"/>
      <c r="B23158" s="4"/>
    </row>
    <row r="23159" ht="14.25" customHeight="1">
      <c r="A23159" s="4"/>
      <c r="B23159" s="4"/>
    </row>
    <row r="23160" ht="14.25" customHeight="1">
      <c r="A23160" s="4"/>
      <c r="B23160" s="4"/>
    </row>
    <row r="23161" ht="14.25" customHeight="1">
      <c r="A23161" s="4"/>
      <c r="B23161" s="4"/>
    </row>
    <row r="23162" ht="14.25" customHeight="1">
      <c r="A23162" s="4"/>
      <c r="B23162" s="4"/>
    </row>
    <row r="23163" ht="14.25" customHeight="1">
      <c r="A23163" s="4"/>
      <c r="B23163" s="4"/>
    </row>
    <row r="23164" ht="14.25" customHeight="1">
      <c r="A23164" s="4"/>
      <c r="B23164" s="4"/>
    </row>
    <row r="23165" ht="14.25" customHeight="1">
      <c r="A23165" s="4"/>
      <c r="B23165" s="4"/>
    </row>
    <row r="23166" ht="14.25" customHeight="1">
      <c r="A23166" s="4"/>
      <c r="B23166" s="4"/>
    </row>
    <row r="23167" ht="14.25" customHeight="1">
      <c r="A23167" s="4"/>
      <c r="B23167" s="4"/>
    </row>
    <row r="23168" ht="14.25" customHeight="1">
      <c r="A23168" s="4"/>
      <c r="B23168" s="4"/>
    </row>
    <row r="23169" ht="14.25" customHeight="1">
      <c r="A23169" s="4"/>
      <c r="B23169" s="4"/>
    </row>
    <row r="23170" ht="14.25" customHeight="1">
      <c r="A23170" s="4"/>
      <c r="B23170" s="4"/>
    </row>
    <row r="23171" ht="14.25" customHeight="1">
      <c r="A23171" s="4"/>
      <c r="B23171" s="4"/>
    </row>
    <row r="23172" ht="14.25" customHeight="1">
      <c r="A23172" s="4"/>
      <c r="B23172" s="4"/>
    </row>
    <row r="23173" ht="14.25" customHeight="1">
      <c r="A23173" s="4"/>
      <c r="B23173" s="4"/>
    </row>
    <row r="23174" ht="14.25" customHeight="1">
      <c r="A23174" s="4"/>
      <c r="B23174" s="4"/>
    </row>
    <row r="23175" ht="14.25" customHeight="1">
      <c r="A23175" s="4"/>
      <c r="B23175" s="4"/>
    </row>
    <row r="23176" ht="14.25" customHeight="1">
      <c r="A23176" s="4"/>
      <c r="B23176" s="4"/>
    </row>
    <row r="23177" ht="14.25" customHeight="1">
      <c r="A23177" s="4"/>
      <c r="B23177" s="4"/>
    </row>
    <row r="23178" ht="14.25" customHeight="1">
      <c r="A23178" s="4"/>
      <c r="B23178" s="4"/>
    </row>
    <row r="23179" ht="14.25" customHeight="1">
      <c r="A23179" s="4"/>
      <c r="B23179" s="4"/>
    </row>
    <row r="23180" ht="14.25" customHeight="1">
      <c r="A23180" s="4"/>
      <c r="B23180" s="4"/>
    </row>
    <row r="23181" ht="14.25" customHeight="1">
      <c r="A23181" s="4"/>
      <c r="B23181" s="4"/>
    </row>
    <row r="23182" ht="14.25" customHeight="1">
      <c r="A23182" s="4"/>
      <c r="B23182" s="4"/>
    </row>
    <row r="23183" ht="14.25" customHeight="1">
      <c r="A23183" s="4"/>
      <c r="B23183" s="4"/>
    </row>
    <row r="23184" ht="14.25" customHeight="1">
      <c r="A23184" s="4"/>
      <c r="B23184" s="4"/>
    </row>
    <row r="23185" ht="14.25" customHeight="1">
      <c r="A23185" s="4"/>
      <c r="B23185" s="4"/>
    </row>
    <row r="23186" ht="14.25" customHeight="1">
      <c r="A23186" s="4"/>
      <c r="B23186" s="4"/>
    </row>
    <row r="23187" ht="14.25" customHeight="1">
      <c r="A23187" s="4"/>
      <c r="B23187" s="4"/>
    </row>
    <row r="23188" ht="14.25" customHeight="1">
      <c r="A23188" s="4"/>
      <c r="B23188" s="4"/>
    </row>
    <row r="23189" ht="14.25" customHeight="1">
      <c r="A23189" s="4"/>
      <c r="B23189" s="4"/>
    </row>
    <row r="23190" ht="14.25" customHeight="1">
      <c r="A23190" s="4"/>
      <c r="B23190" s="4"/>
    </row>
    <row r="23191" ht="14.25" customHeight="1">
      <c r="A23191" s="4"/>
      <c r="B23191" s="4"/>
    </row>
    <row r="23192" ht="14.25" customHeight="1">
      <c r="A23192" s="4"/>
      <c r="B23192" s="4"/>
    </row>
    <row r="23193" ht="14.25" customHeight="1">
      <c r="A23193" s="4"/>
      <c r="B23193" s="4"/>
    </row>
    <row r="23194" ht="14.25" customHeight="1">
      <c r="A23194" s="4"/>
      <c r="B23194" s="4"/>
    </row>
    <row r="23195" ht="14.25" customHeight="1">
      <c r="A23195" s="4"/>
      <c r="B23195" s="4"/>
    </row>
    <row r="23196" ht="14.25" customHeight="1">
      <c r="A23196" s="4"/>
      <c r="B23196" s="4"/>
    </row>
    <row r="23197" ht="14.25" customHeight="1">
      <c r="A23197" s="4"/>
      <c r="B23197" s="4"/>
    </row>
    <row r="23198" ht="14.25" customHeight="1">
      <c r="A23198" s="4"/>
      <c r="B23198" s="4"/>
    </row>
    <row r="23199" ht="14.25" customHeight="1">
      <c r="A23199" s="4"/>
      <c r="B23199" s="4"/>
    </row>
    <row r="23200" ht="14.25" customHeight="1">
      <c r="A23200" s="4"/>
      <c r="B23200" s="4"/>
    </row>
    <row r="23201" ht="14.25" customHeight="1">
      <c r="A23201" s="4"/>
      <c r="B23201" s="4"/>
    </row>
    <row r="23202" ht="14.25" customHeight="1">
      <c r="A23202" s="4"/>
      <c r="B23202" s="4"/>
    </row>
    <row r="23203" ht="14.25" customHeight="1">
      <c r="A23203" s="4"/>
      <c r="B23203" s="4"/>
    </row>
    <row r="23204" ht="14.25" customHeight="1">
      <c r="A23204" s="4"/>
      <c r="B23204" s="4"/>
    </row>
    <row r="23205" ht="14.25" customHeight="1">
      <c r="A23205" s="4"/>
      <c r="B23205" s="4"/>
    </row>
    <row r="23206" ht="14.25" customHeight="1">
      <c r="A23206" s="4"/>
      <c r="B23206" s="4"/>
    </row>
    <row r="23207" ht="14.25" customHeight="1">
      <c r="A23207" s="4"/>
      <c r="B23207" s="4"/>
    </row>
    <row r="23208" ht="14.25" customHeight="1">
      <c r="A23208" s="4"/>
      <c r="B23208" s="4"/>
    </row>
    <row r="23209" ht="14.25" customHeight="1">
      <c r="A23209" s="4"/>
      <c r="B23209" s="4"/>
    </row>
    <row r="23210" ht="14.25" customHeight="1">
      <c r="A23210" s="4"/>
      <c r="B23210" s="4"/>
    </row>
    <row r="23211" ht="14.25" customHeight="1">
      <c r="A23211" s="4"/>
      <c r="B23211" s="4"/>
    </row>
    <row r="23212" ht="14.25" customHeight="1">
      <c r="A23212" s="4"/>
      <c r="B23212" s="4"/>
    </row>
    <row r="23213" ht="14.25" customHeight="1">
      <c r="A23213" s="4"/>
      <c r="B23213" s="4"/>
    </row>
    <row r="23214" ht="14.25" customHeight="1">
      <c r="A23214" s="4"/>
      <c r="B23214" s="4"/>
    </row>
    <row r="23215" ht="14.25" customHeight="1">
      <c r="A23215" s="4"/>
      <c r="B23215" s="4"/>
    </row>
    <row r="23216" ht="14.25" customHeight="1">
      <c r="A23216" s="4"/>
      <c r="B23216" s="4"/>
    </row>
    <row r="23217" ht="14.25" customHeight="1">
      <c r="A23217" s="4"/>
      <c r="B23217" s="4"/>
    </row>
    <row r="23218" ht="14.25" customHeight="1">
      <c r="A23218" s="4"/>
      <c r="B23218" s="4"/>
    </row>
    <row r="23219" ht="14.25" customHeight="1">
      <c r="A23219" s="4"/>
      <c r="B23219" s="4"/>
    </row>
    <row r="23220" ht="14.25" customHeight="1">
      <c r="A23220" s="4"/>
      <c r="B23220" s="4"/>
    </row>
    <row r="23221" ht="14.25" customHeight="1">
      <c r="A23221" s="4"/>
      <c r="B23221" s="4"/>
    </row>
    <row r="23222" ht="14.25" customHeight="1">
      <c r="A23222" s="4"/>
      <c r="B23222" s="4"/>
    </row>
    <row r="23223" ht="14.25" customHeight="1">
      <c r="A23223" s="4"/>
      <c r="B23223" s="4"/>
    </row>
    <row r="23224" ht="14.25" customHeight="1">
      <c r="A23224" s="4"/>
      <c r="B23224" s="4"/>
    </row>
    <row r="23225" ht="14.25" customHeight="1">
      <c r="A23225" s="4"/>
      <c r="B23225" s="4"/>
    </row>
    <row r="23226" ht="14.25" customHeight="1">
      <c r="A23226" s="4"/>
      <c r="B23226" s="4"/>
    </row>
    <row r="23227" ht="14.25" customHeight="1">
      <c r="A23227" s="4"/>
      <c r="B23227" s="4"/>
    </row>
    <row r="23228" ht="14.25" customHeight="1">
      <c r="A23228" s="4"/>
      <c r="B23228" s="4"/>
    </row>
    <row r="23229" ht="14.25" customHeight="1">
      <c r="A23229" s="4"/>
      <c r="B23229" s="4"/>
    </row>
    <row r="23230" ht="14.25" customHeight="1">
      <c r="A23230" s="4"/>
      <c r="B23230" s="4"/>
    </row>
    <row r="23231" ht="14.25" customHeight="1">
      <c r="A23231" s="4"/>
      <c r="B23231" s="4"/>
    </row>
    <row r="23232" ht="14.25" customHeight="1">
      <c r="A23232" s="4"/>
      <c r="B23232" s="4"/>
    </row>
    <row r="23233" ht="14.25" customHeight="1">
      <c r="A23233" s="4"/>
      <c r="B23233" s="4"/>
    </row>
    <row r="23234" ht="14.25" customHeight="1">
      <c r="A23234" s="4"/>
      <c r="B23234" s="4"/>
    </row>
    <row r="23235" ht="14.25" customHeight="1">
      <c r="A23235" s="4"/>
      <c r="B23235" s="4"/>
    </row>
    <row r="23236" ht="14.25" customHeight="1">
      <c r="A23236" s="4"/>
      <c r="B23236" s="4"/>
    </row>
    <row r="23237" ht="14.25" customHeight="1">
      <c r="A23237" s="4"/>
      <c r="B23237" s="4"/>
    </row>
    <row r="23238" ht="14.25" customHeight="1">
      <c r="A23238" s="4"/>
      <c r="B23238" s="4"/>
    </row>
    <row r="23239" ht="14.25" customHeight="1">
      <c r="A23239" s="4"/>
      <c r="B23239" s="4"/>
    </row>
    <row r="23240" ht="14.25" customHeight="1">
      <c r="A23240" s="4"/>
      <c r="B23240" s="4"/>
    </row>
    <row r="23241" ht="14.25" customHeight="1">
      <c r="A23241" s="4"/>
      <c r="B23241" s="4"/>
    </row>
    <row r="23242" ht="14.25" customHeight="1">
      <c r="A23242" s="4"/>
      <c r="B23242" s="4"/>
    </row>
    <row r="23243" ht="14.25" customHeight="1">
      <c r="A23243" s="4"/>
      <c r="B23243" s="4"/>
    </row>
    <row r="23244" ht="14.25" customHeight="1">
      <c r="A23244" s="4"/>
      <c r="B23244" s="4"/>
    </row>
    <row r="23245" ht="14.25" customHeight="1">
      <c r="A23245" s="4"/>
      <c r="B23245" s="4"/>
    </row>
    <row r="23246" ht="14.25" customHeight="1">
      <c r="A23246" s="4"/>
      <c r="B23246" s="4"/>
    </row>
    <row r="23247" ht="14.25" customHeight="1">
      <c r="A23247" s="4"/>
      <c r="B23247" s="4"/>
    </row>
    <row r="23248" ht="14.25" customHeight="1">
      <c r="A23248" s="4"/>
      <c r="B23248" s="4"/>
    </row>
    <row r="23249" ht="14.25" customHeight="1">
      <c r="A23249" s="4"/>
      <c r="B23249" s="4"/>
    </row>
    <row r="23250" ht="14.25" customHeight="1">
      <c r="A23250" s="4"/>
      <c r="B23250" s="4"/>
    </row>
    <row r="23251" ht="14.25" customHeight="1">
      <c r="A23251" s="4"/>
      <c r="B23251" s="4"/>
    </row>
    <row r="23252" ht="14.25" customHeight="1">
      <c r="A23252" s="4"/>
      <c r="B23252" s="4"/>
    </row>
    <row r="23253" ht="14.25" customHeight="1">
      <c r="A23253" s="4"/>
      <c r="B23253" s="4"/>
    </row>
    <row r="23254" ht="14.25" customHeight="1">
      <c r="A23254" s="4"/>
      <c r="B23254" s="4"/>
    </row>
    <row r="23255" ht="14.25" customHeight="1">
      <c r="A23255" s="4"/>
      <c r="B23255" s="4"/>
    </row>
    <row r="23256" ht="14.25" customHeight="1">
      <c r="A23256" s="4"/>
      <c r="B23256" s="4"/>
    </row>
    <row r="23257" ht="14.25" customHeight="1">
      <c r="A23257" s="4"/>
      <c r="B23257" s="4"/>
    </row>
    <row r="23258" ht="14.25" customHeight="1">
      <c r="A23258" s="4"/>
      <c r="B23258" s="4"/>
    </row>
    <row r="23259" ht="14.25" customHeight="1">
      <c r="A23259" s="4"/>
      <c r="B23259" s="4"/>
    </row>
    <row r="23260" ht="14.25" customHeight="1">
      <c r="A23260" s="4"/>
      <c r="B23260" s="4"/>
    </row>
    <row r="23261" ht="14.25" customHeight="1">
      <c r="A23261" s="4"/>
      <c r="B23261" s="4"/>
    </row>
    <row r="23262" ht="14.25" customHeight="1">
      <c r="A23262" s="4"/>
      <c r="B23262" s="4"/>
    </row>
    <row r="23263" ht="14.25" customHeight="1">
      <c r="A23263" s="4"/>
      <c r="B23263" s="4"/>
    </row>
    <row r="23264" ht="14.25" customHeight="1">
      <c r="A23264" s="4"/>
      <c r="B23264" s="4"/>
    </row>
    <row r="23265" ht="14.25" customHeight="1">
      <c r="A23265" s="4"/>
      <c r="B23265" s="4"/>
    </row>
    <row r="23266" ht="14.25" customHeight="1">
      <c r="A23266" s="4"/>
      <c r="B23266" s="4"/>
    </row>
    <row r="23267" ht="14.25" customHeight="1">
      <c r="A23267" s="4"/>
      <c r="B23267" s="4"/>
    </row>
    <row r="23268" ht="14.25" customHeight="1">
      <c r="A23268" s="4"/>
      <c r="B23268" s="4"/>
    </row>
    <row r="23269" ht="14.25" customHeight="1">
      <c r="A23269" s="4"/>
      <c r="B23269" s="4"/>
    </row>
    <row r="23270" ht="14.25" customHeight="1">
      <c r="A23270" s="4"/>
      <c r="B23270" s="4"/>
    </row>
    <row r="23271" ht="14.25" customHeight="1">
      <c r="A23271" s="4"/>
      <c r="B23271" s="4"/>
    </row>
    <row r="23272" ht="14.25" customHeight="1">
      <c r="A23272" s="4"/>
      <c r="B23272" s="4"/>
    </row>
    <row r="23273" ht="14.25" customHeight="1">
      <c r="A23273" s="4"/>
      <c r="B23273" s="4"/>
    </row>
    <row r="23274" ht="14.25" customHeight="1">
      <c r="A23274" s="4"/>
      <c r="B23274" s="4"/>
    </row>
    <row r="23275" ht="14.25" customHeight="1">
      <c r="A23275" s="4"/>
      <c r="B23275" s="4"/>
    </row>
    <row r="23276" ht="14.25" customHeight="1">
      <c r="A23276" s="4"/>
      <c r="B23276" s="4"/>
    </row>
    <row r="23277" ht="14.25" customHeight="1">
      <c r="A23277" s="4"/>
      <c r="B23277" s="4"/>
    </row>
    <row r="23278" ht="14.25" customHeight="1">
      <c r="A23278" s="4"/>
      <c r="B23278" s="4"/>
    </row>
    <row r="23279" ht="14.25" customHeight="1">
      <c r="A23279" s="4"/>
      <c r="B23279" s="4"/>
    </row>
    <row r="23280" ht="14.25" customHeight="1">
      <c r="A23280" s="4"/>
      <c r="B23280" s="4"/>
    </row>
    <row r="23281" ht="14.25" customHeight="1">
      <c r="A23281" s="4"/>
      <c r="B23281" s="4"/>
    </row>
    <row r="23282" ht="14.25" customHeight="1">
      <c r="A23282" s="4"/>
      <c r="B23282" s="4"/>
    </row>
    <row r="23283" ht="14.25" customHeight="1">
      <c r="A23283" s="4"/>
      <c r="B23283" s="4"/>
    </row>
    <row r="23284" ht="14.25" customHeight="1">
      <c r="A23284" s="4"/>
      <c r="B23284" s="4"/>
    </row>
    <row r="23285" ht="14.25" customHeight="1">
      <c r="A23285" s="4"/>
      <c r="B23285" s="4"/>
    </row>
    <row r="23286" ht="14.25" customHeight="1">
      <c r="A23286" s="4"/>
      <c r="B23286" s="4"/>
    </row>
    <row r="23287" ht="14.25" customHeight="1">
      <c r="A23287" s="4"/>
      <c r="B23287" s="4"/>
    </row>
    <row r="23288" ht="14.25" customHeight="1">
      <c r="A23288" s="4"/>
      <c r="B23288" s="4"/>
    </row>
    <row r="23289" ht="14.25" customHeight="1">
      <c r="A23289" s="4"/>
      <c r="B23289" s="4"/>
    </row>
    <row r="23290" ht="14.25" customHeight="1">
      <c r="A23290" s="4"/>
      <c r="B23290" s="4"/>
    </row>
    <row r="23291" ht="14.25" customHeight="1">
      <c r="A23291" s="4"/>
      <c r="B23291" s="4"/>
    </row>
    <row r="23292" ht="14.25" customHeight="1">
      <c r="A23292" s="4"/>
      <c r="B23292" s="4"/>
    </row>
    <row r="23293" ht="14.25" customHeight="1">
      <c r="A23293" s="4"/>
      <c r="B23293" s="4"/>
    </row>
    <row r="23294" ht="14.25" customHeight="1">
      <c r="A23294" s="4"/>
      <c r="B23294" s="4"/>
    </row>
    <row r="23295" ht="14.25" customHeight="1">
      <c r="A23295" s="4"/>
      <c r="B23295" s="4"/>
    </row>
    <row r="23296" ht="14.25" customHeight="1">
      <c r="A23296" s="4"/>
      <c r="B23296" s="4"/>
    </row>
    <row r="23297" ht="14.25" customHeight="1">
      <c r="A23297" s="4"/>
      <c r="B23297" s="4"/>
    </row>
    <row r="23298" ht="14.25" customHeight="1">
      <c r="A23298" s="4"/>
      <c r="B23298" s="4"/>
    </row>
    <row r="23299" ht="14.25" customHeight="1">
      <c r="A23299" s="4"/>
      <c r="B23299" s="4"/>
    </row>
    <row r="23300" ht="14.25" customHeight="1">
      <c r="A23300" s="4"/>
      <c r="B23300" s="4"/>
    </row>
    <row r="23301" ht="14.25" customHeight="1">
      <c r="A23301" s="4"/>
      <c r="B23301" s="4"/>
    </row>
    <row r="23302" ht="14.25" customHeight="1">
      <c r="A23302" s="4"/>
      <c r="B23302" s="4"/>
    </row>
    <row r="23303" ht="14.25" customHeight="1">
      <c r="A23303" s="4"/>
      <c r="B23303" s="4"/>
    </row>
    <row r="23304" ht="14.25" customHeight="1">
      <c r="A23304" s="4"/>
      <c r="B23304" s="4"/>
    </row>
    <row r="23305" ht="14.25" customHeight="1">
      <c r="A23305" s="4"/>
      <c r="B23305" s="4"/>
    </row>
    <row r="23306" ht="14.25" customHeight="1">
      <c r="A23306" s="4"/>
      <c r="B23306" s="4"/>
    </row>
    <row r="23307" ht="14.25" customHeight="1">
      <c r="A23307" s="4"/>
      <c r="B23307" s="4"/>
    </row>
    <row r="23308" ht="14.25" customHeight="1">
      <c r="A23308" s="4"/>
      <c r="B23308" s="4"/>
    </row>
    <row r="23309" ht="14.25" customHeight="1">
      <c r="A23309" s="4"/>
      <c r="B23309" s="4"/>
    </row>
    <row r="23310" ht="14.25" customHeight="1">
      <c r="A23310" s="4"/>
      <c r="B23310" s="4"/>
    </row>
    <row r="23311" ht="14.25" customHeight="1">
      <c r="A23311" s="4"/>
      <c r="B23311" s="4"/>
    </row>
    <row r="23312" ht="14.25" customHeight="1">
      <c r="A23312" s="4"/>
      <c r="B23312" s="4"/>
    </row>
    <row r="23313" ht="14.25" customHeight="1">
      <c r="A23313" s="4"/>
      <c r="B23313" s="4"/>
    </row>
    <row r="23314" ht="14.25" customHeight="1">
      <c r="A23314" s="4"/>
      <c r="B23314" s="4"/>
    </row>
    <row r="23315" ht="14.25" customHeight="1">
      <c r="A23315" s="4"/>
      <c r="B23315" s="4"/>
    </row>
    <row r="23316" ht="14.25" customHeight="1">
      <c r="A23316" s="4"/>
      <c r="B23316" s="4"/>
    </row>
    <row r="23317" ht="14.25" customHeight="1">
      <c r="A23317" s="4"/>
      <c r="B23317" s="4"/>
    </row>
    <row r="23318" ht="14.25" customHeight="1">
      <c r="A23318" s="4"/>
      <c r="B23318" s="4"/>
    </row>
    <row r="23319" ht="14.25" customHeight="1">
      <c r="A23319" s="4"/>
      <c r="B23319" s="4"/>
    </row>
    <row r="23320" ht="14.25" customHeight="1">
      <c r="A23320" s="4"/>
      <c r="B23320" s="4"/>
    </row>
    <row r="23321" ht="14.25" customHeight="1">
      <c r="A23321" s="4"/>
      <c r="B23321" s="4"/>
    </row>
    <row r="23322" ht="14.25" customHeight="1">
      <c r="A23322" s="4"/>
      <c r="B23322" s="4"/>
    </row>
    <row r="23323" ht="14.25" customHeight="1">
      <c r="A23323" s="4"/>
      <c r="B23323" s="4"/>
    </row>
    <row r="23324" ht="14.25" customHeight="1">
      <c r="A23324" s="4"/>
      <c r="B23324" s="4"/>
    </row>
    <row r="23325" ht="14.25" customHeight="1">
      <c r="A23325" s="4"/>
      <c r="B23325" s="4"/>
    </row>
    <row r="23326" ht="14.25" customHeight="1">
      <c r="A23326" s="4"/>
      <c r="B23326" s="4"/>
    </row>
    <row r="23327" ht="14.25" customHeight="1">
      <c r="A23327" s="4"/>
      <c r="B23327" s="4"/>
    </row>
    <row r="23328" ht="14.25" customHeight="1">
      <c r="A23328" s="4"/>
      <c r="B23328" s="4"/>
    </row>
    <row r="23329" ht="14.25" customHeight="1">
      <c r="A23329" s="4"/>
      <c r="B23329" s="4"/>
    </row>
    <row r="23330" ht="14.25" customHeight="1">
      <c r="A23330" s="4"/>
      <c r="B23330" s="4"/>
    </row>
    <row r="23331" ht="14.25" customHeight="1">
      <c r="A23331" s="4"/>
      <c r="B23331" s="4"/>
    </row>
    <row r="23332" ht="14.25" customHeight="1">
      <c r="A23332" s="4"/>
      <c r="B23332" s="4"/>
    </row>
    <row r="23333" ht="14.25" customHeight="1">
      <c r="A23333" s="4"/>
      <c r="B23333" s="4"/>
    </row>
    <row r="23334" ht="14.25" customHeight="1">
      <c r="A23334" s="4"/>
      <c r="B23334" s="4"/>
    </row>
    <row r="23335" ht="14.25" customHeight="1">
      <c r="A23335" s="4"/>
      <c r="B23335" s="4"/>
    </row>
    <row r="23336" ht="14.25" customHeight="1">
      <c r="A23336" s="4"/>
      <c r="B23336" s="4"/>
    </row>
    <row r="23337" ht="14.25" customHeight="1">
      <c r="A23337" s="4"/>
      <c r="B23337" s="4"/>
    </row>
    <row r="23338" ht="14.25" customHeight="1">
      <c r="A23338" s="4"/>
      <c r="B23338" s="4"/>
    </row>
    <row r="23339" ht="14.25" customHeight="1">
      <c r="A23339" s="4"/>
      <c r="B23339" s="4"/>
    </row>
    <row r="23340" ht="14.25" customHeight="1">
      <c r="A23340" s="4"/>
      <c r="B23340" s="4"/>
    </row>
    <row r="23341" ht="14.25" customHeight="1">
      <c r="A23341" s="4"/>
      <c r="B23341" s="4"/>
    </row>
    <row r="23342" ht="14.25" customHeight="1">
      <c r="A23342" s="4"/>
      <c r="B23342" s="4"/>
    </row>
    <row r="23343" ht="14.25" customHeight="1">
      <c r="A23343" s="4"/>
      <c r="B23343" s="4"/>
    </row>
    <row r="23344" ht="14.25" customHeight="1">
      <c r="A23344" s="4"/>
      <c r="B23344" s="4"/>
    </row>
    <row r="23345" ht="14.25" customHeight="1">
      <c r="A23345" s="4"/>
      <c r="B23345" s="4"/>
    </row>
    <row r="23346" ht="14.25" customHeight="1">
      <c r="A23346" s="4"/>
      <c r="B23346" s="4"/>
    </row>
    <row r="23347" ht="14.25" customHeight="1">
      <c r="A23347" s="4"/>
      <c r="B23347" s="4"/>
    </row>
    <row r="23348" ht="14.25" customHeight="1">
      <c r="A23348" s="4"/>
      <c r="B23348" s="4"/>
    </row>
    <row r="23349" ht="14.25" customHeight="1">
      <c r="A23349" s="4"/>
      <c r="B23349" s="4"/>
    </row>
    <row r="23350" ht="14.25" customHeight="1">
      <c r="A23350" s="4"/>
      <c r="B23350" s="4"/>
    </row>
    <row r="23351" ht="14.25" customHeight="1">
      <c r="A23351" s="4"/>
      <c r="B23351" s="4"/>
    </row>
    <row r="23352" ht="14.25" customHeight="1">
      <c r="A23352" s="4"/>
      <c r="B23352" s="4"/>
    </row>
    <row r="23353" ht="14.25" customHeight="1">
      <c r="A23353" s="4"/>
      <c r="B23353" s="4"/>
    </row>
    <row r="23354" ht="14.25" customHeight="1">
      <c r="A23354" s="4"/>
      <c r="B23354" s="4"/>
    </row>
    <row r="23355" ht="14.25" customHeight="1">
      <c r="A23355" s="4"/>
      <c r="B23355" s="4"/>
    </row>
    <row r="23356" ht="14.25" customHeight="1">
      <c r="A23356" s="4"/>
      <c r="B23356" s="4"/>
    </row>
    <row r="23357" ht="14.25" customHeight="1">
      <c r="A23357" s="4"/>
      <c r="B23357" s="4"/>
    </row>
    <row r="23358" ht="14.25" customHeight="1">
      <c r="A23358" s="4"/>
      <c r="B23358" s="4"/>
    </row>
    <row r="23359" ht="14.25" customHeight="1">
      <c r="A23359" s="4"/>
      <c r="B23359" s="4"/>
    </row>
    <row r="23360" ht="14.25" customHeight="1">
      <c r="A23360" s="4"/>
      <c r="B23360" s="4"/>
    </row>
    <row r="23361" ht="14.25" customHeight="1">
      <c r="A23361" s="4"/>
      <c r="B23361" s="4"/>
    </row>
    <row r="23362" ht="14.25" customHeight="1">
      <c r="A23362" s="4"/>
      <c r="B23362" s="4"/>
    </row>
    <row r="23363" ht="14.25" customHeight="1">
      <c r="A23363" s="4"/>
      <c r="B23363" s="4"/>
    </row>
    <row r="23364" ht="14.25" customHeight="1">
      <c r="A23364" s="4"/>
      <c r="B23364" s="4"/>
    </row>
    <row r="23365" ht="14.25" customHeight="1">
      <c r="A23365" s="4"/>
      <c r="B23365" s="4"/>
    </row>
    <row r="23366" ht="14.25" customHeight="1">
      <c r="A23366" s="4"/>
      <c r="B23366" s="4"/>
    </row>
    <row r="23367" ht="14.25" customHeight="1">
      <c r="A23367" s="4"/>
      <c r="B23367" s="4"/>
    </row>
    <row r="23368" ht="14.25" customHeight="1">
      <c r="A23368" s="4"/>
      <c r="B23368" s="4"/>
    </row>
    <row r="23369" ht="14.25" customHeight="1">
      <c r="A23369" s="4"/>
      <c r="B23369" s="4"/>
    </row>
    <row r="23370" ht="14.25" customHeight="1">
      <c r="A23370" s="4"/>
      <c r="B23370" s="4"/>
    </row>
    <row r="23371" ht="14.25" customHeight="1">
      <c r="A23371" s="4"/>
      <c r="B23371" s="4"/>
    </row>
    <row r="23372" ht="14.25" customHeight="1">
      <c r="A23372" s="4"/>
      <c r="B23372" s="4"/>
    </row>
    <row r="23373" ht="14.25" customHeight="1">
      <c r="A23373" s="4"/>
      <c r="B23373" s="4"/>
    </row>
    <row r="23374" ht="14.25" customHeight="1">
      <c r="A23374" s="4"/>
      <c r="B23374" s="4"/>
    </row>
    <row r="23375" ht="14.25" customHeight="1">
      <c r="A23375" s="4"/>
      <c r="B23375" s="4"/>
    </row>
    <row r="23376" ht="14.25" customHeight="1">
      <c r="A23376" s="4"/>
      <c r="B23376" s="4"/>
    </row>
    <row r="23377" ht="14.25" customHeight="1">
      <c r="A23377" s="4"/>
      <c r="B23377" s="4"/>
    </row>
    <row r="23378" ht="14.25" customHeight="1">
      <c r="A23378" s="4"/>
      <c r="B23378" s="4"/>
    </row>
    <row r="23379" ht="14.25" customHeight="1">
      <c r="A23379" s="4"/>
      <c r="B23379" s="4"/>
    </row>
    <row r="23380" ht="14.25" customHeight="1">
      <c r="A23380" s="4"/>
      <c r="B23380" s="4"/>
    </row>
    <row r="23381" ht="14.25" customHeight="1">
      <c r="A23381" s="4"/>
      <c r="B23381" s="4"/>
    </row>
    <row r="23382" ht="14.25" customHeight="1">
      <c r="A23382" s="4"/>
      <c r="B23382" s="4"/>
    </row>
    <row r="23383" ht="14.25" customHeight="1">
      <c r="A23383" s="4"/>
      <c r="B23383" s="4"/>
    </row>
    <row r="23384" ht="14.25" customHeight="1">
      <c r="A23384" s="4"/>
      <c r="B23384" s="4"/>
    </row>
    <row r="23385" ht="14.25" customHeight="1">
      <c r="A23385" s="4"/>
      <c r="B23385" s="4"/>
    </row>
    <row r="23386" ht="14.25" customHeight="1">
      <c r="A23386" s="4"/>
      <c r="B23386" s="4"/>
    </row>
    <row r="23387" ht="14.25" customHeight="1">
      <c r="A23387" s="4"/>
      <c r="B23387" s="4"/>
    </row>
    <row r="23388" ht="14.25" customHeight="1">
      <c r="A23388" s="4"/>
      <c r="B23388" s="4"/>
    </row>
    <row r="23389" ht="14.25" customHeight="1">
      <c r="A23389" s="4"/>
      <c r="B23389" s="4"/>
    </row>
    <row r="23390" ht="14.25" customHeight="1">
      <c r="A23390" s="4"/>
      <c r="B23390" s="4"/>
    </row>
    <row r="23391" ht="14.25" customHeight="1">
      <c r="A23391" s="4"/>
      <c r="B23391" s="4"/>
    </row>
    <row r="23392" ht="14.25" customHeight="1">
      <c r="A23392" s="4"/>
      <c r="B23392" s="4"/>
    </row>
    <row r="23393" ht="14.25" customHeight="1">
      <c r="A23393" s="4"/>
      <c r="B23393" s="4"/>
    </row>
    <row r="23394" ht="14.25" customHeight="1">
      <c r="A23394" s="4"/>
      <c r="B23394" s="4"/>
    </row>
    <row r="23395" ht="14.25" customHeight="1">
      <c r="A23395" s="4"/>
      <c r="B23395" s="4"/>
    </row>
    <row r="23396" ht="14.25" customHeight="1">
      <c r="A23396" s="4"/>
      <c r="B23396" s="4"/>
    </row>
    <row r="23397" ht="14.25" customHeight="1">
      <c r="A23397" s="4"/>
      <c r="B23397" s="4"/>
    </row>
    <row r="23398" ht="14.25" customHeight="1">
      <c r="A23398" s="4"/>
      <c r="B23398" s="4"/>
    </row>
    <row r="23399" ht="14.25" customHeight="1">
      <c r="A23399" s="4"/>
      <c r="B23399" s="4"/>
    </row>
    <row r="23400" ht="14.25" customHeight="1">
      <c r="A23400" s="4"/>
      <c r="B23400" s="4"/>
    </row>
    <row r="23401" ht="14.25" customHeight="1">
      <c r="A23401" s="4"/>
      <c r="B23401" s="4"/>
    </row>
    <row r="23402" ht="14.25" customHeight="1">
      <c r="A23402" s="4"/>
      <c r="B23402" s="4"/>
    </row>
    <row r="23403" ht="14.25" customHeight="1">
      <c r="A23403" s="4"/>
      <c r="B23403" s="4"/>
    </row>
    <row r="23404" ht="14.25" customHeight="1">
      <c r="A23404" s="4"/>
      <c r="B23404" s="4"/>
    </row>
    <row r="23405" ht="14.25" customHeight="1">
      <c r="A23405" s="4"/>
      <c r="B23405" s="4"/>
    </row>
    <row r="23406" ht="14.25" customHeight="1">
      <c r="A23406" s="4"/>
      <c r="B23406" s="4"/>
    </row>
    <row r="23407" ht="14.25" customHeight="1">
      <c r="A23407" s="4"/>
      <c r="B23407" s="4"/>
    </row>
    <row r="23408" ht="14.25" customHeight="1">
      <c r="A23408" s="4"/>
      <c r="B23408" s="4"/>
    </row>
    <row r="23409" ht="14.25" customHeight="1">
      <c r="A23409" s="4"/>
      <c r="B23409" s="4"/>
    </row>
    <row r="23410" ht="14.25" customHeight="1">
      <c r="A23410" s="4"/>
      <c r="B23410" s="4"/>
    </row>
    <row r="23411" ht="14.25" customHeight="1">
      <c r="A23411" s="4"/>
      <c r="B23411" s="4"/>
    </row>
    <row r="23412" ht="14.25" customHeight="1">
      <c r="A23412" s="4"/>
      <c r="B23412" s="4"/>
    </row>
    <row r="23413" ht="14.25" customHeight="1">
      <c r="A23413" s="4"/>
      <c r="B23413" s="4"/>
    </row>
    <row r="23414" ht="14.25" customHeight="1">
      <c r="A23414" s="4"/>
      <c r="B23414" s="4"/>
    </row>
    <row r="23415" ht="14.25" customHeight="1">
      <c r="A23415" s="4"/>
      <c r="B23415" s="4"/>
    </row>
    <row r="23416" ht="14.25" customHeight="1">
      <c r="A23416" s="4"/>
      <c r="B23416" s="4"/>
    </row>
    <row r="23417" ht="14.25" customHeight="1">
      <c r="A23417" s="4"/>
      <c r="B23417" s="4"/>
    </row>
    <row r="23418" ht="14.25" customHeight="1">
      <c r="A23418" s="4"/>
      <c r="B23418" s="4"/>
    </row>
    <row r="23419" ht="14.25" customHeight="1">
      <c r="A23419" s="4"/>
      <c r="B23419" s="4"/>
    </row>
    <row r="23420" ht="14.25" customHeight="1">
      <c r="A23420" s="4"/>
      <c r="B23420" s="4"/>
    </row>
    <row r="23421" ht="14.25" customHeight="1">
      <c r="A23421" s="4"/>
      <c r="B23421" s="4"/>
    </row>
    <row r="23422" ht="14.25" customHeight="1">
      <c r="A23422" s="4"/>
      <c r="B23422" s="4"/>
    </row>
    <row r="23423" ht="14.25" customHeight="1">
      <c r="A23423" s="4"/>
      <c r="B23423" s="4"/>
    </row>
    <row r="23424" ht="14.25" customHeight="1">
      <c r="A23424" s="4"/>
      <c r="B23424" s="4"/>
    </row>
    <row r="23425" ht="14.25" customHeight="1">
      <c r="A23425" s="4"/>
      <c r="B23425" s="4"/>
    </row>
    <row r="23426" ht="14.25" customHeight="1">
      <c r="A23426" s="4"/>
      <c r="B23426" s="4"/>
    </row>
    <row r="23427" ht="14.25" customHeight="1">
      <c r="A23427" s="4"/>
      <c r="B23427" s="4"/>
    </row>
    <row r="23428" ht="14.25" customHeight="1">
      <c r="A23428" s="4"/>
      <c r="B23428" s="4"/>
    </row>
    <row r="23429" ht="14.25" customHeight="1">
      <c r="A23429" s="4"/>
      <c r="B23429" s="4"/>
    </row>
    <row r="23430" ht="14.25" customHeight="1">
      <c r="A23430" s="4"/>
      <c r="B23430" s="4"/>
    </row>
    <row r="23431" ht="14.25" customHeight="1">
      <c r="A23431" s="4"/>
      <c r="B23431" s="4"/>
    </row>
    <row r="23432" ht="14.25" customHeight="1">
      <c r="A23432" s="4"/>
      <c r="B23432" s="4"/>
    </row>
    <row r="23433" ht="14.25" customHeight="1">
      <c r="A23433" s="4"/>
      <c r="B23433" s="4"/>
    </row>
    <row r="23434" ht="14.25" customHeight="1">
      <c r="A23434" s="4"/>
      <c r="B23434" s="4"/>
    </row>
    <row r="23435" ht="14.25" customHeight="1">
      <c r="A23435" s="4"/>
      <c r="B23435" s="4"/>
    </row>
    <row r="23436" ht="14.25" customHeight="1">
      <c r="A23436" s="4"/>
      <c r="B23436" s="4"/>
    </row>
    <row r="23437" ht="14.25" customHeight="1">
      <c r="A23437" s="4"/>
      <c r="B23437" s="4"/>
    </row>
    <row r="23438" ht="14.25" customHeight="1">
      <c r="A23438" s="4"/>
      <c r="B23438" s="4"/>
    </row>
    <row r="23439" ht="14.25" customHeight="1">
      <c r="A23439" s="4"/>
      <c r="B23439" s="4"/>
    </row>
    <row r="23440" ht="14.25" customHeight="1">
      <c r="A23440" s="4"/>
      <c r="B23440" s="4"/>
    </row>
    <row r="23441" ht="14.25" customHeight="1">
      <c r="A23441" s="4"/>
      <c r="B23441" s="4"/>
    </row>
    <row r="23442" ht="14.25" customHeight="1">
      <c r="A23442" s="4"/>
      <c r="B23442" s="4"/>
    </row>
    <row r="23443" ht="14.25" customHeight="1">
      <c r="A23443" s="4"/>
      <c r="B23443" s="4"/>
    </row>
    <row r="23444" ht="14.25" customHeight="1">
      <c r="A23444" s="4"/>
      <c r="B23444" s="4"/>
    </row>
    <row r="23445" ht="14.25" customHeight="1">
      <c r="A23445" s="4"/>
      <c r="B23445" s="4"/>
    </row>
    <row r="23446" ht="14.25" customHeight="1">
      <c r="A23446" s="4"/>
      <c r="B23446" s="4"/>
    </row>
    <row r="23447" ht="14.25" customHeight="1">
      <c r="A23447" s="4"/>
      <c r="B23447" s="4"/>
    </row>
    <row r="23448" ht="14.25" customHeight="1">
      <c r="A23448" s="4"/>
      <c r="B23448" s="4"/>
    </row>
    <row r="23449" ht="14.25" customHeight="1">
      <c r="A23449" s="4"/>
      <c r="B23449" s="4"/>
    </row>
    <row r="23450" ht="14.25" customHeight="1">
      <c r="A23450" s="4"/>
      <c r="B23450" s="4"/>
    </row>
    <row r="23451" ht="14.25" customHeight="1">
      <c r="A23451" s="4"/>
      <c r="B23451" s="4"/>
    </row>
    <row r="23452" ht="14.25" customHeight="1">
      <c r="A23452" s="4"/>
      <c r="B23452" s="4"/>
    </row>
    <row r="23453" ht="14.25" customHeight="1">
      <c r="A23453" s="4"/>
      <c r="B23453" s="4"/>
    </row>
    <row r="23454" ht="14.25" customHeight="1">
      <c r="A23454" s="4"/>
      <c r="B23454" s="4"/>
    </row>
    <row r="23455" ht="14.25" customHeight="1">
      <c r="A23455" s="4"/>
      <c r="B23455" s="4"/>
    </row>
    <row r="23456" ht="14.25" customHeight="1">
      <c r="A23456" s="4"/>
      <c r="B23456" s="4"/>
    </row>
    <row r="23457" ht="14.25" customHeight="1">
      <c r="A23457" s="4"/>
      <c r="B23457" s="4"/>
    </row>
    <row r="23458" ht="14.25" customHeight="1">
      <c r="A23458" s="4"/>
      <c r="B23458" s="4"/>
    </row>
    <row r="23459" ht="14.25" customHeight="1">
      <c r="A23459" s="4"/>
      <c r="B23459" s="4"/>
    </row>
    <row r="23460" ht="14.25" customHeight="1">
      <c r="A23460" s="4"/>
      <c r="B23460" s="4"/>
    </row>
    <row r="23461" ht="14.25" customHeight="1">
      <c r="A23461" s="4"/>
      <c r="B23461" s="4"/>
    </row>
    <row r="23462" ht="14.25" customHeight="1">
      <c r="A23462" s="4"/>
      <c r="B23462" s="4"/>
    </row>
    <row r="23463" ht="14.25" customHeight="1">
      <c r="A23463" s="4"/>
      <c r="B23463" s="4"/>
    </row>
    <row r="23464" ht="14.25" customHeight="1">
      <c r="A23464" s="4"/>
      <c r="B23464" s="4"/>
    </row>
    <row r="23465" ht="14.25" customHeight="1">
      <c r="A23465" s="4"/>
      <c r="B23465" s="4"/>
    </row>
    <row r="23466" ht="14.25" customHeight="1">
      <c r="A23466" s="4"/>
      <c r="B23466" s="4"/>
    </row>
    <row r="23467" ht="14.25" customHeight="1">
      <c r="A23467" s="4"/>
      <c r="B23467" s="4"/>
    </row>
    <row r="23468" ht="14.25" customHeight="1">
      <c r="A23468" s="4"/>
      <c r="B23468" s="4"/>
    </row>
    <row r="23469" ht="14.25" customHeight="1">
      <c r="A23469" s="4"/>
      <c r="B23469" s="4"/>
    </row>
    <row r="23470" ht="14.25" customHeight="1">
      <c r="A23470" s="4"/>
      <c r="B23470" s="4"/>
    </row>
    <row r="23471" ht="14.25" customHeight="1">
      <c r="A23471" s="4"/>
      <c r="B23471" s="4"/>
    </row>
    <row r="23472" ht="14.25" customHeight="1">
      <c r="A23472" s="4"/>
      <c r="B23472" s="4"/>
    </row>
    <row r="23473" ht="14.25" customHeight="1">
      <c r="A23473" s="4"/>
      <c r="B23473" s="4"/>
    </row>
    <row r="23474" ht="14.25" customHeight="1">
      <c r="A23474" s="4"/>
      <c r="B23474" s="4"/>
    </row>
    <row r="23475" ht="14.25" customHeight="1">
      <c r="A23475" s="4"/>
      <c r="B23475" s="4"/>
    </row>
    <row r="23476" ht="14.25" customHeight="1">
      <c r="A23476" s="4"/>
      <c r="B23476" s="4"/>
    </row>
    <row r="23477" ht="14.25" customHeight="1">
      <c r="A23477" s="4"/>
      <c r="B23477" s="4"/>
    </row>
    <row r="23478" ht="14.25" customHeight="1">
      <c r="A23478" s="4"/>
      <c r="B23478" s="4"/>
    </row>
    <row r="23479" ht="14.25" customHeight="1">
      <c r="A23479" s="4"/>
      <c r="B23479" s="4"/>
    </row>
    <row r="23480" ht="14.25" customHeight="1">
      <c r="A23480" s="4"/>
      <c r="B23480" s="4"/>
    </row>
    <row r="23481" ht="14.25" customHeight="1">
      <c r="A23481" s="4"/>
      <c r="B23481" s="4"/>
    </row>
    <row r="23482" ht="14.25" customHeight="1">
      <c r="A23482" s="4"/>
      <c r="B23482" s="4"/>
    </row>
    <row r="23483" ht="14.25" customHeight="1">
      <c r="A23483" s="4"/>
      <c r="B23483" s="4"/>
    </row>
    <row r="23484" ht="14.25" customHeight="1">
      <c r="A23484" s="4"/>
      <c r="B23484" s="4"/>
    </row>
    <row r="23485" ht="14.25" customHeight="1">
      <c r="A23485" s="4"/>
      <c r="B23485" s="4"/>
    </row>
    <row r="23486" ht="14.25" customHeight="1">
      <c r="A23486" s="4"/>
      <c r="B23486" s="4"/>
    </row>
    <row r="23487" ht="14.25" customHeight="1">
      <c r="A23487" s="4"/>
      <c r="B23487" s="4"/>
    </row>
    <row r="23488" ht="14.25" customHeight="1">
      <c r="A23488" s="4"/>
      <c r="B23488" s="4"/>
    </row>
    <row r="23489" ht="14.25" customHeight="1">
      <c r="A23489" s="4"/>
      <c r="B23489" s="4"/>
    </row>
    <row r="23490" ht="14.25" customHeight="1">
      <c r="A23490" s="4"/>
      <c r="B23490" s="4"/>
    </row>
    <row r="23491" ht="14.25" customHeight="1">
      <c r="A23491" s="4"/>
      <c r="B23491" s="4"/>
    </row>
    <row r="23492" ht="14.25" customHeight="1">
      <c r="A23492" s="4"/>
      <c r="B23492" s="4"/>
    </row>
    <row r="23493" ht="14.25" customHeight="1">
      <c r="A23493" s="4"/>
      <c r="B23493" s="4"/>
    </row>
    <row r="23494" ht="14.25" customHeight="1">
      <c r="A23494" s="4"/>
      <c r="B23494" s="4"/>
    </row>
    <row r="23495" ht="14.25" customHeight="1">
      <c r="A23495" s="4"/>
      <c r="B23495" s="4"/>
    </row>
    <row r="23496" ht="14.25" customHeight="1">
      <c r="A23496" s="4"/>
      <c r="B23496" s="4"/>
    </row>
    <row r="23497" ht="14.25" customHeight="1">
      <c r="A23497" s="4"/>
      <c r="B23497" s="4"/>
    </row>
    <row r="23498" ht="14.25" customHeight="1">
      <c r="A23498" s="4"/>
      <c r="B23498" s="4"/>
    </row>
    <row r="23499" ht="14.25" customHeight="1">
      <c r="A23499" s="4"/>
      <c r="B23499" s="4"/>
    </row>
    <row r="23500" ht="14.25" customHeight="1">
      <c r="A23500" s="4"/>
      <c r="B23500" s="4"/>
    </row>
    <row r="23501" ht="14.25" customHeight="1">
      <c r="A23501" s="4"/>
      <c r="B23501" s="4"/>
    </row>
    <row r="23502" ht="14.25" customHeight="1">
      <c r="A23502" s="4"/>
      <c r="B23502" s="4"/>
    </row>
    <row r="23503" ht="14.25" customHeight="1">
      <c r="A23503" s="4"/>
      <c r="B23503" s="4"/>
    </row>
    <row r="23504" ht="14.25" customHeight="1">
      <c r="A23504" s="4"/>
      <c r="B23504" s="4"/>
    </row>
    <row r="23505" ht="14.25" customHeight="1">
      <c r="A23505" s="4"/>
      <c r="B23505" s="4"/>
    </row>
    <row r="23506" ht="14.25" customHeight="1">
      <c r="A23506" s="4"/>
      <c r="B23506" s="4"/>
    </row>
    <row r="23507" ht="14.25" customHeight="1">
      <c r="A23507" s="4"/>
      <c r="B23507" s="4"/>
    </row>
    <row r="23508" ht="14.25" customHeight="1">
      <c r="A23508" s="4"/>
      <c r="B23508" s="4"/>
    </row>
    <row r="23509" ht="14.25" customHeight="1">
      <c r="A23509" s="4"/>
      <c r="B23509" s="4"/>
    </row>
    <row r="23510" ht="14.25" customHeight="1">
      <c r="A23510" s="4"/>
      <c r="B23510" s="4"/>
    </row>
    <row r="23511" ht="14.25" customHeight="1">
      <c r="A23511" s="4"/>
      <c r="B23511" s="4"/>
    </row>
    <row r="23512" ht="14.25" customHeight="1">
      <c r="A23512" s="4"/>
      <c r="B23512" s="4"/>
    </row>
    <row r="23513" ht="14.25" customHeight="1">
      <c r="A23513" s="4"/>
      <c r="B23513" s="4"/>
    </row>
    <row r="23514" ht="14.25" customHeight="1">
      <c r="A23514" s="4"/>
      <c r="B23514" s="4"/>
    </row>
    <row r="23515" ht="14.25" customHeight="1">
      <c r="A23515" s="4"/>
      <c r="B23515" s="4"/>
    </row>
    <row r="23516" ht="14.25" customHeight="1">
      <c r="A23516" s="4"/>
      <c r="B23516" s="4"/>
    </row>
    <row r="23517" ht="14.25" customHeight="1">
      <c r="A23517" s="4"/>
      <c r="B23517" s="4"/>
    </row>
    <row r="23518" ht="14.25" customHeight="1">
      <c r="A23518" s="4"/>
      <c r="B23518" s="4"/>
    </row>
    <row r="23519" ht="14.25" customHeight="1">
      <c r="A23519" s="4"/>
      <c r="B23519" s="4"/>
    </row>
    <row r="23520" ht="14.25" customHeight="1">
      <c r="A23520" s="4"/>
      <c r="B23520" s="4"/>
    </row>
    <row r="23521" ht="14.25" customHeight="1">
      <c r="A23521" s="4"/>
      <c r="B23521" s="4"/>
    </row>
    <row r="23522" ht="14.25" customHeight="1">
      <c r="A23522" s="4"/>
      <c r="B23522" s="4"/>
    </row>
    <row r="23523" ht="14.25" customHeight="1">
      <c r="A23523" s="4"/>
      <c r="B23523" s="4"/>
    </row>
    <row r="23524" ht="14.25" customHeight="1">
      <c r="A23524" s="4"/>
      <c r="B23524" s="4"/>
    </row>
    <row r="23525" ht="14.25" customHeight="1">
      <c r="A23525" s="4"/>
      <c r="B23525" s="4"/>
    </row>
    <row r="23526" ht="14.25" customHeight="1">
      <c r="A23526" s="4"/>
      <c r="B23526" s="4"/>
    </row>
    <row r="23527" ht="14.25" customHeight="1">
      <c r="A23527" s="4"/>
      <c r="B23527" s="4"/>
    </row>
    <row r="23528" ht="14.25" customHeight="1">
      <c r="A23528" s="4"/>
      <c r="B23528" s="4"/>
    </row>
    <row r="23529" ht="14.25" customHeight="1">
      <c r="A23529" s="4"/>
      <c r="B23529" s="4"/>
    </row>
    <row r="23530" ht="14.25" customHeight="1">
      <c r="A23530" s="4"/>
      <c r="B23530" s="4"/>
    </row>
    <row r="23531" ht="14.25" customHeight="1">
      <c r="A23531" s="4"/>
      <c r="B23531" s="4"/>
    </row>
    <row r="23532" ht="14.25" customHeight="1">
      <c r="A23532" s="4"/>
      <c r="B23532" s="4"/>
    </row>
    <row r="23533" ht="14.25" customHeight="1">
      <c r="A23533" s="4"/>
      <c r="B23533" s="4"/>
    </row>
    <row r="23534" ht="14.25" customHeight="1">
      <c r="A23534" s="4"/>
      <c r="B23534" s="4"/>
    </row>
    <row r="23535" ht="14.25" customHeight="1">
      <c r="A23535" s="4"/>
      <c r="B23535" s="4"/>
    </row>
    <row r="23536" ht="14.25" customHeight="1">
      <c r="A23536" s="4"/>
      <c r="B23536" s="4"/>
    </row>
    <row r="23537" ht="14.25" customHeight="1">
      <c r="A23537" s="4"/>
      <c r="B23537" s="4"/>
    </row>
    <row r="23538" ht="14.25" customHeight="1">
      <c r="A23538" s="4"/>
      <c r="B23538" s="4"/>
    </row>
    <row r="23539" ht="14.25" customHeight="1">
      <c r="A23539" s="4"/>
      <c r="B23539" s="4"/>
    </row>
    <row r="23540" ht="14.25" customHeight="1">
      <c r="A23540" s="4"/>
      <c r="B23540" s="4"/>
    </row>
    <row r="23541" ht="14.25" customHeight="1">
      <c r="A23541" s="4"/>
      <c r="B23541" s="4"/>
    </row>
    <row r="23542" ht="14.25" customHeight="1">
      <c r="A23542" s="4"/>
      <c r="B23542" s="4"/>
    </row>
    <row r="23543" ht="14.25" customHeight="1">
      <c r="A23543" s="4"/>
      <c r="B23543" s="4"/>
    </row>
    <row r="23544" ht="14.25" customHeight="1">
      <c r="A23544" s="4"/>
      <c r="B23544" s="4"/>
    </row>
    <row r="23545" ht="14.25" customHeight="1">
      <c r="A23545" s="4"/>
      <c r="B23545" s="4"/>
    </row>
    <row r="23546" ht="14.25" customHeight="1">
      <c r="A23546" s="4"/>
      <c r="B23546" s="4"/>
    </row>
    <row r="23547" ht="14.25" customHeight="1">
      <c r="A23547" s="4"/>
      <c r="B23547" s="4"/>
    </row>
    <row r="23548" ht="14.25" customHeight="1">
      <c r="A23548" s="4"/>
      <c r="B23548" s="4"/>
    </row>
    <row r="23549" ht="14.25" customHeight="1">
      <c r="A23549" s="4"/>
      <c r="B23549" s="4"/>
    </row>
    <row r="23550" ht="14.25" customHeight="1">
      <c r="A23550" s="4"/>
      <c r="B23550" s="4"/>
    </row>
    <row r="23551" ht="14.25" customHeight="1">
      <c r="A23551" s="4"/>
      <c r="B23551" s="4"/>
    </row>
    <row r="23552" ht="14.25" customHeight="1">
      <c r="A23552" s="4"/>
      <c r="B23552" s="4"/>
    </row>
    <row r="23553" ht="14.25" customHeight="1">
      <c r="A23553" s="4"/>
      <c r="B23553" s="4"/>
    </row>
    <row r="23554" ht="14.25" customHeight="1">
      <c r="A23554" s="4"/>
      <c r="B23554" s="4"/>
    </row>
    <row r="23555" ht="14.25" customHeight="1">
      <c r="A23555" s="4"/>
      <c r="B23555" s="4"/>
    </row>
    <row r="23556" ht="14.25" customHeight="1">
      <c r="A23556" s="4"/>
      <c r="B23556" s="4"/>
    </row>
    <row r="23557" ht="14.25" customHeight="1">
      <c r="A23557" s="4"/>
      <c r="B23557" s="4"/>
    </row>
    <row r="23558" ht="14.25" customHeight="1">
      <c r="A23558" s="4"/>
      <c r="B23558" s="4"/>
    </row>
    <row r="23559" ht="14.25" customHeight="1">
      <c r="A23559" s="4"/>
      <c r="B23559" s="4"/>
    </row>
    <row r="23560" ht="14.25" customHeight="1">
      <c r="A23560" s="4"/>
      <c r="B23560" s="4"/>
    </row>
    <row r="23561" ht="14.25" customHeight="1">
      <c r="A23561" s="4"/>
      <c r="B23561" s="4"/>
    </row>
    <row r="23562" ht="14.25" customHeight="1">
      <c r="A23562" s="4"/>
      <c r="B23562" s="4"/>
    </row>
    <row r="23563" ht="14.25" customHeight="1">
      <c r="A23563" s="4"/>
      <c r="B23563" s="4"/>
    </row>
    <row r="23564" ht="14.25" customHeight="1">
      <c r="A23564" s="4"/>
      <c r="B23564" s="4"/>
    </row>
    <row r="23565" ht="14.25" customHeight="1">
      <c r="A23565" s="4"/>
      <c r="B23565" s="4"/>
    </row>
    <row r="23566" ht="14.25" customHeight="1">
      <c r="A23566" s="4"/>
      <c r="B23566" s="4"/>
    </row>
    <row r="23567" ht="14.25" customHeight="1">
      <c r="A23567" s="4"/>
      <c r="B23567" s="4"/>
    </row>
    <row r="23568" ht="14.25" customHeight="1">
      <c r="A23568" s="4"/>
      <c r="B23568" s="4"/>
    </row>
    <row r="23569" ht="14.25" customHeight="1">
      <c r="A23569" s="4"/>
      <c r="B23569" s="4"/>
    </row>
    <row r="23570" ht="14.25" customHeight="1">
      <c r="A23570" s="4"/>
      <c r="B23570" s="4"/>
    </row>
    <row r="23571" ht="14.25" customHeight="1">
      <c r="A23571" s="4"/>
      <c r="B23571" s="4"/>
    </row>
    <row r="23572" ht="14.25" customHeight="1">
      <c r="A23572" s="4"/>
      <c r="B23572" s="4"/>
    </row>
    <row r="23573" ht="14.25" customHeight="1">
      <c r="A23573" s="4"/>
      <c r="B23573" s="4"/>
    </row>
    <row r="23574" ht="14.25" customHeight="1">
      <c r="A23574" s="4"/>
      <c r="B23574" s="4"/>
    </row>
    <row r="23575" ht="14.25" customHeight="1">
      <c r="A23575" s="4"/>
      <c r="B23575" s="4"/>
    </row>
    <row r="23576" ht="14.25" customHeight="1">
      <c r="A23576" s="4"/>
      <c r="B23576" s="4"/>
    </row>
    <row r="23577" ht="14.25" customHeight="1">
      <c r="A23577" s="4"/>
      <c r="B23577" s="4"/>
    </row>
    <row r="23578" ht="14.25" customHeight="1">
      <c r="A23578" s="4"/>
      <c r="B23578" s="4"/>
    </row>
    <row r="23579" ht="14.25" customHeight="1">
      <c r="A23579" s="4"/>
      <c r="B23579" s="4"/>
    </row>
    <row r="23580" ht="14.25" customHeight="1">
      <c r="A23580" s="4"/>
      <c r="B23580" s="4"/>
    </row>
    <row r="23581" ht="14.25" customHeight="1">
      <c r="A23581" s="4"/>
      <c r="B23581" s="4"/>
    </row>
    <row r="23582" ht="14.25" customHeight="1">
      <c r="A23582" s="4"/>
      <c r="B23582" s="4"/>
    </row>
    <row r="23583" ht="14.25" customHeight="1">
      <c r="A23583" s="4"/>
      <c r="B23583" s="4"/>
    </row>
    <row r="23584" ht="14.25" customHeight="1">
      <c r="A23584" s="4"/>
      <c r="B23584" s="4"/>
    </row>
    <row r="23585" ht="14.25" customHeight="1">
      <c r="A23585" s="4"/>
      <c r="B23585" s="4"/>
    </row>
    <row r="23586" ht="14.25" customHeight="1">
      <c r="A23586" s="4"/>
      <c r="B23586" s="4"/>
    </row>
    <row r="23587" ht="14.25" customHeight="1">
      <c r="A23587" s="4"/>
      <c r="B23587" s="4"/>
    </row>
    <row r="23588" ht="14.25" customHeight="1">
      <c r="A23588" s="4"/>
      <c r="B23588" s="4"/>
    </row>
    <row r="23589" ht="14.25" customHeight="1">
      <c r="A23589" s="4"/>
      <c r="B23589" s="4"/>
    </row>
    <row r="23590" ht="14.25" customHeight="1">
      <c r="A23590" s="4"/>
      <c r="B23590" s="4"/>
    </row>
    <row r="23591" ht="14.25" customHeight="1">
      <c r="A23591" s="4"/>
      <c r="B23591" s="4"/>
    </row>
    <row r="23592" ht="14.25" customHeight="1">
      <c r="A23592" s="4"/>
      <c r="B23592" s="4"/>
    </row>
    <row r="23593" ht="14.25" customHeight="1">
      <c r="A23593" s="4"/>
      <c r="B23593" s="4"/>
    </row>
    <row r="23594" ht="14.25" customHeight="1">
      <c r="A23594" s="4"/>
      <c r="B23594" s="4"/>
    </row>
    <row r="23595" ht="14.25" customHeight="1">
      <c r="A23595" s="4"/>
      <c r="B23595" s="4"/>
    </row>
    <row r="23596" ht="14.25" customHeight="1">
      <c r="A23596" s="4"/>
      <c r="B23596" s="4"/>
    </row>
    <row r="23597" ht="14.25" customHeight="1">
      <c r="A23597" s="4"/>
      <c r="B23597" s="4"/>
    </row>
    <row r="23598" ht="14.25" customHeight="1">
      <c r="A23598" s="4"/>
      <c r="B23598" s="4"/>
    </row>
    <row r="23599" ht="14.25" customHeight="1">
      <c r="A23599" s="4"/>
      <c r="B23599" s="4"/>
    </row>
    <row r="23600" ht="14.25" customHeight="1">
      <c r="A23600" s="4"/>
      <c r="B23600" s="4"/>
    </row>
    <row r="23601" ht="14.25" customHeight="1">
      <c r="A23601" s="4"/>
      <c r="B23601" s="4"/>
    </row>
    <row r="23602" ht="14.25" customHeight="1">
      <c r="A23602" s="4"/>
      <c r="B23602" s="4"/>
    </row>
    <row r="23603" ht="14.25" customHeight="1">
      <c r="A23603" s="4"/>
      <c r="B23603" s="4"/>
    </row>
    <row r="23604" ht="14.25" customHeight="1">
      <c r="A23604" s="4"/>
      <c r="B23604" s="4"/>
    </row>
    <row r="23605" ht="14.25" customHeight="1">
      <c r="A23605" s="4"/>
      <c r="B23605" s="4"/>
    </row>
    <row r="23606" ht="14.25" customHeight="1">
      <c r="A23606" s="4"/>
      <c r="B23606" s="4"/>
    </row>
    <row r="23607" ht="14.25" customHeight="1">
      <c r="A23607" s="4"/>
      <c r="B23607" s="4"/>
    </row>
    <row r="23608" ht="14.25" customHeight="1">
      <c r="A23608" s="4"/>
      <c r="B23608" s="4"/>
    </row>
    <row r="23609" ht="14.25" customHeight="1">
      <c r="A23609" s="4"/>
      <c r="B23609" s="4"/>
    </row>
    <row r="23610" ht="14.25" customHeight="1">
      <c r="A23610" s="4"/>
      <c r="B23610" s="4"/>
    </row>
    <row r="23611" ht="14.25" customHeight="1">
      <c r="A23611" s="4"/>
      <c r="B23611" s="4"/>
    </row>
    <row r="23612" ht="14.25" customHeight="1">
      <c r="A23612" s="4"/>
      <c r="B23612" s="4"/>
    </row>
    <row r="23613" ht="14.25" customHeight="1">
      <c r="A23613" s="4"/>
      <c r="B23613" s="4"/>
    </row>
    <row r="23614" ht="14.25" customHeight="1">
      <c r="A23614" s="4"/>
      <c r="B23614" s="4"/>
    </row>
    <row r="23615" ht="14.25" customHeight="1">
      <c r="A23615" s="4"/>
      <c r="B23615" s="4"/>
    </row>
    <row r="23616" ht="14.25" customHeight="1">
      <c r="A23616" s="4"/>
      <c r="B23616" s="4"/>
    </row>
    <row r="23617" ht="14.25" customHeight="1">
      <c r="A23617" s="4"/>
      <c r="B23617" s="4"/>
    </row>
    <row r="23618" ht="14.25" customHeight="1">
      <c r="A23618" s="4"/>
      <c r="B23618" s="4"/>
    </row>
    <row r="23619" ht="14.25" customHeight="1">
      <c r="A23619" s="4"/>
      <c r="B23619" s="4"/>
    </row>
    <row r="23620" ht="14.25" customHeight="1">
      <c r="A23620" s="4"/>
      <c r="B23620" s="4"/>
    </row>
    <row r="23621" ht="14.25" customHeight="1">
      <c r="A23621" s="4"/>
      <c r="B23621" s="4"/>
    </row>
    <row r="23622" ht="14.25" customHeight="1">
      <c r="A23622" s="4"/>
      <c r="B23622" s="4"/>
    </row>
    <row r="23623" ht="14.25" customHeight="1">
      <c r="A23623" s="4"/>
      <c r="B23623" s="4"/>
    </row>
    <row r="23624" ht="14.25" customHeight="1">
      <c r="A23624" s="4"/>
      <c r="B23624" s="4"/>
    </row>
    <row r="23625" ht="14.25" customHeight="1">
      <c r="A23625" s="4"/>
      <c r="B23625" s="4"/>
    </row>
    <row r="23626" ht="14.25" customHeight="1">
      <c r="A23626" s="4"/>
      <c r="B23626" s="4"/>
    </row>
    <row r="23627" ht="14.25" customHeight="1">
      <c r="A23627" s="4"/>
      <c r="B23627" s="4"/>
    </row>
    <row r="23628" ht="14.25" customHeight="1">
      <c r="A23628" s="4"/>
      <c r="B23628" s="4"/>
    </row>
    <row r="23629" ht="14.25" customHeight="1">
      <c r="A23629" s="4"/>
      <c r="B23629" s="4"/>
    </row>
    <row r="23630" ht="14.25" customHeight="1">
      <c r="A23630" s="4"/>
      <c r="B23630" s="4"/>
    </row>
    <row r="23631" ht="14.25" customHeight="1">
      <c r="A23631" s="4"/>
      <c r="B23631" s="4"/>
    </row>
    <row r="23632" ht="14.25" customHeight="1">
      <c r="A23632" s="4"/>
      <c r="B23632" s="4"/>
    </row>
    <row r="23633" ht="14.25" customHeight="1">
      <c r="A23633" s="4"/>
      <c r="B23633" s="4"/>
    </row>
    <row r="23634" ht="14.25" customHeight="1">
      <c r="A23634" s="4"/>
      <c r="B23634" s="4"/>
    </row>
    <row r="23635" ht="14.25" customHeight="1">
      <c r="A23635" s="4"/>
      <c r="B23635" s="4"/>
    </row>
    <row r="23636" ht="14.25" customHeight="1">
      <c r="A23636" s="4"/>
      <c r="B23636" s="4"/>
    </row>
    <row r="23637" ht="14.25" customHeight="1">
      <c r="A23637" s="4"/>
      <c r="B23637" s="4"/>
    </row>
    <row r="23638" ht="14.25" customHeight="1">
      <c r="A23638" s="4"/>
      <c r="B23638" s="4"/>
    </row>
    <row r="23639" ht="14.25" customHeight="1">
      <c r="A23639" s="4"/>
      <c r="B23639" s="4"/>
    </row>
    <row r="23640" ht="14.25" customHeight="1">
      <c r="A23640" s="4"/>
      <c r="B23640" s="4"/>
    </row>
    <row r="23641" ht="14.25" customHeight="1">
      <c r="A23641" s="4"/>
      <c r="B23641" s="4"/>
    </row>
    <row r="23642" ht="14.25" customHeight="1">
      <c r="A23642" s="4"/>
      <c r="B23642" s="4"/>
    </row>
    <row r="23643" ht="14.25" customHeight="1">
      <c r="A23643" s="4"/>
      <c r="B23643" s="4"/>
    </row>
    <row r="23644" ht="14.25" customHeight="1">
      <c r="A23644" s="4"/>
      <c r="B23644" s="4"/>
    </row>
    <row r="23645" ht="14.25" customHeight="1">
      <c r="A23645" s="4"/>
      <c r="B23645" s="4"/>
    </row>
    <row r="23646" ht="14.25" customHeight="1">
      <c r="A23646" s="4"/>
      <c r="B23646" s="4"/>
    </row>
    <row r="23647" ht="14.25" customHeight="1">
      <c r="A23647" s="4"/>
      <c r="B23647" s="4"/>
    </row>
    <row r="23648" ht="14.25" customHeight="1">
      <c r="A23648" s="4"/>
      <c r="B23648" s="4"/>
    </row>
    <row r="23649" ht="14.25" customHeight="1">
      <c r="A23649" s="4"/>
      <c r="B23649" s="4"/>
    </row>
    <row r="23650" ht="14.25" customHeight="1">
      <c r="A23650" s="4"/>
      <c r="B23650" s="4"/>
    </row>
    <row r="23651" ht="14.25" customHeight="1">
      <c r="A23651" s="4"/>
      <c r="B23651" s="4"/>
    </row>
    <row r="23652" ht="14.25" customHeight="1">
      <c r="A23652" s="4"/>
      <c r="B23652" s="4"/>
    </row>
    <row r="23653" ht="14.25" customHeight="1">
      <c r="A23653" s="4"/>
      <c r="B23653" s="4"/>
    </row>
    <row r="23654" ht="14.25" customHeight="1">
      <c r="A23654" s="4"/>
      <c r="B23654" s="4"/>
    </row>
    <row r="23655" ht="14.25" customHeight="1">
      <c r="A23655" s="4"/>
      <c r="B23655" s="4"/>
    </row>
    <row r="23656" ht="14.25" customHeight="1">
      <c r="A23656" s="4"/>
      <c r="B23656" s="4"/>
    </row>
    <row r="23657" ht="14.25" customHeight="1">
      <c r="A23657" s="4"/>
      <c r="B23657" s="4"/>
    </row>
    <row r="23658" ht="14.25" customHeight="1">
      <c r="A23658" s="4"/>
      <c r="B23658" s="4"/>
    </row>
    <row r="23659" ht="14.25" customHeight="1">
      <c r="A23659" s="4"/>
      <c r="B23659" s="4"/>
    </row>
    <row r="23660" ht="14.25" customHeight="1">
      <c r="A23660" s="4"/>
      <c r="B23660" s="4"/>
    </row>
    <row r="23661" ht="14.25" customHeight="1">
      <c r="A23661" s="4"/>
      <c r="B23661" s="4"/>
    </row>
    <row r="23662" ht="14.25" customHeight="1">
      <c r="A23662" s="4"/>
      <c r="B23662" s="4"/>
    </row>
    <row r="23663" ht="14.25" customHeight="1">
      <c r="A23663" s="4"/>
      <c r="B23663" s="4"/>
    </row>
    <row r="23664" ht="14.25" customHeight="1">
      <c r="A23664" s="4"/>
      <c r="B23664" s="4"/>
    </row>
    <row r="23665" ht="14.25" customHeight="1">
      <c r="A23665" s="4"/>
      <c r="B23665" s="4"/>
    </row>
    <row r="23666" ht="14.25" customHeight="1">
      <c r="A23666" s="4"/>
      <c r="B23666" s="4"/>
    </row>
    <row r="23667" ht="14.25" customHeight="1">
      <c r="A23667" s="4"/>
      <c r="B23667" s="4"/>
    </row>
    <row r="23668" ht="14.25" customHeight="1">
      <c r="A23668" s="4"/>
      <c r="B23668" s="4"/>
    </row>
    <row r="23669" ht="14.25" customHeight="1">
      <c r="A23669" s="4"/>
      <c r="B23669" s="4"/>
    </row>
    <row r="23670" ht="14.25" customHeight="1">
      <c r="A23670" s="4"/>
      <c r="B23670" s="4"/>
    </row>
    <row r="23671" ht="14.25" customHeight="1">
      <c r="A23671" s="4"/>
      <c r="B23671" s="4"/>
    </row>
    <row r="23672" ht="14.25" customHeight="1">
      <c r="A23672" s="4"/>
      <c r="B23672" s="4"/>
    </row>
    <row r="23673" ht="14.25" customHeight="1">
      <c r="A23673" s="4"/>
      <c r="B23673" s="4"/>
    </row>
    <row r="23674" ht="14.25" customHeight="1">
      <c r="A23674" s="4"/>
      <c r="B23674" s="4"/>
    </row>
    <row r="23675" ht="14.25" customHeight="1">
      <c r="A23675" s="4"/>
      <c r="B23675" s="4"/>
    </row>
    <row r="23676" ht="14.25" customHeight="1">
      <c r="A23676" s="4"/>
      <c r="B23676" s="4"/>
    </row>
    <row r="23677" ht="14.25" customHeight="1">
      <c r="A23677" s="4"/>
      <c r="B23677" s="4"/>
    </row>
    <row r="23678" ht="14.25" customHeight="1">
      <c r="A23678" s="4"/>
      <c r="B23678" s="4"/>
    </row>
    <row r="23679" ht="14.25" customHeight="1">
      <c r="A23679" s="4"/>
      <c r="B23679" s="4"/>
    </row>
    <row r="23680" ht="14.25" customHeight="1">
      <c r="A23680" s="4"/>
      <c r="B23680" s="4"/>
    </row>
    <row r="23681" ht="14.25" customHeight="1">
      <c r="A23681" s="4"/>
      <c r="B23681" s="4"/>
    </row>
    <row r="23682" ht="14.25" customHeight="1">
      <c r="A23682" s="4"/>
      <c r="B23682" s="4"/>
    </row>
    <row r="23683" ht="14.25" customHeight="1">
      <c r="A23683" s="4"/>
      <c r="B23683" s="4"/>
    </row>
    <row r="23684" ht="14.25" customHeight="1">
      <c r="A23684" s="4"/>
      <c r="B23684" s="4"/>
    </row>
    <row r="23685" ht="14.25" customHeight="1">
      <c r="A23685" s="4"/>
      <c r="B23685" s="4"/>
    </row>
    <row r="23686" ht="14.25" customHeight="1">
      <c r="A23686" s="4"/>
      <c r="B23686" s="4"/>
    </row>
    <row r="23687" ht="14.25" customHeight="1">
      <c r="A23687" s="4"/>
      <c r="B23687" s="4"/>
    </row>
    <row r="23688" ht="14.25" customHeight="1">
      <c r="A23688" s="4"/>
      <c r="B23688" s="4"/>
    </row>
    <row r="23689" ht="14.25" customHeight="1">
      <c r="A23689" s="4"/>
      <c r="B23689" s="4"/>
    </row>
    <row r="23690" ht="14.25" customHeight="1">
      <c r="A23690" s="4"/>
      <c r="B23690" s="4"/>
    </row>
    <row r="23691" ht="14.25" customHeight="1">
      <c r="A23691" s="4"/>
      <c r="B23691" s="4"/>
    </row>
    <row r="23692" ht="14.25" customHeight="1">
      <c r="A23692" s="4"/>
      <c r="B23692" s="4"/>
    </row>
    <row r="23693" ht="14.25" customHeight="1">
      <c r="A23693" s="4"/>
      <c r="B23693" s="4"/>
    </row>
    <row r="23694" ht="14.25" customHeight="1">
      <c r="A23694" s="4"/>
      <c r="B23694" s="4"/>
    </row>
    <row r="23695" ht="14.25" customHeight="1">
      <c r="A23695" s="4"/>
      <c r="B23695" s="4"/>
    </row>
    <row r="23696" ht="14.25" customHeight="1">
      <c r="A23696" s="4"/>
      <c r="B23696" s="4"/>
    </row>
    <row r="23697" ht="14.25" customHeight="1">
      <c r="A23697" s="4"/>
      <c r="B23697" s="4"/>
    </row>
    <row r="23698" ht="14.25" customHeight="1">
      <c r="A23698" s="4"/>
      <c r="B23698" s="4"/>
    </row>
    <row r="23699" ht="14.25" customHeight="1">
      <c r="A23699" s="4"/>
      <c r="B23699" s="4"/>
    </row>
    <row r="23700" ht="14.25" customHeight="1">
      <c r="A23700" s="4"/>
      <c r="B23700" s="4"/>
    </row>
    <row r="23701" ht="14.25" customHeight="1">
      <c r="A23701" s="4"/>
      <c r="B23701" s="4"/>
    </row>
    <row r="23702" ht="14.25" customHeight="1">
      <c r="A23702" s="4"/>
      <c r="B23702" s="4"/>
    </row>
    <row r="23703" ht="14.25" customHeight="1">
      <c r="A23703" s="4"/>
      <c r="B23703" s="4"/>
    </row>
    <row r="23704" ht="14.25" customHeight="1">
      <c r="A23704" s="4"/>
      <c r="B23704" s="4"/>
    </row>
    <row r="23705" ht="14.25" customHeight="1">
      <c r="A23705" s="4"/>
      <c r="B23705" s="4"/>
    </row>
    <row r="23706" ht="14.25" customHeight="1">
      <c r="A23706" s="4"/>
      <c r="B23706" s="4"/>
    </row>
    <row r="23707" ht="14.25" customHeight="1">
      <c r="A23707" s="4"/>
      <c r="B23707" s="4"/>
    </row>
    <row r="23708" ht="14.25" customHeight="1">
      <c r="A23708" s="4"/>
      <c r="B23708" s="4"/>
    </row>
    <row r="23709" ht="14.25" customHeight="1">
      <c r="A23709" s="4"/>
      <c r="B23709" s="4"/>
    </row>
    <row r="23710" ht="14.25" customHeight="1">
      <c r="A23710" s="4"/>
      <c r="B23710" s="4"/>
    </row>
    <row r="23711" ht="14.25" customHeight="1">
      <c r="A23711" s="4"/>
      <c r="B23711" s="4"/>
    </row>
    <row r="23712" ht="14.25" customHeight="1">
      <c r="A23712" s="4"/>
      <c r="B23712" s="4"/>
    </row>
    <row r="23713" ht="14.25" customHeight="1">
      <c r="A23713" s="4"/>
      <c r="B23713" s="4"/>
    </row>
    <row r="23714" ht="14.25" customHeight="1">
      <c r="A23714" s="4"/>
      <c r="B23714" s="4"/>
    </row>
    <row r="23715" ht="14.25" customHeight="1">
      <c r="A23715" s="4"/>
      <c r="B23715" s="4"/>
    </row>
    <row r="23716" ht="14.25" customHeight="1">
      <c r="A23716" s="4"/>
      <c r="B23716" s="4"/>
    </row>
    <row r="23717" ht="14.25" customHeight="1">
      <c r="A23717" s="4"/>
      <c r="B23717" s="4"/>
    </row>
    <row r="23718" ht="14.25" customHeight="1">
      <c r="A23718" s="4"/>
      <c r="B23718" s="4"/>
    </row>
    <row r="23719" ht="14.25" customHeight="1">
      <c r="A23719" s="4"/>
      <c r="B23719" s="4"/>
    </row>
    <row r="23720" ht="14.25" customHeight="1">
      <c r="A23720" s="4"/>
      <c r="B23720" s="4"/>
    </row>
    <row r="23721" ht="14.25" customHeight="1">
      <c r="A23721" s="4"/>
      <c r="B23721" s="4"/>
    </row>
    <row r="23722" ht="14.25" customHeight="1">
      <c r="A23722" s="4"/>
      <c r="B23722" s="4"/>
    </row>
    <row r="23723" ht="14.25" customHeight="1">
      <c r="A23723" s="4"/>
      <c r="B23723" s="4"/>
    </row>
    <row r="23724" ht="14.25" customHeight="1">
      <c r="A23724" s="4"/>
      <c r="B23724" s="4"/>
    </row>
    <row r="23725" ht="14.25" customHeight="1">
      <c r="A23725" s="4"/>
      <c r="B23725" s="4"/>
    </row>
    <row r="23726" ht="14.25" customHeight="1">
      <c r="A23726" s="4"/>
      <c r="B23726" s="4"/>
    </row>
    <row r="23727" ht="14.25" customHeight="1">
      <c r="A23727" s="4"/>
      <c r="B23727" s="4"/>
    </row>
    <row r="23728" ht="14.25" customHeight="1">
      <c r="A23728" s="4"/>
      <c r="B23728" s="4"/>
    </row>
    <row r="23729" ht="14.25" customHeight="1">
      <c r="A23729" s="4"/>
      <c r="B23729" s="4"/>
    </row>
    <row r="23730" ht="14.25" customHeight="1">
      <c r="A23730" s="4"/>
      <c r="B23730" s="4"/>
    </row>
    <row r="23731" ht="14.25" customHeight="1">
      <c r="A23731" s="4"/>
      <c r="B23731" s="4"/>
    </row>
    <row r="23732" ht="14.25" customHeight="1">
      <c r="A23732" s="4"/>
      <c r="B23732" s="4"/>
    </row>
    <row r="23733" ht="14.25" customHeight="1">
      <c r="A23733" s="4"/>
      <c r="B23733" s="4"/>
    </row>
    <row r="23734" ht="14.25" customHeight="1">
      <c r="A23734" s="4"/>
      <c r="B23734" s="4"/>
    </row>
    <row r="23735" ht="14.25" customHeight="1">
      <c r="A23735" s="4"/>
      <c r="B23735" s="4"/>
    </row>
    <row r="23736" ht="14.25" customHeight="1">
      <c r="A23736" s="4"/>
      <c r="B23736" s="4"/>
    </row>
    <row r="23737" ht="14.25" customHeight="1">
      <c r="A23737" s="4"/>
      <c r="B23737" s="4"/>
    </row>
    <row r="23738" ht="14.25" customHeight="1">
      <c r="A23738" s="4"/>
      <c r="B23738" s="4"/>
    </row>
    <row r="23739" ht="14.25" customHeight="1">
      <c r="A23739" s="4"/>
      <c r="B23739" s="4"/>
    </row>
    <row r="23740" ht="14.25" customHeight="1">
      <c r="A23740" s="4"/>
      <c r="B23740" s="4"/>
    </row>
    <row r="23741" ht="14.25" customHeight="1">
      <c r="A23741" s="4"/>
      <c r="B23741" s="4"/>
    </row>
    <row r="23742" ht="14.25" customHeight="1">
      <c r="A23742" s="4"/>
      <c r="B23742" s="4"/>
    </row>
    <row r="23743" ht="14.25" customHeight="1">
      <c r="A23743" s="4"/>
      <c r="B23743" s="4"/>
    </row>
    <row r="23744" ht="14.25" customHeight="1">
      <c r="A23744" s="4"/>
      <c r="B23744" s="4"/>
    </row>
    <row r="23745" ht="14.25" customHeight="1">
      <c r="A23745" s="4"/>
      <c r="B23745" s="4"/>
    </row>
    <row r="23746" ht="14.25" customHeight="1">
      <c r="A23746" s="4"/>
      <c r="B23746" s="4"/>
    </row>
    <row r="23747" ht="14.25" customHeight="1">
      <c r="A23747" s="4"/>
      <c r="B23747" s="4"/>
    </row>
    <row r="23748" ht="14.25" customHeight="1">
      <c r="A23748" s="4"/>
      <c r="B23748" s="4"/>
    </row>
    <row r="23749" ht="14.25" customHeight="1">
      <c r="A23749" s="4"/>
      <c r="B23749" s="4"/>
    </row>
    <row r="23750" ht="14.25" customHeight="1">
      <c r="A23750" s="4"/>
      <c r="B23750" s="4"/>
    </row>
    <row r="23751" ht="14.25" customHeight="1">
      <c r="A23751" s="4"/>
      <c r="B23751" s="4"/>
    </row>
    <row r="23752" ht="14.25" customHeight="1">
      <c r="A23752" s="4"/>
      <c r="B23752" s="4"/>
    </row>
    <row r="23753" ht="14.25" customHeight="1">
      <c r="A23753" s="4"/>
      <c r="B23753" s="4"/>
    </row>
    <row r="23754" ht="14.25" customHeight="1">
      <c r="A23754" s="4"/>
      <c r="B23754" s="4"/>
    </row>
    <row r="23755" ht="14.25" customHeight="1">
      <c r="A23755" s="4"/>
      <c r="B23755" s="4"/>
    </row>
    <row r="23756" ht="14.25" customHeight="1">
      <c r="A23756" s="4"/>
      <c r="B23756" s="4"/>
    </row>
    <row r="23757" ht="14.25" customHeight="1">
      <c r="A23757" s="4"/>
      <c r="B23757" s="4"/>
    </row>
    <row r="23758" ht="14.25" customHeight="1">
      <c r="A23758" s="4"/>
      <c r="B23758" s="4"/>
    </row>
    <row r="23759" ht="14.25" customHeight="1">
      <c r="A23759" s="4"/>
      <c r="B23759" s="4"/>
    </row>
    <row r="23760" ht="14.25" customHeight="1">
      <c r="A23760" s="4"/>
      <c r="B23760" s="4"/>
    </row>
    <row r="23761" ht="14.25" customHeight="1">
      <c r="A23761" s="4"/>
      <c r="B23761" s="4"/>
    </row>
    <row r="23762" ht="14.25" customHeight="1">
      <c r="A23762" s="4"/>
      <c r="B23762" s="4"/>
    </row>
    <row r="23763" ht="14.25" customHeight="1">
      <c r="A23763" s="4"/>
      <c r="B23763" s="4"/>
    </row>
    <row r="23764" ht="14.25" customHeight="1">
      <c r="A23764" s="4"/>
      <c r="B23764" s="4"/>
    </row>
    <row r="23765" ht="14.25" customHeight="1">
      <c r="A23765" s="4"/>
      <c r="B23765" s="4"/>
    </row>
    <row r="23766" ht="14.25" customHeight="1">
      <c r="A23766" s="4"/>
      <c r="B23766" s="4"/>
    </row>
    <row r="23767" ht="14.25" customHeight="1">
      <c r="A23767" s="4"/>
      <c r="B23767" s="4"/>
    </row>
    <row r="23768" ht="14.25" customHeight="1">
      <c r="A23768" s="4"/>
      <c r="B23768" s="4"/>
    </row>
    <row r="23769" ht="14.25" customHeight="1">
      <c r="A23769" s="4"/>
      <c r="B23769" s="4"/>
    </row>
    <row r="23770" ht="14.25" customHeight="1">
      <c r="A23770" s="4"/>
      <c r="B23770" s="4"/>
    </row>
    <row r="23771" ht="14.25" customHeight="1">
      <c r="A23771" s="4"/>
      <c r="B23771" s="4"/>
    </row>
    <row r="23772" ht="14.25" customHeight="1">
      <c r="A23772" s="4"/>
      <c r="B23772" s="4"/>
    </row>
    <row r="23773" ht="14.25" customHeight="1">
      <c r="A23773" s="4"/>
      <c r="B23773" s="4"/>
    </row>
    <row r="23774" ht="14.25" customHeight="1">
      <c r="A23774" s="4"/>
      <c r="B23774" s="4"/>
    </row>
    <row r="23775" ht="14.25" customHeight="1">
      <c r="A23775" s="4"/>
      <c r="B23775" s="4"/>
    </row>
    <row r="23776" ht="14.25" customHeight="1">
      <c r="A23776" s="4"/>
      <c r="B23776" s="4"/>
    </row>
    <row r="23777" ht="14.25" customHeight="1">
      <c r="A23777" s="4"/>
      <c r="B23777" s="4"/>
    </row>
    <row r="23778" ht="14.25" customHeight="1">
      <c r="A23778" s="4"/>
      <c r="B23778" s="4"/>
    </row>
    <row r="23779" ht="14.25" customHeight="1">
      <c r="A23779" s="4"/>
      <c r="B23779" s="4"/>
    </row>
    <row r="23780" ht="14.25" customHeight="1">
      <c r="A23780" s="4"/>
      <c r="B23780" s="4"/>
    </row>
    <row r="23781" ht="14.25" customHeight="1">
      <c r="A23781" s="4"/>
      <c r="B23781" s="4"/>
    </row>
    <row r="23782" ht="14.25" customHeight="1">
      <c r="A23782" s="4"/>
      <c r="B23782" s="4"/>
    </row>
    <row r="23783" ht="14.25" customHeight="1">
      <c r="A23783" s="4"/>
      <c r="B23783" s="4"/>
    </row>
    <row r="23784" ht="14.25" customHeight="1">
      <c r="A23784" s="4"/>
      <c r="B23784" s="4"/>
    </row>
    <row r="23785" ht="14.25" customHeight="1">
      <c r="A23785" s="4"/>
      <c r="B23785" s="4"/>
    </row>
    <row r="23786" ht="14.25" customHeight="1">
      <c r="A23786" s="4"/>
      <c r="B23786" s="4"/>
    </row>
    <row r="23787" ht="14.25" customHeight="1">
      <c r="A23787" s="4"/>
      <c r="B23787" s="4"/>
    </row>
    <row r="23788" ht="14.25" customHeight="1">
      <c r="A23788" s="4"/>
      <c r="B23788" s="4"/>
    </row>
    <row r="23789" ht="14.25" customHeight="1">
      <c r="A23789" s="4"/>
      <c r="B23789" s="4"/>
    </row>
    <row r="23790" ht="14.25" customHeight="1">
      <c r="A23790" s="4"/>
      <c r="B23790" s="4"/>
    </row>
    <row r="23791" ht="14.25" customHeight="1">
      <c r="A23791" s="4"/>
      <c r="B23791" s="4"/>
    </row>
    <row r="23792" ht="14.25" customHeight="1">
      <c r="A23792" s="4"/>
      <c r="B23792" s="4"/>
    </row>
    <row r="23793" ht="14.25" customHeight="1">
      <c r="A23793" s="4"/>
      <c r="B23793" s="4"/>
    </row>
    <row r="23794" ht="14.25" customHeight="1">
      <c r="A23794" s="4"/>
      <c r="B23794" s="4"/>
    </row>
    <row r="23795" ht="14.25" customHeight="1">
      <c r="A23795" s="4"/>
      <c r="B23795" s="4"/>
    </row>
    <row r="23796" ht="14.25" customHeight="1">
      <c r="A23796" s="4"/>
      <c r="B23796" s="4"/>
    </row>
    <row r="23797" ht="14.25" customHeight="1">
      <c r="A23797" s="4"/>
      <c r="B23797" s="4"/>
    </row>
    <row r="23798" ht="14.25" customHeight="1">
      <c r="A23798" s="4"/>
      <c r="B23798" s="4"/>
    </row>
    <row r="23799" ht="14.25" customHeight="1">
      <c r="A23799" s="4"/>
      <c r="B23799" s="4"/>
    </row>
    <row r="23800" ht="14.25" customHeight="1">
      <c r="A23800" s="4"/>
      <c r="B23800" s="4"/>
    </row>
    <row r="23801" ht="14.25" customHeight="1">
      <c r="A23801" s="4"/>
      <c r="B23801" s="4"/>
    </row>
    <row r="23802" ht="14.25" customHeight="1">
      <c r="A23802" s="4"/>
      <c r="B23802" s="4"/>
    </row>
    <row r="23803" ht="14.25" customHeight="1">
      <c r="A23803" s="4"/>
      <c r="B23803" s="4"/>
    </row>
    <row r="23804" ht="14.25" customHeight="1">
      <c r="A23804" s="4"/>
      <c r="B23804" s="4"/>
    </row>
    <row r="23805" ht="14.25" customHeight="1">
      <c r="A23805" s="4"/>
      <c r="B23805" s="4"/>
    </row>
    <row r="23806" ht="14.25" customHeight="1">
      <c r="A23806" s="4"/>
      <c r="B23806" s="4"/>
    </row>
    <row r="23807" ht="14.25" customHeight="1">
      <c r="A23807" s="4"/>
      <c r="B23807" s="4"/>
    </row>
    <row r="23808" ht="14.25" customHeight="1">
      <c r="A23808" s="4"/>
      <c r="B23808" s="4"/>
    </row>
    <row r="23809" ht="14.25" customHeight="1">
      <c r="A23809" s="4"/>
      <c r="B23809" s="4"/>
    </row>
    <row r="23810" ht="14.25" customHeight="1">
      <c r="A23810" s="4"/>
      <c r="B23810" s="4"/>
    </row>
    <row r="23811" ht="14.25" customHeight="1">
      <c r="A23811" s="4"/>
      <c r="B23811" s="4"/>
    </row>
    <row r="23812" ht="14.25" customHeight="1">
      <c r="A23812" s="4"/>
      <c r="B23812" s="4"/>
    </row>
    <row r="23813" ht="14.25" customHeight="1">
      <c r="A23813" s="4"/>
      <c r="B23813" s="4"/>
    </row>
    <row r="23814" ht="14.25" customHeight="1">
      <c r="A23814" s="4"/>
      <c r="B23814" s="4"/>
    </row>
    <row r="23815" ht="14.25" customHeight="1">
      <c r="A23815" s="4"/>
      <c r="B23815" s="4"/>
    </row>
    <row r="23816" ht="14.25" customHeight="1">
      <c r="A23816" s="4"/>
      <c r="B23816" s="4"/>
    </row>
    <row r="23817" ht="14.25" customHeight="1">
      <c r="A23817" s="4"/>
      <c r="B23817" s="4"/>
    </row>
    <row r="23818" ht="14.25" customHeight="1">
      <c r="A23818" s="4"/>
      <c r="B23818" s="4"/>
    </row>
    <row r="23819" ht="14.25" customHeight="1">
      <c r="A23819" s="4"/>
      <c r="B23819" s="4"/>
    </row>
    <row r="23820" ht="14.25" customHeight="1">
      <c r="A23820" s="4"/>
      <c r="B23820" s="4"/>
    </row>
    <row r="23821" ht="14.25" customHeight="1">
      <c r="A23821" s="4"/>
      <c r="B23821" s="4"/>
    </row>
    <row r="23822" ht="14.25" customHeight="1">
      <c r="A23822" s="4"/>
      <c r="B23822" s="4"/>
    </row>
    <row r="23823" ht="14.25" customHeight="1">
      <c r="A23823" s="4"/>
      <c r="B23823" s="4"/>
    </row>
    <row r="23824" ht="14.25" customHeight="1">
      <c r="A23824" s="4"/>
      <c r="B23824" s="4"/>
    </row>
    <row r="23825" ht="14.25" customHeight="1">
      <c r="A23825" s="4"/>
      <c r="B23825" s="4"/>
    </row>
    <row r="23826" ht="14.25" customHeight="1">
      <c r="A23826" s="4"/>
      <c r="B23826" s="4"/>
    </row>
    <row r="23827" ht="14.25" customHeight="1">
      <c r="A23827" s="4"/>
      <c r="B23827" s="4"/>
    </row>
    <row r="23828" ht="14.25" customHeight="1">
      <c r="A23828" s="4"/>
      <c r="B23828" s="4"/>
    </row>
    <row r="23829" ht="14.25" customHeight="1">
      <c r="A23829" s="4"/>
      <c r="B23829" s="4"/>
    </row>
    <row r="23830" ht="14.25" customHeight="1">
      <c r="A23830" s="4"/>
      <c r="B23830" s="4"/>
    </row>
    <row r="23831" ht="14.25" customHeight="1">
      <c r="A23831" s="4"/>
      <c r="B23831" s="4"/>
    </row>
    <row r="23832" ht="14.25" customHeight="1">
      <c r="A23832" s="4"/>
      <c r="B23832" s="4"/>
    </row>
    <row r="23833" ht="14.25" customHeight="1">
      <c r="A23833" s="4"/>
      <c r="B23833" s="4"/>
    </row>
    <row r="23834" ht="14.25" customHeight="1">
      <c r="A23834" s="4"/>
      <c r="B23834" s="4"/>
    </row>
    <row r="23835" ht="14.25" customHeight="1">
      <c r="A23835" s="4"/>
      <c r="B23835" s="4"/>
    </row>
    <row r="23836" ht="14.25" customHeight="1">
      <c r="A23836" s="4"/>
      <c r="B23836" s="4"/>
    </row>
    <row r="23837" ht="14.25" customHeight="1">
      <c r="A23837" s="4"/>
      <c r="B23837" s="4"/>
    </row>
    <row r="23838" ht="14.25" customHeight="1">
      <c r="A23838" s="4"/>
      <c r="B23838" s="4"/>
    </row>
    <row r="23839" ht="14.25" customHeight="1">
      <c r="A23839" s="4"/>
      <c r="B23839" s="4"/>
    </row>
    <row r="23840" ht="14.25" customHeight="1">
      <c r="A23840" s="4"/>
      <c r="B23840" s="4"/>
    </row>
    <row r="23841" ht="14.25" customHeight="1">
      <c r="A23841" s="4"/>
      <c r="B23841" s="4"/>
    </row>
    <row r="23842" ht="14.25" customHeight="1">
      <c r="A23842" s="4"/>
      <c r="B23842" s="4"/>
    </row>
    <row r="23843" ht="14.25" customHeight="1">
      <c r="A23843" s="4"/>
      <c r="B23843" s="4"/>
    </row>
    <row r="23844" ht="14.25" customHeight="1">
      <c r="A23844" s="4"/>
      <c r="B23844" s="4"/>
    </row>
    <row r="23845" ht="14.25" customHeight="1">
      <c r="A23845" s="4"/>
      <c r="B23845" s="4"/>
    </row>
    <row r="23846" ht="14.25" customHeight="1">
      <c r="A23846" s="4"/>
      <c r="B23846" s="4"/>
    </row>
    <row r="23847" ht="14.25" customHeight="1">
      <c r="A23847" s="4"/>
      <c r="B23847" s="4"/>
    </row>
    <row r="23848" ht="14.25" customHeight="1">
      <c r="A23848" s="4"/>
      <c r="B23848" s="4"/>
    </row>
    <row r="23849" ht="14.25" customHeight="1">
      <c r="A23849" s="4"/>
      <c r="B23849" s="4"/>
    </row>
    <row r="23850" ht="14.25" customHeight="1">
      <c r="A23850" s="4"/>
      <c r="B23850" s="4"/>
    </row>
    <row r="23851" ht="14.25" customHeight="1">
      <c r="A23851" s="4"/>
      <c r="B23851" s="4"/>
    </row>
    <row r="23852" ht="14.25" customHeight="1">
      <c r="A23852" s="4"/>
      <c r="B23852" s="4"/>
    </row>
    <row r="23853" ht="14.25" customHeight="1">
      <c r="A23853" s="4"/>
      <c r="B23853" s="4"/>
    </row>
    <row r="23854" ht="14.25" customHeight="1">
      <c r="A23854" s="4"/>
      <c r="B23854" s="4"/>
    </row>
    <row r="23855" ht="14.25" customHeight="1">
      <c r="A23855" s="4"/>
      <c r="B23855" s="4"/>
    </row>
    <row r="23856" ht="14.25" customHeight="1">
      <c r="A23856" s="4"/>
      <c r="B23856" s="4"/>
    </row>
    <row r="23857" ht="14.25" customHeight="1">
      <c r="A23857" s="4"/>
      <c r="B23857" s="4"/>
    </row>
    <row r="23858" ht="14.25" customHeight="1">
      <c r="A23858" s="4"/>
      <c r="B23858" s="4"/>
    </row>
    <row r="23859" ht="14.25" customHeight="1">
      <c r="A23859" s="4"/>
      <c r="B23859" s="4"/>
    </row>
    <row r="23860" ht="14.25" customHeight="1">
      <c r="A23860" s="4"/>
      <c r="B23860" s="4"/>
    </row>
    <row r="23861" ht="14.25" customHeight="1">
      <c r="A23861" s="4"/>
      <c r="B23861" s="4"/>
    </row>
    <row r="23862" ht="14.25" customHeight="1">
      <c r="A23862" s="4"/>
      <c r="B23862" s="4"/>
    </row>
    <row r="23863" ht="14.25" customHeight="1">
      <c r="A23863" s="4"/>
      <c r="B23863" s="4"/>
    </row>
    <row r="23864" ht="14.25" customHeight="1">
      <c r="A23864" s="4"/>
      <c r="B23864" s="4"/>
    </row>
    <row r="23865" ht="14.25" customHeight="1">
      <c r="A23865" s="4"/>
      <c r="B23865" s="4"/>
    </row>
    <row r="23866" ht="14.25" customHeight="1">
      <c r="A23866" s="4"/>
      <c r="B23866" s="4"/>
    </row>
    <row r="23867" ht="14.25" customHeight="1">
      <c r="A23867" s="4"/>
      <c r="B23867" s="4"/>
    </row>
    <row r="23868" ht="14.25" customHeight="1">
      <c r="A23868" s="4"/>
      <c r="B23868" s="4"/>
    </row>
    <row r="23869" ht="14.25" customHeight="1">
      <c r="A23869" s="4"/>
      <c r="B23869" s="4"/>
    </row>
    <row r="23870" ht="14.25" customHeight="1">
      <c r="A23870" s="4"/>
      <c r="B23870" s="4"/>
    </row>
    <row r="23871" ht="14.25" customHeight="1">
      <c r="A23871" s="4"/>
      <c r="B23871" s="4"/>
    </row>
    <row r="23872" ht="14.25" customHeight="1">
      <c r="A23872" s="4"/>
      <c r="B23872" s="4"/>
    </row>
    <row r="23873" ht="14.25" customHeight="1">
      <c r="A23873" s="4"/>
      <c r="B23873" s="4"/>
    </row>
    <row r="23874" ht="14.25" customHeight="1">
      <c r="A23874" s="4"/>
      <c r="B23874" s="4"/>
    </row>
    <row r="23875" ht="14.25" customHeight="1">
      <c r="A23875" s="4"/>
      <c r="B23875" s="4"/>
    </row>
    <row r="23876" ht="14.25" customHeight="1">
      <c r="A23876" s="4"/>
      <c r="B23876" s="4"/>
    </row>
    <row r="23877" ht="14.25" customHeight="1">
      <c r="A23877" s="4"/>
      <c r="B23877" s="4"/>
    </row>
    <row r="23878" ht="14.25" customHeight="1">
      <c r="A23878" s="4"/>
      <c r="B23878" s="4"/>
    </row>
    <row r="23879" ht="14.25" customHeight="1">
      <c r="A23879" s="4"/>
      <c r="B23879" s="4"/>
    </row>
    <row r="23880" ht="14.25" customHeight="1">
      <c r="A23880" s="4"/>
      <c r="B23880" s="4"/>
    </row>
    <row r="23881" ht="14.25" customHeight="1">
      <c r="A23881" s="4"/>
      <c r="B23881" s="4"/>
    </row>
    <row r="23882" ht="14.25" customHeight="1">
      <c r="A23882" s="4"/>
      <c r="B23882" s="4"/>
    </row>
    <row r="23883" ht="14.25" customHeight="1">
      <c r="A23883" s="4"/>
      <c r="B23883" s="4"/>
    </row>
    <row r="23884" ht="14.25" customHeight="1">
      <c r="A23884" s="4"/>
      <c r="B23884" s="4"/>
    </row>
    <row r="23885" ht="14.25" customHeight="1">
      <c r="A23885" s="4"/>
      <c r="B23885" s="4"/>
    </row>
    <row r="23886" ht="14.25" customHeight="1">
      <c r="A23886" s="4"/>
      <c r="B23886" s="4"/>
    </row>
    <row r="23887" ht="14.25" customHeight="1">
      <c r="A23887" s="4"/>
      <c r="B23887" s="4"/>
    </row>
    <row r="23888" ht="14.25" customHeight="1">
      <c r="A23888" s="4"/>
      <c r="B23888" s="4"/>
    </row>
    <row r="23889" ht="14.25" customHeight="1">
      <c r="A23889" s="4"/>
      <c r="B23889" s="4"/>
    </row>
    <row r="23890" ht="14.25" customHeight="1">
      <c r="A23890" s="4"/>
      <c r="B23890" s="4"/>
    </row>
    <row r="23891" ht="14.25" customHeight="1">
      <c r="A23891" s="4"/>
      <c r="B23891" s="4"/>
    </row>
    <row r="23892" ht="14.25" customHeight="1">
      <c r="A23892" s="4"/>
      <c r="B23892" s="4"/>
    </row>
    <row r="23893" ht="14.25" customHeight="1">
      <c r="A23893" s="4"/>
      <c r="B23893" s="4"/>
    </row>
    <row r="23894" ht="14.25" customHeight="1">
      <c r="A23894" s="4"/>
      <c r="B23894" s="4"/>
    </row>
    <row r="23895" ht="14.25" customHeight="1">
      <c r="A23895" s="4"/>
      <c r="B23895" s="4"/>
    </row>
    <row r="23896" ht="14.25" customHeight="1">
      <c r="A23896" s="4"/>
      <c r="B23896" s="4"/>
    </row>
    <row r="23897" ht="14.25" customHeight="1">
      <c r="A23897" s="4"/>
      <c r="B23897" s="4"/>
    </row>
    <row r="23898" ht="14.25" customHeight="1">
      <c r="A23898" s="4"/>
      <c r="B23898" s="4"/>
    </row>
    <row r="23899" ht="14.25" customHeight="1">
      <c r="A23899" s="4"/>
      <c r="B23899" s="4"/>
    </row>
    <row r="23900" ht="14.25" customHeight="1">
      <c r="A23900" s="4"/>
      <c r="B23900" s="4"/>
    </row>
    <row r="23901" ht="14.25" customHeight="1">
      <c r="A23901" s="4"/>
      <c r="B23901" s="4"/>
    </row>
    <row r="23902" ht="14.25" customHeight="1">
      <c r="A23902" s="4"/>
      <c r="B23902" s="4"/>
    </row>
    <row r="23903" ht="14.25" customHeight="1">
      <c r="A23903" s="4"/>
      <c r="B23903" s="4"/>
    </row>
    <row r="23904" ht="14.25" customHeight="1">
      <c r="A23904" s="4"/>
      <c r="B23904" s="4"/>
    </row>
    <row r="23905" ht="14.25" customHeight="1">
      <c r="A23905" s="4"/>
      <c r="B23905" s="4"/>
    </row>
    <row r="23906" ht="14.25" customHeight="1">
      <c r="A23906" s="4"/>
      <c r="B23906" s="4"/>
    </row>
    <row r="23907" ht="14.25" customHeight="1">
      <c r="A23907" s="4"/>
      <c r="B23907" s="4"/>
    </row>
    <row r="23908" ht="14.25" customHeight="1">
      <c r="A23908" s="4"/>
      <c r="B23908" s="4"/>
    </row>
    <row r="23909" ht="14.25" customHeight="1">
      <c r="A23909" s="4"/>
      <c r="B23909" s="4"/>
    </row>
    <row r="23910" ht="14.25" customHeight="1">
      <c r="A23910" s="4"/>
      <c r="B23910" s="4"/>
    </row>
    <row r="23911" ht="14.25" customHeight="1">
      <c r="A23911" s="4"/>
      <c r="B23911" s="4"/>
    </row>
    <row r="23912" ht="14.25" customHeight="1">
      <c r="A23912" s="4"/>
      <c r="B23912" s="4"/>
    </row>
    <row r="23913" ht="14.25" customHeight="1">
      <c r="A23913" s="4"/>
      <c r="B23913" s="4"/>
    </row>
    <row r="23914" ht="14.25" customHeight="1">
      <c r="A23914" s="4"/>
      <c r="B23914" s="4"/>
    </row>
    <row r="23915" ht="14.25" customHeight="1">
      <c r="A23915" s="4"/>
      <c r="B23915" s="4"/>
    </row>
    <row r="23916" ht="14.25" customHeight="1">
      <c r="A23916" s="4"/>
      <c r="B23916" s="4"/>
    </row>
    <row r="23917" ht="14.25" customHeight="1">
      <c r="A23917" s="4"/>
      <c r="B23917" s="4"/>
    </row>
    <row r="23918" ht="14.25" customHeight="1">
      <c r="A23918" s="4"/>
      <c r="B23918" s="4"/>
    </row>
    <row r="23919" ht="14.25" customHeight="1">
      <c r="A23919" s="4"/>
      <c r="B23919" s="4"/>
    </row>
    <row r="23920" ht="14.25" customHeight="1">
      <c r="A23920" s="4"/>
      <c r="B23920" s="4"/>
    </row>
    <row r="23921" ht="14.25" customHeight="1">
      <c r="A23921" s="4"/>
      <c r="B23921" s="4"/>
    </row>
    <row r="23922" ht="14.25" customHeight="1">
      <c r="A23922" s="4"/>
      <c r="B23922" s="4"/>
    </row>
    <row r="23923" ht="14.25" customHeight="1">
      <c r="A23923" s="4"/>
      <c r="B23923" s="4"/>
    </row>
    <row r="23924" ht="14.25" customHeight="1">
      <c r="A23924" s="4"/>
      <c r="B23924" s="4"/>
    </row>
    <row r="23925" ht="14.25" customHeight="1">
      <c r="A23925" s="4"/>
      <c r="B23925" s="4"/>
    </row>
    <row r="23926" ht="14.25" customHeight="1">
      <c r="A23926" s="4"/>
      <c r="B23926" s="4"/>
    </row>
    <row r="23927" ht="14.25" customHeight="1">
      <c r="A23927" s="4"/>
      <c r="B23927" s="4"/>
    </row>
    <row r="23928" ht="14.25" customHeight="1">
      <c r="A23928" s="4"/>
      <c r="B23928" s="4"/>
    </row>
    <row r="23929" ht="14.25" customHeight="1">
      <c r="A23929" s="4"/>
      <c r="B23929" s="4"/>
    </row>
    <row r="23930" ht="14.25" customHeight="1">
      <c r="A23930" s="4"/>
      <c r="B23930" s="4"/>
    </row>
    <row r="23931" ht="14.25" customHeight="1">
      <c r="A23931" s="4"/>
      <c r="B23931" s="4"/>
    </row>
    <row r="23932" ht="14.25" customHeight="1">
      <c r="A23932" s="4"/>
      <c r="B23932" s="4"/>
    </row>
    <row r="23933" ht="14.25" customHeight="1">
      <c r="A23933" s="4"/>
      <c r="B23933" s="4"/>
    </row>
    <row r="23934" ht="14.25" customHeight="1">
      <c r="A23934" s="4"/>
      <c r="B23934" s="4"/>
    </row>
    <row r="23935" ht="14.25" customHeight="1">
      <c r="A23935" s="4"/>
      <c r="B23935" s="4"/>
    </row>
    <row r="23936" ht="14.25" customHeight="1">
      <c r="A23936" s="4"/>
      <c r="B23936" s="4"/>
    </row>
    <row r="23937" ht="14.25" customHeight="1">
      <c r="A23937" s="4"/>
      <c r="B23937" s="4"/>
    </row>
    <row r="23938" ht="14.25" customHeight="1">
      <c r="A23938" s="4"/>
      <c r="B23938" s="4"/>
    </row>
    <row r="23939" ht="14.25" customHeight="1">
      <c r="A23939" s="4"/>
      <c r="B23939" s="4"/>
    </row>
    <row r="23940" ht="14.25" customHeight="1">
      <c r="A23940" s="4"/>
      <c r="B23940" s="4"/>
    </row>
    <row r="23941" ht="14.25" customHeight="1">
      <c r="A23941" s="4"/>
      <c r="B23941" s="4"/>
    </row>
    <row r="23942" ht="14.25" customHeight="1">
      <c r="A23942" s="4"/>
      <c r="B23942" s="4"/>
    </row>
    <row r="23943" ht="14.25" customHeight="1">
      <c r="A23943" s="4"/>
      <c r="B23943" s="4"/>
    </row>
    <row r="23944" ht="14.25" customHeight="1">
      <c r="A23944" s="4"/>
      <c r="B23944" s="4"/>
    </row>
    <row r="23945" ht="14.25" customHeight="1">
      <c r="A23945" s="4"/>
      <c r="B23945" s="4"/>
    </row>
    <row r="23946" ht="14.25" customHeight="1">
      <c r="A23946" s="4"/>
      <c r="B23946" s="4"/>
    </row>
    <row r="23947" ht="14.25" customHeight="1">
      <c r="A23947" s="4"/>
      <c r="B23947" s="4"/>
    </row>
    <row r="23948" ht="14.25" customHeight="1">
      <c r="A23948" s="4"/>
      <c r="B23948" s="4"/>
    </row>
    <row r="23949" ht="14.25" customHeight="1">
      <c r="A23949" s="4"/>
      <c r="B23949" s="4"/>
    </row>
    <row r="23950" ht="14.25" customHeight="1">
      <c r="A23950" s="4"/>
      <c r="B23950" s="4"/>
    </row>
    <row r="23951" ht="14.25" customHeight="1">
      <c r="A23951" s="4"/>
      <c r="B23951" s="4"/>
    </row>
    <row r="23952" ht="14.25" customHeight="1">
      <c r="A23952" s="4"/>
      <c r="B23952" s="4"/>
    </row>
    <row r="23953" ht="14.25" customHeight="1">
      <c r="A23953" s="4"/>
      <c r="B23953" s="4"/>
    </row>
    <row r="23954" ht="14.25" customHeight="1">
      <c r="A23954" s="4"/>
      <c r="B23954" s="4"/>
    </row>
    <row r="23955" ht="14.25" customHeight="1">
      <c r="A23955" s="4"/>
      <c r="B23955" s="4"/>
    </row>
    <row r="23956" ht="14.25" customHeight="1">
      <c r="A23956" s="4"/>
      <c r="B23956" s="4"/>
    </row>
    <row r="23957" ht="14.25" customHeight="1">
      <c r="A23957" s="4"/>
      <c r="B23957" s="4"/>
    </row>
    <row r="23958" ht="14.25" customHeight="1">
      <c r="A23958" s="4"/>
      <c r="B23958" s="4"/>
    </row>
    <row r="23959" ht="14.25" customHeight="1">
      <c r="A23959" s="4"/>
      <c r="B23959" s="4"/>
    </row>
    <row r="23960" ht="14.25" customHeight="1">
      <c r="A23960" s="4"/>
      <c r="B23960" s="4"/>
    </row>
    <row r="23961" ht="14.25" customHeight="1">
      <c r="A23961" s="4"/>
      <c r="B23961" s="4"/>
    </row>
    <row r="23962" ht="14.25" customHeight="1">
      <c r="A23962" s="4"/>
      <c r="B23962" s="4"/>
    </row>
    <row r="23963" ht="14.25" customHeight="1">
      <c r="A23963" s="4"/>
      <c r="B23963" s="4"/>
    </row>
    <row r="23964" ht="14.25" customHeight="1">
      <c r="A23964" s="4"/>
      <c r="B23964" s="4"/>
    </row>
    <row r="23965" ht="14.25" customHeight="1">
      <c r="A23965" s="4"/>
      <c r="B23965" s="4"/>
    </row>
    <row r="23966" ht="14.25" customHeight="1">
      <c r="A23966" s="4"/>
      <c r="B23966" s="4"/>
    </row>
    <row r="23967" ht="14.25" customHeight="1">
      <c r="A23967" s="4"/>
      <c r="B23967" s="4"/>
    </row>
    <row r="23968" ht="14.25" customHeight="1">
      <c r="A23968" s="4"/>
      <c r="B23968" s="4"/>
    </row>
    <row r="23969" ht="14.25" customHeight="1">
      <c r="A23969" s="4"/>
      <c r="B23969" s="4"/>
    </row>
    <row r="23970" ht="14.25" customHeight="1">
      <c r="A23970" s="4"/>
      <c r="B23970" s="4"/>
    </row>
    <row r="23971" ht="14.25" customHeight="1">
      <c r="A23971" s="4"/>
      <c r="B23971" s="4"/>
    </row>
    <row r="23972" ht="14.25" customHeight="1">
      <c r="A23972" s="4"/>
      <c r="B23972" s="4"/>
    </row>
    <row r="23973" ht="14.25" customHeight="1">
      <c r="A23973" s="4"/>
      <c r="B23973" s="4"/>
    </row>
    <row r="23974" ht="14.25" customHeight="1">
      <c r="A23974" s="4"/>
      <c r="B23974" s="4"/>
    </row>
    <row r="23975" ht="14.25" customHeight="1">
      <c r="A23975" s="4"/>
      <c r="B23975" s="4"/>
    </row>
    <row r="23976" ht="14.25" customHeight="1">
      <c r="A23976" s="4"/>
      <c r="B23976" s="4"/>
    </row>
    <row r="23977" ht="14.25" customHeight="1">
      <c r="A23977" s="4"/>
      <c r="B23977" s="4"/>
    </row>
    <row r="23978" ht="14.25" customHeight="1">
      <c r="A23978" s="4"/>
      <c r="B23978" s="4"/>
    </row>
    <row r="23979" ht="14.25" customHeight="1">
      <c r="A23979" s="4"/>
      <c r="B23979" s="4"/>
    </row>
    <row r="23980" ht="14.25" customHeight="1">
      <c r="A23980" s="4"/>
      <c r="B23980" s="4"/>
    </row>
    <row r="23981" ht="14.25" customHeight="1">
      <c r="A23981" s="4"/>
      <c r="B23981" s="4"/>
    </row>
    <row r="23982" ht="14.25" customHeight="1">
      <c r="A23982" s="4"/>
      <c r="B23982" s="4"/>
    </row>
    <row r="23983" ht="14.25" customHeight="1">
      <c r="A23983" s="4"/>
      <c r="B23983" s="4"/>
    </row>
    <row r="23984" ht="14.25" customHeight="1">
      <c r="A23984" s="4"/>
      <c r="B23984" s="4"/>
    </row>
    <row r="23985" ht="14.25" customHeight="1">
      <c r="A23985" s="4"/>
      <c r="B23985" s="4"/>
    </row>
    <row r="23986" ht="14.25" customHeight="1">
      <c r="A23986" s="4"/>
      <c r="B23986" s="4"/>
    </row>
    <row r="23987" ht="14.25" customHeight="1">
      <c r="A23987" s="4"/>
      <c r="B23987" s="4"/>
    </row>
    <row r="23988" ht="14.25" customHeight="1">
      <c r="A23988" s="4"/>
      <c r="B23988" s="4"/>
    </row>
    <row r="23989" ht="14.25" customHeight="1">
      <c r="A23989" s="4"/>
      <c r="B23989" s="4"/>
    </row>
    <row r="23990" ht="14.25" customHeight="1">
      <c r="A23990" s="4"/>
      <c r="B23990" s="4"/>
    </row>
    <row r="23991" ht="14.25" customHeight="1">
      <c r="A23991" s="4"/>
      <c r="B23991" s="4"/>
    </row>
    <row r="23992" ht="14.25" customHeight="1">
      <c r="A23992" s="4"/>
      <c r="B23992" s="4"/>
    </row>
    <row r="23993" ht="14.25" customHeight="1">
      <c r="A23993" s="4"/>
      <c r="B23993" s="4"/>
    </row>
    <row r="23994" ht="14.25" customHeight="1">
      <c r="A23994" s="4"/>
      <c r="B23994" s="4"/>
    </row>
    <row r="23995" ht="14.25" customHeight="1">
      <c r="A23995" s="4"/>
      <c r="B23995" s="4"/>
    </row>
    <row r="23996" ht="14.25" customHeight="1">
      <c r="A23996" s="4"/>
      <c r="B23996" s="4"/>
    </row>
    <row r="23997" ht="14.25" customHeight="1">
      <c r="A23997" s="4"/>
      <c r="B23997" s="4"/>
    </row>
    <row r="23998" ht="14.25" customHeight="1">
      <c r="A23998" s="4"/>
      <c r="B23998" s="4"/>
    </row>
    <row r="23999" ht="14.25" customHeight="1">
      <c r="A23999" s="4"/>
      <c r="B23999" s="4"/>
    </row>
    <row r="24000" ht="14.25" customHeight="1">
      <c r="A24000" s="4"/>
      <c r="B24000" s="4"/>
    </row>
    <row r="24001" ht="14.25" customHeight="1">
      <c r="A24001" s="4"/>
      <c r="B24001" s="4"/>
    </row>
    <row r="24002" ht="14.25" customHeight="1">
      <c r="A24002" s="4"/>
      <c r="B24002" s="4"/>
    </row>
    <row r="24003" ht="14.25" customHeight="1">
      <c r="A24003" s="4"/>
      <c r="B24003" s="4"/>
    </row>
    <row r="24004" ht="14.25" customHeight="1">
      <c r="A24004" s="4"/>
      <c r="B24004" s="4"/>
    </row>
    <row r="24005" ht="14.25" customHeight="1">
      <c r="A24005" s="4"/>
      <c r="B24005" s="4"/>
    </row>
    <row r="24006" ht="14.25" customHeight="1">
      <c r="A24006" s="4"/>
      <c r="B24006" s="4"/>
    </row>
    <row r="24007" ht="14.25" customHeight="1">
      <c r="A24007" s="4"/>
      <c r="B24007" s="4"/>
    </row>
    <row r="24008" ht="14.25" customHeight="1">
      <c r="A24008" s="4"/>
      <c r="B24008" s="4"/>
    </row>
    <row r="24009" ht="14.25" customHeight="1">
      <c r="A24009" s="4"/>
      <c r="B24009" s="4"/>
    </row>
    <row r="24010" ht="14.25" customHeight="1">
      <c r="A24010" s="4"/>
      <c r="B24010" s="4"/>
    </row>
    <row r="24011" ht="14.25" customHeight="1">
      <c r="A24011" s="4"/>
      <c r="B24011" s="4"/>
    </row>
    <row r="24012" ht="14.25" customHeight="1">
      <c r="A24012" s="4"/>
      <c r="B24012" s="4"/>
    </row>
    <row r="24013" ht="14.25" customHeight="1">
      <c r="A24013" s="4"/>
      <c r="B24013" s="4"/>
    </row>
    <row r="24014" ht="14.25" customHeight="1">
      <c r="A24014" s="4"/>
      <c r="B24014" s="4"/>
    </row>
    <row r="24015" ht="14.25" customHeight="1">
      <c r="A24015" s="4"/>
      <c r="B24015" s="4"/>
    </row>
    <row r="24016" ht="14.25" customHeight="1">
      <c r="A24016" s="4"/>
      <c r="B24016" s="4"/>
    </row>
    <row r="24017" ht="14.25" customHeight="1">
      <c r="A24017" s="4"/>
      <c r="B24017" s="4"/>
    </row>
    <row r="24018" ht="14.25" customHeight="1">
      <c r="A24018" s="4"/>
      <c r="B24018" s="4"/>
    </row>
    <row r="24019" ht="14.25" customHeight="1">
      <c r="A24019" s="4"/>
      <c r="B24019" s="4"/>
    </row>
    <row r="24020" ht="14.25" customHeight="1">
      <c r="A24020" s="4"/>
      <c r="B24020" s="4"/>
    </row>
    <row r="24021" ht="14.25" customHeight="1">
      <c r="A24021" s="4"/>
      <c r="B24021" s="4"/>
    </row>
    <row r="24022" ht="14.25" customHeight="1">
      <c r="A24022" s="4"/>
      <c r="B24022" s="4"/>
    </row>
    <row r="24023" ht="14.25" customHeight="1">
      <c r="A24023" s="4"/>
      <c r="B24023" s="4"/>
    </row>
    <row r="24024" ht="14.25" customHeight="1">
      <c r="A24024" s="4"/>
      <c r="B24024" s="4"/>
    </row>
    <row r="24025" ht="14.25" customHeight="1">
      <c r="A24025" s="4"/>
      <c r="B24025" s="4"/>
    </row>
    <row r="24026" ht="14.25" customHeight="1">
      <c r="A24026" s="4"/>
      <c r="B24026" s="4"/>
    </row>
    <row r="24027" ht="14.25" customHeight="1">
      <c r="A24027" s="4"/>
      <c r="B24027" s="4"/>
    </row>
    <row r="24028" ht="14.25" customHeight="1">
      <c r="A24028" s="4"/>
      <c r="B24028" s="4"/>
    </row>
    <row r="24029" ht="14.25" customHeight="1">
      <c r="A24029" s="4"/>
      <c r="B24029" s="4"/>
    </row>
    <row r="24030" ht="14.25" customHeight="1">
      <c r="A24030" s="4"/>
      <c r="B24030" s="4"/>
    </row>
    <row r="24031" ht="14.25" customHeight="1">
      <c r="A24031" s="4"/>
      <c r="B24031" s="4"/>
    </row>
    <row r="24032" ht="14.25" customHeight="1">
      <c r="A24032" s="4"/>
      <c r="B24032" s="4"/>
    </row>
    <row r="24033" ht="14.25" customHeight="1">
      <c r="A24033" s="4"/>
      <c r="B24033" s="4"/>
    </row>
    <row r="24034" ht="14.25" customHeight="1">
      <c r="A24034" s="4"/>
      <c r="B24034" s="4"/>
    </row>
    <row r="24035" ht="14.25" customHeight="1">
      <c r="A24035" s="4"/>
      <c r="B24035" s="4"/>
    </row>
    <row r="24036" ht="14.25" customHeight="1">
      <c r="A24036" s="4"/>
      <c r="B24036" s="4"/>
    </row>
    <row r="24037" ht="14.25" customHeight="1">
      <c r="A24037" s="4"/>
      <c r="B24037" s="4"/>
    </row>
    <row r="24038" ht="14.25" customHeight="1">
      <c r="A24038" s="4"/>
      <c r="B24038" s="4"/>
    </row>
    <row r="24039" ht="14.25" customHeight="1">
      <c r="A24039" s="4"/>
      <c r="B24039" s="4"/>
    </row>
    <row r="24040" ht="14.25" customHeight="1">
      <c r="A24040" s="4"/>
      <c r="B24040" s="4"/>
    </row>
    <row r="24041" ht="14.25" customHeight="1">
      <c r="A24041" s="4"/>
      <c r="B24041" s="4"/>
    </row>
    <row r="24042" ht="14.25" customHeight="1">
      <c r="A24042" s="4"/>
      <c r="B24042" s="4"/>
    </row>
    <row r="24043" ht="14.25" customHeight="1">
      <c r="A24043" s="4"/>
      <c r="B24043" s="4"/>
    </row>
    <row r="24044" ht="14.25" customHeight="1">
      <c r="A24044" s="4"/>
      <c r="B24044" s="4"/>
    </row>
    <row r="24045" ht="14.25" customHeight="1">
      <c r="A24045" s="4"/>
      <c r="B24045" s="4"/>
    </row>
    <row r="24046" ht="14.25" customHeight="1">
      <c r="A24046" s="4"/>
      <c r="B24046" s="4"/>
    </row>
    <row r="24047" ht="14.25" customHeight="1">
      <c r="A24047" s="4"/>
      <c r="B24047" s="4"/>
    </row>
    <row r="24048" ht="14.25" customHeight="1">
      <c r="A24048" s="4"/>
      <c r="B24048" s="4"/>
    </row>
    <row r="24049" ht="14.25" customHeight="1">
      <c r="A24049" s="4"/>
      <c r="B24049" s="4"/>
    </row>
    <row r="24050" ht="14.25" customHeight="1">
      <c r="A24050" s="4"/>
      <c r="B24050" s="4"/>
    </row>
    <row r="24051" ht="14.25" customHeight="1">
      <c r="A24051" s="4"/>
      <c r="B24051" s="4"/>
    </row>
    <row r="24052" ht="14.25" customHeight="1">
      <c r="A24052" s="4"/>
      <c r="B24052" s="4"/>
    </row>
    <row r="24053" ht="14.25" customHeight="1">
      <c r="A24053" s="4"/>
      <c r="B24053" s="4"/>
    </row>
    <row r="24054" ht="14.25" customHeight="1">
      <c r="A24054" s="4"/>
      <c r="B24054" s="4"/>
    </row>
    <row r="24055" ht="14.25" customHeight="1">
      <c r="A24055" s="4"/>
      <c r="B24055" s="4"/>
    </row>
    <row r="24056" ht="14.25" customHeight="1">
      <c r="A24056" s="4"/>
      <c r="B24056" s="4"/>
    </row>
    <row r="24057" ht="14.25" customHeight="1">
      <c r="A24057" s="4"/>
      <c r="B24057" s="4"/>
    </row>
    <row r="24058" ht="14.25" customHeight="1">
      <c r="A24058" s="4"/>
      <c r="B24058" s="4"/>
    </row>
    <row r="24059" ht="14.25" customHeight="1">
      <c r="A24059" s="4"/>
      <c r="B24059" s="4"/>
    </row>
    <row r="24060" ht="14.25" customHeight="1">
      <c r="A24060" s="4"/>
      <c r="B24060" s="4"/>
    </row>
    <row r="24061" ht="14.25" customHeight="1">
      <c r="A24061" s="4"/>
      <c r="B24061" s="4"/>
    </row>
    <row r="24062" ht="14.25" customHeight="1">
      <c r="A24062" s="4"/>
      <c r="B24062" s="4"/>
    </row>
    <row r="24063" ht="14.25" customHeight="1">
      <c r="A24063" s="4"/>
      <c r="B24063" s="4"/>
    </row>
    <row r="24064" ht="14.25" customHeight="1">
      <c r="A24064" s="4"/>
      <c r="B24064" s="4"/>
    </row>
    <row r="24065" ht="14.25" customHeight="1">
      <c r="A24065" s="4"/>
      <c r="B24065" s="4"/>
    </row>
    <row r="24066" ht="14.25" customHeight="1">
      <c r="A24066" s="4"/>
      <c r="B24066" s="4"/>
    </row>
    <row r="24067" ht="14.25" customHeight="1">
      <c r="A24067" s="4"/>
      <c r="B24067" s="4"/>
    </row>
    <row r="24068" ht="14.25" customHeight="1">
      <c r="A24068" s="4"/>
      <c r="B24068" s="4"/>
    </row>
    <row r="24069" ht="14.25" customHeight="1">
      <c r="A24069" s="4"/>
      <c r="B24069" s="4"/>
    </row>
    <row r="24070" ht="14.25" customHeight="1">
      <c r="A24070" s="4"/>
      <c r="B24070" s="4"/>
    </row>
    <row r="24071" ht="14.25" customHeight="1">
      <c r="A24071" s="4"/>
      <c r="B24071" s="4"/>
    </row>
    <row r="24072" ht="14.25" customHeight="1">
      <c r="A24072" s="4"/>
      <c r="B24072" s="4"/>
    </row>
    <row r="24073" ht="14.25" customHeight="1">
      <c r="A24073" s="4"/>
      <c r="B24073" s="4"/>
    </row>
    <row r="24074" ht="14.25" customHeight="1">
      <c r="A24074" s="4"/>
      <c r="B24074" s="4"/>
    </row>
    <row r="24075" ht="14.25" customHeight="1">
      <c r="A24075" s="4"/>
      <c r="B24075" s="4"/>
    </row>
    <row r="24076" ht="14.25" customHeight="1">
      <c r="A24076" s="4"/>
      <c r="B24076" s="4"/>
    </row>
    <row r="24077" ht="14.25" customHeight="1">
      <c r="A24077" s="4"/>
      <c r="B24077" s="4"/>
    </row>
    <row r="24078" ht="14.25" customHeight="1">
      <c r="A24078" s="4"/>
      <c r="B24078" s="4"/>
    </row>
    <row r="24079" ht="14.25" customHeight="1">
      <c r="A24079" s="4"/>
      <c r="B24079" s="4"/>
    </row>
    <row r="24080" ht="14.25" customHeight="1">
      <c r="A24080" s="4"/>
      <c r="B24080" s="4"/>
    </row>
    <row r="24081" ht="14.25" customHeight="1">
      <c r="A24081" s="4"/>
      <c r="B24081" s="4"/>
    </row>
    <row r="24082" ht="14.25" customHeight="1">
      <c r="A24082" s="4"/>
      <c r="B24082" s="4"/>
    </row>
    <row r="24083" ht="14.25" customHeight="1">
      <c r="A24083" s="4"/>
      <c r="B24083" s="4"/>
    </row>
    <row r="24084" ht="14.25" customHeight="1">
      <c r="A24084" s="4"/>
      <c r="B24084" s="4"/>
    </row>
    <row r="24085" ht="14.25" customHeight="1">
      <c r="A24085" s="4"/>
      <c r="B24085" s="4"/>
    </row>
    <row r="24086" ht="14.25" customHeight="1">
      <c r="A24086" s="4"/>
      <c r="B24086" s="4"/>
    </row>
    <row r="24087" ht="14.25" customHeight="1">
      <c r="A24087" s="4"/>
      <c r="B24087" s="4"/>
    </row>
    <row r="24088" ht="14.25" customHeight="1">
      <c r="A24088" s="4"/>
      <c r="B24088" s="4"/>
    </row>
    <row r="24089" ht="14.25" customHeight="1">
      <c r="A24089" s="4"/>
      <c r="B24089" s="4"/>
    </row>
    <row r="24090" ht="14.25" customHeight="1">
      <c r="A24090" s="4"/>
      <c r="B24090" s="4"/>
    </row>
    <row r="24091" ht="14.25" customHeight="1">
      <c r="A24091" s="4"/>
      <c r="B24091" s="4"/>
    </row>
    <row r="24092" ht="14.25" customHeight="1">
      <c r="A24092" s="4"/>
      <c r="B24092" s="4"/>
    </row>
    <row r="24093" ht="14.25" customHeight="1">
      <c r="A24093" s="4"/>
      <c r="B24093" s="4"/>
    </row>
    <row r="24094" ht="14.25" customHeight="1">
      <c r="A24094" s="4"/>
      <c r="B24094" s="4"/>
    </row>
    <row r="24095" ht="14.25" customHeight="1">
      <c r="A24095" s="4"/>
      <c r="B24095" s="4"/>
    </row>
    <row r="24096" ht="14.25" customHeight="1">
      <c r="A24096" s="4"/>
      <c r="B24096" s="4"/>
    </row>
    <row r="24097" ht="14.25" customHeight="1">
      <c r="A24097" s="4"/>
      <c r="B24097" s="4"/>
    </row>
    <row r="24098" ht="14.25" customHeight="1">
      <c r="A24098" s="4"/>
      <c r="B24098" s="4"/>
    </row>
    <row r="24099" ht="14.25" customHeight="1">
      <c r="A24099" s="4"/>
      <c r="B24099" s="4"/>
    </row>
    <row r="24100" ht="14.25" customHeight="1">
      <c r="A24100" s="4"/>
      <c r="B24100" s="4"/>
    </row>
    <row r="24101" ht="14.25" customHeight="1">
      <c r="A24101" s="4"/>
      <c r="B24101" s="4"/>
    </row>
    <row r="24102" ht="14.25" customHeight="1">
      <c r="A24102" s="4"/>
      <c r="B24102" s="4"/>
    </row>
    <row r="24103" ht="14.25" customHeight="1">
      <c r="A24103" s="4"/>
      <c r="B24103" s="4"/>
    </row>
    <row r="24104" ht="14.25" customHeight="1">
      <c r="A24104" s="4"/>
      <c r="B24104" s="4"/>
    </row>
    <row r="24105" ht="14.25" customHeight="1">
      <c r="A24105" s="4"/>
      <c r="B24105" s="4"/>
    </row>
    <row r="24106" ht="14.25" customHeight="1">
      <c r="A24106" s="4"/>
      <c r="B24106" s="4"/>
    </row>
    <row r="24107" ht="14.25" customHeight="1">
      <c r="A24107" s="4"/>
      <c r="B24107" s="4"/>
    </row>
    <row r="24108" ht="14.25" customHeight="1">
      <c r="A24108" s="4"/>
      <c r="B24108" s="4"/>
    </row>
    <row r="24109" ht="14.25" customHeight="1">
      <c r="A24109" s="4"/>
      <c r="B24109" s="4"/>
    </row>
    <row r="24110" ht="14.25" customHeight="1">
      <c r="A24110" s="4"/>
      <c r="B24110" s="4"/>
    </row>
    <row r="24111" ht="14.25" customHeight="1">
      <c r="A24111" s="4"/>
      <c r="B24111" s="4"/>
    </row>
    <row r="24112" ht="14.25" customHeight="1">
      <c r="A24112" s="4"/>
      <c r="B24112" s="4"/>
    </row>
    <row r="24113" ht="14.25" customHeight="1">
      <c r="A24113" s="4"/>
      <c r="B24113" s="4"/>
    </row>
    <row r="24114" ht="14.25" customHeight="1">
      <c r="A24114" s="4"/>
      <c r="B24114" s="4"/>
    </row>
    <row r="24115" ht="14.25" customHeight="1">
      <c r="A24115" s="4"/>
      <c r="B24115" s="4"/>
    </row>
    <row r="24116" ht="14.25" customHeight="1">
      <c r="A24116" s="4"/>
      <c r="B24116" s="4"/>
    </row>
    <row r="24117" ht="14.25" customHeight="1">
      <c r="A24117" s="4"/>
      <c r="B24117" s="4"/>
    </row>
    <row r="24118" ht="14.25" customHeight="1">
      <c r="A24118" s="4"/>
      <c r="B24118" s="4"/>
    </row>
    <row r="24119" ht="14.25" customHeight="1">
      <c r="A24119" s="4"/>
      <c r="B24119" s="4"/>
    </row>
    <row r="24120" ht="14.25" customHeight="1">
      <c r="A24120" s="4"/>
      <c r="B24120" s="4"/>
    </row>
    <row r="24121" ht="14.25" customHeight="1">
      <c r="A24121" s="4"/>
      <c r="B24121" s="4"/>
    </row>
    <row r="24122" ht="14.25" customHeight="1">
      <c r="A24122" s="4"/>
      <c r="B24122" s="4"/>
    </row>
    <row r="24123" ht="14.25" customHeight="1">
      <c r="A24123" s="4"/>
      <c r="B24123" s="4"/>
    </row>
    <row r="24124" ht="14.25" customHeight="1">
      <c r="A24124" s="4"/>
      <c r="B24124" s="4"/>
    </row>
    <row r="24125" ht="14.25" customHeight="1">
      <c r="A24125" s="4"/>
      <c r="B24125" s="4"/>
    </row>
    <row r="24126" ht="14.25" customHeight="1">
      <c r="A24126" s="4"/>
      <c r="B24126" s="4"/>
    </row>
    <row r="24127" ht="14.25" customHeight="1">
      <c r="A24127" s="4"/>
      <c r="B24127" s="4"/>
    </row>
    <row r="24128" ht="14.25" customHeight="1">
      <c r="A24128" s="4"/>
      <c r="B24128" s="4"/>
    </row>
    <row r="24129" ht="14.25" customHeight="1">
      <c r="A24129" s="4"/>
      <c r="B24129" s="4"/>
    </row>
    <row r="24130" ht="14.25" customHeight="1">
      <c r="A24130" s="4"/>
      <c r="B24130" s="4"/>
    </row>
    <row r="24131" ht="14.25" customHeight="1">
      <c r="A24131" s="4"/>
      <c r="B24131" s="4"/>
    </row>
    <row r="24132" ht="14.25" customHeight="1">
      <c r="A24132" s="4"/>
      <c r="B24132" s="4"/>
    </row>
    <row r="24133" ht="14.25" customHeight="1">
      <c r="A24133" s="4"/>
      <c r="B24133" s="4"/>
    </row>
    <row r="24134" ht="14.25" customHeight="1">
      <c r="A24134" s="4"/>
      <c r="B24134" s="4"/>
    </row>
    <row r="24135" ht="14.25" customHeight="1">
      <c r="A24135" s="4"/>
      <c r="B24135" s="4"/>
    </row>
    <row r="24136" ht="14.25" customHeight="1">
      <c r="A24136" s="4"/>
      <c r="B24136" s="4"/>
    </row>
    <row r="24137" ht="14.25" customHeight="1">
      <c r="A24137" s="4"/>
      <c r="B24137" s="4"/>
    </row>
    <row r="24138" ht="14.25" customHeight="1">
      <c r="A24138" s="4"/>
      <c r="B24138" s="4"/>
    </row>
    <row r="24139" ht="14.25" customHeight="1">
      <c r="A24139" s="4"/>
      <c r="B24139" s="4"/>
    </row>
    <row r="24140" ht="14.25" customHeight="1">
      <c r="A24140" s="4"/>
      <c r="B24140" s="4"/>
    </row>
    <row r="24141" ht="14.25" customHeight="1">
      <c r="A24141" s="4"/>
      <c r="B24141" s="4"/>
    </row>
    <row r="24142" ht="14.25" customHeight="1">
      <c r="A24142" s="4"/>
      <c r="B24142" s="4"/>
    </row>
    <row r="24143" ht="14.25" customHeight="1">
      <c r="A24143" s="4"/>
      <c r="B24143" s="4"/>
    </row>
    <row r="24144" ht="14.25" customHeight="1">
      <c r="A24144" s="4"/>
      <c r="B24144" s="4"/>
    </row>
    <row r="24145" ht="14.25" customHeight="1">
      <c r="A24145" s="4"/>
      <c r="B24145" s="4"/>
    </row>
    <row r="24146" ht="14.25" customHeight="1">
      <c r="A24146" s="4"/>
      <c r="B24146" s="4"/>
    </row>
    <row r="24147" ht="14.25" customHeight="1">
      <c r="A24147" s="4"/>
      <c r="B24147" s="4"/>
    </row>
    <row r="24148" ht="14.25" customHeight="1">
      <c r="A24148" s="4"/>
      <c r="B24148" s="4"/>
    </row>
    <row r="24149" ht="14.25" customHeight="1">
      <c r="A24149" s="4"/>
      <c r="B24149" s="4"/>
    </row>
    <row r="24150" ht="14.25" customHeight="1">
      <c r="A24150" s="4"/>
      <c r="B24150" s="4"/>
    </row>
    <row r="24151" ht="14.25" customHeight="1">
      <c r="A24151" s="4"/>
      <c r="B24151" s="4"/>
    </row>
    <row r="24152" ht="14.25" customHeight="1">
      <c r="A24152" s="4"/>
      <c r="B24152" s="4"/>
    </row>
    <row r="24153" ht="14.25" customHeight="1">
      <c r="A24153" s="4"/>
      <c r="B24153" s="4"/>
    </row>
    <row r="24154" ht="14.25" customHeight="1">
      <c r="A24154" s="4"/>
      <c r="B24154" s="4"/>
    </row>
    <row r="24155" ht="14.25" customHeight="1">
      <c r="A24155" s="4"/>
      <c r="B24155" s="4"/>
    </row>
    <row r="24156" ht="14.25" customHeight="1">
      <c r="A24156" s="4"/>
      <c r="B24156" s="4"/>
    </row>
    <row r="24157" ht="14.25" customHeight="1">
      <c r="A24157" s="4"/>
      <c r="B24157" s="4"/>
    </row>
    <row r="24158" ht="14.25" customHeight="1">
      <c r="A24158" s="4"/>
      <c r="B24158" s="4"/>
    </row>
    <row r="24159" ht="14.25" customHeight="1">
      <c r="A24159" s="4"/>
      <c r="B24159" s="4"/>
    </row>
    <row r="24160" ht="14.25" customHeight="1">
      <c r="A24160" s="4"/>
      <c r="B24160" s="4"/>
    </row>
    <row r="24161" ht="14.25" customHeight="1">
      <c r="A24161" s="4"/>
      <c r="B24161" s="4"/>
    </row>
    <row r="24162" ht="14.25" customHeight="1">
      <c r="A24162" s="4"/>
      <c r="B24162" s="4"/>
    </row>
    <row r="24163" ht="14.25" customHeight="1">
      <c r="A24163" s="4"/>
      <c r="B24163" s="4"/>
    </row>
    <row r="24164" ht="14.25" customHeight="1">
      <c r="A24164" s="4"/>
      <c r="B24164" s="4"/>
    </row>
    <row r="24165" ht="14.25" customHeight="1">
      <c r="A24165" s="4"/>
      <c r="B24165" s="4"/>
    </row>
    <row r="24166" ht="14.25" customHeight="1">
      <c r="A24166" s="4"/>
      <c r="B24166" s="4"/>
    </row>
    <row r="24167" ht="14.25" customHeight="1">
      <c r="A24167" s="4"/>
      <c r="B24167" s="4"/>
    </row>
    <row r="24168" ht="14.25" customHeight="1">
      <c r="A24168" s="4"/>
      <c r="B24168" s="4"/>
    </row>
    <row r="24169" ht="14.25" customHeight="1">
      <c r="A24169" s="4"/>
      <c r="B24169" s="4"/>
    </row>
    <row r="24170" ht="14.25" customHeight="1">
      <c r="A24170" s="4"/>
      <c r="B24170" s="4"/>
    </row>
    <row r="24171" ht="14.25" customHeight="1">
      <c r="A24171" s="4"/>
      <c r="B24171" s="4"/>
    </row>
    <row r="24172" ht="14.25" customHeight="1">
      <c r="A24172" s="4"/>
      <c r="B24172" s="4"/>
    </row>
    <row r="24173" ht="14.25" customHeight="1">
      <c r="A24173" s="4"/>
      <c r="B24173" s="4"/>
    </row>
    <row r="24174" ht="14.25" customHeight="1">
      <c r="A24174" s="4"/>
      <c r="B24174" s="4"/>
    </row>
    <row r="24175" ht="14.25" customHeight="1">
      <c r="A24175" s="4"/>
      <c r="B24175" s="4"/>
    </row>
    <row r="24176" ht="14.25" customHeight="1">
      <c r="A24176" s="4"/>
      <c r="B24176" s="4"/>
    </row>
    <row r="24177" ht="14.25" customHeight="1">
      <c r="A24177" s="4"/>
      <c r="B24177" s="4"/>
    </row>
    <row r="24178" ht="14.25" customHeight="1">
      <c r="A24178" s="4"/>
      <c r="B24178" s="4"/>
    </row>
    <row r="24179" ht="14.25" customHeight="1">
      <c r="A24179" s="4"/>
      <c r="B24179" s="4"/>
    </row>
    <row r="24180" ht="14.25" customHeight="1">
      <c r="A24180" s="4"/>
      <c r="B24180" s="4"/>
    </row>
    <row r="24181" ht="14.25" customHeight="1">
      <c r="A24181" s="4"/>
      <c r="B24181" s="4"/>
    </row>
    <row r="24182" ht="14.25" customHeight="1">
      <c r="A24182" s="4"/>
      <c r="B24182" s="4"/>
    </row>
    <row r="24183" ht="14.25" customHeight="1">
      <c r="A24183" s="4"/>
      <c r="B24183" s="4"/>
    </row>
    <row r="24184" ht="14.25" customHeight="1">
      <c r="A24184" s="4"/>
      <c r="B24184" s="4"/>
    </row>
    <row r="24185" ht="14.25" customHeight="1">
      <c r="A24185" s="4"/>
      <c r="B24185" s="4"/>
    </row>
    <row r="24186" ht="14.25" customHeight="1">
      <c r="A24186" s="4"/>
      <c r="B24186" s="4"/>
    </row>
    <row r="24187" ht="14.25" customHeight="1">
      <c r="A24187" s="4"/>
      <c r="B24187" s="4"/>
    </row>
    <row r="24188" ht="14.25" customHeight="1">
      <c r="A24188" s="4"/>
      <c r="B24188" s="4"/>
    </row>
    <row r="24189" ht="14.25" customHeight="1">
      <c r="A24189" s="4"/>
      <c r="B24189" s="4"/>
    </row>
    <row r="24190" ht="14.25" customHeight="1">
      <c r="A24190" s="4"/>
      <c r="B24190" s="4"/>
    </row>
    <row r="24191" ht="14.25" customHeight="1">
      <c r="A24191" s="4"/>
      <c r="B24191" s="4"/>
    </row>
    <row r="24192" ht="14.25" customHeight="1">
      <c r="A24192" s="4"/>
      <c r="B24192" s="4"/>
    </row>
    <row r="24193" ht="14.25" customHeight="1">
      <c r="A24193" s="4"/>
      <c r="B24193" s="4"/>
    </row>
    <row r="24194" ht="14.25" customHeight="1">
      <c r="A24194" s="4"/>
      <c r="B24194" s="4"/>
    </row>
    <row r="24195" ht="14.25" customHeight="1">
      <c r="A24195" s="4"/>
      <c r="B24195" s="4"/>
    </row>
    <row r="24196" ht="14.25" customHeight="1">
      <c r="A24196" s="4"/>
      <c r="B24196" s="4"/>
    </row>
    <row r="24197" ht="14.25" customHeight="1">
      <c r="A24197" s="4"/>
      <c r="B24197" s="4"/>
    </row>
    <row r="24198" ht="14.25" customHeight="1">
      <c r="A24198" s="4"/>
      <c r="B24198" s="4"/>
    </row>
    <row r="24199" ht="14.25" customHeight="1">
      <c r="A24199" s="4"/>
      <c r="B24199" s="4"/>
    </row>
    <row r="24200" ht="14.25" customHeight="1">
      <c r="A24200" s="4"/>
      <c r="B24200" s="4"/>
    </row>
    <row r="24201" ht="14.25" customHeight="1">
      <c r="A24201" s="4"/>
      <c r="B24201" s="4"/>
    </row>
    <row r="24202" ht="14.25" customHeight="1">
      <c r="A24202" s="4"/>
      <c r="B24202" s="4"/>
    </row>
    <row r="24203" ht="14.25" customHeight="1">
      <c r="A24203" s="4"/>
      <c r="B24203" s="4"/>
    </row>
    <row r="24204" ht="14.25" customHeight="1">
      <c r="A24204" s="4"/>
      <c r="B24204" s="4"/>
    </row>
    <row r="24205" ht="14.25" customHeight="1">
      <c r="A24205" s="4"/>
      <c r="B24205" s="4"/>
    </row>
    <row r="24206" ht="14.25" customHeight="1">
      <c r="A24206" s="4"/>
      <c r="B24206" s="4"/>
    </row>
    <row r="24207" ht="14.25" customHeight="1">
      <c r="A24207" s="4"/>
      <c r="B24207" s="4"/>
    </row>
    <row r="24208" ht="14.25" customHeight="1">
      <c r="A24208" s="4"/>
      <c r="B24208" s="4"/>
    </row>
    <row r="24209" ht="14.25" customHeight="1">
      <c r="A24209" s="4"/>
      <c r="B24209" s="4"/>
    </row>
    <row r="24210" ht="14.25" customHeight="1">
      <c r="A24210" s="4"/>
      <c r="B24210" s="4"/>
    </row>
    <row r="24211" ht="14.25" customHeight="1">
      <c r="A24211" s="4"/>
      <c r="B24211" s="4"/>
    </row>
    <row r="24212" ht="14.25" customHeight="1">
      <c r="A24212" s="4"/>
      <c r="B24212" s="4"/>
    </row>
    <row r="24213" ht="14.25" customHeight="1">
      <c r="A24213" s="4"/>
      <c r="B24213" s="4"/>
    </row>
    <row r="24214" ht="14.25" customHeight="1">
      <c r="A24214" s="4"/>
      <c r="B24214" s="4"/>
    </row>
    <row r="24215" ht="14.25" customHeight="1">
      <c r="A24215" s="4"/>
      <c r="B24215" s="4"/>
    </row>
    <row r="24216" ht="14.25" customHeight="1">
      <c r="A24216" s="4"/>
      <c r="B24216" s="4"/>
    </row>
    <row r="24217" ht="14.25" customHeight="1">
      <c r="A24217" s="4"/>
      <c r="B24217" s="4"/>
    </row>
    <row r="24218" ht="14.25" customHeight="1">
      <c r="A24218" s="4"/>
      <c r="B24218" s="4"/>
    </row>
    <row r="24219" ht="14.25" customHeight="1">
      <c r="A24219" s="4"/>
      <c r="B24219" s="4"/>
    </row>
    <row r="24220" ht="14.25" customHeight="1">
      <c r="A24220" s="4"/>
      <c r="B24220" s="4"/>
    </row>
    <row r="24221" ht="14.25" customHeight="1">
      <c r="A24221" s="4"/>
      <c r="B24221" s="4"/>
    </row>
    <row r="24222" ht="14.25" customHeight="1">
      <c r="A24222" s="4"/>
      <c r="B24222" s="4"/>
    </row>
    <row r="24223" ht="14.25" customHeight="1">
      <c r="A24223" s="4"/>
      <c r="B24223" s="4"/>
    </row>
    <row r="24224" ht="14.25" customHeight="1">
      <c r="A24224" s="4"/>
      <c r="B24224" s="4"/>
    </row>
    <row r="24225" ht="14.25" customHeight="1">
      <c r="A24225" s="4"/>
      <c r="B24225" s="4"/>
    </row>
    <row r="24226" ht="14.25" customHeight="1">
      <c r="A24226" s="4"/>
      <c r="B24226" s="4"/>
    </row>
    <row r="24227" ht="14.25" customHeight="1">
      <c r="A24227" s="4"/>
      <c r="B24227" s="4"/>
    </row>
    <row r="24228" ht="14.25" customHeight="1">
      <c r="A24228" s="4"/>
      <c r="B24228" s="4"/>
    </row>
    <row r="24229" ht="14.25" customHeight="1">
      <c r="A24229" s="4"/>
      <c r="B24229" s="4"/>
    </row>
    <row r="24230" ht="14.25" customHeight="1">
      <c r="A24230" s="4"/>
      <c r="B24230" s="4"/>
    </row>
    <row r="24231" ht="14.25" customHeight="1">
      <c r="A24231" s="4"/>
      <c r="B24231" s="4"/>
    </row>
    <row r="24232" ht="14.25" customHeight="1">
      <c r="A24232" s="4"/>
      <c r="B24232" s="4"/>
    </row>
    <row r="24233" ht="14.25" customHeight="1">
      <c r="A24233" s="4"/>
      <c r="B24233" s="4"/>
    </row>
    <row r="24234" ht="14.25" customHeight="1">
      <c r="A24234" s="4"/>
      <c r="B24234" s="4"/>
    </row>
    <row r="24235" ht="14.25" customHeight="1">
      <c r="A24235" s="4"/>
      <c r="B24235" s="4"/>
    </row>
    <row r="24236" ht="14.25" customHeight="1">
      <c r="A24236" s="4"/>
      <c r="B24236" s="4"/>
    </row>
    <row r="24237" ht="14.25" customHeight="1">
      <c r="A24237" s="4"/>
      <c r="B24237" s="4"/>
    </row>
    <row r="24238" ht="14.25" customHeight="1">
      <c r="A24238" s="4"/>
      <c r="B24238" s="4"/>
    </row>
    <row r="24239" ht="14.25" customHeight="1">
      <c r="A24239" s="4"/>
      <c r="B24239" s="4"/>
    </row>
    <row r="24240" ht="14.25" customHeight="1">
      <c r="A24240" s="4"/>
      <c r="B24240" s="4"/>
    </row>
    <row r="24241" ht="14.25" customHeight="1">
      <c r="A24241" s="4"/>
      <c r="B24241" s="4"/>
    </row>
    <row r="24242" ht="14.25" customHeight="1">
      <c r="A24242" s="4"/>
      <c r="B24242" s="4"/>
    </row>
    <row r="24243" ht="14.25" customHeight="1">
      <c r="A24243" s="4"/>
      <c r="B24243" s="4"/>
    </row>
    <row r="24244" ht="14.25" customHeight="1">
      <c r="A24244" s="4"/>
      <c r="B24244" s="4"/>
    </row>
    <row r="24245" ht="14.25" customHeight="1">
      <c r="A24245" s="4"/>
      <c r="B24245" s="4"/>
    </row>
    <row r="24246" ht="14.25" customHeight="1">
      <c r="A24246" s="4"/>
      <c r="B24246" s="4"/>
    </row>
    <row r="24247" ht="14.25" customHeight="1">
      <c r="A24247" s="4"/>
      <c r="B24247" s="4"/>
    </row>
    <row r="24248" ht="14.25" customHeight="1">
      <c r="A24248" s="4"/>
      <c r="B24248" s="4"/>
    </row>
    <row r="24249" ht="14.25" customHeight="1">
      <c r="A24249" s="4"/>
      <c r="B24249" s="4"/>
    </row>
    <row r="24250" ht="14.25" customHeight="1">
      <c r="A24250" s="4"/>
      <c r="B24250" s="4"/>
    </row>
    <row r="24251" ht="14.25" customHeight="1">
      <c r="A24251" s="4"/>
      <c r="B24251" s="4"/>
    </row>
    <row r="24252" ht="14.25" customHeight="1">
      <c r="A24252" s="4"/>
      <c r="B24252" s="4"/>
    </row>
    <row r="24253" ht="14.25" customHeight="1">
      <c r="A24253" s="4"/>
      <c r="B24253" s="4"/>
    </row>
    <row r="24254" ht="14.25" customHeight="1">
      <c r="A24254" s="4"/>
      <c r="B24254" s="4"/>
    </row>
    <row r="24255" ht="14.25" customHeight="1">
      <c r="A24255" s="4"/>
      <c r="B24255" s="4"/>
    </row>
    <row r="24256" ht="14.25" customHeight="1">
      <c r="A24256" s="4"/>
      <c r="B24256" s="4"/>
    </row>
    <row r="24257" ht="14.25" customHeight="1">
      <c r="A24257" s="4"/>
      <c r="B24257" s="4"/>
    </row>
    <row r="24258" ht="14.25" customHeight="1">
      <c r="A24258" s="4"/>
      <c r="B24258" s="4"/>
    </row>
    <row r="24259" ht="14.25" customHeight="1">
      <c r="A24259" s="4"/>
      <c r="B24259" s="4"/>
    </row>
    <row r="24260" ht="14.25" customHeight="1">
      <c r="A24260" s="4"/>
      <c r="B24260" s="4"/>
    </row>
    <row r="24261" ht="14.25" customHeight="1">
      <c r="A24261" s="4"/>
      <c r="B24261" s="4"/>
    </row>
    <row r="24262" ht="14.25" customHeight="1">
      <c r="A24262" s="4"/>
      <c r="B24262" s="4"/>
    </row>
    <row r="24263" ht="14.25" customHeight="1">
      <c r="A24263" s="4"/>
      <c r="B24263" s="4"/>
    </row>
    <row r="24264" ht="14.25" customHeight="1">
      <c r="A24264" s="4"/>
      <c r="B24264" s="4"/>
    </row>
    <row r="24265" ht="14.25" customHeight="1">
      <c r="A24265" s="4"/>
      <c r="B24265" s="4"/>
    </row>
    <row r="24266" ht="14.25" customHeight="1">
      <c r="A24266" s="4"/>
      <c r="B24266" s="4"/>
    </row>
    <row r="24267" ht="14.25" customHeight="1">
      <c r="A24267" s="4"/>
      <c r="B24267" s="4"/>
    </row>
    <row r="24268" ht="14.25" customHeight="1">
      <c r="A24268" s="4"/>
      <c r="B24268" s="4"/>
    </row>
    <row r="24269" ht="14.25" customHeight="1">
      <c r="A24269" s="4"/>
      <c r="B24269" s="4"/>
    </row>
    <row r="24270" ht="14.25" customHeight="1">
      <c r="A24270" s="4"/>
      <c r="B24270" s="4"/>
    </row>
    <row r="24271" ht="14.25" customHeight="1">
      <c r="A24271" s="4"/>
      <c r="B24271" s="4"/>
    </row>
    <row r="24272" ht="14.25" customHeight="1">
      <c r="A24272" s="4"/>
      <c r="B24272" s="4"/>
    </row>
    <row r="24273" ht="14.25" customHeight="1">
      <c r="A24273" s="4"/>
      <c r="B24273" s="4"/>
    </row>
    <row r="24274" ht="14.25" customHeight="1">
      <c r="A24274" s="4"/>
      <c r="B24274" s="4"/>
    </row>
    <row r="24275" ht="14.25" customHeight="1">
      <c r="A24275" s="4"/>
      <c r="B24275" s="4"/>
    </row>
    <row r="24276" ht="14.25" customHeight="1">
      <c r="A24276" s="4"/>
      <c r="B24276" s="4"/>
    </row>
    <row r="24277" ht="14.25" customHeight="1">
      <c r="A24277" s="4"/>
      <c r="B24277" s="4"/>
    </row>
    <row r="24278" ht="14.25" customHeight="1">
      <c r="A24278" s="4"/>
      <c r="B24278" s="4"/>
    </row>
    <row r="24279" ht="14.25" customHeight="1">
      <c r="A24279" s="4"/>
      <c r="B24279" s="4"/>
    </row>
    <row r="24280" ht="14.25" customHeight="1">
      <c r="A24280" s="4"/>
      <c r="B24280" s="4"/>
    </row>
    <row r="24281" ht="14.25" customHeight="1">
      <c r="A24281" s="4"/>
      <c r="B24281" s="4"/>
    </row>
    <row r="24282" ht="14.25" customHeight="1">
      <c r="A24282" s="4"/>
      <c r="B24282" s="4"/>
    </row>
    <row r="24283" ht="14.25" customHeight="1">
      <c r="A24283" s="4"/>
      <c r="B24283" s="4"/>
    </row>
    <row r="24284" ht="14.25" customHeight="1">
      <c r="A24284" s="4"/>
      <c r="B24284" s="4"/>
    </row>
    <row r="24285" ht="14.25" customHeight="1">
      <c r="A24285" s="4"/>
      <c r="B24285" s="4"/>
    </row>
    <row r="24286" ht="14.25" customHeight="1">
      <c r="A24286" s="4"/>
      <c r="B24286" s="4"/>
    </row>
    <row r="24287" ht="14.25" customHeight="1">
      <c r="A24287" s="4"/>
      <c r="B24287" s="4"/>
    </row>
    <row r="24288" ht="14.25" customHeight="1">
      <c r="A24288" s="4"/>
      <c r="B24288" s="4"/>
    </row>
    <row r="24289" ht="14.25" customHeight="1">
      <c r="A24289" s="4"/>
      <c r="B24289" s="4"/>
    </row>
    <row r="24290" ht="14.25" customHeight="1">
      <c r="A24290" s="4"/>
      <c r="B24290" s="4"/>
    </row>
    <row r="24291" ht="14.25" customHeight="1">
      <c r="A24291" s="4"/>
      <c r="B24291" s="4"/>
    </row>
    <row r="24292" ht="14.25" customHeight="1">
      <c r="A24292" s="4"/>
      <c r="B24292" s="4"/>
    </row>
    <row r="24293" ht="14.25" customHeight="1">
      <c r="A24293" s="4"/>
      <c r="B24293" s="4"/>
    </row>
    <row r="24294" ht="14.25" customHeight="1">
      <c r="A24294" s="4"/>
      <c r="B24294" s="4"/>
    </row>
    <row r="24295" ht="14.25" customHeight="1">
      <c r="A24295" s="4"/>
      <c r="B24295" s="4"/>
    </row>
    <row r="24296" ht="14.25" customHeight="1">
      <c r="A24296" s="4"/>
      <c r="B24296" s="4"/>
    </row>
    <row r="24297" ht="14.25" customHeight="1">
      <c r="A24297" s="4"/>
      <c r="B24297" s="4"/>
    </row>
    <row r="24298" ht="14.25" customHeight="1">
      <c r="A24298" s="4"/>
      <c r="B24298" s="4"/>
    </row>
    <row r="24299" ht="14.25" customHeight="1">
      <c r="A24299" s="4"/>
      <c r="B24299" s="4"/>
    </row>
    <row r="24300" ht="14.25" customHeight="1">
      <c r="A24300" s="4"/>
      <c r="B24300" s="4"/>
    </row>
    <row r="24301" ht="14.25" customHeight="1">
      <c r="A24301" s="4"/>
      <c r="B24301" s="4"/>
    </row>
    <row r="24302" ht="14.25" customHeight="1">
      <c r="A24302" s="4"/>
      <c r="B24302" s="4"/>
    </row>
    <row r="24303" ht="14.25" customHeight="1">
      <c r="A24303" s="4"/>
      <c r="B24303" s="4"/>
    </row>
    <row r="24304" ht="14.25" customHeight="1">
      <c r="A24304" s="4"/>
      <c r="B24304" s="4"/>
    </row>
    <row r="24305" ht="14.25" customHeight="1">
      <c r="A24305" s="4"/>
      <c r="B24305" s="4"/>
    </row>
    <row r="24306" ht="14.25" customHeight="1">
      <c r="A24306" s="4"/>
      <c r="B24306" s="4"/>
    </row>
    <row r="24307" ht="14.25" customHeight="1">
      <c r="A24307" s="4"/>
      <c r="B24307" s="4"/>
    </row>
    <row r="24308" ht="14.25" customHeight="1">
      <c r="A24308" s="4"/>
      <c r="B24308" s="4"/>
    </row>
    <row r="24309" ht="14.25" customHeight="1">
      <c r="A24309" s="4"/>
      <c r="B24309" s="4"/>
    </row>
    <row r="24310" ht="14.25" customHeight="1">
      <c r="A24310" s="4"/>
      <c r="B24310" s="4"/>
    </row>
    <row r="24311" ht="14.25" customHeight="1">
      <c r="A24311" s="4"/>
      <c r="B24311" s="4"/>
    </row>
    <row r="24312" ht="14.25" customHeight="1">
      <c r="A24312" s="4"/>
      <c r="B24312" s="4"/>
    </row>
    <row r="24313" ht="14.25" customHeight="1">
      <c r="A24313" s="4"/>
      <c r="B24313" s="4"/>
    </row>
    <row r="24314" ht="14.25" customHeight="1">
      <c r="A24314" s="4"/>
      <c r="B24314" s="4"/>
    </row>
    <row r="24315" ht="14.25" customHeight="1">
      <c r="A24315" s="4"/>
      <c r="B24315" s="4"/>
    </row>
    <row r="24316" ht="14.25" customHeight="1">
      <c r="A24316" s="4"/>
      <c r="B24316" s="4"/>
    </row>
    <row r="24317" ht="14.25" customHeight="1">
      <c r="A24317" s="4"/>
      <c r="B24317" s="4"/>
    </row>
    <row r="24318" ht="14.25" customHeight="1">
      <c r="A24318" s="4"/>
      <c r="B24318" s="4"/>
    </row>
    <row r="24319" ht="14.25" customHeight="1">
      <c r="A24319" s="4"/>
      <c r="B24319" s="4"/>
    </row>
    <row r="24320" ht="14.25" customHeight="1">
      <c r="A24320" s="4"/>
      <c r="B24320" s="4"/>
    </row>
    <row r="24321" ht="14.25" customHeight="1">
      <c r="A24321" s="4"/>
      <c r="B24321" s="4"/>
    </row>
    <row r="24322" ht="14.25" customHeight="1">
      <c r="A24322" s="4"/>
      <c r="B24322" s="4"/>
    </row>
    <row r="24323" ht="14.25" customHeight="1">
      <c r="A24323" s="4"/>
      <c r="B24323" s="4"/>
    </row>
    <row r="24324" ht="14.25" customHeight="1">
      <c r="A24324" s="4"/>
      <c r="B24324" s="4"/>
    </row>
    <row r="24325" ht="14.25" customHeight="1">
      <c r="A24325" s="4"/>
      <c r="B24325" s="4"/>
    </row>
    <row r="24326" ht="14.25" customHeight="1">
      <c r="A24326" s="4"/>
      <c r="B24326" s="4"/>
    </row>
    <row r="24327" ht="14.25" customHeight="1">
      <c r="A24327" s="4"/>
      <c r="B24327" s="4"/>
    </row>
    <row r="24328" ht="14.25" customHeight="1">
      <c r="A24328" s="4"/>
      <c r="B24328" s="4"/>
    </row>
    <row r="24329" ht="14.25" customHeight="1">
      <c r="A24329" s="4"/>
      <c r="B24329" s="4"/>
    </row>
    <row r="24330" ht="14.25" customHeight="1">
      <c r="A24330" s="4"/>
      <c r="B24330" s="4"/>
    </row>
    <row r="24331" ht="14.25" customHeight="1">
      <c r="A24331" s="4"/>
      <c r="B24331" s="4"/>
    </row>
    <row r="24332" ht="14.25" customHeight="1">
      <c r="A24332" s="4"/>
      <c r="B24332" s="4"/>
    </row>
    <row r="24333" ht="14.25" customHeight="1">
      <c r="A24333" s="4"/>
      <c r="B24333" s="4"/>
    </row>
    <row r="24334" ht="14.25" customHeight="1">
      <c r="A24334" s="4"/>
      <c r="B24334" s="4"/>
    </row>
    <row r="24335" ht="14.25" customHeight="1">
      <c r="A24335" s="4"/>
      <c r="B24335" s="4"/>
    </row>
    <row r="24336" ht="14.25" customHeight="1">
      <c r="A24336" s="4"/>
      <c r="B24336" s="4"/>
    </row>
    <row r="24337" ht="14.25" customHeight="1">
      <c r="A24337" s="4"/>
      <c r="B24337" s="4"/>
    </row>
    <row r="24338" ht="14.25" customHeight="1">
      <c r="A24338" s="4"/>
      <c r="B24338" s="4"/>
    </row>
    <row r="24339" ht="14.25" customHeight="1">
      <c r="A24339" s="4"/>
      <c r="B24339" s="4"/>
    </row>
    <row r="24340" ht="14.25" customHeight="1">
      <c r="A24340" s="4"/>
      <c r="B24340" s="4"/>
    </row>
    <row r="24341" ht="14.25" customHeight="1">
      <c r="A24341" s="4"/>
      <c r="B24341" s="4"/>
    </row>
    <row r="24342" ht="14.25" customHeight="1">
      <c r="A24342" s="4"/>
      <c r="B24342" s="4"/>
    </row>
    <row r="24343" ht="14.25" customHeight="1">
      <c r="A24343" s="4"/>
      <c r="B24343" s="4"/>
    </row>
    <row r="24344" ht="14.25" customHeight="1">
      <c r="A24344" s="4"/>
      <c r="B24344" s="4"/>
    </row>
    <row r="24345" ht="14.25" customHeight="1">
      <c r="A24345" s="4"/>
      <c r="B24345" s="4"/>
    </row>
    <row r="24346" ht="14.25" customHeight="1">
      <c r="A24346" s="4"/>
      <c r="B24346" s="4"/>
    </row>
    <row r="24347" ht="14.25" customHeight="1">
      <c r="A24347" s="4"/>
      <c r="B24347" s="4"/>
    </row>
    <row r="24348" ht="14.25" customHeight="1">
      <c r="A24348" s="4"/>
      <c r="B24348" s="4"/>
    </row>
    <row r="24349" ht="14.25" customHeight="1">
      <c r="A24349" s="4"/>
      <c r="B24349" s="4"/>
    </row>
    <row r="24350" ht="14.25" customHeight="1">
      <c r="A24350" s="4"/>
      <c r="B24350" s="4"/>
    </row>
    <row r="24351" ht="14.25" customHeight="1">
      <c r="A24351" s="4"/>
      <c r="B24351" s="4"/>
    </row>
    <row r="24352" ht="14.25" customHeight="1">
      <c r="A24352" s="4"/>
      <c r="B24352" s="4"/>
    </row>
    <row r="24353" ht="14.25" customHeight="1">
      <c r="A24353" s="4"/>
      <c r="B24353" s="4"/>
    </row>
    <row r="24354" ht="14.25" customHeight="1">
      <c r="A24354" s="4"/>
      <c r="B24354" s="4"/>
    </row>
    <row r="24355" ht="14.25" customHeight="1">
      <c r="A24355" s="4"/>
      <c r="B24355" s="4"/>
    </row>
    <row r="24356" ht="14.25" customHeight="1">
      <c r="A24356" s="4"/>
      <c r="B24356" s="4"/>
    </row>
    <row r="24357" ht="14.25" customHeight="1">
      <c r="A24357" s="4"/>
      <c r="B24357" s="4"/>
    </row>
    <row r="24358" ht="14.25" customHeight="1">
      <c r="A24358" s="4"/>
      <c r="B24358" s="4"/>
    </row>
    <row r="24359" ht="14.25" customHeight="1">
      <c r="A24359" s="4"/>
      <c r="B24359" s="4"/>
    </row>
    <row r="24360" ht="14.25" customHeight="1">
      <c r="A24360" s="4"/>
      <c r="B24360" s="4"/>
    </row>
    <row r="24361" ht="14.25" customHeight="1">
      <c r="A24361" s="4"/>
      <c r="B24361" s="4"/>
    </row>
    <row r="24362" ht="14.25" customHeight="1">
      <c r="A24362" s="4"/>
      <c r="B24362" s="4"/>
    </row>
    <row r="24363" ht="14.25" customHeight="1">
      <c r="A24363" s="4"/>
      <c r="B24363" s="4"/>
    </row>
    <row r="24364" ht="14.25" customHeight="1">
      <c r="A24364" s="4"/>
      <c r="B24364" s="4"/>
    </row>
    <row r="24365" ht="14.25" customHeight="1">
      <c r="A24365" s="4"/>
      <c r="B24365" s="4"/>
    </row>
    <row r="24366" ht="14.25" customHeight="1">
      <c r="A24366" s="4"/>
      <c r="B24366" s="4"/>
    </row>
    <row r="24367" ht="14.25" customHeight="1">
      <c r="A24367" s="4"/>
      <c r="B24367" s="4"/>
    </row>
    <row r="24368" ht="14.25" customHeight="1">
      <c r="A24368" s="4"/>
      <c r="B24368" s="4"/>
    </row>
    <row r="24369" ht="14.25" customHeight="1">
      <c r="A24369" s="4"/>
      <c r="B24369" s="4"/>
    </row>
    <row r="24370" ht="14.25" customHeight="1">
      <c r="A24370" s="4"/>
      <c r="B24370" s="4"/>
    </row>
    <row r="24371" ht="14.25" customHeight="1">
      <c r="A24371" s="4"/>
      <c r="B24371" s="4"/>
    </row>
    <row r="24372" ht="14.25" customHeight="1">
      <c r="A24372" s="4"/>
      <c r="B24372" s="4"/>
    </row>
    <row r="24373" ht="14.25" customHeight="1">
      <c r="A24373" s="4"/>
      <c r="B24373" s="4"/>
    </row>
    <row r="24374" ht="14.25" customHeight="1">
      <c r="A24374" s="4"/>
      <c r="B24374" s="4"/>
    </row>
    <row r="24375" ht="14.25" customHeight="1">
      <c r="A24375" s="4"/>
      <c r="B24375" s="4"/>
    </row>
    <row r="24376" ht="14.25" customHeight="1">
      <c r="A24376" s="4"/>
      <c r="B24376" s="4"/>
    </row>
    <row r="24377" ht="14.25" customHeight="1">
      <c r="A24377" s="4"/>
      <c r="B24377" s="4"/>
    </row>
    <row r="24378" ht="14.25" customHeight="1">
      <c r="A24378" s="4"/>
      <c r="B24378" s="4"/>
    </row>
    <row r="24379" ht="14.25" customHeight="1">
      <c r="A24379" s="4"/>
      <c r="B24379" s="4"/>
    </row>
    <row r="24380" ht="14.25" customHeight="1">
      <c r="A24380" s="4"/>
      <c r="B24380" s="4"/>
    </row>
    <row r="24381" ht="14.25" customHeight="1">
      <c r="A24381" s="4"/>
      <c r="B24381" s="4"/>
    </row>
    <row r="24382" ht="14.25" customHeight="1">
      <c r="A24382" s="4"/>
      <c r="B24382" s="4"/>
    </row>
    <row r="24383" ht="14.25" customHeight="1">
      <c r="A24383" s="4"/>
      <c r="B24383" s="4"/>
    </row>
    <row r="24384" ht="14.25" customHeight="1">
      <c r="A24384" s="4"/>
      <c r="B24384" s="4"/>
    </row>
    <row r="24385" ht="14.25" customHeight="1">
      <c r="A24385" s="4"/>
      <c r="B24385" s="4"/>
    </row>
    <row r="24386" ht="14.25" customHeight="1">
      <c r="A24386" s="4"/>
      <c r="B24386" s="4"/>
    </row>
    <row r="24387" ht="14.25" customHeight="1">
      <c r="A24387" s="4"/>
      <c r="B24387" s="4"/>
    </row>
    <row r="24388" ht="14.25" customHeight="1">
      <c r="A24388" s="4"/>
      <c r="B24388" s="4"/>
    </row>
    <row r="24389" ht="14.25" customHeight="1">
      <c r="A24389" s="4"/>
      <c r="B24389" s="4"/>
    </row>
    <row r="24390" ht="14.25" customHeight="1">
      <c r="A24390" s="4"/>
      <c r="B24390" s="4"/>
    </row>
    <row r="24391" ht="14.25" customHeight="1">
      <c r="A24391" s="4"/>
      <c r="B24391" s="4"/>
    </row>
    <row r="24392" ht="14.25" customHeight="1">
      <c r="A24392" s="4"/>
      <c r="B24392" s="4"/>
    </row>
    <row r="24393" ht="14.25" customHeight="1">
      <c r="A24393" s="4"/>
      <c r="B24393" s="4"/>
    </row>
    <row r="24394" ht="14.25" customHeight="1">
      <c r="A24394" s="4"/>
      <c r="B24394" s="4"/>
    </row>
    <row r="24395" ht="14.25" customHeight="1">
      <c r="A24395" s="4"/>
      <c r="B24395" s="4"/>
    </row>
    <row r="24396" ht="14.25" customHeight="1">
      <c r="A24396" s="4"/>
      <c r="B24396" s="4"/>
    </row>
    <row r="24397" ht="14.25" customHeight="1">
      <c r="A24397" s="4"/>
      <c r="B24397" s="4"/>
    </row>
    <row r="24398" ht="14.25" customHeight="1">
      <c r="A24398" s="4"/>
      <c r="B24398" s="4"/>
    </row>
    <row r="24399" ht="14.25" customHeight="1">
      <c r="A24399" s="4"/>
      <c r="B24399" s="4"/>
    </row>
    <row r="24400" ht="14.25" customHeight="1">
      <c r="A24400" s="4"/>
      <c r="B24400" s="4"/>
    </row>
    <row r="24401" ht="14.25" customHeight="1">
      <c r="A24401" s="4"/>
      <c r="B24401" s="4"/>
    </row>
    <row r="24402" ht="14.25" customHeight="1">
      <c r="A24402" s="4"/>
      <c r="B24402" s="4"/>
    </row>
    <row r="24403" ht="14.25" customHeight="1">
      <c r="A24403" s="4"/>
      <c r="B24403" s="4"/>
    </row>
    <row r="24404" ht="14.25" customHeight="1">
      <c r="A24404" s="4"/>
      <c r="B24404" s="4"/>
    </row>
    <row r="24405" ht="14.25" customHeight="1">
      <c r="A24405" s="4"/>
      <c r="B24405" s="4"/>
    </row>
    <row r="24406" ht="14.25" customHeight="1">
      <c r="A24406" s="4"/>
      <c r="B24406" s="4"/>
    </row>
    <row r="24407" ht="14.25" customHeight="1">
      <c r="A24407" s="4"/>
      <c r="B24407" s="4"/>
    </row>
    <row r="24408" ht="14.25" customHeight="1">
      <c r="A24408" s="4"/>
      <c r="B24408" s="4"/>
    </row>
    <row r="24409" ht="14.25" customHeight="1">
      <c r="A24409" s="4"/>
      <c r="B24409" s="4"/>
    </row>
    <row r="24410" ht="14.25" customHeight="1">
      <c r="A24410" s="4"/>
      <c r="B24410" s="4"/>
    </row>
    <row r="24411" ht="14.25" customHeight="1">
      <c r="A24411" s="4"/>
      <c r="B24411" s="4"/>
    </row>
    <row r="24412" ht="14.25" customHeight="1">
      <c r="A24412" s="4"/>
      <c r="B24412" s="4"/>
    </row>
    <row r="24413" ht="14.25" customHeight="1">
      <c r="A24413" s="4"/>
      <c r="B24413" s="4"/>
    </row>
    <row r="24414" ht="14.25" customHeight="1">
      <c r="A24414" s="4"/>
      <c r="B24414" s="4"/>
    </row>
    <row r="24415" ht="14.25" customHeight="1">
      <c r="A24415" s="4"/>
      <c r="B24415" s="4"/>
    </row>
    <row r="24416" ht="14.25" customHeight="1">
      <c r="A24416" s="4"/>
      <c r="B24416" s="4"/>
    </row>
    <row r="24417" ht="14.25" customHeight="1">
      <c r="A24417" s="4"/>
      <c r="B24417" s="4"/>
    </row>
    <row r="24418" ht="14.25" customHeight="1">
      <c r="A24418" s="4"/>
      <c r="B24418" s="4"/>
    </row>
    <row r="24419" ht="14.25" customHeight="1">
      <c r="A24419" s="4"/>
      <c r="B24419" s="4"/>
    </row>
    <row r="24420" ht="14.25" customHeight="1">
      <c r="A24420" s="4"/>
      <c r="B24420" s="4"/>
    </row>
    <row r="24421" ht="14.25" customHeight="1">
      <c r="A24421" s="4"/>
      <c r="B24421" s="4"/>
    </row>
    <row r="24422" ht="14.25" customHeight="1">
      <c r="A24422" s="4"/>
      <c r="B24422" s="4"/>
    </row>
    <row r="24423" ht="14.25" customHeight="1">
      <c r="A24423" s="4"/>
      <c r="B24423" s="4"/>
    </row>
    <row r="24424" ht="14.25" customHeight="1">
      <c r="A24424" s="4"/>
      <c r="B24424" s="4"/>
    </row>
    <row r="24425" ht="14.25" customHeight="1">
      <c r="A24425" s="4"/>
      <c r="B24425" s="4"/>
    </row>
    <row r="24426" ht="14.25" customHeight="1">
      <c r="A24426" s="4"/>
      <c r="B24426" s="4"/>
    </row>
    <row r="24427" ht="14.25" customHeight="1">
      <c r="A24427" s="4"/>
      <c r="B24427" s="4"/>
    </row>
    <row r="24428" ht="14.25" customHeight="1">
      <c r="A24428" s="4"/>
      <c r="B24428" s="4"/>
    </row>
    <row r="24429" ht="14.25" customHeight="1">
      <c r="A24429" s="4"/>
      <c r="B24429" s="4"/>
    </row>
    <row r="24430" ht="14.25" customHeight="1">
      <c r="A24430" s="4"/>
      <c r="B24430" s="4"/>
    </row>
    <row r="24431" ht="14.25" customHeight="1">
      <c r="A24431" s="4"/>
      <c r="B24431" s="4"/>
    </row>
    <row r="24432" ht="14.25" customHeight="1">
      <c r="A24432" s="4"/>
      <c r="B24432" s="4"/>
    </row>
    <row r="24433" ht="14.25" customHeight="1">
      <c r="A24433" s="4"/>
      <c r="B24433" s="4"/>
    </row>
    <row r="24434" ht="14.25" customHeight="1">
      <c r="A24434" s="4"/>
      <c r="B24434" s="4"/>
    </row>
    <row r="24435" ht="14.25" customHeight="1">
      <c r="A24435" s="4"/>
      <c r="B24435" s="4"/>
    </row>
    <row r="24436" ht="14.25" customHeight="1">
      <c r="A24436" s="4"/>
      <c r="B24436" s="4"/>
    </row>
    <row r="24437" ht="14.25" customHeight="1">
      <c r="A24437" s="4"/>
      <c r="B24437" s="4"/>
    </row>
    <row r="24438" ht="14.25" customHeight="1">
      <c r="A24438" s="4"/>
      <c r="B24438" s="4"/>
    </row>
    <row r="24439" ht="14.25" customHeight="1">
      <c r="A24439" s="4"/>
      <c r="B24439" s="4"/>
    </row>
    <row r="24440" ht="14.25" customHeight="1">
      <c r="A24440" s="4"/>
      <c r="B24440" s="4"/>
    </row>
    <row r="24441" ht="14.25" customHeight="1">
      <c r="A24441" s="4"/>
      <c r="B24441" s="4"/>
    </row>
    <row r="24442" ht="14.25" customHeight="1">
      <c r="A24442" s="4"/>
      <c r="B24442" s="4"/>
    </row>
    <row r="24443" ht="14.25" customHeight="1">
      <c r="A24443" s="4"/>
      <c r="B24443" s="4"/>
    </row>
    <row r="24444" ht="14.25" customHeight="1">
      <c r="A24444" s="4"/>
      <c r="B24444" s="4"/>
    </row>
    <row r="24445" ht="14.25" customHeight="1">
      <c r="A24445" s="4"/>
      <c r="B24445" s="4"/>
    </row>
    <row r="24446" ht="14.25" customHeight="1">
      <c r="A24446" s="4"/>
      <c r="B24446" s="4"/>
    </row>
    <row r="24447" ht="14.25" customHeight="1">
      <c r="A24447" s="4"/>
      <c r="B24447" s="4"/>
    </row>
    <row r="24448" ht="14.25" customHeight="1">
      <c r="A24448" s="4"/>
      <c r="B24448" s="4"/>
    </row>
    <row r="24449" ht="14.25" customHeight="1">
      <c r="A24449" s="4"/>
      <c r="B24449" s="4"/>
    </row>
    <row r="24450" ht="14.25" customHeight="1">
      <c r="A24450" s="4"/>
      <c r="B24450" s="4"/>
    </row>
    <row r="24451" ht="14.25" customHeight="1">
      <c r="A24451" s="4"/>
      <c r="B24451" s="4"/>
    </row>
    <row r="24452" ht="14.25" customHeight="1">
      <c r="A24452" s="4"/>
      <c r="B24452" s="4"/>
    </row>
    <row r="24453" ht="14.25" customHeight="1">
      <c r="A24453" s="4"/>
      <c r="B24453" s="4"/>
    </row>
    <row r="24454" ht="14.25" customHeight="1">
      <c r="A24454" s="4"/>
      <c r="B24454" s="4"/>
    </row>
    <row r="24455" ht="14.25" customHeight="1">
      <c r="A24455" s="4"/>
      <c r="B24455" s="4"/>
    </row>
    <row r="24456" ht="14.25" customHeight="1">
      <c r="A24456" s="4"/>
      <c r="B24456" s="4"/>
    </row>
    <row r="24457" ht="14.25" customHeight="1">
      <c r="A24457" s="4"/>
      <c r="B24457" s="4"/>
    </row>
    <row r="24458" ht="14.25" customHeight="1">
      <c r="A24458" s="4"/>
      <c r="B24458" s="4"/>
    </row>
    <row r="24459" ht="14.25" customHeight="1">
      <c r="A24459" s="4"/>
      <c r="B24459" s="4"/>
    </row>
    <row r="24460" ht="14.25" customHeight="1">
      <c r="A24460" s="4"/>
      <c r="B24460" s="4"/>
    </row>
    <row r="24461" ht="14.25" customHeight="1">
      <c r="A24461" s="4"/>
      <c r="B24461" s="4"/>
    </row>
    <row r="24462" ht="14.25" customHeight="1">
      <c r="A24462" s="4"/>
      <c r="B24462" s="4"/>
    </row>
    <row r="24463" ht="14.25" customHeight="1">
      <c r="A24463" s="4"/>
      <c r="B24463" s="4"/>
    </row>
    <row r="24464" ht="14.25" customHeight="1">
      <c r="A24464" s="4"/>
      <c r="B24464" s="4"/>
    </row>
    <row r="24465" ht="14.25" customHeight="1">
      <c r="A24465" s="4"/>
      <c r="B24465" s="4"/>
    </row>
    <row r="24466" ht="14.25" customHeight="1">
      <c r="A24466" s="4"/>
      <c r="B24466" s="4"/>
    </row>
    <row r="24467" ht="14.25" customHeight="1">
      <c r="A24467" s="4"/>
      <c r="B24467" s="4"/>
    </row>
    <row r="24468" ht="14.25" customHeight="1">
      <c r="A24468" s="4"/>
      <c r="B24468" s="4"/>
    </row>
    <row r="24469" ht="14.25" customHeight="1">
      <c r="A24469" s="4"/>
      <c r="B24469" s="4"/>
    </row>
    <row r="24470" ht="14.25" customHeight="1">
      <c r="A24470" s="4"/>
      <c r="B24470" s="4"/>
    </row>
    <row r="24471" ht="14.25" customHeight="1">
      <c r="A24471" s="4"/>
      <c r="B24471" s="4"/>
    </row>
    <row r="24472" ht="14.25" customHeight="1">
      <c r="A24472" s="4"/>
      <c r="B24472" s="4"/>
    </row>
    <row r="24473" ht="14.25" customHeight="1">
      <c r="A24473" s="4"/>
      <c r="B24473" s="4"/>
    </row>
    <row r="24474" ht="14.25" customHeight="1">
      <c r="A24474" s="4"/>
      <c r="B24474" s="4"/>
    </row>
    <row r="24475" ht="14.25" customHeight="1">
      <c r="A24475" s="4"/>
      <c r="B24475" s="4"/>
    </row>
    <row r="24476" ht="14.25" customHeight="1">
      <c r="A24476" s="4"/>
      <c r="B24476" s="4"/>
    </row>
    <row r="24477" ht="14.25" customHeight="1">
      <c r="A24477" s="4"/>
      <c r="B24477" s="4"/>
    </row>
    <row r="24478" ht="14.25" customHeight="1">
      <c r="A24478" s="4"/>
      <c r="B24478" s="4"/>
    </row>
    <row r="24479" ht="14.25" customHeight="1">
      <c r="A24479" s="4"/>
      <c r="B24479" s="4"/>
    </row>
    <row r="24480" ht="14.25" customHeight="1">
      <c r="A24480" s="4"/>
      <c r="B24480" s="4"/>
    </row>
    <row r="24481" ht="14.25" customHeight="1">
      <c r="A24481" s="4"/>
      <c r="B24481" s="4"/>
    </row>
    <row r="24482" ht="14.25" customHeight="1">
      <c r="A24482" s="4"/>
      <c r="B24482" s="4"/>
    </row>
    <row r="24483" ht="14.25" customHeight="1">
      <c r="A24483" s="4"/>
      <c r="B24483" s="4"/>
    </row>
    <row r="24484" ht="14.25" customHeight="1">
      <c r="A24484" s="4"/>
      <c r="B24484" s="4"/>
    </row>
    <row r="24485" ht="14.25" customHeight="1">
      <c r="A24485" s="4"/>
      <c r="B24485" s="4"/>
    </row>
    <row r="24486" ht="14.25" customHeight="1">
      <c r="A24486" s="4"/>
      <c r="B24486" s="4"/>
    </row>
    <row r="24487" ht="14.25" customHeight="1">
      <c r="A24487" s="4"/>
      <c r="B24487" s="4"/>
    </row>
    <row r="24488" ht="14.25" customHeight="1">
      <c r="A24488" s="4"/>
      <c r="B24488" s="4"/>
    </row>
    <row r="24489" ht="14.25" customHeight="1">
      <c r="A24489" s="4"/>
      <c r="B24489" s="4"/>
    </row>
    <row r="24490" ht="14.25" customHeight="1">
      <c r="A24490" s="4"/>
      <c r="B24490" s="4"/>
    </row>
    <row r="24491" ht="14.25" customHeight="1">
      <c r="A24491" s="4"/>
      <c r="B24491" s="4"/>
    </row>
    <row r="24492" ht="14.25" customHeight="1">
      <c r="A24492" s="4"/>
      <c r="B24492" s="4"/>
    </row>
    <row r="24493" ht="14.25" customHeight="1">
      <c r="A24493" s="4"/>
      <c r="B24493" s="4"/>
    </row>
    <row r="24494" ht="14.25" customHeight="1">
      <c r="A24494" s="4"/>
      <c r="B24494" s="4"/>
    </row>
    <row r="24495" ht="14.25" customHeight="1">
      <c r="A24495" s="4"/>
      <c r="B24495" s="4"/>
    </row>
    <row r="24496" ht="14.25" customHeight="1">
      <c r="A24496" s="4"/>
      <c r="B24496" s="4"/>
    </row>
    <row r="24497" ht="14.25" customHeight="1">
      <c r="A24497" s="4"/>
      <c r="B24497" s="4"/>
    </row>
    <row r="24498" ht="14.25" customHeight="1">
      <c r="A24498" s="4"/>
      <c r="B24498" s="4"/>
    </row>
    <row r="24499" ht="14.25" customHeight="1">
      <c r="A24499" s="4"/>
      <c r="B24499" s="4"/>
    </row>
    <row r="24500" ht="14.25" customHeight="1">
      <c r="A24500" s="4"/>
      <c r="B24500" s="4"/>
    </row>
    <row r="24501" ht="14.25" customHeight="1">
      <c r="A24501" s="4"/>
      <c r="B24501" s="4"/>
    </row>
    <row r="24502" ht="14.25" customHeight="1">
      <c r="A24502" s="4"/>
      <c r="B24502" s="4"/>
    </row>
    <row r="24503" ht="14.25" customHeight="1">
      <c r="A24503" s="4"/>
      <c r="B24503" s="4"/>
    </row>
    <row r="24504" ht="14.25" customHeight="1">
      <c r="A24504" s="4"/>
      <c r="B24504" s="4"/>
    </row>
    <row r="24505" ht="14.25" customHeight="1">
      <c r="A24505" s="4"/>
      <c r="B24505" s="4"/>
    </row>
    <row r="24506" ht="14.25" customHeight="1">
      <c r="A24506" s="4"/>
      <c r="B24506" s="4"/>
    </row>
    <row r="24507" ht="14.25" customHeight="1">
      <c r="A24507" s="4"/>
      <c r="B24507" s="4"/>
    </row>
    <row r="24508" ht="14.25" customHeight="1">
      <c r="A24508" s="4"/>
      <c r="B24508" s="4"/>
    </row>
    <row r="24509" ht="14.25" customHeight="1">
      <c r="A24509" s="4"/>
      <c r="B24509" s="4"/>
    </row>
    <row r="24510" ht="14.25" customHeight="1">
      <c r="A24510" s="4"/>
      <c r="B24510" s="4"/>
    </row>
    <row r="24511" ht="14.25" customHeight="1">
      <c r="A24511" s="4"/>
      <c r="B24511" s="4"/>
    </row>
    <row r="24512" ht="14.25" customHeight="1">
      <c r="A24512" s="4"/>
      <c r="B24512" s="4"/>
    </row>
    <row r="24513" ht="14.25" customHeight="1">
      <c r="A24513" s="4"/>
      <c r="B24513" s="4"/>
    </row>
    <row r="24514" ht="14.25" customHeight="1">
      <c r="A24514" s="4"/>
      <c r="B24514" s="4"/>
    </row>
    <row r="24515" ht="14.25" customHeight="1">
      <c r="A24515" s="4"/>
      <c r="B24515" s="4"/>
    </row>
    <row r="24516" ht="14.25" customHeight="1">
      <c r="A24516" s="4"/>
      <c r="B24516" s="4"/>
    </row>
    <row r="24517" ht="14.25" customHeight="1">
      <c r="A24517" s="4"/>
      <c r="B24517" s="4"/>
    </row>
    <row r="24518" ht="14.25" customHeight="1">
      <c r="A24518" s="4"/>
      <c r="B24518" s="4"/>
    </row>
    <row r="24519" ht="14.25" customHeight="1">
      <c r="A24519" s="4"/>
      <c r="B24519" s="4"/>
    </row>
    <row r="24520" ht="14.25" customHeight="1">
      <c r="A24520" s="4"/>
      <c r="B24520" s="4"/>
    </row>
    <row r="24521" ht="14.25" customHeight="1">
      <c r="A24521" s="4"/>
      <c r="B24521" s="4"/>
    </row>
    <row r="24522" ht="14.25" customHeight="1">
      <c r="A24522" s="4"/>
      <c r="B24522" s="4"/>
    </row>
    <row r="24523" ht="14.25" customHeight="1">
      <c r="A24523" s="4"/>
      <c r="B24523" s="4"/>
    </row>
    <row r="24524" ht="14.25" customHeight="1">
      <c r="A24524" s="4"/>
      <c r="B24524" s="4"/>
    </row>
    <row r="24525" ht="14.25" customHeight="1">
      <c r="A24525" s="4"/>
      <c r="B24525" s="4"/>
    </row>
    <row r="24526" ht="14.25" customHeight="1">
      <c r="A24526" s="4"/>
      <c r="B24526" s="4"/>
    </row>
    <row r="24527" ht="14.25" customHeight="1">
      <c r="A24527" s="4"/>
      <c r="B24527" s="4"/>
    </row>
    <row r="24528" ht="14.25" customHeight="1">
      <c r="A24528" s="4"/>
      <c r="B24528" s="4"/>
    </row>
    <row r="24529" ht="14.25" customHeight="1">
      <c r="A24529" s="4"/>
      <c r="B24529" s="4"/>
    </row>
    <row r="24530" ht="14.25" customHeight="1">
      <c r="A24530" s="4"/>
      <c r="B24530" s="4"/>
    </row>
    <row r="24531" ht="14.25" customHeight="1">
      <c r="A24531" s="4"/>
      <c r="B24531" s="4"/>
    </row>
    <row r="24532" ht="14.25" customHeight="1">
      <c r="A24532" s="4"/>
      <c r="B24532" s="4"/>
    </row>
    <row r="24533" ht="14.25" customHeight="1">
      <c r="A24533" s="4"/>
      <c r="B24533" s="4"/>
    </row>
    <row r="24534" ht="14.25" customHeight="1">
      <c r="A24534" s="4"/>
      <c r="B24534" s="4"/>
    </row>
    <row r="24535" ht="14.25" customHeight="1">
      <c r="A24535" s="4"/>
      <c r="B24535" s="4"/>
    </row>
    <row r="24536" ht="14.25" customHeight="1">
      <c r="A24536" s="4"/>
      <c r="B24536" s="4"/>
    </row>
    <row r="24537" ht="14.25" customHeight="1">
      <c r="A24537" s="4"/>
      <c r="B24537" s="4"/>
    </row>
    <row r="24538" ht="14.25" customHeight="1">
      <c r="A24538" s="4"/>
      <c r="B24538" s="4"/>
    </row>
    <row r="24539" ht="14.25" customHeight="1">
      <c r="A24539" s="4"/>
      <c r="B24539" s="4"/>
    </row>
    <row r="24540" ht="14.25" customHeight="1">
      <c r="A24540" s="4"/>
      <c r="B24540" s="4"/>
    </row>
    <row r="24541" ht="14.25" customHeight="1">
      <c r="A24541" s="4"/>
      <c r="B24541" s="4"/>
    </row>
    <row r="24542" ht="14.25" customHeight="1">
      <c r="A24542" s="4"/>
      <c r="B24542" s="4"/>
    </row>
    <row r="24543" ht="14.25" customHeight="1">
      <c r="A24543" s="4"/>
      <c r="B24543" s="4"/>
    </row>
    <row r="24544" ht="14.25" customHeight="1">
      <c r="A24544" s="4"/>
      <c r="B24544" s="4"/>
    </row>
    <row r="24545" ht="14.25" customHeight="1">
      <c r="A24545" s="4"/>
      <c r="B24545" s="4"/>
    </row>
    <row r="24546" ht="14.25" customHeight="1">
      <c r="A24546" s="4"/>
      <c r="B24546" s="4"/>
    </row>
    <row r="24547" ht="14.25" customHeight="1">
      <c r="A24547" s="4"/>
      <c r="B24547" s="4"/>
    </row>
    <row r="24548" ht="14.25" customHeight="1">
      <c r="A24548" s="4"/>
      <c r="B24548" s="4"/>
    </row>
    <row r="24549" ht="14.25" customHeight="1">
      <c r="A24549" s="4"/>
      <c r="B24549" s="4"/>
    </row>
    <row r="24550" ht="14.25" customHeight="1">
      <c r="A24550" s="4"/>
      <c r="B24550" s="4"/>
    </row>
    <row r="24551" ht="14.25" customHeight="1">
      <c r="A24551" s="4"/>
      <c r="B24551" s="4"/>
    </row>
    <row r="24552" ht="14.25" customHeight="1">
      <c r="A24552" s="4"/>
      <c r="B24552" s="4"/>
    </row>
    <row r="24553" ht="14.25" customHeight="1">
      <c r="A24553" s="4"/>
      <c r="B24553" s="4"/>
    </row>
    <row r="24554" ht="14.25" customHeight="1">
      <c r="A24554" s="4"/>
      <c r="B24554" s="4"/>
    </row>
    <row r="24555" ht="14.25" customHeight="1">
      <c r="A24555" s="4"/>
      <c r="B24555" s="4"/>
    </row>
    <row r="24556" ht="14.25" customHeight="1">
      <c r="A24556" s="4"/>
      <c r="B24556" s="4"/>
    </row>
    <row r="24557" ht="14.25" customHeight="1">
      <c r="A24557" s="4"/>
      <c r="B24557" s="4"/>
    </row>
    <row r="24558" ht="14.25" customHeight="1">
      <c r="A24558" s="4"/>
      <c r="B24558" s="4"/>
    </row>
    <row r="24559" ht="14.25" customHeight="1">
      <c r="A24559" s="4"/>
      <c r="B24559" s="4"/>
    </row>
    <row r="24560" ht="14.25" customHeight="1">
      <c r="A24560" s="4"/>
      <c r="B24560" s="4"/>
    </row>
    <row r="24561" ht="14.25" customHeight="1">
      <c r="A24561" s="4"/>
      <c r="B24561" s="4"/>
    </row>
    <row r="24562" ht="14.25" customHeight="1">
      <c r="A24562" s="4"/>
      <c r="B24562" s="4"/>
    </row>
    <row r="24563" ht="14.25" customHeight="1">
      <c r="A24563" s="4"/>
      <c r="B24563" s="4"/>
    </row>
    <row r="24564" ht="14.25" customHeight="1">
      <c r="A24564" s="4"/>
      <c r="B24564" s="4"/>
    </row>
    <row r="24565" ht="14.25" customHeight="1">
      <c r="A24565" s="4"/>
      <c r="B24565" s="4"/>
    </row>
    <row r="24566" ht="14.25" customHeight="1">
      <c r="A24566" s="4"/>
      <c r="B24566" s="4"/>
    </row>
    <row r="24567" ht="14.25" customHeight="1">
      <c r="A24567" s="4"/>
      <c r="B24567" s="4"/>
    </row>
    <row r="24568" ht="14.25" customHeight="1">
      <c r="A24568" s="4"/>
      <c r="B24568" s="4"/>
    </row>
    <row r="24569" ht="14.25" customHeight="1">
      <c r="A24569" s="4"/>
      <c r="B24569" s="4"/>
    </row>
    <row r="24570" ht="14.25" customHeight="1">
      <c r="A24570" s="4"/>
      <c r="B24570" s="4"/>
    </row>
    <row r="24571" ht="14.25" customHeight="1">
      <c r="A24571" s="4"/>
      <c r="B24571" s="4"/>
    </row>
    <row r="24572" ht="14.25" customHeight="1">
      <c r="A24572" s="4"/>
      <c r="B24572" s="4"/>
    </row>
    <row r="24573" ht="14.25" customHeight="1">
      <c r="A24573" s="4"/>
      <c r="B24573" s="4"/>
    </row>
    <row r="24574" ht="14.25" customHeight="1">
      <c r="A24574" s="4"/>
      <c r="B24574" s="4"/>
    </row>
    <row r="24575" ht="14.25" customHeight="1">
      <c r="A24575" s="4"/>
      <c r="B24575" s="4"/>
    </row>
    <row r="24576" ht="14.25" customHeight="1">
      <c r="A24576" s="4"/>
      <c r="B24576" s="4"/>
    </row>
    <row r="24577" ht="14.25" customHeight="1">
      <c r="A24577" s="4"/>
      <c r="B24577" s="4"/>
    </row>
    <row r="24578" ht="14.25" customHeight="1">
      <c r="A24578" s="4"/>
      <c r="B24578" s="4"/>
    </row>
    <row r="24579" ht="14.25" customHeight="1">
      <c r="A24579" s="4"/>
      <c r="B24579" s="4"/>
    </row>
    <row r="24580" ht="14.25" customHeight="1">
      <c r="A24580" s="4"/>
      <c r="B24580" s="4"/>
    </row>
    <row r="24581" ht="14.25" customHeight="1">
      <c r="A24581" s="4"/>
      <c r="B24581" s="4"/>
    </row>
    <row r="24582" ht="14.25" customHeight="1">
      <c r="A24582" s="4"/>
      <c r="B24582" s="4"/>
    </row>
    <row r="24583" ht="14.25" customHeight="1">
      <c r="A24583" s="4"/>
      <c r="B24583" s="4"/>
    </row>
    <row r="24584" ht="14.25" customHeight="1">
      <c r="A24584" s="4"/>
      <c r="B24584" s="4"/>
    </row>
    <row r="24585" ht="14.25" customHeight="1">
      <c r="A24585" s="4"/>
      <c r="B24585" s="4"/>
    </row>
    <row r="24586" ht="14.25" customHeight="1">
      <c r="A24586" s="4"/>
      <c r="B24586" s="4"/>
    </row>
    <row r="24587" ht="14.25" customHeight="1">
      <c r="A24587" s="4"/>
      <c r="B24587" s="4"/>
    </row>
    <row r="24588" ht="14.25" customHeight="1">
      <c r="A24588" s="4"/>
      <c r="B24588" s="4"/>
    </row>
    <row r="24589" ht="14.25" customHeight="1">
      <c r="A24589" s="4"/>
      <c r="B24589" s="4"/>
    </row>
    <row r="24590" ht="14.25" customHeight="1">
      <c r="A24590" s="4"/>
      <c r="B24590" s="4"/>
    </row>
    <row r="24591" ht="14.25" customHeight="1">
      <c r="A24591" s="4"/>
      <c r="B24591" s="4"/>
    </row>
    <row r="24592" ht="14.25" customHeight="1">
      <c r="A24592" s="4"/>
      <c r="B24592" s="4"/>
    </row>
    <row r="24593" ht="14.25" customHeight="1">
      <c r="A24593" s="4"/>
      <c r="B24593" s="4"/>
    </row>
    <row r="24594" ht="14.25" customHeight="1">
      <c r="A24594" s="4"/>
      <c r="B24594" s="4"/>
    </row>
    <row r="24595" ht="14.25" customHeight="1">
      <c r="A24595" s="4"/>
      <c r="B24595" s="4"/>
    </row>
    <row r="24596" ht="14.25" customHeight="1">
      <c r="A24596" s="4"/>
      <c r="B24596" s="4"/>
    </row>
    <row r="24597" ht="14.25" customHeight="1">
      <c r="A24597" s="4"/>
      <c r="B24597" s="4"/>
    </row>
    <row r="24598" ht="14.25" customHeight="1">
      <c r="A24598" s="4"/>
      <c r="B24598" s="4"/>
    </row>
    <row r="24599" ht="14.25" customHeight="1">
      <c r="A24599" s="4"/>
      <c r="B24599" s="4"/>
    </row>
    <row r="24600" ht="14.25" customHeight="1">
      <c r="A24600" s="4"/>
      <c r="B24600" s="4"/>
    </row>
    <row r="24601" ht="14.25" customHeight="1">
      <c r="A24601" s="4"/>
      <c r="B24601" s="4"/>
    </row>
    <row r="24602" ht="14.25" customHeight="1">
      <c r="A24602" s="4"/>
      <c r="B24602" s="4"/>
    </row>
    <row r="24603" ht="14.25" customHeight="1">
      <c r="A24603" s="4"/>
      <c r="B24603" s="4"/>
    </row>
    <row r="24604" ht="14.25" customHeight="1">
      <c r="A24604" s="4"/>
      <c r="B24604" s="4"/>
    </row>
    <row r="24605" ht="14.25" customHeight="1">
      <c r="A24605" s="4"/>
      <c r="B24605" s="4"/>
    </row>
    <row r="24606" ht="14.25" customHeight="1">
      <c r="A24606" s="4"/>
      <c r="B24606" s="4"/>
    </row>
    <row r="24607" ht="14.25" customHeight="1">
      <c r="A24607" s="4"/>
      <c r="B24607" s="4"/>
    </row>
    <row r="24608" ht="14.25" customHeight="1">
      <c r="A24608" s="4"/>
      <c r="B24608" s="4"/>
    </row>
    <row r="24609" ht="14.25" customHeight="1">
      <c r="A24609" s="4"/>
      <c r="B24609" s="4"/>
    </row>
    <row r="24610" ht="14.25" customHeight="1">
      <c r="A24610" s="4"/>
      <c r="B24610" s="4"/>
    </row>
    <row r="24611" ht="14.25" customHeight="1">
      <c r="A24611" s="4"/>
      <c r="B24611" s="4"/>
    </row>
    <row r="24612" ht="14.25" customHeight="1">
      <c r="A24612" s="4"/>
      <c r="B24612" s="4"/>
    </row>
    <row r="24613" ht="14.25" customHeight="1">
      <c r="A24613" s="4"/>
      <c r="B24613" s="4"/>
    </row>
    <row r="24614" ht="14.25" customHeight="1">
      <c r="A24614" s="4"/>
      <c r="B24614" s="4"/>
    </row>
    <row r="24615" ht="14.25" customHeight="1">
      <c r="A24615" s="4"/>
      <c r="B24615" s="4"/>
    </row>
    <row r="24616" ht="14.25" customHeight="1">
      <c r="A24616" s="4"/>
      <c r="B24616" s="4"/>
    </row>
    <row r="24617" ht="14.25" customHeight="1">
      <c r="A24617" s="4"/>
      <c r="B24617" s="4"/>
    </row>
    <row r="24618" ht="14.25" customHeight="1">
      <c r="A24618" s="4"/>
      <c r="B24618" s="4"/>
    </row>
    <row r="24619" ht="14.25" customHeight="1">
      <c r="A24619" s="4"/>
      <c r="B24619" s="4"/>
    </row>
    <row r="24620" ht="14.25" customHeight="1">
      <c r="A24620" s="4"/>
      <c r="B24620" s="4"/>
    </row>
    <row r="24621" ht="14.25" customHeight="1">
      <c r="A24621" s="4"/>
      <c r="B24621" s="4"/>
    </row>
    <row r="24622" ht="14.25" customHeight="1">
      <c r="A24622" s="4"/>
      <c r="B24622" s="4"/>
    </row>
    <row r="24623" ht="14.25" customHeight="1">
      <c r="A24623" s="4"/>
      <c r="B24623" s="4"/>
    </row>
    <row r="24624" ht="14.25" customHeight="1">
      <c r="A24624" s="4"/>
      <c r="B24624" s="4"/>
    </row>
    <row r="24625" ht="14.25" customHeight="1">
      <c r="A24625" s="4"/>
      <c r="B24625" s="4"/>
    </row>
    <row r="24626" ht="14.25" customHeight="1">
      <c r="A24626" s="4"/>
      <c r="B24626" s="4"/>
    </row>
    <row r="24627" ht="14.25" customHeight="1">
      <c r="A24627" s="4"/>
      <c r="B24627" s="4"/>
    </row>
    <row r="24628" ht="14.25" customHeight="1">
      <c r="A24628" s="4"/>
      <c r="B24628" s="4"/>
    </row>
    <row r="24629" ht="14.25" customHeight="1">
      <c r="A24629" s="4"/>
      <c r="B24629" s="4"/>
    </row>
    <row r="24630" ht="14.25" customHeight="1">
      <c r="A24630" s="4"/>
      <c r="B24630" s="4"/>
    </row>
    <row r="24631" ht="14.25" customHeight="1">
      <c r="A24631" s="4"/>
      <c r="B24631" s="4"/>
    </row>
    <row r="24632" ht="14.25" customHeight="1">
      <c r="A24632" s="4"/>
      <c r="B24632" s="4"/>
    </row>
    <row r="24633" ht="14.25" customHeight="1">
      <c r="A24633" s="4"/>
      <c r="B24633" s="4"/>
    </row>
    <row r="24634" ht="14.25" customHeight="1">
      <c r="A24634" s="4"/>
      <c r="B24634" s="4"/>
    </row>
    <row r="24635" ht="14.25" customHeight="1">
      <c r="A24635" s="4"/>
      <c r="B24635" s="4"/>
    </row>
    <row r="24636" ht="14.25" customHeight="1">
      <c r="A24636" s="4"/>
      <c r="B24636" s="4"/>
    </row>
    <row r="24637" ht="14.25" customHeight="1">
      <c r="A24637" s="4"/>
      <c r="B24637" s="4"/>
    </row>
    <row r="24638" ht="14.25" customHeight="1">
      <c r="A24638" s="4"/>
      <c r="B24638" s="4"/>
    </row>
    <row r="24639" ht="14.25" customHeight="1">
      <c r="A24639" s="4"/>
      <c r="B24639" s="4"/>
    </row>
    <row r="24640" ht="14.25" customHeight="1">
      <c r="A24640" s="4"/>
      <c r="B24640" s="4"/>
    </row>
    <row r="24641" ht="14.25" customHeight="1">
      <c r="A24641" s="4"/>
      <c r="B24641" s="4"/>
    </row>
    <row r="24642" ht="14.25" customHeight="1">
      <c r="A24642" s="4"/>
      <c r="B24642" s="4"/>
    </row>
    <row r="24643" ht="14.25" customHeight="1">
      <c r="A24643" s="4"/>
      <c r="B24643" s="4"/>
    </row>
    <row r="24644" ht="14.25" customHeight="1">
      <c r="A24644" s="4"/>
      <c r="B24644" s="4"/>
    </row>
    <row r="24645" ht="14.25" customHeight="1">
      <c r="A24645" s="4"/>
      <c r="B24645" s="4"/>
    </row>
    <row r="24646" ht="14.25" customHeight="1">
      <c r="A24646" s="4"/>
      <c r="B24646" s="4"/>
    </row>
    <row r="24647" ht="14.25" customHeight="1">
      <c r="A24647" s="4"/>
      <c r="B24647" s="4"/>
    </row>
    <row r="24648" ht="14.25" customHeight="1">
      <c r="A24648" s="4"/>
      <c r="B24648" s="4"/>
    </row>
    <row r="24649" ht="14.25" customHeight="1">
      <c r="A24649" s="4"/>
      <c r="B24649" s="4"/>
    </row>
    <row r="24650" ht="14.25" customHeight="1">
      <c r="A24650" s="4"/>
      <c r="B24650" s="4"/>
    </row>
    <row r="24651" ht="14.25" customHeight="1">
      <c r="A24651" s="4"/>
      <c r="B24651" s="4"/>
    </row>
    <row r="24652" ht="14.25" customHeight="1">
      <c r="A24652" s="4"/>
      <c r="B24652" s="4"/>
    </row>
    <row r="24653" ht="14.25" customHeight="1">
      <c r="A24653" s="4"/>
      <c r="B24653" s="4"/>
    </row>
    <row r="24654" ht="14.25" customHeight="1">
      <c r="A24654" s="4"/>
      <c r="B24654" s="4"/>
    </row>
    <row r="24655" ht="14.25" customHeight="1">
      <c r="A24655" s="4"/>
      <c r="B24655" s="4"/>
    </row>
    <row r="24656" ht="14.25" customHeight="1">
      <c r="A24656" s="4"/>
      <c r="B24656" s="4"/>
    </row>
    <row r="24657" ht="14.25" customHeight="1">
      <c r="A24657" s="4"/>
      <c r="B24657" s="4"/>
    </row>
    <row r="24658" ht="14.25" customHeight="1">
      <c r="A24658" s="4"/>
      <c r="B24658" s="4"/>
    </row>
    <row r="24659" ht="14.25" customHeight="1">
      <c r="A24659" s="4"/>
      <c r="B24659" s="4"/>
    </row>
    <row r="24660" ht="14.25" customHeight="1">
      <c r="A24660" s="4"/>
      <c r="B24660" s="4"/>
    </row>
    <row r="24661" ht="14.25" customHeight="1">
      <c r="A24661" s="4"/>
      <c r="B24661" s="4"/>
    </row>
    <row r="24662" ht="14.25" customHeight="1">
      <c r="A24662" s="4"/>
      <c r="B24662" s="4"/>
    </row>
    <row r="24663" ht="14.25" customHeight="1">
      <c r="A24663" s="4"/>
      <c r="B24663" s="4"/>
    </row>
    <row r="24664" ht="14.25" customHeight="1">
      <c r="A24664" s="4"/>
      <c r="B24664" s="4"/>
    </row>
    <row r="24665" ht="14.25" customHeight="1">
      <c r="A24665" s="4"/>
      <c r="B24665" s="4"/>
    </row>
    <row r="24666" ht="14.25" customHeight="1">
      <c r="A24666" s="4"/>
      <c r="B24666" s="4"/>
    </row>
    <row r="24667" ht="14.25" customHeight="1">
      <c r="A24667" s="4"/>
      <c r="B24667" s="4"/>
    </row>
    <row r="24668" ht="14.25" customHeight="1">
      <c r="A24668" s="4"/>
      <c r="B24668" s="4"/>
    </row>
    <row r="24669" ht="14.25" customHeight="1">
      <c r="A24669" s="4"/>
      <c r="B24669" s="4"/>
    </row>
    <row r="24670" ht="14.25" customHeight="1">
      <c r="A24670" s="4"/>
      <c r="B24670" s="4"/>
    </row>
    <row r="24671" ht="14.25" customHeight="1">
      <c r="A24671" s="4"/>
      <c r="B24671" s="4"/>
    </row>
    <row r="24672" ht="14.25" customHeight="1">
      <c r="A24672" s="4"/>
      <c r="B24672" s="4"/>
    </row>
    <row r="24673" ht="14.25" customHeight="1">
      <c r="A24673" s="4"/>
      <c r="B24673" s="4"/>
    </row>
    <row r="24674" ht="14.25" customHeight="1">
      <c r="A24674" s="4"/>
      <c r="B24674" s="4"/>
    </row>
    <row r="24675" ht="14.25" customHeight="1">
      <c r="A24675" s="4"/>
      <c r="B24675" s="4"/>
    </row>
    <row r="24676" ht="14.25" customHeight="1">
      <c r="A24676" s="4"/>
      <c r="B24676" s="4"/>
    </row>
    <row r="24677" ht="14.25" customHeight="1">
      <c r="A24677" s="4"/>
      <c r="B24677" s="4"/>
    </row>
    <row r="24678" ht="14.25" customHeight="1">
      <c r="A24678" s="4"/>
      <c r="B24678" s="4"/>
    </row>
    <row r="24679" ht="14.25" customHeight="1">
      <c r="A24679" s="4"/>
      <c r="B24679" s="4"/>
    </row>
    <row r="24680" ht="14.25" customHeight="1">
      <c r="A24680" s="4"/>
      <c r="B24680" s="4"/>
    </row>
    <row r="24681" ht="14.25" customHeight="1">
      <c r="A24681" s="4"/>
      <c r="B24681" s="4"/>
    </row>
    <row r="24682" ht="14.25" customHeight="1">
      <c r="A24682" s="4"/>
      <c r="B24682" s="4"/>
    </row>
    <row r="24683" ht="14.25" customHeight="1">
      <c r="A24683" s="4"/>
      <c r="B24683" s="4"/>
    </row>
    <row r="24684" ht="14.25" customHeight="1">
      <c r="A24684" s="4"/>
      <c r="B24684" s="4"/>
    </row>
    <row r="24685" ht="14.25" customHeight="1">
      <c r="A24685" s="4"/>
      <c r="B24685" s="4"/>
    </row>
    <row r="24686" ht="14.25" customHeight="1">
      <c r="A24686" s="4"/>
      <c r="B24686" s="4"/>
    </row>
    <row r="24687" ht="14.25" customHeight="1">
      <c r="A24687" s="4"/>
      <c r="B24687" s="4"/>
    </row>
    <row r="24688" ht="14.25" customHeight="1">
      <c r="A24688" s="4"/>
      <c r="B24688" s="4"/>
    </row>
    <row r="24689" ht="14.25" customHeight="1">
      <c r="A24689" s="4"/>
      <c r="B24689" s="4"/>
    </row>
    <row r="24690" ht="14.25" customHeight="1">
      <c r="A24690" s="4"/>
      <c r="B24690" s="4"/>
    </row>
    <row r="24691" ht="14.25" customHeight="1">
      <c r="A24691" s="4"/>
      <c r="B24691" s="4"/>
    </row>
    <row r="24692" ht="14.25" customHeight="1">
      <c r="A24692" s="4"/>
      <c r="B24692" s="4"/>
    </row>
    <row r="24693" ht="14.25" customHeight="1">
      <c r="A24693" s="4"/>
      <c r="B24693" s="4"/>
    </row>
    <row r="24694" ht="14.25" customHeight="1">
      <c r="A24694" s="4"/>
      <c r="B24694" s="4"/>
    </row>
    <row r="24695" ht="14.25" customHeight="1">
      <c r="A24695" s="4"/>
      <c r="B24695" s="4"/>
    </row>
    <row r="24696" ht="14.25" customHeight="1">
      <c r="A24696" s="4"/>
      <c r="B24696" s="4"/>
    </row>
    <row r="24697" ht="14.25" customHeight="1">
      <c r="A24697" s="4"/>
      <c r="B24697" s="4"/>
    </row>
    <row r="24698" ht="14.25" customHeight="1">
      <c r="A24698" s="4"/>
      <c r="B24698" s="4"/>
    </row>
    <row r="24699" ht="14.25" customHeight="1">
      <c r="A24699" s="4"/>
      <c r="B24699" s="4"/>
    </row>
    <row r="24700" ht="14.25" customHeight="1">
      <c r="A24700" s="4"/>
      <c r="B24700" s="4"/>
    </row>
    <row r="24701" ht="14.25" customHeight="1">
      <c r="A24701" s="4"/>
      <c r="B24701" s="4"/>
    </row>
    <row r="24702" ht="14.25" customHeight="1">
      <c r="A24702" s="4"/>
      <c r="B24702" s="4"/>
    </row>
    <row r="24703" ht="14.25" customHeight="1">
      <c r="A24703" s="4"/>
      <c r="B24703" s="4"/>
    </row>
    <row r="24704" ht="14.25" customHeight="1">
      <c r="A24704" s="4"/>
      <c r="B24704" s="4"/>
    </row>
    <row r="24705" ht="14.25" customHeight="1">
      <c r="A24705" s="4"/>
      <c r="B24705" s="4"/>
    </row>
    <row r="24706" ht="14.25" customHeight="1">
      <c r="A24706" s="4"/>
      <c r="B24706" s="4"/>
    </row>
    <row r="24707" ht="14.25" customHeight="1">
      <c r="A24707" s="4"/>
      <c r="B24707" s="4"/>
    </row>
    <row r="24708" ht="14.25" customHeight="1">
      <c r="A24708" s="4"/>
      <c r="B24708" s="4"/>
    </row>
    <row r="24709" ht="14.25" customHeight="1">
      <c r="A24709" s="4"/>
      <c r="B24709" s="4"/>
    </row>
    <row r="24710" ht="14.25" customHeight="1">
      <c r="A24710" s="4"/>
      <c r="B24710" s="4"/>
    </row>
    <row r="24711" ht="14.25" customHeight="1">
      <c r="A24711" s="4"/>
      <c r="B24711" s="4"/>
    </row>
    <row r="24712" ht="14.25" customHeight="1">
      <c r="A24712" s="4"/>
      <c r="B24712" s="4"/>
    </row>
    <row r="24713" ht="14.25" customHeight="1">
      <c r="A24713" s="4"/>
      <c r="B24713" s="4"/>
    </row>
    <row r="24714" ht="14.25" customHeight="1">
      <c r="A24714" s="4"/>
      <c r="B24714" s="4"/>
    </row>
    <row r="24715" ht="14.25" customHeight="1">
      <c r="A24715" s="4"/>
      <c r="B24715" s="4"/>
    </row>
    <row r="24716" ht="14.25" customHeight="1">
      <c r="A24716" s="4"/>
      <c r="B24716" s="4"/>
    </row>
    <row r="24717" ht="14.25" customHeight="1">
      <c r="A24717" s="4"/>
      <c r="B24717" s="4"/>
    </row>
    <row r="24718" ht="14.25" customHeight="1">
      <c r="A24718" s="4"/>
      <c r="B24718" s="4"/>
    </row>
    <row r="24719" ht="14.25" customHeight="1">
      <c r="A24719" s="4"/>
      <c r="B24719" s="4"/>
    </row>
    <row r="24720" ht="14.25" customHeight="1">
      <c r="A24720" s="4"/>
      <c r="B24720" s="4"/>
    </row>
    <row r="24721" ht="14.25" customHeight="1">
      <c r="A24721" s="4"/>
      <c r="B24721" s="4"/>
    </row>
    <row r="24722" ht="14.25" customHeight="1">
      <c r="A24722" s="4"/>
      <c r="B24722" s="4"/>
    </row>
    <row r="24723" ht="14.25" customHeight="1">
      <c r="A24723" s="4"/>
      <c r="B24723" s="4"/>
    </row>
    <row r="24724" ht="14.25" customHeight="1">
      <c r="A24724" s="4"/>
      <c r="B24724" s="4"/>
    </row>
    <row r="24725" ht="14.25" customHeight="1">
      <c r="A24725" s="4"/>
      <c r="B24725" s="4"/>
    </row>
    <row r="24726" ht="14.25" customHeight="1">
      <c r="A24726" s="4"/>
      <c r="B24726" s="4"/>
    </row>
    <row r="24727" ht="14.25" customHeight="1">
      <c r="A24727" s="4"/>
      <c r="B24727" s="4"/>
    </row>
    <row r="24728" ht="14.25" customHeight="1">
      <c r="A24728" s="4"/>
      <c r="B24728" s="4"/>
    </row>
    <row r="24729" ht="14.25" customHeight="1">
      <c r="A24729" s="4"/>
      <c r="B24729" s="4"/>
    </row>
    <row r="24730" ht="14.25" customHeight="1">
      <c r="A24730" s="4"/>
      <c r="B24730" s="4"/>
    </row>
    <row r="24731" ht="14.25" customHeight="1">
      <c r="A24731" s="4"/>
      <c r="B24731" s="4"/>
    </row>
    <row r="24732" ht="14.25" customHeight="1">
      <c r="A24732" s="4"/>
      <c r="B24732" s="4"/>
    </row>
    <row r="24733" ht="14.25" customHeight="1">
      <c r="A24733" s="4"/>
      <c r="B24733" s="4"/>
    </row>
    <row r="24734" ht="14.25" customHeight="1">
      <c r="A24734" s="4"/>
      <c r="B24734" s="4"/>
    </row>
    <row r="24735" ht="14.25" customHeight="1">
      <c r="A24735" s="4"/>
      <c r="B24735" s="4"/>
    </row>
    <row r="24736" ht="14.25" customHeight="1">
      <c r="A24736" s="4"/>
      <c r="B24736" s="4"/>
    </row>
    <row r="24737" ht="14.25" customHeight="1">
      <c r="A24737" s="4"/>
      <c r="B24737" s="4"/>
    </row>
    <row r="24738" ht="14.25" customHeight="1">
      <c r="A24738" s="4"/>
      <c r="B24738" s="4"/>
    </row>
    <row r="24739" ht="14.25" customHeight="1">
      <c r="A24739" s="4"/>
      <c r="B24739" s="4"/>
    </row>
    <row r="24740" ht="14.25" customHeight="1">
      <c r="A24740" s="4"/>
      <c r="B24740" s="4"/>
    </row>
    <row r="24741" ht="14.25" customHeight="1">
      <c r="A24741" s="4"/>
      <c r="B24741" s="4"/>
    </row>
    <row r="24742" ht="14.25" customHeight="1">
      <c r="A24742" s="4"/>
      <c r="B24742" s="4"/>
    </row>
    <row r="24743" ht="14.25" customHeight="1">
      <c r="A24743" s="4"/>
      <c r="B24743" s="4"/>
    </row>
    <row r="24744" ht="14.25" customHeight="1">
      <c r="A24744" s="4"/>
      <c r="B24744" s="4"/>
    </row>
    <row r="24745" ht="14.25" customHeight="1">
      <c r="A24745" s="4"/>
      <c r="B24745" s="4"/>
    </row>
    <row r="24746" ht="14.25" customHeight="1">
      <c r="A24746" s="4"/>
      <c r="B24746" s="4"/>
    </row>
    <row r="24747" ht="14.25" customHeight="1">
      <c r="A24747" s="4"/>
      <c r="B24747" s="4"/>
    </row>
    <row r="24748" ht="14.25" customHeight="1">
      <c r="A24748" s="4"/>
      <c r="B24748" s="4"/>
    </row>
    <row r="24749" ht="14.25" customHeight="1">
      <c r="A24749" s="4"/>
      <c r="B24749" s="4"/>
    </row>
    <row r="24750" ht="14.25" customHeight="1">
      <c r="A24750" s="4"/>
      <c r="B24750" s="4"/>
    </row>
    <row r="24751" ht="14.25" customHeight="1">
      <c r="A24751" s="4"/>
      <c r="B24751" s="4"/>
    </row>
    <row r="24752" ht="14.25" customHeight="1">
      <c r="A24752" s="4"/>
      <c r="B24752" s="4"/>
    </row>
    <row r="24753" ht="14.25" customHeight="1">
      <c r="A24753" s="4"/>
      <c r="B24753" s="4"/>
    </row>
    <row r="24754" ht="14.25" customHeight="1">
      <c r="A24754" s="4"/>
      <c r="B24754" s="4"/>
    </row>
    <row r="24755" ht="14.25" customHeight="1">
      <c r="A24755" s="4"/>
      <c r="B24755" s="4"/>
    </row>
    <row r="24756" ht="14.25" customHeight="1">
      <c r="A24756" s="4"/>
      <c r="B24756" s="4"/>
    </row>
    <row r="24757" ht="14.25" customHeight="1">
      <c r="A24757" s="4"/>
      <c r="B24757" s="4"/>
    </row>
    <row r="24758" ht="14.25" customHeight="1">
      <c r="A24758" s="4"/>
      <c r="B24758" s="4"/>
    </row>
    <row r="24759" ht="14.25" customHeight="1">
      <c r="A24759" s="4"/>
      <c r="B24759" s="4"/>
    </row>
    <row r="24760" ht="14.25" customHeight="1">
      <c r="A24760" s="4"/>
      <c r="B24760" s="4"/>
    </row>
    <row r="24761" ht="14.25" customHeight="1">
      <c r="A24761" s="4"/>
      <c r="B24761" s="4"/>
    </row>
    <row r="24762" ht="14.25" customHeight="1">
      <c r="A24762" s="4"/>
      <c r="B24762" s="4"/>
    </row>
    <row r="24763" ht="14.25" customHeight="1">
      <c r="A24763" s="4"/>
      <c r="B24763" s="4"/>
    </row>
    <row r="24764" ht="14.25" customHeight="1">
      <c r="A24764" s="4"/>
      <c r="B24764" s="4"/>
    </row>
    <row r="24765" ht="14.25" customHeight="1">
      <c r="A24765" s="4"/>
      <c r="B24765" s="4"/>
    </row>
    <row r="24766" ht="14.25" customHeight="1">
      <c r="A24766" s="4"/>
      <c r="B24766" s="4"/>
    </row>
    <row r="24767" ht="14.25" customHeight="1">
      <c r="A24767" s="4"/>
      <c r="B24767" s="4"/>
    </row>
    <row r="24768" ht="14.25" customHeight="1">
      <c r="A24768" s="4"/>
      <c r="B24768" s="4"/>
    </row>
    <row r="24769" ht="14.25" customHeight="1">
      <c r="A24769" s="4"/>
      <c r="B24769" s="4"/>
    </row>
    <row r="24770" ht="14.25" customHeight="1">
      <c r="A24770" s="4"/>
      <c r="B24770" s="4"/>
    </row>
    <row r="24771" ht="14.25" customHeight="1">
      <c r="A24771" s="4"/>
      <c r="B24771" s="4"/>
    </row>
    <row r="24772" ht="14.25" customHeight="1">
      <c r="A24772" s="4"/>
      <c r="B24772" s="4"/>
    </row>
    <row r="24773" ht="14.25" customHeight="1">
      <c r="A24773" s="4"/>
      <c r="B24773" s="4"/>
    </row>
    <row r="24774" ht="14.25" customHeight="1">
      <c r="A24774" s="4"/>
      <c r="B24774" s="4"/>
    </row>
    <row r="24775" ht="14.25" customHeight="1">
      <c r="A24775" s="4"/>
      <c r="B24775" s="4"/>
    </row>
    <row r="24776" ht="14.25" customHeight="1">
      <c r="A24776" s="4"/>
      <c r="B24776" s="4"/>
    </row>
    <row r="24777" ht="14.25" customHeight="1">
      <c r="A24777" s="4"/>
      <c r="B24777" s="4"/>
    </row>
    <row r="24778" ht="14.25" customHeight="1">
      <c r="A24778" s="4"/>
      <c r="B24778" s="4"/>
    </row>
    <row r="24779" ht="14.25" customHeight="1">
      <c r="A24779" s="4"/>
      <c r="B24779" s="4"/>
    </row>
    <row r="24780" ht="14.25" customHeight="1">
      <c r="A24780" s="4"/>
      <c r="B24780" s="4"/>
    </row>
    <row r="24781" ht="14.25" customHeight="1">
      <c r="A24781" s="4"/>
      <c r="B24781" s="4"/>
    </row>
    <row r="24782" ht="14.25" customHeight="1">
      <c r="A24782" s="4"/>
      <c r="B24782" s="4"/>
    </row>
    <row r="24783" ht="14.25" customHeight="1">
      <c r="A24783" s="4"/>
      <c r="B24783" s="4"/>
    </row>
    <row r="24784" ht="14.25" customHeight="1">
      <c r="A24784" s="4"/>
      <c r="B24784" s="4"/>
    </row>
    <row r="24785" ht="14.25" customHeight="1">
      <c r="A24785" s="4"/>
      <c r="B24785" s="4"/>
    </row>
    <row r="24786" ht="14.25" customHeight="1">
      <c r="A24786" s="4"/>
      <c r="B24786" s="4"/>
    </row>
    <row r="24787" ht="14.25" customHeight="1">
      <c r="A24787" s="4"/>
      <c r="B24787" s="4"/>
    </row>
    <row r="24788" ht="14.25" customHeight="1">
      <c r="A24788" s="4"/>
      <c r="B24788" s="4"/>
    </row>
    <row r="24789" ht="14.25" customHeight="1">
      <c r="A24789" s="4"/>
      <c r="B24789" s="4"/>
    </row>
    <row r="24790" ht="14.25" customHeight="1">
      <c r="A24790" s="4"/>
      <c r="B24790" s="4"/>
    </row>
    <row r="24791" ht="14.25" customHeight="1">
      <c r="A24791" s="4"/>
      <c r="B24791" s="4"/>
    </row>
    <row r="24792" ht="14.25" customHeight="1">
      <c r="A24792" s="4"/>
      <c r="B24792" s="4"/>
    </row>
    <row r="24793" ht="14.25" customHeight="1">
      <c r="A24793" s="4"/>
      <c r="B24793" s="4"/>
    </row>
    <row r="24794" ht="14.25" customHeight="1">
      <c r="A24794" s="4"/>
      <c r="B24794" s="4"/>
    </row>
    <row r="24795" ht="14.25" customHeight="1">
      <c r="A24795" s="4"/>
      <c r="B24795" s="4"/>
    </row>
    <row r="24796" ht="14.25" customHeight="1">
      <c r="A24796" s="4"/>
      <c r="B24796" s="4"/>
    </row>
    <row r="24797" ht="14.25" customHeight="1">
      <c r="A24797" s="4"/>
      <c r="B24797" s="4"/>
    </row>
    <row r="24798" ht="14.25" customHeight="1">
      <c r="A24798" s="4"/>
      <c r="B24798" s="4"/>
    </row>
    <row r="24799" ht="14.25" customHeight="1">
      <c r="A24799" s="4"/>
      <c r="B24799" s="4"/>
    </row>
    <row r="24800" ht="14.25" customHeight="1">
      <c r="A24800" s="4"/>
      <c r="B24800" s="4"/>
    </row>
    <row r="24801" ht="14.25" customHeight="1">
      <c r="A24801" s="4"/>
      <c r="B24801" s="4"/>
    </row>
    <row r="24802" ht="14.25" customHeight="1">
      <c r="A24802" s="4"/>
      <c r="B24802" s="4"/>
    </row>
    <row r="24803" ht="14.25" customHeight="1">
      <c r="A24803" s="4"/>
      <c r="B24803" s="4"/>
    </row>
    <row r="24804" ht="14.25" customHeight="1">
      <c r="A24804" s="4"/>
      <c r="B24804" s="4"/>
    </row>
    <row r="24805" ht="14.25" customHeight="1">
      <c r="A24805" s="4"/>
      <c r="B24805" s="4"/>
    </row>
    <row r="24806" ht="14.25" customHeight="1">
      <c r="A24806" s="4"/>
      <c r="B24806" s="4"/>
    </row>
    <row r="24807" ht="14.25" customHeight="1">
      <c r="A24807" s="4"/>
      <c r="B24807" s="4"/>
    </row>
    <row r="24808" ht="14.25" customHeight="1">
      <c r="A24808" s="4"/>
      <c r="B24808" s="4"/>
    </row>
    <row r="24809" ht="14.25" customHeight="1">
      <c r="A24809" s="4"/>
      <c r="B24809" s="4"/>
    </row>
    <row r="24810" ht="14.25" customHeight="1">
      <c r="A24810" s="4"/>
      <c r="B24810" s="4"/>
    </row>
    <row r="24811" ht="14.25" customHeight="1">
      <c r="A24811" s="4"/>
      <c r="B24811" s="4"/>
    </row>
    <row r="24812" ht="14.25" customHeight="1">
      <c r="A24812" s="4"/>
      <c r="B24812" s="4"/>
    </row>
    <row r="24813" ht="14.25" customHeight="1">
      <c r="A24813" s="4"/>
      <c r="B24813" s="4"/>
    </row>
    <row r="24814" ht="14.25" customHeight="1">
      <c r="A24814" s="4"/>
      <c r="B24814" s="4"/>
    </row>
    <row r="24815" ht="14.25" customHeight="1">
      <c r="A24815" s="4"/>
      <c r="B24815" s="4"/>
    </row>
    <row r="24816" ht="14.25" customHeight="1">
      <c r="A24816" s="4"/>
      <c r="B24816" s="4"/>
    </row>
    <row r="24817" ht="14.25" customHeight="1">
      <c r="A24817" s="4"/>
      <c r="B24817" s="4"/>
    </row>
    <row r="24818" ht="14.25" customHeight="1">
      <c r="A24818" s="4"/>
      <c r="B24818" s="4"/>
    </row>
    <row r="24819" ht="14.25" customHeight="1">
      <c r="A24819" s="4"/>
      <c r="B24819" s="4"/>
    </row>
    <row r="24820" ht="14.25" customHeight="1">
      <c r="A24820" s="4"/>
      <c r="B24820" s="4"/>
    </row>
    <row r="24821" ht="14.25" customHeight="1">
      <c r="A24821" s="4"/>
      <c r="B24821" s="4"/>
    </row>
    <row r="24822" ht="14.25" customHeight="1">
      <c r="A24822" s="4"/>
      <c r="B24822" s="4"/>
    </row>
    <row r="24823" ht="14.25" customHeight="1">
      <c r="A24823" s="4"/>
      <c r="B24823" s="4"/>
    </row>
    <row r="24824" ht="14.25" customHeight="1">
      <c r="A24824" s="4"/>
      <c r="B24824" s="4"/>
    </row>
    <row r="24825" ht="14.25" customHeight="1">
      <c r="A24825" s="4"/>
      <c r="B24825" s="4"/>
    </row>
    <row r="24826" ht="14.25" customHeight="1">
      <c r="A24826" s="4"/>
      <c r="B24826" s="4"/>
    </row>
    <row r="24827" ht="14.25" customHeight="1">
      <c r="A24827" s="4"/>
      <c r="B24827" s="4"/>
    </row>
    <row r="24828" ht="14.25" customHeight="1">
      <c r="A24828" s="4"/>
      <c r="B24828" s="4"/>
    </row>
    <row r="24829" ht="14.25" customHeight="1">
      <c r="A24829" s="4"/>
      <c r="B24829" s="4"/>
    </row>
    <row r="24830" ht="14.25" customHeight="1">
      <c r="A24830" s="4"/>
      <c r="B24830" s="4"/>
    </row>
    <row r="24831" ht="14.25" customHeight="1">
      <c r="A24831" s="4"/>
      <c r="B24831" s="4"/>
    </row>
    <row r="24832" ht="14.25" customHeight="1">
      <c r="A24832" s="4"/>
      <c r="B24832" s="4"/>
    </row>
    <row r="24833" ht="14.25" customHeight="1">
      <c r="A24833" s="4"/>
      <c r="B24833" s="4"/>
    </row>
    <row r="24834" ht="14.25" customHeight="1">
      <c r="A24834" s="4"/>
      <c r="B24834" s="4"/>
    </row>
    <row r="24835" ht="14.25" customHeight="1">
      <c r="A24835" s="4"/>
      <c r="B24835" s="4"/>
    </row>
    <row r="24836" ht="14.25" customHeight="1">
      <c r="A24836" s="4"/>
      <c r="B24836" s="4"/>
    </row>
    <row r="24837" ht="14.25" customHeight="1">
      <c r="A24837" s="4"/>
      <c r="B24837" s="4"/>
    </row>
    <row r="24838" ht="14.25" customHeight="1">
      <c r="A24838" s="4"/>
      <c r="B24838" s="4"/>
    </row>
    <row r="24839" ht="14.25" customHeight="1">
      <c r="A24839" s="4"/>
      <c r="B24839" s="4"/>
    </row>
    <row r="24840" ht="14.25" customHeight="1">
      <c r="A24840" s="4"/>
      <c r="B24840" s="4"/>
    </row>
    <row r="24841" ht="14.25" customHeight="1">
      <c r="A24841" s="4"/>
      <c r="B24841" s="4"/>
    </row>
    <row r="24842" ht="14.25" customHeight="1">
      <c r="A24842" s="4"/>
      <c r="B24842" s="4"/>
    </row>
    <row r="24843" ht="14.25" customHeight="1">
      <c r="A24843" s="4"/>
      <c r="B24843" s="4"/>
    </row>
    <row r="24844" ht="14.25" customHeight="1">
      <c r="A24844" s="4"/>
      <c r="B24844" s="4"/>
    </row>
    <row r="24845" ht="14.25" customHeight="1">
      <c r="A24845" s="4"/>
      <c r="B24845" s="4"/>
    </row>
    <row r="24846" ht="14.25" customHeight="1">
      <c r="A24846" s="4"/>
      <c r="B24846" s="4"/>
    </row>
    <row r="24847" ht="14.25" customHeight="1">
      <c r="A24847" s="4"/>
      <c r="B24847" s="4"/>
    </row>
    <row r="24848" ht="14.25" customHeight="1">
      <c r="A24848" s="4"/>
      <c r="B24848" s="4"/>
    </row>
    <row r="24849" ht="14.25" customHeight="1">
      <c r="A24849" s="4"/>
      <c r="B24849" s="4"/>
    </row>
    <row r="24850" ht="14.25" customHeight="1">
      <c r="A24850" s="4"/>
      <c r="B24850" s="4"/>
    </row>
    <row r="24851" ht="14.25" customHeight="1">
      <c r="A24851" s="4"/>
      <c r="B24851" s="4"/>
    </row>
    <row r="24852" ht="14.25" customHeight="1">
      <c r="A24852" s="4"/>
      <c r="B24852" s="4"/>
    </row>
    <row r="24853" ht="14.25" customHeight="1">
      <c r="A24853" s="4"/>
      <c r="B24853" s="4"/>
    </row>
    <row r="24854" ht="14.25" customHeight="1">
      <c r="A24854" s="4"/>
      <c r="B24854" s="4"/>
    </row>
    <row r="24855" ht="14.25" customHeight="1">
      <c r="A24855" s="4"/>
      <c r="B24855" s="4"/>
    </row>
    <row r="24856" ht="14.25" customHeight="1">
      <c r="A24856" s="4"/>
      <c r="B24856" s="4"/>
    </row>
    <row r="24857" ht="14.25" customHeight="1">
      <c r="A24857" s="4"/>
      <c r="B24857" s="4"/>
    </row>
    <row r="24858" ht="14.25" customHeight="1">
      <c r="A24858" s="4"/>
      <c r="B24858" s="4"/>
    </row>
    <row r="24859" ht="14.25" customHeight="1">
      <c r="A24859" s="4"/>
      <c r="B24859" s="4"/>
    </row>
    <row r="24860" ht="14.25" customHeight="1">
      <c r="A24860" s="4"/>
      <c r="B24860" s="4"/>
    </row>
    <row r="24861" ht="14.25" customHeight="1">
      <c r="A24861" s="4"/>
      <c r="B24861" s="4"/>
    </row>
    <row r="24862" ht="14.25" customHeight="1">
      <c r="A24862" s="4"/>
      <c r="B24862" s="4"/>
    </row>
    <row r="24863" ht="14.25" customHeight="1">
      <c r="A24863" s="4"/>
      <c r="B24863" s="4"/>
    </row>
    <row r="24864" ht="14.25" customHeight="1">
      <c r="A24864" s="4"/>
      <c r="B24864" s="4"/>
    </row>
    <row r="24865" ht="14.25" customHeight="1">
      <c r="A24865" s="4"/>
      <c r="B24865" s="4"/>
    </row>
    <row r="24866" ht="14.25" customHeight="1">
      <c r="A24866" s="4"/>
      <c r="B24866" s="4"/>
    </row>
    <row r="24867" ht="14.25" customHeight="1">
      <c r="A24867" s="4"/>
      <c r="B24867" s="4"/>
    </row>
    <row r="24868" ht="14.25" customHeight="1">
      <c r="A24868" s="4"/>
      <c r="B24868" s="4"/>
    </row>
    <row r="24869" ht="14.25" customHeight="1">
      <c r="A24869" s="4"/>
      <c r="B24869" s="4"/>
    </row>
    <row r="24870" ht="14.25" customHeight="1">
      <c r="A24870" s="4"/>
      <c r="B24870" s="4"/>
    </row>
    <row r="24871" ht="14.25" customHeight="1">
      <c r="A24871" s="4"/>
      <c r="B24871" s="4"/>
    </row>
    <row r="24872" ht="14.25" customHeight="1">
      <c r="A24872" s="4"/>
      <c r="B24872" s="4"/>
    </row>
    <row r="24873" ht="14.25" customHeight="1">
      <c r="A24873" s="4"/>
      <c r="B24873" s="4"/>
    </row>
    <row r="24874" ht="14.25" customHeight="1">
      <c r="A24874" s="4"/>
      <c r="B24874" s="4"/>
    </row>
    <row r="24875" ht="14.25" customHeight="1">
      <c r="A24875" s="4"/>
      <c r="B24875" s="4"/>
    </row>
    <row r="24876" ht="14.25" customHeight="1">
      <c r="A24876" s="4"/>
      <c r="B24876" s="4"/>
    </row>
    <row r="24877" ht="14.25" customHeight="1">
      <c r="A24877" s="4"/>
      <c r="B24877" s="4"/>
    </row>
    <row r="24878" ht="14.25" customHeight="1">
      <c r="A24878" s="4"/>
      <c r="B24878" s="4"/>
    </row>
    <row r="24879" ht="14.25" customHeight="1">
      <c r="A24879" s="4"/>
      <c r="B24879" s="4"/>
    </row>
    <row r="24880" ht="14.25" customHeight="1">
      <c r="A24880" s="4"/>
      <c r="B24880" s="4"/>
    </row>
    <row r="24881" ht="14.25" customHeight="1">
      <c r="A24881" s="4"/>
      <c r="B24881" s="4"/>
    </row>
    <row r="24882" ht="14.25" customHeight="1">
      <c r="A24882" s="4"/>
      <c r="B24882" s="4"/>
    </row>
    <row r="24883" ht="14.25" customHeight="1">
      <c r="A24883" s="4"/>
      <c r="B24883" s="4"/>
    </row>
    <row r="24884" ht="14.25" customHeight="1">
      <c r="A24884" s="4"/>
      <c r="B24884" s="4"/>
    </row>
    <row r="24885" ht="14.25" customHeight="1">
      <c r="A24885" s="4"/>
      <c r="B24885" s="4"/>
    </row>
    <row r="24886" ht="14.25" customHeight="1">
      <c r="A24886" s="4"/>
      <c r="B24886" s="4"/>
    </row>
    <row r="24887" ht="14.25" customHeight="1">
      <c r="A24887" s="4"/>
      <c r="B24887" s="4"/>
    </row>
    <row r="24888" ht="14.25" customHeight="1">
      <c r="A24888" s="4"/>
      <c r="B24888" s="4"/>
    </row>
    <row r="24889" ht="14.25" customHeight="1">
      <c r="A24889" s="4"/>
      <c r="B24889" s="4"/>
    </row>
    <row r="24890" ht="14.25" customHeight="1">
      <c r="A24890" s="4"/>
      <c r="B24890" s="4"/>
    </row>
    <row r="24891" ht="14.25" customHeight="1">
      <c r="A24891" s="4"/>
      <c r="B24891" s="4"/>
    </row>
    <row r="24892" ht="14.25" customHeight="1">
      <c r="A24892" s="4"/>
      <c r="B24892" s="4"/>
    </row>
    <row r="24893" ht="14.25" customHeight="1">
      <c r="A24893" s="4"/>
      <c r="B24893" s="4"/>
    </row>
    <row r="24894" ht="14.25" customHeight="1">
      <c r="A24894" s="4"/>
      <c r="B24894" s="4"/>
    </row>
    <row r="24895" ht="14.25" customHeight="1">
      <c r="A24895" s="4"/>
      <c r="B24895" s="4"/>
    </row>
    <row r="24896" ht="14.25" customHeight="1">
      <c r="A24896" s="4"/>
      <c r="B24896" s="4"/>
    </row>
    <row r="24897" ht="14.25" customHeight="1">
      <c r="A24897" s="4"/>
      <c r="B24897" s="4"/>
    </row>
    <row r="24898" ht="14.25" customHeight="1">
      <c r="A24898" s="4"/>
      <c r="B24898" s="4"/>
    </row>
    <row r="24899" ht="14.25" customHeight="1">
      <c r="A24899" s="4"/>
      <c r="B24899" s="4"/>
    </row>
    <row r="24900" ht="14.25" customHeight="1">
      <c r="A24900" s="4"/>
      <c r="B24900" s="4"/>
    </row>
    <row r="24901" ht="14.25" customHeight="1">
      <c r="A24901" s="4"/>
      <c r="B24901" s="4"/>
    </row>
    <row r="24902" ht="14.25" customHeight="1">
      <c r="A24902" s="4"/>
      <c r="B24902" s="4"/>
    </row>
    <row r="24903" ht="14.25" customHeight="1">
      <c r="A24903" s="4"/>
      <c r="B24903" s="4"/>
    </row>
    <row r="24904" ht="14.25" customHeight="1">
      <c r="A24904" s="4"/>
      <c r="B24904" s="4"/>
    </row>
    <row r="24905" ht="14.25" customHeight="1">
      <c r="A24905" s="4"/>
      <c r="B24905" s="4"/>
    </row>
    <row r="24906" ht="14.25" customHeight="1">
      <c r="A24906" s="4"/>
      <c r="B24906" s="4"/>
    </row>
    <row r="24907" ht="14.25" customHeight="1">
      <c r="A24907" s="4"/>
      <c r="B24907" s="4"/>
    </row>
    <row r="24908" ht="14.25" customHeight="1">
      <c r="A24908" s="4"/>
      <c r="B24908" s="4"/>
    </row>
    <row r="24909" ht="14.25" customHeight="1">
      <c r="A24909" s="4"/>
      <c r="B24909" s="4"/>
    </row>
    <row r="24910" ht="14.25" customHeight="1">
      <c r="A24910" s="4"/>
      <c r="B24910" s="4"/>
    </row>
    <row r="24911" ht="14.25" customHeight="1">
      <c r="A24911" s="4"/>
      <c r="B24911" s="4"/>
    </row>
    <row r="24912" ht="14.25" customHeight="1">
      <c r="A24912" s="4"/>
      <c r="B24912" s="4"/>
    </row>
    <row r="24913" ht="14.25" customHeight="1">
      <c r="A24913" s="4"/>
      <c r="B24913" s="4"/>
    </row>
    <row r="24914" ht="14.25" customHeight="1">
      <c r="A24914" s="4"/>
      <c r="B24914" s="4"/>
    </row>
    <row r="24915" ht="14.25" customHeight="1">
      <c r="A24915" s="4"/>
      <c r="B24915" s="4"/>
    </row>
    <row r="24916" ht="14.25" customHeight="1">
      <c r="A24916" s="4"/>
      <c r="B24916" s="4"/>
    </row>
    <row r="24917" ht="14.25" customHeight="1">
      <c r="A24917" s="4"/>
      <c r="B24917" s="4"/>
    </row>
    <row r="24918" ht="14.25" customHeight="1">
      <c r="A24918" s="4"/>
      <c r="B24918" s="4"/>
    </row>
    <row r="24919" ht="14.25" customHeight="1">
      <c r="A24919" s="4"/>
      <c r="B24919" s="4"/>
    </row>
    <row r="24920" ht="14.25" customHeight="1">
      <c r="A24920" s="4"/>
      <c r="B24920" s="4"/>
    </row>
    <row r="24921" ht="14.25" customHeight="1">
      <c r="A24921" s="4"/>
      <c r="B24921" s="4"/>
    </row>
    <row r="24922" ht="14.25" customHeight="1">
      <c r="A24922" s="4"/>
      <c r="B24922" s="4"/>
    </row>
    <row r="24923" ht="14.25" customHeight="1">
      <c r="A24923" s="4"/>
      <c r="B24923" s="4"/>
    </row>
    <row r="24924" ht="14.25" customHeight="1">
      <c r="A24924" s="4"/>
      <c r="B24924" s="4"/>
    </row>
    <row r="24925" ht="14.25" customHeight="1">
      <c r="A24925" s="4"/>
      <c r="B24925" s="4"/>
    </row>
    <row r="24926" ht="14.25" customHeight="1">
      <c r="A24926" s="4"/>
      <c r="B24926" s="4"/>
    </row>
    <row r="24927" ht="14.25" customHeight="1">
      <c r="A24927" s="4"/>
      <c r="B24927" s="4"/>
    </row>
    <row r="24928" ht="14.25" customHeight="1">
      <c r="A24928" s="4"/>
      <c r="B24928" s="4"/>
    </row>
    <row r="24929" ht="14.25" customHeight="1">
      <c r="A24929" s="4"/>
      <c r="B24929" s="4"/>
    </row>
    <row r="24930" ht="14.25" customHeight="1">
      <c r="A24930" s="4"/>
      <c r="B24930" s="4"/>
    </row>
    <row r="24931" ht="14.25" customHeight="1">
      <c r="A24931" s="4"/>
      <c r="B24931" s="4"/>
    </row>
    <row r="24932" ht="14.25" customHeight="1">
      <c r="A24932" s="4"/>
      <c r="B24932" s="4"/>
    </row>
    <row r="24933" ht="14.25" customHeight="1">
      <c r="A24933" s="4"/>
      <c r="B24933" s="4"/>
    </row>
    <row r="24934" ht="14.25" customHeight="1">
      <c r="A24934" s="4"/>
      <c r="B24934" s="4"/>
    </row>
    <row r="24935" ht="14.25" customHeight="1">
      <c r="A24935" s="4"/>
      <c r="B24935" s="4"/>
    </row>
    <row r="24936" ht="14.25" customHeight="1">
      <c r="A24936" s="4"/>
      <c r="B24936" s="4"/>
    </row>
    <row r="24937" ht="14.25" customHeight="1">
      <c r="A24937" s="4"/>
      <c r="B24937" s="4"/>
    </row>
    <row r="24938" ht="14.25" customHeight="1">
      <c r="A24938" s="4"/>
      <c r="B24938" s="4"/>
    </row>
    <row r="24939" ht="14.25" customHeight="1">
      <c r="A24939" s="4"/>
      <c r="B24939" s="4"/>
    </row>
    <row r="24940" ht="14.25" customHeight="1">
      <c r="A24940" s="4"/>
      <c r="B24940" s="4"/>
    </row>
    <row r="24941" ht="14.25" customHeight="1">
      <c r="A24941" s="4"/>
      <c r="B24941" s="4"/>
    </row>
    <row r="24942" ht="14.25" customHeight="1">
      <c r="A24942" s="4"/>
      <c r="B24942" s="4"/>
    </row>
    <row r="24943" ht="14.25" customHeight="1">
      <c r="A24943" s="4"/>
      <c r="B24943" s="4"/>
    </row>
    <row r="24944" ht="14.25" customHeight="1">
      <c r="A24944" s="4"/>
      <c r="B24944" s="4"/>
    </row>
    <row r="24945" ht="14.25" customHeight="1">
      <c r="A24945" s="4"/>
      <c r="B24945" s="4"/>
    </row>
    <row r="24946" ht="14.25" customHeight="1">
      <c r="A24946" s="4"/>
      <c r="B24946" s="4"/>
    </row>
    <row r="24947" ht="14.25" customHeight="1">
      <c r="A24947" s="4"/>
      <c r="B24947" s="4"/>
    </row>
    <row r="24948" ht="14.25" customHeight="1">
      <c r="A24948" s="4"/>
      <c r="B24948" s="4"/>
    </row>
    <row r="24949" ht="14.25" customHeight="1">
      <c r="A24949" s="4"/>
      <c r="B24949" s="4"/>
    </row>
    <row r="24950" ht="14.25" customHeight="1">
      <c r="A24950" s="4"/>
      <c r="B24950" s="4"/>
    </row>
    <row r="24951" ht="14.25" customHeight="1">
      <c r="A24951" s="4"/>
      <c r="B24951" s="4"/>
    </row>
    <row r="24952" ht="14.25" customHeight="1">
      <c r="A24952" s="4"/>
      <c r="B24952" s="4"/>
    </row>
    <row r="24953" ht="14.25" customHeight="1">
      <c r="A24953" s="4"/>
      <c r="B24953" s="4"/>
    </row>
    <row r="24954" ht="14.25" customHeight="1">
      <c r="A24954" s="4"/>
      <c r="B24954" s="4"/>
    </row>
    <row r="24955" ht="14.25" customHeight="1">
      <c r="A24955" s="4"/>
      <c r="B24955" s="4"/>
    </row>
    <row r="24956" ht="14.25" customHeight="1">
      <c r="A24956" s="4"/>
      <c r="B24956" s="4"/>
    </row>
    <row r="24957" ht="14.25" customHeight="1">
      <c r="A24957" s="4"/>
      <c r="B24957" s="4"/>
    </row>
    <row r="24958" ht="14.25" customHeight="1">
      <c r="A24958" s="4"/>
      <c r="B24958" s="4"/>
    </row>
    <row r="24959" ht="14.25" customHeight="1">
      <c r="A24959" s="4"/>
      <c r="B24959" s="4"/>
    </row>
    <row r="24960" ht="14.25" customHeight="1">
      <c r="A24960" s="4"/>
      <c r="B24960" s="4"/>
    </row>
    <row r="24961" ht="14.25" customHeight="1">
      <c r="A24961" s="4"/>
      <c r="B24961" s="4"/>
    </row>
    <row r="24962" ht="14.25" customHeight="1">
      <c r="A24962" s="4"/>
      <c r="B24962" s="4"/>
    </row>
    <row r="24963" ht="14.25" customHeight="1">
      <c r="A24963" s="4"/>
      <c r="B24963" s="4"/>
    </row>
    <row r="24964" ht="14.25" customHeight="1">
      <c r="A24964" s="4"/>
      <c r="B24964" s="4"/>
    </row>
    <row r="24965" ht="14.25" customHeight="1">
      <c r="A24965" s="4"/>
      <c r="B24965" s="4"/>
    </row>
    <row r="24966" ht="14.25" customHeight="1">
      <c r="A24966" s="4"/>
      <c r="B24966" s="4"/>
    </row>
    <row r="24967" ht="14.25" customHeight="1">
      <c r="A24967" s="4"/>
      <c r="B24967" s="4"/>
    </row>
    <row r="24968" ht="14.25" customHeight="1">
      <c r="A24968" s="4"/>
      <c r="B24968" s="4"/>
    </row>
    <row r="24969" ht="14.25" customHeight="1">
      <c r="A24969" s="4"/>
      <c r="B24969" s="4"/>
    </row>
    <row r="24970" ht="14.25" customHeight="1">
      <c r="A24970" s="4"/>
      <c r="B24970" s="4"/>
    </row>
    <row r="24971" ht="14.25" customHeight="1">
      <c r="A24971" s="4"/>
      <c r="B24971" s="4"/>
    </row>
    <row r="24972" ht="14.25" customHeight="1">
      <c r="A24972" s="4"/>
      <c r="B24972" s="4"/>
    </row>
    <row r="24973" ht="14.25" customHeight="1">
      <c r="A24973" s="4"/>
      <c r="B24973" s="4"/>
    </row>
    <row r="24974" ht="14.25" customHeight="1">
      <c r="A24974" s="4"/>
      <c r="B24974" s="4"/>
    </row>
    <row r="24975" ht="14.25" customHeight="1">
      <c r="A24975" s="4"/>
      <c r="B24975" s="4"/>
    </row>
    <row r="24976" ht="14.25" customHeight="1">
      <c r="A24976" s="4"/>
      <c r="B24976" s="4"/>
    </row>
    <row r="24977" ht="14.25" customHeight="1">
      <c r="A24977" s="4"/>
      <c r="B24977" s="4"/>
    </row>
    <row r="24978" ht="14.25" customHeight="1">
      <c r="A24978" s="4"/>
      <c r="B24978" s="4"/>
    </row>
    <row r="24979" ht="14.25" customHeight="1">
      <c r="A24979" s="4"/>
      <c r="B24979" s="4"/>
    </row>
    <row r="24980" ht="14.25" customHeight="1">
      <c r="A24980" s="4"/>
      <c r="B24980" s="4"/>
    </row>
    <row r="24981" ht="14.25" customHeight="1">
      <c r="A24981" s="4"/>
      <c r="B24981" s="4"/>
    </row>
    <row r="24982" ht="14.25" customHeight="1">
      <c r="A24982" s="4"/>
      <c r="B24982" s="4"/>
    </row>
    <row r="24983" ht="14.25" customHeight="1">
      <c r="A24983" s="4"/>
      <c r="B24983" s="4"/>
    </row>
    <row r="24984" ht="14.25" customHeight="1">
      <c r="A24984" s="4"/>
      <c r="B24984" s="4"/>
    </row>
    <row r="24985" ht="14.25" customHeight="1">
      <c r="A24985" s="4"/>
      <c r="B24985" s="4"/>
    </row>
    <row r="24986" ht="14.25" customHeight="1">
      <c r="A24986" s="4"/>
      <c r="B24986" s="4"/>
    </row>
    <row r="24987" ht="14.25" customHeight="1">
      <c r="A24987" s="4"/>
      <c r="B24987" s="4"/>
    </row>
    <row r="24988" ht="14.25" customHeight="1">
      <c r="A24988" s="4"/>
      <c r="B24988" s="4"/>
    </row>
    <row r="24989" ht="14.25" customHeight="1">
      <c r="A24989" s="4"/>
      <c r="B24989" s="4"/>
    </row>
    <row r="24990" ht="14.25" customHeight="1">
      <c r="A24990" s="4"/>
      <c r="B24990" s="4"/>
    </row>
    <row r="24991" ht="14.25" customHeight="1">
      <c r="A24991" s="4"/>
      <c r="B24991" s="4"/>
    </row>
    <row r="24992" ht="14.25" customHeight="1">
      <c r="A24992" s="4"/>
      <c r="B24992" s="4"/>
    </row>
    <row r="24993" ht="14.25" customHeight="1">
      <c r="A24993" s="4"/>
      <c r="B24993" s="4"/>
    </row>
    <row r="24994" ht="14.25" customHeight="1">
      <c r="A24994" s="4"/>
      <c r="B24994" s="4"/>
    </row>
    <row r="24995" ht="14.25" customHeight="1">
      <c r="A24995" s="4"/>
      <c r="B24995" s="4"/>
    </row>
    <row r="24996" ht="14.25" customHeight="1">
      <c r="A24996" s="4"/>
      <c r="B24996" s="4"/>
    </row>
    <row r="24997" ht="14.25" customHeight="1">
      <c r="A24997" s="4"/>
      <c r="B24997" s="4"/>
    </row>
    <row r="24998" ht="14.25" customHeight="1">
      <c r="A24998" s="4"/>
      <c r="B24998" s="4"/>
    </row>
    <row r="24999" ht="14.25" customHeight="1">
      <c r="A24999" s="4"/>
      <c r="B24999" s="4"/>
    </row>
    <row r="25000" ht="14.25" customHeight="1">
      <c r="A25000" s="4"/>
      <c r="B25000" s="4"/>
    </row>
    <row r="25001" ht="14.25" customHeight="1">
      <c r="A25001" s="4"/>
      <c r="B25001" s="4"/>
    </row>
    <row r="25002" ht="14.25" customHeight="1">
      <c r="A25002" s="4"/>
      <c r="B25002" s="4"/>
    </row>
    <row r="25003" ht="14.25" customHeight="1">
      <c r="A25003" s="4"/>
      <c r="B25003" s="4"/>
    </row>
    <row r="25004" ht="14.25" customHeight="1">
      <c r="A25004" s="4"/>
      <c r="B25004" s="4"/>
    </row>
    <row r="25005" ht="14.25" customHeight="1">
      <c r="A25005" s="4"/>
      <c r="B25005" s="4"/>
    </row>
    <row r="25006" ht="14.25" customHeight="1">
      <c r="A25006" s="4"/>
      <c r="B25006" s="4"/>
    </row>
    <row r="25007" ht="14.25" customHeight="1">
      <c r="A25007" s="4"/>
      <c r="B25007" s="4"/>
    </row>
    <row r="25008" ht="14.25" customHeight="1">
      <c r="A25008" s="4"/>
      <c r="B25008" s="4"/>
    </row>
    <row r="25009" ht="14.25" customHeight="1">
      <c r="A25009" s="4"/>
      <c r="B25009" s="4"/>
    </row>
    <row r="25010" ht="14.25" customHeight="1">
      <c r="A25010" s="4"/>
      <c r="B25010" s="4"/>
    </row>
    <row r="25011" ht="14.25" customHeight="1">
      <c r="A25011" s="4"/>
      <c r="B25011" s="4"/>
    </row>
    <row r="25012" ht="14.25" customHeight="1">
      <c r="A25012" s="4"/>
      <c r="B25012" s="4"/>
    </row>
    <row r="25013" ht="14.25" customHeight="1">
      <c r="A25013" s="4"/>
      <c r="B25013" s="4"/>
    </row>
    <row r="25014" ht="14.25" customHeight="1">
      <c r="A25014" s="4"/>
      <c r="B25014" s="4"/>
    </row>
    <row r="25015" ht="14.25" customHeight="1">
      <c r="A25015" s="4"/>
      <c r="B25015" s="4"/>
    </row>
    <row r="25016" ht="14.25" customHeight="1">
      <c r="A25016" s="4"/>
      <c r="B25016" s="4"/>
    </row>
    <row r="25017" ht="14.25" customHeight="1">
      <c r="A25017" s="4"/>
      <c r="B25017" s="4"/>
    </row>
    <row r="25018" ht="14.25" customHeight="1">
      <c r="A25018" s="4"/>
      <c r="B25018" s="4"/>
    </row>
    <row r="25019" ht="14.25" customHeight="1">
      <c r="A25019" s="4"/>
      <c r="B25019" s="4"/>
    </row>
    <row r="25020" ht="14.25" customHeight="1">
      <c r="A25020" s="4"/>
      <c r="B25020" s="4"/>
    </row>
    <row r="25021" ht="14.25" customHeight="1">
      <c r="A25021" s="4"/>
      <c r="B25021" s="4"/>
    </row>
    <row r="25022" ht="14.25" customHeight="1">
      <c r="A25022" s="4"/>
      <c r="B25022" s="4"/>
    </row>
    <row r="25023" ht="14.25" customHeight="1">
      <c r="A25023" s="4"/>
      <c r="B25023" s="4"/>
    </row>
    <row r="25024" ht="14.25" customHeight="1">
      <c r="A25024" s="4"/>
      <c r="B25024" s="4"/>
    </row>
    <row r="25025" ht="14.25" customHeight="1">
      <c r="A25025" s="4"/>
      <c r="B25025" s="4"/>
    </row>
    <row r="25026" ht="14.25" customHeight="1">
      <c r="A25026" s="4"/>
      <c r="B25026" s="4"/>
    </row>
    <row r="25027" ht="14.25" customHeight="1">
      <c r="A25027" s="4"/>
      <c r="B25027" s="4"/>
    </row>
    <row r="25028" ht="14.25" customHeight="1">
      <c r="A25028" s="4"/>
      <c r="B25028" s="4"/>
    </row>
    <row r="25029" ht="14.25" customHeight="1">
      <c r="A25029" s="4"/>
      <c r="B25029" s="4"/>
    </row>
    <row r="25030" ht="14.25" customHeight="1">
      <c r="A25030" s="4"/>
      <c r="B25030" s="4"/>
    </row>
    <row r="25031" ht="14.25" customHeight="1">
      <c r="A25031" s="4"/>
      <c r="B25031" s="4"/>
    </row>
    <row r="25032" ht="14.25" customHeight="1">
      <c r="A25032" s="4"/>
      <c r="B25032" s="4"/>
    </row>
    <row r="25033" ht="14.25" customHeight="1">
      <c r="A25033" s="4"/>
      <c r="B25033" s="4"/>
    </row>
    <row r="25034" ht="14.25" customHeight="1">
      <c r="A25034" s="4"/>
      <c r="B25034" s="4"/>
    </row>
    <row r="25035" ht="14.25" customHeight="1">
      <c r="A25035" s="4"/>
      <c r="B25035" s="4"/>
    </row>
    <row r="25036" ht="14.25" customHeight="1">
      <c r="A25036" s="4"/>
      <c r="B25036" s="4"/>
    </row>
    <row r="25037" ht="14.25" customHeight="1">
      <c r="A25037" s="4"/>
      <c r="B25037" s="4"/>
    </row>
    <row r="25038" ht="14.25" customHeight="1">
      <c r="A25038" s="4"/>
      <c r="B25038" s="4"/>
    </row>
    <row r="25039" ht="14.25" customHeight="1">
      <c r="A25039" s="4"/>
      <c r="B25039" s="4"/>
    </row>
    <row r="25040" ht="14.25" customHeight="1">
      <c r="A25040" s="4"/>
      <c r="B25040" s="4"/>
    </row>
    <row r="25041" ht="14.25" customHeight="1">
      <c r="A25041" s="4"/>
      <c r="B25041" s="4"/>
    </row>
    <row r="25042" ht="14.25" customHeight="1">
      <c r="A25042" s="4"/>
      <c r="B25042" s="4"/>
    </row>
    <row r="25043" ht="14.25" customHeight="1">
      <c r="A25043" s="4"/>
      <c r="B25043" s="4"/>
    </row>
    <row r="25044" ht="14.25" customHeight="1">
      <c r="A25044" s="4"/>
      <c r="B25044" s="4"/>
    </row>
    <row r="25045" ht="14.25" customHeight="1">
      <c r="A25045" s="4"/>
      <c r="B25045" s="4"/>
    </row>
    <row r="25046" ht="14.25" customHeight="1">
      <c r="A25046" s="4"/>
      <c r="B25046" s="4"/>
    </row>
    <row r="25047" ht="14.25" customHeight="1">
      <c r="A25047" s="4"/>
      <c r="B25047" s="4"/>
    </row>
    <row r="25048" ht="14.25" customHeight="1">
      <c r="A25048" s="4"/>
      <c r="B25048" s="4"/>
    </row>
    <row r="25049" ht="14.25" customHeight="1">
      <c r="A25049" s="4"/>
      <c r="B25049" s="4"/>
    </row>
    <row r="25050" ht="14.25" customHeight="1">
      <c r="A25050" s="4"/>
      <c r="B25050" s="4"/>
    </row>
    <row r="25051" ht="14.25" customHeight="1">
      <c r="A25051" s="4"/>
      <c r="B25051" s="4"/>
    </row>
    <row r="25052" ht="14.25" customHeight="1">
      <c r="A25052" s="4"/>
      <c r="B25052" s="4"/>
    </row>
    <row r="25053" ht="14.25" customHeight="1">
      <c r="A25053" s="4"/>
      <c r="B25053" s="4"/>
    </row>
    <row r="25054" ht="14.25" customHeight="1">
      <c r="A25054" s="4"/>
      <c r="B25054" s="4"/>
    </row>
    <row r="25055" ht="14.25" customHeight="1">
      <c r="A25055" s="4"/>
      <c r="B25055" s="4"/>
    </row>
    <row r="25056" ht="14.25" customHeight="1">
      <c r="A25056" s="4"/>
      <c r="B25056" s="4"/>
    </row>
    <row r="25057" ht="14.25" customHeight="1">
      <c r="A25057" s="4"/>
      <c r="B25057" s="4"/>
    </row>
    <row r="25058" ht="14.25" customHeight="1">
      <c r="A25058" s="4"/>
      <c r="B25058" s="4"/>
    </row>
    <row r="25059" ht="14.25" customHeight="1">
      <c r="A25059" s="4"/>
      <c r="B25059" s="4"/>
    </row>
    <row r="25060" ht="14.25" customHeight="1">
      <c r="A25060" s="4"/>
      <c r="B25060" s="4"/>
    </row>
    <row r="25061" ht="14.25" customHeight="1">
      <c r="A25061" s="4"/>
      <c r="B25061" s="4"/>
    </row>
    <row r="25062" ht="14.25" customHeight="1">
      <c r="A25062" s="4"/>
      <c r="B25062" s="4"/>
    </row>
    <row r="25063" ht="14.25" customHeight="1">
      <c r="A25063" s="4"/>
      <c r="B25063" s="4"/>
    </row>
    <row r="25064" ht="14.25" customHeight="1">
      <c r="A25064" s="4"/>
      <c r="B25064" s="4"/>
    </row>
    <row r="25065" ht="14.25" customHeight="1">
      <c r="A25065" s="4"/>
      <c r="B25065" s="4"/>
    </row>
    <row r="25066" ht="14.25" customHeight="1">
      <c r="A25066" s="4"/>
      <c r="B25066" s="4"/>
    </row>
    <row r="25067" ht="14.25" customHeight="1">
      <c r="A25067" s="4"/>
      <c r="B25067" s="4"/>
    </row>
    <row r="25068" ht="14.25" customHeight="1">
      <c r="A25068" s="4"/>
      <c r="B25068" s="4"/>
    </row>
    <row r="25069" ht="14.25" customHeight="1">
      <c r="A25069" s="4"/>
      <c r="B25069" s="4"/>
    </row>
    <row r="25070" ht="14.25" customHeight="1">
      <c r="A25070" s="4"/>
      <c r="B25070" s="4"/>
    </row>
    <row r="25071" ht="14.25" customHeight="1">
      <c r="A25071" s="4"/>
      <c r="B25071" s="4"/>
    </row>
    <row r="25072" ht="14.25" customHeight="1">
      <c r="A25072" s="4"/>
      <c r="B25072" s="4"/>
    </row>
    <row r="25073" ht="14.25" customHeight="1">
      <c r="A25073" s="4"/>
      <c r="B25073" s="4"/>
    </row>
    <row r="25074" ht="14.25" customHeight="1">
      <c r="A25074" s="4"/>
      <c r="B25074" s="4"/>
    </row>
    <row r="25075" ht="14.25" customHeight="1">
      <c r="A25075" s="4"/>
      <c r="B25075" s="4"/>
    </row>
    <row r="25076" ht="14.25" customHeight="1">
      <c r="A25076" s="4"/>
      <c r="B25076" s="4"/>
    </row>
    <row r="25077" ht="14.25" customHeight="1">
      <c r="A25077" s="4"/>
      <c r="B25077" s="4"/>
    </row>
    <row r="25078" ht="14.25" customHeight="1">
      <c r="A25078" s="4"/>
      <c r="B25078" s="4"/>
    </row>
    <row r="25079" ht="14.25" customHeight="1">
      <c r="A25079" s="4"/>
      <c r="B25079" s="4"/>
    </row>
    <row r="25080" ht="14.25" customHeight="1">
      <c r="A25080" s="4"/>
      <c r="B25080" s="4"/>
    </row>
    <row r="25081" ht="14.25" customHeight="1">
      <c r="A25081" s="4"/>
      <c r="B25081" s="4"/>
    </row>
    <row r="25082" ht="14.25" customHeight="1">
      <c r="A25082" s="4"/>
      <c r="B25082" s="4"/>
    </row>
    <row r="25083" ht="14.25" customHeight="1">
      <c r="A25083" s="4"/>
      <c r="B25083" s="4"/>
    </row>
    <row r="25084" ht="14.25" customHeight="1">
      <c r="A25084" s="4"/>
      <c r="B25084" s="4"/>
    </row>
    <row r="25085" ht="14.25" customHeight="1">
      <c r="A25085" s="4"/>
      <c r="B25085" s="4"/>
    </row>
    <row r="25086" ht="14.25" customHeight="1">
      <c r="A25086" s="4"/>
      <c r="B25086" s="4"/>
    </row>
    <row r="25087" ht="14.25" customHeight="1">
      <c r="A25087" s="4"/>
      <c r="B25087" s="4"/>
    </row>
    <row r="25088" ht="14.25" customHeight="1">
      <c r="A25088" s="4"/>
      <c r="B25088" s="4"/>
    </row>
    <row r="25089" ht="14.25" customHeight="1">
      <c r="A25089" s="4"/>
      <c r="B25089" s="4"/>
    </row>
    <row r="25090" ht="14.25" customHeight="1">
      <c r="A25090" s="4"/>
      <c r="B25090" s="4"/>
    </row>
    <row r="25091" ht="14.25" customHeight="1">
      <c r="A25091" s="4"/>
      <c r="B25091" s="4"/>
    </row>
    <row r="25092" ht="14.25" customHeight="1">
      <c r="A25092" s="4"/>
      <c r="B25092" s="4"/>
    </row>
    <row r="25093" ht="14.25" customHeight="1">
      <c r="A25093" s="4"/>
      <c r="B25093" s="4"/>
    </row>
    <row r="25094" ht="14.25" customHeight="1">
      <c r="A25094" s="4"/>
      <c r="B25094" s="4"/>
    </row>
    <row r="25095" ht="14.25" customHeight="1">
      <c r="A25095" s="4"/>
      <c r="B25095" s="4"/>
    </row>
    <row r="25096" ht="14.25" customHeight="1">
      <c r="A25096" s="4"/>
      <c r="B25096" s="4"/>
    </row>
    <row r="25097" ht="14.25" customHeight="1">
      <c r="A25097" s="4"/>
      <c r="B25097" s="4"/>
    </row>
    <row r="25098" ht="14.25" customHeight="1">
      <c r="A25098" s="4"/>
      <c r="B25098" s="4"/>
    </row>
    <row r="25099" ht="14.25" customHeight="1">
      <c r="A25099" s="4"/>
      <c r="B25099" s="4"/>
    </row>
    <row r="25100" ht="14.25" customHeight="1">
      <c r="A25100" s="4"/>
      <c r="B25100" s="4"/>
    </row>
    <row r="25101" ht="14.25" customHeight="1">
      <c r="A25101" s="4"/>
      <c r="B25101" s="4"/>
    </row>
    <row r="25102" ht="14.25" customHeight="1">
      <c r="A25102" s="4"/>
      <c r="B25102" s="4"/>
    </row>
    <row r="25103" ht="14.25" customHeight="1">
      <c r="A25103" s="4"/>
      <c r="B25103" s="4"/>
    </row>
    <row r="25104" ht="14.25" customHeight="1">
      <c r="A25104" s="4"/>
      <c r="B25104" s="4"/>
    </row>
    <row r="25105" ht="14.25" customHeight="1">
      <c r="A25105" s="4"/>
      <c r="B25105" s="4"/>
    </row>
    <row r="25106" ht="14.25" customHeight="1">
      <c r="A25106" s="4"/>
      <c r="B25106" s="4"/>
    </row>
    <row r="25107" ht="14.25" customHeight="1">
      <c r="A25107" s="4"/>
      <c r="B25107" s="4"/>
    </row>
    <row r="25108" ht="14.25" customHeight="1">
      <c r="A25108" s="4"/>
      <c r="B25108" s="4"/>
    </row>
    <row r="25109" ht="14.25" customHeight="1">
      <c r="A25109" s="4"/>
      <c r="B25109" s="4"/>
    </row>
    <row r="25110" ht="14.25" customHeight="1">
      <c r="A25110" s="4"/>
      <c r="B25110" s="4"/>
    </row>
    <row r="25111" ht="14.25" customHeight="1">
      <c r="A25111" s="4"/>
      <c r="B25111" s="4"/>
    </row>
    <row r="25112" ht="14.25" customHeight="1">
      <c r="A25112" s="4"/>
      <c r="B25112" s="4"/>
    </row>
    <row r="25113" ht="14.25" customHeight="1">
      <c r="A25113" s="4"/>
      <c r="B25113" s="4"/>
    </row>
    <row r="25114" ht="14.25" customHeight="1">
      <c r="A25114" s="4"/>
      <c r="B25114" s="4"/>
    </row>
    <row r="25115" ht="14.25" customHeight="1">
      <c r="A25115" s="4"/>
      <c r="B25115" s="4"/>
    </row>
    <row r="25116" ht="14.25" customHeight="1">
      <c r="A25116" s="4"/>
      <c r="B25116" s="4"/>
    </row>
    <row r="25117" ht="14.25" customHeight="1">
      <c r="A25117" s="4"/>
      <c r="B25117" s="4"/>
    </row>
    <row r="25118" ht="14.25" customHeight="1">
      <c r="A25118" s="4"/>
      <c r="B25118" s="4"/>
    </row>
    <row r="25119" ht="14.25" customHeight="1">
      <c r="A25119" s="4"/>
      <c r="B25119" s="4"/>
    </row>
    <row r="25120" ht="14.25" customHeight="1">
      <c r="A25120" s="4"/>
      <c r="B25120" s="4"/>
    </row>
    <row r="25121" ht="14.25" customHeight="1">
      <c r="A25121" s="4"/>
      <c r="B25121" s="4"/>
    </row>
    <row r="25122" ht="14.25" customHeight="1">
      <c r="A25122" s="4"/>
      <c r="B25122" s="4"/>
    </row>
    <row r="25123" ht="14.25" customHeight="1">
      <c r="A25123" s="4"/>
      <c r="B25123" s="4"/>
    </row>
    <row r="25124" ht="14.25" customHeight="1">
      <c r="A25124" s="4"/>
      <c r="B25124" s="4"/>
    </row>
    <row r="25125" ht="14.25" customHeight="1">
      <c r="A25125" s="4"/>
      <c r="B25125" s="4"/>
    </row>
    <row r="25126" ht="14.25" customHeight="1">
      <c r="A25126" s="4"/>
      <c r="B25126" s="4"/>
    </row>
    <row r="25127" ht="14.25" customHeight="1">
      <c r="A25127" s="4"/>
      <c r="B25127" s="4"/>
    </row>
    <row r="25128" ht="14.25" customHeight="1">
      <c r="A25128" s="4"/>
      <c r="B25128" s="4"/>
    </row>
    <row r="25129" ht="14.25" customHeight="1">
      <c r="A25129" s="4"/>
      <c r="B25129" s="4"/>
    </row>
    <row r="25130" ht="14.25" customHeight="1">
      <c r="A25130" s="4"/>
      <c r="B25130" s="4"/>
    </row>
    <row r="25131" ht="14.25" customHeight="1">
      <c r="A25131" s="4"/>
      <c r="B25131" s="4"/>
    </row>
    <row r="25132" ht="14.25" customHeight="1">
      <c r="A25132" s="4"/>
      <c r="B25132" s="4"/>
    </row>
    <row r="25133" ht="14.25" customHeight="1">
      <c r="A25133" s="4"/>
      <c r="B25133" s="4"/>
    </row>
    <row r="25134" ht="14.25" customHeight="1">
      <c r="A25134" s="4"/>
      <c r="B25134" s="4"/>
    </row>
    <row r="25135" ht="14.25" customHeight="1">
      <c r="A25135" s="4"/>
      <c r="B25135" s="4"/>
    </row>
    <row r="25136" ht="14.25" customHeight="1">
      <c r="A25136" s="4"/>
      <c r="B25136" s="4"/>
    </row>
    <row r="25137" ht="14.25" customHeight="1">
      <c r="A25137" s="4"/>
      <c r="B25137" s="4"/>
    </row>
    <row r="25138" ht="14.25" customHeight="1">
      <c r="A25138" s="4"/>
      <c r="B25138" s="4"/>
    </row>
    <row r="25139" ht="14.25" customHeight="1">
      <c r="A25139" s="4"/>
      <c r="B25139" s="4"/>
    </row>
    <row r="25140" ht="14.25" customHeight="1">
      <c r="A25140" s="4"/>
      <c r="B25140" s="4"/>
    </row>
    <row r="25141" ht="14.25" customHeight="1">
      <c r="A25141" s="4"/>
      <c r="B25141" s="4"/>
    </row>
    <row r="25142" ht="14.25" customHeight="1">
      <c r="A25142" s="4"/>
      <c r="B25142" s="4"/>
    </row>
    <row r="25143" ht="14.25" customHeight="1">
      <c r="A25143" s="4"/>
      <c r="B25143" s="4"/>
    </row>
    <row r="25144" ht="14.25" customHeight="1">
      <c r="A25144" s="4"/>
      <c r="B25144" s="4"/>
    </row>
    <row r="25145" ht="14.25" customHeight="1">
      <c r="A25145" s="4"/>
      <c r="B25145" s="4"/>
    </row>
    <row r="25146" ht="14.25" customHeight="1">
      <c r="A25146" s="4"/>
      <c r="B25146" s="4"/>
    </row>
    <row r="25147" ht="14.25" customHeight="1">
      <c r="A25147" s="4"/>
      <c r="B25147" s="4"/>
    </row>
    <row r="25148" ht="14.25" customHeight="1">
      <c r="A25148" s="4"/>
      <c r="B25148" s="4"/>
    </row>
    <row r="25149" ht="14.25" customHeight="1">
      <c r="A25149" s="4"/>
      <c r="B25149" s="4"/>
    </row>
    <row r="25150" ht="14.25" customHeight="1">
      <c r="A25150" s="4"/>
      <c r="B25150" s="4"/>
    </row>
    <row r="25151" ht="14.25" customHeight="1">
      <c r="A25151" s="4"/>
      <c r="B25151" s="4"/>
    </row>
    <row r="25152" ht="14.25" customHeight="1">
      <c r="A25152" s="4"/>
      <c r="B25152" s="4"/>
    </row>
    <row r="25153" ht="14.25" customHeight="1">
      <c r="A25153" s="4"/>
      <c r="B25153" s="4"/>
    </row>
    <row r="25154" ht="14.25" customHeight="1">
      <c r="A25154" s="4"/>
      <c r="B25154" s="4"/>
    </row>
    <row r="25155" ht="14.25" customHeight="1">
      <c r="A25155" s="4"/>
      <c r="B25155" s="4"/>
    </row>
    <row r="25156" ht="14.25" customHeight="1">
      <c r="A25156" s="4"/>
      <c r="B25156" s="4"/>
    </row>
    <row r="25157" ht="14.25" customHeight="1">
      <c r="A25157" s="4"/>
      <c r="B25157" s="4"/>
    </row>
    <row r="25158" ht="14.25" customHeight="1">
      <c r="A25158" s="4"/>
      <c r="B25158" s="4"/>
    </row>
    <row r="25159" ht="14.25" customHeight="1">
      <c r="A25159" s="4"/>
      <c r="B25159" s="4"/>
    </row>
    <row r="25160" ht="14.25" customHeight="1">
      <c r="A25160" s="4"/>
      <c r="B25160" s="4"/>
    </row>
    <row r="25161" ht="14.25" customHeight="1">
      <c r="A25161" s="4"/>
      <c r="B25161" s="4"/>
    </row>
    <row r="25162" ht="14.25" customHeight="1">
      <c r="A25162" s="4"/>
      <c r="B25162" s="4"/>
    </row>
    <row r="25163" ht="14.25" customHeight="1">
      <c r="A25163" s="4"/>
      <c r="B25163" s="4"/>
    </row>
    <row r="25164" ht="14.25" customHeight="1">
      <c r="A25164" s="4"/>
      <c r="B25164" s="4"/>
    </row>
    <row r="25165" ht="14.25" customHeight="1">
      <c r="A25165" s="4"/>
      <c r="B25165" s="4"/>
    </row>
    <row r="25166" ht="14.25" customHeight="1">
      <c r="A25166" s="4"/>
      <c r="B25166" s="4"/>
    </row>
    <row r="25167" ht="14.25" customHeight="1">
      <c r="A25167" s="4"/>
      <c r="B25167" s="4"/>
    </row>
    <row r="25168" ht="14.25" customHeight="1">
      <c r="A25168" s="4"/>
      <c r="B25168" s="4"/>
    </row>
    <row r="25169" ht="14.25" customHeight="1">
      <c r="A25169" s="4"/>
      <c r="B25169" s="4"/>
    </row>
    <row r="25170" ht="14.25" customHeight="1">
      <c r="A25170" s="4"/>
      <c r="B25170" s="4"/>
    </row>
    <row r="25171" ht="14.25" customHeight="1">
      <c r="A25171" s="4"/>
      <c r="B25171" s="4"/>
    </row>
    <row r="25172" ht="14.25" customHeight="1">
      <c r="A25172" s="4"/>
      <c r="B25172" s="4"/>
    </row>
    <row r="25173" ht="14.25" customHeight="1">
      <c r="A25173" s="4"/>
      <c r="B25173" s="4"/>
    </row>
    <row r="25174" ht="14.25" customHeight="1">
      <c r="A25174" s="4"/>
      <c r="B25174" s="4"/>
    </row>
    <row r="25175" ht="14.25" customHeight="1">
      <c r="A25175" s="4"/>
      <c r="B25175" s="4"/>
    </row>
    <row r="25176" ht="14.25" customHeight="1">
      <c r="A25176" s="4"/>
      <c r="B25176" s="4"/>
    </row>
    <row r="25177" ht="14.25" customHeight="1">
      <c r="A25177" s="4"/>
      <c r="B25177" s="4"/>
    </row>
    <row r="25178" ht="14.25" customHeight="1">
      <c r="A25178" s="4"/>
      <c r="B25178" s="4"/>
    </row>
    <row r="25179" ht="14.25" customHeight="1">
      <c r="A25179" s="4"/>
      <c r="B25179" s="4"/>
    </row>
    <row r="25180" ht="14.25" customHeight="1">
      <c r="A25180" s="4"/>
      <c r="B25180" s="4"/>
    </row>
    <row r="25181" ht="14.25" customHeight="1">
      <c r="A25181" s="4"/>
      <c r="B25181" s="4"/>
    </row>
    <row r="25182" ht="14.25" customHeight="1">
      <c r="A25182" s="4"/>
      <c r="B25182" s="4"/>
    </row>
    <row r="25183" ht="14.25" customHeight="1">
      <c r="A25183" s="4"/>
      <c r="B25183" s="4"/>
    </row>
    <row r="25184" ht="14.25" customHeight="1">
      <c r="A25184" s="4"/>
      <c r="B25184" s="4"/>
    </row>
    <row r="25185" ht="14.25" customHeight="1">
      <c r="A25185" s="4"/>
      <c r="B25185" s="4"/>
    </row>
    <row r="25186" ht="14.25" customHeight="1">
      <c r="A25186" s="4"/>
      <c r="B25186" s="4"/>
    </row>
    <row r="25187" ht="14.25" customHeight="1">
      <c r="A25187" s="4"/>
      <c r="B25187" s="4"/>
    </row>
    <row r="25188" ht="14.25" customHeight="1">
      <c r="A25188" s="4"/>
      <c r="B25188" s="4"/>
    </row>
    <row r="25189" ht="14.25" customHeight="1">
      <c r="A25189" s="4"/>
      <c r="B25189" s="4"/>
    </row>
    <row r="25190" ht="14.25" customHeight="1">
      <c r="A25190" s="4"/>
      <c r="B25190" s="4"/>
    </row>
    <row r="25191" ht="14.25" customHeight="1">
      <c r="A25191" s="4"/>
      <c r="B25191" s="4"/>
    </row>
    <row r="25192" ht="14.25" customHeight="1">
      <c r="A25192" s="4"/>
      <c r="B25192" s="4"/>
    </row>
    <row r="25193" ht="14.25" customHeight="1">
      <c r="A25193" s="4"/>
      <c r="B25193" s="4"/>
    </row>
    <row r="25194" ht="14.25" customHeight="1">
      <c r="A25194" s="4"/>
      <c r="B25194" s="4"/>
    </row>
    <row r="25195" ht="14.25" customHeight="1">
      <c r="A25195" s="4"/>
      <c r="B25195" s="4"/>
    </row>
    <row r="25196" ht="14.25" customHeight="1">
      <c r="A25196" s="4"/>
      <c r="B25196" s="4"/>
    </row>
    <row r="25197" ht="14.25" customHeight="1">
      <c r="A25197" s="4"/>
      <c r="B25197" s="4"/>
    </row>
    <row r="25198" ht="14.25" customHeight="1">
      <c r="A25198" s="4"/>
      <c r="B25198" s="4"/>
    </row>
    <row r="25199" ht="14.25" customHeight="1">
      <c r="A25199" s="4"/>
      <c r="B25199" s="4"/>
    </row>
    <row r="25200" ht="14.25" customHeight="1">
      <c r="A25200" s="4"/>
      <c r="B25200" s="4"/>
    </row>
    <row r="25201" ht="14.25" customHeight="1">
      <c r="A25201" s="4"/>
      <c r="B25201" s="4"/>
    </row>
    <row r="25202" ht="14.25" customHeight="1">
      <c r="A25202" s="4"/>
      <c r="B25202" s="4"/>
    </row>
    <row r="25203" ht="14.25" customHeight="1">
      <c r="A25203" s="4"/>
      <c r="B25203" s="4"/>
    </row>
    <row r="25204" ht="14.25" customHeight="1">
      <c r="A25204" s="4"/>
      <c r="B25204" s="4"/>
    </row>
    <row r="25205" ht="14.25" customHeight="1">
      <c r="A25205" s="4"/>
      <c r="B25205" s="4"/>
    </row>
    <row r="25206" ht="14.25" customHeight="1">
      <c r="A25206" s="4"/>
      <c r="B25206" s="4"/>
    </row>
    <row r="25207" ht="14.25" customHeight="1">
      <c r="A25207" s="4"/>
      <c r="B25207" s="4"/>
    </row>
    <row r="25208" ht="14.25" customHeight="1">
      <c r="A25208" s="4"/>
      <c r="B25208" s="4"/>
    </row>
    <row r="25209" ht="14.25" customHeight="1">
      <c r="A25209" s="4"/>
      <c r="B25209" s="4"/>
    </row>
    <row r="25210" ht="14.25" customHeight="1">
      <c r="A25210" s="4"/>
      <c r="B25210" s="4"/>
    </row>
    <row r="25211" ht="14.25" customHeight="1">
      <c r="A25211" s="4"/>
      <c r="B25211" s="4"/>
    </row>
    <row r="25212" ht="14.25" customHeight="1">
      <c r="A25212" s="4"/>
      <c r="B25212" s="4"/>
    </row>
    <row r="25213" ht="14.25" customHeight="1">
      <c r="A25213" s="4"/>
      <c r="B25213" s="4"/>
    </row>
    <row r="25214" ht="14.25" customHeight="1">
      <c r="A25214" s="4"/>
      <c r="B25214" s="4"/>
    </row>
    <row r="25215" ht="14.25" customHeight="1">
      <c r="A25215" s="4"/>
      <c r="B25215" s="4"/>
    </row>
    <row r="25216" ht="14.25" customHeight="1">
      <c r="A25216" s="4"/>
      <c r="B25216" s="4"/>
    </row>
    <row r="25217" ht="14.25" customHeight="1">
      <c r="A25217" s="4"/>
      <c r="B25217" s="4"/>
    </row>
    <row r="25218" ht="14.25" customHeight="1">
      <c r="A25218" s="4"/>
      <c r="B25218" s="4"/>
    </row>
    <row r="25219" ht="14.25" customHeight="1">
      <c r="A25219" s="4"/>
      <c r="B25219" s="4"/>
    </row>
    <row r="25220" ht="14.25" customHeight="1">
      <c r="A25220" s="4"/>
      <c r="B25220" s="4"/>
    </row>
    <row r="25221" ht="14.25" customHeight="1">
      <c r="A25221" s="4"/>
      <c r="B25221" s="4"/>
    </row>
    <row r="25222" ht="14.25" customHeight="1">
      <c r="A25222" s="4"/>
      <c r="B25222" s="4"/>
    </row>
    <row r="25223" ht="14.25" customHeight="1">
      <c r="A25223" s="4"/>
      <c r="B25223" s="4"/>
    </row>
    <row r="25224" ht="14.25" customHeight="1">
      <c r="A25224" s="4"/>
      <c r="B25224" s="4"/>
    </row>
    <row r="25225" ht="14.25" customHeight="1">
      <c r="A25225" s="4"/>
      <c r="B25225" s="4"/>
    </row>
    <row r="25226" ht="14.25" customHeight="1">
      <c r="A25226" s="4"/>
      <c r="B25226" s="4"/>
    </row>
    <row r="25227" ht="14.25" customHeight="1">
      <c r="A25227" s="4"/>
      <c r="B25227" s="4"/>
    </row>
    <row r="25228" ht="14.25" customHeight="1">
      <c r="A25228" s="4"/>
      <c r="B25228" s="4"/>
    </row>
    <row r="25229" ht="14.25" customHeight="1">
      <c r="A25229" s="4"/>
      <c r="B25229" s="4"/>
    </row>
    <row r="25230" ht="14.25" customHeight="1">
      <c r="A25230" s="4"/>
      <c r="B25230" s="4"/>
    </row>
    <row r="25231" ht="14.25" customHeight="1">
      <c r="A25231" s="4"/>
      <c r="B25231" s="4"/>
    </row>
    <row r="25232" ht="14.25" customHeight="1">
      <c r="A25232" s="4"/>
      <c r="B25232" s="4"/>
    </row>
    <row r="25233" ht="14.25" customHeight="1">
      <c r="A25233" s="4"/>
      <c r="B25233" s="4"/>
    </row>
    <row r="25234" ht="14.25" customHeight="1">
      <c r="A25234" s="4"/>
      <c r="B25234" s="4"/>
    </row>
    <row r="25235" ht="14.25" customHeight="1">
      <c r="A25235" s="4"/>
      <c r="B25235" s="4"/>
    </row>
    <row r="25236" ht="14.25" customHeight="1">
      <c r="A25236" s="4"/>
      <c r="B25236" s="4"/>
    </row>
    <row r="25237" ht="14.25" customHeight="1">
      <c r="A25237" s="4"/>
      <c r="B25237" s="4"/>
    </row>
    <row r="25238" ht="14.25" customHeight="1">
      <c r="A25238" s="4"/>
      <c r="B25238" s="4"/>
    </row>
    <row r="25239" ht="14.25" customHeight="1">
      <c r="A25239" s="4"/>
      <c r="B25239" s="4"/>
    </row>
    <row r="25240" ht="14.25" customHeight="1">
      <c r="A25240" s="4"/>
      <c r="B25240" s="4"/>
    </row>
    <row r="25241" ht="14.25" customHeight="1">
      <c r="A25241" s="4"/>
      <c r="B25241" s="4"/>
    </row>
    <row r="25242" ht="14.25" customHeight="1">
      <c r="A25242" s="4"/>
      <c r="B25242" s="4"/>
    </row>
    <row r="25243" ht="14.25" customHeight="1">
      <c r="A25243" s="4"/>
      <c r="B25243" s="4"/>
    </row>
    <row r="25244" ht="14.25" customHeight="1">
      <c r="A25244" s="4"/>
      <c r="B25244" s="4"/>
    </row>
    <row r="25245" ht="14.25" customHeight="1">
      <c r="A25245" s="4"/>
      <c r="B25245" s="4"/>
    </row>
    <row r="25246" ht="14.25" customHeight="1">
      <c r="A25246" s="4"/>
      <c r="B25246" s="4"/>
    </row>
    <row r="25247" ht="14.25" customHeight="1">
      <c r="A25247" s="4"/>
      <c r="B25247" s="4"/>
    </row>
    <row r="25248" ht="14.25" customHeight="1">
      <c r="A25248" s="4"/>
      <c r="B25248" s="4"/>
    </row>
    <row r="25249" ht="14.25" customHeight="1">
      <c r="A25249" s="4"/>
      <c r="B25249" s="4"/>
    </row>
    <row r="25250" ht="14.25" customHeight="1">
      <c r="A25250" s="4"/>
      <c r="B25250" s="4"/>
    </row>
    <row r="25251" ht="14.25" customHeight="1">
      <c r="A25251" s="4"/>
      <c r="B25251" s="4"/>
    </row>
    <row r="25252" ht="14.25" customHeight="1">
      <c r="A25252" s="4"/>
      <c r="B25252" s="4"/>
    </row>
    <row r="25253" ht="14.25" customHeight="1">
      <c r="A25253" s="4"/>
      <c r="B25253" s="4"/>
    </row>
    <row r="25254" ht="14.25" customHeight="1">
      <c r="A25254" s="4"/>
      <c r="B25254" s="4"/>
    </row>
    <row r="25255" ht="14.25" customHeight="1">
      <c r="A25255" s="4"/>
      <c r="B25255" s="4"/>
    </row>
    <row r="25256" ht="14.25" customHeight="1">
      <c r="A25256" s="4"/>
      <c r="B25256" s="4"/>
    </row>
    <row r="25257" ht="14.25" customHeight="1">
      <c r="A25257" s="4"/>
      <c r="B25257" s="4"/>
    </row>
    <row r="25258" ht="14.25" customHeight="1">
      <c r="A25258" s="4"/>
      <c r="B25258" s="4"/>
    </row>
    <row r="25259" ht="14.25" customHeight="1">
      <c r="A25259" s="4"/>
      <c r="B25259" s="4"/>
    </row>
    <row r="25260" ht="14.25" customHeight="1">
      <c r="A25260" s="4"/>
      <c r="B25260" s="4"/>
    </row>
    <row r="25261" ht="14.25" customHeight="1">
      <c r="A25261" s="4"/>
      <c r="B25261" s="4"/>
    </row>
    <row r="25262" ht="14.25" customHeight="1">
      <c r="A25262" s="4"/>
      <c r="B25262" s="4"/>
    </row>
    <row r="25263" ht="14.25" customHeight="1">
      <c r="A25263" s="4"/>
      <c r="B25263" s="4"/>
    </row>
    <row r="25264" ht="14.25" customHeight="1">
      <c r="A25264" s="4"/>
      <c r="B25264" s="4"/>
    </row>
    <row r="25265" ht="14.25" customHeight="1">
      <c r="A25265" s="4"/>
      <c r="B25265" s="4"/>
    </row>
    <row r="25266" ht="14.25" customHeight="1">
      <c r="A25266" s="4"/>
      <c r="B25266" s="4"/>
    </row>
    <row r="25267" ht="14.25" customHeight="1">
      <c r="A25267" s="4"/>
      <c r="B25267" s="4"/>
    </row>
    <row r="25268" ht="14.25" customHeight="1">
      <c r="A25268" s="4"/>
      <c r="B25268" s="4"/>
    </row>
    <row r="25269" ht="14.25" customHeight="1">
      <c r="A25269" s="4"/>
      <c r="B25269" s="4"/>
    </row>
    <row r="25270" ht="14.25" customHeight="1">
      <c r="A25270" s="4"/>
      <c r="B25270" s="4"/>
    </row>
    <row r="25271" ht="14.25" customHeight="1">
      <c r="A25271" s="4"/>
      <c r="B25271" s="4"/>
    </row>
    <row r="25272" ht="14.25" customHeight="1">
      <c r="A25272" s="4"/>
      <c r="B25272" s="4"/>
    </row>
    <row r="25273" ht="14.25" customHeight="1">
      <c r="A25273" s="4"/>
      <c r="B25273" s="4"/>
    </row>
    <row r="25274" ht="14.25" customHeight="1">
      <c r="A25274" s="4"/>
      <c r="B25274" s="4"/>
    </row>
    <row r="25275" ht="14.25" customHeight="1">
      <c r="A25275" s="4"/>
      <c r="B25275" s="4"/>
    </row>
    <row r="25276" ht="14.25" customHeight="1">
      <c r="A25276" s="4"/>
      <c r="B25276" s="4"/>
    </row>
    <row r="25277" ht="14.25" customHeight="1">
      <c r="A25277" s="4"/>
      <c r="B25277" s="4"/>
    </row>
    <row r="25278" ht="14.25" customHeight="1">
      <c r="A25278" s="4"/>
      <c r="B25278" s="4"/>
    </row>
    <row r="25279" ht="14.25" customHeight="1">
      <c r="A25279" s="4"/>
      <c r="B25279" s="4"/>
    </row>
    <row r="25280" ht="14.25" customHeight="1">
      <c r="A25280" s="4"/>
      <c r="B25280" s="4"/>
    </row>
    <row r="25281" ht="14.25" customHeight="1">
      <c r="A25281" s="4"/>
      <c r="B25281" s="4"/>
    </row>
    <row r="25282" ht="14.25" customHeight="1">
      <c r="A25282" s="4"/>
      <c r="B25282" s="4"/>
    </row>
    <row r="25283" ht="14.25" customHeight="1">
      <c r="A25283" s="4"/>
      <c r="B25283" s="4"/>
    </row>
    <row r="25284" ht="14.25" customHeight="1">
      <c r="A25284" s="4"/>
      <c r="B25284" s="4"/>
    </row>
    <row r="25285" ht="14.25" customHeight="1">
      <c r="A25285" s="4"/>
      <c r="B25285" s="4"/>
    </row>
    <row r="25286" ht="14.25" customHeight="1">
      <c r="A25286" s="4"/>
      <c r="B25286" s="4"/>
    </row>
    <row r="25287" ht="14.25" customHeight="1">
      <c r="A25287" s="4"/>
      <c r="B25287" s="4"/>
    </row>
    <row r="25288" ht="14.25" customHeight="1">
      <c r="A25288" s="4"/>
      <c r="B25288" s="4"/>
    </row>
    <row r="25289" ht="14.25" customHeight="1">
      <c r="A25289" s="4"/>
      <c r="B25289" s="4"/>
    </row>
    <row r="25290" ht="14.25" customHeight="1">
      <c r="A25290" s="4"/>
      <c r="B25290" s="4"/>
    </row>
    <row r="25291" ht="14.25" customHeight="1">
      <c r="A25291" s="4"/>
      <c r="B25291" s="4"/>
    </row>
    <row r="25292" ht="14.25" customHeight="1">
      <c r="A25292" s="4"/>
      <c r="B25292" s="4"/>
    </row>
    <row r="25293" ht="14.25" customHeight="1">
      <c r="A25293" s="4"/>
      <c r="B25293" s="4"/>
    </row>
    <row r="25294" ht="14.25" customHeight="1">
      <c r="A25294" s="4"/>
      <c r="B25294" s="4"/>
    </row>
    <row r="25295" ht="14.25" customHeight="1">
      <c r="A25295" s="4"/>
      <c r="B25295" s="4"/>
    </row>
    <row r="25296" ht="14.25" customHeight="1">
      <c r="A25296" s="4"/>
      <c r="B25296" s="4"/>
    </row>
    <row r="25297" ht="14.25" customHeight="1">
      <c r="A25297" s="4"/>
      <c r="B25297" s="4"/>
    </row>
    <row r="25298" ht="14.25" customHeight="1">
      <c r="A25298" s="4"/>
      <c r="B25298" s="4"/>
    </row>
    <row r="25299" ht="14.25" customHeight="1">
      <c r="A25299" s="4"/>
      <c r="B25299" s="4"/>
    </row>
    <row r="25300" ht="14.25" customHeight="1">
      <c r="A25300" s="4"/>
      <c r="B25300" s="4"/>
    </row>
    <row r="25301" ht="14.25" customHeight="1">
      <c r="A25301" s="4"/>
      <c r="B25301" s="4"/>
    </row>
    <row r="25302" ht="14.25" customHeight="1">
      <c r="A25302" s="4"/>
      <c r="B25302" s="4"/>
    </row>
    <row r="25303" ht="14.25" customHeight="1">
      <c r="A25303" s="4"/>
      <c r="B25303" s="4"/>
    </row>
    <row r="25304" ht="14.25" customHeight="1">
      <c r="A25304" s="4"/>
      <c r="B25304" s="4"/>
    </row>
    <row r="25305" ht="14.25" customHeight="1">
      <c r="A25305" s="4"/>
      <c r="B25305" s="4"/>
    </row>
    <row r="25306" ht="14.25" customHeight="1">
      <c r="A25306" s="4"/>
      <c r="B25306" s="4"/>
    </row>
    <row r="25307" ht="14.25" customHeight="1">
      <c r="A25307" s="4"/>
      <c r="B25307" s="4"/>
    </row>
    <row r="25308" ht="14.25" customHeight="1">
      <c r="A25308" s="4"/>
      <c r="B25308" s="4"/>
    </row>
    <row r="25309" ht="14.25" customHeight="1">
      <c r="A25309" s="4"/>
      <c r="B25309" s="4"/>
    </row>
    <row r="25310" ht="14.25" customHeight="1">
      <c r="A25310" s="4"/>
      <c r="B25310" s="4"/>
    </row>
    <row r="25311" ht="14.25" customHeight="1">
      <c r="A25311" s="4"/>
      <c r="B25311" s="4"/>
    </row>
    <row r="25312" ht="14.25" customHeight="1">
      <c r="A25312" s="4"/>
      <c r="B25312" s="4"/>
    </row>
    <row r="25313" ht="14.25" customHeight="1">
      <c r="A25313" s="4"/>
      <c r="B25313" s="4"/>
    </row>
    <row r="25314" ht="14.25" customHeight="1">
      <c r="A25314" s="4"/>
      <c r="B25314" s="4"/>
    </row>
    <row r="25315" ht="14.25" customHeight="1">
      <c r="A25315" s="4"/>
      <c r="B25315" s="4"/>
    </row>
    <row r="25316" ht="14.25" customHeight="1">
      <c r="A25316" s="4"/>
      <c r="B25316" s="4"/>
    </row>
    <row r="25317" ht="14.25" customHeight="1">
      <c r="A25317" s="4"/>
      <c r="B25317" s="4"/>
    </row>
    <row r="25318" ht="14.25" customHeight="1">
      <c r="A25318" s="4"/>
      <c r="B25318" s="4"/>
    </row>
    <row r="25319" ht="14.25" customHeight="1">
      <c r="A25319" s="4"/>
      <c r="B25319" s="4"/>
    </row>
    <row r="25320" ht="14.25" customHeight="1">
      <c r="A25320" s="4"/>
      <c r="B25320" s="4"/>
    </row>
    <row r="25321" ht="14.25" customHeight="1">
      <c r="A25321" s="4"/>
      <c r="B25321" s="4"/>
    </row>
    <row r="25322" ht="14.25" customHeight="1">
      <c r="A25322" s="4"/>
      <c r="B25322" s="4"/>
    </row>
    <row r="25323" ht="14.25" customHeight="1">
      <c r="A25323" s="4"/>
      <c r="B25323" s="4"/>
    </row>
    <row r="25324" ht="14.25" customHeight="1">
      <c r="A25324" s="4"/>
      <c r="B25324" s="4"/>
    </row>
    <row r="25325" ht="14.25" customHeight="1">
      <c r="A25325" s="4"/>
      <c r="B25325" s="4"/>
    </row>
    <row r="25326" ht="14.25" customHeight="1">
      <c r="A25326" s="4"/>
      <c r="B25326" s="4"/>
    </row>
    <row r="25327" ht="14.25" customHeight="1">
      <c r="A25327" s="4"/>
      <c r="B25327" s="4"/>
    </row>
    <row r="25328" ht="14.25" customHeight="1">
      <c r="A25328" s="4"/>
      <c r="B25328" s="4"/>
    </row>
    <row r="25329" ht="14.25" customHeight="1">
      <c r="A25329" s="4"/>
      <c r="B25329" s="4"/>
    </row>
    <row r="25330" ht="14.25" customHeight="1">
      <c r="A25330" s="4"/>
      <c r="B25330" s="4"/>
    </row>
    <row r="25331" ht="14.25" customHeight="1">
      <c r="A25331" s="4"/>
      <c r="B25331" s="4"/>
    </row>
    <row r="25332" ht="14.25" customHeight="1">
      <c r="A25332" s="4"/>
      <c r="B25332" s="4"/>
    </row>
    <row r="25333" ht="14.25" customHeight="1">
      <c r="A25333" s="4"/>
      <c r="B25333" s="4"/>
    </row>
    <row r="25334" ht="14.25" customHeight="1">
      <c r="A25334" s="4"/>
      <c r="B25334" s="4"/>
    </row>
    <row r="25335" ht="14.25" customHeight="1">
      <c r="A25335" s="4"/>
      <c r="B25335" s="4"/>
    </row>
    <row r="25336" ht="14.25" customHeight="1">
      <c r="A25336" s="4"/>
      <c r="B25336" s="4"/>
    </row>
    <row r="25337" ht="14.25" customHeight="1">
      <c r="A25337" s="4"/>
      <c r="B25337" s="4"/>
    </row>
    <row r="25338" ht="14.25" customHeight="1">
      <c r="A25338" s="4"/>
      <c r="B25338" s="4"/>
    </row>
    <row r="25339" ht="14.25" customHeight="1">
      <c r="A25339" s="4"/>
      <c r="B25339" s="4"/>
    </row>
    <row r="25340" ht="14.25" customHeight="1">
      <c r="A25340" s="4"/>
      <c r="B25340" s="4"/>
    </row>
    <row r="25341" ht="14.25" customHeight="1">
      <c r="A25341" s="4"/>
      <c r="B25341" s="4"/>
    </row>
    <row r="25342" ht="14.25" customHeight="1">
      <c r="A25342" s="4"/>
      <c r="B25342" s="4"/>
    </row>
    <row r="25343" ht="14.25" customHeight="1">
      <c r="A25343" s="4"/>
      <c r="B25343" s="4"/>
    </row>
    <row r="25344" ht="14.25" customHeight="1">
      <c r="A25344" s="4"/>
      <c r="B25344" s="4"/>
    </row>
    <row r="25345" ht="14.25" customHeight="1">
      <c r="A25345" s="4"/>
      <c r="B25345" s="4"/>
    </row>
    <row r="25346" ht="14.25" customHeight="1">
      <c r="A25346" s="4"/>
      <c r="B25346" s="4"/>
    </row>
    <row r="25347" ht="14.25" customHeight="1">
      <c r="A25347" s="4"/>
      <c r="B25347" s="4"/>
    </row>
    <row r="25348" ht="14.25" customHeight="1">
      <c r="A25348" s="4"/>
      <c r="B25348" s="4"/>
    </row>
    <row r="25349" ht="14.25" customHeight="1">
      <c r="A25349" s="4"/>
      <c r="B25349" s="4"/>
    </row>
    <row r="25350" ht="14.25" customHeight="1">
      <c r="A25350" s="4"/>
      <c r="B25350" s="4"/>
    </row>
    <row r="25351" ht="14.25" customHeight="1">
      <c r="A25351" s="4"/>
      <c r="B25351" s="4"/>
    </row>
    <row r="25352" ht="14.25" customHeight="1">
      <c r="A25352" s="4"/>
      <c r="B25352" s="4"/>
    </row>
    <row r="25353" ht="14.25" customHeight="1">
      <c r="A25353" s="4"/>
      <c r="B25353" s="4"/>
    </row>
    <row r="25354" ht="14.25" customHeight="1">
      <c r="A25354" s="4"/>
      <c r="B25354" s="4"/>
    </row>
    <row r="25355" ht="14.25" customHeight="1">
      <c r="A25355" s="4"/>
      <c r="B25355" s="4"/>
    </row>
    <row r="25356" ht="14.25" customHeight="1">
      <c r="A25356" s="4"/>
      <c r="B25356" s="4"/>
    </row>
    <row r="25357" ht="14.25" customHeight="1">
      <c r="A25357" s="4"/>
      <c r="B25357" s="4"/>
    </row>
    <row r="25358" ht="14.25" customHeight="1">
      <c r="A25358" s="4"/>
      <c r="B25358" s="4"/>
    </row>
    <row r="25359" ht="14.25" customHeight="1">
      <c r="A25359" s="4"/>
      <c r="B25359" s="4"/>
    </row>
    <row r="25360" ht="14.25" customHeight="1">
      <c r="A25360" s="4"/>
      <c r="B25360" s="4"/>
    </row>
    <row r="25361" ht="14.25" customHeight="1">
      <c r="A25361" s="4"/>
      <c r="B25361" s="4"/>
    </row>
    <row r="25362" ht="14.25" customHeight="1">
      <c r="A25362" s="4"/>
      <c r="B25362" s="4"/>
    </row>
    <row r="25363" ht="14.25" customHeight="1">
      <c r="A25363" s="4"/>
      <c r="B25363" s="4"/>
    </row>
    <row r="25364" ht="14.25" customHeight="1">
      <c r="A25364" s="4"/>
      <c r="B25364" s="4"/>
    </row>
    <row r="25365" ht="14.25" customHeight="1">
      <c r="A25365" s="4"/>
      <c r="B25365" s="4"/>
    </row>
    <row r="25366" ht="14.25" customHeight="1">
      <c r="A25366" s="4"/>
      <c r="B25366" s="4"/>
    </row>
    <row r="25367" ht="14.25" customHeight="1">
      <c r="A25367" s="4"/>
      <c r="B25367" s="4"/>
    </row>
    <row r="25368" ht="14.25" customHeight="1">
      <c r="A25368" s="4"/>
      <c r="B25368" s="4"/>
    </row>
    <row r="25369" ht="14.25" customHeight="1">
      <c r="A25369" s="4"/>
      <c r="B25369" s="4"/>
    </row>
    <row r="25370" ht="14.25" customHeight="1">
      <c r="A25370" s="4"/>
      <c r="B25370" s="4"/>
    </row>
    <row r="25371" ht="14.25" customHeight="1">
      <c r="A25371" s="4"/>
      <c r="B25371" s="4"/>
    </row>
    <row r="25372" ht="14.25" customHeight="1">
      <c r="A25372" s="4"/>
      <c r="B25372" s="4"/>
    </row>
    <row r="25373" ht="14.25" customHeight="1">
      <c r="A25373" s="4"/>
      <c r="B25373" s="4"/>
    </row>
    <row r="25374" ht="14.25" customHeight="1">
      <c r="A25374" s="4"/>
      <c r="B25374" s="4"/>
    </row>
    <row r="25375" ht="14.25" customHeight="1">
      <c r="A25375" s="4"/>
      <c r="B25375" s="4"/>
    </row>
    <row r="25376" ht="14.25" customHeight="1">
      <c r="A25376" s="4"/>
      <c r="B25376" s="4"/>
    </row>
    <row r="25377" ht="14.25" customHeight="1">
      <c r="A25377" s="4"/>
      <c r="B25377" s="4"/>
    </row>
    <row r="25378" ht="14.25" customHeight="1">
      <c r="A25378" s="4"/>
      <c r="B25378" s="4"/>
    </row>
    <row r="25379" ht="14.25" customHeight="1">
      <c r="A25379" s="4"/>
      <c r="B25379" s="4"/>
    </row>
    <row r="25380" ht="14.25" customHeight="1">
      <c r="A25380" s="4"/>
      <c r="B25380" s="4"/>
    </row>
    <row r="25381" ht="14.25" customHeight="1">
      <c r="A25381" s="4"/>
      <c r="B25381" s="4"/>
    </row>
    <row r="25382" ht="14.25" customHeight="1">
      <c r="A25382" s="4"/>
      <c r="B25382" s="4"/>
    </row>
    <row r="25383" ht="14.25" customHeight="1">
      <c r="A25383" s="4"/>
      <c r="B25383" s="4"/>
    </row>
    <row r="25384" ht="14.25" customHeight="1">
      <c r="A25384" s="4"/>
      <c r="B25384" s="4"/>
    </row>
    <row r="25385" ht="14.25" customHeight="1">
      <c r="A25385" s="4"/>
      <c r="B25385" s="4"/>
    </row>
    <row r="25386" ht="14.25" customHeight="1">
      <c r="A25386" s="4"/>
      <c r="B25386" s="4"/>
    </row>
    <row r="25387" ht="14.25" customHeight="1">
      <c r="A25387" s="4"/>
      <c r="B25387" s="4"/>
    </row>
    <row r="25388" ht="14.25" customHeight="1">
      <c r="A25388" s="4"/>
      <c r="B25388" s="4"/>
    </row>
    <row r="25389" ht="14.25" customHeight="1">
      <c r="A25389" s="4"/>
      <c r="B25389" s="4"/>
    </row>
    <row r="25390" ht="14.25" customHeight="1">
      <c r="A25390" s="4"/>
      <c r="B25390" s="4"/>
    </row>
    <row r="25391" ht="14.25" customHeight="1">
      <c r="A25391" s="4"/>
      <c r="B25391" s="4"/>
    </row>
    <row r="25392" ht="14.25" customHeight="1">
      <c r="A25392" s="4"/>
      <c r="B25392" s="4"/>
    </row>
    <row r="25393" ht="14.25" customHeight="1">
      <c r="A25393" s="4"/>
      <c r="B25393" s="4"/>
    </row>
    <row r="25394" ht="14.25" customHeight="1">
      <c r="A25394" s="4"/>
      <c r="B25394" s="4"/>
    </row>
    <row r="25395" ht="14.25" customHeight="1">
      <c r="A25395" s="4"/>
      <c r="B25395" s="4"/>
    </row>
    <row r="25396" ht="14.25" customHeight="1">
      <c r="A25396" s="4"/>
      <c r="B25396" s="4"/>
    </row>
    <row r="25397" ht="14.25" customHeight="1">
      <c r="A25397" s="4"/>
      <c r="B25397" s="4"/>
    </row>
    <row r="25398" ht="14.25" customHeight="1">
      <c r="A25398" s="4"/>
      <c r="B25398" s="4"/>
    </row>
    <row r="25399" ht="14.25" customHeight="1">
      <c r="A25399" s="4"/>
      <c r="B25399" s="4"/>
    </row>
    <row r="25400" ht="14.25" customHeight="1">
      <c r="A25400" s="4"/>
      <c r="B25400" s="4"/>
    </row>
    <row r="25401" ht="14.25" customHeight="1">
      <c r="A25401" s="4"/>
      <c r="B25401" s="4"/>
    </row>
    <row r="25402" ht="14.25" customHeight="1">
      <c r="A25402" s="4"/>
      <c r="B25402" s="4"/>
    </row>
    <row r="25403" ht="14.25" customHeight="1">
      <c r="A25403" s="4"/>
      <c r="B25403" s="4"/>
    </row>
    <row r="25404" ht="14.25" customHeight="1">
      <c r="A25404" s="4"/>
      <c r="B25404" s="4"/>
    </row>
    <row r="25405" ht="14.25" customHeight="1">
      <c r="A25405" s="4"/>
      <c r="B25405" s="4"/>
    </row>
    <row r="25406" ht="14.25" customHeight="1">
      <c r="A25406" s="4"/>
      <c r="B25406" s="4"/>
    </row>
    <row r="25407" ht="14.25" customHeight="1">
      <c r="A25407" s="4"/>
      <c r="B25407" s="4"/>
    </row>
    <row r="25408" ht="14.25" customHeight="1">
      <c r="A25408" s="4"/>
      <c r="B25408" s="4"/>
    </row>
    <row r="25409" ht="14.25" customHeight="1">
      <c r="A25409" s="4"/>
      <c r="B25409" s="4"/>
    </row>
    <row r="25410" ht="14.25" customHeight="1">
      <c r="A25410" s="4"/>
      <c r="B25410" s="4"/>
    </row>
    <row r="25411" ht="14.25" customHeight="1">
      <c r="A25411" s="4"/>
      <c r="B25411" s="4"/>
    </row>
    <row r="25412" ht="14.25" customHeight="1">
      <c r="A25412" s="4"/>
      <c r="B25412" s="4"/>
    </row>
    <row r="25413" ht="14.25" customHeight="1">
      <c r="A25413" s="4"/>
      <c r="B25413" s="4"/>
    </row>
    <row r="25414" ht="14.25" customHeight="1">
      <c r="A25414" s="4"/>
      <c r="B25414" s="4"/>
    </row>
    <row r="25415" ht="14.25" customHeight="1">
      <c r="A25415" s="4"/>
      <c r="B25415" s="4"/>
    </row>
    <row r="25416" ht="14.25" customHeight="1">
      <c r="A25416" s="4"/>
      <c r="B25416" s="4"/>
    </row>
    <row r="25417" ht="14.25" customHeight="1">
      <c r="A25417" s="4"/>
      <c r="B25417" s="4"/>
    </row>
    <row r="25418" ht="14.25" customHeight="1">
      <c r="A25418" s="4"/>
      <c r="B25418" s="4"/>
    </row>
    <row r="25419" ht="14.25" customHeight="1">
      <c r="A25419" s="4"/>
      <c r="B25419" s="4"/>
    </row>
    <row r="25420" ht="14.25" customHeight="1">
      <c r="A25420" s="4"/>
      <c r="B25420" s="4"/>
    </row>
    <row r="25421" ht="14.25" customHeight="1">
      <c r="A25421" s="4"/>
      <c r="B25421" s="4"/>
    </row>
    <row r="25422" ht="14.25" customHeight="1">
      <c r="A25422" s="4"/>
      <c r="B25422" s="4"/>
    </row>
    <row r="25423" ht="14.25" customHeight="1">
      <c r="A25423" s="4"/>
      <c r="B25423" s="4"/>
    </row>
    <row r="25424" ht="14.25" customHeight="1">
      <c r="A25424" s="4"/>
      <c r="B25424" s="4"/>
    </row>
    <row r="25425" ht="14.25" customHeight="1">
      <c r="A25425" s="4"/>
      <c r="B25425" s="4"/>
    </row>
    <row r="25426" ht="14.25" customHeight="1">
      <c r="A25426" s="4"/>
      <c r="B25426" s="4"/>
    </row>
    <row r="25427" ht="14.25" customHeight="1">
      <c r="A25427" s="4"/>
      <c r="B25427" s="4"/>
    </row>
    <row r="25428" ht="14.25" customHeight="1">
      <c r="A25428" s="4"/>
      <c r="B25428" s="4"/>
    </row>
    <row r="25429" ht="14.25" customHeight="1">
      <c r="A25429" s="4"/>
      <c r="B25429" s="4"/>
    </row>
    <row r="25430" ht="14.25" customHeight="1">
      <c r="A25430" s="4"/>
      <c r="B25430" s="4"/>
    </row>
    <row r="25431" ht="14.25" customHeight="1">
      <c r="A25431" s="4"/>
      <c r="B25431" s="4"/>
    </row>
    <row r="25432" ht="14.25" customHeight="1">
      <c r="A25432" s="4"/>
      <c r="B25432" s="4"/>
    </row>
    <row r="25433" ht="14.25" customHeight="1">
      <c r="A25433" s="4"/>
      <c r="B25433" s="4"/>
    </row>
    <row r="25434" ht="14.25" customHeight="1">
      <c r="A25434" s="4"/>
      <c r="B25434" s="4"/>
    </row>
    <row r="25435" ht="14.25" customHeight="1">
      <c r="A25435" s="4"/>
      <c r="B25435" s="4"/>
    </row>
    <row r="25436" ht="14.25" customHeight="1">
      <c r="A25436" s="4"/>
      <c r="B25436" s="4"/>
    </row>
    <row r="25437" ht="14.25" customHeight="1">
      <c r="A25437" s="4"/>
      <c r="B25437" s="4"/>
    </row>
    <row r="25438" ht="14.25" customHeight="1">
      <c r="A25438" s="4"/>
      <c r="B25438" s="4"/>
    </row>
    <row r="25439" ht="14.25" customHeight="1">
      <c r="A25439" s="4"/>
      <c r="B25439" s="4"/>
    </row>
    <row r="25440" ht="14.25" customHeight="1">
      <c r="A25440" s="4"/>
      <c r="B25440" s="4"/>
    </row>
    <row r="25441" ht="14.25" customHeight="1">
      <c r="A25441" s="4"/>
      <c r="B25441" s="4"/>
    </row>
    <row r="25442" ht="14.25" customHeight="1">
      <c r="A25442" s="4"/>
      <c r="B25442" s="4"/>
    </row>
    <row r="25443" ht="14.25" customHeight="1">
      <c r="A25443" s="4"/>
      <c r="B25443" s="4"/>
    </row>
    <row r="25444" ht="14.25" customHeight="1">
      <c r="A25444" s="4"/>
      <c r="B25444" s="4"/>
    </row>
    <row r="25445" ht="14.25" customHeight="1">
      <c r="A25445" s="4"/>
      <c r="B25445" s="4"/>
    </row>
    <row r="25446" ht="14.25" customHeight="1">
      <c r="A25446" s="4"/>
      <c r="B25446" s="4"/>
    </row>
    <row r="25447" ht="14.25" customHeight="1">
      <c r="A25447" s="4"/>
      <c r="B25447" s="4"/>
    </row>
    <row r="25448" ht="14.25" customHeight="1">
      <c r="A25448" s="4"/>
      <c r="B25448" s="4"/>
    </row>
    <row r="25449" ht="14.25" customHeight="1">
      <c r="A25449" s="4"/>
      <c r="B25449" s="4"/>
    </row>
    <row r="25450" ht="14.25" customHeight="1">
      <c r="A25450" s="4"/>
      <c r="B25450" s="4"/>
    </row>
    <row r="25451" ht="14.25" customHeight="1">
      <c r="A25451" s="4"/>
      <c r="B25451" s="4"/>
    </row>
    <row r="25452" ht="14.25" customHeight="1">
      <c r="A25452" s="4"/>
      <c r="B25452" s="4"/>
    </row>
    <row r="25453" ht="14.25" customHeight="1">
      <c r="A25453" s="4"/>
      <c r="B25453" s="4"/>
    </row>
    <row r="25454" ht="14.25" customHeight="1">
      <c r="A25454" s="4"/>
      <c r="B25454" s="4"/>
    </row>
    <row r="25455" ht="14.25" customHeight="1">
      <c r="A25455" s="4"/>
      <c r="B25455" s="4"/>
    </row>
    <row r="25456" ht="14.25" customHeight="1">
      <c r="A25456" s="4"/>
      <c r="B25456" s="4"/>
    </row>
    <row r="25457" ht="14.25" customHeight="1">
      <c r="A25457" s="4"/>
      <c r="B25457" s="4"/>
    </row>
    <row r="25458" ht="14.25" customHeight="1">
      <c r="A25458" s="4"/>
      <c r="B25458" s="4"/>
    </row>
    <row r="25459" ht="14.25" customHeight="1">
      <c r="A25459" s="4"/>
      <c r="B25459" s="4"/>
    </row>
    <row r="25460" ht="14.25" customHeight="1">
      <c r="A25460" s="4"/>
      <c r="B25460" s="4"/>
    </row>
    <row r="25461" ht="14.25" customHeight="1">
      <c r="A25461" s="4"/>
      <c r="B25461" s="4"/>
    </row>
    <row r="25462" ht="14.25" customHeight="1">
      <c r="A25462" s="4"/>
      <c r="B25462" s="4"/>
    </row>
    <row r="25463" ht="14.25" customHeight="1">
      <c r="A25463" s="4"/>
      <c r="B25463" s="4"/>
    </row>
    <row r="25464" ht="14.25" customHeight="1">
      <c r="A25464" s="4"/>
      <c r="B25464" s="4"/>
    </row>
    <row r="25465" ht="14.25" customHeight="1">
      <c r="A25465" s="4"/>
      <c r="B25465" s="4"/>
    </row>
    <row r="25466" ht="14.25" customHeight="1">
      <c r="A25466" s="4"/>
      <c r="B25466" s="4"/>
    </row>
    <row r="25467" ht="14.25" customHeight="1">
      <c r="A25467" s="4"/>
      <c r="B25467" s="4"/>
    </row>
    <row r="25468" ht="14.25" customHeight="1">
      <c r="A25468" s="4"/>
      <c r="B25468" s="4"/>
    </row>
    <row r="25469" ht="14.25" customHeight="1">
      <c r="A25469" s="4"/>
      <c r="B25469" s="4"/>
    </row>
    <row r="25470" ht="14.25" customHeight="1">
      <c r="A25470" s="4"/>
      <c r="B25470" s="4"/>
    </row>
    <row r="25471" ht="14.25" customHeight="1">
      <c r="A25471" s="4"/>
      <c r="B25471" s="4"/>
    </row>
    <row r="25472" ht="14.25" customHeight="1">
      <c r="A25472" s="4"/>
      <c r="B25472" s="4"/>
    </row>
    <row r="25473" ht="14.25" customHeight="1">
      <c r="A25473" s="4"/>
      <c r="B25473" s="4"/>
    </row>
    <row r="25474" ht="14.25" customHeight="1">
      <c r="A25474" s="4"/>
      <c r="B25474" s="4"/>
    </row>
    <row r="25475" ht="14.25" customHeight="1">
      <c r="A25475" s="4"/>
      <c r="B25475" s="4"/>
    </row>
    <row r="25476" ht="14.25" customHeight="1">
      <c r="A25476" s="4"/>
      <c r="B25476" s="4"/>
    </row>
    <row r="25477" ht="14.25" customHeight="1">
      <c r="A25477" s="4"/>
      <c r="B25477" s="4"/>
    </row>
    <row r="25478" ht="14.25" customHeight="1">
      <c r="A25478" s="4"/>
      <c r="B25478" s="4"/>
    </row>
    <row r="25479" ht="14.25" customHeight="1">
      <c r="A25479" s="4"/>
      <c r="B25479" s="4"/>
    </row>
    <row r="25480" ht="14.25" customHeight="1">
      <c r="A25480" s="4"/>
      <c r="B25480" s="4"/>
    </row>
    <row r="25481" ht="14.25" customHeight="1">
      <c r="A25481" s="4"/>
      <c r="B25481" s="4"/>
    </row>
    <row r="25482" ht="14.25" customHeight="1">
      <c r="A25482" s="4"/>
      <c r="B25482" s="4"/>
    </row>
    <row r="25483" ht="14.25" customHeight="1">
      <c r="A25483" s="4"/>
      <c r="B25483" s="4"/>
    </row>
    <row r="25484" ht="14.25" customHeight="1">
      <c r="A25484" s="4"/>
      <c r="B25484" s="4"/>
    </row>
    <row r="25485" ht="14.25" customHeight="1">
      <c r="A25485" s="4"/>
      <c r="B25485" s="4"/>
    </row>
    <row r="25486" ht="14.25" customHeight="1">
      <c r="A25486" s="4"/>
      <c r="B25486" s="4"/>
    </row>
    <row r="25487" ht="14.25" customHeight="1">
      <c r="A25487" s="4"/>
      <c r="B25487" s="4"/>
    </row>
    <row r="25488" ht="14.25" customHeight="1">
      <c r="A25488" s="4"/>
      <c r="B25488" s="4"/>
    </row>
    <row r="25489" ht="14.25" customHeight="1">
      <c r="A25489" s="4"/>
      <c r="B25489" s="4"/>
    </row>
    <row r="25490" ht="14.25" customHeight="1">
      <c r="A25490" s="4"/>
      <c r="B25490" s="4"/>
    </row>
    <row r="25491" ht="14.25" customHeight="1">
      <c r="A25491" s="4"/>
      <c r="B25491" s="4"/>
    </row>
    <row r="25492" ht="14.25" customHeight="1">
      <c r="A25492" s="4"/>
      <c r="B25492" s="4"/>
    </row>
    <row r="25493" ht="14.25" customHeight="1">
      <c r="A25493" s="4"/>
      <c r="B25493" s="4"/>
    </row>
    <row r="25494" ht="14.25" customHeight="1">
      <c r="A25494" s="4"/>
      <c r="B25494" s="4"/>
    </row>
    <row r="25495" ht="14.25" customHeight="1">
      <c r="A25495" s="4"/>
      <c r="B25495" s="4"/>
    </row>
    <row r="25496" ht="14.25" customHeight="1">
      <c r="A25496" s="4"/>
      <c r="B25496" s="4"/>
    </row>
    <row r="25497" ht="14.25" customHeight="1">
      <c r="A25497" s="4"/>
      <c r="B25497" s="4"/>
    </row>
    <row r="25498" ht="14.25" customHeight="1">
      <c r="A25498" s="4"/>
      <c r="B25498" s="4"/>
    </row>
    <row r="25499" ht="14.25" customHeight="1">
      <c r="A25499" s="4"/>
      <c r="B25499" s="4"/>
    </row>
    <row r="25500" ht="14.25" customHeight="1">
      <c r="A25500" s="4"/>
      <c r="B25500" s="4"/>
    </row>
    <row r="25501" ht="14.25" customHeight="1">
      <c r="A25501" s="4"/>
      <c r="B25501" s="4"/>
    </row>
    <row r="25502" ht="14.25" customHeight="1">
      <c r="A25502" s="4"/>
      <c r="B25502" s="4"/>
    </row>
    <row r="25503" ht="14.25" customHeight="1">
      <c r="A25503" s="4"/>
      <c r="B25503" s="4"/>
    </row>
    <row r="25504" ht="14.25" customHeight="1">
      <c r="A25504" s="4"/>
      <c r="B25504" s="4"/>
    </row>
    <row r="25505" ht="14.25" customHeight="1">
      <c r="A25505" s="4"/>
      <c r="B25505" s="4"/>
    </row>
    <row r="25506" ht="14.25" customHeight="1">
      <c r="A25506" s="4"/>
      <c r="B25506" s="4"/>
    </row>
    <row r="25507" ht="14.25" customHeight="1">
      <c r="A25507" s="4"/>
      <c r="B25507" s="4"/>
    </row>
    <row r="25508" ht="14.25" customHeight="1">
      <c r="A25508" s="4"/>
      <c r="B25508" s="4"/>
    </row>
    <row r="25509" ht="14.25" customHeight="1">
      <c r="A25509" s="4"/>
      <c r="B25509" s="4"/>
    </row>
    <row r="25510" ht="14.25" customHeight="1">
      <c r="A25510" s="4"/>
      <c r="B25510" s="4"/>
    </row>
    <row r="25511" ht="14.25" customHeight="1">
      <c r="A25511" s="4"/>
      <c r="B25511" s="4"/>
    </row>
    <row r="25512" ht="14.25" customHeight="1">
      <c r="A25512" s="4"/>
      <c r="B25512" s="4"/>
    </row>
    <row r="25513" ht="14.25" customHeight="1">
      <c r="A25513" s="4"/>
      <c r="B25513" s="4"/>
    </row>
    <row r="25514" ht="14.25" customHeight="1">
      <c r="A25514" s="4"/>
      <c r="B25514" s="4"/>
    </row>
    <row r="25515" ht="14.25" customHeight="1">
      <c r="A25515" s="4"/>
      <c r="B25515" s="4"/>
    </row>
    <row r="25516" ht="14.25" customHeight="1">
      <c r="A25516" s="4"/>
      <c r="B25516" s="4"/>
    </row>
    <row r="25517" ht="14.25" customHeight="1">
      <c r="A25517" s="4"/>
      <c r="B25517" s="4"/>
    </row>
    <row r="25518" ht="14.25" customHeight="1">
      <c r="A25518" s="4"/>
      <c r="B25518" s="4"/>
    </row>
    <row r="25519" ht="14.25" customHeight="1">
      <c r="A25519" s="4"/>
      <c r="B25519" s="4"/>
    </row>
    <row r="25520" ht="14.25" customHeight="1">
      <c r="A25520" s="4"/>
      <c r="B25520" s="4"/>
    </row>
    <row r="25521" ht="14.25" customHeight="1">
      <c r="A25521" s="4"/>
      <c r="B25521" s="4"/>
    </row>
    <row r="25522" ht="14.25" customHeight="1">
      <c r="A25522" s="4"/>
      <c r="B25522" s="4"/>
    </row>
    <row r="25523" ht="14.25" customHeight="1">
      <c r="A25523" s="4"/>
      <c r="B25523" s="4"/>
    </row>
    <row r="25524" ht="14.25" customHeight="1">
      <c r="A25524" s="4"/>
      <c r="B25524" s="4"/>
    </row>
    <row r="25525" ht="14.25" customHeight="1">
      <c r="A25525" s="4"/>
      <c r="B25525" s="4"/>
    </row>
    <row r="25526" ht="14.25" customHeight="1">
      <c r="A25526" s="4"/>
      <c r="B25526" s="4"/>
    </row>
    <row r="25527" ht="14.25" customHeight="1">
      <c r="A25527" s="4"/>
      <c r="B25527" s="4"/>
    </row>
    <row r="25528" ht="14.25" customHeight="1">
      <c r="A25528" s="4"/>
      <c r="B25528" s="4"/>
    </row>
    <row r="25529" ht="14.25" customHeight="1">
      <c r="A25529" s="4"/>
      <c r="B25529" s="4"/>
    </row>
    <row r="25530" ht="14.25" customHeight="1">
      <c r="A25530" s="4"/>
      <c r="B25530" s="4"/>
    </row>
    <row r="25531" ht="14.25" customHeight="1">
      <c r="A25531" s="4"/>
      <c r="B25531" s="4"/>
    </row>
    <row r="25532" ht="14.25" customHeight="1">
      <c r="A25532" s="4"/>
      <c r="B25532" s="4"/>
    </row>
    <row r="25533" ht="14.25" customHeight="1">
      <c r="A25533" s="4"/>
      <c r="B25533" s="4"/>
    </row>
    <row r="25534" ht="14.25" customHeight="1">
      <c r="A25534" s="4"/>
      <c r="B25534" s="4"/>
    </row>
    <row r="25535" ht="14.25" customHeight="1">
      <c r="A25535" s="4"/>
      <c r="B25535" s="4"/>
    </row>
    <row r="25536" ht="14.25" customHeight="1">
      <c r="A25536" s="4"/>
      <c r="B25536" s="4"/>
    </row>
    <row r="25537" ht="14.25" customHeight="1">
      <c r="A25537" s="4"/>
      <c r="B25537" s="4"/>
    </row>
    <row r="25538" ht="14.25" customHeight="1">
      <c r="A25538" s="4"/>
      <c r="B25538" s="4"/>
    </row>
    <row r="25539" ht="14.25" customHeight="1">
      <c r="A25539" s="4"/>
      <c r="B25539" s="4"/>
    </row>
    <row r="25540" ht="14.25" customHeight="1">
      <c r="A25540" s="4"/>
      <c r="B25540" s="4"/>
    </row>
    <row r="25541" ht="14.25" customHeight="1">
      <c r="A25541" s="4"/>
      <c r="B25541" s="4"/>
    </row>
    <row r="25542" ht="14.25" customHeight="1">
      <c r="A25542" s="4"/>
      <c r="B25542" s="4"/>
    </row>
    <row r="25543" ht="14.25" customHeight="1">
      <c r="A25543" s="4"/>
      <c r="B25543" s="4"/>
    </row>
    <row r="25544" ht="14.25" customHeight="1">
      <c r="A25544" s="4"/>
      <c r="B25544" s="4"/>
    </row>
    <row r="25545" ht="14.25" customHeight="1">
      <c r="A25545" s="4"/>
      <c r="B25545" s="4"/>
    </row>
    <row r="25546" ht="14.25" customHeight="1">
      <c r="A25546" s="4"/>
      <c r="B25546" s="4"/>
    </row>
    <row r="25547" ht="14.25" customHeight="1">
      <c r="A25547" s="4"/>
      <c r="B25547" s="4"/>
    </row>
    <row r="25548" ht="14.25" customHeight="1">
      <c r="A25548" s="4"/>
      <c r="B25548" s="4"/>
    </row>
    <row r="25549" ht="14.25" customHeight="1">
      <c r="A25549" s="4"/>
      <c r="B25549" s="4"/>
    </row>
    <row r="25550" ht="14.25" customHeight="1">
      <c r="A25550" s="4"/>
      <c r="B25550" s="4"/>
    </row>
    <row r="25551" ht="14.25" customHeight="1">
      <c r="A25551" s="4"/>
      <c r="B25551" s="4"/>
    </row>
    <row r="25552" ht="14.25" customHeight="1">
      <c r="A25552" s="4"/>
      <c r="B25552" s="4"/>
    </row>
    <row r="25553" ht="14.25" customHeight="1">
      <c r="A25553" s="4"/>
      <c r="B25553" s="4"/>
    </row>
    <row r="25554" ht="14.25" customHeight="1">
      <c r="A25554" s="4"/>
      <c r="B25554" s="4"/>
    </row>
    <row r="25555" ht="14.25" customHeight="1">
      <c r="A25555" s="4"/>
      <c r="B25555" s="4"/>
    </row>
    <row r="25556" ht="14.25" customHeight="1">
      <c r="A25556" s="4"/>
      <c r="B25556" s="4"/>
    </row>
    <row r="25557" ht="14.25" customHeight="1">
      <c r="A25557" s="4"/>
      <c r="B25557" s="4"/>
    </row>
    <row r="25558" ht="14.25" customHeight="1">
      <c r="A25558" s="4"/>
      <c r="B25558" s="4"/>
    </row>
    <row r="25559" ht="14.25" customHeight="1">
      <c r="A25559" s="4"/>
      <c r="B25559" s="4"/>
    </row>
    <row r="25560" ht="14.25" customHeight="1">
      <c r="A25560" s="4"/>
      <c r="B25560" s="4"/>
    </row>
    <row r="25561" ht="14.25" customHeight="1">
      <c r="A25561" s="4"/>
      <c r="B25561" s="4"/>
    </row>
    <row r="25562" ht="14.25" customHeight="1">
      <c r="A25562" s="4"/>
      <c r="B25562" s="4"/>
    </row>
    <row r="25563" ht="14.25" customHeight="1">
      <c r="A25563" s="4"/>
      <c r="B25563" s="4"/>
    </row>
    <row r="25564" ht="14.25" customHeight="1">
      <c r="A25564" s="4"/>
      <c r="B25564" s="4"/>
    </row>
    <row r="25565" ht="14.25" customHeight="1">
      <c r="A25565" s="4"/>
      <c r="B25565" s="4"/>
    </row>
    <row r="25566" ht="14.25" customHeight="1">
      <c r="A25566" s="4"/>
      <c r="B25566" s="4"/>
    </row>
    <row r="25567" ht="14.25" customHeight="1">
      <c r="A25567" s="4"/>
      <c r="B25567" s="4"/>
    </row>
    <row r="25568" ht="14.25" customHeight="1">
      <c r="A25568" s="4"/>
      <c r="B25568" s="4"/>
    </row>
    <row r="25569" ht="14.25" customHeight="1">
      <c r="A25569" s="4"/>
      <c r="B25569" s="4"/>
    </row>
    <row r="25570" ht="14.25" customHeight="1">
      <c r="A25570" s="4"/>
      <c r="B25570" s="4"/>
    </row>
    <row r="25571" ht="14.25" customHeight="1">
      <c r="A25571" s="4"/>
      <c r="B25571" s="4"/>
    </row>
    <row r="25572" ht="14.25" customHeight="1">
      <c r="A25572" s="4"/>
      <c r="B25572" s="4"/>
    </row>
    <row r="25573" ht="14.25" customHeight="1">
      <c r="A25573" s="4"/>
      <c r="B25573" s="4"/>
    </row>
    <row r="25574" ht="14.25" customHeight="1">
      <c r="A25574" s="4"/>
      <c r="B25574" s="4"/>
    </row>
    <row r="25575" ht="14.25" customHeight="1">
      <c r="A25575" s="4"/>
      <c r="B25575" s="4"/>
    </row>
    <row r="25576" ht="14.25" customHeight="1">
      <c r="A25576" s="4"/>
      <c r="B25576" s="4"/>
    </row>
    <row r="25577" ht="14.25" customHeight="1">
      <c r="A25577" s="4"/>
      <c r="B25577" s="4"/>
    </row>
    <row r="25578" ht="14.25" customHeight="1">
      <c r="A25578" s="4"/>
      <c r="B25578" s="4"/>
    </row>
    <row r="25579" ht="14.25" customHeight="1">
      <c r="A25579" s="4"/>
      <c r="B25579" s="4"/>
    </row>
    <row r="25580" ht="14.25" customHeight="1">
      <c r="A25580" s="4"/>
      <c r="B25580" s="4"/>
    </row>
    <row r="25581" ht="14.25" customHeight="1">
      <c r="A25581" s="4"/>
      <c r="B25581" s="4"/>
    </row>
    <row r="25582" ht="14.25" customHeight="1">
      <c r="A25582" s="4"/>
      <c r="B25582" s="4"/>
    </row>
    <row r="25583" ht="14.25" customHeight="1">
      <c r="A25583" s="4"/>
      <c r="B25583" s="4"/>
    </row>
    <row r="25584" ht="14.25" customHeight="1">
      <c r="A25584" s="4"/>
      <c r="B25584" s="4"/>
    </row>
    <row r="25585" ht="14.25" customHeight="1">
      <c r="A25585" s="4"/>
      <c r="B25585" s="4"/>
    </row>
    <row r="25586" ht="14.25" customHeight="1">
      <c r="A25586" s="4"/>
      <c r="B25586" s="4"/>
    </row>
    <row r="25587" ht="14.25" customHeight="1">
      <c r="A25587" s="4"/>
      <c r="B25587" s="4"/>
    </row>
    <row r="25588" ht="14.25" customHeight="1">
      <c r="A25588" s="4"/>
      <c r="B25588" s="4"/>
    </row>
    <row r="25589" ht="14.25" customHeight="1">
      <c r="A25589" s="4"/>
      <c r="B25589" s="4"/>
    </row>
    <row r="25590" ht="14.25" customHeight="1">
      <c r="A25590" s="4"/>
      <c r="B25590" s="4"/>
    </row>
    <row r="25591" ht="14.25" customHeight="1">
      <c r="A25591" s="4"/>
      <c r="B25591" s="4"/>
    </row>
    <row r="25592" ht="14.25" customHeight="1">
      <c r="A25592" s="4"/>
      <c r="B25592" s="4"/>
    </row>
    <row r="25593" ht="14.25" customHeight="1">
      <c r="A25593" s="4"/>
      <c r="B25593" s="4"/>
    </row>
    <row r="25594" ht="14.25" customHeight="1">
      <c r="A25594" s="4"/>
      <c r="B25594" s="4"/>
    </row>
    <row r="25595" ht="14.25" customHeight="1">
      <c r="A25595" s="4"/>
      <c r="B25595" s="4"/>
    </row>
    <row r="25596" ht="14.25" customHeight="1">
      <c r="A25596" s="4"/>
      <c r="B25596" s="4"/>
    </row>
    <row r="25597" ht="14.25" customHeight="1">
      <c r="A25597" s="4"/>
      <c r="B25597" s="4"/>
    </row>
    <row r="25598" ht="14.25" customHeight="1">
      <c r="A25598" s="4"/>
      <c r="B25598" s="4"/>
    </row>
    <row r="25599" ht="14.25" customHeight="1">
      <c r="A25599" s="4"/>
      <c r="B25599" s="4"/>
    </row>
    <row r="25600" ht="14.25" customHeight="1">
      <c r="A25600" s="4"/>
      <c r="B25600" s="4"/>
    </row>
    <row r="25601" ht="14.25" customHeight="1">
      <c r="A25601" s="4"/>
      <c r="B25601" s="4"/>
    </row>
    <row r="25602" ht="14.25" customHeight="1">
      <c r="A25602" s="4"/>
      <c r="B25602" s="4"/>
    </row>
    <row r="25603" ht="14.25" customHeight="1">
      <c r="A25603" s="4"/>
      <c r="B25603" s="4"/>
    </row>
    <row r="25604" ht="14.25" customHeight="1">
      <c r="A25604" s="4"/>
      <c r="B25604" s="4"/>
    </row>
    <row r="25605" ht="14.25" customHeight="1">
      <c r="A25605" s="4"/>
      <c r="B25605" s="4"/>
    </row>
    <row r="25606" ht="14.25" customHeight="1">
      <c r="A25606" s="4"/>
      <c r="B25606" s="4"/>
    </row>
    <row r="25607" ht="14.25" customHeight="1">
      <c r="A25607" s="4"/>
      <c r="B25607" s="4"/>
    </row>
    <row r="25608" ht="14.25" customHeight="1">
      <c r="A25608" s="4"/>
      <c r="B25608" s="4"/>
    </row>
    <row r="25609" ht="14.25" customHeight="1">
      <c r="A25609" s="4"/>
      <c r="B25609" s="4"/>
    </row>
    <row r="25610" ht="14.25" customHeight="1">
      <c r="A25610" s="4"/>
      <c r="B25610" s="4"/>
    </row>
    <row r="25611" ht="14.25" customHeight="1">
      <c r="A25611" s="4"/>
      <c r="B25611" s="4"/>
    </row>
    <row r="25612" ht="14.25" customHeight="1">
      <c r="A25612" s="4"/>
      <c r="B25612" s="4"/>
    </row>
    <row r="25613" ht="14.25" customHeight="1">
      <c r="A25613" s="4"/>
      <c r="B25613" s="4"/>
    </row>
    <row r="25614" ht="14.25" customHeight="1">
      <c r="A25614" s="4"/>
      <c r="B25614" s="4"/>
    </row>
    <row r="25615" ht="14.25" customHeight="1">
      <c r="A25615" s="4"/>
      <c r="B25615" s="4"/>
    </row>
    <row r="25616" ht="14.25" customHeight="1">
      <c r="A25616" s="4"/>
      <c r="B25616" s="4"/>
    </row>
    <row r="25617" ht="14.25" customHeight="1">
      <c r="A25617" s="4"/>
      <c r="B25617" s="4"/>
    </row>
    <row r="25618" ht="14.25" customHeight="1">
      <c r="A25618" s="4"/>
      <c r="B25618" s="4"/>
    </row>
    <row r="25619" ht="14.25" customHeight="1">
      <c r="A25619" s="4"/>
      <c r="B25619" s="4"/>
    </row>
    <row r="25620" ht="14.25" customHeight="1">
      <c r="A25620" s="4"/>
      <c r="B25620" s="4"/>
    </row>
    <row r="25621" ht="14.25" customHeight="1">
      <c r="A25621" s="4"/>
      <c r="B25621" s="4"/>
    </row>
    <row r="25622" ht="14.25" customHeight="1">
      <c r="A25622" s="4"/>
      <c r="B25622" s="4"/>
    </row>
    <row r="25623" ht="14.25" customHeight="1">
      <c r="A25623" s="4"/>
      <c r="B25623" s="4"/>
    </row>
    <row r="25624" ht="14.25" customHeight="1">
      <c r="A25624" s="4"/>
      <c r="B25624" s="4"/>
    </row>
    <row r="25625" ht="14.25" customHeight="1">
      <c r="A25625" s="4"/>
      <c r="B25625" s="4"/>
    </row>
    <row r="25626" ht="14.25" customHeight="1">
      <c r="A25626" s="4"/>
      <c r="B25626" s="4"/>
    </row>
    <row r="25627" ht="14.25" customHeight="1">
      <c r="A25627" s="4"/>
      <c r="B25627" s="4"/>
    </row>
    <row r="25628" ht="14.25" customHeight="1">
      <c r="A25628" s="4"/>
      <c r="B25628" s="4"/>
    </row>
    <row r="25629" ht="14.25" customHeight="1">
      <c r="A25629" s="4"/>
      <c r="B25629" s="4"/>
    </row>
    <row r="25630" ht="14.25" customHeight="1">
      <c r="A25630" s="4"/>
      <c r="B25630" s="4"/>
    </row>
    <row r="25631" ht="14.25" customHeight="1">
      <c r="A25631" s="4"/>
      <c r="B25631" s="4"/>
    </row>
    <row r="25632" ht="14.25" customHeight="1">
      <c r="A25632" s="4"/>
      <c r="B25632" s="4"/>
    </row>
    <row r="25633" ht="14.25" customHeight="1">
      <c r="A25633" s="4"/>
      <c r="B25633" s="4"/>
    </row>
    <row r="25634" ht="14.25" customHeight="1">
      <c r="A25634" s="4"/>
      <c r="B25634" s="4"/>
    </row>
    <row r="25635" ht="14.25" customHeight="1">
      <c r="A25635" s="4"/>
      <c r="B25635" s="4"/>
    </row>
    <row r="25636" ht="14.25" customHeight="1">
      <c r="A25636" s="4"/>
      <c r="B25636" s="4"/>
    </row>
    <row r="25637" ht="14.25" customHeight="1">
      <c r="A25637" s="4"/>
      <c r="B25637" s="4"/>
    </row>
    <row r="25638" ht="14.25" customHeight="1">
      <c r="A25638" s="4"/>
      <c r="B25638" s="4"/>
    </row>
    <row r="25639" ht="14.25" customHeight="1">
      <c r="A25639" s="4"/>
      <c r="B25639" s="4"/>
    </row>
    <row r="25640" ht="14.25" customHeight="1">
      <c r="A25640" s="4"/>
      <c r="B25640" s="4"/>
    </row>
    <row r="25641" ht="14.25" customHeight="1">
      <c r="A25641" s="4"/>
      <c r="B25641" s="4"/>
    </row>
    <row r="25642" ht="14.25" customHeight="1">
      <c r="A25642" s="4"/>
      <c r="B25642" s="4"/>
    </row>
    <row r="25643" ht="14.25" customHeight="1">
      <c r="A25643" s="4"/>
      <c r="B25643" s="4"/>
    </row>
    <row r="25644" ht="14.25" customHeight="1">
      <c r="A25644" s="4"/>
      <c r="B25644" s="4"/>
    </row>
    <row r="25645" ht="14.25" customHeight="1">
      <c r="A25645" s="4"/>
      <c r="B25645" s="4"/>
    </row>
    <row r="25646" ht="14.25" customHeight="1">
      <c r="A25646" s="4"/>
      <c r="B25646" s="4"/>
    </row>
    <row r="25647" ht="14.25" customHeight="1">
      <c r="A25647" s="4"/>
      <c r="B25647" s="4"/>
    </row>
    <row r="25648" ht="14.25" customHeight="1">
      <c r="A25648" s="4"/>
      <c r="B25648" s="4"/>
    </row>
    <row r="25649" ht="14.25" customHeight="1">
      <c r="A25649" s="4"/>
      <c r="B25649" s="4"/>
    </row>
    <row r="25650" ht="14.25" customHeight="1">
      <c r="A25650" s="4"/>
      <c r="B25650" s="4"/>
    </row>
    <row r="25651" ht="14.25" customHeight="1">
      <c r="A25651" s="4"/>
      <c r="B25651" s="4"/>
    </row>
    <row r="25652" ht="14.25" customHeight="1">
      <c r="A25652" s="4"/>
      <c r="B25652" s="4"/>
    </row>
    <row r="25653" ht="14.25" customHeight="1">
      <c r="A25653" s="4"/>
      <c r="B25653" s="4"/>
    </row>
    <row r="25654" ht="14.25" customHeight="1">
      <c r="A25654" s="4"/>
      <c r="B25654" s="4"/>
    </row>
    <row r="25655" ht="14.25" customHeight="1">
      <c r="A25655" s="4"/>
      <c r="B25655" s="4"/>
    </row>
    <row r="25656" ht="14.25" customHeight="1">
      <c r="A25656" s="4"/>
      <c r="B25656" s="4"/>
    </row>
    <row r="25657" ht="14.25" customHeight="1">
      <c r="A25657" s="4"/>
      <c r="B25657" s="4"/>
    </row>
    <row r="25658" ht="14.25" customHeight="1">
      <c r="A25658" s="4"/>
      <c r="B25658" s="4"/>
    </row>
    <row r="25659" ht="14.25" customHeight="1">
      <c r="A25659" s="4"/>
      <c r="B25659" s="4"/>
    </row>
    <row r="25660" ht="14.25" customHeight="1">
      <c r="A25660" s="4"/>
      <c r="B25660" s="4"/>
    </row>
    <row r="25661" ht="14.25" customHeight="1">
      <c r="A25661" s="4"/>
      <c r="B25661" s="4"/>
    </row>
    <row r="25662" ht="14.25" customHeight="1">
      <c r="A25662" s="4"/>
      <c r="B25662" s="4"/>
    </row>
    <row r="25663" ht="14.25" customHeight="1">
      <c r="A25663" s="4"/>
      <c r="B25663" s="4"/>
    </row>
    <row r="25664" ht="14.25" customHeight="1">
      <c r="A25664" s="4"/>
      <c r="B25664" s="4"/>
    </row>
    <row r="25665" ht="14.25" customHeight="1">
      <c r="A25665" s="4"/>
      <c r="B25665" s="4"/>
    </row>
    <row r="25666" ht="14.25" customHeight="1">
      <c r="A25666" s="4"/>
      <c r="B25666" s="4"/>
    </row>
    <row r="25667" ht="14.25" customHeight="1">
      <c r="A25667" s="4"/>
      <c r="B25667" s="4"/>
    </row>
    <row r="25668" ht="14.25" customHeight="1">
      <c r="A25668" s="4"/>
      <c r="B25668" s="4"/>
    </row>
    <row r="25669" ht="14.25" customHeight="1">
      <c r="A25669" s="4"/>
      <c r="B25669" s="4"/>
    </row>
    <row r="25670" ht="14.25" customHeight="1">
      <c r="A25670" s="4"/>
      <c r="B25670" s="4"/>
    </row>
    <row r="25671" ht="14.25" customHeight="1">
      <c r="A25671" s="4"/>
      <c r="B25671" s="4"/>
    </row>
    <row r="25672" ht="14.25" customHeight="1">
      <c r="A25672" s="4"/>
      <c r="B25672" s="4"/>
    </row>
    <row r="25673" ht="14.25" customHeight="1">
      <c r="A25673" s="4"/>
      <c r="B25673" s="4"/>
    </row>
    <row r="25674" ht="14.25" customHeight="1">
      <c r="A25674" s="4"/>
      <c r="B25674" s="4"/>
    </row>
    <row r="25675" ht="14.25" customHeight="1">
      <c r="A25675" s="4"/>
      <c r="B25675" s="4"/>
    </row>
    <row r="25676" ht="14.25" customHeight="1">
      <c r="A25676" s="4"/>
      <c r="B25676" s="4"/>
    </row>
    <row r="25677" ht="14.25" customHeight="1">
      <c r="A25677" s="4"/>
      <c r="B25677" s="4"/>
    </row>
    <row r="25678" ht="14.25" customHeight="1">
      <c r="A25678" s="4"/>
      <c r="B25678" s="4"/>
    </row>
    <row r="25679" ht="14.25" customHeight="1">
      <c r="A25679" s="4"/>
      <c r="B25679" s="4"/>
    </row>
    <row r="25680" ht="14.25" customHeight="1">
      <c r="A25680" s="4"/>
      <c r="B25680" s="4"/>
    </row>
    <row r="25681" ht="14.25" customHeight="1">
      <c r="A25681" s="4"/>
      <c r="B25681" s="4"/>
    </row>
    <row r="25682" ht="14.25" customHeight="1">
      <c r="A25682" s="4"/>
      <c r="B25682" s="4"/>
    </row>
    <row r="25683" ht="14.25" customHeight="1">
      <c r="A25683" s="4"/>
      <c r="B25683" s="4"/>
    </row>
    <row r="25684" ht="14.25" customHeight="1">
      <c r="A25684" s="4"/>
      <c r="B25684" s="4"/>
    </row>
    <row r="25685" ht="14.25" customHeight="1">
      <c r="A25685" s="4"/>
      <c r="B25685" s="4"/>
    </row>
    <row r="25686" ht="14.25" customHeight="1">
      <c r="A25686" s="4"/>
      <c r="B25686" s="4"/>
    </row>
    <row r="25687" ht="14.25" customHeight="1">
      <c r="A25687" s="4"/>
      <c r="B25687" s="4"/>
    </row>
    <row r="25688" ht="14.25" customHeight="1">
      <c r="A25688" s="4"/>
      <c r="B25688" s="4"/>
    </row>
    <row r="25689" ht="14.25" customHeight="1">
      <c r="A25689" s="4"/>
      <c r="B25689" s="4"/>
    </row>
    <row r="25690" ht="14.25" customHeight="1">
      <c r="A25690" s="4"/>
      <c r="B25690" s="4"/>
    </row>
    <row r="25691" ht="14.25" customHeight="1">
      <c r="A25691" s="4"/>
      <c r="B25691" s="4"/>
    </row>
    <row r="25692" ht="14.25" customHeight="1">
      <c r="A25692" s="4"/>
      <c r="B25692" s="4"/>
    </row>
    <row r="25693" ht="14.25" customHeight="1">
      <c r="A25693" s="4"/>
      <c r="B25693" s="4"/>
    </row>
    <row r="25694" ht="14.25" customHeight="1">
      <c r="A25694" s="4"/>
      <c r="B25694" s="4"/>
    </row>
    <row r="25695" ht="14.25" customHeight="1">
      <c r="A25695" s="4"/>
      <c r="B25695" s="4"/>
    </row>
    <row r="25696" ht="14.25" customHeight="1">
      <c r="A25696" s="4"/>
      <c r="B25696" s="4"/>
    </row>
    <row r="25697" ht="14.25" customHeight="1">
      <c r="A25697" s="4"/>
      <c r="B25697" s="4"/>
    </row>
    <row r="25698" ht="14.25" customHeight="1">
      <c r="A25698" s="4"/>
      <c r="B25698" s="4"/>
    </row>
    <row r="25699" ht="14.25" customHeight="1">
      <c r="A25699" s="4"/>
      <c r="B25699" s="4"/>
    </row>
    <row r="25700" ht="14.25" customHeight="1">
      <c r="A25700" s="4"/>
      <c r="B25700" s="4"/>
    </row>
    <row r="25701" ht="14.25" customHeight="1">
      <c r="A25701" s="4"/>
      <c r="B25701" s="4"/>
    </row>
    <row r="25702" ht="14.25" customHeight="1">
      <c r="A25702" s="4"/>
      <c r="B25702" s="4"/>
    </row>
    <row r="25703" ht="14.25" customHeight="1">
      <c r="A25703" s="4"/>
      <c r="B25703" s="4"/>
    </row>
    <row r="25704" ht="14.25" customHeight="1">
      <c r="A25704" s="4"/>
      <c r="B25704" s="4"/>
    </row>
    <row r="25705" ht="14.25" customHeight="1">
      <c r="A25705" s="4"/>
      <c r="B25705" s="4"/>
    </row>
    <row r="25706" ht="14.25" customHeight="1">
      <c r="A25706" s="4"/>
      <c r="B25706" s="4"/>
    </row>
    <row r="25707" ht="14.25" customHeight="1">
      <c r="A25707" s="4"/>
      <c r="B25707" s="4"/>
    </row>
    <row r="25708" ht="14.25" customHeight="1">
      <c r="A25708" s="4"/>
      <c r="B25708" s="4"/>
    </row>
    <row r="25709" ht="14.25" customHeight="1">
      <c r="A25709" s="4"/>
      <c r="B25709" s="4"/>
    </row>
    <row r="25710" ht="14.25" customHeight="1">
      <c r="A25710" s="4"/>
      <c r="B25710" s="4"/>
    </row>
    <row r="25711" ht="14.25" customHeight="1">
      <c r="A25711" s="4"/>
      <c r="B25711" s="4"/>
    </row>
    <row r="25712" ht="14.25" customHeight="1">
      <c r="A25712" s="4"/>
      <c r="B25712" s="4"/>
    </row>
    <row r="25713" ht="14.25" customHeight="1">
      <c r="A25713" s="4"/>
      <c r="B25713" s="4"/>
    </row>
    <row r="25714" ht="14.25" customHeight="1">
      <c r="A25714" s="4"/>
      <c r="B25714" s="4"/>
    </row>
    <row r="25715" ht="14.25" customHeight="1">
      <c r="A25715" s="4"/>
      <c r="B25715" s="4"/>
    </row>
    <row r="25716" ht="14.25" customHeight="1">
      <c r="A25716" s="4"/>
      <c r="B25716" s="4"/>
    </row>
    <row r="25717" ht="14.25" customHeight="1">
      <c r="A25717" s="4"/>
      <c r="B25717" s="4"/>
    </row>
    <row r="25718" ht="14.25" customHeight="1">
      <c r="A25718" s="4"/>
      <c r="B25718" s="4"/>
    </row>
    <row r="25719" ht="14.25" customHeight="1">
      <c r="A25719" s="4"/>
      <c r="B25719" s="4"/>
    </row>
    <row r="25720" ht="14.25" customHeight="1">
      <c r="A25720" s="4"/>
      <c r="B25720" s="4"/>
    </row>
    <row r="25721" ht="14.25" customHeight="1">
      <c r="A25721" s="4"/>
      <c r="B25721" s="4"/>
    </row>
    <row r="25722" ht="14.25" customHeight="1">
      <c r="A25722" s="4"/>
      <c r="B25722" s="4"/>
    </row>
    <row r="25723" ht="14.25" customHeight="1">
      <c r="A25723" s="4"/>
      <c r="B25723" s="4"/>
    </row>
    <row r="25724" ht="14.25" customHeight="1">
      <c r="A25724" s="4"/>
      <c r="B25724" s="4"/>
    </row>
    <row r="25725" ht="14.25" customHeight="1">
      <c r="A25725" s="4"/>
      <c r="B25725" s="4"/>
    </row>
    <row r="25726" ht="14.25" customHeight="1">
      <c r="A25726" s="4"/>
      <c r="B25726" s="4"/>
    </row>
    <row r="25727" ht="14.25" customHeight="1">
      <c r="A25727" s="4"/>
      <c r="B25727" s="4"/>
    </row>
    <row r="25728" ht="14.25" customHeight="1">
      <c r="A25728" s="4"/>
      <c r="B25728" s="4"/>
    </row>
    <row r="25729" ht="14.25" customHeight="1">
      <c r="A25729" s="4"/>
      <c r="B25729" s="4"/>
    </row>
    <row r="25730" ht="14.25" customHeight="1">
      <c r="A25730" s="4"/>
      <c r="B25730" s="4"/>
    </row>
    <row r="25731" ht="14.25" customHeight="1">
      <c r="A25731" s="4"/>
      <c r="B25731" s="4"/>
    </row>
    <row r="25732" ht="14.25" customHeight="1">
      <c r="A25732" s="4"/>
      <c r="B25732" s="4"/>
    </row>
    <row r="25733" ht="14.25" customHeight="1">
      <c r="A25733" s="4"/>
      <c r="B25733" s="4"/>
    </row>
    <row r="25734" ht="14.25" customHeight="1">
      <c r="A25734" s="4"/>
      <c r="B25734" s="4"/>
    </row>
    <row r="25735" ht="14.25" customHeight="1">
      <c r="A25735" s="4"/>
      <c r="B25735" s="4"/>
    </row>
    <row r="25736" ht="14.25" customHeight="1">
      <c r="A25736" s="4"/>
      <c r="B25736" s="4"/>
    </row>
    <row r="25737" ht="14.25" customHeight="1">
      <c r="A25737" s="4"/>
      <c r="B25737" s="4"/>
    </row>
    <row r="25738" ht="14.25" customHeight="1">
      <c r="A25738" s="4"/>
      <c r="B25738" s="4"/>
    </row>
    <row r="25739" ht="14.25" customHeight="1">
      <c r="A25739" s="4"/>
      <c r="B25739" s="4"/>
    </row>
    <row r="25740" ht="14.25" customHeight="1">
      <c r="A25740" s="4"/>
      <c r="B25740" s="4"/>
    </row>
    <row r="25741" ht="14.25" customHeight="1">
      <c r="A25741" s="4"/>
      <c r="B25741" s="4"/>
    </row>
    <row r="25742" ht="14.25" customHeight="1">
      <c r="A25742" s="4"/>
      <c r="B25742" s="4"/>
    </row>
    <row r="25743" ht="14.25" customHeight="1">
      <c r="A25743" s="4"/>
      <c r="B25743" s="4"/>
    </row>
    <row r="25744" ht="14.25" customHeight="1">
      <c r="A25744" s="4"/>
      <c r="B25744" s="4"/>
    </row>
    <row r="25745" ht="14.25" customHeight="1">
      <c r="A25745" s="4"/>
      <c r="B25745" s="4"/>
    </row>
    <row r="25746" ht="14.25" customHeight="1">
      <c r="A25746" s="4"/>
      <c r="B25746" s="4"/>
    </row>
    <row r="25747" ht="14.25" customHeight="1">
      <c r="A25747" s="4"/>
      <c r="B25747" s="4"/>
    </row>
    <row r="25748" ht="14.25" customHeight="1">
      <c r="A25748" s="4"/>
      <c r="B25748" s="4"/>
    </row>
    <row r="25749" ht="14.25" customHeight="1">
      <c r="A25749" s="4"/>
      <c r="B25749" s="4"/>
    </row>
    <row r="25750" ht="14.25" customHeight="1">
      <c r="A25750" s="4"/>
      <c r="B25750" s="4"/>
    </row>
    <row r="25751" ht="14.25" customHeight="1">
      <c r="A25751" s="4"/>
      <c r="B25751" s="4"/>
    </row>
    <row r="25752" ht="14.25" customHeight="1">
      <c r="A25752" s="4"/>
      <c r="B25752" s="4"/>
    </row>
    <row r="25753" ht="14.25" customHeight="1">
      <c r="A25753" s="4"/>
      <c r="B25753" s="4"/>
    </row>
    <row r="25754" ht="14.25" customHeight="1">
      <c r="A25754" s="4"/>
      <c r="B25754" s="4"/>
    </row>
    <row r="25755" ht="14.25" customHeight="1">
      <c r="A25755" s="4"/>
      <c r="B25755" s="4"/>
    </row>
    <row r="25756" ht="14.25" customHeight="1">
      <c r="A25756" s="4"/>
      <c r="B25756" s="4"/>
    </row>
    <row r="25757" ht="14.25" customHeight="1">
      <c r="A25757" s="4"/>
      <c r="B25757" s="4"/>
    </row>
    <row r="25758" ht="14.25" customHeight="1">
      <c r="A25758" s="4"/>
      <c r="B25758" s="4"/>
    </row>
    <row r="25759" ht="14.25" customHeight="1">
      <c r="A25759" s="4"/>
      <c r="B25759" s="4"/>
    </row>
    <row r="25760" ht="14.25" customHeight="1">
      <c r="A25760" s="4"/>
      <c r="B25760" s="4"/>
    </row>
    <row r="25761" ht="14.25" customHeight="1">
      <c r="A25761" s="4"/>
      <c r="B25761" s="4"/>
    </row>
    <row r="25762" ht="14.25" customHeight="1">
      <c r="A25762" s="4"/>
      <c r="B25762" s="4"/>
    </row>
    <row r="25763" ht="14.25" customHeight="1">
      <c r="A25763" s="4"/>
      <c r="B25763" s="4"/>
    </row>
    <row r="25764" ht="14.25" customHeight="1">
      <c r="A25764" s="4"/>
      <c r="B25764" s="4"/>
    </row>
    <row r="25765" ht="14.25" customHeight="1">
      <c r="A25765" s="4"/>
      <c r="B25765" s="4"/>
    </row>
    <row r="25766" ht="14.25" customHeight="1">
      <c r="A25766" s="4"/>
      <c r="B25766" s="4"/>
    </row>
    <row r="25767" ht="14.25" customHeight="1">
      <c r="A25767" s="4"/>
      <c r="B25767" s="4"/>
    </row>
    <row r="25768" ht="14.25" customHeight="1">
      <c r="A25768" s="4"/>
      <c r="B25768" s="4"/>
    </row>
    <row r="25769" ht="14.25" customHeight="1">
      <c r="A25769" s="4"/>
      <c r="B25769" s="4"/>
    </row>
    <row r="25770" ht="14.25" customHeight="1">
      <c r="A25770" s="4"/>
      <c r="B25770" s="4"/>
    </row>
    <row r="25771" ht="14.25" customHeight="1">
      <c r="A25771" s="4"/>
      <c r="B25771" s="4"/>
    </row>
    <row r="25772" ht="14.25" customHeight="1">
      <c r="A25772" s="4"/>
      <c r="B25772" s="4"/>
    </row>
    <row r="25773" ht="14.25" customHeight="1">
      <c r="A25773" s="4"/>
      <c r="B25773" s="4"/>
    </row>
    <row r="25774" ht="14.25" customHeight="1">
      <c r="A25774" s="4"/>
      <c r="B25774" s="4"/>
    </row>
    <row r="25775" ht="14.25" customHeight="1">
      <c r="A25775" s="4"/>
      <c r="B25775" s="4"/>
    </row>
    <row r="25776" ht="14.25" customHeight="1">
      <c r="A25776" s="4"/>
      <c r="B25776" s="4"/>
    </row>
    <row r="25777" ht="14.25" customHeight="1">
      <c r="A25777" s="4"/>
      <c r="B25777" s="4"/>
    </row>
    <row r="25778" ht="14.25" customHeight="1">
      <c r="A25778" s="4"/>
      <c r="B25778" s="4"/>
    </row>
    <row r="25779" ht="14.25" customHeight="1">
      <c r="A25779" s="4"/>
      <c r="B25779" s="4"/>
    </row>
    <row r="25780" ht="14.25" customHeight="1">
      <c r="A25780" s="4"/>
      <c r="B25780" s="4"/>
    </row>
    <row r="25781" ht="14.25" customHeight="1">
      <c r="A25781" s="4"/>
      <c r="B25781" s="4"/>
    </row>
    <row r="25782" ht="14.25" customHeight="1">
      <c r="A25782" s="4"/>
      <c r="B25782" s="4"/>
    </row>
    <row r="25783" ht="14.25" customHeight="1">
      <c r="A25783" s="4"/>
      <c r="B25783" s="4"/>
    </row>
    <row r="25784" ht="14.25" customHeight="1">
      <c r="A25784" s="4"/>
      <c r="B25784" s="4"/>
    </row>
    <row r="25785" ht="14.25" customHeight="1">
      <c r="A25785" s="4"/>
      <c r="B25785" s="4"/>
    </row>
    <row r="25786" ht="14.25" customHeight="1">
      <c r="A25786" s="4"/>
      <c r="B25786" s="4"/>
    </row>
    <row r="25787" ht="14.25" customHeight="1">
      <c r="A25787" s="4"/>
      <c r="B25787" s="4"/>
    </row>
    <row r="25788" ht="14.25" customHeight="1">
      <c r="A25788" s="4"/>
      <c r="B25788" s="4"/>
    </row>
    <row r="25789" ht="14.25" customHeight="1">
      <c r="A25789" s="4"/>
      <c r="B25789" s="4"/>
    </row>
    <row r="25790" ht="14.25" customHeight="1">
      <c r="A25790" s="4"/>
      <c r="B25790" s="4"/>
    </row>
    <row r="25791" ht="14.25" customHeight="1">
      <c r="A25791" s="4"/>
      <c r="B25791" s="4"/>
    </row>
    <row r="25792" ht="14.25" customHeight="1">
      <c r="A25792" s="4"/>
      <c r="B25792" s="4"/>
    </row>
    <row r="25793" ht="14.25" customHeight="1">
      <c r="A25793" s="4"/>
      <c r="B25793" s="4"/>
    </row>
    <row r="25794" ht="14.25" customHeight="1">
      <c r="A25794" s="4"/>
      <c r="B25794" s="4"/>
    </row>
    <row r="25795" ht="14.25" customHeight="1">
      <c r="A25795" s="4"/>
      <c r="B25795" s="4"/>
    </row>
    <row r="25796" ht="14.25" customHeight="1">
      <c r="A25796" s="4"/>
      <c r="B25796" s="4"/>
    </row>
    <row r="25797" ht="14.25" customHeight="1">
      <c r="A25797" s="4"/>
      <c r="B25797" s="4"/>
    </row>
    <row r="25798" ht="14.25" customHeight="1">
      <c r="A25798" s="4"/>
      <c r="B25798" s="4"/>
    </row>
    <row r="25799" ht="14.25" customHeight="1">
      <c r="A25799" s="4"/>
      <c r="B25799" s="4"/>
    </row>
    <row r="25800" ht="14.25" customHeight="1">
      <c r="A25800" s="4"/>
      <c r="B25800" s="4"/>
    </row>
    <row r="25801" ht="14.25" customHeight="1">
      <c r="A25801" s="4"/>
      <c r="B25801" s="4"/>
    </row>
    <row r="25802" ht="14.25" customHeight="1">
      <c r="A25802" s="4"/>
      <c r="B25802" s="4"/>
    </row>
    <row r="25803" ht="14.25" customHeight="1">
      <c r="A25803" s="4"/>
      <c r="B25803" s="4"/>
    </row>
    <row r="25804" ht="14.25" customHeight="1">
      <c r="A25804" s="4"/>
      <c r="B25804" s="4"/>
    </row>
    <row r="25805" ht="14.25" customHeight="1">
      <c r="A25805" s="4"/>
      <c r="B25805" s="4"/>
    </row>
    <row r="25806" ht="14.25" customHeight="1">
      <c r="A25806" s="4"/>
      <c r="B25806" s="4"/>
    </row>
    <row r="25807" ht="14.25" customHeight="1">
      <c r="A25807" s="4"/>
      <c r="B25807" s="4"/>
    </row>
    <row r="25808" ht="14.25" customHeight="1">
      <c r="A25808" s="4"/>
      <c r="B25808" s="4"/>
    </row>
    <row r="25809" ht="14.25" customHeight="1">
      <c r="A25809" s="4"/>
      <c r="B25809" s="4"/>
    </row>
    <row r="25810" ht="14.25" customHeight="1">
      <c r="A25810" s="4"/>
      <c r="B25810" s="4"/>
    </row>
    <row r="25811" ht="14.25" customHeight="1">
      <c r="A25811" s="4"/>
      <c r="B25811" s="4"/>
    </row>
    <row r="25812" ht="14.25" customHeight="1">
      <c r="A25812" s="4"/>
      <c r="B25812" s="4"/>
    </row>
    <row r="25813" ht="14.25" customHeight="1">
      <c r="A25813" s="4"/>
      <c r="B25813" s="4"/>
    </row>
    <row r="25814" ht="14.25" customHeight="1">
      <c r="A25814" s="4"/>
      <c r="B25814" s="4"/>
    </row>
    <row r="25815" ht="14.25" customHeight="1">
      <c r="A25815" s="4"/>
      <c r="B25815" s="4"/>
    </row>
    <row r="25816" ht="14.25" customHeight="1">
      <c r="A25816" s="4"/>
      <c r="B25816" s="4"/>
    </row>
    <row r="25817" ht="14.25" customHeight="1">
      <c r="A25817" s="4"/>
      <c r="B25817" s="4"/>
    </row>
    <row r="25818" ht="14.25" customHeight="1">
      <c r="A25818" s="4"/>
      <c r="B25818" s="4"/>
    </row>
    <row r="25819" ht="14.25" customHeight="1">
      <c r="A25819" s="4"/>
      <c r="B25819" s="4"/>
    </row>
    <row r="25820" ht="14.25" customHeight="1">
      <c r="A25820" s="4"/>
      <c r="B25820" s="4"/>
    </row>
    <row r="25821" ht="14.25" customHeight="1">
      <c r="A25821" s="4"/>
      <c r="B25821" s="4"/>
    </row>
    <row r="25822" ht="14.25" customHeight="1">
      <c r="A25822" s="4"/>
      <c r="B25822" s="4"/>
    </row>
    <row r="25823" ht="14.25" customHeight="1">
      <c r="A25823" s="4"/>
      <c r="B25823" s="4"/>
    </row>
    <row r="25824" ht="14.25" customHeight="1">
      <c r="A25824" s="4"/>
      <c r="B25824" s="4"/>
    </row>
    <row r="25825" ht="14.25" customHeight="1">
      <c r="A25825" s="4"/>
      <c r="B25825" s="4"/>
    </row>
    <row r="25826" ht="14.25" customHeight="1">
      <c r="A25826" s="4"/>
      <c r="B25826" s="4"/>
    </row>
    <row r="25827" ht="14.25" customHeight="1">
      <c r="A25827" s="4"/>
      <c r="B25827" s="4"/>
    </row>
    <row r="25828" ht="14.25" customHeight="1">
      <c r="A25828" s="4"/>
      <c r="B25828" s="4"/>
    </row>
    <row r="25829" ht="14.25" customHeight="1">
      <c r="A25829" s="4"/>
      <c r="B25829" s="4"/>
    </row>
    <row r="25830" ht="14.25" customHeight="1">
      <c r="A25830" s="4"/>
      <c r="B25830" s="4"/>
    </row>
    <row r="25831" ht="14.25" customHeight="1">
      <c r="A25831" s="4"/>
      <c r="B25831" s="4"/>
    </row>
    <row r="25832" ht="14.25" customHeight="1">
      <c r="A25832" s="4"/>
      <c r="B25832" s="4"/>
    </row>
    <row r="25833" ht="14.25" customHeight="1">
      <c r="A25833" s="4"/>
      <c r="B25833" s="4"/>
    </row>
    <row r="25834" ht="14.25" customHeight="1">
      <c r="A25834" s="4"/>
      <c r="B25834" s="4"/>
    </row>
    <row r="25835" ht="14.25" customHeight="1">
      <c r="A25835" s="4"/>
      <c r="B25835" s="4"/>
    </row>
    <row r="25836" ht="14.25" customHeight="1">
      <c r="A25836" s="4"/>
      <c r="B25836" s="4"/>
    </row>
    <row r="25837" ht="14.25" customHeight="1">
      <c r="A25837" s="4"/>
      <c r="B25837" s="4"/>
    </row>
    <row r="25838" ht="14.25" customHeight="1">
      <c r="A25838" s="4"/>
      <c r="B25838" s="4"/>
    </row>
    <row r="25839" ht="14.25" customHeight="1">
      <c r="A25839" s="4"/>
      <c r="B25839" s="4"/>
    </row>
    <row r="25840" ht="14.25" customHeight="1">
      <c r="A25840" s="4"/>
      <c r="B25840" s="4"/>
    </row>
    <row r="25841" ht="14.25" customHeight="1">
      <c r="A25841" s="4"/>
      <c r="B25841" s="4"/>
    </row>
    <row r="25842" ht="14.25" customHeight="1">
      <c r="A25842" s="4"/>
      <c r="B25842" s="4"/>
    </row>
    <row r="25843" ht="14.25" customHeight="1">
      <c r="A25843" s="4"/>
      <c r="B25843" s="4"/>
    </row>
    <row r="25844" ht="14.25" customHeight="1">
      <c r="A25844" s="4"/>
      <c r="B25844" s="4"/>
    </row>
    <row r="25845" ht="14.25" customHeight="1">
      <c r="A25845" s="4"/>
      <c r="B25845" s="4"/>
    </row>
    <row r="25846" ht="14.25" customHeight="1">
      <c r="A25846" s="4"/>
      <c r="B25846" s="4"/>
    </row>
    <row r="25847" ht="14.25" customHeight="1">
      <c r="A25847" s="4"/>
      <c r="B25847" s="4"/>
    </row>
    <row r="25848" ht="14.25" customHeight="1">
      <c r="A25848" s="4"/>
      <c r="B25848" s="4"/>
    </row>
    <row r="25849" ht="14.25" customHeight="1">
      <c r="A25849" s="4"/>
      <c r="B25849" s="4"/>
    </row>
    <row r="25850" ht="14.25" customHeight="1">
      <c r="A25850" s="4"/>
      <c r="B25850" s="4"/>
    </row>
    <row r="25851" ht="14.25" customHeight="1">
      <c r="A25851" s="4"/>
      <c r="B25851" s="4"/>
    </row>
    <row r="25852" ht="14.25" customHeight="1">
      <c r="A25852" s="4"/>
      <c r="B25852" s="4"/>
    </row>
    <row r="25853" ht="14.25" customHeight="1">
      <c r="A25853" s="4"/>
      <c r="B25853" s="4"/>
    </row>
    <row r="25854" ht="14.25" customHeight="1">
      <c r="A25854" s="4"/>
      <c r="B25854" s="4"/>
    </row>
    <row r="25855" ht="14.25" customHeight="1">
      <c r="A25855" s="4"/>
      <c r="B25855" s="4"/>
    </row>
    <row r="25856" ht="14.25" customHeight="1">
      <c r="A25856" s="4"/>
      <c r="B25856" s="4"/>
    </row>
    <row r="25857" ht="14.25" customHeight="1">
      <c r="A25857" s="4"/>
      <c r="B25857" s="4"/>
    </row>
    <row r="25858" ht="14.25" customHeight="1">
      <c r="A25858" s="4"/>
      <c r="B25858" s="4"/>
    </row>
    <row r="25859" ht="14.25" customHeight="1">
      <c r="A25859" s="4"/>
      <c r="B25859" s="4"/>
    </row>
    <row r="25860" ht="14.25" customHeight="1">
      <c r="A25860" s="4"/>
      <c r="B25860" s="4"/>
    </row>
    <row r="25861" ht="14.25" customHeight="1">
      <c r="A25861" s="4"/>
      <c r="B25861" s="4"/>
    </row>
    <row r="25862" ht="14.25" customHeight="1">
      <c r="A25862" s="4"/>
      <c r="B25862" s="4"/>
    </row>
    <row r="25863" ht="14.25" customHeight="1">
      <c r="A25863" s="4"/>
      <c r="B25863" s="4"/>
    </row>
    <row r="25864" ht="14.25" customHeight="1">
      <c r="A25864" s="4"/>
      <c r="B25864" s="4"/>
    </row>
    <row r="25865" ht="14.25" customHeight="1">
      <c r="A25865" s="4"/>
      <c r="B25865" s="4"/>
    </row>
    <row r="25866" ht="14.25" customHeight="1">
      <c r="A25866" s="4"/>
      <c r="B25866" s="4"/>
    </row>
    <row r="25867" ht="14.25" customHeight="1">
      <c r="A25867" s="4"/>
      <c r="B25867" s="4"/>
    </row>
    <row r="25868" ht="14.25" customHeight="1">
      <c r="A25868" s="4"/>
      <c r="B25868" s="4"/>
    </row>
    <row r="25869" ht="14.25" customHeight="1">
      <c r="A25869" s="4"/>
      <c r="B25869" s="4"/>
    </row>
    <row r="25870" ht="14.25" customHeight="1">
      <c r="A25870" s="4"/>
      <c r="B25870" s="4"/>
    </row>
    <row r="25871" ht="14.25" customHeight="1">
      <c r="A25871" s="4"/>
      <c r="B25871" s="4"/>
    </row>
    <row r="25872" ht="14.25" customHeight="1">
      <c r="A25872" s="4"/>
      <c r="B25872" s="4"/>
    </row>
    <row r="25873" ht="14.25" customHeight="1">
      <c r="A25873" s="4"/>
      <c r="B25873" s="4"/>
    </row>
    <row r="25874" ht="14.25" customHeight="1">
      <c r="A25874" s="4"/>
      <c r="B25874" s="4"/>
    </row>
    <row r="25875" ht="14.25" customHeight="1">
      <c r="A25875" s="4"/>
      <c r="B25875" s="4"/>
    </row>
    <row r="25876" ht="14.25" customHeight="1">
      <c r="A25876" s="4"/>
      <c r="B25876" s="4"/>
    </row>
    <row r="25877" ht="14.25" customHeight="1">
      <c r="A25877" s="4"/>
      <c r="B25877" s="4"/>
    </row>
    <row r="25878" ht="14.25" customHeight="1">
      <c r="A25878" s="4"/>
      <c r="B25878" s="4"/>
    </row>
    <row r="25879" ht="14.25" customHeight="1">
      <c r="A25879" s="4"/>
      <c r="B25879" s="4"/>
    </row>
    <row r="25880" ht="14.25" customHeight="1">
      <c r="A25880" s="4"/>
      <c r="B25880" s="4"/>
    </row>
    <row r="25881" ht="14.25" customHeight="1">
      <c r="A25881" s="4"/>
      <c r="B25881" s="4"/>
    </row>
    <row r="25882" ht="14.25" customHeight="1">
      <c r="A25882" s="4"/>
      <c r="B25882" s="4"/>
    </row>
    <row r="25883" ht="14.25" customHeight="1">
      <c r="A25883" s="4"/>
      <c r="B25883" s="4"/>
    </row>
    <row r="25884" ht="14.25" customHeight="1">
      <c r="A25884" s="4"/>
      <c r="B25884" s="4"/>
    </row>
    <row r="25885" ht="14.25" customHeight="1">
      <c r="A25885" s="4"/>
      <c r="B25885" s="4"/>
    </row>
    <row r="25886" ht="14.25" customHeight="1">
      <c r="A25886" s="4"/>
      <c r="B25886" s="4"/>
    </row>
    <row r="25887" ht="14.25" customHeight="1">
      <c r="A25887" s="4"/>
      <c r="B25887" s="4"/>
    </row>
    <row r="25888" ht="14.25" customHeight="1">
      <c r="A25888" s="4"/>
      <c r="B25888" s="4"/>
    </row>
    <row r="25889" ht="14.25" customHeight="1">
      <c r="A25889" s="4"/>
      <c r="B25889" s="4"/>
    </row>
    <row r="25890" ht="14.25" customHeight="1">
      <c r="A25890" s="4"/>
      <c r="B25890" s="4"/>
    </row>
    <row r="25891" ht="14.25" customHeight="1">
      <c r="A25891" s="4"/>
      <c r="B25891" s="4"/>
    </row>
    <row r="25892" ht="14.25" customHeight="1">
      <c r="A25892" s="4"/>
      <c r="B25892" s="4"/>
    </row>
    <row r="25893" ht="14.25" customHeight="1">
      <c r="A25893" s="4"/>
      <c r="B25893" s="4"/>
    </row>
    <row r="25894" ht="14.25" customHeight="1">
      <c r="A25894" s="4"/>
      <c r="B25894" s="4"/>
    </row>
    <row r="25895" ht="14.25" customHeight="1">
      <c r="A25895" s="4"/>
      <c r="B25895" s="4"/>
    </row>
    <row r="25896" ht="14.25" customHeight="1">
      <c r="A25896" s="4"/>
      <c r="B25896" s="4"/>
    </row>
    <row r="25897" ht="14.25" customHeight="1">
      <c r="A25897" s="4"/>
      <c r="B25897" s="4"/>
    </row>
    <row r="25898" ht="14.25" customHeight="1">
      <c r="A25898" s="4"/>
      <c r="B25898" s="4"/>
    </row>
    <row r="25899" ht="14.25" customHeight="1">
      <c r="A25899" s="4"/>
      <c r="B25899" s="4"/>
    </row>
    <row r="25900" ht="14.25" customHeight="1">
      <c r="A25900" s="4"/>
      <c r="B25900" s="4"/>
    </row>
    <row r="25901" ht="14.25" customHeight="1">
      <c r="A25901" s="4"/>
      <c r="B25901" s="4"/>
    </row>
    <row r="25902" ht="14.25" customHeight="1">
      <c r="A25902" s="4"/>
      <c r="B25902" s="4"/>
    </row>
    <row r="25903" ht="14.25" customHeight="1">
      <c r="A25903" s="4"/>
      <c r="B25903" s="4"/>
    </row>
    <row r="25904" ht="14.25" customHeight="1">
      <c r="A25904" s="4"/>
      <c r="B25904" s="4"/>
    </row>
    <row r="25905" ht="14.25" customHeight="1">
      <c r="A25905" s="4"/>
      <c r="B25905" s="4"/>
    </row>
    <row r="25906" ht="14.25" customHeight="1">
      <c r="A25906" s="4"/>
      <c r="B25906" s="4"/>
    </row>
    <row r="25907" ht="14.25" customHeight="1">
      <c r="A25907" s="4"/>
      <c r="B25907" s="4"/>
    </row>
    <row r="25908" ht="14.25" customHeight="1">
      <c r="A25908" s="4"/>
      <c r="B25908" s="4"/>
    </row>
    <row r="25909" ht="14.25" customHeight="1">
      <c r="A25909" s="4"/>
      <c r="B25909" s="4"/>
    </row>
    <row r="25910" ht="14.25" customHeight="1">
      <c r="A25910" s="4"/>
      <c r="B25910" s="4"/>
    </row>
    <row r="25911" ht="14.25" customHeight="1">
      <c r="A25911" s="4"/>
      <c r="B25911" s="4"/>
    </row>
    <row r="25912" ht="14.25" customHeight="1">
      <c r="A25912" s="4"/>
      <c r="B25912" s="4"/>
    </row>
    <row r="25913" ht="14.25" customHeight="1">
      <c r="A25913" s="4"/>
      <c r="B25913" s="4"/>
    </row>
    <row r="25914" ht="14.25" customHeight="1">
      <c r="A25914" s="4"/>
      <c r="B25914" s="4"/>
    </row>
    <row r="25915" ht="14.25" customHeight="1">
      <c r="A25915" s="4"/>
      <c r="B25915" s="4"/>
    </row>
    <row r="25916" ht="14.25" customHeight="1">
      <c r="A25916" s="4"/>
      <c r="B25916" s="4"/>
    </row>
    <row r="25917" ht="14.25" customHeight="1">
      <c r="A25917" s="4"/>
      <c r="B25917" s="4"/>
    </row>
    <row r="25918" ht="14.25" customHeight="1">
      <c r="A25918" s="4"/>
      <c r="B25918" s="4"/>
    </row>
    <row r="25919" ht="14.25" customHeight="1">
      <c r="A25919" s="4"/>
      <c r="B25919" s="4"/>
    </row>
    <row r="25920" ht="14.25" customHeight="1">
      <c r="A25920" s="4"/>
      <c r="B25920" s="4"/>
    </row>
    <row r="25921" ht="14.25" customHeight="1">
      <c r="A25921" s="4"/>
      <c r="B25921" s="4"/>
    </row>
    <row r="25922" ht="14.25" customHeight="1">
      <c r="A25922" s="4"/>
      <c r="B25922" s="4"/>
    </row>
    <row r="25923" ht="14.25" customHeight="1">
      <c r="A25923" s="4"/>
      <c r="B25923" s="4"/>
    </row>
    <row r="25924" ht="14.25" customHeight="1">
      <c r="A25924" s="4"/>
      <c r="B25924" s="4"/>
    </row>
    <row r="25925" ht="14.25" customHeight="1">
      <c r="A25925" s="4"/>
      <c r="B25925" s="4"/>
    </row>
    <row r="25926" ht="14.25" customHeight="1">
      <c r="A25926" s="4"/>
      <c r="B25926" s="4"/>
    </row>
    <row r="25927" ht="14.25" customHeight="1">
      <c r="A25927" s="4"/>
      <c r="B25927" s="4"/>
    </row>
    <row r="25928" ht="14.25" customHeight="1">
      <c r="A25928" s="4"/>
      <c r="B25928" s="4"/>
    </row>
    <row r="25929" ht="14.25" customHeight="1">
      <c r="A25929" s="4"/>
      <c r="B25929" s="4"/>
    </row>
    <row r="25930" ht="14.25" customHeight="1">
      <c r="A25930" s="4"/>
      <c r="B25930" s="4"/>
    </row>
    <row r="25931" ht="14.25" customHeight="1">
      <c r="A25931" s="4"/>
      <c r="B25931" s="4"/>
    </row>
    <row r="25932" ht="14.25" customHeight="1">
      <c r="A25932" s="4"/>
      <c r="B25932" s="4"/>
    </row>
    <row r="25933" ht="14.25" customHeight="1">
      <c r="A25933" s="4"/>
      <c r="B25933" s="4"/>
    </row>
    <row r="25934" ht="14.25" customHeight="1">
      <c r="A25934" s="4"/>
      <c r="B25934" s="4"/>
    </row>
    <row r="25935" ht="14.25" customHeight="1">
      <c r="A25935" s="4"/>
      <c r="B25935" s="4"/>
    </row>
    <row r="25936" ht="14.25" customHeight="1">
      <c r="A25936" s="4"/>
      <c r="B25936" s="4"/>
    </row>
    <row r="25937" ht="14.25" customHeight="1">
      <c r="A25937" s="4"/>
      <c r="B25937" s="4"/>
    </row>
    <row r="25938" ht="14.25" customHeight="1">
      <c r="A25938" s="4"/>
      <c r="B25938" s="4"/>
    </row>
    <row r="25939" ht="14.25" customHeight="1">
      <c r="A25939" s="4"/>
      <c r="B25939" s="4"/>
    </row>
    <row r="25940" ht="14.25" customHeight="1">
      <c r="A25940" s="4"/>
      <c r="B25940" s="4"/>
    </row>
    <row r="25941" ht="14.25" customHeight="1">
      <c r="A25941" s="4"/>
      <c r="B25941" s="4"/>
    </row>
    <row r="25942" ht="14.25" customHeight="1">
      <c r="A25942" s="4"/>
      <c r="B25942" s="4"/>
    </row>
    <row r="25943" ht="14.25" customHeight="1">
      <c r="A25943" s="4"/>
      <c r="B25943" s="4"/>
    </row>
    <row r="25944" ht="14.25" customHeight="1">
      <c r="A25944" s="4"/>
      <c r="B25944" s="4"/>
    </row>
    <row r="25945" ht="14.25" customHeight="1">
      <c r="A25945" s="4"/>
      <c r="B25945" s="4"/>
    </row>
    <row r="25946" ht="14.25" customHeight="1">
      <c r="A25946" s="4"/>
      <c r="B25946" s="4"/>
    </row>
    <row r="25947" ht="14.25" customHeight="1">
      <c r="A25947" s="4"/>
      <c r="B25947" s="4"/>
    </row>
    <row r="25948" ht="14.25" customHeight="1">
      <c r="A25948" s="4"/>
      <c r="B25948" s="4"/>
    </row>
    <row r="25949" ht="14.25" customHeight="1">
      <c r="A25949" s="4"/>
      <c r="B25949" s="4"/>
    </row>
    <row r="25950" ht="14.25" customHeight="1">
      <c r="A25950" s="4"/>
      <c r="B25950" s="4"/>
    </row>
    <row r="25951" ht="14.25" customHeight="1">
      <c r="A25951" s="4"/>
      <c r="B25951" s="4"/>
    </row>
    <row r="25952" ht="14.25" customHeight="1">
      <c r="A25952" s="4"/>
      <c r="B25952" s="4"/>
    </row>
    <row r="25953" ht="14.25" customHeight="1">
      <c r="A25953" s="4"/>
      <c r="B25953" s="4"/>
    </row>
    <row r="25954" ht="14.25" customHeight="1">
      <c r="A25954" s="4"/>
      <c r="B25954" s="4"/>
    </row>
    <row r="25955" ht="14.25" customHeight="1">
      <c r="A25955" s="4"/>
      <c r="B25955" s="4"/>
    </row>
    <row r="25956" ht="14.25" customHeight="1">
      <c r="A25956" s="4"/>
      <c r="B25956" s="4"/>
    </row>
    <row r="25957" ht="14.25" customHeight="1">
      <c r="A25957" s="4"/>
      <c r="B25957" s="4"/>
    </row>
    <row r="25958" ht="14.25" customHeight="1">
      <c r="A25958" s="4"/>
      <c r="B25958" s="4"/>
    </row>
    <row r="25959" ht="14.25" customHeight="1">
      <c r="A25959" s="4"/>
      <c r="B25959" s="4"/>
    </row>
    <row r="25960" ht="14.25" customHeight="1">
      <c r="A25960" s="4"/>
      <c r="B25960" s="4"/>
    </row>
    <row r="25961" ht="14.25" customHeight="1">
      <c r="A25961" s="4"/>
      <c r="B25961" s="4"/>
    </row>
    <row r="25962" ht="14.25" customHeight="1">
      <c r="A25962" s="4"/>
      <c r="B25962" s="4"/>
    </row>
    <row r="25963" ht="14.25" customHeight="1">
      <c r="A25963" s="4"/>
      <c r="B25963" s="4"/>
    </row>
    <row r="25964" ht="14.25" customHeight="1">
      <c r="A25964" s="4"/>
      <c r="B25964" s="4"/>
    </row>
    <row r="25965" ht="14.25" customHeight="1">
      <c r="A25965" s="4"/>
      <c r="B25965" s="4"/>
    </row>
    <row r="25966" ht="14.25" customHeight="1">
      <c r="A25966" s="4"/>
      <c r="B25966" s="4"/>
    </row>
    <row r="25967" ht="14.25" customHeight="1">
      <c r="A25967" s="4"/>
      <c r="B25967" s="4"/>
    </row>
    <row r="25968" ht="14.25" customHeight="1">
      <c r="A25968" s="4"/>
      <c r="B25968" s="4"/>
    </row>
    <row r="25969" ht="14.25" customHeight="1">
      <c r="A25969" s="4"/>
      <c r="B25969" s="4"/>
    </row>
    <row r="25970" ht="14.25" customHeight="1">
      <c r="A25970" s="4"/>
      <c r="B25970" s="4"/>
    </row>
    <row r="25971" ht="14.25" customHeight="1">
      <c r="A25971" s="4"/>
      <c r="B25971" s="4"/>
    </row>
    <row r="25972" ht="14.25" customHeight="1">
      <c r="A25972" s="4"/>
      <c r="B25972" s="4"/>
    </row>
    <row r="25973" ht="14.25" customHeight="1">
      <c r="A25973" s="4"/>
      <c r="B25973" s="4"/>
    </row>
    <row r="25974" ht="14.25" customHeight="1">
      <c r="A25974" s="4"/>
      <c r="B25974" s="4"/>
    </row>
    <row r="25975" ht="14.25" customHeight="1">
      <c r="A25975" s="4"/>
      <c r="B25975" s="4"/>
    </row>
    <row r="25976" ht="14.25" customHeight="1">
      <c r="A25976" s="4"/>
      <c r="B25976" s="4"/>
    </row>
    <row r="25977" ht="14.25" customHeight="1">
      <c r="A25977" s="4"/>
      <c r="B25977" s="4"/>
    </row>
    <row r="25978" ht="14.25" customHeight="1">
      <c r="A25978" s="4"/>
      <c r="B25978" s="4"/>
    </row>
    <row r="25979" ht="14.25" customHeight="1">
      <c r="A25979" s="4"/>
      <c r="B25979" s="4"/>
    </row>
    <row r="25980" ht="14.25" customHeight="1">
      <c r="A25980" s="4"/>
      <c r="B25980" s="4"/>
    </row>
    <row r="25981" ht="14.25" customHeight="1">
      <c r="A25981" s="4"/>
      <c r="B25981" s="4"/>
    </row>
    <row r="25982" ht="14.25" customHeight="1">
      <c r="A25982" s="4"/>
      <c r="B25982" s="4"/>
    </row>
    <row r="25983" ht="14.25" customHeight="1">
      <c r="A25983" s="4"/>
      <c r="B25983" s="4"/>
    </row>
    <row r="25984" ht="14.25" customHeight="1">
      <c r="A25984" s="4"/>
      <c r="B25984" s="4"/>
    </row>
    <row r="25985" ht="14.25" customHeight="1">
      <c r="A25985" s="4"/>
      <c r="B25985" s="4"/>
    </row>
    <row r="25986" ht="14.25" customHeight="1">
      <c r="A25986" s="4"/>
      <c r="B25986" s="4"/>
    </row>
    <row r="25987" ht="14.25" customHeight="1">
      <c r="A25987" s="4"/>
      <c r="B25987" s="4"/>
    </row>
    <row r="25988" ht="14.25" customHeight="1">
      <c r="A25988" s="4"/>
      <c r="B25988" s="4"/>
    </row>
    <row r="25989" ht="14.25" customHeight="1">
      <c r="A25989" s="4"/>
      <c r="B25989" s="4"/>
    </row>
    <row r="25990" ht="14.25" customHeight="1">
      <c r="A25990" s="4"/>
      <c r="B25990" s="4"/>
    </row>
    <row r="25991" ht="14.25" customHeight="1">
      <c r="A25991" s="4"/>
      <c r="B25991" s="4"/>
    </row>
    <row r="25992" ht="14.25" customHeight="1">
      <c r="A25992" s="4"/>
      <c r="B25992" s="4"/>
    </row>
    <row r="25993" ht="14.25" customHeight="1">
      <c r="A25993" s="4"/>
      <c r="B25993" s="4"/>
    </row>
    <row r="25994" ht="14.25" customHeight="1">
      <c r="A25994" s="4"/>
      <c r="B25994" s="4"/>
    </row>
    <row r="25995" ht="14.25" customHeight="1">
      <c r="A25995" s="4"/>
      <c r="B25995" s="4"/>
    </row>
    <row r="25996" ht="14.25" customHeight="1">
      <c r="A25996" s="4"/>
      <c r="B25996" s="4"/>
    </row>
    <row r="25997" ht="14.25" customHeight="1">
      <c r="A25997" s="4"/>
      <c r="B25997" s="4"/>
    </row>
    <row r="25998" ht="14.25" customHeight="1">
      <c r="A25998" s="4"/>
      <c r="B25998" s="4"/>
    </row>
    <row r="25999" ht="14.25" customHeight="1">
      <c r="A25999" s="4"/>
      <c r="B25999" s="4"/>
    </row>
    <row r="26000" ht="14.25" customHeight="1">
      <c r="A26000" s="4"/>
      <c r="B26000" s="4"/>
    </row>
    <row r="26001" ht="14.25" customHeight="1">
      <c r="A26001" s="4"/>
      <c r="B26001" s="4"/>
    </row>
    <row r="26002" ht="14.25" customHeight="1">
      <c r="A26002" s="4"/>
      <c r="B26002" s="4"/>
    </row>
    <row r="26003" ht="14.25" customHeight="1">
      <c r="A26003" s="4"/>
      <c r="B26003" s="4"/>
    </row>
    <row r="26004" ht="14.25" customHeight="1">
      <c r="A26004" s="4"/>
      <c r="B26004" s="4"/>
    </row>
    <row r="26005" ht="14.25" customHeight="1">
      <c r="A26005" s="4"/>
      <c r="B26005" s="4"/>
    </row>
    <row r="26006" ht="14.25" customHeight="1">
      <c r="A26006" s="4"/>
      <c r="B26006" s="4"/>
    </row>
    <row r="26007" ht="14.25" customHeight="1">
      <c r="A26007" s="4"/>
      <c r="B26007" s="4"/>
    </row>
    <row r="26008" ht="14.25" customHeight="1">
      <c r="A26008" s="4"/>
      <c r="B26008" s="4"/>
    </row>
    <row r="26009" ht="14.25" customHeight="1">
      <c r="A26009" s="4"/>
      <c r="B26009" s="4"/>
    </row>
    <row r="26010" ht="14.25" customHeight="1">
      <c r="A26010" s="4"/>
      <c r="B26010" s="4"/>
    </row>
    <row r="26011" ht="14.25" customHeight="1">
      <c r="A26011" s="4"/>
      <c r="B26011" s="4"/>
    </row>
    <row r="26012" ht="14.25" customHeight="1">
      <c r="A26012" s="4"/>
      <c r="B26012" s="4"/>
    </row>
    <row r="26013" ht="14.25" customHeight="1">
      <c r="A26013" s="4"/>
      <c r="B26013" s="4"/>
    </row>
    <row r="26014" ht="14.25" customHeight="1">
      <c r="A26014" s="4"/>
      <c r="B26014" s="4"/>
    </row>
    <row r="26015" ht="14.25" customHeight="1">
      <c r="A26015" s="4"/>
      <c r="B26015" s="4"/>
    </row>
    <row r="26016" ht="14.25" customHeight="1">
      <c r="A26016" s="4"/>
      <c r="B26016" s="4"/>
    </row>
    <row r="26017" ht="14.25" customHeight="1">
      <c r="A26017" s="4"/>
      <c r="B26017" s="4"/>
    </row>
    <row r="26018" ht="14.25" customHeight="1">
      <c r="A26018" s="4"/>
      <c r="B26018" s="4"/>
    </row>
    <row r="26019" ht="14.25" customHeight="1">
      <c r="A26019" s="4"/>
      <c r="B26019" s="4"/>
    </row>
    <row r="26020" ht="14.25" customHeight="1">
      <c r="A26020" s="4"/>
      <c r="B26020" s="4"/>
    </row>
    <row r="26021" ht="14.25" customHeight="1">
      <c r="A26021" s="4"/>
      <c r="B26021" s="4"/>
    </row>
    <row r="26022" ht="14.25" customHeight="1">
      <c r="A26022" s="4"/>
      <c r="B26022" s="4"/>
    </row>
    <row r="26023" ht="14.25" customHeight="1">
      <c r="A26023" s="4"/>
      <c r="B26023" s="4"/>
    </row>
    <row r="26024" ht="14.25" customHeight="1">
      <c r="A26024" s="4"/>
      <c r="B26024" s="4"/>
    </row>
    <row r="26025" ht="14.25" customHeight="1">
      <c r="A26025" s="4"/>
      <c r="B26025" s="4"/>
    </row>
    <row r="26026" ht="14.25" customHeight="1">
      <c r="A26026" s="4"/>
      <c r="B26026" s="4"/>
    </row>
    <row r="26027" ht="14.25" customHeight="1">
      <c r="A26027" s="4"/>
      <c r="B26027" s="4"/>
    </row>
    <row r="26028" ht="14.25" customHeight="1">
      <c r="A26028" s="4"/>
      <c r="B26028" s="4"/>
    </row>
    <row r="26029" ht="14.25" customHeight="1">
      <c r="A26029" s="4"/>
      <c r="B26029" s="4"/>
    </row>
    <row r="26030" ht="14.25" customHeight="1">
      <c r="A26030" s="4"/>
      <c r="B26030" s="4"/>
    </row>
    <row r="26031" ht="14.25" customHeight="1">
      <c r="A26031" s="4"/>
      <c r="B26031" s="4"/>
    </row>
    <row r="26032" ht="14.25" customHeight="1">
      <c r="A26032" s="4"/>
      <c r="B26032" s="4"/>
    </row>
    <row r="26033" ht="14.25" customHeight="1">
      <c r="A26033" s="4"/>
      <c r="B26033" s="4"/>
    </row>
    <row r="26034" ht="14.25" customHeight="1">
      <c r="A26034" s="4"/>
      <c r="B26034" s="4"/>
    </row>
    <row r="26035" ht="14.25" customHeight="1">
      <c r="A26035" s="4"/>
      <c r="B26035" s="4"/>
    </row>
    <row r="26036" ht="14.25" customHeight="1">
      <c r="A26036" s="4"/>
      <c r="B26036" s="4"/>
    </row>
    <row r="26037" ht="14.25" customHeight="1">
      <c r="A26037" s="4"/>
      <c r="B26037" s="4"/>
    </row>
    <row r="26038" ht="14.25" customHeight="1">
      <c r="A26038" s="4"/>
      <c r="B26038" s="4"/>
    </row>
    <row r="26039" ht="14.25" customHeight="1">
      <c r="A26039" s="4"/>
      <c r="B26039" s="4"/>
    </row>
    <row r="26040" ht="14.25" customHeight="1">
      <c r="A26040" s="4"/>
      <c r="B26040" s="4"/>
    </row>
    <row r="26041" ht="14.25" customHeight="1">
      <c r="A26041" s="4"/>
      <c r="B26041" s="4"/>
    </row>
    <row r="26042" ht="14.25" customHeight="1">
      <c r="A26042" s="4"/>
      <c r="B26042" s="4"/>
    </row>
    <row r="26043" ht="14.25" customHeight="1">
      <c r="A26043" s="4"/>
      <c r="B26043" s="4"/>
    </row>
    <row r="26044" ht="14.25" customHeight="1">
      <c r="A26044" s="4"/>
      <c r="B26044" s="4"/>
    </row>
    <row r="26045" ht="14.25" customHeight="1">
      <c r="A26045" s="4"/>
      <c r="B26045" s="4"/>
    </row>
    <row r="26046" ht="14.25" customHeight="1">
      <c r="A26046" s="4"/>
      <c r="B26046" s="4"/>
    </row>
    <row r="26047" ht="14.25" customHeight="1">
      <c r="A26047" s="4"/>
      <c r="B26047" s="4"/>
    </row>
    <row r="26048" ht="14.25" customHeight="1">
      <c r="A26048" s="4"/>
      <c r="B26048" s="4"/>
    </row>
    <row r="26049" ht="14.25" customHeight="1">
      <c r="A26049" s="4"/>
      <c r="B26049" s="4"/>
    </row>
    <row r="26050" ht="14.25" customHeight="1">
      <c r="A26050" s="4"/>
      <c r="B26050" s="4"/>
    </row>
    <row r="26051" ht="14.25" customHeight="1">
      <c r="A26051" s="4"/>
      <c r="B26051" s="4"/>
    </row>
    <row r="26052" ht="14.25" customHeight="1">
      <c r="A26052" s="4"/>
      <c r="B26052" s="4"/>
    </row>
    <row r="26053" ht="14.25" customHeight="1">
      <c r="A26053" s="4"/>
      <c r="B26053" s="4"/>
    </row>
    <row r="26054" ht="14.25" customHeight="1">
      <c r="A26054" s="4"/>
      <c r="B26054" s="4"/>
    </row>
    <row r="26055" ht="14.25" customHeight="1">
      <c r="A26055" s="4"/>
      <c r="B26055" s="4"/>
    </row>
    <row r="26056" ht="14.25" customHeight="1">
      <c r="A26056" s="4"/>
      <c r="B26056" s="4"/>
    </row>
    <row r="26057" ht="14.25" customHeight="1">
      <c r="A26057" s="4"/>
      <c r="B26057" s="4"/>
    </row>
    <row r="26058" ht="14.25" customHeight="1">
      <c r="A26058" s="4"/>
      <c r="B26058" s="4"/>
    </row>
    <row r="26059" ht="14.25" customHeight="1">
      <c r="A26059" s="4"/>
      <c r="B26059" s="4"/>
    </row>
    <row r="26060" ht="14.25" customHeight="1">
      <c r="A26060" s="4"/>
      <c r="B26060" s="4"/>
    </row>
    <row r="26061" ht="14.25" customHeight="1">
      <c r="A26061" s="4"/>
      <c r="B26061" s="4"/>
    </row>
    <row r="26062" ht="14.25" customHeight="1">
      <c r="A26062" s="4"/>
      <c r="B26062" s="4"/>
    </row>
    <row r="26063" ht="14.25" customHeight="1">
      <c r="A26063" s="4"/>
      <c r="B26063" s="4"/>
    </row>
    <row r="26064" ht="14.25" customHeight="1">
      <c r="A26064" s="4"/>
      <c r="B26064" s="4"/>
    </row>
    <row r="26065" ht="14.25" customHeight="1">
      <c r="A26065" s="4"/>
      <c r="B26065" s="4"/>
    </row>
    <row r="26066" ht="14.25" customHeight="1">
      <c r="A26066" s="4"/>
      <c r="B26066" s="4"/>
    </row>
    <row r="26067" ht="14.25" customHeight="1">
      <c r="A26067" s="4"/>
      <c r="B26067" s="4"/>
    </row>
    <row r="26068" ht="14.25" customHeight="1">
      <c r="A26068" s="4"/>
      <c r="B26068" s="4"/>
    </row>
    <row r="26069" ht="14.25" customHeight="1">
      <c r="A26069" s="4"/>
      <c r="B26069" s="4"/>
    </row>
    <row r="26070" ht="14.25" customHeight="1">
      <c r="A26070" s="4"/>
      <c r="B26070" s="4"/>
    </row>
    <row r="26071" ht="14.25" customHeight="1">
      <c r="A26071" s="4"/>
      <c r="B26071" s="4"/>
    </row>
    <row r="26072" ht="14.25" customHeight="1">
      <c r="A26072" s="4"/>
      <c r="B26072" s="4"/>
    </row>
    <row r="26073" ht="14.25" customHeight="1">
      <c r="A26073" s="4"/>
      <c r="B26073" s="4"/>
    </row>
    <row r="26074" ht="14.25" customHeight="1">
      <c r="A26074" s="4"/>
      <c r="B26074" s="4"/>
    </row>
    <row r="26075" ht="14.25" customHeight="1">
      <c r="A26075" s="4"/>
      <c r="B26075" s="4"/>
    </row>
    <row r="26076" ht="14.25" customHeight="1">
      <c r="A26076" s="4"/>
      <c r="B26076" s="4"/>
    </row>
    <row r="26077" ht="14.25" customHeight="1">
      <c r="A26077" s="4"/>
      <c r="B26077" s="4"/>
    </row>
    <row r="26078" ht="14.25" customHeight="1">
      <c r="A26078" s="4"/>
      <c r="B26078" s="4"/>
    </row>
    <row r="26079" ht="14.25" customHeight="1">
      <c r="A26079" s="4"/>
      <c r="B26079" s="4"/>
    </row>
    <row r="26080" ht="14.25" customHeight="1">
      <c r="A26080" s="4"/>
      <c r="B26080" s="4"/>
    </row>
    <row r="26081" ht="14.25" customHeight="1">
      <c r="A26081" s="4"/>
      <c r="B26081" s="4"/>
    </row>
    <row r="26082" ht="14.25" customHeight="1">
      <c r="A26082" s="4"/>
      <c r="B26082" s="4"/>
    </row>
    <row r="26083" ht="14.25" customHeight="1">
      <c r="A26083" s="4"/>
      <c r="B26083" s="4"/>
    </row>
    <row r="26084" ht="14.25" customHeight="1">
      <c r="A26084" s="4"/>
      <c r="B26084" s="4"/>
    </row>
    <row r="26085" ht="14.25" customHeight="1">
      <c r="A26085" s="4"/>
      <c r="B26085" s="4"/>
    </row>
    <row r="26086" ht="14.25" customHeight="1">
      <c r="A26086" s="4"/>
      <c r="B26086" s="4"/>
    </row>
    <row r="26087" ht="14.25" customHeight="1">
      <c r="A26087" s="4"/>
      <c r="B26087" s="4"/>
    </row>
    <row r="26088" ht="14.25" customHeight="1">
      <c r="A26088" s="4"/>
      <c r="B26088" s="4"/>
    </row>
    <row r="26089" ht="14.25" customHeight="1">
      <c r="A26089" s="4"/>
      <c r="B26089" s="4"/>
    </row>
    <row r="26090" ht="14.25" customHeight="1">
      <c r="A26090" s="4"/>
      <c r="B26090" s="4"/>
    </row>
    <row r="26091" ht="14.25" customHeight="1">
      <c r="A26091" s="4"/>
      <c r="B26091" s="4"/>
    </row>
    <row r="26092" ht="14.25" customHeight="1">
      <c r="A26092" s="4"/>
      <c r="B26092" s="4"/>
    </row>
    <row r="26093" ht="14.25" customHeight="1">
      <c r="A26093" s="4"/>
      <c r="B26093" s="4"/>
    </row>
    <row r="26094" ht="14.25" customHeight="1">
      <c r="A26094" s="4"/>
      <c r="B26094" s="4"/>
    </row>
    <row r="26095" ht="14.25" customHeight="1">
      <c r="A26095" s="4"/>
      <c r="B26095" s="4"/>
    </row>
    <row r="26096" ht="14.25" customHeight="1">
      <c r="A26096" s="4"/>
      <c r="B26096" s="4"/>
    </row>
    <row r="26097" ht="14.25" customHeight="1">
      <c r="A26097" s="4"/>
      <c r="B26097" s="4"/>
    </row>
    <row r="26098" ht="14.25" customHeight="1">
      <c r="A26098" s="4"/>
      <c r="B26098" s="4"/>
    </row>
    <row r="26099" ht="14.25" customHeight="1">
      <c r="A26099" s="4"/>
      <c r="B26099" s="4"/>
    </row>
    <row r="26100" ht="14.25" customHeight="1">
      <c r="A26100" s="4"/>
      <c r="B26100" s="4"/>
    </row>
    <row r="26101" ht="14.25" customHeight="1">
      <c r="A26101" s="4"/>
      <c r="B26101" s="4"/>
    </row>
    <row r="26102" ht="14.25" customHeight="1">
      <c r="A26102" s="4"/>
      <c r="B26102" s="4"/>
    </row>
    <row r="26103" ht="14.25" customHeight="1">
      <c r="A26103" s="4"/>
      <c r="B26103" s="4"/>
    </row>
    <row r="26104" ht="14.25" customHeight="1">
      <c r="A26104" s="4"/>
      <c r="B26104" s="4"/>
    </row>
    <row r="26105" ht="14.25" customHeight="1">
      <c r="A26105" s="4"/>
      <c r="B26105" s="4"/>
    </row>
    <row r="26106" ht="14.25" customHeight="1">
      <c r="A26106" s="4"/>
      <c r="B26106" s="4"/>
    </row>
    <row r="26107" ht="14.25" customHeight="1">
      <c r="A26107" s="4"/>
      <c r="B26107" s="4"/>
    </row>
    <row r="26108" ht="14.25" customHeight="1">
      <c r="A26108" s="4"/>
      <c r="B26108" s="4"/>
    </row>
    <row r="26109" ht="14.25" customHeight="1">
      <c r="A26109" s="4"/>
      <c r="B26109" s="4"/>
    </row>
    <row r="26110" ht="14.25" customHeight="1">
      <c r="A26110" s="4"/>
      <c r="B26110" s="4"/>
    </row>
    <row r="26111" ht="14.25" customHeight="1">
      <c r="A26111" s="4"/>
      <c r="B26111" s="4"/>
    </row>
    <row r="26112" ht="14.25" customHeight="1">
      <c r="A26112" s="4"/>
      <c r="B26112" s="4"/>
    </row>
    <row r="26113" ht="14.25" customHeight="1">
      <c r="A26113" s="4"/>
      <c r="B26113" s="4"/>
    </row>
    <row r="26114" ht="14.25" customHeight="1">
      <c r="A26114" s="4"/>
      <c r="B26114" s="4"/>
    </row>
    <row r="26115" ht="14.25" customHeight="1">
      <c r="A26115" s="4"/>
      <c r="B26115" s="4"/>
    </row>
    <row r="26116" ht="14.25" customHeight="1">
      <c r="A26116" s="4"/>
      <c r="B26116" s="4"/>
    </row>
    <row r="26117" ht="14.25" customHeight="1">
      <c r="A26117" s="4"/>
      <c r="B26117" s="4"/>
    </row>
    <row r="26118" ht="14.25" customHeight="1">
      <c r="A26118" s="4"/>
      <c r="B26118" s="4"/>
    </row>
    <row r="26119" ht="14.25" customHeight="1">
      <c r="A26119" s="4"/>
      <c r="B26119" s="4"/>
    </row>
    <row r="26120" ht="14.25" customHeight="1">
      <c r="A26120" s="4"/>
      <c r="B26120" s="4"/>
    </row>
    <row r="26121" ht="14.25" customHeight="1">
      <c r="A26121" s="4"/>
      <c r="B26121" s="4"/>
    </row>
    <row r="26122" ht="14.25" customHeight="1">
      <c r="A26122" s="4"/>
      <c r="B26122" s="4"/>
    </row>
    <row r="26123" ht="14.25" customHeight="1">
      <c r="A26123" s="4"/>
      <c r="B26123" s="4"/>
    </row>
    <row r="26124" ht="14.25" customHeight="1">
      <c r="A26124" s="4"/>
      <c r="B26124" s="4"/>
    </row>
    <row r="26125" ht="14.25" customHeight="1">
      <c r="A26125" s="4"/>
      <c r="B26125" s="4"/>
    </row>
    <row r="26126" ht="14.25" customHeight="1">
      <c r="A26126" s="4"/>
      <c r="B26126" s="4"/>
    </row>
    <row r="26127" ht="14.25" customHeight="1">
      <c r="A26127" s="4"/>
      <c r="B26127" s="4"/>
    </row>
    <row r="26128" ht="14.25" customHeight="1">
      <c r="A26128" s="4"/>
      <c r="B26128" s="4"/>
    </row>
    <row r="26129" ht="14.25" customHeight="1">
      <c r="A26129" s="4"/>
      <c r="B26129" s="4"/>
    </row>
    <row r="26130" ht="14.25" customHeight="1">
      <c r="A26130" s="4"/>
      <c r="B26130" s="4"/>
    </row>
    <row r="26131" ht="14.25" customHeight="1">
      <c r="A26131" s="4"/>
      <c r="B26131" s="4"/>
    </row>
    <row r="26132" ht="14.25" customHeight="1">
      <c r="A26132" s="4"/>
      <c r="B26132" s="4"/>
    </row>
    <row r="26133" ht="14.25" customHeight="1">
      <c r="A26133" s="4"/>
      <c r="B26133" s="4"/>
    </row>
    <row r="26134" ht="14.25" customHeight="1">
      <c r="A26134" s="4"/>
      <c r="B26134" s="4"/>
    </row>
    <row r="26135" ht="14.25" customHeight="1">
      <c r="A26135" s="4"/>
      <c r="B26135" s="4"/>
    </row>
    <row r="26136" ht="14.25" customHeight="1">
      <c r="A26136" s="4"/>
      <c r="B26136" s="4"/>
    </row>
    <row r="26137" ht="14.25" customHeight="1">
      <c r="A26137" s="4"/>
      <c r="B26137" s="4"/>
    </row>
    <row r="26138" ht="14.25" customHeight="1">
      <c r="A26138" s="4"/>
      <c r="B26138" s="4"/>
    </row>
    <row r="26139" ht="14.25" customHeight="1">
      <c r="A26139" s="4"/>
      <c r="B26139" s="4"/>
    </row>
    <row r="26140" ht="14.25" customHeight="1">
      <c r="A26140" s="4"/>
      <c r="B26140" s="4"/>
    </row>
    <row r="26141" ht="14.25" customHeight="1">
      <c r="A26141" s="4"/>
      <c r="B26141" s="4"/>
    </row>
    <row r="26142" ht="14.25" customHeight="1">
      <c r="A26142" s="4"/>
      <c r="B26142" s="4"/>
    </row>
    <row r="26143" ht="14.25" customHeight="1">
      <c r="A26143" s="4"/>
      <c r="B26143" s="4"/>
    </row>
    <row r="26144" ht="14.25" customHeight="1">
      <c r="A26144" s="4"/>
      <c r="B26144" s="4"/>
    </row>
    <row r="26145" ht="14.25" customHeight="1">
      <c r="A26145" s="4"/>
      <c r="B26145" s="4"/>
    </row>
    <row r="26146" ht="14.25" customHeight="1">
      <c r="A26146" s="4"/>
      <c r="B26146" s="4"/>
    </row>
    <row r="26147" ht="14.25" customHeight="1">
      <c r="A26147" s="4"/>
      <c r="B26147" s="4"/>
    </row>
    <row r="26148" ht="14.25" customHeight="1">
      <c r="A26148" s="4"/>
      <c r="B26148" s="4"/>
    </row>
    <row r="26149" ht="14.25" customHeight="1">
      <c r="A26149" s="4"/>
      <c r="B26149" s="4"/>
    </row>
    <row r="26150" ht="14.25" customHeight="1">
      <c r="A26150" s="4"/>
      <c r="B26150" s="4"/>
    </row>
    <row r="26151" ht="14.25" customHeight="1">
      <c r="A26151" s="4"/>
      <c r="B26151" s="4"/>
    </row>
    <row r="26152" ht="14.25" customHeight="1">
      <c r="A26152" s="4"/>
      <c r="B26152" s="4"/>
    </row>
    <row r="26153" ht="14.25" customHeight="1">
      <c r="A26153" s="4"/>
      <c r="B26153" s="4"/>
    </row>
    <row r="26154" ht="14.25" customHeight="1">
      <c r="A26154" s="4"/>
      <c r="B26154" s="4"/>
    </row>
    <row r="26155" ht="14.25" customHeight="1">
      <c r="A26155" s="4"/>
      <c r="B26155" s="4"/>
    </row>
    <row r="26156" ht="14.25" customHeight="1">
      <c r="A26156" s="4"/>
      <c r="B26156" s="4"/>
    </row>
    <row r="26157" ht="14.25" customHeight="1">
      <c r="A26157" s="4"/>
      <c r="B26157" s="4"/>
    </row>
    <row r="26158" ht="14.25" customHeight="1">
      <c r="A26158" s="4"/>
      <c r="B26158" s="4"/>
    </row>
    <row r="26159" ht="14.25" customHeight="1">
      <c r="A26159" s="4"/>
      <c r="B26159" s="4"/>
    </row>
    <row r="26160" ht="14.25" customHeight="1">
      <c r="A26160" s="4"/>
      <c r="B26160" s="4"/>
    </row>
    <row r="26161" ht="14.25" customHeight="1">
      <c r="A26161" s="4"/>
      <c r="B26161" s="4"/>
    </row>
    <row r="26162" ht="14.25" customHeight="1">
      <c r="A26162" s="4"/>
      <c r="B26162" s="4"/>
    </row>
    <row r="26163" ht="14.25" customHeight="1">
      <c r="A26163" s="4"/>
      <c r="B26163" s="4"/>
    </row>
    <row r="26164" ht="14.25" customHeight="1">
      <c r="A26164" s="4"/>
      <c r="B26164" s="4"/>
    </row>
    <row r="26165" ht="14.25" customHeight="1">
      <c r="A26165" s="4"/>
      <c r="B26165" s="4"/>
    </row>
    <row r="26166" ht="14.25" customHeight="1">
      <c r="A26166" s="4"/>
      <c r="B26166" s="4"/>
    </row>
    <row r="26167" ht="14.25" customHeight="1">
      <c r="A26167" s="4"/>
      <c r="B26167" s="4"/>
    </row>
    <row r="26168" ht="14.25" customHeight="1">
      <c r="A26168" s="4"/>
      <c r="B26168" s="4"/>
    </row>
    <row r="26169" ht="14.25" customHeight="1">
      <c r="A26169" s="4"/>
      <c r="B26169" s="4"/>
    </row>
    <row r="26170" ht="14.25" customHeight="1">
      <c r="A26170" s="4"/>
      <c r="B26170" s="4"/>
    </row>
    <row r="26171" ht="14.25" customHeight="1">
      <c r="A26171" s="4"/>
      <c r="B26171" s="4"/>
    </row>
    <row r="26172" ht="14.25" customHeight="1">
      <c r="A26172" s="4"/>
      <c r="B26172" s="4"/>
    </row>
    <row r="26173" ht="14.25" customHeight="1">
      <c r="A26173" s="4"/>
      <c r="B26173" s="4"/>
    </row>
    <row r="26174" ht="14.25" customHeight="1">
      <c r="A26174" s="4"/>
      <c r="B26174" s="4"/>
    </row>
    <row r="26175" ht="14.25" customHeight="1">
      <c r="A26175" s="4"/>
      <c r="B26175" s="4"/>
    </row>
    <row r="26176" ht="14.25" customHeight="1">
      <c r="A26176" s="4"/>
      <c r="B26176" s="4"/>
    </row>
    <row r="26177" ht="14.25" customHeight="1">
      <c r="A26177" s="4"/>
      <c r="B26177" s="4"/>
    </row>
    <row r="26178" ht="14.25" customHeight="1">
      <c r="A26178" s="4"/>
      <c r="B26178" s="4"/>
    </row>
    <row r="26179" ht="14.25" customHeight="1">
      <c r="A26179" s="4"/>
      <c r="B26179" s="4"/>
    </row>
    <row r="26180" ht="14.25" customHeight="1">
      <c r="A26180" s="4"/>
      <c r="B26180" s="4"/>
    </row>
    <row r="26181" ht="14.25" customHeight="1">
      <c r="A26181" s="4"/>
      <c r="B26181" s="4"/>
    </row>
    <row r="26182" ht="14.25" customHeight="1">
      <c r="A26182" s="4"/>
      <c r="B26182" s="4"/>
    </row>
    <row r="26183" ht="14.25" customHeight="1">
      <c r="A26183" s="4"/>
      <c r="B26183" s="4"/>
    </row>
    <row r="26184" ht="14.25" customHeight="1">
      <c r="A26184" s="4"/>
      <c r="B26184" s="4"/>
    </row>
    <row r="26185" ht="14.25" customHeight="1">
      <c r="A26185" s="4"/>
      <c r="B26185" s="4"/>
    </row>
    <row r="26186" ht="14.25" customHeight="1">
      <c r="A26186" s="4"/>
      <c r="B26186" s="4"/>
    </row>
    <row r="26187" ht="14.25" customHeight="1">
      <c r="A26187" s="4"/>
      <c r="B26187" s="4"/>
    </row>
    <row r="26188" ht="14.25" customHeight="1">
      <c r="A26188" s="4"/>
      <c r="B26188" s="4"/>
    </row>
    <row r="26189" ht="14.25" customHeight="1">
      <c r="A26189" s="4"/>
      <c r="B26189" s="4"/>
    </row>
    <row r="26190" ht="14.25" customHeight="1">
      <c r="A26190" s="4"/>
      <c r="B26190" s="4"/>
    </row>
    <row r="26191" ht="14.25" customHeight="1">
      <c r="A26191" s="4"/>
      <c r="B26191" s="4"/>
    </row>
    <row r="26192" ht="14.25" customHeight="1">
      <c r="A26192" s="4"/>
      <c r="B26192" s="4"/>
    </row>
    <row r="26193" ht="14.25" customHeight="1">
      <c r="A26193" s="4"/>
      <c r="B26193" s="4"/>
    </row>
    <row r="26194" ht="14.25" customHeight="1">
      <c r="A26194" s="4"/>
      <c r="B26194" s="4"/>
    </row>
    <row r="26195" ht="14.25" customHeight="1">
      <c r="A26195" s="4"/>
      <c r="B26195" s="4"/>
    </row>
    <row r="26196" ht="14.25" customHeight="1">
      <c r="A26196" s="4"/>
      <c r="B26196" s="4"/>
    </row>
    <row r="26197" ht="14.25" customHeight="1">
      <c r="A26197" s="4"/>
      <c r="B26197" s="4"/>
    </row>
    <row r="26198" ht="14.25" customHeight="1">
      <c r="A26198" s="4"/>
      <c r="B26198" s="4"/>
    </row>
    <row r="26199" ht="14.25" customHeight="1">
      <c r="A26199" s="4"/>
      <c r="B26199" s="4"/>
    </row>
    <row r="26200" ht="14.25" customHeight="1">
      <c r="A26200" s="4"/>
      <c r="B26200" s="4"/>
    </row>
    <row r="26201" ht="14.25" customHeight="1">
      <c r="A26201" s="4"/>
      <c r="B26201" s="4"/>
    </row>
    <row r="26202" ht="14.25" customHeight="1">
      <c r="A26202" s="4"/>
      <c r="B26202" s="4"/>
    </row>
    <row r="26203" ht="14.25" customHeight="1">
      <c r="A26203" s="4"/>
      <c r="B26203" s="4"/>
    </row>
    <row r="26204" ht="14.25" customHeight="1">
      <c r="A26204" s="4"/>
      <c r="B26204" s="4"/>
    </row>
    <row r="26205" ht="14.25" customHeight="1">
      <c r="A26205" s="4"/>
      <c r="B26205" s="4"/>
    </row>
    <row r="26206" ht="14.25" customHeight="1">
      <c r="A26206" s="4"/>
      <c r="B26206" s="4"/>
    </row>
    <row r="26207" ht="14.25" customHeight="1">
      <c r="A26207" s="4"/>
      <c r="B26207" s="4"/>
    </row>
    <row r="26208" ht="14.25" customHeight="1">
      <c r="A26208" s="4"/>
      <c r="B26208" s="4"/>
    </row>
    <row r="26209" ht="14.25" customHeight="1">
      <c r="A26209" s="4"/>
      <c r="B26209" s="4"/>
    </row>
    <row r="26210" ht="14.25" customHeight="1">
      <c r="A26210" s="4"/>
      <c r="B26210" s="4"/>
    </row>
    <row r="26211" ht="14.25" customHeight="1">
      <c r="A26211" s="4"/>
      <c r="B26211" s="4"/>
    </row>
    <row r="26212" ht="14.25" customHeight="1">
      <c r="A26212" s="4"/>
      <c r="B26212" s="4"/>
    </row>
    <row r="26213" ht="14.25" customHeight="1">
      <c r="A26213" s="4"/>
      <c r="B26213" s="4"/>
    </row>
    <row r="26214" ht="14.25" customHeight="1">
      <c r="A26214" s="4"/>
      <c r="B26214" s="4"/>
    </row>
    <row r="26215" ht="14.25" customHeight="1">
      <c r="A26215" s="4"/>
      <c r="B26215" s="4"/>
    </row>
    <row r="26216" ht="14.25" customHeight="1">
      <c r="A26216" s="4"/>
      <c r="B26216" s="4"/>
    </row>
    <row r="26217" ht="14.25" customHeight="1">
      <c r="A26217" s="4"/>
      <c r="B26217" s="4"/>
    </row>
    <row r="26218" ht="14.25" customHeight="1">
      <c r="A26218" s="4"/>
      <c r="B26218" s="4"/>
    </row>
    <row r="26219" ht="14.25" customHeight="1">
      <c r="A26219" s="4"/>
      <c r="B26219" s="4"/>
    </row>
    <row r="26220" ht="14.25" customHeight="1">
      <c r="A26220" s="4"/>
      <c r="B26220" s="4"/>
    </row>
    <row r="26221" ht="14.25" customHeight="1">
      <c r="A26221" s="4"/>
      <c r="B26221" s="4"/>
    </row>
    <row r="26222" ht="14.25" customHeight="1">
      <c r="A26222" s="4"/>
      <c r="B26222" s="4"/>
    </row>
    <row r="26223" ht="14.25" customHeight="1">
      <c r="A26223" s="4"/>
      <c r="B26223" s="4"/>
    </row>
    <row r="26224" ht="14.25" customHeight="1">
      <c r="A26224" s="4"/>
      <c r="B26224" s="4"/>
    </row>
    <row r="26225" ht="14.25" customHeight="1">
      <c r="A26225" s="4"/>
      <c r="B26225" s="4"/>
    </row>
    <row r="26226" ht="14.25" customHeight="1">
      <c r="A26226" s="4"/>
      <c r="B26226" s="4"/>
    </row>
    <row r="26227" ht="14.25" customHeight="1">
      <c r="A26227" s="4"/>
      <c r="B26227" s="4"/>
    </row>
    <row r="26228" ht="14.25" customHeight="1">
      <c r="A26228" s="4"/>
      <c r="B26228" s="4"/>
    </row>
    <row r="26229" ht="14.25" customHeight="1">
      <c r="A26229" s="4"/>
      <c r="B26229" s="4"/>
    </row>
    <row r="26230" ht="14.25" customHeight="1">
      <c r="A26230" s="4"/>
      <c r="B26230" s="4"/>
    </row>
    <row r="26231" ht="14.25" customHeight="1">
      <c r="A26231" s="4"/>
      <c r="B26231" s="4"/>
    </row>
    <row r="26232" ht="14.25" customHeight="1">
      <c r="A26232" s="4"/>
      <c r="B26232" s="4"/>
    </row>
    <row r="26233" ht="14.25" customHeight="1">
      <c r="A26233" s="4"/>
      <c r="B26233" s="4"/>
    </row>
    <row r="26234" ht="14.25" customHeight="1">
      <c r="A26234" s="4"/>
      <c r="B26234" s="4"/>
    </row>
    <row r="26235" ht="14.25" customHeight="1">
      <c r="A26235" s="4"/>
      <c r="B26235" s="4"/>
    </row>
    <row r="26236" ht="14.25" customHeight="1">
      <c r="A26236" s="4"/>
      <c r="B26236" s="4"/>
    </row>
    <row r="26237" ht="14.25" customHeight="1">
      <c r="A26237" s="4"/>
      <c r="B26237" s="4"/>
    </row>
    <row r="26238" ht="14.25" customHeight="1">
      <c r="A26238" s="4"/>
      <c r="B26238" s="4"/>
    </row>
    <row r="26239" ht="14.25" customHeight="1">
      <c r="A26239" s="4"/>
      <c r="B26239" s="4"/>
    </row>
    <row r="26240" ht="14.25" customHeight="1">
      <c r="A26240" s="4"/>
      <c r="B26240" s="4"/>
    </row>
    <row r="26241" ht="14.25" customHeight="1">
      <c r="A26241" s="4"/>
      <c r="B26241" s="4"/>
    </row>
    <row r="26242" ht="14.25" customHeight="1">
      <c r="A26242" s="4"/>
      <c r="B26242" s="4"/>
    </row>
    <row r="26243" ht="14.25" customHeight="1">
      <c r="A26243" s="4"/>
      <c r="B26243" s="4"/>
    </row>
    <row r="26244" ht="14.25" customHeight="1">
      <c r="A26244" s="4"/>
      <c r="B26244" s="4"/>
    </row>
    <row r="26245" ht="14.25" customHeight="1">
      <c r="A26245" s="4"/>
      <c r="B26245" s="4"/>
    </row>
    <row r="26246" ht="14.25" customHeight="1">
      <c r="A26246" s="4"/>
      <c r="B26246" s="4"/>
    </row>
    <row r="26247" ht="14.25" customHeight="1">
      <c r="A26247" s="4"/>
      <c r="B26247" s="4"/>
    </row>
    <row r="26248" ht="14.25" customHeight="1">
      <c r="A26248" s="4"/>
      <c r="B26248" s="4"/>
    </row>
    <row r="26249" ht="14.25" customHeight="1">
      <c r="A26249" s="4"/>
      <c r="B26249" s="4"/>
    </row>
    <row r="26250" ht="14.25" customHeight="1">
      <c r="A26250" s="4"/>
      <c r="B26250" s="4"/>
    </row>
    <row r="26251" ht="14.25" customHeight="1">
      <c r="A26251" s="4"/>
      <c r="B26251" s="4"/>
    </row>
    <row r="26252" ht="14.25" customHeight="1">
      <c r="A26252" s="4"/>
      <c r="B26252" s="4"/>
    </row>
    <row r="26253" ht="14.25" customHeight="1">
      <c r="A26253" s="4"/>
      <c r="B26253" s="4"/>
    </row>
    <row r="26254" ht="14.25" customHeight="1">
      <c r="A26254" s="4"/>
      <c r="B26254" s="4"/>
    </row>
    <row r="26255" ht="14.25" customHeight="1">
      <c r="A26255" s="4"/>
      <c r="B26255" s="4"/>
    </row>
    <row r="26256" ht="14.25" customHeight="1">
      <c r="A26256" s="4"/>
      <c r="B26256" s="4"/>
    </row>
    <row r="26257" ht="14.25" customHeight="1">
      <c r="A26257" s="4"/>
      <c r="B26257" s="4"/>
    </row>
    <row r="26258" ht="14.25" customHeight="1">
      <c r="A26258" s="4"/>
      <c r="B26258" s="4"/>
    </row>
    <row r="26259" ht="14.25" customHeight="1">
      <c r="A26259" s="4"/>
      <c r="B26259" s="4"/>
    </row>
    <row r="26260" ht="14.25" customHeight="1">
      <c r="A26260" s="4"/>
      <c r="B26260" s="4"/>
    </row>
    <row r="26261" ht="14.25" customHeight="1">
      <c r="A26261" s="4"/>
      <c r="B26261" s="4"/>
    </row>
    <row r="26262" ht="14.25" customHeight="1">
      <c r="A26262" s="4"/>
      <c r="B26262" s="4"/>
    </row>
    <row r="26263" ht="14.25" customHeight="1">
      <c r="A26263" s="4"/>
      <c r="B26263" s="4"/>
    </row>
    <row r="26264" ht="14.25" customHeight="1">
      <c r="A26264" s="4"/>
      <c r="B26264" s="4"/>
    </row>
    <row r="26265" ht="14.25" customHeight="1">
      <c r="A26265" s="4"/>
      <c r="B26265" s="4"/>
    </row>
    <row r="26266" ht="14.25" customHeight="1">
      <c r="A26266" s="4"/>
      <c r="B26266" s="4"/>
    </row>
    <row r="26267" ht="14.25" customHeight="1">
      <c r="A26267" s="4"/>
      <c r="B26267" s="4"/>
    </row>
    <row r="26268" ht="14.25" customHeight="1">
      <c r="A26268" s="4"/>
      <c r="B26268" s="4"/>
    </row>
    <row r="26269" ht="14.25" customHeight="1">
      <c r="A26269" s="4"/>
      <c r="B26269" s="4"/>
    </row>
    <row r="26270" ht="14.25" customHeight="1">
      <c r="A26270" s="4"/>
      <c r="B26270" s="4"/>
    </row>
    <row r="26271" ht="14.25" customHeight="1">
      <c r="A26271" s="4"/>
      <c r="B26271" s="4"/>
    </row>
    <row r="26272" ht="14.25" customHeight="1">
      <c r="A26272" s="4"/>
      <c r="B26272" s="4"/>
    </row>
    <row r="26273" ht="14.25" customHeight="1">
      <c r="A26273" s="4"/>
      <c r="B26273" s="4"/>
    </row>
    <row r="26274" ht="14.25" customHeight="1">
      <c r="A26274" s="4"/>
      <c r="B26274" s="4"/>
    </row>
    <row r="26275" ht="14.25" customHeight="1">
      <c r="A26275" s="4"/>
      <c r="B26275" s="4"/>
    </row>
    <row r="26276" ht="14.25" customHeight="1">
      <c r="A26276" s="4"/>
      <c r="B26276" s="4"/>
    </row>
    <row r="26277" ht="14.25" customHeight="1">
      <c r="A26277" s="4"/>
      <c r="B26277" s="4"/>
    </row>
    <row r="26278" ht="14.25" customHeight="1">
      <c r="A26278" s="4"/>
      <c r="B26278" s="4"/>
    </row>
    <row r="26279" ht="14.25" customHeight="1">
      <c r="A26279" s="4"/>
      <c r="B26279" s="4"/>
    </row>
    <row r="26280" ht="14.25" customHeight="1">
      <c r="A26280" s="4"/>
      <c r="B26280" s="4"/>
    </row>
    <row r="26281" ht="14.25" customHeight="1">
      <c r="A26281" s="4"/>
      <c r="B26281" s="4"/>
    </row>
    <row r="26282" ht="14.25" customHeight="1">
      <c r="A26282" s="4"/>
      <c r="B26282" s="4"/>
    </row>
    <row r="26283" ht="14.25" customHeight="1">
      <c r="A26283" s="4"/>
      <c r="B26283" s="4"/>
    </row>
    <row r="26284" ht="14.25" customHeight="1">
      <c r="A26284" s="4"/>
      <c r="B26284" s="4"/>
    </row>
    <row r="26285" ht="14.25" customHeight="1">
      <c r="A26285" s="4"/>
      <c r="B26285" s="4"/>
    </row>
    <row r="26286" ht="14.25" customHeight="1">
      <c r="A26286" s="4"/>
      <c r="B26286" s="4"/>
    </row>
    <row r="26287" ht="14.25" customHeight="1">
      <c r="A26287" s="4"/>
      <c r="B26287" s="4"/>
    </row>
    <row r="26288" ht="14.25" customHeight="1">
      <c r="A26288" s="4"/>
      <c r="B26288" s="4"/>
    </row>
    <row r="26289" ht="14.25" customHeight="1">
      <c r="A26289" s="4"/>
      <c r="B26289" s="4"/>
    </row>
    <row r="26290" ht="14.25" customHeight="1">
      <c r="A26290" s="4"/>
      <c r="B26290" s="4"/>
    </row>
    <row r="26291" ht="14.25" customHeight="1">
      <c r="A26291" s="4"/>
      <c r="B26291" s="4"/>
    </row>
    <row r="26292" ht="14.25" customHeight="1">
      <c r="A26292" s="4"/>
      <c r="B26292" s="4"/>
    </row>
    <row r="26293" ht="14.25" customHeight="1">
      <c r="A26293" s="4"/>
      <c r="B26293" s="4"/>
    </row>
    <row r="26294" ht="14.25" customHeight="1">
      <c r="A26294" s="4"/>
      <c r="B26294" s="4"/>
    </row>
    <row r="26295" ht="14.25" customHeight="1">
      <c r="A26295" s="4"/>
      <c r="B26295" s="4"/>
    </row>
    <row r="26296" ht="14.25" customHeight="1">
      <c r="A26296" s="4"/>
      <c r="B26296" s="4"/>
    </row>
    <row r="26297" ht="14.25" customHeight="1">
      <c r="A26297" s="4"/>
      <c r="B26297" s="4"/>
    </row>
    <row r="26298" ht="14.25" customHeight="1">
      <c r="A26298" s="4"/>
      <c r="B26298" s="4"/>
    </row>
    <row r="26299" ht="14.25" customHeight="1">
      <c r="A26299" s="4"/>
      <c r="B26299" s="4"/>
    </row>
    <row r="26300" ht="14.25" customHeight="1">
      <c r="A26300" s="4"/>
      <c r="B26300" s="4"/>
    </row>
    <row r="26301" ht="14.25" customHeight="1">
      <c r="A26301" s="4"/>
      <c r="B26301" s="4"/>
    </row>
    <row r="26302" ht="14.25" customHeight="1">
      <c r="A26302" s="4"/>
      <c r="B26302" s="4"/>
    </row>
    <row r="26303" ht="14.25" customHeight="1">
      <c r="A26303" s="4"/>
      <c r="B26303" s="4"/>
    </row>
    <row r="26304" ht="14.25" customHeight="1">
      <c r="A26304" s="4"/>
      <c r="B26304" s="4"/>
    </row>
    <row r="26305" ht="14.25" customHeight="1">
      <c r="A26305" s="4"/>
      <c r="B26305" s="4"/>
    </row>
    <row r="26306" ht="14.25" customHeight="1">
      <c r="A26306" s="4"/>
      <c r="B26306" s="4"/>
    </row>
    <row r="26307" ht="14.25" customHeight="1">
      <c r="A26307" s="4"/>
      <c r="B26307" s="4"/>
    </row>
    <row r="26308" ht="14.25" customHeight="1">
      <c r="A26308" s="4"/>
      <c r="B26308" s="4"/>
    </row>
    <row r="26309" ht="14.25" customHeight="1">
      <c r="A26309" s="4"/>
      <c r="B26309" s="4"/>
    </row>
    <row r="26310" ht="14.25" customHeight="1">
      <c r="A26310" s="4"/>
      <c r="B26310" s="4"/>
    </row>
    <row r="26311" ht="14.25" customHeight="1">
      <c r="A26311" s="4"/>
      <c r="B26311" s="4"/>
    </row>
    <row r="26312" ht="14.25" customHeight="1">
      <c r="A26312" s="4"/>
      <c r="B26312" s="4"/>
    </row>
    <row r="26313" ht="14.25" customHeight="1">
      <c r="A26313" s="4"/>
      <c r="B26313" s="4"/>
    </row>
    <row r="26314" ht="14.25" customHeight="1">
      <c r="A26314" s="4"/>
      <c r="B26314" s="4"/>
    </row>
    <row r="26315" ht="14.25" customHeight="1">
      <c r="A26315" s="4"/>
      <c r="B26315" s="4"/>
    </row>
    <row r="26316" ht="14.25" customHeight="1">
      <c r="A26316" s="4"/>
      <c r="B26316" s="4"/>
    </row>
    <row r="26317" ht="14.25" customHeight="1">
      <c r="A26317" s="4"/>
      <c r="B26317" s="4"/>
    </row>
    <row r="26318" ht="14.25" customHeight="1">
      <c r="A26318" s="4"/>
      <c r="B26318" s="4"/>
    </row>
    <row r="26319" ht="14.25" customHeight="1">
      <c r="A26319" s="4"/>
      <c r="B26319" s="4"/>
    </row>
    <row r="26320" ht="14.25" customHeight="1">
      <c r="A26320" s="4"/>
      <c r="B26320" s="4"/>
    </row>
    <row r="26321" ht="14.25" customHeight="1">
      <c r="A26321" s="4"/>
      <c r="B26321" s="4"/>
    </row>
    <row r="26322" ht="14.25" customHeight="1">
      <c r="A26322" s="4"/>
      <c r="B26322" s="4"/>
    </row>
    <row r="26323" ht="14.25" customHeight="1">
      <c r="A26323" s="4"/>
      <c r="B26323" s="4"/>
    </row>
    <row r="26324" ht="14.25" customHeight="1">
      <c r="A26324" s="4"/>
      <c r="B26324" s="4"/>
    </row>
    <row r="26325" ht="14.25" customHeight="1">
      <c r="A26325" s="4"/>
      <c r="B26325" s="4"/>
    </row>
    <row r="26326" ht="14.25" customHeight="1">
      <c r="A26326" s="4"/>
      <c r="B26326" s="4"/>
    </row>
    <row r="26327" ht="14.25" customHeight="1">
      <c r="A26327" s="4"/>
      <c r="B26327" s="4"/>
    </row>
    <row r="26328" ht="14.25" customHeight="1">
      <c r="A26328" s="4"/>
      <c r="B26328" s="4"/>
    </row>
    <row r="26329" ht="14.25" customHeight="1">
      <c r="A26329" s="4"/>
      <c r="B26329" s="4"/>
    </row>
    <row r="26330" ht="14.25" customHeight="1">
      <c r="A26330" s="4"/>
      <c r="B26330" s="4"/>
    </row>
    <row r="26331" ht="14.25" customHeight="1">
      <c r="A26331" s="4"/>
      <c r="B26331" s="4"/>
    </row>
    <row r="26332" ht="14.25" customHeight="1">
      <c r="A26332" s="4"/>
      <c r="B26332" s="4"/>
    </row>
    <row r="26333" ht="14.25" customHeight="1">
      <c r="A26333" s="4"/>
      <c r="B26333" s="4"/>
    </row>
    <row r="26334" ht="14.25" customHeight="1">
      <c r="A26334" s="4"/>
      <c r="B26334" s="4"/>
    </row>
    <row r="26335" ht="14.25" customHeight="1">
      <c r="A26335" s="4"/>
      <c r="B26335" s="4"/>
    </row>
    <row r="26336" ht="14.25" customHeight="1">
      <c r="A26336" s="4"/>
      <c r="B26336" s="4"/>
    </row>
    <row r="26337" ht="14.25" customHeight="1">
      <c r="A26337" s="4"/>
      <c r="B26337" s="4"/>
    </row>
    <row r="26338" ht="14.25" customHeight="1">
      <c r="A26338" s="4"/>
      <c r="B26338" s="4"/>
    </row>
    <row r="26339" ht="14.25" customHeight="1">
      <c r="A26339" s="4"/>
      <c r="B26339" s="4"/>
    </row>
    <row r="26340" ht="14.25" customHeight="1">
      <c r="A26340" s="4"/>
      <c r="B26340" s="4"/>
    </row>
    <row r="26341" ht="14.25" customHeight="1">
      <c r="A26341" s="4"/>
      <c r="B26341" s="4"/>
    </row>
    <row r="26342" ht="14.25" customHeight="1">
      <c r="A26342" s="4"/>
      <c r="B26342" s="4"/>
    </row>
    <row r="26343" ht="14.25" customHeight="1">
      <c r="A26343" s="4"/>
      <c r="B26343" s="4"/>
    </row>
    <row r="26344" ht="14.25" customHeight="1">
      <c r="A26344" s="4"/>
      <c r="B26344" s="4"/>
    </row>
    <row r="26345" ht="14.25" customHeight="1">
      <c r="A26345" s="4"/>
      <c r="B26345" s="4"/>
    </row>
    <row r="26346" ht="14.25" customHeight="1">
      <c r="A26346" s="4"/>
      <c r="B26346" s="4"/>
    </row>
    <row r="26347" ht="14.25" customHeight="1">
      <c r="A26347" s="4"/>
      <c r="B26347" s="4"/>
    </row>
    <row r="26348" ht="14.25" customHeight="1">
      <c r="A26348" s="4"/>
      <c r="B26348" s="4"/>
    </row>
    <row r="26349" ht="14.25" customHeight="1">
      <c r="A26349" s="4"/>
      <c r="B26349" s="4"/>
    </row>
    <row r="26350" ht="14.25" customHeight="1">
      <c r="A26350" s="4"/>
      <c r="B26350" s="4"/>
    </row>
    <row r="26351" ht="14.25" customHeight="1">
      <c r="A26351" s="4"/>
      <c r="B26351" s="4"/>
    </row>
    <row r="26352" ht="14.25" customHeight="1">
      <c r="A26352" s="4"/>
      <c r="B26352" s="4"/>
    </row>
    <row r="26353" ht="14.25" customHeight="1">
      <c r="A26353" s="4"/>
      <c r="B26353" s="4"/>
    </row>
    <row r="26354" ht="14.25" customHeight="1">
      <c r="A26354" s="4"/>
      <c r="B26354" s="4"/>
    </row>
    <row r="26355" ht="14.25" customHeight="1">
      <c r="A26355" s="4"/>
      <c r="B26355" s="4"/>
    </row>
    <row r="26356" ht="14.25" customHeight="1">
      <c r="A26356" s="4"/>
      <c r="B26356" s="4"/>
    </row>
    <row r="26357" ht="14.25" customHeight="1">
      <c r="A26357" s="4"/>
      <c r="B26357" s="4"/>
    </row>
    <row r="26358" ht="14.25" customHeight="1">
      <c r="A26358" s="4"/>
      <c r="B26358" s="4"/>
    </row>
    <row r="26359" ht="14.25" customHeight="1">
      <c r="A26359" s="4"/>
      <c r="B26359" s="4"/>
    </row>
    <row r="26360" ht="14.25" customHeight="1">
      <c r="A26360" s="4"/>
      <c r="B26360" s="4"/>
    </row>
    <row r="26361" ht="14.25" customHeight="1">
      <c r="A26361" s="4"/>
      <c r="B26361" s="4"/>
    </row>
    <row r="26362" ht="14.25" customHeight="1">
      <c r="A26362" s="4"/>
      <c r="B26362" s="4"/>
    </row>
    <row r="26363" ht="14.25" customHeight="1">
      <c r="A26363" s="4"/>
      <c r="B26363" s="4"/>
    </row>
    <row r="26364" ht="14.25" customHeight="1">
      <c r="A26364" s="4"/>
      <c r="B26364" s="4"/>
    </row>
    <row r="26365" ht="14.25" customHeight="1">
      <c r="A26365" s="4"/>
      <c r="B26365" s="4"/>
    </row>
    <row r="26366" ht="14.25" customHeight="1">
      <c r="A26366" s="4"/>
      <c r="B26366" s="4"/>
    </row>
    <row r="26367" ht="14.25" customHeight="1">
      <c r="A26367" s="4"/>
      <c r="B26367" s="4"/>
    </row>
    <row r="26368" ht="14.25" customHeight="1">
      <c r="A26368" s="4"/>
      <c r="B26368" s="4"/>
    </row>
    <row r="26369" ht="14.25" customHeight="1">
      <c r="A26369" s="4"/>
      <c r="B26369" s="4"/>
    </row>
    <row r="26370" ht="14.25" customHeight="1">
      <c r="A26370" s="4"/>
      <c r="B26370" s="4"/>
    </row>
    <row r="26371" ht="14.25" customHeight="1">
      <c r="A26371" s="4"/>
      <c r="B26371" s="4"/>
    </row>
    <row r="26372" ht="14.25" customHeight="1">
      <c r="A26372" s="4"/>
      <c r="B26372" s="4"/>
    </row>
    <row r="26373" ht="14.25" customHeight="1">
      <c r="A26373" s="4"/>
      <c r="B26373" s="4"/>
    </row>
    <row r="26374" ht="14.25" customHeight="1">
      <c r="A26374" s="4"/>
      <c r="B26374" s="4"/>
    </row>
    <row r="26375" ht="14.25" customHeight="1">
      <c r="A26375" s="4"/>
      <c r="B26375" s="4"/>
    </row>
    <row r="26376" ht="14.25" customHeight="1">
      <c r="A26376" s="4"/>
      <c r="B26376" s="4"/>
    </row>
    <row r="26377" ht="14.25" customHeight="1">
      <c r="A26377" s="4"/>
      <c r="B26377" s="4"/>
    </row>
    <row r="26378" ht="14.25" customHeight="1">
      <c r="A26378" s="4"/>
      <c r="B26378" s="4"/>
    </row>
    <row r="26379" ht="14.25" customHeight="1">
      <c r="A26379" s="4"/>
      <c r="B26379" s="4"/>
    </row>
    <row r="26380" ht="14.25" customHeight="1">
      <c r="A26380" s="4"/>
      <c r="B26380" s="4"/>
    </row>
    <row r="26381" ht="14.25" customHeight="1">
      <c r="A26381" s="4"/>
      <c r="B26381" s="4"/>
    </row>
    <row r="26382" ht="14.25" customHeight="1">
      <c r="A26382" s="4"/>
      <c r="B26382" s="4"/>
    </row>
    <row r="26383" ht="14.25" customHeight="1">
      <c r="A26383" s="4"/>
      <c r="B26383" s="4"/>
    </row>
    <row r="26384" ht="14.25" customHeight="1">
      <c r="A26384" s="4"/>
      <c r="B26384" s="4"/>
    </row>
    <row r="26385" ht="14.25" customHeight="1">
      <c r="A26385" s="4"/>
      <c r="B26385" s="4"/>
    </row>
    <row r="26386" ht="14.25" customHeight="1">
      <c r="A26386" s="4"/>
      <c r="B26386" s="4"/>
    </row>
    <row r="26387" ht="14.25" customHeight="1">
      <c r="A26387" s="4"/>
      <c r="B26387" s="4"/>
    </row>
    <row r="26388" ht="14.25" customHeight="1">
      <c r="A26388" s="4"/>
      <c r="B26388" s="4"/>
    </row>
    <row r="26389" ht="14.25" customHeight="1">
      <c r="A26389" s="4"/>
      <c r="B26389" s="4"/>
    </row>
    <row r="26390" ht="14.25" customHeight="1">
      <c r="A26390" s="4"/>
      <c r="B26390" s="4"/>
    </row>
    <row r="26391" ht="14.25" customHeight="1">
      <c r="A26391" s="4"/>
      <c r="B26391" s="4"/>
    </row>
    <row r="26392" ht="14.25" customHeight="1">
      <c r="A26392" s="4"/>
      <c r="B26392" s="4"/>
    </row>
    <row r="26393" ht="14.25" customHeight="1">
      <c r="A26393" s="4"/>
      <c r="B26393" s="4"/>
    </row>
    <row r="26394" ht="14.25" customHeight="1">
      <c r="A26394" s="4"/>
      <c r="B26394" s="4"/>
    </row>
    <row r="26395" ht="14.25" customHeight="1">
      <c r="A26395" s="4"/>
      <c r="B26395" s="4"/>
    </row>
    <row r="26396" ht="14.25" customHeight="1">
      <c r="A26396" s="4"/>
      <c r="B26396" s="4"/>
    </row>
    <row r="26397" ht="14.25" customHeight="1">
      <c r="A26397" s="4"/>
      <c r="B26397" s="4"/>
    </row>
    <row r="26398" ht="14.25" customHeight="1">
      <c r="A26398" s="4"/>
      <c r="B26398" s="4"/>
    </row>
    <row r="26399" ht="14.25" customHeight="1">
      <c r="A26399" s="4"/>
      <c r="B26399" s="4"/>
    </row>
    <row r="26400" ht="14.25" customHeight="1">
      <c r="A26400" s="4"/>
      <c r="B26400" s="4"/>
    </row>
    <row r="26401" ht="14.25" customHeight="1">
      <c r="A26401" s="4"/>
      <c r="B26401" s="4"/>
    </row>
    <row r="26402" ht="14.25" customHeight="1">
      <c r="A26402" s="4"/>
      <c r="B26402" s="4"/>
    </row>
    <row r="26403" ht="14.25" customHeight="1">
      <c r="A26403" s="4"/>
      <c r="B26403" s="4"/>
    </row>
    <row r="26404" ht="14.25" customHeight="1">
      <c r="A26404" s="4"/>
      <c r="B26404" s="4"/>
    </row>
    <row r="26405" ht="14.25" customHeight="1">
      <c r="A26405" s="4"/>
      <c r="B26405" s="4"/>
    </row>
    <row r="26406" ht="14.25" customHeight="1">
      <c r="A26406" s="4"/>
      <c r="B26406" s="4"/>
    </row>
    <row r="26407" ht="14.25" customHeight="1">
      <c r="A26407" s="4"/>
      <c r="B26407" s="4"/>
    </row>
    <row r="26408" ht="14.25" customHeight="1">
      <c r="A26408" s="4"/>
      <c r="B26408" s="4"/>
    </row>
    <row r="26409" ht="14.25" customHeight="1">
      <c r="A26409" s="4"/>
      <c r="B26409" s="4"/>
    </row>
    <row r="26410" ht="14.25" customHeight="1">
      <c r="A26410" s="4"/>
      <c r="B26410" s="4"/>
    </row>
    <row r="26411" ht="14.25" customHeight="1">
      <c r="A26411" s="4"/>
      <c r="B26411" s="4"/>
    </row>
    <row r="26412" ht="14.25" customHeight="1">
      <c r="A26412" s="4"/>
      <c r="B26412" s="4"/>
    </row>
    <row r="26413" ht="14.25" customHeight="1">
      <c r="A26413" s="4"/>
      <c r="B26413" s="4"/>
    </row>
    <row r="26414" ht="14.25" customHeight="1">
      <c r="A26414" s="4"/>
      <c r="B26414" s="4"/>
    </row>
    <row r="26415" ht="14.25" customHeight="1">
      <c r="A26415" s="4"/>
      <c r="B26415" s="4"/>
    </row>
    <row r="26416" ht="14.25" customHeight="1">
      <c r="A26416" s="4"/>
      <c r="B26416" s="4"/>
    </row>
    <row r="26417" ht="14.25" customHeight="1">
      <c r="A26417" s="4"/>
      <c r="B26417" s="4"/>
    </row>
    <row r="26418" ht="14.25" customHeight="1">
      <c r="A26418" s="4"/>
      <c r="B26418" s="4"/>
    </row>
    <row r="26419" ht="14.25" customHeight="1">
      <c r="A26419" s="4"/>
      <c r="B26419" s="4"/>
    </row>
    <row r="26420" ht="14.25" customHeight="1">
      <c r="A26420" s="4"/>
      <c r="B26420" s="4"/>
    </row>
    <row r="26421" ht="14.25" customHeight="1">
      <c r="A26421" s="4"/>
      <c r="B26421" s="4"/>
    </row>
    <row r="26422" ht="14.25" customHeight="1">
      <c r="A26422" s="4"/>
      <c r="B26422" s="4"/>
    </row>
    <row r="26423" ht="14.25" customHeight="1">
      <c r="A26423" s="4"/>
      <c r="B26423" s="4"/>
    </row>
    <row r="26424" ht="14.25" customHeight="1">
      <c r="A26424" s="4"/>
      <c r="B26424" s="4"/>
    </row>
    <row r="26425" ht="14.25" customHeight="1">
      <c r="A26425" s="4"/>
      <c r="B26425" s="4"/>
    </row>
    <row r="26426" ht="14.25" customHeight="1">
      <c r="A26426" s="4"/>
      <c r="B26426" s="4"/>
    </row>
    <row r="26427" ht="14.25" customHeight="1">
      <c r="A26427" s="4"/>
      <c r="B26427" s="4"/>
    </row>
    <row r="26428" ht="14.25" customHeight="1">
      <c r="A26428" s="4"/>
      <c r="B26428" s="4"/>
    </row>
    <row r="26429" ht="14.25" customHeight="1">
      <c r="A26429" s="4"/>
      <c r="B26429" s="4"/>
    </row>
    <row r="26430" ht="14.25" customHeight="1">
      <c r="A26430" s="4"/>
      <c r="B26430" s="4"/>
    </row>
    <row r="26431" ht="14.25" customHeight="1">
      <c r="A26431" s="4"/>
      <c r="B26431" s="4"/>
    </row>
    <row r="26432" ht="14.25" customHeight="1">
      <c r="A26432" s="4"/>
      <c r="B26432" s="4"/>
    </row>
    <row r="26433" ht="14.25" customHeight="1">
      <c r="A26433" s="4"/>
      <c r="B26433" s="4"/>
    </row>
    <row r="26434" ht="14.25" customHeight="1">
      <c r="A26434" s="4"/>
      <c r="B26434" s="4"/>
    </row>
    <row r="26435" ht="14.25" customHeight="1">
      <c r="A26435" s="4"/>
      <c r="B26435" s="4"/>
    </row>
    <row r="26436" ht="14.25" customHeight="1">
      <c r="A26436" s="4"/>
      <c r="B26436" s="4"/>
    </row>
    <row r="26437" ht="14.25" customHeight="1">
      <c r="A26437" s="4"/>
      <c r="B26437" s="4"/>
    </row>
    <row r="26438" ht="14.25" customHeight="1">
      <c r="A26438" s="4"/>
      <c r="B26438" s="4"/>
    </row>
    <row r="26439" ht="14.25" customHeight="1">
      <c r="A26439" s="4"/>
      <c r="B26439" s="4"/>
    </row>
    <row r="26440" ht="14.25" customHeight="1">
      <c r="A26440" s="4"/>
      <c r="B26440" s="4"/>
    </row>
    <row r="26441" ht="14.25" customHeight="1">
      <c r="A26441" s="4"/>
      <c r="B26441" s="4"/>
    </row>
    <row r="26442" ht="14.25" customHeight="1">
      <c r="A26442" s="4"/>
      <c r="B26442" s="4"/>
    </row>
    <row r="26443" ht="14.25" customHeight="1">
      <c r="A26443" s="4"/>
      <c r="B26443" s="4"/>
    </row>
    <row r="26444" ht="14.25" customHeight="1">
      <c r="A26444" s="4"/>
      <c r="B26444" s="4"/>
    </row>
    <row r="26445" ht="14.25" customHeight="1">
      <c r="A26445" s="4"/>
      <c r="B26445" s="4"/>
    </row>
    <row r="26446" ht="14.25" customHeight="1">
      <c r="A26446" s="4"/>
      <c r="B26446" s="4"/>
    </row>
    <row r="26447" ht="14.25" customHeight="1">
      <c r="A26447" s="4"/>
      <c r="B26447" s="4"/>
    </row>
    <row r="26448" ht="14.25" customHeight="1">
      <c r="A26448" s="4"/>
      <c r="B26448" s="4"/>
    </row>
    <row r="26449" ht="14.25" customHeight="1">
      <c r="A26449" s="4"/>
      <c r="B26449" s="4"/>
    </row>
    <row r="26450" ht="14.25" customHeight="1">
      <c r="A26450" s="4"/>
      <c r="B26450" s="4"/>
    </row>
    <row r="26451" ht="14.25" customHeight="1">
      <c r="A26451" s="4"/>
      <c r="B26451" s="4"/>
    </row>
    <row r="26452" ht="14.25" customHeight="1">
      <c r="A26452" s="4"/>
      <c r="B26452" s="4"/>
    </row>
    <row r="26453" ht="14.25" customHeight="1">
      <c r="A26453" s="4"/>
      <c r="B26453" s="4"/>
    </row>
    <row r="26454" ht="14.25" customHeight="1">
      <c r="A26454" s="4"/>
      <c r="B26454" s="4"/>
    </row>
    <row r="26455" ht="14.25" customHeight="1">
      <c r="A26455" s="4"/>
      <c r="B26455" s="4"/>
    </row>
    <row r="26456" ht="14.25" customHeight="1">
      <c r="A26456" s="4"/>
      <c r="B26456" s="4"/>
    </row>
    <row r="26457" ht="14.25" customHeight="1">
      <c r="A26457" s="4"/>
      <c r="B26457" s="4"/>
    </row>
    <row r="26458" ht="14.25" customHeight="1">
      <c r="A26458" s="4"/>
      <c r="B26458" s="4"/>
    </row>
    <row r="26459" ht="14.25" customHeight="1">
      <c r="A26459" s="4"/>
      <c r="B26459" s="4"/>
    </row>
    <row r="26460" ht="14.25" customHeight="1">
      <c r="A26460" s="4"/>
      <c r="B26460" s="4"/>
    </row>
    <row r="26461" ht="14.25" customHeight="1">
      <c r="A26461" s="4"/>
      <c r="B26461" s="4"/>
    </row>
    <row r="26462" ht="14.25" customHeight="1">
      <c r="A26462" s="4"/>
      <c r="B26462" s="4"/>
    </row>
    <row r="26463" ht="14.25" customHeight="1">
      <c r="A26463" s="4"/>
      <c r="B26463" s="4"/>
    </row>
    <row r="26464" ht="14.25" customHeight="1">
      <c r="A26464" s="4"/>
      <c r="B26464" s="4"/>
    </row>
    <row r="26465" ht="14.25" customHeight="1">
      <c r="A26465" s="4"/>
      <c r="B26465" s="4"/>
    </row>
    <row r="26466" ht="14.25" customHeight="1">
      <c r="A26466" s="4"/>
      <c r="B26466" s="4"/>
    </row>
    <row r="26467" ht="14.25" customHeight="1">
      <c r="A26467" s="4"/>
      <c r="B26467" s="4"/>
    </row>
    <row r="26468" ht="14.25" customHeight="1">
      <c r="A26468" s="4"/>
      <c r="B26468" s="4"/>
    </row>
    <row r="26469" ht="14.25" customHeight="1">
      <c r="A26469" s="4"/>
      <c r="B26469" s="4"/>
    </row>
    <row r="26470" ht="14.25" customHeight="1">
      <c r="A26470" s="4"/>
      <c r="B26470" s="4"/>
    </row>
    <row r="26471" ht="14.25" customHeight="1">
      <c r="A26471" s="4"/>
      <c r="B26471" s="4"/>
    </row>
    <row r="26472" ht="14.25" customHeight="1">
      <c r="A26472" s="4"/>
      <c r="B26472" s="4"/>
    </row>
    <row r="26473" ht="14.25" customHeight="1">
      <c r="A26473" s="4"/>
      <c r="B26473" s="4"/>
    </row>
    <row r="26474" ht="14.25" customHeight="1">
      <c r="A26474" s="4"/>
      <c r="B26474" s="4"/>
    </row>
    <row r="26475" ht="14.25" customHeight="1">
      <c r="A26475" s="4"/>
      <c r="B26475" s="4"/>
    </row>
    <row r="26476" ht="14.25" customHeight="1">
      <c r="A26476" s="4"/>
      <c r="B26476" s="4"/>
    </row>
    <row r="26477" ht="14.25" customHeight="1">
      <c r="A26477" s="4"/>
      <c r="B26477" s="4"/>
    </row>
    <row r="26478" ht="14.25" customHeight="1">
      <c r="A26478" s="4"/>
      <c r="B26478" s="4"/>
    </row>
    <row r="26479" ht="14.25" customHeight="1">
      <c r="A26479" s="4"/>
      <c r="B26479" s="4"/>
    </row>
    <row r="26480" ht="14.25" customHeight="1">
      <c r="A26480" s="4"/>
      <c r="B26480" s="4"/>
    </row>
    <row r="26481" ht="14.25" customHeight="1">
      <c r="A26481" s="4"/>
      <c r="B26481" s="4"/>
    </row>
    <row r="26482" ht="14.25" customHeight="1">
      <c r="A26482" s="4"/>
      <c r="B26482" s="4"/>
    </row>
    <row r="26483" ht="14.25" customHeight="1">
      <c r="A26483" s="4"/>
      <c r="B26483" s="4"/>
    </row>
    <row r="26484" ht="14.25" customHeight="1">
      <c r="A26484" s="4"/>
      <c r="B26484" s="4"/>
    </row>
    <row r="26485" ht="14.25" customHeight="1">
      <c r="A26485" s="4"/>
      <c r="B26485" s="4"/>
    </row>
    <row r="26486" ht="14.25" customHeight="1">
      <c r="A26486" s="4"/>
      <c r="B26486" s="4"/>
    </row>
    <row r="26487" ht="14.25" customHeight="1">
      <c r="A26487" s="4"/>
      <c r="B26487" s="4"/>
    </row>
    <row r="26488" ht="14.25" customHeight="1">
      <c r="A26488" s="4"/>
      <c r="B26488" s="4"/>
    </row>
    <row r="26489" ht="14.25" customHeight="1">
      <c r="A26489" s="4"/>
      <c r="B26489" s="4"/>
    </row>
    <row r="26490" ht="14.25" customHeight="1">
      <c r="A26490" s="4"/>
      <c r="B26490" s="4"/>
    </row>
    <row r="26491" ht="14.25" customHeight="1">
      <c r="A26491" s="4"/>
      <c r="B26491" s="4"/>
    </row>
    <row r="26492" ht="14.25" customHeight="1">
      <c r="A26492" s="4"/>
      <c r="B26492" s="4"/>
    </row>
    <row r="26493" ht="14.25" customHeight="1">
      <c r="A26493" s="4"/>
      <c r="B26493" s="4"/>
    </row>
    <row r="26494" ht="14.25" customHeight="1">
      <c r="A26494" s="4"/>
      <c r="B26494" s="4"/>
    </row>
    <row r="26495" ht="14.25" customHeight="1">
      <c r="A26495" s="4"/>
      <c r="B26495" s="4"/>
    </row>
    <row r="26496" ht="14.25" customHeight="1">
      <c r="A26496" s="4"/>
      <c r="B26496" s="4"/>
    </row>
    <row r="26497" ht="14.25" customHeight="1">
      <c r="A26497" s="4"/>
      <c r="B26497" s="4"/>
    </row>
    <row r="26498" ht="14.25" customHeight="1">
      <c r="A26498" s="4"/>
      <c r="B26498" s="4"/>
    </row>
    <row r="26499" ht="14.25" customHeight="1">
      <c r="A26499" s="4"/>
      <c r="B26499" s="4"/>
    </row>
    <row r="26500" ht="14.25" customHeight="1">
      <c r="A26500" s="4"/>
      <c r="B26500" s="4"/>
    </row>
    <row r="26501" ht="14.25" customHeight="1">
      <c r="A26501" s="4"/>
      <c r="B26501" s="4"/>
    </row>
    <row r="26502" ht="14.25" customHeight="1">
      <c r="A26502" s="4"/>
      <c r="B26502" s="4"/>
    </row>
    <row r="26503" ht="14.25" customHeight="1">
      <c r="A26503" s="4"/>
      <c r="B26503" s="4"/>
    </row>
    <row r="26504" ht="14.25" customHeight="1">
      <c r="A26504" s="4"/>
      <c r="B26504" s="4"/>
    </row>
    <row r="26505" ht="14.25" customHeight="1">
      <c r="A26505" s="4"/>
      <c r="B26505" s="4"/>
    </row>
    <row r="26506" ht="14.25" customHeight="1">
      <c r="A26506" s="4"/>
      <c r="B26506" s="4"/>
    </row>
    <row r="26507" ht="14.25" customHeight="1">
      <c r="A26507" s="4"/>
      <c r="B26507" s="4"/>
    </row>
    <row r="26508" ht="14.25" customHeight="1">
      <c r="A26508" s="4"/>
      <c r="B26508" s="4"/>
    </row>
    <row r="26509" ht="14.25" customHeight="1">
      <c r="A26509" s="4"/>
      <c r="B26509" s="4"/>
    </row>
    <row r="26510" ht="14.25" customHeight="1">
      <c r="A26510" s="4"/>
      <c r="B26510" s="4"/>
    </row>
    <row r="26511" ht="14.25" customHeight="1">
      <c r="A26511" s="4"/>
      <c r="B26511" s="4"/>
    </row>
    <row r="26512" ht="14.25" customHeight="1">
      <c r="A26512" s="4"/>
      <c r="B26512" s="4"/>
    </row>
    <row r="26513" ht="14.25" customHeight="1">
      <c r="A26513" s="4"/>
      <c r="B26513" s="4"/>
    </row>
    <row r="26514" ht="14.25" customHeight="1">
      <c r="A26514" s="4"/>
      <c r="B26514" s="4"/>
    </row>
    <row r="26515" ht="14.25" customHeight="1">
      <c r="A26515" s="4"/>
      <c r="B26515" s="4"/>
    </row>
    <row r="26516" ht="14.25" customHeight="1">
      <c r="A26516" s="4"/>
      <c r="B26516" s="4"/>
    </row>
    <row r="26517" ht="14.25" customHeight="1">
      <c r="A26517" s="4"/>
      <c r="B26517" s="4"/>
    </row>
    <row r="26518" ht="14.25" customHeight="1">
      <c r="A26518" s="4"/>
      <c r="B26518" s="4"/>
    </row>
    <row r="26519" ht="14.25" customHeight="1">
      <c r="A26519" s="4"/>
      <c r="B26519" s="4"/>
    </row>
    <row r="26520" ht="14.25" customHeight="1">
      <c r="A26520" s="4"/>
      <c r="B26520" s="4"/>
    </row>
    <row r="26521" ht="14.25" customHeight="1">
      <c r="A26521" s="4"/>
      <c r="B26521" s="4"/>
    </row>
    <row r="26522" ht="14.25" customHeight="1">
      <c r="A26522" s="4"/>
      <c r="B26522" s="4"/>
    </row>
    <row r="26523" ht="14.25" customHeight="1">
      <c r="A26523" s="4"/>
      <c r="B26523" s="4"/>
    </row>
    <row r="26524" ht="14.25" customHeight="1">
      <c r="A26524" s="4"/>
      <c r="B26524" s="4"/>
    </row>
    <row r="26525" ht="14.25" customHeight="1">
      <c r="A26525" s="4"/>
      <c r="B26525" s="4"/>
    </row>
    <row r="26526" ht="14.25" customHeight="1">
      <c r="A26526" s="4"/>
      <c r="B26526" s="4"/>
    </row>
    <row r="26527" ht="14.25" customHeight="1">
      <c r="A26527" s="4"/>
      <c r="B26527" s="4"/>
    </row>
    <row r="26528" ht="14.25" customHeight="1">
      <c r="A26528" s="4"/>
      <c r="B26528" s="4"/>
    </row>
    <row r="26529" ht="14.25" customHeight="1">
      <c r="A26529" s="4"/>
      <c r="B26529" s="4"/>
    </row>
    <row r="26530" ht="14.25" customHeight="1">
      <c r="A26530" s="4"/>
      <c r="B26530" s="4"/>
    </row>
    <row r="26531" ht="14.25" customHeight="1">
      <c r="A26531" s="4"/>
      <c r="B26531" s="4"/>
    </row>
    <row r="26532" ht="14.25" customHeight="1">
      <c r="A26532" s="4"/>
      <c r="B26532" s="4"/>
    </row>
    <row r="26533" ht="14.25" customHeight="1">
      <c r="A26533" s="4"/>
      <c r="B26533" s="4"/>
    </row>
    <row r="26534" ht="14.25" customHeight="1">
      <c r="A26534" s="4"/>
      <c r="B26534" s="4"/>
    </row>
    <row r="26535" ht="14.25" customHeight="1">
      <c r="A26535" s="4"/>
      <c r="B26535" s="4"/>
    </row>
    <row r="26536" ht="14.25" customHeight="1">
      <c r="A26536" s="4"/>
      <c r="B26536" s="4"/>
    </row>
    <row r="26537" ht="14.25" customHeight="1">
      <c r="A26537" s="4"/>
      <c r="B26537" s="4"/>
    </row>
    <row r="26538" ht="14.25" customHeight="1">
      <c r="A26538" s="4"/>
      <c r="B26538" s="4"/>
    </row>
    <row r="26539" ht="14.25" customHeight="1">
      <c r="A26539" s="4"/>
      <c r="B26539" s="4"/>
    </row>
    <row r="26540" ht="14.25" customHeight="1">
      <c r="A26540" s="4"/>
      <c r="B26540" s="4"/>
    </row>
    <row r="26541" ht="14.25" customHeight="1">
      <c r="A26541" s="4"/>
      <c r="B26541" s="4"/>
    </row>
    <row r="26542" ht="14.25" customHeight="1">
      <c r="A26542" s="4"/>
      <c r="B26542" s="4"/>
    </row>
    <row r="26543" ht="14.25" customHeight="1">
      <c r="A26543" s="4"/>
      <c r="B26543" s="4"/>
    </row>
    <row r="26544" ht="14.25" customHeight="1">
      <c r="A26544" s="4"/>
      <c r="B26544" s="4"/>
    </row>
    <row r="26545" ht="14.25" customHeight="1">
      <c r="A26545" s="4"/>
      <c r="B26545" s="4"/>
    </row>
    <row r="26546" ht="14.25" customHeight="1">
      <c r="A26546" s="4"/>
      <c r="B26546" s="4"/>
    </row>
    <row r="26547" ht="14.25" customHeight="1">
      <c r="A26547" s="4"/>
      <c r="B26547" s="4"/>
    </row>
    <row r="26548" ht="14.25" customHeight="1">
      <c r="A26548" s="4"/>
      <c r="B26548" s="4"/>
    </row>
    <row r="26549" ht="14.25" customHeight="1">
      <c r="A26549" s="4"/>
      <c r="B26549" s="4"/>
    </row>
    <row r="26550" ht="14.25" customHeight="1">
      <c r="A26550" s="4"/>
      <c r="B26550" s="4"/>
    </row>
    <row r="26551" ht="14.25" customHeight="1">
      <c r="A26551" s="4"/>
      <c r="B26551" s="4"/>
    </row>
    <row r="26552" ht="14.25" customHeight="1">
      <c r="A26552" s="4"/>
      <c r="B26552" s="4"/>
    </row>
    <row r="26553" ht="14.25" customHeight="1">
      <c r="A26553" s="4"/>
      <c r="B26553" s="4"/>
    </row>
    <row r="26554" ht="14.25" customHeight="1">
      <c r="A26554" s="4"/>
      <c r="B26554" s="4"/>
    </row>
    <row r="26555" ht="14.25" customHeight="1">
      <c r="A26555" s="4"/>
      <c r="B26555" s="4"/>
    </row>
    <row r="26556" ht="14.25" customHeight="1">
      <c r="A26556" s="4"/>
      <c r="B26556" s="4"/>
    </row>
    <row r="26557" ht="14.25" customHeight="1">
      <c r="A26557" s="4"/>
      <c r="B26557" s="4"/>
    </row>
    <row r="26558" ht="14.25" customHeight="1">
      <c r="A26558" s="4"/>
      <c r="B26558" s="4"/>
    </row>
    <row r="26559" ht="14.25" customHeight="1">
      <c r="A26559" s="4"/>
      <c r="B26559" s="4"/>
    </row>
    <row r="26560" ht="14.25" customHeight="1">
      <c r="A26560" s="4"/>
      <c r="B26560" s="4"/>
    </row>
    <row r="26561" ht="14.25" customHeight="1">
      <c r="A26561" s="4"/>
      <c r="B26561" s="4"/>
    </row>
    <row r="26562" ht="14.25" customHeight="1">
      <c r="A26562" s="4"/>
      <c r="B26562" s="4"/>
    </row>
    <row r="26563" ht="14.25" customHeight="1">
      <c r="A26563" s="4"/>
      <c r="B26563" s="4"/>
    </row>
    <row r="26564" ht="14.25" customHeight="1">
      <c r="A26564" s="4"/>
      <c r="B26564" s="4"/>
    </row>
    <row r="26565" ht="14.25" customHeight="1">
      <c r="A26565" s="4"/>
      <c r="B26565" s="4"/>
    </row>
    <row r="26566" ht="14.25" customHeight="1">
      <c r="A26566" s="4"/>
      <c r="B26566" s="4"/>
    </row>
    <row r="26567" ht="14.25" customHeight="1">
      <c r="A26567" s="4"/>
      <c r="B26567" s="4"/>
    </row>
    <row r="26568" ht="14.25" customHeight="1">
      <c r="A26568" s="4"/>
      <c r="B26568" s="4"/>
    </row>
    <row r="26569" ht="14.25" customHeight="1">
      <c r="A26569" s="4"/>
      <c r="B26569" s="4"/>
    </row>
    <row r="26570" ht="14.25" customHeight="1">
      <c r="A26570" s="4"/>
      <c r="B26570" s="4"/>
    </row>
    <row r="26571" ht="14.25" customHeight="1">
      <c r="A26571" s="4"/>
      <c r="B26571" s="4"/>
    </row>
    <row r="26572" ht="14.25" customHeight="1">
      <c r="A26572" s="4"/>
      <c r="B26572" s="4"/>
    </row>
    <row r="26573" ht="14.25" customHeight="1">
      <c r="A26573" s="4"/>
      <c r="B26573" s="4"/>
    </row>
    <row r="26574" ht="14.25" customHeight="1">
      <c r="A26574" s="4"/>
      <c r="B26574" s="4"/>
    </row>
    <row r="26575" ht="14.25" customHeight="1">
      <c r="A26575" s="4"/>
      <c r="B26575" s="4"/>
    </row>
    <row r="26576" ht="14.25" customHeight="1">
      <c r="A26576" s="4"/>
      <c r="B26576" s="4"/>
    </row>
    <row r="26577" ht="14.25" customHeight="1">
      <c r="A26577" s="4"/>
      <c r="B26577" s="4"/>
    </row>
    <row r="26578" ht="14.25" customHeight="1">
      <c r="A26578" s="4"/>
      <c r="B26578" s="4"/>
    </row>
    <row r="26579" ht="14.25" customHeight="1">
      <c r="A26579" s="4"/>
      <c r="B26579" s="4"/>
    </row>
    <row r="26580" ht="14.25" customHeight="1">
      <c r="A26580" s="4"/>
      <c r="B26580" s="4"/>
    </row>
    <row r="26581" ht="14.25" customHeight="1">
      <c r="A26581" s="4"/>
      <c r="B26581" s="4"/>
    </row>
    <row r="26582" ht="14.25" customHeight="1">
      <c r="A26582" s="4"/>
      <c r="B26582" s="4"/>
    </row>
    <row r="26583" ht="14.25" customHeight="1">
      <c r="A26583" s="4"/>
      <c r="B26583" s="4"/>
    </row>
    <row r="26584" ht="14.25" customHeight="1">
      <c r="A26584" s="4"/>
      <c r="B26584" s="4"/>
    </row>
    <row r="26585" ht="14.25" customHeight="1">
      <c r="A26585" s="4"/>
      <c r="B26585" s="4"/>
    </row>
    <row r="26586" ht="14.25" customHeight="1">
      <c r="A26586" s="4"/>
      <c r="B26586" s="4"/>
    </row>
    <row r="26587" ht="14.25" customHeight="1">
      <c r="A26587" s="4"/>
      <c r="B26587" s="4"/>
    </row>
    <row r="26588" ht="14.25" customHeight="1">
      <c r="A26588" s="4"/>
      <c r="B26588" s="4"/>
    </row>
    <row r="26589" ht="14.25" customHeight="1">
      <c r="A26589" s="4"/>
      <c r="B26589" s="4"/>
    </row>
    <row r="26590" ht="14.25" customHeight="1">
      <c r="A26590" s="4"/>
      <c r="B26590" s="4"/>
    </row>
    <row r="26591" ht="14.25" customHeight="1">
      <c r="A26591" s="4"/>
      <c r="B26591" s="4"/>
    </row>
    <row r="26592" ht="14.25" customHeight="1">
      <c r="A26592" s="4"/>
      <c r="B26592" s="4"/>
    </row>
    <row r="26593" ht="14.25" customHeight="1">
      <c r="A26593" s="4"/>
      <c r="B26593" s="4"/>
    </row>
    <row r="26594" ht="14.25" customHeight="1">
      <c r="A26594" s="4"/>
      <c r="B26594" s="4"/>
    </row>
    <row r="26595" ht="14.25" customHeight="1">
      <c r="A26595" s="4"/>
      <c r="B26595" s="4"/>
    </row>
    <row r="26596" ht="14.25" customHeight="1">
      <c r="A26596" s="4"/>
      <c r="B26596" s="4"/>
    </row>
    <row r="26597" ht="14.25" customHeight="1">
      <c r="A26597" s="4"/>
      <c r="B26597" s="4"/>
    </row>
    <row r="26598" ht="14.25" customHeight="1">
      <c r="A26598" s="4"/>
      <c r="B26598" s="4"/>
    </row>
    <row r="26599" ht="14.25" customHeight="1">
      <c r="A26599" s="4"/>
      <c r="B26599" s="4"/>
    </row>
    <row r="26600" ht="14.25" customHeight="1">
      <c r="A26600" s="4"/>
      <c r="B26600" s="4"/>
    </row>
    <row r="26601" ht="14.25" customHeight="1">
      <c r="A26601" s="4"/>
      <c r="B26601" s="4"/>
    </row>
    <row r="26602" ht="14.25" customHeight="1">
      <c r="A26602" s="4"/>
      <c r="B26602" s="4"/>
    </row>
    <row r="26603" ht="14.25" customHeight="1">
      <c r="A26603" s="4"/>
      <c r="B26603" s="4"/>
    </row>
    <row r="26604" ht="14.25" customHeight="1">
      <c r="A26604" s="4"/>
      <c r="B26604" s="4"/>
    </row>
    <row r="26605" ht="14.25" customHeight="1">
      <c r="A26605" s="4"/>
      <c r="B26605" s="4"/>
    </row>
    <row r="26606" ht="14.25" customHeight="1">
      <c r="A26606" s="4"/>
      <c r="B26606" s="4"/>
    </row>
    <row r="26607" ht="14.25" customHeight="1">
      <c r="A26607" s="4"/>
      <c r="B26607" s="4"/>
    </row>
    <row r="26608" ht="14.25" customHeight="1">
      <c r="A26608" s="4"/>
      <c r="B26608" s="4"/>
    </row>
    <row r="26609" ht="14.25" customHeight="1">
      <c r="A26609" s="4"/>
      <c r="B26609" s="4"/>
    </row>
    <row r="26610" ht="14.25" customHeight="1">
      <c r="A26610" s="4"/>
      <c r="B26610" s="4"/>
    </row>
    <row r="26611" ht="14.25" customHeight="1">
      <c r="A26611" s="4"/>
      <c r="B26611" s="4"/>
    </row>
    <row r="26612" ht="14.25" customHeight="1">
      <c r="A26612" s="4"/>
      <c r="B26612" s="4"/>
    </row>
    <row r="26613" ht="14.25" customHeight="1">
      <c r="A26613" s="4"/>
      <c r="B26613" s="4"/>
    </row>
    <row r="26614" ht="14.25" customHeight="1">
      <c r="A26614" s="4"/>
      <c r="B26614" s="4"/>
    </row>
    <row r="26615" ht="14.25" customHeight="1">
      <c r="A26615" s="4"/>
      <c r="B26615" s="4"/>
    </row>
    <row r="26616" ht="14.25" customHeight="1">
      <c r="A26616" s="4"/>
      <c r="B26616" s="4"/>
    </row>
    <row r="26617" ht="14.25" customHeight="1">
      <c r="A26617" s="4"/>
      <c r="B26617" s="4"/>
    </row>
    <row r="26618" ht="14.25" customHeight="1">
      <c r="A26618" s="4"/>
      <c r="B26618" s="4"/>
    </row>
    <row r="26619" ht="14.25" customHeight="1">
      <c r="A26619" s="4"/>
      <c r="B26619" s="4"/>
    </row>
    <row r="26620" ht="14.25" customHeight="1">
      <c r="A26620" s="4"/>
      <c r="B26620" s="4"/>
    </row>
    <row r="26621" ht="14.25" customHeight="1">
      <c r="A26621" s="4"/>
      <c r="B26621" s="4"/>
    </row>
    <row r="26622" ht="14.25" customHeight="1">
      <c r="A26622" s="4"/>
      <c r="B26622" s="4"/>
    </row>
    <row r="26623" ht="14.25" customHeight="1">
      <c r="A26623" s="4"/>
      <c r="B26623" s="4"/>
    </row>
    <row r="26624" ht="14.25" customHeight="1">
      <c r="A26624" s="4"/>
      <c r="B26624" s="4"/>
    </row>
    <row r="26625" ht="14.25" customHeight="1">
      <c r="A26625" s="4"/>
      <c r="B26625" s="4"/>
    </row>
    <row r="26626" ht="14.25" customHeight="1">
      <c r="A26626" s="4"/>
      <c r="B26626" s="4"/>
    </row>
    <row r="26627" ht="14.25" customHeight="1">
      <c r="A26627" s="4"/>
      <c r="B26627" s="4"/>
    </row>
    <row r="26628" ht="14.25" customHeight="1">
      <c r="A26628" s="4"/>
      <c r="B26628" s="4"/>
    </row>
    <row r="26629" ht="14.25" customHeight="1">
      <c r="A26629" s="4"/>
      <c r="B26629" s="4"/>
    </row>
    <row r="26630" ht="14.25" customHeight="1">
      <c r="A26630" s="4"/>
      <c r="B26630" s="4"/>
    </row>
    <row r="26631" ht="14.25" customHeight="1">
      <c r="A26631" s="4"/>
      <c r="B26631" s="4"/>
    </row>
    <row r="26632" ht="14.25" customHeight="1">
      <c r="A26632" s="4"/>
      <c r="B26632" s="4"/>
    </row>
    <row r="26633" ht="14.25" customHeight="1">
      <c r="A26633" s="4"/>
      <c r="B26633" s="4"/>
    </row>
    <row r="26634" ht="14.25" customHeight="1">
      <c r="A26634" s="4"/>
      <c r="B26634" s="4"/>
    </row>
    <row r="26635" ht="14.25" customHeight="1">
      <c r="A26635" s="4"/>
      <c r="B26635" s="4"/>
    </row>
    <row r="26636" ht="14.25" customHeight="1">
      <c r="A26636" s="4"/>
      <c r="B26636" s="4"/>
    </row>
    <row r="26637" ht="14.25" customHeight="1">
      <c r="A26637" s="4"/>
      <c r="B26637" s="4"/>
    </row>
    <row r="26638" ht="14.25" customHeight="1">
      <c r="A26638" s="4"/>
      <c r="B26638" s="4"/>
    </row>
    <row r="26639" ht="14.25" customHeight="1">
      <c r="A26639" s="4"/>
      <c r="B26639" s="4"/>
    </row>
    <row r="26640" ht="14.25" customHeight="1">
      <c r="A26640" s="4"/>
      <c r="B26640" s="4"/>
    </row>
    <row r="26641" ht="14.25" customHeight="1">
      <c r="A26641" s="4"/>
      <c r="B26641" s="4"/>
    </row>
    <row r="26642" ht="14.25" customHeight="1">
      <c r="A26642" s="4"/>
      <c r="B26642" s="4"/>
    </row>
    <row r="26643" ht="14.25" customHeight="1">
      <c r="A26643" s="4"/>
      <c r="B26643" s="4"/>
    </row>
    <row r="26644" ht="14.25" customHeight="1">
      <c r="A26644" s="4"/>
      <c r="B26644" s="4"/>
    </row>
    <row r="26645" ht="14.25" customHeight="1">
      <c r="A26645" s="4"/>
      <c r="B26645" s="4"/>
    </row>
    <row r="26646" ht="14.25" customHeight="1">
      <c r="A26646" s="4"/>
      <c r="B26646" s="4"/>
    </row>
    <row r="26647" ht="14.25" customHeight="1">
      <c r="A26647" s="4"/>
      <c r="B26647" s="4"/>
    </row>
    <row r="26648" ht="14.25" customHeight="1">
      <c r="A26648" s="4"/>
      <c r="B26648" s="4"/>
    </row>
    <row r="26649" ht="14.25" customHeight="1">
      <c r="A26649" s="4"/>
      <c r="B26649" s="4"/>
    </row>
    <row r="26650" ht="14.25" customHeight="1">
      <c r="A26650" s="4"/>
      <c r="B26650" s="4"/>
    </row>
    <row r="26651" ht="14.25" customHeight="1">
      <c r="A26651" s="4"/>
      <c r="B26651" s="4"/>
    </row>
    <row r="26652" ht="14.25" customHeight="1">
      <c r="A26652" s="4"/>
      <c r="B26652" s="4"/>
    </row>
    <row r="26653" ht="14.25" customHeight="1">
      <c r="A26653" s="4"/>
      <c r="B26653" s="4"/>
    </row>
    <row r="26654" ht="14.25" customHeight="1">
      <c r="A26654" s="4"/>
      <c r="B26654" s="4"/>
    </row>
    <row r="26655" ht="14.25" customHeight="1">
      <c r="A26655" s="4"/>
      <c r="B26655" s="4"/>
    </row>
    <row r="26656" ht="14.25" customHeight="1">
      <c r="A26656" s="4"/>
      <c r="B26656" s="4"/>
    </row>
    <row r="26657" ht="14.25" customHeight="1">
      <c r="A26657" s="4"/>
      <c r="B26657" s="4"/>
    </row>
    <row r="26658" ht="14.25" customHeight="1">
      <c r="A26658" s="4"/>
      <c r="B26658" s="4"/>
    </row>
    <row r="26659" ht="14.25" customHeight="1">
      <c r="A26659" s="4"/>
      <c r="B26659" s="4"/>
    </row>
    <row r="26660" ht="14.25" customHeight="1">
      <c r="A26660" s="4"/>
      <c r="B26660" s="4"/>
    </row>
    <row r="26661" ht="14.25" customHeight="1">
      <c r="A26661" s="4"/>
      <c r="B26661" s="4"/>
    </row>
    <row r="26662" ht="14.25" customHeight="1">
      <c r="A26662" s="4"/>
      <c r="B26662" s="4"/>
    </row>
    <row r="26663" ht="14.25" customHeight="1">
      <c r="A26663" s="4"/>
      <c r="B26663" s="4"/>
    </row>
    <row r="26664" ht="14.25" customHeight="1">
      <c r="A26664" s="4"/>
      <c r="B26664" s="4"/>
    </row>
    <row r="26665" ht="14.25" customHeight="1">
      <c r="A26665" s="4"/>
      <c r="B26665" s="4"/>
    </row>
    <row r="26666" ht="14.25" customHeight="1">
      <c r="A26666" s="4"/>
      <c r="B26666" s="4"/>
    </row>
    <row r="26667" ht="14.25" customHeight="1">
      <c r="A26667" s="4"/>
      <c r="B26667" s="4"/>
    </row>
    <row r="26668" ht="14.25" customHeight="1">
      <c r="A26668" s="4"/>
      <c r="B26668" s="4"/>
    </row>
    <row r="26669" ht="14.25" customHeight="1">
      <c r="A26669" s="4"/>
      <c r="B26669" s="4"/>
    </row>
    <row r="26670" ht="14.25" customHeight="1">
      <c r="A26670" s="4"/>
      <c r="B26670" s="4"/>
    </row>
    <row r="26671" ht="14.25" customHeight="1">
      <c r="A26671" s="4"/>
      <c r="B26671" s="4"/>
    </row>
    <row r="26672" ht="14.25" customHeight="1">
      <c r="A26672" s="4"/>
      <c r="B26672" s="4"/>
    </row>
    <row r="26673" ht="14.25" customHeight="1">
      <c r="A26673" s="4"/>
      <c r="B26673" s="4"/>
    </row>
    <row r="26674" ht="14.25" customHeight="1">
      <c r="A26674" s="4"/>
      <c r="B26674" s="4"/>
    </row>
    <row r="26675" ht="14.25" customHeight="1">
      <c r="A26675" s="4"/>
      <c r="B26675" s="4"/>
    </row>
    <row r="26676" ht="14.25" customHeight="1">
      <c r="A26676" s="4"/>
      <c r="B26676" s="4"/>
    </row>
    <row r="26677" ht="14.25" customHeight="1">
      <c r="A26677" s="4"/>
      <c r="B26677" s="4"/>
    </row>
    <row r="26678" ht="14.25" customHeight="1">
      <c r="A26678" s="4"/>
      <c r="B26678" s="4"/>
    </row>
    <row r="26679" ht="14.25" customHeight="1">
      <c r="A26679" s="4"/>
      <c r="B26679" s="4"/>
    </row>
    <row r="26680" ht="14.25" customHeight="1">
      <c r="A26680" s="4"/>
      <c r="B26680" s="4"/>
    </row>
    <row r="26681" ht="14.25" customHeight="1">
      <c r="A26681" s="4"/>
      <c r="B26681" s="4"/>
    </row>
    <row r="26682" ht="14.25" customHeight="1">
      <c r="A26682" s="4"/>
      <c r="B26682" s="4"/>
    </row>
    <row r="26683" ht="14.25" customHeight="1">
      <c r="A26683" s="4"/>
      <c r="B26683" s="4"/>
    </row>
    <row r="26684" ht="14.25" customHeight="1">
      <c r="A26684" s="4"/>
      <c r="B26684" s="4"/>
    </row>
    <row r="26685" ht="14.25" customHeight="1">
      <c r="A26685" s="4"/>
      <c r="B26685" s="4"/>
    </row>
    <row r="26686" ht="14.25" customHeight="1">
      <c r="A26686" s="4"/>
      <c r="B26686" s="4"/>
    </row>
    <row r="26687" ht="14.25" customHeight="1">
      <c r="A26687" s="4"/>
      <c r="B26687" s="4"/>
    </row>
    <row r="26688" ht="14.25" customHeight="1">
      <c r="A26688" s="4"/>
      <c r="B26688" s="4"/>
    </row>
    <row r="26689" ht="14.25" customHeight="1">
      <c r="A26689" s="4"/>
      <c r="B26689" s="4"/>
    </row>
    <row r="26690" ht="14.25" customHeight="1">
      <c r="A26690" s="4"/>
      <c r="B26690" s="4"/>
    </row>
    <row r="26691" ht="14.25" customHeight="1">
      <c r="A26691" s="4"/>
      <c r="B26691" s="4"/>
    </row>
    <row r="26692" ht="14.25" customHeight="1">
      <c r="A26692" s="4"/>
      <c r="B26692" s="4"/>
    </row>
    <row r="26693" ht="14.25" customHeight="1">
      <c r="A26693" s="4"/>
      <c r="B26693" s="4"/>
    </row>
    <row r="26694" ht="14.25" customHeight="1">
      <c r="A26694" s="4"/>
      <c r="B26694" s="4"/>
    </row>
    <row r="26695" ht="14.25" customHeight="1">
      <c r="A26695" s="4"/>
      <c r="B26695" s="4"/>
    </row>
    <row r="26696" ht="14.25" customHeight="1">
      <c r="A26696" s="4"/>
      <c r="B26696" s="4"/>
    </row>
    <row r="26697" ht="14.25" customHeight="1">
      <c r="A26697" s="4"/>
      <c r="B26697" s="4"/>
    </row>
    <row r="26698" ht="14.25" customHeight="1">
      <c r="A26698" s="4"/>
      <c r="B26698" s="4"/>
    </row>
    <row r="26699" ht="14.25" customHeight="1">
      <c r="A26699" s="4"/>
      <c r="B26699" s="4"/>
    </row>
    <row r="26700" ht="14.25" customHeight="1">
      <c r="A26700" s="4"/>
      <c r="B26700" s="4"/>
    </row>
    <row r="26701" ht="14.25" customHeight="1">
      <c r="A26701" s="4"/>
      <c r="B26701" s="4"/>
    </row>
    <row r="26702" ht="14.25" customHeight="1">
      <c r="A26702" s="4"/>
      <c r="B26702" s="4"/>
    </row>
    <row r="26703" ht="14.25" customHeight="1">
      <c r="A26703" s="4"/>
      <c r="B26703" s="4"/>
    </row>
    <row r="26704" ht="14.25" customHeight="1">
      <c r="A26704" s="4"/>
      <c r="B26704" s="4"/>
    </row>
    <row r="26705" ht="14.25" customHeight="1">
      <c r="A26705" s="4"/>
      <c r="B26705" s="4"/>
    </row>
    <row r="26706" ht="14.25" customHeight="1">
      <c r="A26706" s="4"/>
      <c r="B26706" s="4"/>
    </row>
    <row r="26707" ht="14.25" customHeight="1">
      <c r="A26707" s="4"/>
      <c r="B26707" s="4"/>
    </row>
    <row r="26708" ht="14.25" customHeight="1">
      <c r="A26708" s="4"/>
      <c r="B26708" s="4"/>
    </row>
    <row r="26709" ht="14.25" customHeight="1">
      <c r="A26709" s="4"/>
      <c r="B26709" s="4"/>
    </row>
    <row r="26710" ht="14.25" customHeight="1">
      <c r="A26710" s="4"/>
      <c r="B26710" s="4"/>
    </row>
    <row r="26711" ht="14.25" customHeight="1">
      <c r="A26711" s="4"/>
      <c r="B26711" s="4"/>
    </row>
    <row r="26712" ht="14.25" customHeight="1">
      <c r="A26712" s="4"/>
      <c r="B26712" s="4"/>
    </row>
    <row r="26713" ht="14.25" customHeight="1">
      <c r="A26713" s="4"/>
      <c r="B26713" s="4"/>
    </row>
    <row r="26714" ht="14.25" customHeight="1">
      <c r="A26714" s="4"/>
      <c r="B26714" s="4"/>
    </row>
    <row r="26715" ht="14.25" customHeight="1">
      <c r="A26715" s="4"/>
      <c r="B26715" s="4"/>
    </row>
    <row r="26716" ht="14.25" customHeight="1">
      <c r="A26716" s="4"/>
      <c r="B26716" s="4"/>
    </row>
    <row r="26717" ht="14.25" customHeight="1">
      <c r="A26717" s="4"/>
      <c r="B26717" s="4"/>
    </row>
    <row r="26718" ht="14.25" customHeight="1">
      <c r="A26718" s="4"/>
      <c r="B26718" s="4"/>
    </row>
    <row r="26719" ht="14.25" customHeight="1">
      <c r="A26719" s="4"/>
      <c r="B26719" s="4"/>
    </row>
    <row r="26720" ht="14.25" customHeight="1">
      <c r="A26720" s="4"/>
      <c r="B26720" s="4"/>
    </row>
    <row r="26721" ht="14.25" customHeight="1">
      <c r="A26721" s="4"/>
      <c r="B26721" s="4"/>
    </row>
    <row r="26722" ht="14.25" customHeight="1">
      <c r="A26722" s="4"/>
      <c r="B26722" s="4"/>
    </row>
    <row r="26723" ht="14.25" customHeight="1">
      <c r="A26723" s="4"/>
      <c r="B26723" s="4"/>
    </row>
    <row r="26724" ht="14.25" customHeight="1">
      <c r="A26724" s="4"/>
      <c r="B26724" s="4"/>
    </row>
    <row r="26725" ht="14.25" customHeight="1">
      <c r="A26725" s="4"/>
      <c r="B26725" s="4"/>
    </row>
    <row r="26726" ht="14.25" customHeight="1">
      <c r="A26726" s="4"/>
      <c r="B26726" s="4"/>
    </row>
    <row r="26727" ht="14.25" customHeight="1">
      <c r="A26727" s="4"/>
      <c r="B26727" s="4"/>
    </row>
    <row r="26728" ht="14.25" customHeight="1">
      <c r="A26728" s="4"/>
      <c r="B26728" s="4"/>
    </row>
    <row r="26729" ht="14.25" customHeight="1">
      <c r="A26729" s="4"/>
      <c r="B26729" s="4"/>
    </row>
    <row r="26730" ht="14.25" customHeight="1">
      <c r="A26730" s="4"/>
      <c r="B26730" s="4"/>
    </row>
    <row r="26731" ht="14.25" customHeight="1">
      <c r="A26731" s="4"/>
      <c r="B26731" s="4"/>
    </row>
    <row r="26732" ht="14.25" customHeight="1">
      <c r="A26732" s="4"/>
      <c r="B26732" s="4"/>
    </row>
    <row r="26733" ht="14.25" customHeight="1">
      <c r="A26733" s="4"/>
      <c r="B26733" s="4"/>
    </row>
    <row r="26734" ht="14.25" customHeight="1">
      <c r="A26734" s="4"/>
      <c r="B26734" s="4"/>
    </row>
    <row r="26735" ht="14.25" customHeight="1">
      <c r="A26735" s="4"/>
      <c r="B26735" s="4"/>
    </row>
    <row r="26736" ht="14.25" customHeight="1">
      <c r="A26736" s="4"/>
      <c r="B26736" s="4"/>
    </row>
    <row r="26737" ht="14.25" customHeight="1">
      <c r="A26737" s="4"/>
      <c r="B26737" s="4"/>
    </row>
    <row r="26738" ht="14.25" customHeight="1">
      <c r="A26738" s="4"/>
      <c r="B26738" s="4"/>
    </row>
    <row r="26739" ht="14.25" customHeight="1">
      <c r="A26739" s="4"/>
      <c r="B26739" s="4"/>
    </row>
    <row r="26740" ht="14.25" customHeight="1">
      <c r="A26740" s="4"/>
      <c r="B26740" s="4"/>
    </row>
    <row r="26741" ht="14.25" customHeight="1">
      <c r="A26741" s="4"/>
      <c r="B26741" s="4"/>
    </row>
    <row r="26742" ht="14.25" customHeight="1">
      <c r="A26742" s="4"/>
      <c r="B26742" s="4"/>
    </row>
    <row r="26743" ht="14.25" customHeight="1">
      <c r="A26743" s="4"/>
      <c r="B26743" s="4"/>
    </row>
    <row r="26744" ht="14.25" customHeight="1">
      <c r="A26744" s="4"/>
      <c r="B26744" s="4"/>
    </row>
    <row r="26745" ht="14.25" customHeight="1">
      <c r="A26745" s="4"/>
      <c r="B26745" s="4"/>
    </row>
    <row r="26746" ht="14.25" customHeight="1">
      <c r="A26746" s="4"/>
      <c r="B26746" s="4"/>
    </row>
    <row r="26747" ht="14.25" customHeight="1">
      <c r="A26747" s="4"/>
      <c r="B26747" s="4"/>
    </row>
    <row r="26748" ht="14.25" customHeight="1">
      <c r="A26748" s="4"/>
      <c r="B26748" s="4"/>
    </row>
    <row r="26749" ht="14.25" customHeight="1">
      <c r="A26749" s="4"/>
      <c r="B26749" s="4"/>
    </row>
    <row r="26750" ht="14.25" customHeight="1">
      <c r="A26750" s="4"/>
      <c r="B26750" s="4"/>
    </row>
    <row r="26751" ht="14.25" customHeight="1">
      <c r="A26751" s="4"/>
      <c r="B26751" s="4"/>
    </row>
    <row r="26752" ht="14.25" customHeight="1">
      <c r="A26752" s="4"/>
      <c r="B26752" s="4"/>
    </row>
    <row r="26753" ht="14.25" customHeight="1">
      <c r="A26753" s="4"/>
      <c r="B26753" s="4"/>
    </row>
    <row r="26754" ht="14.25" customHeight="1">
      <c r="A26754" s="4"/>
      <c r="B26754" s="4"/>
    </row>
    <row r="26755" ht="14.25" customHeight="1">
      <c r="A26755" s="4"/>
      <c r="B26755" s="4"/>
    </row>
    <row r="26756" ht="14.25" customHeight="1">
      <c r="A26756" s="4"/>
      <c r="B26756" s="4"/>
    </row>
    <row r="26757" ht="14.25" customHeight="1">
      <c r="A26757" s="4"/>
      <c r="B26757" s="4"/>
    </row>
    <row r="26758" ht="14.25" customHeight="1">
      <c r="A26758" s="4"/>
      <c r="B26758" s="4"/>
    </row>
    <row r="26759" ht="14.25" customHeight="1">
      <c r="A26759" s="4"/>
      <c r="B26759" s="4"/>
    </row>
    <row r="26760" ht="14.25" customHeight="1">
      <c r="A26760" s="4"/>
      <c r="B26760" s="4"/>
    </row>
    <row r="26761" ht="14.25" customHeight="1">
      <c r="A26761" s="4"/>
      <c r="B26761" s="4"/>
    </row>
    <row r="26762" ht="14.25" customHeight="1">
      <c r="A26762" s="4"/>
      <c r="B26762" s="4"/>
    </row>
    <row r="26763" ht="14.25" customHeight="1">
      <c r="A26763" s="4"/>
      <c r="B26763" s="4"/>
    </row>
    <row r="26764" ht="14.25" customHeight="1">
      <c r="A26764" s="4"/>
      <c r="B26764" s="4"/>
    </row>
    <row r="26765" ht="14.25" customHeight="1">
      <c r="A26765" s="4"/>
      <c r="B26765" s="4"/>
    </row>
    <row r="26766" ht="14.25" customHeight="1">
      <c r="A26766" s="4"/>
      <c r="B26766" s="4"/>
    </row>
    <row r="26767" ht="14.25" customHeight="1">
      <c r="A26767" s="4"/>
      <c r="B26767" s="4"/>
    </row>
    <row r="26768" ht="14.25" customHeight="1">
      <c r="A26768" s="4"/>
      <c r="B26768" s="4"/>
    </row>
    <row r="26769" ht="14.25" customHeight="1">
      <c r="A26769" s="4"/>
      <c r="B26769" s="4"/>
    </row>
    <row r="26770" ht="14.25" customHeight="1">
      <c r="A26770" s="4"/>
      <c r="B26770" s="4"/>
    </row>
    <row r="26771" ht="14.25" customHeight="1">
      <c r="A26771" s="4"/>
      <c r="B26771" s="4"/>
    </row>
    <row r="26772" ht="14.25" customHeight="1">
      <c r="A26772" s="4"/>
      <c r="B26772" s="4"/>
    </row>
    <row r="26773" ht="14.25" customHeight="1">
      <c r="A26773" s="4"/>
      <c r="B26773" s="4"/>
    </row>
    <row r="26774" ht="14.25" customHeight="1">
      <c r="A26774" s="4"/>
      <c r="B26774" s="4"/>
    </row>
    <row r="26775" ht="14.25" customHeight="1">
      <c r="A26775" s="4"/>
      <c r="B26775" s="4"/>
    </row>
    <row r="26776" ht="14.25" customHeight="1">
      <c r="A26776" s="4"/>
      <c r="B26776" s="4"/>
    </row>
    <row r="26777" ht="14.25" customHeight="1">
      <c r="A26777" s="4"/>
      <c r="B26777" s="4"/>
    </row>
    <row r="26778" ht="14.25" customHeight="1">
      <c r="A26778" s="4"/>
      <c r="B26778" s="4"/>
    </row>
    <row r="26779" ht="14.25" customHeight="1">
      <c r="A26779" s="4"/>
      <c r="B26779" s="4"/>
    </row>
    <row r="26780" ht="14.25" customHeight="1">
      <c r="A26780" s="4"/>
      <c r="B26780" s="4"/>
    </row>
    <row r="26781" ht="14.25" customHeight="1">
      <c r="A26781" s="4"/>
      <c r="B26781" s="4"/>
    </row>
    <row r="26782" ht="14.25" customHeight="1">
      <c r="A26782" s="4"/>
      <c r="B26782" s="4"/>
    </row>
    <row r="26783" ht="14.25" customHeight="1">
      <c r="A26783" s="4"/>
      <c r="B26783" s="4"/>
    </row>
    <row r="26784" ht="14.25" customHeight="1">
      <c r="A26784" s="4"/>
      <c r="B26784" s="4"/>
    </row>
    <row r="26785" ht="14.25" customHeight="1">
      <c r="A26785" s="4"/>
      <c r="B26785" s="4"/>
    </row>
    <row r="26786" ht="14.25" customHeight="1">
      <c r="A26786" s="4"/>
      <c r="B26786" s="4"/>
    </row>
    <row r="26787" ht="14.25" customHeight="1">
      <c r="A26787" s="4"/>
      <c r="B26787" s="4"/>
    </row>
    <row r="26788" ht="14.25" customHeight="1">
      <c r="A26788" s="4"/>
      <c r="B26788" s="4"/>
    </row>
    <row r="26789" ht="14.25" customHeight="1">
      <c r="A26789" s="4"/>
      <c r="B26789" s="4"/>
    </row>
    <row r="26790" ht="14.25" customHeight="1">
      <c r="A26790" s="4"/>
      <c r="B26790" s="4"/>
    </row>
    <row r="26791" ht="14.25" customHeight="1">
      <c r="A26791" s="4"/>
      <c r="B26791" s="4"/>
    </row>
    <row r="26792" ht="14.25" customHeight="1">
      <c r="A26792" s="4"/>
      <c r="B26792" s="4"/>
    </row>
    <row r="26793" ht="14.25" customHeight="1">
      <c r="A26793" s="4"/>
      <c r="B26793" s="4"/>
    </row>
    <row r="26794" ht="14.25" customHeight="1">
      <c r="A26794" s="4"/>
      <c r="B26794" s="4"/>
    </row>
    <row r="26795" ht="14.25" customHeight="1">
      <c r="A26795" s="4"/>
      <c r="B26795" s="4"/>
    </row>
    <row r="26796" ht="14.25" customHeight="1">
      <c r="A26796" s="4"/>
      <c r="B26796" s="4"/>
    </row>
    <row r="26797" ht="14.25" customHeight="1">
      <c r="A26797" s="4"/>
      <c r="B26797" s="4"/>
    </row>
    <row r="26798" ht="14.25" customHeight="1">
      <c r="A26798" s="4"/>
      <c r="B26798" s="4"/>
    </row>
    <row r="26799" ht="14.25" customHeight="1">
      <c r="A26799" s="4"/>
      <c r="B26799" s="4"/>
    </row>
    <row r="26800" ht="14.25" customHeight="1">
      <c r="A26800" s="4"/>
      <c r="B26800" s="4"/>
    </row>
    <row r="26801" ht="14.25" customHeight="1">
      <c r="A26801" s="4"/>
      <c r="B26801" s="4"/>
    </row>
    <row r="26802" ht="14.25" customHeight="1">
      <c r="A26802" s="4"/>
      <c r="B26802" s="4"/>
    </row>
    <row r="26803" ht="14.25" customHeight="1">
      <c r="A26803" s="4"/>
      <c r="B26803" s="4"/>
    </row>
    <row r="26804" ht="14.25" customHeight="1">
      <c r="A26804" s="4"/>
      <c r="B26804" s="4"/>
    </row>
    <row r="26805" ht="14.25" customHeight="1">
      <c r="A26805" s="4"/>
      <c r="B26805" s="4"/>
    </row>
    <row r="26806" ht="14.25" customHeight="1">
      <c r="A26806" s="4"/>
      <c r="B26806" s="4"/>
    </row>
    <row r="26807" ht="14.25" customHeight="1">
      <c r="A26807" s="4"/>
      <c r="B26807" s="4"/>
    </row>
    <row r="26808" ht="14.25" customHeight="1">
      <c r="A26808" s="4"/>
      <c r="B26808" s="4"/>
    </row>
    <row r="26809" ht="14.25" customHeight="1">
      <c r="A26809" s="4"/>
      <c r="B26809" s="4"/>
    </row>
    <row r="26810" ht="14.25" customHeight="1">
      <c r="A26810" s="4"/>
      <c r="B26810" s="4"/>
    </row>
    <row r="26811" ht="14.25" customHeight="1">
      <c r="A26811" s="4"/>
      <c r="B26811" s="4"/>
    </row>
    <row r="26812" ht="14.25" customHeight="1">
      <c r="A26812" s="4"/>
      <c r="B26812" s="4"/>
    </row>
    <row r="26813" ht="14.25" customHeight="1">
      <c r="A26813" s="4"/>
      <c r="B26813" s="4"/>
    </row>
    <row r="26814" ht="14.25" customHeight="1">
      <c r="A26814" s="4"/>
      <c r="B26814" s="4"/>
    </row>
    <row r="26815" ht="14.25" customHeight="1">
      <c r="A26815" s="4"/>
      <c r="B26815" s="4"/>
    </row>
    <row r="26816" ht="14.25" customHeight="1">
      <c r="A26816" s="4"/>
      <c r="B26816" s="4"/>
    </row>
    <row r="26817" ht="14.25" customHeight="1">
      <c r="A26817" s="4"/>
      <c r="B26817" s="4"/>
    </row>
    <row r="26818" ht="14.25" customHeight="1">
      <c r="A26818" s="4"/>
      <c r="B26818" s="4"/>
    </row>
    <row r="26819" ht="14.25" customHeight="1">
      <c r="A26819" s="4"/>
      <c r="B26819" s="4"/>
    </row>
    <row r="26820" ht="14.25" customHeight="1">
      <c r="A26820" s="4"/>
      <c r="B26820" s="4"/>
    </row>
    <row r="26821" ht="14.25" customHeight="1">
      <c r="A26821" s="4"/>
      <c r="B26821" s="4"/>
    </row>
    <row r="26822" ht="14.25" customHeight="1">
      <c r="A26822" s="4"/>
      <c r="B26822" s="4"/>
    </row>
    <row r="26823" ht="14.25" customHeight="1">
      <c r="A26823" s="4"/>
      <c r="B26823" s="4"/>
    </row>
    <row r="26824" ht="14.25" customHeight="1">
      <c r="A26824" s="4"/>
      <c r="B26824" s="4"/>
    </row>
    <row r="26825" ht="14.25" customHeight="1">
      <c r="A26825" s="4"/>
      <c r="B26825" s="4"/>
    </row>
    <row r="26826" ht="14.25" customHeight="1">
      <c r="A26826" s="4"/>
      <c r="B26826" s="4"/>
    </row>
    <row r="26827" ht="14.25" customHeight="1">
      <c r="A26827" s="4"/>
      <c r="B26827" s="4"/>
    </row>
    <row r="26828" ht="14.25" customHeight="1">
      <c r="A26828" s="4"/>
      <c r="B26828" s="4"/>
    </row>
    <row r="26829" ht="14.25" customHeight="1">
      <c r="A26829" s="4"/>
      <c r="B26829" s="4"/>
    </row>
    <row r="26830" ht="14.25" customHeight="1">
      <c r="A26830" s="4"/>
      <c r="B26830" s="4"/>
    </row>
    <row r="26831" ht="14.25" customHeight="1">
      <c r="A26831" s="4"/>
      <c r="B26831" s="4"/>
    </row>
    <row r="26832" ht="14.25" customHeight="1">
      <c r="A26832" s="4"/>
      <c r="B26832" s="4"/>
    </row>
    <row r="26833" ht="14.25" customHeight="1">
      <c r="A26833" s="4"/>
      <c r="B26833" s="4"/>
    </row>
    <row r="26834" ht="14.25" customHeight="1">
      <c r="A26834" s="4"/>
      <c r="B26834" s="4"/>
    </row>
    <row r="26835" ht="14.25" customHeight="1">
      <c r="A26835" s="4"/>
      <c r="B26835" s="4"/>
    </row>
    <row r="26836" ht="14.25" customHeight="1">
      <c r="A26836" s="4"/>
      <c r="B26836" s="4"/>
    </row>
    <row r="26837" ht="14.25" customHeight="1">
      <c r="A26837" s="4"/>
      <c r="B26837" s="4"/>
    </row>
    <row r="26838" ht="14.25" customHeight="1">
      <c r="A26838" s="4"/>
      <c r="B26838" s="4"/>
    </row>
    <row r="26839" ht="14.25" customHeight="1">
      <c r="A26839" s="4"/>
      <c r="B26839" s="4"/>
    </row>
    <row r="26840" ht="14.25" customHeight="1">
      <c r="A26840" s="4"/>
      <c r="B26840" s="4"/>
    </row>
    <row r="26841" ht="14.25" customHeight="1">
      <c r="A26841" s="4"/>
      <c r="B26841" s="4"/>
    </row>
    <row r="26842" ht="14.25" customHeight="1">
      <c r="A26842" s="4"/>
      <c r="B26842" s="4"/>
    </row>
    <row r="26843" ht="14.25" customHeight="1">
      <c r="A26843" s="4"/>
      <c r="B26843" s="4"/>
    </row>
    <row r="26844" ht="14.25" customHeight="1">
      <c r="A26844" s="4"/>
      <c r="B26844" s="4"/>
    </row>
    <row r="26845" ht="14.25" customHeight="1">
      <c r="A26845" s="4"/>
      <c r="B26845" s="4"/>
    </row>
    <row r="26846" ht="14.25" customHeight="1">
      <c r="A26846" s="4"/>
      <c r="B26846" s="4"/>
    </row>
    <row r="26847" ht="14.25" customHeight="1">
      <c r="A26847" s="4"/>
      <c r="B26847" s="4"/>
    </row>
    <row r="26848" ht="14.25" customHeight="1">
      <c r="A26848" s="4"/>
      <c r="B26848" s="4"/>
    </row>
    <row r="26849" ht="14.25" customHeight="1">
      <c r="A26849" s="4"/>
      <c r="B26849" s="4"/>
    </row>
    <row r="26850" ht="14.25" customHeight="1">
      <c r="A26850" s="4"/>
      <c r="B26850" s="4"/>
    </row>
    <row r="26851" ht="14.25" customHeight="1">
      <c r="A26851" s="4"/>
      <c r="B26851" s="4"/>
    </row>
    <row r="26852" ht="14.25" customHeight="1">
      <c r="A26852" s="4"/>
      <c r="B26852" s="4"/>
    </row>
    <row r="26853" ht="14.25" customHeight="1">
      <c r="A26853" s="4"/>
      <c r="B26853" s="4"/>
    </row>
    <row r="26854" ht="14.25" customHeight="1">
      <c r="A26854" s="4"/>
      <c r="B26854" s="4"/>
    </row>
    <row r="26855" ht="14.25" customHeight="1">
      <c r="A26855" s="4"/>
      <c r="B26855" s="4"/>
    </row>
    <row r="26856" ht="14.25" customHeight="1">
      <c r="A26856" s="4"/>
      <c r="B26856" s="4"/>
    </row>
    <row r="26857" ht="14.25" customHeight="1">
      <c r="A26857" s="4"/>
      <c r="B26857" s="4"/>
    </row>
    <row r="26858" ht="14.25" customHeight="1">
      <c r="A26858" s="4"/>
      <c r="B26858" s="4"/>
    </row>
    <row r="26859" ht="14.25" customHeight="1">
      <c r="A26859" s="4"/>
      <c r="B26859" s="4"/>
    </row>
    <row r="26860" ht="14.25" customHeight="1">
      <c r="A26860" s="4"/>
      <c r="B26860" s="4"/>
    </row>
    <row r="26861" ht="14.25" customHeight="1">
      <c r="A26861" s="4"/>
      <c r="B26861" s="4"/>
    </row>
    <row r="26862" ht="14.25" customHeight="1">
      <c r="A26862" s="4"/>
      <c r="B26862" s="4"/>
    </row>
    <row r="26863" ht="14.25" customHeight="1">
      <c r="A26863" s="4"/>
      <c r="B26863" s="4"/>
    </row>
    <row r="26864" ht="14.25" customHeight="1">
      <c r="A26864" s="4"/>
      <c r="B26864" s="4"/>
    </row>
    <row r="26865" ht="14.25" customHeight="1">
      <c r="A26865" s="4"/>
      <c r="B26865" s="4"/>
    </row>
    <row r="26866" ht="14.25" customHeight="1">
      <c r="A26866" s="4"/>
      <c r="B26866" s="4"/>
    </row>
    <row r="26867" ht="14.25" customHeight="1">
      <c r="A26867" s="4"/>
      <c r="B26867" s="4"/>
    </row>
    <row r="26868" ht="14.25" customHeight="1">
      <c r="A26868" s="4"/>
      <c r="B26868" s="4"/>
    </row>
    <row r="26869" ht="14.25" customHeight="1">
      <c r="A26869" s="4"/>
      <c r="B26869" s="4"/>
    </row>
    <row r="26870" ht="14.25" customHeight="1">
      <c r="A26870" s="4"/>
      <c r="B26870" s="4"/>
    </row>
    <row r="26871" ht="14.25" customHeight="1">
      <c r="A26871" s="4"/>
      <c r="B26871" s="4"/>
    </row>
    <row r="26872" ht="14.25" customHeight="1">
      <c r="A26872" s="4"/>
      <c r="B26872" s="4"/>
    </row>
    <row r="26873" ht="14.25" customHeight="1">
      <c r="A26873" s="4"/>
      <c r="B26873" s="4"/>
    </row>
    <row r="26874" ht="14.25" customHeight="1">
      <c r="A26874" s="4"/>
      <c r="B26874" s="4"/>
    </row>
    <row r="26875" ht="14.25" customHeight="1">
      <c r="A26875" s="4"/>
      <c r="B26875" s="4"/>
    </row>
    <row r="26876" ht="14.25" customHeight="1">
      <c r="A26876" s="4"/>
      <c r="B26876" s="4"/>
    </row>
    <row r="26877" ht="14.25" customHeight="1">
      <c r="A26877" s="4"/>
      <c r="B26877" s="4"/>
    </row>
    <row r="26878" ht="14.25" customHeight="1">
      <c r="A26878" s="4"/>
      <c r="B26878" s="4"/>
    </row>
    <row r="26879" ht="14.25" customHeight="1">
      <c r="A26879" s="4"/>
      <c r="B26879" s="4"/>
    </row>
    <row r="26880" ht="14.25" customHeight="1">
      <c r="A26880" s="4"/>
      <c r="B26880" s="4"/>
    </row>
    <row r="26881" ht="14.25" customHeight="1">
      <c r="A26881" s="4"/>
      <c r="B26881" s="4"/>
    </row>
    <row r="26882" ht="14.25" customHeight="1">
      <c r="A26882" s="4"/>
      <c r="B26882" s="4"/>
    </row>
    <row r="26883" ht="14.25" customHeight="1">
      <c r="A26883" s="4"/>
      <c r="B26883" s="4"/>
    </row>
    <row r="26884" ht="14.25" customHeight="1">
      <c r="A26884" s="4"/>
      <c r="B26884" s="4"/>
    </row>
    <row r="26885" ht="14.25" customHeight="1">
      <c r="A26885" s="4"/>
      <c r="B26885" s="4"/>
    </row>
    <row r="26886" ht="14.25" customHeight="1">
      <c r="A26886" s="4"/>
      <c r="B26886" s="4"/>
    </row>
    <row r="26887" ht="14.25" customHeight="1">
      <c r="A26887" s="4"/>
      <c r="B26887" s="4"/>
    </row>
    <row r="26888" ht="14.25" customHeight="1">
      <c r="A26888" s="4"/>
      <c r="B26888" s="4"/>
    </row>
    <row r="26889" ht="14.25" customHeight="1">
      <c r="A26889" s="4"/>
      <c r="B26889" s="4"/>
    </row>
    <row r="26890" ht="14.25" customHeight="1">
      <c r="A26890" s="4"/>
      <c r="B26890" s="4"/>
    </row>
    <row r="26891" ht="14.25" customHeight="1">
      <c r="A26891" s="4"/>
      <c r="B26891" s="4"/>
    </row>
    <row r="26892" ht="14.25" customHeight="1">
      <c r="A26892" s="4"/>
      <c r="B26892" s="4"/>
    </row>
    <row r="26893" ht="14.25" customHeight="1">
      <c r="A26893" s="4"/>
      <c r="B26893" s="4"/>
    </row>
    <row r="26894" ht="14.25" customHeight="1">
      <c r="A26894" s="4"/>
      <c r="B26894" s="4"/>
    </row>
    <row r="26895" ht="14.25" customHeight="1">
      <c r="A26895" s="4"/>
      <c r="B26895" s="4"/>
    </row>
    <row r="26896" ht="14.25" customHeight="1">
      <c r="A26896" s="4"/>
      <c r="B26896" s="4"/>
    </row>
    <row r="26897" ht="14.25" customHeight="1">
      <c r="A26897" s="4"/>
      <c r="B26897" s="4"/>
    </row>
    <row r="26898" ht="14.25" customHeight="1">
      <c r="A26898" s="4"/>
      <c r="B26898" s="4"/>
    </row>
    <row r="26899" ht="14.25" customHeight="1">
      <c r="A26899" s="4"/>
      <c r="B26899" s="4"/>
    </row>
    <row r="26900" ht="14.25" customHeight="1">
      <c r="A26900" s="4"/>
      <c r="B26900" s="4"/>
    </row>
    <row r="26901" ht="14.25" customHeight="1">
      <c r="A26901" s="4"/>
      <c r="B26901" s="4"/>
    </row>
    <row r="26902" ht="14.25" customHeight="1">
      <c r="A26902" s="4"/>
      <c r="B26902" s="4"/>
    </row>
    <row r="26903" ht="14.25" customHeight="1">
      <c r="A26903" s="4"/>
      <c r="B26903" s="4"/>
    </row>
    <row r="26904" ht="14.25" customHeight="1">
      <c r="A26904" s="4"/>
      <c r="B26904" s="4"/>
    </row>
    <row r="26905" ht="14.25" customHeight="1">
      <c r="A26905" s="4"/>
      <c r="B26905" s="4"/>
    </row>
    <row r="26906" ht="14.25" customHeight="1">
      <c r="A26906" s="4"/>
      <c r="B26906" s="4"/>
    </row>
    <row r="26907" ht="14.25" customHeight="1">
      <c r="A26907" s="4"/>
      <c r="B26907" s="4"/>
    </row>
    <row r="26908" ht="14.25" customHeight="1">
      <c r="A26908" s="4"/>
      <c r="B26908" s="4"/>
    </row>
    <row r="26909" ht="14.25" customHeight="1">
      <c r="A26909" s="4"/>
      <c r="B26909" s="4"/>
    </row>
    <row r="26910" ht="14.25" customHeight="1">
      <c r="A26910" s="4"/>
      <c r="B26910" s="4"/>
    </row>
    <row r="26911" ht="14.25" customHeight="1">
      <c r="A26911" s="4"/>
      <c r="B26911" s="4"/>
    </row>
    <row r="26912" ht="14.25" customHeight="1">
      <c r="A26912" s="4"/>
      <c r="B26912" s="4"/>
    </row>
    <row r="26913" ht="14.25" customHeight="1">
      <c r="A26913" s="4"/>
      <c r="B26913" s="4"/>
    </row>
    <row r="26914" ht="14.25" customHeight="1">
      <c r="A26914" s="4"/>
      <c r="B26914" s="4"/>
    </row>
    <row r="26915" ht="14.25" customHeight="1">
      <c r="A26915" s="4"/>
      <c r="B26915" s="4"/>
    </row>
    <row r="26916" ht="14.25" customHeight="1">
      <c r="A26916" s="4"/>
      <c r="B26916" s="4"/>
    </row>
    <row r="26917" ht="14.25" customHeight="1">
      <c r="A26917" s="4"/>
      <c r="B26917" s="4"/>
    </row>
    <row r="26918" ht="14.25" customHeight="1">
      <c r="A26918" s="4"/>
      <c r="B26918" s="4"/>
    </row>
    <row r="26919" ht="14.25" customHeight="1">
      <c r="A26919" s="4"/>
      <c r="B26919" s="4"/>
    </row>
    <row r="26920" ht="14.25" customHeight="1">
      <c r="A26920" s="4"/>
      <c r="B26920" s="4"/>
    </row>
    <row r="26921" ht="14.25" customHeight="1">
      <c r="A26921" s="4"/>
      <c r="B26921" s="4"/>
    </row>
    <row r="26922" ht="14.25" customHeight="1">
      <c r="A26922" s="4"/>
      <c r="B26922" s="4"/>
    </row>
    <row r="26923" ht="14.25" customHeight="1">
      <c r="A26923" s="4"/>
      <c r="B26923" s="4"/>
    </row>
    <row r="26924" ht="14.25" customHeight="1">
      <c r="A26924" s="4"/>
      <c r="B26924" s="4"/>
    </row>
    <row r="26925" ht="14.25" customHeight="1">
      <c r="A26925" s="4"/>
      <c r="B26925" s="4"/>
    </row>
    <row r="26926" ht="14.25" customHeight="1">
      <c r="A26926" s="4"/>
      <c r="B26926" s="4"/>
    </row>
    <row r="26927" ht="14.25" customHeight="1">
      <c r="A26927" s="4"/>
      <c r="B26927" s="4"/>
    </row>
    <row r="26928" ht="14.25" customHeight="1">
      <c r="A26928" s="4"/>
      <c r="B26928" s="4"/>
    </row>
    <row r="26929" ht="14.25" customHeight="1">
      <c r="A26929" s="4"/>
      <c r="B26929" s="4"/>
    </row>
    <row r="26930" ht="14.25" customHeight="1">
      <c r="A26930" s="4"/>
      <c r="B26930" s="4"/>
    </row>
    <row r="26931" ht="14.25" customHeight="1">
      <c r="A26931" s="4"/>
      <c r="B26931" s="4"/>
    </row>
    <row r="26932" ht="14.25" customHeight="1">
      <c r="A26932" s="4"/>
      <c r="B26932" s="4"/>
    </row>
    <row r="26933" ht="14.25" customHeight="1">
      <c r="A26933" s="4"/>
      <c r="B26933" s="4"/>
    </row>
    <row r="26934" ht="14.25" customHeight="1">
      <c r="A26934" s="4"/>
      <c r="B26934" s="4"/>
    </row>
    <row r="26935" ht="14.25" customHeight="1">
      <c r="A26935" s="4"/>
      <c r="B26935" s="4"/>
    </row>
    <row r="26936" ht="14.25" customHeight="1">
      <c r="A26936" s="4"/>
      <c r="B26936" s="4"/>
    </row>
    <row r="26937" ht="14.25" customHeight="1">
      <c r="A26937" s="4"/>
      <c r="B26937" s="4"/>
    </row>
    <row r="26938" ht="14.25" customHeight="1">
      <c r="A26938" s="4"/>
      <c r="B26938" s="4"/>
    </row>
    <row r="26939" ht="14.25" customHeight="1">
      <c r="A26939" s="4"/>
      <c r="B26939" s="4"/>
    </row>
    <row r="26940" ht="14.25" customHeight="1">
      <c r="A26940" s="4"/>
      <c r="B26940" s="4"/>
    </row>
    <row r="26941" ht="14.25" customHeight="1">
      <c r="A26941" s="4"/>
      <c r="B26941" s="4"/>
    </row>
    <row r="26942" ht="14.25" customHeight="1">
      <c r="A26942" s="4"/>
      <c r="B26942" s="4"/>
    </row>
    <row r="26943" ht="14.25" customHeight="1">
      <c r="A26943" s="4"/>
      <c r="B26943" s="4"/>
    </row>
    <row r="26944" ht="14.25" customHeight="1">
      <c r="A26944" s="4"/>
      <c r="B26944" s="4"/>
    </row>
    <row r="26945" ht="14.25" customHeight="1">
      <c r="A26945" s="4"/>
      <c r="B26945" s="4"/>
    </row>
    <row r="26946" ht="14.25" customHeight="1">
      <c r="A26946" s="4"/>
      <c r="B26946" s="4"/>
    </row>
    <row r="26947" ht="14.25" customHeight="1">
      <c r="A26947" s="4"/>
      <c r="B26947" s="4"/>
    </row>
    <row r="26948" ht="14.25" customHeight="1">
      <c r="A26948" s="4"/>
      <c r="B26948" s="4"/>
    </row>
    <row r="26949" ht="14.25" customHeight="1">
      <c r="A26949" s="4"/>
      <c r="B26949" s="4"/>
    </row>
    <row r="26950" ht="14.25" customHeight="1">
      <c r="A26950" s="4"/>
      <c r="B26950" s="4"/>
    </row>
    <row r="26951" ht="14.25" customHeight="1">
      <c r="A26951" s="4"/>
      <c r="B26951" s="4"/>
    </row>
    <row r="26952" ht="14.25" customHeight="1">
      <c r="A26952" s="4"/>
      <c r="B26952" s="4"/>
    </row>
    <row r="26953" ht="14.25" customHeight="1">
      <c r="A26953" s="4"/>
      <c r="B26953" s="4"/>
    </row>
    <row r="26954" ht="14.25" customHeight="1">
      <c r="A26954" s="4"/>
      <c r="B26954" s="4"/>
    </row>
    <row r="26955" ht="14.25" customHeight="1">
      <c r="A26955" s="4"/>
      <c r="B26955" s="4"/>
    </row>
    <row r="26956" ht="14.25" customHeight="1">
      <c r="A26956" s="4"/>
      <c r="B26956" s="4"/>
    </row>
    <row r="26957" ht="14.25" customHeight="1">
      <c r="A26957" s="4"/>
      <c r="B26957" s="4"/>
    </row>
    <row r="26958" ht="14.25" customHeight="1">
      <c r="A26958" s="4"/>
      <c r="B26958" s="4"/>
    </row>
    <row r="26959" ht="14.25" customHeight="1">
      <c r="A26959" s="4"/>
      <c r="B26959" s="4"/>
    </row>
    <row r="26960" ht="14.25" customHeight="1">
      <c r="A26960" s="4"/>
      <c r="B26960" s="4"/>
    </row>
    <row r="26961" ht="14.25" customHeight="1">
      <c r="A26961" s="4"/>
      <c r="B26961" s="4"/>
    </row>
    <row r="26962" ht="14.25" customHeight="1">
      <c r="A26962" s="4"/>
      <c r="B26962" s="4"/>
    </row>
    <row r="26963" ht="14.25" customHeight="1">
      <c r="A26963" s="4"/>
      <c r="B26963" s="4"/>
    </row>
    <row r="26964" ht="14.25" customHeight="1">
      <c r="A26964" s="4"/>
      <c r="B26964" s="4"/>
    </row>
    <row r="26965" ht="14.25" customHeight="1">
      <c r="A26965" s="4"/>
      <c r="B26965" s="4"/>
    </row>
    <row r="26966" ht="14.25" customHeight="1">
      <c r="A26966" s="4"/>
      <c r="B26966" s="4"/>
    </row>
    <row r="26967" ht="14.25" customHeight="1">
      <c r="A26967" s="4"/>
      <c r="B26967" s="4"/>
    </row>
    <row r="26968" ht="14.25" customHeight="1">
      <c r="A26968" s="4"/>
      <c r="B26968" s="4"/>
    </row>
    <row r="26969" ht="14.25" customHeight="1">
      <c r="A26969" s="4"/>
      <c r="B26969" s="4"/>
    </row>
    <row r="26970" ht="14.25" customHeight="1">
      <c r="A26970" s="4"/>
      <c r="B26970" s="4"/>
    </row>
    <row r="26971" ht="14.25" customHeight="1">
      <c r="A26971" s="4"/>
      <c r="B26971" s="4"/>
    </row>
    <row r="26972" ht="14.25" customHeight="1">
      <c r="A26972" s="4"/>
      <c r="B26972" s="4"/>
    </row>
    <row r="26973" ht="14.25" customHeight="1">
      <c r="A26973" s="4"/>
      <c r="B26973" s="4"/>
    </row>
    <row r="26974" ht="14.25" customHeight="1">
      <c r="A26974" s="4"/>
      <c r="B26974" s="4"/>
    </row>
    <row r="26975" ht="14.25" customHeight="1">
      <c r="A26975" s="4"/>
      <c r="B26975" s="4"/>
    </row>
    <row r="26976" ht="14.25" customHeight="1">
      <c r="A26976" s="4"/>
      <c r="B26976" s="4"/>
    </row>
    <row r="26977" ht="14.25" customHeight="1">
      <c r="A26977" s="4"/>
      <c r="B26977" s="4"/>
    </row>
    <row r="26978" ht="14.25" customHeight="1">
      <c r="A26978" s="4"/>
      <c r="B26978" s="4"/>
    </row>
    <row r="26979" ht="14.25" customHeight="1">
      <c r="A26979" s="4"/>
      <c r="B26979" s="4"/>
    </row>
    <row r="26980" ht="14.25" customHeight="1">
      <c r="A26980" s="4"/>
      <c r="B26980" s="4"/>
    </row>
    <row r="26981" ht="14.25" customHeight="1">
      <c r="A26981" s="4"/>
      <c r="B26981" s="4"/>
    </row>
    <row r="26982" ht="14.25" customHeight="1">
      <c r="A26982" s="4"/>
      <c r="B26982" s="4"/>
    </row>
    <row r="26983" ht="14.25" customHeight="1">
      <c r="A26983" s="4"/>
      <c r="B26983" s="4"/>
    </row>
    <row r="26984" ht="14.25" customHeight="1">
      <c r="A26984" s="4"/>
      <c r="B26984" s="4"/>
    </row>
    <row r="26985" ht="14.25" customHeight="1">
      <c r="A26985" s="4"/>
      <c r="B26985" s="4"/>
    </row>
    <row r="26986" ht="14.25" customHeight="1">
      <c r="A26986" s="4"/>
      <c r="B26986" s="4"/>
    </row>
    <row r="26987" ht="14.25" customHeight="1">
      <c r="A26987" s="4"/>
      <c r="B26987" s="4"/>
    </row>
    <row r="26988" ht="14.25" customHeight="1">
      <c r="A26988" s="4"/>
      <c r="B26988" s="4"/>
    </row>
    <row r="26989" ht="14.25" customHeight="1">
      <c r="A26989" s="4"/>
      <c r="B26989" s="4"/>
    </row>
    <row r="26990" ht="14.25" customHeight="1">
      <c r="A26990" s="4"/>
      <c r="B26990" s="4"/>
    </row>
    <row r="26991" ht="14.25" customHeight="1">
      <c r="A26991" s="4"/>
      <c r="B26991" s="4"/>
    </row>
    <row r="26992" ht="14.25" customHeight="1">
      <c r="A26992" s="4"/>
      <c r="B26992" s="4"/>
    </row>
    <row r="26993" ht="14.25" customHeight="1">
      <c r="A26993" s="4"/>
      <c r="B26993" s="4"/>
    </row>
    <row r="26994" ht="14.25" customHeight="1">
      <c r="A26994" s="4"/>
      <c r="B26994" s="4"/>
    </row>
    <row r="26995" ht="14.25" customHeight="1">
      <c r="A26995" s="4"/>
      <c r="B26995" s="4"/>
    </row>
    <row r="26996" ht="14.25" customHeight="1">
      <c r="A26996" s="4"/>
      <c r="B26996" s="4"/>
    </row>
    <row r="26997" ht="14.25" customHeight="1">
      <c r="A26997" s="4"/>
      <c r="B26997" s="4"/>
    </row>
    <row r="26998" ht="14.25" customHeight="1">
      <c r="A26998" s="4"/>
      <c r="B26998" s="4"/>
    </row>
    <row r="26999" ht="14.25" customHeight="1">
      <c r="A26999" s="4"/>
      <c r="B26999" s="4"/>
    </row>
    <row r="27000" ht="14.25" customHeight="1">
      <c r="A27000" s="4"/>
      <c r="B27000" s="4"/>
    </row>
    <row r="27001" ht="14.25" customHeight="1">
      <c r="A27001" s="4"/>
      <c r="B27001" s="4"/>
    </row>
    <row r="27002" ht="14.25" customHeight="1">
      <c r="A27002" s="4"/>
      <c r="B27002" s="4"/>
    </row>
    <row r="27003" ht="14.25" customHeight="1">
      <c r="A27003" s="4"/>
      <c r="B27003" s="4"/>
    </row>
    <row r="27004" ht="14.25" customHeight="1">
      <c r="A27004" s="4"/>
      <c r="B27004" s="4"/>
    </row>
    <row r="27005" ht="14.25" customHeight="1">
      <c r="A27005" s="4"/>
      <c r="B27005" s="4"/>
    </row>
    <row r="27006" ht="14.25" customHeight="1">
      <c r="A27006" s="4"/>
      <c r="B27006" s="4"/>
    </row>
    <row r="27007" ht="14.25" customHeight="1">
      <c r="A27007" s="4"/>
      <c r="B27007" s="4"/>
    </row>
    <row r="27008" ht="14.25" customHeight="1">
      <c r="A27008" s="4"/>
      <c r="B27008" s="4"/>
    </row>
    <row r="27009" ht="14.25" customHeight="1">
      <c r="A27009" s="4"/>
      <c r="B27009" s="4"/>
    </row>
    <row r="27010" ht="14.25" customHeight="1">
      <c r="A27010" s="4"/>
      <c r="B27010" s="4"/>
    </row>
    <row r="27011" ht="14.25" customHeight="1">
      <c r="A27011" s="4"/>
      <c r="B27011" s="4"/>
    </row>
    <row r="27012" ht="14.25" customHeight="1">
      <c r="A27012" s="4"/>
      <c r="B27012" s="4"/>
    </row>
    <row r="27013" ht="14.25" customHeight="1">
      <c r="A27013" s="4"/>
      <c r="B27013" s="4"/>
    </row>
    <row r="27014" ht="14.25" customHeight="1">
      <c r="A27014" s="4"/>
      <c r="B27014" s="4"/>
    </row>
    <row r="27015" ht="14.25" customHeight="1">
      <c r="A27015" s="4"/>
      <c r="B27015" s="4"/>
    </row>
    <row r="27016" ht="14.25" customHeight="1">
      <c r="A27016" s="4"/>
      <c r="B27016" s="4"/>
    </row>
    <row r="27017" ht="14.25" customHeight="1">
      <c r="A27017" s="4"/>
      <c r="B27017" s="4"/>
    </row>
    <row r="27018" ht="14.25" customHeight="1">
      <c r="A27018" s="4"/>
      <c r="B27018" s="4"/>
    </row>
    <row r="27019" ht="14.25" customHeight="1">
      <c r="A27019" s="4"/>
      <c r="B27019" s="4"/>
    </row>
    <row r="27020" ht="14.25" customHeight="1">
      <c r="A27020" s="4"/>
      <c r="B27020" s="4"/>
    </row>
    <row r="27021" ht="14.25" customHeight="1">
      <c r="A27021" s="4"/>
      <c r="B27021" s="4"/>
    </row>
    <row r="27022" ht="14.25" customHeight="1">
      <c r="A27022" s="4"/>
      <c r="B27022" s="4"/>
    </row>
    <row r="27023" ht="14.25" customHeight="1">
      <c r="A27023" s="4"/>
      <c r="B27023" s="4"/>
    </row>
    <row r="27024" ht="14.25" customHeight="1">
      <c r="A27024" s="4"/>
      <c r="B27024" s="4"/>
    </row>
    <row r="27025" ht="14.25" customHeight="1">
      <c r="A27025" s="4"/>
      <c r="B27025" s="4"/>
    </row>
    <row r="27026" ht="14.25" customHeight="1">
      <c r="A27026" s="4"/>
      <c r="B27026" s="4"/>
    </row>
    <row r="27027" ht="14.25" customHeight="1">
      <c r="A27027" s="4"/>
      <c r="B27027" s="4"/>
    </row>
    <row r="27028" ht="14.25" customHeight="1">
      <c r="A27028" s="4"/>
      <c r="B27028" s="4"/>
    </row>
    <row r="27029" ht="14.25" customHeight="1">
      <c r="A27029" s="4"/>
      <c r="B27029" s="4"/>
    </row>
    <row r="27030" ht="14.25" customHeight="1">
      <c r="A27030" s="4"/>
      <c r="B27030" s="4"/>
    </row>
    <row r="27031" ht="14.25" customHeight="1">
      <c r="A27031" s="4"/>
      <c r="B27031" s="4"/>
    </row>
    <row r="27032" ht="14.25" customHeight="1">
      <c r="A27032" s="4"/>
      <c r="B27032" s="4"/>
    </row>
    <row r="27033" ht="14.25" customHeight="1">
      <c r="A27033" s="4"/>
      <c r="B27033" s="4"/>
    </row>
    <row r="27034" ht="14.25" customHeight="1">
      <c r="A27034" s="4"/>
      <c r="B27034" s="4"/>
    </row>
    <row r="27035" ht="14.25" customHeight="1">
      <c r="A27035" s="4"/>
      <c r="B27035" s="4"/>
    </row>
    <row r="27036" ht="14.25" customHeight="1">
      <c r="A27036" s="4"/>
      <c r="B27036" s="4"/>
    </row>
    <row r="27037" ht="14.25" customHeight="1">
      <c r="A27037" s="4"/>
      <c r="B27037" s="4"/>
    </row>
    <row r="27038" ht="14.25" customHeight="1">
      <c r="A27038" s="4"/>
      <c r="B27038" s="4"/>
    </row>
    <row r="27039" ht="14.25" customHeight="1">
      <c r="A27039" s="4"/>
      <c r="B27039" s="4"/>
    </row>
    <row r="27040" ht="14.25" customHeight="1">
      <c r="A27040" s="4"/>
      <c r="B27040" s="4"/>
    </row>
    <row r="27041" ht="14.25" customHeight="1">
      <c r="A27041" s="4"/>
      <c r="B27041" s="4"/>
    </row>
    <row r="27042" ht="14.25" customHeight="1">
      <c r="A27042" s="4"/>
      <c r="B27042" s="4"/>
    </row>
    <row r="27043" ht="14.25" customHeight="1">
      <c r="A27043" s="4"/>
      <c r="B27043" s="4"/>
    </row>
    <row r="27044" ht="14.25" customHeight="1">
      <c r="A27044" s="4"/>
      <c r="B27044" s="4"/>
    </row>
    <row r="27045" ht="14.25" customHeight="1">
      <c r="A27045" s="4"/>
      <c r="B27045" s="4"/>
    </row>
    <row r="27046" ht="14.25" customHeight="1">
      <c r="A27046" s="4"/>
      <c r="B27046" s="4"/>
    </row>
    <row r="27047" ht="14.25" customHeight="1">
      <c r="A27047" s="4"/>
      <c r="B27047" s="4"/>
    </row>
    <row r="27048" ht="14.25" customHeight="1">
      <c r="A27048" s="4"/>
      <c r="B27048" s="4"/>
    </row>
    <row r="27049" ht="14.25" customHeight="1">
      <c r="A27049" s="4"/>
      <c r="B27049" s="4"/>
    </row>
    <row r="27050" ht="14.25" customHeight="1">
      <c r="A27050" s="4"/>
      <c r="B27050" s="4"/>
    </row>
    <row r="27051" ht="14.25" customHeight="1">
      <c r="A27051" s="4"/>
      <c r="B27051" s="4"/>
    </row>
    <row r="27052" ht="14.25" customHeight="1">
      <c r="A27052" s="4"/>
      <c r="B27052" s="4"/>
    </row>
    <row r="27053" ht="14.25" customHeight="1">
      <c r="A27053" s="4"/>
      <c r="B27053" s="4"/>
    </row>
    <row r="27054" ht="14.25" customHeight="1">
      <c r="A27054" s="4"/>
      <c r="B27054" s="4"/>
    </row>
    <row r="27055" ht="14.25" customHeight="1">
      <c r="A27055" s="4"/>
      <c r="B27055" s="4"/>
    </row>
    <row r="27056" ht="14.25" customHeight="1">
      <c r="A27056" s="4"/>
      <c r="B27056" s="4"/>
    </row>
    <row r="27057" ht="14.25" customHeight="1">
      <c r="A27057" s="4"/>
      <c r="B27057" s="4"/>
    </row>
    <row r="27058" ht="14.25" customHeight="1">
      <c r="A27058" s="4"/>
      <c r="B27058" s="4"/>
    </row>
    <row r="27059" ht="14.25" customHeight="1">
      <c r="A27059" s="4"/>
      <c r="B27059" s="4"/>
    </row>
    <row r="27060" ht="14.25" customHeight="1">
      <c r="A27060" s="4"/>
      <c r="B27060" s="4"/>
    </row>
    <row r="27061" ht="14.25" customHeight="1">
      <c r="A27061" s="4"/>
      <c r="B27061" s="4"/>
    </row>
    <row r="27062" ht="14.25" customHeight="1">
      <c r="A27062" s="4"/>
      <c r="B27062" s="4"/>
    </row>
    <row r="27063" ht="14.25" customHeight="1">
      <c r="A27063" s="4"/>
      <c r="B27063" s="4"/>
    </row>
    <row r="27064" ht="14.25" customHeight="1">
      <c r="A27064" s="4"/>
      <c r="B27064" s="4"/>
    </row>
    <row r="27065" ht="14.25" customHeight="1">
      <c r="A27065" s="4"/>
      <c r="B27065" s="4"/>
    </row>
    <row r="27066" ht="14.25" customHeight="1">
      <c r="A27066" s="4"/>
      <c r="B27066" s="4"/>
    </row>
    <row r="27067" ht="14.25" customHeight="1">
      <c r="A27067" s="4"/>
      <c r="B27067" s="4"/>
    </row>
    <row r="27068" ht="14.25" customHeight="1">
      <c r="A27068" s="4"/>
      <c r="B27068" s="4"/>
    </row>
    <row r="27069" ht="14.25" customHeight="1">
      <c r="A27069" s="4"/>
      <c r="B27069" s="4"/>
    </row>
    <row r="27070" ht="14.25" customHeight="1">
      <c r="A27070" s="4"/>
      <c r="B27070" s="4"/>
    </row>
    <row r="27071" ht="14.25" customHeight="1">
      <c r="A27071" s="4"/>
      <c r="B27071" s="4"/>
    </row>
    <row r="27072" ht="14.25" customHeight="1">
      <c r="A27072" s="4"/>
      <c r="B27072" s="4"/>
    </row>
    <row r="27073" ht="14.25" customHeight="1">
      <c r="A27073" s="4"/>
      <c r="B27073" s="4"/>
    </row>
    <row r="27074" ht="14.25" customHeight="1">
      <c r="A27074" s="4"/>
      <c r="B27074" s="4"/>
    </row>
    <row r="27075" ht="14.25" customHeight="1">
      <c r="A27075" s="4"/>
      <c r="B27075" s="4"/>
    </row>
    <row r="27076" ht="14.25" customHeight="1">
      <c r="A27076" s="4"/>
      <c r="B27076" s="4"/>
    </row>
    <row r="27077" ht="14.25" customHeight="1">
      <c r="A27077" s="4"/>
      <c r="B27077" s="4"/>
    </row>
    <row r="27078" ht="14.25" customHeight="1">
      <c r="A27078" s="4"/>
      <c r="B27078" s="4"/>
    </row>
    <row r="27079" ht="14.25" customHeight="1">
      <c r="A27079" s="4"/>
      <c r="B27079" s="4"/>
    </row>
    <row r="27080" ht="14.25" customHeight="1">
      <c r="A27080" s="4"/>
      <c r="B27080" s="4"/>
    </row>
    <row r="27081" ht="14.25" customHeight="1">
      <c r="A27081" s="4"/>
      <c r="B27081" s="4"/>
    </row>
    <row r="27082" ht="14.25" customHeight="1">
      <c r="A27082" s="4"/>
      <c r="B27082" s="4"/>
    </row>
    <row r="27083" ht="14.25" customHeight="1">
      <c r="A27083" s="4"/>
      <c r="B27083" s="4"/>
    </row>
    <row r="27084" ht="14.25" customHeight="1">
      <c r="A27084" s="4"/>
      <c r="B27084" s="4"/>
    </row>
    <row r="27085" ht="14.25" customHeight="1">
      <c r="A27085" s="4"/>
      <c r="B27085" s="4"/>
    </row>
    <row r="27086" ht="14.25" customHeight="1">
      <c r="A27086" s="4"/>
      <c r="B27086" s="4"/>
    </row>
    <row r="27087" ht="14.25" customHeight="1">
      <c r="A27087" s="4"/>
      <c r="B27087" s="4"/>
    </row>
    <row r="27088" ht="14.25" customHeight="1">
      <c r="A27088" s="4"/>
      <c r="B27088" s="4"/>
    </row>
    <row r="27089" ht="14.25" customHeight="1">
      <c r="A27089" s="4"/>
      <c r="B27089" s="4"/>
    </row>
    <row r="27090" ht="14.25" customHeight="1">
      <c r="A27090" s="4"/>
      <c r="B27090" s="4"/>
    </row>
    <row r="27091" ht="14.25" customHeight="1">
      <c r="A27091" s="4"/>
      <c r="B27091" s="4"/>
    </row>
    <row r="27092" ht="14.25" customHeight="1">
      <c r="A27092" s="4"/>
      <c r="B27092" s="4"/>
    </row>
    <row r="27093" ht="14.25" customHeight="1">
      <c r="A27093" s="4"/>
      <c r="B27093" s="4"/>
    </row>
    <row r="27094" ht="14.25" customHeight="1">
      <c r="A27094" s="4"/>
      <c r="B27094" s="4"/>
    </row>
    <row r="27095" ht="14.25" customHeight="1">
      <c r="A27095" s="4"/>
      <c r="B27095" s="4"/>
    </row>
    <row r="27096" ht="14.25" customHeight="1">
      <c r="A27096" s="4"/>
      <c r="B27096" s="4"/>
    </row>
    <row r="27097" ht="14.25" customHeight="1">
      <c r="A27097" s="4"/>
      <c r="B27097" s="4"/>
    </row>
    <row r="27098" ht="14.25" customHeight="1">
      <c r="A27098" s="4"/>
      <c r="B27098" s="4"/>
    </row>
    <row r="27099" ht="14.25" customHeight="1">
      <c r="A27099" s="4"/>
      <c r="B27099" s="4"/>
    </row>
    <row r="27100" ht="14.25" customHeight="1">
      <c r="A27100" s="4"/>
      <c r="B27100" s="4"/>
    </row>
    <row r="27101" ht="14.25" customHeight="1">
      <c r="A27101" s="4"/>
      <c r="B27101" s="4"/>
    </row>
    <row r="27102" ht="14.25" customHeight="1">
      <c r="A27102" s="4"/>
      <c r="B27102" s="4"/>
    </row>
    <row r="27103" ht="14.25" customHeight="1">
      <c r="A27103" s="4"/>
      <c r="B27103" s="4"/>
    </row>
    <row r="27104" ht="14.25" customHeight="1">
      <c r="A27104" s="4"/>
      <c r="B27104" s="4"/>
    </row>
    <row r="27105" ht="14.25" customHeight="1">
      <c r="A27105" s="4"/>
      <c r="B27105" s="4"/>
    </row>
    <row r="27106" ht="14.25" customHeight="1">
      <c r="A27106" s="4"/>
      <c r="B27106" s="4"/>
    </row>
    <row r="27107" ht="14.25" customHeight="1">
      <c r="A27107" s="4"/>
      <c r="B27107" s="4"/>
    </row>
    <row r="27108" ht="14.25" customHeight="1">
      <c r="A27108" s="4"/>
      <c r="B27108" s="4"/>
    </row>
    <row r="27109" ht="14.25" customHeight="1">
      <c r="A27109" s="4"/>
      <c r="B27109" s="4"/>
    </row>
    <row r="27110" ht="14.25" customHeight="1">
      <c r="A27110" s="4"/>
      <c r="B27110" s="4"/>
    </row>
    <row r="27111" ht="14.25" customHeight="1">
      <c r="A27111" s="4"/>
      <c r="B27111" s="4"/>
    </row>
    <row r="27112" ht="14.25" customHeight="1">
      <c r="A27112" s="4"/>
      <c r="B27112" s="4"/>
    </row>
    <row r="27113" ht="14.25" customHeight="1">
      <c r="A27113" s="4"/>
      <c r="B27113" s="4"/>
    </row>
    <row r="27114" ht="14.25" customHeight="1">
      <c r="A27114" s="4"/>
      <c r="B27114" s="4"/>
    </row>
    <row r="27115" ht="14.25" customHeight="1">
      <c r="A27115" s="4"/>
      <c r="B27115" s="4"/>
    </row>
    <row r="27116" ht="14.25" customHeight="1">
      <c r="A27116" s="4"/>
      <c r="B27116" s="4"/>
    </row>
    <row r="27117" ht="14.25" customHeight="1">
      <c r="A27117" s="4"/>
      <c r="B27117" s="4"/>
    </row>
    <row r="27118" ht="14.25" customHeight="1">
      <c r="A27118" s="4"/>
      <c r="B27118" s="4"/>
    </row>
    <row r="27119" ht="14.25" customHeight="1">
      <c r="A27119" s="4"/>
      <c r="B27119" s="4"/>
    </row>
    <row r="27120" ht="14.25" customHeight="1">
      <c r="A27120" s="4"/>
      <c r="B27120" s="4"/>
    </row>
    <row r="27121" ht="14.25" customHeight="1">
      <c r="A27121" s="4"/>
      <c r="B27121" s="4"/>
    </row>
    <row r="27122" ht="14.25" customHeight="1">
      <c r="A27122" s="4"/>
      <c r="B27122" s="4"/>
    </row>
    <row r="27123" ht="14.25" customHeight="1">
      <c r="A27123" s="4"/>
      <c r="B27123" s="4"/>
    </row>
    <row r="27124" ht="14.25" customHeight="1">
      <c r="A27124" s="4"/>
      <c r="B27124" s="4"/>
    </row>
    <row r="27125" ht="14.25" customHeight="1">
      <c r="A27125" s="4"/>
      <c r="B27125" s="4"/>
    </row>
    <row r="27126" ht="14.25" customHeight="1">
      <c r="A27126" s="4"/>
      <c r="B27126" s="4"/>
    </row>
    <row r="27127" ht="14.25" customHeight="1">
      <c r="A27127" s="4"/>
      <c r="B27127" s="4"/>
    </row>
    <row r="27128" ht="14.25" customHeight="1">
      <c r="A27128" s="4"/>
      <c r="B27128" s="4"/>
    </row>
    <row r="27129" ht="14.25" customHeight="1">
      <c r="A27129" s="4"/>
      <c r="B27129" s="4"/>
    </row>
    <row r="27130" ht="14.25" customHeight="1">
      <c r="A27130" s="4"/>
      <c r="B27130" s="4"/>
    </row>
    <row r="27131" ht="14.25" customHeight="1">
      <c r="A27131" s="4"/>
      <c r="B27131" s="4"/>
    </row>
    <row r="27132" ht="14.25" customHeight="1">
      <c r="A27132" s="4"/>
      <c r="B27132" s="4"/>
    </row>
    <row r="27133" ht="14.25" customHeight="1">
      <c r="A27133" s="4"/>
      <c r="B27133" s="4"/>
    </row>
    <row r="27134" ht="14.25" customHeight="1">
      <c r="A27134" s="4"/>
      <c r="B27134" s="4"/>
    </row>
    <row r="27135" ht="14.25" customHeight="1">
      <c r="A27135" s="4"/>
      <c r="B27135" s="4"/>
    </row>
    <row r="27136" ht="14.25" customHeight="1">
      <c r="A27136" s="4"/>
      <c r="B27136" s="4"/>
    </row>
    <row r="27137" ht="14.25" customHeight="1">
      <c r="A27137" s="4"/>
      <c r="B27137" s="4"/>
    </row>
    <row r="27138" ht="14.25" customHeight="1">
      <c r="A27138" s="4"/>
      <c r="B27138" s="4"/>
    </row>
    <row r="27139" ht="14.25" customHeight="1">
      <c r="A27139" s="4"/>
      <c r="B27139" s="4"/>
    </row>
    <row r="27140" ht="14.25" customHeight="1">
      <c r="A27140" s="4"/>
      <c r="B27140" s="4"/>
    </row>
    <row r="27141" ht="14.25" customHeight="1">
      <c r="A27141" s="4"/>
      <c r="B27141" s="4"/>
    </row>
    <row r="27142" ht="14.25" customHeight="1">
      <c r="A27142" s="4"/>
      <c r="B27142" s="4"/>
    </row>
    <row r="27143" ht="14.25" customHeight="1">
      <c r="A27143" s="4"/>
      <c r="B27143" s="4"/>
    </row>
    <row r="27144" ht="14.25" customHeight="1">
      <c r="A27144" s="4"/>
      <c r="B27144" s="4"/>
    </row>
    <row r="27145" ht="14.25" customHeight="1">
      <c r="A27145" s="4"/>
      <c r="B27145" s="4"/>
    </row>
    <row r="27146" ht="14.25" customHeight="1">
      <c r="A27146" s="4"/>
      <c r="B27146" s="4"/>
    </row>
    <row r="27147" ht="14.25" customHeight="1">
      <c r="A27147" s="4"/>
      <c r="B27147" s="4"/>
    </row>
    <row r="27148" ht="14.25" customHeight="1">
      <c r="A27148" s="4"/>
      <c r="B27148" s="4"/>
    </row>
    <row r="27149" ht="14.25" customHeight="1">
      <c r="A27149" s="4"/>
      <c r="B27149" s="4"/>
    </row>
    <row r="27150" ht="14.25" customHeight="1">
      <c r="A27150" s="4"/>
      <c r="B27150" s="4"/>
    </row>
    <row r="27151" ht="14.25" customHeight="1">
      <c r="A27151" s="4"/>
      <c r="B27151" s="4"/>
    </row>
    <row r="27152" ht="14.25" customHeight="1">
      <c r="A27152" s="4"/>
      <c r="B27152" s="4"/>
    </row>
    <row r="27153" ht="14.25" customHeight="1">
      <c r="A27153" s="4"/>
      <c r="B27153" s="4"/>
    </row>
    <row r="27154" ht="14.25" customHeight="1">
      <c r="A27154" s="4"/>
      <c r="B27154" s="4"/>
    </row>
    <row r="27155" ht="14.25" customHeight="1">
      <c r="A27155" s="4"/>
      <c r="B27155" s="4"/>
    </row>
    <row r="27156" ht="14.25" customHeight="1">
      <c r="A27156" s="4"/>
      <c r="B27156" s="4"/>
    </row>
    <row r="27157" ht="14.25" customHeight="1">
      <c r="A27157" s="4"/>
      <c r="B27157" s="4"/>
    </row>
    <row r="27158" ht="14.25" customHeight="1">
      <c r="A27158" s="4"/>
      <c r="B27158" s="4"/>
    </row>
    <row r="27159" ht="14.25" customHeight="1">
      <c r="A27159" s="4"/>
      <c r="B27159" s="4"/>
    </row>
    <row r="27160" ht="14.25" customHeight="1">
      <c r="A27160" s="4"/>
      <c r="B27160" s="4"/>
    </row>
    <row r="27161" ht="14.25" customHeight="1">
      <c r="A27161" s="4"/>
      <c r="B27161" s="4"/>
    </row>
    <row r="27162" ht="14.25" customHeight="1">
      <c r="A27162" s="4"/>
      <c r="B27162" s="4"/>
    </row>
    <row r="27163" ht="14.25" customHeight="1">
      <c r="A27163" s="4"/>
      <c r="B27163" s="4"/>
    </row>
    <row r="27164" ht="14.25" customHeight="1">
      <c r="A27164" s="4"/>
      <c r="B27164" s="4"/>
    </row>
    <row r="27165" ht="14.25" customHeight="1">
      <c r="A27165" s="4"/>
      <c r="B27165" s="4"/>
    </row>
    <row r="27166" ht="14.25" customHeight="1">
      <c r="A27166" s="4"/>
      <c r="B27166" s="4"/>
    </row>
    <row r="27167" ht="14.25" customHeight="1">
      <c r="A27167" s="4"/>
      <c r="B27167" s="4"/>
    </row>
    <row r="27168" ht="14.25" customHeight="1">
      <c r="A27168" s="4"/>
      <c r="B27168" s="4"/>
    </row>
    <row r="27169" ht="14.25" customHeight="1">
      <c r="A27169" s="4"/>
      <c r="B27169" s="4"/>
    </row>
    <row r="27170" ht="14.25" customHeight="1">
      <c r="A27170" s="4"/>
      <c r="B27170" s="4"/>
    </row>
    <row r="27171" ht="14.25" customHeight="1">
      <c r="A27171" s="4"/>
      <c r="B27171" s="4"/>
    </row>
    <row r="27172" ht="14.25" customHeight="1">
      <c r="A27172" s="4"/>
      <c r="B27172" s="4"/>
    </row>
    <row r="27173" ht="14.25" customHeight="1">
      <c r="A27173" s="4"/>
      <c r="B27173" s="4"/>
    </row>
    <row r="27174" ht="14.25" customHeight="1">
      <c r="A27174" s="4"/>
      <c r="B27174" s="4"/>
    </row>
    <row r="27175" ht="14.25" customHeight="1">
      <c r="A27175" s="4"/>
      <c r="B27175" s="4"/>
    </row>
    <row r="27176" ht="14.25" customHeight="1">
      <c r="A27176" s="4"/>
      <c r="B27176" s="4"/>
    </row>
    <row r="27177" ht="14.25" customHeight="1">
      <c r="A27177" s="4"/>
      <c r="B27177" s="4"/>
    </row>
    <row r="27178" ht="14.25" customHeight="1">
      <c r="A27178" s="4"/>
      <c r="B27178" s="4"/>
    </row>
    <row r="27179" ht="14.25" customHeight="1">
      <c r="A27179" s="4"/>
      <c r="B27179" s="4"/>
    </row>
    <row r="27180" ht="14.25" customHeight="1">
      <c r="A27180" s="4"/>
      <c r="B27180" s="4"/>
    </row>
    <row r="27181" ht="14.25" customHeight="1">
      <c r="A27181" s="4"/>
      <c r="B27181" s="4"/>
    </row>
    <row r="27182" ht="14.25" customHeight="1">
      <c r="A27182" s="4"/>
      <c r="B27182" s="4"/>
    </row>
    <row r="27183" ht="14.25" customHeight="1">
      <c r="A27183" s="4"/>
      <c r="B27183" s="4"/>
    </row>
    <row r="27184" ht="14.25" customHeight="1">
      <c r="A27184" s="4"/>
      <c r="B27184" s="4"/>
    </row>
    <row r="27185" ht="14.25" customHeight="1">
      <c r="A27185" s="4"/>
      <c r="B27185" s="4"/>
    </row>
    <row r="27186" ht="14.25" customHeight="1">
      <c r="A27186" s="4"/>
      <c r="B27186" s="4"/>
    </row>
    <row r="27187" ht="14.25" customHeight="1">
      <c r="A27187" s="4"/>
      <c r="B27187" s="4"/>
    </row>
    <row r="27188" ht="14.25" customHeight="1">
      <c r="A27188" s="4"/>
      <c r="B27188" s="4"/>
    </row>
    <row r="27189" ht="14.25" customHeight="1">
      <c r="A27189" s="4"/>
      <c r="B27189" s="4"/>
    </row>
    <row r="27190" ht="14.25" customHeight="1">
      <c r="A27190" s="4"/>
      <c r="B27190" s="4"/>
    </row>
    <row r="27191" ht="14.25" customHeight="1">
      <c r="A27191" s="4"/>
      <c r="B27191" s="4"/>
    </row>
    <row r="27192" ht="14.25" customHeight="1">
      <c r="A27192" s="4"/>
      <c r="B27192" s="4"/>
    </row>
    <row r="27193" ht="14.25" customHeight="1">
      <c r="A27193" s="4"/>
      <c r="B27193" s="4"/>
    </row>
    <row r="27194" ht="14.25" customHeight="1">
      <c r="A27194" s="4"/>
      <c r="B27194" s="4"/>
    </row>
    <row r="27195" ht="14.25" customHeight="1">
      <c r="A27195" s="4"/>
      <c r="B27195" s="4"/>
    </row>
    <row r="27196" ht="14.25" customHeight="1">
      <c r="A27196" s="4"/>
      <c r="B27196" s="4"/>
    </row>
    <row r="27197" ht="14.25" customHeight="1">
      <c r="A27197" s="4"/>
      <c r="B27197" s="4"/>
    </row>
    <row r="27198" ht="14.25" customHeight="1">
      <c r="A27198" s="4"/>
      <c r="B27198" s="4"/>
    </row>
    <row r="27199" ht="14.25" customHeight="1">
      <c r="A27199" s="4"/>
      <c r="B27199" s="4"/>
    </row>
    <row r="27200" ht="14.25" customHeight="1">
      <c r="A27200" s="4"/>
      <c r="B27200" s="4"/>
    </row>
    <row r="27201" ht="14.25" customHeight="1">
      <c r="A27201" s="4"/>
      <c r="B27201" s="4"/>
    </row>
    <row r="27202" ht="14.25" customHeight="1">
      <c r="A27202" s="4"/>
      <c r="B27202" s="4"/>
    </row>
    <row r="27203" ht="14.25" customHeight="1">
      <c r="A27203" s="4"/>
      <c r="B27203" s="4"/>
    </row>
    <row r="27204" ht="14.25" customHeight="1">
      <c r="A27204" s="4"/>
      <c r="B27204" s="4"/>
    </row>
    <row r="27205" ht="14.25" customHeight="1">
      <c r="A27205" s="4"/>
      <c r="B27205" s="4"/>
    </row>
    <row r="27206" ht="14.25" customHeight="1">
      <c r="A27206" s="4"/>
      <c r="B27206" s="4"/>
    </row>
    <row r="27207" ht="14.25" customHeight="1">
      <c r="A27207" s="4"/>
      <c r="B27207" s="4"/>
    </row>
    <row r="27208" ht="14.25" customHeight="1">
      <c r="A27208" s="4"/>
      <c r="B27208" s="4"/>
    </row>
    <row r="27209" ht="14.25" customHeight="1">
      <c r="A27209" s="4"/>
      <c r="B27209" s="4"/>
    </row>
    <row r="27210" ht="14.25" customHeight="1">
      <c r="A27210" s="4"/>
      <c r="B27210" s="4"/>
    </row>
    <row r="27211" ht="14.25" customHeight="1">
      <c r="A27211" s="4"/>
      <c r="B27211" s="4"/>
    </row>
    <row r="27212" ht="14.25" customHeight="1">
      <c r="A27212" s="4"/>
      <c r="B27212" s="4"/>
    </row>
    <row r="27213" ht="14.25" customHeight="1">
      <c r="A27213" s="4"/>
      <c r="B27213" s="4"/>
    </row>
    <row r="27214" ht="14.25" customHeight="1">
      <c r="A27214" s="4"/>
      <c r="B27214" s="4"/>
    </row>
    <row r="27215" ht="14.25" customHeight="1">
      <c r="A27215" s="4"/>
      <c r="B27215" s="4"/>
    </row>
    <row r="27216" ht="14.25" customHeight="1">
      <c r="A27216" s="4"/>
      <c r="B27216" s="4"/>
    </row>
    <row r="27217" ht="14.25" customHeight="1">
      <c r="A27217" s="4"/>
      <c r="B27217" s="4"/>
    </row>
    <row r="27218" ht="14.25" customHeight="1">
      <c r="A27218" s="4"/>
      <c r="B27218" s="4"/>
    </row>
    <row r="27219" ht="14.25" customHeight="1">
      <c r="A27219" s="4"/>
      <c r="B27219" s="4"/>
    </row>
    <row r="27220" ht="14.25" customHeight="1">
      <c r="A27220" s="4"/>
      <c r="B27220" s="4"/>
    </row>
    <row r="27221" ht="14.25" customHeight="1">
      <c r="A27221" s="4"/>
      <c r="B27221" s="4"/>
    </row>
    <row r="27222" ht="14.25" customHeight="1">
      <c r="A27222" s="4"/>
      <c r="B27222" s="4"/>
    </row>
    <row r="27223" ht="14.25" customHeight="1">
      <c r="A27223" s="4"/>
      <c r="B27223" s="4"/>
    </row>
    <row r="27224" ht="14.25" customHeight="1">
      <c r="A27224" s="4"/>
      <c r="B27224" s="4"/>
    </row>
    <row r="27225" ht="14.25" customHeight="1">
      <c r="A27225" s="4"/>
      <c r="B27225" s="4"/>
    </row>
    <row r="27226" ht="14.25" customHeight="1">
      <c r="A27226" s="4"/>
      <c r="B27226" s="4"/>
    </row>
    <row r="27227" ht="14.25" customHeight="1">
      <c r="A27227" s="4"/>
      <c r="B27227" s="4"/>
    </row>
    <row r="27228" ht="14.25" customHeight="1">
      <c r="A27228" s="4"/>
      <c r="B27228" s="4"/>
    </row>
    <row r="27229" ht="14.25" customHeight="1">
      <c r="A27229" s="4"/>
      <c r="B27229" s="4"/>
    </row>
    <row r="27230" ht="14.25" customHeight="1">
      <c r="A27230" s="4"/>
      <c r="B27230" s="4"/>
    </row>
    <row r="27231" ht="14.25" customHeight="1">
      <c r="A27231" s="4"/>
      <c r="B27231" s="4"/>
    </row>
    <row r="27232" ht="14.25" customHeight="1">
      <c r="A27232" s="4"/>
      <c r="B27232" s="4"/>
    </row>
    <row r="27233" ht="14.25" customHeight="1">
      <c r="A27233" s="4"/>
      <c r="B27233" s="4"/>
    </row>
    <row r="27234" ht="14.25" customHeight="1">
      <c r="A27234" s="4"/>
      <c r="B27234" s="4"/>
    </row>
    <row r="27235" ht="14.25" customHeight="1">
      <c r="A27235" s="4"/>
      <c r="B27235" s="4"/>
    </row>
    <row r="27236" ht="14.25" customHeight="1">
      <c r="A27236" s="4"/>
      <c r="B27236" s="4"/>
    </row>
    <row r="27237" ht="14.25" customHeight="1">
      <c r="A27237" s="4"/>
      <c r="B27237" s="4"/>
    </row>
    <row r="27238" ht="14.25" customHeight="1">
      <c r="A27238" s="4"/>
      <c r="B27238" s="4"/>
    </row>
    <row r="27239" ht="14.25" customHeight="1">
      <c r="A27239" s="4"/>
      <c r="B27239" s="4"/>
    </row>
    <row r="27240" ht="14.25" customHeight="1">
      <c r="A27240" s="4"/>
      <c r="B27240" s="4"/>
    </row>
    <row r="27241" ht="14.25" customHeight="1">
      <c r="A27241" s="4"/>
      <c r="B27241" s="4"/>
    </row>
    <row r="27242" ht="14.25" customHeight="1">
      <c r="A27242" s="4"/>
      <c r="B27242" s="4"/>
    </row>
    <row r="27243" ht="14.25" customHeight="1">
      <c r="A27243" s="4"/>
      <c r="B27243" s="4"/>
    </row>
    <row r="27244" ht="14.25" customHeight="1">
      <c r="A27244" s="4"/>
      <c r="B27244" s="4"/>
    </row>
    <row r="27245" ht="14.25" customHeight="1">
      <c r="A27245" s="4"/>
      <c r="B27245" s="4"/>
    </row>
    <row r="27246" ht="14.25" customHeight="1">
      <c r="A27246" s="4"/>
      <c r="B27246" s="4"/>
    </row>
    <row r="27247" ht="14.25" customHeight="1">
      <c r="A27247" s="4"/>
      <c r="B27247" s="4"/>
    </row>
    <row r="27248" ht="14.25" customHeight="1">
      <c r="A27248" s="4"/>
      <c r="B27248" s="4"/>
    </row>
    <row r="27249" ht="14.25" customHeight="1">
      <c r="A27249" s="4"/>
      <c r="B27249" s="4"/>
    </row>
    <row r="27250" ht="14.25" customHeight="1">
      <c r="A27250" s="4"/>
      <c r="B27250" s="4"/>
    </row>
    <row r="27251" ht="14.25" customHeight="1">
      <c r="A27251" s="4"/>
      <c r="B27251" s="4"/>
    </row>
    <row r="27252" ht="14.25" customHeight="1">
      <c r="A27252" s="4"/>
      <c r="B27252" s="4"/>
    </row>
    <row r="27253" ht="14.25" customHeight="1">
      <c r="A27253" s="4"/>
      <c r="B27253" s="4"/>
    </row>
    <row r="27254" ht="14.25" customHeight="1">
      <c r="A27254" s="4"/>
      <c r="B27254" s="4"/>
    </row>
    <row r="27255" ht="14.25" customHeight="1">
      <c r="A27255" s="4"/>
      <c r="B27255" s="4"/>
    </row>
    <row r="27256" ht="14.25" customHeight="1">
      <c r="A27256" s="4"/>
      <c r="B27256" s="4"/>
    </row>
    <row r="27257" ht="14.25" customHeight="1">
      <c r="A27257" s="4"/>
      <c r="B27257" s="4"/>
    </row>
    <row r="27258" ht="14.25" customHeight="1">
      <c r="A27258" s="4"/>
      <c r="B27258" s="4"/>
    </row>
    <row r="27259" ht="14.25" customHeight="1">
      <c r="A27259" s="4"/>
      <c r="B27259" s="4"/>
    </row>
    <row r="27260" ht="14.25" customHeight="1">
      <c r="A27260" s="4"/>
      <c r="B27260" s="4"/>
    </row>
    <row r="27261" ht="14.25" customHeight="1">
      <c r="A27261" s="4"/>
      <c r="B27261" s="4"/>
    </row>
    <row r="27262" ht="14.25" customHeight="1">
      <c r="A27262" s="4"/>
      <c r="B27262" s="4"/>
    </row>
    <row r="27263" ht="14.25" customHeight="1">
      <c r="A27263" s="4"/>
      <c r="B27263" s="4"/>
    </row>
    <row r="27264" ht="14.25" customHeight="1">
      <c r="A27264" s="4"/>
      <c r="B27264" s="4"/>
    </row>
    <row r="27265" ht="14.25" customHeight="1">
      <c r="A27265" s="4"/>
      <c r="B27265" s="4"/>
    </row>
    <row r="27266" ht="14.25" customHeight="1">
      <c r="A27266" s="4"/>
      <c r="B27266" s="4"/>
    </row>
    <row r="27267" ht="14.25" customHeight="1">
      <c r="A27267" s="4"/>
      <c r="B27267" s="4"/>
    </row>
    <row r="27268" ht="14.25" customHeight="1">
      <c r="A27268" s="4"/>
      <c r="B27268" s="4"/>
    </row>
    <row r="27269" ht="14.25" customHeight="1">
      <c r="A27269" s="4"/>
      <c r="B27269" s="4"/>
    </row>
    <row r="27270" ht="14.25" customHeight="1">
      <c r="A27270" s="4"/>
      <c r="B27270" s="4"/>
    </row>
    <row r="27271" ht="14.25" customHeight="1">
      <c r="A27271" s="4"/>
      <c r="B27271" s="4"/>
    </row>
    <row r="27272" ht="14.25" customHeight="1">
      <c r="A27272" s="4"/>
      <c r="B27272" s="4"/>
    </row>
    <row r="27273" ht="14.25" customHeight="1">
      <c r="A27273" s="4"/>
      <c r="B27273" s="4"/>
    </row>
    <row r="27274" ht="14.25" customHeight="1">
      <c r="A27274" s="4"/>
      <c r="B27274" s="4"/>
    </row>
    <row r="27275" ht="14.25" customHeight="1">
      <c r="A27275" s="4"/>
      <c r="B27275" s="4"/>
    </row>
    <row r="27276" ht="14.25" customHeight="1">
      <c r="A27276" s="4"/>
      <c r="B27276" s="4"/>
    </row>
    <row r="27277" ht="14.25" customHeight="1">
      <c r="A27277" s="4"/>
      <c r="B27277" s="4"/>
    </row>
    <row r="27278" ht="14.25" customHeight="1">
      <c r="A27278" s="4"/>
      <c r="B27278" s="4"/>
    </row>
    <row r="27279" ht="14.25" customHeight="1">
      <c r="A27279" s="4"/>
      <c r="B27279" s="4"/>
    </row>
    <row r="27280" ht="14.25" customHeight="1">
      <c r="A27280" s="4"/>
      <c r="B27280" s="4"/>
    </row>
    <row r="27281" ht="14.25" customHeight="1">
      <c r="A27281" s="4"/>
      <c r="B27281" s="4"/>
    </row>
    <row r="27282" ht="14.25" customHeight="1">
      <c r="A27282" s="4"/>
      <c r="B27282" s="4"/>
    </row>
    <row r="27283" ht="14.25" customHeight="1">
      <c r="A27283" s="4"/>
      <c r="B27283" s="4"/>
    </row>
    <row r="27284" ht="14.25" customHeight="1">
      <c r="A27284" s="4"/>
      <c r="B27284" s="4"/>
    </row>
    <row r="27285" ht="14.25" customHeight="1">
      <c r="A27285" s="4"/>
      <c r="B27285" s="4"/>
    </row>
    <row r="27286" ht="14.25" customHeight="1">
      <c r="A27286" s="4"/>
      <c r="B27286" s="4"/>
    </row>
    <row r="27287" ht="14.25" customHeight="1">
      <c r="A27287" s="4"/>
      <c r="B27287" s="4"/>
    </row>
    <row r="27288" ht="14.25" customHeight="1">
      <c r="A27288" s="4"/>
      <c r="B27288" s="4"/>
    </row>
    <row r="27289" ht="14.25" customHeight="1">
      <c r="A27289" s="4"/>
      <c r="B27289" s="4"/>
    </row>
    <row r="27290" ht="14.25" customHeight="1">
      <c r="A27290" s="4"/>
      <c r="B27290" s="4"/>
    </row>
    <row r="27291" ht="14.25" customHeight="1">
      <c r="A27291" s="4"/>
      <c r="B27291" s="4"/>
    </row>
    <row r="27292" ht="14.25" customHeight="1">
      <c r="A27292" s="4"/>
      <c r="B27292" s="4"/>
    </row>
    <row r="27293" ht="14.25" customHeight="1">
      <c r="A27293" s="4"/>
      <c r="B27293" s="4"/>
    </row>
    <row r="27294" ht="14.25" customHeight="1">
      <c r="A27294" s="4"/>
      <c r="B27294" s="4"/>
    </row>
    <row r="27295" ht="14.25" customHeight="1">
      <c r="A27295" s="4"/>
      <c r="B27295" s="4"/>
    </row>
    <row r="27296" ht="14.25" customHeight="1">
      <c r="A27296" s="4"/>
      <c r="B27296" s="4"/>
    </row>
    <row r="27297" ht="14.25" customHeight="1">
      <c r="A27297" s="4"/>
      <c r="B27297" s="4"/>
    </row>
    <row r="27298" ht="14.25" customHeight="1">
      <c r="A27298" s="4"/>
      <c r="B27298" s="4"/>
    </row>
    <row r="27299" ht="14.25" customHeight="1">
      <c r="A27299" s="4"/>
      <c r="B27299" s="4"/>
    </row>
    <row r="27300" ht="14.25" customHeight="1">
      <c r="A27300" s="4"/>
      <c r="B27300" s="4"/>
    </row>
    <row r="27301" ht="14.25" customHeight="1">
      <c r="A27301" s="4"/>
      <c r="B27301" s="4"/>
    </row>
    <row r="27302" ht="14.25" customHeight="1">
      <c r="A27302" s="4"/>
      <c r="B27302" s="4"/>
    </row>
    <row r="27303" ht="14.25" customHeight="1">
      <c r="A27303" s="4"/>
      <c r="B27303" s="4"/>
    </row>
    <row r="27304" ht="14.25" customHeight="1">
      <c r="A27304" s="4"/>
      <c r="B27304" s="4"/>
    </row>
    <row r="27305" ht="14.25" customHeight="1">
      <c r="A27305" s="4"/>
      <c r="B27305" s="4"/>
    </row>
    <row r="27306" ht="14.25" customHeight="1">
      <c r="A27306" s="4"/>
      <c r="B27306" s="4"/>
    </row>
    <row r="27307" ht="14.25" customHeight="1">
      <c r="A27307" s="4"/>
      <c r="B27307" s="4"/>
    </row>
    <row r="27308" ht="14.25" customHeight="1">
      <c r="A27308" s="4"/>
      <c r="B27308" s="4"/>
    </row>
    <row r="27309" ht="14.25" customHeight="1">
      <c r="A27309" s="4"/>
      <c r="B27309" s="4"/>
    </row>
    <row r="27310" ht="14.25" customHeight="1">
      <c r="A27310" s="4"/>
      <c r="B27310" s="4"/>
    </row>
    <row r="27311" ht="14.25" customHeight="1">
      <c r="A27311" s="4"/>
      <c r="B27311" s="4"/>
    </row>
    <row r="27312" ht="14.25" customHeight="1">
      <c r="A27312" s="4"/>
      <c r="B27312" s="4"/>
    </row>
    <row r="27313" ht="14.25" customHeight="1">
      <c r="A27313" s="4"/>
      <c r="B27313" s="4"/>
    </row>
    <row r="27314" ht="14.25" customHeight="1">
      <c r="A27314" s="4"/>
      <c r="B27314" s="4"/>
    </row>
    <row r="27315" ht="14.25" customHeight="1">
      <c r="A27315" s="4"/>
      <c r="B27315" s="4"/>
    </row>
    <row r="27316" ht="14.25" customHeight="1">
      <c r="A27316" s="4"/>
      <c r="B27316" s="4"/>
    </row>
    <row r="27317" ht="14.25" customHeight="1">
      <c r="A27317" s="4"/>
      <c r="B27317" s="4"/>
    </row>
    <row r="27318" ht="14.25" customHeight="1">
      <c r="A27318" s="4"/>
      <c r="B27318" s="4"/>
    </row>
    <row r="27319" ht="14.25" customHeight="1">
      <c r="A27319" s="4"/>
      <c r="B27319" s="4"/>
    </row>
    <row r="27320" ht="14.25" customHeight="1">
      <c r="A27320" s="4"/>
      <c r="B27320" s="4"/>
    </row>
    <row r="27321" ht="14.25" customHeight="1">
      <c r="A27321" s="4"/>
      <c r="B27321" s="4"/>
    </row>
    <row r="27322" ht="14.25" customHeight="1">
      <c r="A27322" s="4"/>
      <c r="B27322" s="4"/>
    </row>
    <row r="27323" ht="14.25" customHeight="1">
      <c r="A27323" s="4"/>
      <c r="B27323" s="4"/>
    </row>
    <row r="27324" ht="14.25" customHeight="1">
      <c r="A27324" s="4"/>
      <c r="B27324" s="4"/>
    </row>
    <row r="27325" ht="14.25" customHeight="1">
      <c r="A27325" s="4"/>
      <c r="B27325" s="4"/>
    </row>
    <row r="27326" ht="14.25" customHeight="1">
      <c r="A27326" s="4"/>
      <c r="B27326" s="4"/>
    </row>
    <row r="27327" ht="14.25" customHeight="1">
      <c r="A27327" s="4"/>
      <c r="B27327" s="4"/>
    </row>
    <row r="27328" ht="14.25" customHeight="1">
      <c r="A27328" s="4"/>
      <c r="B27328" s="4"/>
    </row>
    <row r="27329" ht="14.25" customHeight="1">
      <c r="A27329" s="4"/>
      <c r="B27329" s="4"/>
    </row>
    <row r="27330" ht="14.25" customHeight="1">
      <c r="A27330" s="4"/>
      <c r="B27330" s="4"/>
    </row>
    <row r="27331" ht="14.25" customHeight="1">
      <c r="A27331" s="4"/>
      <c r="B27331" s="4"/>
    </row>
    <row r="27332" ht="14.25" customHeight="1">
      <c r="A27332" s="4"/>
      <c r="B27332" s="4"/>
    </row>
    <row r="27333" ht="14.25" customHeight="1">
      <c r="A27333" s="4"/>
      <c r="B27333" s="4"/>
    </row>
    <row r="27334" ht="14.25" customHeight="1">
      <c r="A27334" s="4"/>
      <c r="B27334" s="4"/>
    </row>
    <row r="27335" ht="14.25" customHeight="1">
      <c r="A27335" s="4"/>
      <c r="B27335" s="4"/>
    </row>
    <row r="27336" ht="14.25" customHeight="1">
      <c r="A27336" s="4"/>
      <c r="B27336" s="4"/>
    </row>
    <row r="27337" ht="14.25" customHeight="1">
      <c r="A27337" s="4"/>
      <c r="B27337" s="4"/>
    </row>
    <row r="27338" ht="14.25" customHeight="1">
      <c r="A27338" s="4"/>
      <c r="B27338" s="4"/>
    </row>
    <row r="27339" ht="14.25" customHeight="1">
      <c r="A27339" s="4"/>
      <c r="B27339" s="4"/>
    </row>
    <row r="27340" ht="14.25" customHeight="1">
      <c r="A27340" s="4"/>
      <c r="B27340" s="4"/>
    </row>
    <row r="27341" ht="14.25" customHeight="1">
      <c r="A27341" s="4"/>
      <c r="B27341" s="4"/>
    </row>
    <row r="27342" ht="14.25" customHeight="1">
      <c r="A27342" s="4"/>
      <c r="B27342" s="4"/>
    </row>
    <row r="27343" ht="14.25" customHeight="1">
      <c r="A27343" s="4"/>
      <c r="B27343" s="4"/>
    </row>
    <row r="27344" ht="14.25" customHeight="1">
      <c r="A27344" s="4"/>
      <c r="B27344" s="4"/>
    </row>
    <row r="27345" ht="14.25" customHeight="1">
      <c r="A27345" s="4"/>
      <c r="B27345" s="4"/>
    </row>
    <row r="27346" ht="14.25" customHeight="1">
      <c r="A27346" s="4"/>
      <c r="B27346" s="4"/>
    </row>
    <row r="27347" ht="14.25" customHeight="1">
      <c r="A27347" s="4"/>
      <c r="B27347" s="4"/>
    </row>
    <row r="27348" ht="14.25" customHeight="1">
      <c r="A27348" s="4"/>
      <c r="B27348" s="4"/>
    </row>
    <row r="27349" ht="14.25" customHeight="1">
      <c r="A27349" s="4"/>
      <c r="B27349" s="4"/>
    </row>
    <row r="27350" ht="14.25" customHeight="1">
      <c r="A27350" s="4"/>
      <c r="B27350" s="4"/>
    </row>
    <row r="27351" ht="14.25" customHeight="1">
      <c r="A27351" s="4"/>
      <c r="B27351" s="4"/>
    </row>
    <row r="27352" ht="14.25" customHeight="1">
      <c r="A27352" s="4"/>
      <c r="B27352" s="4"/>
    </row>
    <row r="27353" ht="14.25" customHeight="1">
      <c r="A27353" s="4"/>
      <c r="B27353" s="4"/>
    </row>
    <row r="27354" ht="14.25" customHeight="1">
      <c r="A27354" s="4"/>
      <c r="B27354" s="4"/>
    </row>
    <row r="27355" ht="14.25" customHeight="1">
      <c r="A27355" s="4"/>
      <c r="B27355" s="4"/>
    </row>
    <row r="27356" ht="14.25" customHeight="1">
      <c r="A27356" s="4"/>
      <c r="B27356" s="4"/>
    </row>
    <row r="27357" ht="14.25" customHeight="1">
      <c r="A27357" s="4"/>
      <c r="B27357" s="4"/>
    </row>
    <row r="27358" ht="14.25" customHeight="1">
      <c r="A27358" s="4"/>
      <c r="B27358" s="4"/>
    </row>
    <row r="27359" ht="14.25" customHeight="1">
      <c r="A27359" s="4"/>
      <c r="B27359" s="4"/>
    </row>
    <row r="27360" ht="14.25" customHeight="1">
      <c r="A27360" s="4"/>
      <c r="B27360" s="4"/>
    </row>
    <row r="27361" ht="14.25" customHeight="1">
      <c r="A27361" s="4"/>
      <c r="B27361" s="4"/>
    </row>
    <row r="27362" ht="14.25" customHeight="1">
      <c r="A27362" s="4"/>
      <c r="B27362" s="4"/>
    </row>
    <row r="27363" ht="14.25" customHeight="1">
      <c r="A27363" s="4"/>
      <c r="B27363" s="4"/>
    </row>
    <row r="27364" ht="14.25" customHeight="1">
      <c r="A27364" s="4"/>
      <c r="B27364" s="4"/>
    </row>
    <row r="27365" ht="14.25" customHeight="1">
      <c r="A27365" s="4"/>
      <c r="B27365" s="4"/>
    </row>
    <row r="27366" ht="14.25" customHeight="1">
      <c r="A27366" s="4"/>
      <c r="B27366" s="4"/>
    </row>
    <row r="27367" ht="14.25" customHeight="1">
      <c r="A27367" s="4"/>
      <c r="B27367" s="4"/>
    </row>
    <row r="27368" ht="14.25" customHeight="1">
      <c r="A27368" s="4"/>
      <c r="B27368" s="4"/>
    </row>
    <row r="27369" ht="14.25" customHeight="1">
      <c r="A27369" s="4"/>
      <c r="B27369" s="4"/>
    </row>
    <row r="27370" ht="14.25" customHeight="1">
      <c r="A27370" s="4"/>
      <c r="B27370" s="4"/>
    </row>
    <row r="27371" ht="14.25" customHeight="1">
      <c r="A27371" s="4"/>
      <c r="B27371" s="4"/>
    </row>
    <row r="27372" ht="14.25" customHeight="1">
      <c r="A27372" s="4"/>
      <c r="B27372" s="4"/>
    </row>
    <row r="27373" ht="14.25" customHeight="1">
      <c r="A27373" s="4"/>
      <c r="B27373" s="4"/>
    </row>
    <row r="27374" ht="14.25" customHeight="1">
      <c r="A27374" s="4"/>
      <c r="B27374" s="4"/>
    </row>
    <row r="27375" ht="14.25" customHeight="1">
      <c r="A27375" s="4"/>
      <c r="B27375" s="4"/>
    </row>
    <row r="27376" ht="14.25" customHeight="1">
      <c r="A27376" s="4"/>
      <c r="B27376" s="4"/>
    </row>
    <row r="27377" ht="14.25" customHeight="1">
      <c r="A27377" s="4"/>
      <c r="B27377" s="4"/>
    </row>
    <row r="27378" ht="14.25" customHeight="1">
      <c r="A27378" s="4"/>
      <c r="B27378" s="4"/>
    </row>
    <row r="27379" ht="14.25" customHeight="1">
      <c r="A27379" s="4"/>
      <c r="B27379" s="4"/>
    </row>
    <row r="27380" ht="14.25" customHeight="1">
      <c r="A27380" s="4"/>
      <c r="B27380" s="4"/>
    </row>
    <row r="27381" ht="14.25" customHeight="1">
      <c r="A27381" s="4"/>
      <c r="B27381" s="4"/>
    </row>
    <row r="27382" ht="14.25" customHeight="1">
      <c r="A27382" s="4"/>
      <c r="B27382" s="4"/>
    </row>
    <row r="27383" ht="14.25" customHeight="1">
      <c r="A27383" s="4"/>
      <c r="B27383" s="4"/>
    </row>
    <row r="27384" ht="14.25" customHeight="1">
      <c r="A27384" s="4"/>
      <c r="B27384" s="4"/>
    </row>
    <row r="27385" ht="14.25" customHeight="1">
      <c r="A27385" s="4"/>
      <c r="B27385" s="4"/>
    </row>
    <row r="27386" ht="14.25" customHeight="1">
      <c r="A27386" s="4"/>
      <c r="B27386" s="4"/>
    </row>
    <row r="27387" ht="14.25" customHeight="1">
      <c r="A27387" s="4"/>
      <c r="B27387" s="4"/>
    </row>
    <row r="27388" ht="14.25" customHeight="1">
      <c r="A27388" s="4"/>
      <c r="B27388" s="4"/>
    </row>
    <row r="27389" ht="14.25" customHeight="1">
      <c r="A27389" s="4"/>
      <c r="B27389" s="4"/>
    </row>
    <row r="27390" ht="14.25" customHeight="1">
      <c r="A27390" s="4"/>
      <c r="B27390" s="4"/>
    </row>
    <row r="27391" ht="14.25" customHeight="1">
      <c r="A27391" s="4"/>
      <c r="B27391" s="4"/>
    </row>
    <row r="27392" ht="14.25" customHeight="1">
      <c r="A27392" s="4"/>
      <c r="B27392" s="4"/>
    </row>
    <row r="27393" ht="14.25" customHeight="1">
      <c r="A27393" s="4"/>
      <c r="B27393" s="4"/>
    </row>
    <row r="27394" ht="14.25" customHeight="1">
      <c r="A27394" s="4"/>
      <c r="B27394" s="4"/>
    </row>
    <row r="27395" ht="14.25" customHeight="1">
      <c r="A27395" s="4"/>
      <c r="B27395" s="4"/>
    </row>
    <row r="27396" ht="14.25" customHeight="1">
      <c r="A27396" s="4"/>
      <c r="B27396" s="4"/>
    </row>
    <row r="27397" ht="14.25" customHeight="1">
      <c r="A27397" s="4"/>
      <c r="B27397" s="4"/>
    </row>
    <row r="27398" ht="14.25" customHeight="1">
      <c r="A27398" s="4"/>
      <c r="B27398" s="4"/>
    </row>
    <row r="27399" ht="14.25" customHeight="1">
      <c r="A27399" s="4"/>
      <c r="B27399" s="4"/>
    </row>
    <row r="27400" ht="14.25" customHeight="1">
      <c r="A27400" s="4"/>
      <c r="B27400" s="4"/>
    </row>
    <row r="27401" ht="14.25" customHeight="1">
      <c r="A27401" s="4"/>
      <c r="B27401" s="4"/>
    </row>
    <row r="27402" ht="14.25" customHeight="1">
      <c r="A27402" s="4"/>
      <c r="B27402" s="4"/>
    </row>
    <row r="27403" ht="14.25" customHeight="1">
      <c r="A27403" s="4"/>
      <c r="B27403" s="4"/>
    </row>
    <row r="27404" ht="14.25" customHeight="1">
      <c r="A27404" s="4"/>
      <c r="B27404" s="4"/>
    </row>
    <row r="27405" ht="14.25" customHeight="1">
      <c r="A27405" s="4"/>
      <c r="B27405" s="4"/>
    </row>
    <row r="27406" ht="14.25" customHeight="1">
      <c r="A27406" s="4"/>
      <c r="B27406" s="4"/>
    </row>
    <row r="27407" ht="14.25" customHeight="1">
      <c r="A27407" s="4"/>
      <c r="B27407" s="4"/>
    </row>
    <row r="27408" ht="14.25" customHeight="1">
      <c r="A27408" s="4"/>
      <c r="B27408" s="4"/>
    </row>
    <row r="27409" ht="14.25" customHeight="1">
      <c r="A27409" s="4"/>
      <c r="B27409" s="4"/>
    </row>
    <row r="27410" ht="14.25" customHeight="1">
      <c r="A27410" s="4"/>
      <c r="B27410" s="4"/>
    </row>
    <row r="27411" ht="14.25" customHeight="1">
      <c r="A27411" s="4"/>
      <c r="B27411" s="4"/>
    </row>
    <row r="27412" ht="14.25" customHeight="1">
      <c r="A27412" s="4"/>
      <c r="B27412" s="4"/>
    </row>
    <row r="27413" ht="14.25" customHeight="1">
      <c r="A27413" s="4"/>
      <c r="B27413" s="4"/>
    </row>
    <row r="27414" ht="14.25" customHeight="1">
      <c r="A27414" s="4"/>
      <c r="B27414" s="4"/>
    </row>
    <row r="27415" ht="14.25" customHeight="1">
      <c r="A27415" s="4"/>
      <c r="B27415" s="4"/>
    </row>
    <row r="27416" ht="14.25" customHeight="1">
      <c r="A27416" s="4"/>
      <c r="B27416" s="4"/>
    </row>
    <row r="27417" ht="14.25" customHeight="1">
      <c r="A27417" s="4"/>
      <c r="B27417" s="4"/>
    </row>
    <row r="27418" ht="14.25" customHeight="1">
      <c r="A27418" s="4"/>
      <c r="B27418" s="4"/>
    </row>
    <row r="27419" ht="14.25" customHeight="1">
      <c r="A27419" s="4"/>
      <c r="B27419" s="4"/>
    </row>
    <row r="27420" ht="14.25" customHeight="1">
      <c r="A27420" s="4"/>
      <c r="B27420" s="4"/>
    </row>
    <row r="27421" ht="14.25" customHeight="1">
      <c r="A27421" s="4"/>
      <c r="B27421" s="4"/>
    </row>
    <row r="27422" ht="14.25" customHeight="1">
      <c r="A27422" s="4"/>
      <c r="B27422" s="4"/>
    </row>
    <row r="27423" ht="14.25" customHeight="1">
      <c r="A27423" s="4"/>
      <c r="B27423" s="4"/>
    </row>
    <row r="27424" ht="14.25" customHeight="1">
      <c r="A27424" s="4"/>
      <c r="B27424" s="4"/>
    </row>
    <row r="27425" ht="14.25" customHeight="1">
      <c r="A27425" s="4"/>
      <c r="B27425" s="4"/>
    </row>
    <row r="27426" ht="14.25" customHeight="1">
      <c r="A27426" s="4"/>
      <c r="B27426" s="4"/>
    </row>
    <row r="27427" ht="14.25" customHeight="1">
      <c r="A27427" s="4"/>
      <c r="B27427" s="4"/>
    </row>
    <row r="27428" ht="14.25" customHeight="1">
      <c r="A27428" s="4"/>
      <c r="B27428" s="4"/>
    </row>
    <row r="27429" ht="14.25" customHeight="1">
      <c r="A27429" s="4"/>
      <c r="B27429" s="4"/>
    </row>
    <row r="27430" ht="14.25" customHeight="1">
      <c r="A27430" s="4"/>
      <c r="B27430" s="4"/>
    </row>
    <row r="27431" ht="14.25" customHeight="1">
      <c r="A27431" s="4"/>
      <c r="B27431" s="4"/>
    </row>
    <row r="27432" ht="14.25" customHeight="1">
      <c r="A27432" s="4"/>
      <c r="B27432" s="4"/>
    </row>
    <row r="27433" ht="14.25" customHeight="1">
      <c r="A27433" s="4"/>
      <c r="B27433" s="4"/>
    </row>
    <row r="27434" ht="14.25" customHeight="1">
      <c r="A27434" s="4"/>
      <c r="B27434" s="4"/>
    </row>
    <row r="27435" ht="14.25" customHeight="1">
      <c r="A27435" s="4"/>
      <c r="B27435" s="4"/>
    </row>
    <row r="27436" ht="14.25" customHeight="1">
      <c r="A27436" s="4"/>
      <c r="B27436" s="4"/>
    </row>
    <row r="27437" ht="14.25" customHeight="1">
      <c r="A27437" s="4"/>
      <c r="B27437" s="4"/>
    </row>
    <row r="27438" ht="14.25" customHeight="1">
      <c r="A27438" s="4"/>
      <c r="B27438" s="4"/>
    </row>
    <row r="27439" ht="14.25" customHeight="1">
      <c r="A27439" s="4"/>
      <c r="B27439" s="4"/>
    </row>
    <row r="27440" ht="14.25" customHeight="1">
      <c r="A27440" s="4"/>
      <c r="B27440" s="4"/>
    </row>
    <row r="27441" ht="14.25" customHeight="1">
      <c r="A27441" s="4"/>
      <c r="B27441" s="4"/>
    </row>
    <row r="27442" ht="14.25" customHeight="1">
      <c r="A27442" s="4"/>
      <c r="B27442" s="4"/>
    </row>
    <row r="27443" ht="14.25" customHeight="1">
      <c r="A27443" s="4"/>
      <c r="B27443" s="4"/>
    </row>
    <row r="27444" ht="14.25" customHeight="1">
      <c r="A27444" s="4"/>
      <c r="B27444" s="4"/>
    </row>
    <row r="27445" ht="14.25" customHeight="1">
      <c r="A27445" s="4"/>
      <c r="B27445" s="4"/>
    </row>
    <row r="27446" ht="14.25" customHeight="1">
      <c r="A27446" s="4"/>
      <c r="B27446" s="4"/>
    </row>
    <row r="27447" ht="14.25" customHeight="1">
      <c r="A27447" s="4"/>
      <c r="B27447" s="4"/>
    </row>
    <row r="27448" ht="14.25" customHeight="1">
      <c r="A27448" s="4"/>
      <c r="B27448" s="4"/>
    </row>
    <row r="27449" ht="14.25" customHeight="1">
      <c r="A27449" s="4"/>
      <c r="B27449" s="4"/>
    </row>
    <row r="27450" ht="14.25" customHeight="1">
      <c r="A27450" s="4"/>
      <c r="B27450" s="4"/>
    </row>
    <row r="27451" ht="14.25" customHeight="1">
      <c r="A27451" s="4"/>
      <c r="B27451" s="4"/>
    </row>
    <row r="27452" ht="14.25" customHeight="1">
      <c r="A27452" s="4"/>
      <c r="B27452" s="4"/>
    </row>
    <row r="27453" ht="14.25" customHeight="1">
      <c r="A27453" s="4"/>
      <c r="B27453" s="4"/>
    </row>
    <row r="27454" ht="14.25" customHeight="1">
      <c r="A27454" s="4"/>
      <c r="B27454" s="4"/>
    </row>
    <row r="27455" ht="14.25" customHeight="1">
      <c r="A27455" s="4"/>
      <c r="B27455" s="4"/>
    </row>
    <row r="27456" ht="14.25" customHeight="1">
      <c r="A27456" s="4"/>
      <c r="B27456" s="4"/>
    </row>
    <row r="27457" ht="14.25" customHeight="1">
      <c r="A27457" s="4"/>
      <c r="B27457" s="4"/>
    </row>
    <row r="27458" ht="14.25" customHeight="1">
      <c r="A27458" s="4"/>
      <c r="B27458" s="4"/>
    </row>
    <row r="27459" ht="14.25" customHeight="1">
      <c r="A27459" s="4"/>
      <c r="B27459" s="4"/>
    </row>
    <row r="27460" ht="14.25" customHeight="1">
      <c r="A27460" s="4"/>
      <c r="B27460" s="4"/>
    </row>
    <row r="27461" ht="14.25" customHeight="1">
      <c r="A27461" s="4"/>
      <c r="B27461" s="4"/>
    </row>
    <row r="27462" ht="14.25" customHeight="1">
      <c r="A27462" s="4"/>
      <c r="B27462" s="4"/>
    </row>
    <row r="27463" ht="14.25" customHeight="1">
      <c r="A27463" s="4"/>
      <c r="B27463" s="4"/>
    </row>
    <row r="27464" ht="14.25" customHeight="1">
      <c r="A27464" s="4"/>
      <c r="B27464" s="4"/>
    </row>
    <row r="27465" ht="14.25" customHeight="1">
      <c r="A27465" s="4"/>
      <c r="B27465" s="4"/>
    </row>
    <row r="27466" ht="14.25" customHeight="1">
      <c r="A27466" s="4"/>
      <c r="B27466" s="4"/>
    </row>
    <row r="27467" ht="14.25" customHeight="1">
      <c r="A27467" s="4"/>
      <c r="B27467" s="4"/>
    </row>
    <row r="27468" ht="14.25" customHeight="1">
      <c r="A27468" s="4"/>
      <c r="B27468" s="4"/>
    </row>
    <row r="27469" ht="14.25" customHeight="1">
      <c r="A27469" s="4"/>
      <c r="B27469" s="4"/>
    </row>
    <row r="27470" ht="14.25" customHeight="1">
      <c r="A27470" s="4"/>
      <c r="B27470" s="4"/>
    </row>
    <row r="27471" ht="14.25" customHeight="1">
      <c r="A27471" s="4"/>
      <c r="B27471" s="4"/>
    </row>
    <row r="27472" ht="14.25" customHeight="1">
      <c r="A27472" s="4"/>
      <c r="B27472" s="4"/>
    </row>
    <row r="27473" ht="14.25" customHeight="1">
      <c r="A27473" s="4"/>
      <c r="B27473" s="4"/>
    </row>
    <row r="27474" ht="14.25" customHeight="1">
      <c r="A27474" s="4"/>
      <c r="B27474" s="4"/>
    </row>
    <row r="27475" ht="14.25" customHeight="1">
      <c r="A27475" s="4"/>
      <c r="B27475" s="4"/>
    </row>
    <row r="27476" ht="14.25" customHeight="1">
      <c r="A27476" s="4"/>
      <c r="B27476" s="4"/>
    </row>
    <row r="27477" ht="14.25" customHeight="1">
      <c r="A27477" s="4"/>
      <c r="B27477" s="4"/>
    </row>
    <row r="27478" ht="14.25" customHeight="1">
      <c r="A27478" s="4"/>
      <c r="B27478" s="4"/>
    </row>
    <row r="27479" ht="14.25" customHeight="1">
      <c r="A27479" s="4"/>
      <c r="B27479" s="4"/>
    </row>
    <row r="27480" ht="14.25" customHeight="1">
      <c r="A27480" s="4"/>
      <c r="B27480" s="4"/>
    </row>
    <row r="27481" ht="14.25" customHeight="1">
      <c r="A27481" s="4"/>
      <c r="B27481" s="4"/>
    </row>
    <row r="27482" ht="14.25" customHeight="1">
      <c r="A27482" s="4"/>
      <c r="B27482" s="4"/>
    </row>
    <row r="27483" ht="14.25" customHeight="1">
      <c r="A27483" s="4"/>
      <c r="B27483" s="4"/>
    </row>
    <row r="27484" ht="14.25" customHeight="1">
      <c r="A27484" s="4"/>
      <c r="B27484" s="4"/>
    </row>
    <row r="27485" ht="14.25" customHeight="1">
      <c r="A27485" s="4"/>
      <c r="B27485" s="4"/>
    </row>
    <row r="27486" ht="14.25" customHeight="1">
      <c r="A27486" s="4"/>
      <c r="B27486" s="4"/>
    </row>
    <row r="27487" ht="14.25" customHeight="1">
      <c r="A27487" s="4"/>
      <c r="B27487" s="4"/>
    </row>
    <row r="27488" ht="14.25" customHeight="1">
      <c r="A27488" s="4"/>
      <c r="B27488" s="4"/>
    </row>
    <row r="27489" ht="14.25" customHeight="1">
      <c r="A27489" s="4"/>
      <c r="B27489" s="4"/>
    </row>
    <row r="27490" ht="14.25" customHeight="1">
      <c r="A27490" s="4"/>
      <c r="B27490" s="4"/>
    </row>
    <row r="27491" ht="14.25" customHeight="1">
      <c r="A27491" s="4"/>
      <c r="B27491" s="4"/>
    </row>
    <row r="27492" ht="14.25" customHeight="1">
      <c r="A27492" s="4"/>
      <c r="B27492" s="4"/>
    </row>
    <row r="27493" ht="14.25" customHeight="1">
      <c r="A27493" s="4"/>
      <c r="B27493" s="4"/>
    </row>
    <row r="27494" ht="14.25" customHeight="1">
      <c r="A27494" s="4"/>
      <c r="B27494" s="4"/>
    </row>
    <row r="27495" ht="14.25" customHeight="1">
      <c r="A27495" s="4"/>
      <c r="B27495" s="4"/>
    </row>
    <row r="27496" ht="14.25" customHeight="1">
      <c r="A27496" s="4"/>
      <c r="B27496" s="4"/>
    </row>
    <row r="27497" ht="14.25" customHeight="1">
      <c r="A27497" s="4"/>
      <c r="B27497" s="4"/>
    </row>
    <row r="27498" ht="14.25" customHeight="1">
      <c r="A27498" s="4"/>
      <c r="B27498" s="4"/>
    </row>
    <row r="27499" ht="14.25" customHeight="1">
      <c r="A27499" s="4"/>
      <c r="B27499" s="4"/>
    </row>
    <row r="27500" ht="14.25" customHeight="1">
      <c r="A27500" s="4"/>
      <c r="B27500" s="4"/>
    </row>
    <row r="27501" ht="14.25" customHeight="1">
      <c r="A27501" s="4"/>
      <c r="B27501" s="4"/>
    </row>
    <row r="27502" ht="14.25" customHeight="1">
      <c r="A27502" s="4"/>
      <c r="B27502" s="4"/>
    </row>
    <row r="27503" ht="14.25" customHeight="1">
      <c r="A27503" s="4"/>
      <c r="B27503" s="4"/>
    </row>
    <row r="27504" ht="14.25" customHeight="1">
      <c r="A27504" s="4"/>
      <c r="B27504" s="4"/>
    </row>
    <row r="27505" ht="14.25" customHeight="1">
      <c r="A27505" s="4"/>
      <c r="B27505" s="4"/>
    </row>
    <row r="27506" ht="14.25" customHeight="1">
      <c r="A27506" s="4"/>
      <c r="B27506" s="4"/>
    </row>
    <row r="27507" ht="14.25" customHeight="1">
      <c r="A27507" s="4"/>
      <c r="B27507" s="4"/>
    </row>
    <row r="27508" ht="14.25" customHeight="1">
      <c r="A27508" s="4"/>
      <c r="B27508" s="4"/>
    </row>
    <row r="27509" ht="14.25" customHeight="1">
      <c r="A27509" s="4"/>
      <c r="B27509" s="4"/>
    </row>
    <row r="27510" ht="14.25" customHeight="1">
      <c r="A27510" s="4"/>
      <c r="B27510" s="4"/>
    </row>
    <row r="27511" ht="14.25" customHeight="1">
      <c r="A27511" s="4"/>
      <c r="B27511" s="4"/>
    </row>
    <row r="27512" ht="14.25" customHeight="1">
      <c r="A27512" s="4"/>
      <c r="B27512" s="4"/>
    </row>
    <row r="27513" ht="14.25" customHeight="1">
      <c r="A27513" s="4"/>
      <c r="B27513" s="4"/>
    </row>
    <row r="27514" ht="14.25" customHeight="1">
      <c r="A27514" s="4"/>
      <c r="B27514" s="4"/>
    </row>
    <row r="27515" ht="14.25" customHeight="1">
      <c r="A27515" s="4"/>
      <c r="B27515" s="4"/>
    </row>
    <row r="27516" ht="14.25" customHeight="1">
      <c r="A27516" s="4"/>
      <c r="B27516" s="4"/>
    </row>
    <row r="27517" ht="14.25" customHeight="1">
      <c r="A27517" s="4"/>
      <c r="B27517" s="4"/>
    </row>
    <row r="27518" ht="14.25" customHeight="1">
      <c r="A27518" s="4"/>
      <c r="B27518" s="4"/>
    </row>
    <row r="27519" ht="14.25" customHeight="1">
      <c r="A27519" s="4"/>
      <c r="B27519" s="4"/>
    </row>
    <row r="27520" ht="14.25" customHeight="1">
      <c r="A27520" s="4"/>
      <c r="B27520" s="4"/>
    </row>
    <row r="27521" ht="14.25" customHeight="1">
      <c r="A27521" s="4"/>
      <c r="B27521" s="4"/>
    </row>
    <row r="27522" ht="14.25" customHeight="1">
      <c r="A27522" s="4"/>
      <c r="B27522" s="4"/>
    </row>
    <row r="27523" ht="14.25" customHeight="1">
      <c r="A27523" s="4"/>
      <c r="B27523" s="4"/>
    </row>
    <row r="27524" ht="14.25" customHeight="1">
      <c r="A27524" s="4"/>
      <c r="B27524" s="4"/>
    </row>
    <row r="27525" ht="14.25" customHeight="1">
      <c r="A27525" s="4"/>
      <c r="B27525" s="4"/>
    </row>
    <row r="27526" ht="14.25" customHeight="1">
      <c r="A27526" s="4"/>
      <c r="B27526" s="4"/>
    </row>
    <row r="27527" ht="14.25" customHeight="1">
      <c r="A27527" s="4"/>
      <c r="B27527" s="4"/>
    </row>
    <row r="27528" ht="14.25" customHeight="1">
      <c r="A27528" s="4"/>
      <c r="B27528" s="4"/>
    </row>
    <row r="27529" ht="14.25" customHeight="1">
      <c r="A27529" s="4"/>
      <c r="B27529" s="4"/>
    </row>
    <row r="27530" ht="14.25" customHeight="1">
      <c r="A27530" s="4"/>
      <c r="B27530" s="4"/>
    </row>
    <row r="27531" ht="14.25" customHeight="1">
      <c r="A27531" s="4"/>
      <c r="B27531" s="4"/>
    </row>
    <row r="27532" ht="14.25" customHeight="1">
      <c r="A27532" s="4"/>
      <c r="B27532" s="4"/>
    </row>
    <row r="27533" ht="14.25" customHeight="1">
      <c r="A27533" s="4"/>
      <c r="B27533" s="4"/>
    </row>
    <row r="27534" ht="14.25" customHeight="1">
      <c r="A27534" s="4"/>
      <c r="B27534" s="4"/>
    </row>
    <row r="27535" ht="14.25" customHeight="1">
      <c r="A27535" s="4"/>
      <c r="B27535" s="4"/>
    </row>
    <row r="27536" ht="14.25" customHeight="1">
      <c r="A27536" s="4"/>
      <c r="B27536" s="4"/>
    </row>
    <row r="27537" ht="14.25" customHeight="1">
      <c r="A27537" s="4"/>
      <c r="B27537" s="4"/>
    </row>
    <row r="27538" ht="14.25" customHeight="1">
      <c r="A27538" s="4"/>
      <c r="B27538" s="4"/>
    </row>
    <row r="27539" ht="14.25" customHeight="1">
      <c r="A27539" s="4"/>
      <c r="B27539" s="4"/>
    </row>
    <row r="27540" ht="14.25" customHeight="1">
      <c r="A27540" s="4"/>
      <c r="B27540" s="4"/>
    </row>
    <row r="27541" ht="14.25" customHeight="1">
      <c r="A27541" s="4"/>
      <c r="B27541" s="4"/>
    </row>
    <row r="27542" ht="14.25" customHeight="1">
      <c r="A27542" s="4"/>
      <c r="B27542" s="4"/>
    </row>
    <row r="27543" ht="14.25" customHeight="1">
      <c r="A27543" s="4"/>
      <c r="B27543" s="4"/>
    </row>
    <row r="27544" ht="14.25" customHeight="1">
      <c r="A27544" s="4"/>
      <c r="B27544" s="4"/>
    </row>
    <row r="27545" ht="14.25" customHeight="1">
      <c r="A27545" s="4"/>
      <c r="B27545" s="4"/>
    </row>
    <row r="27546" ht="14.25" customHeight="1">
      <c r="A27546" s="4"/>
      <c r="B27546" s="4"/>
    </row>
    <row r="27547" ht="14.25" customHeight="1">
      <c r="A27547" s="4"/>
      <c r="B27547" s="4"/>
    </row>
    <row r="27548" ht="14.25" customHeight="1">
      <c r="A27548" s="4"/>
      <c r="B27548" s="4"/>
    </row>
    <row r="27549" ht="14.25" customHeight="1">
      <c r="A27549" s="4"/>
      <c r="B27549" s="4"/>
    </row>
    <row r="27550" ht="14.25" customHeight="1">
      <c r="A27550" s="4"/>
      <c r="B27550" s="4"/>
    </row>
    <row r="27551" ht="14.25" customHeight="1">
      <c r="A27551" s="4"/>
      <c r="B27551" s="4"/>
    </row>
    <row r="27552" ht="14.25" customHeight="1">
      <c r="A27552" s="4"/>
      <c r="B27552" s="4"/>
    </row>
    <row r="27553" ht="14.25" customHeight="1">
      <c r="A27553" s="4"/>
      <c r="B27553" s="4"/>
    </row>
    <row r="27554" ht="14.25" customHeight="1">
      <c r="A27554" s="4"/>
      <c r="B27554" s="4"/>
    </row>
    <row r="27555" ht="14.25" customHeight="1">
      <c r="A27555" s="4"/>
      <c r="B27555" s="4"/>
    </row>
    <row r="27556" ht="14.25" customHeight="1">
      <c r="A27556" s="4"/>
      <c r="B27556" s="4"/>
    </row>
    <row r="27557" ht="14.25" customHeight="1">
      <c r="A27557" s="4"/>
      <c r="B27557" s="4"/>
    </row>
    <row r="27558" ht="14.25" customHeight="1">
      <c r="A27558" s="4"/>
      <c r="B27558" s="4"/>
    </row>
    <row r="27559" ht="14.25" customHeight="1">
      <c r="A27559" s="4"/>
      <c r="B27559" s="4"/>
    </row>
    <row r="27560" ht="14.25" customHeight="1">
      <c r="A27560" s="4"/>
      <c r="B27560" s="4"/>
    </row>
    <row r="27561" ht="14.25" customHeight="1">
      <c r="A27561" s="4"/>
      <c r="B27561" s="4"/>
    </row>
    <row r="27562" ht="14.25" customHeight="1">
      <c r="A27562" s="4"/>
      <c r="B27562" s="4"/>
    </row>
    <row r="27563" ht="14.25" customHeight="1">
      <c r="A27563" s="4"/>
      <c r="B27563" s="4"/>
    </row>
    <row r="27564" ht="14.25" customHeight="1">
      <c r="A27564" s="4"/>
      <c r="B27564" s="4"/>
    </row>
    <row r="27565" ht="14.25" customHeight="1">
      <c r="A27565" s="4"/>
      <c r="B27565" s="4"/>
    </row>
    <row r="27566" ht="14.25" customHeight="1">
      <c r="A27566" s="4"/>
      <c r="B27566" s="4"/>
    </row>
    <row r="27567" ht="14.25" customHeight="1">
      <c r="A27567" s="4"/>
      <c r="B27567" s="4"/>
    </row>
    <row r="27568" ht="14.25" customHeight="1">
      <c r="A27568" s="4"/>
      <c r="B27568" s="4"/>
    </row>
    <row r="27569" ht="14.25" customHeight="1">
      <c r="A27569" s="4"/>
      <c r="B27569" s="4"/>
    </row>
    <row r="27570" ht="14.25" customHeight="1">
      <c r="A27570" s="4"/>
      <c r="B27570" s="4"/>
    </row>
    <row r="27571" ht="14.25" customHeight="1">
      <c r="A27571" s="4"/>
      <c r="B27571" s="4"/>
    </row>
    <row r="27572" ht="14.25" customHeight="1">
      <c r="A27572" s="4"/>
      <c r="B27572" s="4"/>
    </row>
    <row r="27573" ht="14.25" customHeight="1">
      <c r="A27573" s="4"/>
      <c r="B27573" s="4"/>
    </row>
    <row r="27574" ht="14.25" customHeight="1">
      <c r="A27574" s="4"/>
      <c r="B27574" s="4"/>
    </row>
    <row r="27575" ht="14.25" customHeight="1">
      <c r="A27575" s="4"/>
      <c r="B27575" s="4"/>
    </row>
    <row r="27576" ht="14.25" customHeight="1">
      <c r="A27576" s="4"/>
      <c r="B27576" s="4"/>
    </row>
    <row r="27577" ht="14.25" customHeight="1">
      <c r="A27577" s="4"/>
      <c r="B27577" s="4"/>
    </row>
    <row r="27578" ht="14.25" customHeight="1">
      <c r="A27578" s="4"/>
      <c r="B27578" s="4"/>
    </row>
    <row r="27579" ht="14.25" customHeight="1">
      <c r="A27579" s="4"/>
      <c r="B27579" s="4"/>
    </row>
    <row r="27580" ht="14.25" customHeight="1">
      <c r="A27580" s="4"/>
      <c r="B27580" s="4"/>
    </row>
    <row r="27581" ht="14.25" customHeight="1">
      <c r="A27581" s="4"/>
      <c r="B27581" s="4"/>
    </row>
    <row r="27582" ht="14.25" customHeight="1">
      <c r="A27582" s="4"/>
      <c r="B27582" s="4"/>
    </row>
    <row r="27583" ht="14.25" customHeight="1">
      <c r="A27583" s="4"/>
      <c r="B27583" s="4"/>
    </row>
    <row r="27584" ht="14.25" customHeight="1">
      <c r="A27584" s="4"/>
      <c r="B27584" s="4"/>
    </row>
    <row r="27585" ht="14.25" customHeight="1">
      <c r="A27585" s="4"/>
      <c r="B27585" s="4"/>
    </row>
    <row r="27586" ht="14.25" customHeight="1">
      <c r="A27586" s="4"/>
      <c r="B27586" s="4"/>
    </row>
    <row r="27587" ht="14.25" customHeight="1">
      <c r="A27587" s="4"/>
      <c r="B27587" s="4"/>
    </row>
    <row r="27588" ht="14.25" customHeight="1">
      <c r="A27588" s="4"/>
      <c r="B27588" s="4"/>
    </row>
    <row r="27589" ht="14.25" customHeight="1">
      <c r="A27589" s="4"/>
      <c r="B27589" s="4"/>
    </row>
    <row r="27590" ht="14.25" customHeight="1">
      <c r="A27590" s="4"/>
      <c r="B27590" s="4"/>
    </row>
    <row r="27591" ht="14.25" customHeight="1">
      <c r="A27591" s="4"/>
      <c r="B27591" s="4"/>
    </row>
    <row r="27592" ht="14.25" customHeight="1">
      <c r="A27592" s="4"/>
      <c r="B27592" s="4"/>
    </row>
    <row r="27593" ht="14.25" customHeight="1">
      <c r="A27593" s="4"/>
      <c r="B27593" s="4"/>
    </row>
    <row r="27594" ht="14.25" customHeight="1">
      <c r="A27594" s="4"/>
      <c r="B27594" s="4"/>
    </row>
    <row r="27595" ht="14.25" customHeight="1">
      <c r="A27595" s="4"/>
      <c r="B27595" s="4"/>
    </row>
    <row r="27596" ht="14.25" customHeight="1">
      <c r="A27596" s="4"/>
      <c r="B27596" s="4"/>
    </row>
    <row r="27597" ht="14.25" customHeight="1">
      <c r="A27597" s="4"/>
      <c r="B27597" s="4"/>
    </row>
    <row r="27598" ht="14.25" customHeight="1">
      <c r="A27598" s="4"/>
      <c r="B27598" s="4"/>
    </row>
    <row r="27599" ht="14.25" customHeight="1">
      <c r="A27599" s="4"/>
      <c r="B27599" s="4"/>
    </row>
    <row r="27600" ht="14.25" customHeight="1">
      <c r="A27600" s="4"/>
      <c r="B27600" s="4"/>
    </row>
    <row r="27601" ht="14.25" customHeight="1">
      <c r="A27601" s="4"/>
      <c r="B27601" s="4"/>
    </row>
    <row r="27602" ht="14.25" customHeight="1">
      <c r="A27602" s="4"/>
      <c r="B27602" s="4"/>
    </row>
    <row r="27603" ht="14.25" customHeight="1">
      <c r="A27603" s="4"/>
      <c r="B27603" s="4"/>
    </row>
    <row r="27604" ht="14.25" customHeight="1">
      <c r="A27604" s="4"/>
      <c r="B27604" s="4"/>
    </row>
    <row r="27605" ht="14.25" customHeight="1">
      <c r="A27605" s="4"/>
      <c r="B27605" s="4"/>
    </row>
    <row r="27606" ht="14.25" customHeight="1">
      <c r="A27606" s="4"/>
      <c r="B27606" s="4"/>
    </row>
    <row r="27607" ht="14.25" customHeight="1">
      <c r="A27607" s="4"/>
      <c r="B27607" s="4"/>
    </row>
    <row r="27608" ht="14.25" customHeight="1">
      <c r="A27608" s="4"/>
      <c r="B27608" s="4"/>
    </row>
    <row r="27609" ht="14.25" customHeight="1">
      <c r="A27609" s="4"/>
      <c r="B27609" s="4"/>
    </row>
    <row r="27610" ht="14.25" customHeight="1">
      <c r="A27610" s="4"/>
      <c r="B27610" s="4"/>
    </row>
    <row r="27611" ht="14.25" customHeight="1">
      <c r="A27611" s="4"/>
      <c r="B27611" s="4"/>
    </row>
    <row r="27612" ht="14.25" customHeight="1">
      <c r="A27612" s="4"/>
      <c r="B27612" s="4"/>
    </row>
    <row r="27613" ht="14.25" customHeight="1">
      <c r="A27613" s="4"/>
      <c r="B27613" s="4"/>
    </row>
    <row r="27614" ht="14.25" customHeight="1">
      <c r="A27614" s="4"/>
      <c r="B27614" s="4"/>
    </row>
    <row r="27615" ht="14.25" customHeight="1">
      <c r="A27615" s="4"/>
      <c r="B27615" s="4"/>
    </row>
    <row r="27616" ht="14.25" customHeight="1">
      <c r="A27616" s="4"/>
      <c r="B27616" s="4"/>
    </row>
    <row r="27617" ht="14.25" customHeight="1">
      <c r="A27617" s="4"/>
      <c r="B27617" s="4"/>
    </row>
    <row r="27618" ht="14.25" customHeight="1">
      <c r="A27618" s="4"/>
      <c r="B27618" s="4"/>
    </row>
    <row r="27619" ht="14.25" customHeight="1">
      <c r="A27619" s="4"/>
      <c r="B27619" s="4"/>
    </row>
    <row r="27620" ht="14.25" customHeight="1">
      <c r="A27620" s="4"/>
      <c r="B27620" s="4"/>
    </row>
    <row r="27621" ht="14.25" customHeight="1">
      <c r="A27621" s="4"/>
      <c r="B27621" s="4"/>
    </row>
    <row r="27622" ht="14.25" customHeight="1">
      <c r="A27622" s="4"/>
      <c r="B27622" s="4"/>
    </row>
    <row r="27623" ht="14.25" customHeight="1">
      <c r="A27623" s="4"/>
      <c r="B27623" s="4"/>
    </row>
    <row r="27624" ht="14.25" customHeight="1">
      <c r="A27624" s="4"/>
      <c r="B27624" s="4"/>
    </row>
    <row r="27625" ht="14.25" customHeight="1">
      <c r="A27625" s="4"/>
      <c r="B27625" s="4"/>
    </row>
    <row r="27626" ht="14.25" customHeight="1">
      <c r="A27626" s="4"/>
      <c r="B27626" s="4"/>
    </row>
    <row r="27627" ht="14.25" customHeight="1">
      <c r="A27627" s="4"/>
      <c r="B27627" s="4"/>
    </row>
    <row r="27628" ht="14.25" customHeight="1">
      <c r="A27628" s="4"/>
      <c r="B27628" s="4"/>
    </row>
    <row r="27629" ht="14.25" customHeight="1">
      <c r="A27629" s="4"/>
      <c r="B27629" s="4"/>
    </row>
    <row r="27630" ht="14.25" customHeight="1">
      <c r="A27630" s="4"/>
      <c r="B27630" s="4"/>
    </row>
    <row r="27631" ht="14.25" customHeight="1">
      <c r="A27631" s="4"/>
      <c r="B27631" s="4"/>
    </row>
    <row r="27632" ht="14.25" customHeight="1">
      <c r="A27632" s="4"/>
      <c r="B27632" s="4"/>
    </row>
    <row r="27633" ht="14.25" customHeight="1">
      <c r="A27633" s="4"/>
      <c r="B27633" s="4"/>
    </row>
    <row r="27634" ht="14.25" customHeight="1">
      <c r="A27634" s="4"/>
      <c r="B27634" s="4"/>
    </row>
    <row r="27635" ht="14.25" customHeight="1">
      <c r="A27635" s="4"/>
      <c r="B27635" s="4"/>
    </row>
    <row r="27636" ht="14.25" customHeight="1">
      <c r="A27636" s="4"/>
      <c r="B27636" s="4"/>
    </row>
    <row r="27637" ht="14.25" customHeight="1">
      <c r="A27637" s="4"/>
      <c r="B27637" s="4"/>
    </row>
    <row r="27638" ht="14.25" customHeight="1">
      <c r="A27638" s="4"/>
      <c r="B27638" s="4"/>
    </row>
    <row r="27639" ht="14.25" customHeight="1">
      <c r="A27639" s="4"/>
      <c r="B27639" s="4"/>
    </row>
    <row r="27640" ht="14.25" customHeight="1">
      <c r="A27640" s="4"/>
      <c r="B27640" s="4"/>
    </row>
    <row r="27641" ht="14.25" customHeight="1">
      <c r="A27641" s="4"/>
      <c r="B27641" s="4"/>
    </row>
    <row r="27642" ht="14.25" customHeight="1">
      <c r="A27642" s="4"/>
      <c r="B27642" s="4"/>
    </row>
    <row r="27643" ht="14.25" customHeight="1">
      <c r="A27643" s="4"/>
      <c r="B27643" s="4"/>
    </row>
    <row r="27644" ht="14.25" customHeight="1">
      <c r="A27644" s="4"/>
      <c r="B27644" s="4"/>
    </row>
    <row r="27645" ht="14.25" customHeight="1">
      <c r="A27645" s="4"/>
      <c r="B27645" s="4"/>
    </row>
    <row r="27646" ht="14.25" customHeight="1">
      <c r="A27646" s="4"/>
      <c r="B27646" s="4"/>
    </row>
    <row r="27647" ht="14.25" customHeight="1">
      <c r="A27647" s="4"/>
      <c r="B27647" s="4"/>
    </row>
    <row r="27648" ht="14.25" customHeight="1">
      <c r="A27648" s="4"/>
      <c r="B27648" s="4"/>
    </row>
    <row r="27649" ht="14.25" customHeight="1">
      <c r="A27649" s="4"/>
      <c r="B27649" s="4"/>
    </row>
    <row r="27650" ht="14.25" customHeight="1">
      <c r="A27650" s="4"/>
      <c r="B27650" s="4"/>
    </row>
    <row r="27651" ht="14.25" customHeight="1">
      <c r="A27651" s="4"/>
      <c r="B27651" s="4"/>
    </row>
    <row r="27652" ht="14.25" customHeight="1">
      <c r="A27652" s="4"/>
      <c r="B27652" s="4"/>
    </row>
    <row r="27653" ht="14.25" customHeight="1">
      <c r="A27653" s="4"/>
      <c r="B27653" s="4"/>
    </row>
    <row r="27654" ht="14.25" customHeight="1">
      <c r="A27654" s="4"/>
      <c r="B27654" s="4"/>
    </row>
    <row r="27655" ht="14.25" customHeight="1">
      <c r="A27655" s="4"/>
      <c r="B27655" s="4"/>
    </row>
    <row r="27656" ht="14.25" customHeight="1">
      <c r="A27656" s="4"/>
      <c r="B27656" s="4"/>
    </row>
    <row r="27657" ht="14.25" customHeight="1">
      <c r="A27657" s="4"/>
      <c r="B27657" s="4"/>
    </row>
    <row r="27658" ht="14.25" customHeight="1">
      <c r="A27658" s="4"/>
      <c r="B27658" s="4"/>
    </row>
    <row r="27659" ht="14.25" customHeight="1">
      <c r="A27659" s="4"/>
      <c r="B27659" s="4"/>
    </row>
    <row r="27660" ht="14.25" customHeight="1">
      <c r="A27660" s="4"/>
      <c r="B27660" s="4"/>
    </row>
    <row r="27661" ht="14.25" customHeight="1">
      <c r="A27661" s="4"/>
      <c r="B27661" s="4"/>
    </row>
    <row r="27662" ht="14.25" customHeight="1">
      <c r="A27662" s="4"/>
      <c r="B27662" s="4"/>
    </row>
    <row r="27663" ht="14.25" customHeight="1">
      <c r="A27663" s="4"/>
      <c r="B27663" s="4"/>
    </row>
    <row r="27664" ht="14.25" customHeight="1">
      <c r="A27664" s="4"/>
      <c r="B27664" s="4"/>
    </row>
    <row r="27665" ht="14.25" customHeight="1">
      <c r="A27665" s="4"/>
      <c r="B27665" s="4"/>
    </row>
    <row r="27666" ht="14.25" customHeight="1">
      <c r="A27666" s="4"/>
      <c r="B27666" s="4"/>
    </row>
    <row r="27667" ht="14.25" customHeight="1">
      <c r="A27667" s="4"/>
      <c r="B27667" s="4"/>
    </row>
    <row r="27668" ht="14.25" customHeight="1">
      <c r="A27668" s="4"/>
      <c r="B27668" s="4"/>
    </row>
    <row r="27669" ht="14.25" customHeight="1">
      <c r="A27669" s="4"/>
      <c r="B27669" s="4"/>
    </row>
    <row r="27670" ht="14.25" customHeight="1">
      <c r="A27670" s="4"/>
      <c r="B27670" s="4"/>
    </row>
    <row r="27671" ht="14.25" customHeight="1">
      <c r="A27671" s="4"/>
      <c r="B27671" s="4"/>
    </row>
    <row r="27672" ht="14.25" customHeight="1">
      <c r="A27672" s="4"/>
      <c r="B27672" s="4"/>
    </row>
    <row r="27673" ht="14.25" customHeight="1">
      <c r="A27673" s="4"/>
      <c r="B27673" s="4"/>
    </row>
    <row r="27674" ht="14.25" customHeight="1">
      <c r="A27674" s="4"/>
      <c r="B27674" s="4"/>
    </row>
    <row r="27675" ht="14.25" customHeight="1">
      <c r="A27675" s="4"/>
      <c r="B27675" s="4"/>
    </row>
    <row r="27676" ht="14.25" customHeight="1">
      <c r="A27676" s="4"/>
      <c r="B27676" s="4"/>
    </row>
    <row r="27677" ht="14.25" customHeight="1">
      <c r="A27677" s="4"/>
      <c r="B27677" s="4"/>
    </row>
    <row r="27678" ht="14.25" customHeight="1">
      <c r="A27678" s="4"/>
      <c r="B27678" s="4"/>
    </row>
    <row r="27679" ht="14.25" customHeight="1">
      <c r="A27679" s="4"/>
      <c r="B27679" s="4"/>
    </row>
    <row r="27680" ht="14.25" customHeight="1">
      <c r="A27680" s="4"/>
      <c r="B27680" s="4"/>
    </row>
    <row r="27681" ht="14.25" customHeight="1">
      <c r="A27681" s="4"/>
      <c r="B27681" s="4"/>
    </row>
    <row r="27682" ht="14.25" customHeight="1">
      <c r="A27682" s="4"/>
      <c r="B27682" s="4"/>
    </row>
    <row r="27683" ht="14.25" customHeight="1">
      <c r="A27683" s="4"/>
      <c r="B27683" s="4"/>
    </row>
    <row r="27684" ht="14.25" customHeight="1">
      <c r="A27684" s="4"/>
      <c r="B27684" s="4"/>
    </row>
    <row r="27685" ht="14.25" customHeight="1">
      <c r="A27685" s="4"/>
      <c r="B27685" s="4"/>
    </row>
    <row r="27686" ht="14.25" customHeight="1">
      <c r="A27686" s="4"/>
      <c r="B27686" s="4"/>
    </row>
    <row r="27687" ht="14.25" customHeight="1">
      <c r="A27687" s="4"/>
      <c r="B27687" s="4"/>
    </row>
    <row r="27688" ht="14.25" customHeight="1">
      <c r="A27688" s="4"/>
      <c r="B27688" s="4"/>
    </row>
    <row r="27689" ht="14.25" customHeight="1">
      <c r="A27689" s="4"/>
      <c r="B27689" s="4"/>
    </row>
    <row r="27690" ht="14.25" customHeight="1">
      <c r="A27690" s="4"/>
      <c r="B27690" s="4"/>
    </row>
    <row r="27691" ht="14.25" customHeight="1">
      <c r="A27691" s="4"/>
      <c r="B27691" s="4"/>
    </row>
    <row r="27692" ht="14.25" customHeight="1">
      <c r="A27692" s="4"/>
      <c r="B27692" s="4"/>
    </row>
    <row r="27693" ht="14.25" customHeight="1">
      <c r="A27693" s="4"/>
      <c r="B27693" s="4"/>
    </row>
    <row r="27694" ht="14.25" customHeight="1">
      <c r="A27694" s="4"/>
      <c r="B27694" s="4"/>
    </row>
    <row r="27695" ht="14.25" customHeight="1">
      <c r="A27695" s="4"/>
      <c r="B27695" s="4"/>
    </row>
    <row r="27696" ht="14.25" customHeight="1">
      <c r="A27696" s="4"/>
      <c r="B27696" s="4"/>
    </row>
    <row r="27697" ht="14.25" customHeight="1">
      <c r="A27697" s="4"/>
      <c r="B27697" s="4"/>
    </row>
    <row r="27698" ht="14.25" customHeight="1">
      <c r="A27698" s="4"/>
      <c r="B27698" s="4"/>
    </row>
    <row r="27699" ht="14.25" customHeight="1">
      <c r="A27699" s="4"/>
      <c r="B27699" s="4"/>
    </row>
    <row r="27700" ht="14.25" customHeight="1">
      <c r="A27700" s="4"/>
      <c r="B27700" s="4"/>
    </row>
    <row r="27701" ht="14.25" customHeight="1">
      <c r="A27701" s="4"/>
      <c r="B27701" s="4"/>
    </row>
    <row r="27702" ht="14.25" customHeight="1">
      <c r="A27702" s="4"/>
      <c r="B27702" s="4"/>
    </row>
    <row r="27703" ht="14.25" customHeight="1">
      <c r="A27703" s="4"/>
      <c r="B27703" s="4"/>
    </row>
    <row r="27704" ht="14.25" customHeight="1">
      <c r="A27704" s="4"/>
      <c r="B27704" s="4"/>
    </row>
    <row r="27705" ht="14.25" customHeight="1">
      <c r="A27705" s="4"/>
      <c r="B27705" s="4"/>
    </row>
    <row r="27706" ht="14.25" customHeight="1">
      <c r="A27706" s="4"/>
      <c r="B27706" s="4"/>
    </row>
    <row r="27707" ht="14.25" customHeight="1">
      <c r="A27707" s="4"/>
      <c r="B27707" s="4"/>
    </row>
    <row r="27708" ht="14.25" customHeight="1">
      <c r="A27708" s="4"/>
      <c r="B27708" s="4"/>
    </row>
    <row r="27709" ht="14.25" customHeight="1">
      <c r="A27709" s="4"/>
      <c r="B27709" s="4"/>
    </row>
    <row r="27710" ht="14.25" customHeight="1">
      <c r="A27710" s="4"/>
      <c r="B27710" s="4"/>
    </row>
    <row r="27711" ht="14.25" customHeight="1">
      <c r="A27711" s="4"/>
      <c r="B27711" s="4"/>
    </row>
    <row r="27712" ht="14.25" customHeight="1">
      <c r="A27712" s="4"/>
      <c r="B27712" s="4"/>
    </row>
    <row r="27713" ht="14.25" customHeight="1">
      <c r="A27713" s="4"/>
      <c r="B27713" s="4"/>
    </row>
    <row r="27714" ht="14.25" customHeight="1">
      <c r="A27714" s="4"/>
      <c r="B27714" s="4"/>
    </row>
    <row r="27715" ht="14.25" customHeight="1">
      <c r="A27715" s="4"/>
      <c r="B27715" s="4"/>
    </row>
    <row r="27716" ht="14.25" customHeight="1">
      <c r="A27716" s="4"/>
      <c r="B27716" s="4"/>
    </row>
    <row r="27717" ht="14.25" customHeight="1">
      <c r="A27717" s="4"/>
      <c r="B27717" s="4"/>
    </row>
    <row r="27718" ht="14.25" customHeight="1">
      <c r="A27718" s="4"/>
      <c r="B27718" s="4"/>
    </row>
    <row r="27719" ht="14.25" customHeight="1">
      <c r="A27719" s="4"/>
      <c r="B27719" s="4"/>
    </row>
    <row r="27720" ht="14.25" customHeight="1">
      <c r="A27720" s="4"/>
      <c r="B27720" s="4"/>
    </row>
    <row r="27721" ht="14.25" customHeight="1">
      <c r="A27721" s="4"/>
      <c r="B27721" s="4"/>
    </row>
    <row r="27722" ht="14.25" customHeight="1">
      <c r="A27722" s="4"/>
      <c r="B27722" s="4"/>
    </row>
    <row r="27723" ht="14.25" customHeight="1">
      <c r="A27723" s="4"/>
      <c r="B27723" s="4"/>
    </row>
    <row r="27724" ht="14.25" customHeight="1">
      <c r="A27724" s="4"/>
      <c r="B27724" s="4"/>
    </row>
    <row r="27725" ht="14.25" customHeight="1">
      <c r="A27725" s="4"/>
      <c r="B27725" s="4"/>
    </row>
    <row r="27726" ht="14.25" customHeight="1">
      <c r="A27726" s="4"/>
      <c r="B27726" s="4"/>
    </row>
    <row r="27727" ht="14.25" customHeight="1">
      <c r="A27727" s="4"/>
      <c r="B27727" s="4"/>
    </row>
    <row r="27728" ht="14.25" customHeight="1">
      <c r="A27728" s="4"/>
      <c r="B27728" s="4"/>
    </row>
    <row r="27729" ht="14.25" customHeight="1">
      <c r="A27729" s="4"/>
      <c r="B27729" s="4"/>
    </row>
    <row r="27730" ht="14.25" customHeight="1">
      <c r="A27730" s="4"/>
      <c r="B27730" s="4"/>
    </row>
    <row r="27731" ht="14.25" customHeight="1">
      <c r="A27731" s="4"/>
      <c r="B27731" s="4"/>
    </row>
    <row r="27732" ht="14.25" customHeight="1">
      <c r="A27732" s="4"/>
      <c r="B27732" s="4"/>
    </row>
    <row r="27733" ht="14.25" customHeight="1">
      <c r="A27733" s="4"/>
      <c r="B27733" s="4"/>
    </row>
    <row r="27734" ht="14.25" customHeight="1">
      <c r="A27734" s="4"/>
      <c r="B27734" s="4"/>
    </row>
    <row r="27735" ht="14.25" customHeight="1">
      <c r="A27735" s="4"/>
      <c r="B27735" s="4"/>
    </row>
    <row r="27736" ht="14.25" customHeight="1">
      <c r="A27736" s="4"/>
      <c r="B27736" s="4"/>
    </row>
    <row r="27737" ht="14.25" customHeight="1">
      <c r="A27737" s="4"/>
      <c r="B27737" s="4"/>
    </row>
    <row r="27738" ht="14.25" customHeight="1">
      <c r="A27738" s="4"/>
      <c r="B27738" s="4"/>
    </row>
    <row r="27739" ht="14.25" customHeight="1">
      <c r="A27739" s="4"/>
      <c r="B27739" s="4"/>
    </row>
    <row r="27740" ht="14.25" customHeight="1">
      <c r="A27740" s="4"/>
      <c r="B27740" s="4"/>
    </row>
    <row r="27741" ht="14.25" customHeight="1">
      <c r="A27741" s="4"/>
      <c r="B27741" s="4"/>
    </row>
    <row r="27742" ht="14.25" customHeight="1">
      <c r="A27742" s="4"/>
      <c r="B27742" s="4"/>
    </row>
    <row r="27743" ht="14.25" customHeight="1">
      <c r="A27743" s="4"/>
      <c r="B27743" s="4"/>
    </row>
    <row r="27744" ht="14.25" customHeight="1">
      <c r="A27744" s="4"/>
      <c r="B27744" s="4"/>
    </row>
    <row r="27745" ht="14.25" customHeight="1">
      <c r="A27745" s="4"/>
      <c r="B27745" s="4"/>
    </row>
    <row r="27746" ht="14.25" customHeight="1">
      <c r="A27746" s="4"/>
      <c r="B27746" s="4"/>
    </row>
    <row r="27747" ht="14.25" customHeight="1">
      <c r="A27747" s="4"/>
      <c r="B27747" s="4"/>
    </row>
    <row r="27748" ht="14.25" customHeight="1">
      <c r="A27748" s="4"/>
      <c r="B27748" s="4"/>
    </row>
    <row r="27749" ht="14.25" customHeight="1">
      <c r="A27749" s="4"/>
      <c r="B27749" s="4"/>
    </row>
    <row r="27750" ht="14.25" customHeight="1">
      <c r="A27750" s="4"/>
      <c r="B27750" s="4"/>
    </row>
    <row r="27751" ht="14.25" customHeight="1">
      <c r="A27751" s="4"/>
      <c r="B27751" s="4"/>
    </row>
    <row r="27752" ht="14.25" customHeight="1">
      <c r="A27752" s="4"/>
      <c r="B27752" s="4"/>
    </row>
    <row r="27753" ht="14.25" customHeight="1">
      <c r="A27753" s="4"/>
      <c r="B27753" s="4"/>
    </row>
    <row r="27754" ht="14.25" customHeight="1">
      <c r="A27754" s="4"/>
      <c r="B27754" s="4"/>
    </row>
    <row r="27755" ht="14.25" customHeight="1">
      <c r="A27755" s="4"/>
      <c r="B27755" s="4"/>
    </row>
    <row r="27756" ht="14.25" customHeight="1">
      <c r="A27756" s="4"/>
      <c r="B27756" s="4"/>
    </row>
    <row r="27757" ht="14.25" customHeight="1">
      <c r="A27757" s="4"/>
      <c r="B27757" s="4"/>
    </row>
    <row r="27758" ht="14.25" customHeight="1">
      <c r="A27758" s="4"/>
      <c r="B27758" s="4"/>
    </row>
    <row r="27759" ht="14.25" customHeight="1">
      <c r="A27759" s="4"/>
      <c r="B27759" s="4"/>
    </row>
    <row r="27760" ht="14.25" customHeight="1">
      <c r="A27760" s="4"/>
      <c r="B27760" s="4"/>
    </row>
    <row r="27761" ht="14.25" customHeight="1">
      <c r="A27761" s="4"/>
      <c r="B27761" s="4"/>
    </row>
    <row r="27762" ht="14.25" customHeight="1">
      <c r="A27762" s="4"/>
      <c r="B27762" s="4"/>
    </row>
    <row r="27763" ht="14.25" customHeight="1">
      <c r="A27763" s="4"/>
      <c r="B27763" s="4"/>
    </row>
    <row r="27764" ht="14.25" customHeight="1">
      <c r="A27764" s="4"/>
      <c r="B27764" s="4"/>
    </row>
    <row r="27765" ht="14.25" customHeight="1">
      <c r="A27765" s="4"/>
      <c r="B27765" s="4"/>
    </row>
    <row r="27766" ht="14.25" customHeight="1">
      <c r="A27766" s="4"/>
      <c r="B27766" s="4"/>
    </row>
    <row r="27767" ht="14.25" customHeight="1">
      <c r="A27767" s="4"/>
      <c r="B27767" s="4"/>
    </row>
    <row r="27768" ht="14.25" customHeight="1">
      <c r="A27768" s="4"/>
      <c r="B27768" s="4"/>
    </row>
    <row r="27769" ht="14.25" customHeight="1">
      <c r="A27769" s="4"/>
      <c r="B27769" s="4"/>
    </row>
    <row r="27770" ht="14.25" customHeight="1">
      <c r="A27770" s="4"/>
      <c r="B27770" s="4"/>
    </row>
    <row r="27771" ht="14.25" customHeight="1">
      <c r="A27771" s="4"/>
      <c r="B27771" s="4"/>
    </row>
    <row r="27772" ht="14.25" customHeight="1">
      <c r="A27772" s="4"/>
      <c r="B27772" s="4"/>
    </row>
    <row r="27773" ht="14.25" customHeight="1">
      <c r="A27773" s="4"/>
      <c r="B27773" s="4"/>
    </row>
    <row r="27774" ht="14.25" customHeight="1">
      <c r="A27774" s="4"/>
      <c r="B27774" s="4"/>
    </row>
    <row r="27775" ht="14.25" customHeight="1">
      <c r="A27775" s="4"/>
      <c r="B27775" s="4"/>
    </row>
    <row r="27776" ht="14.25" customHeight="1">
      <c r="A27776" s="4"/>
      <c r="B27776" s="4"/>
    </row>
    <row r="27777" ht="14.25" customHeight="1">
      <c r="A27777" s="4"/>
      <c r="B27777" s="4"/>
    </row>
    <row r="27778" ht="14.25" customHeight="1">
      <c r="A27778" s="4"/>
      <c r="B27778" s="4"/>
    </row>
    <row r="27779" ht="14.25" customHeight="1">
      <c r="A27779" s="4"/>
      <c r="B27779" s="4"/>
    </row>
    <row r="27780" ht="14.25" customHeight="1">
      <c r="A27780" s="4"/>
      <c r="B27780" s="4"/>
    </row>
    <row r="27781" ht="14.25" customHeight="1">
      <c r="A27781" s="4"/>
      <c r="B27781" s="4"/>
    </row>
    <row r="27782" ht="14.25" customHeight="1">
      <c r="A27782" s="4"/>
      <c r="B27782" s="4"/>
    </row>
    <row r="27783" ht="14.25" customHeight="1">
      <c r="A27783" s="4"/>
      <c r="B27783" s="4"/>
    </row>
    <row r="27784" ht="14.25" customHeight="1">
      <c r="A27784" s="4"/>
      <c r="B27784" s="4"/>
    </row>
    <row r="27785" ht="14.25" customHeight="1">
      <c r="A27785" s="4"/>
      <c r="B27785" s="4"/>
    </row>
    <row r="27786" ht="14.25" customHeight="1">
      <c r="A27786" s="4"/>
      <c r="B27786" s="4"/>
    </row>
    <row r="27787" ht="14.25" customHeight="1">
      <c r="A27787" s="4"/>
      <c r="B27787" s="4"/>
    </row>
    <row r="27788" ht="14.25" customHeight="1">
      <c r="A27788" s="4"/>
      <c r="B27788" s="4"/>
    </row>
    <row r="27789" ht="14.25" customHeight="1">
      <c r="A27789" s="4"/>
      <c r="B27789" s="4"/>
    </row>
    <row r="27790" ht="14.25" customHeight="1">
      <c r="A27790" s="4"/>
      <c r="B27790" s="4"/>
    </row>
    <row r="27791" ht="14.25" customHeight="1">
      <c r="A27791" s="4"/>
      <c r="B27791" s="4"/>
    </row>
    <row r="27792" ht="14.25" customHeight="1">
      <c r="A27792" s="4"/>
      <c r="B27792" s="4"/>
    </row>
    <row r="27793" ht="14.25" customHeight="1">
      <c r="A27793" s="4"/>
      <c r="B27793" s="4"/>
    </row>
    <row r="27794" ht="14.25" customHeight="1">
      <c r="A27794" s="4"/>
      <c r="B27794" s="4"/>
    </row>
    <row r="27795" ht="14.25" customHeight="1">
      <c r="A27795" s="4"/>
      <c r="B27795" s="4"/>
    </row>
    <row r="27796" ht="14.25" customHeight="1">
      <c r="A27796" s="4"/>
      <c r="B27796" s="4"/>
    </row>
    <row r="27797" ht="14.25" customHeight="1">
      <c r="A27797" s="4"/>
      <c r="B27797" s="4"/>
    </row>
    <row r="27798" ht="14.25" customHeight="1">
      <c r="A27798" s="4"/>
      <c r="B27798" s="4"/>
    </row>
    <row r="27799" ht="14.25" customHeight="1">
      <c r="A27799" s="4"/>
      <c r="B27799" s="4"/>
    </row>
    <row r="27800" ht="14.25" customHeight="1">
      <c r="A27800" s="4"/>
      <c r="B27800" s="4"/>
    </row>
    <row r="27801" ht="14.25" customHeight="1">
      <c r="A27801" s="4"/>
      <c r="B27801" s="4"/>
    </row>
    <row r="27802" ht="14.25" customHeight="1">
      <c r="A27802" s="4"/>
      <c r="B27802" s="4"/>
    </row>
    <row r="27803" ht="14.25" customHeight="1">
      <c r="A27803" s="4"/>
      <c r="B27803" s="4"/>
    </row>
    <row r="27804" ht="14.25" customHeight="1">
      <c r="A27804" s="4"/>
      <c r="B27804" s="4"/>
    </row>
    <row r="27805" ht="14.25" customHeight="1">
      <c r="A27805" s="4"/>
      <c r="B27805" s="4"/>
    </row>
    <row r="27806" ht="14.25" customHeight="1">
      <c r="A27806" s="4"/>
      <c r="B27806" s="4"/>
    </row>
    <row r="27807" ht="14.25" customHeight="1">
      <c r="A27807" s="4"/>
      <c r="B27807" s="4"/>
    </row>
    <row r="27808" ht="14.25" customHeight="1">
      <c r="A27808" s="4"/>
      <c r="B27808" s="4"/>
    </row>
    <row r="27809" ht="14.25" customHeight="1">
      <c r="A27809" s="4"/>
      <c r="B27809" s="4"/>
    </row>
    <row r="27810" ht="14.25" customHeight="1">
      <c r="A27810" s="4"/>
      <c r="B27810" s="4"/>
    </row>
    <row r="27811" ht="14.25" customHeight="1">
      <c r="A27811" s="4"/>
      <c r="B27811" s="4"/>
    </row>
    <row r="27812" ht="14.25" customHeight="1">
      <c r="A27812" s="4"/>
      <c r="B27812" s="4"/>
    </row>
    <row r="27813" ht="14.25" customHeight="1">
      <c r="A27813" s="4"/>
      <c r="B27813" s="4"/>
    </row>
    <row r="27814" ht="14.25" customHeight="1">
      <c r="A27814" s="4"/>
      <c r="B27814" s="4"/>
    </row>
    <row r="27815" ht="14.25" customHeight="1">
      <c r="A27815" s="4"/>
      <c r="B27815" s="4"/>
    </row>
    <row r="27816" ht="14.25" customHeight="1">
      <c r="A27816" s="4"/>
      <c r="B27816" s="4"/>
    </row>
    <row r="27817" ht="14.25" customHeight="1">
      <c r="A27817" s="4"/>
      <c r="B27817" s="4"/>
    </row>
    <row r="27818" ht="14.25" customHeight="1">
      <c r="A27818" s="4"/>
      <c r="B27818" s="4"/>
    </row>
    <row r="27819" ht="14.25" customHeight="1">
      <c r="A27819" s="4"/>
      <c r="B27819" s="4"/>
    </row>
    <row r="27820" ht="14.25" customHeight="1">
      <c r="A27820" s="4"/>
      <c r="B27820" s="4"/>
    </row>
    <row r="27821" ht="14.25" customHeight="1">
      <c r="A27821" s="4"/>
      <c r="B27821" s="4"/>
    </row>
    <row r="27822" ht="14.25" customHeight="1">
      <c r="A27822" s="4"/>
      <c r="B27822" s="4"/>
    </row>
    <row r="27823" ht="14.25" customHeight="1">
      <c r="A27823" s="4"/>
      <c r="B27823" s="4"/>
    </row>
    <row r="27824" ht="14.25" customHeight="1">
      <c r="A27824" s="4"/>
      <c r="B27824" s="4"/>
    </row>
    <row r="27825" ht="14.25" customHeight="1">
      <c r="A27825" s="4"/>
      <c r="B27825" s="4"/>
    </row>
    <row r="27826" ht="14.25" customHeight="1">
      <c r="A27826" s="4"/>
      <c r="B27826" s="4"/>
    </row>
    <row r="27827" ht="14.25" customHeight="1">
      <c r="A27827" s="4"/>
      <c r="B27827" s="4"/>
    </row>
    <row r="27828" ht="14.25" customHeight="1">
      <c r="A27828" s="4"/>
      <c r="B27828" s="4"/>
    </row>
    <row r="27829" ht="14.25" customHeight="1">
      <c r="A27829" s="4"/>
      <c r="B27829" s="4"/>
    </row>
    <row r="27830" ht="14.25" customHeight="1">
      <c r="A27830" s="4"/>
      <c r="B27830" s="4"/>
    </row>
    <row r="27831" ht="14.25" customHeight="1">
      <c r="A27831" s="4"/>
      <c r="B27831" s="4"/>
    </row>
    <row r="27832" ht="14.25" customHeight="1">
      <c r="A27832" s="4"/>
      <c r="B27832" s="4"/>
    </row>
    <row r="27833" ht="14.25" customHeight="1">
      <c r="A27833" s="4"/>
      <c r="B27833" s="4"/>
    </row>
    <row r="27834" ht="14.25" customHeight="1">
      <c r="A27834" s="4"/>
      <c r="B27834" s="4"/>
    </row>
    <row r="27835" ht="14.25" customHeight="1">
      <c r="A27835" s="4"/>
      <c r="B27835" s="4"/>
    </row>
    <row r="27836" ht="14.25" customHeight="1">
      <c r="A27836" s="4"/>
      <c r="B27836" s="4"/>
    </row>
    <row r="27837" ht="14.25" customHeight="1">
      <c r="A27837" s="4"/>
      <c r="B27837" s="4"/>
    </row>
    <row r="27838" ht="14.25" customHeight="1">
      <c r="A27838" s="4"/>
      <c r="B27838" s="4"/>
    </row>
    <row r="27839" ht="14.25" customHeight="1">
      <c r="A27839" s="4"/>
      <c r="B27839" s="4"/>
    </row>
    <row r="27840" ht="14.25" customHeight="1">
      <c r="A27840" s="4"/>
      <c r="B27840" s="4"/>
    </row>
    <row r="27841" ht="14.25" customHeight="1">
      <c r="A27841" s="4"/>
      <c r="B27841" s="4"/>
    </row>
    <row r="27842" ht="14.25" customHeight="1">
      <c r="A27842" s="4"/>
      <c r="B27842" s="4"/>
    </row>
    <row r="27843" ht="14.25" customHeight="1">
      <c r="A27843" s="4"/>
      <c r="B27843" s="4"/>
    </row>
    <row r="27844" ht="14.25" customHeight="1">
      <c r="A27844" s="4"/>
      <c r="B27844" s="4"/>
    </row>
    <row r="27845" ht="14.25" customHeight="1">
      <c r="A27845" s="4"/>
      <c r="B27845" s="4"/>
    </row>
    <row r="27846" ht="14.25" customHeight="1">
      <c r="A27846" s="4"/>
      <c r="B27846" s="4"/>
    </row>
    <row r="27847" ht="14.25" customHeight="1">
      <c r="A27847" s="4"/>
      <c r="B27847" s="4"/>
    </row>
    <row r="27848" ht="14.25" customHeight="1">
      <c r="A27848" s="4"/>
      <c r="B27848" s="4"/>
    </row>
    <row r="27849" ht="14.25" customHeight="1">
      <c r="A27849" s="4"/>
      <c r="B27849" s="4"/>
    </row>
    <row r="27850" ht="14.25" customHeight="1">
      <c r="A27850" s="4"/>
      <c r="B27850" s="4"/>
    </row>
    <row r="27851" ht="14.25" customHeight="1">
      <c r="A27851" s="4"/>
      <c r="B27851" s="4"/>
    </row>
    <row r="27852" ht="14.25" customHeight="1">
      <c r="A27852" s="4"/>
      <c r="B27852" s="4"/>
    </row>
    <row r="27853" ht="14.25" customHeight="1">
      <c r="A27853" s="4"/>
      <c r="B27853" s="4"/>
    </row>
    <row r="27854" ht="14.25" customHeight="1">
      <c r="A27854" s="4"/>
      <c r="B27854" s="4"/>
    </row>
    <row r="27855" ht="14.25" customHeight="1">
      <c r="A27855" s="4"/>
      <c r="B27855" s="4"/>
    </row>
    <row r="27856" ht="14.25" customHeight="1">
      <c r="A27856" s="4"/>
      <c r="B27856" s="4"/>
    </row>
    <row r="27857" ht="14.25" customHeight="1">
      <c r="A27857" s="4"/>
      <c r="B27857" s="4"/>
    </row>
    <row r="27858" ht="14.25" customHeight="1">
      <c r="A27858" s="4"/>
      <c r="B27858" s="4"/>
    </row>
    <row r="27859" ht="14.25" customHeight="1">
      <c r="A27859" s="4"/>
      <c r="B27859" s="4"/>
    </row>
    <row r="27860" ht="14.25" customHeight="1">
      <c r="A27860" s="4"/>
      <c r="B27860" s="4"/>
    </row>
    <row r="27861" ht="14.25" customHeight="1">
      <c r="A27861" s="4"/>
      <c r="B27861" s="4"/>
    </row>
    <row r="27862" ht="14.25" customHeight="1">
      <c r="A27862" s="4"/>
      <c r="B27862" s="4"/>
    </row>
    <row r="27863" ht="14.25" customHeight="1">
      <c r="A27863" s="4"/>
      <c r="B27863" s="4"/>
    </row>
    <row r="27864" ht="14.25" customHeight="1">
      <c r="A27864" s="4"/>
      <c r="B27864" s="4"/>
    </row>
    <row r="27865" ht="14.25" customHeight="1">
      <c r="A27865" s="4"/>
      <c r="B27865" s="4"/>
    </row>
    <row r="27866" ht="14.25" customHeight="1">
      <c r="A27866" s="4"/>
      <c r="B27866" s="4"/>
    </row>
    <row r="27867" ht="14.25" customHeight="1">
      <c r="A27867" s="4"/>
      <c r="B27867" s="4"/>
    </row>
    <row r="27868" ht="14.25" customHeight="1">
      <c r="A27868" s="4"/>
      <c r="B27868" s="4"/>
    </row>
    <row r="27869" ht="14.25" customHeight="1">
      <c r="A27869" s="4"/>
      <c r="B27869" s="4"/>
    </row>
    <row r="27870" ht="14.25" customHeight="1">
      <c r="A27870" s="4"/>
      <c r="B27870" s="4"/>
    </row>
    <row r="27871" ht="14.25" customHeight="1">
      <c r="A27871" s="4"/>
      <c r="B27871" s="4"/>
    </row>
    <row r="27872" ht="14.25" customHeight="1">
      <c r="A27872" s="4"/>
      <c r="B27872" s="4"/>
    </row>
    <row r="27873" ht="14.25" customHeight="1">
      <c r="A27873" s="4"/>
      <c r="B27873" s="4"/>
    </row>
    <row r="27874" ht="14.25" customHeight="1">
      <c r="A27874" s="4"/>
      <c r="B27874" s="4"/>
    </row>
    <row r="27875" ht="14.25" customHeight="1">
      <c r="A27875" s="4"/>
      <c r="B27875" s="4"/>
    </row>
    <row r="27876" ht="14.25" customHeight="1">
      <c r="A27876" s="4"/>
      <c r="B27876" s="4"/>
    </row>
    <row r="27877" ht="14.25" customHeight="1">
      <c r="A27877" s="4"/>
      <c r="B27877" s="4"/>
    </row>
    <row r="27878" ht="14.25" customHeight="1">
      <c r="A27878" s="4"/>
      <c r="B27878" s="4"/>
    </row>
    <row r="27879" ht="14.25" customHeight="1">
      <c r="A27879" s="4"/>
      <c r="B27879" s="4"/>
    </row>
    <row r="27880" ht="14.25" customHeight="1">
      <c r="A27880" s="4"/>
      <c r="B27880" s="4"/>
    </row>
    <row r="27881" ht="14.25" customHeight="1">
      <c r="A27881" s="4"/>
      <c r="B27881" s="4"/>
    </row>
    <row r="27882" ht="14.25" customHeight="1">
      <c r="A27882" s="4"/>
      <c r="B27882" s="4"/>
    </row>
    <row r="27883" ht="14.25" customHeight="1">
      <c r="A27883" s="4"/>
      <c r="B27883" s="4"/>
    </row>
    <row r="27884" ht="14.25" customHeight="1">
      <c r="A27884" s="4"/>
      <c r="B27884" s="4"/>
    </row>
    <row r="27885" ht="14.25" customHeight="1">
      <c r="A27885" s="4"/>
      <c r="B27885" s="4"/>
    </row>
    <row r="27886" ht="14.25" customHeight="1">
      <c r="A27886" s="4"/>
      <c r="B27886" s="4"/>
    </row>
    <row r="27887" ht="14.25" customHeight="1">
      <c r="A27887" s="4"/>
      <c r="B27887" s="4"/>
    </row>
    <row r="27888" ht="14.25" customHeight="1">
      <c r="A27888" s="4"/>
      <c r="B27888" s="4"/>
    </row>
    <row r="27889" ht="14.25" customHeight="1">
      <c r="A27889" s="4"/>
      <c r="B27889" s="4"/>
    </row>
    <row r="27890" ht="14.25" customHeight="1">
      <c r="A27890" s="4"/>
      <c r="B27890" s="4"/>
    </row>
    <row r="27891" ht="14.25" customHeight="1">
      <c r="A27891" s="4"/>
      <c r="B27891" s="4"/>
    </row>
    <row r="27892" ht="14.25" customHeight="1">
      <c r="A27892" s="4"/>
      <c r="B27892" s="4"/>
    </row>
    <row r="27893" ht="14.25" customHeight="1">
      <c r="A27893" s="4"/>
      <c r="B27893" s="4"/>
    </row>
    <row r="27894" ht="14.25" customHeight="1">
      <c r="A27894" s="4"/>
      <c r="B27894" s="4"/>
    </row>
    <row r="27895" ht="14.25" customHeight="1">
      <c r="A27895" s="4"/>
      <c r="B27895" s="4"/>
    </row>
    <row r="27896" ht="14.25" customHeight="1">
      <c r="A27896" s="4"/>
      <c r="B27896" s="4"/>
    </row>
    <row r="27897" ht="14.25" customHeight="1">
      <c r="A27897" s="4"/>
      <c r="B27897" s="4"/>
    </row>
    <row r="27898" ht="14.25" customHeight="1">
      <c r="A27898" s="4"/>
      <c r="B27898" s="4"/>
    </row>
    <row r="27899" ht="14.25" customHeight="1">
      <c r="A27899" s="4"/>
      <c r="B27899" s="4"/>
    </row>
    <row r="27900" ht="14.25" customHeight="1">
      <c r="A27900" s="4"/>
      <c r="B27900" s="4"/>
    </row>
    <row r="27901" ht="14.25" customHeight="1">
      <c r="A27901" s="4"/>
      <c r="B27901" s="4"/>
    </row>
    <row r="27902" ht="14.25" customHeight="1">
      <c r="A27902" s="4"/>
      <c r="B27902" s="4"/>
    </row>
    <row r="27903" ht="14.25" customHeight="1">
      <c r="A27903" s="4"/>
      <c r="B27903" s="4"/>
    </row>
    <row r="27904" ht="14.25" customHeight="1">
      <c r="A27904" s="4"/>
      <c r="B27904" s="4"/>
    </row>
    <row r="27905" ht="14.25" customHeight="1">
      <c r="A27905" s="4"/>
      <c r="B27905" s="4"/>
    </row>
    <row r="27906" ht="14.25" customHeight="1">
      <c r="A27906" s="4"/>
      <c r="B27906" s="4"/>
    </row>
    <row r="27907" ht="14.25" customHeight="1">
      <c r="A27907" s="4"/>
      <c r="B27907" s="4"/>
    </row>
    <row r="27908" ht="14.25" customHeight="1">
      <c r="A27908" s="4"/>
      <c r="B27908" s="4"/>
    </row>
    <row r="27909" ht="14.25" customHeight="1">
      <c r="A27909" s="4"/>
      <c r="B27909" s="4"/>
    </row>
    <row r="27910" ht="14.25" customHeight="1">
      <c r="A27910" s="4"/>
      <c r="B27910" s="4"/>
    </row>
    <row r="27911" ht="14.25" customHeight="1">
      <c r="A27911" s="4"/>
      <c r="B27911" s="4"/>
    </row>
    <row r="27912" ht="14.25" customHeight="1">
      <c r="A27912" s="4"/>
      <c r="B27912" s="4"/>
    </row>
    <row r="27913" ht="14.25" customHeight="1">
      <c r="A27913" s="4"/>
      <c r="B27913" s="4"/>
    </row>
    <row r="27914" ht="14.25" customHeight="1">
      <c r="A27914" s="4"/>
      <c r="B27914" s="4"/>
    </row>
    <row r="27915" ht="14.25" customHeight="1">
      <c r="A27915" s="4"/>
      <c r="B27915" s="4"/>
    </row>
    <row r="27916" ht="14.25" customHeight="1">
      <c r="A27916" s="4"/>
      <c r="B27916" s="4"/>
    </row>
    <row r="27917" ht="14.25" customHeight="1">
      <c r="A27917" s="4"/>
      <c r="B27917" s="4"/>
    </row>
    <row r="27918" ht="14.25" customHeight="1">
      <c r="A27918" s="4"/>
      <c r="B27918" s="4"/>
    </row>
    <row r="27919" ht="14.25" customHeight="1">
      <c r="A27919" s="4"/>
      <c r="B27919" s="4"/>
    </row>
    <row r="27920" ht="14.25" customHeight="1">
      <c r="A27920" s="4"/>
      <c r="B27920" s="4"/>
    </row>
    <row r="27921" ht="14.25" customHeight="1">
      <c r="A27921" s="4"/>
      <c r="B27921" s="4"/>
    </row>
    <row r="27922" ht="14.25" customHeight="1">
      <c r="A27922" s="4"/>
      <c r="B27922" s="4"/>
    </row>
    <row r="27923" ht="14.25" customHeight="1">
      <c r="A27923" s="4"/>
      <c r="B27923" s="4"/>
    </row>
    <row r="27924" ht="14.25" customHeight="1">
      <c r="A27924" s="4"/>
      <c r="B27924" s="4"/>
    </row>
    <row r="27925" ht="14.25" customHeight="1">
      <c r="A27925" s="4"/>
      <c r="B27925" s="4"/>
    </row>
    <row r="27926" ht="14.25" customHeight="1">
      <c r="A27926" s="4"/>
      <c r="B27926" s="4"/>
    </row>
    <row r="27927" ht="14.25" customHeight="1">
      <c r="A27927" s="4"/>
      <c r="B27927" s="4"/>
    </row>
    <row r="27928" ht="14.25" customHeight="1">
      <c r="A27928" s="4"/>
      <c r="B27928" s="4"/>
    </row>
    <row r="27929" ht="14.25" customHeight="1">
      <c r="A27929" s="4"/>
      <c r="B27929" s="4"/>
    </row>
    <row r="27930" ht="14.25" customHeight="1">
      <c r="A27930" s="4"/>
      <c r="B27930" s="4"/>
    </row>
    <row r="27931" ht="14.25" customHeight="1">
      <c r="A27931" s="4"/>
      <c r="B27931" s="4"/>
    </row>
    <row r="27932" ht="14.25" customHeight="1">
      <c r="A27932" s="4"/>
      <c r="B27932" s="4"/>
    </row>
    <row r="27933" ht="14.25" customHeight="1">
      <c r="A27933" s="4"/>
      <c r="B27933" s="4"/>
    </row>
    <row r="27934" ht="14.25" customHeight="1">
      <c r="A27934" s="4"/>
      <c r="B27934" s="4"/>
    </row>
    <row r="27935" ht="14.25" customHeight="1">
      <c r="A27935" s="4"/>
      <c r="B27935" s="4"/>
    </row>
    <row r="27936" ht="14.25" customHeight="1">
      <c r="A27936" s="4"/>
      <c r="B27936" s="4"/>
    </row>
    <row r="27937" ht="14.25" customHeight="1">
      <c r="A27937" s="4"/>
      <c r="B27937" s="4"/>
    </row>
    <row r="27938" ht="14.25" customHeight="1">
      <c r="A27938" s="4"/>
      <c r="B27938" s="4"/>
    </row>
    <row r="27939" ht="14.25" customHeight="1">
      <c r="A27939" s="4"/>
      <c r="B27939" s="4"/>
    </row>
    <row r="27940" ht="14.25" customHeight="1">
      <c r="A27940" s="4"/>
      <c r="B27940" s="4"/>
    </row>
    <row r="27941" ht="14.25" customHeight="1">
      <c r="A27941" s="4"/>
      <c r="B27941" s="4"/>
    </row>
    <row r="27942" ht="14.25" customHeight="1">
      <c r="A27942" s="4"/>
      <c r="B27942" s="4"/>
    </row>
    <row r="27943" ht="14.25" customHeight="1">
      <c r="A27943" s="4"/>
      <c r="B27943" s="4"/>
    </row>
    <row r="27944" ht="14.25" customHeight="1">
      <c r="A27944" s="4"/>
      <c r="B27944" s="4"/>
    </row>
    <row r="27945" ht="14.25" customHeight="1">
      <c r="A27945" s="4"/>
      <c r="B27945" s="4"/>
    </row>
    <row r="27946" ht="14.25" customHeight="1">
      <c r="A27946" s="4"/>
      <c r="B27946" s="4"/>
    </row>
    <row r="27947" ht="14.25" customHeight="1">
      <c r="A27947" s="4"/>
      <c r="B27947" s="4"/>
    </row>
    <row r="27948" ht="14.25" customHeight="1">
      <c r="A27948" s="4"/>
      <c r="B27948" s="4"/>
    </row>
    <row r="27949" ht="14.25" customHeight="1">
      <c r="A27949" s="4"/>
      <c r="B27949" s="4"/>
    </row>
    <row r="27950" ht="14.25" customHeight="1">
      <c r="A27950" s="4"/>
      <c r="B27950" s="4"/>
    </row>
    <row r="27951" ht="14.25" customHeight="1">
      <c r="A27951" s="4"/>
      <c r="B27951" s="4"/>
    </row>
    <row r="27952" ht="14.25" customHeight="1">
      <c r="A27952" s="4"/>
      <c r="B27952" s="4"/>
    </row>
    <row r="27953" ht="14.25" customHeight="1">
      <c r="A27953" s="4"/>
      <c r="B27953" s="4"/>
    </row>
    <row r="27954" ht="14.25" customHeight="1">
      <c r="A27954" s="4"/>
      <c r="B27954" s="4"/>
    </row>
    <row r="27955" ht="14.25" customHeight="1">
      <c r="A27955" s="4"/>
      <c r="B27955" s="4"/>
    </row>
    <row r="27956" ht="14.25" customHeight="1">
      <c r="A27956" s="4"/>
      <c r="B27956" s="4"/>
    </row>
    <row r="27957" ht="14.25" customHeight="1">
      <c r="A27957" s="4"/>
      <c r="B27957" s="4"/>
    </row>
    <row r="27958" ht="14.25" customHeight="1">
      <c r="A27958" s="4"/>
      <c r="B27958" s="4"/>
    </row>
    <row r="27959" ht="14.25" customHeight="1">
      <c r="A27959" s="4"/>
      <c r="B27959" s="4"/>
    </row>
    <row r="27960" ht="14.25" customHeight="1">
      <c r="A27960" s="4"/>
      <c r="B27960" s="4"/>
    </row>
    <row r="27961" ht="14.25" customHeight="1">
      <c r="A27961" s="4"/>
      <c r="B27961" s="4"/>
    </row>
    <row r="27962" ht="14.25" customHeight="1">
      <c r="A27962" s="4"/>
      <c r="B27962" s="4"/>
    </row>
    <row r="27963" ht="14.25" customHeight="1">
      <c r="A27963" s="4"/>
      <c r="B27963" s="4"/>
    </row>
    <row r="27964" ht="14.25" customHeight="1">
      <c r="A27964" s="4"/>
      <c r="B27964" s="4"/>
    </row>
    <row r="27965" ht="14.25" customHeight="1">
      <c r="A27965" s="4"/>
      <c r="B27965" s="4"/>
    </row>
    <row r="27966" ht="14.25" customHeight="1">
      <c r="A27966" s="4"/>
      <c r="B27966" s="4"/>
    </row>
    <row r="27967" ht="14.25" customHeight="1">
      <c r="A27967" s="4"/>
      <c r="B27967" s="4"/>
    </row>
    <row r="27968" ht="14.25" customHeight="1">
      <c r="A27968" s="4"/>
      <c r="B27968" s="4"/>
    </row>
    <row r="27969" ht="14.25" customHeight="1">
      <c r="A27969" s="4"/>
      <c r="B27969" s="4"/>
    </row>
    <row r="27970" ht="14.25" customHeight="1">
      <c r="A27970" s="4"/>
      <c r="B27970" s="4"/>
    </row>
    <row r="27971" ht="14.25" customHeight="1">
      <c r="A27971" s="4"/>
      <c r="B27971" s="4"/>
    </row>
    <row r="27972" ht="14.25" customHeight="1">
      <c r="A27972" s="4"/>
      <c r="B27972" s="4"/>
    </row>
    <row r="27973" ht="14.25" customHeight="1">
      <c r="A27973" s="4"/>
      <c r="B27973" s="4"/>
    </row>
    <row r="27974" ht="14.25" customHeight="1">
      <c r="A27974" s="4"/>
      <c r="B27974" s="4"/>
    </row>
    <row r="27975" ht="14.25" customHeight="1">
      <c r="A27975" s="4"/>
      <c r="B27975" s="4"/>
    </row>
    <row r="27976" ht="14.25" customHeight="1">
      <c r="A27976" s="4"/>
      <c r="B27976" s="4"/>
    </row>
    <row r="27977" ht="14.25" customHeight="1">
      <c r="A27977" s="4"/>
      <c r="B27977" s="4"/>
    </row>
    <row r="27978" ht="14.25" customHeight="1">
      <c r="A27978" s="4"/>
      <c r="B27978" s="4"/>
    </row>
    <row r="27979" ht="14.25" customHeight="1">
      <c r="A27979" s="4"/>
      <c r="B27979" s="4"/>
    </row>
    <row r="27980" ht="14.25" customHeight="1">
      <c r="A27980" s="4"/>
      <c r="B27980" s="4"/>
    </row>
    <row r="27981" ht="14.25" customHeight="1">
      <c r="A27981" s="4"/>
      <c r="B27981" s="4"/>
    </row>
    <row r="27982" ht="14.25" customHeight="1">
      <c r="A27982" s="4"/>
      <c r="B27982" s="4"/>
    </row>
    <row r="27983" ht="14.25" customHeight="1">
      <c r="A27983" s="4"/>
      <c r="B27983" s="4"/>
    </row>
    <row r="27984" ht="14.25" customHeight="1">
      <c r="A27984" s="4"/>
      <c r="B27984" s="4"/>
    </row>
    <row r="27985" ht="14.25" customHeight="1">
      <c r="A27985" s="4"/>
      <c r="B27985" s="4"/>
    </row>
    <row r="27986" ht="14.25" customHeight="1">
      <c r="A27986" s="4"/>
      <c r="B27986" s="4"/>
    </row>
    <row r="27987" ht="14.25" customHeight="1">
      <c r="A27987" s="4"/>
      <c r="B27987" s="4"/>
    </row>
    <row r="27988" ht="14.25" customHeight="1">
      <c r="A27988" s="4"/>
      <c r="B27988" s="4"/>
    </row>
    <row r="27989" ht="14.25" customHeight="1">
      <c r="A27989" s="4"/>
      <c r="B27989" s="4"/>
    </row>
    <row r="27990" ht="14.25" customHeight="1">
      <c r="A27990" s="4"/>
      <c r="B27990" s="4"/>
    </row>
    <row r="27991" ht="14.25" customHeight="1">
      <c r="A27991" s="4"/>
      <c r="B27991" s="4"/>
    </row>
    <row r="27992" ht="14.25" customHeight="1">
      <c r="A27992" s="4"/>
      <c r="B27992" s="4"/>
    </row>
    <row r="27993" ht="14.25" customHeight="1">
      <c r="A27993" s="4"/>
      <c r="B27993" s="4"/>
    </row>
    <row r="27994" ht="14.25" customHeight="1">
      <c r="A27994" s="4"/>
      <c r="B27994" s="4"/>
    </row>
    <row r="27995" ht="14.25" customHeight="1">
      <c r="A27995" s="4"/>
      <c r="B27995" s="4"/>
    </row>
    <row r="27996" ht="14.25" customHeight="1">
      <c r="A27996" s="4"/>
      <c r="B27996" s="4"/>
    </row>
    <row r="27997" ht="14.25" customHeight="1">
      <c r="A27997" s="4"/>
      <c r="B27997" s="4"/>
    </row>
    <row r="27998" ht="14.25" customHeight="1">
      <c r="A27998" s="4"/>
      <c r="B27998" s="4"/>
    </row>
    <row r="27999" ht="14.25" customHeight="1">
      <c r="A27999" s="4"/>
      <c r="B27999" s="4"/>
    </row>
    <row r="28000" ht="14.25" customHeight="1">
      <c r="A28000" s="4"/>
      <c r="B28000" s="4"/>
    </row>
    <row r="28001" ht="14.25" customHeight="1">
      <c r="A28001" s="4"/>
      <c r="B28001" s="4"/>
    </row>
    <row r="28002" ht="14.25" customHeight="1">
      <c r="A28002" s="4"/>
      <c r="B28002" s="4"/>
    </row>
    <row r="28003" ht="14.25" customHeight="1">
      <c r="A28003" s="4"/>
      <c r="B28003" s="4"/>
    </row>
    <row r="28004" ht="14.25" customHeight="1">
      <c r="A28004" s="4"/>
      <c r="B28004" s="4"/>
    </row>
    <row r="28005" ht="14.25" customHeight="1">
      <c r="A28005" s="4"/>
      <c r="B28005" s="4"/>
    </row>
    <row r="28006" ht="14.25" customHeight="1">
      <c r="A28006" s="4"/>
      <c r="B28006" s="4"/>
    </row>
    <row r="28007" ht="14.25" customHeight="1">
      <c r="A28007" s="4"/>
      <c r="B28007" s="4"/>
    </row>
    <row r="28008" ht="14.25" customHeight="1">
      <c r="A28008" s="4"/>
      <c r="B28008" s="4"/>
    </row>
    <row r="28009" ht="14.25" customHeight="1">
      <c r="A28009" s="4"/>
      <c r="B28009" s="4"/>
    </row>
    <row r="28010" ht="14.25" customHeight="1">
      <c r="A28010" s="4"/>
      <c r="B28010" s="4"/>
    </row>
    <row r="28011" ht="14.25" customHeight="1">
      <c r="A28011" s="4"/>
      <c r="B28011" s="4"/>
    </row>
    <row r="28012" ht="14.25" customHeight="1">
      <c r="A28012" s="4"/>
      <c r="B28012" s="4"/>
    </row>
    <row r="28013" ht="14.25" customHeight="1">
      <c r="A28013" s="4"/>
      <c r="B28013" s="4"/>
    </row>
    <row r="28014" ht="14.25" customHeight="1">
      <c r="A28014" s="4"/>
      <c r="B28014" s="4"/>
    </row>
    <row r="28015" ht="14.25" customHeight="1">
      <c r="A28015" s="4"/>
      <c r="B28015" s="4"/>
    </row>
    <row r="28016" ht="14.25" customHeight="1">
      <c r="A28016" s="4"/>
      <c r="B28016" s="4"/>
    </row>
    <row r="28017" ht="14.25" customHeight="1">
      <c r="A28017" s="4"/>
      <c r="B28017" s="4"/>
    </row>
    <row r="28018" ht="14.25" customHeight="1">
      <c r="A28018" s="4"/>
      <c r="B28018" s="4"/>
    </row>
    <row r="28019" ht="14.25" customHeight="1">
      <c r="A28019" s="4"/>
      <c r="B28019" s="4"/>
    </row>
    <row r="28020" ht="14.25" customHeight="1">
      <c r="A28020" s="4"/>
      <c r="B28020" s="4"/>
    </row>
    <row r="28021" ht="14.25" customHeight="1">
      <c r="A28021" s="4"/>
      <c r="B28021" s="4"/>
    </row>
    <row r="28022" ht="14.25" customHeight="1">
      <c r="A28022" s="4"/>
      <c r="B28022" s="4"/>
    </row>
    <row r="28023" ht="14.25" customHeight="1">
      <c r="A28023" s="4"/>
      <c r="B28023" s="4"/>
    </row>
    <row r="28024" ht="14.25" customHeight="1">
      <c r="A28024" s="4"/>
      <c r="B28024" s="4"/>
    </row>
    <row r="28025" ht="14.25" customHeight="1">
      <c r="A28025" s="4"/>
      <c r="B28025" s="4"/>
    </row>
    <row r="28026" ht="14.25" customHeight="1">
      <c r="A28026" s="4"/>
      <c r="B28026" s="4"/>
    </row>
    <row r="28027" ht="14.25" customHeight="1">
      <c r="A28027" s="4"/>
      <c r="B28027" s="4"/>
    </row>
    <row r="28028" ht="14.25" customHeight="1">
      <c r="A28028" s="4"/>
      <c r="B28028" s="4"/>
    </row>
    <row r="28029" ht="14.25" customHeight="1">
      <c r="A28029" s="4"/>
      <c r="B28029" s="4"/>
    </row>
    <row r="28030" ht="14.25" customHeight="1">
      <c r="A28030" s="4"/>
      <c r="B28030" s="4"/>
    </row>
    <row r="28031" ht="14.25" customHeight="1">
      <c r="A28031" s="4"/>
      <c r="B28031" s="4"/>
    </row>
    <row r="28032" ht="14.25" customHeight="1">
      <c r="A28032" s="4"/>
      <c r="B28032" s="4"/>
    </row>
    <row r="28033" ht="14.25" customHeight="1">
      <c r="A28033" s="4"/>
      <c r="B28033" s="4"/>
    </row>
    <row r="28034" ht="14.25" customHeight="1">
      <c r="A28034" s="4"/>
      <c r="B28034" s="4"/>
    </row>
    <row r="28035" ht="14.25" customHeight="1">
      <c r="A28035" s="4"/>
      <c r="B28035" s="4"/>
    </row>
    <row r="28036" ht="14.25" customHeight="1">
      <c r="A28036" s="4"/>
      <c r="B28036" s="4"/>
    </row>
    <row r="28037" ht="14.25" customHeight="1">
      <c r="A28037" s="4"/>
      <c r="B28037" s="4"/>
    </row>
    <row r="28038" ht="14.25" customHeight="1">
      <c r="A28038" s="4"/>
      <c r="B28038" s="4"/>
    </row>
    <row r="28039" ht="14.25" customHeight="1">
      <c r="A28039" s="4"/>
      <c r="B28039" s="4"/>
    </row>
    <row r="28040" ht="14.25" customHeight="1">
      <c r="A28040" s="4"/>
      <c r="B28040" s="4"/>
    </row>
    <row r="28041" ht="14.25" customHeight="1">
      <c r="A28041" s="4"/>
      <c r="B28041" s="4"/>
    </row>
    <row r="28042" ht="14.25" customHeight="1">
      <c r="A28042" s="4"/>
      <c r="B28042" s="4"/>
    </row>
    <row r="28043" ht="14.25" customHeight="1">
      <c r="A28043" s="4"/>
      <c r="B28043" s="4"/>
    </row>
    <row r="28044" ht="14.25" customHeight="1">
      <c r="A28044" s="4"/>
      <c r="B28044" s="4"/>
    </row>
    <row r="28045" ht="14.25" customHeight="1">
      <c r="A28045" s="4"/>
      <c r="B28045" s="4"/>
    </row>
    <row r="28046" ht="14.25" customHeight="1">
      <c r="A28046" s="4"/>
      <c r="B28046" s="4"/>
    </row>
    <row r="28047" ht="14.25" customHeight="1">
      <c r="A28047" s="4"/>
      <c r="B28047" s="4"/>
    </row>
    <row r="28048" ht="14.25" customHeight="1">
      <c r="A28048" s="4"/>
      <c r="B28048" s="4"/>
    </row>
    <row r="28049" ht="14.25" customHeight="1">
      <c r="A28049" s="4"/>
      <c r="B28049" s="4"/>
    </row>
    <row r="28050" ht="14.25" customHeight="1">
      <c r="A28050" s="4"/>
      <c r="B28050" s="4"/>
    </row>
    <row r="28051" ht="14.25" customHeight="1">
      <c r="A28051" s="4"/>
      <c r="B28051" s="4"/>
    </row>
    <row r="28052" ht="14.25" customHeight="1">
      <c r="A28052" s="4"/>
      <c r="B28052" s="4"/>
    </row>
    <row r="28053" ht="14.25" customHeight="1">
      <c r="A28053" s="4"/>
      <c r="B28053" s="4"/>
    </row>
    <row r="28054" ht="14.25" customHeight="1">
      <c r="A28054" s="4"/>
      <c r="B28054" s="4"/>
    </row>
    <row r="28055" ht="14.25" customHeight="1">
      <c r="A28055" s="4"/>
      <c r="B28055" s="4"/>
    </row>
    <row r="28056" ht="14.25" customHeight="1">
      <c r="A28056" s="4"/>
      <c r="B28056" s="4"/>
    </row>
    <row r="28057" ht="14.25" customHeight="1">
      <c r="A28057" s="4"/>
      <c r="B28057" s="4"/>
    </row>
    <row r="28058" ht="14.25" customHeight="1">
      <c r="A28058" s="4"/>
      <c r="B28058" s="4"/>
    </row>
    <row r="28059" ht="14.25" customHeight="1">
      <c r="A28059" s="4"/>
      <c r="B28059" s="4"/>
    </row>
    <row r="28060" ht="14.25" customHeight="1">
      <c r="A28060" s="4"/>
      <c r="B28060" s="4"/>
    </row>
    <row r="28061" ht="14.25" customHeight="1">
      <c r="A28061" s="4"/>
      <c r="B28061" s="4"/>
    </row>
    <row r="28062" ht="14.25" customHeight="1">
      <c r="A28062" s="4"/>
      <c r="B28062" s="4"/>
    </row>
    <row r="28063" ht="14.25" customHeight="1">
      <c r="A28063" s="4"/>
      <c r="B28063" s="4"/>
    </row>
    <row r="28064" ht="14.25" customHeight="1">
      <c r="A28064" s="4"/>
      <c r="B28064" s="4"/>
    </row>
    <row r="28065" ht="14.25" customHeight="1">
      <c r="A28065" s="4"/>
      <c r="B28065" s="4"/>
    </row>
    <row r="28066" ht="14.25" customHeight="1">
      <c r="A28066" s="4"/>
      <c r="B28066" s="4"/>
    </row>
    <row r="28067" ht="14.25" customHeight="1">
      <c r="A28067" s="4"/>
      <c r="B28067" s="4"/>
    </row>
    <row r="28068" ht="14.25" customHeight="1">
      <c r="A28068" s="4"/>
      <c r="B28068" s="4"/>
    </row>
    <row r="28069" ht="14.25" customHeight="1">
      <c r="A28069" s="4"/>
      <c r="B28069" s="4"/>
    </row>
    <row r="28070" ht="14.25" customHeight="1">
      <c r="A28070" s="4"/>
      <c r="B28070" s="4"/>
    </row>
    <row r="28071" ht="14.25" customHeight="1">
      <c r="A28071" s="4"/>
      <c r="B28071" s="4"/>
    </row>
    <row r="28072" ht="14.25" customHeight="1">
      <c r="A28072" s="4"/>
      <c r="B28072" s="4"/>
    </row>
    <row r="28073" ht="14.25" customHeight="1">
      <c r="A28073" s="4"/>
      <c r="B28073" s="4"/>
    </row>
    <row r="28074" ht="14.25" customHeight="1">
      <c r="A28074" s="4"/>
      <c r="B28074" s="4"/>
    </row>
    <row r="28075" ht="14.25" customHeight="1">
      <c r="A28075" s="4"/>
      <c r="B28075" s="4"/>
    </row>
    <row r="28076" ht="14.25" customHeight="1">
      <c r="A28076" s="4"/>
      <c r="B28076" s="4"/>
    </row>
    <row r="28077" ht="14.25" customHeight="1">
      <c r="A28077" s="4"/>
      <c r="B28077" s="4"/>
    </row>
    <row r="28078" ht="14.25" customHeight="1">
      <c r="A28078" s="4"/>
      <c r="B28078" s="4"/>
    </row>
    <row r="28079" ht="14.25" customHeight="1">
      <c r="A28079" s="4"/>
      <c r="B28079" s="4"/>
    </row>
    <row r="28080" ht="14.25" customHeight="1">
      <c r="A28080" s="4"/>
      <c r="B28080" s="4"/>
    </row>
    <row r="28081" ht="14.25" customHeight="1">
      <c r="A28081" s="4"/>
      <c r="B28081" s="4"/>
    </row>
    <row r="28082" ht="14.25" customHeight="1">
      <c r="A28082" s="4"/>
      <c r="B28082" s="4"/>
    </row>
    <row r="28083" ht="14.25" customHeight="1">
      <c r="A28083" s="4"/>
      <c r="B28083" s="4"/>
    </row>
    <row r="28084" ht="14.25" customHeight="1">
      <c r="A28084" s="4"/>
      <c r="B28084" s="4"/>
    </row>
    <row r="28085" ht="14.25" customHeight="1">
      <c r="A28085" s="4"/>
      <c r="B28085" s="4"/>
    </row>
    <row r="28086" ht="14.25" customHeight="1">
      <c r="A28086" s="4"/>
      <c r="B28086" s="4"/>
    </row>
    <row r="28087" ht="14.25" customHeight="1">
      <c r="A28087" s="4"/>
      <c r="B28087" s="4"/>
    </row>
    <row r="28088" ht="14.25" customHeight="1">
      <c r="A28088" s="4"/>
      <c r="B28088" s="4"/>
    </row>
    <row r="28089" ht="14.25" customHeight="1">
      <c r="A28089" s="4"/>
      <c r="B28089" s="4"/>
    </row>
    <row r="28090" ht="14.25" customHeight="1">
      <c r="A28090" s="4"/>
      <c r="B28090" s="4"/>
    </row>
    <row r="28091" ht="14.25" customHeight="1">
      <c r="A28091" s="4"/>
      <c r="B28091" s="4"/>
    </row>
    <row r="28092" ht="14.25" customHeight="1">
      <c r="A28092" s="4"/>
      <c r="B28092" s="4"/>
    </row>
    <row r="28093" ht="14.25" customHeight="1">
      <c r="A28093" s="4"/>
      <c r="B28093" s="4"/>
    </row>
    <row r="28094" ht="14.25" customHeight="1">
      <c r="A28094" s="4"/>
      <c r="B28094" s="4"/>
    </row>
    <row r="28095" ht="14.25" customHeight="1">
      <c r="A28095" s="4"/>
      <c r="B28095" s="4"/>
    </row>
    <row r="28096" ht="14.25" customHeight="1">
      <c r="A28096" s="4"/>
      <c r="B28096" s="4"/>
    </row>
    <row r="28097" ht="14.25" customHeight="1">
      <c r="A28097" s="4"/>
      <c r="B28097" s="4"/>
    </row>
    <row r="28098" ht="14.25" customHeight="1">
      <c r="A28098" s="4"/>
      <c r="B28098" s="4"/>
    </row>
    <row r="28099" ht="14.25" customHeight="1">
      <c r="A28099" s="4"/>
      <c r="B28099" s="4"/>
    </row>
    <row r="28100" ht="14.25" customHeight="1">
      <c r="A28100" s="4"/>
      <c r="B28100" s="4"/>
    </row>
    <row r="28101" ht="14.25" customHeight="1">
      <c r="A28101" s="4"/>
      <c r="B28101" s="4"/>
    </row>
    <row r="28102" ht="14.25" customHeight="1">
      <c r="A28102" s="4"/>
      <c r="B28102" s="4"/>
    </row>
    <row r="28103" ht="14.25" customHeight="1">
      <c r="A28103" s="4"/>
      <c r="B28103" s="4"/>
    </row>
    <row r="28104" ht="14.25" customHeight="1">
      <c r="A28104" s="4"/>
      <c r="B28104" s="4"/>
    </row>
    <row r="28105" ht="14.25" customHeight="1">
      <c r="A28105" s="4"/>
      <c r="B28105" s="4"/>
    </row>
    <row r="28106" ht="14.25" customHeight="1">
      <c r="A28106" s="4"/>
      <c r="B28106" s="4"/>
    </row>
    <row r="28107" ht="14.25" customHeight="1">
      <c r="A28107" s="4"/>
      <c r="B28107" s="4"/>
    </row>
    <row r="28108" ht="14.25" customHeight="1">
      <c r="A28108" s="4"/>
      <c r="B28108" s="4"/>
    </row>
    <row r="28109" ht="14.25" customHeight="1">
      <c r="A28109" s="4"/>
      <c r="B28109" s="4"/>
    </row>
    <row r="28110" ht="14.25" customHeight="1">
      <c r="A28110" s="4"/>
      <c r="B28110" s="4"/>
    </row>
    <row r="28111" ht="14.25" customHeight="1">
      <c r="A28111" s="4"/>
      <c r="B28111" s="4"/>
    </row>
    <row r="28112" ht="14.25" customHeight="1">
      <c r="A28112" s="4"/>
      <c r="B28112" s="4"/>
    </row>
    <row r="28113" ht="14.25" customHeight="1">
      <c r="A28113" s="4"/>
      <c r="B28113" s="4"/>
    </row>
    <row r="28114" ht="14.25" customHeight="1">
      <c r="A28114" s="4"/>
      <c r="B28114" s="4"/>
    </row>
    <row r="28115" ht="14.25" customHeight="1">
      <c r="A28115" s="4"/>
      <c r="B28115" s="4"/>
    </row>
    <row r="28116" ht="14.25" customHeight="1">
      <c r="A28116" s="4"/>
      <c r="B28116" s="4"/>
    </row>
    <row r="28117" ht="14.25" customHeight="1">
      <c r="A28117" s="4"/>
      <c r="B28117" s="4"/>
    </row>
    <row r="28118" ht="14.25" customHeight="1">
      <c r="A28118" s="4"/>
      <c r="B28118" s="4"/>
    </row>
    <row r="28119" ht="14.25" customHeight="1">
      <c r="A28119" s="4"/>
      <c r="B28119" s="4"/>
    </row>
    <row r="28120" ht="14.25" customHeight="1">
      <c r="A28120" s="4"/>
      <c r="B28120" s="4"/>
    </row>
    <row r="28121" ht="14.25" customHeight="1">
      <c r="A28121" s="4"/>
      <c r="B28121" s="4"/>
    </row>
    <row r="28122" ht="14.25" customHeight="1">
      <c r="A28122" s="4"/>
      <c r="B28122" s="4"/>
    </row>
    <row r="28123" ht="14.25" customHeight="1">
      <c r="A28123" s="4"/>
      <c r="B28123" s="4"/>
    </row>
    <row r="28124" ht="14.25" customHeight="1">
      <c r="A28124" s="4"/>
      <c r="B28124" s="4"/>
    </row>
    <row r="28125" ht="14.25" customHeight="1">
      <c r="A28125" s="4"/>
      <c r="B28125" s="4"/>
    </row>
    <row r="28126" ht="14.25" customHeight="1">
      <c r="A28126" s="4"/>
      <c r="B28126" s="4"/>
    </row>
    <row r="28127" ht="14.25" customHeight="1">
      <c r="A28127" s="4"/>
      <c r="B28127" s="4"/>
    </row>
    <row r="28128" ht="14.25" customHeight="1">
      <c r="A28128" s="4"/>
      <c r="B28128" s="4"/>
    </row>
    <row r="28129" ht="14.25" customHeight="1">
      <c r="A28129" s="4"/>
      <c r="B28129" s="4"/>
    </row>
    <row r="28130" ht="14.25" customHeight="1">
      <c r="A28130" s="4"/>
      <c r="B28130" s="4"/>
    </row>
    <row r="28131" ht="14.25" customHeight="1">
      <c r="A28131" s="4"/>
      <c r="B28131" s="4"/>
    </row>
    <row r="28132" ht="14.25" customHeight="1">
      <c r="A28132" s="4"/>
      <c r="B28132" s="4"/>
    </row>
    <row r="28133" ht="14.25" customHeight="1">
      <c r="A28133" s="4"/>
      <c r="B28133" s="4"/>
    </row>
    <row r="28134" ht="14.25" customHeight="1">
      <c r="A28134" s="4"/>
      <c r="B28134" s="4"/>
    </row>
    <row r="28135" ht="14.25" customHeight="1">
      <c r="A28135" s="4"/>
      <c r="B28135" s="4"/>
    </row>
    <row r="28136" ht="14.25" customHeight="1">
      <c r="A28136" s="4"/>
      <c r="B28136" s="4"/>
    </row>
    <row r="28137" ht="14.25" customHeight="1">
      <c r="A28137" s="4"/>
      <c r="B28137" s="4"/>
    </row>
    <row r="28138" ht="14.25" customHeight="1">
      <c r="A28138" s="4"/>
      <c r="B28138" s="4"/>
    </row>
    <row r="28139" ht="14.25" customHeight="1">
      <c r="A28139" s="4"/>
      <c r="B28139" s="4"/>
    </row>
    <row r="28140" ht="14.25" customHeight="1">
      <c r="A28140" s="4"/>
      <c r="B28140" s="4"/>
    </row>
    <row r="28141" ht="14.25" customHeight="1">
      <c r="A28141" s="4"/>
      <c r="B28141" s="4"/>
    </row>
    <row r="28142" ht="14.25" customHeight="1">
      <c r="A28142" s="4"/>
      <c r="B28142" s="4"/>
    </row>
    <row r="28143" ht="14.25" customHeight="1">
      <c r="A28143" s="4"/>
      <c r="B28143" s="4"/>
    </row>
    <row r="28144" ht="14.25" customHeight="1">
      <c r="A28144" s="4"/>
      <c r="B28144" s="4"/>
    </row>
    <row r="28145" ht="14.25" customHeight="1">
      <c r="A28145" s="4"/>
      <c r="B28145" s="4"/>
    </row>
    <row r="28146" ht="14.25" customHeight="1">
      <c r="A28146" s="4"/>
      <c r="B28146" s="4"/>
    </row>
    <row r="28147" ht="14.25" customHeight="1">
      <c r="A28147" s="4"/>
      <c r="B28147" s="4"/>
    </row>
    <row r="28148" ht="14.25" customHeight="1">
      <c r="A28148" s="4"/>
      <c r="B28148" s="4"/>
    </row>
    <row r="28149" ht="14.25" customHeight="1">
      <c r="A28149" s="4"/>
      <c r="B28149" s="4"/>
    </row>
    <row r="28150" ht="14.25" customHeight="1">
      <c r="A28150" s="4"/>
      <c r="B28150" s="4"/>
    </row>
    <row r="28151" ht="14.25" customHeight="1">
      <c r="A28151" s="4"/>
      <c r="B28151" s="4"/>
    </row>
    <row r="28152" ht="14.25" customHeight="1">
      <c r="A28152" s="4"/>
      <c r="B28152" s="4"/>
    </row>
    <row r="28153" ht="14.25" customHeight="1">
      <c r="A28153" s="4"/>
      <c r="B28153" s="4"/>
    </row>
    <row r="28154" ht="14.25" customHeight="1">
      <c r="A28154" s="4"/>
      <c r="B28154" s="4"/>
    </row>
    <row r="28155" ht="14.25" customHeight="1">
      <c r="A28155" s="4"/>
      <c r="B28155" s="4"/>
    </row>
    <row r="28156" ht="14.25" customHeight="1">
      <c r="A28156" s="4"/>
      <c r="B28156" s="4"/>
    </row>
    <row r="28157" ht="14.25" customHeight="1">
      <c r="A28157" s="4"/>
      <c r="B28157" s="4"/>
    </row>
    <row r="28158" ht="14.25" customHeight="1">
      <c r="A28158" s="4"/>
      <c r="B28158" s="4"/>
    </row>
    <row r="28159" ht="14.25" customHeight="1">
      <c r="A28159" s="4"/>
      <c r="B28159" s="4"/>
    </row>
    <row r="28160" ht="14.25" customHeight="1">
      <c r="A28160" s="4"/>
      <c r="B28160" s="4"/>
    </row>
    <row r="28161" ht="14.25" customHeight="1">
      <c r="A28161" s="4"/>
      <c r="B28161" s="4"/>
    </row>
    <row r="28162" ht="14.25" customHeight="1">
      <c r="A28162" s="4"/>
      <c r="B28162" s="4"/>
    </row>
    <row r="28163" ht="14.25" customHeight="1">
      <c r="A28163" s="4"/>
      <c r="B28163" s="4"/>
    </row>
    <row r="28164" ht="14.25" customHeight="1">
      <c r="A28164" s="4"/>
      <c r="B28164" s="4"/>
    </row>
    <row r="28165" ht="14.25" customHeight="1">
      <c r="A28165" s="4"/>
      <c r="B28165" s="4"/>
    </row>
    <row r="28166" ht="14.25" customHeight="1">
      <c r="A28166" s="4"/>
      <c r="B28166" s="4"/>
    </row>
    <row r="28167" ht="14.25" customHeight="1">
      <c r="A28167" s="4"/>
      <c r="B28167" s="4"/>
    </row>
    <row r="28168" ht="14.25" customHeight="1">
      <c r="A28168" s="4"/>
      <c r="B28168" s="4"/>
    </row>
    <row r="28169" ht="14.25" customHeight="1">
      <c r="A28169" s="4"/>
      <c r="B28169" s="4"/>
    </row>
    <row r="28170" ht="14.25" customHeight="1">
      <c r="A28170" s="4"/>
      <c r="B28170" s="4"/>
    </row>
    <row r="28171" ht="14.25" customHeight="1">
      <c r="A28171" s="4"/>
      <c r="B28171" s="4"/>
    </row>
    <row r="28172" ht="14.25" customHeight="1">
      <c r="A28172" s="4"/>
      <c r="B28172" s="4"/>
    </row>
    <row r="28173" ht="14.25" customHeight="1">
      <c r="A28173" s="4"/>
      <c r="B28173" s="4"/>
    </row>
    <row r="28174" ht="14.25" customHeight="1">
      <c r="A28174" s="4"/>
      <c r="B28174" s="4"/>
    </row>
    <row r="28175" ht="14.25" customHeight="1">
      <c r="A28175" s="4"/>
      <c r="B28175" s="4"/>
    </row>
    <row r="28176" ht="14.25" customHeight="1">
      <c r="A28176" s="4"/>
      <c r="B28176" s="4"/>
    </row>
    <row r="28177" ht="14.25" customHeight="1">
      <c r="A28177" s="4"/>
      <c r="B28177" s="4"/>
    </row>
    <row r="28178" ht="14.25" customHeight="1">
      <c r="A28178" s="4"/>
      <c r="B28178" s="4"/>
    </row>
    <row r="28179" ht="14.25" customHeight="1">
      <c r="A28179" s="4"/>
      <c r="B28179" s="4"/>
    </row>
    <row r="28180" ht="14.25" customHeight="1">
      <c r="A28180" s="4"/>
      <c r="B28180" s="4"/>
    </row>
    <row r="28181" ht="14.25" customHeight="1">
      <c r="A28181" s="4"/>
      <c r="B28181" s="4"/>
    </row>
    <row r="28182" ht="14.25" customHeight="1">
      <c r="A28182" s="4"/>
      <c r="B28182" s="4"/>
    </row>
    <row r="28183" ht="14.25" customHeight="1">
      <c r="A28183" s="4"/>
      <c r="B28183" s="4"/>
    </row>
    <row r="28184" ht="14.25" customHeight="1">
      <c r="A28184" s="4"/>
      <c r="B28184" s="4"/>
    </row>
    <row r="28185" ht="14.25" customHeight="1">
      <c r="A28185" s="4"/>
      <c r="B28185" s="4"/>
    </row>
    <row r="28186" ht="14.25" customHeight="1">
      <c r="A28186" s="4"/>
      <c r="B28186" s="4"/>
    </row>
    <row r="28187" ht="14.25" customHeight="1">
      <c r="A28187" s="4"/>
      <c r="B28187" s="4"/>
    </row>
    <row r="28188" ht="14.25" customHeight="1">
      <c r="A28188" s="4"/>
      <c r="B28188" s="4"/>
    </row>
    <row r="28189" ht="14.25" customHeight="1">
      <c r="A28189" s="4"/>
      <c r="B28189" s="4"/>
    </row>
    <row r="28190" ht="14.25" customHeight="1">
      <c r="A28190" s="4"/>
      <c r="B28190" s="4"/>
    </row>
    <row r="28191" ht="14.25" customHeight="1">
      <c r="A28191" s="4"/>
      <c r="B28191" s="4"/>
    </row>
    <row r="28192" ht="14.25" customHeight="1">
      <c r="A28192" s="4"/>
      <c r="B28192" s="4"/>
    </row>
    <row r="28193" ht="14.25" customHeight="1">
      <c r="A28193" s="4"/>
      <c r="B28193" s="4"/>
    </row>
    <row r="28194" ht="14.25" customHeight="1">
      <c r="A28194" s="4"/>
      <c r="B28194" s="4"/>
    </row>
    <row r="28195" ht="14.25" customHeight="1">
      <c r="A28195" s="4"/>
      <c r="B28195" s="4"/>
    </row>
    <row r="28196" ht="14.25" customHeight="1">
      <c r="A28196" s="4"/>
      <c r="B28196" s="4"/>
    </row>
    <row r="28197" ht="14.25" customHeight="1">
      <c r="A28197" s="4"/>
      <c r="B28197" s="4"/>
    </row>
    <row r="28198" ht="14.25" customHeight="1">
      <c r="A28198" s="4"/>
      <c r="B28198" s="4"/>
    </row>
    <row r="28199" ht="14.25" customHeight="1">
      <c r="A28199" s="4"/>
      <c r="B28199" s="4"/>
    </row>
    <row r="28200" ht="14.25" customHeight="1">
      <c r="A28200" s="4"/>
      <c r="B28200" s="4"/>
    </row>
    <row r="28201" ht="14.25" customHeight="1">
      <c r="A28201" s="4"/>
      <c r="B28201" s="4"/>
    </row>
    <row r="28202" ht="14.25" customHeight="1">
      <c r="A28202" s="4"/>
      <c r="B28202" s="4"/>
    </row>
    <row r="28203" ht="14.25" customHeight="1">
      <c r="A28203" s="4"/>
      <c r="B28203" s="4"/>
    </row>
    <row r="28204" ht="14.25" customHeight="1">
      <c r="A28204" s="4"/>
      <c r="B28204" s="4"/>
    </row>
    <row r="28205" ht="14.25" customHeight="1">
      <c r="A28205" s="4"/>
      <c r="B28205" s="4"/>
    </row>
    <row r="28206" ht="14.25" customHeight="1">
      <c r="A28206" s="4"/>
      <c r="B28206" s="4"/>
    </row>
    <row r="28207" ht="14.25" customHeight="1">
      <c r="A28207" s="4"/>
      <c r="B28207" s="4"/>
    </row>
    <row r="28208" ht="14.25" customHeight="1">
      <c r="A28208" s="4"/>
      <c r="B28208" s="4"/>
    </row>
    <row r="28209" ht="14.25" customHeight="1">
      <c r="A28209" s="4"/>
      <c r="B28209" s="4"/>
    </row>
    <row r="28210" ht="14.25" customHeight="1">
      <c r="A28210" s="4"/>
      <c r="B28210" s="4"/>
    </row>
    <row r="28211" ht="14.25" customHeight="1">
      <c r="A28211" s="4"/>
      <c r="B28211" s="4"/>
    </row>
    <row r="28212" ht="14.25" customHeight="1">
      <c r="A28212" s="4"/>
      <c r="B28212" s="4"/>
    </row>
    <row r="28213" ht="14.25" customHeight="1">
      <c r="A28213" s="4"/>
      <c r="B28213" s="4"/>
    </row>
    <row r="28214" ht="14.25" customHeight="1">
      <c r="A28214" s="4"/>
      <c r="B28214" s="4"/>
    </row>
    <row r="28215" ht="14.25" customHeight="1">
      <c r="A28215" s="4"/>
      <c r="B28215" s="4"/>
    </row>
    <row r="28216" ht="14.25" customHeight="1">
      <c r="A28216" s="4"/>
      <c r="B28216" s="4"/>
    </row>
    <row r="28217" ht="14.25" customHeight="1">
      <c r="A28217" s="4"/>
      <c r="B28217" s="4"/>
    </row>
    <row r="28218" ht="14.25" customHeight="1">
      <c r="A28218" s="4"/>
      <c r="B28218" s="4"/>
    </row>
    <row r="28219" ht="14.25" customHeight="1">
      <c r="A28219" s="4"/>
      <c r="B28219" s="4"/>
    </row>
    <row r="28220" ht="14.25" customHeight="1">
      <c r="A28220" s="4"/>
      <c r="B28220" s="4"/>
    </row>
    <row r="28221" ht="14.25" customHeight="1">
      <c r="A28221" s="4"/>
      <c r="B28221" s="4"/>
    </row>
    <row r="28222" ht="14.25" customHeight="1">
      <c r="A28222" s="4"/>
      <c r="B28222" s="4"/>
    </row>
    <row r="28223" ht="14.25" customHeight="1">
      <c r="A28223" s="4"/>
      <c r="B28223" s="4"/>
    </row>
    <row r="28224" ht="14.25" customHeight="1">
      <c r="A28224" s="4"/>
      <c r="B28224" s="4"/>
    </row>
    <row r="28225" ht="14.25" customHeight="1">
      <c r="A28225" s="4"/>
      <c r="B28225" s="4"/>
    </row>
    <row r="28226" ht="14.25" customHeight="1">
      <c r="A28226" s="4"/>
      <c r="B28226" s="4"/>
    </row>
    <row r="28227" ht="14.25" customHeight="1">
      <c r="A28227" s="4"/>
      <c r="B28227" s="4"/>
    </row>
    <row r="28228" ht="14.25" customHeight="1">
      <c r="A28228" s="4"/>
      <c r="B28228" s="4"/>
    </row>
    <row r="28229" ht="14.25" customHeight="1">
      <c r="A28229" s="4"/>
      <c r="B28229" s="4"/>
    </row>
    <row r="28230" ht="14.25" customHeight="1">
      <c r="A28230" s="4"/>
      <c r="B28230" s="4"/>
    </row>
    <row r="28231" ht="14.25" customHeight="1">
      <c r="A28231" s="4"/>
      <c r="B28231" s="4"/>
    </row>
    <row r="28232" ht="14.25" customHeight="1">
      <c r="A28232" s="4"/>
      <c r="B28232" s="4"/>
    </row>
    <row r="28233" ht="14.25" customHeight="1">
      <c r="A28233" s="4"/>
      <c r="B28233" s="4"/>
    </row>
    <row r="28234" ht="14.25" customHeight="1">
      <c r="A28234" s="4"/>
      <c r="B28234" s="4"/>
    </row>
    <row r="28235" ht="14.25" customHeight="1">
      <c r="A28235" s="4"/>
      <c r="B28235" s="4"/>
    </row>
    <row r="28236" ht="14.25" customHeight="1">
      <c r="A28236" s="4"/>
      <c r="B28236" s="4"/>
    </row>
    <row r="28237" ht="14.25" customHeight="1">
      <c r="A28237" s="4"/>
      <c r="B28237" s="4"/>
    </row>
    <row r="28238" ht="14.25" customHeight="1">
      <c r="A28238" s="4"/>
      <c r="B28238" s="4"/>
    </row>
    <row r="28239" ht="14.25" customHeight="1">
      <c r="A28239" s="4"/>
      <c r="B28239" s="4"/>
    </row>
    <row r="28240" ht="14.25" customHeight="1">
      <c r="A28240" s="4"/>
      <c r="B28240" s="4"/>
    </row>
    <row r="28241" ht="14.25" customHeight="1">
      <c r="A28241" s="4"/>
      <c r="B28241" s="4"/>
    </row>
    <row r="28242" ht="14.25" customHeight="1">
      <c r="A28242" s="4"/>
      <c r="B28242" s="4"/>
    </row>
    <row r="28243" ht="14.25" customHeight="1">
      <c r="A28243" s="4"/>
      <c r="B28243" s="4"/>
    </row>
    <row r="28244" ht="14.25" customHeight="1">
      <c r="A28244" s="4"/>
      <c r="B28244" s="4"/>
    </row>
    <row r="28245" ht="14.25" customHeight="1">
      <c r="A28245" s="4"/>
      <c r="B28245" s="4"/>
    </row>
    <row r="28246" ht="14.25" customHeight="1">
      <c r="A28246" s="4"/>
      <c r="B28246" s="4"/>
    </row>
    <row r="28247" ht="14.25" customHeight="1">
      <c r="A28247" s="4"/>
      <c r="B28247" s="4"/>
    </row>
    <row r="28248" ht="14.25" customHeight="1">
      <c r="A28248" s="4"/>
      <c r="B28248" s="4"/>
    </row>
    <row r="28249" ht="14.25" customHeight="1">
      <c r="A28249" s="4"/>
      <c r="B28249" s="4"/>
    </row>
    <row r="28250" ht="14.25" customHeight="1">
      <c r="A28250" s="4"/>
      <c r="B28250" s="4"/>
    </row>
    <row r="28251" ht="14.25" customHeight="1">
      <c r="A28251" s="4"/>
      <c r="B28251" s="4"/>
    </row>
    <row r="28252" ht="14.25" customHeight="1">
      <c r="A28252" s="4"/>
      <c r="B28252" s="4"/>
    </row>
    <row r="28253" ht="14.25" customHeight="1">
      <c r="A28253" s="4"/>
      <c r="B28253" s="4"/>
    </row>
    <row r="28254" ht="14.25" customHeight="1">
      <c r="A28254" s="4"/>
      <c r="B28254" s="4"/>
    </row>
    <row r="28255" ht="14.25" customHeight="1">
      <c r="A28255" s="4"/>
      <c r="B28255" s="4"/>
    </row>
    <row r="28256" ht="14.25" customHeight="1">
      <c r="A28256" s="4"/>
      <c r="B28256" s="4"/>
    </row>
    <row r="28257" ht="14.25" customHeight="1">
      <c r="A28257" s="4"/>
      <c r="B28257" s="4"/>
    </row>
    <row r="28258" ht="14.25" customHeight="1">
      <c r="A28258" s="4"/>
      <c r="B28258" s="4"/>
    </row>
    <row r="28259" ht="14.25" customHeight="1">
      <c r="A28259" s="4"/>
      <c r="B28259" s="4"/>
    </row>
    <row r="28260" ht="14.25" customHeight="1">
      <c r="A28260" s="4"/>
      <c r="B28260" s="4"/>
    </row>
    <row r="28261" ht="14.25" customHeight="1">
      <c r="A28261" s="4"/>
      <c r="B28261" s="4"/>
    </row>
    <row r="28262" ht="14.25" customHeight="1">
      <c r="A28262" s="4"/>
      <c r="B28262" s="4"/>
    </row>
    <row r="28263" ht="14.25" customHeight="1">
      <c r="A28263" s="4"/>
      <c r="B28263" s="4"/>
    </row>
    <row r="28264" ht="14.25" customHeight="1">
      <c r="A28264" s="4"/>
      <c r="B28264" s="4"/>
    </row>
    <row r="28265" ht="14.25" customHeight="1">
      <c r="A28265" s="4"/>
      <c r="B28265" s="4"/>
    </row>
    <row r="28266" ht="14.25" customHeight="1">
      <c r="A28266" s="4"/>
      <c r="B28266" s="4"/>
    </row>
    <row r="28267" ht="14.25" customHeight="1">
      <c r="A28267" s="4"/>
      <c r="B28267" s="4"/>
    </row>
    <row r="28268" ht="14.25" customHeight="1">
      <c r="A28268" s="4"/>
      <c r="B28268" s="4"/>
    </row>
    <row r="28269" ht="14.25" customHeight="1">
      <c r="A28269" s="4"/>
      <c r="B28269" s="4"/>
    </row>
    <row r="28270" ht="14.25" customHeight="1">
      <c r="A28270" s="4"/>
      <c r="B28270" s="4"/>
    </row>
    <row r="28271" ht="14.25" customHeight="1">
      <c r="A28271" s="4"/>
      <c r="B28271" s="4"/>
    </row>
    <row r="28272" ht="14.25" customHeight="1">
      <c r="A28272" s="4"/>
      <c r="B28272" s="4"/>
    </row>
    <row r="28273" ht="14.25" customHeight="1">
      <c r="A28273" s="4"/>
      <c r="B28273" s="4"/>
    </row>
    <row r="28274" ht="14.25" customHeight="1">
      <c r="A28274" s="4"/>
      <c r="B28274" s="4"/>
    </row>
    <row r="28275" ht="14.25" customHeight="1">
      <c r="A28275" s="4"/>
      <c r="B28275" s="4"/>
    </row>
    <row r="28276" ht="14.25" customHeight="1">
      <c r="A28276" s="4"/>
      <c r="B28276" s="4"/>
    </row>
    <row r="28277" ht="14.25" customHeight="1">
      <c r="A28277" s="4"/>
      <c r="B28277" s="4"/>
    </row>
    <row r="28278" ht="14.25" customHeight="1">
      <c r="A28278" s="4"/>
      <c r="B28278" s="4"/>
    </row>
    <row r="28279" ht="14.25" customHeight="1">
      <c r="A28279" s="4"/>
      <c r="B28279" s="4"/>
    </row>
    <row r="28280" ht="14.25" customHeight="1">
      <c r="A28280" s="4"/>
      <c r="B28280" s="4"/>
    </row>
    <row r="28281" ht="14.25" customHeight="1">
      <c r="A28281" s="4"/>
      <c r="B28281" s="4"/>
    </row>
    <row r="28282" ht="14.25" customHeight="1">
      <c r="A28282" s="4"/>
      <c r="B28282" s="4"/>
    </row>
    <row r="28283" ht="14.25" customHeight="1">
      <c r="A28283" s="4"/>
      <c r="B28283" s="4"/>
    </row>
    <row r="28284" ht="14.25" customHeight="1">
      <c r="A28284" s="4"/>
      <c r="B28284" s="4"/>
    </row>
    <row r="28285" ht="14.25" customHeight="1">
      <c r="A28285" s="4"/>
      <c r="B28285" s="4"/>
    </row>
    <row r="28286" ht="14.25" customHeight="1">
      <c r="A28286" s="4"/>
      <c r="B28286" s="4"/>
    </row>
    <row r="28287" ht="14.25" customHeight="1">
      <c r="A28287" s="4"/>
      <c r="B28287" s="4"/>
    </row>
    <row r="28288" ht="14.25" customHeight="1">
      <c r="A28288" s="4"/>
      <c r="B28288" s="4"/>
    </row>
    <row r="28289" ht="14.25" customHeight="1">
      <c r="A28289" s="4"/>
      <c r="B28289" s="4"/>
    </row>
    <row r="28290" ht="14.25" customHeight="1">
      <c r="A28290" s="4"/>
      <c r="B28290" s="4"/>
    </row>
    <row r="28291" ht="14.25" customHeight="1">
      <c r="A28291" s="4"/>
      <c r="B28291" s="4"/>
    </row>
    <row r="28292" ht="14.25" customHeight="1">
      <c r="A28292" s="4"/>
      <c r="B28292" s="4"/>
    </row>
    <row r="28293" ht="14.25" customHeight="1">
      <c r="A28293" s="4"/>
      <c r="B28293" s="4"/>
    </row>
    <row r="28294" ht="14.25" customHeight="1">
      <c r="A28294" s="4"/>
      <c r="B28294" s="4"/>
    </row>
    <row r="28295" ht="14.25" customHeight="1">
      <c r="A28295" s="4"/>
      <c r="B28295" s="4"/>
    </row>
    <row r="28296" ht="14.25" customHeight="1">
      <c r="A28296" s="4"/>
      <c r="B28296" s="4"/>
    </row>
    <row r="28297" ht="14.25" customHeight="1">
      <c r="A28297" s="4"/>
      <c r="B28297" s="4"/>
    </row>
    <row r="28298" ht="14.25" customHeight="1">
      <c r="A28298" s="4"/>
      <c r="B28298" s="4"/>
    </row>
    <row r="28299" ht="14.25" customHeight="1">
      <c r="A28299" s="4"/>
      <c r="B28299" s="4"/>
    </row>
    <row r="28300" ht="14.25" customHeight="1">
      <c r="A28300" s="4"/>
      <c r="B28300" s="4"/>
    </row>
    <row r="28301" ht="14.25" customHeight="1">
      <c r="A28301" s="4"/>
      <c r="B28301" s="4"/>
    </row>
    <row r="28302" ht="14.25" customHeight="1">
      <c r="A28302" s="4"/>
      <c r="B28302" s="4"/>
    </row>
    <row r="28303" ht="14.25" customHeight="1">
      <c r="A28303" s="4"/>
      <c r="B28303" s="4"/>
    </row>
    <row r="28304" ht="14.25" customHeight="1">
      <c r="A28304" s="4"/>
      <c r="B28304" s="4"/>
    </row>
    <row r="28305" ht="14.25" customHeight="1">
      <c r="A28305" s="4"/>
      <c r="B28305" s="4"/>
    </row>
    <row r="28306" ht="14.25" customHeight="1">
      <c r="A28306" s="4"/>
      <c r="B28306" s="4"/>
    </row>
    <row r="28307" ht="14.25" customHeight="1">
      <c r="A28307" s="4"/>
      <c r="B28307" s="4"/>
    </row>
    <row r="28308" ht="14.25" customHeight="1">
      <c r="A28308" s="4"/>
      <c r="B28308" s="4"/>
    </row>
    <row r="28309" ht="14.25" customHeight="1">
      <c r="A28309" s="4"/>
      <c r="B28309" s="4"/>
    </row>
    <row r="28310" ht="14.25" customHeight="1">
      <c r="A28310" s="4"/>
      <c r="B28310" s="4"/>
    </row>
    <row r="28311" ht="14.25" customHeight="1">
      <c r="A28311" s="4"/>
      <c r="B28311" s="4"/>
    </row>
    <row r="28312" ht="14.25" customHeight="1">
      <c r="A28312" s="4"/>
      <c r="B28312" s="4"/>
    </row>
    <row r="28313" ht="14.25" customHeight="1">
      <c r="A28313" s="4"/>
      <c r="B28313" s="4"/>
    </row>
    <row r="28314" ht="14.25" customHeight="1">
      <c r="A28314" s="4"/>
      <c r="B28314" s="4"/>
    </row>
    <row r="28315" ht="14.25" customHeight="1">
      <c r="A28315" s="4"/>
      <c r="B28315" s="4"/>
    </row>
    <row r="28316" ht="14.25" customHeight="1">
      <c r="A28316" s="4"/>
      <c r="B28316" s="4"/>
    </row>
    <row r="28317" ht="14.25" customHeight="1">
      <c r="A28317" s="4"/>
      <c r="B28317" s="4"/>
    </row>
    <row r="28318" ht="14.25" customHeight="1">
      <c r="A28318" s="4"/>
      <c r="B28318" s="4"/>
    </row>
    <row r="28319" ht="14.25" customHeight="1">
      <c r="A28319" s="4"/>
      <c r="B28319" s="4"/>
    </row>
    <row r="28320" ht="14.25" customHeight="1">
      <c r="A28320" s="4"/>
      <c r="B28320" s="4"/>
    </row>
    <row r="28321" ht="14.25" customHeight="1">
      <c r="A28321" s="4"/>
      <c r="B28321" s="4"/>
    </row>
    <row r="28322" ht="14.25" customHeight="1">
      <c r="A28322" s="4"/>
      <c r="B28322" s="4"/>
    </row>
    <row r="28323" ht="14.25" customHeight="1">
      <c r="A28323" s="4"/>
      <c r="B28323" s="4"/>
    </row>
    <row r="28324" ht="14.25" customHeight="1">
      <c r="A28324" s="4"/>
      <c r="B28324" s="4"/>
    </row>
    <row r="28325" ht="14.25" customHeight="1">
      <c r="A28325" s="4"/>
      <c r="B28325" s="4"/>
    </row>
    <row r="28326" ht="14.25" customHeight="1">
      <c r="A28326" s="4"/>
      <c r="B28326" s="4"/>
    </row>
    <row r="28327" ht="14.25" customHeight="1">
      <c r="A28327" s="4"/>
      <c r="B28327" s="4"/>
    </row>
    <row r="28328" ht="14.25" customHeight="1">
      <c r="A28328" s="4"/>
      <c r="B28328" s="4"/>
    </row>
    <row r="28329" ht="14.25" customHeight="1">
      <c r="A28329" s="4"/>
      <c r="B28329" s="4"/>
    </row>
    <row r="28330" ht="14.25" customHeight="1">
      <c r="A28330" s="4"/>
      <c r="B28330" s="4"/>
    </row>
    <row r="28331" ht="14.25" customHeight="1">
      <c r="A28331" s="4"/>
      <c r="B28331" s="4"/>
    </row>
    <row r="28332" ht="14.25" customHeight="1">
      <c r="A28332" s="4"/>
      <c r="B28332" s="4"/>
    </row>
    <row r="28333" ht="14.25" customHeight="1">
      <c r="A28333" s="4"/>
      <c r="B28333" s="4"/>
    </row>
    <row r="28334" ht="14.25" customHeight="1">
      <c r="A28334" s="4"/>
      <c r="B28334" s="4"/>
    </row>
    <row r="28335" ht="14.25" customHeight="1">
      <c r="A28335" s="4"/>
      <c r="B28335" s="4"/>
    </row>
    <row r="28336" ht="14.25" customHeight="1">
      <c r="A28336" s="4"/>
      <c r="B28336" s="4"/>
    </row>
    <row r="28337" ht="14.25" customHeight="1">
      <c r="A28337" s="4"/>
      <c r="B28337" s="4"/>
    </row>
    <row r="28338" ht="14.25" customHeight="1">
      <c r="A28338" s="4"/>
      <c r="B28338" s="4"/>
    </row>
    <row r="28339" ht="14.25" customHeight="1">
      <c r="A28339" s="4"/>
      <c r="B28339" s="4"/>
    </row>
    <row r="28340" ht="14.25" customHeight="1">
      <c r="A28340" s="4"/>
      <c r="B28340" s="4"/>
    </row>
    <row r="28341" ht="14.25" customHeight="1">
      <c r="A28341" s="4"/>
      <c r="B28341" s="4"/>
    </row>
    <row r="28342" ht="14.25" customHeight="1">
      <c r="A28342" s="4"/>
      <c r="B28342" s="4"/>
    </row>
    <row r="28343" ht="14.25" customHeight="1">
      <c r="A28343" s="4"/>
      <c r="B28343" s="4"/>
    </row>
    <row r="28344" ht="14.25" customHeight="1">
      <c r="A28344" s="4"/>
      <c r="B28344" s="4"/>
    </row>
    <row r="28345" ht="14.25" customHeight="1">
      <c r="A28345" s="4"/>
      <c r="B28345" s="4"/>
    </row>
    <row r="28346" ht="14.25" customHeight="1">
      <c r="A28346" s="4"/>
      <c r="B28346" s="4"/>
    </row>
    <row r="28347" ht="14.25" customHeight="1">
      <c r="A28347" s="4"/>
      <c r="B28347" s="4"/>
    </row>
    <row r="28348" ht="14.25" customHeight="1">
      <c r="A28348" s="4"/>
      <c r="B28348" s="4"/>
    </row>
    <row r="28349" ht="14.25" customHeight="1">
      <c r="A28349" s="4"/>
      <c r="B28349" s="4"/>
    </row>
    <row r="28350" ht="14.25" customHeight="1">
      <c r="A28350" s="4"/>
      <c r="B28350" s="4"/>
    </row>
    <row r="28351" ht="14.25" customHeight="1">
      <c r="A28351" s="4"/>
      <c r="B28351" s="4"/>
    </row>
    <row r="28352" ht="14.25" customHeight="1">
      <c r="A28352" s="4"/>
      <c r="B28352" s="4"/>
    </row>
    <row r="28353" ht="14.25" customHeight="1">
      <c r="A28353" s="4"/>
      <c r="B28353" s="4"/>
    </row>
    <row r="28354" ht="14.25" customHeight="1">
      <c r="A28354" s="4"/>
      <c r="B28354" s="4"/>
    </row>
    <row r="28355" ht="14.25" customHeight="1">
      <c r="A28355" s="4"/>
      <c r="B28355" s="4"/>
    </row>
    <row r="28356" ht="14.25" customHeight="1">
      <c r="A28356" s="4"/>
      <c r="B28356" s="4"/>
    </row>
    <row r="28357" ht="14.25" customHeight="1">
      <c r="A28357" s="4"/>
      <c r="B28357" s="4"/>
    </row>
    <row r="28358" ht="14.25" customHeight="1">
      <c r="A28358" s="4"/>
      <c r="B28358" s="4"/>
    </row>
    <row r="28359" ht="14.25" customHeight="1">
      <c r="A28359" s="4"/>
      <c r="B28359" s="4"/>
    </row>
    <row r="28360" ht="14.25" customHeight="1">
      <c r="A28360" s="4"/>
      <c r="B28360" s="4"/>
    </row>
    <row r="28361" ht="14.25" customHeight="1">
      <c r="A28361" s="4"/>
      <c r="B28361" s="4"/>
    </row>
    <row r="28362" ht="14.25" customHeight="1">
      <c r="A28362" s="4"/>
      <c r="B28362" s="4"/>
    </row>
    <row r="28363" ht="14.25" customHeight="1">
      <c r="A28363" s="4"/>
      <c r="B28363" s="4"/>
    </row>
    <row r="28364" ht="14.25" customHeight="1">
      <c r="A28364" s="4"/>
      <c r="B28364" s="4"/>
    </row>
    <row r="28365" ht="14.25" customHeight="1">
      <c r="A28365" s="4"/>
      <c r="B28365" s="4"/>
    </row>
    <row r="28366" ht="14.25" customHeight="1">
      <c r="A28366" s="4"/>
      <c r="B28366" s="4"/>
    </row>
    <row r="28367" ht="14.25" customHeight="1">
      <c r="A28367" s="4"/>
      <c r="B28367" s="4"/>
    </row>
    <row r="28368" ht="14.25" customHeight="1">
      <c r="A28368" s="4"/>
      <c r="B28368" s="4"/>
    </row>
    <row r="28369" ht="14.25" customHeight="1">
      <c r="A28369" s="4"/>
      <c r="B28369" s="4"/>
    </row>
    <row r="28370" ht="14.25" customHeight="1">
      <c r="A28370" s="4"/>
      <c r="B28370" s="4"/>
    </row>
    <row r="28371" ht="14.25" customHeight="1">
      <c r="A28371" s="4"/>
      <c r="B28371" s="4"/>
    </row>
    <row r="28372" ht="14.25" customHeight="1">
      <c r="A28372" s="4"/>
      <c r="B28372" s="4"/>
    </row>
    <row r="28373" ht="14.25" customHeight="1">
      <c r="A28373" s="4"/>
      <c r="B28373" s="4"/>
    </row>
    <row r="28374" ht="14.25" customHeight="1">
      <c r="A28374" s="4"/>
      <c r="B28374" s="4"/>
    </row>
    <row r="28375" ht="14.25" customHeight="1">
      <c r="A28375" s="4"/>
      <c r="B28375" s="4"/>
    </row>
    <row r="28376" ht="14.25" customHeight="1">
      <c r="A28376" s="4"/>
      <c r="B28376" s="4"/>
    </row>
    <row r="28377" ht="14.25" customHeight="1">
      <c r="A28377" s="4"/>
      <c r="B28377" s="4"/>
    </row>
    <row r="28378" ht="14.25" customHeight="1">
      <c r="A28378" s="4"/>
      <c r="B28378" s="4"/>
    </row>
    <row r="28379" ht="14.25" customHeight="1">
      <c r="A28379" s="4"/>
      <c r="B28379" s="4"/>
    </row>
    <row r="28380" ht="14.25" customHeight="1">
      <c r="A28380" s="4"/>
      <c r="B28380" s="4"/>
    </row>
    <row r="28381" ht="14.25" customHeight="1">
      <c r="A28381" s="4"/>
      <c r="B28381" s="4"/>
    </row>
    <row r="28382" ht="14.25" customHeight="1">
      <c r="A28382" s="4"/>
      <c r="B28382" s="4"/>
    </row>
    <row r="28383" ht="14.25" customHeight="1">
      <c r="A28383" s="4"/>
      <c r="B28383" s="4"/>
    </row>
    <row r="28384" ht="14.25" customHeight="1">
      <c r="A28384" s="4"/>
      <c r="B28384" s="4"/>
    </row>
    <row r="28385" ht="14.25" customHeight="1">
      <c r="A28385" s="4"/>
      <c r="B28385" s="4"/>
    </row>
    <row r="28386" ht="14.25" customHeight="1">
      <c r="A28386" s="4"/>
      <c r="B28386" s="4"/>
    </row>
    <row r="28387" ht="14.25" customHeight="1">
      <c r="A28387" s="4"/>
      <c r="B28387" s="4"/>
    </row>
    <row r="28388" ht="14.25" customHeight="1">
      <c r="A28388" s="4"/>
      <c r="B28388" s="4"/>
    </row>
    <row r="28389" ht="14.25" customHeight="1">
      <c r="A28389" s="4"/>
      <c r="B28389" s="4"/>
    </row>
    <row r="28390" ht="14.25" customHeight="1">
      <c r="A28390" s="4"/>
      <c r="B28390" s="4"/>
    </row>
    <row r="28391" ht="14.25" customHeight="1">
      <c r="A28391" s="4"/>
      <c r="B28391" s="4"/>
    </row>
    <row r="28392" ht="14.25" customHeight="1">
      <c r="A28392" s="4"/>
      <c r="B28392" s="4"/>
    </row>
    <row r="28393" ht="14.25" customHeight="1">
      <c r="A28393" s="4"/>
      <c r="B28393" s="4"/>
    </row>
    <row r="28394" ht="14.25" customHeight="1">
      <c r="A28394" s="4"/>
      <c r="B28394" s="4"/>
    </row>
    <row r="28395" ht="14.25" customHeight="1">
      <c r="A28395" s="4"/>
      <c r="B28395" s="4"/>
    </row>
    <row r="28396" ht="14.25" customHeight="1">
      <c r="A28396" s="4"/>
      <c r="B28396" s="4"/>
    </row>
    <row r="28397" ht="14.25" customHeight="1">
      <c r="A28397" s="4"/>
      <c r="B28397" s="4"/>
    </row>
    <row r="28398" ht="14.25" customHeight="1">
      <c r="A28398" s="4"/>
      <c r="B28398" s="4"/>
    </row>
    <row r="28399" ht="14.25" customHeight="1">
      <c r="A28399" s="4"/>
      <c r="B28399" s="4"/>
    </row>
    <row r="28400" ht="14.25" customHeight="1">
      <c r="A28400" s="4"/>
      <c r="B28400" s="4"/>
    </row>
    <row r="28401" ht="14.25" customHeight="1">
      <c r="A28401" s="4"/>
      <c r="B28401" s="4"/>
    </row>
    <row r="28402" ht="14.25" customHeight="1">
      <c r="A28402" s="4"/>
      <c r="B28402" s="4"/>
    </row>
    <row r="28403" ht="14.25" customHeight="1">
      <c r="A28403" s="4"/>
      <c r="B28403" s="4"/>
    </row>
    <row r="28404" ht="14.25" customHeight="1">
      <c r="A28404" s="4"/>
      <c r="B28404" s="4"/>
    </row>
    <row r="28405" ht="14.25" customHeight="1">
      <c r="A28405" s="4"/>
      <c r="B28405" s="4"/>
    </row>
    <row r="28406" ht="14.25" customHeight="1">
      <c r="A28406" s="4"/>
      <c r="B28406" s="4"/>
    </row>
    <row r="28407" ht="14.25" customHeight="1">
      <c r="A28407" s="4"/>
      <c r="B28407" s="4"/>
    </row>
    <row r="28408" ht="14.25" customHeight="1">
      <c r="A28408" s="4"/>
      <c r="B28408" s="4"/>
    </row>
    <row r="28409" ht="14.25" customHeight="1">
      <c r="A28409" s="4"/>
      <c r="B28409" s="4"/>
    </row>
    <row r="28410" ht="14.25" customHeight="1">
      <c r="A28410" s="4"/>
      <c r="B28410" s="4"/>
    </row>
    <row r="28411" ht="14.25" customHeight="1">
      <c r="A28411" s="4"/>
      <c r="B28411" s="4"/>
    </row>
    <row r="28412" ht="14.25" customHeight="1">
      <c r="A28412" s="4"/>
      <c r="B28412" s="4"/>
    </row>
    <row r="28413" ht="14.25" customHeight="1">
      <c r="A28413" s="4"/>
      <c r="B28413" s="4"/>
    </row>
    <row r="28414" ht="14.25" customHeight="1">
      <c r="A28414" s="4"/>
      <c r="B28414" s="4"/>
    </row>
    <row r="28415" ht="14.25" customHeight="1">
      <c r="A28415" s="4"/>
      <c r="B28415" s="4"/>
    </row>
    <row r="28416" ht="14.25" customHeight="1">
      <c r="A28416" s="4"/>
      <c r="B28416" s="4"/>
    </row>
    <row r="28417" ht="14.25" customHeight="1">
      <c r="A28417" s="4"/>
      <c r="B28417" s="4"/>
    </row>
    <row r="28418" ht="14.25" customHeight="1">
      <c r="A28418" s="4"/>
      <c r="B28418" s="4"/>
    </row>
    <row r="28419" ht="14.25" customHeight="1">
      <c r="A28419" s="4"/>
      <c r="B28419" s="4"/>
    </row>
    <row r="28420" ht="14.25" customHeight="1">
      <c r="A28420" s="4"/>
      <c r="B28420" s="4"/>
    </row>
    <row r="28421" ht="14.25" customHeight="1">
      <c r="A28421" s="4"/>
      <c r="B28421" s="4"/>
    </row>
    <row r="28422" ht="14.25" customHeight="1">
      <c r="A28422" s="4"/>
      <c r="B28422" s="4"/>
    </row>
    <row r="28423" ht="14.25" customHeight="1">
      <c r="A28423" s="4"/>
      <c r="B28423" s="4"/>
    </row>
    <row r="28424" ht="14.25" customHeight="1">
      <c r="A28424" s="4"/>
      <c r="B28424" s="4"/>
    </row>
    <row r="28425" ht="14.25" customHeight="1">
      <c r="A28425" s="4"/>
      <c r="B28425" s="4"/>
    </row>
    <row r="28426" ht="14.25" customHeight="1">
      <c r="A28426" s="4"/>
      <c r="B28426" s="4"/>
    </row>
    <row r="28427" ht="14.25" customHeight="1">
      <c r="A28427" s="4"/>
      <c r="B28427" s="4"/>
    </row>
    <row r="28428" ht="14.25" customHeight="1">
      <c r="A28428" s="4"/>
      <c r="B28428" s="4"/>
    </row>
    <row r="28429" ht="14.25" customHeight="1">
      <c r="A28429" s="4"/>
      <c r="B28429" s="4"/>
    </row>
    <row r="28430" ht="14.25" customHeight="1">
      <c r="A28430" s="4"/>
      <c r="B28430" s="4"/>
    </row>
    <row r="28431" ht="14.25" customHeight="1">
      <c r="A28431" s="4"/>
      <c r="B28431" s="4"/>
    </row>
    <row r="28432" ht="14.25" customHeight="1">
      <c r="A28432" s="4"/>
      <c r="B28432" s="4"/>
    </row>
    <row r="28433" ht="14.25" customHeight="1">
      <c r="A28433" s="4"/>
      <c r="B28433" s="4"/>
    </row>
    <row r="28434" ht="14.25" customHeight="1">
      <c r="A28434" s="4"/>
      <c r="B28434" s="4"/>
    </row>
    <row r="28435" ht="14.25" customHeight="1">
      <c r="A28435" s="4"/>
      <c r="B28435" s="4"/>
    </row>
    <row r="28436" ht="14.25" customHeight="1">
      <c r="A28436" s="4"/>
      <c r="B28436" s="4"/>
    </row>
    <row r="28437" ht="14.25" customHeight="1">
      <c r="A28437" s="4"/>
      <c r="B28437" s="4"/>
    </row>
    <row r="28438" ht="14.25" customHeight="1">
      <c r="A28438" s="4"/>
      <c r="B28438" s="4"/>
    </row>
    <row r="28439" ht="14.25" customHeight="1">
      <c r="A28439" s="4"/>
      <c r="B28439" s="4"/>
    </row>
    <row r="28440" ht="14.25" customHeight="1">
      <c r="A28440" s="4"/>
      <c r="B28440" s="4"/>
    </row>
    <row r="28441" ht="14.25" customHeight="1">
      <c r="A28441" s="4"/>
      <c r="B28441" s="4"/>
    </row>
    <row r="28442" ht="14.25" customHeight="1">
      <c r="A28442" s="4"/>
      <c r="B28442" s="4"/>
    </row>
    <row r="28443" ht="14.25" customHeight="1">
      <c r="A28443" s="4"/>
      <c r="B28443" s="4"/>
    </row>
    <row r="28444" ht="14.25" customHeight="1">
      <c r="A28444" s="4"/>
      <c r="B28444" s="4"/>
    </row>
    <row r="28445" ht="14.25" customHeight="1">
      <c r="A28445" s="4"/>
      <c r="B28445" s="4"/>
    </row>
    <row r="28446" ht="14.25" customHeight="1">
      <c r="A28446" s="4"/>
      <c r="B28446" s="4"/>
    </row>
    <row r="28447" ht="14.25" customHeight="1">
      <c r="A28447" s="4"/>
      <c r="B28447" s="4"/>
    </row>
    <row r="28448" ht="14.25" customHeight="1">
      <c r="A28448" s="4"/>
      <c r="B28448" s="4"/>
    </row>
    <row r="28449" ht="14.25" customHeight="1">
      <c r="A28449" s="4"/>
      <c r="B28449" s="4"/>
    </row>
    <row r="28450" ht="14.25" customHeight="1">
      <c r="A28450" s="4"/>
      <c r="B28450" s="4"/>
    </row>
    <row r="28451" ht="14.25" customHeight="1">
      <c r="A28451" s="4"/>
      <c r="B28451" s="4"/>
    </row>
    <row r="28452" ht="14.25" customHeight="1">
      <c r="A28452" s="4"/>
      <c r="B28452" s="4"/>
    </row>
    <row r="28453" ht="14.25" customHeight="1">
      <c r="A28453" s="4"/>
      <c r="B28453" s="4"/>
    </row>
    <row r="28454" ht="14.25" customHeight="1">
      <c r="A28454" s="4"/>
      <c r="B28454" s="4"/>
    </row>
    <row r="28455" ht="14.25" customHeight="1">
      <c r="A28455" s="4"/>
      <c r="B28455" s="4"/>
    </row>
    <row r="28456" ht="14.25" customHeight="1">
      <c r="A28456" s="4"/>
      <c r="B28456" s="4"/>
    </row>
    <row r="28457" ht="14.25" customHeight="1">
      <c r="A28457" s="4"/>
      <c r="B28457" s="4"/>
    </row>
    <row r="28458" ht="14.25" customHeight="1">
      <c r="A28458" s="4"/>
      <c r="B28458" s="4"/>
    </row>
    <row r="28459" ht="14.25" customHeight="1">
      <c r="A28459" s="4"/>
      <c r="B28459" s="4"/>
    </row>
    <row r="28460" ht="14.25" customHeight="1">
      <c r="A28460" s="4"/>
      <c r="B28460" s="4"/>
    </row>
    <row r="28461" ht="14.25" customHeight="1">
      <c r="A28461" s="4"/>
      <c r="B28461" s="4"/>
    </row>
    <row r="28462" ht="14.25" customHeight="1">
      <c r="A28462" s="4"/>
      <c r="B28462" s="4"/>
    </row>
    <row r="28463" ht="14.25" customHeight="1">
      <c r="A28463" s="4"/>
      <c r="B28463" s="4"/>
    </row>
    <row r="28464" ht="14.25" customHeight="1">
      <c r="A28464" s="4"/>
      <c r="B28464" s="4"/>
    </row>
    <row r="28465" ht="14.25" customHeight="1">
      <c r="A28465" s="4"/>
      <c r="B28465" s="4"/>
    </row>
    <row r="28466" ht="14.25" customHeight="1">
      <c r="A28466" s="4"/>
      <c r="B28466" s="4"/>
    </row>
    <row r="28467" ht="14.25" customHeight="1">
      <c r="A28467" s="4"/>
      <c r="B28467" s="4"/>
    </row>
    <row r="28468" ht="14.25" customHeight="1">
      <c r="A28468" s="4"/>
      <c r="B28468" s="4"/>
    </row>
    <row r="28469" ht="14.25" customHeight="1">
      <c r="A28469" s="4"/>
      <c r="B28469" s="4"/>
    </row>
    <row r="28470" ht="14.25" customHeight="1">
      <c r="A28470" s="4"/>
      <c r="B28470" s="4"/>
    </row>
    <row r="28471" ht="14.25" customHeight="1">
      <c r="A28471" s="4"/>
      <c r="B28471" s="4"/>
    </row>
    <row r="28472" ht="14.25" customHeight="1">
      <c r="A28472" s="4"/>
      <c r="B28472" s="4"/>
    </row>
    <row r="28473" ht="14.25" customHeight="1">
      <c r="A28473" s="4"/>
      <c r="B28473" s="4"/>
    </row>
    <row r="28474" ht="14.25" customHeight="1">
      <c r="A28474" s="4"/>
      <c r="B28474" s="4"/>
    </row>
    <row r="28475" ht="14.25" customHeight="1">
      <c r="A28475" s="4"/>
      <c r="B28475" s="4"/>
    </row>
    <row r="28476" ht="14.25" customHeight="1">
      <c r="A28476" s="4"/>
      <c r="B28476" s="4"/>
    </row>
    <row r="28477" ht="14.25" customHeight="1">
      <c r="A28477" s="4"/>
      <c r="B28477" s="4"/>
    </row>
    <row r="28478" ht="14.25" customHeight="1">
      <c r="A28478" s="4"/>
      <c r="B28478" s="4"/>
    </row>
    <row r="28479" ht="14.25" customHeight="1">
      <c r="A28479" s="4"/>
      <c r="B28479" s="4"/>
    </row>
    <row r="28480" ht="14.25" customHeight="1">
      <c r="A28480" s="4"/>
      <c r="B28480" s="4"/>
    </row>
    <row r="28481" ht="14.25" customHeight="1">
      <c r="A28481" s="4"/>
      <c r="B28481" s="4"/>
    </row>
    <row r="28482" ht="14.25" customHeight="1">
      <c r="A28482" s="4"/>
      <c r="B28482" s="4"/>
    </row>
    <row r="28483" ht="14.25" customHeight="1">
      <c r="A28483" s="4"/>
      <c r="B28483" s="4"/>
    </row>
    <row r="28484" ht="14.25" customHeight="1">
      <c r="A28484" s="4"/>
      <c r="B28484" s="4"/>
    </row>
    <row r="28485" ht="14.25" customHeight="1">
      <c r="A28485" s="4"/>
      <c r="B28485" s="4"/>
    </row>
    <row r="28486" ht="14.25" customHeight="1">
      <c r="A28486" s="4"/>
      <c r="B28486" s="4"/>
    </row>
    <row r="28487" ht="14.25" customHeight="1">
      <c r="A28487" s="4"/>
      <c r="B28487" s="4"/>
    </row>
    <row r="28488" ht="14.25" customHeight="1">
      <c r="A28488" s="4"/>
      <c r="B28488" s="4"/>
    </row>
    <row r="28489" ht="14.25" customHeight="1">
      <c r="A28489" s="4"/>
      <c r="B28489" s="4"/>
    </row>
    <row r="28490" ht="14.25" customHeight="1">
      <c r="A28490" s="4"/>
      <c r="B28490" s="4"/>
    </row>
    <row r="28491" ht="14.25" customHeight="1">
      <c r="A28491" s="4"/>
      <c r="B28491" s="4"/>
    </row>
    <row r="28492" ht="14.25" customHeight="1">
      <c r="A28492" s="4"/>
      <c r="B28492" s="4"/>
    </row>
    <row r="28493" ht="14.25" customHeight="1">
      <c r="A28493" s="4"/>
      <c r="B28493" s="4"/>
    </row>
    <row r="28494" ht="14.25" customHeight="1">
      <c r="A28494" s="4"/>
      <c r="B28494" s="4"/>
    </row>
    <row r="28495" ht="14.25" customHeight="1">
      <c r="A28495" s="4"/>
      <c r="B28495" s="4"/>
    </row>
    <row r="28496" ht="14.25" customHeight="1">
      <c r="A28496" s="4"/>
      <c r="B28496" s="4"/>
    </row>
    <row r="28497" ht="14.25" customHeight="1">
      <c r="A28497" s="4"/>
      <c r="B28497" s="4"/>
    </row>
    <row r="28498" ht="14.25" customHeight="1">
      <c r="A28498" s="4"/>
      <c r="B28498" s="4"/>
    </row>
    <row r="28499" ht="14.25" customHeight="1">
      <c r="A28499" s="4"/>
      <c r="B28499" s="4"/>
    </row>
    <row r="28500" ht="14.25" customHeight="1">
      <c r="A28500" s="4"/>
      <c r="B28500" s="4"/>
    </row>
    <row r="28501" ht="14.25" customHeight="1">
      <c r="A28501" s="4"/>
      <c r="B28501" s="4"/>
    </row>
    <row r="28502" ht="14.25" customHeight="1">
      <c r="A28502" s="4"/>
      <c r="B28502" s="4"/>
    </row>
    <row r="28503" ht="14.25" customHeight="1">
      <c r="A28503" s="4"/>
      <c r="B28503" s="4"/>
    </row>
    <row r="28504" ht="14.25" customHeight="1">
      <c r="A28504" s="4"/>
      <c r="B28504" s="4"/>
    </row>
    <row r="28505" ht="14.25" customHeight="1">
      <c r="A28505" s="4"/>
      <c r="B28505" s="4"/>
    </row>
    <row r="28506" ht="14.25" customHeight="1">
      <c r="A28506" s="4"/>
      <c r="B28506" s="4"/>
    </row>
    <row r="28507" ht="14.25" customHeight="1">
      <c r="A28507" s="4"/>
      <c r="B28507" s="4"/>
    </row>
    <row r="28508" ht="14.25" customHeight="1">
      <c r="A28508" s="4"/>
      <c r="B28508" s="4"/>
    </row>
    <row r="28509" ht="14.25" customHeight="1">
      <c r="A28509" s="4"/>
      <c r="B28509" s="4"/>
    </row>
    <row r="28510" ht="14.25" customHeight="1">
      <c r="A28510" s="4"/>
      <c r="B28510" s="4"/>
    </row>
    <row r="28511" ht="14.25" customHeight="1">
      <c r="A28511" s="4"/>
      <c r="B28511" s="4"/>
    </row>
    <row r="28512" ht="14.25" customHeight="1">
      <c r="A28512" s="4"/>
      <c r="B28512" s="4"/>
    </row>
    <row r="28513" ht="14.25" customHeight="1">
      <c r="A28513" s="4"/>
      <c r="B28513" s="4"/>
    </row>
    <row r="28514" ht="14.25" customHeight="1">
      <c r="A28514" s="4"/>
      <c r="B28514" s="4"/>
    </row>
    <row r="28515" ht="14.25" customHeight="1">
      <c r="A28515" s="4"/>
      <c r="B28515" s="4"/>
    </row>
    <row r="28516" ht="14.25" customHeight="1">
      <c r="A28516" s="4"/>
      <c r="B28516" s="4"/>
    </row>
    <row r="28517" ht="14.25" customHeight="1">
      <c r="A28517" s="4"/>
      <c r="B28517" s="4"/>
    </row>
    <row r="28518" ht="14.25" customHeight="1">
      <c r="A28518" s="4"/>
      <c r="B28518" s="4"/>
    </row>
    <row r="28519" ht="14.25" customHeight="1">
      <c r="A28519" s="4"/>
      <c r="B28519" s="4"/>
    </row>
    <row r="28520" ht="14.25" customHeight="1">
      <c r="A28520" s="4"/>
      <c r="B28520" s="4"/>
    </row>
    <row r="28521" ht="14.25" customHeight="1">
      <c r="A28521" s="4"/>
      <c r="B28521" s="4"/>
    </row>
    <row r="28522" ht="14.25" customHeight="1">
      <c r="A28522" s="4"/>
      <c r="B28522" s="4"/>
    </row>
    <row r="28523" ht="14.25" customHeight="1">
      <c r="A28523" s="4"/>
      <c r="B28523" s="4"/>
    </row>
    <row r="28524" ht="14.25" customHeight="1">
      <c r="A28524" s="4"/>
      <c r="B28524" s="4"/>
    </row>
    <row r="28525" ht="14.25" customHeight="1">
      <c r="A28525" s="4"/>
      <c r="B28525" s="4"/>
    </row>
    <row r="28526" ht="14.25" customHeight="1">
      <c r="A28526" s="4"/>
      <c r="B28526" s="4"/>
    </row>
    <row r="28527" ht="14.25" customHeight="1">
      <c r="A28527" s="4"/>
      <c r="B28527" s="4"/>
    </row>
    <row r="28528" ht="14.25" customHeight="1">
      <c r="A28528" s="4"/>
      <c r="B28528" s="4"/>
    </row>
    <row r="28529" ht="14.25" customHeight="1">
      <c r="A28529" s="4"/>
      <c r="B28529" s="4"/>
    </row>
    <row r="28530" ht="14.25" customHeight="1">
      <c r="A28530" s="4"/>
      <c r="B28530" s="4"/>
    </row>
    <row r="28531" ht="14.25" customHeight="1">
      <c r="A28531" s="4"/>
      <c r="B28531" s="4"/>
    </row>
    <row r="28532" ht="14.25" customHeight="1">
      <c r="A28532" s="4"/>
      <c r="B28532" s="4"/>
    </row>
    <row r="28533" ht="14.25" customHeight="1">
      <c r="A28533" s="4"/>
      <c r="B28533" s="4"/>
    </row>
    <row r="28534" ht="14.25" customHeight="1">
      <c r="A28534" s="4"/>
      <c r="B28534" s="4"/>
    </row>
    <row r="28535" ht="14.25" customHeight="1">
      <c r="A28535" s="4"/>
      <c r="B28535" s="4"/>
    </row>
    <row r="28536" ht="14.25" customHeight="1">
      <c r="A28536" s="4"/>
      <c r="B28536" s="4"/>
    </row>
    <row r="28537" ht="14.25" customHeight="1">
      <c r="A28537" s="4"/>
      <c r="B28537" s="4"/>
    </row>
    <row r="28538" ht="14.25" customHeight="1">
      <c r="A28538" s="4"/>
      <c r="B28538" s="4"/>
    </row>
    <row r="28539" ht="14.25" customHeight="1">
      <c r="A28539" s="4"/>
      <c r="B28539" s="4"/>
    </row>
    <row r="28540" ht="14.25" customHeight="1">
      <c r="A28540" s="4"/>
      <c r="B28540" s="4"/>
    </row>
    <row r="28541" ht="14.25" customHeight="1">
      <c r="A28541" s="4"/>
      <c r="B28541" s="4"/>
    </row>
    <row r="28542" ht="14.25" customHeight="1">
      <c r="A28542" s="4"/>
      <c r="B28542" s="4"/>
    </row>
    <row r="28543" ht="14.25" customHeight="1">
      <c r="A28543" s="4"/>
      <c r="B28543" s="4"/>
    </row>
    <row r="28544" ht="14.25" customHeight="1">
      <c r="A28544" s="4"/>
      <c r="B28544" s="4"/>
    </row>
    <row r="28545" ht="14.25" customHeight="1">
      <c r="A28545" s="4"/>
      <c r="B28545" s="4"/>
    </row>
    <row r="28546" ht="14.25" customHeight="1">
      <c r="A28546" s="4"/>
      <c r="B28546" s="4"/>
    </row>
    <row r="28547" ht="14.25" customHeight="1">
      <c r="A28547" s="4"/>
      <c r="B28547" s="4"/>
    </row>
    <row r="28548" ht="14.25" customHeight="1">
      <c r="A28548" s="4"/>
      <c r="B28548" s="4"/>
    </row>
    <row r="28549" ht="14.25" customHeight="1">
      <c r="A28549" s="4"/>
      <c r="B28549" s="4"/>
    </row>
    <row r="28550" ht="14.25" customHeight="1">
      <c r="A28550" s="4"/>
      <c r="B28550" s="4"/>
    </row>
    <row r="28551" ht="14.25" customHeight="1">
      <c r="A28551" s="4"/>
      <c r="B28551" s="4"/>
    </row>
    <row r="28552" ht="14.25" customHeight="1">
      <c r="A28552" s="4"/>
      <c r="B28552" s="4"/>
    </row>
    <row r="28553" ht="14.25" customHeight="1">
      <c r="A28553" s="4"/>
      <c r="B28553" s="4"/>
    </row>
    <row r="28554" ht="14.25" customHeight="1">
      <c r="A28554" s="4"/>
      <c r="B28554" s="4"/>
    </row>
    <row r="28555" ht="14.25" customHeight="1">
      <c r="A28555" s="4"/>
      <c r="B28555" s="4"/>
    </row>
    <row r="28556" ht="14.25" customHeight="1">
      <c r="A28556" s="4"/>
      <c r="B28556" s="4"/>
    </row>
    <row r="28557" ht="14.25" customHeight="1">
      <c r="A28557" s="4"/>
      <c r="B28557" s="4"/>
    </row>
    <row r="28558" ht="14.25" customHeight="1">
      <c r="A28558" s="4"/>
      <c r="B28558" s="4"/>
    </row>
    <row r="28559" ht="14.25" customHeight="1">
      <c r="A28559" s="4"/>
      <c r="B28559" s="4"/>
    </row>
    <row r="28560" ht="14.25" customHeight="1">
      <c r="A28560" s="4"/>
      <c r="B28560" s="4"/>
    </row>
    <row r="28561" ht="14.25" customHeight="1">
      <c r="A28561" s="4"/>
      <c r="B28561" s="4"/>
    </row>
    <row r="28562" ht="14.25" customHeight="1">
      <c r="A28562" s="4"/>
      <c r="B28562" s="4"/>
    </row>
    <row r="28563" ht="14.25" customHeight="1">
      <c r="A28563" s="4"/>
      <c r="B28563" s="4"/>
    </row>
    <row r="28564" ht="14.25" customHeight="1">
      <c r="A28564" s="4"/>
      <c r="B28564" s="4"/>
    </row>
    <row r="28565" ht="14.25" customHeight="1">
      <c r="A28565" s="4"/>
      <c r="B28565" s="4"/>
    </row>
    <row r="28566" ht="14.25" customHeight="1">
      <c r="A28566" s="4"/>
      <c r="B28566" s="4"/>
    </row>
    <row r="28567" ht="14.25" customHeight="1">
      <c r="A28567" s="4"/>
      <c r="B28567" s="4"/>
    </row>
    <row r="28568" ht="14.25" customHeight="1">
      <c r="A28568" s="4"/>
      <c r="B28568" s="4"/>
    </row>
    <row r="28569" ht="14.25" customHeight="1">
      <c r="A28569" s="4"/>
      <c r="B28569" s="4"/>
    </row>
    <row r="28570" ht="14.25" customHeight="1">
      <c r="A28570" s="4"/>
      <c r="B28570" s="4"/>
    </row>
    <row r="28571" ht="14.25" customHeight="1">
      <c r="A28571" s="4"/>
      <c r="B28571" s="4"/>
    </row>
    <row r="28572" ht="14.25" customHeight="1">
      <c r="A28572" s="4"/>
      <c r="B28572" s="4"/>
    </row>
    <row r="28573" ht="14.25" customHeight="1">
      <c r="A28573" s="4"/>
      <c r="B28573" s="4"/>
    </row>
    <row r="28574" ht="14.25" customHeight="1">
      <c r="A28574" s="4"/>
      <c r="B28574" s="4"/>
    </row>
    <row r="28575" ht="14.25" customHeight="1">
      <c r="A28575" s="4"/>
      <c r="B28575" s="4"/>
    </row>
    <row r="28576" ht="14.25" customHeight="1">
      <c r="A28576" s="4"/>
      <c r="B28576" s="4"/>
    </row>
    <row r="28577" ht="14.25" customHeight="1">
      <c r="A28577" s="4"/>
      <c r="B28577" s="4"/>
    </row>
    <row r="28578" ht="14.25" customHeight="1">
      <c r="A28578" s="4"/>
      <c r="B28578" s="4"/>
    </row>
    <row r="28579" ht="14.25" customHeight="1">
      <c r="A28579" s="4"/>
      <c r="B28579" s="4"/>
    </row>
    <row r="28580" ht="14.25" customHeight="1">
      <c r="A28580" s="4"/>
      <c r="B28580" s="4"/>
    </row>
    <row r="28581" ht="14.25" customHeight="1">
      <c r="A28581" s="4"/>
      <c r="B28581" s="4"/>
    </row>
    <row r="28582" ht="14.25" customHeight="1">
      <c r="A28582" s="4"/>
      <c r="B28582" s="4"/>
    </row>
    <row r="28583" ht="14.25" customHeight="1">
      <c r="A28583" s="4"/>
      <c r="B28583" s="4"/>
    </row>
    <row r="28584" ht="14.25" customHeight="1">
      <c r="A28584" s="4"/>
      <c r="B28584" s="4"/>
    </row>
    <row r="28585" ht="14.25" customHeight="1">
      <c r="A28585" s="4"/>
      <c r="B28585" s="4"/>
    </row>
    <row r="28586" ht="14.25" customHeight="1">
      <c r="A28586" s="4"/>
      <c r="B28586" s="4"/>
    </row>
    <row r="28587" ht="14.25" customHeight="1">
      <c r="A28587" s="4"/>
      <c r="B28587" s="4"/>
    </row>
    <row r="28588" ht="14.25" customHeight="1">
      <c r="A28588" s="4"/>
      <c r="B28588" s="4"/>
    </row>
    <row r="28589" ht="14.25" customHeight="1">
      <c r="A28589" s="4"/>
      <c r="B28589" s="4"/>
    </row>
    <row r="28590" ht="14.25" customHeight="1">
      <c r="A28590" s="4"/>
      <c r="B28590" s="4"/>
    </row>
    <row r="28591" ht="14.25" customHeight="1">
      <c r="A28591" s="4"/>
      <c r="B28591" s="4"/>
    </row>
    <row r="28592" ht="14.25" customHeight="1">
      <c r="A28592" s="4"/>
      <c r="B28592" s="4"/>
    </row>
    <row r="28593" ht="14.25" customHeight="1">
      <c r="A28593" s="4"/>
      <c r="B28593" s="4"/>
    </row>
    <row r="28594" ht="14.25" customHeight="1">
      <c r="A28594" s="4"/>
      <c r="B28594" s="4"/>
    </row>
    <row r="28595" ht="14.25" customHeight="1">
      <c r="A28595" s="4"/>
      <c r="B28595" s="4"/>
    </row>
    <row r="28596" ht="14.25" customHeight="1">
      <c r="A28596" s="4"/>
      <c r="B28596" s="4"/>
    </row>
    <row r="28597" ht="14.25" customHeight="1">
      <c r="A28597" s="4"/>
      <c r="B28597" s="4"/>
    </row>
    <row r="28598" ht="14.25" customHeight="1">
      <c r="A28598" s="4"/>
      <c r="B28598" s="4"/>
    </row>
    <row r="28599" ht="14.25" customHeight="1">
      <c r="A28599" s="4"/>
      <c r="B28599" s="4"/>
    </row>
    <row r="28600" ht="14.25" customHeight="1">
      <c r="A28600" s="4"/>
      <c r="B28600" s="4"/>
    </row>
    <row r="28601" ht="14.25" customHeight="1">
      <c r="A28601" s="4"/>
      <c r="B28601" s="4"/>
    </row>
    <row r="28602" ht="14.25" customHeight="1">
      <c r="A28602" s="4"/>
      <c r="B28602" s="4"/>
    </row>
    <row r="28603" ht="14.25" customHeight="1">
      <c r="A28603" s="4"/>
      <c r="B28603" s="4"/>
    </row>
    <row r="28604" ht="14.25" customHeight="1">
      <c r="A28604" s="4"/>
      <c r="B28604" s="4"/>
    </row>
    <row r="28605" ht="14.25" customHeight="1">
      <c r="A28605" s="4"/>
      <c r="B28605" s="4"/>
    </row>
    <row r="28606" ht="14.25" customHeight="1">
      <c r="A28606" s="4"/>
      <c r="B28606" s="4"/>
    </row>
    <row r="28607" ht="14.25" customHeight="1">
      <c r="A28607" s="4"/>
      <c r="B28607" s="4"/>
    </row>
    <row r="28608" ht="14.25" customHeight="1">
      <c r="A28608" s="4"/>
      <c r="B28608" s="4"/>
    </row>
    <row r="28609" ht="14.25" customHeight="1">
      <c r="A28609" s="4"/>
      <c r="B28609" s="4"/>
    </row>
    <row r="28610" ht="14.25" customHeight="1">
      <c r="A28610" s="4"/>
      <c r="B28610" s="4"/>
    </row>
    <row r="28611" ht="14.25" customHeight="1">
      <c r="A28611" s="4"/>
      <c r="B28611" s="4"/>
    </row>
    <row r="28612" ht="14.25" customHeight="1">
      <c r="A28612" s="4"/>
      <c r="B28612" s="4"/>
    </row>
    <row r="28613" ht="14.25" customHeight="1">
      <c r="A28613" s="4"/>
      <c r="B28613" s="4"/>
    </row>
    <row r="28614" ht="14.25" customHeight="1">
      <c r="A28614" s="4"/>
      <c r="B28614" s="4"/>
    </row>
    <row r="28615" ht="14.25" customHeight="1">
      <c r="A28615" s="4"/>
      <c r="B28615" s="4"/>
    </row>
    <row r="28616" ht="14.25" customHeight="1">
      <c r="A28616" s="4"/>
      <c r="B28616" s="4"/>
    </row>
    <row r="28617" ht="14.25" customHeight="1">
      <c r="A28617" s="4"/>
      <c r="B28617" s="4"/>
    </row>
    <row r="28618" ht="14.25" customHeight="1">
      <c r="A28618" s="4"/>
      <c r="B28618" s="4"/>
    </row>
    <row r="28619" ht="14.25" customHeight="1">
      <c r="A28619" s="4"/>
      <c r="B28619" s="4"/>
    </row>
    <row r="28620" ht="14.25" customHeight="1">
      <c r="A28620" s="4"/>
      <c r="B28620" s="4"/>
    </row>
    <row r="28621" ht="14.25" customHeight="1">
      <c r="A28621" s="4"/>
      <c r="B28621" s="4"/>
    </row>
    <row r="28622" ht="14.25" customHeight="1">
      <c r="A28622" s="4"/>
      <c r="B28622" s="4"/>
    </row>
    <row r="28623" ht="14.25" customHeight="1">
      <c r="A28623" s="4"/>
      <c r="B28623" s="4"/>
    </row>
    <row r="28624" ht="14.25" customHeight="1">
      <c r="A28624" s="4"/>
      <c r="B28624" s="4"/>
    </row>
    <row r="28625" ht="14.25" customHeight="1">
      <c r="A28625" s="4"/>
      <c r="B28625" s="4"/>
    </row>
    <row r="28626" ht="14.25" customHeight="1">
      <c r="A28626" s="4"/>
      <c r="B28626" s="4"/>
    </row>
    <row r="28627" ht="14.25" customHeight="1">
      <c r="A28627" s="4"/>
      <c r="B28627" s="4"/>
    </row>
    <row r="28628" ht="14.25" customHeight="1">
      <c r="A28628" s="4"/>
      <c r="B28628" s="4"/>
    </row>
    <row r="28629" ht="14.25" customHeight="1">
      <c r="A28629" s="4"/>
      <c r="B28629" s="4"/>
    </row>
    <row r="28630" ht="14.25" customHeight="1">
      <c r="A28630" s="4"/>
      <c r="B28630" s="4"/>
    </row>
    <row r="28631" ht="14.25" customHeight="1">
      <c r="A28631" s="4"/>
      <c r="B28631" s="4"/>
    </row>
    <row r="28632" ht="14.25" customHeight="1">
      <c r="A28632" s="4"/>
      <c r="B28632" s="4"/>
    </row>
    <row r="28633" ht="14.25" customHeight="1">
      <c r="A28633" s="4"/>
      <c r="B28633" s="4"/>
    </row>
    <row r="28634" ht="14.25" customHeight="1">
      <c r="A28634" s="4"/>
      <c r="B28634" s="4"/>
    </row>
    <row r="28635" ht="14.25" customHeight="1">
      <c r="A28635" s="4"/>
      <c r="B28635" s="4"/>
    </row>
    <row r="28636" ht="14.25" customHeight="1">
      <c r="A28636" s="4"/>
      <c r="B28636" s="4"/>
    </row>
    <row r="28637" ht="14.25" customHeight="1">
      <c r="A28637" s="4"/>
      <c r="B28637" s="4"/>
    </row>
    <row r="28638" ht="14.25" customHeight="1">
      <c r="A28638" s="4"/>
      <c r="B28638" s="4"/>
    </row>
    <row r="28639" ht="14.25" customHeight="1">
      <c r="A28639" s="4"/>
      <c r="B28639" s="4"/>
    </row>
    <row r="28640" ht="14.25" customHeight="1">
      <c r="A28640" s="4"/>
      <c r="B28640" s="4"/>
    </row>
    <row r="28641" ht="14.25" customHeight="1">
      <c r="A28641" s="4"/>
      <c r="B28641" s="4"/>
    </row>
    <row r="28642" ht="14.25" customHeight="1">
      <c r="A28642" s="4"/>
      <c r="B28642" s="4"/>
    </row>
    <row r="28643" ht="14.25" customHeight="1">
      <c r="A28643" s="4"/>
      <c r="B28643" s="4"/>
    </row>
    <row r="28644" ht="14.25" customHeight="1">
      <c r="A28644" s="4"/>
      <c r="B28644" s="4"/>
    </row>
    <row r="28645" ht="14.25" customHeight="1">
      <c r="A28645" s="4"/>
      <c r="B28645" s="4"/>
    </row>
    <row r="28646" ht="14.25" customHeight="1">
      <c r="A28646" s="4"/>
      <c r="B28646" s="4"/>
    </row>
    <row r="28647" ht="14.25" customHeight="1">
      <c r="A28647" s="4"/>
      <c r="B28647" s="4"/>
    </row>
    <row r="28648" ht="14.25" customHeight="1">
      <c r="A28648" s="4"/>
      <c r="B28648" s="4"/>
    </row>
    <row r="28649" ht="14.25" customHeight="1">
      <c r="A28649" s="4"/>
      <c r="B28649" s="4"/>
    </row>
    <row r="28650" ht="14.25" customHeight="1">
      <c r="A28650" s="4"/>
      <c r="B28650" s="4"/>
    </row>
    <row r="28651" ht="14.25" customHeight="1">
      <c r="A28651" s="4"/>
      <c r="B28651" s="4"/>
    </row>
    <row r="28652" ht="14.25" customHeight="1">
      <c r="A28652" s="4"/>
      <c r="B28652" s="4"/>
    </row>
    <row r="28653" ht="14.25" customHeight="1">
      <c r="A28653" s="4"/>
      <c r="B28653" s="4"/>
    </row>
    <row r="28654" ht="14.25" customHeight="1">
      <c r="A28654" s="4"/>
      <c r="B28654" s="4"/>
    </row>
    <row r="28655" ht="14.25" customHeight="1">
      <c r="A28655" s="4"/>
      <c r="B28655" s="4"/>
    </row>
    <row r="28656" ht="14.25" customHeight="1">
      <c r="A28656" s="4"/>
      <c r="B28656" s="4"/>
    </row>
    <row r="28657" ht="14.25" customHeight="1">
      <c r="A28657" s="4"/>
      <c r="B28657" s="4"/>
    </row>
    <row r="28658" ht="14.25" customHeight="1">
      <c r="A28658" s="4"/>
      <c r="B28658" s="4"/>
    </row>
    <row r="28659" ht="14.25" customHeight="1">
      <c r="A28659" s="4"/>
      <c r="B28659" s="4"/>
    </row>
    <row r="28660" ht="14.25" customHeight="1">
      <c r="A28660" s="4"/>
      <c r="B28660" s="4"/>
    </row>
    <row r="28661" ht="14.25" customHeight="1">
      <c r="A28661" s="4"/>
      <c r="B28661" s="4"/>
    </row>
    <row r="28662" ht="14.25" customHeight="1">
      <c r="A28662" s="4"/>
      <c r="B28662" s="4"/>
    </row>
    <row r="28663" ht="14.25" customHeight="1">
      <c r="A28663" s="4"/>
      <c r="B28663" s="4"/>
    </row>
    <row r="28664" ht="14.25" customHeight="1">
      <c r="A28664" s="4"/>
      <c r="B28664" s="4"/>
    </row>
    <row r="28665" ht="14.25" customHeight="1">
      <c r="A28665" s="4"/>
      <c r="B28665" s="4"/>
    </row>
    <row r="28666" ht="14.25" customHeight="1">
      <c r="A28666" s="4"/>
      <c r="B28666" s="4"/>
    </row>
    <row r="28667" ht="14.25" customHeight="1">
      <c r="A28667" s="4"/>
      <c r="B28667" s="4"/>
    </row>
    <row r="28668" ht="14.25" customHeight="1">
      <c r="A28668" s="4"/>
      <c r="B28668" s="4"/>
    </row>
    <row r="28669" ht="14.25" customHeight="1">
      <c r="A28669" s="4"/>
      <c r="B28669" s="4"/>
    </row>
    <row r="28670" ht="14.25" customHeight="1">
      <c r="A28670" s="4"/>
      <c r="B28670" s="4"/>
    </row>
    <row r="28671" ht="14.25" customHeight="1">
      <c r="A28671" s="4"/>
      <c r="B28671" s="4"/>
    </row>
    <row r="28672" ht="14.25" customHeight="1">
      <c r="A28672" s="4"/>
      <c r="B28672" s="4"/>
    </row>
    <row r="28673" ht="14.25" customHeight="1">
      <c r="A28673" s="4"/>
      <c r="B28673" s="4"/>
    </row>
    <row r="28674" ht="14.25" customHeight="1">
      <c r="A28674" s="4"/>
      <c r="B28674" s="4"/>
    </row>
    <row r="28675" ht="14.25" customHeight="1">
      <c r="A28675" s="4"/>
      <c r="B28675" s="4"/>
    </row>
    <row r="28676" ht="14.25" customHeight="1">
      <c r="A28676" s="4"/>
      <c r="B28676" s="4"/>
    </row>
    <row r="28677" ht="14.25" customHeight="1">
      <c r="A28677" s="4"/>
      <c r="B28677" s="4"/>
    </row>
    <row r="28678" ht="14.25" customHeight="1">
      <c r="A28678" s="4"/>
      <c r="B28678" s="4"/>
    </row>
    <row r="28679" ht="14.25" customHeight="1">
      <c r="A28679" s="4"/>
      <c r="B28679" s="4"/>
    </row>
    <row r="28680" ht="14.25" customHeight="1">
      <c r="A28680" s="4"/>
      <c r="B28680" s="4"/>
    </row>
    <row r="28681" ht="14.25" customHeight="1">
      <c r="A28681" s="4"/>
      <c r="B28681" s="4"/>
    </row>
    <row r="28682" ht="14.25" customHeight="1">
      <c r="A28682" s="4"/>
      <c r="B28682" s="4"/>
    </row>
    <row r="28683" ht="14.25" customHeight="1">
      <c r="A28683" s="4"/>
      <c r="B28683" s="4"/>
    </row>
    <row r="28684" ht="14.25" customHeight="1">
      <c r="A28684" s="4"/>
      <c r="B28684" s="4"/>
    </row>
    <row r="28685" ht="14.25" customHeight="1">
      <c r="A28685" s="4"/>
      <c r="B28685" s="4"/>
    </row>
    <row r="28686" ht="14.25" customHeight="1">
      <c r="A28686" s="4"/>
      <c r="B28686" s="4"/>
    </row>
    <row r="28687" ht="14.25" customHeight="1">
      <c r="A28687" s="4"/>
      <c r="B28687" s="4"/>
    </row>
    <row r="28688" ht="14.25" customHeight="1">
      <c r="A28688" s="4"/>
      <c r="B28688" s="4"/>
    </row>
    <row r="28689" ht="14.25" customHeight="1">
      <c r="A28689" s="4"/>
      <c r="B28689" s="4"/>
    </row>
    <row r="28690" ht="14.25" customHeight="1">
      <c r="A28690" s="4"/>
      <c r="B28690" s="4"/>
    </row>
    <row r="28691" ht="14.25" customHeight="1">
      <c r="A28691" s="4"/>
      <c r="B28691" s="4"/>
    </row>
    <row r="28692" ht="14.25" customHeight="1">
      <c r="A28692" s="4"/>
      <c r="B28692" s="4"/>
    </row>
    <row r="28693" ht="14.25" customHeight="1">
      <c r="A28693" s="4"/>
      <c r="B28693" s="4"/>
    </row>
    <row r="28694" ht="14.25" customHeight="1">
      <c r="A28694" s="4"/>
      <c r="B28694" s="4"/>
    </row>
    <row r="28695" ht="14.25" customHeight="1">
      <c r="A28695" s="4"/>
      <c r="B28695" s="4"/>
    </row>
    <row r="28696" ht="14.25" customHeight="1">
      <c r="A28696" s="4"/>
      <c r="B28696" s="4"/>
    </row>
    <row r="28697" ht="14.25" customHeight="1">
      <c r="A28697" s="4"/>
      <c r="B28697" s="4"/>
    </row>
    <row r="28698" ht="14.25" customHeight="1">
      <c r="A28698" s="4"/>
      <c r="B28698" s="4"/>
    </row>
    <row r="28699" ht="14.25" customHeight="1">
      <c r="A28699" s="4"/>
      <c r="B28699" s="4"/>
    </row>
    <row r="28700" ht="14.25" customHeight="1">
      <c r="A28700" s="4"/>
      <c r="B28700" s="4"/>
    </row>
    <row r="28701" ht="14.25" customHeight="1">
      <c r="A28701" s="4"/>
      <c r="B28701" s="4"/>
    </row>
    <row r="28702" ht="14.25" customHeight="1">
      <c r="A28702" s="4"/>
      <c r="B28702" s="4"/>
    </row>
    <row r="28703" ht="14.25" customHeight="1">
      <c r="A28703" s="4"/>
      <c r="B28703" s="4"/>
    </row>
    <row r="28704" ht="14.25" customHeight="1">
      <c r="A28704" s="4"/>
      <c r="B28704" s="4"/>
    </row>
    <row r="28705" ht="14.25" customHeight="1">
      <c r="A28705" s="4"/>
      <c r="B28705" s="4"/>
    </row>
    <row r="28706" ht="14.25" customHeight="1">
      <c r="A28706" s="4"/>
      <c r="B28706" s="4"/>
    </row>
    <row r="28707" ht="14.25" customHeight="1">
      <c r="A28707" s="4"/>
      <c r="B28707" s="4"/>
    </row>
    <row r="28708" ht="14.25" customHeight="1">
      <c r="A28708" s="4"/>
      <c r="B28708" s="4"/>
    </row>
    <row r="28709" ht="14.25" customHeight="1">
      <c r="A28709" s="4"/>
      <c r="B28709" s="4"/>
    </row>
    <row r="28710" ht="14.25" customHeight="1">
      <c r="A28710" s="4"/>
      <c r="B28710" s="4"/>
    </row>
    <row r="28711" ht="14.25" customHeight="1">
      <c r="A28711" s="4"/>
      <c r="B28711" s="4"/>
    </row>
    <row r="28712" ht="14.25" customHeight="1">
      <c r="A28712" s="4"/>
      <c r="B28712" s="4"/>
    </row>
    <row r="28713" ht="14.25" customHeight="1">
      <c r="A28713" s="4"/>
      <c r="B28713" s="4"/>
    </row>
    <row r="28714" ht="14.25" customHeight="1">
      <c r="A28714" s="4"/>
      <c r="B28714" s="4"/>
    </row>
    <row r="28715" ht="14.25" customHeight="1">
      <c r="A28715" s="4"/>
      <c r="B28715" s="4"/>
    </row>
    <row r="28716" ht="14.25" customHeight="1">
      <c r="A28716" s="4"/>
      <c r="B28716" s="4"/>
    </row>
    <row r="28717" ht="14.25" customHeight="1">
      <c r="A28717" s="4"/>
      <c r="B28717" s="4"/>
    </row>
    <row r="28718" ht="14.25" customHeight="1">
      <c r="A28718" s="4"/>
      <c r="B28718" s="4"/>
    </row>
    <row r="28719" ht="14.25" customHeight="1">
      <c r="A28719" s="4"/>
      <c r="B28719" s="4"/>
    </row>
    <row r="28720" ht="14.25" customHeight="1">
      <c r="A28720" s="4"/>
      <c r="B28720" s="4"/>
    </row>
    <row r="28721" ht="14.25" customHeight="1">
      <c r="A28721" s="4"/>
      <c r="B28721" s="4"/>
    </row>
    <row r="28722" ht="14.25" customHeight="1">
      <c r="A28722" s="4"/>
      <c r="B28722" s="4"/>
    </row>
    <row r="28723" ht="14.25" customHeight="1">
      <c r="A28723" s="4"/>
      <c r="B28723" s="4"/>
    </row>
    <row r="28724" ht="14.25" customHeight="1">
      <c r="A28724" s="4"/>
      <c r="B28724" s="4"/>
    </row>
    <row r="28725" ht="14.25" customHeight="1">
      <c r="A28725" s="4"/>
      <c r="B28725" s="4"/>
    </row>
    <row r="28726" ht="14.25" customHeight="1">
      <c r="A28726" s="4"/>
      <c r="B28726" s="4"/>
    </row>
    <row r="28727" ht="14.25" customHeight="1">
      <c r="A28727" s="4"/>
      <c r="B28727" s="4"/>
    </row>
    <row r="28728" ht="14.25" customHeight="1">
      <c r="A28728" s="4"/>
      <c r="B28728" s="4"/>
    </row>
    <row r="28729" ht="14.25" customHeight="1">
      <c r="A28729" s="4"/>
      <c r="B28729" s="4"/>
    </row>
    <row r="28730" ht="14.25" customHeight="1">
      <c r="A28730" s="4"/>
      <c r="B28730" s="4"/>
    </row>
    <row r="28731" ht="14.25" customHeight="1">
      <c r="A28731" s="4"/>
      <c r="B28731" s="4"/>
    </row>
    <row r="28732" ht="14.25" customHeight="1">
      <c r="A28732" s="4"/>
      <c r="B28732" s="4"/>
    </row>
    <row r="28733" ht="14.25" customHeight="1">
      <c r="A28733" s="4"/>
      <c r="B28733" s="4"/>
    </row>
    <row r="28734" ht="14.25" customHeight="1">
      <c r="A28734" s="4"/>
      <c r="B28734" s="4"/>
    </row>
    <row r="28735" ht="14.25" customHeight="1">
      <c r="A28735" s="4"/>
      <c r="B28735" s="4"/>
    </row>
    <row r="28736" ht="14.25" customHeight="1">
      <c r="A28736" s="4"/>
      <c r="B28736" s="4"/>
    </row>
    <row r="28737" ht="14.25" customHeight="1">
      <c r="A28737" s="4"/>
      <c r="B28737" s="4"/>
    </row>
    <row r="28738" ht="14.25" customHeight="1">
      <c r="A28738" s="4"/>
      <c r="B28738" s="4"/>
    </row>
    <row r="28739" ht="14.25" customHeight="1">
      <c r="A28739" s="4"/>
      <c r="B28739" s="4"/>
    </row>
    <row r="28740" ht="14.25" customHeight="1">
      <c r="A28740" s="4"/>
      <c r="B28740" s="4"/>
    </row>
    <row r="28741" ht="14.25" customHeight="1">
      <c r="A28741" s="4"/>
      <c r="B28741" s="4"/>
    </row>
    <row r="28742" ht="14.25" customHeight="1">
      <c r="A28742" s="4"/>
      <c r="B28742" s="4"/>
    </row>
    <row r="28743" ht="14.25" customHeight="1">
      <c r="A28743" s="4"/>
      <c r="B28743" s="4"/>
    </row>
    <row r="28744" ht="14.25" customHeight="1">
      <c r="A28744" s="4"/>
      <c r="B28744" s="4"/>
    </row>
    <row r="28745" ht="14.25" customHeight="1">
      <c r="A28745" s="4"/>
      <c r="B28745" s="4"/>
    </row>
    <row r="28746" ht="14.25" customHeight="1">
      <c r="A28746" s="4"/>
      <c r="B28746" s="4"/>
    </row>
    <row r="28747" ht="14.25" customHeight="1">
      <c r="A28747" s="4"/>
      <c r="B28747" s="4"/>
    </row>
    <row r="28748" ht="14.25" customHeight="1">
      <c r="A28748" s="4"/>
      <c r="B28748" s="4"/>
    </row>
    <row r="28749" ht="14.25" customHeight="1">
      <c r="A28749" s="4"/>
      <c r="B28749" s="4"/>
    </row>
    <row r="28750" ht="14.25" customHeight="1">
      <c r="A28750" s="4"/>
      <c r="B28750" s="4"/>
    </row>
    <row r="28751" ht="14.25" customHeight="1">
      <c r="A28751" s="4"/>
      <c r="B28751" s="4"/>
    </row>
    <row r="28752" ht="14.25" customHeight="1">
      <c r="A28752" s="4"/>
      <c r="B28752" s="4"/>
    </row>
    <row r="28753" ht="14.25" customHeight="1">
      <c r="A28753" s="4"/>
      <c r="B28753" s="4"/>
    </row>
    <row r="28754" ht="14.25" customHeight="1">
      <c r="A28754" s="4"/>
      <c r="B28754" s="4"/>
    </row>
    <row r="28755" ht="14.25" customHeight="1">
      <c r="A28755" s="4"/>
      <c r="B28755" s="4"/>
    </row>
    <row r="28756" ht="14.25" customHeight="1">
      <c r="A28756" s="4"/>
      <c r="B28756" s="4"/>
    </row>
    <row r="28757" ht="14.25" customHeight="1">
      <c r="A28757" s="4"/>
      <c r="B28757" s="4"/>
    </row>
    <row r="28758" ht="14.25" customHeight="1">
      <c r="A28758" s="4"/>
      <c r="B28758" s="4"/>
    </row>
    <row r="28759" ht="14.25" customHeight="1">
      <c r="A28759" s="4"/>
      <c r="B28759" s="4"/>
    </row>
    <row r="28760" ht="14.25" customHeight="1">
      <c r="A28760" s="4"/>
      <c r="B28760" s="4"/>
    </row>
    <row r="28761" ht="14.25" customHeight="1">
      <c r="A28761" s="4"/>
      <c r="B28761" s="4"/>
    </row>
    <row r="28762" ht="14.25" customHeight="1">
      <c r="A28762" s="4"/>
      <c r="B28762" s="4"/>
    </row>
    <row r="28763" ht="14.25" customHeight="1">
      <c r="A28763" s="4"/>
      <c r="B28763" s="4"/>
    </row>
    <row r="28764" ht="14.25" customHeight="1">
      <c r="A28764" s="4"/>
      <c r="B28764" s="4"/>
    </row>
    <row r="28765" ht="14.25" customHeight="1">
      <c r="A28765" s="4"/>
      <c r="B28765" s="4"/>
    </row>
    <row r="28766" ht="14.25" customHeight="1">
      <c r="A28766" s="4"/>
      <c r="B28766" s="4"/>
    </row>
    <row r="28767" ht="14.25" customHeight="1">
      <c r="A28767" s="4"/>
      <c r="B28767" s="4"/>
    </row>
    <row r="28768" ht="14.25" customHeight="1">
      <c r="A28768" s="4"/>
      <c r="B28768" s="4"/>
    </row>
    <row r="28769" ht="14.25" customHeight="1">
      <c r="A28769" s="4"/>
      <c r="B28769" s="4"/>
    </row>
    <row r="28770" ht="14.25" customHeight="1">
      <c r="A28770" s="4"/>
      <c r="B28770" s="4"/>
    </row>
    <row r="28771" ht="14.25" customHeight="1">
      <c r="A28771" s="4"/>
      <c r="B28771" s="4"/>
    </row>
    <row r="28772" ht="14.25" customHeight="1">
      <c r="A28772" s="4"/>
      <c r="B28772" s="4"/>
    </row>
    <row r="28773" ht="14.25" customHeight="1">
      <c r="A28773" s="4"/>
      <c r="B28773" s="4"/>
    </row>
    <row r="28774" ht="14.25" customHeight="1">
      <c r="A28774" s="4"/>
      <c r="B28774" s="4"/>
    </row>
    <row r="28775" ht="14.25" customHeight="1">
      <c r="A28775" s="4"/>
      <c r="B28775" s="4"/>
    </row>
    <row r="28776" ht="14.25" customHeight="1">
      <c r="A28776" s="4"/>
      <c r="B28776" s="4"/>
    </row>
    <row r="28777" ht="14.25" customHeight="1">
      <c r="A28777" s="4"/>
      <c r="B28777" s="4"/>
    </row>
    <row r="28778" ht="14.25" customHeight="1">
      <c r="A28778" s="4"/>
      <c r="B28778" s="4"/>
    </row>
    <row r="28779" ht="14.25" customHeight="1">
      <c r="A28779" s="4"/>
      <c r="B28779" s="4"/>
    </row>
    <row r="28780" ht="14.25" customHeight="1">
      <c r="A28780" s="4"/>
      <c r="B28780" s="4"/>
    </row>
    <row r="28781" ht="14.25" customHeight="1">
      <c r="A28781" s="4"/>
      <c r="B28781" s="4"/>
    </row>
    <row r="28782" ht="14.25" customHeight="1">
      <c r="A28782" s="4"/>
      <c r="B28782" s="4"/>
    </row>
    <row r="28783" ht="14.25" customHeight="1">
      <c r="A28783" s="4"/>
      <c r="B28783" s="4"/>
    </row>
    <row r="28784" ht="14.25" customHeight="1">
      <c r="A28784" s="4"/>
      <c r="B28784" s="4"/>
    </row>
    <row r="28785" ht="14.25" customHeight="1">
      <c r="A28785" s="4"/>
      <c r="B28785" s="4"/>
    </row>
    <row r="28786" ht="14.25" customHeight="1">
      <c r="A28786" s="4"/>
      <c r="B28786" s="4"/>
    </row>
    <row r="28787" ht="14.25" customHeight="1">
      <c r="A28787" s="4"/>
      <c r="B28787" s="4"/>
    </row>
    <row r="28788" ht="14.25" customHeight="1">
      <c r="A28788" s="4"/>
      <c r="B28788" s="4"/>
    </row>
    <row r="28789" ht="14.25" customHeight="1">
      <c r="A28789" s="4"/>
      <c r="B28789" s="4"/>
    </row>
    <row r="28790" ht="14.25" customHeight="1">
      <c r="A28790" s="4"/>
      <c r="B28790" s="4"/>
    </row>
    <row r="28791" ht="14.25" customHeight="1">
      <c r="A28791" s="4"/>
      <c r="B28791" s="4"/>
    </row>
    <row r="28792" ht="14.25" customHeight="1">
      <c r="A28792" s="4"/>
      <c r="B28792" s="4"/>
    </row>
    <row r="28793" ht="14.25" customHeight="1">
      <c r="A28793" s="4"/>
      <c r="B28793" s="4"/>
    </row>
    <row r="28794" ht="14.25" customHeight="1">
      <c r="A28794" s="4"/>
      <c r="B28794" s="4"/>
    </row>
    <row r="28795" ht="14.25" customHeight="1">
      <c r="A28795" s="4"/>
      <c r="B28795" s="4"/>
    </row>
    <row r="28796" ht="14.25" customHeight="1">
      <c r="A28796" s="4"/>
      <c r="B28796" s="4"/>
    </row>
    <row r="28797" ht="14.25" customHeight="1">
      <c r="A28797" s="4"/>
      <c r="B28797" s="4"/>
    </row>
    <row r="28798" ht="14.25" customHeight="1">
      <c r="A28798" s="4"/>
      <c r="B28798" s="4"/>
    </row>
    <row r="28799" ht="14.25" customHeight="1">
      <c r="A28799" s="4"/>
      <c r="B28799" s="4"/>
    </row>
    <row r="28800" ht="14.25" customHeight="1">
      <c r="A28800" s="4"/>
      <c r="B28800" s="4"/>
    </row>
    <row r="28801" ht="14.25" customHeight="1">
      <c r="A28801" s="4"/>
      <c r="B28801" s="4"/>
    </row>
    <row r="28802" ht="14.25" customHeight="1">
      <c r="A28802" s="4"/>
      <c r="B28802" s="4"/>
    </row>
    <row r="28803" ht="14.25" customHeight="1">
      <c r="A28803" s="4"/>
      <c r="B28803" s="4"/>
    </row>
    <row r="28804" ht="14.25" customHeight="1">
      <c r="A28804" s="4"/>
      <c r="B28804" s="4"/>
    </row>
    <row r="28805" ht="14.25" customHeight="1">
      <c r="A28805" s="4"/>
      <c r="B28805" s="4"/>
    </row>
    <row r="28806" ht="14.25" customHeight="1">
      <c r="A28806" s="4"/>
      <c r="B28806" s="4"/>
    </row>
    <row r="28807" ht="14.25" customHeight="1">
      <c r="A28807" s="4"/>
      <c r="B28807" s="4"/>
    </row>
    <row r="28808" ht="14.25" customHeight="1">
      <c r="A28808" s="4"/>
      <c r="B28808" s="4"/>
    </row>
    <row r="28809" ht="14.25" customHeight="1">
      <c r="A28809" s="4"/>
      <c r="B28809" s="4"/>
    </row>
    <row r="28810" ht="14.25" customHeight="1">
      <c r="A28810" s="4"/>
      <c r="B28810" s="4"/>
    </row>
    <row r="28811" ht="14.25" customHeight="1">
      <c r="A28811" s="4"/>
      <c r="B28811" s="4"/>
    </row>
    <row r="28812" ht="14.25" customHeight="1">
      <c r="A28812" s="4"/>
      <c r="B28812" s="4"/>
    </row>
    <row r="28813" ht="14.25" customHeight="1">
      <c r="A28813" s="4"/>
      <c r="B28813" s="4"/>
    </row>
    <row r="28814" ht="14.25" customHeight="1">
      <c r="A28814" s="4"/>
      <c r="B28814" s="4"/>
    </row>
    <row r="28815" ht="14.25" customHeight="1">
      <c r="A28815" s="4"/>
      <c r="B28815" s="4"/>
    </row>
    <row r="28816" ht="14.25" customHeight="1">
      <c r="A28816" s="4"/>
      <c r="B28816" s="4"/>
    </row>
    <row r="28817" ht="14.25" customHeight="1">
      <c r="A28817" s="4"/>
      <c r="B28817" s="4"/>
    </row>
    <row r="28818" ht="14.25" customHeight="1">
      <c r="A28818" s="4"/>
      <c r="B28818" s="4"/>
    </row>
    <row r="28819" ht="14.25" customHeight="1">
      <c r="A28819" s="4"/>
      <c r="B28819" s="4"/>
    </row>
    <row r="28820" ht="14.25" customHeight="1">
      <c r="A28820" s="4"/>
      <c r="B28820" s="4"/>
    </row>
    <row r="28821" ht="14.25" customHeight="1">
      <c r="A28821" s="4"/>
      <c r="B28821" s="4"/>
    </row>
    <row r="28822" ht="14.25" customHeight="1">
      <c r="A28822" s="4"/>
      <c r="B28822" s="4"/>
    </row>
    <row r="28823" ht="14.25" customHeight="1">
      <c r="A28823" s="4"/>
      <c r="B28823" s="4"/>
    </row>
    <row r="28824" ht="14.25" customHeight="1">
      <c r="A28824" s="4"/>
      <c r="B28824" s="4"/>
    </row>
    <row r="28825" ht="14.25" customHeight="1">
      <c r="A28825" s="4"/>
      <c r="B28825" s="4"/>
    </row>
    <row r="28826" ht="14.25" customHeight="1">
      <c r="A28826" s="4"/>
      <c r="B28826" s="4"/>
    </row>
    <row r="28827" ht="14.25" customHeight="1">
      <c r="A28827" s="4"/>
      <c r="B28827" s="4"/>
    </row>
    <row r="28828" ht="14.25" customHeight="1">
      <c r="A28828" s="4"/>
      <c r="B28828" s="4"/>
    </row>
    <row r="28829" ht="14.25" customHeight="1">
      <c r="A28829" s="4"/>
      <c r="B28829" s="4"/>
    </row>
    <row r="28830" ht="14.25" customHeight="1">
      <c r="A28830" s="4"/>
      <c r="B28830" s="4"/>
    </row>
    <row r="28831" ht="14.25" customHeight="1">
      <c r="A28831" s="4"/>
      <c r="B28831" s="4"/>
    </row>
    <row r="28832" ht="14.25" customHeight="1">
      <c r="A28832" s="4"/>
      <c r="B28832" s="4"/>
    </row>
    <row r="28833" ht="14.25" customHeight="1">
      <c r="A28833" s="4"/>
      <c r="B28833" s="4"/>
    </row>
    <row r="28834" ht="14.25" customHeight="1">
      <c r="A28834" s="4"/>
      <c r="B28834" s="4"/>
    </row>
    <row r="28835" ht="14.25" customHeight="1">
      <c r="A28835" s="4"/>
      <c r="B28835" s="4"/>
    </row>
    <row r="28836" ht="14.25" customHeight="1">
      <c r="A28836" s="4"/>
      <c r="B28836" s="4"/>
    </row>
    <row r="28837" ht="14.25" customHeight="1">
      <c r="A28837" s="4"/>
      <c r="B28837" s="4"/>
    </row>
    <row r="28838" ht="14.25" customHeight="1">
      <c r="A28838" s="4"/>
      <c r="B28838" s="4"/>
    </row>
    <row r="28839" ht="14.25" customHeight="1">
      <c r="A28839" s="4"/>
      <c r="B28839" s="4"/>
    </row>
    <row r="28840" ht="14.25" customHeight="1">
      <c r="A28840" s="4"/>
      <c r="B28840" s="4"/>
    </row>
    <row r="28841" ht="14.25" customHeight="1">
      <c r="A28841" s="4"/>
      <c r="B28841" s="4"/>
    </row>
    <row r="28842" ht="14.25" customHeight="1">
      <c r="A28842" s="4"/>
      <c r="B28842" s="4"/>
    </row>
    <row r="28843" ht="14.25" customHeight="1">
      <c r="A28843" s="4"/>
      <c r="B28843" s="4"/>
    </row>
    <row r="28844" ht="14.25" customHeight="1">
      <c r="A28844" s="4"/>
      <c r="B28844" s="4"/>
    </row>
    <row r="28845" ht="14.25" customHeight="1">
      <c r="A28845" s="4"/>
      <c r="B28845" s="4"/>
    </row>
    <row r="28846" ht="14.25" customHeight="1">
      <c r="A28846" s="4"/>
      <c r="B28846" s="4"/>
    </row>
    <row r="28847" ht="14.25" customHeight="1">
      <c r="A28847" s="4"/>
      <c r="B28847" s="4"/>
    </row>
    <row r="28848" ht="14.25" customHeight="1">
      <c r="A28848" s="4"/>
      <c r="B28848" s="4"/>
    </row>
    <row r="28849" ht="14.25" customHeight="1">
      <c r="A28849" s="4"/>
      <c r="B28849" s="4"/>
    </row>
    <row r="28850" ht="14.25" customHeight="1">
      <c r="A28850" s="4"/>
      <c r="B28850" s="4"/>
    </row>
    <row r="28851" ht="14.25" customHeight="1">
      <c r="A28851" s="4"/>
      <c r="B28851" s="4"/>
    </row>
    <row r="28852" ht="14.25" customHeight="1">
      <c r="A28852" s="4"/>
      <c r="B28852" s="4"/>
    </row>
    <row r="28853" ht="14.25" customHeight="1">
      <c r="A28853" s="4"/>
      <c r="B28853" s="4"/>
    </row>
    <row r="28854" ht="14.25" customHeight="1">
      <c r="A28854" s="4"/>
      <c r="B28854" s="4"/>
    </row>
    <row r="28855" ht="14.25" customHeight="1">
      <c r="A28855" s="4"/>
      <c r="B28855" s="4"/>
    </row>
    <row r="28856" ht="14.25" customHeight="1">
      <c r="A28856" s="4"/>
      <c r="B28856" s="4"/>
    </row>
    <row r="28857" ht="14.25" customHeight="1">
      <c r="A28857" s="4"/>
      <c r="B28857" s="4"/>
    </row>
    <row r="28858" ht="14.25" customHeight="1">
      <c r="A28858" s="4"/>
      <c r="B28858" s="4"/>
    </row>
    <row r="28859" ht="14.25" customHeight="1">
      <c r="A28859" s="4"/>
      <c r="B28859" s="4"/>
    </row>
    <row r="28860" ht="14.25" customHeight="1">
      <c r="A28860" s="4"/>
      <c r="B28860" s="4"/>
    </row>
    <row r="28861" ht="14.25" customHeight="1">
      <c r="A28861" s="4"/>
      <c r="B28861" s="4"/>
    </row>
    <row r="28862" ht="14.25" customHeight="1">
      <c r="A28862" s="4"/>
      <c r="B28862" s="4"/>
    </row>
    <row r="28863" ht="14.25" customHeight="1">
      <c r="A28863" s="4"/>
      <c r="B28863" s="4"/>
    </row>
    <row r="28864" ht="14.25" customHeight="1">
      <c r="A28864" s="4"/>
      <c r="B28864" s="4"/>
    </row>
    <row r="28865" ht="14.25" customHeight="1">
      <c r="A28865" s="4"/>
      <c r="B28865" s="4"/>
    </row>
    <row r="28866" ht="14.25" customHeight="1">
      <c r="A28866" s="4"/>
      <c r="B28866" s="4"/>
    </row>
    <row r="28867" ht="14.25" customHeight="1">
      <c r="A28867" s="4"/>
      <c r="B28867" s="4"/>
    </row>
    <row r="28868" ht="14.25" customHeight="1">
      <c r="A28868" s="4"/>
      <c r="B28868" s="4"/>
    </row>
    <row r="28869" ht="14.25" customHeight="1">
      <c r="A28869" s="4"/>
      <c r="B28869" s="4"/>
    </row>
    <row r="28870" ht="14.25" customHeight="1">
      <c r="A28870" s="4"/>
      <c r="B28870" s="4"/>
    </row>
    <row r="28871" ht="14.25" customHeight="1">
      <c r="A28871" s="4"/>
      <c r="B28871" s="4"/>
    </row>
    <row r="28872" ht="14.25" customHeight="1">
      <c r="A28872" s="4"/>
      <c r="B28872" s="4"/>
    </row>
    <row r="28873" ht="14.25" customHeight="1">
      <c r="A28873" s="4"/>
      <c r="B28873" s="4"/>
    </row>
    <row r="28874" ht="14.25" customHeight="1">
      <c r="A28874" s="4"/>
      <c r="B28874" s="4"/>
    </row>
    <row r="28875" ht="14.25" customHeight="1">
      <c r="A28875" s="4"/>
      <c r="B28875" s="4"/>
    </row>
    <row r="28876" ht="14.25" customHeight="1">
      <c r="A28876" s="4"/>
      <c r="B28876" s="4"/>
    </row>
    <row r="28877" ht="14.25" customHeight="1">
      <c r="A28877" s="4"/>
      <c r="B28877" s="4"/>
    </row>
    <row r="28878" ht="14.25" customHeight="1">
      <c r="A28878" s="4"/>
      <c r="B28878" s="4"/>
    </row>
    <row r="28879" ht="14.25" customHeight="1">
      <c r="A28879" s="4"/>
      <c r="B28879" s="4"/>
    </row>
    <row r="28880" ht="14.25" customHeight="1">
      <c r="A28880" s="4"/>
      <c r="B28880" s="4"/>
    </row>
    <row r="28881" ht="14.25" customHeight="1">
      <c r="A28881" s="4"/>
      <c r="B28881" s="4"/>
    </row>
    <row r="28882" ht="14.25" customHeight="1">
      <c r="A28882" s="4"/>
      <c r="B28882" s="4"/>
    </row>
    <row r="28883" ht="14.25" customHeight="1">
      <c r="A28883" s="4"/>
      <c r="B28883" s="4"/>
    </row>
    <row r="28884" ht="14.25" customHeight="1">
      <c r="A28884" s="4"/>
      <c r="B28884" s="4"/>
    </row>
    <row r="28885" ht="14.25" customHeight="1">
      <c r="A28885" s="4"/>
      <c r="B28885" s="4"/>
    </row>
    <row r="28886" ht="14.25" customHeight="1">
      <c r="A28886" s="4"/>
      <c r="B28886" s="4"/>
    </row>
    <row r="28887" ht="14.25" customHeight="1">
      <c r="A28887" s="4"/>
      <c r="B28887" s="4"/>
    </row>
    <row r="28888" ht="14.25" customHeight="1">
      <c r="A28888" s="4"/>
      <c r="B28888" s="4"/>
    </row>
    <row r="28889" ht="14.25" customHeight="1">
      <c r="A28889" s="4"/>
      <c r="B28889" s="4"/>
    </row>
    <row r="28890" ht="14.25" customHeight="1">
      <c r="A28890" s="4"/>
      <c r="B28890" s="4"/>
    </row>
    <row r="28891" ht="14.25" customHeight="1">
      <c r="A28891" s="4"/>
      <c r="B28891" s="4"/>
    </row>
    <row r="28892" ht="14.25" customHeight="1">
      <c r="A28892" s="4"/>
      <c r="B28892" s="4"/>
    </row>
    <row r="28893" ht="14.25" customHeight="1">
      <c r="A28893" s="4"/>
      <c r="B28893" s="4"/>
    </row>
    <row r="28894" ht="14.25" customHeight="1">
      <c r="A28894" s="4"/>
      <c r="B28894" s="4"/>
    </row>
    <row r="28895" ht="14.25" customHeight="1">
      <c r="A28895" s="4"/>
      <c r="B28895" s="4"/>
    </row>
    <row r="28896" ht="14.25" customHeight="1">
      <c r="A28896" s="4"/>
      <c r="B28896" s="4"/>
    </row>
    <row r="28897" ht="14.25" customHeight="1">
      <c r="A28897" s="4"/>
      <c r="B28897" s="4"/>
    </row>
    <row r="28898" ht="14.25" customHeight="1">
      <c r="A28898" s="4"/>
      <c r="B28898" s="4"/>
    </row>
    <row r="28899" ht="14.25" customHeight="1">
      <c r="A28899" s="4"/>
      <c r="B28899" s="4"/>
    </row>
    <row r="28900" ht="14.25" customHeight="1">
      <c r="A28900" s="4"/>
      <c r="B28900" s="4"/>
    </row>
    <row r="28901" ht="14.25" customHeight="1">
      <c r="A28901" s="4"/>
      <c r="B28901" s="4"/>
    </row>
    <row r="28902" ht="14.25" customHeight="1">
      <c r="A28902" s="4"/>
      <c r="B28902" s="4"/>
    </row>
    <row r="28903" ht="14.25" customHeight="1">
      <c r="A28903" s="4"/>
      <c r="B28903" s="4"/>
    </row>
    <row r="28904" ht="14.25" customHeight="1">
      <c r="A28904" s="4"/>
      <c r="B28904" s="4"/>
    </row>
    <row r="28905" ht="14.25" customHeight="1">
      <c r="A28905" s="4"/>
      <c r="B28905" s="4"/>
    </row>
    <row r="28906" ht="14.25" customHeight="1">
      <c r="A28906" s="4"/>
      <c r="B28906" s="4"/>
    </row>
    <row r="28907" ht="14.25" customHeight="1">
      <c r="A28907" s="4"/>
      <c r="B28907" s="4"/>
    </row>
    <row r="28908" ht="14.25" customHeight="1">
      <c r="A28908" s="4"/>
      <c r="B28908" s="4"/>
    </row>
    <row r="28909" ht="14.25" customHeight="1">
      <c r="A28909" s="4"/>
      <c r="B28909" s="4"/>
    </row>
    <row r="28910" ht="14.25" customHeight="1">
      <c r="A28910" s="4"/>
      <c r="B28910" s="4"/>
    </row>
    <row r="28911" ht="14.25" customHeight="1">
      <c r="A28911" s="4"/>
      <c r="B28911" s="4"/>
    </row>
    <row r="28912" ht="14.25" customHeight="1">
      <c r="A28912" s="4"/>
      <c r="B28912" s="4"/>
    </row>
    <row r="28913" ht="14.25" customHeight="1">
      <c r="A28913" s="4"/>
      <c r="B28913" s="4"/>
    </row>
    <row r="28914" ht="14.25" customHeight="1">
      <c r="A28914" s="4"/>
      <c r="B28914" s="4"/>
    </row>
    <row r="28915" ht="14.25" customHeight="1">
      <c r="A28915" s="4"/>
      <c r="B28915" s="4"/>
    </row>
    <row r="28916" ht="14.25" customHeight="1">
      <c r="A28916" s="4"/>
      <c r="B28916" s="4"/>
    </row>
    <row r="28917" ht="14.25" customHeight="1">
      <c r="A28917" s="4"/>
      <c r="B28917" s="4"/>
    </row>
    <row r="28918" ht="14.25" customHeight="1">
      <c r="A28918" s="4"/>
      <c r="B28918" s="4"/>
    </row>
    <row r="28919" ht="14.25" customHeight="1">
      <c r="A28919" s="4"/>
      <c r="B28919" s="4"/>
    </row>
    <row r="28920" ht="14.25" customHeight="1">
      <c r="A28920" s="4"/>
      <c r="B28920" s="4"/>
    </row>
    <row r="28921" ht="14.25" customHeight="1">
      <c r="A28921" s="4"/>
      <c r="B28921" s="4"/>
    </row>
    <row r="28922" ht="14.25" customHeight="1">
      <c r="A28922" s="4"/>
      <c r="B28922" s="4"/>
    </row>
    <row r="28923" ht="14.25" customHeight="1">
      <c r="A28923" s="4"/>
      <c r="B28923" s="4"/>
    </row>
    <row r="28924" ht="14.25" customHeight="1">
      <c r="A28924" s="4"/>
      <c r="B28924" s="4"/>
    </row>
    <row r="28925" ht="14.25" customHeight="1">
      <c r="A28925" s="4"/>
      <c r="B28925" s="4"/>
    </row>
    <row r="28926" ht="14.25" customHeight="1">
      <c r="A28926" s="4"/>
      <c r="B28926" s="4"/>
    </row>
    <row r="28927" ht="14.25" customHeight="1">
      <c r="A28927" s="4"/>
      <c r="B28927" s="4"/>
    </row>
    <row r="28928" ht="14.25" customHeight="1">
      <c r="A28928" s="4"/>
      <c r="B28928" s="4"/>
    </row>
    <row r="28929" ht="14.25" customHeight="1">
      <c r="A28929" s="4"/>
      <c r="B28929" s="4"/>
    </row>
    <row r="28930" ht="14.25" customHeight="1">
      <c r="A28930" s="4"/>
      <c r="B28930" s="4"/>
    </row>
    <row r="28931" ht="14.25" customHeight="1">
      <c r="A28931" s="4"/>
      <c r="B28931" s="4"/>
    </row>
    <row r="28932" ht="14.25" customHeight="1">
      <c r="A28932" s="4"/>
      <c r="B28932" s="4"/>
    </row>
    <row r="28933" ht="14.25" customHeight="1">
      <c r="A28933" s="4"/>
      <c r="B28933" s="4"/>
    </row>
    <row r="28934" ht="14.25" customHeight="1">
      <c r="A28934" s="4"/>
      <c r="B28934" s="4"/>
    </row>
    <row r="28935" ht="14.25" customHeight="1">
      <c r="A28935" s="4"/>
      <c r="B28935" s="4"/>
    </row>
    <row r="28936" ht="14.25" customHeight="1">
      <c r="A28936" s="4"/>
      <c r="B28936" s="4"/>
    </row>
    <row r="28937" ht="14.25" customHeight="1">
      <c r="A28937" s="4"/>
      <c r="B28937" s="4"/>
    </row>
    <row r="28938" ht="14.25" customHeight="1">
      <c r="A28938" s="4"/>
      <c r="B28938" s="4"/>
    </row>
    <row r="28939" ht="14.25" customHeight="1">
      <c r="A28939" s="4"/>
      <c r="B28939" s="4"/>
    </row>
    <row r="28940" ht="14.25" customHeight="1">
      <c r="A28940" s="4"/>
      <c r="B28940" s="4"/>
    </row>
    <row r="28941" ht="14.25" customHeight="1">
      <c r="A28941" s="4"/>
      <c r="B28941" s="4"/>
    </row>
    <row r="28942" ht="14.25" customHeight="1">
      <c r="A28942" s="4"/>
      <c r="B28942" s="4"/>
    </row>
    <row r="28943" ht="14.25" customHeight="1">
      <c r="A28943" s="4"/>
      <c r="B28943" s="4"/>
    </row>
    <row r="28944" ht="14.25" customHeight="1">
      <c r="A28944" s="4"/>
      <c r="B28944" s="4"/>
    </row>
    <row r="28945" ht="14.25" customHeight="1">
      <c r="A28945" s="4"/>
      <c r="B28945" s="4"/>
    </row>
    <row r="28946" ht="14.25" customHeight="1">
      <c r="A28946" s="4"/>
      <c r="B28946" s="4"/>
    </row>
    <row r="28947" ht="14.25" customHeight="1">
      <c r="A28947" s="4"/>
      <c r="B28947" s="4"/>
    </row>
    <row r="28948" ht="14.25" customHeight="1">
      <c r="A28948" s="4"/>
      <c r="B28948" s="4"/>
    </row>
    <row r="28949" ht="14.25" customHeight="1">
      <c r="A28949" s="4"/>
      <c r="B28949" s="4"/>
    </row>
    <row r="28950" ht="14.25" customHeight="1">
      <c r="A28950" s="4"/>
      <c r="B28950" s="4"/>
    </row>
    <row r="28951" ht="14.25" customHeight="1">
      <c r="A28951" s="4"/>
      <c r="B28951" s="4"/>
    </row>
    <row r="28952" ht="14.25" customHeight="1">
      <c r="A28952" s="4"/>
      <c r="B28952" s="4"/>
    </row>
    <row r="28953" ht="14.25" customHeight="1">
      <c r="A28953" s="4"/>
      <c r="B28953" s="4"/>
    </row>
    <row r="28954" ht="14.25" customHeight="1">
      <c r="A28954" s="4"/>
      <c r="B28954" s="4"/>
    </row>
    <row r="28955" ht="14.25" customHeight="1">
      <c r="A28955" s="4"/>
      <c r="B28955" s="4"/>
    </row>
    <row r="28956" ht="14.25" customHeight="1">
      <c r="A28956" s="4"/>
      <c r="B28956" s="4"/>
    </row>
    <row r="28957" ht="14.25" customHeight="1">
      <c r="A28957" s="4"/>
      <c r="B28957" s="4"/>
    </row>
    <row r="28958" ht="14.25" customHeight="1">
      <c r="A28958" s="4"/>
      <c r="B28958" s="4"/>
    </row>
    <row r="28959" ht="14.25" customHeight="1">
      <c r="A28959" s="4"/>
      <c r="B28959" s="4"/>
    </row>
    <row r="28960" ht="14.25" customHeight="1">
      <c r="A28960" s="4"/>
      <c r="B28960" s="4"/>
    </row>
    <row r="28961" ht="14.25" customHeight="1">
      <c r="A28961" s="4"/>
      <c r="B28961" s="4"/>
    </row>
    <row r="28962" ht="14.25" customHeight="1">
      <c r="A28962" s="4"/>
      <c r="B28962" s="4"/>
    </row>
    <row r="28963" ht="14.25" customHeight="1">
      <c r="A28963" s="4"/>
      <c r="B28963" s="4"/>
    </row>
    <row r="28964" ht="14.25" customHeight="1">
      <c r="A28964" s="4"/>
      <c r="B28964" s="4"/>
    </row>
    <row r="28965" ht="14.25" customHeight="1">
      <c r="A28965" s="4"/>
      <c r="B28965" s="4"/>
    </row>
    <row r="28966" ht="14.25" customHeight="1">
      <c r="A28966" s="4"/>
      <c r="B28966" s="4"/>
    </row>
    <row r="28967" ht="14.25" customHeight="1">
      <c r="A28967" s="4"/>
      <c r="B28967" s="4"/>
    </row>
    <row r="28968" ht="14.25" customHeight="1">
      <c r="A28968" s="4"/>
      <c r="B28968" s="4"/>
    </row>
    <row r="28969" ht="14.25" customHeight="1">
      <c r="A28969" s="4"/>
      <c r="B28969" s="4"/>
    </row>
    <row r="28970" ht="14.25" customHeight="1">
      <c r="A28970" s="4"/>
      <c r="B28970" s="4"/>
    </row>
    <row r="28971" ht="14.25" customHeight="1">
      <c r="A28971" s="4"/>
      <c r="B28971" s="4"/>
    </row>
    <row r="28972" ht="14.25" customHeight="1">
      <c r="A28972" s="4"/>
      <c r="B28972" s="4"/>
    </row>
    <row r="28973" ht="14.25" customHeight="1">
      <c r="A28973" s="4"/>
      <c r="B28973" s="4"/>
    </row>
    <row r="28974" ht="14.25" customHeight="1">
      <c r="A28974" s="4"/>
      <c r="B28974" s="4"/>
    </row>
    <row r="28975" ht="14.25" customHeight="1">
      <c r="A28975" s="4"/>
      <c r="B28975" s="4"/>
    </row>
    <row r="28976" ht="14.25" customHeight="1">
      <c r="A28976" s="4"/>
      <c r="B28976" s="4"/>
    </row>
    <row r="28977" ht="14.25" customHeight="1">
      <c r="A28977" s="4"/>
      <c r="B28977" s="4"/>
    </row>
    <row r="28978" ht="14.25" customHeight="1">
      <c r="A28978" s="4"/>
      <c r="B28978" s="4"/>
    </row>
    <row r="28979" ht="14.25" customHeight="1">
      <c r="A28979" s="4"/>
      <c r="B28979" s="4"/>
    </row>
    <row r="28980" ht="14.25" customHeight="1">
      <c r="A28980" s="4"/>
      <c r="B28980" s="4"/>
    </row>
    <row r="28981" ht="14.25" customHeight="1">
      <c r="A28981" s="4"/>
      <c r="B28981" s="4"/>
    </row>
    <row r="28982" ht="14.25" customHeight="1">
      <c r="A28982" s="4"/>
      <c r="B28982" s="4"/>
    </row>
    <row r="28983" ht="14.25" customHeight="1">
      <c r="A28983" s="4"/>
      <c r="B28983" s="4"/>
    </row>
    <row r="28984" ht="14.25" customHeight="1">
      <c r="A28984" s="4"/>
      <c r="B28984" s="4"/>
    </row>
    <row r="28985" ht="14.25" customHeight="1">
      <c r="A28985" s="4"/>
      <c r="B28985" s="4"/>
    </row>
    <row r="28986" ht="14.25" customHeight="1">
      <c r="A28986" s="4"/>
      <c r="B28986" s="4"/>
    </row>
    <row r="28987" ht="14.25" customHeight="1">
      <c r="A28987" s="4"/>
      <c r="B28987" s="4"/>
    </row>
    <row r="28988" ht="14.25" customHeight="1">
      <c r="A28988" s="4"/>
      <c r="B28988" s="4"/>
    </row>
    <row r="28989" ht="14.25" customHeight="1">
      <c r="A28989" s="4"/>
      <c r="B28989" s="4"/>
    </row>
    <row r="28990" ht="14.25" customHeight="1">
      <c r="A28990" s="4"/>
      <c r="B28990" s="4"/>
    </row>
    <row r="28991" ht="14.25" customHeight="1">
      <c r="A28991" s="4"/>
      <c r="B28991" s="4"/>
    </row>
    <row r="28992" ht="14.25" customHeight="1">
      <c r="A28992" s="4"/>
      <c r="B28992" s="4"/>
    </row>
    <row r="28993" ht="14.25" customHeight="1">
      <c r="A28993" s="4"/>
      <c r="B28993" s="4"/>
    </row>
    <row r="28994" ht="14.25" customHeight="1">
      <c r="A28994" s="4"/>
      <c r="B28994" s="4"/>
    </row>
    <row r="28995" ht="14.25" customHeight="1">
      <c r="A28995" s="4"/>
      <c r="B28995" s="4"/>
    </row>
    <row r="28996" ht="14.25" customHeight="1">
      <c r="A28996" s="4"/>
      <c r="B28996" s="4"/>
    </row>
    <row r="28997" ht="14.25" customHeight="1">
      <c r="A28997" s="4"/>
      <c r="B28997" s="4"/>
    </row>
    <row r="28998" ht="14.25" customHeight="1">
      <c r="A28998" s="4"/>
      <c r="B28998" s="4"/>
    </row>
    <row r="28999" ht="14.25" customHeight="1">
      <c r="A28999" s="4"/>
      <c r="B28999" s="4"/>
    </row>
    <row r="29000" ht="14.25" customHeight="1">
      <c r="A29000" s="4"/>
      <c r="B29000" s="4"/>
    </row>
    <row r="29001" ht="14.25" customHeight="1">
      <c r="A29001" s="4"/>
      <c r="B29001" s="4"/>
    </row>
    <row r="29002" ht="14.25" customHeight="1">
      <c r="A29002" s="4"/>
      <c r="B29002" s="4"/>
    </row>
    <row r="29003" ht="14.25" customHeight="1">
      <c r="A29003" s="4"/>
      <c r="B29003" s="4"/>
    </row>
    <row r="29004" ht="14.25" customHeight="1">
      <c r="A29004" s="4"/>
      <c r="B29004" s="4"/>
    </row>
    <row r="29005" ht="14.25" customHeight="1">
      <c r="A29005" s="4"/>
      <c r="B29005" s="4"/>
    </row>
    <row r="29006" ht="14.25" customHeight="1">
      <c r="A29006" s="4"/>
      <c r="B29006" s="4"/>
    </row>
    <row r="29007" ht="14.25" customHeight="1">
      <c r="A29007" s="4"/>
      <c r="B29007" s="4"/>
    </row>
    <row r="29008" ht="14.25" customHeight="1">
      <c r="A29008" s="4"/>
      <c r="B29008" s="4"/>
    </row>
    <row r="29009" ht="14.25" customHeight="1">
      <c r="A29009" s="4"/>
      <c r="B29009" s="4"/>
    </row>
    <row r="29010" ht="14.25" customHeight="1">
      <c r="A29010" s="4"/>
      <c r="B29010" s="4"/>
    </row>
    <row r="29011" ht="14.25" customHeight="1">
      <c r="A29011" s="4"/>
      <c r="B29011" s="4"/>
    </row>
    <row r="29012" ht="14.25" customHeight="1">
      <c r="A29012" s="4"/>
      <c r="B29012" s="4"/>
    </row>
    <row r="29013" ht="14.25" customHeight="1">
      <c r="A29013" s="4"/>
      <c r="B29013" s="4"/>
    </row>
    <row r="29014" ht="14.25" customHeight="1">
      <c r="A29014" s="4"/>
      <c r="B29014" s="4"/>
    </row>
    <row r="29015" ht="14.25" customHeight="1">
      <c r="A29015" s="4"/>
      <c r="B29015" s="4"/>
    </row>
    <row r="29016" ht="14.25" customHeight="1">
      <c r="A29016" s="4"/>
      <c r="B29016" s="4"/>
    </row>
    <row r="29017" ht="14.25" customHeight="1">
      <c r="A29017" s="4"/>
      <c r="B29017" s="4"/>
    </row>
    <row r="29018" ht="14.25" customHeight="1">
      <c r="A29018" s="4"/>
      <c r="B29018" s="4"/>
    </row>
    <row r="29019" ht="14.25" customHeight="1">
      <c r="A29019" s="4"/>
      <c r="B29019" s="4"/>
    </row>
    <row r="29020" ht="14.25" customHeight="1">
      <c r="A29020" s="4"/>
      <c r="B29020" s="4"/>
    </row>
    <row r="29021" ht="14.25" customHeight="1">
      <c r="A29021" s="4"/>
      <c r="B29021" s="4"/>
    </row>
    <row r="29022" ht="14.25" customHeight="1">
      <c r="A29022" s="4"/>
      <c r="B29022" s="4"/>
    </row>
    <row r="29023" ht="14.25" customHeight="1">
      <c r="A29023" s="4"/>
      <c r="B29023" s="4"/>
    </row>
    <row r="29024" ht="14.25" customHeight="1">
      <c r="A29024" s="4"/>
      <c r="B29024" s="4"/>
    </row>
    <row r="29025" ht="14.25" customHeight="1">
      <c r="A29025" s="4"/>
      <c r="B29025" s="4"/>
    </row>
    <row r="29026" ht="14.25" customHeight="1">
      <c r="A29026" s="4"/>
      <c r="B29026" s="4"/>
    </row>
    <row r="29027" ht="14.25" customHeight="1">
      <c r="A29027" s="4"/>
      <c r="B29027" s="4"/>
    </row>
    <row r="29028" ht="14.25" customHeight="1">
      <c r="A29028" s="4"/>
      <c r="B29028" s="4"/>
    </row>
    <row r="29029" ht="14.25" customHeight="1">
      <c r="A29029" s="4"/>
      <c r="B29029" s="4"/>
    </row>
    <row r="29030" ht="14.25" customHeight="1">
      <c r="A29030" s="4"/>
      <c r="B29030" s="4"/>
    </row>
    <row r="29031" ht="14.25" customHeight="1">
      <c r="A29031" s="4"/>
      <c r="B29031" s="4"/>
    </row>
    <row r="29032" ht="14.25" customHeight="1">
      <c r="A29032" s="4"/>
      <c r="B29032" s="4"/>
    </row>
    <row r="29033" ht="14.25" customHeight="1">
      <c r="A29033" s="4"/>
      <c r="B29033" s="4"/>
    </row>
    <row r="29034" ht="14.25" customHeight="1">
      <c r="A29034" s="4"/>
      <c r="B29034" s="4"/>
    </row>
    <row r="29035" ht="14.25" customHeight="1">
      <c r="A29035" s="4"/>
      <c r="B29035" s="4"/>
    </row>
    <row r="29036" ht="14.25" customHeight="1">
      <c r="A29036" s="4"/>
      <c r="B29036" s="4"/>
    </row>
    <row r="29037" ht="14.25" customHeight="1">
      <c r="A29037" s="4"/>
      <c r="B29037" s="4"/>
    </row>
    <row r="29038" ht="14.25" customHeight="1">
      <c r="A29038" s="4"/>
      <c r="B29038" s="4"/>
    </row>
    <row r="29039" ht="14.25" customHeight="1">
      <c r="A29039" s="4"/>
      <c r="B29039" s="4"/>
    </row>
    <row r="29040" ht="14.25" customHeight="1">
      <c r="A29040" s="4"/>
      <c r="B29040" s="4"/>
    </row>
    <row r="29041" ht="14.25" customHeight="1">
      <c r="A29041" s="4"/>
      <c r="B29041" s="4"/>
    </row>
    <row r="29042" ht="14.25" customHeight="1">
      <c r="A29042" s="4"/>
      <c r="B29042" s="4"/>
    </row>
    <row r="29043" ht="14.25" customHeight="1">
      <c r="A29043" s="4"/>
      <c r="B29043" s="4"/>
    </row>
    <row r="29044" ht="14.25" customHeight="1">
      <c r="A29044" s="4"/>
      <c r="B29044" s="4"/>
    </row>
    <row r="29045" ht="14.25" customHeight="1">
      <c r="A29045" s="4"/>
      <c r="B29045" s="4"/>
    </row>
    <row r="29046" ht="14.25" customHeight="1">
      <c r="A29046" s="4"/>
      <c r="B29046" s="4"/>
    </row>
    <row r="29047" ht="14.25" customHeight="1">
      <c r="A29047" s="4"/>
      <c r="B29047" s="4"/>
    </row>
    <row r="29048" ht="14.25" customHeight="1">
      <c r="A29048" s="4"/>
      <c r="B29048" s="4"/>
    </row>
    <row r="29049" ht="14.25" customHeight="1">
      <c r="A29049" s="4"/>
      <c r="B29049" s="4"/>
    </row>
    <row r="29050" ht="14.25" customHeight="1">
      <c r="A29050" s="4"/>
      <c r="B29050" s="4"/>
    </row>
    <row r="29051" ht="14.25" customHeight="1">
      <c r="A29051" s="4"/>
      <c r="B29051" s="4"/>
    </row>
    <row r="29052" ht="14.25" customHeight="1">
      <c r="A29052" s="4"/>
      <c r="B29052" s="4"/>
    </row>
    <row r="29053" ht="14.25" customHeight="1">
      <c r="A29053" s="4"/>
      <c r="B29053" s="4"/>
    </row>
    <row r="29054" ht="14.25" customHeight="1">
      <c r="A29054" s="4"/>
      <c r="B29054" s="4"/>
    </row>
    <row r="29055" ht="14.25" customHeight="1">
      <c r="A29055" s="4"/>
      <c r="B29055" s="4"/>
    </row>
    <row r="29056" ht="14.25" customHeight="1">
      <c r="A29056" s="4"/>
      <c r="B29056" s="4"/>
    </row>
    <row r="29057" ht="14.25" customHeight="1">
      <c r="A29057" s="4"/>
      <c r="B29057" s="4"/>
    </row>
    <row r="29058" ht="14.25" customHeight="1">
      <c r="A29058" s="4"/>
      <c r="B29058" s="4"/>
    </row>
    <row r="29059" ht="14.25" customHeight="1">
      <c r="A29059" s="4"/>
      <c r="B29059" s="4"/>
    </row>
    <row r="29060" ht="14.25" customHeight="1">
      <c r="A29060" s="4"/>
      <c r="B29060" s="4"/>
    </row>
    <row r="29061" ht="14.25" customHeight="1">
      <c r="A29061" s="4"/>
      <c r="B29061" s="4"/>
    </row>
    <row r="29062" ht="14.25" customHeight="1">
      <c r="A29062" s="4"/>
      <c r="B29062" s="4"/>
    </row>
    <row r="29063" ht="14.25" customHeight="1">
      <c r="A29063" s="4"/>
      <c r="B29063" s="4"/>
    </row>
    <row r="29064" ht="14.25" customHeight="1">
      <c r="A29064" s="4"/>
      <c r="B29064" s="4"/>
    </row>
    <row r="29065" ht="14.25" customHeight="1">
      <c r="A29065" s="4"/>
      <c r="B29065" s="4"/>
    </row>
    <row r="29066" ht="14.25" customHeight="1">
      <c r="A29066" s="4"/>
      <c r="B29066" s="4"/>
    </row>
    <row r="29067" ht="14.25" customHeight="1">
      <c r="A29067" s="4"/>
      <c r="B29067" s="4"/>
    </row>
    <row r="29068" ht="14.25" customHeight="1">
      <c r="A29068" s="4"/>
      <c r="B29068" s="4"/>
    </row>
    <row r="29069" ht="14.25" customHeight="1">
      <c r="A29069" s="4"/>
      <c r="B29069" s="4"/>
    </row>
    <row r="29070" ht="14.25" customHeight="1">
      <c r="A29070" s="4"/>
      <c r="B29070" s="4"/>
    </row>
    <row r="29071" ht="14.25" customHeight="1">
      <c r="A29071" s="4"/>
      <c r="B29071" s="4"/>
    </row>
    <row r="29072" ht="14.25" customHeight="1">
      <c r="A29072" s="4"/>
      <c r="B29072" s="4"/>
    </row>
    <row r="29073" ht="14.25" customHeight="1">
      <c r="A29073" s="4"/>
      <c r="B29073" s="4"/>
    </row>
    <row r="29074" ht="14.25" customHeight="1">
      <c r="A29074" s="4"/>
      <c r="B29074" s="4"/>
    </row>
    <row r="29075" ht="14.25" customHeight="1">
      <c r="A29075" s="4"/>
      <c r="B29075" s="4"/>
    </row>
    <row r="29076" ht="14.25" customHeight="1">
      <c r="A29076" s="4"/>
      <c r="B29076" s="4"/>
    </row>
    <row r="29077" ht="14.25" customHeight="1">
      <c r="A29077" s="4"/>
      <c r="B29077" s="4"/>
    </row>
    <row r="29078" ht="14.25" customHeight="1">
      <c r="A29078" s="4"/>
      <c r="B29078" s="4"/>
    </row>
    <row r="29079" ht="14.25" customHeight="1">
      <c r="A29079" s="4"/>
      <c r="B29079" s="4"/>
    </row>
    <row r="29080" ht="14.25" customHeight="1">
      <c r="A29080" s="4"/>
      <c r="B29080" s="4"/>
    </row>
    <row r="29081" ht="14.25" customHeight="1">
      <c r="A29081" s="4"/>
      <c r="B29081" s="4"/>
    </row>
    <row r="29082" ht="14.25" customHeight="1">
      <c r="A29082" s="4"/>
      <c r="B29082" s="4"/>
    </row>
    <row r="29083" ht="14.25" customHeight="1">
      <c r="A29083" s="4"/>
      <c r="B29083" s="4"/>
    </row>
    <row r="29084" ht="14.25" customHeight="1">
      <c r="A29084" s="4"/>
      <c r="B29084" s="4"/>
    </row>
    <row r="29085" ht="14.25" customHeight="1">
      <c r="A29085" s="4"/>
      <c r="B29085" s="4"/>
    </row>
    <row r="29086" ht="14.25" customHeight="1">
      <c r="A29086" s="4"/>
      <c r="B29086" s="4"/>
    </row>
    <row r="29087" ht="14.25" customHeight="1">
      <c r="A29087" s="4"/>
      <c r="B29087" s="4"/>
    </row>
    <row r="29088" ht="14.25" customHeight="1">
      <c r="A29088" s="4"/>
      <c r="B29088" s="4"/>
    </row>
    <row r="29089" ht="14.25" customHeight="1">
      <c r="A29089" s="4"/>
      <c r="B29089" s="4"/>
    </row>
    <row r="29090" ht="14.25" customHeight="1">
      <c r="A29090" s="4"/>
      <c r="B29090" s="4"/>
    </row>
    <row r="29091" ht="14.25" customHeight="1">
      <c r="A29091" s="4"/>
      <c r="B29091" s="4"/>
    </row>
    <row r="29092" ht="14.25" customHeight="1">
      <c r="A29092" s="4"/>
      <c r="B29092" s="4"/>
    </row>
    <row r="29093" ht="14.25" customHeight="1">
      <c r="A29093" s="4"/>
      <c r="B29093" s="4"/>
    </row>
    <row r="29094" ht="14.25" customHeight="1">
      <c r="A29094" s="4"/>
      <c r="B29094" s="4"/>
    </row>
    <row r="29095" ht="14.25" customHeight="1">
      <c r="A29095" s="4"/>
      <c r="B29095" s="4"/>
    </row>
    <row r="29096" ht="14.25" customHeight="1">
      <c r="A29096" s="4"/>
      <c r="B29096" s="4"/>
    </row>
    <row r="29097" ht="14.25" customHeight="1">
      <c r="A29097" s="4"/>
      <c r="B29097" s="4"/>
    </row>
    <row r="29098" ht="14.25" customHeight="1">
      <c r="A29098" s="4"/>
      <c r="B29098" s="4"/>
    </row>
    <row r="29099" ht="14.25" customHeight="1">
      <c r="A29099" s="4"/>
      <c r="B29099" s="4"/>
    </row>
    <row r="29100" ht="14.25" customHeight="1">
      <c r="A29100" s="4"/>
      <c r="B29100" s="4"/>
    </row>
    <row r="29101" ht="14.25" customHeight="1">
      <c r="A29101" s="4"/>
      <c r="B29101" s="4"/>
    </row>
    <row r="29102" ht="14.25" customHeight="1">
      <c r="A29102" s="4"/>
      <c r="B29102" s="4"/>
    </row>
    <row r="29103" ht="14.25" customHeight="1">
      <c r="A29103" s="4"/>
      <c r="B29103" s="4"/>
    </row>
    <row r="29104" ht="14.25" customHeight="1">
      <c r="A29104" s="4"/>
      <c r="B29104" s="4"/>
    </row>
    <row r="29105" ht="14.25" customHeight="1">
      <c r="A29105" s="4"/>
      <c r="B29105" s="4"/>
    </row>
    <row r="29106" ht="14.25" customHeight="1">
      <c r="A29106" s="4"/>
      <c r="B29106" s="4"/>
    </row>
    <row r="29107" ht="14.25" customHeight="1">
      <c r="A29107" s="4"/>
      <c r="B29107" s="4"/>
    </row>
    <row r="29108" ht="14.25" customHeight="1">
      <c r="A29108" s="4"/>
      <c r="B29108" s="4"/>
    </row>
    <row r="29109" ht="14.25" customHeight="1">
      <c r="A29109" s="4"/>
      <c r="B29109" s="4"/>
    </row>
    <row r="29110" ht="14.25" customHeight="1">
      <c r="A29110" s="4"/>
      <c r="B29110" s="4"/>
    </row>
    <row r="29111" ht="14.25" customHeight="1">
      <c r="A29111" s="4"/>
      <c r="B29111" s="4"/>
    </row>
    <row r="29112" ht="14.25" customHeight="1">
      <c r="A29112" s="4"/>
      <c r="B29112" s="4"/>
    </row>
    <row r="29113" ht="14.25" customHeight="1">
      <c r="A29113" s="4"/>
      <c r="B29113" s="4"/>
    </row>
    <row r="29114" ht="14.25" customHeight="1">
      <c r="A29114" s="4"/>
      <c r="B29114" s="4"/>
    </row>
    <row r="29115" ht="14.25" customHeight="1">
      <c r="A29115" s="4"/>
      <c r="B29115" s="4"/>
    </row>
    <row r="29116" ht="14.25" customHeight="1">
      <c r="A29116" s="4"/>
      <c r="B29116" s="4"/>
    </row>
    <row r="29117" ht="14.25" customHeight="1">
      <c r="A29117" s="4"/>
      <c r="B29117" s="4"/>
    </row>
    <row r="29118" ht="14.25" customHeight="1">
      <c r="A29118" s="4"/>
      <c r="B29118" s="4"/>
    </row>
    <row r="29119" ht="14.25" customHeight="1">
      <c r="A29119" s="4"/>
      <c r="B29119" s="4"/>
    </row>
    <row r="29120" ht="14.25" customHeight="1">
      <c r="A29120" s="4"/>
      <c r="B29120" s="4"/>
    </row>
    <row r="29121" ht="14.25" customHeight="1">
      <c r="A29121" s="4"/>
      <c r="B29121" s="4"/>
    </row>
    <row r="29122" ht="14.25" customHeight="1">
      <c r="A29122" s="4"/>
      <c r="B29122" s="4"/>
    </row>
    <row r="29123" ht="14.25" customHeight="1">
      <c r="A29123" s="4"/>
      <c r="B29123" s="4"/>
    </row>
    <row r="29124" ht="14.25" customHeight="1">
      <c r="A29124" s="4"/>
      <c r="B29124" s="4"/>
    </row>
    <row r="29125" ht="14.25" customHeight="1">
      <c r="A29125" s="4"/>
      <c r="B29125" s="4"/>
    </row>
    <row r="29126" ht="14.25" customHeight="1">
      <c r="A29126" s="4"/>
      <c r="B29126" s="4"/>
    </row>
    <row r="29127" ht="14.25" customHeight="1">
      <c r="A29127" s="4"/>
      <c r="B29127" s="4"/>
    </row>
    <row r="29128" ht="14.25" customHeight="1">
      <c r="A29128" s="4"/>
      <c r="B29128" s="4"/>
    </row>
    <row r="29129" ht="14.25" customHeight="1">
      <c r="A29129" s="4"/>
      <c r="B29129" s="4"/>
    </row>
    <row r="29130" ht="14.25" customHeight="1">
      <c r="A29130" s="4"/>
      <c r="B29130" s="4"/>
    </row>
    <row r="29131" ht="14.25" customHeight="1">
      <c r="A29131" s="4"/>
      <c r="B29131" s="4"/>
    </row>
    <row r="29132" ht="14.25" customHeight="1">
      <c r="A29132" s="4"/>
      <c r="B29132" s="4"/>
    </row>
    <row r="29133" ht="14.25" customHeight="1">
      <c r="A29133" s="4"/>
      <c r="B29133" s="4"/>
    </row>
    <row r="29134" ht="14.25" customHeight="1">
      <c r="A29134" s="4"/>
      <c r="B29134" s="4"/>
    </row>
    <row r="29135" ht="14.25" customHeight="1">
      <c r="A29135" s="4"/>
      <c r="B29135" s="4"/>
    </row>
    <row r="29136" ht="14.25" customHeight="1">
      <c r="A29136" s="4"/>
      <c r="B29136" s="4"/>
    </row>
    <row r="29137" ht="14.25" customHeight="1">
      <c r="A29137" s="4"/>
      <c r="B29137" s="4"/>
    </row>
    <row r="29138" ht="14.25" customHeight="1">
      <c r="A29138" s="4"/>
      <c r="B29138" s="4"/>
    </row>
    <row r="29139" ht="14.25" customHeight="1">
      <c r="A29139" s="4"/>
      <c r="B29139" s="4"/>
    </row>
    <row r="29140" ht="14.25" customHeight="1">
      <c r="A29140" s="4"/>
      <c r="B29140" s="4"/>
    </row>
    <row r="29141" ht="14.25" customHeight="1">
      <c r="A29141" s="4"/>
      <c r="B29141" s="4"/>
    </row>
    <row r="29142" ht="14.25" customHeight="1">
      <c r="A29142" s="4"/>
      <c r="B29142" s="4"/>
    </row>
    <row r="29143" ht="14.25" customHeight="1">
      <c r="A29143" s="4"/>
      <c r="B29143" s="4"/>
    </row>
    <row r="29144" ht="14.25" customHeight="1">
      <c r="A29144" s="4"/>
      <c r="B29144" s="4"/>
    </row>
    <row r="29145" ht="14.25" customHeight="1">
      <c r="A29145" s="4"/>
      <c r="B29145" s="4"/>
    </row>
    <row r="29146" ht="14.25" customHeight="1">
      <c r="A29146" s="4"/>
      <c r="B29146" s="4"/>
    </row>
    <row r="29147" ht="14.25" customHeight="1">
      <c r="A29147" s="4"/>
      <c r="B29147" s="4"/>
    </row>
    <row r="29148" ht="14.25" customHeight="1">
      <c r="A29148" s="4"/>
      <c r="B29148" s="4"/>
    </row>
    <row r="29149" ht="14.25" customHeight="1">
      <c r="A29149" s="4"/>
      <c r="B29149" s="4"/>
    </row>
    <row r="29150" ht="14.25" customHeight="1">
      <c r="A29150" s="4"/>
      <c r="B29150" s="4"/>
    </row>
    <row r="29151" ht="14.25" customHeight="1">
      <c r="A29151" s="4"/>
      <c r="B29151" s="4"/>
    </row>
    <row r="29152" ht="14.25" customHeight="1">
      <c r="A29152" s="4"/>
      <c r="B29152" s="4"/>
    </row>
    <row r="29153" ht="14.25" customHeight="1">
      <c r="A29153" s="4"/>
      <c r="B29153" s="4"/>
    </row>
    <row r="29154" ht="14.25" customHeight="1">
      <c r="A29154" s="4"/>
      <c r="B29154" s="4"/>
    </row>
    <row r="29155" ht="14.25" customHeight="1">
      <c r="A29155" s="4"/>
      <c r="B29155" s="4"/>
    </row>
    <row r="29156" ht="14.25" customHeight="1">
      <c r="A29156" s="4"/>
      <c r="B29156" s="4"/>
    </row>
    <row r="29157" ht="14.25" customHeight="1">
      <c r="A29157" s="4"/>
      <c r="B29157" s="4"/>
    </row>
    <row r="29158" ht="14.25" customHeight="1">
      <c r="A29158" s="4"/>
      <c r="B29158" s="4"/>
    </row>
    <row r="29159" ht="14.25" customHeight="1">
      <c r="A29159" s="4"/>
      <c r="B29159" s="4"/>
    </row>
    <row r="29160" ht="14.25" customHeight="1">
      <c r="A29160" s="4"/>
      <c r="B29160" s="4"/>
    </row>
    <row r="29161" ht="14.25" customHeight="1">
      <c r="A29161" s="4"/>
      <c r="B29161" s="4"/>
    </row>
    <row r="29162" ht="14.25" customHeight="1">
      <c r="A29162" s="4"/>
      <c r="B29162" s="4"/>
    </row>
    <row r="29163" ht="14.25" customHeight="1">
      <c r="A29163" s="4"/>
      <c r="B29163" s="4"/>
    </row>
    <row r="29164" ht="14.25" customHeight="1">
      <c r="A29164" s="4"/>
      <c r="B29164" s="4"/>
    </row>
    <row r="29165" ht="14.25" customHeight="1">
      <c r="A29165" s="4"/>
      <c r="B29165" s="4"/>
    </row>
    <row r="29166" ht="14.25" customHeight="1">
      <c r="A29166" s="4"/>
      <c r="B29166" s="4"/>
    </row>
    <row r="29167" ht="14.25" customHeight="1">
      <c r="A29167" s="4"/>
      <c r="B29167" s="4"/>
    </row>
    <row r="29168" ht="14.25" customHeight="1">
      <c r="A29168" s="4"/>
      <c r="B29168" s="4"/>
    </row>
    <row r="29169" ht="14.25" customHeight="1">
      <c r="A29169" s="4"/>
      <c r="B29169" s="4"/>
    </row>
    <row r="29170" ht="14.25" customHeight="1">
      <c r="A29170" s="4"/>
      <c r="B29170" s="4"/>
    </row>
    <row r="29171" ht="14.25" customHeight="1">
      <c r="A29171" s="4"/>
      <c r="B29171" s="4"/>
    </row>
    <row r="29172" ht="14.25" customHeight="1">
      <c r="A29172" s="4"/>
      <c r="B29172" s="4"/>
    </row>
    <row r="29173" ht="14.25" customHeight="1">
      <c r="A29173" s="4"/>
      <c r="B29173" s="4"/>
    </row>
    <row r="29174" ht="14.25" customHeight="1">
      <c r="A29174" s="4"/>
      <c r="B29174" s="4"/>
    </row>
    <row r="29175" ht="14.25" customHeight="1">
      <c r="A29175" s="4"/>
      <c r="B29175" s="4"/>
    </row>
    <row r="29176" ht="14.25" customHeight="1">
      <c r="A29176" s="4"/>
      <c r="B29176" s="4"/>
    </row>
    <row r="29177" ht="14.25" customHeight="1">
      <c r="A29177" s="4"/>
      <c r="B29177" s="4"/>
    </row>
    <row r="29178" ht="14.25" customHeight="1">
      <c r="A29178" s="4"/>
      <c r="B29178" s="4"/>
    </row>
    <row r="29179" ht="14.25" customHeight="1">
      <c r="A29179" s="4"/>
      <c r="B29179" s="4"/>
    </row>
    <row r="29180" ht="14.25" customHeight="1">
      <c r="A29180" s="4"/>
      <c r="B29180" s="4"/>
    </row>
    <row r="29181" ht="14.25" customHeight="1">
      <c r="A29181" s="4"/>
      <c r="B29181" s="4"/>
    </row>
    <row r="29182" ht="14.25" customHeight="1">
      <c r="A29182" s="4"/>
      <c r="B29182" s="4"/>
    </row>
    <row r="29183" ht="14.25" customHeight="1">
      <c r="A29183" s="4"/>
      <c r="B29183" s="4"/>
    </row>
    <row r="29184" ht="14.25" customHeight="1">
      <c r="A29184" s="4"/>
      <c r="B29184" s="4"/>
    </row>
    <row r="29185" ht="14.25" customHeight="1">
      <c r="A29185" s="4"/>
      <c r="B29185" s="4"/>
    </row>
    <row r="29186" ht="14.25" customHeight="1">
      <c r="A29186" s="4"/>
      <c r="B29186" s="4"/>
    </row>
    <row r="29187" ht="14.25" customHeight="1">
      <c r="A29187" s="4"/>
      <c r="B29187" s="4"/>
    </row>
    <row r="29188" ht="14.25" customHeight="1">
      <c r="A29188" s="4"/>
      <c r="B29188" s="4"/>
    </row>
    <row r="29189" ht="14.25" customHeight="1">
      <c r="A29189" s="4"/>
      <c r="B29189" s="4"/>
    </row>
    <row r="29190" ht="14.25" customHeight="1">
      <c r="A29190" s="4"/>
      <c r="B29190" s="4"/>
    </row>
    <row r="29191" ht="14.25" customHeight="1">
      <c r="A29191" s="4"/>
      <c r="B29191" s="4"/>
    </row>
    <row r="29192" ht="14.25" customHeight="1">
      <c r="A29192" s="4"/>
      <c r="B29192" s="4"/>
    </row>
    <row r="29193" ht="14.25" customHeight="1">
      <c r="A29193" s="4"/>
      <c r="B29193" s="4"/>
    </row>
    <row r="29194" ht="14.25" customHeight="1">
      <c r="A29194" s="4"/>
      <c r="B29194" s="4"/>
    </row>
    <row r="29195" ht="14.25" customHeight="1">
      <c r="A29195" s="4"/>
      <c r="B29195" s="4"/>
    </row>
    <row r="29196" ht="14.25" customHeight="1">
      <c r="A29196" s="4"/>
      <c r="B29196" s="4"/>
    </row>
    <row r="29197" ht="14.25" customHeight="1">
      <c r="A29197" s="4"/>
      <c r="B29197" s="4"/>
    </row>
    <row r="29198" ht="14.25" customHeight="1">
      <c r="A29198" s="4"/>
      <c r="B29198" s="4"/>
    </row>
    <row r="29199" ht="14.25" customHeight="1">
      <c r="A29199" s="4"/>
      <c r="B29199" s="4"/>
    </row>
    <row r="29200" ht="14.25" customHeight="1">
      <c r="A29200" s="4"/>
      <c r="B29200" s="4"/>
    </row>
    <row r="29201" ht="14.25" customHeight="1">
      <c r="A29201" s="4"/>
      <c r="B29201" s="4"/>
    </row>
    <row r="29202" ht="14.25" customHeight="1">
      <c r="A29202" s="4"/>
      <c r="B29202" s="4"/>
    </row>
    <row r="29203" ht="14.25" customHeight="1">
      <c r="A29203" s="4"/>
      <c r="B29203" s="4"/>
    </row>
    <row r="29204" ht="14.25" customHeight="1">
      <c r="A29204" s="4"/>
      <c r="B29204" s="4"/>
    </row>
    <row r="29205" ht="14.25" customHeight="1">
      <c r="A29205" s="4"/>
      <c r="B29205" s="4"/>
    </row>
    <row r="29206" ht="14.25" customHeight="1">
      <c r="A29206" s="4"/>
      <c r="B29206" s="4"/>
    </row>
    <row r="29207" ht="14.25" customHeight="1">
      <c r="A29207" s="4"/>
      <c r="B29207" s="4"/>
    </row>
    <row r="29208" ht="14.25" customHeight="1">
      <c r="A29208" s="4"/>
      <c r="B29208" s="4"/>
    </row>
    <row r="29209" ht="14.25" customHeight="1">
      <c r="A29209" s="4"/>
      <c r="B29209" s="4"/>
    </row>
    <row r="29210" ht="14.25" customHeight="1">
      <c r="A29210" s="4"/>
      <c r="B29210" s="4"/>
    </row>
    <row r="29211" ht="14.25" customHeight="1">
      <c r="A29211" s="4"/>
      <c r="B29211" s="4"/>
    </row>
    <row r="29212" ht="14.25" customHeight="1">
      <c r="A29212" s="4"/>
      <c r="B29212" s="4"/>
    </row>
    <row r="29213" ht="14.25" customHeight="1">
      <c r="A29213" s="4"/>
      <c r="B29213" s="4"/>
    </row>
    <row r="29214" ht="14.25" customHeight="1">
      <c r="A29214" s="4"/>
      <c r="B29214" s="4"/>
    </row>
    <row r="29215" ht="14.25" customHeight="1">
      <c r="A29215" s="4"/>
      <c r="B29215" s="4"/>
    </row>
    <row r="29216" ht="14.25" customHeight="1">
      <c r="A29216" s="4"/>
      <c r="B29216" s="4"/>
    </row>
    <row r="29217" ht="14.25" customHeight="1">
      <c r="A29217" s="4"/>
      <c r="B29217" s="4"/>
    </row>
    <row r="29218" ht="14.25" customHeight="1">
      <c r="A29218" s="4"/>
      <c r="B29218" s="4"/>
    </row>
    <row r="29219" ht="14.25" customHeight="1">
      <c r="A29219" s="4"/>
      <c r="B29219" s="4"/>
    </row>
    <row r="29220" ht="14.25" customHeight="1">
      <c r="A29220" s="4"/>
      <c r="B29220" s="4"/>
    </row>
    <row r="29221" ht="14.25" customHeight="1">
      <c r="A29221" s="4"/>
      <c r="B29221" s="4"/>
    </row>
    <row r="29222" ht="14.25" customHeight="1">
      <c r="A29222" s="4"/>
      <c r="B29222" s="4"/>
    </row>
    <row r="29223" ht="14.25" customHeight="1">
      <c r="A29223" s="4"/>
      <c r="B29223" s="4"/>
    </row>
    <row r="29224" ht="14.25" customHeight="1">
      <c r="A29224" s="4"/>
      <c r="B29224" s="4"/>
    </row>
    <row r="29225" ht="14.25" customHeight="1">
      <c r="A29225" s="4"/>
      <c r="B29225" s="4"/>
    </row>
    <row r="29226" ht="14.25" customHeight="1">
      <c r="A29226" s="4"/>
      <c r="B29226" s="4"/>
    </row>
    <row r="29227" ht="14.25" customHeight="1">
      <c r="A29227" s="4"/>
      <c r="B29227" s="4"/>
    </row>
    <row r="29228" ht="14.25" customHeight="1">
      <c r="A29228" s="4"/>
      <c r="B29228" s="4"/>
    </row>
    <row r="29229" ht="14.25" customHeight="1">
      <c r="A29229" s="4"/>
      <c r="B29229" s="4"/>
    </row>
    <row r="29230" ht="14.25" customHeight="1">
      <c r="A29230" s="4"/>
      <c r="B29230" s="4"/>
    </row>
    <row r="29231" ht="14.25" customHeight="1">
      <c r="A29231" s="4"/>
      <c r="B29231" s="4"/>
    </row>
    <row r="29232" ht="14.25" customHeight="1">
      <c r="A29232" s="4"/>
      <c r="B29232" s="4"/>
    </row>
    <row r="29233" ht="14.25" customHeight="1">
      <c r="A29233" s="4"/>
      <c r="B29233" s="4"/>
    </row>
    <row r="29234" ht="14.25" customHeight="1">
      <c r="A29234" s="4"/>
      <c r="B29234" s="4"/>
    </row>
    <row r="29235" ht="14.25" customHeight="1">
      <c r="A29235" s="4"/>
      <c r="B29235" s="4"/>
    </row>
    <row r="29236" ht="14.25" customHeight="1">
      <c r="A29236" s="4"/>
      <c r="B29236" s="4"/>
    </row>
    <row r="29237" ht="14.25" customHeight="1">
      <c r="A29237" s="4"/>
      <c r="B29237" s="4"/>
    </row>
    <row r="29238" ht="14.25" customHeight="1">
      <c r="A29238" s="4"/>
      <c r="B29238" s="4"/>
    </row>
    <row r="29239" ht="14.25" customHeight="1">
      <c r="A29239" s="4"/>
      <c r="B29239" s="4"/>
    </row>
    <row r="29240" ht="14.25" customHeight="1">
      <c r="A29240" s="4"/>
      <c r="B29240" s="4"/>
    </row>
    <row r="29241" ht="14.25" customHeight="1">
      <c r="A29241" s="4"/>
      <c r="B29241" s="4"/>
    </row>
    <row r="29242" ht="14.25" customHeight="1">
      <c r="A29242" s="4"/>
      <c r="B29242" s="4"/>
    </row>
    <row r="29243" ht="14.25" customHeight="1">
      <c r="A29243" s="4"/>
      <c r="B29243" s="4"/>
    </row>
    <row r="29244" ht="14.25" customHeight="1">
      <c r="A29244" s="4"/>
      <c r="B29244" s="4"/>
    </row>
    <row r="29245" ht="14.25" customHeight="1">
      <c r="A29245" s="4"/>
      <c r="B29245" s="4"/>
    </row>
    <row r="29246" ht="14.25" customHeight="1">
      <c r="A29246" s="4"/>
      <c r="B29246" s="4"/>
    </row>
    <row r="29247" ht="14.25" customHeight="1">
      <c r="A29247" s="4"/>
      <c r="B29247" s="4"/>
    </row>
    <row r="29248" ht="14.25" customHeight="1">
      <c r="A29248" s="4"/>
      <c r="B29248" s="4"/>
    </row>
    <row r="29249" ht="14.25" customHeight="1">
      <c r="A29249" s="4"/>
      <c r="B29249" s="4"/>
    </row>
    <row r="29250" ht="14.25" customHeight="1">
      <c r="A29250" s="4"/>
      <c r="B29250" s="4"/>
    </row>
    <row r="29251" ht="14.25" customHeight="1">
      <c r="A29251" s="4"/>
      <c r="B29251" s="4"/>
    </row>
    <row r="29252" ht="14.25" customHeight="1">
      <c r="A29252" s="4"/>
      <c r="B29252" s="4"/>
    </row>
    <row r="29253" ht="14.25" customHeight="1">
      <c r="A29253" s="4"/>
      <c r="B29253" s="4"/>
    </row>
    <row r="29254" ht="14.25" customHeight="1">
      <c r="A29254" s="4"/>
      <c r="B29254" s="4"/>
    </row>
    <row r="29255" ht="14.25" customHeight="1">
      <c r="A29255" s="4"/>
      <c r="B29255" s="4"/>
    </row>
    <row r="29256" ht="14.25" customHeight="1">
      <c r="A29256" s="4"/>
      <c r="B29256" s="4"/>
    </row>
    <row r="29257" ht="14.25" customHeight="1">
      <c r="A29257" s="4"/>
      <c r="B29257" s="4"/>
    </row>
    <row r="29258" ht="14.25" customHeight="1">
      <c r="A29258" s="4"/>
      <c r="B29258" s="4"/>
    </row>
    <row r="29259" ht="14.25" customHeight="1">
      <c r="A29259" s="4"/>
      <c r="B29259" s="4"/>
    </row>
    <row r="29260" ht="14.25" customHeight="1">
      <c r="A29260" s="4"/>
      <c r="B29260" s="4"/>
    </row>
    <row r="29261" ht="14.25" customHeight="1">
      <c r="A29261" s="4"/>
      <c r="B29261" s="4"/>
    </row>
    <row r="29262" ht="14.25" customHeight="1">
      <c r="A29262" s="4"/>
      <c r="B29262" s="4"/>
    </row>
    <row r="29263" ht="14.25" customHeight="1">
      <c r="A29263" s="4"/>
      <c r="B29263" s="4"/>
    </row>
    <row r="29264" ht="14.25" customHeight="1">
      <c r="A29264" s="4"/>
      <c r="B29264" s="4"/>
    </row>
    <row r="29265" ht="14.25" customHeight="1">
      <c r="A29265" s="4"/>
      <c r="B29265" s="4"/>
    </row>
    <row r="29266" ht="14.25" customHeight="1">
      <c r="A29266" s="4"/>
      <c r="B29266" s="4"/>
    </row>
    <row r="29267" ht="14.25" customHeight="1">
      <c r="A29267" s="4"/>
      <c r="B29267" s="4"/>
    </row>
    <row r="29268" ht="14.25" customHeight="1">
      <c r="A29268" s="4"/>
      <c r="B29268" s="4"/>
    </row>
    <row r="29269" ht="14.25" customHeight="1">
      <c r="A29269" s="4"/>
      <c r="B29269" s="4"/>
    </row>
    <row r="29270" ht="14.25" customHeight="1">
      <c r="A29270" s="4"/>
      <c r="B29270" s="4"/>
    </row>
    <row r="29271" ht="14.25" customHeight="1">
      <c r="A29271" s="4"/>
      <c r="B29271" s="4"/>
    </row>
    <row r="29272" ht="14.25" customHeight="1">
      <c r="A29272" s="4"/>
      <c r="B29272" s="4"/>
    </row>
    <row r="29273" ht="14.25" customHeight="1">
      <c r="A29273" s="4"/>
      <c r="B29273" s="4"/>
    </row>
    <row r="29274" ht="14.25" customHeight="1">
      <c r="A29274" s="4"/>
      <c r="B29274" s="4"/>
    </row>
    <row r="29275" ht="14.25" customHeight="1">
      <c r="A29275" s="4"/>
      <c r="B29275" s="4"/>
    </row>
    <row r="29276" ht="14.25" customHeight="1">
      <c r="A29276" s="4"/>
      <c r="B29276" s="4"/>
    </row>
    <row r="29277" ht="14.25" customHeight="1">
      <c r="A29277" s="4"/>
      <c r="B29277" s="4"/>
    </row>
    <row r="29278" ht="14.25" customHeight="1">
      <c r="A29278" s="4"/>
      <c r="B29278" s="4"/>
    </row>
    <row r="29279" ht="14.25" customHeight="1">
      <c r="A29279" s="4"/>
      <c r="B29279" s="4"/>
    </row>
    <row r="29280" ht="14.25" customHeight="1">
      <c r="A29280" s="4"/>
      <c r="B29280" s="4"/>
    </row>
    <row r="29281" ht="14.25" customHeight="1">
      <c r="A29281" s="4"/>
      <c r="B29281" s="4"/>
    </row>
    <row r="29282" ht="14.25" customHeight="1">
      <c r="A29282" s="4"/>
      <c r="B29282" s="4"/>
    </row>
    <row r="29283" ht="14.25" customHeight="1">
      <c r="A29283" s="4"/>
      <c r="B29283" s="4"/>
    </row>
    <row r="29284" ht="14.25" customHeight="1">
      <c r="A29284" s="4"/>
      <c r="B29284" s="4"/>
    </row>
    <row r="29285" ht="14.25" customHeight="1">
      <c r="A29285" s="4"/>
      <c r="B29285" s="4"/>
    </row>
    <row r="29286" ht="14.25" customHeight="1">
      <c r="A29286" s="4"/>
      <c r="B29286" s="4"/>
    </row>
    <row r="29287" ht="14.25" customHeight="1">
      <c r="A29287" s="4"/>
      <c r="B29287" s="4"/>
    </row>
    <row r="29288" ht="14.25" customHeight="1">
      <c r="A29288" s="4"/>
      <c r="B29288" s="4"/>
    </row>
    <row r="29289" ht="14.25" customHeight="1">
      <c r="A29289" s="4"/>
      <c r="B29289" s="4"/>
    </row>
    <row r="29290" ht="14.25" customHeight="1">
      <c r="A29290" s="4"/>
      <c r="B29290" s="4"/>
    </row>
    <row r="29291" ht="14.25" customHeight="1">
      <c r="A29291" s="4"/>
      <c r="B29291" s="4"/>
    </row>
    <row r="29292" ht="14.25" customHeight="1">
      <c r="A29292" s="4"/>
      <c r="B29292" s="4"/>
    </row>
    <row r="29293" ht="14.25" customHeight="1">
      <c r="A29293" s="4"/>
      <c r="B29293" s="4"/>
    </row>
    <row r="29294" ht="14.25" customHeight="1">
      <c r="A29294" s="4"/>
      <c r="B29294" s="4"/>
    </row>
    <row r="29295" ht="14.25" customHeight="1">
      <c r="A29295" s="4"/>
      <c r="B29295" s="4"/>
    </row>
    <row r="29296" ht="14.25" customHeight="1">
      <c r="A29296" s="4"/>
      <c r="B29296" s="4"/>
    </row>
    <row r="29297" ht="14.25" customHeight="1">
      <c r="A29297" s="4"/>
      <c r="B29297" s="4"/>
    </row>
    <row r="29298" ht="14.25" customHeight="1">
      <c r="A29298" s="4"/>
      <c r="B29298" s="4"/>
    </row>
    <row r="29299" ht="14.25" customHeight="1">
      <c r="A29299" s="4"/>
      <c r="B29299" s="4"/>
    </row>
    <row r="29300" ht="14.25" customHeight="1">
      <c r="A29300" s="4"/>
      <c r="B29300" s="4"/>
    </row>
    <row r="29301" ht="14.25" customHeight="1">
      <c r="A29301" s="4"/>
      <c r="B29301" s="4"/>
    </row>
    <row r="29302" ht="14.25" customHeight="1">
      <c r="A29302" s="4"/>
      <c r="B29302" s="4"/>
    </row>
    <row r="29303" ht="14.25" customHeight="1">
      <c r="A29303" s="4"/>
      <c r="B29303" s="4"/>
    </row>
    <row r="29304" ht="14.25" customHeight="1">
      <c r="A29304" s="4"/>
      <c r="B29304" s="4"/>
    </row>
    <row r="29305" ht="14.25" customHeight="1">
      <c r="A29305" s="4"/>
      <c r="B29305" s="4"/>
    </row>
    <row r="29306" ht="14.25" customHeight="1">
      <c r="A29306" s="4"/>
      <c r="B29306" s="4"/>
    </row>
    <row r="29307" ht="14.25" customHeight="1">
      <c r="A29307" s="4"/>
      <c r="B29307" s="4"/>
    </row>
    <row r="29308" ht="14.25" customHeight="1">
      <c r="A29308" s="4"/>
      <c r="B29308" s="4"/>
    </row>
    <row r="29309" ht="14.25" customHeight="1">
      <c r="A29309" s="4"/>
      <c r="B29309" s="4"/>
    </row>
    <row r="29310" ht="14.25" customHeight="1">
      <c r="A29310" s="4"/>
      <c r="B29310" s="4"/>
    </row>
    <row r="29311" ht="14.25" customHeight="1">
      <c r="A29311" s="4"/>
      <c r="B29311" s="4"/>
    </row>
    <row r="29312" ht="14.25" customHeight="1">
      <c r="A29312" s="4"/>
      <c r="B29312" s="4"/>
    </row>
    <row r="29313" ht="14.25" customHeight="1">
      <c r="A29313" s="4"/>
      <c r="B29313" s="4"/>
    </row>
    <row r="29314" ht="14.25" customHeight="1">
      <c r="A29314" s="4"/>
      <c r="B29314" s="4"/>
    </row>
    <row r="29315" ht="14.25" customHeight="1">
      <c r="A29315" s="4"/>
      <c r="B29315" s="4"/>
    </row>
    <row r="29316" ht="14.25" customHeight="1">
      <c r="A29316" s="4"/>
      <c r="B29316" s="4"/>
    </row>
    <row r="29317" ht="14.25" customHeight="1">
      <c r="A29317" s="4"/>
      <c r="B29317" s="4"/>
    </row>
    <row r="29318" ht="14.25" customHeight="1">
      <c r="A29318" s="4"/>
      <c r="B29318" s="4"/>
    </row>
    <row r="29319" ht="14.25" customHeight="1">
      <c r="A29319" s="4"/>
      <c r="B29319" s="4"/>
    </row>
    <row r="29320" ht="14.25" customHeight="1">
      <c r="A29320" s="4"/>
      <c r="B29320" s="4"/>
    </row>
    <row r="29321" ht="14.25" customHeight="1">
      <c r="A29321" s="4"/>
      <c r="B29321" s="4"/>
    </row>
    <row r="29322" ht="14.25" customHeight="1">
      <c r="A29322" s="4"/>
      <c r="B29322" s="4"/>
    </row>
    <row r="29323" ht="14.25" customHeight="1">
      <c r="A29323" s="4"/>
      <c r="B29323" s="4"/>
    </row>
    <row r="29324" ht="14.25" customHeight="1">
      <c r="A29324" s="4"/>
      <c r="B29324" s="4"/>
    </row>
    <row r="29325" ht="14.25" customHeight="1">
      <c r="A29325" s="4"/>
      <c r="B29325" s="4"/>
    </row>
    <row r="29326" ht="14.25" customHeight="1">
      <c r="A29326" s="4"/>
      <c r="B29326" s="4"/>
    </row>
    <row r="29327" ht="14.25" customHeight="1">
      <c r="A29327" s="4"/>
      <c r="B29327" s="4"/>
    </row>
    <row r="29328" ht="14.25" customHeight="1">
      <c r="A29328" s="4"/>
      <c r="B29328" s="4"/>
    </row>
    <row r="29329" ht="14.25" customHeight="1">
      <c r="A29329" s="4"/>
      <c r="B29329" s="4"/>
    </row>
    <row r="29330" ht="14.25" customHeight="1">
      <c r="A29330" s="4"/>
      <c r="B29330" s="4"/>
    </row>
    <row r="29331" ht="14.25" customHeight="1">
      <c r="A29331" s="4"/>
      <c r="B29331" s="4"/>
    </row>
    <row r="29332" ht="14.25" customHeight="1">
      <c r="A29332" s="4"/>
      <c r="B29332" s="4"/>
    </row>
    <row r="29333" ht="14.25" customHeight="1">
      <c r="A29333" s="4"/>
      <c r="B29333" s="4"/>
    </row>
    <row r="29334" ht="14.25" customHeight="1">
      <c r="A29334" s="4"/>
      <c r="B29334" s="4"/>
    </row>
    <row r="29335" ht="14.25" customHeight="1">
      <c r="A29335" s="4"/>
      <c r="B29335" s="4"/>
    </row>
    <row r="29336" ht="14.25" customHeight="1">
      <c r="A29336" s="4"/>
      <c r="B29336" s="4"/>
    </row>
    <row r="29337" ht="14.25" customHeight="1">
      <c r="A29337" s="4"/>
      <c r="B29337" s="4"/>
    </row>
    <row r="29338" ht="14.25" customHeight="1">
      <c r="A29338" s="4"/>
      <c r="B29338" s="4"/>
    </row>
    <row r="29339" ht="14.25" customHeight="1">
      <c r="A29339" s="4"/>
      <c r="B29339" s="4"/>
    </row>
    <row r="29340" ht="14.25" customHeight="1">
      <c r="A29340" s="4"/>
      <c r="B29340" s="4"/>
    </row>
    <row r="29341" ht="14.25" customHeight="1">
      <c r="A29341" s="4"/>
      <c r="B29341" s="4"/>
    </row>
    <row r="29342" ht="14.25" customHeight="1">
      <c r="A29342" s="4"/>
      <c r="B29342" s="4"/>
    </row>
    <row r="29343" ht="14.25" customHeight="1">
      <c r="A29343" s="4"/>
      <c r="B29343" s="4"/>
    </row>
    <row r="29344" ht="14.25" customHeight="1">
      <c r="A29344" s="4"/>
      <c r="B29344" s="4"/>
    </row>
    <row r="29345" ht="14.25" customHeight="1">
      <c r="A29345" s="4"/>
      <c r="B29345" s="4"/>
    </row>
    <row r="29346" ht="14.25" customHeight="1">
      <c r="A29346" s="4"/>
      <c r="B29346" s="4"/>
    </row>
    <row r="29347" ht="14.25" customHeight="1">
      <c r="A29347" s="4"/>
      <c r="B29347" s="4"/>
    </row>
    <row r="29348" ht="14.25" customHeight="1">
      <c r="A29348" s="4"/>
      <c r="B29348" s="4"/>
    </row>
    <row r="29349" ht="14.25" customHeight="1">
      <c r="A29349" s="4"/>
      <c r="B29349" s="4"/>
    </row>
    <row r="29350" ht="14.25" customHeight="1">
      <c r="A29350" s="4"/>
      <c r="B29350" s="4"/>
    </row>
    <row r="29351" ht="14.25" customHeight="1">
      <c r="A29351" s="4"/>
      <c r="B29351" s="4"/>
    </row>
    <row r="29352" ht="14.25" customHeight="1">
      <c r="A29352" s="4"/>
      <c r="B29352" s="4"/>
    </row>
    <row r="29353" ht="14.25" customHeight="1">
      <c r="A29353" s="4"/>
      <c r="B29353" s="4"/>
    </row>
    <row r="29354" ht="14.25" customHeight="1">
      <c r="A29354" s="4"/>
      <c r="B29354" s="4"/>
    </row>
    <row r="29355" ht="14.25" customHeight="1">
      <c r="A29355" s="4"/>
      <c r="B29355" s="4"/>
    </row>
    <row r="29356" ht="14.25" customHeight="1">
      <c r="A29356" s="4"/>
      <c r="B29356" s="4"/>
    </row>
    <row r="29357" ht="14.25" customHeight="1">
      <c r="A29357" s="4"/>
      <c r="B29357" s="4"/>
    </row>
    <row r="29358" ht="14.25" customHeight="1">
      <c r="A29358" s="4"/>
      <c r="B29358" s="4"/>
    </row>
    <row r="29359" ht="14.25" customHeight="1">
      <c r="A29359" s="4"/>
      <c r="B29359" s="4"/>
    </row>
    <row r="29360" ht="14.25" customHeight="1">
      <c r="A29360" s="4"/>
      <c r="B29360" s="4"/>
    </row>
    <row r="29361" ht="14.25" customHeight="1">
      <c r="A29361" s="4"/>
      <c r="B29361" s="4"/>
    </row>
    <row r="29362" ht="14.25" customHeight="1">
      <c r="A29362" s="4"/>
      <c r="B29362" s="4"/>
    </row>
    <row r="29363" ht="14.25" customHeight="1">
      <c r="A29363" s="4"/>
      <c r="B29363" s="4"/>
    </row>
    <row r="29364" ht="14.25" customHeight="1">
      <c r="A29364" s="4"/>
      <c r="B29364" s="4"/>
    </row>
    <row r="29365" ht="14.25" customHeight="1">
      <c r="A29365" s="4"/>
      <c r="B29365" s="4"/>
    </row>
    <row r="29366" ht="14.25" customHeight="1">
      <c r="A29366" s="4"/>
      <c r="B29366" s="4"/>
    </row>
    <row r="29367" ht="14.25" customHeight="1">
      <c r="A29367" s="4"/>
      <c r="B29367" s="4"/>
    </row>
    <row r="29368" ht="14.25" customHeight="1">
      <c r="A29368" s="4"/>
      <c r="B29368" s="4"/>
    </row>
    <row r="29369" ht="14.25" customHeight="1">
      <c r="A29369" s="4"/>
      <c r="B29369" s="4"/>
    </row>
    <row r="29370" ht="14.25" customHeight="1">
      <c r="A29370" s="4"/>
      <c r="B29370" s="4"/>
    </row>
    <row r="29371" ht="14.25" customHeight="1">
      <c r="A29371" s="4"/>
      <c r="B29371" s="4"/>
    </row>
    <row r="29372" ht="14.25" customHeight="1">
      <c r="A29372" s="4"/>
      <c r="B29372" s="4"/>
    </row>
    <row r="29373" ht="14.25" customHeight="1">
      <c r="A29373" s="4"/>
      <c r="B29373" s="4"/>
    </row>
    <row r="29374" ht="14.25" customHeight="1">
      <c r="A29374" s="4"/>
      <c r="B29374" s="4"/>
    </row>
    <row r="29375" ht="14.25" customHeight="1">
      <c r="A29375" s="4"/>
      <c r="B29375" s="4"/>
    </row>
    <row r="29376" ht="14.25" customHeight="1">
      <c r="A29376" s="4"/>
      <c r="B29376" s="4"/>
    </row>
    <row r="29377" ht="14.25" customHeight="1">
      <c r="A29377" s="4"/>
      <c r="B29377" s="4"/>
    </row>
    <row r="29378" ht="14.25" customHeight="1">
      <c r="A29378" s="4"/>
      <c r="B29378" s="4"/>
    </row>
    <row r="29379" ht="14.25" customHeight="1">
      <c r="A29379" s="4"/>
      <c r="B29379" s="4"/>
    </row>
    <row r="29380" ht="14.25" customHeight="1">
      <c r="A29380" s="4"/>
      <c r="B29380" s="4"/>
    </row>
    <row r="29381" ht="14.25" customHeight="1">
      <c r="A29381" s="4"/>
      <c r="B29381" s="4"/>
    </row>
    <row r="29382" ht="14.25" customHeight="1">
      <c r="A29382" s="4"/>
      <c r="B29382" s="4"/>
    </row>
    <row r="29383" ht="14.25" customHeight="1">
      <c r="A29383" s="4"/>
      <c r="B29383" s="4"/>
    </row>
    <row r="29384" ht="14.25" customHeight="1">
      <c r="A29384" s="4"/>
      <c r="B29384" s="4"/>
    </row>
    <row r="29385" ht="14.25" customHeight="1">
      <c r="A29385" s="4"/>
      <c r="B29385" s="4"/>
    </row>
    <row r="29386" ht="14.25" customHeight="1">
      <c r="A29386" s="4"/>
      <c r="B29386" s="4"/>
    </row>
    <row r="29387" ht="14.25" customHeight="1">
      <c r="A29387" s="4"/>
      <c r="B29387" s="4"/>
    </row>
    <row r="29388" ht="14.25" customHeight="1">
      <c r="A29388" s="4"/>
      <c r="B29388" s="4"/>
    </row>
    <row r="29389" ht="14.25" customHeight="1">
      <c r="A29389" s="4"/>
      <c r="B29389" s="4"/>
    </row>
    <row r="29390" ht="14.25" customHeight="1">
      <c r="A29390" s="4"/>
      <c r="B29390" s="4"/>
    </row>
    <row r="29391" ht="14.25" customHeight="1">
      <c r="A29391" s="4"/>
      <c r="B29391" s="4"/>
    </row>
    <row r="29392" ht="14.25" customHeight="1">
      <c r="A29392" s="4"/>
      <c r="B29392" s="4"/>
    </row>
    <row r="29393" ht="14.25" customHeight="1">
      <c r="A29393" s="4"/>
      <c r="B29393" s="4"/>
    </row>
    <row r="29394" ht="14.25" customHeight="1">
      <c r="A29394" s="4"/>
      <c r="B29394" s="4"/>
    </row>
    <row r="29395" ht="14.25" customHeight="1">
      <c r="A29395" s="4"/>
      <c r="B29395" s="4"/>
    </row>
    <row r="29396" ht="14.25" customHeight="1">
      <c r="A29396" s="4"/>
      <c r="B29396" s="4"/>
    </row>
    <row r="29397" ht="14.25" customHeight="1">
      <c r="A29397" s="4"/>
      <c r="B29397" s="4"/>
    </row>
    <row r="29398" ht="14.25" customHeight="1">
      <c r="A29398" s="4"/>
      <c r="B29398" s="4"/>
    </row>
    <row r="29399" ht="14.25" customHeight="1">
      <c r="A29399" s="4"/>
      <c r="B29399" s="4"/>
    </row>
    <row r="29400" ht="14.25" customHeight="1">
      <c r="A29400" s="4"/>
      <c r="B29400" s="4"/>
    </row>
    <row r="29401" ht="14.25" customHeight="1">
      <c r="A29401" s="4"/>
      <c r="B29401" s="4"/>
    </row>
    <row r="29402" ht="14.25" customHeight="1">
      <c r="A29402" s="4"/>
      <c r="B29402" s="4"/>
    </row>
    <row r="29403" ht="14.25" customHeight="1">
      <c r="A29403" s="4"/>
      <c r="B29403" s="4"/>
    </row>
    <row r="29404" ht="14.25" customHeight="1">
      <c r="A29404" s="4"/>
      <c r="B29404" s="4"/>
    </row>
    <row r="29405" ht="14.25" customHeight="1">
      <c r="A29405" s="4"/>
      <c r="B29405" s="4"/>
    </row>
    <row r="29406" ht="14.25" customHeight="1">
      <c r="A29406" s="4"/>
      <c r="B29406" s="4"/>
    </row>
    <row r="29407" ht="14.25" customHeight="1">
      <c r="A29407" s="4"/>
      <c r="B29407" s="4"/>
    </row>
    <row r="29408" ht="14.25" customHeight="1">
      <c r="A29408" s="4"/>
      <c r="B29408" s="4"/>
    </row>
    <row r="29409" ht="14.25" customHeight="1">
      <c r="A29409" s="4"/>
      <c r="B29409" s="4"/>
    </row>
    <row r="29410" ht="14.25" customHeight="1">
      <c r="A29410" s="4"/>
      <c r="B29410" s="4"/>
    </row>
    <row r="29411" ht="14.25" customHeight="1">
      <c r="A29411" s="4"/>
      <c r="B29411" s="4"/>
    </row>
    <row r="29412" ht="14.25" customHeight="1">
      <c r="A29412" s="4"/>
      <c r="B29412" s="4"/>
    </row>
    <row r="29413" ht="14.25" customHeight="1">
      <c r="A29413" s="4"/>
      <c r="B29413" s="4"/>
    </row>
    <row r="29414" ht="14.25" customHeight="1">
      <c r="A29414" s="4"/>
      <c r="B29414" s="4"/>
    </row>
    <row r="29415" ht="14.25" customHeight="1">
      <c r="A29415" s="4"/>
      <c r="B29415" s="4"/>
    </row>
    <row r="29416" ht="14.25" customHeight="1">
      <c r="A29416" s="4"/>
      <c r="B29416" s="4"/>
    </row>
    <row r="29417" ht="14.25" customHeight="1">
      <c r="A29417" s="4"/>
      <c r="B29417" s="4"/>
    </row>
    <row r="29418" ht="14.25" customHeight="1">
      <c r="A29418" s="4"/>
      <c r="B29418" s="4"/>
    </row>
    <row r="29419" ht="14.25" customHeight="1">
      <c r="A29419" s="4"/>
      <c r="B29419" s="4"/>
    </row>
    <row r="29420" ht="14.25" customHeight="1">
      <c r="A29420" s="4"/>
      <c r="B29420" s="4"/>
    </row>
    <row r="29421" ht="14.25" customHeight="1">
      <c r="A29421" s="4"/>
      <c r="B29421" s="4"/>
    </row>
    <row r="29422" ht="14.25" customHeight="1">
      <c r="A29422" s="4"/>
      <c r="B29422" s="4"/>
    </row>
    <row r="29423" ht="14.25" customHeight="1">
      <c r="A29423" s="4"/>
      <c r="B29423" s="4"/>
    </row>
    <row r="29424" ht="14.25" customHeight="1">
      <c r="A29424" s="4"/>
      <c r="B29424" s="4"/>
    </row>
    <row r="29425" ht="14.25" customHeight="1">
      <c r="A29425" s="4"/>
      <c r="B29425" s="4"/>
    </row>
    <row r="29426" ht="14.25" customHeight="1">
      <c r="A29426" s="4"/>
      <c r="B29426" s="4"/>
    </row>
    <row r="29427" ht="14.25" customHeight="1">
      <c r="A29427" s="4"/>
      <c r="B29427" s="4"/>
    </row>
    <row r="29428" ht="14.25" customHeight="1">
      <c r="A29428" s="4"/>
      <c r="B29428" s="4"/>
    </row>
    <row r="29429" ht="14.25" customHeight="1">
      <c r="A29429" s="4"/>
      <c r="B29429" s="4"/>
    </row>
    <row r="29430" ht="14.25" customHeight="1">
      <c r="A29430" s="4"/>
      <c r="B29430" s="4"/>
    </row>
    <row r="29431" ht="14.25" customHeight="1">
      <c r="A29431" s="4"/>
      <c r="B29431" s="4"/>
    </row>
    <row r="29432" ht="14.25" customHeight="1">
      <c r="A29432" s="4"/>
      <c r="B29432" s="4"/>
    </row>
    <row r="29433" ht="14.25" customHeight="1">
      <c r="A29433" s="4"/>
      <c r="B29433" s="4"/>
    </row>
    <row r="29434" ht="14.25" customHeight="1">
      <c r="A29434" s="4"/>
      <c r="B29434" s="4"/>
    </row>
    <row r="29435" ht="14.25" customHeight="1">
      <c r="A29435" s="4"/>
      <c r="B29435" s="4"/>
    </row>
    <row r="29436" ht="14.25" customHeight="1">
      <c r="A29436" s="4"/>
      <c r="B29436" s="4"/>
    </row>
    <row r="29437" ht="14.25" customHeight="1">
      <c r="A29437" s="4"/>
      <c r="B29437" s="4"/>
    </row>
    <row r="29438" ht="14.25" customHeight="1">
      <c r="A29438" s="4"/>
      <c r="B29438" s="4"/>
    </row>
    <row r="29439" ht="14.25" customHeight="1">
      <c r="A29439" s="4"/>
      <c r="B29439" s="4"/>
    </row>
    <row r="29440" ht="14.25" customHeight="1">
      <c r="A29440" s="4"/>
      <c r="B29440" s="4"/>
    </row>
    <row r="29441" ht="14.25" customHeight="1">
      <c r="A29441" s="4"/>
      <c r="B29441" s="4"/>
    </row>
    <row r="29442" ht="14.25" customHeight="1">
      <c r="A29442" s="4"/>
      <c r="B29442" s="4"/>
    </row>
    <row r="29443" ht="14.25" customHeight="1">
      <c r="A29443" s="4"/>
      <c r="B29443" s="4"/>
    </row>
    <row r="29444" ht="14.25" customHeight="1">
      <c r="A29444" s="4"/>
      <c r="B29444" s="4"/>
    </row>
    <row r="29445" ht="14.25" customHeight="1">
      <c r="A29445" s="4"/>
      <c r="B29445" s="4"/>
    </row>
    <row r="29446" ht="14.25" customHeight="1">
      <c r="A29446" s="4"/>
      <c r="B29446" s="4"/>
    </row>
    <row r="29447" ht="14.25" customHeight="1">
      <c r="A29447" s="4"/>
      <c r="B29447" s="4"/>
    </row>
    <row r="29448" ht="14.25" customHeight="1">
      <c r="A29448" s="4"/>
      <c r="B29448" s="4"/>
    </row>
    <row r="29449" ht="14.25" customHeight="1">
      <c r="A29449" s="4"/>
      <c r="B29449" s="4"/>
    </row>
    <row r="29450" ht="14.25" customHeight="1">
      <c r="A29450" s="4"/>
      <c r="B29450" s="4"/>
    </row>
    <row r="29451" ht="14.25" customHeight="1">
      <c r="A29451" s="4"/>
      <c r="B29451" s="4"/>
    </row>
    <row r="29452" ht="14.25" customHeight="1">
      <c r="A29452" s="4"/>
      <c r="B29452" s="4"/>
    </row>
    <row r="29453" ht="14.25" customHeight="1">
      <c r="A29453" s="4"/>
      <c r="B29453" s="4"/>
    </row>
    <row r="29454" ht="14.25" customHeight="1">
      <c r="A29454" s="4"/>
      <c r="B29454" s="4"/>
    </row>
    <row r="29455" ht="14.25" customHeight="1">
      <c r="A29455" s="4"/>
      <c r="B29455" s="4"/>
    </row>
    <row r="29456" ht="14.25" customHeight="1">
      <c r="A29456" s="4"/>
      <c r="B29456" s="4"/>
    </row>
    <row r="29457" ht="14.25" customHeight="1">
      <c r="A29457" s="4"/>
      <c r="B29457" s="4"/>
    </row>
    <row r="29458" ht="14.25" customHeight="1">
      <c r="A29458" s="4"/>
      <c r="B29458" s="4"/>
    </row>
    <row r="29459" ht="14.25" customHeight="1">
      <c r="A29459" s="4"/>
      <c r="B29459" s="4"/>
    </row>
    <row r="29460" ht="14.25" customHeight="1">
      <c r="A29460" s="4"/>
      <c r="B29460" s="4"/>
    </row>
    <row r="29461" ht="14.25" customHeight="1">
      <c r="A29461" s="4"/>
      <c r="B29461" s="4"/>
    </row>
    <row r="29462" ht="14.25" customHeight="1">
      <c r="A29462" s="4"/>
      <c r="B29462" s="4"/>
    </row>
    <row r="29463" ht="14.25" customHeight="1">
      <c r="A29463" s="4"/>
      <c r="B29463" s="4"/>
    </row>
    <row r="29464" ht="14.25" customHeight="1">
      <c r="A29464" s="4"/>
      <c r="B29464" s="4"/>
    </row>
    <row r="29465" ht="14.25" customHeight="1">
      <c r="A29465" s="4"/>
      <c r="B29465" s="4"/>
    </row>
    <row r="29466" ht="14.25" customHeight="1">
      <c r="A29466" s="4"/>
      <c r="B29466" s="4"/>
    </row>
    <row r="29467" ht="14.25" customHeight="1">
      <c r="A29467" s="4"/>
      <c r="B29467" s="4"/>
    </row>
    <row r="29468" ht="14.25" customHeight="1">
      <c r="A29468" s="4"/>
      <c r="B29468" s="4"/>
    </row>
    <row r="29469" ht="14.25" customHeight="1">
      <c r="A29469" s="4"/>
      <c r="B29469" s="4"/>
    </row>
    <row r="29470" ht="14.25" customHeight="1">
      <c r="A29470" s="4"/>
      <c r="B29470" s="4"/>
    </row>
    <row r="29471" ht="14.25" customHeight="1">
      <c r="A29471" s="4"/>
      <c r="B29471" s="4"/>
    </row>
    <row r="29472" ht="14.25" customHeight="1">
      <c r="A29472" s="4"/>
      <c r="B29472" s="4"/>
    </row>
    <row r="29473" ht="14.25" customHeight="1">
      <c r="A29473" s="4"/>
      <c r="B29473" s="4"/>
    </row>
    <row r="29474" ht="14.25" customHeight="1">
      <c r="A29474" s="4"/>
      <c r="B29474" s="4"/>
    </row>
    <row r="29475" ht="14.25" customHeight="1">
      <c r="A29475" s="4"/>
      <c r="B29475" s="4"/>
    </row>
    <row r="29476" ht="14.25" customHeight="1">
      <c r="A29476" s="4"/>
      <c r="B29476" s="4"/>
    </row>
    <row r="29477" ht="14.25" customHeight="1">
      <c r="A29477" s="4"/>
      <c r="B29477" s="4"/>
    </row>
    <row r="29478" ht="14.25" customHeight="1">
      <c r="A29478" s="4"/>
      <c r="B29478" s="4"/>
    </row>
    <row r="29479" ht="14.25" customHeight="1">
      <c r="A29479" s="4"/>
      <c r="B29479" s="4"/>
    </row>
    <row r="29480" ht="14.25" customHeight="1">
      <c r="A29480" s="4"/>
      <c r="B29480" s="4"/>
    </row>
    <row r="29481" ht="14.25" customHeight="1">
      <c r="A29481" s="4"/>
      <c r="B29481" s="4"/>
    </row>
    <row r="29482" ht="14.25" customHeight="1">
      <c r="A29482" s="4"/>
      <c r="B29482" s="4"/>
    </row>
    <row r="29483" ht="14.25" customHeight="1">
      <c r="A29483" s="4"/>
      <c r="B29483" s="4"/>
    </row>
    <row r="29484" ht="14.25" customHeight="1">
      <c r="A29484" s="4"/>
      <c r="B29484" s="4"/>
    </row>
    <row r="29485" ht="14.25" customHeight="1">
      <c r="A29485" s="4"/>
      <c r="B29485" s="4"/>
    </row>
    <row r="29486" ht="14.25" customHeight="1">
      <c r="A29486" s="4"/>
      <c r="B29486" s="4"/>
    </row>
    <row r="29487" ht="14.25" customHeight="1">
      <c r="A29487" s="4"/>
      <c r="B29487" s="4"/>
    </row>
    <row r="29488" ht="14.25" customHeight="1">
      <c r="A29488" s="4"/>
      <c r="B29488" s="4"/>
    </row>
    <row r="29489" ht="14.25" customHeight="1">
      <c r="A29489" s="4"/>
      <c r="B29489" s="4"/>
    </row>
    <row r="29490" ht="14.25" customHeight="1">
      <c r="A29490" s="4"/>
      <c r="B29490" s="4"/>
    </row>
    <row r="29491" ht="14.25" customHeight="1">
      <c r="A29491" s="4"/>
      <c r="B29491" s="4"/>
    </row>
    <row r="29492" ht="14.25" customHeight="1">
      <c r="A29492" s="4"/>
      <c r="B29492" s="4"/>
    </row>
    <row r="29493" ht="14.25" customHeight="1">
      <c r="A29493" s="4"/>
      <c r="B29493" s="4"/>
    </row>
    <row r="29494" ht="14.25" customHeight="1">
      <c r="A29494" s="4"/>
      <c r="B29494" s="4"/>
    </row>
    <row r="29495" ht="14.25" customHeight="1">
      <c r="A29495" s="4"/>
      <c r="B29495" s="4"/>
    </row>
    <row r="29496" ht="14.25" customHeight="1">
      <c r="A29496" s="4"/>
      <c r="B29496" s="4"/>
    </row>
    <row r="29497" ht="14.25" customHeight="1">
      <c r="A29497" s="4"/>
      <c r="B29497" s="4"/>
    </row>
    <row r="29498" ht="14.25" customHeight="1">
      <c r="A29498" s="4"/>
      <c r="B29498" s="4"/>
    </row>
    <row r="29499" ht="14.25" customHeight="1">
      <c r="A29499" s="4"/>
      <c r="B29499" s="4"/>
    </row>
    <row r="29500" ht="14.25" customHeight="1">
      <c r="A29500" s="4"/>
      <c r="B29500" s="4"/>
    </row>
    <row r="29501" ht="14.25" customHeight="1">
      <c r="A29501" s="4"/>
      <c r="B29501" s="4"/>
    </row>
    <row r="29502" ht="14.25" customHeight="1">
      <c r="A29502" s="4"/>
      <c r="B29502" s="4"/>
    </row>
    <row r="29503" ht="14.25" customHeight="1">
      <c r="A29503" s="4"/>
      <c r="B29503" s="4"/>
    </row>
    <row r="29504" ht="14.25" customHeight="1">
      <c r="A29504" s="4"/>
      <c r="B29504" s="4"/>
    </row>
    <row r="29505" ht="14.25" customHeight="1">
      <c r="A29505" s="4"/>
      <c r="B29505" s="4"/>
    </row>
    <row r="29506" ht="14.25" customHeight="1">
      <c r="A29506" s="4"/>
      <c r="B29506" s="4"/>
    </row>
    <row r="29507" ht="14.25" customHeight="1">
      <c r="A29507" s="4"/>
      <c r="B29507" s="4"/>
    </row>
    <row r="29508" ht="14.25" customHeight="1">
      <c r="A29508" s="4"/>
      <c r="B29508" s="4"/>
    </row>
    <row r="29509" ht="14.25" customHeight="1">
      <c r="A29509" s="4"/>
      <c r="B29509" s="4"/>
    </row>
    <row r="29510" ht="14.25" customHeight="1">
      <c r="A29510" s="4"/>
      <c r="B29510" s="4"/>
    </row>
    <row r="29511" ht="14.25" customHeight="1">
      <c r="A29511" s="4"/>
      <c r="B29511" s="4"/>
    </row>
    <row r="29512" ht="14.25" customHeight="1">
      <c r="A29512" s="4"/>
      <c r="B29512" s="4"/>
    </row>
    <row r="29513" ht="14.25" customHeight="1">
      <c r="A29513" s="4"/>
      <c r="B29513" s="4"/>
    </row>
    <row r="29514" ht="14.25" customHeight="1">
      <c r="A29514" s="4"/>
      <c r="B29514" s="4"/>
    </row>
    <row r="29515" ht="14.25" customHeight="1">
      <c r="A29515" s="4"/>
      <c r="B29515" s="4"/>
    </row>
    <row r="29516" ht="14.25" customHeight="1">
      <c r="A29516" s="4"/>
      <c r="B29516" s="4"/>
    </row>
    <row r="29517" ht="14.25" customHeight="1">
      <c r="A29517" s="4"/>
      <c r="B29517" s="4"/>
    </row>
    <row r="29518" ht="14.25" customHeight="1">
      <c r="A29518" s="4"/>
      <c r="B29518" s="4"/>
    </row>
    <row r="29519" ht="14.25" customHeight="1">
      <c r="A29519" s="4"/>
      <c r="B29519" s="4"/>
    </row>
    <row r="29520" ht="14.25" customHeight="1">
      <c r="A29520" s="4"/>
      <c r="B29520" s="4"/>
    </row>
    <row r="29521" ht="14.25" customHeight="1">
      <c r="A29521" s="4"/>
      <c r="B29521" s="4"/>
    </row>
    <row r="29522" ht="14.25" customHeight="1">
      <c r="A29522" s="4"/>
      <c r="B29522" s="4"/>
    </row>
    <row r="29523" ht="14.25" customHeight="1">
      <c r="A29523" s="4"/>
      <c r="B29523" s="4"/>
    </row>
    <row r="29524" ht="14.25" customHeight="1">
      <c r="A29524" s="4"/>
      <c r="B29524" s="4"/>
    </row>
    <row r="29525" ht="14.25" customHeight="1">
      <c r="A29525" s="4"/>
      <c r="B29525" s="4"/>
    </row>
    <row r="29526" ht="14.25" customHeight="1">
      <c r="A29526" s="4"/>
      <c r="B29526" s="4"/>
    </row>
    <row r="29527" ht="14.25" customHeight="1">
      <c r="A29527" s="4"/>
      <c r="B29527" s="4"/>
    </row>
    <row r="29528" ht="14.25" customHeight="1">
      <c r="A29528" s="4"/>
      <c r="B29528" s="4"/>
    </row>
    <row r="29529" ht="14.25" customHeight="1">
      <c r="A29529" s="4"/>
      <c r="B29529" s="4"/>
    </row>
    <row r="29530" ht="14.25" customHeight="1">
      <c r="A29530" s="4"/>
      <c r="B29530" s="4"/>
    </row>
    <row r="29531" ht="14.25" customHeight="1">
      <c r="A29531" s="4"/>
      <c r="B29531" s="4"/>
    </row>
    <row r="29532" ht="14.25" customHeight="1">
      <c r="A29532" s="4"/>
      <c r="B29532" s="4"/>
    </row>
    <row r="29533" ht="14.25" customHeight="1">
      <c r="A29533" s="4"/>
      <c r="B29533" s="4"/>
    </row>
    <row r="29534" ht="14.25" customHeight="1">
      <c r="A29534" s="4"/>
      <c r="B29534" s="4"/>
    </row>
    <row r="29535" ht="14.25" customHeight="1">
      <c r="A29535" s="4"/>
      <c r="B29535" s="4"/>
    </row>
    <row r="29536" ht="14.25" customHeight="1">
      <c r="A29536" s="4"/>
      <c r="B29536" s="4"/>
    </row>
    <row r="29537" ht="14.25" customHeight="1">
      <c r="A29537" s="4"/>
      <c r="B29537" s="4"/>
    </row>
    <row r="29538" ht="14.25" customHeight="1">
      <c r="A29538" s="4"/>
      <c r="B29538" s="4"/>
    </row>
    <row r="29539" ht="14.25" customHeight="1">
      <c r="A29539" s="4"/>
      <c r="B29539" s="4"/>
    </row>
    <row r="29540" ht="14.25" customHeight="1">
      <c r="A29540" s="4"/>
      <c r="B29540" s="4"/>
    </row>
    <row r="29541" ht="14.25" customHeight="1">
      <c r="A29541" s="4"/>
      <c r="B29541" s="4"/>
    </row>
    <row r="29542" ht="14.25" customHeight="1">
      <c r="A29542" s="4"/>
      <c r="B29542" s="4"/>
    </row>
    <row r="29543" ht="14.25" customHeight="1">
      <c r="A29543" s="4"/>
      <c r="B29543" s="4"/>
    </row>
    <row r="29544" ht="14.25" customHeight="1">
      <c r="A29544" s="4"/>
      <c r="B29544" s="4"/>
    </row>
    <row r="29545" ht="14.25" customHeight="1">
      <c r="A29545" s="4"/>
      <c r="B29545" s="4"/>
    </row>
    <row r="29546" ht="14.25" customHeight="1">
      <c r="A29546" s="4"/>
      <c r="B29546" s="4"/>
    </row>
    <row r="29547" ht="14.25" customHeight="1">
      <c r="A29547" s="4"/>
      <c r="B29547" s="4"/>
    </row>
    <row r="29548" ht="14.25" customHeight="1">
      <c r="A29548" s="4"/>
      <c r="B29548" s="4"/>
    </row>
    <row r="29549" ht="14.25" customHeight="1">
      <c r="A29549" s="4"/>
      <c r="B29549" s="4"/>
    </row>
    <row r="29550" ht="14.25" customHeight="1">
      <c r="A29550" s="4"/>
      <c r="B29550" s="4"/>
    </row>
    <row r="29551" ht="14.25" customHeight="1">
      <c r="A29551" s="4"/>
      <c r="B29551" s="4"/>
    </row>
    <row r="29552" ht="14.25" customHeight="1">
      <c r="A29552" s="4"/>
      <c r="B29552" s="4"/>
    </row>
    <row r="29553" ht="14.25" customHeight="1">
      <c r="A29553" s="4"/>
      <c r="B29553" s="4"/>
    </row>
    <row r="29554" ht="14.25" customHeight="1">
      <c r="A29554" s="4"/>
      <c r="B29554" s="4"/>
    </row>
    <row r="29555" ht="14.25" customHeight="1">
      <c r="A29555" s="4"/>
      <c r="B29555" s="4"/>
    </row>
    <row r="29556" ht="14.25" customHeight="1">
      <c r="A29556" s="4"/>
      <c r="B29556" s="4"/>
    </row>
    <row r="29557" ht="14.25" customHeight="1">
      <c r="A29557" s="4"/>
      <c r="B29557" s="4"/>
    </row>
    <row r="29558" ht="14.25" customHeight="1">
      <c r="A29558" s="4"/>
      <c r="B29558" s="4"/>
    </row>
    <row r="29559" ht="14.25" customHeight="1">
      <c r="A29559" s="4"/>
      <c r="B29559" s="4"/>
    </row>
    <row r="29560" ht="14.25" customHeight="1">
      <c r="A29560" s="4"/>
      <c r="B29560" s="4"/>
    </row>
    <row r="29561" ht="14.25" customHeight="1">
      <c r="A29561" s="4"/>
      <c r="B29561" s="4"/>
    </row>
    <row r="29562" ht="14.25" customHeight="1">
      <c r="A29562" s="4"/>
      <c r="B29562" s="4"/>
    </row>
    <row r="29563" ht="14.25" customHeight="1">
      <c r="A29563" s="4"/>
      <c r="B29563" s="4"/>
    </row>
    <row r="29564" ht="14.25" customHeight="1">
      <c r="A29564" s="4"/>
      <c r="B29564" s="4"/>
    </row>
    <row r="29565" ht="14.25" customHeight="1">
      <c r="A29565" s="4"/>
      <c r="B29565" s="4"/>
    </row>
    <row r="29566" ht="14.25" customHeight="1">
      <c r="A29566" s="4"/>
      <c r="B29566" s="4"/>
    </row>
    <row r="29567" ht="14.25" customHeight="1">
      <c r="A29567" s="4"/>
      <c r="B29567" s="4"/>
    </row>
    <row r="29568" ht="14.25" customHeight="1">
      <c r="A29568" s="4"/>
      <c r="B29568" s="4"/>
    </row>
    <row r="29569" ht="14.25" customHeight="1">
      <c r="A29569" s="4"/>
      <c r="B29569" s="4"/>
    </row>
    <row r="29570" ht="14.25" customHeight="1">
      <c r="A29570" s="4"/>
      <c r="B29570" s="4"/>
    </row>
    <row r="29571" ht="14.25" customHeight="1">
      <c r="A29571" s="4"/>
      <c r="B29571" s="4"/>
    </row>
    <row r="29572" ht="14.25" customHeight="1">
      <c r="A29572" s="4"/>
      <c r="B29572" s="4"/>
    </row>
    <row r="29573" ht="14.25" customHeight="1">
      <c r="A29573" s="4"/>
      <c r="B29573" s="4"/>
    </row>
    <row r="29574" ht="14.25" customHeight="1">
      <c r="A29574" s="4"/>
      <c r="B29574" s="4"/>
    </row>
    <row r="29575" ht="14.25" customHeight="1">
      <c r="A29575" s="4"/>
      <c r="B29575" s="4"/>
    </row>
    <row r="29576" ht="14.25" customHeight="1">
      <c r="A29576" s="4"/>
      <c r="B29576" s="4"/>
    </row>
    <row r="29577" ht="14.25" customHeight="1">
      <c r="A29577" s="4"/>
      <c r="B29577" s="4"/>
    </row>
    <row r="29578" ht="14.25" customHeight="1">
      <c r="A29578" s="4"/>
      <c r="B29578" s="4"/>
    </row>
    <row r="29579" ht="14.25" customHeight="1">
      <c r="A29579" s="4"/>
      <c r="B29579" s="4"/>
    </row>
    <row r="29580" ht="14.25" customHeight="1">
      <c r="A29580" s="4"/>
      <c r="B29580" s="4"/>
    </row>
    <row r="29581" ht="14.25" customHeight="1">
      <c r="A29581" s="4"/>
      <c r="B29581" s="4"/>
    </row>
    <row r="29582" ht="14.25" customHeight="1">
      <c r="A29582" s="4"/>
      <c r="B29582" s="4"/>
    </row>
    <row r="29583" ht="14.25" customHeight="1">
      <c r="A29583" s="4"/>
      <c r="B29583" s="4"/>
    </row>
    <row r="29584" ht="14.25" customHeight="1">
      <c r="A29584" s="4"/>
      <c r="B29584" s="4"/>
    </row>
    <row r="29585" ht="14.25" customHeight="1">
      <c r="A29585" s="4"/>
      <c r="B29585" s="4"/>
    </row>
    <row r="29586" ht="14.25" customHeight="1">
      <c r="A29586" s="4"/>
      <c r="B29586" s="4"/>
    </row>
    <row r="29587" ht="14.25" customHeight="1">
      <c r="A29587" s="4"/>
      <c r="B29587" s="4"/>
    </row>
    <row r="29588" ht="14.25" customHeight="1">
      <c r="A29588" s="4"/>
      <c r="B29588" s="4"/>
    </row>
    <row r="29589" ht="14.25" customHeight="1">
      <c r="A29589" s="4"/>
      <c r="B29589" s="4"/>
    </row>
    <row r="29590" ht="14.25" customHeight="1">
      <c r="A29590" s="4"/>
      <c r="B29590" s="4"/>
    </row>
    <row r="29591" ht="14.25" customHeight="1">
      <c r="A29591" s="4"/>
      <c r="B29591" s="4"/>
    </row>
    <row r="29592" ht="14.25" customHeight="1">
      <c r="A29592" s="4"/>
      <c r="B29592" s="4"/>
    </row>
    <row r="29593" ht="14.25" customHeight="1">
      <c r="A29593" s="4"/>
      <c r="B29593" s="4"/>
    </row>
    <row r="29594" ht="14.25" customHeight="1">
      <c r="A29594" s="4"/>
      <c r="B29594" s="4"/>
    </row>
    <row r="29595" ht="14.25" customHeight="1">
      <c r="A29595" s="4"/>
      <c r="B29595" s="4"/>
    </row>
    <row r="29596" ht="14.25" customHeight="1">
      <c r="A29596" s="4"/>
      <c r="B29596" s="4"/>
    </row>
    <row r="29597" ht="14.25" customHeight="1">
      <c r="A29597" s="4"/>
      <c r="B29597" s="4"/>
    </row>
    <row r="29598" ht="14.25" customHeight="1">
      <c r="A29598" s="4"/>
      <c r="B29598" s="4"/>
    </row>
    <row r="29599" ht="14.25" customHeight="1">
      <c r="A29599" s="4"/>
      <c r="B29599" s="4"/>
    </row>
    <row r="29600" ht="14.25" customHeight="1">
      <c r="A29600" s="4"/>
      <c r="B29600" s="4"/>
    </row>
    <row r="29601" ht="14.25" customHeight="1">
      <c r="A29601" s="4"/>
      <c r="B29601" s="4"/>
    </row>
    <row r="29602" ht="14.25" customHeight="1">
      <c r="A29602" s="4"/>
      <c r="B29602" s="4"/>
    </row>
    <row r="29603" ht="14.25" customHeight="1">
      <c r="A29603" s="4"/>
      <c r="B29603" s="4"/>
    </row>
    <row r="29604" ht="14.25" customHeight="1">
      <c r="A29604" s="4"/>
      <c r="B29604" s="4"/>
    </row>
    <row r="29605" ht="14.25" customHeight="1">
      <c r="A29605" s="4"/>
      <c r="B29605" s="4"/>
    </row>
    <row r="29606" ht="14.25" customHeight="1">
      <c r="A29606" s="4"/>
      <c r="B29606" s="4"/>
    </row>
    <row r="29607" ht="14.25" customHeight="1">
      <c r="A29607" s="4"/>
      <c r="B29607" s="4"/>
    </row>
    <row r="29608" ht="14.25" customHeight="1">
      <c r="A29608" s="4"/>
      <c r="B29608" s="4"/>
    </row>
    <row r="29609" ht="14.25" customHeight="1">
      <c r="A29609" s="4"/>
      <c r="B29609" s="4"/>
    </row>
    <row r="29610" ht="14.25" customHeight="1">
      <c r="A29610" s="4"/>
      <c r="B29610" s="4"/>
    </row>
    <row r="29611" ht="14.25" customHeight="1">
      <c r="A29611" s="4"/>
      <c r="B29611" s="4"/>
    </row>
    <row r="29612" ht="14.25" customHeight="1">
      <c r="A29612" s="4"/>
      <c r="B29612" s="4"/>
    </row>
    <row r="29613" ht="14.25" customHeight="1">
      <c r="A29613" s="4"/>
      <c r="B29613" s="4"/>
    </row>
    <row r="29614" ht="14.25" customHeight="1">
      <c r="A29614" s="4"/>
      <c r="B29614" s="4"/>
    </row>
    <row r="29615" ht="14.25" customHeight="1">
      <c r="A29615" s="4"/>
      <c r="B29615" s="4"/>
    </row>
    <row r="29616" ht="14.25" customHeight="1">
      <c r="A29616" s="4"/>
      <c r="B29616" s="4"/>
    </row>
    <row r="29617" ht="14.25" customHeight="1">
      <c r="A29617" s="4"/>
      <c r="B29617" s="4"/>
    </row>
    <row r="29618" ht="14.25" customHeight="1">
      <c r="A29618" s="4"/>
      <c r="B29618" s="4"/>
    </row>
    <row r="29619" ht="14.25" customHeight="1">
      <c r="A29619" s="4"/>
      <c r="B29619" s="4"/>
    </row>
    <row r="29620" ht="14.25" customHeight="1">
      <c r="A29620" s="4"/>
      <c r="B29620" s="4"/>
    </row>
    <row r="29621" ht="14.25" customHeight="1">
      <c r="A29621" s="4"/>
      <c r="B29621" s="4"/>
    </row>
    <row r="29622" ht="14.25" customHeight="1">
      <c r="A29622" s="4"/>
      <c r="B29622" s="4"/>
    </row>
    <row r="29623" ht="14.25" customHeight="1">
      <c r="A29623" s="4"/>
      <c r="B29623" s="4"/>
    </row>
    <row r="29624" ht="14.25" customHeight="1">
      <c r="A29624" s="4"/>
      <c r="B29624" s="4"/>
    </row>
    <row r="29625" ht="14.25" customHeight="1">
      <c r="A29625" s="4"/>
      <c r="B29625" s="4"/>
    </row>
    <row r="29626" ht="14.25" customHeight="1">
      <c r="A29626" s="4"/>
      <c r="B29626" s="4"/>
    </row>
    <row r="29627" ht="14.25" customHeight="1">
      <c r="A29627" s="4"/>
      <c r="B29627" s="4"/>
    </row>
    <row r="29628" ht="14.25" customHeight="1">
      <c r="A29628" s="4"/>
      <c r="B29628" s="4"/>
    </row>
    <row r="29629" ht="14.25" customHeight="1">
      <c r="A29629" s="4"/>
      <c r="B29629" s="4"/>
    </row>
    <row r="29630" ht="14.25" customHeight="1">
      <c r="A29630" s="4"/>
      <c r="B29630" s="4"/>
    </row>
    <row r="29631" ht="14.25" customHeight="1">
      <c r="A29631" s="4"/>
      <c r="B29631" s="4"/>
    </row>
    <row r="29632" ht="14.25" customHeight="1">
      <c r="A29632" s="4"/>
      <c r="B29632" s="4"/>
    </row>
    <row r="29633" ht="14.25" customHeight="1">
      <c r="A29633" s="4"/>
      <c r="B29633" s="4"/>
    </row>
    <row r="29634" ht="14.25" customHeight="1">
      <c r="A29634" s="4"/>
      <c r="B29634" s="4"/>
    </row>
    <row r="29635" ht="14.25" customHeight="1">
      <c r="A29635" s="4"/>
      <c r="B29635" s="4"/>
    </row>
    <row r="29636" ht="14.25" customHeight="1">
      <c r="A29636" s="4"/>
      <c r="B29636" s="4"/>
    </row>
    <row r="29637" ht="14.25" customHeight="1">
      <c r="A29637" s="4"/>
      <c r="B29637" s="4"/>
    </row>
    <row r="29638" ht="14.25" customHeight="1">
      <c r="A29638" s="4"/>
      <c r="B29638" s="4"/>
    </row>
    <row r="29639" ht="14.25" customHeight="1">
      <c r="A29639" s="4"/>
      <c r="B29639" s="4"/>
    </row>
    <row r="29640" ht="14.25" customHeight="1">
      <c r="A29640" s="4"/>
      <c r="B29640" s="4"/>
    </row>
    <row r="29641" ht="14.25" customHeight="1">
      <c r="A29641" s="4"/>
      <c r="B29641" s="4"/>
    </row>
    <row r="29642" ht="14.25" customHeight="1">
      <c r="A29642" s="4"/>
      <c r="B29642" s="4"/>
    </row>
    <row r="29643" ht="14.25" customHeight="1">
      <c r="A29643" s="4"/>
      <c r="B29643" s="4"/>
    </row>
    <row r="29644" ht="14.25" customHeight="1">
      <c r="A29644" s="4"/>
      <c r="B29644" s="4"/>
    </row>
    <row r="29645" ht="14.25" customHeight="1">
      <c r="A29645" s="4"/>
      <c r="B29645" s="4"/>
    </row>
    <row r="29646" ht="14.25" customHeight="1">
      <c r="A29646" s="4"/>
      <c r="B29646" s="4"/>
    </row>
    <row r="29647" ht="14.25" customHeight="1">
      <c r="A29647" s="4"/>
      <c r="B29647" s="4"/>
    </row>
    <row r="29648" ht="14.25" customHeight="1">
      <c r="A29648" s="4"/>
      <c r="B29648" s="4"/>
    </row>
    <row r="29649" ht="14.25" customHeight="1">
      <c r="A29649" s="4"/>
      <c r="B29649" s="4"/>
    </row>
    <row r="29650" ht="14.25" customHeight="1">
      <c r="A29650" s="4"/>
      <c r="B29650" s="4"/>
    </row>
    <row r="29651" ht="14.25" customHeight="1">
      <c r="A29651" s="4"/>
      <c r="B29651" s="4"/>
    </row>
    <row r="29652" ht="14.25" customHeight="1">
      <c r="A29652" s="4"/>
      <c r="B29652" s="4"/>
    </row>
    <row r="29653" ht="14.25" customHeight="1">
      <c r="A29653" s="4"/>
      <c r="B29653" s="4"/>
    </row>
    <row r="29654" ht="14.25" customHeight="1">
      <c r="A29654" s="4"/>
      <c r="B29654" s="4"/>
    </row>
    <row r="29655" ht="14.25" customHeight="1">
      <c r="A29655" s="4"/>
      <c r="B29655" s="4"/>
    </row>
    <row r="29656" ht="14.25" customHeight="1">
      <c r="A29656" s="4"/>
      <c r="B29656" s="4"/>
    </row>
    <row r="29657" ht="14.25" customHeight="1">
      <c r="A29657" s="4"/>
      <c r="B29657" s="4"/>
    </row>
    <row r="29658" ht="14.25" customHeight="1">
      <c r="A29658" s="4"/>
      <c r="B29658" s="4"/>
    </row>
    <row r="29659" ht="14.25" customHeight="1">
      <c r="A29659" s="4"/>
      <c r="B29659" s="4"/>
    </row>
    <row r="29660" ht="14.25" customHeight="1">
      <c r="A29660" s="4"/>
      <c r="B29660" s="4"/>
    </row>
    <row r="29661" ht="14.25" customHeight="1">
      <c r="A29661" s="4"/>
      <c r="B29661" s="4"/>
    </row>
    <row r="29662" ht="14.25" customHeight="1">
      <c r="A29662" s="4"/>
      <c r="B29662" s="4"/>
    </row>
    <row r="29663" ht="14.25" customHeight="1">
      <c r="A29663" s="4"/>
      <c r="B29663" s="4"/>
    </row>
    <row r="29664" ht="14.25" customHeight="1">
      <c r="A29664" s="4"/>
      <c r="B29664" s="4"/>
    </row>
    <row r="29665" ht="14.25" customHeight="1">
      <c r="A29665" s="4"/>
      <c r="B29665" s="4"/>
    </row>
    <row r="29666" ht="14.25" customHeight="1">
      <c r="A29666" s="4"/>
      <c r="B29666" s="4"/>
    </row>
    <row r="29667" ht="14.25" customHeight="1">
      <c r="A29667" s="4"/>
      <c r="B29667" s="4"/>
    </row>
    <row r="29668" ht="14.25" customHeight="1">
      <c r="A29668" s="4"/>
      <c r="B29668" s="4"/>
    </row>
    <row r="29669" ht="14.25" customHeight="1">
      <c r="A29669" s="4"/>
      <c r="B29669" s="4"/>
    </row>
    <row r="29670" ht="14.25" customHeight="1">
      <c r="A29670" s="4"/>
      <c r="B29670" s="4"/>
    </row>
    <row r="29671" ht="14.25" customHeight="1">
      <c r="A29671" s="4"/>
      <c r="B29671" s="4"/>
    </row>
    <row r="29672" ht="14.25" customHeight="1">
      <c r="A29672" s="4"/>
      <c r="B29672" s="4"/>
    </row>
    <row r="29673" ht="14.25" customHeight="1">
      <c r="A29673" s="4"/>
      <c r="B29673" s="4"/>
    </row>
    <row r="29674" ht="14.25" customHeight="1">
      <c r="A29674" s="4"/>
      <c r="B29674" s="4"/>
    </row>
    <row r="29675" ht="14.25" customHeight="1">
      <c r="A29675" s="4"/>
      <c r="B29675" s="4"/>
    </row>
    <row r="29676" ht="14.25" customHeight="1">
      <c r="A29676" s="4"/>
      <c r="B29676" s="4"/>
    </row>
    <row r="29677" ht="14.25" customHeight="1">
      <c r="A29677" s="4"/>
      <c r="B29677" s="4"/>
    </row>
    <row r="29678" ht="14.25" customHeight="1">
      <c r="A29678" s="4"/>
      <c r="B29678" s="4"/>
    </row>
    <row r="29679" ht="14.25" customHeight="1">
      <c r="A29679" s="4"/>
      <c r="B29679" s="4"/>
    </row>
    <row r="29680" ht="14.25" customHeight="1">
      <c r="A29680" s="4"/>
      <c r="B29680" s="4"/>
    </row>
    <row r="29681" ht="14.25" customHeight="1">
      <c r="A29681" s="4"/>
      <c r="B29681" s="4"/>
    </row>
    <row r="29682" ht="14.25" customHeight="1">
      <c r="A29682" s="4"/>
      <c r="B29682" s="4"/>
    </row>
    <row r="29683" ht="14.25" customHeight="1">
      <c r="A29683" s="4"/>
      <c r="B29683" s="4"/>
    </row>
    <row r="29684" ht="14.25" customHeight="1">
      <c r="A29684" s="4"/>
      <c r="B29684" s="4"/>
    </row>
    <row r="29685" ht="14.25" customHeight="1">
      <c r="A29685" s="4"/>
      <c r="B29685" s="4"/>
    </row>
    <row r="29686" ht="14.25" customHeight="1">
      <c r="A29686" s="4"/>
      <c r="B29686" s="4"/>
    </row>
    <row r="29687" ht="14.25" customHeight="1">
      <c r="A29687" s="4"/>
      <c r="B29687" s="4"/>
    </row>
    <row r="29688" ht="14.25" customHeight="1">
      <c r="A29688" s="4"/>
      <c r="B29688" s="4"/>
    </row>
    <row r="29689" ht="14.25" customHeight="1">
      <c r="A29689" s="4"/>
      <c r="B29689" s="4"/>
    </row>
    <row r="29690" ht="14.25" customHeight="1">
      <c r="A29690" s="4"/>
      <c r="B29690" s="4"/>
    </row>
    <row r="29691" ht="14.25" customHeight="1">
      <c r="A29691" s="4"/>
      <c r="B29691" s="4"/>
    </row>
    <row r="29692" ht="14.25" customHeight="1">
      <c r="A29692" s="4"/>
      <c r="B29692" s="4"/>
    </row>
    <row r="29693" ht="14.25" customHeight="1">
      <c r="A29693" s="4"/>
      <c r="B29693" s="4"/>
    </row>
    <row r="29694" ht="14.25" customHeight="1">
      <c r="A29694" s="4"/>
      <c r="B29694" s="4"/>
    </row>
    <row r="29695" ht="14.25" customHeight="1">
      <c r="A29695" s="4"/>
      <c r="B29695" s="4"/>
    </row>
    <row r="29696" ht="14.25" customHeight="1">
      <c r="A29696" s="4"/>
      <c r="B29696" s="4"/>
    </row>
    <row r="29697" ht="14.25" customHeight="1">
      <c r="A29697" s="4"/>
      <c r="B29697" s="4"/>
    </row>
    <row r="29698" ht="14.25" customHeight="1">
      <c r="A29698" s="4"/>
      <c r="B29698" s="4"/>
    </row>
    <row r="29699" ht="14.25" customHeight="1">
      <c r="A29699" s="4"/>
      <c r="B29699" s="4"/>
    </row>
    <row r="29700" ht="14.25" customHeight="1">
      <c r="A29700" s="4"/>
      <c r="B29700" s="4"/>
    </row>
    <row r="29701" ht="14.25" customHeight="1">
      <c r="A29701" s="4"/>
      <c r="B29701" s="4"/>
    </row>
    <row r="29702" ht="14.25" customHeight="1">
      <c r="A29702" s="4"/>
      <c r="B29702" s="4"/>
    </row>
    <row r="29703" ht="14.25" customHeight="1">
      <c r="A29703" s="4"/>
      <c r="B29703" s="4"/>
    </row>
    <row r="29704" ht="14.25" customHeight="1">
      <c r="A29704" s="4"/>
      <c r="B29704" s="4"/>
    </row>
    <row r="29705" ht="14.25" customHeight="1">
      <c r="A29705" s="4"/>
      <c r="B29705" s="4"/>
    </row>
    <row r="29706" ht="14.25" customHeight="1">
      <c r="A29706" s="4"/>
      <c r="B29706" s="4"/>
    </row>
    <row r="29707" ht="14.25" customHeight="1">
      <c r="A29707" s="4"/>
      <c r="B29707" s="4"/>
    </row>
    <row r="29708" ht="14.25" customHeight="1">
      <c r="A29708" s="4"/>
      <c r="B29708" s="4"/>
    </row>
    <row r="29709" ht="14.25" customHeight="1">
      <c r="A29709" s="4"/>
      <c r="B29709" s="4"/>
    </row>
    <row r="29710" ht="14.25" customHeight="1">
      <c r="A29710" s="4"/>
      <c r="B29710" s="4"/>
    </row>
    <row r="29711" ht="14.25" customHeight="1">
      <c r="A29711" s="4"/>
      <c r="B29711" s="4"/>
    </row>
    <row r="29712" ht="14.25" customHeight="1">
      <c r="A29712" s="4"/>
      <c r="B29712" s="4"/>
    </row>
    <row r="29713" ht="14.25" customHeight="1">
      <c r="A29713" s="4"/>
      <c r="B29713" s="4"/>
    </row>
    <row r="29714" ht="14.25" customHeight="1">
      <c r="A29714" s="4"/>
      <c r="B29714" s="4"/>
    </row>
    <row r="29715" ht="14.25" customHeight="1">
      <c r="A29715" s="4"/>
      <c r="B29715" s="4"/>
    </row>
    <row r="29716" ht="14.25" customHeight="1">
      <c r="A29716" s="4"/>
      <c r="B29716" s="4"/>
    </row>
    <row r="29717" ht="14.25" customHeight="1">
      <c r="A29717" s="4"/>
      <c r="B29717" s="4"/>
    </row>
    <row r="29718" ht="14.25" customHeight="1">
      <c r="A29718" s="4"/>
      <c r="B29718" s="4"/>
    </row>
    <row r="29719" ht="14.25" customHeight="1">
      <c r="A29719" s="4"/>
      <c r="B29719" s="4"/>
    </row>
    <row r="29720" ht="14.25" customHeight="1">
      <c r="A29720" s="4"/>
      <c r="B29720" s="4"/>
    </row>
    <row r="29721" ht="14.25" customHeight="1">
      <c r="A29721" s="4"/>
      <c r="B29721" s="4"/>
    </row>
    <row r="29722" ht="14.25" customHeight="1">
      <c r="A29722" s="4"/>
      <c r="B29722" s="4"/>
    </row>
    <row r="29723" ht="14.25" customHeight="1">
      <c r="A29723" s="4"/>
      <c r="B29723" s="4"/>
    </row>
    <row r="29724" ht="14.25" customHeight="1">
      <c r="A29724" s="4"/>
      <c r="B29724" s="4"/>
    </row>
    <row r="29725" ht="14.25" customHeight="1">
      <c r="A29725" s="4"/>
      <c r="B29725" s="4"/>
    </row>
    <row r="29726" ht="14.25" customHeight="1">
      <c r="A29726" s="4"/>
      <c r="B29726" s="4"/>
    </row>
    <row r="29727" ht="14.25" customHeight="1">
      <c r="A29727" s="4"/>
      <c r="B29727" s="4"/>
    </row>
    <row r="29728" ht="14.25" customHeight="1">
      <c r="A29728" s="4"/>
      <c r="B29728" s="4"/>
    </row>
    <row r="29729" ht="14.25" customHeight="1">
      <c r="A29729" s="4"/>
      <c r="B29729" s="4"/>
    </row>
    <row r="29730" ht="14.25" customHeight="1">
      <c r="A29730" s="4"/>
      <c r="B29730" s="4"/>
    </row>
    <row r="29731" ht="14.25" customHeight="1">
      <c r="A29731" s="4"/>
      <c r="B29731" s="4"/>
    </row>
    <row r="29732" ht="14.25" customHeight="1">
      <c r="A29732" s="4"/>
      <c r="B29732" s="4"/>
    </row>
    <row r="29733" ht="14.25" customHeight="1">
      <c r="A29733" s="4"/>
      <c r="B29733" s="4"/>
    </row>
    <row r="29734" ht="14.25" customHeight="1">
      <c r="A29734" s="4"/>
      <c r="B29734" s="4"/>
    </row>
    <row r="29735" ht="14.25" customHeight="1">
      <c r="A29735" s="4"/>
      <c r="B29735" s="4"/>
    </row>
    <row r="29736" ht="14.25" customHeight="1">
      <c r="A29736" s="4"/>
      <c r="B29736" s="4"/>
    </row>
    <row r="29737" ht="14.25" customHeight="1">
      <c r="A29737" s="4"/>
      <c r="B29737" s="4"/>
    </row>
    <row r="29738" ht="14.25" customHeight="1">
      <c r="A29738" s="4"/>
      <c r="B29738" s="4"/>
    </row>
    <row r="29739" ht="14.25" customHeight="1">
      <c r="A29739" s="4"/>
      <c r="B29739" s="4"/>
    </row>
    <row r="29740" ht="14.25" customHeight="1">
      <c r="A29740" s="4"/>
      <c r="B29740" s="4"/>
    </row>
    <row r="29741" ht="14.25" customHeight="1">
      <c r="A29741" s="4"/>
      <c r="B29741" s="4"/>
    </row>
    <row r="29742" ht="14.25" customHeight="1">
      <c r="A29742" s="4"/>
      <c r="B29742" s="4"/>
    </row>
    <row r="29743" ht="14.25" customHeight="1">
      <c r="A29743" s="4"/>
      <c r="B29743" s="4"/>
    </row>
    <row r="29744" ht="14.25" customHeight="1">
      <c r="A29744" s="4"/>
      <c r="B29744" s="4"/>
    </row>
    <row r="29745" ht="14.25" customHeight="1">
      <c r="A29745" s="4"/>
      <c r="B29745" s="4"/>
    </row>
    <row r="29746" ht="14.25" customHeight="1">
      <c r="A29746" s="4"/>
      <c r="B29746" s="4"/>
    </row>
    <row r="29747" ht="14.25" customHeight="1">
      <c r="A29747" s="4"/>
      <c r="B29747" s="4"/>
    </row>
    <row r="29748" ht="14.25" customHeight="1">
      <c r="A29748" s="4"/>
      <c r="B29748" s="4"/>
    </row>
    <row r="29749" ht="14.25" customHeight="1">
      <c r="A29749" s="4"/>
      <c r="B29749" s="4"/>
    </row>
    <row r="29750" ht="14.25" customHeight="1">
      <c r="A29750" s="4"/>
      <c r="B29750" s="4"/>
    </row>
    <row r="29751" ht="14.25" customHeight="1">
      <c r="A29751" s="4"/>
      <c r="B29751" s="4"/>
    </row>
    <row r="29752" ht="14.25" customHeight="1">
      <c r="A29752" s="4"/>
      <c r="B29752" s="4"/>
    </row>
    <row r="29753" ht="14.25" customHeight="1">
      <c r="A29753" s="4"/>
      <c r="B29753" s="4"/>
    </row>
    <row r="29754" ht="14.25" customHeight="1">
      <c r="A29754" s="4"/>
      <c r="B29754" s="4"/>
    </row>
    <row r="29755" ht="14.25" customHeight="1">
      <c r="A29755" s="4"/>
      <c r="B29755" s="4"/>
    </row>
    <row r="29756" ht="14.25" customHeight="1">
      <c r="A29756" s="4"/>
      <c r="B29756" s="4"/>
    </row>
    <row r="29757" ht="14.25" customHeight="1">
      <c r="A29757" s="4"/>
      <c r="B29757" s="4"/>
    </row>
    <row r="29758" ht="14.25" customHeight="1">
      <c r="A29758" s="4"/>
      <c r="B29758" s="4"/>
    </row>
    <row r="29759" ht="14.25" customHeight="1">
      <c r="A29759" s="4"/>
      <c r="B29759" s="4"/>
    </row>
    <row r="29760" ht="14.25" customHeight="1">
      <c r="A29760" s="4"/>
      <c r="B29760" s="4"/>
    </row>
    <row r="29761" ht="14.25" customHeight="1">
      <c r="A29761" s="4"/>
      <c r="B29761" s="4"/>
    </row>
    <row r="29762" ht="14.25" customHeight="1">
      <c r="A29762" s="4"/>
      <c r="B29762" s="4"/>
    </row>
    <row r="29763" ht="14.25" customHeight="1">
      <c r="A29763" s="4"/>
      <c r="B29763" s="4"/>
    </row>
    <row r="29764" ht="14.25" customHeight="1">
      <c r="A29764" s="4"/>
      <c r="B29764" s="4"/>
    </row>
    <row r="29765" ht="14.25" customHeight="1">
      <c r="A29765" s="4"/>
      <c r="B29765" s="4"/>
    </row>
    <row r="29766" ht="14.25" customHeight="1">
      <c r="A29766" s="4"/>
      <c r="B29766" s="4"/>
    </row>
    <row r="29767" ht="14.25" customHeight="1">
      <c r="A29767" s="4"/>
      <c r="B29767" s="4"/>
    </row>
    <row r="29768" ht="14.25" customHeight="1">
      <c r="A29768" s="4"/>
      <c r="B29768" s="4"/>
    </row>
    <row r="29769" ht="14.25" customHeight="1">
      <c r="A29769" s="4"/>
      <c r="B29769" s="4"/>
    </row>
    <row r="29770" ht="14.25" customHeight="1">
      <c r="A29770" s="4"/>
      <c r="B29770" s="4"/>
    </row>
    <row r="29771" ht="14.25" customHeight="1">
      <c r="A29771" s="4"/>
      <c r="B29771" s="4"/>
    </row>
    <row r="29772" ht="14.25" customHeight="1">
      <c r="A29772" s="4"/>
      <c r="B29772" s="4"/>
    </row>
    <row r="29773" ht="14.25" customHeight="1">
      <c r="A29773" s="4"/>
      <c r="B29773" s="4"/>
    </row>
    <row r="29774" ht="14.25" customHeight="1">
      <c r="A29774" s="4"/>
      <c r="B29774" s="4"/>
    </row>
    <row r="29775" ht="14.25" customHeight="1">
      <c r="A29775" s="4"/>
      <c r="B29775" s="4"/>
    </row>
    <row r="29776" ht="14.25" customHeight="1">
      <c r="A29776" s="4"/>
      <c r="B29776" s="4"/>
    </row>
    <row r="29777" ht="14.25" customHeight="1">
      <c r="A29777" s="4"/>
      <c r="B29777" s="4"/>
    </row>
    <row r="29778" ht="14.25" customHeight="1">
      <c r="A29778" s="4"/>
      <c r="B29778" s="4"/>
    </row>
    <row r="29779" ht="14.25" customHeight="1">
      <c r="A29779" s="4"/>
      <c r="B29779" s="4"/>
    </row>
    <row r="29780" ht="14.25" customHeight="1">
      <c r="A29780" s="4"/>
      <c r="B29780" s="4"/>
    </row>
    <row r="29781" ht="14.25" customHeight="1">
      <c r="A29781" s="4"/>
      <c r="B29781" s="4"/>
    </row>
    <row r="29782" ht="14.25" customHeight="1">
      <c r="A29782" s="4"/>
      <c r="B29782" s="4"/>
    </row>
    <row r="29783" ht="14.25" customHeight="1">
      <c r="A29783" s="4"/>
      <c r="B29783" s="4"/>
    </row>
    <row r="29784" ht="14.25" customHeight="1">
      <c r="A29784" s="4"/>
      <c r="B29784" s="4"/>
    </row>
    <row r="29785" ht="14.25" customHeight="1">
      <c r="A29785" s="4"/>
      <c r="B29785" s="4"/>
    </row>
    <row r="29786" ht="14.25" customHeight="1">
      <c r="A29786" s="4"/>
      <c r="B29786" s="4"/>
    </row>
    <row r="29787" ht="14.25" customHeight="1">
      <c r="A29787" s="4"/>
      <c r="B29787" s="4"/>
    </row>
    <row r="29788" ht="14.25" customHeight="1">
      <c r="A29788" s="4"/>
      <c r="B29788" s="4"/>
    </row>
    <row r="29789" ht="14.25" customHeight="1">
      <c r="A29789" s="4"/>
      <c r="B29789" s="4"/>
    </row>
    <row r="29790" ht="14.25" customHeight="1">
      <c r="A29790" s="4"/>
      <c r="B29790" s="4"/>
    </row>
    <row r="29791" ht="14.25" customHeight="1">
      <c r="A29791" s="4"/>
      <c r="B29791" s="4"/>
    </row>
    <row r="29792" ht="14.25" customHeight="1">
      <c r="A29792" s="4"/>
      <c r="B29792" s="4"/>
    </row>
    <row r="29793" ht="14.25" customHeight="1">
      <c r="A29793" s="4"/>
      <c r="B29793" s="4"/>
    </row>
    <row r="29794" ht="14.25" customHeight="1">
      <c r="A29794" s="4"/>
      <c r="B29794" s="4"/>
    </row>
    <row r="29795" ht="14.25" customHeight="1">
      <c r="A29795" s="4"/>
      <c r="B29795" s="4"/>
    </row>
    <row r="29796" ht="14.25" customHeight="1">
      <c r="A29796" s="4"/>
      <c r="B29796" s="4"/>
    </row>
    <row r="29797" ht="14.25" customHeight="1">
      <c r="A29797" s="4"/>
      <c r="B29797" s="4"/>
    </row>
    <row r="29798" ht="14.25" customHeight="1">
      <c r="A29798" s="4"/>
      <c r="B29798" s="4"/>
    </row>
    <row r="29799" ht="14.25" customHeight="1">
      <c r="A29799" s="4"/>
      <c r="B29799" s="4"/>
    </row>
    <row r="29800" ht="14.25" customHeight="1">
      <c r="A29800" s="4"/>
      <c r="B29800" s="4"/>
    </row>
    <row r="29801" ht="14.25" customHeight="1">
      <c r="A29801" s="4"/>
      <c r="B29801" s="4"/>
    </row>
    <row r="29802" ht="14.25" customHeight="1">
      <c r="A29802" s="4"/>
      <c r="B29802" s="4"/>
    </row>
    <row r="29803" ht="14.25" customHeight="1">
      <c r="A29803" s="4"/>
      <c r="B29803" s="4"/>
    </row>
    <row r="29804" ht="14.25" customHeight="1">
      <c r="A29804" s="4"/>
      <c r="B29804" s="4"/>
    </row>
    <row r="29805" ht="14.25" customHeight="1">
      <c r="A29805" s="4"/>
      <c r="B29805" s="4"/>
    </row>
    <row r="29806" ht="14.25" customHeight="1">
      <c r="A29806" s="4"/>
      <c r="B29806" s="4"/>
    </row>
    <row r="29807" ht="14.25" customHeight="1">
      <c r="A29807" s="4"/>
      <c r="B29807" s="4"/>
    </row>
    <row r="29808" ht="14.25" customHeight="1">
      <c r="A29808" s="4"/>
      <c r="B29808" s="4"/>
    </row>
    <row r="29809" ht="14.25" customHeight="1">
      <c r="A29809" s="4"/>
      <c r="B29809" s="4"/>
    </row>
    <row r="29810" ht="14.25" customHeight="1">
      <c r="A29810" s="4"/>
      <c r="B29810" s="4"/>
    </row>
    <row r="29811" ht="14.25" customHeight="1">
      <c r="A29811" s="4"/>
      <c r="B29811" s="4"/>
    </row>
    <row r="29812" ht="14.25" customHeight="1">
      <c r="A29812" s="4"/>
      <c r="B29812" s="4"/>
    </row>
    <row r="29813" ht="14.25" customHeight="1">
      <c r="A29813" s="4"/>
      <c r="B29813" s="4"/>
    </row>
    <row r="29814" ht="14.25" customHeight="1">
      <c r="A29814" s="4"/>
      <c r="B29814" s="4"/>
    </row>
    <row r="29815" ht="14.25" customHeight="1">
      <c r="A29815" s="4"/>
      <c r="B29815" s="4"/>
    </row>
    <row r="29816" ht="14.25" customHeight="1">
      <c r="A29816" s="4"/>
      <c r="B29816" s="4"/>
    </row>
    <row r="29817" ht="14.25" customHeight="1">
      <c r="A29817" s="4"/>
      <c r="B29817" s="4"/>
    </row>
    <row r="29818" ht="14.25" customHeight="1">
      <c r="A29818" s="4"/>
      <c r="B29818" s="4"/>
    </row>
    <row r="29819" ht="14.25" customHeight="1">
      <c r="A29819" s="4"/>
      <c r="B29819" s="4"/>
    </row>
    <row r="29820" ht="14.25" customHeight="1">
      <c r="A29820" s="4"/>
      <c r="B29820" s="4"/>
    </row>
    <row r="29821" ht="14.25" customHeight="1">
      <c r="A29821" s="4"/>
      <c r="B29821" s="4"/>
    </row>
    <row r="29822" ht="14.25" customHeight="1">
      <c r="A29822" s="4"/>
      <c r="B29822" s="4"/>
    </row>
    <row r="29823" ht="14.25" customHeight="1">
      <c r="A29823" s="4"/>
      <c r="B29823" s="4"/>
    </row>
    <row r="29824" ht="14.25" customHeight="1">
      <c r="A29824" s="4"/>
      <c r="B29824" s="4"/>
    </row>
    <row r="29825" ht="14.25" customHeight="1">
      <c r="A29825" s="4"/>
      <c r="B29825" s="4"/>
    </row>
    <row r="29826" ht="14.25" customHeight="1">
      <c r="A29826" s="4"/>
      <c r="B29826" s="4"/>
    </row>
    <row r="29827" ht="14.25" customHeight="1">
      <c r="A29827" s="4"/>
      <c r="B29827" s="4"/>
    </row>
    <row r="29828" ht="14.25" customHeight="1">
      <c r="A29828" s="4"/>
      <c r="B29828" s="4"/>
    </row>
    <row r="29829" ht="14.25" customHeight="1">
      <c r="A29829" s="4"/>
      <c r="B29829" s="4"/>
    </row>
    <row r="29830" ht="14.25" customHeight="1">
      <c r="A29830" s="4"/>
      <c r="B29830" s="4"/>
    </row>
    <row r="29831" ht="14.25" customHeight="1">
      <c r="A29831" s="4"/>
      <c r="B29831" s="4"/>
    </row>
    <row r="29832" ht="14.25" customHeight="1">
      <c r="A29832" s="4"/>
      <c r="B29832" s="4"/>
    </row>
    <row r="29833" ht="14.25" customHeight="1">
      <c r="A29833" s="4"/>
      <c r="B29833" s="4"/>
    </row>
    <row r="29834" ht="14.25" customHeight="1">
      <c r="A29834" s="4"/>
      <c r="B29834" s="4"/>
    </row>
    <row r="29835" ht="14.25" customHeight="1">
      <c r="A29835" s="4"/>
      <c r="B29835" s="4"/>
    </row>
    <row r="29836" ht="14.25" customHeight="1">
      <c r="A29836" s="4"/>
      <c r="B29836" s="4"/>
    </row>
    <row r="29837" ht="14.25" customHeight="1">
      <c r="A29837" s="4"/>
      <c r="B29837" s="4"/>
    </row>
    <row r="29838" ht="14.25" customHeight="1">
      <c r="A29838" s="4"/>
      <c r="B29838" s="4"/>
    </row>
    <row r="29839" ht="14.25" customHeight="1">
      <c r="A29839" s="4"/>
      <c r="B29839" s="4"/>
    </row>
    <row r="29840" ht="14.25" customHeight="1">
      <c r="A29840" s="4"/>
      <c r="B29840" s="4"/>
    </row>
    <row r="29841" ht="14.25" customHeight="1">
      <c r="A29841" s="4"/>
      <c r="B29841" s="4"/>
    </row>
    <row r="29842" ht="14.25" customHeight="1">
      <c r="A29842" s="4"/>
      <c r="B29842" s="4"/>
    </row>
    <row r="29843" ht="14.25" customHeight="1">
      <c r="A29843" s="4"/>
      <c r="B29843" s="4"/>
    </row>
    <row r="29844" ht="14.25" customHeight="1">
      <c r="A29844" s="4"/>
      <c r="B29844" s="4"/>
    </row>
    <row r="29845" ht="14.25" customHeight="1">
      <c r="A29845" s="4"/>
      <c r="B29845" s="4"/>
    </row>
    <row r="29846" ht="14.25" customHeight="1">
      <c r="A29846" s="4"/>
      <c r="B29846" s="4"/>
    </row>
    <row r="29847" ht="14.25" customHeight="1">
      <c r="A29847" s="4"/>
      <c r="B29847" s="4"/>
    </row>
    <row r="29848" ht="14.25" customHeight="1">
      <c r="A29848" s="4"/>
      <c r="B29848" s="4"/>
    </row>
    <row r="29849" ht="14.25" customHeight="1">
      <c r="A29849" s="4"/>
      <c r="B29849" s="4"/>
    </row>
    <row r="29850" ht="14.25" customHeight="1">
      <c r="A29850" s="4"/>
      <c r="B29850" s="4"/>
    </row>
    <row r="29851" ht="14.25" customHeight="1">
      <c r="A29851" s="4"/>
      <c r="B29851" s="4"/>
    </row>
    <row r="29852" ht="14.25" customHeight="1">
      <c r="A29852" s="4"/>
      <c r="B29852" s="4"/>
    </row>
    <row r="29853" ht="14.25" customHeight="1">
      <c r="A29853" s="4"/>
      <c r="B29853" s="4"/>
    </row>
    <row r="29854" ht="14.25" customHeight="1">
      <c r="A29854" s="4"/>
      <c r="B29854" s="4"/>
    </row>
    <row r="29855" ht="14.25" customHeight="1">
      <c r="A29855" s="4"/>
      <c r="B29855" s="4"/>
    </row>
    <row r="29856" ht="14.25" customHeight="1">
      <c r="A29856" s="4"/>
      <c r="B29856" s="4"/>
    </row>
    <row r="29857" ht="14.25" customHeight="1">
      <c r="A29857" s="4"/>
      <c r="B29857" s="4"/>
    </row>
    <row r="29858" ht="14.25" customHeight="1">
      <c r="A29858" s="4"/>
      <c r="B29858" s="4"/>
    </row>
    <row r="29859" ht="14.25" customHeight="1">
      <c r="A29859" s="4"/>
      <c r="B29859" s="4"/>
    </row>
    <row r="29860" ht="14.25" customHeight="1">
      <c r="A29860" s="4"/>
      <c r="B29860" s="4"/>
    </row>
    <row r="29861" ht="14.25" customHeight="1">
      <c r="A29861" s="4"/>
      <c r="B29861" s="4"/>
    </row>
    <row r="29862" ht="14.25" customHeight="1">
      <c r="A29862" s="4"/>
      <c r="B29862" s="4"/>
    </row>
    <row r="29863" ht="14.25" customHeight="1">
      <c r="A29863" s="4"/>
      <c r="B29863" s="4"/>
    </row>
    <row r="29864" ht="14.25" customHeight="1">
      <c r="A29864" s="4"/>
      <c r="B29864" s="4"/>
    </row>
    <row r="29865" ht="14.25" customHeight="1">
      <c r="A29865" s="4"/>
      <c r="B29865" s="4"/>
    </row>
    <row r="29866" ht="14.25" customHeight="1">
      <c r="A29866" s="4"/>
      <c r="B29866" s="4"/>
    </row>
    <row r="29867" ht="14.25" customHeight="1">
      <c r="A29867" s="4"/>
      <c r="B29867" s="4"/>
    </row>
    <row r="29868" ht="14.25" customHeight="1">
      <c r="A29868" s="4"/>
      <c r="B29868" s="4"/>
    </row>
    <row r="29869" ht="14.25" customHeight="1">
      <c r="A29869" s="4"/>
      <c r="B29869" s="4"/>
    </row>
    <row r="29870" ht="14.25" customHeight="1">
      <c r="A29870" s="4"/>
      <c r="B29870" s="4"/>
    </row>
    <row r="29871" ht="14.25" customHeight="1">
      <c r="A29871" s="4"/>
      <c r="B29871" s="4"/>
    </row>
    <row r="29872" ht="14.25" customHeight="1">
      <c r="A29872" s="4"/>
      <c r="B29872" s="4"/>
    </row>
    <row r="29873" ht="14.25" customHeight="1">
      <c r="A29873" s="4"/>
      <c r="B29873" s="4"/>
    </row>
    <row r="29874" ht="14.25" customHeight="1">
      <c r="A29874" s="4"/>
      <c r="B29874" s="4"/>
    </row>
    <row r="29875" ht="14.25" customHeight="1">
      <c r="A29875" s="4"/>
      <c r="B29875" s="4"/>
    </row>
    <row r="29876" ht="14.25" customHeight="1">
      <c r="A29876" s="4"/>
      <c r="B29876" s="4"/>
    </row>
    <row r="29877" ht="14.25" customHeight="1">
      <c r="A29877" s="4"/>
      <c r="B29877" s="4"/>
    </row>
    <row r="29878" ht="14.25" customHeight="1">
      <c r="A29878" s="4"/>
      <c r="B29878" s="4"/>
    </row>
    <row r="29879" ht="14.25" customHeight="1">
      <c r="A29879" s="4"/>
      <c r="B29879" s="4"/>
    </row>
    <row r="29880" ht="14.25" customHeight="1">
      <c r="A29880" s="4"/>
      <c r="B29880" s="4"/>
    </row>
    <row r="29881" ht="14.25" customHeight="1">
      <c r="A29881" s="4"/>
      <c r="B29881" s="4"/>
    </row>
    <row r="29882" ht="14.25" customHeight="1">
      <c r="A29882" s="4"/>
      <c r="B29882" s="4"/>
    </row>
    <row r="29883" ht="14.25" customHeight="1">
      <c r="A29883" s="4"/>
      <c r="B29883" s="4"/>
    </row>
    <row r="29884" ht="14.25" customHeight="1">
      <c r="A29884" s="4"/>
      <c r="B29884" s="4"/>
    </row>
    <row r="29885" ht="14.25" customHeight="1">
      <c r="A29885" s="4"/>
      <c r="B29885" s="4"/>
    </row>
    <row r="29886" ht="14.25" customHeight="1">
      <c r="A29886" s="4"/>
      <c r="B29886" s="4"/>
    </row>
    <row r="29887" ht="14.25" customHeight="1">
      <c r="A29887" s="4"/>
      <c r="B29887" s="4"/>
    </row>
    <row r="29888" ht="14.25" customHeight="1">
      <c r="A29888" s="4"/>
      <c r="B29888" s="4"/>
    </row>
    <row r="29889" ht="14.25" customHeight="1">
      <c r="A29889" s="4"/>
      <c r="B29889" s="4"/>
    </row>
    <row r="29890" ht="14.25" customHeight="1">
      <c r="A29890" s="4"/>
      <c r="B29890" s="4"/>
    </row>
    <row r="29891" ht="14.25" customHeight="1">
      <c r="A29891" s="4"/>
      <c r="B29891" s="4"/>
    </row>
    <row r="29892" ht="14.25" customHeight="1">
      <c r="A29892" s="4"/>
      <c r="B29892" s="4"/>
    </row>
    <row r="29893" ht="14.25" customHeight="1">
      <c r="A29893" s="4"/>
      <c r="B29893" s="4"/>
    </row>
    <row r="29894" ht="14.25" customHeight="1">
      <c r="A29894" s="4"/>
      <c r="B29894" s="4"/>
    </row>
    <row r="29895" ht="14.25" customHeight="1">
      <c r="A29895" s="4"/>
      <c r="B29895" s="4"/>
    </row>
    <row r="29896" ht="14.25" customHeight="1">
      <c r="A29896" s="4"/>
      <c r="B29896" s="4"/>
    </row>
    <row r="29897" ht="14.25" customHeight="1">
      <c r="A29897" s="4"/>
      <c r="B29897" s="4"/>
    </row>
    <row r="29898" ht="14.25" customHeight="1">
      <c r="A29898" s="4"/>
      <c r="B29898" s="4"/>
    </row>
    <row r="29899" ht="14.25" customHeight="1">
      <c r="A29899" s="4"/>
      <c r="B29899" s="4"/>
    </row>
    <row r="29900" ht="14.25" customHeight="1">
      <c r="A29900" s="4"/>
      <c r="B29900" s="4"/>
    </row>
    <row r="29901" ht="14.25" customHeight="1">
      <c r="A29901" s="4"/>
      <c r="B29901" s="4"/>
    </row>
    <row r="29902" ht="14.25" customHeight="1">
      <c r="A29902" s="4"/>
      <c r="B29902" s="4"/>
    </row>
    <row r="29903" ht="14.25" customHeight="1">
      <c r="A29903" s="4"/>
      <c r="B29903" s="4"/>
    </row>
    <row r="29904" ht="14.25" customHeight="1">
      <c r="A29904" s="4"/>
      <c r="B29904" s="4"/>
    </row>
    <row r="29905" ht="14.25" customHeight="1">
      <c r="A29905" s="4"/>
      <c r="B29905" s="4"/>
    </row>
    <row r="29906" ht="14.25" customHeight="1">
      <c r="A29906" s="4"/>
      <c r="B29906" s="4"/>
    </row>
    <row r="29907" ht="14.25" customHeight="1">
      <c r="A29907" s="4"/>
      <c r="B29907" s="4"/>
    </row>
    <row r="29908" ht="14.25" customHeight="1">
      <c r="A29908" s="4"/>
      <c r="B29908" s="4"/>
    </row>
    <row r="29909" ht="14.25" customHeight="1">
      <c r="A29909" s="4"/>
      <c r="B29909" s="4"/>
    </row>
    <row r="29910" ht="14.25" customHeight="1">
      <c r="A29910" s="4"/>
      <c r="B29910" s="4"/>
    </row>
    <row r="29911" ht="14.25" customHeight="1">
      <c r="A29911" s="4"/>
      <c r="B29911" s="4"/>
    </row>
    <row r="29912" ht="14.25" customHeight="1">
      <c r="A29912" s="4"/>
      <c r="B29912" s="4"/>
    </row>
    <row r="29913" ht="14.25" customHeight="1">
      <c r="A29913" s="4"/>
      <c r="B29913" s="4"/>
    </row>
    <row r="29914" ht="14.25" customHeight="1">
      <c r="A29914" s="4"/>
      <c r="B29914" s="4"/>
    </row>
    <row r="29915" ht="14.25" customHeight="1">
      <c r="A29915" s="4"/>
      <c r="B29915" s="4"/>
    </row>
    <row r="29916" ht="14.25" customHeight="1">
      <c r="A29916" s="4"/>
      <c r="B29916" s="4"/>
    </row>
    <row r="29917" ht="14.25" customHeight="1">
      <c r="A29917" s="4"/>
      <c r="B29917" s="4"/>
    </row>
    <row r="29918" ht="14.25" customHeight="1">
      <c r="A29918" s="4"/>
      <c r="B29918" s="4"/>
    </row>
    <row r="29919" ht="14.25" customHeight="1">
      <c r="A29919" s="4"/>
      <c r="B29919" s="4"/>
    </row>
    <row r="29920" ht="14.25" customHeight="1">
      <c r="A29920" s="4"/>
      <c r="B29920" s="4"/>
    </row>
    <row r="29921" ht="14.25" customHeight="1">
      <c r="A29921" s="4"/>
      <c r="B29921" s="4"/>
    </row>
    <row r="29922" ht="14.25" customHeight="1">
      <c r="A29922" s="4"/>
      <c r="B29922" s="4"/>
    </row>
    <row r="29923" ht="14.25" customHeight="1">
      <c r="A29923" s="4"/>
      <c r="B29923" s="4"/>
    </row>
    <row r="29924" ht="14.25" customHeight="1">
      <c r="A29924" s="4"/>
      <c r="B29924" s="4"/>
    </row>
    <row r="29925" ht="14.25" customHeight="1">
      <c r="A29925" s="4"/>
      <c r="B29925" s="4"/>
    </row>
    <row r="29926" ht="14.25" customHeight="1">
      <c r="A29926" s="4"/>
      <c r="B29926" s="4"/>
    </row>
    <row r="29927" ht="14.25" customHeight="1">
      <c r="A29927" s="4"/>
      <c r="B29927" s="4"/>
    </row>
    <row r="29928" ht="14.25" customHeight="1">
      <c r="A29928" s="4"/>
      <c r="B29928" s="4"/>
    </row>
    <row r="29929" ht="14.25" customHeight="1">
      <c r="A29929" s="4"/>
      <c r="B29929" s="4"/>
    </row>
    <row r="29930" ht="14.25" customHeight="1">
      <c r="A29930" s="4"/>
      <c r="B29930" s="4"/>
    </row>
    <row r="29931" ht="14.25" customHeight="1">
      <c r="A29931" s="4"/>
      <c r="B29931" s="4"/>
    </row>
    <row r="29932" ht="14.25" customHeight="1">
      <c r="A29932" s="4"/>
      <c r="B29932" s="4"/>
    </row>
    <row r="29933" ht="14.25" customHeight="1">
      <c r="A29933" s="4"/>
      <c r="B29933" s="4"/>
    </row>
    <row r="29934" ht="14.25" customHeight="1">
      <c r="A29934" s="4"/>
      <c r="B29934" s="4"/>
    </row>
    <row r="29935" ht="14.25" customHeight="1">
      <c r="A29935" s="4"/>
      <c r="B29935" s="4"/>
    </row>
    <row r="29936" ht="14.25" customHeight="1">
      <c r="A29936" s="4"/>
      <c r="B29936" s="4"/>
    </row>
    <row r="29937" ht="14.25" customHeight="1">
      <c r="A29937" s="4"/>
      <c r="B29937" s="4"/>
    </row>
    <row r="29938" ht="14.25" customHeight="1">
      <c r="A29938" s="4"/>
      <c r="B29938" s="4"/>
    </row>
    <row r="29939" ht="14.25" customHeight="1">
      <c r="A29939" s="4"/>
      <c r="B29939" s="4"/>
    </row>
    <row r="29940" ht="14.25" customHeight="1">
      <c r="A29940" s="4"/>
      <c r="B29940" s="4"/>
    </row>
    <row r="29941" ht="14.25" customHeight="1">
      <c r="A29941" s="4"/>
      <c r="B29941" s="4"/>
    </row>
    <row r="29942" ht="14.25" customHeight="1">
      <c r="A29942" s="4"/>
      <c r="B29942" s="4"/>
    </row>
    <row r="29943" ht="14.25" customHeight="1">
      <c r="A29943" s="4"/>
      <c r="B29943" s="4"/>
    </row>
    <row r="29944" ht="14.25" customHeight="1">
      <c r="A29944" s="4"/>
      <c r="B29944" s="4"/>
    </row>
    <row r="29945" ht="14.25" customHeight="1">
      <c r="A29945" s="4"/>
      <c r="B29945" s="4"/>
    </row>
    <row r="29946" ht="14.25" customHeight="1">
      <c r="A29946" s="4"/>
      <c r="B29946" s="4"/>
    </row>
    <row r="29947" ht="14.25" customHeight="1">
      <c r="A29947" s="4"/>
      <c r="B29947" s="4"/>
    </row>
    <row r="29948" ht="14.25" customHeight="1">
      <c r="A29948" s="4"/>
      <c r="B29948" s="4"/>
    </row>
    <row r="29949" ht="14.25" customHeight="1">
      <c r="A29949" s="4"/>
      <c r="B29949" s="4"/>
    </row>
    <row r="29950" ht="14.25" customHeight="1">
      <c r="A29950" s="4"/>
      <c r="B29950" s="4"/>
    </row>
    <row r="29951" ht="14.25" customHeight="1">
      <c r="A29951" s="4"/>
      <c r="B29951" s="4"/>
    </row>
    <row r="29952" ht="14.25" customHeight="1">
      <c r="A29952" s="4"/>
      <c r="B29952" s="4"/>
    </row>
    <row r="29953" ht="14.25" customHeight="1">
      <c r="A29953" s="4"/>
      <c r="B29953" s="4"/>
    </row>
    <row r="29954" ht="14.25" customHeight="1">
      <c r="A29954" s="4"/>
      <c r="B29954" s="4"/>
    </row>
    <row r="29955" ht="14.25" customHeight="1">
      <c r="A29955" s="4"/>
      <c r="B29955" s="4"/>
    </row>
    <row r="29956" ht="14.25" customHeight="1">
      <c r="A29956" s="4"/>
      <c r="B29956" s="4"/>
    </row>
    <row r="29957" ht="14.25" customHeight="1">
      <c r="A29957" s="4"/>
      <c r="B29957" s="4"/>
    </row>
    <row r="29958" ht="14.25" customHeight="1">
      <c r="A29958" s="4"/>
      <c r="B29958" s="4"/>
    </row>
    <row r="29959" ht="14.25" customHeight="1">
      <c r="A29959" s="4"/>
      <c r="B29959" s="4"/>
    </row>
    <row r="29960" ht="14.25" customHeight="1">
      <c r="A29960" s="4"/>
      <c r="B29960" s="4"/>
    </row>
    <row r="29961" ht="14.25" customHeight="1">
      <c r="A29961" s="4"/>
      <c r="B29961" s="4"/>
    </row>
    <row r="29962" ht="14.25" customHeight="1">
      <c r="A29962" s="4"/>
      <c r="B29962" s="4"/>
    </row>
    <row r="29963" ht="14.25" customHeight="1">
      <c r="A29963" s="4"/>
      <c r="B29963" s="4"/>
    </row>
    <row r="29964" ht="14.25" customHeight="1">
      <c r="A29964" s="4"/>
      <c r="B29964" s="4"/>
    </row>
    <row r="29965" ht="14.25" customHeight="1">
      <c r="A29965" s="4"/>
      <c r="B29965" s="4"/>
    </row>
    <row r="29966" ht="14.25" customHeight="1">
      <c r="A29966" s="4"/>
      <c r="B29966" s="4"/>
    </row>
    <row r="29967" ht="14.25" customHeight="1">
      <c r="A29967" s="4"/>
      <c r="B29967" s="4"/>
    </row>
    <row r="29968" ht="14.25" customHeight="1">
      <c r="A29968" s="4"/>
      <c r="B29968" s="4"/>
    </row>
    <row r="29969" ht="14.25" customHeight="1">
      <c r="A29969" s="4"/>
      <c r="B29969" s="4"/>
    </row>
    <row r="29970" ht="14.25" customHeight="1">
      <c r="A29970" s="4"/>
      <c r="B29970" s="4"/>
    </row>
    <row r="29971" ht="14.25" customHeight="1">
      <c r="A29971" s="4"/>
      <c r="B29971" s="4"/>
    </row>
    <row r="29972" ht="14.25" customHeight="1">
      <c r="A29972" s="4"/>
      <c r="B29972" s="4"/>
    </row>
    <row r="29973" ht="14.25" customHeight="1">
      <c r="A29973" s="4"/>
      <c r="B29973" s="4"/>
    </row>
    <row r="29974" ht="14.25" customHeight="1">
      <c r="A29974" s="4"/>
      <c r="B29974" s="4"/>
    </row>
    <row r="29975" ht="14.25" customHeight="1">
      <c r="A29975" s="4"/>
      <c r="B29975" s="4"/>
    </row>
    <row r="29976" ht="14.25" customHeight="1">
      <c r="A29976" s="4"/>
      <c r="B29976" s="4"/>
    </row>
    <row r="29977" ht="14.25" customHeight="1">
      <c r="A29977" s="4"/>
      <c r="B29977" s="4"/>
    </row>
    <row r="29978" ht="14.25" customHeight="1">
      <c r="A29978" s="4"/>
      <c r="B29978" s="4"/>
    </row>
    <row r="29979" ht="14.25" customHeight="1">
      <c r="A29979" s="4"/>
      <c r="B29979" s="4"/>
    </row>
    <row r="29980" ht="14.25" customHeight="1">
      <c r="A29980" s="4"/>
      <c r="B29980" s="4"/>
    </row>
    <row r="29981" ht="14.25" customHeight="1">
      <c r="A29981" s="4"/>
      <c r="B29981" s="4"/>
    </row>
    <row r="29982" ht="14.25" customHeight="1">
      <c r="A29982" s="4"/>
      <c r="B29982" s="4"/>
    </row>
    <row r="29983" ht="14.25" customHeight="1">
      <c r="A29983" s="4"/>
      <c r="B29983" s="4"/>
    </row>
    <row r="29984" ht="14.25" customHeight="1">
      <c r="A29984" s="4"/>
      <c r="B29984" s="4"/>
    </row>
    <row r="29985" ht="14.25" customHeight="1">
      <c r="A29985" s="4"/>
      <c r="B29985" s="4"/>
    </row>
    <row r="29986" ht="14.25" customHeight="1">
      <c r="A29986" s="4"/>
      <c r="B29986" s="4"/>
    </row>
    <row r="29987" ht="14.25" customHeight="1">
      <c r="A29987" s="4"/>
      <c r="B29987" s="4"/>
    </row>
    <row r="29988" ht="14.25" customHeight="1">
      <c r="A29988" s="4"/>
      <c r="B29988" s="4"/>
    </row>
    <row r="29989" ht="14.25" customHeight="1">
      <c r="A29989" s="4"/>
      <c r="B29989" s="4"/>
    </row>
    <row r="29990" ht="14.25" customHeight="1">
      <c r="A29990" s="4"/>
      <c r="B29990" s="4"/>
    </row>
    <row r="29991" ht="14.25" customHeight="1">
      <c r="A29991" s="4"/>
      <c r="B29991" s="4"/>
    </row>
    <row r="29992" ht="14.25" customHeight="1">
      <c r="A29992" s="4"/>
      <c r="B29992" s="4"/>
    </row>
    <row r="29993" ht="14.25" customHeight="1">
      <c r="A29993" s="4"/>
      <c r="B29993" s="4"/>
    </row>
    <row r="29994" ht="14.25" customHeight="1">
      <c r="A29994" s="4"/>
      <c r="B29994" s="4"/>
    </row>
    <row r="29995" ht="14.25" customHeight="1">
      <c r="A29995" s="4"/>
      <c r="B29995" s="4"/>
    </row>
    <row r="29996" ht="14.25" customHeight="1">
      <c r="A29996" s="4"/>
      <c r="B29996" s="4"/>
    </row>
    <row r="29997" ht="14.25" customHeight="1">
      <c r="A29997" s="4"/>
      <c r="B29997" s="4"/>
    </row>
    <row r="29998" ht="14.25" customHeight="1">
      <c r="A29998" s="4"/>
      <c r="B29998" s="4"/>
    </row>
    <row r="29999" ht="14.25" customHeight="1">
      <c r="A29999" s="4"/>
      <c r="B29999" s="4"/>
    </row>
    <row r="30000" ht="14.25" customHeight="1">
      <c r="A30000" s="4"/>
      <c r="B30000" s="4"/>
    </row>
    <row r="30001" ht="14.25" customHeight="1">
      <c r="A30001" s="4"/>
      <c r="B30001" s="4"/>
    </row>
    <row r="30002" ht="14.25" customHeight="1">
      <c r="A30002" s="4"/>
      <c r="B30002" s="4"/>
    </row>
    <row r="30003" ht="14.25" customHeight="1">
      <c r="A30003" s="4"/>
      <c r="B30003" s="4"/>
    </row>
    <row r="30004" ht="14.25" customHeight="1">
      <c r="A30004" s="4"/>
      <c r="B30004" s="4"/>
    </row>
    <row r="30005" ht="14.25" customHeight="1">
      <c r="A30005" s="4"/>
      <c r="B30005" s="4"/>
    </row>
    <row r="30006" ht="14.25" customHeight="1">
      <c r="A30006" s="4"/>
      <c r="B30006" s="4"/>
    </row>
    <row r="30007" ht="14.25" customHeight="1">
      <c r="A30007" s="4"/>
      <c r="B30007" s="4"/>
    </row>
    <row r="30008" ht="14.25" customHeight="1">
      <c r="A30008" s="4"/>
      <c r="B30008" s="4"/>
    </row>
    <row r="30009" ht="14.25" customHeight="1">
      <c r="A30009" s="4"/>
      <c r="B30009" s="4"/>
    </row>
    <row r="30010" ht="14.25" customHeight="1">
      <c r="A30010" s="4"/>
      <c r="B30010" s="4"/>
    </row>
    <row r="30011" ht="14.25" customHeight="1">
      <c r="A30011" s="4"/>
      <c r="B30011" s="4"/>
    </row>
    <row r="30012" ht="14.25" customHeight="1">
      <c r="A30012" s="4"/>
      <c r="B30012" s="4"/>
    </row>
    <row r="30013" ht="14.25" customHeight="1">
      <c r="A30013" s="4"/>
      <c r="B30013" s="4"/>
    </row>
    <row r="30014" ht="14.25" customHeight="1">
      <c r="A30014" s="4"/>
      <c r="B30014" s="4"/>
    </row>
    <row r="30015" ht="14.25" customHeight="1">
      <c r="A30015" s="4"/>
      <c r="B30015" s="4"/>
    </row>
    <row r="30016" ht="14.25" customHeight="1">
      <c r="A30016" s="4"/>
      <c r="B30016" s="4"/>
    </row>
    <row r="30017" ht="14.25" customHeight="1">
      <c r="A30017" s="4"/>
      <c r="B30017" s="4"/>
    </row>
    <row r="30018" ht="14.25" customHeight="1">
      <c r="A30018" s="4"/>
      <c r="B30018" s="4"/>
    </row>
    <row r="30019" ht="14.25" customHeight="1">
      <c r="A30019" s="4"/>
      <c r="B30019" s="4"/>
    </row>
    <row r="30020" ht="14.25" customHeight="1">
      <c r="A30020" s="4"/>
      <c r="B30020" s="4"/>
    </row>
    <row r="30021" ht="14.25" customHeight="1">
      <c r="A30021" s="4"/>
      <c r="B30021" s="4"/>
    </row>
    <row r="30022" ht="14.25" customHeight="1">
      <c r="A30022" s="4"/>
      <c r="B30022" s="4"/>
    </row>
    <row r="30023" ht="14.25" customHeight="1">
      <c r="A30023" s="4"/>
      <c r="B30023" s="4"/>
    </row>
    <row r="30024" ht="14.25" customHeight="1">
      <c r="A30024" s="4"/>
      <c r="B30024" s="4"/>
    </row>
    <row r="30025" ht="14.25" customHeight="1">
      <c r="A30025" s="4"/>
      <c r="B30025" s="4"/>
    </row>
    <row r="30026" ht="14.25" customHeight="1">
      <c r="A30026" s="4"/>
      <c r="B30026" s="4"/>
    </row>
    <row r="30027" ht="14.25" customHeight="1">
      <c r="A30027" s="4"/>
      <c r="B30027" s="4"/>
    </row>
    <row r="30028" ht="14.25" customHeight="1">
      <c r="A30028" s="4"/>
      <c r="B30028" s="4"/>
    </row>
    <row r="30029" ht="14.25" customHeight="1">
      <c r="A30029" s="4"/>
      <c r="B30029" s="4"/>
    </row>
    <row r="30030" ht="14.25" customHeight="1">
      <c r="A30030" s="4"/>
      <c r="B30030" s="4"/>
    </row>
    <row r="30031" ht="14.25" customHeight="1">
      <c r="A30031" s="4"/>
      <c r="B30031" s="4"/>
    </row>
    <row r="30032" ht="14.25" customHeight="1">
      <c r="A30032" s="4"/>
      <c r="B30032" s="4"/>
    </row>
    <row r="30033" ht="14.25" customHeight="1">
      <c r="A30033" s="4"/>
      <c r="B30033" s="4"/>
    </row>
    <row r="30034" ht="14.25" customHeight="1">
      <c r="A30034" s="4"/>
      <c r="B30034" s="4"/>
    </row>
    <row r="30035" ht="14.25" customHeight="1">
      <c r="A30035" s="4"/>
      <c r="B30035" s="4"/>
    </row>
    <row r="30036" ht="14.25" customHeight="1">
      <c r="A30036" s="4"/>
      <c r="B30036" s="4"/>
    </row>
    <row r="30037" ht="14.25" customHeight="1">
      <c r="A30037" s="4"/>
      <c r="B30037" s="4"/>
    </row>
    <row r="30038" ht="14.25" customHeight="1">
      <c r="A30038" s="4"/>
      <c r="B30038" s="4"/>
    </row>
    <row r="30039" ht="14.25" customHeight="1">
      <c r="A30039" s="4"/>
      <c r="B30039" s="4"/>
    </row>
    <row r="30040" ht="14.25" customHeight="1">
      <c r="A30040" s="4"/>
      <c r="B30040" s="4"/>
    </row>
    <row r="30041" ht="14.25" customHeight="1">
      <c r="A30041" s="4"/>
      <c r="B30041" s="4"/>
    </row>
    <row r="30042" ht="14.25" customHeight="1">
      <c r="A30042" s="4"/>
      <c r="B30042" s="4"/>
    </row>
    <row r="30043" ht="14.25" customHeight="1">
      <c r="A30043" s="4"/>
      <c r="B30043" s="4"/>
    </row>
    <row r="30044" ht="14.25" customHeight="1">
      <c r="A30044" s="4"/>
      <c r="B30044" s="4"/>
    </row>
    <row r="30045" ht="14.25" customHeight="1">
      <c r="A30045" s="4"/>
      <c r="B30045" s="4"/>
    </row>
    <row r="30046" ht="14.25" customHeight="1">
      <c r="A30046" s="4"/>
      <c r="B30046" s="4"/>
    </row>
    <row r="30047" ht="14.25" customHeight="1">
      <c r="A30047" s="4"/>
      <c r="B30047" s="4"/>
    </row>
    <row r="30048" ht="14.25" customHeight="1">
      <c r="A30048" s="4"/>
      <c r="B30048" s="4"/>
    </row>
    <row r="30049" ht="14.25" customHeight="1">
      <c r="A30049" s="4"/>
      <c r="B30049" s="4"/>
    </row>
    <row r="30050" ht="14.25" customHeight="1">
      <c r="A30050" s="4"/>
      <c r="B30050" s="4"/>
    </row>
    <row r="30051" ht="14.25" customHeight="1">
      <c r="A30051" s="4"/>
      <c r="B30051" s="4"/>
    </row>
    <row r="30052" ht="14.25" customHeight="1">
      <c r="A30052" s="4"/>
      <c r="B30052" s="4"/>
    </row>
    <row r="30053" ht="14.25" customHeight="1">
      <c r="A30053" s="4"/>
      <c r="B30053" s="4"/>
    </row>
    <row r="30054" ht="14.25" customHeight="1">
      <c r="A30054" s="4"/>
      <c r="B30054" s="4"/>
    </row>
    <row r="30055" ht="14.25" customHeight="1">
      <c r="A30055" s="4"/>
      <c r="B30055" s="4"/>
    </row>
    <row r="30056" ht="14.25" customHeight="1">
      <c r="A30056" s="4"/>
      <c r="B30056" s="4"/>
    </row>
    <row r="30057" ht="14.25" customHeight="1">
      <c r="A30057" s="4"/>
      <c r="B30057" s="4"/>
    </row>
    <row r="30058" ht="14.25" customHeight="1">
      <c r="A30058" s="4"/>
      <c r="B30058" s="4"/>
    </row>
    <row r="30059" ht="14.25" customHeight="1">
      <c r="A30059" s="4"/>
      <c r="B30059" s="4"/>
    </row>
    <row r="30060" ht="14.25" customHeight="1">
      <c r="A30060" s="4"/>
      <c r="B30060" s="4"/>
    </row>
    <row r="30061" ht="14.25" customHeight="1">
      <c r="A30061" s="4"/>
      <c r="B30061" s="4"/>
    </row>
    <row r="30062" ht="14.25" customHeight="1">
      <c r="A30062" s="4"/>
      <c r="B30062" s="4"/>
    </row>
    <row r="30063" ht="14.25" customHeight="1">
      <c r="A30063" s="4"/>
      <c r="B30063" s="4"/>
    </row>
    <row r="30064" ht="14.25" customHeight="1">
      <c r="A30064" s="4"/>
      <c r="B30064" s="4"/>
    </row>
    <row r="30065" ht="14.25" customHeight="1">
      <c r="A30065" s="4"/>
      <c r="B30065" s="4"/>
    </row>
    <row r="30066" ht="14.25" customHeight="1">
      <c r="A30066" s="4"/>
      <c r="B30066" s="4"/>
    </row>
    <row r="30067" ht="14.25" customHeight="1">
      <c r="A30067" s="4"/>
      <c r="B30067" s="4"/>
    </row>
    <row r="30068" ht="14.25" customHeight="1">
      <c r="A30068" s="4"/>
      <c r="B30068" s="4"/>
    </row>
    <row r="30069" ht="14.25" customHeight="1">
      <c r="A30069" s="4"/>
      <c r="B30069" s="4"/>
    </row>
    <row r="30070" ht="14.25" customHeight="1">
      <c r="A30070" s="4"/>
      <c r="B30070" s="4"/>
    </row>
    <row r="30071" ht="14.25" customHeight="1">
      <c r="A30071" s="4"/>
      <c r="B30071" s="4"/>
    </row>
    <row r="30072" ht="14.25" customHeight="1">
      <c r="A30072" s="4"/>
      <c r="B30072" s="4"/>
    </row>
    <row r="30073" ht="14.25" customHeight="1">
      <c r="A30073" s="4"/>
      <c r="B30073" s="4"/>
    </row>
    <row r="30074" ht="14.25" customHeight="1">
      <c r="A30074" s="4"/>
      <c r="B30074" s="4"/>
    </row>
    <row r="30075" ht="14.25" customHeight="1">
      <c r="A30075" s="4"/>
      <c r="B30075" s="4"/>
    </row>
    <row r="30076" ht="14.25" customHeight="1">
      <c r="A30076" s="4"/>
      <c r="B30076" s="4"/>
    </row>
    <row r="30077" ht="14.25" customHeight="1">
      <c r="A30077" s="4"/>
      <c r="B30077" s="4"/>
    </row>
    <row r="30078" ht="14.25" customHeight="1">
      <c r="A30078" s="4"/>
      <c r="B30078" s="4"/>
    </row>
    <row r="30079" ht="14.25" customHeight="1">
      <c r="A30079" s="4"/>
      <c r="B30079" s="4"/>
    </row>
    <row r="30080" ht="14.25" customHeight="1">
      <c r="A30080" s="4"/>
      <c r="B30080" s="4"/>
    </row>
    <row r="30081" ht="14.25" customHeight="1">
      <c r="A30081" s="4"/>
      <c r="B30081" s="4"/>
    </row>
    <row r="30082" ht="14.25" customHeight="1">
      <c r="A30082" s="4"/>
      <c r="B30082" s="4"/>
    </row>
    <row r="30083" ht="14.25" customHeight="1">
      <c r="A30083" s="4"/>
      <c r="B30083" s="4"/>
    </row>
    <row r="30084" ht="14.25" customHeight="1">
      <c r="A30084" s="4"/>
      <c r="B30084" s="4"/>
    </row>
    <row r="30085" ht="14.25" customHeight="1">
      <c r="A30085" s="4"/>
      <c r="B30085" s="4"/>
    </row>
    <row r="30086" ht="14.25" customHeight="1">
      <c r="A30086" s="4"/>
      <c r="B30086" s="4"/>
    </row>
    <row r="30087" ht="14.25" customHeight="1">
      <c r="A30087" s="4"/>
      <c r="B30087" s="4"/>
    </row>
    <row r="30088" ht="14.25" customHeight="1">
      <c r="A30088" s="4"/>
      <c r="B30088" s="4"/>
    </row>
    <row r="30089" ht="14.25" customHeight="1">
      <c r="A30089" s="4"/>
      <c r="B30089" s="4"/>
    </row>
    <row r="30090" ht="14.25" customHeight="1">
      <c r="A30090" s="4"/>
      <c r="B30090" s="4"/>
    </row>
    <row r="30091" ht="14.25" customHeight="1">
      <c r="A30091" s="4"/>
      <c r="B30091" s="4"/>
    </row>
    <row r="30092" ht="14.25" customHeight="1">
      <c r="A30092" s="4"/>
      <c r="B30092" s="4"/>
    </row>
    <row r="30093" ht="14.25" customHeight="1">
      <c r="A30093" s="4"/>
      <c r="B30093" s="4"/>
    </row>
    <row r="30094" ht="14.25" customHeight="1">
      <c r="A30094" s="4"/>
      <c r="B30094" s="4"/>
    </row>
    <row r="30095" ht="14.25" customHeight="1">
      <c r="A30095" s="4"/>
      <c r="B30095" s="4"/>
    </row>
    <row r="30096" ht="14.25" customHeight="1">
      <c r="A30096" s="4"/>
      <c r="B30096" s="4"/>
    </row>
    <row r="30097" ht="14.25" customHeight="1">
      <c r="A30097" s="4"/>
      <c r="B30097" s="4"/>
    </row>
    <row r="30098" ht="14.25" customHeight="1">
      <c r="A30098" s="4"/>
      <c r="B30098" s="4"/>
    </row>
    <row r="30099" ht="14.25" customHeight="1">
      <c r="A30099" s="4"/>
      <c r="B30099" s="4"/>
    </row>
    <row r="30100" ht="14.25" customHeight="1">
      <c r="A30100" s="4"/>
      <c r="B30100" s="4"/>
    </row>
    <row r="30101" ht="14.25" customHeight="1">
      <c r="A30101" s="4"/>
      <c r="B30101" s="4"/>
    </row>
    <row r="30102" ht="14.25" customHeight="1">
      <c r="A30102" s="4"/>
      <c r="B30102" s="4"/>
    </row>
    <row r="30103" ht="14.25" customHeight="1">
      <c r="A30103" s="4"/>
      <c r="B30103" s="4"/>
    </row>
    <row r="30104" ht="14.25" customHeight="1">
      <c r="A30104" s="4"/>
      <c r="B30104" s="4"/>
    </row>
    <row r="30105" ht="14.25" customHeight="1">
      <c r="A30105" s="4"/>
      <c r="B30105" s="4"/>
    </row>
    <row r="30106" ht="14.25" customHeight="1">
      <c r="A30106" s="4"/>
      <c r="B30106" s="4"/>
    </row>
    <row r="30107" ht="14.25" customHeight="1">
      <c r="A30107" s="4"/>
      <c r="B30107" s="4"/>
    </row>
    <row r="30108" ht="14.25" customHeight="1">
      <c r="A30108" s="4"/>
      <c r="B30108" s="4"/>
    </row>
    <row r="30109" ht="14.25" customHeight="1">
      <c r="A30109" s="4"/>
      <c r="B30109" s="4"/>
    </row>
    <row r="30110" ht="14.25" customHeight="1">
      <c r="A30110" s="4"/>
      <c r="B30110" s="4"/>
    </row>
    <row r="30111" ht="14.25" customHeight="1">
      <c r="A30111" s="4"/>
      <c r="B30111" s="4"/>
    </row>
    <row r="30112" ht="14.25" customHeight="1">
      <c r="A30112" s="4"/>
      <c r="B30112" s="4"/>
    </row>
    <row r="30113" ht="14.25" customHeight="1">
      <c r="A30113" s="4"/>
      <c r="B30113" s="4"/>
    </row>
    <row r="30114" ht="14.25" customHeight="1">
      <c r="A30114" s="4"/>
      <c r="B30114" s="4"/>
    </row>
    <row r="30115" ht="14.25" customHeight="1">
      <c r="A30115" s="4"/>
      <c r="B30115" s="4"/>
    </row>
    <row r="30116" ht="14.25" customHeight="1">
      <c r="A30116" s="4"/>
      <c r="B30116" s="4"/>
    </row>
    <row r="30117" ht="14.25" customHeight="1">
      <c r="A30117" s="4"/>
      <c r="B30117" s="4"/>
    </row>
    <row r="30118" ht="14.25" customHeight="1">
      <c r="A30118" s="4"/>
      <c r="B30118" s="4"/>
    </row>
    <row r="30119" ht="14.25" customHeight="1">
      <c r="A30119" s="4"/>
      <c r="B30119" s="4"/>
    </row>
    <row r="30120" ht="14.25" customHeight="1">
      <c r="A30120" s="4"/>
      <c r="B30120" s="4"/>
    </row>
    <row r="30121" ht="14.25" customHeight="1">
      <c r="A30121" s="4"/>
      <c r="B30121" s="4"/>
    </row>
    <row r="30122" ht="14.25" customHeight="1">
      <c r="A30122" s="4"/>
      <c r="B30122" s="4"/>
    </row>
    <row r="30123" ht="14.25" customHeight="1">
      <c r="A30123" s="4"/>
      <c r="B30123" s="4"/>
    </row>
    <row r="30124" ht="14.25" customHeight="1">
      <c r="A30124" s="4"/>
      <c r="B30124" s="4"/>
    </row>
    <row r="30125" ht="14.25" customHeight="1">
      <c r="A30125" s="4"/>
      <c r="B30125" s="4"/>
    </row>
    <row r="30126" ht="14.25" customHeight="1">
      <c r="A30126" s="4"/>
      <c r="B30126" s="4"/>
    </row>
    <row r="30127" ht="14.25" customHeight="1">
      <c r="A30127" s="4"/>
      <c r="B30127" s="4"/>
    </row>
    <row r="30128" ht="14.25" customHeight="1">
      <c r="A30128" s="4"/>
      <c r="B30128" s="4"/>
    </row>
    <row r="30129" ht="14.25" customHeight="1">
      <c r="A30129" s="4"/>
      <c r="B30129" s="4"/>
    </row>
    <row r="30130" ht="14.25" customHeight="1">
      <c r="A30130" s="4"/>
      <c r="B30130" s="4"/>
    </row>
    <row r="30131" ht="14.25" customHeight="1">
      <c r="A30131" s="4"/>
      <c r="B30131" s="4"/>
    </row>
    <row r="30132" ht="14.25" customHeight="1">
      <c r="A30132" s="4"/>
      <c r="B30132" s="4"/>
    </row>
    <row r="30133" ht="14.25" customHeight="1">
      <c r="A30133" s="4"/>
      <c r="B30133" s="4"/>
    </row>
    <row r="30134" ht="14.25" customHeight="1">
      <c r="A30134" s="4"/>
      <c r="B30134" s="4"/>
    </row>
    <row r="30135" ht="14.25" customHeight="1">
      <c r="A30135" s="4"/>
      <c r="B30135" s="4"/>
    </row>
    <row r="30136" ht="14.25" customHeight="1">
      <c r="A30136" s="4"/>
      <c r="B30136" s="4"/>
    </row>
    <row r="30137" ht="14.25" customHeight="1">
      <c r="A30137" s="4"/>
      <c r="B30137" s="4"/>
    </row>
    <row r="30138" ht="14.25" customHeight="1">
      <c r="A30138" s="4"/>
      <c r="B30138" s="4"/>
    </row>
    <row r="30139" ht="14.25" customHeight="1">
      <c r="A30139" s="4"/>
      <c r="B30139" s="4"/>
    </row>
    <row r="30140" ht="14.25" customHeight="1">
      <c r="A30140" s="4"/>
      <c r="B30140" s="4"/>
    </row>
    <row r="30141" ht="14.25" customHeight="1">
      <c r="A30141" s="4"/>
      <c r="B30141" s="4"/>
    </row>
    <row r="30142" ht="14.25" customHeight="1">
      <c r="A30142" s="4"/>
      <c r="B30142" s="4"/>
    </row>
    <row r="30143" ht="14.25" customHeight="1">
      <c r="A30143" s="4"/>
      <c r="B30143" s="4"/>
    </row>
    <row r="30144" ht="14.25" customHeight="1">
      <c r="A30144" s="4"/>
      <c r="B30144" s="4"/>
    </row>
    <row r="30145" ht="14.25" customHeight="1">
      <c r="A30145" s="4"/>
      <c r="B30145" s="4"/>
    </row>
    <row r="30146" ht="14.25" customHeight="1">
      <c r="A30146" s="4"/>
      <c r="B30146" s="4"/>
    </row>
    <row r="30147" ht="14.25" customHeight="1">
      <c r="A30147" s="4"/>
      <c r="B30147" s="4"/>
    </row>
    <row r="30148" ht="14.25" customHeight="1">
      <c r="A30148" s="4"/>
      <c r="B30148" s="4"/>
    </row>
    <row r="30149" ht="14.25" customHeight="1">
      <c r="A30149" s="4"/>
      <c r="B30149" s="4"/>
    </row>
    <row r="30150" ht="14.25" customHeight="1">
      <c r="A30150" s="4"/>
      <c r="B30150" s="4"/>
    </row>
    <row r="30151" ht="14.25" customHeight="1">
      <c r="A30151" s="4"/>
      <c r="B30151" s="4"/>
    </row>
    <row r="30152" ht="14.25" customHeight="1">
      <c r="A30152" s="4"/>
      <c r="B30152" s="4"/>
    </row>
    <row r="30153" ht="14.25" customHeight="1">
      <c r="A30153" s="4"/>
      <c r="B30153" s="4"/>
    </row>
    <row r="30154" ht="14.25" customHeight="1">
      <c r="A30154" s="4"/>
      <c r="B30154" s="4"/>
    </row>
    <row r="30155" ht="14.25" customHeight="1">
      <c r="A30155" s="4"/>
      <c r="B30155" s="4"/>
    </row>
    <row r="30156" ht="14.25" customHeight="1">
      <c r="A30156" s="4"/>
      <c r="B30156" s="4"/>
    </row>
    <row r="30157" ht="14.25" customHeight="1">
      <c r="A30157" s="4"/>
      <c r="B30157" s="4"/>
    </row>
    <row r="30158" ht="14.25" customHeight="1">
      <c r="A30158" s="4"/>
      <c r="B30158" s="4"/>
    </row>
    <row r="30159" ht="14.25" customHeight="1">
      <c r="A30159" s="4"/>
      <c r="B30159" s="4"/>
    </row>
    <row r="30160" ht="14.25" customHeight="1">
      <c r="A30160" s="4"/>
      <c r="B30160" s="4"/>
    </row>
    <row r="30161" ht="14.25" customHeight="1">
      <c r="A30161" s="4"/>
      <c r="B30161" s="4"/>
    </row>
    <row r="30162" ht="14.25" customHeight="1">
      <c r="A30162" s="4"/>
      <c r="B30162" s="4"/>
    </row>
    <row r="30163" ht="14.25" customHeight="1">
      <c r="A30163" s="4"/>
      <c r="B30163" s="4"/>
    </row>
    <row r="30164" ht="14.25" customHeight="1">
      <c r="A30164" s="4"/>
      <c r="B30164" s="4"/>
    </row>
    <row r="30165" ht="14.25" customHeight="1">
      <c r="A30165" s="4"/>
      <c r="B30165" s="4"/>
    </row>
    <row r="30166" ht="14.25" customHeight="1">
      <c r="A30166" s="4"/>
      <c r="B30166" s="4"/>
    </row>
    <row r="30167" ht="14.25" customHeight="1">
      <c r="A30167" s="4"/>
      <c r="B30167" s="4"/>
    </row>
    <row r="30168" ht="14.25" customHeight="1">
      <c r="A30168" s="4"/>
      <c r="B30168" s="4"/>
    </row>
    <row r="30169" ht="14.25" customHeight="1">
      <c r="A30169" s="4"/>
      <c r="B30169" s="4"/>
    </row>
    <row r="30170" ht="14.25" customHeight="1">
      <c r="A30170" s="4"/>
      <c r="B30170" s="4"/>
    </row>
    <row r="30171" ht="14.25" customHeight="1">
      <c r="A30171" s="4"/>
      <c r="B30171" s="4"/>
    </row>
    <row r="30172" ht="14.25" customHeight="1">
      <c r="A30172" s="4"/>
      <c r="B30172" s="4"/>
    </row>
    <row r="30173" ht="14.25" customHeight="1">
      <c r="A30173" s="4"/>
      <c r="B30173" s="4"/>
    </row>
    <row r="30174" ht="14.25" customHeight="1">
      <c r="A30174" s="4"/>
      <c r="B30174" s="4"/>
    </row>
    <row r="30175" ht="14.25" customHeight="1">
      <c r="A30175" s="4"/>
      <c r="B30175" s="4"/>
    </row>
    <row r="30176" ht="14.25" customHeight="1">
      <c r="A30176" s="4"/>
      <c r="B30176" s="4"/>
    </row>
    <row r="30177" ht="14.25" customHeight="1">
      <c r="A30177" s="4"/>
      <c r="B30177" s="4"/>
    </row>
    <row r="30178" ht="14.25" customHeight="1">
      <c r="A30178" s="4"/>
      <c r="B30178" s="4"/>
    </row>
    <row r="30179" ht="14.25" customHeight="1">
      <c r="A30179" s="4"/>
      <c r="B30179" s="4"/>
    </row>
    <row r="30180" ht="14.25" customHeight="1">
      <c r="A30180" s="4"/>
      <c r="B30180" s="4"/>
    </row>
    <row r="30181" ht="14.25" customHeight="1">
      <c r="A30181" s="4"/>
      <c r="B30181" s="4"/>
    </row>
    <row r="30182" ht="14.25" customHeight="1">
      <c r="A30182" s="4"/>
      <c r="B30182" s="4"/>
    </row>
    <row r="30183" ht="14.25" customHeight="1">
      <c r="A30183" s="4"/>
      <c r="B30183" s="4"/>
    </row>
    <row r="30184" ht="14.25" customHeight="1">
      <c r="A30184" s="4"/>
      <c r="B30184" s="4"/>
    </row>
    <row r="30185" ht="14.25" customHeight="1">
      <c r="A30185" s="4"/>
      <c r="B30185" s="4"/>
    </row>
    <row r="30186" ht="14.25" customHeight="1">
      <c r="A30186" s="4"/>
      <c r="B30186" s="4"/>
    </row>
    <row r="30187" ht="14.25" customHeight="1">
      <c r="A30187" s="4"/>
      <c r="B30187" s="4"/>
    </row>
    <row r="30188" ht="14.25" customHeight="1">
      <c r="A30188" s="4"/>
      <c r="B30188" s="4"/>
    </row>
    <row r="30189" ht="14.25" customHeight="1">
      <c r="A30189" s="4"/>
      <c r="B30189" s="4"/>
    </row>
    <row r="30190" ht="14.25" customHeight="1">
      <c r="A30190" s="4"/>
      <c r="B30190" s="4"/>
    </row>
    <row r="30191" ht="14.25" customHeight="1">
      <c r="A30191" s="4"/>
      <c r="B30191" s="4"/>
    </row>
    <row r="30192" ht="14.25" customHeight="1">
      <c r="A30192" s="4"/>
      <c r="B30192" s="4"/>
    </row>
    <row r="30193" ht="14.25" customHeight="1">
      <c r="A30193" s="4"/>
      <c r="B30193" s="4"/>
    </row>
    <row r="30194" ht="14.25" customHeight="1">
      <c r="A30194" s="4"/>
      <c r="B30194" s="4"/>
    </row>
    <row r="30195" ht="14.25" customHeight="1">
      <c r="A30195" s="4"/>
      <c r="B30195" s="4"/>
    </row>
    <row r="30196" ht="14.25" customHeight="1">
      <c r="A30196" s="4"/>
      <c r="B30196" s="4"/>
    </row>
    <row r="30197" ht="14.25" customHeight="1">
      <c r="A30197" s="4"/>
      <c r="B30197" s="4"/>
    </row>
    <row r="30198" ht="14.25" customHeight="1">
      <c r="A30198" s="4"/>
      <c r="B30198" s="4"/>
    </row>
    <row r="30199" ht="14.25" customHeight="1">
      <c r="A30199" s="4"/>
      <c r="B30199" s="4"/>
    </row>
    <row r="30200" ht="14.25" customHeight="1">
      <c r="A30200" s="4"/>
      <c r="B30200" s="4"/>
    </row>
    <row r="30201" ht="14.25" customHeight="1">
      <c r="A30201" s="4"/>
      <c r="B30201" s="4"/>
    </row>
    <row r="30202" ht="14.25" customHeight="1">
      <c r="A30202" s="4"/>
      <c r="B30202" s="4"/>
    </row>
    <row r="30203" ht="14.25" customHeight="1">
      <c r="A30203" s="4"/>
      <c r="B30203" s="4"/>
    </row>
    <row r="30204" ht="14.25" customHeight="1">
      <c r="A30204" s="4"/>
      <c r="B30204" s="4"/>
    </row>
    <row r="30205" ht="14.25" customHeight="1">
      <c r="A30205" s="4"/>
      <c r="B30205" s="4"/>
    </row>
    <row r="30206" ht="14.25" customHeight="1">
      <c r="A30206" s="4"/>
      <c r="B30206" s="4"/>
    </row>
    <row r="30207" ht="14.25" customHeight="1">
      <c r="A30207" s="4"/>
      <c r="B30207" s="4"/>
    </row>
    <row r="30208" ht="14.25" customHeight="1">
      <c r="A30208" s="4"/>
      <c r="B30208" s="4"/>
    </row>
    <row r="30209" ht="14.25" customHeight="1">
      <c r="A30209" s="4"/>
      <c r="B30209" s="4"/>
    </row>
    <row r="30210" ht="14.25" customHeight="1">
      <c r="A30210" s="4"/>
      <c r="B30210" s="4"/>
    </row>
    <row r="30211" ht="14.25" customHeight="1">
      <c r="A30211" s="4"/>
      <c r="B30211" s="4"/>
    </row>
    <row r="30212" ht="14.25" customHeight="1">
      <c r="A30212" s="4"/>
      <c r="B30212" s="4"/>
    </row>
    <row r="30213" ht="14.25" customHeight="1">
      <c r="A30213" s="4"/>
      <c r="B30213" s="4"/>
    </row>
    <row r="30214" ht="14.25" customHeight="1">
      <c r="A30214" s="4"/>
      <c r="B30214" s="4"/>
    </row>
    <row r="30215" ht="14.25" customHeight="1">
      <c r="A30215" s="4"/>
      <c r="B30215" s="4"/>
    </row>
    <row r="30216" ht="14.25" customHeight="1">
      <c r="A30216" s="4"/>
      <c r="B30216" s="4"/>
    </row>
    <row r="30217" ht="14.25" customHeight="1">
      <c r="A30217" s="4"/>
      <c r="B30217" s="4"/>
    </row>
    <row r="30218" ht="14.25" customHeight="1">
      <c r="A30218" s="4"/>
      <c r="B30218" s="4"/>
    </row>
    <row r="30219" ht="14.25" customHeight="1">
      <c r="A30219" s="4"/>
      <c r="B30219" s="4"/>
    </row>
    <row r="30220" ht="14.25" customHeight="1">
      <c r="A30220" s="4"/>
      <c r="B30220" s="4"/>
    </row>
    <row r="30221" ht="14.25" customHeight="1">
      <c r="A30221" s="4"/>
      <c r="B30221" s="4"/>
    </row>
    <row r="30222" ht="14.25" customHeight="1">
      <c r="A30222" s="4"/>
      <c r="B30222" s="4"/>
    </row>
    <row r="30223" ht="14.25" customHeight="1">
      <c r="A30223" s="4"/>
      <c r="B30223" s="4"/>
    </row>
    <row r="30224" ht="14.25" customHeight="1">
      <c r="A30224" s="4"/>
      <c r="B30224" s="4"/>
    </row>
    <row r="30225" ht="14.25" customHeight="1">
      <c r="A30225" s="4"/>
      <c r="B30225" s="4"/>
    </row>
    <row r="30226" ht="14.25" customHeight="1">
      <c r="A30226" s="4"/>
      <c r="B30226" s="4"/>
    </row>
    <row r="30227" ht="14.25" customHeight="1">
      <c r="A30227" s="4"/>
      <c r="B30227" s="4"/>
    </row>
    <row r="30228" ht="14.25" customHeight="1">
      <c r="A30228" s="4"/>
      <c r="B30228" s="4"/>
    </row>
    <row r="30229" ht="14.25" customHeight="1">
      <c r="A30229" s="4"/>
      <c r="B30229" s="4"/>
    </row>
    <row r="30230" ht="14.25" customHeight="1">
      <c r="A30230" s="4"/>
      <c r="B30230" s="4"/>
    </row>
    <row r="30231" ht="14.25" customHeight="1">
      <c r="A30231" s="4"/>
      <c r="B30231" s="4"/>
    </row>
    <row r="30232" ht="14.25" customHeight="1">
      <c r="A30232" s="4"/>
      <c r="B30232" s="4"/>
    </row>
    <row r="30233" ht="14.25" customHeight="1">
      <c r="A30233" s="4"/>
      <c r="B30233" s="4"/>
    </row>
    <row r="30234" ht="14.25" customHeight="1">
      <c r="A30234" s="4"/>
      <c r="B30234" s="4"/>
    </row>
    <row r="30235" ht="14.25" customHeight="1">
      <c r="A30235" s="4"/>
      <c r="B30235" s="4"/>
    </row>
    <row r="30236" ht="14.25" customHeight="1">
      <c r="A30236" s="4"/>
      <c r="B30236" s="4"/>
    </row>
    <row r="30237" ht="14.25" customHeight="1">
      <c r="A30237" s="4"/>
      <c r="B30237" s="4"/>
    </row>
    <row r="30238" ht="14.25" customHeight="1">
      <c r="A30238" s="4"/>
      <c r="B30238" s="4"/>
    </row>
    <row r="30239" ht="14.25" customHeight="1">
      <c r="A30239" s="4"/>
      <c r="B30239" s="4"/>
    </row>
    <row r="30240" ht="14.25" customHeight="1">
      <c r="A30240" s="4"/>
      <c r="B30240" s="4"/>
    </row>
    <row r="30241" ht="14.25" customHeight="1">
      <c r="A30241" s="4"/>
      <c r="B30241" s="4"/>
    </row>
    <row r="30242" ht="14.25" customHeight="1">
      <c r="A30242" s="4"/>
      <c r="B30242" s="4"/>
    </row>
    <row r="30243" ht="14.25" customHeight="1">
      <c r="A30243" s="4"/>
      <c r="B30243" s="4"/>
    </row>
    <row r="30244" ht="14.25" customHeight="1">
      <c r="A30244" s="4"/>
      <c r="B30244" s="4"/>
    </row>
    <row r="30245" ht="14.25" customHeight="1">
      <c r="A30245" s="4"/>
      <c r="B30245" s="4"/>
    </row>
    <row r="30246" ht="14.25" customHeight="1">
      <c r="A30246" s="4"/>
      <c r="B30246" s="4"/>
    </row>
    <row r="30247" ht="14.25" customHeight="1">
      <c r="A30247" s="4"/>
      <c r="B30247" s="4"/>
    </row>
    <row r="30248" ht="14.25" customHeight="1">
      <c r="A30248" s="4"/>
      <c r="B30248" s="4"/>
    </row>
    <row r="30249" ht="14.25" customHeight="1">
      <c r="A30249" s="4"/>
      <c r="B30249" s="4"/>
    </row>
    <row r="30250" ht="14.25" customHeight="1">
      <c r="A30250" s="4"/>
      <c r="B30250" s="4"/>
    </row>
    <row r="30251" ht="14.25" customHeight="1">
      <c r="A30251" s="4"/>
      <c r="B30251" s="4"/>
    </row>
    <row r="30252" ht="14.25" customHeight="1">
      <c r="A30252" s="4"/>
      <c r="B30252" s="4"/>
    </row>
    <row r="30253" ht="14.25" customHeight="1">
      <c r="A30253" s="4"/>
      <c r="B30253" s="4"/>
    </row>
    <row r="30254" ht="14.25" customHeight="1">
      <c r="A30254" s="4"/>
      <c r="B30254" s="4"/>
    </row>
    <row r="30255" ht="14.25" customHeight="1">
      <c r="A30255" s="4"/>
      <c r="B30255" s="4"/>
    </row>
    <row r="30256" ht="14.25" customHeight="1">
      <c r="A30256" s="4"/>
      <c r="B30256" s="4"/>
    </row>
    <row r="30257" ht="14.25" customHeight="1">
      <c r="A30257" s="4"/>
      <c r="B30257" s="4"/>
    </row>
    <row r="30258" ht="14.25" customHeight="1">
      <c r="A30258" s="4"/>
      <c r="B30258" s="4"/>
    </row>
    <row r="30259" ht="14.25" customHeight="1">
      <c r="A30259" s="4"/>
      <c r="B30259" s="4"/>
    </row>
    <row r="30260" ht="14.25" customHeight="1">
      <c r="A30260" s="4"/>
      <c r="B30260" s="4"/>
    </row>
    <row r="30261" ht="14.25" customHeight="1">
      <c r="A30261" s="4"/>
      <c r="B30261" s="4"/>
    </row>
    <row r="30262" ht="14.25" customHeight="1">
      <c r="A30262" s="4"/>
      <c r="B30262" s="4"/>
    </row>
    <row r="30263" ht="14.25" customHeight="1">
      <c r="A30263" s="4"/>
      <c r="B30263" s="4"/>
    </row>
    <row r="30264" ht="14.25" customHeight="1">
      <c r="A30264" s="4"/>
      <c r="B30264" s="4"/>
    </row>
    <row r="30265" ht="14.25" customHeight="1">
      <c r="A30265" s="4"/>
      <c r="B30265" s="4"/>
    </row>
    <row r="30266" ht="14.25" customHeight="1">
      <c r="A30266" s="4"/>
      <c r="B30266" s="4"/>
    </row>
    <row r="30267" ht="14.25" customHeight="1">
      <c r="A30267" s="4"/>
      <c r="B30267" s="4"/>
    </row>
    <row r="30268" ht="14.25" customHeight="1">
      <c r="A30268" s="4"/>
      <c r="B30268" s="4"/>
    </row>
    <row r="30269" ht="14.25" customHeight="1">
      <c r="A30269" s="4"/>
      <c r="B30269" s="4"/>
    </row>
    <row r="30270" ht="14.25" customHeight="1">
      <c r="A30270" s="4"/>
      <c r="B30270" s="4"/>
    </row>
    <row r="30271" ht="14.25" customHeight="1">
      <c r="A30271" s="4"/>
      <c r="B30271" s="4"/>
    </row>
    <row r="30272" ht="14.25" customHeight="1">
      <c r="A30272" s="4"/>
      <c r="B30272" s="4"/>
    </row>
    <row r="30273" ht="14.25" customHeight="1">
      <c r="A30273" s="4"/>
      <c r="B30273" s="4"/>
    </row>
    <row r="30274" ht="14.25" customHeight="1">
      <c r="A30274" s="4"/>
      <c r="B30274" s="4"/>
    </row>
    <row r="30275" ht="14.25" customHeight="1">
      <c r="A30275" s="4"/>
      <c r="B30275" s="4"/>
    </row>
    <row r="30276" ht="14.25" customHeight="1">
      <c r="A30276" s="4"/>
      <c r="B30276" s="4"/>
    </row>
    <row r="30277" ht="14.25" customHeight="1">
      <c r="A30277" s="4"/>
      <c r="B30277" s="4"/>
    </row>
    <row r="30278" ht="14.25" customHeight="1">
      <c r="A30278" s="4"/>
      <c r="B30278" s="4"/>
    </row>
    <row r="30279" ht="14.25" customHeight="1">
      <c r="A30279" s="4"/>
      <c r="B30279" s="4"/>
    </row>
    <row r="30280" ht="14.25" customHeight="1">
      <c r="A30280" s="4"/>
      <c r="B30280" s="4"/>
    </row>
    <row r="30281" ht="14.25" customHeight="1">
      <c r="A30281" s="4"/>
      <c r="B30281" s="4"/>
    </row>
    <row r="30282" ht="14.25" customHeight="1">
      <c r="A30282" s="4"/>
      <c r="B30282" s="4"/>
    </row>
    <row r="30283" ht="14.25" customHeight="1">
      <c r="A30283" s="4"/>
      <c r="B30283" s="4"/>
    </row>
    <row r="30284" ht="14.25" customHeight="1">
      <c r="A30284" s="4"/>
      <c r="B30284" s="4"/>
    </row>
    <row r="30285" ht="14.25" customHeight="1">
      <c r="A30285" s="4"/>
      <c r="B30285" s="4"/>
    </row>
    <row r="30286" ht="14.25" customHeight="1">
      <c r="A30286" s="4"/>
      <c r="B30286" s="4"/>
    </row>
    <row r="30287" ht="14.25" customHeight="1">
      <c r="A30287" s="4"/>
      <c r="B30287" s="4"/>
    </row>
    <row r="30288" ht="14.25" customHeight="1">
      <c r="A30288" s="4"/>
      <c r="B30288" s="4"/>
    </row>
    <row r="30289" ht="14.25" customHeight="1">
      <c r="A30289" s="4"/>
      <c r="B30289" s="4"/>
    </row>
    <row r="30290" ht="14.25" customHeight="1">
      <c r="A30290" s="4"/>
      <c r="B30290" s="4"/>
    </row>
    <row r="30291" ht="14.25" customHeight="1">
      <c r="A30291" s="4"/>
      <c r="B30291" s="4"/>
    </row>
    <row r="30292" ht="14.25" customHeight="1">
      <c r="A30292" s="4"/>
      <c r="B30292" s="4"/>
    </row>
    <row r="30293" ht="14.25" customHeight="1">
      <c r="A30293" s="4"/>
      <c r="B30293" s="4"/>
    </row>
    <row r="30294" ht="14.25" customHeight="1">
      <c r="A30294" s="4"/>
      <c r="B30294" s="4"/>
    </row>
    <row r="30295" ht="14.25" customHeight="1">
      <c r="A30295" s="4"/>
      <c r="B30295" s="4"/>
    </row>
    <row r="30296" ht="14.25" customHeight="1">
      <c r="A30296" s="4"/>
      <c r="B30296" s="4"/>
    </row>
    <row r="30297" ht="14.25" customHeight="1">
      <c r="A30297" s="4"/>
      <c r="B30297" s="4"/>
    </row>
    <row r="30298" ht="14.25" customHeight="1">
      <c r="A30298" s="4"/>
      <c r="B30298" s="4"/>
    </row>
    <row r="30299" ht="14.25" customHeight="1">
      <c r="A30299" s="4"/>
      <c r="B30299" s="4"/>
    </row>
    <row r="30300" ht="14.25" customHeight="1">
      <c r="A30300" s="4"/>
      <c r="B30300" s="4"/>
    </row>
    <row r="30301" ht="14.25" customHeight="1">
      <c r="A30301" s="4"/>
      <c r="B30301" s="4"/>
    </row>
    <row r="30302" ht="14.25" customHeight="1">
      <c r="A30302" s="4"/>
      <c r="B30302" s="4"/>
    </row>
    <row r="30303" ht="14.25" customHeight="1">
      <c r="A30303" s="4"/>
      <c r="B30303" s="4"/>
    </row>
    <row r="30304" ht="14.25" customHeight="1">
      <c r="A30304" s="4"/>
      <c r="B30304" s="4"/>
    </row>
    <row r="30305" ht="14.25" customHeight="1">
      <c r="A30305" s="4"/>
      <c r="B30305" s="4"/>
    </row>
    <row r="30306" ht="14.25" customHeight="1">
      <c r="A30306" s="4"/>
      <c r="B30306" s="4"/>
    </row>
    <row r="30307" ht="14.25" customHeight="1">
      <c r="A30307" s="4"/>
      <c r="B30307" s="4"/>
    </row>
    <row r="30308" ht="14.25" customHeight="1">
      <c r="A30308" s="4"/>
      <c r="B30308" s="4"/>
    </row>
    <row r="30309" ht="14.25" customHeight="1">
      <c r="A30309" s="4"/>
      <c r="B30309" s="4"/>
    </row>
    <row r="30310" ht="14.25" customHeight="1">
      <c r="A30310" s="4"/>
      <c r="B30310" s="4"/>
    </row>
    <row r="30311" ht="14.25" customHeight="1">
      <c r="A30311" s="4"/>
      <c r="B30311" s="4"/>
    </row>
    <row r="30312" ht="14.25" customHeight="1">
      <c r="A30312" s="4"/>
      <c r="B30312" s="4"/>
    </row>
    <row r="30313" ht="14.25" customHeight="1">
      <c r="A30313" s="4"/>
      <c r="B30313" s="4"/>
    </row>
    <row r="30314" ht="14.25" customHeight="1">
      <c r="A30314" s="4"/>
      <c r="B30314" s="4"/>
    </row>
    <row r="30315" ht="14.25" customHeight="1">
      <c r="A30315" s="4"/>
      <c r="B30315" s="4"/>
    </row>
    <row r="30316" ht="14.25" customHeight="1">
      <c r="A30316" s="4"/>
      <c r="B30316" s="4"/>
    </row>
    <row r="30317" ht="14.25" customHeight="1">
      <c r="A30317" s="4"/>
      <c r="B30317" s="4"/>
    </row>
    <row r="30318" ht="14.25" customHeight="1">
      <c r="A30318" s="4"/>
      <c r="B30318" s="4"/>
    </row>
    <row r="30319" ht="14.25" customHeight="1">
      <c r="A30319" s="4"/>
      <c r="B30319" s="4"/>
    </row>
    <row r="30320" ht="14.25" customHeight="1">
      <c r="A30320" s="4"/>
      <c r="B30320" s="4"/>
    </row>
    <row r="30321" ht="14.25" customHeight="1">
      <c r="A30321" s="4"/>
      <c r="B30321" s="4"/>
    </row>
    <row r="30322" ht="14.25" customHeight="1">
      <c r="A30322" s="4"/>
      <c r="B30322" s="4"/>
    </row>
    <row r="30323" ht="14.25" customHeight="1">
      <c r="A30323" s="4"/>
      <c r="B30323" s="4"/>
    </row>
    <row r="30324" ht="14.25" customHeight="1">
      <c r="A30324" s="4"/>
      <c r="B30324" s="4"/>
    </row>
    <row r="30325" ht="14.25" customHeight="1">
      <c r="A30325" s="4"/>
      <c r="B30325" s="4"/>
    </row>
    <row r="30326" ht="14.25" customHeight="1">
      <c r="A30326" s="4"/>
      <c r="B30326" s="4"/>
    </row>
    <row r="30327" ht="14.25" customHeight="1">
      <c r="A30327" s="4"/>
      <c r="B30327" s="4"/>
    </row>
    <row r="30328" ht="14.25" customHeight="1">
      <c r="A30328" s="4"/>
      <c r="B30328" s="4"/>
    </row>
    <row r="30329" ht="14.25" customHeight="1">
      <c r="A30329" s="4"/>
      <c r="B30329" s="4"/>
    </row>
    <row r="30330" ht="14.25" customHeight="1">
      <c r="A30330" s="4"/>
      <c r="B30330" s="4"/>
    </row>
    <row r="30331" ht="14.25" customHeight="1">
      <c r="A30331" s="4"/>
      <c r="B30331" s="4"/>
    </row>
    <row r="30332" ht="14.25" customHeight="1">
      <c r="A30332" s="4"/>
      <c r="B30332" s="4"/>
    </row>
    <row r="30333" ht="14.25" customHeight="1">
      <c r="A30333" s="4"/>
      <c r="B30333" s="4"/>
    </row>
    <row r="30334" ht="14.25" customHeight="1">
      <c r="A30334" s="4"/>
      <c r="B30334" s="4"/>
    </row>
    <row r="30335" ht="14.25" customHeight="1">
      <c r="A30335" s="4"/>
      <c r="B30335" s="4"/>
    </row>
    <row r="30336" ht="14.25" customHeight="1">
      <c r="A30336" s="4"/>
      <c r="B30336" s="4"/>
    </row>
    <row r="30337" ht="14.25" customHeight="1">
      <c r="A30337" s="4"/>
      <c r="B30337" s="4"/>
    </row>
    <row r="30338" ht="14.25" customHeight="1">
      <c r="A30338" s="4"/>
      <c r="B30338" s="4"/>
    </row>
    <row r="30339" ht="14.25" customHeight="1">
      <c r="A30339" s="4"/>
      <c r="B30339" s="4"/>
    </row>
    <row r="30340" ht="14.25" customHeight="1">
      <c r="A30340" s="4"/>
      <c r="B30340" s="4"/>
    </row>
    <row r="30341" ht="14.25" customHeight="1">
      <c r="A30341" s="4"/>
      <c r="B30341" s="4"/>
    </row>
    <row r="30342" ht="14.25" customHeight="1">
      <c r="A30342" s="4"/>
      <c r="B30342" s="4"/>
    </row>
    <row r="30343" ht="14.25" customHeight="1">
      <c r="A30343" s="4"/>
      <c r="B30343" s="4"/>
    </row>
    <row r="30344" ht="14.25" customHeight="1">
      <c r="A30344" s="4"/>
      <c r="B30344" s="4"/>
    </row>
    <row r="30345" ht="14.25" customHeight="1">
      <c r="A30345" s="4"/>
      <c r="B30345" s="4"/>
    </row>
    <row r="30346" ht="14.25" customHeight="1">
      <c r="A30346" s="4"/>
      <c r="B30346" s="4"/>
    </row>
    <row r="30347" ht="14.25" customHeight="1">
      <c r="A30347" s="4"/>
      <c r="B30347" s="4"/>
    </row>
    <row r="30348" ht="14.25" customHeight="1">
      <c r="A30348" s="4"/>
      <c r="B30348" s="4"/>
    </row>
    <row r="30349" ht="14.25" customHeight="1">
      <c r="A30349" s="4"/>
      <c r="B30349" s="4"/>
    </row>
    <row r="30350" ht="14.25" customHeight="1">
      <c r="A30350" s="4"/>
      <c r="B30350" s="4"/>
    </row>
    <row r="30351" ht="14.25" customHeight="1">
      <c r="A30351" s="4"/>
      <c r="B30351" s="4"/>
    </row>
    <row r="30352" ht="14.25" customHeight="1">
      <c r="A30352" s="4"/>
      <c r="B30352" s="4"/>
    </row>
    <row r="30353" ht="14.25" customHeight="1">
      <c r="A30353" s="4"/>
      <c r="B30353" s="4"/>
    </row>
    <row r="30354" ht="14.25" customHeight="1">
      <c r="A30354" s="4"/>
      <c r="B30354" s="4"/>
    </row>
    <row r="30355" ht="14.25" customHeight="1">
      <c r="A30355" s="4"/>
      <c r="B30355" s="4"/>
    </row>
    <row r="30356" ht="14.25" customHeight="1">
      <c r="A30356" s="4"/>
      <c r="B30356" s="4"/>
    </row>
    <row r="30357" ht="14.25" customHeight="1">
      <c r="A30357" s="4"/>
      <c r="B30357" s="4"/>
    </row>
    <row r="30358" ht="14.25" customHeight="1">
      <c r="A30358" s="4"/>
      <c r="B30358" s="4"/>
    </row>
    <row r="30359" ht="14.25" customHeight="1">
      <c r="A30359" s="4"/>
      <c r="B30359" s="4"/>
    </row>
    <row r="30360" ht="14.25" customHeight="1">
      <c r="A30360" s="4"/>
      <c r="B30360" s="4"/>
    </row>
    <row r="30361" ht="14.25" customHeight="1">
      <c r="A30361" s="4"/>
      <c r="B30361" s="4"/>
    </row>
    <row r="30362" ht="14.25" customHeight="1">
      <c r="A30362" s="4"/>
      <c r="B30362" s="4"/>
    </row>
    <row r="30363" ht="14.25" customHeight="1">
      <c r="A30363" s="4"/>
      <c r="B30363" s="4"/>
    </row>
    <row r="30364" ht="14.25" customHeight="1">
      <c r="A30364" s="4"/>
      <c r="B30364" s="4"/>
    </row>
    <row r="30365" ht="14.25" customHeight="1">
      <c r="A30365" s="4"/>
      <c r="B30365" s="4"/>
    </row>
    <row r="30366" ht="14.25" customHeight="1">
      <c r="A30366" s="4"/>
      <c r="B30366" s="4"/>
    </row>
    <row r="30367" ht="14.25" customHeight="1">
      <c r="A30367" s="4"/>
      <c r="B30367" s="4"/>
    </row>
    <row r="30368" ht="14.25" customHeight="1">
      <c r="A30368" s="4"/>
      <c r="B30368" s="4"/>
    </row>
    <row r="30369" ht="14.25" customHeight="1">
      <c r="A30369" s="4"/>
      <c r="B30369" s="4"/>
    </row>
    <row r="30370" ht="14.25" customHeight="1">
      <c r="A30370" s="4"/>
      <c r="B30370" s="4"/>
    </row>
    <row r="30371" ht="14.25" customHeight="1">
      <c r="A30371" s="4"/>
      <c r="B30371" s="4"/>
    </row>
    <row r="30372" ht="14.25" customHeight="1">
      <c r="A30372" s="4"/>
      <c r="B30372" s="4"/>
    </row>
    <row r="30373" ht="14.25" customHeight="1">
      <c r="A30373" s="4"/>
      <c r="B30373" s="4"/>
    </row>
    <row r="30374" ht="14.25" customHeight="1">
      <c r="A30374" s="4"/>
      <c r="B30374" s="4"/>
    </row>
    <row r="30375" ht="14.25" customHeight="1">
      <c r="A30375" s="4"/>
      <c r="B30375" s="4"/>
    </row>
    <row r="30376" ht="14.25" customHeight="1">
      <c r="A30376" s="4"/>
      <c r="B30376" s="4"/>
    </row>
    <row r="30377" ht="14.25" customHeight="1">
      <c r="A30377" s="4"/>
      <c r="B30377" s="4"/>
    </row>
    <row r="30378" ht="14.25" customHeight="1">
      <c r="A30378" s="4"/>
      <c r="B30378" s="4"/>
    </row>
    <row r="30379" ht="14.25" customHeight="1">
      <c r="A30379" s="4"/>
      <c r="B30379" s="4"/>
    </row>
    <row r="30380" ht="14.25" customHeight="1">
      <c r="A30380" s="4"/>
      <c r="B30380" s="4"/>
    </row>
    <row r="30381" ht="14.25" customHeight="1">
      <c r="A30381" s="4"/>
      <c r="B30381" s="4"/>
    </row>
    <row r="30382" ht="14.25" customHeight="1">
      <c r="A30382" s="4"/>
      <c r="B30382" s="4"/>
    </row>
    <row r="30383" ht="14.25" customHeight="1">
      <c r="A30383" s="4"/>
      <c r="B30383" s="4"/>
    </row>
    <row r="30384" ht="14.25" customHeight="1">
      <c r="A30384" s="4"/>
      <c r="B30384" s="4"/>
    </row>
    <row r="30385" ht="14.25" customHeight="1">
      <c r="A30385" s="4"/>
      <c r="B30385" s="4"/>
    </row>
    <row r="30386" ht="14.25" customHeight="1">
      <c r="A30386" s="4"/>
      <c r="B30386" s="4"/>
    </row>
    <row r="30387" ht="14.25" customHeight="1">
      <c r="A30387" s="4"/>
      <c r="B30387" s="4"/>
    </row>
    <row r="30388" ht="14.25" customHeight="1">
      <c r="A30388" s="4"/>
      <c r="B30388" s="4"/>
    </row>
    <row r="30389" ht="14.25" customHeight="1">
      <c r="A30389" s="4"/>
      <c r="B30389" s="4"/>
    </row>
    <row r="30390" ht="14.25" customHeight="1">
      <c r="A30390" s="4"/>
      <c r="B30390" s="4"/>
    </row>
    <row r="30391" ht="14.25" customHeight="1">
      <c r="A30391" s="4"/>
      <c r="B30391" s="4"/>
    </row>
    <row r="30392" ht="14.25" customHeight="1">
      <c r="A30392" s="4"/>
      <c r="B30392" s="4"/>
    </row>
    <row r="30393" ht="14.25" customHeight="1">
      <c r="A30393" s="4"/>
      <c r="B30393" s="4"/>
    </row>
    <row r="30394" ht="14.25" customHeight="1">
      <c r="A30394" s="4"/>
      <c r="B30394" s="4"/>
    </row>
    <row r="30395" ht="14.25" customHeight="1">
      <c r="A30395" s="4"/>
      <c r="B30395" s="4"/>
    </row>
    <row r="30396" ht="14.25" customHeight="1">
      <c r="A30396" s="4"/>
      <c r="B30396" s="4"/>
    </row>
    <row r="30397" ht="14.25" customHeight="1">
      <c r="A30397" s="4"/>
      <c r="B30397" s="4"/>
    </row>
    <row r="30398" ht="14.25" customHeight="1">
      <c r="A30398" s="4"/>
      <c r="B30398" s="4"/>
    </row>
    <row r="30399" ht="14.25" customHeight="1">
      <c r="A30399" s="4"/>
      <c r="B30399" s="4"/>
    </row>
    <row r="30400" ht="14.25" customHeight="1">
      <c r="A30400" s="4"/>
      <c r="B30400" s="4"/>
    </row>
    <row r="30401" ht="14.25" customHeight="1">
      <c r="A30401" s="4"/>
      <c r="B30401" s="4"/>
    </row>
    <row r="30402" ht="14.25" customHeight="1">
      <c r="A30402" s="4"/>
      <c r="B30402" s="4"/>
    </row>
    <row r="30403" ht="14.25" customHeight="1">
      <c r="A30403" s="4"/>
      <c r="B30403" s="4"/>
    </row>
    <row r="30404" ht="14.25" customHeight="1">
      <c r="A30404" s="4"/>
      <c r="B30404" s="4"/>
    </row>
    <row r="30405" ht="14.25" customHeight="1">
      <c r="A30405" s="4"/>
      <c r="B30405" s="4"/>
    </row>
    <row r="30406" ht="14.25" customHeight="1">
      <c r="A30406" s="4"/>
      <c r="B30406" s="4"/>
    </row>
    <row r="30407" ht="14.25" customHeight="1">
      <c r="A30407" s="4"/>
      <c r="B30407" s="4"/>
    </row>
    <row r="30408" ht="14.25" customHeight="1">
      <c r="A30408" s="4"/>
      <c r="B30408" s="4"/>
    </row>
    <row r="30409" ht="14.25" customHeight="1">
      <c r="A30409" s="4"/>
      <c r="B30409" s="4"/>
    </row>
    <row r="30410" ht="14.25" customHeight="1">
      <c r="A30410" s="4"/>
      <c r="B30410" s="4"/>
    </row>
    <row r="30411" ht="14.25" customHeight="1">
      <c r="A30411" s="4"/>
      <c r="B30411" s="4"/>
    </row>
    <row r="30412" ht="14.25" customHeight="1">
      <c r="A30412" s="4"/>
      <c r="B30412" s="4"/>
    </row>
    <row r="30413" ht="14.25" customHeight="1">
      <c r="A30413" s="4"/>
      <c r="B30413" s="4"/>
    </row>
    <row r="30414" ht="14.25" customHeight="1">
      <c r="A30414" s="4"/>
      <c r="B30414" s="4"/>
    </row>
    <row r="30415" ht="14.25" customHeight="1">
      <c r="A30415" s="4"/>
      <c r="B30415" s="4"/>
    </row>
    <row r="30416" ht="14.25" customHeight="1">
      <c r="A30416" s="4"/>
      <c r="B30416" s="4"/>
    </row>
    <row r="30417" ht="14.25" customHeight="1">
      <c r="A30417" s="4"/>
      <c r="B30417" s="4"/>
    </row>
    <row r="30418" ht="14.25" customHeight="1">
      <c r="A30418" s="4"/>
      <c r="B30418" s="4"/>
    </row>
    <row r="30419" ht="14.25" customHeight="1">
      <c r="A30419" s="4"/>
      <c r="B30419" s="4"/>
    </row>
    <row r="30420" ht="14.25" customHeight="1">
      <c r="A30420" s="4"/>
      <c r="B30420" s="4"/>
    </row>
    <row r="30421" ht="14.25" customHeight="1">
      <c r="A30421" s="4"/>
      <c r="B30421" s="4"/>
    </row>
    <row r="30422" ht="14.25" customHeight="1">
      <c r="A30422" s="4"/>
      <c r="B30422" s="4"/>
    </row>
    <row r="30423" ht="14.25" customHeight="1">
      <c r="A30423" s="4"/>
      <c r="B30423" s="4"/>
    </row>
    <row r="30424" ht="14.25" customHeight="1">
      <c r="A30424" s="4"/>
      <c r="B30424" s="4"/>
    </row>
    <row r="30425" ht="14.25" customHeight="1">
      <c r="A30425" s="4"/>
      <c r="B30425" s="4"/>
    </row>
    <row r="30426" ht="14.25" customHeight="1">
      <c r="A30426" s="4"/>
      <c r="B30426" s="4"/>
    </row>
    <row r="30427" ht="14.25" customHeight="1">
      <c r="A30427" s="4"/>
      <c r="B30427" s="4"/>
    </row>
    <row r="30428" ht="14.25" customHeight="1">
      <c r="A30428" s="4"/>
      <c r="B30428" s="4"/>
    </row>
    <row r="30429" ht="14.25" customHeight="1">
      <c r="A30429" s="4"/>
      <c r="B30429" s="4"/>
    </row>
    <row r="30430" ht="14.25" customHeight="1">
      <c r="A30430" s="4"/>
      <c r="B30430" s="4"/>
    </row>
    <row r="30431" ht="14.25" customHeight="1">
      <c r="A30431" s="4"/>
      <c r="B30431" s="4"/>
    </row>
    <row r="30432" ht="14.25" customHeight="1">
      <c r="A30432" s="4"/>
      <c r="B30432" s="4"/>
    </row>
    <row r="30433" ht="14.25" customHeight="1">
      <c r="A30433" s="4"/>
      <c r="B30433" s="4"/>
    </row>
    <row r="30434" ht="14.25" customHeight="1">
      <c r="A30434" s="4"/>
      <c r="B30434" s="4"/>
    </row>
    <row r="30435" ht="14.25" customHeight="1">
      <c r="A30435" s="4"/>
      <c r="B30435" s="4"/>
    </row>
    <row r="30436" ht="14.25" customHeight="1">
      <c r="A30436" s="4"/>
      <c r="B30436" s="4"/>
    </row>
    <row r="30437" ht="14.25" customHeight="1">
      <c r="A30437" s="4"/>
      <c r="B30437" s="4"/>
    </row>
    <row r="30438" ht="14.25" customHeight="1">
      <c r="A30438" s="4"/>
      <c r="B30438" s="4"/>
    </row>
    <row r="30439" ht="14.25" customHeight="1">
      <c r="A30439" s="4"/>
      <c r="B30439" s="4"/>
    </row>
    <row r="30440" ht="14.25" customHeight="1">
      <c r="A30440" s="4"/>
      <c r="B30440" s="4"/>
    </row>
    <row r="30441" ht="14.25" customHeight="1">
      <c r="A30441" s="4"/>
      <c r="B30441" s="4"/>
    </row>
    <row r="30442" ht="14.25" customHeight="1">
      <c r="A30442" s="4"/>
      <c r="B30442" s="4"/>
    </row>
    <row r="30443" ht="14.25" customHeight="1">
      <c r="A30443" s="4"/>
      <c r="B30443" s="4"/>
    </row>
    <row r="30444" ht="14.25" customHeight="1">
      <c r="A30444" s="4"/>
      <c r="B30444" s="4"/>
    </row>
    <row r="30445" ht="14.25" customHeight="1">
      <c r="A30445" s="4"/>
      <c r="B30445" s="4"/>
    </row>
    <row r="30446" ht="14.25" customHeight="1">
      <c r="A30446" s="4"/>
      <c r="B30446" s="4"/>
    </row>
    <row r="30447" ht="14.25" customHeight="1">
      <c r="A30447" s="4"/>
      <c r="B30447" s="4"/>
    </row>
    <row r="30448" ht="14.25" customHeight="1">
      <c r="A30448" s="4"/>
      <c r="B30448" s="4"/>
    </row>
    <row r="30449" ht="14.25" customHeight="1">
      <c r="A30449" s="4"/>
      <c r="B30449" s="4"/>
    </row>
    <row r="30450" ht="14.25" customHeight="1">
      <c r="A30450" s="4"/>
      <c r="B30450" s="4"/>
    </row>
    <row r="30451" ht="14.25" customHeight="1">
      <c r="A30451" s="4"/>
      <c r="B30451" s="4"/>
    </row>
    <row r="30452" ht="14.25" customHeight="1">
      <c r="A30452" s="4"/>
      <c r="B30452" s="4"/>
    </row>
    <row r="30453" ht="14.25" customHeight="1">
      <c r="A30453" s="4"/>
      <c r="B30453" s="4"/>
    </row>
    <row r="30454" ht="14.25" customHeight="1">
      <c r="A30454" s="4"/>
      <c r="B30454" s="4"/>
    </row>
    <row r="30455" ht="14.25" customHeight="1">
      <c r="A30455" s="4"/>
      <c r="B30455" s="4"/>
    </row>
    <row r="30456" ht="14.25" customHeight="1">
      <c r="A30456" s="4"/>
      <c r="B30456" s="4"/>
    </row>
    <row r="30457" ht="14.25" customHeight="1">
      <c r="A30457" s="4"/>
      <c r="B30457" s="4"/>
    </row>
    <row r="30458" ht="14.25" customHeight="1">
      <c r="A30458" s="4"/>
      <c r="B30458" s="4"/>
    </row>
    <row r="30459" ht="14.25" customHeight="1">
      <c r="A30459" s="4"/>
      <c r="B30459" s="4"/>
    </row>
    <row r="30460" ht="14.25" customHeight="1">
      <c r="A30460" s="4"/>
      <c r="B30460" s="4"/>
    </row>
    <row r="30461" ht="14.25" customHeight="1">
      <c r="A30461" s="4"/>
      <c r="B30461" s="4"/>
    </row>
    <row r="30462" ht="14.25" customHeight="1">
      <c r="A30462" s="4"/>
      <c r="B30462" s="4"/>
    </row>
    <row r="30463" ht="14.25" customHeight="1">
      <c r="A30463" s="4"/>
      <c r="B30463" s="4"/>
    </row>
    <row r="30464" ht="14.25" customHeight="1">
      <c r="A30464" s="4"/>
      <c r="B30464" s="4"/>
    </row>
    <row r="30465" ht="14.25" customHeight="1">
      <c r="A30465" s="4"/>
      <c r="B30465" s="4"/>
    </row>
    <row r="30466" ht="14.25" customHeight="1">
      <c r="A30466" s="4"/>
      <c r="B30466" s="4"/>
    </row>
    <row r="30467" ht="14.25" customHeight="1">
      <c r="A30467" s="4"/>
      <c r="B30467" s="4"/>
    </row>
    <row r="30468" ht="14.25" customHeight="1">
      <c r="A30468" s="4"/>
      <c r="B30468" s="4"/>
    </row>
    <row r="30469" ht="14.25" customHeight="1">
      <c r="A30469" s="4"/>
      <c r="B30469" s="4"/>
    </row>
    <row r="30470" ht="14.25" customHeight="1">
      <c r="A30470" s="4"/>
      <c r="B30470" s="4"/>
    </row>
    <row r="30471" ht="14.25" customHeight="1">
      <c r="A30471" s="4"/>
      <c r="B30471" s="4"/>
    </row>
    <row r="30472" ht="14.25" customHeight="1">
      <c r="A30472" s="4"/>
      <c r="B30472" s="4"/>
    </row>
    <row r="30473" ht="14.25" customHeight="1">
      <c r="A30473" s="4"/>
      <c r="B30473" s="4"/>
    </row>
    <row r="30474" ht="14.25" customHeight="1">
      <c r="A30474" s="4"/>
      <c r="B30474" s="4"/>
    </row>
    <row r="30475" ht="14.25" customHeight="1">
      <c r="A30475" s="4"/>
      <c r="B30475" s="4"/>
    </row>
    <row r="30476" ht="14.25" customHeight="1">
      <c r="A30476" s="4"/>
      <c r="B30476" s="4"/>
    </row>
    <row r="30477" ht="14.25" customHeight="1">
      <c r="A30477" s="4"/>
      <c r="B30477" s="4"/>
    </row>
    <row r="30478" ht="14.25" customHeight="1">
      <c r="A30478" s="4"/>
      <c r="B30478" s="4"/>
    </row>
    <row r="30479" ht="14.25" customHeight="1">
      <c r="A30479" s="4"/>
      <c r="B30479" s="4"/>
    </row>
    <row r="30480" ht="14.25" customHeight="1">
      <c r="A30480" s="4"/>
      <c r="B30480" s="4"/>
    </row>
    <row r="30481" ht="14.25" customHeight="1">
      <c r="A30481" s="4"/>
      <c r="B30481" s="4"/>
    </row>
    <row r="30482" ht="14.25" customHeight="1">
      <c r="A30482" s="4"/>
      <c r="B30482" s="4"/>
    </row>
    <row r="30483" ht="14.25" customHeight="1">
      <c r="A30483" s="4"/>
      <c r="B30483" s="4"/>
    </row>
    <row r="30484" ht="14.25" customHeight="1">
      <c r="A30484" s="4"/>
      <c r="B30484" s="4"/>
    </row>
    <row r="30485" ht="14.25" customHeight="1">
      <c r="A30485" s="4"/>
      <c r="B30485" s="4"/>
    </row>
    <row r="30486" ht="14.25" customHeight="1">
      <c r="A30486" s="4"/>
      <c r="B30486" s="4"/>
    </row>
    <row r="30487" ht="14.25" customHeight="1">
      <c r="A30487" s="4"/>
      <c r="B30487" s="4"/>
    </row>
    <row r="30488" ht="14.25" customHeight="1">
      <c r="A30488" s="4"/>
      <c r="B30488" s="4"/>
    </row>
    <row r="30489" ht="14.25" customHeight="1">
      <c r="A30489" s="4"/>
      <c r="B30489" s="4"/>
    </row>
    <row r="30490" ht="14.25" customHeight="1">
      <c r="A30490" s="4"/>
      <c r="B30490" s="4"/>
    </row>
    <row r="30491" ht="14.25" customHeight="1">
      <c r="A30491" s="4"/>
      <c r="B30491" s="4"/>
    </row>
    <row r="30492" ht="14.25" customHeight="1">
      <c r="A30492" s="4"/>
      <c r="B30492" s="4"/>
    </row>
    <row r="30493" ht="14.25" customHeight="1">
      <c r="A30493" s="4"/>
      <c r="B30493" s="4"/>
    </row>
    <row r="30494" ht="14.25" customHeight="1">
      <c r="A30494" s="4"/>
      <c r="B30494" s="4"/>
    </row>
    <row r="30495" ht="14.25" customHeight="1">
      <c r="A30495" s="4"/>
      <c r="B30495" s="4"/>
    </row>
    <row r="30496" ht="14.25" customHeight="1">
      <c r="A30496" s="4"/>
      <c r="B30496" s="4"/>
    </row>
    <row r="30497" ht="14.25" customHeight="1">
      <c r="A30497" s="4"/>
      <c r="B30497" s="4"/>
    </row>
    <row r="30498" ht="14.25" customHeight="1">
      <c r="A30498" s="4"/>
      <c r="B30498" s="4"/>
    </row>
    <row r="30499" ht="14.25" customHeight="1">
      <c r="A30499" s="4"/>
      <c r="B30499" s="4"/>
    </row>
    <row r="30500" ht="14.25" customHeight="1">
      <c r="A30500" s="4"/>
      <c r="B30500" s="4"/>
    </row>
    <row r="30501" ht="14.25" customHeight="1">
      <c r="A30501" s="4"/>
      <c r="B30501" s="4"/>
    </row>
    <row r="30502" ht="14.25" customHeight="1">
      <c r="A30502" s="4"/>
      <c r="B30502" s="4"/>
    </row>
    <row r="30503" ht="14.25" customHeight="1">
      <c r="A30503" s="4"/>
      <c r="B30503" s="4"/>
    </row>
    <row r="30504" ht="14.25" customHeight="1">
      <c r="A30504" s="4"/>
      <c r="B30504" s="4"/>
    </row>
    <row r="30505" ht="14.25" customHeight="1">
      <c r="A30505" s="4"/>
      <c r="B30505" s="4"/>
    </row>
    <row r="30506" ht="14.25" customHeight="1">
      <c r="A30506" s="4"/>
      <c r="B30506" s="4"/>
    </row>
    <row r="30507" ht="14.25" customHeight="1">
      <c r="A30507" s="4"/>
      <c r="B30507" s="4"/>
    </row>
    <row r="30508" ht="14.25" customHeight="1">
      <c r="A30508" s="4"/>
      <c r="B30508" s="4"/>
    </row>
    <row r="30509" ht="14.25" customHeight="1">
      <c r="A30509" s="4"/>
      <c r="B30509" s="4"/>
    </row>
    <row r="30510" ht="14.25" customHeight="1">
      <c r="A30510" s="4"/>
      <c r="B30510" s="4"/>
    </row>
    <row r="30511" ht="14.25" customHeight="1">
      <c r="A30511" s="4"/>
      <c r="B30511" s="4"/>
    </row>
    <row r="30512" ht="14.25" customHeight="1">
      <c r="A30512" s="4"/>
      <c r="B30512" s="4"/>
    </row>
    <row r="30513" ht="14.25" customHeight="1">
      <c r="A30513" s="4"/>
      <c r="B30513" s="4"/>
    </row>
    <row r="30514" ht="14.25" customHeight="1">
      <c r="A30514" s="4"/>
      <c r="B30514" s="4"/>
    </row>
    <row r="30515" ht="14.25" customHeight="1">
      <c r="A30515" s="4"/>
      <c r="B30515" s="4"/>
    </row>
    <row r="30516" ht="14.25" customHeight="1">
      <c r="A30516" s="4"/>
      <c r="B30516" s="4"/>
    </row>
    <row r="30517" ht="14.25" customHeight="1">
      <c r="A30517" s="4"/>
      <c r="B30517" s="4"/>
    </row>
    <row r="30518" ht="14.25" customHeight="1">
      <c r="A30518" s="4"/>
      <c r="B30518" s="4"/>
    </row>
    <row r="30519" ht="14.25" customHeight="1">
      <c r="A30519" s="4"/>
      <c r="B30519" s="4"/>
    </row>
    <row r="30520" ht="14.25" customHeight="1">
      <c r="A30520" s="4"/>
      <c r="B30520" s="4"/>
    </row>
    <row r="30521" ht="14.25" customHeight="1">
      <c r="A30521" s="4"/>
      <c r="B30521" s="4"/>
    </row>
    <row r="30522" ht="14.25" customHeight="1">
      <c r="A30522" s="4"/>
      <c r="B30522" s="4"/>
    </row>
    <row r="30523" ht="14.25" customHeight="1">
      <c r="A30523" s="4"/>
      <c r="B30523" s="4"/>
    </row>
    <row r="30524" ht="14.25" customHeight="1">
      <c r="A30524" s="4"/>
      <c r="B30524" s="4"/>
    </row>
    <row r="30525" ht="14.25" customHeight="1">
      <c r="A30525" s="4"/>
      <c r="B30525" s="4"/>
    </row>
    <row r="30526" ht="14.25" customHeight="1">
      <c r="A30526" s="4"/>
      <c r="B30526" s="4"/>
    </row>
    <row r="30527" ht="14.25" customHeight="1">
      <c r="A30527" s="4"/>
      <c r="B30527" s="4"/>
    </row>
    <row r="30528" ht="14.25" customHeight="1">
      <c r="A30528" s="4"/>
      <c r="B30528" s="4"/>
    </row>
    <row r="30529" ht="14.25" customHeight="1">
      <c r="A30529" s="4"/>
      <c r="B30529" s="4"/>
    </row>
    <row r="30530" ht="14.25" customHeight="1">
      <c r="A30530" s="4"/>
      <c r="B30530" s="4"/>
    </row>
    <row r="30531" ht="14.25" customHeight="1">
      <c r="A30531" s="4"/>
      <c r="B30531" s="4"/>
    </row>
    <row r="30532" ht="14.25" customHeight="1">
      <c r="A30532" s="4"/>
      <c r="B30532" s="4"/>
    </row>
    <row r="30533" ht="14.25" customHeight="1">
      <c r="A30533" s="4"/>
      <c r="B30533" s="4"/>
    </row>
    <row r="30534" ht="14.25" customHeight="1">
      <c r="A30534" s="4"/>
      <c r="B30534" s="4"/>
    </row>
    <row r="30535" ht="14.25" customHeight="1">
      <c r="A30535" s="4"/>
      <c r="B30535" s="4"/>
    </row>
    <row r="30536" ht="14.25" customHeight="1">
      <c r="A30536" s="4"/>
      <c r="B30536" s="4"/>
    </row>
    <row r="30537" ht="14.25" customHeight="1">
      <c r="A30537" s="4"/>
      <c r="B30537" s="4"/>
    </row>
    <row r="30538" ht="14.25" customHeight="1">
      <c r="A30538" s="4"/>
      <c r="B30538" s="4"/>
    </row>
    <row r="30539" ht="14.25" customHeight="1">
      <c r="A30539" s="4"/>
      <c r="B30539" s="4"/>
    </row>
    <row r="30540" ht="14.25" customHeight="1">
      <c r="A30540" s="4"/>
      <c r="B30540" s="4"/>
    </row>
    <row r="30541" ht="14.25" customHeight="1">
      <c r="A30541" s="4"/>
      <c r="B30541" s="4"/>
    </row>
    <row r="30542" ht="14.25" customHeight="1">
      <c r="A30542" s="4"/>
      <c r="B30542" s="4"/>
    </row>
    <row r="30543" ht="14.25" customHeight="1">
      <c r="A30543" s="4"/>
      <c r="B30543" s="4"/>
    </row>
    <row r="30544" ht="14.25" customHeight="1">
      <c r="A30544" s="4"/>
      <c r="B30544" s="4"/>
    </row>
    <row r="30545" ht="14.25" customHeight="1">
      <c r="A30545" s="4"/>
      <c r="B30545" s="4"/>
    </row>
    <row r="30546" ht="14.25" customHeight="1">
      <c r="A30546" s="4"/>
      <c r="B30546" s="4"/>
    </row>
    <row r="30547" ht="14.25" customHeight="1">
      <c r="A30547" s="4"/>
      <c r="B30547" s="4"/>
    </row>
    <row r="30548" ht="14.25" customHeight="1">
      <c r="A30548" s="4"/>
      <c r="B30548" s="4"/>
    </row>
    <row r="30549" ht="14.25" customHeight="1">
      <c r="A30549" s="4"/>
      <c r="B30549" s="4"/>
    </row>
    <row r="30550" ht="14.25" customHeight="1">
      <c r="A30550" s="4"/>
      <c r="B30550" s="4"/>
    </row>
    <row r="30551" ht="14.25" customHeight="1">
      <c r="A30551" s="4"/>
      <c r="B30551" s="4"/>
    </row>
    <row r="30552" ht="14.25" customHeight="1">
      <c r="A30552" s="4"/>
      <c r="B30552" s="4"/>
    </row>
    <row r="30553" ht="14.25" customHeight="1">
      <c r="A30553" s="4"/>
      <c r="B30553" s="4"/>
    </row>
    <row r="30554" ht="14.25" customHeight="1">
      <c r="A30554" s="4"/>
      <c r="B30554" s="4"/>
    </row>
    <row r="30555" ht="14.25" customHeight="1">
      <c r="A30555" s="4"/>
      <c r="B30555" s="4"/>
    </row>
    <row r="30556" ht="14.25" customHeight="1">
      <c r="A30556" s="4"/>
      <c r="B30556" s="4"/>
    </row>
    <row r="30557" ht="14.25" customHeight="1">
      <c r="A30557" s="4"/>
      <c r="B30557" s="4"/>
    </row>
    <row r="30558" ht="14.25" customHeight="1">
      <c r="A30558" s="4"/>
      <c r="B30558" s="4"/>
    </row>
    <row r="30559" ht="14.25" customHeight="1">
      <c r="A30559" s="4"/>
      <c r="B30559" s="4"/>
    </row>
    <row r="30560" ht="14.25" customHeight="1">
      <c r="A30560" s="4"/>
      <c r="B30560" s="4"/>
    </row>
    <row r="30561" ht="14.25" customHeight="1">
      <c r="A30561" s="4"/>
      <c r="B30561" s="4"/>
    </row>
    <row r="30562" ht="14.25" customHeight="1">
      <c r="A30562" s="4"/>
      <c r="B30562" s="4"/>
    </row>
    <row r="30563" ht="14.25" customHeight="1">
      <c r="A30563" s="4"/>
      <c r="B30563" s="4"/>
    </row>
    <row r="30564" ht="14.25" customHeight="1">
      <c r="A30564" s="4"/>
      <c r="B30564" s="4"/>
    </row>
    <row r="30565" ht="14.25" customHeight="1">
      <c r="A30565" s="4"/>
      <c r="B30565" s="4"/>
    </row>
    <row r="30566" ht="14.25" customHeight="1">
      <c r="A30566" s="4"/>
      <c r="B30566" s="4"/>
    </row>
    <row r="30567" ht="14.25" customHeight="1">
      <c r="A30567" s="4"/>
      <c r="B30567" s="4"/>
    </row>
    <row r="30568" ht="14.25" customHeight="1">
      <c r="A30568" s="4"/>
      <c r="B30568" s="4"/>
    </row>
    <row r="30569" ht="14.25" customHeight="1">
      <c r="A30569" s="4"/>
      <c r="B30569" s="4"/>
    </row>
    <row r="30570" ht="14.25" customHeight="1">
      <c r="A30570" s="4"/>
      <c r="B30570" s="4"/>
    </row>
    <row r="30571" ht="14.25" customHeight="1">
      <c r="A30571" s="4"/>
      <c r="B30571" s="4"/>
    </row>
    <row r="30572" ht="14.25" customHeight="1">
      <c r="A30572" s="4"/>
      <c r="B30572" s="4"/>
    </row>
    <row r="30573" ht="14.25" customHeight="1">
      <c r="A30573" s="4"/>
      <c r="B30573" s="4"/>
    </row>
    <row r="30574" ht="14.25" customHeight="1">
      <c r="A30574" s="4"/>
      <c r="B30574" s="4"/>
    </row>
    <row r="30575" ht="14.25" customHeight="1">
      <c r="A30575" s="4"/>
      <c r="B30575" s="4"/>
    </row>
    <row r="30576" ht="14.25" customHeight="1">
      <c r="A30576" s="4"/>
      <c r="B30576" s="4"/>
    </row>
    <row r="30577" ht="14.25" customHeight="1">
      <c r="A30577" s="4"/>
      <c r="B30577" s="4"/>
    </row>
    <row r="30578" ht="14.25" customHeight="1">
      <c r="A30578" s="4"/>
      <c r="B30578" s="4"/>
    </row>
    <row r="30579" ht="14.25" customHeight="1">
      <c r="A30579" s="4"/>
      <c r="B30579" s="4"/>
    </row>
    <row r="30580" ht="14.25" customHeight="1">
      <c r="A30580" s="4"/>
      <c r="B30580" s="4"/>
    </row>
    <row r="30581" ht="14.25" customHeight="1">
      <c r="A30581" s="4"/>
      <c r="B30581" s="4"/>
    </row>
    <row r="30582" ht="14.25" customHeight="1">
      <c r="A30582" s="4"/>
      <c r="B30582" s="4"/>
    </row>
    <row r="30583" ht="14.25" customHeight="1">
      <c r="A30583" s="4"/>
      <c r="B30583" s="4"/>
    </row>
    <row r="30584" ht="14.25" customHeight="1">
      <c r="A30584" s="4"/>
      <c r="B30584" s="4"/>
    </row>
    <row r="30585" ht="14.25" customHeight="1">
      <c r="A30585" s="4"/>
      <c r="B30585" s="4"/>
    </row>
    <row r="30586" ht="14.25" customHeight="1">
      <c r="A30586" s="4"/>
      <c r="B30586" s="4"/>
    </row>
    <row r="30587" ht="14.25" customHeight="1">
      <c r="A30587" s="4"/>
      <c r="B30587" s="4"/>
    </row>
    <row r="30588" ht="14.25" customHeight="1">
      <c r="A30588" s="4"/>
      <c r="B30588" s="4"/>
    </row>
    <row r="30589" ht="14.25" customHeight="1">
      <c r="A30589" s="4"/>
      <c r="B30589" s="4"/>
    </row>
    <row r="30590" ht="14.25" customHeight="1">
      <c r="A30590" s="4"/>
      <c r="B30590" s="4"/>
    </row>
    <row r="30591" ht="14.25" customHeight="1">
      <c r="A30591" s="4"/>
      <c r="B30591" s="4"/>
    </row>
    <row r="30592" ht="14.25" customHeight="1">
      <c r="A30592" s="4"/>
      <c r="B30592" s="4"/>
    </row>
    <row r="30593" ht="14.25" customHeight="1">
      <c r="A30593" s="4"/>
      <c r="B30593" s="4"/>
    </row>
    <row r="30594" ht="14.25" customHeight="1">
      <c r="A30594" s="4"/>
      <c r="B30594" s="4"/>
    </row>
    <row r="30595" ht="14.25" customHeight="1">
      <c r="A30595" s="4"/>
      <c r="B30595" s="4"/>
    </row>
    <row r="30596" ht="14.25" customHeight="1">
      <c r="A30596" s="4"/>
      <c r="B30596" s="4"/>
    </row>
    <row r="30597" ht="14.25" customHeight="1">
      <c r="A30597" s="4"/>
      <c r="B30597" s="4"/>
    </row>
    <row r="30598" ht="14.25" customHeight="1">
      <c r="A30598" s="4"/>
      <c r="B30598" s="4"/>
    </row>
    <row r="30599" ht="14.25" customHeight="1">
      <c r="A30599" s="4"/>
      <c r="B30599" s="4"/>
    </row>
    <row r="30600" ht="14.25" customHeight="1">
      <c r="A30600" s="4"/>
      <c r="B30600" s="4"/>
    </row>
    <row r="30601" ht="14.25" customHeight="1">
      <c r="A30601" s="4"/>
      <c r="B30601" s="4"/>
    </row>
    <row r="30602" ht="14.25" customHeight="1">
      <c r="A30602" s="4"/>
      <c r="B30602" s="4"/>
    </row>
    <row r="30603" ht="14.25" customHeight="1">
      <c r="A30603" s="4"/>
      <c r="B30603" s="4"/>
    </row>
    <row r="30604" ht="14.25" customHeight="1">
      <c r="A30604" s="4"/>
      <c r="B30604" s="4"/>
    </row>
    <row r="30605" ht="14.25" customHeight="1">
      <c r="A30605" s="4"/>
      <c r="B30605" s="4"/>
    </row>
    <row r="30606" ht="14.25" customHeight="1">
      <c r="A30606" s="4"/>
      <c r="B30606" s="4"/>
    </row>
    <row r="30607" ht="14.25" customHeight="1">
      <c r="A30607" s="4"/>
      <c r="B30607" s="4"/>
    </row>
    <row r="30608" ht="14.25" customHeight="1">
      <c r="A30608" s="4"/>
      <c r="B30608" s="4"/>
    </row>
    <row r="30609" ht="14.25" customHeight="1">
      <c r="A30609" s="4"/>
      <c r="B30609" s="4"/>
    </row>
    <row r="30610" ht="14.25" customHeight="1">
      <c r="A30610" s="4"/>
      <c r="B30610" s="4"/>
    </row>
    <row r="30611" ht="14.25" customHeight="1">
      <c r="A30611" s="4"/>
      <c r="B30611" s="4"/>
    </row>
    <row r="30612" ht="14.25" customHeight="1">
      <c r="A30612" s="4"/>
      <c r="B30612" s="4"/>
    </row>
    <row r="30613" ht="14.25" customHeight="1">
      <c r="A30613" s="4"/>
      <c r="B30613" s="4"/>
    </row>
    <row r="30614" ht="14.25" customHeight="1">
      <c r="A30614" s="4"/>
      <c r="B30614" s="4"/>
    </row>
    <row r="30615" ht="14.25" customHeight="1">
      <c r="A30615" s="4"/>
      <c r="B30615" s="4"/>
    </row>
    <row r="30616" ht="14.25" customHeight="1">
      <c r="A30616" s="4"/>
      <c r="B30616" s="4"/>
    </row>
    <row r="30617" ht="14.25" customHeight="1">
      <c r="A30617" s="4"/>
      <c r="B30617" s="4"/>
    </row>
    <row r="30618" ht="14.25" customHeight="1">
      <c r="A30618" s="4"/>
      <c r="B30618" s="4"/>
    </row>
    <row r="30619" ht="14.25" customHeight="1">
      <c r="A30619" s="4"/>
      <c r="B30619" s="4"/>
    </row>
    <row r="30620" ht="14.25" customHeight="1">
      <c r="A30620" s="4"/>
      <c r="B30620" s="4"/>
    </row>
    <row r="30621" ht="14.25" customHeight="1">
      <c r="A30621" s="4"/>
      <c r="B30621" s="4"/>
    </row>
    <row r="30622" ht="14.25" customHeight="1">
      <c r="A30622" s="4"/>
      <c r="B30622" s="4"/>
    </row>
    <row r="30623" ht="14.25" customHeight="1">
      <c r="A30623" s="4"/>
      <c r="B30623" s="4"/>
    </row>
    <row r="30624" ht="14.25" customHeight="1">
      <c r="A30624" s="4"/>
      <c r="B30624" s="4"/>
    </row>
    <row r="30625" ht="14.25" customHeight="1">
      <c r="A30625" s="4"/>
      <c r="B30625" s="4"/>
    </row>
    <row r="30626" ht="14.25" customHeight="1">
      <c r="A30626" s="4"/>
      <c r="B30626" s="4"/>
    </row>
    <row r="30627" ht="14.25" customHeight="1">
      <c r="A30627" s="4"/>
      <c r="B30627" s="4"/>
    </row>
    <row r="30628" ht="14.25" customHeight="1">
      <c r="A30628" s="4"/>
      <c r="B30628" s="4"/>
    </row>
    <row r="30629" ht="14.25" customHeight="1">
      <c r="A30629" s="4"/>
      <c r="B30629" s="4"/>
    </row>
    <row r="30630" ht="14.25" customHeight="1">
      <c r="A30630" s="4"/>
      <c r="B30630" s="4"/>
    </row>
    <row r="30631" ht="14.25" customHeight="1">
      <c r="A30631" s="4"/>
      <c r="B30631" s="4"/>
    </row>
    <row r="30632" ht="14.25" customHeight="1">
      <c r="A30632" s="4"/>
      <c r="B30632" s="4"/>
    </row>
    <row r="30633" ht="14.25" customHeight="1">
      <c r="A30633" s="4"/>
      <c r="B30633" s="4"/>
    </row>
    <row r="30634" ht="14.25" customHeight="1">
      <c r="A30634" s="4"/>
      <c r="B30634" s="4"/>
    </row>
    <row r="30635" ht="14.25" customHeight="1">
      <c r="A30635" s="4"/>
      <c r="B30635" s="4"/>
    </row>
    <row r="30636" ht="14.25" customHeight="1">
      <c r="A30636" s="4"/>
      <c r="B30636" s="4"/>
    </row>
    <row r="30637" ht="14.25" customHeight="1">
      <c r="A30637" s="4"/>
      <c r="B30637" s="4"/>
    </row>
    <row r="30638" ht="14.25" customHeight="1">
      <c r="A30638" s="4"/>
      <c r="B30638" s="4"/>
    </row>
    <row r="30639" ht="14.25" customHeight="1">
      <c r="A30639" s="4"/>
      <c r="B30639" s="4"/>
    </row>
    <row r="30640" ht="14.25" customHeight="1">
      <c r="A30640" s="4"/>
      <c r="B30640" s="4"/>
    </row>
    <row r="30641" ht="14.25" customHeight="1">
      <c r="A30641" s="4"/>
      <c r="B30641" s="4"/>
    </row>
    <row r="30642" ht="14.25" customHeight="1">
      <c r="A30642" s="4"/>
      <c r="B30642" s="4"/>
    </row>
    <row r="30643" ht="14.25" customHeight="1">
      <c r="A30643" s="4"/>
      <c r="B30643" s="4"/>
    </row>
    <row r="30644" ht="14.25" customHeight="1">
      <c r="A30644" s="4"/>
      <c r="B30644" s="4"/>
    </row>
    <row r="30645" ht="14.25" customHeight="1">
      <c r="A30645" s="4"/>
      <c r="B30645" s="4"/>
    </row>
    <row r="30646" ht="14.25" customHeight="1">
      <c r="A30646" s="4"/>
      <c r="B30646" s="4"/>
    </row>
    <row r="30647" ht="14.25" customHeight="1">
      <c r="A30647" s="4"/>
      <c r="B30647" s="4"/>
    </row>
    <row r="30648" ht="14.25" customHeight="1">
      <c r="A30648" s="4"/>
      <c r="B30648" s="4"/>
    </row>
    <row r="30649" ht="14.25" customHeight="1">
      <c r="A30649" s="4"/>
      <c r="B30649" s="4"/>
    </row>
    <row r="30650" ht="14.25" customHeight="1">
      <c r="A30650" s="4"/>
      <c r="B30650" s="4"/>
    </row>
    <row r="30651" ht="14.25" customHeight="1">
      <c r="A30651" s="4"/>
      <c r="B30651" s="4"/>
    </row>
    <row r="30652" ht="14.25" customHeight="1">
      <c r="A30652" s="4"/>
      <c r="B30652" s="4"/>
    </row>
    <row r="30653" ht="14.25" customHeight="1">
      <c r="A30653" s="4"/>
      <c r="B30653" s="4"/>
    </row>
    <row r="30654" ht="14.25" customHeight="1">
      <c r="A30654" s="4"/>
      <c r="B30654" s="4"/>
    </row>
    <row r="30655" ht="14.25" customHeight="1">
      <c r="A30655" s="4"/>
      <c r="B30655" s="4"/>
    </row>
    <row r="30656" ht="14.25" customHeight="1">
      <c r="A30656" s="4"/>
      <c r="B30656" s="4"/>
    </row>
    <row r="30657" ht="14.25" customHeight="1">
      <c r="A30657" s="4"/>
      <c r="B30657" s="4"/>
    </row>
    <row r="30658" ht="14.25" customHeight="1">
      <c r="A30658" s="4"/>
      <c r="B30658" s="4"/>
    </row>
    <row r="30659" ht="14.25" customHeight="1">
      <c r="A30659" s="4"/>
      <c r="B30659" s="4"/>
    </row>
    <row r="30660" ht="14.25" customHeight="1">
      <c r="A30660" s="4"/>
      <c r="B30660" s="4"/>
    </row>
    <row r="30661" ht="14.25" customHeight="1">
      <c r="A30661" s="4"/>
      <c r="B30661" s="4"/>
    </row>
    <row r="30662" ht="14.25" customHeight="1">
      <c r="A30662" s="4"/>
      <c r="B30662" s="4"/>
    </row>
    <row r="30663" ht="14.25" customHeight="1">
      <c r="A30663" s="4"/>
      <c r="B30663" s="4"/>
    </row>
    <row r="30664" ht="14.25" customHeight="1">
      <c r="A30664" s="4"/>
      <c r="B30664" s="4"/>
    </row>
    <row r="30665" ht="14.25" customHeight="1">
      <c r="A30665" s="4"/>
      <c r="B30665" s="4"/>
    </row>
    <row r="30666" ht="14.25" customHeight="1">
      <c r="A30666" s="4"/>
      <c r="B30666" s="4"/>
    </row>
    <row r="30667" ht="14.25" customHeight="1">
      <c r="A30667" s="4"/>
      <c r="B30667" s="4"/>
    </row>
    <row r="30668" ht="14.25" customHeight="1">
      <c r="A30668" s="4"/>
      <c r="B30668" s="4"/>
    </row>
    <row r="30669" ht="14.25" customHeight="1">
      <c r="A30669" s="4"/>
      <c r="B30669" s="4"/>
    </row>
    <row r="30670" ht="14.25" customHeight="1">
      <c r="A30670" s="4"/>
      <c r="B30670" s="4"/>
    </row>
    <row r="30671" ht="14.25" customHeight="1">
      <c r="A30671" s="4"/>
      <c r="B30671" s="4"/>
    </row>
    <row r="30672" ht="14.25" customHeight="1">
      <c r="A30672" s="4"/>
      <c r="B30672" s="4"/>
    </row>
    <row r="30673" ht="14.25" customHeight="1">
      <c r="A30673" s="4"/>
      <c r="B30673" s="4"/>
    </row>
    <row r="30674" ht="14.25" customHeight="1">
      <c r="A30674" s="4"/>
      <c r="B30674" s="4"/>
    </row>
    <row r="30675" ht="14.25" customHeight="1">
      <c r="A30675" s="4"/>
      <c r="B30675" s="4"/>
    </row>
    <row r="30676" ht="14.25" customHeight="1">
      <c r="A30676" s="4"/>
      <c r="B30676" s="4"/>
    </row>
    <row r="30677" ht="14.25" customHeight="1">
      <c r="A30677" s="4"/>
      <c r="B30677" s="4"/>
    </row>
    <row r="30678" ht="14.25" customHeight="1">
      <c r="A30678" s="4"/>
      <c r="B30678" s="4"/>
    </row>
    <row r="30679" ht="14.25" customHeight="1">
      <c r="A30679" s="4"/>
      <c r="B30679" s="4"/>
    </row>
    <row r="30680" ht="14.25" customHeight="1">
      <c r="A30680" s="4"/>
      <c r="B30680" s="4"/>
    </row>
    <row r="30681" ht="14.25" customHeight="1">
      <c r="A30681" s="4"/>
      <c r="B30681" s="4"/>
    </row>
    <row r="30682" ht="14.25" customHeight="1">
      <c r="A30682" s="4"/>
      <c r="B30682" s="4"/>
    </row>
    <row r="30683" ht="14.25" customHeight="1">
      <c r="A30683" s="4"/>
      <c r="B30683" s="4"/>
    </row>
    <row r="30684" ht="14.25" customHeight="1">
      <c r="A30684" s="4"/>
      <c r="B30684" s="4"/>
    </row>
    <row r="30685" ht="14.25" customHeight="1">
      <c r="A30685" s="4"/>
      <c r="B30685" s="4"/>
    </row>
    <row r="30686" ht="14.25" customHeight="1">
      <c r="A30686" s="4"/>
      <c r="B30686" s="4"/>
    </row>
    <row r="30687" ht="14.25" customHeight="1">
      <c r="A30687" s="4"/>
      <c r="B30687" s="4"/>
    </row>
    <row r="30688" ht="14.25" customHeight="1">
      <c r="A30688" s="4"/>
      <c r="B30688" s="4"/>
    </row>
    <row r="30689" ht="14.25" customHeight="1">
      <c r="A30689" s="4"/>
      <c r="B30689" s="4"/>
    </row>
    <row r="30690" ht="14.25" customHeight="1">
      <c r="A30690" s="4"/>
      <c r="B30690" s="4"/>
    </row>
    <row r="30691" ht="14.25" customHeight="1">
      <c r="A30691" s="4"/>
      <c r="B30691" s="4"/>
    </row>
    <row r="30692" ht="14.25" customHeight="1">
      <c r="A30692" s="4"/>
      <c r="B30692" s="4"/>
    </row>
    <row r="30693" ht="14.25" customHeight="1">
      <c r="A30693" s="4"/>
      <c r="B30693" s="4"/>
    </row>
    <row r="30694" ht="14.25" customHeight="1">
      <c r="A30694" s="4"/>
      <c r="B30694" s="4"/>
    </row>
    <row r="30695" ht="14.25" customHeight="1">
      <c r="A30695" s="4"/>
      <c r="B30695" s="4"/>
    </row>
    <row r="30696" ht="14.25" customHeight="1">
      <c r="A30696" s="4"/>
      <c r="B30696" s="4"/>
    </row>
    <row r="30697" ht="14.25" customHeight="1">
      <c r="A30697" s="4"/>
      <c r="B30697" s="4"/>
    </row>
    <row r="30698" ht="14.25" customHeight="1">
      <c r="A30698" s="4"/>
      <c r="B30698" s="4"/>
    </row>
    <row r="30699" ht="14.25" customHeight="1">
      <c r="A30699" s="4"/>
      <c r="B30699" s="4"/>
    </row>
    <row r="30700" ht="14.25" customHeight="1">
      <c r="A30700" s="4"/>
      <c r="B30700" s="4"/>
    </row>
    <row r="30701" ht="14.25" customHeight="1">
      <c r="A30701" s="4"/>
      <c r="B30701" s="4"/>
    </row>
    <row r="30702" ht="14.25" customHeight="1">
      <c r="A30702" s="4"/>
      <c r="B30702" s="4"/>
    </row>
    <row r="30703" ht="14.25" customHeight="1">
      <c r="A30703" s="4"/>
      <c r="B30703" s="4"/>
    </row>
    <row r="30704" ht="14.25" customHeight="1">
      <c r="A30704" s="4"/>
      <c r="B30704" s="4"/>
    </row>
    <row r="30705" ht="14.25" customHeight="1">
      <c r="A30705" s="4"/>
      <c r="B30705" s="4"/>
    </row>
    <row r="30706" ht="14.25" customHeight="1">
      <c r="A30706" s="4"/>
      <c r="B30706" s="4"/>
    </row>
    <row r="30707" ht="14.25" customHeight="1">
      <c r="A30707" s="4"/>
      <c r="B30707" s="4"/>
    </row>
    <row r="30708" ht="14.25" customHeight="1">
      <c r="A30708" s="4"/>
      <c r="B30708" s="4"/>
    </row>
    <row r="30709" ht="14.25" customHeight="1">
      <c r="A30709" s="4"/>
      <c r="B30709" s="4"/>
    </row>
    <row r="30710" ht="14.25" customHeight="1">
      <c r="A30710" s="4"/>
      <c r="B30710" s="4"/>
    </row>
    <row r="30711" ht="14.25" customHeight="1">
      <c r="A30711" s="4"/>
      <c r="B30711" s="4"/>
    </row>
    <row r="30712" ht="14.25" customHeight="1">
      <c r="A30712" s="4"/>
      <c r="B30712" s="4"/>
    </row>
    <row r="30713" ht="14.25" customHeight="1">
      <c r="A30713" s="4"/>
      <c r="B30713" s="4"/>
    </row>
    <row r="30714" ht="14.25" customHeight="1">
      <c r="A30714" s="4"/>
      <c r="B30714" s="4"/>
    </row>
    <row r="30715" ht="14.25" customHeight="1">
      <c r="A30715" s="4"/>
      <c r="B30715" s="4"/>
    </row>
    <row r="30716" ht="14.25" customHeight="1">
      <c r="A30716" s="4"/>
      <c r="B30716" s="4"/>
    </row>
    <row r="30717" ht="14.25" customHeight="1">
      <c r="A30717" s="4"/>
      <c r="B30717" s="4"/>
    </row>
    <row r="30718" ht="14.25" customHeight="1">
      <c r="A30718" s="4"/>
      <c r="B30718" s="4"/>
    </row>
    <row r="30719" ht="14.25" customHeight="1">
      <c r="A30719" s="4"/>
      <c r="B30719" s="4"/>
    </row>
    <row r="30720" ht="14.25" customHeight="1">
      <c r="A30720" s="4"/>
      <c r="B30720" s="4"/>
    </row>
    <row r="30721" ht="14.25" customHeight="1">
      <c r="A30721" s="4"/>
      <c r="B30721" s="4"/>
    </row>
    <row r="30722" ht="14.25" customHeight="1">
      <c r="A30722" s="4"/>
      <c r="B30722" s="4"/>
    </row>
    <row r="30723" ht="14.25" customHeight="1">
      <c r="A30723" s="4"/>
      <c r="B30723" s="4"/>
    </row>
    <row r="30724" ht="14.25" customHeight="1">
      <c r="A30724" s="4"/>
      <c r="B30724" s="4"/>
    </row>
    <row r="30725" ht="14.25" customHeight="1">
      <c r="A30725" s="4"/>
      <c r="B30725" s="4"/>
    </row>
    <row r="30726" ht="14.25" customHeight="1">
      <c r="A30726" s="4"/>
      <c r="B30726" s="4"/>
    </row>
    <row r="30727" ht="14.25" customHeight="1">
      <c r="A30727" s="4"/>
      <c r="B30727" s="4"/>
    </row>
    <row r="30728" ht="14.25" customHeight="1">
      <c r="A30728" s="4"/>
      <c r="B30728" s="4"/>
    </row>
    <row r="30729" ht="14.25" customHeight="1">
      <c r="A30729" s="4"/>
      <c r="B30729" s="4"/>
    </row>
    <row r="30730" ht="14.25" customHeight="1">
      <c r="A30730" s="4"/>
      <c r="B30730" s="4"/>
    </row>
    <row r="30731" ht="14.25" customHeight="1">
      <c r="A30731" s="4"/>
      <c r="B30731" s="4"/>
    </row>
    <row r="30732" ht="14.25" customHeight="1">
      <c r="A30732" s="4"/>
      <c r="B30732" s="4"/>
    </row>
    <row r="30733" ht="14.25" customHeight="1">
      <c r="A30733" s="4"/>
      <c r="B30733" s="4"/>
    </row>
    <row r="30734" ht="14.25" customHeight="1">
      <c r="A30734" s="4"/>
      <c r="B30734" s="4"/>
    </row>
    <row r="30735" ht="14.25" customHeight="1">
      <c r="A30735" s="4"/>
      <c r="B30735" s="4"/>
    </row>
    <row r="30736" ht="14.25" customHeight="1">
      <c r="A30736" s="4"/>
      <c r="B30736" s="4"/>
    </row>
    <row r="30737" ht="14.25" customHeight="1">
      <c r="A30737" s="4"/>
      <c r="B30737" s="4"/>
    </row>
    <row r="30738" ht="14.25" customHeight="1">
      <c r="A30738" s="4"/>
      <c r="B30738" s="4"/>
    </row>
    <row r="30739" ht="14.25" customHeight="1">
      <c r="A30739" s="4"/>
      <c r="B30739" s="4"/>
    </row>
    <row r="30740" ht="14.25" customHeight="1">
      <c r="A30740" s="4"/>
      <c r="B30740" s="4"/>
    </row>
    <row r="30741" ht="14.25" customHeight="1">
      <c r="A30741" s="4"/>
      <c r="B30741" s="4"/>
    </row>
    <row r="30742" ht="14.25" customHeight="1">
      <c r="A30742" s="4"/>
      <c r="B30742" s="4"/>
    </row>
    <row r="30743" ht="14.25" customHeight="1">
      <c r="A30743" s="4"/>
      <c r="B30743" s="4"/>
    </row>
    <row r="30744" ht="14.25" customHeight="1">
      <c r="A30744" s="4"/>
      <c r="B30744" s="4"/>
    </row>
    <row r="30745" ht="14.25" customHeight="1">
      <c r="A30745" s="4"/>
      <c r="B30745" s="4"/>
    </row>
    <row r="30746" ht="14.25" customHeight="1">
      <c r="A30746" s="4"/>
      <c r="B30746" s="4"/>
    </row>
    <row r="30747" ht="14.25" customHeight="1">
      <c r="A30747" s="4"/>
      <c r="B30747" s="4"/>
    </row>
    <row r="30748" ht="14.25" customHeight="1">
      <c r="A30748" s="4"/>
      <c r="B30748" s="4"/>
    </row>
    <row r="30749" ht="14.25" customHeight="1">
      <c r="A30749" s="4"/>
      <c r="B30749" s="4"/>
    </row>
    <row r="30750" ht="14.25" customHeight="1">
      <c r="A30750" s="4"/>
      <c r="B30750" s="4"/>
    </row>
    <row r="30751" ht="14.25" customHeight="1">
      <c r="A30751" s="4"/>
      <c r="B30751" s="4"/>
    </row>
    <row r="30752" ht="14.25" customHeight="1">
      <c r="A30752" s="4"/>
      <c r="B30752" s="4"/>
    </row>
    <row r="30753" ht="14.25" customHeight="1">
      <c r="A30753" s="4"/>
      <c r="B30753" s="4"/>
    </row>
    <row r="30754" ht="14.25" customHeight="1">
      <c r="A30754" s="4"/>
      <c r="B30754" s="4"/>
    </row>
    <row r="30755" ht="14.25" customHeight="1">
      <c r="A30755" s="4"/>
      <c r="B30755" s="4"/>
    </row>
    <row r="30756" ht="14.25" customHeight="1">
      <c r="A30756" s="4"/>
      <c r="B30756" s="4"/>
    </row>
    <row r="30757" ht="14.25" customHeight="1">
      <c r="A30757" s="4"/>
      <c r="B30757" s="4"/>
    </row>
    <row r="30758" ht="14.25" customHeight="1">
      <c r="A30758" s="4"/>
      <c r="B30758" s="4"/>
    </row>
    <row r="30759" ht="14.25" customHeight="1">
      <c r="A30759" s="4"/>
      <c r="B30759" s="4"/>
    </row>
    <row r="30760" ht="14.25" customHeight="1">
      <c r="A30760" s="4"/>
      <c r="B30760" s="4"/>
    </row>
    <row r="30761" ht="14.25" customHeight="1">
      <c r="A30761" s="4"/>
      <c r="B30761" s="4"/>
    </row>
    <row r="30762" ht="14.25" customHeight="1">
      <c r="A30762" s="4"/>
      <c r="B30762" s="4"/>
    </row>
    <row r="30763" ht="14.25" customHeight="1">
      <c r="A30763" s="4"/>
      <c r="B30763" s="4"/>
    </row>
    <row r="30764" ht="14.25" customHeight="1">
      <c r="A30764" s="4"/>
      <c r="B30764" s="4"/>
    </row>
    <row r="30765" ht="14.25" customHeight="1">
      <c r="A30765" s="4"/>
      <c r="B30765" s="4"/>
    </row>
    <row r="30766" ht="14.25" customHeight="1">
      <c r="A30766" s="4"/>
      <c r="B30766" s="4"/>
    </row>
    <row r="30767" ht="14.25" customHeight="1">
      <c r="A30767" s="4"/>
      <c r="B30767" s="4"/>
    </row>
    <row r="30768" ht="14.25" customHeight="1">
      <c r="A30768" s="4"/>
      <c r="B30768" s="4"/>
    </row>
    <row r="30769" ht="14.25" customHeight="1">
      <c r="A30769" s="4"/>
      <c r="B30769" s="4"/>
    </row>
    <row r="30770" ht="14.25" customHeight="1">
      <c r="A30770" s="4"/>
      <c r="B30770" s="4"/>
    </row>
    <row r="30771" ht="14.25" customHeight="1">
      <c r="A30771" s="4"/>
      <c r="B30771" s="4"/>
    </row>
    <row r="30772" ht="14.25" customHeight="1">
      <c r="A30772" s="4"/>
      <c r="B30772" s="4"/>
    </row>
    <row r="30773" ht="14.25" customHeight="1">
      <c r="A30773" s="4"/>
      <c r="B30773" s="4"/>
    </row>
    <row r="30774" ht="14.25" customHeight="1">
      <c r="A30774" s="4"/>
      <c r="B30774" s="4"/>
    </row>
    <row r="30775" ht="14.25" customHeight="1">
      <c r="A30775" s="4"/>
      <c r="B30775" s="4"/>
    </row>
    <row r="30776" ht="14.25" customHeight="1">
      <c r="A30776" s="4"/>
      <c r="B30776" s="4"/>
    </row>
    <row r="30777" ht="14.25" customHeight="1">
      <c r="A30777" s="4"/>
      <c r="B30777" s="4"/>
    </row>
    <row r="30778" ht="14.25" customHeight="1">
      <c r="A30778" s="4"/>
      <c r="B30778" s="4"/>
    </row>
    <row r="30779" ht="14.25" customHeight="1">
      <c r="A30779" s="4"/>
      <c r="B30779" s="4"/>
    </row>
    <row r="30780" ht="14.25" customHeight="1">
      <c r="A30780" s="4"/>
      <c r="B30780" s="4"/>
    </row>
    <row r="30781" ht="14.25" customHeight="1">
      <c r="A30781" s="4"/>
      <c r="B30781" s="4"/>
    </row>
    <row r="30782" ht="14.25" customHeight="1">
      <c r="A30782" s="4"/>
      <c r="B30782" s="4"/>
    </row>
    <row r="30783" ht="14.25" customHeight="1">
      <c r="A30783" s="4"/>
      <c r="B30783" s="4"/>
    </row>
    <row r="30784" ht="14.25" customHeight="1">
      <c r="A30784" s="4"/>
      <c r="B30784" s="4"/>
    </row>
    <row r="30785" ht="14.25" customHeight="1">
      <c r="A30785" s="4"/>
      <c r="B30785" s="4"/>
    </row>
    <row r="30786" ht="14.25" customHeight="1">
      <c r="A30786" s="4"/>
      <c r="B30786" s="4"/>
    </row>
    <row r="30787" ht="14.25" customHeight="1">
      <c r="A30787" s="4"/>
      <c r="B30787" s="4"/>
    </row>
    <row r="30788" ht="14.25" customHeight="1">
      <c r="A30788" s="4"/>
      <c r="B30788" s="4"/>
    </row>
    <row r="30789" ht="14.25" customHeight="1">
      <c r="A30789" s="4"/>
      <c r="B30789" s="4"/>
    </row>
    <row r="30790" ht="14.25" customHeight="1">
      <c r="A30790" s="4"/>
      <c r="B30790" s="4"/>
    </row>
    <row r="30791" ht="14.25" customHeight="1">
      <c r="A30791" s="4"/>
      <c r="B30791" s="4"/>
    </row>
    <row r="30792" ht="14.25" customHeight="1">
      <c r="A30792" s="4"/>
      <c r="B30792" s="4"/>
    </row>
    <row r="30793" ht="14.25" customHeight="1">
      <c r="A30793" s="4"/>
      <c r="B30793" s="4"/>
    </row>
    <row r="30794" ht="14.25" customHeight="1">
      <c r="A30794" s="4"/>
      <c r="B30794" s="4"/>
    </row>
    <row r="30795" ht="14.25" customHeight="1">
      <c r="A30795" s="4"/>
      <c r="B30795" s="4"/>
    </row>
    <row r="30796" ht="14.25" customHeight="1">
      <c r="A30796" s="4"/>
      <c r="B30796" s="4"/>
    </row>
    <row r="30797" ht="14.25" customHeight="1">
      <c r="A30797" s="4"/>
      <c r="B30797" s="4"/>
    </row>
    <row r="30798" ht="14.25" customHeight="1">
      <c r="A30798" s="4"/>
      <c r="B30798" s="4"/>
    </row>
    <row r="30799" ht="14.25" customHeight="1">
      <c r="A30799" s="4"/>
      <c r="B30799" s="4"/>
    </row>
    <row r="30800" ht="14.25" customHeight="1">
      <c r="A30800" s="4"/>
      <c r="B30800" s="4"/>
    </row>
    <row r="30801" ht="14.25" customHeight="1">
      <c r="A30801" s="4"/>
      <c r="B30801" s="4"/>
    </row>
    <row r="30802" ht="14.25" customHeight="1">
      <c r="A30802" s="4"/>
      <c r="B30802" s="4"/>
    </row>
    <row r="30803" ht="14.25" customHeight="1">
      <c r="A30803" s="4"/>
      <c r="B30803" s="4"/>
    </row>
    <row r="30804" ht="14.25" customHeight="1">
      <c r="A30804" s="4"/>
      <c r="B30804" s="4"/>
    </row>
    <row r="30805" ht="14.25" customHeight="1">
      <c r="A30805" s="4"/>
      <c r="B30805" s="4"/>
    </row>
    <row r="30806" ht="14.25" customHeight="1">
      <c r="A30806" s="4"/>
      <c r="B30806" s="4"/>
    </row>
    <row r="30807" ht="14.25" customHeight="1">
      <c r="A30807" s="4"/>
      <c r="B30807" s="4"/>
    </row>
    <row r="30808" ht="14.25" customHeight="1">
      <c r="A30808" s="4"/>
      <c r="B30808" s="4"/>
    </row>
    <row r="30809" ht="14.25" customHeight="1">
      <c r="A30809" s="4"/>
      <c r="B30809" s="4"/>
    </row>
    <row r="30810" ht="14.25" customHeight="1">
      <c r="A30810" s="4"/>
      <c r="B30810" s="4"/>
    </row>
    <row r="30811" ht="14.25" customHeight="1">
      <c r="A30811" s="4"/>
      <c r="B30811" s="4"/>
    </row>
    <row r="30812" ht="14.25" customHeight="1">
      <c r="A30812" s="4"/>
      <c r="B30812" s="4"/>
    </row>
    <row r="30813" ht="14.25" customHeight="1">
      <c r="A30813" s="4"/>
      <c r="B30813" s="4"/>
    </row>
    <row r="30814" ht="14.25" customHeight="1">
      <c r="A30814" s="4"/>
      <c r="B30814" s="4"/>
    </row>
    <row r="30815" ht="14.25" customHeight="1">
      <c r="A30815" s="4"/>
      <c r="B30815" s="4"/>
    </row>
    <row r="30816" ht="14.25" customHeight="1">
      <c r="A30816" s="4"/>
      <c r="B30816" s="4"/>
    </row>
    <row r="30817" ht="14.25" customHeight="1">
      <c r="A30817" s="4"/>
      <c r="B30817" s="4"/>
    </row>
    <row r="30818" ht="14.25" customHeight="1">
      <c r="A30818" s="4"/>
      <c r="B30818" s="4"/>
    </row>
    <row r="30819" ht="14.25" customHeight="1">
      <c r="A30819" s="4"/>
      <c r="B30819" s="4"/>
    </row>
    <row r="30820" ht="14.25" customHeight="1">
      <c r="A30820" s="4"/>
      <c r="B30820" s="4"/>
    </row>
    <row r="30821" ht="14.25" customHeight="1">
      <c r="A30821" s="4"/>
      <c r="B30821" s="4"/>
    </row>
    <row r="30822" ht="14.25" customHeight="1">
      <c r="A30822" s="4"/>
      <c r="B30822" s="4"/>
    </row>
    <row r="30823" ht="14.25" customHeight="1">
      <c r="A30823" s="4"/>
      <c r="B30823" s="4"/>
    </row>
    <row r="30824" ht="14.25" customHeight="1">
      <c r="A30824" s="4"/>
      <c r="B30824" s="4"/>
    </row>
    <row r="30825" ht="14.25" customHeight="1">
      <c r="A30825" s="4"/>
      <c r="B30825" s="4"/>
    </row>
    <row r="30826" ht="14.25" customHeight="1">
      <c r="A30826" s="4"/>
      <c r="B30826" s="4"/>
    </row>
    <row r="30827" ht="14.25" customHeight="1">
      <c r="A30827" s="4"/>
      <c r="B30827" s="4"/>
    </row>
    <row r="30828" ht="14.25" customHeight="1">
      <c r="A30828" s="4"/>
      <c r="B30828" s="4"/>
    </row>
    <row r="30829" ht="14.25" customHeight="1">
      <c r="A30829" s="4"/>
      <c r="B30829" s="4"/>
    </row>
    <row r="30830" ht="14.25" customHeight="1">
      <c r="A30830" s="4"/>
      <c r="B30830" s="4"/>
    </row>
    <row r="30831" ht="14.25" customHeight="1">
      <c r="A30831" s="4"/>
      <c r="B30831" s="4"/>
    </row>
    <row r="30832" ht="14.25" customHeight="1">
      <c r="A30832" s="4"/>
      <c r="B30832" s="4"/>
    </row>
    <row r="30833" ht="14.25" customHeight="1">
      <c r="A30833" s="4"/>
      <c r="B30833" s="4"/>
    </row>
    <row r="30834" ht="14.25" customHeight="1">
      <c r="A30834" s="4"/>
      <c r="B30834" s="4"/>
    </row>
    <row r="30835" ht="14.25" customHeight="1">
      <c r="A30835" s="4"/>
      <c r="B30835" s="4"/>
    </row>
    <row r="30836" ht="14.25" customHeight="1">
      <c r="A30836" s="4"/>
      <c r="B30836" s="4"/>
    </row>
    <row r="30837" ht="14.25" customHeight="1">
      <c r="A30837" s="4"/>
      <c r="B30837" s="4"/>
    </row>
    <row r="30838" ht="14.25" customHeight="1">
      <c r="A30838" s="4"/>
      <c r="B30838" s="4"/>
    </row>
    <row r="30839" ht="14.25" customHeight="1">
      <c r="A30839" s="4"/>
      <c r="B30839" s="4"/>
    </row>
    <row r="30840" ht="14.25" customHeight="1">
      <c r="A30840" s="4"/>
      <c r="B30840" s="4"/>
    </row>
    <row r="30841" ht="14.25" customHeight="1">
      <c r="A30841" s="4"/>
      <c r="B30841" s="4"/>
    </row>
    <row r="30842" ht="14.25" customHeight="1">
      <c r="A30842" s="4"/>
      <c r="B30842" s="4"/>
    </row>
    <row r="30843" ht="14.25" customHeight="1">
      <c r="A30843" s="4"/>
      <c r="B30843" s="4"/>
    </row>
    <row r="30844" ht="14.25" customHeight="1">
      <c r="A30844" s="4"/>
      <c r="B30844" s="4"/>
    </row>
    <row r="30845" ht="14.25" customHeight="1">
      <c r="A30845" s="4"/>
      <c r="B30845" s="4"/>
    </row>
    <row r="30846" ht="14.25" customHeight="1">
      <c r="A30846" s="4"/>
      <c r="B30846" s="4"/>
    </row>
    <row r="30847" ht="14.25" customHeight="1">
      <c r="A30847" s="4"/>
      <c r="B30847" s="4"/>
    </row>
    <row r="30848" ht="14.25" customHeight="1">
      <c r="A30848" s="4"/>
      <c r="B30848" s="4"/>
    </row>
    <row r="30849" ht="14.25" customHeight="1">
      <c r="A30849" s="4"/>
      <c r="B30849" s="4"/>
    </row>
    <row r="30850" ht="14.25" customHeight="1">
      <c r="A30850" s="4"/>
      <c r="B30850" s="4"/>
    </row>
    <row r="30851" ht="14.25" customHeight="1">
      <c r="A30851" s="4"/>
      <c r="B30851" s="4"/>
    </row>
    <row r="30852" ht="14.25" customHeight="1">
      <c r="A30852" s="4"/>
      <c r="B30852" s="4"/>
    </row>
    <row r="30853" ht="14.25" customHeight="1">
      <c r="A30853" s="4"/>
      <c r="B30853" s="4"/>
    </row>
    <row r="30854" ht="14.25" customHeight="1">
      <c r="A30854" s="4"/>
      <c r="B30854" s="4"/>
    </row>
    <row r="30855" ht="14.25" customHeight="1">
      <c r="A30855" s="4"/>
      <c r="B30855" s="4"/>
    </row>
    <row r="30856" ht="14.25" customHeight="1">
      <c r="A30856" s="4"/>
      <c r="B30856" s="4"/>
    </row>
    <row r="30857" ht="14.25" customHeight="1">
      <c r="A30857" s="4"/>
      <c r="B30857" s="4"/>
    </row>
    <row r="30858" ht="14.25" customHeight="1">
      <c r="A30858" s="4"/>
      <c r="B30858" s="4"/>
    </row>
    <row r="30859" ht="14.25" customHeight="1">
      <c r="A30859" s="4"/>
      <c r="B30859" s="4"/>
    </row>
    <row r="30860" ht="14.25" customHeight="1">
      <c r="A30860" s="4"/>
      <c r="B30860" s="4"/>
    </row>
    <row r="30861" ht="14.25" customHeight="1">
      <c r="A30861" s="4"/>
      <c r="B30861" s="4"/>
    </row>
    <row r="30862" ht="14.25" customHeight="1">
      <c r="A30862" s="4"/>
      <c r="B30862" s="4"/>
    </row>
    <row r="30863" ht="14.25" customHeight="1">
      <c r="A30863" s="4"/>
      <c r="B30863" s="4"/>
    </row>
    <row r="30864" ht="14.25" customHeight="1">
      <c r="A30864" s="4"/>
      <c r="B30864" s="4"/>
    </row>
    <row r="30865" ht="14.25" customHeight="1">
      <c r="A30865" s="4"/>
      <c r="B30865" s="4"/>
    </row>
    <row r="30866" ht="14.25" customHeight="1">
      <c r="A30866" s="4"/>
      <c r="B30866" s="4"/>
    </row>
    <row r="30867" ht="14.25" customHeight="1">
      <c r="A30867" s="4"/>
      <c r="B30867" s="4"/>
    </row>
    <row r="30868" ht="14.25" customHeight="1">
      <c r="A30868" s="4"/>
      <c r="B30868" s="4"/>
    </row>
    <row r="30869" ht="14.25" customHeight="1">
      <c r="A30869" s="4"/>
      <c r="B30869" s="4"/>
    </row>
    <row r="30870" ht="14.25" customHeight="1">
      <c r="A30870" s="4"/>
      <c r="B30870" s="4"/>
    </row>
    <row r="30871" ht="14.25" customHeight="1">
      <c r="A30871" s="4"/>
      <c r="B30871" s="4"/>
    </row>
    <row r="30872" ht="14.25" customHeight="1">
      <c r="A30872" s="4"/>
      <c r="B30872" s="4"/>
    </row>
    <row r="30873" ht="14.25" customHeight="1">
      <c r="A30873" s="4"/>
      <c r="B30873" s="4"/>
    </row>
    <row r="30874" ht="14.25" customHeight="1">
      <c r="A30874" s="4"/>
      <c r="B30874" s="4"/>
    </row>
    <row r="30875" ht="14.25" customHeight="1">
      <c r="A30875" s="4"/>
      <c r="B30875" s="4"/>
    </row>
    <row r="30876" ht="14.25" customHeight="1">
      <c r="A30876" s="4"/>
      <c r="B30876" s="4"/>
    </row>
    <row r="30877" ht="14.25" customHeight="1">
      <c r="A30877" s="4"/>
      <c r="B30877" s="4"/>
    </row>
    <row r="30878" ht="14.25" customHeight="1">
      <c r="A30878" s="4"/>
      <c r="B30878" s="4"/>
    </row>
    <row r="30879" ht="14.25" customHeight="1">
      <c r="A30879" s="4"/>
      <c r="B30879" s="4"/>
    </row>
    <row r="30880" ht="14.25" customHeight="1">
      <c r="A30880" s="4"/>
      <c r="B30880" s="4"/>
    </row>
    <row r="30881" ht="14.25" customHeight="1">
      <c r="A30881" s="4"/>
      <c r="B30881" s="4"/>
    </row>
    <row r="30882" ht="14.25" customHeight="1">
      <c r="A30882" s="4"/>
      <c r="B30882" s="4"/>
    </row>
    <row r="30883" ht="14.25" customHeight="1">
      <c r="A30883" s="4"/>
      <c r="B30883" s="4"/>
    </row>
    <row r="30884" ht="14.25" customHeight="1">
      <c r="A30884" s="4"/>
      <c r="B30884" s="4"/>
    </row>
    <row r="30885" ht="14.25" customHeight="1">
      <c r="A30885" s="4"/>
      <c r="B30885" s="4"/>
    </row>
    <row r="30886" ht="14.25" customHeight="1">
      <c r="A30886" s="4"/>
      <c r="B30886" s="4"/>
    </row>
    <row r="30887" ht="14.25" customHeight="1">
      <c r="A30887" s="4"/>
      <c r="B30887" s="4"/>
    </row>
    <row r="30888" ht="14.25" customHeight="1">
      <c r="A30888" s="4"/>
      <c r="B30888" s="4"/>
    </row>
    <row r="30889" ht="14.25" customHeight="1">
      <c r="A30889" s="4"/>
      <c r="B30889" s="4"/>
    </row>
    <row r="30890" ht="14.25" customHeight="1">
      <c r="A30890" s="4"/>
      <c r="B30890" s="4"/>
    </row>
    <row r="30891" ht="14.25" customHeight="1">
      <c r="A30891" s="4"/>
      <c r="B30891" s="4"/>
    </row>
    <row r="30892" ht="14.25" customHeight="1">
      <c r="A30892" s="4"/>
      <c r="B30892" s="4"/>
    </row>
    <row r="30893" ht="14.25" customHeight="1">
      <c r="A30893" s="4"/>
      <c r="B30893" s="4"/>
    </row>
    <row r="30894" ht="14.25" customHeight="1">
      <c r="A30894" s="4"/>
      <c r="B30894" s="4"/>
    </row>
    <row r="30895" ht="14.25" customHeight="1">
      <c r="A30895" s="4"/>
      <c r="B30895" s="4"/>
    </row>
    <row r="30896" ht="14.25" customHeight="1">
      <c r="A30896" s="4"/>
      <c r="B30896" s="4"/>
    </row>
    <row r="30897" ht="14.25" customHeight="1">
      <c r="A30897" s="4"/>
      <c r="B30897" s="4"/>
    </row>
    <row r="30898" ht="14.25" customHeight="1">
      <c r="A30898" s="4"/>
      <c r="B30898" s="4"/>
    </row>
    <row r="30899" ht="14.25" customHeight="1">
      <c r="A30899" s="4"/>
      <c r="B30899" s="4"/>
    </row>
    <row r="30900" ht="14.25" customHeight="1">
      <c r="A30900" s="4"/>
      <c r="B30900" s="4"/>
    </row>
    <row r="30901" ht="14.25" customHeight="1">
      <c r="A30901" s="4"/>
      <c r="B30901" s="4"/>
    </row>
    <row r="30902" ht="14.25" customHeight="1">
      <c r="A30902" s="4"/>
      <c r="B30902" s="4"/>
    </row>
    <row r="30903" ht="14.25" customHeight="1">
      <c r="A30903" s="4"/>
      <c r="B30903" s="4"/>
    </row>
    <row r="30904" ht="14.25" customHeight="1">
      <c r="A30904" s="4"/>
      <c r="B30904" s="4"/>
    </row>
    <row r="30905" ht="14.25" customHeight="1">
      <c r="A30905" s="4"/>
      <c r="B30905" s="4"/>
    </row>
    <row r="30906" ht="14.25" customHeight="1">
      <c r="A30906" s="4"/>
      <c r="B30906" s="4"/>
    </row>
    <row r="30907" ht="14.25" customHeight="1">
      <c r="A30907" s="4"/>
      <c r="B30907" s="4"/>
    </row>
    <row r="30908" ht="14.25" customHeight="1">
      <c r="A30908" s="4"/>
      <c r="B30908" s="4"/>
    </row>
    <row r="30909" ht="14.25" customHeight="1">
      <c r="A30909" s="4"/>
      <c r="B30909" s="4"/>
    </row>
    <row r="30910" ht="14.25" customHeight="1">
      <c r="A30910" s="4"/>
      <c r="B30910" s="4"/>
    </row>
    <row r="30911" ht="14.25" customHeight="1">
      <c r="A30911" s="4"/>
      <c r="B30911" s="4"/>
    </row>
    <row r="30912" ht="14.25" customHeight="1">
      <c r="A30912" s="4"/>
      <c r="B30912" s="4"/>
    </row>
    <row r="30913" ht="14.25" customHeight="1">
      <c r="A30913" s="4"/>
      <c r="B30913" s="4"/>
    </row>
    <row r="30914" ht="14.25" customHeight="1">
      <c r="A30914" s="4"/>
      <c r="B30914" s="4"/>
    </row>
    <row r="30915" ht="14.25" customHeight="1">
      <c r="A30915" s="4"/>
      <c r="B30915" s="4"/>
    </row>
    <row r="30916" ht="14.25" customHeight="1">
      <c r="A30916" s="4"/>
      <c r="B30916" s="4"/>
    </row>
    <row r="30917" ht="14.25" customHeight="1">
      <c r="A30917" s="4"/>
      <c r="B30917" s="4"/>
    </row>
    <row r="30918" ht="14.25" customHeight="1">
      <c r="A30918" s="4"/>
      <c r="B30918" s="4"/>
    </row>
    <row r="30919" ht="14.25" customHeight="1">
      <c r="A30919" s="4"/>
      <c r="B30919" s="4"/>
    </row>
    <row r="30920" ht="14.25" customHeight="1">
      <c r="A30920" s="4"/>
      <c r="B30920" s="4"/>
    </row>
    <row r="30921" ht="14.25" customHeight="1">
      <c r="A30921" s="4"/>
      <c r="B30921" s="4"/>
    </row>
    <row r="30922" ht="14.25" customHeight="1">
      <c r="A30922" s="4"/>
      <c r="B30922" s="4"/>
    </row>
    <row r="30923" ht="14.25" customHeight="1">
      <c r="A30923" s="4"/>
      <c r="B30923" s="4"/>
    </row>
    <row r="30924" ht="14.25" customHeight="1">
      <c r="A30924" s="4"/>
      <c r="B30924" s="4"/>
    </row>
    <row r="30925" ht="14.25" customHeight="1">
      <c r="A30925" s="4"/>
      <c r="B30925" s="4"/>
    </row>
    <row r="30926" ht="14.25" customHeight="1">
      <c r="A30926" s="4"/>
      <c r="B30926" s="4"/>
    </row>
    <row r="30927" ht="14.25" customHeight="1">
      <c r="A30927" s="4"/>
      <c r="B30927" s="4"/>
    </row>
    <row r="30928" ht="14.25" customHeight="1">
      <c r="A30928" s="4"/>
      <c r="B30928" s="4"/>
    </row>
    <row r="30929" ht="14.25" customHeight="1">
      <c r="A30929" s="4"/>
      <c r="B30929" s="4"/>
    </row>
    <row r="30930" ht="14.25" customHeight="1">
      <c r="A30930" s="4"/>
      <c r="B30930" s="4"/>
    </row>
    <row r="30931" ht="14.25" customHeight="1">
      <c r="A30931" s="4"/>
      <c r="B30931" s="4"/>
    </row>
    <row r="30932" ht="14.25" customHeight="1">
      <c r="A30932" s="4"/>
      <c r="B30932" s="4"/>
    </row>
    <row r="30933" ht="14.25" customHeight="1">
      <c r="A30933" s="4"/>
      <c r="B30933" s="4"/>
    </row>
    <row r="30934" ht="14.25" customHeight="1">
      <c r="A30934" s="4"/>
      <c r="B30934" s="4"/>
    </row>
    <row r="30935" ht="14.25" customHeight="1">
      <c r="A30935" s="4"/>
      <c r="B30935" s="4"/>
    </row>
    <row r="30936" ht="14.25" customHeight="1">
      <c r="A30936" s="4"/>
      <c r="B30936" s="4"/>
    </row>
    <row r="30937" ht="14.25" customHeight="1">
      <c r="A30937" s="4"/>
      <c r="B30937" s="4"/>
    </row>
    <row r="30938" ht="14.25" customHeight="1">
      <c r="A30938" s="4"/>
      <c r="B30938" s="4"/>
    </row>
    <row r="30939" ht="14.25" customHeight="1">
      <c r="A30939" s="4"/>
      <c r="B30939" s="4"/>
    </row>
    <row r="30940" ht="14.25" customHeight="1">
      <c r="A30940" s="4"/>
      <c r="B30940" s="4"/>
    </row>
    <row r="30941" ht="14.25" customHeight="1">
      <c r="A30941" s="4"/>
      <c r="B30941" s="4"/>
    </row>
    <row r="30942" ht="14.25" customHeight="1">
      <c r="A30942" s="4"/>
      <c r="B30942" s="4"/>
    </row>
    <row r="30943" ht="14.25" customHeight="1">
      <c r="A30943" s="4"/>
      <c r="B30943" s="4"/>
    </row>
    <row r="30944" ht="14.25" customHeight="1">
      <c r="A30944" s="4"/>
      <c r="B30944" s="4"/>
    </row>
    <row r="30945" ht="14.25" customHeight="1">
      <c r="A30945" s="4"/>
      <c r="B30945" s="4"/>
    </row>
    <row r="30946" ht="14.25" customHeight="1">
      <c r="A30946" s="4"/>
      <c r="B30946" s="4"/>
    </row>
    <row r="30947" ht="14.25" customHeight="1">
      <c r="A30947" s="4"/>
      <c r="B30947" s="4"/>
    </row>
    <row r="30948" ht="14.25" customHeight="1">
      <c r="A30948" s="4"/>
      <c r="B30948" s="4"/>
    </row>
    <row r="30949" ht="14.25" customHeight="1">
      <c r="A30949" s="4"/>
      <c r="B30949" s="4"/>
    </row>
    <row r="30950" ht="14.25" customHeight="1">
      <c r="A30950" s="4"/>
      <c r="B30950" s="4"/>
    </row>
    <row r="30951" ht="14.25" customHeight="1">
      <c r="A30951" s="4"/>
      <c r="B30951" s="4"/>
    </row>
    <row r="30952" ht="14.25" customHeight="1">
      <c r="A30952" s="4"/>
      <c r="B30952" s="4"/>
    </row>
    <row r="30953" ht="14.25" customHeight="1">
      <c r="A30953" s="4"/>
      <c r="B30953" s="4"/>
    </row>
    <row r="30954" ht="14.25" customHeight="1">
      <c r="A30954" s="4"/>
      <c r="B30954" s="4"/>
    </row>
    <row r="30955" ht="14.25" customHeight="1">
      <c r="A30955" s="4"/>
      <c r="B30955" s="4"/>
    </row>
    <row r="30956" ht="14.25" customHeight="1">
      <c r="A30956" s="4"/>
      <c r="B30956" s="4"/>
    </row>
    <row r="30957" ht="14.25" customHeight="1">
      <c r="A30957" s="4"/>
      <c r="B30957" s="4"/>
    </row>
    <row r="30958" ht="14.25" customHeight="1">
      <c r="A30958" s="4"/>
      <c r="B30958" s="4"/>
    </row>
    <row r="30959" ht="14.25" customHeight="1">
      <c r="A30959" s="4"/>
      <c r="B30959" s="4"/>
    </row>
    <row r="30960" ht="14.25" customHeight="1">
      <c r="A30960" s="4"/>
      <c r="B30960" s="4"/>
    </row>
    <row r="30961" ht="14.25" customHeight="1">
      <c r="A30961" s="4"/>
      <c r="B30961" s="4"/>
    </row>
    <row r="30962" ht="14.25" customHeight="1">
      <c r="A30962" s="4"/>
      <c r="B30962" s="4"/>
    </row>
    <row r="30963" ht="14.25" customHeight="1">
      <c r="A30963" s="4"/>
      <c r="B30963" s="4"/>
    </row>
    <row r="30964" ht="14.25" customHeight="1">
      <c r="A30964" s="4"/>
      <c r="B30964" s="4"/>
    </row>
    <row r="30965" ht="14.25" customHeight="1">
      <c r="A30965" s="4"/>
      <c r="B30965" s="4"/>
    </row>
    <row r="30966" ht="14.25" customHeight="1">
      <c r="A30966" s="4"/>
      <c r="B30966" s="4"/>
    </row>
    <row r="30967" ht="14.25" customHeight="1">
      <c r="A30967" s="4"/>
      <c r="B30967" s="4"/>
    </row>
    <row r="30968" ht="14.25" customHeight="1">
      <c r="A30968" s="4"/>
      <c r="B30968" s="4"/>
    </row>
    <row r="30969" ht="14.25" customHeight="1">
      <c r="A30969" s="4"/>
      <c r="B30969" s="4"/>
    </row>
    <row r="30970" ht="14.25" customHeight="1">
      <c r="A30970" s="4"/>
      <c r="B30970" s="4"/>
    </row>
    <row r="30971" ht="14.25" customHeight="1">
      <c r="A30971" s="4"/>
      <c r="B30971" s="4"/>
    </row>
    <row r="30972" ht="14.25" customHeight="1">
      <c r="A30972" s="4"/>
      <c r="B30972" s="4"/>
    </row>
    <row r="30973" ht="14.25" customHeight="1">
      <c r="A30973" s="4"/>
      <c r="B30973" s="4"/>
    </row>
    <row r="30974" ht="14.25" customHeight="1">
      <c r="A30974" s="4"/>
      <c r="B30974" s="4"/>
    </row>
    <row r="30975" ht="14.25" customHeight="1">
      <c r="A30975" s="4"/>
      <c r="B30975" s="4"/>
    </row>
    <row r="30976" ht="14.25" customHeight="1">
      <c r="A30976" s="4"/>
      <c r="B30976" s="4"/>
    </row>
    <row r="30977" ht="14.25" customHeight="1">
      <c r="A30977" s="4"/>
      <c r="B30977" s="4"/>
    </row>
    <row r="30978" ht="14.25" customHeight="1">
      <c r="A30978" s="4"/>
      <c r="B30978" s="4"/>
    </row>
    <row r="30979" ht="14.25" customHeight="1">
      <c r="A30979" s="4"/>
      <c r="B30979" s="4"/>
    </row>
    <row r="30980" ht="14.25" customHeight="1">
      <c r="A30980" s="4"/>
      <c r="B30980" s="4"/>
    </row>
    <row r="30981" ht="14.25" customHeight="1">
      <c r="A30981" s="4"/>
      <c r="B30981" s="4"/>
    </row>
    <row r="30982" ht="14.25" customHeight="1">
      <c r="A30982" s="4"/>
      <c r="B30982" s="4"/>
    </row>
    <row r="30983" ht="14.25" customHeight="1">
      <c r="A30983" s="4"/>
      <c r="B30983" s="4"/>
    </row>
    <row r="30984" ht="14.25" customHeight="1">
      <c r="A30984" s="4"/>
      <c r="B30984" s="4"/>
    </row>
    <row r="30985" ht="14.25" customHeight="1">
      <c r="A30985" s="4"/>
      <c r="B30985" s="4"/>
    </row>
    <row r="30986" ht="14.25" customHeight="1">
      <c r="A30986" s="4"/>
      <c r="B30986" s="4"/>
    </row>
    <row r="30987" ht="14.25" customHeight="1">
      <c r="A30987" s="4"/>
      <c r="B30987" s="4"/>
    </row>
    <row r="30988" ht="14.25" customHeight="1">
      <c r="A30988" s="4"/>
      <c r="B30988" s="4"/>
    </row>
    <row r="30989" ht="14.25" customHeight="1">
      <c r="A30989" s="4"/>
      <c r="B30989" s="4"/>
    </row>
    <row r="30990" ht="14.25" customHeight="1">
      <c r="A30990" s="4"/>
      <c r="B30990" s="4"/>
    </row>
    <row r="30991" ht="14.25" customHeight="1">
      <c r="A30991" s="4"/>
      <c r="B30991" s="4"/>
    </row>
    <row r="30992" ht="14.25" customHeight="1">
      <c r="A30992" s="4"/>
      <c r="B30992" s="4"/>
    </row>
    <row r="30993" ht="14.25" customHeight="1">
      <c r="A30993" s="4"/>
      <c r="B30993" s="4"/>
    </row>
    <row r="30994" ht="14.25" customHeight="1">
      <c r="A30994" s="4"/>
      <c r="B30994" s="4"/>
    </row>
    <row r="30995" ht="14.25" customHeight="1">
      <c r="A30995" s="4"/>
      <c r="B30995" s="4"/>
    </row>
    <row r="30996" ht="14.25" customHeight="1">
      <c r="A30996" s="4"/>
      <c r="B30996" s="4"/>
    </row>
    <row r="30997" ht="14.25" customHeight="1">
      <c r="A30997" s="4"/>
      <c r="B30997" s="4"/>
    </row>
    <row r="30998" ht="14.25" customHeight="1">
      <c r="A30998" s="4"/>
      <c r="B30998" s="4"/>
    </row>
    <row r="30999" ht="14.25" customHeight="1">
      <c r="A30999" s="4"/>
      <c r="B30999" s="4"/>
    </row>
    <row r="31000" ht="14.25" customHeight="1">
      <c r="A31000" s="4"/>
      <c r="B31000" s="4"/>
    </row>
    <row r="31001" ht="14.25" customHeight="1">
      <c r="A31001" s="4"/>
      <c r="B31001" s="4"/>
    </row>
    <row r="31002" ht="14.25" customHeight="1">
      <c r="A31002" s="4"/>
      <c r="B31002" s="4"/>
    </row>
    <row r="31003" ht="14.25" customHeight="1">
      <c r="A31003" s="4"/>
      <c r="B31003" s="4"/>
    </row>
    <row r="31004" ht="14.25" customHeight="1">
      <c r="A31004" s="4"/>
      <c r="B31004" s="4"/>
    </row>
    <row r="31005" ht="14.25" customHeight="1">
      <c r="A31005" s="4"/>
      <c r="B31005" s="4"/>
    </row>
    <row r="31006" ht="14.25" customHeight="1">
      <c r="A31006" s="4"/>
      <c r="B31006" s="4"/>
    </row>
    <row r="31007" ht="14.25" customHeight="1">
      <c r="A31007" s="4"/>
      <c r="B31007" s="4"/>
    </row>
    <row r="31008" ht="14.25" customHeight="1">
      <c r="A31008" s="4"/>
      <c r="B31008" s="4"/>
    </row>
    <row r="31009" ht="14.25" customHeight="1">
      <c r="A31009" s="4"/>
      <c r="B31009" s="4"/>
    </row>
    <row r="31010" ht="14.25" customHeight="1">
      <c r="A31010" s="4"/>
      <c r="B31010" s="4"/>
    </row>
    <row r="31011" ht="14.25" customHeight="1">
      <c r="A31011" s="4"/>
      <c r="B31011" s="4"/>
    </row>
    <row r="31012" ht="14.25" customHeight="1">
      <c r="A31012" s="4"/>
      <c r="B31012" s="4"/>
    </row>
    <row r="31013" ht="14.25" customHeight="1">
      <c r="A31013" s="4"/>
      <c r="B31013" s="4"/>
    </row>
    <row r="31014" ht="14.25" customHeight="1">
      <c r="A31014" s="4"/>
      <c r="B31014" s="4"/>
    </row>
    <row r="31015" ht="14.25" customHeight="1">
      <c r="A31015" s="4"/>
      <c r="B31015" s="4"/>
    </row>
    <row r="31016" ht="14.25" customHeight="1">
      <c r="A31016" s="4"/>
      <c r="B31016" s="4"/>
    </row>
    <row r="31017" ht="14.25" customHeight="1">
      <c r="A31017" s="4"/>
      <c r="B31017" s="4"/>
    </row>
    <row r="31018" ht="14.25" customHeight="1">
      <c r="A31018" s="4"/>
      <c r="B31018" s="4"/>
    </row>
    <row r="31019" ht="14.25" customHeight="1">
      <c r="A31019" s="4"/>
      <c r="B31019" s="4"/>
    </row>
    <row r="31020" ht="14.25" customHeight="1">
      <c r="A31020" s="4"/>
      <c r="B31020" s="4"/>
    </row>
    <row r="31021" ht="14.25" customHeight="1">
      <c r="A31021" s="4"/>
      <c r="B31021" s="4"/>
    </row>
    <row r="31022" ht="14.25" customHeight="1">
      <c r="A31022" s="4"/>
      <c r="B31022" s="4"/>
    </row>
    <row r="31023" ht="14.25" customHeight="1">
      <c r="A31023" s="4"/>
      <c r="B31023" s="4"/>
    </row>
    <row r="31024" ht="14.25" customHeight="1">
      <c r="A31024" s="4"/>
      <c r="B31024" s="4"/>
    </row>
    <row r="31025" ht="14.25" customHeight="1">
      <c r="A31025" s="4"/>
      <c r="B31025" s="4"/>
    </row>
    <row r="31026" ht="14.25" customHeight="1">
      <c r="A31026" s="4"/>
      <c r="B31026" s="4"/>
    </row>
    <row r="31027" ht="14.25" customHeight="1">
      <c r="A31027" s="4"/>
      <c r="B31027" s="4"/>
    </row>
    <row r="31028" ht="14.25" customHeight="1">
      <c r="A31028" s="4"/>
      <c r="B31028" s="4"/>
    </row>
    <row r="31029" ht="14.25" customHeight="1">
      <c r="A31029" s="4"/>
      <c r="B31029" s="4"/>
    </row>
    <row r="31030" ht="14.25" customHeight="1">
      <c r="A31030" s="4"/>
      <c r="B31030" s="4"/>
    </row>
    <row r="31031" ht="14.25" customHeight="1">
      <c r="A31031" s="4"/>
      <c r="B31031" s="4"/>
    </row>
    <row r="31032" ht="14.25" customHeight="1">
      <c r="A31032" s="4"/>
      <c r="B31032" s="4"/>
    </row>
    <row r="31033" ht="14.25" customHeight="1">
      <c r="A31033" s="4"/>
      <c r="B31033" s="4"/>
    </row>
    <row r="31034" ht="14.25" customHeight="1">
      <c r="A31034" s="4"/>
      <c r="B31034" s="4"/>
    </row>
    <row r="31035" ht="14.25" customHeight="1">
      <c r="A31035" s="4"/>
      <c r="B31035" s="4"/>
    </row>
    <row r="31036" ht="14.25" customHeight="1">
      <c r="A31036" s="4"/>
      <c r="B31036" s="4"/>
    </row>
    <row r="31037" ht="14.25" customHeight="1">
      <c r="A31037" s="4"/>
      <c r="B31037" s="4"/>
    </row>
    <row r="31038" ht="14.25" customHeight="1">
      <c r="A31038" s="4"/>
      <c r="B31038" s="4"/>
    </row>
    <row r="31039" ht="14.25" customHeight="1">
      <c r="A31039" s="4"/>
      <c r="B31039" s="4"/>
    </row>
    <row r="31040" ht="14.25" customHeight="1">
      <c r="A31040" s="4"/>
      <c r="B31040" s="4"/>
    </row>
    <row r="31041" ht="14.25" customHeight="1">
      <c r="A31041" s="4"/>
      <c r="B31041" s="4"/>
    </row>
    <row r="31042" ht="14.25" customHeight="1">
      <c r="A31042" s="4"/>
      <c r="B31042" s="4"/>
    </row>
    <row r="31043" ht="14.25" customHeight="1">
      <c r="A31043" s="4"/>
      <c r="B31043" s="4"/>
    </row>
    <row r="31044" ht="14.25" customHeight="1">
      <c r="A31044" s="4"/>
      <c r="B31044" s="4"/>
    </row>
    <row r="31045" ht="14.25" customHeight="1">
      <c r="A31045" s="4"/>
      <c r="B31045" s="4"/>
    </row>
    <row r="31046" ht="14.25" customHeight="1">
      <c r="A31046" s="4"/>
      <c r="B31046" s="4"/>
    </row>
    <row r="31047" ht="14.25" customHeight="1">
      <c r="A31047" s="4"/>
      <c r="B31047" s="4"/>
    </row>
    <row r="31048" ht="14.25" customHeight="1">
      <c r="A31048" s="4"/>
      <c r="B31048" s="4"/>
    </row>
    <row r="31049" ht="14.25" customHeight="1">
      <c r="A31049" s="4"/>
      <c r="B31049" s="4"/>
    </row>
    <row r="31050" ht="14.25" customHeight="1">
      <c r="A31050" s="4"/>
      <c r="B31050" s="4"/>
    </row>
    <row r="31051" ht="14.25" customHeight="1">
      <c r="A31051" s="4"/>
      <c r="B31051" s="4"/>
    </row>
    <row r="31052" ht="14.25" customHeight="1">
      <c r="A31052" s="4"/>
      <c r="B31052" s="4"/>
    </row>
    <row r="31053" ht="14.25" customHeight="1">
      <c r="A31053" s="4"/>
      <c r="B31053" s="4"/>
    </row>
    <row r="31054" ht="14.25" customHeight="1">
      <c r="A31054" s="4"/>
      <c r="B31054" s="4"/>
    </row>
    <row r="31055" ht="14.25" customHeight="1">
      <c r="A31055" s="4"/>
      <c r="B31055" s="4"/>
    </row>
    <row r="31056" ht="14.25" customHeight="1">
      <c r="A31056" s="4"/>
      <c r="B31056" s="4"/>
    </row>
    <row r="31057" ht="14.25" customHeight="1">
      <c r="A31057" s="4"/>
      <c r="B31057" s="4"/>
    </row>
    <row r="31058" ht="14.25" customHeight="1">
      <c r="A31058" s="4"/>
      <c r="B31058" s="4"/>
    </row>
    <row r="31059" ht="14.25" customHeight="1">
      <c r="A31059" s="4"/>
      <c r="B31059" s="4"/>
    </row>
    <row r="31060" ht="14.25" customHeight="1">
      <c r="A31060" s="4"/>
      <c r="B31060" s="4"/>
    </row>
    <row r="31061" ht="14.25" customHeight="1">
      <c r="A31061" s="4"/>
      <c r="B31061" s="4"/>
    </row>
    <row r="31062" ht="14.25" customHeight="1">
      <c r="A31062" s="4"/>
      <c r="B31062" s="4"/>
    </row>
    <row r="31063" ht="14.25" customHeight="1">
      <c r="A31063" s="4"/>
      <c r="B31063" s="4"/>
    </row>
    <row r="31064" ht="14.25" customHeight="1">
      <c r="A31064" s="4"/>
      <c r="B31064" s="4"/>
    </row>
    <row r="31065" ht="14.25" customHeight="1">
      <c r="A31065" s="4"/>
      <c r="B31065" s="4"/>
    </row>
    <row r="31066" ht="14.25" customHeight="1">
      <c r="A31066" s="4"/>
      <c r="B31066" s="4"/>
    </row>
    <row r="31067" ht="14.25" customHeight="1">
      <c r="A31067" s="4"/>
      <c r="B31067" s="4"/>
    </row>
    <row r="31068" ht="14.25" customHeight="1">
      <c r="A31068" s="4"/>
      <c r="B31068" s="4"/>
    </row>
    <row r="31069" ht="14.25" customHeight="1">
      <c r="A31069" s="4"/>
      <c r="B31069" s="4"/>
    </row>
    <row r="31070" ht="14.25" customHeight="1">
      <c r="A31070" s="4"/>
      <c r="B31070" s="4"/>
    </row>
    <row r="31071" ht="14.25" customHeight="1">
      <c r="A31071" s="4"/>
      <c r="B31071" s="4"/>
    </row>
    <row r="31072" ht="14.25" customHeight="1">
      <c r="A31072" s="4"/>
      <c r="B31072" s="4"/>
    </row>
    <row r="31073" ht="14.25" customHeight="1">
      <c r="A31073" s="4"/>
      <c r="B31073" s="4"/>
    </row>
    <row r="31074" ht="14.25" customHeight="1">
      <c r="A31074" s="4"/>
      <c r="B31074" s="4"/>
    </row>
    <row r="31075" ht="14.25" customHeight="1">
      <c r="A31075" s="4"/>
      <c r="B31075" s="4"/>
    </row>
    <row r="31076" ht="14.25" customHeight="1">
      <c r="A31076" s="4"/>
      <c r="B31076" s="4"/>
    </row>
    <row r="31077" ht="14.25" customHeight="1">
      <c r="A31077" s="4"/>
      <c r="B31077" s="4"/>
    </row>
    <row r="31078" ht="14.25" customHeight="1">
      <c r="A31078" s="4"/>
      <c r="B31078" s="4"/>
    </row>
    <row r="31079" ht="14.25" customHeight="1">
      <c r="A31079" s="4"/>
      <c r="B31079" s="4"/>
    </row>
    <row r="31080" ht="14.25" customHeight="1">
      <c r="A31080" s="4"/>
      <c r="B31080" s="4"/>
    </row>
    <row r="31081" ht="14.25" customHeight="1">
      <c r="A31081" s="4"/>
      <c r="B31081" s="4"/>
    </row>
    <row r="31082" ht="14.25" customHeight="1">
      <c r="A31082" s="4"/>
      <c r="B31082" s="4"/>
    </row>
    <row r="31083" ht="14.25" customHeight="1">
      <c r="A31083" s="4"/>
      <c r="B31083" s="4"/>
    </row>
    <row r="31084" ht="14.25" customHeight="1">
      <c r="A31084" s="4"/>
      <c r="B31084" s="4"/>
    </row>
    <row r="31085" ht="14.25" customHeight="1">
      <c r="A31085" s="4"/>
      <c r="B31085" s="4"/>
    </row>
    <row r="31086" ht="14.25" customHeight="1">
      <c r="A31086" s="4"/>
      <c r="B31086" s="4"/>
    </row>
    <row r="31087" ht="14.25" customHeight="1">
      <c r="A31087" s="4"/>
      <c r="B31087" s="4"/>
    </row>
    <row r="31088" ht="14.25" customHeight="1">
      <c r="A31088" s="4"/>
      <c r="B31088" s="4"/>
    </row>
    <row r="31089" ht="14.25" customHeight="1">
      <c r="A31089" s="4"/>
      <c r="B31089" s="4"/>
    </row>
    <row r="31090" ht="14.25" customHeight="1">
      <c r="A31090" s="4"/>
      <c r="B31090" s="4"/>
    </row>
    <row r="31091" ht="14.25" customHeight="1">
      <c r="A31091" s="4"/>
      <c r="B31091" s="4"/>
    </row>
    <row r="31092" ht="14.25" customHeight="1">
      <c r="A31092" s="4"/>
      <c r="B31092" s="4"/>
    </row>
    <row r="31093" ht="14.25" customHeight="1">
      <c r="A31093" s="4"/>
      <c r="B31093" s="4"/>
    </row>
    <row r="31094" ht="14.25" customHeight="1">
      <c r="A31094" s="4"/>
      <c r="B31094" s="4"/>
    </row>
    <row r="31095" ht="14.25" customHeight="1">
      <c r="A31095" s="4"/>
      <c r="B31095" s="4"/>
    </row>
    <row r="31096" ht="14.25" customHeight="1">
      <c r="A31096" s="4"/>
      <c r="B31096" s="4"/>
    </row>
    <row r="31097" ht="14.25" customHeight="1">
      <c r="A31097" s="4"/>
      <c r="B31097" s="4"/>
    </row>
    <row r="31098" ht="14.25" customHeight="1">
      <c r="A31098" s="4"/>
      <c r="B31098" s="4"/>
    </row>
    <row r="31099" ht="14.25" customHeight="1">
      <c r="A31099" s="4"/>
      <c r="B31099" s="4"/>
    </row>
    <row r="31100" ht="14.25" customHeight="1">
      <c r="A31100" s="4"/>
      <c r="B31100" s="4"/>
    </row>
    <row r="31101" ht="14.25" customHeight="1">
      <c r="A31101" s="4"/>
      <c r="B31101" s="4"/>
    </row>
    <row r="31102" ht="14.25" customHeight="1">
      <c r="A31102" s="4"/>
      <c r="B31102" s="4"/>
    </row>
    <row r="31103" ht="14.25" customHeight="1">
      <c r="A31103" s="4"/>
      <c r="B31103" s="4"/>
    </row>
    <row r="31104" ht="14.25" customHeight="1">
      <c r="A31104" s="4"/>
      <c r="B31104" s="4"/>
    </row>
    <row r="31105" ht="14.25" customHeight="1">
      <c r="A31105" s="4"/>
      <c r="B31105" s="4"/>
    </row>
    <row r="31106" ht="14.25" customHeight="1">
      <c r="A31106" s="4"/>
      <c r="B31106" s="4"/>
    </row>
    <row r="31107" ht="14.25" customHeight="1">
      <c r="A31107" s="4"/>
      <c r="B31107" s="4"/>
    </row>
    <row r="31108" ht="14.25" customHeight="1">
      <c r="A31108" s="4"/>
      <c r="B31108" s="4"/>
    </row>
    <row r="31109" ht="14.25" customHeight="1">
      <c r="A31109" s="4"/>
      <c r="B31109" s="4"/>
    </row>
    <row r="31110" ht="14.25" customHeight="1">
      <c r="A31110" s="4"/>
      <c r="B31110" s="4"/>
    </row>
    <row r="31111" ht="14.25" customHeight="1">
      <c r="A31111" s="4"/>
      <c r="B31111" s="4"/>
    </row>
    <row r="31112" ht="14.25" customHeight="1">
      <c r="A31112" s="4"/>
      <c r="B31112" s="4"/>
    </row>
    <row r="31113" ht="14.25" customHeight="1">
      <c r="A31113" s="4"/>
      <c r="B31113" s="4"/>
    </row>
    <row r="31114" ht="14.25" customHeight="1">
      <c r="A31114" s="4"/>
      <c r="B31114" s="4"/>
    </row>
    <row r="31115" ht="14.25" customHeight="1">
      <c r="A31115" s="4"/>
      <c r="B31115" s="4"/>
    </row>
    <row r="31116" ht="14.25" customHeight="1">
      <c r="A31116" s="4"/>
      <c r="B31116" s="4"/>
    </row>
    <row r="31117" ht="14.25" customHeight="1">
      <c r="A31117" s="4"/>
      <c r="B31117" s="4"/>
    </row>
    <row r="31118" ht="14.25" customHeight="1">
      <c r="A31118" s="4"/>
      <c r="B31118" s="4"/>
    </row>
    <row r="31119" ht="14.25" customHeight="1">
      <c r="A31119" s="4"/>
      <c r="B31119" s="4"/>
    </row>
    <row r="31120" ht="14.25" customHeight="1">
      <c r="A31120" s="4"/>
      <c r="B31120" s="4"/>
    </row>
    <row r="31121" ht="14.25" customHeight="1">
      <c r="A31121" s="4"/>
      <c r="B31121" s="4"/>
    </row>
    <row r="31122" ht="14.25" customHeight="1">
      <c r="A31122" s="4"/>
      <c r="B31122" s="4"/>
    </row>
    <row r="31123" ht="14.25" customHeight="1">
      <c r="A31123" s="4"/>
      <c r="B31123" s="4"/>
    </row>
    <row r="31124" ht="14.25" customHeight="1">
      <c r="A31124" s="4"/>
      <c r="B31124" s="4"/>
    </row>
    <row r="31125" ht="14.25" customHeight="1">
      <c r="A31125" s="4"/>
      <c r="B31125" s="4"/>
    </row>
    <row r="31126" ht="14.25" customHeight="1">
      <c r="A31126" s="4"/>
      <c r="B31126" s="4"/>
    </row>
    <row r="31127" ht="14.25" customHeight="1">
      <c r="A31127" s="4"/>
      <c r="B31127" s="4"/>
    </row>
    <row r="31128" ht="14.25" customHeight="1">
      <c r="A31128" s="4"/>
      <c r="B31128" s="4"/>
    </row>
    <row r="31129" ht="14.25" customHeight="1">
      <c r="A31129" s="4"/>
      <c r="B31129" s="4"/>
    </row>
    <row r="31130" ht="14.25" customHeight="1">
      <c r="A31130" s="4"/>
      <c r="B31130" s="4"/>
    </row>
    <row r="31131" ht="14.25" customHeight="1">
      <c r="A31131" s="4"/>
      <c r="B31131" s="4"/>
    </row>
    <row r="31132" ht="14.25" customHeight="1">
      <c r="A31132" s="4"/>
      <c r="B31132" s="4"/>
    </row>
    <row r="31133" ht="14.25" customHeight="1">
      <c r="A31133" s="4"/>
      <c r="B31133" s="4"/>
    </row>
    <row r="31134" ht="14.25" customHeight="1">
      <c r="A31134" s="4"/>
      <c r="B31134" s="4"/>
    </row>
    <row r="31135" ht="14.25" customHeight="1">
      <c r="A31135" s="4"/>
      <c r="B31135" s="4"/>
    </row>
    <row r="31136" ht="14.25" customHeight="1">
      <c r="A31136" s="4"/>
      <c r="B31136" s="4"/>
    </row>
    <row r="31137" ht="14.25" customHeight="1">
      <c r="A31137" s="4"/>
      <c r="B31137" s="4"/>
    </row>
    <row r="31138" ht="14.25" customHeight="1">
      <c r="A31138" s="4"/>
      <c r="B31138" s="4"/>
    </row>
    <row r="31139" ht="14.25" customHeight="1">
      <c r="A31139" s="4"/>
      <c r="B31139" s="4"/>
    </row>
    <row r="31140" ht="14.25" customHeight="1">
      <c r="A31140" s="4"/>
      <c r="B31140" s="4"/>
    </row>
    <row r="31141" ht="14.25" customHeight="1">
      <c r="A31141" s="4"/>
      <c r="B31141" s="4"/>
    </row>
    <row r="31142" ht="14.25" customHeight="1">
      <c r="A31142" s="4"/>
      <c r="B31142" s="4"/>
    </row>
    <row r="31143" ht="14.25" customHeight="1">
      <c r="A31143" s="4"/>
      <c r="B31143" s="4"/>
    </row>
    <row r="31144" ht="14.25" customHeight="1">
      <c r="A31144" s="4"/>
      <c r="B31144" s="4"/>
    </row>
    <row r="31145" ht="14.25" customHeight="1">
      <c r="A31145" s="4"/>
      <c r="B31145" s="4"/>
    </row>
    <row r="31146" ht="14.25" customHeight="1">
      <c r="A31146" s="4"/>
      <c r="B31146" s="4"/>
    </row>
    <row r="31147" ht="14.25" customHeight="1">
      <c r="A31147" s="4"/>
      <c r="B31147" s="4"/>
    </row>
    <row r="31148" ht="14.25" customHeight="1">
      <c r="A31148" s="4"/>
      <c r="B31148" s="4"/>
    </row>
    <row r="31149" ht="14.25" customHeight="1">
      <c r="A31149" s="4"/>
      <c r="B31149" s="4"/>
    </row>
    <row r="31150" ht="14.25" customHeight="1">
      <c r="A31150" s="4"/>
      <c r="B31150" s="4"/>
    </row>
    <row r="31151" ht="14.25" customHeight="1">
      <c r="A31151" s="4"/>
      <c r="B31151" s="4"/>
    </row>
    <row r="31152" ht="14.25" customHeight="1">
      <c r="A31152" s="4"/>
      <c r="B31152" s="4"/>
    </row>
    <row r="31153" ht="14.25" customHeight="1">
      <c r="A31153" s="4"/>
      <c r="B31153" s="4"/>
    </row>
    <row r="31154" ht="14.25" customHeight="1">
      <c r="A31154" s="4"/>
      <c r="B31154" s="4"/>
    </row>
    <row r="31155" ht="14.25" customHeight="1">
      <c r="A31155" s="4"/>
      <c r="B31155" s="4"/>
    </row>
    <row r="31156" ht="14.25" customHeight="1">
      <c r="A31156" s="4"/>
      <c r="B31156" s="4"/>
    </row>
    <row r="31157" ht="14.25" customHeight="1">
      <c r="A31157" s="4"/>
      <c r="B31157" s="4"/>
    </row>
    <row r="31158" ht="14.25" customHeight="1">
      <c r="A31158" s="4"/>
      <c r="B31158" s="4"/>
    </row>
    <row r="31159" ht="14.25" customHeight="1">
      <c r="A31159" s="4"/>
      <c r="B31159" s="4"/>
    </row>
    <row r="31160" ht="14.25" customHeight="1">
      <c r="A31160" s="4"/>
      <c r="B31160" s="4"/>
    </row>
    <row r="31161" ht="14.25" customHeight="1">
      <c r="A31161" s="4"/>
      <c r="B31161" s="4"/>
    </row>
    <row r="31162" ht="14.25" customHeight="1">
      <c r="A31162" s="4"/>
      <c r="B31162" s="4"/>
    </row>
    <row r="31163" ht="14.25" customHeight="1">
      <c r="A31163" s="4"/>
      <c r="B31163" s="4"/>
    </row>
    <row r="31164" ht="14.25" customHeight="1">
      <c r="A31164" s="4"/>
      <c r="B31164" s="4"/>
    </row>
    <row r="31165" ht="14.25" customHeight="1">
      <c r="A31165" s="4"/>
      <c r="B31165" s="4"/>
    </row>
    <row r="31166" ht="14.25" customHeight="1">
      <c r="A31166" s="4"/>
      <c r="B31166" s="4"/>
    </row>
    <row r="31167" ht="14.25" customHeight="1">
      <c r="A31167" s="4"/>
      <c r="B31167" s="4"/>
    </row>
    <row r="31168" ht="14.25" customHeight="1">
      <c r="A31168" s="4"/>
      <c r="B31168" s="4"/>
    </row>
    <row r="31169" ht="14.25" customHeight="1">
      <c r="A31169" s="4"/>
      <c r="B31169" s="4"/>
    </row>
    <row r="31170" ht="14.25" customHeight="1">
      <c r="A31170" s="4"/>
      <c r="B31170" s="4"/>
    </row>
    <row r="31171" ht="14.25" customHeight="1">
      <c r="A31171" s="4"/>
      <c r="B31171" s="4"/>
    </row>
    <row r="31172" ht="14.25" customHeight="1">
      <c r="A31172" s="4"/>
      <c r="B31172" s="4"/>
    </row>
    <row r="31173" ht="14.25" customHeight="1">
      <c r="A31173" s="4"/>
      <c r="B31173" s="4"/>
    </row>
    <row r="31174" ht="14.25" customHeight="1">
      <c r="A31174" s="4"/>
      <c r="B31174" s="4"/>
    </row>
    <row r="31175" ht="14.25" customHeight="1">
      <c r="A31175" s="4"/>
      <c r="B31175" s="4"/>
    </row>
    <row r="31176" ht="14.25" customHeight="1">
      <c r="A31176" s="4"/>
      <c r="B31176" s="4"/>
    </row>
    <row r="31177" ht="14.25" customHeight="1">
      <c r="A31177" s="4"/>
      <c r="B31177" s="4"/>
    </row>
    <row r="31178" ht="14.25" customHeight="1">
      <c r="A31178" s="4"/>
      <c r="B31178" s="4"/>
    </row>
    <row r="31179" ht="14.25" customHeight="1">
      <c r="A31179" s="4"/>
      <c r="B31179" s="4"/>
    </row>
    <row r="31180" ht="14.25" customHeight="1">
      <c r="A31180" s="4"/>
      <c r="B31180" s="4"/>
    </row>
    <row r="31181" ht="14.25" customHeight="1">
      <c r="A31181" s="4"/>
      <c r="B31181" s="4"/>
    </row>
    <row r="31182" ht="14.25" customHeight="1">
      <c r="A31182" s="4"/>
      <c r="B31182" s="4"/>
    </row>
    <row r="31183" ht="14.25" customHeight="1">
      <c r="A31183" s="4"/>
      <c r="B31183" s="4"/>
    </row>
    <row r="31184" ht="14.25" customHeight="1">
      <c r="A31184" s="4"/>
      <c r="B31184" s="4"/>
    </row>
    <row r="31185" ht="14.25" customHeight="1">
      <c r="A31185" s="4"/>
      <c r="B31185" s="4"/>
    </row>
    <row r="31186" ht="14.25" customHeight="1">
      <c r="A31186" s="4"/>
      <c r="B31186" s="4"/>
    </row>
    <row r="31187" ht="14.25" customHeight="1">
      <c r="A31187" s="4"/>
      <c r="B31187" s="4"/>
    </row>
    <row r="31188" ht="14.25" customHeight="1">
      <c r="A31188" s="4"/>
      <c r="B31188" s="4"/>
    </row>
    <row r="31189" ht="14.25" customHeight="1">
      <c r="A31189" s="4"/>
      <c r="B31189" s="4"/>
    </row>
    <row r="31190" ht="14.25" customHeight="1">
      <c r="A31190" s="4"/>
      <c r="B31190" s="4"/>
    </row>
    <row r="31191" ht="14.25" customHeight="1">
      <c r="A31191" s="4"/>
      <c r="B31191" s="4"/>
    </row>
    <row r="31192" ht="14.25" customHeight="1">
      <c r="A31192" s="4"/>
      <c r="B31192" s="4"/>
    </row>
    <row r="31193" ht="14.25" customHeight="1">
      <c r="A31193" s="4"/>
      <c r="B31193" s="4"/>
    </row>
    <row r="31194" ht="14.25" customHeight="1">
      <c r="A31194" s="4"/>
      <c r="B31194" s="4"/>
    </row>
    <row r="31195" ht="14.25" customHeight="1">
      <c r="A31195" s="4"/>
      <c r="B31195" s="4"/>
    </row>
    <row r="31196" ht="14.25" customHeight="1">
      <c r="A31196" s="4"/>
      <c r="B31196" s="4"/>
    </row>
    <row r="31197" ht="14.25" customHeight="1">
      <c r="A31197" s="4"/>
      <c r="B31197" s="4"/>
    </row>
    <row r="31198" ht="14.25" customHeight="1">
      <c r="A31198" s="4"/>
      <c r="B31198" s="4"/>
    </row>
    <row r="31199" ht="14.25" customHeight="1">
      <c r="A31199" s="4"/>
      <c r="B31199" s="4"/>
    </row>
    <row r="31200" ht="14.25" customHeight="1">
      <c r="A31200" s="4"/>
      <c r="B31200" s="4"/>
    </row>
    <row r="31201" ht="14.25" customHeight="1">
      <c r="A31201" s="4"/>
      <c r="B31201" s="4"/>
    </row>
    <row r="31202" ht="14.25" customHeight="1">
      <c r="A31202" s="4"/>
      <c r="B31202" s="4"/>
    </row>
    <row r="31203" ht="14.25" customHeight="1">
      <c r="A31203" s="4"/>
      <c r="B31203" s="4"/>
    </row>
    <row r="31204" ht="14.25" customHeight="1">
      <c r="A31204" s="4"/>
      <c r="B31204" s="4"/>
    </row>
    <row r="31205" ht="14.25" customHeight="1">
      <c r="A31205" s="4"/>
      <c r="B31205" s="4"/>
    </row>
    <row r="31206" ht="14.25" customHeight="1">
      <c r="A31206" s="4"/>
      <c r="B31206" s="4"/>
    </row>
    <row r="31207" ht="14.25" customHeight="1">
      <c r="A31207" s="4"/>
      <c r="B31207" s="4"/>
    </row>
    <row r="31208" ht="14.25" customHeight="1">
      <c r="A31208" s="4"/>
      <c r="B31208" s="4"/>
    </row>
    <row r="31209" ht="14.25" customHeight="1">
      <c r="A31209" s="4"/>
      <c r="B31209" s="4"/>
    </row>
    <row r="31210" ht="14.25" customHeight="1">
      <c r="A31210" s="4"/>
      <c r="B31210" s="4"/>
    </row>
    <row r="31211" ht="14.25" customHeight="1">
      <c r="A31211" s="4"/>
      <c r="B31211" s="4"/>
    </row>
    <row r="31212" ht="14.25" customHeight="1">
      <c r="A31212" s="4"/>
      <c r="B31212" s="4"/>
    </row>
    <row r="31213" ht="14.25" customHeight="1">
      <c r="A31213" s="4"/>
      <c r="B31213" s="4"/>
    </row>
    <row r="31214" ht="14.25" customHeight="1">
      <c r="A31214" s="4"/>
      <c r="B31214" s="4"/>
    </row>
    <row r="31215" ht="14.25" customHeight="1">
      <c r="A31215" s="4"/>
      <c r="B31215" s="4"/>
    </row>
    <row r="31216" ht="14.25" customHeight="1">
      <c r="A31216" s="4"/>
      <c r="B31216" s="4"/>
    </row>
    <row r="31217" ht="14.25" customHeight="1">
      <c r="A31217" s="4"/>
      <c r="B31217" s="4"/>
    </row>
    <row r="31218" ht="14.25" customHeight="1">
      <c r="A31218" s="4"/>
      <c r="B31218" s="4"/>
    </row>
    <row r="31219" ht="14.25" customHeight="1">
      <c r="A31219" s="4"/>
      <c r="B31219" s="4"/>
    </row>
    <row r="31220" ht="14.25" customHeight="1">
      <c r="A31220" s="4"/>
      <c r="B31220" s="4"/>
    </row>
    <row r="31221" ht="14.25" customHeight="1">
      <c r="A31221" s="4"/>
      <c r="B31221" s="4"/>
    </row>
    <row r="31222" ht="14.25" customHeight="1">
      <c r="A31222" s="4"/>
      <c r="B31222" s="4"/>
    </row>
    <row r="31223" ht="14.25" customHeight="1">
      <c r="A31223" s="4"/>
      <c r="B31223" s="4"/>
    </row>
    <row r="31224" ht="14.25" customHeight="1">
      <c r="A31224" s="4"/>
      <c r="B31224" s="4"/>
    </row>
    <row r="31225" ht="14.25" customHeight="1">
      <c r="A31225" s="4"/>
      <c r="B31225" s="4"/>
    </row>
    <row r="31226" ht="14.25" customHeight="1">
      <c r="A31226" s="4"/>
      <c r="B31226" s="4"/>
    </row>
    <row r="31227" ht="14.25" customHeight="1">
      <c r="A31227" s="4"/>
      <c r="B31227" s="4"/>
    </row>
    <row r="31228" ht="14.25" customHeight="1">
      <c r="A31228" s="4"/>
      <c r="B31228" s="4"/>
    </row>
    <row r="31229" ht="14.25" customHeight="1">
      <c r="A31229" s="4"/>
      <c r="B31229" s="4"/>
    </row>
    <row r="31230" ht="14.25" customHeight="1">
      <c r="A31230" s="4"/>
      <c r="B31230" s="4"/>
    </row>
    <row r="31231" ht="14.25" customHeight="1">
      <c r="A31231" s="4"/>
      <c r="B31231" s="4"/>
    </row>
    <row r="31232" ht="14.25" customHeight="1">
      <c r="A31232" s="4"/>
      <c r="B31232" s="4"/>
    </row>
    <row r="31233" ht="14.25" customHeight="1">
      <c r="A31233" s="4"/>
      <c r="B31233" s="4"/>
    </row>
    <row r="31234" ht="14.25" customHeight="1">
      <c r="A31234" s="4"/>
      <c r="B31234" s="4"/>
    </row>
    <row r="31235" ht="14.25" customHeight="1">
      <c r="A31235" s="4"/>
      <c r="B31235" s="4"/>
    </row>
    <row r="31236" ht="14.25" customHeight="1">
      <c r="A31236" s="4"/>
      <c r="B31236" s="4"/>
    </row>
    <row r="31237" ht="14.25" customHeight="1">
      <c r="A31237" s="4"/>
      <c r="B31237" s="4"/>
    </row>
    <row r="31238" ht="14.25" customHeight="1">
      <c r="A31238" s="4"/>
      <c r="B31238" s="4"/>
    </row>
    <row r="31239" ht="14.25" customHeight="1">
      <c r="A31239" s="4"/>
      <c r="B31239" s="4"/>
    </row>
    <row r="31240" ht="14.25" customHeight="1">
      <c r="A31240" s="4"/>
      <c r="B31240" s="4"/>
    </row>
    <row r="31241" ht="14.25" customHeight="1">
      <c r="A31241" s="4"/>
      <c r="B31241" s="4"/>
    </row>
    <row r="31242" ht="14.25" customHeight="1">
      <c r="A31242" s="4"/>
      <c r="B31242" s="4"/>
    </row>
    <row r="31243" ht="14.25" customHeight="1">
      <c r="A31243" s="4"/>
      <c r="B31243" s="4"/>
    </row>
    <row r="31244" ht="14.25" customHeight="1">
      <c r="A31244" s="4"/>
      <c r="B31244" s="4"/>
    </row>
    <row r="31245" ht="14.25" customHeight="1">
      <c r="A31245" s="4"/>
      <c r="B31245" s="4"/>
    </row>
    <row r="31246" ht="14.25" customHeight="1">
      <c r="A31246" s="4"/>
      <c r="B31246" s="4"/>
    </row>
    <row r="31247" ht="14.25" customHeight="1">
      <c r="A31247" s="4"/>
      <c r="B31247" s="4"/>
    </row>
    <row r="31248" ht="14.25" customHeight="1">
      <c r="A31248" s="4"/>
      <c r="B31248" s="4"/>
    </row>
    <row r="31249" ht="14.25" customHeight="1">
      <c r="A31249" s="4"/>
      <c r="B31249" s="4"/>
    </row>
    <row r="31250" ht="14.25" customHeight="1">
      <c r="A31250" s="4"/>
      <c r="B31250" s="4"/>
    </row>
    <row r="31251" ht="14.25" customHeight="1">
      <c r="A31251" s="4"/>
      <c r="B31251" s="4"/>
    </row>
    <row r="31252" ht="14.25" customHeight="1">
      <c r="A31252" s="4"/>
      <c r="B31252" s="4"/>
    </row>
    <row r="31253" ht="14.25" customHeight="1">
      <c r="A31253" s="4"/>
      <c r="B31253" s="4"/>
    </row>
    <row r="31254" ht="14.25" customHeight="1">
      <c r="A31254" s="4"/>
      <c r="B31254" s="4"/>
    </row>
    <row r="31255" ht="14.25" customHeight="1">
      <c r="A31255" s="4"/>
      <c r="B31255" s="4"/>
    </row>
    <row r="31256" ht="14.25" customHeight="1">
      <c r="A31256" s="4"/>
      <c r="B31256" s="4"/>
    </row>
    <row r="31257" ht="14.25" customHeight="1">
      <c r="A31257" s="4"/>
      <c r="B31257" s="4"/>
    </row>
    <row r="31258" ht="14.25" customHeight="1">
      <c r="A31258" s="4"/>
      <c r="B31258" s="4"/>
    </row>
    <row r="31259" ht="14.25" customHeight="1">
      <c r="A31259" s="4"/>
      <c r="B31259" s="4"/>
    </row>
    <row r="31260" ht="14.25" customHeight="1">
      <c r="A31260" s="4"/>
      <c r="B31260" s="4"/>
    </row>
    <row r="31261" ht="14.25" customHeight="1">
      <c r="A31261" s="4"/>
      <c r="B31261" s="4"/>
    </row>
    <row r="31262" ht="14.25" customHeight="1">
      <c r="A31262" s="4"/>
      <c r="B31262" s="4"/>
    </row>
    <row r="31263" ht="14.25" customHeight="1">
      <c r="A31263" s="4"/>
      <c r="B31263" s="4"/>
    </row>
    <row r="31264" ht="14.25" customHeight="1">
      <c r="A31264" s="4"/>
      <c r="B31264" s="4"/>
    </row>
    <row r="31265" ht="14.25" customHeight="1">
      <c r="A31265" s="4"/>
      <c r="B31265" s="4"/>
    </row>
    <row r="31266" ht="14.25" customHeight="1">
      <c r="A31266" s="4"/>
      <c r="B31266" s="4"/>
    </row>
    <row r="31267" ht="14.25" customHeight="1">
      <c r="A31267" s="4"/>
      <c r="B31267" s="4"/>
    </row>
    <row r="31268" ht="14.25" customHeight="1">
      <c r="A31268" s="4"/>
      <c r="B31268" s="4"/>
    </row>
    <row r="31269" ht="14.25" customHeight="1">
      <c r="A31269" s="4"/>
      <c r="B31269" s="4"/>
    </row>
    <row r="31270" ht="14.25" customHeight="1">
      <c r="A31270" s="4"/>
      <c r="B31270" s="4"/>
    </row>
    <row r="31271" ht="14.25" customHeight="1">
      <c r="A31271" s="4"/>
      <c r="B31271" s="4"/>
    </row>
    <row r="31272" ht="14.25" customHeight="1">
      <c r="A31272" s="4"/>
      <c r="B31272" s="4"/>
    </row>
    <row r="31273" ht="14.25" customHeight="1">
      <c r="A31273" s="4"/>
      <c r="B31273" s="4"/>
    </row>
    <row r="31274" ht="14.25" customHeight="1">
      <c r="A31274" s="4"/>
      <c r="B31274" s="4"/>
    </row>
    <row r="31275" ht="14.25" customHeight="1">
      <c r="A31275" s="4"/>
      <c r="B31275" s="4"/>
    </row>
    <row r="31276" ht="14.25" customHeight="1">
      <c r="A31276" s="4"/>
      <c r="B31276" s="4"/>
    </row>
    <row r="31277" ht="14.25" customHeight="1">
      <c r="A31277" s="4"/>
      <c r="B31277" s="4"/>
    </row>
    <row r="31278" ht="14.25" customHeight="1">
      <c r="A31278" s="4"/>
      <c r="B31278" s="4"/>
    </row>
    <row r="31279" ht="14.25" customHeight="1">
      <c r="A31279" s="4"/>
      <c r="B31279" s="4"/>
    </row>
    <row r="31280" ht="14.25" customHeight="1">
      <c r="A31280" s="4"/>
      <c r="B31280" s="4"/>
    </row>
    <row r="31281" ht="14.25" customHeight="1">
      <c r="A31281" s="4"/>
      <c r="B31281" s="4"/>
    </row>
    <row r="31282" ht="14.25" customHeight="1">
      <c r="A31282" s="4"/>
      <c r="B31282" s="4"/>
    </row>
    <row r="31283" ht="14.25" customHeight="1">
      <c r="A31283" s="4"/>
      <c r="B31283" s="4"/>
    </row>
    <row r="31284" ht="14.25" customHeight="1">
      <c r="A31284" s="4"/>
      <c r="B31284" s="4"/>
    </row>
    <row r="31285" ht="14.25" customHeight="1">
      <c r="A31285" s="4"/>
      <c r="B31285" s="4"/>
    </row>
    <row r="31286" ht="14.25" customHeight="1">
      <c r="A31286" s="4"/>
      <c r="B31286" s="4"/>
    </row>
    <row r="31287" ht="14.25" customHeight="1">
      <c r="A31287" s="4"/>
      <c r="B31287" s="4"/>
    </row>
    <row r="31288" ht="14.25" customHeight="1">
      <c r="A31288" s="4"/>
      <c r="B31288" s="4"/>
    </row>
    <row r="31289" ht="14.25" customHeight="1">
      <c r="A31289" s="4"/>
      <c r="B31289" s="4"/>
    </row>
    <row r="31290" ht="14.25" customHeight="1">
      <c r="A31290" s="4"/>
      <c r="B31290" s="4"/>
    </row>
    <row r="31291" ht="14.25" customHeight="1">
      <c r="A31291" s="4"/>
      <c r="B31291" s="4"/>
    </row>
    <row r="31292" ht="14.25" customHeight="1">
      <c r="A31292" s="4"/>
      <c r="B31292" s="4"/>
    </row>
    <row r="31293" ht="14.25" customHeight="1">
      <c r="A31293" s="4"/>
      <c r="B31293" s="4"/>
    </row>
    <row r="31294" ht="14.25" customHeight="1">
      <c r="A31294" s="4"/>
      <c r="B31294" s="4"/>
    </row>
    <row r="31295" ht="14.25" customHeight="1">
      <c r="A31295" s="4"/>
      <c r="B31295" s="4"/>
    </row>
    <row r="31296" ht="14.25" customHeight="1">
      <c r="A31296" s="4"/>
      <c r="B31296" s="4"/>
    </row>
    <row r="31297" ht="14.25" customHeight="1">
      <c r="A31297" s="4"/>
      <c r="B31297" s="4"/>
    </row>
    <row r="31298" ht="14.25" customHeight="1">
      <c r="A31298" s="4"/>
      <c r="B31298" s="4"/>
    </row>
    <row r="31299" ht="14.25" customHeight="1">
      <c r="A31299" s="4"/>
      <c r="B31299" s="4"/>
    </row>
    <row r="31300" ht="14.25" customHeight="1">
      <c r="A31300" s="4"/>
      <c r="B31300" s="4"/>
    </row>
    <row r="31301" ht="14.25" customHeight="1">
      <c r="A31301" s="4"/>
      <c r="B31301" s="4"/>
    </row>
    <row r="31302" ht="14.25" customHeight="1">
      <c r="A31302" s="4"/>
      <c r="B31302" s="4"/>
    </row>
    <row r="31303" ht="14.25" customHeight="1">
      <c r="A31303" s="4"/>
      <c r="B31303" s="4"/>
    </row>
    <row r="31304" ht="14.25" customHeight="1">
      <c r="A31304" s="4"/>
      <c r="B31304" s="4"/>
    </row>
    <row r="31305" ht="14.25" customHeight="1">
      <c r="A31305" s="4"/>
      <c r="B31305" s="4"/>
    </row>
    <row r="31306" ht="14.25" customHeight="1">
      <c r="A31306" s="4"/>
      <c r="B31306" s="4"/>
    </row>
    <row r="31307" ht="14.25" customHeight="1">
      <c r="A31307" s="4"/>
      <c r="B31307" s="4"/>
    </row>
    <row r="31308" ht="14.25" customHeight="1">
      <c r="A31308" s="4"/>
      <c r="B31308" s="4"/>
    </row>
    <row r="31309" ht="14.25" customHeight="1">
      <c r="A31309" s="4"/>
      <c r="B31309" s="4"/>
    </row>
    <row r="31310" ht="14.25" customHeight="1">
      <c r="A31310" s="4"/>
      <c r="B31310" s="4"/>
    </row>
    <row r="31311" ht="14.25" customHeight="1">
      <c r="A31311" s="4"/>
      <c r="B31311" s="4"/>
    </row>
    <row r="31312" ht="14.25" customHeight="1">
      <c r="A31312" s="4"/>
      <c r="B31312" s="4"/>
    </row>
    <row r="31313" ht="14.25" customHeight="1">
      <c r="A31313" s="4"/>
      <c r="B31313" s="4"/>
    </row>
    <row r="31314" ht="14.25" customHeight="1">
      <c r="A31314" s="4"/>
      <c r="B31314" s="4"/>
    </row>
    <row r="31315" ht="14.25" customHeight="1">
      <c r="A31315" s="4"/>
      <c r="B31315" s="4"/>
    </row>
    <row r="31316" ht="14.25" customHeight="1">
      <c r="A31316" s="4"/>
      <c r="B31316" s="4"/>
    </row>
    <row r="31317" ht="14.25" customHeight="1">
      <c r="A31317" s="4"/>
      <c r="B31317" s="4"/>
    </row>
    <row r="31318" ht="14.25" customHeight="1">
      <c r="A31318" s="4"/>
      <c r="B31318" s="4"/>
    </row>
    <row r="31319" ht="14.25" customHeight="1">
      <c r="A31319" s="4"/>
      <c r="B31319" s="4"/>
    </row>
    <row r="31320" ht="14.25" customHeight="1">
      <c r="A31320" s="4"/>
      <c r="B31320" s="4"/>
    </row>
    <row r="31321" ht="14.25" customHeight="1">
      <c r="A31321" s="4"/>
      <c r="B31321" s="4"/>
    </row>
    <row r="31322" ht="14.25" customHeight="1">
      <c r="A31322" s="4"/>
      <c r="B31322" s="4"/>
    </row>
    <row r="31323" ht="14.25" customHeight="1">
      <c r="A31323" s="4"/>
      <c r="B31323" s="4"/>
    </row>
    <row r="31324" ht="14.25" customHeight="1">
      <c r="A31324" s="4"/>
      <c r="B31324" s="4"/>
    </row>
    <row r="31325" ht="14.25" customHeight="1">
      <c r="A31325" s="4"/>
      <c r="B31325" s="4"/>
    </row>
    <row r="31326" ht="14.25" customHeight="1">
      <c r="A31326" s="4"/>
      <c r="B31326" s="4"/>
    </row>
    <row r="31327" ht="14.25" customHeight="1">
      <c r="A31327" s="4"/>
      <c r="B31327" s="4"/>
    </row>
    <row r="31328" ht="14.25" customHeight="1">
      <c r="A31328" s="4"/>
      <c r="B31328" s="4"/>
    </row>
    <row r="31329" ht="14.25" customHeight="1">
      <c r="A31329" s="4"/>
      <c r="B31329" s="4"/>
    </row>
    <row r="31330" ht="14.25" customHeight="1">
      <c r="A31330" s="4"/>
      <c r="B31330" s="4"/>
    </row>
    <row r="31331" ht="14.25" customHeight="1">
      <c r="A31331" s="4"/>
      <c r="B31331" s="4"/>
    </row>
    <row r="31332" ht="14.25" customHeight="1">
      <c r="A31332" s="4"/>
      <c r="B31332" s="4"/>
    </row>
    <row r="31333" ht="14.25" customHeight="1">
      <c r="A31333" s="4"/>
      <c r="B31333" s="4"/>
    </row>
    <row r="31334" ht="14.25" customHeight="1">
      <c r="A31334" s="4"/>
      <c r="B31334" s="4"/>
    </row>
    <row r="31335" ht="14.25" customHeight="1">
      <c r="A31335" s="4"/>
      <c r="B31335" s="4"/>
    </row>
    <row r="31336" ht="14.25" customHeight="1">
      <c r="A31336" s="4"/>
      <c r="B31336" s="4"/>
    </row>
    <row r="31337" ht="14.25" customHeight="1">
      <c r="A31337" s="4"/>
      <c r="B31337" s="4"/>
    </row>
    <row r="31338" ht="14.25" customHeight="1">
      <c r="A31338" s="4"/>
      <c r="B31338" s="4"/>
    </row>
    <row r="31339" ht="14.25" customHeight="1">
      <c r="A31339" s="4"/>
      <c r="B31339" s="4"/>
    </row>
    <row r="31340" ht="14.25" customHeight="1">
      <c r="A31340" s="4"/>
      <c r="B31340" s="4"/>
    </row>
    <row r="31341" ht="14.25" customHeight="1">
      <c r="A31341" s="4"/>
      <c r="B31341" s="4"/>
    </row>
    <row r="31342" ht="14.25" customHeight="1">
      <c r="A31342" s="4"/>
      <c r="B31342" s="4"/>
    </row>
    <row r="31343" ht="14.25" customHeight="1">
      <c r="A31343" s="4"/>
      <c r="B31343" s="4"/>
    </row>
    <row r="31344" ht="14.25" customHeight="1">
      <c r="A31344" s="4"/>
      <c r="B31344" s="4"/>
    </row>
    <row r="31345" ht="14.25" customHeight="1">
      <c r="A31345" s="4"/>
      <c r="B31345" s="4"/>
    </row>
    <row r="31346" ht="14.25" customHeight="1">
      <c r="A31346" s="4"/>
      <c r="B31346" s="4"/>
    </row>
    <row r="31347" ht="14.25" customHeight="1">
      <c r="A31347" s="4"/>
      <c r="B31347" s="4"/>
    </row>
    <row r="31348" ht="14.25" customHeight="1">
      <c r="A31348" s="4"/>
      <c r="B31348" s="4"/>
    </row>
    <row r="31349" ht="14.25" customHeight="1">
      <c r="A31349" s="4"/>
      <c r="B31349" s="4"/>
    </row>
    <row r="31350" ht="14.25" customHeight="1">
      <c r="A31350" s="4"/>
      <c r="B31350" s="4"/>
    </row>
    <row r="31351" ht="14.25" customHeight="1">
      <c r="A31351" s="4"/>
      <c r="B31351" s="4"/>
    </row>
    <row r="31352" ht="14.25" customHeight="1">
      <c r="A31352" s="4"/>
      <c r="B31352" s="4"/>
    </row>
    <row r="31353" ht="14.25" customHeight="1">
      <c r="A31353" s="4"/>
      <c r="B31353" s="4"/>
    </row>
    <row r="31354" ht="14.25" customHeight="1">
      <c r="A31354" s="4"/>
      <c r="B31354" s="4"/>
    </row>
    <row r="31355" ht="14.25" customHeight="1">
      <c r="A31355" s="4"/>
      <c r="B31355" s="4"/>
    </row>
    <row r="31356" ht="14.25" customHeight="1">
      <c r="A31356" s="4"/>
      <c r="B31356" s="4"/>
    </row>
    <row r="31357" ht="14.25" customHeight="1">
      <c r="A31357" s="4"/>
      <c r="B31357" s="4"/>
    </row>
    <row r="31358" ht="14.25" customHeight="1">
      <c r="A31358" s="4"/>
      <c r="B31358" s="4"/>
    </row>
    <row r="31359" ht="14.25" customHeight="1">
      <c r="A31359" s="4"/>
      <c r="B31359" s="4"/>
    </row>
    <row r="31360" ht="14.25" customHeight="1">
      <c r="A31360" s="4"/>
      <c r="B31360" s="4"/>
    </row>
    <row r="31361" ht="14.25" customHeight="1">
      <c r="A31361" s="4"/>
      <c r="B31361" s="4"/>
    </row>
    <row r="31362" ht="14.25" customHeight="1">
      <c r="A31362" s="4"/>
      <c r="B31362" s="4"/>
    </row>
    <row r="31363" ht="14.25" customHeight="1">
      <c r="A31363" s="4"/>
      <c r="B31363" s="4"/>
    </row>
    <row r="31364" ht="14.25" customHeight="1">
      <c r="A31364" s="4"/>
      <c r="B31364" s="4"/>
    </row>
    <row r="31365" ht="14.25" customHeight="1">
      <c r="A31365" s="4"/>
      <c r="B31365" s="4"/>
    </row>
    <row r="31366" ht="14.25" customHeight="1">
      <c r="A31366" s="4"/>
      <c r="B31366" s="4"/>
    </row>
    <row r="31367" ht="14.25" customHeight="1">
      <c r="A31367" s="4"/>
      <c r="B31367" s="4"/>
    </row>
    <row r="31368" ht="14.25" customHeight="1">
      <c r="A31368" s="4"/>
      <c r="B31368" s="4"/>
    </row>
    <row r="31369" ht="14.25" customHeight="1">
      <c r="A31369" s="4"/>
      <c r="B31369" s="4"/>
    </row>
    <row r="31370" ht="14.25" customHeight="1">
      <c r="A31370" s="4"/>
      <c r="B31370" s="4"/>
    </row>
    <row r="31371" ht="14.25" customHeight="1">
      <c r="A31371" s="4"/>
      <c r="B31371" s="4"/>
    </row>
    <row r="31372" ht="14.25" customHeight="1">
      <c r="A31372" s="4"/>
      <c r="B31372" s="4"/>
    </row>
    <row r="31373" ht="14.25" customHeight="1">
      <c r="A31373" s="4"/>
      <c r="B31373" s="4"/>
    </row>
    <row r="31374" ht="14.25" customHeight="1">
      <c r="A31374" s="4"/>
      <c r="B31374" s="4"/>
    </row>
    <row r="31375" ht="14.25" customHeight="1">
      <c r="A31375" s="4"/>
      <c r="B31375" s="4"/>
    </row>
    <row r="31376" ht="14.25" customHeight="1">
      <c r="A31376" s="4"/>
      <c r="B31376" s="4"/>
    </row>
    <row r="31377" ht="14.25" customHeight="1">
      <c r="A31377" s="4"/>
      <c r="B31377" s="4"/>
    </row>
    <row r="31378" ht="14.25" customHeight="1">
      <c r="A31378" s="4"/>
      <c r="B31378" s="4"/>
    </row>
    <row r="31379" ht="14.25" customHeight="1">
      <c r="A31379" s="4"/>
      <c r="B31379" s="4"/>
    </row>
    <row r="31380" ht="14.25" customHeight="1">
      <c r="A31380" s="4"/>
      <c r="B31380" s="4"/>
    </row>
    <row r="31381" ht="14.25" customHeight="1">
      <c r="A31381" s="4"/>
      <c r="B31381" s="4"/>
    </row>
    <row r="31382" ht="14.25" customHeight="1">
      <c r="A31382" s="4"/>
      <c r="B31382" s="4"/>
    </row>
    <row r="31383" ht="14.25" customHeight="1">
      <c r="A31383" s="4"/>
      <c r="B31383" s="4"/>
    </row>
    <row r="31384" ht="14.25" customHeight="1">
      <c r="A31384" s="4"/>
      <c r="B31384" s="4"/>
    </row>
    <row r="31385" ht="14.25" customHeight="1">
      <c r="A31385" s="4"/>
      <c r="B31385" s="4"/>
    </row>
    <row r="31386" ht="14.25" customHeight="1">
      <c r="A31386" s="4"/>
      <c r="B31386" s="4"/>
    </row>
    <row r="31387" ht="14.25" customHeight="1">
      <c r="A31387" s="4"/>
      <c r="B31387" s="4"/>
    </row>
    <row r="31388" ht="14.25" customHeight="1">
      <c r="A31388" s="4"/>
      <c r="B31388" s="4"/>
    </row>
    <row r="31389" ht="14.25" customHeight="1">
      <c r="A31389" s="4"/>
      <c r="B31389" s="4"/>
    </row>
    <row r="31390" ht="14.25" customHeight="1">
      <c r="A31390" s="4"/>
      <c r="B31390" s="4"/>
    </row>
    <row r="31391" ht="14.25" customHeight="1">
      <c r="A31391" s="4"/>
      <c r="B31391" s="4"/>
    </row>
    <row r="31392" ht="14.25" customHeight="1">
      <c r="A31392" s="4"/>
      <c r="B31392" s="4"/>
    </row>
    <row r="31393" ht="14.25" customHeight="1">
      <c r="A31393" s="4"/>
      <c r="B31393" s="4"/>
    </row>
    <row r="31394" ht="14.25" customHeight="1">
      <c r="A31394" s="4"/>
      <c r="B31394" s="4"/>
    </row>
    <row r="31395" ht="14.25" customHeight="1">
      <c r="A31395" s="4"/>
      <c r="B31395" s="4"/>
    </row>
    <row r="31396" ht="14.25" customHeight="1">
      <c r="A31396" s="4"/>
      <c r="B31396" s="4"/>
    </row>
    <row r="31397" ht="14.25" customHeight="1">
      <c r="A31397" s="4"/>
      <c r="B31397" s="4"/>
    </row>
    <row r="31398" ht="14.25" customHeight="1">
      <c r="A31398" s="4"/>
      <c r="B31398" s="4"/>
    </row>
    <row r="31399" ht="14.25" customHeight="1">
      <c r="A31399" s="4"/>
      <c r="B31399" s="4"/>
    </row>
    <row r="31400" ht="14.25" customHeight="1">
      <c r="A31400" s="4"/>
      <c r="B31400" s="4"/>
    </row>
    <row r="31401" ht="14.25" customHeight="1">
      <c r="A31401" s="4"/>
      <c r="B31401" s="4"/>
    </row>
    <row r="31402" ht="14.25" customHeight="1">
      <c r="A31402" s="4"/>
      <c r="B31402" s="4"/>
    </row>
    <row r="31403" ht="14.25" customHeight="1">
      <c r="A31403" s="4"/>
      <c r="B31403" s="4"/>
    </row>
    <row r="31404" ht="14.25" customHeight="1">
      <c r="A31404" s="4"/>
      <c r="B31404" s="4"/>
    </row>
    <row r="31405" ht="14.25" customHeight="1">
      <c r="A31405" s="4"/>
      <c r="B31405" s="4"/>
    </row>
    <row r="31406" ht="14.25" customHeight="1">
      <c r="A31406" s="4"/>
      <c r="B31406" s="4"/>
    </row>
    <row r="31407" ht="14.25" customHeight="1">
      <c r="A31407" s="4"/>
      <c r="B31407" s="4"/>
    </row>
    <row r="31408" ht="14.25" customHeight="1">
      <c r="A31408" s="4"/>
      <c r="B31408" s="4"/>
    </row>
    <row r="31409" ht="14.25" customHeight="1">
      <c r="A31409" s="4"/>
      <c r="B31409" s="4"/>
    </row>
    <row r="31410" ht="14.25" customHeight="1">
      <c r="A31410" s="4"/>
      <c r="B31410" s="4"/>
    </row>
    <row r="31411" ht="14.25" customHeight="1">
      <c r="A31411" s="4"/>
      <c r="B31411" s="4"/>
    </row>
    <row r="31412" ht="14.25" customHeight="1">
      <c r="A31412" s="4"/>
      <c r="B31412" s="4"/>
    </row>
    <row r="31413" ht="14.25" customHeight="1">
      <c r="A31413" s="4"/>
      <c r="B31413" s="4"/>
    </row>
    <row r="31414" ht="14.25" customHeight="1">
      <c r="A31414" s="4"/>
      <c r="B31414" s="4"/>
    </row>
    <row r="31415" ht="14.25" customHeight="1">
      <c r="A31415" s="4"/>
      <c r="B31415" s="4"/>
    </row>
    <row r="31416" ht="14.25" customHeight="1">
      <c r="A31416" s="4"/>
      <c r="B31416" s="4"/>
    </row>
    <row r="31417" ht="14.25" customHeight="1">
      <c r="A31417" s="4"/>
      <c r="B31417" s="4"/>
    </row>
    <row r="31418" ht="14.25" customHeight="1">
      <c r="A31418" s="4"/>
      <c r="B31418" s="4"/>
    </row>
    <row r="31419" ht="14.25" customHeight="1">
      <c r="A31419" s="4"/>
      <c r="B31419" s="4"/>
    </row>
    <row r="31420" ht="14.25" customHeight="1">
      <c r="A31420" s="4"/>
      <c r="B31420" s="4"/>
    </row>
    <row r="31421" ht="14.25" customHeight="1">
      <c r="A31421" s="4"/>
      <c r="B31421" s="4"/>
    </row>
    <row r="31422" ht="14.25" customHeight="1">
      <c r="A31422" s="4"/>
      <c r="B31422" s="4"/>
    </row>
    <row r="31423" ht="14.25" customHeight="1">
      <c r="A31423" s="4"/>
      <c r="B31423" s="4"/>
    </row>
    <row r="31424" ht="14.25" customHeight="1">
      <c r="A31424" s="4"/>
      <c r="B31424" s="4"/>
    </row>
    <row r="31425" ht="14.25" customHeight="1">
      <c r="A31425" s="4"/>
      <c r="B31425" s="4"/>
    </row>
    <row r="31426" ht="14.25" customHeight="1">
      <c r="A31426" s="4"/>
      <c r="B31426" s="4"/>
    </row>
    <row r="31427" ht="14.25" customHeight="1">
      <c r="A31427" s="4"/>
      <c r="B31427" s="4"/>
    </row>
    <row r="31428" ht="14.25" customHeight="1">
      <c r="A31428" s="4"/>
      <c r="B31428" s="4"/>
    </row>
    <row r="31429" ht="14.25" customHeight="1">
      <c r="A31429" s="4"/>
      <c r="B31429" s="4"/>
    </row>
    <row r="31430" ht="14.25" customHeight="1">
      <c r="A31430" s="4"/>
      <c r="B31430" s="4"/>
    </row>
    <row r="31431" ht="14.25" customHeight="1">
      <c r="A31431" s="4"/>
      <c r="B31431" s="4"/>
    </row>
    <row r="31432" ht="14.25" customHeight="1">
      <c r="A31432" s="4"/>
      <c r="B31432" s="4"/>
    </row>
    <row r="31433" ht="14.25" customHeight="1">
      <c r="A31433" s="4"/>
      <c r="B31433" s="4"/>
    </row>
    <row r="31434" ht="14.25" customHeight="1">
      <c r="A31434" s="4"/>
      <c r="B31434" s="4"/>
    </row>
    <row r="31435" ht="14.25" customHeight="1">
      <c r="A31435" s="4"/>
      <c r="B31435" s="4"/>
    </row>
    <row r="31436" ht="14.25" customHeight="1">
      <c r="A31436" s="4"/>
      <c r="B31436" s="4"/>
    </row>
    <row r="31437" ht="14.25" customHeight="1">
      <c r="A31437" s="4"/>
      <c r="B31437" s="4"/>
    </row>
    <row r="31438" ht="14.25" customHeight="1">
      <c r="A31438" s="4"/>
      <c r="B31438" s="4"/>
    </row>
    <row r="31439" ht="14.25" customHeight="1">
      <c r="A31439" s="4"/>
      <c r="B31439" s="4"/>
    </row>
    <row r="31440" ht="14.25" customHeight="1">
      <c r="A31440" s="4"/>
      <c r="B31440" s="4"/>
    </row>
    <row r="31441" ht="14.25" customHeight="1">
      <c r="A31441" s="4"/>
      <c r="B31441" s="4"/>
    </row>
    <row r="31442" ht="14.25" customHeight="1">
      <c r="A31442" s="4"/>
      <c r="B31442" s="4"/>
    </row>
    <row r="31443" ht="14.25" customHeight="1">
      <c r="A31443" s="4"/>
      <c r="B31443" s="4"/>
    </row>
    <row r="31444" ht="14.25" customHeight="1">
      <c r="A31444" s="4"/>
      <c r="B31444" s="4"/>
    </row>
    <row r="31445" ht="14.25" customHeight="1">
      <c r="A31445" s="4"/>
      <c r="B31445" s="4"/>
    </row>
    <row r="31446" ht="14.25" customHeight="1">
      <c r="A31446" s="4"/>
      <c r="B31446" s="4"/>
    </row>
    <row r="31447" ht="14.25" customHeight="1">
      <c r="A31447" s="4"/>
      <c r="B31447" s="4"/>
    </row>
    <row r="31448" ht="14.25" customHeight="1">
      <c r="A31448" s="4"/>
      <c r="B31448" s="4"/>
    </row>
    <row r="31449" ht="14.25" customHeight="1">
      <c r="A31449" s="4"/>
      <c r="B31449" s="4"/>
    </row>
    <row r="31450" ht="14.25" customHeight="1">
      <c r="A31450" s="4"/>
      <c r="B31450" s="4"/>
    </row>
    <row r="31451" ht="14.25" customHeight="1">
      <c r="A31451" s="4"/>
      <c r="B31451" s="4"/>
    </row>
    <row r="31452" ht="14.25" customHeight="1">
      <c r="A31452" s="4"/>
      <c r="B31452" s="4"/>
    </row>
    <row r="31453" ht="14.25" customHeight="1">
      <c r="A31453" s="4"/>
      <c r="B31453" s="4"/>
    </row>
    <row r="31454" ht="14.25" customHeight="1">
      <c r="A31454" s="4"/>
      <c r="B31454" s="4"/>
    </row>
    <row r="31455" ht="14.25" customHeight="1">
      <c r="A31455" s="4"/>
      <c r="B31455" s="4"/>
    </row>
    <row r="31456" ht="14.25" customHeight="1">
      <c r="A31456" s="4"/>
      <c r="B31456" s="4"/>
    </row>
    <row r="31457" ht="14.25" customHeight="1">
      <c r="A31457" s="4"/>
      <c r="B31457" s="4"/>
    </row>
    <row r="31458" ht="14.25" customHeight="1">
      <c r="A31458" s="4"/>
      <c r="B31458" s="4"/>
    </row>
    <row r="31459" ht="14.25" customHeight="1">
      <c r="A31459" s="4"/>
      <c r="B31459" s="4"/>
    </row>
    <row r="31460" ht="14.25" customHeight="1">
      <c r="A31460" s="4"/>
      <c r="B31460" s="4"/>
    </row>
    <row r="31461" ht="14.25" customHeight="1">
      <c r="A31461" s="4"/>
      <c r="B31461" s="4"/>
    </row>
    <row r="31462" ht="14.25" customHeight="1">
      <c r="A31462" s="4"/>
      <c r="B31462" s="4"/>
    </row>
    <row r="31463" ht="14.25" customHeight="1">
      <c r="A31463" s="4"/>
      <c r="B31463" s="4"/>
    </row>
    <row r="31464" ht="14.25" customHeight="1">
      <c r="A31464" s="4"/>
      <c r="B31464" s="4"/>
    </row>
    <row r="31465" ht="14.25" customHeight="1">
      <c r="A31465" s="4"/>
      <c r="B31465" s="4"/>
    </row>
    <row r="31466" ht="14.25" customHeight="1">
      <c r="A31466" s="4"/>
      <c r="B31466" s="4"/>
    </row>
    <row r="31467" ht="14.25" customHeight="1">
      <c r="A31467" s="4"/>
      <c r="B31467" s="4"/>
    </row>
    <row r="31468" ht="14.25" customHeight="1">
      <c r="A31468" s="4"/>
      <c r="B31468" s="4"/>
    </row>
    <row r="31469" ht="14.25" customHeight="1">
      <c r="A31469" s="4"/>
      <c r="B31469" s="4"/>
    </row>
    <row r="31470" ht="14.25" customHeight="1">
      <c r="A31470" s="4"/>
      <c r="B31470" s="4"/>
    </row>
    <row r="31471" ht="14.25" customHeight="1">
      <c r="A31471" s="4"/>
      <c r="B31471" s="4"/>
    </row>
    <row r="31472" ht="14.25" customHeight="1">
      <c r="A31472" s="4"/>
      <c r="B31472" s="4"/>
    </row>
    <row r="31473" ht="14.25" customHeight="1">
      <c r="A31473" s="4"/>
      <c r="B31473" s="4"/>
    </row>
    <row r="31474" ht="14.25" customHeight="1">
      <c r="A31474" s="4"/>
      <c r="B31474" s="4"/>
    </row>
    <row r="31475" ht="14.25" customHeight="1">
      <c r="A31475" s="4"/>
      <c r="B31475" s="4"/>
    </row>
    <row r="31476" ht="14.25" customHeight="1">
      <c r="A31476" s="4"/>
      <c r="B31476" s="4"/>
    </row>
    <row r="31477" ht="14.25" customHeight="1">
      <c r="A31477" s="4"/>
      <c r="B31477" s="4"/>
    </row>
    <row r="31478" ht="14.25" customHeight="1">
      <c r="A31478" s="4"/>
      <c r="B31478" s="4"/>
    </row>
    <row r="31479" ht="14.25" customHeight="1">
      <c r="A31479" s="4"/>
      <c r="B31479" s="4"/>
    </row>
    <row r="31480" ht="14.25" customHeight="1">
      <c r="A31480" s="4"/>
      <c r="B31480" s="4"/>
    </row>
    <row r="31481" ht="14.25" customHeight="1">
      <c r="A31481" s="4"/>
      <c r="B31481" s="4"/>
    </row>
    <row r="31482" ht="14.25" customHeight="1">
      <c r="A31482" s="4"/>
      <c r="B31482" s="4"/>
    </row>
    <row r="31483" ht="14.25" customHeight="1">
      <c r="A31483" s="4"/>
      <c r="B31483" s="4"/>
    </row>
    <row r="31484" ht="14.25" customHeight="1">
      <c r="A31484" s="4"/>
      <c r="B31484" s="4"/>
    </row>
    <row r="31485" ht="14.25" customHeight="1">
      <c r="A31485" s="4"/>
      <c r="B31485" s="4"/>
    </row>
    <row r="31486" ht="14.25" customHeight="1">
      <c r="A31486" s="4"/>
      <c r="B31486" s="4"/>
    </row>
    <row r="31487" ht="14.25" customHeight="1">
      <c r="A31487" s="4"/>
      <c r="B31487" s="4"/>
    </row>
    <row r="31488" ht="14.25" customHeight="1">
      <c r="A31488" s="4"/>
      <c r="B31488" s="4"/>
    </row>
    <row r="31489" ht="14.25" customHeight="1">
      <c r="A31489" s="4"/>
      <c r="B31489" s="4"/>
    </row>
    <row r="31490" ht="14.25" customHeight="1">
      <c r="A31490" s="4"/>
      <c r="B31490" s="4"/>
    </row>
    <row r="31491" ht="14.25" customHeight="1">
      <c r="A31491" s="4"/>
      <c r="B31491" s="4"/>
    </row>
    <row r="31492" ht="14.25" customHeight="1">
      <c r="A31492" s="4"/>
      <c r="B31492" s="4"/>
    </row>
    <row r="31493" ht="14.25" customHeight="1">
      <c r="A31493" s="4"/>
      <c r="B31493" s="4"/>
    </row>
    <row r="31494" ht="14.25" customHeight="1">
      <c r="A31494" s="4"/>
      <c r="B31494" s="4"/>
    </row>
    <row r="31495" ht="14.25" customHeight="1">
      <c r="A31495" s="4"/>
      <c r="B31495" s="4"/>
    </row>
    <row r="31496" ht="14.25" customHeight="1">
      <c r="A31496" s="4"/>
      <c r="B31496" s="4"/>
    </row>
    <row r="31497" ht="14.25" customHeight="1">
      <c r="A31497" s="4"/>
      <c r="B31497" s="4"/>
    </row>
    <row r="31498" ht="14.25" customHeight="1">
      <c r="A31498" s="4"/>
      <c r="B31498" s="4"/>
    </row>
    <row r="31499" ht="14.25" customHeight="1">
      <c r="A31499" s="4"/>
      <c r="B31499" s="4"/>
    </row>
    <row r="31500" ht="14.25" customHeight="1">
      <c r="A31500" s="4"/>
      <c r="B31500" s="4"/>
    </row>
    <row r="31501" ht="14.25" customHeight="1">
      <c r="A31501" s="4"/>
      <c r="B31501" s="4"/>
    </row>
    <row r="31502" ht="14.25" customHeight="1">
      <c r="A31502" s="4"/>
      <c r="B31502" s="4"/>
    </row>
    <row r="31503" ht="14.25" customHeight="1">
      <c r="A31503" s="4"/>
      <c r="B31503" s="4"/>
    </row>
    <row r="31504" ht="14.25" customHeight="1">
      <c r="A31504" s="4"/>
      <c r="B31504" s="4"/>
    </row>
    <row r="31505" ht="14.25" customHeight="1">
      <c r="A31505" s="4"/>
      <c r="B31505" s="4"/>
    </row>
    <row r="31506" ht="14.25" customHeight="1">
      <c r="A31506" s="4"/>
      <c r="B31506" s="4"/>
    </row>
    <row r="31507" ht="14.25" customHeight="1">
      <c r="A31507" s="4"/>
      <c r="B31507" s="4"/>
    </row>
    <row r="31508" ht="14.25" customHeight="1">
      <c r="A31508" s="4"/>
      <c r="B31508" s="4"/>
    </row>
    <row r="31509" ht="14.25" customHeight="1">
      <c r="A31509" s="4"/>
      <c r="B31509" s="4"/>
    </row>
    <row r="31510" ht="14.25" customHeight="1">
      <c r="A31510" s="4"/>
      <c r="B31510" s="4"/>
    </row>
    <row r="31511" ht="14.25" customHeight="1">
      <c r="A31511" s="4"/>
      <c r="B31511" s="4"/>
    </row>
    <row r="31512" ht="14.25" customHeight="1">
      <c r="A31512" s="4"/>
      <c r="B31512" s="4"/>
    </row>
    <row r="31513" ht="14.25" customHeight="1">
      <c r="A31513" s="4"/>
      <c r="B31513" s="4"/>
    </row>
    <row r="31514" ht="14.25" customHeight="1">
      <c r="A31514" s="4"/>
      <c r="B31514" s="4"/>
    </row>
    <row r="31515" ht="14.25" customHeight="1">
      <c r="A31515" s="4"/>
      <c r="B31515" s="4"/>
    </row>
    <row r="31516" ht="14.25" customHeight="1">
      <c r="A31516" s="4"/>
      <c r="B31516" s="4"/>
    </row>
    <row r="31517" ht="14.25" customHeight="1">
      <c r="A31517" s="4"/>
      <c r="B31517" s="4"/>
    </row>
    <row r="31518" ht="14.25" customHeight="1">
      <c r="A31518" s="4"/>
      <c r="B31518" s="4"/>
    </row>
    <row r="31519" ht="14.25" customHeight="1">
      <c r="A31519" s="4"/>
      <c r="B31519" s="4"/>
    </row>
    <row r="31520" ht="14.25" customHeight="1">
      <c r="A31520" s="4"/>
      <c r="B31520" s="4"/>
    </row>
    <row r="31521" ht="14.25" customHeight="1">
      <c r="A31521" s="4"/>
      <c r="B31521" s="4"/>
    </row>
    <row r="31522" ht="14.25" customHeight="1">
      <c r="A31522" s="4"/>
      <c r="B31522" s="4"/>
    </row>
    <row r="31523" ht="14.25" customHeight="1">
      <c r="A31523" s="4"/>
      <c r="B31523" s="4"/>
    </row>
    <row r="31524" ht="14.25" customHeight="1">
      <c r="A31524" s="4"/>
      <c r="B31524" s="4"/>
    </row>
    <row r="31525" ht="14.25" customHeight="1">
      <c r="A31525" s="4"/>
      <c r="B31525" s="4"/>
    </row>
    <row r="31526" ht="14.25" customHeight="1">
      <c r="A31526" s="4"/>
      <c r="B31526" s="4"/>
    </row>
    <row r="31527" ht="14.25" customHeight="1">
      <c r="A31527" s="4"/>
      <c r="B31527" s="4"/>
    </row>
    <row r="31528" ht="14.25" customHeight="1">
      <c r="A31528" s="4"/>
      <c r="B31528" s="4"/>
    </row>
    <row r="31529" ht="14.25" customHeight="1">
      <c r="A31529" s="4"/>
      <c r="B31529" s="4"/>
    </row>
    <row r="31530" ht="14.25" customHeight="1">
      <c r="A31530" s="4"/>
      <c r="B31530" s="4"/>
    </row>
    <row r="31531" ht="14.25" customHeight="1">
      <c r="A31531" s="4"/>
      <c r="B31531" s="4"/>
    </row>
    <row r="31532" ht="14.25" customHeight="1">
      <c r="A31532" s="4"/>
      <c r="B31532" s="4"/>
    </row>
    <row r="31533" ht="14.25" customHeight="1">
      <c r="A31533" s="4"/>
      <c r="B31533" s="4"/>
    </row>
    <row r="31534" ht="14.25" customHeight="1">
      <c r="A31534" s="4"/>
      <c r="B31534" s="4"/>
    </row>
    <row r="31535" ht="14.25" customHeight="1">
      <c r="A31535" s="4"/>
      <c r="B31535" s="4"/>
    </row>
    <row r="31536" ht="14.25" customHeight="1">
      <c r="A31536" s="4"/>
      <c r="B31536" s="4"/>
    </row>
    <row r="31537" ht="14.25" customHeight="1">
      <c r="A31537" s="4"/>
      <c r="B31537" s="4"/>
    </row>
    <row r="31538" ht="14.25" customHeight="1">
      <c r="A31538" s="4"/>
      <c r="B31538" s="4"/>
    </row>
    <row r="31539" ht="14.25" customHeight="1">
      <c r="A31539" s="4"/>
      <c r="B31539" s="4"/>
    </row>
    <row r="31540" ht="14.25" customHeight="1">
      <c r="A31540" s="4"/>
      <c r="B31540" s="4"/>
    </row>
    <row r="31541" ht="14.25" customHeight="1">
      <c r="A31541" s="4"/>
      <c r="B31541" s="4"/>
    </row>
    <row r="31542" ht="14.25" customHeight="1">
      <c r="A31542" s="4"/>
      <c r="B31542" s="4"/>
    </row>
    <row r="31543" ht="14.25" customHeight="1">
      <c r="A31543" s="4"/>
      <c r="B31543" s="4"/>
    </row>
    <row r="31544" ht="14.25" customHeight="1">
      <c r="A31544" s="4"/>
      <c r="B31544" s="4"/>
    </row>
    <row r="31545" ht="14.25" customHeight="1">
      <c r="A31545" s="4"/>
      <c r="B31545" s="4"/>
    </row>
    <row r="31546" ht="14.25" customHeight="1">
      <c r="A31546" s="4"/>
      <c r="B31546" s="4"/>
    </row>
    <row r="31547" ht="14.25" customHeight="1">
      <c r="A31547" s="4"/>
      <c r="B31547" s="4"/>
    </row>
    <row r="31548" ht="14.25" customHeight="1">
      <c r="A31548" s="4"/>
      <c r="B31548" s="4"/>
    </row>
    <row r="31549" ht="14.25" customHeight="1">
      <c r="A31549" s="4"/>
      <c r="B31549" s="4"/>
    </row>
    <row r="31550" ht="14.25" customHeight="1">
      <c r="A31550" s="4"/>
      <c r="B31550" s="4"/>
    </row>
    <row r="31551" ht="14.25" customHeight="1">
      <c r="A31551" s="4"/>
      <c r="B31551" s="4"/>
    </row>
    <row r="31552" ht="14.25" customHeight="1">
      <c r="A31552" s="4"/>
      <c r="B31552" s="4"/>
    </row>
    <row r="31553" ht="14.25" customHeight="1">
      <c r="A31553" s="4"/>
      <c r="B31553" s="4"/>
    </row>
    <row r="31554" ht="14.25" customHeight="1">
      <c r="A31554" s="4"/>
      <c r="B31554" s="4"/>
    </row>
    <row r="31555" ht="14.25" customHeight="1">
      <c r="A31555" s="4"/>
      <c r="B31555" s="4"/>
    </row>
    <row r="31556" ht="14.25" customHeight="1">
      <c r="A31556" s="4"/>
      <c r="B31556" s="4"/>
    </row>
    <row r="31557" ht="14.25" customHeight="1">
      <c r="A31557" s="4"/>
      <c r="B31557" s="4"/>
    </row>
    <row r="31558" ht="14.25" customHeight="1">
      <c r="A31558" s="4"/>
      <c r="B31558" s="4"/>
    </row>
    <row r="31559" ht="14.25" customHeight="1">
      <c r="A31559" s="4"/>
      <c r="B31559" s="4"/>
    </row>
    <row r="31560" ht="14.25" customHeight="1">
      <c r="A31560" s="4"/>
      <c r="B31560" s="4"/>
    </row>
    <row r="31561" ht="14.25" customHeight="1">
      <c r="A31561" s="4"/>
      <c r="B31561" s="4"/>
    </row>
    <row r="31562" ht="14.25" customHeight="1">
      <c r="A31562" s="4"/>
      <c r="B31562" s="4"/>
    </row>
    <row r="31563" ht="14.25" customHeight="1">
      <c r="A31563" s="4"/>
      <c r="B31563" s="4"/>
    </row>
    <row r="31564" ht="14.25" customHeight="1">
      <c r="A31564" s="4"/>
      <c r="B31564" s="4"/>
    </row>
    <row r="31565" ht="14.25" customHeight="1">
      <c r="A31565" s="4"/>
      <c r="B31565" s="4"/>
    </row>
    <row r="31566" ht="14.25" customHeight="1">
      <c r="A31566" s="4"/>
      <c r="B31566" s="4"/>
    </row>
    <row r="31567" ht="14.25" customHeight="1">
      <c r="A31567" s="4"/>
      <c r="B31567" s="4"/>
    </row>
    <row r="31568" ht="14.25" customHeight="1">
      <c r="A31568" s="4"/>
      <c r="B31568" s="4"/>
    </row>
    <row r="31569" ht="14.25" customHeight="1">
      <c r="A31569" s="4"/>
      <c r="B31569" s="4"/>
    </row>
    <row r="31570" ht="14.25" customHeight="1">
      <c r="A31570" s="4"/>
      <c r="B31570" s="4"/>
    </row>
    <row r="31571" ht="14.25" customHeight="1">
      <c r="A31571" s="4"/>
      <c r="B31571" s="4"/>
    </row>
    <row r="31572" ht="14.25" customHeight="1">
      <c r="A31572" s="4"/>
      <c r="B31572" s="4"/>
    </row>
    <row r="31573" ht="14.25" customHeight="1">
      <c r="A31573" s="4"/>
      <c r="B31573" s="4"/>
    </row>
    <row r="31574" ht="14.25" customHeight="1">
      <c r="A31574" s="4"/>
      <c r="B31574" s="4"/>
    </row>
    <row r="31575" ht="14.25" customHeight="1">
      <c r="A31575" s="4"/>
      <c r="B31575" s="4"/>
    </row>
    <row r="31576" ht="14.25" customHeight="1">
      <c r="A31576" s="4"/>
      <c r="B31576" s="4"/>
    </row>
    <row r="31577" ht="14.25" customHeight="1">
      <c r="A31577" s="4"/>
      <c r="B31577" s="4"/>
    </row>
    <row r="31578" ht="14.25" customHeight="1">
      <c r="A31578" s="4"/>
      <c r="B31578" s="4"/>
    </row>
    <row r="31579" ht="14.25" customHeight="1">
      <c r="A31579" s="4"/>
      <c r="B31579" s="4"/>
    </row>
    <row r="31580" ht="14.25" customHeight="1">
      <c r="A31580" s="4"/>
      <c r="B31580" s="4"/>
    </row>
    <row r="31581" ht="14.25" customHeight="1">
      <c r="A31581" s="4"/>
      <c r="B31581" s="4"/>
    </row>
    <row r="31582" ht="14.25" customHeight="1">
      <c r="A31582" s="4"/>
      <c r="B31582" s="4"/>
    </row>
    <row r="31583" ht="14.25" customHeight="1">
      <c r="A31583" s="4"/>
      <c r="B31583" s="4"/>
    </row>
    <row r="31584" ht="14.25" customHeight="1">
      <c r="A31584" s="4"/>
      <c r="B31584" s="4"/>
    </row>
    <row r="31585" ht="14.25" customHeight="1">
      <c r="A31585" s="4"/>
      <c r="B31585" s="4"/>
    </row>
    <row r="31586" ht="14.25" customHeight="1">
      <c r="A31586" s="4"/>
      <c r="B31586" s="4"/>
    </row>
    <row r="31587" ht="14.25" customHeight="1">
      <c r="A31587" s="4"/>
      <c r="B31587" s="4"/>
    </row>
    <row r="31588" ht="14.25" customHeight="1">
      <c r="A31588" s="4"/>
      <c r="B31588" s="4"/>
    </row>
    <row r="31589" ht="14.25" customHeight="1">
      <c r="A31589" s="4"/>
      <c r="B31589" s="4"/>
    </row>
    <row r="31590" ht="14.25" customHeight="1">
      <c r="A31590" s="4"/>
      <c r="B31590" s="4"/>
    </row>
    <row r="31591" ht="14.25" customHeight="1">
      <c r="A31591" s="4"/>
      <c r="B31591" s="4"/>
    </row>
    <row r="31592" ht="14.25" customHeight="1">
      <c r="A31592" s="4"/>
      <c r="B31592" s="4"/>
    </row>
    <row r="31593" ht="14.25" customHeight="1">
      <c r="A31593" s="4"/>
      <c r="B31593" s="4"/>
    </row>
    <row r="31594" ht="14.25" customHeight="1">
      <c r="A31594" s="4"/>
      <c r="B31594" s="4"/>
    </row>
    <row r="31595" ht="14.25" customHeight="1">
      <c r="A31595" s="4"/>
      <c r="B31595" s="4"/>
    </row>
    <row r="31596" ht="14.25" customHeight="1">
      <c r="A31596" s="4"/>
      <c r="B31596" s="4"/>
    </row>
    <row r="31597" ht="14.25" customHeight="1">
      <c r="A31597" s="4"/>
      <c r="B31597" s="4"/>
    </row>
    <row r="31598" ht="14.25" customHeight="1">
      <c r="A31598" s="4"/>
      <c r="B31598" s="4"/>
    </row>
    <row r="31599" ht="14.25" customHeight="1">
      <c r="A31599" s="4"/>
      <c r="B31599" s="4"/>
    </row>
    <row r="31600" ht="14.25" customHeight="1">
      <c r="A31600" s="4"/>
      <c r="B31600" s="4"/>
    </row>
    <row r="31601" ht="14.25" customHeight="1">
      <c r="A31601" s="4"/>
      <c r="B31601" s="4"/>
    </row>
    <row r="31602" ht="14.25" customHeight="1">
      <c r="A31602" s="4"/>
      <c r="B31602" s="4"/>
    </row>
    <row r="31603" ht="14.25" customHeight="1">
      <c r="A31603" s="4"/>
      <c r="B31603" s="4"/>
    </row>
    <row r="31604" ht="14.25" customHeight="1">
      <c r="A31604" s="4"/>
      <c r="B31604" s="4"/>
    </row>
    <row r="31605" ht="14.25" customHeight="1">
      <c r="A31605" s="4"/>
      <c r="B31605" s="4"/>
    </row>
    <row r="31606" ht="14.25" customHeight="1">
      <c r="A31606" s="4"/>
      <c r="B31606" s="4"/>
    </row>
    <row r="31607" ht="14.25" customHeight="1">
      <c r="A31607" s="4"/>
      <c r="B31607" s="4"/>
    </row>
    <row r="31608" ht="14.25" customHeight="1">
      <c r="A31608" s="4"/>
      <c r="B31608" s="4"/>
    </row>
    <row r="31609" ht="14.25" customHeight="1">
      <c r="A31609" s="4"/>
      <c r="B31609" s="4"/>
    </row>
    <row r="31610" ht="14.25" customHeight="1">
      <c r="A31610" s="4"/>
      <c r="B31610" s="4"/>
    </row>
    <row r="31611" ht="14.25" customHeight="1">
      <c r="A31611" s="4"/>
      <c r="B31611" s="4"/>
    </row>
    <row r="31612" ht="14.25" customHeight="1">
      <c r="A31612" s="4"/>
      <c r="B31612" s="4"/>
    </row>
    <row r="31613" ht="14.25" customHeight="1">
      <c r="A31613" s="4"/>
      <c r="B31613" s="4"/>
    </row>
    <row r="31614" ht="14.25" customHeight="1">
      <c r="A31614" s="4"/>
      <c r="B31614" s="4"/>
    </row>
    <row r="31615" ht="14.25" customHeight="1">
      <c r="A31615" s="4"/>
      <c r="B31615" s="4"/>
    </row>
    <row r="31616" ht="14.25" customHeight="1">
      <c r="A31616" s="4"/>
      <c r="B31616" s="4"/>
    </row>
    <row r="31617" ht="14.25" customHeight="1">
      <c r="A31617" s="4"/>
      <c r="B31617" s="4"/>
    </row>
    <row r="31618" ht="14.25" customHeight="1">
      <c r="A31618" s="4"/>
      <c r="B31618" s="4"/>
    </row>
    <row r="31619" ht="14.25" customHeight="1">
      <c r="A31619" s="4"/>
      <c r="B31619" s="4"/>
    </row>
    <row r="31620" ht="14.25" customHeight="1">
      <c r="A31620" s="4"/>
      <c r="B31620" s="4"/>
    </row>
    <row r="31621" ht="14.25" customHeight="1">
      <c r="A31621" s="4"/>
      <c r="B31621" s="4"/>
    </row>
    <row r="31622" ht="14.25" customHeight="1">
      <c r="A31622" s="4"/>
      <c r="B31622" s="4"/>
    </row>
    <row r="31623" ht="14.25" customHeight="1">
      <c r="A31623" s="4"/>
      <c r="B31623" s="4"/>
    </row>
    <row r="31624" ht="14.25" customHeight="1">
      <c r="A31624" s="4"/>
      <c r="B31624" s="4"/>
    </row>
    <row r="31625" ht="14.25" customHeight="1">
      <c r="A31625" s="4"/>
      <c r="B31625" s="4"/>
    </row>
    <row r="31626" ht="14.25" customHeight="1">
      <c r="A31626" s="4"/>
      <c r="B31626" s="4"/>
    </row>
    <row r="31627" ht="14.25" customHeight="1">
      <c r="A31627" s="4"/>
      <c r="B31627" s="4"/>
    </row>
    <row r="31628" ht="14.25" customHeight="1">
      <c r="A31628" s="4"/>
      <c r="B31628" s="4"/>
    </row>
    <row r="31629" ht="14.25" customHeight="1">
      <c r="A31629" s="4"/>
      <c r="B31629" s="4"/>
    </row>
    <row r="31630" ht="14.25" customHeight="1">
      <c r="A31630" s="4"/>
      <c r="B31630" s="4"/>
    </row>
    <row r="31631" ht="14.25" customHeight="1">
      <c r="A31631" s="4"/>
      <c r="B31631" s="4"/>
    </row>
    <row r="31632" ht="14.25" customHeight="1">
      <c r="A31632" s="4"/>
      <c r="B31632" s="4"/>
    </row>
    <row r="31633" ht="14.25" customHeight="1">
      <c r="A31633" s="4"/>
      <c r="B31633" s="4"/>
    </row>
    <row r="31634" ht="14.25" customHeight="1">
      <c r="A31634" s="4"/>
      <c r="B31634" s="4"/>
    </row>
    <row r="31635" ht="14.25" customHeight="1">
      <c r="A31635" s="4"/>
      <c r="B31635" s="4"/>
    </row>
    <row r="31636" ht="14.25" customHeight="1">
      <c r="A31636" s="4"/>
      <c r="B31636" s="4"/>
    </row>
    <row r="31637" ht="14.25" customHeight="1">
      <c r="A31637" s="4"/>
      <c r="B31637" s="4"/>
    </row>
    <row r="31638" ht="14.25" customHeight="1">
      <c r="A31638" s="4"/>
      <c r="B31638" s="4"/>
    </row>
    <row r="31639" ht="14.25" customHeight="1">
      <c r="A31639" s="4"/>
      <c r="B31639" s="4"/>
    </row>
    <row r="31640" ht="14.25" customHeight="1">
      <c r="A31640" s="4"/>
      <c r="B31640" s="4"/>
    </row>
    <row r="31641" ht="14.25" customHeight="1">
      <c r="A31641" s="4"/>
      <c r="B31641" s="4"/>
    </row>
    <row r="31642" ht="14.25" customHeight="1">
      <c r="A31642" s="4"/>
      <c r="B31642" s="4"/>
    </row>
    <row r="31643" ht="14.25" customHeight="1">
      <c r="A31643" s="4"/>
      <c r="B31643" s="4"/>
    </row>
    <row r="31644" ht="14.25" customHeight="1">
      <c r="A31644" s="4"/>
      <c r="B31644" s="4"/>
    </row>
    <row r="31645" ht="14.25" customHeight="1">
      <c r="A31645" s="4"/>
      <c r="B31645" s="4"/>
    </row>
    <row r="31646" ht="14.25" customHeight="1">
      <c r="A31646" s="4"/>
      <c r="B31646" s="4"/>
    </row>
    <row r="31647" ht="14.25" customHeight="1">
      <c r="A31647" s="4"/>
      <c r="B31647" s="4"/>
    </row>
    <row r="31648" ht="14.25" customHeight="1">
      <c r="A31648" s="4"/>
      <c r="B31648" s="4"/>
    </row>
    <row r="31649" ht="14.25" customHeight="1">
      <c r="A31649" s="4"/>
      <c r="B31649" s="4"/>
    </row>
    <row r="31650" ht="14.25" customHeight="1">
      <c r="A31650" s="4"/>
      <c r="B31650" s="4"/>
    </row>
    <row r="31651" ht="14.25" customHeight="1">
      <c r="A31651" s="4"/>
      <c r="B31651" s="4"/>
    </row>
    <row r="31652" ht="14.25" customHeight="1">
      <c r="A31652" s="4"/>
      <c r="B31652" s="4"/>
    </row>
    <row r="31653" ht="14.25" customHeight="1">
      <c r="A31653" s="4"/>
      <c r="B31653" s="4"/>
    </row>
    <row r="31654" ht="14.25" customHeight="1">
      <c r="A31654" s="4"/>
      <c r="B31654" s="4"/>
    </row>
    <row r="31655" ht="14.25" customHeight="1">
      <c r="A31655" s="4"/>
      <c r="B31655" s="4"/>
    </row>
    <row r="31656" ht="14.25" customHeight="1">
      <c r="A31656" s="4"/>
      <c r="B31656" s="4"/>
    </row>
    <row r="31657" ht="14.25" customHeight="1">
      <c r="A31657" s="4"/>
      <c r="B31657" s="4"/>
    </row>
    <row r="31658" ht="14.25" customHeight="1">
      <c r="A31658" s="4"/>
      <c r="B31658" s="4"/>
    </row>
    <row r="31659" ht="14.25" customHeight="1">
      <c r="A31659" s="4"/>
      <c r="B31659" s="4"/>
    </row>
    <row r="31660" ht="14.25" customHeight="1">
      <c r="A31660" s="4"/>
      <c r="B31660" s="4"/>
    </row>
    <row r="31661" ht="14.25" customHeight="1">
      <c r="A31661" s="4"/>
      <c r="B31661" s="4"/>
    </row>
    <row r="31662" ht="14.25" customHeight="1">
      <c r="A31662" s="4"/>
      <c r="B31662" s="4"/>
    </row>
    <row r="31663" ht="14.25" customHeight="1">
      <c r="A31663" s="4"/>
      <c r="B31663" s="4"/>
    </row>
    <row r="31664" ht="14.25" customHeight="1">
      <c r="A31664" s="4"/>
      <c r="B31664" s="4"/>
    </row>
    <row r="31665" ht="14.25" customHeight="1">
      <c r="A31665" s="4"/>
      <c r="B31665" s="4"/>
    </row>
    <row r="31666" ht="14.25" customHeight="1">
      <c r="A31666" s="4"/>
      <c r="B31666" s="4"/>
    </row>
    <row r="31667" ht="14.25" customHeight="1">
      <c r="A31667" s="4"/>
      <c r="B31667" s="4"/>
    </row>
    <row r="31668" ht="14.25" customHeight="1">
      <c r="A31668" s="4"/>
      <c r="B31668" s="4"/>
    </row>
    <row r="31669" ht="14.25" customHeight="1">
      <c r="A31669" s="4"/>
      <c r="B31669" s="4"/>
    </row>
    <row r="31670" ht="14.25" customHeight="1">
      <c r="A31670" s="4"/>
      <c r="B31670" s="4"/>
    </row>
    <row r="31671" ht="14.25" customHeight="1">
      <c r="A31671" s="4"/>
      <c r="B31671" s="4"/>
    </row>
    <row r="31672" ht="14.25" customHeight="1">
      <c r="A31672" s="4"/>
      <c r="B31672" s="4"/>
    </row>
    <row r="31673" ht="14.25" customHeight="1">
      <c r="A31673" s="4"/>
      <c r="B31673" s="4"/>
    </row>
    <row r="31674" ht="14.25" customHeight="1">
      <c r="A31674" s="4"/>
      <c r="B31674" s="4"/>
    </row>
    <row r="31675" ht="14.25" customHeight="1">
      <c r="A31675" s="4"/>
      <c r="B31675" s="4"/>
    </row>
    <row r="31676" ht="14.25" customHeight="1">
      <c r="A31676" s="4"/>
      <c r="B31676" s="4"/>
    </row>
    <row r="31677" ht="14.25" customHeight="1">
      <c r="A31677" s="4"/>
      <c r="B31677" s="4"/>
    </row>
    <row r="31678" ht="14.25" customHeight="1">
      <c r="A31678" s="4"/>
      <c r="B31678" s="4"/>
    </row>
    <row r="31679" ht="14.25" customHeight="1">
      <c r="A31679" s="4"/>
      <c r="B31679" s="4"/>
    </row>
    <row r="31680" ht="14.25" customHeight="1">
      <c r="A31680" s="4"/>
      <c r="B31680" s="4"/>
    </row>
    <row r="31681" ht="14.25" customHeight="1">
      <c r="A31681" s="4"/>
      <c r="B31681" s="4"/>
    </row>
    <row r="31682" ht="14.25" customHeight="1">
      <c r="A31682" s="4"/>
      <c r="B31682" s="4"/>
    </row>
    <row r="31683" ht="14.25" customHeight="1">
      <c r="A31683" s="4"/>
      <c r="B31683" s="4"/>
    </row>
    <row r="31684" ht="14.25" customHeight="1">
      <c r="A31684" s="4"/>
      <c r="B31684" s="4"/>
    </row>
    <row r="31685" ht="14.25" customHeight="1">
      <c r="A31685" s="4"/>
      <c r="B31685" s="4"/>
    </row>
    <row r="31686" ht="14.25" customHeight="1">
      <c r="A31686" s="4"/>
      <c r="B31686" s="4"/>
    </row>
    <row r="31687" ht="14.25" customHeight="1">
      <c r="A31687" s="4"/>
      <c r="B31687" s="4"/>
    </row>
    <row r="31688" ht="14.25" customHeight="1">
      <c r="A31688" s="4"/>
      <c r="B31688" s="4"/>
    </row>
    <row r="31689" ht="14.25" customHeight="1">
      <c r="A31689" s="4"/>
      <c r="B31689" s="4"/>
    </row>
    <row r="31690" ht="14.25" customHeight="1">
      <c r="A31690" s="4"/>
      <c r="B31690" s="4"/>
    </row>
    <row r="31691" ht="14.25" customHeight="1">
      <c r="A31691" s="4"/>
      <c r="B31691" s="4"/>
    </row>
    <row r="31692" ht="14.25" customHeight="1">
      <c r="A31692" s="4"/>
      <c r="B31692" s="4"/>
    </row>
    <row r="31693" ht="14.25" customHeight="1">
      <c r="A31693" s="4"/>
      <c r="B31693" s="4"/>
    </row>
    <row r="31694" ht="14.25" customHeight="1">
      <c r="A31694" s="4"/>
      <c r="B31694" s="4"/>
    </row>
    <row r="31695" ht="14.25" customHeight="1">
      <c r="A31695" s="4"/>
      <c r="B31695" s="4"/>
    </row>
    <row r="31696" ht="14.25" customHeight="1">
      <c r="A31696" s="4"/>
      <c r="B31696" s="4"/>
    </row>
    <row r="31697" ht="14.25" customHeight="1">
      <c r="A31697" s="4"/>
      <c r="B31697" s="4"/>
    </row>
    <row r="31698" ht="14.25" customHeight="1">
      <c r="A31698" s="4"/>
      <c r="B31698" s="4"/>
    </row>
    <row r="31699" ht="14.25" customHeight="1">
      <c r="A31699" s="4"/>
      <c r="B31699" s="4"/>
    </row>
    <row r="31700" ht="14.25" customHeight="1">
      <c r="A31700" s="4"/>
      <c r="B31700" s="4"/>
    </row>
    <row r="31701" ht="14.25" customHeight="1">
      <c r="A31701" s="4"/>
      <c r="B31701" s="4"/>
    </row>
    <row r="31702" ht="14.25" customHeight="1">
      <c r="A31702" s="4"/>
      <c r="B31702" s="4"/>
    </row>
    <row r="31703" ht="14.25" customHeight="1">
      <c r="A31703" s="4"/>
      <c r="B31703" s="4"/>
    </row>
    <row r="31704" ht="14.25" customHeight="1">
      <c r="A31704" s="4"/>
      <c r="B31704" s="4"/>
    </row>
    <row r="31705" ht="14.25" customHeight="1">
      <c r="A31705" s="4"/>
      <c r="B31705" s="4"/>
    </row>
    <row r="31706" ht="14.25" customHeight="1">
      <c r="A31706" s="4"/>
      <c r="B31706" s="4"/>
    </row>
    <row r="31707" ht="14.25" customHeight="1">
      <c r="A31707" s="4"/>
      <c r="B31707" s="4"/>
    </row>
    <row r="31708" ht="14.25" customHeight="1">
      <c r="A31708" s="4"/>
      <c r="B31708" s="4"/>
    </row>
    <row r="31709" ht="14.25" customHeight="1">
      <c r="A31709" s="4"/>
      <c r="B31709" s="4"/>
    </row>
    <row r="31710" ht="14.25" customHeight="1">
      <c r="A31710" s="4"/>
      <c r="B31710" s="4"/>
    </row>
    <row r="31711" ht="14.25" customHeight="1">
      <c r="A31711" s="4"/>
      <c r="B31711" s="4"/>
    </row>
    <row r="31712" ht="14.25" customHeight="1">
      <c r="A31712" s="4"/>
      <c r="B31712" s="4"/>
    </row>
    <row r="31713" ht="14.25" customHeight="1">
      <c r="A31713" s="4"/>
      <c r="B31713" s="4"/>
    </row>
    <row r="31714" ht="14.25" customHeight="1">
      <c r="A31714" s="4"/>
      <c r="B31714" s="4"/>
    </row>
    <row r="31715" ht="14.25" customHeight="1">
      <c r="A31715" s="4"/>
      <c r="B31715" s="4"/>
    </row>
    <row r="31716" ht="14.25" customHeight="1">
      <c r="A31716" s="4"/>
      <c r="B31716" s="4"/>
    </row>
    <row r="31717" ht="14.25" customHeight="1">
      <c r="A31717" s="4"/>
      <c r="B31717" s="4"/>
    </row>
    <row r="31718" ht="14.25" customHeight="1">
      <c r="A31718" s="4"/>
      <c r="B31718" s="4"/>
    </row>
    <row r="31719" ht="14.25" customHeight="1">
      <c r="A31719" s="4"/>
      <c r="B31719" s="4"/>
    </row>
    <row r="31720" ht="14.25" customHeight="1">
      <c r="A31720" s="4"/>
      <c r="B31720" s="4"/>
    </row>
    <row r="31721" ht="14.25" customHeight="1">
      <c r="A31721" s="4"/>
      <c r="B31721" s="4"/>
    </row>
    <row r="31722" ht="14.25" customHeight="1">
      <c r="A31722" s="4"/>
      <c r="B31722" s="4"/>
    </row>
    <row r="31723" ht="14.25" customHeight="1">
      <c r="A31723" s="4"/>
      <c r="B31723" s="4"/>
    </row>
    <row r="31724" ht="14.25" customHeight="1">
      <c r="A31724" s="4"/>
      <c r="B31724" s="4"/>
    </row>
    <row r="31725" ht="14.25" customHeight="1">
      <c r="A31725" s="4"/>
      <c r="B31725" s="4"/>
    </row>
    <row r="31726" ht="14.25" customHeight="1">
      <c r="A31726" s="4"/>
      <c r="B31726" s="4"/>
    </row>
    <row r="31727" ht="14.25" customHeight="1">
      <c r="A31727" s="4"/>
      <c r="B31727" s="4"/>
    </row>
    <row r="31728" ht="14.25" customHeight="1">
      <c r="A31728" s="4"/>
      <c r="B31728" s="4"/>
    </row>
    <row r="31729" ht="14.25" customHeight="1">
      <c r="A31729" s="4"/>
      <c r="B31729" s="4"/>
    </row>
    <row r="31730" ht="14.25" customHeight="1">
      <c r="A31730" s="4"/>
      <c r="B31730" s="4"/>
    </row>
    <row r="31731" ht="14.25" customHeight="1">
      <c r="A31731" s="4"/>
      <c r="B31731" s="4"/>
    </row>
    <row r="31732" ht="14.25" customHeight="1">
      <c r="A31732" s="4"/>
      <c r="B31732" s="4"/>
    </row>
    <row r="31733" ht="14.25" customHeight="1">
      <c r="A31733" s="4"/>
      <c r="B31733" s="4"/>
    </row>
    <row r="31734" ht="14.25" customHeight="1">
      <c r="A31734" s="4"/>
      <c r="B31734" s="4"/>
    </row>
    <row r="31735" ht="14.25" customHeight="1">
      <c r="A31735" s="4"/>
      <c r="B31735" s="4"/>
    </row>
    <row r="31736" ht="14.25" customHeight="1">
      <c r="A31736" s="4"/>
      <c r="B31736" s="4"/>
    </row>
    <row r="31737" ht="14.25" customHeight="1">
      <c r="A31737" s="4"/>
      <c r="B31737" s="4"/>
    </row>
    <row r="31738" ht="14.25" customHeight="1">
      <c r="A31738" s="4"/>
      <c r="B31738" s="4"/>
    </row>
    <row r="31739" ht="14.25" customHeight="1">
      <c r="A31739" s="4"/>
      <c r="B31739" s="4"/>
    </row>
    <row r="31740" ht="14.25" customHeight="1">
      <c r="A31740" s="4"/>
      <c r="B31740" s="4"/>
    </row>
    <row r="31741" ht="14.25" customHeight="1">
      <c r="A31741" s="4"/>
      <c r="B31741" s="4"/>
    </row>
    <row r="31742" ht="14.25" customHeight="1">
      <c r="A31742" s="4"/>
      <c r="B31742" s="4"/>
    </row>
    <row r="31743" ht="14.25" customHeight="1">
      <c r="A31743" s="4"/>
      <c r="B31743" s="4"/>
    </row>
    <row r="31744" ht="14.25" customHeight="1">
      <c r="A31744" s="4"/>
      <c r="B31744" s="4"/>
    </row>
    <row r="31745" ht="14.25" customHeight="1">
      <c r="A31745" s="4"/>
      <c r="B31745" s="4"/>
    </row>
    <row r="31746" ht="14.25" customHeight="1">
      <c r="A31746" s="4"/>
      <c r="B31746" s="4"/>
    </row>
    <row r="31747" ht="14.25" customHeight="1">
      <c r="A31747" s="4"/>
      <c r="B31747" s="4"/>
    </row>
    <row r="31748" ht="14.25" customHeight="1">
      <c r="A31748" s="4"/>
      <c r="B31748" s="4"/>
    </row>
    <row r="31749" ht="14.25" customHeight="1">
      <c r="A31749" s="4"/>
      <c r="B31749" s="4"/>
    </row>
    <row r="31750" ht="14.25" customHeight="1">
      <c r="A31750" s="4"/>
      <c r="B31750" s="4"/>
    </row>
    <row r="31751" ht="14.25" customHeight="1">
      <c r="A31751" s="4"/>
      <c r="B31751" s="4"/>
    </row>
    <row r="31752" ht="14.25" customHeight="1">
      <c r="A31752" s="4"/>
      <c r="B31752" s="4"/>
    </row>
    <row r="31753" ht="14.25" customHeight="1">
      <c r="A31753" s="4"/>
      <c r="B31753" s="4"/>
    </row>
    <row r="31754" ht="14.25" customHeight="1">
      <c r="A31754" s="4"/>
      <c r="B31754" s="4"/>
    </row>
    <row r="31755" ht="14.25" customHeight="1">
      <c r="A31755" s="4"/>
      <c r="B31755" s="4"/>
    </row>
    <row r="31756" ht="14.25" customHeight="1">
      <c r="A31756" s="4"/>
      <c r="B31756" s="4"/>
    </row>
    <row r="31757" ht="14.25" customHeight="1">
      <c r="A31757" s="4"/>
      <c r="B31757" s="4"/>
    </row>
    <row r="31758" ht="14.25" customHeight="1">
      <c r="A31758" s="4"/>
      <c r="B31758" s="4"/>
    </row>
    <row r="31759" ht="14.25" customHeight="1">
      <c r="A31759" s="4"/>
      <c r="B31759" s="4"/>
    </row>
    <row r="31760" ht="14.25" customHeight="1">
      <c r="A31760" s="4"/>
      <c r="B31760" s="4"/>
    </row>
    <row r="31761" ht="14.25" customHeight="1">
      <c r="A31761" s="4"/>
      <c r="B31761" s="4"/>
    </row>
    <row r="31762" ht="14.25" customHeight="1">
      <c r="A31762" s="4"/>
      <c r="B31762" s="4"/>
    </row>
    <row r="31763" ht="14.25" customHeight="1">
      <c r="A31763" s="4"/>
      <c r="B31763" s="4"/>
    </row>
    <row r="31764" ht="14.25" customHeight="1">
      <c r="A31764" s="4"/>
      <c r="B31764" s="4"/>
    </row>
    <row r="31765" ht="14.25" customHeight="1">
      <c r="A31765" s="4"/>
      <c r="B31765" s="4"/>
    </row>
    <row r="31766" ht="14.25" customHeight="1">
      <c r="A31766" s="4"/>
      <c r="B31766" s="4"/>
    </row>
    <row r="31767" ht="14.25" customHeight="1">
      <c r="A31767" s="4"/>
      <c r="B31767" s="4"/>
    </row>
    <row r="31768" ht="14.25" customHeight="1">
      <c r="A31768" s="4"/>
      <c r="B31768" s="4"/>
    </row>
    <row r="31769" ht="14.25" customHeight="1">
      <c r="A31769" s="4"/>
      <c r="B31769" s="4"/>
    </row>
    <row r="31770" ht="14.25" customHeight="1">
      <c r="A31770" s="4"/>
      <c r="B31770" s="4"/>
    </row>
    <row r="31771" ht="14.25" customHeight="1">
      <c r="A31771" s="4"/>
      <c r="B31771" s="4"/>
    </row>
    <row r="31772" ht="14.25" customHeight="1">
      <c r="A31772" s="4"/>
      <c r="B31772" s="4"/>
    </row>
    <row r="31773" ht="14.25" customHeight="1">
      <c r="A31773" s="4"/>
      <c r="B31773" s="4"/>
    </row>
    <row r="31774" ht="14.25" customHeight="1">
      <c r="A31774" s="4"/>
      <c r="B31774" s="4"/>
    </row>
    <row r="31775" ht="14.25" customHeight="1">
      <c r="A31775" s="4"/>
      <c r="B31775" s="4"/>
    </row>
    <row r="31776" ht="14.25" customHeight="1">
      <c r="A31776" s="4"/>
      <c r="B31776" s="4"/>
    </row>
    <row r="31777" ht="14.25" customHeight="1">
      <c r="A31777" s="4"/>
      <c r="B31777" s="4"/>
    </row>
    <row r="31778" ht="14.25" customHeight="1">
      <c r="A31778" s="4"/>
      <c r="B31778" s="4"/>
    </row>
    <row r="31779" ht="14.25" customHeight="1">
      <c r="A31779" s="4"/>
      <c r="B31779" s="4"/>
    </row>
    <row r="31780" ht="14.25" customHeight="1">
      <c r="A31780" s="4"/>
      <c r="B31780" s="4"/>
    </row>
    <row r="31781" ht="14.25" customHeight="1">
      <c r="A31781" s="4"/>
      <c r="B31781" s="4"/>
    </row>
    <row r="31782" ht="14.25" customHeight="1">
      <c r="A31782" s="4"/>
      <c r="B31782" s="4"/>
    </row>
    <row r="31783" ht="14.25" customHeight="1">
      <c r="A31783" s="4"/>
      <c r="B31783" s="4"/>
    </row>
    <row r="31784" ht="14.25" customHeight="1">
      <c r="A31784" s="4"/>
      <c r="B31784" s="4"/>
    </row>
    <row r="31785" ht="14.25" customHeight="1">
      <c r="A31785" s="4"/>
      <c r="B31785" s="4"/>
    </row>
    <row r="31786" ht="14.25" customHeight="1">
      <c r="A31786" s="4"/>
      <c r="B31786" s="4"/>
    </row>
    <row r="31787" ht="14.25" customHeight="1">
      <c r="A31787" s="4"/>
      <c r="B31787" s="4"/>
    </row>
    <row r="31788" ht="14.25" customHeight="1">
      <c r="A31788" s="4"/>
      <c r="B31788" s="4"/>
    </row>
    <row r="31789" ht="14.25" customHeight="1">
      <c r="A31789" s="4"/>
      <c r="B31789" s="4"/>
    </row>
    <row r="31790" ht="14.25" customHeight="1">
      <c r="A31790" s="4"/>
      <c r="B31790" s="4"/>
    </row>
    <row r="31791" ht="14.25" customHeight="1">
      <c r="A31791" s="4"/>
      <c r="B31791" s="4"/>
    </row>
    <row r="31792" ht="14.25" customHeight="1">
      <c r="A31792" s="4"/>
      <c r="B31792" s="4"/>
    </row>
    <row r="31793" ht="14.25" customHeight="1">
      <c r="A31793" s="4"/>
      <c r="B31793" s="4"/>
    </row>
    <row r="31794" ht="14.25" customHeight="1">
      <c r="A31794" s="4"/>
      <c r="B31794" s="4"/>
    </row>
    <row r="31795" ht="14.25" customHeight="1">
      <c r="A31795" s="4"/>
      <c r="B31795" s="4"/>
    </row>
    <row r="31796" ht="14.25" customHeight="1">
      <c r="A31796" s="4"/>
      <c r="B31796" s="4"/>
    </row>
    <row r="31797" ht="14.25" customHeight="1">
      <c r="A31797" s="4"/>
      <c r="B31797" s="4"/>
    </row>
    <row r="31798" ht="14.25" customHeight="1">
      <c r="A31798" s="4"/>
      <c r="B31798" s="4"/>
    </row>
    <row r="31799" ht="14.25" customHeight="1">
      <c r="A31799" s="4"/>
      <c r="B31799" s="4"/>
    </row>
    <row r="31800" ht="14.25" customHeight="1">
      <c r="A31800" s="4"/>
      <c r="B31800" s="4"/>
    </row>
    <row r="31801" ht="14.25" customHeight="1">
      <c r="A31801" s="4"/>
      <c r="B31801" s="4"/>
    </row>
    <row r="31802" ht="14.25" customHeight="1">
      <c r="A31802" s="4"/>
      <c r="B31802" s="4"/>
    </row>
    <row r="31803" ht="14.25" customHeight="1">
      <c r="A31803" s="4"/>
      <c r="B31803" s="4"/>
    </row>
    <row r="31804" ht="14.25" customHeight="1">
      <c r="A31804" s="4"/>
      <c r="B31804" s="4"/>
    </row>
    <row r="31805" ht="14.25" customHeight="1">
      <c r="A31805" s="4"/>
      <c r="B31805" s="4"/>
    </row>
    <row r="31806" ht="14.25" customHeight="1">
      <c r="A31806" s="4"/>
      <c r="B31806" s="4"/>
    </row>
    <row r="31807" ht="14.25" customHeight="1">
      <c r="A31807" s="4"/>
      <c r="B31807" s="4"/>
    </row>
    <row r="31808" ht="14.25" customHeight="1">
      <c r="A31808" s="4"/>
      <c r="B31808" s="4"/>
    </row>
    <row r="31809" ht="14.25" customHeight="1">
      <c r="A31809" s="4"/>
      <c r="B31809" s="4"/>
    </row>
    <row r="31810" ht="14.25" customHeight="1">
      <c r="A31810" s="4"/>
      <c r="B31810" s="4"/>
    </row>
    <row r="31811" ht="14.25" customHeight="1">
      <c r="A31811" s="4"/>
      <c r="B31811" s="4"/>
    </row>
    <row r="31812" ht="14.25" customHeight="1">
      <c r="A31812" s="4"/>
      <c r="B31812" s="4"/>
    </row>
    <row r="31813" ht="14.25" customHeight="1">
      <c r="A31813" s="4"/>
      <c r="B31813" s="4"/>
    </row>
    <row r="31814" ht="14.25" customHeight="1">
      <c r="A31814" s="4"/>
      <c r="B31814" s="4"/>
    </row>
    <row r="31815" ht="14.25" customHeight="1">
      <c r="A31815" s="4"/>
      <c r="B31815" s="4"/>
    </row>
    <row r="31816" ht="14.25" customHeight="1">
      <c r="A31816" s="4"/>
      <c r="B31816" s="4"/>
    </row>
    <row r="31817" ht="14.25" customHeight="1">
      <c r="A31817" s="4"/>
      <c r="B31817" s="4"/>
    </row>
    <row r="31818" ht="14.25" customHeight="1">
      <c r="A31818" s="4"/>
      <c r="B31818" s="4"/>
    </row>
    <row r="31819" ht="14.25" customHeight="1">
      <c r="A31819" s="4"/>
      <c r="B31819" s="4"/>
    </row>
    <row r="31820" ht="14.25" customHeight="1">
      <c r="A31820" s="4"/>
      <c r="B31820" s="4"/>
    </row>
    <row r="31821" ht="14.25" customHeight="1">
      <c r="A31821" s="4"/>
      <c r="B31821" s="4"/>
    </row>
    <row r="31822" ht="14.25" customHeight="1">
      <c r="A31822" s="4"/>
      <c r="B31822" s="4"/>
    </row>
    <row r="31823" ht="14.25" customHeight="1">
      <c r="A31823" s="4"/>
      <c r="B31823" s="4"/>
    </row>
    <row r="31824" ht="14.25" customHeight="1">
      <c r="A31824" s="4"/>
      <c r="B31824" s="4"/>
    </row>
    <row r="31825" ht="14.25" customHeight="1">
      <c r="A31825" s="4"/>
      <c r="B31825" s="4"/>
    </row>
    <row r="31826" ht="14.25" customHeight="1">
      <c r="A31826" s="4"/>
      <c r="B31826" s="4"/>
    </row>
    <row r="31827" ht="14.25" customHeight="1">
      <c r="A31827" s="4"/>
      <c r="B31827" s="4"/>
    </row>
    <row r="31828" ht="14.25" customHeight="1">
      <c r="A31828" s="4"/>
      <c r="B31828" s="4"/>
    </row>
    <row r="31829" ht="14.25" customHeight="1">
      <c r="A31829" s="4"/>
      <c r="B31829" s="4"/>
    </row>
    <row r="31830" ht="14.25" customHeight="1">
      <c r="A31830" s="4"/>
      <c r="B31830" s="4"/>
    </row>
    <row r="31831" ht="14.25" customHeight="1">
      <c r="A31831" s="4"/>
      <c r="B31831" s="4"/>
    </row>
    <row r="31832" ht="14.25" customHeight="1">
      <c r="A31832" s="4"/>
      <c r="B31832" s="4"/>
    </row>
    <row r="31833" ht="14.25" customHeight="1">
      <c r="A31833" s="4"/>
      <c r="B31833" s="4"/>
    </row>
    <row r="31834" ht="14.25" customHeight="1">
      <c r="A31834" s="4"/>
      <c r="B31834" s="4"/>
    </row>
    <row r="31835" ht="14.25" customHeight="1">
      <c r="A31835" s="4"/>
      <c r="B31835" s="4"/>
    </row>
    <row r="31836" ht="14.25" customHeight="1">
      <c r="A31836" s="4"/>
      <c r="B31836" s="4"/>
    </row>
    <row r="31837" ht="14.25" customHeight="1">
      <c r="A31837" s="4"/>
      <c r="B31837" s="4"/>
    </row>
    <row r="31838" ht="14.25" customHeight="1">
      <c r="A31838" s="4"/>
      <c r="B31838" s="4"/>
    </row>
    <row r="31839" ht="14.25" customHeight="1">
      <c r="A31839" s="4"/>
      <c r="B31839" s="4"/>
    </row>
    <row r="31840" ht="14.25" customHeight="1">
      <c r="A31840" s="4"/>
      <c r="B31840" s="4"/>
    </row>
    <row r="31841" ht="14.25" customHeight="1">
      <c r="A31841" s="4"/>
      <c r="B31841" s="4"/>
    </row>
    <row r="31842" ht="14.25" customHeight="1">
      <c r="A31842" s="4"/>
      <c r="B31842" s="4"/>
    </row>
    <row r="31843" ht="14.25" customHeight="1">
      <c r="A31843" s="4"/>
      <c r="B31843" s="4"/>
    </row>
    <row r="31844" ht="14.25" customHeight="1">
      <c r="A31844" s="4"/>
      <c r="B31844" s="4"/>
    </row>
    <row r="31845" ht="14.25" customHeight="1">
      <c r="A31845" s="4"/>
      <c r="B31845" s="4"/>
    </row>
    <row r="31846" ht="14.25" customHeight="1">
      <c r="A31846" s="4"/>
      <c r="B31846" s="4"/>
    </row>
    <row r="31847" ht="14.25" customHeight="1">
      <c r="A31847" s="4"/>
      <c r="B31847" s="4"/>
    </row>
    <row r="31848" ht="14.25" customHeight="1">
      <c r="A31848" s="4"/>
      <c r="B31848" s="4"/>
    </row>
    <row r="31849" ht="14.25" customHeight="1">
      <c r="A31849" s="4"/>
      <c r="B31849" s="4"/>
    </row>
    <row r="31850" ht="14.25" customHeight="1">
      <c r="A31850" s="4"/>
      <c r="B31850" s="4"/>
    </row>
    <row r="31851" ht="14.25" customHeight="1">
      <c r="A31851" s="4"/>
      <c r="B31851" s="4"/>
    </row>
    <row r="31852" ht="14.25" customHeight="1">
      <c r="A31852" s="4"/>
      <c r="B31852" s="4"/>
    </row>
    <row r="31853" ht="14.25" customHeight="1">
      <c r="A31853" s="4"/>
      <c r="B31853" s="4"/>
    </row>
    <row r="31854" ht="14.25" customHeight="1">
      <c r="A31854" s="4"/>
      <c r="B31854" s="4"/>
    </row>
    <row r="31855" ht="14.25" customHeight="1">
      <c r="A31855" s="4"/>
      <c r="B31855" s="4"/>
    </row>
    <row r="31856" ht="14.25" customHeight="1">
      <c r="A31856" s="4"/>
      <c r="B31856" s="4"/>
    </row>
    <row r="31857" ht="14.25" customHeight="1">
      <c r="A31857" s="4"/>
      <c r="B31857" s="4"/>
    </row>
    <row r="31858" ht="14.25" customHeight="1">
      <c r="A31858" s="4"/>
      <c r="B31858" s="4"/>
    </row>
    <row r="31859" ht="14.25" customHeight="1">
      <c r="A31859" s="4"/>
      <c r="B31859" s="4"/>
    </row>
    <row r="31860" ht="14.25" customHeight="1">
      <c r="A31860" s="4"/>
      <c r="B31860" s="4"/>
    </row>
    <row r="31861" ht="14.25" customHeight="1">
      <c r="A31861" s="4"/>
      <c r="B31861" s="4"/>
    </row>
    <row r="31862" ht="14.25" customHeight="1">
      <c r="A31862" s="4"/>
      <c r="B31862" s="4"/>
    </row>
    <row r="31863" ht="14.25" customHeight="1">
      <c r="A31863" s="4"/>
      <c r="B31863" s="4"/>
    </row>
    <row r="31864" ht="14.25" customHeight="1">
      <c r="A31864" s="4"/>
      <c r="B31864" s="4"/>
    </row>
    <row r="31865" ht="14.25" customHeight="1">
      <c r="A31865" s="4"/>
      <c r="B31865" s="4"/>
    </row>
    <row r="31866" ht="14.25" customHeight="1">
      <c r="A31866" s="4"/>
      <c r="B31866" s="4"/>
    </row>
    <row r="31867" ht="14.25" customHeight="1">
      <c r="A31867" s="4"/>
      <c r="B31867" s="4"/>
    </row>
    <row r="31868" ht="14.25" customHeight="1">
      <c r="A31868" s="4"/>
      <c r="B31868" s="4"/>
    </row>
    <row r="31869" ht="14.25" customHeight="1">
      <c r="A31869" s="4"/>
      <c r="B31869" s="4"/>
    </row>
    <row r="31870" ht="14.25" customHeight="1">
      <c r="A31870" s="4"/>
      <c r="B31870" s="4"/>
    </row>
    <row r="31871" ht="14.25" customHeight="1">
      <c r="A31871" s="4"/>
      <c r="B31871" s="4"/>
    </row>
    <row r="31872" ht="14.25" customHeight="1">
      <c r="A31872" s="4"/>
      <c r="B31872" s="4"/>
    </row>
    <row r="31873" ht="14.25" customHeight="1">
      <c r="A31873" s="4"/>
      <c r="B31873" s="4"/>
    </row>
    <row r="31874" ht="14.25" customHeight="1">
      <c r="A31874" s="4"/>
      <c r="B31874" s="4"/>
    </row>
    <row r="31875" ht="14.25" customHeight="1">
      <c r="A31875" s="4"/>
      <c r="B31875" s="4"/>
    </row>
    <row r="31876" ht="14.25" customHeight="1">
      <c r="A31876" s="4"/>
      <c r="B31876" s="4"/>
    </row>
    <row r="31877" ht="14.25" customHeight="1">
      <c r="A31877" s="4"/>
      <c r="B31877" s="4"/>
    </row>
    <row r="31878" ht="14.25" customHeight="1">
      <c r="A31878" s="4"/>
      <c r="B31878" s="4"/>
    </row>
    <row r="31879" ht="14.25" customHeight="1">
      <c r="A31879" s="4"/>
      <c r="B31879" s="4"/>
    </row>
    <row r="31880" ht="14.25" customHeight="1">
      <c r="A31880" s="4"/>
      <c r="B31880" s="4"/>
    </row>
    <row r="31881" ht="14.25" customHeight="1">
      <c r="A31881" s="4"/>
      <c r="B31881" s="4"/>
    </row>
    <row r="31882" ht="14.25" customHeight="1">
      <c r="A31882" s="4"/>
      <c r="B31882" s="4"/>
    </row>
    <row r="31883" ht="14.25" customHeight="1">
      <c r="A31883" s="4"/>
      <c r="B31883" s="4"/>
    </row>
    <row r="31884" ht="14.25" customHeight="1">
      <c r="A31884" s="4"/>
      <c r="B31884" s="4"/>
    </row>
    <row r="31885" ht="14.25" customHeight="1">
      <c r="A31885" s="4"/>
      <c r="B31885" s="4"/>
    </row>
    <row r="31886" ht="14.25" customHeight="1">
      <c r="A31886" s="4"/>
      <c r="B31886" s="4"/>
    </row>
    <row r="31887" ht="14.25" customHeight="1">
      <c r="A31887" s="4"/>
      <c r="B31887" s="4"/>
    </row>
    <row r="31888" ht="14.25" customHeight="1">
      <c r="A31888" s="4"/>
      <c r="B31888" s="4"/>
    </row>
    <row r="31889" ht="14.25" customHeight="1">
      <c r="A31889" s="4"/>
      <c r="B31889" s="4"/>
    </row>
    <row r="31890" ht="14.25" customHeight="1">
      <c r="A31890" s="4"/>
      <c r="B31890" s="4"/>
    </row>
    <row r="31891" ht="14.25" customHeight="1">
      <c r="A31891" s="4"/>
      <c r="B31891" s="4"/>
    </row>
    <row r="31892" ht="14.25" customHeight="1">
      <c r="A31892" s="4"/>
      <c r="B31892" s="4"/>
    </row>
    <row r="31893" ht="14.25" customHeight="1">
      <c r="A31893" s="4"/>
      <c r="B31893" s="4"/>
    </row>
    <row r="31894" ht="14.25" customHeight="1">
      <c r="A31894" s="4"/>
      <c r="B31894" s="4"/>
    </row>
    <row r="31895" ht="14.25" customHeight="1">
      <c r="A31895" s="4"/>
      <c r="B31895" s="4"/>
    </row>
    <row r="31896" ht="14.25" customHeight="1">
      <c r="A31896" s="4"/>
      <c r="B31896" s="4"/>
    </row>
    <row r="31897" ht="14.25" customHeight="1">
      <c r="A31897" s="4"/>
      <c r="B31897" s="4"/>
    </row>
    <row r="31898" ht="14.25" customHeight="1">
      <c r="A31898" s="4"/>
      <c r="B31898" s="4"/>
    </row>
    <row r="31899" ht="14.25" customHeight="1">
      <c r="A31899" s="4"/>
      <c r="B31899" s="4"/>
    </row>
    <row r="31900" ht="14.25" customHeight="1">
      <c r="A31900" s="4"/>
      <c r="B31900" s="4"/>
    </row>
    <row r="31901" ht="14.25" customHeight="1">
      <c r="A31901" s="4"/>
      <c r="B31901" s="4"/>
    </row>
    <row r="31902" ht="14.25" customHeight="1">
      <c r="A31902" s="4"/>
      <c r="B31902" s="4"/>
    </row>
    <row r="31903" ht="14.25" customHeight="1">
      <c r="A31903" s="4"/>
      <c r="B31903" s="4"/>
    </row>
    <row r="31904" ht="14.25" customHeight="1">
      <c r="A31904" s="4"/>
      <c r="B31904" s="4"/>
    </row>
    <row r="31905" ht="14.25" customHeight="1">
      <c r="A31905" s="4"/>
      <c r="B31905" s="4"/>
    </row>
    <row r="31906" ht="14.25" customHeight="1">
      <c r="A31906" s="4"/>
      <c r="B31906" s="4"/>
    </row>
    <row r="31907" ht="14.25" customHeight="1">
      <c r="A31907" s="4"/>
      <c r="B31907" s="4"/>
    </row>
    <row r="31908" ht="14.25" customHeight="1">
      <c r="A31908" s="4"/>
      <c r="B31908" s="4"/>
    </row>
    <row r="31909" ht="14.25" customHeight="1">
      <c r="A31909" s="4"/>
      <c r="B31909" s="4"/>
    </row>
    <row r="31910" ht="14.25" customHeight="1">
      <c r="A31910" s="4"/>
      <c r="B31910" s="4"/>
    </row>
    <row r="31911" ht="14.25" customHeight="1">
      <c r="A31911" s="4"/>
      <c r="B31911" s="4"/>
    </row>
    <row r="31912" ht="14.25" customHeight="1">
      <c r="A31912" s="4"/>
      <c r="B31912" s="4"/>
    </row>
    <row r="31913" ht="14.25" customHeight="1">
      <c r="A31913" s="4"/>
      <c r="B31913" s="4"/>
    </row>
    <row r="31914" ht="14.25" customHeight="1">
      <c r="A31914" s="4"/>
      <c r="B31914" s="4"/>
    </row>
    <row r="31915" ht="14.25" customHeight="1">
      <c r="A31915" s="4"/>
      <c r="B31915" s="4"/>
    </row>
    <row r="31916" ht="14.25" customHeight="1">
      <c r="A31916" s="4"/>
      <c r="B31916" s="4"/>
    </row>
    <row r="31917" ht="14.25" customHeight="1">
      <c r="A31917" s="4"/>
      <c r="B31917" s="4"/>
    </row>
    <row r="31918" ht="14.25" customHeight="1">
      <c r="A31918" s="4"/>
      <c r="B31918" s="4"/>
    </row>
    <row r="31919" ht="14.25" customHeight="1">
      <c r="A31919" s="4"/>
      <c r="B31919" s="4"/>
    </row>
    <row r="31920" ht="14.25" customHeight="1">
      <c r="A31920" s="4"/>
      <c r="B31920" s="4"/>
    </row>
    <row r="31921" ht="14.25" customHeight="1">
      <c r="A31921" s="4"/>
      <c r="B31921" s="4"/>
    </row>
    <row r="31922" ht="14.25" customHeight="1">
      <c r="A31922" s="4"/>
      <c r="B31922" s="4"/>
    </row>
    <row r="31923" ht="14.25" customHeight="1">
      <c r="A31923" s="4"/>
      <c r="B31923" s="4"/>
    </row>
    <row r="31924" ht="14.25" customHeight="1">
      <c r="A31924" s="4"/>
      <c r="B31924" s="4"/>
    </row>
    <row r="31925" ht="14.25" customHeight="1">
      <c r="A31925" s="4"/>
      <c r="B31925" s="4"/>
    </row>
    <row r="31926" ht="14.25" customHeight="1">
      <c r="A31926" s="4"/>
      <c r="B31926" s="4"/>
    </row>
    <row r="31927" ht="14.25" customHeight="1">
      <c r="A31927" s="4"/>
      <c r="B31927" s="4"/>
    </row>
    <row r="31928" ht="14.25" customHeight="1">
      <c r="A31928" s="4"/>
      <c r="B31928" s="4"/>
    </row>
    <row r="31929" ht="14.25" customHeight="1">
      <c r="A31929" s="4"/>
      <c r="B31929" s="4"/>
    </row>
    <row r="31930" ht="14.25" customHeight="1">
      <c r="A31930" s="4"/>
      <c r="B31930" s="4"/>
    </row>
    <row r="31931" ht="14.25" customHeight="1">
      <c r="A31931" s="4"/>
      <c r="B31931" s="4"/>
    </row>
    <row r="31932" ht="14.25" customHeight="1">
      <c r="A31932" s="4"/>
      <c r="B31932" s="4"/>
    </row>
    <row r="31933" ht="14.25" customHeight="1">
      <c r="A31933" s="4"/>
      <c r="B31933" s="4"/>
    </row>
    <row r="31934" ht="14.25" customHeight="1">
      <c r="A31934" s="4"/>
      <c r="B31934" s="4"/>
    </row>
    <row r="31935" ht="14.25" customHeight="1">
      <c r="A31935" s="4"/>
      <c r="B31935" s="4"/>
    </row>
    <row r="31936" ht="14.25" customHeight="1">
      <c r="A31936" s="4"/>
      <c r="B31936" s="4"/>
    </row>
    <row r="31937" ht="14.25" customHeight="1">
      <c r="A31937" s="4"/>
      <c r="B31937" s="4"/>
    </row>
    <row r="31938" ht="14.25" customHeight="1">
      <c r="A31938" s="4"/>
      <c r="B31938" s="4"/>
    </row>
    <row r="31939" ht="14.25" customHeight="1">
      <c r="A31939" s="4"/>
      <c r="B31939" s="4"/>
    </row>
    <row r="31940" ht="14.25" customHeight="1">
      <c r="A31940" s="4"/>
      <c r="B31940" s="4"/>
    </row>
    <row r="31941" ht="14.25" customHeight="1">
      <c r="A31941" s="4"/>
      <c r="B31941" s="4"/>
    </row>
    <row r="31942" ht="14.25" customHeight="1">
      <c r="A31942" s="4"/>
      <c r="B31942" s="4"/>
    </row>
    <row r="31943" ht="14.25" customHeight="1">
      <c r="A31943" s="4"/>
      <c r="B31943" s="4"/>
    </row>
    <row r="31944" ht="14.25" customHeight="1">
      <c r="A31944" s="4"/>
      <c r="B31944" s="4"/>
    </row>
    <row r="31945" ht="14.25" customHeight="1">
      <c r="A31945" s="4"/>
      <c r="B31945" s="4"/>
    </row>
    <row r="31946" ht="14.25" customHeight="1">
      <c r="A31946" s="4"/>
      <c r="B31946" s="4"/>
    </row>
    <row r="31947" ht="14.25" customHeight="1">
      <c r="A31947" s="4"/>
      <c r="B31947" s="4"/>
    </row>
    <row r="31948" ht="14.25" customHeight="1">
      <c r="A31948" s="4"/>
      <c r="B31948" s="4"/>
    </row>
    <row r="31949" ht="14.25" customHeight="1">
      <c r="A31949" s="4"/>
      <c r="B31949" s="4"/>
    </row>
    <row r="31950" ht="14.25" customHeight="1">
      <c r="A31950" s="4"/>
      <c r="B31950" s="4"/>
    </row>
    <row r="31951" ht="14.25" customHeight="1">
      <c r="A31951" s="4"/>
      <c r="B31951" s="4"/>
    </row>
    <row r="31952" ht="14.25" customHeight="1">
      <c r="A31952" s="4"/>
      <c r="B31952" s="4"/>
    </row>
    <row r="31953" ht="14.25" customHeight="1">
      <c r="A31953" s="4"/>
      <c r="B31953" s="4"/>
    </row>
    <row r="31954" ht="14.25" customHeight="1">
      <c r="A31954" s="4"/>
      <c r="B31954" s="4"/>
    </row>
    <row r="31955" ht="14.25" customHeight="1">
      <c r="A31955" s="4"/>
      <c r="B31955" s="4"/>
    </row>
    <row r="31956" ht="14.25" customHeight="1">
      <c r="A31956" s="4"/>
      <c r="B31956" s="4"/>
    </row>
    <row r="31957" ht="14.25" customHeight="1">
      <c r="A31957" s="4"/>
      <c r="B31957" s="4"/>
    </row>
    <row r="31958" ht="14.25" customHeight="1">
      <c r="A31958" s="4"/>
      <c r="B31958" s="4"/>
    </row>
    <row r="31959" ht="14.25" customHeight="1">
      <c r="A31959" s="4"/>
      <c r="B31959" s="4"/>
    </row>
    <row r="31960" ht="14.25" customHeight="1">
      <c r="A31960" s="4"/>
      <c r="B31960" s="4"/>
    </row>
    <row r="31961" ht="14.25" customHeight="1">
      <c r="A31961" s="4"/>
      <c r="B31961" s="4"/>
    </row>
    <row r="31962" ht="14.25" customHeight="1">
      <c r="A31962" s="4"/>
      <c r="B31962" s="4"/>
    </row>
    <row r="31963" ht="14.25" customHeight="1">
      <c r="A31963" s="4"/>
      <c r="B31963" s="4"/>
    </row>
    <row r="31964" ht="14.25" customHeight="1">
      <c r="A31964" s="4"/>
      <c r="B31964" s="4"/>
    </row>
    <row r="31965" ht="14.25" customHeight="1">
      <c r="A31965" s="4"/>
      <c r="B31965" s="4"/>
    </row>
    <row r="31966" ht="14.25" customHeight="1">
      <c r="A31966" s="4"/>
      <c r="B31966" s="4"/>
    </row>
    <row r="31967" ht="14.25" customHeight="1">
      <c r="A31967" s="4"/>
      <c r="B31967" s="4"/>
    </row>
    <row r="31968" ht="14.25" customHeight="1">
      <c r="A31968" s="4"/>
      <c r="B31968" s="4"/>
    </row>
    <row r="31969" ht="14.25" customHeight="1">
      <c r="A31969" s="4"/>
      <c r="B31969" s="4"/>
    </row>
    <row r="31970" ht="14.25" customHeight="1">
      <c r="A31970" s="4"/>
      <c r="B31970" s="4"/>
    </row>
    <row r="31971" ht="14.25" customHeight="1">
      <c r="A31971" s="4"/>
      <c r="B31971" s="4"/>
    </row>
    <row r="31972" ht="14.25" customHeight="1">
      <c r="A31972" s="4"/>
      <c r="B31972" s="4"/>
    </row>
    <row r="31973" ht="14.25" customHeight="1">
      <c r="A31973" s="4"/>
      <c r="B31973" s="4"/>
    </row>
    <row r="31974" ht="14.25" customHeight="1">
      <c r="A31974" s="4"/>
      <c r="B31974" s="4"/>
    </row>
    <row r="31975" ht="14.25" customHeight="1">
      <c r="A31975" s="4"/>
      <c r="B31975" s="4"/>
    </row>
    <row r="31976" ht="14.25" customHeight="1">
      <c r="A31976" s="4"/>
      <c r="B31976" s="4"/>
    </row>
    <row r="31977" ht="14.25" customHeight="1">
      <c r="A31977" s="4"/>
      <c r="B31977" s="4"/>
    </row>
    <row r="31978" ht="14.25" customHeight="1">
      <c r="A31978" s="4"/>
      <c r="B31978" s="4"/>
    </row>
    <row r="31979" ht="14.25" customHeight="1">
      <c r="A31979" s="4"/>
      <c r="B31979" s="4"/>
    </row>
    <row r="31980" ht="14.25" customHeight="1">
      <c r="A31980" s="4"/>
      <c r="B31980" s="4"/>
    </row>
    <row r="31981" ht="14.25" customHeight="1">
      <c r="A31981" s="4"/>
      <c r="B31981" s="4"/>
    </row>
    <row r="31982" ht="14.25" customHeight="1">
      <c r="A31982" s="4"/>
      <c r="B31982" s="4"/>
    </row>
    <row r="31983" ht="14.25" customHeight="1">
      <c r="A31983" s="4"/>
      <c r="B31983" s="4"/>
    </row>
    <row r="31984" ht="14.25" customHeight="1">
      <c r="A31984" s="4"/>
      <c r="B31984" s="4"/>
    </row>
    <row r="31985" ht="14.25" customHeight="1">
      <c r="A31985" s="4"/>
      <c r="B31985" s="4"/>
    </row>
    <row r="31986" ht="14.25" customHeight="1">
      <c r="A31986" s="4"/>
      <c r="B31986" s="4"/>
    </row>
    <row r="31987" ht="14.25" customHeight="1">
      <c r="A31987" s="4"/>
      <c r="B31987" s="4"/>
    </row>
    <row r="31988" ht="14.25" customHeight="1">
      <c r="A31988" s="4"/>
      <c r="B31988" s="4"/>
    </row>
    <row r="31989" ht="14.25" customHeight="1">
      <c r="A31989" s="4"/>
      <c r="B31989" s="4"/>
    </row>
    <row r="31990" ht="14.25" customHeight="1">
      <c r="A31990" s="4"/>
      <c r="B31990" s="4"/>
    </row>
    <row r="31991" ht="14.25" customHeight="1">
      <c r="A31991" s="4"/>
      <c r="B31991" s="4"/>
    </row>
    <row r="31992" ht="14.25" customHeight="1">
      <c r="A31992" s="4"/>
      <c r="B31992" s="4"/>
    </row>
    <row r="31993" ht="14.25" customHeight="1">
      <c r="A31993" s="4"/>
      <c r="B31993" s="4"/>
    </row>
    <row r="31994" ht="14.25" customHeight="1">
      <c r="A31994" s="4"/>
      <c r="B31994" s="4"/>
    </row>
    <row r="31995" ht="14.25" customHeight="1">
      <c r="A31995" s="4"/>
      <c r="B31995" s="4"/>
    </row>
    <row r="31996" ht="14.25" customHeight="1">
      <c r="A31996" s="4"/>
      <c r="B31996" s="4"/>
    </row>
    <row r="31997" ht="14.25" customHeight="1">
      <c r="A31997" s="4"/>
      <c r="B31997" s="4"/>
    </row>
    <row r="31998" ht="14.25" customHeight="1">
      <c r="A31998" s="4"/>
      <c r="B31998" s="4"/>
    </row>
    <row r="31999" ht="14.25" customHeight="1">
      <c r="A31999" s="4"/>
      <c r="B31999" s="4"/>
    </row>
    <row r="32000" ht="14.25" customHeight="1">
      <c r="A32000" s="4"/>
      <c r="B32000" s="4"/>
    </row>
    <row r="32001" ht="14.25" customHeight="1">
      <c r="A32001" s="4"/>
      <c r="B32001" s="4"/>
    </row>
    <row r="32002" ht="14.25" customHeight="1">
      <c r="A32002" s="4"/>
      <c r="B32002" s="4"/>
    </row>
    <row r="32003" ht="14.25" customHeight="1">
      <c r="A32003" s="4"/>
      <c r="B32003" s="4"/>
    </row>
    <row r="32004" ht="14.25" customHeight="1">
      <c r="A32004" s="4"/>
      <c r="B32004" s="4"/>
    </row>
    <row r="32005" ht="14.25" customHeight="1">
      <c r="A32005" s="4"/>
      <c r="B32005" s="4"/>
    </row>
    <row r="32006" ht="14.25" customHeight="1">
      <c r="A32006" s="4"/>
      <c r="B32006" s="4"/>
    </row>
    <row r="32007" ht="14.25" customHeight="1">
      <c r="A32007" s="4"/>
      <c r="B32007" s="4"/>
    </row>
    <row r="32008" ht="14.25" customHeight="1">
      <c r="A32008" s="4"/>
      <c r="B32008" s="4"/>
    </row>
    <row r="32009" ht="14.25" customHeight="1">
      <c r="A32009" s="4"/>
      <c r="B32009" s="4"/>
    </row>
    <row r="32010" ht="14.25" customHeight="1">
      <c r="A32010" s="4"/>
      <c r="B32010" s="4"/>
    </row>
    <row r="32011" ht="14.25" customHeight="1">
      <c r="A32011" s="4"/>
      <c r="B32011" s="4"/>
    </row>
    <row r="32012" ht="14.25" customHeight="1">
      <c r="A32012" s="4"/>
      <c r="B32012" s="4"/>
    </row>
    <row r="32013" ht="14.25" customHeight="1">
      <c r="A32013" s="4"/>
      <c r="B32013" s="4"/>
    </row>
    <row r="32014" ht="14.25" customHeight="1">
      <c r="A32014" s="4"/>
      <c r="B32014" s="4"/>
    </row>
    <row r="32015" ht="14.25" customHeight="1">
      <c r="A32015" s="4"/>
      <c r="B32015" s="4"/>
    </row>
    <row r="32016" ht="14.25" customHeight="1">
      <c r="A32016" s="4"/>
      <c r="B32016" s="4"/>
    </row>
    <row r="32017" ht="14.25" customHeight="1">
      <c r="A32017" s="4"/>
      <c r="B32017" s="4"/>
    </row>
    <row r="32018" ht="14.25" customHeight="1">
      <c r="A32018" s="4"/>
      <c r="B32018" s="4"/>
    </row>
    <row r="32019" ht="14.25" customHeight="1">
      <c r="A32019" s="4"/>
      <c r="B32019" s="4"/>
    </row>
    <row r="32020" ht="14.25" customHeight="1">
      <c r="A32020" s="4"/>
      <c r="B32020" s="4"/>
    </row>
    <row r="32021" ht="14.25" customHeight="1">
      <c r="A32021" s="4"/>
      <c r="B32021" s="4"/>
    </row>
    <row r="32022" ht="14.25" customHeight="1">
      <c r="A32022" s="4"/>
      <c r="B32022" s="4"/>
    </row>
    <row r="32023" ht="14.25" customHeight="1">
      <c r="A32023" s="4"/>
      <c r="B32023" s="4"/>
    </row>
    <row r="32024" ht="14.25" customHeight="1">
      <c r="A32024" s="4"/>
      <c r="B32024" s="4"/>
    </row>
    <row r="32025" ht="14.25" customHeight="1">
      <c r="A32025" s="4"/>
      <c r="B32025" s="4"/>
    </row>
    <row r="32026" ht="14.25" customHeight="1">
      <c r="A32026" s="4"/>
      <c r="B32026" s="4"/>
    </row>
    <row r="32027" ht="14.25" customHeight="1">
      <c r="A32027" s="4"/>
      <c r="B32027" s="4"/>
    </row>
    <row r="32028" ht="14.25" customHeight="1">
      <c r="A32028" s="4"/>
      <c r="B32028" s="4"/>
    </row>
    <row r="32029" ht="14.25" customHeight="1">
      <c r="A32029" s="4"/>
      <c r="B32029" s="4"/>
    </row>
    <row r="32030" ht="14.25" customHeight="1">
      <c r="A32030" s="4"/>
      <c r="B32030" s="4"/>
    </row>
    <row r="32031" ht="14.25" customHeight="1">
      <c r="A32031" s="4"/>
      <c r="B32031" s="4"/>
    </row>
    <row r="32032" ht="14.25" customHeight="1">
      <c r="A32032" s="4"/>
      <c r="B32032" s="4"/>
    </row>
    <row r="32033" ht="14.25" customHeight="1">
      <c r="A32033" s="4"/>
      <c r="B32033" s="4"/>
    </row>
    <row r="32034" ht="14.25" customHeight="1">
      <c r="A32034" s="4"/>
      <c r="B32034" s="4"/>
    </row>
    <row r="32035" ht="14.25" customHeight="1">
      <c r="A32035" s="4"/>
      <c r="B32035" s="4"/>
    </row>
    <row r="32036" ht="14.25" customHeight="1">
      <c r="A32036" s="4"/>
      <c r="B32036" s="4"/>
    </row>
    <row r="32037" ht="14.25" customHeight="1">
      <c r="A32037" s="4"/>
      <c r="B32037" s="4"/>
    </row>
    <row r="32038" ht="14.25" customHeight="1">
      <c r="A32038" s="4"/>
      <c r="B32038" s="4"/>
    </row>
    <row r="32039" ht="14.25" customHeight="1">
      <c r="A32039" s="4"/>
      <c r="B32039" s="4"/>
    </row>
    <row r="32040" ht="14.25" customHeight="1">
      <c r="A32040" s="4"/>
      <c r="B32040" s="4"/>
    </row>
    <row r="32041" ht="14.25" customHeight="1">
      <c r="A32041" s="4"/>
      <c r="B32041" s="4"/>
    </row>
    <row r="32042" ht="14.25" customHeight="1">
      <c r="A32042" s="4"/>
      <c r="B32042" s="4"/>
    </row>
    <row r="32043" ht="14.25" customHeight="1">
      <c r="A32043" s="4"/>
      <c r="B32043" s="4"/>
    </row>
    <row r="32044" ht="14.25" customHeight="1">
      <c r="A32044" s="4"/>
      <c r="B32044" s="4"/>
    </row>
    <row r="32045" ht="14.25" customHeight="1">
      <c r="A32045" s="4"/>
      <c r="B32045" s="4"/>
    </row>
    <row r="32046" ht="14.25" customHeight="1">
      <c r="A32046" s="4"/>
      <c r="B32046" s="4"/>
    </row>
    <row r="32047" ht="14.25" customHeight="1">
      <c r="A32047" s="4"/>
      <c r="B32047" s="4"/>
    </row>
    <row r="32048" ht="14.25" customHeight="1">
      <c r="A32048" s="4"/>
      <c r="B32048" s="4"/>
    </row>
    <row r="32049" ht="14.25" customHeight="1">
      <c r="A32049" s="4"/>
      <c r="B32049" s="4"/>
    </row>
    <row r="32050" ht="14.25" customHeight="1">
      <c r="A32050" s="4"/>
      <c r="B32050" s="4"/>
    </row>
    <row r="32051" ht="14.25" customHeight="1">
      <c r="A32051" s="4"/>
      <c r="B32051" s="4"/>
    </row>
    <row r="32052" ht="14.25" customHeight="1">
      <c r="A32052" s="4"/>
      <c r="B32052" s="4"/>
    </row>
    <row r="32053" ht="14.25" customHeight="1">
      <c r="A32053" s="4"/>
      <c r="B32053" s="4"/>
    </row>
    <row r="32054" ht="14.25" customHeight="1">
      <c r="A32054" s="4"/>
      <c r="B32054" s="4"/>
    </row>
    <row r="32055" ht="14.25" customHeight="1">
      <c r="A32055" s="4"/>
      <c r="B32055" s="4"/>
    </row>
    <row r="32056" ht="14.25" customHeight="1">
      <c r="A32056" s="4"/>
      <c r="B32056" s="4"/>
    </row>
    <row r="32057" ht="14.25" customHeight="1">
      <c r="A32057" s="4"/>
      <c r="B32057" s="4"/>
    </row>
    <row r="32058" ht="14.25" customHeight="1">
      <c r="A32058" s="4"/>
      <c r="B32058" s="4"/>
    </row>
    <row r="32059" ht="14.25" customHeight="1">
      <c r="A32059" s="4"/>
      <c r="B32059" s="4"/>
    </row>
    <row r="32060" ht="14.25" customHeight="1">
      <c r="A32060" s="4"/>
      <c r="B32060" s="4"/>
    </row>
    <row r="32061" ht="14.25" customHeight="1">
      <c r="A32061" s="4"/>
      <c r="B32061" s="4"/>
    </row>
    <row r="32062" ht="14.25" customHeight="1">
      <c r="A32062" s="4"/>
      <c r="B32062" s="4"/>
    </row>
    <row r="32063" ht="14.25" customHeight="1">
      <c r="A32063" s="4"/>
      <c r="B32063" s="4"/>
    </row>
    <row r="32064" ht="14.25" customHeight="1">
      <c r="A32064" s="4"/>
      <c r="B32064" s="4"/>
    </row>
    <row r="32065" ht="14.25" customHeight="1">
      <c r="A32065" s="4"/>
      <c r="B32065" s="4"/>
    </row>
    <row r="32066" ht="14.25" customHeight="1">
      <c r="A32066" s="4"/>
      <c r="B32066" s="4"/>
    </row>
    <row r="32067" ht="14.25" customHeight="1">
      <c r="A32067" s="4"/>
      <c r="B32067" s="4"/>
    </row>
    <row r="32068" ht="14.25" customHeight="1">
      <c r="A32068" s="4"/>
      <c r="B32068" s="4"/>
    </row>
    <row r="32069" ht="14.25" customHeight="1">
      <c r="A32069" s="4"/>
      <c r="B32069" s="4"/>
    </row>
    <row r="32070" ht="14.25" customHeight="1">
      <c r="A32070" s="4"/>
      <c r="B32070" s="4"/>
    </row>
    <row r="32071" ht="14.25" customHeight="1">
      <c r="A32071" s="4"/>
      <c r="B32071" s="4"/>
    </row>
    <row r="32072" ht="14.25" customHeight="1">
      <c r="A32072" s="4"/>
      <c r="B32072" s="4"/>
    </row>
    <row r="32073" ht="14.25" customHeight="1">
      <c r="A32073" s="4"/>
      <c r="B32073" s="4"/>
    </row>
    <row r="32074" ht="14.25" customHeight="1">
      <c r="A32074" s="4"/>
      <c r="B32074" s="4"/>
    </row>
    <row r="32075" ht="14.25" customHeight="1">
      <c r="A32075" s="4"/>
      <c r="B32075" s="4"/>
    </row>
    <row r="32076" ht="14.25" customHeight="1">
      <c r="A32076" s="4"/>
      <c r="B32076" s="4"/>
    </row>
    <row r="32077" ht="14.25" customHeight="1">
      <c r="A32077" s="4"/>
      <c r="B32077" s="4"/>
    </row>
    <row r="32078" ht="14.25" customHeight="1">
      <c r="A32078" s="4"/>
      <c r="B32078" s="4"/>
    </row>
    <row r="32079" ht="14.25" customHeight="1">
      <c r="A32079" s="4"/>
      <c r="B32079" s="4"/>
    </row>
    <row r="32080" ht="14.25" customHeight="1">
      <c r="A32080" s="4"/>
      <c r="B32080" s="4"/>
    </row>
    <row r="32081" ht="14.25" customHeight="1">
      <c r="A32081" s="4"/>
      <c r="B32081" s="4"/>
    </row>
    <row r="32082" ht="14.25" customHeight="1">
      <c r="A32082" s="4"/>
      <c r="B32082" s="4"/>
    </row>
    <row r="32083" ht="14.25" customHeight="1">
      <c r="A32083" s="4"/>
      <c r="B32083" s="4"/>
    </row>
    <row r="32084" ht="14.25" customHeight="1">
      <c r="A32084" s="4"/>
      <c r="B32084" s="4"/>
    </row>
    <row r="32085" ht="14.25" customHeight="1">
      <c r="A32085" s="4"/>
      <c r="B32085" s="4"/>
    </row>
    <row r="32086" ht="14.25" customHeight="1">
      <c r="A32086" s="4"/>
      <c r="B32086" s="4"/>
    </row>
    <row r="32087" ht="14.25" customHeight="1">
      <c r="A32087" s="4"/>
      <c r="B32087" s="4"/>
    </row>
    <row r="32088" ht="14.25" customHeight="1">
      <c r="A32088" s="4"/>
      <c r="B32088" s="4"/>
    </row>
    <row r="32089" ht="14.25" customHeight="1">
      <c r="A32089" s="4"/>
      <c r="B32089" s="4"/>
    </row>
    <row r="32090" ht="14.25" customHeight="1">
      <c r="A32090" s="4"/>
      <c r="B32090" s="4"/>
    </row>
    <row r="32091" ht="14.25" customHeight="1">
      <c r="A32091" s="4"/>
      <c r="B32091" s="4"/>
    </row>
    <row r="32092" ht="14.25" customHeight="1">
      <c r="A32092" s="4"/>
      <c r="B32092" s="4"/>
    </row>
    <row r="32093" ht="14.25" customHeight="1">
      <c r="A32093" s="4"/>
      <c r="B32093" s="4"/>
    </row>
    <row r="32094" ht="14.25" customHeight="1">
      <c r="A32094" s="4"/>
      <c r="B32094" s="4"/>
    </row>
    <row r="32095" ht="14.25" customHeight="1">
      <c r="A32095" s="4"/>
      <c r="B32095" s="4"/>
    </row>
    <row r="32096" ht="14.25" customHeight="1">
      <c r="A32096" s="4"/>
      <c r="B32096" s="4"/>
    </row>
    <row r="32097" ht="14.25" customHeight="1">
      <c r="A32097" s="4"/>
      <c r="B32097" s="4"/>
    </row>
    <row r="32098" ht="14.25" customHeight="1">
      <c r="A32098" s="4"/>
      <c r="B32098" s="4"/>
    </row>
    <row r="32099" ht="14.25" customHeight="1">
      <c r="A32099" s="4"/>
      <c r="B32099" s="4"/>
    </row>
    <row r="32100" ht="14.25" customHeight="1">
      <c r="A32100" s="4"/>
      <c r="B32100" s="4"/>
    </row>
    <row r="32101" ht="14.25" customHeight="1">
      <c r="A32101" s="4"/>
      <c r="B32101" s="4"/>
    </row>
    <row r="32102" ht="14.25" customHeight="1">
      <c r="A32102" s="4"/>
      <c r="B32102" s="4"/>
    </row>
    <row r="32103" ht="14.25" customHeight="1">
      <c r="A32103" s="4"/>
      <c r="B32103" s="4"/>
    </row>
    <row r="32104" ht="14.25" customHeight="1">
      <c r="A32104" s="4"/>
      <c r="B32104" s="4"/>
    </row>
    <row r="32105" ht="14.25" customHeight="1">
      <c r="A32105" s="4"/>
      <c r="B32105" s="4"/>
    </row>
    <row r="32106" ht="14.25" customHeight="1">
      <c r="A32106" s="4"/>
      <c r="B32106" s="4"/>
    </row>
    <row r="32107" ht="14.25" customHeight="1">
      <c r="A32107" s="4"/>
      <c r="B32107" s="4"/>
    </row>
    <row r="32108" ht="14.25" customHeight="1">
      <c r="A32108" s="4"/>
      <c r="B32108" s="4"/>
    </row>
    <row r="32109" ht="14.25" customHeight="1">
      <c r="A32109" s="4"/>
      <c r="B32109" s="4"/>
    </row>
    <row r="32110" ht="14.25" customHeight="1">
      <c r="A32110" s="4"/>
      <c r="B32110" s="4"/>
    </row>
    <row r="32111" ht="14.25" customHeight="1">
      <c r="A32111" s="4"/>
      <c r="B32111" s="4"/>
    </row>
    <row r="32112" ht="14.25" customHeight="1">
      <c r="A32112" s="4"/>
      <c r="B32112" s="4"/>
    </row>
    <row r="32113" ht="14.25" customHeight="1">
      <c r="A32113" s="4"/>
      <c r="B32113" s="4"/>
    </row>
    <row r="32114" ht="14.25" customHeight="1">
      <c r="A32114" s="4"/>
      <c r="B32114" s="4"/>
    </row>
    <row r="32115" ht="14.25" customHeight="1">
      <c r="A32115" s="4"/>
      <c r="B32115" s="4"/>
    </row>
    <row r="32116" ht="14.25" customHeight="1">
      <c r="A32116" s="4"/>
      <c r="B32116" s="4"/>
    </row>
    <row r="32117" ht="14.25" customHeight="1">
      <c r="A32117" s="4"/>
      <c r="B32117" s="4"/>
    </row>
    <row r="32118" ht="14.25" customHeight="1">
      <c r="A32118" s="4"/>
      <c r="B32118" s="4"/>
    </row>
    <row r="32119" ht="14.25" customHeight="1">
      <c r="A32119" s="4"/>
      <c r="B32119" s="4"/>
    </row>
    <row r="32120" ht="14.25" customHeight="1">
      <c r="A32120" s="4"/>
      <c r="B32120" s="4"/>
    </row>
    <row r="32121" ht="14.25" customHeight="1">
      <c r="A32121" s="4"/>
      <c r="B32121" s="4"/>
    </row>
    <row r="32122" ht="14.25" customHeight="1">
      <c r="A32122" s="4"/>
      <c r="B32122" s="4"/>
    </row>
    <row r="32123" ht="14.25" customHeight="1">
      <c r="A32123" s="4"/>
      <c r="B32123" s="4"/>
    </row>
    <row r="32124" ht="14.25" customHeight="1">
      <c r="A32124" s="4"/>
      <c r="B32124" s="4"/>
    </row>
    <row r="32125" ht="14.25" customHeight="1">
      <c r="A32125" s="4"/>
      <c r="B32125" s="4"/>
    </row>
    <row r="32126" ht="14.25" customHeight="1">
      <c r="A32126" s="4"/>
      <c r="B32126" s="4"/>
    </row>
    <row r="32127" ht="14.25" customHeight="1">
      <c r="A32127" s="4"/>
      <c r="B32127" s="4"/>
    </row>
    <row r="32128" ht="14.25" customHeight="1">
      <c r="A32128" s="4"/>
      <c r="B32128" s="4"/>
    </row>
    <row r="32129" ht="14.25" customHeight="1">
      <c r="A32129" s="4"/>
      <c r="B32129" s="4"/>
    </row>
    <row r="32130" ht="14.25" customHeight="1">
      <c r="A32130" s="4"/>
      <c r="B32130" s="4"/>
    </row>
    <row r="32131" ht="14.25" customHeight="1">
      <c r="A32131" s="4"/>
      <c r="B32131" s="4"/>
    </row>
    <row r="32132" ht="14.25" customHeight="1">
      <c r="A32132" s="4"/>
      <c r="B32132" s="4"/>
    </row>
    <row r="32133" ht="14.25" customHeight="1">
      <c r="A32133" s="4"/>
      <c r="B32133" s="4"/>
    </row>
    <row r="32134" ht="14.25" customHeight="1">
      <c r="A32134" s="4"/>
      <c r="B32134" s="4"/>
    </row>
    <row r="32135" ht="14.25" customHeight="1">
      <c r="A32135" s="4"/>
      <c r="B32135" s="4"/>
    </row>
    <row r="32136" ht="14.25" customHeight="1">
      <c r="A32136" s="4"/>
      <c r="B32136" s="4"/>
    </row>
    <row r="32137" ht="14.25" customHeight="1">
      <c r="A32137" s="4"/>
      <c r="B32137" s="4"/>
    </row>
    <row r="32138" ht="14.25" customHeight="1">
      <c r="A32138" s="4"/>
      <c r="B32138" s="4"/>
    </row>
    <row r="32139" ht="14.25" customHeight="1">
      <c r="A32139" s="4"/>
      <c r="B32139" s="4"/>
    </row>
    <row r="32140" ht="14.25" customHeight="1">
      <c r="A32140" s="4"/>
      <c r="B32140" s="4"/>
    </row>
    <row r="32141" ht="14.25" customHeight="1">
      <c r="A32141" s="4"/>
      <c r="B32141" s="4"/>
    </row>
    <row r="32142" ht="14.25" customHeight="1">
      <c r="A32142" s="4"/>
      <c r="B32142" s="4"/>
    </row>
    <row r="32143" ht="14.25" customHeight="1">
      <c r="A32143" s="4"/>
      <c r="B32143" s="4"/>
    </row>
    <row r="32144" ht="14.25" customHeight="1">
      <c r="A32144" s="4"/>
      <c r="B32144" s="4"/>
    </row>
    <row r="32145" ht="14.25" customHeight="1">
      <c r="A32145" s="4"/>
      <c r="B32145" s="4"/>
    </row>
    <row r="32146" ht="14.25" customHeight="1">
      <c r="A32146" s="4"/>
      <c r="B32146" s="4"/>
    </row>
    <row r="32147" ht="14.25" customHeight="1">
      <c r="A32147" s="4"/>
      <c r="B32147" s="4"/>
    </row>
    <row r="32148" ht="14.25" customHeight="1">
      <c r="A32148" s="4"/>
      <c r="B32148" s="4"/>
    </row>
    <row r="32149" ht="14.25" customHeight="1">
      <c r="A32149" s="4"/>
      <c r="B32149" s="4"/>
    </row>
    <row r="32150" ht="14.25" customHeight="1">
      <c r="A32150" s="4"/>
      <c r="B32150" s="4"/>
    </row>
    <row r="32151" ht="14.25" customHeight="1">
      <c r="A32151" s="4"/>
      <c r="B32151" s="4"/>
    </row>
    <row r="32152" ht="14.25" customHeight="1">
      <c r="A32152" s="4"/>
      <c r="B32152" s="4"/>
    </row>
    <row r="32153" ht="14.25" customHeight="1">
      <c r="A32153" s="4"/>
      <c r="B32153" s="4"/>
    </row>
    <row r="32154" ht="14.25" customHeight="1">
      <c r="A32154" s="4"/>
      <c r="B32154" s="4"/>
    </row>
    <row r="32155" ht="14.25" customHeight="1">
      <c r="A32155" s="4"/>
      <c r="B32155" s="4"/>
    </row>
    <row r="32156" ht="14.25" customHeight="1">
      <c r="A32156" s="4"/>
      <c r="B32156" s="4"/>
    </row>
    <row r="32157" ht="14.25" customHeight="1">
      <c r="A32157" s="4"/>
      <c r="B32157" s="4"/>
    </row>
    <row r="32158" ht="14.25" customHeight="1">
      <c r="A32158" s="4"/>
      <c r="B32158" s="4"/>
    </row>
    <row r="32159" ht="14.25" customHeight="1">
      <c r="A32159" s="4"/>
      <c r="B32159" s="4"/>
    </row>
    <row r="32160" ht="14.25" customHeight="1">
      <c r="A32160" s="4"/>
      <c r="B32160" s="4"/>
    </row>
    <row r="32161" ht="14.25" customHeight="1">
      <c r="A32161" s="4"/>
      <c r="B32161" s="4"/>
    </row>
    <row r="32162" ht="14.25" customHeight="1">
      <c r="A32162" s="4"/>
      <c r="B32162" s="4"/>
    </row>
    <row r="32163" ht="14.25" customHeight="1">
      <c r="A32163" s="4"/>
      <c r="B32163" s="4"/>
    </row>
    <row r="32164" ht="14.25" customHeight="1">
      <c r="A32164" s="4"/>
      <c r="B32164" s="4"/>
    </row>
    <row r="32165" ht="14.25" customHeight="1">
      <c r="A32165" s="4"/>
      <c r="B32165" s="4"/>
    </row>
    <row r="32166" ht="14.25" customHeight="1">
      <c r="A32166" s="4"/>
      <c r="B32166" s="4"/>
    </row>
    <row r="32167" ht="14.25" customHeight="1">
      <c r="A32167" s="4"/>
      <c r="B32167" s="4"/>
    </row>
    <row r="32168" ht="14.25" customHeight="1">
      <c r="A32168" s="4"/>
      <c r="B32168" s="4"/>
    </row>
    <row r="32169" ht="14.25" customHeight="1">
      <c r="A32169" s="4"/>
      <c r="B32169" s="4"/>
    </row>
    <row r="32170" ht="14.25" customHeight="1">
      <c r="A32170" s="4"/>
      <c r="B32170" s="4"/>
    </row>
    <row r="32171" ht="14.25" customHeight="1">
      <c r="A32171" s="4"/>
      <c r="B32171" s="4"/>
    </row>
    <row r="32172" ht="14.25" customHeight="1">
      <c r="A32172" s="4"/>
      <c r="B32172" s="4"/>
    </row>
    <row r="32173" ht="14.25" customHeight="1">
      <c r="A32173" s="4"/>
      <c r="B32173" s="4"/>
    </row>
    <row r="32174" ht="14.25" customHeight="1">
      <c r="A32174" s="4"/>
      <c r="B32174" s="4"/>
    </row>
    <row r="32175" ht="14.25" customHeight="1">
      <c r="A32175" s="4"/>
      <c r="B32175" s="4"/>
    </row>
    <row r="32176" ht="14.25" customHeight="1">
      <c r="A32176" s="4"/>
      <c r="B32176" s="4"/>
    </row>
    <row r="32177" ht="14.25" customHeight="1">
      <c r="A32177" s="4"/>
      <c r="B32177" s="4"/>
    </row>
    <row r="32178" ht="14.25" customHeight="1">
      <c r="A32178" s="4"/>
      <c r="B32178" s="4"/>
    </row>
    <row r="32179" ht="14.25" customHeight="1">
      <c r="A32179" s="4"/>
      <c r="B32179" s="4"/>
    </row>
    <row r="32180" ht="14.25" customHeight="1">
      <c r="A32180" s="4"/>
      <c r="B32180" s="4"/>
    </row>
    <row r="32181" ht="14.25" customHeight="1">
      <c r="A32181" s="4"/>
      <c r="B32181" s="4"/>
    </row>
    <row r="32182" ht="14.25" customHeight="1">
      <c r="A32182" s="4"/>
      <c r="B32182" s="4"/>
    </row>
    <row r="32183" ht="14.25" customHeight="1">
      <c r="A32183" s="4"/>
      <c r="B32183" s="4"/>
    </row>
    <row r="32184" ht="14.25" customHeight="1">
      <c r="A32184" s="4"/>
      <c r="B32184" s="4"/>
    </row>
    <row r="32185" ht="14.25" customHeight="1">
      <c r="A32185" s="4"/>
      <c r="B32185" s="4"/>
    </row>
    <row r="32186" ht="14.25" customHeight="1">
      <c r="A32186" s="4"/>
      <c r="B32186" s="4"/>
    </row>
    <row r="32187" ht="14.25" customHeight="1">
      <c r="A32187" s="4"/>
      <c r="B32187" s="4"/>
    </row>
    <row r="32188" ht="14.25" customHeight="1">
      <c r="A32188" s="4"/>
      <c r="B32188" s="4"/>
    </row>
    <row r="32189" ht="14.25" customHeight="1">
      <c r="A32189" s="4"/>
      <c r="B32189" s="4"/>
    </row>
    <row r="32190" ht="14.25" customHeight="1">
      <c r="A32190" s="4"/>
      <c r="B32190" s="4"/>
    </row>
    <row r="32191" ht="14.25" customHeight="1">
      <c r="A32191" s="4"/>
      <c r="B32191" s="4"/>
    </row>
    <row r="32192" ht="14.25" customHeight="1">
      <c r="A32192" s="4"/>
      <c r="B32192" s="4"/>
    </row>
    <row r="32193" ht="14.25" customHeight="1">
      <c r="A32193" s="4"/>
      <c r="B32193" s="4"/>
    </row>
    <row r="32194" ht="14.25" customHeight="1">
      <c r="A32194" s="4"/>
      <c r="B32194" s="4"/>
    </row>
    <row r="32195" ht="14.25" customHeight="1">
      <c r="A32195" s="4"/>
      <c r="B32195" s="4"/>
    </row>
    <row r="32196" ht="14.25" customHeight="1">
      <c r="A32196" s="4"/>
      <c r="B32196" s="4"/>
    </row>
    <row r="32197" ht="14.25" customHeight="1">
      <c r="A32197" s="4"/>
      <c r="B32197" s="4"/>
    </row>
    <row r="32198" ht="14.25" customHeight="1">
      <c r="A32198" s="4"/>
      <c r="B32198" s="4"/>
    </row>
    <row r="32199" ht="14.25" customHeight="1">
      <c r="A32199" s="4"/>
      <c r="B32199" s="4"/>
    </row>
    <row r="32200" ht="14.25" customHeight="1">
      <c r="A32200" s="4"/>
      <c r="B32200" s="4"/>
    </row>
    <row r="32201" ht="14.25" customHeight="1">
      <c r="A32201" s="4"/>
      <c r="B32201" s="4"/>
    </row>
    <row r="32202" ht="14.25" customHeight="1">
      <c r="A32202" s="4"/>
      <c r="B32202" s="4"/>
    </row>
    <row r="32203" ht="14.25" customHeight="1">
      <c r="A32203" s="4"/>
      <c r="B32203" s="4"/>
    </row>
    <row r="32204" ht="14.25" customHeight="1">
      <c r="A32204" s="4"/>
      <c r="B32204" s="4"/>
    </row>
    <row r="32205" ht="14.25" customHeight="1">
      <c r="A32205" s="4"/>
      <c r="B32205" s="4"/>
    </row>
    <row r="32206" ht="14.25" customHeight="1">
      <c r="A32206" s="4"/>
      <c r="B32206" s="4"/>
    </row>
    <row r="32207" ht="14.25" customHeight="1">
      <c r="A32207" s="4"/>
      <c r="B32207" s="4"/>
    </row>
    <row r="32208" ht="14.25" customHeight="1">
      <c r="A32208" s="4"/>
      <c r="B32208" s="4"/>
    </row>
    <row r="32209" ht="14.25" customHeight="1">
      <c r="A32209" s="4"/>
      <c r="B32209" s="4"/>
    </row>
    <row r="32210" ht="14.25" customHeight="1">
      <c r="A32210" s="4"/>
      <c r="B32210" s="4"/>
    </row>
    <row r="32211" ht="14.25" customHeight="1">
      <c r="A32211" s="4"/>
      <c r="B32211" s="4"/>
    </row>
    <row r="32212" ht="14.25" customHeight="1">
      <c r="A32212" s="4"/>
      <c r="B32212" s="4"/>
    </row>
    <row r="32213" ht="14.25" customHeight="1">
      <c r="A32213" s="4"/>
      <c r="B32213" s="4"/>
    </row>
    <row r="32214" ht="14.25" customHeight="1">
      <c r="A32214" s="4"/>
      <c r="B32214" s="4"/>
    </row>
    <row r="32215" ht="14.25" customHeight="1">
      <c r="A32215" s="4"/>
      <c r="B32215" s="4"/>
    </row>
    <row r="32216" ht="14.25" customHeight="1">
      <c r="A32216" s="4"/>
      <c r="B32216" s="4"/>
    </row>
    <row r="32217" ht="14.25" customHeight="1">
      <c r="A32217" s="4"/>
      <c r="B32217" s="4"/>
    </row>
    <row r="32218" ht="14.25" customHeight="1">
      <c r="A32218" s="4"/>
      <c r="B32218" s="4"/>
    </row>
    <row r="32219" ht="14.25" customHeight="1">
      <c r="A32219" s="4"/>
      <c r="B32219" s="4"/>
    </row>
    <row r="32220" ht="14.25" customHeight="1">
      <c r="A32220" s="4"/>
      <c r="B32220" s="4"/>
    </row>
    <row r="32221" ht="14.25" customHeight="1">
      <c r="A32221" s="4"/>
      <c r="B32221" s="4"/>
    </row>
    <row r="32222" ht="14.25" customHeight="1">
      <c r="A32222" s="4"/>
      <c r="B32222" s="4"/>
    </row>
    <row r="32223" ht="14.25" customHeight="1">
      <c r="A32223" s="4"/>
      <c r="B32223" s="4"/>
    </row>
    <row r="32224" ht="14.25" customHeight="1">
      <c r="A32224" s="4"/>
      <c r="B32224" s="4"/>
    </row>
    <row r="32225" ht="14.25" customHeight="1">
      <c r="A32225" s="4"/>
      <c r="B32225" s="4"/>
    </row>
    <row r="32226" ht="14.25" customHeight="1">
      <c r="A32226" s="4"/>
      <c r="B32226" s="4"/>
    </row>
    <row r="32227" ht="14.25" customHeight="1">
      <c r="A32227" s="4"/>
      <c r="B32227" s="4"/>
    </row>
    <row r="32228" ht="14.25" customHeight="1">
      <c r="A32228" s="4"/>
      <c r="B32228" s="4"/>
    </row>
    <row r="32229" ht="14.25" customHeight="1">
      <c r="A32229" s="4"/>
      <c r="B32229" s="4"/>
    </row>
    <row r="32230" ht="14.25" customHeight="1">
      <c r="A32230" s="4"/>
      <c r="B32230" s="4"/>
    </row>
    <row r="32231" ht="14.25" customHeight="1">
      <c r="A32231" s="4"/>
      <c r="B32231" s="4"/>
    </row>
    <row r="32232" ht="14.25" customHeight="1">
      <c r="A32232" s="4"/>
      <c r="B32232" s="4"/>
    </row>
    <row r="32233" ht="14.25" customHeight="1">
      <c r="A32233" s="4"/>
      <c r="B32233" s="4"/>
    </row>
    <row r="32234" ht="14.25" customHeight="1">
      <c r="A32234" s="4"/>
      <c r="B32234" s="4"/>
    </row>
    <row r="32235" ht="14.25" customHeight="1">
      <c r="A32235" s="4"/>
      <c r="B32235" s="4"/>
    </row>
    <row r="32236" ht="14.25" customHeight="1">
      <c r="A32236" s="4"/>
      <c r="B32236" s="4"/>
    </row>
    <row r="32237" ht="14.25" customHeight="1">
      <c r="A32237" s="4"/>
      <c r="B32237" s="4"/>
    </row>
    <row r="32238" ht="14.25" customHeight="1">
      <c r="A32238" s="4"/>
      <c r="B32238" s="4"/>
    </row>
    <row r="32239" ht="14.25" customHeight="1">
      <c r="A32239" s="4"/>
      <c r="B32239" s="4"/>
    </row>
    <row r="32240" ht="14.25" customHeight="1">
      <c r="A32240" s="4"/>
      <c r="B32240" s="4"/>
    </row>
    <row r="32241" ht="14.25" customHeight="1">
      <c r="A32241" s="4"/>
      <c r="B32241" s="4"/>
    </row>
    <row r="32242" ht="14.25" customHeight="1">
      <c r="A32242" s="4"/>
      <c r="B32242" s="4"/>
    </row>
    <row r="32243" ht="14.25" customHeight="1">
      <c r="A32243" s="4"/>
      <c r="B32243" s="4"/>
    </row>
    <row r="32244" ht="14.25" customHeight="1">
      <c r="A32244" s="4"/>
      <c r="B32244" s="4"/>
    </row>
    <row r="32245" ht="14.25" customHeight="1">
      <c r="A32245" s="4"/>
      <c r="B32245" s="4"/>
    </row>
    <row r="32246" ht="14.25" customHeight="1">
      <c r="A32246" s="4"/>
      <c r="B32246" s="4"/>
    </row>
    <row r="32247" ht="14.25" customHeight="1">
      <c r="A32247" s="4"/>
      <c r="B32247" s="4"/>
    </row>
    <row r="32248" ht="14.25" customHeight="1">
      <c r="A32248" s="4"/>
      <c r="B32248" s="4"/>
    </row>
    <row r="32249" ht="14.25" customHeight="1">
      <c r="A32249" s="4"/>
      <c r="B32249" s="4"/>
    </row>
    <row r="32250" ht="14.25" customHeight="1">
      <c r="A32250" s="4"/>
      <c r="B32250" s="4"/>
    </row>
    <row r="32251" ht="14.25" customHeight="1">
      <c r="A32251" s="4"/>
      <c r="B32251" s="4"/>
    </row>
    <row r="32252" ht="14.25" customHeight="1">
      <c r="A32252" s="4"/>
      <c r="B32252" s="4"/>
    </row>
    <row r="32253" ht="14.25" customHeight="1">
      <c r="A32253" s="4"/>
      <c r="B32253" s="4"/>
    </row>
    <row r="32254" ht="14.25" customHeight="1">
      <c r="A32254" s="4"/>
      <c r="B32254" s="4"/>
    </row>
    <row r="32255" ht="14.25" customHeight="1">
      <c r="A32255" s="4"/>
      <c r="B32255" s="4"/>
    </row>
    <row r="32256" ht="14.25" customHeight="1">
      <c r="A32256" s="4"/>
      <c r="B32256" s="4"/>
    </row>
    <row r="32257" ht="14.25" customHeight="1">
      <c r="A32257" s="4"/>
      <c r="B32257" s="4"/>
    </row>
    <row r="32258" ht="14.25" customHeight="1">
      <c r="A32258" s="4"/>
      <c r="B32258" s="4"/>
    </row>
    <row r="32259" ht="14.25" customHeight="1">
      <c r="A32259" s="4"/>
      <c r="B32259" s="4"/>
    </row>
    <row r="32260" ht="14.25" customHeight="1">
      <c r="A32260" s="4"/>
      <c r="B32260" s="4"/>
    </row>
    <row r="32261" ht="14.25" customHeight="1">
      <c r="A32261" s="4"/>
      <c r="B32261" s="4"/>
    </row>
    <row r="32262" ht="14.25" customHeight="1">
      <c r="A32262" s="4"/>
      <c r="B32262" s="4"/>
    </row>
    <row r="32263" ht="14.25" customHeight="1">
      <c r="A32263" s="4"/>
      <c r="B32263" s="4"/>
    </row>
    <row r="32264" ht="14.25" customHeight="1">
      <c r="A32264" s="4"/>
      <c r="B32264" s="4"/>
    </row>
    <row r="32265" ht="14.25" customHeight="1">
      <c r="A32265" s="4"/>
      <c r="B32265" s="4"/>
    </row>
    <row r="32266" ht="14.25" customHeight="1">
      <c r="A32266" s="4"/>
      <c r="B32266" s="4"/>
    </row>
    <row r="32267" ht="14.25" customHeight="1">
      <c r="A32267" s="4"/>
      <c r="B32267" s="4"/>
    </row>
    <row r="32268" ht="14.25" customHeight="1">
      <c r="A32268" s="4"/>
      <c r="B32268" s="4"/>
    </row>
    <row r="32269" ht="14.25" customHeight="1">
      <c r="A32269" s="4"/>
      <c r="B32269" s="4"/>
    </row>
    <row r="32270" ht="14.25" customHeight="1">
      <c r="A32270" s="4"/>
      <c r="B32270" s="4"/>
    </row>
    <row r="32271" ht="14.25" customHeight="1">
      <c r="A32271" s="4"/>
      <c r="B32271" s="4"/>
    </row>
    <row r="32272" ht="14.25" customHeight="1">
      <c r="A32272" s="4"/>
      <c r="B32272" s="4"/>
    </row>
    <row r="32273" ht="14.25" customHeight="1">
      <c r="A32273" s="4"/>
      <c r="B32273" s="4"/>
    </row>
    <row r="32274" ht="14.25" customHeight="1">
      <c r="A32274" s="4"/>
      <c r="B32274" s="4"/>
    </row>
    <row r="32275" ht="14.25" customHeight="1">
      <c r="A32275" s="4"/>
      <c r="B32275" s="4"/>
    </row>
    <row r="32276" ht="14.25" customHeight="1">
      <c r="A32276" s="4"/>
      <c r="B32276" s="4"/>
    </row>
    <row r="32277" ht="14.25" customHeight="1">
      <c r="A32277" s="4"/>
      <c r="B32277" s="4"/>
    </row>
    <row r="32278" ht="14.25" customHeight="1">
      <c r="A32278" s="4"/>
      <c r="B32278" s="4"/>
    </row>
    <row r="32279" ht="14.25" customHeight="1">
      <c r="A32279" s="4"/>
      <c r="B32279" s="4"/>
    </row>
    <row r="32280" ht="14.25" customHeight="1">
      <c r="A32280" s="4"/>
      <c r="B32280" s="4"/>
    </row>
    <row r="32281" ht="14.25" customHeight="1">
      <c r="A32281" s="4"/>
      <c r="B32281" s="4"/>
    </row>
    <row r="32282" ht="14.25" customHeight="1">
      <c r="A32282" s="4"/>
      <c r="B32282" s="4"/>
    </row>
    <row r="32283" ht="14.25" customHeight="1">
      <c r="A32283" s="4"/>
      <c r="B32283" s="4"/>
    </row>
    <row r="32284" ht="14.25" customHeight="1">
      <c r="A32284" s="4"/>
      <c r="B32284" s="4"/>
    </row>
    <row r="32285" ht="14.25" customHeight="1">
      <c r="A32285" s="4"/>
      <c r="B32285" s="4"/>
    </row>
    <row r="32286" ht="14.25" customHeight="1">
      <c r="A32286" s="4"/>
      <c r="B32286" s="4"/>
    </row>
    <row r="32287" ht="14.25" customHeight="1">
      <c r="A32287" s="4"/>
      <c r="B32287" s="4"/>
    </row>
    <row r="32288" ht="14.25" customHeight="1">
      <c r="A32288" s="4"/>
      <c r="B32288" s="4"/>
    </row>
    <row r="32289" ht="14.25" customHeight="1">
      <c r="A32289" s="4"/>
      <c r="B32289" s="4"/>
    </row>
    <row r="32290" ht="14.25" customHeight="1">
      <c r="A32290" s="4"/>
      <c r="B32290" s="4"/>
    </row>
    <row r="32291" ht="14.25" customHeight="1">
      <c r="A32291" s="4"/>
      <c r="B32291" s="4"/>
    </row>
    <row r="32292" ht="14.25" customHeight="1">
      <c r="A32292" s="4"/>
      <c r="B32292" s="4"/>
    </row>
    <row r="32293" ht="14.25" customHeight="1">
      <c r="A32293" s="4"/>
      <c r="B32293" s="4"/>
    </row>
    <row r="32294" ht="14.25" customHeight="1">
      <c r="A32294" s="4"/>
      <c r="B32294" s="4"/>
    </row>
    <row r="32295" ht="14.25" customHeight="1">
      <c r="A32295" s="4"/>
      <c r="B32295" s="4"/>
    </row>
    <row r="32296" ht="14.25" customHeight="1">
      <c r="A32296" s="4"/>
      <c r="B32296" s="4"/>
    </row>
    <row r="32297" ht="14.25" customHeight="1">
      <c r="A32297" s="4"/>
      <c r="B32297" s="4"/>
    </row>
    <row r="32298" ht="14.25" customHeight="1">
      <c r="A32298" s="4"/>
      <c r="B32298" s="4"/>
    </row>
    <row r="32299" ht="14.25" customHeight="1">
      <c r="A32299" s="4"/>
      <c r="B32299" s="4"/>
    </row>
    <row r="32300" ht="14.25" customHeight="1">
      <c r="A32300" s="4"/>
      <c r="B32300" s="4"/>
    </row>
    <row r="32301" ht="14.25" customHeight="1">
      <c r="A32301" s="4"/>
      <c r="B32301" s="4"/>
    </row>
    <row r="32302" ht="14.25" customHeight="1">
      <c r="A32302" s="4"/>
      <c r="B32302" s="4"/>
    </row>
    <row r="32303" ht="14.25" customHeight="1">
      <c r="A32303" s="4"/>
      <c r="B32303" s="4"/>
    </row>
    <row r="32304" ht="14.25" customHeight="1">
      <c r="A32304" s="4"/>
      <c r="B32304" s="4"/>
    </row>
    <row r="32305" ht="14.25" customHeight="1">
      <c r="A32305" s="4"/>
      <c r="B32305" s="4"/>
    </row>
    <row r="32306" ht="14.25" customHeight="1">
      <c r="A32306" s="4"/>
      <c r="B32306" s="4"/>
    </row>
    <row r="32307" ht="14.25" customHeight="1">
      <c r="A32307" s="4"/>
      <c r="B32307" s="4"/>
    </row>
    <row r="32308" ht="14.25" customHeight="1">
      <c r="A32308" s="4"/>
      <c r="B32308" s="4"/>
    </row>
    <row r="32309" ht="14.25" customHeight="1">
      <c r="A32309" s="4"/>
      <c r="B32309" s="4"/>
    </row>
    <row r="32310" ht="14.25" customHeight="1">
      <c r="A32310" s="4"/>
      <c r="B32310" s="4"/>
    </row>
    <row r="32311" ht="14.25" customHeight="1">
      <c r="A32311" s="4"/>
      <c r="B32311" s="4"/>
    </row>
    <row r="32312" ht="14.25" customHeight="1">
      <c r="A32312" s="4"/>
      <c r="B32312" s="4"/>
    </row>
    <row r="32313" ht="14.25" customHeight="1">
      <c r="A32313" s="4"/>
      <c r="B32313" s="4"/>
    </row>
    <row r="32314" ht="14.25" customHeight="1">
      <c r="A32314" s="4"/>
      <c r="B32314" s="4"/>
    </row>
    <row r="32315" ht="14.25" customHeight="1">
      <c r="A32315" s="4"/>
      <c r="B32315" s="4"/>
    </row>
    <row r="32316" ht="14.25" customHeight="1">
      <c r="A32316" s="4"/>
      <c r="B32316" s="4"/>
    </row>
    <row r="32317" ht="14.25" customHeight="1">
      <c r="A32317" s="4"/>
      <c r="B32317" s="4"/>
    </row>
    <row r="32318" ht="14.25" customHeight="1">
      <c r="A32318" s="4"/>
      <c r="B32318" s="4"/>
    </row>
    <row r="32319" ht="14.25" customHeight="1">
      <c r="A32319" s="4"/>
      <c r="B32319" s="4"/>
    </row>
    <row r="32320" ht="14.25" customHeight="1">
      <c r="A32320" s="4"/>
      <c r="B32320" s="4"/>
    </row>
    <row r="32321" ht="14.25" customHeight="1">
      <c r="A32321" s="4"/>
      <c r="B32321" s="4"/>
    </row>
    <row r="32322" ht="14.25" customHeight="1">
      <c r="A32322" s="4"/>
      <c r="B32322" s="4"/>
    </row>
    <row r="32323" ht="14.25" customHeight="1">
      <c r="A32323" s="4"/>
      <c r="B32323" s="4"/>
    </row>
    <row r="32324" ht="14.25" customHeight="1">
      <c r="A32324" s="4"/>
      <c r="B32324" s="4"/>
    </row>
    <row r="32325" ht="14.25" customHeight="1">
      <c r="A32325" s="4"/>
      <c r="B32325" s="4"/>
    </row>
    <row r="32326" ht="14.25" customHeight="1">
      <c r="A32326" s="4"/>
      <c r="B32326" s="4"/>
    </row>
    <row r="32327" ht="14.25" customHeight="1">
      <c r="A32327" s="4"/>
      <c r="B32327" s="4"/>
    </row>
    <row r="32328" ht="14.25" customHeight="1">
      <c r="A32328" s="4"/>
      <c r="B32328" s="4"/>
    </row>
    <row r="32329" ht="14.25" customHeight="1">
      <c r="A32329" s="4"/>
      <c r="B32329" s="4"/>
    </row>
    <row r="32330" ht="14.25" customHeight="1">
      <c r="A32330" s="4"/>
      <c r="B32330" s="4"/>
    </row>
    <row r="32331" ht="14.25" customHeight="1">
      <c r="A32331" s="4"/>
      <c r="B32331" s="4"/>
    </row>
    <row r="32332" ht="14.25" customHeight="1">
      <c r="A32332" s="4"/>
      <c r="B32332" s="4"/>
    </row>
    <row r="32333" ht="14.25" customHeight="1">
      <c r="A32333" s="4"/>
      <c r="B32333" s="4"/>
    </row>
    <row r="32334" ht="14.25" customHeight="1">
      <c r="A32334" s="4"/>
      <c r="B32334" s="4"/>
    </row>
    <row r="32335" ht="14.25" customHeight="1">
      <c r="A32335" s="4"/>
      <c r="B32335" s="4"/>
    </row>
    <row r="32336" ht="14.25" customHeight="1">
      <c r="A32336" s="4"/>
      <c r="B32336" s="4"/>
    </row>
    <row r="32337" ht="14.25" customHeight="1">
      <c r="A32337" s="4"/>
      <c r="B32337" s="4"/>
    </row>
    <row r="32338" ht="14.25" customHeight="1">
      <c r="A32338" s="4"/>
      <c r="B32338" s="4"/>
    </row>
    <row r="32339" ht="14.25" customHeight="1">
      <c r="A32339" s="4"/>
      <c r="B32339" s="4"/>
    </row>
    <row r="32340" ht="14.25" customHeight="1">
      <c r="A32340" s="4"/>
      <c r="B32340" s="4"/>
    </row>
    <row r="32341" ht="14.25" customHeight="1">
      <c r="A32341" s="4"/>
      <c r="B32341" s="4"/>
    </row>
    <row r="32342" ht="14.25" customHeight="1">
      <c r="A32342" s="4"/>
      <c r="B32342" s="4"/>
    </row>
    <row r="32343" ht="14.25" customHeight="1">
      <c r="A32343" s="4"/>
      <c r="B32343" s="4"/>
    </row>
    <row r="32344" ht="14.25" customHeight="1">
      <c r="A32344" s="4"/>
      <c r="B32344" s="4"/>
    </row>
    <row r="32345" ht="14.25" customHeight="1">
      <c r="A32345" s="4"/>
      <c r="B32345" s="4"/>
    </row>
    <row r="32346" ht="14.25" customHeight="1">
      <c r="A32346" s="4"/>
      <c r="B32346" s="4"/>
    </row>
    <row r="32347" ht="14.25" customHeight="1">
      <c r="A32347" s="4"/>
      <c r="B32347" s="4"/>
    </row>
    <row r="32348" ht="14.25" customHeight="1">
      <c r="A32348" s="4"/>
      <c r="B32348" s="4"/>
    </row>
    <row r="32349" ht="14.25" customHeight="1">
      <c r="A32349" s="4"/>
      <c r="B32349" s="4"/>
    </row>
    <row r="32350" ht="14.25" customHeight="1">
      <c r="A32350" s="4"/>
      <c r="B32350" s="4"/>
    </row>
    <row r="32351" ht="14.25" customHeight="1">
      <c r="A32351" s="4"/>
      <c r="B32351" s="4"/>
    </row>
    <row r="32352" ht="14.25" customHeight="1">
      <c r="A32352" s="4"/>
      <c r="B32352" s="4"/>
    </row>
    <row r="32353" ht="14.25" customHeight="1">
      <c r="A32353" s="4"/>
      <c r="B32353" s="4"/>
    </row>
    <row r="32354" ht="14.25" customHeight="1">
      <c r="A32354" s="4"/>
      <c r="B32354" s="4"/>
    </row>
    <row r="32355" ht="14.25" customHeight="1">
      <c r="A32355" s="4"/>
      <c r="B32355" s="4"/>
    </row>
    <row r="32356" ht="14.25" customHeight="1">
      <c r="A32356" s="4"/>
      <c r="B32356" s="4"/>
    </row>
    <row r="32357" ht="14.25" customHeight="1">
      <c r="A32357" s="4"/>
      <c r="B32357" s="4"/>
    </row>
    <row r="32358" ht="14.25" customHeight="1">
      <c r="A32358" s="4"/>
      <c r="B32358" s="4"/>
    </row>
    <row r="32359" ht="14.25" customHeight="1">
      <c r="A32359" s="4"/>
      <c r="B32359" s="4"/>
    </row>
    <row r="32360" ht="14.25" customHeight="1">
      <c r="A32360" s="4"/>
      <c r="B32360" s="4"/>
    </row>
    <row r="32361" ht="14.25" customHeight="1">
      <c r="A32361" s="4"/>
      <c r="B32361" s="4"/>
    </row>
    <row r="32362" ht="14.25" customHeight="1">
      <c r="A32362" s="4"/>
      <c r="B32362" s="4"/>
    </row>
    <row r="32363" ht="14.25" customHeight="1">
      <c r="A32363" s="4"/>
      <c r="B32363" s="4"/>
    </row>
    <row r="32364" ht="14.25" customHeight="1">
      <c r="A32364" s="4"/>
      <c r="B32364" s="4"/>
    </row>
    <row r="32365" ht="14.25" customHeight="1">
      <c r="A32365" s="4"/>
      <c r="B32365" s="4"/>
    </row>
    <row r="32366" ht="14.25" customHeight="1">
      <c r="A32366" s="4"/>
      <c r="B32366" s="4"/>
    </row>
    <row r="32367" ht="14.25" customHeight="1">
      <c r="A32367" s="4"/>
      <c r="B32367" s="4"/>
    </row>
    <row r="32368" ht="14.25" customHeight="1">
      <c r="A32368" s="4"/>
      <c r="B32368" s="4"/>
    </row>
    <row r="32369" ht="14.25" customHeight="1">
      <c r="A32369" s="4"/>
      <c r="B32369" s="4"/>
    </row>
    <row r="32370" ht="14.25" customHeight="1">
      <c r="A32370" s="4"/>
      <c r="B32370" s="4"/>
    </row>
    <row r="32371" ht="14.25" customHeight="1">
      <c r="A32371" s="4"/>
      <c r="B32371" s="4"/>
    </row>
    <row r="32372" ht="14.25" customHeight="1">
      <c r="A32372" s="4"/>
      <c r="B32372" s="4"/>
    </row>
    <row r="32373" ht="14.25" customHeight="1">
      <c r="A32373" s="4"/>
      <c r="B32373" s="4"/>
    </row>
    <row r="32374" ht="14.25" customHeight="1">
      <c r="A32374" s="4"/>
      <c r="B32374" s="4"/>
    </row>
    <row r="32375" ht="14.25" customHeight="1">
      <c r="A32375" s="4"/>
      <c r="B32375" s="4"/>
    </row>
    <row r="32376" ht="14.25" customHeight="1">
      <c r="A32376" s="4"/>
      <c r="B32376" s="4"/>
    </row>
    <row r="32377" ht="14.25" customHeight="1">
      <c r="A32377" s="4"/>
      <c r="B32377" s="4"/>
    </row>
    <row r="32378" ht="14.25" customHeight="1">
      <c r="A32378" s="4"/>
      <c r="B32378" s="4"/>
    </row>
    <row r="32379" ht="14.25" customHeight="1">
      <c r="A32379" s="4"/>
      <c r="B32379" s="4"/>
    </row>
    <row r="32380" ht="14.25" customHeight="1">
      <c r="A32380" s="4"/>
      <c r="B32380" s="4"/>
    </row>
    <row r="32381" ht="14.25" customHeight="1">
      <c r="A32381" s="4"/>
      <c r="B32381" s="4"/>
    </row>
    <row r="32382" ht="14.25" customHeight="1">
      <c r="A32382" s="4"/>
      <c r="B32382" s="4"/>
    </row>
    <row r="32383" ht="14.25" customHeight="1">
      <c r="A32383" s="4"/>
      <c r="B32383" s="4"/>
    </row>
    <row r="32384" ht="14.25" customHeight="1">
      <c r="A32384" s="4"/>
      <c r="B32384" s="4"/>
    </row>
    <row r="32385" ht="14.25" customHeight="1">
      <c r="A32385" s="4"/>
      <c r="B32385" s="4"/>
    </row>
    <row r="32386" ht="14.25" customHeight="1">
      <c r="A32386" s="4"/>
      <c r="B32386" s="4"/>
    </row>
    <row r="32387" ht="14.25" customHeight="1">
      <c r="A32387" s="4"/>
      <c r="B32387" s="4"/>
    </row>
    <row r="32388" ht="14.25" customHeight="1">
      <c r="A32388" s="4"/>
      <c r="B32388" s="4"/>
    </row>
    <row r="32389" ht="14.25" customHeight="1">
      <c r="A32389" s="4"/>
      <c r="B32389" s="4"/>
    </row>
    <row r="32390" ht="14.25" customHeight="1">
      <c r="A32390" s="4"/>
      <c r="B32390" s="4"/>
    </row>
    <row r="32391" ht="14.25" customHeight="1">
      <c r="A32391" s="4"/>
      <c r="B32391" s="4"/>
    </row>
    <row r="32392" ht="14.25" customHeight="1">
      <c r="A32392" s="4"/>
      <c r="B32392" s="4"/>
    </row>
    <row r="32393" ht="14.25" customHeight="1">
      <c r="A32393" s="4"/>
      <c r="B32393" s="4"/>
    </row>
    <row r="32394" ht="14.25" customHeight="1">
      <c r="A32394" s="4"/>
      <c r="B32394" s="4"/>
    </row>
    <row r="32395" ht="14.25" customHeight="1">
      <c r="A32395" s="4"/>
      <c r="B32395" s="4"/>
    </row>
    <row r="32396" ht="14.25" customHeight="1">
      <c r="A32396" s="4"/>
      <c r="B32396" s="4"/>
    </row>
    <row r="32397" ht="14.25" customHeight="1">
      <c r="A32397" s="4"/>
      <c r="B32397" s="4"/>
    </row>
    <row r="32398" ht="14.25" customHeight="1">
      <c r="A32398" s="4"/>
      <c r="B32398" s="4"/>
    </row>
    <row r="32399" ht="14.25" customHeight="1">
      <c r="A32399" s="4"/>
      <c r="B32399" s="4"/>
    </row>
    <row r="32400" ht="14.25" customHeight="1">
      <c r="A32400" s="4"/>
      <c r="B32400" s="4"/>
    </row>
    <row r="32401" ht="14.25" customHeight="1">
      <c r="A32401" s="4"/>
      <c r="B32401" s="4"/>
    </row>
    <row r="32402" ht="14.25" customHeight="1">
      <c r="A32402" s="4"/>
      <c r="B32402" s="4"/>
    </row>
    <row r="32403" ht="14.25" customHeight="1">
      <c r="A32403" s="4"/>
      <c r="B32403" s="4"/>
    </row>
    <row r="32404" ht="14.25" customHeight="1">
      <c r="A32404" s="4"/>
      <c r="B32404" s="4"/>
    </row>
    <row r="32405" ht="14.25" customHeight="1">
      <c r="A32405" s="4"/>
      <c r="B32405" s="4"/>
    </row>
    <row r="32406" ht="14.25" customHeight="1">
      <c r="A32406" s="4"/>
      <c r="B32406" s="4"/>
    </row>
    <row r="32407" ht="14.25" customHeight="1">
      <c r="A32407" s="4"/>
      <c r="B32407" s="4"/>
    </row>
    <row r="32408" ht="14.25" customHeight="1">
      <c r="A32408" s="4"/>
      <c r="B32408" s="4"/>
    </row>
    <row r="32409" ht="14.25" customHeight="1">
      <c r="A32409" s="4"/>
      <c r="B32409" s="4"/>
    </row>
    <row r="32410" ht="14.25" customHeight="1">
      <c r="A32410" s="4"/>
      <c r="B32410" s="4"/>
    </row>
    <row r="32411" ht="14.25" customHeight="1">
      <c r="A32411" s="4"/>
      <c r="B32411" s="4"/>
    </row>
    <row r="32412" ht="14.25" customHeight="1">
      <c r="A32412" s="4"/>
      <c r="B32412" s="4"/>
    </row>
    <row r="32413" ht="14.25" customHeight="1">
      <c r="A32413" s="4"/>
      <c r="B32413" s="4"/>
    </row>
    <row r="32414" ht="14.25" customHeight="1">
      <c r="A32414" s="4"/>
      <c r="B32414" s="4"/>
    </row>
    <row r="32415" ht="14.25" customHeight="1">
      <c r="A32415" s="4"/>
      <c r="B32415" s="4"/>
    </row>
    <row r="32416" ht="14.25" customHeight="1">
      <c r="A32416" s="4"/>
      <c r="B32416" s="4"/>
    </row>
    <row r="32417" ht="14.25" customHeight="1">
      <c r="A32417" s="4"/>
      <c r="B32417" s="4"/>
    </row>
    <row r="32418" ht="14.25" customHeight="1">
      <c r="A32418" s="4"/>
      <c r="B32418" s="4"/>
    </row>
    <row r="32419" ht="14.25" customHeight="1">
      <c r="A32419" s="4"/>
      <c r="B32419" s="4"/>
    </row>
    <row r="32420" ht="14.25" customHeight="1">
      <c r="A32420" s="4"/>
      <c r="B32420" s="4"/>
    </row>
    <row r="32421" ht="14.25" customHeight="1">
      <c r="A32421" s="4"/>
      <c r="B32421" s="4"/>
    </row>
    <row r="32422" ht="14.25" customHeight="1">
      <c r="A32422" s="4"/>
      <c r="B32422" s="4"/>
    </row>
    <row r="32423" ht="14.25" customHeight="1">
      <c r="A32423" s="4"/>
      <c r="B32423" s="4"/>
    </row>
    <row r="32424" ht="14.25" customHeight="1">
      <c r="A32424" s="4"/>
      <c r="B32424" s="4"/>
    </row>
    <row r="32425" ht="14.25" customHeight="1">
      <c r="A32425" s="4"/>
      <c r="B32425" s="4"/>
    </row>
    <row r="32426" ht="14.25" customHeight="1">
      <c r="A32426" s="4"/>
      <c r="B32426" s="4"/>
    </row>
    <row r="32427" ht="14.25" customHeight="1">
      <c r="A32427" s="4"/>
      <c r="B32427" s="4"/>
    </row>
    <row r="32428" ht="14.25" customHeight="1">
      <c r="A32428" s="4"/>
      <c r="B32428" s="4"/>
    </row>
    <row r="32429" ht="14.25" customHeight="1">
      <c r="A32429" s="4"/>
      <c r="B32429" s="4"/>
    </row>
    <row r="32430" ht="14.25" customHeight="1">
      <c r="A32430" s="4"/>
      <c r="B32430" s="4"/>
    </row>
    <row r="32431" ht="14.25" customHeight="1">
      <c r="A32431" s="4"/>
      <c r="B32431" s="4"/>
    </row>
    <row r="32432" ht="14.25" customHeight="1">
      <c r="A32432" s="4"/>
      <c r="B32432" s="4"/>
    </row>
    <row r="32433" ht="14.25" customHeight="1">
      <c r="A32433" s="4"/>
      <c r="B32433" s="4"/>
    </row>
    <row r="32434" ht="14.25" customHeight="1">
      <c r="A32434" s="4"/>
      <c r="B32434" s="4"/>
    </row>
    <row r="32435" ht="14.25" customHeight="1">
      <c r="A32435" s="4"/>
      <c r="B32435" s="4"/>
    </row>
    <row r="32436" ht="14.25" customHeight="1">
      <c r="A32436" s="4"/>
      <c r="B32436" s="4"/>
    </row>
    <row r="32437" ht="14.25" customHeight="1">
      <c r="A32437" s="4"/>
      <c r="B32437" s="4"/>
    </row>
    <row r="32438" ht="14.25" customHeight="1">
      <c r="A32438" s="4"/>
      <c r="B32438" s="4"/>
    </row>
    <row r="32439" ht="14.25" customHeight="1">
      <c r="A32439" s="4"/>
      <c r="B32439" s="4"/>
    </row>
    <row r="32440" ht="14.25" customHeight="1">
      <c r="A32440" s="4"/>
      <c r="B32440" s="4"/>
    </row>
    <row r="32441" ht="14.25" customHeight="1">
      <c r="A32441" s="4"/>
      <c r="B32441" s="4"/>
    </row>
    <row r="32442" ht="14.25" customHeight="1">
      <c r="A32442" s="4"/>
      <c r="B32442" s="4"/>
    </row>
    <row r="32443" ht="14.25" customHeight="1">
      <c r="A32443" s="4"/>
      <c r="B32443" s="4"/>
    </row>
    <row r="32444" ht="14.25" customHeight="1">
      <c r="A32444" s="4"/>
      <c r="B32444" s="4"/>
    </row>
    <row r="32445" ht="14.25" customHeight="1">
      <c r="A32445" s="4"/>
      <c r="B32445" s="4"/>
    </row>
    <row r="32446" ht="14.25" customHeight="1">
      <c r="A32446" s="4"/>
      <c r="B32446" s="4"/>
    </row>
    <row r="32447" ht="14.25" customHeight="1">
      <c r="A32447" s="4"/>
      <c r="B32447" s="4"/>
    </row>
    <row r="32448" ht="14.25" customHeight="1">
      <c r="A32448" s="4"/>
      <c r="B32448" s="4"/>
    </row>
    <row r="32449" ht="14.25" customHeight="1">
      <c r="A32449" s="4"/>
      <c r="B32449" s="4"/>
    </row>
    <row r="32450" ht="14.25" customHeight="1">
      <c r="A32450" s="4"/>
      <c r="B32450" s="4"/>
    </row>
    <row r="32451" ht="14.25" customHeight="1">
      <c r="A32451" s="4"/>
      <c r="B32451" s="4"/>
    </row>
    <row r="32452" ht="14.25" customHeight="1">
      <c r="A32452" s="4"/>
      <c r="B32452" s="4"/>
    </row>
    <row r="32453" ht="14.25" customHeight="1">
      <c r="A32453" s="4"/>
      <c r="B32453" s="4"/>
    </row>
    <row r="32454" ht="14.25" customHeight="1">
      <c r="A32454" s="4"/>
      <c r="B32454" s="4"/>
    </row>
    <row r="32455" ht="14.25" customHeight="1">
      <c r="A32455" s="4"/>
      <c r="B32455" s="4"/>
    </row>
    <row r="32456" ht="14.25" customHeight="1">
      <c r="A32456" s="4"/>
      <c r="B32456" s="4"/>
    </row>
    <row r="32457" ht="14.25" customHeight="1">
      <c r="A32457" s="4"/>
      <c r="B32457" s="4"/>
    </row>
    <row r="32458" ht="14.25" customHeight="1">
      <c r="A32458" s="4"/>
      <c r="B32458" s="4"/>
    </row>
    <row r="32459" ht="14.25" customHeight="1">
      <c r="A32459" s="4"/>
      <c r="B32459" s="4"/>
    </row>
    <row r="32460" ht="14.25" customHeight="1">
      <c r="A32460" s="4"/>
      <c r="B32460" s="4"/>
    </row>
    <row r="32461" ht="14.25" customHeight="1">
      <c r="A32461" s="4"/>
      <c r="B32461" s="4"/>
    </row>
    <row r="32462" ht="14.25" customHeight="1">
      <c r="A32462" s="4"/>
      <c r="B32462" s="4"/>
    </row>
    <row r="32463" ht="14.25" customHeight="1">
      <c r="A32463" s="4"/>
      <c r="B32463" s="4"/>
    </row>
    <row r="32464" ht="14.25" customHeight="1">
      <c r="A32464" s="4"/>
      <c r="B32464" s="4"/>
    </row>
    <row r="32465" ht="14.25" customHeight="1">
      <c r="A32465" s="4"/>
      <c r="B32465" s="4"/>
    </row>
    <row r="32466" ht="14.25" customHeight="1">
      <c r="A32466" s="4"/>
      <c r="B32466" s="4"/>
    </row>
    <row r="32467" ht="14.25" customHeight="1">
      <c r="A32467" s="4"/>
      <c r="B32467" s="4"/>
    </row>
    <row r="32468" ht="14.25" customHeight="1">
      <c r="A32468" s="4"/>
      <c r="B32468" s="4"/>
    </row>
    <row r="32469" ht="14.25" customHeight="1">
      <c r="A32469" s="4"/>
      <c r="B32469" s="4"/>
    </row>
    <row r="32470" ht="14.25" customHeight="1">
      <c r="A32470" s="4"/>
      <c r="B32470" s="4"/>
    </row>
    <row r="32471" ht="14.25" customHeight="1">
      <c r="A32471" s="4"/>
      <c r="B32471" s="4"/>
    </row>
    <row r="32472" ht="14.25" customHeight="1">
      <c r="A32472" s="4"/>
      <c r="B32472" s="4"/>
    </row>
    <row r="32473" ht="14.25" customHeight="1">
      <c r="A32473" s="4"/>
      <c r="B32473" s="4"/>
    </row>
    <row r="32474" ht="14.25" customHeight="1">
      <c r="A32474" s="4"/>
      <c r="B32474" s="4"/>
    </row>
    <row r="32475" ht="14.25" customHeight="1">
      <c r="A32475" s="4"/>
      <c r="B32475" s="4"/>
    </row>
    <row r="32476" ht="14.25" customHeight="1">
      <c r="A32476" s="4"/>
      <c r="B32476" s="4"/>
    </row>
    <row r="32477" ht="14.25" customHeight="1">
      <c r="A32477" s="4"/>
      <c r="B32477" s="4"/>
    </row>
    <row r="32478" ht="14.25" customHeight="1">
      <c r="A32478" s="4"/>
      <c r="B32478" s="4"/>
    </row>
    <row r="32479" ht="14.25" customHeight="1">
      <c r="A32479" s="4"/>
      <c r="B32479" s="4"/>
    </row>
    <row r="32480" ht="14.25" customHeight="1">
      <c r="A32480" s="4"/>
      <c r="B32480" s="4"/>
    </row>
    <row r="32481" ht="14.25" customHeight="1">
      <c r="A32481" s="4"/>
      <c r="B32481" s="4"/>
    </row>
    <row r="32482" ht="14.25" customHeight="1">
      <c r="A32482" s="4"/>
      <c r="B32482" s="4"/>
    </row>
    <row r="32483" ht="14.25" customHeight="1">
      <c r="A32483" s="4"/>
      <c r="B32483" s="4"/>
    </row>
    <row r="32484" ht="14.25" customHeight="1">
      <c r="A32484" s="4"/>
      <c r="B32484" s="4"/>
    </row>
    <row r="32485" ht="14.25" customHeight="1">
      <c r="A32485" s="4"/>
      <c r="B32485" s="4"/>
    </row>
    <row r="32486" ht="14.25" customHeight="1">
      <c r="A32486" s="4"/>
      <c r="B32486" s="4"/>
    </row>
    <row r="32487" ht="14.25" customHeight="1">
      <c r="A32487" s="4"/>
      <c r="B32487" s="4"/>
    </row>
    <row r="32488" ht="14.25" customHeight="1">
      <c r="A32488" s="4"/>
      <c r="B32488" s="4"/>
    </row>
    <row r="32489" ht="14.25" customHeight="1">
      <c r="A32489" s="4"/>
      <c r="B32489" s="4"/>
    </row>
    <row r="32490" ht="14.25" customHeight="1">
      <c r="A32490" s="4"/>
      <c r="B32490" s="4"/>
    </row>
    <row r="32491" ht="14.25" customHeight="1">
      <c r="A32491" s="4"/>
      <c r="B32491" s="4"/>
    </row>
    <row r="32492" ht="14.25" customHeight="1">
      <c r="A32492" s="4"/>
      <c r="B32492" s="4"/>
    </row>
    <row r="32493" ht="14.25" customHeight="1">
      <c r="A32493" s="4"/>
      <c r="B32493" s="4"/>
    </row>
    <row r="32494" ht="14.25" customHeight="1">
      <c r="A32494" s="4"/>
      <c r="B32494" s="4"/>
    </row>
    <row r="32495" ht="14.25" customHeight="1">
      <c r="A32495" s="4"/>
      <c r="B32495" s="4"/>
    </row>
    <row r="32496" ht="14.25" customHeight="1">
      <c r="A32496" s="4"/>
      <c r="B32496" s="4"/>
    </row>
    <row r="32497" ht="14.25" customHeight="1">
      <c r="A32497" s="4"/>
      <c r="B32497" s="4"/>
    </row>
    <row r="32498" ht="14.25" customHeight="1">
      <c r="A32498" s="4"/>
      <c r="B32498" s="4"/>
    </row>
    <row r="32499" ht="14.25" customHeight="1">
      <c r="A32499" s="4"/>
      <c r="B32499" s="4"/>
    </row>
    <row r="32500" ht="14.25" customHeight="1">
      <c r="A32500" s="4"/>
      <c r="B32500" s="4"/>
    </row>
    <row r="32501" ht="14.25" customHeight="1">
      <c r="A32501" s="4"/>
      <c r="B32501" s="4"/>
    </row>
    <row r="32502" ht="14.25" customHeight="1">
      <c r="A32502" s="4"/>
      <c r="B32502" s="4"/>
    </row>
    <row r="32503" ht="14.25" customHeight="1">
      <c r="A32503" s="4"/>
      <c r="B32503" s="4"/>
    </row>
    <row r="32504" ht="14.25" customHeight="1">
      <c r="A32504" s="4"/>
      <c r="B32504" s="4"/>
    </row>
    <row r="32505" ht="14.25" customHeight="1">
      <c r="A32505" s="4"/>
      <c r="B32505" s="4"/>
    </row>
    <row r="32506" ht="14.25" customHeight="1">
      <c r="A32506" s="4"/>
      <c r="B32506" s="4"/>
    </row>
    <row r="32507" ht="14.25" customHeight="1">
      <c r="A32507" s="4"/>
      <c r="B32507" s="4"/>
    </row>
    <row r="32508" ht="14.25" customHeight="1">
      <c r="A32508" s="4"/>
      <c r="B32508" s="4"/>
    </row>
    <row r="32509" ht="14.25" customHeight="1">
      <c r="A32509" s="4"/>
      <c r="B32509" s="4"/>
    </row>
    <row r="32510" ht="14.25" customHeight="1">
      <c r="A32510" s="4"/>
      <c r="B32510" s="4"/>
    </row>
    <row r="32511" ht="14.25" customHeight="1">
      <c r="A32511" s="4"/>
      <c r="B32511" s="4"/>
    </row>
    <row r="32512" ht="14.25" customHeight="1">
      <c r="A32512" s="4"/>
      <c r="B32512" s="4"/>
    </row>
    <row r="32513" ht="14.25" customHeight="1">
      <c r="A32513" s="4"/>
      <c r="B32513" s="4"/>
    </row>
    <row r="32514" ht="14.25" customHeight="1">
      <c r="A32514" s="4"/>
      <c r="B32514" s="4"/>
    </row>
    <row r="32515" ht="14.25" customHeight="1">
      <c r="A32515" s="4"/>
      <c r="B32515" s="4"/>
    </row>
    <row r="32516" ht="14.25" customHeight="1">
      <c r="A32516" s="4"/>
      <c r="B32516" s="4"/>
    </row>
    <row r="32517" ht="14.25" customHeight="1">
      <c r="A32517" s="4"/>
      <c r="B32517" s="4"/>
    </row>
    <row r="32518" ht="14.25" customHeight="1">
      <c r="A32518" s="4"/>
      <c r="B32518" s="4"/>
    </row>
    <row r="32519" ht="14.25" customHeight="1">
      <c r="A32519" s="4"/>
      <c r="B32519" s="4"/>
    </row>
    <row r="32520" ht="14.25" customHeight="1">
      <c r="A32520" s="4"/>
      <c r="B32520" s="4"/>
    </row>
    <row r="32521" ht="14.25" customHeight="1">
      <c r="A32521" s="4"/>
      <c r="B32521" s="4"/>
    </row>
    <row r="32522" ht="14.25" customHeight="1">
      <c r="A32522" s="4"/>
      <c r="B32522" s="4"/>
    </row>
    <row r="32523" ht="14.25" customHeight="1">
      <c r="A32523" s="4"/>
      <c r="B32523" s="4"/>
    </row>
    <row r="32524" ht="14.25" customHeight="1">
      <c r="A32524" s="4"/>
      <c r="B32524" s="4"/>
    </row>
    <row r="32525" ht="14.25" customHeight="1">
      <c r="A32525" s="4"/>
      <c r="B32525" s="4"/>
    </row>
    <row r="32526" ht="14.25" customHeight="1">
      <c r="A32526" s="4"/>
      <c r="B32526" s="4"/>
    </row>
    <row r="32527" ht="14.25" customHeight="1">
      <c r="A32527" s="4"/>
      <c r="B32527" s="4"/>
    </row>
    <row r="32528" ht="14.25" customHeight="1">
      <c r="A32528" s="4"/>
      <c r="B32528" s="4"/>
    </row>
    <row r="32529" ht="14.25" customHeight="1">
      <c r="A32529" s="4"/>
      <c r="B32529" s="4"/>
    </row>
    <row r="32530" ht="14.25" customHeight="1">
      <c r="A32530" s="4"/>
      <c r="B32530" s="4"/>
    </row>
    <row r="32531" ht="14.25" customHeight="1">
      <c r="A32531" s="4"/>
      <c r="B32531" s="4"/>
    </row>
    <row r="32532" ht="14.25" customHeight="1">
      <c r="A32532" s="4"/>
      <c r="B32532" s="4"/>
    </row>
    <row r="32533" ht="14.25" customHeight="1">
      <c r="A32533" s="4"/>
      <c r="B32533" s="4"/>
    </row>
    <row r="32534" ht="14.25" customHeight="1">
      <c r="A32534" s="4"/>
      <c r="B32534" s="4"/>
    </row>
    <row r="32535" ht="14.25" customHeight="1">
      <c r="A32535" s="4"/>
      <c r="B32535" s="4"/>
    </row>
    <row r="32536" ht="14.25" customHeight="1">
      <c r="A32536" s="4"/>
      <c r="B32536" s="4"/>
    </row>
    <row r="32537" ht="14.25" customHeight="1">
      <c r="A32537" s="4"/>
      <c r="B32537" s="4"/>
    </row>
    <row r="32538" ht="14.25" customHeight="1">
      <c r="A32538" s="4"/>
      <c r="B32538" s="4"/>
    </row>
    <row r="32539" ht="14.25" customHeight="1">
      <c r="A32539" s="4"/>
      <c r="B32539" s="4"/>
    </row>
    <row r="32540" ht="14.25" customHeight="1">
      <c r="A32540" s="4"/>
      <c r="B32540" s="4"/>
    </row>
    <row r="32541" ht="14.25" customHeight="1">
      <c r="A32541" s="4"/>
      <c r="B32541" s="4"/>
    </row>
    <row r="32542" ht="14.25" customHeight="1">
      <c r="A32542" s="4"/>
      <c r="B32542" s="4"/>
    </row>
    <row r="32543" ht="14.25" customHeight="1">
      <c r="A32543" s="4"/>
      <c r="B32543" s="4"/>
    </row>
    <row r="32544" ht="14.25" customHeight="1">
      <c r="A32544" s="4"/>
      <c r="B32544" s="4"/>
    </row>
    <row r="32545" ht="14.25" customHeight="1">
      <c r="A32545" s="4"/>
      <c r="B32545" s="4"/>
    </row>
    <row r="32546" ht="14.25" customHeight="1">
      <c r="A32546" s="4"/>
      <c r="B32546" s="4"/>
    </row>
    <row r="32547" ht="14.25" customHeight="1">
      <c r="A32547" s="4"/>
      <c r="B32547" s="4"/>
    </row>
    <row r="32548" ht="14.25" customHeight="1">
      <c r="A32548" s="4"/>
      <c r="B32548" s="4"/>
    </row>
    <row r="32549" ht="14.25" customHeight="1">
      <c r="A32549" s="4"/>
      <c r="B32549" s="4"/>
    </row>
    <row r="32550" ht="14.25" customHeight="1">
      <c r="A32550" s="4"/>
      <c r="B32550" s="4"/>
    </row>
    <row r="32551" ht="14.25" customHeight="1">
      <c r="A32551" s="4"/>
      <c r="B32551" s="4"/>
    </row>
    <row r="32552" ht="14.25" customHeight="1">
      <c r="A32552" s="4"/>
      <c r="B32552" s="4"/>
    </row>
    <row r="32553" ht="14.25" customHeight="1">
      <c r="A32553" s="4"/>
      <c r="B32553" s="4"/>
    </row>
    <row r="32554" ht="14.25" customHeight="1">
      <c r="A32554" s="4"/>
      <c r="B32554" s="4"/>
    </row>
    <row r="32555" ht="14.25" customHeight="1">
      <c r="A32555" s="4"/>
      <c r="B32555" s="4"/>
    </row>
    <row r="32556" ht="14.25" customHeight="1">
      <c r="A32556" s="4"/>
      <c r="B32556" s="4"/>
    </row>
    <row r="32557" ht="14.25" customHeight="1">
      <c r="A32557" s="4"/>
      <c r="B32557" s="4"/>
    </row>
    <row r="32558" ht="14.25" customHeight="1">
      <c r="A32558" s="4"/>
      <c r="B32558" s="4"/>
    </row>
    <row r="32559" ht="14.25" customHeight="1">
      <c r="A32559" s="4"/>
      <c r="B32559" s="4"/>
    </row>
    <row r="32560" ht="14.25" customHeight="1">
      <c r="A32560" s="4"/>
      <c r="B32560" s="4"/>
    </row>
    <row r="32561" ht="14.25" customHeight="1">
      <c r="A32561" s="4"/>
      <c r="B32561" s="4"/>
    </row>
    <row r="32562" ht="14.25" customHeight="1">
      <c r="A32562" s="4"/>
      <c r="B32562" s="4"/>
    </row>
    <row r="32563" ht="14.25" customHeight="1">
      <c r="A32563" s="4"/>
      <c r="B32563" s="4"/>
    </row>
    <row r="32564" ht="14.25" customHeight="1">
      <c r="A32564" s="4"/>
      <c r="B32564" s="4"/>
    </row>
    <row r="32565" ht="14.25" customHeight="1">
      <c r="A32565" s="4"/>
      <c r="B32565" s="4"/>
    </row>
    <row r="32566" ht="14.25" customHeight="1">
      <c r="A32566" s="4"/>
      <c r="B32566" s="4"/>
    </row>
    <row r="32567" ht="14.25" customHeight="1">
      <c r="A32567" s="4"/>
      <c r="B32567" s="4"/>
    </row>
    <row r="32568" ht="14.25" customHeight="1">
      <c r="A32568" s="4"/>
      <c r="B32568" s="4"/>
    </row>
    <row r="32569" ht="14.25" customHeight="1">
      <c r="A32569" s="4"/>
      <c r="B32569" s="4"/>
    </row>
    <row r="32570" ht="14.25" customHeight="1">
      <c r="A32570" s="4"/>
      <c r="B32570" s="4"/>
    </row>
    <row r="32571" ht="14.25" customHeight="1">
      <c r="A32571" s="4"/>
      <c r="B32571" s="4"/>
    </row>
    <row r="32572" ht="14.25" customHeight="1">
      <c r="A32572" s="4"/>
      <c r="B32572" s="4"/>
    </row>
    <row r="32573" ht="14.25" customHeight="1">
      <c r="A32573" s="4"/>
      <c r="B32573" s="4"/>
    </row>
    <row r="32574" ht="14.25" customHeight="1">
      <c r="A32574" s="4"/>
      <c r="B32574" s="4"/>
    </row>
    <row r="32575" ht="14.25" customHeight="1">
      <c r="A32575" s="4"/>
      <c r="B32575" s="4"/>
    </row>
    <row r="32576" ht="14.25" customHeight="1">
      <c r="A32576" s="4"/>
      <c r="B32576" s="4"/>
    </row>
    <row r="32577" ht="14.25" customHeight="1">
      <c r="A32577" s="4"/>
      <c r="B32577" s="4"/>
    </row>
    <row r="32578" ht="14.25" customHeight="1">
      <c r="A32578" s="4"/>
      <c r="B32578" s="4"/>
    </row>
    <row r="32579" ht="14.25" customHeight="1">
      <c r="A32579" s="4"/>
      <c r="B32579" s="4"/>
    </row>
    <row r="32580" ht="14.25" customHeight="1">
      <c r="A32580" s="4"/>
      <c r="B32580" s="4"/>
    </row>
    <row r="32581" ht="14.25" customHeight="1">
      <c r="A32581" s="4"/>
      <c r="B32581" s="4"/>
    </row>
    <row r="32582" ht="14.25" customHeight="1">
      <c r="A32582" s="4"/>
      <c r="B32582" s="4"/>
    </row>
    <row r="32583" ht="14.25" customHeight="1">
      <c r="A32583" s="4"/>
      <c r="B32583" s="4"/>
    </row>
    <row r="32584" ht="14.25" customHeight="1">
      <c r="A32584" s="4"/>
      <c r="B32584" s="4"/>
    </row>
    <row r="32585" ht="14.25" customHeight="1">
      <c r="A32585" s="4"/>
      <c r="B32585" s="4"/>
    </row>
    <row r="32586" ht="14.25" customHeight="1">
      <c r="A32586" s="4"/>
      <c r="B32586" s="4"/>
    </row>
    <row r="32587" ht="14.25" customHeight="1">
      <c r="A32587" s="4"/>
      <c r="B32587" s="4"/>
    </row>
    <row r="32588" ht="14.25" customHeight="1">
      <c r="A32588" s="4"/>
      <c r="B32588" s="4"/>
    </row>
    <row r="32589" ht="14.25" customHeight="1">
      <c r="A32589" s="4"/>
      <c r="B32589" s="4"/>
    </row>
    <row r="32590" ht="14.25" customHeight="1">
      <c r="A32590" s="4"/>
      <c r="B32590" s="4"/>
    </row>
    <row r="32591" ht="14.25" customHeight="1">
      <c r="A32591" s="4"/>
      <c r="B32591" s="4"/>
    </row>
    <row r="32592" ht="14.25" customHeight="1">
      <c r="A32592" s="4"/>
      <c r="B32592" s="4"/>
    </row>
    <row r="32593" ht="14.25" customHeight="1">
      <c r="A32593" s="4"/>
      <c r="B32593" s="4"/>
    </row>
    <row r="32594" ht="14.25" customHeight="1">
      <c r="A32594" s="4"/>
      <c r="B32594" s="4"/>
    </row>
    <row r="32595" ht="14.25" customHeight="1">
      <c r="A32595" s="4"/>
      <c r="B32595" s="4"/>
    </row>
    <row r="32596" ht="14.25" customHeight="1">
      <c r="A32596" s="4"/>
      <c r="B32596" s="4"/>
    </row>
    <row r="32597" ht="14.25" customHeight="1">
      <c r="A32597" s="4"/>
      <c r="B32597" s="4"/>
    </row>
    <row r="32598" ht="14.25" customHeight="1">
      <c r="A32598" s="4"/>
      <c r="B32598" s="4"/>
    </row>
    <row r="32599" ht="14.25" customHeight="1">
      <c r="A32599" s="4"/>
      <c r="B32599" s="4"/>
    </row>
    <row r="32600" ht="14.25" customHeight="1">
      <c r="A32600" s="4"/>
      <c r="B32600" s="4"/>
    </row>
    <row r="32601" ht="14.25" customHeight="1">
      <c r="A32601" s="4"/>
      <c r="B32601" s="4"/>
    </row>
    <row r="32602" ht="14.25" customHeight="1">
      <c r="A32602" s="4"/>
      <c r="B32602" s="4"/>
    </row>
    <row r="32603" ht="14.25" customHeight="1">
      <c r="A32603" s="4"/>
      <c r="B32603" s="4"/>
    </row>
    <row r="32604" ht="14.25" customHeight="1">
      <c r="A32604" s="4"/>
      <c r="B32604" s="4"/>
    </row>
    <row r="32605" ht="14.25" customHeight="1">
      <c r="A32605" s="4"/>
      <c r="B32605" s="4"/>
    </row>
    <row r="32606" ht="14.25" customHeight="1">
      <c r="A32606" s="4"/>
      <c r="B32606" s="4"/>
    </row>
    <row r="32607" ht="14.25" customHeight="1">
      <c r="A32607" s="4"/>
      <c r="B32607" s="4"/>
    </row>
    <row r="32608" ht="14.25" customHeight="1">
      <c r="A32608" s="4"/>
      <c r="B32608" s="4"/>
    </row>
    <row r="32609" ht="14.25" customHeight="1">
      <c r="A32609" s="4"/>
      <c r="B32609" s="4"/>
    </row>
    <row r="32610" ht="14.25" customHeight="1">
      <c r="A32610" s="4"/>
      <c r="B32610" s="4"/>
    </row>
    <row r="32611" ht="14.25" customHeight="1">
      <c r="A32611" s="4"/>
      <c r="B32611" s="4"/>
    </row>
    <row r="32612" ht="14.25" customHeight="1">
      <c r="A32612" s="4"/>
      <c r="B32612" s="4"/>
    </row>
    <row r="32613" ht="14.25" customHeight="1">
      <c r="A32613" s="4"/>
      <c r="B32613" s="4"/>
    </row>
    <row r="32614" ht="14.25" customHeight="1">
      <c r="A32614" s="4"/>
      <c r="B32614" s="4"/>
    </row>
    <row r="32615" ht="14.25" customHeight="1">
      <c r="A32615" s="4"/>
      <c r="B32615" s="4"/>
    </row>
    <row r="32616" ht="14.25" customHeight="1">
      <c r="A32616" s="4"/>
      <c r="B32616" s="4"/>
    </row>
    <row r="32617" ht="14.25" customHeight="1">
      <c r="A32617" s="4"/>
      <c r="B32617" s="4"/>
    </row>
    <row r="32618" ht="14.25" customHeight="1">
      <c r="A32618" s="4"/>
      <c r="B32618" s="4"/>
    </row>
    <row r="32619" ht="14.25" customHeight="1">
      <c r="A32619" s="4"/>
      <c r="B32619" s="4"/>
    </row>
    <row r="32620" ht="14.25" customHeight="1">
      <c r="A32620" s="4"/>
      <c r="B32620" s="4"/>
    </row>
    <row r="32621" ht="14.25" customHeight="1">
      <c r="A32621" s="4"/>
      <c r="B32621" s="4"/>
    </row>
    <row r="32622" ht="14.25" customHeight="1">
      <c r="A32622" s="4"/>
      <c r="B32622" s="4"/>
    </row>
    <row r="32623" ht="14.25" customHeight="1">
      <c r="A32623" s="4"/>
      <c r="B32623" s="4"/>
    </row>
    <row r="32624" ht="14.25" customHeight="1">
      <c r="A32624" s="4"/>
      <c r="B32624" s="4"/>
    </row>
    <row r="32625" ht="14.25" customHeight="1">
      <c r="A32625" s="4"/>
      <c r="B32625" s="4"/>
    </row>
    <row r="32626" ht="14.25" customHeight="1">
      <c r="A32626" s="4"/>
      <c r="B32626" s="4"/>
    </row>
    <row r="32627" ht="14.25" customHeight="1">
      <c r="A32627" s="4"/>
      <c r="B32627" s="4"/>
    </row>
    <row r="32628" ht="14.25" customHeight="1">
      <c r="A32628" s="4"/>
      <c r="B32628" s="4"/>
    </row>
    <row r="32629" ht="14.25" customHeight="1">
      <c r="A32629" s="4"/>
      <c r="B32629" s="4"/>
    </row>
    <row r="32630" ht="14.25" customHeight="1">
      <c r="A32630" s="4"/>
      <c r="B32630" s="4"/>
    </row>
    <row r="32631" ht="14.25" customHeight="1">
      <c r="A32631" s="4"/>
      <c r="B32631" s="4"/>
    </row>
    <row r="32632" ht="14.25" customHeight="1">
      <c r="A32632" s="4"/>
      <c r="B32632" s="4"/>
    </row>
    <row r="32633" ht="14.25" customHeight="1">
      <c r="A32633" s="4"/>
      <c r="B32633" s="4"/>
    </row>
    <row r="32634" ht="14.25" customHeight="1">
      <c r="A32634" s="4"/>
      <c r="B32634" s="4"/>
    </row>
    <row r="32635" ht="14.25" customHeight="1">
      <c r="A32635" s="4"/>
      <c r="B32635" s="4"/>
    </row>
    <row r="32636" ht="14.25" customHeight="1">
      <c r="A32636" s="4"/>
      <c r="B32636" s="4"/>
    </row>
    <row r="32637" ht="14.25" customHeight="1">
      <c r="A32637" s="4"/>
      <c r="B32637" s="4"/>
    </row>
    <row r="32638" ht="14.25" customHeight="1">
      <c r="A32638" s="4"/>
      <c r="B32638" s="4"/>
    </row>
    <row r="32639" ht="14.25" customHeight="1">
      <c r="A32639" s="4"/>
      <c r="B32639" s="4"/>
    </row>
    <row r="32640" ht="14.25" customHeight="1">
      <c r="A32640" s="4"/>
      <c r="B32640" s="4"/>
    </row>
    <row r="32641" ht="14.25" customHeight="1">
      <c r="A32641" s="4"/>
      <c r="B32641" s="4"/>
    </row>
    <row r="32642" ht="14.25" customHeight="1">
      <c r="A32642" s="4"/>
      <c r="B32642" s="4"/>
    </row>
    <row r="32643" ht="14.25" customHeight="1">
      <c r="A32643" s="4"/>
      <c r="B32643" s="4"/>
    </row>
    <row r="32644" ht="14.25" customHeight="1">
      <c r="A32644" s="4"/>
      <c r="B32644" s="4"/>
    </row>
    <row r="32645" ht="14.25" customHeight="1">
      <c r="A32645" s="4"/>
      <c r="B32645" s="4"/>
    </row>
    <row r="32646" ht="14.25" customHeight="1">
      <c r="A32646" s="4"/>
      <c r="B32646" s="4"/>
    </row>
    <row r="32647" ht="14.25" customHeight="1">
      <c r="A32647" s="4"/>
      <c r="B32647" s="4"/>
    </row>
    <row r="32648" ht="14.25" customHeight="1">
      <c r="A32648" s="4"/>
      <c r="B32648" s="4"/>
    </row>
    <row r="32649" ht="14.25" customHeight="1">
      <c r="A32649" s="4"/>
      <c r="B32649" s="4"/>
    </row>
    <row r="32650" ht="14.25" customHeight="1">
      <c r="A32650" s="4"/>
      <c r="B32650" s="4"/>
    </row>
    <row r="32651" ht="14.25" customHeight="1">
      <c r="A32651" s="4"/>
      <c r="B32651" s="4"/>
    </row>
    <row r="32652" ht="14.25" customHeight="1">
      <c r="A32652" s="4"/>
      <c r="B32652" s="4"/>
    </row>
    <row r="32653" ht="14.25" customHeight="1">
      <c r="A32653" s="4"/>
      <c r="B32653" s="4"/>
    </row>
    <row r="32654" ht="14.25" customHeight="1">
      <c r="A32654" s="4"/>
      <c r="B32654" s="4"/>
    </row>
    <row r="32655" ht="14.25" customHeight="1">
      <c r="A32655" s="4"/>
      <c r="B32655" s="4"/>
    </row>
    <row r="32656" ht="14.25" customHeight="1">
      <c r="A32656" s="4"/>
      <c r="B32656" s="4"/>
    </row>
    <row r="32657" ht="14.25" customHeight="1">
      <c r="A32657" s="4"/>
      <c r="B32657" s="4"/>
    </row>
    <row r="32658" ht="14.25" customHeight="1">
      <c r="A32658" s="4"/>
      <c r="B32658" s="4"/>
    </row>
    <row r="32659" ht="14.25" customHeight="1">
      <c r="A32659" s="4"/>
      <c r="B32659" s="4"/>
    </row>
    <row r="32660" ht="14.25" customHeight="1">
      <c r="A32660" s="4"/>
      <c r="B32660" s="4"/>
    </row>
    <row r="32661" ht="14.25" customHeight="1">
      <c r="A32661" s="4"/>
      <c r="B32661" s="4"/>
    </row>
    <row r="32662" ht="14.25" customHeight="1">
      <c r="A32662" s="4"/>
      <c r="B32662" s="4"/>
    </row>
    <row r="32663" ht="14.25" customHeight="1">
      <c r="A32663" s="4"/>
      <c r="B32663" s="4"/>
    </row>
    <row r="32664" ht="14.25" customHeight="1">
      <c r="A32664" s="4"/>
      <c r="B32664" s="4"/>
    </row>
    <row r="32665" ht="14.25" customHeight="1">
      <c r="A32665" s="4"/>
      <c r="B32665" s="4"/>
    </row>
    <row r="32666" ht="14.25" customHeight="1">
      <c r="A32666" s="4"/>
      <c r="B32666" s="4"/>
    </row>
    <row r="32667" ht="14.25" customHeight="1">
      <c r="A32667" s="4"/>
      <c r="B32667" s="4"/>
    </row>
    <row r="32668" ht="14.25" customHeight="1">
      <c r="A32668" s="4"/>
      <c r="B32668" s="4"/>
    </row>
    <row r="32669" ht="14.25" customHeight="1">
      <c r="A32669" s="4"/>
      <c r="B32669" s="4"/>
    </row>
    <row r="32670" ht="14.25" customHeight="1">
      <c r="A32670" s="4"/>
      <c r="B32670" s="4"/>
    </row>
    <row r="32671" ht="14.25" customHeight="1">
      <c r="A32671" s="4"/>
      <c r="B32671" s="4"/>
    </row>
    <row r="32672" ht="14.25" customHeight="1">
      <c r="A32672" s="4"/>
      <c r="B32672" s="4"/>
    </row>
    <row r="32673" ht="14.25" customHeight="1">
      <c r="A32673" s="4"/>
      <c r="B32673" s="4"/>
    </row>
    <row r="32674" ht="14.25" customHeight="1">
      <c r="A32674" s="4"/>
      <c r="B32674" s="4"/>
    </row>
    <row r="32675" ht="14.25" customHeight="1">
      <c r="A32675" s="4"/>
      <c r="B32675" s="4"/>
    </row>
    <row r="32676" ht="14.25" customHeight="1">
      <c r="A32676" s="4"/>
      <c r="B32676" s="4"/>
    </row>
    <row r="32677" ht="14.25" customHeight="1">
      <c r="A32677" s="4"/>
      <c r="B32677" s="4"/>
    </row>
    <row r="32678" ht="14.25" customHeight="1">
      <c r="A32678" s="4"/>
      <c r="B32678" s="4"/>
    </row>
    <row r="32679" ht="14.25" customHeight="1">
      <c r="A32679" s="4"/>
      <c r="B32679" s="4"/>
    </row>
    <row r="32680" ht="14.25" customHeight="1">
      <c r="A32680" s="4"/>
      <c r="B32680" s="4"/>
    </row>
    <row r="32681" ht="14.25" customHeight="1">
      <c r="A32681" s="4"/>
      <c r="B32681" s="4"/>
    </row>
    <row r="32682" ht="14.25" customHeight="1">
      <c r="A32682" s="4"/>
      <c r="B32682" s="4"/>
    </row>
    <row r="32683" ht="14.25" customHeight="1">
      <c r="A32683" s="4"/>
      <c r="B32683" s="4"/>
    </row>
    <row r="32684" ht="14.25" customHeight="1">
      <c r="A32684" s="4"/>
      <c r="B32684" s="4"/>
    </row>
    <row r="32685" ht="14.25" customHeight="1">
      <c r="A32685" s="4"/>
      <c r="B32685" s="4"/>
    </row>
    <row r="32686" ht="14.25" customHeight="1">
      <c r="A32686" s="4"/>
      <c r="B32686" s="4"/>
    </row>
    <row r="32687" ht="14.25" customHeight="1">
      <c r="A32687" s="4"/>
      <c r="B32687" s="4"/>
    </row>
    <row r="32688" ht="14.25" customHeight="1">
      <c r="A32688" s="4"/>
      <c r="B32688" s="4"/>
    </row>
    <row r="32689" ht="14.25" customHeight="1">
      <c r="A32689" s="4"/>
      <c r="B32689" s="4"/>
    </row>
    <row r="32690" ht="14.25" customHeight="1">
      <c r="A32690" s="4"/>
      <c r="B32690" s="4"/>
    </row>
    <row r="32691" ht="14.25" customHeight="1">
      <c r="A32691" s="4"/>
      <c r="B32691" s="4"/>
    </row>
    <row r="32692" ht="14.25" customHeight="1">
      <c r="A32692" s="4"/>
      <c r="B32692" s="4"/>
    </row>
    <row r="32693" ht="14.25" customHeight="1">
      <c r="A32693" s="4"/>
      <c r="B32693" s="4"/>
    </row>
    <row r="32694" ht="14.25" customHeight="1">
      <c r="A32694" s="4"/>
      <c r="B32694" s="4"/>
    </row>
    <row r="32695" ht="14.25" customHeight="1">
      <c r="A32695" s="4"/>
      <c r="B32695" s="4"/>
    </row>
    <row r="32696" ht="14.25" customHeight="1">
      <c r="A32696" s="4"/>
      <c r="B32696" s="4"/>
    </row>
    <row r="32697" ht="14.25" customHeight="1">
      <c r="A32697" s="4"/>
      <c r="B32697" s="4"/>
    </row>
    <row r="32698" ht="14.25" customHeight="1">
      <c r="A32698" s="4"/>
      <c r="B32698" s="4"/>
    </row>
    <row r="32699" ht="14.25" customHeight="1">
      <c r="A32699" s="4"/>
      <c r="B32699" s="4"/>
    </row>
    <row r="32700" ht="14.25" customHeight="1">
      <c r="A32700" s="4"/>
      <c r="B32700" s="4"/>
    </row>
    <row r="32701" ht="14.25" customHeight="1">
      <c r="A32701" s="4"/>
      <c r="B32701" s="4"/>
    </row>
    <row r="32702" ht="14.25" customHeight="1">
      <c r="A32702" s="4"/>
      <c r="B32702" s="4"/>
    </row>
    <row r="32703" ht="14.25" customHeight="1">
      <c r="A32703" s="4"/>
      <c r="B32703" s="4"/>
    </row>
    <row r="32704" ht="14.25" customHeight="1">
      <c r="A32704" s="4"/>
      <c r="B32704" s="4"/>
    </row>
    <row r="32705" ht="14.25" customHeight="1">
      <c r="A32705" s="4"/>
      <c r="B32705" s="4"/>
    </row>
    <row r="32706" ht="14.25" customHeight="1">
      <c r="A32706" s="4"/>
      <c r="B32706" s="4"/>
    </row>
    <row r="32707" ht="14.25" customHeight="1">
      <c r="A32707" s="4"/>
      <c r="B32707" s="4"/>
    </row>
    <row r="32708" ht="14.25" customHeight="1">
      <c r="A32708" s="4"/>
      <c r="B32708" s="4"/>
    </row>
    <row r="32709" ht="14.25" customHeight="1">
      <c r="A32709" s="4"/>
      <c r="B32709" s="4"/>
    </row>
    <row r="32710" ht="14.25" customHeight="1">
      <c r="A32710" s="4"/>
      <c r="B32710" s="4"/>
    </row>
    <row r="32711" ht="14.25" customHeight="1">
      <c r="A32711" s="4"/>
      <c r="B32711" s="4"/>
    </row>
    <row r="32712" ht="14.25" customHeight="1">
      <c r="A32712" s="4"/>
      <c r="B32712" s="4"/>
    </row>
    <row r="32713" ht="14.25" customHeight="1">
      <c r="A32713" s="4"/>
      <c r="B32713" s="4"/>
    </row>
    <row r="32714" ht="14.25" customHeight="1">
      <c r="A32714" s="4"/>
      <c r="B32714" s="4"/>
    </row>
    <row r="32715" ht="14.25" customHeight="1">
      <c r="A32715" s="4"/>
      <c r="B32715" s="4"/>
    </row>
    <row r="32716" ht="14.25" customHeight="1">
      <c r="A32716" s="4"/>
      <c r="B32716" s="4"/>
    </row>
    <row r="32717" ht="14.25" customHeight="1">
      <c r="A32717" s="4"/>
      <c r="B32717" s="4"/>
    </row>
    <row r="32718" ht="14.25" customHeight="1">
      <c r="A32718" s="4"/>
      <c r="B32718" s="4"/>
    </row>
    <row r="32719" ht="14.25" customHeight="1">
      <c r="A32719" s="4"/>
      <c r="B32719" s="4"/>
    </row>
    <row r="32720" ht="14.25" customHeight="1">
      <c r="A32720" s="4"/>
      <c r="B32720" s="4"/>
    </row>
    <row r="32721" ht="14.25" customHeight="1">
      <c r="A32721" s="4"/>
      <c r="B32721" s="4"/>
    </row>
    <row r="32722" ht="14.25" customHeight="1">
      <c r="A32722" s="4"/>
      <c r="B32722" s="4"/>
    </row>
    <row r="32723" ht="14.25" customHeight="1">
      <c r="A32723" s="4"/>
      <c r="B32723" s="4"/>
    </row>
    <row r="32724" ht="14.25" customHeight="1">
      <c r="A32724" s="4"/>
      <c r="B32724" s="4"/>
    </row>
    <row r="32725" ht="14.25" customHeight="1">
      <c r="A32725" s="4"/>
      <c r="B32725" s="4"/>
    </row>
    <row r="32726" ht="14.25" customHeight="1">
      <c r="A32726" s="4"/>
      <c r="B32726" s="4"/>
    </row>
    <row r="32727" ht="14.25" customHeight="1">
      <c r="A32727" s="4"/>
      <c r="B32727" s="4"/>
    </row>
    <row r="32728" ht="14.25" customHeight="1">
      <c r="A32728" s="4"/>
      <c r="B32728" s="4"/>
    </row>
    <row r="32729" ht="14.25" customHeight="1">
      <c r="A32729" s="4"/>
      <c r="B32729" s="4"/>
    </row>
    <row r="32730" ht="14.25" customHeight="1">
      <c r="A32730" s="4"/>
      <c r="B32730" s="4"/>
    </row>
    <row r="32731" ht="14.25" customHeight="1">
      <c r="A32731" s="4"/>
      <c r="B32731" s="4"/>
    </row>
    <row r="32732" ht="14.25" customHeight="1">
      <c r="A32732" s="4"/>
      <c r="B32732" s="4"/>
    </row>
    <row r="32733" ht="14.25" customHeight="1">
      <c r="A32733" s="4"/>
      <c r="B32733" s="4"/>
    </row>
    <row r="32734" ht="14.25" customHeight="1">
      <c r="A32734" s="4"/>
      <c r="B32734" s="4"/>
    </row>
    <row r="32735" ht="14.25" customHeight="1">
      <c r="A32735" s="4"/>
      <c r="B32735" s="4"/>
    </row>
    <row r="32736" ht="14.25" customHeight="1">
      <c r="A32736" s="4"/>
      <c r="B32736" s="4"/>
    </row>
    <row r="32737" ht="14.25" customHeight="1">
      <c r="A32737" s="4"/>
      <c r="B32737" s="4"/>
    </row>
    <row r="32738" ht="14.25" customHeight="1">
      <c r="A32738" s="4"/>
      <c r="B32738" s="4"/>
    </row>
    <row r="32739" ht="14.25" customHeight="1">
      <c r="A32739" s="4"/>
      <c r="B32739" s="4"/>
    </row>
    <row r="32740" ht="14.25" customHeight="1">
      <c r="A32740" s="4"/>
      <c r="B32740" s="4"/>
    </row>
    <row r="32741" ht="14.25" customHeight="1">
      <c r="A32741" s="4"/>
      <c r="B32741" s="4"/>
    </row>
    <row r="32742" ht="14.25" customHeight="1">
      <c r="A32742" s="4"/>
      <c r="B32742" s="4"/>
    </row>
    <row r="32743" ht="14.25" customHeight="1">
      <c r="A32743" s="4"/>
      <c r="B32743" s="4"/>
    </row>
    <row r="32744" ht="14.25" customHeight="1">
      <c r="A32744" s="4"/>
      <c r="B32744" s="4"/>
    </row>
    <row r="32745" ht="14.25" customHeight="1">
      <c r="A32745" s="4"/>
      <c r="B32745" s="4"/>
    </row>
    <row r="32746" ht="14.25" customHeight="1">
      <c r="A32746" s="4"/>
      <c r="B32746" s="4"/>
    </row>
    <row r="32747" ht="14.25" customHeight="1">
      <c r="A32747" s="4"/>
      <c r="B32747" s="4"/>
    </row>
    <row r="32748" ht="14.25" customHeight="1">
      <c r="A32748" s="4"/>
      <c r="B32748" s="4"/>
    </row>
    <row r="32749" ht="14.25" customHeight="1">
      <c r="A32749" s="4"/>
      <c r="B32749" s="4"/>
    </row>
    <row r="32750" ht="14.25" customHeight="1">
      <c r="A32750" s="4"/>
      <c r="B32750" s="4"/>
    </row>
    <row r="32751" ht="14.25" customHeight="1">
      <c r="A32751" s="4"/>
      <c r="B32751" s="4"/>
    </row>
    <row r="32752" ht="14.25" customHeight="1">
      <c r="A32752" s="4"/>
      <c r="B32752" s="4"/>
    </row>
    <row r="32753" ht="14.25" customHeight="1">
      <c r="A32753" s="4"/>
      <c r="B32753" s="4"/>
    </row>
    <row r="32754" ht="14.25" customHeight="1">
      <c r="A32754" s="4"/>
      <c r="B32754" s="4"/>
    </row>
    <row r="32755" ht="14.25" customHeight="1">
      <c r="A32755" s="4"/>
      <c r="B32755" s="4"/>
    </row>
    <row r="32756" ht="14.25" customHeight="1">
      <c r="A32756" s="4"/>
      <c r="B32756" s="4"/>
    </row>
    <row r="32757" ht="14.25" customHeight="1">
      <c r="A32757" s="4"/>
      <c r="B32757" s="4"/>
    </row>
    <row r="32758" ht="14.25" customHeight="1">
      <c r="A32758" s="4"/>
      <c r="B32758" s="4"/>
    </row>
    <row r="32759" ht="14.25" customHeight="1">
      <c r="A32759" s="4"/>
      <c r="B32759" s="4"/>
    </row>
    <row r="32760" ht="14.25" customHeight="1">
      <c r="A32760" s="4"/>
      <c r="B32760" s="4"/>
    </row>
    <row r="32761" ht="14.25" customHeight="1">
      <c r="A32761" s="4"/>
      <c r="B32761" s="4"/>
    </row>
    <row r="32762" ht="14.25" customHeight="1">
      <c r="A32762" s="4"/>
      <c r="B32762" s="4"/>
    </row>
    <row r="32763" ht="14.25" customHeight="1">
      <c r="A32763" s="4"/>
      <c r="B32763" s="4"/>
    </row>
    <row r="32764" ht="14.25" customHeight="1">
      <c r="A32764" s="4"/>
      <c r="B32764" s="4"/>
    </row>
    <row r="32765" ht="14.25" customHeight="1">
      <c r="A32765" s="4"/>
      <c r="B32765" s="4"/>
    </row>
    <row r="32766" ht="14.25" customHeight="1">
      <c r="A32766" s="4"/>
      <c r="B32766" s="4"/>
    </row>
    <row r="32767" ht="14.25" customHeight="1">
      <c r="A32767" s="4"/>
      <c r="B32767" s="4"/>
    </row>
    <row r="32768" ht="14.25" customHeight="1">
      <c r="A32768" s="4"/>
      <c r="B32768" s="4"/>
    </row>
    <row r="32769" ht="14.25" customHeight="1">
      <c r="A32769" s="4"/>
      <c r="B32769" s="4"/>
    </row>
    <row r="32770" ht="14.25" customHeight="1">
      <c r="A32770" s="4"/>
      <c r="B32770" s="4"/>
    </row>
    <row r="32771" ht="14.25" customHeight="1">
      <c r="A32771" s="4"/>
      <c r="B32771" s="4"/>
    </row>
    <row r="32772" ht="14.25" customHeight="1">
      <c r="A32772" s="4"/>
      <c r="B32772" s="4"/>
    </row>
    <row r="32773" ht="14.25" customHeight="1">
      <c r="A32773" s="4"/>
      <c r="B32773" s="4"/>
    </row>
    <row r="32774" ht="14.25" customHeight="1">
      <c r="A32774" s="4"/>
      <c r="B32774" s="4"/>
    </row>
    <row r="32775" ht="14.25" customHeight="1">
      <c r="A32775" s="4"/>
      <c r="B32775" s="4"/>
    </row>
    <row r="32776" ht="14.25" customHeight="1">
      <c r="A32776" s="4"/>
      <c r="B32776" s="4"/>
    </row>
    <row r="32777" ht="14.25" customHeight="1">
      <c r="A32777" s="4"/>
      <c r="B32777" s="4"/>
    </row>
    <row r="32778" ht="14.25" customHeight="1">
      <c r="A32778" s="4"/>
      <c r="B32778" s="4"/>
    </row>
    <row r="32779" ht="14.25" customHeight="1">
      <c r="A32779" s="4"/>
      <c r="B32779" s="4"/>
    </row>
    <row r="32780" ht="14.25" customHeight="1">
      <c r="A32780" s="4"/>
      <c r="B32780" s="4"/>
    </row>
    <row r="32781" ht="14.25" customHeight="1">
      <c r="A32781" s="4"/>
      <c r="B32781" s="4"/>
    </row>
    <row r="32782" ht="14.25" customHeight="1">
      <c r="A32782" s="4"/>
      <c r="B32782" s="4"/>
    </row>
    <row r="32783" ht="14.25" customHeight="1">
      <c r="A32783" s="4"/>
      <c r="B32783" s="4"/>
    </row>
    <row r="32784" ht="14.25" customHeight="1">
      <c r="A32784" s="4"/>
      <c r="B32784" s="4"/>
    </row>
    <row r="32785" ht="14.25" customHeight="1">
      <c r="A32785" s="4"/>
      <c r="B32785" s="4"/>
    </row>
    <row r="32786" ht="14.25" customHeight="1">
      <c r="A32786" s="4"/>
      <c r="B32786" s="4"/>
    </row>
    <row r="32787" ht="14.25" customHeight="1">
      <c r="A32787" s="4"/>
      <c r="B32787" s="4"/>
    </row>
    <row r="32788" ht="14.25" customHeight="1">
      <c r="A32788" s="4"/>
      <c r="B32788" s="4"/>
    </row>
    <row r="32789" ht="14.25" customHeight="1">
      <c r="A32789" s="4"/>
      <c r="B32789" s="4"/>
    </row>
    <row r="32790" ht="14.25" customHeight="1">
      <c r="A32790" s="4"/>
      <c r="B32790" s="4"/>
    </row>
    <row r="32791" ht="14.25" customHeight="1">
      <c r="A32791" s="4"/>
      <c r="B32791" s="4"/>
    </row>
    <row r="32792" ht="14.25" customHeight="1">
      <c r="A32792" s="4"/>
      <c r="B32792" s="4"/>
    </row>
    <row r="32793" ht="14.25" customHeight="1">
      <c r="A32793" s="4"/>
      <c r="B32793" s="4"/>
    </row>
    <row r="32794" ht="14.25" customHeight="1">
      <c r="A32794" s="4"/>
      <c r="B32794" s="4"/>
    </row>
    <row r="32795" ht="14.25" customHeight="1">
      <c r="A32795" s="4"/>
      <c r="B32795" s="4"/>
    </row>
    <row r="32796" ht="14.25" customHeight="1">
      <c r="A32796" s="4"/>
      <c r="B32796" s="4"/>
    </row>
    <row r="32797" ht="14.25" customHeight="1">
      <c r="A32797" s="4"/>
      <c r="B32797" s="4"/>
    </row>
    <row r="32798" ht="14.25" customHeight="1">
      <c r="A32798" s="4"/>
      <c r="B32798" s="4"/>
    </row>
    <row r="32799" ht="14.25" customHeight="1">
      <c r="A32799" s="4"/>
      <c r="B32799" s="4"/>
    </row>
    <row r="32800" ht="14.25" customHeight="1">
      <c r="A32800" s="4"/>
      <c r="B32800" s="4"/>
    </row>
    <row r="32801" ht="14.25" customHeight="1">
      <c r="A32801" s="4"/>
      <c r="B32801" s="4"/>
    </row>
    <row r="32802" ht="14.25" customHeight="1">
      <c r="A32802" s="4"/>
      <c r="B32802" s="4"/>
    </row>
    <row r="32803" ht="14.25" customHeight="1">
      <c r="A32803" s="4"/>
      <c r="B32803" s="4"/>
    </row>
    <row r="32804" ht="14.25" customHeight="1">
      <c r="A32804" s="4"/>
      <c r="B32804" s="4"/>
    </row>
    <row r="32805" ht="14.25" customHeight="1">
      <c r="A32805" s="4"/>
      <c r="B32805" s="4"/>
    </row>
    <row r="32806" ht="14.25" customHeight="1">
      <c r="A32806" s="4"/>
      <c r="B32806" s="4"/>
    </row>
    <row r="32807" ht="14.25" customHeight="1">
      <c r="A32807" s="4"/>
      <c r="B32807" s="4"/>
    </row>
    <row r="32808" ht="14.25" customHeight="1">
      <c r="A32808" s="4"/>
      <c r="B32808" s="4"/>
    </row>
    <row r="32809" ht="14.25" customHeight="1">
      <c r="A32809" s="4"/>
      <c r="B32809" s="4"/>
    </row>
    <row r="32810" ht="14.25" customHeight="1">
      <c r="A32810" s="4"/>
      <c r="B32810" s="4"/>
    </row>
    <row r="32811" ht="14.25" customHeight="1">
      <c r="A32811" s="4"/>
      <c r="B32811" s="4"/>
    </row>
    <row r="32812" ht="14.25" customHeight="1">
      <c r="A32812" s="4"/>
      <c r="B32812" s="4"/>
    </row>
    <row r="32813" ht="14.25" customHeight="1">
      <c r="A32813" s="4"/>
      <c r="B32813" s="4"/>
    </row>
    <row r="32814" ht="14.25" customHeight="1">
      <c r="A32814" s="4"/>
      <c r="B32814" s="4"/>
    </row>
    <row r="32815" ht="14.25" customHeight="1">
      <c r="A32815" s="4"/>
      <c r="B32815" s="4"/>
    </row>
    <row r="32816" ht="14.25" customHeight="1">
      <c r="A32816" s="4"/>
      <c r="B32816" s="4"/>
    </row>
    <row r="32817" ht="14.25" customHeight="1">
      <c r="A32817" s="4"/>
      <c r="B32817" s="4"/>
    </row>
    <row r="32818" ht="14.25" customHeight="1">
      <c r="A32818" s="4"/>
      <c r="B32818" s="4"/>
    </row>
    <row r="32819" ht="14.25" customHeight="1">
      <c r="A32819" s="4"/>
      <c r="B32819" s="4"/>
    </row>
    <row r="32820" ht="14.25" customHeight="1">
      <c r="A32820" s="4"/>
      <c r="B32820" s="4"/>
    </row>
    <row r="32821" ht="14.25" customHeight="1">
      <c r="A32821" s="4"/>
      <c r="B32821" s="4"/>
    </row>
    <row r="32822" ht="14.25" customHeight="1">
      <c r="A32822" s="4"/>
      <c r="B32822" s="4"/>
    </row>
    <row r="32823" ht="14.25" customHeight="1">
      <c r="A32823" s="4"/>
      <c r="B32823" s="4"/>
    </row>
    <row r="32824" ht="14.25" customHeight="1">
      <c r="A32824" s="4"/>
      <c r="B32824" s="4"/>
    </row>
    <row r="32825" ht="14.25" customHeight="1">
      <c r="A32825" s="4"/>
      <c r="B32825" s="4"/>
    </row>
    <row r="32826" ht="14.25" customHeight="1">
      <c r="A32826" s="4"/>
      <c r="B32826" s="4"/>
    </row>
    <row r="32827" ht="14.25" customHeight="1">
      <c r="A32827" s="4"/>
      <c r="B32827" s="4"/>
    </row>
    <row r="32828" ht="14.25" customHeight="1">
      <c r="A32828" s="4"/>
      <c r="B32828" s="4"/>
    </row>
    <row r="32829" ht="14.25" customHeight="1">
      <c r="A32829" s="4"/>
      <c r="B32829" s="4"/>
    </row>
    <row r="32830" ht="14.25" customHeight="1">
      <c r="A32830" s="4"/>
      <c r="B32830" s="4"/>
    </row>
    <row r="32831" ht="14.25" customHeight="1">
      <c r="A32831" s="4"/>
      <c r="B32831" s="4"/>
    </row>
    <row r="32832" ht="14.25" customHeight="1">
      <c r="A32832" s="4"/>
      <c r="B32832" s="4"/>
    </row>
    <row r="32833" ht="14.25" customHeight="1">
      <c r="A32833" s="4"/>
      <c r="B32833" s="4"/>
    </row>
    <row r="32834" ht="14.25" customHeight="1">
      <c r="A32834" s="4"/>
      <c r="B32834" s="4"/>
    </row>
    <row r="32835" ht="14.25" customHeight="1">
      <c r="A32835" s="4"/>
      <c r="B32835" s="4"/>
    </row>
    <row r="32836" ht="14.25" customHeight="1">
      <c r="A32836" s="4"/>
      <c r="B32836" s="4"/>
    </row>
    <row r="32837" ht="14.25" customHeight="1">
      <c r="A32837" s="4"/>
      <c r="B32837" s="4"/>
    </row>
    <row r="32838" ht="14.25" customHeight="1">
      <c r="A32838" s="4"/>
      <c r="B32838" s="4"/>
    </row>
    <row r="32839" ht="14.25" customHeight="1">
      <c r="A32839" s="4"/>
      <c r="B32839" s="4"/>
    </row>
    <row r="32840" ht="14.25" customHeight="1">
      <c r="A32840" s="4"/>
      <c r="B32840" s="4"/>
    </row>
    <row r="32841" ht="14.25" customHeight="1">
      <c r="A32841" s="4"/>
      <c r="B32841" s="4"/>
    </row>
    <row r="32842" ht="14.25" customHeight="1">
      <c r="A32842" s="4"/>
      <c r="B32842" s="4"/>
    </row>
    <row r="32843" ht="14.25" customHeight="1">
      <c r="A32843" s="4"/>
      <c r="B32843" s="4"/>
    </row>
    <row r="32844" ht="14.25" customHeight="1">
      <c r="A32844" s="4"/>
      <c r="B32844" s="4"/>
    </row>
    <row r="32845" ht="14.25" customHeight="1">
      <c r="A32845" s="4"/>
      <c r="B32845" s="4"/>
    </row>
    <row r="32846" ht="14.25" customHeight="1">
      <c r="A32846" s="4"/>
      <c r="B32846" s="4"/>
    </row>
    <row r="32847" ht="14.25" customHeight="1">
      <c r="A32847" s="4"/>
      <c r="B32847" s="4"/>
    </row>
    <row r="32848" ht="14.25" customHeight="1">
      <c r="A32848" s="4"/>
      <c r="B32848" s="4"/>
    </row>
    <row r="32849" ht="14.25" customHeight="1">
      <c r="A32849" s="4"/>
      <c r="B32849" s="4"/>
    </row>
    <row r="32850" ht="14.25" customHeight="1">
      <c r="A32850" s="4"/>
      <c r="B32850" s="4"/>
    </row>
    <row r="32851" ht="14.25" customHeight="1">
      <c r="A32851" s="4"/>
      <c r="B32851" s="4"/>
    </row>
    <row r="32852" ht="14.25" customHeight="1">
      <c r="A32852" s="4"/>
      <c r="B32852" s="4"/>
    </row>
    <row r="32853" ht="14.25" customHeight="1">
      <c r="A32853" s="4"/>
      <c r="B32853" s="4"/>
    </row>
    <row r="32854" ht="14.25" customHeight="1">
      <c r="A32854" s="4"/>
      <c r="B32854" s="4"/>
    </row>
    <row r="32855" ht="14.25" customHeight="1">
      <c r="A32855" s="4"/>
      <c r="B32855" s="4"/>
    </row>
    <row r="32856" ht="14.25" customHeight="1">
      <c r="A32856" s="4"/>
      <c r="B32856" s="4"/>
    </row>
    <row r="32857" ht="14.25" customHeight="1">
      <c r="A32857" s="4"/>
      <c r="B32857" s="4"/>
    </row>
    <row r="32858" ht="14.25" customHeight="1">
      <c r="A32858" s="4"/>
      <c r="B32858" s="4"/>
    </row>
    <row r="32859" ht="14.25" customHeight="1">
      <c r="A32859" s="4"/>
      <c r="B32859" s="4"/>
    </row>
    <row r="32860" ht="14.25" customHeight="1">
      <c r="A32860" s="4"/>
      <c r="B32860" s="4"/>
    </row>
    <row r="32861" ht="14.25" customHeight="1">
      <c r="A32861" s="4"/>
      <c r="B32861" s="4"/>
    </row>
    <row r="32862" ht="14.25" customHeight="1">
      <c r="A32862" s="4"/>
      <c r="B32862" s="4"/>
    </row>
    <row r="32863" ht="14.25" customHeight="1">
      <c r="A32863" s="4"/>
      <c r="B32863" s="4"/>
    </row>
    <row r="32864" ht="14.25" customHeight="1">
      <c r="A32864" s="4"/>
      <c r="B32864" s="4"/>
    </row>
    <row r="32865" ht="14.25" customHeight="1">
      <c r="A32865" s="4"/>
      <c r="B32865" s="4"/>
    </row>
    <row r="32866" ht="14.25" customHeight="1">
      <c r="A32866" s="4"/>
      <c r="B32866" s="4"/>
    </row>
    <row r="32867" ht="14.25" customHeight="1">
      <c r="A32867" s="4"/>
      <c r="B32867" s="4"/>
    </row>
    <row r="32868" ht="14.25" customHeight="1">
      <c r="A32868" s="4"/>
      <c r="B32868" s="4"/>
    </row>
    <row r="32869" ht="14.25" customHeight="1">
      <c r="A32869" s="4"/>
      <c r="B32869" s="4"/>
    </row>
    <row r="32870" ht="14.25" customHeight="1">
      <c r="A32870" s="4"/>
      <c r="B32870" s="4"/>
    </row>
    <row r="32871" ht="14.25" customHeight="1">
      <c r="A32871" s="4"/>
      <c r="B32871" s="4"/>
    </row>
    <row r="32872" ht="14.25" customHeight="1">
      <c r="A32872" s="4"/>
      <c r="B32872" s="4"/>
    </row>
    <row r="32873" ht="14.25" customHeight="1">
      <c r="A32873" s="4"/>
      <c r="B32873" s="4"/>
    </row>
    <row r="32874" ht="14.25" customHeight="1">
      <c r="A32874" s="4"/>
      <c r="B32874" s="4"/>
    </row>
    <row r="32875" ht="14.25" customHeight="1">
      <c r="A32875" s="4"/>
      <c r="B32875" s="4"/>
    </row>
    <row r="32876" ht="14.25" customHeight="1">
      <c r="A32876" s="4"/>
      <c r="B32876" s="4"/>
    </row>
    <row r="32877" ht="14.25" customHeight="1">
      <c r="A32877" s="4"/>
      <c r="B32877" s="4"/>
    </row>
    <row r="32878" ht="14.25" customHeight="1">
      <c r="A32878" s="4"/>
      <c r="B32878" s="4"/>
    </row>
    <row r="32879" ht="14.25" customHeight="1">
      <c r="A32879" s="4"/>
      <c r="B32879" s="4"/>
    </row>
    <row r="32880" ht="14.25" customHeight="1">
      <c r="A32880" s="4"/>
      <c r="B32880" s="4"/>
    </row>
    <row r="32881" ht="14.25" customHeight="1">
      <c r="A32881" s="4"/>
      <c r="B32881" s="4"/>
    </row>
    <row r="32882" ht="14.25" customHeight="1">
      <c r="A32882" s="4"/>
      <c r="B32882" s="4"/>
    </row>
    <row r="32883" ht="14.25" customHeight="1">
      <c r="A32883" s="4"/>
      <c r="B32883" s="4"/>
    </row>
    <row r="32884" ht="14.25" customHeight="1">
      <c r="A32884" s="4"/>
      <c r="B32884" s="4"/>
    </row>
    <row r="32885" ht="14.25" customHeight="1">
      <c r="A32885" s="4"/>
      <c r="B32885" s="4"/>
    </row>
    <row r="32886" ht="14.25" customHeight="1">
      <c r="A32886" s="4"/>
      <c r="B32886" s="4"/>
    </row>
    <row r="32887" ht="14.25" customHeight="1">
      <c r="A32887" s="4"/>
      <c r="B32887" s="4"/>
    </row>
    <row r="32888" ht="14.25" customHeight="1">
      <c r="A32888" s="4"/>
      <c r="B32888" s="4"/>
    </row>
    <row r="32889" ht="14.25" customHeight="1">
      <c r="A32889" s="4"/>
      <c r="B32889" s="4"/>
    </row>
    <row r="32890" ht="14.25" customHeight="1">
      <c r="A32890" s="4"/>
      <c r="B32890" s="4"/>
    </row>
    <row r="32891" ht="14.25" customHeight="1">
      <c r="A32891" s="4"/>
      <c r="B32891" s="4"/>
    </row>
    <row r="32892" ht="14.25" customHeight="1">
      <c r="A32892" s="4"/>
      <c r="B32892" s="4"/>
    </row>
    <row r="32893" ht="14.25" customHeight="1">
      <c r="A32893" s="4"/>
      <c r="B32893" s="4"/>
    </row>
    <row r="32894" ht="14.25" customHeight="1">
      <c r="A32894" s="4"/>
      <c r="B32894" s="4"/>
    </row>
    <row r="32895" ht="14.25" customHeight="1">
      <c r="A32895" s="4"/>
      <c r="B32895" s="4"/>
    </row>
    <row r="32896" ht="14.25" customHeight="1">
      <c r="A32896" s="4"/>
      <c r="B32896" s="4"/>
    </row>
    <row r="32897" ht="14.25" customHeight="1">
      <c r="A32897" s="4"/>
      <c r="B32897" s="4"/>
    </row>
    <row r="32898" ht="14.25" customHeight="1">
      <c r="A32898" s="4"/>
      <c r="B32898" s="4"/>
    </row>
    <row r="32899" ht="14.25" customHeight="1">
      <c r="A32899" s="4"/>
      <c r="B32899" s="4"/>
    </row>
    <row r="32900" ht="14.25" customHeight="1">
      <c r="A32900" s="4"/>
      <c r="B32900" s="4"/>
    </row>
    <row r="32901" ht="14.25" customHeight="1">
      <c r="A32901" s="4"/>
      <c r="B32901" s="4"/>
    </row>
    <row r="32902" ht="14.25" customHeight="1">
      <c r="A32902" s="4"/>
      <c r="B32902" s="4"/>
    </row>
    <row r="32903" ht="14.25" customHeight="1">
      <c r="A32903" s="4"/>
      <c r="B32903" s="4"/>
    </row>
    <row r="32904" ht="14.25" customHeight="1">
      <c r="A32904" s="4"/>
      <c r="B32904" s="4"/>
    </row>
    <row r="32905" ht="14.25" customHeight="1">
      <c r="A32905" s="4"/>
      <c r="B32905" s="4"/>
    </row>
    <row r="32906" ht="14.25" customHeight="1">
      <c r="A32906" s="4"/>
      <c r="B32906" s="4"/>
    </row>
    <row r="32907" ht="14.25" customHeight="1">
      <c r="A32907" s="4"/>
      <c r="B32907" s="4"/>
    </row>
    <row r="32908" ht="14.25" customHeight="1">
      <c r="A32908" s="4"/>
      <c r="B32908" s="4"/>
    </row>
    <row r="32909" ht="14.25" customHeight="1">
      <c r="A32909" s="4"/>
      <c r="B32909" s="4"/>
    </row>
    <row r="32910" ht="14.25" customHeight="1">
      <c r="A32910" s="4"/>
      <c r="B32910" s="4"/>
    </row>
    <row r="32911" ht="14.25" customHeight="1">
      <c r="A32911" s="4"/>
      <c r="B32911" s="4"/>
    </row>
    <row r="32912" ht="14.25" customHeight="1">
      <c r="A32912" s="4"/>
      <c r="B32912" s="4"/>
    </row>
    <row r="32913" ht="14.25" customHeight="1">
      <c r="A32913" s="4"/>
      <c r="B32913" s="4"/>
    </row>
    <row r="32914" ht="14.25" customHeight="1">
      <c r="A32914" s="4"/>
      <c r="B32914" s="4"/>
    </row>
    <row r="32915" ht="14.25" customHeight="1">
      <c r="A32915" s="4"/>
      <c r="B32915" s="4"/>
    </row>
    <row r="32916" ht="14.25" customHeight="1">
      <c r="A32916" s="4"/>
      <c r="B32916" s="4"/>
    </row>
    <row r="32917" ht="14.25" customHeight="1">
      <c r="A32917" s="4"/>
      <c r="B32917" s="4"/>
    </row>
    <row r="32918" ht="14.25" customHeight="1">
      <c r="A32918" s="4"/>
      <c r="B32918" s="4"/>
    </row>
    <row r="32919" ht="14.25" customHeight="1">
      <c r="A32919" s="4"/>
      <c r="B32919" s="4"/>
    </row>
    <row r="32920" ht="14.25" customHeight="1">
      <c r="A32920" s="4"/>
      <c r="B32920" s="4"/>
    </row>
    <row r="32921" ht="14.25" customHeight="1">
      <c r="A32921" s="4"/>
      <c r="B32921" s="4"/>
    </row>
    <row r="32922" ht="14.25" customHeight="1">
      <c r="A32922" s="4"/>
      <c r="B32922" s="4"/>
    </row>
    <row r="32923" ht="14.25" customHeight="1">
      <c r="A32923" s="4"/>
      <c r="B32923" s="4"/>
    </row>
    <row r="32924" ht="14.25" customHeight="1">
      <c r="A32924" s="4"/>
      <c r="B32924" s="4"/>
    </row>
    <row r="32925" ht="14.25" customHeight="1">
      <c r="A32925" s="4"/>
      <c r="B32925" s="4"/>
    </row>
    <row r="32926" ht="14.25" customHeight="1">
      <c r="A32926" s="4"/>
      <c r="B32926" s="4"/>
    </row>
    <row r="32927" ht="14.25" customHeight="1">
      <c r="A32927" s="4"/>
      <c r="B32927" s="4"/>
    </row>
    <row r="32928" ht="14.25" customHeight="1">
      <c r="A32928" s="4"/>
      <c r="B32928" s="4"/>
    </row>
    <row r="32929" ht="14.25" customHeight="1">
      <c r="A32929" s="4"/>
      <c r="B32929" s="4"/>
    </row>
    <row r="32930" ht="14.25" customHeight="1">
      <c r="A32930" s="4"/>
      <c r="B32930" s="4"/>
    </row>
    <row r="32931" ht="14.25" customHeight="1">
      <c r="A32931" s="4"/>
      <c r="B32931" s="4"/>
    </row>
    <row r="32932" ht="14.25" customHeight="1">
      <c r="A32932" s="4"/>
      <c r="B32932" s="4"/>
    </row>
    <row r="32933" ht="14.25" customHeight="1">
      <c r="A32933" s="4"/>
      <c r="B32933" s="4"/>
    </row>
    <row r="32934" ht="14.25" customHeight="1">
      <c r="A32934" s="4"/>
      <c r="B32934" s="4"/>
    </row>
    <row r="32935" ht="14.25" customHeight="1">
      <c r="A32935" s="4"/>
      <c r="B32935" s="4"/>
    </row>
    <row r="32936" ht="14.25" customHeight="1">
      <c r="A32936" s="4"/>
      <c r="B32936" s="4"/>
    </row>
    <row r="32937" ht="14.25" customHeight="1">
      <c r="A32937" s="4"/>
      <c r="B32937" s="4"/>
    </row>
    <row r="32938" ht="14.25" customHeight="1">
      <c r="A32938" s="4"/>
      <c r="B32938" s="4"/>
    </row>
    <row r="32939" ht="14.25" customHeight="1">
      <c r="A32939" s="4"/>
      <c r="B32939" s="4"/>
    </row>
    <row r="32940" ht="14.25" customHeight="1">
      <c r="A32940" s="4"/>
      <c r="B32940" s="4"/>
    </row>
    <row r="32941" ht="14.25" customHeight="1">
      <c r="A32941" s="4"/>
      <c r="B32941" s="4"/>
    </row>
    <row r="32942" ht="14.25" customHeight="1">
      <c r="A32942" s="4"/>
      <c r="B32942" s="4"/>
    </row>
    <row r="32943" ht="14.25" customHeight="1">
      <c r="A32943" s="4"/>
      <c r="B32943" s="4"/>
    </row>
    <row r="32944" ht="14.25" customHeight="1">
      <c r="A32944" s="4"/>
      <c r="B32944" s="4"/>
    </row>
    <row r="32945" ht="14.25" customHeight="1">
      <c r="A32945" s="4"/>
      <c r="B32945" s="4"/>
    </row>
    <row r="32946" ht="14.25" customHeight="1">
      <c r="A32946" s="4"/>
      <c r="B32946" s="4"/>
    </row>
    <row r="32947" ht="14.25" customHeight="1">
      <c r="A32947" s="4"/>
      <c r="B32947" s="4"/>
    </row>
    <row r="32948" ht="14.25" customHeight="1">
      <c r="A32948" s="4"/>
      <c r="B32948" s="4"/>
    </row>
    <row r="32949" ht="14.25" customHeight="1">
      <c r="A32949" s="4"/>
      <c r="B32949" s="4"/>
    </row>
    <row r="32950" ht="14.25" customHeight="1">
      <c r="A32950" s="4"/>
      <c r="B32950" s="4"/>
    </row>
    <row r="32951" ht="14.25" customHeight="1">
      <c r="A32951" s="4"/>
      <c r="B32951" s="4"/>
    </row>
    <row r="32952" ht="14.25" customHeight="1">
      <c r="A32952" s="4"/>
      <c r="B32952" s="4"/>
    </row>
    <row r="32953" ht="14.25" customHeight="1">
      <c r="A32953" s="4"/>
      <c r="B32953" s="4"/>
    </row>
    <row r="32954" ht="14.25" customHeight="1">
      <c r="A32954" s="4"/>
      <c r="B32954" s="4"/>
    </row>
    <row r="32955" ht="14.25" customHeight="1">
      <c r="A32955" s="4"/>
      <c r="B32955" s="4"/>
    </row>
    <row r="32956" ht="14.25" customHeight="1">
      <c r="A32956" s="4"/>
      <c r="B32956" s="4"/>
    </row>
    <row r="32957" ht="14.25" customHeight="1">
      <c r="A32957" s="4"/>
      <c r="B32957" s="4"/>
    </row>
    <row r="32958" ht="14.25" customHeight="1">
      <c r="A32958" s="4"/>
      <c r="B32958" s="4"/>
    </row>
    <row r="32959" ht="14.25" customHeight="1">
      <c r="A32959" s="4"/>
      <c r="B32959" s="4"/>
    </row>
    <row r="32960" ht="14.25" customHeight="1">
      <c r="A32960" s="4"/>
      <c r="B32960" s="4"/>
    </row>
    <row r="32961" ht="14.25" customHeight="1">
      <c r="A32961" s="4"/>
      <c r="B32961" s="4"/>
    </row>
    <row r="32962" ht="14.25" customHeight="1">
      <c r="A32962" s="4"/>
      <c r="B32962" s="4"/>
    </row>
    <row r="32963" ht="14.25" customHeight="1">
      <c r="A32963" s="4"/>
      <c r="B32963" s="4"/>
    </row>
    <row r="32964" ht="14.25" customHeight="1">
      <c r="A32964" s="4"/>
      <c r="B32964" s="4"/>
    </row>
    <row r="32965" ht="14.25" customHeight="1">
      <c r="A32965" s="4"/>
      <c r="B32965" s="4"/>
    </row>
    <row r="32966" ht="14.25" customHeight="1">
      <c r="A32966" s="4"/>
      <c r="B32966" s="4"/>
    </row>
    <row r="32967" ht="14.25" customHeight="1">
      <c r="A32967" s="4"/>
      <c r="B32967" s="4"/>
    </row>
    <row r="32968" ht="14.25" customHeight="1">
      <c r="A32968" s="4"/>
      <c r="B32968" s="4"/>
    </row>
    <row r="32969" ht="14.25" customHeight="1">
      <c r="A32969" s="4"/>
      <c r="B32969" s="4"/>
    </row>
    <row r="32970" ht="14.25" customHeight="1">
      <c r="A32970" s="4"/>
      <c r="B32970" s="4"/>
    </row>
    <row r="32971" ht="14.25" customHeight="1">
      <c r="A32971" s="4"/>
      <c r="B32971" s="4"/>
    </row>
    <row r="32972" ht="14.25" customHeight="1">
      <c r="A32972" s="4"/>
      <c r="B32972" s="4"/>
    </row>
    <row r="32973" ht="14.25" customHeight="1">
      <c r="A32973" s="4"/>
      <c r="B32973" s="4"/>
    </row>
    <row r="32974" ht="14.25" customHeight="1">
      <c r="A32974" s="4"/>
      <c r="B32974" s="4"/>
    </row>
    <row r="32975" ht="14.25" customHeight="1">
      <c r="A32975" s="4"/>
      <c r="B32975" s="4"/>
    </row>
    <row r="32976" ht="14.25" customHeight="1">
      <c r="A32976" s="4"/>
      <c r="B32976" s="4"/>
    </row>
    <row r="32977" ht="14.25" customHeight="1">
      <c r="A32977" s="4"/>
      <c r="B32977" s="4"/>
    </row>
    <row r="32978" ht="14.25" customHeight="1">
      <c r="A32978" s="4"/>
      <c r="B32978" s="4"/>
    </row>
    <row r="32979" ht="14.25" customHeight="1">
      <c r="A32979" s="4"/>
      <c r="B32979" s="4"/>
    </row>
    <row r="32980" ht="14.25" customHeight="1">
      <c r="A32980" s="4"/>
      <c r="B32980" s="4"/>
    </row>
    <row r="32981" ht="14.25" customHeight="1">
      <c r="A32981" s="4"/>
      <c r="B32981" s="4"/>
    </row>
    <row r="32982" ht="14.25" customHeight="1">
      <c r="A32982" s="4"/>
      <c r="B32982" s="4"/>
    </row>
    <row r="32983" ht="14.25" customHeight="1">
      <c r="A32983" s="4"/>
      <c r="B32983" s="4"/>
    </row>
    <row r="32984" ht="14.25" customHeight="1">
      <c r="A32984" s="4"/>
      <c r="B32984" s="4"/>
    </row>
    <row r="32985" ht="14.25" customHeight="1">
      <c r="A32985" s="4"/>
      <c r="B32985" s="4"/>
    </row>
    <row r="32986" ht="14.25" customHeight="1">
      <c r="A32986" s="4"/>
      <c r="B32986" s="4"/>
    </row>
    <row r="32987" ht="14.25" customHeight="1">
      <c r="A32987" s="4"/>
      <c r="B32987" s="4"/>
    </row>
    <row r="32988" ht="14.25" customHeight="1">
      <c r="A32988" s="4"/>
      <c r="B32988" s="4"/>
    </row>
    <row r="32989" ht="14.25" customHeight="1">
      <c r="A32989" s="4"/>
      <c r="B32989" s="4"/>
    </row>
    <row r="32990" ht="14.25" customHeight="1">
      <c r="A32990" s="4"/>
      <c r="B32990" s="4"/>
    </row>
    <row r="32991" ht="14.25" customHeight="1">
      <c r="A32991" s="4"/>
      <c r="B32991" s="4"/>
    </row>
    <row r="32992" ht="14.25" customHeight="1">
      <c r="A32992" s="4"/>
      <c r="B32992" s="4"/>
    </row>
    <row r="32993" ht="14.25" customHeight="1">
      <c r="A32993" s="4"/>
      <c r="B32993" s="4"/>
    </row>
    <row r="32994" ht="14.25" customHeight="1">
      <c r="A32994" s="4"/>
      <c r="B32994" s="4"/>
    </row>
    <row r="32995" ht="14.25" customHeight="1">
      <c r="A32995" s="4"/>
      <c r="B32995" s="4"/>
    </row>
    <row r="32996" ht="14.25" customHeight="1">
      <c r="A32996" s="4"/>
      <c r="B32996" s="4"/>
    </row>
    <row r="32997" ht="14.25" customHeight="1">
      <c r="A32997" s="4"/>
      <c r="B32997" s="4"/>
    </row>
    <row r="32998" ht="14.25" customHeight="1">
      <c r="A32998" s="4"/>
      <c r="B32998" s="4"/>
    </row>
    <row r="32999" ht="14.25" customHeight="1">
      <c r="A32999" s="4"/>
      <c r="B32999" s="4"/>
    </row>
    <row r="33000" ht="14.25" customHeight="1">
      <c r="A33000" s="4"/>
      <c r="B33000" s="4"/>
    </row>
    <row r="33001" ht="14.25" customHeight="1">
      <c r="A33001" s="4"/>
      <c r="B33001" s="4"/>
    </row>
    <row r="33002" ht="14.25" customHeight="1">
      <c r="A33002" s="4"/>
      <c r="B33002" s="4"/>
    </row>
    <row r="33003" ht="14.25" customHeight="1">
      <c r="A33003" s="4"/>
      <c r="B33003" s="4"/>
    </row>
    <row r="33004" ht="14.25" customHeight="1">
      <c r="A33004" s="4"/>
      <c r="B33004" s="4"/>
    </row>
    <row r="33005" ht="14.25" customHeight="1">
      <c r="A33005" s="4"/>
      <c r="B33005" s="4"/>
    </row>
    <row r="33006" ht="14.25" customHeight="1">
      <c r="A33006" s="4"/>
      <c r="B33006" s="4"/>
    </row>
    <row r="33007" ht="14.25" customHeight="1">
      <c r="A33007" s="4"/>
      <c r="B33007" s="4"/>
    </row>
    <row r="33008" ht="14.25" customHeight="1">
      <c r="A33008" s="4"/>
      <c r="B33008" s="4"/>
    </row>
    <row r="33009" ht="14.25" customHeight="1">
      <c r="A33009" s="4"/>
      <c r="B33009" s="4"/>
    </row>
    <row r="33010" ht="14.25" customHeight="1">
      <c r="A33010" s="4"/>
      <c r="B33010" s="4"/>
    </row>
    <row r="33011" ht="14.25" customHeight="1">
      <c r="A33011" s="4"/>
      <c r="B33011" s="4"/>
    </row>
    <row r="33012" ht="14.25" customHeight="1">
      <c r="A33012" s="4"/>
      <c r="B33012" s="4"/>
    </row>
    <row r="33013" ht="14.25" customHeight="1">
      <c r="A33013" s="4"/>
      <c r="B33013" s="4"/>
    </row>
    <row r="33014" ht="14.25" customHeight="1">
      <c r="A33014" s="4"/>
      <c r="B33014" s="4"/>
    </row>
    <row r="33015" ht="14.25" customHeight="1">
      <c r="A33015" s="4"/>
      <c r="B33015" s="4"/>
    </row>
    <row r="33016" ht="14.25" customHeight="1">
      <c r="A33016" s="4"/>
      <c r="B33016" s="4"/>
    </row>
    <row r="33017" ht="14.25" customHeight="1">
      <c r="A33017" s="4"/>
      <c r="B33017" s="4"/>
    </row>
    <row r="33018" ht="14.25" customHeight="1">
      <c r="A33018" s="4"/>
      <c r="B33018" s="4"/>
    </row>
    <row r="33019" ht="14.25" customHeight="1">
      <c r="A33019" s="4"/>
      <c r="B33019" s="4"/>
    </row>
    <row r="33020" ht="14.25" customHeight="1">
      <c r="A33020" s="4"/>
      <c r="B33020" s="4"/>
    </row>
    <row r="33021" ht="14.25" customHeight="1">
      <c r="A33021" s="4"/>
      <c r="B33021" s="4"/>
    </row>
    <row r="33022" ht="14.25" customHeight="1">
      <c r="A33022" s="4"/>
      <c r="B33022" s="4"/>
    </row>
    <row r="33023" ht="14.25" customHeight="1">
      <c r="A33023" s="4"/>
      <c r="B33023" s="4"/>
    </row>
    <row r="33024" ht="14.25" customHeight="1">
      <c r="A33024" s="4"/>
      <c r="B33024" s="4"/>
    </row>
    <row r="33025" ht="14.25" customHeight="1">
      <c r="A33025" s="4"/>
      <c r="B33025" s="4"/>
    </row>
    <row r="33026" ht="14.25" customHeight="1">
      <c r="A33026" s="4"/>
      <c r="B33026" s="4"/>
    </row>
    <row r="33027" ht="14.25" customHeight="1">
      <c r="A33027" s="4"/>
      <c r="B33027" s="4"/>
    </row>
    <row r="33028" ht="14.25" customHeight="1">
      <c r="A33028" s="4"/>
      <c r="B33028" s="4"/>
    </row>
    <row r="33029" ht="14.25" customHeight="1">
      <c r="A33029" s="4"/>
      <c r="B33029" s="4"/>
    </row>
    <row r="33030" ht="14.25" customHeight="1">
      <c r="A33030" s="4"/>
      <c r="B33030" s="4"/>
    </row>
    <row r="33031" ht="14.25" customHeight="1">
      <c r="A33031" s="4"/>
      <c r="B33031" s="4"/>
    </row>
    <row r="33032" ht="14.25" customHeight="1">
      <c r="A33032" s="4"/>
      <c r="B33032" s="4"/>
    </row>
    <row r="33033" ht="14.25" customHeight="1">
      <c r="A33033" s="4"/>
      <c r="B33033" s="4"/>
    </row>
    <row r="33034" ht="14.25" customHeight="1">
      <c r="A33034" s="4"/>
      <c r="B33034" s="4"/>
    </row>
    <row r="33035" ht="14.25" customHeight="1">
      <c r="A33035" s="4"/>
      <c r="B33035" s="4"/>
    </row>
    <row r="33036" ht="14.25" customHeight="1">
      <c r="A33036" s="4"/>
      <c r="B33036" s="4"/>
    </row>
    <row r="33037" ht="14.25" customHeight="1">
      <c r="A33037" s="4"/>
      <c r="B33037" s="4"/>
    </row>
    <row r="33038" ht="14.25" customHeight="1">
      <c r="A33038" s="4"/>
      <c r="B33038" s="4"/>
    </row>
    <row r="33039" ht="14.25" customHeight="1">
      <c r="A33039" s="4"/>
      <c r="B33039" s="4"/>
    </row>
    <row r="33040" ht="14.25" customHeight="1">
      <c r="A33040" s="4"/>
      <c r="B33040" s="4"/>
    </row>
    <row r="33041" ht="14.25" customHeight="1">
      <c r="A33041" s="4"/>
      <c r="B33041" s="4"/>
    </row>
    <row r="33042" ht="14.25" customHeight="1">
      <c r="A33042" s="4"/>
      <c r="B33042" s="4"/>
    </row>
    <row r="33043" ht="14.25" customHeight="1">
      <c r="A33043" s="4"/>
      <c r="B33043" s="4"/>
    </row>
    <row r="33044" ht="14.25" customHeight="1">
      <c r="A33044" s="4"/>
      <c r="B33044" s="4"/>
    </row>
    <row r="33045" ht="14.25" customHeight="1">
      <c r="A33045" s="4"/>
      <c r="B33045" s="4"/>
    </row>
    <row r="33046" ht="14.25" customHeight="1">
      <c r="A33046" s="4"/>
      <c r="B33046" s="4"/>
    </row>
    <row r="33047" ht="14.25" customHeight="1">
      <c r="A33047" s="4"/>
      <c r="B33047" s="4"/>
    </row>
    <row r="33048" ht="14.25" customHeight="1">
      <c r="A33048" s="4"/>
      <c r="B33048" s="4"/>
    </row>
    <row r="33049" ht="14.25" customHeight="1">
      <c r="A33049" s="4"/>
      <c r="B33049" s="4"/>
    </row>
    <row r="33050" ht="14.25" customHeight="1">
      <c r="A33050" s="4"/>
      <c r="B33050" s="4"/>
    </row>
    <row r="33051" ht="14.25" customHeight="1">
      <c r="A33051" s="4"/>
      <c r="B33051" s="4"/>
    </row>
    <row r="33052" ht="14.25" customHeight="1">
      <c r="A33052" s="4"/>
      <c r="B33052" s="4"/>
    </row>
    <row r="33053" ht="14.25" customHeight="1">
      <c r="A33053" s="4"/>
      <c r="B33053" s="4"/>
    </row>
    <row r="33054" ht="14.25" customHeight="1">
      <c r="A33054" s="4"/>
      <c r="B33054" s="4"/>
    </row>
    <row r="33055" ht="14.25" customHeight="1">
      <c r="A33055" s="4"/>
      <c r="B33055" s="4"/>
    </row>
    <row r="33056" ht="14.25" customHeight="1">
      <c r="A33056" s="4"/>
      <c r="B33056" s="4"/>
    </row>
    <row r="33057" ht="14.25" customHeight="1">
      <c r="A33057" s="4"/>
      <c r="B33057" s="4"/>
    </row>
    <row r="33058" ht="14.25" customHeight="1">
      <c r="A33058" s="4"/>
      <c r="B33058" s="4"/>
    </row>
    <row r="33059" ht="14.25" customHeight="1">
      <c r="A33059" s="4"/>
      <c r="B33059" s="4"/>
    </row>
    <row r="33060" ht="14.25" customHeight="1">
      <c r="A33060" s="4"/>
      <c r="B33060" s="4"/>
    </row>
    <row r="33061" ht="14.25" customHeight="1">
      <c r="A33061" s="4"/>
      <c r="B33061" s="4"/>
    </row>
    <row r="33062" ht="14.25" customHeight="1">
      <c r="A33062" s="4"/>
      <c r="B33062" s="4"/>
    </row>
    <row r="33063" ht="14.25" customHeight="1">
      <c r="A33063" s="4"/>
      <c r="B33063" s="4"/>
    </row>
    <row r="33064" ht="14.25" customHeight="1">
      <c r="A33064" s="4"/>
      <c r="B33064" s="4"/>
    </row>
    <row r="33065" ht="14.25" customHeight="1">
      <c r="A33065" s="4"/>
      <c r="B33065" s="4"/>
    </row>
    <row r="33066" ht="14.25" customHeight="1">
      <c r="A33066" s="4"/>
      <c r="B33066" s="4"/>
    </row>
    <row r="33067" ht="14.25" customHeight="1">
      <c r="A33067" s="4"/>
      <c r="B33067" s="4"/>
    </row>
    <row r="33068" ht="14.25" customHeight="1">
      <c r="A33068" s="4"/>
      <c r="B33068" s="4"/>
    </row>
    <row r="33069" ht="14.25" customHeight="1">
      <c r="A33069" s="4"/>
      <c r="B33069" s="4"/>
    </row>
    <row r="33070" ht="14.25" customHeight="1">
      <c r="A33070" s="4"/>
      <c r="B33070" s="4"/>
    </row>
    <row r="33071" ht="14.25" customHeight="1">
      <c r="A33071" s="4"/>
      <c r="B33071" s="4"/>
    </row>
    <row r="33072" ht="14.25" customHeight="1">
      <c r="A33072" s="4"/>
      <c r="B33072" s="4"/>
    </row>
    <row r="33073" ht="14.25" customHeight="1">
      <c r="A33073" s="4"/>
      <c r="B33073" s="4"/>
    </row>
    <row r="33074" ht="14.25" customHeight="1">
      <c r="A33074" s="4"/>
      <c r="B33074" s="4"/>
    </row>
    <row r="33075" ht="14.25" customHeight="1">
      <c r="A33075" s="4"/>
      <c r="B33075" s="4"/>
    </row>
    <row r="33076" ht="14.25" customHeight="1">
      <c r="A33076" s="4"/>
      <c r="B33076" s="4"/>
    </row>
    <row r="33077" ht="14.25" customHeight="1">
      <c r="A33077" s="4"/>
      <c r="B33077" s="4"/>
    </row>
    <row r="33078" ht="14.25" customHeight="1">
      <c r="A33078" s="4"/>
      <c r="B33078" s="4"/>
    </row>
    <row r="33079" ht="14.25" customHeight="1">
      <c r="A33079" s="4"/>
      <c r="B33079" s="4"/>
    </row>
    <row r="33080" ht="14.25" customHeight="1">
      <c r="A33080" s="4"/>
      <c r="B33080" s="4"/>
    </row>
    <row r="33081" ht="14.25" customHeight="1">
      <c r="A33081" s="4"/>
      <c r="B33081" s="4"/>
    </row>
    <row r="33082" ht="14.25" customHeight="1">
      <c r="A33082" s="4"/>
      <c r="B33082" s="4"/>
    </row>
    <row r="33083" ht="14.25" customHeight="1">
      <c r="A33083" s="4"/>
      <c r="B33083" s="4"/>
    </row>
    <row r="33084" ht="14.25" customHeight="1">
      <c r="A33084" s="4"/>
      <c r="B33084" s="4"/>
    </row>
    <row r="33085" ht="14.25" customHeight="1">
      <c r="A33085" s="4"/>
      <c r="B33085" s="4"/>
    </row>
    <row r="33086" ht="14.25" customHeight="1">
      <c r="A33086" s="4"/>
      <c r="B33086" s="4"/>
    </row>
    <row r="33087" ht="14.25" customHeight="1">
      <c r="A33087" s="4"/>
      <c r="B33087" s="4"/>
    </row>
    <row r="33088" ht="14.25" customHeight="1">
      <c r="A33088" s="4"/>
      <c r="B33088" s="4"/>
    </row>
    <row r="33089" ht="14.25" customHeight="1">
      <c r="A33089" s="4"/>
      <c r="B33089" s="4"/>
    </row>
    <row r="33090" ht="14.25" customHeight="1">
      <c r="A33090" s="4"/>
      <c r="B33090" s="4"/>
    </row>
    <row r="33091" ht="14.25" customHeight="1">
      <c r="A33091" s="4"/>
      <c r="B33091" s="4"/>
    </row>
    <row r="33092" ht="14.25" customHeight="1">
      <c r="A33092" s="4"/>
      <c r="B33092" s="4"/>
    </row>
    <row r="33093" ht="14.25" customHeight="1">
      <c r="A33093" s="4"/>
      <c r="B33093" s="4"/>
    </row>
    <row r="33094" ht="14.25" customHeight="1">
      <c r="A33094" s="4"/>
      <c r="B33094" s="4"/>
    </row>
    <row r="33095" ht="14.25" customHeight="1">
      <c r="A33095" s="4"/>
      <c r="B33095" s="4"/>
    </row>
    <row r="33096" ht="14.25" customHeight="1">
      <c r="A33096" s="4"/>
      <c r="B33096" s="4"/>
    </row>
    <row r="33097" ht="14.25" customHeight="1">
      <c r="A33097" s="4"/>
      <c r="B33097" s="4"/>
    </row>
    <row r="33098" ht="14.25" customHeight="1">
      <c r="A33098" s="4"/>
      <c r="B33098" s="4"/>
    </row>
    <row r="33099" ht="14.25" customHeight="1">
      <c r="A33099" s="4"/>
      <c r="B33099" s="4"/>
    </row>
    <row r="33100" ht="14.25" customHeight="1">
      <c r="A33100" s="4"/>
      <c r="B33100" s="4"/>
    </row>
    <row r="33101" ht="14.25" customHeight="1">
      <c r="A33101" s="4"/>
      <c r="B33101" s="4"/>
    </row>
    <row r="33102" ht="14.25" customHeight="1">
      <c r="A33102" s="4"/>
      <c r="B33102" s="4"/>
    </row>
    <row r="33103" ht="14.25" customHeight="1">
      <c r="A33103" s="4"/>
      <c r="B33103" s="4"/>
    </row>
    <row r="33104" ht="14.25" customHeight="1">
      <c r="A33104" s="4"/>
      <c r="B33104" s="4"/>
    </row>
    <row r="33105" ht="14.25" customHeight="1">
      <c r="A33105" s="4"/>
      <c r="B33105" s="4"/>
    </row>
    <row r="33106" ht="14.25" customHeight="1">
      <c r="A33106" s="4"/>
      <c r="B33106" s="4"/>
    </row>
    <row r="33107" ht="14.25" customHeight="1">
      <c r="A33107" s="4"/>
      <c r="B33107" s="4"/>
    </row>
    <row r="33108" ht="14.25" customHeight="1">
      <c r="A33108" s="4"/>
      <c r="B33108" s="4"/>
    </row>
    <row r="33109" ht="14.25" customHeight="1">
      <c r="A33109" s="4"/>
      <c r="B33109" s="4"/>
    </row>
    <row r="33110" ht="14.25" customHeight="1">
      <c r="A33110" s="4"/>
      <c r="B33110" s="4"/>
    </row>
    <row r="33111" ht="14.25" customHeight="1">
      <c r="A33111" s="4"/>
      <c r="B33111" s="4"/>
    </row>
    <row r="33112" ht="14.25" customHeight="1">
      <c r="A33112" s="4"/>
      <c r="B33112" s="4"/>
    </row>
    <row r="33113" ht="14.25" customHeight="1">
      <c r="A33113" s="4"/>
      <c r="B33113" s="4"/>
    </row>
    <row r="33114" ht="14.25" customHeight="1">
      <c r="A33114" s="4"/>
      <c r="B33114" s="4"/>
    </row>
    <row r="33115" ht="14.25" customHeight="1">
      <c r="A33115" s="4"/>
      <c r="B33115" s="4"/>
    </row>
    <row r="33116" ht="14.25" customHeight="1">
      <c r="A33116" s="4"/>
      <c r="B33116" s="4"/>
    </row>
    <row r="33117" ht="14.25" customHeight="1">
      <c r="A33117" s="4"/>
      <c r="B33117" s="4"/>
    </row>
    <row r="33118" ht="14.25" customHeight="1">
      <c r="A33118" s="4"/>
      <c r="B33118" s="4"/>
    </row>
    <row r="33119" ht="14.25" customHeight="1">
      <c r="A33119" s="4"/>
      <c r="B33119" s="4"/>
    </row>
    <row r="33120" ht="14.25" customHeight="1">
      <c r="A33120" s="4"/>
      <c r="B33120" s="4"/>
    </row>
    <row r="33121" ht="14.25" customHeight="1">
      <c r="A33121" s="4"/>
      <c r="B33121" s="4"/>
    </row>
    <row r="33122" ht="14.25" customHeight="1">
      <c r="A33122" s="4"/>
      <c r="B33122" s="4"/>
    </row>
    <row r="33123" ht="14.25" customHeight="1">
      <c r="A33123" s="4"/>
      <c r="B33123" s="4"/>
    </row>
    <row r="33124" ht="14.25" customHeight="1">
      <c r="A33124" s="4"/>
      <c r="B33124" s="4"/>
    </row>
    <row r="33125" ht="14.25" customHeight="1">
      <c r="A33125" s="4"/>
      <c r="B33125" s="4"/>
    </row>
    <row r="33126" ht="14.25" customHeight="1">
      <c r="A33126" s="4"/>
      <c r="B33126" s="4"/>
    </row>
    <row r="33127" ht="14.25" customHeight="1">
      <c r="A33127" s="4"/>
      <c r="B33127" s="4"/>
    </row>
    <row r="33128" ht="14.25" customHeight="1">
      <c r="A33128" s="4"/>
      <c r="B33128" s="4"/>
    </row>
    <row r="33129" ht="14.25" customHeight="1">
      <c r="A33129" s="4"/>
      <c r="B33129" s="4"/>
    </row>
    <row r="33130" ht="14.25" customHeight="1">
      <c r="A33130" s="4"/>
      <c r="B33130" s="4"/>
    </row>
    <row r="33131" ht="14.25" customHeight="1">
      <c r="A33131" s="4"/>
      <c r="B33131" s="4"/>
    </row>
    <row r="33132" ht="14.25" customHeight="1">
      <c r="A33132" s="4"/>
      <c r="B33132" s="4"/>
    </row>
    <row r="33133" ht="14.25" customHeight="1">
      <c r="A33133" s="4"/>
      <c r="B33133" s="4"/>
    </row>
    <row r="33134" ht="14.25" customHeight="1">
      <c r="A33134" s="4"/>
      <c r="B33134" s="4"/>
    </row>
    <row r="33135" ht="14.25" customHeight="1">
      <c r="A33135" s="4"/>
      <c r="B33135" s="4"/>
    </row>
    <row r="33136" ht="14.25" customHeight="1">
      <c r="A33136" s="4"/>
      <c r="B33136" s="4"/>
    </row>
    <row r="33137" ht="14.25" customHeight="1">
      <c r="A33137" s="4"/>
      <c r="B33137" s="4"/>
    </row>
    <row r="33138" ht="14.25" customHeight="1">
      <c r="A33138" s="4"/>
      <c r="B33138" s="4"/>
    </row>
    <row r="33139" ht="14.25" customHeight="1">
      <c r="A33139" s="4"/>
      <c r="B33139" s="4"/>
    </row>
    <row r="33140" ht="14.25" customHeight="1">
      <c r="A33140" s="4"/>
      <c r="B33140" s="4"/>
    </row>
    <row r="33141" ht="14.25" customHeight="1">
      <c r="A33141" s="4"/>
      <c r="B33141" s="4"/>
    </row>
    <row r="33142" ht="14.25" customHeight="1">
      <c r="A33142" s="4"/>
      <c r="B33142" s="4"/>
    </row>
    <row r="33143" ht="14.25" customHeight="1">
      <c r="A33143" s="4"/>
      <c r="B33143" s="4"/>
    </row>
    <row r="33144" ht="14.25" customHeight="1">
      <c r="A33144" s="4"/>
      <c r="B33144" s="4"/>
    </row>
    <row r="33145" ht="14.25" customHeight="1">
      <c r="A33145" s="4"/>
      <c r="B33145" s="4"/>
    </row>
    <row r="33146" ht="14.25" customHeight="1">
      <c r="A33146" s="4"/>
      <c r="B33146" s="4"/>
    </row>
    <row r="33147" ht="14.25" customHeight="1">
      <c r="A33147" s="4"/>
      <c r="B33147" s="4"/>
    </row>
    <row r="33148" ht="14.25" customHeight="1">
      <c r="A33148" s="4"/>
      <c r="B33148" s="4"/>
    </row>
    <row r="33149" ht="14.25" customHeight="1">
      <c r="A33149" s="4"/>
      <c r="B33149" s="4"/>
    </row>
    <row r="33150" ht="14.25" customHeight="1">
      <c r="A33150" s="4"/>
      <c r="B33150" s="4"/>
    </row>
    <row r="33151" ht="14.25" customHeight="1">
      <c r="A33151" s="4"/>
      <c r="B33151" s="4"/>
    </row>
    <row r="33152" ht="14.25" customHeight="1">
      <c r="A33152" s="4"/>
      <c r="B33152" s="4"/>
    </row>
    <row r="33153" ht="14.25" customHeight="1">
      <c r="A33153" s="4"/>
      <c r="B33153" s="4"/>
    </row>
    <row r="33154" ht="14.25" customHeight="1">
      <c r="A33154" s="4"/>
      <c r="B33154" s="4"/>
    </row>
    <row r="33155" ht="14.25" customHeight="1">
      <c r="A33155" s="4"/>
      <c r="B33155" s="4"/>
    </row>
    <row r="33156" ht="14.25" customHeight="1">
      <c r="A33156" s="4"/>
      <c r="B33156" s="4"/>
    </row>
    <row r="33157" ht="14.25" customHeight="1">
      <c r="A33157" s="4"/>
      <c r="B33157" s="4"/>
    </row>
    <row r="33158" ht="14.25" customHeight="1">
      <c r="A33158" s="4"/>
      <c r="B33158" s="4"/>
    </row>
    <row r="33159" ht="14.25" customHeight="1">
      <c r="A33159" s="4"/>
      <c r="B33159" s="4"/>
    </row>
    <row r="33160" ht="14.25" customHeight="1">
      <c r="A33160" s="4"/>
      <c r="B33160" s="4"/>
    </row>
    <row r="33161" ht="14.25" customHeight="1">
      <c r="A33161" s="4"/>
      <c r="B33161" s="4"/>
    </row>
    <row r="33162" ht="14.25" customHeight="1">
      <c r="A33162" s="4"/>
      <c r="B33162" s="4"/>
    </row>
    <row r="33163" ht="14.25" customHeight="1">
      <c r="A33163" s="4"/>
      <c r="B33163" s="4"/>
    </row>
    <row r="33164" ht="14.25" customHeight="1">
      <c r="A33164" s="4"/>
      <c r="B33164" s="4"/>
    </row>
    <row r="33165" ht="14.25" customHeight="1">
      <c r="A33165" s="4"/>
      <c r="B33165" s="4"/>
    </row>
    <row r="33166" ht="14.25" customHeight="1">
      <c r="A33166" s="4"/>
      <c r="B33166" s="4"/>
    </row>
    <row r="33167" ht="14.25" customHeight="1">
      <c r="A33167" s="4"/>
      <c r="B33167" s="4"/>
    </row>
    <row r="33168" ht="14.25" customHeight="1">
      <c r="A33168" s="4"/>
      <c r="B33168" s="4"/>
    </row>
    <row r="33169" ht="14.25" customHeight="1">
      <c r="A33169" s="4"/>
      <c r="B33169" s="4"/>
    </row>
    <row r="33170" ht="14.25" customHeight="1">
      <c r="A33170" s="4"/>
      <c r="B33170" s="4"/>
    </row>
    <row r="33171" ht="14.25" customHeight="1">
      <c r="A33171" s="4"/>
      <c r="B33171" s="4"/>
    </row>
    <row r="33172" ht="14.25" customHeight="1">
      <c r="A33172" s="4"/>
      <c r="B33172" s="4"/>
    </row>
    <row r="33173" ht="14.25" customHeight="1">
      <c r="A33173" s="4"/>
      <c r="B33173" s="4"/>
    </row>
    <row r="33174" ht="14.25" customHeight="1">
      <c r="A33174" s="4"/>
      <c r="B33174" s="4"/>
    </row>
    <row r="33175" ht="14.25" customHeight="1">
      <c r="A33175" s="4"/>
      <c r="B33175" s="4"/>
    </row>
    <row r="33176" ht="14.25" customHeight="1">
      <c r="A33176" s="4"/>
      <c r="B33176" s="4"/>
    </row>
    <row r="33177" ht="14.25" customHeight="1">
      <c r="A33177" s="4"/>
      <c r="B33177" s="4"/>
    </row>
    <row r="33178" ht="14.25" customHeight="1">
      <c r="A33178" s="4"/>
      <c r="B33178" s="4"/>
    </row>
    <row r="33179" ht="14.25" customHeight="1">
      <c r="A33179" s="4"/>
      <c r="B33179" s="4"/>
    </row>
    <row r="33180" ht="14.25" customHeight="1">
      <c r="A33180" s="4"/>
      <c r="B33180" s="4"/>
    </row>
    <row r="33181" ht="14.25" customHeight="1">
      <c r="A33181" s="4"/>
      <c r="B33181" s="4"/>
    </row>
    <row r="33182" ht="14.25" customHeight="1">
      <c r="A33182" s="4"/>
      <c r="B33182" s="4"/>
    </row>
    <row r="33183" ht="14.25" customHeight="1">
      <c r="A33183" s="4"/>
      <c r="B33183" s="4"/>
    </row>
    <row r="33184" ht="14.25" customHeight="1">
      <c r="A33184" s="4"/>
      <c r="B33184" s="4"/>
    </row>
    <row r="33185" ht="14.25" customHeight="1">
      <c r="A33185" s="4"/>
      <c r="B33185" s="4"/>
    </row>
    <row r="33186" ht="14.25" customHeight="1">
      <c r="A33186" s="4"/>
      <c r="B33186" s="4"/>
    </row>
    <row r="33187" ht="14.25" customHeight="1">
      <c r="A33187" s="4"/>
      <c r="B33187" s="4"/>
    </row>
    <row r="33188" ht="14.25" customHeight="1">
      <c r="A33188" s="4"/>
      <c r="B33188" s="4"/>
    </row>
    <row r="33189" ht="14.25" customHeight="1">
      <c r="A33189" s="4"/>
      <c r="B33189" s="4"/>
    </row>
    <row r="33190" ht="14.25" customHeight="1">
      <c r="A33190" s="4"/>
      <c r="B33190" s="4"/>
    </row>
    <row r="33191" ht="14.25" customHeight="1">
      <c r="A33191" s="4"/>
      <c r="B33191" s="4"/>
    </row>
    <row r="33192" ht="14.25" customHeight="1">
      <c r="A33192" s="4"/>
      <c r="B33192" s="4"/>
    </row>
    <row r="33193" ht="14.25" customHeight="1">
      <c r="A33193" s="4"/>
      <c r="B33193" s="4"/>
    </row>
    <row r="33194" ht="14.25" customHeight="1">
      <c r="A33194" s="4"/>
      <c r="B33194" s="4"/>
    </row>
    <row r="33195" ht="14.25" customHeight="1">
      <c r="A33195" s="4"/>
      <c r="B33195" s="4"/>
    </row>
    <row r="33196" ht="14.25" customHeight="1">
      <c r="A33196" s="4"/>
      <c r="B33196" s="4"/>
    </row>
    <row r="33197" ht="14.25" customHeight="1">
      <c r="A33197" s="4"/>
      <c r="B33197" s="4"/>
    </row>
    <row r="33198" ht="14.25" customHeight="1">
      <c r="A33198" s="4"/>
      <c r="B33198" s="4"/>
    </row>
    <row r="33199" ht="14.25" customHeight="1">
      <c r="A33199" s="4"/>
      <c r="B33199" s="4"/>
    </row>
    <row r="33200" ht="14.25" customHeight="1">
      <c r="A33200" s="4"/>
      <c r="B33200" s="4"/>
    </row>
    <row r="33201" ht="14.25" customHeight="1">
      <c r="A33201" s="4"/>
      <c r="B33201" s="4"/>
    </row>
    <row r="33202" ht="14.25" customHeight="1">
      <c r="A33202" s="4"/>
      <c r="B33202" s="4"/>
    </row>
    <row r="33203" ht="14.25" customHeight="1">
      <c r="A33203" s="4"/>
      <c r="B33203" s="4"/>
    </row>
    <row r="33204" ht="14.25" customHeight="1">
      <c r="A33204" s="4"/>
      <c r="B33204" s="4"/>
    </row>
    <row r="33205" ht="14.25" customHeight="1">
      <c r="A33205" s="4"/>
      <c r="B33205" s="4"/>
    </row>
    <row r="33206" ht="14.25" customHeight="1">
      <c r="A33206" s="4"/>
      <c r="B33206" s="4"/>
    </row>
    <row r="33207" ht="14.25" customHeight="1">
      <c r="A33207" s="4"/>
      <c r="B33207" s="4"/>
    </row>
    <row r="33208" ht="14.25" customHeight="1">
      <c r="A33208" s="4"/>
      <c r="B33208" s="4"/>
    </row>
    <row r="33209" ht="14.25" customHeight="1">
      <c r="A33209" s="4"/>
      <c r="B33209" s="4"/>
    </row>
    <row r="33210" ht="14.25" customHeight="1">
      <c r="A33210" s="4"/>
      <c r="B33210" s="4"/>
    </row>
    <row r="33211" ht="14.25" customHeight="1">
      <c r="A33211" s="4"/>
      <c r="B33211" s="4"/>
    </row>
    <row r="33212" ht="14.25" customHeight="1">
      <c r="A33212" s="4"/>
      <c r="B33212" s="4"/>
    </row>
    <row r="33213" ht="14.25" customHeight="1">
      <c r="A33213" s="4"/>
      <c r="B33213" s="4"/>
    </row>
    <row r="33214" ht="14.25" customHeight="1">
      <c r="A33214" s="4"/>
      <c r="B33214" s="4"/>
    </row>
    <row r="33215" ht="14.25" customHeight="1">
      <c r="A33215" s="4"/>
      <c r="B33215" s="4"/>
    </row>
    <row r="33216" ht="14.25" customHeight="1">
      <c r="A33216" s="4"/>
      <c r="B33216" s="4"/>
    </row>
    <row r="33217" ht="14.25" customHeight="1">
      <c r="A33217" s="4"/>
      <c r="B33217" s="4"/>
    </row>
    <row r="33218" ht="14.25" customHeight="1">
      <c r="A33218" s="4"/>
      <c r="B33218" s="4"/>
    </row>
    <row r="33219" ht="14.25" customHeight="1">
      <c r="A33219" s="4"/>
      <c r="B33219" s="4"/>
    </row>
    <row r="33220" ht="14.25" customHeight="1">
      <c r="A33220" s="4"/>
      <c r="B33220" s="4"/>
    </row>
    <row r="33221" ht="14.25" customHeight="1">
      <c r="A33221" s="4"/>
      <c r="B33221" s="4"/>
    </row>
    <row r="33222" ht="14.25" customHeight="1">
      <c r="A33222" s="4"/>
      <c r="B33222" s="4"/>
    </row>
    <row r="33223" ht="14.25" customHeight="1">
      <c r="A33223" s="4"/>
      <c r="B33223" s="4"/>
    </row>
    <row r="33224" ht="14.25" customHeight="1">
      <c r="A33224" s="4"/>
      <c r="B33224" s="4"/>
    </row>
    <row r="33225" ht="14.25" customHeight="1">
      <c r="A33225" s="4"/>
      <c r="B33225" s="4"/>
    </row>
    <row r="33226" ht="14.25" customHeight="1">
      <c r="A33226" s="4"/>
      <c r="B33226" s="4"/>
    </row>
    <row r="33227" ht="14.25" customHeight="1">
      <c r="A33227" s="4"/>
      <c r="B33227" s="4"/>
    </row>
    <row r="33228" ht="14.25" customHeight="1">
      <c r="A33228" s="4"/>
      <c r="B33228" s="4"/>
    </row>
    <row r="33229" ht="14.25" customHeight="1">
      <c r="A33229" s="4"/>
      <c r="B33229" s="4"/>
    </row>
    <row r="33230" ht="14.25" customHeight="1">
      <c r="A33230" s="4"/>
      <c r="B33230" s="4"/>
    </row>
    <row r="33231" ht="14.25" customHeight="1">
      <c r="A33231" s="4"/>
      <c r="B33231" s="4"/>
    </row>
    <row r="33232" ht="14.25" customHeight="1">
      <c r="A33232" s="4"/>
      <c r="B33232" s="4"/>
    </row>
    <row r="33233" ht="14.25" customHeight="1">
      <c r="A33233" s="4"/>
      <c r="B33233" s="4"/>
    </row>
    <row r="33234" ht="14.25" customHeight="1">
      <c r="A33234" s="4"/>
      <c r="B33234" s="4"/>
    </row>
    <row r="33235" ht="14.25" customHeight="1">
      <c r="A33235" s="4"/>
      <c r="B33235" s="4"/>
    </row>
    <row r="33236" ht="14.25" customHeight="1">
      <c r="A33236" s="4"/>
      <c r="B33236" s="4"/>
    </row>
    <row r="33237" ht="14.25" customHeight="1">
      <c r="A33237" s="4"/>
      <c r="B33237" s="4"/>
    </row>
    <row r="33238" ht="14.25" customHeight="1">
      <c r="A33238" s="4"/>
      <c r="B33238" s="4"/>
    </row>
    <row r="33239" ht="14.25" customHeight="1">
      <c r="A33239" s="4"/>
      <c r="B33239" s="4"/>
    </row>
    <row r="33240" ht="14.25" customHeight="1">
      <c r="A33240" s="4"/>
      <c r="B33240" s="4"/>
    </row>
    <row r="33241" ht="14.25" customHeight="1">
      <c r="A33241" s="4"/>
      <c r="B33241" s="4"/>
    </row>
    <row r="33242" ht="14.25" customHeight="1">
      <c r="A33242" s="4"/>
      <c r="B33242" s="4"/>
    </row>
    <row r="33243" ht="14.25" customHeight="1">
      <c r="A33243" s="4"/>
      <c r="B33243" s="4"/>
    </row>
    <row r="33244" ht="14.25" customHeight="1">
      <c r="A33244" s="4"/>
      <c r="B33244" s="4"/>
    </row>
    <row r="33245" ht="14.25" customHeight="1">
      <c r="A33245" s="4"/>
      <c r="B33245" s="4"/>
    </row>
    <row r="33246" ht="14.25" customHeight="1">
      <c r="A33246" s="4"/>
      <c r="B33246" s="4"/>
    </row>
    <row r="33247" ht="14.25" customHeight="1">
      <c r="A33247" s="4"/>
      <c r="B33247" s="4"/>
    </row>
    <row r="33248" ht="14.25" customHeight="1">
      <c r="A33248" s="4"/>
      <c r="B33248" s="4"/>
    </row>
    <row r="33249" ht="14.25" customHeight="1">
      <c r="A33249" s="4"/>
      <c r="B33249" s="4"/>
    </row>
    <row r="33250" ht="14.25" customHeight="1">
      <c r="A33250" s="4"/>
      <c r="B33250" s="4"/>
    </row>
    <row r="33251" ht="14.25" customHeight="1">
      <c r="A33251" s="4"/>
      <c r="B33251" s="4"/>
    </row>
    <row r="33252" ht="14.25" customHeight="1">
      <c r="A33252" s="4"/>
      <c r="B33252" s="4"/>
    </row>
    <row r="33253" ht="14.25" customHeight="1">
      <c r="A33253" s="4"/>
      <c r="B33253" s="4"/>
    </row>
    <row r="33254" ht="14.25" customHeight="1">
      <c r="A33254" s="4"/>
      <c r="B33254" s="4"/>
    </row>
    <row r="33255" ht="14.25" customHeight="1">
      <c r="A33255" s="4"/>
      <c r="B33255" s="4"/>
    </row>
    <row r="33256" ht="14.25" customHeight="1">
      <c r="A33256" s="4"/>
      <c r="B33256" s="4"/>
    </row>
    <row r="33257" ht="14.25" customHeight="1">
      <c r="A33257" s="4"/>
      <c r="B33257" s="4"/>
    </row>
    <row r="33258" ht="14.25" customHeight="1">
      <c r="A33258" s="4"/>
      <c r="B33258" s="4"/>
    </row>
    <row r="33259" ht="14.25" customHeight="1">
      <c r="A33259" s="4"/>
      <c r="B33259" s="4"/>
    </row>
    <row r="33260" ht="14.25" customHeight="1">
      <c r="A33260" s="4"/>
      <c r="B33260" s="4"/>
    </row>
    <row r="33261" ht="14.25" customHeight="1">
      <c r="A33261" s="4"/>
      <c r="B33261" s="4"/>
    </row>
    <row r="33262" ht="14.25" customHeight="1">
      <c r="A33262" s="4"/>
      <c r="B33262" s="4"/>
    </row>
    <row r="33263" ht="14.25" customHeight="1">
      <c r="A33263" s="4"/>
      <c r="B33263" s="4"/>
    </row>
    <row r="33264" ht="14.25" customHeight="1">
      <c r="A33264" s="4"/>
      <c r="B33264" s="4"/>
    </row>
    <row r="33265" ht="14.25" customHeight="1">
      <c r="A33265" s="4"/>
      <c r="B33265" s="4"/>
    </row>
    <row r="33266" ht="14.25" customHeight="1">
      <c r="A33266" s="4"/>
      <c r="B33266" s="4"/>
    </row>
    <row r="33267" ht="14.25" customHeight="1">
      <c r="A33267" s="4"/>
      <c r="B33267" s="4"/>
    </row>
    <row r="33268" ht="14.25" customHeight="1">
      <c r="A33268" s="4"/>
      <c r="B33268" s="4"/>
    </row>
    <row r="33269" ht="14.25" customHeight="1">
      <c r="A33269" s="4"/>
      <c r="B33269" s="4"/>
    </row>
    <row r="33270" ht="14.25" customHeight="1">
      <c r="A33270" s="4"/>
      <c r="B33270" s="4"/>
    </row>
    <row r="33271" ht="14.25" customHeight="1">
      <c r="A33271" s="4"/>
      <c r="B33271" s="4"/>
    </row>
    <row r="33272" ht="14.25" customHeight="1">
      <c r="A33272" s="4"/>
      <c r="B33272" s="4"/>
    </row>
    <row r="33273" ht="14.25" customHeight="1">
      <c r="A33273" s="4"/>
      <c r="B33273" s="4"/>
    </row>
    <row r="33274" ht="14.25" customHeight="1">
      <c r="A33274" s="4"/>
      <c r="B33274" s="4"/>
    </row>
    <row r="33275" ht="14.25" customHeight="1">
      <c r="A33275" s="4"/>
      <c r="B33275" s="4"/>
    </row>
    <row r="33276" ht="14.25" customHeight="1">
      <c r="A33276" s="4"/>
      <c r="B33276" s="4"/>
    </row>
    <row r="33277" ht="14.25" customHeight="1">
      <c r="A33277" s="4"/>
      <c r="B33277" s="4"/>
    </row>
    <row r="33278" ht="14.25" customHeight="1">
      <c r="A33278" s="4"/>
      <c r="B33278" s="4"/>
    </row>
    <row r="33279" ht="14.25" customHeight="1">
      <c r="A33279" s="4"/>
      <c r="B33279" s="4"/>
    </row>
    <row r="33280" ht="14.25" customHeight="1">
      <c r="A33280" s="4"/>
      <c r="B33280" s="4"/>
    </row>
    <row r="33281" ht="14.25" customHeight="1">
      <c r="A33281" s="4"/>
      <c r="B33281" s="4"/>
    </row>
    <row r="33282" ht="14.25" customHeight="1">
      <c r="A33282" s="4"/>
      <c r="B33282" s="4"/>
    </row>
    <row r="33283" ht="14.25" customHeight="1">
      <c r="A33283" s="4"/>
      <c r="B33283" s="4"/>
    </row>
    <row r="33284" ht="14.25" customHeight="1">
      <c r="A33284" s="4"/>
      <c r="B33284" s="4"/>
    </row>
    <row r="33285" ht="14.25" customHeight="1">
      <c r="A33285" s="4"/>
      <c r="B33285" s="4"/>
    </row>
    <row r="33286" ht="14.25" customHeight="1">
      <c r="A33286" s="4"/>
      <c r="B33286" s="4"/>
    </row>
    <row r="33287" ht="14.25" customHeight="1">
      <c r="A33287" s="4"/>
      <c r="B33287" s="4"/>
    </row>
    <row r="33288" ht="14.25" customHeight="1">
      <c r="A33288" s="4"/>
      <c r="B33288" s="4"/>
    </row>
    <row r="33289" ht="14.25" customHeight="1">
      <c r="A33289" s="4"/>
      <c r="B33289" s="4"/>
    </row>
    <row r="33290" ht="14.25" customHeight="1">
      <c r="A33290" s="4"/>
      <c r="B33290" s="4"/>
    </row>
    <row r="33291" ht="14.25" customHeight="1">
      <c r="A33291" s="4"/>
      <c r="B33291" s="4"/>
    </row>
    <row r="33292" ht="14.25" customHeight="1">
      <c r="A33292" s="4"/>
      <c r="B33292" s="4"/>
    </row>
    <row r="33293" ht="14.25" customHeight="1">
      <c r="A33293" s="4"/>
      <c r="B33293" s="4"/>
    </row>
    <row r="33294" ht="14.25" customHeight="1">
      <c r="A33294" s="4"/>
      <c r="B33294" s="4"/>
    </row>
    <row r="33295" ht="14.25" customHeight="1">
      <c r="A33295" s="4"/>
      <c r="B33295" s="4"/>
    </row>
    <row r="33296" ht="14.25" customHeight="1">
      <c r="A33296" s="4"/>
      <c r="B33296" s="4"/>
    </row>
    <row r="33297" ht="14.25" customHeight="1">
      <c r="A33297" s="4"/>
      <c r="B33297" s="4"/>
    </row>
    <row r="33298" ht="14.25" customHeight="1">
      <c r="A33298" s="4"/>
      <c r="B33298" s="4"/>
    </row>
    <row r="33299" ht="14.25" customHeight="1">
      <c r="A33299" s="4"/>
      <c r="B33299" s="4"/>
    </row>
    <row r="33300" ht="14.25" customHeight="1">
      <c r="A33300" s="4"/>
      <c r="B33300" s="4"/>
    </row>
    <row r="33301" ht="14.25" customHeight="1">
      <c r="A33301" s="4"/>
      <c r="B33301" s="4"/>
    </row>
    <row r="33302" ht="14.25" customHeight="1">
      <c r="A33302" s="4"/>
      <c r="B33302" s="4"/>
    </row>
    <row r="33303" ht="14.25" customHeight="1">
      <c r="A33303" s="4"/>
      <c r="B33303" s="4"/>
    </row>
    <row r="33304" ht="14.25" customHeight="1">
      <c r="A33304" s="4"/>
      <c r="B33304" s="4"/>
    </row>
    <row r="33305" ht="14.25" customHeight="1">
      <c r="A33305" s="4"/>
      <c r="B33305" s="4"/>
    </row>
    <row r="33306" ht="14.25" customHeight="1">
      <c r="A33306" s="4"/>
      <c r="B33306" s="4"/>
    </row>
    <row r="33307" ht="14.25" customHeight="1">
      <c r="A33307" s="4"/>
      <c r="B33307" s="4"/>
    </row>
    <row r="33308" ht="14.25" customHeight="1">
      <c r="A33308" s="4"/>
      <c r="B33308" s="4"/>
    </row>
    <row r="33309" ht="14.25" customHeight="1">
      <c r="A33309" s="4"/>
      <c r="B33309" s="4"/>
    </row>
    <row r="33310" ht="14.25" customHeight="1">
      <c r="A33310" s="4"/>
      <c r="B33310" s="4"/>
    </row>
    <row r="33311" ht="14.25" customHeight="1">
      <c r="A33311" s="4"/>
      <c r="B33311" s="4"/>
    </row>
    <row r="33312" ht="14.25" customHeight="1">
      <c r="A33312" s="4"/>
      <c r="B33312" s="4"/>
    </row>
    <row r="33313" ht="14.25" customHeight="1">
      <c r="A33313" s="4"/>
      <c r="B33313" s="4"/>
    </row>
    <row r="33314" ht="14.25" customHeight="1">
      <c r="A33314" s="4"/>
      <c r="B33314" s="4"/>
    </row>
    <row r="33315" ht="14.25" customHeight="1">
      <c r="A33315" s="4"/>
      <c r="B33315" s="4"/>
    </row>
    <row r="33316" ht="14.25" customHeight="1">
      <c r="A33316" s="4"/>
      <c r="B33316" s="4"/>
    </row>
    <row r="33317" ht="14.25" customHeight="1">
      <c r="A33317" s="4"/>
      <c r="B33317" s="4"/>
    </row>
    <row r="33318" ht="14.25" customHeight="1">
      <c r="A33318" s="4"/>
      <c r="B33318" s="4"/>
    </row>
    <row r="33319" ht="14.25" customHeight="1">
      <c r="A33319" s="4"/>
      <c r="B33319" s="4"/>
    </row>
    <row r="33320" ht="14.25" customHeight="1">
      <c r="A33320" s="4"/>
      <c r="B33320" s="4"/>
    </row>
    <row r="33321" ht="14.25" customHeight="1">
      <c r="A33321" s="4"/>
      <c r="B33321" s="4"/>
    </row>
    <row r="33322" ht="14.25" customHeight="1">
      <c r="A33322" s="4"/>
      <c r="B33322" s="4"/>
    </row>
    <row r="33323" ht="14.25" customHeight="1">
      <c r="A33323" s="4"/>
      <c r="B33323" s="4"/>
    </row>
    <row r="33324" ht="14.25" customHeight="1">
      <c r="A33324" s="4"/>
      <c r="B33324" s="4"/>
    </row>
    <row r="33325" ht="14.25" customHeight="1">
      <c r="A33325" s="4"/>
      <c r="B33325" s="4"/>
    </row>
    <row r="33326" ht="14.25" customHeight="1">
      <c r="A33326" s="4"/>
      <c r="B33326" s="4"/>
    </row>
    <row r="33327" ht="14.25" customHeight="1">
      <c r="A33327" s="4"/>
      <c r="B33327" s="4"/>
    </row>
    <row r="33328" ht="14.25" customHeight="1">
      <c r="A33328" s="4"/>
      <c r="B33328" s="4"/>
    </row>
    <row r="33329" ht="14.25" customHeight="1">
      <c r="A33329" s="4"/>
      <c r="B33329" s="4"/>
    </row>
    <row r="33330" ht="14.25" customHeight="1">
      <c r="A33330" s="4"/>
      <c r="B33330" s="4"/>
    </row>
    <row r="33331" ht="14.25" customHeight="1">
      <c r="A33331" s="4"/>
      <c r="B33331" s="4"/>
    </row>
    <row r="33332" ht="14.25" customHeight="1">
      <c r="A33332" s="4"/>
      <c r="B33332" s="4"/>
    </row>
    <row r="33333" ht="14.25" customHeight="1">
      <c r="A33333" s="4"/>
      <c r="B33333" s="4"/>
    </row>
    <row r="33334" ht="14.25" customHeight="1">
      <c r="A33334" s="4"/>
      <c r="B33334" s="4"/>
    </row>
    <row r="33335" ht="14.25" customHeight="1">
      <c r="A33335" s="4"/>
      <c r="B33335" s="4"/>
    </row>
    <row r="33336" ht="14.25" customHeight="1">
      <c r="A33336" s="4"/>
      <c r="B33336" s="4"/>
    </row>
    <row r="33337" ht="14.25" customHeight="1">
      <c r="A33337" s="4"/>
      <c r="B33337" s="4"/>
    </row>
    <row r="33338" ht="14.25" customHeight="1">
      <c r="A33338" s="4"/>
      <c r="B33338" s="4"/>
    </row>
    <row r="33339" ht="14.25" customHeight="1">
      <c r="A33339" s="4"/>
      <c r="B33339" s="4"/>
    </row>
    <row r="33340" ht="14.25" customHeight="1">
      <c r="A33340" s="4"/>
      <c r="B33340" s="4"/>
    </row>
    <row r="33341" ht="14.25" customHeight="1">
      <c r="A33341" s="4"/>
      <c r="B33341" s="4"/>
    </row>
    <row r="33342" ht="14.25" customHeight="1">
      <c r="A33342" s="4"/>
      <c r="B33342" s="4"/>
    </row>
    <row r="33343" ht="14.25" customHeight="1">
      <c r="A33343" s="4"/>
      <c r="B33343" s="4"/>
    </row>
    <row r="33344" ht="14.25" customHeight="1">
      <c r="A33344" s="4"/>
      <c r="B33344" s="4"/>
    </row>
    <row r="33345" ht="14.25" customHeight="1">
      <c r="A33345" s="4"/>
      <c r="B33345" s="4"/>
    </row>
    <row r="33346" ht="14.25" customHeight="1">
      <c r="A33346" s="4"/>
      <c r="B33346" s="4"/>
    </row>
    <row r="33347" ht="14.25" customHeight="1">
      <c r="A33347" s="4"/>
      <c r="B33347" s="4"/>
    </row>
    <row r="33348" ht="14.25" customHeight="1">
      <c r="A33348" s="4"/>
      <c r="B33348" s="4"/>
    </row>
    <row r="33349" ht="14.25" customHeight="1">
      <c r="A33349" s="4"/>
      <c r="B33349" s="4"/>
    </row>
    <row r="33350" ht="14.25" customHeight="1">
      <c r="A33350" s="4"/>
      <c r="B33350" s="4"/>
    </row>
    <row r="33351" ht="14.25" customHeight="1">
      <c r="A33351" s="4"/>
      <c r="B33351" s="4"/>
    </row>
    <row r="33352" ht="14.25" customHeight="1">
      <c r="A33352" s="4"/>
      <c r="B33352" s="4"/>
    </row>
    <row r="33353" ht="14.25" customHeight="1">
      <c r="A33353" s="4"/>
      <c r="B33353" s="4"/>
    </row>
    <row r="33354" ht="14.25" customHeight="1">
      <c r="A33354" s="4"/>
      <c r="B33354" s="4"/>
    </row>
    <row r="33355" ht="14.25" customHeight="1">
      <c r="A33355" s="4"/>
      <c r="B33355" s="4"/>
    </row>
    <row r="33356" ht="14.25" customHeight="1">
      <c r="A33356" s="4"/>
      <c r="B33356" s="4"/>
    </row>
    <row r="33357" ht="14.25" customHeight="1">
      <c r="A33357" s="4"/>
      <c r="B33357" s="4"/>
    </row>
    <row r="33358" ht="14.25" customHeight="1">
      <c r="A33358" s="4"/>
      <c r="B33358" s="4"/>
    </row>
    <row r="33359" ht="14.25" customHeight="1">
      <c r="A33359" s="4"/>
      <c r="B33359" s="4"/>
    </row>
    <row r="33360" ht="14.25" customHeight="1">
      <c r="A33360" s="4"/>
      <c r="B33360" s="4"/>
    </row>
    <row r="33361" ht="14.25" customHeight="1">
      <c r="A33361" s="4"/>
      <c r="B33361" s="4"/>
    </row>
    <row r="33362" ht="14.25" customHeight="1">
      <c r="A33362" s="4"/>
      <c r="B33362" s="4"/>
    </row>
    <row r="33363" ht="14.25" customHeight="1">
      <c r="A33363" s="4"/>
      <c r="B33363" s="4"/>
    </row>
    <row r="33364" ht="14.25" customHeight="1">
      <c r="A33364" s="4"/>
      <c r="B33364" s="4"/>
    </row>
    <row r="33365" ht="14.25" customHeight="1">
      <c r="A33365" s="4"/>
      <c r="B33365" s="4"/>
    </row>
    <row r="33366" ht="14.25" customHeight="1">
      <c r="A33366" s="4"/>
      <c r="B33366" s="4"/>
    </row>
    <row r="33367" ht="14.25" customHeight="1">
      <c r="A33367" s="4"/>
      <c r="B33367" s="4"/>
    </row>
    <row r="33368" ht="14.25" customHeight="1">
      <c r="A33368" s="4"/>
      <c r="B33368" s="4"/>
    </row>
    <row r="33369" ht="14.25" customHeight="1">
      <c r="A33369" s="4"/>
      <c r="B33369" s="4"/>
    </row>
    <row r="33370" ht="14.25" customHeight="1">
      <c r="A33370" s="4"/>
      <c r="B33370" s="4"/>
    </row>
    <row r="33371" ht="14.25" customHeight="1">
      <c r="A33371" s="4"/>
      <c r="B33371" s="4"/>
    </row>
    <row r="33372" ht="14.25" customHeight="1">
      <c r="A33372" s="4"/>
      <c r="B33372" s="4"/>
    </row>
    <row r="33373" ht="14.25" customHeight="1">
      <c r="A33373" s="4"/>
      <c r="B33373" s="4"/>
    </row>
    <row r="33374" ht="14.25" customHeight="1">
      <c r="A33374" s="4"/>
      <c r="B33374" s="4"/>
    </row>
    <row r="33375" ht="14.25" customHeight="1">
      <c r="A33375" s="4"/>
      <c r="B33375" s="4"/>
    </row>
    <row r="33376" ht="14.25" customHeight="1">
      <c r="A33376" s="4"/>
      <c r="B33376" s="4"/>
    </row>
    <row r="33377" ht="14.25" customHeight="1">
      <c r="A33377" s="4"/>
      <c r="B33377" s="4"/>
    </row>
    <row r="33378" ht="14.25" customHeight="1">
      <c r="A33378" s="4"/>
      <c r="B33378" s="4"/>
    </row>
    <row r="33379" ht="14.25" customHeight="1">
      <c r="A33379" s="4"/>
      <c r="B33379" s="4"/>
    </row>
    <row r="33380" ht="14.25" customHeight="1">
      <c r="A33380" s="4"/>
      <c r="B33380" s="4"/>
    </row>
    <row r="33381" ht="14.25" customHeight="1">
      <c r="A33381" s="4"/>
      <c r="B33381" s="4"/>
    </row>
    <row r="33382" ht="14.25" customHeight="1">
      <c r="A33382" s="4"/>
      <c r="B33382" s="4"/>
    </row>
    <row r="33383" ht="14.25" customHeight="1">
      <c r="A33383" s="4"/>
      <c r="B33383" s="4"/>
    </row>
    <row r="33384" ht="14.25" customHeight="1">
      <c r="A33384" s="4"/>
      <c r="B33384" s="4"/>
    </row>
    <row r="33385" ht="14.25" customHeight="1">
      <c r="A33385" s="4"/>
      <c r="B33385" s="4"/>
    </row>
    <row r="33386" ht="14.25" customHeight="1">
      <c r="A33386" s="4"/>
      <c r="B33386" s="4"/>
    </row>
    <row r="33387" ht="14.25" customHeight="1">
      <c r="A33387" s="4"/>
      <c r="B33387" s="4"/>
    </row>
    <row r="33388" ht="14.25" customHeight="1">
      <c r="A33388" s="4"/>
      <c r="B33388" s="4"/>
    </row>
    <row r="33389" ht="14.25" customHeight="1">
      <c r="A33389" s="4"/>
      <c r="B33389" s="4"/>
    </row>
    <row r="33390" ht="14.25" customHeight="1">
      <c r="A33390" s="4"/>
      <c r="B33390" s="4"/>
    </row>
    <row r="33391" ht="14.25" customHeight="1">
      <c r="A33391" s="4"/>
      <c r="B33391" s="4"/>
    </row>
    <row r="33392" ht="14.25" customHeight="1">
      <c r="A33392" s="4"/>
      <c r="B33392" s="4"/>
    </row>
    <row r="33393" ht="14.25" customHeight="1">
      <c r="A33393" s="4"/>
      <c r="B33393" s="4"/>
    </row>
    <row r="33394" ht="14.25" customHeight="1">
      <c r="A33394" s="4"/>
      <c r="B33394" s="4"/>
    </row>
    <row r="33395" ht="14.25" customHeight="1">
      <c r="A33395" s="4"/>
      <c r="B33395" s="4"/>
    </row>
    <row r="33396" ht="14.25" customHeight="1">
      <c r="A33396" s="4"/>
      <c r="B33396" s="4"/>
    </row>
    <row r="33397" ht="14.25" customHeight="1">
      <c r="A33397" s="4"/>
      <c r="B33397" s="4"/>
    </row>
    <row r="33398" ht="14.25" customHeight="1">
      <c r="A33398" s="4"/>
      <c r="B33398" s="4"/>
    </row>
    <row r="33399" ht="14.25" customHeight="1">
      <c r="A33399" s="4"/>
      <c r="B33399" s="4"/>
    </row>
    <row r="33400" ht="14.25" customHeight="1">
      <c r="A33400" s="4"/>
      <c r="B33400" s="4"/>
    </row>
    <row r="33401" ht="14.25" customHeight="1">
      <c r="A33401" s="4"/>
      <c r="B33401" s="4"/>
    </row>
    <row r="33402" ht="14.25" customHeight="1">
      <c r="A33402" s="4"/>
      <c r="B33402" s="4"/>
    </row>
    <row r="33403" ht="14.25" customHeight="1">
      <c r="A33403" s="4"/>
      <c r="B33403" s="4"/>
    </row>
    <row r="33404" ht="14.25" customHeight="1">
      <c r="A33404" s="4"/>
      <c r="B33404" s="4"/>
    </row>
    <row r="33405" ht="14.25" customHeight="1">
      <c r="A33405" s="4"/>
      <c r="B33405" s="4"/>
    </row>
    <row r="33406" ht="14.25" customHeight="1">
      <c r="A33406" s="4"/>
      <c r="B33406" s="4"/>
    </row>
    <row r="33407" ht="14.25" customHeight="1">
      <c r="A33407" s="4"/>
      <c r="B33407" s="4"/>
    </row>
    <row r="33408" ht="14.25" customHeight="1">
      <c r="A33408" s="4"/>
      <c r="B33408" s="4"/>
    </row>
    <row r="33409" ht="14.25" customHeight="1">
      <c r="A33409" s="4"/>
      <c r="B33409" s="4"/>
    </row>
    <row r="33410" ht="14.25" customHeight="1">
      <c r="A33410" s="4"/>
      <c r="B33410" s="4"/>
    </row>
    <row r="33411" ht="14.25" customHeight="1">
      <c r="A33411" s="4"/>
      <c r="B33411" s="4"/>
    </row>
    <row r="33412" ht="14.25" customHeight="1">
      <c r="A33412" s="4"/>
      <c r="B33412" s="4"/>
    </row>
    <row r="33413" ht="14.25" customHeight="1">
      <c r="A33413" s="4"/>
      <c r="B33413" s="4"/>
    </row>
    <row r="33414" ht="14.25" customHeight="1">
      <c r="A33414" s="4"/>
      <c r="B33414" s="4"/>
    </row>
    <row r="33415" ht="14.25" customHeight="1">
      <c r="A33415" s="4"/>
      <c r="B33415" s="4"/>
    </row>
    <row r="33416" ht="14.25" customHeight="1">
      <c r="A33416" s="4"/>
      <c r="B33416" s="4"/>
    </row>
    <row r="33417" ht="14.25" customHeight="1">
      <c r="A33417" s="4"/>
      <c r="B33417" s="4"/>
    </row>
    <row r="33418" ht="14.25" customHeight="1">
      <c r="A33418" s="4"/>
      <c r="B33418" s="4"/>
    </row>
    <row r="33419" ht="14.25" customHeight="1">
      <c r="A33419" s="4"/>
      <c r="B33419" s="4"/>
    </row>
    <row r="33420" ht="14.25" customHeight="1">
      <c r="A33420" s="4"/>
      <c r="B33420" s="4"/>
    </row>
    <row r="33421" ht="14.25" customHeight="1">
      <c r="A33421" s="4"/>
      <c r="B33421" s="4"/>
    </row>
    <row r="33422" ht="14.25" customHeight="1">
      <c r="A33422" s="4"/>
      <c r="B33422" s="4"/>
    </row>
    <row r="33423" ht="14.25" customHeight="1">
      <c r="A33423" s="4"/>
      <c r="B33423" s="4"/>
    </row>
    <row r="33424" ht="14.25" customHeight="1">
      <c r="A33424" s="4"/>
      <c r="B33424" s="4"/>
    </row>
    <row r="33425" ht="14.25" customHeight="1">
      <c r="A33425" s="4"/>
      <c r="B33425" s="4"/>
    </row>
    <row r="33426" ht="14.25" customHeight="1">
      <c r="A33426" s="4"/>
      <c r="B33426" s="4"/>
    </row>
    <row r="33427" ht="14.25" customHeight="1">
      <c r="A33427" s="4"/>
      <c r="B33427" s="4"/>
    </row>
    <row r="33428" ht="14.25" customHeight="1">
      <c r="A33428" s="4"/>
      <c r="B33428" s="4"/>
    </row>
    <row r="33429" ht="14.25" customHeight="1">
      <c r="A33429" s="4"/>
      <c r="B33429" s="4"/>
    </row>
    <row r="33430" ht="14.25" customHeight="1">
      <c r="A33430" s="4"/>
      <c r="B33430" s="4"/>
    </row>
    <row r="33431" ht="14.25" customHeight="1">
      <c r="A33431" s="4"/>
      <c r="B33431" s="4"/>
    </row>
    <row r="33432" ht="14.25" customHeight="1">
      <c r="A33432" s="4"/>
      <c r="B33432" s="4"/>
    </row>
    <row r="33433" ht="14.25" customHeight="1">
      <c r="A33433" s="4"/>
      <c r="B33433" s="4"/>
    </row>
    <row r="33434" ht="14.25" customHeight="1">
      <c r="A33434" s="4"/>
      <c r="B33434" s="4"/>
    </row>
    <row r="33435" ht="14.25" customHeight="1">
      <c r="A33435" s="4"/>
      <c r="B33435" s="4"/>
    </row>
    <row r="33436" ht="14.25" customHeight="1">
      <c r="A33436" s="4"/>
      <c r="B33436" s="4"/>
    </row>
    <row r="33437" ht="14.25" customHeight="1">
      <c r="A33437" s="4"/>
      <c r="B33437" s="4"/>
    </row>
    <row r="33438" ht="14.25" customHeight="1">
      <c r="A33438" s="4"/>
      <c r="B33438" s="4"/>
    </row>
    <row r="33439" ht="14.25" customHeight="1">
      <c r="A33439" s="4"/>
      <c r="B33439" s="4"/>
    </row>
    <row r="33440" ht="14.25" customHeight="1">
      <c r="A33440" s="4"/>
      <c r="B33440" s="4"/>
    </row>
    <row r="33441" ht="14.25" customHeight="1">
      <c r="A33441" s="4"/>
      <c r="B33441" s="4"/>
    </row>
    <row r="33442" ht="14.25" customHeight="1">
      <c r="A33442" s="4"/>
      <c r="B33442" s="4"/>
    </row>
    <row r="33443" ht="14.25" customHeight="1">
      <c r="A33443" s="4"/>
      <c r="B33443" s="4"/>
    </row>
    <row r="33444" ht="14.25" customHeight="1">
      <c r="A33444" s="4"/>
      <c r="B33444" s="4"/>
    </row>
    <row r="33445" ht="14.25" customHeight="1">
      <c r="A33445" s="4"/>
      <c r="B33445" s="4"/>
    </row>
    <row r="33446" ht="14.25" customHeight="1">
      <c r="A33446" s="4"/>
      <c r="B33446" s="4"/>
    </row>
    <row r="33447" ht="14.25" customHeight="1">
      <c r="A33447" s="4"/>
      <c r="B33447" s="4"/>
    </row>
    <row r="33448" ht="14.25" customHeight="1">
      <c r="A33448" s="4"/>
      <c r="B33448" s="4"/>
    </row>
    <row r="33449" ht="14.25" customHeight="1">
      <c r="A33449" s="4"/>
      <c r="B33449" s="4"/>
    </row>
    <row r="33450" ht="14.25" customHeight="1">
      <c r="A33450" s="4"/>
      <c r="B33450" s="4"/>
    </row>
    <row r="33451" ht="14.25" customHeight="1">
      <c r="A33451" s="4"/>
      <c r="B33451" s="4"/>
    </row>
    <row r="33452" ht="14.25" customHeight="1">
      <c r="A33452" s="4"/>
      <c r="B33452" s="4"/>
    </row>
    <row r="33453" ht="14.25" customHeight="1">
      <c r="A33453" s="4"/>
      <c r="B33453" s="4"/>
    </row>
    <row r="33454" ht="14.25" customHeight="1">
      <c r="A33454" s="4"/>
      <c r="B33454" s="4"/>
    </row>
    <row r="33455" ht="14.25" customHeight="1">
      <c r="A33455" s="4"/>
      <c r="B33455" s="4"/>
    </row>
    <row r="33456" ht="14.25" customHeight="1">
      <c r="A33456" s="4"/>
      <c r="B33456" s="4"/>
    </row>
    <row r="33457" ht="14.25" customHeight="1">
      <c r="A33457" s="4"/>
      <c r="B33457" s="4"/>
    </row>
    <row r="33458" ht="14.25" customHeight="1">
      <c r="A33458" s="4"/>
      <c r="B33458" s="4"/>
    </row>
    <row r="33459" ht="14.25" customHeight="1">
      <c r="A33459" s="4"/>
      <c r="B33459" s="4"/>
    </row>
    <row r="33460" ht="14.25" customHeight="1">
      <c r="A33460" s="4"/>
      <c r="B33460" s="4"/>
    </row>
    <row r="33461" ht="14.25" customHeight="1">
      <c r="A33461" s="4"/>
      <c r="B33461" s="4"/>
    </row>
    <row r="33462" ht="14.25" customHeight="1">
      <c r="A33462" s="4"/>
      <c r="B33462" s="4"/>
    </row>
    <row r="33463" ht="14.25" customHeight="1">
      <c r="A33463" s="4"/>
      <c r="B33463" s="4"/>
    </row>
    <row r="33464" ht="14.25" customHeight="1">
      <c r="A33464" s="4"/>
      <c r="B33464" s="4"/>
    </row>
    <row r="33465" ht="14.25" customHeight="1">
      <c r="A33465" s="4"/>
      <c r="B33465" s="4"/>
    </row>
    <row r="33466" ht="14.25" customHeight="1">
      <c r="A33466" s="4"/>
      <c r="B33466" s="4"/>
    </row>
    <row r="33467" ht="14.25" customHeight="1">
      <c r="A33467" s="4"/>
      <c r="B33467" s="4"/>
    </row>
    <row r="33468" ht="14.25" customHeight="1">
      <c r="A33468" s="4"/>
      <c r="B33468" s="4"/>
    </row>
    <row r="33469" ht="14.25" customHeight="1">
      <c r="A33469" s="4"/>
      <c r="B33469" s="4"/>
    </row>
    <row r="33470" ht="14.25" customHeight="1">
      <c r="A33470" s="4"/>
      <c r="B33470" s="4"/>
    </row>
    <row r="33471" ht="14.25" customHeight="1">
      <c r="A33471" s="4"/>
      <c r="B33471" s="4"/>
    </row>
    <row r="33472" ht="14.25" customHeight="1">
      <c r="A33472" s="4"/>
      <c r="B33472" s="4"/>
    </row>
    <row r="33473" ht="14.25" customHeight="1">
      <c r="A33473" s="4"/>
      <c r="B33473" s="4"/>
    </row>
    <row r="33474" ht="14.25" customHeight="1">
      <c r="A33474" s="4"/>
      <c r="B33474" s="4"/>
    </row>
    <row r="33475" ht="14.25" customHeight="1">
      <c r="A33475" s="4"/>
      <c r="B33475" s="4"/>
    </row>
    <row r="33476" ht="14.25" customHeight="1">
      <c r="A33476" s="4"/>
      <c r="B33476" s="4"/>
    </row>
    <row r="33477" ht="14.25" customHeight="1">
      <c r="A33477" s="4"/>
      <c r="B33477" s="4"/>
    </row>
    <row r="33478" ht="14.25" customHeight="1">
      <c r="A33478" s="4"/>
      <c r="B33478" s="4"/>
    </row>
    <row r="33479" ht="14.25" customHeight="1">
      <c r="A33479" s="4"/>
      <c r="B33479" s="4"/>
    </row>
    <row r="33480" ht="14.25" customHeight="1">
      <c r="A33480" s="4"/>
      <c r="B33480" s="4"/>
    </row>
    <row r="33481" ht="14.25" customHeight="1">
      <c r="A33481" s="4"/>
      <c r="B33481" s="4"/>
    </row>
    <row r="33482" ht="14.25" customHeight="1">
      <c r="A33482" s="4"/>
      <c r="B33482" s="4"/>
    </row>
    <row r="33483" ht="14.25" customHeight="1">
      <c r="A33483" s="4"/>
      <c r="B33483" s="4"/>
    </row>
    <row r="33484" ht="14.25" customHeight="1">
      <c r="A33484" s="4"/>
      <c r="B33484" s="4"/>
    </row>
    <row r="33485" ht="14.25" customHeight="1">
      <c r="A33485" s="4"/>
      <c r="B33485" s="4"/>
    </row>
    <row r="33486" ht="14.25" customHeight="1">
      <c r="A33486" s="4"/>
      <c r="B33486" s="4"/>
    </row>
    <row r="33487" ht="14.25" customHeight="1">
      <c r="A33487" s="4"/>
      <c r="B33487" s="4"/>
    </row>
    <row r="33488" ht="14.25" customHeight="1">
      <c r="A33488" s="4"/>
      <c r="B33488" s="4"/>
    </row>
    <row r="33489" ht="14.25" customHeight="1">
      <c r="A33489" s="4"/>
      <c r="B33489" s="4"/>
    </row>
    <row r="33490" ht="14.25" customHeight="1">
      <c r="A33490" s="4"/>
      <c r="B33490" s="4"/>
    </row>
    <row r="33491" ht="14.25" customHeight="1">
      <c r="A33491" s="4"/>
      <c r="B33491" s="4"/>
    </row>
    <row r="33492" ht="14.25" customHeight="1">
      <c r="A33492" s="4"/>
      <c r="B33492" s="4"/>
    </row>
    <row r="33493" ht="14.25" customHeight="1">
      <c r="A33493" s="4"/>
      <c r="B33493" s="4"/>
    </row>
    <row r="33494" ht="14.25" customHeight="1">
      <c r="A33494" s="4"/>
      <c r="B33494" s="4"/>
    </row>
    <row r="33495" ht="14.25" customHeight="1">
      <c r="A33495" s="4"/>
      <c r="B33495" s="4"/>
    </row>
    <row r="33496" ht="14.25" customHeight="1">
      <c r="A33496" s="4"/>
      <c r="B33496" s="4"/>
    </row>
    <row r="33497" ht="14.25" customHeight="1">
      <c r="A33497" s="4"/>
      <c r="B33497" s="4"/>
    </row>
    <row r="33498" ht="14.25" customHeight="1">
      <c r="A33498" s="4"/>
      <c r="B33498" s="4"/>
    </row>
    <row r="33499" ht="14.25" customHeight="1">
      <c r="A33499" s="4"/>
      <c r="B33499" s="4"/>
    </row>
    <row r="33500" ht="14.25" customHeight="1">
      <c r="A33500" s="4"/>
      <c r="B33500" s="4"/>
    </row>
    <row r="33501" ht="14.25" customHeight="1">
      <c r="A33501" s="4"/>
      <c r="B33501" s="4"/>
    </row>
    <row r="33502" ht="14.25" customHeight="1">
      <c r="A33502" s="4"/>
      <c r="B33502" s="4"/>
    </row>
    <row r="33503" ht="14.25" customHeight="1">
      <c r="A33503" s="4"/>
      <c r="B33503" s="4"/>
    </row>
    <row r="33504" ht="14.25" customHeight="1">
      <c r="A33504" s="4"/>
      <c r="B33504" s="4"/>
    </row>
    <row r="33505" ht="14.25" customHeight="1">
      <c r="A33505" s="4"/>
      <c r="B33505" s="4"/>
    </row>
    <row r="33506" ht="14.25" customHeight="1">
      <c r="A33506" s="4"/>
      <c r="B33506" s="4"/>
    </row>
    <row r="33507" ht="14.25" customHeight="1">
      <c r="A33507" s="4"/>
      <c r="B33507" s="4"/>
    </row>
    <row r="33508" ht="14.25" customHeight="1">
      <c r="A33508" s="4"/>
      <c r="B33508" s="4"/>
    </row>
    <row r="33509" ht="14.25" customHeight="1">
      <c r="A33509" s="4"/>
      <c r="B33509" s="4"/>
    </row>
    <row r="33510" ht="14.25" customHeight="1">
      <c r="A33510" s="4"/>
      <c r="B33510" s="4"/>
    </row>
    <row r="33511" ht="14.25" customHeight="1">
      <c r="A33511" s="4"/>
      <c r="B33511" s="4"/>
    </row>
    <row r="33512" ht="14.25" customHeight="1">
      <c r="A33512" s="4"/>
      <c r="B33512" s="4"/>
    </row>
    <row r="33513" ht="14.25" customHeight="1">
      <c r="A33513" s="4"/>
      <c r="B33513" s="4"/>
    </row>
    <row r="33514" ht="14.25" customHeight="1">
      <c r="A33514" s="4"/>
      <c r="B33514" s="4"/>
    </row>
    <row r="33515" ht="14.25" customHeight="1">
      <c r="A33515" s="4"/>
      <c r="B33515" s="4"/>
    </row>
    <row r="33516" ht="14.25" customHeight="1">
      <c r="A33516" s="4"/>
      <c r="B33516" s="4"/>
    </row>
    <row r="33517" ht="14.25" customHeight="1">
      <c r="A33517" s="4"/>
      <c r="B33517" s="4"/>
    </row>
    <row r="33518" ht="14.25" customHeight="1">
      <c r="A33518" s="4"/>
      <c r="B33518" s="4"/>
    </row>
    <row r="33519" ht="14.25" customHeight="1">
      <c r="A33519" s="4"/>
      <c r="B33519" s="4"/>
    </row>
    <row r="33520" ht="14.25" customHeight="1">
      <c r="A33520" s="4"/>
      <c r="B33520" s="4"/>
    </row>
    <row r="33521" ht="14.25" customHeight="1">
      <c r="A33521" s="4"/>
      <c r="B33521" s="4"/>
    </row>
    <row r="33522" ht="14.25" customHeight="1">
      <c r="A33522" s="4"/>
      <c r="B33522" s="4"/>
    </row>
    <row r="33523" ht="14.25" customHeight="1">
      <c r="A33523" s="4"/>
      <c r="B33523" s="4"/>
    </row>
    <row r="33524" ht="14.25" customHeight="1">
      <c r="A33524" s="4"/>
      <c r="B33524" s="4"/>
    </row>
    <row r="33525" ht="14.25" customHeight="1">
      <c r="A33525" s="4"/>
      <c r="B33525" s="4"/>
    </row>
    <row r="33526" ht="14.25" customHeight="1">
      <c r="A33526" s="4"/>
      <c r="B33526" s="4"/>
    </row>
    <row r="33527" ht="14.25" customHeight="1">
      <c r="A33527" s="4"/>
      <c r="B33527" s="4"/>
    </row>
    <row r="33528" ht="14.25" customHeight="1">
      <c r="A33528" s="4"/>
      <c r="B33528" s="4"/>
    </row>
    <row r="33529" ht="14.25" customHeight="1">
      <c r="A33529" s="4"/>
      <c r="B33529" s="4"/>
    </row>
    <row r="33530" ht="14.25" customHeight="1">
      <c r="A33530" s="4"/>
      <c r="B33530" s="4"/>
    </row>
    <row r="33531" ht="14.25" customHeight="1">
      <c r="A33531" s="4"/>
      <c r="B33531" s="4"/>
    </row>
    <row r="33532" ht="14.25" customHeight="1">
      <c r="A33532" s="4"/>
      <c r="B33532" s="4"/>
    </row>
    <row r="33533" ht="14.25" customHeight="1">
      <c r="A33533" s="4"/>
      <c r="B33533" s="4"/>
    </row>
    <row r="33534" ht="14.25" customHeight="1">
      <c r="A33534" s="4"/>
      <c r="B33534" s="4"/>
    </row>
    <row r="33535" ht="14.25" customHeight="1">
      <c r="A33535" s="4"/>
      <c r="B33535" s="4"/>
    </row>
    <row r="33536" ht="14.25" customHeight="1">
      <c r="A33536" s="4"/>
      <c r="B33536" s="4"/>
    </row>
    <row r="33537" ht="14.25" customHeight="1">
      <c r="A33537" s="4"/>
      <c r="B33537" s="4"/>
    </row>
    <row r="33538" ht="14.25" customHeight="1">
      <c r="A33538" s="4"/>
      <c r="B33538" s="4"/>
    </row>
    <row r="33539" ht="14.25" customHeight="1">
      <c r="A33539" s="4"/>
      <c r="B33539" s="4"/>
    </row>
    <row r="33540" ht="14.25" customHeight="1">
      <c r="A33540" s="4"/>
      <c r="B33540" s="4"/>
    </row>
    <row r="33541" ht="14.25" customHeight="1">
      <c r="A33541" s="4"/>
      <c r="B33541" s="4"/>
    </row>
    <row r="33542" ht="14.25" customHeight="1">
      <c r="A33542" s="4"/>
      <c r="B33542" s="4"/>
    </row>
    <row r="33543" ht="14.25" customHeight="1">
      <c r="A33543" s="4"/>
      <c r="B33543" s="4"/>
    </row>
    <row r="33544" ht="14.25" customHeight="1">
      <c r="A33544" s="4"/>
      <c r="B33544" s="4"/>
    </row>
    <row r="33545" ht="14.25" customHeight="1">
      <c r="A33545" s="4"/>
      <c r="B33545" s="4"/>
    </row>
    <row r="33546" ht="14.25" customHeight="1">
      <c r="A33546" s="4"/>
      <c r="B33546" s="4"/>
    </row>
    <row r="33547" ht="14.25" customHeight="1">
      <c r="A33547" s="4"/>
      <c r="B33547" s="4"/>
    </row>
    <row r="33548" ht="14.25" customHeight="1">
      <c r="A33548" s="4"/>
      <c r="B33548" s="4"/>
    </row>
    <row r="33549" ht="14.25" customHeight="1">
      <c r="A33549" s="4"/>
      <c r="B33549" s="4"/>
    </row>
    <row r="33550" ht="14.25" customHeight="1">
      <c r="A33550" s="4"/>
      <c r="B33550" s="4"/>
    </row>
    <row r="33551" ht="14.25" customHeight="1">
      <c r="A33551" s="4"/>
      <c r="B33551" s="4"/>
    </row>
    <row r="33552" ht="14.25" customHeight="1">
      <c r="A33552" s="4"/>
      <c r="B33552" s="4"/>
    </row>
    <row r="33553" ht="14.25" customHeight="1">
      <c r="A33553" s="4"/>
      <c r="B33553" s="4"/>
    </row>
    <row r="33554" ht="14.25" customHeight="1">
      <c r="A33554" s="4"/>
      <c r="B33554" s="4"/>
    </row>
    <row r="33555" ht="14.25" customHeight="1">
      <c r="A33555" s="4"/>
      <c r="B33555" s="4"/>
    </row>
    <row r="33556" ht="14.25" customHeight="1">
      <c r="A33556" s="4"/>
      <c r="B33556" s="4"/>
    </row>
    <row r="33557" ht="14.25" customHeight="1">
      <c r="A33557" s="4"/>
      <c r="B33557" s="4"/>
    </row>
    <row r="33558" ht="14.25" customHeight="1">
      <c r="A33558" s="4"/>
      <c r="B33558" s="4"/>
    </row>
    <row r="33559" ht="14.25" customHeight="1">
      <c r="A33559" s="4"/>
      <c r="B33559" s="4"/>
    </row>
    <row r="33560" ht="14.25" customHeight="1">
      <c r="A33560" s="4"/>
      <c r="B33560" s="4"/>
    </row>
    <row r="33561" ht="14.25" customHeight="1">
      <c r="A33561" s="4"/>
      <c r="B33561" s="4"/>
    </row>
    <row r="33562" ht="14.25" customHeight="1">
      <c r="A33562" s="4"/>
      <c r="B33562" s="4"/>
    </row>
    <row r="33563" ht="14.25" customHeight="1">
      <c r="A33563" s="4"/>
      <c r="B33563" s="4"/>
    </row>
    <row r="33564" ht="14.25" customHeight="1">
      <c r="A33564" s="4"/>
      <c r="B33564" s="4"/>
    </row>
    <row r="33565" ht="14.25" customHeight="1">
      <c r="A33565" s="4"/>
      <c r="B33565" s="4"/>
    </row>
    <row r="33566" ht="14.25" customHeight="1">
      <c r="A33566" s="4"/>
      <c r="B33566" s="4"/>
    </row>
    <row r="33567" ht="14.25" customHeight="1">
      <c r="A33567" s="4"/>
      <c r="B33567" s="4"/>
    </row>
    <row r="33568" ht="14.25" customHeight="1">
      <c r="A33568" s="4"/>
      <c r="B33568" s="4"/>
    </row>
    <row r="33569" ht="14.25" customHeight="1">
      <c r="A33569" s="4"/>
      <c r="B33569" s="4"/>
    </row>
    <row r="33570" ht="14.25" customHeight="1">
      <c r="A33570" s="4"/>
      <c r="B33570" s="4"/>
    </row>
    <row r="33571" ht="14.25" customHeight="1">
      <c r="A33571" s="4"/>
      <c r="B33571" s="4"/>
    </row>
    <row r="33572" ht="14.25" customHeight="1">
      <c r="A33572" s="4"/>
      <c r="B33572" s="4"/>
    </row>
    <row r="33573" ht="14.25" customHeight="1">
      <c r="A33573" s="4"/>
      <c r="B33573" s="4"/>
    </row>
    <row r="33574" ht="14.25" customHeight="1">
      <c r="A33574" s="4"/>
      <c r="B33574" s="4"/>
    </row>
    <row r="33575" ht="14.25" customHeight="1">
      <c r="A33575" s="4"/>
      <c r="B33575" s="4"/>
    </row>
    <row r="33576" ht="14.25" customHeight="1">
      <c r="A33576" s="4"/>
      <c r="B33576" s="4"/>
    </row>
    <row r="33577" ht="14.25" customHeight="1">
      <c r="A33577" s="4"/>
      <c r="B33577" s="4"/>
    </row>
    <row r="33578" ht="14.25" customHeight="1">
      <c r="A33578" s="4"/>
      <c r="B33578" s="4"/>
    </row>
    <row r="33579" ht="14.25" customHeight="1">
      <c r="A33579" s="4"/>
      <c r="B33579" s="4"/>
    </row>
    <row r="33580" ht="14.25" customHeight="1">
      <c r="A33580" s="4"/>
      <c r="B33580" s="4"/>
    </row>
    <row r="33581" ht="14.25" customHeight="1">
      <c r="A33581" s="4"/>
      <c r="B33581" s="4"/>
    </row>
    <row r="33582" ht="14.25" customHeight="1">
      <c r="A33582" s="4"/>
      <c r="B33582" s="4"/>
    </row>
    <row r="33583" ht="14.25" customHeight="1">
      <c r="A33583" s="4"/>
      <c r="B33583" s="4"/>
    </row>
    <row r="33584" ht="14.25" customHeight="1">
      <c r="A33584" s="4"/>
      <c r="B33584" s="4"/>
    </row>
    <row r="33585" ht="14.25" customHeight="1">
      <c r="A33585" s="4"/>
      <c r="B33585" s="4"/>
    </row>
    <row r="33586" ht="14.25" customHeight="1">
      <c r="A33586" s="4"/>
      <c r="B33586" s="4"/>
    </row>
    <row r="33587" ht="14.25" customHeight="1">
      <c r="A33587" s="4"/>
      <c r="B33587" s="4"/>
    </row>
    <row r="33588" ht="14.25" customHeight="1">
      <c r="A33588" s="4"/>
      <c r="B33588" s="4"/>
    </row>
    <row r="33589" ht="14.25" customHeight="1">
      <c r="A33589" s="4"/>
      <c r="B33589" s="4"/>
    </row>
    <row r="33590" ht="14.25" customHeight="1">
      <c r="A33590" s="4"/>
      <c r="B33590" s="4"/>
    </row>
    <row r="33591" ht="14.25" customHeight="1">
      <c r="A33591" s="4"/>
      <c r="B33591" s="4"/>
    </row>
    <row r="33592" ht="14.25" customHeight="1">
      <c r="A33592" s="4"/>
      <c r="B33592" s="4"/>
    </row>
    <row r="33593" ht="14.25" customHeight="1">
      <c r="A33593" s="4"/>
      <c r="B33593" s="4"/>
    </row>
    <row r="33594" ht="14.25" customHeight="1">
      <c r="A33594" s="4"/>
      <c r="B33594" s="4"/>
    </row>
    <row r="33595" ht="14.25" customHeight="1">
      <c r="A33595" s="4"/>
      <c r="B33595" s="4"/>
    </row>
    <row r="33596" ht="14.25" customHeight="1">
      <c r="A33596" s="4"/>
      <c r="B33596" s="4"/>
    </row>
    <row r="33597" ht="14.25" customHeight="1">
      <c r="A33597" s="4"/>
      <c r="B33597" s="4"/>
    </row>
    <row r="33598" ht="14.25" customHeight="1">
      <c r="A33598" s="4"/>
      <c r="B33598" s="4"/>
    </row>
    <row r="33599" ht="14.25" customHeight="1">
      <c r="A33599" s="4"/>
      <c r="B33599" s="4"/>
    </row>
    <row r="33600" ht="14.25" customHeight="1">
      <c r="A33600" s="4"/>
      <c r="B33600" s="4"/>
    </row>
    <row r="33601" ht="14.25" customHeight="1">
      <c r="A33601" s="4"/>
      <c r="B33601" s="4"/>
    </row>
    <row r="33602" ht="14.25" customHeight="1">
      <c r="A33602" s="4"/>
      <c r="B33602" s="4"/>
    </row>
    <row r="33603" ht="14.25" customHeight="1">
      <c r="A33603" s="4"/>
      <c r="B33603" s="4"/>
    </row>
    <row r="33604" ht="14.25" customHeight="1">
      <c r="A33604" s="4"/>
      <c r="B33604" s="4"/>
    </row>
    <row r="33605" ht="14.25" customHeight="1">
      <c r="A33605" s="4"/>
      <c r="B33605" s="4"/>
    </row>
    <row r="33606" ht="14.25" customHeight="1">
      <c r="A33606" s="4"/>
      <c r="B33606" s="4"/>
    </row>
    <row r="33607" ht="14.25" customHeight="1">
      <c r="A33607" s="4"/>
      <c r="B33607" s="4"/>
    </row>
    <row r="33608" ht="14.25" customHeight="1">
      <c r="A33608" s="4"/>
      <c r="B33608" s="4"/>
    </row>
    <row r="33609" ht="14.25" customHeight="1">
      <c r="A33609" s="4"/>
      <c r="B33609" s="4"/>
    </row>
    <row r="33610" ht="14.25" customHeight="1">
      <c r="A33610" s="4"/>
      <c r="B33610" s="4"/>
    </row>
    <row r="33611" ht="14.25" customHeight="1">
      <c r="A33611" s="4"/>
      <c r="B33611" s="4"/>
    </row>
    <row r="33612" ht="14.25" customHeight="1">
      <c r="A33612" s="4"/>
      <c r="B33612" s="4"/>
    </row>
    <row r="33613" ht="14.25" customHeight="1">
      <c r="A33613" s="4"/>
      <c r="B33613" s="4"/>
    </row>
    <row r="33614" ht="14.25" customHeight="1">
      <c r="A33614" s="4"/>
      <c r="B33614" s="4"/>
    </row>
    <row r="33615" ht="14.25" customHeight="1">
      <c r="A33615" s="4"/>
      <c r="B33615" s="4"/>
    </row>
    <row r="33616" ht="14.25" customHeight="1">
      <c r="A33616" s="4"/>
      <c r="B33616" s="4"/>
    </row>
    <row r="33617" ht="14.25" customHeight="1">
      <c r="A33617" s="4"/>
      <c r="B33617" s="4"/>
    </row>
    <row r="33618" ht="14.25" customHeight="1">
      <c r="A33618" s="4"/>
      <c r="B33618" s="4"/>
    </row>
    <row r="33619" ht="14.25" customHeight="1">
      <c r="A33619" s="4"/>
      <c r="B33619" s="4"/>
    </row>
    <row r="33620" ht="14.25" customHeight="1">
      <c r="A33620" s="4"/>
      <c r="B33620" s="4"/>
    </row>
    <row r="33621" ht="14.25" customHeight="1">
      <c r="A33621" s="4"/>
      <c r="B33621" s="4"/>
    </row>
    <row r="33622" ht="14.25" customHeight="1">
      <c r="A33622" s="4"/>
      <c r="B33622" s="4"/>
    </row>
    <row r="33623" ht="14.25" customHeight="1">
      <c r="A33623" s="4"/>
      <c r="B33623" s="4"/>
    </row>
    <row r="33624" ht="14.25" customHeight="1">
      <c r="A33624" s="4"/>
      <c r="B33624" s="4"/>
    </row>
    <row r="33625" ht="14.25" customHeight="1">
      <c r="A33625" s="4"/>
      <c r="B33625" s="4"/>
    </row>
    <row r="33626" ht="14.25" customHeight="1">
      <c r="A33626" s="4"/>
      <c r="B33626" s="4"/>
    </row>
    <row r="33627" ht="14.25" customHeight="1">
      <c r="A33627" s="4"/>
      <c r="B33627" s="4"/>
    </row>
    <row r="33628" ht="14.25" customHeight="1">
      <c r="A33628" s="4"/>
      <c r="B33628" s="4"/>
    </row>
    <row r="33629" ht="14.25" customHeight="1">
      <c r="A33629" s="4"/>
      <c r="B33629" s="4"/>
    </row>
    <row r="33630" ht="14.25" customHeight="1">
      <c r="A33630" s="4"/>
      <c r="B33630" s="4"/>
    </row>
    <row r="33631" ht="14.25" customHeight="1">
      <c r="A33631" s="4"/>
      <c r="B33631" s="4"/>
    </row>
    <row r="33632" ht="14.25" customHeight="1">
      <c r="A33632" s="4"/>
      <c r="B33632" s="4"/>
    </row>
    <row r="33633" ht="14.25" customHeight="1">
      <c r="A33633" s="4"/>
      <c r="B33633" s="4"/>
    </row>
    <row r="33634" ht="14.25" customHeight="1">
      <c r="A33634" s="4"/>
      <c r="B33634" s="4"/>
    </row>
    <row r="33635" ht="14.25" customHeight="1">
      <c r="A33635" s="4"/>
      <c r="B33635" s="4"/>
    </row>
    <row r="33636" ht="14.25" customHeight="1">
      <c r="A33636" s="4"/>
      <c r="B33636" s="4"/>
    </row>
    <row r="33637" ht="14.25" customHeight="1">
      <c r="A33637" s="4"/>
      <c r="B33637" s="4"/>
    </row>
    <row r="33638" ht="14.25" customHeight="1">
      <c r="A33638" s="4"/>
      <c r="B33638" s="4"/>
    </row>
    <row r="33639" ht="14.25" customHeight="1">
      <c r="A33639" s="4"/>
      <c r="B33639" s="4"/>
    </row>
    <row r="33640" ht="14.25" customHeight="1">
      <c r="A33640" s="4"/>
      <c r="B33640" s="4"/>
    </row>
    <row r="33641" ht="14.25" customHeight="1">
      <c r="A33641" s="4"/>
      <c r="B33641" s="4"/>
    </row>
    <row r="33642" ht="14.25" customHeight="1">
      <c r="A33642" s="4"/>
      <c r="B33642" s="4"/>
    </row>
    <row r="33643" ht="14.25" customHeight="1">
      <c r="A33643" s="4"/>
      <c r="B33643" s="4"/>
    </row>
    <row r="33644" ht="14.25" customHeight="1">
      <c r="A33644" s="4"/>
      <c r="B33644" s="4"/>
    </row>
    <row r="33645" ht="14.25" customHeight="1">
      <c r="A33645" s="4"/>
      <c r="B33645" s="4"/>
    </row>
    <row r="33646" ht="14.25" customHeight="1">
      <c r="A33646" s="4"/>
      <c r="B33646" s="4"/>
    </row>
    <row r="33647" ht="14.25" customHeight="1">
      <c r="A33647" s="4"/>
      <c r="B33647" s="4"/>
    </row>
    <row r="33648" ht="14.25" customHeight="1">
      <c r="A33648" s="4"/>
      <c r="B33648" s="4"/>
    </row>
    <row r="33649" ht="14.25" customHeight="1">
      <c r="A33649" s="4"/>
      <c r="B33649" s="4"/>
    </row>
    <row r="33650" ht="14.25" customHeight="1">
      <c r="A33650" s="4"/>
      <c r="B33650" s="4"/>
    </row>
    <row r="33651" ht="14.25" customHeight="1">
      <c r="A33651" s="4"/>
      <c r="B33651" s="4"/>
    </row>
    <row r="33652" ht="14.25" customHeight="1">
      <c r="A33652" s="4"/>
      <c r="B33652" s="4"/>
    </row>
    <row r="33653" ht="14.25" customHeight="1">
      <c r="A33653" s="4"/>
      <c r="B33653" s="4"/>
    </row>
    <row r="33654" ht="14.25" customHeight="1">
      <c r="A33654" s="4"/>
      <c r="B33654" s="4"/>
    </row>
    <row r="33655" ht="14.25" customHeight="1">
      <c r="A33655" s="4"/>
      <c r="B33655" s="4"/>
    </row>
    <row r="33656" ht="14.25" customHeight="1">
      <c r="A33656" s="4"/>
      <c r="B33656" s="4"/>
    </row>
    <row r="33657" ht="14.25" customHeight="1">
      <c r="A33657" s="4"/>
      <c r="B33657" s="4"/>
    </row>
    <row r="33658" ht="14.25" customHeight="1">
      <c r="A33658" s="4"/>
      <c r="B33658" s="4"/>
    </row>
    <row r="33659" ht="14.25" customHeight="1">
      <c r="A33659" s="4"/>
      <c r="B33659" s="4"/>
    </row>
    <row r="33660" ht="14.25" customHeight="1">
      <c r="A33660" s="4"/>
      <c r="B33660" s="4"/>
    </row>
    <row r="33661" ht="14.25" customHeight="1">
      <c r="A33661" s="4"/>
      <c r="B33661" s="4"/>
    </row>
    <row r="33662" ht="14.25" customHeight="1">
      <c r="A33662" s="4"/>
      <c r="B33662" s="4"/>
    </row>
    <row r="33663" ht="14.25" customHeight="1">
      <c r="A33663" s="4"/>
      <c r="B33663" s="4"/>
    </row>
    <row r="33664" ht="14.25" customHeight="1">
      <c r="A33664" s="4"/>
      <c r="B33664" s="4"/>
    </row>
    <row r="33665" ht="14.25" customHeight="1">
      <c r="A33665" s="4"/>
      <c r="B33665" s="4"/>
    </row>
    <row r="33666" ht="14.25" customHeight="1">
      <c r="A33666" s="4"/>
      <c r="B33666" s="4"/>
    </row>
    <row r="33667" ht="14.25" customHeight="1">
      <c r="A33667" s="4"/>
      <c r="B33667" s="4"/>
    </row>
    <row r="33668" ht="14.25" customHeight="1">
      <c r="A33668" s="4"/>
      <c r="B33668" s="4"/>
    </row>
    <row r="33669" ht="14.25" customHeight="1">
      <c r="A33669" s="4"/>
      <c r="B33669" s="4"/>
    </row>
    <row r="33670" ht="14.25" customHeight="1">
      <c r="A33670" s="4"/>
      <c r="B33670" s="4"/>
    </row>
    <row r="33671" ht="14.25" customHeight="1">
      <c r="A33671" s="4"/>
      <c r="B33671" s="4"/>
    </row>
    <row r="33672" ht="14.25" customHeight="1">
      <c r="A33672" s="4"/>
      <c r="B33672" s="4"/>
    </row>
    <row r="33673" ht="14.25" customHeight="1">
      <c r="A33673" s="4"/>
      <c r="B33673" s="4"/>
    </row>
    <row r="33674" ht="14.25" customHeight="1">
      <c r="A33674" s="4"/>
      <c r="B33674" s="4"/>
    </row>
    <row r="33675" ht="14.25" customHeight="1">
      <c r="A33675" s="4"/>
      <c r="B33675" s="4"/>
    </row>
    <row r="33676" ht="14.25" customHeight="1">
      <c r="A33676" s="4"/>
      <c r="B33676" s="4"/>
    </row>
    <row r="33677" ht="14.25" customHeight="1">
      <c r="A33677" s="4"/>
      <c r="B33677" s="4"/>
    </row>
    <row r="33678" ht="14.25" customHeight="1">
      <c r="A33678" s="4"/>
      <c r="B33678" s="4"/>
    </row>
    <row r="33679" ht="14.25" customHeight="1">
      <c r="A33679" s="4"/>
      <c r="B33679" s="4"/>
    </row>
    <row r="33680" ht="14.25" customHeight="1">
      <c r="A33680" s="4"/>
      <c r="B33680" s="4"/>
    </row>
    <row r="33681" ht="14.25" customHeight="1">
      <c r="A33681" s="4"/>
      <c r="B33681" s="4"/>
    </row>
    <row r="33682" ht="14.25" customHeight="1">
      <c r="A33682" s="4"/>
      <c r="B33682" s="4"/>
    </row>
    <row r="33683" ht="14.25" customHeight="1">
      <c r="A33683" s="4"/>
      <c r="B33683" s="4"/>
    </row>
    <row r="33684" ht="14.25" customHeight="1">
      <c r="A33684" s="4"/>
      <c r="B33684" s="4"/>
    </row>
    <row r="33685" ht="14.25" customHeight="1">
      <c r="A33685" s="4"/>
      <c r="B33685" s="4"/>
    </row>
    <row r="33686" ht="14.25" customHeight="1">
      <c r="A33686" s="4"/>
      <c r="B33686" s="4"/>
    </row>
    <row r="33687" ht="14.25" customHeight="1">
      <c r="A33687" s="4"/>
      <c r="B33687" s="4"/>
    </row>
    <row r="33688" ht="14.25" customHeight="1">
      <c r="A33688" s="4"/>
      <c r="B33688" s="4"/>
    </row>
    <row r="33689" ht="14.25" customHeight="1">
      <c r="A33689" s="4"/>
      <c r="B33689" s="4"/>
    </row>
    <row r="33690" ht="14.25" customHeight="1">
      <c r="A33690" s="4"/>
      <c r="B33690" s="4"/>
    </row>
    <row r="33691" ht="14.25" customHeight="1">
      <c r="A33691" s="4"/>
      <c r="B33691" s="4"/>
    </row>
    <row r="33692" ht="14.25" customHeight="1">
      <c r="A33692" s="4"/>
      <c r="B33692" s="4"/>
    </row>
    <row r="33693" ht="14.25" customHeight="1">
      <c r="A33693" s="4"/>
      <c r="B33693" s="4"/>
    </row>
    <row r="33694" ht="14.25" customHeight="1">
      <c r="A33694" s="4"/>
      <c r="B33694" s="4"/>
    </row>
    <row r="33695" ht="14.25" customHeight="1">
      <c r="A33695" s="4"/>
      <c r="B33695" s="4"/>
    </row>
    <row r="33696" ht="14.25" customHeight="1">
      <c r="A33696" s="4"/>
      <c r="B33696" s="4"/>
    </row>
    <row r="33697" ht="14.25" customHeight="1">
      <c r="A33697" s="4"/>
      <c r="B33697" s="4"/>
    </row>
    <row r="33698" ht="14.25" customHeight="1">
      <c r="A33698" s="4"/>
      <c r="B33698" s="4"/>
    </row>
    <row r="33699" ht="14.25" customHeight="1">
      <c r="A33699" s="4"/>
      <c r="B33699" s="4"/>
    </row>
    <row r="33700" ht="14.25" customHeight="1">
      <c r="A33700" s="4"/>
      <c r="B33700" s="4"/>
    </row>
    <row r="33701" ht="14.25" customHeight="1">
      <c r="A33701" s="4"/>
      <c r="B33701" s="4"/>
    </row>
    <row r="33702" ht="14.25" customHeight="1">
      <c r="A33702" s="4"/>
      <c r="B33702" s="4"/>
    </row>
    <row r="33703" ht="14.25" customHeight="1">
      <c r="A33703" s="4"/>
      <c r="B33703" s="4"/>
    </row>
    <row r="33704" ht="14.25" customHeight="1">
      <c r="A33704" s="4"/>
      <c r="B33704" s="4"/>
    </row>
    <row r="33705" ht="14.25" customHeight="1">
      <c r="A33705" s="4"/>
      <c r="B33705" s="4"/>
    </row>
    <row r="33706" ht="14.25" customHeight="1">
      <c r="A33706" s="4"/>
      <c r="B33706" s="4"/>
    </row>
    <row r="33707" ht="14.25" customHeight="1">
      <c r="A33707" s="4"/>
      <c r="B33707" s="4"/>
    </row>
    <row r="33708" ht="14.25" customHeight="1">
      <c r="A33708" s="4"/>
      <c r="B33708" s="4"/>
    </row>
    <row r="33709" ht="14.25" customHeight="1">
      <c r="A33709" s="4"/>
      <c r="B33709" s="4"/>
    </row>
    <row r="33710" ht="14.25" customHeight="1">
      <c r="A33710" s="4"/>
      <c r="B33710" s="4"/>
    </row>
    <row r="33711" ht="14.25" customHeight="1">
      <c r="A33711" s="4"/>
      <c r="B33711" s="4"/>
    </row>
    <row r="33712" ht="14.25" customHeight="1">
      <c r="A33712" s="4"/>
      <c r="B33712" s="4"/>
    </row>
    <row r="33713" ht="14.25" customHeight="1">
      <c r="A33713" s="4"/>
      <c r="B33713" s="4"/>
    </row>
    <row r="33714" ht="14.25" customHeight="1">
      <c r="A33714" s="4"/>
      <c r="B33714" s="4"/>
    </row>
    <row r="33715" ht="14.25" customHeight="1">
      <c r="A33715" s="4"/>
      <c r="B33715" s="4"/>
    </row>
    <row r="33716" ht="14.25" customHeight="1">
      <c r="A33716" s="4"/>
      <c r="B33716" s="4"/>
    </row>
    <row r="33717" ht="14.25" customHeight="1">
      <c r="A33717" s="4"/>
      <c r="B33717" s="4"/>
    </row>
    <row r="33718" ht="14.25" customHeight="1">
      <c r="A33718" s="4"/>
      <c r="B33718" s="4"/>
    </row>
    <row r="33719" ht="14.25" customHeight="1">
      <c r="A33719" s="4"/>
      <c r="B33719" s="4"/>
    </row>
    <row r="33720" ht="14.25" customHeight="1">
      <c r="A33720" s="4"/>
      <c r="B33720" s="4"/>
    </row>
    <row r="33721" ht="14.25" customHeight="1">
      <c r="A33721" s="4"/>
      <c r="B33721" s="4"/>
    </row>
    <row r="33722" ht="14.25" customHeight="1">
      <c r="A33722" s="4"/>
      <c r="B33722" s="4"/>
    </row>
    <row r="33723" ht="14.25" customHeight="1">
      <c r="A33723" s="4"/>
      <c r="B33723" s="4"/>
    </row>
    <row r="33724" ht="14.25" customHeight="1">
      <c r="A33724" s="4"/>
      <c r="B33724" s="4"/>
    </row>
    <row r="33725" ht="14.25" customHeight="1">
      <c r="A33725" s="4"/>
      <c r="B33725" s="4"/>
    </row>
    <row r="33726" ht="14.25" customHeight="1">
      <c r="A33726" s="4"/>
      <c r="B33726" s="4"/>
    </row>
    <row r="33727" ht="14.25" customHeight="1">
      <c r="A33727" s="4"/>
      <c r="B33727" s="4"/>
    </row>
    <row r="33728" ht="14.25" customHeight="1">
      <c r="A33728" s="4"/>
      <c r="B33728" s="4"/>
    </row>
    <row r="33729" ht="14.25" customHeight="1">
      <c r="A33729" s="4"/>
      <c r="B33729" s="4"/>
    </row>
    <row r="33730" ht="14.25" customHeight="1">
      <c r="A33730" s="4"/>
      <c r="B33730" s="4"/>
    </row>
    <row r="33731" ht="14.25" customHeight="1">
      <c r="A33731" s="4"/>
      <c r="B33731" s="4"/>
    </row>
    <row r="33732" ht="14.25" customHeight="1">
      <c r="A33732" s="4"/>
      <c r="B33732" s="4"/>
    </row>
    <row r="33733" ht="14.25" customHeight="1">
      <c r="A33733" s="4"/>
      <c r="B33733" s="4"/>
    </row>
    <row r="33734" ht="14.25" customHeight="1">
      <c r="A33734" s="4"/>
      <c r="B33734" s="4"/>
    </row>
    <row r="33735" ht="14.25" customHeight="1">
      <c r="A33735" s="4"/>
      <c r="B33735" s="4"/>
    </row>
    <row r="33736" ht="14.25" customHeight="1">
      <c r="A33736" s="4"/>
      <c r="B33736" s="4"/>
    </row>
    <row r="33737" ht="14.25" customHeight="1">
      <c r="A33737" s="4"/>
      <c r="B33737" s="4"/>
    </row>
    <row r="33738" ht="14.25" customHeight="1">
      <c r="A33738" s="4"/>
      <c r="B33738" s="4"/>
    </row>
    <row r="33739" ht="14.25" customHeight="1">
      <c r="A33739" s="4"/>
      <c r="B33739" s="4"/>
    </row>
    <row r="33740" ht="14.25" customHeight="1">
      <c r="A33740" s="4"/>
      <c r="B33740" s="4"/>
    </row>
    <row r="33741" ht="14.25" customHeight="1">
      <c r="A33741" s="4"/>
      <c r="B33741" s="4"/>
    </row>
    <row r="33742" ht="14.25" customHeight="1">
      <c r="A33742" s="4"/>
      <c r="B33742" s="4"/>
    </row>
    <row r="33743" ht="14.25" customHeight="1">
      <c r="A33743" s="4"/>
      <c r="B33743" s="4"/>
    </row>
    <row r="33744" ht="14.25" customHeight="1">
      <c r="A33744" s="4"/>
      <c r="B33744" s="4"/>
    </row>
    <row r="33745" ht="14.25" customHeight="1">
      <c r="A33745" s="4"/>
      <c r="B33745" s="4"/>
    </row>
    <row r="33746" ht="14.25" customHeight="1">
      <c r="A33746" s="4"/>
      <c r="B33746" s="4"/>
    </row>
    <row r="33747" ht="14.25" customHeight="1">
      <c r="A33747" s="4"/>
      <c r="B33747" s="4"/>
    </row>
    <row r="33748" ht="14.25" customHeight="1">
      <c r="A33748" s="4"/>
      <c r="B33748" s="4"/>
    </row>
    <row r="33749" ht="14.25" customHeight="1">
      <c r="A33749" s="4"/>
      <c r="B33749" s="4"/>
    </row>
    <row r="33750" ht="14.25" customHeight="1">
      <c r="A33750" s="4"/>
      <c r="B33750" s="4"/>
    </row>
    <row r="33751" ht="14.25" customHeight="1">
      <c r="A33751" s="4"/>
      <c r="B33751" s="4"/>
    </row>
    <row r="33752" ht="14.25" customHeight="1">
      <c r="A33752" s="4"/>
      <c r="B33752" s="4"/>
    </row>
    <row r="33753" ht="14.25" customHeight="1">
      <c r="A33753" s="4"/>
      <c r="B33753" s="4"/>
    </row>
    <row r="33754" ht="14.25" customHeight="1">
      <c r="A33754" s="4"/>
      <c r="B33754" s="4"/>
    </row>
    <row r="33755" ht="14.25" customHeight="1">
      <c r="A33755" s="4"/>
      <c r="B33755" s="4"/>
    </row>
    <row r="33756" ht="14.25" customHeight="1">
      <c r="A33756" s="4"/>
      <c r="B33756" s="4"/>
    </row>
    <row r="33757" ht="14.25" customHeight="1">
      <c r="A33757" s="4"/>
      <c r="B33757" s="4"/>
    </row>
    <row r="33758" ht="14.25" customHeight="1">
      <c r="A33758" s="4"/>
      <c r="B33758" s="4"/>
    </row>
    <row r="33759" ht="14.25" customHeight="1">
      <c r="A33759" s="4"/>
      <c r="B33759" s="4"/>
    </row>
    <row r="33760" ht="14.25" customHeight="1">
      <c r="A33760" s="4"/>
      <c r="B33760" s="4"/>
    </row>
    <row r="33761" ht="14.25" customHeight="1">
      <c r="A33761" s="4"/>
      <c r="B33761" s="4"/>
    </row>
    <row r="33762" ht="14.25" customHeight="1">
      <c r="A33762" s="4"/>
      <c r="B33762" s="4"/>
    </row>
    <row r="33763" ht="14.25" customHeight="1">
      <c r="A33763" s="4"/>
      <c r="B33763" s="4"/>
    </row>
    <row r="33764" ht="14.25" customHeight="1">
      <c r="A33764" s="4"/>
      <c r="B33764" s="4"/>
    </row>
    <row r="33765" ht="14.25" customHeight="1">
      <c r="A33765" s="4"/>
      <c r="B33765" s="4"/>
    </row>
    <row r="33766" ht="14.25" customHeight="1">
      <c r="A33766" s="4"/>
      <c r="B33766" s="4"/>
    </row>
    <row r="33767" ht="14.25" customHeight="1">
      <c r="A33767" s="4"/>
      <c r="B33767" s="4"/>
    </row>
    <row r="33768" ht="14.25" customHeight="1">
      <c r="A33768" s="4"/>
      <c r="B33768" s="4"/>
    </row>
    <row r="33769" ht="14.25" customHeight="1">
      <c r="A33769" s="4"/>
      <c r="B33769" s="4"/>
    </row>
    <row r="33770" ht="14.25" customHeight="1">
      <c r="A33770" s="4"/>
      <c r="B33770" s="4"/>
    </row>
    <row r="33771" ht="14.25" customHeight="1">
      <c r="A33771" s="4"/>
      <c r="B33771" s="4"/>
    </row>
    <row r="33772" ht="14.25" customHeight="1">
      <c r="A33772" s="4"/>
      <c r="B33772" s="4"/>
    </row>
    <row r="33773" ht="14.25" customHeight="1">
      <c r="A33773" s="4"/>
      <c r="B33773" s="4"/>
    </row>
    <row r="33774" ht="14.25" customHeight="1">
      <c r="A33774" s="4"/>
      <c r="B33774" s="4"/>
    </row>
    <row r="33775" ht="14.25" customHeight="1">
      <c r="A33775" s="4"/>
      <c r="B33775" s="4"/>
    </row>
    <row r="33776" ht="14.25" customHeight="1">
      <c r="A33776" s="4"/>
      <c r="B33776" s="4"/>
    </row>
    <row r="33777" ht="14.25" customHeight="1">
      <c r="A33777" s="4"/>
      <c r="B33777" s="4"/>
    </row>
    <row r="33778" ht="14.25" customHeight="1">
      <c r="A33778" s="4"/>
      <c r="B33778" s="4"/>
    </row>
    <row r="33779" ht="14.25" customHeight="1">
      <c r="A33779" s="4"/>
      <c r="B33779" s="4"/>
    </row>
    <row r="33780" ht="14.25" customHeight="1">
      <c r="A33780" s="4"/>
      <c r="B33780" s="4"/>
    </row>
    <row r="33781" ht="14.25" customHeight="1">
      <c r="A33781" s="4"/>
      <c r="B33781" s="4"/>
    </row>
    <row r="33782" ht="14.25" customHeight="1">
      <c r="A33782" s="4"/>
      <c r="B33782" s="4"/>
    </row>
    <row r="33783" ht="14.25" customHeight="1">
      <c r="A33783" s="4"/>
      <c r="B33783" s="4"/>
    </row>
    <row r="33784" ht="14.25" customHeight="1">
      <c r="A33784" s="4"/>
      <c r="B33784" s="4"/>
    </row>
    <row r="33785" ht="14.25" customHeight="1">
      <c r="A33785" s="4"/>
      <c r="B33785" s="4"/>
    </row>
    <row r="33786" ht="14.25" customHeight="1">
      <c r="A33786" s="4"/>
      <c r="B33786" s="4"/>
    </row>
    <row r="33787" ht="14.25" customHeight="1">
      <c r="A33787" s="4"/>
      <c r="B33787" s="4"/>
    </row>
    <row r="33788" ht="14.25" customHeight="1">
      <c r="A33788" s="4"/>
      <c r="B33788" s="4"/>
    </row>
    <row r="33789" ht="14.25" customHeight="1">
      <c r="A33789" s="4"/>
      <c r="B33789" s="4"/>
    </row>
    <row r="33790" ht="14.25" customHeight="1">
      <c r="A33790" s="4"/>
      <c r="B33790" s="4"/>
    </row>
    <row r="33791" ht="14.25" customHeight="1">
      <c r="A33791" s="4"/>
      <c r="B33791" s="4"/>
    </row>
    <row r="33792" ht="14.25" customHeight="1">
      <c r="A33792" s="4"/>
      <c r="B33792" s="4"/>
    </row>
    <row r="33793" ht="14.25" customHeight="1">
      <c r="A33793" s="4"/>
      <c r="B33793" s="4"/>
    </row>
    <row r="33794" ht="14.25" customHeight="1">
      <c r="A33794" s="4"/>
      <c r="B33794" s="4"/>
    </row>
    <row r="33795" ht="14.25" customHeight="1">
      <c r="A33795" s="4"/>
      <c r="B33795" s="4"/>
    </row>
    <row r="33796" ht="14.25" customHeight="1">
      <c r="A33796" s="4"/>
      <c r="B33796" s="4"/>
    </row>
    <row r="33797" ht="14.25" customHeight="1">
      <c r="A33797" s="4"/>
      <c r="B33797" s="4"/>
    </row>
    <row r="33798" ht="14.25" customHeight="1">
      <c r="A33798" s="4"/>
      <c r="B33798" s="4"/>
    </row>
    <row r="33799" ht="14.25" customHeight="1">
      <c r="A33799" s="4"/>
      <c r="B33799" s="4"/>
    </row>
    <row r="33800" ht="14.25" customHeight="1">
      <c r="A33800" s="4"/>
      <c r="B33800" s="4"/>
    </row>
    <row r="33801" ht="14.25" customHeight="1">
      <c r="A33801" s="4"/>
      <c r="B33801" s="4"/>
    </row>
    <row r="33802" ht="14.25" customHeight="1">
      <c r="A33802" s="4"/>
      <c r="B33802" s="4"/>
    </row>
    <row r="33803" ht="14.25" customHeight="1">
      <c r="A33803" s="4"/>
      <c r="B33803" s="4"/>
    </row>
    <row r="33804" ht="14.25" customHeight="1">
      <c r="A33804" s="4"/>
      <c r="B33804" s="4"/>
    </row>
    <row r="33805" ht="14.25" customHeight="1">
      <c r="A33805" s="4"/>
      <c r="B33805" s="4"/>
    </row>
    <row r="33806" ht="14.25" customHeight="1">
      <c r="A33806" s="4"/>
      <c r="B33806" s="4"/>
    </row>
    <row r="33807" ht="14.25" customHeight="1">
      <c r="A33807" s="4"/>
      <c r="B33807" s="4"/>
    </row>
    <row r="33808" ht="14.25" customHeight="1">
      <c r="A33808" s="4"/>
      <c r="B33808" s="4"/>
    </row>
    <row r="33809" ht="14.25" customHeight="1">
      <c r="A33809" s="4"/>
      <c r="B33809" s="4"/>
    </row>
    <row r="33810" ht="14.25" customHeight="1">
      <c r="A33810" s="4"/>
      <c r="B33810" s="4"/>
    </row>
    <row r="33811" ht="14.25" customHeight="1">
      <c r="A33811" s="4"/>
      <c r="B33811" s="4"/>
    </row>
    <row r="33812" ht="14.25" customHeight="1">
      <c r="A33812" s="4"/>
      <c r="B33812" s="4"/>
    </row>
    <row r="33813" ht="14.25" customHeight="1">
      <c r="A33813" s="4"/>
      <c r="B33813" s="4"/>
    </row>
    <row r="33814" ht="14.25" customHeight="1">
      <c r="A33814" s="4"/>
      <c r="B33814" s="4"/>
    </row>
    <row r="33815" ht="14.25" customHeight="1">
      <c r="A33815" s="4"/>
      <c r="B33815" s="4"/>
    </row>
    <row r="33816" ht="14.25" customHeight="1">
      <c r="A33816" s="4"/>
      <c r="B33816" s="4"/>
    </row>
    <row r="33817" ht="14.25" customHeight="1">
      <c r="A33817" s="4"/>
      <c r="B33817" s="4"/>
    </row>
    <row r="33818" ht="14.25" customHeight="1">
      <c r="A33818" s="4"/>
      <c r="B33818" s="4"/>
    </row>
    <row r="33819" ht="14.25" customHeight="1">
      <c r="A33819" s="4"/>
      <c r="B33819" s="4"/>
    </row>
    <row r="33820" ht="14.25" customHeight="1">
      <c r="A33820" s="4"/>
      <c r="B33820" s="4"/>
    </row>
    <row r="33821" ht="14.25" customHeight="1">
      <c r="A33821" s="4"/>
      <c r="B33821" s="4"/>
    </row>
    <row r="33822" ht="14.25" customHeight="1">
      <c r="A33822" s="4"/>
      <c r="B33822" s="4"/>
    </row>
    <row r="33823" ht="14.25" customHeight="1">
      <c r="A33823" s="4"/>
      <c r="B33823" s="4"/>
    </row>
    <row r="33824" ht="14.25" customHeight="1">
      <c r="A33824" s="4"/>
      <c r="B33824" s="4"/>
    </row>
    <row r="33825" ht="14.25" customHeight="1">
      <c r="A33825" s="4"/>
      <c r="B33825" s="4"/>
    </row>
    <row r="33826" ht="14.25" customHeight="1">
      <c r="A33826" s="4"/>
      <c r="B33826" s="4"/>
    </row>
    <row r="33827" ht="14.25" customHeight="1">
      <c r="A33827" s="4"/>
      <c r="B33827" s="4"/>
    </row>
    <row r="33828" ht="14.25" customHeight="1">
      <c r="A33828" s="4"/>
      <c r="B33828" s="4"/>
    </row>
    <row r="33829" ht="14.25" customHeight="1">
      <c r="A33829" s="4"/>
      <c r="B33829" s="4"/>
    </row>
    <row r="33830" ht="14.25" customHeight="1">
      <c r="A33830" s="4"/>
      <c r="B33830" s="4"/>
    </row>
    <row r="33831" ht="14.25" customHeight="1">
      <c r="A33831" s="4"/>
      <c r="B33831" s="4"/>
    </row>
    <row r="33832" ht="14.25" customHeight="1">
      <c r="A33832" s="4"/>
      <c r="B33832" s="4"/>
    </row>
    <row r="33833" ht="14.25" customHeight="1">
      <c r="A33833" s="4"/>
      <c r="B33833" s="4"/>
    </row>
    <row r="33834" ht="14.25" customHeight="1">
      <c r="A33834" s="4"/>
      <c r="B33834" s="4"/>
    </row>
    <row r="33835" ht="14.25" customHeight="1">
      <c r="A33835" s="4"/>
      <c r="B33835" s="4"/>
    </row>
    <row r="33836" ht="14.25" customHeight="1">
      <c r="A33836" s="4"/>
      <c r="B33836" s="4"/>
    </row>
    <row r="33837" ht="14.25" customHeight="1">
      <c r="A33837" s="4"/>
      <c r="B33837" s="4"/>
    </row>
    <row r="33838" ht="14.25" customHeight="1">
      <c r="A33838" s="4"/>
      <c r="B33838" s="4"/>
    </row>
    <row r="33839" ht="14.25" customHeight="1">
      <c r="A33839" s="4"/>
      <c r="B33839" s="4"/>
    </row>
    <row r="33840" ht="14.25" customHeight="1">
      <c r="A33840" s="4"/>
      <c r="B33840" s="4"/>
    </row>
    <row r="33841" ht="14.25" customHeight="1">
      <c r="A33841" s="4"/>
      <c r="B33841" s="4"/>
    </row>
    <row r="33842" ht="14.25" customHeight="1">
      <c r="A33842" s="4"/>
      <c r="B33842" s="4"/>
    </row>
    <row r="33843" ht="14.25" customHeight="1">
      <c r="A33843" s="4"/>
      <c r="B33843" s="4"/>
    </row>
    <row r="33844" ht="14.25" customHeight="1">
      <c r="A33844" s="4"/>
      <c r="B33844" s="4"/>
    </row>
    <row r="33845" ht="14.25" customHeight="1">
      <c r="A33845" s="4"/>
      <c r="B33845" s="4"/>
    </row>
    <row r="33846" ht="14.25" customHeight="1">
      <c r="A33846" s="4"/>
      <c r="B33846" s="4"/>
    </row>
    <row r="33847" ht="14.25" customHeight="1">
      <c r="A33847" s="4"/>
      <c r="B33847" s="4"/>
    </row>
    <row r="33848" ht="14.25" customHeight="1">
      <c r="A33848" s="4"/>
      <c r="B33848" s="4"/>
    </row>
    <row r="33849" ht="14.25" customHeight="1">
      <c r="A33849" s="4"/>
      <c r="B33849" s="4"/>
    </row>
    <row r="33850" ht="14.25" customHeight="1">
      <c r="A33850" s="4"/>
      <c r="B33850" s="4"/>
    </row>
    <row r="33851" ht="14.25" customHeight="1">
      <c r="A33851" s="4"/>
      <c r="B33851" s="4"/>
    </row>
    <row r="33852" ht="14.25" customHeight="1">
      <c r="A33852" s="4"/>
      <c r="B33852" s="4"/>
    </row>
    <row r="33853" ht="14.25" customHeight="1">
      <c r="A33853" s="4"/>
      <c r="B33853" s="4"/>
    </row>
    <row r="33854" ht="14.25" customHeight="1">
      <c r="A33854" s="4"/>
      <c r="B33854" s="4"/>
    </row>
    <row r="33855" ht="14.25" customHeight="1">
      <c r="A33855" s="4"/>
      <c r="B33855" s="4"/>
    </row>
    <row r="33856" ht="14.25" customHeight="1">
      <c r="A33856" s="4"/>
      <c r="B33856" s="4"/>
    </row>
    <row r="33857" ht="14.25" customHeight="1">
      <c r="A33857" s="4"/>
      <c r="B33857" s="4"/>
    </row>
    <row r="33858" ht="14.25" customHeight="1">
      <c r="A33858" s="4"/>
      <c r="B33858" s="4"/>
    </row>
    <row r="33859" ht="14.25" customHeight="1">
      <c r="A33859" s="4"/>
      <c r="B33859" s="4"/>
    </row>
    <row r="33860" ht="14.25" customHeight="1">
      <c r="A33860" s="4"/>
      <c r="B33860" s="4"/>
    </row>
    <row r="33861" ht="14.25" customHeight="1">
      <c r="A33861" s="4"/>
      <c r="B33861" s="4"/>
    </row>
    <row r="33862" ht="14.25" customHeight="1">
      <c r="A33862" s="4"/>
      <c r="B33862" s="4"/>
    </row>
    <row r="33863" ht="14.25" customHeight="1">
      <c r="A33863" s="4"/>
      <c r="B33863" s="4"/>
    </row>
    <row r="33864" ht="14.25" customHeight="1">
      <c r="A33864" s="4"/>
      <c r="B33864" s="4"/>
    </row>
    <row r="33865" ht="14.25" customHeight="1">
      <c r="A33865" s="4"/>
      <c r="B33865" s="4"/>
    </row>
    <row r="33866" ht="14.25" customHeight="1">
      <c r="A33866" s="4"/>
      <c r="B33866" s="4"/>
    </row>
    <row r="33867" ht="14.25" customHeight="1">
      <c r="A33867" s="4"/>
      <c r="B33867" s="4"/>
    </row>
    <row r="33868" ht="14.25" customHeight="1">
      <c r="A33868" s="4"/>
      <c r="B33868" s="4"/>
    </row>
    <row r="33869" ht="14.25" customHeight="1">
      <c r="A33869" s="4"/>
      <c r="B33869" s="4"/>
    </row>
    <row r="33870" ht="14.25" customHeight="1">
      <c r="A33870" s="4"/>
      <c r="B33870" s="4"/>
    </row>
    <row r="33871" ht="14.25" customHeight="1">
      <c r="A33871" s="4"/>
      <c r="B33871" s="4"/>
    </row>
    <row r="33872" ht="14.25" customHeight="1">
      <c r="A33872" s="4"/>
      <c r="B33872" s="4"/>
    </row>
    <row r="33873" ht="14.25" customHeight="1">
      <c r="A33873" s="4"/>
      <c r="B33873" s="4"/>
    </row>
    <row r="33874" ht="14.25" customHeight="1">
      <c r="A33874" s="4"/>
      <c r="B33874" s="4"/>
    </row>
    <row r="33875" ht="14.25" customHeight="1">
      <c r="A33875" s="4"/>
      <c r="B33875" s="4"/>
    </row>
    <row r="33876" ht="14.25" customHeight="1">
      <c r="A33876" s="4"/>
      <c r="B33876" s="4"/>
    </row>
    <row r="33877" ht="14.25" customHeight="1">
      <c r="A33877" s="4"/>
      <c r="B33877" s="4"/>
    </row>
    <row r="33878" ht="14.25" customHeight="1">
      <c r="A33878" s="4"/>
      <c r="B33878" s="4"/>
    </row>
    <row r="33879" ht="14.25" customHeight="1">
      <c r="A33879" s="4"/>
      <c r="B33879" s="4"/>
    </row>
    <row r="33880" ht="14.25" customHeight="1">
      <c r="A33880" s="4"/>
      <c r="B33880" s="4"/>
    </row>
    <row r="33881" ht="14.25" customHeight="1">
      <c r="A33881" s="4"/>
      <c r="B33881" s="4"/>
    </row>
    <row r="33882" ht="14.25" customHeight="1">
      <c r="A33882" s="4"/>
      <c r="B33882" s="4"/>
    </row>
    <row r="33883" ht="14.25" customHeight="1">
      <c r="A33883" s="4"/>
      <c r="B33883" s="4"/>
    </row>
    <row r="33884" ht="14.25" customHeight="1">
      <c r="A33884" s="4"/>
      <c r="B33884" s="4"/>
    </row>
    <row r="33885" ht="14.25" customHeight="1">
      <c r="A33885" s="4"/>
      <c r="B33885" s="4"/>
    </row>
    <row r="33886" ht="14.25" customHeight="1">
      <c r="A33886" s="4"/>
      <c r="B33886" s="4"/>
    </row>
    <row r="33887" ht="14.25" customHeight="1">
      <c r="A33887" s="4"/>
      <c r="B33887" s="4"/>
    </row>
    <row r="33888" ht="14.25" customHeight="1">
      <c r="A33888" s="4"/>
      <c r="B33888" s="4"/>
    </row>
    <row r="33889" ht="14.25" customHeight="1">
      <c r="A33889" s="4"/>
      <c r="B33889" s="4"/>
    </row>
    <row r="33890" ht="14.25" customHeight="1">
      <c r="A33890" s="4"/>
      <c r="B33890" s="4"/>
    </row>
    <row r="33891" ht="14.25" customHeight="1">
      <c r="A33891" s="4"/>
      <c r="B33891" s="4"/>
    </row>
    <row r="33892" ht="14.25" customHeight="1">
      <c r="A33892" s="4"/>
      <c r="B33892" s="4"/>
    </row>
    <row r="33893" ht="14.25" customHeight="1">
      <c r="A33893" s="4"/>
      <c r="B33893" s="4"/>
    </row>
    <row r="33894" ht="14.25" customHeight="1">
      <c r="A33894" s="4"/>
      <c r="B33894" s="4"/>
    </row>
    <row r="33895" ht="14.25" customHeight="1">
      <c r="A33895" s="4"/>
      <c r="B33895" s="4"/>
    </row>
    <row r="33896" ht="14.25" customHeight="1">
      <c r="A33896" s="4"/>
      <c r="B33896" s="4"/>
    </row>
    <row r="33897" ht="14.25" customHeight="1">
      <c r="A33897" s="4"/>
      <c r="B33897" s="4"/>
    </row>
    <row r="33898" ht="14.25" customHeight="1">
      <c r="A33898" s="4"/>
      <c r="B33898" s="4"/>
    </row>
    <row r="33899" ht="14.25" customHeight="1">
      <c r="A33899" s="4"/>
      <c r="B33899" s="4"/>
    </row>
    <row r="33900" ht="14.25" customHeight="1">
      <c r="A33900" s="4"/>
      <c r="B33900" s="4"/>
    </row>
    <row r="33901" ht="14.25" customHeight="1">
      <c r="A33901" s="4"/>
      <c r="B33901" s="4"/>
    </row>
    <row r="33902" ht="14.25" customHeight="1">
      <c r="A33902" s="4"/>
      <c r="B33902" s="4"/>
    </row>
    <row r="33903" ht="14.25" customHeight="1">
      <c r="A33903" s="4"/>
      <c r="B33903" s="4"/>
    </row>
    <row r="33904" ht="14.25" customHeight="1">
      <c r="A33904" s="4"/>
      <c r="B33904" s="4"/>
    </row>
    <row r="33905" ht="14.25" customHeight="1">
      <c r="A33905" s="4"/>
      <c r="B33905" s="4"/>
    </row>
    <row r="33906" ht="14.25" customHeight="1">
      <c r="A33906" s="4"/>
      <c r="B33906" s="4"/>
    </row>
    <row r="33907" ht="14.25" customHeight="1">
      <c r="A33907" s="4"/>
      <c r="B33907" s="4"/>
    </row>
    <row r="33908" ht="14.25" customHeight="1">
      <c r="A33908" s="4"/>
      <c r="B33908" s="4"/>
    </row>
    <row r="33909" ht="14.25" customHeight="1">
      <c r="A33909" s="4"/>
      <c r="B33909" s="4"/>
    </row>
    <row r="33910" ht="14.25" customHeight="1">
      <c r="A33910" s="4"/>
      <c r="B33910" s="4"/>
    </row>
    <row r="33911" ht="14.25" customHeight="1">
      <c r="A33911" s="4"/>
      <c r="B33911" s="4"/>
    </row>
    <row r="33912" ht="14.25" customHeight="1">
      <c r="A33912" s="4"/>
      <c r="B33912" s="4"/>
    </row>
    <row r="33913" ht="14.25" customHeight="1">
      <c r="A33913" s="4"/>
      <c r="B33913" s="4"/>
    </row>
    <row r="33914" ht="14.25" customHeight="1">
      <c r="A33914" s="4"/>
      <c r="B33914" s="4"/>
    </row>
    <row r="33915" ht="14.25" customHeight="1">
      <c r="A33915" s="4"/>
      <c r="B33915" s="4"/>
    </row>
    <row r="33916" ht="14.25" customHeight="1">
      <c r="A33916" s="4"/>
      <c r="B33916" s="4"/>
    </row>
    <row r="33917" ht="14.25" customHeight="1">
      <c r="A33917" s="4"/>
      <c r="B33917" s="4"/>
    </row>
    <row r="33918" ht="14.25" customHeight="1">
      <c r="A33918" s="4"/>
      <c r="B33918" s="4"/>
    </row>
    <row r="33919" ht="14.25" customHeight="1">
      <c r="A33919" s="4"/>
      <c r="B33919" s="4"/>
    </row>
    <row r="33920" ht="14.25" customHeight="1">
      <c r="A33920" s="4"/>
      <c r="B33920" s="4"/>
    </row>
    <row r="33921" ht="14.25" customHeight="1">
      <c r="A33921" s="4"/>
      <c r="B33921" s="4"/>
    </row>
    <row r="33922" ht="14.25" customHeight="1">
      <c r="A33922" s="4"/>
      <c r="B33922" s="4"/>
    </row>
    <row r="33923" ht="14.25" customHeight="1">
      <c r="A33923" s="4"/>
      <c r="B33923" s="4"/>
    </row>
    <row r="33924" ht="14.25" customHeight="1">
      <c r="A33924" s="4"/>
      <c r="B33924" s="4"/>
    </row>
    <row r="33925" ht="14.25" customHeight="1">
      <c r="A33925" s="4"/>
      <c r="B33925" s="4"/>
    </row>
    <row r="33926" ht="14.25" customHeight="1">
      <c r="A33926" s="4"/>
      <c r="B33926" s="4"/>
    </row>
    <row r="33927" ht="14.25" customHeight="1">
      <c r="A33927" s="4"/>
      <c r="B33927" s="4"/>
    </row>
    <row r="33928" ht="14.25" customHeight="1">
      <c r="A33928" s="4"/>
      <c r="B33928" s="4"/>
    </row>
    <row r="33929" ht="14.25" customHeight="1">
      <c r="A33929" s="4"/>
      <c r="B33929" s="4"/>
    </row>
    <row r="33930" ht="14.25" customHeight="1">
      <c r="A33930" s="4"/>
      <c r="B33930" s="4"/>
    </row>
    <row r="33931" ht="14.25" customHeight="1">
      <c r="A33931" s="4"/>
      <c r="B33931" s="4"/>
    </row>
    <row r="33932" ht="14.25" customHeight="1">
      <c r="A33932" s="4"/>
      <c r="B33932" s="4"/>
    </row>
    <row r="33933" ht="14.25" customHeight="1">
      <c r="A33933" s="4"/>
      <c r="B33933" s="4"/>
    </row>
    <row r="33934" ht="14.25" customHeight="1">
      <c r="A33934" s="4"/>
      <c r="B33934" s="4"/>
    </row>
    <row r="33935" ht="14.25" customHeight="1">
      <c r="A33935" s="4"/>
      <c r="B33935" s="4"/>
    </row>
    <row r="33936" ht="14.25" customHeight="1">
      <c r="A33936" s="4"/>
      <c r="B33936" s="4"/>
    </row>
    <row r="33937" ht="14.25" customHeight="1">
      <c r="A33937" s="4"/>
      <c r="B33937" s="4"/>
    </row>
    <row r="33938" ht="14.25" customHeight="1">
      <c r="A33938" s="4"/>
      <c r="B33938" s="4"/>
    </row>
    <row r="33939" ht="14.25" customHeight="1">
      <c r="A33939" s="4"/>
      <c r="B33939" s="4"/>
    </row>
    <row r="33940" ht="14.25" customHeight="1">
      <c r="A33940" s="4"/>
      <c r="B33940" s="4"/>
    </row>
    <row r="33941" ht="14.25" customHeight="1">
      <c r="A33941" s="4"/>
      <c r="B33941" s="4"/>
    </row>
    <row r="33942" ht="14.25" customHeight="1">
      <c r="A33942" s="4"/>
      <c r="B33942" s="4"/>
    </row>
    <row r="33943" ht="14.25" customHeight="1">
      <c r="A33943" s="4"/>
      <c r="B33943" s="4"/>
    </row>
    <row r="33944" ht="14.25" customHeight="1">
      <c r="A33944" s="4"/>
      <c r="B33944" s="4"/>
    </row>
    <row r="33945" ht="14.25" customHeight="1">
      <c r="A33945" s="4"/>
      <c r="B33945" s="4"/>
    </row>
    <row r="33946" ht="14.25" customHeight="1">
      <c r="A33946" s="4"/>
      <c r="B33946" s="4"/>
    </row>
    <row r="33947" ht="14.25" customHeight="1">
      <c r="A33947" s="4"/>
      <c r="B33947" s="4"/>
    </row>
    <row r="33948" ht="14.25" customHeight="1">
      <c r="A33948" s="4"/>
      <c r="B33948" s="4"/>
    </row>
    <row r="33949" ht="14.25" customHeight="1">
      <c r="A33949" s="4"/>
      <c r="B33949" s="4"/>
    </row>
    <row r="33950" ht="14.25" customHeight="1">
      <c r="A33950" s="4"/>
      <c r="B33950" s="4"/>
    </row>
    <row r="33951" ht="14.25" customHeight="1">
      <c r="A33951" s="4"/>
      <c r="B33951" s="4"/>
    </row>
    <row r="33952" ht="14.25" customHeight="1">
      <c r="A33952" s="4"/>
      <c r="B33952" s="4"/>
    </row>
    <row r="33953" ht="14.25" customHeight="1">
      <c r="A33953" s="4"/>
      <c r="B33953" s="4"/>
    </row>
    <row r="33954" ht="14.25" customHeight="1">
      <c r="A33954" s="4"/>
      <c r="B33954" s="4"/>
    </row>
    <row r="33955" ht="14.25" customHeight="1">
      <c r="A33955" s="4"/>
      <c r="B33955" s="4"/>
    </row>
    <row r="33956" ht="14.25" customHeight="1">
      <c r="A33956" s="4"/>
      <c r="B33956" s="4"/>
    </row>
    <row r="33957" ht="14.25" customHeight="1">
      <c r="A33957" s="4"/>
      <c r="B33957" s="4"/>
    </row>
    <row r="33958" ht="14.25" customHeight="1">
      <c r="A33958" s="4"/>
      <c r="B33958" s="4"/>
    </row>
    <row r="33959" ht="14.25" customHeight="1">
      <c r="A33959" s="4"/>
      <c r="B33959" s="4"/>
    </row>
    <row r="33960" ht="14.25" customHeight="1">
      <c r="A33960" s="4"/>
      <c r="B33960" s="4"/>
    </row>
    <row r="33961" ht="14.25" customHeight="1">
      <c r="A33961" s="4"/>
      <c r="B33961" s="4"/>
    </row>
    <row r="33962" ht="14.25" customHeight="1">
      <c r="A33962" s="4"/>
      <c r="B33962" s="4"/>
    </row>
    <row r="33963" ht="14.25" customHeight="1">
      <c r="A33963" s="4"/>
      <c r="B33963" s="4"/>
    </row>
    <row r="33964" ht="14.25" customHeight="1">
      <c r="A33964" s="4"/>
      <c r="B33964" s="4"/>
    </row>
    <row r="33965" ht="14.25" customHeight="1">
      <c r="A33965" s="4"/>
      <c r="B33965" s="4"/>
    </row>
    <row r="33966" ht="14.25" customHeight="1">
      <c r="A33966" s="4"/>
      <c r="B33966" s="4"/>
    </row>
    <row r="33967" ht="14.25" customHeight="1">
      <c r="A33967" s="4"/>
      <c r="B33967" s="4"/>
    </row>
    <row r="33968" ht="14.25" customHeight="1">
      <c r="A33968" s="4"/>
      <c r="B33968" s="4"/>
    </row>
    <row r="33969" ht="14.25" customHeight="1">
      <c r="A33969" s="4"/>
      <c r="B33969" s="4"/>
    </row>
    <row r="33970" ht="14.25" customHeight="1">
      <c r="A33970" s="4"/>
      <c r="B33970" s="4"/>
    </row>
    <row r="33971" ht="14.25" customHeight="1">
      <c r="A33971" s="4"/>
      <c r="B33971" s="4"/>
    </row>
    <row r="33972" ht="14.25" customHeight="1">
      <c r="A33972" s="4"/>
      <c r="B33972" s="4"/>
    </row>
    <row r="33973" ht="14.25" customHeight="1">
      <c r="A33973" s="4"/>
      <c r="B33973" s="4"/>
    </row>
    <row r="33974" ht="14.25" customHeight="1">
      <c r="A33974" s="4"/>
      <c r="B33974" s="4"/>
    </row>
    <row r="33975" ht="14.25" customHeight="1">
      <c r="A33975" s="4"/>
      <c r="B33975" s="4"/>
    </row>
    <row r="33976" ht="14.25" customHeight="1">
      <c r="A33976" s="4"/>
      <c r="B33976" s="4"/>
    </row>
    <row r="33977" ht="14.25" customHeight="1">
      <c r="A33977" s="4"/>
      <c r="B33977" s="4"/>
    </row>
    <row r="33978" ht="14.25" customHeight="1">
      <c r="A33978" s="4"/>
      <c r="B33978" s="4"/>
    </row>
    <row r="33979" ht="14.25" customHeight="1">
      <c r="A33979" s="4"/>
      <c r="B33979" s="4"/>
    </row>
    <row r="33980" ht="14.25" customHeight="1">
      <c r="A33980" s="4"/>
      <c r="B33980" s="4"/>
    </row>
    <row r="33981" ht="14.25" customHeight="1">
      <c r="A33981" s="4"/>
      <c r="B33981" s="4"/>
    </row>
    <row r="33982" ht="14.25" customHeight="1">
      <c r="A33982" s="4"/>
      <c r="B33982" s="4"/>
    </row>
    <row r="33983" ht="14.25" customHeight="1">
      <c r="A33983" s="4"/>
      <c r="B33983" s="4"/>
    </row>
    <row r="33984" ht="14.25" customHeight="1">
      <c r="A33984" s="4"/>
      <c r="B33984" s="4"/>
    </row>
    <row r="33985" ht="14.25" customHeight="1">
      <c r="A33985" s="4"/>
      <c r="B33985" s="4"/>
    </row>
    <row r="33986" ht="14.25" customHeight="1">
      <c r="A33986" s="4"/>
      <c r="B33986" s="4"/>
    </row>
    <row r="33987" ht="14.25" customHeight="1">
      <c r="A33987" s="4"/>
      <c r="B33987" s="4"/>
    </row>
    <row r="33988" ht="14.25" customHeight="1">
      <c r="A33988" s="4"/>
      <c r="B33988" s="4"/>
    </row>
    <row r="33989" ht="14.25" customHeight="1">
      <c r="A33989" s="4"/>
      <c r="B33989" s="4"/>
    </row>
    <row r="33990" ht="14.25" customHeight="1">
      <c r="A33990" s="4"/>
      <c r="B33990" s="4"/>
    </row>
    <row r="33991" ht="14.25" customHeight="1">
      <c r="A33991" s="4"/>
      <c r="B33991" s="4"/>
    </row>
    <row r="33992" ht="14.25" customHeight="1">
      <c r="A33992" s="4"/>
      <c r="B33992" s="4"/>
    </row>
    <row r="33993" ht="14.25" customHeight="1">
      <c r="A33993" s="4"/>
      <c r="B33993" s="4"/>
    </row>
    <row r="33994" ht="14.25" customHeight="1">
      <c r="A33994" s="4"/>
      <c r="B33994" s="4"/>
    </row>
    <row r="33995" ht="14.25" customHeight="1">
      <c r="A33995" s="4"/>
      <c r="B33995" s="4"/>
    </row>
    <row r="33996" ht="14.25" customHeight="1">
      <c r="A33996" s="4"/>
      <c r="B33996" s="4"/>
    </row>
    <row r="33997" ht="14.25" customHeight="1">
      <c r="A33997" s="4"/>
      <c r="B33997" s="4"/>
    </row>
    <row r="33998" ht="14.25" customHeight="1">
      <c r="A33998" s="4"/>
      <c r="B33998" s="4"/>
    </row>
    <row r="33999" ht="14.25" customHeight="1">
      <c r="A33999" s="4"/>
      <c r="B33999" s="4"/>
    </row>
    <row r="34000" ht="14.25" customHeight="1">
      <c r="A34000" s="4"/>
      <c r="B34000" s="4"/>
    </row>
    <row r="34001" ht="14.25" customHeight="1">
      <c r="A34001" s="4"/>
      <c r="B34001" s="4"/>
    </row>
    <row r="34002" ht="14.25" customHeight="1">
      <c r="A34002" s="4"/>
      <c r="B34002" s="4"/>
    </row>
    <row r="34003" ht="14.25" customHeight="1">
      <c r="A34003" s="4"/>
      <c r="B34003" s="4"/>
    </row>
    <row r="34004" ht="14.25" customHeight="1">
      <c r="A34004" s="4"/>
      <c r="B34004" s="4"/>
    </row>
    <row r="34005" ht="14.25" customHeight="1">
      <c r="A34005" s="4"/>
      <c r="B34005" s="4"/>
    </row>
    <row r="34006" ht="14.25" customHeight="1">
      <c r="A34006" s="4"/>
      <c r="B34006" s="4"/>
    </row>
    <row r="34007" ht="14.25" customHeight="1">
      <c r="A34007" s="4"/>
      <c r="B34007" s="4"/>
    </row>
    <row r="34008" ht="14.25" customHeight="1">
      <c r="A34008" s="4"/>
      <c r="B34008" s="4"/>
    </row>
    <row r="34009" ht="14.25" customHeight="1">
      <c r="A34009" s="4"/>
      <c r="B34009" s="4"/>
    </row>
    <row r="34010" ht="14.25" customHeight="1">
      <c r="A34010" s="4"/>
      <c r="B34010" s="4"/>
    </row>
    <row r="34011" ht="14.25" customHeight="1">
      <c r="A34011" s="4"/>
      <c r="B34011" s="4"/>
    </row>
    <row r="34012" ht="14.25" customHeight="1">
      <c r="A34012" s="4"/>
      <c r="B34012" s="4"/>
    </row>
    <row r="34013" ht="14.25" customHeight="1">
      <c r="A34013" s="4"/>
      <c r="B34013" s="4"/>
    </row>
    <row r="34014" ht="14.25" customHeight="1">
      <c r="A34014" s="4"/>
      <c r="B34014" s="4"/>
    </row>
    <row r="34015" ht="14.25" customHeight="1">
      <c r="A34015" s="4"/>
      <c r="B34015" s="4"/>
    </row>
    <row r="34016" ht="14.25" customHeight="1">
      <c r="A34016" s="4"/>
      <c r="B34016" s="4"/>
    </row>
    <row r="34017" ht="14.25" customHeight="1">
      <c r="A34017" s="4"/>
      <c r="B34017" s="4"/>
    </row>
    <row r="34018" ht="14.25" customHeight="1">
      <c r="A34018" s="4"/>
      <c r="B34018" s="4"/>
    </row>
    <row r="34019" ht="14.25" customHeight="1">
      <c r="A34019" s="4"/>
      <c r="B34019" s="4"/>
    </row>
    <row r="34020" ht="14.25" customHeight="1">
      <c r="A34020" s="4"/>
      <c r="B34020" s="4"/>
    </row>
    <row r="34021" ht="14.25" customHeight="1">
      <c r="A34021" s="4"/>
      <c r="B34021" s="4"/>
    </row>
    <row r="34022" ht="14.25" customHeight="1">
      <c r="A34022" s="4"/>
      <c r="B34022" s="4"/>
    </row>
    <row r="34023" ht="14.25" customHeight="1">
      <c r="A34023" s="4"/>
      <c r="B34023" s="4"/>
    </row>
    <row r="34024" ht="14.25" customHeight="1">
      <c r="A34024" s="4"/>
      <c r="B34024" s="4"/>
    </row>
    <row r="34025" ht="14.25" customHeight="1">
      <c r="A34025" s="4"/>
      <c r="B34025" s="4"/>
    </row>
    <row r="34026" ht="14.25" customHeight="1">
      <c r="A34026" s="4"/>
      <c r="B34026" s="4"/>
    </row>
    <row r="34027" ht="14.25" customHeight="1">
      <c r="A34027" s="4"/>
      <c r="B34027" s="4"/>
    </row>
    <row r="34028" ht="14.25" customHeight="1">
      <c r="A34028" s="4"/>
      <c r="B34028" s="4"/>
    </row>
    <row r="34029" ht="14.25" customHeight="1">
      <c r="A34029" s="4"/>
      <c r="B34029" s="4"/>
    </row>
    <row r="34030" ht="14.25" customHeight="1">
      <c r="A34030" s="4"/>
      <c r="B34030" s="4"/>
    </row>
    <row r="34031" ht="14.25" customHeight="1">
      <c r="A34031" s="4"/>
      <c r="B34031" s="4"/>
    </row>
    <row r="34032" ht="14.25" customHeight="1">
      <c r="A34032" s="4"/>
      <c r="B34032" s="4"/>
    </row>
    <row r="34033" ht="14.25" customHeight="1">
      <c r="A34033" s="4"/>
      <c r="B34033" s="4"/>
    </row>
    <row r="34034" ht="14.25" customHeight="1">
      <c r="A34034" s="4"/>
      <c r="B34034" s="4"/>
    </row>
    <row r="34035" ht="14.25" customHeight="1">
      <c r="A34035" s="4"/>
      <c r="B34035" s="4"/>
    </row>
    <row r="34036" ht="14.25" customHeight="1">
      <c r="A34036" s="4"/>
      <c r="B34036" s="4"/>
    </row>
    <row r="34037" ht="14.25" customHeight="1">
      <c r="A34037" s="4"/>
      <c r="B34037" s="4"/>
    </row>
    <row r="34038" ht="14.25" customHeight="1">
      <c r="A34038" s="4"/>
      <c r="B34038" s="4"/>
    </row>
    <row r="34039" ht="14.25" customHeight="1">
      <c r="A34039" s="4"/>
      <c r="B34039" s="4"/>
    </row>
    <row r="34040" ht="14.25" customHeight="1">
      <c r="A34040" s="4"/>
      <c r="B34040" s="4"/>
    </row>
    <row r="34041" ht="14.25" customHeight="1">
      <c r="A34041" s="4"/>
      <c r="B34041" s="4"/>
    </row>
    <row r="34042" ht="14.25" customHeight="1">
      <c r="A34042" s="4"/>
      <c r="B34042" s="4"/>
    </row>
    <row r="34043" ht="14.25" customHeight="1">
      <c r="A34043" s="4"/>
      <c r="B34043" s="4"/>
    </row>
    <row r="34044" ht="14.25" customHeight="1">
      <c r="A34044" s="4"/>
      <c r="B34044" s="4"/>
    </row>
    <row r="34045" ht="14.25" customHeight="1">
      <c r="A34045" s="4"/>
      <c r="B34045" s="4"/>
    </row>
    <row r="34046" ht="14.25" customHeight="1">
      <c r="A34046" s="4"/>
      <c r="B34046" s="4"/>
    </row>
    <row r="34047" ht="14.25" customHeight="1">
      <c r="A34047" s="4"/>
      <c r="B34047" s="4"/>
    </row>
    <row r="34048" ht="14.25" customHeight="1">
      <c r="A34048" s="4"/>
      <c r="B34048" s="4"/>
    </row>
    <row r="34049" ht="14.25" customHeight="1">
      <c r="A34049" s="4"/>
      <c r="B34049" s="4"/>
    </row>
    <row r="34050" ht="14.25" customHeight="1">
      <c r="A34050" s="4"/>
      <c r="B34050" s="4"/>
    </row>
    <row r="34051" ht="14.25" customHeight="1">
      <c r="A34051" s="4"/>
      <c r="B34051" s="4"/>
    </row>
    <row r="34052" ht="14.25" customHeight="1">
      <c r="A34052" s="4"/>
      <c r="B34052" s="4"/>
    </row>
    <row r="34053" ht="14.25" customHeight="1">
      <c r="A34053" s="4"/>
      <c r="B34053" s="4"/>
    </row>
    <row r="34054" ht="14.25" customHeight="1">
      <c r="A34054" s="4"/>
      <c r="B34054" s="4"/>
    </row>
    <row r="34055" ht="14.25" customHeight="1">
      <c r="A34055" s="4"/>
      <c r="B34055" s="4"/>
    </row>
    <row r="34056" ht="14.25" customHeight="1">
      <c r="A34056" s="4"/>
      <c r="B34056" s="4"/>
    </row>
    <row r="34057" ht="14.25" customHeight="1">
      <c r="A34057" s="4"/>
      <c r="B34057" s="4"/>
    </row>
    <row r="34058" ht="14.25" customHeight="1">
      <c r="A34058" s="4"/>
      <c r="B34058" s="4"/>
    </row>
    <row r="34059" ht="14.25" customHeight="1">
      <c r="A34059" s="4"/>
      <c r="B34059" s="4"/>
    </row>
    <row r="34060" ht="14.25" customHeight="1">
      <c r="A34060" s="4"/>
      <c r="B34060" s="4"/>
    </row>
    <row r="34061" ht="14.25" customHeight="1">
      <c r="A34061" s="4"/>
      <c r="B34061" s="4"/>
    </row>
    <row r="34062" ht="14.25" customHeight="1">
      <c r="A34062" s="4"/>
      <c r="B34062" s="4"/>
    </row>
    <row r="34063" ht="14.25" customHeight="1">
      <c r="A34063" s="4"/>
      <c r="B34063" s="4"/>
    </row>
    <row r="34064" ht="14.25" customHeight="1">
      <c r="A34064" s="4"/>
      <c r="B34064" s="4"/>
    </row>
    <row r="34065" ht="14.25" customHeight="1">
      <c r="A34065" s="4"/>
      <c r="B34065" s="4"/>
    </row>
    <row r="34066" ht="14.25" customHeight="1">
      <c r="A34066" s="4"/>
      <c r="B34066" s="4"/>
    </row>
    <row r="34067" ht="14.25" customHeight="1">
      <c r="A34067" s="4"/>
      <c r="B34067" s="4"/>
    </row>
    <row r="34068" ht="14.25" customHeight="1">
      <c r="A34068" s="4"/>
      <c r="B34068" s="4"/>
    </row>
    <row r="34069" ht="14.25" customHeight="1">
      <c r="A34069" s="4"/>
      <c r="B34069" s="4"/>
    </row>
    <row r="34070" ht="14.25" customHeight="1">
      <c r="A34070" s="4"/>
      <c r="B34070" s="4"/>
    </row>
    <row r="34071" ht="14.25" customHeight="1">
      <c r="A34071" s="4"/>
      <c r="B34071" s="4"/>
    </row>
    <row r="34072" ht="14.25" customHeight="1">
      <c r="A34072" s="4"/>
      <c r="B34072" s="4"/>
    </row>
    <row r="34073" ht="14.25" customHeight="1">
      <c r="A34073" s="4"/>
      <c r="B34073" s="4"/>
    </row>
    <row r="34074" ht="14.25" customHeight="1">
      <c r="A34074" s="4"/>
      <c r="B34074" s="4"/>
    </row>
    <row r="34075" ht="14.25" customHeight="1">
      <c r="A34075" s="4"/>
      <c r="B34075" s="4"/>
    </row>
    <row r="34076" ht="14.25" customHeight="1">
      <c r="A34076" s="4"/>
      <c r="B34076" s="4"/>
    </row>
    <row r="34077" ht="14.25" customHeight="1">
      <c r="A34077" s="4"/>
      <c r="B34077" s="4"/>
    </row>
    <row r="34078" ht="14.25" customHeight="1">
      <c r="A34078" s="4"/>
      <c r="B34078" s="4"/>
    </row>
    <row r="34079" ht="14.25" customHeight="1">
      <c r="A34079" s="4"/>
      <c r="B34079" s="4"/>
    </row>
    <row r="34080" ht="14.25" customHeight="1">
      <c r="A34080" s="4"/>
      <c r="B34080" s="4"/>
    </row>
    <row r="34081" ht="14.25" customHeight="1">
      <c r="A34081" s="4"/>
      <c r="B34081" s="4"/>
    </row>
    <row r="34082" ht="14.25" customHeight="1">
      <c r="A34082" s="4"/>
      <c r="B34082" s="4"/>
    </row>
    <row r="34083" ht="14.25" customHeight="1">
      <c r="A34083" s="4"/>
      <c r="B34083" s="4"/>
    </row>
    <row r="34084" ht="14.25" customHeight="1">
      <c r="A34084" s="4"/>
      <c r="B34084" s="4"/>
    </row>
    <row r="34085" ht="14.25" customHeight="1">
      <c r="A34085" s="4"/>
      <c r="B34085" s="4"/>
    </row>
    <row r="34086" ht="14.25" customHeight="1">
      <c r="A34086" s="4"/>
      <c r="B34086" s="4"/>
    </row>
    <row r="34087" ht="14.25" customHeight="1">
      <c r="A34087" s="4"/>
      <c r="B34087" s="4"/>
    </row>
    <row r="34088" ht="14.25" customHeight="1">
      <c r="A34088" s="4"/>
      <c r="B34088" s="4"/>
    </row>
    <row r="34089" ht="14.25" customHeight="1">
      <c r="A34089" s="4"/>
      <c r="B34089" s="4"/>
    </row>
    <row r="34090" ht="14.25" customHeight="1">
      <c r="A34090" s="4"/>
      <c r="B34090" s="4"/>
    </row>
    <row r="34091" ht="14.25" customHeight="1">
      <c r="A34091" s="4"/>
      <c r="B34091" s="4"/>
    </row>
    <row r="34092" ht="14.25" customHeight="1">
      <c r="A34092" s="4"/>
      <c r="B34092" s="4"/>
    </row>
    <row r="34093" ht="14.25" customHeight="1">
      <c r="A34093" s="4"/>
      <c r="B34093" s="4"/>
    </row>
    <row r="34094" ht="14.25" customHeight="1">
      <c r="A34094" s="4"/>
      <c r="B34094" s="4"/>
    </row>
    <row r="34095" ht="14.25" customHeight="1">
      <c r="A34095" s="4"/>
      <c r="B34095" s="4"/>
    </row>
    <row r="34096" ht="14.25" customHeight="1">
      <c r="A34096" s="4"/>
      <c r="B34096" s="4"/>
    </row>
    <row r="34097" ht="14.25" customHeight="1">
      <c r="A34097" s="4"/>
      <c r="B34097" s="4"/>
    </row>
    <row r="34098" ht="14.25" customHeight="1">
      <c r="A34098" s="4"/>
      <c r="B34098" s="4"/>
    </row>
    <row r="34099" ht="14.25" customHeight="1">
      <c r="A34099" s="4"/>
      <c r="B34099" s="4"/>
    </row>
    <row r="34100" ht="14.25" customHeight="1">
      <c r="A34100" s="4"/>
      <c r="B34100" s="4"/>
    </row>
    <row r="34101" ht="14.25" customHeight="1">
      <c r="A34101" s="4"/>
      <c r="B34101" s="4"/>
    </row>
    <row r="34102" ht="14.25" customHeight="1">
      <c r="A34102" s="4"/>
      <c r="B34102" s="4"/>
    </row>
    <row r="34103" ht="14.25" customHeight="1">
      <c r="A34103" s="4"/>
      <c r="B34103" s="4"/>
    </row>
    <row r="34104" ht="14.25" customHeight="1">
      <c r="A34104" s="4"/>
      <c r="B34104" s="4"/>
    </row>
    <row r="34105" ht="14.25" customHeight="1">
      <c r="A34105" s="4"/>
      <c r="B34105" s="4"/>
    </row>
    <row r="34106" ht="14.25" customHeight="1">
      <c r="A34106" s="4"/>
      <c r="B34106" s="4"/>
    </row>
    <row r="34107" ht="14.25" customHeight="1">
      <c r="A34107" s="4"/>
      <c r="B34107" s="4"/>
    </row>
    <row r="34108" ht="14.25" customHeight="1">
      <c r="A34108" s="4"/>
      <c r="B34108" s="4"/>
    </row>
    <row r="34109" ht="14.25" customHeight="1">
      <c r="A34109" s="4"/>
      <c r="B34109" s="4"/>
    </row>
    <row r="34110" ht="14.25" customHeight="1">
      <c r="A34110" s="4"/>
      <c r="B34110" s="4"/>
    </row>
    <row r="34111" ht="14.25" customHeight="1">
      <c r="A34111" s="4"/>
      <c r="B34111" s="4"/>
    </row>
    <row r="34112" ht="14.25" customHeight="1">
      <c r="A34112" s="4"/>
      <c r="B34112" s="4"/>
    </row>
    <row r="34113" ht="14.25" customHeight="1">
      <c r="A34113" s="4"/>
      <c r="B34113" s="4"/>
    </row>
    <row r="34114" ht="14.25" customHeight="1">
      <c r="A34114" s="4"/>
      <c r="B34114" s="4"/>
    </row>
    <row r="34115" ht="14.25" customHeight="1">
      <c r="A34115" s="4"/>
      <c r="B34115" s="4"/>
    </row>
    <row r="34116" ht="14.25" customHeight="1">
      <c r="A34116" s="4"/>
      <c r="B34116" s="4"/>
    </row>
    <row r="34117" ht="14.25" customHeight="1">
      <c r="A34117" s="4"/>
      <c r="B34117" s="4"/>
    </row>
    <row r="34118" ht="14.25" customHeight="1">
      <c r="A34118" s="4"/>
      <c r="B34118" s="4"/>
    </row>
    <row r="34119" ht="14.25" customHeight="1">
      <c r="A34119" s="4"/>
      <c r="B34119" s="4"/>
    </row>
    <row r="34120" ht="14.25" customHeight="1">
      <c r="A34120" s="4"/>
      <c r="B34120" s="4"/>
    </row>
    <row r="34121" ht="14.25" customHeight="1">
      <c r="A34121" s="4"/>
      <c r="B34121" s="4"/>
    </row>
    <row r="34122" ht="14.25" customHeight="1">
      <c r="A34122" s="4"/>
      <c r="B34122" s="4"/>
    </row>
    <row r="34123" ht="14.25" customHeight="1">
      <c r="A34123" s="4"/>
      <c r="B34123" s="4"/>
    </row>
    <row r="34124" ht="14.25" customHeight="1">
      <c r="A34124" s="4"/>
      <c r="B34124" s="4"/>
    </row>
    <row r="34125" ht="14.25" customHeight="1">
      <c r="A34125" s="4"/>
      <c r="B34125" s="4"/>
    </row>
    <row r="34126" ht="14.25" customHeight="1">
      <c r="A34126" s="4"/>
      <c r="B34126" s="4"/>
    </row>
    <row r="34127" ht="14.25" customHeight="1">
      <c r="A34127" s="4"/>
      <c r="B34127" s="4"/>
    </row>
    <row r="34128" ht="14.25" customHeight="1">
      <c r="A34128" s="4"/>
      <c r="B34128" s="4"/>
    </row>
    <row r="34129" ht="14.25" customHeight="1">
      <c r="A34129" s="4"/>
      <c r="B34129" s="4"/>
    </row>
    <row r="34130" ht="14.25" customHeight="1">
      <c r="A34130" s="4"/>
      <c r="B34130" s="4"/>
    </row>
    <row r="34131" ht="14.25" customHeight="1">
      <c r="A34131" s="4"/>
      <c r="B34131" s="4"/>
    </row>
    <row r="34132" ht="14.25" customHeight="1">
      <c r="A34132" s="4"/>
      <c r="B34132" s="4"/>
    </row>
    <row r="34133" ht="14.25" customHeight="1">
      <c r="A34133" s="4"/>
      <c r="B34133" s="4"/>
    </row>
    <row r="34134" ht="14.25" customHeight="1">
      <c r="A34134" s="4"/>
      <c r="B34134" s="4"/>
    </row>
    <row r="34135" ht="14.25" customHeight="1">
      <c r="A34135" s="4"/>
      <c r="B34135" s="4"/>
    </row>
    <row r="34136" ht="14.25" customHeight="1">
      <c r="A34136" s="4"/>
      <c r="B34136" s="4"/>
    </row>
    <row r="34137" ht="14.25" customHeight="1">
      <c r="A34137" s="4"/>
      <c r="B34137" s="4"/>
    </row>
    <row r="34138" ht="14.25" customHeight="1">
      <c r="A34138" s="4"/>
      <c r="B34138" s="4"/>
    </row>
    <row r="34139" ht="14.25" customHeight="1">
      <c r="A34139" s="4"/>
      <c r="B34139" s="4"/>
    </row>
    <row r="34140" ht="14.25" customHeight="1">
      <c r="A34140" s="4"/>
      <c r="B34140" s="4"/>
    </row>
    <row r="34141" ht="14.25" customHeight="1">
      <c r="A34141" s="4"/>
      <c r="B34141" s="4"/>
    </row>
    <row r="34142" ht="14.25" customHeight="1">
      <c r="A34142" s="4"/>
      <c r="B34142" s="4"/>
    </row>
    <row r="34143" ht="14.25" customHeight="1">
      <c r="A34143" s="4"/>
      <c r="B34143" s="4"/>
    </row>
    <row r="34144" ht="14.25" customHeight="1">
      <c r="A34144" s="4"/>
      <c r="B34144" s="4"/>
    </row>
    <row r="34145" ht="14.25" customHeight="1">
      <c r="A34145" s="4"/>
      <c r="B34145" s="4"/>
    </row>
    <row r="34146" ht="14.25" customHeight="1">
      <c r="A34146" s="4"/>
      <c r="B34146" s="4"/>
    </row>
    <row r="34147" ht="14.25" customHeight="1">
      <c r="A34147" s="4"/>
      <c r="B34147" s="4"/>
    </row>
    <row r="34148" ht="14.25" customHeight="1">
      <c r="A34148" s="4"/>
      <c r="B34148" s="4"/>
    </row>
    <row r="34149" ht="14.25" customHeight="1">
      <c r="A34149" s="4"/>
      <c r="B34149" s="4"/>
    </row>
    <row r="34150" ht="14.25" customHeight="1">
      <c r="A34150" s="4"/>
      <c r="B34150" s="4"/>
    </row>
    <row r="34151" ht="14.25" customHeight="1">
      <c r="A34151" s="4"/>
      <c r="B34151" s="4"/>
    </row>
    <row r="34152" ht="14.25" customHeight="1">
      <c r="A34152" s="4"/>
      <c r="B34152" s="4"/>
    </row>
    <row r="34153" ht="14.25" customHeight="1">
      <c r="A34153" s="4"/>
      <c r="B34153" s="4"/>
    </row>
    <row r="34154" ht="14.25" customHeight="1">
      <c r="A34154" s="4"/>
      <c r="B34154" s="4"/>
    </row>
    <row r="34155" ht="14.25" customHeight="1">
      <c r="A34155" s="4"/>
      <c r="B34155" s="4"/>
    </row>
    <row r="34156" ht="14.25" customHeight="1">
      <c r="A34156" s="4"/>
      <c r="B34156" s="4"/>
    </row>
    <row r="34157" ht="14.25" customHeight="1">
      <c r="A34157" s="4"/>
      <c r="B34157" s="4"/>
    </row>
    <row r="34158" ht="14.25" customHeight="1">
      <c r="A34158" s="4"/>
      <c r="B34158" s="4"/>
    </row>
    <row r="34159" ht="14.25" customHeight="1">
      <c r="A34159" s="4"/>
      <c r="B34159" s="4"/>
    </row>
    <row r="34160" ht="14.25" customHeight="1">
      <c r="A34160" s="4"/>
      <c r="B34160" s="4"/>
    </row>
    <row r="34161" ht="14.25" customHeight="1">
      <c r="A34161" s="4"/>
      <c r="B34161" s="4"/>
    </row>
    <row r="34162" ht="14.25" customHeight="1">
      <c r="A34162" s="4"/>
      <c r="B34162" s="4"/>
    </row>
    <row r="34163" ht="14.25" customHeight="1">
      <c r="A34163" s="4"/>
      <c r="B34163" s="4"/>
    </row>
    <row r="34164" ht="14.25" customHeight="1">
      <c r="A34164" s="4"/>
      <c r="B34164" s="4"/>
    </row>
    <row r="34165" ht="14.25" customHeight="1">
      <c r="A34165" s="4"/>
      <c r="B34165" s="4"/>
    </row>
    <row r="34166" ht="14.25" customHeight="1">
      <c r="A34166" s="4"/>
      <c r="B34166" s="4"/>
    </row>
    <row r="34167" ht="14.25" customHeight="1">
      <c r="A34167" s="4"/>
      <c r="B34167" s="4"/>
    </row>
    <row r="34168" ht="14.25" customHeight="1">
      <c r="A34168" s="4"/>
      <c r="B34168" s="4"/>
    </row>
    <row r="34169" ht="14.25" customHeight="1">
      <c r="A34169" s="4"/>
      <c r="B34169" s="4"/>
    </row>
    <row r="34170" ht="14.25" customHeight="1">
      <c r="A34170" s="4"/>
      <c r="B34170" s="4"/>
    </row>
    <row r="34171" ht="14.25" customHeight="1">
      <c r="A34171" s="4"/>
      <c r="B34171" s="4"/>
    </row>
    <row r="34172" ht="14.25" customHeight="1">
      <c r="A34172" s="4"/>
      <c r="B34172" s="4"/>
    </row>
    <row r="34173" ht="14.25" customHeight="1">
      <c r="A34173" s="4"/>
      <c r="B34173" s="4"/>
    </row>
    <row r="34174" ht="14.25" customHeight="1">
      <c r="A34174" s="4"/>
      <c r="B34174" s="4"/>
    </row>
    <row r="34175" ht="14.25" customHeight="1">
      <c r="A34175" s="4"/>
      <c r="B34175" s="4"/>
    </row>
    <row r="34176" ht="14.25" customHeight="1">
      <c r="A34176" s="4"/>
      <c r="B34176" s="4"/>
    </row>
    <row r="34177" ht="14.25" customHeight="1">
      <c r="A34177" s="4"/>
      <c r="B34177" s="4"/>
    </row>
    <row r="34178" ht="14.25" customHeight="1">
      <c r="A34178" s="4"/>
      <c r="B34178" s="4"/>
    </row>
    <row r="34179" ht="14.25" customHeight="1">
      <c r="A34179" s="4"/>
      <c r="B34179" s="4"/>
    </row>
    <row r="34180" ht="14.25" customHeight="1">
      <c r="A34180" s="4"/>
      <c r="B34180" s="4"/>
    </row>
    <row r="34181" ht="14.25" customHeight="1">
      <c r="A34181" s="4"/>
      <c r="B34181" s="4"/>
    </row>
    <row r="34182" ht="14.25" customHeight="1">
      <c r="A34182" s="4"/>
      <c r="B34182" s="4"/>
    </row>
    <row r="34183" ht="14.25" customHeight="1">
      <c r="A34183" s="4"/>
      <c r="B34183" s="4"/>
    </row>
    <row r="34184" ht="14.25" customHeight="1">
      <c r="A34184" s="4"/>
      <c r="B34184" s="4"/>
    </row>
    <row r="34185" ht="14.25" customHeight="1">
      <c r="A34185" s="4"/>
      <c r="B34185" s="4"/>
    </row>
    <row r="34186" ht="14.25" customHeight="1">
      <c r="A34186" s="4"/>
      <c r="B34186" s="4"/>
    </row>
    <row r="34187" ht="14.25" customHeight="1">
      <c r="A34187" s="4"/>
      <c r="B34187" s="4"/>
    </row>
    <row r="34188" ht="14.25" customHeight="1">
      <c r="A34188" s="4"/>
      <c r="B34188" s="4"/>
    </row>
    <row r="34189" ht="14.25" customHeight="1">
      <c r="A34189" s="4"/>
      <c r="B34189" s="4"/>
    </row>
    <row r="34190" ht="14.25" customHeight="1">
      <c r="A34190" s="4"/>
      <c r="B34190" s="4"/>
    </row>
    <row r="34191" ht="14.25" customHeight="1">
      <c r="A34191" s="4"/>
      <c r="B34191" s="4"/>
    </row>
    <row r="34192" ht="14.25" customHeight="1">
      <c r="A34192" s="4"/>
      <c r="B34192" s="4"/>
    </row>
    <row r="34193" ht="14.25" customHeight="1">
      <c r="A34193" s="4"/>
      <c r="B34193" s="4"/>
    </row>
    <row r="34194" ht="14.25" customHeight="1">
      <c r="A34194" s="4"/>
      <c r="B34194" s="4"/>
    </row>
    <row r="34195" ht="14.25" customHeight="1">
      <c r="A34195" s="4"/>
      <c r="B34195" s="4"/>
    </row>
    <row r="34196" ht="14.25" customHeight="1">
      <c r="A34196" s="4"/>
      <c r="B34196" s="4"/>
    </row>
    <row r="34197" ht="14.25" customHeight="1">
      <c r="A34197" s="4"/>
      <c r="B34197" s="4"/>
    </row>
    <row r="34198" ht="14.25" customHeight="1">
      <c r="A34198" s="4"/>
      <c r="B34198" s="4"/>
    </row>
    <row r="34199" ht="14.25" customHeight="1">
      <c r="A34199" s="4"/>
      <c r="B34199" s="4"/>
    </row>
    <row r="34200" ht="14.25" customHeight="1">
      <c r="A34200" s="4"/>
      <c r="B34200" s="4"/>
    </row>
    <row r="34201" ht="14.25" customHeight="1">
      <c r="A34201" s="4"/>
      <c r="B34201" s="4"/>
    </row>
    <row r="34202" ht="14.25" customHeight="1">
      <c r="A34202" s="4"/>
      <c r="B34202" s="4"/>
    </row>
    <row r="34203" ht="14.25" customHeight="1">
      <c r="A34203" s="4"/>
      <c r="B34203" s="4"/>
    </row>
    <row r="34204" ht="14.25" customHeight="1">
      <c r="A34204" s="4"/>
      <c r="B34204" s="4"/>
    </row>
    <row r="34205" ht="14.25" customHeight="1">
      <c r="A34205" s="4"/>
      <c r="B34205" s="4"/>
    </row>
    <row r="34206" ht="14.25" customHeight="1">
      <c r="A34206" s="4"/>
      <c r="B34206" s="4"/>
    </row>
    <row r="34207" ht="14.25" customHeight="1">
      <c r="A34207" s="4"/>
      <c r="B34207" s="4"/>
    </row>
    <row r="34208" ht="14.25" customHeight="1">
      <c r="A34208" s="4"/>
      <c r="B34208" s="4"/>
    </row>
    <row r="34209" ht="14.25" customHeight="1">
      <c r="A34209" s="4"/>
      <c r="B34209" s="4"/>
    </row>
    <row r="34210" ht="14.25" customHeight="1">
      <c r="A34210" s="4"/>
      <c r="B34210" s="4"/>
    </row>
    <row r="34211" ht="14.25" customHeight="1">
      <c r="A34211" s="4"/>
      <c r="B34211" s="4"/>
    </row>
    <row r="34212" ht="14.25" customHeight="1">
      <c r="A34212" s="4"/>
      <c r="B34212" s="4"/>
    </row>
    <row r="34213" ht="14.25" customHeight="1">
      <c r="A34213" s="4"/>
      <c r="B34213" s="4"/>
    </row>
    <row r="34214" ht="14.25" customHeight="1">
      <c r="A34214" s="4"/>
      <c r="B34214" s="4"/>
    </row>
    <row r="34215" ht="14.25" customHeight="1">
      <c r="A34215" s="4"/>
      <c r="B34215" s="4"/>
    </row>
    <row r="34216" ht="14.25" customHeight="1">
      <c r="A34216" s="4"/>
      <c r="B34216" s="4"/>
    </row>
    <row r="34217" ht="14.25" customHeight="1">
      <c r="A34217" s="4"/>
      <c r="B34217" s="4"/>
    </row>
    <row r="34218" ht="14.25" customHeight="1">
      <c r="A34218" s="4"/>
      <c r="B34218" s="4"/>
    </row>
    <row r="34219" ht="14.25" customHeight="1">
      <c r="A34219" s="4"/>
      <c r="B34219" s="4"/>
    </row>
    <row r="34220" ht="14.25" customHeight="1">
      <c r="A34220" s="4"/>
      <c r="B34220" s="4"/>
    </row>
    <row r="34221" ht="14.25" customHeight="1">
      <c r="A34221" s="4"/>
      <c r="B34221" s="4"/>
    </row>
    <row r="34222" ht="14.25" customHeight="1">
      <c r="A34222" s="4"/>
      <c r="B34222" s="4"/>
    </row>
    <row r="34223" ht="14.25" customHeight="1">
      <c r="A34223" s="4"/>
      <c r="B34223" s="4"/>
    </row>
    <row r="34224" ht="14.25" customHeight="1">
      <c r="A34224" s="4"/>
      <c r="B34224" s="4"/>
    </row>
    <row r="34225" ht="14.25" customHeight="1">
      <c r="A34225" s="4"/>
      <c r="B34225" s="4"/>
    </row>
    <row r="34226" ht="14.25" customHeight="1">
      <c r="A34226" s="4"/>
      <c r="B34226" s="4"/>
    </row>
    <row r="34227" ht="14.25" customHeight="1">
      <c r="A34227" s="4"/>
      <c r="B34227" s="4"/>
    </row>
    <row r="34228" ht="14.25" customHeight="1">
      <c r="A34228" s="4"/>
      <c r="B34228" s="4"/>
    </row>
    <row r="34229" ht="14.25" customHeight="1">
      <c r="A34229" s="4"/>
      <c r="B34229" s="4"/>
    </row>
    <row r="34230" ht="14.25" customHeight="1">
      <c r="A34230" s="4"/>
      <c r="B34230" s="4"/>
    </row>
    <row r="34231" ht="14.25" customHeight="1">
      <c r="A34231" s="4"/>
      <c r="B34231" s="4"/>
    </row>
    <row r="34232" ht="14.25" customHeight="1">
      <c r="A34232" s="4"/>
      <c r="B34232" s="4"/>
    </row>
    <row r="34233" ht="14.25" customHeight="1">
      <c r="A34233" s="4"/>
      <c r="B34233" s="4"/>
    </row>
    <row r="34234" ht="14.25" customHeight="1">
      <c r="A34234" s="4"/>
      <c r="B34234" s="4"/>
    </row>
    <row r="34235" ht="14.25" customHeight="1">
      <c r="A34235" s="4"/>
      <c r="B34235" s="4"/>
    </row>
    <row r="34236" ht="14.25" customHeight="1">
      <c r="A34236" s="4"/>
      <c r="B34236" s="4"/>
    </row>
    <row r="34237" ht="14.25" customHeight="1">
      <c r="A34237" s="4"/>
      <c r="B34237" s="4"/>
    </row>
    <row r="34238" ht="14.25" customHeight="1">
      <c r="A34238" s="4"/>
      <c r="B34238" s="4"/>
    </row>
    <row r="34239" ht="14.25" customHeight="1">
      <c r="A34239" s="4"/>
      <c r="B34239" s="4"/>
    </row>
    <row r="34240" ht="14.25" customHeight="1">
      <c r="A34240" s="4"/>
      <c r="B34240" s="4"/>
    </row>
    <row r="34241" ht="14.25" customHeight="1">
      <c r="A34241" s="4"/>
      <c r="B34241" s="4"/>
    </row>
    <row r="34242" ht="14.25" customHeight="1">
      <c r="A34242" s="4"/>
      <c r="B34242" s="4"/>
    </row>
    <row r="34243" ht="14.25" customHeight="1">
      <c r="A34243" s="4"/>
      <c r="B34243" s="4"/>
    </row>
    <row r="34244" ht="14.25" customHeight="1">
      <c r="A34244" s="4"/>
      <c r="B34244" s="4"/>
    </row>
    <row r="34245" ht="14.25" customHeight="1">
      <c r="A34245" s="4"/>
      <c r="B34245" s="4"/>
    </row>
    <row r="34246" ht="14.25" customHeight="1">
      <c r="A34246" s="4"/>
      <c r="B34246" s="4"/>
    </row>
    <row r="34247" ht="14.25" customHeight="1">
      <c r="A34247" s="4"/>
      <c r="B34247" s="4"/>
    </row>
    <row r="34248" ht="14.25" customHeight="1">
      <c r="A34248" s="4"/>
      <c r="B34248" s="4"/>
    </row>
    <row r="34249" ht="14.25" customHeight="1">
      <c r="A34249" s="4"/>
      <c r="B34249" s="4"/>
    </row>
    <row r="34250" ht="14.25" customHeight="1">
      <c r="A34250" s="4"/>
      <c r="B34250" s="4"/>
    </row>
    <row r="34251" ht="14.25" customHeight="1">
      <c r="A34251" s="4"/>
      <c r="B34251" s="4"/>
    </row>
    <row r="34252" ht="14.25" customHeight="1">
      <c r="A34252" s="4"/>
      <c r="B34252" s="4"/>
    </row>
    <row r="34253" ht="14.25" customHeight="1">
      <c r="A34253" s="4"/>
      <c r="B34253" s="4"/>
    </row>
    <row r="34254" ht="14.25" customHeight="1">
      <c r="A34254" s="4"/>
      <c r="B34254" s="4"/>
    </row>
    <row r="34255" ht="14.25" customHeight="1">
      <c r="A34255" s="4"/>
      <c r="B34255" s="4"/>
    </row>
    <row r="34256" ht="14.25" customHeight="1">
      <c r="A34256" s="4"/>
      <c r="B34256" s="4"/>
    </row>
    <row r="34257" ht="14.25" customHeight="1">
      <c r="A34257" s="4"/>
      <c r="B34257" s="4"/>
    </row>
    <row r="34258" ht="14.25" customHeight="1">
      <c r="A34258" s="4"/>
      <c r="B34258" s="4"/>
    </row>
    <row r="34259" ht="14.25" customHeight="1">
      <c r="A34259" s="4"/>
      <c r="B34259" s="4"/>
    </row>
    <row r="34260" ht="14.25" customHeight="1">
      <c r="A34260" s="4"/>
      <c r="B34260" s="4"/>
    </row>
    <row r="34261" ht="14.25" customHeight="1">
      <c r="A34261" s="4"/>
      <c r="B34261" s="4"/>
    </row>
    <row r="34262" ht="14.25" customHeight="1">
      <c r="A34262" s="4"/>
      <c r="B34262" s="4"/>
    </row>
    <row r="34263" ht="14.25" customHeight="1">
      <c r="A34263" s="4"/>
      <c r="B34263" s="4"/>
    </row>
    <row r="34264" ht="14.25" customHeight="1">
      <c r="A34264" s="4"/>
      <c r="B34264" s="4"/>
    </row>
    <row r="34265" ht="14.25" customHeight="1">
      <c r="A34265" s="4"/>
      <c r="B34265" s="4"/>
    </row>
    <row r="34266" ht="14.25" customHeight="1">
      <c r="A34266" s="4"/>
      <c r="B34266" s="4"/>
    </row>
    <row r="34267" ht="14.25" customHeight="1">
      <c r="A34267" s="4"/>
      <c r="B34267" s="4"/>
    </row>
    <row r="34268" ht="14.25" customHeight="1">
      <c r="A34268" s="4"/>
      <c r="B34268" s="4"/>
    </row>
    <row r="34269" ht="14.25" customHeight="1">
      <c r="A34269" s="4"/>
      <c r="B34269" s="4"/>
    </row>
    <row r="34270" ht="14.25" customHeight="1">
      <c r="A34270" s="4"/>
      <c r="B34270" s="4"/>
    </row>
    <row r="34271" ht="14.25" customHeight="1">
      <c r="A34271" s="4"/>
      <c r="B34271" s="4"/>
    </row>
    <row r="34272" ht="14.25" customHeight="1">
      <c r="A34272" s="4"/>
      <c r="B34272" s="4"/>
    </row>
    <row r="34273" ht="14.25" customHeight="1">
      <c r="A34273" s="4"/>
      <c r="B34273" s="4"/>
    </row>
    <row r="34274" ht="14.25" customHeight="1">
      <c r="A34274" s="4"/>
      <c r="B34274" s="4"/>
    </row>
    <row r="34275" ht="14.25" customHeight="1">
      <c r="A34275" s="4"/>
      <c r="B34275" s="4"/>
    </row>
    <row r="34276" ht="14.25" customHeight="1">
      <c r="A34276" s="4"/>
      <c r="B34276" s="4"/>
    </row>
    <row r="34277" ht="14.25" customHeight="1">
      <c r="A34277" s="4"/>
      <c r="B34277" s="4"/>
    </row>
    <row r="34278" ht="14.25" customHeight="1">
      <c r="A34278" s="4"/>
      <c r="B34278" s="4"/>
    </row>
    <row r="34279" ht="14.25" customHeight="1">
      <c r="A34279" s="4"/>
      <c r="B34279" s="4"/>
    </row>
    <row r="34280" ht="14.25" customHeight="1">
      <c r="A34280" s="4"/>
      <c r="B34280" s="4"/>
    </row>
    <row r="34281" ht="14.25" customHeight="1">
      <c r="A34281" s="4"/>
      <c r="B34281" s="4"/>
    </row>
    <row r="34282" ht="14.25" customHeight="1">
      <c r="A34282" s="4"/>
      <c r="B34282" s="4"/>
    </row>
    <row r="34283" ht="14.25" customHeight="1">
      <c r="A34283" s="4"/>
      <c r="B34283" s="4"/>
    </row>
    <row r="34284" ht="14.25" customHeight="1">
      <c r="A34284" s="4"/>
      <c r="B34284" s="4"/>
    </row>
    <row r="34285" ht="14.25" customHeight="1">
      <c r="A34285" s="4"/>
      <c r="B34285" s="4"/>
    </row>
    <row r="34286" ht="14.25" customHeight="1">
      <c r="A34286" s="4"/>
      <c r="B34286" s="4"/>
    </row>
    <row r="34287" ht="14.25" customHeight="1">
      <c r="A34287" s="4"/>
      <c r="B34287" s="4"/>
    </row>
    <row r="34288" ht="14.25" customHeight="1">
      <c r="A34288" s="4"/>
      <c r="B34288" s="4"/>
    </row>
    <row r="34289" ht="14.25" customHeight="1">
      <c r="A34289" s="4"/>
      <c r="B34289" s="4"/>
    </row>
    <row r="34290" ht="14.25" customHeight="1">
      <c r="A34290" s="4"/>
      <c r="B34290" s="4"/>
    </row>
    <row r="34291" ht="14.25" customHeight="1">
      <c r="A34291" s="4"/>
      <c r="B34291" s="4"/>
    </row>
    <row r="34292" ht="14.25" customHeight="1">
      <c r="A34292" s="4"/>
      <c r="B34292" s="4"/>
    </row>
    <row r="34293" ht="14.25" customHeight="1">
      <c r="A34293" s="4"/>
      <c r="B34293" s="4"/>
    </row>
    <row r="34294" ht="14.25" customHeight="1">
      <c r="A34294" s="4"/>
      <c r="B34294" s="4"/>
    </row>
    <row r="34295" ht="14.25" customHeight="1">
      <c r="A34295" s="4"/>
      <c r="B34295" s="4"/>
    </row>
    <row r="34296" ht="14.25" customHeight="1">
      <c r="A34296" s="4"/>
      <c r="B34296" s="4"/>
    </row>
    <row r="34297" ht="14.25" customHeight="1">
      <c r="A34297" s="4"/>
      <c r="B34297" s="4"/>
    </row>
    <row r="34298" ht="14.25" customHeight="1">
      <c r="A34298" s="4"/>
      <c r="B34298" s="4"/>
    </row>
    <row r="34299" ht="14.25" customHeight="1">
      <c r="A34299" s="4"/>
      <c r="B34299" s="4"/>
    </row>
    <row r="34300" ht="14.25" customHeight="1">
      <c r="A34300" s="4"/>
      <c r="B34300" s="4"/>
    </row>
    <row r="34301" ht="14.25" customHeight="1">
      <c r="A34301" s="4"/>
      <c r="B34301" s="4"/>
    </row>
    <row r="34302" ht="14.25" customHeight="1">
      <c r="A34302" s="4"/>
      <c r="B34302" s="4"/>
    </row>
    <row r="34303" ht="14.25" customHeight="1">
      <c r="A34303" s="4"/>
      <c r="B34303" s="4"/>
    </row>
    <row r="34304" ht="14.25" customHeight="1">
      <c r="A34304" s="4"/>
      <c r="B34304" s="4"/>
    </row>
    <row r="34305" ht="14.25" customHeight="1">
      <c r="A34305" s="4"/>
      <c r="B34305" s="4"/>
    </row>
    <row r="34306" ht="14.25" customHeight="1">
      <c r="A34306" s="4"/>
      <c r="B34306" s="4"/>
    </row>
    <row r="34307" ht="14.25" customHeight="1">
      <c r="A34307" s="4"/>
      <c r="B34307" s="4"/>
    </row>
    <row r="34308" ht="14.25" customHeight="1">
      <c r="A34308" s="4"/>
      <c r="B34308" s="4"/>
    </row>
    <row r="34309" ht="14.25" customHeight="1">
      <c r="A34309" s="4"/>
      <c r="B34309" s="4"/>
    </row>
    <row r="34310" ht="14.25" customHeight="1">
      <c r="A34310" s="4"/>
      <c r="B34310" s="4"/>
    </row>
    <row r="34311" ht="14.25" customHeight="1">
      <c r="A34311" s="4"/>
      <c r="B34311" s="4"/>
    </row>
    <row r="34312" ht="14.25" customHeight="1">
      <c r="A34312" s="4"/>
      <c r="B34312" s="4"/>
    </row>
    <row r="34313" ht="14.25" customHeight="1">
      <c r="A34313" s="4"/>
      <c r="B34313" s="4"/>
    </row>
    <row r="34314" ht="14.25" customHeight="1">
      <c r="A34314" s="4"/>
      <c r="B34314" s="4"/>
    </row>
    <row r="34315" ht="14.25" customHeight="1">
      <c r="A34315" s="4"/>
      <c r="B34315" s="4"/>
    </row>
    <row r="34316" ht="14.25" customHeight="1">
      <c r="A34316" s="4"/>
      <c r="B34316" s="4"/>
    </row>
    <row r="34317" ht="14.25" customHeight="1">
      <c r="A34317" s="4"/>
      <c r="B34317" s="4"/>
    </row>
    <row r="34318" ht="14.25" customHeight="1">
      <c r="A34318" s="4"/>
      <c r="B34318" s="4"/>
    </row>
    <row r="34319" ht="14.25" customHeight="1">
      <c r="A34319" s="4"/>
      <c r="B34319" s="4"/>
    </row>
    <row r="34320" ht="14.25" customHeight="1">
      <c r="A34320" s="4"/>
      <c r="B34320" s="4"/>
    </row>
    <row r="34321" ht="14.25" customHeight="1">
      <c r="A34321" s="4"/>
      <c r="B34321" s="4"/>
    </row>
    <row r="34322" ht="14.25" customHeight="1">
      <c r="A34322" s="4"/>
      <c r="B34322" s="4"/>
    </row>
    <row r="34323" ht="14.25" customHeight="1">
      <c r="A34323" s="4"/>
      <c r="B34323" s="4"/>
    </row>
    <row r="34324" ht="14.25" customHeight="1">
      <c r="A34324" s="4"/>
      <c r="B34324" s="4"/>
    </row>
    <row r="34325" ht="14.25" customHeight="1">
      <c r="A34325" s="4"/>
      <c r="B34325" s="4"/>
    </row>
    <row r="34326" ht="14.25" customHeight="1">
      <c r="A34326" s="4"/>
      <c r="B34326" s="4"/>
    </row>
    <row r="34327" ht="14.25" customHeight="1">
      <c r="A34327" s="4"/>
      <c r="B34327" s="4"/>
    </row>
    <row r="34328" ht="14.25" customHeight="1">
      <c r="A34328" s="4"/>
      <c r="B34328" s="4"/>
    </row>
    <row r="34329" ht="14.25" customHeight="1">
      <c r="A34329" s="4"/>
      <c r="B34329" s="4"/>
    </row>
    <row r="34330" ht="14.25" customHeight="1">
      <c r="A34330" s="4"/>
      <c r="B34330" s="4"/>
    </row>
    <row r="34331" ht="14.25" customHeight="1">
      <c r="A34331" s="4"/>
      <c r="B34331" s="4"/>
    </row>
    <row r="34332" ht="14.25" customHeight="1">
      <c r="A34332" s="4"/>
      <c r="B34332" s="4"/>
    </row>
    <row r="34333" ht="14.25" customHeight="1">
      <c r="A34333" s="4"/>
      <c r="B34333" s="4"/>
    </row>
    <row r="34334" ht="14.25" customHeight="1">
      <c r="A34334" s="4"/>
      <c r="B34334" s="4"/>
    </row>
    <row r="34335" ht="14.25" customHeight="1">
      <c r="A34335" s="4"/>
      <c r="B34335" s="4"/>
    </row>
    <row r="34336" ht="14.25" customHeight="1">
      <c r="A34336" s="4"/>
      <c r="B34336" s="4"/>
    </row>
    <row r="34337" ht="14.25" customHeight="1">
      <c r="A34337" s="4"/>
      <c r="B34337" s="4"/>
    </row>
    <row r="34338" ht="14.25" customHeight="1">
      <c r="A34338" s="4"/>
      <c r="B34338" s="4"/>
    </row>
    <row r="34339" ht="14.25" customHeight="1">
      <c r="A34339" s="4"/>
      <c r="B34339" s="4"/>
    </row>
    <row r="34340" ht="14.25" customHeight="1">
      <c r="A34340" s="4"/>
      <c r="B34340" s="4"/>
    </row>
    <row r="34341" ht="14.25" customHeight="1">
      <c r="A34341" s="4"/>
      <c r="B34341" s="4"/>
    </row>
    <row r="34342" ht="14.25" customHeight="1">
      <c r="A34342" s="4"/>
      <c r="B34342" s="4"/>
    </row>
    <row r="34343" ht="14.25" customHeight="1">
      <c r="A34343" s="4"/>
      <c r="B34343" s="4"/>
    </row>
    <row r="34344" ht="14.25" customHeight="1">
      <c r="A34344" s="4"/>
      <c r="B34344" s="4"/>
    </row>
    <row r="34345" ht="14.25" customHeight="1">
      <c r="A34345" s="4"/>
      <c r="B34345" s="4"/>
    </row>
    <row r="34346" ht="14.25" customHeight="1">
      <c r="A34346" s="4"/>
      <c r="B34346" s="4"/>
    </row>
    <row r="34347" ht="14.25" customHeight="1">
      <c r="A34347" s="4"/>
      <c r="B34347" s="4"/>
    </row>
    <row r="34348" ht="14.25" customHeight="1">
      <c r="A34348" s="4"/>
      <c r="B34348" s="4"/>
    </row>
    <row r="34349" ht="14.25" customHeight="1">
      <c r="A34349" s="4"/>
      <c r="B34349" s="4"/>
    </row>
    <row r="34350" ht="14.25" customHeight="1">
      <c r="A34350" s="4"/>
      <c r="B34350" s="4"/>
    </row>
    <row r="34351" ht="14.25" customHeight="1">
      <c r="A34351" s="4"/>
      <c r="B34351" s="4"/>
    </row>
    <row r="34352" ht="14.25" customHeight="1">
      <c r="A34352" s="4"/>
      <c r="B34352" s="4"/>
    </row>
    <row r="34353" ht="14.25" customHeight="1">
      <c r="A34353" s="4"/>
      <c r="B34353" s="4"/>
    </row>
    <row r="34354" ht="14.25" customHeight="1">
      <c r="A34354" s="4"/>
      <c r="B34354" s="4"/>
    </row>
    <row r="34355" ht="14.25" customHeight="1">
      <c r="A34355" s="4"/>
      <c r="B34355" s="4"/>
    </row>
    <row r="34356" ht="14.25" customHeight="1">
      <c r="A34356" s="4"/>
      <c r="B34356" s="4"/>
    </row>
    <row r="34357" ht="14.25" customHeight="1">
      <c r="A34357" s="4"/>
      <c r="B34357" s="4"/>
    </row>
    <row r="34358" ht="14.25" customHeight="1">
      <c r="A34358" s="4"/>
      <c r="B34358" s="4"/>
    </row>
    <row r="34359" ht="14.25" customHeight="1">
      <c r="A34359" s="4"/>
      <c r="B34359" s="4"/>
    </row>
    <row r="34360" ht="14.25" customHeight="1">
      <c r="A34360" s="4"/>
      <c r="B34360" s="4"/>
    </row>
    <row r="34361" ht="14.25" customHeight="1">
      <c r="A34361" s="4"/>
      <c r="B34361" s="4"/>
    </row>
    <row r="34362" ht="14.25" customHeight="1">
      <c r="A34362" s="4"/>
      <c r="B34362" s="4"/>
    </row>
    <row r="34363" ht="14.25" customHeight="1">
      <c r="A34363" s="4"/>
      <c r="B34363" s="4"/>
    </row>
    <row r="34364" ht="14.25" customHeight="1">
      <c r="A34364" s="4"/>
      <c r="B34364" s="4"/>
    </row>
    <row r="34365" ht="14.25" customHeight="1">
      <c r="A34365" s="4"/>
      <c r="B34365" s="4"/>
    </row>
    <row r="34366" ht="14.25" customHeight="1">
      <c r="A34366" s="4"/>
      <c r="B34366" s="4"/>
    </row>
    <row r="34367" ht="14.25" customHeight="1">
      <c r="A34367" s="4"/>
      <c r="B34367" s="4"/>
    </row>
    <row r="34368" ht="14.25" customHeight="1">
      <c r="A34368" s="4"/>
      <c r="B34368" s="4"/>
    </row>
    <row r="34369" ht="14.25" customHeight="1">
      <c r="A34369" s="4"/>
      <c r="B34369" s="4"/>
    </row>
    <row r="34370" ht="14.25" customHeight="1">
      <c r="A34370" s="4"/>
      <c r="B34370" s="4"/>
    </row>
    <row r="34371" ht="14.25" customHeight="1">
      <c r="A34371" s="4"/>
      <c r="B34371" s="4"/>
    </row>
    <row r="34372" ht="14.25" customHeight="1">
      <c r="A34372" s="4"/>
      <c r="B34372" s="4"/>
    </row>
    <row r="34373" ht="14.25" customHeight="1">
      <c r="A34373" s="4"/>
      <c r="B34373" s="4"/>
    </row>
    <row r="34374" ht="14.25" customHeight="1">
      <c r="A34374" s="4"/>
      <c r="B34374" s="4"/>
    </row>
    <row r="34375" ht="14.25" customHeight="1">
      <c r="A34375" s="4"/>
      <c r="B34375" s="4"/>
    </row>
    <row r="34376" ht="14.25" customHeight="1">
      <c r="A34376" s="4"/>
      <c r="B34376" s="4"/>
    </row>
    <row r="34377" ht="14.25" customHeight="1">
      <c r="A34377" s="4"/>
      <c r="B34377" s="4"/>
    </row>
    <row r="34378" ht="14.25" customHeight="1">
      <c r="A34378" s="4"/>
      <c r="B34378" s="4"/>
    </row>
    <row r="34379" ht="14.25" customHeight="1">
      <c r="A34379" s="4"/>
      <c r="B34379" s="4"/>
    </row>
    <row r="34380" ht="14.25" customHeight="1">
      <c r="A34380" s="4"/>
      <c r="B34380" s="4"/>
    </row>
    <row r="34381" ht="14.25" customHeight="1">
      <c r="A34381" s="4"/>
      <c r="B34381" s="4"/>
    </row>
    <row r="34382" ht="14.25" customHeight="1">
      <c r="A34382" s="4"/>
      <c r="B34382" s="4"/>
    </row>
    <row r="34383" ht="14.25" customHeight="1">
      <c r="A34383" s="4"/>
      <c r="B34383" s="4"/>
    </row>
    <row r="34384" ht="14.25" customHeight="1">
      <c r="A34384" s="4"/>
      <c r="B34384" s="4"/>
    </row>
    <row r="34385" ht="14.25" customHeight="1">
      <c r="A34385" s="4"/>
      <c r="B34385" s="4"/>
    </row>
    <row r="34386" ht="14.25" customHeight="1">
      <c r="A34386" s="4"/>
      <c r="B34386" s="4"/>
    </row>
    <row r="34387" ht="14.25" customHeight="1">
      <c r="A34387" s="4"/>
      <c r="B34387" s="4"/>
    </row>
    <row r="34388" ht="14.25" customHeight="1">
      <c r="A34388" s="4"/>
      <c r="B34388" s="4"/>
    </row>
    <row r="34389" ht="14.25" customHeight="1">
      <c r="A34389" s="4"/>
      <c r="B34389" s="4"/>
    </row>
    <row r="34390" ht="14.25" customHeight="1">
      <c r="A34390" s="4"/>
      <c r="B34390" s="4"/>
    </row>
    <row r="34391" ht="14.25" customHeight="1">
      <c r="A34391" s="4"/>
      <c r="B34391" s="4"/>
    </row>
    <row r="34392" ht="14.25" customHeight="1">
      <c r="A34392" s="4"/>
      <c r="B34392" s="4"/>
    </row>
    <row r="34393" ht="14.25" customHeight="1">
      <c r="A34393" s="4"/>
      <c r="B34393" s="4"/>
    </row>
    <row r="34394" ht="14.25" customHeight="1">
      <c r="A34394" s="4"/>
      <c r="B34394" s="4"/>
    </row>
    <row r="34395" ht="14.25" customHeight="1">
      <c r="A34395" s="4"/>
      <c r="B34395" s="4"/>
    </row>
    <row r="34396" ht="14.25" customHeight="1">
      <c r="A34396" s="4"/>
      <c r="B34396" s="4"/>
    </row>
    <row r="34397" ht="14.25" customHeight="1">
      <c r="A34397" s="4"/>
      <c r="B34397" s="4"/>
    </row>
    <row r="34398" ht="14.25" customHeight="1">
      <c r="A34398" s="4"/>
      <c r="B34398" s="4"/>
    </row>
    <row r="34399" ht="14.25" customHeight="1">
      <c r="A34399" s="4"/>
      <c r="B34399" s="4"/>
    </row>
    <row r="34400" ht="14.25" customHeight="1">
      <c r="A34400" s="4"/>
      <c r="B34400" s="4"/>
    </row>
    <row r="34401" ht="14.25" customHeight="1">
      <c r="A34401" s="4"/>
      <c r="B34401" s="4"/>
    </row>
    <row r="34402" ht="14.25" customHeight="1">
      <c r="A34402" s="4"/>
      <c r="B34402" s="4"/>
    </row>
    <row r="34403" ht="14.25" customHeight="1">
      <c r="A34403" s="4"/>
      <c r="B34403" s="4"/>
    </row>
    <row r="34404" ht="14.25" customHeight="1">
      <c r="A34404" s="4"/>
      <c r="B34404" s="4"/>
    </row>
    <row r="34405" ht="14.25" customHeight="1">
      <c r="A34405" s="4"/>
      <c r="B34405" s="4"/>
    </row>
    <row r="34406" ht="14.25" customHeight="1">
      <c r="A34406" s="4"/>
      <c r="B34406" s="4"/>
    </row>
    <row r="34407" ht="14.25" customHeight="1">
      <c r="A34407" s="4"/>
      <c r="B34407" s="4"/>
    </row>
    <row r="34408" ht="14.25" customHeight="1">
      <c r="A34408" s="4"/>
      <c r="B34408" s="4"/>
    </row>
    <row r="34409" ht="14.25" customHeight="1">
      <c r="A34409" s="4"/>
      <c r="B34409" s="4"/>
    </row>
    <row r="34410" ht="14.25" customHeight="1">
      <c r="A34410" s="4"/>
      <c r="B34410" s="4"/>
    </row>
    <row r="34411" ht="14.25" customHeight="1">
      <c r="A34411" s="4"/>
      <c r="B34411" s="4"/>
    </row>
    <row r="34412" ht="14.25" customHeight="1">
      <c r="A34412" s="4"/>
      <c r="B34412" s="4"/>
    </row>
    <row r="34413" ht="14.25" customHeight="1">
      <c r="A34413" s="4"/>
      <c r="B34413" s="4"/>
    </row>
    <row r="34414" ht="14.25" customHeight="1">
      <c r="A34414" s="4"/>
      <c r="B34414" s="4"/>
    </row>
    <row r="34415" ht="14.25" customHeight="1">
      <c r="A34415" s="4"/>
      <c r="B34415" s="4"/>
    </row>
    <row r="34416" ht="14.25" customHeight="1">
      <c r="A34416" s="4"/>
      <c r="B34416" s="4"/>
    </row>
    <row r="34417" ht="14.25" customHeight="1">
      <c r="A34417" s="4"/>
      <c r="B34417" s="4"/>
    </row>
    <row r="34418" ht="14.25" customHeight="1">
      <c r="A34418" s="4"/>
      <c r="B34418" s="4"/>
    </row>
    <row r="34419" ht="14.25" customHeight="1">
      <c r="A34419" s="4"/>
      <c r="B34419" s="4"/>
    </row>
    <row r="34420" ht="14.25" customHeight="1">
      <c r="A34420" s="4"/>
      <c r="B34420" s="4"/>
    </row>
    <row r="34421" ht="14.25" customHeight="1">
      <c r="A34421" s="4"/>
      <c r="B34421" s="4"/>
    </row>
    <row r="34422" ht="14.25" customHeight="1">
      <c r="A34422" s="4"/>
      <c r="B34422" s="4"/>
    </row>
    <row r="34423" ht="14.25" customHeight="1">
      <c r="A34423" s="4"/>
      <c r="B34423" s="4"/>
    </row>
    <row r="34424" ht="14.25" customHeight="1">
      <c r="A34424" s="4"/>
      <c r="B34424" s="4"/>
    </row>
    <row r="34425" ht="14.25" customHeight="1">
      <c r="A34425" s="4"/>
      <c r="B34425" s="4"/>
    </row>
    <row r="34426" ht="14.25" customHeight="1">
      <c r="A34426" s="4"/>
      <c r="B34426" s="4"/>
    </row>
    <row r="34427" ht="14.25" customHeight="1">
      <c r="A34427" s="4"/>
      <c r="B34427" s="4"/>
    </row>
    <row r="34428" ht="14.25" customHeight="1">
      <c r="A34428" s="4"/>
      <c r="B34428" s="4"/>
    </row>
    <row r="34429" ht="14.25" customHeight="1">
      <c r="A34429" s="4"/>
      <c r="B34429" s="4"/>
    </row>
    <row r="34430" ht="14.25" customHeight="1">
      <c r="A34430" s="4"/>
      <c r="B34430" s="4"/>
    </row>
    <row r="34431" ht="14.25" customHeight="1">
      <c r="A34431" s="4"/>
      <c r="B34431" s="4"/>
    </row>
    <row r="34432" ht="14.25" customHeight="1">
      <c r="A34432" s="4"/>
      <c r="B34432" s="4"/>
    </row>
    <row r="34433" ht="14.25" customHeight="1">
      <c r="A34433" s="4"/>
      <c r="B34433" s="4"/>
    </row>
    <row r="34434" ht="14.25" customHeight="1">
      <c r="A34434" s="4"/>
      <c r="B34434" s="4"/>
    </row>
    <row r="34435" ht="14.25" customHeight="1">
      <c r="A34435" s="4"/>
      <c r="B34435" s="4"/>
    </row>
    <row r="34436" ht="14.25" customHeight="1">
      <c r="A34436" s="4"/>
      <c r="B34436" s="4"/>
    </row>
    <row r="34437" ht="14.25" customHeight="1">
      <c r="A34437" s="4"/>
      <c r="B34437" s="4"/>
    </row>
    <row r="34438" ht="14.25" customHeight="1">
      <c r="A34438" s="4"/>
      <c r="B34438" s="4"/>
    </row>
    <row r="34439" ht="14.25" customHeight="1">
      <c r="A34439" s="4"/>
      <c r="B34439" s="4"/>
    </row>
    <row r="34440" ht="14.25" customHeight="1">
      <c r="A34440" s="4"/>
      <c r="B34440" s="4"/>
    </row>
    <row r="34441" ht="14.25" customHeight="1">
      <c r="A34441" s="4"/>
      <c r="B34441" s="4"/>
    </row>
    <row r="34442" ht="14.25" customHeight="1">
      <c r="A34442" s="4"/>
      <c r="B34442" s="4"/>
    </row>
    <row r="34443" ht="14.25" customHeight="1">
      <c r="A34443" s="4"/>
      <c r="B34443" s="4"/>
    </row>
    <row r="34444" ht="14.25" customHeight="1">
      <c r="A34444" s="4"/>
      <c r="B34444" s="4"/>
    </row>
    <row r="34445" ht="14.25" customHeight="1">
      <c r="A34445" s="4"/>
      <c r="B34445" s="4"/>
    </row>
    <row r="34446" ht="14.25" customHeight="1">
      <c r="A34446" s="4"/>
      <c r="B34446" s="4"/>
    </row>
    <row r="34447" ht="14.25" customHeight="1">
      <c r="A34447" s="4"/>
      <c r="B34447" s="4"/>
    </row>
    <row r="34448" ht="14.25" customHeight="1">
      <c r="A34448" s="4"/>
      <c r="B34448" s="4"/>
    </row>
    <row r="34449" ht="14.25" customHeight="1">
      <c r="A34449" s="4"/>
      <c r="B34449" s="4"/>
    </row>
    <row r="34450" ht="14.25" customHeight="1">
      <c r="A34450" s="4"/>
      <c r="B34450" s="4"/>
    </row>
    <row r="34451" ht="14.25" customHeight="1">
      <c r="A34451" s="4"/>
      <c r="B34451" s="4"/>
    </row>
    <row r="34452" ht="14.25" customHeight="1">
      <c r="A34452" s="4"/>
      <c r="B34452" s="4"/>
    </row>
    <row r="34453" ht="14.25" customHeight="1">
      <c r="A34453" s="4"/>
      <c r="B34453" s="4"/>
    </row>
    <row r="34454" ht="14.25" customHeight="1">
      <c r="A34454" s="4"/>
      <c r="B34454" s="4"/>
    </row>
    <row r="34455" ht="14.25" customHeight="1">
      <c r="A34455" s="4"/>
      <c r="B34455" s="4"/>
    </row>
    <row r="34456" ht="14.25" customHeight="1">
      <c r="A34456" s="4"/>
      <c r="B34456" s="4"/>
    </row>
    <row r="34457" ht="14.25" customHeight="1">
      <c r="A34457" s="4"/>
      <c r="B34457" s="4"/>
    </row>
    <row r="34458" ht="14.25" customHeight="1">
      <c r="A34458" s="4"/>
      <c r="B34458" s="4"/>
    </row>
    <row r="34459" ht="14.25" customHeight="1">
      <c r="A34459" s="4"/>
      <c r="B34459" s="4"/>
    </row>
    <row r="34460" ht="14.25" customHeight="1">
      <c r="A34460" s="4"/>
      <c r="B34460" s="4"/>
    </row>
    <row r="34461" ht="14.25" customHeight="1">
      <c r="A34461" s="4"/>
      <c r="B34461" s="4"/>
    </row>
    <row r="34462" ht="14.25" customHeight="1">
      <c r="A34462" s="4"/>
      <c r="B34462" s="4"/>
    </row>
    <row r="34463" ht="14.25" customHeight="1">
      <c r="A34463" s="4"/>
      <c r="B34463" s="4"/>
    </row>
    <row r="34464" ht="14.25" customHeight="1">
      <c r="A34464" s="4"/>
      <c r="B34464" s="4"/>
    </row>
    <row r="34465" ht="14.25" customHeight="1">
      <c r="A34465" s="4"/>
      <c r="B34465" s="4"/>
    </row>
    <row r="34466" ht="14.25" customHeight="1">
      <c r="A34466" s="4"/>
      <c r="B34466" s="4"/>
    </row>
    <row r="34467" ht="14.25" customHeight="1">
      <c r="A34467" s="4"/>
      <c r="B34467" s="4"/>
    </row>
    <row r="34468" ht="14.25" customHeight="1">
      <c r="A34468" s="4"/>
      <c r="B34468" s="4"/>
    </row>
    <row r="34469" ht="14.25" customHeight="1">
      <c r="A34469" s="4"/>
      <c r="B34469" s="4"/>
    </row>
    <row r="34470" ht="14.25" customHeight="1">
      <c r="A34470" s="4"/>
      <c r="B34470" s="4"/>
    </row>
    <row r="34471" ht="14.25" customHeight="1">
      <c r="A34471" s="4"/>
      <c r="B34471" s="4"/>
    </row>
    <row r="34472" ht="14.25" customHeight="1">
      <c r="A34472" s="4"/>
      <c r="B34472" s="4"/>
    </row>
    <row r="34473" ht="14.25" customHeight="1">
      <c r="A34473" s="4"/>
      <c r="B34473" s="4"/>
    </row>
    <row r="34474" ht="14.25" customHeight="1">
      <c r="A34474" s="4"/>
      <c r="B34474" s="4"/>
    </row>
    <row r="34475" ht="14.25" customHeight="1">
      <c r="A34475" s="4"/>
      <c r="B34475" s="4"/>
    </row>
    <row r="34476" ht="14.25" customHeight="1">
      <c r="A34476" s="4"/>
      <c r="B34476" s="4"/>
    </row>
    <row r="34477" ht="14.25" customHeight="1">
      <c r="A34477" s="4"/>
      <c r="B34477" s="4"/>
    </row>
    <row r="34478" ht="14.25" customHeight="1">
      <c r="A34478" s="4"/>
      <c r="B34478" s="4"/>
    </row>
    <row r="34479" ht="14.25" customHeight="1">
      <c r="A34479" s="4"/>
      <c r="B34479" s="4"/>
    </row>
    <row r="34480" ht="14.25" customHeight="1">
      <c r="A34480" s="4"/>
      <c r="B34480" s="4"/>
    </row>
    <row r="34481" ht="14.25" customHeight="1">
      <c r="A34481" s="4"/>
      <c r="B34481" s="4"/>
    </row>
    <row r="34482" ht="14.25" customHeight="1">
      <c r="A34482" s="4"/>
      <c r="B34482" s="4"/>
    </row>
    <row r="34483" ht="14.25" customHeight="1">
      <c r="A34483" s="4"/>
      <c r="B34483" s="4"/>
    </row>
    <row r="34484" ht="14.25" customHeight="1">
      <c r="A34484" s="4"/>
      <c r="B34484" s="4"/>
    </row>
    <row r="34485" ht="14.25" customHeight="1">
      <c r="A34485" s="4"/>
      <c r="B34485" s="4"/>
    </row>
    <row r="34486" ht="14.25" customHeight="1">
      <c r="A34486" s="4"/>
      <c r="B34486" s="4"/>
    </row>
    <row r="34487" ht="14.25" customHeight="1">
      <c r="A34487" s="4"/>
      <c r="B34487" s="4"/>
    </row>
    <row r="34488" ht="14.25" customHeight="1">
      <c r="A34488" s="4"/>
      <c r="B34488" s="4"/>
    </row>
    <row r="34489" ht="14.25" customHeight="1">
      <c r="A34489" s="4"/>
      <c r="B34489" s="4"/>
    </row>
    <row r="34490" ht="14.25" customHeight="1">
      <c r="A34490" s="4"/>
      <c r="B34490" s="4"/>
    </row>
    <row r="34491" ht="14.25" customHeight="1">
      <c r="A34491" s="4"/>
      <c r="B34491" s="4"/>
    </row>
    <row r="34492" ht="14.25" customHeight="1">
      <c r="A34492" s="4"/>
      <c r="B34492" s="4"/>
    </row>
    <row r="34493" ht="14.25" customHeight="1">
      <c r="A34493" s="4"/>
      <c r="B34493" s="4"/>
    </row>
    <row r="34494" ht="14.25" customHeight="1">
      <c r="A34494" s="4"/>
      <c r="B34494" s="4"/>
    </row>
    <row r="34495" ht="14.25" customHeight="1">
      <c r="A34495" s="4"/>
      <c r="B34495" s="4"/>
    </row>
    <row r="34496" ht="14.25" customHeight="1">
      <c r="A34496" s="4"/>
      <c r="B34496" s="4"/>
    </row>
    <row r="34497" ht="14.25" customHeight="1">
      <c r="A34497" s="4"/>
      <c r="B34497" s="4"/>
    </row>
    <row r="34498" ht="14.25" customHeight="1">
      <c r="A34498" s="4"/>
      <c r="B34498" s="4"/>
    </row>
    <row r="34499" ht="14.25" customHeight="1">
      <c r="A34499" s="4"/>
      <c r="B34499" s="4"/>
    </row>
    <row r="34500" ht="14.25" customHeight="1">
      <c r="A34500" s="4"/>
      <c r="B34500" s="4"/>
    </row>
    <row r="34501" ht="14.25" customHeight="1">
      <c r="A34501" s="4"/>
      <c r="B34501" s="4"/>
    </row>
    <row r="34502" ht="14.25" customHeight="1">
      <c r="A34502" s="4"/>
      <c r="B34502" s="4"/>
    </row>
    <row r="34503" ht="14.25" customHeight="1">
      <c r="A34503" s="4"/>
      <c r="B34503" s="4"/>
    </row>
    <row r="34504" ht="14.25" customHeight="1">
      <c r="A34504" s="4"/>
      <c r="B34504" s="4"/>
    </row>
    <row r="34505" ht="14.25" customHeight="1">
      <c r="A34505" s="4"/>
      <c r="B34505" s="4"/>
    </row>
    <row r="34506" ht="14.25" customHeight="1">
      <c r="A34506" s="4"/>
      <c r="B34506" s="4"/>
    </row>
    <row r="34507" ht="14.25" customHeight="1">
      <c r="A34507" s="4"/>
      <c r="B34507" s="4"/>
    </row>
    <row r="34508" ht="14.25" customHeight="1">
      <c r="A34508" s="4"/>
      <c r="B34508" s="4"/>
    </row>
    <row r="34509" ht="14.25" customHeight="1">
      <c r="A34509" s="4"/>
      <c r="B34509" s="4"/>
    </row>
    <row r="34510" ht="14.25" customHeight="1">
      <c r="A34510" s="4"/>
      <c r="B34510" s="4"/>
    </row>
    <row r="34511" ht="14.25" customHeight="1">
      <c r="A34511" s="4"/>
      <c r="B34511" s="4"/>
    </row>
    <row r="34512" ht="14.25" customHeight="1">
      <c r="A34512" s="4"/>
      <c r="B34512" s="4"/>
    </row>
    <row r="34513" ht="14.25" customHeight="1">
      <c r="A34513" s="4"/>
      <c r="B34513" s="4"/>
    </row>
    <row r="34514" ht="14.25" customHeight="1">
      <c r="A34514" s="4"/>
      <c r="B34514" s="4"/>
    </row>
    <row r="34515" ht="14.25" customHeight="1">
      <c r="A34515" s="4"/>
      <c r="B34515" s="4"/>
    </row>
    <row r="34516" ht="14.25" customHeight="1">
      <c r="A34516" s="4"/>
      <c r="B34516" s="4"/>
    </row>
    <row r="34517" ht="14.25" customHeight="1">
      <c r="A34517" s="4"/>
      <c r="B34517" s="4"/>
    </row>
    <row r="34518" ht="14.25" customHeight="1">
      <c r="A34518" s="4"/>
      <c r="B34518" s="4"/>
    </row>
    <row r="34519" ht="14.25" customHeight="1">
      <c r="A34519" s="4"/>
      <c r="B34519" s="4"/>
    </row>
    <row r="34520" ht="14.25" customHeight="1">
      <c r="A34520" s="4"/>
      <c r="B34520" s="4"/>
    </row>
    <row r="34521" ht="14.25" customHeight="1">
      <c r="A34521" s="4"/>
      <c r="B34521" s="4"/>
    </row>
    <row r="34522" ht="14.25" customHeight="1">
      <c r="A34522" s="4"/>
      <c r="B34522" s="4"/>
    </row>
    <row r="34523" ht="14.25" customHeight="1">
      <c r="A34523" s="4"/>
      <c r="B34523" s="4"/>
    </row>
    <row r="34524" ht="14.25" customHeight="1">
      <c r="A34524" s="4"/>
      <c r="B34524" s="4"/>
    </row>
    <row r="34525" ht="14.25" customHeight="1">
      <c r="A34525" s="4"/>
      <c r="B34525" s="4"/>
    </row>
    <row r="34526" ht="14.25" customHeight="1">
      <c r="A34526" s="4"/>
      <c r="B34526" s="4"/>
    </row>
    <row r="34527" ht="14.25" customHeight="1">
      <c r="A34527" s="4"/>
      <c r="B34527" s="4"/>
    </row>
    <row r="34528" ht="14.25" customHeight="1">
      <c r="A34528" s="4"/>
      <c r="B34528" s="4"/>
    </row>
    <row r="34529" ht="14.25" customHeight="1">
      <c r="A34529" s="4"/>
      <c r="B34529" s="4"/>
    </row>
    <row r="34530" ht="14.25" customHeight="1">
      <c r="A34530" s="4"/>
      <c r="B34530" s="4"/>
    </row>
    <row r="34531" ht="14.25" customHeight="1">
      <c r="A34531" s="4"/>
      <c r="B34531" s="4"/>
    </row>
    <row r="34532" ht="14.25" customHeight="1">
      <c r="A34532" s="4"/>
      <c r="B34532" s="4"/>
    </row>
    <row r="34533" ht="14.25" customHeight="1">
      <c r="A34533" s="4"/>
      <c r="B34533" s="4"/>
    </row>
    <row r="34534" ht="14.25" customHeight="1">
      <c r="A34534" s="4"/>
      <c r="B34534" s="4"/>
    </row>
    <row r="34535" ht="14.25" customHeight="1">
      <c r="A34535" s="4"/>
      <c r="B34535" s="4"/>
    </row>
    <row r="34536" ht="14.25" customHeight="1">
      <c r="A34536" s="4"/>
      <c r="B34536" s="4"/>
    </row>
    <row r="34537" ht="14.25" customHeight="1">
      <c r="A34537" s="4"/>
      <c r="B34537" s="4"/>
    </row>
    <row r="34538" ht="14.25" customHeight="1">
      <c r="A34538" s="4"/>
      <c r="B34538" s="4"/>
    </row>
    <row r="34539" ht="14.25" customHeight="1">
      <c r="A34539" s="4"/>
      <c r="B34539" s="4"/>
    </row>
    <row r="34540" ht="14.25" customHeight="1">
      <c r="A34540" s="4"/>
      <c r="B34540" s="4"/>
    </row>
    <row r="34541" ht="14.25" customHeight="1">
      <c r="A34541" s="4"/>
      <c r="B34541" s="4"/>
    </row>
    <row r="34542" ht="14.25" customHeight="1">
      <c r="A34542" s="4"/>
      <c r="B34542" s="4"/>
    </row>
    <row r="34543" ht="14.25" customHeight="1">
      <c r="A34543" s="4"/>
      <c r="B34543" s="4"/>
    </row>
    <row r="34544" ht="14.25" customHeight="1">
      <c r="A34544" s="4"/>
      <c r="B34544" s="4"/>
    </row>
    <row r="34545" ht="14.25" customHeight="1">
      <c r="A34545" s="4"/>
      <c r="B34545" s="4"/>
    </row>
    <row r="34546" ht="14.25" customHeight="1">
      <c r="A34546" s="4"/>
      <c r="B34546" s="4"/>
    </row>
    <row r="34547" ht="14.25" customHeight="1">
      <c r="A34547" s="4"/>
      <c r="B34547" s="4"/>
    </row>
    <row r="34548" ht="14.25" customHeight="1">
      <c r="A34548" s="4"/>
      <c r="B34548" s="4"/>
    </row>
    <row r="34549" ht="14.25" customHeight="1">
      <c r="A34549" s="4"/>
      <c r="B34549" s="4"/>
    </row>
    <row r="34550" ht="14.25" customHeight="1">
      <c r="A34550" s="4"/>
      <c r="B34550" s="4"/>
    </row>
    <row r="34551" ht="14.25" customHeight="1">
      <c r="A34551" s="4"/>
      <c r="B34551" s="4"/>
    </row>
    <row r="34552" ht="14.25" customHeight="1">
      <c r="A34552" s="4"/>
      <c r="B34552" s="4"/>
    </row>
    <row r="34553" ht="14.25" customHeight="1">
      <c r="A34553" s="4"/>
      <c r="B34553" s="4"/>
    </row>
    <row r="34554" ht="14.25" customHeight="1">
      <c r="A34554" s="4"/>
      <c r="B34554" s="4"/>
    </row>
    <row r="34555" ht="14.25" customHeight="1">
      <c r="A34555" s="4"/>
      <c r="B34555" s="4"/>
    </row>
    <row r="34556" ht="14.25" customHeight="1">
      <c r="A34556" s="4"/>
      <c r="B34556" s="4"/>
    </row>
    <row r="34557" ht="14.25" customHeight="1">
      <c r="A34557" s="4"/>
      <c r="B34557" s="4"/>
    </row>
    <row r="34558" ht="14.25" customHeight="1">
      <c r="A34558" s="4"/>
      <c r="B34558" s="4"/>
    </row>
    <row r="34559" ht="14.25" customHeight="1">
      <c r="A34559" s="4"/>
      <c r="B34559" s="4"/>
    </row>
    <row r="34560" ht="14.25" customHeight="1">
      <c r="A34560" s="4"/>
      <c r="B34560" s="4"/>
    </row>
    <row r="34561" ht="14.25" customHeight="1">
      <c r="A34561" s="4"/>
      <c r="B34561" s="4"/>
    </row>
    <row r="34562" ht="14.25" customHeight="1">
      <c r="A34562" s="4"/>
      <c r="B34562" s="4"/>
    </row>
    <row r="34563" ht="14.25" customHeight="1">
      <c r="A34563" s="4"/>
      <c r="B34563" s="4"/>
    </row>
    <row r="34564" ht="14.25" customHeight="1">
      <c r="A34564" s="4"/>
      <c r="B34564" s="4"/>
    </row>
    <row r="34565" ht="14.25" customHeight="1">
      <c r="A34565" s="4"/>
      <c r="B34565" s="4"/>
    </row>
    <row r="34566" ht="14.25" customHeight="1">
      <c r="A34566" s="4"/>
      <c r="B34566" s="4"/>
    </row>
    <row r="34567" ht="14.25" customHeight="1">
      <c r="A34567" s="4"/>
      <c r="B34567" s="4"/>
    </row>
    <row r="34568" ht="14.25" customHeight="1">
      <c r="A34568" s="4"/>
      <c r="B34568" s="4"/>
    </row>
    <row r="34569" ht="14.25" customHeight="1">
      <c r="A34569" s="4"/>
      <c r="B34569" s="4"/>
    </row>
    <row r="34570" ht="14.25" customHeight="1">
      <c r="A34570" s="4"/>
      <c r="B34570" s="4"/>
    </row>
    <row r="34571" ht="14.25" customHeight="1">
      <c r="A34571" s="4"/>
      <c r="B34571" s="4"/>
    </row>
    <row r="34572" ht="14.25" customHeight="1">
      <c r="A34572" s="4"/>
      <c r="B34572" s="4"/>
    </row>
    <row r="34573" ht="14.25" customHeight="1">
      <c r="A34573" s="4"/>
      <c r="B34573" s="4"/>
    </row>
    <row r="34574" ht="14.25" customHeight="1">
      <c r="A34574" s="4"/>
      <c r="B34574" s="4"/>
    </row>
    <row r="34575" ht="14.25" customHeight="1">
      <c r="A34575" s="4"/>
      <c r="B34575" s="4"/>
    </row>
    <row r="34576" ht="14.25" customHeight="1">
      <c r="A34576" s="4"/>
      <c r="B34576" s="4"/>
    </row>
    <row r="34577" ht="14.25" customHeight="1">
      <c r="A34577" s="4"/>
      <c r="B34577" s="4"/>
    </row>
    <row r="34578" ht="14.25" customHeight="1">
      <c r="A34578" s="4"/>
      <c r="B34578" s="4"/>
    </row>
    <row r="34579" ht="14.25" customHeight="1">
      <c r="A34579" s="4"/>
      <c r="B34579" s="4"/>
    </row>
    <row r="34580" ht="14.25" customHeight="1">
      <c r="A34580" s="4"/>
      <c r="B34580" s="4"/>
    </row>
    <row r="34581" ht="14.25" customHeight="1">
      <c r="A34581" s="4"/>
      <c r="B34581" s="4"/>
    </row>
    <row r="34582" ht="14.25" customHeight="1">
      <c r="A34582" s="4"/>
      <c r="B34582" s="4"/>
    </row>
    <row r="34583" ht="14.25" customHeight="1">
      <c r="A34583" s="4"/>
      <c r="B34583" s="4"/>
    </row>
    <row r="34584" ht="14.25" customHeight="1">
      <c r="A34584" s="4"/>
      <c r="B34584" s="4"/>
    </row>
    <row r="34585" ht="14.25" customHeight="1">
      <c r="A34585" s="4"/>
      <c r="B34585" s="4"/>
    </row>
    <row r="34586" ht="14.25" customHeight="1">
      <c r="A34586" s="4"/>
      <c r="B34586" s="4"/>
    </row>
    <row r="34587" ht="14.25" customHeight="1">
      <c r="A34587" s="4"/>
      <c r="B34587" s="4"/>
    </row>
    <row r="34588" ht="14.25" customHeight="1">
      <c r="A34588" s="4"/>
      <c r="B34588" s="4"/>
    </row>
    <row r="34589" ht="14.25" customHeight="1">
      <c r="A34589" s="4"/>
      <c r="B34589" s="4"/>
    </row>
    <row r="34590" ht="14.25" customHeight="1">
      <c r="A34590" s="4"/>
      <c r="B34590" s="4"/>
    </row>
    <row r="34591" ht="14.25" customHeight="1">
      <c r="A34591" s="4"/>
      <c r="B34591" s="4"/>
    </row>
    <row r="34592" ht="14.25" customHeight="1">
      <c r="A34592" s="4"/>
      <c r="B34592" s="4"/>
    </row>
    <row r="34593" ht="14.25" customHeight="1">
      <c r="A34593" s="4"/>
      <c r="B34593" s="4"/>
    </row>
    <row r="34594" ht="14.25" customHeight="1">
      <c r="A34594" s="4"/>
      <c r="B34594" s="4"/>
    </row>
    <row r="34595" ht="14.25" customHeight="1">
      <c r="A34595" s="4"/>
      <c r="B34595" s="4"/>
    </row>
    <row r="34596" ht="14.25" customHeight="1">
      <c r="A34596" s="4"/>
      <c r="B34596" s="4"/>
    </row>
    <row r="34597" ht="14.25" customHeight="1">
      <c r="A34597" s="4"/>
      <c r="B34597" s="4"/>
    </row>
    <row r="34598" ht="14.25" customHeight="1">
      <c r="A34598" s="4"/>
      <c r="B34598" s="4"/>
    </row>
    <row r="34599" ht="14.25" customHeight="1">
      <c r="A34599" s="4"/>
      <c r="B34599" s="4"/>
    </row>
    <row r="34600" ht="14.25" customHeight="1">
      <c r="A34600" s="4"/>
      <c r="B34600" s="4"/>
    </row>
    <row r="34601" ht="14.25" customHeight="1">
      <c r="A34601" s="4"/>
      <c r="B34601" s="4"/>
    </row>
    <row r="34602" ht="14.25" customHeight="1">
      <c r="A34602" s="4"/>
      <c r="B34602" s="4"/>
    </row>
    <row r="34603" ht="14.25" customHeight="1">
      <c r="A34603" s="4"/>
      <c r="B34603" s="4"/>
    </row>
    <row r="34604" ht="14.25" customHeight="1">
      <c r="A34604" s="4"/>
      <c r="B34604" s="4"/>
    </row>
    <row r="34605" ht="14.25" customHeight="1">
      <c r="A34605" s="4"/>
      <c r="B34605" s="4"/>
    </row>
    <row r="34606" ht="14.25" customHeight="1">
      <c r="A34606" s="4"/>
      <c r="B34606" s="4"/>
    </row>
    <row r="34607" ht="14.25" customHeight="1">
      <c r="A34607" s="4"/>
      <c r="B34607" s="4"/>
    </row>
    <row r="34608" ht="14.25" customHeight="1">
      <c r="A34608" s="4"/>
      <c r="B34608" s="4"/>
    </row>
    <row r="34609" ht="14.25" customHeight="1">
      <c r="A34609" s="4"/>
      <c r="B34609" s="4"/>
    </row>
    <row r="34610" ht="14.25" customHeight="1">
      <c r="A34610" s="4"/>
      <c r="B34610" s="4"/>
    </row>
    <row r="34611" ht="14.25" customHeight="1">
      <c r="A34611" s="4"/>
      <c r="B34611" s="4"/>
    </row>
    <row r="34612" ht="14.25" customHeight="1">
      <c r="A34612" s="4"/>
      <c r="B34612" s="4"/>
    </row>
    <row r="34613" ht="14.25" customHeight="1">
      <c r="A34613" s="4"/>
      <c r="B34613" s="4"/>
    </row>
    <row r="34614" ht="14.25" customHeight="1">
      <c r="A34614" s="4"/>
      <c r="B34614" s="4"/>
    </row>
    <row r="34615" ht="14.25" customHeight="1">
      <c r="A34615" s="4"/>
      <c r="B34615" s="4"/>
    </row>
    <row r="34616" ht="14.25" customHeight="1">
      <c r="A34616" s="4"/>
      <c r="B34616" s="4"/>
    </row>
    <row r="34617" ht="14.25" customHeight="1">
      <c r="A34617" s="4"/>
      <c r="B34617" s="4"/>
    </row>
    <row r="34618" ht="14.25" customHeight="1">
      <c r="A34618" s="4"/>
      <c r="B34618" s="4"/>
    </row>
    <row r="34619" ht="14.25" customHeight="1">
      <c r="A34619" s="4"/>
      <c r="B34619" s="4"/>
    </row>
    <row r="34620" ht="14.25" customHeight="1">
      <c r="A34620" s="4"/>
      <c r="B34620" s="4"/>
    </row>
    <row r="34621" ht="14.25" customHeight="1">
      <c r="A34621" s="4"/>
      <c r="B34621" s="4"/>
    </row>
    <row r="34622" ht="14.25" customHeight="1">
      <c r="A34622" s="4"/>
      <c r="B34622" s="4"/>
    </row>
    <row r="34623" ht="14.25" customHeight="1">
      <c r="A34623" s="4"/>
      <c r="B34623" s="4"/>
    </row>
    <row r="34624" ht="14.25" customHeight="1">
      <c r="A34624" s="4"/>
      <c r="B34624" s="4"/>
    </row>
    <row r="34625" ht="14.25" customHeight="1">
      <c r="A34625" s="4"/>
      <c r="B34625" s="4"/>
    </row>
    <row r="34626" ht="14.25" customHeight="1">
      <c r="A34626" s="4"/>
      <c r="B34626" s="4"/>
    </row>
    <row r="34627" ht="14.25" customHeight="1">
      <c r="A34627" s="4"/>
      <c r="B34627" s="4"/>
    </row>
    <row r="34628" ht="14.25" customHeight="1">
      <c r="A34628" s="4"/>
      <c r="B34628" s="4"/>
    </row>
    <row r="34629" ht="14.25" customHeight="1">
      <c r="A34629" s="4"/>
      <c r="B34629" s="4"/>
    </row>
    <row r="34630" ht="14.25" customHeight="1">
      <c r="A34630" s="4"/>
      <c r="B34630" s="4"/>
    </row>
    <row r="34631" ht="14.25" customHeight="1">
      <c r="A34631" s="4"/>
      <c r="B34631" s="4"/>
    </row>
    <row r="34632" ht="14.25" customHeight="1">
      <c r="A34632" s="4"/>
      <c r="B34632" s="4"/>
    </row>
    <row r="34633" ht="14.25" customHeight="1">
      <c r="A34633" s="4"/>
      <c r="B34633" s="4"/>
    </row>
    <row r="34634" ht="14.25" customHeight="1">
      <c r="A34634" s="4"/>
      <c r="B34634" s="4"/>
    </row>
    <row r="34635" ht="14.25" customHeight="1">
      <c r="A34635" s="4"/>
      <c r="B34635" s="4"/>
    </row>
    <row r="34636" ht="14.25" customHeight="1">
      <c r="A34636" s="4"/>
      <c r="B34636" s="4"/>
    </row>
    <row r="34637" ht="14.25" customHeight="1">
      <c r="A34637" s="4"/>
      <c r="B34637" s="4"/>
    </row>
    <row r="34638" ht="14.25" customHeight="1">
      <c r="A34638" s="4"/>
      <c r="B34638" s="4"/>
    </row>
    <row r="34639" ht="14.25" customHeight="1">
      <c r="A34639" s="4"/>
      <c r="B34639" s="4"/>
    </row>
    <row r="34640" ht="14.25" customHeight="1">
      <c r="A34640" s="4"/>
      <c r="B34640" s="4"/>
    </row>
    <row r="34641" ht="14.25" customHeight="1">
      <c r="A34641" s="4"/>
      <c r="B34641" s="4"/>
    </row>
    <row r="34642" ht="14.25" customHeight="1">
      <c r="A34642" s="4"/>
      <c r="B34642" s="4"/>
    </row>
    <row r="34643" ht="14.25" customHeight="1">
      <c r="A34643" s="4"/>
      <c r="B34643" s="4"/>
    </row>
    <row r="34644" ht="14.25" customHeight="1">
      <c r="A34644" s="4"/>
      <c r="B34644" s="4"/>
    </row>
    <row r="34645" ht="14.25" customHeight="1">
      <c r="A34645" s="4"/>
      <c r="B34645" s="4"/>
    </row>
    <row r="34646" ht="14.25" customHeight="1">
      <c r="A34646" s="4"/>
      <c r="B34646" s="4"/>
    </row>
    <row r="34647" ht="14.25" customHeight="1">
      <c r="A34647" s="4"/>
      <c r="B34647" s="4"/>
    </row>
    <row r="34648" ht="14.25" customHeight="1">
      <c r="A34648" s="4"/>
      <c r="B34648" s="4"/>
    </row>
    <row r="34649" ht="14.25" customHeight="1">
      <c r="A34649" s="4"/>
      <c r="B34649" s="4"/>
    </row>
    <row r="34650" ht="14.25" customHeight="1">
      <c r="A34650" s="4"/>
      <c r="B34650" s="4"/>
    </row>
    <row r="34651" ht="14.25" customHeight="1">
      <c r="A34651" s="4"/>
      <c r="B34651" s="4"/>
    </row>
    <row r="34652" ht="14.25" customHeight="1">
      <c r="A34652" s="4"/>
      <c r="B34652" s="4"/>
    </row>
    <row r="34653" ht="14.25" customHeight="1">
      <c r="A34653" s="4"/>
      <c r="B34653" s="4"/>
    </row>
    <row r="34654" ht="14.25" customHeight="1">
      <c r="A34654" s="4"/>
      <c r="B34654" s="4"/>
    </row>
    <row r="34655" ht="14.25" customHeight="1">
      <c r="A34655" s="4"/>
      <c r="B34655" s="4"/>
    </row>
    <row r="34656" ht="14.25" customHeight="1">
      <c r="A34656" s="4"/>
      <c r="B34656" s="4"/>
    </row>
    <row r="34657" ht="14.25" customHeight="1">
      <c r="A34657" s="4"/>
      <c r="B34657" s="4"/>
    </row>
    <row r="34658" ht="14.25" customHeight="1">
      <c r="A34658" s="4"/>
      <c r="B34658" s="4"/>
    </row>
    <row r="34659" ht="14.25" customHeight="1">
      <c r="A34659" s="4"/>
      <c r="B34659" s="4"/>
    </row>
    <row r="34660" ht="14.25" customHeight="1">
      <c r="A34660" s="4"/>
      <c r="B34660" s="4"/>
    </row>
    <row r="34661" ht="14.25" customHeight="1">
      <c r="A34661" s="4"/>
      <c r="B34661" s="4"/>
    </row>
    <row r="34662" ht="14.25" customHeight="1">
      <c r="A34662" s="4"/>
      <c r="B34662" s="4"/>
    </row>
    <row r="34663" ht="14.25" customHeight="1">
      <c r="A34663" s="4"/>
      <c r="B34663" s="4"/>
    </row>
    <row r="34664" ht="14.25" customHeight="1">
      <c r="A34664" s="4"/>
      <c r="B34664" s="4"/>
    </row>
    <row r="34665" ht="14.25" customHeight="1">
      <c r="A34665" s="4"/>
      <c r="B34665" s="4"/>
    </row>
    <row r="34666" ht="14.25" customHeight="1">
      <c r="A34666" s="4"/>
      <c r="B34666" s="4"/>
    </row>
    <row r="34667" ht="14.25" customHeight="1">
      <c r="A34667" s="4"/>
      <c r="B34667" s="4"/>
    </row>
    <row r="34668" ht="14.25" customHeight="1">
      <c r="A34668" s="4"/>
      <c r="B34668" s="4"/>
    </row>
    <row r="34669" ht="14.25" customHeight="1">
      <c r="A34669" s="4"/>
      <c r="B34669" s="4"/>
    </row>
    <row r="34670" ht="14.25" customHeight="1">
      <c r="A34670" s="4"/>
      <c r="B34670" s="4"/>
    </row>
    <row r="34671" ht="14.25" customHeight="1">
      <c r="A34671" s="4"/>
      <c r="B34671" s="4"/>
    </row>
    <row r="34672" ht="14.25" customHeight="1">
      <c r="A34672" s="4"/>
      <c r="B34672" s="4"/>
    </row>
    <row r="34673" ht="14.25" customHeight="1">
      <c r="A34673" s="4"/>
      <c r="B34673" s="4"/>
    </row>
    <row r="34674" ht="14.25" customHeight="1">
      <c r="A34674" s="4"/>
      <c r="B34674" s="4"/>
    </row>
    <row r="34675" ht="14.25" customHeight="1">
      <c r="A34675" s="4"/>
      <c r="B34675" s="4"/>
    </row>
    <row r="34676" ht="14.25" customHeight="1">
      <c r="A34676" s="4"/>
      <c r="B34676" s="4"/>
    </row>
    <row r="34677" ht="14.25" customHeight="1">
      <c r="A34677" s="4"/>
      <c r="B34677" s="4"/>
    </row>
    <row r="34678" ht="14.25" customHeight="1">
      <c r="A34678" s="4"/>
      <c r="B34678" s="4"/>
    </row>
    <row r="34679" ht="14.25" customHeight="1">
      <c r="A34679" s="4"/>
      <c r="B34679" s="4"/>
    </row>
    <row r="34680" ht="14.25" customHeight="1">
      <c r="A34680" s="4"/>
      <c r="B34680" s="4"/>
    </row>
    <row r="34681" ht="14.25" customHeight="1">
      <c r="A34681" s="4"/>
      <c r="B34681" s="4"/>
    </row>
    <row r="34682" ht="14.25" customHeight="1">
      <c r="A34682" s="4"/>
      <c r="B34682" s="4"/>
    </row>
    <row r="34683" ht="14.25" customHeight="1">
      <c r="A34683" s="4"/>
      <c r="B34683" s="4"/>
    </row>
    <row r="34684" ht="14.25" customHeight="1">
      <c r="A34684" s="4"/>
      <c r="B34684" s="4"/>
    </row>
    <row r="34685" ht="14.25" customHeight="1">
      <c r="A34685" s="4"/>
      <c r="B34685" s="4"/>
    </row>
    <row r="34686" ht="14.25" customHeight="1">
      <c r="A34686" s="4"/>
      <c r="B34686" s="4"/>
    </row>
    <row r="34687" ht="14.25" customHeight="1">
      <c r="A34687" s="4"/>
      <c r="B34687" s="4"/>
    </row>
    <row r="34688" ht="14.25" customHeight="1">
      <c r="A34688" s="4"/>
      <c r="B34688" s="4"/>
    </row>
    <row r="34689" ht="14.25" customHeight="1">
      <c r="A34689" s="4"/>
      <c r="B34689" s="4"/>
    </row>
    <row r="34690" ht="14.25" customHeight="1">
      <c r="A34690" s="4"/>
      <c r="B34690" s="4"/>
    </row>
    <row r="34691" ht="14.25" customHeight="1">
      <c r="A34691" s="4"/>
      <c r="B34691" s="4"/>
    </row>
    <row r="34692" ht="14.25" customHeight="1">
      <c r="A34692" s="4"/>
      <c r="B34692" s="4"/>
    </row>
    <row r="34693" ht="14.25" customHeight="1">
      <c r="A34693" s="4"/>
      <c r="B34693" s="4"/>
    </row>
    <row r="34694" ht="14.25" customHeight="1">
      <c r="A34694" s="4"/>
      <c r="B34694" s="4"/>
    </row>
    <row r="34695" ht="14.25" customHeight="1">
      <c r="A34695" s="4"/>
      <c r="B34695" s="4"/>
    </row>
    <row r="34696" ht="14.25" customHeight="1">
      <c r="A34696" s="4"/>
      <c r="B34696" s="4"/>
    </row>
    <row r="34697" ht="14.25" customHeight="1">
      <c r="A34697" s="4"/>
      <c r="B34697" s="4"/>
    </row>
    <row r="34698" ht="14.25" customHeight="1">
      <c r="A34698" s="4"/>
      <c r="B34698" s="4"/>
    </row>
    <row r="34699" ht="14.25" customHeight="1">
      <c r="A34699" s="4"/>
      <c r="B34699" s="4"/>
    </row>
    <row r="34700" ht="14.25" customHeight="1">
      <c r="A34700" s="4"/>
      <c r="B34700" s="4"/>
    </row>
    <row r="34701" ht="14.25" customHeight="1">
      <c r="A34701" s="4"/>
      <c r="B34701" s="4"/>
    </row>
    <row r="34702" ht="14.25" customHeight="1">
      <c r="A34702" s="4"/>
      <c r="B34702" s="4"/>
    </row>
    <row r="34703" ht="14.25" customHeight="1">
      <c r="A34703" s="4"/>
      <c r="B34703" s="4"/>
    </row>
    <row r="34704" ht="14.25" customHeight="1">
      <c r="A34704" s="4"/>
      <c r="B34704" s="4"/>
    </row>
    <row r="34705" ht="14.25" customHeight="1">
      <c r="A34705" s="4"/>
      <c r="B34705" s="4"/>
    </row>
    <row r="34706" ht="14.25" customHeight="1">
      <c r="A34706" s="4"/>
      <c r="B34706" s="4"/>
    </row>
    <row r="34707" ht="14.25" customHeight="1">
      <c r="A34707" s="4"/>
      <c r="B34707" s="4"/>
    </row>
    <row r="34708" ht="14.25" customHeight="1">
      <c r="A34708" s="4"/>
      <c r="B34708" s="4"/>
    </row>
    <row r="34709" ht="14.25" customHeight="1">
      <c r="A34709" s="4"/>
      <c r="B34709" s="4"/>
    </row>
    <row r="34710" ht="14.25" customHeight="1">
      <c r="A34710" s="4"/>
      <c r="B34710" s="4"/>
    </row>
    <row r="34711" ht="14.25" customHeight="1">
      <c r="A34711" s="4"/>
      <c r="B34711" s="4"/>
    </row>
    <row r="34712" ht="14.25" customHeight="1">
      <c r="A34712" s="4"/>
      <c r="B34712" s="4"/>
    </row>
    <row r="34713" ht="14.25" customHeight="1">
      <c r="A34713" s="4"/>
      <c r="B34713" s="4"/>
    </row>
    <row r="34714" ht="14.25" customHeight="1">
      <c r="A34714" s="4"/>
      <c r="B34714" s="4"/>
    </row>
    <row r="34715" ht="14.25" customHeight="1">
      <c r="A34715" s="4"/>
      <c r="B34715" s="4"/>
    </row>
    <row r="34716" ht="14.25" customHeight="1">
      <c r="A34716" s="4"/>
      <c r="B34716" s="4"/>
    </row>
    <row r="34717" ht="14.25" customHeight="1">
      <c r="A34717" s="4"/>
      <c r="B34717" s="4"/>
    </row>
    <row r="34718" ht="14.25" customHeight="1">
      <c r="A34718" s="4"/>
      <c r="B34718" s="4"/>
    </row>
    <row r="34719" ht="14.25" customHeight="1">
      <c r="A34719" s="4"/>
      <c r="B34719" s="4"/>
    </row>
    <row r="34720" ht="14.25" customHeight="1">
      <c r="A34720" s="4"/>
      <c r="B34720" s="4"/>
    </row>
    <row r="34721" ht="14.25" customHeight="1">
      <c r="A34721" s="4"/>
      <c r="B34721" s="4"/>
    </row>
    <row r="34722" ht="14.25" customHeight="1">
      <c r="A34722" s="4"/>
      <c r="B34722" s="4"/>
    </row>
    <row r="34723" ht="14.25" customHeight="1">
      <c r="A34723" s="4"/>
      <c r="B34723" s="4"/>
    </row>
    <row r="34724" ht="14.25" customHeight="1">
      <c r="A34724" s="4"/>
      <c r="B34724" s="4"/>
    </row>
    <row r="34725" ht="14.25" customHeight="1">
      <c r="A34725" s="4"/>
      <c r="B34725" s="4"/>
    </row>
    <row r="34726" ht="14.25" customHeight="1">
      <c r="A34726" s="4"/>
      <c r="B34726" s="4"/>
    </row>
    <row r="34727" ht="14.25" customHeight="1">
      <c r="A34727" s="4"/>
      <c r="B34727" s="4"/>
    </row>
    <row r="34728" ht="14.25" customHeight="1">
      <c r="A34728" s="4"/>
      <c r="B34728" s="4"/>
    </row>
    <row r="34729" ht="14.25" customHeight="1">
      <c r="A34729" s="4"/>
      <c r="B34729" s="4"/>
    </row>
    <row r="34730" ht="14.25" customHeight="1">
      <c r="A34730" s="4"/>
      <c r="B34730" s="4"/>
    </row>
    <row r="34731" ht="14.25" customHeight="1">
      <c r="A34731" s="4"/>
      <c r="B34731" s="4"/>
    </row>
    <row r="34732" ht="14.25" customHeight="1">
      <c r="A34732" s="4"/>
      <c r="B34732" s="4"/>
    </row>
    <row r="34733" ht="14.25" customHeight="1">
      <c r="A34733" s="4"/>
      <c r="B34733" s="4"/>
    </row>
    <row r="34734" ht="14.25" customHeight="1">
      <c r="A34734" s="4"/>
      <c r="B34734" s="4"/>
    </row>
    <row r="34735" ht="14.25" customHeight="1">
      <c r="A34735" s="4"/>
      <c r="B34735" s="4"/>
    </row>
    <row r="34736" ht="14.25" customHeight="1">
      <c r="A34736" s="4"/>
      <c r="B34736" s="4"/>
    </row>
    <row r="34737" ht="14.25" customHeight="1">
      <c r="A34737" s="4"/>
      <c r="B34737" s="4"/>
    </row>
    <row r="34738" ht="14.25" customHeight="1">
      <c r="A34738" s="4"/>
      <c r="B34738" s="4"/>
    </row>
    <row r="34739" ht="14.25" customHeight="1">
      <c r="A34739" s="4"/>
      <c r="B34739" s="4"/>
    </row>
    <row r="34740" ht="14.25" customHeight="1">
      <c r="A34740" s="4"/>
      <c r="B34740" s="4"/>
    </row>
    <row r="34741" ht="14.25" customHeight="1">
      <c r="A34741" s="4"/>
      <c r="B34741" s="4"/>
    </row>
    <row r="34742" ht="14.25" customHeight="1">
      <c r="A34742" s="4"/>
      <c r="B34742" s="4"/>
    </row>
    <row r="34743" ht="14.25" customHeight="1">
      <c r="A34743" s="4"/>
      <c r="B34743" s="4"/>
    </row>
    <row r="34744" ht="14.25" customHeight="1">
      <c r="A34744" s="4"/>
      <c r="B34744" s="4"/>
    </row>
    <row r="34745" ht="14.25" customHeight="1">
      <c r="A34745" s="4"/>
      <c r="B34745" s="4"/>
    </row>
    <row r="34746" ht="14.25" customHeight="1">
      <c r="A34746" s="4"/>
      <c r="B34746" s="4"/>
    </row>
    <row r="34747" ht="14.25" customHeight="1">
      <c r="A34747" s="4"/>
      <c r="B34747" s="4"/>
    </row>
    <row r="34748" ht="14.25" customHeight="1">
      <c r="A34748" s="4"/>
      <c r="B34748" s="4"/>
    </row>
    <row r="34749" ht="14.25" customHeight="1">
      <c r="A34749" s="4"/>
      <c r="B34749" s="4"/>
    </row>
    <row r="34750" ht="14.25" customHeight="1">
      <c r="A34750" s="4"/>
      <c r="B34750" s="4"/>
    </row>
    <row r="34751" ht="14.25" customHeight="1">
      <c r="A34751" s="4"/>
      <c r="B34751" s="4"/>
    </row>
    <row r="34752" ht="14.25" customHeight="1">
      <c r="A34752" s="4"/>
      <c r="B34752" s="4"/>
    </row>
    <row r="34753" ht="14.25" customHeight="1">
      <c r="A34753" s="4"/>
      <c r="B34753" s="4"/>
    </row>
    <row r="34754" ht="14.25" customHeight="1">
      <c r="A34754" s="4"/>
      <c r="B34754" s="4"/>
    </row>
    <row r="34755" ht="14.25" customHeight="1">
      <c r="A34755" s="4"/>
      <c r="B34755" s="4"/>
    </row>
    <row r="34756" ht="14.25" customHeight="1">
      <c r="A34756" s="4"/>
      <c r="B34756" s="4"/>
    </row>
    <row r="34757" ht="14.25" customHeight="1">
      <c r="A34757" s="4"/>
      <c r="B34757" s="4"/>
    </row>
    <row r="34758" ht="14.25" customHeight="1">
      <c r="A34758" s="4"/>
      <c r="B34758" s="4"/>
    </row>
    <row r="34759" ht="14.25" customHeight="1">
      <c r="A34759" s="4"/>
      <c r="B34759" s="4"/>
    </row>
    <row r="34760" ht="14.25" customHeight="1">
      <c r="A34760" s="4"/>
      <c r="B34760" s="4"/>
    </row>
    <row r="34761" ht="14.25" customHeight="1">
      <c r="A34761" s="4"/>
      <c r="B34761" s="4"/>
    </row>
    <row r="34762" ht="14.25" customHeight="1">
      <c r="A34762" s="4"/>
      <c r="B34762" s="4"/>
    </row>
    <row r="34763" ht="14.25" customHeight="1">
      <c r="A34763" s="4"/>
      <c r="B34763" s="4"/>
    </row>
    <row r="34764" ht="14.25" customHeight="1">
      <c r="A34764" s="4"/>
      <c r="B34764" s="4"/>
    </row>
    <row r="34765" ht="14.25" customHeight="1">
      <c r="A34765" s="4"/>
      <c r="B34765" s="4"/>
    </row>
    <row r="34766" ht="14.25" customHeight="1">
      <c r="A34766" s="4"/>
      <c r="B34766" s="4"/>
    </row>
    <row r="34767" ht="14.25" customHeight="1">
      <c r="A34767" s="4"/>
      <c r="B34767" s="4"/>
    </row>
    <row r="34768" ht="14.25" customHeight="1">
      <c r="A34768" s="4"/>
      <c r="B34768" s="4"/>
    </row>
    <row r="34769" ht="14.25" customHeight="1">
      <c r="A34769" s="4"/>
      <c r="B34769" s="4"/>
    </row>
    <row r="34770" ht="14.25" customHeight="1">
      <c r="A34770" s="4"/>
      <c r="B34770" s="4"/>
    </row>
    <row r="34771" ht="14.25" customHeight="1">
      <c r="A34771" s="4"/>
      <c r="B34771" s="4"/>
    </row>
    <row r="34772" ht="14.25" customHeight="1">
      <c r="A34772" s="4"/>
      <c r="B34772" s="4"/>
    </row>
    <row r="34773" ht="14.25" customHeight="1">
      <c r="A34773" s="4"/>
      <c r="B34773" s="4"/>
    </row>
    <row r="34774" ht="14.25" customHeight="1">
      <c r="A34774" s="4"/>
      <c r="B34774" s="4"/>
    </row>
    <row r="34775" ht="14.25" customHeight="1">
      <c r="A34775" s="4"/>
      <c r="B34775" s="4"/>
    </row>
    <row r="34776" ht="14.25" customHeight="1">
      <c r="A34776" s="4"/>
      <c r="B34776" s="4"/>
    </row>
    <row r="34777" ht="14.25" customHeight="1">
      <c r="A34777" s="4"/>
      <c r="B34777" s="4"/>
    </row>
    <row r="34778" ht="14.25" customHeight="1">
      <c r="A34778" s="4"/>
      <c r="B34778" s="4"/>
    </row>
    <row r="34779" ht="14.25" customHeight="1">
      <c r="A34779" s="4"/>
      <c r="B34779" s="4"/>
    </row>
    <row r="34780" ht="14.25" customHeight="1">
      <c r="A34780" s="4"/>
      <c r="B34780" s="4"/>
    </row>
    <row r="34781" ht="14.25" customHeight="1">
      <c r="A34781" s="4"/>
      <c r="B34781" s="4"/>
    </row>
    <row r="34782" ht="14.25" customHeight="1">
      <c r="A34782" s="4"/>
      <c r="B34782" s="4"/>
    </row>
    <row r="34783" ht="14.25" customHeight="1">
      <c r="A34783" s="4"/>
      <c r="B34783" s="4"/>
    </row>
    <row r="34784" ht="14.25" customHeight="1">
      <c r="A34784" s="4"/>
      <c r="B34784" s="4"/>
    </row>
    <row r="34785" ht="14.25" customHeight="1">
      <c r="A34785" s="4"/>
      <c r="B34785" s="4"/>
    </row>
    <row r="34786" ht="14.25" customHeight="1">
      <c r="A34786" s="4"/>
      <c r="B34786" s="4"/>
    </row>
    <row r="34787" ht="14.25" customHeight="1">
      <c r="A34787" s="4"/>
      <c r="B34787" s="4"/>
    </row>
    <row r="34788" ht="14.25" customHeight="1">
      <c r="A34788" s="4"/>
      <c r="B34788" s="4"/>
    </row>
    <row r="34789" ht="14.25" customHeight="1">
      <c r="A34789" s="4"/>
      <c r="B34789" s="4"/>
    </row>
    <row r="34790" ht="14.25" customHeight="1">
      <c r="A34790" s="4"/>
      <c r="B34790" s="4"/>
    </row>
    <row r="34791" ht="14.25" customHeight="1">
      <c r="A34791" s="4"/>
      <c r="B34791" s="4"/>
    </row>
    <row r="34792" ht="14.25" customHeight="1">
      <c r="A34792" s="4"/>
      <c r="B34792" s="4"/>
    </row>
    <row r="34793" ht="14.25" customHeight="1">
      <c r="A34793" s="4"/>
      <c r="B34793" s="4"/>
    </row>
    <row r="34794" ht="14.25" customHeight="1">
      <c r="A34794" s="4"/>
      <c r="B34794" s="4"/>
    </row>
    <row r="34795" ht="14.25" customHeight="1">
      <c r="A34795" s="4"/>
      <c r="B34795" s="4"/>
    </row>
    <row r="34796" ht="14.25" customHeight="1">
      <c r="A34796" s="4"/>
      <c r="B34796" s="4"/>
    </row>
    <row r="34797" ht="14.25" customHeight="1">
      <c r="A34797" s="4"/>
      <c r="B34797" s="4"/>
    </row>
    <row r="34798" ht="14.25" customHeight="1">
      <c r="A34798" s="4"/>
      <c r="B34798" s="4"/>
    </row>
    <row r="34799" ht="14.25" customHeight="1">
      <c r="A34799" s="4"/>
      <c r="B34799" s="4"/>
    </row>
    <row r="34800" ht="14.25" customHeight="1">
      <c r="A34800" s="4"/>
      <c r="B34800" s="4"/>
    </row>
    <row r="34801" ht="14.25" customHeight="1">
      <c r="A34801" s="4"/>
      <c r="B34801" s="4"/>
    </row>
    <row r="34802" ht="14.25" customHeight="1">
      <c r="A34802" s="4"/>
      <c r="B34802" s="4"/>
    </row>
    <row r="34803" ht="14.25" customHeight="1">
      <c r="A34803" s="4"/>
      <c r="B34803" s="4"/>
    </row>
    <row r="34804" ht="14.25" customHeight="1">
      <c r="A34804" s="4"/>
      <c r="B34804" s="4"/>
    </row>
    <row r="34805" ht="14.25" customHeight="1">
      <c r="A34805" s="4"/>
      <c r="B34805" s="4"/>
    </row>
    <row r="34806" ht="14.25" customHeight="1">
      <c r="A34806" s="4"/>
      <c r="B34806" s="4"/>
    </row>
    <row r="34807" ht="14.25" customHeight="1">
      <c r="A34807" s="4"/>
      <c r="B34807" s="4"/>
    </row>
    <row r="34808" ht="14.25" customHeight="1">
      <c r="A34808" s="4"/>
      <c r="B34808" s="4"/>
    </row>
    <row r="34809" ht="14.25" customHeight="1">
      <c r="A34809" s="4"/>
      <c r="B34809" s="4"/>
    </row>
    <row r="34810" ht="14.25" customHeight="1">
      <c r="A34810" s="4"/>
      <c r="B34810" s="4"/>
    </row>
    <row r="34811" ht="14.25" customHeight="1">
      <c r="A34811" s="4"/>
      <c r="B34811" s="4"/>
    </row>
    <row r="34812" ht="14.25" customHeight="1">
      <c r="A34812" s="4"/>
      <c r="B34812" s="4"/>
    </row>
    <row r="34813" ht="14.25" customHeight="1">
      <c r="A34813" s="4"/>
      <c r="B34813" s="4"/>
    </row>
    <row r="34814" ht="14.25" customHeight="1">
      <c r="A34814" s="4"/>
      <c r="B34814" s="4"/>
    </row>
    <row r="34815" ht="14.25" customHeight="1">
      <c r="A34815" s="4"/>
      <c r="B34815" s="4"/>
    </row>
    <row r="34816" ht="14.25" customHeight="1">
      <c r="A34816" s="4"/>
      <c r="B34816" s="4"/>
    </row>
    <row r="34817" ht="14.25" customHeight="1">
      <c r="A34817" s="4"/>
      <c r="B34817" s="4"/>
    </row>
    <row r="34818" ht="14.25" customHeight="1">
      <c r="A34818" s="4"/>
      <c r="B34818" s="4"/>
    </row>
    <row r="34819" ht="14.25" customHeight="1">
      <c r="A34819" s="4"/>
      <c r="B34819" s="4"/>
    </row>
    <row r="34820" ht="14.25" customHeight="1">
      <c r="A34820" s="4"/>
      <c r="B34820" s="4"/>
    </row>
    <row r="34821" ht="14.25" customHeight="1">
      <c r="A34821" s="4"/>
      <c r="B34821" s="4"/>
    </row>
    <row r="34822" ht="14.25" customHeight="1">
      <c r="A34822" s="4"/>
      <c r="B34822" s="4"/>
    </row>
    <row r="34823" ht="14.25" customHeight="1">
      <c r="A34823" s="4"/>
      <c r="B34823" s="4"/>
    </row>
    <row r="34824" ht="14.25" customHeight="1">
      <c r="A34824" s="4"/>
      <c r="B34824" s="4"/>
    </row>
    <row r="34825" ht="14.25" customHeight="1">
      <c r="A34825" s="4"/>
      <c r="B34825" s="4"/>
    </row>
    <row r="34826" ht="14.25" customHeight="1">
      <c r="A34826" s="4"/>
      <c r="B34826" s="4"/>
    </row>
    <row r="34827" ht="14.25" customHeight="1">
      <c r="A34827" s="4"/>
      <c r="B34827" s="4"/>
    </row>
    <row r="34828" ht="14.25" customHeight="1">
      <c r="A34828" s="4"/>
      <c r="B34828" s="4"/>
    </row>
    <row r="34829" ht="14.25" customHeight="1">
      <c r="A34829" s="4"/>
      <c r="B34829" s="4"/>
    </row>
    <row r="34830" ht="14.25" customHeight="1">
      <c r="A34830" s="4"/>
      <c r="B34830" s="4"/>
    </row>
    <row r="34831" ht="14.25" customHeight="1">
      <c r="A34831" s="4"/>
      <c r="B34831" s="4"/>
    </row>
    <row r="34832" ht="14.25" customHeight="1">
      <c r="A34832" s="4"/>
      <c r="B34832" s="4"/>
    </row>
    <row r="34833" ht="14.25" customHeight="1">
      <c r="A34833" s="4"/>
      <c r="B34833" s="4"/>
    </row>
    <row r="34834" ht="14.25" customHeight="1">
      <c r="A34834" s="4"/>
      <c r="B34834" s="4"/>
    </row>
    <row r="34835" ht="14.25" customHeight="1">
      <c r="A34835" s="4"/>
      <c r="B34835" s="4"/>
    </row>
    <row r="34836" ht="14.25" customHeight="1">
      <c r="A34836" s="4"/>
      <c r="B34836" s="4"/>
    </row>
    <row r="34837" ht="14.25" customHeight="1">
      <c r="A34837" s="4"/>
      <c r="B34837" s="4"/>
    </row>
    <row r="34838" ht="14.25" customHeight="1">
      <c r="A34838" s="4"/>
      <c r="B34838" s="4"/>
    </row>
    <row r="34839" ht="14.25" customHeight="1">
      <c r="A34839" s="4"/>
      <c r="B34839" s="4"/>
    </row>
    <row r="34840" ht="14.25" customHeight="1">
      <c r="A34840" s="4"/>
      <c r="B34840" s="4"/>
    </row>
    <row r="34841" ht="14.25" customHeight="1">
      <c r="A34841" s="4"/>
      <c r="B34841" s="4"/>
    </row>
    <row r="34842" ht="14.25" customHeight="1">
      <c r="A34842" s="4"/>
      <c r="B34842" s="4"/>
    </row>
    <row r="34843" ht="14.25" customHeight="1">
      <c r="A34843" s="4"/>
      <c r="B34843" s="4"/>
    </row>
    <row r="34844" ht="14.25" customHeight="1">
      <c r="A34844" s="4"/>
      <c r="B34844" s="4"/>
    </row>
    <row r="34845" ht="14.25" customHeight="1">
      <c r="A34845" s="4"/>
      <c r="B34845" s="4"/>
    </row>
    <row r="34846" ht="14.25" customHeight="1">
      <c r="A34846" s="4"/>
      <c r="B34846" s="4"/>
    </row>
    <row r="34847" ht="14.25" customHeight="1">
      <c r="A34847" s="4"/>
      <c r="B34847" s="4"/>
    </row>
    <row r="34848" ht="14.25" customHeight="1">
      <c r="A34848" s="4"/>
      <c r="B34848" s="4"/>
    </row>
    <row r="34849" ht="14.25" customHeight="1">
      <c r="A34849" s="4"/>
      <c r="B34849" s="4"/>
    </row>
    <row r="34850" ht="14.25" customHeight="1">
      <c r="A34850" s="4"/>
      <c r="B34850" s="4"/>
    </row>
    <row r="34851" ht="14.25" customHeight="1">
      <c r="A34851" s="4"/>
      <c r="B34851" s="4"/>
    </row>
    <row r="34852" ht="14.25" customHeight="1">
      <c r="A34852" s="4"/>
      <c r="B34852" s="4"/>
    </row>
    <row r="34853" ht="14.25" customHeight="1">
      <c r="A34853" s="4"/>
      <c r="B34853" s="4"/>
    </row>
    <row r="34854" ht="14.25" customHeight="1">
      <c r="A34854" s="4"/>
      <c r="B34854" s="4"/>
    </row>
    <row r="34855" ht="14.25" customHeight="1">
      <c r="A34855" s="4"/>
      <c r="B34855" s="4"/>
    </row>
    <row r="34856" ht="14.25" customHeight="1">
      <c r="A34856" s="4"/>
      <c r="B34856" s="4"/>
    </row>
    <row r="34857" ht="14.25" customHeight="1">
      <c r="A34857" s="4"/>
      <c r="B34857" s="4"/>
    </row>
    <row r="34858" ht="14.25" customHeight="1">
      <c r="A34858" s="4"/>
      <c r="B34858" s="4"/>
    </row>
    <row r="34859" ht="14.25" customHeight="1">
      <c r="A34859" s="4"/>
      <c r="B34859" s="4"/>
    </row>
    <row r="34860" ht="14.25" customHeight="1">
      <c r="A34860" s="4"/>
      <c r="B34860" s="4"/>
    </row>
    <row r="34861" ht="14.25" customHeight="1">
      <c r="A34861" s="4"/>
      <c r="B34861" s="4"/>
    </row>
    <row r="34862" ht="14.25" customHeight="1">
      <c r="A34862" s="4"/>
      <c r="B34862" s="4"/>
    </row>
    <row r="34863" ht="14.25" customHeight="1">
      <c r="A34863" s="4"/>
      <c r="B34863" s="4"/>
    </row>
    <row r="34864" ht="14.25" customHeight="1">
      <c r="A34864" s="4"/>
      <c r="B34864" s="4"/>
    </row>
    <row r="34865" ht="14.25" customHeight="1">
      <c r="A34865" s="4"/>
      <c r="B34865" s="4"/>
    </row>
    <row r="34866" ht="14.25" customHeight="1">
      <c r="A34866" s="4"/>
      <c r="B34866" s="4"/>
    </row>
    <row r="34867" ht="14.25" customHeight="1">
      <c r="A34867" s="4"/>
      <c r="B34867" s="4"/>
    </row>
    <row r="34868" ht="14.25" customHeight="1">
      <c r="A34868" s="4"/>
      <c r="B34868" s="4"/>
    </row>
    <row r="34869" ht="14.25" customHeight="1">
      <c r="A34869" s="4"/>
      <c r="B34869" s="4"/>
    </row>
    <row r="34870" ht="14.25" customHeight="1">
      <c r="A34870" s="4"/>
      <c r="B34870" s="4"/>
    </row>
    <row r="34871" ht="14.25" customHeight="1">
      <c r="A34871" s="4"/>
      <c r="B34871" s="4"/>
    </row>
    <row r="34872" ht="14.25" customHeight="1">
      <c r="A34872" s="4"/>
      <c r="B34872" s="4"/>
    </row>
    <row r="34873" ht="14.25" customHeight="1">
      <c r="A34873" s="4"/>
      <c r="B34873" s="4"/>
    </row>
    <row r="34874" ht="14.25" customHeight="1">
      <c r="A34874" s="4"/>
      <c r="B34874" s="4"/>
    </row>
    <row r="34875" ht="14.25" customHeight="1">
      <c r="A34875" s="4"/>
      <c r="B34875" s="4"/>
    </row>
    <row r="34876" ht="14.25" customHeight="1">
      <c r="A34876" s="4"/>
      <c r="B34876" s="4"/>
    </row>
    <row r="34877" ht="14.25" customHeight="1">
      <c r="A34877" s="4"/>
      <c r="B34877" s="4"/>
    </row>
    <row r="34878" ht="14.25" customHeight="1">
      <c r="A34878" s="4"/>
      <c r="B34878" s="4"/>
    </row>
    <row r="34879" ht="14.25" customHeight="1">
      <c r="A34879" s="4"/>
      <c r="B34879" s="4"/>
    </row>
    <row r="34880" ht="14.25" customHeight="1">
      <c r="A34880" s="4"/>
      <c r="B34880" s="4"/>
    </row>
    <row r="34881" ht="14.25" customHeight="1">
      <c r="A34881" s="4"/>
      <c r="B34881" s="4"/>
    </row>
    <row r="34882" ht="14.25" customHeight="1">
      <c r="A34882" s="4"/>
      <c r="B34882" s="4"/>
    </row>
    <row r="34883" ht="14.25" customHeight="1">
      <c r="A34883" s="4"/>
      <c r="B34883" s="4"/>
    </row>
    <row r="34884" ht="14.25" customHeight="1">
      <c r="A34884" s="4"/>
      <c r="B34884" s="4"/>
    </row>
    <row r="34885" ht="14.25" customHeight="1">
      <c r="A34885" s="4"/>
      <c r="B34885" s="4"/>
    </row>
    <row r="34886" ht="14.25" customHeight="1">
      <c r="A34886" s="4"/>
      <c r="B34886" s="4"/>
    </row>
    <row r="34887" ht="14.25" customHeight="1">
      <c r="A34887" s="4"/>
      <c r="B34887" s="4"/>
    </row>
    <row r="34888" ht="14.25" customHeight="1">
      <c r="A34888" s="4"/>
      <c r="B34888" s="4"/>
    </row>
    <row r="34889" ht="14.25" customHeight="1">
      <c r="A34889" s="4"/>
      <c r="B34889" s="4"/>
    </row>
    <row r="34890" ht="14.25" customHeight="1">
      <c r="A34890" s="4"/>
      <c r="B34890" s="4"/>
    </row>
    <row r="34891" ht="14.25" customHeight="1">
      <c r="A34891" s="4"/>
      <c r="B34891" s="4"/>
    </row>
    <row r="34892" ht="14.25" customHeight="1">
      <c r="A34892" s="4"/>
      <c r="B34892" s="4"/>
    </row>
    <row r="34893" ht="14.25" customHeight="1">
      <c r="A34893" s="4"/>
      <c r="B34893" s="4"/>
    </row>
    <row r="34894" ht="14.25" customHeight="1">
      <c r="A34894" s="4"/>
      <c r="B34894" s="4"/>
    </row>
    <row r="34895" ht="14.25" customHeight="1">
      <c r="A34895" s="4"/>
      <c r="B34895" s="4"/>
    </row>
    <row r="34896" ht="14.25" customHeight="1">
      <c r="A34896" s="4"/>
      <c r="B34896" s="4"/>
    </row>
    <row r="34897" ht="14.25" customHeight="1">
      <c r="A34897" s="4"/>
      <c r="B34897" s="4"/>
    </row>
    <row r="34898" ht="14.25" customHeight="1">
      <c r="A34898" s="4"/>
      <c r="B34898" s="4"/>
    </row>
    <row r="34899" ht="14.25" customHeight="1">
      <c r="A34899" s="4"/>
      <c r="B34899" s="4"/>
    </row>
    <row r="34900" ht="14.25" customHeight="1">
      <c r="A34900" s="4"/>
      <c r="B34900" s="4"/>
    </row>
    <row r="34901" ht="14.25" customHeight="1">
      <c r="A34901" s="4"/>
      <c r="B34901" s="4"/>
    </row>
    <row r="34902" ht="14.25" customHeight="1">
      <c r="A34902" s="4"/>
      <c r="B34902" s="4"/>
    </row>
    <row r="34903" ht="14.25" customHeight="1">
      <c r="A34903" s="4"/>
      <c r="B34903" s="4"/>
    </row>
    <row r="34904" ht="14.25" customHeight="1">
      <c r="A34904" s="4"/>
      <c r="B34904" s="4"/>
    </row>
    <row r="34905" ht="14.25" customHeight="1">
      <c r="A34905" s="4"/>
      <c r="B34905" s="4"/>
    </row>
    <row r="34906" ht="14.25" customHeight="1">
      <c r="A34906" s="4"/>
      <c r="B34906" s="4"/>
    </row>
    <row r="34907" ht="14.25" customHeight="1">
      <c r="A34907" s="4"/>
      <c r="B34907" s="4"/>
    </row>
    <row r="34908" ht="14.25" customHeight="1">
      <c r="A34908" s="4"/>
      <c r="B34908" s="4"/>
    </row>
    <row r="34909" ht="14.25" customHeight="1">
      <c r="A34909" s="4"/>
      <c r="B34909" s="4"/>
    </row>
    <row r="34910" ht="14.25" customHeight="1">
      <c r="A34910" s="4"/>
      <c r="B34910" s="4"/>
    </row>
    <row r="34911" ht="14.25" customHeight="1">
      <c r="A34911" s="4"/>
      <c r="B34911" s="4"/>
    </row>
    <row r="34912" ht="14.25" customHeight="1">
      <c r="A34912" s="4"/>
      <c r="B34912" s="4"/>
    </row>
    <row r="34913" ht="14.25" customHeight="1">
      <c r="A34913" s="4"/>
      <c r="B34913" s="4"/>
    </row>
    <row r="34914" ht="14.25" customHeight="1">
      <c r="A34914" s="4"/>
      <c r="B34914" s="4"/>
    </row>
    <row r="34915" ht="14.25" customHeight="1">
      <c r="A34915" s="4"/>
      <c r="B34915" s="4"/>
    </row>
    <row r="34916" ht="14.25" customHeight="1">
      <c r="A34916" s="4"/>
      <c r="B34916" s="4"/>
    </row>
    <row r="34917" ht="14.25" customHeight="1">
      <c r="A34917" s="4"/>
      <c r="B34917" s="4"/>
    </row>
    <row r="34918" ht="14.25" customHeight="1">
      <c r="A34918" s="4"/>
      <c r="B34918" s="4"/>
    </row>
    <row r="34919" ht="14.25" customHeight="1">
      <c r="A34919" s="4"/>
      <c r="B34919" s="4"/>
    </row>
    <row r="34920" ht="14.25" customHeight="1">
      <c r="A34920" s="4"/>
      <c r="B34920" s="4"/>
    </row>
    <row r="34921" ht="14.25" customHeight="1">
      <c r="A34921" s="4"/>
      <c r="B34921" s="4"/>
    </row>
    <row r="34922" ht="14.25" customHeight="1">
      <c r="A34922" s="4"/>
      <c r="B34922" s="4"/>
    </row>
    <row r="34923" ht="14.25" customHeight="1">
      <c r="A34923" s="4"/>
      <c r="B34923" s="4"/>
    </row>
    <row r="34924" ht="14.25" customHeight="1">
      <c r="A34924" s="4"/>
      <c r="B34924" s="4"/>
    </row>
    <row r="34925" ht="14.25" customHeight="1">
      <c r="A34925" s="4"/>
      <c r="B34925" s="4"/>
    </row>
    <row r="34926" ht="14.25" customHeight="1">
      <c r="A34926" s="4"/>
      <c r="B34926" s="4"/>
    </row>
    <row r="34927" ht="14.25" customHeight="1">
      <c r="A34927" s="4"/>
      <c r="B34927" s="4"/>
    </row>
    <row r="34928" ht="14.25" customHeight="1">
      <c r="A34928" s="4"/>
      <c r="B34928" s="4"/>
    </row>
    <row r="34929" ht="14.25" customHeight="1">
      <c r="A34929" s="4"/>
      <c r="B34929" s="4"/>
    </row>
    <row r="34930" ht="14.25" customHeight="1">
      <c r="A34930" s="4"/>
      <c r="B34930" s="4"/>
    </row>
    <row r="34931" ht="14.25" customHeight="1">
      <c r="A34931" s="4"/>
      <c r="B34931" s="4"/>
    </row>
    <row r="34932" ht="14.25" customHeight="1">
      <c r="A34932" s="4"/>
      <c r="B34932" s="4"/>
    </row>
    <row r="34933" ht="14.25" customHeight="1">
      <c r="A34933" s="4"/>
      <c r="B34933" s="4"/>
    </row>
    <row r="34934" ht="14.25" customHeight="1">
      <c r="A34934" s="4"/>
      <c r="B34934" s="4"/>
    </row>
    <row r="34935" ht="14.25" customHeight="1">
      <c r="A34935" s="4"/>
      <c r="B34935" s="4"/>
    </row>
    <row r="34936" ht="14.25" customHeight="1">
      <c r="A34936" s="4"/>
      <c r="B34936" s="4"/>
    </row>
    <row r="34937" ht="14.25" customHeight="1">
      <c r="A34937" s="4"/>
      <c r="B34937" s="4"/>
    </row>
    <row r="34938" ht="14.25" customHeight="1">
      <c r="A34938" s="4"/>
      <c r="B34938" s="4"/>
    </row>
    <row r="34939" ht="14.25" customHeight="1">
      <c r="A34939" s="4"/>
      <c r="B34939" s="4"/>
    </row>
    <row r="34940" ht="14.25" customHeight="1">
      <c r="A34940" s="4"/>
      <c r="B34940" s="4"/>
    </row>
    <row r="34941" ht="14.25" customHeight="1">
      <c r="A34941" s="4"/>
      <c r="B34941" s="4"/>
    </row>
    <row r="34942" ht="14.25" customHeight="1">
      <c r="A34942" s="4"/>
      <c r="B34942" s="4"/>
    </row>
    <row r="34943" ht="14.25" customHeight="1">
      <c r="A34943" s="4"/>
      <c r="B34943" s="4"/>
    </row>
    <row r="34944" ht="14.25" customHeight="1">
      <c r="A34944" s="4"/>
      <c r="B34944" s="4"/>
    </row>
    <row r="34945" ht="14.25" customHeight="1">
      <c r="A34945" s="4"/>
      <c r="B34945" s="4"/>
    </row>
    <row r="34946" ht="14.25" customHeight="1">
      <c r="A34946" s="4"/>
      <c r="B34946" s="4"/>
    </row>
    <row r="34947" ht="14.25" customHeight="1">
      <c r="A34947" s="4"/>
      <c r="B34947" s="4"/>
    </row>
    <row r="34948" ht="14.25" customHeight="1">
      <c r="A34948" s="4"/>
      <c r="B34948" s="4"/>
    </row>
    <row r="34949" ht="14.25" customHeight="1">
      <c r="A34949" s="4"/>
      <c r="B34949" s="4"/>
    </row>
    <row r="34950" ht="14.25" customHeight="1">
      <c r="A34950" s="4"/>
      <c r="B34950" s="4"/>
    </row>
    <row r="34951" ht="14.25" customHeight="1">
      <c r="A34951" s="4"/>
      <c r="B34951" s="4"/>
    </row>
    <row r="34952" ht="14.25" customHeight="1">
      <c r="A34952" s="4"/>
      <c r="B34952" s="4"/>
    </row>
    <row r="34953" ht="14.25" customHeight="1">
      <c r="A34953" s="4"/>
      <c r="B34953" s="4"/>
    </row>
    <row r="34954" ht="14.25" customHeight="1">
      <c r="A34954" s="4"/>
      <c r="B34954" s="4"/>
    </row>
    <row r="34955" ht="14.25" customHeight="1">
      <c r="A34955" s="4"/>
      <c r="B34955" s="4"/>
    </row>
    <row r="34956" ht="14.25" customHeight="1">
      <c r="A34956" s="4"/>
      <c r="B34956" s="4"/>
    </row>
    <row r="34957" ht="14.25" customHeight="1">
      <c r="A34957" s="4"/>
      <c r="B34957" s="4"/>
    </row>
    <row r="34958" ht="14.25" customHeight="1">
      <c r="A34958" s="4"/>
      <c r="B34958" s="4"/>
    </row>
    <row r="34959" ht="14.25" customHeight="1">
      <c r="A34959" s="4"/>
      <c r="B34959" s="4"/>
    </row>
    <row r="34960" ht="14.25" customHeight="1">
      <c r="A34960" s="4"/>
      <c r="B34960" s="4"/>
    </row>
    <row r="34961" ht="14.25" customHeight="1">
      <c r="A34961" s="4"/>
      <c r="B34961" s="4"/>
    </row>
    <row r="34962" ht="14.25" customHeight="1">
      <c r="A34962" s="4"/>
      <c r="B34962" s="4"/>
    </row>
    <row r="34963" ht="14.25" customHeight="1">
      <c r="A34963" s="4"/>
      <c r="B34963" s="4"/>
    </row>
    <row r="34964" ht="14.25" customHeight="1">
      <c r="A34964" s="4"/>
      <c r="B34964" s="4"/>
    </row>
    <row r="34965" ht="14.25" customHeight="1">
      <c r="A34965" s="4"/>
      <c r="B34965" s="4"/>
    </row>
    <row r="34966" ht="14.25" customHeight="1">
      <c r="A34966" s="4"/>
      <c r="B34966" s="4"/>
    </row>
    <row r="34967" ht="14.25" customHeight="1">
      <c r="A34967" s="4"/>
      <c r="B34967" s="4"/>
    </row>
    <row r="34968" ht="14.25" customHeight="1">
      <c r="A34968" s="4"/>
      <c r="B34968" s="4"/>
    </row>
    <row r="34969" ht="14.25" customHeight="1">
      <c r="A34969" s="4"/>
      <c r="B34969" s="4"/>
    </row>
    <row r="34970" ht="14.25" customHeight="1">
      <c r="A34970" s="4"/>
      <c r="B34970" s="4"/>
    </row>
    <row r="34971" ht="14.25" customHeight="1">
      <c r="A34971" s="4"/>
      <c r="B34971" s="4"/>
    </row>
    <row r="34972" ht="14.25" customHeight="1">
      <c r="A34972" s="4"/>
      <c r="B34972" s="4"/>
    </row>
    <row r="34973" ht="14.25" customHeight="1">
      <c r="A34973" s="4"/>
      <c r="B34973" s="4"/>
    </row>
    <row r="34974" ht="14.25" customHeight="1">
      <c r="A34974" s="4"/>
      <c r="B34974" s="4"/>
    </row>
    <row r="34975" ht="14.25" customHeight="1">
      <c r="A34975" s="4"/>
      <c r="B34975" s="4"/>
    </row>
    <row r="34976" ht="14.25" customHeight="1">
      <c r="A34976" s="4"/>
      <c r="B34976" s="4"/>
    </row>
    <row r="34977" ht="14.25" customHeight="1">
      <c r="A34977" s="4"/>
      <c r="B34977" s="4"/>
    </row>
    <row r="34978" ht="14.25" customHeight="1">
      <c r="A34978" s="4"/>
      <c r="B34978" s="4"/>
    </row>
    <row r="34979" ht="14.25" customHeight="1">
      <c r="A34979" s="4"/>
      <c r="B34979" s="4"/>
    </row>
    <row r="34980" ht="14.25" customHeight="1">
      <c r="A34980" s="4"/>
      <c r="B34980" s="4"/>
    </row>
    <row r="34981" ht="14.25" customHeight="1">
      <c r="A34981" s="4"/>
      <c r="B34981" s="4"/>
    </row>
    <row r="34982" ht="14.25" customHeight="1">
      <c r="A34982" s="4"/>
      <c r="B34982" s="4"/>
    </row>
    <row r="34983" ht="14.25" customHeight="1">
      <c r="A34983" s="4"/>
      <c r="B34983" s="4"/>
    </row>
    <row r="34984" ht="14.25" customHeight="1">
      <c r="A34984" s="4"/>
      <c r="B34984" s="4"/>
    </row>
    <row r="34985" ht="14.25" customHeight="1">
      <c r="A34985" s="4"/>
      <c r="B34985" s="4"/>
    </row>
    <row r="34986" ht="14.25" customHeight="1">
      <c r="A34986" s="4"/>
      <c r="B34986" s="4"/>
    </row>
    <row r="34987" ht="14.25" customHeight="1">
      <c r="A34987" s="4"/>
      <c r="B34987" s="4"/>
    </row>
    <row r="34988" ht="14.25" customHeight="1">
      <c r="A34988" s="4"/>
      <c r="B34988" s="4"/>
    </row>
    <row r="34989" ht="14.25" customHeight="1">
      <c r="A34989" s="4"/>
      <c r="B34989" s="4"/>
    </row>
    <row r="34990" ht="14.25" customHeight="1">
      <c r="A34990" s="4"/>
      <c r="B34990" s="4"/>
    </row>
    <row r="34991" ht="14.25" customHeight="1">
      <c r="A34991" s="4"/>
      <c r="B34991" s="4"/>
    </row>
    <row r="34992" ht="14.25" customHeight="1">
      <c r="A34992" s="4"/>
      <c r="B34992" s="4"/>
    </row>
    <row r="34993" ht="14.25" customHeight="1">
      <c r="A34993" s="4"/>
      <c r="B34993" s="4"/>
    </row>
    <row r="34994" ht="14.25" customHeight="1">
      <c r="A34994" s="4"/>
      <c r="B34994" s="4"/>
    </row>
    <row r="34995" ht="14.25" customHeight="1">
      <c r="A34995" s="4"/>
      <c r="B34995" s="4"/>
    </row>
    <row r="34996" ht="14.25" customHeight="1">
      <c r="A34996" s="4"/>
      <c r="B34996" s="4"/>
    </row>
    <row r="34997" ht="14.25" customHeight="1">
      <c r="A34997" s="4"/>
      <c r="B34997" s="4"/>
    </row>
    <row r="34998" ht="14.25" customHeight="1">
      <c r="A34998" s="4"/>
      <c r="B34998" s="4"/>
    </row>
    <row r="34999" ht="14.25" customHeight="1">
      <c r="A34999" s="4"/>
      <c r="B34999" s="4"/>
    </row>
    <row r="35000" ht="14.25" customHeight="1">
      <c r="A35000" s="4"/>
      <c r="B35000" s="4"/>
    </row>
    <row r="35001" ht="14.25" customHeight="1">
      <c r="A35001" s="4"/>
      <c r="B35001" s="4"/>
    </row>
    <row r="35002" ht="14.25" customHeight="1">
      <c r="A35002" s="4"/>
      <c r="B35002" s="4"/>
    </row>
    <row r="35003" ht="14.25" customHeight="1">
      <c r="A35003" s="4"/>
      <c r="B35003" s="4"/>
    </row>
    <row r="35004" ht="14.25" customHeight="1">
      <c r="A35004" s="4"/>
      <c r="B35004" s="4"/>
    </row>
    <row r="35005" ht="14.25" customHeight="1">
      <c r="A35005" s="4"/>
      <c r="B35005" s="4"/>
    </row>
    <row r="35006" ht="14.25" customHeight="1">
      <c r="A35006" s="4"/>
      <c r="B35006" s="4"/>
    </row>
    <row r="35007" ht="14.25" customHeight="1">
      <c r="A35007" s="4"/>
      <c r="B35007" s="4"/>
    </row>
    <row r="35008" ht="14.25" customHeight="1">
      <c r="A35008" s="4"/>
      <c r="B35008" s="4"/>
    </row>
    <row r="35009" ht="14.25" customHeight="1">
      <c r="A35009" s="4"/>
      <c r="B35009" s="4"/>
    </row>
    <row r="35010" ht="14.25" customHeight="1">
      <c r="A35010" s="4"/>
      <c r="B35010" s="4"/>
    </row>
    <row r="35011" ht="14.25" customHeight="1">
      <c r="A35011" s="4"/>
      <c r="B35011" s="4"/>
    </row>
    <row r="35012" ht="14.25" customHeight="1">
      <c r="A35012" s="4"/>
      <c r="B35012" s="4"/>
    </row>
    <row r="35013" ht="14.25" customHeight="1">
      <c r="A35013" s="4"/>
      <c r="B35013" s="4"/>
    </row>
    <row r="35014" ht="14.25" customHeight="1">
      <c r="A35014" s="4"/>
      <c r="B35014" s="4"/>
    </row>
    <row r="35015" ht="14.25" customHeight="1">
      <c r="A35015" s="4"/>
      <c r="B35015" s="4"/>
    </row>
    <row r="35016" ht="14.25" customHeight="1">
      <c r="A35016" s="4"/>
      <c r="B35016" s="4"/>
    </row>
    <row r="35017" ht="14.25" customHeight="1">
      <c r="A35017" s="4"/>
      <c r="B35017" s="4"/>
    </row>
    <row r="35018" ht="14.25" customHeight="1">
      <c r="A35018" s="4"/>
      <c r="B35018" s="4"/>
    </row>
    <row r="35019" ht="14.25" customHeight="1">
      <c r="A35019" s="4"/>
      <c r="B35019" s="4"/>
    </row>
    <row r="35020" ht="14.25" customHeight="1">
      <c r="A35020" s="4"/>
      <c r="B35020" s="4"/>
    </row>
    <row r="35021" ht="14.25" customHeight="1">
      <c r="A35021" s="4"/>
      <c r="B35021" s="4"/>
    </row>
    <row r="35022" ht="14.25" customHeight="1">
      <c r="A35022" s="4"/>
      <c r="B35022" s="4"/>
    </row>
    <row r="35023" ht="14.25" customHeight="1">
      <c r="A35023" s="4"/>
      <c r="B35023" s="4"/>
    </row>
    <row r="35024" ht="14.25" customHeight="1">
      <c r="A35024" s="4"/>
      <c r="B35024" s="4"/>
    </row>
    <row r="35025" ht="14.25" customHeight="1">
      <c r="A35025" s="4"/>
      <c r="B35025" s="4"/>
    </row>
    <row r="35026" ht="14.25" customHeight="1">
      <c r="A35026" s="4"/>
      <c r="B35026" s="4"/>
    </row>
    <row r="35027" ht="14.25" customHeight="1">
      <c r="A35027" s="4"/>
      <c r="B35027" s="4"/>
    </row>
    <row r="35028" ht="14.25" customHeight="1">
      <c r="A35028" s="4"/>
      <c r="B35028" s="4"/>
    </row>
    <row r="35029" ht="14.25" customHeight="1">
      <c r="A35029" s="4"/>
      <c r="B35029" s="4"/>
    </row>
    <row r="35030" ht="14.25" customHeight="1">
      <c r="A35030" s="4"/>
      <c r="B35030" s="4"/>
    </row>
    <row r="35031" ht="14.25" customHeight="1">
      <c r="A35031" s="4"/>
      <c r="B35031" s="4"/>
    </row>
    <row r="35032" ht="14.25" customHeight="1">
      <c r="A35032" s="4"/>
      <c r="B35032" s="4"/>
    </row>
    <row r="35033" ht="14.25" customHeight="1">
      <c r="A35033" s="4"/>
      <c r="B35033" s="4"/>
    </row>
    <row r="35034" ht="14.25" customHeight="1">
      <c r="A35034" s="4"/>
      <c r="B35034" s="4"/>
    </row>
    <row r="35035" ht="14.25" customHeight="1">
      <c r="A35035" s="4"/>
      <c r="B35035" s="4"/>
    </row>
    <row r="35036" ht="14.25" customHeight="1">
      <c r="A35036" s="4"/>
      <c r="B35036" s="4"/>
    </row>
    <row r="35037" ht="14.25" customHeight="1">
      <c r="A35037" s="4"/>
      <c r="B35037" s="4"/>
    </row>
    <row r="35038" ht="14.25" customHeight="1">
      <c r="A35038" s="4"/>
      <c r="B35038" s="4"/>
    </row>
    <row r="35039" ht="14.25" customHeight="1">
      <c r="A35039" s="4"/>
      <c r="B35039" s="4"/>
    </row>
    <row r="35040" ht="14.25" customHeight="1">
      <c r="A35040" s="4"/>
      <c r="B35040" s="4"/>
    </row>
    <row r="35041" ht="14.25" customHeight="1">
      <c r="A35041" s="4"/>
      <c r="B35041" s="4"/>
    </row>
    <row r="35042" ht="14.25" customHeight="1">
      <c r="A35042" s="4"/>
      <c r="B35042" s="4"/>
    </row>
    <row r="35043" ht="14.25" customHeight="1">
      <c r="A35043" s="4"/>
      <c r="B35043" s="4"/>
    </row>
    <row r="35044" ht="14.25" customHeight="1">
      <c r="A35044" s="4"/>
      <c r="B35044" s="4"/>
    </row>
    <row r="35045" ht="14.25" customHeight="1">
      <c r="A35045" s="4"/>
      <c r="B35045" s="4"/>
    </row>
    <row r="35046" ht="14.25" customHeight="1">
      <c r="A35046" s="4"/>
      <c r="B35046" s="4"/>
    </row>
    <row r="35047" ht="14.25" customHeight="1">
      <c r="A35047" s="4"/>
      <c r="B35047" s="4"/>
    </row>
    <row r="35048" ht="14.25" customHeight="1">
      <c r="A35048" s="4"/>
      <c r="B35048" s="4"/>
    </row>
    <row r="35049" ht="14.25" customHeight="1">
      <c r="A35049" s="4"/>
      <c r="B35049" s="4"/>
    </row>
    <row r="35050" ht="14.25" customHeight="1">
      <c r="A35050" s="4"/>
      <c r="B35050" s="4"/>
    </row>
    <row r="35051" ht="14.25" customHeight="1">
      <c r="A35051" s="4"/>
      <c r="B35051" s="4"/>
    </row>
    <row r="35052" ht="14.25" customHeight="1">
      <c r="A35052" s="4"/>
      <c r="B35052" s="4"/>
    </row>
    <row r="35053" ht="14.25" customHeight="1">
      <c r="A35053" s="4"/>
      <c r="B35053" s="4"/>
    </row>
    <row r="35054" ht="14.25" customHeight="1">
      <c r="A35054" s="4"/>
      <c r="B35054" s="4"/>
    </row>
    <row r="35055" ht="14.25" customHeight="1">
      <c r="A35055" s="4"/>
      <c r="B35055" s="4"/>
    </row>
    <row r="35056" ht="14.25" customHeight="1">
      <c r="A35056" s="4"/>
      <c r="B35056" s="4"/>
    </row>
    <row r="35057" ht="14.25" customHeight="1">
      <c r="A35057" s="4"/>
      <c r="B35057" s="4"/>
    </row>
    <row r="35058" ht="14.25" customHeight="1">
      <c r="A35058" s="4"/>
      <c r="B35058" s="4"/>
    </row>
    <row r="35059" ht="14.25" customHeight="1">
      <c r="A35059" s="4"/>
      <c r="B35059" s="4"/>
    </row>
    <row r="35060" ht="14.25" customHeight="1">
      <c r="A35060" s="4"/>
      <c r="B35060" s="4"/>
    </row>
    <row r="35061" ht="14.25" customHeight="1">
      <c r="A35061" s="4"/>
      <c r="B35061" s="4"/>
    </row>
    <row r="35062" ht="14.25" customHeight="1">
      <c r="A35062" s="4"/>
      <c r="B35062" s="4"/>
    </row>
    <row r="35063" ht="14.25" customHeight="1">
      <c r="A35063" s="4"/>
      <c r="B35063" s="4"/>
    </row>
    <row r="35064" ht="14.25" customHeight="1">
      <c r="A35064" s="4"/>
      <c r="B35064" s="4"/>
    </row>
    <row r="35065" ht="14.25" customHeight="1">
      <c r="A35065" s="4"/>
      <c r="B35065" s="4"/>
    </row>
    <row r="35066" ht="14.25" customHeight="1">
      <c r="A35066" s="4"/>
      <c r="B35066" s="4"/>
    </row>
    <row r="35067" ht="14.25" customHeight="1">
      <c r="A35067" s="4"/>
      <c r="B35067" s="4"/>
    </row>
    <row r="35068" ht="14.25" customHeight="1">
      <c r="A35068" s="4"/>
      <c r="B35068" s="4"/>
    </row>
    <row r="35069" ht="14.25" customHeight="1">
      <c r="A35069" s="4"/>
      <c r="B35069" s="4"/>
    </row>
    <row r="35070" ht="14.25" customHeight="1">
      <c r="A35070" s="4"/>
      <c r="B35070" s="4"/>
    </row>
    <row r="35071" ht="14.25" customHeight="1">
      <c r="A35071" s="4"/>
      <c r="B35071" s="4"/>
    </row>
    <row r="35072" ht="14.25" customHeight="1">
      <c r="A35072" s="4"/>
      <c r="B35072" s="4"/>
    </row>
    <row r="35073" ht="14.25" customHeight="1">
      <c r="A35073" s="4"/>
      <c r="B35073" s="4"/>
    </row>
    <row r="35074" ht="14.25" customHeight="1">
      <c r="A35074" s="4"/>
      <c r="B35074" s="4"/>
    </row>
    <row r="35075" ht="14.25" customHeight="1">
      <c r="A35075" s="4"/>
      <c r="B35075" s="4"/>
    </row>
    <row r="35076" ht="14.25" customHeight="1">
      <c r="A35076" s="4"/>
      <c r="B35076" s="4"/>
    </row>
    <row r="35077" ht="14.25" customHeight="1">
      <c r="A35077" s="4"/>
      <c r="B35077" s="4"/>
    </row>
    <row r="35078" ht="14.25" customHeight="1">
      <c r="A35078" s="4"/>
      <c r="B35078" s="4"/>
    </row>
    <row r="35079" ht="14.25" customHeight="1">
      <c r="A35079" s="4"/>
      <c r="B35079" s="4"/>
    </row>
    <row r="35080" ht="14.25" customHeight="1">
      <c r="A35080" s="4"/>
      <c r="B35080" s="4"/>
    </row>
    <row r="35081" ht="14.25" customHeight="1">
      <c r="A35081" s="4"/>
      <c r="B35081" s="4"/>
    </row>
    <row r="35082" ht="14.25" customHeight="1">
      <c r="A35082" s="4"/>
      <c r="B35082" s="4"/>
    </row>
    <row r="35083" ht="14.25" customHeight="1">
      <c r="A35083" s="4"/>
      <c r="B35083" s="4"/>
    </row>
    <row r="35084" ht="14.25" customHeight="1">
      <c r="A35084" s="4"/>
      <c r="B35084" s="4"/>
    </row>
    <row r="35085" ht="14.25" customHeight="1">
      <c r="A35085" s="4"/>
      <c r="B35085" s="4"/>
    </row>
    <row r="35086" ht="14.25" customHeight="1">
      <c r="A35086" s="4"/>
      <c r="B35086" s="4"/>
    </row>
    <row r="35087" ht="14.25" customHeight="1">
      <c r="A35087" s="4"/>
      <c r="B35087" s="4"/>
    </row>
    <row r="35088" ht="14.25" customHeight="1">
      <c r="A35088" s="4"/>
      <c r="B35088" s="4"/>
    </row>
    <row r="35089" ht="14.25" customHeight="1">
      <c r="A35089" s="4"/>
      <c r="B35089" s="4"/>
    </row>
    <row r="35090" ht="14.25" customHeight="1">
      <c r="A35090" s="4"/>
      <c r="B35090" s="4"/>
    </row>
    <row r="35091" ht="14.25" customHeight="1">
      <c r="A35091" s="4"/>
      <c r="B35091" s="4"/>
    </row>
    <row r="35092" ht="14.25" customHeight="1">
      <c r="A35092" s="4"/>
      <c r="B35092" s="4"/>
    </row>
    <row r="35093" ht="14.25" customHeight="1">
      <c r="A35093" s="4"/>
      <c r="B35093" s="4"/>
    </row>
    <row r="35094" ht="14.25" customHeight="1">
      <c r="A35094" s="4"/>
      <c r="B35094" s="4"/>
    </row>
    <row r="35095" ht="14.25" customHeight="1">
      <c r="A35095" s="4"/>
      <c r="B35095" s="4"/>
    </row>
    <row r="35096" ht="14.25" customHeight="1">
      <c r="A35096" s="4"/>
      <c r="B35096" s="4"/>
    </row>
    <row r="35097" ht="14.25" customHeight="1">
      <c r="A35097" s="4"/>
      <c r="B35097" s="4"/>
    </row>
    <row r="35098" ht="14.25" customHeight="1">
      <c r="A35098" s="4"/>
      <c r="B35098" s="4"/>
    </row>
    <row r="35099" ht="14.25" customHeight="1">
      <c r="A35099" s="4"/>
      <c r="B35099" s="4"/>
    </row>
    <row r="35100" ht="14.25" customHeight="1">
      <c r="A35100" s="4"/>
      <c r="B35100" s="4"/>
    </row>
    <row r="35101" ht="14.25" customHeight="1">
      <c r="A35101" s="4"/>
      <c r="B35101" s="4"/>
    </row>
    <row r="35102" ht="14.25" customHeight="1">
      <c r="A35102" s="4"/>
      <c r="B35102" s="4"/>
    </row>
    <row r="35103" ht="14.25" customHeight="1">
      <c r="A35103" s="4"/>
      <c r="B35103" s="4"/>
    </row>
    <row r="35104" ht="14.25" customHeight="1">
      <c r="A35104" s="4"/>
      <c r="B35104" s="4"/>
    </row>
    <row r="35105" ht="14.25" customHeight="1">
      <c r="A35105" s="4"/>
      <c r="B35105" s="4"/>
    </row>
    <row r="35106" ht="14.25" customHeight="1">
      <c r="A35106" s="4"/>
      <c r="B35106" s="4"/>
    </row>
    <row r="35107" ht="14.25" customHeight="1">
      <c r="A35107" s="4"/>
      <c r="B35107" s="4"/>
    </row>
    <row r="35108" ht="14.25" customHeight="1">
      <c r="A35108" s="4"/>
      <c r="B35108" s="4"/>
    </row>
    <row r="35109" ht="14.25" customHeight="1">
      <c r="A35109" s="4"/>
      <c r="B35109" s="4"/>
    </row>
    <row r="35110" ht="14.25" customHeight="1">
      <c r="A35110" s="4"/>
      <c r="B35110" s="4"/>
    </row>
    <row r="35111" ht="14.25" customHeight="1">
      <c r="A35111" s="4"/>
      <c r="B35111" s="4"/>
    </row>
    <row r="35112" ht="14.25" customHeight="1">
      <c r="A35112" s="4"/>
      <c r="B35112" s="4"/>
    </row>
    <row r="35113" ht="14.25" customHeight="1">
      <c r="A35113" s="4"/>
      <c r="B35113" s="4"/>
    </row>
    <row r="35114" ht="14.25" customHeight="1">
      <c r="A35114" s="4"/>
      <c r="B35114" s="4"/>
    </row>
    <row r="35115" ht="14.25" customHeight="1">
      <c r="A35115" s="4"/>
      <c r="B35115" s="4"/>
    </row>
    <row r="35116" ht="14.25" customHeight="1">
      <c r="A35116" s="4"/>
      <c r="B35116" s="4"/>
    </row>
    <row r="35117" ht="14.25" customHeight="1">
      <c r="A35117" s="4"/>
      <c r="B35117" s="4"/>
    </row>
    <row r="35118" ht="14.25" customHeight="1">
      <c r="A35118" s="4"/>
      <c r="B35118" s="4"/>
    </row>
    <row r="35119" ht="14.25" customHeight="1">
      <c r="A35119" s="4"/>
      <c r="B35119" s="4"/>
    </row>
    <row r="35120" ht="14.25" customHeight="1">
      <c r="A35120" s="4"/>
      <c r="B35120" s="4"/>
    </row>
    <row r="35121" ht="14.25" customHeight="1">
      <c r="A35121" s="4"/>
      <c r="B35121" s="4"/>
    </row>
    <row r="35122" ht="14.25" customHeight="1">
      <c r="A35122" s="4"/>
      <c r="B35122" s="4"/>
    </row>
    <row r="35123" ht="14.25" customHeight="1">
      <c r="A35123" s="4"/>
      <c r="B35123" s="4"/>
    </row>
    <row r="35124" ht="14.25" customHeight="1">
      <c r="A35124" s="4"/>
      <c r="B35124" s="4"/>
    </row>
    <row r="35125" ht="14.25" customHeight="1">
      <c r="A35125" s="4"/>
      <c r="B35125" s="4"/>
    </row>
    <row r="35126" ht="14.25" customHeight="1">
      <c r="A35126" s="4"/>
      <c r="B35126" s="4"/>
    </row>
    <row r="35127" ht="14.25" customHeight="1">
      <c r="A35127" s="4"/>
      <c r="B35127" s="4"/>
    </row>
    <row r="35128" ht="14.25" customHeight="1">
      <c r="A35128" s="4"/>
      <c r="B35128" s="4"/>
    </row>
    <row r="35129" ht="14.25" customHeight="1">
      <c r="A35129" s="4"/>
      <c r="B35129" s="4"/>
    </row>
    <row r="35130" ht="14.25" customHeight="1">
      <c r="A35130" s="4"/>
      <c r="B35130" s="4"/>
    </row>
    <row r="35131" ht="14.25" customHeight="1">
      <c r="A35131" s="4"/>
      <c r="B35131" s="4"/>
    </row>
    <row r="35132" ht="14.25" customHeight="1">
      <c r="A35132" s="4"/>
      <c r="B35132" s="4"/>
    </row>
    <row r="35133" ht="14.25" customHeight="1">
      <c r="A35133" s="4"/>
      <c r="B35133" s="4"/>
    </row>
    <row r="35134" ht="14.25" customHeight="1">
      <c r="A35134" s="4"/>
      <c r="B35134" s="4"/>
    </row>
    <row r="35135" ht="14.25" customHeight="1">
      <c r="A35135" s="4"/>
      <c r="B35135" s="4"/>
    </row>
    <row r="35136" ht="14.25" customHeight="1">
      <c r="A35136" s="4"/>
      <c r="B35136" s="4"/>
    </row>
    <row r="35137" ht="14.25" customHeight="1">
      <c r="A35137" s="4"/>
      <c r="B35137" s="4"/>
    </row>
    <row r="35138" ht="14.25" customHeight="1">
      <c r="A35138" s="4"/>
      <c r="B35138" s="4"/>
    </row>
    <row r="35139" ht="14.25" customHeight="1">
      <c r="A35139" s="4"/>
      <c r="B35139" s="4"/>
    </row>
    <row r="35140" ht="14.25" customHeight="1">
      <c r="A35140" s="4"/>
      <c r="B35140" s="4"/>
    </row>
    <row r="35141" ht="14.25" customHeight="1">
      <c r="A35141" s="4"/>
      <c r="B35141" s="4"/>
    </row>
    <row r="35142" ht="14.25" customHeight="1">
      <c r="A35142" s="4"/>
      <c r="B35142" s="4"/>
    </row>
    <row r="35143" ht="14.25" customHeight="1">
      <c r="A35143" s="4"/>
      <c r="B35143" s="4"/>
    </row>
    <row r="35144" ht="14.25" customHeight="1">
      <c r="A35144" s="4"/>
      <c r="B35144" s="4"/>
    </row>
    <row r="35145" ht="14.25" customHeight="1">
      <c r="A35145" s="4"/>
      <c r="B35145" s="4"/>
    </row>
    <row r="35146" ht="14.25" customHeight="1">
      <c r="A35146" s="4"/>
      <c r="B35146" s="4"/>
    </row>
    <row r="35147" ht="14.25" customHeight="1">
      <c r="A35147" s="4"/>
      <c r="B35147" s="4"/>
    </row>
    <row r="35148" ht="14.25" customHeight="1">
      <c r="A35148" s="4"/>
      <c r="B35148" s="4"/>
    </row>
    <row r="35149" ht="14.25" customHeight="1">
      <c r="A35149" s="4"/>
      <c r="B35149" s="4"/>
    </row>
    <row r="35150" ht="14.25" customHeight="1">
      <c r="A35150" s="4"/>
      <c r="B35150" s="4"/>
    </row>
    <row r="35151" ht="14.25" customHeight="1">
      <c r="A35151" s="4"/>
      <c r="B35151" s="4"/>
    </row>
    <row r="35152" ht="14.25" customHeight="1">
      <c r="A35152" s="4"/>
      <c r="B35152" s="4"/>
    </row>
    <row r="35153" ht="14.25" customHeight="1">
      <c r="A35153" s="4"/>
      <c r="B35153" s="4"/>
    </row>
    <row r="35154" ht="14.25" customHeight="1">
      <c r="A35154" s="4"/>
      <c r="B35154" s="4"/>
    </row>
    <row r="35155" ht="14.25" customHeight="1">
      <c r="A35155" s="4"/>
      <c r="B35155" s="4"/>
    </row>
    <row r="35156" ht="14.25" customHeight="1">
      <c r="A35156" s="4"/>
      <c r="B35156" s="4"/>
    </row>
    <row r="35157" ht="14.25" customHeight="1">
      <c r="A35157" s="4"/>
      <c r="B35157" s="4"/>
    </row>
    <row r="35158" ht="14.25" customHeight="1">
      <c r="A35158" s="4"/>
      <c r="B35158" s="4"/>
    </row>
    <row r="35159" ht="14.25" customHeight="1">
      <c r="A35159" s="4"/>
      <c r="B35159" s="4"/>
    </row>
    <row r="35160" ht="14.25" customHeight="1">
      <c r="A35160" s="4"/>
      <c r="B35160" s="4"/>
    </row>
    <row r="35161" ht="14.25" customHeight="1">
      <c r="A35161" s="4"/>
      <c r="B35161" s="4"/>
    </row>
    <row r="35162" ht="14.25" customHeight="1">
      <c r="A35162" s="4"/>
      <c r="B35162" s="4"/>
    </row>
    <row r="35163" ht="14.25" customHeight="1">
      <c r="A35163" s="4"/>
      <c r="B35163" s="4"/>
    </row>
    <row r="35164" ht="14.25" customHeight="1">
      <c r="A35164" s="4"/>
      <c r="B35164" s="4"/>
    </row>
    <row r="35165" ht="14.25" customHeight="1">
      <c r="A35165" s="4"/>
      <c r="B35165" s="4"/>
    </row>
    <row r="35166" ht="14.25" customHeight="1">
      <c r="A35166" s="4"/>
      <c r="B35166" s="4"/>
    </row>
    <row r="35167" ht="14.25" customHeight="1">
      <c r="A35167" s="4"/>
      <c r="B35167" s="4"/>
    </row>
    <row r="35168" ht="14.25" customHeight="1">
      <c r="A35168" s="4"/>
      <c r="B35168" s="4"/>
    </row>
    <row r="35169" ht="14.25" customHeight="1">
      <c r="A35169" s="4"/>
      <c r="B35169" s="4"/>
    </row>
    <row r="35170" ht="14.25" customHeight="1">
      <c r="A35170" s="4"/>
      <c r="B35170" s="4"/>
    </row>
    <row r="35171" ht="14.25" customHeight="1">
      <c r="A35171" s="4"/>
      <c r="B35171" s="4"/>
    </row>
    <row r="35172" ht="14.25" customHeight="1">
      <c r="A35172" s="4"/>
      <c r="B35172" s="4"/>
    </row>
    <row r="35173" ht="14.25" customHeight="1">
      <c r="A35173" s="4"/>
      <c r="B35173" s="4"/>
    </row>
    <row r="35174" ht="14.25" customHeight="1">
      <c r="A35174" s="4"/>
      <c r="B35174" s="4"/>
    </row>
    <row r="35175" ht="14.25" customHeight="1">
      <c r="A35175" s="4"/>
      <c r="B35175" s="4"/>
    </row>
    <row r="35176" ht="14.25" customHeight="1">
      <c r="A35176" s="4"/>
      <c r="B35176" s="4"/>
    </row>
    <row r="35177" ht="14.25" customHeight="1">
      <c r="A35177" s="4"/>
      <c r="B35177" s="4"/>
    </row>
    <row r="35178" ht="14.25" customHeight="1">
      <c r="A35178" s="4"/>
      <c r="B35178" s="4"/>
    </row>
    <row r="35179" ht="14.25" customHeight="1">
      <c r="A35179" s="4"/>
      <c r="B35179" s="4"/>
    </row>
    <row r="35180" ht="14.25" customHeight="1">
      <c r="A35180" s="4"/>
      <c r="B35180" s="4"/>
    </row>
    <row r="35181" ht="14.25" customHeight="1">
      <c r="A35181" s="4"/>
      <c r="B35181" s="4"/>
    </row>
    <row r="35182" ht="14.25" customHeight="1">
      <c r="A35182" s="4"/>
      <c r="B35182" s="4"/>
    </row>
    <row r="35183" ht="14.25" customHeight="1">
      <c r="A35183" s="4"/>
      <c r="B35183" s="4"/>
    </row>
    <row r="35184" ht="14.25" customHeight="1">
      <c r="A35184" s="4"/>
      <c r="B35184" s="4"/>
    </row>
    <row r="35185" ht="14.25" customHeight="1">
      <c r="A35185" s="4"/>
      <c r="B35185" s="4"/>
    </row>
    <row r="35186" ht="14.25" customHeight="1">
      <c r="A35186" s="4"/>
      <c r="B35186" s="4"/>
    </row>
    <row r="35187" ht="14.25" customHeight="1">
      <c r="A35187" s="4"/>
      <c r="B35187" s="4"/>
    </row>
    <row r="35188" ht="14.25" customHeight="1">
      <c r="A35188" s="4"/>
      <c r="B35188" s="4"/>
    </row>
    <row r="35189" ht="14.25" customHeight="1">
      <c r="A35189" s="4"/>
      <c r="B35189" s="4"/>
    </row>
    <row r="35190" ht="14.25" customHeight="1">
      <c r="A35190" s="4"/>
      <c r="B35190" s="4"/>
    </row>
    <row r="35191" ht="14.25" customHeight="1">
      <c r="A35191" s="4"/>
      <c r="B35191" s="4"/>
    </row>
    <row r="35192" ht="14.25" customHeight="1">
      <c r="A35192" s="4"/>
      <c r="B35192" s="4"/>
    </row>
    <row r="35193" ht="14.25" customHeight="1">
      <c r="A35193" s="4"/>
      <c r="B35193" s="4"/>
    </row>
    <row r="35194" ht="14.25" customHeight="1">
      <c r="A35194" s="4"/>
      <c r="B35194" s="4"/>
    </row>
    <row r="35195" ht="14.25" customHeight="1">
      <c r="A35195" s="4"/>
      <c r="B35195" s="4"/>
    </row>
    <row r="35196" ht="14.25" customHeight="1">
      <c r="A35196" s="4"/>
      <c r="B35196" s="4"/>
    </row>
    <row r="35197" ht="14.25" customHeight="1">
      <c r="A35197" s="4"/>
      <c r="B35197" s="4"/>
    </row>
    <row r="35198" ht="14.25" customHeight="1">
      <c r="A35198" s="4"/>
      <c r="B35198" s="4"/>
    </row>
    <row r="35199" ht="14.25" customHeight="1">
      <c r="A35199" s="4"/>
      <c r="B35199" s="4"/>
    </row>
    <row r="35200" ht="14.25" customHeight="1">
      <c r="A35200" s="4"/>
      <c r="B35200" s="4"/>
    </row>
    <row r="35201" ht="14.25" customHeight="1">
      <c r="A35201" s="4"/>
      <c r="B35201" s="4"/>
    </row>
    <row r="35202" ht="14.25" customHeight="1">
      <c r="A35202" s="4"/>
      <c r="B35202" s="4"/>
    </row>
    <row r="35203" ht="14.25" customHeight="1">
      <c r="A35203" s="4"/>
      <c r="B35203" s="4"/>
    </row>
    <row r="35204" ht="14.25" customHeight="1">
      <c r="A35204" s="4"/>
      <c r="B35204" s="4"/>
    </row>
    <row r="35205" ht="14.25" customHeight="1">
      <c r="A35205" s="4"/>
      <c r="B35205" s="4"/>
    </row>
    <row r="35206" ht="14.25" customHeight="1">
      <c r="A35206" s="4"/>
      <c r="B35206" s="4"/>
    </row>
    <row r="35207" ht="14.25" customHeight="1">
      <c r="A35207" s="4"/>
      <c r="B35207" s="4"/>
    </row>
    <row r="35208" ht="14.25" customHeight="1">
      <c r="A35208" s="4"/>
      <c r="B35208" s="4"/>
    </row>
    <row r="35209" ht="14.25" customHeight="1">
      <c r="A35209" s="4"/>
      <c r="B35209" s="4"/>
    </row>
    <row r="35210" ht="14.25" customHeight="1">
      <c r="A35210" s="4"/>
      <c r="B35210" s="4"/>
    </row>
    <row r="35211" ht="14.25" customHeight="1">
      <c r="A35211" s="4"/>
      <c r="B35211" s="4"/>
    </row>
    <row r="35212" ht="14.25" customHeight="1">
      <c r="A35212" s="4"/>
      <c r="B35212" s="4"/>
    </row>
    <row r="35213" ht="14.25" customHeight="1">
      <c r="A35213" s="4"/>
      <c r="B35213" s="4"/>
    </row>
    <row r="35214" ht="14.25" customHeight="1">
      <c r="A35214" s="4"/>
      <c r="B35214" s="4"/>
    </row>
    <row r="35215" ht="14.25" customHeight="1">
      <c r="A35215" s="4"/>
      <c r="B35215" s="4"/>
    </row>
    <row r="35216" ht="14.25" customHeight="1">
      <c r="A35216" s="4"/>
      <c r="B35216" s="4"/>
    </row>
    <row r="35217" ht="14.25" customHeight="1">
      <c r="A35217" s="4"/>
      <c r="B35217" s="4"/>
    </row>
    <row r="35218" ht="14.25" customHeight="1">
      <c r="A35218" s="4"/>
      <c r="B35218" s="4"/>
    </row>
    <row r="35219" ht="14.25" customHeight="1">
      <c r="A35219" s="4"/>
      <c r="B35219" s="4"/>
    </row>
    <row r="35220" ht="14.25" customHeight="1">
      <c r="A35220" s="4"/>
      <c r="B35220" s="4"/>
    </row>
    <row r="35221" ht="14.25" customHeight="1">
      <c r="A35221" s="4"/>
      <c r="B35221" s="4"/>
    </row>
    <row r="35222" ht="14.25" customHeight="1">
      <c r="A35222" s="4"/>
      <c r="B35222" s="4"/>
    </row>
    <row r="35223" ht="14.25" customHeight="1">
      <c r="A35223" s="4"/>
      <c r="B35223" s="4"/>
    </row>
    <row r="35224" ht="14.25" customHeight="1">
      <c r="A35224" s="4"/>
      <c r="B35224" s="4"/>
    </row>
    <row r="35225" ht="14.25" customHeight="1">
      <c r="A35225" s="4"/>
      <c r="B35225" s="4"/>
    </row>
    <row r="35226" ht="14.25" customHeight="1">
      <c r="A35226" s="4"/>
      <c r="B35226" s="4"/>
    </row>
    <row r="35227" ht="14.25" customHeight="1">
      <c r="A35227" s="4"/>
      <c r="B35227" s="4"/>
    </row>
    <row r="35228" ht="14.25" customHeight="1">
      <c r="A35228" s="4"/>
      <c r="B35228" s="4"/>
    </row>
    <row r="35229" ht="14.25" customHeight="1">
      <c r="A35229" s="4"/>
      <c r="B35229" s="4"/>
    </row>
    <row r="35230" ht="14.25" customHeight="1">
      <c r="A35230" s="4"/>
      <c r="B35230" s="4"/>
    </row>
    <row r="35231" ht="14.25" customHeight="1">
      <c r="A35231" s="4"/>
      <c r="B35231" s="4"/>
    </row>
    <row r="35232" ht="14.25" customHeight="1">
      <c r="A35232" s="4"/>
      <c r="B35232" s="4"/>
    </row>
    <row r="35233" ht="14.25" customHeight="1">
      <c r="A35233" s="4"/>
      <c r="B35233" s="4"/>
    </row>
    <row r="35234" ht="14.25" customHeight="1">
      <c r="A35234" s="4"/>
      <c r="B35234" s="4"/>
    </row>
    <row r="35235" ht="14.25" customHeight="1">
      <c r="A35235" s="4"/>
      <c r="B35235" s="4"/>
    </row>
    <row r="35236" ht="14.25" customHeight="1">
      <c r="A35236" s="4"/>
      <c r="B35236" s="4"/>
    </row>
    <row r="35237" ht="14.25" customHeight="1">
      <c r="A35237" s="4"/>
      <c r="B35237" s="4"/>
    </row>
    <row r="35238" ht="14.25" customHeight="1">
      <c r="A35238" s="4"/>
      <c r="B35238" s="4"/>
    </row>
    <row r="35239" ht="14.25" customHeight="1">
      <c r="A35239" s="4"/>
      <c r="B35239" s="4"/>
    </row>
    <row r="35240" ht="14.25" customHeight="1">
      <c r="A35240" s="4"/>
      <c r="B35240" s="4"/>
    </row>
    <row r="35241" ht="14.25" customHeight="1">
      <c r="A35241" s="4"/>
      <c r="B35241" s="4"/>
    </row>
    <row r="35242" ht="14.25" customHeight="1">
      <c r="A35242" s="4"/>
      <c r="B35242" s="4"/>
    </row>
    <row r="35243" ht="14.25" customHeight="1">
      <c r="A35243" s="4"/>
      <c r="B35243" s="4"/>
    </row>
    <row r="35244" ht="14.25" customHeight="1">
      <c r="A35244" s="4"/>
      <c r="B35244" s="4"/>
    </row>
    <row r="35245" ht="14.25" customHeight="1">
      <c r="A35245" s="4"/>
      <c r="B35245" s="4"/>
    </row>
    <row r="35246" ht="14.25" customHeight="1">
      <c r="A35246" s="4"/>
      <c r="B35246" s="4"/>
    </row>
    <row r="35247" ht="14.25" customHeight="1">
      <c r="A35247" s="4"/>
      <c r="B35247" s="4"/>
    </row>
    <row r="35248" ht="14.25" customHeight="1">
      <c r="A35248" s="4"/>
      <c r="B35248" s="4"/>
    </row>
    <row r="35249" ht="14.25" customHeight="1">
      <c r="A35249" s="4"/>
      <c r="B35249" s="4"/>
    </row>
    <row r="35250" ht="14.25" customHeight="1">
      <c r="A35250" s="4"/>
      <c r="B35250" s="4"/>
    </row>
    <row r="35251" ht="14.25" customHeight="1">
      <c r="A35251" s="4"/>
      <c r="B35251" s="4"/>
    </row>
    <row r="35252" ht="14.25" customHeight="1">
      <c r="A35252" s="4"/>
      <c r="B35252" s="4"/>
    </row>
    <row r="35253" ht="14.25" customHeight="1">
      <c r="A35253" s="4"/>
      <c r="B35253" s="4"/>
    </row>
    <row r="35254" ht="14.25" customHeight="1">
      <c r="A35254" s="4"/>
      <c r="B35254" s="4"/>
    </row>
    <row r="35255" ht="14.25" customHeight="1">
      <c r="A35255" s="4"/>
      <c r="B35255" s="4"/>
    </row>
    <row r="35256" ht="14.25" customHeight="1">
      <c r="A35256" s="4"/>
      <c r="B35256" s="4"/>
    </row>
    <row r="35257" ht="14.25" customHeight="1">
      <c r="A35257" s="4"/>
      <c r="B35257" s="4"/>
    </row>
    <row r="35258" ht="14.25" customHeight="1">
      <c r="A35258" s="4"/>
      <c r="B35258" s="4"/>
    </row>
    <row r="35259" ht="14.25" customHeight="1">
      <c r="A35259" s="4"/>
      <c r="B35259" s="4"/>
    </row>
    <row r="35260" ht="14.25" customHeight="1">
      <c r="A35260" s="4"/>
      <c r="B35260" s="4"/>
    </row>
    <row r="35261" ht="14.25" customHeight="1">
      <c r="A35261" s="4"/>
      <c r="B35261" s="4"/>
    </row>
    <row r="35262" ht="14.25" customHeight="1">
      <c r="A35262" s="4"/>
      <c r="B35262" s="4"/>
    </row>
    <row r="35263" ht="14.25" customHeight="1">
      <c r="A35263" s="4"/>
      <c r="B35263" s="4"/>
    </row>
    <row r="35264" ht="14.25" customHeight="1">
      <c r="A35264" s="4"/>
      <c r="B35264" s="4"/>
    </row>
    <row r="35265" ht="14.25" customHeight="1">
      <c r="A35265" s="4"/>
      <c r="B35265" s="4"/>
    </row>
    <row r="35266" ht="14.25" customHeight="1">
      <c r="A35266" s="4"/>
      <c r="B35266" s="4"/>
    </row>
    <row r="35267" ht="14.25" customHeight="1">
      <c r="A35267" s="4"/>
      <c r="B35267" s="4"/>
    </row>
    <row r="35268" ht="14.25" customHeight="1">
      <c r="A35268" s="4"/>
      <c r="B35268" s="4"/>
    </row>
    <row r="35269" ht="14.25" customHeight="1">
      <c r="A35269" s="4"/>
      <c r="B35269" s="4"/>
    </row>
    <row r="35270" ht="14.25" customHeight="1">
      <c r="A35270" s="4"/>
      <c r="B35270" s="4"/>
    </row>
    <row r="35271" ht="14.25" customHeight="1">
      <c r="A35271" s="4"/>
      <c r="B35271" s="4"/>
    </row>
    <row r="35272" ht="14.25" customHeight="1">
      <c r="A35272" s="4"/>
      <c r="B35272" s="4"/>
    </row>
    <row r="35273" ht="14.25" customHeight="1">
      <c r="A35273" s="4"/>
      <c r="B35273" s="4"/>
    </row>
    <row r="35274" ht="14.25" customHeight="1">
      <c r="A35274" s="4"/>
      <c r="B35274" s="4"/>
    </row>
    <row r="35275" ht="14.25" customHeight="1">
      <c r="A35275" s="4"/>
      <c r="B35275" s="4"/>
    </row>
    <row r="35276" ht="14.25" customHeight="1">
      <c r="A35276" s="4"/>
      <c r="B35276" s="4"/>
    </row>
    <row r="35277" ht="14.25" customHeight="1">
      <c r="A35277" s="4"/>
      <c r="B35277" s="4"/>
    </row>
    <row r="35278" ht="14.25" customHeight="1">
      <c r="A35278" s="4"/>
      <c r="B35278" s="4"/>
    </row>
    <row r="35279" ht="14.25" customHeight="1">
      <c r="A35279" s="4"/>
      <c r="B35279" s="4"/>
    </row>
    <row r="35280" ht="14.25" customHeight="1">
      <c r="A35280" s="4"/>
      <c r="B35280" s="4"/>
    </row>
    <row r="35281" ht="14.25" customHeight="1">
      <c r="A35281" s="4"/>
      <c r="B35281" s="4"/>
    </row>
    <row r="35282" ht="14.25" customHeight="1">
      <c r="A35282" s="4"/>
      <c r="B35282" s="4"/>
    </row>
    <row r="35283" ht="14.25" customHeight="1">
      <c r="A35283" s="4"/>
      <c r="B35283" s="4"/>
    </row>
    <row r="35284" ht="14.25" customHeight="1">
      <c r="A35284" s="4"/>
      <c r="B35284" s="4"/>
    </row>
    <row r="35285" ht="14.25" customHeight="1">
      <c r="A35285" s="4"/>
      <c r="B35285" s="4"/>
    </row>
    <row r="35286" ht="14.25" customHeight="1">
      <c r="A35286" s="4"/>
      <c r="B35286" s="4"/>
    </row>
    <row r="35287" ht="14.25" customHeight="1">
      <c r="A35287" s="4"/>
      <c r="B35287" s="4"/>
    </row>
    <row r="35288" ht="14.25" customHeight="1">
      <c r="A35288" s="4"/>
      <c r="B35288" s="4"/>
    </row>
    <row r="35289" ht="14.25" customHeight="1">
      <c r="A35289" s="4"/>
      <c r="B35289" s="4"/>
    </row>
    <row r="35290" ht="14.25" customHeight="1">
      <c r="A35290" s="4"/>
      <c r="B35290" s="4"/>
    </row>
    <row r="35291" ht="14.25" customHeight="1">
      <c r="A35291" s="4"/>
      <c r="B35291" s="4"/>
    </row>
    <row r="35292" ht="14.25" customHeight="1">
      <c r="A35292" s="4"/>
      <c r="B35292" s="4"/>
    </row>
    <row r="35293" ht="14.25" customHeight="1">
      <c r="A35293" s="4"/>
      <c r="B35293" s="4"/>
    </row>
    <row r="35294" ht="14.25" customHeight="1">
      <c r="A35294" s="4"/>
      <c r="B35294" s="4"/>
    </row>
    <row r="35295" ht="14.25" customHeight="1">
      <c r="A35295" s="4"/>
      <c r="B35295" s="4"/>
    </row>
    <row r="35296" ht="14.25" customHeight="1">
      <c r="A35296" s="4"/>
      <c r="B35296" s="4"/>
    </row>
    <row r="35297" ht="14.25" customHeight="1">
      <c r="A35297" s="4"/>
      <c r="B35297" s="4"/>
    </row>
    <row r="35298" ht="14.25" customHeight="1">
      <c r="A35298" s="4"/>
      <c r="B35298" s="4"/>
    </row>
    <row r="35299" ht="14.25" customHeight="1">
      <c r="A35299" s="4"/>
      <c r="B35299" s="4"/>
    </row>
    <row r="35300" ht="14.25" customHeight="1">
      <c r="A35300" s="4"/>
      <c r="B35300" s="4"/>
    </row>
    <row r="35301" ht="14.25" customHeight="1">
      <c r="A35301" s="4"/>
      <c r="B35301" s="4"/>
    </row>
    <row r="35302" ht="14.25" customHeight="1">
      <c r="A35302" s="4"/>
      <c r="B35302" s="4"/>
    </row>
    <row r="35303" ht="14.25" customHeight="1">
      <c r="A35303" s="4"/>
      <c r="B35303" s="4"/>
    </row>
    <row r="35304" ht="14.25" customHeight="1">
      <c r="A35304" s="4"/>
      <c r="B35304" s="4"/>
    </row>
    <row r="35305" ht="14.25" customHeight="1">
      <c r="A35305" s="4"/>
      <c r="B35305" s="4"/>
    </row>
    <row r="35306" ht="14.25" customHeight="1">
      <c r="A35306" s="4"/>
      <c r="B35306" s="4"/>
    </row>
    <row r="35307" ht="14.25" customHeight="1">
      <c r="A35307" s="4"/>
      <c r="B35307" s="4"/>
    </row>
    <row r="35308" ht="14.25" customHeight="1">
      <c r="A35308" s="4"/>
      <c r="B35308" s="4"/>
    </row>
    <row r="35309" ht="14.25" customHeight="1">
      <c r="A35309" s="4"/>
      <c r="B35309" s="4"/>
    </row>
    <row r="35310" ht="14.25" customHeight="1">
      <c r="A35310" s="4"/>
      <c r="B35310" s="4"/>
    </row>
    <row r="35311" ht="14.25" customHeight="1">
      <c r="A35311" s="4"/>
      <c r="B35311" s="4"/>
    </row>
    <row r="35312" ht="14.25" customHeight="1">
      <c r="A35312" s="4"/>
      <c r="B35312" s="4"/>
    </row>
    <row r="35313" ht="14.25" customHeight="1">
      <c r="A35313" s="4"/>
      <c r="B35313" s="4"/>
    </row>
    <row r="35314" ht="14.25" customHeight="1">
      <c r="A35314" s="4"/>
      <c r="B35314" s="4"/>
    </row>
    <row r="35315" ht="14.25" customHeight="1">
      <c r="A35315" s="4"/>
      <c r="B35315" s="4"/>
    </row>
    <row r="35316" ht="14.25" customHeight="1">
      <c r="A35316" s="4"/>
      <c r="B35316" s="4"/>
    </row>
    <row r="35317" ht="14.25" customHeight="1">
      <c r="A35317" s="4"/>
      <c r="B35317" s="4"/>
    </row>
    <row r="35318" ht="14.25" customHeight="1">
      <c r="A35318" s="4"/>
      <c r="B35318" s="4"/>
    </row>
    <row r="35319" ht="14.25" customHeight="1">
      <c r="A35319" s="4"/>
      <c r="B35319" s="4"/>
    </row>
    <row r="35320" ht="14.25" customHeight="1">
      <c r="A35320" s="4"/>
      <c r="B35320" s="4"/>
    </row>
    <row r="35321" ht="14.25" customHeight="1">
      <c r="A35321" s="4"/>
      <c r="B35321" s="4"/>
    </row>
    <row r="35322" ht="14.25" customHeight="1">
      <c r="A35322" s="4"/>
      <c r="B35322" s="4"/>
    </row>
    <row r="35323" ht="14.25" customHeight="1">
      <c r="A35323" s="4"/>
      <c r="B35323" s="4"/>
    </row>
    <row r="35324" ht="14.25" customHeight="1">
      <c r="A35324" s="4"/>
      <c r="B35324" s="4"/>
    </row>
    <row r="35325" ht="14.25" customHeight="1">
      <c r="A35325" s="4"/>
      <c r="B35325" s="4"/>
    </row>
    <row r="35326" ht="14.25" customHeight="1">
      <c r="A35326" s="4"/>
      <c r="B35326" s="4"/>
    </row>
    <row r="35327" ht="14.25" customHeight="1">
      <c r="A35327" s="4"/>
      <c r="B35327" s="4"/>
    </row>
    <row r="35328" ht="14.25" customHeight="1">
      <c r="A35328" s="4"/>
      <c r="B35328" s="4"/>
    </row>
    <row r="35329" ht="14.25" customHeight="1">
      <c r="A35329" s="4"/>
      <c r="B35329" s="4"/>
    </row>
    <row r="35330" ht="14.25" customHeight="1">
      <c r="A35330" s="4"/>
      <c r="B35330" s="4"/>
    </row>
    <row r="35331" ht="14.25" customHeight="1">
      <c r="A35331" s="4"/>
      <c r="B35331" s="4"/>
    </row>
    <row r="35332" ht="14.25" customHeight="1">
      <c r="A35332" s="4"/>
      <c r="B35332" s="4"/>
    </row>
    <row r="35333" ht="14.25" customHeight="1">
      <c r="A35333" s="4"/>
      <c r="B35333" s="4"/>
    </row>
    <row r="35334" ht="14.25" customHeight="1">
      <c r="A35334" s="4"/>
      <c r="B35334" s="4"/>
    </row>
    <row r="35335" ht="14.25" customHeight="1">
      <c r="A35335" s="4"/>
      <c r="B35335" s="4"/>
    </row>
    <row r="35336" ht="14.25" customHeight="1">
      <c r="A35336" s="4"/>
      <c r="B35336" s="4"/>
    </row>
    <row r="35337" ht="14.25" customHeight="1">
      <c r="A35337" s="4"/>
      <c r="B35337" s="4"/>
    </row>
    <row r="35338" ht="14.25" customHeight="1">
      <c r="A35338" s="4"/>
      <c r="B35338" s="4"/>
    </row>
    <row r="35339" ht="14.25" customHeight="1">
      <c r="A35339" s="4"/>
      <c r="B35339" s="4"/>
    </row>
    <row r="35340" ht="14.25" customHeight="1">
      <c r="A35340" s="4"/>
      <c r="B35340" s="4"/>
    </row>
    <row r="35341" ht="14.25" customHeight="1">
      <c r="A35341" s="4"/>
      <c r="B35341" s="4"/>
    </row>
    <row r="35342" ht="14.25" customHeight="1">
      <c r="A35342" s="4"/>
      <c r="B35342" s="4"/>
    </row>
    <row r="35343" ht="14.25" customHeight="1">
      <c r="A35343" s="4"/>
      <c r="B35343" s="4"/>
    </row>
    <row r="35344" ht="14.25" customHeight="1">
      <c r="A35344" s="4"/>
      <c r="B35344" s="4"/>
    </row>
    <row r="35345" ht="14.25" customHeight="1">
      <c r="A35345" s="4"/>
      <c r="B35345" s="4"/>
    </row>
    <row r="35346" ht="14.25" customHeight="1">
      <c r="A35346" s="4"/>
      <c r="B35346" s="4"/>
    </row>
    <row r="35347" ht="14.25" customHeight="1">
      <c r="A35347" s="4"/>
      <c r="B35347" s="4"/>
    </row>
    <row r="35348" ht="14.25" customHeight="1">
      <c r="A35348" s="4"/>
      <c r="B35348" s="4"/>
    </row>
    <row r="35349" ht="14.25" customHeight="1">
      <c r="A35349" s="4"/>
      <c r="B35349" s="4"/>
    </row>
    <row r="35350" ht="14.25" customHeight="1">
      <c r="A35350" s="4"/>
      <c r="B35350" s="4"/>
    </row>
    <row r="35351" ht="14.25" customHeight="1">
      <c r="A35351" s="4"/>
      <c r="B35351" s="4"/>
    </row>
    <row r="35352" ht="14.25" customHeight="1">
      <c r="A35352" s="4"/>
      <c r="B35352" s="4"/>
    </row>
    <row r="35353" ht="14.25" customHeight="1">
      <c r="A35353" s="4"/>
      <c r="B35353" s="4"/>
    </row>
    <row r="35354" ht="14.25" customHeight="1">
      <c r="A35354" s="4"/>
      <c r="B35354" s="4"/>
    </row>
    <row r="35355" ht="14.25" customHeight="1">
      <c r="A35355" s="4"/>
      <c r="B35355" s="4"/>
    </row>
    <row r="35356" ht="14.25" customHeight="1">
      <c r="A35356" s="4"/>
      <c r="B35356" s="4"/>
    </row>
    <row r="35357" ht="14.25" customHeight="1">
      <c r="A35357" s="4"/>
      <c r="B35357" s="4"/>
    </row>
    <row r="35358" ht="14.25" customHeight="1">
      <c r="A35358" s="4"/>
      <c r="B35358" s="4"/>
    </row>
    <row r="35359" ht="14.25" customHeight="1">
      <c r="A35359" s="4"/>
      <c r="B35359" s="4"/>
    </row>
    <row r="35360" ht="14.25" customHeight="1">
      <c r="A35360" s="4"/>
      <c r="B35360" s="4"/>
    </row>
    <row r="35361" ht="14.25" customHeight="1">
      <c r="A35361" s="4"/>
      <c r="B35361" s="4"/>
    </row>
    <row r="35362" ht="14.25" customHeight="1">
      <c r="A35362" s="4"/>
      <c r="B35362" s="4"/>
    </row>
    <row r="35363" ht="14.25" customHeight="1">
      <c r="A35363" s="4"/>
      <c r="B35363" s="4"/>
    </row>
    <row r="35364" ht="14.25" customHeight="1">
      <c r="A35364" s="4"/>
      <c r="B35364" s="4"/>
    </row>
    <row r="35365" ht="14.25" customHeight="1">
      <c r="A35365" s="4"/>
      <c r="B35365" s="4"/>
    </row>
    <row r="35366" ht="14.25" customHeight="1">
      <c r="A35366" s="4"/>
      <c r="B35366" s="4"/>
    </row>
    <row r="35367" ht="14.25" customHeight="1">
      <c r="A35367" s="4"/>
      <c r="B35367" s="4"/>
    </row>
    <row r="35368" ht="14.25" customHeight="1">
      <c r="A35368" s="4"/>
      <c r="B35368" s="4"/>
    </row>
    <row r="35369" ht="14.25" customHeight="1">
      <c r="A35369" s="4"/>
      <c r="B35369" s="4"/>
    </row>
    <row r="35370" ht="14.25" customHeight="1">
      <c r="A35370" s="4"/>
      <c r="B35370" s="4"/>
    </row>
    <row r="35371" ht="14.25" customHeight="1">
      <c r="A35371" s="4"/>
      <c r="B35371" s="4"/>
    </row>
    <row r="35372" ht="14.25" customHeight="1">
      <c r="A35372" s="4"/>
      <c r="B35372" s="4"/>
    </row>
    <row r="35373" ht="14.25" customHeight="1">
      <c r="A35373" s="4"/>
      <c r="B35373" s="4"/>
    </row>
    <row r="35374" ht="14.25" customHeight="1">
      <c r="A35374" s="4"/>
      <c r="B35374" s="4"/>
    </row>
    <row r="35375" ht="14.25" customHeight="1">
      <c r="A35375" s="4"/>
      <c r="B35375" s="4"/>
    </row>
    <row r="35376" ht="14.25" customHeight="1">
      <c r="A35376" s="4"/>
      <c r="B35376" s="4"/>
    </row>
    <row r="35377" ht="14.25" customHeight="1">
      <c r="A35377" s="4"/>
      <c r="B35377" s="4"/>
    </row>
    <row r="35378" ht="14.25" customHeight="1">
      <c r="A35378" s="4"/>
      <c r="B35378" s="4"/>
    </row>
    <row r="35379" ht="14.25" customHeight="1">
      <c r="A35379" s="4"/>
      <c r="B35379" s="4"/>
    </row>
    <row r="35380" ht="14.25" customHeight="1">
      <c r="A35380" s="4"/>
      <c r="B35380" s="4"/>
    </row>
    <row r="35381" ht="14.25" customHeight="1">
      <c r="A35381" s="4"/>
      <c r="B35381" s="4"/>
    </row>
    <row r="35382" ht="14.25" customHeight="1">
      <c r="A35382" s="4"/>
      <c r="B35382" s="4"/>
    </row>
    <row r="35383" ht="14.25" customHeight="1">
      <c r="A35383" s="4"/>
      <c r="B35383" s="4"/>
    </row>
    <row r="35384" ht="14.25" customHeight="1">
      <c r="A35384" s="4"/>
      <c r="B35384" s="4"/>
    </row>
    <row r="35385" ht="14.25" customHeight="1">
      <c r="A35385" s="4"/>
      <c r="B35385" s="4"/>
    </row>
    <row r="35386" ht="14.25" customHeight="1">
      <c r="A35386" s="4"/>
      <c r="B35386" s="4"/>
    </row>
    <row r="35387" ht="14.25" customHeight="1">
      <c r="A35387" s="4"/>
      <c r="B35387" s="4"/>
    </row>
    <row r="35388" ht="14.25" customHeight="1">
      <c r="A35388" s="4"/>
      <c r="B35388" s="4"/>
    </row>
    <row r="35389" ht="14.25" customHeight="1">
      <c r="A35389" s="4"/>
      <c r="B35389" s="4"/>
    </row>
    <row r="35390" ht="14.25" customHeight="1">
      <c r="A35390" s="4"/>
      <c r="B35390" s="4"/>
    </row>
    <row r="35391" ht="14.25" customHeight="1">
      <c r="A35391" s="4"/>
      <c r="B35391" s="4"/>
    </row>
    <row r="35392" ht="14.25" customHeight="1">
      <c r="A35392" s="4"/>
      <c r="B35392" s="4"/>
    </row>
    <row r="35393" ht="14.25" customHeight="1">
      <c r="A35393" s="4"/>
      <c r="B35393" s="4"/>
    </row>
    <row r="35394" ht="14.25" customHeight="1">
      <c r="A35394" s="4"/>
      <c r="B35394" s="4"/>
    </row>
    <row r="35395" ht="14.25" customHeight="1">
      <c r="A35395" s="4"/>
      <c r="B35395" s="4"/>
    </row>
    <row r="35396" ht="14.25" customHeight="1">
      <c r="A35396" s="4"/>
      <c r="B35396" s="4"/>
    </row>
    <row r="35397" ht="14.25" customHeight="1">
      <c r="A35397" s="4"/>
      <c r="B35397" s="4"/>
    </row>
    <row r="35398" ht="14.25" customHeight="1">
      <c r="A35398" s="4"/>
      <c r="B35398" s="4"/>
    </row>
    <row r="35399" ht="14.25" customHeight="1">
      <c r="A35399" s="4"/>
      <c r="B35399" s="4"/>
    </row>
    <row r="35400" ht="14.25" customHeight="1">
      <c r="A35400" s="4"/>
      <c r="B35400" s="4"/>
    </row>
    <row r="35401" ht="14.25" customHeight="1">
      <c r="A35401" s="4"/>
      <c r="B35401" s="4"/>
    </row>
    <row r="35402" ht="14.25" customHeight="1">
      <c r="A35402" s="4"/>
      <c r="B35402" s="4"/>
    </row>
    <row r="35403" ht="14.25" customHeight="1">
      <c r="A35403" s="4"/>
      <c r="B35403" s="4"/>
    </row>
    <row r="35404" ht="14.25" customHeight="1">
      <c r="A35404" s="4"/>
      <c r="B35404" s="4"/>
    </row>
    <row r="35405" ht="14.25" customHeight="1">
      <c r="A35405" s="4"/>
      <c r="B35405" s="4"/>
    </row>
    <row r="35406" ht="14.25" customHeight="1">
      <c r="A35406" s="4"/>
      <c r="B35406" s="4"/>
    </row>
    <row r="35407" ht="14.25" customHeight="1">
      <c r="A35407" s="4"/>
      <c r="B35407" s="4"/>
    </row>
    <row r="35408" ht="14.25" customHeight="1">
      <c r="A35408" s="4"/>
      <c r="B35408" s="4"/>
    </row>
    <row r="35409" ht="14.25" customHeight="1">
      <c r="A35409" s="4"/>
      <c r="B35409" s="4"/>
    </row>
    <row r="35410" ht="14.25" customHeight="1">
      <c r="A35410" s="4"/>
      <c r="B35410" s="4"/>
    </row>
    <row r="35411" ht="14.25" customHeight="1">
      <c r="A35411" s="4"/>
      <c r="B35411" s="4"/>
    </row>
    <row r="35412" ht="14.25" customHeight="1">
      <c r="A35412" s="4"/>
      <c r="B35412" s="4"/>
    </row>
    <row r="35413" ht="14.25" customHeight="1">
      <c r="A35413" s="4"/>
      <c r="B35413" s="4"/>
    </row>
    <row r="35414" ht="14.25" customHeight="1">
      <c r="A35414" s="4"/>
      <c r="B35414" s="4"/>
    </row>
    <row r="35415" ht="14.25" customHeight="1">
      <c r="A35415" s="4"/>
      <c r="B35415" s="4"/>
    </row>
    <row r="35416" ht="14.25" customHeight="1">
      <c r="A35416" s="4"/>
      <c r="B35416" s="4"/>
    </row>
    <row r="35417" ht="14.25" customHeight="1">
      <c r="A35417" s="4"/>
      <c r="B35417" s="4"/>
    </row>
    <row r="35418" ht="14.25" customHeight="1">
      <c r="A35418" s="4"/>
      <c r="B35418" s="4"/>
    </row>
    <row r="35419" ht="14.25" customHeight="1">
      <c r="A35419" s="4"/>
      <c r="B35419" s="4"/>
    </row>
    <row r="35420" ht="14.25" customHeight="1">
      <c r="A35420" s="4"/>
      <c r="B35420" s="4"/>
    </row>
    <row r="35421" ht="14.25" customHeight="1">
      <c r="A35421" s="4"/>
      <c r="B35421" s="4"/>
    </row>
    <row r="35422" ht="14.25" customHeight="1">
      <c r="A35422" s="4"/>
      <c r="B35422" s="4"/>
    </row>
    <row r="35423" ht="14.25" customHeight="1">
      <c r="A35423" s="4"/>
      <c r="B35423" s="4"/>
    </row>
    <row r="35424" ht="14.25" customHeight="1">
      <c r="A35424" s="4"/>
      <c r="B35424" s="4"/>
    </row>
    <row r="35425" ht="14.25" customHeight="1">
      <c r="A35425" s="4"/>
      <c r="B35425" s="4"/>
    </row>
    <row r="35426" ht="14.25" customHeight="1">
      <c r="A35426" s="4"/>
      <c r="B35426" s="4"/>
    </row>
    <row r="35427" ht="14.25" customHeight="1">
      <c r="A35427" s="4"/>
      <c r="B35427" s="4"/>
    </row>
    <row r="35428" ht="14.25" customHeight="1">
      <c r="A35428" s="4"/>
      <c r="B35428" s="4"/>
    </row>
    <row r="35429" ht="14.25" customHeight="1">
      <c r="A35429" s="4"/>
      <c r="B35429" s="4"/>
    </row>
    <row r="35430" ht="14.25" customHeight="1">
      <c r="A35430" s="4"/>
      <c r="B35430" s="4"/>
    </row>
    <row r="35431" ht="14.25" customHeight="1">
      <c r="A35431" s="4"/>
      <c r="B35431" s="4"/>
    </row>
    <row r="35432" ht="14.25" customHeight="1">
      <c r="A35432" s="4"/>
      <c r="B35432" s="4"/>
    </row>
    <row r="35433" ht="14.25" customHeight="1">
      <c r="A35433" s="4"/>
      <c r="B35433" s="4"/>
    </row>
    <row r="35434" ht="14.25" customHeight="1">
      <c r="A35434" s="4"/>
      <c r="B35434" s="4"/>
    </row>
    <row r="35435" ht="14.25" customHeight="1">
      <c r="A35435" s="4"/>
      <c r="B35435" s="4"/>
    </row>
    <row r="35436" ht="14.25" customHeight="1">
      <c r="A35436" s="4"/>
      <c r="B35436" s="4"/>
    </row>
    <row r="35437" ht="14.25" customHeight="1">
      <c r="A35437" s="4"/>
      <c r="B35437" s="4"/>
    </row>
    <row r="35438" ht="14.25" customHeight="1">
      <c r="A35438" s="4"/>
      <c r="B35438" s="4"/>
    </row>
    <row r="35439" ht="14.25" customHeight="1">
      <c r="A35439" s="4"/>
      <c r="B35439" s="4"/>
    </row>
    <row r="35440" ht="14.25" customHeight="1">
      <c r="A35440" s="4"/>
      <c r="B35440" s="4"/>
    </row>
    <row r="35441" ht="14.25" customHeight="1">
      <c r="A35441" s="4"/>
      <c r="B35441" s="4"/>
    </row>
    <row r="35442" ht="14.25" customHeight="1">
      <c r="A35442" s="4"/>
      <c r="B35442" s="4"/>
    </row>
    <row r="35443" ht="14.25" customHeight="1">
      <c r="A35443" s="4"/>
      <c r="B35443" s="4"/>
    </row>
    <row r="35444" ht="14.25" customHeight="1">
      <c r="A35444" s="4"/>
      <c r="B35444" s="4"/>
    </row>
    <row r="35445" ht="14.25" customHeight="1">
      <c r="A35445" s="4"/>
      <c r="B35445" s="4"/>
    </row>
    <row r="35446" ht="14.25" customHeight="1">
      <c r="A35446" s="4"/>
      <c r="B35446" s="4"/>
    </row>
    <row r="35447" ht="14.25" customHeight="1">
      <c r="A35447" s="4"/>
      <c r="B35447" s="4"/>
    </row>
    <row r="35448" ht="14.25" customHeight="1">
      <c r="A35448" s="4"/>
      <c r="B35448" s="4"/>
    </row>
    <row r="35449" ht="14.25" customHeight="1">
      <c r="A35449" s="4"/>
      <c r="B35449" s="4"/>
    </row>
    <row r="35450" ht="14.25" customHeight="1">
      <c r="A35450" s="4"/>
      <c r="B35450" s="4"/>
    </row>
    <row r="35451" ht="14.25" customHeight="1">
      <c r="A35451" s="4"/>
      <c r="B35451" s="4"/>
    </row>
    <row r="35452" ht="14.25" customHeight="1">
      <c r="A35452" s="4"/>
      <c r="B35452" s="4"/>
    </row>
    <row r="35453" ht="14.25" customHeight="1">
      <c r="A35453" s="4"/>
      <c r="B35453" s="4"/>
    </row>
    <row r="35454" ht="14.25" customHeight="1">
      <c r="A35454" s="4"/>
      <c r="B35454" s="4"/>
    </row>
    <row r="35455" ht="14.25" customHeight="1">
      <c r="A35455" s="4"/>
      <c r="B35455" s="4"/>
    </row>
    <row r="35456" ht="14.25" customHeight="1">
      <c r="A35456" s="4"/>
      <c r="B35456" s="4"/>
    </row>
    <row r="35457" ht="14.25" customHeight="1">
      <c r="A35457" s="4"/>
      <c r="B35457" s="4"/>
    </row>
    <row r="35458" ht="14.25" customHeight="1">
      <c r="A35458" s="4"/>
      <c r="B35458" s="4"/>
    </row>
    <row r="35459" ht="14.25" customHeight="1">
      <c r="A35459" s="4"/>
      <c r="B35459" s="4"/>
    </row>
    <row r="35460" ht="14.25" customHeight="1">
      <c r="A35460" s="4"/>
      <c r="B35460" s="4"/>
    </row>
    <row r="35461" ht="14.25" customHeight="1">
      <c r="A35461" s="4"/>
      <c r="B35461" s="4"/>
    </row>
    <row r="35462" ht="14.25" customHeight="1">
      <c r="A35462" s="4"/>
      <c r="B35462" s="4"/>
    </row>
    <row r="35463" ht="14.25" customHeight="1">
      <c r="A35463" s="4"/>
      <c r="B35463" s="4"/>
    </row>
    <row r="35464" ht="14.25" customHeight="1">
      <c r="A35464" s="4"/>
      <c r="B35464" s="4"/>
    </row>
    <row r="35465" ht="14.25" customHeight="1">
      <c r="A35465" s="4"/>
      <c r="B35465" s="4"/>
    </row>
    <row r="35466" ht="14.25" customHeight="1">
      <c r="A35466" s="4"/>
      <c r="B35466" s="4"/>
    </row>
    <row r="35467" ht="14.25" customHeight="1">
      <c r="A35467" s="4"/>
      <c r="B35467" s="4"/>
    </row>
    <row r="35468" ht="14.25" customHeight="1">
      <c r="A35468" s="4"/>
      <c r="B35468" s="4"/>
    </row>
    <row r="35469" ht="14.25" customHeight="1">
      <c r="A35469" s="4"/>
      <c r="B35469" s="4"/>
    </row>
    <row r="35470" ht="14.25" customHeight="1">
      <c r="A35470" s="4"/>
      <c r="B35470" s="4"/>
    </row>
    <row r="35471" ht="14.25" customHeight="1">
      <c r="A35471" s="4"/>
      <c r="B35471" s="4"/>
    </row>
    <row r="35472" ht="14.25" customHeight="1">
      <c r="A35472" s="4"/>
      <c r="B35472" s="4"/>
    </row>
    <row r="35473" ht="14.25" customHeight="1">
      <c r="A35473" s="4"/>
      <c r="B35473" s="4"/>
    </row>
    <row r="35474" ht="14.25" customHeight="1">
      <c r="A35474" s="4"/>
      <c r="B35474" s="4"/>
    </row>
    <row r="35475" ht="14.25" customHeight="1">
      <c r="A35475" s="4"/>
      <c r="B35475" s="4"/>
    </row>
    <row r="35476" ht="14.25" customHeight="1">
      <c r="A35476" s="4"/>
      <c r="B35476" s="4"/>
    </row>
    <row r="35477" ht="14.25" customHeight="1">
      <c r="A35477" s="4"/>
      <c r="B35477" s="4"/>
    </row>
    <row r="35478" ht="14.25" customHeight="1">
      <c r="A35478" s="4"/>
      <c r="B35478" s="4"/>
    </row>
    <row r="35479" ht="14.25" customHeight="1">
      <c r="A35479" s="4"/>
      <c r="B35479" s="4"/>
    </row>
    <row r="35480" ht="14.25" customHeight="1">
      <c r="A35480" s="4"/>
      <c r="B35480" s="4"/>
    </row>
    <row r="35481" ht="14.25" customHeight="1">
      <c r="A35481" s="4"/>
      <c r="B35481" s="4"/>
    </row>
    <row r="35482" ht="14.25" customHeight="1">
      <c r="A35482" s="4"/>
      <c r="B35482" s="4"/>
    </row>
    <row r="35483" ht="14.25" customHeight="1">
      <c r="A35483" s="4"/>
      <c r="B35483" s="4"/>
    </row>
    <row r="35484" ht="14.25" customHeight="1">
      <c r="A35484" s="4"/>
      <c r="B35484" s="4"/>
    </row>
    <row r="35485" ht="14.25" customHeight="1">
      <c r="A35485" s="4"/>
      <c r="B35485" s="4"/>
    </row>
    <row r="35486" ht="14.25" customHeight="1">
      <c r="A35486" s="4"/>
      <c r="B35486" s="4"/>
    </row>
    <row r="35487" ht="14.25" customHeight="1">
      <c r="A35487" s="4"/>
      <c r="B35487" s="4"/>
    </row>
    <row r="35488" ht="14.25" customHeight="1">
      <c r="A35488" s="4"/>
      <c r="B35488" s="4"/>
    </row>
    <row r="35489" ht="14.25" customHeight="1">
      <c r="A35489" s="4"/>
      <c r="B35489" s="4"/>
    </row>
    <row r="35490" ht="14.25" customHeight="1">
      <c r="A35490" s="4"/>
      <c r="B35490" s="4"/>
    </row>
    <row r="35491" ht="14.25" customHeight="1">
      <c r="A35491" s="4"/>
      <c r="B35491" s="4"/>
    </row>
    <row r="35492" ht="14.25" customHeight="1">
      <c r="A35492" s="4"/>
      <c r="B35492" s="4"/>
    </row>
    <row r="35493" ht="14.25" customHeight="1">
      <c r="A35493" s="4"/>
      <c r="B35493" s="4"/>
    </row>
    <row r="35494" ht="14.25" customHeight="1">
      <c r="A35494" s="4"/>
      <c r="B35494" s="4"/>
    </row>
    <row r="35495" ht="14.25" customHeight="1">
      <c r="A35495" s="4"/>
      <c r="B35495" s="4"/>
    </row>
    <row r="35496" ht="14.25" customHeight="1">
      <c r="A35496" s="4"/>
      <c r="B35496" s="4"/>
    </row>
    <row r="35497" ht="14.25" customHeight="1">
      <c r="A35497" s="4"/>
      <c r="B35497" s="4"/>
    </row>
    <row r="35498" ht="14.25" customHeight="1">
      <c r="A35498" s="4"/>
      <c r="B35498" s="4"/>
    </row>
    <row r="35499" ht="14.25" customHeight="1">
      <c r="A35499" s="4"/>
      <c r="B35499" s="4"/>
    </row>
    <row r="35500" ht="14.25" customHeight="1">
      <c r="A35500" s="4"/>
      <c r="B35500" s="4"/>
    </row>
    <row r="35501" ht="14.25" customHeight="1">
      <c r="A35501" s="4"/>
      <c r="B35501" s="4"/>
    </row>
    <row r="35502" ht="14.25" customHeight="1">
      <c r="A35502" s="4"/>
      <c r="B35502" s="4"/>
    </row>
    <row r="35503" ht="14.25" customHeight="1">
      <c r="A35503" s="4"/>
      <c r="B35503" s="4"/>
    </row>
    <row r="35504" ht="14.25" customHeight="1">
      <c r="A35504" s="4"/>
      <c r="B35504" s="4"/>
    </row>
    <row r="35505" ht="14.25" customHeight="1">
      <c r="A35505" s="4"/>
      <c r="B35505" s="4"/>
    </row>
    <row r="35506" ht="14.25" customHeight="1">
      <c r="A35506" s="4"/>
      <c r="B35506" s="4"/>
    </row>
    <row r="35507" ht="14.25" customHeight="1">
      <c r="A35507" s="4"/>
      <c r="B35507" s="4"/>
    </row>
    <row r="35508" ht="14.25" customHeight="1">
      <c r="A35508" s="4"/>
      <c r="B35508" s="4"/>
    </row>
    <row r="35509" ht="14.25" customHeight="1">
      <c r="A35509" s="4"/>
      <c r="B35509" s="4"/>
    </row>
    <row r="35510" ht="14.25" customHeight="1">
      <c r="A35510" s="4"/>
      <c r="B35510" s="4"/>
    </row>
    <row r="35511" ht="14.25" customHeight="1">
      <c r="A35511" s="4"/>
      <c r="B35511" s="4"/>
    </row>
    <row r="35512" ht="14.25" customHeight="1">
      <c r="A35512" s="4"/>
      <c r="B35512" s="4"/>
    </row>
    <row r="35513" ht="14.25" customHeight="1">
      <c r="A35513" s="4"/>
      <c r="B35513" s="4"/>
    </row>
    <row r="35514" ht="14.25" customHeight="1">
      <c r="A35514" s="4"/>
      <c r="B35514" s="4"/>
    </row>
    <row r="35515" ht="14.25" customHeight="1">
      <c r="A35515" s="4"/>
      <c r="B35515" s="4"/>
    </row>
    <row r="35516" ht="14.25" customHeight="1">
      <c r="A35516" s="4"/>
      <c r="B35516" s="4"/>
    </row>
    <row r="35517" ht="14.25" customHeight="1">
      <c r="A35517" s="4"/>
      <c r="B35517" s="4"/>
    </row>
    <row r="35518" ht="14.25" customHeight="1">
      <c r="A35518" s="4"/>
      <c r="B35518" s="4"/>
    </row>
    <row r="35519" ht="14.25" customHeight="1">
      <c r="A35519" s="4"/>
      <c r="B35519" s="4"/>
    </row>
    <row r="35520" ht="14.25" customHeight="1">
      <c r="A35520" s="4"/>
      <c r="B35520" s="4"/>
    </row>
    <row r="35521" ht="14.25" customHeight="1">
      <c r="A35521" s="4"/>
      <c r="B35521" s="4"/>
    </row>
    <row r="35522" ht="14.25" customHeight="1">
      <c r="A35522" s="4"/>
      <c r="B35522" s="4"/>
    </row>
    <row r="35523" ht="14.25" customHeight="1">
      <c r="A35523" s="4"/>
      <c r="B35523" s="4"/>
    </row>
    <row r="35524" ht="14.25" customHeight="1">
      <c r="A35524" s="4"/>
      <c r="B35524" s="4"/>
    </row>
    <row r="35525" ht="14.25" customHeight="1">
      <c r="A35525" s="4"/>
      <c r="B35525" s="4"/>
    </row>
    <row r="35526" ht="14.25" customHeight="1">
      <c r="A35526" s="4"/>
      <c r="B35526" s="4"/>
    </row>
    <row r="35527" ht="14.25" customHeight="1">
      <c r="A35527" s="4"/>
      <c r="B35527" s="4"/>
    </row>
    <row r="35528" ht="14.25" customHeight="1">
      <c r="A35528" s="4"/>
      <c r="B35528" s="4"/>
    </row>
    <row r="35529" ht="14.25" customHeight="1">
      <c r="A35529" s="4"/>
      <c r="B35529" s="4"/>
    </row>
    <row r="35530" ht="14.25" customHeight="1">
      <c r="A35530" s="4"/>
      <c r="B35530" s="4"/>
    </row>
    <row r="35531" ht="14.25" customHeight="1">
      <c r="A35531" s="4"/>
      <c r="B35531" s="4"/>
    </row>
    <row r="35532" ht="14.25" customHeight="1">
      <c r="A35532" s="4"/>
      <c r="B35532" s="4"/>
    </row>
    <row r="35533" ht="14.25" customHeight="1">
      <c r="A35533" s="4"/>
      <c r="B35533" s="4"/>
    </row>
    <row r="35534" ht="14.25" customHeight="1">
      <c r="A35534" s="4"/>
      <c r="B35534" s="4"/>
    </row>
    <row r="35535" ht="14.25" customHeight="1">
      <c r="A35535" s="4"/>
      <c r="B35535" s="4"/>
    </row>
    <row r="35536" ht="14.25" customHeight="1">
      <c r="A35536" s="4"/>
      <c r="B35536" s="4"/>
    </row>
    <row r="35537" ht="14.25" customHeight="1">
      <c r="A35537" s="4"/>
      <c r="B35537" s="4"/>
    </row>
    <row r="35538" ht="14.25" customHeight="1">
      <c r="A35538" s="4"/>
      <c r="B35538" s="4"/>
    </row>
    <row r="35539" ht="14.25" customHeight="1">
      <c r="A35539" s="4"/>
      <c r="B35539" s="4"/>
    </row>
    <row r="35540" ht="14.25" customHeight="1">
      <c r="A35540" s="4"/>
      <c r="B35540" s="4"/>
    </row>
    <row r="35541" ht="14.25" customHeight="1">
      <c r="A35541" s="4"/>
      <c r="B35541" s="4"/>
    </row>
    <row r="35542" ht="14.25" customHeight="1">
      <c r="A35542" s="4"/>
      <c r="B35542" s="4"/>
    </row>
    <row r="35543" ht="14.25" customHeight="1">
      <c r="A35543" s="4"/>
      <c r="B35543" s="4"/>
    </row>
    <row r="35544" ht="14.25" customHeight="1">
      <c r="A35544" s="4"/>
      <c r="B35544" s="4"/>
    </row>
    <row r="35545" ht="14.25" customHeight="1">
      <c r="A35545" s="4"/>
      <c r="B35545" s="4"/>
    </row>
    <row r="35546" ht="14.25" customHeight="1">
      <c r="A35546" s="4"/>
      <c r="B35546" s="4"/>
    </row>
    <row r="35547" ht="14.25" customHeight="1">
      <c r="A35547" s="4"/>
      <c r="B35547" s="4"/>
    </row>
    <row r="35548" ht="14.25" customHeight="1">
      <c r="A35548" s="4"/>
      <c r="B35548" s="4"/>
    </row>
    <row r="35549" ht="14.25" customHeight="1">
      <c r="A35549" s="4"/>
      <c r="B35549" s="4"/>
    </row>
    <row r="35550" ht="14.25" customHeight="1">
      <c r="A35550" s="4"/>
      <c r="B35550" s="4"/>
    </row>
    <row r="35551" ht="14.25" customHeight="1">
      <c r="A35551" s="4"/>
      <c r="B35551" s="4"/>
    </row>
    <row r="35552" ht="14.25" customHeight="1">
      <c r="A35552" s="4"/>
      <c r="B35552" s="4"/>
    </row>
    <row r="35553" ht="14.25" customHeight="1">
      <c r="A35553" s="4"/>
      <c r="B35553" s="4"/>
    </row>
    <row r="35554" ht="14.25" customHeight="1">
      <c r="A35554" s="4"/>
      <c r="B35554" s="4"/>
    </row>
    <row r="35555" ht="14.25" customHeight="1">
      <c r="A35555" s="4"/>
      <c r="B35555" s="4"/>
    </row>
    <row r="35556" ht="14.25" customHeight="1">
      <c r="A35556" s="4"/>
      <c r="B35556" s="4"/>
    </row>
    <row r="35557" ht="14.25" customHeight="1">
      <c r="A35557" s="4"/>
      <c r="B35557" s="4"/>
    </row>
    <row r="35558" ht="14.25" customHeight="1">
      <c r="A35558" s="4"/>
      <c r="B35558" s="4"/>
    </row>
    <row r="35559" ht="14.25" customHeight="1">
      <c r="A35559" s="4"/>
      <c r="B35559" s="4"/>
    </row>
    <row r="35560" ht="14.25" customHeight="1">
      <c r="A35560" s="4"/>
      <c r="B35560" s="4"/>
    </row>
    <row r="35561" ht="14.25" customHeight="1">
      <c r="A35561" s="4"/>
      <c r="B35561" s="4"/>
    </row>
    <row r="35562" ht="14.25" customHeight="1">
      <c r="A35562" s="4"/>
      <c r="B35562" s="4"/>
    </row>
    <row r="35563" ht="14.25" customHeight="1">
      <c r="A35563" s="4"/>
      <c r="B35563" s="4"/>
    </row>
    <row r="35564" ht="14.25" customHeight="1">
      <c r="A35564" s="4"/>
      <c r="B35564" s="4"/>
    </row>
    <row r="35565" ht="14.25" customHeight="1">
      <c r="A35565" s="4"/>
      <c r="B35565" s="4"/>
    </row>
    <row r="35566" ht="14.25" customHeight="1">
      <c r="A35566" s="4"/>
      <c r="B35566" s="4"/>
    </row>
    <row r="35567" ht="14.25" customHeight="1">
      <c r="A35567" s="4"/>
      <c r="B35567" s="4"/>
    </row>
    <row r="35568" ht="14.25" customHeight="1">
      <c r="A35568" s="4"/>
      <c r="B35568" s="4"/>
    </row>
    <row r="35569" ht="14.25" customHeight="1">
      <c r="A35569" s="4"/>
      <c r="B35569" s="4"/>
    </row>
    <row r="35570" ht="14.25" customHeight="1">
      <c r="A35570" s="4"/>
      <c r="B35570" s="4"/>
    </row>
    <row r="35571" ht="14.25" customHeight="1">
      <c r="A35571" s="4"/>
      <c r="B35571" s="4"/>
    </row>
    <row r="35572" ht="14.25" customHeight="1">
      <c r="A35572" s="4"/>
      <c r="B35572" s="4"/>
    </row>
    <row r="35573" ht="14.25" customHeight="1">
      <c r="A35573" s="4"/>
      <c r="B35573" s="4"/>
    </row>
    <row r="35574" ht="14.25" customHeight="1">
      <c r="A35574" s="4"/>
      <c r="B35574" s="4"/>
    </row>
    <row r="35575" ht="14.25" customHeight="1">
      <c r="A35575" s="4"/>
      <c r="B35575" s="4"/>
    </row>
    <row r="35576" ht="14.25" customHeight="1">
      <c r="A35576" s="4"/>
      <c r="B35576" s="4"/>
    </row>
    <row r="35577" ht="14.25" customHeight="1">
      <c r="A35577" s="4"/>
      <c r="B35577" s="4"/>
    </row>
    <row r="35578" ht="14.25" customHeight="1">
      <c r="A35578" s="4"/>
      <c r="B35578" s="4"/>
    </row>
    <row r="35579" ht="14.25" customHeight="1">
      <c r="A35579" s="4"/>
      <c r="B35579" s="4"/>
    </row>
    <row r="35580" ht="14.25" customHeight="1">
      <c r="A35580" s="4"/>
      <c r="B35580" s="4"/>
    </row>
    <row r="35581" ht="14.25" customHeight="1">
      <c r="A35581" s="4"/>
      <c r="B35581" s="4"/>
    </row>
    <row r="35582" ht="14.25" customHeight="1">
      <c r="A35582" s="4"/>
      <c r="B35582" s="4"/>
    </row>
    <row r="35583" ht="14.25" customHeight="1">
      <c r="A35583" s="4"/>
      <c r="B35583" s="4"/>
    </row>
    <row r="35584" ht="14.25" customHeight="1">
      <c r="A35584" s="4"/>
      <c r="B35584" s="4"/>
    </row>
    <row r="35585" ht="14.25" customHeight="1">
      <c r="A35585" s="4"/>
      <c r="B35585" s="4"/>
    </row>
    <row r="35586" ht="14.25" customHeight="1">
      <c r="A35586" s="4"/>
      <c r="B35586" s="4"/>
    </row>
    <row r="35587" ht="14.25" customHeight="1">
      <c r="A35587" s="4"/>
      <c r="B35587" s="4"/>
    </row>
    <row r="35588" ht="14.25" customHeight="1">
      <c r="A35588" s="4"/>
      <c r="B35588" s="4"/>
    </row>
    <row r="35589" ht="14.25" customHeight="1">
      <c r="A35589" s="4"/>
      <c r="B35589" s="4"/>
    </row>
    <row r="35590" ht="14.25" customHeight="1">
      <c r="A35590" s="4"/>
      <c r="B35590" s="4"/>
    </row>
    <row r="35591" ht="14.25" customHeight="1">
      <c r="A35591" s="4"/>
      <c r="B35591" s="4"/>
    </row>
    <row r="35592" ht="14.25" customHeight="1">
      <c r="A35592" s="4"/>
      <c r="B35592" s="4"/>
    </row>
    <row r="35593" ht="14.25" customHeight="1">
      <c r="A35593" s="4"/>
      <c r="B35593" s="4"/>
    </row>
    <row r="35594" ht="14.25" customHeight="1">
      <c r="A35594" s="4"/>
      <c r="B35594" s="4"/>
    </row>
    <row r="35595" ht="14.25" customHeight="1">
      <c r="A35595" s="4"/>
      <c r="B35595" s="4"/>
    </row>
    <row r="35596" ht="14.25" customHeight="1">
      <c r="A35596" s="4"/>
      <c r="B35596" s="4"/>
    </row>
    <row r="35597" ht="14.25" customHeight="1">
      <c r="A35597" s="4"/>
      <c r="B35597" s="4"/>
    </row>
    <row r="35598" ht="14.25" customHeight="1">
      <c r="A35598" s="4"/>
      <c r="B35598" s="4"/>
    </row>
    <row r="35599" ht="14.25" customHeight="1">
      <c r="A35599" s="4"/>
      <c r="B35599" s="4"/>
    </row>
    <row r="35600" ht="14.25" customHeight="1">
      <c r="A35600" s="4"/>
      <c r="B35600" s="4"/>
    </row>
    <row r="35601" ht="14.25" customHeight="1">
      <c r="A35601" s="4"/>
      <c r="B35601" s="4"/>
    </row>
    <row r="35602" ht="14.25" customHeight="1">
      <c r="A35602" s="4"/>
      <c r="B35602" s="4"/>
    </row>
    <row r="35603" ht="14.25" customHeight="1">
      <c r="A35603" s="4"/>
      <c r="B35603" s="4"/>
    </row>
    <row r="35604" ht="14.25" customHeight="1">
      <c r="A35604" s="4"/>
      <c r="B35604" s="4"/>
    </row>
    <row r="35605" ht="14.25" customHeight="1">
      <c r="A35605" s="4"/>
      <c r="B35605" s="4"/>
    </row>
    <row r="35606" ht="14.25" customHeight="1">
      <c r="A35606" s="4"/>
      <c r="B35606" s="4"/>
    </row>
    <row r="35607" ht="14.25" customHeight="1">
      <c r="A35607" s="4"/>
      <c r="B35607" s="4"/>
    </row>
    <row r="35608" ht="14.25" customHeight="1">
      <c r="A35608" s="4"/>
      <c r="B35608" s="4"/>
    </row>
    <row r="35609" ht="14.25" customHeight="1">
      <c r="A35609" s="4"/>
      <c r="B35609" s="4"/>
    </row>
    <row r="35610" ht="14.25" customHeight="1">
      <c r="A35610" s="4"/>
      <c r="B35610" s="4"/>
    </row>
    <row r="35611" ht="14.25" customHeight="1">
      <c r="A35611" s="4"/>
      <c r="B35611" s="4"/>
    </row>
    <row r="35612" ht="14.25" customHeight="1">
      <c r="A35612" s="4"/>
      <c r="B35612" s="4"/>
    </row>
    <row r="35613" ht="14.25" customHeight="1">
      <c r="A35613" s="4"/>
      <c r="B35613" s="4"/>
    </row>
    <row r="35614" ht="14.25" customHeight="1">
      <c r="A35614" s="4"/>
      <c r="B35614" s="4"/>
    </row>
    <row r="35615" ht="14.25" customHeight="1">
      <c r="A35615" s="4"/>
      <c r="B35615" s="4"/>
    </row>
    <row r="35616" ht="14.25" customHeight="1">
      <c r="A35616" s="4"/>
      <c r="B35616" s="4"/>
    </row>
    <row r="35617" ht="14.25" customHeight="1">
      <c r="A35617" s="4"/>
      <c r="B35617" s="4"/>
    </row>
    <row r="35618" ht="14.25" customHeight="1">
      <c r="A35618" s="4"/>
      <c r="B35618" s="4"/>
    </row>
    <row r="35619" ht="14.25" customHeight="1">
      <c r="A35619" s="4"/>
      <c r="B35619" s="4"/>
    </row>
    <row r="35620" ht="14.25" customHeight="1">
      <c r="A35620" s="4"/>
      <c r="B35620" s="4"/>
    </row>
    <row r="35621" ht="14.25" customHeight="1">
      <c r="A35621" s="4"/>
      <c r="B35621" s="4"/>
    </row>
    <row r="35622" ht="14.25" customHeight="1">
      <c r="A35622" s="4"/>
      <c r="B35622" s="4"/>
    </row>
    <row r="35623" ht="14.25" customHeight="1">
      <c r="A35623" s="4"/>
      <c r="B35623" s="4"/>
    </row>
    <row r="35624" ht="14.25" customHeight="1">
      <c r="A35624" s="4"/>
      <c r="B35624" s="4"/>
    </row>
    <row r="35625" ht="14.25" customHeight="1">
      <c r="A35625" s="4"/>
      <c r="B35625" s="4"/>
    </row>
    <row r="35626" ht="14.25" customHeight="1">
      <c r="A35626" s="4"/>
      <c r="B35626" s="4"/>
    </row>
    <row r="35627" ht="14.25" customHeight="1">
      <c r="A35627" s="4"/>
      <c r="B35627" s="4"/>
    </row>
    <row r="35628" ht="14.25" customHeight="1">
      <c r="A35628" s="4"/>
      <c r="B35628" s="4"/>
    </row>
    <row r="35629" ht="14.25" customHeight="1">
      <c r="A35629" s="4"/>
      <c r="B35629" s="4"/>
    </row>
    <row r="35630" ht="14.25" customHeight="1">
      <c r="A35630" s="4"/>
      <c r="B35630" s="4"/>
    </row>
    <row r="35631" ht="14.25" customHeight="1">
      <c r="A35631" s="4"/>
      <c r="B35631" s="4"/>
    </row>
    <row r="35632" ht="14.25" customHeight="1">
      <c r="A35632" s="4"/>
      <c r="B35632" s="4"/>
    </row>
    <row r="35633" ht="14.25" customHeight="1">
      <c r="A35633" s="4"/>
      <c r="B35633" s="4"/>
    </row>
    <row r="35634" ht="14.25" customHeight="1">
      <c r="A35634" s="4"/>
      <c r="B35634" s="4"/>
    </row>
    <row r="35635" ht="14.25" customHeight="1">
      <c r="A35635" s="4"/>
      <c r="B35635" s="4"/>
    </row>
    <row r="35636" ht="14.25" customHeight="1">
      <c r="A35636" s="4"/>
      <c r="B35636" s="4"/>
    </row>
    <row r="35637" ht="14.25" customHeight="1">
      <c r="A35637" s="4"/>
      <c r="B35637" s="4"/>
    </row>
    <row r="35638" ht="14.25" customHeight="1">
      <c r="A35638" s="4"/>
      <c r="B35638" s="4"/>
    </row>
    <row r="35639" ht="14.25" customHeight="1">
      <c r="A35639" s="4"/>
      <c r="B35639" s="4"/>
    </row>
    <row r="35640" ht="14.25" customHeight="1">
      <c r="A35640" s="4"/>
      <c r="B35640" s="4"/>
    </row>
    <row r="35641" ht="14.25" customHeight="1">
      <c r="A35641" s="4"/>
      <c r="B35641" s="4"/>
    </row>
    <row r="35642" ht="14.25" customHeight="1">
      <c r="A35642" s="4"/>
      <c r="B35642" s="4"/>
    </row>
    <row r="35643" ht="14.25" customHeight="1">
      <c r="A35643" s="4"/>
      <c r="B35643" s="4"/>
    </row>
    <row r="35644" ht="14.25" customHeight="1">
      <c r="A35644" s="4"/>
      <c r="B35644" s="4"/>
    </row>
    <row r="35645" ht="14.25" customHeight="1">
      <c r="A35645" s="4"/>
      <c r="B35645" s="4"/>
    </row>
    <row r="35646" ht="14.25" customHeight="1">
      <c r="A35646" s="4"/>
      <c r="B35646" s="4"/>
    </row>
    <row r="35647" ht="14.25" customHeight="1">
      <c r="A35647" s="4"/>
      <c r="B35647" s="4"/>
    </row>
    <row r="35648" ht="14.25" customHeight="1">
      <c r="A35648" s="4"/>
      <c r="B35648" s="4"/>
    </row>
    <row r="35649" ht="14.25" customHeight="1">
      <c r="A35649" s="4"/>
      <c r="B35649" s="4"/>
    </row>
    <row r="35650" ht="14.25" customHeight="1">
      <c r="A35650" s="4"/>
      <c r="B35650" s="4"/>
    </row>
    <row r="35651" ht="14.25" customHeight="1">
      <c r="A35651" s="4"/>
      <c r="B35651" s="4"/>
    </row>
    <row r="35652" ht="14.25" customHeight="1">
      <c r="A35652" s="4"/>
      <c r="B35652" s="4"/>
    </row>
    <row r="35653" ht="14.25" customHeight="1">
      <c r="A35653" s="4"/>
      <c r="B35653" s="4"/>
    </row>
    <row r="35654" ht="14.25" customHeight="1">
      <c r="A35654" s="4"/>
      <c r="B35654" s="4"/>
    </row>
    <row r="35655" ht="14.25" customHeight="1">
      <c r="A35655" s="4"/>
      <c r="B35655" s="4"/>
    </row>
    <row r="35656" ht="14.25" customHeight="1">
      <c r="A35656" s="4"/>
      <c r="B35656" s="4"/>
    </row>
    <row r="35657" ht="14.25" customHeight="1">
      <c r="A35657" s="4"/>
      <c r="B35657" s="4"/>
    </row>
    <row r="35658" ht="14.25" customHeight="1">
      <c r="A35658" s="4"/>
      <c r="B35658" s="4"/>
    </row>
    <row r="35659" ht="14.25" customHeight="1">
      <c r="A35659" s="4"/>
      <c r="B35659" s="4"/>
    </row>
    <row r="35660" ht="14.25" customHeight="1">
      <c r="A35660" s="4"/>
      <c r="B35660" s="4"/>
    </row>
    <row r="35661" ht="14.25" customHeight="1">
      <c r="A35661" s="4"/>
      <c r="B35661" s="4"/>
    </row>
    <row r="35662" ht="14.25" customHeight="1">
      <c r="A35662" s="4"/>
      <c r="B35662" s="4"/>
    </row>
    <row r="35663" ht="14.25" customHeight="1">
      <c r="A35663" s="4"/>
      <c r="B35663" s="4"/>
    </row>
    <row r="35664" ht="14.25" customHeight="1">
      <c r="A35664" s="4"/>
      <c r="B35664" s="4"/>
    </row>
    <row r="35665" ht="14.25" customHeight="1">
      <c r="A35665" s="4"/>
      <c r="B35665" s="4"/>
    </row>
    <row r="35666" ht="14.25" customHeight="1">
      <c r="A35666" s="4"/>
      <c r="B35666" s="4"/>
    </row>
    <row r="35667" ht="14.25" customHeight="1">
      <c r="A35667" s="4"/>
      <c r="B35667" s="4"/>
    </row>
    <row r="35668" ht="14.25" customHeight="1">
      <c r="A35668" s="4"/>
      <c r="B35668" s="4"/>
    </row>
    <row r="35669" ht="14.25" customHeight="1">
      <c r="A35669" s="4"/>
      <c r="B35669" s="4"/>
    </row>
    <row r="35670" ht="14.25" customHeight="1">
      <c r="A35670" s="4"/>
      <c r="B35670" s="4"/>
    </row>
    <row r="35671" ht="14.25" customHeight="1">
      <c r="A35671" s="4"/>
      <c r="B35671" s="4"/>
    </row>
    <row r="35672" ht="14.25" customHeight="1">
      <c r="A35672" s="4"/>
      <c r="B35672" s="4"/>
    </row>
    <row r="35673" ht="14.25" customHeight="1">
      <c r="A35673" s="4"/>
      <c r="B35673" s="4"/>
    </row>
    <row r="35674" ht="14.25" customHeight="1">
      <c r="A35674" s="4"/>
      <c r="B35674" s="4"/>
    </row>
    <row r="35675" ht="14.25" customHeight="1">
      <c r="A35675" s="4"/>
      <c r="B35675" s="4"/>
    </row>
    <row r="35676" ht="14.25" customHeight="1">
      <c r="A35676" s="4"/>
      <c r="B35676" s="4"/>
    </row>
    <row r="35677" ht="14.25" customHeight="1">
      <c r="A35677" s="4"/>
      <c r="B35677" s="4"/>
    </row>
    <row r="35678" ht="14.25" customHeight="1">
      <c r="A35678" s="4"/>
      <c r="B35678" s="4"/>
    </row>
    <row r="35679" ht="14.25" customHeight="1">
      <c r="A35679" s="4"/>
      <c r="B35679" s="4"/>
    </row>
    <row r="35680" ht="14.25" customHeight="1">
      <c r="A35680" s="4"/>
      <c r="B35680" s="4"/>
    </row>
    <row r="35681" ht="14.25" customHeight="1">
      <c r="A35681" s="4"/>
      <c r="B35681" s="4"/>
    </row>
    <row r="35682" ht="14.25" customHeight="1">
      <c r="A35682" s="4"/>
      <c r="B35682" s="4"/>
    </row>
    <row r="35683" ht="14.25" customHeight="1">
      <c r="A35683" s="4"/>
      <c r="B35683" s="4"/>
    </row>
    <row r="35684" ht="14.25" customHeight="1">
      <c r="A35684" s="4"/>
      <c r="B35684" s="4"/>
    </row>
    <row r="35685" ht="14.25" customHeight="1">
      <c r="A35685" s="4"/>
      <c r="B35685" s="4"/>
    </row>
    <row r="35686" ht="14.25" customHeight="1">
      <c r="A35686" s="4"/>
      <c r="B35686" s="4"/>
    </row>
    <row r="35687" ht="14.25" customHeight="1">
      <c r="A35687" s="4"/>
      <c r="B35687" s="4"/>
    </row>
    <row r="35688" ht="14.25" customHeight="1">
      <c r="A35688" s="4"/>
      <c r="B35688" s="4"/>
    </row>
    <row r="35689" ht="14.25" customHeight="1">
      <c r="A35689" s="4"/>
      <c r="B35689" s="4"/>
    </row>
    <row r="35690" ht="14.25" customHeight="1">
      <c r="A35690" s="4"/>
      <c r="B35690" s="4"/>
    </row>
    <row r="35691" ht="14.25" customHeight="1">
      <c r="A35691" s="4"/>
      <c r="B35691" s="4"/>
    </row>
    <row r="35692" ht="14.25" customHeight="1">
      <c r="A35692" s="4"/>
      <c r="B35692" s="4"/>
    </row>
    <row r="35693" ht="14.25" customHeight="1">
      <c r="A35693" s="4"/>
      <c r="B35693" s="4"/>
    </row>
    <row r="35694" ht="14.25" customHeight="1">
      <c r="A35694" s="4"/>
      <c r="B35694" s="4"/>
    </row>
    <row r="35695" ht="14.25" customHeight="1">
      <c r="A35695" s="4"/>
      <c r="B35695" s="4"/>
    </row>
    <row r="35696" ht="14.25" customHeight="1">
      <c r="A35696" s="4"/>
      <c r="B35696" s="4"/>
    </row>
    <row r="35697" ht="14.25" customHeight="1">
      <c r="A35697" s="4"/>
      <c r="B35697" s="4"/>
    </row>
    <row r="35698" ht="14.25" customHeight="1">
      <c r="A35698" s="4"/>
      <c r="B35698" s="4"/>
    </row>
    <row r="35699" ht="14.25" customHeight="1">
      <c r="A35699" s="4"/>
      <c r="B35699" s="4"/>
    </row>
    <row r="35700" ht="14.25" customHeight="1">
      <c r="A35700" s="4"/>
      <c r="B35700" s="4"/>
    </row>
    <row r="35701" ht="14.25" customHeight="1">
      <c r="A35701" s="4"/>
      <c r="B35701" s="4"/>
    </row>
    <row r="35702" ht="14.25" customHeight="1">
      <c r="A35702" s="4"/>
      <c r="B35702" s="4"/>
    </row>
    <row r="35703" ht="14.25" customHeight="1">
      <c r="A35703" s="4"/>
      <c r="B35703" s="4"/>
    </row>
    <row r="35704" ht="14.25" customHeight="1">
      <c r="A35704" s="4"/>
      <c r="B35704" s="4"/>
    </row>
    <row r="35705" ht="14.25" customHeight="1">
      <c r="A35705" s="4"/>
      <c r="B35705" s="4"/>
    </row>
    <row r="35706" ht="14.25" customHeight="1">
      <c r="A35706" s="4"/>
      <c r="B35706" s="4"/>
    </row>
    <row r="35707" ht="14.25" customHeight="1">
      <c r="A35707" s="4"/>
      <c r="B35707" s="4"/>
    </row>
    <row r="35708" ht="14.25" customHeight="1">
      <c r="A35708" s="4"/>
      <c r="B35708" s="4"/>
    </row>
    <row r="35709" ht="14.25" customHeight="1">
      <c r="A35709" s="4"/>
      <c r="B35709" s="4"/>
    </row>
    <row r="35710" ht="14.25" customHeight="1">
      <c r="A35710" s="4"/>
      <c r="B35710" s="4"/>
    </row>
    <row r="35711" ht="14.25" customHeight="1">
      <c r="A35711" s="4"/>
      <c r="B35711" s="4"/>
    </row>
    <row r="35712" ht="14.25" customHeight="1">
      <c r="A35712" s="4"/>
      <c r="B35712" s="4"/>
    </row>
    <row r="35713" ht="14.25" customHeight="1">
      <c r="A35713" s="4"/>
      <c r="B35713" s="4"/>
    </row>
    <row r="35714" ht="14.25" customHeight="1">
      <c r="A35714" s="4"/>
      <c r="B35714" s="4"/>
    </row>
    <row r="35715" ht="14.25" customHeight="1">
      <c r="A35715" s="4"/>
      <c r="B35715" s="4"/>
    </row>
    <row r="35716" ht="14.25" customHeight="1">
      <c r="A35716" s="4"/>
      <c r="B35716" s="4"/>
    </row>
    <row r="35717" ht="14.25" customHeight="1">
      <c r="A35717" s="4"/>
      <c r="B35717" s="4"/>
    </row>
    <row r="35718" ht="14.25" customHeight="1">
      <c r="A35718" s="4"/>
      <c r="B35718" s="4"/>
    </row>
    <row r="35719" ht="14.25" customHeight="1">
      <c r="A35719" s="4"/>
      <c r="B35719" s="4"/>
    </row>
    <row r="35720" ht="14.25" customHeight="1">
      <c r="A35720" s="4"/>
      <c r="B35720" s="4"/>
    </row>
    <row r="35721" ht="14.25" customHeight="1">
      <c r="A35721" s="4"/>
      <c r="B35721" s="4"/>
    </row>
    <row r="35722" ht="14.25" customHeight="1">
      <c r="A35722" s="4"/>
      <c r="B35722" s="4"/>
    </row>
    <row r="35723" ht="14.25" customHeight="1">
      <c r="A35723" s="4"/>
      <c r="B35723" s="4"/>
    </row>
    <row r="35724" ht="14.25" customHeight="1">
      <c r="A35724" s="4"/>
      <c r="B35724" s="4"/>
    </row>
    <row r="35725" ht="14.25" customHeight="1">
      <c r="A35725" s="4"/>
      <c r="B35725" s="4"/>
    </row>
    <row r="35726" ht="14.25" customHeight="1">
      <c r="A35726" s="4"/>
      <c r="B35726" s="4"/>
    </row>
    <row r="35727" ht="14.25" customHeight="1">
      <c r="A35727" s="4"/>
      <c r="B35727" s="4"/>
    </row>
    <row r="35728" ht="14.25" customHeight="1">
      <c r="A35728" s="4"/>
      <c r="B35728" s="4"/>
    </row>
    <row r="35729" ht="14.25" customHeight="1">
      <c r="A35729" s="4"/>
      <c r="B35729" s="4"/>
    </row>
    <row r="35730" ht="14.25" customHeight="1">
      <c r="A35730" s="4"/>
      <c r="B35730" s="4"/>
    </row>
    <row r="35731" ht="14.25" customHeight="1">
      <c r="A35731" s="4"/>
      <c r="B35731" s="4"/>
    </row>
    <row r="35732" ht="14.25" customHeight="1">
      <c r="A35732" s="4"/>
      <c r="B35732" s="4"/>
    </row>
    <row r="35733" ht="14.25" customHeight="1">
      <c r="A35733" s="4"/>
      <c r="B35733" s="4"/>
    </row>
    <row r="35734" ht="14.25" customHeight="1">
      <c r="A35734" s="4"/>
      <c r="B35734" s="4"/>
    </row>
    <row r="35735" ht="14.25" customHeight="1">
      <c r="A35735" s="4"/>
      <c r="B35735" s="4"/>
    </row>
    <row r="35736" ht="14.25" customHeight="1">
      <c r="A35736" s="4"/>
      <c r="B35736" s="4"/>
    </row>
    <row r="35737" ht="14.25" customHeight="1">
      <c r="A35737" s="4"/>
      <c r="B35737" s="4"/>
    </row>
    <row r="35738" ht="14.25" customHeight="1">
      <c r="A35738" s="4"/>
      <c r="B35738" s="4"/>
    </row>
    <row r="35739" ht="14.25" customHeight="1">
      <c r="A35739" s="4"/>
      <c r="B35739" s="4"/>
    </row>
    <row r="35740" ht="14.25" customHeight="1">
      <c r="A35740" s="4"/>
      <c r="B35740" s="4"/>
    </row>
    <row r="35741" ht="14.25" customHeight="1">
      <c r="A35741" s="4"/>
      <c r="B35741" s="4"/>
    </row>
    <row r="35742" ht="14.25" customHeight="1">
      <c r="A35742" s="4"/>
      <c r="B35742" s="4"/>
    </row>
    <row r="35743" ht="14.25" customHeight="1">
      <c r="A35743" s="4"/>
      <c r="B35743" s="4"/>
    </row>
    <row r="35744" ht="14.25" customHeight="1">
      <c r="A35744" s="4"/>
      <c r="B35744" s="4"/>
    </row>
    <row r="35745" ht="14.25" customHeight="1">
      <c r="A35745" s="4"/>
      <c r="B35745" s="4"/>
    </row>
    <row r="35746" ht="14.25" customHeight="1">
      <c r="A35746" s="4"/>
      <c r="B35746" s="4"/>
    </row>
    <row r="35747" ht="14.25" customHeight="1">
      <c r="A35747" s="4"/>
      <c r="B35747" s="4"/>
    </row>
    <row r="35748" ht="14.25" customHeight="1">
      <c r="A35748" s="4"/>
      <c r="B35748" s="4"/>
    </row>
    <row r="35749" ht="14.25" customHeight="1">
      <c r="A35749" s="4"/>
      <c r="B35749" s="4"/>
    </row>
    <row r="35750" ht="14.25" customHeight="1">
      <c r="A35750" s="4"/>
      <c r="B35750" s="4"/>
    </row>
    <row r="35751" ht="14.25" customHeight="1">
      <c r="A35751" s="4"/>
      <c r="B35751" s="4"/>
    </row>
    <row r="35752" ht="14.25" customHeight="1">
      <c r="A35752" s="4"/>
      <c r="B35752" s="4"/>
    </row>
    <row r="35753" ht="14.25" customHeight="1">
      <c r="A35753" s="4"/>
      <c r="B35753" s="4"/>
    </row>
    <row r="35754" ht="14.25" customHeight="1">
      <c r="A35754" s="4"/>
      <c r="B35754" s="4"/>
    </row>
    <row r="35755" ht="14.25" customHeight="1">
      <c r="A35755" s="4"/>
      <c r="B35755" s="4"/>
    </row>
    <row r="35756" ht="14.25" customHeight="1">
      <c r="A35756" s="4"/>
      <c r="B35756" s="4"/>
    </row>
    <row r="35757" ht="14.25" customHeight="1">
      <c r="A35757" s="4"/>
      <c r="B35757" s="4"/>
    </row>
    <row r="35758" ht="14.25" customHeight="1">
      <c r="A35758" s="4"/>
      <c r="B35758" s="4"/>
    </row>
    <row r="35759" ht="14.25" customHeight="1">
      <c r="A35759" s="4"/>
      <c r="B35759" s="4"/>
    </row>
    <row r="35760" ht="14.25" customHeight="1">
      <c r="A35760" s="4"/>
      <c r="B35760" s="4"/>
    </row>
    <row r="35761" ht="14.25" customHeight="1">
      <c r="A35761" s="4"/>
      <c r="B35761" s="4"/>
    </row>
    <row r="35762" ht="14.25" customHeight="1">
      <c r="A35762" s="4"/>
      <c r="B35762" s="4"/>
    </row>
    <row r="35763" ht="14.25" customHeight="1">
      <c r="A35763" s="4"/>
      <c r="B35763" s="4"/>
    </row>
    <row r="35764" ht="14.25" customHeight="1">
      <c r="A35764" s="4"/>
      <c r="B35764" s="4"/>
    </row>
    <row r="35765" ht="14.25" customHeight="1">
      <c r="A35765" s="4"/>
      <c r="B35765" s="4"/>
    </row>
    <row r="35766" ht="14.25" customHeight="1">
      <c r="A35766" s="4"/>
      <c r="B35766" s="4"/>
    </row>
    <row r="35767" ht="14.25" customHeight="1">
      <c r="A35767" s="4"/>
      <c r="B35767" s="4"/>
    </row>
    <row r="35768" ht="14.25" customHeight="1">
      <c r="A35768" s="4"/>
      <c r="B35768" s="4"/>
    </row>
    <row r="35769" ht="14.25" customHeight="1">
      <c r="A35769" s="4"/>
      <c r="B35769" s="4"/>
    </row>
    <row r="35770" ht="14.25" customHeight="1">
      <c r="A35770" s="4"/>
      <c r="B35770" s="4"/>
    </row>
    <row r="35771" ht="14.25" customHeight="1">
      <c r="A35771" s="4"/>
      <c r="B35771" s="4"/>
    </row>
    <row r="35772" ht="14.25" customHeight="1">
      <c r="A35772" s="4"/>
      <c r="B35772" s="4"/>
    </row>
    <row r="35773" ht="14.25" customHeight="1">
      <c r="A35773" s="4"/>
      <c r="B35773" s="4"/>
    </row>
    <row r="35774" ht="14.25" customHeight="1">
      <c r="A35774" s="4"/>
      <c r="B35774" s="4"/>
    </row>
    <row r="35775" ht="14.25" customHeight="1">
      <c r="A35775" s="4"/>
      <c r="B35775" s="4"/>
    </row>
    <row r="35776" ht="14.25" customHeight="1">
      <c r="A35776" s="4"/>
      <c r="B35776" s="4"/>
    </row>
    <row r="35777" ht="14.25" customHeight="1">
      <c r="A35777" s="4"/>
      <c r="B35777" s="4"/>
    </row>
    <row r="35778" ht="14.25" customHeight="1">
      <c r="A35778" s="4"/>
      <c r="B35778" s="4"/>
    </row>
    <row r="35779" ht="14.25" customHeight="1">
      <c r="A35779" s="4"/>
      <c r="B35779" s="4"/>
    </row>
    <row r="35780" ht="14.25" customHeight="1">
      <c r="A35780" s="4"/>
      <c r="B35780" s="4"/>
    </row>
    <row r="35781" ht="14.25" customHeight="1">
      <c r="A35781" s="4"/>
      <c r="B35781" s="4"/>
    </row>
    <row r="35782" ht="14.25" customHeight="1">
      <c r="A35782" s="4"/>
      <c r="B35782" s="4"/>
    </row>
    <row r="35783" ht="14.25" customHeight="1">
      <c r="A35783" s="4"/>
      <c r="B35783" s="4"/>
    </row>
    <row r="35784" ht="14.25" customHeight="1">
      <c r="A35784" s="4"/>
      <c r="B35784" s="4"/>
    </row>
    <row r="35785" ht="14.25" customHeight="1">
      <c r="A35785" s="4"/>
      <c r="B35785" s="4"/>
    </row>
    <row r="35786" ht="14.25" customHeight="1">
      <c r="A35786" s="4"/>
      <c r="B35786" s="4"/>
    </row>
    <row r="35787" ht="14.25" customHeight="1">
      <c r="A35787" s="4"/>
      <c r="B35787" s="4"/>
    </row>
    <row r="35788" ht="14.25" customHeight="1">
      <c r="A35788" s="4"/>
      <c r="B35788" s="4"/>
    </row>
    <row r="35789" ht="14.25" customHeight="1">
      <c r="A35789" s="4"/>
      <c r="B35789" s="4"/>
    </row>
    <row r="35790" ht="14.25" customHeight="1">
      <c r="A35790" s="4"/>
      <c r="B35790" s="4"/>
    </row>
    <row r="35791" ht="14.25" customHeight="1">
      <c r="A35791" s="4"/>
      <c r="B35791" s="4"/>
    </row>
    <row r="35792" ht="14.25" customHeight="1">
      <c r="A35792" s="4"/>
      <c r="B35792" s="4"/>
    </row>
    <row r="35793" ht="14.25" customHeight="1">
      <c r="A35793" s="4"/>
      <c r="B35793" s="4"/>
    </row>
    <row r="35794" ht="14.25" customHeight="1">
      <c r="A35794" s="4"/>
      <c r="B35794" s="4"/>
    </row>
    <row r="35795" ht="14.25" customHeight="1">
      <c r="A35795" s="4"/>
      <c r="B35795" s="4"/>
    </row>
    <row r="35796" ht="14.25" customHeight="1">
      <c r="A35796" s="4"/>
      <c r="B35796" s="4"/>
    </row>
    <row r="35797" ht="14.25" customHeight="1">
      <c r="A35797" s="4"/>
      <c r="B35797" s="4"/>
    </row>
    <row r="35798" ht="14.25" customHeight="1">
      <c r="A35798" s="4"/>
      <c r="B35798" s="4"/>
    </row>
    <row r="35799" ht="14.25" customHeight="1">
      <c r="A35799" s="4"/>
      <c r="B35799" s="4"/>
    </row>
    <row r="35800" ht="14.25" customHeight="1">
      <c r="A35800" s="4"/>
      <c r="B35800" s="4"/>
    </row>
    <row r="35801" ht="14.25" customHeight="1">
      <c r="A35801" s="4"/>
      <c r="B35801" s="4"/>
    </row>
    <row r="35802" ht="14.25" customHeight="1">
      <c r="A35802" s="4"/>
      <c r="B35802" s="4"/>
    </row>
    <row r="35803" ht="14.25" customHeight="1">
      <c r="A35803" s="4"/>
      <c r="B35803" s="4"/>
    </row>
    <row r="35804" ht="14.25" customHeight="1">
      <c r="A35804" s="4"/>
      <c r="B35804" s="4"/>
    </row>
    <row r="35805" ht="14.25" customHeight="1">
      <c r="A35805" s="4"/>
      <c r="B35805" s="4"/>
    </row>
    <row r="35806" ht="14.25" customHeight="1">
      <c r="A35806" s="4"/>
      <c r="B35806" s="4"/>
    </row>
    <row r="35807" ht="14.25" customHeight="1">
      <c r="A35807" s="4"/>
      <c r="B35807" s="4"/>
    </row>
    <row r="35808" ht="14.25" customHeight="1">
      <c r="A35808" s="4"/>
      <c r="B35808" s="4"/>
    </row>
    <row r="35809" ht="14.25" customHeight="1">
      <c r="A35809" s="4"/>
      <c r="B35809" s="4"/>
    </row>
    <row r="35810" ht="14.25" customHeight="1">
      <c r="A35810" s="4"/>
      <c r="B35810" s="4"/>
    </row>
    <row r="35811" ht="14.25" customHeight="1">
      <c r="A35811" s="4"/>
      <c r="B35811" s="4"/>
    </row>
    <row r="35812" ht="14.25" customHeight="1">
      <c r="A35812" s="4"/>
      <c r="B35812" s="4"/>
    </row>
    <row r="35813" ht="14.25" customHeight="1">
      <c r="A35813" s="4"/>
      <c r="B35813" s="4"/>
    </row>
    <row r="35814" ht="14.25" customHeight="1">
      <c r="A35814" s="4"/>
      <c r="B35814" s="4"/>
    </row>
    <row r="35815" ht="14.25" customHeight="1">
      <c r="A35815" s="4"/>
      <c r="B35815" s="4"/>
    </row>
    <row r="35816" ht="14.25" customHeight="1">
      <c r="A35816" s="4"/>
      <c r="B35816" s="4"/>
    </row>
    <row r="35817" ht="14.25" customHeight="1">
      <c r="A35817" s="4"/>
      <c r="B35817" s="4"/>
    </row>
    <row r="35818" ht="14.25" customHeight="1">
      <c r="A35818" s="4"/>
      <c r="B35818" s="4"/>
    </row>
    <row r="35819" ht="14.25" customHeight="1">
      <c r="A35819" s="4"/>
      <c r="B35819" s="4"/>
    </row>
    <row r="35820" ht="14.25" customHeight="1">
      <c r="A35820" s="4"/>
      <c r="B35820" s="4"/>
    </row>
    <row r="35821" ht="14.25" customHeight="1">
      <c r="A35821" s="4"/>
      <c r="B35821" s="4"/>
    </row>
    <row r="35822" ht="14.25" customHeight="1">
      <c r="A35822" s="4"/>
      <c r="B35822" s="4"/>
    </row>
    <row r="35823" ht="14.25" customHeight="1">
      <c r="A35823" s="4"/>
      <c r="B35823" s="4"/>
    </row>
    <row r="35824" ht="14.25" customHeight="1">
      <c r="A35824" s="4"/>
      <c r="B35824" s="4"/>
    </row>
    <row r="35825" ht="14.25" customHeight="1">
      <c r="A35825" s="4"/>
      <c r="B35825" s="4"/>
    </row>
    <row r="35826" ht="14.25" customHeight="1">
      <c r="A35826" s="4"/>
      <c r="B35826" s="4"/>
    </row>
    <row r="35827" ht="14.25" customHeight="1">
      <c r="A35827" s="4"/>
      <c r="B35827" s="4"/>
    </row>
    <row r="35828" ht="14.25" customHeight="1">
      <c r="A35828" s="4"/>
      <c r="B35828" s="4"/>
    </row>
    <row r="35829" ht="14.25" customHeight="1">
      <c r="A35829" s="4"/>
      <c r="B35829" s="4"/>
    </row>
    <row r="35830" ht="14.25" customHeight="1">
      <c r="A35830" s="4"/>
      <c r="B35830" s="4"/>
    </row>
    <row r="35831" ht="14.25" customHeight="1">
      <c r="A35831" s="4"/>
      <c r="B35831" s="4"/>
    </row>
    <row r="35832" ht="14.25" customHeight="1">
      <c r="A35832" s="4"/>
      <c r="B35832" s="4"/>
    </row>
    <row r="35833" ht="14.25" customHeight="1">
      <c r="A35833" s="4"/>
      <c r="B35833" s="4"/>
    </row>
    <row r="35834" ht="14.25" customHeight="1">
      <c r="A35834" s="4"/>
      <c r="B35834" s="4"/>
    </row>
    <row r="35835" ht="14.25" customHeight="1">
      <c r="A35835" s="4"/>
      <c r="B35835" s="4"/>
    </row>
    <row r="35836" ht="14.25" customHeight="1">
      <c r="A35836" s="4"/>
      <c r="B35836" s="4"/>
    </row>
    <row r="35837" ht="14.25" customHeight="1">
      <c r="A35837" s="4"/>
      <c r="B35837" s="4"/>
    </row>
    <row r="35838" ht="14.25" customHeight="1">
      <c r="A35838" s="4"/>
      <c r="B35838" s="4"/>
    </row>
    <row r="35839" ht="14.25" customHeight="1">
      <c r="A35839" s="4"/>
      <c r="B35839" s="4"/>
    </row>
    <row r="35840" ht="14.25" customHeight="1">
      <c r="A35840" s="4"/>
      <c r="B35840" s="4"/>
    </row>
    <row r="35841" ht="14.25" customHeight="1">
      <c r="A35841" s="4"/>
      <c r="B35841" s="4"/>
    </row>
    <row r="35842" ht="14.25" customHeight="1">
      <c r="A35842" s="4"/>
      <c r="B35842" s="4"/>
    </row>
    <row r="35843" ht="14.25" customHeight="1">
      <c r="A35843" s="4"/>
      <c r="B35843" s="4"/>
    </row>
    <row r="35844" ht="14.25" customHeight="1">
      <c r="A35844" s="4"/>
      <c r="B35844" s="4"/>
    </row>
    <row r="35845" ht="14.25" customHeight="1">
      <c r="A35845" s="4"/>
      <c r="B35845" s="4"/>
    </row>
    <row r="35846" ht="14.25" customHeight="1">
      <c r="A35846" s="4"/>
      <c r="B35846" s="4"/>
    </row>
    <row r="35847" ht="14.25" customHeight="1">
      <c r="A35847" s="4"/>
      <c r="B35847" s="4"/>
    </row>
    <row r="35848" ht="14.25" customHeight="1">
      <c r="A35848" s="4"/>
      <c r="B35848" s="4"/>
    </row>
    <row r="35849" ht="14.25" customHeight="1">
      <c r="A35849" s="4"/>
      <c r="B35849" s="4"/>
    </row>
    <row r="35850" ht="14.25" customHeight="1">
      <c r="A35850" s="4"/>
      <c r="B35850" s="4"/>
    </row>
    <row r="35851" ht="14.25" customHeight="1">
      <c r="A35851" s="4"/>
      <c r="B35851" s="4"/>
    </row>
    <row r="35852" ht="14.25" customHeight="1">
      <c r="A35852" s="4"/>
      <c r="B35852" s="4"/>
    </row>
    <row r="35853" ht="14.25" customHeight="1">
      <c r="A35853" s="4"/>
      <c r="B35853" s="4"/>
    </row>
    <row r="35854" ht="14.25" customHeight="1">
      <c r="A35854" s="4"/>
      <c r="B35854" s="4"/>
    </row>
    <row r="35855" ht="14.25" customHeight="1">
      <c r="A35855" s="4"/>
      <c r="B35855" s="4"/>
    </row>
    <row r="35856" ht="14.25" customHeight="1">
      <c r="A35856" s="4"/>
      <c r="B35856" s="4"/>
    </row>
    <row r="35857" ht="14.25" customHeight="1">
      <c r="A35857" s="4"/>
      <c r="B35857" s="4"/>
    </row>
    <row r="35858" ht="14.25" customHeight="1">
      <c r="A35858" s="4"/>
      <c r="B35858" s="4"/>
    </row>
    <row r="35859" ht="14.25" customHeight="1">
      <c r="A35859" s="4"/>
      <c r="B35859" s="4"/>
    </row>
    <row r="35860" ht="14.25" customHeight="1">
      <c r="A35860" s="4"/>
      <c r="B35860" s="4"/>
    </row>
    <row r="35861" ht="14.25" customHeight="1">
      <c r="A35861" s="4"/>
      <c r="B35861" s="4"/>
    </row>
    <row r="35862" ht="14.25" customHeight="1">
      <c r="A35862" s="4"/>
      <c r="B35862" s="4"/>
    </row>
    <row r="35863" ht="14.25" customHeight="1">
      <c r="A35863" s="4"/>
      <c r="B35863" s="4"/>
    </row>
    <row r="35864" ht="14.25" customHeight="1">
      <c r="A35864" s="4"/>
      <c r="B35864" s="4"/>
    </row>
    <row r="35865" ht="14.25" customHeight="1">
      <c r="A35865" s="4"/>
      <c r="B35865" s="4"/>
    </row>
    <row r="35866" ht="14.25" customHeight="1">
      <c r="A35866" s="4"/>
      <c r="B35866" s="4"/>
    </row>
    <row r="35867" ht="14.25" customHeight="1">
      <c r="A35867" s="4"/>
      <c r="B35867" s="4"/>
    </row>
    <row r="35868" ht="14.25" customHeight="1">
      <c r="A35868" s="4"/>
      <c r="B35868" s="4"/>
    </row>
    <row r="35869" ht="14.25" customHeight="1">
      <c r="A35869" s="4"/>
      <c r="B35869" s="4"/>
    </row>
    <row r="35870" ht="14.25" customHeight="1">
      <c r="A35870" s="4"/>
      <c r="B35870" s="4"/>
    </row>
    <row r="35871" ht="14.25" customHeight="1">
      <c r="A35871" s="4"/>
      <c r="B35871" s="4"/>
    </row>
    <row r="35872" ht="14.25" customHeight="1">
      <c r="A35872" s="4"/>
      <c r="B35872" s="4"/>
    </row>
    <row r="35873" ht="14.25" customHeight="1">
      <c r="A35873" s="4"/>
      <c r="B35873" s="4"/>
    </row>
    <row r="35874" ht="14.25" customHeight="1">
      <c r="A35874" s="4"/>
      <c r="B35874" s="4"/>
    </row>
    <row r="35875" ht="14.25" customHeight="1">
      <c r="A35875" s="4"/>
      <c r="B35875" s="4"/>
    </row>
    <row r="35876" ht="14.25" customHeight="1">
      <c r="A35876" s="4"/>
      <c r="B35876" s="4"/>
    </row>
    <row r="35877" ht="14.25" customHeight="1">
      <c r="A35877" s="4"/>
      <c r="B35877" s="4"/>
    </row>
    <row r="35878" ht="14.25" customHeight="1">
      <c r="A35878" s="4"/>
      <c r="B35878" s="4"/>
    </row>
    <row r="35879" ht="14.25" customHeight="1">
      <c r="A35879" s="4"/>
      <c r="B35879" s="4"/>
    </row>
    <row r="35880" ht="14.25" customHeight="1">
      <c r="A35880" s="4"/>
      <c r="B35880" s="4"/>
    </row>
    <row r="35881" ht="14.25" customHeight="1">
      <c r="A35881" s="4"/>
      <c r="B35881" s="4"/>
    </row>
    <row r="35882" ht="14.25" customHeight="1">
      <c r="A35882" s="4"/>
      <c r="B35882" s="4"/>
    </row>
    <row r="35883" ht="14.25" customHeight="1">
      <c r="A35883" s="4"/>
      <c r="B35883" s="4"/>
    </row>
    <row r="35884" ht="14.25" customHeight="1">
      <c r="A35884" s="4"/>
      <c r="B35884" s="4"/>
    </row>
    <row r="35885" ht="14.25" customHeight="1">
      <c r="A35885" s="4"/>
      <c r="B35885" s="4"/>
    </row>
    <row r="35886" ht="14.25" customHeight="1">
      <c r="A35886" s="4"/>
      <c r="B35886" s="4"/>
    </row>
    <row r="35887" ht="14.25" customHeight="1">
      <c r="A35887" s="4"/>
      <c r="B35887" s="4"/>
    </row>
    <row r="35888" ht="14.25" customHeight="1">
      <c r="A35888" s="4"/>
      <c r="B35888" s="4"/>
    </row>
    <row r="35889" ht="14.25" customHeight="1">
      <c r="A35889" s="4"/>
      <c r="B35889" s="4"/>
    </row>
    <row r="35890" ht="14.25" customHeight="1">
      <c r="A35890" s="4"/>
      <c r="B35890" s="4"/>
    </row>
    <row r="35891" ht="14.25" customHeight="1">
      <c r="A35891" s="4"/>
      <c r="B35891" s="4"/>
    </row>
    <row r="35892" ht="14.25" customHeight="1">
      <c r="A35892" s="4"/>
      <c r="B35892" s="4"/>
    </row>
    <row r="35893" ht="14.25" customHeight="1">
      <c r="A35893" s="4"/>
      <c r="B35893" s="4"/>
    </row>
    <row r="35894" ht="14.25" customHeight="1">
      <c r="A35894" s="4"/>
      <c r="B35894" s="4"/>
    </row>
    <row r="35895" ht="14.25" customHeight="1">
      <c r="A35895" s="4"/>
      <c r="B35895" s="4"/>
    </row>
    <row r="35896" ht="14.25" customHeight="1">
      <c r="A35896" s="4"/>
      <c r="B35896" s="4"/>
    </row>
    <row r="35897" ht="14.25" customHeight="1">
      <c r="A35897" s="4"/>
      <c r="B35897" s="4"/>
    </row>
    <row r="35898" ht="14.25" customHeight="1">
      <c r="A35898" s="4"/>
      <c r="B35898" s="4"/>
    </row>
    <row r="35899" ht="14.25" customHeight="1">
      <c r="A35899" s="4"/>
      <c r="B35899" s="4"/>
    </row>
    <row r="35900" ht="14.25" customHeight="1">
      <c r="A35900" s="4"/>
      <c r="B35900" s="4"/>
    </row>
    <row r="35901" ht="14.25" customHeight="1">
      <c r="A35901" s="4"/>
      <c r="B35901" s="4"/>
    </row>
    <row r="35902" ht="14.25" customHeight="1">
      <c r="A35902" s="4"/>
      <c r="B35902" s="4"/>
    </row>
    <row r="35903" ht="14.25" customHeight="1">
      <c r="A35903" s="4"/>
      <c r="B35903" s="4"/>
    </row>
    <row r="35904" ht="14.25" customHeight="1">
      <c r="A35904" s="4"/>
      <c r="B35904" s="4"/>
    </row>
    <row r="35905" ht="14.25" customHeight="1">
      <c r="A35905" s="4"/>
      <c r="B35905" s="4"/>
    </row>
    <row r="35906" ht="14.25" customHeight="1">
      <c r="A35906" s="4"/>
      <c r="B35906" s="4"/>
    </row>
    <row r="35907" ht="14.25" customHeight="1">
      <c r="A35907" s="4"/>
      <c r="B35907" s="4"/>
    </row>
    <row r="35908" ht="14.25" customHeight="1">
      <c r="A35908" s="4"/>
      <c r="B35908" s="4"/>
    </row>
    <row r="35909" ht="14.25" customHeight="1">
      <c r="A35909" s="4"/>
      <c r="B35909" s="4"/>
    </row>
    <row r="35910" ht="14.25" customHeight="1">
      <c r="A35910" s="4"/>
      <c r="B35910" s="4"/>
    </row>
    <row r="35911" ht="14.25" customHeight="1">
      <c r="A35911" s="4"/>
      <c r="B35911" s="4"/>
    </row>
    <row r="35912" ht="14.25" customHeight="1">
      <c r="A35912" s="4"/>
      <c r="B35912" s="4"/>
    </row>
    <row r="35913" ht="14.25" customHeight="1">
      <c r="A35913" s="4"/>
      <c r="B35913" s="4"/>
    </row>
    <row r="35914" ht="14.25" customHeight="1">
      <c r="A35914" s="4"/>
      <c r="B35914" s="4"/>
    </row>
    <row r="35915" ht="14.25" customHeight="1">
      <c r="A35915" s="4"/>
      <c r="B35915" s="4"/>
    </row>
    <row r="35916" ht="14.25" customHeight="1">
      <c r="A35916" s="4"/>
      <c r="B35916" s="4"/>
    </row>
    <row r="35917" ht="14.25" customHeight="1">
      <c r="A35917" s="4"/>
      <c r="B35917" s="4"/>
    </row>
    <row r="35918" ht="14.25" customHeight="1">
      <c r="A35918" s="4"/>
      <c r="B35918" s="4"/>
    </row>
    <row r="35919" ht="14.25" customHeight="1">
      <c r="A35919" s="4"/>
      <c r="B35919" s="4"/>
    </row>
    <row r="35920" ht="14.25" customHeight="1">
      <c r="A35920" s="4"/>
      <c r="B35920" s="4"/>
    </row>
    <row r="35921" ht="14.25" customHeight="1">
      <c r="A35921" s="4"/>
      <c r="B35921" s="4"/>
    </row>
    <row r="35922" ht="14.25" customHeight="1">
      <c r="A35922" s="4"/>
      <c r="B35922" s="4"/>
    </row>
    <row r="35923" ht="14.25" customHeight="1">
      <c r="A35923" s="4"/>
      <c r="B35923" s="4"/>
    </row>
    <row r="35924" ht="14.25" customHeight="1">
      <c r="A35924" s="4"/>
      <c r="B35924" s="4"/>
    </row>
    <row r="35925" ht="14.25" customHeight="1">
      <c r="A35925" s="4"/>
      <c r="B35925" s="4"/>
    </row>
    <row r="35926" ht="14.25" customHeight="1">
      <c r="A35926" s="4"/>
      <c r="B35926" s="4"/>
    </row>
    <row r="35927" ht="14.25" customHeight="1">
      <c r="A35927" s="4"/>
      <c r="B35927" s="4"/>
    </row>
    <row r="35928" ht="14.25" customHeight="1">
      <c r="A35928" s="4"/>
      <c r="B35928" s="4"/>
    </row>
    <row r="35929" ht="14.25" customHeight="1">
      <c r="A35929" s="4"/>
      <c r="B35929" s="4"/>
    </row>
    <row r="35930" ht="14.25" customHeight="1">
      <c r="A35930" s="4"/>
      <c r="B35930" s="4"/>
    </row>
    <row r="35931" ht="14.25" customHeight="1">
      <c r="A35931" s="4"/>
      <c r="B35931" s="4"/>
    </row>
    <row r="35932" ht="14.25" customHeight="1">
      <c r="A35932" s="4"/>
      <c r="B35932" s="4"/>
    </row>
    <row r="35933" ht="14.25" customHeight="1">
      <c r="A35933" s="4"/>
      <c r="B35933" s="4"/>
    </row>
    <row r="35934" ht="14.25" customHeight="1">
      <c r="A35934" s="4"/>
      <c r="B35934" s="4"/>
    </row>
    <row r="35935" ht="14.25" customHeight="1">
      <c r="A35935" s="4"/>
      <c r="B35935" s="4"/>
    </row>
    <row r="35936" ht="14.25" customHeight="1">
      <c r="A35936" s="4"/>
      <c r="B35936" s="4"/>
    </row>
    <row r="35937" ht="14.25" customHeight="1">
      <c r="A35937" s="4"/>
      <c r="B35937" s="4"/>
    </row>
    <row r="35938" ht="14.25" customHeight="1">
      <c r="A35938" s="4"/>
      <c r="B35938" s="4"/>
    </row>
    <row r="35939" ht="14.25" customHeight="1">
      <c r="A35939" s="4"/>
      <c r="B35939" s="4"/>
    </row>
    <row r="35940" ht="14.25" customHeight="1">
      <c r="A35940" s="4"/>
      <c r="B35940" s="4"/>
    </row>
    <row r="35941" ht="14.25" customHeight="1">
      <c r="A35941" s="4"/>
      <c r="B35941" s="4"/>
    </row>
    <row r="35942" ht="14.25" customHeight="1">
      <c r="A35942" s="4"/>
      <c r="B35942" s="4"/>
    </row>
    <row r="35943" ht="14.25" customHeight="1">
      <c r="A35943" s="4"/>
      <c r="B35943" s="4"/>
    </row>
    <row r="35944" ht="14.25" customHeight="1">
      <c r="A35944" s="4"/>
      <c r="B35944" s="4"/>
    </row>
    <row r="35945" ht="14.25" customHeight="1">
      <c r="A35945" s="4"/>
      <c r="B35945" s="4"/>
    </row>
    <row r="35946" ht="14.25" customHeight="1">
      <c r="A35946" s="4"/>
      <c r="B35946" s="4"/>
    </row>
    <row r="35947" ht="14.25" customHeight="1">
      <c r="A35947" s="4"/>
      <c r="B35947" s="4"/>
    </row>
    <row r="35948" ht="14.25" customHeight="1">
      <c r="A35948" s="4"/>
      <c r="B35948" s="4"/>
    </row>
    <row r="35949" ht="14.25" customHeight="1">
      <c r="A35949" s="4"/>
      <c r="B35949" s="4"/>
    </row>
    <row r="35950" ht="14.25" customHeight="1">
      <c r="A35950" s="4"/>
      <c r="B35950" s="4"/>
    </row>
    <row r="35951" ht="14.25" customHeight="1">
      <c r="A35951" s="4"/>
      <c r="B35951" s="4"/>
    </row>
    <row r="35952" ht="14.25" customHeight="1">
      <c r="A35952" s="4"/>
      <c r="B35952" s="4"/>
    </row>
    <row r="35953" ht="14.25" customHeight="1">
      <c r="A35953" s="4"/>
      <c r="B35953" s="4"/>
    </row>
    <row r="35954" ht="14.25" customHeight="1">
      <c r="A35954" s="4"/>
      <c r="B35954" s="4"/>
    </row>
    <row r="35955" ht="14.25" customHeight="1">
      <c r="A35955" s="4"/>
      <c r="B35955" s="4"/>
    </row>
    <row r="35956" ht="14.25" customHeight="1">
      <c r="A35956" s="4"/>
      <c r="B35956" s="4"/>
    </row>
    <row r="35957" ht="14.25" customHeight="1">
      <c r="A35957" s="4"/>
      <c r="B35957" s="4"/>
    </row>
    <row r="35958" ht="14.25" customHeight="1">
      <c r="A35958" s="4"/>
      <c r="B35958" s="4"/>
    </row>
    <row r="35959" ht="14.25" customHeight="1">
      <c r="A35959" s="4"/>
      <c r="B35959" s="4"/>
    </row>
    <row r="35960" ht="14.25" customHeight="1">
      <c r="A35960" s="4"/>
      <c r="B35960" s="4"/>
    </row>
    <row r="35961" ht="14.25" customHeight="1">
      <c r="A35961" s="4"/>
      <c r="B35961" s="4"/>
    </row>
    <row r="35962" ht="14.25" customHeight="1">
      <c r="A35962" s="4"/>
      <c r="B35962" s="4"/>
    </row>
    <row r="35963" ht="14.25" customHeight="1">
      <c r="A35963" s="4"/>
      <c r="B35963" s="4"/>
    </row>
    <row r="35964" ht="14.25" customHeight="1">
      <c r="A35964" s="4"/>
      <c r="B35964" s="4"/>
    </row>
    <row r="35965" ht="14.25" customHeight="1">
      <c r="A35965" s="4"/>
      <c r="B35965" s="4"/>
    </row>
    <row r="35966" ht="14.25" customHeight="1">
      <c r="A35966" s="4"/>
      <c r="B35966" s="4"/>
    </row>
    <row r="35967" ht="14.25" customHeight="1">
      <c r="A35967" s="4"/>
      <c r="B35967" s="4"/>
    </row>
    <row r="35968" ht="14.25" customHeight="1">
      <c r="A35968" s="4"/>
      <c r="B35968" s="4"/>
    </row>
    <row r="35969" ht="14.25" customHeight="1">
      <c r="A35969" s="4"/>
      <c r="B35969" s="4"/>
    </row>
    <row r="35970" ht="14.25" customHeight="1">
      <c r="A35970" s="4"/>
      <c r="B35970" s="4"/>
    </row>
    <row r="35971" ht="14.25" customHeight="1">
      <c r="A35971" s="4"/>
      <c r="B35971" s="4"/>
    </row>
    <row r="35972" ht="14.25" customHeight="1">
      <c r="A35972" s="4"/>
      <c r="B35972" s="4"/>
    </row>
    <row r="35973" ht="14.25" customHeight="1">
      <c r="A35973" s="4"/>
      <c r="B35973" s="4"/>
    </row>
    <row r="35974" ht="14.25" customHeight="1">
      <c r="A35974" s="4"/>
      <c r="B35974" s="4"/>
    </row>
    <row r="35975" ht="14.25" customHeight="1">
      <c r="A35975" s="4"/>
      <c r="B35975" s="4"/>
    </row>
    <row r="35976" ht="14.25" customHeight="1">
      <c r="A35976" s="4"/>
      <c r="B35976" s="4"/>
    </row>
    <row r="35977" ht="14.25" customHeight="1">
      <c r="A35977" s="4"/>
      <c r="B35977" s="4"/>
    </row>
    <row r="35978" ht="14.25" customHeight="1">
      <c r="A35978" s="4"/>
      <c r="B35978" s="4"/>
    </row>
    <row r="35979" ht="14.25" customHeight="1">
      <c r="A35979" s="4"/>
      <c r="B35979" s="4"/>
    </row>
    <row r="35980" ht="14.25" customHeight="1">
      <c r="A35980" s="4"/>
      <c r="B35980" s="4"/>
    </row>
    <row r="35981" ht="14.25" customHeight="1">
      <c r="A35981" s="4"/>
      <c r="B35981" s="4"/>
    </row>
    <row r="35982" ht="14.25" customHeight="1">
      <c r="A35982" s="4"/>
      <c r="B35982" s="4"/>
    </row>
    <row r="35983" ht="14.25" customHeight="1">
      <c r="A35983" s="4"/>
      <c r="B35983" s="4"/>
    </row>
    <row r="35984" ht="14.25" customHeight="1">
      <c r="A35984" s="4"/>
      <c r="B35984" s="4"/>
    </row>
    <row r="35985" ht="14.25" customHeight="1">
      <c r="A35985" s="4"/>
      <c r="B35985" s="4"/>
    </row>
    <row r="35986" ht="14.25" customHeight="1">
      <c r="A35986" s="4"/>
      <c r="B35986" s="4"/>
    </row>
    <row r="35987" ht="14.25" customHeight="1">
      <c r="A35987" s="4"/>
      <c r="B35987" s="4"/>
    </row>
    <row r="35988" ht="14.25" customHeight="1">
      <c r="A35988" s="4"/>
      <c r="B35988" s="4"/>
    </row>
    <row r="35989" ht="14.25" customHeight="1">
      <c r="A35989" s="4"/>
      <c r="B35989" s="4"/>
    </row>
    <row r="35990" ht="14.25" customHeight="1">
      <c r="A35990" s="4"/>
      <c r="B35990" s="4"/>
    </row>
    <row r="35991" ht="14.25" customHeight="1">
      <c r="A35991" s="4"/>
      <c r="B35991" s="4"/>
    </row>
    <row r="35992" ht="14.25" customHeight="1">
      <c r="A35992" s="4"/>
      <c r="B35992" s="4"/>
    </row>
    <row r="35993" ht="14.25" customHeight="1">
      <c r="A35993" s="4"/>
      <c r="B35993" s="4"/>
    </row>
    <row r="35994" ht="14.25" customHeight="1">
      <c r="A35994" s="4"/>
      <c r="B35994" s="4"/>
    </row>
    <row r="35995" ht="14.25" customHeight="1">
      <c r="A35995" s="4"/>
      <c r="B35995" s="4"/>
    </row>
    <row r="35996" ht="14.25" customHeight="1">
      <c r="A35996" s="4"/>
      <c r="B35996" s="4"/>
    </row>
    <row r="35997" ht="14.25" customHeight="1">
      <c r="A35997" s="4"/>
      <c r="B35997" s="4"/>
    </row>
    <row r="35998" ht="14.25" customHeight="1">
      <c r="A35998" s="4"/>
      <c r="B35998" s="4"/>
    </row>
    <row r="35999" ht="14.25" customHeight="1">
      <c r="A35999" s="4"/>
      <c r="B35999" s="4"/>
    </row>
    <row r="36000" ht="14.25" customHeight="1">
      <c r="A36000" s="4"/>
      <c r="B36000" s="4"/>
    </row>
    <row r="36001" ht="14.25" customHeight="1">
      <c r="A36001" s="4"/>
      <c r="B36001" s="4"/>
    </row>
    <row r="36002" ht="14.25" customHeight="1">
      <c r="A36002" s="4"/>
      <c r="B36002" s="4"/>
    </row>
    <row r="36003" ht="14.25" customHeight="1">
      <c r="A36003" s="4"/>
      <c r="B36003" s="4"/>
    </row>
    <row r="36004" ht="14.25" customHeight="1">
      <c r="A36004" s="4"/>
      <c r="B36004" s="4"/>
    </row>
    <row r="36005" ht="14.25" customHeight="1">
      <c r="A36005" s="4"/>
      <c r="B36005" s="4"/>
    </row>
    <row r="36006" ht="14.25" customHeight="1">
      <c r="A36006" s="4"/>
      <c r="B36006" s="4"/>
    </row>
    <row r="36007" ht="14.25" customHeight="1">
      <c r="A36007" s="4"/>
      <c r="B36007" s="4"/>
    </row>
    <row r="36008" ht="14.25" customHeight="1">
      <c r="A36008" s="4"/>
      <c r="B36008" s="4"/>
    </row>
    <row r="36009" ht="14.25" customHeight="1">
      <c r="A36009" s="4"/>
      <c r="B36009" s="4"/>
    </row>
    <row r="36010" ht="14.25" customHeight="1">
      <c r="A36010" s="4"/>
      <c r="B36010" s="4"/>
    </row>
    <row r="36011" ht="14.25" customHeight="1">
      <c r="A36011" s="4"/>
      <c r="B36011" s="4"/>
    </row>
    <row r="36012" ht="14.25" customHeight="1">
      <c r="A36012" s="4"/>
      <c r="B36012" s="4"/>
    </row>
    <row r="36013" ht="14.25" customHeight="1">
      <c r="A36013" s="4"/>
      <c r="B36013" s="4"/>
    </row>
    <row r="36014" ht="14.25" customHeight="1">
      <c r="A36014" s="4"/>
      <c r="B36014" s="4"/>
    </row>
    <row r="36015" ht="14.25" customHeight="1">
      <c r="A36015" s="4"/>
      <c r="B36015" s="4"/>
    </row>
    <row r="36016" ht="14.25" customHeight="1">
      <c r="A36016" s="4"/>
      <c r="B36016" s="4"/>
    </row>
    <row r="36017" ht="14.25" customHeight="1">
      <c r="A36017" s="4"/>
      <c r="B36017" s="4"/>
    </row>
    <row r="36018" ht="14.25" customHeight="1">
      <c r="A36018" s="4"/>
      <c r="B36018" s="4"/>
    </row>
    <row r="36019" ht="14.25" customHeight="1">
      <c r="A36019" s="4"/>
      <c r="B36019" s="4"/>
    </row>
    <row r="36020" ht="14.25" customHeight="1">
      <c r="A36020" s="4"/>
      <c r="B36020" s="4"/>
    </row>
    <row r="36021" ht="14.25" customHeight="1">
      <c r="A36021" s="4"/>
      <c r="B36021" s="4"/>
    </row>
    <row r="36022" ht="14.25" customHeight="1">
      <c r="A36022" s="4"/>
      <c r="B36022" s="4"/>
    </row>
    <row r="36023" ht="14.25" customHeight="1">
      <c r="A36023" s="4"/>
      <c r="B36023" s="4"/>
    </row>
    <row r="36024" ht="14.25" customHeight="1">
      <c r="A36024" s="4"/>
      <c r="B36024" s="4"/>
    </row>
    <row r="36025" ht="14.25" customHeight="1">
      <c r="A36025" s="4"/>
      <c r="B36025" s="4"/>
    </row>
    <row r="36026" ht="14.25" customHeight="1">
      <c r="A36026" s="4"/>
      <c r="B36026" s="4"/>
    </row>
    <row r="36027" ht="14.25" customHeight="1">
      <c r="A36027" s="4"/>
      <c r="B36027" s="4"/>
    </row>
    <row r="36028" ht="14.25" customHeight="1">
      <c r="A36028" s="4"/>
      <c r="B36028" s="4"/>
    </row>
    <row r="36029" ht="14.25" customHeight="1">
      <c r="A36029" s="4"/>
      <c r="B36029" s="4"/>
    </row>
    <row r="36030" ht="14.25" customHeight="1">
      <c r="A36030" s="4"/>
      <c r="B36030" s="4"/>
    </row>
    <row r="36031" ht="14.25" customHeight="1">
      <c r="A36031" s="4"/>
      <c r="B36031" s="4"/>
    </row>
    <row r="36032" ht="14.25" customHeight="1">
      <c r="A36032" s="4"/>
      <c r="B36032" s="4"/>
    </row>
    <row r="36033" ht="14.25" customHeight="1">
      <c r="A36033" s="4"/>
      <c r="B36033" s="4"/>
    </row>
    <row r="36034" ht="14.25" customHeight="1">
      <c r="A36034" s="4"/>
      <c r="B36034" s="4"/>
    </row>
    <row r="36035" ht="14.25" customHeight="1">
      <c r="A36035" s="4"/>
      <c r="B36035" s="4"/>
    </row>
    <row r="36036" ht="14.25" customHeight="1">
      <c r="A36036" s="4"/>
      <c r="B36036" s="4"/>
    </row>
    <row r="36037" ht="14.25" customHeight="1">
      <c r="A36037" s="4"/>
      <c r="B36037" s="4"/>
    </row>
    <row r="36038" ht="14.25" customHeight="1">
      <c r="A36038" s="4"/>
      <c r="B36038" s="4"/>
    </row>
    <row r="36039" ht="14.25" customHeight="1">
      <c r="A36039" s="4"/>
      <c r="B36039" s="4"/>
    </row>
    <row r="36040" ht="14.25" customHeight="1">
      <c r="A36040" s="4"/>
      <c r="B36040" s="4"/>
    </row>
    <row r="36041" ht="14.25" customHeight="1">
      <c r="A36041" s="4"/>
      <c r="B36041" s="4"/>
    </row>
    <row r="36042" ht="14.25" customHeight="1">
      <c r="A36042" s="4"/>
      <c r="B36042" s="4"/>
    </row>
    <row r="36043" ht="14.25" customHeight="1">
      <c r="A36043" s="4"/>
      <c r="B36043" s="4"/>
    </row>
    <row r="36044" ht="14.25" customHeight="1">
      <c r="A36044" s="4"/>
      <c r="B36044" s="4"/>
    </row>
    <row r="36045" ht="14.25" customHeight="1">
      <c r="A36045" s="4"/>
      <c r="B36045" s="4"/>
    </row>
    <row r="36046" ht="14.25" customHeight="1">
      <c r="A36046" s="4"/>
      <c r="B36046" s="4"/>
    </row>
    <row r="36047" ht="14.25" customHeight="1">
      <c r="A36047" s="4"/>
      <c r="B36047" s="4"/>
    </row>
    <row r="36048" ht="14.25" customHeight="1">
      <c r="A36048" s="4"/>
      <c r="B36048" s="4"/>
    </row>
    <row r="36049" ht="14.25" customHeight="1">
      <c r="A36049" s="4"/>
      <c r="B36049" s="4"/>
    </row>
    <row r="36050" ht="14.25" customHeight="1">
      <c r="A36050" s="4"/>
      <c r="B36050" s="4"/>
    </row>
    <row r="36051" ht="14.25" customHeight="1">
      <c r="A36051" s="4"/>
      <c r="B36051" s="4"/>
    </row>
    <row r="36052" ht="14.25" customHeight="1">
      <c r="A36052" s="4"/>
      <c r="B36052" s="4"/>
    </row>
    <row r="36053" ht="14.25" customHeight="1">
      <c r="A36053" s="4"/>
      <c r="B36053" s="4"/>
    </row>
    <row r="36054" ht="14.25" customHeight="1">
      <c r="A36054" s="4"/>
      <c r="B36054" s="4"/>
    </row>
    <row r="36055" ht="14.25" customHeight="1">
      <c r="A36055" s="4"/>
      <c r="B36055" s="4"/>
    </row>
    <row r="36056" ht="14.25" customHeight="1">
      <c r="A36056" s="4"/>
      <c r="B36056" s="4"/>
    </row>
    <row r="36057" ht="14.25" customHeight="1">
      <c r="A36057" s="4"/>
      <c r="B36057" s="4"/>
    </row>
    <row r="36058" ht="14.25" customHeight="1">
      <c r="A36058" s="4"/>
      <c r="B36058" s="4"/>
    </row>
    <row r="36059" ht="14.25" customHeight="1">
      <c r="A36059" s="4"/>
      <c r="B36059" s="4"/>
    </row>
    <row r="36060" ht="14.25" customHeight="1">
      <c r="A36060" s="4"/>
      <c r="B36060" s="4"/>
    </row>
    <row r="36061" ht="14.25" customHeight="1">
      <c r="A36061" s="4"/>
      <c r="B36061" s="4"/>
    </row>
    <row r="36062" ht="14.25" customHeight="1">
      <c r="A36062" s="4"/>
      <c r="B36062" s="4"/>
    </row>
    <row r="36063" ht="14.25" customHeight="1">
      <c r="A36063" s="4"/>
      <c r="B36063" s="4"/>
    </row>
    <row r="36064" ht="14.25" customHeight="1">
      <c r="A36064" s="4"/>
      <c r="B36064" s="4"/>
    </row>
    <row r="36065" ht="14.25" customHeight="1">
      <c r="A36065" s="4"/>
      <c r="B36065" s="4"/>
    </row>
    <row r="36066" ht="14.25" customHeight="1">
      <c r="A36066" s="4"/>
      <c r="B36066" s="4"/>
    </row>
    <row r="36067" ht="14.25" customHeight="1">
      <c r="A36067" s="4"/>
      <c r="B36067" s="4"/>
    </row>
    <row r="36068" ht="14.25" customHeight="1">
      <c r="A36068" s="4"/>
      <c r="B36068" s="4"/>
    </row>
    <row r="36069" ht="14.25" customHeight="1">
      <c r="A36069" s="4"/>
      <c r="B36069" s="4"/>
    </row>
    <row r="36070" ht="14.25" customHeight="1">
      <c r="A36070" s="4"/>
      <c r="B36070" s="4"/>
    </row>
    <row r="36071" ht="14.25" customHeight="1">
      <c r="A36071" s="4"/>
      <c r="B36071" s="4"/>
    </row>
    <row r="36072" ht="14.25" customHeight="1">
      <c r="A36072" s="4"/>
      <c r="B36072" s="4"/>
    </row>
    <row r="36073" ht="14.25" customHeight="1">
      <c r="A36073" s="4"/>
      <c r="B36073" s="4"/>
    </row>
    <row r="36074" ht="14.25" customHeight="1">
      <c r="A36074" s="4"/>
      <c r="B36074" s="4"/>
    </row>
    <row r="36075" ht="14.25" customHeight="1">
      <c r="A36075" s="4"/>
      <c r="B36075" s="4"/>
    </row>
    <row r="36076" ht="14.25" customHeight="1">
      <c r="A36076" s="4"/>
      <c r="B36076" s="4"/>
    </row>
    <row r="36077" ht="14.25" customHeight="1">
      <c r="A36077" s="4"/>
      <c r="B36077" s="4"/>
    </row>
    <row r="36078" ht="14.25" customHeight="1">
      <c r="A36078" s="4"/>
      <c r="B36078" s="4"/>
    </row>
    <row r="36079" ht="14.25" customHeight="1">
      <c r="A36079" s="4"/>
      <c r="B36079" s="4"/>
    </row>
    <row r="36080" ht="14.25" customHeight="1">
      <c r="A36080" s="4"/>
      <c r="B36080" s="4"/>
    </row>
    <row r="36081" ht="14.25" customHeight="1">
      <c r="A36081" s="4"/>
      <c r="B36081" s="4"/>
    </row>
    <row r="36082" ht="14.25" customHeight="1">
      <c r="A36082" s="4"/>
      <c r="B36082" s="4"/>
    </row>
    <row r="36083" ht="14.25" customHeight="1">
      <c r="A36083" s="4"/>
      <c r="B36083" s="4"/>
    </row>
    <row r="36084" ht="14.25" customHeight="1">
      <c r="A36084" s="4"/>
      <c r="B36084" s="4"/>
    </row>
    <row r="36085" ht="14.25" customHeight="1">
      <c r="A36085" s="4"/>
      <c r="B36085" s="4"/>
    </row>
    <row r="36086" ht="14.25" customHeight="1">
      <c r="A36086" s="4"/>
      <c r="B36086" s="4"/>
    </row>
    <row r="36087" ht="14.25" customHeight="1">
      <c r="A36087" s="4"/>
      <c r="B36087" s="4"/>
    </row>
    <row r="36088" ht="14.25" customHeight="1">
      <c r="A36088" s="4"/>
      <c r="B36088" s="4"/>
    </row>
    <row r="36089" ht="14.25" customHeight="1">
      <c r="A36089" s="4"/>
      <c r="B36089" s="4"/>
    </row>
    <row r="36090" ht="14.25" customHeight="1">
      <c r="A36090" s="4"/>
      <c r="B36090" s="4"/>
    </row>
    <row r="36091" ht="14.25" customHeight="1">
      <c r="A36091" s="4"/>
      <c r="B36091" s="4"/>
    </row>
    <row r="36092" ht="14.25" customHeight="1">
      <c r="A36092" s="4"/>
      <c r="B36092" s="4"/>
    </row>
    <row r="36093" ht="14.25" customHeight="1">
      <c r="A36093" s="4"/>
      <c r="B36093" s="4"/>
    </row>
    <row r="36094" ht="14.25" customHeight="1">
      <c r="A36094" s="4"/>
      <c r="B36094" s="4"/>
    </row>
    <row r="36095" ht="14.25" customHeight="1">
      <c r="A36095" s="4"/>
      <c r="B36095" s="4"/>
    </row>
    <row r="36096" ht="14.25" customHeight="1">
      <c r="A36096" s="4"/>
      <c r="B36096" s="4"/>
    </row>
    <row r="36097" ht="14.25" customHeight="1">
      <c r="A36097" s="4"/>
      <c r="B36097" s="4"/>
    </row>
    <row r="36098" ht="14.25" customHeight="1">
      <c r="A36098" s="4"/>
      <c r="B36098" s="4"/>
    </row>
    <row r="36099" ht="14.25" customHeight="1">
      <c r="A36099" s="4"/>
      <c r="B36099" s="4"/>
    </row>
    <row r="36100" ht="14.25" customHeight="1">
      <c r="A36100" s="4"/>
      <c r="B36100" s="4"/>
    </row>
    <row r="36101" ht="14.25" customHeight="1">
      <c r="A36101" s="4"/>
      <c r="B36101" s="4"/>
    </row>
    <row r="36102" ht="14.25" customHeight="1">
      <c r="A36102" s="4"/>
      <c r="B36102" s="4"/>
    </row>
    <row r="36103" ht="14.25" customHeight="1">
      <c r="A36103" s="4"/>
      <c r="B36103" s="4"/>
    </row>
    <row r="36104" ht="14.25" customHeight="1">
      <c r="A36104" s="4"/>
      <c r="B36104" s="4"/>
    </row>
    <row r="36105" ht="14.25" customHeight="1">
      <c r="A36105" s="4"/>
      <c r="B36105" s="4"/>
    </row>
    <row r="36106" ht="14.25" customHeight="1">
      <c r="A36106" s="4"/>
      <c r="B36106" s="4"/>
    </row>
    <row r="36107" ht="14.25" customHeight="1">
      <c r="A36107" s="4"/>
      <c r="B36107" s="4"/>
    </row>
    <row r="36108" ht="14.25" customHeight="1">
      <c r="A36108" s="4"/>
      <c r="B36108" s="4"/>
    </row>
    <row r="36109" ht="14.25" customHeight="1">
      <c r="A36109" s="4"/>
      <c r="B36109" s="4"/>
    </row>
    <row r="36110" ht="14.25" customHeight="1">
      <c r="A36110" s="4"/>
      <c r="B36110" s="4"/>
    </row>
    <row r="36111" ht="14.25" customHeight="1">
      <c r="A36111" s="4"/>
      <c r="B36111" s="4"/>
    </row>
    <row r="36112" ht="14.25" customHeight="1">
      <c r="A36112" s="4"/>
      <c r="B36112" s="4"/>
    </row>
    <row r="36113" ht="14.25" customHeight="1">
      <c r="A36113" s="4"/>
      <c r="B36113" s="4"/>
    </row>
    <row r="36114" ht="14.25" customHeight="1">
      <c r="A36114" s="4"/>
      <c r="B36114" s="4"/>
    </row>
    <row r="36115" ht="14.25" customHeight="1">
      <c r="A36115" s="4"/>
      <c r="B36115" s="4"/>
    </row>
    <row r="36116" ht="14.25" customHeight="1">
      <c r="A36116" s="4"/>
      <c r="B36116" s="4"/>
    </row>
    <row r="36117" ht="14.25" customHeight="1">
      <c r="A36117" s="4"/>
      <c r="B36117" s="4"/>
    </row>
    <row r="36118" ht="14.25" customHeight="1">
      <c r="A36118" s="4"/>
      <c r="B36118" s="4"/>
    </row>
    <row r="36119" ht="14.25" customHeight="1">
      <c r="A36119" s="4"/>
      <c r="B36119" s="4"/>
    </row>
    <row r="36120" ht="14.25" customHeight="1">
      <c r="A36120" s="4"/>
      <c r="B36120" s="4"/>
    </row>
    <row r="36121" ht="14.25" customHeight="1">
      <c r="A36121" s="4"/>
      <c r="B36121" s="4"/>
    </row>
    <row r="36122" ht="14.25" customHeight="1">
      <c r="A36122" s="4"/>
      <c r="B36122" s="4"/>
    </row>
    <row r="36123" ht="14.25" customHeight="1">
      <c r="A36123" s="4"/>
      <c r="B36123" s="4"/>
    </row>
    <row r="36124" ht="14.25" customHeight="1">
      <c r="A36124" s="4"/>
      <c r="B36124" s="4"/>
    </row>
    <row r="36125" ht="14.25" customHeight="1">
      <c r="A36125" s="4"/>
      <c r="B36125" s="4"/>
    </row>
    <row r="36126" ht="14.25" customHeight="1">
      <c r="A36126" s="4"/>
      <c r="B36126" s="4"/>
    </row>
    <row r="36127" ht="14.25" customHeight="1">
      <c r="A36127" s="4"/>
      <c r="B36127" s="4"/>
    </row>
    <row r="36128" ht="14.25" customHeight="1">
      <c r="A36128" s="4"/>
      <c r="B36128" s="4"/>
    </row>
    <row r="36129" ht="14.25" customHeight="1">
      <c r="A36129" s="4"/>
      <c r="B36129" s="4"/>
    </row>
    <row r="36130" ht="14.25" customHeight="1">
      <c r="A36130" s="4"/>
      <c r="B36130" s="4"/>
    </row>
    <row r="36131" ht="14.25" customHeight="1">
      <c r="A36131" s="4"/>
      <c r="B36131" s="4"/>
    </row>
    <row r="36132" ht="14.25" customHeight="1">
      <c r="A36132" s="4"/>
      <c r="B36132" s="4"/>
    </row>
    <row r="36133" ht="14.25" customHeight="1">
      <c r="A36133" s="4"/>
      <c r="B36133" s="4"/>
    </row>
    <row r="36134" ht="14.25" customHeight="1">
      <c r="A36134" s="4"/>
      <c r="B36134" s="4"/>
    </row>
    <row r="36135" ht="14.25" customHeight="1">
      <c r="A36135" s="4"/>
      <c r="B36135" s="4"/>
    </row>
    <row r="36136" ht="14.25" customHeight="1">
      <c r="A36136" s="4"/>
      <c r="B36136" s="4"/>
    </row>
    <row r="36137" ht="14.25" customHeight="1">
      <c r="A36137" s="4"/>
      <c r="B36137" s="4"/>
    </row>
    <row r="36138" ht="14.25" customHeight="1">
      <c r="A36138" s="4"/>
      <c r="B36138" s="4"/>
    </row>
    <row r="36139" ht="14.25" customHeight="1">
      <c r="A36139" s="4"/>
      <c r="B36139" s="4"/>
    </row>
    <row r="36140" ht="14.25" customHeight="1">
      <c r="A36140" s="4"/>
      <c r="B36140" s="4"/>
    </row>
    <row r="36141" ht="14.25" customHeight="1">
      <c r="A36141" s="4"/>
      <c r="B36141" s="4"/>
    </row>
    <row r="36142" ht="14.25" customHeight="1">
      <c r="A36142" s="4"/>
      <c r="B36142" s="4"/>
    </row>
    <row r="36143" ht="14.25" customHeight="1">
      <c r="A36143" s="4"/>
      <c r="B36143" s="4"/>
    </row>
    <row r="36144" ht="14.25" customHeight="1">
      <c r="A36144" s="4"/>
      <c r="B36144" s="4"/>
    </row>
    <row r="36145" ht="14.25" customHeight="1">
      <c r="A36145" s="4"/>
      <c r="B36145" s="4"/>
    </row>
    <row r="36146" ht="14.25" customHeight="1">
      <c r="A36146" s="4"/>
      <c r="B36146" s="4"/>
    </row>
    <row r="36147" ht="14.25" customHeight="1">
      <c r="A36147" s="4"/>
      <c r="B36147" s="4"/>
    </row>
    <row r="36148" ht="14.25" customHeight="1">
      <c r="A36148" s="4"/>
      <c r="B36148" s="4"/>
    </row>
    <row r="36149" ht="14.25" customHeight="1">
      <c r="A36149" s="4"/>
      <c r="B36149" s="4"/>
    </row>
    <row r="36150" ht="14.25" customHeight="1">
      <c r="A36150" s="4"/>
      <c r="B36150" s="4"/>
    </row>
    <row r="36151" ht="14.25" customHeight="1">
      <c r="A36151" s="4"/>
      <c r="B36151" s="4"/>
    </row>
    <row r="36152" ht="14.25" customHeight="1">
      <c r="A36152" s="4"/>
      <c r="B36152" s="4"/>
    </row>
    <row r="36153" ht="14.25" customHeight="1">
      <c r="A36153" s="4"/>
      <c r="B36153" s="4"/>
    </row>
    <row r="36154" ht="14.25" customHeight="1">
      <c r="A36154" s="4"/>
      <c r="B36154" s="4"/>
    </row>
    <row r="36155" ht="14.25" customHeight="1">
      <c r="A36155" s="4"/>
      <c r="B36155" s="4"/>
    </row>
    <row r="36156" ht="14.25" customHeight="1">
      <c r="A36156" s="4"/>
      <c r="B36156" s="4"/>
    </row>
    <row r="36157" ht="14.25" customHeight="1">
      <c r="A36157" s="4"/>
      <c r="B36157" s="4"/>
    </row>
    <row r="36158" ht="14.25" customHeight="1">
      <c r="A36158" s="4"/>
      <c r="B36158" s="4"/>
    </row>
    <row r="36159" ht="14.25" customHeight="1">
      <c r="A36159" s="4"/>
      <c r="B36159" s="4"/>
    </row>
    <row r="36160" ht="14.25" customHeight="1">
      <c r="A36160" s="4"/>
      <c r="B36160" s="4"/>
    </row>
    <row r="36161" ht="14.25" customHeight="1">
      <c r="A36161" s="4"/>
      <c r="B36161" s="4"/>
    </row>
    <row r="36162" ht="14.25" customHeight="1">
      <c r="A36162" s="4"/>
      <c r="B36162" s="4"/>
    </row>
    <row r="36163" ht="14.25" customHeight="1">
      <c r="A36163" s="4"/>
      <c r="B36163" s="4"/>
    </row>
    <row r="36164" ht="14.25" customHeight="1">
      <c r="A36164" s="4"/>
      <c r="B36164" s="4"/>
    </row>
    <row r="36165" ht="14.25" customHeight="1">
      <c r="A36165" s="4"/>
      <c r="B36165" s="4"/>
    </row>
    <row r="36166" ht="14.25" customHeight="1">
      <c r="A36166" s="4"/>
      <c r="B36166" s="4"/>
    </row>
    <row r="36167" ht="14.25" customHeight="1">
      <c r="A36167" s="4"/>
      <c r="B36167" s="4"/>
    </row>
    <row r="36168" ht="14.25" customHeight="1">
      <c r="A36168" s="4"/>
      <c r="B36168" s="4"/>
    </row>
    <row r="36169" ht="14.25" customHeight="1">
      <c r="A36169" s="4"/>
      <c r="B36169" s="4"/>
    </row>
    <row r="36170" ht="14.25" customHeight="1">
      <c r="A36170" s="4"/>
      <c r="B36170" s="4"/>
    </row>
    <row r="36171" ht="14.25" customHeight="1">
      <c r="A36171" s="4"/>
      <c r="B36171" s="4"/>
    </row>
    <row r="36172" ht="14.25" customHeight="1">
      <c r="A36172" s="4"/>
      <c r="B36172" s="4"/>
    </row>
    <row r="36173" ht="14.25" customHeight="1">
      <c r="A36173" s="4"/>
      <c r="B36173" s="4"/>
    </row>
    <row r="36174" ht="14.25" customHeight="1">
      <c r="A36174" s="4"/>
      <c r="B36174" s="4"/>
    </row>
    <row r="36175" ht="14.25" customHeight="1">
      <c r="A36175" s="4"/>
      <c r="B36175" s="4"/>
    </row>
    <row r="36176" ht="14.25" customHeight="1">
      <c r="A36176" s="4"/>
      <c r="B36176" s="4"/>
    </row>
    <row r="36177" ht="14.25" customHeight="1">
      <c r="A36177" s="4"/>
      <c r="B36177" s="4"/>
    </row>
    <row r="36178" ht="14.25" customHeight="1">
      <c r="A36178" s="4"/>
      <c r="B36178" s="4"/>
    </row>
    <row r="36179" ht="14.25" customHeight="1">
      <c r="A36179" s="4"/>
      <c r="B36179" s="4"/>
    </row>
    <row r="36180" ht="14.25" customHeight="1">
      <c r="A36180" s="4"/>
      <c r="B36180" s="4"/>
    </row>
    <row r="36181" ht="14.25" customHeight="1">
      <c r="A36181" s="4"/>
      <c r="B36181" s="4"/>
    </row>
    <row r="36182" ht="14.25" customHeight="1">
      <c r="A36182" s="4"/>
      <c r="B36182" s="4"/>
    </row>
    <row r="36183" ht="14.25" customHeight="1">
      <c r="A36183" s="4"/>
      <c r="B36183" s="4"/>
    </row>
    <row r="36184" ht="14.25" customHeight="1">
      <c r="A36184" s="4"/>
      <c r="B36184" s="4"/>
    </row>
    <row r="36185" ht="14.25" customHeight="1">
      <c r="A36185" s="4"/>
      <c r="B36185" s="4"/>
    </row>
    <row r="36186" ht="14.25" customHeight="1">
      <c r="A36186" s="4"/>
      <c r="B36186" s="4"/>
    </row>
    <row r="36187" ht="14.25" customHeight="1">
      <c r="A36187" s="4"/>
      <c r="B36187" s="4"/>
    </row>
    <row r="36188" ht="14.25" customHeight="1">
      <c r="A36188" s="4"/>
      <c r="B36188" s="4"/>
    </row>
    <row r="36189" ht="14.25" customHeight="1">
      <c r="A36189" s="4"/>
      <c r="B36189" s="4"/>
    </row>
    <row r="36190" ht="14.25" customHeight="1">
      <c r="A36190" s="4"/>
      <c r="B36190" s="4"/>
    </row>
    <row r="36191" ht="14.25" customHeight="1">
      <c r="A36191" s="4"/>
      <c r="B36191" s="4"/>
    </row>
    <row r="36192" ht="14.25" customHeight="1">
      <c r="A36192" s="4"/>
      <c r="B36192" s="4"/>
    </row>
    <row r="36193" ht="14.25" customHeight="1">
      <c r="A36193" s="4"/>
      <c r="B36193" s="4"/>
    </row>
    <row r="36194" ht="14.25" customHeight="1">
      <c r="A36194" s="4"/>
      <c r="B36194" s="4"/>
    </row>
    <row r="36195" ht="14.25" customHeight="1">
      <c r="A36195" s="4"/>
      <c r="B36195" s="4"/>
    </row>
    <row r="36196" ht="14.25" customHeight="1">
      <c r="A36196" s="4"/>
      <c r="B36196" s="4"/>
    </row>
    <row r="36197" ht="14.25" customHeight="1">
      <c r="A36197" s="4"/>
      <c r="B36197" s="4"/>
    </row>
    <row r="36198" ht="14.25" customHeight="1">
      <c r="A36198" s="4"/>
      <c r="B36198" s="4"/>
    </row>
    <row r="36199" ht="14.25" customHeight="1">
      <c r="A36199" s="4"/>
      <c r="B36199" s="4"/>
    </row>
    <row r="36200" ht="14.25" customHeight="1">
      <c r="A36200" s="4"/>
      <c r="B36200" s="4"/>
    </row>
    <row r="36201" ht="14.25" customHeight="1">
      <c r="A36201" s="4"/>
      <c r="B36201" s="4"/>
    </row>
    <row r="36202" ht="14.25" customHeight="1">
      <c r="A36202" s="4"/>
      <c r="B36202" s="4"/>
    </row>
    <row r="36203" ht="14.25" customHeight="1">
      <c r="A36203" s="4"/>
      <c r="B36203" s="4"/>
    </row>
    <row r="36204" ht="14.25" customHeight="1">
      <c r="A36204" s="4"/>
      <c r="B36204" s="4"/>
    </row>
    <row r="36205" ht="14.25" customHeight="1">
      <c r="A36205" s="4"/>
      <c r="B36205" s="4"/>
    </row>
    <row r="36206" ht="14.25" customHeight="1">
      <c r="A36206" s="4"/>
      <c r="B36206" s="4"/>
    </row>
    <row r="36207" ht="14.25" customHeight="1">
      <c r="A36207" s="4"/>
      <c r="B36207" s="4"/>
    </row>
    <row r="36208" ht="14.25" customHeight="1">
      <c r="A36208" s="4"/>
      <c r="B36208" s="4"/>
    </row>
    <row r="36209" ht="14.25" customHeight="1">
      <c r="A36209" s="4"/>
      <c r="B36209" s="4"/>
    </row>
    <row r="36210" ht="14.25" customHeight="1">
      <c r="A36210" s="4"/>
      <c r="B36210" s="4"/>
    </row>
    <row r="36211" ht="14.25" customHeight="1">
      <c r="A36211" s="4"/>
      <c r="B36211" s="4"/>
    </row>
    <row r="36212" ht="14.25" customHeight="1">
      <c r="A36212" s="4"/>
      <c r="B36212" s="4"/>
    </row>
    <row r="36213" ht="14.25" customHeight="1">
      <c r="A36213" s="4"/>
      <c r="B36213" s="4"/>
    </row>
    <row r="36214" ht="14.25" customHeight="1">
      <c r="A36214" s="4"/>
      <c r="B36214" s="4"/>
    </row>
    <row r="36215" ht="14.25" customHeight="1">
      <c r="A36215" s="4"/>
      <c r="B36215" s="4"/>
    </row>
    <row r="36216" ht="14.25" customHeight="1">
      <c r="A36216" s="4"/>
      <c r="B36216" s="4"/>
    </row>
    <row r="36217" ht="14.25" customHeight="1">
      <c r="A36217" s="4"/>
      <c r="B36217" s="4"/>
    </row>
    <row r="36218" ht="14.25" customHeight="1">
      <c r="A36218" s="4"/>
      <c r="B36218" s="4"/>
    </row>
    <row r="36219" ht="14.25" customHeight="1">
      <c r="A36219" s="4"/>
      <c r="B36219" s="4"/>
    </row>
    <row r="36220" ht="14.25" customHeight="1">
      <c r="A36220" s="4"/>
      <c r="B36220" s="4"/>
    </row>
    <row r="36221" ht="14.25" customHeight="1">
      <c r="A36221" s="4"/>
      <c r="B36221" s="4"/>
    </row>
    <row r="36222" ht="14.25" customHeight="1">
      <c r="A36222" s="4"/>
      <c r="B36222" s="4"/>
    </row>
    <row r="36223" ht="14.25" customHeight="1">
      <c r="A36223" s="4"/>
      <c r="B36223" s="4"/>
    </row>
    <row r="36224" ht="14.25" customHeight="1">
      <c r="A36224" s="4"/>
      <c r="B36224" s="4"/>
    </row>
    <row r="36225" ht="14.25" customHeight="1">
      <c r="A36225" s="4"/>
      <c r="B36225" s="4"/>
    </row>
    <row r="36226" ht="14.25" customHeight="1">
      <c r="A36226" s="4"/>
      <c r="B36226" s="4"/>
    </row>
    <row r="36227" ht="14.25" customHeight="1">
      <c r="A36227" s="4"/>
      <c r="B36227" s="4"/>
    </row>
    <row r="36228" ht="14.25" customHeight="1">
      <c r="A36228" s="4"/>
      <c r="B36228" s="4"/>
    </row>
    <row r="36229" ht="14.25" customHeight="1">
      <c r="A36229" s="4"/>
      <c r="B36229" s="4"/>
    </row>
    <row r="36230" ht="14.25" customHeight="1">
      <c r="A36230" s="4"/>
      <c r="B36230" s="4"/>
    </row>
    <row r="36231" ht="14.25" customHeight="1">
      <c r="A36231" s="4"/>
      <c r="B36231" s="4"/>
    </row>
    <row r="36232" ht="14.25" customHeight="1">
      <c r="A36232" s="4"/>
      <c r="B36232" s="4"/>
    </row>
    <row r="36233" ht="14.25" customHeight="1">
      <c r="A36233" s="4"/>
      <c r="B36233" s="4"/>
    </row>
    <row r="36234" ht="14.25" customHeight="1">
      <c r="A36234" s="4"/>
      <c r="B36234" s="4"/>
    </row>
    <row r="36235" ht="14.25" customHeight="1">
      <c r="A36235" s="4"/>
      <c r="B36235" s="4"/>
    </row>
    <row r="36236" ht="14.25" customHeight="1">
      <c r="A36236" s="4"/>
      <c r="B36236" s="4"/>
    </row>
    <row r="36237" ht="14.25" customHeight="1">
      <c r="A36237" s="4"/>
      <c r="B36237" s="4"/>
    </row>
    <row r="36238" ht="14.25" customHeight="1">
      <c r="A36238" s="4"/>
      <c r="B36238" s="4"/>
    </row>
    <row r="36239" ht="14.25" customHeight="1">
      <c r="A36239" s="4"/>
      <c r="B36239" s="4"/>
    </row>
    <row r="36240" ht="14.25" customHeight="1">
      <c r="A36240" s="4"/>
      <c r="B36240" s="4"/>
    </row>
    <row r="36241" ht="14.25" customHeight="1">
      <c r="A36241" s="4"/>
      <c r="B36241" s="4"/>
    </row>
    <row r="36242" ht="14.25" customHeight="1">
      <c r="A36242" s="4"/>
      <c r="B36242" s="4"/>
    </row>
    <row r="36243" ht="14.25" customHeight="1">
      <c r="A36243" s="4"/>
      <c r="B36243" s="4"/>
    </row>
    <row r="36244" ht="14.25" customHeight="1">
      <c r="A36244" s="4"/>
      <c r="B36244" s="4"/>
    </row>
    <row r="36245" ht="14.25" customHeight="1">
      <c r="A36245" s="4"/>
      <c r="B36245" s="4"/>
    </row>
    <row r="36246" ht="14.25" customHeight="1">
      <c r="A36246" s="4"/>
      <c r="B36246" s="4"/>
    </row>
    <row r="36247" ht="14.25" customHeight="1">
      <c r="A36247" s="4"/>
      <c r="B36247" s="4"/>
    </row>
    <row r="36248" ht="14.25" customHeight="1">
      <c r="A36248" s="4"/>
      <c r="B36248" s="4"/>
    </row>
    <row r="36249" ht="14.25" customHeight="1">
      <c r="A36249" s="4"/>
      <c r="B36249" s="4"/>
    </row>
    <row r="36250" ht="14.25" customHeight="1">
      <c r="A36250" s="4"/>
      <c r="B36250" s="4"/>
    </row>
    <row r="36251" ht="14.25" customHeight="1">
      <c r="A36251" s="4"/>
      <c r="B36251" s="4"/>
    </row>
    <row r="36252" ht="14.25" customHeight="1">
      <c r="A36252" s="4"/>
      <c r="B36252" s="4"/>
    </row>
    <row r="36253" ht="14.25" customHeight="1">
      <c r="A36253" s="4"/>
      <c r="B36253" s="4"/>
    </row>
    <row r="36254" ht="14.25" customHeight="1">
      <c r="A36254" s="4"/>
      <c r="B36254" s="4"/>
    </row>
    <row r="36255" ht="14.25" customHeight="1">
      <c r="A36255" s="4"/>
      <c r="B36255" s="4"/>
    </row>
    <row r="36256" ht="14.25" customHeight="1">
      <c r="A36256" s="4"/>
      <c r="B36256" s="4"/>
    </row>
    <row r="36257" ht="14.25" customHeight="1">
      <c r="A36257" s="4"/>
      <c r="B36257" s="4"/>
    </row>
    <row r="36258" ht="14.25" customHeight="1">
      <c r="A36258" s="4"/>
      <c r="B36258" s="4"/>
    </row>
    <row r="36259" ht="14.25" customHeight="1">
      <c r="A36259" s="4"/>
      <c r="B36259" s="4"/>
    </row>
    <row r="36260" ht="14.25" customHeight="1">
      <c r="A36260" s="4"/>
      <c r="B36260" s="4"/>
    </row>
    <row r="36261" ht="14.25" customHeight="1">
      <c r="A36261" s="4"/>
      <c r="B36261" s="4"/>
    </row>
    <row r="36262" ht="14.25" customHeight="1">
      <c r="A36262" s="4"/>
      <c r="B36262" s="4"/>
    </row>
    <row r="36263" ht="14.25" customHeight="1">
      <c r="A36263" s="4"/>
      <c r="B36263" s="4"/>
    </row>
    <row r="36264" ht="14.25" customHeight="1">
      <c r="A36264" s="4"/>
      <c r="B36264" s="4"/>
    </row>
    <row r="36265" ht="14.25" customHeight="1">
      <c r="A36265" s="4"/>
      <c r="B36265" s="4"/>
    </row>
    <row r="36266" ht="14.25" customHeight="1">
      <c r="A36266" s="4"/>
      <c r="B36266" s="4"/>
    </row>
    <row r="36267" ht="14.25" customHeight="1">
      <c r="A36267" s="4"/>
      <c r="B36267" s="4"/>
    </row>
    <row r="36268" ht="14.25" customHeight="1">
      <c r="A36268" s="4"/>
      <c r="B36268" s="4"/>
    </row>
    <row r="36269" ht="14.25" customHeight="1">
      <c r="A36269" s="4"/>
      <c r="B36269" s="4"/>
    </row>
    <row r="36270" ht="14.25" customHeight="1">
      <c r="A36270" s="4"/>
      <c r="B36270" s="4"/>
    </row>
    <row r="36271" ht="14.25" customHeight="1">
      <c r="A36271" s="4"/>
      <c r="B36271" s="4"/>
    </row>
    <row r="36272" ht="14.25" customHeight="1">
      <c r="A36272" s="4"/>
      <c r="B36272" s="4"/>
    </row>
    <row r="36273" ht="14.25" customHeight="1">
      <c r="A36273" s="4"/>
      <c r="B36273" s="4"/>
    </row>
    <row r="36274" ht="14.25" customHeight="1">
      <c r="A36274" s="4"/>
      <c r="B36274" s="4"/>
    </row>
    <row r="36275" ht="14.25" customHeight="1">
      <c r="A36275" s="4"/>
      <c r="B36275" s="4"/>
    </row>
    <row r="36276" ht="14.25" customHeight="1">
      <c r="A36276" s="4"/>
      <c r="B36276" s="4"/>
    </row>
    <row r="36277" ht="14.25" customHeight="1">
      <c r="A36277" s="4"/>
      <c r="B36277" s="4"/>
    </row>
    <row r="36278" ht="14.25" customHeight="1">
      <c r="A36278" s="4"/>
      <c r="B36278" s="4"/>
    </row>
    <row r="36279" ht="14.25" customHeight="1">
      <c r="A36279" s="4"/>
      <c r="B36279" s="4"/>
    </row>
    <row r="36280" ht="14.25" customHeight="1">
      <c r="A36280" s="4"/>
      <c r="B36280" s="4"/>
    </row>
    <row r="36281" ht="14.25" customHeight="1">
      <c r="A36281" s="4"/>
      <c r="B36281" s="4"/>
    </row>
    <row r="36282" ht="14.25" customHeight="1">
      <c r="A36282" s="4"/>
      <c r="B36282" s="4"/>
    </row>
    <row r="36283" ht="14.25" customHeight="1">
      <c r="A36283" s="4"/>
      <c r="B36283" s="4"/>
    </row>
    <row r="36284" ht="14.25" customHeight="1">
      <c r="A36284" s="4"/>
      <c r="B36284" s="4"/>
    </row>
    <row r="36285" ht="14.25" customHeight="1">
      <c r="A36285" s="4"/>
      <c r="B36285" s="4"/>
    </row>
    <row r="36286" ht="14.25" customHeight="1">
      <c r="A36286" s="4"/>
      <c r="B36286" s="4"/>
    </row>
    <row r="36287" ht="14.25" customHeight="1">
      <c r="A36287" s="4"/>
      <c r="B36287" s="4"/>
    </row>
    <row r="36288" ht="14.25" customHeight="1">
      <c r="A36288" s="4"/>
      <c r="B36288" s="4"/>
    </row>
    <row r="36289" ht="14.25" customHeight="1">
      <c r="A36289" s="4"/>
      <c r="B36289" s="4"/>
    </row>
    <row r="36290" ht="14.25" customHeight="1">
      <c r="A36290" s="4"/>
      <c r="B36290" s="4"/>
    </row>
    <row r="36291" ht="14.25" customHeight="1">
      <c r="A36291" s="4"/>
      <c r="B36291" s="4"/>
    </row>
    <row r="36292" ht="14.25" customHeight="1">
      <c r="A36292" s="4"/>
      <c r="B36292" s="4"/>
    </row>
    <row r="36293" ht="14.25" customHeight="1">
      <c r="A36293" s="4"/>
      <c r="B36293" s="4"/>
    </row>
    <row r="36294" ht="14.25" customHeight="1">
      <c r="A36294" s="4"/>
      <c r="B36294" s="4"/>
    </row>
    <row r="36295" ht="14.25" customHeight="1">
      <c r="A36295" s="4"/>
      <c r="B36295" s="4"/>
    </row>
    <row r="36296" ht="14.25" customHeight="1">
      <c r="A36296" s="4"/>
      <c r="B36296" s="4"/>
    </row>
    <row r="36297" ht="14.25" customHeight="1">
      <c r="A36297" s="4"/>
      <c r="B36297" s="4"/>
    </row>
    <row r="36298" ht="14.25" customHeight="1">
      <c r="A36298" s="4"/>
      <c r="B36298" s="4"/>
    </row>
    <row r="36299" ht="14.25" customHeight="1">
      <c r="A36299" s="4"/>
      <c r="B36299" s="4"/>
    </row>
    <row r="36300" ht="14.25" customHeight="1">
      <c r="A36300" s="4"/>
      <c r="B36300" s="4"/>
    </row>
    <row r="36301" ht="14.25" customHeight="1">
      <c r="A36301" s="4"/>
      <c r="B36301" s="4"/>
    </row>
    <row r="36302" ht="14.25" customHeight="1">
      <c r="A36302" s="4"/>
      <c r="B36302" s="4"/>
    </row>
    <row r="36303" ht="14.25" customHeight="1">
      <c r="A36303" s="4"/>
      <c r="B36303" s="4"/>
    </row>
    <row r="36304" ht="14.25" customHeight="1">
      <c r="A36304" s="4"/>
      <c r="B36304" s="4"/>
    </row>
    <row r="36305" ht="14.25" customHeight="1">
      <c r="A36305" s="4"/>
      <c r="B36305" s="4"/>
    </row>
    <row r="36306" ht="14.25" customHeight="1">
      <c r="A36306" s="4"/>
      <c r="B36306" s="4"/>
    </row>
    <row r="36307" ht="14.25" customHeight="1">
      <c r="A36307" s="4"/>
      <c r="B36307" s="4"/>
    </row>
    <row r="36308" ht="14.25" customHeight="1">
      <c r="A36308" s="4"/>
      <c r="B36308" s="4"/>
    </row>
    <row r="36309" ht="14.25" customHeight="1">
      <c r="A36309" s="4"/>
      <c r="B36309" s="4"/>
    </row>
    <row r="36310" ht="14.25" customHeight="1">
      <c r="A36310" s="4"/>
      <c r="B36310" s="4"/>
    </row>
    <row r="36311" ht="14.25" customHeight="1">
      <c r="A36311" s="4"/>
      <c r="B36311" s="4"/>
    </row>
    <row r="36312" ht="14.25" customHeight="1">
      <c r="A36312" s="4"/>
      <c r="B36312" s="4"/>
    </row>
    <row r="36313" ht="14.25" customHeight="1">
      <c r="A36313" s="4"/>
      <c r="B36313" s="4"/>
    </row>
    <row r="36314" ht="14.25" customHeight="1">
      <c r="A36314" s="4"/>
      <c r="B36314" s="4"/>
    </row>
    <row r="36315" ht="14.25" customHeight="1">
      <c r="A36315" s="4"/>
      <c r="B36315" s="4"/>
    </row>
    <row r="36316" ht="14.25" customHeight="1">
      <c r="A36316" s="4"/>
      <c r="B36316" s="4"/>
    </row>
    <row r="36317" ht="14.25" customHeight="1">
      <c r="A36317" s="4"/>
      <c r="B36317" s="4"/>
    </row>
    <row r="36318" ht="14.25" customHeight="1">
      <c r="A36318" s="4"/>
      <c r="B36318" s="4"/>
    </row>
    <row r="36319" ht="14.25" customHeight="1">
      <c r="A36319" s="4"/>
      <c r="B36319" s="4"/>
    </row>
    <row r="36320" ht="14.25" customHeight="1">
      <c r="A36320" s="4"/>
      <c r="B36320" s="4"/>
    </row>
    <row r="36321" ht="14.25" customHeight="1">
      <c r="A36321" s="4"/>
      <c r="B36321" s="4"/>
    </row>
    <row r="36322" ht="14.25" customHeight="1">
      <c r="A36322" s="4"/>
      <c r="B36322" s="4"/>
    </row>
    <row r="36323" ht="14.25" customHeight="1">
      <c r="A36323" s="4"/>
      <c r="B36323" s="4"/>
    </row>
    <row r="36324" ht="14.25" customHeight="1">
      <c r="A36324" s="4"/>
      <c r="B36324" s="4"/>
    </row>
    <row r="36325" ht="14.25" customHeight="1">
      <c r="A36325" s="4"/>
      <c r="B36325" s="4"/>
    </row>
    <row r="36326" ht="14.25" customHeight="1">
      <c r="A36326" s="4"/>
      <c r="B36326" s="4"/>
    </row>
    <row r="36327" ht="14.25" customHeight="1">
      <c r="A36327" s="4"/>
      <c r="B36327" s="4"/>
    </row>
    <row r="36328" ht="14.25" customHeight="1">
      <c r="A36328" s="4"/>
      <c r="B36328" s="4"/>
    </row>
    <row r="36329" ht="14.25" customHeight="1">
      <c r="A36329" s="4"/>
      <c r="B36329" s="4"/>
    </row>
    <row r="36330" ht="14.25" customHeight="1">
      <c r="A36330" s="4"/>
      <c r="B36330" s="4"/>
    </row>
    <row r="36331" ht="14.25" customHeight="1">
      <c r="A36331" s="4"/>
      <c r="B36331" s="4"/>
    </row>
    <row r="36332" ht="14.25" customHeight="1">
      <c r="A36332" s="4"/>
      <c r="B36332" s="4"/>
    </row>
    <row r="36333" ht="14.25" customHeight="1">
      <c r="A36333" s="4"/>
      <c r="B36333" s="4"/>
    </row>
    <row r="36334" ht="14.25" customHeight="1">
      <c r="A36334" s="4"/>
      <c r="B36334" s="4"/>
    </row>
    <row r="36335" ht="14.25" customHeight="1">
      <c r="A36335" s="4"/>
      <c r="B36335" s="4"/>
    </row>
    <row r="36336" ht="14.25" customHeight="1">
      <c r="A36336" s="4"/>
      <c r="B36336" s="4"/>
    </row>
    <row r="36337" ht="14.25" customHeight="1">
      <c r="A36337" s="4"/>
      <c r="B36337" s="4"/>
    </row>
    <row r="36338" ht="14.25" customHeight="1">
      <c r="A36338" s="4"/>
      <c r="B36338" s="4"/>
    </row>
    <row r="36339" ht="14.25" customHeight="1">
      <c r="A36339" s="4"/>
      <c r="B36339" s="4"/>
    </row>
    <row r="36340" ht="14.25" customHeight="1">
      <c r="A36340" s="4"/>
      <c r="B36340" s="4"/>
    </row>
    <row r="36341" ht="14.25" customHeight="1">
      <c r="A36341" s="4"/>
      <c r="B36341" s="4"/>
    </row>
    <row r="36342" ht="14.25" customHeight="1">
      <c r="A36342" s="4"/>
      <c r="B36342" s="4"/>
    </row>
    <row r="36343" ht="14.25" customHeight="1">
      <c r="A36343" s="4"/>
      <c r="B36343" s="4"/>
    </row>
    <row r="36344" ht="14.25" customHeight="1">
      <c r="A36344" s="4"/>
      <c r="B36344" s="4"/>
    </row>
    <row r="36345" ht="14.25" customHeight="1">
      <c r="A36345" s="4"/>
      <c r="B36345" s="4"/>
    </row>
    <row r="36346" ht="14.25" customHeight="1">
      <c r="A36346" s="4"/>
      <c r="B36346" s="4"/>
    </row>
    <row r="36347" ht="14.25" customHeight="1">
      <c r="A36347" s="4"/>
      <c r="B36347" s="4"/>
    </row>
    <row r="36348" ht="14.25" customHeight="1">
      <c r="A36348" s="4"/>
      <c r="B36348" s="4"/>
    </row>
    <row r="36349" ht="14.25" customHeight="1">
      <c r="A36349" s="4"/>
      <c r="B36349" s="4"/>
    </row>
    <row r="36350" ht="14.25" customHeight="1">
      <c r="A36350" s="4"/>
      <c r="B36350" s="4"/>
    </row>
    <row r="36351" ht="14.25" customHeight="1">
      <c r="A36351" s="4"/>
      <c r="B36351" s="4"/>
    </row>
    <row r="36352" ht="14.25" customHeight="1">
      <c r="A36352" s="4"/>
      <c r="B36352" s="4"/>
    </row>
    <row r="36353" ht="14.25" customHeight="1">
      <c r="A36353" s="4"/>
      <c r="B36353" s="4"/>
    </row>
    <row r="36354" ht="14.25" customHeight="1">
      <c r="A36354" s="4"/>
      <c r="B36354" s="4"/>
    </row>
    <row r="36355" ht="14.25" customHeight="1">
      <c r="A36355" s="4"/>
      <c r="B36355" s="4"/>
    </row>
    <row r="36356" ht="14.25" customHeight="1">
      <c r="A36356" s="4"/>
      <c r="B36356" s="4"/>
    </row>
    <row r="36357" ht="14.25" customHeight="1">
      <c r="A36357" s="4"/>
      <c r="B36357" s="4"/>
    </row>
    <row r="36358" ht="14.25" customHeight="1">
      <c r="A36358" s="4"/>
      <c r="B36358" s="4"/>
    </row>
    <row r="36359" ht="14.25" customHeight="1">
      <c r="A36359" s="4"/>
      <c r="B36359" s="4"/>
    </row>
    <row r="36360" ht="14.25" customHeight="1">
      <c r="A36360" s="4"/>
      <c r="B36360" s="4"/>
    </row>
    <row r="36361" ht="14.25" customHeight="1">
      <c r="A36361" s="4"/>
      <c r="B36361" s="4"/>
    </row>
    <row r="36362" ht="14.25" customHeight="1">
      <c r="A36362" s="4"/>
      <c r="B36362" s="4"/>
    </row>
    <row r="36363" ht="14.25" customHeight="1">
      <c r="A36363" s="4"/>
      <c r="B36363" s="4"/>
    </row>
    <row r="36364" ht="14.25" customHeight="1">
      <c r="A36364" s="4"/>
      <c r="B36364" s="4"/>
    </row>
    <row r="36365" ht="14.25" customHeight="1">
      <c r="A36365" s="4"/>
      <c r="B36365" s="4"/>
    </row>
    <row r="36366" ht="14.25" customHeight="1">
      <c r="A36366" s="4"/>
      <c r="B36366" s="4"/>
    </row>
    <row r="36367" ht="14.25" customHeight="1">
      <c r="A36367" s="4"/>
      <c r="B36367" s="4"/>
    </row>
    <row r="36368" ht="14.25" customHeight="1">
      <c r="A36368" s="4"/>
      <c r="B36368" s="4"/>
    </row>
    <row r="36369" ht="14.25" customHeight="1">
      <c r="A36369" s="4"/>
      <c r="B36369" s="4"/>
    </row>
    <row r="36370" ht="14.25" customHeight="1">
      <c r="A36370" s="4"/>
      <c r="B36370" s="4"/>
    </row>
    <row r="36371" ht="14.25" customHeight="1">
      <c r="A36371" s="4"/>
      <c r="B36371" s="4"/>
    </row>
    <row r="36372" ht="14.25" customHeight="1">
      <c r="A36372" s="4"/>
      <c r="B36372" s="4"/>
    </row>
    <row r="36373" ht="14.25" customHeight="1">
      <c r="A36373" s="4"/>
      <c r="B36373" s="4"/>
    </row>
    <row r="36374" ht="14.25" customHeight="1">
      <c r="A36374" s="4"/>
      <c r="B36374" s="4"/>
    </row>
    <row r="36375" ht="14.25" customHeight="1">
      <c r="A36375" s="4"/>
      <c r="B36375" s="4"/>
    </row>
    <row r="36376" ht="14.25" customHeight="1">
      <c r="A36376" s="4"/>
      <c r="B36376" s="4"/>
    </row>
    <row r="36377" ht="14.25" customHeight="1">
      <c r="A36377" s="4"/>
      <c r="B36377" s="4"/>
    </row>
    <row r="36378" ht="14.25" customHeight="1">
      <c r="A36378" s="4"/>
      <c r="B36378" s="4"/>
    </row>
    <row r="36379" ht="14.25" customHeight="1">
      <c r="A36379" s="4"/>
      <c r="B36379" s="4"/>
    </row>
    <row r="36380" ht="14.25" customHeight="1">
      <c r="A36380" s="4"/>
      <c r="B36380" s="4"/>
    </row>
    <row r="36381" ht="14.25" customHeight="1">
      <c r="A36381" s="4"/>
      <c r="B36381" s="4"/>
    </row>
    <row r="36382" ht="14.25" customHeight="1">
      <c r="A36382" s="4"/>
      <c r="B36382" s="4"/>
    </row>
    <row r="36383" ht="14.25" customHeight="1">
      <c r="A36383" s="4"/>
      <c r="B36383" s="4"/>
    </row>
    <row r="36384" ht="14.25" customHeight="1">
      <c r="A36384" s="4"/>
      <c r="B36384" s="4"/>
    </row>
    <row r="36385" ht="14.25" customHeight="1">
      <c r="A36385" s="4"/>
      <c r="B36385" s="4"/>
    </row>
    <row r="36386" ht="14.25" customHeight="1">
      <c r="A36386" s="4"/>
      <c r="B36386" s="4"/>
    </row>
    <row r="36387" ht="14.25" customHeight="1">
      <c r="A36387" s="4"/>
      <c r="B36387" s="4"/>
    </row>
    <row r="36388" ht="14.25" customHeight="1">
      <c r="A36388" s="4"/>
      <c r="B36388" s="4"/>
    </row>
    <row r="36389" ht="14.25" customHeight="1">
      <c r="A36389" s="4"/>
      <c r="B36389" s="4"/>
    </row>
    <row r="36390" ht="14.25" customHeight="1">
      <c r="A36390" s="4"/>
      <c r="B36390" s="4"/>
    </row>
    <row r="36391" ht="14.25" customHeight="1">
      <c r="A36391" s="4"/>
      <c r="B36391" s="4"/>
    </row>
    <row r="36392" ht="14.25" customHeight="1">
      <c r="A36392" s="4"/>
      <c r="B36392" s="4"/>
    </row>
    <row r="36393" ht="14.25" customHeight="1">
      <c r="A36393" s="4"/>
      <c r="B36393" s="4"/>
    </row>
    <row r="36394" ht="14.25" customHeight="1">
      <c r="A36394" s="4"/>
      <c r="B36394" s="4"/>
    </row>
    <row r="36395" ht="14.25" customHeight="1">
      <c r="A36395" s="4"/>
      <c r="B36395" s="4"/>
    </row>
    <row r="36396" ht="14.25" customHeight="1">
      <c r="A36396" s="4"/>
      <c r="B36396" s="4"/>
    </row>
    <row r="36397" ht="14.25" customHeight="1">
      <c r="A36397" s="4"/>
      <c r="B36397" s="4"/>
    </row>
    <row r="36398" ht="14.25" customHeight="1">
      <c r="A36398" s="4"/>
      <c r="B36398" s="4"/>
    </row>
    <row r="36399" ht="14.25" customHeight="1">
      <c r="A36399" s="4"/>
      <c r="B36399" s="4"/>
    </row>
    <row r="36400" ht="14.25" customHeight="1">
      <c r="A36400" s="4"/>
      <c r="B36400" s="4"/>
    </row>
    <row r="36401" ht="14.25" customHeight="1">
      <c r="A36401" s="4"/>
      <c r="B36401" s="4"/>
    </row>
    <row r="36402" ht="14.25" customHeight="1">
      <c r="A36402" s="4"/>
      <c r="B36402" s="4"/>
    </row>
    <row r="36403" ht="14.25" customHeight="1">
      <c r="A36403" s="4"/>
      <c r="B36403" s="4"/>
    </row>
    <row r="36404" ht="14.25" customHeight="1">
      <c r="A36404" s="4"/>
      <c r="B36404" s="4"/>
    </row>
    <row r="36405" ht="14.25" customHeight="1">
      <c r="A36405" s="4"/>
      <c r="B36405" s="4"/>
    </row>
    <row r="36406" ht="14.25" customHeight="1">
      <c r="A36406" s="4"/>
      <c r="B36406" s="4"/>
    </row>
    <row r="36407" ht="14.25" customHeight="1">
      <c r="A36407" s="4"/>
      <c r="B36407" s="4"/>
    </row>
    <row r="36408" ht="14.25" customHeight="1">
      <c r="A36408" s="4"/>
      <c r="B36408" s="4"/>
    </row>
    <row r="36409" ht="14.25" customHeight="1">
      <c r="A36409" s="4"/>
      <c r="B36409" s="4"/>
    </row>
    <row r="36410" ht="14.25" customHeight="1">
      <c r="A36410" s="4"/>
      <c r="B36410" s="4"/>
    </row>
    <row r="36411" ht="14.25" customHeight="1">
      <c r="A36411" s="4"/>
      <c r="B36411" s="4"/>
    </row>
    <row r="36412" ht="14.25" customHeight="1">
      <c r="A36412" s="4"/>
      <c r="B36412" s="4"/>
    </row>
    <row r="36413" ht="14.25" customHeight="1">
      <c r="A36413" s="4"/>
      <c r="B36413" s="4"/>
    </row>
    <row r="36414" ht="14.25" customHeight="1">
      <c r="A36414" s="4"/>
      <c r="B36414" s="4"/>
    </row>
    <row r="36415" ht="14.25" customHeight="1">
      <c r="A36415" s="4"/>
      <c r="B36415" s="4"/>
    </row>
    <row r="36416" ht="14.25" customHeight="1">
      <c r="A36416" s="4"/>
      <c r="B36416" s="4"/>
    </row>
    <row r="36417" ht="14.25" customHeight="1">
      <c r="A36417" s="4"/>
      <c r="B36417" s="4"/>
    </row>
    <row r="36418" ht="14.25" customHeight="1">
      <c r="A36418" s="4"/>
      <c r="B36418" s="4"/>
    </row>
    <row r="36419" ht="14.25" customHeight="1">
      <c r="A36419" s="4"/>
      <c r="B36419" s="4"/>
    </row>
    <row r="36420" ht="14.25" customHeight="1">
      <c r="A36420" s="4"/>
      <c r="B36420" s="4"/>
    </row>
    <row r="36421" ht="14.25" customHeight="1">
      <c r="A36421" s="4"/>
      <c r="B36421" s="4"/>
    </row>
    <row r="36422" ht="14.25" customHeight="1">
      <c r="A36422" s="4"/>
      <c r="B36422" s="4"/>
    </row>
    <row r="36423" ht="14.25" customHeight="1">
      <c r="A36423" s="4"/>
      <c r="B36423" s="4"/>
    </row>
    <row r="36424" ht="14.25" customHeight="1">
      <c r="A36424" s="4"/>
      <c r="B36424" s="4"/>
    </row>
    <row r="36425" ht="14.25" customHeight="1">
      <c r="A36425" s="4"/>
      <c r="B36425" s="4"/>
    </row>
    <row r="36426" ht="14.25" customHeight="1">
      <c r="A36426" s="4"/>
      <c r="B36426" s="4"/>
    </row>
    <row r="36427" ht="14.25" customHeight="1">
      <c r="A36427" s="4"/>
      <c r="B36427" s="4"/>
    </row>
    <row r="36428" ht="14.25" customHeight="1">
      <c r="A36428" s="4"/>
      <c r="B36428" s="4"/>
    </row>
    <row r="36429" ht="14.25" customHeight="1">
      <c r="A36429" s="4"/>
      <c r="B36429" s="4"/>
    </row>
    <row r="36430" ht="14.25" customHeight="1">
      <c r="A36430" s="4"/>
      <c r="B36430" s="4"/>
    </row>
    <row r="36431" ht="14.25" customHeight="1">
      <c r="A36431" s="4"/>
      <c r="B36431" s="4"/>
    </row>
    <row r="36432" ht="14.25" customHeight="1">
      <c r="A36432" s="4"/>
      <c r="B36432" s="4"/>
    </row>
    <row r="36433" ht="14.25" customHeight="1">
      <c r="A36433" s="4"/>
      <c r="B36433" s="4"/>
    </row>
    <row r="36434" ht="14.25" customHeight="1">
      <c r="A36434" s="4"/>
      <c r="B36434" s="4"/>
    </row>
    <row r="36435" ht="14.25" customHeight="1">
      <c r="A36435" s="4"/>
      <c r="B36435" s="4"/>
    </row>
    <row r="36436" ht="14.25" customHeight="1">
      <c r="A36436" s="4"/>
      <c r="B36436" s="4"/>
    </row>
    <row r="36437" ht="14.25" customHeight="1">
      <c r="A36437" s="4"/>
      <c r="B36437" s="4"/>
    </row>
    <row r="36438" ht="14.25" customHeight="1">
      <c r="A36438" s="4"/>
      <c r="B36438" s="4"/>
    </row>
    <row r="36439" ht="14.25" customHeight="1">
      <c r="A36439" s="4"/>
      <c r="B36439" s="4"/>
    </row>
    <row r="36440" ht="14.25" customHeight="1">
      <c r="A36440" s="4"/>
      <c r="B36440" s="4"/>
    </row>
    <row r="36441" ht="14.25" customHeight="1">
      <c r="A36441" s="4"/>
      <c r="B36441" s="4"/>
    </row>
    <row r="36442" ht="14.25" customHeight="1">
      <c r="A36442" s="4"/>
      <c r="B36442" s="4"/>
    </row>
    <row r="36443" ht="14.25" customHeight="1">
      <c r="A36443" s="4"/>
      <c r="B36443" s="4"/>
    </row>
    <row r="36444" ht="14.25" customHeight="1">
      <c r="A36444" s="4"/>
      <c r="B36444" s="4"/>
    </row>
    <row r="36445" ht="14.25" customHeight="1">
      <c r="A36445" s="4"/>
      <c r="B36445" s="4"/>
    </row>
    <row r="36446" ht="14.25" customHeight="1">
      <c r="A36446" s="4"/>
      <c r="B36446" s="4"/>
    </row>
    <row r="36447" ht="14.25" customHeight="1">
      <c r="A36447" s="4"/>
      <c r="B36447" s="4"/>
    </row>
    <row r="36448" ht="14.25" customHeight="1">
      <c r="A36448" s="4"/>
      <c r="B36448" s="4"/>
    </row>
    <row r="36449" ht="14.25" customHeight="1">
      <c r="A36449" s="4"/>
      <c r="B36449" s="4"/>
    </row>
    <row r="36450" ht="14.25" customHeight="1">
      <c r="A36450" s="4"/>
      <c r="B36450" s="4"/>
    </row>
    <row r="36451" ht="14.25" customHeight="1">
      <c r="A36451" s="4"/>
      <c r="B36451" s="4"/>
    </row>
    <row r="36452" ht="14.25" customHeight="1">
      <c r="A36452" s="4"/>
      <c r="B36452" s="4"/>
    </row>
    <row r="36453" ht="14.25" customHeight="1">
      <c r="A36453" s="4"/>
      <c r="B36453" s="4"/>
    </row>
    <row r="36454" ht="14.25" customHeight="1">
      <c r="A36454" s="4"/>
      <c r="B36454" s="4"/>
    </row>
    <row r="36455" ht="14.25" customHeight="1">
      <c r="A36455" s="4"/>
      <c r="B36455" s="4"/>
    </row>
    <row r="36456" ht="14.25" customHeight="1">
      <c r="A36456" s="4"/>
      <c r="B36456" s="4"/>
    </row>
    <row r="36457" ht="14.25" customHeight="1">
      <c r="A36457" s="4"/>
      <c r="B36457" s="4"/>
    </row>
    <row r="36458" ht="14.25" customHeight="1">
      <c r="A36458" s="4"/>
      <c r="B36458" s="4"/>
    </row>
    <row r="36459" ht="14.25" customHeight="1">
      <c r="A36459" s="4"/>
      <c r="B36459" s="4"/>
    </row>
    <row r="36460" ht="14.25" customHeight="1">
      <c r="A36460" s="4"/>
      <c r="B36460" s="4"/>
    </row>
    <row r="36461" ht="14.25" customHeight="1">
      <c r="A36461" s="4"/>
      <c r="B36461" s="4"/>
    </row>
    <row r="36462" ht="14.25" customHeight="1">
      <c r="A36462" s="4"/>
      <c r="B36462" s="4"/>
    </row>
    <row r="36463" ht="14.25" customHeight="1">
      <c r="A36463" s="4"/>
      <c r="B36463" s="4"/>
    </row>
    <row r="36464" ht="14.25" customHeight="1">
      <c r="A36464" s="4"/>
      <c r="B36464" s="4"/>
    </row>
    <row r="36465" ht="14.25" customHeight="1">
      <c r="A36465" s="4"/>
      <c r="B36465" s="4"/>
    </row>
    <row r="36466" ht="14.25" customHeight="1">
      <c r="A36466" s="4"/>
      <c r="B36466" s="4"/>
    </row>
    <row r="36467" ht="14.25" customHeight="1">
      <c r="A36467" s="4"/>
      <c r="B36467" s="4"/>
    </row>
    <row r="36468" ht="14.25" customHeight="1">
      <c r="A36468" s="4"/>
      <c r="B36468" s="4"/>
    </row>
    <row r="36469" ht="14.25" customHeight="1">
      <c r="A36469" s="4"/>
      <c r="B36469" s="4"/>
    </row>
    <row r="36470" ht="14.25" customHeight="1">
      <c r="A36470" s="4"/>
      <c r="B36470" s="4"/>
    </row>
    <row r="36471" ht="14.25" customHeight="1">
      <c r="A36471" s="4"/>
      <c r="B36471" s="4"/>
    </row>
    <row r="36472" ht="14.25" customHeight="1">
      <c r="A36472" s="4"/>
      <c r="B36472" s="4"/>
    </row>
    <row r="36473" ht="14.25" customHeight="1">
      <c r="A36473" s="4"/>
      <c r="B36473" s="4"/>
    </row>
    <row r="36474" ht="14.25" customHeight="1">
      <c r="A36474" s="4"/>
      <c r="B36474" s="4"/>
    </row>
    <row r="36475" ht="14.25" customHeight="1">
      <c r="A36475" s="4"/>
      <c r="B36475" s="4"/>
    </row>
    <row r="36476" ht="14.25" customHeight="1">
      <c r="A36476" s="4"/>
      <c r="B36476" s="4"/>
    </row>
    <row r="36477" ht="14.25" customHeight="1">
      <c r="A36477" s="4"/>
      <c r="B36477" s="4"/>
    </row>
    <row r="36478" ht="14.25" customHeight="1">
      <c r="A36478" s="4"/>
      <c r="B36478" s="4"/>
    </row>
    <row r="36479" ht="14.25" customHeight="1">
      <c r="A36479" s="4"/>
      <c r="B36479" s="4"/>
    </row>
    <row r="36480" ht="14.25" customHeight="1">
      <c r="A36480" s="4"/>
      <c r="B36480" s="4"/>
    </row>
    <row r="36481" ht="14.25" customHeight="1">
      <c r="A36481" s="4"/>
      <c r="B36481" s="4"/>
    </row>
    <row r="36482" ht="14.25" customHeight="1">
      <c r="A36482" s="4"/>
      <c r="B36482" s="4"/>
    </row>
    <row r="36483" ht="14.25" customHeight="1">
      <c r="A36483" s="4"/>
      <c r="B36483" s="4"/>
    </row>
    <row r="36484" ht="14.25" customHeight="1">
      <c r="A36484" s="4"/>
      <c r="B36484" s="4"/>
    </row>
    <row r="36485" ht="14.25" customHeight="1">
      <c r="A36485" s="4"/>
      <c r="B36485" s="4"/>
    </row>
    <row r="36486" ht="14.25" customHeight="1">
      <c r="A36486" s="4"/>
      <c r="B36486" s="4"/>
    </row>
    <row r="36487" ht="14.25" customHeight="1">
      <c r="A36487" s="4"/>
      <c r="B36487" s="4"/>
    </row>
    <row r="36488" ht="14.25" customHeight="1">
      <c r="A36488" s="4"/>
      <c r="B36488" s="4"/>
    </row>
    <row r="36489" ht="14.25" customHeight="1">
      <c r="A36489" s="4"/>
      <c r="B36489" s="4"/>
    </row>
    <row r="36490" ht="14.25" customHeight="1">
      <c r="A36490" s="4"/>
      <c r="B36490" s="4"/>
    </row>
    <row r="36491" ht="14.25" customHeight="1">
      <c r="A36491" s="4"/>
      <c r="B36491" s="4"/>
    </row>
    <row r="36492" ht="14.25" customHeight="1">
      <c r="A36492" s="4"/>
      <c r="B36492" s="4"/>
    </row>
    <row r="36493" ht="14.25" customHeight="1">
      <c r="A36493" s="4"/>
      <c r="B36493" s="4"/>
    </row>
    <row r="36494" ht="14.25" customHeight="1">
      <c r="A36494" s="4"/>
      <c r="B36494" s="4"/>
    </row>
    <row r="36495" ht="14.25" customHeight="1">
      <c r="A36495" s="4"/>
      <c r="B36495" s="4"/>
    </row>
    <row r="36496" ht="14.25" customHeight="1">
      <c r="A36496" s="4"/>
      <c r="B36496" s="4"/>
    </row>
    <row r="36497" ht="14.25" customHeight="1">
      <c r="A36497" s="4"/>
      <c r="B36497" s="4"/>
    </row>
    <row r="36498" ht="14.25" customHeight="1">
      <c r="A36498" s="4"/>
      <c r="B36498" s="4"/>
    </row>
    <row r="36499" ht="14.25" customHeight="1">
      <c r="A36499" s="4"/>
      <c r="B36499" s="4"/>
    </row>
    <row r="36500" ht="14.25" customHeight="1">
      <c r="A36500" s="4"/>
      <c r="B36500" s="4"/>
    </row>
    <row r="36501" ht="14.25" customHeight="1">
      <c r="A36501" s="4"/>
      <c r="B36501" s="4"/>
    </row>
    <row r="36502" ht="14.25" customHeight="1">
      <c r="A36502" s="4"/>
      <c r="B36502" s="4"/>
    </row>
    <row r="36503" ht="14.25" customHeight="1">
      <c r="A36503" s="4"/>
      <c r="B36503" s="4"/>
    </row>
    <row r="36504" ht="14.25" customHeight="1">
      <c r="A36504" s="4"/>
      <c r="B36504" s="4"/>
    </row>
    <row r="36505" ht="14.25" customHeight="1">
      <c r="A36505" s="4"/>
      <c r="B36505" s="4"/>
    </row>
    <row r="36506" ht="14.25" customHeight="1">
      <c r="A36506" s="4"/>
      <c r="B36506" s="4"/>
    </row>
    <row r="36507" ht="14.25" customHeight="1">
      <c r="A36507" s="4"/>
      <c r="B36507" s="4"/>
    </row>
    <row r="36508" ht="14.25" customHeight="1">
      <c r="A36508" s="4"/>
      <c r="B36508" s="4"/>
    </row>
    <row r="36509" ht="14.25" customHeight="1">
      <c r="A36509" s="4"/>
      <c r="B36509" s="4"/>
    </row>
    <row r="36510" ht="14.25" customHeight="1">
      <c r="A36510" s="4"/>
      <c r="B36510" s="4"/>
    </row>
    <row r="36511" ht="14.25" customHeight="1">
      <c r="A36511" s="4"/>
      <c r="B36511" s="4"/>
    </row>
    <row r="36512" ht="14.25" customHeight="1">
      <c r="A36512" s="4"/>
      <c r="B36512" s="4"/>
    </row>
    <row r="36513" ht="14.25" customHeight="1">
      <c r="A36513" s="4"/>
      <c r="B36513" s="4"/>
    </row>
    <row r="36514" ht="14.25" customHeight="1">
      <c r="A36514" s="4"/>
      <c r="B36514" s="4"/>
    </row>
    <row r="36515" ht="14.25" customHeight="1">
      <c r="A36515" s="4"/>
      <c r="B36515" s="4"/>
    </row>
    <row r="36516" ht="14.25" customHeight="1">
      <c r="A36516" s="4"/>
      <c r="B36516" s="4"/>
    </row>
    <row r="36517" ht="14.25" customHeight="1">
      <c r="A36517" s="4"/>
      <c r="B36517" s="4"/>
    </row>
    <row r="36518" ht="14.25" customHeight="1">
      <c r="A36518" s="4"/>
      <c r="B36518" s="4"/>
    </row>
    <row r="36519" ht="14.25" customHeight="1">
      <c r="A36519" s="4"/>
      <c r="B36519" s="4"/>
    </row>
    <row r="36520" ht="14.25" customHeight="1">
      <c r="A36520" s="4"/>
      <c r="B36520" s="4"/>
    </row>
    <row r="36521" ht="14.25" customHeight="1">
      <c r="A36521" s="4"/>
      <c r="B36521" s="4"/>
    </row>
    <row r="36522" ht="14.25" customHeight="1">
      <c r="A36522" s="4"/>
      <c r="B36522" s="4"/>
    </row>
    <row r="36523" ht="14.25" customHeight="1">
      <c r="A36523" s="4"/>
      <c r="B36523" s="4"/>
    </row>
    <row r="36524" ht="14.25" customHeight="1">
      <c r="A36524" s="4"/>
      <c r="B36524" s="4"/>
    </row>
    <row r="36525" ht="14.25" customHeight="1">
      <c r="A36525" s="4"/>
      <c r="B36525" s="4"/>
    </row>
    <row r="36526" ht="14.25" customHeight="1">
      <c r="A36526" s="4"/>
      <c r="B36526" s="4"/>
    </row>
    <row r="36527" ht="14.25" customHeight="1">
      <c r="A36527" s="4"/>
      <c r="B36527" s="4"/>
    </row>
    <row r="36528" ht="14.25" customHeight="1">
      <c r="A36528" s="4"/>
      <c r="B36528" s="4"/>
    </row>
    <row r="36529" ht="14.25" customHeight="1">
      <c r="A36529" s="4"/>
      <c r="B36529" s="4"/>
    </row>
    <row r="36530" ht="14.25" customHeight="1">
      <c r="A36530" s="4"/>
      <c r="B36530" s="4"/>
    </row>
    <row r="36531" ht="14.25" customHeight="1">
      <c r="A36531" s="4"/>
      <c r="B36531" s="4"/>
    </row>
    <row r="36532" ht="14.25" customHeight="1">
      <c r="A36532" s="4"/>
      <c r="B36532" s="4"/>
    </row>
    <row r="36533" ht="14.25" customHeight="1">
      <c r="A36533" s="4"/>
      <c r="B36533" s="4"/>
    </row>
    <row r="36534" ht="14.25" customHeight="1">
      <c r="A36534" s="4"/>
      <c r="B36534" s="4"/>
    </row>
    <row r="36535" ht="14.25" customHeight="1">
      <c r="A36535" s="4"/>
      <c r="B36535" s="4"/>
    </row>
    <row r="36536" ht="14.25" customHeight="1">
      <c r="A36536" s="4"/>
      <c r="B36536" s="4"/>
    </row>
    <row r="36537" ht="14.25" customHeight="1">
      <c r="A36537" s="4"/>
      <c r="B36537" s="4"/>
    </row>
    <row r="36538" ht="14.25" customHeight="1">
      <c r="A36538" s="4"/>
      <c r="B36538" s="4"/>
    </row>
    <row r="36539" ht="14.25" customHeight="1">
      <c r="A36539" s="4"/>
      <c r="B36539" s="4"/>
    </row>
    <row r="36540" ht="14.25" customHeight="1">
      <c r="A36540" s="4"/>
      <c r="B36540" s="4"/>
    </row>
    <row r="36541" ht="14.25" customHeight="1">
      <c r="A36541" s="4"/>
      <c r="B36541" s="4"/>
    </row>
    <row r="36542" ht="14.25" customHeight="1">
      <c r="A36542" s="4"/>
      <c r="B36542" s="4"/>
    </row>
    <row r="36543" ht="14.25" customHeight="1">
      <c r="A36543" s="4"/>
      <c r="B36543" s="4"/>
    </row>
    <row r="36544" ht="14.25" customHeight="1">
      <c r="A36544" s="4"/>
      <c r="B36544" s="4"/>
    </row>
    <row r="36545" ht="14.25" customHeight="1">
      <c r="A36545" s="4"/>
      <c r="B36545" s="4"/>
    </row>
    <row r="36546" ht="14.25" customHeight="1">
      <c r="A36546" s="4"/>
      <c r="B36546" s="4"/>
    </row>
    <row r="36547" ht="14.25" customHeight="1">
      <c r="A36547" s="4"/>
      <c r="B36547" s="4"/>
    </row>
    <row r="36548" ht="14.25" customHeight="1">
      <c r="A36548" s="4"/>
      <c r="B36548" s="4"/>
    </row>
    <row r="36549" ht="14.25" customHeight="1">
      <c r="A36549" s="4"/>
      <c r="B36549" s="4"/>
    </row>
    <row r="36550" ht="14.25" customHeight="1">
      <c r="A36550" s="4"/>
      <c r="B36550" s="4"/>
    </row>
    <row r="36551" ht="14.25" customHeight="1">
      <c r="A36551" s="4"/>
      <c r="B36551" s="4"/>
    </row>
    <row r="36552" ht="14.25" customHeight="1">
      <c r="A36552" s="4"/>
      <c r="B36552" s="4"/>
    </row>
    <row r="36553" ht="14.25" customHeight="1">
      <c r="A36553" s="4"/>
      <c r="B36553" s="4"/>
    </row>
    <row r="36554" ht="14.25" customHeight="1">
      <c r="A36554" s="4"/>
      <c r="B36554" s="4"/>
    </row>
    <row r="36555" ht="14.25" customHeight="1">
      <c r="A36555" s="4"/>
      <c r="B36555" s="4"/>
    </row>
    <row r="36556" ht="14.25" customHeight="1">
      <c r="A36556" s="4"/>
      <c r="B36556" s="4"/>
    </row>
    <row r="36557" ht="14.25" customHeight="1">
      <c r="A36557" s="4"/>
      <c r="B36557" s="4"/>
    </row>
    <row r="36558" ht="14.25" customHeight="1">
      <c r="A36558" s="4"/>
      <c r="B36558" s="4"/>
    </row>
    <row r="36559" ht="14.25" customHeight="1">
      <c r="A36559" s="4"/>
      <c r="B36559" s="4"/>
    </row>
    <row r="36560" ht="14.25" customHeight="1">
      <c r="A36560" s="4"/>
      <c r="B36560" s="4"/>
    </row>
    <row r="36561" ht="14.25" customHeight="1">
      <c r="A36561" s="4"/>
      <c r="B36561" s="4"/>
    </row>
    <row r="36562" ht="14.25" customHeight="1">
      <c r="A36562" s="4"/>
      <c r="B36562" s="4"/>
    </row>
    <row r="36563" ht="14.25" customHeight="1">
      <c r="A36563" s="4"/>
      <c r="B36563" s="4"/>
    </row>
    <row r="36564" ht="14.25" customHeight="1">
      <c r="A36564" s="4"/>
      <c r="B36564" s="4"/>
    </row>
    <row r="36565" ht="14.25" customHeight="1">
      <c r="A36565" s="4"/>
      <c r="B36565" s="4"/>
    </row>
    <row r="36566" ht="14.25" customHeight="1">
      <c r="A36566" s="4"/>
      <c r="B36566" s="4"/>
    </row>
    <row r="36567" ht="14.25" customHeight="1">
      <c r="A36567" s="4"/>
      <c r="B36567" s="4"/>
    </row>
    <row r="36568" ht="14.25" customHeight="1">
      <c r="A36568" s="4"/>
      <c r="B36568" s="4"/>
    </row>
    <row r="36569" ht="14.25" customHeight="1">
      <c r="A36569" s="4"/>
      <c r="B36569" s="4"/>
    </row>
    <row r="36570" ht="14.25" customHeight="1">
      <c r="A36570" s="4"/>
      <c r="B36570" s="4"/>
    </row>
    <row r="36571" ht="14.25" customHeight="1">
      <c r="A36571" s="4"/>
      <c r="B36571" s="4"/>
    </row>
    <row r="36572" ht="14.25" customHeight="1">
      <c r="A36572" s="4"/>
      <c r="B36572" s="4"/>
    </row>
    <row r="36573" ht="14.25" customHeight="1">
      <c r="A36573" s="4"/>
      <c r="B36573" s="4"/>
    </row>
    <row r="36574" ht="14.25" customHeight="1">
      <c r="A36574" s="4"/>
      <c r="B36574" s="4"/>
    </row>
    <row r="36575" ht="14.25" customHeight="1">
      <c r="A36575" s="4"/>
      <c r="B36575" s="4"/>
    </row>
    <row r="36576" ht="14.25" customHeight="1">
      <c r="A36576" s="4"/>
      <c r="B36576" s="4"/>
    </row>
    <row r="36577" ht="14.25" customHeight="1">
      <c r="A36577" s="4"/>
      <c r="B36577" s="4"/>
    </row>
    <row r="36578" ht="14.25" customHeight="1">
      <c r="A36578" s="4"/>
      <c r="B36578" s="4"/>
    </row>
    <row r="36579" ht="14.25" customHeight="1">
      <c r="A36579" s="4"/>
      <c r="B36579" s="4"/>
    </row>
    <row r="36580" ht="14.25" customHeight="1">
      <c r="A36580" s="4"/>
      <c r="B36580" s="4"/>
    </row>
    <row r="36581" ht="14.25" customHeight="1">
      <c r="A36581" s="4"/>
      <c r="B36581" s="4"/>
    </row>
    <row r="36582" ht="14.25" customHeight="1">
      <c r="A36582" s="4"/>
      <c r="B36582" s="4"/>
    </row>
    <row r="36583" ht="14.25" customHeight="1">
      <c r="A36583" s="4"/>
      <c r="B36583" s="4"/>
    </row>
    <row r="36584" ht="14.25" customHeight="1">
      <c r="A36584" s="4"/>
      <c r="B36584" s="4"/>
    </row>
    <row r="36585" ht="14.25" customHeight="1">
      <c r="A36585" s="4"/>
      <c r="B36585" s="4"/>
    </row>
    <row r="36586" ht="14.25" customHeight="1">
      <c r="A36586" s="4"/>
      <c r="B36586" s="4"/>
    </row>
    <row r="36587" ht="14.25" customHeight="1">
      <c r="A36587" s="4"/>
      <c r="B36587" s="4"/>
    </row>
    <row r="36588" ht="14.25" customHeight="1">
      <c r="A36588" s="4"/>
      <c r="B36588" s="4"/>
    </row>
    <row r="36589" ht="14.25" customHeight="1">
      <c r="A36589" s="4"/>
      <c r="B36589" s="4"/>
    </row>
    <row r="36590" ht="14.25" customHeight="1">
      <c r="A36590" s="4"/>
      <c r="B36590" s="4"/>
    </row>
    <row r="36591" ht="14.25" customHeight="1">
      <c r="A36591" s="4"/>
      <c r="B36591" s="4"/>
    </row>
    <row r="36592" ht="14.25" customHeight="1">
      <c r="A36592" s="4"/>
      <c r="B36592" s="4"/>
    </row>
    <row r="36593" ht="14.25" customHeight="1">
      <c r="A36593" s="4"/>
      <c r="B36593" s="4"/>
    </row>
    <row r="36594" ht="14.25" customHeight="1">
      <c r="A36594" s="4"/>
      <c r="B36594" s="4"/>
    </row>
    <row r="36595" ht="14.25" customHeight="1">
      <c r="A36595" s="4"/>
      <c r="B36595" s="4"/>
    </row>
    <row r="36596" ht="14.25" customHeight="1">
      <c r="A36596" s="4"/>
      <c r="B36596" s="4"/>
    </row>
    <row r="36597" ht="14.25" customHeight="1">
      <c r="A36597" s="4"/>
      <c r="B36597" s="4"/>
    </row>
    <row r="36598" ht="14.25" customHeight="1">
      <c r="A36598" s="4"/>
      <c r="B36598" s="4"/>
    </row>
    <row r="36599" ht="14.25" customHeight="1">
      <c r="A36599" s="4"/>
      <c r="B36599" s="4"/>
    </row>
    <row r="36600" ht="14.25" customHeight="1">
      <c r="A36600" s="4"/>
      <c r="B36600" s="4"/>
    </row>
    <row r="36601" ht="14.25" customHeight="1">
      <c r="A36601" s="4"/>
      <c r="B36601" s="4"/>
    </row>
    <row r="36602" ht="14.25" customHeight="1">
      <c r="A36602" s="4"/>
      <c r="B36602" s="4"/>
    </row>
    <row r="36603" ht="14.25" customHeight="1">
      <c r="A36603" s="4"/>
      <c r="B36603" s="4"/>
    </row>
    <row r="36604" ht="14.25" customHeight="1">
      <c r="A36604" s="4"/>
      <c r="B36604" s="4"/>
    </row>
    <row r="36605" ht="14.25" customHeight="1">
      <c r="A36605" s="4"/>
      <c r="B36605" s="4"/>
    </row>
    <row r="36606" ht="14.25" customHeight="1">
      <c r="A36606" s="4"/>
      <c r="B36606" s="4"/>
    </row>
    <row r="36607" ht="14.25" customHeight="1">
      <c r="A36607" s="4"/>
      <c r="B36607" s="4"/>
    </row>
    <row r="36608" ht="14.25" customHeight="1">
      <c r="A36608" s="4"/>
      <c r="B36608" s="4"/>
    </row>
    <row r="36609" ht="14.25" customHeight="1">
      <c r="A36609" s="4"/>
      <c r="B36609" s="4"/>
    </row>
    <row r="36610" ht="14.25" customHeight="1">
      <c r="A36610" s="4"/>
      <c r="B36610" s="4"/>
    </row>
    <row r="36611" ht="14.25" customHeight="1">
      <c r="A36611" s="4"/>
      <c r="B36611" s="4"/>
    </row>
    <row r="36612" ht="14.25" customHeight="1">
      <c r="A36612" s="4"/>
      <c r="B36612" s="4"/>
    </row>
    <row r="36613" ht="14.25" customHeight="1">
      <c r="A36613" s="4"/>
      <c r="B36613" s="4"/>
    </row>
    <row r="36614" ht="14.25" customHeight="1">
      <c r="A36614" s="4"/>
      <c r="B36614" s="4"/>
    </row>
    <row r="36615" ht="14.25" customHeight="1">
      <c r="A36615" s="4"/>
      <c r="B36615" s="4"/>
    </row>
    <row r="36616" ht="14.25" customHeight="1">
      <c r="A36616" s="4"/>
      <c r="B36616" s="4"/>
    </row>
    <row r="36617" ht="14.25" customHeight="1">
      <c r="A36617" s="4"/>
      <c r="B36617" s="4"/>
    </row>
    <row r="36618" ht="14.25" customHeight="1">
      <c r="A36618" s="4"/>
      <c r="B36618" s="4"/>
    </row>
    <row r="36619" ht="14.25" customHeight="1">
      <c r="A36619" s="4"/>
      <c r="B36619" s="4"/>
    </row>
    <row r="36620" ht="14.25" customHeight="1">
      <c r="A36620" s="4"/>
      <c r="B36620" s="4"/>
    </row>
    <row r="36621" ht="14.25" customHeight="1">
      <c r="A36621" s="4"/>
      <c r="B36621" s="4"/>
    </row>
    <row r="36622" ht="14.25" customHeight="1">
      <c r="A36622" s="4"/>
      <c r="B36622" s="4"/>
    </row>
    <row r="36623" ht="14.25" customHeight="1">
      <c r="A36623" s="4"/>
      <c r="B36623" s="4"/>
    </row>
    <row r="36624" ht="14.25" customHeight="1">
      <c r="A36624" s="4"/>
      <c r="B36624" s="4"/>
    </row>
    <row r="36625" ht="14.25" customHeight="1">
      <c r="A36625" s="4"/>
      <c r="B36625" s="4"/>
    </row>
    <row r="36626" ht="14.25" customHeight="1">
      <c r="A36626" s="4"/>
      <c r="B36626" s="4"/>
    </row>
    <row r="36627" ht="14.25" customHeight="1">
      <c r="A36627" s="4"/>
      <c r="B36627" s="4"/>
    </row>
    <row r="36628" ht="14.25" customHeight="1">
      <c r="A36628" s="4"/>
      <c r="B36628" s="4"/>
    </row>
    <row r="36629" ht="14.25" customHeight="1">
      <c r="A36629" s="4"/>
      <c r="B36629" s="4"/>
    </row>
    <row r="36630" ht="14.25" customHeight="1">
      <c r="A36630" s="4"/>
      <c r="B36630" s="4"/>
    </row>
    <row r="36631" ht="14.25" customHeight="1">
      <c r="A36631" s="4"/>
      <c r="B36631" s="4"/>
    </row>
    <row r="36632" ht="14.25" customHeight="1">
      <c r="A36632" s="4"/>
      <c r="B36632" s="4"/>
    </row>
    <row r="36633" ht="14.25" customHeight="1">
      <c r="A36633" s="4"/>
      <c r="B36633" s="4"/>
    </row>
    <row r="36634" ht="14.25" customHeight="1">
      <c r="A36634" s="4"/>
      <c r="B36634" s="4"/>
    </row>
    <row r="36635" ht="14.25" customHeight="1">
      <c r="A36635" s="4"/>
      <c r="B36635" s="4"/>
    </row>
    <row r="36636" ht="14.25" customHeight="1">
      <c r="A36636" s="4"/>
      <c r="B36636" s="4"/>
    </row>
    <row r="36637" ht="14.25" customHeight="1">
      <c r="A36637" s="4"/>
      <c r="B36637" s="4"/>
    </row>
    <row r="36638" ht="14.25" customHeight="1">
      <c r="A36638" s="4"/>
      <c r="B36638" s="4"/>
    </row>
    <row r="36639" ht="14.25" customHeight="1">
      <c r="A36639" s="4"/>
      <c r="B36639" s="4"/>
    </row>
    <row r="36640" ht="14.25" customHeight="1">
      <c r="A36640" s="4"/>
      <c r="B36640" s="4"/>
    </row>
    <row r="36641" ht="14.25" customHeight="1">
      <c r="A36641" s="4"/>
      <c r="B36641" s="4"/>
    </row>
    <row r="36642" ht="14.25" customHeight="1">
      <c r="A36642" s="4"/>
      <c r="B36642" s="4"/>
    </row>
    <row r="36643" ht="14.25" customHeight="1">
      <c r="A36643" s="4"/>
      <c r="B36643" s="4"/>
    </row>
    <row r="36644" ht="14.25" customHeight="1">
      <c r="A36644" s="4"/>
      <c r="B36644" s="4"/>
    </row>
    <row r="36645" ht="14.25" customHeight="1">
      <c r="A36645" s="4"/>
      <c r="B36645" s="4"/>
    </row>
    <row r="36646" ht="14.25" customHeight="1">
      <c r="A36646" s="4"/>
      <c r="B36646" s="4"/>
    </row>
    <row r="36647" ht="14.25" customHeight="1">
      <c r="A36647" s="4"/>
      <c r="B36647" s="4"/>
    </row>
    <row r="36648" ht="14.25" customHeight="1">
      <c r="A36648" s="4"/>
      <c r="B36648" s="4"/>
    </row>
    <row r="36649" ht="14.25" customHeight="1">
      <c r="A36649" s="4"/>
      <c r="B36649" s="4"/>
    </row>
    <row r="36650" ht="14.25" customHeight="1">
      <c r="A36650" s="4"/>
      <c r="B36650" s="4"/>
    </row>
    <row r="36651" ht="14.25" customHeight="1">
      <c r="A36651" s="4"/>
      <c r="B36651" s="4"/>
    </row>
    <row r="36652" ht="14.25" customHeight="1">
      <c r="A36652" s="4"/>
      <c r="B36652" s="4"/>
    </row>
    <row r="36653" ht="14.25" customHeight="1">
      <c r="A36653" s="4"/>
      <c r="B36653" s="4"/>
    </row>
    <row r="36654" ht="14.25" customHeight="1">
      <c r="A36654" s="4"/>
      <c r="B36654" s="4"/>
    </row>
    <row r="36655" ht="14.25" customHeight="1">
      <c r="A36655" s="4"/>
      <c r="B36655" s="4"/>
    </row>
    <row r="36656" ht="14.25" customHeight="1">
      <c r="A36656" s="4"/>
      <c r="B36656" s="4"/>
    </row>
    <row r="36657" ht="14.25" customHeight="1">
      <c r="A36657" s="4"/>
      <c r="B36657" s="4"/>
    </row>
    <row r="36658" ht="14.25" customHeight="1">
      <c r="A36658" s="4"/>
      <c r="B36658" s="4"/>
    </row>
    <row r="36659" ht="14.25" customHeight="1">
      <c r="A36659" s="4"/>
      <c r="B36659" s="4"/>
    </row>
    <row r="36660" ht="14.25" customHeight="1">
      <c r="A36660" s="4"/>
      <c r="B36660" s="4"/>
    </row>
    <row r="36661" ht="14.25" customHeight="1">
      <c r="A36661" s="4"/>
      <c r="B36661" s="4"/>
    </row>
    <row r="36662" ht="14.25" customHeight="1">
      <c r="A36662" s="4"/>
      <c r="B36662" s="4"/>
    </row>
    <row r="36663" ht="14.25" customHeight="1">
      <c r="A36663" s="4"/>
      <c r="B36663" s="4"/>
    </row>
    <row r="36664" ht="14.25" customHeight="1">
      <c r="A36664" s="4"/>
      <c r="B36664" s="4"/>
    </row>
    <row r="36665" ht="14.25" customHeight="1">
      <c r="A36665" s="4"/>
      <c r="B36665" s="4"/>
    </row>
    <row r="36666" ht="14.25" customHeight="1">
      <c r="A36666" s="4"/>
      <c r="B36666" s="4"/>
    </row>
    <row r="36667" ht="14.25" customHeight="1">
      <c r="A36667" s="4"/>
      <c r="B36667" s="4"/>
    </row>
    <row r="36668" ht="14.25" customHeight="1">
      <c r="A36668" s="4"/>
      <c r="B36668" s="4"/>
    </row>
    <row r="36669" ht="14.25" customHeight="1">
      <c r="A36669" s="4"/>
      <c r="B36669" s="4"/>
    </row>
    <row r="36670" ht="14.25" customHeight="1">
      <c r="A36670" s="4"/>
      <c r="B36670" s="4"/>
    </row>
    <row r="36671" ht="14.25" customHeight="1">
      <c r="A36671" s="4"/>
      <c r="B36671" s="4"/>
    </row>
    <row r="36672" ht="14.25" customHeight="1">
      <c r="A36672" s="4"/>
      <c r="B36672" s="4"/>
    </row>
    <row r="36673" ht="14.25" customHeight="1">
      <c r="A36673" s="4"/>
      <c r="B36673" s="4"/>
    </row>
    <row r="36674" ht="14.25" customHeight="1">
      <c r="A36674" s="4"/>
      <c r="B36674" s="4"/>
    </row>
    <row r="36675" ht="14.25" customHeight="1">
      <c r="A36675" s="4"/>
      <c r="B36675" s="4"/>
    </row>
    <row r="36676" ht="14.25" customHeight="1">
      <c r="A36676" s="4"/>
      <c r="B36676" s="4"/>
    </row>
    <row r="36677" ht="14.25" customHeight="1">
      <c r="A36677" s="4"/>
      <c r="B36677" s="4"/>
    </row>
    <row r="36678" ht="14.25" customHeight="1">
      <c r="A36678" s="4"/>
      <c r="B36678" s="4"/>
    </row>
    <row r="36679" ht="14.25" customHeight="1">
      <c r="A36679" s="4"/>
      <c r="B36679" s="4"/>
    </row>
    <row r="36680" ht="14.25" customHeight="1">
      <c r="A36680" s="4"/>
      <c r="B36680" s="4"/>
    </row>
    <row r="36681" ht="14.25" customHeight="1">
      <c r="A36681" s="4"/>
      <c r="B36681" s="4"/>
    </row>
    <row r="36682" ht="14.25" customHeight="1">
      <c r="A36682" s="4"/>
      <c r="B36682" s="4"/>
    </row>
    <row r="36683" ht="14.25" customHeight="1">
      <c r="A36683" s="4"/>
      <c r="B36683" s="4"/>
    </row>
    <row r="36684" ht="14.25" customHeight="1">
      <c r="A36684" s="4"/>
      <c r="B36684" s="4"/>
    </row>
    <row r="36685" ht="14.25" customHeight="1">
      <c r="A36685" s="4"/>
      <c r="B36685" s="4"/>
    </row>
    <row r="36686" ht="14.25" customHeight="1">
      <c r="A36686" s="4"/>
      <c r="B36686" s="4"/>
    </row>
    <row r="36687" ht="14.25" customHeight="1">
      <c r="A36687" s="4"/>
      <c r="B36687" s="4"/>
    </row>
    <row r="36688" ht="14.25" customHeight="1">
      <c r="A36688" s="4"/>
      <c r="B36688" s="4"/>
    </row>
    <row r="36689" ht="14.25" customHeight="1">
      <c r="A36689" s="4"/>
      <c r="B36689" s="4"/>
    </row>
    <row r="36690" ht="14.25" customHeight="1">
      <c r="A36690" s="4"/>
      <c r="B36690" s="4"/>
    </row>
    <row r="36691" ht="14.25" customHeight="1">
      <c r="A36691" s="4"/>
      <c r="B36691" s="4"/>
    </row>
    <row r="36692" ht="14.25" customHeight="1">
      <c r="A36692" s="4"/>
      <c r="B36692" s="4"/>
    </row>
    <row r="36693" ht="14.25" customHeight="1">
      <c r="A36693" s="4"/>
      <c r="B36693" s="4"/>
    </row>
    <row r="36694" ht="14.25" customHeight="1">
      <c r="A36694" s="4"/>
      <c r="B36694" s="4"/>
    </row>
    <row r="36695" ht="14.25" customHeight="1">
      <c r="A36695" s="4"/>
      <c r="B36695" s="4"/>
    </row>
    <row r="36696" ht="14.25" customHeight="1">
      <c r="A36696" s="4"/>
      <c r="B36696" s="4"/>
    </row>
    <row r="36697" ht="14.25" customHeight="1">
      <c r="A36697" s="4"/>
      <c r="B36697" s="4"/>
    </row>
    <row r="36698" ht="14.25" customHeight="1">
      <c r="A36698" s="4"/>
      <c r="B36698" s="4"/>
    </row>
    <row r="36699" ht="14.25" customHeight="1">
      <c r="A36699" s="4"/>
      <c r="B36699" s="4"/>
    </row>
    <row r="36700" ht="14.25" customHeight="1">
      <c r="A36700" s="4"/>
      <c r="B36700" s="4"/>
    </row>
    <row r="36701" ht="14.25" customHeight="1">
      <c r="A36701" s="4"/>
      <c r="B36701" s="4"/>
    </row>
    <row r="36702" ht="14.25" customHeight="1">
      <c r="A36702" s="4"/>
      <c r="B36702" s="4"/>
    </row>
    <row r="36703" ht="14.25" customHeight="1">
      <c r="A36703" s="4"/>
      <c r="B36703" s="4"/>
    </row>
    <row r="36704" ht="14.25" customHeight="1">
      <c r="A36704" s="4"/>
      <c r="B36704" s="4"/>
    </row>
    <row r="36705" ht="14.25" customHeight="1">
      <c r="A36705" s="4"/>
      <c r="B36705" s="4"/>
    </row>
    <row r="36706" ht="14.25" customHeight="1">
      <c r="A36706" s="4"/>
      <c r="B36706" s="4"/>
    </row>
    <row r="36707" ht="14.25" customHeight="1">
      <c r="A36707" s="4"/>
      <c r="B36707" s="4"/>
    </row>
    <row r="36708" ht="14.25" customHeight="1">
      <c r="A36708" s="4"/>
      <c r="B36708" s="4"/>
    </row>
    <row r="36709" ht="14.25" customHeight="1">
      <c r="A36709" s="4"/>
      <c r="B36709" s="4"/>
    </row>
    <row r="36710" ht="14.25" customHeight="1">
      <c r="A36710" s="4"/>
      <c r="B36710" s="4"/>
    </row>
    <row r="36711" ht="14.25" customHeight="1">
      <c r="A36711" s="4"/>
      <c r="B36711" s="4"/>
    </row>
    <row r="36712" ht="14.25" customHeight="1">
      <c r="A36712" s="4"/>
      <c r="B36712" s="4"/>
    </row>
    <row r="36713" ht="14.25" customHeight="1">
      <c r="A36713" s="4"/>
      <c r="B36713" s="4"/>
    </row>
    <row r="36714" ht="14.25" customHeight="1">
      <c r="A36714" s="4"/>
      <c r="B36714" s="4"/>
    </row>
    <row r="36715" ht="14.25" customHeight="1">
      <c r="A36715" s="4"/>
      <c r="B36715" s="4"/>
    </row>
    <row r="36716" ht="14.25" customHeight="1">
      <c r="A36716" s="4"/>
      <c r="B36716" s="4"/>
    </row>
    <row r="36717" ht="14.25" customHeight="1">
      <c r="A36717" s="4"/>
      <c r="B36717" s="4"/>
    </row>
    <row r="36718" ht="14.25" customHeight="1">
      <c r="A36718" s="4"/>
      <c r="B36718" s="4"/>
    </row>
    <row r="36719" ht="14.25" customHeight="1">
      <c r="A36719" s="4"/>
      <c r="B36719" s="4"/>
    </row>
    <row r="36720" ht="14.25" customHeight="1">
      <c r="A36720" s="4"/>
      <c r="B36720" s="4"/>
    </row>
    <row r="36721" ht="14.25" customHeight="1">
      <c r="A36721" s="4"/>
      <c r="B36721" s="4"/>
    </row>
    <row r="36722" ht="14.25" customHeight="1">
      <c r="A36722" s="4"/>
      <c r="B36722" s="4"/>
    </row>
    <row r="36723" ht="14.25" customHeight="1">
      <c r="A36723" s="4"/>
      <c r="B36723" s="4"/>
    </row>
    <row r="36724" ht="14.25" customHeight="1">
      <c r="A36724" s="4"/>
      <c r="B36724" s="4"/>
    </row>
    <row r="36725" ht="14.25" customHeight="1">
      <c r="A36725" s="4"/>
      <c r="B36725" s="4"/>
    </row>
    <row r="36726" ht="14.25" customHeight="1">
      <c r="A36726" s="4"/>
      <c r="B36726" s="4"/>
    </row>
    <row r="36727" ht="14.25" customHeight="1">
      <c r="A36727" s="4"/>
      <c r="B36727" s="4"/>
    </row>
    <row r="36728" ht="14.25" customHeight="1">
      <c r="A36728" s="4"/>
      <c r="B36728" s="4"/>
    </row>
    <row r="36729" ht="14.25" customHeight="1">
      <c r="A36729" s="4"/>
      <c r="B36729" s="4"/>
    </row>
    <row r="36730" ht="14.25" customHeight="1">
      <c r="A36730" s="4"/>
      <c r="B36730" s="4"/>
    </row>
    <row r="36731" ht="14.25" customHeight="1">
      <c r="A36731" s="4"/>
      <c r="B36731" s="4"/>
    </row>
    <row r="36732" ht="14.25" customHeight="1">
      <c r="A36732" s="4"/>
      <c r="B36732" s="4"/>
    </row>
    <row r="36733" ht="14.25" customHeight="1">
      <c r="A36733" s="4"/>
      <c r="B36733" s="4"/>
    </row>
    <row r="36734" ht="14.25" customHeight="1">
      <c r="A36734" s="4"/>
      <c r="B36734" s="4"/>
    </row>
    <row r="36735" ht="14.25" customHeight="1">
      <c r="A36735" s="4"/>
      <c r="B36735" s="4"/>
    </row>
    <row r="36736" ht="14.25" customHeight="1">
      <c r="A36736" s="4"/>
      <c r="B36736" s="4"/>
    </row>
    <row r="36737" ht="14.25" customHeight="1">
      <c r="A36737" s="4"/>
      <c r="B36737" s="4"/>
    </row>
    <row r="36738" ht="14.25" customHeight="1">
      <c r="A36738" s="4"/>
      <c r="B36738" s="4"/>
    </row>
    <row r="36739" ht="14.25" customHeight="1">
      <c r="A36739" s="4"/>
      <c r="B36739" s="4"/>
    </row>
    <row r="36740" ht="14.25" customHeight="1">
      <c r="A36740" s="4"/>
      <c r="B36740" s="4"/>
    </row>
    <row r="36741" ht="14.25" customHeight="1">
      <c r="A36741" s="4"/>
      <c r="B36741" s="4"/>
    </row>
    <row r="36742" ht="14.25" customHeight="1">
      <c r="A36742" s="4"/>
      <c r="B36742" s="4"/>
    </row>
    <row r="36743" ht="14.25" customHeight="1">
      <c r="A36743" s="4"/>
      <c r="B36743" s="4"/>
    </row>
    <row r="36744" ht="14.25" customHeight="1">
      <c r="A36744" s="4"/>
      <c r="B36744" s="4"/>
    </row>
    <row r="36745" ht="14.25" customHeight="1">
      <c r="A36745" s="4"/>
      <c r="B36745" s="4"/>
    </row>
    <row r="36746" ht="14.25" customHeight="1">
      <c r="A36746" s="4"/>
      <c r="B36746" s="4"/>
    </row>
    <row r="36747" ht="14.25" customHeight="1">
      <c r="A36747" s="4"/>
      <c r="B36747" s="4"/>
    </row>
    <row r="36748" ht="14.25" customHeight="1">
      <c r="A36748" s="4"/>
      <c r="B36748" s="4"/>
    </row>
    <row r="36749" ht="14.25" customHeight="1">
      <c r="A36749" s="4"/>
      <c r="B36749" s="4"/>
    </row>
    <row r="36750" ht="14.25" customHeight="1">
      <c r="A36750" s="4"/>
      <c r="B36750" s="4"/>
    </row>
    <row r="36751" ht="14.25" customHeight="1">
      <c r="A36751" s="4"/>
      <c r="B36751" s="4"/>
    </row>
    <row r="36752" ht="14.25" customHeight="1">
      <c r="A36752" s="4"/>
      <c r="B36752" s="4"/>
    </row>
    <row r="36753" ht="14.25" customHeight="1">
      <c r="A36753" s="4"/>
      <c r="B36753" s="4"/>
    </row>
    <row r="36754" ht="14.25" customHeight="1">
      <c r="A36754" s="4"/>
      <c r="B36754" s="4"/>
    </row>
    <row r="36755" ht="14.25" customHeight="1">
      <c r="A36755" s="4"/>
      <c r="B36755" s="4"/>
    </row>
    <row r="36756" ht="14.25" customHeight="1">
      <c r="A36756" s="4"/>
      <c r="B36756" s="4"/>
    </row>
    <row r="36757" ht="14.25" customHeight="1">
      <c r="A36757" s="4"/>
      <c r="B36757" s="4"/>
    </row>
    <row r="36758" ht="14.25" customHeight="1">
      <c r="A36758" s="4"/>
      <c r="B36758" s="4"/>
    </row>
    <row r="36759" ht="14.25" customHeight="1">
      <c r="A36759" s="4"/>
      <c r="B36759" s="4"/>
    </row>
    <row r="36760" ht="14.25" customHeight="1">
      <c r="A36760" s="4"/>
      <c r="B36760" s="4"/>
    </row>
    <row r="36761" ht="14.25" customHeight="1">
      <c r="A36761" s="4"/>
      <c r="B36761" s="4"/>
    </row>
    <row r="36762" ht="14.25" customHeight="1">
      <c r="A36762" s="4"/>
      <c r="B36762" s="4"/>
    </row>
    <row r="36763" ht="14.25" customHeight="1">
      <c r="A36763" s="4"/>
      <c r="B36763" s="4"/>
    </row>
    <row r="36764" ht="14.25" customHeight="1">
      <c r="A36764" s="4"/>
      <c r="B36764" s="4"/>
    </row>
    <row r="36765" ht="14.25" customHeight="1">
      <c r="A36765" s="4"/>
      <c r="B36765" s="4"/>
    </row>
    <row r="36766" ht="14.25" customHeight="1">
      <c r="A36766" s="4"/>
      <c r="B36766" s="4"/>
    </row>
    <row r="36767" ht="14.25" customHeight="1">
      <c r="A36767" s="4"/>
      <c r="B36767" s="4"/>
    </row>
    <row r="36768" ht="14.25" customHeight="1">
      <c r="A36768" s="4"/>
      <c r="B36768" s="4"/>
    </row>
    <row r="36769" ht="14.25" customHeight="1">
      <c r="A36769" s="4"/>
      <c r="B36769" s="4"/>
    </row>
    <row r="36770" ht="14.25" customHeight="1">
      <c r="A36770" s="4"/>
      <c r="B36770" s="4"/>
    </row>
    <row r="36771" ht="14.25" customHeight="1">
      <c r="A36771" s="4"/>
      <c r="B36771" s="4"/>
    </row>
    <row r="36772" ht="14.25" customHeight="1">
      <c r="A36772" s="4"/>
      <c r="B36772" s="4"/>
    </row>
    <row r="36773" ht="14.25" customHeight="1">
      <c r="A36773" s="4"/>
      <c r="B36773" s="4"/>
    </row>
    <row r="36774" ht="14.25" customHeight="1">
      <c r="A36774" s="4"/>
      <c r="B36774" s="4"/>
    </row>
    <row r="36775" ht="14.25" customHeight="1">
      <c r="A36775" s="4"/>
      <c r="B36775" s="4"/>
    </row>
    <row r="36776" ht="14.25" customHeight="1">
      <c r="A36776" s="4"/>
      <c r="B36776" s="4"/>
    </row>
    <row r="36777" ht="14.25" customHeight="1">
      <c r="A36777" s="4"/>
      <c r="B36777" s="4"/>
    </row>
    <row r="36778" ht="14.25" customHeight="1">
      <c r="A36778" s="4"/>
      <c r="B36778" s="4"/>
    </row>
    <row r="36779" ht="14.25" customHeight="1">
      <c r="A36779" s="4"/>
      <c r="B36779" s="4"/>
    </row>
    <row r="36780" ht="14.25" customHeight="1">
      <c r="A36780" s="4"/>
      <c r="B36780" s="4"/>
    </row>
    <row r="36781" ht="14.25" customHeight="1">
      <c r="A36781" s="4"/>
      <c r="B36781" s="4"/>
    </row>
    <row r="36782" ht="14.25" customHeight="1">
      <c r="A36782" s="4"/>
      <c r="B36782" s="4"/>
    </row>
    <row r="36783" ht="14.25" customHeight="1">
      <c r="A36783" s="4"/>
      <c r="B36783" s="4"/>
    </row>
    <row r="36784" ht="14.25" customHeight="1">
      <c r="A36784" s="4"/>
      <c r="B36784" s="4"/>
    </row>
    <row r="36785" ht="14.25" customHeight="1">
      <c r="A36785" s="4"/>
      <c r="B36785" s="4"/>
    </row>
    <row r="36786" ht="14.25" customHeight="1">
      <c r="A36786" s="4"/>
      <c r="B36786" s="4"/>
    </row>
    <row r="36787" ht="14.25" customHeight="1">
      <c r="A36787" s="4"/>
      <c r="B36787" s="4"/>
    </row>
    <row r="36788" ht="14.25" customHeight="1">
      <c r="A36788" s="4"/>
      <c r="B36788" s="4"/>
    </row>
    <row r="36789" ht="14.25" customHeight="1">
      <c r="A36789" s="4"/>
      <c r="B36789" s="4"/>
    </row>
    <row r="36790" ht="14.25" customHeight="1">
      <c r="A36790" s="4"/>
      <c r="B36790" s="4"/>
    </row>
    <row r="36791" ht="14.25" customHeight="1">
      <c r="A36791" s="4"/>
      <c r="B36791" s="4"/>
    </row>
    <row r="36792" ht="14.25" customHeight="1">
      <c r="A36792" s="4"/>
      <c r="B36792" s="4"/>
    </row>
    <row r="36793" ht="14.25" customHeight="1">
      <c r="A36793" s="4"/>
      <c r="B36793" s="4"/>
    </row>
    <row r="36794" ht="14.25" customHeight="1">
      <c r="A36794" s="4"/>
      <c r="B36794" s="4"/>
    </row>
    <row r="36795" ht="14.25" customHeight="1">
      <c r="A36795" s="4"/>
      <c r="B36795" s="4"/>
    </row>
    <row r="36796" ht="14.25" customHeight="1">
      <c r="A36796" s="4"/>
      <c r="B36796" s="4"/>
    </row>
    <row r="36797" ht="14.25" customHeight="1">
      <c r="A36797" s="4"/>
      <c r="B36797" s="4"/>
    </row>
    <row r="36798" ht="14.25" customHeight="1">
      <c r="A36798" s="4"/>
      <c r="B36798" s="4"/>
    </row>
    <row r="36799" ht="14.25" customHeight="1">
      <c r="A36799" s="4"/>
      <c r="B36799" s="4"/>
    </row>
    <row r="36800" ht="14.25" customHeight="1">
      <c r="A36800" s="4"/>
      <c r="B36800" s="4"/>
    </row>
    <row r="36801" ht="14.25" customHeight="1">
      <c r="A36801" s="4"/>
      <c r="B36801" s="4"/>
    </row>
    <row r="36802" ht="14.25" customHeight="1">
      <c r="A36802" s="4"/>
      <c r="B36802" s="4"/>
    </row>
    <row r="36803" ht="14.25" customHeight="1">
      <c r="A36803" s="4"/>
      <c r="B36803" s="4"/>
    </row>
    <row r="36804" ht="14.25" customHeight="1">
      <c r="A36804" s="4"/>
      <c r="B36804" s="4"/>
    </row>
    <row r="36805" ht="14.25" customHeight="1">
      <c r="A36805" s="4"/>
      <c r="B36805" s="4"/>
    </row>
    <row r="36806" ht="14.25" customHeight="1">
      <c r="A36806" s="4"/>
      <c r="B36806" s="4"/>
    </row>
    <row r="36807" ht="14.25" customHeight="1">
      <c r="A36807" s="4"/>
      <c r="B36807" s="4"/>
    </row>
    <row r="36808" ht="14.25" customHeight="1">
      <c r="A36808" s="4"/>
      <c r="B36808" s="4"/>
    </row>
    <row r="36809" ht="14.25" customHeight="1">
      <c r="A36809" s="4"/>
      <c r="B36809" s="4"/>
    </row>
    <row r="36810" ht="14.25" customHeight="1">
      <c r="A36810" s="4"/>
      <c r="B36810" s="4"/>
    </row>
    <row r="36811" ht="14.25" customHeight="1">
      <c r="A36811" s="4"/>
      <c r="B36811" s="4"/>
    </row>
    <row r="36812" ht="14.25" customHeight="1">
      <c r="A36812" s="4"/>
      <c r="B36812" s="4"/>
    </row>
    <row r="36813" ht="14.25" customHeight="1">
      <c r="A36813" s="4"/>
      <c r="B36813" s="4"/>
    </row>
    <row r="36814" ht="14.25" customHeight="1">
      <c r="A36814" s="4"/>
      <c r="B36814" s="4"/>
    </row>
    <row r="36815" ht="14.25" customHeight="1">
      <c r="A36815" s="4"/>
      <c r="B36815" s="4"/>
    </row>
    <row r="36816" ht="14.25" customHeight="1">
      <c r="A36816" s="4"/>
      <c r="B36816" s="4"/>
    </row>
    <row r="36817" ht="14.25" customHeight="1">
      <c r="A36817" s="4"/>
      <c r="B36817" s="4"/>
    </row>
    <row r="36818" ht="14.25" customHeight="1">
      <c r="A36818" s="4"/>
      <c r="B36818" s="4"/>
    </row>
    <row r="36819" ht="14.25" customHeight="1">
      <c r="A36819" s="4"/>
      <c r="B36819" s="4"/>
    </row>
    <row r="36820" ht="14.25" customHeight="1">
      <c r="A36820" s="4"/>
      <c r="B36820" s="4"/>
    </row>
    <row r="36821" ht="14.25" customHeight="1">
      <c r="A36821" s="4"/>
      <c r="B36821" s="4"/>
    </row>
    <row r="36822" ht="14.25" customHeight="1">
      <c r="A36822" s="4"/>
      <c r="B36822" s="4"/>
    </row>
    <row r="36823" ht="14.25" customHeight="1">
      <c r="A36823" s="4"/>
      <c r="B36823" s="4"/>
    </row>
    <row r="36824" ht="14.25" customHeight="1">
      <c r="A36824" s="4"/>
      <c r="B36824" s="4"/>
    </row>
    <row r="36825" ht="14.25" customHeight="1">
      <c r="A36825" s="4"/>
      <c r="B36825" s="4"/>
    </row>
    <row r="36826" ht="14.25" customHeight="1">
      <c r="A36826" s="4"/>
      <c r="B36826" s="4"/>
    </row>
    <row r="36827" ht="14.25" customHeight="1">
      <c r="A36827" s="4"/>
      <c r="B36827" s="4"/>
    </row>
    <row r="36828" ht="14.25" customHeight="1">
      <c r="A36828" s="4"/>
      <c r="B36828" s="4"/>
    </row>
    <row r="36829" ht="14.25" customHeight="1">
      <c r="A36829" s="4"/>
      <c r="B36829" s="4"/>
    </row>
    <row r="36830" ht="14.25" customHeight="1">
      <c r="A36830" s="4"/>
      <c r="B36830" s="4"/>
    </row>
    <row r="36831" ht="14.25" customHeight="1">
      <c r="A36831" s="4"/>
      <c r="B36831" s="4"/>
    </row>
    <row r="36832" ht="14.25" customHeight="1">
      <c r="A36832" s="4"/>
      <c r="B36832" s="4"/>
    </row>
    <row r="36833" ht="14.25" customHeight="1">
      <c r="A36833" s="4"/>
      <c r="B36833" s="4"/>
    </row>
    <row r="36834" ht="14.25" customHeight="1">
      <c r="A36834" s="4"/>
      <c r="B36834" s="4"/>
    </row>
    <row r="36835" ht="14.25" customHeight="1">
      <c r="A36835" s="4"/>
      <c r="B36835" s="4"/>
    </row>
    <row r="36836" ht="14.25" customHeight="1">
      <c r="A36836" s="4"/>
      <c r="B36836" s="4"/>
    </row>
    <row r="36837" ht="14.25" customHeight="1">
      <c r="A36837" s="4"/>
      <c r="B36837" s="4"/>
    </row>
    <row r="36838" ht="14.25" customHeight="1">
      <c r="A36838" s="4"/>
      <c r="B36838" s="4"/>
    </row>
    <row r="36839" ht="14.25" customHeight="1">
      <c r="A36839" s="4"/>
      <c r="B36839" s="4"/>
    </row>
    <row r="36840" ht="14.25" customHeight="1">
      <c r="A36840" s="4"/>
      <c r="B36840" s="4"/>
    </row>
    <row r="36841" ht="14.25" customHeight="1">
      <c r="A36841" s="4"/>
      <c r="B36841" s="4"/>
    </row>
    <row r="36842" ht="14.25" customHeight="1">
      <c r="A36842" s="4"/>
      <c r="B36842" s="4"/>
    </row>
    <row r="36843" ht="14.25" customHeight="1">
      <c r="A36843" s="4"/>
      <c r="B36843" s="4"/>
    </row>
    <row r="36844" ht="14.25" customHeight="1">
      <c r="A36844" s="4"/>
      <c r="B36844" s="4"/>
    </row>
    <row r="36845" ht="14.25" customHeight="1">
      <c r="A36845" s="4"/>
      <c r="B36845" s="4"/>
    </row>
    <row r="36846" ht="14.25" customHeight="1">
      <c r="A36846" s="4"/>
      <c r="B36846" s="4"/>
    </row>
    <row r="36847" ht="14.25" customHeight="1">
      <c r="A36847" s="4"/>
      <c r="B36847" s="4"/>
    </row>
    <row r="36848" ht="14.25" customHeight="1">
      <c r="A36848" s="4"/>
      <c r="B36848" s="4"/>
    </row>
    <row r="36849" ht="14.25" customHeight="1">
      <c r="A36849" s="4"/>
      <c r="B36849" s="4"/>
    </row>
    <row r="36850" ht="14.25" customHeight="1">
      <c r="A36850" s="4"/>
      <c r="B36850" s="4"/>
    </row>
    <row r="36851" ht="14.25" customHeight="1">
      <c r="A36851" s="4"/>
      <c r="B36851" s="4"/>
    </row>
    <row r="36852" ht="14.25" customHeight="1">
      <c r="A36852" s="4"/>
      <c r="B36852" s="4"/>
    </row>
    <row r="36853" ht="14.25" customHeight="1">
      <c r="A36853" s="4"/>
      <c r="B36853" s="4"/>
    </row>
    <row r="36854" ht="14.25" customHeight="1">
      <c r="A36854" s="4"/>
      <c r="B36854" s="4"/>
    </row>
    <row r="36855" ht="14.25" customHeight="1">
      <c r="A36855" s="4"/>
      <c r="B36855" s="4"/>
    </row>
    <row r="36856" ht="14.25" customHeight="1">
      <c r="A36856" s="4"/>
      <c r="B36856" s="4"/>
    </row>
    <row r="36857" ht="14.25" customHeight="1">
      <c r="A36857" s="4"/>
      <c r="B36857" s="4"/>
    </row>
    <row r="36858" ht="14.25" customHeight="1">
      <c r="A36858" s="4"/>
      <c r="B36858" s="4"/>
    </row>
    <row r="36859" ht="14.25" customHeight="1">
      <c r="A36859" s="4"/>
      <c r="B36859" s="4"/>
    </row>
    <row r="36860" ht="14.25" customHeight="1">
      <c r="A36860" s="4"/>
      <c r="B36860" s="4"/>
    </row>
    <row r="36861" ht="14.25" customHeight="1">
      <c r="A36861" s="4"/>
      <c r="B36861" s="4"/>
    </row>
    <row r="36862" ht="14.25" customHeight="1">
      <c r="A36862" s="4"/>
      <c r="B36862" s="4"/>
    </row>
    <row r="36863" ht="14.25" customHeight="1">
      <c r="A36863" s="4"/>
      <c r="B36863" s="4"/>
    </row>
    <row r="36864" ht="14.25" customHeight="1">
      <c r="A36864" s="4"/>
      <c r="B36864" s="4"/>
    </row>
    <row r="36865" ht="14.25" customHeight="1">
      <c r="A36865" s="4"/>
      <c r="B36865" s="4"/>
    </row>
    <row r="36866" ht="14.25" customHeight="1">
      <c r="A36866" s="4"/>
      <c r="B36866" s="4"/>
    </row>
    <row r="36867" ht="14.25" customHeight="1">
      <c r="A36867" s="4"/>
      <c r="B36867" s="4"/>
    </row>
    <row r="36868" ht="14.25" customHeight="1">
      <c r="A36868" s="4"/>
      <c r="B36868" s="4"/>
    </row>
    <row r="36869" ht="14.25" customHeight="1">
      <c r="A36869" s="4"/>
      <c r="B36869" s="4"/>
    </row>
    <row r="36870" ht="14.25" customHeight="1">
      <c r="A36870" s="4"/>
      <c r="B36870" s="4"/>
    </row>
    <row r="36871" ht="14.25" customHeight="1">
      <c r="A36871" s="4"/>
      <c r="B36871" s="4"/>
    </row>
    <row r="36872" ht="14.25" customHeight="1">
      <c r="A36872" s="4"/>
      <c r="B36872" s="4"/>
    </row>
    <row r="36873" ht="14.25" customHeight="1">
      <c r="A36873" s="4"/>
      <c r="B36873" s="4"/>
    </row>
    <row r="36874" ht="14.25" customHeight="1">
      <c r="A36874" s="4"/>
      <c r="B36874" s="4"/>
    </row>
    <row r="36875" ht="14.25" customHeight="1">
      <c r="A36875" s="4"/>
      <c r="B36875" s="4"/>
    </row>
    <row r="36876" ht="14.25" customHeight="1">
      <c r="A36876" s="4"/>
      <c r="B36876" s="4"/>
    </row>
    <row r="36877" ht="14.25" customHeight="1">
      <c r="A36877" s="4"/>
      <c r="B36877" s="4"/>
    </row>
    <row r="36878" ht="14.25" customHeight="1">
      <c r="A36878" s="4"/>
      <c r="B36878" s="4"/>
    </row>
    <row r="36879" ht="14.25" customHeight="1">
      <c r="A36879" s="4"/>
      <c r="B36879" s="4"/>
    </row>
    <row r="36880" ht="14.25" customHeight="1">
      <c r="A36880" s="4"/>
      <c r="B36880" s="4"/>
    </row>
    <row r="36881" ht="14.25" customHeight="1">
      <c r="A36881" s="4"/>
      <c r="B36881" s="4"/>
    </row>
    <row r="36882" ht="14.25" customHeight="1">
      <c r="A36882" s="4"/>
      <c r="B36882" s="4"/>
    </row>
    <row r="36883" ht="14.25" customHeight="1">
      <c r="A36883" s="4"/>
      <c r="B36883" s="4"/>
    </row>
    <row r="36884" ht="14.25" customHeight="1">
      <c r="A36884" s="4"/>
      <c r="B36884" s="4"/>
    </row>
    <row r="36885" ht="14.25" customHeight="1">
      <c r="A36885" s="4"/>
      <c r="B36885" s="4"/>
    </row>
    <row r="36886" ht="14.25" customHeight="1">
      <c r="A36886" s="4"/>
      <c r="B36886" s="4"/>
    </row>
    <row r="36887" ht="14.25" customHeight="1">
      <c r="A36887" s="4"/>
      <c r="B36887" s="4"/>
    </row>
    <row r="36888" ht="14.25" customHeight="1">
      <c r="A36888" s="4"/>
      <c r="B36888" s="4"/>
    </row>
    <row r="36889" ht="14.25" customHeight="1">
      <c r="A36889" s="4"/>
      <c r="B36889" s="4"/>
    </row>
    <row r="36890" ht="14.25" customHeight="1">
      <c r="A36890" s="4"/>
      <c r="B36890" s="4"/>
    </row>
    <row r="36891" ht="14.25" customHeight="1">
      <c r="A36891" s="4"/>
      <c r="B36891" s="4"/>
    </row>
    <row r="36892" ht="14.25" customHeight="1">
      <c r="A36892" s="4"/>
      <c r="B36892" s="4"/>
    </row>
    <row r="36893" ht="14.25" customHeight="1">
      <c r="A36893" s="4"/>
      <c r="B36893" s="4"/>
    </row>
    <row r="36894" ht="14.25" customHeight="1">
      <c r="A36894" s="4"/>
      <c r="B36894" s="4"/>
    </row>
    <row r="36895" ht="14.25" customHeight="1">
      <c r="A36895" s="4"/>
      <c r="B36895" s="4"/>
    </row>
    <row r="36896" ht="14.25" customHeight="1">
      <c r="A36896" s="4"/>
      <c r="B36896" s="4"/>
    </row>
    <row r="36897" ht="14.25" customHeight="1">
      <c r="A36897" s="4"/>
      <c r="B36897" s="4"/>
    </row>
    <row r="36898" ht="14.25" customHeight="1">
      <c r="A36898" s="4"/>
      <c r="B36898" s="4"/>
    </row>
    <row r="36899" ht="14.25" customHeight="1">
      <c r="A36899" s="4"/>
      <c r="B36899" s="4"/>
    </row>
    <row r="36900" ht="14.25" customHeight="1">
      <c r="A36900" s="4"/>
      <c r="B36900" s="4"/>
    </row>
    <row r="36901" ht="14.25" customHeight="1">
      <c r="A36901" s="4"/>
      <c r="B36901" s="4"/>
    </row>
    <row r="36902" ht="14.25" customHeight="1">
      <c r="A36902" s="4"/>
      <c r="B36902" s="4"/>
    </row>
    <row r="36903" ht="14.25" customHeight="1">
      <c r="A36903" s="4"/>
      <c r="B36903" s="4"/>
    </row>
    <row r="36904" ht="14.25" customHeight="1">
      <c r="A36904" s="4"/>
      <c r="B36904" s="4"/>
    </row>
    <row r="36905" ht="14.25" customHeight="1">
      <c r="A36905" s="4"/>
      <c r="B36905" s="4"/>
    </row>
    <row r="36906" ht="14.25" customHeight="1">
      <c r="A36906" s="4"/>
      <c r="B36906" s="4"/>
    </row>
    <row r="36907" ht="14.25" customHeight="1">
      <c r="A36907" s="4"/>
      <c r="B36907" s="4"/>
    </row>
    <row r="36908" ht="14.25" customHeight="1">
      <c r="A36908" s="4"/>
      <c r="B36908" s="4"/>
    </row>
    <row r="36909" ht="14.25" customHeight="1">
      <c r="A36909" s="4"/>
      <c r="B36909" s="4"/>
    </row>
    <row r="36910" ht="14.25" customHeight="1">
      <c r="A36910" s="4"/>
      <c r="B36910" s="4"/>
    </row>
    <row r="36911" ht="14.25" customHeight="1">
      <c r="A36911" s="4"/>
      <c r="B36911" s="4"/>
    </row>
    <row r="36912" ht="14.25" customHeight="1">
      <c r="A36912" s="4"/>
      <c r="B36912" s="4"/>
    </row>
    <row r="36913" ht="14.25" customHeight="1">
      <c r="A36913" s="4"/>
      <c r="B36913" s="4"/>
    </row>
    <row r="36914" ht="14.25" customHeight="1">
      <c r="A36914" s="4"/>
      <c r="B36914" s="4"/>
    </row>
    <row r="36915" ht="14.25" customHeight="1">
      <c r="A36915" s="4"/>
      <c r="B36915" s="4"/>
    </row>
    <row r="36916" ht="14.25" customHeight="1">
      <c r="A36916" s="4"/>
      <c r="B36916" s="4"/>
    </row>
    <row r="36917" ht="14.25" customHeight="1">
      <c r="A36917" s="4"/>
      <c r="B36917" s="4"/>
    </row>
    <row r="36918" ht="14.25" customHeight="1">
      <c r="A36918" s="4"/>
      <c r="B36918" s="4"/>
    </row>
    <row r="36919" ht="14.25" customHeight="1">
      <c r="A36919" s="4"/>
      <c r="B36919" s="4"/>
    </row>
    <row r="36920" ht="14.25" customHeight="1">
      <c r="A36920" s="4"/>
      <c r="B36920" s="4"/>
    </row>
    <row r="36921" ht="14.25" customHeight="1">
      <c r="A36921" s="4"/>
      <c r="B36921" s="4"/>
    </row>
    <row r="36922" ht="14.25" customHeight="1">
      <c r="A36922" s="4"/>
      <c r="B36922" s="4"/>
    </row>
    <row r="36923" ht="14.25" customHeight="1">
      <c r="A36923" s="4"/>
      <c r="B36923" s="4"/>
    </row>
    <row r="36924" ht="14.25" customHeight="1">
      <c r="A36924" s="4"/>
      <c r="B36924" s="4"/>
    </row>
    <row r="36925" ht="14.25" customHeight="1">
      <c r="A36925" s="4"/>
      <c r="B36925" s="4"/>
    </row>
    <row r="36926" ht="14.25" customHeight="1">
      <c r="A36926" s="4"/>
      <c r="B36926" s="4"/>
    </row>
    <row r="36927" ht="14.25" customHeight="1">
      <c r="A36927" s="4"/>
      <c r="B36927" s="4"/>
    </row>
    <row r="36928" ht="14.25" customHeight="1">
      <c r="A36928" s="4"/>
      <c r="B36928" s="4"/>
    </row>
    <row r="36929" ht="14.25" customHeight="1">
      <c r="A36929" s="4"/>
      <c r="B36929" s="4"/>
    </row>
    <row r="36930" ht="14.25" customHeight="1">
      <c r="A36930" s="4"/>
      <c r="B36930" s="4"/>
    </row>
    <row r="36931" ht="14.25" customHeight="1">
      <c r="A36931" s="4"/>
      <c r="B36931" s="4"/>
    </row>
    <row r="36932" ht="14.25" customHeight="1">
      <c r="A36932" s="4"/>
      <c r="B36932" s="4"/>
    </row>
    <row r="36933" ht="14.25" customHeight="1">
      <c r="A36933" s="4"/>
      <c r="B36933" s="4"/>
    </row>
    <row r="36934" ht="14.25" customHeight="1">
      <c r="A36934" s="4"/>
      <c r="B36934" s="4"/>
    </row>
    <row r="36935" ht="14.25" customHeight="1">
      <c r="A36935" s="4"/>
      <c r="B36935" s="4"/>
    </row>
    <row r="36936" ht="14.25" customHeight="1">
      <c r="A36936" s="4"/>
      <c r="B36936" s="4"/>
    </row>
    <row r="36937" ht="14.25" customHeight="1">
      <c r="A36937" s="4"/>
      <c r="B36937" s="4"/>
    </row>
    <row r="36938" ht="14.25" customHeight="1">
      <c r="A36938" s="4"/>
      <c r="B36938" s="4"/>
    </row>
    <row r="36939" ht="14.25" customHeight="1">
      <c r="A36939" s="4"/>
      <c r="B36939" s="4"/>
    </row>
    <row r="36940" ht="14.25" customHeight="1">
      <c r="A36940" s="4"/>
      <c r="B36940" s="4"/>
    </row>
    <row r="36941" ht="14.25" customHeight="1">
      <c r="A36941" s="4"/>
      <c r="B36941" s="4"/>
    </row>
    <row r="36942" ht="14.25" customHeight="1">
      <c r="A36942" s="4"/>
      <c r="B36942" s="4"/>
    </row>
    <row r="36943" ht="14.25" customHeight="1">
      <c r="A36943" s="4"/>
      <c r="B36943" s="4"/>
    </row>
    <row r="36944" ht="14.25" customHeight="1">
      <c r="A36944" s="4"/>
      <c r="B36944" s="4"/>
    </row>
    <row r="36945" ht="14.25" customHeight="1">
      <c r="A36945" s="4"/>
      <c r="B36945" s="4"/>
    </row>
    <row r="36946" ht="14.25" customHeight="1">
      <c r="A36946" s="4"/>
      <c r="B36946" s="4"/>
    </row>
    <row r="36947" ht="14.25" customHeight="1">
      <c r="A36947" s="4"/>
      <c r="B36947" s="4"/>
    </row>
    <row r="36948" ht="14.25" customHeight="1">
      <c r="A36948" s="4"/>
      <c r="B36948" s="4"/>
    </row>
    <row r="36949" ht="14.25" customHeight="1">
      <c r="A36949" s="4"/>
      <c r="B36949" s="4"/>
    </row>
    <row r="36950" ht="14.25" customHeight="1">
      <c r="A36950" s="4"/>
      <c r="B36950" s="4"/>
    </row>
    <row r="36951" ht="14.25" customHeight="1">
      <c r="A36951" s="4"/>
      <c r="B36951" s="4"/>
    </row>
    <row r="36952" ht="14.25" customHeight="1">
      <c r="A36952" s="4"/>
      <c r="B36952" s="4"/>
    </row>
    <row r="36953" ht="14.25" customHeight="1">
      <c r="A36953" s="4"/>
      <c r="B36953" s="4"/>
    </row>
    <row r="36954" ht="14.25" customHeight="1">
      <c r="A36954" s="4"/>
      <c r="B36954" s="4"/>
    </row>
    <row r="36955" ht="14.25" customHeight="1">
      <c r="A36955" s="4"/>
      <c r="B36955" s="4"/>
    </row>
    <row r="36956" ht="14.25" customHeight="1">
      <c r="A36956" s="4"/>
      <c r="B36956" s="4"/>
    </row>
    <row r="36957" ht="14.25" customHeight="1">
      <c r="A36957" s="4"/>
      <c r="B36957" s="4"/>
    </row>
    <row r="36958" ht="14.25" customHeight="1">
      <c r="A36958" s="4"/>
      <c r="B36958" s="4"/>
    </row>
    <row r="36959" ht="14.25" customHeight="1">
      <c r="A36959" s="4"/>
      <c r="B36959" s="4"/>
    </row>
    <row r="36960" ht="14.25" customHeight="1">
      <c r="A36960" s="4"/>
      <c r="B36960" s="4"/>
    </row>
    <row r="36961" ht="14.25" customHeight="1">
      <c r="A36961" s="4"/>
      <c r="B36961" s="4"/>
    </row>
    <row r="36962" ht="14.25" customHeight="1">
      <c r="A36962" s="4"/>
      <c r="B36962" s="4"/>
    </row>
    <row r="36963" ht="14.25" customHeight="1">
      <c r="A36963" s="4"/>
      <c r="B36963" s="4"/>
    </row>
    <row r="36964" ht="14.25" customHeight="1">
      <c r="A36964" s="4"/>
      <c r="B36964" s="4"/>
    </row>
    <row r="36965" ht="14.25" customHeight="1">
      <c r="A36965" s="4"/>
      <c r="B36965" s="4"/>
    </row>
    <row r="36966" ht="14.25" customHeight="1">
      <c r="A36966" s="4"/>
      <c r="B36966" s="4"/>
    </row>
    <row r="36967" ht="14.25" customHeight="1">
      <c r="A36967" s="4"/>
      <c r="B36967" s="4"/>
    </row>
    <row r="36968" ht="14.25" customHeight="1">
      <c r="A36968" s="4"/>
      <c r="B36968" s="4"/>
    </row>
    <row r="36969" ht="14.25" customHeight="1">
      <c r="A36969" s="4"/>
      <c r="B36969" s="4"/>
    </row>
    <row r="36970" ht="14.25" customHeight="1">
      <c r="A36970" s="4"/>
      <c r="B36970" s="4"/>
    </row>
    <row r="36971" ht="14.25" customHeight="1">
      <c r="A36971" s="4"/>
      <c r="B36971" s="4"/>
    </row>
    <row r="36972" ht="14.25" customHeight="1">
      <c r="A36972" s="4"/>
      <c r="B36972" s="4"/>
    </row>
    <row r="36973" ht="14.25" customHeight="1">
      <c r="A36973" s="4"/>
      <c r="B36973" s="4"/>
    </row>
    <row r="36974" ht="14.25" customHeight="1">
      <c r="A36974" s="4"/>
      <c r="B36974" s="4"/>
    </row>
    <row r="36975" ht="14.25" customHeight="1">
      <c r="A36975" s="4"/>
      <c r="B36975" s="4"/>
    </row>
    <row r="36976" ht="14.25" customHeight="1">
      <c r="A36976" s="4"/>
      <c r="B36976" s="4"/>
    </row>
    <row r="36977" ht="14.25" customHeight="1">
      <c r="A36977" s="4"/>
      <c r="B36977" s="4"/>
    </row>
    <row r="36978" ht="14.25" customHeight="1">
      <c r="A36978" s="4"/>
      <c r="B36978" s="4"/>
    </row>
    <row r="36979" ht="14.25" customHeight="1">
      <c r="A36979" s="4"/>
      <c r="B36979" s="4"/>
    </row>
    <row r="36980" ht="14.25" customHeight="1">
      <c r="A36980" s="4"/>
      <c r="B36980" s="4"/>
    </row>
    <row r="36981" ht="14.25" customHeight="1">
      <c r="A36981" s="4"/>
      <c r="B36981" s="4"/>
    </row>
    <row r="36982" ht="14.25" customHeight="1">
      <c r="A36982" s="4"/>
      <c r="B36982" s="4"/>
    </row>
    <row r="36983" ht="14.25" customHeight="1">
      <c r="A36983" s="4"/>
      <c r="B36983" s="4"/>
    </row>
    <row r="36984" ht="14.25" customHeight="1">
      <c r="A36984" s="4"/>
      <c r="B36984" s="4"/>
    </row>
    <row r="36985" ht="14.25" customHeight="1">
      <c r="A36985" s="4"/>
      <c r="B36985" s="4"/>
    </row>
    <row r="36986" ht="14.25" customHeight="1">
      <c r="A36986" s="4"/>
      <c r="B36986" s="4"/>
    </row>
    <row r="36987" ht="14.25" customHeight="1">
      <c r="A36987" s="4"/>
      <c r="B36987" s="4"/>
    </row>
    <row r="36988" ht="14.25" customHeight="1">
      <c r="A36988" s="4"/>
      <c r="B36988" s="4"/>
    </row>
    <row r="36989" ht="14.25" customHeight="1">
      <c r="A36989" s="4"/>
      <c r="B36989" s="4"/>
    </row>
    <row r="36990" ht="14.25" customHeight="1">
      <c r="A36990" s="4"/>
      <c r="B36990" s="4"/>
    </row>
    <row r="36991" ht="14.25" customHeight="1">
      <c r="A36991" s="4"/>
      <c r="B36991" s="4"/>
    </row>
    <row r="36992" ht="14.25" customHeight="1">
      <c r="A36992" s="4"/>
      <c r="B36992" s="4"/>
    </row>
    <row r="36993" ht="14.25" customHeight="1">
      <c r="A36993" s="4"/>
      <c r="B36993" s="4"/>
    </row>
    <row r="36994" ht="14.25" customHeight="1">
      <c r="A36994" s="4"/>
      <c r="B36994" s="4"/>
    </row>
    <row r="36995" ht="14.25" customHeight="1">
      <c r="A36995" s="4"/>
      <c r="B36995" s="4"/>
    </row>
    <row r="36996" ht="14.25" customHeight="1">
      <c r="A36996" s="4"/>
      <c r="B36996" s="4"/>
    </row>
    <row r="36997" ht="14.25" customHeight="1">
      <c r="A36997" s="4"/>
      <c r="B36997" s="4"/>
    </row>
    <row r="36998" ht="14.25" customHeight="1">
      <c r="A36998" s="4"/>
      <c r="B36998" s="4"/>
    </row>
    <row r="36999" ht="14.25" customHeight="1">
      <c r="A36999" s="4"/>
      <c r="B36999" s="4"/>
    </row>
    <row r="37000" ht="14.25" customHeight="1">
      <c r="A37000" s="4"/>
      <c r="B37000" s="4"/>
    </row>
    <row r="37001" ht="14.25" customHeight="1">
      <c r="A37001" s="4"/>
      <c r="B37001" s="4"/>
    </row>
    <row r="37002" ht="14.25" customHeight="1">
      <c r="A37002" s="4"/>
      <c r="B37002" s="4"/>
    </row>
    <row r="37003" ht="14.25" customHeight="1">
      <c r="A37003" s="4"/>
      <c r="B37003" s="4"/>
    </row>
    <row r="37004" ht="14.25" customHeight="1">
      <c r="A37004" s="4"/>
      <c r="B37004" s="4"/>
    </row>
    <row r="37005" ht="14.25" customHeight="1">
      <c r="A37005" s="4"/>
      <c r="B37005" s="4"/>
    </row>
    <row r="37006" ht="14.25" customHeight="1">
      <c r="A37006" s="4"/>
      <c r="B37006" s="4"/>
    </row>
    <row r="37007" ht="14.25" customHeight="1">
      <c r="A37007" s="4"/>
      <c r="B37007" s="4"/>
    </row>
    <row r="37008" ht="14.25" customHeight="1">
      <c r="A37008" s="4"/>
      <c r="B37008" s="4"/>
    </row>
    <row r="37009" ht="14.25" customHeight="1">
      <c r="A37009" s="4"/>
      <c r="B37009" s="4"/>
    </row>
    <row r="37010" ht="14.25" customHeight="1">
      <c r="A37010" s="4"/>
      <c r="B37010" s="4"/>
    </row>
    <row r="37011" ht="14.25" customHeight="1">
      <c r="A37011" s="4"/>
      <c r="B37011" s="4"/>
    </row>
    <row r="37012" ht="14.25" customHeight="1">
      <c r="A37012" s="4"/>
      <c r="B37012" s="4"/>
    </row>
    <row r="37013" ht="14.25" customHeight="1">
      <c r="A37013" s="4"/>
      <c r="B37013" s="4"/>
    </row>
    <row r="37014" ht="14.25" customHeight="1">
      <c r="A37014" s="4"/>
      <c r="B37014" s="4"/>
    </row>
    <row r="37015" ht="14.25" customHeight="1">
      <c r="A37015" s="4"/>
      <c r="B37015" s="4"/>
    </row>
    <row r="37016" ht="14.25" customHeight="1">
      <c r="A37016" s="4"/>
      <c r="B37016" s="4"/>
    </row>
    <row r="37017" ht="14.25" customHeight="1">
      <c r="A37017" s="4"/>
      <c r="B37017" s="4"/>
    </row>
    <row r="37018" ht="14.25" customHeight="1">
      <c r="A37018" s="4"/>
      <c r="B37018" s="4"/>
    </row>
    <row r="37019" ht="14.25" customHeight="1">
      <c r="A37019" s="4"/>
      <c r="B37019" s="4"/>
    </row>
    <row r="37020" ht="14.25" customHeight="1">
      <c r="A37020" s="4"/>
      <c r="B37020" s="4"/>
    </row>
    <row r="37021" ht="14.25" customHeight="1">
      <c r="A37021" s="4"/>
      <c r="B37021" s="4"/>
    </row>
    <row r="37022" ht="14.25" customHeight="1">
      <c r="A37022" s="4"/>
      <c r="B37022" s="4"/>
    </row>
    <row r="37023" ht="14.25" customHeight="1">
      <c r="A37023" s="4"/>
      <c r="B37023" s="4"/>
    </row>
    <row r="37024" ht="14.25" customHeight="1">
      <c r="A37024" s="4"/>
      <c r="B37024" s="4"/>
    </row>
    <row r="37025" ht="14.25" customHeight="1">
      <c r="A37025" s="4"/>
      <c r="B37025" s="4"/>
    </row>
    <row r="37026" ht="14.25" customHeight="1">
      <c r="A37026" s="4"/>
      <c r="B37026" s="4"/>
    </row>
    <row r="37027" ht="14.25" customHeight="1">
      <c r="A37027" s="4"/>
      <c r="B37027" s="4"/>
    </row>
    <row r="37028" ht="14.25" customHeight="1">
      <c r="A37028" s="4"/>
      <c r="B37028" s="4"/>
    </row>
    <row r="37029" ht="14.25" customHeight="1">
      <c r="A37029" s="4"/>
      <c r="B37029" s="4"/>
    </row>
    <row r="37030" ht="14.25" customHeight="1">
      <c r="A37030" s="4"/>
      <c r="B37030" s="4"/>
    </row>
    <row r="37031" ht="14.25" customHeight="1">
      <c r="A37031" s="4"/>
      <c r="B37031" s="4"/>
    </row>
    <row r="37032" ht="14.25" customHeight="1">
      <c r="A37032" s="4"/>
      <c r="B37032" s="4"/>
    </row>
    <row r="37033" ht="14.25" customHeight="1">
      <c r="A37033" s="4"/>
      <c r="B37033" s="4"/>
    </row>
    <row r="37034" ht="14.25" customHeight="1">
      <c r="A37034" s="4"/>
      <c r="B37034" s="4"/>
    </row>
    <row r="37035" ht="14.25" customHeight="1">
      <c r="A37035" s="4"/>
      <c r="B37035" s="4"/>
    </row>
    <row r="37036" ht="14.25" customHeight="1">
      <c r="A37036" s="4"/>
      <c r="B37036" s="4"/>
    </row>
    <row r="37037" ht="14.25" customHeight="1">
      <c r="A37037" s="4"/>
      <c r="B37037" s="4"/>
    </row>
    <row r="37038" ht="14.25" customHeight="1">
      <c r="A37038" s="4"/>
      <c r="B37038" s="4"/>
    </row>
    <row r="37039" ht="14.25" customHeight="1">
      <c r="A37039" s="4"/>
      <c r="B37039" s="4"/>
    </row>
    <row r="37040" ht="14.25" customHeight="1">
      <c r="A37040" s="4"/>
      <c r="B37040" s="4"/>
    </row>
    <row r="37041" ht="14.25" customHeight="1">
      <c r="A37041" s="4"/>
      <c r="B37041" s="4"/>
    </row>
    <row r="37042" ht="14.25" customHeight="1">
      <c r="A37042" s="4"/>
      <c r="B37042" s="4"/>
    </row>
    <row r="37043" ht="14.25" customHeight="1">
      <c r="A37043" s="4"/>
      <c r="B37043" s="4"/>
    </row>
    <row r="37044" ht="14.25" customHeight="1">
      <c r="A37044" s="4"/>
      <c r="B37044" s="4"/>
    </row>
    <row r="37045" ht="14.25" customHeight="1">
      <c r="A37045" s="4"/>
      <c r="B37045" s="4"/>
    </row>
    <row r="37046" ht="14.25" customHeight="1">
      <c r="A37046" s="4"/>
      <c r="B37046" s="4"/>
    </row>
    <row r="37047" ht="14.25" customHeight="1">
      <c r="A37047" s="4"/>
      <c r="B37047" s="4"/>
    </row>
    <row r="37048" ht="14.25" customHeight="1">
      <c r="A37048" s="4"/>
      <c r="B37048" s="4"/>
    </row>
    <row r="37049" ht="14.25" customHeight="1">
      <c r="A37049" s="4"/>
      <c r="B37049" s="4"/>
    </row>
    <row r="37050" ht="14.25" customHeight="1">
      <c r="A37050" s="4"/>
      <c r="B37050" s="4"/>
    </row>
    <row r="37051" ht="14.25" customHeight="1">
      <c r="A37051" s="4"/>
      <c r="B37051" s="4"/>
    </row>
    <row r="37052" ht="14.25" customHeight="1">
      <c r="A37052" s="4"/>
      <c r="B37052" s="4"/>
    </row>
    <row r="37053" ht="14.25" customHeight="1">
      <c r="A37053" s="4"/>
      <c r="B37053" s="4"/>
    </row>
    <row r="37054" ht="14.25" customHeight="1">
      <c r="A37054" s="4"/>
      <c r="B37054" s="4"/>
    </row>
    <row r="37055" ht="14.25" customHeight="1">
      <c r="A37055" s="4"/>
      <c r="B37055" s="4"/>
    </row>
    <row r="37056" ht="14.25" customHeight="1">
      <c r="A37056" s="4"/>
      <c r="B37056" s="4"/>
    </row>
    <row r="37057" ht="14.25" customHeight="1">
      <c r="A37057" s="4"/>
      <c r="B37057" s="4"/>
    </row>
    <row r="37058" ht="14.25" customHeight="1">
      <c r="A37058" s="4"/>
      <c r="B37058" s="4"/>
    </row>
    <row r="37059" ht="14.25" customHeight="1">
      <c r="A37059" s="4"/>
      <c r="B37059" s="4"/>
    </row>
    <row r="37060" ht="14.25" customHeight="1">
      <c r="A37060" s="4"/>
      <c r="B37060" s="4"/>
    </row>
    <row r="37061" ht="14.25" customHeight="1">
      <c r="A37061" s="4"/>
      <c r="B37061" s="4"/>
    </row>
    <row r="37062" ht="14.25" customHeight="1">
      <c r="A37062" s="4"/>
      <c r="B37062" s="4"/>
    </row>
    <row r="37063" ht="14.25" customHeight="1">
      <c r="A37063" s="4"/>
      <c r="B37063" s="4"/>
    </row>
    <row r="37064" ht="14.25" customHeight="1">
      <c r="A37064" s="4"/>
      <c r="B37064" s="4"/>
    </row>
    <row r="37065" ht="14.25" customHeight="1">
      <c r="A37065" s="4"/>
      <c r="B37065" s="4"/>
    </row>
    <row r="37066" ht="14.25" customHeight="1">
      <c r="A37066" s="4"/>
      <c r="B37066" s="4"/>
    </row>
    <row r="37067" ht="14.25" customHeight="1">
      <c r="A37067" s="4"/>
      <c r="B37067" s="4"/>
    </row>
    <row r="37068" ht="14.25" customHeight="1">
      <c r="A37068" s="4"/>
      <c r="B37068" s="4"/>
    </row>
    <row r="37069" ht="14.25" customHeight="1">
      <c r="A37069" s="4"/>
      <c r="B37069" s="4"/>
    </row>
    <row r="37070" ht="14.25" customHeight="1">
      <c r="A37070" s="4"/>
      <c r="B37070" s="4"/>
    </row>
    <row r="37071" ht="14.25" customHeight="1">
      <c r="A37071" s="4"/>
      <c r="B37071" s="4"/>
    </row>
    <row r="37072" ht="14.25" customHeight="1">
      <c r="A37072" s="4"/>
      <c r="B37072" s="4"/>
    </row>
    <row r="37073" ht="14.25" customHeight="1">
      <c r="A37073" s="4"/>
      <c r="B37073" s="4"/>
    </row>
    <row r="37074" ht="14.25" customHeight="1">
      <c r="A37074" s="4"/>
      <c r="B37074" s="4"/>
    </row>
    <row r="37075" ht="14.25" customHeight="1">
      <c r="A37075" s="4"/>
      <c r="B37075" s="4"/>
    </row>
    <row r="37076" ht="14.25" customHeight="1">
      <c r="A37076" s="4"/>
      <c r="B37076" s="4"/>
    </row>
    <row r="37077" ht="14.25" customHeight="1">
      <c r="A37077" s="4"/>
      <c r="B37077" s="4"/>
    </row>
    <row r="37078" ht="14.25" customHeight="1">
      <c r="A37078" s="4"/>
      <c r="B37078" s="4"/>
    </row>
    <row r="37079" ht="14.25" customHeight="1">
      <c r="A37079" s="4"/>
      <c r="B37079" s="4"/>
    </row>
    <row r="37080" ht="14.25" customHeight="1">
      <c r="A37080" s="4"/>
      <c r="B37080" s="4"/>
    </row>
    <row r="37081" ht="14.25" customHeight="1">
      <c r="A37081" s="4"/>
      <c r="B37081" s="4"/>
    </row>
    <row r="37082" ht="14.25" customHeight="1">
      <c r="A37082" s="4"/>
      <c r="B37082" s="4"/>
    </row>
    <row r="37083" ht="14.25" customHeight="1">
      <c r="A37083" s="4"/>
      <c r="B37083" s="4"/>
    </row>
    <row r="37084" ht="14.25" customHeight="1">
      <c r="A37084" s="4"/>
      <c r="B37084" s="4"/>
    </row>
    <row r="37085" ht="14.25" customHeight="1">
      <c r="A37085" s="4"/>
      <c r="B37085" s="4"/>
    </row>
    <row r="37086" ht="14.25" customHeight="1">
      <c r="A37086" s="4"/>
      <c r="B37086" s="4"/>
    </row>
    <row r="37087" ht="14.25" customHeight="1">
      <c r="A37087" s="4"/>
      <c r="B37087" s="4"/>
    </row>
    <row r="37088" ht="14.25" customHeight="1">
      <c r="A37088" s="4"/>
      <c r="B37088" s="4"/>
    </row>
    <row r="37089" ht="14.25" customHeight="1">
      <c r="A37089" s="4"/>
      <c r="B37089" s="4"/>
    </row>
    <row r="37090" ht="14.25" customHeight="1">
      <c r="A37090" s="4"/>
      <c r="B37090" s="4"/>
    </row>
    <row r="37091" ht="14.25" customHeight="1">
      <c r="A37091" s="4"/>
      <c r="B37091" s="4"/>
    </row>
    <row r="37092" ht="14.25" customHeight="1">
      <c r="A37092" s="4"/>
      <c r="B37092" s="4"/>
    </row>
    <row r="37093" ht="14.25" customHeight="1">
      <c r="A37093" s="4"/>
      <c r="B37093" s="4"/>
    </row>
    <row r="37094" ht="14.25" customHeight="1">
      <c r="A37094" s="4"/>
      <c r="B37094" s="4"/>
    </row>
    <row r="37095" ht="14.25" customHeight="1">
      <c r="A37095" s="4"/>
      <c r="B37095" s="4"/>
    </row>
    <row r="37096" ht="14.25" customHeight="1">
      <c r="A37096" s="4"/>
      <c r="B37096" s="4"/>
    </row>
    <row r="37097" ht="14.25" customHeight="1">
      <c r="A37097" s="4"/>
      <c r="B37097" s="4"/>
    </row>
    <row r="37098" ht="14.25" customHeight="1">
      <c r="A37098" s="4"/>
      <c r="B37098" s="4"/>
    </row>
    <row r="37099" ht="14.25" customHeight="1">
      <c r="A37099" s="4"/>
      <c r="B37099" s="4"/>
    </row>
    <row r="37100" ht="14.25" customHeight="1">
      <c r="A37100" s="4"/>
      <c r="B37100" s="4"/>
    </row>
    <row r="37101" ht="14.25" customHeight="1">
      <c r="A37101" s="4"/>
      <c r="B37101" s="4"/>
    </row>
    <row r="37102" ht="14.25" customHeight="1">
      <c r="A37102" s="4"/>
      <c r="B37102" s="4"/>
    </row>
    <row r="37103" ht="14.25" customHeight="1">
      <c r="A37103" s="4"/>
      <c r="B37103" s="4"/>
    </row>
    <row r="37104" ht="14.25" customHeight="1">
      <c r="A37104" s="4"/>
      <c r="B37104" s="4"/>
    </row>
    <row r="37105" ht="14.25" customHeight="1">
      <c r="A37105" s="4"/>
      <c r="B37105" s="4"/>
    </row>
    <row r="37106" ht="14.25" customHeight="1">
      <c r="A37106" s="4"/>
      <c r="B37106" s="4"/>
    </row>
    <row r="37107" ht="14.25" customHeight="1">
      <c r="A37107" s="4"/>
      <c r="B37107" s="4"/>
    </row>
    <row r="37108" ht="14.25" customHeight="1">
      <c r="A37108" s="4"/>
      <c r="B37108" s="4"/>
    </row>
    <row r="37109" ht="14.25" customHeight="1">
      <c r="A37109" s="4"/>
      <c r="B37109" s="4"/>
    </row>
    <row r="37110" ht="14.25" customHeight="1">
      <c r="A37110" s="4"/>
      <c r="B37110" s="4"/>
    </row>
    <row r="37111" ht="14.25" customHeight="1">
      <c r="A37111" s="4"/>
      <c r="B37111" s="4"/>
    </row>
    <row r="37112" ht="14.25" customHeight="1">
      <c r="A37112" s="4"/>
      <c r="B37112" s="4"/>
    </row>
    <row r="37113" ht="14.25" customHeight="1">
      <c r="A37113" s="4"/>
      <c r="B37113" s="4"/>
    </row>
    <row r="37114" ht="14.25" customHeight="1">
      <c r="A37114" s="4"/>
      <c r="B37114" s="4"/>
    </row>
    <row r="37115" ht="14.25" customHeight="1">
      <c r="A37115" s="4"/>
      <c r="B37115" s="4"/>
    </row>
    <row r="37116" ht="14.25" customHeight="1">
      <c r="A37116" s="4"/>
      <c r="B37116" s="4"/>
    </row>
    <row r="37117" ht="14.25" customHeight="1">
      <c r="A37117" s="4"/>
      <c r="B37117" s="4"/>
    </row>
    <row r="37118" ht="14.25" customHeight="1">
      <c r="A37118" s="4"/>
      <c r="B37118" s="4"/>
    </row>
    <row r="37119" ht="14.25" customHeight="1">
      <c r="A37119" s="4"/>
      <c r="B37119" s="4"/>
    </row>
    <row r="37120" ht="14.25" customHeight="1">
      <c r="A37120" s="4"/>
      <c r="B37120" s="4"/>
    </row>
    <row r="37121" ht="14.25" customHeight="1">
      <c r="A37121" s="4"/>
      <c r="B37121" s="4"/>
    </row>
    <row r="37122" ht="14.25" customHeight="1">
      <c r="A37122" s="4"/>
      <c r="B37122" s="4"/>
    </row>
    <row r="37123" ht="14.25" customHeight="1">
      <c r="A37123" s="4"/>
      <c r="B37123" s="4"/>
    </row>
    <row r="37124" ht="14.25" customHeight="1">
      <c r="A37124" s="4"/>
      <c r="B37124" s="4"/>
    </row>
    <row r="37125" ht="14.25" customHeight="1">
      <c r="A37125" s="4"/>
      <c r="B37125" s="4"/>
    </row>
    <row r="37126" ht="14.25" customHeight="1">
      <c r="A37126" s="4"/>
      <c r="B37126" s="4"/>
    </row>
    <row r="37127" ht="14.25" customHeight="1">
      <c r="A37127" s="4"/>
      <c r="B37127" s="4"/>
    </row>
    <row r="37128" ht="14.25" customHeight="1">
      <c r="A37128" s="4"/>
      <c r="B37128" s="4"/>
    </row>
    <row r="37129" ht="14.25" customHeight="1">
      <c r="A37129" s="4"/>
      <c r="B37129" s="4"/>
    </row>
    <row r="37130" ht="14.25" customHeight="1">
      <c r="A37130" s="4"/>
      <c r="B37130" s="4"/>
    </row>
    <row r="37131" ht="14.25" customHeight="1">
      <c r="A37131" s="4"/>
      <c r="B37131" s="4"/>
    </row>
    <row r="37132" ht="14.25" customHeight="1">
      <c r="A37132" s="4"/>
      <c r="B37132" s="4"/>
    </row>
    <row r="37133" ht="14.25" customHeight="1">
      <c r="A37133" s="4"/>
      <c r="B37133" s="4"/>
    </row>
    <row r="37134" ht="14.25" customHeight="1">
      <c r="A37134" s="4"/>
      <c r="B37134" s="4"/>
    </row>
    <row r="37135" ht="14.25" customHeight="1">
      <c r="A37135" s="4"/>
      <c r="B37135" s="4"/>
    </row>
    <row r="37136" ht="14.25" customHeight="1">
      <c r="A37136" s="4"/>
      <c r="B37136" s="4"/>
    </row>
    <row r="37137" ht="14.25" customHeight="1">
      <c r="A37137" s="4"/>
      <c r="B37137" s="4"/>
    </row>
    <row r="37138" ht="14.25" customHeight="1">
      <c r="A37138" s="4"/>
      <c r="B37138" s="4"/>
    </row>
    <row r="37139" ht="14.25" customHeight="1">
      <c r="A37139" s="4"/>
      <c r="B37139" s="4"/>
    </row>
    <row r="37140" ht="14.25" customHeight="1">
      <c r="A37140" s="4"/>
      <c r="B37140" s="4"/>
    </row>
    <row r="37141" ht="14.25" customHeight="1">
      <c r="A37141" s="4"/>
      <c r="B37141" s="4"/>
    </row>
    <row r="37142" ht="14.25" customHeight="1">
      <c r="A37142" s="4"/>
      <c r="B37142" s="4"/>
    </row>
    <row r="37143" ht="14.25" customHeight="1">
      <c r="A37143" s="4"/>
      <c r="B37143" s="4"/>
    </row>
    <row r="37144" ht="14.25" customHeight="1">
      <c r="A37144" s="4"/>
      <c r="B37144" s="4"/>
    </row>
    <row r="37145" ht="14.25" customHeight="1">
      <c r="A37145" s="4"/>
      <c r="B37145" s="4"/>
    </row>
    <row r="37146" ht="14.25" customHeight="1">
      <c r="A37146" s="4"/>
      <c r="B37146" s="4"/>
    </row>
    <row r="37147" ht="14.25" customHeight="1">
      <c r="A37147" s="4"/>
      <c r="B37147" s="4"/>
    </row>
    <row r="37148" ht="14.25" customHeight="1">
      <c r="A37148" s="4"/>
      <c r="B37148" s="4"/>
    </row>
    <row r="37149" ht="14.25" customHeight="1">
      <c r="A37149" s="4"/>
      <c r="B37149" s="4"/>
    </row>
    <row r="37150" ht="14.25" customHeight="1">
      <c r="A37150" s="4"/>
      <c r="B37150" s="4"/>
    </row>
    <row r="37151" ht="14.25" customHeight="1">
      <c r="A37151" s="4"/>
      <c r="B37151" s="4"/>
    </row>
    <row r="37152" ht="14.25" customHeight="1">
      <c r="A37152" s="4"/>
      <c r="B37152" s="4"/>
    </row>
    <row r="37153" ht="14.25" customHeight="1">
      <c r="A37153" s="4"/>
      <c r="B37153" s="4"/>
    </row>
    <row r="37154" ht="14.25" customHeight="1">
      <c r="A37154" s="4"/>
      <c r="B37154" s="4"/>
    </row>
    <row r="37155" ht="14.25" customHeight="1">
      <c r="A37155" s="4"/>
      <c r="B37155" s="4"/>
    </row>
    <row r="37156" ht="14.25" customHeight="1">
      <c r="A37156" s="4"/>
      <c r="B37156" s="4"/>
    </row>
    <row r="37157" ht="14.25" customHeight="1">
      <c r="A37157" s="4"/>
      <c r="B37157" s="4"/>
    </row>
    <row r="37158" ht="14.25" customHeight="1">
      <c r="A37158" s="4"/>
      <c r="B37158" s="4"/>
    </row>
    <row r="37159" ht="14.25" customHeight="1">
      <c r="A37159" s="4"/>
      <c r="B37159" s="4"/>
    </row>
    <row r="37160" ht="14.25" customHeight="1">
      <c r="A37160" s="4"/>
      <c r="B37160" s="4"/>
    </row>
    <row r="37161" ht="14.25" customHeight="1">
      <c r="A37161" s="4"/>
      <c r="B37161" s="4"/>
    </row>
    <row r="37162" ht="14.25" customHeight="1">
      <c r="A37162" s="4"/>
      <c r="B37162" s="4"/>
    </row>
    <row r="37163" ht="14.25" customHeight="1">
      <c r="A37163" s="4"/>
      <c r="B37163" s="4"/>
    </row>
    <row r="37164" ht="14.25" customHeight="1">
      <c r="A37164" s="4"/>
      <c r="B37164" s="4"/>
    </row>
    <row r="37165" ht="14.25" customHeight="1">
      <c r="A37165" s="4"/>
      <c r="B37165" s="4"/>
    </row>
    <row r="37166" ht="14.25" customHeight="1">
      <c r="A37166" s="4"/>
      <c r="B37166" s="4"/>
    </row>
    <row r="37167" ht="14.25" customHeight="1">
      <c r="A37167" s="4"/>
      <c r="B37167" s="4"/>
    </row>
    <row r="37168" ht="14.25" customHeight="1">
      <c r="A37168" s="4"/>
      <c r="B37168" s="4"/>
    </row>
    <row r="37169" ht="14.25" customHeight="1">
      <c r="A37169" s="4"/>
      <c r="B37169" s="4"/>
    </row>
    <row r="37170" ht="14.25" customHeight="1">
      <c r="A37170" s="4"/>
      <c r="B37170" s="4"/>
    </row>
    <row r="37171" ht="14.25" customHeight="1">
      <c r="A37171" s="4"/>
      <c r="B37171" s="4"/>
    </row>
    <row r="37172" ht="14.25" customHeight="1">
      <c r="A37172" s="4"/>
      <c r="B37172" s="4"/>
    </row>
    <row r="37173" ht="14.25" customHeight="1">
      <c r="A37173" s="4"/>
      <c r="B37173" s="4"/>
    </row>
    <row r="37174" ht="14.25" customHeight="1">
      <c r="A37174" s="4"/>
      <c r="B37174" s="4"/>
    </row>
    <row r="37175" ht="14.25" customHeight="1">
      <c r="A37175" s="4"/>
      <c r="B37175" s="4"/>
    </row>
    <row r="37176" ht="14.25" customHeight="1">
      <c r="A37176" s="4"/>
      <c r="B37176" s="4"/>
    </row>
    <row r="37177" ht="14.25" customHeight="1">
      <c r="A37177" s="4"/>
      <c r="B37177" s="4"/>
    </row>
    <row r="37178" ht="14.25" customHeight="1">
      <c r="A37178" s="4"/>
      <c r="B37178" s="4"/>
    </row>
    <row r="37179" ht="14.25" customHeight="1">
      <c r="A37179" s="4"/>
      <c r="B37179" s="4"/>
    </row>
    <row r="37180" ht="14.25" customHeight="1">
      <c r="A37180" s="4"/>
      <c r="B37180" s="4"/>
    </row>
    <row r="37181" ht="14.25" customHeight="1">
      <c r="A37181" s="4"/>
      <c r="B37181" s="4"/>
    </row>
    <row r="37182" ht="14.25" customHeight="1">
      <c r="A37182" s="4"/>
      <c r="B37182" s="4"/>
    </row>
    <row r="37183" ht="14.25" customHeight="1">
      <c r="A37183" s="4"/>
      <c r="B37183" s="4"/>
    </row>
    <row r="37184" ht="14.25" customHeight="1">
      <c r="A37184" s="4"/>
      <c r="B37184" s="4"/>
    </row>
    <row r="37185" ht="14.25" customHeight="1">
      <c r="A37185" s="4"/>
      <c r="B37185" s="4"/>
    </row>
    <row r="37186" ht="14.25" customHeight="1">
      <c r="A37186" s="4"/>
      <c r="B37186" s="4"/>
    </row>
    <row r="37187" ht="14.25" customHeight="1">
      <c r="A37187" s="4"/>
      <c r="B37187" s="4"/>
    </row>
    <row r="37188" ht="14.25" customHeight="1">
      <c r="A37188" s="4"/>
      <c r="B37188" s="4"/>
    </row>
    <row r="37189" ht="14.25" customHeight="1">
      <c r="A37189" s="4"/>
      <c r="B37189" s="4"/>
    </row>
    <row r="37190" ht="14.25" customHeight="1">
      <c r="A37190" s="4"/>
      <c r="B37190" s="4"/>
    </row>
    <row r="37191" ht="14.25" customHeight="1">
      <c r="A37191" s="4"/>
      <c r="B37191" s="4"/>
    </row>
    <row r="37192" ht="14.25" customHeight="1">
      <c r="A37192" s="4"/>
      <c r="B37192" s="4"/>
    </row>
    <row r="37193" ht="14.25" customHeight="1">
      <c r="A37193" s="4"/>
      <c r="B37193" s="4"/>
    </row>
    <row r="37194" ht="14.25" customHeight="1">
      <c r="A37194" s="4"/>
      <c r="B37194" s="4"/>
    </row>
    <row r="37195" ht="14.25" customHeight="1">
      <c r="A37195" s="4"/>
      <c r="B37195" s="4"/>
    </row>
    <row r="37196" ht="14.25" customHeight="1">
      <c r="A37196" s="4"/>
      <c r="B37196" s="4"/>
    </row>
    <row r="37197" ht="14.25" customHeight="1">
      <c r="A37197" s="4"/>
      <c r="B37197" s="4"/>
    </row>
    <row r="37198" ht="14.25" customHeight="1">
      <c r="A37198" s="4"/>
      <c r="B37198" s="4"/>
    </row>
    <row r="37199" ht="14.25" customHeight="1">
      <c r="A37199" s="4"/>
      <c r="B37199" s="4"/>
    </row>
    <row r="37200" ht="14.25" customHeight="1">
      <c r="A37200" s="4"/>
      <c r="B37200" s="4"/>
    </row>
    <row r="37201" ht="14.25" customHeight="1">
      <c r="A37201" s="4"/>
      <c r="B37201" s="4"/>
    </row>
    <row r="37202" ht="14.25" customHeight="1">
      <c r="A37202" s="4"/>
      <c r="B37202" s="4"/>
    </row>
    <row r="37203" ht="14.25" customHeight="1">
      <c r="A37203" s="4"/>
      <c r="B37203" s="4"/>
    </row>
    <row r="37204" ht="14.25" customHeight="1">
      <c r="A37204" s="4"/>
      <c r="B37204" s="4"/>
    </row>
    <row r="37205" ht="14.25" customHeight="1">
      <c r="A37205" s="4"/>
      <c r="B37205" s="4"/>
    </row>
    <row r="37206" ht="14.25" customHeight="1">
      <c r="A37206" s="4"/>
      <c r="B37206" s="4"/>
    </row>
    <row r="37207" ht="14.25" customHeight="1">
      <c r="A37207" s="4"/>
      <c r="B37207" s="4"/>
    </row>
    <row r="37208" ht="14.25" customHeight="1">
      <c r="A37208" s="4"/>
      <c r="B37208" s="4"/>
    </row>
    <row r="37209" ht="14.25" customHeight="1">
      <c r="A37209" s="4"/>
      <c r="B37209" s="4"/>
    </row>
    <row r="37210" ht="14.25" customHeight="1">
      <c r="A37210" s="4"/>
      <c r="B37210" s="4"/>
    </row>
    <row r="37211" ht="14.25" customHeight="1">
      <c r="A37211" s="4"/>
      <c r="B37211" s="4"/>
    </row>
    <row r="37212" ht="14.25" customHeight="1">
      <c r="A37212" s="4"/>
      <c r="B37212" s="4"/>
    </row>
    <row r="37213" ht="14.25" customHeight="1">
      <c r="A37213" s="4"/>
      <c r="B37213" s="4"/>
    </row>
    <row r="37214" ht="14.25" customHeight="1">
      <c r="A37214" s="4"/>
      <c r="B37214" s="4"/>
    </row>
    <row r="37215" ht="14.25" customHeight="1">
      <c r="A37215" s="4"/>
      <c r="B37215" s="4"/>
    </row>
    <row r="37216" ht="14.25" customHeight="1">
      <c r="A37216" s="4"/>
      <c r="B37216" s="4"/>
    </row>
    <row r="37217" ht="14.25" customHeight="1">
      <c r="A37217" s="4"/>
      <c r="B37217" s="4"/>
    </row>
    <row r="37218" ht="14.25" customHeight="1">
      <c r="A37218" s="4"/>
      <c r="B37218" s="4"/>
    </row>
    <row r="37219" ht="14.25" customHeight="1">
      <c r="A37219" s="4"/>
      <c r="B37219" s="4"/>
    </row>
    <row r="37220" ht="14.25" customHeight="1">
      <c r="A37220" s="4"/>
      <c r="B37220" s="4"/>
    </row>
    <row r="37221" ht="14.25" customHeight="1">
      <c r="A37221" s="4"/>
      <c r="B37221" s="4"/>
    </row>
    <row r="37222" ht="14.25" customHeight="1">
      <c r="A37222" s="4"/>
      <c r="B37222" s="4"/>
    </row>
    <row r="37223" ht="14.25" customHeight="1">
      <c r="A37223" s="4"/>
      <c r="B37223" s="4"/>
    </row>
    <row r="37224" ht="14.25" customHeight="1">
      <c r="A37224" s="4"/>
      <c r="B37224" s="4"/>
    </row>
    <row r="37225" ht="14.25" customHeight="1">
      <c r="A37225" s="4"/>
      <c r="B37225" s="4"/>
    </row>
    <row r="37226" ht="14.25" customHeight="1">
      <c r="A37226" s="4"/>
      <c r="B37226" s="4"/>
    </row>
    <row r="37227" ht="14.25" customHeight="1">
      <c r="A37227" s="4"/>
      <c r="B37227" s="4"/>
    </row>
    <row r="37228" ht="14.25" customHeight="1">
      <c r="A37228" s="4"/>
      <c r="B37228" s="4"/>
    </row>
    <row r="37229" ht="14.25" customHeight="1">
      <c r="A37229" s="4"/>
      <c r="B37229" s="4"/>
    </row>
    <row r="37230" ht="14.25" customHeight="1">
      <c r="A37230" s="4"/>
      <c r="B37230" s="4"/>
    </row>
    <row r="37231" ht="14.25" customHeight="1">
      <c r="A37231" s="4"/>
      <c r="B37231" s="4"/>
    </row>
    <row r="37232" ht="14.25" customHeight="1">
      <c r="A37232" s="4"/>
      <c r="B37232" s="4"/>
    </row>
    <row r="37233" ht="14.25" customHeight="1">
      <c r="A37233" s="4"/>
      <c r="B37233" s="4"/>
    </row>
    <row r="37234" ht="14.25" customHeight="1">
      <c r="A37234" s="4"/>
      <c r="B37234" s="4"/>
    </row>
    <row r="37235" ht="14.25" customHeight="1">
      <c r="A37235" s="4"/>
      <c r="B37235" s="4"/>
    </row>
    <row r="37236" ht="14.25" customHeight="1">
      <c r="A37236" s="4"/>
      <c r="B37236" s="4"/>
    </row>
    <row r="37237" ht="14.25" customHeight="1">
      <c r="A37237" s="4"/>
      <c r="B37237" s="4"/>
    </row>
    <row r="37238" ht="14.25" customHeight="1">
      <c r="A37238" s="4"/>
      <c r="B37238" s="4"/>
    </row>
    <row r="37239" ht="14.25" customHeight="1">
      <c r="A37239" s="4"/>
      <c r="B37239" s="4"/>
    </row>
    <row r="37240" ht="14.25" customHeight="1">
      <c r="A37240" s="4"/>
      <c r="B37240" s="4"/>
    </row>
    <row r="37241" ht="14.25" customHeight="1">
      <c r="A37241" s="4"/>
      <c r="B37241" s="4"/>
    </row>
    <row r="37242" ht="14.25" customHeight="1">
      <c r="A37242" s="4"/>
      <c r="B37242" s="4"/>
    </row>
    <row r="37243" ht="14.25" customHeight="1">
      <c r="A37243" s="4"/>
      <c r="B37243" s="4"/>
    </row>
    <row r="37244" ht="14.25" customHeight="1">
      <c r="A37244" s="4"/>
      <c r="B37244" s="4"/>
    </row>
    <row r="37245" ht="14.25" customHeight="1">
      <c r="A37245" s="4"/>
      <c r="B37245" s="4"/>
    </row>
    <row r="37246" ht="14.25" customHeight="1">
      <c r="A37246" s="4"/>
      <c r="B37246" s="4"/>
    </row>
    <row r="37247" ht="14.25" customHeight="1">
      <c r="A37247" s="4"/>
      <c r="B37247" s="4"/>
    </row>
    <row r="37248" ht="14.25" customHeight="1">
      <c r="A37248" s="4"/>
      <c r="B37248" s="4"/>
    </row>
    <row r="37249" ht="14.25" customHeight="1">
      <c r="A37249" s="4"/>
      <c r="B37249" s="4"/>
    </row>
    <row r="37250" ht="14.25" customHeight="1">
      <c r="A37250" s="4"/>
      <c r="B37250" s="4"/>
    </row>
    <row r="37251" ht="14.25" customHeight="1">
      <c r="A37251" s="4"/>
      <c r="B37251" s="4"/>
    </row>
    <row r="37252" ht="14.25" customHeight="1">
      <c r="A37252" s="4"/>
      <c r="B37252" s="4"/>
    </row>
    <row r="37253" ht="14.25" customHeight="1">
      <c r="A37253" s="4"/>
      <c r="B37253" s="4"/>
    </row>
    <row r="37254" ht="14.25" customHeight="1">
      <c r="A37254" s="4"/>
      <c r="B37254" s="4"/>
    </row>
    <row r="37255" ht="14.25" customHeight="1">
      <c r="A37255" s="4"/>
      <c r="B37255" s="4"/>
    </row>
    <row r="37256" ht="14.25" customHeight="1">
      <c r="A37256" s="4"/>
      <c r="B37256" s="4"/>
    </row>
    <row r="37257" ht="14.25" customHeight="1">
      <c r="A37257" s="4"/>
      <c r="B37257" s="4"/>
    </row>
    <row r="37258" ht="14.25" customHeight="1">
      <c r="A37258" s="4"/>
      <c r="B37258" s="4"/>
    </row>
    <row r="37259" ht="14.25" customHeight="1">
      <c r="A37259" s="4"/>
      <c r="B37259" s="4"/>
    </row>
    <row r="37260" ht="14.25" customHeight="1">
      <c r="A37260" s="4"/>
      <c r="B37260" s="4"/>
    </row>
    <row r="37261" ht="14.25" customHeight="1">
      <c r="A37261" s="4"/>
      <c r="B37261" s="4"/>
    </row>
    <row r="37262" ht="14.25" customHeight="1">
      <c r="A37262" s="4"/>
      <c r="B37262" s="4"/>
    </row>
    <row r="37263" ht="14.25" customHeight="1">
      <c r="A37263" s="4"/>
      <c r="B37263" s="4"/>
    </row>
    <row r="37264" ht="14.25" customHeight="1">
      <c r="A37264" s="4"/>
      <c r="B37264" s="4"/>
    </row>
    <row r="37265" ht="14.25" customHeight="1">
      <c r="A37265" s="4"/>
      <c r="B37265" s="4"/>
    </row>
    <row r="37266" ht="14.25" customHeight="1">
      <c r="A37266" s="4"/>
      <c r="B37266" s="4"/>
    </row>
    <row r="37267" ht="14.25" customHeight="1">
      <c r="A37267" s="4"/>
      <c r="B37267" s="4"/>
    </row>
    <row r="37268" ht="14.25" customHeight="1">
      <c r="A37268" s="4"/>
      <c r="B37268" s="4"/>
    </row>
    <row r="37269" ht="14.25" customHeight="1">
      <c r="A37269" s="4"/>
      <c r="B37269" s="4"/>
    </row>
    <row r="37270" ht="14.25" customHeight="1">
      <c r="A37270" s="4"/>
      <c r="B37270" s="4"/>
    </row>
    <row r="37271" ht="14.25" customHeight="1">
      <c r="A37271" s="4"/>
      <c r="B37271" s="4"/>
    </row>
    <row r="37272" ht="14.25" customHeight="1">
      <c r="A37272" s="4"/>
      <c r="B37272" s="4"/>
    </row>
    <row r="37273" ht="14.25" customHeight="1">
      <c r="A37273" s="4"/>
      <c r="B37273" s="4"/>
    </row>
    <row r="37274" ht="14.25" customHeight="1">
      <c r="A37274" s="4"/>
      <c r="B37274" s="4"/>
    </row>
    <row r="37275" ht="14.25" customHeight="1">
      <c r="A37275" s="4"/>
      <c r="B37275" s="4"/>
    </row>
    <row r="37276" ht="14.25" customHeight="1">
      <c r="A37276" s="4"/>
      <c r="B37276" s="4"/>
    </row>
    <row r="37277" ht="14.25" customHeight="1">
      <c r="A37277" s="4"/>
      <c r="B37277" s="4"/>
    </row>
    <row r="37278" ht="14.25" customHeight="1">
      <c r="A37278" s="4"/>
      <c r="B37278" s="4"/>
    </row>
    <row r="37279" ht="14.25" customHeight="1">
      <c r="A37279" s="4"/>
      <c r="B37279" s="4"/>
    </row>
    <row r="37280" ht="14.25" customHeight="1">
      <c r="A37280" s="4"/>
      <c r="B37280" s="4"/>
    </row>
    <row r="37281" ht="14.25" customHeight="1">
      <c r="A37281" s="4"/>
      <c r="B37281" s="4"/>
    </row>
    <row r="37282" ht="14.25" customHeight="1">
      <c r="A37282" s="4"/>
      <c r="B37282" s="4"/>
    </row>
    <row r="37283" ht="14.25" customHeight="1">
      <c r="A37283" s="4"/>
      <c r="B37283" s="4"/>
    </row>
    <row r="37284" ht="14.25" customHeight="1">
      <c r="A37284" s="4"/>
      <c r="B37284" s="4"/>
    </row>
    <row r="37285" ht="14.25" customHeight="1">
      <c r="A37285" s="4"/>
      <c r="B37285" s="4"/>
    </row>
    <row r="37286" ht="14.25" customHeight="1">
      <c r="A37286" s="4"/>
      <c r="B37286" s="4"/>
    </row>
    <row r="37287" ht="14.25" customHeight="1">
      <c r="A37287" s="4"/>
      <c r="B37287" s="4"/>
    </row>
    <row r="37288" ht="14.25" customHeight="1">
      <c r="A37288" s="4"/>
      <c r="B37288" s="4"/>
    </row>
    <row r="37289" ht="14.25" customHeight="1">
      <c r="A37289" s="4"/>
      <c r="B37289" s="4"/>
    </row>
    <row r="37290" ht="14.25" customHeight="1">
      <c r="A37290" s="4"/>
      <c r="B37290" s="4"/>
    </row>
    <row r="37291" ht="14.25" customHeight="1">
      <c r="A37291" s="4"/>
      <c r="B37291" s="4"/>
    </row>
    <row r="37292" ht="14.25" customHeight="1">
      <c r="A37292" s="4"/>
      <c r="B37292" s="4"/>
    </row>
    <row r="37293" ht="14.25" customHeight="1">
      <c r="A37293" s="4"/>
      <c r="B37293" s="4"/>
    </row>
    <row r="37294" ht="14.25" customHeight="1">
      <c r="A37294" s="4"/>
      <c r="B37294" s="4"/>
    </row>
    <row r="37295" ht="14.25" customHeight="1">
      <c r="A37295" s="4"/>
      <c r="B37295" s="4"/>
    </row>
    <row r="37296" ht="14.25" customHeight="1">
      <c r="A37296" s="4"/>
      <c r="B37296" s="4"/>
    </row>
    <row r="37297" ht="14.25" customHeight="1">
      <c r="A37297" s="4"/>
      <c r="B37297" s="4"/>
    </row>
    <row r="37298" ht="14.25" customHeight="1">
      <c r="A37298" s="4"/>
      <c r="B37298" s="4"/>
    </row>
    <row r="37299" ht="14.25" customHeight="1">
      <c r="A37299" s="4"/>
      <c r="B37299" s="4"/>
    </row>
    <row r="37300" ht="14.25" customHeight="1">
      <c r="A37300" s="4"/>
      <c r="B37300" s="4"/>
    </row>
    <row r="37301" ht="14.25" customHeight="1">
      <c r="A37301" s="4"/>
      <c r="B37301" s="4"/>
    </row>
    <row r="37302" ht="14.25" customHeight="1">
      <c r="A37302" s="4"/>
      <c r="B37302" s="4"/>
    </row>
    <row r="37303" ht="14.25" customHeight="1">
      <c r="A37303" s="4"/>
      <c r="B37303" s="4"/>
    </row>
    <row r="37304" ht="14.25" customHeight="1">
      <c r="A37304" s="4"/>
      <c r="B37304" s="4"/>
    </row>
    <row r="37305" ht="14.25" customHeight="1">
      <c r="A37305" s="4"/>
      <c r="B37305" s="4"/>
    </row>
    <row r="37306" ht="14.25" customHeight="1">
      <c r="A37306" s="4"/>
      <c r="B37306" s="4"/>
    </row>
    <row r="37307" ht="14.25" customHeight="1">
      <c r="A37307" s="4"/>
      <c r="B37307" s="4"/>
    </row>
    <row r="37308" ht="14.25" customHeight="1">
      <c r="A37308" s="4"/>
      <c r="B37308" s="4"/>
    </row>
    <row r="37309" ht="14.25" customHeight="1">
      <c r="A37309" s="4"/>
      <c r="B37309" s="4"/>
    </row>
    <row r="37310" ht="14.25" customHeight="1">
      <c r="A37310" s="4"/>
      <c r="B37310" s="4"/>
    </row>
    <row r="37311" ht="14.25" customHeight="1">
      <c r="A37311" s="4"/>
      <c r="B37311" s="4"/>
    </row>
    <row r="37312" ht="14.25" customHeight="1">
      <c r="A37312" s="4"/>
      <c r="B37312" s="4"/>
    </row>
    <row r="37313" ht="14.25" customHeight="1">
      <c r="A37313" s="4"/>
      <c r="B37313" s="4"/>
    </row>
    <row r="37314" ht="14.25" customHeight="1">
      <c r="A37314" s="4"/>
      <c r="B37314" s="4"/>
    </row>
    <row r="37315" ht="14.25" customHeight="1">
      <c r="A37315" s="4"/>
      <c r="B37315" s="4"/>
    </row>
    <row r="37316" ht="14.25" customHeight="1">
      <c r="A37316" s="4"/>
      <c r="B37316" s="4"/>
    </row>
    <row r="37317" ht="14.25" customHeight="1">
      <c r="A37317" s="4"/>
      <c r="B37317" s="4"/>
    </row>
    <row r="37318" ht="14.25" customHeight="1">
      <c r="A37318" s="4"/>
      <c r="B37318" s="4"/>
    </row>
    <row r="37319" ht="14.25" customHeight="1">
      <c r="A37319" s="4"/>
      <c r="B37319" s="4"/>
    </row>
    <row r="37320" ht="14.25" customHeight="1">
      <c r="A37320" s="4"/>
      <c r="B37320" s="4"/>
    </row>
    <row r="37321" ht="14.25" customHeight="1">
      <c r="A37321" s="4"/>
      <c r="B37321" s="4"/>
    </row>
    <row r="37322" ht="14.25" customHeight="1">
      <c r="A37322" s="4"/>
      <c r="B37322" s="4"/>
    </row>
    <row r="37323" ht="14.25" customHeight="1">
      <c r="A37323" s="4"/>
      <c r="B37323" s="4"/>
    </row>
    <row r="37324" ht="14.25" customHeight="1">
      <c r="A37324" s="4"/>
      <c r="B37324" s="4"/>
    </row>
    <row r="37325" ht="14.25" customHeight="1">
      <c r="A37325" s="4"/>
      <c r="B37325" s="4"/>
    </row>
    <row r="37326" ht="14.25" customHeight="1">
      <c r="A37326" s="4"/>
      <c r="B37326" s="4"/>
    </row>
    <row r="37327" ht="14.25" customHeight="1">
      <c r="A37327" s="4"/>
      <c r="B37327" s="4"/>
    </row>
    <row r="37328" ht="14.25" customHeight="1">
      <c r="A37328" s="4"/>
      <c r="B37328" s="4"/>
    </row>
    <row r="37329" ht="14.25" customHeight="1">
      <c r="A37329" s="4"/>
      <c r="B37329" s="4"/>
    </row>
    <row r="37330" ht="14.25" customHeight="1">
      <c r="A37330" s="4"/>
      <c r="B37330" s="4"/>
    </row>
    <row r="37331" ht="14.25" customHeight="1">
      <c r="A37331" s="4"/>
      <c r="B37331" s="4"/>
    </row>
    <row r="37332" ht="14.25" customHeight="1">
      <c r="A37332" s="4"/>
      <c r="B37332" s="4"/>
    </row>
    <row r="37333" ht="14.25" customHeight="1">
      <c r="A37333" s="4"/>
      <c r="B37333" s="4"/>
    </row>
    <row r="37334" ht="14.25" customHeight="1">
      <c r="A37334" s="4"/>
      <c r="B37334" s="4"/>
    </row>
    <row r="37335" ht="14.25" customHeight="1">
      <c r="A37335" s="4"/>
      <c r="B37335" s="4"/>
    </row>
    <row r="37336" ht="14.25" customHeight="1">
      <c r="A37336" s="4"/>
      <c r="B37336" s="4"/>
    </row>
    <row r="37337" ht="14.25" customHeight="1">
      <c r="A37337" s="4"/>
      <c r="B37337" s="4"/>
    </row>
    <row r="37338" ht="14.25" customHeight="1">
      <c r="A37338" s="4"/>
      <c r="B37338" s="4"/>
    </row>
    <row r="37339" ht="14.25" customHeight="1">
      <c r="A37339" s="4"/>
      <c r="B37339" s="4"/>
    </row>
    <row r="37340" ht="14.25" customHeight="1">
      <c r="A37340" s="4"/>
      <c r="B37340" s="4"/>
    </row>
    <row r="37341" ht="14.25" customHeight="1">
      <c r="A37341" s="4"/>
      <c r="B37341" s="4"/>
    </row>
    <row r="37342" ht="14.25" customHeight="1">
      <c r="A37342" s="4"/>
      <c r="B37342" s="4"/>
    </row>
    <row r="37343" ht="14.25" customHeight="1">
      <c r="A37343" s="4"/>
      <c r="B37343" s="4"/>
    </row>
    <row r="37344" ht="14.25" customHeight="1">
      <c r="A37344" s="4"/>
      <c r="B37344" s="4"/>
    </row>
    <row r="37345" ht="14.25" customHeight="1">
      <c r="A37345" s="4"/>
      <c r="B37345" s="4"/>
    </row>
    <row r="37346" ht="14.25" customHeight="1">
      <c r="A37346" s="4"/>
      <c r="B37346" s="4"/>
    </row>
    <row r="37347" ht="14.25" customHeight="1">
      <c r="A37347" s="4"/>
      <c r="B37347" s="4"/>
    </row>
    <row r="37348" ht="14.25" customHeight="1">
      <c r="A37348" s="4"/>
      <c r="B37348" s="4"/>
    </row>
    <row r="37349" ht="14.25" customHeight="1">
      <c r="A37349" s="4"/>
      <c r="B37349" s="4"/>
    </row>
    <row r="37350" ht="14.25" customHeight="1">
      <c r="A37350" s="4"/>
      <c r="B37350" s="4"/>
    </row>
    <row r="37351" ht="14.25" customHeight="1">
      <c r="A37351" s="4"/>
      <c r="B37351" s="4"/>
    </row>
    <row r="37352" ht="14.25" customHeight="1">
      <c r="A37352" s="4"/>
      <c r="B37352" s="4"/>
    </row>
    <row r="37353" ht="14.25" customHeight="1">
      <c r="A37353" s="4"/>
      <c r="B37353" s="4"/>
    </row>
    <row r="37354" ht="14.25" customHeight="1">
      <c r="A37354" s="4"/>
      <c r="B37354" s="4"/>
    </row>
    <row r="37355" ht="14.25" customHeight="1">
      <c r="A37355" s="4"/>
      <c r="B37355" s="4"/>
    </row>
    <row r="37356" ht="14.25" customHeight="1">
      <c r="A37356" s="4"/>
      <c r="B37356" s="4"/>
    </row>
    <row r="37357" ht="14.25" customHeight="1">
      <c r="A37357" s="4"/>
      <c r="B37357" s="4"/>
    </row>
    <row r="37358" ht="14.25" customHeight="1">
      <c r="A37358" s="4"/>
      <c r="B37358" s="4"/>
    </row>
    <row r="37359" ht="14.25" customHeight="1">
      <c r="A37359" s="4"/>
      <c r="B37359" s="4"/>
    </row>
    <row r="37360" ht="14.25" customHeight="1">
      <c r="A37360" s="4"/>
      <c r="B37360" s="4"/>
    </row>
    <row r="37361" ht="14.25" customHeight="1">
      <c r="A37361" s="4"/>
      <c r="B37361" s="4"/>
    </row>
    <row r="37362" ht="14.25" customHeight="1">
      <c r="A37362" s="4"/>
      <c r="B37362" s="4"/>
    </row>
    <row r="37363" ht="14.25" customHeight="1">
      <c r="A37363" s="4"/>
      <c r="B37363" s="4"/>
    </row>
    <row r="37364" ht="14.25" customHeight="1">
      <c r="A37364" s="4"/>
      <c r="B37364" s="4"/>
    </row>
    <row r="37365" ht="14.25" customHeight="1">
      <c r="A37365" s="4"/>
      <c r="B37365" s="4"/>
    </row>
    <row r="37366" ht="14.25" customHeight="1">
      <c r="A37366" s="4"/>
      <c r="B37366" s="4"/>
    </row>
    <row r="37367" ht="14.25" customHeight="1">
      <c r="A37367" s="4"/>
      <c r="B37367" s="4"/>
    </row>
    <row r="37368" ht="14.25" customHeight="1">
      <c r="A37368" s="4"/>
      <c r="B37368" s="4"/>
    </row>
    <row r="37369" ht="14.25" customHeight="1">
      <c r="A37369" s="4"/>
      <c r="B37369" s="4"/>
    </row>
    <row r="37370" ht="14.25" customHeight="1">
      <c r="A37370" s="4"/>
      <c r="B37370" s="4"/>
    </row>
    <row r="37371" ht="14.25" customHeight="1">
      <c r="A37371" s="4"/>
      <c r="B37371" s="4"/>
    </row>
    <row r="37372" ht="14.25" customHeight="1">
      <c r="A37372" s="4"/>
      <c r="B37372" s="4"/>
    </row>
    <row r="37373" ht="14.25" customHeight="1">
      <c r="A37373" s="4"/>
      <c r="B37373" s="4"/>
    </row>
    <row r="37374" ht="14.25" customHeight="1">
      <c r="A37374" s="4"/>
      <c r="B37374" s="4"/>
    </row>
    <row r="37375" ht="14.25" customHeight="1">
      <c r="A37375" s="4"/>
      <c r="B37375" s="4"/>
    </row>
    <row r="37376" ht="14.25" customHeight="1">
      <c r="A37376" s="4"/>
      <c r="B37376" s="4"/>
    </row>
    <row r="37377" ht="14.25" customHeight="1">
      <c r="A37377" s="4"/>
      <c r="B37377" s="4"/>
    </row>
    <row r="37378" ht="14.25" customHeight="1">
      <c r="A37378" s="4"/>
      <c r="B37378" s="4"/>
    </row>
    <row r="37379" ht="14.25" customHeight="1">
      <c r="A37379" s="4"/>
      <c r="B37379" s="4"/>
    </row>
    <row r="37380" ht="14.25" customHeight="1">
      <c r="A37380" s="4"/>
      <c r="B37380" s="4"/>
    </row>
    <row r="37381" ht="14.25" customHeight="1">
      <c r="A37381" s="4"/>
      <c r="B37381" s="4"/>
    </row>
    <row r="37382" ht="14.25" customHeight="1">
      <c r="A37382" s="4"/>
      <c r="B37382" s="4"/>
    </row>
    <row r="37383" ht="14.25" customHeight="1">
      <c r="A37383" s="4"/>
      <c r="B37383" s="4"/>
    </row>
    <row r="37384" ht="14.25" customHeight="1">
      <c r="A37384" s="4"/>
      <c r="B37384" s="4"/>
    </row>
    <row r="37385" ht="14.25" customHeight="1">
      <c r="A37385" s="4"/>
      <c r="B37385" s="4"/>
    </row>
    <row r="37386" ht="14.25" customHeight="1">
      <c r="A37386" s="4"/>
      <c r="B37386" s="4"/>
    </row>
    <row r="37387" ht="14.25" customHeight="1">
      <c r="A37387" s="4"/>
      <c r="B37387" s="4"/>
    </row>
    <row r="37388" ht="14.25" customHeight="1">
      <c r="A37388" s="4"/>
      <c r="B37388" s="4"/>
    </row>
    <row r="37389" ht="14.25" customHeight="1">
      <c r="A37389" s="4"/>
      <c r="B37389" s="4"/>
    </row>
    <row r="37390" ht="14.25" customHeight="1">
      <c r="A37390" s="4"/>
      <c r="B37390" s="4"/>
    </row>
    <row r="37391" ht="14.25" customHeight="1">
      <c r="A37391" s="4"/>
      <c r="B37391" s="4"/>
    </row>
    <row r="37392" ht="14.25" customHeight="1">
      <c r="A37392" s="4"/>
      <c r="B37392" s="4"/>
    </row>
    <row r="37393" ht="14.25" customHeight="1">
      <c r="A37393" s="4"/>
      <c r="B37393" s="4"/>
    </row>
    <row r="37394" ht="14.25" customHeight="1">
      <c r="A37394" s="4"/>
      <c r="B37394" s="4"/>
    </row>
    <row r="37395" ht="14.25" customHeight="1">
      <c r="A37395" s="4"/>
      <c r="B37395" s="4"/>
    </row>
    <row r="37396" ht="14.25" customHeight="1">
      <c r="A37396" s="4"/>
      <c r="B37396" s="4"/>
    </row>
    <row r="37397" ht="14.25" customHeight="1">
      <c r="A37397" s="4"/>
      <c r="B37397" s="4"/>
    </row>
    <row r="37398" ht="14.25" customHeight="1">
      <c r="A37398" s="4"/>
      <c r="B37398" s="4"/>
    </row>
    <row r="37399" ht="14.25" customHeight="1">
      <c r="A37399" s="4"/>
      <c r="B37399" s="4"/>
    </row>
    <row r="37400" ht="14.25" customHeight="1">
      <c r="A37400" s="4"/>
      <c r="B37400" s="4"/>
    </row>
    <row r="37401" ht="14.25" customHeight="1">
      <c r="A37401" s="4"/>
      <c r="B37401" s="4"/>
    </row>
    <row r="37402" ht="14.25" customHeight="1">
      <c r="A37402" s="4"/>
      <c r="B37402" s="4"/>
    </row>
    <row r="37403" ht="14.25" customHeight="1">
      <c r="A37403" s="4"/>
      <c r="B37403" s="4"/>
    </row>
    <row r="37404" ht="14.25" customHeight="1">
      <c r="A37404" s="4"/>
      <c r="B37404" s="4"/>
    </row>
    <row r="37405" ht="14.25" customHeight="1">
      <c r="A37405" s="4"/>
      <c r="B37405" s="4"/>
    </row>
    <row r="37406" ht="14.25" customHeight="1">
      <c r="A37406" s="4"/>
      <c r="B37406" s="4"/>
    </row>
    <row r="37407" ht="14.25" customHeight="1">
      <c r="A37407" s="4"/>
      <c r="B37407" s="4"/>
    </row>
    <row r="37408" ht="14.25" customHeight="1">
      <c r="A37408" s="4"/>
      <c r="B37408" s="4"/>
    </row>
    <row r="37409" ht="14.25" customHeight="1">
      <c r="A37409" s="4"/>
      <c r="B37409" s="4"/>
    </row>
    <row r="37410" ht="14.25" customHeight="1">
      <c r="A37410" s="4"/>
      <c r="B37410" s="4"/>
    </row>
    <row r="37411" ht="14.25" customHeight="1">
      <c r="A37411" s="4"/>
      <c r="B37411" s="4"/>
    </row>
    <row r="37412" ht="14.25" customHeight="1">
      <c r="A37412" s="4"/>
      <c r="B37412" s="4"/>
    </row>
    <row r="37413" ht="14.25" customHeight="1">
      <c r="A37413" s="4"/>
      <c r="B37413" s="4"/>
    </row>
    <row r="37414" ht="14.25" customHeight="1">
      <c r="A37414" s="4"/>
      <c r="B37414" s="4"/>
    </row>
    <row r="37415" ht="14.25" customHeight="1">
      <c r="A37415" s="4"/>
      <c r="B37415" s="4"/>
    </row>
    <row r="37416" ht="14.25" customHeight="1">
      <c r="A37416" s="4"/>
      <c r="B37416" s="4"/>
    </row>
    <row r="37417" ht="14.25" customHeight="1">
      <c r="A37417" s="4"/>
      <c r="B37417" s="4"/>
    </row>
    <row r="37418" ht="14.25" customHeight="1">
      <c r="A37418" s="4"/>
      <c r="B37418" s="4"/>
    </row>
    <row r="37419" ht="14.25" customHeight="1">
      <c r="A37419" s="4"/>
      <c r="B37419" s="4"/>
    </row>
    <row r="37420" ht="14.25" customHeight="1">
      <c r="A37420" s="4"/>
      <c r="B37420" s="4"/>
    </row>
    <row r="37421" ht="14.25" customHeight="1">
      <c r="A37421" s="4"/>
      <c r="B37421" s="4"/>
    </row>
    <row r="37422" ht="14.25" customHeight="1">
      <c r="A37422" s="4"/>
      <c r="B37422" s="4"/>
    </row>
    <row r="37423" ht="14.25" customHeight="1">
      <c r="A37423" s="4"/>
      <c r="B37423" s="4"/>
    </row>
    <row r="37424" ht="14.25" customHeight="1">
      <c r="A37424" s="4"/>
      <c r="B37424" s="4"/>
    </row>
    <row r="37425" ht="14.25" customHeight="1">
      <c r="A37425" s="4"/>
      <c r="B37425" s="4"/>
    </row>
    <row r="37426" ht="14.25" customHeight="1">
      <c r="A37426" s="4"/>
      <c r="B37426" s="4"/>
    </row>
    <row r="37427" ht="14.25" customHeight="1">
      <c r="A37427" s="4"/>
      <c r="B37427" s="4"/>
    </row>
    <row r="37428" ht="14.25" customHeight="1">
      <c r="A37428" s="4"/>
      <c r="B37428" s="4"/>
    </row>
    <row r="37429" ht="14.25" customHeight="1">
      <c r="A37429" s="4"/>
      <c r="B37429" s="4"/>
    </row>
    <row r="37430" ht="14.25" customHeight="1">
      <c r="A37430" s="4"/>
      <c r="B37430" s="4"/>
    </row>
    <row r="37431" ht="14.25" customHeight="1">
      <c r="A37431" s="4"/>
      <c r="B37431" s="4"/>
    </row>
    <row r="37432" ht="14.25" customHeight="1">
      <c r="A37432" s="4"/>
      <c r="B37432" s="4"/>
    </row>
    <row r="37433" ht="14.25" customHeight="1">
      <c r="A37433" s="4"/>
      <c r="B37433" s="4"/>
    </row>
    <row r="37434" ht="14.25" customHeight="1">
      <c r="A37434" s="4"/>
      <c r="B37434" s="4"/>
    </row>
    <row r="37435" ht="14.25" customHeight="1">
      <c r="A37435" s="4"/>
      <c r="B37435" s="4"/>
    </row>
    <row r="37436" ht="14.25" customHeight="1">
      <c r="A37436" s="4"/>
      <c r="B37436" s="4"/>
    </row>
    <row r="37437" ht="14.25" customHeight="1">
      <c r="A37437" s="4"/>
      <c r="B37437" s="4"/>
    </row>
    <row r="37438" ht="14.25" customHeight="1">
      <c r="A37438" s="4"/>
      <c r="B37438" s="4"/>
    </row>
    <row r="37439" ht="14.25" customHeight="1">
      <c r="A37439" s="4"/>
      <c r="B37439" s="4"/>
    </row>
    <row r="37440" ht="14.25" customHeight="1">
      <c r="A37440" s="4"/>
      <c r="B37440" s="4"/>
    </row>
    <row r="37441" ht="14.25" customHeight="1">
      <c r="A37441" s="4"/>
      <c r="B37441" s="4"/>
    </row>
    <row r="37442" ht="14.25" customHeight="1">
      <c r="A37442" s="4"/>
      <c r="B37442" s="4"/>
    </row>
    <row r="37443" ht="14.25" customHeight="1">
      <c r="A37443" s="4"/>
      <c r="B37443" s="4"/>
    </row>
    <row r="37444" ht="14.25" customHeight="1">
      <c r="A37444" s="4"/>
      <c r="B37444" s="4"/>
    </row>
    <row r="37445" ht="14.25" customHeight="1">
      <c r="A37445" s="4"/>
      <c r="B37445" s="4"/>
    </row>
    <row r="37446" ht="14.25" customHeight="1">
      <c r="A37446" s="4"/>
      <c r="B37446" s="4"/>
    </row>
    <row r="37447" ht="14.25" customHeight="1">
      <c r="A37447" s="4"/>
      <c r="B37447" s="4"/>
    </row>
    <row r="37448" ht="14.25" customHeight="1">
      <c r="A37448" s="4"/>
      <c r="B37448" s="4"/>
    </row>
    <row r="37449" ht="14.25" customHeight="1">
      <c r="A37449" s="4"/>
      <c r="B37449" s="4"/>
    </row>
    <row r="37450" ht="14.25" customHeight="1">
      <c r="A37450" s="4"/>
      <c r="B37450" s="4"/>
    </row>
    <row r="37451" ht="14.25" customHeight="1">
      <c r="A37451" s="4"/>
      <c r="B37451" s="4"/>
    </row>
    <row r="37452" ht="14.25" customHeight="1">
      <c r="A37452" s="4"/>
      <c r="B37452" s="4"/>
    </row>
    <row r="37453" ht="14.25" customHeight="1">
      <c r="A37453" s="4"/>
      <c r="B37453" s="4"/>
    </row>
    <row r="37454" ht="14.25" customHeight="1">
      <c r="A37454" s="4"/>
      <c r="B37454" s="4"/>
    </row>
    <row r="37455" ht="14.25" customHeight="1">
      <c r="A37455" s="4"/>
      <c r="B37455" s="4"/>
    </row>
    <row r="37456" ht="14.25" customHeight="1">
      <c r="A37456" s="4"/>
      <c r="B37456" s="4"/>
    </row>
    <row r="37457" ht="14.25" customHeight="1">
      <c r="A37457" s="4"/>
      <c r="B37457" s="4"/>
    </row>
    <row r="37458" ht="14.25" customHeight="1">
      <c r="A37458" s="4"/>
      <c r="B37458" s="4"/>
    </row>
    <row r="37459" ht="14.25" customHeight="1">
      <c r="A37459" s="4"/>
      <c r="B37459" s="4"/>
    </row>
    <row r="37460" ht="14.25" customHeight="1">
      <c r="A37460" s="4"/>
      <c r="B37460" s="4"/>
    </row>
    <row r="37461" ht="14.25" customHeight="1">
      <c r="A37461" s="4"/>
      <c r="B37461" s="4"/>
    </row>
    <row r="37462" ht="14.25" customHeight="1">
      <c r="A37462" s="4"/>
      <c r="B37462" s="4"/>
    </row>
    <row r="37463" ht="14.25" customHeight="1">
      <c r="A37463" s="4"/>
      <c r="B37463" s="4"/>
    </row>
    <row r="37464" ht="14.25" customHeight="1">
      <c r="A37464" s="4"/>
      <c r="B37464" s="4"/>
    </row>
    <row r="37465" ht="14.25" customHeight="1">
      <c r="A37465" s="4"/>
      <c r="B37465" s="4"/>
    </row>
    <row r="37466" ht="14.25" customHeight="1">
      <c r="A37466" s="4"/>
      <c r="B37466" s="4"/>
    </row>
    <row r="37467" ht="14.25" customHeight="1">
      <c r="A37467" s="4"/>
      <c r="B37467" s="4"/>
    </row>
    <row r="37468" ht="14.25" customHeight="1">
      <c r="A37468" s="4"/>
      <c r="B37468" s="4"/>
    </row>
    <row r="37469" ht="14.25" customHeight="1">
      <c r="A37469" s="4"/>
      <c r="B37469" s="4"/>
    </row>
    <row r="37470" ht="14.25" customHeight="1">
      <c r="A37470" s="4"/>
      <c r="B37470" s="4"/>
    </row>
    <row r="37471" ht="14.25" customHeight="1">
      <c r="A37471" s="4"/>
      <c r="B37471" s="4"/>
    </row>
    <row r="37472" ht="14.25" customHeight="1">
      <c r="A37472" s="4"/>
      <c r="B37472" s="4"/>
    </row>
    <row r="37473" ht="14.25" customHeight="1">
      <c r="A37473" s="4"/>
      <c r="B37473" s="4"/>
    </row>
    <row r="37474" ht="14.25" customHeight="1">
      <c r="A37474" s="4"/>
      <c r="B37474" s="4"/>
    </row>
    <row r="37475" ht="14.25" customHeight="1">
      <c r="A37475" s="4"/>
      <c r="B37475" s="4"/>
    </row>
    <row r="37476" ht="14.25" customHeight="1">
      <c r="A37476" s="4"/>
      <c r="B37476" s="4"/>
    </row>
    <row r="37477" ht="14.25" customHeight="1">
      <c r="A37477" s="4"/>
      <c r="B37477" s="4"/>
    </row>
    <row r="37478" ht="14.25" customHeight="1">
      <c r="A37478" s="4"/>
      <c r="B37478" s="4"/>
    </row>
    <row r="37479" ht="14.25" customHeight="1">
      <c r="A37479" s="4"/>
      <c r="B37479" s="4"/>
    </row>
    <row r="37480" ht="14.25" customHeight="1">
      <c r="A37480" s="4"/>
      <c r="B37480" s="4"/>
    </row>
    <row r="37481" ht="14.25" customHeight="1">
      <c r="A37481" s="4"/>
      <c r="B37481" s="4"/>
    </row>
    <row r="37482" ht="14.25" customHeight="1">
      <c r="A37482" s="4"/>
      <c r="B37482" s="4"/>
    </row>
    <row r="37483" ht="14.25" customHeight="1">
      <c r="A37483" s="4"/>
      <c r="B37483" s="4"/>
    </row>
    <row r="37484" ht="14.25" customHeight="1">
      <c r="A37484" s="4"/>
      <c r="B37484" s="4"/>
    </row>
    <row r="37485" ht="14.25" customHeight="1">
      <c r="A37485" s="4"/>
      <c r="B37485" s="4"/>
    </row>
    <row r="37486" ht="14.25" customHeight="1">
      <c r="A37486" s="4"/>
      <c r="B37486" s="4"/>
    </row>
    <row r="37487" ht="14.25" customHeight="1">
      <c r="A37487" s="4"/>
      <c r="B37487" s="4"/>
    </row>
    <row r="37488" ht="14.25" customHeight="1">
      <c r="A37488" s="4"/>
      <c r="B37488" s="4"/>
    </row>
    <row r="37489" ht="14.25" customHeight="1">
      <c r="A37489" s="4"/>
      <c r="B37489" s="4"/>
    </row>
    <row r="37490" ht="14.25" customHeight="1">
      <c r="A37490" s="4"/>
      <c r="B37490" s="4"/>
    </row>
    <row r="37491" ht="14.25" customHeight="1">
      <c r="A37491" s="4"/>
      <c r="B37491" s="4"/>
    </row>
    <row r="37492" ht="14.25" customHeight="1">
      <c r="A37492" s="4"/>
      <c r="B37492" s="4"/>
    </row>
    <row r="37493" ht="14.25" customHeight="1">
      <c r="A37493" s="4"/>
      <c r="B37493" s="4"/>
    </row>
    <row r="37494" ht="14.25" customHeight="1">
      <c r="A37494" s="4"/>
      <c r="B37494" s="4"/>
    </row>
    <row r="37495" ht="14.25" customHeight="1">
      <c r="A37495" s="4"/>
      <c r="B37495" s="4"/>
    </row>
    <row r="37496" ht="14.25" customHeight="1">
      <c r="A37496" s="4"/>
      <c r="B37496" s="4"/>
    </row>
    <row r="37497" ht="14.25" customHeight="1">
      <c r="A37497" s="4"/>
      <c r="B37497" s="4"/>
    </row>
    <row r="37498" ht="14.25" customHeight="1">
      <c r="A37498" s="4"/>
      <c r="B37498" s="4"/>
    </row>
    <row r="37499" ht="14.25" customHeight="1">
      <c r="A37499" s="4"/>
      <c r="B37499" s="4"/>
    </row>
    <row r="37500" ht="14.25" customHeight="1">
      <c r="A37500" s="4"/>
      <c r="B37500" s="4"/>
    </row>
    <row r="37501" ht="14.25" customHeight="1">
      <c r="A37501" s="4"/>
      <c r="B37501" s="4"/>
    </row>
    <row r="37502" ht="14.25" customHeight="1">
      <c r="A37502" s="4"/>
      <c r="B37502" s="4"/>
    </row>
    <row r="37503" ht="14.25" customHeight="1">
      <c r="A37503" s="4"/>
      <c r="B37503" s="4"/>
    </row>
    <row r="37504" ht="14.25" customHeight="1">
      <c r="A37504" s="4"/>
      <c r="B37504" s="4"/>
    </row>
    <row r="37505" ht="14.25" customHeight="1">
      <c r="A37505" s="4"/>
      <c r="B37505" s="4"/>
    </row>
    <row r="37506" ht="14.25" customHeight="1">
      <c r="A37506" s="4"/>
      <c r="B37506" s="4"/>
    </row>
    <row r="37507" ht="14.25" customHeight="1">
      <c r="A37507" s="4"/>
      <c r="B37507" s="4"/>
    </row>
    <row r="37508" ht="14.25" customHeight="1">
      <c r="A37508" s="4"/>
      <c r="B37508" s="4"/>
    </row>
    <row r="37509" ht="14.25" customHeight="1">
      <c r="A37509" s="4"/>
      <c r="B37509" s="4"/>
    </row>
    <row r="37510" ht="14.25" customHeight="1">
      <c r="A37510" s="4"/>
      <c r="B37510" s="4"/>
    </row>
    <row r="37511" ht="14.25" customHeight="1">
      <c r="A37511" s="4"/>
      <c r="B37511" s="4"/>
    </row>
    <row r="37512" ht="14.25" customHeight="1">
      <c r="A37512" s="4"/>
      <c r="B37512" s="4"/>
    </row>
    <row r="37513" ht="14.25" customHeight="1">
      <c r="A37513" s="4"/>
      <c r="B37513" s="4"/>
    </row>
    <row r="37514" ht="14.25" customHeight="1">
      <c r="A37514" s="4"/>
      <c r="B37514" s="4"/>
    </row>
    <row r="37515" ht="14.25" customHeight="1">
      <c r="A37515" s="4"/>
      <c r="B37515" s="4"/>
    </row>
    <row r="37516" ht="14.25" customHeight="1">
      <c r="A37516" s="4"/>
      <c r="B37516" s="4"/>
    </row>
    <row r="37517" ht="14.25" customHeight="1">
      <c r="A37517" s="4"/>
      <c r="B37517" s="4"/>
    </row>
    <row r="37518" ht="14.25" customHeight="1">
      <c r="A37518" s="4"/>
      <c r="B37518" s="4"/>
    </row>
    <row r="37519" ht="14.25" customHeight="1">
      <c r="A37519" s="4"/>
      <c r="B37519" s="4"/>
    </row>
    <row r="37520" ht="14.25" customHeight="1">
      <c r="A37520" s="4"/>
      <c r="B37520" s="4"/>
    </row>
    <row r="37521" ht="14.25" customHeight="1">
      <c r="A37521" s="4"/>
      <c r="B37521" s="4"/>
    </row>
    <row r="37522" ht="14.25" customHeight="1">
      <c r="A37522" s="4"/>
      <c r="B37522" s="4"/>
    </row>
    <row r="37523" ht="14.25" customHeight="1">
      <c r="A37523" s="4"/>
      <c r="B37523" s="4"/>
    </row>
    <row r="37524" ht="14.25" customHeight="1">
      <c r="A37524" s="4"/>
      <c r="B37524" s="4"/>
    </row>
    <row r="37525" ht="14.25" customHeight="1">
      <c r="A37525" s="4"/>
      <c r="B37525" s="4"/>
    </row>
    <row r="37526" ht="14.25" customHeight="1">
      <c r="A37526" s="4"/>
      <c r="B37526" s="4"/>
    </row>
    <row r="37527" ht="14.25" customHeight="1">
      <c r="A37527" s="4"/>
      <c r="B37527" s="4"/>
    </row>
    <row r="37528" ht="14.25" customHeight="1">
      <c r="A37528" s="4"/>
      <c r="B37528" s="4"/>
    </row>
    <row r="37529" ht="14.25" customHeight="1">
      <c r="A37529" s="4"/>
      <c r="B37529" s="4"/>
    </row>
    <row r="37530" ht="14.25" customHeight="1">
      <c r="A37530" s="4"/>
      <c r="B37530" s="4"/>
    </row>
    <row r="37531" ht="14.25" customHeight="1">
      <c r="A37531" s="4"/>
      <c r="B37531" s="4"/>
    </row>
    <row r="37532" ht="14.25" customHeight="1">
      <c r="A37532" s="4"/>
      <c r="B37532" s="4"/>
    </row>
    <row r="37533" ht="14.25" customHeight="1">
      <c r="A37533" s="4"/>
      <c r="B37533" s="4"/>
    </row>
    <row r="37534" ht="14.25" customHeight="1">
      <c r="A37534" s="4"/>
      <c r="B37534" s="4"/>
    </row>
    <row r="37535" ht="14.25" customHeight="1">
      <c r="A37535" s="4"/>
      <c r="B37535" s="4"/>
    </row>
    <row r="37536" ht="14.25" customHeight="1">
      <c r="A37536" s="4"/>
      <c r="B37536" s="4"/>
    </row>
    <row r="37537" ht="14.25" customHeight="1">
      <c r="A37537" s="4"/>
      <c r="B37537" s="4"/>
    </row>
    <row r="37538" ht="14.25" customHeight="1">
      <c r="A37538" s="4"/>
      <c r="B37538" s="4"/>
    </row>
    <row r="37539" ht="14.25" customHeight="1">
      <c r="A37539" s="4"/>
      <c r="B37539" s="4"/>
    </row>
    <row r="37540" ht="14.25" customHeight="1">
      <c r="A37540" s="4"/>
      <c r="B37540" s="4"/>
    </row>
    <row r="37541" ht="14.25" customHeight="1">
      <c r="A37541" s="4"/>
      <c r="B37541" s="4"/>
    </row>
    <row r="37542" ht="14.25" customHeight="1">
      <c r="A37542" s="4"/>
      <c r="B37542" s="4"/>
    </row>
    <row r="37543" ht="14.25" customHeight="1">
      <c r="A37543" s="4"/>
      <c r="B37543" s="4"/>
    </row>
    <row r="37544" ht="14.25" customHeight="1">
      <c r="A37544" s="4"/>
      <c r="B37544" s="4"/>
    </row>
    <row r="37545" ht="14.25" customHeight="1">
      <c r="A37545" s="4"/>
      <c r="B37545" s="4"/>
    </row>
    <row r="37546" ht="14.25" customHeight="1">
      <c r="A37546" s="4"/>
      <c r="B37546" s="4"/>
    </row>
    <row r="37547" ht="14.25" customHeight="1">
      <c r="A37547" s="4"/>
      <c r="B37547" s="4"/>
    </row>
    <row r="37548" ht="14.25" customHeight="1">
      <c r="A37548" s="4"/>
      <c r="B37548" s="4"/>
    </row>
    <row r="37549" ht="14.25" customHeight="1">
      <c r="A37549" s="4"/>
      <c r="B37549" s="4"/>
    </row>
    <row r="37550" ht="14.25" customHeight="1">
      <c r="A37550" s="4"/>
      <c r="B37550" s="4"/>
    </row>
    <row r="37551" ht="14.25" customHeight="1">
      <c r="A37551" s="4"/>
      <c r="B37551" s="4"/>
    </row>
    <row r="37552" ht="14.25" customHeight="1">
      <c r="A37552" s="4"/>
      <c r="B37552" s="4"/>
    </row>
    <row r="37553" ht="14.25" customHeight="1">
      <c r="A37553" s="4"/>
      <c r="B37553" s="4"/>
    </row>
    <row r="37554" ht="14.25" customHeight="1">
      <c r="A37554" s="4"/>
      <c r="B37554" s="4"/>
    </row>
    <row r="37555" ht="14.25" customHeight="1">
      <c r="A37555" s="4"/>
      <c r="B37555" s="4"/>
    </row>
    <row r="37556" ht="14.25" customHeight="1">
      <c r="A37556" s="4"/>
      <c r="B37556" s="4"/>
    </row>
    <row r="37557" ht="14.25" customHeight="1">
      <c r="A37557" s="4"/>
      <c r="B37557" s="4"/>
    </row>
    <row r="37558" ht="14.25" customHeight="1">
      <c r="A37558" s="4"/>
      <c r="B37558" s="4"/>
    </row>
    <row r="37559" ht="14.25" customHeight="1">
      <c r="A37559" s="4"/>
      <c r="B37559" s="4"/>
    </row>
    <row r="37560" ht="14.25" customHeight="1">
      <c r="A37560" s="4"/>
      <c r="B37560" s="4"/>
    </row>
    <row r="37561" ht="14.25" customHeight="1">
      <c r="A37561" s="4"/>
      <c r="B37561" s="4"/>
    </row>
    <row r="37562" ht="14.25" customHeight="1">
      <c r="A37562" s="4"/>
      <c r="B37562" s="4"/>
    </row>
    <row r="37563" ht="14.25" customHeight="1">
      <c r="A37563" s="4"/>
      <c r="B37563" s="4"/>
    </row>
    <row r="37564" ht="14.25" customHeight="1">
      <c r="A37564" s="4"/>
      <c r="B37564" s="4"/>
    </row>
    <row r="37565" ht="14.25" customHeight="1">
      <c r="A37565" s="4"/>
      <c r="B37565" s="4"/>
    </row>
    <row r="37566" ht="14.25" customHeight="1">
      <c r="A37566" s="4"/>
      <c r="B37566" s="4"/>
    </row>
    <row r="37567" ht="14.25" customHeight="1">
      <c r="A37567" s="4"/>
      <c r="B37567" s="4"/>
    </row>
    <row r="37568" ht="14.25" customHeight="1">
      <c r="A37568" s="4"/>
      <c r="B37568" s="4"/>
    </row>
    <row r="37569" ht="14.25" customHeight="1">
      <c r="A37569" s="4"/>
      <c r="B37569" s="4"/>
    </row>
    <row r="37570" ht="14.25" customHeight="1">
      <c r="A37570" s="4"/>
      <c r="B37570" s="4"/>
    </row>
    <row r="37571" ht="14.25" customHeight="1">
      <c r="A37571" s="4"/>
      <c r="B37571" s="4"/>
    </row>
    <row r="37572" ht="14.25" customHeight="1">
      <c r="A37572" s="4"/>
      <c r="B37572" s="4"/>
    </row>
    <row r="37573" ht="14.25" customHeight="1">
      <c r="A37573" s="4"/>
      <c r="B37573" s="4"/>
    </row>
    <row r="37574" ht="14.25" customHeight="1">
      <c r="A37574" s="4"/>
      <c r="B37574" s="4"/>
    </row>
    <row r="37575" ht="14.25" customHeight="1">
      <c r="A37575" s="4"/>
      <c r="B37575" s="4"/>
    </row>
    <row r="37576" ht="14.25" customHeight="1">
      <c r="A37576" s="4"/>
      <c r="B37576" s="4"/>
    </row>
    <row r="37577" ht="14.25" customHeight="1">
      <c r="A37577" s="4"/>
      <c r="B37577" s="4"/>
    </row>
    <row r="37578" ht="14.25" customHeight="1">
      <c r="A37578" s="4"/>
      <c r="B37578" s="4"/>
    </row>
    <row r="37579" ht="14.25" customHeight="1">
      <c r="A37579" s="4"/>
      <c r="B37579" s="4"/>
    </row>
    <row r="37580" ht="14.25" customHeight="1">
      <c r="A37580" s="4"/>
      <c r="B37580" s="4"/>
    </row>
    <row r="37581" ht="14.25" customHeight="1">
      <c r="A37581" s="4"/>
      <c r="B37581" s="4"/>
    </row>
    <row r="37582" ht="14.25" customHeight="1">
      <c r="A37582" s="4"/>
      <c r="B37582" s="4"/>
    </row>
    <row r="37583" ht="14.25" customHeight="1">
      <c r="A37583" s="4"/>
      <c r="B37583" s="4"/>
    </row>
    <row r="37584" ht="14.25" customHeight="1">
      <c r="A37584" s="4"/>
      <c r="B37584" s="4"/>
    </row>
    <row r="37585" ht="14.25" customHeight="1">
      <c r="A37585" s="4"/>
      <c r="B37585" s="4"/>
    </row>
    <row r="37586" ht="14.25" customHeight="1">
      <c r="A37586" s="4"/>
      <c r="B37586" s="4"/>
    </row>
    <row r="37587" ht="14.25" customHeight="1">
      <c r="A37587" s="4"/>
      <c r="B37587" s="4"/>
    </row>
    <row r="37588" ht="14.25" customHeight="1">
      <c r="A37588" s="4"/>
      <c r="B37588" s="4"/>
    </row>
    <row r="37589" ht="14.25" customHeight="1">
      <c r="A37589" s="4"/>
      <c r="B37589" s="4"/>
    </row>
    <row r="37590" ht="14.25" customHeight="1">
      <c r="A37590" s="4"/>
      <c r="B37590" s="4"/>
    </row>
    <row r="37591" ht="14.25" customHeight="1">
      <c r="A37591" s="4"/>
      <c r="B37591" s="4"/>
    </row>
    <row r="37592" ht="14.25" customHeight="1">
      <c r="A37592" s="4"/>
      <c r="B37592" s="4"/>
    </row>
    <row r="37593" ht="14.25" customHeight="1">
      <c r="A37593" s="4"/>
      <c r="B37593" s="4"/>
    </row>
    <row r="37594" ht="14.25" customHeight="1">
      <c r="A37594" s="4"/>
      <c r="B37594" s="4"/>
    </row>
    <row r="37595" ht="14.25" customHeight="1">
      <c r="A37595" s="4"/>
      <c r="B37595" s="4"/>
    </row>
    <row r="37596" ht="14.25" customHeight="1">
      <c r="A37596" s="4"/>
      <c r="B37596" s="4"/>
    </row>
    <row r="37597" ht="14.25" customHeight="1">
      <c r="A37597" s="4"/>
      <c r="B37597" s="4"/>
    </row>
    <row r="37598" ht="14.25" customHeight="1">
      <c r="A37598" s="4"/>
      <c r="B37598" s="4"/>
    </row>
    <row r="37599" ht="14.25" customHeight="1">
      <c r="A37599" s="4"/>
      <c r="B37599" s="4"/>
    </row>
    <row r="37600" ht="14.25" customHeight="1">
      <c r="A37600" s="4"/>
      <c r="B37600" s="4"/>
    </row>
    <row r="37601" ht="14.25" customHeight="1">
      <c r="A37601" s="4"/>
      <c r="B37601" s="4"/>
    </row>
    <row r="37602" ht="14.25" customHeight="1">
      <c r="A37602" s="4"/>
      <c r="B37602" s="4"/>
    </row>
    <row r="37603" ht="14.25" customHeight="1">
      <c r="A37603" s="4"/>
      <c r="B37603" s="4"/>
    </row>
    <row r="37604" ht="14.25" customHeight="1">
      <c r="A37604" s="4"/>
      <c r="B37604" s="4"/>
    </row>
    <row r="37605" ht="14.25" customHeight="1">
      <c r="A37605" s="4"/>
      <c r="B37605" s="4"/>
    </row>
    <row r="37606" ht="14.25" customHeight="1">
      <c r="A37606" s="4"/>
      <c r="B37606" s="4"/>
    </row>
    <row r="37607" ht="14.25" customHeight="1">
      <c r="A37607" s="4"/>
      <c r="B37607" s="4"/>
    </row>
    <row r="37608" ht="14.25" customHeight="1">
      <c r="A37608" s="4"/>
      <c r="B37608" s="4"/>
    </row>
    <row r="37609" ht="14.25" customHeight="1">
      <c r="A37609" s="4"/>
      <c r="B37609" s="4"/>
    </row>
    <row r="37610" ht="14.25" customHeight="1">
      <c r="A37610" s="4"/>
      <c r="B37610" s="4"/>
    </row>
    <row r="37611" ht="14.25" customHeight="1">
      <c r="A37611" s="4"/>
      <c r="B37611" s="4"/>
    </row>
    <row r="37612" ht="14.25" customHeight="1">
      <c r="A37612" s="4"/>
      <c r="B37612" s="4"/>
    </row>
    <row r="37613" ht="14.25" customHeight="1">
      <c r="A37613" s="4"/>
      <c r="B37613" s="4"/>
    </row>
    <row r="37614" ht="14.25" customHeight="1">
      <c r="A37614" s="4"/>
      <c r="B37614" s="4"/>
    </row>
    <row r="37615" ht="14.25" customHeight="1">
      <c r="A37615" s="4"/>
      <c r="B37615" s="4"/>
    </row>
    <row r="37616" ht="14.25" customHeight="1">
      <c r="A37616" s="4"/>
      <c r="B37616" s="4"/>
    </row>
    <row r="37617" ht="14.25" customHeight="1">
      <c r="A37617" s="4"/>
      <c r="B37617" s="4"/>
    </row>
    <row r="37618" ht="14.25" customHeight="1">
      <c r="A37618" s="4"/>
      <c r="B37618" s="4"/>
    </row>
    <row r="37619" ht="14.25" customHeight="1">
      <c r="A37619" s="4"/>
      <c r="B37619" s="4"/>
    </row>
    <row r="37620" ht="14.25" customHeight="1">
      <c r="A37620" s="4"/>
      <c r="B37620" s="4"/>
    </row>
    <row r="37621" ht="14.25" customHeight="1">
      <c r="A37621" s="4"/>
      <c r="B37621" s="4"/>
    </row>
    <row r="37622" ht="14.25" customHeight="1">
      <c r="A37622" s="4"/>
      <c r="B37622" s="4"/>
    </row>
    <row r="37623" ht="14.25" customHeight="1">
      <c r="A37623" s="4"/>
      <c r="B37623" s="4"/>
    </row>
    <row r="37624" ht="14.25" customHeight="1">
      <c r="A37624" s="4"/>
      <c r="B37624" s="4"/>
    </row>
    <row r="37625" ht="14.25" customHeight="1">
      <c r="A37625" s="4"/>
      <c r="B37625" s="4"/>
    </row>
    <row r="37626" ht="14.25" customHeight="1">
      <c r="A37626" s="4"/>
      <c r="B37626" s="4"/>
    </row>
    <row r="37627" ht="14.25" customHeight="1">
      <c r="A37627" s="4"/>
      <c r="B37627" s="4"/>
    </row>
    <row r="37628" ht="14.25" customHeight="1">
      <c r="A37628" s="4"/>
      <c r="B37628" s="4"/>
    </row>
    <row r="37629" ht="14.25" customHeight="1">
      <c r="A37629" s="4"/>
      <c r="B37629" s="4"/>
    </row>
    <row r="37630" ht="14.25" customHeight="1">
      <c r="A37630" s="4"/>
      <c r="B37630" s="4"/>
    </row>
    <row r="37631" ht="14.25" customHeight="1">
      <c r="A37631" s="4"/>
      <c r="B37631" s="4"/>
    </row>
    <row r="37632" ht="14.25" customHeight="1">
      <c r="A37632" s="4"/>
      <c r="B37632" s="4"/>
    </row>
    <row r="37633" ht="14.25" customHeight="1">
      <c r="A37633" s="4"/>
      <c r="B37633" s="4"/>
    </row>
    <row r="37634" ht="14.25" customHeight="1">
      <c r="A37634" s="4"/>
      <c r="B37634" s="4"/>
    </row>
    <row r="37635" ht="14.25" customHeight="1">
      <c r="A37635" s="4"/>
      <c r="B37635" s="4"/>
    </row>
    <row r="37636" ht="14.25" customHeight="1">
      <c r="A37636" s="4"/>
      <c r="B37636" s="4"/>
    </row>
    <row r="37637" ht="14.25" customHeight="1">
      <c r="A37637" s="4"/>
      <c r="B37637" s="4"/>
    </row>
    <row r="37638" ht="14.25" customHeight="1">
      <c r="A37638" s="4"/>
      <c r="B37638" s="4"/>
    </row>
    <row r="37639" ht="14.25" customHeight="1">
      <c r="A37639" s="4"/>
      <c r="B37639" s="4"/>
    </row>
    <row r="37640" ht="14.25" customHeight="1">
      <c r="A37640" s="4"/>
      <c r="B37640" s="4"/>
    </row>
    <row r="37641" ht="14.25" customHeight="1">
      <c r="A37641" s="4"/>
      <c r="B37641" s="4"/>
    </row>
    <row r="37642" ht="14.25" customHeight="1">
      <c r="A37642" s="4"/>
      <c r="B37642" s="4"/>
    </row>
    <row r="37643" ht="14.25" customHeight="1">
      <c r="A37643" s="4"/>
      <c r="B37643" s="4"/>
    </row>
    <row r="37644" ht="14.25" customHeight="1">
      <c r="A37644" s="4"/>
      <c r="B37644" s="4"/>
    </row>
    <row r="37645" ht="14.25" customHeight="1">
      <c r="A37645" s="4"/>
      <c r="B37645" s="4"/>
    </row>
    <row r="37646" ht="14.25" customHeight="1">
      <c r="A37646" s="4"/>
      <c r="B37646" s="4"/>
    </row>
    <row r="37647" ht="14.25" customHeight="1">
      <c r="A37647" s="4"/>
      <c r="B37647" s="4"/>
    </row>
    <row r="37648" ht="14.25" customHeight="1">
      <c r="A37648" s="4"/>
      <c r="B37648" s="4"/>
    </row>
    <row r="37649" ht="14.25" customHeight="1">
      <c r="A37649" s="4"/>
      <c r="B37649" s="4"/>
    </row>
    <row r="37650" ht="14.25" customHeight="1">
      <c r="A37650" s="4"/>
      <c r="B37650" s="4"/>
    </row>
    <row r="37651" ht="14.25" customHeight="1">
      <c r="A37651" s="4"/>
      <c r="B37651" s="4"/>
    </row>
    <row r="37652" ht="14.25" customHeight="1">
      <c r="A37652" s="4"/>
      <c r="B37652" s="4"/>
    </row>
    <row r="37653" ht="14.25" customHeight="1">
      <c r="A37653" s="4"/>
      <c r="B37653" s="4"/>
    </row>
    <row r="37654" ht="14.25" customHeight="1">
      <c r="A37654" s="4"/>
      <c r="B37654" s="4"/>
    </row>
    <row r="37655" ht="14.25" customHeight="1">
      <c r="A37655" s="4"/>
      <c r="B37655" s="4"/>
    </row>
    <row r="37656" ht="14.25" customHeight="1">
      <c r="A37656" s="4"/>
      <c r="B37656" s="4"/>
    </row>
    <row r="37657" ht="14.25" customHeight="1">
      <c r="A37657" s="4"/>
      <c r="B37657" s="4"/>
    </row>
    <row r="37658" ht="14.25" customHeight="1">
      <c r="A37658" s="4"/>
      <c r="B37658" s="4"/>
    </row>
    <row r="37659" ht="14.25" customHeight="1">
      <c r="A37659" s="4"/>
      <c r="B37659" s="4"/>
    </row>
    <row r="37660" ht="14.25" customHeight="1">
      <c r="A37660" s="4"/>
      <c r="B37660" s="4"/>
    </row>
    <row r="37661" ht="14.25" customHeight="1">
      <c r="A37661" s="4"/>
      <c r="B37661" s="4"/>
    </row>
    <row r="37662" ht="14.25" customHeight="1">
      <c r="A37662" s="4"/>
      <c r="B37662" s="4"/>
    </row>
    <row r="37663" ht="14.25" customHeight="1">
      <c r="A37663" s="4"/>
      <c r="B37663" s="4"/>
    </row>
    <row r="37664" ht="14.25" customHeight="1">
      <c r="A37664" s="4"/>
      <c r="B37664" s="4"/>
    </row>
    <row r="37665" ht="14.25" customHeight="1">
      <c r="A37665" s="4"/>
      <c r="B37665" s="4"/>
    </row>
    <row r="37666" ht="14.25" customHeight="1">
      <c r="A37666" s="4"/>
      <c r="B37666" s="4"/>
    </row>
    <row r="37667" ht="14.25" customHeight="1">
      <c r="A37667" s="4"/>
      <c r="B37667" s="4"/>
    </row>
    <row r="37668" ht="14.25" customHeight="1">
      <c r="A37668" s="4"/>
      <c r="B37668" s="4"/>
    </row>
    <row r="37669" ht="14.25" customHeight="1">
      <c r="A37669" s="4"/>
      <c r="B37669" s="4"/>
    </row>
    <row r="37670" ht="14.25" customHeight="1">
      <c r="A37670" s="4"/>
      <c r="B37670" s="4"/>
    </row>
    <row r="37671" ht="14.25" customHeight="1">
      <c r="A37671" s="4"/>
      <c r="B37671" s="4"/>
    </row>
    <row r="37672" ht="14.25" customHeight="1">
      <c r="A37672" s="4"/>
      <c r="B37672" s="4"/>
    </row>
    <row r="37673" ht="14.25" customHeight="1">
      <c r="A37673" s="4"/>
      <c r="B37673" s="4"/>
    </row>
    <row r="37674" ht="14.25" customHeight="1">
      <c r="A37674" s="4"/>
      <c r="B37674" s="4"/>
    </row>
    <row r="37675" ht="14.25" customHeight="1">
      <c r="A37675" s="4"/>
      <c r="B37675" s="4"/>
    </row>
    <row r="37676" ht="14.25" customHeight="1">
      <c r="A37676" s="4"/>
      <c r="B37676" s="4"/>
    </row>
    <row r="37677" ht="14.25" customHeight="1">
      <c r="A37677" s="4"/>
      <c r="B37677" s="4"/>
    </row>
    <row r="37678" ht="14.25" customHeight="1">
      <c r="A37678" s="4"/>
      <c r="B37678" s="4"/>
    </row>
    <row r="37679" ht="14.25" customHeight="1">
      <c r="A37679" s="4"/>
      <c r="B37679" s="4"/>
    </row>
    <row r="37680" ht="14.25" customHeight="1">
      <c r="A37680" s="4"/>
      <c r="B37680" s="4"/>
    </row>
    <row r="37681" ht="14.25" customHeight="1">
      <c r="A37681" s="4"/>
      <c r="B37681" s="4"/>
    </row>
    <row r="37682" ht="14.25" customHeight="1">
      <c r="A37682" s="4"/>
      <c r="B37682" s="4"/>
    </row>
    <row r="37683" ht="14.25" customHeight="1">
      <c r="A37683" s="4"/>
      <c r="B37683" s="4"/>
    </row>
    <row r="37684" ht="14.25" customHeight="1">
      <c r="A37684" s="4"/>
      <c r="B37684" s="4"/>
    </row>
    <row r="37685" ht="14.25" customHeight="1">
      <c r="A37685" s="4"/>
      <c r="B37685" s="4"/>
    </row>
    <row r="37686" ht="14.25" customHeight="1">
      <c r="A37686" s="4"/>
      <c r="B37686" s="4"/>
    </row>
    <row r="37687" ht="14.25" customHeight="1">
      <c r="A37687" s="4"/>
      <c r="B37687" s="4"/>
    </row>
    <row r="37688" ht="14.25" customHeight="1">
      <c r="A37688" s="4"/>
      <c r="B37688" s="4"/>
    </row>
    <row r="37689" ht="14.25" customHeight="1">
      <c r="A37689" s="4"/>
      <c r="B37689" s="4"/>
    </row>
    <row r="37690" ht="14.25" customHeight="1">
      <c r="A37690" s="4"/>
      <c r="B37690" s="4"/>
    </row>
    <row r="37691" ht="14.25" customHeight="1">
      <c r="A37691" s="4"/>
      <c r="B37691" s="4"/>
    </row>
    <row r="37692" ht="14.25" customHeight="1">
      <c r="A37692" s="4"/>
      <c r="B37692" s="4"/>
    </row>
    <row r="37693" ht="14.25" customHeight="1">
      <c r="A37693" s="4"/>
      <c r="B37693" s="4"/>
    </row>
    <row r="37694" ht="14.25" customHeight="1">
      <c r="A37694" s="4"/>
      <c r="B37694" s="4"/>
    </row>
    <row r="37695" ht="14.25" customHeight="1">
      <c r="A37695" s="4"/>
      <c r="B37695" s="4"/>
    </row>
    <row r="37696" ht="14.25" customHeight="1">
      <c r="A37696" s="4"/>
      <c r="B37696" s="4"/>
    </row>
    <row r="37697" ht="14.25" customHeight="1">
      <c r="A37697" s="4"/>
      <c r="B37697" s="4"/>
    </row>
    <row r="37698" ht="14.25" customHeight="1">
      <c r="A37698" s="4"/>
      <c r="B37698" s="4"/>
    </row>
    <row r="37699" ht="14.25" customHeight="1">
      <c r="A37699" s="4"/>
      <c r="B37699" s="4"/>
    </row>
    <row r="37700" ht="14.25" customHeight="1">
      <c r="A37700" s="4"/>
      <c r="B37700" s="4"/>
    </row>
    <row r="37701" ht="14.25" customHeight="1">
      <c r="A37701" s="4"/>
      <c r="B37701" s="4"/>
    </row>
    <row r="37702" ht="14.25" customHeight="1">
      <c r="A37702" s="4"/>
      <c r="B37702" s="4"/>
    </row>
    <row r="37703" ht="14.25" customHeight="1">
      <c r="A37703" s="4"/>
      <c r="B37703" s="4"/>
    </row>
    <row r="37704" ht="14.25" customHeight="1">
      <c r="A37704" s="4"/>
      <c r="B37704" s="4"/>
    </row>
    <row r="37705" ht="14.25" customHeight="1">
      <c r="A37705" s="4"/>
      <c r="B37705" s="4"/>
    </row>
    <row r="37706" ht="14.25" customHeight="1">
      <c r="A37706" s="4"/>
      <c r="B37706" s="4"/>
    </row>
    <row r="37707" ht="14.25" customHeight="1">
      <c r="A37707" s="4"/>
      <c r="B37707" s="4"/>
    </row>
    <row r="37708" ht="14.25" customHeight="1">
      <c r="A37708" s="4"/>
      <c r="B37708" s="4"/>
    </row>
    <row r="37709" ht="14.25" customHeight="1">
      <c r="A37709" s="4"/>
      <c r="B37709" s="4"/>
    </row>
    <row r="37710" ht="14.25" customHeight="1">
      <c r="A37710" s="4"/>
      <c r="B37710" s="4"/>
    </row>
    <row r="37711" ht="14.25" customHeight="1">
      <c r="A37711" s="4"/>
      <c r="B37711" s="4"/>
    </row>
    <row r="37712" ht="14.25" customHeight="1">
      <c r="A37712" s="4"/>
      <c r="B37712" s="4"/>
    </row>
    <row r="37713" ht="14.25" customHeight="1">
      <c r="A37713" s="4"/>
      <c r="B37713" s="4"/>
    </row>
    <row r="37714" ht="14.25" customHeight="1">
      <c r="A37714" s="4"/>
      <c r="B37714" s="4"/>
    </row>
    <row r="37715" ht="14.25" customHeight="1">
      <c r="A37715" s="4"/>
      <c r="B37715" s="4"/>
    </row>
    <row r="37716" ht="14.25" customHeight="1">
      <c r="A37716" s="4"/>
      <c r="B37716" s="4"/>
    </row>
    <row r="37717" ht="14.25" customHeight="1">
      <c r="A37717" s="4"/>
      <c r="B37717" s="4"/>
    </row>
    <row r="37718" ht="14.25" customHeight="1">
      <c r="A37718" s="4"/>
      <c r="B37718" s="4"/>
    </row>
    <row r="37719" ht="14.25" customHeight="1">
      <c r="A37719" s="4"/>
      <c r="B37719" s="4"/>
    </row>
    <row r="37720" ht="14.25" customHeight="1">
      <c r="A37720" s="4"/>
      <c r="B37720" s="4"/>
    </row>
    <row r="37721" ht="14.25" customHeight="1">
      <c r="A37721" s="4"/>
      <c r="B37721" s="4"/>
    </row>
    <row r="37722" ht="14.25" customHeight="1">
      <c r="A37722" s="4"/>
      <c r="B37722" s="4"/>
    </row>
    <row r="37723" ht="14.25" customHeight="1">
      <c r="A37723" s="4"/>
      <c r="B37723" s="4"/>
    </row>
    <row r="37724" ht="14.25" customHeight="1">
      <c r="A37724" s="4"/>
      <c r="B37724" s="4"/>
    </row>
    <row r="37725" ht="14.25" customHeight="1">
      <c r="A37725" s="4"/>
      <c r="B37725" s="4"/>
    </row>
    <row r="37726" ht="14.25" customHeight="1">
      <c r="A37726" s="4"/>
      <c r="B37726" s="4"/>
    </row>
    <row r="37727" ht="14.25" customHeight="1">
      <c r="A37727" s="4"/>
      <c r="B37727" s="4"/>
    </row>
    <row r="37728" ht="14.25" customHeight="1">
      <c r="A37728" s="4"/>
      <c r="B37728" s="4"/>
    </row>
    <row r="37729" ht="14.25" customHeight="1">
      <c r="A37729" s="4"/>
      <c r="B37729" s="4"/>
    </row>
    <row r="37730" ht="14.25" customHeight="1">
      <c r="A37730" s="4"/>
      <c r="B37730" s="4"/>
    </row>
    <row r="37731" ht="14.25" customHeight="1">
      <c r="A37731" s="4"/>
      <c r="B37731" s="4"/>
    </row>
    <row r="37732" ht="14.25" customHeight="1">
      <c r="A37732" s="4"/>
      <c r="B37732" s="4"/>
    </row>
    <row r="37733" ht="14.25" customHeight="1">
      <c r="A37733" s="4"/>
      <c r="B37733" s="4"/>
    </row>
    <row r="37734" ht="14.25" customHeight="1">
      <c r="A37734" s="4"/>
      <c r="B37734" s="4"/>
    </row>
    <row r="37735" ht="14.25" customHeight="1">
      <c r="A37735" s="4"/>
      <c r="B37735" s="4"/>
    </row>
    <row r="37736" ht="14.25" customHeight="1">
      <c r="A37736" s="4"/>
      <c r="B37736" s="4"/>
    </row>
    <row r="37737" ht="14.25" customHeight="1">
      <c r="A37737" s="4"/>
      <c r="B37737" s="4"/>
    </row>
    <row r="37738" ht="14.25" customHeight="1">
      <c r="A37738" s="4"/>
      <c r="B37738" s="4"/>
    </row>
    <row r="37739" ht="14.25" customHeight="1">
      <c r="A37739" s="4"/>
      <c r="B37739" s="4"/>
    </row>
    <row r="37740" ht="14.25" customHeight="1">
      <c r="A37740" s="4"/>
      <c r="B37740" s="4"/>
    </row>
    <row r="37741" ht="14.25" customHeight="1">
      <c r="A37741" s="4"/>
      <c r="B37741" s="4"/>
    </row>
    <row r="37742" ht="14.25" customHeight="1">
      <c r="A37742" s="4"/>
      <c r="B37742" s="4"/>
    </row>
    <row r="37743" ht="14.25" customHeight="1">
      <c r="A37743" s="4"/>
      <c r="B37743" s="4"/>
    </row>
    <row r="37744" ht="14.25" customHeight="1">
      <c r="A37744" s="4"/>
      <c r="B37744" s="4"/>
    </row>
    <row r="37745" ht="14.25" customHeight="1">
      <c r="A37745" s="4"/>
      <c r="B37745" s="4"/>
    </row>
    <row r="37746" ht="14.25" customHeight="1">
      <c r="A37746" s="4"/>
      <c r="B37746" s="4"/>
    </row>
    <row r="37747" ht="14.25" customHeight="1">
      <c r="A37747" s="4"/>
      <c r="B37747" s="4"/>
    </row>
    <row r="37748" ht="14.25" customHeight="1">
      <c r="A37748" s="4"/>
      <c r="B37748" s="4"/>
    </row>
    <row r="37749" ht="14.25" customHeight="1">
      <c r="A37749" s="4"/>
      <c r="B37749" s="4"/>
    </row>
    <row r="37750" ht="14.25" customHeight="1">
      <c r="A37750" s="4"/>
      <c r="B37750" s="4"/>
    </row>
    <row r="37751" ht="14.25" customHeight="1">
      <c r="A37751" s="4"/>
      <c r="B37751" s="4"/>
    </row>
    <row r="37752" ht="14.25" customHeight="1">
      <c r="A37752" s="4"/>
      <c r="B37752" s="4"/>
    </row>
    <row r="37753" ht="14.25" customHeight="1">
      <c r="A37753" s="4"/>
      <c r="B37753" s="4"/>
    </row>
    <row r="37754" ht="14.25" customHeight="1">
      <c r="A37754" s="4"/>
      <c r="B37754" s="4"/>
    </row>
    <row r="37755" ht="14.25" customHeight="1">
      <c r="A37755" s="4"/>
      <c r="B37755" s="4"/>
    </row>
    <row r="37756" ht="14.25" customHeight="1">
      <c r="A37756" s="4"/>
      <c r="B37756" s="4"/>
    </row>
    <row r="37757" ht="14.25" customHeight="1">
      <c r="A37757" s="4"/>
      <c r="B37757" s="4"/>
    </row>
    <row r="37758" ht="14.25" customHeight="1">
      <c r="A37758" s="4"/>
      <c r="B37758" s="4"/>
    </row>
    <row r="37759" ht="14.25" customHeight="1">
      <c r="A37759" s="4"/>
      <c r="B37759" s="4"/>
    </row>
    <row r="37760" ht="14.25" customHeight="1">
      <c r="A37760" s="4"/>
      <c r="B37760" s="4"/>
    </row>
    <row r="37761" ht="14.25" customHeight="1">
      <c r="A37761" s="4"/>
      <c r="B37761" s="4"/>
    </row>
    <row r="37762" ht="14.25" customHeight="1">
      <c r="A37762" s="4"/>
      <c r="B37762" s="4"/>
    </row>
    <row r="37763" ht="14.25" customHeight="1">
      <c r="A37763" s="4"/>
      <c r="B37763" s="4"/>
    </row>
    <row r="37764" ht="14.25" customHeight="1">
      <c r="A37764" s="4"/>
      <c r="B37764" s="4"/>
    </row>
    <row r="37765" ht="14.25" customHeight="1">
      <c r="A37765" s="4"/>
      <c r="B37765" s="4"/>
    </row>
    <row r="37766" ht="14.25" customHeight="1">
      <c r="A37766" s="4"/>
      <c r="B37766" s="4"/>
    </row>
    <row r="37767" ht="14.25" customHeight="1">
      <c r="A37767" s="4"/>
      <c r="B37767" s="4"/>
    </row>
    <row r="37768" ht="14.25" customHeight="1">
      <c r="A37768" s="4"/>
      <c r="B37768" s="4"/>
    </row>
    <row r="37769" ht="14.25" customHeight="1">
      <c r="A37769" s="4"/>
      <c r="B37769" s="4"/>
    </row>
    <row r="37770" ht="14.25" customHeight="1">
      <c r="A37770" s="4"/>
      <c r="B37770" s="4"/>
    </row>
    <row r="37771" ht="14.25" customHeight="1">
      <c r="A37771" s="4"/>
      <c r="B37771" s="4"/>
    </row>
    <row r="37772" ht="14.25" customHeight="1">
      <c r="A37772" s="4"/>
      <c r="B37772" s="4"/>
    </row>
    <row r="37773" ht="14.25" customHeight="1">
      <c r="A37773" s="4"/>
      <c r="B37773" s="4"/>
    </row>
    <row r="37774" ht="14.25" customHeight="1">
      <c r="A37774" s="4"/>
      <c r="B37774" s="4"/>
    </row>
    <row r="37775" ht="14.25" customHeight="1">
      <c r="A37775" s="4"/>
      <c r="B37775" s="4"/>
    </row>
    <row r="37776" ht="14.25" customHeight="1">
      <c r="A37776" s="4"/>
      <c r="B37776" s="4"/>
    </row>
    <row r="37777" ht="14.25" customHeight="1">
      <c r="A37777" s="4"/>
      <c r="B37777" s="4"/>
    </row>
    <row r="37778" ht="14.25" customHeight="1">
      <c r="A37778" s="4"/>
      <c r="B37778" s="4"/>
    </row>
    <row r="37779" ht="14.25" customHeight="1">
      <c r="A37779" s="4"/>
      <c r="B37779" s="4"/>
    </row>
    <row r="37780" ht="14.25" customHeight="1">
      <c r="A37780" s="4"/>
      <c r="B37780" s="4"/>
    </row>
    <row r="37781" ht="14.25" customHeight="1">
      <c r="A37781" s="4"/>
      <c r="B37781" s="4"/>
    </row>
    <row r="37782" ht="14.25" customHeight="1">
      <c r="A37782" s="4"/>
      <c r="B37782" s="4"/>
    </row>
    <row r="37783" ht="14.25" customHeight="1">
      <c r="A37783" s="4"/>
      <c r="B37783" s="4"/>
    </row>
    <row r="37784" ht="14.25" customHeight="1">
      <c r="A37784" s="4"/>
      <c r="B37784" s="4"/>
    </row>
    <row r="37785" ht="14.25" customHeight="1">
      <c r="A37785" s="4"/>
      <c r="B37785" s="4"/>
    </row>
    <row r="37786" ht="14.25" customHeight="1">
      <c r="A37786" s="4"/>
      <c r="B37786" s="4"/>
    </row>
    <row r="37787" ht="14.25" customHeight="1">
      <c r="A37787" s="4"/>
      <c r="B37787" s="4"/>
    </row>
    <row r="37788" ht="14.25" customHeight="1">
      <c r="A37788" s="4"/>
      <c r="B37788" s="4"/>
    </row>
    <row r="37789" ht="14.25" customHeight="1">
      <c r="A37789" s="4"/>
      <c r="B37789" s="4"/>
    </row>
    <row r="37790" ht="14.25" customHeight="1">
      <c r="A37790" s="4"/>
      <c r="B37790" s="4"/>
    </row>
    <row r="37791" ht="14.25" customHeight="1">
      <c r="A37791" s="4"/>
      <c r="B37791" s="4"/>
    </row>
    <row r="37792" ht="14.25" customHeight="1">
      <c r="A37792" s="4"/>
      <c r="B37792" s="4"/>
    </row>
    <row r="37793" ht="14.25" customHeight="1">
      <c r="A37793" s="4"/>
      <c r="B37793" s="4"/>
    </row>
    <row r="37794" ht="14.25" customHeight="1">
      <c r="A37794" s="4"/>
      <c r="B37794" s="4"/>
    </row>
    <row r="37795" ht="14.25" customHeight="1">
      <c r="A37795" s="4"/>
      <c r="B37795" s="4"/>
    </row>
    <row r="37796" ht="14.25" customHeight="1">
      <c r="A37796" s="4"/>
      <c r="B37796" s="4"/>
    </row>
    <row r="37797" ht="14.25" customHeight="1">
      <c r="A37797" s="4"/>
      <c r="B37797" s="4"/>
    </row>
    <row r="37798" ht="14.25" customHeight="1">
      <c r="A37798" s="4"/>
      <c r="B37798" s="4"/>
    </row>
    <row r="37799" ht="14.25" customHeight="1">
      <c r="A37799" s="4"/>
      <c r="B37799" s="4"/>
    </row>
    <row r="37800" ht="14.25" customHeight="1">
      <c r="A37800" s="4"/>
      <c r="B37800" s="4"/>
    </row>
    <row r="37801" ht="14.25" customHeight="1">
      <c r="A37801" s="4"/>
      <c r="B37801" s="4"/>
    </row>
    <row r="37802" ht="14.25" customHeight="1">
      <c r="A37802" s="4"/>
      <c r="B37802" s="4"/>
    </row>
    <row r="37803" ht="14.25" customHeight="1">
      <c r="A37803" s="4"/>
      <c r="B37803" s="4"/>
    </row>
    <row r="37804" ht="14.25" customHeight="1">
      <c r="A37804" s="4"/>
      <c r="B37804" s="4"/>
    </row>
    <row r="37805" ht="14.25" customHeight="1">
      <c r="A37805" s="4"/>
      <c r="B37805" s="4"/>
    </row>
    <row r="37806" ht="14.25" customHeight="1">
      <c r="A37806" s="4"/>
      <c r="B37806" s="4"/>
    </row>
    <row r="37807" ht="14.25" customHeight="1">
      <c r="A37807" s="4"/>
      <c r="B37807" s="4"/>
    </row>
    <row r="37808" ht="14.25" customHeight="1">
      <c r="A37808" s="4"/>
      <c r="B37808" s="4"/>
    </row>
    <row r="37809" ht="14.25" customHeight="1">
      <c r="A37809" s="4"/>
      <c r="B37809" s="4"/>
    </row>
    <row r="37810" ht="14.25" customHeight="1">
      <c r="A37810" s="4"/>
      <c r="B37810" s="4"/>
    </row>
    <row r="37811" ht="14.25" customHeight="1">
      <c r="A37811" s="4"/>
      <c r="B37811" s="4"/>
    </row>
    <row r="37812" ht="14.25" customHeight="1">
      <c r="A37812" s="4"/>
      <c r="B37812" s="4"/>
    </row>
    <row r="37813" ht="14.25" customHeight="1">
      <c r="A37813" s="4"/>
      <c r="B37813" s="4"/>
    </row>
    <row r="37814" ht="14.25" customHeight="1">
      <c r="A37814" s="4"/>
      <c r="B37814" s="4"/>
    </row>
    <row r="37815" ht="14.25" customHeight="1">
      <c r="A37815" s="4"/>
      <c r="B37815" s="4"/>
    </row>
    <row r="37816" ht="14.25" customHeight="1">
      <c r="A37816" s="4"/>
      <c r="B37816" s="4"/>
    </row>
    <row r="37817" ht="14.25" customHeight="1">
      <c r="A37817" s="4"/>
      <c r="B37817" s="4"/>
    </row>
    <row r="37818" ht="14.25" customHeight="1">
      <c r="A37818" s="4"/>
      <c r="B37818" s="4"/>
    </row>
    <row r="37819" ht="14.25" customHeight="1">
      <c r="A37819" s="4"/>
      <c r="B37819" s="4"/>
    </row>
    <row r="37820" ht="14.25" customHeight="1">
      <c r="A37820" s="4"/>
      <c r="B37820" s="4"/>
    </row>
    <row r="37821" ht="14.25" customHeight="1">
      <c r="A37821" s="4"/>
      <c r="B37821" s="4"/>
    </row>
    <row r="37822" ht="14.25" customHeight="1">
      <c r="A37822" s="4"/>
      <c r="B37822" s="4"/>
    </row>
    <row r="37823" ht="14.25" customHeight="1">
      <c r="A37823" s="4"/>
      <c r="B37823" s="4"/>
    </row>
    <row r="37824" ht="14.25" customHeight="1">
      <c r="A37824" s="4"/>
      <c r="B37824" s="4"/>
    </row>
    <row r="37825" ht="14.25" customHeight="1">
      <c r="A37825" s="4"/>
      <c r="B37825" s="4"/>
    </row>
    <row r="37826" ht="14.25" customHeight="1">
      <c r="A37826" s="4"/>
      <c r="B37826" s="4"/>
    </row>
    <row r="37827" ht="14.25" customHeight="1">
      <c r="A37827" s="4"/>
      <c r="B37827" s="4"/>
    </row>
    <row r="37828" ht="14.25" customHeight="1">
      <c r="A37828" s="4"/>
      <c r="B37828" s="4"/>
    </row>
    <row r="37829" ht="14.25" customHeight="1">
      <c r="A37829" s="4"/>
      <c r="B37829" s="4"/>
    </row>
    <row r="37830" ht="14.25" customHeight="1">
      <c r="A37830" s="4"/>
      <c r="B37830" s="4"/>
    </row>
    <row r="37831" ht="14.25" customHeight="1">
      <c r="A37831" s="4"/>
      <c r="B37831" s="4"/>
    </row>
    <row r="37832" ht="14.25" customHeight="1">
      <c r="A37832" s="4"/>
      <c r="B37832" s="4"/>
    </row>
    <row r="37833" ht="14.25" customHeight="1">
      <c r="A37833" s="4"/>
      <c r="B37833" s="4"/>
    </row>
    <row r="37834" ht="14.25" customHeight="1">
      <c r="A37834" s="4"/>
      <c r="B37834" s="4"/>
    </row>
    <row r="37835" ht="14.25" customHeight="1">
      <c r="A37835" s="4"/>
      <c r="B37835" s="4"/>
    </row>
    <row r="37836" ht="14.25" customHeight="1">
      <c r="A37836" s="4"/>
      <c r="B37836" s="4"/>
    </row>
    <row r="37837" ht="14.25" customHeight="1">
      <c r="A37837" s="4"/>
      <c r="B37837" s="4"/>
    </row>
    <row r="37838" ht="14.25" customHeight="1">
      <c r="A37838" s="4"/>
      <c r="B37838" s="4"/>
    </row>
    <row r="37839" ht="14.25" customHeight="1">
      <c r="A37839" s="4"/>
      <c r="B37839" s="4"/>
    </row>
    <row r="37840" ht="14.25" customHeight="1">
      <c r="A37840" s="4"/>
      <c r="B37840" s="4"/>
    </row>
    <row r="37841" ht="14.25" customHeight="1">
      <c r="A37841" s="4"/>
      <c r="B37841" s="4"/>
    </row>
    <row r="37842" ht="14.25" customHeight="1">
      <c r="A37842" s="4"/>
      <c r="B37842" s="4"/>
    </row>
    <row r="37843" ht="14.25" customHeight="1">
      <c r="A37843" s="4"/>
      <c r="B37843" s="4"/>
    </row>
    <row r="37844" ht="14.25" customHeight="1">
      <c r="A37844" s="4"/>
      <c r="B37844" s="4"/>
    </row>
    <row r="37845" ht="14.25" customHeight="1">
      <c r="A37845" s="4"/>
      <c r="B37845" s="4"/>
    </row>
    <row r="37846" ht="14.25" customHeight="1">
      <c r="A37846" s="4"/>
      <c r="B37846" s="4"/>
    </row>
    <row r="37847" ht="14.25" customHeight="1">
      <c r="A37847" s="4"/>
      <c r="B37847" s="4"/>
    </row>
    <row r="37848" ht="14.25" customHeight="1">
      <c r="A37848" s="4"/>
      <c r="B37848" s="4"/>
    </row>
    <row r="37849" ht="14.25" customHeight="1">
      <c r="A37849" s="4"/>
      <c r="B37849" s="4"/>
    </row>
    <row r="37850" ht="14.25" customHeight="1">
      <c r="A37850" s="4"/>
      <c r="B37850" s="4"/>
    </row>
    <row r="37851" ht="14.25" customHeight="1">
      <c r="A37851" s="4"/>
      <c r="B37851" s="4"/>
    </row>
    <row r="37852" ht="14.25" customHeight="1">
      <c r="A37852" s="4"/>
      <c r="B37852" s="4"/>
    </row>
    <row r="37853" ht="14.25" customHeight="1">
      <c r="A37853" s="4"/>
      <c r="B37853" s="4"/>
    </row>
    <row r="37854" ht="14.25" customHeight="1">
      <c r="A37854" s="4"/>
      <c r="B37854" s="4"/>
    </row>
    <row r="37855" ht="14.25" customHeight="1">
      <c r="A37855" s="4"/>
      <c r="B37855" s="4"/>
    </row>
    <row r="37856" ht="14.25" customHeight="1">
      <c r="A37856" s="4"/>
      <c r="B37856" s="4"/>
    </row>
    <row r="37857" ht="14.25" customHeight="1">
      <c r="A37857" s="4"/>
      <c r="B37857" s="4"/>
    </row>
    <row r="37858" ht="14.25" customHeight="1">
      <c r="A37858" s="4"/>
      <c r="B37858" s="4"/>
    </row>
    <row r="37859" ht="14.25" customHeight="1">
      <c r="A37859" s="4"/>
      <c r="B37859" s="4"/>
    </row>
    <row r="37860" ht="14.25" customHeight="1">
      <c r="A37860" s="4"/>
      <c r="B37860" s="4"/>
    </row>
    <row r="37861" ht="14.25" customHeight="1">
      <c r="A37861" s="4"/>
      <c r="B37861" s="4"/>
    </row>
    <row r="37862" ht="14.25" customHeight="1">
      <c r="A37862" s="4"/>
      <c r="B37862" s="4"/>
    </row>
    <row r="37863" ht="14.25" customHeight="1">
      <c r="A37863" s="4"/>
      <c r="B37863" s="4"/>
    </row>
    <row r="37864" ht="14.25" customHeight="1">
      <c r="A37864" s="4"/>
      <c r="B37864" s="4"/>
    </row>
    <row r="37865" ht="14.25" customHeight="1">
      <c r="A37865" s="4"/>
      <c r="B37865" s="4"/>
    </row>
    <row r="37866" ht="14.25" customHeight="1">
      <c r="A37866" s="4"/>
      <c r="B37866" s="4"/>
    </row>
    <row r="37867" ht="14.25" customHeight="1">
      <c r="A37867" s="4"/>
      <c r="B37867" s="4"/>
    </row>
    <row r="37868" ht="14.25" customHeight="1">
      <c r="A37868" s="4"/>
      <c r="B37868" s="4"/>
    </row>
    <row r="37869" ht="14.25" customHeight="1">
      <c r="A37869" s="4"/>
      <c r="B37869" s="4"/>
    </row>
    <row r="37870" ht="14.25" customHeight="1">
      <c r="A37870" s="4"/>
      <c r="B37870" s="4"/>
    </row>
    <row r="37871" ht="14.25" customHeight="1">
      <c r="A37871" s="4"/>
      <c r="B37871" s="4"/>
    </row>
    <row r="37872" ht="14.25" customHeight="1">
      <c r="A37872" s="4"/>
      <c r="B37872" s="4"/>
    </row>
    <row r="37873" ht="14.25" customHeight="1">
      <c r="A37873" s="4"/>
      <c r="B37873" s="4"/>
    </row>
    <row r="37874" ht="14.25" customHeight="1">
      <c r="A37874" s="4"/>
      <c r="B37874" s="4"/>
    </row>
    <row r="37875" ht="14.25" customHeight="1">
      <c r="A37875" s="4"/>
      <c r="B37875" s="4"/>
    </row>
    <row r="37876" ht="14.25" customHeight="1">
      <c r="A37876" s="4"/>
      <c r="B37876" s="4"/>
    </row>
    <row r="37877" ht="14.25" customHeight="1">
      <c r="A37877" s="4"/>
      <c r="B37877" s="4"/>
    </row>
    <row r="37878" ht="14.25" customHeight="1">
      <c r="A37878" s="4"/>
      <c r="B37878" s="4"/>
    </row>
    <row r="37879" ht="14.25" customHeight="1">
      <c r="A37879" s="4"/>
      <c r="B37879" s="4"/>
    </row>
    <row r="37880" ht="14.25" customHeight="1">
      <c r="A37880" s="4"/>
      <c r="B37880" s="4"/>
    </row>
    <row r="37881" ht="14.25" customHeight="1">
      <c r="A37881" s="4"/>
      <c r="B37881" s="4"/>
    </row>
    <row r="37882" ht="14.25" customHeight="1">
      <c r="A37882" s="4"/>
      <c r="B37882" s="4"/>
    </row>
    <row r="37883" ht="14.25" customHeight="1">
      <c r="A37883" s="4"/>
      <c r="B37883" s="4"/>
    </row>
    <row r="37884" ht="14.25" customHeight="1">
      <c r="A37884" s="4"/>
      <c r="B37884" s="4"/>
    </row>
    <row r="37885" ht="14.25" customHeight="1">
      <c r="A37885" s="4"/>
      <c r="B37885" s="4"/>
    </row>
    <row r="37886" ht="14.25" customHeight="1">
      <c r="A37886" s="4"/>
      <c r="B37886" s="4"/>
    </row>
    <row r="37887" ht="14.25" customHeight="1">
      <c r="A37887" s="4"/>
      <c r="B37887" s="4"/>
    </row>
    <row r="37888" ht="14.25" customHeight="1">
      <c r="A37888" s="4"/>
      <c r="B37888" s="4"/>
    </row>
    <row r="37889" ht="14.25" customHeight="1">
      <c r="A37889" s="4"/>
      <c r="B37889" s="4"/>
    </row>
    <row r="37890" ht="14.25" customHeight="1">
      <c r="A37890" s="4"/>
      <c r="B37890" s="4"/>
    </row>
    <row r="37891" ht="14.25" customHeight="1">
      <c r="A37891" s="4"/>
      <c r="B37891" s="4"/>
    </row>
    <row r="37892" ht="14.25" customHeight="1">
      <c r="A37892" s="4"/>
      <c r="B37892" s="4"/>
    </row>
    <row r="37893" ht="14.25" customHeight="1">
      <c r="A37893" s="4"/>
      <c r="B37893" s="4"/>
    </row>
    <row r="37894" ht="14.25" customHeight="1">
      <c r="A37894" s="4"/>
      <c r="B37894" s="4"/>
    </row>
    <row r="37895" ht="14.25" customHeight="1">
      <c r="A37895" s="4"/>
      <c r="B37895" s="4"/>
    </row>
    <row r="37896" ht="14.25" customHeight="1">
      <c r="A37896" s="4"/>
      <c r="B37896" s="4"/>
    </row>
    <row r="37897" ht="14.25" customHeight="1">
      <c r="A37897" s="4"/>
      <c r="B37897" s="4"/>
    </row>
    <row r="37898" ht="14.25" customHeight="1">
      <c r="A37898" s="4"/>
      <c r="B37898" s="4"/>
    </row>
    <row r="37899" ht="14.25" customHeight="1">
      <c r="A37899" s="4"/>
      <c r="B37899" s="4"/>
    </row>
    <row r="37900" ht="14.25" customHeight="1">
      <c r="A37900" s="4"/>
      <c r="B37900" s="4"/>
    </row>
    <row r="37901" ht="14.25" customHeight="1">
      <c r="A37901" s="4"/>
      <c r="B37901" s="4"/>
    </row>
    <row r="37902" ht="14.25" customHeight="1">
      <c r="A37902" s="4"/>
      <c r="B37902" s="4"/>
    </row>
    <row r="37903" ht="14.25" customHeight="1">
      <c r="A37903" s="4"/>
      <c r="B37903" s="4"/>
    </row>
    <row r="37904" ht="14.25" customHeight="1">
      <c r="A37904" s="4"/>
      <c r="B37904" s="4"/>
    </row>
    <row r="37905" ht="14.25" customHeight="1">
      <c r="A37905" s="4"/>
      <c r="B37905" s="4"/>
    </row>
    <row r="37906" ht="14.25" customHeight="1">
      <c r="A37906" s="4"/>
      <c r="B37906" s="4"/>
    </row>
    <row r="37907" ht="14.25" customHeight="1">
      <c r="A37907" s="4"/>
      <c r="B37907" s="4"/>
    </row>
    <row r="37908" ht="14.25" customHeight="1">
      <c r="A37908" s="4"/>
      <c r="B37908" s="4"/>
    </row>
    <row r="37909" ht="14.25" customHeight="1">
      <c r="A37909" s="4"/>
      <c r="B37909" s="4"/>
    </row>
    <row r="37910" ht="14.25" customHeight="1">
      <c r="A37910" s="4"/>
      <c r="B37910" s="4"/>
    </row>
    <row r="37911" ht="14.25" customHeight="1">
      <c r="A37911" s="4"/>
      <c r="B37911" s="4"/>
    </row>
    <row r="37912" ht="14.25" customHeight="1">
      <c r="A37912" s="4"/>
      <c r="B37912" s="4"/>
    </row>
    <row r="37913" ht="14.25" customHeight="1">
      <c r="A37913" s="4"/>
      <c r="B37913" s="4"/>
    </row>
    <row r="37914" ht="14.25" customHeight="1">
      <c r="A37914" s="4"/>
      <c r="B37914" s="4"/>
    </row>
    <row r="37915" ht="14.25" customHeight="1">
      <c r="A37915" s="4"/>
      <c r="B37915" s="4"/>
    </row>
    <row r="37916" ht="14.25" customHeight="1">
      <c r="A37916" s="4"/>
      <c r="B37916" s="4"/>
    </row>
    <row r="37917" ht="14.25" customHeight="1">
      <c r="A37917" s="4"/>
      <c r="B37917" s="4"/>
    </row>
    <row r="37918" ht="14.25" customHeight="1">
      <c r="A37918" s="4"/>
      <c r="B37918" s="4"/>
    </row>
    <row r="37919" ht="14.25" customHeight="1">
      <c r="A37919" s="4"/>
      <c r="B37919" s="4"/>
    </row>
    <row r="37920" ht="14.25" customHeight="1">
      <c r="A37920" s="4"/>
      <c r="B37920" s="4"/>
    </row>
    <row r="37921" ht="14.25" customHeight="1">
      <c r="A37921" s="4"/>
      <c r="B37921" s="4"/>
    </row>
    <row r="37922" ht="14.25" customHeight="1">
      <c r="A37922" s="4"/>
      <c r="B37922" s="4"/>
    </row>
    <row r="37923" ht="14.25" customHeight="1">
      <c r="A37923" s="4"/>
      <c r="B37923" s="4"/>
    </row>
    <row r="37924" ht="14.25" customHeight="1">
      <c r="A37924" s="4"/>
      <c r="B37924" s="4"/>
    </row>
    <row r="37925" ht="14.25" customHeight="1">
      <c r="A37925" s="4"/>
      <c r="B37925" s="4"/>
    </row>
    <row r="37926" ht="14.25" customHeight="1">
      <c r="A37926" s="4"/>
      <c r="B37926" s="4"/>
    </row>
    <row r="37927" ht="14.25" customHeight="1">
      <c r="A37927" s="4"/>
      <c r="B37927" s="4"/>
    </row>
    <row r="37928" ht="14.25" customHeight="1">
      <c r="A37928" s="4"/>
      <c r="B37928" s="4"/>
    </row>
    <row r="37929" ht="14.25" customHeight="1">
      <c r="A37929" s="4"/>
      <c r="B37929" s="4"/>
    </row>
    <row r="37930" ht="14.25" customHeight="1">
      <c r="A37930" s="4"/>
      <c r="B37930" s="4"/>
    </row>
    <row r="37931" ht="14.25" customHeight="1">
      <c r="A37931" s="4"/>
      <c r="B37931" s="4"/>
    </row>
    <row r="37932" ht="14.25" customHeight="1">
      <c r="A37932" s="4"/>
      <c r="B37932" s="4"/>
    </row>
    <row r="37933" ht="14.25" customHeight="1">
      <c r="A37933" s="4"/>
      <c r="B37933" s="4"/>
    </row>
    <row r="37934" ht="14.25" customHeight="1">
      <c r="A37934" s="4"/>
      <c r="B37934" s="4"/>
    </row>
    <row r="37935" ht="14.25" customHeight="1">
      <c r="A37935" s="4"/>
      <c r="B37935" s="4"/>
    </row>
    <row r="37936" ht="14.25" customHeight="1">
      <c r="A37936" s="4"/>
      <c r="B37936" s="4"/>
    </row>
    <row r="37937" ht="14.25" customHeight="1">
      <c r="A37937" s="4"/>
      <c r="B37937" s="4"/>
    </row>
    <row r="37938" ht="14.25" customHeight="1">
      <c r="A37938" s="4"/>
      <c r="B37938" s="4"/>
    </row>
    <row r="37939" ht="14.25" customHeight="1">
      <c r="A37939" s="4"/>
      <c r="B37939" s="4"/>
    </row>
    <row r="37940" ht="14.25" customHeight="1">
      <c r="A37940" s="4"/>
      <c r="B37940" s="4"/>
    </row>
    <row r="37941" ht="14.25" customHeight="1">
      <c r="A37941" s="4"/>
      <c r="B37941" s="4"/>
    </row>
    <row r="37942" ht="14.25" customHeight="1">
      <c r="A37942" s="4"/>
      <c r="B37942" s="4"/>
    </row>
    <row r="37943" ht="14.25" customHeight="1">
      <c r="A37943" s="4"/>
      <c r="B37943" s="4"/>
    </row>
    <row r="37944" ht="14.25" customHeight="1">
      <c r="A37944" s="4"/>
      <c r="B37944" s="4"/>
    </row>
    <row r="37945" ht="14.25" customHeight="1">
      <c r="A37945" s="4"/>
      <c r="B37945" s="4"/>
    </row>
    <row r="37946" ht="14.25" customHeight="1">
      <c r="A37946" s="4"/>
      <c r="B37946" s="4"/>
    </row>
    <row r="37947" ht="14.25" customHeight="1">
      <c r="A37947" s="4"/>
      <c r="B37947" s="4"/>
    </row>
    <row r="37948" ht="14.25" customHeight="1">
      <c r="A37948" s="4"/>
      <c r="B37948" s="4"/>
    </row>
    <row r="37949" ht="14.25" customHeight="1">
      <c r="A37949" s="4"/>
      <c r="B37949" s="4"/>
    </row>
    <row r="37950" ht="14.25" customHeight="1">
      <c r="A37950" s="4"/>
      <c r="B37950" s="4"/>
    </row>
    <row r="37951" ht="14.25" customHeight="1">
      <c r="A37951" s="4"/>
      <c r="B37951" s="4"/>
    </row>
    <row r="37952" ht="14.25" customHeight="1">
      <c r="A37952" s="4"/>
      <c r="B37952" s="4"/>
    </row>
    <row r="37953" ht="14.25" customHeight="1">
      <c r="A37953" s="4"/>
      <c r="B37953" s="4"/>
    </row>
    <row r="37954" ht="14.25" customHeight="1">
      <c r="A37954" s="4"/>
      <c r="B37954" s="4"/>
    </row>
    <row r="37955" ht="14.25" customHeight="1">
      <c r="A37955" s="4"/>
      <c r="B37955" s="4"/>
    </row>
    <row r="37956" ht="14.25" customHeight="1">
      <c r="A37956" s="4"/>
      <c r="B37956" s="4"/>
    </row>
    <row r="37957" ht="14.25" customHeight="1">
      <c r="A37957" s="4"/>
      <c r="B37957" s="4"/>
    </row>
    <row r="37958" ht="14.25" customHeight="1">
      <c r="A37958" s="4"/>
      <c r="B37958" s="4"/>
    </row>
    <row r="37959" ht="14.25" customHeight="1">
      <c r="A37959" s="4"/>
      <c r="B37959" s="4"/>
    </row>
    <row r="37960" ht="14.25" customHeight="1">
      <c r="A37960" s="4"/>
      <c r="B37960" s="4"/>
    </row>
    <row r="37961" ht="14.25" customHeight="1">
      <c r="A37961" s="4"/>
      <c r="B37961" s="4"/>
    </row>
    <row r="37962" ht="14.25" customHeight="1">
      <c r="A37962" s="4"/>
      <c r="B37962" s="4"/>
    </row>
    <row r="37963" ht="14.25" customHeight="1">
      <c r="A37963" s="4"/>
      <c r="B37963" s="4"/>
    </row>
    <row r="37964" ht="14.25" customHeight="1">
      <c r="A37964" s="4"/>
      <c r="B37964" s="4"/>
    </row>
    <row r="37965" ht="14.25" customHeight="1">
      <c r="A37965" s="4"/>
      <c r="B37965" s="4"/>
    </row>
    <row r="37966" ht="14.25" customHeight="1">
      <c r="A37966" s="4"/>
      <c r="B37966" s="4"/>
    </row>
    <row r="37967" ht="14.25" customHeight="1">
      <c r="A37967" s="4"/>
      <c r="B37967" s="4"/>
    </row>
    <row r="37968" ht="14.25" customHeight="1">
      <c r="A37968" s="4"/>
      <c r="B37968" s="4"/>
    </row>
    <row r="37969" ht="14.25" customHeight="1">
      <c r="A37969" s="4"/>
      <c r="B37969" s="4"/>
    </row>
    <row r="37970" ht="14.25" customHeight="1">
      <c r="A37970" s="4"/>
      <c r="B37970" s="4"/>
    </row>
    <row r="37971" ht="14.25" customHeight="1">
      <c r="A37971" s="4"/>
      <c r="B37971" s="4"/>
    </row>
    <row r="37972" ht="14.25" customHeight="1">
      <c r="A37972" s="4"/>
      <c r="B37972" s="4"/>
    </row>
    <row r="37973" ht="14.25" customHeight="1">
      <c r="A37973" s="4"/>
      <c r="B37973" s="4"/>
    </row>
    <row r="37974" ht="14.25" customHeight="1">
      <c r="A37974" s="4"/>
      <c r="B37974" s="4"/>
    </row>
    <row r="37975" ht="14.25" customHeight="1">
      <c r="A37975" s="4"/>
      <c r="B37975" s="4"/>
    </row>
    <row r="37976" ht="14.25" customHeight="1">
      <c r="A37976" s="4"/>
      <c r="B37976" s="4"/>
    </row>
    <row r="37977" ht="14.25" customHeight="1">
      <c r="A37977" s="4"/>
      <c r="B37977" s="4"/>
    </row>
    <row r="37978" ht="14.25" customHeight="1">
      <c r="A37978" s="4"/>
      <c r="B37978" s="4"/>
    </row>
    <row r="37979" ht="14.25" customHeight="1">
      <c r="A37979" s="4"/>
      <c r="B37979" s="4"/>
    </row>
    <row r="37980" ht="14.25" customHeight="1">
      <c r="A37980" s="4"/>
      <c r="B37980" s="4"/>
    </row>
    <row r="37981" ht="14.25" customHeight="1">
      <c r="A37981" s="4"/>
      <c r="B37981" s="4"/>
    </row>
    <row r="37982" ht="14.25" customHeight="1">
      <c r="A37982" s="4"/>
      <c r="B37982" s="4"/>
    </row>
    <row r="37983" ht="14.25" customHeight="1">
      <c r="A37983" s="4"/>
      <c r="B37983" s="4"/>
    </row>
    <row r="37984" ht="14.25" customHeight="1">
      <c r="A37984" s="4"/>
      <c r="B37984" s="4"/>
    </row>
    <row r="37985" ht="14.25" customHeight="1">
      <c r="A37985" s="4"/>
      <c r="B37985" s="4"/>
    </row>
    <row r="37986" ht="14.25" customHeight="1">
      <c r="A37986" s="4"/>
      <c r="B37986" s="4"/>
    </row>
    <row r="37987" ht="14.25" customHeight="1">
      <c r="A37987" s="4"/>
      <c r="B37987" s="4"/>
    </row>
    <row r="37988" ht="14.25" customHeight="1">
      <c r="A37988" s="4"/>
      <c r="B37988" s="4"/>
    </row>
    <row r="37989" ht="14.25" customHeight="1">
      <c r="A37989" s="4"/>
      <c r="B37989" s="4"/>
    </row>
    <row r="37990" ht="14.25" customHeight="1">
      <c r="A37990" s="4"/>
      <c r="B37990" s="4"/>
    </row>
    <row r="37991" ht="14.25" customHeight="1">
      <c r="A37991" s="4"/>
      <c r="B37991" s="4"/>
    </row>
    <row r="37992" ht="14.25" customHeight="1">
      <c r="A37992" s="4"/>
      <c r="B37992" s="4"/>
    </row>
    <row r="37993" ht="14.25" customHeight="1">
      <c r="A37993" s="4"/>
      <c r="B37993" s="4"/>
    </row>
    <row r="37994" ht="14.25" customHeight="1">
      <c r="A37994" s="4"/>
      <c r="B37994" s="4"/>
    </row>
    <row r="37995" ht="14.25" customHeight="1">
      <c r="A37995" s="4"/>
      <c r="B37995" s="4"/>
    </row>
    <row r="37996" ht="14.25" customHeight="1">
      <c r="A37996" s="4"/>
      <c r="B37996" s="4"/>
    </row>
    <row r="37997" ht="14.25" customHeight="1">
      <c r="A37997" s="4"/>
      <c r="B37997" s="4"/>
    </row>
    <row r="37998" ht="14.25" customHeight="1">
      <c r="A37998" s="4"/>
      <c r="B37998" s="4"/>
    </row>
    <row r="37999" ht="14.25" customHeight="1">
      <c r="A37999" s="4"/>
      <c r="B37999" s="4"/>
    </row>
    <row r="38000" ht="14.25" customHeight="1">
      <c r="A38000" s="4"/>
      <c r="B38000" s="4"/>
    </row>
    <row r="38001" ht="14.25" customHeight="1">
      <c r="A38001" s="4"/>
      <c r="B38001" s="4"/>
    </row>
    <row r="38002" ht="14.25" customHeight="1">
      <c r="A38002" s="4"/>
      <c r="B38002" s="4"/>
    </row>
    <row r="38003" ht="14.25" customHeight="1">
      <c r="A38003" s="4"/>
      <c r="B38003" s="4"/>
    </row>
    <row r="38004" ht="14.25" customHeight="1">
      <c r="A38004" s="4"/>
      <c r="B38004" s="4"/>
    </row>
    <row r="38005" ht="14.25" customHeight="1">
      <c r="A38005" s="4"/>
      <c r="B38005" s="4"/>
    </row>
    <row r="38006" ht="14.25" customHeight="1">
      <c r="A38006" s="4"/>
      <c r="B38006" s="4"/>
    </row>
    <row r="38007" ht="14.25" customHeight="1">
      <c r="A38007" s="4"/>
      <c r="B38007" s="4"/>
    </row>
    <row r="38008" ht="14.25" customHeight="1">
      <c r="A38008" s="4"/>
      <c r="B38008" s="4"/>
    </row>
    <row r="38009" ht="14.25" customHeight="1">
      <c r="A38009" s="4"/>
      <c r="B38009" s="4"/>
    </row>
    <row r="38010" ht="14.25" customHeight="1">
      <c r="A38010" s="4"/>
      <c r="B38010" s="4"/>
    </row>
    <row r="38011" ht="14.25" customHeight="1">
      <c r="A38011" s="4"/>
      <c r="B38011" s="4"/>
    </row>
    <row r="38012" ht="14.25" customHeight="1">
      <c r="A38012" s="4"/>
      <c r="B38012" s="4"/>
    </row>
    <row r="38013" ht="14.25" customHeight="1">
      <c r="A38013" s="4"/>
      <c r="B38013" s="4"/>
    </row>
    <row r="38014" ht="14.25" customHeight="1">
      <c r="A38014" s="4"/>
      <c r="B38014" s="4"/>
    </row>
    <row r="38015" ht="14.25" customHeight="1">
      <c r="A38015" s="4"/>
      <c r="B38015" s="4"/>
    </row>
    <row r="38016" ht="14.25" customHeight="1">
      <c r="A38016" s="4"/>
      <c r="B38016" s="4"/>
    </row>
    <row r="38017" ht="14.25" customHeight="1">
      <c r="A38017" s="4"/>
      <c r="B38017" s="4"/>
    </row>
    <row r="38018" ht="14.25" customHeight="1">
      <c r="A38018" s="4"/>
      <c r="B38018" s="4"/>
    </row>
    <row r="38019" ht="14.25" customHeight="1">
      <c r="A38019" s="4"/>
      <c r="B38019" s="4"/>
    </row>
    <row r="38020" ht="14.25" customHeight="1">
      <c r="A38020" s="4"/>
      <c r="B38020" s="4"/>
    </row>
    <row r="38021" ht="14.25" customHeight="1">
      <c r="A38021" s="4"/>
      <c r="B38021" s="4"/>
    </row>
    <row r="38022" ht="14.25" customHeight="1">
      <c r="A38022" s="4"/>
      <c r="B38022" s="4"/>
    </row>
    <row r="38023" ht="14.25" customHeight="1">
      <c r="A38023" s="4"/>
      <c r="B38023" s="4"/>
    </row>
    <row r="38024" ht="14.25" customHeight="1">
      <c r="A38024" s="4"/>
      <c r="B38024" s="4"/>
    </row>
    <row r="38025" ht="14.25" customHeight="1">
      <c r="A38025" s="4"/>
      <c r="B38025" s="4"/>
    </row>
    <row r="38026" ht="14.25" customHeight="1">
      <c r="A38026" s="4"/>
      <c r="B38026" s="4"/>
    </row>
    <row r="38027" ht="14.25" customHeight="1">
      <c r="A38027" s="4"/>
      <c r="B38027" s="4"/>
    </row>
    <row r="38028" ht="14.25" customHeight="1">
      <c r="A38028" s="4"/>
      <c r="B38028" s="4"/>
    </row>
    <row r="38029" ht="14.25" customHeight="1">
      <c r="A38029" s="4"/>
      <c r="B38029" s="4"/>
    </row>
    <row r="38030" ht="14.25" customHeight="1">
      <c r="A38030" s="4"/>
      <c r="B38030" s="4"/>
    </row>
    <row r="38031" ht="14.25" customHeight="1">
      <c r="A38031" s="4"/>
      <c r="B38031" s="4"/>
    </row>
    <row r="38032" ht="14.25" customHeight="1">
      <c r="A38032" s="4"/>
      <c r="B38032" s="4"/>
    </row>
    <row r="38033" ht="14.25" customHeight="1">
      <c r="A38033" s="4"/>
      <c r="B38033" s="4"/>
    </row>
    <row r="38034" ht="14.25" customHeight="1">
      <c r="A38034" s="4"/>
      <c r="B38034" s="4"/>
    </row>
    <row r="38035" ht="14.25" customHeight="1">
      <c r="A38035" s="4"/>
      <c r="B38035" s="4"/>
    </row>
    <row r="38036" ht="14.25" customHeight="1">
      <c r="A38036" s="4"/>
      <c r="B38036" s="4"/>
    </row>
    <row r="38037" ht="14.25" customHeight="1">
      <c r="A38037" s="4"/>
      <c r="B38037" s="4"/>
    </row>
    <row r="38038" ht="14.25" customHeight="1">
      <c r="A38038" s="4"/>
      <c r="B38038" s="4"/>
    </row>
    <row r="38039" ht="14.25" customHeight="1">
      <c r="A38039" s="4"/>
      <c r="B38039" s="4"/>
    </row>
    <row r="38040" ht="14.25" customHeight="1">
      <c r="A38040" s="4"/>
      <c r="B38040" s="4"/>
    </row>
    <row r="38041" ht="14.25" customHeight="1">
      <c r="A38041" s="4"/>
      <c r="B38041" s="4"/>
    </row>
    <row r="38042" ht="14.25" customHeight="1">
      <c r="A38042" s="4"/>
      <c r="B38042" s="4"/>
    </row>
    <row r="38043" ht="14.25" customHeight="1">
      <c r="A38043" s="4"/>
      <c r="B38043" s="4"/>
    </row>
    <row r="38044" ht="14.25" customHeight="1">
      <c r="A38044" s="4"/>
      <c r="B38044" s="4"/>
    </row>
    <row r="38045" ht="14.25" customHeight="1">
      <c r="A38045" s="4"/>
      <c r="B38045" s="4"/>
    </row>
    <row r="38046" ht="14.25" customHeight="1">
      <c r="A38046" s="4"/>
      <c r="B38046" s="4"/>
    </row>
    <row r="38047" ht="14.25" customHeight="1">
      <c r="A38047" s="4"/>
      <c r="B38047" s="4"/>
    </row>
    <row r="38048" ht="14.25" customHeight="1">
      <c r="A38048" s="4"/>
      <c r="B38048" s="4"/>
    </row>
    <row r="38049" ht="14.25" customHeight="1">
      <c r="A38049" s="4"/>
      <c r="B38049" s="4"/>
    </row>
    <row r="38050" ht="14.25" customHeight="1">
      <c r="A38050" s="4"/>
      <c r="B38050" s="4"/>
    </row>
    <row r="38051" ht="14.25" customHeight="1">
      <c r="A38051" s="4"/>
      <c r="B38051" s="4"/>
    </row>
    <row r="38052" ht="14.25" customHeight="1">
      <c r="A38052" s="4"/>
      <c r="B38052" s="4"/>
    </row>
    <row r="38053" ht="14.25" customHeight="1">
      <c r="A38053" s="4"/>
      <c r="B38053" s="4"/>
    </row>
    <row r="38054" ht="14.25" customHeight="1">
      <c r="A38054" s="4"/>
      <c r="B38054" s="4"/>
    </row>
    <row r="38055" ht="14.25" customHeight="1">
      <c r="A38055" s="4"/>
      <c r="B38055" s="4"/>
    </row>
    <row r="38056" ht="14.25" customHeight="1">
      <c r="A38056" s="4"/>
      <c r="B38056" s="4"/>
    </row>
    <row r="38057" ht="14.25" customHeight="1">
      <c r="A38057" s="4"/>
      <c r="B38057" s="4"/>
    </row>
    <row r="38058" ht="14.25" customHeight="1">
      <c r="A38058" s="4"/>
      <c r="B38058" s="4"/>
    </row>
    <row r="38059" ht="14.25" customHeight="1">
      <c r="A38059" s="4"/>
      <c r="B38059" s="4"/>
    </row>
    <row r="38060" ht="14.25" customHeight="1">
      <c r="A38060" s="4"/>
      <c r="B38060" s="4"/>
    </row>
    <row r="38061" ht="14.25" customHeight="1">
      <c r="A38061" s="4"/>
      <c r="B38061" s="4"/>
    </row>
    <row r="38062" ht="14.25" customHeight="1">
      <c r="A38062" s="4"/>
      <c r="B38062" s="4"/>
    </row>
    <row r="38063" ht="14.25" customHeight="1">
      <c r="A38063" s="4"/>
      <c r="B38063" s="4"/>
    </row>
    <row r="38064" ht="14.25" customHeight="1">
      <c r="A38064" s="4"/>
      <c r="B38064" s="4"/>
    </row>
    <row r="38065" ht="14.25" customHeight="1">
      <c r="A38065" s="4"/>
      <c r="B38065" s="4"/>
    </row>
    <row r="38066" ht="14.25" customHeight="1">
      <c r="A38066" s="4"/>
      <c r="B38066" s="4"/>
    </row>
    <row r="38067" ht="14.25" customHeight="1">
      <c r="A38067" s="4"/>
      <c r="B38067" s="4"/>
    </row>
    <row r="38068" ht="14.25" customHeight="1">
      <c r="A38068" s="4"/>
      <c r="B38068" s="4"/>
    </row>
    <row r="38069" ht="14.25" customHeight="1">
      <c r="A38069" s="4"/>
      <c r="B38069" s="4"/>
    </row>
    <row r="38070" ht="14.25" customHeight="1">
      <c r="A38070" s="4"/>
      <c r="B38070" s="4"/>
    </row>
    <row r="38071" ht="14.25" customHeight="1">
      <c r="A38071" s="4"/>
      <c r="B38071" s="4"/>
    </row>
    <row r="38072" ht="14.25" customHeight="1">
      <c r="A38072" s="4"/>
      <c r="B38072" s="4"/>
    </row>
    <row r="38073" ht="14.25" customHeight="1">
      <c r="A38073" s="4"/>
      <c r="B38073" s="4"/>
    </row>
    <row r="38074" ht="14.25" customHeight="1">
      <c r="A38074" s="4"/>
      <c r="B38074" s="4"/>
    </row>
    <row r="38075" ht="14.25" customHeight="1">
      <c r="A38075" s="4"/>
      <c r="B38075" s="4"/>
    </row>
    <row r="38076" ht="14.25" customHeight="1">
      <c r="A38076" s="4"/>
      <c r="B38076" s="4"/>
    </row>
    <row r="38077" ht="14.25" customHeight="1">
      <c r="A38077" s="4"/>
      <c r="B38077" s="4"/>
    </row>
    <row r="38078" ht="14.25" customHeight="1">
      <c r="A38078" s="4"/>
      <c r="B38078" s="4"/>
    </row>
    <row r="38079" ht="14.25" customHeight="1">
      <c r="A38079" s="4"/>
      <c r="B38079" s="4"/>
    </row>
    <row r="38080" ht="14.25" customHeight="1">
      <c r="A38080" s="4"/>
      <c r="B38080" s="4"/>
    </row>
    <row r="38081" ht="14.25" customHeight="1">
      <c r="A38081" s="4"/>
      <c r="B38081" s="4"/>
    </row>
    <row r="38082" ht="14.25" customHeight="1">
      <c r="A38082" s="4"/>
      <c r="B38082" s="4"/>
    </row>
    <row r="38083" ht="14.25" customHeight="1">
      <c r="A38083" s="4"/>
      <c r="B38083" s="4"/>
    </row>
    <row r="38084" ht="14.25" customHeight="1">
      <c r="A38084" s="4"/>
      <c r="B38084" s="4"/>
    </row>
    <row r="38085" ht="14.25" customHeight="1">
      <c r="A38085" s="4"/>
      <c r="B38085" s="4"/>
    </row>
    <row r="38086" ht="14.25" customHeight="1">
      <c r="A38086" s="4"/>
      <c r="B38086" s="4"/>
    </row>
    <row r="38087" ht="14.25" customHeight="1">
      <c r="A38087" s="4"/>
      <c r="B38087" s="4"/>
    </row>
    <row r="38088" ht="14.25" customHeight="1">
      <c r="A38088" s="4"/>
      <c r="B38088" s="4"/>
    </row>
    <row r="38089" ht="14.25" customHeight="1">
      <c r="A38089" s="4"/>
      <c r="B38089" s="4"/>
    </row>
    <row r="38090" ht="14.25" customHeight="1">
      <c r="A38090" s="4"/>
      <c r="B38090" s="4"/>
    </row>
    <row r="38091" ht="14.25" customHeight="1">
      <c r="A38091" s="4"/>
      <c r="B38091" s="4"/>
    </row>
    <row r="38092" ht="14.25" customHeight="1">
      <c r="A38092" s="4"/>
      <c r="B38092" s="4"/>
    </row>
    <row r="38093" ht="14.25" customHeight="1">
      <c r="A38093" s="4"/>
      <c r="B38093" s="4"/>
    </row>
    <row r="38094" ht="14.25" customHeight="1">
      <c r="A38094" s="4"/>
      <c r="B38094" s="4"/>
    </row>
    <row r="38095" ht="14.25" customHeight="1">
      <c r="A38095" s="4"/>
      <c r="B38095" s="4"/>
    </row>
    <row r="38096" ht="14.25" customHeight="1">
      <c r="A38096" s="4"/>
      <c r="B38096" s="4"/>
    </row>
    <row r="38097" ht="14.25" customHeight="1">
      <c r="A38097" s="4"/>
      <c r="B38097" s="4"/>
    </row>
    <row r="38098" ht="14.25" customHeight="1">
      <c r="A38098" s="4"/>
      <c r="B38098" s="4"/>
    </row>
    <row r="38099" ht="14.25" customHeight="1">
      <c r="A38099" s="4"/>
      <c r="B38099" s="4"/>
    </row>
    <row r="38100" ht="14.25" customHeight="1">
      <c r="A38100" s="4"/>
      <c r="B38100" s="4"/>
    </row>
    <row r="38101" ht="14.25" customHeight="1">
      <c r="A38101" s="4"/>
      <c r="B38101" s="4"/>
    </row>
    <row r="38102" ht="14.25" customHeight="1">
      <c r="A38102" s="4"/>
      <c r="B38102" s="4"/>
    </row>
    <row r="38103" ht="14.25" customHeight="1">
      <c r="A38103" s="4"/>
      <c r="B38103" s="4"/>
    </row>
    <row r="38104" ht="14.25" customHeight="1">
      <c r="A38104" s="4"/>
      <c r="B38104" s="4"/>
    </row>
    <row r="38105" ht="14.25" customHeight="1">
      <c r="A38105" s="4"/>
      <c r="B38105" s="4"/>
    </row>
    <row r="38106" ht="14.25" customHeight="1">
      <c r="A38106" s="4"/>
      <c r="B38106" s="4"/>
    </row>
    <row r="38107" ht="14.25" customHeight="1">
      <c r="A38107" s="4"/>
      <c r="B38107" s="4"/>
    </row>
    <row r="38108" ht="14.25" customHeight="1">
      <c r="A38108" s="4"/>
      <c r="B38108" s="4"/>
    </row>
    <row r="38109" ht="14.25" customHeight="1">
      <c r="A38109" s="4"/>
      <c r="B38109" s="4"/>
    </row>
    <row r="38110" ht="14.25" customHeight="1">
      <c r="A38110" s="4"/>
      <c r="B38110" s="4"/>
    </row>
    <row r="38111" ht="14.25" customHeight="1">
      <c r="A38111" s="4"/>
      <c r="B38111" s="4"/>
    </row>
    <row r="38112" ht="14.25" customHeight="1">
      <c r="A38112" s="4"/>
      <c r="B38112" s="4"/>
    </row>
    <row r="38113" ht="14.25" customHeight="1">
      <c r="A38113" s="4"/>
      <c r="B38113" s="4"/>
    </row>
    <row r="38114" ht="14.25" customHeight="1">
      <c r="A38114" s="4"/>
      <c r="B38114" s="4"/>
    </row>
    <row r="38115" ht="14.25" customHeight="1">
      <c r="A38115" s="4"/>
      <c r="B38115" s="4"/>
    </row>
    <row r="38116" ht="14.25" customHeight="1">
      <c r="A38116" s="4"/>
      <c r="B38116" s="4"/>
    </row>
    <row r="38117" ht="14.25" customHeight="1">
      <c r="A38117" s="4"/>
      <c r="B38117" s="4"/>
    </row>
    <row r="38118" ht="14.25" customHeight="1">
      <c r="A38118" s="4"/>
      <c r="B38118" s="4"/>
    </row>
    <row r="38119" ht="14.25" customHeight="1">
      <c r="A38119" s="4"/>
      <c r="B38119" s="4"/>
    </row>
    <row r="38120" ht="14.25" customHeight="1">
      <c r="A38120" s="4"/>
      <c r="B38120" s="4"/>
    </row>
    <row r="38121" ht="14.25" customHeight="1">
      <c r="A38121" s="4"/>
      <c r="B38121" s="4"/>
    </row>
    <row r="38122" ht="14.25" customHeight="1">
      <c r="A38122" s="4"/>
      <c r="B38122" s="4"/>
    </row>
    <row r="38123" ht="14.25" customHeight="1">
      <c r="A38123" s="4"/>
      <c r="B38123" s="4"/>
    </row>
    <row r="38124" ht="14.25" customHeight="1">
      <c r="A38124" s="4"/>
      <c r="B38124" s="4"/>
    </row>
    <row r="38125" ht="14.25" customHeight="1">
      <c r="A38125" s="4"/>
      <c r="B38125" s="4"/>
    </row>
    <row r="38126" ht="14.25" customHeight="1">
      <c r="A38126" s="4"/>
      <c r="B38126" s="4"/>
    </row>
    <row r="38127" ht="14.25" customHeight="1">
      <c r="A38127" s="4"/>
      <c r="B38127" s="4"/>
    </row>
    <row r="38128" ht="14.25" customHeight="1">
      <c r="A38128" s="4"/>
      <c r="B38128" s="4"/>
    </row>
    <row r="38129" ht="14.25" customHeight="1">
      <c r="A38129" s="4"/>
      <c r="B38129" s="4"/>
    </row>
    <row r="38130" ht="14.25" customHeight="1">
      <c r="A38130" s="4"/>
      <c r="B38130" s="4"/>
    </row>
    <row r="38131" ht="14.25" customHeight="1">
      <c r="A38131" s="4"/>
      <c r="B38131" s="4"/>
    </row>
    <row r="38132" ht="14.25" customHeight="1">
      <c r="A38132" s="4"/>
      <c r="B38132" s="4"/>
    </row>
    <row r="38133" ht="14.25" customHeight="1">
      <c r="A38133" s="4"/>
      <c r="B38133" s="4"/>
    </row>
    <row r="38134" ht="14.25" customHeight="1">
      <c r="A38134" s="4"/>
      <c r="B38134" s="4"/>
    </row>
    <row r="38135" ht="14.25" customHeight="1">
      <c r="A38135" s="4"/>
      <c r="B38135" s="4"/>
    </row>
    <row r="38136" ht="14.25" customHeight="1">
      <c r="A38136" s="4"/>
      <c r="B38136" s="4"/>
    </row>
    <row r="38137" ht="14.25" customHeight="1">
      <c r="A38137" s="4"/>
      <c r="B38137" s="4"/>
    </row>
    <row r="38138" ht="14.25" customHeight="1">
      <c r="A38138" s="4"/>
      <c r="B38138" s="4"/>
    </row>
    <row r="38139" ht="14.25" customHeight="1">
      <c r="A38139" s="4"/>
      <c r="B38139" s="4"/>
    </row>
    <row r="38140" ht="14.25" customHeight="1">
      <c r="A38140" s="4"/>
      <c r="B38140" s="4"/>
    </row>
    <row r="38141" ht="14.25" customHeight="1">
      <c r="A38141" s="4"/>
      <c r="B38141" s="4"/>
    </row>
    <row r="38142" ht="14.25" customHeight="1">
      <c r="A38142" s="4"/>
      <c r="B38142" s="4"/>
    </row>
    <row r="38143" ht="14.25" customHeight="1">
      <c r="A38143" s="4"/>
      <c r="B38143" s="4"/>
    </row>
    <row r="38144" ht="14.25" customHeight="1">
      <c r="A38144" s="4"/>
      <c r="B38144" s="4"/>
    </row>
    <row r="38145" ht="14.25" customHeight="1">
      <c r="A38145" s="4"/>
      <c r="B38145" s="4"/>
    </row>
    <row r="38146" ht="14.25" customHeight="1">
      <c r="A38146" s="4"/>
      <c r="B38146" s="4"/>
    </row>
    <row r="38147" ht="14.25" customHeight="1">
      <c r="A38147" s="4"/>
      <c r="B38147" s="4"/>
    </row>
    <row r="38148" ht="14.25" customHeight="1">
      <c r="A38148" s="4"/>
      <c r="B38148" s="4"/>
    </row>
    <row r="38149" ht="14.25" customHeight="1">
      <c r="A38149" s="4"/>
      <c r="B38149" s="4"/>
    </row>
    <row r="38150" ht="14.25" customHeight="1">
      <c r="A38150" s="4"/>
      <c r="B38150" s="4"/>
    </row>
    <row r="38151" ht="14.25" customHeight="1">
      <c r="A38151" s="4"/>
      <c r="B38151" s="4"/>
    </row>
    <row r="38152" ht="14.25" customHeight="1">
      <c r="A38152" s="4"/>
      <c r="B38152" s="4"/>
    </row>
    <row r="38153" ht="14.25" customHeight="1">
      <c r="A38153" s="4"/>
      <c r="B38153" s="4"/>
    </row>
    <row r="38154" ht="14.25" customHeight="1">
      <c r="A38154" s="4"/>
      <c r="B38154" s="4"/>
    </row>
    <row r="38155" ht="14.25" customHeight="1">
      <c r="A38155" s="4"/>
      <c r="B38155" s="4"/>
    </row>
    <row r="38156" ht="14.25" customHeight="1">
      <c r="A38156" s="4"/>
      <c r="B38156" s="4"/>
    </row>
    <row r="38157" ht="14.25" customHeight="1">
      <c r="A38157" s="4"/>
      <c r="B38157" s="4"/>
    </row>
    <row r="38158" ht="14.25" customHeight="1">
      <c r="A38158" s="4"/>
      <c r="B38158" s="4"/>
    </row>
    <row r="38159" ht="14.25" customHeight="1">
      <c r="A38159" s="4"/>
      <c r="B38159" s="4"/>
    </row>
    <row r="38160" ht="14.25" customHeight="1">
      <c r="A38160" s="4"/>
      <c r="B38160" s="4"/>
    </row>
    <row r="38161" ht="14.25" customHeight="1">
      <c r="A38161" s="4"/>
      <c r="B38161" s="4"/>
    </row>
    <row r="38162" ht="14.25" customHeight="1">
      <c r="A38162" s="4"/>
      <c r="B38162" s="4"/>
    </row>
    <row r="38163" ht="14.25" customHeight="1">
      <c r="A38163" s="4"/>
      <c r="B38163" s="4"/>
    </row>
    <row r="38164" ht="14.25" customHeight="1">
      <c r="A38164" s="4"/>
      <c r="B38164" s="4"/>
    </row>
    <row r="38165" ht="14.25" customHeight="1">
      <c r="A38165" s="4"/>
      <c r="B38165" s="4"/>
    </row>
    <row r="38166" ht="14.25" customHeight="1">
      <c r="A38166" s="4"/>
      <c r="B38166" s="4"/>
    </row>
    <row r="38167" ht="14.25" customHeight="1">
      <c r="A38167" s="4"/>
      <c r="B38167" s="4"/>
    </row>
    <row r="38168" ht="14.25" customHeight="1">
      <c r="A38168" s="4"/>
      <c r="B38168" s="4"/>
    </row>
    <row r="38169" ht="14.25" customHeight="1">
      <c r="A38169" s="4"/>
      <c r="B38169" s="4"/>
    </row>
    <row r="38170" ht="14.25" customHeight="1">
      <c r="A38170" s="4"/>
      <c r="B38170" s="4"/>
    </row>
    <row r="38171" ht="14.25" customHeight="1">
      <c r="A38171" s="4"/>
      <c r="B38171" s="4"/>
    </row>
    <row r="38172" ht="14.25" customHeight="1">
      <c r="A38172" s="4"/>
      <c r="B38172" s="4"/>
    </row>
    <row r="38173" ht="14.25" customHeight="1">
      <c r="A38173" s="4"/>
      <c r="B38173" s="4"/>
    </row>
    <row r="38174" ht="14.25" customHeight="1">
      <c r="A38174" s="4"/>
      <c r="B38174" s="4"/>
    </row>
    <row r="38175" ht="14.25" customHeight="1">
      <c r="A38175" s="4"/>
      <c r="B38175" s="4"/>
    </row>
    <row r="38176" ht="14.25" customHeight="1">
      <c r="A38176" s="4"/>
      <c r="B38176" s="4"/>
    </row>
    <row r="38177" ht="14.25" customHeight="1">
      <c r="A38177" s="4"/>
      <c r="B38177" s="4"/>
    </row>
    <row r="38178" ht="14.25" customHeight="1">
      <c r="A38178" s="4"/>
      <c r="B38178" s="4"/>
    </row>
    <row r="38179" ht="14.25" customHeight="1">
      <c r="A38179" s="4"/>
      <c r="B38179" s="4"/>
    </row>
    <row r="38180" ht="14.25" customHeight="1">
      <c r="A38180" s="4"/>
      <c r="B38180" s="4"/>
    </row>
    <row r="38181" ht="14.25" customHeight="1">
      <c r="A38181" s="4"/>
      <c r="B38181" s="4"/>
    </row>
    <row r="38182" ht="14.25" customHeight="1">
      <c r="A38182" s="4"/>
      <c r="B38182" s="4"/>
    </row>
    <row r="38183" ht="14.25" customHeight="1">
      <c r="A38183" s="4"/>
      <c r="B38183" s="4"/>
    </row>
    <row r="38184" ht="14.25" customHeight="1">
      <c r="A38184" s="4"/>
      <c r="B38184" s="4"/>
    </row>
    <row r="38185" ht="14.25" customHeight="1">
      <c r="A38185" s="4"/>
      <c r="B38185" s="4"/>
    </row>
    <row r="38186" ht="14.25" customHeight="1">
      <c r="A38186" s="4"/>
      <c r="B38186" s="4"/>
    </row>
    <row r="38187" ht="14.25" customHeight="1">
      <c r="A38187" s="4"/>
      <c r="B38187" s="4"/>
    </row>
    <row r="38188" ht="14.25" customHeight="1">
      <c r="A38188" s="4"/>
      <c r="B38188" s="4"/>
    </row>
    <row r="38189" ht="14.25" customHeight="1">
      <c r="A38189" s="4"/>
      <c r="B38189" s="4"/>
    </row>
    <row r="38190" ht="14.25" customHeight="1">
      <c r="A38190" s="4"/>
      <c r="B38190" s="4"/>
    </row>
    <row r="38191" ht="14.25" customHeight="1">
      <c r="A38191" s="4"/>
      <c r="B38191" s="4"/>
    </row>
    <row r="38192" ht="14.25" customHeight="1">
      <c r="A38192" s="4"/>
      <c r="B38192" s="4"/>
    </row>
    <row r="38193" ht="14.25" customHeight="1">
      <c r="A38193" s="4"/>
      <c r="B38193" s="4"/>
    </row>
    <row r="38194" ht="14.25" customHeight="1">
      <c r="A38194" s="4"/>
      <c r="B38194" s="4"/>
    </row>
    <row r="38195" ht="14.25" customHeight="1">
      <c r="A38195" s="4"/>
      <c r="B38195" s="4"/>
    </row>
    <row r="38196" ht="14.25" customHeight="1">
      <c r="A38196" s="4"/>
      <c r="B38196" s="4"/>
    </row>
    <row r="38197" ht="14.25" customHeight="1">
      <c r="A38197" s="4"/>
      <c r="B38197" s="4"/>
    </row>
    <row r="38198" ht="14.25" customHeight="1">
      <c r="A38198" s="4"/>
      <c r="B38198" s="4"/>
    </row>
    <row r="38199" ht="14.25" customHeight="1">
      <c r="A38199" s="4"/>
      <c r="B38199" s="4"/>
    </row>
    <row r="38200" ht="14.25" customHeight="1">
      <c r="A38200" s="4"/>
      <c r="B38200" s="4"/>
    </row>
    <row r="38201" ht="14.25" customHeight="1">
      <c r="A38201" s="4"/>
      <c r="B38201" s="4"/>
    </row>
    <row r="38202" ht="14.25" customHeight="1">
      <c r="A38202" s="4"/>
      <c r="B38202" s="4"/>
    </row>
    <row r="38203" ht="14.25" customHeight="1">
      <c r="A38203" s="4"/>
      <c r="B38203" s="4"/>
    </row>
    <row r="38204" ht="14.25" customHeight="1">
      <c r="A38204" s="4"/>
      <c r="B38204" s="4"/>
    </row>
    <row r="38205" ht="14.25" customHeight="1">
      <c r="A38205" s="4"/>
      <c r="B38205" s="4"/>
    </row>
    <row r="38206" ht="14.25" customHeight="1">
      <c r="A38206" s="4"/>
      <c r="B38206" s="4"/>
    </row>
    <row r="38207" ht="14.25" customHeight="1">
      <c r="A38207" s="4"/>
      <c r="B38207" s="4"/>
    </row>
    <row r="38208" ht="14.25" customHeight="1">
      <c r="A38208" s="4"/>
      <c r="B38208" s="4"/>
    </row>
    <row r="38209" ht="14.25" customHeight="1">
      <c r="A38209" s="4"/>
      <c r="B38209" s="4"/>
    </row>
    <row r="38210" ht="14.25" customHeight="1">
      <c r="A38210" s="4"/>
      <c r="B38210" s="4"/>
    </row>
    <row r="38211" ht="14.25" customHeight="1">
      <c r="A38211" s="4"/>
      <c r="B38211" s="4"/>
    </row>
    <row r="38212" ht="14.25" customHeight="1">
      <c r="A38212" s="4"/>
      <c r="B38212" s="4"/>
    </row>
    <row r="38213" ht="14.25" customHeight="1">
      <c r="A38213" s="4"/>
      <c r="B38213" s="4"/>
    </row>
    <row r="38214" ht="14.25" customHeight="1">
      <c r="A38214" s="4"/>
      <c r="B38214" s="4"/>
    </row>
    <row r="38215" ht="14.25" customHeight="1">
      <c r="A38215" s="4"/>
      <c r="B38215" s="4"/>
    </row>
    <row r="38216" ht="14.25" customHeight="1">
      <c r="A38216" s="4"/>
      <c r="B38216" s="4"/>
    </row>
    <row r="38217" ht="14.25" customHeight="1">
      <c r="A38217" s="4"/>
      <c r="B38217" s="4"/>
    </row>
    <row r="38218" ht="14.25" customHeight="1">
      <c r="A38218" s="4"/>
      <c r="B38218" s="4"/>
    </row>
    <row r="38219" ht="14.25" customHeight="1">
      <c r="A38219" s="4"/>
      <c r="B38219" s="4"/>
    </row>
    <row r="38220" ht="14.25" customHeight="1">
      <c r="A38220" s="4"/>
      <c r="B38220" s="4"/>
    </row>
    <row r="38221" ht="14.25" customHeight="1">
      <c r="A38221" s="4"/>
      <c r="B38221" s="4"/>
    </row>
    <row r="38222" ht="14.25" customHeight="1">
      <c r="A38222" s="4"/>
      <c r="B38222" s="4"/>
    </row>
    <row r="38223" ht="14.25" customHeight="1">
      <c r="A38223" s="4"/>
      <c r="B38223" s="4"/>
    </row>
    <row r="38224" ht="14.25" customHeight="1">
      <c r="A38224" s="4"/>
      <c r="B38224" s="4"/>
    </row>
    <row r="38225" ht="14.25" customHeight="1">
      <c r="A38225" s="4"/>
      <c r="B38225" s="4"/>
    </row>
    <row r="38226" ht="14.25" customHeight="1">
      <c r="A38226" s="4"/>
      <c r="B38226" s="4"/>
    </row>
    <row r="38227" ht="14.25" customHeight="1">
      <c r="A38227" s="4"/>
      <c r="B38227" s="4"/>
    </row>
    <row r="38228" ht="14.25" customHeight="1">
      <c r="A38228" s="4"/>
      <c r="B38228" s="4"/>
    </row>
    <row r="38229" ht="14.25" customHeight="1">
      <c r="A38229" s="4"/>
      <c r="B38229" s="4"/>
    </row>
    <row r="38230" ht="14.25" customHeight="1">
      <c r="A38230" s="4"/>
      <c r="B38230" s="4"/>
    </row>
    <row r="38231" ht="14.25" customHeight="1">
      <c r="A38231" s="4"/>
      <c r="B38231" s="4"/>
    </row>
    <row r="38232" ht="14.25" customHeight="1">
      <c r="A38232" s="4"/>
      <c r="B38232" s="4"/>
    </row>
    <row r="38233" ht="14.25" customHeight="1">
      <c r="A38233" s="4"/>
      <c r="B38233" s="4"/>
    </row>
    <row r="38234" ht="14.25" customHeight="1">
      <c r="A38234" s="4"/>
      <c r="B38234" s="4"/>
    </row>
    <row r="38235" ht="14.25" customHeight="1">
      <c r="A38235" s="4"/>
      <c r="B38235" s="4"/>
    </row>
    <row r="38236" ht="14.25" customHeight="1">
      <c r="A38236" s="4"/>
      <c r="B38236" s="4"/>
    </row>
    <row r="38237" ht="14.25" customHeight="1">
      <c r="A38237" s="4"/>
      <c r="B38237" s="4"/>
    </row>
    <row r="38238" ht="14.25" customHeight="1">
      <c r="A38238" s="4"/>
      <c r="B38238" s="4"/>
    </row>
    <row r="38239" ht="14.25" customHeight="1">
      <c r="A38239" s="4"/>
      <c r="B38239" s="4"/>
    </row>
    <row r="38240" ht="14.25" customHeight="1">
      <c r="A38240" s="4"/>
      <c r="B38240" s="4"/>
    </row>
    <row r="38241" ht="14.25" customHeight="1">
      <c r="A38241" s="4"/>
      <c r="B38241" s="4"/>
    </row>
    <row r="38242" ht="14.25" customHeight="1">
      <c r="A38242" s="4"/>
      <c r="B38242" s="4"/>
    </row>
    <row r="38243" ht="14.25" customHeight="1">
      <c r="A38243" s="4"/>
      <c r="B38243" s="4"/>
    </row>
    <row r="38244" ht="14.25" customHeight="1">
      <c r="A38244" s="4"/>
      <c r="B38244" s="4"/>
    </row>
    <row r="38245" ht="14.25" customHeight="1">
      <c r="A38245" s="4"/>
      <c r="B38245" s="4"/>
    </row>
    <row r="38246" ht="14.25" customHeight="1">
      <c r="A38246" s="4"/>
      <c r="B38246" s="4"/>
    </row>
    <row r="38247" ht="14.25" customHeight="1">
      <c r="A38247" s="4"/>
      <c r="B38247" s="4"/>
    </row>
    <row r="38248" ht="14.25" customHeight="1">
      <c r="A38248" s="4"/>
      <c r="B38248" s="4"/>
    </row>
    <row r="38249" ht="14.25" customHeight="1">
      <c r="A38249" s="4"/>
      <c r="B38249" s="4"/>
    </row>
    <row r="38250" ht="14.25" customHeight="1">
      <c r="A38250" s="4"/>
      <c r="B38250" s="4"/>
    </row>
    <row r="38251" ht="14.25" customHeight="1">
      <c r="A38251" s="4"/>
      <c r="B38251" s="4"/>
    </row>
    <row r="38252" ht="14.25" customHeight="1">
      <c r="A38252" s="4"/>
      <c r="B38252" s="4"/>
    </row>
    <row r="38253" ht="14.25" customHeight="1">
      <c r="A38253" s="4"/>
      <c r="B38253" s="4"/>
    </row>
    <row r="38254" ht="14.25" customHeight="1">
      <c r="A38254" s="4"/>
      <c r="B38254" s="4"/>
    </row>
    <row r="38255" ht="14.25" customHeight="1">
      <c r="A38255" s="4"/>
      <c r="B38255" s="4"/>
    </row>
    <row r="38256" ht="14.25" customHeight="1">
      <c r="A38256" s="4"/>
      <c r="B38256" s="4"/>
    </row>
    <row r="38257" ht="14.25" customHeight="1">
      <c r="A38257" s="4"/>
      <c r="B38257" s="4"/>
    </row>
    <row r="38258" ht="14.25" customHeight="1">
      <c r="A38258" s="4"/>
      <c r="B38258" s="4"/>
    </row>
    <row r="38259" ht="14.25" customHeight="1">
      <c r="A38259" s="4"/>
      <c r="B38259" s="4"/>
    </row>
    <row r="38260" ht="14.25" customHeight="1">
      <c r="A38260" s="4"/>
      <c r="B38260" s="4"/>
    </row>
    <row r="38261" ht="14.25" customHeight="1">
      <c r="A38261" s="4"/>
      <c r="B38261" s="4"/>
    </row>
    <row r="38262" ht="14.25" customHeight="1">
      <c r="A38262" s="4"/>
      <c r="B38262" s="4"/>
    </row>
    <row r="38263" ht="14.25" customHeight="1">
      <c r="A38263" s="4"/>
      <c r="B38263" s="4"/>
    </row>
    <row r="38264" ht="14.25" customHeight="1">
      <c r="A38264" s="4"/>
      <c r="B38264" s="4"/>
    </row>
    <row r="38265" ht="14.25" customHeight="1">
      <c r="A38265" s="4"/>
      <c r="B38265" s="4"/>
    </row>
    <row r="38266" ht="14.25" customHeight="1">
      <c r="A38266" s="4"/>
      <c r="B38266" s="4"/>
    </row>
    <row r="38267" ht="14.25" customHeight="1">
      <c r="A38267" s="4"/>
      <c r="B38267" s="4"/>
    </row>
    <row r="38268" ht="14.25" customHeight="1">
      <c r="A38268" s="4"/>
      <c r="B38268" s="4"/>
    </row>
    <row r="38269" ht="14.25" customHeight="1">
      <c r="A38269" s="4"/>
      <c r="B38269" s="4"/>
    </row>
    <row r="38270" ht="14.25" customHeight="1">
      <c r="A38270" s="4"/>
      <c r="B38270" s="4"/>
    </row>
    <row r="38271" ht="14.25" customHeight="1">
      <c r="A38271" s="4"/>
      <c r="B38271" s="4"/>
    </row>
    <row r="38272" ht="14.25" customHeight="1">
      <c r="A38272" s="4"/>
      <c r="B38272" s="4"/>
    </row>
    <row r="38273" ht="14.25" customHeight="1">
      <c r="A38273" s="4"/>
      <c r="B38273" s="4"/>
    </row>
    <row r="38274" ht="14.25" customHeight="1">
      <c r="A38274" s="4"/>
      <c r="B38274" s="4"/>
    </row>
    <row r="38275" ht="14.25" customHeight="1">
      <c r="A38275" s="4"/>
      <c r="B38275" s="4"/>
    </row>
    <row r="38276" ht="14.25" customHeight="1">
      <c r="A38276" s="4"/>
      <c r="B38276" s="4"/>
    </row>
    <row r="38277" ht="14.25" customHeight="1">
      <c r="A38277" s="4"/>
      <c r="B38277" s="4"/>
    </row>
    <row r="38278" ht="14.25" customHeight="1">
      <c r="A38278" s="4"/>
      <c r="B38278" s="4"/>
    </row>
    <row r="38279" ht="14.25" customHeight="1">
      <c r="A38279" s="4"/>
      <c r="B38279" s="4"/>
    </row>
    <row r="38280" ht="14.25" customHeight="1">
      <c r="A38280" s="4"/>
      <c r="B38280" s="4"/>
    </row>
    <row r="38281" ht="14.25" customHeight="1">
      <c r="A38281" s="4"/>
      <c r="B38281" s="4"/>
    </row>
    <row r="38282" ht="14.25" customHeight="1">
      <c r="A38282" s="4"/>
      <c r="B38282" s="4"/>
    </row>
    <row r="38283" ht="14.25" customHeight="1">
      <c r="A38283" s="4"/>
      <c r="B38283" s="4"/>
    </row>
    <row r="38284" ht="14.25" customHeight="1">
      <c r="A38284" s="4"/>
      <c r="B38284" s="4"/>
    </row>
    <row r="38285" ht="14.25" customHeight="1">
      <c r="A38285" s="4"/>
      <c r="B38285" s="4"/>
    </row>
    <row r="38286" ht="14.25" customHeight="1">
      <c r="A38286" s="4"/>
      <c r="B38286" s="4"/>
    </row>
    <row r="38287" ht="14.25" customHeight="1">
      <c r="A38287" s="4"/>
      <c r="B38287" s="4"/>
    </row>
    <row r="38288" ht="14.25" customHeight="1">
      <c r="A38288" s="4"/>
      <c r="B38288" s="4"/>
    </row>
    <row r="38289" ht="14.25" customHeight="1">
      <c r="A38289" s="4"/>
      <c r="B38289" s="4"/>
    </row>
    <row r="38290" ht="14.25" customHeight="1">
      <c r="A38290" s="4"/>
      <c r="B38290" s="4"/>
    </row>
    <row r="38291" ht="14.25" customHeight="1">
      <c r="A38291" s="4"/>
      <c r="B38291" s="4"/>
    </row>
    <row r="38292" ht="14.25" customHeight="1">
      <c r="A38292" s="4"/>
      <c r="B38292" s="4"/>
    </row>
    <row r="38293" ht="14.25" customHeight="1">
      <c r="A38293" s="4"/>
      <c r="B38293" s="4"/>
    </row>
    <row r="38294" ht="14.25" customHeight="1">
      <c r="A38294" s="4"/>
      <c r="B38294" s="4"/>
    </row>
    <row r="38295" ht="14.25" customHeight="1">
      <c r="A38295" s="4"/>
      <c r="B38295" s="4"/>
    </row>
    <row r="38296" ht="14.25" customHeight="1">
      <c r="A38296" s="4"/>
      <c r="B38296" s="4"/>
    </row>
    <row r="38297" ht="14.25" customHeight="1">
      <c r="A38297" s="4"/>
      <c r="B38297" s="4"/>
    </row>
    <row r="38298" ht="14.25" customHeight="1">
      <c r="A38298" s="4"/>
      <c r="B38298" s="4"/>
    </row>
    <row r="38299" ht="14.25" customHeight="1">
      <c r="A38299" s="4"/>
      <c r="B38299" s="4"/>
    </row>
    <row r="38300" ht="14.25" customHeight="1">
      <c r="A38300" s="4"/>
      <c r="B38300" s="4"/>
    </row>
    <row r="38301" ht="14.25" customHeight="1">
      <c r="A38301" s="4"/>
      <c r="B38301" s="4"/>
    </row>
    <row r="38302" ht="14.25" customHeight="1">
      <c r="A38302" s="4"/>
      <c r="B38302" s="4"/>
    </row>
    <row r="38303" ht="14.25" customHeight="1">
      <c r="A38303" s="4"/>
      <c r="B38303" s="4"/>
    </row>
    <row r="38304" ht="14.25" customHeight="1">
      <c r="A38304" s="4"/>
      <c r="B38304" s="4"/>
    </row>
    <row r="38305" ht="14.25" customHeight="1">
      <c r="A38305" s="4"/>
      <c r="B38305" s="4"/>
    </row>
    <row r="38306" ht="14.25" customHeight="1">
      <c r="A38306" s="4"/>
      <c r="B38306" s="4"/>
    </row>
    <row r="38307" ht="14.25" customHeight="1">
      <c r="A38307" s="4"/>
      <c r="B38307" s="4"/>
    </row>
    <row r="38308" ht="14.25" customHeight="1">
      <c r="A38308" s="4"/>
      <c r="B38308" s="4"/>
    </row>
    <row r="38309" ht="14.25" customHeight="1">
      <c r="A38309" s="4"/>
      <c r="B38309" s="4"/>
    </row>
    <row r="38310" ht="14.25" customHeight="1">
      <c r="A38310" s="4"/>
      <c r="B38310" s="4"/>
    </row>
    <row r="38311" ht="14.25" customHeight="1">
      <c r="A38311" s="4"/>
      <c r="B38311" s="4"/>
    </row>
    <row r="38312" ht="14.25" customHeight="1">
      <c r="A38312" s="4"/>
      <c r="B38312" s="4"/>
    </row>
    <row r="38313" ht="14.25" customHeight="1">
      <c r="A38313" s="4"/>
      <c r="B38313" s="4"/>
    </row>
    <row r="38314" ht="14.25" customHeight="1">
      <c r="A38314" s="4"/>
      <c r="B38314" s="4"/>
    </row>
    <row r="38315" ht="14.25" customHeight="1">
      <c r="A38315" s="4"/>
      <c r="B38315" s="4"/>
    </row>
    <row r="38316" ht="14.25" customHeight="1">
      <c r="A38316" s="4"/>
      <c r="B38316" s="4"/>
    </row>
    <row r="38317" ht="14.25" customHeight="1">
      <c r="A38317" s="4"/>
      <c r="B38317" s="4"/>
    </row>
    <row r="38318" ht="14.25" customHeight="1">
      <c r="A38318" s="4"/>
      <c r="B38318" s="4"/>
    </row>
    <row r="38319" ht="14.25" customHeight="1">
      <c r="A38319" s="4"/>
      <c r="B38319" s="4"/>
    </row>
    <row r="38320" ht="14.25" customHeight="1">
      <c r="A38320" s="4"/>
      <c r="B38320" s="4"/>
    </row>
    <row r="38321" ht="14.25" customHeight="1">
      <c r="A38321" s="4"/>
      <c r="B38321" s="4"/>
    </row>
    <row r="38322" ht="14.25" customHeight="1">
      <c r="A38322" s="4"/>
      <c r="B38322" s="4"/>
    </row>
    <row r="38323" ht="14.25" customHeight="1">
      <c r="A38323" s="4"/>
      <c r="B38323" s="4"/>
    </row>
    <row r="38324" ht="14.25" customHeight="1">
      <c r="A38324" s="4"/>
      <c r="B38324" s="4"/>
    </row>
    <row r="38325" ht="14.25" customHeight="1">
      <c r="A38325" s="4"/>
      <c r="B38325" s="4"/>
    </row>
    <row r="38326" ht="14.25" customHeight="1">
      <c r="A38326" s="4"/>
      <c r="B38326" s="4"/>
    </row>
    <row r="38327" ht="14.25" customHeight="1">
      <c r="A38327" s="4"/>
      <c r="B38327" s="4"/>
    </row>
    <row r="38328" ht="14.25" customHeight="1">
      <c r="A38328" s="4"/>
      <c r="B38328" s="4"/>
    </row>
    <row r="38329" ht="14.25" customHeight="1">
      <c r="A38329" s="4"/>
      <c r="B38329" s="4"/>
    </row>
    <row r="38330" ht="14.25" customHeight="1">
      <c r="A38330" s="4"/>
      <c r="B38330" s="4"/>
    </row>
    <row r="38331" ht="14.25" customHeight="1">
      <c r="A38331" s="4"/>
      <c r="B38331" s="4"/>
    </row>
    <row r="38332" ht="14.25" customHeight="1">
      <c r="A38332" s="4"/>
      <c r="B38332" s="4"/>
    </row>
    <row r="38333" ht="14.25" customHeight="1">
      <c r="A38333" s="4"/>
      <c r="B38333" s="4"/>
    </row>
    <row r="38334" ht="14.25" customHeight="1">
      <c r="A38334" s="4"/>
      <c r="B38334" s="4"/>
    </row>
    <row r="38335" ht="14.25" customHeight="1">
      <c r="A38335" s="4"/>
      <c r="B38335" s="4"/>
    </row>
    <row r="38336" ht="14.25" customHeight="1">
      <c r="A38336" s="4"/>
      <c r="B38336" s="4"/>
    </row>
    <row r="38337" ht="14.25" customHeight="1">
      <c r="A38337" s="4"/>
      <c r="B38337" s="4"/>
    </row>
    <row r="38338" ht="14.25" customHeight="1">
      <c r="A38338" s="4"/>
      <c r="B38338" s="4"/>
    </row>
    <row r="38339" ht="14.25" customHeight="1">
      <c r="A38339" s="4"/>
      <c r="B38339" s="4"/>
    </row>
    <row r="38340" ht="14.25" customHeight="1">
      <c r="A38340" s="4"/>
      <c r="B38340" s="4"/>
    </row>
    <row r="38341" ht="14.25" customHeight="1">
      <c r="A38341" s="4"/>
      <c r="B38341" s="4"/>
    </row>
    <row r="38342" ht="14.25" customHeight="1">
      <c r="A38342" s="4"/>
      <c r="B38342" s="4"/>
    </row>
    <row r="38343" ht="14.25" customHeight="1">
      <c r="A38343" s="4"/>
      <c r="B38343" s="4"/>
    </row>
    <row r="38344" ht="14.25" customHeight="1">
      <c r="A38344" s="4"/>
      <c r="B38344" s="4"/>
    </row>
    <row r="38345" ht="14.25" customHeight="1">
      <c r="A38345" s="4"/>
      <c r="B38345" s="4"/>
    </row>
    <row r="38346" ht="14.25" customHeight="1">
      <c r="A38346" s="4"/>
      <c r="B38346" s="4"/>
    </row>
    <row r="38347" ht="14.25" customHeight="1">
      <c r="A38347" s="4"/>
      <c r="B38347" s="4"/>
    </row>
    <row r="38348" ht="14.25" customHeight="1">
      <c r="A38348" s="4"/>
      <c r="B38348" s="4"/>
    </row>
    <row r="38349" ht="14.25" customHeight="1">
      <c r="A38349" s="4"/>
      <c r="B38349" s="4"/>
    </row>
    <row r="38350" ht="14.25" customHeight="1">
      <c r="A38350" s="4"/>
      <c r="B38350" s="4"/>
    </row>
    <row r="38351" ht="14.25" customHeight="1">
      <c r="A38351" s="4"/>
      <c r="B38351" s="4"/>
    </row>
    <row r="38352" ht="14.25" customHeight="1">
      <c r="A38352" s="4"/>
      <c r="B38352" s="4"/>
    </row>
    <row r="38353" ht="14.25" customHeight="1">
      <c r="A38353" s="4"/>
      <c r="B38353" s="4"/>
    </row>
    <row r="38354" ht="14.25" customHeight="1">
      <c r="A38354" s="4"/>
      <c r="B38354" s="4"/>
    </row>
    <row r="38355" ht="14.25" customHeight="1">
      <c r="A38355" s="4"/>
      <c r="B38355" s="4"/>
    </row>
    <row r="38356" ht="14.25" customHeight="1">
      <c r="A38356" s="4"/>
      <c r="B38356" s="4"/>
    </row>
    <row r="38357" ht="14.25" customHeight="1">
      <c r="A38357" s="4"/>
      <c r="B38357" s="4"/>
    </row>
    <row r="38358" ht="14.25" customHeight="1">
      <c r="A38358" s="4"/>
      <c r="B38358" s="4"/>
    </row>
    <row r="38359" ht="14.25" customHeight="1">
      <c r="A38359" s="4"/>
      <c r="B38359" s="4"/>
    </row>
    <row r="38360" ht="14.25" customHeight="1">
      <c r="A38360" s="4"/>
      <c r="B38360" s="4"/>
    </row>
    <row r="38361" ht="14.25" customHeight="1">
      <c r="A38361" s="4"/>
      <c r="B38361" s="4"/>
    </row>
    <row r="38362" ht="14.25" customHeight="1">
      <c r="A38362" s="4"/>
      <c r="B38362" s="4"/>
    </row>
    <row r="38363" ht="14.25" customHeight="1">
      <c r="A38363" s="4"/>
      <c r="B38363" s="4"/>
    </row>
    <row r="38364" ht="14.25" customHeight="1">
      <c r="A38364" s="4"/>
      <c r="B38364" s="4"/>
    </row>
    <row r="38365" ht="14.25" customHeight="1">
      <c r="A38365" s="4"/>
      <c r="B38365" s="4"/>
    </row>
    <row r="38366" ht="14.25" customHeight="1">
      <c r="A38366" s="4"/>
      <c r="B38366" s="4"/>
    </row>
    <row r="38367" ht="14.25" customHeight="1">
      <c r="A38367" s="4"/>
      <c r="B38367" s="4"/>
    </row>
    <row r="38368" ht="14.25" customHeight="1">
      <c r="A38368" s="4"/>
      <c r="B38368" s="4"/>
    </row>
    <row r="38369" ht="14.25" customHeight="1">
      <c r="A38369" s="4"/>
      <c r="B38369" s="4"/>
    </row>
    <row r="38370" ht="14.25" customHeight="1">
      <c r="A38370" s="4"/>
      <c r="B38370" s="4"/>
    </row>
    <row r="38371" ht="14.25" customHeight="1">
      <c r="A38371" s="4"/>
      <c r="B38371" s="4"/>
    </row>
    <row r="38372" ht="14.25" customHeight="1">
      <c r="A38372" s="4"/>
      <c r="B38372" s="4"/>
    </row>
    <row r="38373" ht="14.25" customHeight="1">
      <c r="A38373" s="4"/>
      <c r="B38373" s="4"/>
    </row>
    <row r="38374" ht="14.25" customHeight="1">
      <c r="A38374" s="4"/>
      <c r="B38374" s="4"/>
    </row>
    <row r="38375" ht="14.25" customHeight="1">
      <c r="A38375" s="4"/>
      <c r="B38375" s="4"/>
    </row>
    <row r="38376" ht="14.25" customHeight="1">
      <c r="A38376" s="4"/>
      <c r="B38376" s="4"/>
    </row>
    <row r="38377" ht="14.25" customHeight="1">
      <c r="A38377" s="4"/>
      <c r="B38377" s="4"/>
    </row>
    <row r="38378" ht="14.25" customHeight="1">
      <c r="A38378" s="4"/>
      <c r="B38378" s="4"/>
    </row>
    <row r="38379" ht="14.25" customHeight="1">
      <c r="A38379" s="4"/>
      <c r="B38379" s="4"/>
    </row>
    <row r="38380" ht="14.25" customHeight="1">
      <c r="A38380" s="4"/>
      <c r="B38380" s="4"/>
    </row>
    <row r="38381" ht="14.25" customHeight="1">
      <c r="A38381" s="4"/>
      <c r="B38381" s="4"/>
    </row>
    <row r="38382" ht="14.25" customHeight="1">
      <c r="A38382" s="4"/>
      <c r="B38382" s="4"/>
    </row>
    <row r="38383" ht="14.25" customHeight="1">
      <c r="A38383" s="4"/>
      <c r="B38383" s="4"/>
    </row>
    <row r="38384" ht="14.25" customHeight="1">
      <c r="A38384" s="4"/>
      <c r="B38384" s="4"/>
    </row>
    <row r="38385" ht="14.25" customHeight="1">
      <c r="A38385" s="4"/>
      <c r="B38385" s="4"/>
    </row>
    <row r="38386" ht="14.25" customHeight="1">
      <c r="A38386" s="4"/>
      <c r="B38386" s="4"/>
    </row>
    <row r="38387" ht="14.25" customHeight="1">
      <c r="A38387" s="4"/>
      <c r="B38387" s="4"/>
    </row>
    <row r="38388" ht="14.25" customHeight="1">
      <c r="A38388" s="4"/>
      <c r="B38388" s="4"/>
    </row>
    <row r="38389" ht="14.25" customHeight="1">
      <c r="A38389" s="4"/>
      <c r="B38389" s="4"/>
    </row>
    <row r="38390" ht="14.25" customHeight="1">
      <c r="A38390" s="4"/>
      <c r="B38390" s="4"/>
    </row>
    <row r="38391" ht="14.25" customHeight="1">
      <c r="A38391" s="4"/>
      <c r="B38391" s="4"/>
    </row>
    <row r="38392" ht="14.25" customHeight="1">
      <c r="A38392" s="4"/>
      <c r="B38392" s="4"/>
    </row>
    <row r="38393" ht="14.25" customHeight="1">
      <c r="A38393" s="4"/>
      <c r="B38393" s="4"/>
    </row>
    <row r="38394" ht="14.25" customHeight="1">
      <c r="A38394" s="4"/>
      <c r="B38394" s="4"/>
    </row>
    <row r="38395" ht="14.25" customHeight="1">
      <c r="A38395" s="4"/>
      <c r="B38395" s="4"/>
    </row>
    <row r="38396" ht="14.25" customHeight="1">
      <c r="A38396" s="4"/>
      <c r="B38396" s="4"/>
    </row>
    <row r="38397" ht="14.25" customHeight="1">
      <c r="A38397" s="4"/>
      <c r="B38397" s="4"/>
    </row>
    <row r="38398" ht="14.25" customHeight="1">
      <c r="A38398" s="4"/>
      <c r="B38398" s="4"/>
    </row>
    <row r="38399" ht="14.25" customHeight="1">
      <c r="A38399" s="4"/>
      <c r="B38399" s="4"/>
    </row>
    <row r="38400" ht="14.25" customHeight="1">
      <c r="A38400" s="4"/>
      <c r="B38400" s="4"/>
    </row>
    <row r="38401" ht="14.25" customHeight="1">
      <c r="A38401" s="4"/>
      <c r="B38401" s="4"/>
    </row>
    <row r="38402" ht="14.25" customHeight="1">
      <c r="A38402" s="4"/>
      <c r="B38402" s="4"/>
    </row>
    <row r="38403" ht="14.25" customHeight="1">
      <c r="A38403" s="4"/>
      <c r="B38403" s="4"/>
    </row>
    <row r="38404" ht="14.25" customHeight="1">
      <c r="A38404" s="4"/>
      <c r="B38404" s="4"/>
    </row>
    <row r="38405" ht="14.25" customHeight="1">
      <c r="A38405" s="4"/>
      <c r="B38405" s="4"/>
    </row>
    <row r="38406" ht="14.25" customHeight="1">
      <c r="A38406" s="4"/>
      <c r="B38406" s="4"/>
    </row>
    <row r="38407" ht="14.25" customHeight="1">
      <c r="A38407" s="4"/>
      <c r="B38407" s="4"/>
    </row>
    <row r="38408" ht="14.25" customHeight="1">
      <c r="A38408" s="4"/>
      <c r="B38408" s="4"/>
    </row>
    <row r="38409" ht="14.25" customHeight="1">
      <c r="A38409" s="4"/>
      <c r="B38409" s="4"/>
    </row>
    <row r="38410" ht="14.25" customHeight="1">
      <c r="A38410" s="4"/>
      <c r="B38410" s="4"/>
    </row>
    <row r="38411" ht="14.25" customHeight="1">
      <c r="A38411" s="4"/>
      <c r="B38411" s="4"/>
    </row>
    <row r="38412" ht="14.25" customHeight="1">
      <c r="A38412" s="4"/>
      <c r="B38412" s="4"/>
    </row>
    <row r="38413" ht="14.25" customHeight="1">
      <c r="A38413" s="4"/>
      <c r="B38413" s="4"/>
    </row>
    <row r="38414" ht="14.25" customHeight="1">
      <c r="A38414" s="4"/>
      <c r="B38414" s="4"/>
    </row>
    <row r="38415" ht="14.25" customHeight="1">
      <c r="A38415" s="4"/>
      <c r="B38415" s="4"/>
    </row>
    <row r="38416" ht="14.25" customHeight="1">
      <c r="A38416" s="4"/>
      <c r="B38416" s="4"/>
    </row>
    <row r="38417" ht="14.25" customHeight="1">
      <c r="A38417" s="4"/>
      <c r="B38417" s="4"/>
    </row>
    <row r="38418" ht="14.25" customHeight="1">
      <c r="A38418" s="4"/>
      <c r="B38418" s="4"/>
    </row>
    <row r="38419" ht="14.25" customHeight="1">
      <c r="A38419" s="4"/>
      <c r="B38419" s="4"/>
    </row>
    <row r="38420" ht="14.25" customHeight="1">
      <c r="A38420" s="4"/>
      <c r="B38420" s="4"/>
    </row>
    <row r="38421" ht="14.25" customHeight="1">
      <c r="A38421" s="4"/>
      <c r="B38421" s="4"/>
    </row>
    <row r="38422" ht="14.25" customHeight="1">
      <c r="A38422" s="4"/>
      <c r="B38422" s="4"/>
    </row>
    <row r="38423" ht="14.25" customHeight="1">
      <c r="A38423" s="4"/>
      <c r="B38423" s="4"/>
    </row>
    <row r="38424" ht="14.25" customHeight="1">
      <c r="A38424" s="4"/>
      <c r="B38424" s="4"/>
    </row>
    <row r="38425" ht="14.25" customHeight="1">
      <c r="A38425" s="4"/>
      <c r="B38425" s="4"/>
    </row>
    <row r="38426" ht="14.25" customHeight="1">
      <c r="A38426" s="4"/>
      <c r="B38426" s="4"/>
    </row>
    <row r="38427" ht="14.25" customHeight="1">
      <c r="A38427" s="4"/>
      <c r="B38427" s="4"/>
    </row>
    <row r="38428" ht="14.25" customHeight="1">
      <c r="A38428" s="4"/>
      <c r="B38428" s="4"/>
    </row>
    <row r="38429" ht="14.25" customHeight="1">
      <c r="A38429" s="4"/>
      <c r="B38429" s="4"/>
    </row>
    <row r="38430" ht="14.25" customHeight="1">
      <c r="A38430" s="4"/>
      <c r="B38430" s="4"/>
    </row>
    <row r="38431" ht="14.25" customHeight="1">
      <c r="A38431" s="4"/>
      <c r="B38431" s="4"/>
    </row>
    <row r="38432" ht="14.25" customHeight="1">
      <c r="A38432" s="4"/>
      <c r="B38432" s="4"/>
    </row>
    <row r="38433" ht="14.25" customHeight="1">
      <c r="A38433" s="4"/>
      <c r="B38433" s="4"/>
    </row>
    <row r="38434" ht="14.25" customHeight="1">
      <c r="A38434" s="4"/>
      <c r="B38434" s="4"/>
    </row>
    <row r="38435" ht="14.25" customHeight="1">
      <c r="A38435" s="4"/>
      <c r="B38435" s="4"/>
    </row>
    <row r="38436" ht="14.25" customHeight="1">
      <c r="A38436" s="4"/>
      <c r="B38436" s="4"/>
    </row>
    <row r="38437" ht="14.25" customHeight="1">
      <c r="A38437" s="4"/>
      <c r="B38437" s="4"/>
    </row>
    <row r="38438" ht="14.25" customHeight="1">
      <c r="A38438" s="4"/>
      <c r="B38438" s="4"/>
    </row>
    <row r="38439" ht="14.25" customHeight="1">
      <c r="A38439" s="4"/>
      <c r="B38439" s="4"/>
    </row>
    <row r="38440" ht="14.25" customHeight="1">
      <c r="A38440" s="4"/>
      <c r="B38440" s="4"/>
    </row>
    <row r="38441" ht="14.25" customHeight="1">
      <c r="A38441" s="4"/>
      <c r="B38441" s="4"/>
    </row>
    <row r="38442" ht="14.25" customHeight="1">
      <c r="A38442" s="4"/>
      <c r="B38442" s="4"/>
    </row>
    <row r="38443" ht="14.25" customHeight="1">
      <c r="A38443" s="4"/>
      <c r="B38443" s="4"/>
    </row>
    <row r="38444" ht="14.25" customHeight="1">
      <c r="A38444" s="4"/>
      <c r="B38444" s="4"/>
    </row>
    <row r="38445" ht="14.25" customHeight="1">
      <c r="A38445" s="4"/>
      <c r="B38445" s="4"/>
    </row>
    <row r="38446" ht="14.25" customHeight="1">
      <c r="A38446" s="4"/>
      <c r="B38446" s="4"/>
    </row>
    <row r="38447" ht="14.25" customHeight="1">
      <c r="A38447" s="4"/>
      <c r="B38447" s="4"/>
    </row>
    <row r="38448" ht="14.25" customHeight="1">
      <c r="A38448" s="4"/>
      <c r="B38448" s="4"/>
    </row>
    <row r="38449" ht="14.25" customHeight="1">
      <c r="A38449" s="4"/>
      <c r="B38449" s="4"/>
    </row>
    <row r="38450" ht="14.25" customHeight="1">
      <c r="A38450" s="4"/>
      <c r="B38450" s="4"/>
    </row>
    <row r="38451" ht="14.25" customHeight="1">
      <c r="A38451" s="4"/>
      <c r="B38451" s="4"/>
    </row>
    <row r="38452" ht="14.25" customHeight="1">
      <c r="A38452" s="4"/>
      <c r="B38452" s="4"/>
    </row>
    <row r="38453" ht="14.25" customHeight="1">
      <c r="A38453" s="4"/>
      <c r="B38453" s="4"/>
    </row>
    <row r="38454" ht="14.25" customHeight="1">
      <c r="A38454" s="4"/>
      <c r="B38454" s="4"/>
    </row>
    <row r="38455" ht="14.25" customHeight="1">
      <c r="A38455" s="4"/>
      <c r="B38455" s="4"/>
    </row>
    <row r="38456" ht="14.25" customHeight="1">
      <c r="A38456" s="4"/>
      <c r="B38456" s="4"/>
    </row>
    <row r="38457" ht="14.25" customHeight="1">
      <c r="A38457" s="4"/>
      <c r="B38457" s="4"/>
    </row>
    <row r="38458" ht="14.25" customHeight="1">
      <c r="A38458" s="4"/>
      <c r="B38458" s="4"/>
    </row>
    <row r="38459" ht="14.25" customHeight="1">
      <c r="A38459" s="4"/>
      <c r="B38459" s="4"/>
    </row>
    <row r="38460" ht="14.25" customHeight="1">
      <c r="A38460" s="4"/>
      <c r="B38460" s="4"/>
    </row>
    <row r="38461" ht="14.25" customHeight="1">
      <c r="A38461" s="4"/>
      <c r="B38461" s="4"/>
    </row>
    <row r="38462" ht="14.25" customHeight="1">
      <c r="A38462" s="4"/>
      <c r="B38462" s="4"/>
    </row>
    <row r="38463" ht="14.25" customHeight="1">
      <c r="A38463" s="4"/>
      <c r="B38463" s="4"/>
    </row>
    <row r="38464" ht="14.25" customHeight="1">
      <c r="A38464" s="4"/>
      <c r="B38464" s="4"/>
    </row>
    <row r="38465" ht="14.25" customHeight="1">
      <c r="A38465" s="4"/>
      <c r="B38465" s="4"/>
    </row>
    <row r="38466" ht="14.25" customHeight="1">
      <c r="A38466" s="4"/>
      <c r="B38466" s="4"/>
    </row>
    <row r="38467" ht="14.25" customHeight="1">
      <c r="A38467" s="4"/>
      <c r="B38467" s="4"/>
    </row>
    <row r="38468" ht="14.25" customHeight="1">
      <c r="A38468" s="4"/>
      <c r="B38468" s="4"/>
    </row>
    <row r="38469" ht="14.25" customHeight="1">
      <c r="A38469" s="4"/>
      <c r="B38469" s="4"/>
    </row>
    <row r="38470" ht="14.25" customHeight="1">
      <c r="A38470" s="4"/>
      <c r="B38470" s="4"/>
    </row>
    <row r="38471" ht="14.25" customHeight="1">
      <c r="A38471" s="4"/>
      <c r="B38471" s="4"/>
    </row>
    <row r="38472" ht="14.25" customHeight="1">
      <c r="A38472" s="4"/>
      <c r="B38472" s="4"/>
    </row>
    <row r="38473" ht="14.25" customHeight="1">
      <c r="A38473" s="4"/>
      <c r="B38473" s="4"/>
    </row>
    <row r="38474" ht="14.25" customHeight="1">
      <c r="A38474" s="4"/>
      <c r="B38474" s="4"/>
    </row>
    <row r="38475" ht="14.25" customHeight="1">
      <c r="A38475" s="4"/>
      <c r="B38475" s="4"/>
    </row>
    <row r="38476" ht="14.25" customHeight="1">
      <c r="A38476" s="4"/>
      <c r="B38476" s="4"/>
    </row>
    <row r="38477" ht="14.25" customHeight="1">
      <c r="A38477" s="4"/>
      <c r="B38477" s="4"/>
    </row>
    <row r="38478" ht="14.25" customHeight="1">
      <c r="A38478" s="4"/>
      <c r="B38478" s="4"/>
    </row>
    <row r="38479" ht="14.25" customHeight="1">
      <c r="A38479" s="4"/>
      <c r="B38479" s="4"/>
    </row>
    <row r="38480" ht="14.25" customHeight="1">
      <c r="A38480" s="4"/>
      <c r="B38480" s="4"/>
    </row>
    <row r="38481" ht="14.25" customHeight="1">
      <c r="A38481" s="4"/>
      <c r="B38481" s="4"/>
    </row>
    <row r="38482" ht="14.25" customHeight="1">
      <c r="A38482" s="4"/>
      <c r="B38482" s="4"/>
    </row>
    <row r="38483" ht="14.25" customHeight="1">
      <c r="A38483" s="4"/>
      <c r="B38483" s="4"/>
    </row>
    <row r="38484" ht="14.25" customHeight="1">
      <c r="A38484" s="4"/>
      <c r="B38484" s="4"/>
    </row>
    <row r="38485" ht="14.25" customHeight="1">
      <c r="A38485" s="4"/>
      <c r="B38485" s="4"/>
    </row>
    <row r="38486" ht="14.25" customHeight="1">
      <c r="A38486" s="4"/>
      <c r="B38486" s="4"/>
    </row>
    <row r="38487" ht="14.25" customHeight="1">
      <c r="A38487" s="4"/>
      <c r="B38487" s="4"/>
    </row>
    <row r="38488" ht="14.25" customHeight="1">
      <c r="A38488" s="4"/>
      <c r="B38488" s="4"/>
    </row>
    <row r="38489" ht="14.25" customHeight="1">
      <c r="A38489" s="4"/>
      <c r="B38489" s="4"/>
    </row>
    <row r="38490" ht="14.25" customHeight="1">
      <c r="A38490" s="4"/>
      <c r="B38490" s="4"/>
    </row>
    <row r="38491" ht="14.25" customHeight="1">
      <c r="A38491" s="4"/>
      <c r="B38491" s="4"/>
    </row>
    <row r="38492" ht="14.25" customHeight="1">
      <c r="A38492" s="4"/>
      <c r="B38492" s="4"/>
    </row>
    <row r="38493" ht="14.25" customHeight="1">
      <c r="A38493" s="4"/>
      <c r="B38493" s="4"/>
    </row>
    <row r="38494" ht="14.25" customHeight="1">
      <c r="A38494" s="4"/>
      <c r="B38494" s="4"/>
    </row>
    <row r="38495" ht="14.25" customHeight="1">
      <c r="A38495" s="4"/>
      <c r="B38495" s="4"/>
    </row>
    <row r="38496" ht="14.25" customHeight="1">
      <c r="A38496" s="4"/>
      <c r="B38496" s="4"/>
    </row>
    <row r="38497" ht="14.25" customHeight="1">
      <c r="A38497" s="4"/>
      <c r="B38497" s="4"/>
    </row>
    <row r="38498" ht="14.25" customHeight="1">
      <c r="A38498" s="4"/>
      <c r="B38498" s="4"/>
    </row>
    <row r="38499" ht="14.25" customHeight="1">
      <c r="A38499" s="4"/>
      <c r="B38499" s="4"/>
    </row>
    <row r="38500" ht="14.25" customHeight="1">
      <c r="A38500" s="4"/>
      <c r="B38500" s="4"/>
    </row>
    <row r="38501" ht="14.25" customHeight="1">
      <c r="A38501" s="4"/>
      <c r="B38501" s="4"/>
    </row>
    <row r="38502" ht="14.25" customHeight="1">
      <c r="A38502" s="4"/>
      <c r="B38502" s="4"/>
    </row>
    <row r="38503" ht="14.25" customHeight="1">
      <c r="A38503" s="4"/>
      <c r="B38503" s="4"/>
    </row>
    <row r="38504" ht="14.25" customHeight="1">
      <c r="A38504" s="4"/>
      <c r="B38504" s="4"/>
    </row>
    <row r="38505" ht="14.25" customHeight="1">
      <c r="A38505" s="4"/>
      <c r="B38505" s="4"/>
    </row>
    <row r="38506" ht="14.25" customHeight="1">
      <c r="A38506" s="4"/>
      <c r="B38506" s="4"/>
    </row>
    <row r="38507" ht="14.25" customHeight="1">
      <c r="A38507" s="4"/>
      <c r="B38507" s="4"/>
    </row>
    <row r="38508" ht="14.25" customHeight="1">
      <c r="A38508" s="4"/>
      <c r="B38508" s="4"/>
    </row>
    <row r="38509" ht="14.25" customHeight="1">
      <c r="A38509" s="4"/>
      <c r="B38509" s="4"/>
    </row>
    <row r="38510" ht="14.25" customHeight="1">
      <c r="A38510" s="4"/>
      <c r="B38510" s="4"/>
    </row>
    <row r="38511" ht="14.25" customHeight="1">
      <c r="A38511" s="4"/>
      <c r="B38511" s="4"/>
    </row>
    <row r="38512" ht="14.25" customHeight="1">
      <c r="A38512" s="4"/>
      <c r="B38512" s="4"/>
    </row>
    <row r="38513" ht="14.25" customHeight="1">
      <c r="A38513" s="4"/>
      <c r="B38513" s="4"/>
    </row>
    <row r="38514" ht="14.25" customHeight="1">
      <c r="A38514" s="4"/>
      <c r="B38514" s="4"/>
    </row>
    <row r="38515" ht="14.25" customHeight="1">
      <c r="A38515" s="4"/>
      <c r="B38515" s="4"/>
    </row>
    <row r="38516" ht="14.25" customHeight="1">
      <c r="A38516" s="4"/>
      <c r="B38516" s="4"/>
    </row>
    <row r="38517" ht="14.25" customHeight="1">
      <c r="A38517" s="4"/>
      <c r="B38517" s="4"/>
    </row>
    <row r="38518" ht="14.25" customHeight="1">
      <c r="A38518" s="4"/>
      <c r="B38518" s="4"/>
    </row>
    <row r="38519" ht="14.25" customHeight="1">
      <c r="A38519" s="4"/>
      <c r="B38519" s="4"/>
    </row>
    <row r="38520" ht="14.25" customHeight="1">
      <c r="A38520" s="4"/>
      <c r="B38520" s="4"/>
    </row>
    <row r="38521" ht="14.25" customHeight="1">
      <c r="A38521" s="4"/>
      <c r="B38521" s="4"/>
    </row>
    <row r="38522" ht="14.25" customHeight="1">
      <c r="A38522" s="4"/>
      <c r="B38522" s="4"/>
    </row>
    <row r="38523" ht="14.25" customHeight="1">
      <c r="A38523" s="4"/>
      <c r="B38523" s="4"/>
    </row>
    <row r="38524" ht="14.25" customHeight="1">
      <c r="A38524" s="4"/>
      <c r="B38524" s="4"/>
    </row>
    <row r="38525" ht="14.25" customHeight="1">
      <c r="A38525" s="4"/>
      <c r="B38525" s="4"/>
    </row>
    <row r="38526" ht="14.25" customHeight="1">
      <c r="A38526" s="4"/>
      <c r="B38526" s="4"/>
    </row>
    <row r="38527" ht="14.25" customHeight="1">
      <c r="A38527" s="4"/>
      <c r="B38527" s="4"/>
    </row>
    <row r="38528" ht="14.25" customHeight="1">
      <c r="A38528" s="4"/>
      <c r="B38528" s="4"/>
    </row>
    <row r="38529" ht="14.25" customHeight="1">
      <c r="A38529" s="4"/>
      <c r="B38529" s="4"/>
    </row>
    <row r="38530" ht="14.25" customHeight="1">
      <c r="A38530" s="4"/>
      <c r="B38530" s="4"/>
    </row>
    <row r="38531" ht="14.25" customHeight="1">
      <c r="A38531" s="4"/>
      <c r="B38531" s="4"/>
    </row>
    <row r="38532" ht="14.25" customHeight="1">
      <c r="A38532" s="4"/>
      <c r="B38532" s="4"/>
    </row>
    <row r="38533" ht="14.25" customHeight="1">
      <c r="A38533" s="4"/>
      <c r="B38533" s="4"/>
    </row>
    <row r="38534" ht="14.25" customHeight="1">
      <c r="A38534" s="4"/>
      <c r="B38534" s="4"/>
    </row>
    <row r="38535" ht="14.25" customHeight="1">
      <c r="A38535" s="4"/>
      <c r="B38535" s="4"/>
    </row>
    <row r="38536" ht="14.25" customHeight="1">
      <c r="A38536" s="4"/>
      <c r="B38536" s="4"/>
    </row>
    <row r="38537" ht="14.25" customHeight="1">
      <c r="A38537" s="4"/>
      <c r="B38537" s="4"/>
    </row>
    <row r="38538" ht="14.25" customHeight="1">
      <c r="A38538" s="4"/>
      <c r="B38538" s="4"/>
    </row>
    <row r="38539" ht="14.25" customHeight="1">
      <c r="A38539" s="4"/>
      <c r="B38539" s="4"/>
    </row>
    <row r="38540" ht="14.25" customHeight="1">
      <c r="A38540" s="4"/>
      <c r="B38540" s="4"/>
    </row>
    <row r="38541" ht="14.25" customHeight="1">
      <c r="A38541" s="4"/>
      <c r="B38541" s="4"/>
    </row>
    <row r="38542" ht="14.25" customHeight="1">
      <c r="A38542" s="4"/>
      <c r="B38542" s="4"/>
    </row>
    <row r="38543" ht="14.25" customHeight="1">
      <c r="A38543" s="4"/>
      <c r="B38543" s="4"/>
    </row>
    <row r="38544" ht="14.25" customHeight="1">
      <c r="A38544" s="4"/>
      <c r="B38544" s="4"/>
    </row>
    <row r="38545" ht="14.25" customHeight="1">
      <c r="A38545" s="4"/>
      <c r="B38545" s="4"/>
    </row>
    <row r="38546" ht="14.25" customHeight="1">
      <c r="A38546" s="4"/>
      <c r="B38546" s="4"/>
    </row>
    <row r="38547" ht="14.25" customHeight="1">
      <c r="A38547" s="4"/>
      <c r="B38547" s="4"/>
    </row>
    <row r="38548" ht="14.25" customHeight="1">
      <c r="A38548" s="4"/>
      <c r="B38548" s="4"/>
    </row>
    <row r="38549" ht="14.25" customHeight="1">
      <c r="A38549" s="4"/>
      <c r="B38549" s="4"/>
    </row>
    <row r="38550" ht="14.25" customHeight="1">
      <c r="A38550" s="4"/>
      <c r="B38550" s="4"/>
    </row>
    <row r="38551" ht="14.25" customHeight="1">
      <c r="A38551" s="4"/>
      <c r="B38551" s="4"/>
    </row>
    <row r="38552" ht="14.25" customHeight="1">
      <c r="A38552" s="4"/>
      <c r="B38552" s="4"/>
    </row>
    <row r="38553" ht="14.25" customHeight="1">
      <c r="A38553" s="4"/>
      <c r="B38553" s="4"/>
    </row>
    <row r="38554" ht="14.25" customHeight="1">
      <c r="A38554" s="4"/>
      <c r="B38554" s="4"/>
    </row>
    <row r="38555" ht="14.25" customHeight="1">
      <c r="A38555" s="4"/>
      <c r="B38555" s="4"/>
    </row>
    <row r="38556" ht="14.25" customHeight="1">
      <c r="A38556" s="4"/>
      <c r="B38556" s="4"/>
    </row>
    <row r="38557" ht="14.25" customHeight="1">
      <c r="A38557" s="4"/>
      <c r="B38557" s="4"/>
    </row>
    <row r="38558" ht="14.25" customHeight="1">
      <c r="A38558" s="4"/>
      <c r="B38558" s="4"/>
    </row>
    <row r="38559" ht="14.25" customHeight="1">
      <c r="A38559" s="4"/>
      <c r="B38559" s="4"/>
    </row>
    <row r="38560" ht="14.25" customHeight="1">
      <c r="A38560" s="4"/>
      <c r="B38560" s="4"/>
    </row>
    <row r="38561" ht="14.25" customHeight="1">
      <c r="A38561" s="4"/>
      <c r="B38561" s="4"/>
    </row>
    <row r="38562" ht="14.25" customHeight="1">
      <c r="A38562" s="4"/>
      <c r="B38562" s="4"/>
    </row>
    <row r="38563" ht="14.25" customHeight="1">
      <c r="A38563" s="4"/>
      <c r="B38563" s="4"/>
    </row>
    <row r="38564" ht="14.25" customHeight="1">
      <c r="A38564" s="4"/>
      <c r="B38564" s="4"/>
    </row>
    <row r="38565" ht="14.25" customHeight="1">
      <c r="A38565" s="4"/>
      <c r="B38565" s="4"/>
    </row>
    <row r="38566" ht="14.25" customHeight="1">
      <c r="A38566" s="4"/>
      <c r="B38566" s="4"/>
    </row>
    <row r="38567" ht="14.25" customHeight="1">
      <c r="A38567" s="4"/>
      <c r="B38567" s="4"/>
    </row>
    <row r="38568" ht="14.25" customHeight="1">
      <c r="A38568" s="4"/>
      <c r="B38568" s="4"/>
    </row>
    <row r="38569" ht="14.25" customHeight="1">
      <c r="A38569" s="4"/>
      <c r="B38569" s="4"/>
    </row>
    <row r="38570" ht="14.25" customHeight="1">
      <c r="A38570" s="4"/>
      <c r="B38570" s="4"/>
    </row>
    <row r="38571" ht="14.25" customHeight="1">
      <c r="A38571" s="4"/>
      <c r="B38571" s="4"/>
    </row>
    <row r="38572" ht="14.25" customHeight="1">
      <c r="A38572" s="4"/>
      <c r="B38572" s="4"/>
    </row>
    <row r="38573" ht="14.25" customHeight="1">
      <c r="A38573" s="4"/>
      <c r="B38573" s="4"/>
    </row>
    <row r="38574" ht="14.25" customHeight="1">
      <c r="A38574" s="4"/>
      <c r="B38574" s="4"/>
    </row>
    <row r="38575" ht="14.25" customHeight="1">
      <c r="A38575" s="4"/>
      <c r="B38575" s="4"/>
    </row>
    <row r="38576" ht="14.25" customHeight="1">
      <c r="A38576" s="4"/>
      <c r="B38576" s="4"/>
    </row>
    <row r="38577" ht="14.25" customHeight="1">
      <c r="A38577" s="4"/>
      <c r="B38577" s="4"/>
    </row>
    <row r="38578" ht="14.25" customHeight="1">
      <c r="A38578" s="4"/>
      <c r="B38578" s="4"/>
    </row>
    <row r="38579" ht="14.25" customHeight="1">
      <c r="A38579" s="4"/>
      <c r="B38579" s="4"/>
    </row>
    <row r="38580" ht="14.25" customHeight="1">
      <c r="A38580" s="4"/>
      <c r="B38580" s="4"/>
    </row>
    <row r="38581" ht="14.25" customHeight="1">
      <c r="A38581" s="4"/>
      <c r="B38581" s="4"/>
    </row>
    <row r="38582" ht="14.25" customHeight="1">
      <c r="A38582" s="4"/>
      <c r="B38582" s="4"/>
    </row>
    <row r="38583" ht="14.25" customHeight="1">
      <c r="A38583" s="4"/>
      <c r="B38583" s="4"/>
    </row>
    <row r="38584" ht="14.25" customHeight="1">
      <c r="A38584" s="4"/>
      <c r="B38584" s="4"/>
    </row>
    <row r="38585" ht="14.25" customHeight="1">
      <c r="A38585" s="4"/>
      <c r="B38585" s="4"/>
    </row>
    <row r="38586" ht="14.25" customHeight="1">
      <c r="A38586" s="4"/>
      <c r="B38586" s="4"/>
    </row>
    <row r="38587" ht="14.25" customHeight="1">
      <c r="A38587" s="4"/>
      <c r="B38587" s="4"/>
    </row>
    <row r="38588" ht="14.25" customHeight="1">
      <c r="A38588" s="4"/>
      <c r="B38588" s="4"/>
    </row>
    <row r="38589" ht="14.25" customHeight="1">
      <c r="A38589" s="4"/>
      <c r="B38589" s="4"/>
    </row>
    <row r="38590" ht="14.25" customHeight="1">
      <c r="A38590" s="4"/>
      <c r="B38590" s="4"/>
    </row>
    <row r="38591" ht="14.25" customHeight="1">
      <c r="A38591" s="4"/>
      <c r="B38591" s="4"/>
    </row>
    <row r="38592" ht="14.25" customHeight="1">
      <c r="A38592" s="4"/>
      <c r="B38592" s="4"/>
    </row>
    <row r="38593" ht="14.25" customHeight="1">
      <c r="A38593" s="4"/>
      <c r="B38593" s="4"/>
    </row>
    <row r="38594" ht="14.25" customHeight="1">
      <c r="A38594" s="4"/>
      <c r="B38594" s="4"/>
    </row>
    <row r="38595" ht="14.25" customHeight="1">
      <c r="A38595" s="4"/>
      <c r="B38595" s="4"/>
    </row>
    <row r="38596" ht="14.25" customHeight="1">
      <c r="A38596" s="4"/>
      <c r="B38596" s="4"/>
    </row>
    <row r="38597" ht="14.25" customHeight="1">
      <c r="A38597" s="4"/>
      <c r="B38597" s="4"/>
    </row>
    <row r="38598" ht="14.25" customHeight="1">
      <c r="A38598" s="4"/>
      <c r="B38598" s="4"/>
    </row>
    <row r="38599" ht="14.25" customHeight="1">
      <c r="A38599" s="4"/>
      <c r="B38599" s="4"/>
    </row>
    <row r="38600" ht="14.25" customHeight="1">
      <c r="A38600" s="4"/>
      <c r="B38600" s="4"/>
    </row>
    <row r="38601" ht="14.25" customHeight="1">
      <c r="A38601" s="4"/>
      <c r="B38601" s="4"/>
    </row>
    <row r="38602" ht="14.25" customHeight="1">
      <c r="A38602" s="4"/>
      <c r="B38602" s="4"/>
    </row>
    <row r="38603" ht="14.25" customHeight="1">
      <c r="A38603" s="4"/>
      <c r="B38603" s="4"/>
    </row>
    <row r="38604" ht="14.25" customHeight="1">
      <c r="A38604" s="4"/>
      <c r="B38604" s="4"/>
    </row>
    <row r="38605" ht="14.25" customHeight="1">
      <c r="A38605" s="4"/>
      <c r="B38605" s="4"/>
    </row>
    <row r="38606" ht="14.25" customHeight="1">
      <c r="A38606" s="4"/>
      <c r="B38606" s="4"/>
    </row>
    <row r="38607" ht="14.25" customHeight="1">
      <c r="A38607" s="4"/>
      <c r="B38607" s="4"/>
    </row>
    <row r="38608" ht="14.25" customHeight="1">
      <c r="A38608" s="4"/>
      <c r="B38608" s="4"/>
    </row>
    <row r="38609" ht="14.25" customHeight="1">
      <c r="A38609" s="4"/>
      <c r="B38609" s="4"/>
    </row>
    <row r="38610" ht="14.25" customHeight="1">
      <c r="A38610" s="4"/>
      <c r="B38610" s="4"/>
    </row>
    <row r="38611" ht="14.25" customHeight="1">
      <c r="A38611" s="4"/>
      <c r="B38611" s="4"/>
    </row>
    <row r="38612" ht="14.25" customHeight="1">
      <c r="A38612" s="4"/>
      <c r="B38612" s="4"/>
    </row>
    <row r="38613" ht="14.25" customHeight="1">
      <c r="A38613" s="4"/>
      <c r="B38613" s="4"/>
    </row>
    <row r="38614" ht="14.25" customHeight="1">
      <c r="A38614" s="4"/>
      <c r="B38614" s="4"/>
    </row>
    <row r="38615" ht="14.25" customHeight="1">
      <c r="A38615" s="4"/>
      <c r="B38615" s="4"/>
    </row>
    <row r="38616" ht="14.25" customHeight="1">
      <c r="A38616" s="4"/>
      <c r="B38616" s="4"/>
    </row>
    <row r="38617" ht="14.25" customHeight="1">
      <c r="A38617" s="4"/>
      <c r="B38617" s="4"/>
    </row>
    <row r="38618" ht="14.25" customHeight="1">
      <c r="A38618" s="4"/>
      <c r="B38618" s="4"/>
    </row>
    <row r="38619" ht="14.25" customHeight="1">
      <c r="A38619" s="4"/>
      <c r="B38619" s="4"/>
    </row>
    <row r="38620" ht="14.25" customHeight="1">
      <c r="A38620" s="4"/>
      <c r="B38620" s="4"/>
    </row>
    <row r="38621" ht="14.25" customHeight="1">
      <c r="A38621" s="4"/>
      <c r="B38621" s="4"/>
    </row>
    <row r="38622" ht="14.25" customHeight="1">
      <c r="A38622" s="4"/>
      <c r="B38622" s="4"/>
    </row>
    <row r="38623" ht="14.25" customHeight="1">
      <c r="A38623" s="4"/>
      <c r="B38623" s="4"/>
    </row>
    <row r="38624" ht="14.25" customHeight="1">
      <c r="A38624" s="4"/>
      <c r="B38624" s="4"/>
    </row>
    <row r="38625" ht="14.25" customHeight="1">
      <c r="A38625" s="4"/>
      <c r="B38625" s="4"/>
    </row>
    <row r="38626" ht="14.25" customHeight="1">
      <c r="A38626" s="4"/>
      <c r="B38626" s="4"/>
    </row>
    <row r="38627" ht="14.25" customHeight="1">
      <c r="A38627" s="4"/>
      <c r="B38627" s="4"/>
    </row>
    <row r="38628" ht="14.25" customHeight="1">
      <c r="A38628" s="4"/>
      <c r="B38628" s="4"/>
    </row>
    <row r="38629" ht="14.25" customHeight="1">
      <c r="A38629" s="4"/>
      <c r="B38629" s="4"/>
    </row>
    <row r="38630" ht="14.25" customHeight="1">
      <c r="A38630" s="4"/>
      <c r="B38630" s="4"/>
    </row>
    <row r="38631" ht="14.25" customHeight="1">
      <c r="A38631" s="4"/>
      <c r="B38631" s="4"/>
    </row>
    <row r="38632" ht="14.25" customHeight="1">
      <c r="A38632" s="4"/>
      <c r="B38632" s="4"/>
    </row>
    <row r="38633" ht="14.25" customHeight="1">
      <c r="A38633" s="4"/>
      <c r="B38633" s="4"/>
    </row>
    <row r="38634" ht="14.25" customHeight="1">
      <c r="A38634" s="4"/>
      <c r="B38634" s="4"/>
    </row>
    <row r="38635" ht="14.25" customHeight="1">
      <c r="A38635" s="4"/>
      <c r="B38635" s="4"/>
    </row>
    <row r="38636" ht="14.25" customHeight="1">
      <c r="A38636" s="4"/>
      <c r="B38636" s="4"/>
    </row>
    <row r="38637" ht="14.25" customHeight="1">
      <c r="A38637" s="4"/>
      <c r="B38637" s="4"/>
    </row>
    <row r="38638" ht="14.25" customHeight="1">
      <c r="A38638" s="4"/>
      <c r="B38638" s="4"/>
    </row>
    <row r="38639" ht="14.25" customHeight="1">
      <c r="A38639" s="4"/>
      <c r="B38639" s="4"/>
    </row>
    <row r="38640" ht="14.25" customHeight="1">
      <c r="A38640" s="4"/>
      <c r="B38640" s="4"/>
    </row>
    <row r="38641" ht="14.25" customHeight="1">
      <c r="A38641" s="4"/>
      <c r="B38641" s="4"/>
    </row>
    <row r="38642" ht="14.25" customHeight="1">
      <c r="A38642" s="4"/>
      <c r="B38642" s="4"/>
    </row>
    <row r="38643" ht="14.25" customHeight="1">
      <c r="A38643" s="4"/>
      <c r="B38643" s="4"/>
    </row>
    <row r="38644" ht="14.25" customHeight="1">
      <c r="A38644" s="4"/>
      <c r="B38644" s="4"/>
    </row>
    <row r="38645" ht="14.25" customHeight="1">
      <c r="A38645" s="4"/>
      <c r="B38645" s="4"/>
    </row>
    <row r="38646" ht="14.25" customHeight="1">
      <c r="A38646" s="4"/>
      <c r="B38646" s="4"/>
    </row>
    <row r="38647" ht="14.25" customHeight="1">
      <c r="A38647" s="4"/>
      <c r="B38647" s="4"/>
    </row>
    <row r="38648" ht="14.25" customHeight="1">
      <c r="A38648" s="4"/>
      <c r="B38648" s="4"/>
    </row>
    <row r="38649" ht="14.25" customHeight="1">
      <c r="A38649" s="4"/>
      <c r="B38649" s="4"/>
    </row>
    <row r="38650" ht="14.25" customHeight="1">
      <c r="A38650" s="4"/>
      <c r="B38650" s="4"/>
    </row>
    <row r="38651" ht="14.25" customHeight="1">
      <c r="A38651" s="4"/>
      <c r="B38651" s="4"/>
    </row>
    <row r="38652" ht="14.25" customHeight="1">
      <c r="A38652" s="4"/>
      <c r="B38652" s="4"/>
    </row>
    <row r="38653" ht="14.25" customHeight="1">
      <c r="A38653" s="4"/>
      <c r="B38653" s="4"/>
    </row>
    <row r="38654" ht="14.25" customHeight="1">
      <c r="A38654" s="4"/>
      <c r="B38654" s="4"/>
    </row>
    <row r="38655" ht="14.25" customHeight="1">
      <c r="A38655" s="4"/>
      <c r="B38655" s="4"/>
    </row>
    <row r="38656" ht="14.25" customHeight="1">
      <c r="A38656" s="4"/>
      <c r="B38656" s="4"/>
    </row>
    <row r="38657" ht="14.25" customHeight="1">
      <c r="A38657" s="4"/>
      <c r="B38657" s="4"/>
    </row>
    <row r="38658" ht="14.25" customHeight="1">
      <c r="A38658" s="4"/>
      <c r="B38658" s="4"/>
    </row>
    <row r="38659" ht="14.25" customHeight="1">
      <c r="A38659" s="4"/>
      <c r="B38659" s="4"/>
    </row>
    <row r="38660" ht="14.25" customHeight="1">
      <c r="A38660" s="4"/>
      <c r="B38660" s="4"/>
    </row>
    <row r="38661" ht="14.25" customHeight="1">
      <c r="A38661" s="4"/>
      <c r="B38661" s="4"/>
    </row>
    <row r="38662" ht="14.25" customHeight="1">
      <c r="A38662" s="4"/>
      <c r="B38662" s="4"/>
    </row>
    <row r="38663" ht="14.25" customHeight="1">
      <c r="A38663" s="4"/>
      <c r="B38663" s="4"/>
    </row>
    <row r="38664" ht="14.25" customHeight="1">
      <c r="A38664" s="4"/>
      <c r="B38664" s="4"/>
    </row>
    <row r="38665" ht="14.25" customHeight="1">
      <c r="A38665" s="4"/>
      <c r="B38665" s="4"/>
    </row>
    <row r="38666" ht="14.25" customHeight="1">
      <c r="A38666" s="4"/>
      <c r="B38666" s="4"/>
    </row>
    <row r="38667" ht="14.25" customHeight="1">
      <c r="A38667" s="4"/>
      <c r="B38667" s="4"/>
    </row>
    <row r="38668" ht="14.25" customHeight="1">
      <c r="A38668" s="4"/>
      <c r="B38668" s="4"/>
    </row>
    <row r="38669" ht="14.25" customHeight="1">
      <c r="A38669" s="4"/>
      <c r="B38669" s="4"/>
    </row>
    <row r="38670" ht="14.25" customHeight="1">
      <c r="A38670" s="4"/>
      <c r="B38670" s="4"/>
    </row>
    <row r="38671" ht="14.25" customHeight="1">
      <c r="A38671" s="4"/>
      <c r="B38671" s="4"/>
    </row>
    <row r="38672" ht="14.25" customHeight="1">
      <c r="A38672" s="4"/>
      <c r="B38672" s="4"/>
    </row>
    <row r="38673" ht="14.25" customHeight="1">
      <c r="A38673" s="4"/>
      <c r="B38673" s="4"/>
    </row>
    <row r="38674" ht="14.25" customHeight="1">
      <c r="A38674" s="4"/>
      <c r="B38674" s="4"/>
    </row>
    <row r="38675" ht="14.25" customHeight="1">
      <c r="A38675" s="4"/>
      <c r="B38675" s="4"/>
    </row>
    <row r="38676" ht="14.25" customHeight="1">
      <c r="A38676" s="4"/>
      <c r="B38676" s="4"/>
    </row>
    <row r="38677" ht="14.25" customHeight="1">
      <c r="A38677" s="4"/>
      <c r="B38677" s="4"/>
    </row>
    <row r="38678" ht="14.25" customHeight="1">
      <c r="A38678" s="4"/>
      <c r="B38678" s="4"/>
    </row>
    <row r="38679" ht="14.25" customHeight="1">
      <c r="A38679" s="4"/>
      <c r="B38679" s="4"/>
    </row>
    <row r="38680" ht="14.25" customHeight="1">
      <c r="A38680" s="4"/>
      <c r="B38680" s="4"/>
    </row>
    <row r="38681" ht="14.25" customHeight="1">
      <c r="A38681" s="4"/>
      <c r="B38681" s="4"/>
    </row>
    <row r="38682" ht="14.25" customHeight="1">
      <c r="A38682" s="4"/>
      <c r="B38682" s="4"/>
    </row>
    <row r="38683" ht="14.25" customHeight="1">
      <c r="A38683" s="4"/>
      <c r="B38683" s="4"/>
    </row>
    <row r="38684" ht="14.25" customHeight="1">
      <c r="A38684" s="4"/>
      <c r="B38684" s="4"/>
    </row>
    <row r="38685" ht="14.25" customHeight="1">
      <c r="A38685" s="4"/>
      <c r="B38685" s="4"/>
    </row>
    <row r="38686" ht="14.25" customHeight="1">
      <c r="A38686" s="4"/>
      <c r="B38686" s="4"/>
    </row>
    <row r="38687" ht="14.25" customHeight="1">
      <c r="A38687" s="4"/>
      <c r="B38687" s="4"/>
    </row>
    <row r="38688" ht="14.25" customHeight="1">
      <c r="A38688" s="4"/>
      <c r="B38688" s="4"/>
    </row>
    <row r="38689" ht="14.25" customHeight="1">
      <c r="A38689" s="4"/>
      <c r="B38689" s="4"/>
    </row>
    <row r="38690" ht="14.25" customHeight="1">
      <c r="A38690" s="4"/>
      <c r="B38690" s="4"/>
    </row>
    <row r="38691" ht="14.25" customHeight="1">
      <c r="A38691" s="4"/>
      <c r="B38691" s="4"/>
    </row>
    <row r="38692" ht="14.25" customHeight="1">
      <c r="A38692" s="4"/>
      <c r="B38692" s="4"/>
    </row>
    <row r="38693" ht="14.25" customHeight="1">
      <c r="A38693" s="4"/>
      <c r="B38693" s="4"/>
    </row>
    <row r="38694" ht="14.25" customHeight="1">
      <c r="A38694" s="4"/>
      <c r="B38694" s="4"/>
    </row>
    <row r="38695" ht="14.25" customHeight="1">
      <c r="A38695" s="4"/>
      <c r="B38695" s="4"/>
    </row>
    <row r="38696" ht="14.25" customHeight="1">
      <c r="A38696" s="4"/>
      <c r="B38696" s="4"/>
    </row>
    <row r="38697" ht="14.25" customHeight="1">
      <c r="A38697" s="4"/>
      <c r="B38697" s="4"/>
    </row>
    <row r="38698" ht="14.25" customHeight="1">
      <c r="A38698" s="4"/>
      <c r="B38698" s="4"/>
    </row>
    <row r="38699" ht="14.25" customHeight="1">
      <c r="A38699" s="4"/>
      <c r="B38699" s="4"/>
    </row>
    <row r="38700" ht="14.25" customHeight="1">
      <c r="A38700" s="4"/>
      <c r="B38700" s="4"/>
    </row>
    <row r="38701" ht="14.25" customHeight="1">
      <c r="A38701" s="4"/>
      <c r="B38701" s="4"/>
    </row>
    <row r="38702" ht="14.25" customHeight="1">
      <c r="A38702" s="4"/>
      <c r="B38702" s="4"/>
    </row>
    <row r="38703" ht="14.25" customHeight="1">
      <c r="A38703" s="4"/>
      <c r="B38703" s="4"/>
    </row>
    <row r="38704" ht="14.25" customHeight="1">
      <c r="A38704" s="4"/>
      <c r="B38704" s="4"/>
    </row>
    <row r="38705" ht="14.25" customHeight="1">
      <c r="A38705" s="4"/>
      <c r="B38705" s="4"/>
    </row>
    <row r="38706" ht="14.25" customHeight="1">
      <c r="A38706" s="4"/>
      <c r="B38706" s="4"/>
    </row>
    <row r="38707" ht="14.25" customHeight="1">
      <c r="A38707" s="4"/>
      <c r="B38707" s="4"/>
    </row>
    <row r="38708" ht="14.25" customHeight="1">
      <c r="A38708" s="4"/>
      <c r="B38708" s="4"/>
    </row>
    <row r="38709" ht="14.25" customHeight="1">
      <c r="A38709" s="4"/>
      <c r="B38709" s="4"/>
    </row>
    <row r="38710" ht="14.25" customHeight="1">
      <c r="A38710" s="4"/>
      <c r="B38710" s="4"/>
    </row>
    <row r="38711" ht="14.25" customHeight="1">
      <c r="A38711" s="4"/>
      <c r="B38711" s="4"/>
    </row>
    <row r="38712" ht="14.25" customHeight="1">
      <c r="A38712" s="4"/>
      <c r="B38712" s="4"/>
    </row>
    <row r="38713" ht="14.25" customHeight="1">
      <c r="A38713" s="4"/>
      <c r="B38713" s="4"/>
    </row>
    <row r="38714" ht="14.25" customHeight="1">
      <c r="A38714" s="4"/>
      <c r="B38714" s="4"/>
    </row>
    <row r="38715" ht="14.25" customHeight="1">
      <c r="A38715" s="4"/>
      <c r="B38715" s="4"/>
    </row>
    <row r="38716" ht="14.25" customHeight="1">
      <c r="A38716" s="4"/>
      <c r="B38716" s="4"/>
    </row>
    <row r="38717" ht="14.25" customHeight="1">
      <c r="A38717" s="4"/>
      <c r="B38717" s="4"/>
    </row>
    <row r="38718" ht="14.25" customHeight="1">
      <c r="A38718" s="4"/>
      <c r="B38718" s="4"/>
    </row>
    <row r="38719" ht="14.25" customHeight="1">
      <c r="A38719" s="4"/>
      <c r="B38719" s="4"/>
    </row>
    <row r="38720" ht="14.25" customHeight="1">
      <c r="A38720" s="4"/>
      <c r="B38720" s="4"/>
    </row>
    <row r="38721" ht="14.25" customHeight="1">
      <c r="A38721" s="4"/>
      <c r="B38721" s="4"/>
    </row>
    <row r="38722" ht="14.25" customHeight="1">
      <c r="A38722" s="4"/>
      <c r="B38722" s="4"/>
    </row>
    <row r="38723" ht="14.25" customHeight="1">
      <c r="A38723" s="4"/>
      <c r="B38723" s="4"/>
    </row>
    <row r="38724" ht="14.25" customHeight="1">
      <c r="A38724" s="4"/>
      <c r="B38724" s="4"/>
    </row>
    <row r="38725" ht="14.25" customHeight="1">
      <c r="A38725" s="4"/>
      <c r="B38725" s="4"/>
    </row>
    <row r="38726" ht="14.25" customHeight="1">
      <c r="A38726" s="4"/>
      <c r="B38726" s="4"/>
    </row>
    <row r="38727" ht="14.25" customHeight="1">
      <c r="A38727" s="4"/>
      <c r="B38727" s="4"/>
    </row>
    <row r="38728" ht="14.25" customHeight="1">
      <c r="A38728" s="4"/>
      <c r="B38728" s="4"/>
    </row>
    <row r="38729" ht="14.25" customHeight="1">
      <c r="A38729" s="4"/>
      <c r="B38729" s="4"/>
    </row>
    <row r="38730" ht="14.25" customHeight="1">
      <c r="A38730" s="4"/>
      <c r="B38730" s="4"/>
    </row>
    <row r="38731" ht="14.25" customHeight="1">
      <c r="A38731" s="4"/>
      <c r="B38731" s="4"/>
    </row>
    <row r="38732" ht="14.25" customHeight="1">
      <c r="A38732" s="4"/>
      <c r="B38732" s="4"/>
    </row>
    <row r="38733" ht="14.25" customHeight="1">
      <c r="A38733" s="4"/>
      <c r="B38733" s="4"/>
    </row>
    <row r="38734" ht="14.25" customHeight="1">
      <c r="A38734" s="4"/>
      <c r="B38734" s="4"/>
    </row>
    <row r="38735" ht="14.25" customHeight="1">
      <c r="A38735" s="4"/>
      <c r="B38735" s="4"/>
    </row>
    <row r="38736" ht="14.25" customHeight="1">
      <c r="A38736" s="4"/>
      <c r="B38736" s="4"/>
    </row>
    <row r="38737" ht="14.25" customHeight="1">
      <c r="A38737" s="4"/>
      <c r="B38737" s="4"/>
    </row>
    <row r="38738" ht="14.25" customHeight="1">
      <c r="A38738" s="4"/>
      <c r="B38738" s="4"/>
    </row>
    <row r="38739" ht="14.25" customHeight="1">
      <c r="A38739" s="4"/>
      <c r="B38739" s="4"/>
    </row>
    <row r="38740" ht="14.25" customHeight="1">
      <c r="A38740" s="4"/>
      <c r="B38740" s="4"/>
    </row>
    <row r="38741" ht="14.25" customHeight="1">
      <c r="A38741" s="4"/>
      <c r="B38741" s="4"/>
    </row>
    <row r="38742" ht="14.25" customHeight="1">
      <c r="A38742" s="4"/>
      <c r="B38742" s="4"/>
    </row>
    <row r="38743" ht="14.25" customHeight="1">
      <c r="A38743" s="4"/>
      <c r="B38743" s="4"/>
    </row>
    <row r="38744" ht="14.25" customHeight="1">
      <c r="A38744" s="4"/>
      <c r="B38744" s="4"/>
    </row>
    <row r="38745" ht="14.25" customHeight="1">
      <c r="A38745" s="4"/>
      <c r="B38745" s="4"/>
    </row>
    <row r="38746" ht="14.25" customHeight="1">
      <c r="A38746" s="4"/>
      <c r="B38746" s="4"/>
    </row>
    <row r="38747" ht="14.25" customHeight="1">
      <c r="A38747" s="4"/>
      <c r="B38747" s="4"/>
    </row>
    <row r="38748" ht="14.25" customHeight="1">
      <c r="A38748" s="4"/>
      <c r="B38748" s="4"/>
    </row>
    <row r="38749" ht="14.25" customHeight="1">
      <c r="A38749" s="4"/>
      <c r="B38749" s="4"/>
    </row>
    <row r="38750" ht="14.25" customHeight="1">
      <c r="A38750" s="4"/>
      <c r="B38750" s="4"/>
    </row>
    <row r="38751" ht="14.25" customHeight="1">
      <c r="A38751" s="4"/>
      <c r="B38751" s="4"/>
    </row>
    <row r="38752" ht="14.25" customHeight="1">
      <c r="A38752" s="4"/>
      <c r="B38752" s="4"/>
    </row>
    <row r="38753" ht="14.25" customHeight="1">
      <c r="A38753" s="4"/>
      <c r="B38753" s="4"/>
    </row>
    <row r="38754" ht="14.25" customHeight="1">
      <c r="A38754" s="4"/>
      <c r="B38754" s="4"/>
    </row>
    <row r="38755" ht="14.25" customHeight="1">
      <c r="A38755" s="4"/>
      <c r="B38755" s="4"/>
    </row>
    <row r="38756" ht="14.25" customHeight="1">
      <c r="A38756" s="4"/>
      <c r="B38756" s="4"/>
    </row>
    <row r="38757" ht="14.25" customHeight="1">
      <c r="A38757" s="4"/>
      <c r="B38757" s="4"/>
    </row>
    <row r="38758" ht="14.25" customHeight="1">
      <c r="A38758" s="4"/>
      <c r="B38758" s="4"/>
    </row>
    <row r="38759" ht="14.25" customHeight="1">
      <c r="A38759" s="4"/>
      <c r="B38759" s="4"/>
    </row>
    <row r="38760" ht="14.25" customHeight="1">
      <c r="A38760" s="4"/>
      <c r="B38760" s="4"/>
    </row>
    <row r="38761" ht="14.25" customHeight="1">
      <c r="A38761" s="4"/>
      <c r="B38761" s="4"/>
    </row>
    <row r="38762" ht="14.25" customHeight="1">
      <c r="A38762" s="4"/>
      <c r="B38762" s="4"/>
    </row>
    <row r="38763" ht="14.25" customHeight="1">
      <c r="A38763" s="4"/>
      <c r="B38763" s="4"/>
    </row>
    <row r="38764" ht="14.25" customHeight="1">
      <c r="A38764" s="4"/>
      <c r="B38764" s="4"/>
    </row>
    <row r="38765" ht="14.25" customHeight="1">
      <c r="A38765" s="4"/>
      <c r="B38765" s="4"/>
    </row>
    <row r="38766" ht="14.25" customHeight="1">
      <c r="A38766" s="4"/>
      <c r="B38766" s="4"/>
    </row>
    <row r="38767" ht="14.25" customHeight="1">
      <c r="A38767" s="4"/>
      <c r="B38767" s="4"/>
    </row>
    <row r="38768" ht="14.25" customHeight="1">
      <c r="A38768" s="4"/>
      <c r="B38768" s="4"/>
    </row>
    <row r="38769" ht="14.25" customHeight="1">
      <c r="A38769" s="4"/>
      <c r="B38769" s="4"/>
    </row>
    <row r="38770" ht="14.25" customHeight="1">
      <c r="A38770" s="4"/>
      <c r="B38770" s="4"/>
    </row>
    <row r="38771" ht="14.25" customHeight="1">
      <c r="A38771" s="4"/>
      <c r="B38771" s="4"/>
    </row>
    <row r="38772" ht="14.25" customHeight="1">
      <c r="A38772" s="4"/>
      <c r="B38772" s="4"/>
    </row>
    <row r="38773" ht="14.25" customHeight="1">
      <c r="A38773" s="4"/>
      <c r="B38773" s="4"/>
    </row>
    <row r="38774" ht="14.25" customHeight="1">
      <c r="A38774" s="4"/>
      <c r="B38774" s="4"/>
    </row>
    <row r="38775" ht="14.25" customHeight="1">
      <c r="A38775" s="4"/>
      <c r="B38775" s="4"/>
    </row>
    <row r="38776" ht="14.25" customHeight="1">
      <c r="A38776" s="4"/>
      <c r="B38776" s="4"/>
    </row>
    <row r="38777" ht="14.25" customHeight="1">
      <c r="A38777" s="4"/>
      <c r="B38777" s="4"/>
    </row>
    <row r="38778" ht="14.25" customHeight="1">
      <c r="A38778" s="4"/>
      <c r="B38778" s="4"/>
    </row>
    <row r="38779" ht="14.25" customHeight="1">
      <c r="A38779" s="4"/>
      <c r="B38779" s="4"/>
    </row>
    <row r="38780" ht="14.25" customHeight="1">
      <c r="A38780" s="4"/>
      <c r="B38780" s="4"/>
    </row>
    <row r="38781" ht="14.25" customHeight="1">
      <c r="A38781" s="4"/>
      <c r="B38781" s="4"/>
    </row>
    <row r="38782" ht="14.25" customHeight="1">
      <c r="A38782" s="4"/>
      <c r="B38782" s="4"/>
    </row>
    <row r="38783" ht="14.25" customHeight="1">
      <c r="A38783" s="4"/>
      <c r="B38783" s="4"/>
    </row>
    <row r="38784" ht="14.25" customHeight="1">
      <c r="A38784" s="4"/>
      <c r="B38784" s="4"/>
    </row>
    <row r="38785" ht="14.25" customHeight="1">
      <c r="A38785" s="4"/>
      <c r="B38785" s="4"/>
    </row>
    <row r="38786" ht="14.25" customHeight="1">
      <c r="A38786" s="4"/>
      <c r="B38786" s="4"/>
    </row>
    <row r="38787" ht="14.25" customHeight="1">
      <c r="A38787" s="4"/>
      <c r="B38787" s="4"/>
    </row>
    <row r="38788" ht="14.25" customHeight="1">
      <c r="A38788" s="4"/>
      <c r="B38788" s="4"/>
    </row>
    <row r="38789" ht="14.25" customHeight="1">
      <c r="A38789" s="4"/>
      <c r="B38789" s="4"/>
    </row>
    <row r="38790" ht="14.25" customHeight="1">
      <c r="A38790" s="4"/>
      <c r="B38790" s="4"/>
    </row>
    <row r="38791" ht="14.25" customHeight="1">
      <c r="A38791" s="4"/>
      <c r="B38791" s="4"/>
    </row>
    <row r="38792" ht="14.25" customHeight="1">
      <c r="A38792" s="4"/>
      <c r="B38792" s="4"/>
    </row>
    <row r="38793" ht="14.25" customHeight="1">
      <c r="A38793" s="4"/>
      <c r="B38793" s="4"/>
    </row>
    <row r="38794" ht="14.25" customHeight="1">
      <c r="A38794" s="4"/>
      <c r="B38794" s="4"/>
    </row>
    <row r="38795" ht="14.25" customHeight="1">
      <c r="A38795" s="4"/>
      <c r="B38795" s="4"/>
    </row>
    <row r="38796" ht="14.25" customHeight="1">
      <c r="A38796" s="4"/>
      <c r="B38796" s="4"/>
    </row>
    <row r="38797" ht="14.25" customHeight="1">
      <c r="A38797" s="4"/>
      <c r="B38797" s="4"/>
    </row>
    <row r="38798" ht="14.25" customHeight="1">
      <c r="A38798" s="4"/>
      <c r="B38798" s="4"/>
    </row>
    <row r="38799" ht="14.25" customHeight="1">
      <c r="A38799" s="4"/>
      <c r="B38799" s="4"/>
    </row>
    <row r="38800" ht="14.25" customHeight="1">
      <c r="A38800" s="4"/>
      <c r="B38800" s="4"/>
    </row>
    <row r="38801" ht="14.25" customHeight="1">
      <c r="A38801" s="4"/>
      <c r="B38801" s="4"/>
    </row>
    <row r="38802" ht="14.25" customHeight="1">
      <c r="A38802" s="4"/>
      <c r="B38802" s="4"/>
    </row>
    <row r="38803" ht="14.25" customHeight="1">
      <c r="A38803" s="4"/>
      <c r="B38803" s="4"/>
    </row>
    <row r="38804" ht="14.25" customHeight="1">
      <c r="A38804" s="4"/>
      <c r="B38804" s="4"/>
    </row>
    <row r="38805" ht="14.25" customHeight="1">
      <c r="A38805" s="4"/>
      <c r="B38805" s="4"/>
    </row>
    <row r="38806" ht="14.25" customHeight="1">
      <c r="A38806" s="4"/>
      <c r="B38806" s="4"/>
    </row>
    <row r="38807" ht="14.25" customHeight="1">
      <c r="A38807" s="4"/>
      <c r="B38807" s="4"/>
    </row>
    <row r="38808" ht="14.25" customHeight="1">
      <c r="A38808" s="4"/>
      <c r="B38808" s="4"/>
    </row>
    <row r="38809" ht="14.25" customHeight="1">
      <c r="A38809" s="4"/>
      <c r="B38809" s="4"/>
    </row>
    <row r="38810" ht="14.25" customHeight="1">
      <c r="A38810" s="4"/>
      <c r="B38810" s="4"/>
    </row>
    <row r="38811" ht="14.25" customHeight="1">
      <c r="A38811" s="4"/>
      <c r="B38811" s="4"/>
    </row>
    <row r="38812" ht="14.25" customHeight="1">
      <c r="A38812" s="4"/>
      <c r="B38812" s="4"/>
    </row>
    <row r="38813" ht="14.25" customHeight="1">
      <c r="A38813" s="4"/>
      <c r="B38813" s="4"/>
    </row>
    <row r="38814" ht="14.25" customHeight="1">
      <c r="A38814" s="4"/>
      <c r="B38814" s="4"/>
    </row>
    <row r="38815" ht="14.25" customHeight="1">
      <c r="A38815" s="4"/>
      <c r="B38815" s="4"/>
    </row>
    <row r="38816" ht="14.25" customHeight="1">
      <c r="A38816" s="4"/>
      <c r="B38816" s="4"/>
    </row>
    <row r="38817" ht="14.25" customHeight="1">
      <c r="A38817" s="4"/>
      <c r="B38817" s="4"/>
    </row>
    <row r="38818" ht="14.25" customHeight="1">
      <c r="A38818" s="4"/>
      <c r="B38818" s="4"/>
    </row>
    <row r="38819" ht="14.25" customHeight="1">
      <c r="A38819" s="4"/>
      <c r="B38819" s="4"/>
    </row>
    <row r="38820" ht="14.25" customHeight="1">
      <c r="A38820" s="4"/>
      <c r="B38820" s="4"/>
    </row>
    <row r="38821" ht="14.25" customHeight="1">
      <c r="A38821" s="4"/>
      <c r="B38821" s="4"/>
    </row>
    <row r="38822" ht="14.25" customHeight="1">
      <c r="A38822" s="4"/>
      <c r="B38822" s="4"/>
    </row>
    <row r="38823" ht="14.25" customHeight="1">
      <c r="A38823" s="4"/>
      <c r="B38823" s="4"/>
    </row>
    <row r="38824" ht="14.25" customHeight="1">
      <c r="A38824" s="4"/>
      <c r="B38824" s="4"/>
    </row>
    <row r="38825" ht="14.25" customHeight="1">
      <c r="A38825" s="4"/>
      <c r="B38825" s="4"/>
    </row>
    <row r="38826" ht="14.25" customHeight="1">
      <c r="A38826" s="4"/>
      <c r="B38826" s="4"/>
    </row>
    <row r="38827" ht="14.25" customHeight="1">
      <c r="A38827" s="4"/>
      <c r="B38827" s="4"/>
    </row>
    <row r="38828" ht="14.25" customHeight="1">
      <c r="A38828" s="4"/>
      <c r="B38828" s="4"/>
    </row>
    <row r="38829" ht="14.25" customHeight="1">
      <c r="A38829" s="4"/>
      <c r="B38829" s="4"/>
    </row>
    <row r="38830" ht="14.25" customHeight="1">
      <c r="A38830" s="4"/>
      <c r="B38830" s="4"/>
    </row>
    <row r="38831" ht="14.25" customHeight="1">
      <c r="A38831" s="4"/>
      <c r="B38831" s="4"/>
    </row>
    <row r="38832" ht="14.25" customHeight="1">
      <c r="A38832" s="4"/>
      <c r="B38832" s="4"/>
    </row>
    <row r="38833" ht="14.25" customHeight="1">
      <c r="A38833" s="4"/>
      <c r="B38833" s="4"/>
    </row>
    <row r="38834" ht="14.25" customHeight="1">
      <c r="A38834" s="4"/>
      <c r="B38834" s="4"/>
    </row>
    <row r="38835" ht="14.25" customHeight="1">
      <c r="A38835" s="4"/>
      <c r="B38835" s="4"/>
    </row>
    <row r="38836" ht="14.25" customHeight="1">
      <c r="A38836" s="4"/>
      <c r="B38836" s="4"/>
    </row>
    <row r="38837" ht="14.25" customHeight="1">
      <c r="A38837" s="4"/>
      <c r="B38837" s="4"/>
    </row>
    <row r="38838" ht="14.25" customHeight="1">
      <c r="A38838" s="4"/>
      <c r="B38838" s="4"/>
    </row>
    <row r="38839" ht="14.25" customHeight="1">
      <c r="A38839" s="4"/>
      <c r="B38839" s="4"/>
    </row>
    <row r="38840" ht="14.25" customHeight="1">
      <c r="A38840" s="4"/>
      <c r="B38840" s="4"/>
    </row>
    <row r="38841" ht="14.25" customHeight="1">
      <c r="A38841" s="4"/>
      <c r="B38841" s="4"/>
    </row>
    <row r="38842" ht="14.25" customHeight="1">
      <c r="A38842" s="4"/>
      <c r="B38842" s="4"/>
    </row>
    <row r="38843" ht="14.25" customHeight="1">
      <c r="A38843" s="4"/>
      <c r="B38843" s="4"/>
    </row>
    <row r="38844" ht="14.25" customHeight="1">
      <c r="A38844" s="4"/>
      <c r="B38844" s="4"/>
    </row>
    <row r="38845" ht="14.25" customHeight="1">
      <c r="A38845" s="4"/>
      <c r="B38845" s="4"/>
    </row>
    <row r="38846" ht="14.25" customHeight="1">
      <c r="A38846" s="4"/>
      <c r="B38846" s="4"/>
    </row>
    <row r="38847" ht="14.25" customHeight="1">
      <c r="A38847" s="4"/>
      <c r="B38847" s="4"/>
    </row>
    <row r="38848" ht="14.25" customHeight="1">
      <c r="A38848" s="4"/>
      <c r="B38848" s="4"/>
    </row>
    <row r="38849" ht="14.25" customHeight="1">
      <c r="A38849" s="4"/>
      <c r="B38849" s="4"/>
    </row>
    <row r="38850" ht="14.25" customHeight="1">
      <c r="A38850" s="4"/>
      <c r="B38850" s="4"/>
    </row>
    <row r="38851" ht="14.25" customHeight="1">
      <c r="A38851" s="4"/>
      <c r="B38851" s="4"/>
    </row>
    <row r="38852" ht="14.25" customHeight="1">
      <c r="A38852" s="4"/>
      <c r="B38852" s="4"/>
    </row>
    <row r="38853" ht="14.25" customHeight="1">
      <c r="A38853" s="4"/>
      <c r="B38853" s="4"/>
    </row>
    <row r="38854" ht="14.25" customHeight="1">
      <c r="A38854" s="4"/>
      <c r="B38854" s="4"/>
    </row>
    <row r="38855" ht="14.25" customHeight="1">
      <c r="A38855" s="4"/>
      <c r="B38855" s="4"/>
    </row>
    <row r="38856" ht="14.25" customHeight="1">
      <c r="A38856" s="4"/>
      <c r="B38856" s="4"/>
    </row>
    <row r="38857" ht="14.25" customHeight="1">
      <c r="A38857" s="4"/>
      <c r="B38857" s="4"/>
    </row>
    <row r="38858" ht="14.25" customHeight="1">
      <c r="A38858" s="4"/>
      <c r="B38858" s="4"/>
    </row>
    <row r="38859" ht="14.25" customHeight="1">
      <c r="A38859" s="4"/>
      <c r="B38859" s="4"/>
    </row>
    <row r="38860" ht="14.25" customHeight="1">
      <c r="A38860" s="4"/>
      <c r="B38860" s="4"/>
    </row>
    <row r="38861" ht="14.25" customHeight="1">
      <c r="A38861" s="4"/>
      <c r="B38861" s="4"/>
    </row>
    <row r="38862" ht="14.25" customHeight="1">
      <c r="A38862" s="4"/>
      <c r="B38862" s="4"/>
    </row>
    <row r="38863" ht="14.25" customHeight="1">
      <c r="A38863" s="4"/>
      <c r="B38863" s="4"/>
    </row>
    <row r="38864" ht="14.25" customHeight="1">
      <c r="A38864" s="4"/>
      <c r="B38864" s="4"/>
    </row>
    <row r="38865" ht="14.25" customHeight="1">
      <c r="A38865" s="4"/>
      <c r="B38865" s="4"/>
    </row>
    <row r="38866" ht="14.25" customHeight="1">
      <c r="A38866" s="4"/>
      <c r="B38866" s="4"/>
    </row>
    <row r="38867" ht="14.25" customHeight="1">
      <c r="A38867" s="4"/>
      <c r="B38867" s="4"/>
    </row>
    <row r="38868" ht="14.25" customHeight="1">
      <c r="A38868" s="4"/>
      <c r="B38868" s="4"/>
    </row>
    <row r="38869" ht="14.25" customHeight="1">
      <c r="A38869" s="4"/>
      <c r="B38869" s="4"/>
    </row>
    <row r="38870" ht="14.25" customHeight="1">
      <c r="A38870" s="4"/>
      <c r="B38870" s="4"/>
    </row>
    <row r="38871" ht="14.25" customHeight="1">
      <c r="A38871" s="4"/>
      <c r="B38871" s="4"/>
    </row>
    <row r="38872" ht="14.25" customHeight="1">
      <c r="A38872" s="4"/>
      <c r="B38872" s="4"/>
    </row>
    <row r="38873" ht="14.25" customHeight="1">
      <c r="A38873" s="4"/>
      <c r="B38873" s="4"/>
    </row>
    <row r="38874" ht="14.25" customHeight="1">
      <c r="A38874" s="4"/>
      <c r="B38874" s="4"/>
    </row>
    <row r="38875" ht="14.25" customHeight="1">
      <c r="A38875" s="4"/>
      <c r="B38875" s="4"/>
    </row>
    <row r="38876" ht="14.25" customHeight="1">
      <c r="A38876" s="4"/>
      <c r="B38876" s="4"/>
    </row>
    <row r="38877" ht="14.25" customHeight="1">
      <c r="A38877" s="4"/>
      <c r="B38877" s="4"/>
    </row>
    <row r="38878" ht="14.25" customHeight="1">
      <c r="A38878" s="4"/>
      <c r="B38878" s="4"/>
    </row>
    <row r="38879" ht="14.25" customHeight="1">
      <c r="A38879" s="4"/>
      <c r="B38879" s="4"/>
    </row>
    <row r="38880" ht="14.25" customHeight="1">
      <c r="A38880" s="4"/>
      <c r="B38880" s="4"/>
    </row>
    <row r="38881" ht="14.25" customHeight="1">
      <c r="A38881" s="4"/>
      <c r="B38881" s="4"/>
    </row>
    <row r="38882" ht="14.25" customHeight="1">
      <c r="A38882" s="4"/>
      <c r="B38882" s="4"/>
    </row>
    <row r="38883" ht="14.25" customHeight="1">
      <c r="A38883" s="4"/>
      <c r="B38883" s="4"/>
    </row>
    <row r="38884" ht="14.25" customHeight="1">
      <c r="A38884" s="4"/>
      <c r="B38884" s="4"/>
    </row>
    <row r="38885" ht="14.25" customHeight="1">
      <c r="A38885" s="4"/>
      <c r="B38885" s="4"/>
    </row>
    <row r="38886" ht="14.25" customHeight="1">
      <c r="A38886" s="4"/>
      <c r="B38886" s="4"/>
    </row>
    <row r="38887" ht="14.25" customHeight="1">
      <c r="A38887" s="4"/>
      <c r="B38887" s="4"/>
    </row>
    <row r="38888" ht="14.25" customHeight="1">
      <c r="A38888" s="4"/>
      <c r="B38888" s="4"/>
    </row>
    <row r="38889" ht="14.25" customHeight="1">
      <c r="A38889" s="4"/>
      <c r="B38889" s="4"/>
    </row>
    <row r="38890" ht="14.25" customHeight="1">
      <c r="A38890" s="4"/>
      <c r="B38890" s="4"/>
    </row>
    <row r="38891" ht="14.25" customHeight="1">
      <c r="A38891" s="4"/>
      <c r="B38891" s="4"/>
    </row>
    <row r="38892" ht="14.25" customHeight="1">
      <c r="A38892" s="4"/>
      <c r="B38892" s="4"/>
    </row>
    <row r="38893" ht="14.25" customHeight="1">
      <c r="A38893" s="4"/>
      <c r="B38893" s="4"/>
    </row>
    <row r="38894" ht="14.25" customHeight="1">
      <c r="A38894" s="4"/>
      <c r="B38894" s="4"/>
    </row>
    <row r="38895" ht="14.25" customHeight="1">
      <c r="A38895" s="4"/>
      <c r="B38895" s="4"/>
    </row>
    <row r="38896" ht="14.25" customHeight="1">
      <c r="A38896" s="4"/>
      <c r="B38896" s="4"/>
    </row>
    <row r="38897" ht="14.25" customHeight="1">
      <c r="A38897" s="4"/>
      <c r="B38897" s="4"/>
    </row>
    <row r="38898" ht="14.25" customHeight="1">
      <c r="A38898" s="4"/>
      <c r="B38898" s="4"/>
    </row>
    <row r="38899" ht="14.25" customHeight="1">
      <c r="A38899" s="4"/>
      <c r="B38899" s="4"/>
    </row>
    <row r="38900" ht="14.25" customHeight="1">
      <c r="A38900" s="4"/>
      <c r="B38900" s="4"/>
    </row>
    <row r="38901" ht="14.25" customHeight="1">
      <c r="A38901" s="4"/>
      <c r="B38901" s="4"/>
    </row>
    <row r="38902" ht="14.25" customHeight="1">
      <c r="A38902" s="4"/>
      <c r="B38902" s="4"/>
    </row>
    <row r="38903" ht="14.25" customHeight="1">
      <c r="A38903" s="4"/>
      <c r="B38903" s="4"/>
    </row>
    <row r="38904" ht="14.25" customHeight="1">
      <c r="A38904" s="4"/>
      <c r="B38904" s="4"/>
    </row>
    <row r="38905" ht="14.25" customHeight="1">
      <c r="A38905" s="4"/>
      <c r="B38905" s="4"/>
    </row>
    <row r="38906" ht="14.25" customHeight="1">
      <c r="A38906" s="4"/>
      <c r="B38906" s="4"/>
    </row>
    <row r="38907" ht="14.25" customHeight="1">
      <c r="A38907" s="4"/>
      <c r="B38907" s="4"/>
    </row>
    <row r="38908" ht="14.25" customHeight="1">
      <c r="A38908" s="4"/>
      <c r="B38908" s="4"/>
    </row>
    <row r="38909" ht="14.25" customHeight="1">
      <c r="A38909" s="4"/>
      <c r="B38909" s="4"/>
    </row>
    <row r="38910" ht="14.25" customHeight="1">
      <c r="A38910" s="4"/>
      <c r="B38910" s="4"/>
    </row>
    <row r="38911" ht="14.25" customHeight="1">
      <c r="A38911" s="4"/>
      <c r="B38911" s="4"/>
    </row>
    <row r="38912" ht="14.25" customHeight="1">
      <c r="A38912" s="4"/>
      <c r="B38912" s="4"/>
    </row>
    <row r="38913" ht="14.25" customHeight="1">
      <c r="A38913" s="4"/>
      <c r="B38913" s="4"/>
    </row>
    <row r="38914" ht="14.25" customHeight="1">
      <c r="A38914" s="4"/>
      <c r="B38914" s="4"/>
    </row>
    <row r="38915" ht="14.25" customHeight="1">
      <c r="A38915" s="4"/>
      <c r="B38915" s="4"/>
    </row>
    <row r="38916" ht="14.25" customHeight="1">
      <c r="A38916" s="4"/>
      <c r="B38916" s="4"/>
    </row>
    <row r="38917" ht="14.25" customHeight="1">
      <c r="A38917" s="4"/>
      <c r="B38917" s="4"/>
    </row>
    <row r="38918" ht="14.25" customHeight="1">
      <c r="A38918" s="4"/>
      <c r="B38918" s="4"/>
    </row>
    <row r="38919" ht="14.25" customHeight="1">
      <c r="A38919" s="4"/>
      <c r="B38919" s="4"/>
    </row>
    <row r="38920" ht="14.25" customHeight="1">
      <c r="A38920" s="4"/>
      <c r="B38920" s="4"/>
    </row>
    <row r="38921" ht="14.25" customHeight="1">
      <c r="A38921" s="4"/>
      <c r="B38921" s="4"/>
    </row>
    <row r="38922" ht="14.25" customHeight="1">
      <c r="A38922" s="4"/>
      <c r="B38922" s="4"/>
    </row>
    <row r="38923" ht="14.25" customHeight="1">
      <c r="A38923" s="4"/>
      <c r="B38923" s="4"/>
    </row>
    <row r="38924" ht="14.25" customHeight="1">
      <c r="A38924" s="4"/>
      <c r="B38924" s="4"/>
    </row>
    <row r="38925" ht="14.25" customHeight="1">
      <c r="A38925" s="4"/>
      <c r="B38925" s="4"/>
    </row>
    <row r="38926" ht="14.25" customHeight="1">
      <c r="A38926" s="4"/>
      <c r="B38926" s="4"/>
    </row>
    <row r="38927" ht="14.25" customHeight="1">
      <c r="A38927" s="4"/>
      <c r="B38927" s="4"/>
    </row>
    <row r="38928" ht="14.25" customHeight="1">
      <c r="A38928" s="4"/>
      <c r="B38928" s="4"/>
    </row>
    <row r="38929" ht="14.25" customHeight="1">
      <c r="A38929" s="4"/>
      <c r="B38929" s="4"/>
    </row>
    <row r="38930" ht="14.25" customHeight="1">
      <c r="A38930" s="4"/>
      <c r="B38930" s="4"/>
    </row>
    <row r="38931" ht="14.25" customHeight="1">
      <c r="A38931" s="4"/>
      <c r="B38931" s="4"/>
    </row>
    <row r="38932" ht="14.25" customHeight="1">
      <c r="A38932" s="4"/>
      <c r="B38932" s="4"/>
    </row>
    <row r="38933" ht="14.25" customHeight="1">
      <c r="A38933" s="4"/>
      <c r="B38933" s="4"/>
    </row>
    <row r="38934" ht="14.25" customHeight="1">
      <c r="A38934" s="4"/>
      <c r="B38934" s="4"/>
    </row>
    <row r="38935" ht="14.25" customHeight="1">
      <c r="A38935" s="4"/>
      <c r="B38935" s="4"/>
    </row>
    <row r="38936" ht="14.25" customHeight="1">
      <c r="A38936" s="4"/>
      <c r="B38936" s="4"/>
    </row>
    <row r="38937" ht="14.25" customHeight="1">
      <c r="A38937" s="4"/>
      <c r="B38937" s="4"/>
    </row>
    <row r="38938" ht="14.25" customHeight="1">
      <c r="A38938" s="4"/>
      <c r="B38938" s="4"/>
    </row>
    <row r="38939" ht="14.25" customHeight="1">
      <c r="A38939" s="4"/>
      <c r="B38939" s="4"/>
    </row>
    <row r="38940" ht="14.25" customHeight="1">
      <c r="A38940" s="4"/>
      <c r="B38940" s="4"/>
    </row>
    <row r="38941" ht="14.25" customHeight="1">
      <c r="A38941" s="4"/>
      <c r="B38941" s="4"/>
    </row>
    <row r="38942" ht="14.25" customHeight="1">
      <c r="A38942" s="4"/>
      <c r="B38942" s="4"/>
    </row>
    <row r="38943" ht="14.25" customHeight="1">
      <c r="A38943" s="4"/>
      <c r="B38943" s="4"/>
    </row>
    <row r="38944" ht="14.25" customHeight="1">
      <c r="A38944" s="4"/>
      <c r="B38944" s="4"/>
    </row>
    <row r="38945" ht="14.25" customHeight="1">
      <c r="A38945" s="4"/>
      <c r="B38945" s="4"/>
    </row>
    <row r="38946" ht="14.25" customHeight="1">
      <c r="A38946" s="4"/>
      <c r="B38946" s="4"/>
    </row>
    <row r="38947" ht="14.25" customHeight="1">
      <c r="A38947" s="4"/>
      <c r="B38947" s="4"/>
    </row>
    <row r="38948" ht="14.25" customHeight="1">
      <c r="A38948" s="4"/>
      <c r="B38948" s="4"/>
    </row>
    <row r="38949" ht="14.25" customHeight="1">
      <c r="A38949" s="4"/>
      <c r="B38949" s="4"/>
    </row>
    <row r="38950" ht="14.25" customHeight="1">
      <c r="A38950" s="4"/>
      <c r="B38950" s="4"/>
    </row>
    <row r="38951" ht="14.25" customHeight="1">
      <c r="A38951" s="4"/>
      <c r="B38951" s="4"/>
    </row>
    <row r="38952" ht="14.25" customHeight="1">
      <c r="A38952" s="4"/>
      <c r="B38952" s="4"/>
    </row>
    <row r="38953" ht="14.25" customHeight="1">
      <c r="A38953" s="4"/>
      <c r="B38953" s="4"/>
    </row>
    <row r="38954" ht="14.25" customHeight="1">
      <c r="A38954" s="4"/>
      <c r="B38954" s="4"/>
    </row>
    <row r="38955" ht="14.25" customHeight="1">
      <c r="A38955" s="4"/>
      <c r="B38955" s="4"/>
    </row>
    <row r="38956" ht="14.25" customHeight="1">
      <c r="A38956" s="4"/>
      <c r="B38956" s="4"/>
    </row>
    <row r="38957" ht="14.25" customHeight="1">
      <c r="A38957" s="4"/>
      <c r="B38957" s="4"/>
    </row>
    <row r="38958" ht="14.25" customHeight="1">
      <c r="A38958" s="4"/>
      <c r="B38958" s="4"/>
    </row>
    <row r="38959" ht="14.25" customHeight="1">
      <c r="A38959" s="4"/>
      <c r="B38959" s="4"/>
    </row>
    <row r="38960" ht="14.25" customHeight="1">
      <c r="A38960" s="4"/>
      <c r="B38960" s="4"/>
    </row>
    <row r="38961" ht="14.25" customHeight="1">
      <c r="A38961" s="4"/>
      <c r="B38961" s="4"/>
    </row>
    <row r="38962" ht="14.25" customHeight="1">
      <c r="A38962" s="4"/>
      <c r="B38962" s="4"/>
    </row>
    <row r="38963" ht="14.25" customHeight="1">
      <c r="A38963" s="4"/>
      <c r="B38963" s="4"/>
    </row>
    <row r="38964" ht="14.25" customHeight="1">
      <c r="A38964" s="4"/>
      <c r="B38964" s="4"/>
    </row>
    <row r="38965" ht="14.25" customHeight="1">
      <c r="A38965" s="4"/>
      <c r="B38965" s="4"/>
    </row>
    <row r="38966" ht="14.25" customHeight="1">
      <c r="A38966" s="4"/>
      <c r="B38966" s="4"/>
    </row>
    <row r="38967" ht="14.25" customHeight="1">
      <c r="A38967" s="4"/>
      <c r="B38967" s="4"/>
    </row>
    <row r="38968" ht="14.25" customHeight="1">
      <c r="A38968" s="4"/>
      <c r="B38968" s="4"/>
    </row>
    <row r="38969" ht="14.25" customHeight="1">
      <c r="A38969" s="4"/>
      <c r="B38969" s="4"/>
    </row>
    <row r="38970" ht="14.25" customHeight="1">
      <c r="A38970" s="4"/>
      <c r="B38970" s="4"/>
    </row>
    <row r="38971" ht="14.25" customHeight="1">
      <c r="A38971" s="4"/>
      <c r="B38971" s="4"/>
    </row>
    <row r="38972" ht="14.25" customHeight="1">
      <c r="A38972" s="4"/>
      <c r="B38972" s="4"/>
    </row>
    <row r="38973" ht="14.25" customHeight="1">
      <c r="A38973" s="4"/>
      <c r="B38973" s="4"/>
    </row>
    <row r="38974" ht="14.25" customHeight="1">
      <c r="A38974" s="4"/>
      <c r="B38974" s="4"/>
    </row>
    <row r="38975" ht="14.25" customHeight="1">
      <c r="A38975" s="4"/>
      <c r="B38975" s="4"/>
    </row>
    <row r="38976" ht="14.25" customHeight="1">
      <c r="A38976" s="4"/>
      <c r="B38976" s="4"/>
    </row>
    <row r="38977" ht="14.25" customHeight="1">
      <c r="A38977" s="4"/>
      <c r="B38977" s="4"/>
    </row>
    <row r="38978" ht="14.25" customHeight="1">
      <c r="A38978" s="4"/>
      <c r="B38978" s="4"/>
    </row>
    <row r="38979" ht="14.25" customHeight="1">
      <c r="A38979" s="4"/>
      <c r="B38979" s="4"/>
    </row>
    <row r="38980" ht="14.25" customHeight="1">
      <c r="A38980" s="4"/>
      <c r="B38980" s="4"/>
    </row>
    <row r="38981" ht="14.25" customHeight="1">
      <c r="A38981" s="4"/>
      <c r="B38981" s="4"/>
    </row>
    <row r="38982" ht="14.25" customHeight="1">
      <c r="A38982" s="4"/>
      <c r="B38982" s="4"/>
    </row>
    <row r="38983" ht="14.25" customHeight="1">
      <c r="A38983" s="4"/>
      <c r="B38983" s="4"/>
    </row>
    <row r="38984" ht="14.25" customHeight="1">
      <c r="A38984" s="4"/>
      <c r="B38984" s="4"/>
    </row>
    <row r="38985" ht="14.25" customHeight="1">
      <c r="A38985" s="4"/>
      <c r="B38985" s="4"/>
    </row>
    <row r="38986" ht="14.25" customHeight="1">
      <c r="A38986" s="4"/>
      <c r="B38986" s="4"/>
    </row>
    <row r="38987" ht="14.25" customHeight="1">
      <c r="A38987" s="4"/>
      <c r="B38987" s="4"/>
    </row>
    <row r="38988" ht="14.25" customHeight="1">
      <c r="A38988" s="4"/>
      <c r="B38988" s="4"/>
    </row>
    <row r="38989" ht="14.25" customHeight="1">
      <c r="A38989" s="4"/>
      <c r="B38989" s="4"/>
    </row>
    <row r="38990" ht="14.25" customHeight="1">
      <c r="A38990" s="4"/>
      <c r="B38990" s="4"/>
    </row>
    <row r="38991" ht="14.25" customHeight="1">
      <c r="A38991" s="4"/>
      <c r="B38991" s="4"/>
    </row>
    <row r="38992" ht="14.25" customHeight="1">
      <c r="A38992" s="4"/>
      <c r="B38992" s="4"/>
    </row>
    <row r="38993" ht="14.25" customHeight="1">
      <c r="A38993" s="4"/>
      <c r="B38993" s="4"/>
    </row>
    <row r="38994" ht="14.25" customHeight="1">
      <c r="A38994" s="4"/>
      <c r="B38994" s="4"/>
    </row>
    <row r="38995" ht="14.25" customHeight="1">
      <c r="A38995" s="4"/>
      <c r="B38995" s="4"/>
    </row>
    <row r="38996" ht="14.25" customHeight="1">
      <c r="A38996" s="4"/>
      <c r="B38996" s="4"/>
    </row>
    <row r="38997" ht="14.25" customHeight="1">
      <c r="A38997" s="4"/>
      <c r="B38997" s="4"/>
    </row>
    <row r="38998" ht="14.25" customHeight="1">
      <c r="A38998" s="4"/>
      <c r="B38998" s="4"/>
    </row>
    <row r="38999" ht="14.25" customHeight="1">
      <c r="A38999" s="4"/>
      <c r="B38999" s="4"/>
    </row>
    <row r="39000" ht="14.25" customHeight="1">
      <c r="A39000" s="4"/>
      <c r="B39000" s="4"/>
    </row>
    <row r="39001" ht="14.25" customHeight="1">
      <c r="A39001" s="4"/>
      <c r="B39001" s="4"/>
    </row>
    <row r="39002" ht="14.25" customHeight="1">
      <c r="A39002" s="4"/>
      <c r="B39002" s="4"/>
    </row>
    <row r="39003" ht="14.25" customHeight="1">
      <c r="A39003" s="4"/>
      <c r="B39003" s="4"/>
    </row>
    <row r="39004" ht="14.25" customHeight="1">
      <c r="A39004" s="4"/>
      <c r="B39004" s="4"/>
    </row>
    <row r="39005" ht="14.25" customHeight="1">
      <c r="A39005" s="4"/>
      <c r="B39005" s="4"/>
    </row>
    <row r="39006" ht="14.25" customHeight="1">
      <c r="A39006" s="4"/>
      <c r="B39006" s="4"/>
    </row>
    <row r="39007" ht="14.25" customHeight="1">
      <c r="A39007" s="4"/>
      <c r="B39007" s="4"/>
    </row>
    <row r="39008" ht="14.25" customHeight="1">
      <c r="A39008" s="4"/>
      <c r="B39008" s="4"/>
    </row>
    <row r="39009" ht="14.25" customHeight="1">
      <c r="A39009" s="4"/>
      <c r="B39009" s="4"/>
    </row>
    <row r="39010" ht="14.25" customHeight="1">
      <c r="A39010" s="4"/>
      <c r="B39010" s="4"/>
    </row>
    <row r="39011" ht="14.25" customHeight="1">
      <c r="A39011" s="4"/>
      <c r="B39011" s="4"/>
    </row>
    <row r="39012" ht="14.25" customHeight="1">
      <c r="A39012" s="4"/>
      <c r="B39012" s="4"/>
    </row>
    <row r="39013" ht="14.25" customHeight="1">
      <c r="A39013" s="4"/>
      <c r="B39013" s="4"/>
    </row>
    <row r="39014" ht="14.25" customHeight="1">
      <c r="A39014" s="4"/>
      <c r="B39014" s="4"/>
    </row>
    <row r="39015" ht="14.25" customHeight="1">
      <c r="A39015" s="4"/>
      <c r="B39015" s="4"/>
    </row>
    <row r="39016" ht="14.25" customHeight="1">
      <c r="A39016" s="4"/>
      <c r="B39016" s="4"/>
    </row>
    <row r="39017" ht="14.25" customHeight="1">
      <c r="A39017" s="4"/>
      <c r="B39017" s="4"/>
    </row>
    <row r="39018" ht="14.25" customHeight="1">
      <c r="A39018" s="4"/>
      <c r="B39018" s="4"/>
    </row>
    <row r="39019" ht="14.25" customHeight="1">
      <c r="A39019" s="4"/>
      <c r="B39019" s="4"/>
    </row>
    <row r="39020" ht="14.25" customHeight="1">
      <c r="A39020" s="4"/>
      <c r="B39020" s="4"/>
    </row>
    <row r="39021" ht="14.25" customHeight="1">
      <c r="A39021" s="4"/>
      <c r="B39021" s="4"/>
    </row>
    <row r="39022" ht="14.25" customHeight="1">
      <c r="A39022" s="4"/>
      <c r="B39022" s="4"/>
    </row>
    <row r="39023" ht="14.25" customHeight="1">
      <c r="A39023" s="4"/>
      <c r="B39023" s="4"/>
    </row>
    <row r="39024" ht="14.25" customHeight="1">
      <c r="A39024" s="4"/>
      <c r="B39024" s="4"/>
    </row>
    <row r="39025" ht="14.25" customHeight="1">
      <c r="A39025" s="4"/>
      <c r="B39025" s="4"/>
    </row>
    <row r="39026" ht="14.25" customHeight="1">
      <c r="A39026" s="4"/>
      <c r="B39026" s="4"/>
    </row>
    <row r="39027" ht="14.25" customHeight="1">
      <c r="A39027" s="4"/>
      <c r="B39027" s="4"/>
    </row>
    <row r="39028" ht="14.25" customHeight="1">
      <c r="A39028" s="4"/>
      <c r="B39028" s="4"/>
    </row>
    <row r="39029" ht="14.25" customHeight="1">
      <c r="A39029" s="4"/>
      <c r="B39029" s="4"/>
    </row>
    <row r="39030" ht="14.25" customHeight="1">
      <c r="A39030" s="4"/>
      <c r="B39030" s="4"/>
    </row>
    <row r="39031" ht="14.25" customHeight="1">
      <c r="A39031" s="4"/>
      <c r="B39031" s="4"/>
    </row>
    <row r="39032" ht="14.25" customHeight="1">
      <c r="A39032" s="4"/>
      <c r="B39032" s="4"/>
    </row>
    <row r="39033" ht="14.25" customHeight="1">
      <c r="A39033" s="4"/>
      <c r="B39033" s="4"/>
    </row>
    <row r="39034" ht="14.25" customHeight="1">
      <c r="A39034" s="4"/>
      <c r="B39034" s="4"/>
    </row>
    <row r="39035" ht="14.25" customHeight="1">
      <c r="A39035" s="4"/>
      <c r="B39035" s="4"/>
    </row>
    <row r="39036" ht="14.25" customHeight="1">
      <c r="A39036" s="4"/>
      <c r="B39036" s="4"/>
    </row>
    <row r="39037" ht="14.25" customHeight="1">
      <c r="A39037" s="4"/>
      <c r="B39037" s="4"/>
    </row>
    <row r="39038" ht="14.25" customHeight="1">
      <c r="A39038" s="4"/>
      <c r="B39038" s="4"/>
    </row>
    <row r="39039" ht="14.25" customHeight="1">
      <c r="A39039" s="4"/>
      <c r="B39039" s="4"/>
    </row>
    <row r="39040" ht="14.25" customHeight="1">
      <c r="A39040" s="4"/>
      <c r="B39040" s="4"/>
    </row>
    <row r="39041" ht="14.25" customHeight="1">
      <c r="A39041" s="4"/>
      <c r="B39041" s="4"/>
    </row>
    <row r="39042" ht="14.25" customHeight="1">
      <c r="A39042" s="4"/>
      <c r="B39042" s="4"/>
    </row>
    <row r="39043" ht="14.25" customHeight="1">
      <c r="A39043" s="4"/>
      <c r="B39043" s="4"/>
    </row>
    <row r="39044" ht="14.25" customHeight="1">
      <c r="A39044" s="4"/>
      <c r="B39044" s="4"/>
    </row>
    <row r="39045" ht="14.25" customHeight="1">
      <c r="A39045" s="4"/>
      <c r="B39045" s="4"/>
    </row>
    <row r="39046" ht="14.25" customHeight="1">
      <c r="A39046" s="4"/>
      <c r="B39046" s="4"/>
    </row>
    <row r="39047" ht="14.25" customHeight="1">
      <c r="A39047" s="4"/>
      <c r="B39047" s="4"/>
    </row>
    <row r="39048" ht="14.25" customHeight="1">
      <c r="A39048" s="4"/>
      <c r="B39048" s="4"/>
    </row>
    <row r="39049" ht="14.25" customHeight="1">
      <c r="A39049" s="4"/>
      <c r="B39049" s="4"/>
    </row>
    <row r="39050" ht="14.25" customHeight="1">
      <c r="A39050" s="4"/>
      <c r="B39050" s="4"/>
    </row>
    <row r="39051" ht="14.25" customHeight="1">
      <c r="A39051" s="4"/>
      <c r="B39051" s="4"/>
    </row>
    <row r="39052" ht="14.25" customHeight="1">
      <c r="A39052" s="4"/>
      <c r="B39052" s="4"/>
    </row>
    <row r="39053" ht="14.25" customHeight="1">
      <c r="A39053" s="4"/>
      <c r="B39053" s="4"/>
    </row>
    <row r="39054" ht="14.25" customHeight="1">
      <c r="A39054" s="4"/>
      <c r="B39054" s="4"/>
    </row>
    <row r="39055" ht="14.25" customHeight="1">
      <c r="A39055" s="4"/>
      <c r="B39055" s="4"/>
    </row>
    <row r="39056" ht="14.25" customHeight="1">
      <c r="A39056" s="4"/>
      <c r="B39056" s="4"/>
    </row>
    <row r="39057" ht="14.25" customHeight="1">
      <c r="A39057" s="4"/>
      <c r="B39057" s="4"/>
    </row>
    <row r="39058" ht="14.25" customHeight="1">
      <c r="A39058" s="4"/>
      <c r="B39058" s="4"/>
    </row>
    <row r="39059" ht="14.25" customHeight="1">
      <c r="A39059" s="4"/>
      <c r="B39059" s="4"/>
    </row>
    <row r="39060" ht="14.25" customHeight="1">
      <c r="A39060" s="4"/>
      <c r="B39060" s="4"/>
    </row>
    <row r="39061" ht="14.25" customHeight="1">
      <c r="A39061" s="4"/>
      <c r="B39061" s="4"/>
    </row>
    <row r="39062" ht="14.25" customHeight="1">
      <c r="A39062" s="4"/>
      <c r="B39062" s="4"/>
    </row>
    <row r="39063" ht="14.25" customHeight="1">
      <c r="A39063" s="4"/>
      <c r="B39063" s="4"/>
    </row>
    <row r="39064" ht="14.25" customHeight="1">
      <c r="A39064" s="4"/>
      <c r="B39064" s="4"/>
    </row>
    <row r="39065" ht="14.25" customHeight="1">
      <c r="A39065" s="4"/>
      <c r="B39065" s="4"/>
    </row>
    <row r="39066" ht="14.25" customHeight="1">
      <c r="A39066" s="4"/>
      <c r="B39066" s="4"/>
    </row>
    <row r="39067" ht="14.25" customHeight="1">
      <c r="A39067" s="4"/>
      <c r="B39067" s="4"/>
    </row>
    <row r="39068" ht="14.25" customHeight="1">
      <c r="A39068" s="4"/>
      <c r="B39068" s="4"/>
    </row>
    <row r="39069" ht="14.25" customHeight="1">
      <c r="A39069" s="4"/>
      <c r="B39069" s="4"/>
    </row>
    <row r="39070" ht="14.25" customHeight="1">
      <c r="A39070" s="4"/>
      <c r="B39070" s="4"/>
    </row>
    <row r="39071" ht="14.25" customHeight="1">
      <c r="A39071" s="4"/>
      <c r="B39071" s="4"/>
    </row>
    <row r="39072" ht="14.25" customHeight="1">
      <c r="A39072" s="4"/>
      <c r="B39072" s="4"/>
    </row>
    <row r="39073" ht="14.25" customHeight="1">
      <c r="A39073" s="4"/>
      <c r="B39073" s="4"/>
    </row>
    <row r="39074" ht="14.25" customHeight="1">
      <c r="A39074" s="4"/>
      <c r="B39074" s="4"/>
    </row>
    <row r="39075" ht="14.25" customHeight="1">
      <c r="A39075" s="4"/>
      <c r="B39075" s="4"/>
    </row>
    <row r="39076" ht="14.25" customHeight="1">
      <c r="A39076" s="4"/>
      <c r="B39076" s="4"/>
    </row>
    <row r="39077" ht="14.25" customHeight="1">
      <c r="A39077" s="4"/>
      <c r="B39077" s="4"/>
    </row>
    <row r="39078" ht="14.25" customHeight="1">
      <c r="A39078" s="4"/>
      <c r="B39078" s="4"/>
    </row>
    <row r="39079" ht="14.25" customHeight="1">
      <c r="A39079" s="4"/>
      <c r="B39079" s="4"/>
    </row>
    <row r="39080" ht="14.25" customHeight="1">
      <c r="A39080" s="4"/>
      <c r="B39080" s="4"/>
    </row>
    <row r="39081" ht="14.25" customHeight="1">
      <c r="A39081" s="4"/>
      <c r="B39081" s="4"/>
    </row>
    <row r="39082" ht="14.25" customHeight="1">
      <c r="A39082" s="4"/>
      <c r="B39082" s="4"/>
    </row>
    <row r="39083" ht="14.25" customHeight="1">
      <c r="A39083" s="4"/>
      <c r="B39083" s="4"/>
    </row>
    <row r="39084" ht="14.25" customHeight="1">
      <c r="A39084" s="4"/>
      <c r="B39084" s="4"/>
    </row>
    <row r="39085" ht="14.25" customHeight="1">
      <c r="A39085" s="4"/>
      <c r="B39085" s="4"/>
    </row>
    <row r="39086" ht="14.25" customHeight="1">
      <c r="A39086" s="4"/>
      <c r="B39086" s="4"/>
    </row>
    <row r="39087" ht="14.25" customHeight="1">
      <c r="A39087" s="4"/>
      <c r="B39087" s="4"/>
    </row>
    <row r="39088" ht="14.25" customHeight="1">
      <c r="A39088" s="4"/>
      <c r="B39088" s="4"/>
    </row>
    <row r="39089" ht="14.25" customHeight="1">
      <c r="A39089" s="4"/>
      <c r="B39089" s="4"/>
    </row>
    <row r="39090" ht="14.25" customHeight="1">
      <c r="A39090" s="4"/>
      <c r="B39090" s="4"/>
    </row>
    <row r="39091" ht="14.25" customHeight="1">
      <c r="A39091" s="4"/>
      <c r="B39091" s="4"/>
    </row>
    <row r="39092" ht="14.25" customHeight="1">
      <c r="A39092" s="4"/>
      <c r="B39092" s="4"/>
    </row>
    <row r="39093" ht="14.25" customHeight="1">
      <c r="A39093" s="4"/>
      <c r="B39093" s="4"/>
    </row>
    <row r="39094" ht="14.25" customHeight="1">
      <c r="A39094" s="4"/>
      <c r="B39094" s="4"/>
    </row>
    <row r="39095" ht="14.25" customHeight="1">
      <c r="A39095" s="4"/>
      <c r="B39095" s="4"/>
    </row>
    <row r="39096" ht="14.25" customHeight="1">
      <c r="A39096" s="4"/>
      <c r="B39096" s="4"/>
    </row>
    <row r="39097" ht="14.25" customHeight="1">
      <c r="A39097" s="4"/>
      <c r="B39097" s="4"/>
    </row>
    <row r="39098" ht="14.25" customHeight="1">
      <c r="A39098" s="4"/>
      <c r="B39098" s="4"/>
    </row>
    <row r="39099" ht="14.25" customHeight="1">
      <c r="A39099" s="4"/>
      <c r="B39099" s="4"/>
    </row>
    <row r="39100" ht="14.25" customHeight="1">
      <c r="A39100" s="4"/>
      <c r="B39100" s="4"/>
    </row>
    <row r="39101" ht="14.25" customHeight="1">
      <c r="A39101" s="4"/>
      <c r="B39101" s="4"/>
    </row>
    <row r="39102" ht="14.25" customHeight="1">
      <c r="A39102" s="4"/>
      <c r="B39102" s="4"/>
    </row>
    <row r="39103" ht="14.25" customHeight="1">
      <c r="A39103" s="4"/>
      <c r="B39103" s="4"/>
    </row>
    <row r="39104" ht="14.25" customHeight="1">
      <c r="A39104" s="4"/>
      <c r="B39104" s="4"/>
    </row>
    <row r="39105" ht="14.25" customHeight="1">
      <c r="A39105" s="4"/>
      <c r="B39105" s="4"/>
    </row>
    <row r="39106" ht="14.25" customHeight="1">
      <c r="A39106" s="4"/>
      <c r="B39106" s="4"/>
    </row>
    <row r="39107" ht="14.25" customHeight="1">
      <c r="A39107" s="4"/>
      <c r="B39107" s="4"/>
    </row>
    <row r="39108" ht="14.25" customHeight="1">
      <c r="A39108" s="4"/>
      <c r="B39108" s="4"/>
    </row>
    <row r="39109" ht="14.25" customHeight="1">
      <c r="A39109" s="4"/>
      <c r="B39109" s="4"/>
    </row>
    <row r="39110" ht="14.25" customHeight="1">
      <c r="A39110" s="4"/>
      <c r="B39110" s="4"/>
    </row>
    <row r="39111" ht="14.25" customHeight="1">
      <c r="A39111" s="4"/>
      <c r="B39111" s="4"/>
    </row>
    <row r="39112" ht="14.25" customHeight="1">
      <c r="A39112" s="4"/>
      <c r="B39112" s="4"/>
    </row>
    <row r="39113" ht="14.25" customHeight="1">
      <c r="A39113" s="4"/>
      <c r="B39113" s="4"/>
    </row>
    <row r="39114" ht="14.25" customHeight="1">
      <c r="A39114" s="4"/>
      <c r="B39114" s="4"/>
    </row>
    <row r="39115" ht="14.25" customHeight="1">
      <c r="A39115" s="4"/>
      <c r="B39115" s="4"/>
    </row>
    <row r="39116" ht="14.25" customHeight="1">
      <c r="A39116" s="4"/>
      <c r="B39116" s="4"/>
    </row>
    <row r="39117" ht="14.25" customHeight="1">
      <c r="A39117" s="4"/>
      <c r="B39117" s="4"/>
    </row>
    <row r="39118" ht="14.25" customHeight="1">
      <c r="A39118" s="4"/>
      <c r="B39118" s="4"/>
    </row>
    <row r="39119" ht="14.25" customHeight="1">
      <c r="A39119" s="4"/>
      <c r="B39119" s="4"/>
    </row>
    <row r="39120" ht="14.25" customHeight="1">
      <c r="A39120" s="4"/>
      <c r="B39120" s="4"/>
    </row>
    <row r="39121" ht="14.25" customHeight="1">
      <c r="A39121" s="4"/>
      <c r="B39121" s="4"/>
    </row>
    <row r="39122" ht="14.25" customHeight="1">
      <c r="A39122" s="4"/>
      <c r="B39122" s="4"/>
    </row>
    <row r="39123" ht="14.25" customHeight="1">
      <c r="A39123" s="4"/>
      <c r="B39123" s="4"/>
    </row>
    <row r="39124" ht="14.25" customHeight="1">
      <c r="A39124" s="4"/>
      <c r="B39124" s="4"/>
    </row>
    <row r="39125" ht="14.25" customHeight="1">
      <c r="A39125" s="4"/>
      <c r="B39125" s="4"/>
    </row>
    <row r="39126" ht="14.25" customHeight="1">
      <c r="A39126" s="4"/>
      <c r="B39126" s="4"/>
    </row>
    <row r="39127" ht="14.25" customHeight="1">
      <c r="A39127" s="4"/>
      <c r="B39127" s="4"/>
    </row>
    <row r="39128" ht="14.25" customHeight="1">
      <c r="A39128" s="4"/>
      <c r="B39128" s="4"/>
    </row>
    <row r="39129" ht="14.25" customHeight="1">
      <c r="A39129" s="4"/>
      <c r="B39129" s="4"/>
    </row>
    <row r="39130" ht="14.25" customHeight="1">
      <c r="A39130" s="4"/>
      <c r="B39130" s="4"/>
    </row>
    <row r="39131" ht="14.25" customHeight="1">
      <c r="A39131" s="4"/>
      <c r="B39131" s="4"/>
    </row>
    <row r="39132" ht="14.25" customHeight="1">
      <c r="A39132" s="4"/>
      <c r="B39132" s="4"/>
    </row>
    <row r="39133" ht="14.25" customHeight="1">
      <c r="A39133" s="4"/>
      <c r="B39133" s="4"/>
    </row>
    <row r="39134" ht="14.25" customHeight="1">
      <c r="A39134" s="4"/>
      <c r="B39134" s="4"/>
    </row>
    <row r="39135" ht="14.25" customHeight="1">
      <c r="A39135" s="4"/>
      <c r="B39135" s="4"/>
    </row>
    <row r="39136" ht="14.25" customHeight="1">
      <c r="A39136" s="4"/>
      <c r="B39136" s="4"/>
    </row>
    <row r="39137" ht="14.25" customHeight="1">
      <c r="A39137" s="4"/>
      <c r="B39137" s="4"/>
    </row>
    <row r="39138" ht="14.25" customHeight="1">
      <c r="A39138" s="4"/>
      <c r="B39138" s="4"/>
    </row>
    <row r="39139" ht="14.25" customHeight="1">
      <c r="A39139" s="4"/>
      <c r="B39139" s="4"/>
    </row>
    <row r="39140" ht="14.25" customHeight="1">
      <c r="A39140" s="4"/>
      <c r="B39140" s="4"/>
    </row>
    <row r="39141" ht="14.25" customHeight="1">
      <c r="A39141" s="4"/>
      <c r="B39141" s="4"/>
    </row>
    <row r="39142" ht="14.25" customHeight="1">
      <c r="A39142" s="4"/>
      <c r="B39142" s="4"/>
    </row>
    <row r="39143" ht="14.25" customHeight="1">
      <c r="A39143" s="4"/>
      <c r="B39143" s="4"/>
    </row>
    <row r="39144" ht="14.25" customHeight="1">
      <c r="A39144" s="4"/>
      <c r="B39144" s="4"/>
    </row>
    <row r="39145" ht="14.25" customHeight="1">
      <c r="A39145" s="4"/>
      <c r="B39145" s="4"/>
    </row>
    <row r="39146" ht="14.25" customHeight="1">
      <c r="A39146" s="4"/>
      <c r="B39146" s="4"/>
    </row>
    <row r="39147" ht="14.25" customHeight="1">
      <c r="A39147" s="4"/>
      <c r="B39147" s="4"/>
    </row>
    <row r="39148" ht="14.25" customHeight="1">
      <c r="A39148" s="4"/>
      <c r="B39148" s="4"/>
    </row>
    <row r="39149" ht="14.25" customHeight="1">
      <c r="A39149" s="4"/>
      <c r="B39149" s="4"/>
    </row>
    <row r="39150" ht="14.25" customHeight="1">
      <c r="A39150" s="4"/>
      <c r="B39150" s="4"/>
    </row>
    <row r="39151" ht="14.25" customHeight="1">
      <c r="A39151" s="4"/>
      <c r="B39151" s="4"/>
    </row>
    <row r="39152" ht="14.25" customHeight="1">
      <c r="A39152" s="4"/>
      <c r="B39152" s="4"/>
    </row>
    <row r="39153" ht="14.25" customHeight="1">
      <c r="A39153" s="4"/>
      <c r="B39153" s="4"/>
    </row>
    <row r="39154" ht="14.25" customHeight="1">
      <c r="A39154" s="4"/>
      <c r="B39154" s="4"/>
    </row>
    <row r="39155" ht="14.25" customHeight="1">
      <c r="A39155" s="4"/>
      <c r="B39155" s="4"/>
    </row>
    <row r="39156" ht="14.25" customHeight="1">
      <c r="A39156" s="4"/>
      <c r="B39156" s="4"/>
    </row>
    <row r="39157" ht="14.25" customHeight="1">
      <c r="A39157" s="4"/>
      <c r="B39157" s="4"/>
    </row>
    <row r="39158" ht="14.25" customHeight="1">
      <c r="A39158" s="4"/>
      <c r="B39158" s="4"/>
    </row>
    <row r="39159" ht="14.25" customHeight="1">
      <c r="A39159" s="4"/>
      <c r="B39159" s="4"/>
    </row>
    <row r="39160" ht="14.25" customHeight="1">
      <c r="A39160" s="4"/>
      <c r="B39160" s="4"/>
    </row>
    <row r="39161" ht="14.25" customHeight="1">
      <c r="A39161" s="4"/>
      <c r="B39161" s="4"/>
    </row>
    <row r="39162" ht="14.25" customHeight="1">
      <c r="A39162" s="4"/>
      <c r="B39162" s="4"/>
    </row>
    <row r="39163" ht="14.25" customHeight="1">
      <c r="A39163" s="4"/>
      <c r="B39163" s="4"/>
    </row>
    <row r="39164" ht="14.25" customHeight="1">
      <c r="A39164" s="4"/>
      <c r="B39164" s="4"/>
    </row>
    <row r="39165" ht="14.25" customHeight="1">
      <c r="A39165" s="4"/>
      <c r="B39165" s="4"/>
    </row>
    <row r="39166" ht="14.25" customHeight="1">
      <c r="A39166" s="4"/>
      <c r="B39166" s="4"/>
    </row>
    <row r="39167" ht="14.25" customHeight="1">
      <c r="A39167" s="4"/>
      <c r="B39167" s="4"/>
    </row>
    <row r="39168" ht="14.25" customHeight="1">
      <c r="A39168" s="4"/>
      <c r="B39168" s="4"/>
    </row>
    <row r="39169" ht="14.25" customHeight="1">
      <c r="A39169" s="4"/>
      <c r="B39169" s="4"/>
    </row>
    <row r="39170" ht="14.25" customHeight="1">
      <c r="A39170" s="4"/>
      <c r="B39170" s="4"/>
    </row>
    <row r="39171" ht="14.25" customHeight="1">
      <c r="A39171" s="4"/>
      <c r="B39171" s="4"/>
    </row>
    <row r="39172" ht="14.25" customHeight="1">
      <c r="A39172" s="4"/>
      <c r="B39172" s="4"/>
    </row>
    <row r="39173" ht="14.25" customHeight="1">
      <c r="A39173" s="4"/>
      <c r="B39173" s="4"/>
    </row>
    <row r="39174" ht="14.25" customHeight="1">
      <c r="A39174" s="4"/>
      <c r="B39174" s="4"/>
    </row>
    <row r="39175" ht="14.25" customHeight="1">
      <c r="A39175" s="4"/>
      <c r="B39175" s="4"/>
    </row>
    <row r="39176" ht="14.25" customHeight="1">
      <c r="A39176" s="4"/>
      <c r="B39176" s="4"/>
    </row>
    <row r="39177" ht="14.25" customHeight="1">
      <c r="A39177" s="4"/>
      <c r="B39177" s="4"/>
    </row>
    <row r="39178" ht="14.25" customHeight="1">
      <c r="A39178" s="4"/>
      <c r="B39178" s="4"/>
    </row>
    <row r="39179" ht="14.25" customHeight="1">
      <c r="A39179" s="4"/>
      <c r="B39179" s="4"/>
    </row>
    <row r="39180" ht="14.25" customHeight="1">
      <c r="A39180" s="4"/>
      <c r="B39180" s="4"/>
    </row>
    <row r="39181" ht="14.25" customHeight="1">
      <c r="A39181" s="4"/>
      <c r="B39181" s="4"/>
    </row>
    <row r="39182" ht="14.25" customHeight="1">
      <c r="A39182" s="4"/>
      <c r="B39182" s="4"/>
    </row>
    <row r="39183" ht="14.25" customHeight="1">
      <c r="A39183" s="4"/>
      <c r="B39183" s="4"/>
    </row>
    <row r="39184" ht="14.25" customHeight="1">
      <c r="A39184" s="4"/>
      <c r="B39184" s="4"/>
    </row>
    <row r="39185" ht="14.25" customHeight="1">
      <c r="A39185" s="4"/>
      <c r="B39185" s="4"/>
    </row>
    <row r="39186" ht="14.25" customHeight="1">
      <c r="A39186" s="4"/>
      <c r="B39186" s="4"/>
    </row>
    <row r="39187" ht="14.25" customHeight="1">
      <c r="A39187" s="4"/>
      <c r="B39187" s="4"/>
    </row>
    <row r="39188" ht="14.25" customHeight="1">
      <c r="A39188" s="4"/>
      <c r="B39188" s="4"/>
    </row>
    <row r="39189" ht="14.25" customHeight="1">
      <c r="A39189" s="4"/>
      <c r="B39189" s="4"/>
    </row>
    <row r="39190" ht="14.25" customHeight="1">
      <c r="A39190" s="4"/>
      <c r="B39190" s="4"/>
    </row>
    <row r="39191" ht="14.25" customHeight="1">
      <c r="A39191" s="4"/>
      <c r="B39191" s="4"/>
    </row>
    <row r="39192" ht="14.25" customHeight="1">
      <c r="A39192" s="4"/>
      <c r="B39192" s="4"/>
    </row>
    <row r="39193" ht="14.25" customHeight="1">
      <c r="A39193" s="4"/>
      <c r="B39193" s="4"/>
    </row>
    <row r="39194" ht="14.25" customHeight="1">
      <c r="A39194" s="4"/>
      <c r="B39194" s="4"/>
    </row>
    <row r="39195" ht="14.25" customHeight="1">
      <c r="A39195" s="4"/>
      <c r="B39195" s="4"/>
    </row>
    <row r="39196" ht="14.25" customHeight="1">
      <c r="A39196" s="4"/>
      <c r="B39196" s="4"/>
    </row>
    <row r="39197" ht="14.25" customHeight="1">
      <c r="A39197" s="4"/>
      <c r="B39197" s="4"/>
    </row>
    <row r="39198" ht="14.25" customHeight="1">
      <c r="A39198" s="4"/>
      <c r="B39198" s="4"/>
    </row>
    <row r="39199" ht="14.25" customHeight="1">
      <c r="A39199" s="4"/>
      <c r="B39199" s="4"/>
    </row>
    <row r="39200" ht="14.25" customHeight="1">
      <c r="A39200" s="4"/>
      <c r="B39200" s="4"/>
    </row>
    <row r="39201" ht="14.25" customHeight="1">
      <c r="A39201" s="4"/>
      <c r="B39201" s="4"/>
    </row>
    <row r="39202" ht="14.25" customHeight="1">
      <c r="A39202" s="4"/>
      <c r="B39202" s="4"/>
    </row>
    <row r="39203" ht="14.25" customHeight="1">
      <c r="A39203" s="4"/>
      <c r="B39203" s="4"/>
    </row>
    <row r="39204" ht="14.25" customHeight="1">
      <c r="A39204" s="4"/>
      <c r="B39204" s="4"/>
    </row>
    <row r="39205" ht="14.25" customHeight="1">
      <c r="A39205" s="4"/>
      <c r="B39205" s="4"/>
    </row>
    <row r="39206" ht="14.25" customHeight="1">
      <c r="A39206" s="4"/>
      <c r="B39206" s="4"/>
    </row>
    <row r="39207" ht="14.25" customHeight="1">
      <c r="A39207" s="4"/>
      <c r="B39207" s="4"/>
    </row>
    <row r="39208" ht="14.25" customHeight="1">
      <c r="A39208" s="4"/>
      <c r="B39208" s="4"/>
    </row>
    <row r="39209" ht="14.25" customHeight="1">
      <c r="A39209" s="4"/>
      <c r="B39209" s="4"/>
    </row>
    <row r="39210" ht="14.25" customHeight="1">
      <c r="A39210" s="4"/>
      <c r="B39210" s="4"/>
    </row>
    <row r="39211" ht="14.25" customHeight="1">
      <c r="A39211" s="4"/>
      <c r="B39211" s="4"/>
    </row>
    <row r="39212" ht="14.25" customHeight="1">
      <c r="A39212" s="4"/>
      <c r="B39212" s="4"/>
    </row>
    <row r="39213" ht="14.25" customHeight="1">
      <c r="A39213" s="4"/>
      <c r="B39213" s="4"/>
    </row>
    <row r="39214" ht="14.25" customHeight="1">
      <c r="A39214" s="4"/>
      <c r="B39214" s="4"/>
    </row>
    <row r="39215" ht="14.25" customHeight="1">
      <c r="A39215" s="4"/>
      <c r="B39215" s="4"/>
    </row>
    <row r="39216" ht="14.25" customHeight="1">
      <c r="A39216" s="4"/>
      <c r="B39216" s="4"/>
    </row>
    <row r="39217" ht="14.25" customHeight="1">
      <c r="A39217" s="4"/>
      <c r="B39217" s="4"/>
    </row>
    <row r="39218" ht="14.25" customHeight="1">
      <c r="A39218" s="4"/>
      <c r="B39218" s="4"/>
    </row>
    <row r="39219" ht="14.25" customHeight="1">
      <c r="A39219" s="4"/>
      <c r="B39219" s="4"/>
    </row>
    <row r="39220" ht="14.25" customHeight="1">
      <c r="A39220" s="4"/>
      <c r="B39220" s="4"/>
    </row>
    <row r="39221" ht="14.25" customHeight="1">
      <c r="A39221" s="4"/>
      <c r="B39221" s="4"/>
    </row>
    <row r="39222" ht="14.25" customHeight="1">
      <c r="A39222" s="4"/>
      <c r="B39222" s="4"/>
    </row>
    <row r="39223" ht="14.25" customHeight="1">
      <c r="A39223" s="4"/>
      <c r="B39223" s="4"/>
    </row>
    <row r="39224" ht="14.25" customHeight="1">
      <c r="A39224" s="4"/>
      <c r="B39224" s="4"/>
    </row>
    <row r="39225" ht="14.25" customHeight="1">
      <c r="A39225" s="4"/>
      <c r="B39225" s="4"/>
    </row>
    <row r="39226" ht="14.25" customHeight="1">
      <c r="A39226" s="4"/>
      <c r="B39226" s="4"/>
    </row>
    <row r="39227" ht="14.25" customHeight="1">
      <c r="A39227" s="4"/>
      <c r="B39227" s="4"/>
    </row>
    <row r="39228" ht="14.25" customHeight="1">
      <c r="A39228" s="4"/>
      <c r="B39228" s="4"/>
    </row>
    <row r="39229" ht="14.25" customHeight="1">
      <c r="A39229" s="4"/>
      <c r="B39229" s="4"/>
    </row>
    <row r="39230" ht="14.25" customHeight="1">
      <c r="A39230" s="4"/>
      <c r="B39230" s="4"/>
    </row>
    <row r="39231" ht="14.25" customHeight="1">
      <c r="A39231" s="4"/>
      <c r="B39231" s="4"/>
    </row>
    <row r="39232" ht="14.25" customHeight="1">
      <c r="A39232" s="4"/>
      <c r="B39232" s="4"/>
    </row>
    <row r="39233" ht="14.25" customHeight="1">
      <c r="A39233" s="4"/>
      <c r="B39233" s="4"/>
    </row>
    <row r="39234" ht="14.25" customHeight="1">
      <c r="A39234" s="4"/>
      <c r="B39234" s="4"/>
    </row>
    <row r="39235" ht="14.25" customHeight="1">
      <c r="A39235" s="4"/>
      <c r="B39235" s="4"/>
    </row>
    <row r="39236" ht="14.25" customHeight="1">
      <c r="A39236" s="4"/>
      <c r="B39236" s="4"/>
    </row>
    <row r="39237" ht="14.25" customHeight="1">
      <c r="A39237" s="4"/>
      <c r="B39237" s="4"/>
    </row>
    <row r="39238" ht="14.25" customHeight="1">
      <c r="A39238" s="4"/>
      <c r="B39238" s="4"/>
    </row>
    <row r="39239" ht="14.25" customHeight="1">
      <c r="A39239" s="4"/>
      <c r="B39239" s="4"/>
    </row>
    <row r="39240" ht="14.25" customHeight="1">
      <c r="A39240" s="4"/>
      <c r="B39240" s="4"/>
    </row>
    <row r="39241" ht="14.25" customHeight="1">
      <c r="A39241" s="4"/>
      <c r="B39241" s="4"/>
    </row>
    <row r="39242" ht="14.25" customHeight="1">
      <c r="A39242" s="4"/>
      <c r="B39242" s="4"/>
    </row>
    <row r="39243" ht="14.25" customHeight="1">
      <c r="A39243" s="4"/>
      <c r="B39243" s="4"/>
    </row>
    <row r="39244" ht="14.25" customHeight="1">
      <c r="A39244" s="4"/>
      <c r="B39244" s="4"/>
    </row>
    <row r="39245" ht="14.25" customHeight="1">
      <c r="A39245" s="4"/>
      <c r="B39245" s="4"/>
    </row>
    <row r="39246" ht="14.25" customHeight="1">
      <c r="A39246" s="4"/>
      <c r="B39246" s="4"/>
    </row>
    <row r="39247" ht="14.25" customHeight="1">
      <c r="A39247" s="4"/>
      <c r="B39247" s="4"/>
    </row>
    <row r="39248" ht="14.25" customHeight="1">
      <c r="A39248" s="4"/>
      <c r="B39248" s="4"/>
    </row>
    <row r="39249" ht="14.25" customHeight="1">
      <c r="A39249" s="4"/>
      <c r="B39249" s="4"/>
    </row>
    <row r="39250" ht="14.25" customHeight="1">
      <c r="A39250" s="4"/>
      <c r="B39250" s="4"/>
    </row>
    <row r="39251" ht="14.25" customHeight="1">
      <c r="A39251" s="4"/>
      <c r="B39251" s="4"/>
    </row>
    <row r="39252" ht="14.25" customHeight="1">
      <c r="A39252" s="4"/>
      <c r="B39252" s="4"/>
    </row>
    <row r="39253" ht="14.25" customHeight="1">
      <c r="A39253" s="4"/>
      <c r="B39253" s="4"/>
    </row>
    <row r="39254" ht="14.25" customHeight="1">
      <c r="A39254" s="4"/>
      <c r="B39254" s="4"/>
    </row>
    <row r="39255" ht="14.25" customHeight="1">
      <c r="A39255" s="4"/>
      <c r="B39255" s="4"/>
    </row>
    <row r="39256" ht="14.25" customHeight="1">
      <c r="A39256" s="4"/>
      <c r="B39256" s="4"/>
    </row>
    <row r="39257" ht="14.25" customHeight="1">
      <c r="A39257" s="4"/>
      <c r="B39257" s="4"/>
    </row>
    <row r="39258" ht="14.25" customHeight="1">
      <c r="A39258" s="4"/>
      <c r="B39258" s="4"/>
    </row>
    <row r="39259" ht="14.25" customHeight="1">
      <c r="A39259" s="4"/>
      <c r="B39259" s="4"/>
    </row>
    <row r="39260" ht="14.25" customHeight="1">
      <c r="A39260" s="4"/>
      <c r="B39260" s="4"/>
    </row>
    <row r="39261" ht="14.25" customHeight="1">
      <c r="A39261" s="4"/>
      <c r="B39261" s="4"/>
    </row>
    <row r="39262" ht="14.25" customHeight="1">
      <c r="A39262" s="4"/>
      <c r="B39262" s="4"/>
    </row>
    <row r="39263" ht="14.25" customHeight="1">
      <c r="A39263" s="4"/>
      <c r="B39263" s="4"/>
    </row>
    <row r="39264" ht="14.25" customHeight="1">
      <c r="A39264" s="4"/>
      <c r="B39264" s="4"/>
    </row>
    <row r="39265" ht="14.25" customHeight="1">
      <c r="A39265" s="4"/>
      <c r="B39265" s="4"/>
    </row>
    <row r="39266" ht="14.25" customHeight="1">
      <c r="A39266" s="4"/>
      <c r="B39266" s="4"/>
    </row>
    <row r="39267" ht="14.25" customHeight="1">
      <c r="A39267" s="4"/>
      <c r="B39267" s="4"/>
    </row>
    <row r="39268" ht="14.25" customHeight="1">
      <c r="A39268" s="4"/>
      <c r="B39268" s="4"/>
    </row>
    <row r="39269" ht="14.25" customHeight="1">
      <c r="A39269" s="4"/>
      <c r="B39269" s="4"/>
    </row>
    <row r="39270" ht="14.25" customHeight="1">
      <c r="A39270" s="4"/>
      <c r="B39270" s="4"/>
    </row>
    <row r="39271" ht="14.25" customHeight="1">
      <c r="A39271" s="4"/>
      <c r="B39271" s="4"/>
    </row>
    <row r="39272" ht="14.25" customHeight="1">
      <c r="A39272" s="4"/>
      <c r="B39272" s="4"/>
    </row>
    <row r="39273" ht="14.25" customHeight="1">
      <c r="A39273" s="4"/>
      <c r="B39273" s="4"/>
    </row>
    <row r="39274" ht="14.25" customHeight="1">
      <c r="A39274" s="4"/>
      <c r="B39274" s="4"/>
    </row>
    <row r="39275" ht="14.25" customHeight="1">
      <c r="A39275" s="4"/>
      <c r="B39275" s="4"/>
    </row>
    <row r="39276" ht="14.25" customHeight="1">
      <c r="A39276" s="4"/>
      <c r="B39276" s="4"/>
    </row>
    <row r="39277" ht="14.25" customHeight="1">
      <c r="A39277" s="4"/>
      <c r="B39277" s="4"/>
    </row>
    <row r="39278" ht="14.25" customHeight="1">
      <c r="A39278" s="4"/>
      <c r="B39278" s="4"/>
    </row>
    <row r="39279" ht="14.25" customHeight="1">
      <c r="A39279" s="4"/>
      <c r="B39279" s="4"/>
    </row>
    <row r="39280" ht="14.25" customHeight="1">
      <c r="A39280" s="4"/>
      <c r="B39280" s="4"/>
    </row>
    <row r="39281" ht="14.25" customHeight="1">
      <c r="A39281" s="4"/>
      <c r="B39281" s="4"/>
    </row>
    <row r="39282" ht="14.25" customHeight="1">
      <c r="A39282" s="4"/>
      <c r="B39282" s="4"/>
    </row>
    <row r="39283" ht="14.25" customHeight="1">
      <c r="A39283" s="4"/>
      <c r="B39283" s="4"/>
    </row>
    <row r="39284" ht="14.25" customHeight="1">
      <c r="A39284" s="4"/>
      <c r="B39284" s="4"/>
    </row>
    <row r="39285" ht="14.25" customHeight="1">
      <c r="A39285" s="4"/>
      <c r="B39285" s="4"/>
    </row>
    <row r="39286" ht="14.25" customHeight="1">
      <c r="A39286" s="4"/>
      <c r="B39286" s="4"/>
    </row>
    <row r="39287" ht="14.25" customHeight="1">
      <c r="A39287" s="4"/>
      <c r="B39287" s="4"/>
    </row>
    <row r="39288" ht="14.25" customHeight="1">
      <c r="A39288" s="4"/>
      <c r="B39288" s="4"/>
    </row>
    <row r="39289" ht="14.25" customHeight="1">
      <c r="A39289" s="4"/>
      <c r="B39289" s="4"/>
    </row>
    <row r="39290" ht="14.25" customHeight="1">
      <c r="A39290" s="4"/>
      <c r="B39290" s="4"/>
    </row>
    <row r="39291" ht="14.25" customHeight="1">
      <c r="A39291" s="4"/>
      <c r="B39291" s="4"/>
    </row>
    <row r="39292" ht="14.25" customHeight="1">
      <c r="A39292" s="4"/>
      <c r="B39292" s="4"/>
    </row>
    <row r="39293" ht="14.25" customHeight="1">
      <c r="A39293" s="4"/>
      <c r="B39293" s="4"/>
    </row>
    <row r="39294" ht="14.25" customHeight="1">
      <c r="A39294" s="4"/>
      <c r="B39294" s="4"/>
    </row>
    <row r="39295" ht="14.25" customHeight="1">
      <c r="A39295" s="4"/>
      <c r="B39295" s="4"/>
    </row>
    <row r="39296" ht="14.25" customHeight="1">
      <c r="A39296" s="4"/>
      <c r="B39296" s="4"/>
    </row>
    <row r="39297" ht="14.25" customHeight="1">
      <c r="A39297" s="4"/>
      <c r="B39297" s="4"/>
    </row>
    <row r="39298" ht="14.25" customHeight="1">
      <c r="A39298" s="4"/>
      <c r="B39298" s="4"/>
    </row>
    <row r="39299" ht="14.25" customHeight="1">
      <c r="A39299" s="4"/>
      <c r="B39299" s="4"/>
    </row>
    <row r="39300" ht="14.25" customHeight="1">
      <c r="A39300" s="4"/>
      <c r="B39300" s="4"/>
    </row>
    <row r="39301" ht="14.25" customHeight="1">
      <c r="A39301" s="4"/>
      <c r="B39301" s="4"/>
    </row>
    <row r="39302" ht="14.25" customHeight="1">
      <c r="A39302" s="4"/>
      <c r="B39302" s="4"/>
    </row>
    <row r="39303" ht="14.25" customHeight="1">
      <c r="A39303" s="4"/>
      <c r="B39303" s="4"/>
    </row>
    <row r="39304" ht="14.25" customHeight="1">
      <c r="A39304" s="4"/>
      <c r="B39304" s="4"/>
    </row>
    <row r="39305" ht="14.25" customHeight="1">
      <c r="A39305" s="4"/>
      <c r="B39305" s="4"/>
    </row>
    <row r="39306" ht="14.25" customHeight="1">
      <c r="A39306" s="4"/>
      <c r="B39306" s="4"/>
    </row>
    <row r="39307" ht="14.25" customHeight="1">
      <c r="A39307" s="4"/>
      <c r="B39307" s="4"/>
    </row>
    <row r="39308" ht="14.25" customHeight="1">
      <c r="A39308" s="4"/>
      <c r="B39308" s="4"/>
    </row>
    <row r="39309" ht="14.25" customHeight="1">
      <c r="A39309" s="4"/>
      <c r="B39309" s="4"/>
    </row>
    <row r="39310" ht="14.25" customHeight="1">
      <c r="A39310" s="4"/>
      <c r="B39310" s="4"/>
    </row>
    <row r="39311" ht="14.25" customHeight="1">
      <c r="A39311" s="4"/>
      <c r="B39311" s="4"/>
    </row>
    <row r="39312" ht="14.25" customHeight="1">
      <c r="A39312" s="4"/>
      <c r="B39312" s="4"/>
    </row>
    <row r="39313" ht="14.25" customHeight="1">
      <c r="A39313" s="4"/>
      <c r="B39313" s="4"/>
    </row>
    <row r="39314" ht="14.25" customHeight="1">
      <c r="A39314" s="4"/>
      <c r="B39314" s="4"/>
    </row>
    <row r="39315" ht="14.25" customHeight="1">
      <c r="A39315" s="4"/>
      <c r="B39315" s="4"/>
    </row>
    <row r="39316" ht="14.25" customHeight="1">
      <c r="A39316" s="4"/>
      <c r="B39316" s="4"/>
    </row>
    <row r="39317" ht="14.25" customHeight="1">
      <c r="A39317" s="4"/>
      <c r="B39317" s="4"/>
    </row>
    <row r="39318" ht="14.25" customHeight="1">
      <c r="A39318" s="4"/>
      <c r="B39318" s="4"/>
    </row>
    <row r="39319" ht="14.25" customHeight="1">
      <c r="A39319" s="4"/>
      <c r="B39319" s="4"/>
    </row>
    <row r="39320" ht="14.25" customHeight="1">
      <c r="A39320" s="4"/>
      <c r="B39320" s="4"/>
    </row>
    <row r="39321" ht="14.25" customHeight="1">
      <c r="A39321" s="4"/>
      <c r="B39321" s="4"/>
    </row>
    <row r="39322" ht="14.25" customHeight="1">
      <c r="A39322" s="4"/>
      <c r="B39322" s="4"/>
    </row>
    <row r="39323" ht="14.25" customHeight="1">
      <c r="A39323" s="4"/>
      <c r="B39323" s="4"/>
    </row>
    <row r="39324" ht="14.25" customHeight="1">
      <c r="A39324" s="4"/>
      <c r="B39324" s="4"/>
    </row>
    <row r="39325" ht="14.25" customHeight="1">
      <c r="A39325" s="4"/>
      <c r="B39325" s="4"/>
    </row>
    <row r="39326" ht="14.25" customHeight="1">
      <c r="A39326" s="4"/>
      <c r="B39326" s="4"/>
    </row>
    <row r="39327" ht="14.25" customHeight="1">
      <c r="A39327" s="4"/>
      <c r="B39327" s="4"/>
    </row>
    <row r="39328" ht="14.25" customHeight="1">
      <c r="A39328" s="4"/>
      <c r="B39328" s="4"/>
    </row>
    <row r="39329" ht="14.25" customHeight="1">
      <c r="A39329" s="4"/>
      <c r="B39329" s="4"/>
    </row>
    <row r="39330" ht="14.25" customHeight="1">
      <c r="A39330" s="4"/>
      <c r="B39330" s="4"/>
    </row>
    <row r="39331" ht="14.25" customHeight="1">
      <c r="A39331" s="4"/>
      <c r="B39331" s="4"/>
    </row>
    <row r="39332" ht="14.25" customHeight="1">
      <c r="A39332" s="4"/>
      <c r="B39332" s="4"/>
    </row>
    <row r="39333" ht="14.25" customHeight="1">
      <c r="A39333" s="4"/>
      <c r="B39333" s="4"/>
    </row>
    <row r="39334" ht="14.25" customHeight="1">
      <c r="A39334" s="4"/>
      <c r="B39334" s="4"/>
    </row>
    <row r="39335" ht="14.25" customHeight="1">
      <c r="A39335" s="4"/>
      <c r="B39335" s="4"/>
    </row>
    <row r="39336" ht="14.25" customHeight="1">
      <c r="A39336" s="4"/>
      <c r="B39336" s="4"/>
    </row>
    <row r="39337" ht="14.25" customHeight="1">
      <c r="A39337" s="4"/>
      <c r="B39337" s="4"/>
    </row>
    <row r="39338" ht="14.25" customHeight="1">
      <c r="A39338" s="4"/>
      <c r="B39338" s="4"/>
    </row>
    <row r="39339" ht="14.25" customHeight="1">
      <c r="A39339" s="4"/>
      <c r="B39339" s="4"/>
    </row>
    <row r="39340" ht="14.25" customHeight="1">
      <c r="A39340" s="4"/>
      <c r="B39340" s="4"/>
    </row>
    <row r="39341" ht="14.25" customHeight="1">
      <c r="A39341" s="4"/>
      <c r="B39341" s="4"/>
    </row>
    <row r="39342" ht="14.25" customHeight="1">
      <c r="A39342" s="4"/>
      <c r="B39342" s="4"/>
    </row>
    <row r="39343" ht="14.25" customHeight="1">
      <c r="A39343" s="4"/>
      <c r="B39343" s="4"/>
    </row>
    <row r="39344" ht="14.25" customHeight="1">
      <c r="A39344" s="4"/>
      <c r="B39344" s="4"/>
    </row>
    <row r="39345" ht="14.25" customHeight="1">
      <c r="A39345" s="4"/>
      <c r="B39345" s="4"/>
    </row>
    <row r="39346" ht="14.25" customHeight="1">
      <c r="A39346" s="4"/>
      <c r="B39346" s="4"/>
    </row>
    <row r="39347" ht="14.25" customHeight="1">
      <c r="A39347" s="4"/>
      <c r="B39347" s="4"/>
    </row>
    <row r="39348" ht="14.25" customHeight="1">
      <c r="A39348" s="4"/>
      <c r="B39348" s="4"/>
    </row>
    <row r="39349" ht="14.25" customHeight="1">
      <c r="A39349" s="4"/>
      <c r="B39349" s="4"/>
    </row>
    <row r="39350" ht="14.25" customHeight="1">
      <c r="A39350" s="4"/>
      <c r="B39350" s="4"/>
    </row>
    <row r="39351" ht="14.25" customHeight="1">
      <c r="A39351" s="4"/>
      <c r="B39351" s="4"/>
    </row>
    <row r="39352" ht="14.25" customHeight="1">
      <c r="A39352" s="4"/>
      <c r="B39352" s="4"/>
    </row>
    <row r="39353" ht="14.25" customHeight="1">
      <c r="A39353" s="4"/>
      <c r="B39353" s="4"/>
    </row>
    <row r="39354" ht="14.25" customHeight="1">
      <c r="A39354" s="4"/>
      <c r="B39354" s="4"/>
    </row>
    <row r="39355" ht="14.25" customHeight="1">
      <c r="A39355" s="4"/>
      <c r="B39355" s="4"/>
    </row>
    <row r="39356" ht="14.25" customHeight="1">
      <c r="A39356" s="4"/>
      <c r="B39356" s="4"/>
    </row>
    <row r="39357" ht="14.25" customHeight="1">
      <c r="A39357" s="4"/>
      <c r="B39357" s="4"/>
    </row>
    <row r="39358" ht="14.25" customHeight="1">
      <c r="A39358" s="4"/>
      <c r="B39358" s="4"/>
    </row>
    <row r="39359" ht="14.25" customHeight="1">
      <c r="A39359" s="4"/>
      <c r="B39359" s="4"/>
    </row>
    <row r="39360" ht="14.25" customHeight="1">
      <c r="A39360" s="4"/>
      <c r="B39360" s="4"/>
    </row>
    <row r="39361" ht="14.25" customHeight="1">
      <c r="A39361" s="4"/>
      <c r="B39361" s="4"/>
    </row>
    <row r="39362" ht="14.25" customHeight="1">
      <c r="A39362" s="4"/>
      <c r="B39362" s="4"/>
    </row>
    <row r="39363" ht="14.25" customHeight="1">
      <c r="A39363" s="4"/>
      <c r="B39363" s="4"/>
    </row>
    <row r="39364" ht="14.25" customHeight="1">
      <c r="A39364" s="4"/>
      <c r="B39364" s="4"/>
    </row>
    <row r="39365" ht="14.25" customHeight="1">
      <c r="A39365" s="4"/>
      <c r="B39365" s="4"/>
    </row>
    <row r="39366" ht="14.25" customHeight="1">
      <c r="A39366" s="4"/>
      <c r="B39366" s="4"/>
    </row>
    <row r="39367" ht="14.25" customHeight="1">
      <c r="A39367" s="4"/>
      <c r="B39367" s="4"/>
    </row>
    <row r="39368" ht="14.25" customHeight="1">
      <c r="A39368" s="4"/>
      <c r="B39368" s="4"/>
    </row>
    <row r="39369" ht="14.25" customHeight="1">
      <c r="A39369" s="4"/>
      <c r="B39369" s="4"/>
    </row>
    <row r="39370" ht="14.25" customHeight="1">
      <c r="A39370" s="4"/>
      <c r="B39370" s="4"/>
    </row>
    <row r="39371" ht="14.25" customHeight="1">
      <c r="A39371" s="4"/>
      <c r="B39371" s="4"/>
    </row>
    <row r="39372" ht="14.25" customHeight="1">
      <c r="A39372" s="4"/>
      <c r="B39372" s="4"/>
    </row>
    <row r="39373" ht="14.25" customHeight="1">
      <c r="A39373" s="4"/>
      <c r="B39373" s="4"/>
    </row>
    <row r="39374" ht="14.25" customHeight="1">
      <c r="A39374" s="4"/>
      <c r="B39374" s="4"/>
    </row>
    <row r="39375" ht="14.25" customHeight="1">
      <c r="A39375" s="4"/>
      <c r="B39375" s="4"/>
    </row>
    <row r="39376" ht="14.25" customHeight="1">
      <c r="A39376" s="4"/>
      <c r="B39376" s="4"/>
    </row>
    <row r="39377" ht="14.25" customHeight="1">
      <c r="A39377" s="4"/>
      <c r="B39377" s="4"/>
    </row>
    <row r="39378" ht="14.25" customHeight="1">
      <c r="A39378" s="4"/>
      <c r="B39378" s="4"/>
    </row>
    <row r="39379" ht="14.25" customHeight="1">
      <c r="A39379" s="4"/>
      <c r="B39379" s="4"/>
    </row>
    <row r="39380" ht="14.25" customHeight="1">
      <c r="A39380" s="4"/>
      <c r="B39380" s="4"/>
    </row>
    <row r="39381" ht="14.25" customHeight="1">
      <c r="A39381" s="4"/>
      <c r="B39381" s="4"/>
    </row>
    <row r="39382" ht="14.25" customHeight="1">
      <c r="A39382" s="4"/>
      <c r="B39382" s="4"/>
    </row>
    <row r="39383" ht="14.25" customHeight="1">
      <c r="A39383" s="4"/>
      <c r="B39383" s="4"/>
    </row>
    <row r="39384" ht="14.25" customHeight="1">
      <c r="A39384" s="4"/>
      <c r="B39384" s="4"/>
    </row>
    <row r="39385" ht="14.25" customHeight="1">
      <c r="A39385" s="4"/>
      <c r="B39385" s="4"/>
    </row>
    <row r="39386" ht="14.25" customHeight="1">
      <c r="A39386" s="4"/>
      <c r="B39386" s="4"/>
    </row>
    <row r="39387" ht="14.25" customHeight="1">
      <c r="A39387" s="4"/>
      <c r="B39387" s="4"/>
    </row>
    <row r="39388" ht="14.25" customHeight="1">
      <c r="A39388" s="4"/>
      <c r="B39388" s="4"/>
    </row>
    <row r="39389" ht="14.25" customHeight="1">
      <c r="A39389" s="4"/>
      <c r="B39389" s="4"/>
    </row>
    <row r="39390" ht="14.25" customHeight="1">
      <c r="A39390" s="4"/>
      <c r="B39390" s="4"/>
    </row>
    <row r="39391" ht="14.25" customHeight="1">
      <c r="A39391" s="4"/>
      <c r="B39391" s="4"/>
    </row>
    <row r="39392" ht="14.25" customHeight="1">
      <c r="A39392" s="4"/>
      <c r="B39392" s="4"/>
    </row>
    <row r="39393" ht="14.25" customHeight="1">
      <c r="A39393" s="4"/>
      <c r="B39393" s="4"/>
    </row>
    <row r="39394" ht="14.25" customHeight="1">
      <c r="A39394" s="4"/>
      <c r="B39394" s="4"/>
    </row>
    <row r="39395" ht="14.25" customHeight="1">
      <c r="A39395" s="4"/>
      <c r="B39395" s="4"/>
    </row>
    <row r="39396" ht="14.25" customHeight="1">
      <c r="A39396" s="4"/>
      <c r="B39396" s="4"/>
    </row>
    <row r="39397" ht="14.25" customHeight="1">
      <c r="A39397" s="4"/>
      <c r="B39397" s="4"/>
    </row>
    <row r="39398" ht="14.25" customHeight="1">
      <c r="A39398" s="4"/>
      <c r="B39398" s="4"/>
    </row>
    <row r="39399" ht="14.25" customHeight="1">
      <c r="A39399" s="4"/>
      <c r="B39399" s="4"/>
    </row>
    <row r="39400" ht="14.25" customHeight="1">
      <c r="A39400" s="4"/>
      <c r="B39400" s="4"/>
    </row>
    <row r="39401" ht="14.25" customHeight="1">
      <c r="A39401" s="4"/>
      <c r="B39401" s="4"/>
    </row>
    <row r="39402" ht="14.25" customHeight="1">
      <c r="A39402" s="4"/>
      <c r="B39402" s="4"/>
    </row>
    <row r="39403" ht="14.25" customHeight="1">
      <c r="A39403" s="4"/>
      <c r="B39403" s="4"/>
    </row>
    <row r="39404" ht="14.25" customHeight="1">
      <c r="A39404" s="4"/>
      <c r="B39404" s="4"/>
    </row>
    <row r="39405" ht="14.25" customHeight="1">
      <c r="A39405" s="4"/>
      <c r="B39405" s="4"/>
    </row>
    <row r="39406" ht="14.25" customHeight="1">
      <c r="A39406" s="4"/>
      <c r="B39406" s="4"/>
    </row>
    <row r="39407" ht="14.25" customHeight="1">
      <c r="A39407" s="4"/>
      <c r="B39407" s="4"/>
    </row>
    <row r="39408" ht="14.25" customHeight="1">
      <c r="A39408" s="4"/>
      <c r="B39408" s="4"/>
    </row>
    <row r="39409" ht="14.25" customHeight="1">
      <c r="A39409" s="4"/>
      <c r="B39409" s="4"/>
    </row>
    <row r="39410" ht="14.25" customHeight="1">
      <c r="A39410" s="4"/>
      <c r="B39410" s="4"/>
    </row>
    <row r="39411" ht="14.25" customHeight="1">
      <c r="A39411" s="4"/>
      <c r="B39411" s="4"/>
    </row>
    <row r="39412" ht="14.25" customHeight="1">
      <c r="A39412" s="4"/>
      <c r="B39412" s="4"/>
    </row>
    <row r="39413" ht="14.25" customHeight="1">
      <c r="A39413" s="4"/>
      <c r="B39413" s="4"/>
    </row>
    <row r="39414" ht="14.25" customHeight="1">
      <c r="A39414" s="4"/>
      <c r="B39414" s="4"/>
    </row>
    <row r="39415" ht="14.25" customHeight="1">
      <c r="A39415" s="4"/>
      <c r="B39415" s="4"/>
    </row>
    <row r="39416" ht="14.25" customHeight="1">
      <c r="A39416" s="4"/>
      <c r="B39416" s="4"/>
    </row>
    <row r="39417" ht="14.25" customHeight="1">
      <c r="A39417" s="4"/>
      <c r="B39417" s="4"/>
    </row>
    <row r="39418" ht="14.25" customHeight="1">
      <c r="A39418" s="4"/>
      <c r="B39418" s="4"/>
    </row>
    <row r="39419" ht="14.25" customHeight="1">
      <c r="A39419" s="4"/>
      <c r="B39419" s="4"/>
    </row>
    <row r="39420" ht="14.25" customHeight="1">
      <c r="A39420" s="4"/>
      <c r="B39420" s="4"/>
    </row>
    <row r="39421" ht="14.25" customHeight="1">
      <c r="A39421" s="4"/>
      <c r="B39421" s="4"/>
    </row>
    <row r="39422" ht="14.25" customHeight="1">
      <c r="A39422" s="4"/>
      <c r="B39422" s="4"/>
    </row>
    <row r="39423" ht="14.25" customHeight="1">
      <c r="A39423" s="4"/>
      <c r="B39423" s="4"/>
    </row>
    <row r="39424" ht="14.25" customHeight="1">
      <c r="A39424" s="4"/>
      <c r="B39424" s="4"/>
    </row>
    <row r="39425" ht="14.25" customHeight="1">
      <c r="A39425" s="4"/>
      <c r="B39425" s="4"/>
    </row>
    <row r="39426" ht="14.25" customHeight="1">
      <c r="A39426" s="4"/>
      <c r="B39426" s="4"/>
    </row>
    <row r="39427" ht="14.25" customHeight="1">
      <c r="A39427" s="4"/>
      <c r="B39427" s="4"/>
    </row>
    <row r="39428" ht="14.25" customHeight="1">
      <c r="A39428" s="4"/>
      <c r="B39428" s="4"/>
    </row>
    <row r="39429" ht="14.25" customHeight="1">
      <c r="A39429" s="4"/>
      <c r="B39429" s="4"/>
    </row>
    <row r="39430" ht="14.25" customHeight="1">
      <c r="A39430" s="4"/>
      <c r="B39430" s="4"/>
    </row>
    <row r="39431" ht="14.25" customHeight="1">
      <c r="A39431" s="4"/>
      <c r="B39431" s="4"/>
    </row>
    <row r="39432" ht="14.25" customHeight="1">
      <c r="A39432" s="4"/>
      <c r="B39432" s="4"/>
    </row>
    <row r="39433" ht="14.25" customHeight="1">
      <c r="A39433" s="4"/>
      <c r="B39433" s="4"/>
    </row>
    <row r="39434" ht="14.25" customHeight="1">
      <c r="A39434" s="4"/>
      <c r="B39434" s="4"/>
    </row>
    <row r="39435" ht="14.25" customHeight="1">
      <c r="A39435" s="4"/>
      <c r="B39435" s="4"/>
    </row>
    <row r="39436" ht="14.25" customHeight="1">
      <c r="A39436" s="4"/>
      <c r="B39436" s="4"/>
    </row>
    <row r="39437" ht="14.25" customHeight="1">
      <c r="A39437" s="4"/>
      <c r="B39437" s="4"/>
    </row>
    <row r="39438" ht="14.25" customHeight="1">
      <c r="A39438" s="4"/>
      <c r="B39438" s="4"/>
    </row>
    <row r="39439" ht="14.25" customHeight="1">
      <c r="A39439" s="4"/>
      <c r="B39439" s="4"/>
    </row>
    <row r="39440" ht="14.25" customHeight="1">
      <c r="A39440" s="4"/>
      <c r="B39440" s="4"/>
    </row>
    <row r="39441" ht="14.25" customHeight="1">
      <c r="A39441" s="4"/>
      <c r="B39441" s="4"/>
    </row>
    <row r="39442" ht="14.25" customHeight="1">
      <c r="A39442" s="4"/>
      <c r="B39442" s="4"/>
    </row>
    <row r="39443" ht="14.25" customHeight="1">
      <c r="A39443" s="4"/>
      <c r="B39443" s="4"/>
    </row>
    <row r="39444" ht="14.25" customHeight="1">
      <c r="A39444" s="4"/>
      <c r="B39444" s="4"/>
    </row>
    <row r="39445" ht="14.25" customHeight="1">
      <c r="A39445" s="4"/>
      <c r="B39445" s="4"/>
    </row>
    <row r="39446" ht="14.25" customHeight="1">
      <c r="A39446" s="4"/>
      <c r="B39446" s="4"/>
    </row>
    <row r="39447" ht="14.25" customHeight="1">
      <c r="A39447" s="4"/>
      <c r="B39447" s="4"/>
    </row>
    <row r="39448" ht="14.25" customHeight="1">
      <c r="A39448" s="4"/>
      <c r="B39448" s="4"/>
    </row>
    <row r="39449" ht="14.25" customHeight="1">
      <c r="A39449" s="4"/>
      <c r="B39449" s="4"/>
    </row>
    <row r="39450" ht="14.25" customHeight="1">
      <c r="A39450" s="4"/>
      <c r="B39450" s="4"/>
    </row>
    <row r="39451" ht="14.25" customHeight="1">
      <c r="A39451" s="4"/>
      <c r="B39451" s="4"/>
    </row>
    <row r="39452" ht="14.25" customHeight="1">
      <c r="A39452" s="4"/>
      <c r="B39452" s="4"/>
    </row>
    <row r="39453" ht="14.25" customHeight="1">
      <c r="A39453" s="4"/>
      <c r="B39453" s="4"/>
    </row>
    <row r="39454" ht="14.25" customHeight="1">
      <c r="A39454" s="4"/>
      <c r="B39454" s="4"/>
    </row>
    <row r="39455" ht="14.25" customHeight="1">
      <c r="A39455" s="4"/>
      <c r="B39455" s="4"/>
    </row>
    <row r="39456" ht="14.25" customHeight="1">
      <c r="A39456" s="4"/>
      <c r="B39456" s="4"/>
    </row>
    <row r="39457" ht="14.25" customHeight="1">
      <c r="A39457" s="4"/>
      <c r="B39457" s="4"/>
    </row>
    <row r="39458" ht="14.25" customHeight="1">
      <c r="A39458" s="4"/>
      <c r="B39458" s="4"/>
    </row>
    <row r="39459" ht="14.25" customHeight="1">
      <c r="A39459" s="4"/>
      <c r="B39459" s="4"/>
    </row>
    <row r="39460" ht="14.25" customHeight="1">
      <c r="A39460" s="4"/>
      <c r="B39460" s="4"/>
    </row>
    <row r="39461" ht="14.25" customHeight="1">
      <c r="A39461" s="4"/>
      <c r="B39461" s="4"/>
    </row>
    <row r="39462" ht="14.25" customHeight="1">
      <c r="A39462" s="4"/>
      <c r="B39462" s="4"/>
    </row>
    <row r="39463" ht="14.25" customHeight="1">
      <c r="A39463" s="4"/>
      <c r="B39463" s="4"/>
    </row>
    <row r="39464" ht="14.25" customHeight="1">
      <c r="A39464" s="4"/>
      <c r="B39464" s="4"/>
    </row>
    <row r="39465" ht="14.25" customHeight="1">
      <c r="A39465" s="4"/>
      <c r="B39465" s="4"/>
    </row>
    <row r="39466" ht="14.25" customHeight="1">
      <c r="A39466" s="4"/>
      <c r="B39466" s="4"/>
    </row>
    <row r="39467" ht="14.25" customHeight="1">
      <c r="A39467" s="4"/>
      <c r="B39467" s="4"/>
    </row>
    <row r="39468" ht="14.25" customHeight="1">
      <c r="A39468" s="4"/>
      <c r="B39468" s="4"/>
    </row>
    <row r="39469" ht="14.25" customHeight="1">
      <c r="A39469" s="4"/>
      <c r="B39469" s="4"/>
    </row>
    <row r="39470" ht="14.25" customHeight="1">
      <c r="A39470" s="4"/>
      <c r="B39470" s="4"/>
    </row>
    <row r="39471" ht="14.25" customHeight="1">
      <c r="A39471" s="4"/>
      <c r="B39471" s="4"/>
    </row>
    <row r="39472" ht="14.25" customHeight="1">
      <c r="A39472" s="4"/>
      <c r="B39472" s="4"/>
    </row>
    <row r="39473" ht="14.25" customHeight="1">
      <c r="A39473" s="4"/>
      <c r="B39473" s="4"/>
    </row>
    <row r="39474" ht="14.25" customHeight="1">
      <c r="A39474" s="4"/>
      <c r="B39474" s="4"/>
    </row>
    <row r="39475" ht="14.25" customHeight="1">
      <c r="A39475" s="4"/>
      <c r="B39475" s="4"/>
    </row>
    <row r="39476" ht="14.25" customHeight="1">
      <c r="A39476" s="4"/>
      <c r="B39476" s="4"/>
    </row>
    <row r="39477" ht="14.25" customHeight="1">
      <c r="A39477" s="4"/>
      <c r="B39477" s="4"/>
    </row>
    <row r="39478" ht="14.25" customHeight="1">
      <c r="A39478" s="4"/>
      <c r="B39478" s="4"/>
    </row>
    <row r="39479" ht="14.25" customHeight="1">
      <c r="A39479" s="4"/>
      <c r="B39479" s="4"/>
    </row>
    <row r="39480" ht="14.25" customHeight="1">
      <c r="A39480" s="4"/>
      <c r="B39480" s="4"/>
    </row>
    <row r="39481" ht="14.25" customHeight="1">
      <c r="A39481" s="4"/>
      <c r="B39481" s="4"/>
    </row>
    <row r="39482" ht="14.25" customHeight="1">
      <c r="A39482" s="4"/>
      <c r="B39482" s="4"/>
    </row>
    <row r="39483" ht="14.25" customHeight="1">
      <c r="A39483" s="4"/>
      <c r="B39483" s="4"/>
    </row>
    <row r="39484" ht="14.25" customHeight="1">
      <c r="A39484" s="4"/>
      <c r="B39484" s="4"/>
    </row>
    <row r="39485" ht="14.25" customHeight="1">
      <c r="A39485" s="4"/>
      <c r="B39485" s="4"/>
    </row>
    <row r="39486" ht="14.25" customHeight="1">
      <c r="A39486" s="4"/>
      <c r="B39486" s="4"/>
    </row>
    <row r="39487" ht="14.25" customHeight="1">
      <c r="A39487" s="4"/>
      <c r="B39487" s="4"/>
    </row>
    <row r="39488" ht="14.25" customHeight="1">
      <c r="A39488" s="4"/>
      <c r="B39488" s="4"/>
    </row>
    <row r="39489" ht="14.25" customHeight="1">
      <c r="A39489" s="4"/>
      <c r="B39489" s="4"/>
    </row>
    <row r="39490" ht="14.25" customHeight="1">
      <c r="A39490" s="4"/>
      <c r="B39490" s="4"/>
    </row>
    <row r="39491" ht="14.25" customHeight="1">
      <c r="A39491" s="4"/>
      <c r="B39491" s="4"/>
    </row>
    <row r="39492" ht="14.25" customHeight="1">
      <c r="A39492" s="4"/>
      <c r="B39492" s="4"/>
    </row>
    <row r="39493" ht="14.25" customHeight="1">
      <c r="A39493" s="4"/>
      <c r="B39493" s="4"/>
    </row>
    <row r="39494" ht="14.25" customHeight="1">
      <c r="A39494" s="4"/>
      <c r="B39494" s="4"/>
    </row>
    <row r="39495" ht="14.25" customHeight="1">
      <c r="A39495" s="4"/>
      <c r="B39495" s="4"/>
    </row>
    <row r="39496" ht="14.25" customHeight="1">
      <c r="A39496" s="4"/>
      <c r="B39496" s="4"/>
    </row>
    <row r="39497" ht="14.25" customHeight="1">
      <c r="A39497" s="4"/>
      <c r="B39497" s="4"/>
    </row>
    <row r="39498" ht="14.25" customHeight="1">
      <c r="A39498" s="4"/>
      <c r="B39498" s="4"/>
    </row>
    <row r="39499" ht="14.25" customHeight="1">
      <c r="A39499" s="4"/>
      <c r="B39499" s="4"/>
    </row>
    <row r="39500" ht="14.25" customHeight="1">
      <c r="A39500" s="4"/>
      <c r="B39500" s="4"/>
    </row>
    <row r="39501" ht="14.25" customHeight="1">
      <c r="A39501" s="4"/>
      <c r="B39501" s="4"/>
    </row>
    <row r="39502" ht="14.25" customHeight="1">
      <c r="A39502" s="4"/>
      <c r="B39502" s="4"/>
    </row>
    <row r="39503" ht="14.25" customHeight="1">
      <c r="A39503" s="4"/>
      <c r="B39503" s="4"/>
    </row>
    <row r="39504" ht="14.25" customHeight="1">
      <c r="A39504" s="4"/>
      <c r="B39504" s="4"/>
    </row>
    <row r="39505" ht="14.25" customHeight="1">
      <c r="A39505" s="4"/>
      <c r="B39505" s="4"/>
    </row>
    <row r="39506" ht="14.25" customHeight="1">
      <c r="A39506" s="4"/>
      <c r="B39506" s="4"/>
    </row>
    <row r="39507" ht="14.25" customHeight="1">
      <c r="A39507" s="4"/>
      <c r="B39507" s="4"/>
    </row>
    <row r="39508" ht="14.25" customHeight="1">
      <c r="A39508" s="4"/>
      <c r="B39508" s="4"/>
    </row>
    <row r="39509" ht="14.25" customHeight="1">
      <c r="A39509" s="4"/>
      <c r="B39509" s="4"/>
    </row>
    <row r="39510" ht="14.25" customHeight="1">
      <c r="A39510" s="4"/>
      <c r="B39510" s="4"/>
    </row>
    <row r="39511" ht="14.25" customHeight="1">
      <c r="A39511" s="4"/>
      <c r="B39511" s="4"/>
    </row>
    <row r="39512" ht="14.25" customHeight="1">
      <c r="A39512" s="4"/>
      <c r="B39512" s="4"/>
    </row>
    <row r="39513" ht="14.25" customHeight="1">
      <c r="A39513" s="4"/>
      <c r="B39513" s="4"/>
    </row>
    <row r="39514" ht="14.25" customHeight="1">
      <c r="A39514" s="4"/>
      <c r="B39514" s="4"/>
    </row>
    <row r="39515" ht="14.25" customHeight="1">
      <c r="A39515" s="4"/>
      <c r="B39515" s="4"/>
    </row>
    <row r="39516" ht="14.25" customHeight="1">
      <c r="A39516" s="4"/>
      <c r="B39516" s="4"/>
    </row>
    <row r="39517" ht="14.25" customHeight="1">
      <c r="A39517" s="4"/>
      <c r="B39517" s="4"/>
    </row>
    <row r="39518" ht="14.25" customHeight="1">
      <c r="A39518" s="4"/>
      <c r="B39518" s="4"/>
    </row>
    <row r="39519" ht="14.25" customHeight="1">
      <c r="A39519" s="4"/>
      <c r="B39519" s="4"/>
    </row>
    <row r="39520" ht="14.25" customHeight="1">
      <c r="A39520" s="4"/>
      <c r="B39520" s="4"/>
    </row>
    <row r="39521" ht="14.25" customHeight="1">
      <c r="A39521" s="4"/>
      <c r="B39521" s="4"/>
    </row>
    <row r="39522" ht="14.25" customHeight="1">
      <c r="A39522" s="4"/>
      <c r="B39522" s="4"/>
    </row>
    <row r="39523" ht="14.25" customHeight="1">
      <c r="A39523" s="4"/>
      <c r="B39523" s="4"/>
    </row>
    <row r="39524" ht="14.25" customHeight="1">
      <c r="A39524" s="4"/>
      <c r="B39524" s="4"/>
    </row>
    <row r="39525" ht="14.25" customHeight="1">
      <c r="A39525" s="4"/>
      <c r="B39525" s="4"/>
    </row>
    <row r="39526" ht="14.25" customHeight="1">
      <c r="A39526" s="4"/>
      <c r="B39526" s="4"/>
    </row>
    <row r="39527" ht="14.25" customHeight="1">
      <c r="A39527" s="4"/>
      <c r="B39527" s="4"/>
    </row>
    <row r="39528" ht="14.25" customHeight="1">
      <c r="A39528" s="4"/>
      <c r="B39528" s="4"/>
    </row>
    <row r="39529" ht="14.25" customHeight="1">
      <c r="A39529" s="4"/>
      <c r="B39529" s="4"/>
    </row>
    <row r="39530" ht="14.25" customHeight="1">
      <c r="A39530" s="4"/>
      <c r="B39530" s="4"/>
    </row>
    <row r="39531" ht="14.25" customHeight="1">
      <c r="A39531" s="4"/>
      <c r="B39531" s="4"/>
    </row>
    <row r="39532" ht="14.25" customHeight="1">
      <c r="A39532" s="4"/>
      <c r="B39532" s="4"/>
    </row>
    <row r="39533" ht="14.25" customHeight="1">
      <c r="A39533" s="4"/>
      <c r="B39533" s="4"/>
    </row>
    <row r="39534" ht="14.25" customHeight="1">
      <c r="A39534" s="4"/>
      <c r="B39534" s="4"/>
    </row>
    <row r="39535" ht="14.25" customHeight="1">
      <c r="A39535" s="4"/>
      <c r="B39535" s="4"/>
    </row>
    <row r="39536" ht="14.25" customHeight="1">
      <c r="A39536" s="4"/>
      <c r="B39536" s="4"/>
    </row>
    <row r="39537" ht="14.25" customHeight="1">
      <c r="A39537" s="4"/>
      <c r="B39537" s="4"/>
    </row>
    <row r="39538" ht="14.25" customHeight="1">
      <c r="A39538" s="4"/>
      <c r="B39538" s="4"/>
    </row>
    <row r="39539" ht="14.25" customHeight="1">
      <c r="A39539" s="4"/>
      <c r="B39539" s="4"/>
    </row>
    <row r="39540" ht="14.25" customHeight="1">
      <c r="A39540" s="4"/>
      <c r="B39540" s="4"/>
    </row>
    <row r="39541" ht="14.25" customHeight="1">
      <c r="A39541" s="4"/>
      <c r="B39541" s="4"/>
    </row>
    <row r="39542" ht="14.25" customHeight="1">
      <c r="A39542" s="4"/>
      <c r="B39542" s="4"/>
    </row>
    <row r="39543" ht="14.25" customHeight="1">
      <c r="A39543" s="4"/>
      <c r="B39543" s="4"/>
    </row>
    <row r="39544" ht="14.25" customHeight="1">
      <c r="A39544" s="4"/>
      <c r="B39544" s="4"/>
    </row>
    <row r="39545" ht="14.25" customHeight="1">
      <c r="A39545" s="4"/>
      <c r="B39545" s="4"/>
    </row>
    <row r="39546" ht="14.25" customHeight="1">
      <c r="A39546" s="4"/>
      <c r="B39546" s="4"/>
    </row>
    <row r="39547" ht="14.25" customHeight="1">
      <c r="A39547" s="4"/>
      <c r="B39547" s="4"/>
    </row>
    <row r="39548" ht="14.25" customHeight="1">
      <c r="A39548" s="4"/>
      <c r="B39548" s="4"/>
    </row>
    <row r="39549" ht="14.25" customHeight="1">
      <c r="A39549" s="4"/>
      <c r="B39549" s="4"/>
    </row>
    <row r="39550" ht="14.25" customHeight="1">
      <c r="A39550" s="4"/>
      <c r="B39550" s="4"/>
    </row>
    <row r="39551" ht="14.25" customHeight="1">
      <c r="A39551" s="4"/>
      <c r="B39551" s="4"/>
    </row>
    <row r="39552" ht="14.25" customHeight="1">
      <c r="A39552" s="4"/>
      <c r="B39552" s="4"/>
    </row>
    <row r="39553" ht="14.25" customHeight="1">
      <c r="A39553" s="4"/>
      <c r="B39553" s="4"/>
    </row>
    <row r="39554" ht="14.25" customHeight="1">
      <c r="A39554" s="4"/>
      <c r="B39554" s="4"/>
    </row>
    <row r="39555" ht="14.25" customHeight="1">
      <c r="A39555" s="4"/>
      <c r="B39555" s="4"/>
    </row>
    <row r="39556" ht="14.25" customHeight="1">
      <c r="A39556" s="4"/>
      <c r="B39556" s="4"/>
    </row>
    <row r="39557" ht="14.25" customHeight="1">
      <c r="A39557" s="4"/>
      <c r="B39557" s="4"/>
    </row>
    <row r="39558" ht="14.25" customHeight="1">
      <c r="A39558" s="4"/>
      <c r="B39558" s="4"/>
    </row>
    <row r="39559" ht="14.25" customHeight="1">
      <c r="A39559" s="4"/>
      <c r="B39559" s="4"/>
    </row>
    <row r="39560" ht="14.25" customHeight="1">
      <c r="A39560" s="4"/>
      <c r="B39560" s="4"/>
    </row>
    <row r="39561" ht="14.25" customHeight="1">
      <c r="A39561" s="4"/>
      <c r="B39561" s="4"/>
    </row>
    <row r="39562" ht="14.25" customHeight="1">
      <c r="A39562" s="4"/>
      <c r="B39562" s="4"/>
    </row>
    <row r="39563" ht="14.25" customHeight="1">
      <c r="A39563" s="4"/>
      <c r="B39563" s="4"/>
    </row>
    <row r="39564" ht="14.25" customHeight="1">
      <c r="A39564" s="4"/>
      <c r="B39564" s="4"/>
    </row>
    <row r="39565" ht="14.25" customHeight="1">
      <c r="A39565" s="4"/>
      <c r="B39565" s="4"/>
    </row>
    <row r="39566" ht="14.25" customHeight="1">
      <c r="A39566" s="4"/>
      <c r="B39566" s="4"/>
    </row>
    <row r="39567" ht="14.25" customHeight="1">
      <c r="A39567" s="4"/>
      <c r="B39567" s="4"/>
    </row>
    <row r="39568" ht="14.25" customHeight="1">
      <c r="A39568" s="4"/>
      <c r="B39568" s="4"/>
    </row>
    <row r="39569" ht="14.25" customHeight="1">
      <c r="A39569" s="4"/>
      <c r="B39569" s="4"/>
    </row>
    <row r="39570" ht="14.25" customHeight="1">
      <c r="A39570" s="4"/>
      <c r="B39570" s="4"/>
    </row>
    <row r="39571" ht="14.25" customHeight="1">
      <c r="A39571" s="4"/>
      <c r="B39571" s="4"/>
    </row>
    <row r="39572" ht="14.25" customHeight="1">
      <c r="A39572" s="4"/>
      <c r="B39572" s="4"/>
    </row>
    <row r="39573" ht="14.25" customHeight="1">
      <c r="A39573" s="4"/>
      <c r="B39573" s="4"/>
    </row>
    <row r="39574" ht="14.25" customHeight="1">
      <c r="A39574" s="4"/>
      <c r="B39574" s="4"/>
    </row>
    <row r="39575" ht="14.25" customHeight="1">
      <c r="A39575" s="4"/>
      <c r="B39575" s="4"/>
    </row>
    <row r="39576" ht="14.25" customHeight="1">
      <c r="A39576" s="4"/>
      <c r="B39576" s="4"/>
    </row>
    <row r="39577" ht="14.25" customHeight="1">
      <c r="A39577" s="4"/>
      <c r="B39577" s="4"/>
    </row>
    <row r="39578" ht="14.25" customHeight="1">
      <c r="A39578" s="4"/>
      <c r="B39578" s="4"/>
    </row>
    <row r="39579" ht="14.25" customHeight="1">
      <c r="A39579" s="4"/>
      <c r="B39579" s="4"/>
    </row>
    <row r="39580" ht="14.25" customHeight="1">
      <c r="A39580" s="4"/>
      <c r="B39580" s="4"/>
    </row>
    <row r="39581" ht="14.25" customHeight="1">
      <c r="A39581" s="4"/>
      <c r="B39581" s="4"/>
    </row>
    <row r="39582" ht="14.25" customHeight="1">
      <c r="A39582" s="4"/>
      <c r="B39582" s="4"/>
    </row>
    <row r="39583" ht="14.25" customHeight="1">
      <c r="A39583" s="4"/>
      <c r="B39583" s="4"/>
    </row>
    <row r="39584" ht="14.25" customHeight="1">
      <c r="A39584" s="4"/>
      <c r="B39584" s="4"/>
    </row>
    <row r="39585" ht="14.25" customHeight="1">
      <c r="A39585" s="4"/>
      <c r="B39585" s="4"/>
    </row>
    <row r="39586" ht="14.25" customHeight="1">
      <c r="A39586" s="4"/>
      <c r="B39586" s="4"/>
    </row>
    <row r="39587" ht="14.25" customHeight="1">
      <c r="A39587" s="4"/>
      <c r="B39587" s="4"/>
    </row>
    <row r="39588" ht="14.25" customHeight="1">
      <c r="A39588" s="4"/>
      <c r="B39588" s="4"/>
    </row>
    <row r="39589" ht="14.25" customHeight="1">
      <c r="A39589" s="4"/>
      <c r="B39589" s="4"/>
    </row>
    <row r="39590" ht="14.25" customHeight="1">
      <c r="A39590" s="4"/>
      <c r="B39590" s="4"/>
    </row>
    <row r="39591" ht="14.25" customHeight="1">
      <c r="A39591" s="4"/>
      <c r="B39591" s="4"/>
    </row>
    <row r="39592" ht="14.25" customHeight="1">
      <c r="A39592" s="4"/>
      <c r="B39592" s="4"/>
    </row>
    <row r="39593" ht="14.25" customHeight="1">
      <c r="A39593" s="4"/>
      <c r="B39593" s="4"/>
    </row>
    <row r="39594" ht="14.25" customHeight="1">
      <c r="A39594" s="4"/>
      <c r="B39594" s="4"/>
    </row>
    <row r="39595" ht="14.25" customHeight="1">
      <c r="A39595" s="4"/>
      <c r="B39595" s="4"/>
    </row>
    <row r="39596" ht="14.25" customHeight="1">
      <c r="A39596" s="4"/>
      <c r="B39596" s="4"/>
    </row>
    <row r="39597" ht="14.25" customHeight="1">
      <c r="A39597" s="4"/>
      <c r="B39597" s="4"/>
    </row>
    <row r="39598" ht="14.25" customHeight="1">
      <c r="A39598" s="4"/>
      <c r="B39598" s="4"/>
    </row>
    <row r="39599" ht="14.25" customHeight="1">
      <c r="A39599" s="4"/>
      <c r="B39599" s="4"/>
    </row>
    <row r="39600" ht="14.25" customHeight="1">
      <c r="A39600" s="4"/>
      <c r="B39600" s="4"/>
    </row>
    <row r="39601" ht="14.25" customHeight="1">
      <c r="A39601" s="4"/>
      <c r="B39601" s="4"/>
    </row>
    <row r="39602" ht="14.25" customHeight="1">
      <c r="A39602" s="4"/>
      <c r="B39602" s="4"/>
    </row>
    <row r="39603" ht="14.25" customHeight="1">
      <c r="A39603" s="4"/>
      <c r="B39603" s="4"/>
    </row>
    <row r="39604" ht="14.25" customHeight="1">
      <c r="A39604" s="4"/>
      <c r="B39604" s="4"/>
    </row>
    <row r="39605" ht="14.25" customHeight="1">
      <c r="A39605" s="4"/>
      <c r="B39605" s="4"/>
    </row>
    <row r="39606" ht="14.25" customHeight="1">
      <c r="A39606" s="4"/>
      <c r="B39606" s="4"/>
    </row>
    <row r="39607" ht="14.25" customHeight="1">
      <c r="A39607" s="4"/>
      <c r="B39607" s="4"/>
    </row>
    <row r="39608" ht="14.25" customHeight="1">
      <c r="A39608" s="4"/>
      <c r="B39608" s="4"/>
    </row>
    <row r="39609" ht="14.25" customHeight="1">
      <c r="A39609" s="4"/>
      <c r="B39609" s="4"/>
    </row>
    <row r="39610" ht="14.25" customHeight="1">
      <c r="A39610" s="4"/>
      <c r="B39610" s="4"/>
    </row>
    <row r="39611" ht="14.25" customHeight="1">
      <c r="A39611" s="4"/>
      <c r="B39611" s="4"/>
    </row>
    <row r="39612" ht="14.25" customHeight="1">
      <c r="A39612" s="4"/>
      <c r="B39612" s="4"/>
    </row>
    <row r="39613" ht="14.25" customHeight="1">
      <c r="A39613" s="4"/>
      <c r="B39613" s="4"/>
    </row>
    <row r="39614" ht="14.25" customHeight="1">
      <c r="A39614" s="4"/>
      <c r="B39614" s="4"/>
    </row>
    <row r="39615" ht="14.25" customHeight="1">
      <c r="A39615" s="4"/>
      <c r="B39615" s="4"/>
    </row>
    <row r="39616" ht="14.25" customHeight="1">
      <c r="A39616" s="4"/>
      <c r="B39616" s="4"/>
    </row>
    <row r="39617" ht="14.25" customHeight="1">
      <c r="A39617" s="4"/>
      <c r="B39617" s="4"/>
    </row>
    <row r="39618" ht="14.25" customHeight="1">
      <c r="A39618" s="4"/>
      <c r="B39618" s="4"/>
    </row>
    <row r="39619" ht="14.25" customHeight="1">
      <c r="A39619" s="4"/>
      <c r="B39619" s="4"/>
    </row>
    <row r="39620" ht="14.25" customHeight="1">
      <c r="A39620" s="4"/>
      <c r="B39620" s="4"/>
    </row>
    <row r="39621" ht="14.25" customHeight="1">
      <c r="A39621" s="4"/>
      <c r="B39621" s="4"/>
    </row>
    <row r="39622" ht="14.25" customHeight="1">
      <c r="A39622" s="4"/>
      <c r="B39622" s="4"/>
    </row>
    <row r="39623" ht="14.25" customHeight="1">
      <c r="A39623" s="4"/>
      <c r="B39623" s="4"/>
    </row>
    <row r="39624" ht="14.25" customHeight="1">
      <c r="A39624" s="4"/>
      <c r="B39624" s="4"/>
    </row>
    <row r="39625" ht="14.25" customHeight="1">
      <c r="A39625" s="4"/>
      <c r="B39625" s="4"/>
    </row>
    <row r="39626" ht="14.25" customHeight="1">
      <c r="A39626" s="4"/>
      <c r="B39626" s="4"/>
    </row>
    <row r="39627" ht="14.25" customHeight="1">
      <c r="A39627" s="4"/>
      <c r="B39627" s="4"/>
    </row>
    <row r="39628" ht="14.25" customHeight="1">
      <c r="A39628" s="4"/>
      <c r="B39628" s="4"/>
    </row>
    <row r="39629" ht="14.25" customHeight="1">
      <c r="A39629" s="4"/>
      <c r="B39629" s="4"/>
    </row>
    <row r="39630" ht="14.25" customHeight="1">
      <c r="A39630" s="4"/>
      <c r="B39630" s="4"/>
    </row>
    <row r="39631" ht="14.25" customHeight="1">
      <c r="A39631" s="4"/>
      <c r="B39631" s="4"/>
    </row>
    <row r="39632" ht="14.25" customHeight="1">
      <c r="A39632" s="4"/>
      <c r="B39632" s="4"/>
    </row>
    <row r="39633" ht="14.25" customHeight="1">
      <c r="A39633" s="4"/>
      <c r="B39633" s="4"/>
    </row>
    <row r="39634" ht="14.25" customHeight="1">
      <c r="A39634" s="4"/>
      <c r="B39634" s="4"/>
    </row>
    <row r="39635" ht="14.25" customHeight="1">
      <c r="A39635" s="4"/>
      <c r="B39635" s="4"/>
    </row>
    <row r="39636" ht="14.25" customHeight="1">
      <c r="A39636" s="4"/>
      <c r="B39636" s="4"/>
    </row>
    <row r="39637" ht="14.25" customHeight="1">
      <c r="A39637" s="4"/>
      <c r="B39637" s="4"/>
    </row>
    <row r="39638" ht="14.25" customHeight="1">
      <c r="A39638" s="4"/>
      <c r="B39638" s="4"/>
    </row>
    <row r="39639" ht="14.25" customHeight="1">
      <c r="A39639" s="4"/>
      <c r="B39639" s="4"/>
    </row>
    <row r="39640" ht="14.25" customHeight="1">
      <c r="A39640" s="4"/>
      <c r="B39640" s="4"/>
    </row>
    <row r="39641" ht="14.25" customHeight="1">
      <c r="A39641" s="4"/>
      <c r="B39641" s="4"/>
    </row>
    <row r="39642" ht="14.25" customHeight="1">
      <c r="A39642" s="4"/>
      <c r="B39642" s="4"/>
    </row>
    <row r="39643" ht="14.25" customHeight="1">
      <c r="A39643" s="4"/>
      <c r="B39643" s="4"/>
    </row>
    <row r="39644" ht="14.25" customHeight="1">
      <c r="A39644" s="4"/>
      <c r="B39644" s="4"/>
    </row>
    <row r="39645" ht="14.25" customHeight="1">
      <c r="A39645" s="4"/>
      <c r="B39645" s="4"/>
    </row>
    <row r="39646" ht="14.25" customHeight="1">
      <c r="A39646" s="4"/>
      <c r="B39646" s="4"/>
    </row>
    <row r="39647" ht="14.25" customHeight="1">
      <c r="A39647" s="4"/>
      <c r="B39647" s="4"/>
    </row>
    <row r="39648" ht="14.25" customHeight="1">
      <c r="A39648" s="4"/>
      <c r="B39648" s="4"/>
    </row>
    <row r="39649" ht="14.25" customHeight="1">
      <c r="A39649" s="4"/>
      <c r="B39649" s="4"/>
    </row>
    <row r="39650" ht="14.25" customHeight="1">
      <c r="A39650" s="4"/>
      <c r="B39650" s="4"/>
    </row>
    <row r="39651" ht="14.25" customHeight="1">
      <c r="A39651" s="4"/>
      <c r="B39651" s="4"/>
    </row>
    <row r="39652" ht="14.25" customHeight="1">
      <c r="A39652" s="4"/>
      <c r="B39652" s="4"/>
    </row>
    <row r="39653" ht="14.25" customHeight="1">
      <c r="A39653" s="4"/>
      <c r="B39653" s="4"/>
    </row>
    <row r="39654" ht="14.25" customHeight="1">
      <c r="A39654" s="4"/>
      <c r="B39654" s="4"/>
    </row>
    <row r="39655" ht="14.25" customHeight="1">
      <c r="A39655" s="4"/>
      <c r="B39655" s="4"/>
    </row>
    <row r="39656" ht="14.25" customHeight="1">
      <c r="A39656" s="4"/>
      <c r="B39656" s="4"/>
    </row>
    <row r="39657" ht="14.25" customHeight="1">
      <c r="A39657" s="4"/>
      <c r="B39657" s="4"/>
    </row>
    <row r="39658" ht="14.25" customHeight="1">
      <c r="A39658" s="4"/>
      <c r="B39658" s="4"/>
    </row>
    <row r="39659" ht="14.25" customHeight="1">
      <c r="A39659" s="4"/>
      <c r="B39659" s="4"/>
    </row>
    <row r="39660" ht="14.25" customHeight="1">
      <c r="A39660" s="4"/>
      <c r="B39660" s="4"/>
    </row>
    <row r="39661" ht="14.25" customHeight="1">
      <c r="A39661" s="4"/>
      <c r="B39661" s="4"/>
    </row>
    <row r="39662" ht="14.25" customHeight="1">
      <c r="A39662" s="4"/>
      <c r="B39662" s="4"/>
    </row>
    <row r="39663" ht="14.25" customHeight="1">
      <c r="A39663" s="4"/>
      <c r="B39663" s="4"/>
    </row>
    <row r="39664" ht="14.25" customHeight="1">
      <c r="A39664" s="4"/>
      <c r="B39664" s="4"/>
    </row>
    <row r="39665" ht="14.25" customHeight="1">
      <c r="A39665" s="4"/>
      <c r="B39665" s="4"/>
    </row>
    <row r="39666" ht="14.25" customHeight="1">
      <c r="A39666" s="4"/>
      <c r="B39666" s="4"/>
    </row>
    <row r="39667" ht="14.25" customHeight="1">
      <c r="A39667" s="4"/>
      <c r="B39667" s="4"/>
    </row>
    <row r="39668" ht="14.25" customHeight="1">
      <c r="A39668" s="4"/>
      <c r="B39668" s="4"/>
    </row>
    <row r="39669" ht="14.25" customHeight="1">
      <c r="A39669" s="4"/>
      <c r="B39669" s="4"/>
    </row>
    <row r="39670" ht="14.25" customHeight="1">
      <c r="A39670" s="4"/>
      <c r="B39670" s="4"/>
    </row>
    <row r="39671" ht="14.25" customHeight="1">
      <c r="A39671" s="4"/>
      <c r="B39671" s="4"/>
    </row>
    <row r="39672" ht="14.25" customHeight="1">
      <c r="A39672" s="4"/>
      <c r="B39672" s="4"/>
    </row>
    <row r="39673" ht="14.25" customHeight="1">
      <c r="A39673" s="4"/>
      <c r="B39673" s="4"/>
    </row>
    <row r="39674" ht="14.25" customHeight="1">
      <c r="A39674" s="4"/>
      <c r="B39674" s="4"/>
    </row>
    <row r="39675" ht="14.25" customHeight="1">
      <c r="A39675" s="4"/>
      <c r="B39675" s="4"/>
    </row>
    <row r="39676" ht="14.25" customHeight="1">
      <c r="A39676" s="4"/>
      <c r="B39676" s="4"/>
    </row>
    <row r="39677" ht="14.25" customHeight="1">
      <c r="A39677" s="4"/>
      <c r="B39677" s="4"/>
    </row>
    <row r="39678" ht="14.25" customHeight="1">
      <c r="A39678" s="4"/>
      <c r="B39678" s="4"/>
    </row>
    <row r="39679" ht="14.25" customHeight="1">
      <c r="A39679" s="4"/>
      <c r="B39679" s="4"/>
    </row>
    <row r="39680" ht="14.25" customHeight="1">
      <c r="A39680" s="4"/>
      <c r="B39680" s="4"/>
    </row>
    <row r="39681" ht="14.25" customHeight="1">
      <c r="A39681" s="4"/>
      <c r="B39681" s="4"/>
    </row>
    <row r="39682" ht="14.25" customHeight="1">
      <c r="A39682" s="4"/>
      <c r="B39682" s="4"/>
    </row>
    <row r="39683" ht="14.25" customHeight="1">
      <c r="A39683" s="4"/>
      <c r="B39683" s="4"/>
    </row>
    <row r="39684" ht="14.25" customHeight="1">
      <c r="A39684" s="4"/>
      <c r="B39684" s="4"/>
    </row>
    <row r="39685" ht="14.25" customHeight="1">
      <c r="A39685" s="4"/>
      <c r="B39685" s="4"/>
    </row>
    <row r="39686" ht="14.25" customHeight="1">
      <c r="A39686" s="4"/>
      <c r="B39686" s="4"/>
    </row>
    <row r="39687" ht="14.25" customHeight="1">
      <c r="A39687" s="4"/>
      <c r="B39687" s="4"/>
    </row>
    <row r="39688" ht="14.25" customHeight="1">
      <c r="A39688" s="4"/>
      <c r="B39688" s="4"/>
    </row>
    <row r="39689" ht="14.25" customHeight="1">
      <c r="A39689" s="4"/>
      <c r="B39689" s="4"/>
    </row>
    <row r="39690" ht="14.25" customHeight="1">
      <c r="A39690" s="4"/>
      <c r="B39690" s="4"/>
    </row>
    <row r="39691" ht="14.25" customHeight="1">
      <c r="A39691" s="4"/>
      <c r="B39691" s="4"/>
    </row>
    <row r="39692" ht="14.25" customHeight="1">
      <c r="A39692" s="4"/>
      <c r="B39692" s="4"/>
    </row>
    <row r="39693" ht="14.25" customHeight="1">
      <c r="A39693" s="4"/>
      <c r="B39693" s="4"/>
    </row>
    <row r="39694" ht="14.25" customHeight="1">
      <c r="A39694" s="4"/>
      <c r="B39694" s="4"/>
    </row>
    <row r="39695" ht="14.25" customHeight="1">
      <c r="A39695" s="4"/>
      <c r="B39695" s="4"/>
    </row>
    <row r="39696" ht="14.25" customHeight="1">
      <c r="A39696" s="4"/>
      <c r="B39696" s="4"/>
    </row>
    <row r="39697" ht="14.25" customHeight="1">
      <c r="A39697" s="4"/>
      <c r="B39697" s="4"/>
    </row>
    <row r="39698" ht="14.25" customHeight="1">
      <c r="A39698" s="4"/>
      <c r="B39698" s="4"/>
    </row>
    <row r="39699" ht="14.25" customHeight="1">
      <c r="A39699" s="4"/>
      <c r="B39699" s="4"/>
    </row>
    <row r="39700" ht="14.25" customHeight="1">
      <c r="A39700" s="4"/>
      <c r="B39700" s="4"/>
    </row>
    <row r="39701" ht="14.25" customHeight="1">
      <c r="A39701" s="4"/>
      <c r="B39701" s="4"/>
    </row>
    <row r="39702" ht="14.25" customHeight="1">
      <c r="A39702" s="4"/>
      <c r="B39702" s="4"/>
    </row>
    <row r="39703" ht="14.25" customHeight="1">
      <c r="A39703" s="4"/>
      <c r="B39703" s="4"/>
    </row>
    <row r="39704" ht="14.25" customHeight="1">
      <c r="A39704" s="4"/>
      <c r="B39704" s="4"/>
    </row>
    <row r="39705" ht="14.25" customHeight="1">
      <c r="A39705" s="4"/>
      <c r="B39705" s="4"/>
    </row>
    <row r="39706" ht="14.25" customHeight="1">
      <c r="A39706" s="4"/>
      <c r="B39706" s="4"/>
    </row>
    <row r="39707" ht="14.25" customHeight="1">
      <c r="A39707" s="4"/>
      <c r="B39707" s="4"/>
    </row>
    <row r="39708" ht="14.25" customHeight="1">
      <c r="A39708" s="4"/>
      <c r="B39708" s="4"/>
    </row>
    <row r="39709" ht="14.25" customHeight="1">
      <c r="A39709" s="4"/>
      <c r="B39709" s="4"/>
    </row>
    <row r="39710" ht="14.25" customHeight="1">
      <c r="A39710" s="4"/>
      <c r="B39710" s="4"/>
    </row>
    <row r="39711" ht="14.25" customHeight="1">
      <c r="A39711" s="4"/>
      <c r="B39711" s="4"/>
    </row>
    <row r="39712" ht="14.25" customHeight="1">
      <c r="A39712" s="4"/>
      <c r="B39712" s="4"/>
    </row>
    <row r="39713" ht="14.25" customHeight="1">
      <c r="A39713" s="4"/>
      <c r="B39713" s="4"/>
    </row>
    <row r="39714" ht="14.25" customHeight="1">
      <c r="A39714" s="4"/>
      <c r="B39714" s="4"/>
    </row>
    <row r="39715" ht="14.25" customHeight="1">
      <c r="A39715" s="4"/>
      <c r="B39715" s="4"/>
    </row>
    <row r="39716" ht="14.25" customHeight="1">
      <c r="A39716" s="4"/>
      <c r="B39716" s="4"/>
    </row>
    <row r="39717" ht="14.25" customHeight="1">
      <c r="A39717" s="4"/>
      <c r="B39717" s="4"/>
    </row>
    <row r="39718" ht="14.25" customHeight="1">
      <c r="A39718" s="4"/>
      <c r="B39718" s="4"/>
    </row>
    <row r="39719" ht="14.25" customHeight="1">
      <c r="A39719" s="4"/>
      <c r="B39719" s="4"/>
    </row>
    <row r="39720" ht="14.25" customHeight="1">
      <c r="A39720" s="4"/>
      <c r="B39720" s="4"/>
    </row>
    <row r="39721" ht="14.25" customHeight="1">
      <c r="A39721" s="4"/>
      <c r="B39721" s="4"/>
    </row>
    <row r="39722" ht="14.25" customHeight="1">
      <c r="A39722" s="4"/>
      <c r="B39722" s="4"/>
    </row>
    <row r="39723" ht="14.25" customHeight="1">
      <c r="A39723" s="4"/>
      <c r="B39723" s="4"/>
    </row>
    <row r="39724" ht="14.25" customHeight="1">
      <c r="A39724" s="4"/>
      <c r="B39724" s="4"/>
    </row>
    <row r="39725" ht="14.25" customHeight="1">
      <c r="A39725" s="4"/>
      <c r="B39725" s="4"/>
    </row>
    <row r="39726" ht="14.25" customHeight="1">
      <c r="A39726" s="4"/>
      <c r="B39726" s="4"/>
    </row>
    <row r="39727" ht="14.25" customHeight="1">
      <c r="A39727" s="4"/>
      <c r="B39727" s="4"/>
    </row>
    <row r="39728" ht="14.25" customHeight="1">
      <c r="A39728" s="4"/>
      <c r="B39728" s="4"/>
    </row>
    <row r="39729" ht="14.25" customHeight="1">
      <c r="A39729" s="4"/>
      <c r="B39729" s="4"/>
    </row>
    <row r="39730" ht="14.25" customHeight="1">
      <c r="A39730" s="4"/>
      <c r="B39730" s="4"/>
    </row>
    <row r="39731" ht="14.25" customHeight="1">
      <c r="A39731" s="4"/>
      <c r="B39731" s="4"/>
    </row>
    <row r="39732" ht="14.25" customHeight="1">
      <c r="A39732" s="4"/>
      <c r="B39732" s="4"/>
    </row>
    <row r="39733" ht="14.25" customHeight="1">
      <c r="A39733" s="4"/>
      <c r="B39733" s="4"/>
    </row>
    <row r="39734" ht="14.25" customHeight="1">
      <c r="A39734" s="4"/>
      <c r="B39734" s="4"/>
    </row>
    <row r="39735" ht="14.25" customHeight="1">
      <c r="A39735" s="4"/>
      <c r="B39735" s="4"/>
    </row>
    <row r="39736" ht="14.25" customHeight="1">
      <c r="A39736" s="4"/>
      <c r="B39736" s="4"/>
    </row>
    <row r="39737" ht="14.25" customHeight="1">
      <c r="A39737" s="4"/>
      <c r="B39737" s="4"/>
    </row>
    <row r="39738" ht="14.25" customHeight="1">
      <c r="A39738" s="4"/>
      <c r="B39738" s="4"/>
    </row>
    <row r="39739" ht="14.25" customHeight="1">
      <c r="A39739" s="4"/>
      <c r="B39739" s="4"/>
    </row>
    <row r="39740" ht="14.25" customHeight="1">
      <c r="A39740" s="4"/>
      <c r="B39740" s="4"/>
    </row>
    <row r="39741" ht="14.25" customHeight="1">
      <c r="A39741" s="4"/>
      <c r="B39741" s="4"/>
    </row>
    <row r="39742" ht="14.25" customHeight="1">
      <c r="A39742" s="4"/>
      <c r="B39742" s="4"/>
    </row>
    <row r="39743" ht="14.25" customHeight="1">
      <c r="A39743" s="4"/>
      <c r="B39743" s="4"/>
    </row>
    <row r="39744" ht="14.25" customHeight="1">
      <c r="A39744" s="4"/>
      <c r="B39744" s="4"/>
    </row>
    <row r="39745" ht="14.25" customHeight="1">
      <c r="A39745" s="4"/>
      <c r="B39745" s="4"/>
    </row>
    <row r="39746" ht="14.25" customHeight="1">
      <c r="A39746" s="4"/>
      <c r="B39746" s="4"/>
    </row>
    <row r="39747" ht="14.25" customHeight="1">
      <c r="A39747" s="4"/>
      <c r="B39747" s="4"/>
    </row>
    <row r="39748" ht="14.25" customHeight="1">
      <c r="A39748" s="4"/>
      <c r="B39748" s="4"/>
    </row>
    <row r="39749" ht="14.25" customHeight="1">
      <c r="A39749" s="4"/>
      <c r="B39749" s="4"/>
    </row>
    <row r="39750" ht="14.25" customHeight="1">
      <c r="A39750" s="4"/>
      <c r="B39750" s="4"/>
    </row>
    <row r="39751" ht="14.25" customHeight="1">
      <c r="A39751" s="4"/>
      <c r="B39751" s="4"/>
    </row>
    <row r="39752" ht="14.25" customHeight="1">
      <c r="A39752" s="4"/>
      <c r="B39752" s="4"/>
    </row>
    <row r="39753" ht="14.25" customHeight="1">
      <c r="A39753" s="4"/>
      <c r="B39753" s="4"/>
    </row>
    <row r="39754" ht="14.25" customHeight="1">
      <c r="A39754" s="4"/>
      <c r="B39754" s="4"/>
    </row>
    <row r="39755" ht="14.25" customHeight="1">
      <c r="A39755" s="4"/>
      <c r="B39755" s="4"/>
    </row>
    <row r="39756" ht="14.25" customHeight="1">
      <c r="A39756" s="4"/>
      <c r="B39756" s="4"/>
    </row>
    <row r="39757" ht="14.25" customHeight="1">
      <c r="A39757" s="4"/>
      <c r="B39757" s="4"/>
    </row>
    <row r="39758" ht="14.25" customHeight="1">
      <c r="A39758" s="4"/>
      <c r="B39758" s="4"/>
    </row>
    <row r="39759" ht="14.25" customHeight="1">
      <c r="A39759" s="4"/>
      <c r="B39759" s="4"/>
    </row>
    <row r="39760" ht="14.25" customHeight="1">
      <c r="A39760" s="4"/>
      <c r="B39760" s="4"/>
    </row>
    <row r="39761" ht="14.25" customHeight="1">
      <c r="A39761" s="4"/>
      <c r="B39761" s="4"/>
    </row>
    <row r="39762" ht="14.25" customHeight="1">
      <c r="A39762" s="4"/>
      <c r="B39762" s="4"/>
    </row>
    <row r="39763" ht="14.25" customHeight="1">
      <c r="A39763" s="4"/>
      <c r="B39763" s="4"/>
    </row>
    <row r="39764" ht="14.25" customHeight="1">
      <c r="A39764" s="4"/>
      <c r="B39764" s="4"/>
    </row>
    <row r="39765" ht="14.25" customHeight="1">
      <c r="A39765" s="4"/>
      <c r="B39765" s="4"/>
    </row>
    <row r="39766" ht="14.25" customHeight="1">
      <c r="A39766" s="4"/>
      <c r="B39766" s="4"/>
    </row>
    <row r="39767" ht="14.25" customHeight="1">
      <c r="A39767" s="4"/>
      <c r="B39767" s="4"/>
    </row>
    <row r="39768" ht="14.25" customHeight="1">
      <c r="A39768" s="4"/>
      <c r="B39768" s="4"/>
    </row>
    <row r="39769" ht="14.25" customHeight="1">
      <c r="A39769" s="4"/>
      <c r="B39769" s="4"/>
    </row>
    <row r="39770" ht="14.25" customHeight="1">
      <c r="A39770" s="4"/>
      <c r="B39770" s="4"/>
    </row>
    <row r="39771" ht="14.25" customHeight="1">
      <c r="A39771" s="4"/>
      <c r="B39771" s="4"/>
    </row>
    <row r="39772" ht="14.25" customHeight="1">
      <c r="A39772" s="4"/>
      <c r="B39772" s="4"/>
    </row>
    <row r="39773" ht="14.25" customHeight="1">
      <c r="A39773" s="4"/>
      <c r="B39773" s="4"/>
    </row>
    <row r="39774" ht="14.25" customHeight="1">
      <c r="A39774" s="4"/>
      <c r="B39774" s="4"/>
    </row>
    <row r="39775" ht="14.25" customHeight="1">
      <c r="A39775" s="4"/>
      <c r="B39775" s="4"/>
    </row>
    <row r="39776" ht="14.25" customHeight="1">
      <c r="A39776" s="4"/>
      <c r="B39776" s="4"/>
    </row>
    <row r="39777" ht="14.25" customHeight="1">
      <c r="A39777" s="4"/>
      <c r="B39777" s="4"/>
    </row>
    <row r="39778" ht="14.25" customHeight="1">
      <c r="A39778" s="4"/>
      <c r="B39778" s="4"/>
    </row>
    <row r="39779" ht="14.25" customHeight="1">
      <c r="A39779" s="4"/>
      <c r="B39779" s="4"/>
    </row>
    <row r="39780" ht="14.25" customHeight="1">
      <c r="A39780" s="4"/>
      <c r="B39780" s="4"/>
    </row>
    <row r="39781" ht="14.25" customHeight="1">
      <c r="A39781" s="4"/>
      <c r="B39781" s="4"/>
    </row>
    <row r="39782" ht="14.25" customHeight="1">
      <c r="A39782" s="4"/>
      <c r="B39782" s="4"/>
    </row>
    <row r="39783" ht="14.25" customHeight="1">
      <c r="A39783" s="4"/>
      <c r="B39783" s="4"/>
    </row>
    <row r="39784" ht="14.25" customHeight="1">
      <c r="A39784" s="4"/>
      <c r="B39784" s="4"/>
    </row>
    <row r="39785" ht="14.25" customHeight="1">
      <c r="A39785" s="4"/>
      <c r="B39785" s="4"/>
    </row>
    <row r="39786" ht="14.25" customHeight="1">
      <c r="A39786" s="4"/>
      <c r="B39786" s="4"/>
    </row>
    <row r="39787" ht="14.25" customHeight="1">
      <c r="A39787" s="4"/>
      <c r="B39787" s="4"/>
    </row>
    <row r="39788" ht="14.25" customHeight="1">
      <c r="A39788" s="4"/>
      <c r="B39788" s="4"/>
    </row>
    <row r="39789" ht="14.25" customHeight="1">
      <c r="A39789" s="4"/>
      <c r="B39789" s="4"/>
    </row>
    <row r="39790" ht="14.25" customHeight="1">
      <c r="A39790" s="4"/>
      <c r="B39790" s="4"/>
    </row>
    <row r="39791" ht="14.25" customHeight="1">
      <c r="A39791" s="4"/>
      <c r="B39791" s="4"/>
    </row>
    <row r="39792" ht="14.25" customHeight="1">
      <c r="A39792" s="4"/>
      <c r="B39792" s="4"/>
    </row>
    <row r="39793" ht="14.25" customHeight="1">
      <c r="A39793" s="4"/>
      <c r="B39793" s="4"/>
    </row>
    <row r="39794" ht="14.25" customHeight="1">
      <c r="A39794" s="4"/>
      <c r="B39794" s="4"/>
    </row>
    <row r="39795" ht="14.25" customHeight="1">
      <c r="A39795" s="4"/>
      <c r="B39795" s="4"/>
    </row>
    <row r="39796" ht="14.25" customHeight="1">
      <c r="A39796" s="4"/>
      <c r="B39796" s="4"/>
    </row>
    <row r="39797" ht="14.25" customHeight="1">
      <c r="A39797" s="4"/>
      <c r="B39797" s="4"/>
    </row>
    <row r="39798" ht="14.25" customHeight="1">
      <c r="A39798" s="4"/>
      <c r="B39798" s="4"/>
    </row>
    <row r="39799" ht="14.25" customHeight="1">
      <c r="A39799" s="4"/>
      <c r="B39799" s="4"/>
    </row>
    <row r="39800" ht="14.25" customHeight="1">
      <c r="A39800" s="4"/>
      <c r="B39800" s="4"/>
    </row>
    <row r="39801" ht="14.25" customHeight="1">
      <c r="A39801" s="4"/>
      <c r="B39801" s="4"/>
    </row>
    <row r="39802" ht="14.25" customHeight="1">
      <c r="A39802" s="4"/>
      <c r="B39802" s="4"/>
    </row>
    <row r="39803" ht="14.25" customHeight="1">
      <c r="A39803" s="4"/>
      <c r="B39803" s="4"/>
    </row>
    <row r="39804" ht="14.25" customHeight="1">
      <c r="A39804" s="4"/>
      <c r="B39804" s="4"/>
    </row>
    <row r="39805" ht="14.25" customHeight="1">
      <c r="A39805" s="4"/>
      <c r="B39805" s="4"/>
    </row>
    <row r="39806" ht="14.25" customHeight="1">
      <c r="A39806" s="4"/>
      <c r="B39806" s="4"/>
    </row>
    <row r="39807" ht="14.25" customHeight="1">
      <c r="A39807" s="4"/>
      <c r="B39807" s="4"/>
    </row>
    <row r="39808" ht="14.25" customHeight="1">
      <c r="A39808" s="4"/>
      <c r="B39808" s="4"/>
    </row>
    <row r="39809" ht="14.25" customHeight="1">
      <c r="A39809" s="4"/>
      <c r="B39809" s="4"/>
    </row>
    <row r="39810" ht="14.25" customHeight="1">
      <c r="A39810" s="4"/>
      <c r="B39810" s="4"/>
    </row>
    <row r="39811" ht="14.25" customHeight="1">
      <c r="A39811" s="4"/>
      <c r="B39811" s="4"/>
    </row>
    <row r="39812" ht="14.25" customHeight="1">
      <c r="A39812" s="4"/>
      <c r="B39812" s="4"/>
    </row>
    <row r="39813" ht="14.25" customHeight="1">
      <c r="A39813" s="4"/>
      <c r="B39813" s="4"/>
    </row>
    <row r="39814" ht="14.25" customHeight="1">
      <c r="A39814" s="4"/>
      <c r="B39814" s="4"/>
    </row>
    <row r="39815" ht="14.25" customHeight="1">
      <c r="A39815" s="4"/>
      <c r="B39815" s="4"/>
    </row>
    <row r="39816" ht="14.25" customHeight="1">
      <c r="A39816" s="4"/>
      <c r="B39816" s="4"/>
    </row>
    <row r="39817" ht="14.25" customHeight="1">
      <c r="A39817" s="4"/>
      <c r="B39817" s="4"/>
    </row>
    <row r="39818" ht="14.25" customHeight="1">
      <c r="A39818" s="4"/>
      <c r="B39818" s="4"/>
    </row>
    <row r="39819" ht="14.25" customHeight="1">
      <c r="A39819" s="4"/>
      <c r="B39819" s="4"/>
    </row>
    <row r="39820" ht="14.25" customHeight="1">
      <c r="A39820" s="4"/>
      <c r="B39820" s="4"/>
    </row>
    <row r="39821" ht="14.25" customHeight="1">
      <c r="A39821" s="4"/>
      <c r="B39821" s="4"/>
    </row>
    <row r="39822" ht="14.25" customHeight="1">
      <c r="A39822" s="4"/>
      <c r="B39822" s="4"/>
    </row>
    <row r="39823" ht="14.25" customHeight="1">
      <c r="A39823" s="4"/>
      <c r="B39823" s="4"/>
    </row>
    <row r="39824" ht="14.25" customHeight="1">
      <c r="A39824" s="4"/>
      <c r="B39824" s="4"/>
    </row>
    <row r="39825" ht="14.25" customHeight="1">
      <c r="A39825" s="4"/>
      <c r="B39825" s="4"/>
    </row>
    <row r="39826" ht="14.25" customHeight="1">
      <c r="A39826" s="4"/>
      <c r="B39826" s="4"/>
    </row>
    <row r="39827" ht="14.25" customHeight="1">
      <c r="A39827" s="4"/>
      <c r="B39827" s="4"/>
    </row>
    <row r="39828" ht="14.25" customHeight="1">
      <c r="A39828" s="4"/>
      <c r="B39828" s="4"/>
    </row>
    <row r="39829" ht="14.25" customHeight="1">
      <c r="A39829" s="4"/>
      <c r="B39829" s="4"/>
    </row>
    <row r="39830" ht="14.25" customHeight="1">
      <c r="A39830" s="4"/>
      <c r="B39830" s="4"/>
    </row>
    <row r="39831" ht="14.25" customHeight="1">
      <c r="A39831" s="4"/>
      <c r="B39831" s="4"/>
    </row>
    <row r="39832" ht="14.25" customHeight="1">
      <c r="A39832" s="4"/>
      <c r="B39832" s="4"/>
    </row>
    <row r="39833" ht="14.25" customHeight="1">
      <c r="A39833" s="4"/>
      <c r="B39833" s="4"/>
    </row>
    <row r="39834" ht="14.25" customHeight="1">
      <c r="A39834" s="4"/>
      <c r="B39834" s="4"/>
    </row>
    <row r="39835" ht="14.25" customHeight="1">
      <c r="A39835" s="4"/>
      <c r="B39835" s="4"/>
    </row>
    <row r="39836" ht="14.25" customHeight="1">
      <c r="A39836" s="4"/>
      <c r="B39836" s="4"/>
    </row>
    <row r="39837" ht="14.25" customHeight="1">
      <c r="A39837" s="4"/>
      <c r="B39837" s="4"/>
    </row>
    <row r="39838" ht="14.25" customHeight="1">
      <c r="A39838" s="4"/>
      <c r="B39838" s="4"/>
    </row>
    <row r="39839" ht="14.25" customHeight="1">
      <c r="A39839" s="4"/>
      <c r="B39839" s="4"/>
    </row>
    <row r="39840" ht="14.25" customHeight="1">
      <c r="A39840" s="4"/>
      <c r="B39840" s="4"/>
    </row>
    <row r="39841" ht="14.25" customHeight="1">
      <c r="A39841" s="4"/>
      <c r="B39841" s="4"/>
    </row>
    <row r="39842" ht="14.25" customHeight="1">
      <c r="A39842" s="4"/>
      <c r="B39842" s="4"/>
    </row>
    <row r="39843" ht="14.25" customHeight="1">
      <c r="A39843" s="4"/>
      <c r="B39843" s="4"/>
    </row>
    <row r="39844" ht="14.25" customHeight="1">
      <c r="A39844" s="4"/>
      <c r="B39844" s="4"/>
    </row>
    <row r="39845" ht="14.25" customHeight="1">
      <c r="A39845" s="4"/>
      <c r="B39845" s="4"/>
    </row>
    <row r="39846" ht="14.25" customHeight="1">
      <c r="A39846" s="4"/>
      <c r="B39846" s="4"/>
    </row>
    <row r="39847" ht="14.25" customHeight="1">
      <c r="A39847" s="4"/>
      <c r="B39847" s="4"/>
    </row>
    <row r="39848" ht="14.25" customHeight="1">
      <c r="A39848" s="4"/>
      <c r="B39848" s="4"/>
    </row>
    <row r="39849" ht="14.25" customHeight="1">
      <c r="A39849" s="4"/>
      <c r="B39849" s="4"/>
    </row>
    <row r="39850" ht="14.25" customHeight="1">
      <c r="A39850" s="4"/>
      <c r="B39850" s="4"/>
    </row>
    <row r="39851" ht="14.25" customHeight="1">
      <c r="A39851" s="4"/>
      <c r="B39851" s="4"/>
    </row>
    <row r="39852" ht="14.25" customHeight="1">
      <c r="A39852" s="4"/>
      <c r="B39852" s="4"/>
    </row>
    <row r="39853" ht="14.25" customHeight="1">
      <c r="A39853" s="4"/>
      <c r="B39853" s="4"/>
    </row>
    <row r="39854" ht="14.25" customHeight="1">
      <c r="A39854" s="4"/>
      <c r="B39854" s="4"/>
    </row>
    <row r="39855" ht="14.25" customHeight="1">
      <c r="A39855" s="4"/>
      <c r="B39855" s="4"/>
    </row>
    <row r="39856" ht="14.25" customHeight="1">
      <c r="A39856" s="4"/>
      <c r="B39856" s="4"/>
    </row>
    <row r="39857" ht="14.25" customHeight="1">
      <c r="A39857" s="4"/>
      <c r="B39857" s="4"/>
    </row>
    <row r="39858" ht="14.25" customHeight="1">
      <c r="A39858" s="4"/>
      <c r="B39858" s="4"/>
    </row>
    <row r="39859" ht="14.25" customHeight="1">
      <c r="A39859" s="4"/>
      <c r="B39859" s="4"/>
    </row>
    <row r="39860" ht="14.25" customHeight="1">
      <c r="A39860" s="4"/>
      <c r="B39860" s="4"/>
    </row>
    <row r="39861" ht="14.25" customHeight="1">
      <c r="A39861" s="4"/>
      <c r="B39861" s="4"/>
    </row>
    <row r="39862" ht="14.25" customHeight="1">
      <c r="A39862" s="4"/>
      <c r="B39862" s="4"/>
    </row>
    <row r="39863" ht="14.25" customHeight="1">
      <c r="A39863" s="4"/>
      <c r="B39863" s="4"/>
    </row>
    <row r="39864" ht="14.25" customHeight="1">
      <c r="A39864" s="4"/>
      <c r="B39864" s="4"/>
    </row>
    <row r="39865" ht="14.25" customHeight="1">
      <c r="A39865" s="4"/>
      <c r="B39865" s="4"/>
    </row>
    <row r="39866" ht="14.25" customHeight="1">
      <c r="A39866" s="4"/>
      <c r="B39866" s="4"/>
    </row>
    <row r="39867" ht="14.25" customHeight="1">
      <c r="A39867" s="4"/>
      <c r="B39867" s="4"/>
    </row>
    <row r="39868" ht="14.25" customHeight="1">
      <c r="A39868" s="4"/>
      <c r="B39868" s="4"/>
    </row>
    <row r="39869" ht="14.25" customHeight="1">
      <c r="A39869" s="4"/>
      <c r="B39869" s="4"/>
    </row>
    <row r="39870" ht="14.25" customHeight="1">
      <c r="A39870" s="4"/>
      <c r="B39870" s="4"/>
    </row>
    <row r="39871" ht="14.25" customHeight="1">
      <c r="A39871" s="4"/>
      <c r="B39871" s="4"/>
    </row>
    <row r="39872" ht="14.25" customHeight="1">
      <c r="A39872" s="4"/>
      <c r="B39872" s="4"/>
    </row>
    <row r="39873" ht="14.25" customHeight="1">
      <c r="A39873" s="4"/>
      <c r="B39873" s="4"/>
    </row>
    <row r="39874" ht="14.25" customHeight="1">
      <c r="A39874" s="4"/>
      <c r="B39874" s="4"/>
    </row>
    <row r="39875" ht="14.25" customHeight="1">
      <c r="A39875" s="4"/>
      <c r="B39875" s="4"/>
    </row>
    <row r="39876" ht="14.25" customHeight="1">
      <c r="A39876" s="4"/>
      <c r="B39876" s="4"/>
    </row>
    <row r="39877" ht="14.25" customHeight="1">
      <c r="A39877" s="4"/>
      <c r="B39877" s="4"/>
    </row>
    <row r="39878" ht="14.25" customHeight="1">
      <c r="A39878" s="4"/>
      <c r="B39878" s="4"/>
    </row>
    <row r="39879" ht="14.25" customHeight="1">
      <c r="A39879" s="4"/>
      <c r="B39879" s="4"/>
    </row>
    <row r="39880" ht="14.25" customHeight="1">
      <c r="A39880" s="4"/>
      <c r="B39880" s="4"/>
    </row>
    <row r="39881" ht="14.25" customHeight="1">
      <c r="A39881" s="4"/>
      <c r="B39881" s="4"/>
    </row>
    <row r="39882" ht="14.25" customHeight="1">
      <c r="A39882" s="4"/>
      <c r="B39882" s="4"/>
    </row>
    <row r="39883" ht="14.25" customHeight="1">
      <c r="A39883" s="4"/>
      <c r="B39883" s="4"/>
    </row>
    <row r="39884" ht="14.25" customHeight="1">
      <c r="A39884" s="4"/>
      <c r="B39884" s="4"/>
    </row>
    <row r="39885" ht="14.25" customHeight="1">
      <c r="A39885" s="4"/>
      <c r="B39885" s="4"/>
    </row>
    <row r="39886" ht="14.25" customHeight="1">
      <c r="A39886" s="4"/>
      <c r="B39886" s="4"/>
    </row>
    <row r="39887" ht="14.25" customHeight="1">
      <c r="A39887" s="4"/>
      <c r="B39887" s="4"/>
    </row>
    <row r="39888" ht="14.25" customHeight="1">
      <c r="A39888" s="4"/>
      <c r="B39888" s="4"/>
    </row>
    <row r="39889" ht="14.25" customHeight="1">
      <c r="A39889" s="4"/>
      <c r="B39889" s="4"/>
    </row>
    <row r="39890" ht="14.25" customHeight="1">
      <c r="A39890" s="4"/>
      <c r="B39890" s="4"/>
    </row>
    <row r="39891" ht="14.25" customHeight="1">
      <c r="A39891" s="4"/>
      <c r="B39891" s="4"/>
    </row>
    <row r="39892" ht="14.25" customHeight="1">
      <c r="A39892" s="4"/>
      <c r="B39892" s="4"/>
    </row>
    <row r="39893" ht="14.25" customHeight="1">
      <c r="A39893" s="4"/>
      <c r="B39893" s="4"/>
    </row>
    <row r="39894" ht="14.25" customHeight="1">
      <c r="A39894" s="4"/>
      <c r="B39894" s="4"/>
    </row>
    <row r="39895" ht="14.25" customHeight="1">
      <c r="A39895" s="4"/>
      <c r="B39895" s="4"/>
    </row>
    <row r="39896" ht="14.25" customHeight="1">
      <c r="A39896" s="4"/>
      <c r="B39896" s="4"/>
    </row>
    <row r="39897" ht="14.25" customHeight="1">
      <c r="A39897" s="4"/>
      <c r="B39897" s="4"/>
    </row>
    <row r="39898" ht="14.25" customHeight="1">
      <c r="A39898" s="4"/>
      <c r="B39898" s="4"/>
    </row>
    <row r="39899" ht="14.25" customHeight="1">
      <c r="A39899" s="4"/>
      <c r="B39899" s="4"/>
    </row>
    <row r="39900" ht="14.25" customHeight="1">
      <c r="A39900" s="4"/>
      <c r="B39900" s="4"/>
    </row>
    <row r="39901" ht="14.25" customHeight="1">
      <c r="A39901" s="4"/>
      <c r="B39901" s="4"/>
    </row>
    <row r="39902" ht="14.25" customHeight="1">
      <c r="A39902" s="4"/>
      <c r="B39902" s="4"/>
    </row>
    <row r="39903" ht="14.25" customHeight="1">
      <c r="A39903" s="4"/>
      <c r="B39903" s="4"/>
    </row>
    <row r="39904" ht="14.25" customHeight="1">
      <c r="A39904" s="4"/>
      <c r="B39904" s="4"/>
    </row>
    <row r="39905" ht="14.25" customHeight="1">
      <c r="A39905" s="4"/>
      <c r="B39905" s="4"/>
    </row>
    <row r="39906" ht="14.25" customHeight="1">
      <c r="A39906" s="4"/>
      <c r="B39906" s="4"/>
    </row>
    <row r="39907" ht="14.25" customHeight="1">
      <c r="A39907" s="4"/>
      <c r="B39907" s="4"/>
    </row>
    <row r="39908" ht="14.25" customHeight="1">
      <c r="A39908" s="4"/>
      <c r="B39908" s="4"/>
    </row>
    <row r="39909" ht="14.25" customHeight="1">
      <c r="A39909" s="4"/>
      <c r="B39909" s="4"/>
    </row>
    <row r="39910" ht="14.25" customHeight="1">
      <c r="A39910" s="4"/>
      <c r="B39910" s="4"/>
    </row>
    <row r="39911" ht="14.25" customHeight="1">
      <c r="A39911" s="4"/>
      <c r="B39911" s="4"/>
    </row>
    <row r="39912" ht="14.25" customHeight="1">
      <c r="A39912" s="4"/>
      <c r="B39912" s="4"/>
    </row>
    <row r="39913" ht="14.25" customHeight="1">
      <c r="A39913" s="4"/>
      <c r="B39913" s="4"/>
    </row>
    <row r="39914" ht="14.25" customHeight="1">
      <c r="A39914" s="4"/>
      <c r="B39914" s="4"/>
    </row>
    <row r="39915" ht="14.25" customHeight="1">
      <c r="A39915" s="4"/>
      <c r="B39915" s="4"/>
    </row>
    <row r="39916" ht="14.25" customHeight="1">
      <c r="A39916" s="4"/>
      <c r="B39916" s="4"/>
    </row>
    <row r="39917" ht="14.25" customHeight="1">
      <c r="A39917" s="4"/>
      <c r="B39917" s="4"/>
    </row>
    <row r="39918" ht="14.25" customHeight="1">
      <c r="A39918" s="4"/>
      <c r="B39918" s="4"/>
    </row>
    <row r="39919" ht="14.25" customHeight="1">
      <c r="A39919" s="4"/>
      <c r="B39919" s="4"/>
    </row>
    <row r="39920" ht="14.25" customHeight="1">
      <c r="A39920" s="4"/>
      <c r="B39920" s="4"/>
    </row>
    <row r="39921" ht="14.25" customHeight="1">
      <c r="A39921" s="4"/>
      <c r="B39921" s="4"/>
    </row>
    <row r="39922" ht="14.25" customHeight="1">
      <c r="A39922" s="4"/>
      <c r="B39922" s="4"/>
    </row>
    <row r="39923" ht="14.25" customHeight="1">
      <c r="A39923" s="4"/>
      <c r="B39923" s="4"/>
    </row>
    <row r="39924" ht="14.25" customHeight="1">
      <c r="A39924" s="4"/>
      <c r="B39924" s="4"/>
    </row>
    <row r="39925" ht="14.25" customHeight="1">
      <c r="A39925" s="4"/>
      <c r="B39925" s="4"/>
    </row>
    <row r="39926" ht="14.25" customHeight="1">
      <c r="A39926" s="4"/>
      <c r="B39926" s="4"/>
    </row>
    <row r="39927" ht="14.25" customHeight="1">
      <c r="A39927" s="4"/>
      <c r="B39927" s="4"/>
    </row>
    <row r="39928" ht="14.25" customHeight="1">
      <c r="A39928" s="4"/>
      <c r="B39928" s="4"/>
    </row>
    <row r="39929" ht="14.25" customHeight="1">
      <c r="A39929" s="4"/>
      <c r="B39929" s="4"/>
    </row>
    <row r="39930" ht="14.25" customHeight="1">
      <c r="A39930" s="4"/>
      <c r="B39930" s="4"/>
    </row>
    <row r="39931" ht="14.25" customHeight="1">
      <c r="A39931" s="4"/>
      <c r="B39931" s="4"/>
    </row>
    <row r="39932" ht="14.25" customHeight="1">
      <c r="A39932" s="4"/>
      <c r="B39932" s="4"/>
    </row>
    <row r="39933" ht="14.25" customHeight="1">
      <c r="A39933" s="4"/>
      <c r="B39933" s="4"/>
    </row>
    <row r="39934" ht="14.25" customHeight="1">
      <c r="A39934" s="4"/>
      <c r="B39934" s="4"/>
    </row>
    <row r="39935" ht="14.25" customHeight="1">
      <c r="A39935" s="4"/>
      <c r="B39935" s="4"/>
    </row>
    <row r="39936" ht="14.25" customHeight="1">
      <c r="A39936" s="4"/>
      <c r="B39936" s="4"/>
    </row>
    <row r="39937" ht="14.25" customHeight="1">
      <c r="A39937" s="4"/>
      <c r="B39937" s="4"/>
    </row>
    <row r="39938" ht="14.25" customHeight="1">
      <c r="A39938" s="4"/>
      <c r="B39938" s="4"/>
    </row>
    <row r="39939" ht="14.25" customHeight="1">
      <c r="A39939" s="4"/>
      <c r="B39939" s="4"/>
    </row>
    <row r="39940" ht="14.25" customHeight="1">
      <c r="A39940" s="4"/>
      <c r="B39940" s="4"/>
    </row>
    <row r="39941" ht="14.25" customHeight="1">
      <c r="A39941" s="4"/>
      <c r="B39941" s="4"/>
    </row>
    <row r="39942" ht="14.25" customHeight="1">
      <c r="A39942" s="4"/>
      <c r="B39942" s="4"/>
    </row>
    <row r="39943" ht="14.25" customHeight="1">
      <c r="A39943" s="4"/>
      <c r="B39943" s="4"/>
    </row>
    <row r="39944" ht="14.25" customHeight="1">
      <c r="A39944" s="4"/>
      <c r="B39944" s="4"/>
    </row>
    <row r="39945" ht="14.25" customHeight="1">
      <c r="A39945" s="4"/>
      <c r="B39945" s="4"/>
    </row>
    <row r="39946" ht="14.25" customHeight="1">
      <c r="A39946" s="4"/>
      <c r="B39946" s="4"/>
    </row>
    <row r="39947" ht="14.25" customHeight="1">
      <c r="A39947" s="4"/>
      <c r="B39947" s="4"/>
    </row>
    <row r="39948" ht="14.25" customHeight="1">
      <c r="A39948" s="4"/>
      <c r="B39948" s="4"/>
    </row>
    <row r="39949" ht="14.25" customHeight="1">
      <c r="A39949" s="4"/>
      <c r="B39949" s="4"/>
    </row>
    <row r="39950" ht="14.25" customHeight="1">
      <c r="A39950" s="4"/>
      <c r="B39950" s="4"/>
    </row>
    <row r="39951" ht="14.25" customHeight="1">
      <c r="A39951" s="4"/>
      <c r="B39951" s="4"/>
    </row>
    <row r="39952" ht="14.25" customHeight="1">
      <c r="A39952" s="4"/>
      <c r="B39952" s="4"/>
    </row>
    <row r="39953" ht="14.25" customHeight="1">
      <c r="A39953" s="4"/>
      <c r="B39953" s="4"/>
    </row>
    <row r="39954" ht="14.25" customHeight="1">
      <c r="A39954" s="4"/>
      <c r="B39954" s="4"/>
    </row>
    <row r="39955" ht="14.25" customHeight="1">
      <c r="A39955" s="4"/>
      <c r="B39955" s="4"/>
    </row>
    <row r="39956" ht="14.25" customHeight="1">
      <c r="A39956" s="4"/>
      <c r="B39956" s="4"/>
    </row>
    <row r="39957" ht="14.25" customHeight="1">
      <c r="A39957" s="4"/>
      <c r="B39957" s="4"/>
    </row>
    <row r="39958" ht="14.25" customHeight="1">
      <c r="A39958" s="4"/>
      <c r="B39958" s="4"/>
    </row>
    <row r="39959" ht="14.25" customHeight="1">
      <c r="A39959" s="4"/>
      <c r="B39959" s="4"/>
    </row>
    <row r="39960" ht="14.25" customHeight="1">
      <c r="A39960" s="4"/>
      <c r="B39960" s="4"/>
    </row>
    <row r="39961" ht="14.25" customHeight="1">
      <c r="A39961" s="4"/>
      <c r="B39961" s="4"/>
    </row>
    <row r="39962" ht="14.25" customHeight="1">
      <c r="A39962" s="4"/>
      <c r="B39962" s="4"/>
    </row>
    <row r="39963" ht="14.25" customHeight="1">
      <c r="A39963" s="4"/>
      <c r="B39963" s="4"/>
    </row>
    <row r="39964" ht="14.25" customHeight="1">
      <c r="A39964" s="4"/>
      <c r="B39964" s="4"/>
    </row>
    <row r="39965" ht="14.25" customHeight="1">
      <c r="A39965" s="4"/>
      <c r="B39965" s="4"/>
    </row>
    <row r="39966" ht="14.25" customHeight="1">
      <c r="A39966" s="4"/>
      <c r="B39966" s="4"/>
    </row>
    <row r="39967" ht="14.25" customHeight="1">
      <c r="A39967" s="4"/>
      <c r="B39967" s="4"/>
    </row>
    <row r="39968" ht="14.25" customHeight="1">
      <c r="A39968" s="4"/>
      <c r="B39968" s="4"/>
    </row>
    <row r="39969" ht="14.25" customHeight="1">
      <c r="A39969" s="4"/>
      <c r="B39969" s="4"/>
    </row>
    <row r="39970" ht="14.25" customHeight="1">
      <c r="A39970" s="4"/>
      <c r="B39970" s="4"/>
    </row>
    <row r="39971" ht="14.25" customHeight="1">
      <c r="A39971" s="4"/>
      <c r="B39971" s="4"/>
    </row>
    <row r="39972" ht="14.25" customHeight="1">
      <c r="A39972" s="4"/>
      <c r="B39972" s="4"/>
    </row>
    <row r="39973" ht="14.25" customHeight="1">
      <c r="A39973" s="4"/>
      <c r="B39973" s="4"/>
    </row>
    <row r="39974" ht="14.25" customHeight="1">
      <c r="A39974" s="4"/>
      <c r="B39974" s="4"/>
    </row>
    <row r="39975" ht="14.25" customHeight="1">
      <c r="A39975" s="4"/>
      <c r="B39975" s="4"/>
    </row>
    <row r="39976" ht="14.25" customHeight="1">
      <c r="A39976" s="4"/>
      <c r="B39976" s="4"/>
    </row>
    <row r="39977" ht="14.25" customHeight="1">
      <c r="A39977" s="4"/>
      <c r="B39977" s="4"/>
    </row>
    <row r="39978" ht="14.25" customHeight="1">
      <c r="A39978" s="4"/>
      <c r="B39978" s="4"/>
    </row>
    <row r="39979" ht="14.25" customHeight="1">
      <c r="A39979" s="4"/>
      <c r="B39979" s="4"/>
    </row>
    <row r="39980" ht="14.25" customHeight="1">
      <c r="A39980" s="4"/>
      <c r="B39980" s="4"/>
    </row>
    <row r="39981" ht="14.25" customHeight="1">
      <c r="A39981" s="4"/>
      <c r="B39981" s="4"/>
    </row>
    <row r="39982" ht="14.25" customHeight="1">
      <c r="A39982" s="4"/>
      <c r="B39982" s="4"/>
    </row>
    <row r="39983" ht="14.25" customHeight="1">
      <c r="A39983" s="4"/>
      <c r="B39983" s="4"/>
    </row>
    <row r="39984" ht="14.25" customHeight="1">
      <c r="A39984" s="4"/>
      <c r="B39984" s="4"/>
    </row>
    <row r="39985" ht="14.25" customHeight="1">
      <c r="A39985" s="4"/>
      <c r="B39985" s="4"/>
    </row>
    <row r="39986" ht="14.25" customHeight="1">
      <c r="A39986" s="4"/>
      <c r="B39986" s="4"/>
    </row>
    <row r="39987" ht="14.25" customHeight="1">
      <c r="A39987" s="4"/>
      <c r="B39987" s="4"/>
    </row>
    <row r="39988" ht="14.25" customHeight="1">
      <c r="A39988" s="4"/>
      <c r="B39988" s="4"/>
    </row>
    <row r="39989" ht="14.25" customHeight="1">
      <c r="A39989" s="4"/>
      <c r="B39989" s="4"/>
    </row>
    <row r="39990" ht="14.25" customHeight="1">
      <c r="A39990" s="4"/>
      <c r="B39990" s="4"/>
    </row>
    <row r="39991" ht="14.25" customHeight="1">
      <c r="A39991" s="4"/>
      <c r="B39991" s="4"/>
    </row>
    <row r="39992" ht="14.25" customHeight="1">
      <c r="A39992" s="4"/>
      <c r="B39992" s="4"/>
    </row>
    <row r="39993" ht="14.25" customHeight="1">
      <c r="A39993" s="4"/>
      <c r="B39993" s="4"/>
    </row>
    <row r="39994" ht="14.25" customHeight="1">
      <c r="A39994" s="4"/>
      <c r="B39994" s="4"/>
    </row>
    <row r="39995" ht="14.25" customHeight="1">
      <c r="A39995" s="4"/>
      <c r="B39995" s="4"/>
    </row>
    <row r="39996" ht="14.25" customHeight="1">
      <c r="A39996" s="4"/>
      <c r="B39996" s="4"/>
    </row>
    <row r="39997" ht="14.25" customHeight="1">
      <c r="A39997" s="4"/>
      <c r="B39997" s="4"/>
    </row>
    <row r="39998" ht="14.25" customHeight="1">
      <c r="A39998" s="4"/>
      <c r="B39998" s="4"/>
    </row>
    <row r="39999" ht="14.25" customHeight="1">
      <c r="A39999" s="4"/>
      <c r="B39999" s="4"/>
    </row>
    <row r="40000" ht="14.25" customHeight="1">
      <c r="A40000" s="4"/>
      <c r="B40000" s="4"/>
    </row>
    <row r="40001" ht="14.25" customHeight="1">
      <c r="A40001" s="4"/>
      <c r="B40001" s="4"/>
    </row>
    <row r="40002" ht="14.25" customHeight="1">
      <c r="A40002" s="4"/>
      <c r="B40002" s="4"/>
    </row>
    <row r="40003" ht="14.25" customHeight="1">
      <c r="A40003" s="4"/>
      <c r="B40003" s="4"/>
    </row>
    <row r="40004" ht="14.25" customHeight="1">
      <c r="A40004" s="4"/>
      <c r="B40004" s="4"/>
    </row>
    <row r="40005" ht="14.25" customHeight="1">
      <c r="A40005" s="4"/>
      <c r="B40005" s="4"/>
    </row>
    <row r="40006" ht="14.25" customHeight="1">
      <c r="A40006" s="4"/>
      <c r="B40006" s="4"/>
    </row>
    <row r="40007" ht="14.25" customHeight="1">
      <c r="A40007" s="4"/>
      <c r="B40007" s="4"/>
    </row>
    <row r="40008" ht="14.25" customHeight="1">
      <c r="A40008" s="4"/>
      <c r="B40008" s="4"/>
    </row>
    <row r="40009" ht="14.25" customHeight="1">
      <c r="A40009" s="4"/>
      <c r="B40009" s="4"/>
    </row>
    <row r="40010" ht="14.25" customHeight="1">
      <c r="A40010" s="4"/>
      <c r="B40010" s="4"/>
    </row>
    <row r="40011" ht="14.25" customHeight="1">
      <c r="A40011" s="4"/>
      <c r="B40011" s="4"/>
    </row>
    <row r="40012" ht="14.25" customHeight="1">
      <c r="A40012" s="4"/>
      <c r="B40012" s="4"/>
    </row>
    <row r="40013" ht="14.25" customHeight="1">
      <c r="A40013" s="4"/>
      <c r="B40013" s="4"/>
    </row>
    <row r="40014" ht="14.25" customHeight="1">
      <c r="A40014" s="4"/>
      <c r="B40014" s="4"/>
    </row>
    <row r="40015" ht="14.25" customHeight="1">
      <c r="A40015" s="4"/>
      <c r="B40015" s="4"/>
    </row>
    <row r="40016" ht="14.25" customHeight="1">
      <c r="A40016" s="4"/>
      <c r="B40016" s="4"/>
    </row>
    <row r="40017" ht="14.25" customHeight="1">
      <c r="A40017" s="4"/>
      <c r="B40017" s="4"/>
    </row>
    <row r="40018" ht="14.25" customHeight="1">
      <c r="A40018" s="4"/>
      <c r="B40018" s="4"/>
    </row>
    <row r="40019" ht="14.25" customHeight="1">
      <c r="A40019" s="4"/>
      <c r="B40019" s="4"/>
    </row>
    <row r="40020" ht="14.25" customHeight="1">
      <c r="A40020" s="4"/>
      <c r="B40020" s="4"/>
    </row>
    <row r="40021" ht="14.25" customHeight="1">
      <c r="A40021" s="4"/>
      <c r="B40021" s="4"/>
    </row>
    <row r="40022" ht="14.25" customHeight="1">
      <c r="A40022" s="4"/>
      <c r="B40022" s="4"/>
    </row>
    <row r="40023" ht="14.25" customHeight="1">
      <c r="A40023" s="4"/>
      <c r="B40023" s="4"/>
    </row>
    <row r="40024" ht="14.25" customHeight="1">
      <c r="A40024" s="4"/>
      <c r="B40024" s="4"/>
    </row>
    <row r="40025" ht="14.25" customHeight="1">
      <c r="A40025" s="4"/>
      <c r="B40025" s="4"/>
    </row>
    <row r="40026" ht="14.25" customHeight="1">
      <c r="A40026" s="4"/>
      <c r="B40026" s="4"/>
    </row>
    <row r="40027" ht="14.25" customHeight="1">
      <c r="A40027" s="4"/>
      <c r="B40027" s="4"/>
    </row>
    <row r="40028" ht="14.25" customHeight="1">
      <c r="A40028" s="4"/>
      <c r="B40028" s="4"/>
    </row>
    <row r="40029" ht="14.25" customHeight="1">
      <c r="A40029" s="4"/>
      <c r="B40029" s="4"/>
    </row>
    <row r="40030" ht="14.25" customHeight="1">
      <c r="A40030" s="4"/>
      <c r="B40030" s="4"/>
    </row>
    <row r="40031" ht="14.25" customHeight="1">
      <c r="A40031" s="4"/>
      <c r="B40031" s="4"/>
    </row>
    <row r="40032" ht="14.25" customHeight="1">
      <c r="A40032" s="4"/>
      <c r="B40032" s="4"/>
    </row>
    <row r="40033" ht="14.25" customHeight="1">
      <c r="A40033" s="4"/>
      <c r="B40033" s="4"/>
    </row>
    <row r="40034" ht="14.25" customHeight="1">
      <c r="A40034" s="4"/>
      <c r="B40034" s="4"/>
    </row>
    <row r="40035" ht="14.25" customHeight="1">
      <c r="A40035" s="4"/>
      <c r="B40035" s="4"/>
    </row>
    <row r="40036" ht="14.25" customHeight="1">
      <c r="A40036" s="4"/>
      <c r="B40036" s="4"/>
    </row>
    <row r="40037" ht="14.25" customHeight="1">
      <c r="A40037" s="4"/>
      <c r="B40037" s="4"/>
    </row>
    <row r="40038" ht="14.25" customHeight="1">
      <c r="A40038" s="4"/>
      <c r="B40038" s="4"/>
    </row>
    <row r="40039" ht="14.25" customHeight="1">
      <c r="A40039" s="4"/>
      <c r="B40039" s="4"/>
    </row>
    <row r="40040" ht="14.25" customHeight="1">
      <c r="A40040" s="4"/>
      <c r="B40040" s="4"/>
    </row>
    <row r="40041" ht="14.25" customHeight="1">
      <c r="A40041" s="4"/>
      <c r="B40041" s="4"/>
    </row>
    <row r="40042" ht="14.25" customHeight="1">
      <c r="A40042" s="4"/>
      <c r="B40042" s="4"/>
    </row>
    <row r="40043" ht="14.25" customHeight="1">
      <c r="A40043" s="4"/>
      <c r="B40043" s="4"/>
    </row>
    <row r="40044" ht="14.25" customHeight="1">
      <c r="A40044" s="4"/>
      <c r="B40044" s="4"/>
    </row>
    <row r="40045" ht="14.25" customHeight="1">
      <c r="A40045" s="4"/>
      <c r="B40045" s="4"/>
    </row>
    <row r="40046" ht="14.25" customHeight="1">
      <c r="A40046" s="4"/>
      <c r="B40046" s="4"/>
    </row>
    <row r="40047" ht="14.25" customHeight="1">
      <c r="A40047" s="4"/>
      <c r="B40047" s="4"/>
    </row>
    <row r="40048" ht="14.25" customHeight="1">
      <c r="A40048" s="4"/>
      <c r="B40048" s="4"/>
    </row>
    <row r="40049" ht="14.25" customHeight="1">
      <c r="A40049" s="4"/>
      <c r="B40049" s="4"/>
    </row>
    <row r="40050" ht="14.25" customHeight="1">
      <c r="A40050" s="4"/>
      <c r="B40050" s="4"/>
    </row>
    <row r="40051" ht="14.25" customHeight="1">
      <c r="A40051" s="4"/>
      <c r="B40051" s="4"/>
    </row>
    <row r="40052" ht="14.25" customHeight="1">
      <c r="A40052" s="4"/>
      <c r="B40052" s="4"/>
    </row>
    <row r="40053" ht="14.25" customHeight="1">
      <c r="A40053" s="4"/>
      <c r="B40053" s="4"/>
    </row>
    <row r="40054" ht="14.25" customHeight="1">
      <c r="A40054" s="4"/>
      <c r="B40054" s="4"/>
    </row>
    <row r="40055" ht="14.25" customHeight="1">
      <c r="A40055" s="4"/>
      <c r="B40055" s="4"/>
    </row>
    <row r="40056" ht="14.25" customHeight="1">
      <c r="A40056" s="4"/>
      <c r="B40056" s="4"/>
    </row>
    <row r="40057" ht="14.25" customHeight="1">
      <c r="A40057" s="4"/>
      <c r="B40057" s="4"/>
    </row>
    <row r="40058" ht="14.25" customHeight="1">
      <c r="A40058" s="4"/>
      <c r="B40058" s="4"/>
    </row>
    <row r="40059" ht="14.25" customHeight="1">
      <c r="A40059" s="4"/>
      <c r="B40059" s="4"/>
    </row>
    <row r="40060" ht="14.25" customHeight="1">
      <c r="A40060" s="4"/>
      <c r="B40060" s="4"/>
    </row>
    <row r="40061" ht="14.25" customHeight="1">
      <c r="A40061" s="4"/>
      <c r="B40061" s="4"/>
    </row>
    <row r="40062" ht="14.25" customHeight="1">
      <c r="A40062" s="4"/>
      <c r="B40062" s="4"/>
    </row>
    <row r="40063" ht="14.25" customHeight="1">
      <c r="A40063" s="4"/>
      <c r="B40063" s="4"/>
    </row>
    <row r="40064" ht="14.25" customHeight="1">
      <c r="A40064" s="4"/>
      <c r="B40064" s="4"/>
    </row>
    <row r="40065" ht="14.25" customHeight="1">
      <c r="A40065" s="4"/>
      <c r="B40065" s="4"/>
    </row>
    <row r="40066" ht="14.25" customHeight="1">
      <c r="A40066" s="4"/>
      <c r="B40066" s="4"/>
    </row>
    <row r="40067" ht="14.25" customHeight="1">
      <c r="A40067" s="4"/>
      <c r="B40067" s="4"/>
    </row>
    <row r="40068" ht="14.25" customHeight="1">
      <c r="A40068" s="4"/>
      <c r="B40068" s="4"/>
    </row>
    <row r="40069" ht="14.25" customHeight="1">
      <c r="A40069" s="4"/>
      <c r="B40069" s="4"/>
    </row>
    <row r="40070" ht="14.25" customHeight="1">
      <c r="A40070" s="4"/>
      <c r="B40070" s="4"/>
    </row>
    <row r="40071" ht="14.25" customHeight="1">
      <c r="A40071" s="4"/>
      <c r="B40071" s="4"/>
    </row>
    <row r="40072" ht="14.25" customHeight="1">
      <c r="A40072" s="4"/>
      <c r="B40072" s="4"/>
    </row>
    <row r="40073" ht="14.25" customHeight="1">
      <c r="A40073" s="4"/>
      <c r="B40073" s="4"/>
    </row>
    <row r="40074" ht="14.25" customHeight="1">
      <c r="A40074" s="4"/>
      <c r="B40074" s="4"/>
    </row>
    <row r="40075" ht="14.25" customHeight="1">
      <c r="A40075" s="4"/>
      <c r="B40075" s="4"/>
    </row>
    <row r="40076" ht="14.25" customHeight="1">
      <c r="A40076" s="4"/>
      <c r="B40076" s="4"/>
    </row>
    <row r="40077" ht="14.25" customHeight="1">
      <c r="A40077" s="4"/>
      <c r="B40077" s="4"/>
    </row>
    <row r="40078" ht="14.25" customHeight="1">
      <c r="A40078" s="4"/>
      <c r="B40078" s="4"/>
    </row>
    <row r="40079" ht="14.25" customHeight="1">
      <c r="A40079" s="4"/>
      <c r="B40079" s="4"/>
    </row>
    <row r="40080" ht="14.25" customHeight="1">
      <c r="A40080" s="4"/>
      <c r="B40080" s="4"/>
    </row>
    <row r="40081" ht="14.25" customHeight="1">
      <c r="A40081" s="4"/>
      <c r="B40081" s="4"/>
    </row>
    <row r="40082" ht="14.25" customHeight="1">
      <c r="A40082" s="4"/>
      <c r="B40082" s="4"/>
    </row>
    <row r="40083" ht="14.25" customHeight="1">
      <c r="A40083" s="4"/>
      <c r="B40083" s="4"/>
    </row>
    <row r="40084" ht="14.25" customHeight="1">
      <c r="A40084" s="4"/>
      <c r="B40084" s="4"/>
    </row>
    <row r="40085" ht="14.25" customHeight="1">
      <c r="A40085" s="4"/>
      <c r="B40085" s="4"/>
    </row>
    <row r="40086" ht="14.25" customHeight="1">
      <c r="A40086" s="4"/>
      <c r="B40086" s="4"/>
    </row>
    <row r="40087" ht="14.25" customHeight="1">
      <c r="A40087" s="4"/>
      <c r="B40087" s="4"/>
    </row>
    <row r="40088" ht="14.25" customHeight="1">
      <c r="A40088" s="4"/>
      <c r="B40088" s="4"/>
    </row>
    <row r="40089" ht="14.25" customHeight="1">
      <c r="A40089" s="4"/>
      <c r="B40089" s="4"/>
    </row>
    <row r="40090" ht="14.25" customHeight="1">
      <c r="A40090" s="4"/>
      <c r="B40090" s="4"/>
    </row>
    <row r="40091" ht="14.25" customHeight="1">
      <c r="A40091" s="4"/>
      <c r="B40091" s="4"/>
    </row>
    <row r="40092" ht="14.25" customHeight="1">
      <c r="A40092" s="4"/>
      <c r="B40092" s="4"/>
    </row>
    <row r="40093" ht="14.25" customHeight="1">
      <c r="A40093" s="4"/>
      <c r="B40093" s="4"/>
    </row>
    <row r="40094" ht="14.25" customHeight="1">
      <c r="A40094" s="4"/>
      <c r="B40094" s="4"/>
    </row>
    <row r="40095" ht="14.25" customHeight="1">
      <c r="A40095" s="4"/>
      <c r="B40095" s="4"/>
    </row>
    <row r="40096" ht="14.25" customHeight="1">
      <c r="A40096" s="4"/>
      <c r="B40096" s="4"/>
    </row>
    <row r="40097" ht="14.25" customHeight="1">
      <c r="A40097" s="4"/>
      <c r="B40097" s="4"/>
    </row>
    <row r="40098" ht="14.25" customHeight="1">
      <c r="A40098" s="4"/>
      <c r="B40098" s="4"/>
    </row>
    <row r="40099" ht="14.25" customHeight="1">
      <c r="A40099" s="4"/>
      <c r="B40099" s="4"/>
    </row>
    <row r="40100" ht="14.25" customHeight="1">
      <c r="A40100" s="4"/>
      <c r="B40100" s="4"/>
    </row>
    <row r="40101" ht="14.25" customHeight="1">
      <c r="A40101" s="4"/>
      <c r="B40101" s="4"/>
    </row>
    <row r="40102" ht="14.25" customHeight="1">
      <c r="A40102" s="4"/>
      <c r="B40102" s="4"/>
    </row>
    <row r="40103" ht="14.25" customHeight="1">
      <c r="A40103" s="4"/>
      <c r="B40103" s="4"/>
    </row>
    <row r="40104" ht="14.25" customHeight="1">
      <c r="A40104" s="4"/>
      <c r="B40104" s="4"/>
    </row>
    <row r="40105" ht="14.25" customHeight="1">
      <c r="A40105" s="4"/>
      <c r="B40105" s="4"/>
    </row>
    <row r="40106" ht="14.25" customHeight="1">
      <c r="A40106" s="4"/>
      <c r="B40106" s="4"/>
    </row>
    <row r="40107" ht="14.25" customHeight="1">
      <c r="A40107" s="4"/>
      <c r="B40107" s="4"/>
    </row>
    <row r="40108" ht="14.25" customHeight="1">
      <c r="A40108" s="4"/>
      <c r="B40108" s="4"/>
    </row>
    <row r="40109" ht="14.25" customHeight="1">
      <c r="A40109" s="4"/>
      <c r="B40109" s="4"/>
    </row>
    <row r="40110" ht="14.25" customHeight="1">
      <c r="A40110" s="4"/>
      <c r="B40110" s="4"/>
    </row>
    <row r="40111" ht="14.25" customHeight="1">
      <c r="A40111" s="4"/>
      <c r="B40111" s="4"/>
    </row>
    <row r="40112" ht="14.25" customHeight="1">
      <c r="A40112" s="4"/>
      <c r="B40112" s="4"/>
    </row>
    <row r="40113" ht="14.25" customHeight="1">
      <c r="A40113" s="4"/>
      <c r="B40113" s="4"/>
    </row>
    <row r="40114" ht="14.25" customHeight="1">
      <c r="A40114" s="4"/>
      <c r="B40114" s="4"/>
    </row>
    <row r="40115" ht="14.25" customHeight="1">
      <c r="A40115" s="4"/>
      <c r="B40115" s="4"/>
    </row>
    <row r="40116" ht="14.25" customHeight="1">
      <c r="A40116" s="4"/>
      <c r="B40116" s="4"/>
    </row>
    <row r="40117" ht="14.25" customHeight="1">
      <c r="A40117" s="4"/>
      <c r="B40117" s="4"/>
    </row>
    <row r="40118" ht="14.25" customHeight="1">
      <c r="A40118" s="4"/>
      <c r="B40118" s="4"/>
    </row>
    <row r="40119" ht="14.25" customHeight="1">
      <c r="A40119" s="4"/>
      <c r="B40119" s="4"/>
    </row>
    <row r="40120" ht="14.25" customHeight="1">
      <c r="A40120" s="4"/>
      <c r="B40120" s="4"/>
    </row>
    <row r="40121" ht="14.25" customHeight="1">
      <c r="A40121" s="4"/>
      <c r="B40121" s="4"/>
    </row>
    <row r="40122" ht="14.25" customHeight="1">
      <c r="A40122" s="4"/>
      <c r="B40122" s="4"/>
    </row>
    <row r="40123" ht="14.25" customHeight="1">
      <c r="A40123" s="4"/>
      <c r="B40123" s="4"/>
    </row>
    <row r="40124" ht="14.25" customHeight="1">
      <c r="A40124" s="4"/>
      <c r="B40124" s="4"/>
    </row>
    <row r="40125" ht="14.25" customHeight="1">
      <c r="A40125" s="4"/>
      <c r="B40125" s="4"/>
    </row>
    <row r="40126" ht="14.25" customHeight="1">
      <c r="A40126" s="4"/>
      <c r="B40126" s="4"/>
    </row>
    <row r="40127" ht="14.25" customHeight="1">
      <c r="A40127" s="4"/>
      <c r="B40127" s="4"/>
    </row>
    <row r="40128" ht="14.25" customHeight="1">
      <c r="A40128" s="4"/>
      <c r="B40128" s="4"/>
    </row>
    <row r="40129" ht="14.25" customHeight="1">
      <c r="A40129" s="4"/>
      <c r="B40129" s="4"/>
    </row>
    <row r="40130" ht="14.25" customHeight="1">
      <c r="A40130" s="4"/>
      <c r="B40130" s="4"/>
    </row>
    <row r="40131" ht="14.25" customHeight="1">
      <c r="A40131" s="4"/>
      <c r="B40131" s="4"/>
    </row>
    <row r="40132" ht="14.25" customHeight="1">
      <c r="A40132" s="4"/>
      <c r="B40132" s="4"/>
    </row>
    <row r="40133" ht="14.25" customHeight="1">
      <c r="A40133" s="4"/>
      <c r="B40133" s="4"/>
    </row>
    <row r="40134" ht="14.25" customHeight="1">
      <c r="A40134" s="4"/>
      <c r="B40134" s="4"/>
    </row>
    <row r="40135" ht="14.25" customHeight="1">
      <c r="A40135" s="4"/>
      <c r="B40135" s="4"/>
    </row>
    <row r="40136" ht="14.25" customHeight="1">
      <c r="A40136" s="4"/>
      <c r="B40136" s="4"/>
    </row>
    <row r="40137" ht="14.25" customHeight="1">
      <c r="A40137" s="4"/>
      <c r="B40137" s="4"/>
    </row>
    <row r="40138" ht="14.25" customHeight="1">
      <c r="A40138" s="4"/>
      <c r="B40138" s="4"/>
    </row>
    <row r="40139" ht="14.25" customHeight="1">
      <c r="A40139" s="4"/>
      <c r="B40139" s="4"/>
    </row>
    <row r="40140" ht="14.25" customHeight="1">
      <c r="A40140" s="4"/>
      <c r="B40140" s="4"/>
    </row>
    <row r="40141" ht="14.25" customHeight="1">
      <c r="A40141" s="4"/>
      <c r="B40141" s="4"/>
    </row>
    <row r="40142" ht="14.25" customHeight="1">
      <c r="A40142" s="4"/>
      <c r="B40142" s="4"/>
    </row>
    <row r="40143" ht="14.25" customHeight="1">
      <c r="A40143" s="4"/>
      <c r="B40143" s="4"/>
    </row>
    <row r="40144" ht="14.25" customHeight="1">
      <c r="A40144" s="4"/>
      <c r="B40144" s="4"/>
    </row>
    <row r="40145" ht="14.25" customHeight="1">
      <c r="A40145" s="4"/>
      <c r="B40145" s="4"/>
    </row>
    <row r="40146" ht="14.25" customHeight="1">
      <c r="A40146" s="4"/>
      <c r="B40146" s="4"/>
    </row>
    <row r="40147" ht="14.25" customHeight="1">
      <c r="A40147" s="4"/>
      <c r="B40147" s="4"/>
    </row>
    <row r="40148" ht="14.25" customHeight="1">
      <c r="A40148" s="4"/>
      <c r="B40148" s="4"/>
    </row>
    <row r="40149" ht="14.25" customHeight="1">
      <c r="A40149" s="4"/>
      <c r="B40149" s="4"/>
    </row>
    <row r="40150" ht="14.25" customHeight="1">
      <c r="A40150" s="4"/>
      <c r="B40150" s="4"/>
    </row>
    <row r="40151" ht="14.25" customHeight="1">
      <c r="A40151" s="4"/>
      <c r="B40151" s="4"/>
    </row>
    <row r="40152" ht="14.25" customHeight="1">
      <c r="A40152" s="4"/>
      <c r="B40152" s="4"/>
    </row>
    <row r="40153" ht="14.25" customHeight="1">
      <c r="A40153" s="4"/>
      <c r="B40153" s="4"/>
    </row>
    <row r="40154" ht="14.25" customHeight="1">
      <c r="A40154" s="4"/>
      <c r="B40154" s="4"/>
    </row>
    <row r="40155" ht="14.25" customHeight="1">
      <c r="A40155" s="4"/>
      <c r="B40155" s="4"/>
    </row>
    <row r="40156" ht="14.25" customHeight="1">
      <c r="A40156" s="4"/>
      <c r="B40156" s="4"/>
    </row>
    <row r="40157" ht="14.25" customHeight="1">
      <c r="A40157" s="4"/>
      <c r="B40157" s="4"/>
    </row>
    <row r="40158" ht="14.25" customHeight="1">
      <c r="A40158" s="4"/>
      <c r="B40158" s="4"/>
    </row>
    <row r="40159" ht="14.25" customHeight="1">
      <c r="A40159" s="4"/>
      <c r="B40159" s="4"/>
    </row>
    <row r="40160" ht="14.25" customHeight="1">
      <c r="A40160" s="4"/>
      <c r="B40160" s="4"/>
    </row>
    <row r="40161" ht="14.25" customHeight="1">
      <c r="A40161" s="4"/>
      <c r="B40161" s="4"/>
    </row>
    <row r="40162" ht="14.25" customHeight="1">
      <c r="A40162" s="4"/>
      <c r="B40162" s="4"/>
    </row>
    <row r="40163" ht="14.25" customHeight="1">
      <c r="A40163" s="4"/>
      <c r="B40163" s="4"/>
    </row>
    <row r="40164" ht="14.25" customHeight="1">
      <c r="A40164" s="4"/>
      <c r="B40164" s="4"/>
    </row>
    <row r="40165" ht="14.25" customHeight="1">
      <c r="A40165" s="4"/>
      <c r="B40165" s="4"/>
    </row>
    <row r="40166" ht="14.25" customHeight="1">
      <c r="A40166" s="4"/>
      <c r="B40166" s="4"/>
    </row>
    <row r="40167" ht="14.25" customHeight="1">
      <c r="A40167" s="4"/>
      <c r="B40167" s="4"/>
    </row>
    <row r="40168" ht="14.25" customHeight="1">
      <c r="A40168" s="4"/>
      <c r="B40168" s="4"/>
    </row>
    <row r="40169" ht="14.25" customHeight="1">
      <c r="A40169" s="4"/>
      <c r="B40169" s="4"/>
    </row>
    <row r="40170" ht="14.25" customHeight="1">
      <c r="A40170" s="4"/>
      <c r="B40170" s="4"/>
    </row>
    <row r="40171" ht="14.25" customHeight="1">
      <c r="A40171" s="4"/>
      <c r="B40171" s="4"/>
    </row>
    <row r="40172" ht="14.25" customHeight="1">
      <c r="A40172" s="4"/>
      <c r="B40172" s="4"/>
    </row>
    <row r="40173" ht="14.25" customHeight="1">
      <c r="A40173" s="4"/>
      <c r="B40173" s="4"/>
    </row>
    <row r="40174" ht="14.25" customHeight="1">
      <c r="A40174" s="4"/>
      <c r="B40174" s="4"/>
    </row>
    <row r="40175" ht="14.25" customHeight="1">
      <c r="A40175" s="4"/>
      <c r="B40175" s="4"/>
    </row>
    <row r="40176" ht="14.25" customHeight="1">
      <c r="A40176" s="4"/>
      <c r="B40176" s="4"/>
    </row>
    <row r="40177" ht="14.25" customHeight="1">
      <c r="A40177" s="4"/>
      <c r="B40177" s="4"/>
    </row>
    <row r="40178" ht="14.25" customHeight="1">
      <c r="A40178" s="4"/>
      <c r="B40178" s="4"/>
    </row>
    <row r="40179" ht="14.25" customHeight="1">
      <c r="A40179" s="4"/>
      <c r="B40179" s="4"/>
    </row>
    <row r="40180" ht="14.25" customHeight="1">
      <c r="A40180" s="4"/>
      <c r="B40180" s="4"/>
    </row>
    <row r="40181" ht="14.25" customHeight="1">
      <c r="A40181" s="4"/>
      <c r="B40181" s="4"/>
    </row>
    <row r="40182" ht="14.25" customHeight="1">
      <c r="A40182" s="4"/>
      <c r="B40182" s="4"/>
    </row>
    <row r="40183" ht="14.25" customHeight="1">
      <c r="A40183" s="4"/>
      <c r="B40183" s="4"/>
    </row>
    <row r="40184" ht="14.25" customHeight="1">
      <c r="A40184" s="4"/>
      <c r="B40184" s="4"/>
    </row>
    <row r="40185" ht="14.25" customHeight="1">
      <c r="A40185" s="4"/>
      <c r="B40185" s="4"/>
    </row>
    <row r="40186" ht="14.25" customHeight="1">
      <c r="A40186" s="4"/>
      <c r="B40186" s="4"/>
    </row>
    <row r="40187" ht="14.25" customHeight="1">
      <c r="A40187" s="4"/>
      <c r="B40187" s="4"/>
    </row>
    <row r="40188" ht="14.25" customHeight="1">
      <c r="A40188" s="4"/>
      <c r="B40188" s="4"/>
    </row>
    <row r="40189" ht="14.25" customHeight="1">
      <c r="A40189" s="4"/>
      <c r="B40189" s="4"/>
    </row>
    <row r="40190" ht="14.25" customHeight="1">
      <c r="A40190" s="4"/>
      <c r="B40190" s="4"/>
    </row>
    <row r="40191" ht="14.25" customHeight="1">
      <c r="A40191" s="4"/>
      <c r="B40191" s="4"/>
    </row>
    <row r="40192" ht="14.25" customHeight="1">
      <c r="A40192" s="4"/>
      <c r="B40192" s="4"/>
    </row>
    <row r="40193" ht="14.25" customHeight="1">
      <c r="A40193" s="4"/>
      <c r="B40193" s="4"/>
    </row>
    <row r="40194" ht="14.25" customHeight="1">
      <c r="A40194" s="4"/>
      <c r="B40194" s="4"/>
    </row>
    <row r="40195" ht="14.25" customHeight="1">
      <c r="A40195" s="4"/>
      <c r="B40195" s="4"/>
    </row>
    <row r="40196" ht="14.25" customHeight="1">
      <c r="A40196" s="4"/>
      <c r="B40196" s="4"/>
    </row>
    <row r="40197" ht="14.25" customHeight="1">
      <c r="A40197" s="4"/>
      <c r="B40197" s="4"/>
    </row>
    <row r="40198" ht="14.25" customHeight="1">
      <c r="A40198" s="4"/>
      <c r="B40198" s="4"/>
    </row>
    <row r="40199" ht="14.25" customHeight="1">
      <c r="A40199" s="4"/>
      <c r="B40199" s="4"/>
    </row>
    <row r="40200" ht="14.25" customHeight="1">
      <c r="A40200" s="4"/>
      <c r="B40200" s="4"/>
    </row>
    <row r="40201" ht="14.25" customHeight="1">
      <c r="A40201" s="4"/>
      <c r="B40201" s="4"/>
    </row>
    <row r="40202" ht="14.25" customHeight="1">
      <c r="A40202" s="4"/>
      <c r="B40202" s="4"/>
    </row>
    <row r="40203" ht="14.25" customHeight="1">
      <c r="A40203" s="4"/>
      <c r="B40203" s="4"/>
    </row>
    <row r="40204" ht="14.25" customHeight="1">
      <c r="A40204" s="4"/>
      <c r="B40204" s="4"/>
    </row>
    <row r="40205" ht="14.25" customHeight="1">
      <c r="A40205" s="4"/>
      <c r="B40205" s="4"/>
    </row>
    <row r="40206" ht="14.25" customHeight="1">
      <c r="A40206" s="4"/>
      <c r="B40206" s="4"/>
    </row>
    <row r="40207" ht="14.25" customHeight="1">
      <c r="A40207" s="4"/>
      <c r="B40207" s="4"/>
    </row>
    <row r="40208" ht="14.25" customHeight="1">
      <c r="A40208" s="4"/>
      <c r="B40208" s="4"/>
    </row>
    <row r="40209" ht="14.25" customHeight="1">
      <c r="A40209" s="4"/>
      <c r="B40209" s="4"/>
    </row>
    <row r="40210" ht="14.25" customHeight="1">
      <c r="A40210" s="4"/>
      <c r="B40210" s="4"/>
    </row>
    <row r="40211" ht="14.25" customHeight="1">
      <c r="A40211" s="4"/>
      <c r="B40211" s="4"/>
    </row>
    <row r="40212" ht="14.25" customHeight="1">
      <c r="A40212" s="4"/>
      <c r="B40212" s="4"/>
    </row>
    <row r="40213" ht="14.25" customHeight="1">
      <c r="A40213" s="4"/>
      <c r="B40213" s="4"/>
    </row>
    <row r="40214" ht="14.25" customHeight="1">
      <c r="A40214" s="4"/>
      <c r="B40214" s="4"/>
    </row>
    <row r="40215" ht="14.25" customHeight="1">
      <c r="A40215" s="4"/>
      <c r="B40215" s="4"/>
    </row>
    <row r="40216" ht="14.25" customHeight="1">
      <c r="A40216" s="4"/>
      <c r="B40216" s="4"/>
    </row>
    <row r="40217" ht="14.25" customHeight="1">
      <c r="A40217" s="4"/>
      <c r="B40217" s="4"/>
    </row>
    <row r="40218" ht="14.25" customHeight="1">
      <c r="A40218" s="4"/>
      <c r="B40218" s="4"/>
    </row>
    <row r="40219" ht="14.25" customHeight="1">
      <c r="A40219" s="4"/>
      <c r="B40219" s="4"/>
    </row>
    <row r="40220" ht="14.25" customHeight="1">
      <c r="A40220" s="4"/>
      <c r="B40220" s="4"/>
    </row>
    <row r="40221" ht="14.25" customHeight="1">
      <c r="A40221" s="4"/>
      <c r="B40221" s="4"/>
    </row>
    <row r="40222" ht="14.25" customHeight="1">
      <c r="A40222" s="4"/>
      <c r="B40222" s="4"/>
    </row>
    <row r="40223" ht="14.25" customHeight="1">
      <c r="A40223" s="4"/>
      <c r="B40223" s="4"/>
    </row>
    <row r="40224" ht="14.25" customHeight="1">
      <c r="A40224" s="4"/>
      <c r="B40224" s="4"/>
    </row>
    <row r="40225" ht="14.25" customHeight="1">
      <c r="A40225" s="4"/>
      <c r="B40225" s="4"/>
    </row>
    <row r="40226" ht="14.25" customHeight="1">
      <c r="A40226" s="4"/>
      <c r="B40226" s="4"/>
    </row>
    <row r="40227" ht="14.25" customHeight="1">
      <c r="A40227" s="4"/>
      <c r="B40227" s="4"/>
    </row>
    <row r="40228" ht="14.25" customHeight="1">
      <c r="A40228" s="4"/>
      <c r="B40228" s="4"/>
    </row>
    <row r="40229" ht="14.25" customHeight="1">
      <c r="A40229" s="4"/>
      <c r="B40229" s="4"/>
    </row>
    <row r="40230" ht="14.25" customHeight="1">
      <c r="A40230" s="4"/>
      <c r="B40230" s="4"/>
    </row>
    <row r="40231" ht="14.25" customHeight="1">
      <c r="A40231" s="4"/>
      <c r="B40231" s="4"/>
    </row>
    <row r="40232" ht="14.25" customHeight="1">
      <c r="A40232" s="4"/>
      <c r="B40232" s="4"/>
    </row>
    <row r="40233" ht="14.25" customHeight="1">
      <c r="A40233" s="4"/>
      <c r="B40233" s="4"/>
    </row>
    <row r="40234" ht="14.25" customHeight="1">
      <c r="A40234" s="4"/>
      <c r="B40234" s="4"/>
    </row>
    <row r="40235" ht="14.25" customHeight="1">
      <c r="A40235" s="4"/>
      <c r="B40235" s="4"/>
    </row>
    <row r="40236" ht="14.25" customHeight="1">
      <c r="A40236" s="4"/>
      <c r="B40236" s="4"/>
    </row>
    <row r="40237" ht="14.25" customHeight="1">
      <c r="A40237" s="4"/>
      <c r="B40237" s="4"/>
    </row>
    <row r="40238" ht="14.25" customHeight="1">
      <c r="A40238" s="4"/>
      <c r="B40238" s="4"/>
    </row>
    <row r="40239" ht="14.25" customHeight="1">
      <c r="A40239" s="4"/>
      <c r="B40239" s="4"/>
    </row>
    <row r="40240" ht="14.25" customHeight="1">
      <c r="A40240" s="4"/>
      <c r="B40240" s="4"/>
    </row>
    <row r="40241" ht="14.25" customHeight="1">
      <c r="A40241" s="4"/>
      <c r="B40241" s="4"/>
    </row>
    <row r="40242" ht="14.25" customHeight="1">
      <c r="A40242" s="4"/>
      <c r="B40242" s="4"/>
    </row>
    <row r="40243" ht="14.25" customHeight="1">
      <c r="A40243" s="4"/>
      <c r="B40243" s="4"/>
    </row>
    <row r="40244" ht="14.25" customHeight="1">
      <c r="A40244" s="4"/>
      <c r="B40244" s="4"/>
    </row>
    <row r="40245" ht="14.25" customHeight="1">
      <c r="A40245" s="4"/>
      <c r="B40245" s="4"/>
    </row>
    <row r="40246" ht="14.25" customHeight="1">
      <c r="A40246" s="4"/>
      <c r="B40246" s="4"/>
    </row>
    <row r="40247" ht="14.25" customHeight="1">
      <c r="A40247" s="4"/>
      <c r="B40247" s="4"/>
    </row>
    <row r="40248" ht="14.25" customHeight="1">
      <c r="A40248" s="4"/>
      <c r="B40248" s="4"/>
    </row>
    <row r="40249" ht="14.25" customHeight="1">
      <c r="A40249" s="4"/>
      <c r="B40249" s="4"/>
    </row>
    <row r="40250" ht="14.25" customHeight="1">
      <c r="A40250" s="4"/>
      <c r="B40250" s="4"/>
    </row>
    <row r="40251" ht="14.25" customHeight="1">
      <c r="A40251" s="4"/>
      <c r="B40251" s="4"/>
    </row>
    <row r="40252" ht="14.25" customHeight="1">
      <c r="A40252" s="4"/>
      <c r="B40252" s="4"/>
    </row>
    <row r="40253" ht="14.25" customHeight="1">
      <c r="A40253" s="4"/>
      <c r="B40253" s="4"/>
    </row>
    <row r="40254" ht="14.25" customHeight="1">
      <c r="A40254" s="4"/>
      <c r="B40254" s="4"/>
    </row>
    <row r="40255" ht="14.25" customHeight="1">
      <c r="A40255" s="4"/>
      <c r="B40255" s="4"/>
    </row>
    <row r="40256" ht="14.25" customHeight="1">
      <c r="A40256" s="4"/>
      <c r="B40256" s="4"/>
    </row>
    <row r="40257" ht="14.25" customHeight="1">
      <c r="A40257" s="4"/>
      <c r="B40257" s="4"/>
    </row>
    <row r="40258" ht="14.25" customHeight="1">
      <c r="A40258" s="4"/>
      <c r="B40258" s="4"/>
    </row>
    <row r="40259" ht="14.25" customHeight="1">
      <c r="A40259" s="4"/>
      <c r="B40259" s="4"/>
    </row>
    <row r="40260" ht="14.25" customHeight="1">
      <c r="A40260" s="4"/>
      <c r="B40260" s="4"/>
    </row>
    <row r="40261" ht="14.25" customHeight="1">
      <c r="A40261" s="4"/>
      <c r="B40261" s="4"/>
    </row>
    <row r="40262" ht="14.25" customHeight="1">
      <c r="A40262" s="4"/>
      <c r="B40262" s="4"/>
    </row>
    <row r="40263" ht="14.25" customHeight="1">
      <c r="A40263" s="4"/>
      <c r="B40263" s="4"/>
    </row>
    <row r="40264" ht="14.25" customHeight="1">
      <c r="A40264" s="4"/>
      <c r="B40264" s="4"/>
    </row>
    <row r="40265" ht="14.25" customHeight="1">
      <c r="A40265" s="4"/>
      <c r="B40265" s="4"/>
    </row>
    <row r="40266" ht="14.25" customHeight="1">
      <c r="A40266" s="4"/>
      <c r="B40266" s="4"/>
    </row>
    <row r="40267" ht="14.25" customHeight="1">
      <c r="A40267" s="4"/>
      <c r="B40267" s="4"/>
    </row>
    <row r="40268" ht="14.25" customHeight="1">
      <c r="A40268" s="4"/>
      <c r="B40268" s="4"/>
    </row>
    <row r="40269" ht="14.25" customHeight="1">
      <c r="A40269" s="4"/>
      <c r="B40269" s="4"/>
    </row>
    <row r="40270" ht="14.25" customHeight="1">
      <c r="A40270" s="4"/>
      <c r="B40270" s="4"/>
    </row>
    <row r="40271" ht="14.25" customHeight="1">
      <c r="A40271" s="4"/>
      <c r="B40271" s="4"/>
    </row>
    <row r="40272" ht="14.25" customHeight="1">
      <c r="A40272" s="4"/>
      <c r="B40272" s="4"/>
    </row>
    <row r="40273" ht="14.25" customHeight="1">
      <c r="A40273" s="4"/>
      <c r="B40273" s="4"/>
    </row>
    <row r="40274" ht="14.25" customHeight="1">
      <c r="A40274" s="4"/>
      <c r="B40274" s="4"/>
    </row>
    <row r="40275" ht="14.25" customHeight="1">
      <c r="A40275" s="4"/>
      <c r="B40275" s="4"/>
    </row>
    <row r="40276" ht="14.25" customHeight="1">
      <c r="A40276" s="4"/>
      <c r="B40276" s="4"/>
    </row>
    <row r="40277" ht="14.25" customHeight="1">
      <c r="A40277" s="4"/>
      <c r="B40277" s="4"/>
    </row>
    <row r="40278" ht="14.25" customHeight="1">
      <c r="A40278" s="4"/>
      <c r="B40278" s="4"/>
    </row>
    <row r="40279" ht="14.25" customHeight="1">
      <c r="A40279" s="4"/>
      <c r="B40279" s="4"/>
    </row>
    <row r="40280" ht="14.25" customHeight="1">
      <c r="A40280" s="4"/>
      <c r="B40280" s="4"/>
    </row>
    <row r="40281" ht="14.25" customHeight="1">
      <c r="A40281" s="4"/>
      <c r="B40281" s="4"/>
    </row>
    <row r="40282" ht="14.25" customHeight="1">
      <c r="A40282" s="4"/>
      <c r="B40282" s="4"/>
    </row>
    <row r="40283" ht="14.25" customHeight="1">
      <c r="A40283" s="4"/>
      <c r="B40283" s="4"/>
    </row>
    <row r="40284" ht="14.25" customHeight="1">
      <c r="A40284" s="4"/>
      <c r="B40284" s="4"/>
    </row>
    <row r="40285" ht="14.25" customHeight="1">
      <c r="A40285" s="4"/>
      <c r="B40285" s="4"/>
    </row>
    <row r="40286" ht="14.25" customHeight="1">
      <c r="A40286" s="4"/>
      <c r="B40286" s="4"/>
    </row>
    <row r="40287" ht="14.25" customHeight="1">
      <c r="A40287" s="4"/>
      <c r="B40287" s="4"/>
    </row>
    <row r="40288" ht="14.25" customHeight="1">
      <c r="A40288" s="4"/>
      <c r="B40288" s="4"/>
    </row>
    <row r="40289" ht="14.25" customHeight="1">
      <c r="A40289" s="4"/>
      <c r="B40289" s="4"/>
    </row>
    <row r="40290" ht="14.25" customHeight="1">
      <c r="A40290" s="4"/>
      <c r="B40290" s="4"/>
    </row>
    <row r="40291" ht="14.25" customHeight="1">
      <c r="A40291" s="4"/>
      <c r="B40291" s="4"/>
    </row>
    <row r="40292" ht="14.25" customHeight="1">
      <c r="A40292" s="4"/>
      <c r="B40292" s="4"/>
    </row>
    <row r="40293" ht="14.25" customHeight="1">
      <c r="A40293" s="4"/>
      <c r="B40293" s="4"/>
    </row>
    <row r="40294" ht="14.25" customHeight="1">
      <c r="A40294" s="4"/>
      <c r="B40294" s="4"/>
    </row>
    <row r="40295" ht="14.25" customHeight="1">
      <c r="A40295" s="4"/>
      <c r="B40295" s="4"/>
    </row>
    <row r="40296" ht="14.25" customHeight="1">
      <c r="A40296" s="4"/>
      <c r="B40296" s="4"/>
    </row>
    <row r="40297" ht="14.25" customHeight="1">
      <c r="A40297" s="4"/>
      <c r="B40297" s="4"/>
    </row>
    <row r="40298" ht="14.25" customHeight="1">
      <c r="A40298" s="4"/>
      <c r="B40298" s="4"/>
    </row>
    <row r="40299" ht="14.25" customHeight="1">
      <c r="A40299" s="4"/>
      <c r="B40299" s="4"/>
    </row>
    <row r="40300" ht="14.25" customHeight="1">
      <c r="A40300" s="4"/>
      <c r="B40300" s="4"/>
    </row>
    <row r="40301" ht="14.25" customHeight="1">
      <c r="A40301" s="4"/>
      <c r="B40301" s="4"/>
    </row>
    <row r="40302" ht="14.25" customHeight="1">
      <c r="A40302" s="4"/>
      <c r="B40302" s="4"/>
    </row>
    <row r="40303" ht="14.25" customHeight="1">
      <c r="A40303" s="4"/>
      <c r="B40303" s="4"/>
    </row>
    <row r="40304" ht="14.25" customHeight="1">
      <c r="A40304" s="4"/>
      <c r="B40304" s="4"/>
    </row>
    <row r="40305" ht="14.25" customHeight="1">
      <c r="A40305" s="4"/>
      <c r="B40305" s="4"/>
    </row>
    <row r="40306" ht="14.25" customHeight="1">
      <c r="A40306" s="4"/>
      <c r="B40306" s="4"/>
    </row>
    <row r="40307" ht="14.25" customHeight="1">
      <c r="A40307" s="4"/>
      <c r="B40307" s="4"/>
    </row>
    <row r="40308" ht="14.25" customHeight="1">
      <c r="A40308" s="4"/>
      <c r="B40308" s="4"/>
    </row>
    <row r="40309" ht="14.25" customHeight="1">
      <c r="A40309" s="4"/>
      <c r="B40309" s="4"/>
    </row>
    <row r="40310" ht="14.25" customHeight="1">
      <c r="A40310" s="4"/>
      <c r="B40310" s="4"/>
    </row>
    <row r="40311" ht="14.25" customHeight="1">
      <c r="A40311" s="4"/>
      <c r="B40311" s="4"/>
    </row>
    <row r="40312" ht="14.25" customHeight="1">
      <c r="A40312" s="4"/>
      <c r="B40312" s="4"/>
    </row>
    <row r="40313" ht="14.25" customHeight="1">
      <c r="A40313" s="4"/>
      <c r="B40313" s="4"/>
    </row>
    <row r="40314" ht="14.25" customHeight="1">
      <c r="A40314" s="4"/>
      <c r="B40314" s="4"/>
    </row>
    <row r="40315" ht="14.25" customHeight="1">
      <c r="A40315" s="4"/>
      <c r="B40315" s="4"/>
    </row>
    <row r="40316" ht="14.25" customHeight="1">
      <c r="A40316" s="4"/>
      <c r="B40316" s="4"/>
    </row>
    <row r="40317" ht="14.25" customHeight="1">
      <c r="A40317" s="4"/>
      <c r="B40317" s="4"/>
    </row>
    <row r="40318" ht="14.25" customHeight="1">
      <c r="A40318" s="4"/>
      <c r="B40318" s="4"/>
    </row>
    <row r="40319" ht="14.25" customHeight="1">
      <c r="A40319" s="4"/>
      <c r="B40319" s="4"/>
    </row>
    <row r="40320" ht="14.25" customHeight="1">
      <c r="A40320" s="4"/>
      <c r="B40320" s="4"/>
    </row>
    <row r="40321" ht="14.25" customHeight="1">
      <c r="A40321" s="4"/>
      <c r="B40321" s="4"/>
    </row>
    <row r="40322" ht="14.25" customHeight="1">
      <c r="A40322" s="4"/>
      <c r="B40322" s="4"/>
    </row>
    <row r="40323" ht="14.25" customHeight="1">
      <c r="A40323" s="4"/>
      <c r="B40323" s="4"/>
    </row>
    <row r="40324" ht="14.25" customHeight="1">
      <c r="A40324" s="4"/>
      <c r="B40324" s="4"/>
    </row>
    <row r="40325" ht="14.25" customHeight="1">
      <c r="A40325" s="4"/>
      <c r="B40325" s="4"/>
    </row>
    <row r="40326" ht="14.25" customHeight="1">
      <c r="A40326" s="4"/>
      <c r="B40326" s="4"/>
    </row>
    <row r="40327" ht="14.25" customHeight="1">
      <c r="A40327" s="4"/>
      <c r="B40327" s="4"/>
    </row>
    <row r="40328" ht="14.25" customHeight="1">
      <c r="A40328" s="4"/>
      <c r="B40328" s="4"/>
    </row>
    <row r="40329" ht="14.25" customHeight="1">
      <c r="A40329" s="4"/>
      <c r="B40329" s="4"/>
    </row>
    <row r="40330" ht="14.25" customHeight="1">
      <c r="A40330" s="4"/>
      <c r="B40330" s="4"/>
    </row>
    <row r="40331" ht="14.25" customHeight="1">
      <c r="A40331" s="4"/>
      <c r="B40331" s="4"/>
    </row>
    <row r="40332" ht="14.25" customHeight="1">
      <c r="A40332" s="4"/>
      <c r="B40332" s="4"/>
    </row>
    <row r="40333" ht="14.25" customHeight="1">
      <c r="A40333" s="4"/>
      <c r="B40333" s="4"/>
    </row>
    <row r="40334" ht="14.25" customHeight="1">
      <c r="A40334" s="4"/>
      <c r="B40334" s="4"/>
    </row>
    <row r="40335" ht="14.25" customHeight="1">
      <c r="A40335" s="4"/>
      <c r="B40335" s="4"/>
    </row>
    <row r="40336" ht="14.25" customHeight="1">
      <c r="A40336" s="4"/>
      <c r="B40336" s="4"/>
    </row>
    <row r="40337" ht="14.25" customHeight="1">
      <c r="A40337" s="4"/>
      <c r="B40337" s="4"/>
    </row>
    <row r="40338" ht="14.25" customHeight="1">
      <c r="A40338" s="4"/>
      <c r="B40338" s="4"/>
    </row>
    <row r="40339" ht="14.25" customHeight="1">
      <c r="A40339" s="4"/>
      <c r="B40339" s="4"/>
    </row>
    <row r="40340" ht="14.25" customHeight="1">
      <c r="A40340" s="4"/>
      <c r="B40340" s="4"/>
    </row>
    <row r="40341" ht="14.25" customHeight="1">
      <c r="A40341" s="4"/>
      <c r="B40341" s="4"/>
    </row>
    <row r="40342" ht="14.25" customHeight="1">
      <c r="A40342" s="4"/>
      <c r="B40342" s="4"/>
    </row>
    <row r="40343" ht="14.25" customHeight="1">
      <c r="A40343" s="4"/>
      <c r="B40343" s="4"/>
    </row>
    <row r="40344" ht="14.25" customHeight="1">
      <c r="A40344" s="4"/>
      <c r="B40344" s="4"/>
    </row>
    <row r="40345" ht="14.25" customHeight="1">
      <c r="A40345" s="4"/>
      <c r="B40345" s="4"/>
    </row>
    <row r="40346" ht="14.25" customHeight="1">
      <c r="A40346" s="4"/>
      <c r="B40346" s="4"/>
    </row>
    <row r="40347" ht="14.25" customHeight="1">
      <c r="A40347" s="4"/>
      <c r="B40347" s="4"/>
    </row>
    <row r="40348" ht="14.25" customHeight="1">
      <c r="A40348" s="4"/>
      <c r="B40348" s="4"/>
    </row>
    <row r="40349" ht="14.25" customHeight="1">
      <c r="A40349" s="4"/>
      <c r="B40349" s="4"/>
    </row>
    <row r="40350" ht="14.25" customHeight="1">
      <c r="A40350" s="4"/>
      <c r="B40350" s="4"/>
    </row>
    <row r="40351" ht="14.25" customHeight="1">
      <c r="A40351" s="4"/>
      <c r="B40351" s="4"/>
    </row>
    <row r="40352" ht="14.25" customHeight="1">
      <c r="A40352" s="4"/>
      <c r="B40352" s="4"/>
    </row>
    <row r="40353" ht="14.25" customHeight="1">
      <c r="A40353" s="4"/>
      <c r="B40353" s="4"/>
    </row>
    <row r="40354" ht="14.25" customHeight="1">
      <c r="A40354" s="4"/>
      <c r="B40354" s="4"/>
    </row>
    <row r="40355" ht="14.25" customHeight="1">
      <c r="A40355" s="4"/>
      <c r="B40355" s="4"/>
    </row>
    <row r="40356" ht="14.25" customHeight="1">
      <c r="A40356" s="4"/>
      <c r="B40356" s="4"/>
    </row>
    <row r="40357" ht="14.25" customHeight="1">
      <c r="A40357" s="4"/>
      <c r="B40357" s="4"/>
    </row>
    <row r="40358" ht="14.25" customHeight="1">
      <c r="A40358" s="4"/>
      <c r="B40358" s="4"/>
    </row>
    <row r="40359" ht="14.25" customHeight="1">
      <c r="A40359" s="4"/>
      <c r="B40359" s="4"/>
    </row>
    <row r="40360" ht="14.25" customHeight="1">
      <c r="A40360" s="4"/>
      <c r="B40360" s="4"/>
    </row>
    <row r="40361" ht="14.25" customHeight="1">
      <c r="A40361" s="4"/>
      <c r="B40361" s="4"/>
    </row>
    <row r="40362" ht="14.25" customHeight="1">
      <c r="A40362" s="4"/>
      <c r="B40362" s="4"/>
    </row>
    <row r="40363" ht="14.25" customHeight="1">
      <c r="A40363" s="4"/>
      <c r="B40363" s="4"/>
    </row>
    <row r="40364" ht="14.25" customHeight="1">
      <c r="A40364" s="4"/>
      <c r="B40364" s="4"/>
    </row>
    <row r="40365" ht="14.25" customHeight="1">
      <c r="A40365" s="4"/>
      <c r="B40365" s="4"/>
    </row>
    <row r="40366" ht="14.25" customHeight="1">
      <c r="A40366" s="4"/>
      <c r="B40366" s="4"/>
    </row>
    <row r="40367" ht="14.25" customHeight="1">
      <c r="A40367" s="4"/>
      <c r="B40367" s="4"/>
    </row>
    <row r="40368" ht="14.25" customHeight="1">
      <c r="A40368" s="4"/>
      <c r="B40368" s="4"/>
    </row>
    <row r="40369" ht="14.25" customHeight="1">
      <c r="A40369" s="4"/>
      <c r="B40369" s="4"/>
    </row>
    <row r="40370" ht="14.25" customHeight="1">
      <c r="A40370" s="4"/>
      <c r="B40370" s="4"/>
    </row>
    <row r="40371" ht="14.25" customHeight="1">
      <c r="A40371" s="4"/>
      <c r="B40371" s="4"/>
    </row>
    <row r="40372" ht="14.25" customHeight="1">
      <c r="A40372" s="4"/>
      <c r="B40372" s="4"/>
    </row>
    <row r="40373" ht="14.25" customHeight="1">
      <c r="A40373" s="4"/>
      <c r="B40373" s="4"/>
    </row>
    <row r="40374" ht="14.25" customHeight="1">
      <c r="A40374" s="4"/>
      <c r="B40374" s="4"/>
    </row>
    <row r="40375" ht="14.25" customHeight="1">
      <c r="A40375" s="4"/>
      <c r="B40375" s="4"/>
    </row>
    <row r="40376" ht="14.25" customHeight="1">
      <c r="A40376" s="4"/>
      <c r="B40376" s="4"/>
    </row>
    <row r="40377" ht="14.25" customHeight="1">
      <c r="A40377" s="4"/>
      <c r="B40377" s="4"/>
    </row>
    <row r="40378" ht="14.25" customHeight="1">
      <c r="A40378" s="4"/>
      <c r="B40378" s="4"/>
    </row>
    <row r="40379" ht="14.25" customHeight="1">
      <c r="A40379" s="4"/>
      <c r="B40379" s="4"/>
    </row>
    <row r="40380" ht="14.25" customHeight="1">
      <c r="A40380" s="4"/>
      <c r="B40380" s="4"/>
    </row>
    <row r="40381" ht="14.25" customHeight="1">
      <c r="A40381" s="4"/>
      <c r="B40381" s="4"/>
    </row>
    <row r="40382" ht="14.25" customHeight="1">
      <c r="A40382" s="4"/>
      <c r="B40382" s="4"/>
    </row>
    <row r="40383" ht="14.25" customHeight="1">
      <c r="A40383" s="4"/>
      <c r="B40383" s="4"/>
    </row>
    <row r="40384" ht="14.25" customHeight="1">
      <c r="A40384" s="4"/>
      <c r="B40384" s="4"/>
    </row>
    <row r="40385" ht="14.25" customHeight="1">
      <c r="A40385" s="4"/>
      <c r="B40385" s="4"/>
    </row>
    <row r="40386" ht="14.25" customHeight="1">
      <c r="A40386" s="4"/>
      <c r="B40386" s="4"/>
    </row>
    <row r="40387" ht="14.25" customHeight="1">
      <c r="A40387" s="4"/>
      <c r="B40387" s="4"/>
    </row>
    <row r="40388" ht="14.25" customHeight="1">
      <c r="A40388" s="4"/>
      <c r="B40388" s="4"/>
    </row>
    <row r="40389" ht="14.25" customHeight="1">
      <c r="A40389" s="4"/>
      <c r="B40389" s="4"/>
    </row>
    <row r="40390" ht="14.25" customHeight="1">
      <c r="A40390" s="4"/>
      <c r="B40390" s="4"/>
    </row>
    <row r="40391" ht="14.25" customHeight="1">
      <c r="A40391" s="4"/>
      <c r="B40391" s="4"/>
    </row>
    <row r="40392" ht="14.25" customHeight="1">
      <c r="A40392" s="4"/>
      <c r="B40392" s="4"/>
    </row>
    <row r="40393" ht="14.25" customHeight="1">
      <c r="A40393" s="4"/>
      <c r="B40393" s="4"/>
    </row>
    <row r="40394" ht="14.25" customHeight="1">
      <c r="A40394" s="4"/>
      <c r="B40394" s="4"/>
    </row>
    <row r="40395" ht="14.25" customHeight="1">
      <c r="A40395" s="4"/>
      <c r="B40395" s="4"/>
    </row>
    <row r="40396" ht="14.25" customHeight="1">
      <c r="A40396" s="4"/>
      <c r="B40396" s="4"/>
    </row>
    <row r="40397" ht="14.25" customHeight="1">
      <c r="A40397" s="4"/>
      <c r="B40397" s="4"/>
    </row>
    <row r="40398" ht="14.25" customHeight="1">
      <c r="A40398" s="4"/>
      <c r="B40398" s="4"/>
    </row>
    <row r="40399" ht="14.25" customHeight="1">
      <c r="A40399" s="4"/>
      <c r="B40399" s="4"/>
    </row>
    <row r="40400" ht="14.25" customHeight="1">
      <c r="A40400" s="4"/>
      <c r="B40400" s="4"/>
    </row>
    <row r="40401" ht="14.25" customHeight="1">
      <c r="A40401" s="4"/>
      <c r="B40401" s="4"/>
    </row>
    <row r="40402" ht="14.25" customHeight="1">
      <c r="A40402" s="4"/>
      <c r="B40402" s="4"/>
    </row>
    <row r="40403" ht="14.25" customHeight="1">
      <c r="A40403" s="4"/>
      <c r="B40403" s="4"/>
    </row>
    <row r="40404" ht="14.25" customHeight="1">
      <c r="A40404" s="4"/>
      <c r="B40404" s="4"/>
    </row>
    <row r="40405" ht="14.25" customHeight="1">
      <c r="A40405" s="4"/>
      <c r="B40405" s="4"/>
    </row>
    <row r="40406" ht="14.25" customHeight="1">
      <c r="A40406" s="4"/>
      <c r="B40406" s="4"/>
    </row>
    <row r="40407" ht="14.25" customHeight="1">
      <c r="A40407" s="4"/>
      <c r="B40407" s="4"/>
    </row>
    <row r="40408" ht="14.25" customHeight="1">
      <c r="A40408" s="4"/>
      <c r="B40408" s="4"/>
    </row>
    <row r="40409" ht="14.25" customHeight="1">
      <c r="A40409" s="4"/>
      <c r="B40409" s="4"/>
    </row>
    <row r="40410" ht="14.25" customHeight="1">
      <c r="A40410" s="4"/>
      <c r="B40410" s="4"/>
    </row>
    <row r="40411" ht="14.25" customHeight="1">
      <c r="A40411" s="4"/>
      <c r="B40411" s="4"/>
    </row>
    <row r="40412" ht="14.25" customHeight="1">
      <c r="A40412" s="4"/>
      <c r="B40412" s="4"/>
    </row>
    <row r="40413" ht="14.25" customHeight="1">
      <c r="A40413" s="4"/>
      <c r="B40413" s="4"/>
    </row>
    <row r="40414" ht="14.25" customHeight="1">
      <c r="A40414" s="4"/>
      <c r="B40414" s="4"/>
    </row>
    <row r="40415" ht="14.25" customHeight="1">
      <c r="A40415" s="4"/>
      <c r="B40415" s="4"/>
    </row>
    <row r="40416" ht="14.25" customHeight="1">
      <c r="A40416" s="4"/>
      <c r="B40416" s="4"/>
    </row>
    <row r="40417" ht="14.25" customHeight="1">
      <c r="A40417" s="4"/>
      <c r="B40417" s="4"/>
    </row>
    <row r="40418" ht="14.25" customHeight="1">
      <c r="A40418" s="4"/>
      <c r="B40418" s="4"/>
    </row>
    <row r="40419" ht="14.25" customHeight="1">
      <c r="A40419" s="4"/>
      <c r="B40419" s="4"/>
    </row>
    <row r="40420" ht="14.25" customHeight="1">
      <c r="A40420" s="4"/>
      <c r="B40420" s="4"/>
    </row>
    <row r="40421" ht="14.25" customHeight="1">
      <c r="A40421" s="4"/>
      <c r="B40421" s="4"/>
    </row>
    <row r="40422" ht="14.25" customHeight="1">
      <c r="A40422" s="4"/>
      <c r="B40422" s="4"/>
    </row>
    <row r="40423" ht="14.25" customHeight="1">
      <c r="A40423" s="4"/>
      <c r="B40423" s="4"/>
    </row>
    <row r="40424" ht="14.25" customHeight="1">
      <c r="A40424" s="4"/>
      <c r="B40424" s="4"/>
    </row>
    <row r="40425" ht="14.25" customHeight="1">
      <c r="A40425" s="4"/>
      <c r="B40425" s="4"/>
    </row>
    <row r="40426" ht="14.25" customHeight="1">
      <c r="A40426" s="4"/>
      <c r="B40426" s="4"/>
    </row>
    <row r="40427" ht="14.25" customHeight="1">
      <c r="A40427" s="4"/>
      <c r="B40427" s="4"/>
    </row>
    <row r="40428" ht="14.25" customHeight="1">
      <c r="A40428" s="4"/>
      <c r="B40428" s="4"/>
    </row>
    <row r="40429" ht="14.25" customHeight="1">
      <c r="A40429" s="4"/>
      <c r="B40429" s="4"/>
    </row>
    <row r="40430" ht="14.25" customHeight="1">
      <c r="A40430" s="4"/>
      <c r="B40430" s="4"/>
    </row>
    <row r="40431" ht="14.25" customHeight="1">
      <c r="A40431" s="4"/>
      <c r="B40431" s="4"/>
    </row>
    <row r="40432" ht="14.25" customHeight="1">
      <c r="A40432" s="4"/>
      <c r="B40432" s="4"/>
    </row>
    <row r="40433" ht="14.25" customHeight="1">
      <c r="A40433" s="4"/>
      <c r="B40433" s="4"/>
    </row>
    <row r="40434" ht="14.25" customHeight="1">
      <c r="A40434" s="4"/>
      <c r="B40434" s="4"/>
    </row>
    <row r="40435" ht="14.25" customHeight="1">
      <c r="A40435" s="4"/>
      <c r="B40435" s="4"/>
    </row>
    <row r="40436" ht="14.25" customHeight="1">
      <c r="A40436" s="4"/>
      <c r="B40436" s="4"/>
    </row>
    <row r="40437" ht="14.25" customHeight="1">
      <c r="A40437" s="4"/>
      <c r="B40437" s="4"/>
    </row>
    <row r="40438" ht="14.25" customHeight="1">
      <c r="A40438" s="4"/>
      <c r="B40438" s="4"/>
    </row>
    <row r="40439" ht="14.25" customHeight="1">
      <c r="A40439" s="4"/>
      <c r="B40439" s="4"/>
    </row>
    <row r="40440" ht="14.25" customHeight="1">
      <c r="A40440" s="4"/>
      <c r="B40440" s="4"/>
    </row>
    <row r="40441" ht="14.25" customHeight="1">
      <c r="A40441" s="4"/>
      <c r="B40441" s="4"/>
    </row>
    <row r="40442" ht="14.25" customHeight="1">
      <c r="A40442" s="4"/>
      <c r="B40442" s="4"/>
    </row>
    <row r="40443" ht="14.25" customHeight="1">
      <c r="A40443" s="4"/>
      <c r="B40443" s="4"/>
    </row>
    <row r="40444" ht="14.25" customHeight="1">
      <c r="A40444" s="4"/>
      <c r="B40444" s="4"/>
    </row>
    <row r="40445" ht="14.25" customHeight="1">
      <c r="A40445" s="4"/>
      <c r="B40445" s="4"/>
    </row>
    <row r="40446" ht="14.25" customHeight="1">
      <c r="A40446" s="4"/>
      <c r="B40446" s="4"/>
    </row>
    <row r="40447" ht="14.25" customHeight="1">
      <c r="A40447" s="4"/>
      <c r="B40447" s="4"/>
    </row>
    <row r="40448" ht="14.25" customHeight="1">
      <c r="A40448" s="4"/>
      <c r="B40448" s="4"/>
    </row>
    <row r="40449" ht="14.25" customHeight="1">
      <c r="A40449" s="4"/>
      <c r="B40449" s="4"/>
    </row>
    <row r="40450" ht="14.25" customHeight="1">
      <c r="A40450" s="4"/>
      <c r="B40450" s="4"/>
    </row>
    <row r="40451" ht="14.25" customHeight="1">
      <c r="A40451" s="4"/>
      <c r="B40451" s="4"/>
    </row>
    <row r="40452" ht="14.25" customHeight="1">
      <c r="A40452" s="4"/>
      <c r="B40452" s="4"/>
    </row>
    <row r="40453" ht="14.25" customHeight="1">
      <c r="A40453" s="4"/>
      <c r="B40453" s="4"/>
    </row>
    <row r="40454" ht="14.25" customHeight="1">
      <c r="A40454" s="4"/>
      <c r="B40454" s="4"/>
    </row>
    <row r="40455" ht="14.25" customHeight="1">
      <c r="A40455" s="4"/>
      <c r="B40455" s="4"/>
    </row>
    <row r="40456" ht="14.25" customHeight="1">
      <c r="A40456" s="4"/>
      <c r="B40456" s="4"/>
    </row>
    <row r="40457" ht="14.25" customHeight="1">
      <c r="A40457" s="4"/>
      <c r="B40457" s="4"/>
    </row>
    <row r="40458" ht="14.25" customHeight="1">
      <c r="A40458" s="4"/>
      <c r="B40458" s="4"/>
    </row>
    <row r="40459" ht="14.25" customHeight="1">
      <c r="A40459" s="4"/>
      <c r="B40459" s="4"/>
    </row>
    <row r="40460" ht="14.25" customHeight="1">
      <c r="A40460" s="4"/>
      <c r="B40460" s="4"/>
    </row>
    <row r="40461" ht="14.25" customHeight="1">
      <c r="A40461" s="4"/>
      <c r="B40461" s="4"/>
    </row>
    <row r="40462" ht="14.25" customHeight="1">
      <c r="A40462" s="4"/>
      <c r="B40462" s="4"/>
    </row>
    <row r="40463" ht="14.25" customHeight="1">
      <c r="A40463" s="4"/>
      <c r="B40463" s="4"/>
    </row>
    <row r="40464" ht="14.25" customHeight="1">
      <c r="A40464" s="4"/>
      <c r="B40464" s="4"/>
    </row>
    <row r="40465" ht="14.25" customHeight="1">
      <c r="A40465" s="4"/>
      <c r="B40465" s="4"/>
    </row>
    <row r="40466" ht="14.25" customHeight="1">
      <c r="A40466" s="4"/>
      <c r="B40466" s="4"/>
    </row>
    <row r="40467" ht="14.25" customHeight="1">
      <c r="A40467" s="4"/>
      <c r="B40467" s="4"/>
    </row>
    <row r="40468" ht="14.25" customHeight="1">
      <c r="A40468" s="4"/>
      <c r="B40468" s="4"/>
    </row>
    <row r="40469" ht="14.25" customHeight="1">
      <c r="A40469" s="4"/>
      <c r="B40469" s="4"/>
    </row>
    <row r="40470" ht="14.25" customHeight="1">
      <c r="A40470" s="4"/>
      <c r="B40470" s="4"/>
    </row>
    <row r="40471" ht="14.25" customHeight="1">
      <c r="A40471" s="4"/>
      <c r="B40471" s="4"/>
    </row>
    <row r="40472" ht="14.25" customHeight="1">
      <c r="A40472" s="4"/>
      <c r="B40472" s="4"/>
    </row>
    <row r="40473" ht="14.25" customHeight="1">
      <c r="A40473" s="4"/>
      <c r="B40473" s="4"/>
    </row>
    <row r="40474" ht="14.25" customHeight="1">
      <c r="A40474" s="4"/>
      <c r="B40474" s="4"/>
    </row>
    <row r="40475" ht="14.25" customHeight="1">
      <c r="A40475" s="4"/>
      <c r="B40475" s="4"/>
    </row>
    <row r="40476" ht="14.25" customHeight="1">
      <c r="A40476" s="4"/>
      <c r="B40476" s="4"/>
    </row>
    <row r="40477" ht="14.25" customHeight="1">
      <c r="A40477" s="4"/>
      <c r="B40477" s="4"/>
    </row>
    <row r="40478" ht="14.25" customHeight="1">
      <c r="A40478" s="4"/>
      <c r="B40478" s="4"/>
    </row>
    <row r="40479" ht="14.25" customHeight="1">
      <c r="A40479" s="4"/>
      <c r="B40479" s="4"/>
    </row>
    <row r="40480" ht="14.25" customHeight="1">
      <c r="A40480" s="4"/>
      <c r="B40480" s="4"/>
    </row>
    <row r="40481" ht="14.25" customHeight="1">
      <c r="A40481" s="4"/>
      <c r="B40481" s="4"/>
    </row>
    <row r="40482" ht="14.25" customHeight="1">
      <c r="A40482" s="4"/>
      <c r="B40482" s="4"/>
    </row>
    <row r="40483" ht="14.25" customHeight="1">
      <c r="A40483" s="4"/>
      <c r="B40483" s="4"/>
    </row>
    <row r="40484" ht="14.25" customHeight="1">
      <c r="A40484" s="4"/>
      <c r="B40484" s="4"/>
    </row>
    <row r="40485" ht="14.25" customHeight="1">
      <c r="A40485" s="4"/>
      <c r="B40485" s="4"/>
    </row>
    <row r="40486" ht="14.25" customHeight="1">
      <c r="A40486" s="4"/>
      <c r="B40486" s="4"/>
    </row>
    <row r="40487" ht="14.25" customHeight="1">
      <c r="A40487" s="4"/>
      <c r="B40487" s="4"/>
    </row>
    <row r="40488" ht="14.25" customHeight="1">
      <c r="A40488" s="4"/>
      <c r="B40488" s="4"/>
    </row>
    <row r="40489" ht="14.25" customHeight="1">
      <c r="A40489" s="4"/>
      <c r="B40489" s="4"/>
    </row>
    <row r="40490" ht="14.25" customHeight="1">
      <c r="A40490" s="4"/>
      <c r="B40490" s="4"/>
    </row>
    <row r="40491" ht="14.25" customHeight="1">
      <c r="A40491" s="4"/>
      <c r="B40491" s="4"/>
    </row>
    <row r="40492" ht="14.25" customHeight="1">
      <c r="A40492" s="4"/>
      <c r="B40492" s="4"/>
    </row>
    <row r="40493" ht="14.25" customHeight="1">
      <c r="A40493" s="4"/>
      <c r="B40493" s="4"/>
    </row>
    <row r="40494" ht="14.25" customHeight="1">
      <c r="A40494" s="4"/>
      <c r="B40494" s="4"/>
    </row>
    <row r="40495" ht="14.25" customHeight="1">
      <c r="A40495" s="4"/>
      <c r="B40495" s="4"/>
    </row>
    <row r="40496" ht="14.25" customHeight="1">
      <c r="A40496" s="4"/>
      <c r="B40496" s="4"/>
    </row>
    <row r="40497" ht="14.25" customHeight="1">
      <c r="A40497" s="4"/>
      <c r="B40497" s="4"/>
    </row>
    <row r="40498" ht="14.25" customHeight="1">
      <c r="A40498" s="4"/>
      <c r="B40498" s="4"/>
    </row>
    <row r="40499" ht="14.25" customHeight="1">
      <c r="A40499" s="4"/>
      <c r="B40499" s="4"/>
    </row>
    <row r="40500" ht="14.25" customHeight="1">
      <c r="A40500" s="4"/>
      <c r="B40500" s="4"/>
    </row>
    <row r="40501" ht="14.25" customHeight="1">
      <c r="A40501" s="4"/>
      <c r="B40501" s="4"/>
    </row>
    <row r="40502" ht="14.25" customHeight="1">
      <c r="A40502" s="4"/>
      <c r="B40502" s="4"/>
    </row>
    <row r="40503" ht="14.25" customHeight="1">
      <c r="A40503" s="4"/>
      <c r="B40503" s="4"/>
    </row>
    <row r="40504" ht="14.25" customHeight="1">
      <c r="A40504" s="4"/>
      <c r="B40504" s="4"/>
    </row>
    <row r="40505" ht="14.25" customHeight="1">
      <c r="A40505" s="4"/>
      <c r="B40505" s="4"/>
    </row>
    <row r="40506" ht="14.25" customHeight="1">
      <c r="A40506" s="4"/>
      <c r="B40506" s="4"/>
    </row>
    <row r="40507" ht="14.25" customHeight="1">
      <c r="A40507" s="4"/>
      <c r="B40507" s="4"/>
    </row>
    <row r="40508" ht="14.25" customHeight="1">
      <c r="A40508" s="4"/>
      <c r="B40508" s="4"/>
    </row>
    <row r="40509" ht="14.25" customHeight="1">
      <c r="A40509" s="4"/>
      <c r="B40509" s="4"/>
    </row>
    <row r="40510" ht="14.25" customHeight="1">
      <c r="A40510" s="4"/>
      <c r="B40510" s="4"/>
    </row>
    <row r="40511" ht="14.25" customHeight="1">
      <c r="A40511" s="4"/>
      <c r="B40511" s="4"/>
    </row>
    <row r="40512" ht="14.25" customHeight="1">
      <c r="A40512" s="4"/>
      <c r="B40512" s="4"/>
    </row>
    <row r="40513" ht="14.25" customHeight="1">
      <c r="A40513" s="4"/>
      <c r="B40513" s="4"/>
    </row>
    <row r="40514" ht="14.25" customHeight="1">
      <c r="A40514" s="4"/>
      <c r="B40514" s="4"/>
    </row>
    <row r="40515" ht="14.25" customHeight="1">
      <c r="A40515" s="4"/>
      <c r="B40515" s="4"/>
    </row>
    <row r="40516" ht="14.25" customHeight="1">
      <c r="A40516" s="4"/>
      <c r="B40516" s="4"/>
    </row>
    <row r="40517" ht="14.25" customHeight="1">
      <c r="A40517" s="4"/>
      <c r="B40517" s="4"/>
    </row>
    <row r="40518" ht="14.25" customHeight="1">
      <c r="A40518" s="4"/>
      <c r="B40518" s="4"/>
    </row>
    <row r="40519" ht="14.25" customHeight="1">
      <c r="A40519" s="4"/>
      <c r="B40519" s="4"/>
    </row>
    <row r="40520" ht="14.25" customHeight="1">
      <c r="A40520" s="4"/>
      <c r="B40520" s="4"/>
    </row>
    <row r="40521" ht="14.25" customHeight="1">
      <c r="A40521" s="4"/>
      <c r="B40521" s="4"/>
    </row>
    <row r="40522" ht="14.25" customHeight="1">
      <c r="A40522" s="4"/>
      <c r="B40522" s="4"/>
    </row>
    <row r="40523" ht="14.25" customHeight="1">
      <c r="A40523" s="4"/>
      <c r="B40523" s="4"/>
    </row>
    <row r="40524" ht="14.25" customHeight="1">
      <c r="A40524" s="4"/>
      <c r="B40524" s="4"/>
    </row>
    <row r="40525" ht="14.25" customHeight="1">
      <c r="A40525" s="4"/>
      <c r="B40525" s="4"/>
    </row>
    <row r="40526" ht="14.25" customHeight="1">
      <c r="A40526" s="4"/>
      <c r="B40526" s="4"/>
    </row>
    <row r="40527" ht="14.25" customHeight="1">
      <c r="A40527" s="4"/>
      <c r="B40527" s="4"/>
    </row>
    <row r="40528" ht="14.25" customHeight="1">
      <c r="A40528" s="4"/>
      <c r="B40528" s="4"/>
    </row>
    <row r="40529" ht="14.25" customHeight="1">
      <c r="A40529" s="4"/>
      <c r="B40529" s="4"/>
    </row>
    <row r="40530" ht="14.25" customHeight="1">
      <c r="A40530" s="4"/>
      <c r="B40530" s="4"/>
    </row>
    <row r="40531" ht="14.25" customHeight="1">
      <c r="A40531" s="4"/>
      <c r="B40531" s="4"/>
    </row>
    <row r="40532" ht="14.25" customHeight="1">
      <c r="A40532" s="4"/>
      <c r="B40532" s="4"/>
    </row>
    <row r="40533" ht="14.25" customHeight="1">
      <c r="A40533" s="4"/>
      <c r="B40533" s="4"/>
    </row>
    <row r="40534" ht="14.25" customHeight="1">
      <c r="A40534" s="4"/>
      <c r="B40534" s="4"/>
    </row>
    <row r="40535" ht="14.25" customHeight="1">
      <c r="A40535" s="4"/>
      <c r="B40535" s="4"/>
    </row>
    <row r="40536" ht="14.25" customHeight="1">
      <c r="A40536" s="4"/>
      <c r="B40536" s="4"/>
    </row>
    <row r="40537" ht="14.25" customHeight="1">
      <c r="A40537" s="4"/>
      <c r="B40537" s="4"/>
    </row>
    <row r="40538" ht="14.25" customHeight="1">
      <c r="A40538" s="4"/>
      <c r="B40538" s="4"/>
    </row>
    <row r="40539" ht="14.25" customHeight="1">
      <c r="A40539" s="4"/>
      <c r="B40539" s="4"/>
    </row>
    <row r="40540" ht="14.25" customHeight="1">
      <c r="A40540" s="4"/>
      <c r="B40540" s="4"/>
    </row>
    <row r="40541" ht="14.25" customHeight="1">
      <c r="A40541" s="4"/>
      <c r="B40541" s="4"/>
    </row>
    <row r="40542" ht="14.25" customHeight="1">
      <c r="A40542" s="4"/>
      <c r="B40542" s="4"/>
    </row>
    <row r="40543" ht="14.25" customHeight="1">
      <c r="A40543" s="4"/>
      <c r="B40543" s="4"/>
    </row>
    <row r="40544" ht="14.25" customHeight="1">
      <c r="A40544" s="4"/>
      <c r="B40544" s="4"/>
    </row>
    <row r="40545" ht="14.25" customHeight="1">
      <c r="A40545" s="4"/>
      <c r="B40545" s="4"/>
    </row>
    <row r="40546" ht="14.25" customHeight="1">
      <c r="A40546" s="4"/>
      <c r="B40546" s="4"/>
    </row>
    <row r="40547" ht="14.25" customHeight="1">
      <c r="A40547" s="4"/>
      <c r="B40547" s="4"/>
    </row>
    <row r="40548" ht="14.25" customHeight="1">
      <c r="A40548" s="4"/>
      <c r="B40548" s="4"/>
    </row>
    <row r="40549" ht="14.25" customHeight="1">
      <c r="A40549" s="4"/>
      <c r="B40549" s="4"/>
    </row>
    <row r="40550" ht="14.25" customHeight="1">
      <c r="A40550" s="4"/>
      <c r="B40550" s="4"/>
    </row>
    <row r="40551" ht="14.25" customHeight="1">
      <c r="A40551" s="4"/>
      <c r="B40551" s="4"/>
    </row>
    <row r="40552" ht="14.25" customHeight="1">
      <c r="A40552" s="4"/>
      <c r="B40552" s="4"/>
    </row>
    <row r="40553" ht="14.25" customHeight="1">
      <c r="A40553" s="4"/>
      <c r="B40553" s="4"/>
    </row>
    <row r="40554" ht="14.25" customHeight="1">
      <c r="A40554" s="4"/>
      <c r="B40554" s="4"/>
    </row>
    <row r="40555" ht="14.25" customHeight="1">
      <c r="A40555" s="4"/>
      <c r="B40555" s="4"/>
    </row>
    <row r="40556" ht="14.25" customHeight="1">
      <c r="A40556" s="4"/>
      <c r="B40556" s="4"/>
    </row>
    <row r="40557" ht="14.25" customHeight="1">
      <c r="A40557" s="4"/>
      <c r="B40557" s="4"/>
    </row>
    <row r="40558" ht="14.25" customHeight="1">
      <c r="A40558" s="4"/>
      <c r="B40558" s="4"/>
    </row>
    <row r="40559" ht="14.25" customHeight="1">
      <c r="A40559" s="4"/>
      <c r="B40559" s="4"/>
    </row>
    <row r="40560" ht="14.25" customHeight="1">
      <c r="A40560" s="4"/>
      <c r="B40560" s="4"/>
    </row>
    <row r="40561" ht="14.25" customHeight="1">
      <c r="A40561" s="4"/>
      <c r="B40561" s="4"/>
    </row>
    <row r="40562" ht="14.25" customHeight="1">
      <c r="A40562" s="4"/>
      <c r="B40562" s="4"/>
    </row>
    <row r="40563" ht="14.25" customHeight="1">
      <c r="A40563" s="4"/>
      <c r="B40563" s="4"/>
    </row>
    <row r="40564" ht="14.25" customHeight="1">
      <c r="A40564" s="4"/>
      <c r="B40564" s="4"/>
    </row>
    <row r="40565" ht="14.25" customHeight="1">
      <c r="A40565" s="4"/>
      <c r="B40565" s="4"/>
    </row>
    <row r="40566" ht="14.25" customHeight="1">
      <c r="A40566" s="4"/>
      <c r="B40566" s="4"/>
    </row>
    <row r="40567" ht="14.25" customHeight="1">
      <c r="A40567" s="4"/>
      <c r="B40567" s="4"/>
    </row>
    <row r="40568" ht="14.25" customHeight="1">
      <c r="A40568" s="4"/>
      <c r="B40568" s="4"/>
    </row>
    <row r="40569" ht="14.25" customHeight="1">
      <c r="A40569" s="4"/>
      <c r="B40569" s="4"/>
    </row>
    <row r="40570" ht="14.25" customHeight="1">
      <c r="A40570" s="4"/>
      <c r="B40570" s="4"/>
    </row>
    <row r="40571" ht="14.25" customHeight="1">
      <c r="A40571" s="4"/>
      <c r="B40571" s="4"/>
    </row>
    <row r="40572" ht="14.25" customHeight="1">
      <c r="A40572" s="4"/>
      <c r="B40572" s="4"/>
    </row>
    <row r="40573" ht="14.25" customHeight="1">
      <c r="A40573" s="4"/>
      <c r="B40573" s="4"/>
    </row>
    <row r="40574" ht="14.25" customHeight="1">
      <c r="A40574" s="4"/>
      <c r="B40574" s="4"/>
    </row>
    <row r="40575" ht="14.25" customHeight="1">
      <c r="A40575" s="4"/>
      <c r="B40575" s="4"/>
    </row>
    <row r="40576" ht="14.25" customHeight="1">
      <c r="A40576" s="4"/>
      <c r="B40576" s="4"/>
    </row>
    <row r="40577" ht="14.25" customHeight="1">
      <c r="A40577" s="4"/>
      <c r="B40577" s="4"/>
    </row>
    <row r="40578" ht="14.25" customHeight="1">
      <c r="A40578" s="4"/>
      <c r="B40578" s="4"/>
    </row>
    <row r="40579" ht="14.25" customHeight="1">
      <c r="A40579" s="4"/>
      <c r="B40579" s="4"/>
    </row>
    <row r="40580" ht="14.25" customHeight="1">
      <c r="A40580" s="4"/>
      <c r="B40580" s="4"/>
    </row>
    <row r="40581" ht="14.25" customHeight="1">
      <c r="A40581" s="4"/>
      <c r="B40581" s="4"/>
    </row>
    <row r="40582" ht="14.25" customHeight="1">
      <c r="A40582" s="4"/>
      <c r="B40582" s="4"/>
    </row>
    <row r="40583" ht="14.25" customHeight="1">
      <c r="A40583" s="4"/>
      <c r="B40583" s="4"/>
    </row>
    <row r="40584" ht="14.25" customHeight="1">
      <c r="A40584" s="4"/>
      <c r="B40584" s="4"/>
    </row>
    <row r="40585" ht="14.25" customHeight="1">
      <c r="A40585" s="4"/>
      <c r="B40585" s="4"/>
    </row>
    <row r="40586" ht="14.25" customHeight="1">
      <c r="A40586" s="4"/>
      <c r="B40586" s="4"/>
    </row>
    <row r="40587" ht="14.25" customHeight="1">
      <c r="A40587" s="4"/>
      <c r="B40587" s="4"/>
    </row>
    <row r="40588" ht="14.25" customHeight="1">
      <c r="A40588" s="4"/>
      <c r="B40588" s="4"/>
    </row>
    <row r="40589" ht="14.25" customHeight="1">
      <c r="A40589" s="4"/>
      <c r="B40589" s="4"/>
    </row>
    <row r="40590" ht="14.25" customHeight="1">
      <c r="A40590" s="4"/>
      <c r="B40590" s="4"/>
    </row>
    <row r="40591" ht="14.25" customHeight="1">
      <c r="A40591" s="4"/>
      <c r="B40591" s="4"/>
    </row>
    <row r="40592" ht="14.25" customHeight="1">
      <c r="A40592" s="4"/>
      <c r="B40592" s="4"/>
    </row>
    <row r="40593" ht="14.25" customHeight="1">
      <c r="A40593" s="4"/>
      <c r="B40593" s="4"/>
    </row>
    <row r="40594" ht="14.25" customHeight="1">
      <c r="A40594" s="4"/>
      <c r="B40594" s="4"/>
    </row>
    <row r="40595" ht="14.25" customHeight="1">
      <c r="A40595" s="4"/>
      <c r="B40595" s="4"/>
    </row>
    <row r="40596" ht="14.25" customHeight="1">
      <c r="A40596" s="4"/>
      <c r="B40596" s="4"/>
    </row>
    <row r="40597" ht="14.25" customHeight="1">
      <c r="A40597" s="4"/>
      <c r="B40597" s="4"/>
    </row>
    <row r="40598" ht="14.25" customHeight="1">
      <c r="A40598" s="4"/>
      <c r="B40598" s="4"/>
    </row>
    <row r="40599" ht="14.25" customHeight="1">
      <c r="A40599" s="4"/>
      <c r="B40599" s="4"/>
    </row>
    <row r="40600" ht="14.25" customHeight="1">
      <c r="A40600" s="4"/>
      <c r="B40600" s="4"/>
    </row>
    <row r="40601" ht="14.25" customHeight="1">
      <c r="A40601" s="4"/>
      <c r="B40601" s="4"/>
    </row>
    <row r="40602" ht="14.25" customHeight="1">
      <c r="A40602" s="4"/>
      <c r="B40602" s="4"/>
    </row>
    <row r="40603" ht="14.25" customHeight="1">
      <c r="A40603" s="4"/>
      <c r="B40603" s="4"/>
    </row>
    <row r="40604" ht="14.25" customHeight="1">
      <c r="A40604" s="4"/>
      <c r="B40604" s="4"/>
    </row>
    <row r="40605" ht="14.25" customHeight="1">
      <c r="A40605" s="4"/>
      <c r="B40605" s="4"/>
    </row>
    <row r="40606" ht="14.25" customHeight="1">
      <c r="A40606" s="4"/>
      <c r="B40606" s="4"/>
    </row>
    <row r="40607" ht="14.25" customHeight="1">
      <c r="A40607" s="4"/>
      <c r="B40607" s="4"/>
    </row>
    <row r="40608" ht="14.25" customHeight="1">
      <c r="A40608" s="4"/>
      <c r="B40608" s="4"/>
    </row>
    <row r="40609" ht="14.25" customHeight="1">
      <c r="A40609" s="4"/>
      <c r="B40609" s="4"/>
    </row>
    <row r="40610" ht="14.25" customHeight="1">
      <c r="A40610" s="4"/>
      <c r="B40610" s="4"/>
    </row>
    <row r="40611" ht="14.25" customHeight="1">
      <c r="A40611" s="4"/>
      <c r="B40611" s="4"/>
    </row>
    <row r="40612" ht="14.25" customHeight="1">
      <c r="A40612" s="4"/>
      <c r="B40612" s="4"/>
    </row>
    <row r="40613" ht="14.25" customHeight="1">
      <c r="A40613" s="4"/>
      <c r="B40613" s="4"/>
    </row>
    <row r="40614" ht="14.25" customHeight="1">
      <c r="A40614" s="4"/>
      <c r="B40614" s="4"/>
    </row>
    <row r="40615" ht="14.25" customHeight="1">
      <c r="A40615" s="4"/>
      <c r="B40615" s="4"/>
    </row>
    <row r="40616" ht="14.25" customHeight="1">
      <c r="A40616" s="4"/>
      <c r="B40616" s="4"/>
    </row>
    <row r="40617" ht="14.25" customHeight="1">
      <c r="A40617" s="4"/>
      <c r="B40617" s="4"/>
    </row>
    <row r="40618" ht="14.25" customHeight="1">
      <c r="A40618" s="4"/>
      <c r="B40618" s="4"/>
    </row>
    <row r="40619" ht="14.25" customHeight="1">
      <c r="A40619" s="4"/>
      <c r="B40619" s="4"/>
    </row>
    <row r="40620" ht="14.25" customHeight="1">
      <c r="A40620" s="4"/>
      <c r="B40620" s="4"/>
    </row>
    <row r="40621" ht="14.25" customHeight="1">
      <c r="A40621" s="4"/>
      <c r="B40621" s="4"/>
    </row>
    <row r="40622" ht="14.25" customHeight="1">
      <c r="A40622" s="4"/>
      <c r="B40622" s="4"/>
    </row>
    <row r="40623" ht="14.25" customHeight="1">
      <c r="A40623" s="4"/>
      <c r="B40623" s="4"/>
    </row>
    <row r="40624" ht="14.25" customHeight="1">
      <c r="A40624" s="4"/>
      <c r="B40624" s="4"/>
    </row>
    <row r="40625" ht="14.25" customHeight="1">
      <c r="A40625" s="4"/>
      <c r="B40625" s="4"/>
    </row>
    <row r="40626" ht="14.25" customHeight="1">
      <c r="A40626" s="4"/>
      <c r="B40626" s="4"/>
    </row>
    <row r="40627" ht="14.25" customHeight="1">
      <c r="A40627" s="4"/>
      <c r="B40627" s="4"/>
    </row>
    <row r="40628" ht="14.25" customHeight="1">
      <c r="A40628" s="4"/>
      <c r="B40628" s="4"/>
    </row>
    <row r="40629" ht="14.25" customHeight="1">
      <c r="A40629" s="4"/>
      <c r="B40629" s="4"/>
    </row>
    <row r="40630" ht="14.25" customHeight="1">
      <c r="A40630" s="4"/>
      <c r="B40630" s="4"/>
    </row>
    <row r="40631" ht="14.25" customHeight="1">
      <c r="A40631" s="4"/>
      <c r="B40631" s="4"/>
    </row>
    <row r="40632" ht="14.25" customHeight="1">
      <c r="A40632" s="4"/>
      <c r="B40632" s="4"/>
    </row>
    <row r="40633" ht="14.25" customHeight="1">
      <c r="A40633" s="4"/>
      <c r="B40633" s="4"/>
    </row>
    <row r="40634" ht="14.25" customHeight="1">
      <c r="A40634" s="4"/>
      <c r="B40634" s="4"/>
    </row>
    <row r="40635" ht="14.25" customHeight="1">
      <c r="A40635" s="4"/>
      <c r="B40635" s="4"/>
    </row>
    <row r="40636" ht="14.25" customHeight="1">
      <c r="A40636" s="4"/>
      <c r="B40636" s="4"/>
    </row>
    <row r="40637" ht="14.25" customHeight="1">
      <c r="A40637" s="4"/>
      <c r="B40637" s="4"/>
    </row>
    <row r="40638" ht="14.25" customHeight="1">
      <c r="A40638" s="4"/>
      <c r="B40638" s="4"/>
    </row>
    <row r="40639" ht="14.25" customHeight="1">
      <c r="A40639" s="4"/>
      <c r="B40639" s="4"/>
    </row>
    <row r="40640" ht="14.25" customHeight="1">
      <c r="A40640" s="4"/>
      <c r="B40640" s="4"/>
    </row>
    <row r="40641" ht="14.25" customHeight="1">
      <c r="A40641" s="4"/>
      <c r="B40641" s="4"/>
    </row>
    <row r="40642" ht="14.25" customHeight="1">
      <c r="A40642" s="4"/>
      <c r="B40642" s="4"/>
    </row>
    <row r="40643" ht="14.25" customHeight="1">
      <c r="A40643" s="4"/>
      <c r="B40643" s="4"/>
    </row>
    <row r="40644" ht="14.25" customHeight="1">
      <c r="A40644" s="4"/>
      <c r="B40644" s="4"/>
    </row>
    <row r="40645" ht="14.25" customHeight="1">
      <c r="A40645" s="4"/>
      <c r="B40645" s="4"/>
    </row>
    <row r="40646" ht="14.25" customHeight="1">
      <c r="A40646" s="4"/>
      <c r="B40646" s="4"/>
    </row>
    <row r="40647" ht="14.25" customHeight="1">
      <c r="A40647" s="4"/>
      <c r="B40647" s="4"/>
    </row>
    <row r="40648" ht="14.25" customHeight="1">
      <c r="A40648" s="4"/>
      <c r="B40648" s="4"/>
    </row>
    <row r="40649" ht="14.25" customHeight="1">
      <c r="A40649" s="4"/>
      <c r="B40649" s="4"/>
    </row>
    <row r="40650" ht="14.25" customHeight="1">
      <c r="A40650" s="4"/>
      <c r="B40650" s="4"/>
    </row>
    <row r="40651" ht="14.25" customHeight="1">
      <c r="A40651" s="4"/>
      <c r="B40651" s="4"/>
    </row>
    <row r="40652" ht="14.25" customHeight="1">
      <c r="A40652" s="4"/>
      <c r="B40652" s="4"/>
    </row>
    <row r="40653" ht="14.25" customHeight="1">
      <c r="A40653" s="4"/>
      <c r="B40653" s="4"/>
    </row>
    <row r="40654" ht="14.25" customHeight="1">
      <c r="A40654" s="4"/>
      <c r="B40654" s="4"/>
    </row>
    <row r="40655" ht="14.25" customHeight="1">
      <c r="A40655" s="4"/>
      <c r="B40655" s="4"/>
    </row>
    <row r="40656" ht="14.25" customHeight="1">
      <c r="A40656" s="4"/>
      <c r="B40656" s="4"/>
    </row>
    <row r="40657" ht="14.25" customHeight="1">
      <c r="A40657" s="4"/>
      <c r="B40657" s="4"/>
    </row>
    <row r="40658" ht="14.25" customHeight="1">
      <c r="A40658" s="4"/>
      <c r="B40658" s="4"/>
    </row>
    <row r="40659" ht="14.25" customHeight="1">
      <c r="A40659" s="4"/>
      <c r="B40659" s="4"/>
    </row>
    <row r="40660" ht="14.25" customHeight="1">
      <c r="A40660" s="4"/>
      <c r="B40660" s="4"/>
    </row>
    <row r="40661" ht="14.25" customHeight="1">
      <c r="A40661" s="4"/>
      <c r="B40661" s="4"/>
    </row>
    <row r="40662" ht="14.25" customHeight="1">
      <c r="A40662" s="4"/>
      <c r="B40662" s="4"/>
    </row>
    <row r="40663" ht="14.25" customHeight="1">
      <c r="A40663" s="4"/>
      <c r="B40663" s="4"/>
    </row>
    <row r="40664" ht="14.25" customHeight="1">
      <c r="A40664" s="4"/>
      <c r="B40664" s="4"/>
    </row>
    <row r="40665" ht="14.25" customHeight="1">
      <c r="A40665" s="4"/>
      <c r="B40665" s="4"/>
    </row>
    <row r="40666" ht="14.25" customHeight="1">
      <c r="A40666" s="4"/>
      <c r="B40666" s="4"/>
    </row>
    <row r="40667" ht="14.25" customHeight="1">
      <c r="A40667" s="4"/>
      <c r="B40667" s="4"/>
    </row>
    <row r="40668" ht="14.25" customHeight="1">
      <c r="A40668" s="4"/>
      <c r="B40668" s="4"/>
    </row>
    <row r="40669" ht="14.25" customHeight="1">
      <c r="A40669" s="4"/>
      <c r="B40669" s="4"/>
    </row>
    <row r="40670" ht="14.25" customHeight="1">
      <c r="A40670" s="4"/>
      <c r="B40670" s="4"/>
    </row>
    <row r="40671" ht="14.25" customHeight="1">
      <c r="A40671" s="4"/>
      <c r="B40671" s="4"/>
    </row>
    <row r="40672" ht="14.25" customHeight="1">
      <c r="A40672" s="4"/>
      <c r="B40672" s="4"/>
    </row>
    <row r="40673" ht="14.25" customHeight="1">
      <c r="A40673" s="4"/>
      <c r="B40673" s="4"/>
    </row>
    <row r="40674" ht="14.25" customHeight="1">
      <c r="A40674" s="4"/>
      <c r="B40674" s="4"/>
    </row>
    <row r="40675" ht="14.25" customHeight="1">
      <c r="A40675" s="4"/>
      <c r="B40675" s="4"/>
    </row>
    <row r="40676" ht="14.25" customHeight="1">
      <c r="A40676" s="4"/>
      <c r="B40676" s="4"/>
    </row>
    <row r="40677" ht="14.25" customHeight="1">
      <c r="A40677" s="4"/>
      <c r="B40677" s="4"/>
    </row>
    <row r="40678" ht="14.25" customHeight="1">
      <c r="A40678" s="4"/>
      <c r="B40678" s="4"/>
    </row>
    <row r="40679" ht="14.25" customHeight="1">
      <c r="A40679" s="4"/>
      <c r="B40679" s="4"/>
    </row>
    <row r="40680" ht="14.25" customHeight="1">
      <c r="A40680" s="4"/>
      <c r="B40680" s="4"/>
    </row>
    <row r="40681" ht="14.25" customHeight="1">
      <c r="A40681" s="4"/>
      <c r="B40681" s="4"/>
    </row>
    <row r="40682" ht="14.25" customHeight="1">
      <c r="A40682" s="4"/>
      <c r="B40682" s="4"/>
    </row>
    <row r="40683" ht="14.25" customHeight="1">
      <c r="A40683" s="4"/>
      <c r="B40683" s="4"/>
    </row>
    <row r="40684" ht="14.25" customHeight="1">
      <c r="A40684" s="4"/>
      <c r="B40684" s="4"/>
    </row>
    <row r="40685" ht="14.25" customHeight="1">
      <c r="A40685" s="4"/>
      <c r="B40685" s="4"/>
    </row>
    <row r="40686" ht="14.25" customHeight="1">
      <c r="A40686" s="4"/>
      <c r="B40686" s="4"/>
    </row>
    <row r="40687" ht="14.25" customHeight="1">
      <c r="A40687" s="4"/>
      <c r="B40687" s="4"/>
    </row>
    <row r="40688" ht="14.25" customHeight="1">
      <c r="A40688" s="4"/>
      <c r="B40688" s="4"/>
    </row>
    <row r="40689" ht="14.25" customHeight="1">
      <c r="A40689" s="4"/>
      <c r="B40689" s="4"/>
    </row>
    <row r="40690" ht="14.25" customHeight="1">
      <c r="A40690" s="4"/>
      <c r="B40690" s="4"/>
    </row>
    <row r="40691" ht="14.25" customHeight="1">
      <c r="A40691" s="4"/>
      <c r="B40691" s="4"/>
    </row>
    <row r="40692" ht="14.25" customHeight="1">
      <c r="A40692" s="4"/>
      <c r="B40692" s="4"/>
    </row>
    <row r="40693" ht="14.25" customHeight="1">
      <c r="A40693" s="4"/>
      <c r="B40693" s="4"/>
    </row>
    <row r="40694" ht="14.25" customHeight="1">
      <c r="A40694" s="4"/>
      <c r="B40694" s="4"/>
    </row>
    <row r="40695" ht="14.25" customHeight="1">
      <c r="A40695" s="4"/>
      <c r="B40695" s="4"/>
    </row>
    <row r="40696" ht="14.25" customHeight="1">
      <c r="A40696" s="4"/>
      <c r="B40696" s="4"/>
    </row>
    <row r="40697" ht="14.25" customHeight="1">
      <c r="A40697" s="4"/>
      <c r="B40697" s="4"/>
    </row>
    <row r="40698" ht="14.25" customHeight="1">
      <c r="A40698" s="4"/>
      <c r="B40698" s="4"/>
    </row>
    <row r="40699" ht="14.25" customHeight="1">
      <c r="A40699" s="4"/>
      <c r="B40699" s="4"/>
    </row>
    <row r="40700" ht="14.25" customHeight="1">
      <c r="A40700" s="4"/>
      <c r="B40700" s="4"/>
    </row>
    <row r="40701" ht="14.25" customHeight="1">
      <c r="A40701" s="4"/>
      <c r="B40701" s="4"/>
    </row>
    <row r="40702" ht="14.25" customHeight="1">
      <c r="A40702" s="4"/>
      <c r="B40702" s="4"/>
    </row>
    <row r="40703" ht="14.25" customHeight="1">
      <c r="A40703" s="4"/>
      <c r="B40703" s="4"/>
    </row>
    <row r="40704" ht="14.25" customHeight="1">
      <c r="A40704" s="4"/>
      <c r="B40704" s="4"/>
    </row>
    <row r="40705" ht="14.25" customHeight="1">
      <c r="A40705" s="4"/>
      <c r="B40705" s="4"/>
    </row>
    <row r="40706" ht="14.25" customHeight="1">
      <c r="A40706" s="4"/>
      <c r="B40706" s="4"/>
    </row>
    <row r="40707" ht="14.25" customHeight="1">
      <c r="A40707" s="4"/>
      <c r="B40707" s="4"/>
    </row>
    <row r="40708" ht="14.25" customHeight="1">
      <c r="A40708" s="4"/>
      <c r="B40708" s="4"/>
    </row>
    <row r="40709" ht="14.25" customHeight="1">
      <c r="A40709" s="4"/>
      <c r="B40709" s="4"/>
    </row>
    <row r="40710" ht="14.25" customHeight="1">
      <c r="A40710" s="4"/>
      <c r="B40710" s="4"/>
    </row>
    <row r="40711" ht="14.25" customHeight="1">
      <c r="A40711" s="4"/>
      <c r="B40711" s="4"/>
    </row>
    <row r="40712" ht="14.25" customHeight="1">
      <c r="A40712" s="4"/>
      <c r="B40712" s="4"/>
    </row>
    <row r="40713" ht="14.25" customHeight="1">
      <c r="A40713" s="4"/>
      <c r="B40713" s="4"/>
    </row>
    <row r="40714" ht="14.25" customHeight="1">
      <c r="A40714" s="4"/>
      <c r="B40714" s="4"/>
    </row>
    <row r="40715" ht="14.25" customHeight="1">
      <c r="A40715" s="4"/>
      <c r="B40715" s="4"/>
    </row>
    <row r="40716" ht="14.25" customHeight="1">
      <c r="A40716" s="4"/>
      <c r="B40716" s="4"/>
    </row>
    <row r="40717" ht="14.25" customHeight="1">
      <c r="A40717" s="4"/>
      <c r="B40717" s="4"/>
    </row>
    <row r="40718" ht="14.25" customHeight="1">
      <c r="A40718" s="4"/>
      <c r="B40718" s="4"/>
    </row>
    <row r="40719" ht="14.25" customHeight="1">
      <c r="A40719" s="4"/>
      <c r="B40719" s="4"/>
    </row>
    <row r="40720" ht="14.25" customHeight="1">
      <c r="A40720" s="4"/>
      <c r="B40720" s="4"/>
    </row>
    <row r="40721" ht="14.25" customHeight="1">
      <c r="A40721" s="4"/>
      <c r="B40721" s="4"/>
    </row>
    <row r="40722" ht="14.25" customHeight="1">
      <c r="A40722" s="4"/>
      <c r="B40722" s="4"/>
    </row>
    <row r="40723" ht="14.25" customHeight="1">
      <c r="A40723" s="4"/>
      <c r="B40723" s="4"/>
    </row>
    <row r="40724" ht="14.25" customHeight="1">
      <c r="A40724" s="4"/>
      <c r="B40724" s="4"/>
    </row>
    <row r="40725" ht="14.25" customHeight="1">
      <c r="A40725" s="4"/>
      <c r="B40725" s="4"/>
    </row>
    <row r="40726" ht="14.25" customHeight="1">
      <c r="A40726" s="4"/>
      <c r="B40726" s="4"/>
    </row>
    <row r="40727" ht="14.25" customHeight="1">
      <c r="A40727" s="4"/>
      <c r="B40727" s="4"/>
    </row>
    <row r="40728" ht="14.25" customHeight="1">
      <c r="A40728" s="4"/>
      <c r="B40728" s="4"/>
    </row>
    <row r="40729" ht="14.25" customHeight="1">
      <c r="A40729" s="4"/>
      <c r="B40729" s="4"/>
    </row>
    <row r="40730" ht="14.25" customHeight="1">
      <c r="A40730" s="4"/>
      <c r="B40730" s="4"/>
    </row>
    <row r="40731" ht="14.25" customHeight="1">
      <c r="A40731" s="4"/>
      <c r="B40731" s="4"/>
    </row>
    <row r="40732" ht="14.25" customHeight="1">
      <c r="A40732" s="4"/>
      <c r="B40732" s="4"/>
    </row>
    <row r="40733" ht="14.25" customHeight="1">
      <c r="A40733" s="4"/>
      <c r="B40733" s="4"/>
    </row>
    <row r="40734" ht="14.25" customHeight="1">
      <c r="A40734" s="4"/>
      <c r="B40734" s="4"/>
    </row>
    <row r="40735" ht="14.25" customHeight="1">
      <c r="A40735" s="4"/>
      <c r="B40735" s="4"/>
    </row>
    <row r="40736" ht="14.25" customHeight="1">
      <c r="A40736" s="4"/>
      <c r="B40736" s="4"/>
    </row>
    <row r="40737" ht="14.25" customHeight="1">
      <c r="A40737" s="4"/>
      <c r="B40737" s="4"/>
    </row>
    <row r="40738" ht="14.25" customHeight="1">
      <c r="A40738" s="4"/>
      <c r="B40738" s="4"/>
    </row>
    <row r="40739" ht="14.25" customHeight="1">
      <c r="A40739" s="4"/>
      <c r="B40739" s="4"/>
    </row>
    <row r="40740" ht="14.25" customHeight="1">
      <c r="A40740" s="4"/>
      <c r="B40740" s="4"/>
    </row>
    <row r="40741" ht="14.25" customHeight="1">
      <c r="A40741" s="4"/>
      <c r="B40741" s="4"/>
    </row>
    <row r="40742" ht="14.25" customHeight="1">
      <c r="A40742" s="4"/>
      <c r="B40742" s="4"/>
    </row>
    <row r="40743" ht="14.25" customHeight="1">
      <c r="A40743" s="4"/>
      <c r="B40743" s="4"/>
    </row>
    <row r="40744" ht="14.25" customHeight="1">
      <c r="A40744" s="4"/>
      <c r="B40744" s="4"/>
    </row>
    <row r="40745" ht="14.25" customHeight="1">
      <c r="A40745" s="4"/>
      <c r="B40745" s="4"/>
    </row>
    <row r="40746" ht="14.25" customHeight="1">
      <c r="A40746" s="4"/>
      <c r="B40746" s="4"/>
    </row>
    <row r="40747" ht="14.25" customHeight="1">
      <c r="A40747" s="4"/>
      <c r="B40747" s="4"/>
    </row>
    <row r="40748" ht="14.25" customHeight="1">
      <c r="A40748" s="4"/>
      <c r="B40748" s="4"/>
    </row>
    <row r="40749" ht="14.25" customHeight="1">
      <c r="A40749" s="4"/>
      <c r="B40749" s="4"/>
    </row>
    <row r="40750" ht="14.25" customHeight="1">
      <c r="A40750" s="4"/>
      <c r="B40750" s="4"/>
    </row>
    <row r="40751" ht="14.25" customHeight="1">
      <c r="A40751" s="4"/>
      <c r="B40751" s="4"/>
    </row>
    <row r="40752" ht="14.25" customHeight="1">
      <c r="A40752" s="4"/>
      <c r="B40752" s="4"/>
    </row>
    <row r="40753" ht="14.25" customHeight="1">
      <c r="A40753" s="4"/>
      <c r="B40753" s="4"/>
    </row>
    <row r="40754" ht="14.25" customHeight="1">
      <c r="A40754" s="4"/>
      <c r="B40754" s="4"/>
    </row>
    <row r="40755" ht="14.25" customHeight="1">
      <c r="A40755" s="4"/>
      <c r="B40755" s="4"/>
    </row>
    <row r="40756" ht="14.25" customHeight="1">
      <c r="A40756" s="4"/>
      <c r="B40756" s="4"/>
    </row>
    <row r="40757" ht="14.25" customHeight="1">
      <c r="A40757" s="4"/>
      <c r="B40757" s="4"/>
    </row>
    <row r="40758" ht="14.25" customHeight="1">
      <c r="A40758" s="4"/>
      <c r="B40758" s="4"/>
    </row>
    <row r="40759" ht="14.25" customHeight="1">
      <c r="A40759" s="4"/>
      <c r="B40759" s="4"/>
    </row>
    <row r="40760" ht="14.25" customHeight="1">
      <c r="A40760" s="4"/>
      <c r="B40760" s="4"/>
    </row>
    <row r="40761" ht="14.25" customHeight="1">
      <c r="A40761" s="4"/>
      <c r="B40761" s="4"/>
    </row>
    <row r="40762" ht="14.25" customHeight="1">
      <c r="A40762" s="4"/>
      <c r="B40762" s="4"/>
    </row>
    <row r="40763" ht="14.25" customHeight="1">
      <c r="A40763" s="4"/>
      <c r="B40763" s="4"/>
    </row>
    <row r="40764" ht="14.25" customHeight="1">
      <c r="A40764" s="4"/>
      <c r="B40764" s="4"/>
    </row>
    <row r="40765" ht="14.25" customHeight="1">
      <c r="A40765" s="4"/>
      <c r="B40765" s="4"/>
    </row>
    <row r="40766" ht="14.25" customHeight="1">
      <c r="A40766" s="4"/>
      <c r="B40766" s="4"/>
    </row>
    <row r="40767" ht="14.25" customHeight="1">
      <c r="A40767" s="4"/>
      <c r="B40767" s="4"/>
    </row>
    <row r="40768" ht="14.25" customHeight="1">
      <c r="A40768" s="4"/>
      <c r="B40768" s="4"/>
    </row>
    <row r="40769" ht="14.25" customHeight="1">
      <c r="A40769" s="4"/>
      <c r="B40769" s="4"/>
    </row>
    <row r="40770" ht="14.25" customHeight="1">
      <c r="A40770" s="4"/>
      <c r="B40770" s="4"/>
    </row>
    <row r="40771" ht="14.25" customHeight="1">
      <c r="A40771" s="4"/>
      <c r="B40771" s="4"/>
    </row>
    <row r="40772" ht="14.25" customHeight="1">
      <c r="A40772" s="4"/>
      <c r="B40772" s="4"/>
    </row>
    <row r="40773" ht="14.25" customHeight="1">
      <c r="A40773" s="4"/>
      <c r="B40773" s="4"/>
    </row>
    <row r="40774" ht="14.25" customHeight="1">
      <c r="A40774" s="4"/>
      <c r="B40774" s="4"/>
    </row>
    <row r="40775" ht="14.25" customHeight="1">
      <c r="A40775" s="4"/>
      <c r="B40775" s="4"/>
    </row>
    <row r="40776" ht="14.25" customHeight="1">
      <c r="A40776" s="4"/>
      <c r="B40776" s="4"/>
    </row>
    <row r="40777" ht="14.25" customHeight="1">
      <c r="A40777" s="4"/>
      <c r="B40777" s="4"/>
    </row>
    <row r="40778" ht="14.25" customHeight="1">
      <c r="A40778" s="4"/>
      <c r="B40778" s="4"/>
    </row>
    <row r="40779" ht="14.25" customHeight="1">
      <c r="A40779" s="4"/>
      <c r="B40779" s="4"/>
    </row>
    <row r="40780" ht="14.25" customHeight="1">
      <c r="A40780" s="4"/>
      <c r="B40780" s="4"/>
    </row>
    <row r="40781" ht="14.25" customHeight="1">
      <c r="A40781" s="4"/>
      <c r="B40781" s="4"/>
    </row>
    <row r="40782" ht="14.25" customHeight="1">
      <c r="A40782" s="4"/>
      <c r="B40782" s="4"/>
    </row>
    <row r="40783" ht="14.25" customHeight="1">
      <c r="A40783" s="4"/>
      <c r="B40783" s="4"/>
    </row>
    <row r="40784" ht="14.25" customHeight="1">
      <c r="A40784" s="4"/>
      <c r="B40784" s="4"/>
    </row>
    <row r="40785" ht="14.25" customHeight="1">
      <c r="A40785" s="4"/>
      <c r="B40785" s="4"/>
    </row>
    <row r="40786" ht="14.25" customHeight="1">
      <c r="A40786" s="4"/>
      <c r="B40786" s="4"/>
    </row>
    <row r="40787" ht="14.25" customHeight="1">
      <c r="A40787" s="4"/>
      <c r="B40787" s="4"/>
    </row>
    <row r="40788" ht="14.25" customHeight="1">
      <c r="A40788" s="4"/>
      <c r="B40788" s="4"/>
    </row>
    <row r="40789" ht="14.25" customHeight="1">
      <c r="A40789" s="4"/>
      <c r="B40789" s="4"/>
    </row>
    <row r="40790" ht="14.25" customHeight="1">
      <c r="A40790" s="4"/>
      <c r="B40790" s="4"/>
    </row>
    <row r="40791" ht="14.25" customHeight="1">
      <c r="A40791" s="4"/>
      <c r="B40791" s="4"/>
    </row>
    <row r="40792" ht="14.25" customHeight="1">
      <c r="A40792" s="4"/>
      <c r="B40792" s="4"/>
    </row>
    <row r="40793" ht="14.25" customHeight="1">
      <c r="A40793" s="4"/>
      <c r="B40793" s="4"/>
    </row>
    <row r="40794" ht="14.25" customHeight="1">
      <c r="A40794" s="4"/>
      <c r="B40794" s="4"/>
    </row>
    <row r="40795" ht="14.25" customHeight="1">
      <c r="A40795" s="4"/>
      <c r="B40795" s="4"/>
    </row>
    <row r="40796" ht="14.25" customHeight="1">
      <c r="A40796" s="4"/>
      <c r="B40796" s="4"/>
    </row>
    <row r="40797" ht="14.25" customHeight="1">
      <c r="A40797" s="4"/>
      <c r="B40797" s="4"/>
    </row>
    <row r="40798" ht="14.25" customHeight="1">
      <c r="A40798" s="4"/>
      <c r="B40798" s="4"/>
    </row>
    <row r="40799" ht="14.25" customHeight="1">
      <c r="A40799" s="4"/>
      <c r="B40799" s="4"/>
    </row>
    <row r="40800" ht="14.25" customHeight="1">
      <c r="A40800" s="4"/>
      <c r="B40800" s="4"/>
    </row>
    <row r="40801" ht="14.25" customHeight="1">
      <c r="A40801" s="4"/>
      <c r="B40801" s="4"/>
    </row>
    <row r="40802" ht="14.25" customHeight="1">
      <c r="A40802" s="4"/>
      <c r="B40802" s="4"/>
    </row>
    <row r="40803" ht="14.25" customHeight="1">
      <c r="A40803" s="4"/>
      <c r="B40803" s="4"/>
    </row>
    <row r="40804" ht="14.25" customHeight="1">
      <c r="A40804" s="4"/>
      <c r="B40804" s="4"/>
    </row>
    <row r="40805" ht="14.25" customHeight="1">
      <c r="A40805" s="4"/>
      <c r="B40805" s="4"/>
    </row>
    <row r="40806" ht="14.25" customHeight="1">
      <c r="A40806" s="4"/>
      <c r="B40806" s="4"/>
    </row>
    <row r="40807" ht="14.25" customHeight="1">
      <c r="A40807" s="4"/>
      <c r="B40807" s="4"/>
    </row>
    <row r="40808" ht="14.25" customHeight="1">
      <c r="A40808" s="4"/>
      <c r="B40808" s="4"/>
    </row>
    <row r="40809" ht="14.25" customHeight="1">
      <c r="A40809" s="4"/>
      <c r="B40809" s="4"/>
    </row>
    <row r="40810" ht="14.25" customHeight="1">
      <c r="A40810" s="4"/>
      <c r="B40810" s="4"/>
    </row>
    <row r="40811" ht="14.25" customHeight="1">
      <c r="A40811" s="4"/>
      <c r="B40811" s="4"/>
    </row>
    <row r="40812" ht="14.25" customHeight="1">
      <c r="A40812" s="4"/>
      <c r="B40812" s="4"/>
    </row>
    <row r="40813" ht="14.25" customHeight="1">
      <c r="A40813" s="4"/>
      <c r="B40813" s="4"/>
    </row>
    <row r="40814" ht="14.25" customHeight="1">
      <c r="A40814" s="4"/>
      <c r="B40814" s="4"/>
    </row>
    <row r="40815" ht="14.25" customHeight="1">
      <c r="A40815" s="4"/>
      <c r="B40815" s="4"/>
    </row>
    <row r="40816" ht="14.25" customHeight="1">
      <c r="A40816" s="4"/>
      <c r="B40816" s="4"/>
    </row>
    <row r="40817" ht="14.25" customHeight="1">
      <c r="A40817" s="4"/>
      <c r="B40817" s="4"/>
    </row>
    <row r="40818" ht="14.25" customHeight="1">
      <c r="A40818" s="4"/>
      <c r="B40818" s="4"/>
    </row>
    <row r="40819" ht="14.25" customHeight="1">
      <c r="A40819" s="4"/>
      <c r="B40819" s="4"/>
    </row>
    <row r="40820" ht="14.25" customHeight="1">
      <c r="A40820" s="4"/>
      <c r="B40820" s="4"/>
    </row>
    <row r="40821" ht="14.25" customHeight="1">
      <c r="A40821" s="4"/>
      <c r="B40821" s="4"/>
    </row>
    <row r="40822" ht="14.25" customHeight="1">
      <c r="A40822" s="4"/>
      <c r="B40822" s="4"/>
    </row>
    <row r="40823" ht="14.25" customHeight="1">
      <c r="A40823" s="4"/>
      <c r="B40823" s="4"/>
    </row>
    <row r="40824" ht="14.25" customHeight="1">
      <c r="A40824" s="4"/>
      <c r="B40824" s="4"/>
    </row>
    <row r="40825" ht="14.25" customHeight="1">
      <c r="A40825" s="4"/>
      <c r="B40825" s="4"/>
    </row>
    <row r="40826" ht="14.25" customHeight="1">
      <c r="A40826" s="4"/>
      <c r="B40826" s="4"/>
    </row>
    <row r="40827" ht="14.25" customHeight="1">
      <c r="A40827" s="4"/>
      <c r="B40827" s="4"/>
    </row>
    <row r="40828" ht="14.25" customHeight="1">
      <c r="A40828" s="4"/>
      <c r="B40828" s="4"/>
    </row>
    <row r="40829" ht="14.25" customHeight="1">
      <c r="A40829" s="4"/>
      <c r="B40829" s="4"/>
    </row>
    <row r="40830" ht="14.25" customHeight="1">
      <c r="A40830" s="4"/>
      <c r="B40830" s="4"/>
    </row>
    <row r="40831" ht="14.25" customHeight="1">
      <c r="A40831" s="4"/>
      <c r="B40831" s="4"/>
    </row>
    <row r="40832" ht="14.25" customHeight="1">
      <c r="A40832" s="4"/>
      <c r="B40832" s="4"/>
    </row>
    <row r="40833" ht="14.25" customHeight="1">
      <c r="A40833" s="4"/>
      <c r="B40833" s="4"/>
    </row>
    <row r="40834" ht="14.25" customHeight="1">
      <c r="A40834" s="4"/>
      <c r="B40834" s="4"/>
    </row>
    <row r="40835" ht="14.25" customHeight="1">
      <c r="A40835" s="4"/>
      <c r="B40835" s="4"/>
    </row>
    <row r="40836" ht="14.25" customHeight="1">
      <c r="A40836" s="4"/>
      <c r="B40836" s="4"/>
    </row>
    <row r="40837" ht="14.25" customHeight="1">
      <c r="A40837" s="4"/>
      <c r="B40837" s="4"/>
    </row>
    <row r="40838" ht="14.25" customHeight="1">
      <c r="A40838" s="4"/>
      <c r="B40838" s="4"/>
    </row>
    <row r="40839" ht="14.25" customHeight="1">
      <c r="A40839" s="4"/>
      <c r="B40839" s="4"/>
    </row>
    <row r="40840" ht="14.25" customHeight="1">
      <c r="A40840" s="4"/>
      <c r="B40840" s="4"/>
    </row>
    <row r="40841" ht="14.25" customHeight="1">
      <c r="A40841" s="4"/>
      <c r="B40841" s="4"/>
    </row>
    <row r="40842" ht="14.25" customHeight="1">
      <c r="A40842" s="4"/>
      <c r="B40842" s="4"/>
    </row>
    <row r="40843" ht="14.25" customHeight="1">
      <c r="A40843" s="4"/>
      <c r="B40843" s="4"/>
    </row>
    <row r="40844" ht="14.25" customHeight="1">
      <c r="A40844" s="4"/>
      <c r="B40844" s="4"/>
    </row>
    <row r="40845" ht="14.25" customHeight="1">
      <c r="A40845" s="4"/>
      <c r="B40845" s="4"/>
    </row>
    <row r="40846" ht="14.25" customHeight="1">
      <c r="A40846" s="4"/>
      <c r="B40846" s="4"/>
    </row>
    <row r="40847" ht="14.25" customHeight="1">
      <c r="A40847" s="4"/>
      <c r="B40847" s="4"/>
    </row>
    <row r="40848" ht="14.25" customHeight="1">
      <c r="A40848" s="4"/>
      <c r="B40848" s="4"/>
    </row>
    <row r="40849" ht="14.25" customHeight="1">
      <c r="A40849" s="4"/>
      <c r="B40849" s="4"/>
    </row>
    <row r="40850" ht="14.25" customHeight="1">
      <c r="A40850" s="4"/>
      <c r="B40850" s="4"/>
    </row>
    <row r="40851" ht="14.25" customHeight="1">
      <c r="A40851" s="4"/>
      <c r="B40851" s="4"/>
    </row>
    <row r="40852" ht="14.25" customHeight="1">
      <c r="A40852" s="4"/>
      <c r="B40852" s="4"/>
    </row>
    <row r="40853" ht="14.25" customHeight="1">
      <c r="A40853" s="4"/>
      <c r="B40853" s="4"/>
    </row>
    <row r="40854" ht="14.25" customHeight="1">
      <c r="A40854" s="4"/>
      <c r="B40854" s="4"/>
    </row>
    <row r="40855" ht="14.25" customHeight="1">
      <c r="A40855" s="4"/>
      <c r="B40855" s="4"/>
    </row>
    <row r="40856" ht="14.25" customHeight="1">
      <c r="A40856" s="4"/>
      <c r="B40856" s="4"/>
    </row>
    <row r="40857" ht="14.25" customHeight="1">
      <c r="A40857" s="4"/>
      <c r="B40857" s="4"/>
    </row>
    <row r="40858" ht="14.25" customHeight="1">
      <c r="A40858" s="4"/>
      <c r="B40858" s="4"/>
    </row>
    <row r="40859" ht="14.25" customHeight="1">
      <c r="A40859" s="4"/>
      <c r="B40859" s="4"/>
    </row>
    <row r="40860" ht="14.25" customHeight="1">
      <c r="A40860" s="4"/>
      <c r="B40860" s="4"/>
    </row>
    <row r="40861" ht="14.25" customHeight="1">
      <c r="A40861" s="4"/>
      <c r="B40861" s="4"/>
    </row>
    <row r="40862" ht="14.25" customHeight="1">
      <c r="A40862" s="4"/>
      <c r="B40862" s="4"/>
    </row>
    <row r="40863" ht="14.25" customHeight="1">
      <c r="A40863" s="4"/>
      <c r="B40863" s="4"/>
    </row>
    <row r="40864" ht="14.25" customHeight="1">
      <c r="A40864" s="4"/>
      <c r="B40864" s="4"/>
    </row>
    <row r="40865" ht="14.25" customHeight="1">
      <c r="A40865" s="4"/>
      <c r="B40865" s="4"/>
    </row>
    <row r="40866" ht="14.25" customHeight="1">
      <c r="A40866" s="4"/>
      <c r="B40866" s="4"/>
    </row>
    <row r="40867" ht="14.25" customHeight="1">
      <c r="A40867" s="4"/>
      <c r="B40867" s="4"/>
    </row>
    <row r="40868" ht="14.25" customHeight="1">
      <c r="A40868" s="4"/>
      <c r="B40868" s="4"/>
    </row>
    <row r="40869" ht="14.25" customHeight="1">
      <c r="A40869" s="4"/>
      <c r="B40869" s="4"/>
    </row>
    <row r="40870" ht="14.25" customHeight="1">
      <c r="A40870" s="4"/>
      <c r="B40870" s="4"/>
    </row>
    <row r="40871" ht="14.25" customHeight="1">
      <c r="A40871" s="4"/>
      <c r="B40871" s="4"/>
    </row>
    <row r="40872" ht="14.25" customHeight="1">
      <c r="A40872" s="4"/>
      <c r="B40872" s="4"/>
    </row>
    <row r="40873" ht="14.25" customHeight="1">
      <c r="A40873" s="4"/>
      <c r="B40873" s="4"/>
    </row>
    <row r="40874" ht="14.25" customHeight="1">
      <c r="A40874" s="4"/>
      <c r="B40874" s="4"/>
    </row>
    <row r="40875" ht="14.25" customHeight="1">
      <c r="A40875" s="4"/>
      <c r="B40875" s="4"/>
    </row>
    <row r="40876" ht="14.25" customHeight="1">
      <c r="A40876" s="4"/>
      <c r="B40876" s="4"/>
    </row>
    <row r="40877" ht="14.25" customHeight="1">
      <c r="A40877" s="4"/>
      <c r="B40877" s="4"/>
    </row>
    <row r="40878" ht="14.25" customHeight="1">
      <c r="A40878" s="4"/>
      <c r="B40878" s="4"/>
    </row>
    <row r="40879" ht="14.25" customHeight="1">
      <c r="A40879" s="4"/>
      <c r="B40879" s="4"/>
    </row>
    <row r="40880" ht="14.25" customHeight="1">
      <c r="A40880" s="4"/>
      <c r="B40880" s="4"/>
    </row>
    <row r="40881" ht="14.25" customHeight="1">
      <c r="A40881" s="4"/>
      <c r="B40881" s="4"/>
    </row>
    <row r="40882" ht="14.25" customHeight="1">
      <c r="A40882" s="4"/>
      <c r="B40882" s="4"/>
    </row>
    <row r="40883" ht="14.25" customHeight="1">
      <c r="A40883" s="4"/>
      <c r="B40883" s="4"/>
    </row>
    <row r="40884" ht="14.25" customHeight="1">
      <c r="A40884" s="4"/>
      <c r="B40884" s="4"/>
    </row>
    <row r="40885" ht="14.25" customHeight="1">
      <c r="A40885" s="4"/>
      <c r="B40885" s="4"/>
    </row>
    <row r="40886" ht="14.25" customHeight="1">
      <c r="A40886" s="4"/>
      <c r="B40886" s="4"/>
    </row>
    <row r="40887" ht="14.25" customHeight="1">
      <c r="A40887" s="4"/>
      <c r="B40887" s="4"/>
    </row>
    <row r="40888" ht="14.25" customHeight="1">
      <c r="A40888" s="4"/>
      <c r="B40888" s="4"/>
    </row>
    <row r="40889" ht="14.25" customHeight="1">
      <c r="A40889" s="4"/>
      <c r="B40889" s="4"/>
    </row>
    <row r="40890" ht="14.25" customHeight="1">
      <c r="A40890" s="4"/>
      <c r="B40890" s="4"/>
    </row>
    <row r="40891" ht="14.25" customHeight="1">
      <c r="A40891" s="4"/>
      <c r="B40891" s="4"/>
    </row>
    <row r="40892" ht="14.25" customHeight="1">
      <c r="A40892" s="4"/>
      <c r="B40892" s="4"/>
    </row>
    <row r="40893" ht="14.25" customHeight="1">
      <c r="A40893" s="4"/>
      <c r="B40893" s="4"/>
    </row>
    <row r="40894" ht="14.25" customHeight="1">
      <c r="A40894" s="4"/>
      <c r="B40894" s="4"/>
    </row>
    <row r="40895" ht="14.25" customHeight="1">
      <c r="A40895" s="4"/>
      <c r="B40895" s="4"/>
    </row>
    <row r="40896" ht="14.25" customHeight="1">
      <c r="A40896" s="4"/>
      <c r="B40896" s="4"/>
    </row>
    <row r="40897" ht="14.25" customHeight="1">
      <c r="A40897" s="4"/>
      <c r="B40897" s="4"/>
    </row>
    <row r="40898" ht="14.25" customHeight="1">
      <c r="A40898" s="4"/>
      <c r="B40898" s="4"/>
    </row>
    <row r="40899" ht="14.25" customHeight="1">
      <c r="A40899" s="4"/>
      <c r="B40899" s="4"/>
    </row>
    <row r="40900" ht="14.25" customHeight="1">
      <c r="A40900" s="4"/>
      <c r="B40900" s="4"/>
    </row>
    <row r="40901" ht="14.25" customHeight="1">
      <c r="A40901" s="4"/>
      <c r="B40901" s="4"/>
    </row>
    <row r="40902" ht="14.25" customHeight="1">
      <c r="A40902" s="4"/>
      <c r="B40902" s="4"/>
    </row>
    <row r="40903" ht="14.25" customHeight="1">
      <c r="A40903" s="4"/>
      <c r="B40903" s="4"/>
    </row>
    <row r="40904" ht="14.25" customHeight="1">
      <c r="A40904" s="4"/>
      <c r="B40904" s="4"/>
    </row>
    <row r="40905" ht="14.25" customHeight="1">
      <c r="A40905" s="4"/>
      <c r="B40905" s="4"/>
    </row>
    <row r="40906" ht="14.25" customHeight="1">
      <c r="A40906" s="4"/>
      <c r="B40906" s="4"/>
    </row>
    <row r="40907" ht="14.25" customHeight="1">
      <c r="A40907" s="4"/>
      <c r="B40907" s="4"/>
    </row>
    <row r="40908" ht="14.25" customHeight="1">
      <c r="A40908" s="4"/>
      <c r="B40908" s="4"/>
    </row>
    <row r="40909" ht="14.25" customHeight="1">
      <c r="A40909" s="4"/>
      <c r="B40909" s="4"/>
    </row>
    <row r="40910" ht="14.25" customHeight="1">
      <c r="A40910" s="4"/>
      <c r="B40910" s="4"/>
    </row>
    <row r="40911" ht="14.25" customHeight="1">
      <c r="A40911" s="4"/>
      <c r="B40911" s="4"/>
    </row>
    <row r="40912" ht="14.25" customHeight="1">
      <c r="A40912" s="4"/>
      <c r="B40912" s="4"/>
    </row>
    <row r="40913" ht="14.25" customHeight="1">
      <c r="A40913" s="4"/>
      <c r="B40913" s="4"/>
    </row>
    <row r="40914" ht="14.25" customHeight="1">
      <c r="A40914" s="4"/>
      <c r="B40914" s="4"/>
    </row>
    <row r="40915" ht="14.25" customHeight="1">
      <c r="A40915" s="4"/>
      <c r="B40915" s="4"/>
    </row>
    <row r="40916" ht="14.25" customHeight="1">
      <c r="A40916" s="4"/>
      <c r="B40916" s="4"/>
    </row>
    <row r="40917" ht="14.25" customHeight="1">
      <c r="A40917" s="4"/>
      <c r="B40917" s="4"/>
    </row>
    <row r="40918" ht="14.25" customHeight="1">
      <c r="A40918" s="4"/>
      <c r="B40918" s="4"/>
    </row>
    <row r="40919" ht="14.25" customHeight="1">
      <c r="A40919" s="4"/>
      <c r="B40919" s="4"/>
    </row>
    <row r="40920" ht="14.25" customHeight="1">
      <c r="A40920" s="4"/>
      <c r="B40920" s="4"/>
    </row>
    <row r="40921" ht="14.25" customHeight="1">
      <c r="A40921" s="4"/>
      <c r="B40921" s="4"/>
    </row>
    <row r="40922" ht="14.25" customHeight="1">
      <c r="A40922" s="4"/>
      <c r="B40922" s="4"/>
    </row>
    <row r="40923" ht="14.25" customHeight="1">
      <c r="A40923" s="4"/>
      <c r="B40923" s="4"/>
    </row>
    <row r="40924" ht="14.25" customHeight="1">
      <c r="A40924" s="4"/>
      <c r="B40924" s="4"/>
    </row>
    <row r="40925" ht="14.25" customHeight="1">
      <c r="A40925" s="4"/>
      <c r="B40925" s="4"/>
    </row>
    <row r="40926" ht="14.25" customHeight="1">
      <c r="A40926" s="4"/>
      <c r="B40926" s="4"/>
    </row>
    <row r="40927" ht="14.25" customHeight="1">
      <c r="A40927" s="4"/>
      <c r="B40927" s="4"/>
    </row>
    <row r="40928" ht="14.25" customHeight="1">
      <c r="A40928" s="4"/>
      <c r="B40928" s="4"/>
    </row>
    <row r="40929" ht="14.25" customHeight="1">
      <c r="A40929" s="4"/>
      <c r="B40929" s="4"/>
    </row>
    <row r="40930" ht="14.25" customHeight="1">
      <c r="A40930" s="4"/>
      <c r="B40930" s="4"/>
    </row>
    <row r="40931" ht="14.25" customHeight="1">
      <c r="A40931" s="4"/>
      <c r="B40931" s="4"/>
    </row>
    <row r="40932" ht="14.25" customHeight="1">
      <c r="A40932" s="4"/>
      <c r="B40932" s="4"/>
    </row>
    <row r="40933" ht="14.25" customHeight="1">
      <c r="A40933" s="4"/>
      <c r="B40933" s="4"/>
    </row>
    <row r="40934" ht="14.25" customHeight="1">
      <c r="A40934" s="4"/>
      <c r="B40934" s="4"/>
    </row>
    <row r="40935" ht="14.25" customHeight="1">
      <c r="A40935" s="4"/>
      <c r="B40935" s="4"/>
    </row>
    <row r="40936" ht="14.25" customHeight="1">
      <c r="A40936" s="4"/>
      <c r="B40936" s="4"/>
    </row>
    <row r="40937" ht="14.25" customHeight="1">
      <c r="A40937" s="4"/>
      <c r="B40937" s="4"/>
    </row>
    <row r="40938" ht="14.25" customHeight="1">
      <c r="A40938" s="4"/>
      <c r="B40938" s="4"/>
    </row>
    <row r="40939" ht="14.25" customHeight="1">
      <c r="A40939" s="4"/>
      <c r="B40939" s="4"/>
    </row>
    <row r="40940" ht="14.25" customHeight="1">
      <c r="A40940" s="4"/>
      <c r="B40940" s="4"/>
    </row>
    <row r="40941" ht="14.25" customHeight="1">
      <c r="A40941" s="4"/>
      <c r="B40941" s="4"/>
    </row>
    <row r="40942" ht="14.25" customHeight="1">
      <c r="A40942" s="4"/>
      <c r="B40942" s="4"/>
    </row>
    <row r="40943" ht="14.25" customHeight="1">
      <c r="A40943" s="4"/>
      <c r="B40943" s="4"/>
    </row>
    <row r="40944" ht="14.25" customHeight="1">
      <c r="A40944" s="4"/>
      <c r="B40944" s="4"/>
    </row>
    <row r="40945" ht="14.25" customHeight="1">
      <c r="A40945" s="4"/>
      <c r="B40945" s="4"/>
    </row>
    <row r="40946" ht="14.25" customHeight="1">
      <c r="A40946" s="4"/>
      <c r="B40946" s="4"/>
    </row>
    <row r="40947" ht="14.25" customHeight="1">
      <c r="A40947" s="4"/>
      <c r="B40947" s="4"/>
    </row>
    <row r="40948" ht="14.25" customHeight="1">
      <c r="A40948" s="4"/>
      <c r="B40948" s="4"/>
    </row>
    <row r="40949" ht="14.25" customHeight="1">
      <c r="A40949" s="4"/>
      <c r="B40949" s="4"/>
    </row>
    <row r="40950" ht="14.25" customHeight="1">
      <c r="A40950" s="4"/>
      <c r="B40950" s="4"/>
    </row>
    <row r="40951" ht="14.25" customHeight="1">
      <c r="A40951" s="4"/>
      <c r="B40951" s="4"/>
    </row>
    <row r="40952" ht="14.25" customHeight="1">
      <c r="A40952" s="4"/>
      <c r="B40952" s="4"/>
    </row>
    <row r="40953" ht="14.25" customHeight="1">
      <c r="A40953" s="4"/>
      <c r="B40953" s="4"/>
    </row>
    <row r="40954" ht="14.25" customHeight="1">
      <c r="A40954" s="4"/>
      <c r="B40954" s="4"/>
    </row>
    <row r="40955" ht="14.25" customHeight="1">
      <c r="A40955" s="4"/>
      <c r="B40955" s="4"/>
    </row>
    <row r="40956" ht="14.25" customHeight="1">
      <c r="A40956" s="4"/>
      <c r="B40956" s="4"/>
    </row>
    <row r="40957" ht="14.25" customHeight="1">
      <c r="A40957" s="4"/>
      <c r="B40957" s="4"/>
    </row>
    <row r="40958" ht="14.25" customHeight="1">
      <c r="A40958" s="4"/>
      <c r="B40958" s="4"/>
    </row>
    <row r="40959" ht="14.25" customHeight="1">
      <c r="A40959" s="4"/>
      <c r="B40959" s="4"/>
    </row>
    <row r="40960" ht="14.25" customHeight="1">
      <c r="A40960" s="4"/>
      <c r="B40960" s="4"/>
    </row>
    <row r="40961" ht="14.25" customHeight="1">
      <c r="A40961" s="4"/>
      <c r="B40961" s="4"/>
    </row>
    <row r="40962" ht="14.25" customHeight="1">
      <c r="A40962" s="4"/>
      <c r="B40962" s="4"/>
    </row>
    <row r="40963" ht="14.25" customHeight="1">
      <c r="A40963" s="4"/>
      <c r="B40963" s="4"/>
    </row>
    <row r="40964" ht="14.25" customHeight="1">
      <c r="A40964" s="4"/>
      <c r="B40964" s="4"/>
    </row>
    <row r="40965" ht="14.25" customHeight="1">
      <c r="A40965" s="4"/>
      <c r="B40965" s="4"/>
    </row>
    <row r="40966" ht="14.25" customHeight="1">
      <c r="A40966" s="4"/>
      <c r="B40966" s="4"/>
    </row>
    <row r="40967" ht="14.25" customHeight="1">
      <c r="A40967" s="4"/>
      <c r="B40967" s="4"/>
    </row>
    <row r="40968" ht="14.25" customHeight="1">
      <c r="A40968" s="4"/>
      <c r="B40968" s="4"/>
    </row>
    <row r="40969" ht="14.25" customHeight="1">
      <c r="A40969" s="4"/>
      <c r="B40969" s="4"/>
    </row>
    <row r="40970" ht="14.25" customHeight="1">
      <c r="A40970" s="4"/>
      <c r="B40970" s="4"/>
    </row>
    <row r="40971" ht="14.25" customHeight="1">
      <c r="A40971" s="4"/>
      <c r="B40971" s="4"/>
    </row>
    <row r="40972" ht="14.25" customHeight="1">
      <c r="A40972" s="4"/>
      <c r="B40972" s="4"/>
    </row>
    <row r="40973" ht="14.25" customHeight="1">
      <c r="A40973" s="4"/>
      <c r="B40973" s="4"/>
    </row>
    <row r="40974" ht="14.25" customHeight="1">
      <c r="A40974" s="4"/>
      <c r="B40974" s="4"/>
    </row>
    <row r="40975" ht="14.25" customHeight="1">
      <c r="A40975" s="4"/>
      <c r="B40975" s="4"/>
    </row>
    <row r="40976" ht="14.25" customHeight="1">
      <c r="A40976" s="4"/>
      <c r="B40976" s="4"/>
    </row>
    <row r="40977" ht="14.25" customHeight="1">
      <c r="A40977" s="4"/>
      <c r="B40977" s="4"/>
    </row>
    <row r="40978" ht="14.25" customHeight="1">
      <c r="A40978" s="4"/>
      <c r="B40978" s="4"/>
    </row>
    <row r="40979" ht="14.25" customHeight="1">
      <c r="A40979" s="4"/>
      <c r="B40979" s="4"/>
    </row>
    <row r="40980" ht="14.25" customHeight="1">
      <c r="A40980" s="4"/>
      <c r="B40980" s="4"/>
    </row>
    <row r="40981" ht="14.25" customHeight="1">
      <c r="A40981" s="4"/>
      <c r="B40981" s="4"/>
    </row>
    <row r="40982" ht="14.25" customHeight="1">
      <c r="A40982" s="4"/>
      <c r="B40982" s="4"/>
    </row>
    <row r="40983" ht="14.25" customHeight="1">
      <c r="A40983" s="4"/>
      <c r="B40983" s="4"/>
    </row>
    <row r="40984" ht="14.25" customHeight="1">
      <c r="A40984" s="4"/>
      <c r="B40984" s="4"/>
    </row>
    <row r="40985" ht="14.25" customHeight="1">
      <c r="A40985" s="4"/>
      <c r="B40985" s="4"/>
    </row>
    <row r="40986" ht="14.25" customHeight="1">
      <c r="A40986" s="4"/>
      <c r="B40986" s="4"/>
    </row>
    <row r="40987" ht="14.25" customHeight="1">
      <c r="A40987" s="4"/>
      <c r="B40987" s="4"/>
    </row>
    <row r="40988" ht="14.25" customHeight="1">
      <c r="A40988" s="4"/>
      <c r="B40988" s="4"/>
    </row>
    <row r="40989" ht="14.25" customHeight="1">
      <c r="A40989" s="4"/>
      <c r="B40989" s="4"/>
    </row>
    <row r="40990" ht="14.25" customHeight="1">
      <c r="A40990" s="4"/>
      <c r="B40990" s="4"/>
    </row>
    <row r="40991" ht="14.25" customHeight="1">
      <c r="A40991" s="4"/>
      <c r="B40991" s="4"/>
    </row>
    <row r="40992" ht="14.25" customHeight="1">
      <c r="A40992" s="4"/>
      <c r="B40992" s="4"/>
    </row>
    <row r="40993" ht="14.25" customHeight="1">
      <c r="A40993" s="4"/>
      <c r="B40993" s="4"/>
    </row>
    <row r="40994" ht="14.25" customHeight="1">
      <c r="A40994" s="4"/>
      <c r="B40994" s="4"/>
    </row>
    <row r="40995" ht="14.25" customHeight="1">
      <c r="A40995" s="4"/>
      <c r="B40995" s="4"/>
    </row>
    <row r="40996" ht="14.25" customHeight="1">
      <c r="A40996" s="4"/>
      <c r="B40996" s="4"/>
    </row>
    <row r="40997" ht="14.25" customHeight="1">
      <c r="A40997" s="4"/>
      <c r="B40997" s="4"/>
    </row>
    <row r="40998" ht="14.25" customHeight="1">
      <c r="A40998" s="4"/>
      <c r="B40998" s="4"/>
    </row>
    <row r="40999" ht="14.25" customHeight="1">
      <c r="A40999" s="4"/>
      <c r="B40999" s="4"/>
    </row>
    <row r="41000" ht="14.25" customHeight="1">
      <c r="A41000" s="4"/>
      <c r="B41000" s="4"/>
    </row>
    <row r="41001" ht="14.25" customHeight="1">
      <c r="A41001" s="4"/>
      <c r="B41001" s="4"/>
    </row>
    <row r="41002" ht="14.25" customHeight="1">
      <c r="A41002" s="4"/>
      <c r="B41002" s="4"/>
    </row>
    <row r="41003" ht="14.25" customHeight="1">
      <c r="A41003" s="4"/>
      <c r="B41003" s="4"/>
    </row>
    <row r="41004" ht="14.25" customHeight="1">
      <c r="A41004" s="4"/>
      <c r="B41004" s="4"/>
    </row>
    <row r="41005" ht="14.25" customHeight="1">
      <c r="A41005" s="4"/>
      <c r="B41005" s="4"/>
    </row>
    <row r="41006" ht="14.25" customHeight="1">
      <c r="A41006" s="4"/>
      <c r="B41006" s="4"/>
    </row>
    <row r="41007" ht="14.25" customHeight="1">
      <c r="A41007" s="4"/>
      <c r="B41007" s="4"/>
    </row>
    <row r="41008" ht="14.25" customHeight="1">
      <c r="A41008" s="4"/>
      <c r="B41008" s="4"/>
    </row>
    <row r="41009" ht="14.25" customHeight="1">
      <c r="A41009" s="4"/>
      <c r="B41009" s="4"/>
    </row>
    <row r="41010" ht="14.25" customHeight="1">
      <c r="A41010" s="4"/>
      <c r="B41010" s="4"/>
    </row>
    <row r="41011" ht="14.25" customHeight="1">
      <c r="A41011" s="4"/>
      <c r="B41011" s="4"/>
    </row>
    <row r="41012" ht="14.25" customHeight="1">
      <c r="A41012" s="4"/>
      <c r="B41012" s="4"/>
    </row>
    <row r="41013" ht="14.25" customHeight="1">
      <c r="A41013" s="4"/>
      <c r="B41013" s="4"/>
    </row>
    <row r="41014" ht="14.25" customHeight="1">
      <c r="A41014" s="4"/>
      <c r="B41014" s="4"/>
    </row>
    <row r="41015" ht="14.25" customHeight="1">
      <c r="A41015" s="4"/>
      <c r="B41015" s="4"/>
    </row>
    <row r="41016" ht="14.25" customHeight="1">
      <c r="A41016" s="4"/>
      <c r="B41016" s="4"/>
    </row>
    <row r="41017" ht="14.25" customHeight="1">
      <c r="A41017" s="4"/>
      <c r="B41017" s="4"/>
    </row>
    <row r="41018" ht="14.25" customHeight="1">
      <c r="A41018" s="4"/>
      <c r="B41018" s="4"/>
    </row>
    <row r="41019" ht="14.25" customHeight="1">
      <c r="A41019" s="4"/>
      <c r="B41019" s="4"/>
    </row>
    <row r="41020" ht="14.25" customHeight="1">
      <c r="A41020" s="4"/>
      <c r="B41020" s="4"/>
    </row>
    <row r="41021" ht="14.25" customHeight="1">
      <c r="A41021" s="4"/>
      <c r="B41021" s="4"/>
    </row>
    <row r="41022" ht="14.25" customHeight="1">
      <c r="A41022" s="4"/>
      <c r="B41022" s="4"/>
    </row>
    <row r="41023" ht="14.25" customHeight="1">
      <c r="A41023" s="4"/>
      <c r="B41023" s="4"/>
    </row>
    <row r="41024" ht="14.25" customHeight="1">
      <c r="A41024" s="4"/>
      <c r="B41024" s="4"/>
    </row>
    <row r="41025" ht="14.25" customHeight="1">
      <c r="A41025" s="4"/>
      <c r="B41025" s="4"/>
    </row>
    <row r="41026" ht="14.25" customHeight="1">
      <c r="A41026" s="4"/>
      <c r="B41026" s="4"/>
    </row>
    <row r="41027" ht="14.25" customHeight="1">
      <c r="A41027" s="4"/>
      <c r="B41027" s="4"/>
    </row>
    <row r="41028" ht="14.25" customHeight="1">
      <c r="A41028" s="4"/>
      <c r="B41028" s="4"/>
    </row>
    <row r="41029" ht="14.25" customHeight="1">
      <c r="A41029" s="4"/>
      <c r="B41029" s="4"/>
    </row>
    <row r="41030" ht="14.25" customHeight="1">
      <c r="A41030" s="4"/>
      <c r="B41030" s="4"/>
    </row>
    <row r="41031" ht="14.25" customHeight="1">
      <c r="A41031" s="4"/>
      <c r="B41031" s="4"/>
    </row>
    <row r="41032" ht="14.25" customHeight="1">
      <c r="A41032" s="4"/>
      <c r="B41032" s="4"/>
    </row>
    <row r="41033" ht="14.25" customHeight="1">
      <c r="A41033" s="4"/>
      <c r="B41033" s="4"/>
    </row>
    <row r="41034" ht="14.25" customHeight="1">
      <c r="A41034" s="4"/>
      <c r="B41034" s="4"/>
    </row>
    <row r="41035" ht="14.25" customHeight="1">
      <c r="A41035" s="4"/>
      <c r="B41035" s="4"/>
    </row>
    <row r="41036" ht="14.25" customHeight="1">
      <c r="A41036" s="4"/>
      <c r="B41036" s="4"/>
    </row>
    <row r="41037" ht="14.25" customHeight="1">
      <c r="A41037" s="4"/>
      <c r="B41037" s="4"/>
    </row>
    <row r="41038" ht="14.25" customHeight="1">
      <c r="A41038" s="4"/>
      <c r="B41038" s="4"/>
    </row>
    <row r="41039" ht="14.25" customHeight="1">
      <c r="A41039" s="4"/>
      <c r="B41039" s="4"/>
    </row>
    <row r="41040" ht="14.25" customHeight="1">
      <c r="A41040" s="4"/>
      <c r="B41040" s="4"/>
    </row>
    <row r="41041" ht="14.25" customHeight="1">
      <c r="A41041" s="4"/>
      <c r="B41041" s="4"/>
    </row>
    <row r="41042" ht="14.25" customHeight="1">
      <c r="A41042" s="4"/>
      <c r="B41042" s="4"/>
    </row>
    <row r="41043" ht="14.25" customHeight="1">
      <c r="A41043" s="4"/>
      <c r="B41043" s="4"/>
    </row>
    <row r="41044" ht="14.25" customHeight="1">
      <c r="A41044" s="4"/>
      <c r="B41044" s="4"/>
    </row>
    <row r="41045" ht="14.25" customHeight="1">
      <c r="A41045" s="4"/>
      <c r="B41045" s="4"/>
    </row>
    <row r="41046" ht="14.25" customHeight="1">
      <c r="A41046" s="4"/>
      <c r="B41046" s="4"/>
    </row>
    <row r="41047" ht="14.25" customHeight="1">
      <c r="A41047" s="4"/>
      <c r="B41047" s="4"/>
    </row>
    <row r="41048" ht="14.25" customHeight="1">
      <c r="A41048" s="4"/>
      <c r="B41048" s="4"/>
    </row>
    <row r="41049" ht="14.25" customHeight="1">
      <c r="A41049" s="4"/>
      <c r="B41049" s="4"/>
    </row>
    <row r="41050" ht="14.25" customHeight="1">
      <c r="A41050" s="4"/>
      <c r="B41050" s="4"/>
    </row>
    <row r="41051" ht="14.25" customHeight="1">
      <c r="A41051" s="4"/>
      <c r="B41051" s="4"/>
    </row>
    <row r="41052" ht="14.25" customHeight="1">
      <c r="A41052" s="4"/>
      <c r="B41052" s="4"/>
    </row>
    <row r="41053" ht="14.25" customHeight="1">
      <c r="A41053" s="4"/>
      <c r="B41053" s="4"/>
    </row>
    <row r="41054" ht="14.25" customHeight="1">
      <c r="A41054" s="4"/>
      <c r="B41054" s="4"/>
    </row>
    <row r="41055" ht="14.25" customHeight="1">
      <c r="A41055" s="4"/>
      <c r="B41055" s="4"/>
    </row>
    <row r="41056" ht="14.25" customHeight="1">
      <c r="A41056" s="4"/>
      <c r="B41056" s="4"/>
    </row>
    <row r="41057" ht="14.25" customHeight="1">
      <c r="A41057" s="4"/>
      <c r="B41057" s="4"/>
    </row>
    <row r="41058" ht="14.25" customHeight="1">
      <c r="A41058" s="4"/>
      <c r="B41058" s="4"/>
    </row>
    <row r="41059" ht="14.25" customHeight="1">
      <c r="A41059" s="4"/>
      <c r="B41059" s="4"/>
    </row>
    <row r="41060" ht="14.25" customHeight="1">
      <c r="A41060" s="4"/>
      <c r="B41060" s="4"/>
    </row>
    <row r="41061" ht="14.25" customHeight="1">
      <c r="A41061" s="4"/>
      <c r="B41061" s="4"/>
    </row>
    <row r="41062" ht="14.25" customHeight="1">
      <c r="A41062" s="4"/>
      <c r="B41062" s="4"/>
    </row>
    <row r="41063" ht="14.25" customHeight="1">
      <c r="A41063" s="4"/>
      <c r="B41063" s="4"/>
    </row>
    <row r="41064" ht="14.25" customHeight="1">
      <c r="A41064" s="4"/>
      <c r="B41064" s="4"/>
    </row>
    <row r="41065" ht="14.25" customHeight="1">
      <c r="A41065" s="4"/>
      <c r="B41065" s="4"/>
    </row>
    <row r="41066" ht="14.25" customHeight="1">
      <c r="A41066" s="4"/>
      <c r="B41066" s="4"/>
    </row>
    <row r="41067" ht="14.25" customHeight="1">
      <c r="A41067" s="4"/>
      <c r="B41067" s="4"/>
    </row>
    <row r="41068" ht="14.25" customHeight="1">
      <c r="A41068" s="4"/>
      <c r="B41068" s="4"/>
    </row>
    <row r="41069" ht="14.25" customHeight="1">
      <c r="A41069" s="4"/>
      <c r="B41069" s="4"/>
    </row>
    <row r="41070" ht="14.25" customHeight="1">
      <c r="A41070" s="4"/>
      <c r="B41070" s="4"/>
    </row>
    <row r="41071" ht="14.25" customHeight="1">
      <c r="A41071" s="4"/>
      <c r="B41071" s="4"/>
    </row>
    <row r="41072" ht="14.25" customHeight="1">
      <c r="A41072" s="4"/>
      <c r="B41072" s="4"/>
    </row>
    <row r="41073" ht="14.25" customHeight="1">
      <c r="A41073" s="4"/>
      <c r="B41073" s="4"/>
    </row>
    <row r="41074" ht="14.25" customHeight="1">
      <c r="A41074" s="4"/>
      <c r="B41074" s="4"/>
    </row>
    <row r="41075" ht="14.25" customHeight="1">
      <c r="A41075" s="4"/>
      <c r="B41075" s="4"/>
    </row>
    <row r="41076" ht="14.25" customHeight="1">
      <c r="A41076" s="4"/>
      <c r="B41076" s="4"/>
    </row>
    <row r="41077" ht="14.25" customHeight="1">
      <c r="A41077" s="4"/>
      <c r="B41077" s="4"/>
    </row>
    <row r="41078" ht="14.25" customHeight="1">
      <c r="A41078" s="4"/>
      <c r="B41078" s="4"/>
    </row>
    <row r="41079" ht="14.25" customHeight="1">
      <c r="A41079" s="4"/>
      <c r="B41079" s="4"/>
    </row>
    <row r="41080" ht="14.25" customHeight="1">
      <c r="A41080" s="4"/>
      <c r="B41080" s="4"/>
    </row>
    <row r="41081" ht="14.25" customHeight="1">
      <c r="A41081" s="4"/>
      <c r="B41081" s="4"/>
    </row>
    <row r="41082" ht="14.25" customHeight="1">
      <c r="A41082" s="4"/>
      <c r="B41082" s="4"/>
    </row>
    <row r="41083" ht="14.25" customHeight="1">
      <c r="A41083" s="4"/>
      <c r="B41083" s="4"/>
    </row>
    <row r="41084" ht="14.25" customHeight="1">
      <c r="A41084" s="4"/>
      <c r="B41084" s="4"/>
    </row>
    <row r="41085" ht="14.25" customHeight="1">
      <c r="A41085" s="4"/>
      <c r="B41085" s="4"/>
    </row>
    <row r="41086" ht="14.25" customHeight="1">
      <c r="A41086" s="4"/>
      <c r="B41086" s="4"/>
    </row>
    <row r="41087" ht="14.25" customHeight="1">
      <c r="A41087" s="4"/>
      <c r="B41087" s="4"/>
    </row>
    <row r="41088" ht="14.25" customHeight="1">
      <c r="A41088" s="4"/>
      <c r="B41088" s="4"/>
    </row>
    <row r="41089" ht="14.25" customHeight="1">
      <c r="A41089" s="4"/>
      <c r="B41089" s="4"/>
    </row>
    <row r="41090" ht="14.25" customHeight="1">
      <c r="A41090" s="4"/>
      <c r="B41090" s="4"/>
    </row>
    <row r="41091" ht="14.25" customHeight="1">
      <c r="A41091" s="4"/>
      <c r="B41091" s="4"/>
    </row>
    <row r="41092" ht="14.25" customHeight="1">
      <c r="A41092" s="4"/>
      <c r="B41092" s="4"/>
    </row>
    <row r="41093" ht="14.25" customHeight="1">
      <c r="A41093" s="4"/>
      <c r="B41093" s="4"/>
    </row>
    <row r="41094" ht="14.25" customHeight="1">
      <c r="A41094" s="4"/>
      <c r="B41094" s="4"/>
    </row>
    <row r="41095" ht="14.25" customHeight="1">
      <c r="A41095" s="4"/>
      <c r="B41095" s="4"/>
    </row>
    <row r="41096" ht="14.25" customHeight="1">
      <c r="A41096" s="4"/>
      <c r="B41096" s="4"/>
    </row>
    <row r="41097" ht="14.25" customHeight="1">
      <c r="A41097" s="4"/>
      <c r="B41097" s="4"/>
    </row>
    <row r="41098" ht="14.25" customHeight="1">
      <c r="A41098" s="4"/>
      <c r="B41098" s="4"/>
    </row>
    <row r="41099" ht="14.25" customHeight="1">
      <c r="A41099" s="4"/>
      <c r="B41099" s="4"/>
    </row>
    <row r="41100" ht="14.25" customHeight="1">
      <c r="A41100" s="4"/>
      <c r="B41100" s="4"/>
    </row>
    <row r="41101" ht="14.25" customHeight="1">
      <c r="A41101" s="4"/>
      <c r="B41101" s="4"/>
    </row>
    <row r="41102" ht="14.25" customHeight="1">
      <c r="A41102" s="4"/>
      <c r="B41102" s="4"/>
    </row>
    <row r="41103" ht="14.25" customHeight="1">
      <c r="A41103" s="4"/>
      <c r="B41103" s="4"/>
    </row>
    <row r="41104" ht="14.25" customHeight="1">
      <c r="A41104" s="4"/>
      <c r="B41104" s="4"/>
    </row>
    <row r="41105" ht="14.25" customHeight="1">
      <c r="A41105" s="4"/>
      <c r="B41105" s="4"/>
    </row>
    <row r="41106" ht="14.25" customHeight="1">
      <c r="A41106" s="4"/>
      <c r="B41106" s="4"/>
    </row>
    <row r="41107" ht="14.25" customHeight="1">
      <c r="A41107" s="4"/>
      <c r="B41107" s="4"/>
    </row>
    <row r="41108" ht="14.25" customHeight="1">
      <c r="A41108" s="4"/>
      <c r="B41108" s="4"/>
    </row>
    <row r="41109" ht="14.25" customHeight="1">
      <c r="A41109" s="4"/>
      <c r="B41109" s="4"/>
    </row>
    <row r="41110" ht="14.25" customHeight="1">
      <c r="A41110" s="4"/>
      <c r="B41110" s="4"/>
    </row>
    <row r="41111" ht="14.25" customHeight="1">
      <c r="A41111" s="4"/>
      <c r="B41111" s="4"/>
    </row>
    <row r="41112" ht="14.25" customHeight="1">
      <c r="A41112" s="4"/>
      <c r="B41112" s="4"/>
    </row>
    <row r="41113" ht="14.25" customHeight="1">
      <c r="A41113" s="4"/>
      <c r="B41113" s="4"/>
    </row>
    <row r="41114" ht="14.25" customHeight="1">
      <c r="A41114" s="4"/>
      <c r="B41114" s="4"/>
    </row>
    <row r="41115" ht="14.25" customHeight="1">
      <c r="A41115" s="4"/>
      <c r="B41115" s="4"/>
    </row>
    <row r="41116" ht="14.25" customHeight="1">
      <c r="A41116" s="4"/>
      <c r="B41116" s="4"/>
    </row>
    <row r="41117" ht="14.25" customHeight="1">
      <c r="A41117" s="4"/>
      <c r="B41117" s="4"/>
    </row>
    <row r="41118" ht="14.25" customHeight="1">
      <c r="A41118" s="4"/>
      <c r="B41118" s="4"/>
    </row>
    <row r="41119" ht="14.25" customHeight="1">
      <c r="A41119" s="4"/>
      <c r="B41119" s="4"/>
    </row>
    <row r="41120" ht="14.25" customHeight="1">
      <c r="A41120" s="4"/>
      <c r="B41120" s="4"/>
    </row>
    <row r="41121" ht="14.25" customHeight="1">
      <c r="A41121" s="4"/>
      <c r="B41121" s="4"/>
    </row>
    <row r="41122" ht="14.25" customHeight="1">
      <c r="A41122" s="4"/>
      <c r="B41122" s="4"/>
    </row>
    <row r="41123" ht="14.25" customHeight="1">
      <c r="A41123" s="4"/>
      <c r="B41123" s="4"/>
    </row>
    <row r="41124" ht="14.25" customHeight="1">
      <c r="A41124" s="4"/>
      <c r="B41124" s="4"/>
    </row>
    <row r="41125" ht="14.25" customHeight="1">
      <c r="A41125" s="4"/>
      <c r="B41125" s="4"/>
    </row>
    <row r="41126" ht="14.25" customHeight="1">
      <c r="A41126" s="4"/>
      <c r="B41126" s="4"/>
    </row>
    <row r="41127" ht="14.25" customHeight="1">
      <c r="A41127" s="4"/>
      <c r="B41127" s="4"/>
    </row>
    <row r="41128" ht="14.25" customHeight="1">
      <c r="A41128" s="4"/>
      <c r="B41128" s="4"/>
    </row>
    <row r="41129" ht="14.25" customHeight="1">
      <c r="A41129" s="4"/>
      <c r="B41129" s="4"/>
    </row>
    <row r="41130" ht="14.25" customHeight="1">
      <c r="A41130" s="4"/>
      <c r="B41130" s="4"/>
    </row>
    <row r="41131" ht="14.25" customHeight="1">
      <c r="A41131" s="4"/>
      <c r="B41131" s="4"/>
    </row>
    <row r="41132" ht="14.25" customHeight="1">
      <c r="A41132" s="4"/>
      <c r="B41132" s="4"/>
    </row>
    <row r="41133" ht="14.25" customHeight="1">
      <c r="A41133" s="4"/>
      <c r="B41133" s="4"/>
    </row>
    <row r="41134" ht="14.25" customHeight="1">
      <c r="A41134" s="4"/>
      <c r="B41134" s="4"/>
    </row>
    <row r="41135" ht="14.25" customHeight="1">
      <c r="A41135" s="4"/>
      <c r="B41135" s="4"/>
    </row>
    <row r="41136" ht="14.25" customHeight="1">
      <c r="A41136" s="4"/>
      <c r="B41136" s="4"/>
    </row>
    <row r="41137" ht="14.25" customHeight="1">
      <c r="A41137" s="4"/>
      <c r="B41137" s="4"/>
    </row>
    <row r="41138" ht="14.25" customHeight="1">
      <c r="A41138" s="4"/>
      <c r="B41138" s="4"/>
    </row>
    <row r="41139" ht="14.25" customHeight="1">
      <c r="A41139" s="4"/>
      <c r="B41139" s="4"/>
    </row>
    <row r="41140" ht="14.25" customHeight="1">
      <c r="A41140" s="4"/>
      <c r="B41140" s="4"/>
    </row>
    <row r="41141" ht="14.25" customHeight="1">
      <c r="A41141" s="4"/>
      <c r="B41141" s="4"/>
    </row>
    <row r="41142" ht="14.25" customHeight="1">
      <c r="A41142" s="4"/>
      <c r="B41142" s="4"/>
    </row>
    <row r="41143" ht="14.25" customHeight="1">
      <c r="A41143" s="4"/>
      <c r="B41143" s="4"/>
    </row>
    <row r="41144" ht="14.25" customHeight="1">
      <c r="A41144" s="4"/>
      <c r="B41144" s="4"/>
    </row>
    <row r="41145" ht="14.25" customHeight="1">
      <c r="A41145" s="4"/>
      <c r="B41145" s="4"/>
    </row>
    <row r="41146" ht="14.25" customHeight="1">
      <c r="A41146" s="4"/>
      <c r="B41146" s="4"/>
    </row>
    <row r="41147" ht="14.25" customHeight="1">
      <c r="A41147" s="4"/>
      <c r="B41147" s="4"/>
    </row>
    <row r="41148" ht="14.25" customHeight="1">
      <c r="A41148" s="4"/>
      <c r="B41148" s="4"/>
    </row>
    <row r="41149" ht="14.25" customHeight="1">
      <c r="A41149" s="4"/>
      <c r="B41149" s="4"/>
    </row>
    <row r="41150" ht="14.25" customHeight="1">
      <c r="A41150" s="4"/>
      <c r="B41150" s="4"/>
    </row>
    <row r="41151" ht="14.25" customHeight="1">
      <c r="A41151" s="4"/>
      <c r="B41151" s="4"/>
    </row>
    <row r="41152" ht="14.25" customHeight="1">
      <c r="A41152" s="4"/>
      <c r="B41152" s="4"/>
    </row>
    <row r="41153" ht="14.25" customHeight="1">
      <c r="A41153" s="4"/>
      <c r="B41153" s="4"/>
    </row>
    <row r="41154" ht="14.25" customHeight="1">
      <c r="A41154" s="4"/>
      <c r="B41154" s="4"/>
    </row>
    <row r="41155" ht="14.25" customHeight="1">
      <c r="A41155" s="4"/>
      <c r="B41155" s="4"/>
    </row>
    <row r="41156" ht="14.25" customHeight="1">
      <c r="A41156" s="4"/>
      <c r="B41156" s="4"/>
    </row>
    <row r="41157" ht="14.25" customHeight="1">
      <c r="A41157" s="4"/>
      <c r="B41157" s="4"/>
    </row>
    <row r="41158" ht="14.25" customHeight="1">
      <c r="A41158" s="4"/>
      <c r="B41158" s="4"/>
    </row>
    <row r="41159" ht="14.25" customHeight="1">
      <c r="A41159" s="4"/>
      <c r="B41159" s="4"/>
    </row>
    <row r="41160" ht="14.25" customHeight="1">
      <c r="A41160" s="4"/>
      <c r="B41160" s="4"/>
    </row>
    <row r="41161" ht="14.25" customHeight="1">
      <c r="A41161" s="4"/>
      <c r="B41161" s="4"/>
    </row>
    <row r="41162" ht="14.25" customHeight="1">
      <c r="A41162" s="4"/>
      <c r="B41162" s="4"/>
    </row>
    <row r="41163" ht="14.25" customHeight="1">
      <c r="A41163" s="4"/>
      <c r="B41163" s="4"/>
    </row>
    <row r="41164" ht="14.25" customHeight="1">
      <c r="A41164" s="4"/>
      <c r="B41164" s="4"/>
    </row>
    <row r="41165" ht="14.25" customHeight="1">
      <c r="A41165" s="4"/>
      <c r="B41165" s="4"/>
    </row>
    <row r="41166" ht="14.25" customHeight="1">
      <c r="A41166" s="4"/>
      <c r="B41166" s="4"/>
    </row>
    <row r="41167" ht="14.25" customHeight="1">
      <c r="A41167" s="4"/>
      <c r="B41167" s="4"/>
    </row>
    <row r="41168" ht="14.25" customHeight="1">
      <c r="A41168" s="4"/>
      <c r="B41168" s="4"/>
    </row>
    <row r="41169" ht="14.25" customHeight="1">
      <c r="A41169" s="4"/>
      <c r="B41169" s="4"/>
    </row>
    <row r="41170" ht="14.25" customHeight="1">
      <c r="A41170" s="4"/>
      <c r="B41170" s="4"/>
    </row>
    <row r="41171" ht="14.25" customHeight="1">
      <c r="A41171" s="4"/>
      <c r="B41171" s="4"/>
    </row>
    <row r="41172" ht="14.25" customHeight="1">
      <c r="A41172" s="4"/>
      <c r="B41172" s="4"/>
    </row>
    <row r="41173" ht="14.25" customHeight="1">
      <c r="A41173" s="4"/>
      <c r="B41173" s="4"/>
    </row>
    <row r="41174" ht="14.25" customHeight="1">
      <c r="A41174" s="4"/>
      <c r="B41174" s="4"/>
    </row>
    <row r="41175" ht="14.25" customHeight="1">
      <c r="A41175" s="4"/>
      <c r="B41175" s="4"/>
    </row>
    <row r="41176" ht="14.25" customHeight="1">
      <c r="A41176" s="4"/>
      <c r="B41176" s="4"/>
    </row>
    <row r="41177" ht="14.25" customHeight="1">
      <c r="A41177" s="4"/>
      <c r="B41177" s="4"/>
    </row>
    <row r="41178" ht="14.25" customHeight="1">
      <c r="A41178" s="4"/>
      <c r="B41178" s="4"/>
    </row>
    <row r="41179" ht="14.25" customHeight="1">
      <c r="A41179" s="4"/>
      <c r="B41179" s="4"/>
    </row>
    <row r="41180" ht="14.25" customHeight="1">
      <c r="A41180" s="4"/>
      <c r="B41180" s="4"/>
    </row>
    <row r="41181" ht="14.25" customHeight="1">
      <c r="A41181" s="4"/>
      <c r="B41181" s="4"/>
    </row>
    <row r="41182" ht="14.25" customHeight="1">
      <c r="A41182" s="4"/>
      <c r="B41182" s="4"/>
    </row>
    <row r="41183" ht="14.25" customHeight="1">
      <c r="A41183" s="4"/>
      <c r="B41183" s="4"/>
    </row>
    <row r="41184" ht="14.25" customHeight="1">
      <c r="A41184" s="4"/>
      <c r="B41184" s="4"/>
    </row>
    <row r="41185" ht="14.25" customHeight="1">
      <c r="A41185" s="4"/>
      <c r="B41185" s="4"/>
    </row>
    <row r="41186" ht="14.25" customHeight="1">
      <c r="A41186" s="4"/>
      <c r="B41186" s="4"/>
    </row>
    <row r="41187" ht="14.25" customHeight="1">
      <c r="A41187" s="4"/>
      <c r="B41187" s="4"/>
    </row>
    <row r="41188" ht="14.25" customHeight="1">
      <c r="A41188" s="4"/>
      <c r="B41188" s="4"/>
    </row>
    <row r="41189" ht="14.25" customHeight="1">
      <c r="A41189" s="4"/>
      <c r="B41189" s="4"/>
    </row>
    <row r="41190" ht="14.25" customHeight="1">
      <c r="A41190" s="4"/>
      <c r="B41190" s="4"/>
    </row>
    <row r="41191" ht="14.25" customHeight="1">
      <c r="A41191" s="4"/>
      <c r="B41191" s="4"/>
    </row>
    <row r="41192" ht="14.25" customHeight="1">
      <c r="A41192" s="4"/>
      <c r="B41192" s="4"/>
    </row>
    <row r="41193" ht="14.25" customHeight="1">
      <c r="A41193" s="4"/>
      <c r="B41193" s="4"/>
    </row>
    <row r="41194" ht="14.25" customHeight="1">
      <c r="A41194" s="4"/>
      <c r="B41194" s="4"/>
    </row>
    <row r="41195" ht="14.25" customHeight="1">
      <c r="A41195" s="4"/>
      <c r="B41195" s="4"/>
    </row>
    <row r="41196" ht="14.25" customHeight="1">
      <c r="A41196" s="4"/>
      <c r="B41196" s="4"/>
    </row>
    <row r="41197" ht="14.25" customHeight="1">
      <c r="A41197" s="4"/>
      <c r="B41197" s="4"/>
    </row>
    <row r="41198" ht="14.25" customHeight="1">
      <c r="A41198" s="4"/>
      <c r="B41198" s="4"/>
    </row>
    <row r="41199" ht="14.25" customHeight="1">
      <c r="A41199" s="4"/>
      <c r="B41199" s="4"/>
    </row>
    <row r="41200" ht="14.25" customHeight="1">
      <c r="A41200" s="4"/>
      <c r="B41200" s="4"/>
    </row>
    <row r="41201" ht="14.25" customHeight="1">
      <c r="A41201" s="4"/>
      <c r="B41201" s="4"/>
    </row>
    <row r="41202" ht="14.25" customHeight="1">
      <c r="A41202" s="4"/>
      <c r="B41202" s="4"/>
    </row>
    <row r="41203" ht="14.25" customHeight="1">
      <c r="A41203" s="4"/>
      <c r="B41203" s="4"/>
    </row>
    <row r="41204" ht="14.25" customHeight="1">
      <c r="A41204" s="4"/>
      <c r="B41204" s="4"/>
    </row>
    <row r="41205" ht="14.25" customHeight="1">
      <c r="A41205" s="4"/>
      <c r="B41205" s="4"/>
    </row>
    <row r="41206" ht="14.25" customHeight="1">
      <c r="A41206" s="4"/>
      <c r="B41206" s="4"/>
    </row>
    <row r="41207" ht="14.25" customHeight="1">
      <c r="A41207" s="4"/>
      <c r="B41207" s="4"/>
    </row>
    <row r="41208" ht="14.25" customHeight="1">
      <c r="A41208" s="4"/>
      <c r="B41208" s="4"/>
    </row>
    <row r="41209" ht="14.25" customHeight="1">
      <c r="A41209" s="4"/>
      <c r="B41209" s="4"/>
    </row>
    <row r="41210" ht="14.25" customHeight="1">
      <c r="A41210" s="4"/>
      <c r="B41210" s="4"/>
    </row>
    <row r="41211" ht="14.25" customHeight="1">
      <c r="A41211" s="4"/>
      <c r="B41211" s="4"/>
    </row>
    <row r="41212" ht="14.25" customHeight="1">
      <c r="A41212" s="4"/>
      <c r="B41212" s="4"/>
    </row>
    <row r="41213" ht="14.25" customHeight="1">
      <c r="A41213" s="4"/>
      <c r="B41213" s="4"/>
    </row>
    <row r="41214" ht="14.25" customHeight="1">
      <c r="A41214" s="4"/>
      <c r="B41214" s="4"/>
    </row>
    <row r="41215" ht="14.25" customHeight="1">
      <c r="A41215" s="4"/>
      <c r="B41215" s="4"/>
    </row>
    <row r="41216" ht="14.25" customHeight="1">
      <c r="A41216" s="4"/>
      <c r="B41216" s="4"/>
    </row>
    <row r="41217" ht="14.25" customHeight="1">
      <c r="A41217" s="4"/>
      <c r="B41217" s="4"/>
    </row>
    <row r="41218" ht="14.25" customHeight="1">
      <c r="A41218" s="4"/>
      <c r="B41218" s="4"/>
    </row>
    <row r="41219" ht="14.25" customHeight="1">
      <c r="A41219" s="4"/>
      <c r="B41219" s="4"/>
    </row>
    <row r="41220" ht="14.25" customHeight="1">
      <c r="A41220" s="4"/>
      <c r="B41220" s="4"/>
    </row>
    <row r="41221" ht="14.25" customHeight="1">
      <c r="A41221" s="4"/>
      <c r="B41221" s="4"/>
    </row>
    <row r="41222" ht="14.25" customHeight="1">
      <c r="A41222" s="4"/>
      <c r="B41222" s="4"/>
    </row>
    <row r="41223" ht="14.25" customHeight="1">
      <c r="A41223" s="4"/>
      <c r="B41223" s="4"/>
    </row>
    <row r="41224" ht="14.25" customHeight="1">
      <c r="A41224" s="4"/>
      <c r="B41224" s="4"/>
    </row>
    <row r="41225" ht="14.25" customHeight="1">
      <c r="A41225" s="4"/>
      <c r="B41225" s="4"/>
    </row>
    <row r="41226" ht="14.25" customHeight="1">
      <c r="A41226" s="4"/>
      <c r="B41226" s="4"/>
    </row>
    <row r="41227" ht="14.25" customHeight="1">
      <c r="A41227" s="4"/>
      <c r="B41227" s="4"/>
    </row>
    <row r="41228" ht="14.25" customHeight="1">
      <c r="A41228" s="4"/>
      <c r="B41228" s="4"/>
    </row>
    <row r="41229" ht="14.25" customHeight="1">
      <c r="A41229" s="4"/>
      <c r="B41229" s="4"/>
    </row>
    <row r="41230" ht="14.25" customHeight="1">
      <c r="A41230" s="4"/>
      <c r="B41230" s="4"/>
    </row>
    <row r="41231" ht="14.25" customHeight="1">
      <c r="A41231" s="4"/>
      <c r="B41231" s="4"/>
    </row>
    <row r="41232" ht="14.25" customHeight="1">
      <c r="A41232" s="4"/>
      <c r="B41232" s="4"/>
    </row>
    <row r="41233" ht="14.25" customHeight="1">
      <c r="A41233" s="4"/>
      <c r="B41233" s="4"/>
    </row>
    <row r="41234" ht="14.25" customHeight="1">
      <c r="A41234" s="4"/>
      <c r="B41234" s="4"/>
    </row>
    <row r="41235" ht="14.25" customHeight="1">
      <c r="A41235" s="4"/>
      <c r="B41235" s="4"/>
    </row>
    <row r="41236" ht="14.25" customHeight="1">
      <c r="A41236" s="4"/>
      <c r="B41236" s="4"/>
    </row>
    <row r="41237" ht="14.25" customHeight="1">
      <c r="A41237" s="4"/>
      <c r="B41237" s="4"/>
    </row>
    <row r="41238" ht="14.25" customHeight="1">
      <c r="A41238" s="4"/>
      <c r="B41238" s="4"/>
    </row>
    <row r="41239" ht="14.25" customHeight="1">
      <c r="A41239" s="4"/>
      <c r="B41239" s="4"/>
    </row>
    <row r="41240" ht="14.25" customHeight="1">
      <c r="A41240" s="4"/>
      <c r="B41240" s="4"/>
    </row>
    <row r="41241" ht="14.25" customHeight="1">
      <c r="A41241" s="4"/>
      <c r="B41241" s="4"/>
    </row>
    <row r="41242" ht="14.25" customHeight="1">
      <c r="A41242" s="4"/>
      <c r="B41242" s="4"/>
    </row>
    <row r="41243" ht="14.25" customHeight="1">
      <c r="A41243" s="4"/>
      <c r="B41243" s="4"/>
    </row>
    <row r="41244" ht="14.25" customHeight="1">
      <c r="A41244" s="4"/>
      <c r="B41244" s="4"/>
    </row>
    <row r="41245" ht="14.25" customHeight="1">
      <c r="A41245" s="4"/>
      <c r="B41245" s="4"/>
    </row>
    <row r="41246" ht="14.25" customHeight="1">
      <c r="A41246" s="4"/>
      <c r="B41246" s="4"/>
    </row>
    <row r="41247" ht="14.25" customHeight="1">
      <c r="A41247" s="4"/>
      <c r="B41247" s="4"/>
    </row>
    <row r="41248" ht="14.25" customHeight="1">
      <c r="A41248" s="4"/>
      <c r="B41248" s="4"/>
    </row>
    <row r="41249" ht="14.25" customHeight="1">
      <c r="A41249" s="4"/>
      <c r="B41249" s="4"/>
    </row>
    <row r="41250" ht="14.25" customHeight="1">
      <c r="A41250" s="4"/>
      <c r="B41250" s="4"/>
    </row>
    <row r="41251" ht="14.25" customHeight="1">
      <c r="A41251" s="4"/>
      <c r="B41251" s="4"/>
    </row>
    <row r="41252" ht="14.25" customHeight="1">
      <c r="A41252" s="4"/>
      <c r="B41252" s="4"/>
    </row>
    <row r="41253" ht="14.25" customHeight="1">
      <c r="A41253" s="4"/>
      <c r="B41253" s="4"/>
    </row>
    <row r="41254" ht="14.25" customHeight="1">
      <c r="A41254" s="4"/>
      <c r="B41254" s="4"/>
    </row>
    <row r="41255" ht="14.25" customHeight="1">
      <c r="A41255" s="4"/>
      <c r="B41255" s="4"/>
    </row>
    <row r="41256" ht="14.25" customHeight="1">
      <c r="A41256" s="4"/>
      <c r="B41256" s="4"/>
    </row>
    <row r="41257" ht="14.25" customHeight="1">
      <c r="A41257" s="4"/>
      <c r="B41257" s="4"/>
    </row>
    <row r="41258" ht="14.25" customHeight="1">
      <c r="A41258" s="4"/>
      <c r="B41258" s="4"/>
    </row>
    <row r="41259" ht="14.25" customHeight="1">
      <c r="A41259" s="4"/>
      <c r="B41259" s="4"/>
    </row>
    <row r="41260" ht="14.25" customHeight="1">
      <c r="A41260" s="4"/>
      <c r="B41260" s="4"/>
    </row>
    <row r="41261" ht="14.25" customHeight="1">
      <c r="A41261" s="4"/>
      <c r="B41261" s="4"/>
    </row>
    <row r="41262" ht="14.25" customHeight="1">
      <c r="A41262" s="4"/>
      <c r="B41262" s="4"/>
    </row>
    <row r="41263" ht="14.25" customHeight="1">
      <c r="A41263" s="4"/>
      <c r="B41263" s="4"/>
    </row>
    <row r="41264" ht="14.25" customHeight="1">
      <c r="A41264" s="4"/>
      <c r="B41264" s="4"/>
    </row>
    <row r="41265" ht="14.25" customHeight="1">
      <c r="A41265" s="4"/>
      <c r="B41265" s="4"/>
    </row>
    <row r="41266" ht="14.25" customHeight="1">
      <c r="A41266" s="4"/>
      <c r="B41266" s="4"/>
    </row>
    <row r="41267" ht="14.25" customHeight="1">
      <c r="A41267" s="4"/>
      <c r="B41267" s="4"/>
    </row>
    <row r="41268" ht="14.25" customHeight="1">
      <c r="A41268" s="4"/>
      <c r="B41268" s="4"/>
    </row>
    <row r="41269" ht="14.25" customHeight="1">
      <c r="A41269" s="4"/>
      <c r="B41269" s="4"/>
    </row>
    <row r="41270" ht="14.25" customHeight="1">
      <c r="A41270" s="4"/>
      <c r="B41270" s="4"/>
    </row>
    <row r="41271" ht="14.25" customHeight="1">
      <c r="A41271" s="4"/>
      <c r="B41271" s="4"/>
    </row>
    <row r="41272" ht="14.25" customHeight="1">
      <c r="A41272" s="4"/>
      <c r="B41272" s="4"/>
    </row>
    <row r="41273" ht="14.25" customHeight="1">
      <c r="A41273" s="4"/>
      <c r="B41273" s="4"/>
    </row>
    <row r="41274" ht="14.25" customHeight="1">
      <c r="A41274" s="4"/>
      <c r="B41274" s="4"/>
    </row>
    <row r="41275" ht="14.25" customHeight="1">
      <c r="A41275" s="4"/>
      <c r="B41275" s="4"/>
    </row>
    <row r="41276" ht="14.25" customHeight="1">
      <c r="A41276" s="4"/>
      <c r="B41276" s="4"/>
    </row>
    <row r="41277" ht="14.25" customHeight="1">
      <c r="A41277" s="4"/>
      <c r="B41277" s="4"/>
    </row>
    <row r="41278" ht="14.25" customHeight="1">
      <c r="A41278" s="4"/>
      <c r="B41278" s="4"/>
    </row>
    <row r="41279" ht="14.25" customHeight="1">
      <c r="A41279" s="4"/>
      <c r="B41279" s="4"/>
    </row>
    <row r="41280" ht="14.25" customHeight="1">
      <c r="A41280" s="4"/>
      <c r="B41280" s="4"/>
    </row>
    <row r="41281" ht="14.25" customHeight="1">
      <c r="A41281" s="4"/>
      <c r="B41281" s="4"/>
    </row>
    <row r="41282" ht="14.25" customHeight="1">
      <c r="A41282" s="4"/>
      <c r="B41282" s="4"/>
    </row>
    <row r="41283" ht="14.25" customHeight="1">
      <c r="A41283" s="4"/>
      <c r="B41283" s="4"/>
    </row>
    <row r="41284" ht="14.25" customHeight="1">
      <c r="A41284" s="4"/>
      <c r="B41284" s="4"/>
    </row>
    <row r="41285" ht="14.25" customHeight="1">
      <c r="A41285" s="4"/>
      <c r="B41285" s="4"/>
    </row>
    <row r="41286" ht="14.25" customHeight="1">
      <c r="A41286" s="4"/>
      <c r="B41286" s="4"/>
    </row>
    <row r="41287" ht="14.25" customHeight="1">
      <c r="A41287" s="4"/>
      <c r="B41287" s="4"/>
    </row>
    <row r="41288" ht="14.25" customHeight="1">
      <c r="A41288" s="4"/>
      <c r="B41288" s="4"/>
    </row>
    <row r="41289" ht="14.25" customHeight="1">
      <c r="A41289" s="4"/>
      <c r="B41289" s="4"/>
    </row>
    <row r="41290" ht="14.25" customHeight="1">
      <c r="A41290" s="4"/>
      <c r="B41290" s="4"/>
    </row>
    <row r="41291" ht="14.25" customHeight="1">
      <c r="A41291" s="4"/>
      <c r="B41291" s="4"/>
    </row>
    <row r="41292" ht="14.25" customHeight="1">
      <c r="A41292" s="4"/>
      <c r="B41292" s="4"/>
    </row>
    <row r="41293" ht="14.25" customHeight="1">
      <c r="A41293" s="4"/>
      <c r="B41293" s="4"/>
    </row>
    <row r="41294" ht="14.25" customHeight="1">
      <c r="A41294" s="4"/>
      <c r="B41294" s="4"/>
    </row>
    <row r="41295" ht="14.25" customHeight="1">
      <c r="A41295" s="4"/>
      <c r="B41295" s="4"/>
    </row>
    <row r="41296" ht="14.25" customHeight="1">
      <c r="A41296" s="4"/>
      <c r="B41296" s="4"/>
    </row>
    <row r="41297" ht="14.25" customHeight="1">
      <c r="A41297" s="4"/>
      <c r="B41297" s="4"/>
    </row>
    <row r="41298" ht="14.25" customHeight="1">
      <c r="A41298" s="4"/>
      <c r="B41298" s="4"/>
    </row>
    <row r="41299" ht="14.25" customHeight="1">
      <c r="A41299" s="4"/>
      <c r="B41299" s="4"/>
    </row>
    <row r="41300" ht="14.25" customHeight="1">
      <c r="A41300" s="4"/>
      <c r="B41300" s="4"/>
    </row>
    <row r="41301" ht="14.25" customHeight="1">
      <c r="A41301" s="4"/>
      <c r="B41301" s="4"/>
    </row>
    <row r="41302" ht="14.25" customHeight="1">
      <c r="A41302" s="4"/>
      <c r="B41302" s="4"/>
    </row>
    <row r="41303" ht="14.25" customHeight="1">
      <c r="A41303" s="4"/>
      <c r="B41303" s="4"/>
    </row>
    <row r="41304" ht="14.25" customHeight="1">
      <c r="A41304" s="4"/>
      <c r="B41304" s="4"/>
    </row>
    <row r="41305" ht="14.25" customHeight="1">
      <c r="A41305" s="4"/>
      <c r="B41305" s="4"/>
    </row>
    <row r="41306" ht="14.25" customHeight="1">
      <c r="A41306" s="4"/>
      <c r="B41306" s="4"/>
    </row>
    <row r="41307" ht="14.25" customHeight="1">
      <c r="A41307" s="4"/>
      <c r="B41307" s="4"/>
    </row>
    <row r="41308" ht="14.25" customHeight="1">
      <c r="A41308" s="4"/>
      <c r="B41308" s="4"/>
    </row>
    <row r="41309" ht="14.25" customHeight="1">
      <c r="A41309" s="4"/>
      <c r="B41309" s="4"/>
    </row>
    <row r="41310" ht="14.25" customHeight="1">
      <c r="A41310" s="4"/>
      <c r="B41310" s="4"/>
    </row>
    <row r="41311" ht="14.25" customHeight="1">
      <c r="A41311" s="4"/>
      <c r="B41311" s="4"/>
    </row>
    <row r="41312" ht="14.25" customHeight="1">
      <c r="A41312" s="4"/>
      <c r="B41312" s="4"/>
    </row>
    <row r="41313" ht="14.25" customHeight="1">
      <c r="A41313" s="4"/>
      <c r="B41313" s="4"/>
    </row>
    <row r="41314" ht="14.25" customHeight="1">
      <c r="A41314" s="4"/>
      <c r="B41314" s="4"/>
    </row>
    <row r="41315" ht="14.25" customHeight="1">
      <c r="A41315" s="4"/>
      <c r="B41315" s="4"/>
    </row>
    <row r="41316" ht="14.25" customHeight="1">
      <c r="A41316" s="4"/>
      <c r="B41316" s="4"/>
    </row>
    <row r="41317" ht="14.25" customHeight="1">
      <c r="A41317" s="4"/>
      <c r="B41317" s="4"/>
    </row>
    <row r="41318" ht="14.25" customHeight="1">
      <c r="A41318" s="4"/>
      <c r="B41318" s="4"/>
    </row>
    <row r="41319" ht="14.25" customHeight="1">
      <c r="A41319" s="4"/>
      <c r="B41319" s="4"/>
    </row>
    <row r="41320" ht="14.25" customHeight="1">
      <c r="A41320" s="4"/>
      <c r="B41320" s="4"/>
    </row>
    <row r="41321" ht="14.25" customHeight="1">
      <c r="A41321" s="4"/>
      <c r="B41321" s="4"/>
    </row>
    <row r="41322" ht="14.25" customHeight="1">
      <c r="A41322" s="4"/>
      <c r="B41322" s="4"/>
    </row>
    <row r="41323" ht="14.25" customHeight="1">
      <c r="A41323" s="4"/>
      <c r="B41323" s="4"/>
    </row>
    <row r="41324" ht="14.25" customHeight="1">
      <c r="A41324" s="4"/>
      <c r="B41324" s="4"/>
    </row>
    <row r="41325" ht="14.25" customHeight="1">
      <c r="A41325" s="4"/>
      <c r="B41325" s="4"/>
    </row>
    <row r="41326" ht="14.25" customHeight="1">
      <c r="A41326" s="4"/>
      <c r="B41326" s="4"/>
    </row>
    <row r="41327" ht="14.25" customHeight="1">
      <c r="A41327" s="4"/>
      <c r="B41327" s="4"/>
    </row>
    <row r="41328" ht="14.25" customHeight="1">
      <c r="A41328" s="4"/>
      <c r="B41328" s="4"/>
    </row>
    <row r="41329" ht="14.25" customHeight="1">
      <c r="A41329" s="4"/>
      <c r="B41329" s="4"/>
    </row>
    <row r="41330" ht="14.25" customHeight="1">
      <c r="A41330" s="4"/>
      <c r="B41330" s="4"/>
    </row>
    <row r="41331" ht="14.25" customHeight="1">
      <c r="A41331" s="4"/>
      <c r="B41331" s="4"/>
    </row>
    <row r="41332" ht="14.25" customHeight="1">
      <c r="A41332" s="4"/>
      <c r="B41332" s="4"/>
    </row>
    <row r="41333" ht="14.25" customHeight="1">
      <c r="A41333" s="4"/>
      <c r="B41333" s="4"/>
    </row>
    <row r="41334" ht="14.25" customHeight="1">
      <c r="A41334" s="4"/>
      <c r="B41334" s="4"/>
    </row>
    <row r="41335" ht="14.25" customHeight="1">
      <c r="A41335" s="4"/>
      <c r="B41335" s="4"/>
    </row>
    <row r="41336" ht="14.25" customHeight="1">
      <c r="A41336" s="4"/>
      <c r="B41336" s="4"/>
    </row>
    <row r="41337" ht="14.25" customHeight="1">
      <c r="A41337" s="4"/>
      <c r="B41337" s="4"/>
    </row>
    <row r="41338" ht="14.25" customHeight="1">
      <c r="A41338" s="4"/>
      <c r="B41338" s="4"/>
    </row>
    <row r="41339" ht="14.25" customHeight="1">
      <c r="A41339" s="4"/>
      <c r="B41339" s="4"/>
    </row>
    <row r="41340" ht="14.25" customHeight="1">
      <c r="A41340" s="4"/>
      <c r="B41340" s="4"/>
    </row>
    <row r="41341" ht="14.25" customHeight="1">
      <c r="A41341" s="4"/>
      <c r="B41341" s="4"/>
    </row>
    <row r="41342" ht="14.25" customHeight="1">
      <c r="A41342" s="4"/>
      <c r="B41342" s="4"/>
    </row>
    <row r="41343" ht="14.25" customHeight="1">
      <c r="A41343" s="4"/>
      <c r="B41343" s="4"/>
    </row>
    <row r="41344" ht="14.25" customHeight="1">
      <c r="A41344" s="4"/>
      <c r="B41344" s="4"/>
    </row>
    <row r="41345" ht="14.25" customHeight="1">
      <c r="A41345" s="4"/>
      <c r="B41345" s="4"/>
    </row>
    <row r="41346" ht="14.25" customHeight="1">
      <c r="A41346" s="4"/>
      <c r="B41346" s="4"/>
    </row>
    <row r="41347" ht="14.25" customHeight="1">
      <c r="A41347" s="4"/>
      <c r="B41347" s="4"/>
    </row>
    <row r="41348" ht="14.25" customHeight="1">
      <c r="A41348" s="4"/>
      <c r="B41348" s="4"/>
    </row>
    <row r="41349" ht="14.25" customHeight="1">
      <c r="A41349" s="4"/>
      <c r="B41349" s="4"/>
    </row>
    <row r="41350" ht="14.25" customHeight="1">
      <c r="A41350" s="4"/>
      <c r="B41350" s="4"/>
    </row>
    <row r="41351" ht="14.25" customHeight="1">
      <c r="A41351" s="4"/>
      <c r="B41351" s="4"/>
    </row>
    <row r="41352" ht="14.25" customHeight="1">
      <c r="A41352" s="4"/>
      <c r="B41352" s="4"/>
    </row>
    <row r="41353" ht="14.25" customHeight="1">
      <c r="A41353" s="4"/>
      <c r="B41353" s="4"/>
    </row>
    <row r="41354" ht="14.25" customHeight="1">
      <c r="A41354" s="4"/>
      <c r="B41354" s="4"/>
    </row>
    <row r="41355" ht="14.25" customHeight="1">
      <c r="A41355" s="4"/>
      <c r="B41355" s="4"/>
    </row>
    <row r="41356" ht="14.25" customHeight="1">
      <c r="A41356" s="4"/>
      <c r="B41356" s="4"/>
    </row>
    <row r="41357" ht="14.25" customHeight="1">
      <c r="A41357" s="4"/>
      <c r="B41357" s="4"/>
    </row>
    <row r="41358" ht="14.25" customHeight="1">
      <c r="A41358" s="4"/>
      <c r="B41358" s="4"/>
    </row>
    <row r="41359" ht="14.25" customHeight="1">
      <c r="A41359" s="4"/>
      <c r="B41359" s="4"/>
    </row>
    <row r="41360" ht="14.25" customHeight="1">
      <c r="A41360" s="4"/>
      <c r="B41360" s="4"/>
    </row>
    <row r="41361" ht="14.25" customHeight="1">
      <c r="A41361" s="4"/>
      <c r="B41361" s="4"/>
    </row>
    <row r="41362" ht="14.25" customHeight="1">
      <c r="A41362" s="4"/>
      <c r="B41362" s="4"/>
    </row>
    <row r="41363" ht="14.25" customHeight="1">
      <c r="A41363" s="4"/>
      <c r="B41363" s="4"/>
    </row>
    <row r="41364" ht="14.25" customHeight="1">
      <c r="A41364" s="4"/>
      <c r="B41364" s="4"/>
    </row>
    <row r="41365" ht="14.25" customHeight="1">
      <c r="A41365" s="4"/>
      <c r="B41365" s="4"/>
    </row>
    <row r="41366" ht="14.25" customHeight="1">
      <c r="A41366" s="4"/>
      <c r="B41366" s="4"/>
    </row>
    <row r="41367" ht="14.25" customHeight="1">
      <c r="A41367" s="4"/>
      <c r="B41367" s="4"/>
    </row>
    <row r="41368" ht="14.25" customHeight="1">
      <c r="A41368" s="4"/>
      <c r="B41368" s="4"/>
    </row>
    <row r="41369" ht="14.25" customHeight="1">
      <c r="A41369" s="4"/>
      <c r="B41369" s="4"/>
    </row>
    <row r="41370" ht="14.25" customHeight="1">
      <c r="A41370" s="4"/>
      <c r="B41370" s="4"/>
    </row>
    <row r="41371" ht="14.25" customHeight="1">
      <c r="A41371" s="4"/>
      <c r="B41371" s="4"/>
    </row>
    <row r="41372" ht="14.25" customHeight="1">
      <c r="A41372" s="4"/>
      <c r="B41372" s="4"/>
    </row>
    <row r="41373" ht="14.25" customHeight="1">
      <c r="A41373" s="4"/>
      <c r="B41373" s="4"/>
    </row>
    <row r="41374" ht="14.25" customHeight="1">
      <c r="A41374" s="4"/>
      <c r="B41374" s="4"/>
    </row>
    <row r="41375" ht="14.25" customHeight="1">
      <c r="A41375" s="4"/>
      <c r="B41375" s="4"/>
    </row>
    <row r="41376" ht="14.25" customHeight="1">
      <c r="A41376" s="4"/>
      <c r="B41376" s="4"/>
    </row>
    <row r="41377" ht="14.25" customHeight="1">
      <c r="A41377" s="4"/>
      <c r="B41377" s="4"/>
    </row>
    <row r="41378" ht="14.25" customHeight="1">
      <c r="A41378" s="4"/>
      <c r="B41378" s="4"/>
    </row>
    <row r="41379" ht="14.25" customHeight="1">
      <c r="A41379" s="4"/>
      <c r="B41379" s="4"/>
    </row>
    <row r="41380" ht="14.25" customHeight="1">
      <c r="A41380" s="4"/>
      <c r="B41380" s="4"/>
    </row>
    <row r="41381" ht="14.25" customHeight="1">
      <c r="A41381" s="4"/>
      <c r="B41381" s="4"/>
    </row>
    <row r="41382" ht="14.25" customHeight="1">
      <c r="A41382" s="4"/>
      <c r="B41382" s="4"/>
    </row>
    <row r="41383" ht="14.25" customHeight="1">
      <c r="A41383" s="4"/>
      <c r="B41383" s="4"/>
    </row>
    <row r="41384" ht="14.25" customHeight="1">
      <c r="A41384" s="4"/>
      <c r="B41384" s="4"/>
    </row>
    <row r="41385" ht="14.25" customHeight="1">
      <c r="A41385" s="4"/>
      <c r="B41385" s="4"/>
    </row>
    <row r="41386" ht="14.25" customHeight="1">
      <c r="A41386" s="4"/>
      <c r="B41386" s="4"/>
    </row>
    <row r="41387" ht="14.25" customHeight="1">
      <c r="A41387" s="4"/>
      <c r="B41387" s="4"/>
    </row>
    <row r="41388" ht="14.25" customHeight="1">
      <c r="A41388" s="4"/>
      <c r="B41388" s="4"/>
    </row>
    <row r="41389" ht="14.25" customHeight="1">
      <c r="A41389" s="4"/>
      <c r="B41389" s="4"/>
    </row>
    <row r="41390" ht="14.25" customHeight="1">
      <c r="A41390" s="4"/>
      <c r="B41390" s="4"/>
    </row>
    <row r="41391" ht="14.25" customHeight="1">
      <c r="A41391" s="4"/>
      <c r="B41391" s="4"/>
    </row>
    <row r="41392" ht="14.25" customHeight="1">
      <c r="A41392" s="4"/>
      <c r="B41392" s="4"/>
    </row>
    <row r="41393" ht="14.25" customHeight="1">
      <c r="A41393" s="4"/>
      <c r="B41393" s="4"/>
    </row>
    <row r="41394" ht="14.25" customHeight="1">
      <c r="A41394" s="4"/>
      <c r="B41394" s="4"/>
    </row>
    <row r="41395" ht="14.25" customHeight="1">
      <c r="A41395" s="4"/>
      <c r="B41395" s="4"/>
    </row>
    <row r="41396" ht="14.25" customHeight="1">
      <c r="A41396" s="4"/>
      <c r="B41396" s="4"/>
    </row>
    <row r="41397" ht="14.25" customHeight="1">
      <c r="A41397" s="4"/>
      <c r="B41397" s="4"/>
    </row>
    <row r="41398" ht="14.25" customHeight="1">
      <c r="A41398" s="4"/>
      <c r="B41398" s="4"/>
    </row>
    <row r="41399" ht="14.25" customHeight="1">
      <c r="A41399" s="4"/>
      <c r="B41399" s="4"/>
    </row>
    <row r="41400" ht="14.25" customHeight="1">
      <c r="A41400" s="4"/>
      <c r="B41400" s="4"/>
    </row>
    <row r="41401" ht="14.25" customHeight="1">
      <c r="A41401" s="4"/>
      <c r="B41401" s="4"/>
    </row>
    <row r="41402" ht="14.25" customHeight="1">
      <c r="A41402" s="4"/>
      <c r="B41402" s="4"/>
    </row>
    <row r="41403" ht="14.25" customHeight="1">
      <c r="A41403" s="4"/>
      <c r="B41403" s="4"/>
    </row>
    <row r="41404" ht="14.25" customHeight="1">
      <c r="A41404" s="4"/>
      <c r="B41404" s="4"/>
    </row>
    <row r="41405" ht="14.25" customHeight="1">
      <c r="A41405" s="4"/>
      <c r="B41405" s="4"/>
    </row>
    <row r="41406" ht="14.25" customHeight="1">
      <c r="A41406" s="4"/>
      <c r="B41406" s="4"/>
    </row>
    <row r="41407" ht="14.25" customHeight="1">
      <c r="A41407" s="4"/>
      <c r="B41407" s="4"/>
    </row>
    <row r="41408" ht="14.25" customHeight="1">
      <c r="A41408" s="4"/>
      <c r="B41408" s="4"/>
    </row>
    <row r="41409" ht="14.25" customHeight="1">
      <c r="A41409" s="4"/>
      <c r="B41409" s="4"/>
    </row>
    <row r="41410" ht="14.25" customHeight="1">
      <c r="A41410" s="4"/>
      <c r="B41410" s="4"/>
    </row>
    <row r="41411" ht="14.25" customHeight="1">
      <c r="A41411" s="4"/>
      <c r="B41411" s="4"/>
    </row>
    <row r="41412" ht="14.25" customHeight="1">
      <c r="A41412" s="4"/>
      <c r="B41412" s="4"/>
    </row>
    <row r="41413" ht="14.25" customHeight="1">
      <c r="A41413" s="4"/>
      <c r="B41413" s="4"/>
    </row>
    <row r="41414" ht="14.25" customHeight="1">
      <c r="A41414" s="4"/>
      <c r="B41414" s="4"/>
    </row>
    <row r="41415" ht="14.25" customHeight="1">
      <c r="A41415" s="4"/>
      <c r="B41415" s="4"/>
    </row>
    <row r="41416" ht="14.25" customHeight="1">
      <c r="A41416" s="4"/>
      <c r="B41416" s="4"/>
    </row>
    <row r="41417" ht="14.25" customHeight="1">
      <c r="A41417" s="4"/>
      <c r="B41417" s="4"/>
    </row>
    <row r="41418" ht="14.25" customHeight="1">
      <c r="A41418" s="4"/>
      <c r="B41418" s="4"/>
    </row>
    <row r="41419" ht="14.25" customHeight="1">
      <c r="A41419" s="4"/>
      <c r="B41419" s="4"/>
    </row>
    <row r="41420" ht="14.25" customHeight="1">
      <c r="A41420" s="4"/>
      <c r="B41420" s="4"/>
    </row>
    <row r="41421" ht="14.25" customHeight="1">
      <c r="A41421" s="4"/>
      <c r="B41421" s="4"/>
    </row>
    <row r="41422" ht="14.25" customHeight="1">
      <c r="A41422" s="4"/>
      <c r="B41422" s="4"/>
    </row>
    <row r="41423" ht="14.25" customHeight="1">
      <c r="A41423" s="4"/>
      <c r="B41423" s="4"/>
    </row>
    <row r="41424" ht="14.25" customHeight="1">
      <c r="A41424" s="4"/>
      <c r="B41424" s="4"/>
    </row>
    <row r="41425" ht="14.25" customHeight="1">
      <c r="A41425" s="4"/>
      <c r="B41425" s="4"/>
    </row>
    <row r="41426" ht="14.25" customHeight="1">
      <c r="A41426" s="4"/>
      <c r="B41426" s="4"/>
    </row>
    <row r="41427" ht="14.25" customHeight="1">
      <c r="A41427" s="4"/>
      <c r="B41427" s="4"/>
    </row>
    <row r="41428" ht="14.25" customHeight="1">
      <c r="A41428" s="4"/>
      <c r="B41428" s="4"/>
    </row>
    <row r="41429" ht="14.25" customHeight="1">
      <c r="A41429" s="4"/>
      <c r="B41429" s="4"/>
    </row>
    <row r="41430" ht="14.25" customHeight="1">
      <c r="A41430" s="4"/>
      <c r="B41430" s="4"/>
    </row>
    <row r="41431" ht="14.25" customHeight="1">
      <c r="A41431" s="4"/>
      <c r="B41431" s="4"/>
    </row>
    <row r="41432" ht="14.25" customHeight="1">
      <c r="A41432" s="4"/>
      <c r="B41432" s="4"/>
    </row>
    <row r="41433" ht="14.25" customHeight="1">
      <c r="A41433" s="4"/>
      <c r="B41433" s="4"/>
    </row>
    <row r="41434" ht="14.25" customHeight="1">
      <c r="A41434" s="4"/>
      <c r="B41434" s="4"/>
    </row>
    <row r="41435" ht="14.25" customHeight="1">
      <c r="A41435" s="4"/>
      <c r="B41435" s="4"/>
    </row>
    <row r="41436" ht="14.25" customHeight="1">
      <c r="A41436" s="4"/>
      <c r="B41436" s="4"/>
    </row>
    <row r="41437" ht="14.25" customHeight="1">
      <c r="A41437" s="4"/>
      <c r="B41437" s="4"/>
    </row>
    <row r="41438" ht="14.25" customHeight="1">
      <c r="A41438" s="4"/>
      <c r="B41438" s="4"/>
    </row>
    <row r="41439" ht="14.25" customHeight="1">
      <c r="A41439" s="4"/>
      <c r="B41439" s="4"/>
    </row>
    <row r="41440" ht="14.25" customHeight="1">
      <c r="A41440" s="4"/>
      <c r="B41440" s="4"/>
    </row>
    <row r="41441" ht="14.25" customHeight="1">
      <c r="A41441" s="4"/>
      <c r="B41441" s="4"/>
    </row>
    <row r="41442" ht="14.25" customHeight="1">
      <c r="A41442" s="4"/>
      <c r="B41442" s="4"/>
    </row>
    <row r="41443" ht="14.25" customHeight="1">
      <c r="A41443" s="4"/>
      <c r="B41443" s="4"/>
    </row>
    <row r="41444" ht="14.25" customHeight="1">
      <c r="A41444" s="4"/>
      <c r="B41444" s="4"/>
    </row>
    <row r="41445" ht="14.25" customHeight="1">
      <c r="A41445" s="4"/>
      <c r="B41445" s="4"/>
    </row>
    <row r="41446" ht="14.25" customHeight="1">
      <c r="A41446" s="4"/>
      <c r="B41446" s="4"/>
    </row>
    <row r="41447" ht="14.25" customHeight="1">
      <c r="A41447" s="4"/>
      <c r="B41447" s="4"/>
    </row>
    <row r="41448" ht="14.25" customHeight="1">
      <c r="A41448" s="4"/>
      <c r="B41448" s="4"/>
    </row>
    <row r="41449" ht="14.25" customHeight="1">
      <c r="A41449" s="4"/>
      <c r="B41449" s="4"/>
    </row>
    <row r="41450" ht="14.25" customHeight="1">
      <c r="A41450" s="4"/>
      <c r="B41450" s="4"/>
    </row>
    <row r="41451" ht="14.25" customHeight="1">
      <c r="A41451" s="4"/>
      <c r="B41451" s="4"/>
    </row>
    <row r="41452" ht="14.25" customHeight="1">
      <c r="A41452" s="4"/>
      <c r="B41452" s="4"/>
    </row>
    <row r="41453" ht="14.25" customHeight="1">
      <c r="A41453" s="4"/>
      <c r="B41453" s="4"/>
    </row>
    <row r="41454" ht="14.25" customHeight="1">
      <c r="A41454" s="4"/>
      <c r="B41454" s="4"/>
    </row>
    <row r="41455" ht="14.25" customHeight="1">
      <c r="A41455" s="4"/>
      <c r="B41455" s="4"/>
    </row>
    <row r="41456" ht="14.25" customHeight="1">
      <c r="A41456" s="4"/>
      <c r="B41456" s="4"/>
    </row>
    <row r="41457" ht="14.25" customHeight="1">
      <c r="A41457" s="4"/>
      <c r="B41457" s="4"/>
    </row>
    <row r="41458" ht="14.25" customHeight="1">
      <c r="A41458" s="4"/>
      <c r="B41458" s="4"/>
    </row>
    <row r="41459" ht="14.25" customHeight="1">
      <c r="A41459" s="4"/>
      <c r="B41459" s="4"/>
    </row>
    <row r="41460" ht="14.25" customHeight="1">
      <c r="A41460" s="4"/>
      <c r="B41460" s="4"/>
    </row>
    <row r="41461" ht="14.25" customHeight="1">
      <c r="A41461" s="4"/>
      <c r="B41461" s="4"/>
    </row>
    <row r="41462" ht="14.25" customHeight="1">
      <c r="A41462" s="4"/>
      <c r="B41462" s="4"/>
    </row>
    <row r="41463" ht="14.25" customHeight="1">
      <c r="A41463" s="4"/>
      <c r="B41463" s="4"/>
    </row>
    <row r="41464" ht="14.25" customHeight="1">
      <c r="A41464" s="4"/>
      <c r="B41464" s="4"/>
    </row>
    <row r="41465" ht="14.25" customHeight="1">
      <c r="A41465" s="4"/>
      <c r="B41465" s="4"/>
    </row>
    <row r="41466" ht="14.25" customHeight="1">
      <c r="A41466" s="4"/>
      <c r="B41466" s="4"/>
    </row>
    <row r="41467" ht="14.25" customHeight="1">
      <c r="A41467" s="4"/>
      <c r="B41467" s="4"/>
    </row>
    <row r="41468" ht="14.25" customHeight="1">
      <c r="A41468" s="4"/>
      <c r="B41468" s="4"/>
    </row>
    <row r="41469" ht="14.25" customHeight="1">
      <c r="A41469" s="4"/>
      <c r="B41469" s="4"/>
    </row>
    <row r="41470" ht="14.25" customHeight="1">
      <c r="A41470" s="4"/>
      <c r="B41470" s="4"/>
    </row>
    <row r="41471" ht="14.25" customHeight="1">
      <c r="A41471" s="4"/>
      <c r="B41471" s="4"/>
    </row>
    <row r="41472" ht="14.25" customHeight="1">
      <c r="A41472" s="4"/>
      <c r="B41472" s="4"/>
    </row>
    <row r="41473" ht="14.25" customHeight="1">
      <c r="A41473" s="4"/>
      <c r="B41473" s="4"/>
    </row>
    <row r="41474" ht="14.25" customHeight="1">
      <c r="A41474" s="4"/>
      <c r="B41474" s="4"/>
    </row>
    <row r="41475" ht="14.25" customHeight="1">
      <c r="A41475" s="4"/>
      <c r="B41475" s="4"/>
    </row>
    <row r="41476" ht="14.25" customHeight="1">
      <c r="A41476" s="4"/>
      <c r="B41476" s="4"/>
    </row>
    <row r="41477" ht="14.25" customHeight="1">
      <c r="A41477" s="4"/>
      <c r="B41477" s="4"/>
    </row>
    <row r="41478" ht="14.25" customHeight="1">
      <c r="A41478" s="4"/>
      <c r="B41478" s="4"/>
    </row>
    <row r="41479" ht="14.25" customHeight="1">
      <c r="A41479" s="4"/>
      <c r="B41479" s="4"/>
    </row>
    <row r="41480" ht="14.25" customHeight="1">
      <c r="A41480" s="4"/>
      <c r="B41480" s="4"/>
    </row>
    <row r="41481" ht="14.25" customHeight="1">
      <c r="A41481" s="4"/>
      <c r="B41481" s="4"/>
    </row>
    <row r="41482" ht="14.25" customHeight="1">
      <c r="A41482" s="4"/>
      <c r="B41482" s="4"/>
    </row>
    <row r="41483" ht="14.25" customHeight="1">
      <c r="A41483" s="4"/>
      <c r="B41483" s="4"/>
    </row>
    <row r="41484" ht="14.25" customHeight="1">
      <c r="A41484" s="4"/>
      <c r="B41484" s="4"/>
    </row>
    <row r="41485" ht="14.25" customHeight="1">
      <c r="A41485" s="4"/>
      <c r="B41485" s="4"/>
    </row>
    <row r="41486" ht="14.25" customHeight="1">
      <c r="A41486" s="4"/>
      <c r="B41486" s="4"/>
    </row>
    <row r="41487" ht="14.25" customHeight="1">
      <c r="A41487" s="4"/>
      <c r="B41487" s="4"/>
    </row>
    <row r="41488" ht="14.25" customHeight="1">
      <c r="A41488" s="4"/>
      <c r="B41488" s="4"/>
    </row>
    <row r="41489" ht="14.25" customHeight="1">
      <c r="A41489" s="4"/>
      <c r="B41489" s="4"/>
    </row>
    <row r="41490" ht="14.25" customHeight="1">
      <c r="A41490" s="4"/>
      <c r="B41490" s="4"/>
    </row>
    <row r="41491" ht="14.25" customHeight="1">
      <c r="A41491" s="4"/>
      <c r="B41491" s="4"/>
    </row>
    <row r="41492" ht="14.25" customHeight="1">
      <c r="A41492" s="4"/>
      <c r="B41492" s="4"/>
    </row>
    <row r="41493" ht="14.25" customHeight="1">
      <c r="A41493" s="4"/>
      <c r="B41493" s="4"/>
    </row>
    <row r="41494" ht="14.25" customHeight="1">
      <c r="A41494" s="4"/>
      <c r="B41494" s="4"/>
    </row>
    <row r="41495" ht="14.25" customHeight="1">
      <c r="A41495" s="4"/>
      <c r="B41495" s="4"/>
    </row>
    <row r="41496" ht="14.25" customHeight="1">
      <c r="A41496" s="4"/>
      <c r="B41496" s="4"/>
    </row>
    <row r="41497" ht="14.25" customHeight="1">
      <c r="A41497" s="4"/>
      <c r="B41497" s="4"/>
    </row>
    <row r="41498" ht="14.25" customHeight="1">
      <c r="A41498" s="4"/>
      <c r="B41498" s="4"/>
    </row>
    <row r="41499" ht="14.25" customHeight="1">
      <c r="A41499" s="4"/>
      <c r="B41499" s="4"/>
    </row>
    <row r="41500" ht="14.25" customHeight="1">
      <c r="A41500" s="4"/>
      <c r="B41500" s="4"/>
    </row>
    <row r="41501" ht="14.25" customHeight="1">
      <c r="A41501" s="4"/>
      <c r="B41501" s="4"/>
    </row>
    <row r="41502" ht="14.25" customHeight="1">
      <c r="A41502" s="4"/>
      <c r="B41502" s="4"/>
    </row>
    <row r="41503" ht="14.25" customHeight="1">
      <c r="A41503" s="4"/>
      <c r="B41503" s="4"/>
    </row>
    <row r="41504" ht="14.25" customHeight="1">
      <c r="A41504" s="4"/>
      <c r="B41504" s="4"/>
    </row>
    <row r="41505" ht="14.25" customHeight="1">
      <c r="A41505" s="4"/>
      <c r="B41505" s="4"/>
    </row>
    <row r="41506" ht="14.25" customHeight="1">
      <c r="A41506" s="4"/>
      <c r="B41506" s="4"/>
    </row>
    <row r="41507" ht="14.25" customHeight="1">
      <c r="A41507" s="4"/>
      <c r="B41507" s="4"/>
    </row>
    <row r="41508" ht="14.25" customHeight="1">
      <c r="A41508" s="4"/>
      <c r="B41508" s="4"/>
    </row>
    <row r="41509" ht="14.25" customHeight="1">
      <c r="A41509" s="4"/>
      <c r="B41509" s="4"/>
    </row>
    <row r="41510" ht="14.25" customHeight="1">
      <c r="A41510" s="4"/>
      <c r="B41510" s="4"/>
    </row>
    <row r="41511" ht="14.25" customHeight="1">
      <c r="A41511" s="4"/>
      <c r="B41511" s="4"/>
    </row>
    <row r="41512" ht="14.25" customHeight="1">
      <c r="A41512" s="4"/>
      <c r="B41512" s="4"/>
    </row>
    <row r="41513" ht="14.25" customHeight="1">
      <c r="A41513" s="4"/>
      <c r="B41513" s="4"/>
    </row>
    <row r="41514" ht="14.25" customHeight="1">
      <c r="A41514" s="4"/>
      <c r="B41514" s="4"/>
    </row>
    <row r="41515" ht="14.25" customHeight="1">
      <c r="A41515" s="4"/>
      <c r="B41515" s="4"/>
    </row>
    <row r="41516" ht="14.25" customHeight="1">
      <c r="A41516" s="4"/>
      <c r="B41516" s="4"/>
    </row>
    <row r="41517" ht="14.25" customHeight="1">
      <c r="A41517" s="4"/>
      <c r="B41517" s="4"/>
    </row>
    <row r="41518" ht="14.25" customHeight="1">
      <c r="A41518" s="4"/>
      <c r="B41518" s="4"/>
    </row>
    <row r="41519" ht="14.25" customHeight="1">
      <c r="A41519" s="4"/>
      <c r="B41519" s="4"/>
    </row>
    <row r="41520" ht="14.25" customHeight="1">
      <c r="A41520" s="4"/>
      <c r="B41520" s="4"/>
    </row>
    <row r="41521" ht="14.25" customHeight="1">
      <c r="A41521" s="4"/>
      <c r="B41521" s="4"/>
    </row>
    <row r="41522" ht="14.25" customHeight="1">
      <c r="A41522" s="4"/>
      <c r="B41522" s="4"/>
    </row>
    <row r="41523" ht="14.25" customHeight="1">
      <c r="A41523" s="4"/>
      <c r="B41523" s="4"/>
    </row>
    <row r="41524" ht="14.25" customHeight="1">
      <c r="A41524" s="4"/>
      <c r="B41524" s="4"/>
    </row>
    <row r="41525" ht="14.25" customHeight="1">
      <c r="A41525" s="4"/>
      <c r="B41525" s="4"/>
    </row>
    <row r="41526" ht="14.25" customHeight="1">
      <c r="A41526" s="4"/>
      <c r="B41526" s="4"/>
    </row>
    <row r="41527" ht="14.25" customHeight="1">
      <c r="A41527" s="4"/>
      <c r="B41527" s="4"/>
    </row>
    <row r="41528" ht="14.25" customHeight="1">
      <c r="A41528" s="4"/>
      <c r="B41528" s="4"/>
    </row>
    <row r="41529" ht="14.25" customHeight="1">
      <c r="A41529" s="4"/>
      <c r="B41529" s="4"/>
    </row>
    <row r="41530" ht="14.25" customHeight="1">
      <c r="A41530" s="4"/>
      <c r="B41530" s="4"/>
    </row>
    <row r="41531" ht="14.25" customHeight="1">
      <c r="A41531" s="4"/>
      <c r="B41531" s="4"/>
    </row>
    <row r="41532" ht="14.25" customHeight="1">
      <c r="A41532" s="4"/>
      <c r="B41532" s="4"/>
    </row>
    <row r="41533" ht="14.25" customHeight="1">
      <c r="A41533" s="4"/>
      <c r="B41533" s="4"/>
    </row>
    <row r="41534" ht="14.25" customHeight="1">
      <c r="A41534" s="4"/>
      <c r="B41534" s="4"/>
    </row>
    <row r="41535" ht="14.25" customHeight="1">
      <c r="A41535" s="4"/>
      <c r="B41535" s="4"/>
    </row>
    <row r="41536" ht="14.25" customHeight="1">
      <c r="A41536" s="4"/>
      <c r="B41536" s="4"/>
    </row>
    <row r="41537" ht="14.25" customHeight="1">
      <c r="A41537" s="4"/>
      <c r="B41537" s="4"/>
    </row>
    <row r="41538" ht="14.25" customHeight="1">
      <c r="A41538" s="4"/>
      <c r="B41538" s="4"/>
    </row>
    <row r="41539" ht="14.25" customHeight="1">
      <c r="A41539" s="4"/>
      <c r="B41539" s="4"/>
    </row>
    <row r="41540" ht="14.25" customHeight="1">
      <c r="A41540" s="4"/>
      <c r="B41540" s="4"/>
    </row>
    <row r="41541" ht="14.25" customHeight="1">
      <c r="A41541" s="4"/>
      <c r="B41541" s="4"/>
    </row>
    <row r="41542" ht="14.25" customHeight="1">
      <c r="A41542" s="4"/>
      <c r="B41542" s="4"/>
    </row>
    <row r="41543" ht="14.25" customHeight="1">
      <c r="A41543" s="4"/>
      <c r="B41543" s="4"/>
    </row>
    <row r="41544" ht="14.25" customHeight="1">
      <c r="A41544" s="4"/>
      <c r="B41544" s="4"/>
    </row>
    <row r="41545" ht="14.25" customHeight="1">
      <c r="A41545" s="4"/>
      <c r="B41545" s="4"/>
    </row>
    <row r="41546" ht="14.25" customHeight="1">
      <c r="A41546" s="4"/>
      <c r="B41546" s="4"/>
    </row>
    <row r="41547" ht="14.25" customHeight="1">
      <c r="A41547" s="4"/>
      <c r="B41547" s="4"/>
    </row>
    <row r="41548" ht="14.25" customHeight="1">
      <c r="A41548" s="4"/>
      <c r="B41548" s="4"/>
    </row>
    <row r="41549" ht="14.25" customHeight="1">
      <c r="A41549" s="4"/>
      <c r="B41549" s="4"/>
    </row>
    <row r="41550" ht="14.25" customHeight="1">
      <c r="A41550" s="4"/>
      <c r="B41550" s="4"/>
    </row>
    <row r="41551" ht="14.25" customHeight="1">
      <c r="A41551" s="4"/>
      <c r="B41551" s="4"/>
    </row>
    <row r="41552" ht="14.25" customHeight="1">
      <c r="A41552" s="4"/>
      <c r="B41552" s="4"/>
    </row>
    <row r="41553" ht="14.25" customHeight="1">
      <c r="A41553" s="4"/>
      <c r="B41553" s="4"/>
    </row>
    <row r="41554" ht="14.25" customHeight="1">
      <c r="A41554" s="4"/>
      <c r="B41554" s="4"/>
    </row>
    <row r="41555" ht="14.25" customHeight="1">
      <c r="A41555" s="4"/>
      <c r="B41555" s="4"/>
    </row>
    <row r="41556" ht="14.25" customHeight="1">
      <c r="A41556" s="4"/>
      <c r="B41556" s="4"/>
    </row>
    <row r="41557" ht="14.25" customHeight="1">
      <c r="A41557" s="4"/>
      <c r="B41557" s="4"/>
    </row>
    <row r="41558" ht="14.25" customHeight="1">
      <c r="A41558" s="4"/>
      <c r="B41558" s="4"/>
    </row>
    <row r="41559" ht="14.25" customHeight="1">
      <c r="A41559" s="4"/>
      <c r="B41559" s="4"/>
    </row>
    <row r="41560" ht="14.25" customHeight="1">
      <c r="A41560" s="4"/>
      <c r="B41560" s="4"/>
    </row>
    <row r="41561" ht="14.25" customHeight="1">
      <c r="A41561" s="4"/>
      <c r="B41561" s="4"/>
    </row>
    <row r="41562" ht="14.25" customHeight="1">
      <c r="A41562" s="4"/>
      <c r="B41562" s="4"/>
    </row>
    <row r="41563" ht="14.25" customHeight="1">
      <c r="A41563" s="4"/>
      <c r="B41563" s="4"/>
    </row>
    <row r="41564" ht="14.25" customHeight="1">
      <c r="A41564" s="4"/>
      <c r="B41564" s="4"/>
    </row>
    <row r="41565" ht="14.25" customHeight="1">
      <c r="A41565" s="4"/>
      <c r="B41565" s="4"/>
    </row>
    <row r="41566" ht="14.25" customHeight="1">
      <c r="A41566" s="4"/>
      <c r="B41566" s="4"/>
    </row>
    <row r="41567" ht="14.25" customHeight="1">
      <c r="A41567" s="4"/>
      <c r="B41567" s="4"/>
    </row>
    <row r="41568" ht="14.25" customHeight="1">
      <c r="A41568" s="4"/>
      <c r="B41568" s="4"/>
    </row>
    <row r="41569" ht="14.25" customHeight="1">
      <c r="A41569" s="4"/>
      <c r="B41569" s="4"/>
    </row>
    <row r="41570" ht="14.25" customHeight="1">
      <c r="A41570" s="4"/>
      <c r="B41570" s="4"/>
    </row>
    <row r="41571" ht="14.25" customHeight="1">
      <c r="A41571" s="4"/>
      <c r="B41571" s="4"/>
    </row>
    <row r="41572" ht="14.25" customHeight="1">
      <c r="A41572" s="4"/>
      <c r="B41572" s="4"/>
    </row>
    <row r="41573" ht="14.25" customHeight="1">
      <c r="A41573" s="4"/>
      <c r="B41573" s="4"/>
    </row>
    <row r="41574" ht="14.25" customHeight="1">
      <c r="A41574" s="4"/>
      <c r="B41574" s="4"/>
    </row>
    <row r="41575" ht="14.25" customHeight="1">
      <c r="A41575" s="4"/>
      <c r="B41575" s="4"/>
    </row>
    <row r="41576" ht="14.25" customHeight="1">
      <c r="A41576" s="4"/>
      <c r="B41576" s="4"/>
    </row>
    <row r="41577" ht="14.25" customHeight="1">
      <c r="A41577" s="4"/>
      <c r="B41577" s="4"/>
    </row>
    <row r="41578" ht="14.25" customHeight="1">
      <c r="A41578" s="4"/>
      <c r="B41578" s="4"/>
    </row>
    <row r="41579" ht="14.25" customHeight="1">
      <c r="A41579" s="4"/>
      <c r="B41579" s="4"/>
    </row>
    <row r="41580" ht="14.25" customHeight="1">
      <c r="A41580" s="4"/>
      <c r="B41580" s="4"/>
    </row>
    <row r="41581" ht="14.25" customHeight="1">
      <c r="A41581" s="4"/>
      <c r="B41581" s="4"/>
    </row>
    <row r="41582" ht="14.25" customHeight="1">
      <c r="A41582" s="4"/>
      <c r="B41582" s="4"/>
    </row>
    <row r="41583" ht="14.25" customHeight="1">
      <c r="A41583" s="4"/>
      <c r="B41583" s="4"/>
    </row>
    <row r="41584" ht="14.25" customHeight="1">
      <c r="A41584" s="4"/>
      <c r="B41584" s="4"/>
    </row>
    <row r="41585" ht="14.25" customHeight="1">
      <c r="A41585" s="4"/>
      <c r="B41585" s="4"/>
    </row>
    <row r="41586" ht="14.25" customHeight="1">
      <c r="A41586" s="4"/>
      <c r="B41586" s="4"/>
    </row>
    <row r="41587" ht="14.25" customHeight="1">
      <c r="A41587" s="4"/>
      <c r="B41587" s="4"/>
    </row>
    <row r="41588" ht="14.25" customHeight="1">
      <c r="A41588" s="4"/>
      <c r="B41588" s="4"/>
    </row>
    <row r="41589" ht="14.25" customHeight="1">
      <c r="A41589" s="4"/>
      <c r="B41589" s="4"/>
    </row>
    <row r="41590" ht="14.25" customHeight="1">
      <c r="A41590" s="4"/>
      <c r="B41590" s="4"/>
    </row>
    <row r="41591" ht="14.25" customHeight="1">
      <c r="A41591" s="4"/>
      <c r="B41591" s="4"/>
    </row>
    <row r="41592" ht="14.25" customHeight="1">
      <c r="A41592" s="4"/>
      <c r="B41592" s="4"/>
    </row>
    <row r="41593" ht="14.25" customHeight="1">
      <c r="A41593" s="4"/>
      <c r="B41593" s="4"/>
    </row>
    <row r="41594" ht="14.25" customHeight="1">
      <c r="A41594" s="4"/>
      <c r="B41594" s="4"/>
    </row>
    <row r="41595" ht="14.25" customHeight="1">
      <c r="A41595" s="4"/>
      <c r="B41595" s="4"/>
    </row>
    <row r="41596" ht="14.25" customHeight="1">
      <c r="A41596" s="4"/>
      <c r="B41596" s="4"/>
    </row>
    <row r="41597" ht="14.25" customHeight="1">
      <c r="A41597" s="4"/>
      <c r="B41597" s="4"/>
    </row>
    <row r="41598" ht="14.25" customHeight="1">
      <c r="A41598" s="4"/>
      <c r="B41598" s="4"/>
    </row>
    <row r="41599" ht="14.25" customHeight="1">
      <c r="A41599" s="4"/>
      <c r="B41599" s="4"/>
    </row>
    <row r="41600" ht="14.25" customHeight="1">
      <c r="A41600" s="4"/>
      <c r="B41600" s="4"/>
    </row>
    <row r="41601" ht="14.25" customHeight="1">
      <c r="A41601" s="4"/>
      <c r="B41601" s="4"/>
    </row>
    <row r="41602" ht="14.25" customHeight="1">
      <c r="A41602" s="4"/>
      <c r="B41602" s="4"/>
    </row>
    <row r="41603" ht="14.25" customHeight="1">
      <c r="A41603" s="4"/>
      <c r="B41603" s="4"/>
    </row>
    <row r="41604" ht="14.25" customHeight="1">
      <c r="A41604" s="4"/>
      <c r="B41604" s="4"/>
    </row>
    <row r="41605" ht="14.25" customHeight="1">
      <c r="A41605" s="4"/>
      <c r="B41605" s="4"/>
    </row>
    <row r="41606" ht="14.25" customHeight="1">
      <c r="A41606" s="4"/>
      <c r="B41606" s="4"/>
    </row>
    <row r="41607" ht="14.25" customHeight="1">
      <c r="A41607" s="4"/>
      <c r="B41607" s="4"/>
    </row>
    <row r="41608" ht="14.25" customHeight="1">
      <c r="A41608" s="4"/>
      <c r="B41608" s="4"/>
    </row>
    <row r="41609" ht="14.25" customHeight="1">
      <c r="A41609" s="4"/>
      <c r="B41609" s="4"/>
    </row>
    <row r="41610" ht="14.25" customHeight="1">
      <c r="A41610" s="4"/>
      <c r="B41610" s="4"/>
    </row>
    <row r="41611" ht="14.25" customHeight="1">
      <c r="A41611" s="4"/>
      <c r="B41611" s="4"/>
    </row>
    <row r="41612" ht="14.25" customHeight="1">
      <c r="A41612" s="4"/>
      <c r="B41612" s="4"/>
    </row>
    <row r="41613" ht="14.25" customHeight="1">
      <c r="A41613" s="4"/>
      <c r="B41613" s="4"/>
    </row>
    <row r="41614" ht="14.25" customHeight="1">
      <c r="A41614" s="4"/>
      <c r="B41614" s="4"/>
    </row>
    <row r="41615" ht="14.25" customHeight="1">
      <c r="A41615" s="4"/>
      <c r="B41615" s="4"/>
    </row>
    <row r="41616" ht="14.25" customHeight="1">
      <c r="A41616" s="4"/>
      <c r="B41616" s="4"/>
    </row>
    <row r="41617" ht="14.25" customHeight="1">
      <c r="A41617" s="4"/>
      <c r="B41617" s="4"/>
    </row>
    <row r="41618" ht="14.25" customHeight="1">
      <c r="A41618" s="4"/>
      <c r="B41618" s="4"/>
    </row>
    <row r="41619" ht="14.25" customHeight="1">
      <c r="A41619" s="4"/>
      <c r="B41619" s="4"/>
    </row>
    <row r="41620" ht="14.25" customHeight="1">
      <c r="A41620" s="4"/>
      <c r="B41620" s="4"/>
    </row>
    <row r="41621" ht="14.25" customHeight="1">
      <c r="A41621" s="4"/>
      <c r="B41621" s="4"/>
    </row>
    <row r="41622" ht="14.25" customHeight="1">
      <c r="A41622" s="4"/>
      <c r="B41622" s="4"/>
    </row>
    <row r="41623" ht="14.25" customHeight="1">
      <c r="A41623" s="4"/>
      <c r="B41623" s="4"/>
    </row>
    <row r="41624" ht="14.25" customHeight="1">
      <c r="A41624" s="4"/>
      <c r="B41624" s="4"/>
    </row>
    <row r="41625" ht="14.25" customHeight="1">
      <c r="A41625" s="4"/>
      <c r="B41625" s="4"/>
    </row>
    <row r="41626" ht="14.25" customHeight="1">
      <c r="A41626" s="4"/>
      <c r="B41626" s="4"/>
    </row>
    <row r="41627" ht="14.25" customHeight="1">
      <c r="A41627" s="4"/>
      <c r="B41627" s="4"/>
    </row>
    <row r="41628" ht="14.25" customHeight="1">
      <c r="A41628" s="4"/>
      <c r="B41628" s="4"/>
    </row>
    <row r="41629" ht="14.25" customHeight="1">
      <c r="A41629" s="4"/>
      <c r="B41629" s="4"/>
    </row>
    <row r="41630" ht="14.25" customHeight="1">
      <c r="A41630" s="4"/>
      <c r="B41630" s="4"/>
    </row>
    <row r="41631" ht="14.25" customHeight="1">
      <c r="A41631" s="4"/>
      <c r="B41631" s="4"/>
    </row>
    <row r="41632" ht="14.25" customHeight="1">
      <c r="A41632" s="4"/>
      <c r="B41632" s="4"/>
    </row>
    <row r="41633" ht="14.25" customHeight="1">
      <c r="A41633" s="4"/>
      <c r="B41633" s="4"/>
    </row>
    <row r="41634" ht="14.25" customHeight="1">
      <c r="A41634" s="4"/>
      <c r="B41634" s="4"/>
    </row>
    <row r="41635" ht="14.25" customHeight="1">
      <c r="A41635" s="4"/>
      <c r="B41635" s="4"/>
    </row>
    <row r="41636" ht="14.25" customHeight="1">
      <c r="A41636" s="4"/>
      <c r="B41636" s="4"/>
    </row>
    <row r="41637" ht="14.25" customHeight="1">
      <c r="A41637" s="4"/>
      <c r="B41637" s="4"/>
    </row>
    <row r="41638" ht="14.25" customHeight="1">
      <c r="A41638" s="4"/>
      <c r="B41638" s="4"/>
    </row>
    <row r="41639" ht="14.25" customHeight="1">
      <c r="A41639" s="4"/>
      <c r="B41639" s="4"/>
    </row>
    <row r="41640" ht="14.25" customHeight="1">
      <c r="A41640" s="4"/>
      <c r="B41640" s="4"/>
    </row>
    <row r="41641" ht="14.25" customHeight="1">
      <c r="A41641" s="4"/>
      <c r="B41641" s="4"/>
    </row>
    <row r="41642" ht="14.25" customHeight="1">
      <c r="A41642" s="4"/>
      <c r="B41642" s="4"/>
    </row>
    <row r="41643" ht="14.25" customHeight="1">
      <c r="A41643" s="4"/>
      <c r="B41643" s="4"/>
    </row>
    <row r="41644" ht="14.25" customHeight="1">
      <c r="A41644" s="4"/>
      <c r="B41644" s="4"/>
    </row>
    <row r="41645" ht="14.25" customHeight="1">
      <c r="A41645" s="4"/>
      <c r="B41645" s="4"/>
    </row>
    <row r="41646" ht="14.25" customHeight="1">
      <c r="A41646" s="4"/>
      <c r="B41646" s="4"/>
    </row>
    <row r="41647" ht="14.25" customHeight="1">
      <c r="A41647" s="4"/>
      <c r="B41647" s="4"/>
    </row>
    <row r="41648" ht="14.25" customHeight="1">
      <c r="A41648" s="4"/>
      <c r="B41648" s="4"/>
    </row>
    <row r="41649" ht="14.25" customHeight="1">
      <c r="A41649" s="4"/>
      <c r="B41649" s="4"/>
    </row>
    <row r="41650" ht="14.25" customHeight="1">
      <c r="A41650" s="4"/>
      <c r="B41650" s="4"/>
    </row>
    <row r="41651" ht="14.25" customHeight="1">
      <c r="A41651" s="4"/>
      <c r="B41651" s="4"/>
    </row>
    <row r="41652" ht="14.25" customHeight="1">
      <c r="A41652" s="4"/>
      <c r="B41652" s="4"/>
    </row>
    <row r="41653" ht="14.25" customHeight="1">
      <c r="A41653" s="4"/>
      <c r="B41653" s="4"/>
    </row>
    <row r="41654" ht="14.25" customHeight="1">
      <c r="A41654" s="4"/>
      <c r="B41654" s="4"/>
    </row>
    <row r="41655" ht="14.25" customHeight="1">
      <c r="A41655" s="4"/>
      <c r="B41655" s="4"/>
    </row>
    <row r="41656" ht="14.25" customHeight="1">
      <c r="A41656" s="4"/>
      <c r="B41656" s="4"/>
    </row>
    <row r="41657" ht="14.25" customHeight="1">
      <c r="A41657" s="4"/>
      <c r="B41657" s="4"/>
    </row>
    <row r="41658" ht="14.25" customHeight="1">
      <c r="A41658" s="4"/>
      <c r="B41658" s="4"/>
    </row>
    <row r="41659" ht="14.25" customHeight="1">
      <c r="A41659" s="4"/>
      <c r="B41659" s="4"/>
    </row>
    <row r="41660" ht="14.25" customHeight="1">
      <c r="A41660" s="4"/>
      <c r="B41660" s="4"/>
    </row>
    <row r="41661" ht="14.25" customHeight="1">
      <c r="A41661" s="4"/>
      <c r="B41661" s="4"/>
    </row>
    <row r="41662" ht="14.25" customHeight="1">
      <c r="A41662" s="4"/>
      <c r="B41662" s="4"/>
    </row>
    <row r="41663" ht="14.25" customHeight="1">
      <c r="A41663" s="4"/>
      <c r="B41663" s="4"/>
    </row>
    <row r="41664" ht="14.25" customHeight="1">
      <c r="A41664" s="4"/>
      <c r="B41664" s="4"/>
    </row>
    <row r="41665" ht="14.25" customHeight="1">
      <c r="A41665" s="4"/>
      <c r="B41665" s="4"/>
    </row>
    <row r="41666" ht="14.25" customHeight="1">
      <c r="A41666" s="4"/>
      <c r="B41666" s="4"/>
    </row>
    <row r="41667" ht="14.25" customHeight="1">
      <c r="A41667" s="4"/>
      <c r="B41667" s="4"/>
    </row>
    <row r="41668" ht="14.25" customHeight="1">
      <c r="A41668" s="4"/>
      <c r="B41668" s="4"/>
    </row>
    <row r="41669" ht="14.25" customHeight="1">
      <c r="A41669" s="4"/>
      <c r="B41669" s="4"/>
    </row>
    <row r="41670" ht="14.25" customHeight="1">
      <c r="A41670" s="4"/>
      <c r="B41670" s="4"/>
    </row>
    <row r="41671" ht="14.25" customHeight="1">
      <c r="A41671" s="4"/>
      <c r="B41671" s="4"/>
    </row>
    <row r="41672" ht="14.25" customHeight="1">
      <c r="A41672" s="4"/>
      <c r="B41672" s="4"/>
    </row>
    <row r="41673" ht="14.25" customHeight="1">
      <c r="A41673" s="4"/>
      <c r="B41673" s="4"/>
    </row>
    <row r="41674" ht="14.25" customHeight="1">
      <c r="A41674" s="4"/>
      <c r="B41674" s="4"/>
    </row>
    <row r="41675" ht="14.25" customHeight="1">
      <c r="A41675" s="4"/>
      <c r="B41675" s="4"/>
    </row>
    <row r="41676" ht="14.25" customHeight="1">
      <c r="A41676" s="4"/>
      <c r="B41676" s="4"/>
    </row>
    <row r="41677" ht="14.25" customHeight="1">
      <c r="A41677" s="4"/>
      <c r="B41677" s="4"/>
    </row>
    <row r="41678" ht="14.25" customHeight="1">
      <c r="A41678" s="4"/>
      <c r="B41678" s="4"/>
    </row>
    <row r="41679" ht="14.25" customHeight="1">
      <c r="A41679" s="4"/>
      <c r="B41679" s="4"/>
    </row>
    <row r="41680" ht="14.25" customHeight="1">
      <c r="A41680" s="4"/>
      <c r="B41680" s="4"/>
    </row>
    <row r="41681" ht="14.25" customHeight="1">
      <c r="A41681" s="4"/>
      <c r="B41681" s="4"/>
    </row>
    <row r="41682" ht="14.25" customHeight="1">
      <c r="A41682" s="4"/>
      <c r="B41682" s="4"/>
    </row>
    <row r="41683" ht="14.25" customHeight="1">
      <c r="A41683" s="4"/>
      <c r="B41683" s="4"/>
    </row>
    <row r="41684" ht="14.25" customHeight="1">
      <c r="A41684" s="4"/>
      <c r="B41684" s="4"/>
    </row>
    <row r="41685" ht="14.25" customHeight="1">
      <c r="A41685" s="4"/>
      <c r="B41685" s="4"/>
    </row>
    <row r="41686" ht="14.25" customHeight="1">
      <c r="A41686" s="4"/>
      <c r="B41686" s="4"/>
    </row>
    <row r="41687" ht="14.25" customHeight="1">
      <c r="A41687" s="4"/>
      <c r="B41687" s="4"/>
    </row>
    <row r="41688" ht="14.25" customHeight="1">
      <c r="A41688" s="4"/>
      <c r="B41688" s="4"/>
    </row>
    <row r="41689" ht="14.25" customHeight="1">
      <c r="A41689" s="4"/>
      <c r="B41689" s="4"/>
    </row>
    <row r="41690" ht="14.25" customHeight="1">
      <c r="A41690" s="4"/>
      <c r="B41690" s="4"/>
    </row>
    <row r="41691" ht="14.25" customHeight="1">
      <c r="A41691" s="4"/>
      <c r="B41691" s="4"/>
    </row>
    <row r="41692" ht="14.25" customHeight="1">
      <c r="A41692" s="4"/>
      <c r="B41692" s="4"/>
    </row>
    <row r="41693" ht="14.25" customHeight="1">
      <c r="A41693" s="4"/>
      <c r="B41693" s="4"/>
    </row>
    <row r="41694" ht="14.25" customHeight="1">
      <c r="A41694" s="4"/>
      <c r="B41694" s="4"/>
    </row>
    <row r="41695" ht="14.25" customHeight="1">
      <c r="A41695" s="4"/>
      <c r="B41695" s="4"/>
    </row>
    <row r="41696" ht="14.25" customHeight="1">
      <c r="A41696" s="4"/>
      <c r="B41696" s="4"/>
    </row>
    <row r="41697" ht="14.25" customHeight="1">
      <c r="A41697" s="4"/>
      <c r="B41697" s="4"/>
    </row>
    <row r="41698" ht="14.25" customHeight="1">
      <c r="A41698" s="4"/>
      <c r="B41698" s="4"/>
    </row>
    <row r="41699" ht="14.25" customHeight="1">
      <c r="A41699" s="4"/>
      <c r="B41699" s="4"/>
    </row>
    <row r="41700" ht="14.25" customHeight="1">
      <c r="A41700" s="4"/>
      <c r="B41700" s="4"/>
    </row>
    <row r="41701" ht="14.25" customHeight="1">
      <c r="A41701" s="4"/>
      <c r="B41701" s="4"/>
    </row>
    <row r="41702" ht="14.25" customHeight="1">
      <c r="A41702" s="4"/>
      <c r="B41702" s="4"/>
    </row>
    <row r="41703" ht="14.25" customHeight="1">
      <c r="A41703" s="4"/>
      <c r="B41703" s="4"/>
    </row>
    <row r="41704" ht="14.25" customHeight="1">
      <c r="A41704" s="4"/>
      <c r="B41704" s="4"/>
    </row>
    <row r="41705" ht="14.25" customHeight="1">
      <c r="A41705" s="4"/>
      <c r="B41705" s="4"/>
    </row>
    <row r="41706" ht="14.25" customHeight="1">
      <c r="A41706" s="4"/>
      <c r="B41706" s="4"/>
    </row>
    <row r="41707" ht="14.25" customHeight="1">
      <c r="A41707" s="4"/>
      <c r="B41707" s="4"/>
    </row>
    <row r="41708" ht="14.25" customHeight="1">
      <c r="A41708" s="4"/>
      <c r="B41708" s="4"/>
    </row>
    <row r="41709" ht="14.25" customHeight="1">
      <c r="A41709" s="4"/>
      <c r="B41709" s="4"/>
    </row>
    <row r="41710" ht="14.25" customHeight="1">
      <c r="A41710" s="4"/>
      <c r="B41710" s="4"/>
    </row>
    <row r="41711" ht="14.25" customHeight="1">
      <c r="A41711" s="4"/>
      <c r="B41711" s="4"/>
    </row>
    <row r="41712" ht="14.25" customHeight="1">
      <c r="A41712" s="4"/>
      <c r="B41712" s="4"/>
    </row>
    <row r="41713" ht="14.25" customHeight="1">
      <c r="A41713" s="4"/>
      <c r="B41713" s="4"/>
    </row>
    <row r="41714" ht="14.25" customHeight="1">
      <c r="A41714" s="4"/>
      <c r="B41714" s="4"/>
    </row>
    <row r="41715" ht="14.25" customHeight="1">
      <c r="A41715" s="4"/>
      <c r="B41715" s="4"/>
    </row>
    <row r="41716" ht="14.25" customHeight="1">
      <c r="A41716" s="4"/>
      <c r="B41716" s="4"/>
    </row>
    <row r="41717" ht="14.25" customHeight="1">
      <c r="A41717" s="4"/>
      <c r="B41717" s="4"/>
    </row>
    <row r="41718" ht="14.25" customHeight="1">
      <c r="A41718" s="4"/>
      <c r="B41718" s="4"/>
    </row>
    <row r="41719" ht="14.25" customHeight="1">
      <c r="A41719" s="4"/>
      <c r="B41719" s="4"/>
    </row>
    <row r="41720" ht="14.25" customHeight="1">
      <c r="A41720" s="4"/>
      <c r="B41720" s="4"/>
    </row>
    <row r="41721" ht="14.25" customHeight="1">
      <c r="A41721" s="4"/>
      <c r="B41721" s="4"/>
    </row>
    <row r="41722" ht="14.25" customHeight="1">
      <c r="A41722" s="4"/>
      <c r="B41722" s="4"/>
    </row>
    <row r="41723" ht="14.25" customHeight="1">
      <c r="A41723" s="4"/>
      <c r="B41723" s="4"/>
    </row>
    <row r="41724" ht="14.25" customHeight="1">
      <c r="A41724" s="4"/>
      <c r="B41724" s="4"/>
    </row>
    <row r="41725" ht="14.25" customHeight="1">
      <c r="A41725" s="4"/>
      <c r="B41725" s="4"/>
    </row>
    <row r="41726" ht="14.25" customHeight="1">
      <c r="A41726" s="4"/>
      <c r="B41726" s="4"/>
    </row>
    <row r="41727" ht="14.25" customHeight="1">
      <c r="A41727" s="4"/>
      <c r="B41727" s="4"/>
    </row>
    <row r="41728" ht="14.25" customHeight="1">
      <c r="A41728" s="4"/>
      <c r="B41728" s="4"/>
    </row>
    <row r="41729" ht="14.25" customHeight="1">
      <c r="A41729" s="4"/>
      <c r="B41729" s="4"/>
    </row>
    <row r="41730" ht="14.25" customHeight="1">
      <c r="A41730" s="4"/>
      <c r="B41730" s="4"/>
    </row>
    <row r="41731" ht="14.25" customHeight="1">
      <c r="A41731" s="4"/>
      <c r="B41731" s="4"/>
    </row>
    <row r="41732" ht="14.25" customHeight="1">
      <c r="A41732" s="4"/>
      <c r="B41732" s="4"/>
    </row>
    <row r="41733" ht="14.25" customHeight="1">
      <c r="A41733" s="4"/>
      <c r="B41733" s="4"/>
    </row>
    <row r="41734" ht="14.25" customHeight="1">
      <c r="A41734" s="4"/>
      <c r="B41734" s="4"/>
    </row>
    <row r="41735" ht="14.25" customHeight="1">
      <c r="A41735" s="4"/>
      <c r="B41735" s="4"/>
    </row>
    <row r="41736" ht="14.25" customHeight="1">
      <c r="A41736" s="4"/>
      <c r="B41736" s="4"/>
    </row>
    <row r="41737" ht="14.25" customHeight="1">
      <c r="A41737" s="4"/>
      <c r="B41737" s="4"/>
    </row>
    <row r="41738" ht="14.25" customHeight="1">
      <c r="A41738" s="4"/>
      <c r="B41738" s="4"/>
    </row>
    <row r="41739" ht="14.25" customHeight="1">
      <c r="A41739" s="4"/>
      <c r="B41739" s="4"/>
    </row>
    <row r="41740" ht="14.25" customHeight="1">
      <c r="A41740" s="4"/>
      <c r="B41740" s="4"/>
    </row>
    <row r="41741" ht="14.25" customHeight="1">
      <c r="A41741" s="4"/>
      <c r="B41741" s="4"/>
    </row>
    <row r="41742" ht="14.25" customHeight="1">
      <c r="A41742" s="4"/>
      <c r="B41742" s="4"/>
    </row>
    <row r="41743" ht="14.25" customHeight="1">
      <c r="A41743" s="4"/>
      <c r="B41743" s="4"/>
    </row>
    <row r="41744" ht="14.25" customHeight="1">
      <c r="A41744" s="4"/>
      <c r="B41744" s="4"/>
    </row>
    <row r="41745" ht="14.25" customHeight="1">
      <c r="A41745" s="4"/>
      <c r="B41745" s="4"/>
    </row>
    <row r="41746" ht="14.25" customHeight="1">
      <c r="A41746" s="4"/>
      <c r="B41746" s="4"/>
    </row>
    <row r="41747" ht="14.25" customHeight="1">
      <c r="A41747" s="4"/>
      <c r="B41747" s="4"/>
    </row>
    <row r="41748" ht="14.25" customHeight="1">
      <c r="A41748" s="4"/>
      <c r="B41748" s="4"/>
    </row>
    <row r="41749" ht="14.25" customHeight="1">
      <c r="A41749" s="4"/>
      <c r="B41749" s="4"/>
    </row>
    <row r="41750" ht="14.25" customHeight="1">
      <c r="A41750" s="4"/>
      <c r="B41750" s="4"/>
    </row>
    <row r="41751" ht="14.25" customHeight="1">
      <c r="A41751" s="4"/>
      <c r="B41751" s="4"/>
    </row>
    <row r="41752" ht="14.25" customHeight="1">
      <c r="A41752" s="4"/>
      <c r="B41752" s="4"/>
    </row>
    <row r="41753" ht="14.25" customHeight="1">
      <c r="A41753" s="4"/>
      <c r="B41753" s="4"/>
    </row>
    <row r="41754" ht="14.25" customHeight="1">
      <c r="A41754" s="4"/>
      <c r="B41754" s="4"/>
    </row>
    <row r="41755" ht="14.25" customHeight="1">
      <c r="A41755" s="4"/>
      <c r="B41755" s="4"/>
    </row>
    <row r="41756" ht="14.25" customHeight="1">
      <c r="A41756" s="4"/>
      <c r="B41756" s="4"/>
    </row>
    <row r="41757" ht="14.25" customHeight="1">
      <c r="A41757" s="4"/>
      <c r="B41757" s="4"/>
    </row>
    <row r="41758" ht="14.25" customHeight="1">
      <c r="A41758" s="4"/>
      <c r="B41758" s="4"/>
    </row>
    <row r="41759" ht="14.25" customHeight="1">
      <c r="A41759" s="4"/>
      <c r="B41759" s="4"/>
    </row>
    <row r="41760" ht="14.25" customHeight="1">
      <c r="A41760" s="4"/>
      <c r="B41760" s="4"/>
    </row>
    <row r="41761" ht="14.25" customHeight="1">
      <c r="A41761" s="4"/>
      <c r="B41761" s="4"/>
    </row>
    <row r="41762" ht="14.25" customHeight="1">
      <c r="A41762" s="4"/>
      <c r="B41762" s="4"/>
    </row>
    <row r="41763" ht="14.25" customHeight="1">
      <c r="A41763" s="4"/>
      <c r="B41763" s="4"/>
    </row>
    <row r="41764" ht="14.25" customHeight="1">
      <c r="A41764" s="4"/>
      <c r="B41764" s="4"/>
    </row>
    <row r="41765" ht="14.25" customHeight="1">
      <c r="A41765" s="4"/>
      <c r="B41765" s="4"/>
    </row>
    <row r="41766" ht="14.25" customHeight="1">
      <c r="A41766" s="4"/>
      <c r="B41766" s="4"/>
    </row>
    <row r="41767" ht="14.25" customHeight="1">
      <c r="A41767" s="4"/>
      <c r="B41767" s="4"/>
    </row>
    <row r="41768" ht="14.25" customHeight="1">
      <c r="A41768" s="4"/>
      <c r="B41768" s="4"/>
    </row>
    <row r="41769" ht="14.25" customHeight="1">
      <c r="A41769" s="4"/>
      <c r="B41769" s="4"/>
    </row>
    <row r="41770" ht="14.25" customHeight="1">
      <c r="A41770" s="4"/>
      <c r="B41770" s="4"/>
    </row>
    <row r="41771" ht="14.25" customHeight="1">
      <c r="A41771" s="4"/>
      <c r="B41771" s="4"/>
    </row>
    <row r="41772" ht="14.25" customHeight="1">
      <c r="A41772" s="4"/>
      <c r="B41772" s="4"/>
    </row>
    <row r="41773" ht="14.25" customHeight="1">
      <c r="A41773" s="4"/>
      <c r="B41773" s="4"/>
    </row>
    <row r="41774" ht="14.25" customHeight="1">
      <c r="A41774" s="4"/>
      <c r="B41774" s="4"/>
    </row>
    <row r="41775" ht="14.25" customHeight="1">
      <c r="A41775" s="4"/>
      <c r="B41775" s="4"/>
    </row>
    <row r="41776" ht="14.25" customHeight="1">
      <c r="A41776" s="4"/>
      <c r="B41776" s="4"/>
    </row>
    <row r="41777" ht="14.25" customHeight="1">
      <c r="A41777" s="4"/>
      <c r="B41777" s="4"/>
    </row>
    <row r="41778" ht="14.25" customHeight="1">
      <c r="A41778" s="4"/>
      <c r="B41778" s="4"/>
    </row>
    <row r="41779" ht="14.25" customHeight="1">
      <c r="A41779" s="4"/>
      <c r="B41779" s="4"/>
    </row>
    <row r="41780" ht="14.25" customHeight="1">
      <c r="A41780" s="4"/>
      <c r="B41780" s="4"/>
    </row>
    <row r="41781" ht="14.25" customHeight="1">
      <c r="A41781" s="4"/>
      <c r="B41781" s="4"/>
    </row>
    <row r="41782" ht="14.25" customHeight="1">
      <c r="A41782" s="4"/>
      <c r="B41782" s="4"/>
    </row>
    <row r="41783" ht="14.25" customHeight="1">
      <c r="A41783" s="4"/>
      <c r="B41783" s="4"/>
    </row>
    <row r="41784" ht="14.25" customHeight="1">
      <c r="A41784" s="4"/>
      <c r="B41784" s="4"/>
    </row>
    <row r="41785" ht="14.25" customHeight="1">
      <c r="A41785" s="4"/>
      <c r="B41785" s="4"/>
    </row>
    <row r="41786" ht="14.25" customHeight="1">
      <c r="A41786" s="4"/>
      <c r="B41786" s="4"/>
    </row>
    <row r="41787" ht="14.25" customHeight="1">
      <c r="A41787" s="4"/>
      <c r="B41787" s="4"/>
    </row>
    <row r="41788" ht="14.25" customHeight="1">
      <c r="A41788" s="4"/>
      <c r="B41788" s="4"/>
    </row>
    <row r="41789" ht="14.25" customHeight="1">
      <c r="A41789" s="4"/>
      <c r="B41789" s="4"/>
    </row>
    <row r="41790" ht="14.25" customHeight="1">
      <c r="A41790" s="4"/>
      <c r="B41790" s="4"/>
    </row>
    <row r="41791" ht="14.25" customHeight="1">
      <c r="A41791" s="4"/>
      <c r="B41791" s="4"/>
    </row>
    <row r="41792" ht="14.25" customHeight="1">
      <c r="A41792" s="4"/>
      <c r="B41792" s="4"/>
    </row>
    <row r="41793" ht="14.25" customHeight="1">
      <c r="A41793" s="4"/>
      <c r="B41793" s="4"/>
    </row>
    <row r="41794" ht="14.25" customHeight="1">
      <c r="A41794" s="4"/>
      <c r="B41794" s="4"/>
    </row>
    <row r="41795" ht="14.25" customHeight="1">
      <c r="A41795" s="4"/>
      <c r="B41795" s="4"/>
    </row>
    <row r="41796" ht="14.25" customHeight="1">
      <c r="A41796" s="4"/>
      <c r="B41796" s="4"/>
    </row>
    <row r="41797" ht="14.25" customHeight="1">
      <c r="A41797" s="4"/>
      <c r="B41797" s="4"/>
    </row>
    <row r="41798" ht="14.25" customHeight="1">
      <c r="A41798" s="4"/>
      <c r="B41798" s="4"/>
    </row>
    <row r="41799" ht="14.25" customHeight="1">
      <c r="A41799" s="4"/>
      <c r="B41799" s="4"/>
    </row>
    <row r="41800" ht="14.25" customHeight="1">
      <c r="A41800" s="4"/>
      <c r="B41800" s="4"/>
    </row>
    <row r="41801" ht="14.25" customHeight="1">
      <c r="A41801" s="4"/>
      <c r="B41801" s="4"/>
    </row>
    <row r="41802" ht="14.25" customHeight="1">
      <c r="A41802" s="4"/>
      <c r="B41802" s="4"/>
    </row>
    <row r="41803" ht="14.25" customHeight="1">
      <c r="A41803" s="4"/>
      <c r="B41803" s="4"/>
    </row>
    <row r="41804" ht="14.25" customHeight="1">
      <c r="A41804" s="4"/>
      <c r="B41804" s="4"/>
    </row>
    <row r="41805" ht="14.25" customHeight="1">
      <c r="A41805" s="4"/>
      <c r="B41805" s="4"/>
    </row>
    <row r="41806" ht="14.25" customHeight="1">
      <c r="A41806" s="4"/>
      <c r="B41806" s="4"/>
    </row>
    <row r="41807" ht="14.25" customHeight="1">
      <c r="A41807" s="4"/>
      <c r="B41807" s="4"/>
    </row>
    <row r="41808" ht="14.25" customHeight="1">
      <c r="A41808" s="4"/>
      <c r="B41808" s="4"/>
    </row>
    <row r="41809" ht="14.25" customHeight="1">
      <c r="A41809" s="4"/>
      <c r="B41809" s="4"/>
    </row>
    <row r="41810" ht="14.25" customHeight="1">
      <c r="A41810" s="4"/>
      <c r="B41810" s="4"/>
    </row>
    <row r="41811" ht="14.25" customHeight="1">
      <c r="A41811" s="4"/>
      <c r="B41811" s="4"/>
    </row>
    <row r="41812" ht="14.25" customHeight="1">
      <c r="A41812" s="4"/>
      <c r="B41812" s="4"/>
    </row>
    <row r="41813" ht="14.25" customHeight="1">
      <c r="A41813" s="4"/>
      <c r="B41813" s="4"/>
    </row>
    <row r="41814" ht="14.25" customHeight="1">
      <c r="A41814" s="4"/>
      <c r="B41814" s="4"/>
    </row>
    <row r="41815" ht="14.25" customHeight="1">
      <c r="A41815" s="4"/>
      <c r="B41815" s="4"/>
    </row>
    <row r="41816" ht="14.25" customHeight="1">
      <c r="A41816" s="4"/>
      <c r="B41816" s="4"/>
    </row>
    <row r="41817" ht="14.25" customHeight="1">
      <c r="A41817" s="4"/>
      <c r="B41817" s="4"/>
    </row>
    <row r="41818" ht="14.25" customHeight="1">
      <c r="A41818" s="4"/>
      <c r="B41818" s="4"/>
    </row>
    <row r="41819" ht="14.25" customHeight="1">
      <c r="A41819" s="4"/>
      <c r="B41819" s="4"/>
    </row>
    <row r="41820" ht="14.25" customHeight="1">
      <c r="A41820" s="4"/>
      <c r="B41820" s="4"/>
    </row>
    <row r="41821" ht="14.25" customHeight="1">
      <c r="A41821" s="4"/>
      <c r="B41821" s="4"/>
    </row>
    <row r="41822" ht="14.25" customHeight="1">
      <c r="A41822" s="4"/>
      <c r="B41822" s="4"/>
    </row>
    <row r="41823" ht="14.25" customHeight="1">
      <c r="A41823" s="4"/>
      <c r="B41823" s="4"/>
    </row>
    <row r="41824" ht="14.25" customHeight="1">
      <c r="A41824" s="4"/>
      <c r="B41824" s="4"/>
    </row>
    <row r="41825" ht="14.25" customHeight="1">
      <c r="A41825" s="4"/>
      <c r="B41825" s="4"/>
    </row>
    <row r="41826" ht="14.25" customHeight="1">
      <c r="A41826" s="4"/>
      <c r="B41826" s="4"/>
    </row>
    <row r="41827" ht="14.25" customHeight="1">
      <c r="A41827" s="4"/>
      <c r="B41827" s="4"/>
    </row>
    <row r="41828" ht="14.25" customHeight="1">
      <c r="A41828" s="4"/>
      <c r="B41828" s="4"/>
    </row>
    <row r="41829" ht="14.25" customHeight="1">
      <c r="A41829" s="4"/>
      <c r="B41829" s="4"/>
    </row>
    <row r="41830" ht="14.25" customHeight="1">
      <c r="A41830" s="4"/>
      <c r="B41830" s="4"/>
    </row>
    <row r="41831" ht="14.25" customHeight="1">
      <c r="A41831" s="4"/>
      <c r="B41831" s="4"/>
    </row>
    <row r="41832" ht="14.25" customHeight="1">
      <c r="A41832" s="4"/>
      <c r="B41832" s="4"/>
    </row>
    <row r="41833" ht="14.25" customHeight="1">
      <c r="A41833" s="4"/>
      <c r="B41833" s="4"/>
    </row>
    <row r="41834" ht="14.25" customHeight="1">
      <c r="A41834" s="4"/>
      <c r="B41834" s="4"/>
    </row>
    <row r="41835" ht="14.25" customHeight="1">
      <c r="A41835" s="4"/>
      <c r="B41835" s="4"/>
    </row>
    <row r="41836" ht="14.25" customHeight="1">
      <c r="A41836" s="4"/>
      <c r="B41836" s="4"/>
    </row>
    <row r="41837" ht="14.25" customHeight="1">
      <c r="A41837" s="4"/>
      <c r="B41837" s="4"/>
    </row>
    <row r="41838" ht="14.25" customHeight="1">
      <c r="A41838" s="4"/>
      <c r="B41838" s="4"/>
    </row>
    <row r="41839" ht="14.25" customHeight="1">
      <c r="A41839" s="4"/>
      <c r="B41839" s="4"/>
    </row>
    <row r="41840" ht="14.25" customHeight="1">
      <c r="A41840" s="4"/>
      <c r="B41840" s="4"/>
    </row>
    <row r="41841" ht="14.25" customHeight="1">
      <c r="A41841" s="4"/>
      <c r="B41841" s="4"/>
    </row>
    <row r="41842" ht="14.25" customHeight="1">
      <c r="A41842" s="4"/>
      <c r="B41842" s="4"/>
    </row>
    <row r="41843" ht="14.25" customHeight="1">
      <c r="A41843" s="4"/>
      <c r="B41843" s="4"/>
    </row>
    <row r="41844" ht="14.25" customHeight="1">
      <c r="A41844" s="4"/>
      <c r="B41844" s="4"/>
    </row>
    <row r="41845" ht="14.25" customHeight="1">
      <c r="A41845" s="4"/>
      <c r="B41845" s="4"/>
    </row>
    <row r="41846" ht="14.25" customHeight="1">
      <c r="A41846" s="4"/>
      <c r="B41846" s="4"/>
    </row>
    <row r="41847" ht="14.25" customHeight="1">
      <c r="A41847" s="4"/>
      <c r="B41847" s="4"/>
    </row>
    <row r="41848" ht="14.25" customHeight="1">
      <c r="A41848" s="4"/>
      <c r="B41848" s="4"/>
    </row>
    <row r="41849" ht="14.25" customHeight="1">
      <c r="A41849" s="4"/>
      <c r="B41849" s="4"/>
    </row>
    <row r="41850" ht="14.25" customHeight="1">
      <c r="A41850" s="4"/>
      <c r="B41850" s="4"/>
    </row>
    <row r="41851" ht="14.25" customHeight="1">
      <c r="A41851" s="4"/>
      <c r="B41851" s="4"/>
    </row>
    <row r="41852" ht="14.25" customHeight="1">
      <c r="A41852" s="4"/>
      <c r="B41852" s="4"/>
    </row>
    <row r="41853" ht="14.25" customHeight="1">
      <c r="A41853" s="4"/>
      <c r="B41853" s="4"/>
    </row>
    <row r="41854" ht="14.25" customHeight="1">
      <c r="A41854" s="4"/>
      <c r="B41854" s="4"/>
    </row>
    <row r="41855" ht="14.25" customHeight="1">
      <c r="A41855" s="4"/>
      <c r="B41855" s="4"/>
    </row>
    <row r="41856" ht="14.25" customHeight="1">
      <c r="A41856" s="4"/>
      <c r="B41856" s="4"/>
    </row>
    <row r="41857" ht="14.25" customHeight="1">
      <c r="A41857" s="4"/>
      <c r="B41857" s="4"/>
    </row>
    <row r="41858" ht="14.25" customHeight="1">
      <c r="A41858" s="4"/>
      <c r="B41858" s="4"/>
    </row>
    <row r="41859" ht="14.25" customHeight="1">
      <c r="A41859" s="4"/>
      <c r="B41859" s="4"/>
    </row>
    <row r="41860" ht="14.25" customHeight="1">
      <c r="A41860" s="4"/>
      <c r="B41860" s="4"/>
    </row>
    <row r="41861" ht="14.25" customHeight="1">
      <c r="A41861" s="4"/>
      <c r="B41861" s="4"/>
    </row>
    <row r="41862" ht="14.25" customHeight="1">
      <c r="A41862" s="4"/>
      <c r="B41862" s="4"/>
    </row>
    <row r="41863" ht="14.25" customHeight="1">
      <c r="A41863" s="4"/>
      <c r="B41863" s="4"/>
    </row>
    <row r="41864" ht="14.25" customHeight="1">
      <c r="A41864" s="4"/>
      <c r="B41864" s="4"/>
    </row>
    <row r="41865" ht="14.25" customHeight="1">
      <c r="A41865" s="4"/>
      <c r="B41865" s="4"/>
    </row>
    <row r="41866" ht="14.25" customHeight="1">
      <c r="A41866" s="4"/>
      <c r="B41866" s="4"/>
    </row>
    <row r="41867" ht="14.25" customHeight="1">
      <c r="A41867" s="4"/>
      <c r="B41867" s="4"/>
    </row>
    <row r="41868" ht="14.25" customHeight="1">
      <c r="A41868" s="4"/>
      <c r="B41868" s="4"/>
    </row>
    <row r="41869" ht="14.25" customHeight="1">
      <c r="A41869" s="4"/>
      <c r="B41869" s="4"/>
    </row>
    <row r="41870" ht="14.25" customHeight="1">
      <c r="A41870" s="4"/>
      <c r="B41870" s="4"/>
    </row>
    <row r="41871" ht="14.25" customHeight="1">
      <c r="A41871" s="4"/>
      <c r="B41871" s="4"/>
    </row>
    <row r="41872" ht="14.25" customHeight="1">
      <c r="A41872" s="4"/>
      <c r="B41872" s="4"/>
    </row>
    <row r="41873" ht="14.25" customHeight="1">
      <c r="A41873" s="4"/>
      <c r="B41873" s="4"/>
    </row>
    <row r="41874" ht="14.25" customHeight="1">
      <c r="A41874" s="4"/>
      <c r="B41874" s="4"/>
    </row>
    <row r="41875" ht="14.25" customHeight="1">
      <c r="A41875" s="4"/>
      <c r="B41875" s="4"/>
    </row>
    <row r="41876" ht="14.25" customHeight="1">
      <c r="A41876" s="4"/>
      <c r="B41876" s="4"/>
    </row>
    <row r="41877" ht="14.25" customHeight="1">
      <c r="A41877" s="4"/>
      <c r="B41877" s="4"/>
    </row>
    <row r="41878" ht="14.25" customHeight="1">
      <c r="A41878" s="4"/>
      <c r="B41878" s="4"/>
    </row>
    <row r="41879" ht="14.25" customHeight="1">
      <c r="A41879" s="4"/>
      <c r="B41879" s="4"/>
    </row>
    <row r="41880" ht="14.25" customHeight="1">
      <c r="A41880" s="4"/>
      <c r="B41880" s="4"/>
    </row>
    <row r="41881" ht="14.25" customHeight="1">
      <c r="A41881" s="4"/>
      <c r="B41881" s="4"/>
    </row>
    <row r="41882" ht="14.25" customHeight="1">
      <c r="A41882" s="4"/>
      <c r="B41882" s="4"/>
    </row>
    <row r="41883" ht="14.25" customHeight="1">
      <c r="A41883" s="4"/>
      <c r="B41883" s="4"/>
    </row>
    <row r="41884" ht="14.25" customHeight="1">
      <c r="A41884" s="4"/>
      <c r="B41884" s="4"/>
    </row>
    <row r="41885" ht="14.25" customHeight="1">
      <c r="A41885" s="4"/>
      <c r="B41885" s="4"/>
    </row>
    <row r="41886" ht="14.25" customHeight="1">
      <c r="A41886" s="4"/>
      <c r="B41886" s="4"/>
    </row>
    <row r="41887" ht="14.25" customHeight="1">
      <c r="A41887" s="4"/>
      <c r="B41887" s="4"/>
    </row>
    <row r="41888" ht="14.25" customHeight="1">
      <c r="A41888" s="4"/>
      <c r="B41888" s="4"/>
    </row>
    <row r="41889" ht="14.25" customHeight="1">
      <c r="A41889" s="4"/>
      <c r="B41889" s="4"/>
    </row>
    <row r="41890" ht="14.25" customHeight="1">
      <c r="A41890" s="4"/>
      <c r="B41890" s="4"/>
    </row>
    <row r="41891" ht="14.25" customHeight="1">
      <c r="A41891" s="4"/>
      <c r="B41891" s="4"/>
    </row>
    <row r="41892" ht="14.25" customHeight="1">
      <c r="A41892" s="4"/>
      <c r="B41892" s="4"/>
    </row>
    <row r="41893" ht="14.25" customHeight="1">
      <c r="A41893" s="4"/>
      <c r="B41893" s="4"/>
    </row>
    <row r="41894" ht="14.25" customHeight="1">
      <c r="A41894" s="4"/>
      <c r="B41894" s="4"/>
    </row>
    <row r="41895" ht="14.25" customHeight="1">
      <c r="A41895" s="4"/>
      <c r="B41895" s="4"/>
    </row>
    <row r="41896" ht="14.25" customHeight="1">
      <c r="A41896" s="4"/>
      <c r="B41896" s="4"/>
    </row>
    <row r="41897" ht="14.25" customHeight="1">
      <c r="A41897" s="4"/>
      <c r="B41897" s="4"/>
    </row>
    <row r="41898" ht="14.25" customHeight="1">
      <c r="A41898" s="4"/>
      <c r="B41898" s="4"/>
    </row>
    <row r="41899" ht="14.25" customHeight="1">
      <c r="A41899" s="4"/>
      <c r="B41899" s="4"/>
    </row>
    <row r="41900" ht="14.25" customHeight="1">
      <c r="A41900" s="4"/>
      <c r="B41900" s="4"/>
    </row>
    <row r="41901" ht="14.25" customHeight="1">
      <c r="A41901" s="4"/>
      <c r="B41901" s="4"/>
    </row>
    <row r="41902" ht="14.25" customHeight="1">
      <c r="A41902" s="4"/>
      <c r="B41902" s="4"/>
    </row>
    <row r="41903" ht="14.25" customHeight="1">
      <c r="A41903" s="4"/>
      <c r="B41903" s="4"/>
    </row>
    <row r="41904" ht="14.25" customHeight="1">
      <c r="A41904" s="4"/>
      <c r="B41904" s="4"/>
    </row>
    <row r="41905" ht="14.25" customHeight="1">
      <c r="A41905" s="4"/>
      <c r="B41905" s="4"/>
    </row>
    <row r="41906" ht="14.25" customHeight="1">
      <c r="A41906" s="4"/>
      <c r="B41906" s="4"/>
    </row>
    <row r="41907" ht="14.25" customHeight="1">
      <c r="A41907" s="4"/>
      <c r="B41907" s="4"/>
    </row>
    <row r="41908" ht="14.25" customHeight="1">
      <c r="A41908" s="4"/>
      <c r="B41908" s="4"/>
    </row>
    <row r="41909" ht="14.25" customHeight="1">
      <c r="A41909" s="4"/>
      <c r="B41909" s="4"/>
    </row>
    <row r="41910" ht="14.25" customHeight="1">
      <c r="A41910" s="4"/>
      <c r="B41910" s="4"/>
    </row>
    <row r="41911" ht="14.25" customHeight="1">
      <c r="A41911" s="4"/>
      <c r="B41911" s="4"/>
    </row>
    <row r="41912" ht="14.25" customHeight="1">
      <c r="A41912" s="4"/>
      <c r="B41912" s="4"/>
    </row>
    <row r="41913" ht="14.25" customHeight="1">
      <c r="A41913" s="4"/>
      <c r="B41913" s="4"/>
    </row>
    <row r="41914" ht="14.25" customHeight="1">
      <c r="A41914" s="4"/>
      <c r="B41914" s="4"/>
    </row>
    <row r="41915" ht="14.25" customHeight="1">
      <c r="A41915" s="4"/>
      <c r="B41915" s="4"/>
    </row>
    <row r="41916" ht="14.25" customHeight="1">
      <c r="A41916" s="4"/>
      <c r="B41916" s="4"/>
    </row>
    <row r="41917" ht="14.25" customHeight="1">
      <c r="A41917" s="4"/>
      <c r="B41917" s="4"/>
    </row>
    <row r="41918" ht="14.25" customHeight="1">
      <c r="A41918" s="4"/>
      <c r="B41918" s="4"/>
    </row>
    <row r="41919" ht="14.25" customHeight="1">
      <c r="A41919" s="4"/>
      <c r="B41919" s="4"/>
    </row>
    <row r="41920" ht="14.25" customHeight="1">
      <c r="A41920" s="4"/>
      <c r="B41920" s="4"/>
    </row>
    <row r="41921" ht="14.25" customHeight="1">
      <c r="A41921" s="4"/>
      <c r="B41921" s="4"/>
    </row>
    <row r="41922" ht="14.25" customHeight="1">
      <c r="A41922" s="4"/>
      <c r="B41922" s="4"/>
    </row>
    <row r="41923" ht="14.25" customHeight="1">
      <c r="A41923" s="4"/>
      <c r="B41923" s="4"/>
    </row>
    <row r="41924" ht="14.25" customHeight="1">
      <c r="A41924" s="4"/>
      <c r="B41924" s="4"/>
    </row>
    <row r="41925" ht="14.25" customHeight="1">
      <c r="A41925" s="4"/>
      <c r="B41925" s="4"/>
    </row>
    <row r="41926" ht="14.25" customHeight="1">
      <c r="A41926" s="4"/>
      <c r="B41926" s="4"/>
    </row>
    <row r="41927" ht="14.25" customHeight="1">
      <c r="A41927" s="4"/>
      <c r="B41927" s="4"/>
    </row>
    <row r="41928" ht="14.25" customHeight="1">
      <c r="A41928" s="4"/>
      <c r="B41928" s="4"/>
    </row>
    <row r="41929" ht="14.25" customHeight="1">
      <c r="A41929" s="4"/>
      <c r="B41929" s="4"/>
    </row>
    <row r="41930" ht="14.25" customHeight="1">
      <c r="A41930" s="4"/>
      <c r="B41930" s="4"/>
    </row>
    <row r="41931" ht="14.25" customHeight="1">
      <c r="A41931" s="4"/>
      <c r="B41931" s="4"/>
    </row>
    <row r="41932" ht="14.25" customHeight="1">
      <c r="A41932" s="4"/>
      <c r="B41932" s="4"/>
    </row>
    <row r="41933" ht="14.25" customHeight="1">
      <c r="A41933" s="4"/>
      <c r="B41933" s="4"/>
    </row>
    <row r="41934" ht="14.25" customHeight="1">
      <c r="A41934" s="4"/>
      <c r="B41934" s="4"/>
    </row>
    <row r="41935" ht="14.25" customHeight="1">
      <c r="A41935" s="4"/>
      <c r="B41935" s="4"/>
    </row>
    <row r="41936" ht="14.25" customHeight="1">
      <c r="A41936" s="4"/>
      <c r="B41936" s="4"/>
    </row>
    <row r="41937" ht="14.25" customHeight="1">
      <c r="A41937" s="4"/>
      <c r="B41937" s="4"/>
    </row>
    <row r="41938" ht="14.25" customHeight="1">
      <c r="A41938" s="4"/>
      <c r="B41938" s="4"/>
    </row>
    <row r="41939" ht="14.25" customHeight="1">
      <c r="A41939" s="4"/>
      <c r="B41939" s="4"/>
    </row>
    <row r="41940" ht="14.25" customHeight="1">
      <c r="A41940" s="4"/>
      <c r="B41940" s="4"/>
    </row>
    <row r="41941" ht="14.25" customHeight="1">
      <c r="A41941" s="4"/>
      <c r="B41941" s="4"/>
    </row>
    <row r="41942" ht="14.25" customHeight="1">
      <c r="A41942" s="4"/>
      <c r="B41942" s="4"/>
    </row>
    <row r="41943" ht="14.25" customHeight="1">
      <c r="A41943" s="4"/>
      <c r="B41943" s="4"/>
    </row>
    <row r="41944" ht="14.25" customHeight="1">
      <c r="A41944" s="4"/>
      <c r="B41944" s="4"/>
    </row>
    <row r="41945" ht="14.25" customHeight="1">
      <c r="A41945" s="4"/>
      <c r="B41945" s="4"/>
    </row>
    <row r="41946" ht="14.25" customHeight="1">
      <c r="A41946" s="4"/>
      <c r="B41946" s="4"/>
    </row>
    <row r="41947" ht="14.25" customHeight="1">
      <c r="A41947" s="4"/>
      <c r="B41947" s="4"/>
    </row>
    <row r="41948" ht="14.25" customHeight="1">
      <c r="A41948" s="4"/>
      <c r="B41948" s="4"/>
    </row>
    <row r="41949" ht="14.25" customHeight="1">
      <c r="A41949" s="4"/>
      <c r="B41949" s="4"/>
    </row>
    <row r="41950" ht="14.25" customHeight="1">
      <c r="A41950" s="4"/>
      <c r="B41950" s="4"/>
    </row>
    <row r="41951" ht="14.25" customHeight="1">
      <c r="A41951" s="4"/>
      <c r="B41951" s="4"/>
    </row>
    <row r="41952" ht="14.25" customHeight="1">
      <c r="A41952" s="4"/>
      <c r="B41952" s="4"/>
    </row>
    <row r="41953" ht="14.25" customHeight="1">
      <c r="A41953" s="4"/>
      <c r="B41953" s="4"/>
    </row>
    <row r="41954" ht="14.25" customHeight="1">
      <c r="A41954" s="4"/>
      <c r="B41954" s="4"/>
    </row>
    <row r="41955" ht="14.25" customHeight="1">
      <c r="A41955" s="4"/>
      <c r="B41955" s="4"/>
    </row>
    <row r="41956" ht="14.25" customHeight="1">
      <c r="A41956" s="4"/>
      <c r="B41956" s="4"/>
    </row>
    <row r="41957" ht="14.25" customHeight="1">
      <c r="A41957" s="4"/>
      <c r="B41957" s="4"/>
    </row>
    <row r="41958" ht="14.25" customHeight="1">
      <c r="A41958" s="4"/>
      <c r="B41958" s="4"/>
    </row>
    <row r="41959" ht="14.25" customHeight="1">
      <c r="A41959" s="4"/>
      <c r="B41959" s="4"/>
    </row>
    <row r="41960" ht="14.25" customHeight="1">
      <c r="A41960" s="4"/>
      <c r="B41960" s="4"/>
    </row>
    <row r="41961" ht="14.25" customHeight="1">
      <c r="A41961" s="4"/>
      <c r="B41961" s="4"/>
    </row>
    <row r="41962" ht="14.25" customHeight="1">
      <c r="A41962" s="4"/>
      <c r="B41962" s="4"/>
    </row>
    <row r="41963" ht="14.25" customHeight="1">
      <c r="A41963" s="4"/>
      <c r="B41963" s="4"/>
    </row>
    <row r="41964" ht="14.25" customHeight="1">
      <c r="A41964" s="4"/>
      <c r="B41964" s="4"/>
    </row>
    <row r="41965" ht="14.25" customHeight="1">
      <c r="A41965" s="4"/>
      <c r="B41965" s="4"/>
    </row>
    <row r="41966" ht="14.25" customHeight="1">
      <c r="A41966" s="4"/>
      <c r="B41966" s="4"/>
    </row>
    <row r="41967" ht="14.25" customHeight="1">
      <c r="A41967" s="4"/>
      <c r="B41967" s="4"/>
    </row>
    <row r="41968" ht="14.25" customHeight="1">
      <c r="A41968" s="4"/>
      <c r="B41968" s="4"/>
    </row>
    <row r="41969" ht="14.25" customHeight="1">
      <c r="A41969" s="4"/>
      <c r="B41969" s="4"/>
    </row>
    <row r="41970" ht="14.25" customHeight="1">
      <c r="A41970" s="4"/>
      <c r="B41970" s="4"/>
    </row>
    <row r="41971" ht="14.25" customHeight="1">
      <c r="A41971" s="4"/>
      <c r="B41971" s="4"/>
    </row>
    <row r="41972" ht="14.25" customHeight="1">
      <c r="A41972" s="4"/>
      <c r="B41972" s="4"/>
    </row>
    <row r="41973" ht="14.25" customHeight="1">
      <c r="A41973" s="4"/>
      <c r="B41973" s="4"/>
    </row>
    <row r="41974" ht="14.25" customHeight="1">
      <c r="A41974" s="4"/>
      <c r="B41974" s="4"/>
    </row>
    <row r="41975" ht="14.25" customHeight="1">
      <c r="A41975" s="4"/>
      <c r="B41975" s="4"/>
    </row>
    <row r="41976" ht="14.25" customHeight="1">
      <c r="A41976" s="4"/>
      <c r="B41976" s="4"/>
    </row>
    <row r="41977" ht="14.25" customHeight="1">
      <c r="A41977" s="4"/>
      <c r="B41977" s="4"/>
    </row>
    <row r="41978" ht="14.25" customHeight="1">
      <c r="A41978" s="4"/>
      <c r="B41978" s="4"/>
    </row>
    <row r="41979" ht="14.25" customHeight="1">
      <c r="A41979" s="4"/>
      <c r="B41979" s="4"/>
    </row>
    <row r="41980" ht="14.25" customHeight="1">
      <c r="A41980" s="4"/>
      <c r="B41980" s="4"/>
    </row>
    <row r="41981" ht="14.25" customHeight="1">
      <c r="A41981" s="4"/>
      <c r="B41981" s="4"/>
    </row>
    <row r="41982" ht="14.25" customHeight="1">
      <c r="A41982" s="4"/>
      <c r="B41982" s="4"/>
    </row>
    <row r="41983" ht="14.25" customHeight="1">
      <c r="A41983" s="4"/>
      <c r="B41983" s="4"/>
    </row>
    <row r="41984" ht="14.25" customHeight="1">
      <c r="A41984" s="4"/>
      <c r="B41984" s="4"/>
    </row>
    <row r="41985" ht="14.25" customHeight="1">
      <c r="A41985" s="4"/>
      <c r="B41985" s="4"/>
    </row>
    <row r="41986" ht="14.25" customHeight="1">
      <c r="A41986" s="4"/>
      <c r="B41986" s="4"/>
    </row>
    <row r="41987" ht="14.25" customHeight="1">
      <c r="A41987" s="4"/>
      <c r="B41987" s="4"/>
    </row>
    <row r="41988" ht="14.25" customHeight="1">
      <c r="A41988" s="4"/>
      <c r="B41988" s="4"/>
    </row>
    <row r="41989" ht="14.25" customHeight="1">
      <c r="A41989" s="4"/>
      <c r="B41989" s="4"/>
    </row>
    <row r="41990" ht="14.25" customHeight="1">
      <c r="A41990" s="4"/>
      <c r="B41990" s="4"/>
    </row>
    <row r="41991" ht="14.25" customHeight="1">
      <c r="A41991" s="4"/>
      <c r="B41991" s="4"/>
    </row>
    <row r="41992" ht="14.25" customHeight="1">
      <c r="A41992" s="4"/>
      <c r="B41992" s="4"/>
    </row>
    <row r="41993" ht="14.25" customHeight="1">
      <c r="A41993" s="4"/>
      <c r="B41993" s="4"/>
    </row>
    <row r="41994" ht="14.25" customHeight="1">
      <c r="A41994" s="4"/>
      <c r="B41994" s="4"/>
    </row>
    <row r="41995" ht="14.25" customHeight="1">
      <c r="A41995" s="4"/>
      <c r="B41995" s="4"/>
    </row>
    <row r="41996" ht="14.25" customHeight="1">
      <c r="A41996" s="4"/>
      <c r="B41996" s="4"/>
    </row>
    <row r="41997" ht="14.25" customHeight="1">
      <c r="A41997" s="4"/>
      <c r="B41997" s="4"/>
    </row>
    <row r="41998" ht="14.25" customHeight="1">
      <c r="A41998" s="4"/>
      <c r="B41998" s="4"/>
    </row>
    <row r="41999" ht="14.25" customHeight="1">
      <c r="A41999" s="4"/>
      <c r="B41999" s="4"/>
    </row>
    <row r="42000" ht="14.25" customHeight="1">
      <c r="A42000" s="4"/>
      <c r="B42000" s="4"/>
    </row>
    <row r="42001" ht="14.25" customHeight="1">
      <c r="A42001" s="4"/>
      <c r="B42001" s="4"/>
    </row>
    <row r="42002" ht="14.25" customHeight="1">
      <c r="A42002" s="4"/>
      <c r="B42002" s="4"/>
    </row>
    <row r="42003" ht="14.25" customHeight="1">
      <c r="A42003" s="4"/>
      <c r="B42003" s="4"/>
    </row>
    <row r="42004" ht="14.25" customHeight="1">
      <c r="A42004" s="4"/>
      <c r="B42004" s="4"/>
    </row>
    <row r="42005" ht="14.25" customHeight="1">
      <c r="A42005" s="4"/>
      <c r="B42005" s="4"/>
    </row>
    <row r="42006" ht="14.25" customHeight="1">
      <c r="A42006" s="4"/>
      <c r="B42006" s="4"/>
    </row>
    <row r="42007" ht="14.25" customHeight="1">
      <c r="A42007" s="4"/>
      <c r="B42007" s="4"/>
    </row>
    <row r="42008" ht="14.25" customHeight="1">
      <c r="A42008" s="4"/>
      <c r="B42008" s="4"/>
    </row>
    <row r="42009" ht="14.25" customHeight="1">
      <c r="A42009" s="4"/>
      <c r="B42009" s="4"/>
    </row>
    <row r="42010" ht="14.25" customHeight="1">
      <c r="A42010" s="4"/>
      <c r="B42010" s="4"/>
    </row>
    <row r="42011" ht="14.25" customHeight="1">
      <c r="A42011" s="4"/>
      <c r="B42011" s="4"/>
    </row>
    <row r="42012" ht="14.25" customHeight="1">
      <c r="A42012" s="4"/>
      <c r="B42012" s="4"/>
    </row>
    <row r="42013" ht="14.25" customHeight="1">
      <c r="A42013" s="4"/>
      <c r="B42013" s="4"/>
    </row>
    <row r="42014" ht="14.25" customHeight="1">
      <c r="A42014" s="4"/>
      <c r="B42014" s="4"/>
    </row>
    <row r="42015" ht="14.25" customHeight="1">
      <c r="A42015" s="4"/>
      <c r="B42015" s="4"/>
    </row>
    <row r="42016" ht="14.25" customHeight="1">
      <c r="A42016" s="4"/>
      <c r="B42016" s="4"/>
    </row>
    <row r="42017" ht="14.25" customHeight="1">
      <c r="A42017" s="4"/>
      <c r="B42017" s="4"/>
    </row>
    <row r="42018" ht="14.25" customHeight="1">
      <c r="A42018" s="4"/>
      <c r="B42018" s="4"/>
    </row>
    <row r="42019" ht="14.25" customHeight="1">
      <c r="A42019" s="4"/>
      <c r="B42019" s="4"/>
    </row>
    <row r="42020" ht="14.25" customHeight="1">
      <c r="A42020" s="4"/>
      <c r="B42020" s="4"/>
    </row>
    <row r="42021" ht="14.25" customHeight="1">
      <c r="A42021" s="4"/>
      <c r="B42021" s="4"/>
    </row>
    <row r="42022" ht="14.25" customHeight="1">
      <c r="A42022" s="4"/>
      <c r="B42022" s="4"/>
    </row>
    <row r="42023" ht="14.25" customHeight="1">
      <c r="A42023" s="4"/>
      <c r="B42023" s="4"/>
    </row>
    <row r="42024" ht="14.25" customHeight="1">
      <c r="A42024" s="4"/>
      <c r="B42024" s="4"/>
    </row>
    <row r="42025" ht="14.25" customHeight="1">
      <c r="A42025" s="4"/>
      <c r="B42025" s="4"/>
    </row>
    <row r="42026" ht="14.25" customHeight="1">
      <c r="A42026" s="4"/>
      <c r="B42026" s="4"/>
    </row>
    <row r="42027" ht="14.25" customHeight="1">
      <c r="A42027" s="4"/>
      <c r="B42027" s="4"/>
    </row>
    <row r="42028" ht="14.25" customHeight="1">
      <c r="A42028" s="4"/>
      <c r="B42028" s="4"/>
    </row>
    <row r="42029" ht="14.25" customHeight="1">
      <c r="A42029" s="4"/>
      <c r="B42029" s="4"/>
    </row>
    <row r="42030" ht="14.25" customHeight="1">
      <c r="A42030" s="4"/>
      <c r="B42030" s="4"/>
    </row>
    <row r="42031" ht="14.25" customHeight="1">
      <c r="A42031" s="4"/>
      <c r="B42031" s="4"/>
    </row>
    <row r="42032" ht="14.25" customHeight="1">
      <c r="A42032" s="4"/>
      <c r="B42032" s="4"/>
    </row>
    <row r="42033" ht="14.25" customHeight="1">
      <c r="A42033" s="4"/>
      <c r="B42033" s="4"/>
    </row>
    <row r="42034" ht="14.25" customHeight="1">
      <c r="A42034" s="4"/>
      <c r="B42034" s="4"/>
    </row>
    <row r="42035" ht="14.25" customHeight="1">
      <c r="A42035" s="4"/>
      <c r="B42035" s="4"/>
    </row>
    <row r="42036" ht="14.25" customHeight="1">
      <c r="A42036" s="4"/>
      <c r="B42036" s="4"/>
    </row>
    <row r="42037" ht="14.25" customHeight="1">
      <c r="A42037" s="4"/>
      <c r="B42037" s="4"/>
    </row>
    <row r="42038" ht="14.25" customHeight="1">
      <c r="A42038" s="4"/>
      <c r="B42038" s="4"/>
    </row>
    <row r="42039" ht="14.25" customHeight="1">
      <c r="A42039" s="4"/>
      <c r="B42039" s="4"/>
    </row>
    <row r="42040" ht="14.25" customHeight="1">
      <c r="A42040" s="4"/>
      <c r="B42040" s="4"/>
    </row>
    <row r="42041" ht="14.25" customHeight="1">
      <c r="A42041" s="4"/>
      <c r="B42041" s="4"/>
    </row>
    <row r="42042" ht="14.25" customHeight="1">
      <c r="A42042" s="4"/>
      <c r="B42042" s="4"/>
    </row>
    <row r="42043" ht="14.25" customHeight="1">
      <c r="A42043" s="4"/>
      <c r="B42043" s="4"/>
    </row>
    <row r="42044" ht="14.25" customHeight="1">
      <c r="A42044" s="4"/>
      <c r="B42044" s="4"/>
    </row>
    <row r="42045" ht="14.25" customHeight="1">
      <c r="A42045" s="4"/>
      <c r="B42045" s="4"/>
    </row>
    <row r="42046" ht="14.25" customHeight="1">
      <c r="A42046" s="4"/>
      <c r="B42046" s="4"/>
    </row>
    <row r="42047" ht="14.25" customHeight="1">
      <c r="A42047" s="4"/>
      <c r="B42047" s="4"/>
    </row>
    <row r="42048" ht="14.25" customHeight="1">
      <c r="A42048" s="4"/>
      <c r="B42048" s="4"/>
    </row>
    <row r="42049" ht="14.25" customHeight="1">
      <c r="A42049" s="4"/>
      <c r="B42049" s="4"/>
    </row>
    <row r="42050" ht="14.25" customHeight="1">
      <c r="A42050" s="4"/>
      <c r="B42050" s="4"/>
    </row>
    <row r="42051" ht="14.25" customHeight="1">
      <c r="A42051" s="4"/>
      <c r="B42051" s="4"/>
    </row>
    <row r="42052" ht="14.25" customHeight="1">
      <c r="A42052" s="4"/>
      <c r="B42052" s="4"/>
    </row>
    <row r="42053" ht="14.25" customHeight="1">
      <c r="A42053" s="4"/>
      <c r="B42053" s="4"/>
    </row>
    <row r="42054" ht="14.25" customHeight="1">
      <c r="A42054" s="4"/>
      <c r="B42054" s="4"/>
    </row>
    <row r="42055" ht="14.25" customHeight="1">
      <c r="A42055" s="4"/>
      <c r="B42055" s="4"/>
    </row>
    <row r="42056" ht="14.25" customHeight="1">
      <c r="A42056" s="4"/>
      <c r="B42056" s="4"/>
    </row>
    <row r="42057" ht="14.25" customHeight="1">
      <c r="A42057" s="4"/>
      <c r="B42057" s="4"/>
    </row>
    <row r="42058" ht="14.25" customHeight="1">
      <c r="A42058" s="4"/>
      <c r="B42058" s="4"/>
    </row>
    <row r="42059" ht="14.25" customHeight="1">
      <c r="A42059" s="4"/>
      <c r="B42059" s="4"/>
    </row>
    <row r="42060" ht="14.25" customHeight="1">
      <c r="A42060" s="4"/>
      <c r="B42060" s="4"/>
    </row>
    <row r="42061" ht="14.25" customHeight="1">
      <c r="A42061" s="4"/>
      <c r="B42061" s="4"/>
    </row>
    <row r="42062" ht="14.25" customHeight="1">
      <c r="A42062" s="4"/>
      <c r="B42062" s="4"/>
    </row>
    <row r="42063" ht="14.25" customHeight="1">
      <c r="A42063" s="4"/>
      <c r="B42063" s="4"/>
    </row>
    <row r="42064" ht="14.25" customHeight="1">
      <c r="A42064" s="4"/>
      <c r="B42064" s="4"/>
    </row>
    <row r="42065" ht="14.25" customHeight="1">
      <c r="A42065" s="4"/>
      <c r="B42065" s="4"/>
    </row>
    <row r="42066" ht="14.25" customHeight="1">
      <c r="A42066" s="4"/>
      <c r="B42066" s="4"/>
    </row>
    <row r="42067" ht="14.25" customHeight="1">
      <c r="A42067" s="4"/>
      <c r="B42067" s="4"/>
    </row>
    <row r="42068" ht="14.25" customHeight="1">
      <c r="A42068" s="4"/>
      <c r="B42068" s="4"/>
    </row>
    <row r="42069" ht="14.25" customHeight="1">
      <c r="A42069" s="4"/>
      <c r="B42069" s="4"/>
    </row>
    <row r="42070" ht="14.25" customHeight="1">
      <c r="A42070" s="4"/>
      <c r="B42070" s="4"/>
    </row>
    <row r="42071" ht="14.25" customHeight="1">
      <c r="A42071" s="4"/>
      <c r="B42071" s="4"/>
    </row>
    <row r="42072" ht="14.25" customHeight="1">
      <c r="A42072" s="4"/>
      <c r="B42072" s="4"/>
    </row>
    <row r="42073" ht="14.25" customHeight="1">
      <c r="A42073" s="4"/>
      <c r="B42073" s="4"/>
    </row>
    <row r="42074" ht="14.25" customHeight="1">
      <c r="A42074" s="4"/>
      <c r="B42074" s="4"/>
    </row>
    <row r="42075" ht="14.25" customHeight="1">
      <c r="A42075" s="4"/>
      <c r="B42075" s="4"/>
    </row>
    <row r="42076" ht="14.25" customHeight="1">
      <c r="A42076" s="4"/>
      <c r="B42076" s="4"/>
    </row>
    <row r="42077" ht="14.25" customHeight="1">
      <c r="A42077" s="4"/>
      <c r="B42077" s="4"/>
    </row>
    <row r="42078" ht="14.25" customHeight="1">
      <c r="A42078" s="4"/>
      <c r="B42078" s="4"/>
    </row>
    <row r="42079" ht="14.25" customHeight="1">
      <c r="A42079" s="4"/>
      <c r="B42079" s="4"/>
    </row>
    <row r="42080" ht="14.25" customHeight="1">
      <c r="A42080" s="4"/>
      <c r="B42080" s="4"/>
    </row>
    <row r="42081" ht="14.25" customHeight="1">
      <c r="A42081" s="4"/>
      <c r="B42081" s="4"/>
    </row>
    <row r="42082" ht="14.25" customHeight="1">
      <c r="A42082" s="4"/>
      <c r="B42082" s="4"/>
    </row>
    <row r="42083" ht="14.25" customHeight="1">
      <c r="A42083" s="4"/>
      <c r="B42083" s="4"/>
    </row>
    <row r="42084" ht="14.25" customHeight="1">
      <c r="A42084" s="4"/>
      <c r="B42084" s="4"/>
    </row>
    <row r="42085" ht="14.25" customHeight="1">
      <c r="A42085" s="4"/>
      <c r="B42085" s="4"/>
    </row>
    <row r="42086" ht="14.25" customHeight="1">
      <c r="A42086" s="4"/>
      <c r="B42086" s="4"/>
    </row>
    <row r="42087" ht="14.25" customHeight="1">
      <c r="A42087" s="4"/>
      <c r="B42087" s="4"/>
    </row>
    <row r="42088" ht="14.25" customHeight="1">
      <c r="A42088" s="4"/>
      <c r="B42088" s="4"/>
    </row>
    <row r="42089" ht="14.25" customHeight="1">
      <c r="A42089" s="4"/>
      <c r="B42089" s="4"/>
    </row>
    <row r="42090" ht="14.25" customHeight="1">
      <c r="A42090" s="4"/>
      <c r="B42090" s="4"/>
    </row>
    <row r="42091" ht="14.25" customHeight="1">
      <c r="A42091" s="4"/>
      <c r="B42091" s="4"/>
    </row>
    <row r="42092" ht="14.25" customHeight="1">
      <c r="A42092" s="4"/>
      <c r="B42092" s="4"/>
    </row>
    <row r="42093" ht="14.25" customHeight="1">
      <c r="A42093" s="4"/>
      <c r="B42093" s="4"/>
    </row>
    <row r="42094" ht="14.25" customHeight="1">
      <c r="A42094" s="4"/>
      <c r="B42094" s="4"/>
    </row>
    <row r="42095" ht="14.25" customHeight="1">
      <c r="A42095" s="4"/>
      <c r="B42095" s="4"/>
    </row>
    <row r="42096" ht="14.25" customHeight="1">
      <c r="A42096" s="4"/>
      <c r="B42096" s="4"/>
    </row>
    <row r="42097" ht="14.25" customHeight="1">
      <c r="A42097" s="4"/>
      <c r="B42097" s="4"/>
    </row>
    <row r="42098" ht="14.25" customHeight="1">
      <c r="A42098" s="4"/>
      <c r="B42098" s="4"/>
    </row>
    <row r="42099" ht="14.25" customHeight="1">
      <c r="A42099" s="4"/>
      <c r="B42099" s="4"/>
    </row>
    <row r="42100" ht="14.25" customHeight="1">
      <c r="A42100" s="4"/>
      <c r="B42100" s="4"/>
    </row>
    <row r="42101" ht="14.25" customHeight="1">
      <c r="A42101" s="4"/>
      <c r="B42101" s="4"/>
    </row>
    <row r="42102" ht="14.25" customHeight="1">
      <c r="A42102" s="4"/>
      <c r="B42102" s="4"/>
    </row>
    <row r="42103" ht="14.25" customHeight="1">
      <c r="A42103" s="4"/>
      <c r="B42103" s="4"/>
    </row>
    <row r="42104" ht="14.25" customHeight="1">
      <c r="A42104" s="4"/>
      <c r="B42104" s="4"/>
    </row>
    <row r="42105" ht="14.25" customHeight="1">
      <c r="A42105" s="4"/>
      <c r="B42105" s="4"/>
    </row>
    <row r="42106" ht="14.25" customHeight="1">
      <c r="A42106" s="4"/>
      <c r="B42106" s="4"/>
    </row>
    <row r="42107" ht="14.25" customHeight="1">
      <c r="A42107" s="4"/>
      <c r="B42107" s="4"/>
    </row>
    <row r="42108" ht="14.25" customHeight="1">
      <c r="A42108" s="4"/>
      <c r="B42108" s="4"/>
    </row>
    <row r="42109" ht="14.25" customHeight="1">
      <c r="A42109" s="4"/>
      <c r="B42109" s="4"/>
    </row>
    <row r="42110" ht="14.25" customHeight="1">
      <c r="A42110" s="4"/>
      <c r="B42110" s="4"/>
    </row>
    <row r="42111" ht="14.25" customHeight="1">
      <c r="A42111" s="4"/>
      <c r="B42111" s="4"/>
    </row>
    <row r="42112" ht="14.25" customHeight="1">
      <c r="A42112" s="4"/>
      <c r="B42112" s="4"/>
    </row>
    <row r="42113" ht="14.25" customHeight="1">
      <c r="A42113" s="4"/>
      <c r="B42113" s="4"/>
    </row>
    <row r="42114" ht="14.25" customHeight="1">
      <c r="A42114" s="4"/>
      <c r="B42114" s="4"/>
    </row>
    <row r="42115" ht="14.25" customHeight="1">
      <c r="A42115" s="4"/>
      <c r="B42115" s="4"/>
    </row>
    <row r="42116" ht="14.25" customHeight="1">
      <c r="A42116" s="4"/>
      <c r="B42116" s="4"/>
    </row>
    <row r="42117" ht="14.25" customHeight="1">
      <c r="A42117" s="4"/>
      <c r="B42117" s="4"/>
    </row>
    <row r="42118" ht="14.25" customHeight="1">
      <c r="A42118" s="4"/>
      <c r="B42118" s="4"/>
    </row>
    <row r="42119" ht="14.25" customHeight="1">
      <c r="A42119" s="4"/>
      <c r="B42119" s="4"/>
    </row>
    <row r="42120" ht="14.25" customHeight="1">
      <c r="A42120" s="4"/>
      <c r="B42120" s="4"/>
    </row>
    <row r="42121" ht="14.25" customHeight="1">
      <c r="A42121" s="4"/>
      <c r="B42121" s="4"/>
    </row>
    <row r="42122" ht="14.25" customHeight="1">
      <c r="A42122" s="4"/>
      <c r="B42122" s="4"/>
    </row>
    <row r="42123" ht="14.25" customHeight="1">
      <c r="A42123" s="4"/>
      <c r="B42123" s="4"/>
    </row>
    <row r="42124" ht="14.25" customHeight="1">
      <c r="A42124" s="4"/>
      <c r="B42124" s="4"/>
    </row>
    <row r="42125" ht="14.25" customHeight="1">
      <c r="A42125" s="4"/>
      <c r="B42125" s="4"/>
    </row>
    <row r="42126" ht="14.25" customHeight="1">
      <c r="A42126" s="4"/>
      <c r="B42126" s="4"/>
    </row>
    <row r="42127" ht="14.25" customHeight="1">
      <c r="A42127" s="4"/>
      <c r="B42127" s="4"/>
    </row>
    <row r="42128" ht="14.25" customHeight="1">
      <c r="A42128" s="4"/>
      <c r="B42128" s="4"/>
    </row>
    <row r="42129" ht="14.25" customHeight="1">
      <c r="A42129" s="4"/>
      <c r="B42129" s="4"/>
    </row>
    <row r="42130" ht="14.25" customHeight="1">
      <c r="A42130" s="4"/>
      <c r="B42130" s="4"/>
    </row>
    <row r="42131" ht="14.25" customHeight="1">
      <c r="A42131" s="4"/>
      <c r="B42131" s="4"/>
    </row>
    <row r="42132" ht="14.25" customHeight="1">
      <c r="A42132" s="4"/>
      <c r="B42132" s="4"/>
    </row>
    <row r="42133" ht="14.25" customHeight="1">
      <c r="A42133" s="4"/>
      <c r="B42133" s="4"/>
    </row>
    <row r="42134" ht="14.25" customHeight="1">
      <c r="A42134" s="4"/>
      <c r="B42134" s="4"/>
    </row>
    <row r="42135" ht="14.25" customHeight="1">
      <c r="A42135" s="4"/>
      <c r="B42135" s="4"/>
    </row>
    <row r="42136" ht="14.25" customHeight="1">
      <c r="A42136" s="4"/>
      <c r="B42136" s="4"/>
    </row>
    <row r="42137" ht="14.25" customHeight="1">
      <c r="A42137" s="4"/>
      <c r="B42137" s="4"/>
    </row>
    <row r="42138" ht="14.25" customHeight="1">
      <c r="A42138" s="4"/>
      <c r="B42138" s="4"/>
    </row>
    <row r="42139" ht="14.25" customHeight="1">
      <c r="A42139" s="4"/>
      <c r="B42139" s="4"/>
    </row>
    <row r="42140" ht="14.25" customHeight="1">
      <c r="A42140" s="4"/>
      <c r="B42140" s="4"/>
    </row>
    <row r="42141" ht="14.25" customHeight="1">
      <c r="A42141" s="4"/>
      <c r="B42141" s="4"/>
    </row>
    <row r="42142" ht="14.25" customHeight="1">
      <c r="A42142" s="4"/>
      <c r="B42142" s="4"/>
    </row>
    <row r="42143" ht="14.25" customHeight="1">
      <c r="A42143" s="4"/>
      <c r="B42143" s="4"/>
    </row>
    <row r="42144" ht="14.25" customHeight="1">
      <c r="A42144" s="4"/>
      <c r="B42144" s="4"/>
    </row>
    <row r="42145" ht="14.25" customHeight="1">
      <c r="A42145" s="4"/>
      <c r="B42145" s="4"/>
    </row>
    <row r="42146" ht="14.25" customHeight="1">
      <c r="A42146" s="4"/>
      <c r="B42146" s="4"/>
    </row>
    <row r="42147" ht="14.25" customHeight="1">
      <c r="A42147" s="4"/>
      <c r="B42147" s="4"/>
    </row>
    <row r="42148" ht="14.25" customHeight="1">
      <c r="A42148" s="4"/>
      <c r="B42148" s="4"/>
    </row>
    <row r="42149" ht="14.25" customHeight="1">
      <c r="A42149" s="4"/>
      <c r="B42149" s="4"/>
    </row>
    <row r="42150" ht="14.25" customHeight="1">
      <c r="A42150" s="4"/>
      <c r="B42150" s="4"/>
    </row>
    <row r="42151" ht="14.25" customHeight="1">
      <c r="A42151" s="4"/>
      <c r="B42151" s="4"/>
    </row>
    <row r="42152" ht="14.25" customHeight="1">
      <c r="A42152" s="4"/>
      <c r="B42152" s="4"/>
    </row>
    <row r="42153" ht="14.25" customHeight="1">
      <c r="A42153" s="4"/>
      <c r="B42153" s="4"/>
    </row>
    <row r="42154" ht="14.25" customHeight="1">
      <c r="A42154" s="4"/>
      <c r="B42154" s="4"/>
    </row>
    <row r="42155" ht="14.25" customHeight="1">
      <c r="A42155" s="4"/>
      <c r="B42155" s="4"/>
    </row>
    <row r="42156" ht="14.25" customHeight="1">
      <c r="A42156" s="4"/>
      <c r="B42156" s="4"/>
    </row>
    <row r="42157" ht="14.25" customHeight="1">
      <c r="A42157" s="4"/>
      <c r="B42157" s="4"/>
    </row>
    <row r="42158" ht="14.25" customHeight="1">
      <c r="A42158" s="4"/>
      <c r="B42158" s="4"/>
    </row>
    <row r="42159" ht="14.25" customHeight="1">
      <c r="A42159" s="4"/>
      <c r="B42159" s="4"/>
    </row>
    <row r="42160" ht="14.25" customHeight="1">
      <c r="A42160" s="4"/>
      <c r="B42160" s="4"/>
    </row>
    <row r="42161" ht="14.25" customHeight="1">
      <c r="A42161" s="4"/>
      <c r="B42161" s="4"/>
    </row>
    <row r="42162" ht="14.25" customHeight="1">
      <c r="A42162" s="4"/>
      <c r="B42162" s="4"/>
    </row>
    <row r="42163" ht="14.25" customHeight="1">
      <c r="A42163" s="4"/>
      <c r="B42163" s="4"/>
    </row>
    <row r="42164" ht="14.25" customHeight="1">
      <c r="A42164" s="4"/>
      <c r="B42164" s="4"/>
    </row>
    <row r="42165" ht="14.25" customHeight="1">
      <c r="A42165" s="4"/>
      <c r="B42165" s="4"/>
    </row>
    <row r="42166" ht="14.25" customHeight="1">
      <c r="A42166" s="4"/>
      <c r="B42166" s="4"/>
    </row>
    <row r="42167" ht="14.25" customHeight="1">
      <c r="A42167" s="4"/>
      <c r="B42167" s="4"/>
    </row>
    <row r="42168" ht="14.25" customHeight="1">
      <c r="A42168" s="4"/>
      <c r="B42168" s="4"/>
    </row>
    <row r="42169" ht="14.25" customHeight="1">
      <c r="A42169" s="4"/>
      <c r="B42169" s="4"/>
    </row>
    <row r="42170" ht="14.25" customHeight="1">
      <c r="A42170" s="4"/>
      <c r="B42170" s="4"/>
    </row>
    <row r="42171" ht="14.25" customHeight="1">
      <c r="A42171" s="4"/>
      <c r="B42171" s="4"/>
    </row>
    <row r="42172" ht="14.25" customHeight="1">
      <c r="A42172" s="4"/>
      <c r="B42172" s="4"/>
    </row>
    <row r="42173" ht="14.25" customHeight="1">
      <c r="A42173" s="4"/>
      <c r="B42173" s="4"/>
    </row>
    <row r="42174" ht="14.25" customHeight="1">
      <c r="A42174" s="4"/>
      <c r="B42174" s="4"/>
    </row>
    <row r="42175" ht="14.25" customHeight="1">
      <c r="A42175" s="4"/>
      <c r="B42175" s="4"/>
    </row>
    <row r="42176" ht="14.25" customHeight="1">
      <c r="A42176" s="4"/>
      <c r="B42176" s="4"/>
    </row>
    <row r="42177" ht="14.25" customHeight="1">
      <c r="A42177" s="4"/>
      <c r="B42177" s="4"/>
    </row>
    <row r="42178" ht="14.25" customHeight="1">
      <c r="A42178" s="4"/>
      <c r="B42178" s="4"/>
    </row>
    <row r="42179" ht="14.25" customHeight="1">
      <c r="A42179" s="4"/>
      <c r="B42179" s="4"/>
    </row>
    <row r="42180" ht="14.25" customHeight="1">
      <c r="A42180" s="4"/>
      <c r="B42180" s="4"/>
    </row>
    <row r="42181" ht="14.25" customHeight="1">
      <c r="A42181" s="4"/>
      <c r="B42181" s="4"/>
    </row>
    <row r="42182" ht="14.25" customHeight="1">
      <c r="A42182" s="4"/>
      <c r="B42182" s="4"/>
    </row>
    <row r="42183" ht="14.25" customHeight="1">
      <c r="A42183" s="4"/>
      <c r="B42183" s="4"/>
    </row>
    <row r="42184" ht="14.25" customHeight="1">
      <c r="A42184" s="4"/>
      <c r="B42184" s="4"/>
    </row>
    <row r="42185" ht="14.25" customHeight="1">
      <c r="A42185" s="4"/>
      <c r="B42185" s="4"/>
    </row>
    <row r="42186" ht="14.25" customHeight="1">
      <c r="A42186" s="4"/>
      <c r="B42186" s="4"/>
    </row>
    <row r="42187" ht="14.25" customHeight="1">
      <c r="A42187" s="4"/>
      <c r="B42187" s="4"/>
    </row>
    <row r="42188" ht="14.25" customHeight="1">
      <c r="A42188" s="4"/>
      <c r="B42188" s="4"/>
    </row>
    <row r="42189" ht="14.25" customHeight="1">
      <c r="A42189" s="4"/>
      <c r="B42189" s="4"/>
    </row>
    <row r="42190" ht="14.25" customHeight="1">
      <c r="A42190" s="4"/>
      <c r="B42190" s="4"/>
    </row>
    <row r="42191" ht="14.25" customHeight="1">
      <c r="A42191" s="4"/>
      <c r="B42191" s="4"/>
    </row>
    <row r="42192" ht="14.25" customHeight="1">
      <c r="A42192" s="4"/>
      <c r="B42192" s="4"/>
    </row>
    <row r="42193" ht="14.25" customHeight="1">
      <c r="A42193" s="4"/>
      <c r="B42193" s="4"/>
    </row>
    <row r="42194" ht="14.25" customHeight="1">
      <c r="A42194" s="4"/>
      <c r="B42194" s="4"/>
    </row>
    <row r="42195" ht="14.25" customHeight="1">
      <c r="A42195" s="4"/>
      <c r="B42195" s="4"/>
    </row>
    <row r="42196" ht="14.25" customHeight="1">
      <c r="A42196" s="4"/>
      <c r="B42196" s="4"/>
    </row>
    <row r="42197" ht="14.25" customHeight="1">
      <c r="A42197" s="4"/>
      <c r="B42197" s="4"/>
    </row>
    <row r="42198" ht="14.25" customHeight="1">
      <c r="A42198" s="4"/>
      <c r="B42198" s="4"/>
    </row>
    <row r="42199" ht="14.25" customHeight="1">
      <c r="A42199" s="4"/>
      <c r="B42199" s="4"/>
    </row>
    <row r="42200" ht="14.25" customHeight="1">
      <c r="A42200" s="4"/>
      <c r="B42200" s="4"/>
    </row>
    <row r="42201" ht="14.25" customHeight="1">
      <c r="A42201" s="4"/>
      <c r="B42201" s="4"/>
    </row>
    <row r="42202" ht="14.25" customHeight="1">
      <c r="A42202" s="4"/>
      <c r="B42202" s="4"/>
    </row>
    <row r="42203" ht="14.25" customHeight="1">
      <c r="A42203" s="4"/>
      <c r="B42203" s="4"/>
    </row>
    <row r="42204" ht="14.25" customHeight="1">
      <c r="A42204" s="4"/>
      <c r="B42204" s="4"/>
    </row>
    <row r="42205" ht="14.25" customHeight="1">
      <c r="A42205" s="4"/>
      <c r="B42205" s="4"/>
    </row>
    <row r="42206" ht="14.25" customHeight="1">
      <c r="A42206" s="4"/>
      <c r="B42206" s="4"/>
    </row>
    <row r="42207" ht="14.25" customHeight="1">
      <c r="A42207" s="4"/>
      <c r="B42207" s="4"/>
    </row>
    <row r="42208" ht="14.25" customHeight="1">
      <c r="A42208" s="4"/>
      <c r="B42208" s="4"/>
    </row>
    <row r="42209" ht="14.25" customHeight="1">
      <c r="A42209" s="4"/>
      <c r="B42209" s="4"/>
    </row>
    <row r="42210" ht="14.25" customHeight="1">
      <c r="A42210" s="4"/>
      <c r="B42210" s="4"/>
    </row>
    <row r="42211" ht="14.25" customHeight="1">
      <c r="A42211" s="4"/>
      <c r="B42211" s="4"/>
    </row>
    <row r="42212" ht="14.25" customHeight="1">
      <c r="A42212" s="4"/>
      <c r="B42212" s="4"/>
    </row>
    <row r="42213" ht="14.25" customHeight="1">
      <c r="A42213" s="4"/>
      <c r="B42213" s="4"/>
    </row>
    <row r="42214" ht="14.25" customHeight="1">
      <c r="A42214" s="4"/>
      <c r="B42214" s="4"/>
    </row>
    <row r="42215" ht="14.25" customHeight="1">
      <c r="A42215" s="4"/>
      <c r="B42215" s="4"/>
    </row>
    <row r="42216" ht="14.25" customHeight="1">
      <c r="A42216" s="4"/>
      <c r="B42216" s="4"/>
    </row>
    <row r="42217" ht="14.25" customHeight="1">
      <c r="A42217" s="4"/>
      <c r="B42217" s="4"/>
    </row>
    <row r="42218" ht="14.25" customHeight="1">
      <c r="A42218" s="4"/>
      <c r="B42218" s="4"/>
    </row>
    <row r="42219" ht="14.25" customHeight="1">
      <c r="A42219" s="4"/>
      <c r="B42219" s="4"/>
    </row>
    <row r="42220" ht="14.25" customHeight="1">
      <c r="A42220" s="4"/>
      <c r="B42220" s="4"/>
    </row>
    <row r="42221" ht="14.25" customHeight="1">
      <c r="A42221" s="4"/>
      <c r="B42221" s="4"/>
    </row>
    <row r="42222" ht="14.25" customHeight="1">
      <c r="A42222" s="4"/>
      <c r="B42222" s="4"/>
    </row>
    <row r="42223" ht="14.25" customHeight="1">
      <c r="A42223" s="4"/>
      <c r="B42223" s="4"/>
    </row>
    <row r="42224" ht="14.25" customHeight="1">
      <c r="A42224" s="4"/>
      <c r="B42224" s="4"/>
    </row>
    <row r="42225" ht="14.25" customHeight="1">
      <c r="A42225" s="4"/>
      <c r="B42225" s="4"/>
    </row>
    <row r="42226" ht="14.25" customHeight="1">
      <c r="A42226" s="4"/>
      <c r="B42226" s="4"/>
    </row>
    <row r="42227" ht="14.25" customHeight="1">
      <c r="A42227" s="4"/>
      <c r="B42227" s="4"/>
    </row>
    <row r="42228" ht="14.25" customHeight="1">
      <c r="A42228" s="4"/>
      <c r="B42228" s="4"/>
    </row>
    <row r="42229" ht="14.25" customHeight="1">
      <c r="A42229" s="4"/>
      <c r="B42229" s="4"/>
    </row>
    <row r="42230" ht="14.25" customHeight="1">
      <c r="A42230" s="4"/>
      <c r="B42230" s="4"/>
    </row>
    <row r="42231" ht="14.25" customHeight="1">
      <c r="A42231" s="4"/>
      <c r="B42231" s="4"/>
    </row>
    <row r="42232" ht="14.25" customHeight="1">
      <c r="A42232" s="4"/>
      <c r="B42232" s="4"/>
    </row>
    <row r="42233" ht="14.25" customHeight="1">
      <c r="A42233" s="4"/>
      <c r="B42233" s="4"/>
    </row>
    <row r="42234" ht="14.25" customHeight="1">
      <c r="A42234" s="4"/>
      <c r="B42234" s="4"/>
    </row>
    <row r="42235" ht="14.25" customHeight="1">
      <c r="A42235" s="4"/>
      <c r="B42235" s="4"/>
    </row>
    <row r="42236" ht="14.25" customHeight="1">
      <c r="A42236" s="4"/>
      <c r="B42236" s="4"/>
    </row>
    <row r="42237" ht="14.25" customHeight="1">
      <c r="A42237" s="4"/>
      <c r="B42237" s="4"/>
    </row>
    <row r="42238" ht="14.25" customHeight="1">
      <c r="A42238" s="4"/>
      <c r="B42238" s="4"/>
    </row>
    <row r="42239" ht="14.25" customHeight="1">
      <c r="A42239" s="4"/>
      <c r="B42239" s="4"/>
    </row>
    <row r="42240" ht="14.25" customHeight="1">
      <c r="A42240" s="4"/>
      <c r="B42240" s="4"/>
    </row>
    <row r="42241" ht="14.25" customHeight="1">
      <c r="A42241" s="4"/>
      <c r="B42241" s="4"/>
    </row>
    <row r="42242" ht="14.25" customHeight="1">
      <c r="A42242" s="4"/>
      <c r="B42242" s="4"/>
    </row>
    <row r="42243" ht="14.25" customHeight="1">
      <c r="A42243" s="4"/>
      <c r="B42243" s="4"/>
    </row>
    <row r="42244" ht="14.25" customHeight="1">
      <c r="A42244" s="4"/>
      <c r="B42244" s="4"/>
    </row>
    <row r="42245" ht="14.25" customHeight="1">
      <c r="A42245" s="4"/>
      <c r="B42245" s="4"/>
    </row>
    <row r="42246" ht="14.25" customHeight="1">
      <c r="A42246" s="4"/>
      <c r="B42246" s="4"/>
    </row>
    <row r="42247" ht="14.25" customHeight="1">
      <c r="A42247" s="4"/>
      <c r="B42247" s="4"/>
    </row>
    <row r="42248" ht="14.25" customHeight="1">
      <c r="A42248" s="4"/>
      <c r="B42248" s="4"/>
    </row>
    <row r="42249" ht="14.25" customHeight="1">
      <c r="A42249" s="4"/>
      <c r="B42249" s="4"/>
    </row>
    <row r="42250" ht="14.25" customHeight="1">
      <c r="A42250" s="4"/>
      <c r="B42250" s="4"/>
    </row>
    <row r="42251" ht="14.25" customHeight="1">
      <c r="A42251" s="4"/>
      <c r="B42251" s="4"/>
    </row>
    <row r="42252" ht="14.25" customHeight="1">
      <c r="A42252" s="4"/>
      <c r="B42252" s="4"/>
    </row>
    <row r="42253" ht="14.25" customHeight="1">
      <c r="A42253" s="4"/>
      <c r="B42253" s="4"/>
    </row>
    <row r="42254" ht="14.25" customHeight="1">
      <c r="A42254" s="4"/>
      <c r="B42254" s="4"/>
    </row>
    <row r="42255" ht="14.25" customHeight="1">
      <c r="A42255" s="4"/>
      <c r="B42255" s="4"/>
    </row>
    <row r="42256" ht="14.25" customHeight="1">
      <c r="A42256" s="4"/>
      <c r="B42256" s="4"/>
    </row>
    <row r="42257" ht="14.25" customHeight="1">
      <c r="A42257" s="4"/>
      <c r="B42257" s="4"/>
    </row>
    <row r="42258" ht="14.25" customHeight="1">
      <c r="A42258" s="4"/>
      <c r="B42258" s="4"/>
    </row>
    <row r="42259" ht="14.25" customHeight="1">
      <c r="A42259" s="4"/>
      <c r="B42259" s="4"/>
    </row>
    <row r="42260" ht="14.25" customHeight="1">
      <c r="A42260" s="4"/>
      <c r="B42260" s="4"/>
    </row>
    <row r="42261" ht="14.25" customHeight="1">
      <c r="A42261" s="4"/>
      <c r="B42261" s="4"/>
    </row>
    <row r="42262" ht="14.25" customHeight="1">
      <c r="A42262" s="4"/>
      <c r="B42262" s="4"/>
    </row>
    <row r="42263" ht="14.25" customHeight="1">
      <c r="A42263" s="4"/>
      <c r="B42263" s="4"/>
    </row>
    <row r="42264" ht="14.25" customHeight="1">
      <c r="A42264" s="4"/>
      <c r="B42264" s="4"/>
    </row>
    <row r="42265" ht="14.25" customHeight="1">
      <c r="A42265" s="4"/>
      <c r="B42265" s="4"/>
    </row>
    <row r="42266" ht="14.25" customHeight="1">
      <c r="A42266" s="4"/>
      <c r="B42266" s="4"/>
    </row>
    <row r="42267" ht="14.25" customHeight="1">
      <c r="A42267" s="4"/>
      <c r="B42267" s="4"/>
    </row>
    <row r="42268" ht="14.25" customHeight="1">
      <c r="A42268" s="4"/>
      <c r="B42268" s="4"/>
    </row>
    <row r="42269" ht="14.25" customHeight="1">
      <c r="A42269" s="4"/>
      <c r="B42269" s="4"/>
    </row>
    <row r="42270" ht="14.25" customHeight="1">
      <c r="A42270" s="4"/>
      <c r="B42270" s="4"/>
    </row>
    <row r="42271" ht="14.25" customHeight="1">
      <c r="A42271" s="4"/>
      <c r="B42271" s="4"/>
    </row>
    <row r="42272" ht="14.25" customHeight="1">
      <c r="A42272" s="4"/>
      <c r="B42272" s="4"/>
    </row>
    <row r="42273" ht="14.25" customHeight="1">
      <c r="A42273" s="4"/>
      <c r="B42273" s="4"/>
    </row>
    <row r="42274" ht="14.25" customHeight="1">
      <c r="A42274" s="4"/>
      <c r="B42274" s="4"/>
    </row>
    <row r="42275" ht="14.25" customHeight="1">
      <c r="A42275" s="4"/>
      <c r="B42275" s="4"/>
    </row>
    <row r="42276" ht="14.25" customHeight="1">
      <c r="A42276" s="4"/>
      <c r="B42276" s="4"/>
    </row>
    <row r="42277" ht="14.25" customHeight="1">
      <c r="A42277" s="4"/>
      <c r="B42277" s="4"/>
    </row>
    <row r="42278" ht="14.25" customHeight="1">
      <c r="A42278" s="4"/>
      <c r="B42278" s="4"/>
    </row>
    <row r="42279" ht="14.25" customHeight="1">
      <c r="A42279" s="4"/>
      <c r="B42279" s="4"/>
    </row>
    <row r="42280" ht="14.25" customHeight="1">
      <c r="A42280" s="4"/>
      <c r="B42280" s="4"/>
    </row>
    <row r="42281" ht="14.25" customHeight="1">
      <c r="A42281" s="4"/>
      <c r="B42281" s="4"/>
    </row>
    <row r="42282" ht="14.25" customHeight="1">
      <c r="A42282" s="4"/>
      <c r="B42282" s="4"/>
    </row>
    <row r="42283" ht="14.25" customHeight="1">
      <c r="A42283" s="4"/>
      <c r="B42283" s="4"/>
    </row>
    <row r="42284" ht="14.25" customHeight="1">
      <c r="A42284" s="4"/>
      <c r="B42284" s="4"/>
    </row>
    <row r="42285" ht="14.25" customHeight="1">
      <c r="A42285" s="4"/>
      <c r="B42285" s="4"/>
    </row>
    <row r="42286" ht="14.25" customHeight="1">
      <c r="A42286" s="4"/>
      <c r="B42286" s="4"/>
    </row>
    <row r="42287" ht="14.25" customHeight="1">
      <c r="A42287" s="4"/>
      <c r="B42287" s="4"/>
    </row>
    <row r="42288" ht="14.25" customHeight="1">
      <c r="A42288" s="4"/>
      <c r="B42288" s="4"/>
    </row>
    <row r="42289" ht="14.25" customHeight="1">
      <c r="A42289" s="4"/>
      <c r="B42289" s="4"/>
    </row>
    <row r="42290" ht="14.25" customHeight="1">
      <c r="A42290" s="4"/>
      <c r="B42290" s="4"/>
    </row>
    <row r="42291" ht="14.25" customHeight="1">
      <c r="A42291" s="4"/>
      <c r="B42291" s="4"/>
    </row>
    <row r="42292" ht="14.25" customHeight="1">
      <c r="A42292" s="4"/>
      <c r="B42292" s="4"/>
    </row>
    <row r="42293" ht="14.25" customHeight="1">
      <c r="A42293" s="4"/>
      <c r="B42293" s="4"/>
    </row>
    <row r="42294" ht="14.25" customHeight="1">
      <c r="A42294" s="4"/>
      <c r="B42294" s="4"/>
    </row>
    <row r="42295" ht="14.25" customHeight="1">
      <c r="A42295" s="4"/>
      <c r="B42295" s="4"/>
    </row>
    <row r="42296" ht="14.25" customHeight="1">
      <c r="A42296" s="4"/>
      <c r="B42296" s="4"/>
    </row>
    <row r="42297" ht="14.25" customHeight="1">
      <c r="A42297" s="4"/>
      <c r="B42297" s="4"/>
    </row>
    <row r="42298" ht="14.25" customHeight="1">
      <c r="A42298" s="4"/>
      <c r="B42298" s="4"/>
    </row>
    <row r="42299" ht="14.25" customHeight="1">
      <c r="A42299" s="4"/>
      <c r="B42299" s="4"/>
    </row>
    <row r="42300" ht="14.25" customHeight="1">
      <c r="A42300" s="4"/>
      <c r="B42300" s="4"/>
    </row>
    <row r="42301" ht="14.25" customHeight="1">
      <c r="A42301" s="4"/>
      <c r="B42301" s="4"/>
    </row>
    <row r="42302" ht="14.25" customHeight="1">
      <c r="A42302" s="4"/>
      <c r="B42302" s="4"/>
    </row>
    <row r="42303" ht="14.25" customHeight="1">
      <c r="A42303" s="4"/>
      <c r="B42303" s="4"/>
    </row>
    <row r="42304" ht="14.25" customHeight="1">
      <c r="A42304" s="4"/>
      <c r="B42304" s="4"/>
    </row>
    <row r="42305" ht="14.25" customHeight="1">
      <c r="A42305" s="4"/>
      <c r="B42305" s="4"/>
    </row>
    <row r="42306" ht="14.25" customHeight="1">
      <c r="A42306" s="4"/>
      <c r="B42306" s="4"/>
    </row>
    <row r="42307" ht="14.25" customHeight="1">
      <c r="A42307" s="4"/>
      <c r="B42307" s="4"/>
    </row>
    <row r="42308" ht="14.25" customHeight="1">
      <c r="A42308" s="4"/>
      <c r="B42308" s="4"/>
    </row>
    <row r="42309" ht="14.25" customHeight="1">
      <c r="A42309" s="4"/>
      <c r="B42309" s="4"/>
    </row>
    <row r="42310" ht="14.25" customHeight="1">
      <c r="A42310" s="4"/>
      <c r="B42310" s="4"/>
    </row>
    <row r="42311" ht="14.25" customHeight="1">
      <c r="A42311" s="4"/>
      <c r="B42311" s="4"/>
    </row>
    <row r="42312" ht="14.25" customHeight="1">
      <c r="A42312" s="4"/>
      <c r="B42312" s="4"/>
    </row>
    <row r="42313" ht="14.25" customHeight="1">
      <c r="A42313" s="4"/>
      <c r="B42313" s="4"/>
    </row>
    <row r="42314" ht="14.25" customHeight="1">
      <c r="A42314" s="4"/>
      <c r="B42314" s="4"/>
    </row>
    <row r="42315" ht="14.25" customHeight="1">
      <c r="A42315" s="4"/>
      <c r="B42315" s="4"/>
    </row>
    <row r="42316" ht="14.25" customHeight="1">
      <c r="A42316" s="4"/>
      <c r="B42316" s="4"/>
    </row>
    <row r="42317" ht="14.25" customHeight="1">
      <c r="A42317" s="4"/>
      <c r="B42317" s="4"/>
    </row>
    <row r="42318" ht="14.25" customHeight="1">
      <c r="A42318" s="4"/>
      <c r="B42318" s="4"/>
    </row>
    <row r="42319" ht="14.25" customHeight="1">
      <c r="A42319" s="4"/>
      <c r="B42319" s="4"/>
    </row>
    <row r="42320" ht="14.25" customHeight="1">
      <c r="A42320" s="4"/>
      <c r="B42320" s="4"/>
    </row>
    <row r="42321" ht="14.25" customHeight="1">
      <c r="A42321" s="4"/>
      <c r="B42321" s="4"/>
    </row>
    <row r="42322" ht="14.25" customHeight="1">
      <c r="A42322" s="4"/>
      <c r="B42322" s="4"/>
    </row>
    <row r="42323" ht="14.25" customHeight="1">
      <c r="A42323" s="4"/>
      <c r="B42323" s="4"/>
    </row>
    <row r="42324" ht="14.25" customHeight="1">
      <c r="A42324" s="4"/>
      <c r="B42324" s="4"/>
    </row>
    <row r="42325" ht="14.25" customHeight="1">
      <c r="A42325" s="4"/>
      <c r="B42325" s="4"/>
    </row>
    <row r="42326" ht="14.25" customHeight="1">
      <c r="A42326" s="4"/>
      <c r="B42326" s="4"/>
    </row>
    <row r="42327" ht="14.25" customHeight="1">
      <c r="A42327" s="4"/>
      <c r="B42327" s="4"/>
    </row>
    <row r="42328" ht="14.25" customHeight="1">
      <c r="A42328" s="4"/>
      <c r="B42328" s="4"/>
    </row>
    <row r="42329" ht="14.25" customHeight="1">
      <c r="A42329" s="4"/>
      <c r="B42329" s="4"/>
    </row>
    <row r="42330" ht="14.25" customHeight="1">
      <c r="A42330" s="4"/>
      <c r="B42330" s="4"/>
    </row>
    <row r="42331" ht="14.25" customHeight="1">
      <c r="A42331" s="4"/>
      <c r="B42331" s="4"/>
    </row>
    <row r="42332" ht="14.25" customHeight="1">
      <c r="A42332" s="4"/>
      <c r="B42332" s="4"/>
    </row>
    <row r="42333" ht="14.25" customHeight="1">
      <c r="A42333" s="4"/>
      <c r="B42333" s="4"/>
    </row>
    <row r="42334" ht="14.25" customHeight="1">
      <c r="A42334" s="4"/>
      <c r="B42334" s="4"/>
    </row>
    <row r="42335" ht="14.25" customHeight="1">
      <c r="A42335" s="4"/>
      <c r="B42335" s="4"/>
    </row>
    <row r="42336" ht="14.25" customHeight="1">
      <c r="A42336" s="4"/>
      <c r="B42336" s="4"/>
    </row>
    <row r="42337" ht="14.25" customHeight="1">
      <c r="A42337" s="4"/>
      <c r="B42337" s="4"/>
    </row>
    <row r="42338" ht="14.25" customHeight="1">
      <c r="A42338" s="4"/>
      <c r="B42338" s="4"/>
    </row>
    <row r="42339" ht="14.25" customHeight="1">
      <c r="A42339" s="4"/>
      <c r="B42339" s="4"/>
    </row>
    <row r="42340" ht="14.25" customHeight="1">
      <c r="A42340" s="4"/>
      <c r="B42340" s="4"/>
    </row>
    <row r="42341" ht="14.25" customHeight="1">
      <c r="A42341" s="4"/>
      <c r="B42341" s="4"/>
    </row>
    <row r="42342" ht="14.25" customHeight="1">
      <c r="A42342" s="4"/>
      <c r="B42342" s="4"/>
    </row>
    <row r="42343" ht="14.25" customHeight="1">
      <c r="A42343" s="4"/>
      <c r="B42343" s="4"/>
    </row>
    <row r="42344" ht="14.25" customHeight="1">
      <c r="A42344" s="4"/>
      <c r="B42344" s="4"/>
    </row>
    <row r="42345" ht="14.25" customHeight="1">
      <c r="A42345" s="4"/>
      <c r="B42345" s="4"/>
    </row>
    <row r="42346" ht="14.25" customHeight="1">
      <c r="A42346" s="4"/>
      <c r="B42346" s="4"/>
    </row>
    <row r="42347" ht="14.25" customHeight="1">
      <c r="A42347" s="4"/>
      <c r="B42347" s="4"/>
    </row>
    <row r="42348" ht="14.25" customHeight="1">
      <c r="A42348" s="4"/>
      <c r="B42348" s="4"/>
    </row>
    <row r="42349" ht="14.25" customHeight="1">
      <c r="A42349" s="4"/>
      <c r="B42349" s="4"/>
    </row>
    <row r="42350" ht="14.25" customHeight="1">
      <c r="A42350" s="4"/>
      <c r="B42350" s="4"/>
    </row>
    <row r="42351" ht="14.25" customHeight="1">
      <c r="A42351" s="4"/>
      <c r="B42351" s="4"/>
    </row>
    <row r="42352" ht="14.25" customHeight="1">
      <c r="A42352" s="4"/>
      <c r="B42352" s="4"/>
    </row>
    <row r="42353" ht="14.25" customHeight="1">
      <c r="A42353" s="4"/>
      <c r="B42353" s="4"/>
    </row>
    <row r="42354" ht="14.25" customHeight="1">
      <c r="A42354" s="4"/>
      <c r="B42354" s="4"/>
    </row>
    <row r="42355" ht="14.25" customHeight="1">
      <c r="A42355" s="4"/>
      <c r="B42355" s="4"/>
    </row>
    <row r="42356" ht="14.25" customHeight="1">
      <c r="A42356" s="4"/>
      <c r="B42356" s="4"/>
    </row>
    <row r="42357" ht="14.25" customHeight="1">
      <c r="A42357" s="4"/>
      <c r="B42357" s="4"/>
    </row>
    <row r="42358" ht="14.25" customHeight="1">
      <c r="A42358" s="4"/>
      <c r="B42358" s="4"/>
    </row>
    <row r="42359" ht="14.25" customHeight="1">
      <c r="A42359" s="4"/>
      <c r="B42359" s="4"/>
    </row>
    <row r="42360" ht="14.25" customHeight="1">
      <c r="A42360" s="4"/>
      <c r="B42360" s="4"/>
    </row>
    <row r="42361" ht="14.25" customHeight="1">
      <c r="A42361" s="4"/>
      <c r="B42361" s="4"/>
    </row>
    <row r="42362" ht="14.25" customHeight="1">
      <c r="A42362" s="4"/>
      <c r="B42362" s="4"/>
    </row>
    <row r="42363" ht="14.25" customHeight="1">
      <c r="A42363" s="4"/>
      <c r="B42363" s="4"/>
    </row>
    <row r="42364" ht="14.25" customHeight="1">
      <c r="A42364" s="4"/>
      <c r="B42364" s="4"/>
    </row>
    <row r="42365" ht="14.25" customHeight="1">
      <c r="A42365" s="4"/>
      <c r="B42365" s="4"/>
    </row>
    <row r="42366" ht="14.25" customHeight="1">
      <c r="A42366" s="4"/>
      <c r="B42366" s="4"/>
    </row>
    <row r="42367" ht="14.25" customHeight="1">
      <c r="A42367" s="4"/>
      <c r="B42367" s="4"/>
    </row>
    <row r="42368" ht="14.25" customHeight="1">
      <c r="A42368" s="4"/>
      <c r="B42368" s="4"/>
    </row>
    <row r="42369" ht="14.25" customHeight="1">
      <c r="A42369" s="4"/>
      <c r="B42369" s="4"/>
    </row>
    <row r="42370" ht="14.25" customHeight="1">
      <c r="A42370" s="4"/>
      <c r="B42370" s="4"/>
    </row>
    <row r="42371" ht="14.25" customHeight="1">
      <c r="A42371" s="4"/>
      <c r="B42371" s="4"/>
    </row>
    <row r="42372" ht="14.25" customHeight="1">
      <c r="A42372" s="4"/>
      <c r="B42372" s="4"/>
    </row>
    <row r="42373" ht="14.25" customHeight="1">
      <c r="A42373" s="4"/>
      <c r="B42373" s="4"/>
    </row>
    <row r="42374" ht="14.25" customHeight="1">
      <c r="A42374" s="4"/>
      <c r="B42374" s="4"/>
    </row>
    <row r="42375" ht="14.25" customHeight="1">
      <c r="A42375" s="4"/>
      <c r="B42375" s="4"/>
    </row>
    <row r="42376" ht="14.25" customHeight="1">
      <c r="A42376" s="4"/>
      <c r="B42376" s="4"/>
    </row>
    <row r="42377" ht="14.25" customHeight="1">
      <c r="A42377" s="4"/>
      <c r="B42377" s="4"/>
    </row>
    <row r="42378" ht="14.25" customHeight="1">
      <c r="A42378" s="4"/>
      <c r="B42378" s="4"/>
    </row>
    <row r="42379" ht="14.25" customHeight="1">
      <c r="A42379" s="4"/>
      <c r="B42379" s="4"/>
    </row>
    <row r="42380" ht="14.25" customHeight="1">
      <c r="A42380" s="4"/>
      <c r="B42380" s="4"/>
    </row>
    <row r="42381" ht="14.25" customHeight="1">
      <c r="A42381" s="4"/>
      <c r="B42381" s="4"/>
    </row>
    <row r="42382" ht="14.25" customHeight="1">
      <c r="A42382" s="4"/>
      <c r="B42382" s="4"/>
    </row>
    <row r="42383" ht="14.25" customHeight="1">
      <c r="A42383" s="4"/>
      <c r="B42383" s="4"/>
    </row>
    <row r="42384" ht="14.25" customHeight="1">
      <c r="A42384" s="4"/>
      <c r="B42384" s="4"/>
    </row>
    <row r="42385" ht="14.25" customHeight="1">
      <c r="A42385" s="4"/>
      <c r="B42385" s="4"/>
    </row>
    <row r="42386" ht="14.25" customHeight="1">
      <c r="A42386" s="4"/>
      <c r="B42386" s="4"/>
    </row>
    <row r="42387" ht="14.25" customHeight="1">
      <c r="A42387" s="4"/>
      <c r="B42387" s="4"/>
    </row>
    <row r="42388" ht="14.25" customHeight="1">
      <c r="A42388" s="4"/>
      <c r="B42388" s="4"/>
    </row>
    <row r="42389" ht="14.25" customHeight="1">
      <c r="A42389" s="4"/>
      <c r="B42389" s="4"/>
    </row>
    <row r="42390" ht="14.25" customHeight="1">
      <c r="A42390" s="4"/>
      <c r="B42390" s="4"/>
    </row>
    <row r="42391" ht="14.25" customHeight="1">
      <c r="A42391" s="4"/>
      <c r="B42391" s="4"/>
    </row>
    <row r="42392" ht="14.25" customHeight="1">
      <c r="A42392" s="4"/>
      <c r="B42392" s="4"/>
    </row>
    <row r="42393" ht="14.25" customHeight="1">
      <c r="A42393" s="4"/>
      <c r="B42393" s="4"/>
    </row>
    <row r="42394" ht="14.25" customHeight="1">
      <c r="A42394" s="4"/>
      <c r="B42394" s="4"/>
    </row>
    <row r="42395" ht="14.25" customHeight="1">
      <c r="A42395" s="4"/>
      <c r="B42395" s="4"/>
    </row>
    <row r="42396" ht="14.25" customHeight="1">
      <c r="A42396" s="4"/>
      <c r="B42396" s="4"/>
    </row>
    <row r="42397" ht="14.25" customHeight="1">
      <c r="A42397" s="4"/>
      <c r="B42397" s="4"/>
    </row>
    <row r="42398" ht="14.25" customHeight="1">
      <c r="A42398" s="4"/>
      <c r="B42398" s="4"/>
    </row>
    <row r="42399" ht="14.25" customHeight="1">
      <c r="A42399" s="4"/>
      <c r="B42399" s="4"/>
    </row>
    <row r="42400" ht="14.25" customHeight="1">
      <c r="A42400" s="4"/>
      <c r="B42400" s="4"/>
    </row>
    <row r="42401" ht="14.25" customHeight="1">
      <c r="A42401" s="4"/>
      <c r="B42401" s="4"/>
    </row>
    <row r="42402" ht="14.25" customHeight="1">
      <c r="A42402" s="4"/>
      <c r="B42402" s="4"/>
    </row>
    <row r="42403" ht="14.25" customHeight="1">
      <c r="A42403" s="4"/>
      <c r="B42403" s="4"/>
    </row>
    <row r="42404" ht="14.25" customHeight="1">
      <c r="A42404" s="4"/>
      <c r="B42404" s="4"/>
    </row>
    <row r="42405" ht="14.25" customHeight="1">
      <c r="A42405" s="4"/>
      <c r="B42405" s="4"/>
    </row>
    <row r="42406" ht="14.25" customHeight="1">
      <c r="A42406" s="4"/>
      <c r="B42406" s="4"/>
    </row>
    <row r="42407" ht="14.25" customHeight="1">
      <c r="A42407" s="4"/>
      <c r="B42407" s="4"/>
    </row>
    <row r="42408" ht="14.25" customHeight="1">
      <c r="A42408" s="4"/>
      <c r="B42408" s="4"/>
    </row>
    <row r="42409" ht="14.25" customHeight="1">
      <c r="A42409" s="4"/>
      <c r="B42409" s="4"/>
    </row>
    <row r="42410" ht="14.25" customHeight="1">
      <c r="A42410" s="4"/>
      <c r="B42410" s="4"/>
    </row>
    <row r="42411" ht="14.25" customHeight="1">
      <c r="A42411" s="4"/>
      <c r="B42411" s="4"/>
    </row>
    <row r="42412" ht="14.25" customHeight="1">
      <c r="A42412" s="4"/>
      <c r="B42412" s="4"/>
    </row>
    <row r="42413" ht="14.25" customHeight="1">
      <c r="A42413" s="4"/>
      <c r="B42413" s="4"/>
    </row>
    <row r="42414" ht="14.25" customHeight="1">
      <c r="A42414" s="4"/>
      <c r="B42414" s="4"/>
    </row>
    <row r="42415" ht="14.25" customHeight="1">
      <c r="A42415" s="4"/>
      <c r="B42415" s="4"/>
    </row>
    <row r="42416" ht="14.25" customHeight="1">
      <c r="A42416" s="4"/>
      <c r="B42416" s="4"/>
    </row>
    <row r="42417" ht="14.25" customHeight="1">
      <c r="A42417" s="4"/>
      <c r="B42417" s="4"/>
    </row>
    <row r="42418" ht="14.25" customHeight="1">
      <c r="A42418" s="4"/>
      <c r="B42418" s="4"/>
    </row>
    <row r="42419" ht="14.25" customHeight="1">
      <c r="A42419" s="4"/>
      <c r="B42419" s="4"/>
    </row>
    <row r="42420" ht="14.25" customHeight="1">
      <c r="A42420" s="4"/>
      <c r="B42420" s="4"/>
    </row>
    <row r="42421" ht="14.25" customHeight="1">
      <c r="A42421" s="4"/>
      <c r="B42421" s="4"/>
    </row>
    <row r="42422" ht="14.25" customHeight="1">
      <c r="A42422" s="4"/>
      <c r="B42422" s="4"/>
    </row>
    <row r="42423" ht="14.25" customHeight="1">
      <c r="A42423" s="4"/>
      <c r="B42423" s="4"/>
    </row>
    <row r="42424" ht="14.25" customHeight="1">
      <c r="A42424" s="4"/>
      <c r="B42424" s="4"/>
    </row>
    <row r="42425" ht="14.25" customHeight="1">
      <c r="A42425" s="4"/>
      <c r="B42425" s="4"/>
    </row>
    <row r="42426" ht="14.25" customHeight="1">
      <c r="A42426" s="4"/>
      <c r="B42426" s="4"/>
    </row>
    <row r="42427" ht="14.25" customHeight="1">
      <c r="A42427" s="4"/>
      <c r="B42427" s="4"/>
    </row>
    <row r="42428" ht="14.25" customHeight="1">
      <c r="A42428" s="4"/>
      <c r="B42428" s="4"/>
    </row>
    <row r="42429" ht="14.25" customHeight="1">
      <c r="A42429" s="4"/>
      <c r="B42429" s="4"/>
    </row>
    <row r="42430" ht="14.25" customHeight="1">
      <c r="A42430" s="4"/>
      <c r="B42430" s="4"/>
    </row>
    <row r="42431" ht="14.25" customHeight="1">
      <c r="A42431" s="4"/>
      <c r="B42431" s="4"/>
    </row>
    <row r="42432" ht="14.25" customHeight="1">
      <c r="A42432" s="4"/>
      <c r="B42432" s="4"/>
    </row>
    <row r="42433" ht="14.25" customHeight="1">
      <c r="A42433" s="4"/>
      <c r="B42433" s="4"/>
    </row>
    <row r="42434" ht="14.25" customHeight="1">
      <c r="A42434" s="4"/>
      <c r="B42434" s="4"/>
    </row>
    <row r="42435" ht="14.25" customHeight="1">
      <c r="A42435" s="4"/>
      <c r="B42435" s="4"/>
    </row>
    <row r="42436" ht="14.25" customHeight="1">
      <c r="A42436" s="4"/>
      <c r="B42436" s="4"/>
    </row>
    <row r="42437" ht="14.25" customHeight="1">
      <c r="A42437" s="4"/>
      <c r="B42437" s="4"/>
    </row>
    <row r="42438" ht="14.25" customHeight="1">
      <c r="A42438" s="4"/>
      <c r="B42438" s="4"/>
    </row>
    <row r="42439" ht="14.25" customHeight="1">
      <c r="A42439" s="4"/>
      <c r="B42439" s="4"/>
    </row>
    <row r="42440" ht="14.25" customHeight="1">
      <c r="A42440" s="4"/>
      <c r="B42440" s="4"/>
    </row>
    <row r="42441" ht="14.25" customHeight="1">
      <c r="A42441" s="4"/>
      <c r="B42441" s="4"/>
    </row>
    <row r="42442" ht="14.25" customHeight="1">
      <c r="A42442" s="4"/>
      <c r="B42442" s="4"/>
    </row>
    <row r="42443" ht="14.25" customHeight="1">
      <c r="A42443" s="4"/>
      <c r="B42443" s="4"/>
    </row>
    <row r="42444" ht="14.25" customHeight="1">
      <c r="A42444" s="4"/>
      <c r="B42444" s="4"/>
    </row>
    <row r="42445" ht="14.25" customHeight="1">
      <c r="A42445" s="4"/>
      <c r="B42445" s="4"/>
    </row>
    <row r="42446" ht="14.25" customHeight="1">
      <c r="A42446" s="4"/>
      <c r="B42446" s="4"/>
    </row>
    <row r="42447" ht="14.25" customHeight="1">
      <c r="A42447" s="4"/>
      <c r="B42447" s="4"/>
    </row>
    <row r="42448" ht="14.25" customHeight="1">
      <c r="A42448" s="4"/>
      <c r="B42448" s="4"/>
    </row>
    <row r="42449" ht="14.25" customHeight="1">
      <c r="A42449" s="4"/>
      <c r="B42449" s="4"/>
    </row>
    <row r="42450" ht="14.25" customHeight="1">
      <c r="A42450" s="4"/>
      <c r="B42450" s="4"/>
    </row>
    <row r="42451" ht="14.25" customHeight="1">
      <c r="A42451" s="4"/>
      <c r="B42451" s="4"/>
    </row>
    <row r="42452" ht="14.25" customHeight="1">
      <c r="A42452" s="4"/>
      <c r="B42452" s="4"/>
    </row>
    <row r="42453" ht="14.25" customHeight="1">
      <c r="A42453" s="4"/>
      <c r="B42453" s="4"/>
    </row>
    <row r="42454" ht="14.25" customHeight="1">
      <c r="A42454" s="4"/>
      <c r="B42454" s="4"/>
    </row>
    <row r="42455" ht="14.25" customHeight="1">
      <c r="A42455" s="4"/>
      <c r="B42455" s="4"/>
    </row>
    <row r="42456" ht="14.25" customHeight="1">
      <c r="A42456" s="4"/>
      <c r="B42456" s="4"/>
    </row>
    <row r="42457" ht="14.25" customHeight="1">
      <c r="A42457" s="4"/>
      <c r="B42457" s="4"/>
    </row>
    <row r="42458" ht="14.25" customHeight="1">
      <c r="A42458" s="4"/>
      <c r="B42458" s="4"/>
    </row>
    <row r="42459" ht="14.25" customHeight="1">
      <c r="A42459" s="4"/>
      <c r="B42459" s="4"/>
    </row>
    <row r="42460" ht="14.25" customHeight="1">
      <c r="A42460" s="4"/>
      <c r="B42460" s="4"/>
    </row>
    <row r="42461" ht="14.25" customHeight="1">
      <c r="A42461" s="4"/>
      <c r="B42461" s="4"/>
    </row>
    <row r="42462" ht="14.25" customHeight="1">
      <c r="A42462" s="4"/>
      <c r="B42462" s="4"/>
    </row>
    <row r="42463" ht="14.25" customHeight="1">
      <c r="A42463" s="4"/>
      <c r="B42463" s="4"/>
    </row>
    <row r="42464" ht="14.25" customHeight="1">
      <c r="A42464" s="4"/>
      <c r="B42464" s="4"/>
    </row>
    <row r="42465" ht="14.25" customHeight="1">
      <c r="A42465" s="4"/>
      <c r="B42465" s="4"/>
    </row>
    <row r="42466" ht="14.25" customHeight="1">
      <c r="A42466" s="4"/>
      <c r="B42466" s="4"/>
    </row>
    <row r="42467" ht="14.25" customHeight="1">
      <c r="A42467" s="4"/>
      <c r="B42467" s="4"/>
    </row>
    <row r="42468" ht="14.25" customHeight="1">
      <c r="A42468" s="4"/>
      <c r="B42468" s="4"/>
    </row>
    <row r="42469" ht="14.25" customHeight="1">
      <c r="A42469" s="4"/>
      <c r="B42469" s="4"/>
    </row>
    <row r="42470" ht="14.25" customHeight="1">
      <c r="A42470" s="4"/>
      <c r="B42470" s="4"/>
    </row>
    <row r="42471" ht="14.25" customHeight="1">
      <c r="A42471" s="4"/>
      <c r="B42471" s="4"/>
    </row>
    <row r="42472" ht="14.25" customHeight="1">
      <c r="A42472" s="4"/>
      <c r="B42472" s="4"/>
    </row>
    <row r="42473" ht="14.25" customHeight="1">
      <c r="A42473" s="4"/>
      <c r="B42473" s="4"/>
    </row>
    <row r="42474" ht="14.25" customHeight="1">
      <c r="A42474" s="4"/>
      <c r="B42474" s="4"/>
    </row>
    <row r="42475" ht="14.25" customHeight="1">
      <c r="A42475" s="4"/>
      <c r="B42475" s="4"/>
    </row>
    <row r="42476" ht="14.25" customHeight="1">
      <c r="A42476" s="4"/>
      <c r="B42476" s="4"/>
    </row>
    <row r="42477" ht="14.25" customHeight="1">
      <c r="A42477" s="4"/>
      <c r="B42477" s="4"/>
    </row>
    <row r="42478" ht="14.25" customHeight="1">
      <c r="A42478" s="4"/>
      <c r="B42478" s="4"/>
    </row>
    <row r="42479" ht="14.25" customHeight="1">
      <c r="A42479" s="4"/>
      <c r="B42479" s="4"/>
    </row>
    <row r="42480" ht="14.25" customHeight="1">
      <c r="A42480" s="4"/>
      <c r="B42480" s="4"/>
    </row>
    <row r="42481" ht="14.25" customHeight="1">
      <c r="A42481" s="4"/>
      <c r="B42481" s="4"/>
    </row>
    <row r="42482" ht="14.25" customHeight="1">
      <c r="A42482" s="4"/>
      <c r="B42482" s="4"/>
    </row>
    <row r="42483" ht="14.25" customHeight="1">
      <c r="A42483" s="4"/>
      <c r="B42483" s="4"/>
    </row>
    <row r="42484" ht="14.25" customHeight="1">
      <c r="A42484" s="4"/>
      <c r="B42484" s="4"/>
    </row>
    <row r="42485" ht="14.25" customHeight="1">
      <c r="A42485" s="4"/>
      <c r="B42485" s="4"/>
    </row>
    <row r="42486" ht="14.25" customHeight="1">
      <c r="A42486" s="4"/>
      <c r="B42486" s="4"/>
    </row>
    <row r="42487" ht="14.25" customHeight="1">
      <c r="A42487" s="4"/>
      <c r="B42487" s="4"/>
    </row>
    <row r="42488" ht="14.25" customHeight="1">
      <c r="A42488" s="4"/>
      <c r="B42488" s="4"/>
    </row>
    <row r="42489" ht="14.25" customHeight="1">
      <c r="A42489" s="4"/>
      <c r="B42489" s="4"/>
    </row>
    <row r="42490" ht="14.25" customHeight="1">
      <c r="A42490" s="4"/>
      <c r="B42490" s="4"/>
    </row>
    <row r="42491" ht="14.25" customHeight="1">
      <c r="A42491" s="4"/>
      <c r="B42491" s="4"/>
    </row>
    <row r="42492" ht="14.25" customHeight="1">
      <c r="A42492" s="4"/>
      <c r="B42492" s="4"/>
    </row>
    <row r="42493" ht="14.25" customHeight="1">
      <c r="A42493" s="4"/>
      <c r="B42493" s="4"/>
    </row>
    <row r="42494" ht="14.25" customHeight="1">
      <c r="A42494" s="4"/>
      <c r="B42494" s="4"/>
    </row>
    <row r="42495" ht="14.25" customHeight="1">
      <c r="A42495" s="4"/>
      <c r="B42495" s="4"/>
    </row>
    <row r="42496" ht="14.25" customHeight="1">
      <c r="A42496" s="4"/>
      <c r="B42496" s="4"/>
    </row>
    <row r="42497" ht="14.25" customHeight="1">
      <c r="A42497" s="4"/>
      <c r="B42497" s="4"/>
    </row>
    <row r="42498" ht="14.25" customHeight="1">
      <c r="A42498" s="4"/>
      <c r="B42498" s="4"/>
    </row>
    <row r="42499" ht="14.25" customHeight="1">
      <c r="A42499" s="4"/>
      <c r="B42499" s="4"/>
    </row>
    <row r="42500" ht="14.25" customHeight="1">
      <c r="A42500" s="4"/>
      <c r="B42500" s="4"/>
    </row>
    <row r="42501" ht="14.25" customHeight="1">
      <c r="A42501" s="4"/>
      <c r="B42501" s="4"/>
    </row>
    <row r="42502" ht="14.25" customHeight="1">
      <c r="A42502" s="4"/>
      <c r="B42502" s="4"/>
    </row>
    <row r="42503" ht="14.25" customHeight="1">
      <c r="A42503" s="4"/>
      <c r="B42503" s="4"/>
    </row>
    <row r="42504" ht="14.25" customHeight="1">
      <c r="A42504" s="4"/>
      <c r="B42504" s="4"/>
    </row>
    <row r="42505" ht="14.25" customHeight="1">
      <c r="A42505" s="4"/>
      <c r="B42505" s="4"/>
    </row>
    <row r="42506" ht="14.25" customHeight="1">
      <c r="A42506" s="4"/>
      <c r="B42506" s="4"/>
    </row>
    <row r="42507" ht="14.25" customHeight="1">
      <c r="A42507" s="4"/>
      <c r="B42507" s="4"/>
    </row>
    <row r="42508" ht="14.25" customHeight="1">
      <c r="A42508" s="4"/>
      <c r="B42508" s="4"/>
    </row>
    <row r="42509" ht="14.25" customHeight="1">
      <c r="A42509" s="4"/>
      <c r="B42509" s="4"/>
    </row>
    <row r="42510" ht="14.25" customHeight="1">
      <c r="A42510" s="4"/>
      <c r="B42510" s="4"/>
    </row>
    <row r="42511" ht="14.25" customHeight="1">
      <c r="A42511" s="4"/>
      <c r="B42511" s="4"/>
    </row>
    <row r="42512" ht="14.25" customHeight="1">
      <c r="A42512" s="4"/>
      <c r="B42512" s="4"/>
    </row>
    <row r="42513" ht="14.25" customHeight="1">
      <c r="A42513" s="4"/>
      <c r="B42513" s="4"/>
    </row>
    <row r="42514" ht="14.25" customHeight="1">
      <c r="A42514" s="4"/>
      <c r="B42514" s="4"/>
    </row>
    <row r="42515" ht="14.25" customHeight="1">
      <c r="A42515" s="4"/>
      <c r="B42515" s="4"/>
    </row>
    <row r="42516" ht="14.25" customHeight="1">
      <c r="A42516" s="4"/>
      <c r="B42516" s="4"/>
    </row>
    <row r="42517" ht="14.25" customHeight="1">
      <c r="A42517" s="4"/>
      <c r="B42517" s="4"/>
    </row>
    <row r="42518" ht="14.25" customHeight="1">
      <c r="A42518" s="4"/>
      <c r="B42518" s="4"/>
    </row>
    <row r="42519" ht="14.25" customHeight="1">
      <c r="A42519" s="4"/>
      <c r="B42519" s="4"/>
    </row>
    <row r="42520" ht="14.25" customHeight="1">
      <c r="A42520" s="4"/>
      <c r="B42520" s="4"/>
    </row>
    <row r="42521" ht="14.25" customHeight="1">
      <c r="A42521" s="4"/>
      <c r="B42521" s="4"/>
    </row>
    <row r="42522" ht="14.25" customHeight="1">
      <c r="A42522" s="4"/>
      <c r="B42522" s="4"/>
    </row>
    <row r="42523" ht="14.25" customHeight="1">
      <c r="A42523" s="4"/>
      <c r="B42523" s="4"/>
    </row>
    <row r="42524" ht="14.25" customHeight="1">
      <c r="A42524" s="4"/>
      <c r="B42524" s="4"/>
    </row>
    <row r="42525" ht="14.25" customHeight="1">
      <c r="A42525" s="4"/>
      <c r="B42525" s="4"/>
    </row>
    <row r="42526" ht="14.25" customHeight="1">
      <c r="A42526" s="4"/>
      <c r="B42526" s="4"/>
    </row>
    <row r="42527" ht="14.25" customHeight="1">
      <c r="A42527" s="4"/>
      <c r="B42527" s="4"/>
    </row>
    <row r="42528" ht="14.25" customHeight="1">
      <c r="A42528" s="4"/>
      <c r="B42528" s="4"/>
    </row>
    <row r="42529" ht="14.25" customHeight="1">
      <c r="A42529" s="4"/>
      <c r="B42529" s="4"/>
    </row>
    <row r="42530" ht="14.25" customHeight="1">
      <c r="A42530" s="4"/>
      <c r="B42530" s="4"/>
    </row>
    <row r="42531" ht="14.25" customHeight="1">
      <c r="A42531" s="4"/>
      <c r="B42531" s="4"/>
    </row>
    <row r="42532" ht="14.25" customHeight="1">
      <c r="A42532" s="4"/>
      <c r="B42532" s="4"/>
    </row>
    <row r="42533" ht="14.25" customHeight="1">
      <c r="A42533" s="4"/>
      <c r="B42533" s="4"/>
    </row>
    <row r="42534" ht="14.25" customHeight="1">
      <c r="A42534" s="4"/>
      <c r="B42534" s="4"/>
    </row>
    <row r="42535" ht="14.25" customHeight="1">
      <c r="A42535" s="4"/>
      <c r="B42535" s="4"/>
    </row>
    <row r="42536" ht="14.25" customHeight="1">
      <c r="A42536" s="4"/>
      <c r="B42536" s="4"/>
    </row>
    <row r="42537" ht="14.25" customHeight="1">
      <c r="A42537" s="4"/>
      <c r="B42537" s="4"/>
    </row>
    <row r="42538" ht="14.25" customHeight="1">
      <c r="A42538" s="4"/>
      <c r="B42538" s="4"/>
    </row>
    <row r="42539" ht="14.25" customHeight="1">
      <c r="A42539" s="4"/>
      <c r="B42539" s="4"/>
    </row>
    <row r="42540" ht="14.25" customHeight="1">
      <c r="A42540" s="4"/>
      <c r="B42540" s="4"/>
    </row>
    <row r="42541" ht="14.25" customHeight="1">
      <c r="A42541" s="4"/>
      <c r="B42541" s="4"/>
    </row>
    <row r="42542" ht="14.25" customHeight="1">
      <c r="A42542" s="4"/>
      <c r="B42542" s="4"/>
    </row>
    <row r="42543" ht="14.25" customHeight="1">
      <c r="A42543" s="4"/>
      <c r="B42543" s="4"/>
    </row>
    <row r="42544" ht="14.25" customHeight="1">
      <c r="A42544" s="4"/>
      <c r="B42544" s="4"/>
    </row>
    <row r="42545" ht="14.25" customHeight="1">
      <c r="A42545" s="4"/>
      <c r="B42545" s="4"/>
    </row>
    <row r="42546" ht="14.25" customHeight="1">
      <c r="A42546" s="4"/>
      <c r="B42546" s="4"/>
    </row>
    <row r="42547" ht="14.25" customHeight="1">
      <c r="A42547" s="4"/>
      <c r="B42547" s="4"/>
    </row>
    <row r="42548" ht="14.25" customHeight="1">
      <c r="A42548" s="4"/>
      <c r="B42548" s="4"/>
    </row>
    <row r="42549" ht="14.25" customHeight="1">
      <c r="A42549" s="4"/>
      <c r="B42549" s="4"/>
    </row>
    <row r="42550" ht="14.25" customHeight="1">
      <c r="A42550" s="4"/>
      <c r="B42550" s="4"/>
    </row>
    <row r="42551" ht="14.25" customHeight="1">
      <c r="A42551" s="4"/>
      <c r="B42551" s="4"/>
    </row>
    <row r="42552" ht="14.25" customHeight="1">
      <c r="A42552" s="4"/>
      <c r="B42552" s="4"/>
    </row>
    <row r="42553" ht="14.25" customHeight="1">
      <c r="A42553" s="4"/>
      <c r="B42553" s="4"/>
    </row>
    <row r="42554" ht="14.25" customHeight="1">
      <c r="A42554" s="4"/>
      <c r="B42554" s="4"/>
    </row>
    <row r="42555" ht="14.25" customHeight="1">
      <c r="A42555" s="4"/>
      <c r="B42555" s="4"/>
    </row>
    <row r="42556" ht="14.25" customHeight="1">
      <c r="A42556" s="4"/>
      <c r="B42556" s="4"/>
    </row>
    <row r="42557" ht="14.25" customHeight="1">
      <c r="A42557" s="4"/>
      <c r="B42557" s="4"/>
    </row>
    <row r="42558" ht="14.25" customHeight="1">
      <c r="A42558" s="4"/>
      <c r="B42558" s="4"/>
    </row>
    <row r="42559" ht="14.25" customHeight="1">
      <c r="A42559" s="4"/>
      <c r="B42559" s="4"/>
    </row>
    <row r="42560" ht="14.25" customHeight="1">
      <c r="A42560" s="4"/>
      <c r="B42560" s="4"/>
    </row>
    <row r="42561" ht="14.25" customHeight="1">
      <c r="A42561" s="4"/>
      <c r="B42561" s="4"/>
    </row>
    <row r="42562" ht="14.25" customHeight="1">
      <c r="A42562" s="4"/>
      <c r="B42562" s="4"/>
    </row>
    <row r="42563" ht="14.25" customHeight="1">
      <c r="A42563" s="4"/>
      <c r="B42563" s="4"/>
    </row>
    <row r="42564" ht="14.25" customHeight="1">
      <c r="A42564" s="4"/>
      <c r="B42564" s="4"/>
    </row>
    <row r="42565" ht="14.25" customHeight="1">
      <c r="A42565" s="4"/>
      <c r="B42565" s="4"/>
    </row>
    <row r="42566" ht="14.25" customHeight="1">
      <c r="A42566" s="4"/>
      <c r="B42566" s="4"/>
    </row>
    <row r="42567" ht="14.25" customHeight="1">
      <c r="A42567" s="4"/>
      <c r="B42567" s="4"/>
    </row>
    <row r="42568" ht="14.25" customHeight="1">
      <c r="A42568" s="4"/>
      <c r="B42568" s="4"/>
    </row>
    <row r="42569" ht="14.25" customHeight="1">
      <c r="A42569" s="4"/>
      <c r="B42569" s="4"/>
    </row>
    <row r="42570" ht="14.25" customHeight="1">
      <c r="A42570" s="4"/>
      <c r="B42570" s="4"/>
    </row>
    <row r="42571" ht="14.25" customHeight="1">
      <c r="A42571" s="4"/>
      <c r="B42571" s="4"/>
    </row>
    <row r="42572" ht="14.25" customHeight="1">
      <c r="A42572" s="4"/>
      <c r="B42572" s="4"/>
    </row>
    <row r="42573" ht="14.25" customHeight="1">
      <c r="A42573" s="4"/>
      <c r="B42573" s="4"/>
    </row>
    <row r="42574" ht="14.25" customHeight="1">
      <c r="A42574" s="4"/>
      <c r="B42574" s="4"/>
    </row>
    <row r="42575" ht="14.25" customHeight="1">
      <c r="A42575" s="4"/>
      <c r="B42575" s="4"/>
    </row>
    <row r="42576" ht="14.25" customHeight="1">
      <c r="A42576" s="4"/>
      <c r="B42576" s="4"/>
    </row>
    <row r="42577" ht="14.25" customHeight="1">
      <c r="A42577" s="4"/>
      <c r="B42577" s="4"/>
    </row>
    <row r="42578" ht="14.25" customHeight="1">
      <c r="A42578" s="4"/>
      <c r="B42578" s="4"/>
    </row>
    <row r="42579" ht="14.25" customHeight="1">
      <c r="A42579" s="4"/>
      <c r="B42579" s="4"/>
    </row>
    <row r="42580" ht="14.25" customHeight="1">
      <c r="A42580" s="4"/>
      <c r="B42580" s="4"/>
    </row>
    <row r="42581" ht="14.25" customHeight="1">
      <c r="A42581" s="4"/>
      <c r="B42581" s="4"/>
    </row>
    <row r="42582" ht="14.25" customHeight="1">
      <c r="A42582" s="4"/>
      <c r="B42582" s="4"/>
    </row>
    <row r="42583" ht="14.25" customHeight="1">
      <c r="A42583" s="4"/>
      <c r="B42583" s="4"/>
    </row>
    <row r="42584" ht="14.25" customHeight="1">
      <c r="A42584" s="4"/>
      <c r="B42584" s="4"/>
    </row>
    <row r="42585" ht="14.25" customHeight="1">
      <c r="A42585" s="4"/>
      <c r="B42585" s="4"/>
    </row>
    <row r="42586" ht="14.25" customHeight="1">
      <c r="A42586" s="4"/>
      <c r="B42586" s="4"/>
    </row>
    <row r="42587" ht="14.25" customHeight="1">
      <c r="A42587" s="4"/>
      <c r="B42587" s="4"/>
    </row>
    <row r="42588" ht="14.25" customHeight="1">
      <c r="A42588" s="4"/>
      <c r="B42588" s="4"/>
    </row>
    <row r="42589" ht="14.25" customHeight="1">
      <c r="A42589" s="4"/>
      <c r="B42589" s="4"/>
    </row>
    <row r="42590" ht="14.25" customHeight="1">
      <c r="A42590" s="4"/>
      <c r="B42590" s="4"/>
    </row>
    <row r="42591" ht="14.25" customHeight="1">
      <c r="A42591" s="4"/>
      <c r="B42591" s="4"/>
    </row>
    <row r="42592" ht="14.25" customHeight="1">
      <c r="A42592" s="4"/>
      <c r="B42592" s="4"/>
    </row>
    <row r="42593" ht="14.25" customHeight="1">
      <c r="A42593" s="4"/>
      <c r="B42593" s="4"/>
    </row>
    <row r="42594" ht="14.25" customHeight="1">
      <c r="A42594" s="4"/>
      <c r="B42594" s="4"/>
    </row>
    <row r="42595" ht="14.25" customHeight="1">
      <c r="A42595" s="4"/>
      <c r="B42595" s="4"/>
    </row>
    <row r="42596" ht="14.25" customHeight="1">
      <c r="A42596" s="4"/>
      <c r="B42596" s="4"/>
    </row>
    <row r="42597" ht="14.25" customHeight="1">
      <c r="A42597" s="4"/>
      <c r="B42597" s="4"/>
    </row>
    <row r="42598" ht="14.25" customHeight="1">
      <c r="A42598" s="4"/>
      <c r="B42598" s="4"/>
    </row>
    <row r="42599" ht="14.25" customHeight="1">
      <c r="A42599" s="4"/>
      <c r="B42599" s="4"/>
    </row>
    <row r="42600" ht="14.25" customHeight="1">
      <c r="A42600" s="4"/>
      <c r="B42600" s="4"/>
    </row>
    <row r="42601" ht="14.25" customHeight="1">
      <c r="A42601" s="4"/>
      <c r="B42601" s="4"/>
    </row>
    <row r="42602" ht="14.25" customHeight="1">
      <c r="A42602" s="4"/>
      <c r="B42602" s="4"/>
    </row>
    <row r="42603" ht="14.25" customHeight="1">
      <c r="A42603" s="4"/>
      <c r="B42603" s="4"/>
    </row>
    <row r="42604" ht="14.25" customHeight="1">
      <c r="A42604" s="4"/>
      <c r="B42604" s="4"/>
    </row>
    <row r="42605" ht="14.25" customHeight="1">
      <c r="A42605" s="4"/>
      <c r="B42605" s="4"/>
    </row>
    <row r="42606" ht="14.25" customHeight="1">
      <c r="A42606" s="4"/>
      <c r="B42606" s="4"/>
    </row>
    <row r="42607" ht="14.25" customHeight="1">
      <c r="A42607" s="4"/>
      <c r="B42607" s="4"/>
    </row>
    <row r="42608" ht="14.25" customHeight="1">
      <c r="A42608" s="4"/>
      <c r="B42608" s="4"/>
    </row>
    <row r="42609" ht="14.25" customHeight="1">
      <c r="A42609" s="4"/>
      <c r="B42609" s="4"/>
    </row>
    <row r="42610" ht="14.25" customHeight="1">
      <c r="A42610" s="4"/>
      <c r="B42610" s="4"/>
    </row>
    <row r="42611" ht="14.25" customHeight="1">
      <c r="A42611" s="4"/>
      <c r="B42611" s="4"/>
    </row>
    <row r="42612" ht="14.25" customHeight="1">
      <c r="A42612" s="4"/>
      <c r="B42612" s="4"/>
    </row>
    <row r="42613" ht="14.25" customHeight="1">
      <c r="A42613" s="4"/>
      <c r="B42613" s="4"/>
    </row>
    <row r="42614" ht="14.25" customHeight="1">
      <c r="A42614" s="4"/>
      <c r="B42614" s="4"/>
    </row>
    <row r="42615" ht="14.25" customHeight="1">
      <c r="A42615" s="4"/>
      <c r="B42615" s="4"/>
    </row>
    <row r="42616" ht="14.25" customHeight="1">
      <c r="A42616" s="4"/>
      <c r="B42616" s="4"/>
    </row>
    <row r="42617" ht="14.25" customHeight="1">
      <c r="A42617" s="4"/>
      <c r="B42617" s="4"/>
    </row>
    <row r="42618" ht="14.25" customHeight="1">
      <c r="A42618" s="4"/>
      <c r="B42618" s="4"/>
    </row>
    <row r="42619" ht="14.25" customHeight="1">
      <c r="A42619" s="4"/>
      <c r="B42619" s="4"/>
    </row>
    <row r="42620" ht="14.25" customHeight="1">
      <c r="A42620" s="4"/>
      <c r="B42620" s="4"/>
    </row>
    <row r="42621" ht="14.25" customHeight="1">
      <c r="A42621" s="4"/>
      <c r="B42621" s="4"/>
    </row>
    <row r="42622" ht="14.25" customHeight="1">
      <c r="A42622" s="4"/>
      <c r="B42622" s="4"/>
    </row>
    <row r="42623" ht="14.25" customHeight="1">
      <c r="A42623" s="4"/>
      <c r="B42623" s="4"/>
    </row>
    <row r="42624" ht="14.25" customHeight="1">
      <c r="A42624" s="4"/>
      <c r="B42624" s="4"/>
    </row>
    <row r="42625" ht="14.25" customHeight="1">
      <c r="A42625" s="4"/>
      <c r="B42625" s="4"/>
    </row>
    <row r="42626" ht="14.25" customHeight="1">
      <c r="A42626" s="4"/>
      <c r="B42626" s="4"/>
    </row>
    <row r="42627" ht="14.25" customHeight="1">
      <c r="A42627" s="4"/>
      <c r="B42627" s="4"/>
    </row>
    <row r="42628" ht="14.25" customHeight="1">
      <c r="A42628" s="4"/>
      <c r="B42628" s="4"/>
    </row>
    <row r="42629" ht="14.25" customHeight="1">
      <c r="A42629" s="4"/>
      <c r="B42629" s="4"/>
    </row>
    <row r="42630" ht="14.25" customHeight="1">
      <c r="A42630" s="4"/>
      <c r="B42630" s="4"/>
    </row>
    <row r="42631" ht="14.25" customHeight="1">
      <c r="A42631" s="4"/>
      <c r="B42631" s="4"/>
    </row>
    <row r="42632" ht="14.25" customHeight="1">
      <c r="A42632" s="4"/>
      <c r="B42632" s="4"/>
    </row>
    <row r="42633" ht="14.25" customHeight="1">
      <c r="A42633" s="4"/>
      <c r="B42633" s="4"/>
    </row>
    <row r="42634" ht="14.25" customHeight="1">
      <c r="A42634" s="4"/>
      <c r="B42634" s="4"/>
    </row>
    <row r="42635" ht="14.25" customHeight="1">
      <c r="A42635" s="4"/>
      <c r="B42635" s="4"/>
    </row>
    <row r="42636" ht="14.25" customHeight="1">
      <c r="A42636" s="4"/>
      <c r="B42636" s="4"/>
    </row>
    <row r="42637" ht="14.25" customHeight="1">
      <c r="A42637" s="4"/>
      <c r="B42637" s="4"/>
    </row>
    <row r="42638" ht="14.25" customHeight="1">
      <c r="A42638" s="4"/>
      <c r="B42638" s="4"/>
    </row>
    <row r="42639" ht="14.25" customHeight="1">
      <c r="A42639" s="4"/>
      <c r="B42639" s="4"/>
    </row>
    <row r="42640" ht="14.25" customHeight="1">
      <c r="A42640" s="4"/>
      <c r="B42640" s="4"/>
    </row>
    <row r="42641" ht="14.25" customHeight="1">
      <c r="A42641" s="4"/>
      <c r="B42641" s="4"/>
    </row>
    <row r="42642" ht="14.25" customHeight="1">
      <c r="A42642" s="4"/>
      <c r="B42642" s="4"/>
    </row>
    <row r="42643" ht="14.25" customHeight="1">
      <c r="A42643" s="4"/>
      <c r="B42643" s="4"/>
    </row>
    <row r="42644" ht="14.25" customHeight="1">
      <c r="A42644" s="4"/>
      <c r="B42644" s="4"/>
    </row>
    <row r="42645" ht="14.25" customHeight="1">
      <c r="A42645" s="4"/>
      <c r="B42645" s="4"/>
    </row>
    <row r="42646" ht="14.25" customHeight="1">
      <c r="A42646" s="4"/>
      <c r="B42646" s="4"/>
    </row>
    <row r="42647" ht="14.25" customHeight="1">
      <c r="A42647" s="4"/>
      <c r="B42647" s="4"/>
    </row>
    <row r="42648" ht="14.25" customHeight="1">
      <c r="A42648" s="4"/>
      <c r="B42648" s="4"/>
    </row>
    <row r="42649" ht="14.25" customHeight="1">
      <c r="A42649" s="4"/>
      <c r="B42649" s="4"/>
    </row>
    <row r="42650" ht="14.25" customHeight="1">
      <c r="A42650" s="4"/>
      <c r="B42650" s="4"/>
    </row>
    <row r="42651" ht="14.25" customHeight="1">
      <c r="A42651" s="4"/>
      <c r="B42651" s="4"/>
    </row>
    <row r="42652" ht="14.25" customHeight="1">
      <c r="A42652" s="4"/>
      <c r="B42652" s="4"/>
    </row>
    <row r="42653" ht="14.25" customHeight="1">
      <c r="A42653" s="4"/>
      <c r="B42653" s="4"/>
    </row>
    <row r="42654" ht="14.25" customHeight="1">
      <c r="A42654" s="4"/>
      <c r="B42654" s="4"/>
    </row>
    <row r="42655" ht="14.25" customHeight="1">
      <c r="A42655" s="4"/>
      <c r="B42655" s="4"/>
    </row>
    <row r="42656" ht="14.25" customHeight="1">
      <c r="A42656" s="4"/>
      <c r="B42656" s="4"/>
    </row>
    <row r="42657" ht="14.25" customHeight="1">
      <c r="A42657" s="4"/>
      <c r="B42657" s="4"/>
    </row>
    <row r="42658" ht="14.25" customHeight="1">
      <c r="A42658" s="4"/>
      <c r="B42658" s="4"/>
    </row>
    <row r="42659" ht="14.25" customHeight="1">
      <c r="A42659" s="4"/>
      <c r="B42659" s="4"/>
    </row>
    <row r="42660" ht="14.25" customHeight="1">
      <c r="A42660" s="4"/>
      <c r="B42660" s="4"/>
    </row>
    <row r="42661" ht="14.25" customHeight="1">
      <c r="A42661" s="4"/>
      <c r="B42661" s="4"/>
    </row>
    <row r="42662" ht="14.25" customHeight="1">
      <c r="A42662" s="4"/>
      <c r="B42662" s="4"/>
    </row>
    <row r="42663" ht="14.25" customHeight="1">
      <c r="A42663" s="4"/>
      <c r="B42663" s="4"/>
    </row>
    <row r="42664" ht="14.25" customHeight="1">
      <c r="A42664" s="4"/>
      <c r="B42664" s="4"/>
    </row>
    <row r="42665" ht="14.25" customHeight="1">
      <c r="A42665" s="4"/>
      <c r="B42665" s="4"/>
    </row>
    <row r="42666" ht="14.25" customHeight="1">
      <c r="A42666" s="4"/>
      <c r="B42666" s="4"/>
    </row>
    <row r="42667" ht="14.25" customHeight="1">
      <c r="A42667" s="4"/>
      <c r="B42667" s="4"/>
    </row>
    <row r="42668" ht="14.25" customHeight="1">
      <c r="A42668" s="4"/>
      <c r="B42668" s="4"/>
    </row>
    <row r="42669" ht="14.25" customHeight="1">
      <c r="A42669" s="4"/>
      <c r="B42669" s="4"/>
    </row>
    <row r="42670" ht="14.25" customHeight="1">
      <c r="A42670" s="4"/>
      <c r="B42670" s="4"/>
    </row>
    <row r="42671" ht="14.25" customHeight="1">
      <c r="A42671" s="4"/>
      <c r="B42671" s="4"/>
    </row>
    <row r="42672" ht="14.25" customHeight="1">
      <c r="A42672" s="4"/>
      <c r="B42672" s="4"/>
    </row>
    <row r="42673" ht="14.25" customHeight="1">
      <c r="A42673" s="4"/>
      <c r="B42673" s="4"/>
    </row>
    <row r="42674" ht="14.25" customHeight="1">
      <c r="A42674" s="4"/>
      <c r="B42674" s="4"/>
    </row>
    <row r="42675" ht="14.25" customHeight="1">
      <c r="A42675" s="4"/>
      <c r="B42675" s="4"/>
    </row>
    <row r="42676" ht="14.25" customHeight="1">
      <c r="A42676" s="4"/>
      <c r="B42676" s="4"/>
    </row>
    <row r="42677" ht="14.25" customHeight="1">
      <c r="A42677" s="4"/>
      <c r="B42677" s="4"/>
    </row>
    <row r="42678" ht="14.25" customHeight="1">
      <c r="A42678" s="4"/>
      <c r="B42678" s="4"/>
    </row>
    <row r="42679" ht="14.25" customHeight="1">
      <c r="A42679" s="4"/>
      <c r="B42679" s="4"/>
    </row>
    <row r="42680" ht="14.25" customHeight="1">
      <c r="A42680" s="4"/>
      <c r="B42680" s="4"/>
    </row>
    <row r="42681" ht="14.25" customHeight="1">
      <c r="A42681" s="4"/>
      <c r="B42681" s="4"/>
    </row>
    <row r="42682" ht="14.25" customHeight="1">
      <c r="A42682" s="4"/>
      <c r="B42682" s="4"/>
    </row>
    <row r="42683" ht="14.25" customHeight="1">
      <c r="A42683" s="4"/>
      <c r="B42683" s="4"/>
    </row>
    <row r="42684" ht="14.25" customHeight="1">
      <c r="A42684" s="4"/>
      <c r="B42684" s="4"/>
    </row>
    <row r="42685" ht="14.25" customHeight="1">
      <c r="A42685" s="4"/>
      <c r="B42685" s="4"/>
    </row>
    <row r="42686" ht="14.25" customHeight="1">
      <c r="A42686" s="4"/>
      <c r="B42686" s="4"/>
    </row>
    <row r="42687" ht="14.25" customHeight="1">
      <c r="A42687" s="4"/>
      <c r="B42687" s="4"/>
    </row>
    <row r="42688" ht="14.25" customHeight="1">
      <c r="A42688" s="4"/>
      <c r="B42688" s="4"/>
    </row>
    <row r="42689" ht="14.25" customHeight="1">
      <c r="A42689" s="4"/>
      <c r="B42689" s="4"/>
    </row>
    <row r="42690" ht="14.25" customHeight="1">
      <c r="A42690" s="4"/>
      <c r="B42690" s="4"/>
    </row>
    <row r="42691" ht="14.25" customHeight="1">
      <c r="A42691" s="4"/>
      <c r="B42691" s="4"/>
    </row>
    <row r="42692" ht="14.25" customHeight="1">
      <c r="A42692" s="4"/>
      <c r="B42692" s="4"/>
    </row>
    <row r="42693" ht="14.25" customHeight="1">
      <c r="A42693" s="4"/>
      <c r="B42693" s="4"/>
    </row>
    <row r="42694" ht="14.25" customHeight="1">
      <c r="A42694" s="4"/>
      <c r="B42694" s="4"/>
    </row>
    <row r="42695" ht="14.25" customHeight="1">
      <c r="A42695" s="4"/>
      <c r="B42695" s="4"/>
    </row>
    <row r="42696" ht="14.25" customHeight="1">
      <c r="A42696" s="4"/>
      <c r="B42696" s="4"/>
    </row>
    <row r="42697" ht="14.25" customHeight="1">
      <c r="A42697" s="4"/>
      <c r="B42697" s="4"/>
    </row>
    <row r="42698" ht="14.25" customHeight="1">
      <c r="A42698" s="4"/>
      <c r="B42698" s="4"/>
    </row>
    <row r="42699" ht="14.25" customHeight="1">
      <c r="A42699" s="4"/>
      <c r="B42699" s="4"/>
    </row>
    <row r="42700" ht="14.25" customHeight="1">
      <c r="A42700" s="4"/>
      <c r="B42700" s="4"/>
    </row>
    <row r="42701" ht="14.25" customHeight="1">
      <c r="A42701" s="4"/>
      <c r="B42701" s="4"/>
    </row>
    <row r="42702" ht="14.25" customHeight="1">
      <c r="A42702" s="4"/>
      <c r="B42702" s="4"/>
    </row>
    <row r="42703" ht="14.25" customHeight="1">
      <c r="A42703" s="4"/>
      <c r="B42703" s="4"/>
    </row>
    <row r="42704" ht="14.25" customHeight="1">
      <c r="A42704" s="4"/>
      <c r="B42704" s="4"/>
    </row>
    <row r="42705" ht="14.25" customHeight="1">
      <c r="A42705" s="4"/>
      <c r="B42705" s="4"/>
    </row>
    <row r="42706" ht="14.25" customHeight="1">
      <c r="A42706" s="4"/>
      <c r="B42706" s="4"/>
    </row>
    <row r="42707" ht="14.25" customHeight="1">
      <c r="A42707" s="4"/>
      <c r="B42707" s="4"/>
    </row>
    <row r="42708" ht="14.25" customHeight="1">
      <c r="A42708" s="4"/>
      <c r="B42708" s="4"/>
    </row>
    <row r="42709" ht="14.25" customHeight="1">
      <c r="A42709" s="4"/>
      <c r="B42709" s="4"/>
    </row>
    <row r="42710" ht="14.25" customHeight="1">
      <c r="A42710" s="4"/>
      <c r="B42710" s="4"/>
    </row>
    <row r="42711" ht="14.25" customHeight="1">
      <c r="A42711" s="4"/>
      <c r="B42711" s="4"/>
    </row>
    <row r="42712" ht="14.25" customHeight="1">
      <c r="A42712" s="4"/>
      <c r="B42712" s="4"/>
    </row>
    <row r="42713" ht="14.25" customHeight="1">
      <c r="A42713" s="4"/>
      <c r="B42713" s="4"/>
    </row>
    <row r="42714" ht="14.25" customHeight="1">
      <c r="A42714" s="4"/>
      <c r="B42714" s="4"/>
    </row>
    <row r="42715" ht="14.25" customHeight="1">
      <c r="A42715" s="4"/>
      <c r="B42715" s="4"/>
    </row>
    <row r="42716" ht="14.25" customHeight="1">
      <c r="A42716" s="4"/>
      <c r="B42716" s="4"/>
    </row>
    <row r="42717" ht="14.25" customHeight="1">
      <c r="A42717" s="4"/>
      <c r="B42717" s="4"/>
    </row>
    <row r="42718" ht="14.25" customHeight="1">
      <c r="A42718" s="4"/>
      <c r="B42718" s="4"/>
    </row>
    <row r="42719" ht="14.25" customHeight="1">
      <c r="A42719" s="4"/>
      <c r="B42719" s="4"/>
    </row>
    <row r="42720" ht="14.25" customHeight="1">
      <c r="A42720" s="4"/>
      <c r="B42720" s="4"/>
    </row>
    <row r="42721" ht="14.25" customHeight="1">
      <c r="A42721" s="4"/>
      <c r="B42721" s="4"/>
    </row>
    <row r="42722" ht="14.25" customHeight="1">
      <c r="A42722" s="4"/>
      <c r="B42722" s="4"/>
    </row>
    <row r="42723" ht="14.25" customHeight="1">
      <c r="A42723" s="4"/>
      <c r="B42723" s="4"/>
    </row>
    <row r="42724" ht="14.25" customHeight="1">
      <c r="A42724" s="4"/>
      <c r="B42724" s="4"/>
    </row>
    <row r="42725" ht="14.25" customHeight="1">
      <c r="A42725" s="4"/>
      <c r="B42725" s="4"/>
    </row>
    <row r="42726" ht="14.25" customHeight="1">
      <c r="A42726" s="4"/>
      <c r="B42726" s="4"/>
    </row>
    <row r="42727" ht="14.25" customHeight="1">
      <c r="A42727" s="4"/>
      <c r="B42727" s="4"/>
    </row>
    <row r="42728" ht="14.25" customHeight="1">
      <c r="A42728" s="4"/>
      <c r="B42728" s="4"/>
    </row>
    <row r="42729" ht="14.25" customHeight="1">
      <c r="A42729" s="4"/>
      <c r="B42729" s="4"/>
    </row>
    <row r="42730" ht="14.25" customHeight="1">
      <c r="A42730" s="4"/>
      <c r="B42730" s="4"/>
    </row>
    <row r="42731" ht="14.25" customHeight="1">
      <c r="A42731" s="4"/>
      <c r="B42731" s="4"/>
    </row>
    <row r="42732" ht="14.25" customHeight="1">
      <c r="A42732" s="4"/>
      <c r="B42732" s="4"/>
    </row>
    <row r="42733" ht="14.25" customHeight="1">
      <c r="A42733" s="4"/>
      <c r="B42733" s="4"/>
    </row>
    <row r="42734" ht="14.25" customHeight="1">
      <c r="A42734" s="4"/>
      <c r="B42734" s="4"/>
    </row>
    <row r="42735" ht="14.25" customHeight="1">
      <c r="A42735" s="4"/>
      <c r="B42735" s="4"/>
    </row>
    <row r="42736" ht="14.25" customHeight="1">
      <c r="A42736" s="4"/>
      <c r="B42736" s="4"/>
    </row>
    <row r="42737" ht="14.25" customHeight="1">
      <c r="A42737" s="4"/>
      <c r="B42737" s="4"/>
    </row>
    <row r="42738" ht="14.25" customHeight="1">
      <c r="A42738" s="4"/>
      <c r="B42738" s="4"/>
    </row>
    <row r="42739" ht="14.25" customHeight="1">
      <c r="A42739" s="4"/>
      <c r="B42739" s="4"/>
    </row>
    <row r="42740" ht="14.25" customHeight="1">
      <c r="A42740" s="4"/>
      <c r="B42740" s="4"/>
    </row>
    <row r="42741" ht="14.25" customHeight="1">
      <c r="A42741" s="4"/>
      <c r="B42741" s="4"/>
    </row>
    <row r="42742" ht="14.25" customHeight="1">
      <c r="A42742" s="4"/>
      <c r="B42742" s="4"/>
    </row>
    <row r="42743" ht="14.25" customHeight="1">
      <c r="A42743" s="4"/>
      <c r="B42743" s="4"/>
    </row>
    <row r="42744" ht="14.25" customHeight="1">
      <c r="A42744" s="4"/>
      <c r="B42744" s="4"/>
    </row>
    <row r="42745" ht="14.25" customHeight="1">
      <c r="A42745" s="4"/>
      <c r="B42745" s="4"/>
    </row>
    <row r="42746" ht="14.25" customHeight="1">
      <c r="A42746" s="4"/>
      <c r="B42746" s="4"/>
    </row>
    <row r="42747" ht="14.25" customHeight="1">
      <c r="A42747" s="4"/>
      <c r="B42747" s="4"/>
    </row>
    <row r="42748" ht="14.25" customHeight="1">
      <c r="A42748" s="4"/>
      <c r="B42748" s="4"/>
    </row>
    <row r="42749" ht="14.25" customHeight="1">
      <c r="A42749" s="4"/>
      <c r="B42749" s="4"/>
    </row>
    <row r="42750" ht="14.25" customHeight="1">
      <c r="A42750" s="4"/>
      <c r="B42750" s="4"/>
    </row>
    <row r="42751" ht="14.25" customHeight="1">
      <c r="A42751" s="4"/>
      <c r="B42751" s="4"/>
    </row>
    <row r="42752" ht="14.25" customHeight="1">
      <c r="A42752" s="4"/>
      <c r="B42752" s="4"/>
    </row>
    <row r="42753" ht="14.25" customHeight="1">
      <c r="A42753" s="4"/>
      <c r="B42753" s="4"/>
    </row>
    <row r="42754" ht="14.25" customHeight="1">
      <c r="A42754" s="4"/>
      <c r="B42754" s="4"/>
    </row>
    <row r="42755" ht="14.25" customHeight="1">
      <c r="A42755" s="4"/>
      <c r="B42755" s="4"/>
    </row>
    <row r="42756" ht="14.25" customHeight="1">
      <c r="A42756" s="4"/>
      <c r="B42756" s="4"/>
    </row>
    <row r="42757" ht="14.25" customHeight="1">
      <c r="A42757" s="4"/>
      <c r="B42757" s="4"/>
    </row>
    <row r="42758" ht="14.25" customHeight="1">
      <c r="A42758" s="4"/>
      <c r="B42758" s="4"/>
    </row>
    <row r="42759" ht="14.25" customHeight="1">
      <c r="A42759" s="4"/>
      <c r="B42759" s="4"/>
    </row>
    <row r="42760" ht="14.25" customHeight="1">
      <c r="A42760" s="4"/>
      <c r="B42760" s="4"/>
    </row>
    <row r="42761" ht="14.25" customHeight="1">
      <c r="A42761" s="4"/>
      <c r="B42761" s="4"/>
    </row>
    <row r="42762" ht="14.25" customHeight="1">
      <c r="A42762" s="4"/>
      <c r="B42762" s="4"/>
    </row>
    <row r="42763" ht="14.25" customHeight="1">
      <c r="A42763" s="4"/>
      <c r="B42763" s="4"/>
    </row>
    <row r="42764" ht="14.25" customHeight="1">
      <c r="A42764" s="4"/>
      <c r="B42764" s="4"/>
    </row>
    <row r="42765" ht="14.25" customHeight="1">
      <c r="A42765" s="4"/>
      <c r="B42765" s="4"/>
    </row>
    <row r="42766" ht="14.25" customHeight="1">
      <c r="A42766" s="4"/>
      <c r="B42766" s="4"/>
    </row>
    <row r="42767" ht="14.25" customHeight="1">
      <c r="A42767" s="4"/>
      <c r="B42767" s="4"/>
    </row>
    <row r="42768" ht="14.25" customHeight="1">
      <c r="A42768" s="4"/>
      <c r="B42768" s="4"/>
    </row>
    <row r="42769" ht="14.25" customHeight="1">
      <c r="A42769" s="4"/>
      <c r="B42769" s="4"/>
    </row>
    <row r="42770" ht="14.25" customHeight="1">
      <c r="A42770" s="4"/>
      <c r="B42770" s="4"/>
    </row>
    <row r="42771" ht="14.25" customHeight="1">
      <c r="A42771" s="4"/>
      <c r="B42771" s="4"/>
    </row>
    <row r="42772" ht="14.25" customHeight="1">
      <c r="A42772" s="4"/>
      <c r="B42772" s="4"/>
    </row>
    <row r="42773" ht="14.25" customHeight="1">
      <c r="A42773" s="4"/>
      <c r="B42773" s="4"/>
    </row>
    <row r="42774" ht="14.25" customHeight="1">
      <c r="A42774" s="4"/>
      <c r="B42774" s="4"/>
    </row>
    <row r="42775" ht="14.25" customHeight="1">
      <c r="A42775" s="4"/>
      <c r="B42775" s="4"/>
    </row>
    <row r="42776" ht="14.25" customHeight="1">
      <c r="A42776" s="4"/>
      <c r="B42776" s="4"/>
    </row>
    <row r="42777" ht="14.25" customHeight="1">
      <c r="A42777" s="4"/>
      <c r="B42777" s="4"/>
    </row>
    <row r="42778" ht="14.25" customHeight="1">
      <c r="A42778" s="4"/>
      <c r="B42778" s="4"/>
    </row>
    <row r="42779" ht="14.25" customHeight="1">
      <c r="A42779" s="4"/>
      <c r="B42779" s="4"/>
    </row>
    <row r="42780" ht="14.25" customHeight="1">
      <c r="A42780" s="4"/>
      <c r="B42780" s="4"/>
    </row>
    <row r="42781" ht="14.25" customHeight="1">
      <c r="A42781" s="4"/>
      <c r="B42781" s="4"/>
    </row>
    <row r="42782" ht="14.25" customHeight="1">
      <c r="A42782" s="4"/>
      <c r="B42782" s="4"/>
    </row>
    <row r="42783" ht="14.25" customHeight="1">
      <c r="A42783" s="4"/>
      <c r="B42783" s="4"/>
    </row>
    <row r="42784" ht="14.25" customHeight="1">
      <c r="A42784" s="4"/>
      <c r="B42784" s="4"/>
    </row>
    <row r="42785" ht="14.25" customHeight="1">
      <c r="A42785" s="4"/>
      <c r="B42785" s="4"/>
    </row>
    <row r="42786" ht="14.25" customHeight="1">
      <c r="A42786" s="4"/>
      <c r="B42786" s="4"/>
    </row>
    <row r="42787" ht="14.25" customHeight="1">
      <c r="A42787" s="4"/>
      <c r="B42787" s="4"/>
    </row>
    <row r="42788" ht="14.25" customHeight="1">
      <c r="A42788" s="4"/>
      <c r="B42788" s="4"/>
    </row>
    <row r="42789" ht="14.25" customHeight="1">
      <c r="A42789" s="4"/>
      <c r="B42789" s="4"/>
    </row>
    <row r="42790" ht="14.25" customHeight="1">
      <c r="A42790" s="4"/>
      <c r="B42790" s="4"/>
    </row>
    <row r="42791" ht="14.25" customHeight="1">
      <c r="A42791" s="4"/>
      <c r="B42791" s="4"/>
    </row>
    <row r="42792" ht="14.25" customHeight="1">
      <c r="A42792" s="4"/>
      <c r="B42792" s="4"/>
    </row>
    <row r="42793" ht="14.25" customHeight="1">
      <c r="A42793" s="4"/>
      <c r="B42793" s="4"/>
    </row>
    <row r="42794" ht="14.25" customHeight="1">
      <c r="A42794" s="4"/>
      <c r="B42794" s="4"/>
    </row>
    <row r="42795" ht="14.25" customHeight="1">
      <c r="A42795" s="4"/>
      <c r="B42795" s="4"/>
    </row>
    <row r="42796" ht="14.25" customHeight="1">
      <c r="A42796" s="4"/>
      <c r="B42796" s="4"/>
    </row>
    <row r="42797" ht="14.25" customHeight="1">
      <c r="A42797" s="4"/>
      <c r="B42797" s="4"/>
    </row>
    <row r="42798" ht="14.25" customHeight="1">
      <c r="A42798" s="4"/>
      <c r="B42798" s="4"/>
    </row>
    <row r="42799" ht="14.25" customHeight="1">
      <c r="A42799" s="4"/>
      <c r="B42799" s="4"/>
    </row>
    <row r="42800" ht="14.25" customHeight="1">
      <c r="A42800" s="4"/>
      <c r="B42800" s="4"/>
    </row>
    <row r="42801" ht="14.25" customHeight="1">
      <c r="A42801" s="4"/>
      <c r="B42801" s="4"/>
    </row>
    <row r="42802" ht="14.25" customHeight="1">
      <c r="A42802" s="4"/>
      <c r="B42802" s="4"/>
    </row>
    <row r="42803" ht="14.25" customHeight="1">
      <c r="A42803" s="4"/>
      <c r="B42803" s="4"/>
    </row>
    <row r="42804" ht="14.25" customHeight="1">
      <c r="A42804" s="4"/>
      <c r="B42804" s="4"/>
    </row>
    <row r="42805" ht="14.25" customHeight="1">
      <c r="A42805" s="4"/>
      <c r="B42805" s="4"/>
    </row>
    <row r="42806" ht="14.25" customHeight="1">
      <c r="A42806" s="4"/>
      <c r="B42806" s="4"/>
    </row>
    <row r="42807" ht="14.25" customHeight="1">
      <c r="A42807" s="4"/>
      <c r="B42807" s="4"/>
    </row>
    <row r="42808" ht="14.25" customHeight="1">
      <c r="A42808" s="4"/>
      <c r="B42808" s="4"/>
    </row>
    <row r="42809" ht="14.25" customHeight="1">
      <c r="A42809" s="4"/>
      <c r="B42809" s="4"/>
    </row>
    <row r="42810" ht="14.25" customHeight="1">
      <c r="A42810" s="4"/>
      <c r="B42810" s="4"/>
    </row>
    <row r="42811" ht="14.25" customHeight="1">
      <c r="A42811" s="4"/>
      <c r="B42811" s="4"/>
    </row>
    <row r="42812" ht="14.25" customHeight="1">
      <c r="A42812" s="4"/>
      <c r="B42812" s="4"/>
    </row>
    <row r="42813" ht="14.25" customHeight="1">
      <c r="A42813" s="4"/>
      <c r="B42813" s="4"/>
    </row>
    <row r="42814" ht="14.25" customHeight="1">
      <c r="A42814" s="4"/>
      <c r="B42814" s="4"/>
    </row>
    <row r="42815" ht="14.25" customHeight="1">
      <c r="A42815" s="4"/>
      <c r="B42815" s="4"/>
    </row>
    <row r="42816" ht="14.25" customHeight="1">
      <c r="A42816" s="4"/>
      <c r="B42816" s="4"/>
    </row>
    <row r="42817" ht="14.25" customHeight="1">
      <c r="A42817" s="4"/>
      <c r="B42817" s="4"/>
    </row>
    <row r="42818" ht="14.25" customHeight="1">
      <c r="A42818" s="4"/>
      <c r="B42818" s="4"/>
    </row>
    <row r="42819" ht="14.25" customHeight="1">
      <c r="A42819" s="4"/>
      <c r="B42819" s="4"/>
    </row>
    <row r="42820" ht="14.25" customHeight="1">
      <c r="A42820" s="4"/>
      <c r="B42820" s="4"/>
    </row>
    <row r="42821" ht="14.25" customHeight="1">
      <c r="A42821" s="4"/>
      <c r="B42821" s="4"/>
    </row>
    <row r="42822" ht="14.25" customHeight="1">
      <c r="A42822" s="4"/>
      <c r="B42822" s="4"/>
    </row>
    <row r="42823" ht="14.25" customHeight="1">
      <c r="A42823" s="4"/>
      <c r="B42823" s="4"/>
    </row>
    <row r="42824" ht="14.25" customHeight="1">
      <c r="A42824" s="4"/>
      <c r="B42824" s="4"/>
    </row>
    <row r="42825" ht="14.25" customHeight="1">
      <c r="A42825" s="4"/>
      <c r="B42825" s="4"/>
    </row>
    <row r="42826" ht="14.25" customHeight="1">
      <c r="A42826" s="4"/>
      <c r="B42826" s="4"/>
    </row>
    <row r="42827" ht="14.25" customHeight="1">
      <c r="A42827" s="4"/>
      <c r="B42827" s="4"/>
    </row>
    <row r="42828" ht="14.25" customHeight="1">
      <c r="A42828" s="4"/>
      <c r="B42828" s="4"/>
    </row>
    <row r="42829" ht="14.25" customHeight="1">
      <c r="A42829" s="4"/>
      <c r="B42829" s="4"/>
    </row>
    <row r="42830" ht="14.25" customHeight="1">
      <c r="A42830" s="4"/>
      <c r="B42830" s="4"/>
    </row>
    <row r="42831" ht="14.25" customHeight="1">
      <c r="A42831" s="4"/>
      <c r="B42831" s="4"/>
    </row>
    <row r="42832" ht="14.25" customHeight="1">
      <c r="A42832" s="4"/>
      <c r="B42832" s="4"/>
    </row>
    <row r="42833" ht="14.25" customHeight="1">
      <c r="A42833" s="4"/>
      <c r="B42833" s="4"/>
    </row>
    <row r="42834" ht="14.25" customHeight="1">
      <c r="A42834" s="4"/>
      <c r="B42834" s="4"/>
    </row>
    <row r="42835" ht="14.25" customHeight="1">
      <c r="A42835" s="4"/>
      <c r="B42835" s="4"/>
    </row>
    <row r="42836" ht="14.25" customHeight="1">
      <c r="A42836" s="4"/>
      <c r="B42836" s="4"/>
    </row>
    <row r="42837" ht="14.25" customHeight="1">
      <c r="A42837" s="4"/>
      <c r="B42837" s="4"/>
    </row>
    <row r="42838" ht="14.25" customHeight="1">
      <c r="A42838" s="4"/>
      <c r="B42838" s="4"/>
    </row>
    <row r="42839" ht="14.25" customHeight="1">
      <c r="A42839" s="4"/>
      <c r="B42839" s="4"/>
    </row>
    <row r="42840" ht="14.25" customHeight="1">
      <c r="A42840" s="4"/>
      <c r="B42840" s="4"/>
    </row>
    <row r="42841" ht="14.25" customHeight="1">
      <c r="A42841" s="4"/>
      <c r="B42841" s="4"/>
    </row>
    <row r="42842" ht="14.25" customHeight="1">
      <c r="A42842" s="4"/>
      <c r="B42842" s="4"/>
    </row>
    <row r="42843" ht="14.25" customHeight="1">
      <c r="A42843" s="4"/>
      <c r="B42843" s="4"/>
    </row>
    <row r="42844" ht="14.25" customHeight="1">
      <c r="A42844" s="4"/>
      <c r="B42844" s="4"/>
    </row>
    <row r="42845" ht="14.25" customHeight="1">
      <c r="A42845" s="4"/>
      <c r="B42845" s="4"/>
    </row>
    <row r="42846" ht="14.25" customHeight="1">
      <c r="A42846" s="4"/>
      <c r="B42846" s="4"/>
    </row>
    <row r="42847" ht="14.25" customHeight="1">
      <c r="A42847" s="4"/>
      <c r="B42847" s="4"/>
    </row>
    <row r="42848" ht="14.25" customHeight="1">
      <c r="A42848" s="4"/>
      <c r="B42848" s="4"/>
    </row>
    <row r="42849" ht="14.25" customHeight="1">
      <c r="A42849" s="4"/>
      <c r="B42849" s="4"/>
    </row>
    <row r="42850" ht="14.25" customHeight="1">
      <c r="A42850" s="4"/>
      <c r="B42850" s="4"/>
    </row>
    <row r="42851" ht="14.25" customHeight="1">
      <c r="A42851" s="4"/>
      <c r="B42851" s="4"/>
    </row>
    <row r="42852" ht="14.25" customHeight="1">
      <c r="A42852" s="4"/>
      <c r="B42852" s="4"/>
    </row>
    <row r="42853" ht="14.25" customHeight="1">
      <c r="A42853" s="4"/>
      <c r="B42853" s="4"/>
    </row>
    <row r="42854" ht="14.25" customHeight="1">
      <c r="A42854" s="4"/>
      <c r="B42854" s="4"/>
    </row>
    <row r="42855" ht="14.25" customHeight="1">
      <c r="A42855" s="4"/>
      <c r="B42855" s="4"/>
    </row>
    <row r="42856" ht="14.25" customHeight="1">
      <c r="A42856" s="4"/>
      <c r="B42856" s="4"/>
    </row>
    <row r="42857" ht="14.25" customHeight="1">
      <c r="A42857" s="4"/>
      <c r="B42857" s="4"/>
    </row>
    <row r="42858" ht="14.25" customHeight="1">
      <c r="A42858" s="4"/>
      <c r="B42858" s="4"/>
    </row>
    <row r="42859" ht="14.25" customHeight="1">
      <c r="A42859" s="4"/>
      <c r="B42859" s="4"/>
    </row>
    <row r="42860" ht="14.25" customHeight="1">
      <c r="A42860" s="4"/>
      <c r="B42860" s="4"/>
    </row>
    <row r="42861" ht="14.25" customHeight="1">
      <c r="A42861" s="4"/>
      <c r="B42861" s="4"/>
    </row>
    <row r="42862" ht="14.25" customHeight="1">
      <c r="A42862" s="4"/>
      <c r="B42862" s="4"/>
    </row>
    <row r="42863" ht="14.25" customHeight="1">
      <c r="A42863" s="4"/>
      <c r="B42863" s="4"/>
    </row>
    <row r="42864" ht="14.25" customHeight="1">
      <c r="A42864" s="4"/>
      <c r="B42864" s="4"/>
    </row>
    <row r="42865" ht="14.25" customHeight="1">
      <c r="A42865" s="4"/>
      <c r="B42865" s="4"/>
    </row>
    <row r="42866" ht="14.25" customHeight="1">
      <c r="A42866" s="4"/>
      <c r="B42866" s="4"/>
    </row>
    <row r="42867" ht="14.25" customHeight="1">
      <c r="A42867" s="4"/>
      <c r="B42867" s="4"/>
    </row>
    <row r="42868" ht="14.25" customHeight="1">
      <c r="A42868" s="4"/>
      <c r="B42868" s="4"/>
    </row>
    <row r="42869" ht="14.25" customHeight="1">
      <c r="A42869" s="4"/>
      <c r="B42869" s="4"/>
    </row>
    <row r="42870" ht="14.25" customHeight="1">
      <c r="A42870" s="4"/>
      <c r="B42870" s="4"/>
    </row>
    <row r="42871" ht="14.25" customHeight="1">
      <c r="A42871" s="4"/>
      <c r="B42871" s="4"/>
    </row>
    <row r="42872" ht="14.25" customHeight="1">
      <c r="A42872" s="4"/>
      <c r="B42872" s="4"/>
    </row>
    <row r="42873" ht="14.25" customHeight="1">
      <c r="A42873" s="4"/>
      <c r="B42873" s="4"/>
    </row>
    <row r="42874" ht="14.25" customHeight="1">
      <c r="A42874" s="4"/>
      <c r="B42874" s="4"/>
    </row>
    <row r="42875" ht="14.25" customHeight="1">
      <c r="A42875" s="4"/>
      <c r="B42875" s="4"/>
    </row>
    <row r="42876" ht="14.25" customHeight="1">
      <c r="A42876" s="4"/>
      <c r="B42876" s="4"/>
    </row>
    <row r="42877" ht="14.25" customHeight="1">
      <c r="A42877" s="4"/>
      <c r="B42877" s="4"/>
    </row>
    <row r="42878" ht="14.25" customHeight="1">
      <c r="A42878" s="4"/>
      <c r="B42878" s="4"/>
    </row>
    <row r="42879" ht="14.25" customHeight="1">
      <c r="A42879" s="4"/>
      <c r="B42879" s="4"/>
    </row>
    <row r="42880" ht="14.25" customHeight="1">
      <c r="A42880" s="4"/>
      <c r="B42880" s="4"/>
    </row>
    <row r="42881" ht="14.25" customHeight="1">
      <c r="A42881" s="4"/>
      <c r="B42881" s="4"/>
    </row>
    <row r="42882" ht="14.25" customHeight="1">
      <c r="A42882" s="4"/>
      <c r="B42882" s="4"/>
    </row>
    <row r="42883" ht="14.25" customHeight="1">
      <c r="A42883" s="4"/>
      <c r="B42883" s="4"/>
    </row>
    <row r="42884" ht="14.25" customHeight="1">
      <c r="A42884" s="4"/>
      <c r="B42884" s="4"/>
    </row>
    <row r="42885" ht="14.25" customHeight="1">
      <c r="A42885" s="4"/>
      <c r="B42885" s="4"/>
    </row>
    <row r="42886" ht="14.25" customHeight="1">
      <c r="A42886" s="4"/>
      <c r="B42886" s="4"/>
    </row>
    <row r="42887" ht="14.25" customHeight="1">
      <c r="A42887" s="4"/>
      <c r="B42887" s="4"/>
    </row>
    <row r="42888" ht="14.25" customHeight="1">
      <c r="A42888" s="4"/>
      <c r="B42888" s="4"/>
    </row>
    <row r="42889" ht="14.25" customHeight="1">
      <c r="A42889" s="4"/>
      <c r="B42889" s="4"/>
    </row>
    <row r="42890" ht="14.25" customHeight="1">
      <c r="A42890" s="4"/>
      <c r="B42890" s="4"/>
    </row>
    <row r="42891" ht="14.25" customHeight="1">
      <c r="A42891" s="4"/>
      <c r="B42891" s="4"/>
    </row>
    <row r="42892" ht="14.25" customHeight="1">
      <c r="A42892" s="4"/>
      <c r="B42892" s="4"/>
    </row>
    <row r="42893" ht="14.25" customHeight="1">
      <c r="A42893" s="4"/>
      <c r="B42893" s="4"/>
    </row>
    <row r="42894" ht="14.25" customHeight="1">
      <c r="A42894" s="4"/>
      <c r="B42894" s="4"/>
    </row>
    <row r="42895" ht="14.25" customHeight="1">
      <c r="A42895" s="4"/>
      <c r="B42895" s="4"/>
    </row>
    <row r="42896" ht="14.25" customHeight="1">
      <c r="A42896" s="4"/>
      <c r="B42896" s="4"/>
    </row>
    <row r="42897" ht="14.25" customHeight="1">
      <c r="A42897" s="4"/>
      <c r="B42897" s="4"/>
    </row>
    <row r="42898" ht="14.25" customHeight="1">
      <c r="A42898" s="4"/>
      <c r="B42898" s="4"/>
    </row>
    <row r="42899" ht="14.25" customHeight="1">
      <c r="A42899" s="4"/>
      <c r="B42899" s="4"/>
    </row>
    <row r="42900" ht="14.25" customHeight="1">
      <c r="A42900" s="4"/>
      <c r="B42900" s="4"/>
    </row>
    <row r="42901" ht="14.25" customHeight="1">
      <c r="A42901" s="4"/>
      <c r="B42901" s="4"/>
    </row>
    <row r="42902" ht="14.25" customHeight="1">
      <c r="A42902" s="4"/>
      <c r="B42902" s="4"/>
    </row>
    <row r="42903" ht="14.25" customHeight="1">
      <c r="A42903" s="4"/>
      <c r="B42903" s="4"/>
    </row>
    <row r="42904" ht="14.25" customHeight="1">
      <c r="A42904" s="4"/>
      <c r="B42904" s="4"/>
    </row>
    <row r="42905" ht="14.25" customHeight="1">
      <c r="A42905" s="4"/>
      <c r="B42905" s="4"/>
    </row>
    <row r="42906" ht="14.25" customHeight="1">
      <c r="A42906" s="4"/>
      <c r="B42906" s="4"/>
    </row>
    <row r="42907" ht="14.25" customHeight="1">
      <c r="A42907" s="4"/>
      <c r="B42907" s="4"/>
    </row>
    <row r="42908" ht="14.25" customHeight="1">
      <c r="A42908" s="4"/>
      <c r="B42908" s="4"/>
    </row>
    <row r="42909" ht="14.25" customHeight="1">
      <c r="A42909" s="4"/>
      <c r="B42909" s="4"/>
    </row>
    <row r="42910" ht="14.25" customHeight="1">
      <c r="A42910" s="4"/>
      <c r="B42910" s="4"/>
    </row>
    <row r="42911" ht="14.25" customHeight="1">
      <c r="A42911" s="4"/>
      <c r="B42911" s="4"/>
    </row>
    <row r="42912" ht="14.25" customHeight="1">
      <c r="A42912" s="4"/>
      <c r="B42912" s="4"/>
    </row>
    <row r="42913" ht="14.25" customHeight="1">
      <c r="A42913" s="4"/>
      <c r="B42913" s="4"/>
    </row>
    <row r="42914" ht="14.25" customHeight="1">
      <c r="A42914" s="4"/>
      <c r="B42914" s="4"/>
    </row>
    <row r="42915" ht="14.25" customHeight="1">
      <c r="A42915" s="4"/>
      <c r="B42915" s="4"/>
    </row>
    <row r="42916" ht="14.25" customHeight="1">
      <c r="A42916" s="4"/>
      <c r="B42916" s="4"/>
    </row>
    <row r="42917" ht="14.25" customHeight="1">
      <c r="A42917" s="4"/>
      <c r="B42917" s="4"/>
    </row>
    <row r="42918" ht="14.25" customHeight="1">
      <c r="A42918" s="4"/>
      <c r="B42918" s="4"/>
    </row>
    <row r="42919" ht="14.25" customHeight="1">
      <c r="A42919" s="4"/>
      <c r="B42919" s="4"/>
    </row>
    <row r="42920" ht="14.25" customHeight="1">
      <c r="A42920" s="4"/>
      <c r="B42920" s="4"/>
    </row>
    <row r="42921" ht="14.25" customHeight="1">
      <c r="A42921" s="4"/>
      <c r="B42921" s="4"/>
    </row>
    <row r="42922" ht="14.25" customHeight="1">
      <c r="A42922" s="4"/>
      <c r="B42922" s="4"/>
    </row>
    <row r="42923" ht="14.25" customHeight="1">
      <c r="A42923" s="4"/>
      <c r="B42923" s="4"/>
    </row>
    <row r="42924" ht="14.25" customHeight="1">
      <c r="A42924" s="4"/>
      <c r="B42924" s="4"/>
    </row>
    <row r="42925" ht="14.25" customHeight="1">
      <c r="A42925" s="4"/>
      <c r="B42925" s="4"/>
    </row>
    <row r="42926" ht="14.25" customHeight="1">
      <c r="A42926" s="4"/>
      <c r="B42926" s="4"/>
    </row>
    <row r="42927" ht="14.25" customHeight="1">
      <c r="A42927" s="4"/>
      <c r="B42927" s="4"/>
    </row>
    <row r="42928" ht="14.25" customHeight="1">
      <c r="A42928" s="4"/>
      <c r="B42928" s="4"/>
    </row>
    <row r="42929" ht="14.25" customHeight="1">
      <c r="A42929" s="4"/>
      <c r="B42929" s="4"/>
    </row>
    <row r="42930" ht="14.25" customHeight="1">
      <c r="A42930" s="4"/>
      <c r="B42930" s="4"/>
    </row>
    <row r="42931" ht="14.25" customHeight="1">
      <c r="A42931" s="4"/>
      <c r="B42931" s="4"/>
    </row>
    <row r="42932" ht="14.25" customHeight="1">
      <c r="A42932" s="4"/>
      <c r="B42932" s="4"/>
    </row>
    <row r="42933" ht="14.25" customHeight="1">
      <c r="A42933" s="4"/>
      <c r="B42933" s="4"/>
    </row>
    <row r="42934" ht="14.25" customHeight="1">
      <c r="A42934" s="4"/>
      <c r="B42934" s="4"/>
    </row>
    <row r="42935" ht="14.25" customHeight="1">
      <c r="A42935" s="4"/>
      <c r="B42935" s="4"/>
    </row>
    <row r="42936" ht="14.25" customHeight="1">
      <c r="A42936" s="4"/>
      <c r="B42936" s="4"/>
    </row>
    <row r="42937" ht="14.25" customHeight="1">
      <c r="A42937" s="4"/>
      <c r="B42937" s="4"/>
    </row>
    <row r="42938" ht="14.25" customHeight="1">
      <c r="A42938" s="4"/>
      <c r="B42938" s="4"/>
    </row>
    <row r="42939" ht="14.25" customHeight="1">
      <c r="A42939" s="4"/>
      <c r="B42939" s="4"/>
    </row>
    <row r="42940" ht="14.25" customHeight="1">
      <c r="A42940" s="4"/>
      <c r="B42940" s="4"/>
    </row>
    <row r="42941" ht="14.25" customHeight="1">
      <c r="A42941" s="4"/>
      <c r="B42941" s="4"/>
    </row>
    <row r="42942" ht="14.25" customHeight="1">
      <c r="A42942" s="4"/>
      <c r="B42942" s="4"/>
    </row>
    <row r="42943" ht="14.25" customHeight="1">
      <c r="A42943" s="4"/>
      <c r="B42943" s="4"/>
    </row>
    <row r="42944" ht="14.25" customHeight="1">
      <c r="A42944" s="4"/>
      <c r="B42944" s="4"/>
    </row>
    <row r="42945" ht="14.25" customHeight="1">
      <c r="A42945" s="4"/>
      <c r="B42945" s="4"/>
    </row>
    <row r="42946" ht="14.25" customHeight="1">
      <c r="A42946" s="4"/>
      <c r="B42946" s="4"/>
    </row>
    <row r="42947" ht="14.25" customHeight="1">
      <c r="A42947" s="4"/>
      <c r="B42947" s="4"/>
    </row>
    <row r="42948" ht="14.25" customHeight="1">
      <c r="A42948" s="4"/>
      <c r="B42948" s="4"/>
    </row>
    <row r="42949" ht="14.25" customHeight="1">
      <c r="A42949" s="4"/>
      <c r="B42949" s="4"/>
    </row>
    <row r="42950" ht="14.25" customHeight="1">
      <c r="A42950" s="4"/>
      <c r="B42950" s="4"/>
    </row>
    <row r="42951" ht="14.25" customHeight="1">
      <c r="A42951" s="4"/>
      <c r="B42951" s="4"/>
    </row>
    <row r="42952" ht="14.25" customHeight="1">
      <c r="A42952" s="4"/>
      <c r="B42952" s="4"/>
    </row>
    <row r="42953" ht="14.25" customHeight="1">
      <c r="A42953" s="4"/>
      <c r="B42953" s="4"/>
    </row>
    <row r="42954" ht="14.25" customHeight="1">
      <c r="A42954" s="4"/>
      <c r="B42954" s="4"/>
    </row>
    <row r="42955" ht="14.25" customHeight="1">
      <c r="A42955" s="4"/>
      <c r="B42955" s="4"/>
    </row>
    <row r="42956" ht="14.25" customHeight="1">
      <c r="A42956" s="4"/>
      <c r="B42956" s="4"/>
    </row>
    <row r="42957" ht="14.25" customHeight="1">
      <c r="A42957" s="4"/>
      <c r="B42957" s="4"/>
    </row>
    <row r="42958" ht="14.25" customHeight="1">
      <c r="A42958" s="4"/>
      <c r="B42958" s="4"/>
    </row>
    <row r="42959" ht="14.25" customHeight="1">
      <c r="A42959" s="4"/>
      <c r="B42959" s="4"/>
    </row>
    <row r="42960" ht="14.25" customHeight="1">
      <c r="A42960" s="4"/>
      <c r="B42960" s="4"/>
    </row>
    <row r="42961" ht="14.25" customHeight="1">
      <c r="A42961" s="4"/>
      <c r="B42961" s="4"/>
    </row>
    <row r="42962" ht="14.25" customHeight="1">
      <c r="A42962" s="4"/>
      <c r="B42962" s="4"/>
    </row>
    <row r="42963" ht="14.25" customHeight="1">
      <c r="A42963" s="4"/>
      <c r="B42963" s="4"/>
    </row>
    <row r="42964" ht="14.25" customHeight="1">
      <c r="A42964" s="4"/>
      <c r="B42964" s="4"/>
    </row>
    <row r="42965" ht="14.25" customHeight="1">
      <c r="A42965" s="4"/>
      <c r="B42965" s="4"/>
    </row>
    <row r="42966" ht="14.25" customHeight="1">
      <c r="A42966" s="4"/>
      <c r="B42966" s="4"/>
    </row>
    <row r="42967" ht="14.25" customHeight="1">
      <c r="A42967" s="4"/>
      <c r="B42967" s="4"/>
    </row>
    <row r="42968" ht="14.25" customHeight="1">
      <c r="A42968" s="4"/>
      <c r="B42968" s="4"/>
    </row>
    <row r="42969" ht="14.25" customHeight="1">
      <c r="A42969" s="4"/>
      <c r="B42969" s="4"/>
    </row>
    <row r="42970" ht="14.25" customHeight="1">
      <c r="A42970" s="4"/>
      <c r="B42970" s="4"/>
    </row>
    <row r="42971" ht="14.25" customHeight="1">
      <c r="A42971" s="4"/>
      <c r="B42971" s="4"/>
    </row>
    <row r="42972" ht="14.25" customHeight="1">
      <c r="A42972" s="4"/>
      <c r="B42972" s="4"/>
    </row>
    <row r="42973" ht="14.25" customHeight="1">
      <c r="A42973" s="4"/>
      <c r="B42973" s="4"/>
    </row>
    <row r="42974" ht="14.25" customHeight="1">
      <c r="A42974" s="4"/>
      <c r="B42974" s="4"/>
    </row>
    <row r="42975" ht="14.25" customHeight="1">
      <c r="A42975" s="4"/>
      <c r="B42975" s="4"/>
    </row>
    <row r="42976" ht="14.25" customHeight="1">
      <c r="A42976" s="4"/>
      <c r="B42976" s="4"/>
    </row>
    <row r="42977" ht="14.25" customHeight="1">
      <c r="A42977" s="4"/>
      <c r="B42977" s="4"/>
    </row>
    <row r="42978" ht="14.25" customHeight="1">
      <c r="A42978" s="4"/>
      <c r="B42978" s="4"/>
    </row>
    <row r="42979" ht="14.25" customHeight="1">
      <c r="A42979" s="4"/>
      <c r="B42979" s="4"/>
    </row>
    <row r="42980" ht="14.25" customHeight="1">
      <c r="A42980" s="4"/>
      <c r="B42980" s="4"/>
    </row>
    <row r="42981" ht="14.25" customHeight="1">
      <c r="A42981" s="4"/>
      <c r="B42981" s="4"/>
    </row>
    <row r="42982" ht="14.25" customHeight="1">
      <c r="A42982" s="4"/>
      <c r="B42982" s="4"/>
    </row>
    <row r="42983" ht="14.25" customHeight="1">
      <c r="A42983" s="4"/>
      <c r="B42983" s="4"/>
    </row>
    <row r="42984" ht="14.25" customHeight="1">
      <c r="A42984" s="4"/>
      <c r="B42984" s="4"/>
    </row>
    <row r="42985" ht="14.25" customHeight="1">
      <c r="A42985" s="4"/>
      <c r="B42985" s="4"/>
    </row>
    <row r="42986" ht="14.25" customHeight="1">
      <c r="A42986" s="4"/>
      <c r="B42986" s="4"/>
    </row>
    <row r="42987" ht="14.25" customHeight="1">
      <c r="A42987" s="4"/>
      <c r="B42987" s="4"/>
    </row>
    <row r="42988" ht="14.25" customHeight="1">
      <c r="A42988" s="4"/>
      <c r="B42988" s="4"/>
    </row>
    <row r="42989" ht="14.25" customHeight="1">
      <c r="A42989" s="4"/>
      <c r="B42989" s="4"/>
    </row>
    <row r="42990" ht="14.25" customHeight="1">
      <c r="A42990" s="4"/>
      <c r="B42990" s="4"/>
    </row>
    <row r="42991" ht="14.25" customHeight="1">
      <c r="A42991" s="4"/>
      <c r="B42991" s="4"/>
    </row>
    <row r="42992" ht="14.25" customHeight="1">
      <c r="A42992" s="4"/>
      <c r="B42992" s="4"/>
    </row>
    <row r="42993" ht="14.25" customHeight="1">
      <c r="A42993" s="4"/>
      <c r="B42993" s="4"/>
    </row>
    <row r="42994" ht="14.25" customHeight="1">
      <c r="A42994" s="4"/>
      <c r="B42994" s="4"/>
    </row>
    <row r="42995" ht="14.25" customHeight="1">
      <c r="A42995" s="4"/>
      <c r="B42995" s="4"/>
    </row>
    <row r="42996" ht="14.25" customHeight="1">
      <c r="A42996" s="4"/>
      <c r="B42996" s="4"/>
    </row>
    <row r="42997" ht="14.25" customHeight="1">
      <c r="A42997" s="4"/>
      <c r="B42997" s="4"/>
    </row>
    <row r="42998" ht="14.25" customHeight="1">
      <c r="A42998" s="4"/>
      <c r="B42998" s="4"/>
    </row>
    <row r="42999" ht="14.25" customHeight="1">
      <c r="A42999" s="4"/>
      <c r="B42999" s="4"/>
    </row>
    <row r="43000" ht="14.25" customHeight="1">
      <c r="A43000" s="4"/>
      <c r="B43000" s="4"/>
    </row>
    <row r="43001" ht="14.25" customHeight="1">
      <c r="A43001" s="4"/>
      <c r="B43001" s="4"/>
    </row>
    <row r="43002" ht="14.25" customHeight="1">
      <c r="A43002" s="4"/>
      <c r="B43002" s="4"/>
    </row>
    <row r="43003" ht="14.25" customHeight="1">
      <c r="A43003" s="4"/>
      <c r="B43003" s="4"/>
    </row>
    <row r="43004" ht="14.25" customHeight="1">
      <c r="A43004" s="4"/>
      <c r="B43004" s="4"/>
    </row>
    <row r="43005" ht="14.25" customHeight="1">
      <c r="A43005" s="4"/>
      <c r="B43005" s="4"/>
    </row>
    <row r="43006" ht="14.25" customHeight="1">
      <c r="A43006" s="4"/>
      <c r="B43006" s="4"/>
    </row>
    <row r="43007" ht="14.25" customHeight="1">
      <c r="A43007" s="4"/>
      <c r="B43007" s="4"/>
    </row>
    <row r="43008" ht="14.25" customHeight="1">
      <c r="A43008" s="4"/>
      <c r="B43008" s="4"/>
    </row>
    <row r="43009" ht="14.25" customHeight="1">
      <c r="A43009" s="4"/>
      <c r="B43009" s="4"/>
    </row>
    <row r="43010" ht="14.25" customHeight="1">
      <c r="A43010" s="4"/>
      <c r="B43010" s="4"/>
    </row>
    <row r="43011" ht="14.25" customHeight="1">
      <c r="A43011" s="4"/>
      <c r="B43011" s="4"/>
    </row>
    <row r="43012" ht="14.25" customHeight="1">
      <c r="A43012" s="4"/>
      <c r="B43012" s="4"/>
    </row>
    <row r="43013" ht="14.25" customHeight="1">
      <c r="A43013" s="4"/>
      <c r="B43013" s="4"/>
    </row>
    <row r="43014" ht="14.25" customHeight="1">
      <c r="A43014" s="4"/>
      <c r="B43014" s="4"/>
    </row>
    <row r="43015" ht="14.25" customHeight="1">
      <c r="A43015" s="4"/>
      <c r="B43015" s="4"/>
    </row>
    <row r="43016" ht="14.25" customHeight="1">
      <c r="A43016" s="4"/>
      <c r="B43016" s="4"/>
    </row>
    <row r="43017" ht="14.25" customHeight="1">
      <c r="A43017" s="4"/>
      <c r="B43017" s="4"/>
    </row>
    <row r="43018" ht="14.25" customHeight="1">
      <c r="A43018" s="4"/>
      <c r="B43018" s="4"/>
    </row>
    <row r="43019" ht="14.25" customHeight="1">
      <c r="A43019" s="4"/>
      <c r="B43019" s="4"/>
    </row>
    <row r="43020" ht="14.25" customHeight="1">
      <c r="A43020" s="4"/>
      <c r="B43020" s="4"/>
    </row>
    <row r="43021" ht="14.25" customHeight="1">
      <c r="A43021" s="4"/>
      <c r="B43021" s="4"/>
    </row>
    <row r="43022" ht="14.25" customHeight="1">
      <c r="A43022" s="4"/>
      <c r="B43022" s="4"/>
    </row>
    <row r="43023" ht="14.25" customHeight="1">
      <c r="A43023" s="4"/>
      <c r="B43023" s="4"/>
    </row>
    <row r="43024" ht="14.25" customHeight="1">
      <c r="A43024" s="4"/>
      <c r="B43024" s="4"/>
    </row>
    <row r="43025" ht="14.25" customHeight="1">
      <c r="A43025" s="4"/>
      <c r="B43025" s="4"/>
    </row>
    <row r="43026" ht="14.25" customHeight="1">
      <c r="A43026" s="4"/>
      <c r="B43026" s="4"/>
    </row>
    <row r="43027" ht="14.25" customHeight="1">
      <c r="A43027" s="4"/>
      <c r="B43027" s="4"/>
    </row>
    <row r="43028" ht="14.25" customHeight="1">
      <c r="A43028" s="4"/>
      <c r="B43028" s="4"/>
    </row>
    <row r="43029" ht="14.25" customHeight="1">
      <c r="A43029" s="4"/>
      <c r="B43029" s="4"/>
    </row>
    <row r="43030" ht="14.25" customHeight="1">
      <c r="A43030" s="4"/>
      <c r="B43030" s="4"/>
    </row>
    <row r="43031" ht="14.25" customHeight="1">
      <c r="A43031" s="4"/>
      <c r="B43031" s="4"/>
    </row>
    <row r="43032" ht="14.25" customHeight="1">
      <c r="A43032" s="4"/>
      <c r="B43032" s="4"/>
    </row>
    <row r="43033" ht="14.25" customHeight="1">
      <c r="A43033" s="4"/>
      <c r="B43033" s="4"/>
    </row>
    <row r="43034" ht="14.25" customHeight="1">
      <c r="A43034" s="4"/>
      <c r="B43034" s="4"/>
    </row>
    <row r="43035" ht="14.25" customHeight="1">
      <c r="A43035" s="4"/>
      <c r="B43035" s="4"/>
    </row>
    <row r="43036" ht="14.25" customHeight="1">
      <c r="A43036" s="4"/>
      <c r="B43036" s="4"/>
    </row>
    <row r="43037" ht="14.25" customHeight="1">
      <c r="A43037" s="4"/>
      <c r="B43037" s="4"/>
    </row>
    <row r="43038" ht="14.25" customHeight="1">
      <c r="A43038" s="4"/>
      <c r="B43038" s="4"/>
    </row>
    <row r="43039" ht="14.25" customHeight="1">
      <c r="A43039" s="4"/>
      <c r="B43039" s="4"/>
    </row>
    <row r="43040" ht="14.25" customHeight="1">
      <c r="A43040" s="4"/>
      <c r="B43040" s="4"/>
    </row>
    <row r="43041" ht="14.25" customHeight="1">
      <c r="A43041" s="4"/>
      <c r="B43041" s="4"/>
    </row>
    <row r="43042" ht="14.25" customHeight="1">
      <c r="A43042" s="4"/>
      <c r="B43042" s="4"/>
    </row>
    <row r="43043" ht="14.25" customHeight="1">
      <c r="A43043" s="4"/>
      <c r="B43043" s="4"/>
    </row>
    <row r="43044" ht="14.25" customHeight="1">
      <c r="A43044" s="4"/>
      <c r="B43044" s="4"/>
    </row>
    <row r="43045" ht="14.25" customHeight="1">
      <c r="A43045" s="4"/>
      <c r="B43045" s="4"/>
    </row>
    <row r="43046" ht="14.25" customHeight="1">
      <c r="A43046" s="4"/>
      <c r="B43046" s="4"/>
    </row>
    <row r="43047" ht="14.25" customHeight="1">
      <c r="A43047" s="4"/>
      <c r="B43047" s="4"/>
    </row>
    <row r="43048" ht="14.25" customHeight="1">
      <c r="A43048" s="4"/>
      <c r="B43048" s="4"/>
    </row>
    <row r="43049" ht="14.25" customHeight="1">
      <c r="A43049" s="4"/>
      <c r="B43049" s="4"/>
    </row>
    <row r="43050" ht="14.25" customHeight="1">
      <c r="A43050" s="4"/>
      <c r="B43050" s="4"/>
    </row>
    <row r="43051" ht="14.25" customHeight="1">
      <c r="A43051" s="4"/>
      <c r="B43051" s="4"/>
    </row>
    <row r="43052" ht="14.25" customHeight="1">
      <c r="A43052" s="4"/>
      <c r="B43052" s="4"/>
    </row>
    <row r="43053" ht="14.25" customHeight="1">
      <c r="A43053" s="4"/>
      <c r="B43053" s="4"/>
    </row>
    <row r="43054" ht="14.25" customHeight="1">
      <c r="A43054" s="4"/>
      <c r="B43054" s="4"/>
    </row>
    <row r="43055" ht="14.25" customHeight="1">
      <c r="A43055" s="4"/>
      <c r="B43055" s="4"/>
    </row>
    <row r="43056" ht="14.25" customHeight="1">
      <c r="A43056" s="4"/>
      <c r="B43056" s="4"/>
    </row>
    <row r="43057" ht="14.25" customHeight="1">
      <c r="A43057" s="4"/>
      <c r="B43057" s="4"/>
    </row>
    <row r="43058" ht="14.25" customHeight="1">
      <c r="A43058" s="4"/>
      <c r="B43058" s="4"/>
    </row>
    <row r="43059" ht="14.25" customHeight="1">
      <c r="A43059" s="4"/>
      <c r="B43059" s="4"/>
    </row>
    <row r="43060" ht="14.25" customHeight="1">
      <c r="A43060" s="4"/>
      <c r="B43060" s="4"/>
    </row>
    <row r="43061" ht="14.25" customHeight="1">
      <c r="A43061" s="4"/>
      <c r="B43061" s="4"/>
    </row>
    <row r="43062" ht="14.25" customHeight="1">
      <c r="A43062" s="4"/>
      <c r="B43062" s="4"/>
    </row>
    <row r="43063" ht="14.25" customHeight="1">
      <c r="A43063" s="4"/>
      <c r="B43063" s="4"/>
    </row>
    <row r="43064" ht="14.25" customHeight="1">
      <c r="A43064" s="4"/>
      <c r="B43064" s="4"/>
    </row>
    <row r="43065" ht="14.25" customHeight="1">
      <c r="A43065" s="4"/>
      <c r="B43065" s="4"/>
    </row>
    <row r="43066" ht="14.25" customHeight="1">
      <c r="A43066" s="4"/>
      <c r="B43066" s="4"/>
    </row>
    <row r="43067" ht="14.25" customHeight="1">
      <c r="A43067" s="4"/>
      <c r="B43067" s="4"/>
    </row>
    <row r="43068" ht="14.25" customHeight="1">
      <c r="A43068" s="4"/>
      <c r="B43068" s="4"/>
    </row>
    <row r="43069" ht="14.25" customHeight="1">
      <c r="A43069" s="4"/>
      <c r="B43069" s="4"/>
    </row>
    <row r="43070" ht="14.25" customHeight="1">
      <c r="A43070" s="4"/>
      <c r="B43070" s="4"/>
    </row>
    <row r="43071" ht="14.25" customHeight="1">
      <c r="A43071" s="4"/>
      <c r="B43071" s="4"/>
    </row>
    <row r="43072" ht="14.25" customHeight="1">
      <c r="A43072" s="4"/>
      <c r="B43072" s="4"/>
    </row>
    <row r="43073" ht="14.25" customHeight="1">
      <c r="A43073" s="4"/>
      <c r="B43073" s="4"/>
    </row>
    <row r="43074" ht="14.25" customHeight="1">
      <c r="A43074" s="4"/>
      <c r="B43074" s="4"/>
    </row>
    <row r="43075" ht="14.25" customHeight="1">
      <c r="A43075" s="4"/>
      <c r="B43075" s="4"/>
    </row>
    <row r="43076" ht="14.25" customHeight="1">
      <c r="A43076" s="4"/>
      <c r="B43076" s="4"/>
    </row>
    <row r="43077" ht="14.25" customHeight="1">
      <c r="A43077" s="4"/>
      <c r="B43077" s="4"/>
    </row>
    <row r="43078" ht="14.25" customHeight="1">
      <c r="A43078" s="4"/>
      <c r="B43078" s="4"/>
    </row>
    <row r="43079" ht="14.25" customHeight="1">
      <c r="A43079" s="4"/>
      <c r="B43079" s="4"/>
    </row>
    <row r="43080" ht="14.25" customHeight="1">
      <c r="A43080" s="4"/>
      <c r="B43080" s="4"/>
    </row>
    <row r="43081" ht="14.25" customHeight="1">
      <c r="A43081" s="4"/>
      <c r="B43081" s="4"/>
    </row>
    <row r="43082" ht="14.25" customHeight="1">
      <c r="A43082" s="4"/>
      <c r="B43082" s="4"/>
    </row>
    <row r="43083" ht="14.25" customHeight="1">
      <c r="A43083" s="4"/>
      <c r="B43083" s="4"/>
    </row>
    <row r="43084" ht="14.25" customHeight="1">
      <c r="A43084" s="4"/>
      <c r="B43084" s="4"/>
    </row>
    <row r="43085" ht="14.25" customHeight="1">
      <c r="A43085" s="4"/>
      <c r="B43085" s="4"/>
    </row>
    <row r="43086" ht="14.25" customHeight="1">
      <c r="A43086" s="4"/>
      <c r="B43086" s="4"/>
    </row>
    <row r="43087" ht="14.25" customHeight="1">
      <c r="A43087" s="4"/>
      <c r="B43087" s="4"/>
    </row>
    <row r="43088" ht="14.25" customHeight="1">
      <c r="A43088" s="4"/>
      <c r="B43088" s="4"/>
    </row>
    <row r="43089" ht="14.25" customHeight="1">
      <c r="A43089" s="4"/>
      <c r="B43089" s="4"/>
    </row>
    <row r="43090" ht="14.25" customHeight="1">
      <c r="A43090" s="4"/>
      <c r="B43090" s="4"/>
    </row>
    <row r="43091" ht="14.25" customHeight="1">
      <c r="A43091" s="4"/>
      <c r="B43091" s="4"/>
    </row>
    <row r="43092" ht="14.25" customHeight="1">
      <c r="A43092" s="4"/>
      <c r="B43092" s="4"/>
    </row>
    <row r="43093" ht="14.25" customHeight="1">
      <c r="A43093" s="4"/>
      <c r="B43093" s="4"/>
    </row>
    <row r="43094" ht="14.25" customHeight="1">
      <c r="A43094" s="4"/>
      <c r="B43094" s="4"/>
    </row>
    <row r="43095" ht="14.25" customHeight="1">
      <c r="A43095" s="4"/>
      <c r="B43095" s="4"/>
    </row>
    <row r="43096" ht="14.25" customHeight="1">
      <c r="A43096" s="4"/>
      <c r="B43096" s="4"/>
    </row>
    <row r="43097" ht="14.25" customHeight="1">
      <c r="A43097" s="4"/>
      <c r="B43097" s="4"/>
    </row>
    <row r="43098" ht="14.25" customHeight="1">
      <c r="A43098" s="4"/>
      <c r="B43098" s="4"/>
    </row>
    <row r="43099" ht="14.25" customHeight="1">
      <c r="A43099" s="4"/>
      <c r="B43099" s="4"/>
    </row>
    <row r="43100" ht="14.25" customHeight="1">
      <c r="A43100" s="4"/>
      <c r="B43100" s="4"/>
    </row>
    <row r="43101" ht="14.25" customHeight="1">
      <c r="A43101" s="4"/>
      <c r="B43101" s="4"/>
    </row>
    <row r="43102" ht="14.25" customHeight="1">
      <c r="A43102" s="4"/>
      <c r="B43102" s="4"/>
    </row>
    <row r="43103" ht="14.25" customHeight="1">
      <c r="A43103" s="4"/>
      <c r="B43103" s="4"/>
    </row>
    <row r="43104" ht="14.25" customHeight="1">
      <c r="A43104" s="4"/>
      <c r="B43104" s="4"/>
    </row>
    <row r="43105" ht="14.25" customHeight="1">
      <c r="A43105" s="4"/>
      <c r="B43105" s="4"/>
    </row>
    <row r="43106" ht="14.25" customHeight="1">
      <c r="A43106" s="4"/>
      <c r="B43106" s="4"/>
    </row>
    <row r="43107" ht="14.25" customHeight="1">
      <c r="A43107" s="4"/>
      <c r="B43107" s="4"/>
    </row>
    <row r="43108" ht="14.25" customHeight="1">
      <c r="A43108" s="4"/>
      <c r="B43108" s="4"/>
    </row>
    <row r="43109" ht="14.25" customHeight="1">
      <c r="A43109" s="4"/>
      <c r="B43109" s="4"/>
    </row>
    <row r="43110" ht="14.25" customHeight="1">
      <c r="A43110" s="4"/>
      <c r="B43110" s="4"/>
    </row>
    <row r="43111" ht="14.25" customHeight="1">
      <c r="A43111" s="4"/>
      <c r="B43111" s="4"/>
    </row>
    <row r="43112" ht="14.25" customHeight="1">
      <c r="A43112" s="4"/>
      <c r="B43112" s="4"/>
    </row>
    <row r="43113" ht="14.25" customHeight="1">
      <c r="A43113" s="4"/>
      <c r="B43113" s="4"/>
    </row>
    <row r="43114" ht="14.25" customHeight="1">
      <c r="A43114" s="4"/>
      <c r="B43114" s="4"/>
    </row>
    <row r="43115" ht="14.25" customHeight="1">
      <c r="A43115" s="4"/>
      <c r="B43115" s="4"/>
    </row>
    <row r="43116" ht="14.25" customHeight="1">
      <c r="A43116" s="4"/>
      <c r="B43116" s="4"/>
    </row>
    <row r="43117" ht="14.25" customHeight="1">
      <c r="A43117" s="4"/>
      <c r="B43117" s="4"/>
    </row>
    <row r="43118" ht="14.25" customHeight="1">
      <c r="A43118" s="4"/>
      <c r="B43118" s="4"/>
    </row>
    <row r="43119" ht="14.25" customHeight="1">
      <c r="A43119" s="4"/>
      <c r="B43119" s="4"/>
    </row>
    <row r="43120" ht="14.25" customHeight="1">
      <c r="A43120" s="4"/>
      <c r="B43120" s="4"/>
    </row>
    <row r="43121" ht="14.25" customHeight="1">
      <c r="A43121" s="4"/>
      <c r="B43121" s="4"/>
    </row>
    <row r="43122" ht="14.25" customHeight="1">
      <c r="A43122" s="4"/>
      <c r="B43122" s="4"/>
    </row>
    <row r="43123" ht="14.25" customHeight="1">
      <c r="A43123" s="4"/>
      <c r="B43123" s="4"/>
    </row>
    <row r="43124" ht="14.25" customHeight="1">
      <c r="A43124" s="4"/>
      <c r="B43124" s="4"/>
    </row>
    <row r="43125" ht="14.25" customHeight="1">
      <c r="A43125" s="4"/>
      <c r="B43125" s="4"/>
    </row>
    <row r="43126" ht="14.25" customHeight="1">
      <c r="A43126" s="4"/>
      <c r="B43126" s="4"/>
    </row>
    <row r="43127" ht="14.25" customHeight="1">
      <c r="A43127" s="4"/>
      <c r="B43127" s="4"/>
    </row>
    <row r="43128" ht="14.25" customHeight="1">
      <c r="A43128" s="4"/>
      <c r="B43128" s="4"/>
    </row>
    <row r="43129" ht="14.25" customHeight="1">
      <c r="A43129" s="4"/>
      <c r="B43129" s="4"/>
    </row>
    <row r="43130" ht="14.25" customHeight="1">
      <c r="A43130" s="4"/>
      <c r="B43130" s="4"/>
    </row>
    <row r="43131" ht="14.25" customHeight="1">
      <c r="A43131" s="4"/>
      <c r="B43131" s="4"/>
    </row>
    <row r="43132" ht="14.25" customHeight="1">
      <c r="A43132" s="4"/>
      <c r="B43132" s="4"/>
    </row>
    <row r="43133" ht="14.25" customHeight="1">
      <c r="A43133" s="4"/>
      <c r="B43133" s="4"/>
    </row>
    <row r="43134" ht="14.25" customHeight="1">
      <c r="A43134" s="4"/>
      <c r="B43134" s="4"/>
    </row>
    <row r="43135" ht="14.25" customHeight="1">
      <c r="A43135" s="4"/>
      <c r="B43135" s="4"/>
    </row>
    <row r="43136" ht="14.25" customHeight="1">
      <c r="A43136" s="4"/>
      <c r="B43136" s="4"/>
    </row>
    <row r="43137" ht="14.25" customHeight="1">
      <c r="A43137" s="4"/>
      <c r="B43137" s="4"/>
    </row>
    <row r="43138" ht="14.25" customHeight="1">
      <c r="A43138" s="4"/>
      <c r="B43138" s="4"/>
    </row>
    <row r="43139" ht="14.25" customHeight="1">
      <c r="A43139" s="4"/>
      <c r="B43139" s="4"/>
    </row>
    <row r="43140" ht="14.25" customHeight="1">
      <c r="A43140" s="4"/>
      <c r="B43140" s="4"/>
    </row>
    <row r="43141" ht="14.25" customHeight="1">
      <c r="A43141" s="4"/>
      <c r="B43141" s="4"/>
    </row>
    <row r="43142" ht="14.25" customHeight="1">
      <c r="A43142" s="4"/>
      <c r="B43142" s="4"/>
    </row>
    <row r="43143" ht="14.25" customHeight="1">
      <c r="A43143" s="4"/>
      <c r="B43143" s="4"/>
    </row>
    <row r="43144" ht="14.25" customHeight="1">
      <c r="A43144" s="4"/>
      <c r="B43144" s="4"/>
    </row>
    <row r="43145" ht="14.25" customHeight="1">
      <c r="A43145" s="4"/>
      <c r="B43145" s="4"/>
    </row>
    <row r="43146" ht="14.25" customHeight="1">
      <c r="A43146" s="4"/>
      <c r="B43146" s="4"/>
    </row>
    <row r="43147" ht="14.25" customHeight="1">
      <c r="A43147" s="4"/>
      <c r="B43147" s="4"/>
    </row>
    <row r="43148" ht="14.25" customHeight="1">
      <c r="A43148" s="4"/>
      <c r="B43148" s="4"/>
    </row>
    <row r="43149" ht="14.25" customHeight="1">
      <c r="A43149" s="4"/>
      <c r="B43149" s="4"/>
    </row>
    <row r="43150" ht="14.25" customHeight="1">
      <c r="A43150" s="4"/>
      <c r="B43150" s="4"/>
    </row>
    <row r="43151" ht="14.25" customHeight="1">
      <c r="A43151" s="4"/>
      <c r="B43151" s="4"/>
    </row>
    <row r="43152" ht="14.25" customHeight="1">
      <c r="A43152" s="4"/>
      <c r="B43152" s="4"/>
    </row>
    <row r="43153" ht="14.25" customHeight="1">
      <c r="A43153" s="4"/>
      <c r="B43153" s="4"/>
    </row>
    <row r="43154" ht="14.25" customHeight="1">
      <c r="A43154" s="4"/>
      <c r="B43154" s="4"/>
    </row>
    <row r="43155" ht="14.25" customHeight="1">
      <c r="A43155" s="4"/>
      <c r="B43155" s="4"/>
    </row>
    <row r="43156" ht="14.25" customHeight="1">
      <c r="A43156" s="4"/>
      <c r="B43156" s="4"/>
    </row>
    <row r="43157" ht="14.25" customHeight="1">
      <c r="A43157" s="4"/>
      <c r="B43157" s="4"/>
    </row>
    <row r="43158" ht="14.25" customHeight="1">
      <c r="A43158" s="4"/>
      <c r="B43158" s="4"/>
    </row>
    <row r="43159" ht="14.25" customHeight="1">
      <c r="A43159" s="4"/>
      <c r="B43159" s="4"/>
    </row>
    <row r="43160" ht="14.25" customHeight="1">
      <c r="A43160" s="4"/>
      <c r="B43160" s="4"/>
    </row>
    <row r="43161" ht="14.25" customHeight="1">
      <c r="A43161" s="4"/>
      <c r="B43161" s="4"/>
    </row>
    <row r="43162" ht="14.25" customHeight="1">
      <c r="A43162" s="4"/>
      <c r="B43162" s="4"/>
    </row>
    <row r="43163" ht="14.25" customHeight="1">
      <c r="A43163" s="4"/>
      <c r="B43163" s="4"/>
    </row>
    <row r="43164" ht="14.25" customHeight="1">
      <c r="A43164" s="4"/>
      <c r="B43164" s="4"/>
    </row>
    <row r="43165" ht="14.25" customHeight="1">
      <c r="A43165" s="4"/>
      <c r="B43165" s="4"/>
    </row>
    <row r="43166" ht="14.25" customHeight="1">
      <c r="A43166" s="4"/>
      <c r="B43166" s="4"/>
    </row>
    <row r="43167" ht="14.25" customHeight="1">
      <c r="A43167" s="4"/>
      <c r="B43167" s="4"/>
    </row>
    <row r="43168" ht="14.25" customHeight="1">
      <c r="A43168" s="4"/>
      <c r="B43168" s="4"/>
    </row>
    <row r="43169" ht="14.25" customHeight="1">
      <c r="A43169" s="4"/>
      <c r="B43169" s="4"/>
    </row>
    <row r="43170" ht="14.25" customHeight="1">
      <c r="A43170" s="4"/>
      <c r="B43170" s="4"/>
    </row>
    <row r="43171" ht="14.25" customHeight="1">
      <c r="A43171" s="4"/>
      <c r="B43171" s="4"/>
    </row>
    <row r="43172" ht="14.25" customHeight="1">
      <c r="A43172" s="4"/>
      <c r="B43172" s="4"/>
    </row>
    <row r="43173" ht="14.25" customHeight="1">
      <c r="A43173" s="4"/>
      <c r="B43173" s="4"/>
    </row>
    <row r="43174" ht="14.25" customHeight="1">
      <c r="A43174" s="4"/>
      <c r="B43174" s="4"/>
    </row>
    <row r="43175" ht="14.25" customHeight="1">
      <c r="A43175" s="4"/>
      <c r="B43175" s="4"/>
    </row>
    <row r="43176" ht="14.25" customHeight="1">
      <c r="A43176" s="4"/>
      <c r="B43176" s="4"/>
    </row>
    <row r="43177" ht="14.25" customHeight="1">
      <c r="A43177" s="4"/>
      <c r="B43177" s="4"/>
    </row>
    <row r="43178" ht="14.25" customHeight="1">
      <c r="A43178" s="4"/>
      <c r="B43178" s="4"/>
    </row>
    <row r="43179" ht="14.25" customHeight="1">
      <c r="A43179" s="4"/>
      <c r="B43179" s="4"/>
    </row>
    <row r="43180" ht="14.25" customHeight="1">
      <c r="A43180" s="4"/>
      <c r="B43180" s="4"/>
    </row>
    <row r="43181" ht="14.25" customHeight="1">
      <c r="A43181" s="4"/>
      <c r="B43181" s="4"/>
    </row>
    <row r="43182" ht="14.25" customHeight="1">
      <c r="A43182" s="4"/>
      <c r="B43182" s="4"/>
    </row>
    <row r="43183" ht="14.25" customHeight="1">
      <c r="A43183" s="4"/>
      <c r="B43183" s="4"/>
    </row>
    <row r="43184" ht="14.25" customHeight="1">
      <c r="A43184" s="4"/>
      <c r="B43184" s="4"/>
    </row>
    <row r="43185" ht="14.25" customHeight="1">
      <c r="A43185" s="4"/>
      <c r="B43185" s="4"/>
    </row>
    <row r="43186" ht="14.25" customHeight="1">
      <c r="A43186" s="4"/>
      <c r="B43186" s="4"/>
    </row>
    <row r="43187" ht="14.25" customHeight="1">
      <c r="A43187" s="4"/>
      <c r="B43187" s="4"/>
    </row>
    <row r="43188" ht="14.25" customHeight="1">
      <c r="A43188" s="4"/>
      <c r="B43188" s="4"/>
    </row>
    <row r="43189" ht="14.25" customHeight="1">
      <c r="A43189" s="4"/>
      <c r="B43189" s="4"/>
    </row>
    <row r="43190" ht="14.25" customHeight="1">
      <c r="A43190" s="4"/>
      <c r="B43190" s="4"/>
    </row>
    <row r="43191" ht="14.25" customHeight="1">
      <c r="A43191" s="4"/>
      <c r="B43191" s="4"/>
    </row>
    <row r="43192" ht="14.25" customHeight="1">
      <c r="A43192" s="4"/>
      <c r="B43192" s="4"/>
    </row>
    <row r="43193" ht="14.25" customHeight="1">
      <c r="A43193" s="4"/>
      <c r="B43193" s="4"/>
    </row>
    <row r="43194" ht="14.25" customHeight="1">
      <c r="A43194" s="4"/>
      <c r="B43194" s="4"/>
    </row>
    <row r="43195" ht="14.25" customHeight="1">
      <c r="A43195" s="4"/>
      <c r="B43195" s="4"/>
    </row>
    <row r="43196" ht="14.25" customHeight="1">
      <c r="A43196" s="4"/>
      <c r="B43196" s="4"/>
    </row>
    <row r="43197" ht="14.25" customHeight="1">
      <c r="A43197" s="4"/>
      <c r="B43197" s="4"/>
    </row>
    <row r="43198" ht="14.25" customHeight="1">
      <c r="A43198" s="4"/>
      <c r="B43198" s="4"/>
    </row>
    <row r="43199" ht="14.25" customHeight="1">
      <c r="A43199" s="4"/>
      <c r="B43199" s="4"/>
    </row>
    <row r="43200" ht="14.25" customHeight="1">
      <c r="A43200" s="4"/>
      <c r="B43200" s="4"/>
    </row>
    <row r="43201" ht="14.25" customHeight="1">
      <c r="A43201" s="4"/>
      <c r="B43201" s="4"/>
    </row>
    <row r="43202" ht="14.25" customHeight="1">
      <c r="A43202" s="4"/>
      <c r="B43202" s="4"/>
    </row>
    <row r="43203" ht="14.25" customHeight="1">
      <c r="A43203" s="4"/>
      <c r="B43203" s="4"/>
    </row>
    <row r="43204" ht="14.25" customHeight="1">
      <c r="A43204" s="4"/>
      <c r="B43204" s="4"/>
    </row>
    <row r="43205" ht="14.25" customHeight="1">
      <c r="A43205" s="4"/>
      <c r="B43205" s="4"/>
    </row>
    <row r="43206" ht="14.25" customHeight="1">
      <c r="A43206" s="4"/>
      <c r="B43206" s="4"/>
    </row>
    <row r="43207" ht="14.25" customHeight="1">
      <c r="A43207" s="4"/>
      <c r="B43207" s="4"/>
    </row>
    <row r="43208" ht="14.25" customHeight="1">
      <c r="A43208" s="4"/>
      <c r="B43208" s="4"/>
    </row>
    <row r="43209" ht="14.25" customHeight="1">
      <c r="A43209" s="4"/>
      <c r="B43209" s="4"/>
    </row>
    <row r="43210" ht="14.25" customHeight="1">
      <c r="A43210" s="4"/>
      <c r="B43210" s="4"/>
    </row>
    <row r="43211" ht="14.25" customHeight="1">
      <c r="A43211" s="4"/>
      <c r="B43211" s="4"/>
    </row>
    <row r="43212" ht="14.25" customHeight="1">
      <c r="A43212" s="4"/>
      <c r="B43212" s="4"/>
    </row>
    <row r="43213" ht="14.25" customHeight="1">
      <c r="A43213" s="4"/>
      <c r="B43213" s="4"/>
    </row>
    <row r="43214" ht="14.25" customHeight="1">
      <c r="A43214" s="4"/>
      <c r="B43214" s="4"/>
    </row>
    <row r="43215" ht="14.25" customHeight="1">
      <c r="A43215" s="4"/>
      <c r="B43215" s="4"/>
    </row>
    <row r="43216" ht="14.25" customHeight="1">
      <c r="A43216" s="4"/>
      <c r="B43216" s="4"/>
    </row>
    <row r="43217" ht="14.25" customHeight="1">
      <c r="A43217" s="4"/>
      <c r="B43217" s="4"/>
    </row>
    <row r="43218" ht="14.25" customHeight="1">
      <c r="A43218" s="4"/>
      <c r="B43218" s="4"/>
    </row>
    <row r="43219" ht="14.25" customHeight="1">
      <c r="A43219" s="4"/>
      <c r="B43219" s="4"/>
    </row>
    <row r="43220" ht="14.25" customHeight="1">
      <c r="A43220" s="4"/>
      <c r="B43220" s="4"/>
    </row>
    <row r="43221" ht="14.25" customHeight="1">
      <c r="A43221" s="4"/>
      <c r="B43221" s="4"/>
    </row>
    <row r="43222" ht="14.25" customHeight="1">
      <c r="A43222" s="4"/>
      <c r="B43222" s="4"/>
    </row>
    <row r="43223" ht="14.25" customHeight="1">
      <c r="A43223" s="4"/>
      <c r="B43223" s="4"/>
    </row>
    <row r="43224" ht="14.25" customHeight="1">
      <c r="A43224" s="4"/>
      <c r="B43224" s="4"/>
    </row>
    <row r="43225" ht="14.25" customHeight="1">
      <c r="A43225" s="4"/>
      <c r="B43225" s="4"/>
    </row>
    <row r="43226" ht="14.25" customHeight="1">
      <c r="A43226" s="4"/>
      <c r="B43226" s="4"/>
    </row>
    <row r="43227" ht="14.25" customHeight="1">
      <c r="A43227" s="4"/>
      <c r="B43227" s="4"/>
    </row>
    <row r="43228" ht="14.25" customHeight="1">
      <c r="A43228" s="4"/>
      <c r="B43228" s="4"/>
    </row>
    <row r="43229" ht="14.25" customHeight="1">
      <c r="A43229" s="4"/>
      <c r="B43229" s="4"/>
    </row>
    <row r="43230" ht="14.25" customHeight="1">
      <c r="A43230" s="4"/>
      <c r="B43230" s="4"/>
    </row>
    <row r="43231" ht="14.25" customHeight="1">
      <c r="A43231" s="4"/>
      <c r="B43231" s="4"/>
    </row>
    <row r="43232" ht="14.25" customHeight="1">
      <c r="A43232" s="4"/>
      <c r="B43232" s="4"/>
    </row>
    <row r="43233" ht="14.25" customHeight="1">
      <c r="A43233" s="4"/>
      <c r="B43233" s="4"/>
    </row>
    <row r="43234" ht="14.25" customHeight="1">
      <c r="A43234" s="4"/>
      <c r="B43234" s="4"/>
    </row>
    <row r="43235" ht="14.25" customHeight="1">
      <c r="A43235" s="4"/>
      <c r="B43235" s="4"/>
    </row>
    <row r="43236" ht="14.25" customHeight="1">
      <c r="A43236" s="4"/>
      <c r="B43236" s="4"/>
    </row>
    <row r="43237" ht="14.25" customHeight="1">
      <c r="A43237" s="4"/>
      <c r="B43237" s="4"/>
    </row>
    <row r="43238" ht="14.25" customHeight="1">
      <c r="A43238" s="4"/>
      <c r="B43238" s="4"/>
    </row>
    <row r="43239" ht="14.25" customHeight="1">
      <c r="A43239" s="4"/>
      <c r="B43239" s="4"/>
    </row>
    <row r="43240" ht="14.25" customHeight="1">
      <c r="A43240" s="4"/>
      <c r="B43240" s="4"/>
    </row>
    <row r="43241" ht="14.25" customHeight="1">
      <c r="A43241" s="4"/>
      <c r="B43241" s="4"/>
    </row>
    <row r="43242" ht="14.25" customHeight="1">
      <c r="A43242" s="4"/>
      <c r="B43242" s="4"/>
    </row>
    <row r="43243" ht="14.25" customHeight="1">
      <c r="A43243" s="4"/>
      <c r="B43243" s="4"/>
    </row>
    <row r="43244" ht="14.25" customHeight="1">
      <c r="A43244" s="4"/>
      <c r="B43244" s="4"/>
    </row>
    <row r="43245" ht="14.25" customHeight="1">
      <c r="A43245" s="4"/>
      <c r="B43245" s="4"/>
    </row>
    <row r="43246" ht="14.25" customHeight="1">
      <c r="A43246" s="4"/>
      <c r="B43246" s="4"/>
    </row>
    <row r="43247" ht="14.25" customHeight="1">
      <c r="A43247" s="4"/>
      <c r="B43247" s="4"/>
    </row>
    <row r="43248" ht="14.25" customHeight="1">
      <c r="A43248" s="4"/>
      <c r="B43248" s="4"/>
    </row>
    <row r="43249" ht="14.25" customHeight="1">
      <c r="A43249" s="4"/>
      <c r="B43249" s="4"/>
    </row>
    <row r="43250" ht="14.25" customHeight="1">
      <c r="A43250" s="4"/>
      <c r="B43250" s="4"/>
    </row>
    <row r="43251" ht="14.25" customHeight="1">
      <c r="A43251" s="4"/>
      <c r="B43251" s="4"/>
    </row>
    <row r="43252" ht="14.25" customHeight="1">
      <c r="A43252" s="4"/>
      <c r="B43252" s="4"/>
    </row>
    <row r="43253" ht="14.25" customHeight="1">
      <c r="A43253" s="4"/>
      <c r="B43253" s="4"/>
    </row>
    <row r="43254" ht="14.25" customHeight="1">
      <c r="A43254" s="4"/>
      <c r="B43254" s="4"/>
    </row>
    <row r="43255" ht="14.25" customHeight="1">
      <c r="A43255" s="4"/>
      <c r="B43255" s="4"/>
    </row>
    <row r="43256" ht="14.25" customHeight="1">
      <c r="A43256" s="4"/>
      <c r="B43256" s="4"/>
    </row>
    <row r="43257" ht="14.25" customHeight="1">
      <c r="A43257" s="4"/>
      <c r="B43257" s="4"/>
    </row>
    <row r="43258" ht="14.25" customHeight="1">
      <c r="A43258" s="4"/>
      <c r="B43258" s="4"/>
    </row>
    <row r="43259" ht="14.25" customHeight="1">
      <c r="A43259" s="4"/>
      <c r="B43259" s="4"/>
    </row>
    <row r="43260" ht="14.25" customHeight="1">
      <c r="A43260" s="4"/>
      <c r="B43260" s="4"/>
    </row>
    <row r="43261" ht="14.25" customHeight="1">
      <c r="A43261" s="4"/>
      <c r="B43261" s="4"/>
    </row>
    <row r="43262" ht="14.25" customHeight="1">
      <c r="A43262" s="4"/>
      <c r="B43262" s="4"/>
    </row>
    <row r="43263" ht="14.25" customHeight="1">
      <c r="A43263" s="4"/>
      <c r="B43263" s="4"/>
    </row>
    <row r="43264" ht="14.25" customHeight="1">
      <c r="A43264" s="4"/>
      <c r="B43264" s="4"/>
    </row>
    <row r="43265" ht="14.25" customHeight="1">
      <c r="A43265" s="4"/>
      <c r="B43265" s="4"/>
    </row>
    <row r="43266" ht="14.25" customHeight="1">
      <c r="A43266" s="4"/>
      <c r="B43266" s="4"/>
    </row>
    <row r="43267" ht="14.25" customHeight="1">
      <c r="A43267" s="4"/>
      <c r="B43267" s="4"/>
    </row>
    <row r="43268" ht="14.25" customHeight="1">
      <c r="A43268" s="4"/>
      <c r="B43268" s="4"/>
    </row>
    <row r="43269" ht="14.25" customHeight="1">
      <c r="A43269" s="4"/>
      <c r="B43269" s="4"/>
    </row>
    <row r="43270" ht="14.25" customHeight="1">
      <c r="A43270" s="4"/>
      <c r="B43270" s="4"/>
    </row>
    <row r="43271" ht="14.25" customHeight="1">
      <c r="A43271" s="4"/>
      <c r="B43271" s="4"/>
    </row>
    <row r="43272" ht="14.25" customHeight="1">
      <c r="A43272" s="4"/>
      <c r="B43272" s="4"/>
    </row>
    <row r="43273" ht="14.25" customHeight="1">
      <c r="A43273" s="4"/>
      <c r="B43273" s="4"/>
    </row>
    <row r="43274" ht="14.25" customHeight="1">
      <c r="A43274" s="4"/>
      <c r="B43274" s="4"/>
    </row>
    <row r="43275" ht="14.25" customHeight="1">
      <c r="A43275" s="4"/>
      <c r="B43275" s="4"/>
    </row>
    <row r="43276" ht="14.25" customHeight="1">
      <c r="A43276" s="4"/>
      <c r="B43276" s="4"/>
    </row>
    <row r="43277" ht="14.25" customHeight="1">
      <c r="A43277" s="4"/>
      <c r="B43277" s="4"/>
    </row>
    <row r="43278" ht="14.25" customHeight="1">
      <c r="A43278" s="4"/>
      <c r="B43278" s="4"/>
    </row>
    <row r="43279" ht="14.25" customHeight="1">
      <c r="A43279" s="4"/>
      <c r="B43279" s="4"/>
    </row>
    <row r="43280" ht="14.25" customHeight="1">
      <c r="A43280" s="4"/>
      <c r="B43280" s="4"/>
    </row>
    <row r="43281" ht="14.25" customHeight="1">
      <c r="A43281" s="4"/>
      <c r="B43281" s="4"/>
    </row>
    <row r="43282" ht="14.25" customHeight="1">
      <c r="A43282" s="4"/>
      <c r="B43282" s="4"/>
    </row>
    <row r="43283" ht="14.25" customHeight="1">
      <c r="A43283" s="4"/>
      <c r="B43283" s="4"/>
    </row>
    <row r="43284" ht="14.25" customHeight="1">
      <c r="A43284" s="4"/>
      <c r="B43284" s="4"/>
    </row>
    <row r="43285" ht="14.25" customHeight="1">
      <c r="A43285" s="4"/>
      <c r="B43285" s="4"/>
    </row>
    <row r="43286" ht="14.25" customHeight="1">
      <c r="A43286" s="4"/>
      <c r="B43286" s="4"/>
    </row>
    <row r="43287" ht="14.25" customHeight="1">
      <c r="A43287" s="4"/>
      <c r="B43287" s="4"/>
    </row>
    <row r="43288" ht="14.25" customHeight="1">
      <c r="A43288" s="4"/>
      <c r="B43288" s="4"/>
    </row>
    <row r="43289" ht="14.25" customHeight="1">
      <c r="A43289" s="4"/>
      <c r="B43289" s="4"/>
    </row>
    <row r="43290" ht="14.25" customHeight="1">
      <c r="A43290" s="4"/>
      <c r="B43290" s="4"/>
    </row>
    <row r="43291" ht="14.25" customHeight="1">
      <c r="A43291" s="4"/>
      <c r="B43291" s="4"/>
    </row>
    <row r="43292" ht="14.25" customHeight="1">
      <c r="A43292" s="4"/>
      <c r="B43292" s="4"/>
    </row>
    <row r="43293" ht="14.25" customHeight="1">
      <c r="A43293" s="4"/>
      <c r="B43293" s="4"/>
    </row>
    <row r="43294" ht="14.25" customHeight="1">
      <c r="A43294" s="4"/>
      <c r="B43294" s="4"/>
    </row>
    <row r="43295" ht="14.25" customHeight="1">
      <c r="A43295" s="4"/>
      <c r="B43295" s="4"/>
    </row>
    <row r="43296" ht="14.25" customHeight="1">
      <c r="A43296" s="4"/>
      <c r="B43296" s="4"/>
    </row>
    <row r="43297" ht="14.25" customHeight="1">
      <c r="A43297" s="4"/>
      <c r="B43297" s="4"/>
    </row>
    <row r="43298" ht="14.25" customHeight="1">
      <c r="A43298" s="4"/>
      <c r="B43298" s="4"/>
    </row>
    <row r="43299" ht="14.25" customHeight="1">
      <c r="A43299" s="4"/>
      <c r="B43299" s="4"/>
    </row>
    <row r="43300" ht="14.25" customHeight="1">
      <c r="A43300" s="4"/>
      <c r="B43300" s="4"/>
    </row>
    <row r="43301" ht="14.25" customHeight="1">
      <c r="A43301" s="4"/>
      <c r="B43301" s="4"/>
    </row>
    <row r="43302" ht="14.25" customHeight="1">
      <c r="A43302" s="4"/>
      <c r="B43302" s="4"/>
    </row>
    <row r="43303" ht="14.25" customHeight="1">
      <c r="A43303" s="4"/>
      <c r="B43303" s="4"/>
    </row>
    <row r="43304" ht="14.25" customHeight="1">
      <c r="A43304" s="4"/>
      <c r="B43304" s="4"/>
    </row>
    <row r="43305" ht="14.25" customHeight="1">
      <c r="A43305" s="4"/>
      <c r="B43305" s="4"/>
    </row>
    <row r="43306" ht="14.25" customHeight="1">
      <c r="A43306" s="4"/>
      <c r="B43306" s="4"/>
    </row>
    <row r="43307" ht="14.25" customHeight="1">
      <c r="A43307" s="4"/>
      <c r="B43307" s="4"/>
    </row>
    <row r="43308" ht="14.25" customHeight="1">
      <c r="A43308" s="4"/>
      <c r="B43308" s="4"/>
    </row>
    <row r="43309" ht="14.25" customHeight="1">
      <c r="A43309" s="4"/>
      <c r="B43309" s="4"/>
    </row>
    <row r="43310" ht="14.25" customHeight="1">
      <c r="A43310" s="4"/>
      <c r="B43310" s="4"/>
    </row>
    <row r="43311" ht="14.25" customHeight="1">
      <c r="A43311" s="4"/>
      <c r="B43311" s="4"/>
    </row>
    <row r="43312" ht="14.25" customHeight="1">
      <c r="A43312" s="4"/>
      <c r="B43312" s="4"/>
    </row>
    <row r="43313" ht="14.25" customHeight="1">
      <c r="A43313" s="4"/>
      <c r="B43313" s="4"/>
    </row>
    <row r="43314" ht="14.25" customHeight="1">
      <c r="A43314" s="4"/>
      <c r="B43314" s="4"/>
    </row>
    <row r="43315" ht="14.25" customHeight="1">
      <c r="A43315" s="4"/>
      <c r="B43315" s="4"/>
    </row>
    <row r="43316" ht="14.25" customHeight="1">
      <c r="A43316" s="4"/>
      <c r="B43316" s="4"/>
    </row>
    <row r="43317" ht="14.25" customHeight="1">
      <c r="A43317" s="4"/>
      <c r="B43317" s="4"/>
    </row>
    <row r="43318" ht="14.25" customHeight="1">
      <c r="A43318" s="4"/>
      <c r="B43318" s="4"/>
    </row>
    <row r="43319" ht="14.25" customHeight="1">
      <c r="A43319" s="4"/>
      <c r="B43319" s="4"/>
    </row>
    <row r="43320" ht="14.25" customHeight="1">
      <c r="A43320" s="4"/>
      <c r="B43320" s="4"/>
    </row>
    <row r="43321" ht="14.25" customHeight="1">
      <c r="A43321" s="4"/>
      <c r="B43321" s="4"/>
    </row>
    <row r="43322" ht="14.25" customHeight="1">
      <c r="A43322" s="4"/>
      <c r="B43322" s="4"/>
    </row>
    <row r="43323" ht="14.25" customHeight="1">
      <c r="A43323" s="4"/>
      <c r="B43323" s="4"/>
    </row>
    <row r="43324" ht="14.25" customHeight="1">
      <c r="A43324" s="4"/>
      <c r="B43324" s="4"/>
    </row>
    <row r="43325" ht="14.25" customHeight="1">
      <c r="A43325" s="4"/>
      <c r="B43325" s="4"/>
    </row>
    <row r="43326" ht="14.25" customHeight="1">
      <c r="A43326" s="4"/>
      <c r="B43326" s="4"/>
    </row>
    <row r="43327" ht="14.25" customHeight="1">
      <c r="A43327" s="4"/>
      <c r="B43327" s="4"/>
    </row>
    <row r="43328" ht="14.25" customHeight="1">
      <c r="A43328" s="4"/>
      <c r="B43328" s="4"/>
    </row>
    <row r="43329" ht="14.25" customHeight="1">
      <c r="A43329" s="4"/>
      <c r="B43329" s="4"/>
    </row>
    <row r="43330" ht="14.25" customHeight="1">
      <c r="A43330" s="4"/>
      <c r="B43330" s="4"/>
    </row>
    <row r="43331" ht="14.25" customHeight="1">
      <c r="A43331" s="4"/>
      <c r="B43331" s="4"/>
    </row>
    <row r="43332" ht="14.25" customHeight="1">
      <c r="A43332" s="4"/>
      <c r="B43332" s="4"/>
    </row>
    <row r="43333" ht="14.25" customHeight="1">
      <c r="A43333" s="4"/>
      <c r="B43333" s="4"/>
    </row>
    <row r="43334" ht="14.25" customHeight="1">
      <c r="A43334" s="4"/>
      <c r="B43334" s="4"/>
    </row>
    <row r="43335" ht="14.25" customHeight="1">
      <c r="A43335" s="4"/>
      <c r="B43335" s="4"/>
    </row>
    <row r="43336" ht="14.25" customHeight="1">
      <c r="A43336" s="4"/>
      <c r="B43336" s="4"/>
    </row>
    <row r="43337" ht="14.25" customHeight="1">
      <c r="A43337" s="4"/>
      <c r="B43337" s="4"/>
    </row>
    <row r="43338" ht="14.25" customHeight="1">
      <c r="A43338" s="4"/>
      <c r="B43338" s="4"/>
    </row>
    <row r="43339" ht="14.25" customHeight="1">
      <c r="A43339" s="4"/>
      <c r="B43339" s="4"/>
    </row>
    <row r="43340" ht="14.25" customHeight="1">
      <c r="A43340" s="4"/>
      <c r="B43340" s="4"/>
    </row>
    <row r="43341" ht="14.25" customHeight="1">
      <c r="A43341" s="4"/>
      <c r="B43341" s="4"/>
    </row>
    <row r="43342" ht="14.25" customHeight="1">
      <c r="A43342" s="4"/>
      <c r="B43342" s="4"/>
    </row>
    <row r="43343" ht="14.25" customHeight="1">
      <c r="A43343" s="4"/>
      <c r="B43343" s="4"/>
    </row>
    <row r="43344" ht="14.25" customHeight="1">
      <c r="A43344" s="4"/>
      <c r="B43344" s="4"/>
    </row>
    <row r="43345" ht="14.25" customHeight="1">
      <c r="A43345" s="4"/>
      <c r="B43345" s="4"/>
    </row>
    <row r="43346" ht="14.25" customHeight="1">
      <c r="A43346" s="4"/>
      <c r="B43346" s="4"/>
    </row>
    <row r="43347" ht="14.25" customHeight="1">
      <c r="A43347" s="4"/>
      <c r="B43347" s="4"/>
    </row>
    <row r="43348" ht="14.25" customHeight="1">
      <c r="A43348" s="4"/>
      <c r="B43348" s="4"/>
    </row>
    <row r="43349" ht="14.25" customHeight="1">
      <c r="A43349" s="4"/>
      <c r="B43349" s="4"/>
    </row>
    <row r="43350" ht="14.25" customHeight="1">
      <c r="A43350" s="4"/>
      <c r="B43350" s="4"/>
    </row>
    <row r="43351" ht="14.25" customHeight="1">
      <c r="A43351" s="4"/>
      <c r="B43351" s="4"/>
    </row>
    <row r="43352" ht="14.25" customHeight="1">
      <c r="A43352" s="4"/>
      <c r="B43352" s="4"/>
    </row>
    <row r="43353" ht="14.25" customHeight="1">
      <c r="A43353" s="4"/>
      <c r="B43353" s="4"/>
    </row>
    <row r="43354" ht="14.25" customHeight="1">
      <c r="A43354" s="4"/>
      <c r="B43354" s="4"/>
    </row>
    <row r="43355" ht="14.25" customHeight="1">
      <c r="A43355" s="4"/>
      <c r="B43355" s="4"/>
    </row>
    <row r="43356" ht="14.25" customHeight="1">
      <c r="A43356" s="4"/>
      <c r="B43356" s="4"/>
    </row>
    <row r="43357" ht="14.25" customHeight="1">
      <c r="A43357" s="4"/>
      <c r="B43357" s="4"/>
    </row>
    <row r="43358" ht="14.25" customHeight="1">
      <c r="A43358" s="4"/>
      <c r="B43358" s="4"/>
    </row>
    <row r="43359" ht="14.25" customHeight="1">
      <c r="A43359" s="4"/>
      <c r="B43359" s="4"/>
    </row>
    <row r="43360" ht="14.25" customHeight="1">
      <c r="A43360" s="4"/>
      <c r="B43360" s="4"/>
    </row>
    <row r="43361" ht="14.25" customHeight="1">
      <c r="A43361" s="4"/>
      <c r="B43361" s="4"/>
    </row>
    <row r="43362" ht="14.25" customHeight="1">
      <c r="A43362" s="4"/>
      <c r="B43362" s="4"/>
    </row>
    <row r="43363" ht="14.25" customHeight="1">
      <c r="A43363" s="4"/>
      <c r="B43363" s="4"/>
    </row>
    <row r="43364" ht="14.25" customHeight="1">
      <c r="A43364" s="4"/>
      <c r="B43364" s="4"/>
    </row>
    <row r="43365" ht="14.25" customHeight="1">
      <c r="A43365" s="4"/>
      <c r="B43365" s="4"/>
    </row>
    <row r="43366" ht="14.25" customHeight="1">
      <c r="A43366" s="4"/>
      <c r="B43366" s="4"/>
    </row>
    <row r="43367" ht="14.25" customHeight="1">
      <c r="A43367" s="4"/>
      <c r="B43367" s="4"/>
    </row>
    <row r="43368" ht="14.25" customHeight="1">
      <c r="A43368" s="4"/>
      <c r="B43368" s="4"/>
    </row>
    <row r="43369" ht="14.25" customHeight="1">
      <c r="A43369" s="4"/>
      <c r="B43369" s="4"/>
    </row>
    <row r="43370" ht="14.25" customHeight="1">
      <c r="A43370" s="4"/>
      <c r="B43370" s="4"/>
    </row>
    <row r="43371" ht="14.25" customHeight="1">
      <c r="A43371" s="4"/>
      <c r="B43371" s="4"/>
    </row>
    <row r="43372" ht="14.25" customHeight="1">
      <c r="A43372" s="4"/>
      <c r="B43372" s="4"/>
    </row>
    <row r="43373" ht="14.25" customHeight="1">
      <c r="A43373" s="4"/>
      <c r="B43373" s="4"/>
    </row>
    <row r="43374" ht="14.25" customHeight="1">
      <c r="A43374" s="4"/>
      <c r="B43374" s="4"/>
    </row>
    <row r="43375" ht="14.25" customHeight="1">
      <c r="A43375" s="4"/>
      <c r="B43375" s="4"/>
    </row>
    <row r="43376" ht="14.25" customHeight="1">
      <c r="A43376" s="4"/>
      <c r="B43376" s="4"/>
    </row>
    <row r="43377" ht="14.25" customHeight="1">
      <c r="A43377" s="4"/>
      <c r="B43377" s="4"/>
    </row>
    <row r="43378" ht="14.25" customHeight="1">
      <c r="A43378" s="4"/>
      <c r="B43378" s="4"/>
    </row>
    <row r="43379" ht="14.25" customHeight="1">
      <c r="A43379" s="4"/>
      <c r="B43379" s="4"/>
    </row>
    <row r="43380" ht="14.25" customHeight="1">
      <c r="A43380" s="4"/>
      <c r="B43380" s="4"/>
    </row>
    <row r="43381" ht="14.25" customHeight="1">
      <c r="A43381" s="4"/>
      <c r="B43381" s="4"/>
    </row>
    <row r="43382" ht="14.25" customHeight="1">
      <c r="A43382" s="4"/>
      <c r="B43382" s="4"/>
    </row>
    <row r="43383" ht="14.25" customHeight="1">
      <c r="A43383" s="4"/>
      <c r="B43383" s="4"/>
    </row>
    <row r="43384" ht="14.25" customHeight="1">
      <c r="A43384" s="4"/>
      <c r="B43384" s="4"/>
    </row>
    <row r="43385" ht="14.25" customHeight="1">
      <c r="A43385" s="4"/>
      <c r="B43385" s="4"/>
    </row>
    <row r="43386" ht="14.25" customHeight="1">
      <c r="A43386" s="4"/>
      <c r="B43386" s="4"/>
    </row>
    <row r="43387" ht="14.25" customHeight="1">
      <c r="A43387" s="4"/>
      <c r="B43387" s="4"/>
    </row>
    <row r="43388" ht="14.25" customHeight="1">
      <c r="A43388" s="4"/>
      <c r="B43388" s="4"/>
    </row>
    <row r="43389" ht="14.25" customHeight="1">
      <c r="A43389" s="4"/>
      <c r="B43389" s="4"/>
    </row>
    <row r="43390" ht="14.25" customHeight="1">
      <c r="A43390" s="4"/>
      <c r="B43390" s="4"/>
    </row>
    <row r="43391" ht="14.25" customHeight="1">
      <c r="A43391" s="4"/>
      <c r="B43391" s="4"/>
    </row>
    <row r="43392" ht="14.25" customHeight="1">
      <c r="A43392" s="4"/>
      <c r="B43392" s="4"/>
    </row>
    <row r="43393" ht="14.25" customHeight="1">
      <c r="A43393" s="4"/>
      <c r="B43393" s="4"/>
    </row>
    <row r="43394" ht="14.25" customHeight="1">
      <c r="A43394" s="4"/>
      <c r="B43394" s="4"/>
    </row>
    <row r="43395" ht="14.25" customHeight="1">
      <c r="A43395" s="4"/>
      <c r="B43395" s="4"/>
    </row>
    <row r="43396" ht="14.25" customHeight="1">
      <c r="A43396" s="4"/>
      <c r="B43396" s="4"/>
    </row>
    <row r="43397" ht="14.25" customHeight="1">
      <c r="A43397" s="4"/>
      <c r="B43397" s="4"/>
    </row>
    <row r="43398" ht="14.25" customHeight="1">
      <c r="A43398" s="4"/>
      <c r="B43398" s="4"/>
    </row>
    <row r="43399" ht="14.25" customHeight="1">
      <c r="A43399" s="4"/>
      <c r="B43399" s="4"/>
    </row>
    <row r="43400" ht="14.25" customHeight="1">
      <c r="A43400" s="4"/>
      <c r="B43400" s="4"/>
    </row>
    <row r="43401" ht="14.25" customHeight="1">
      <c r="A43401" s="4"/>
      <c r="B43401" s="4"/>
    </row>
    <row r="43402" ht="14.25" customHeight="1">
      <c r="A43402" s="4"/>
      <c r="B43402" s="4"/>
    </row>
    <row r="43403" ht="14.25" customHeight="1">
      <c r="A43403" s="4"/>
      <c r="B43403" s="4"/>
    </row>
    <row r="43404" ht="14.25" customHeight="1">
      <c r="A43404" s="4"/>
      <c r="B43404" s="4"/>
    </row>
    <row r="43405" ht="14.25" customHeight="1">
      <c r="A43405" s="4"/>
      <c r="B43405" s="4"/>
    </row>
    <row r="43406" ht="14.25" customHeight="1">
      <c r="A43406" s="4"/>
      <c r="B43406" s="4"/>
    </row>
    <row r="43407" ht="14.25" customHeight="1">
      <c r="A43407" s="4"/>
      <c r="B43407" s="4"/>
    </row>
    <row r="43408" ht="14.25" customHeight="1">
      <c r="A43408" s="4"/>
      <c r="B43408" s="4"/>
    </row>
    <row r="43409" ht="14.25" customHeight="1">
      <c r="A43409" s="4"/>
      <c r="B43409" s="4"/>
    </row>
    <row r="43410" ht="14.25" customHeight="1">
      <c r="A43410" s="4"/>
      <c r="B43410" s="4"/>
    </row>
    <row r="43411" ht="14.25" customHeight="1">
      <c r="A43411" s="4"/>
      <c r="B43411" s="4"/>
    </row>
    <row r="43412" ht="14.25" customHeight="1">
      <c r="A43412" s="4"/>
      <c r="B43412" s="4"/>
    </row>
    <row r="43413" ht="14.25" customHeight="1">
      <c r="A43413" s="4"/>
      <c r="B43413" s="4"/>
    </row>
    <row r="43414" ht="14.25" customHeight="1">
      <c r="A43414" s="4"/>
      <c r="B43414" s="4"/>
    </row>
    <row r="43415" ht="14.25" customHeight="1">
      <c r="A43415" s="4"/>
      <c r="B43415" s="4"/>
    </row>
    <row r="43416" ht="14.25" customHeight="1">
      <c r="A43416" s="4"/>
      <c r="B43416" s="4"/>
    </row>
    <row r="43417" ht="14.25" customHeight="1">
      <c r="A43417" s="4"/>
      <c r="B43417" s="4"/>
    </row>
    <row r="43418" ht="14.25" customHeight="1">
      <c r="A43418" s="4"/>
      <c r="B43418" s="4"/>
    </row>
    <row r="43419" ht="14.25" customHeight="1">
      <c r="A43419" s="4"/>
      <c r="B43419" s="4"/>
    </row>
    <row r="43420" ht="14.25" customHeight="1">
      <c r="A43420" s="4"/>
      <c r="B43420" s="4"/>
    </row>
    <row r="43421" ht="14.25" customHeight="1">
      <c r="A43421" s="4"/>
      <c r="B43421" s="4"/>
    </row>
    <row r="43422" ht="14.25" customHeight="1">
      <c r="A43422" s="4"/>
      <c r="B43422" s="4"/>
    </row>
    <row r="43423" ht="14.25" customHeight="1">
      <c r="A43423" s="4"/>
      <c r="B43423" s="4"/>
    </row>
    <row r="43424" ht="14.25" customHeight="1">
      <c r="A43424" s="4"/>
      <c r="B43424" s="4"/>
    </row>
    <row r="43425" ht="14.25" customHeight="1">
      <c r="A43425" s="4"/>
      <c r="B43425" s="4"/>
    </row>
    <row r="43426" ht="14.25" customHeight="1">
      <c r="A43426" s="4"/>
      <c r="B43426" s="4"/>
    </row>
    <row r="43427" ht="14.25" customHeight="1">
      <c r="A43427" s="4"/>
      <c r="B43427" s="4"/>
    </row>
    <row r="43428" ht="14.25" customHeight="1">
      <c r="A43428" s="4"/>
      <c r="B43428" s="4"/>
    </row>
    <row r="43429" ht="14.25" customHeight="1">
      <c r="A43429" s="4"/>
      <c r="B43429" s="4"/>
    </row>
    <row r="43430" ht="14.25" customHeight="1">
      <c r="A43430" s="4"/>
      <c r="B43430" s="4"/>
    </row>
    <row r="43431" ht="14.25" customHeight="1">
      <c r="A43431" s="4"/>
      <c r="B43431" s="4"/>
    </row>
    <row r="43432" ht="14.25" customHeight="1">
      <c r="A43432" s="4"/>
      <c r="B43432" s="4"/>
    </row>
    <row r="43433" ht="14.25" customHeight="1">
      <c r="A43433" s="4"/>
      <c r="B43433" s="4"/>
    </row>
    <row r="43434" ht="14.25" customHeight="1">
      <c r="A43434" s="4"/>
      <c r="B43434" s="4"/>
    </row>
    <row r="43435" ht="14.25" customHeight="1">
      <c r="A43435" s="4"/>
      <c r="B43435" s="4"/>
    </row>
    <row r="43436" ht="14.25" customHeight="1">
      <c r="A43436" s="4"/>
      <c r="B43436" s="4"/>
    </row>
    <row r="43437" ht="14.25" customHeight="1">
      <c r="A43437" s="4"/>
      <c r="B43437" s="4"/>
    </row>
    <row r="43438" ht="14.25" customHeight="1">
      <c r="A43438" s="4"/>
      <c r="B43438" s="4"/>
    </row>
    <row r="43439" ht="14.25" customHeight="1">
      <c r="A43439" s="4"/>
      <c r="B43439" s="4"/>
    </row>
    <row r="43440" ht="14.25" customHeight="1">
      <c r="A43440" s="4"/>
      <c r="B43440" s="4"/>
    </row>
    <row r="43441" ht="14.25" customHeight="1">
      <c r="A43441" s="4"/>
      <c r="B43441" s="4"/>
    </row>
    <row r="43442" ht="14.25" customHeight="1">
      <c r="A43442" s="4"/>
      <c r="B43442" s="4"/>
    </row>
    <row r="43443" ht="14.25" customHeight="1">
      <c r="A43443" s="4"/>
      <c r="B43443" s="4"/>
    </row>
    <row r="43444" ht="14.25" customHeight="1">
      <c r="A43444" s="4"/>
      <c r="B43444" s="4"/>
    </row>
    <row r="43445" ht="14.25" customHeight="1">
      <c r="A43445" s="4"/>
      <c r="B43445" s="4"/>
    </row>
    <row r="43446" ht="14.25" customHeight="1">
      <c r="A43446" s="4"/>
      <c r="B43446" s="4"/>
    </row>
    <row r="43447" ht="14.25" customHeight="1">
      <c r="A43447" s="4"/>
      <c r="B43447" s="4"/>
    </row>
    <row r="43448" ht="14.25" customHeight="1">
      <c r="A43448" s="4"/>
      <c r="B43448" s="4"/>
    </row>
    <row r="43449" ht="14.25" customHeight="1">
      <c r="A43449" s="4"/>
      <c r="B43449" s="4"/>
    </row>
    <row r="43450" ht="14.25" customHeight="1">
      <c r="A43450" s="4"/>
      <c r="B43450" s="4"/>
    </row>
    <row r="43451" ht="14.25" customHeight="1">
      <c r="A43451" s="4"/>
      <c r="B43451" s="4"/>
    </row>
    <row r="43452" ht="14.25" customHeight="1">
      <c r="A43452" s="4"/>
      <c r="B43452" s="4"/>
    </row>
    <row r="43453" ht="14.25" customHeight="1">
      <c r="A43453" s="4"/>
      <c r="B43453" s="4"/>
    </row>
    <row r="43454" ht="14.25" customHeight="1">
      <c r="A43454" s="4"/>
      <c r="B43454" s="4"/>
    </row>
    <row r="43455" ht="14.25" customHeight="1">
      <c r="A43455" s="4"/>
      <c r="B43455" s="4"/>
    </row>
    <row r="43456" ht="14.25" customHeight="1">
      <c r="A43456" s="4"/>
      <c r="B43456" s="4"/>
    </row>
    <row r="43457" ht="14.25" customHeight="1">
      <c r="A43457" s="4"/>
      <c r="B43457" s="4"/>
    </row>
    <row r="43458" ht="14.25" customHeight="1">
      <c r="A43458" s="4"/>
      <c r="B43458" s="4"/>
    </row>
    <row r="43459" ht="14.25" customHeight="1">
      <c r="A43459" s="4"/>
      <c r="B43459" s="4"/>
    </row>
    <row r="43460" ht="14.25" customHeight="1">
      <c r="A43460" s="4"/>
      <c r="B43460" s="4"/>
    </row>
    <row r="43461" ht="14.25" customHeight="1">
      <c r="A43461" s="4"/>
      <c r="B43461" s="4"/>
    </row>
    <row r="43462" ht="14.25" customHeight="1">
      <c r="A43462" s="4"/>
      <c r="B43462" s="4"/>
    </row>
    <row r="43463" ht="14.25" customHeight="1">
      <c r="A43463" s="4"/>
      <c r="B43463" s="4"/>
    </row>
    <row r="43464" ht="14.25" customHeight="1">
      <c r="A43464" s="4"/>
      <c r="B43464" s="4"/>
    </row>
    <row r="43465" ht="14.25" customHeight="1">
      <c r="A43465" s="4"/>
      <c r="B43465" s="4"/>
    </row>
    <row r="43466" ht="14.25" customHeight="1">
      <c r="A43466" s="4"/>
      <c r="B43466" s="4"/>
    </row>
    <row r="43467" ht="14.25" customHeight="1">
      <c r="A43467" s="4"/>
      <c r="B43467" s="4"/>
    </row>
    <row r="43468" ht="14.25" customHeight="1">
      <c r="A43468" s="4"/>
      <c r="B43468" s="4"/>
    </row>
    <row r="43469" ht="14.25" customHeight="1">
      <c r="A43469" s="4"/>
      <c r="B43469" s="4"/>
    </row>
    <row r="43470" ht="14.25" customHeight="1">
      <c r="A43470" s="4"/>
      <c r="B43470" s="4"/>
    </row>
    <row r="43471" ht="14.25" customHeight="1">
      <c r="A43471" s="4"/>
      <c r="B43471" s="4"/>
    </row>
    <row r="43472" ht="14.25" customHeight="1">
      <c r="A43472" s="4"/>
      <c r="B43472" s="4"/>
    </row>
    <row r="43473" ht="14.25" customHeight="1">
      <c r="A43473" s="4"/>
      <c r="B43473" s="4"/>
    </row>
    <row r="43474" ht="14.25" customHeight="1">
      <c r="A43474" s="4"/>
      <c r="B43474" s="4"/>
    </row>
    <row r="43475" ht="14.25" customHeight="1">
      <c r="A43475" s="4"/>
      <c r="B43475" s="4"/>
    </row>
    <row r="43476" ht="14.25" customHeight="1">
      <c r="A43476" s="4"/>
      <c r="B43476" s="4"/>
    </row>
    <row r="43477" ht="14.25" customHeight="1">
      <c r="A43477" s="4"/>
      <c r="B43477" s="4"/>
    </row>
    <row r="43478" ht="14.25" customHeight="1">
      <c r="A43478" s="4"/>
      <c r="B43478" s="4"/>
    </row>
    <row r="43479" ht="14.25" customHeight="1">
      <c r="A43479" s="4"/>
      <c r="B43479" s="4"/>
    </row>
    <row r="43480" ht="14.25" customHeight="1">
      <c r="A43480" s="4"/>
      <c r="B43480" s="4"/>
    </row>
    <row r="43481" ht="14.25" customHeight="1">
      <c r="A43481" s="4"/>
      <c r="B43481" s="4"/>
    </row>
    <row r="43482" ht="14.25" customHeight="1">
      <c r="A43482" s="4"/>
      <c r="B43482" s="4"/>
    </row>
    <row r="43483" ht="14.25" customHeight="1">
      <c r="A43483" s="4"/>
      <c r="B43483" s="4"/>
    </row>
    <row r="43484" ht="14.25" customHeight="1">
      <c r="A43484" s="4"/>
      <c r="B43484" s="4"/>
    </row>
    <row r="43485" ht="14.25" customHeight="1">
      <c r="A43485" s="4"/>
      <c r="B43485" s="4"/>
    </row>
    <row r="43486" ht="14.25" customHeight="1">
      <c r="A43486" s="4"/>
      <c r="B43486" s="4"/>
    </row>
    <row r="43487" ht="14.25" customHeight="1">
      <c r="A43487" s="4"/>
      <c r="B43487" s="4"/>
    </row>
    <row r="43488" ht="14.25" customHeight="1">
      <c r="A43488" s="4"/>
      <c r="B43488" s="4"/>
    </row>
    <row r="43489" ht="14.25" customHeight="1">
      <c r="A43489" s="4"/>
      <c r="B43489" s="4"/>
    </row>
    <row r="43490" ht="14.25" customHeight="1">
      <c r="A43490" s="4"/>
      <c r="B43490" s="4"/>
    </row>
    <row r="43491" ht="14.25" customHeight="1">
      <c r="A43491" s="4"/>
      <c r="B43491" s="4"/>
    </row>
    <row r="43492" ht="14.25" customHeight="1">
      <c r="A43492" s="4"/>
      <c r="B43492" s="4"/>
    </row>
    <row r="43493" ht="14.25" customHeight="1">
      <c r="A43493" s="4"/>
      <c r="B43493" s="4"/>
    </row>
    <row r="43494" ht="14.25" customHeight="1">
      <c r="A43494" s="4"/>
      <c r="B43494" s="4"/>
    </row>
    <row r="43495" ht="14.25" customHeight="1">
      <c r="A43495" s="4"/>
      <c r="B43495" s="4"/>
    </row>
    <row r="43496" ht="14.25" customHeight="1">
      <c r="A43496" s="4"/>
      <c r="B43496" s="4"/>
    </row>
    <row r="43497" ht="14.25" customHeight="1">
      <c r="A43497" s="4"/>
      <c r="B43497" s="4"/>
    </row>
    <row r="43498" ht="14.25" customHeight="1">
      <c r="A43498" s="4"/>
      <c r="B43498" s="4"/>
    </row>
    <row r="43499" ht="14.25" customHeight="1">
      <c r="A43499" s="4"/>
      <c r="B43499" s="4"/>
    </row>
    <row r="43500" ht="14.25" customHeight="1">
      <c r="A43500" s="4"/>
      <c r="B43500" s="4"/>
    </row>
    <row r="43501" ht="14.25" customHeight="1">
      <c r="A43501" s="4"/>
      <c r="B43501" s="4"/>
    </row>
    <row r="43502" ht="14.25" customHeight="1">
      <c r="A43502" s="4"/>
      <c r="B43502" s="4"/>
    </row>
    <row r="43503" ht="14.25" customHeight="1">
      <c r="A43503" s="4"/>
      <c r="B43503" s="4"/>
    </row>
    <row r="43504" ht="14.25" customHeight="1">
      <c r="A43504" s="4"/>
      <c r="B43504" s="4"/>
    </row>
    <row r="43505" ht="14.25" customHeight="1">
      <c r="A43505" s="4"/>
      <c r="B43505" s="4"/>
    </row>
    <row r="43506" ht="14.25" customHeight="1">
      <c r="A43506" s="4"/>
      <c r="B43506" s="4"/>
    </row>
    <row r="43507" ht="14.25" customHeight="1">
      <c r="A43507" s="4"/>
      <c r="B43507" s="4"/>
    </row>
    <row r="43508" ht="14.25" customHeight="1">
      <c r="A43508" s="4"/>
      <c r="B43508" s="4"/>
    </row>
    <row r="43509" ht="14.25" customHeight="1">
      <c r="A43509" s="4"/>
      <c r="B43509" s="4"/>
    </row>
    <row r="43510" ht="14.25" customHeight="1">
      <c r="A43510" s="4"/>
      <c r="B43510" s="4"/>
    </row>
    <row r="43511" ht="14.25" customHeight="1">
      <c r="A43511" s="4"/>
      <c r="B43511" s="4"/>
    </row>
    <row r="43512" ht="14.25" customHeight="1">
      <c r="A43512" s="4"/>
      <c r="B43512" s="4"/>
    </row>
    <row r="43513" ht="14.25" customHeight="1">
      <c r="A43513" s="4"/>
      <c r="B43513" s="4"/>
    </row>
    <row r="43514" ht="14.25" customHeight="1">
      <c r="A43514" s="4"/>
      <c r="B43514" s="4"/>
    </row>
    <row r="43515" ht="14.25" customHeight="1">
      <c r="A43515" s="4"/>
      <c r="B43515" s="4"/>
    </row>
    <row r="43516" ht="14.25" customHeight="1">
      <c r="A43516" s="4"/>
      <c r="B43516" s="4"/>
    </row>
    <row r="43517" ht="14.25" customHeight="1">
      <c r="A43517" s="4"/>
      <c r="B43517" s="4"/>
    </row>
    <row r="43518" ht="14.25" customHeight="1">
      <c r="A43518" s="4"/>
      <c r="B43518" s="4"/>
    </row>
    <row r="43519" ht="14.25" customHeight="1">
      <c r="A43519" s="4"/>
      <c r="B43519" s="4"/>
    </row>
    <row r="43520" ht="14.25" customHeight="1">
      <c r="A43520" s="4"/>
      <c r="B43520" s="4"/>
    </row>
    <row r="43521" ht="14.25" customHeight="1">
      <c r="A43521" s="4"/>
      <c r="B43521" s="4"/>
    </row>
    <row r="43522" ht="14.25" customHeight="1">
      <c r="A43522" s="4"/>
      <c r="B43522" s="4"/>
    </row>
    <row r="43523" ht="14.25" customHeight="1">
      <c r="A43523" s="4"/>
      <c r="B43523" s="4"/>
    </row>
    <row r="43524" ht="14.25" customHeight="1">
      <c r="A43524" s="4"/>
      <c r="B43524" s="4"/>
    </row>
    <row r="43525" ht="14.25" customHeight="1">
      <c r="A43525" s="4"/>
      <c r="B43525" s="4"/>
    </row>
    <row r="43526" ht="14.25" customHeight="1">
      <c r="A43526" s="4"/>
      <c r="B43526" s="4"/>
    </row>
    <row r="43527" ht="14.25" customHeight="1">
      <c r="A43527" s="4"/>
      <c r="B43527" s="4"/>
    </row>
    <row r="43528" ht="14.25" customHeight="1">
      <c r="A43528" s="4"/>
      <c r="B43528" s="4"/>
    </row>
    <row r="43529" ht="14.25" customHeight="1">
      <c r="A43529" s="4"/>
      <c r="B43529" s="4"/>
    </row>
    <row r="43530" ht="14.25" customHeight="1">
      <c r="A43530" s="4"/>
      <c r="B43530" s="4"/>
    </row>
    <row r="43531" ht="14.25" customHeight="1">
      <c r="A43531" s="4"/>
      <c r="B43531" s="4"/>
    </row>
    <row r="43532" ht="14.25" customHeight="1">
      <c r="A43532" s="4"/>
      <c r="B43532" s="4"/>
    </row>
    <row r="43533" ht="14.25" customHeight="1">
      <c r="A43533" s="4"/>
      <c r="B43533" s="4"/>
    </row>
    <row r="43534" ht="14.25" customHeight="1">
      <c r="A43534" s="4"/>
      <c r="B43534" s="4"/>
    </row>
    <row r="43535" ht="14.25" customHeight="1">
      <c r="A43535" s="4"/>
      <c r="B43535" s="4"/>
    </row>
    <row r="43536" ht="14.25" customHeight="1">
      <c r="A43536" s="4"/>
      <c r="B43536" s="4"/>
    </row>
    <row r="43537" ht="14.25" customHeight="1">
      <c r="A43537" s="4"/>
      <c r="B43537" s="4"/>
    </row>
    <row r="43538" ht="14.25" customHeight="1">
      <c r="A43538" s="4"/>
      <c r="B43538" s="4"/>
    </row>
    <row r="43539" ht="14.25" customHeight="1">
      <c r="A43539" s="4"/>
      <c r="B43539" s="4"/>
    </row>
    <row r="43540" ht="14.25" customHeight="1">
      <c r="A43540" s="4"/>
      <c r="B43540" s="4"/>
    </row>
    <row r="43541" ht="14.25" customHeight="1">
      <c r="A43541" s="4"/>
      <c r="B43541" s="4"/>
    </row>
    <row r="43542" ht="14.25" customHeight="1">
      <c r="A43542" s="4"/>
      <c r="B43542" s="4"/>
    </row>
    <row r="43543" ht="14.25" customHeight="1">
      <c r="A43543" s="4"/>
      <c r="B43543" s="4"/>
    </row>
    <row r="43544" ht="14.25" customHeight="1">
      <c r="A43544" s="4"/>
      <c r="B43544" s="4"/>
    </row>
    <row r="43545" ht="14.25" customHeight="1">
      <c r="A43545" s="4"/>
      <c r="B43545" s="4"/>
    </row>
    <row r="43546" ht="14.25" customHeight="1">
      <c r="A43546" s="4"/>
      <c r="B43546" s="4"/>
    </row>
    <row r="43547" ht="14.25" customHeight="1">
      <c r="A43547" s="4"/>
      <c r="B43547" s="4"/>
    </row>
    <row r="43548" ht="14.25" customHeight="1">
      <c r="A43548" s="4"/>
      <c r="B43548" s="4"/>
    </row>
    <row r="43549" ht="14.25" customHeight="1">
      <c r="A43549" s="4"/>
      <c r="B43549" s="4"/>
    </row>
    <row r="43550" ht="14.25" customHeight="1">
      <c r="A43550" s="4"/>
      <c r="B43550" s="4"/>
    </row>
    <row r="43551" ht="14.25" customHeight="1">
      <c r="A43551" s="4"/>
      <c r="B43551" s="4"/>
    </row>
    <row r="43552" ht="14.25" customHeight="1">
      <c r="A43552" s="4"/>
      <c r="B43552" s="4"/>
    </row>
    <row r="43553" ht="14.25" customHeight="1">
      <c r="A43553" s="4"/>
      <c r="B43553" s="4"/>
    </row>
    <row r="43554" ht="14.25" customHeight="1">
      <c r="A43554" s="4"/>
      <c r="B43554" s="4"/>
    </row>
    <row r="43555" ht="14.25" customHeight="1">
      <c r="A43555" s="4"/>
      <c r="B43555" s="4"/>
    </row>
    <row r="43556" ht="14.25" customHeight="1">
      <c r="A43556" s="4"/>
      <c r="B43556" s="4"/>
    </row>
    <row r="43557" ht="14.25" customHeight="1">
      <c r="A43557" s="4"/>
      <c r="B43557" s="4"/>
    </row>
    <row r="43558" ht="14.25" customHeight="1">
      <c r="A43558" s="4"/>
      <c r="B43558" s="4"/>
    </row>
    <row r="43559" ht="14.25" customHeight="1">
      <c r="A43559" s="4"/>
      <c r="B43559" s="4"/>
    </row>
    <row r="43560" ht="14.25" customHeight="1">
      <c r="A43560" s="4"/>
      <c r="B43560" s="4"/>
    </row>
    <row r="43561" ht="14.25" customHeight="1">
      <c r="A43561" s="4"/>
      <c r="B43561" s="4"/>
    </row>
    <row r="43562" ht="14.25" customHeight="1">
      <c r="A43562" s="4"/>
      <c r="B43562" s="4"/>
    </row>
    <row r="43563" ht="14.25" customHeight="1">
      <c r="A43563" s="4"/>
      <c r="B43563" s="4"/>
    </row>
    <row r="43564" ht="14.25" customHeight="1">
      <c r="A43564" s="4"/>
      <c r="B43564" s="4"/>
    </row>
    <row r="43565" ht="14.25" customHeight="1">
      <c r="A43565" s="4"/>
      <c r="B43565" s="4"/>
    </row>
    <row r="43566" ht="14.25" customHeight="1">
      <c r="A43566" s="4"/>
      <c r="B43566" s="4"/>
    </row>
    <row r="43567" ht="14.25" customHeight="1">
      <c r="A43567" s="4"/>
      <c r="B43567" s="4"/>
    </row>
    <row r="43568" ht="14.25" customHeight="1">
      <c r="A43568" s="4"/>
      <c r="B43568" s="4"/>
    </row>
    <row r="43569" ht="14.25" customHeight="1">
      <c r="A43569" s="4"/>
      <c r="B43569" s="4"/>
    </row>
    <row r="43570" ht="14.25" customHeight="1">
      <c r="A43570" s="4"/>
      <c r="B43570" s="4"/>
    </row>
    <row r="43571" ht="14.25" customHeight="1">
      <c r="A43571" s="4"/>
      <c r="B43571" s="4"/>
    </row>
    <row r="43572" ht="14.25" customHeight="1">
      <c r="A43572" s="4"/>
      <c r="B43572" s="4"/>
    </row>
    <row r="43573" ht="14.25" customHeight="1">
      <c r="A43573" s="4"/>
      <c r="B43573" s="4"/>
    </row>
    <row r="43574" ht="14.25" customHeight="1">
      <c r="A43574" s="4"/>
      <c r="B43574" s="4"/>
    </row>
    <row r="43575" ht="14.25" customHeight="1">
      <c r="A43575" s="4"/>
      <c r="B43575" s="4"/>
    </row>
    <row r="43576" ht="14.25" customHeight="1">
      <c r="A43576" s="4"/>
      <c r="B43576" s="4"/>
    </row>
    <row r="43577" ht="14.25" customHeight="1">
      <c r="A43577" s="4"/>
      <c r="B43577" s="4"/>
    </row>
    <row r="43578" ht="14.25" customHeight="1">
      <c r="A43578" s="4"/>
      <c r="B43578" s="4"/>
    </row>
    <row r="43579" ht="14.25" customHeight="1">
      <c r="A43579" s="4"/>
      <c r="B43579" s="4"/>
    </row>
    <row r="43580" ht="14.25" customHeight="1">
      <c r="A43580" s="4"/>
      <c r="B43580" s="4"/>
    </row>
    <row r="43581" ht="14.25" customHeight="1">
      <c r="A43581" s="4"/>
      <c r="B43581" s="4"/>
    </row>
    <row r="43582" ht="14.25" customHeight="1">
      <c r="A43582" s="4"/>
      <c r="B43582" s="4"/>
    </row>
    <row r="43583" ht="14.25" customHeight="1">
      <c r="A43583" s="4"/>
      <c r="B43583" s="4"/>
    </row>
    <row r="43584" ht="14.25" customHeight="1">
      <c r="A43584" s="4"/>
      <c r="B43584" s="4"/>
    </row>
    <row r="43585" ht="14.25" customHeight="1">
      <c r="A43585" s="4"/>
      <c r="B43585" s="4"/>
    </row>
    <row r="43586" ht="14.25" customHeight="1">
      <c r="A43586" s="4"/>
      <c r="B43586" s="4"/>
    </row>
    <row r="43587" ht="14.25" customHeight="1">
      <c r="A43587" s="4"/>
      <c r="B43587" s="4"/>
    </row>
    <row r="43588" ht="14.25" customHeight="1">
      <c r="A43588" s="4"/>
      <c r="B43588" s="4"/>
    </row>
    <row r="43589" ht="14.25" customHeight="1">
      <c r="A43589" s="4"/>
      <c r="B43589" s="4"/>
    </row>
    <row r="43590" ht="14.25" customHeight="1">
      <c r="A43590" s="4"/>
      <c r="B43590" s="4"/>
    </row>
    <row r="43591" ht="14.25" customHeight="1">
      <c r="A43591" s="4"/>
      <c r="B43591" s="4"/>
    </row>
    <row r="43592" ht="14.25" customHeight="1">
      <c r="A43592" s="4"/>
      <c r="B43592" s="4"/>
    </row>
    <row r="43593" ht="14.25" customHeight="1">
      <c r="A43593" s="4"/>
      <c r="B43593" s="4"/>
    </row>
    <row r="43594" ht="14.25" customHeight="1">
      <c r="A43594" s="4"/>
      <c r="B43594" s="4"/>
    </row>
    <row r="43595" ht="14.25" customHeight="1">
      <c r="A43595" s="4"/>
      <c r="B43595" s="4"/>
    </row>
    <row r="43596" ht="14.25" customHeight="1">
      <c r="A43596" s="4"/>
      <c r="B43596" s="4"/>
    </row>
    <row r="43597" ht="14.25" customHeight="1">
      <c r="A43597" s="4"/>
      <c r="B43597" s="4"/>
    </row>
    <row r="43598" ht="14.25" customHeight="1">
      <c r="A43598" s="4"/>
      <c r="B43598" s="4"/>
    </row>
    <row r="43599" ht="14.25" customHeight="1">
      <c r="A43599" s="4"/>
      <c r="B43599" s="4"/>
    </row>
    <row r="43600" ht="14.25" customHeight="1">
      <c r="A43600" s="4"/>
      <c r="B43600" s="4"/>
    </row>
    <row r="43601" ht="14.25" customHeight="1">
      <c r="A43601" s="4"/>
      <c r="B43601" s="4"/>
    </row>
    <row r="43602" ht="14.25" customHeight="1">
      <c r="A43602" s="4"/>
      <c r="B43602" s="4"/>
    </row>
    <row r="43603" ht="14.25" customHeight="1">
      <c r="A43603" s="4"/>
      <c r="B43603" s="4"/>
    </row>
    <row r="43604" ht="14.25" customHeight="1">
      <c r="A43604" s="4"/>
      <c r="B43604" s="4"/>
    </row>
    <row r="43605" ht="14.25" customHeight="1">
      <c r="A43605" s="4"/>
      <c r="B43605" s="4"/>
    </row>
    <row r="43606" ht="14.25" customHeight="1">
      <c r="A43606" s="4"/>
      <c r="B43606" s="4"/>
    </row>
    <row r="43607" ht="14.25" customHeight="1">
      <c r="A43607" s="4"/>
      <c r="B43607" s="4"/>
    </row>
    <row r="43608" ht="14.25" customHeight="1">
      <c r="A43608" s="4"/>
      <c r="B43608" s="4"/>
    </row>
    <row r="43609" ht="14.25" customHeight="1">
      <c r="A43609" s="4"/>
      <c r="B43609" s="4"/>
    </row>
    <row r="43610" ht="14.25" customHeight="1">
      <c r="A43610" s="4"/>
      <c r="B43610" s="4"/>
    </row>
    <row r="43611" ht="14.25" customHeight="1">
      <c r="A43611" s="4"/>
      <c r="B43611" s="4"/>
    </row>
    <row r="43612" ht="14.25" customHeight="1">
      <c r="A43612" s="4"/>
      <c r="B43612" s="4"/>
    </row>
    <row r="43613" ht="14.25" customHeight="1">
      <c r="A43613" s="4"/>
      <c r="B43613" s="4"/>
    </row>
    <row r="43614" ht="14.25" customHeight="1">
      <c r="A43614" s="4"/>
      <c r="B43614" s="4"/>
    </row>
    <row r="43615" ht="14.25" customHeight="1">
      <c r="A43615" s="4"/>
      <c r="B43615" s="4"/>
    </row>
    <row r="43616" ht="14.25" customHeight="1">
      <c r="A43616" s="4"/>
      <c r="B43616" s="4"/>
    </row>
    <row r="43617" ht="14.25" customHeight="1">
      <c r="A43617" s="4"/>
      <c r="B43617" s="4"/>
    </row>
    <row r="43618" ht="14.25" customHeight="1">
      <c r="A43618" s="4"/>
      <c r="B43618" s="4"/>
    </row>
    <row r="43619" ht="14.25" customHeight="1">
      <c r="A43619" s="4"/>
      <c r="B43619" s="4"/>
    </row>
    <row r="43620" ht="14.25" customHeight="1">
      <c r="A43620" s="4"/>
      <c r="B43620" s="4"/>
    </row>
    <row r="43621" ht="14.25" customHeight="1">
      <c r="A43621" s="4"/>
      <c r="B43621" s="4"/>
    </row>
    <row r="43622" ht="14.25" customHeight="1">
      <c r="A43622" s="4"/>
      <c r="B43622" s="4"/>
    </row>
    <row r="43623" ht="14.25" customHeight="1">
      <c r="A43623" s="4"/>
      <c r="B43623" s="4"/>
    </row>
    <row r="43624" ht="14.25" customHeight="1">
      <c r="A43624" s="4"/>
      <c r="B43624" s="4"/>
    </row>
    <row r="43625" ht="14.25" customHeight="1">
      <c r="A43625" s="4"/>
      <c r="B43625" s="4"/>
    </row>
    <row r="43626" ht="14.25" customHeight="1">
      <c r="A43626" s="4"/>
      <c r="B43626" s="4"/>
    </row>
    <row r="43627" ht="14.25" customHeight="1">
      <c r="A43627" s="4"/>
      <c r="B43627" s="4"/>
    </row>
    <row r="43628" ht="14.25" customHeight="1">
      <c r="A43628" s="4"/>
      <c r="B43628" s="4"/>
    </row>
    <row r="43629" ht="14.25" customHeight="1">
      <c r="A43629" s="4"/>
      <c r="B43629" s="4"/>
    </row>
    <row r="43630" ht="14.25" customHeight="1">
      <c r="A43630" s="4"/>
      <c r="B43630" s="4"/>
    </row>
    <row r="43631" ht="14.25" customHeight="1">
      <c r="A43631" s="4"/>
      <c r="B43631" s="4"/>
    </row>
    <row r="43632" ht="14.25" customHeight="1">
      <c r="A43632" s="4"/>
      <c r="B43632" s="4"/>
    </row>
    <row r="43633" ht="14.25" customHeight="1">
      <c r="A43633" s="4"/>
      <c r="B43633" s="4"/>
    </row>
    <row r="43634" ht="14.25" customHeight="1">
      <c r="A43634" s="4"/>
      <c r="B43634" s="4"/>
    </row>
    <row r="43635" ht="14.25" customHeight="1">
      <c r="A43635" s="4"/>
      <c r="B43635" s="4"/>
    </row>
    <row r="43636" ht="14.25" customHeight="1">
      <c r="A43636" s="4"/>
      <c r="B43636" s="4"/>
    </row>
    <row r="43637" ht="14.25" customHeight="1">
      <c r="A43637" s="4"/>
      <c r="B43637" s="4"/>
    </row>
    <row r="43638" ht="14.25" customHeight="1">
      <c r="A43638" s="4"/>
      <c r="B43638" s="4"/>
    </row>
    <row r="43639" ht="14.25" customHeight="1">
      <c r="A43639" s="4"/>
      <c r="B43639" s="4"/>
    </row>
    <row r="43640" ht="14.25" customHeight="1">
      <c r="A43640" s="4"/>
      <c r="B43640" s="4"/>
    </row>
    <row r="43641" ht="14.25" customHeight="1">
      <c r="A43641" s="4"/>
      <c r="B43641" s="4"/>
    </row>
    <row r="43642" ht="14.25" customHeight="1">
      <c r="A43642" s="4"/>
      <c r="B43642" s="4"/>
    </row>
    <row r="43643" ht="14.25" customHeight="1">
      <c r="A43643" s="4"/>
      <c r="B43643" s="4"/>
    </row>
    <row r="43644" ht="14.25" customHeight="1">
      <c r="A43644" s="4"/>
      <c r="B43644" s="4"/>
    </row>
    <row r="43645" ht="14.25" customHeight="1">
      <c r="A43645" s="4"/>
      <c r="B43645" s="4"/>
    </row>
    <row r="43646" ht="14.25" customHeight="1">
      <c r="A43646" s="4"/>
      <c r="B43646" s="4"/>
    </row>
    <row r="43647" ht="14.25" customHeight="1">
      <c r="A43647" s="4"/>
      <c r="B43647" s="4"/>
    </row>
    <row r="43648" ht="14.25" customHeight="1">
      <c r="A43648" s="4"/>
      <c r="B43648" s="4"/>
    </row>
    <row r="43649" ht="14.25" customHeight="1">
      <c r="A43649" s="4"/>
      <c r="B43649" s="4"/>
    </row>
    <row r="43650" ht="14.25" customHeight="1">
      <c r="A43650" s="4"/>
      <c r="B43650" s="4"/>
    </row>
    <row r="43651" ht="14.25" customHeight="1">
      <c r="A43651" s="4"/>
      <c r="B43651" s="4"/>
    </row>
    <row r="43652" ht="14.25" customHeight="1">
      <c r="A43652" s="4"/>
      <c r="B43652" s="4"/>
    </row>
    <row r="43653" ht="14.25" customHeight="1">
      <c r="A43653" s="4"/>
      <c r="B43653" s="4"/>
    </row>
    <row r="43654" ht="14.25" customHeight="1">
      <c r="A43654" s="4"/>
      <c r="B43654" s="4"/>
    </row>
    <row r="43655" ht="14.25" customHeight="1">
      <c r="A43655" s="4"/>
      <c r="B43655" s="4"/>
    </row>
    <row r="43656" ht="14.25" customHeight="1">
      <c r="A43656" s="4"/>
      <c r="B43656" s="4"/>
    </row>
    <row r="43657" ht="14.25" customHeight="1">
      <c r="A43657" s="4"/>
      <c r="B43657" s="4"/>
    </row>
    <row r="43658" ht="14.25" customHeight="1">
      <c r="A43658" s="4"/>
      <c r="B43658" s="4"/>
    </row>
    <row r="43659" ht="14.25" customHeight="1">
      <c r="A43659" s="4"/>
      <c r="B43659" s="4"/>
    </row>
    <row r="43660" ht="14.25" customHeight="1">
      <c r="A43660" s="4"/>
      <c r="B43660" s="4"/>
    </row>
    <row r="43661" ht="14.25" customHeight="1">
      <c r="A43661" s="4"/>
      <c r="B43661" s="4"/>
    </row>
    <row r="43662" ht="14.25" customHeight="1">
      <c r="A43662" s="4"/>
      <c r="B43662" s="4"/>
    </row>
    <row r="43663" ht="14.25" customHeight="1">
      <c r="A43663" s="4"/>
      <c r="B43663" s="4"/>
    </row>
    <row r="43664" ht="14.25" customHeight="1">
      <c r="A43664" s="4"/>
      <c r="B43664" s="4"/>
    </row>
    <row r="43665" ht="14.25" customHeight="1">
      <c r="A43665" s="4"/>
      <c r="B43665" s="4"/>
    </row>
    <row r="43666" ht="14.25" customHeight="1">
      <c r="A43666" s="4"/>
      <c r="B43666" s="4"/>
    </row>
    <row r="43667" ht="14.25" customHeight="1">
      <c r="A43667" s="4"/>
      <c r="B43667" s="4"/>
    </row>
    <row r="43668" ht="14.25" customHeight="1">
      <c r="A43668" s="4"/>
      <c r="B43668" s="4"/>
    </row>
    <row r="43669" ht="14.25" customHeight="1">
      <c r="A43669" s="4"/>
      <c r="B43669" s="4"/>
    </row>
    <row r="43670" ht="14.25" customHeight="1">
      <c r="A43670" s="4"/>
      <c r="B43670" s="4"/>
    </row>
    <row r="43671" ht="14.25" customHeight="1">
      <c r="A43671" s="4"/>
      <c r="B43671" s="4"/>
    </row>
    <row r="43672" ht="14.25" customHeight="1">
      <c r="A43672" s="4"/>
      <c r="B43672" s="4"/>
    </row>
    <row r="43673" ht="14.25" customHeight="1">
      <c r="A43673" s="4"/>
      <c r="B43673" s="4"/>
    </row>
    <row r="43674" ht="14.25" customHeight="1">
      <c r="A43674" s="4"/>
      <c r="B43674" s="4"/>
    </row>
    <row r="43675" ht="14.25" customHeight="1">
      <c r="A43675" s="4"/>
      <c r="B43675" s="4"/>
    </row>
    <row r="43676" ht="14.25" customHeight="1">
      <c r="A43676" s="4"/>
      <c r="B43676" s="4"/>
    </row>
    <row r="43677" ht="14.25" customHeight="1">
      <c r="A43677" s="4"/>
      <c r="B43677" s="4"/>
    </row>
    <row r="43678" ht="14.25" customHeight="1">
      <c r="A43678" s="4"/>
      <c r="B43678" s="4"/>
    </row>
    <row r="43679" ht="14.25" customHeight="1">
      <c r="A43679" s="4"/>
      <c r="B43679" s="4"/>
    </row>
    <row r="43680" ht="14.25" customHeight="1">
      <c r="A43680" s="4"/>
      <c r="B43680" s="4"/>
    </row>
    <row r="43681" ht="14.25" customHeight="1">
      <c r="A43681" s="4"/>
      <c r="B43681" s="4"/>
    </row>
    <row r="43682" ht="14.25" customHeight="1">
      <c r="A43682" s="4"/>
      <c r="B43682" s="4"/>
    </row>
    <row r="43683" ht="14.25" customHeight="1">
      <c r="A43683" s="4"/>
      <c r="B43683" s="4"/>
    </row>
    <row r="43684" ht="14.25" customHeight="1">
      <c r="A43684" s="4"/>
      <c r="B43684" s="4"/>
    </row>
    <row r="43685" ht="14.25" customHeight="1">
      <c r="A43685" s="4"/>
      <c r="B43685" s="4"/>
    </row>
    <row r="43686" ht="14.25" customHeight="1">
      <c r="A43686" s="4"/>
      <c r="B43686" s="4"/>
    </row>
    <row r="43687" ht="14.25" customHeight="1">
      <c r="A43687" s="4"/>
      <c r="B43687" s="4"/>
    </row>
    <row r="43688" ht="14.25" customHeight="1">
      <c r="A43688" s="4"/>
      <c r="B43688" s="4"/>
    </row>
    <row r="43689" ht="14.25" customHeight="1">
      <c r="A43689" s="4"/>
      <c r="B43689" s="4"/>
    </row>
    <row r="43690" ht="14.25" customHeight="1">
      <c r="A43690" s="4"/>
      <c r="B43690" s="4"/>
    </row>
    <row r="43691" ht="14.25" customHeight="1">
      <c r="A43691" s="4"/>
      <c r="B43691" s="4"/>
    </row>
    <row r="43692" ht="14.25" customHeight="1">
      <c r="A43692" s="4"/>
      <c r="B43692" s="4"/>
    </row>
    <row r="43693" ht="14.25" customHeight="1">
      <c r="A43693" s="4"/>
      <c r="B43693" s="4"/>
    </row>
    <row r="43694" ht="14.25" customHeight="1">
      <c r="A43694" s="4"/>
      <c r="B43694" s="4"/>
    </row>
    <row r="43695" ht="14.25" customHeight="1">
      <c r="A43695" s="4"/>
      <c r="B43695" s="4"/>
    </row>
    <row r="43696" ht="14.25" customHeight="1">
      <c r="A43696" s="4"/>
      <c r="B43696" s="4"/>
    </row>
    <row r="43697" ht="14.25" customHeight="1">
      <c r="A43697" s="4"/>
      <c r="B43697" s="4"/>
    </row>
    <row r="43698" ht="14.25" customHeight="1">
      <c r="A43698" s="4"/>
      <c r="B43698" s="4"/>
    </row>
    <row r="43699" ht="14.25" customHeight="1">
      <c r="A43699" s="4"/>
      <c r="B43699" s="4"/>
    </row>
    <row r="43700" ht="14.25" customHeight="1">
      <c r="A43700" s="4"/>
      <c r="B43700" s="4"/>
    </row>
    <row r="43701" ht="14.25" customHeight="1">
      <c r="A43701" s="4"/>
      <c r="B43701" s="4"/>
    </row>
    <row r="43702" ht="14.25" customHeight="1">
      <c r="A43702" s="4"/>
      <c r="B43702" s="4"/>
    </row>
    <row r="43703" ht="14.25" customHeight="1">
      <c r="A43703" s="4"/>
      <c r="B43703" s="4"/>
    </row>
    <row r="43704" ht="14.25" customHeight="1">
      <c r="A43704" s="4"/>
      <c r="B43704" s="4"/>
    </row>
    <row r="43705" ht="14.25" customHeight="1">
      <c r="A43705" s="4"/>
      <c r="B43705" s="4"/>
    </row>
    <row r="43706" ht="14.25" customHeight="1">
      <c r="A43706" s="4"/>
      <c r="B43706" s="4"/>
    </row>
    <row r="43707" ht="14.25" customHeight="1">
      <c r="A43707" s="4"/>
      <c r="B43707" s="4"/>
    </row>
    <row r="43708" ht="14.25" customHeight="1">
      <c r="A43708" s="4"/>
      <c r="B43708" s="4"/>
    </row>
    <row r="43709" ht="14.25" customHeight="1">
      <c r="A43709" s="4"/>
      <c r="B43709" s="4"/>
    </row>
    <row r="43710" ht="14.25" customHeight="1">
      <c r="A43710" s="4"/>
      <c r="B43710" s="4"/>
    </row>
    <row r="43711" ht="14.25" customHeight="1">
      <c r="A43711" s="4"/>
      <c r="B43711" s="4"/>
    </row>
    <row r="43712" ht="14.25" customHeight="1">
      <c r="A43712" s="4"/>
      <c r="B43712" s="4"/>
    </row>
    <row r="43713" ht="14.25" customHeight="1">
      <c r="A43713" s="4"/>
      <c r="B43713" s="4"/>
    </row>
    <row r="43714" ht="14.25" customHeight="1">
      <c r="A43714" s="4"/>
      <c r="B43714" s="4"/>
    </row>
    <row r="43715" ht="14.25" customHeight="1">
      <c r="A43715" s="4"/>
      <c r="B43715" s="4"/>
    </row>
    <row r="43716" ht="14.25" customHeight="1">
      <c r="A43716" s="4"/>
      <c r="B43716" s="4"/>
    </row>
    <row r="43717" ht="14.25" customHeight="1">
      <c r="A43717" s="4"/>
      <c r="B43717" s="4"/>
    </row>
    <row r="43718" ht="14.25" customHeight="1">
      <c r="A43718" s="4"/>
      <c r="B43718" s="4"/>
    </row>
    <row r="43719" ht="14.25" customHeight="1">
      <c r="A43719" s="4"/>
      <c r="B43719" s="4"/>
    </row>
    <row r="43720" ht="14.25" customHeight="1">
      <c r="A43720" s="4"/>
      <c r="B43720" s="4"/>
    </row>
    <row r="43721" ht="14.25" customHeight="1">
      <c r="A43721" s="4"/>
      <c r="B43721" s="4"/>
    </row>
    <row r="43722" ht="14.25" customHeight="1">
      <c r="A43722" s="4"/>
      <c r="B43722" s="4"/>
    </row>
    <row r="43723" ht="14.25" customHeight="1">
      <c r="A43723" s="4"/>
      <c r="B43723" s="4"/>
    </row>
    <row r="43724" ht="14.25" customHeight="1">
      <c r="A43724" s="4"/>
      <c r="B43724" s="4"/>
    </row>
    <row r="43725" ht="14.25" customHeight="1">
      <c r="A43725" s="4"/>
      <c r="B43725" s="4"/>
    </row>
    <row r="43726" ht="14.25" customHeight="1">
      <c r="A43726" s="4"/>
      <c r="B43726" s="4"/>
    </row>
    <row r="43727" ht="14.25" customHeight="1">
      <c r="A43727" s="4"/>
      <c r="B43727" s="4"/>
    </row>
    <row r="43728" ht="14.25" customHeight="1">
      <c r="A43728" s="4"/>
      <c r="B43728" s="4"/>
    </row>
    <row r="43729" ht="14.25" customHeight="1">
      <c r="A43729" s="4"/>
      <c r="B43729" s="4"/>
    </row>
    <row r="43730" ht="14.25" customHeight="1">
      <c r="A43730" s="4"/>
      <c r="B43730" s="4"/>
    </row>
    <row r="43731" ht="14.25" customHeight="1">
      <c r="A43731" s="4"/>
      <c r="B43731" s="4"/>
    </row>
    <row r="43732" ht="14.25" customHeight="1">
      <c r="A43732" s="4"/>
      <c r="B43732" s="4"/>
    </row>
    <row r="43733" ht="14.25" customHeight="1">
      <c r="A43733" s="4"/>
      <c r="B43733" s="4"/>
    </row>
    <row r="43734" ht="14.25" customHeight="1">
      <c r="A43734" s="4"/>
      <c r="B43734" s="4"/>
    </row>
    <row r="43735" ht="14.25" customHeight="1">
      <c r="A43735" s="4"/>
      <c r="B43735" s="4"/>
    </row>
    <row r="43736" ht="14.25" customHeight="1">
      <c r="A43736" s="4"/>
      <c r="B43736" s="4"/>
    </row>
    <row r="43737" ht="14.25" customHeight="1">
      <c r="A43737" s="4"/>
      <c r="B43737" s="4"/>
    </row>
    <row r="43738" ht="14.25" customHeight="1">
      <c r="A43738" s="4"/>
      <c r="B43738" s="4"/>
    </row>
    <row r="43739" ht="14.25" customHeight="1">
      <c r="A43739" s="4"/>
      <c r="B43739" s="4"/>
    </row>
    <row r="43740" ht="14.25" customHeight="1">
      <c r="A43740" s="4"/>
      <c r="B43740" s="4"/>
    </row>
    <row r="43741" ht="14.25" customHeight="1">
      <c r="A43741" s="4"/>
      <c r="B43741" s="4"/>
    </row>
    <row r="43742" ht="14.25" customHeight="1">
      <c r="A43742" s="4"/>
      <c r="B43742" s="4"/>
    </row>
    <row r="43743" ht="14.25" customHeight="1">
      <c r="A43743" s="4"/>
      <c r="B43743" s="4"/>
    </row>
    <row r="43744" ht="14.25" customHeight="1">
      <c r="A43744" s="4"/>
      <c r="B43744" s="4"/>
    </row>
    <row r="43745" ht="14.25" customHeight="1">
      <c r="A43745" s="4"/>
      <c r="B43745" s="4"/>
    </row>
    <row r="43746" ht="14.25" customHeight="1">
      <c r="A43746" s="4"/>
      <c r="B43746" s="4"/>
    </row>
    <row r="43747" ht="14.25" customHeight="1">
      <c r="A43747" s="4"/>
      <c r="B43747" s="4"/>
    </row>
    <row r="43748" ht="14.25" customHeight="1">
      <c r="A43748" s="4"/>
      <c r="B43748" s="4"/>
    </row>
    <row r="43749" ht="14.25" customHeight="1">
      <c r="A43749" s="4"/>
      <c r="B43749" s="4"/>
    </row>
    <row r="43750" ht="14.25" customHeight="1">
      <c r="A43750" s="4"/>
      <c r="B43750" s="4"/>
    </row>
    <row r="43751" ht="14.25" customHeight="1">
      <c r="A43751" s="4"/>
      <c r="B43751" s="4"/>
    </row>
    <row r="43752" ht="14.25" customHeight="1">
      <c r="A43752" s="4"/>
      <c r="B43752" s="4"/>
    </row>
    <row r="43753" ht="14.25" customHeight="1">
      <c r="A43753" s="4"/>
      <c r="B43753" s="4"/>
    </row>
    <row r="43754" ht="14.25" customHeight="1">
      <c r="A43754" s="4"/>
      <c r="B43754" s="4"/>
    </row>
    <row r="43755" ht="14.25" customHeight="1">
      <c r="A43755" s="4"/>
      <c r="B43755" s="4"/>
    </row>
    <row r="43756" ht="14.25" customHeight="1">
      <c r="A43756" s="4"/>
      <c r="B43756" s="4"/>
    </row>
    <row r="43757" ht="14.25" customHeight="1">
      <c r="A43757" s="4"/>
      <c r="B43757" s="4"/>
    </row>
    <row r="43758" ht="14.25" customHeight="1">
      <c r="A43758" s="4"/>
      <c r="B43758" s="4"/>
    </row>
    <row r="43759" ht="14.25" customHeight="1">
      <c r="A43759" s="4"/>
      <c r="B43759" s="4"/>
    </row>
    <row r="43760" ht="14.25" customHeight="1">
      <c r="A43760" s="4"/>
      <c r="B43760" s="4"/>
    </row>
    <row r="43761" ht="14.25" customHeight="1">
      <c r="A43761" s="4"/>
      <c r="B43761" s="4"/>
    </row>
    <row r="43762" ht="14.25" customHeight="1">
      <c r="A43762" s="4"/>
      <c r="B43762" s="4"/>
    </row>
    <row r="43763" ht="14.25" customHeight="1">
      <c r="A43763" s="4"/>
      <c r="B43763" s="4"/>
    </row>
    <row r="43764" ht="14.25" customHeight="1">
      <c r="A43764" s="4"/>
      <c r="B43764" s="4"/>
    </row>
    <row r="43765" ht="14.25" customHeight="1">
      <c r="A43765" s="4"/>
      <c r="B43765" s="4"/>
    </row>
    <row r="43766" ht="14.25" customHeight="1">
      <c r="A43766" s="4"/>
      <c r="B43766" s="4"/>
    </row>
    <row r="43767" ht="14.25" customHeight="1">
      <c r="A43767" s="4"/>
      <c r="B43767" s="4"/>
    </row>
    <row r="43768" ht="14.25" customHeight="1">
      <c r="A43768" s="4"/>
      <c r="B43768" s="4"/>
    </row>
    <row r="43769" ht="14.25" customHeight="1">
      <c r="A43769" s="4"/>
      <c r="B43769" s="4"/>
    </row>
    <row r="43770" ht="14.25" customHeight="1">
      <c r="A43770" s="4"/>
      <c r="B43770" s="4"/>
    </row>
    <row r="43771" ht="14.25" customHeight="1">
      <c r="A43771" s="4"/>
      <c r="B43771" s="4"/>
    </row>
    <row r="43772" ht="14.25" customHeight="1">
      <c r="A43772" s="4"/>
      <c r="B43772" s="4"/>
    </row>
    <row r="43773" ht="14.25" customHeight="1">
      <c r="A43773" s="4"/>
      <c r="B43773" s="4"/>
    </row>
    <row r="43774" ht="14.25" customHeight="1">
      <c r="A43774" s="4"/>
      <c r="B43774" s="4"/>
    </row>
    <row r="43775" ht="14.25" customHeight="1">
      <c r="A43775" s="4"/>
      <c r="B43775" s="4"/>
    </row>
    <row r="43776" ht="14.25" customHeight="1">
      <c r="A43776" s="4"/>
      <c r="B43776" s="4"/>
    </row>
    <row r="43777" ht="14.25" customHeight="1">
      <c r="A43777" s="4"/>
      <c r="B43777" s="4"/>
    </row>
    <row r="43778" ht="14.25" customHeight="1">
      <c r="A43778" s="4"/>
      <c r="B43778" s="4"/>
    </row>
    <row r="43779" ht="14.25" customHeight="1">
      <c r="A43779" s="4"/>
      <c r="B43779" s="4"/>
    </row>
    <row r="43780" ht="14.25" customHeight="1">
      <c r="A43780" s="4"/>
      <c r="B43780" s="4"/>
    </row>
    <row r="43781" ht="14.25" customHeight="1">
      <c r="A43781" s="4"/>
      <c r="B43781" s="4"/>
    </row>
    <row r="43782" ht="14.25" customHeight="1">
      <c r="A43782" s="4"/>
      <c r="B43782" s="4"/>
    </row>
    <row r="43783" ht="14.25" customHeight="1">
      <c r="A43783" s="4"/>
      <c r="B43783" s="4"/>
    </row>
    <row r="43784" ht="14.25" customHeight="1">
      <c r="A43784" s="4"/>
      <c r="B43784" s="4"/>
    </row>
    <row r="43785" ht="14.25" customHeight="1">
      <c r="A43785" s="4"/>
      <c r="B43785" s="4"/>
    </row>
    <row r="43786" ht="14.25" customHeight="1">
      <c r="A43786" s="4"/>
      <c r="B43786" s="4"/>
    </row>
    <row r="43787" ht="14.25" customHeight="1">
      <c r="A43787" s="4"/>
      <c r="B43787" s="4"/>
    </row>
    <row r="43788" ht="14.25" customHeight="1">
      <c r="A43788" s="4"/>
      <c r="B43788" s="4"/>
    </row>
    <row r="43789" ht="14.25" customHeight="1">
      <c r="A43789" s="4"/>
      <c r="B43789" s="4"/>
    </row>
    <row r="43790" ht="14.25" customHeight="1">
      <c r="A43790" s="4"/>
      <c r="B43790" s="4"/>
    </row>
    <row r="43791" ht="14.25" customHeight="1">
      <c r="A43791" s="4"/>
      <c r="B43791" s="4"/>
    </row>
    <row r="43792" ht="14.25" customHeight="1">
      <c r="A43792" s="4"/>
      <c r="B43792" s="4"/>
    </row>
    <row r="43793" ht="14.25" customHeight="1">
      <c r="A43793" s="4"/>
      <c r="B43793" s="4"/>
    </row>
    <row r="43794" ht="14.25" customHeight="1">
      <c r="A43794" s="4"/>
      <c r="B43794" s="4"/>
    </row>
    <row r="43795" ht="14.25" customHeight="1">
      <c r="A43795" s="4"/>
      <c r="B43795" s="4"/>
    </row>
    <row r="43796" ht="14.25" customHeight="1">
      <c r="A43796" s="4"/>
      <c r="B43796" s="4"/>
    </row>
    <row r="43797" ht="14.25" customHeight="1">
      <c r="A43797" s="4"/>
      <c r="B43797" s="4"/>
    </row>
    <row r="43798" ht="14.25" customHeight="1">
      <c r="A43798" s="4"/>
      <c r="B43798" s="4"/>
    </row>
    <row r="43799" ht="14.25" customHeight="1">
      <c r="A43799" s="4"/>
      <c r="B43799" s="4"/>
    </row>
    <row r="43800" ht="14.25" customHeight="1">
      <c r="A43800" s="4"/>
      <c r="B43800" s="4"/>
    </row>
    <row r="43801" ht="14.25" customHeight="1">
      <c r="A43801" s="4"/>
      <c r="B43801" s="4"/>
    </row>
    <row r="43802" ht="14.25" customHeight="1">
      <c r="A43802" s="4"/>
      <c r="B43802" s="4"/>
    </row>
    <row r="43803" ht="14.25" customHeight="1">
      <c r="A43803" s="4"/>
      <c r="B43803" s="4"/>
    </row>
    <row r="43804" ht="14.25" customHeight="1">
      <c r="A43804" s="4"/>
      <c r="B43804" s="4"/>
    </row>
    <row r="43805" ht="14.25" customHeight="1">
      <c r="A43805" s="4"/>
      <c r="B43805" s="4"/>
    </row>
    <row r="43806" ht="14.25" customHeight="1">
      <c r="A43806" s="4"/>
      <c r="B43806" s="4"/>
    </row>
    <row r="43807" ht="14.25" customHeight="1">
      <c r="A43807" s="4"/>
      <c r="B43807" s="4"/>
    </row>
    <row r="43808" ht="14.25" customHeight="1">
      <c r="A43808" s="4"/>
      <c r="B43808" s="4"/>
    </row>
    <row r="43809" ht="14.25" customHeight="1">
      <c r="A43809" s="4"/>
      <c r="B43809" s="4"/>
    </row>
    <row r="43810" ht="14.25" customHeight="1">
      <c r="A43810" s="4"/>
      <c r="B43810" s="4"/>
    </row>
    <row r="43811" ht="14.25" customHeight="1">
      <c r="A43811" s="4"/>
      <c r="B43811" s="4"/>
    </row>
    <row r="43812" ht="14.25" customHeight="1">
      <c r="A43812" s="4"/>
      <c r="B43812" s="4"/>
    </row>
    <row r="43813" ht="14.25" customHeight="1">
      <c r="A43813" s="4"/>
      <c r="B43813" s="4"/>
    </row>
    <row r="43814" ht="14.25" customHeight="1">
      <c r="A43814" s="4"/>
      <c r="B43814" s="4"/>
    </row>
    <row r="43815" ht="14.25" customHeight="1">
      <c r="A43815" s="4"/>
      <c r="B43815" s="4"/>
    </row>
    <row r="43816" ht="14.25" customHeight="1">
      <c r="A43816" s="4"/>
      <c r="B43816" s="4"/>
    </row>
    <row r="43817" ht="14.25" customHeight="1">
      <c r="A43817" s="4"/>
      <c r="B43817" s="4"/>
    </row>
    <row r="43818" ht="14.25" customHeight="1">
      <c r="A43818" s="4"/>
      <c r="B43818" s="4"/>
    </row>
    <row r="43819" ht="14.25" customHeight="1">
      <c r="A43819" s="4"/>
      <c r="B43819" s="4"/>
    </row>
    <row r="43820" ht="14.25" customHeight="1">
      <c r="A43820" s="4"/>
      <c r="B43820" s="4"/>
    </row>
    <row r="43821" ht="14.25" customHeight="1">
      <c r="A43821" s="4"/>
      <c r="B43821" s="4"/>
    </row>
    <row r="43822" ht="14.25" customHeight="1">
      <c r="A43822" s="4"/>
      <c r="B43822" s="4"/>
    </row>
    <row r="43823" ht="14.25" customHeight="1">
      <c r="A43823" s="4"/>
      <c r="B43823" s="4"/>
    </row>
    <row r="43824" ht="14.25" customHeight="1">
      <c r="A43824" s="4"/>
      <c r="B43824" s="4"/>
    </row>
    <row r="43825" ht="14.25" customHeight="1">
      <c r="A43825" s="4"/>
      <c r="B43825" s="4"/>
    </row>
    <row r="43826" ht="14.25" customHeight="1">
      <c r="A43826" s="4"/>
      <c r="B43826" s="4"/>
    </row>
    <row r="43827" ht="14.25" customHeight="1">
      <c r="A43827" s="4"/>
      <c r="B43827" s="4"/>
    </row>
    <row r="43828" ht="14.25" customHeight="1">
      <c r="A43828" s="4"/>
      <c r="B43828" s="4"/>
    </row>
    <row r="43829" ht="14.25" customHeight="1">
      <c r="A43829" s="4"/>
      <c r="B43829" s="4"/>
    </row>
    <row r="43830" ht="14.25" customHeight="1">
      <c r="A43830" s="4"/>
      <c r="B43830" s="4"/>
    </row>
    <row r="43831" ht="14.25" customHeight="1">
      <c r="A43831" s="4"/>
      <c r="B43831" s="4"/>
    </row>
    <row r="43832" ht="14.25" customHeight="1">
      <c r="A43832" s="4"/>
      <c r="B43832" s="4"/>
    </row>
    <row r="43833" ht="14.25" customHeight="1">
      <c r="A43833" s="4"/>
      <c r="B43833" s="4"/>
    </row>
    <row r="43834" ht="14.25" customHeight="1">
      <c r="A43834" s="4"/>
      <c r="B43834" s="4"/>
    </row>
    <row r="43835" ht="14.25" customHeight="1">
      <c r="A43835" s="4"/>
      <c r="B43835" s="4"/>
    </row>
    <row r="43836" ht="14.25" customHeight="1">
      <c r="A43836" s="4"/>
      <c r="B43836" s="4"/>
    </row>
    <row r="43837" ht="14.25" customHeight="1">
      <c r="A43837" s="4"/>
      <c r="B43837" s="4"/>
    </row>
    <row r="43838" ht="14.25" customHeight="1">
      <c r="A43838" s="4"/>
      <c r="B43838" s="4"/>
    </row>
    <row r="43839" ht="14.25" customHeight="1">
      <c r="A43839" s="4"/>
      <c r="B43839" s="4"/>
    </row>
    <row r="43840" ht="14.25" customHeight="1">
      <c r="A43840" s="4"/>
      <c r="B43840" s="4"/>
    </row>
    <row r="43841" ht="14.25" customHeight="1">
      <c r="A43841" s="4"/>
      <c r="B43841" s="4"/>
    </row>
    <row r="43842" ht="14.25" customHeight="1">
      <c r="A43842" s="4"/>
      <c r="B43842" s="4"/>
    </row>
    <row r="43843" ht="14.25" customHeight="1">
      <c r="A43843" s="4"/>
      <c r="B43843" s="4"/>
    </row>
    <row r="43844" ht="14.25" customHeight="1">
      <c r="A43844" s="4"/>
      <c r="B43844" s="4"/>
    </row>
    <row r="43845" ht="14.25" customHeight="1">
      <c r="A43845" s="4"/>
      <c r="B43845" s="4"/>
    </row>
    <row r="43846" ht="14.25" customHeight="1">
      <c r="A43846" s="4"/>
      <c r="B43846" s="4"/>
    </row>
    <row r="43847" ht="14.25" customHeight="1">
      <c r="A43847" s="4"/>
      <c r="B43847" s="4"/>
    </row>
    <row r="43848" ht="14.25" customHeight="1">
      <c r="A43848" s="4"/>
      <c r="B43848" s="4"/>
    </row>
    <row r="43849" ht="14.25" customHeight="1">
      <c r="A43849" s="4"/>
      <c r="B43849" s="4"/>
    </row>
    <row r="43850" ht="14.25" customHeight="1">
      <c r="A43850" s="4"/>
      <c r="B43850" s="4"/>
    </row>
    <row r="43851" ht="14.25" customHeight="1">
      <c r="A43851" s="4"/>
      <c r="B43851" s="4"/>
    </row>
    <row r="43852" ht="14.25" customHeight="1">
      <c r="A43852" s="4"/>
      <c r="B43852" s="4"/>
    </row>
    <row r="43853" ht="14.25" customHeight="1">
      <c r="A43853" s="4"/>
      <c r="B43853" s="4"/>
    </row>
    <row r="43854" ht="14.25" customHeight="1">
      <c r="A43854" s="4"/>
      <c r="B43854" s="4"/>
    </row>
    <row r="43855" ht="14.25" customHeight="1">
      <c r="A43855" s="4"/>
      <c r="B43855" s="4"/>
    </row>
    <row r="43856" ht="14.25" customHeight="1">
      <c r="A43856" s="4"/>
      <c r="B43856" s="4"/>
    </row>
    <row r="43857" ht="14.25" customHeight="1">
      <c r="A43857" s="4"/>
      <c r="B43857" s="4"/>
    </row>
    <row r="43858" ht="14.25" customHeight="1">
      <c r="A43858" s="4"/>
      <c r="B43858" s="4"/>
    </row>
    <row r="43859" ht="14.25" customHeight="1">
      <c r="A43859" s="4"/>
      <c r="B43859" s="4"/>
    </row>
    <row r="43860" ht="14.25" customHeight="1">
      <c r="A43860" s="4"/>
      <c r="B43860" s="4"/>
    </row>
    <row r="43861" ht="14.25" customHeight="1">
      <c r="A43861" s="4"/>
      <c r="B43861" s="4"/>
    </row>
    <row r="43862" ht="14.25" customHeight="1">
      <c r="A43862" s="4"/>
      <c r="B43862" s="4"/>
    </row>
    <row r="43863" ht="14.25" customHeight="1">
      <c r="A43863" s="4"/>
      <c r="B43863" s="4"/>
    </row>
    <row r="43864" ht="14.25" customHeight="1">
      <c r="A43864" s="4"/>
      <c r="B43864" s="4"/>
    </row>
    <row r="43865" ht="14.25" customHeight="1">
      <c r="A43865" s="4"/>
      <c r="B43865" s="4"/>
    </row>
    <row r="43866" ht="14.25" customHeight="1">
      <c r="A43866" s="4"/>
      <c r="B43866" s="4"/>
    </row>
    <row r="43867" ht="14.25" customHeight="1">
      <c r="A43867" s="4"/>
      <c r="B43867" s="4"/>
    </row>
    <row r="43868" ht="14.25" customHeight="1">
      <c r="A43868" s="4"/>
      <c r="B43868" s="4"/>
    </row>
    <row r="43869" ht="14.25" customHeight="1">
      <c r="A43869" s="4"/>
      <c r="B43869" s="4"/>
    </row>
    <row r="43870" ht="14.25" customHeight="1">
      <c r="A43870" s="4"/>
      <c r="B43870" s="4"/>
    </row>
    <row r="43871" ht="14.25" customHeight="1">
      <c r="A43871" s="4"/>
      <c r="B43871" s="4"/>
    </row>
    <row r="43872" ht="14.25" customHeight="1">
      <c r="A43872" s="4"/>
      <c r="B43872" s="4"/>
    </row>
    <row r="43873" ht="14.25" customHeight="1">
      <c r="A43873" s="4"/>
      <c r="B43873" s="4"/>
    </row>
    <row r="43874" ht="14.25" customHeight="1">
      <c r="A43874" s="4"/>
      <c r="B43874" s="4"/>
    </row>
    <row r="43875" ht="14.25" customHeight="1">
      <c r="A43875" s="4"/>
      <c r="B43875" s="4"/>
    </row>
    <row r="43876" ht="14.25" customHeight="1">
      <c r="A43876" s="4"/>
      <c r="B43876" s="4"/>
    </row>
    <row r="43877" ht="14.25" customHeight="1">
      <c r="A43877" s="4"/>
      <c r="B43877" s="4"/>
    </row>
    <row r="43878" ht="14.25" customHeight="1">
      <c r="A43878" s="4"/>
      <c r="B43878" s="4"/>
    </row>
    <row r="43879" ht="14.25" customHeight="1">
      <c r="A43879" s="4"/>
      <c r="B43879" s="4"/>
    </row>
    <row r="43880" ht="14.25" customHeight="1">
      <c r="A43880" s="4"/>
      <c r="B43880" s="4"/>
    </row>
    <row r="43881" ht="14.25" customHeight="1">
      <c r="A43881" s="4"/>
      <c r="B43881" s="4"/>
    </row>
    <row r="43882" ht="14.25" customHeight="1">
      <c r="A43882" s="4"/>
      <c r="B43882" s="4"/>
    </row>
    <row r="43883" ht="14.25" customHeight="1">
      <c r="A43883" s="4"/>
      <c r="B43883" s="4"/>
    </row>
    <row r="43884" ht="14.25" customHeight="1">
      <c r="A43884" s="4"/>
      <c r="B43884" s="4"/>
    </row>
    <row r="43885" ht="14.25" customHeight="1">
      <c r="A43885" s="4"/>
      <c r="B43885" s="4"/>
    </row>
    <row r="43886" ht="14.25" customHeight="1">
      <c r="A43886" s="4"/>
      <c r="B43886" s="4"/>
    </row>
    <row r="43887" ht="14.25" customHeight="1">
      <c r="A43887" s="4"/>
      <c r="B43887" s="4"/>
    </row>
    <row r="43888" ht="14.25" customHeight="1">
      <c r="A43888" s="4"/>
      <c r="B43888" s="4"/>
    </row>
    <row r="43889" ht="14.25" customHeight="1">
      <c r="A43889" s="4"/>
      <c r="B43889" s="4"/>
    </row>
    <row r="43890" ht="14.25" customHeight="1">
      <c r="A43890" s="4"/>
      <c r="B43890" s="4"/>
    </row>
    <row r="43891" ht="14.25" customHeight="1">
      <c r="A43891" s="4"/>
      <c r="B43891" s="4"/>
    </row>
    <row r="43892" ht="14.25" customHeight="1">
      <c r="A43892" s="4"/>
      <c r="B43892" s="4"/>
    </row>
    <row r="43893" ht="14.25" customHeight="1">
      <c r="A43893" s="4"/>
      <c r="B43893" s="4"/>
    </row>
    <row r="43894" ht="14.25" customHeight="1">
      <c r="A43894" s="4"/>
      <c r="B43894" s="4"/>
    </row>
    <row r="43895" ht="14.25" customHeight="1">
      <c r="A43895" s="4"/>
      <c r="B43895" s="4"/>
    </row>
    <row r="43896" ht="14.25" customHeight="1">
      <c r="A43896" s="4"/>
      <c r="B43896" s="4"/>
    </row>
    <row r="43897" ht="14.25" customHeight="1">
      <c r="A43897" s="4"/>
      <c r="B43897" s="4"/>
    </row>
    <row r="43898" ht="14.25" customHeight="1">
      <c r="A43898" s="4"/>
      <c r="B43898" s="4"/>
    </row>
    <row r="43899" ht="14.25" customHeight="1">
      <c r="A43899" s="4"/>
      <c r="B43899" s="4"/>
    </row>
    <row r="43900" ht="14.25" customHeight="1">
      <c r="A43900" s="4"/>
      <c r="B43900" s="4"/>
    </row>
    <row r="43901" ht="14.25" customHeight="1">
      <c r="A43901" s="4"/>
      <c r="B43901" s="4"/>
    </row>
    <row r="43902" ht="14.25" customHeight="1">
      <c r="A43902" s="4"/>
      <c r="B43902" s="4"/>
    </row>
    <row r="43903" ht="14.25" customHeight="1">
      <c r="A43903" s="4"/>
      <c r="B43903" s="4"/>
    </row>
    <row r="43904" ht="14.25" customHeight="1">
      <c r="A43904" s="4"/>
      <c r="B43904" s="4"/>
    </row>
    <row r="43905" ht="14.25" customHeight="1">
      <c r="A43905" s="4"/>
      <c r="B43905" s="4"/>
    </row>
    <row r="43906" ht="14.25" customHeight="1">
      <c r="A43906" s="4"/>
      <c r="B43906" s="4"/>
    </row>
    <row r="43907" ht="14.25" customHeight="1">
      <c r="A43907" s="4"/>
      <c r="B43907" s="4"/>
    </row>
    <row r="43908" ht="14.25" customHeight="1">
      <c r="A43908" s="4"/>
      <c r="B43908" s="4"/>
    </row>
    <row r="43909" ht="14.25" customHeight="1">
      <c r="A43909" s="4"/>
      <c r="B43909" s="4"/>
    </row>
    <row r="43910" ht="14.25" customHeight="1">
      <c r="A43910" s="4"/>
      <c r="B43910" s="4"/>
    </row>
    <row r="43911" ht="14.25" customHeight="1">
      <c r="A43911" s="4"/>
      <c r="B43911" s="4"/>
    </row>
    <row r="43912" ht="14.25" customHeight="1">
      <c r="A43912" s="4"/>
      <c r="B43912" s="4"/>
    </row>
    <row r="43913" ht="14.25" customHeight="1">
      <c r="A43913" s="4"/>
      <c r="B43913" s="4"/>
    </row>
    <row r="43914" ht="14.25" customHeight="1">
      <c r="A43914" s="4"/>
      <c r="B43914" s="4"/>
    </row>
    <row r="43915" ht="14.25" customHeight="1">
      <c r="A43915" s="4"/>
      <c r="B43915" s="4"/>
    </row>
    <row r="43916" ht="14.25" customHeight="1">
      <c r="A43916" s="4"/>
      <c r="B43916" s="4"/>
    </row>
    <row r="43917" ht="14.25" customHeight="1">
      <c r="A43917" s="4"/>
      <c r="B43917" s="4"/>
    </row>
    <row r="43918" ht="14.25" customHeight="1">
      <c r="A43918" s="4"/>
      <c r="B43918" s="4"/>
    </row>
    <row r="43919" ht="14.25" customHeight="1">
      <c r="A43919" s="4"/>
      <c r="B43919" s="4"/>
    </row>
    <row r="43920" ht="14.25" customHeight="1">
      <c r="A43920" s="4"/>
      <c r="B43920" s="4"/>
    </row>
    <row r="43921" ht="14.25" customHeight="1">
      <c r="A43921" s="4"/>
      <c r="B43921" s="4"/>
    </row>
    <row r="43922" ht="14.25" customHeight="1">
      <c r="A43922" s="4"/>
      <c r="B43922" s="4"/>
    </row>
    <row r="43923" ht="14.25" customHeight="1">
      <c r="A43923" s="4"/>
      <c r="B43923" s="4"/>
    </row>
    <row r="43924" ht="14.25" customHeight="1">
      <c r="A43924" s="4"/>
      <c r="B43924" s="4"/>
    </row>
    <row r="43925" ht="14.25" customHeight="1">
      <c r="A43925" s="4"/>
      <c r="B43925" s="4"/>
    </row>
    <row r="43926" ht="14.25" customHeight="1">
      <c r="A43926" s="4"/>
      <c r="B43926" s="4"/>
    </row>
    <row r="43927" ht="14.25" customHeight="1">
      <c r="A43927" s="4"/>
      <c r="B43927" s="4"/>
    </row>
    <row r="43928" ht="14.25" customHeight="1">
      <c r="A43928" s="4"/>
      <c r="B43928" s="4"/>
    </row>
    <row r="43929" ht="14.25" customHeight="1">
      <c r="A43929" s="4"/>
      <c r="B43929" s="4"/>
    </row>
    <row r="43930" ht="14.25" customHeight="1">
      <c r="A43930" s="4"/>
      <c r="B43930" s="4"/>
    </row>
    <row r="43931" ht="14.25" customHeight="1">
      <c r="A43931" s="4"/>
      <c r="B43931" s="4"/>
    </row>
    <row r="43932" ht="14.25" customHeight="1">
      <c r="A43932" s="4"/>
      <c r="B43932" s="4"/>
    </row>
    <row r="43933" ht="14.25" customHeight="1">
      <c r="A43933" s="4"/>
      <c r="B43933" s="4"/>
    </row>
    <row r="43934" ht="14.25" customHeight="1">
      <c r="A43934" s="4"/>
      <c r="B43934" s="4"/>
    </row>
    <row r="43935" ht="14.25" customHeight="1">
      <c r="A43935" s="4"/>
      <c r="B43935" s="4"/>
    </row>
    <row r="43936" ht="14.25" customHeight="1">
      <c r="A43936" s="4"/>
      <c r="B43936" s="4"/>
    </row>
    <row r="43937" ht="14.25" customHeight="1">
      <c r="A43937" s="4"/>
      <c r="B43937" s="4"/>
    </row>
    <row r="43938" ht="14.25" customHeight="1">
      <c r="A43938" s="4"/>
      <c r="B43938" s="4"/>
    </row>
    <row r="43939" ht="14.25" customHeight="1">
      <c r="A43939" s="4"/>
      <c r="B43939" s="4"/>
    </row>
    <row r="43940" ht="14.25" customHeight="1">
      <c r="A43940" s="4"/>
      <c r="B43940" s="4"/>
    </row>
    <row r="43941" ht="14.25" customHeight="1">
      <c r="A43941" s="4"/>
      <c r="B43941" s="4"/>
    </row>
    <row r="43942" ht="14.25" customHeight="1">
      <c r="A43942" s="4"/>
      <c r="B43942" s="4"/>
    </row>
    <row r="43943" ht="14.25" customHeight="1">
      <c r="A43943" s="4"/>
      <c r="B43943" s="4"/>
    </row>
    <row r="43944" ht="14.25" customHeight="1">
      <c r="A43944" s="4"/>
      <c r="B43944" s="4"/>
    </row>
    <row r="43945" ht="14.25" customHeight="1">
      <c r="A43945" s="4"/>
      <c r="B43945" s="4"/>
    </row>
    <row r="43946" ht="14.25" customHeight="1">
      <c r="A43946" s="4"/>
      <c r="B43946" s="4"/>
    </row>
    <row r="43947" ht="14.25" customHeight="1">
      <c r="A43947" s="4"/>
      <c r="B43947" s="4"/>
    </row>
    <row r="43948" ht="14.25" customHeight="1">
      <c r="A43948" s="4"/>
      <c r="B43948" s="4"/>
    </row>
    <row r="43949" ht="14.25" customHeight="1">
      <c r="A43949" s="4"/>
      <c r="B43949" s="4"/>
    </row>
    <row r="43950" ht="14.25" customHeight="1">
      <c r="A43950" s="4"/>
      <c r="B43950" s="4"/>
    </row>
    <row r="43951" ht="14.25" customHeight="1">
      <c r="A43951" s="4"/>
      <c r="B43951" s="4"/>
    </row>
    <row r="43952" ht="14.25" customHeight="1">
      <c r="A43952" s="4"/>
      <c r="B43952" s="4"/>
    </row>
    <row r="43953" ht="14.25" customHeight="1">
      <c r="A43953" s="4"/>
      <c r="B43953" s="4"/>
    </row>
    <row r="43954" ht="14.25" customHeight="1">
      <c r="A43954" s="4"/>
      <c r="B43954" s="4"/>
    </row>
    <row r="43955" ht="14.25" customHeight="1">
      <c r="A43955" s="4"/>
      <c r="B43955" s="4"/>
    </row>
    <row r="43956" ht="14.25" customHeight="1">
      <c r="A43956" s="4"/>
      <c r="B43956" s="4"/>
    </row>
    <row r="43957" ht="14.25" customHeight="1">
      <c r="A43957" s="4"/>
      <c r="B43957" s="4"/>
    </row>
    <row r="43958" ht="14.25" customHeight="1">
      <c r="A43958" s="4"/>
      <c r="B43958" s="4"/>
    </row>
    <row r="43959" ht="14.25" customHeight="1">
      <c r="A43959" s="4"/>
      <c r="B43959" s="4"/>
    </row>
    <row r="43960" ht="14.25" customHeight="1">
      <c r="A43960" s="4"/>
      <c r="B43960" s="4"/>
    </row>
    <row r="43961" ht="14.25" customHeight="1">
      <c r="A43961" s="4"/>
      <c r="B43961" s="4"/>
    </row>
    <row r="43962" ht="14.25" customHeight="1">
      <c r="A43962" s="4"/>
      <c r="B43962" s="4"/>
    </row>
    <row r="43963" ht="14.25" customHeight="1">
      <c r="A43963" s="4"/>
      <c r="B43963" s="4"/>
    </row>
    <row r="43964" ht="14.25" customHeight="1">
      <c r="A43964" s="4"/>
      <c r="B43964" s="4"/>
    </row>
    <row r="43965" ht="14.25" customHeight="1">
      <c r="A43965" s="4"/>
      <c r="B43965" s="4"/>
    </row>
    <row r="43966" ht="14.25" customHeight="1">
      <c r="A43966" s="4"/>
      <c r="B43966" s="4"/>
    </row>
    <row r="43967" ht="14.25" customHeight="1">
      <c r="A43967" s="4"/>
      <c r="B43967" s="4"/>
    </row>
    <row r="43968" ht="14.25" customHeight="1">
      <c r="A43968" s="4"/>
      <c r="B43968" s="4"/>
    </row>
    <row r="43969" ht="14.25" customHeight="1">
      <c r="A43969" s="4"/>
      <c r="B43969" s="4"/>
    </row>
    <row r="43970" ht="14.25" customHeight="1">
      <c r="A43970" s="4"/>
      <c r="B43970" s="4"/>
    </row>
    <row r="43971" ht="14.25" customHeight="1">
      <c r="A43971" s="4"/>
      <c r="B43971" s="4"/>
    </row>
    <row r="43972" ht="14.25" customHeight="1">
      <c r="A43972" s="4"/>
      <c r="B43972" s="4"/>
    </row>
    <row r="43973" ht="14.25" customHeight="1">
      <c r="A43973" s="4"/>
      <c r="B43973" s="4"/>
    </row>
    <row r="43974" ht="14.25" customHeight="1">
      <c r="A43974" s="4"/>
      <c r="B43974" s="4"/>
    </row>
    <row r="43975" ht="14.25" customHeight="1">
      <c r="A43975" s="4"/>
      <c r="B43975" s="4"/>
    </row>
    <row r="43976" ht="14.25" customHeight="1">
      <c r="A43976" s="4"/>
      <c r="B43976" s="4"/>
    </row>
    <row r="43977" ht="14.25" customHeight="1">
      <c r="A43977" s="4"/>
      <c r="B43977" s="4"/>
    </row>
    <row r="43978" ht="14.25" customHeight="1">
      <c r="A43978" s="4"/>
      <c r="B43978" s="4"/>
    </row>
    <row r="43979" ht="14.25" customHeight="1">
      <c r="A43979" s="4"/>
      <c r="B43979" s="4"/>
    </row>
    <row r="43980" ht="14.25" customHeight="1">
      <c r="A43980" s="4"/>
      <c r="B43980" s="4"/>
    </row>
    <row r="43981" ht="14.25" customHeight="1">
      <c r="A43981" s="4"/>
      <c r="B43981" s="4"/>
    </row>
    <row r="43982" ht="14.25" customHeight="1">
      <c r="A43982" s="4"/>
      <c r="B43982" s="4"/>
    </row>
    <row r="43983" ht="14.25" customHeight="1">
      <c r="A43983" s="4"/>
      <c r="B43983" s="4"/>
    </row>
    <row r="43984" ht="14.25" customHeight="1">
      <c r="A43984" s="4"/>
      <c r="B43984" s="4"/>
    </row>
    <row r="43985" ht="14.25" customHeight="1">
      <c r="A43985" s="4"/>
      <c r="B43985" s="4"/>
    </row>
    <row r="43986" ht="14.25" customHeight="1">
      <c r="A43986" s="4"/>
      <c r="B43986" s="4"/>
    </row>
    <row r="43987" ht="14.25" customHeight="1">
      <c r="A43987" s="4"/>
      <c r="B43987" s="4"/>
    </row>
    <row r="43988" ht="14.25" customHeight="1">
      <c r="A43988" s="4"/>
      <c r="B43988" s="4"/>
    </row>
    <row r="43989" ht="14.25" customHeight="1">
      <c r="A43989" s="4"/>
      <c r="B43989" s="4"/>
    </row>
    <row r="43990" ht="14.25" customHeight="1">
      <c r="A43990" s="4"/>
      <c r="B43990" s="4"/>
    </row>
    <row r="43991" ht="14.25" customHeight="1">
      <c r="A43991" s="4"/>
      <c r="B43991" s="4"/>
    </row>
    <row r="43992" ht="14.25" customHeight="1">
      <c r="A43992" s="4"/>
      <c r="B43992" s="4"/>
    </row>
    <row r="43993" ht="14.25" customHeight="1">
      <c r="A43993" s="4"/>
      <c r="B43993" s="4"/>
    </row>
    <row r="43994" ht="14.25" customHeight="1">
      <c r="A43994" s="4"/>
      <c r="B43994" s="4"/>
    </row>
    <row r="43995" ht="14.25" customHeight="1">
      <c r="A43995" s="4"/>
      <c r="B43995" s="4"/>
    </row>
    <row r="43996" ht="14.25" customHeight="1">
      <c r="A43996" s="4"/>
      <c r="B43996" s="4"/>
    </row>
    <row r="43997" ht="14.25" customHeight="1">
      <c r="A43997" s="4"/>
      <c r="B43997" s="4"/>
    </row>
    <row r="43998" ht="14.25" customHeight="1">
      <c r="A43998" s="4"/>
      <c r="B43998" s="4"/>
    </row>
    <row r="43999" ht="14.25" customHeight="1">
      <c r="A43999" s="4"/>
      <c r="B43999" s="4"/>
    </row>
    <row r="44000" ht="14.25" customHeight="1">
      <c r="A44000" s="4"/>
      <c r="B44000" s="4"/>
    </row>
    <row r="44001" ht="14.25" customHeight="1">
      <c r="A44001" s="4"/>
      <c r="B44001" s="4"/>
    </row>
    <row r="44002" ht="14.25" customHeight="1">
      <c r="A44002" s="4"/>
      <c r="B44002" s="4"/>
    </row>
    <row r="44003" ht="14.25" customHeight="1">
      <c r="A44003" s="4"/>
      <c r="B44003" s="4"/>
    </row>
    <row r="44004" ht="14.25" customHeight="1">
      <c r="A44004" s="4"/>
      <c r="B44004" s="4"/>
    </row>
    <row r="44005" ht="14.25" customHeight="1">
      <c r="A44005" s="4"/>
      <c r="B44005" s="4"/>
    </row>
    <row r="44006" ht="14.25" customHeight="1">
      <c r="A44006" s="4"/>
      <c r="B44006" s="4"/>
    </row>
    <row r="44007" ht="14.25" customHeight="1">
      <c r="A44007" s="4"/>
      <c r="B44007" s="4"/>
    </row>
    <row r="44008" ht="14.25" customHeight="1">
      <c r="A44008" s="4"/>
      <c r="B44008" s="4"/>
    </row>
    <row r="44009" ht="14.25" customHeight="1">
      <c r="A44009" s="4"/>
      <c r="B44009" s="4"/>
    </row>
    <row r="44010" ht="14.25" customHeight="1">
      <c r="A44010" s="4"/>
      <c r="B44010" s="4"/>
    </row>
    <row r="44011" ht="14.25" customHeight="1">
      <c r="A44011" s="4"/>
      <c r="B44011" s="4"/>
    </row>
    <row r="44012" ht="14.25" customHeight="1">
      <c r="A44012" s="4"/>
      <c r="B44012" s="4"/>
    </row>
    <row r="44013" ht="14.25" customHeight="1">
      <c r="A44013" s="4"/>
      <c r="B44013" s="4"/>
    </row>
    <row r="44014" ht="14.25" customHeight="1">
      <c r="A44014" s="4"/>
      <c r="B44014" s="4"/>
    </row>
    <row r="44015" ht="14.25" customHeight="1">
      <c r="A44015" s="4"/>
      <c r="B44015" s="4"/>
    </row>
    <row r="44016" ht="14.25" customHeight="1">
      <c r="A44016" s="4"/>
      <c r="B44016" s="4"/>
    </row>
    <row r="44017" ht="14.25" customHeight="1">
      <c r="A44017" s="4"/>
      <c r="B44017" s="4"/>
    </row>
    <row r="44018" ht="14.25" customHeight="1">
      <c r="A44018" s="4"/>
      <c r="B44018" s="4"/>
    </row>
    <row r="44019" ht="14.25" customHeight="1">
      <c r="A44019" s="4"/>
      <c r="B44019" s="4"/>
    </row>
    <row r="44020" ht="14.25" customHeight="1">
      <c r="A44020" s="4"/>
      <c r="B44020" s="4"/>
    </row>
    <row r="44021" ht="14.25" customHeight="1">
      <c r="A44021" s="4"/>
      <c r="B44021" s="4"/>
    </row>
    <row r="44022" ht="14.25" customHeight="1">
      <c r="A44022" s="4"/>
      <c r="B44022" s="4"/>
    </row>
    <row r="44023" ht="14.25" customHeight="1">
      <c r="A44023" s="4"/>
      <c r="B44023" s="4"/>
    </row>
    <row r="44024" ht="14.25" customHeight="1">
      <c r="A44024" s="4"/>
      <c r="B44024" s="4"/>
    </row>
    <row r="44025" ht="14.25" customHeight="1">
      <c r="A44025" s="4"/>
      <c r="B44025" s="4"/>
    </row>
    <row r="44026" ht="14.25" customHeight="1">
      <c r="A44026" s="4"/>
      <c r="B44026" s="4"/>
    </row>
    <row r="44027" ht="14.25" customHeight="1">
      <c r="A44027" s="4"/>
      <c r="B44027" s="4"/>
    </row>
    <row r="44028" ht="14.25" customHeight="1">
      <c r="A44028" s="4"/>
      <c r="B44028" s="4"/>
    </row>
    <row r="44029" ht="14.25" customHeight="1">
      <c r="A44029" s="4"/>
      <c r="B44029" s="4"/>
    </row>
    <row r="44030" ht="14.25" customHeight="1">
      <c r="A44030" s="4"/>
      <c r="B44030" s="4"/>
    </row>
    <row r="44031" ht="14.25" customHeight="1">
      <c r="A44031" s="4"/>
      <c r="B44031" s="4"/>
    </row>
    <row r="44032" ht="14.25" customHeight="1">
      <c r="A44032" s="4"/>
      <c r="B44032" s="4"/>
    </row>
    <row r="44033" ht="14.25" customHeight="1">
      <c r="A44033" s="4"/>
      <c r="B44033" s="4"/>
    </row>
    <row r="44034" ht="14.25" customHeight="1">
      <c r="A44034" s="4"/>
      <c r="B44034" s="4"/>
    </row>
    <row r="44035" ht="14.25" customHeight="1">
      <c r="A44035" s="4"/>
      <c r="B44035" s="4"/>
    </row>
    <row r="44036" ht="14.25" customHeight="1">
      <c r="A44036" s="4"/>
      <c r="B44036" s="4"/>
    </row>
    <row r="44037" ht="14.25" customHeight="1">
      <c r="A44037" s="4"/>
      <c r="B44037" s="4"/>
    </row>
    <row r="44038" ht="14.25" customHeight="1">
      <c r="A44038" s="4"/>
      <c r="B44038" s="4"/>
    </row>
    <row r="44039" ht="14.25" customHeight="1">
      <c r="A44039" s="4"/>
      <c r="B44039" s="4"/>
    </row>
    <row r="44040" ht="14.25" customHeight="1">
      <c r="A44040" s="4"/>
      <c r="B44040" s="4"/>
    </row>
    <row r="44041" ht="14.25" customHeight="1">
      <c r="A44041" s="4"/>
      <c r="B44041" s="4"/>
    </row>
    <row r="44042" ht="14.25" customHeight="1">
      <c r="A44042" s="4"/>
      <c r="B44042" s="4"/>
    </row>
    <row r="44043" ht="14.25" customHeight="1">
      <c r="A44043" s="4"/>
      <c r="B44043" s="4"/>
    </row>
    <row r="44044" ht="14.25" customHeight="1">
      <c r="A44044" s="4"/>
      <c r="B44044" s="4"/>
    </row>
    <row r="44045" ht="14.25" customHeight="1">
      <c r="A44045" s="4"/>
      <c r="B44045" s="4"/>
    </row>
    <row r="44046" ht="14.25" customHeight="1">
      <c r="A44046" s="4"/>
      <c r="B44046" s="4"/>
    </row>
    <row r="44047" ht="14.25" customHeight="1">
      <c r="A44047" s="4"/>
      <c r="B44047" s="4"/>
    </row>
    <row r="44048" ht="14.25" customHeight="1">
      <c r="A44048" s="4"/>
      <c r="B44048" s="4"/>
    </row>
    <row r="44049" ht="14.25" customHeight="1">
      <c r="A44049" s="4"/>
      <c r="B44049" s="4"/>
    </row>
    <row r="44050" ht="14.25" customHeight="1">
      <c r="A44050" s="4"/>
      <c r="B44050" s="4"/>
    </row>
    <row r="44051" ht="14.25" customHeight="1">
      <c r="A44051" s="4"/>
      <c r="B44051" s="4"/>
    </row>
    <row r="44052" ht="14.25" customHeight="1">
      <c r="A44052" s="4"/>
      <c r="B44052" s="4"/>
    </row>
    <row r="44053" ht="14.25" customHeight="1">
      <c r="A44053" s="4"/>
      <c r="B44053" s="4"/>
    </row>
    <row r="44054" ht="14.25" customHeight="1">
      <c r="A44054" s="4"/>
      <c r="B44054" s="4"/>
    </row>
    <row r="44055" ht="14.25" customHeight="1">
      <c r="A44055" s="4"/>
      <c r="B44055" s="4"/>
    </row>
    <row r="44056" ht="14.25" customHeight="1">
      <c r="A44056" s="4"/>
      <c r="B44056" s="4"/>
    </row>
    <row r="44057" ht="14.25" customHeight="1">
      <c r="A44057" s="4"/>
      <c r="B44057" s="4"/>
    </row>
    <row r="44058" ht="14.25" customHeight="1">
      <c r="A44058" s="4"/>
      <c r="B44058" s="4"/>
    </row>
    <row r="44059" ht="14.25" customHeight="1">
      <c r="A44059" s="4"/>
      <c r="B44059" s="4"/>
    </row>
    <row r="44060" ht="14.25" customHeight="1">
      <c r="A44060" s="4"/>
      <c r="B44060" s="4"/>
    </row>
    <row r="44061" ht="14.25" customHeight="1">
      <c r="A44061" s="4"/>
      <c r="B44061" s="4"/>
    </row>
    <row r="44062" ht="14.25" customHeight="1">
      <c r="A44062" s="4"/>
      <c r="B44062" s="4"/>
    </row>
    <row r="44063" ht="14.25" customHeight="1">
      <c r="A44063" s="4"/>
      <c r="B44063" s="4"/>
    </row>
    <row r="44064" ht="14.25" customHeight="1">
      <c r="A44064" s="4"/>
      <c r="B44064" s="4"/>
    </row>
    <row r="44065" ht="14.25" customHeight="1">
      <c r="A44065" s="4"/>
      <c r="B44065" s="4"/>
    </row>
    <row r="44066" ht="14.25" customHeight="1">
      <c r="A44066" s="4"/>
      <c r="B44066" s="4"/>
    </row>
    <row r="44067" ht="14.25" customHeight="1">
      <c r="A44067" s="4"/>
      <c r="B44067" s="4"/>
    </row>
    <row r="44068" ht="14.25" customHeight="1">
      <c r="A44068" s="4"/>
      <c r="B44068" s="4"/>
    </row>
    <row r="44069" ht="14.25" customHeight="1">
      <c r="A44069" s="4"/>
      <c r="B44069" s="4"/>
    </row>
    <row r="44070" ht="14.25" customHeight="1">
      <c r="A44070" s="4"/>
      <c r="B44070" s="4"/>
    </row>
    <row r="44071" ht="14.25" customHeight="1">
      <c r="A44071" s="4"/>
      <c r="B44071" s="4"/>
    </row>
    <row r="44072" ht="14.25" customHeight="1">
      <c r="A44072" s="4"/>
      <c r="B44072" s="4"/>
    </row>
    <row r="44073" ht="14.25" customHeight="1">
      <c r="A44073" s="4"/>
      <c r="B44073" s="4"/>
    </row>
    <row r="44074" ht="14.25" customHeight="1">
      <c r="A44074" s="4"/>
      <c r="B44074" s="4"/>
    </row>
    <row r="44075" ht="14.25" customHeight="1">
      <c r="A44075" s="4"/>
      <c r="B44075" s="4"/>
    </row>
    <row r="44076" ht="14.25" customHeight="1">
      <c r="A44076" s="4"/>
      <c r="B44076" s="4"/>
    </row>
    <row r="44077" ht="14.25" customHeight="1">
      <c r="A44077" s="4"/>
      <c r="B44077" s="4"/>
    </row>
    <row r="44078" ht="14.25" customHeight="1">
      <c r="A44078" s="4"/>
      <c r="B44078" s="4"/>
    </row>
    <row r="44079" ht="14.25" customHeight="1">
      <c r="A44079" s="4"/>
      <c r="B44079" s="4"/>
    </row>
    <row r="44080" ht="14.25" customHeight="1">
      <c r="A44080" s="4"/>
      <c r="B44080" s="4"/>
    </row>
    <row r="44081" ht="14.25" customHeight="1">
      <c r="A44081" s="4"/>
      <c r="B44081" s="4"/>
    </row>
    <row r="44082" ht="14.25" customHeight="1">
      <c r="A44082" s="4"/>
      <c r="B44082" s="4"/>
    </row>
    <row r="44083" ht="14.25" customHeight="1">
      <c r="A44083" s="4"/>
      <c r="B44083" s="4"/>
    </row>
    <row r="44084" ht="14.25" customHeight="1">
      <c r="A44084" s="4"/>
      <c r="B44084" s="4"/>
    </row>
    <row r="44085" ht="14.25" customHeight="1">
      <c r="A44085" s="4"/>
      <c r="B44085" s="4"/>
    </row>
    <row r="44086" ht="14.25" customHeight="1">
      <c r="A44086" s="4"/>
      <c r="B44086" s="4"/>
    </row>
    <row r="44087" ht="14.25" customHeight="1">
      <c r="A44087" s="4"/>
      <c r="B44087" s="4"/>
    </row>
    <row r="44088" ht="14.25" customHeight="1">
      <c r="A44088" s="4"/>
      <c r="B44088" s="4"/>
    </row>
    <row r="44089" ht="14.25" customHeight="1">
      <c r="A44089" s="4"/>
      <c r="B44089" s="4"/>
    </row>
    <row r="44090" ht="14.25" customHeight="1">
      <c r="A44090" s="4"/>
      <c r="B44090" s="4"/>
    </row>
    <row r="44091" ht="14.25" customHeight="1">
      <c r="A44091" s="4"/>
      <c r="B44091" s="4"/>
    </row>
    <row r="44092" ht="14.25" customHeight="1">
      <c r="A44092" s="4"/>
      <c r="B44092" s="4"/>
    </row>
    <row r="44093" ht="14.25" customHeight="1">
      <c r="A44093" s="4"/>
      <c r="B44093" s="4"/>
    </row>
    <row r="44094" ht="14.25" customHeight="1">
      <c r="A44094" s="4"/>
      <c r="B44094" s="4"/>
    </row>
    <row r="44095" ht="14.25" customHeight="1">
      <c r="A44095" s="4"/>
      <c r="B44095" s="4"/>
    </row>
    <row r="44096" ht="14.25" customHeight="1">
      <c r="A44096" s="4"/>
      <c r="B44096" s="4"/>
    </row>
    <row r="44097" ht="14.25" customHeight="1">
      <c r="A44097" s="4"/>
      <c r="B44097" s="4"/>
    </row>
    <row r="44098" ht="14.25" customHeight="1">
      <c r="A44098" s="4"/>
      <c r="B44098" s="4"/>
    </row>
    <row r="44099" ht="14.25" customHeight="1">
      <c r="A44099" s="4"/>
      <c r="B44099" s="4"/>
    </row>
    <row r="44100" ht="14.25" customHeight="1">
      <c r="A44100" s="4"/>
      <c r="B44100" s="4"/>
    </row>
    <row r="44101" ht="14.25" customHeight="1">
      <c r="A44101" s="4"/>
      <c r="B44101" s="4"/>
    </row>
    <row r="44102" ht="14.25" customHeight="1">
      <c r="A44102" s="4"/>
      <c r="B44102" s="4"/>
    </row>
    <row r="44103" ht="14.25" customHeight="1">
      <c r="A44103" s="4"/>
      <c r="B44103" s="4"/>
    </row>
    <row r="44104" ht="14.25" customHeight="1">
      <c r="A44104" s="4"/>
      <c r="B44104" s="4"/>
    </row>
    <row r="44105" ht="14.25" customHeight="1">
      <c r="A44105" s="4"/>
      <c r="B44105" s="4"/>
    </row>
    <row r="44106" ht="14.25" customHeight="1">
      <c r="A44106" s="4"/>
      <c r="B44106" s="4"/>
    </row>
    <row r="44107" ht="14.25" customHeight="1">
      <c r="A44107" s="4"/>
      <c r="B44107" s="4"/>
    </row>
    <row r="44108" ht="14.25" customHeight="1">
      <c r="A44108" s="4"/>
      <c r="B44108" s="4"/>
    </row>
    <row r="44109" ht="14.25" customHeight="1">
      <c r="A44109" s="4"/>
      <c r="B44109" s="4"/>
    </row>
    <row r="44110" ht="14.25" customHeight="1">
      <c r="A44110" s="4"/>
      <c r="B44110" s="4"/>
    </row>
    <row r="44111" ht="14.25" customHeight="1">
      <c r="A44111" s="4"/>
      <c r="B44111" s="4"/>
    </row>
    <row r="44112" ht="14.25" customHeight="1">
      <c r="A44112" s="4"/>
      <c r="B44112" s="4"/>
    </row>
    <row r="44113" ht="14.25" customHeight="1">
      <c r="A44113" s="4"/>
      <c r="B44113" s="4"/>
    </row>
    <row r="44114" ht="14.25" customHeight="1">
      <c r="A44114" s="4"/>
      <c r="B44114" s="4"/>
    </row>
    <row r="44115" ht="14.25" customHeight="1">
      <c r="A44115" s="4"/>
      <c r="B44115" s="4"/>
    </row>
    <row r="44116" ht="14.25" customHeight="1">
      <c r="A44116" s="4"/>
      <c r="B44116" s="4"/>
    </row>
    <row r="44117" ht="14.25" customHeight="1">
      <c r="A44117" s="4"/>
      <c r="B44117" s="4"/>
    </row>
    <row r="44118" ht="14.25" customHeight="1">
      <c r="A44118" s="4"/>
      <c r="B44118" s="4"/>
    </row>
    <row r="44119" ht="14.25" customHeight="1">
      <c r="A44119" s="4"/>
      <c r="B44119" s="4"/>
    </row>
    <row r="44120" ht="14.25" customHeight="1">
      <c r="A44120" s="4"/>
      <c r="B44120" s="4"/>
    </row>
    <row r="44121" ht="14.25" customHeight="1">
      <c r="A44121" s="4"/>
      <c r="B44121" s="4"/>
    </row>
    <row r="44122" ht="14.25" customHeight="1">
      <c r="A44122" s="4"/>
      <c r="B44122" s="4"/>
    </row>
    <row r="44123" ht="14.25" customHeight="1">
      <c r="A44123" s="4"/>
      <c r="B44123" s="4"/>
    </row>
    <row r="44124" ht="14.25" customHeight="1">
      <c r="A44124" s="4"/>
      <c r="B44124" s="4"/>
    </row>
    <row r="44125" ht="14.25" customHeight="1">
      <c r="A44125" s="4"/>
      <c r="B44125" s="4"/>
    </row>
    <row r="44126" ht="14.25" customHeight="1">
      <c r="A44126" s="4"/>
      <c r="B44126" s="4"/>
    </row>
    <row r="44127" ht="14.25" customHeight="1">
      <c r="A44127" s="4"/>
      <c r="B44127" s="4"/>
    </row>
    <row r="44128" ht="14.25" customHeight="1">
      <c r="A44128" s="4"/>
      <c r="B44128" s="4"/>
    </row>
    <row r="44129" ht="14.25" customHeight="1">
      <c r="A44129" s="4"/>
      <c r="B44129" s="4"/>
    </row>
    <row r="44130" ht="14.25" customHeight="1">
      <c r="A44130" s="4"/>
      <c r="B44130" s="4"/>
    </row>
    <row r="44131" ht="14.25" customHeight="1">
      <c r="A44131" s="4"/>
      <c r="B44131" s="4"/>
    </row>
    <row r="44132" ht="14.25" customHeight="1">
      <c r="A44132" s="4"/>
      <c r="B44132" s="4"/>
    </row>
    <row r="44133" ht="14.25" customHeight="1">
      <c r="A44133" s="4"/>
      <c r="B44133" s="4"/>
    </row>
    <row r="44134" ht="14.25" customHeight="1">
      <c r="A44134" s="4"/>
      <c r="B44134" s="4"/>
    </row>
    <row r="44135" ht="14.25" customHeight="1">
      <c r="A44135" s="4"/>
      <c r="B44135" s="4"/>
    </row>
    <row r="44136" ht="14.25" customHeight="1">
      <c r="A44136" s="4"/>
      <c r="B44136" s="4"/>
    </row>
    <row r="44137" ht="14.25" customHeight="1">
      <c r="A44137" s="4"/>
      <c r="B44137" s="4"/>
    </row>
    <row r="44138" ht="14.25" customHeight="1">
      <c r="A44138" s="4"/>
      <c r="B44138" s="4"/>
    </row>
    <row r="44139" ht="14.25" customHeight="1">
      <c r="A44139" s="4"/>
      <c r="B44139" s="4"/>
    </row>
    <row r="44140" ht="14.25" customHeight="1">
      <c r="A44140" s="4"/>
      <c r="B44140" s="4"/>
    </row>
    <row r="44141" ht="14.25" customHeight="1">
      <c r="A44141" s="4"/>
      <c r="B44141" s="4"/>
    </row>
    <row r="44142" ht="14.25" customHeight="1">
      <c r="A44142" s="4"/>
      <c r="B44142" s="4"/>
    </row>
    <row r="44143" ht="14.25" customHeight="1">
      <c r="A44143" s="4"/>
      <c r="B44143" s="4"/>
    </row>
    <row r="44144" ht="14.25" customHeight="1">
      <c r="A44144" s="4"/>
      <c r="B44144" s="4"/>
    </row>
    <row r="44145" ht="14.25" customHeight="1">
      <c r="A44145" s="4"/>
      <c r="B44145" s="4"/>
    </row>
    <row r="44146" ht="14.25" customHeight="1">
      <c r="A44146" s="4"/>
      <c r="B44146" s="4"/>
    </row>
    <row r="44147" ht="14.25" customHeight="1">
      <c r="A44147" s="4"/>
      <c r="B44147" s="4"/>
    </row>
    <row r="44148" ht="14.25" customHeight="1">
      <c r="A44148" s="4"/>
      <c r="B44148" s="4"/>
    </row>
    <row r="44149" ht="14.25" customHeight="1">
      <c r="A44149" s="4"/>
      <c r="B44149" s="4"/>
    </row>
    <row r="44150" ht="14.25" customHeight="1">
      <c r="A44150" s="4"/>
      <c r="B44150" s="4"/>
    </row>
    <row r="44151" ht="14.25" customHeight="1">
      <c r="A44151" s="4"/>
      <c r="B44151" s="4"/>
    </row>
    <row r="44152" ht="14.25" customHeight="1">
      <c r="A44152" s="4"/>
      <c r="B44152" s="4"/>
    </row>
    <row r="44153" ht="14.25" customHeight="1">
      <c r="A44153" s="4"/>
      <c r="B44153" s="4"/>
    </row>
    <row r="44154" ht="14.25" customHeight="1">
      <c r="A44154" s="4"/>
      <c r="B44154" s="4"/>
    </row>
    <row r="44155" ht="14.25" customHeight="1">
      <c r="A44155" s="4"/>
      <c r="B44155" s="4"/>
    </row>
    <row r="44156" ht="14.25" customHeight="1">
      <c r="A44156" s="4"/>
      <c r="B44156" s="4"/>
    </row>
    <row r="44157" ht="14.25" customHeight="1">
      <c r="A44157" s="4"/>
      <c r="B44157" s="4"/>
    </row>
    <row r="44158" ht="14.25" customHeight="1">
      <c r="A44158" s="4"/>
      <c r="B44158" s="4"/>
    </row>
    <row r="44159" ht="14.25" customHeight="1">
      <c r="A44159" s="4"/>
      <c r="B44159" s="4"/>
    </row>
    <row r="44160" ht="14.25" customHeight="1">
      <c r="A44160" s="4"/>
      <c r="B44160" s="4"/>
    </row>
    <row r="44161" ht="14.25" customHeight="1">
      <c r="A44161" s="4"/>
      <c r="B44161" s="4"/>
    </row>
    <row r="44162" ht="14.25" customHeight="1">
      <c r="A44162" s="4"/>
      <c r="B44162" s="4"/>
    </row>
    <row r="44163" ht="14.25" customHeight="1">
      <c r="A44163" s="4"/>
      <c r="B44163" s="4"/>
    </row>
    <row r="44164" ht="14.25" customHeight="1">
      <c r="A44164" s="4"/>
      <c r="B44164" s="4"/>
    </row>
    <row r="44165" ht="14.25" customHeight="1">
      <c r="A44165" s="4"/>
      <c r="B44165" s="4"/>
    </row>
    <row r="44166" ht="14.25" customHeight="1">
      <c r="A44166" s="4"/>
      <c r="B44166" s="4"/>
    </row>
    <row r="44167" ht="14.25" customHeight="1">
      <c r="A44167" s="4"/>
      <c r="B44167" s="4"/>
    </row>
    <row r="44168" ht="14.25" customHeight="1">
      <c r="A44168" s="4"/>
      <c r="B44168" s="4"/>
    </row>
    <row r="44169" ht="14.25" customHeight="1">
      <c r="A44169" s="4"/>
      <c r="B44169" s="4"/>
    </row>
    <row r="44170" ht="14.25" customHeight="1">
      <c r="A44170" s="4"/>
      <c r="B44170" s="4"/>
    </row>
    <row r="44171" ht="14.25" customHeight="1">
      <c r="A44171" s="4"/>
      <c r="B44171" s="4"/>
    </row>
    <row r="44172" ht="14.25" customHeight="1">
      <c r="A44172" s="4"/>
      <c r="B44172" s="4"/>
    </row>
    <row r="44173" ht="14.25" customHeight="1">
      <c r="A44173" s="4"/>
      <c r="B44173" s="4"/>
    </row>
    <row r="44174" ht="14.25" customHeight="1">
      <c r="A44174" s="4"/>
      <c r="B44174" s="4"/>
    </row>
    <row r="44175" ht="14.25" customHeight="1">
      <c r="A44175" s="4"/>
      <c r="B44175" s="4"/>
    </row>
    <row r="44176" ht="14.25" customHeight="1">
      <c r="A44176" s="4"/>
      <c r="B44176" s="4"/>
    </row>
    <row r="44177" ht="14.25" customHeight="1">
      <c r="A44177" s="4"/>
      <c r="B44177" s="4"/>
    </row>
    <row r="44178" ht="14.25" customHeight="1">
      <c r="A44178" s="4"/>
      <c r="B44178" s="4"/>
    </row>
    <row r="44179" ht="14.25" customHeight="1">
      <c r="A44179" s="4"/>
      <c r="B44179" s="4"/>
    </row>
    <row r="44180" ht="14.25" customHeight="1">
      <c r="A44180" s="4"/>
      <c r="B44180" s="4"/>
    </row>
    <row r="44181" ht="14.25" customHeight="1">
      <c r="A44181" s="4"/>
      <c r="B44181" s="4"/>
    </row>
    <row r="44182" ht="14.25" customHeight="1">
      <c r="A44182" s="4"/>
      <c r="B44182" s="4"/>
    </row>
    <row r="44183" ht="14.25" customHeight="1">
      <c r="A44183" s="4"/>
      <c r="B44183" s="4"/>
    </row>
    <row r="44184" ht="14.25" customHeight="1">
      <c r="A44184" s="4"/>
      <c r="B44184" s="4"/>
    </row>
    <row r="44185" ht="14.25" customHeight="1">
      <c r="A44185" s="4"/>
      <c r="B44185" s="4"/>
    </row>
    <row r="44186" ht="14.25" customHeight="1">
      <c r="A44186" s="4"/>
      <c r="B44186" s="4"/>
    </row>
    <row r="44187" ht="14.25" customHeight="1">
      <c r="A44187" s="4"/>
      <c r="B44187" s="4"/>
    </row>
    <row r="44188" ht="14.25" customHeight="1">
      <c r="A44188" s="4"/>
      <c r="B44188" s="4"/>
    </row>
    <row r="44189" ht="14.25" customHeight="1">
      <c r="A44189" s="4"/>
      <c r="B44189" s="4"/>
    </row>
    <row r="44190" ht="14.25" customHeight="1">
      <c r="A44190" s="4"/>
      <c r="B44190" s="4"/>
    </row>
    <row r="44191" ht="14.25" customHeight="1">
      <c r="A44191" s="4"/>
      <c r="B44191" s="4"/>
    </row>
    <row r="44192" ht="14.25" customHeight="1">
      <c r="A44192" s="4"/>
      <c r="B44192" s="4"/>
    </row>
    <row r="44193" ht="14.25" customHeight="1">
      <c r="A44193" s="4"/>
      <c r="B44193" s="4"/>
    </row>
    <row r="44194" ht="14.25" customHeight="1">
      <c r="A44194" s="4"/>
      <c r="B44194" s="4"/>
    </row>
    <row r="44195" ht="14.25" customHeight="1">
      <c r="A44195" s="4"/>
      <c r="B44195" s="4"/>
    </row>
    <row r="44196" ht="14.25" customHeight="1">
      <c r="A44196" s="4"/>
      <c r="B44196" s="4"/>
    </row>
    <row r="44197" ht="14.25" customHeight="1">
      <c r="A44197" s="4"/>
      <c r="B44197" s="4"/>
    </row>
    <row r="44198" ht="14.25" customHeight="1">
      <c r="A44198" s="4"/>
      <c r="B44198" s="4"/>
    </row>
    <row r="44199" ht="14.25" customHeight="1">
      <c r="A44199" s="4"/>
      <c r="B44199" s="4"/>
    </row>
    <row r="44200" ht="14.25" customHeight="1">
      <c r="A44200" s="4"/>
      <c r="B44200" s="4"/>
    </row>
    <row r="44201" ht="14.25" customHeight="1">
      <c r="A44201" s="4"/>
      <c r="B44201" s="4"/>
    </row>
    <row r="44202" ht="14.25" customHeight="1">
      <c r="A44202" s="4"/>
      <c r="B44202" s="4"/>
    </row>
    <row r="44203" ht="14.25" customHeight="1">
      <c r="A44203" s="4"/>
      <c r="B44203" s="4"/>
    </row>
    <row r="44204" ht="14.25" customHeight="1">
      <c r="A44204" s="4"/>
      <c r="B44204" s="4"/>
    </row>
    <row r="44205" ht="14.25" customHeight="1">
      <c r="A44205" s="4"/>
      <c r="B44205" s="4"/>
    </row>
    <row r="44206" ht="14.25" customHeight="1">
      <c r="A44206" s="4"/>
      <c r="B44206" s="4"/>
    </row>
    <row r="44207" ht="14.25" customHeight="1">
      <c r="A44207" s="4"/>
      <c r="B44207" s="4"/>
    </row>
    <row r="44208" ht="14.25" customHeight="1">
      <c r="A44208" s="4"/>
      <c r="B44208" s="4"/>
    </row>
    <row r="44209" ht="14.25" customHeight="1">
      <c r="A44209" s="4"/>
      <c r="B44209" s="4"/>
    </row>
    <row r="44210" ht="14.25" customHeight="1">
      <c r="A44210" s="4"/>
      <c r="B44210" s="4"/>
    </row>
    <row r="44211" ht="14.25" customHeight="1">
      <c r="A44211" s="4"/>
      <c r="B44211" s="4"/>
    </row>
    <row r="44212" ht="14.25" customHeight="1">
      <c r="A44212" s="4"/>
      <c r="B44212" s="4"/>
    </row>
    <row r="44213" ht="14.25" customHeight="1">
      <c r="A44213" s="4"/>
      <c r="B44213" s="4"/>
    </row>
    <row r="44214" ht="14.25" customHeight="1">
      <c r="A44214" s="4"/>
      <c r="B44214" s="4"/>
    </row>
    <row r="44215" ht="14.25" customHeight="1">
      <c r="A44215" s="4"/>
      <c r="B44215" s="4"/>
    </row>
    <row r="44216" ht="14.25" customHeight="1">
      <c r="A44216" s="4"/>
      <c r="B44216" s="4"/>
    </row>
    <row r="44217" ht="14.25" customHeight="1">
      <c r="A44217" s="4"/>
      <c r="B44217" s="4"/>
    </row>
    <row r="44218" ht="14.25" customHeight="1">
      <c r="A44218" s="4"/>
      <c r="B44218" s="4"/>
    </row>
    <row r="44219" ht="14.25" customHeight="1">
      <c r="A44219" s="4"/>
      <c r="B44219" s="4"/>
    </row>
    <row r="44220" ht="14.25" customHeight="1">
      <c r="A44220" s="4"/>
      <c r="B44220" s="4"/>
    </row>
    <row r="44221" ht="14.25" customHeight="1">
      <c r="A44221" s="4"/>
      <c r="B44221" s="4"/>
    </row>
    <row r="44222" ht="14.25" customHeight="1">
      <c r="A44222" s="4"/>
      <c r="B44222" s="4"/>
    </row>
    <row r="44223" ht="14.25" customHeight="1">
      <c r="A44223" s="4"/>
      <c r="B44223" s="4"/>
    </row>
    <row r="44224" ht="14.25" customHeight="1">
      <c r="A44224" s="4"/>
      <c r="B44224" s="4"/>
    </row>
    <row r="44225" ht="14.25" customHeight="1">
      <c r="A44225" s="4"/>
      <c r="B44225" s="4"/>
    </row>
    <row r="44226" ht="14.25" customHeight="1">
      <c r="A44226" s="4"/>
      <c r="B44226" s="4"/>
    </row>
    <row r="44227" ht="14.25" customHeight="1">
      <c r="A44227" s="4"/>
      <c r="B44227" s="4"/>
    </row>
    <row r="44228" ht="14.25" customHeight="1">
      <c r="A44228" s="4"/>
      <c r="B44228" s="4"/>
    </row>
    <row r="44229" ht="14.25" customHeight="1">
      <c r="A44229" s="4"/>
      <c r="B44229" s="4"/>
    </row>
    <row r="44230" ht="14.25" customHeight="1">
      <c r="A44230" s="4"/>
      <c r="B44230" s="4"/>
    </row>
    <row r="44231" ht="14.25" customHeight="1">
      <c r="A44231" s="4"/>
      <c r="B44231" s="4"/>
    </row>
    <row r="44232" ht="14.25" customHeight="1">
      <c r="A44232" s="4"/>
      <c r="B44232" s="4"/>
    </row>
    <row r="44233" ht="14.25" customHeight="1">
      <c r="A44233" s="4"/>
      <c r="B44233" s="4"/>
    </row>
    <row r="44234" ht="14.25" customHeight="1">
      <c r="A44234" s="4"/>
      <c r="B44234" s="4"/>
    </row>
    <row r="44235" ht="14.25" customHeight="1">
      <c r="A44235" s="4"/>
      <c r="B44235" s="4"/>
    </row>
    <row r="44236" ht="14.25" customHeight="1">
      <c r="A44236" s="4"/>
      <c r="B44236" s="4"/>
    </row>
    <row r="44237" ht="14.25" customHeight="1">
      <c r="A44237" s="4"/>
      <c r="B44237" s="4"/>
    </row>
    <row r="44238" ht="14.25" customHeight="1">
      <c r="A44238" s="4"/>
      <c r="B44238" s="4"/>
    </row>
    <row r="44239" ht="14.25" customHeight="1">
      <c r="A44239" s="4"/>
      <c r="B44239" s="4"/>
    </row>
    <row r="44240" ht="14.25" customHeight="1">
      <c r="A44240" s="4"/>
      <c r="B44240" s="4"/>
    </row>
    <row r="44241" ht="14.25" customHeight="1">
      <c r="A44241" s="4"/>
      <c r="B44241" s="4"/>
    </row>
    <row r="44242" ht="14.25" customHeight="1">
      <c r="A44242" s="4"/>
      <c r="B44242" s="4"/>
    </row>
    <row r="44243" ht="14.25" customHeight="1">
      <c r="A44243" s="4"/>
      <c r="B44243" s="4"/>
    </row>
    <row r="44244" ht="14.25" customHeight="1">
      <c r="A44244" s="4"/>
      <c r="B44244" s="4"/>
    </row>
    <row r="44245" ht="14.25" customHeight="1">
      <c r="A44245" s="4"/>
      <c r="B44245" s="4"/>
    </row>
    <row r="44246" ht="14.25" customHeight="1">
      <c r="A44246" s="4"/>
      <c r="B44246" s="4"/>
    </row>
    <row r="44247" ht="14.25" customHeight="1">
      <c r="A44247" s="4"/>
      <c r="B44247" s="4"/>
    </row>
    <row r="44248" ht="14.25" customHeight="1">
      <c r="A44248" s="4"/>
      <c r="B44248" s="4"/>
    </row>
    <row r="44249" ht="14.25" customHeight="1">
      <c r="A44249" s="4"/>
      <c r="B44249" s="4"/>
    </row>
    <row r="44250" ht="14.25" customHeight="1">
      <c r="A44250" s="4"/>
      <c r="B44250" s="4"/>
    </row>
    <row r="44251" ht="14.25" customHeight="1">
      <c r="A44251" s="4"/>
      <c r="B44251" s="4"/>
    </row>
    <row r="44252" ht="14.25" customHeight="1">
      <c r="A44252" s="4"/>
      <c r="B44252" s="4"/>
    </row>
    <row r="44253" ht="14.25" customHeight="1">
      <c r="A44253" s="4"/>
      <c r="B44253" s="4"/>
    </row>
    <row r="44254" ht="14.25" customHeight="1">
      <c r="A44254" s="4"/>
      <c r="B44254" s="4"/>
    </row>
    <row r="44255" ht="14.25" customHeight="1">
      <c r="A44255" s="4"/>
      <c r="B44255" s="4"/>
    </row>
    <row r="44256" ht="14.25" customHeight="1">
      <c r="A44256" s="4"/>
      <c r="B44256" s="4"/>
    </row>
    <row r="44257" ht="14.25" customHeight="1">
      <c r="A44257" s="4"/>
      <c r="B44257" s="4"/>
    </row>
    <row r="44258" ht="14.25" customHeight="1">
      <c r="A44258" s="4"/>
      <c r="B44258" s="4"/>
    </row>
    <row r="44259" ht="14.25" customHeight="1">
      <c r="A44259" s="4"/>
      <c r="B44259" s="4"/>
    </row>
    <row r="44260" ht="14.25" customHeight="1">
      <c r="A44260" s="4"/>
      <c r="B44260" s="4"/>
    </row>
    <row r="44261" ht="14.25" customHeight="1">
      <c r="A44261" s="4"/>
      <c r="B44261" s="4"/>
    </row>
    <row r="44262" ht="14.25" customHeight="1">
      <c r="A44262" s="4"/>
      <c r="B44262" s="4"/>
    </row>
    <row r="44263" ht="14.25" customHeight="1">
      <c r="A44263" s="4"/>
      <c r="B44263" s="4"/>
    </row>
    <row r="44264" ht="14.25" customHeight="1">
      <c r="A44264" s="4"/>
      <c r="B44264" s="4"/>
    </row>
    <row r="44265" ht="14.25" customHeight="1">
      <c r="A44265" s="4"/>
      <c r="B44265" s="4"/>
    </row>
    <row r="44266" ht="14.25" customHeight="1">
      <c r="A44266" s="4"/>
      <c r="B44266" s="4"/>
    </row>
    <row r="44267" ht="14.25" customHeight="1">
      <c r="A44267" s="4"/>
      <c r="B44267" s="4"/>
    </row>
    <row r="44268" ht="14.25" customHeight="1">
      <c r="A44268" s="4"/>
      <c r="B44268" s="4"/>
    </row>
    <row r="44269" ht="14.25" customHeight="1">
      <c r="A44269" s="4"/>
      <c r="B44269" s="4"/>
    </row>
    <row r="44270" ht="14.25" customHeight="1">
      <c r="A44270" s="4"/>
      <c r="B44270" s="4"/>
    </row>
    <row r="44271" ht="14.25" customHeight="1">
      <c r="A44271" s="4"/>
      <c r="B44271" s="4"/>
    </row>
    <row r="44272" ht="14.25" customHeight="1">
      <c r="A44272" s="4"/>
      <c r="B44272" s="4"/>
    </row>
    <row r="44273" ht="14.25" customHeight="1">
      <c r="A44273" s="4"/>
      <c r="B44273" s="4"/>
    </row>
    <row r="44274" ht="14.25" customHeight="1">
      <c r="A44274" s="4"/>
      <c r="B44274" s="4"/>
    </row>
    <row r="44275" ht="14.25" customHeight="1">
      <c r="A44275" s="4"/>
      <c r="B44275" s="4"/>
    </row>
    <row r="44276" ht="14.25" customHeight="1">
      <c r="A44276" s="4"/>
      <c r="B44276" s="4"/>
    </row>
    <row r="44277" ht="14.25" customHeight="1">
      <c r="A44277" s="4"/>
      <c r="B44277" s="4"/>
    </row>
    <row r="44278" ht="14.25" customHeight="1">
      <c r="A44278" s="4"/>
      <c r="B44278" s="4"/>
    </row>
    <row r="44279" ht="14.25" customHeight="1">
      <c r="A44279" s="4"/>
      <c r="B44279" s="4"/>
    </row>
    <row r="44280" ht="14.25" customHeight="1">
      <c r="A44280" s="4"/>
      <c r="B44280" s="4"/>
    </row>
    <row r="44281" ht="14.25" customHeight="1">
      <c r="A44281" s="4"/>
      <c r="B44281" s="4"/>
    </row>
    <row r="44282" ht="14.25" customHeight="1">
      <c r="A44282" s="4"/>
      <c r="B44282" s="4"/>
    </row>
    <row r="44283" ht="14.25" customHeight="1">
      <c r="A44283" s="4"/>
      <c r="B44283" s="4"/>
    </row>
    <row r="44284" ht="14.25" customHeight="1">
      <c r="A44284" s="4"/>
      <c r="B44284" s="4"/>
    </row>
    <row r="44285" ht="14.25" customHeight="1">
      <c r="A44285" s="4"/>
      <c r="B44285" s="4"/>
    </row>
    <row r="44286" ht="14.25" customHeight="1">
      <c r="A44286" s="4"/>
      <c r="B44286" s="4"/>
    </row>
    <row r="44287" ht="14.25" customHeight="1">
      <c r="A44287" s="4"/>
      <c r="B44287" s="4"/>
    </row>
    <row r="44288" ht="14.25" customHeight="1">
      <c r="A44288" s="4"/>
      <c r="B44288" s="4"/>
    </row>
    <row r="44289" ht="14.25" customHeight="1">
      <c r="A44289" s="4"/>
      <c r="B44289" s="4"/>
    </row>
    <row r="44290" ht="14.25" customHeight="1">
      <c r="A44290" s="4"/>
      <c r="B44290" s="4"/>
    </row>
    <row r="44291" ht="14.25" customHeight="1">
      <c r="A44291" s="4"/>
      <c r="B44291" s="4"/>
    </row>
    <row r="44292" ht="14.25" customHeight="1">
      <c r="A44292" s="4"/>
      <c r="B44292" s="4"/>
    </row>
    <row r="44293" ht="14.25" customHeight="1">
      <c r="A44293" s="4"/>
      <c r="B44293" s="4"/>
    </row>
    <row r="44294" ht="14.25" customHeight="1">
      <c r="A44294" s="4"/>
      <c r="B44294" s="4"/>
    </row>
    <row r="44295" ht="14.25" customHeight="1">
      <c r="A44295" s="4"/>
      <c r="B44295" s="4"/>
    </row>
    <row r="44296" ht="14.25" customHeight="1">
      <c r="A44296" s="4"/>
      <c r="B44296" s="4"/>
    </row>
    <row r="44297" ht="14.25" customHeight="1">
      <c r="A44297" s="4"/>
      <c r="B44297" s="4"/>
    </row>
    <row r="44298" ht="14.25" customHeight="1">
      <c r="A44298" s="4"/>
      <c r="B44298" s="4"/>
    </row>
    <row r="44299" ht="14.25" customHeight="1">
      <c r="A44299" s="4"/>
      <c r="B44299" s="4"/>
    </row>
    <row r="44300" ht="14.25" customHeight="1">
      <c r="A44300" s="4"/>
      <c r="B44300" s="4"/>
    </row>
    <row r="44301" ht="14.25" customHeight="1">
      <c r="A44301" s="4"/>
      <c r="B44301" s="4"/>
    </row>
    <row r="44302" ht="14.25" customHeight="1">
      <c r="A44302" s="4"/>
      <c r="B44302" s="4"/>
    </row>
    <row r="44303" ht="14.25" customHeight="1">
      <c r="A44303" s="4"/>
      <c r="B44303" s="4"/>
    </row>
    <row r="44304" ht="14.25" customHeight="1">
      <c r="A44304" s="4"/>
      <c r="B44304" s="4"/>
    </row>
    <row r="44305" ht="14.25" customHeight="1">
      <c r="A44305" s="4"/>
      <c r="B44305" s="4"/>
    </row>
    <row r="44306" ht="14.25" customHeight="1">
      <c r="A44306" s="4"/>
      <c r="B44306" s="4"/>
    </row>
    <row r="44307" ht="14.25" customHeight="1">
      <c r="A44307" s="4"/>
      <c r="B44307" s="4"/>
    </row>
    <row r="44308" ht="14.25" customHeight="1">
      <c r="A44308" s="4"/>
      <c r="B44308" s="4"/>
    </row>
    <row r="44309" ht="14.25" customHeight="1">
      <c r="A44309" s="4"/>
      <c r="B44309" s="4"/>
    </row>
    <row r="44310" ht="14.25" customHeight="1">
      <c r="A44310" s="4"/>
      <c r="B44310" s="4"/>
    </row>
    <row r="44311" ht="14.25" customHeight="1">
      <c r="A44311" s="4"/>
      <c r="B44311" s="4"/>
    </row>
    <row r="44312" ht="14.25" customHeight="1">
      <c r="A44312" s="4"/>
      <c r="B44312" s="4"/>
    </row>
    <row r="44313" ht="14.25" customHeight="1">
      <c r="A44313" s="4"/>
      <c r="B44313" s="4"/>
    </row>
    <row r="44314" ht="14.25" customHeight="1">
      <c r="A44314" s="4"/>
      <c r="B44314" s="4"/>
    </row>
    <row r="44315" ht="14.25" customHeight="1">
      <c r="A44315" s="4"/>
      <c r="B44315" s="4"/>
    </row>
    <row r="44316" ht="14.25" customHeight="1">
      <c r="A44316" s="4"/>
      <c r="B44316" s="4"/>
    </row>
    <row r="44317" ht="14.25" customHeight="1">
      <c r="A44317" s="4"/>
      <c r="B44317" s="4"/>
    </row>
    <row r="44318" ht="14.25" customHeight="1">
      <c r="A44318" s="4"/>
      <c r="B44318" s="4"/>
    </row>
    <row r="44319" ht="14.25" customHeight="1">
      <c r="A44319" s="4"/>
      <c r="B44319" s="4"/>
    </row>
    <row r="44320" ht="14.25" customHeight="1">
      <c r="A44320" s="4"/>
      <c r="B44320" s="4"/>
    </row>
    <row r="44321" ht="14.25" customHeight="1">
      <c r="A44321" s="4"/>
      <c r="B44321" s="4"/>
    </row>
    <row r="44322" ht="14.25" customHeight="1">
      <c r="A44322" s="4"/>
      <c r="B44322" s="4"/>
    </row>
    <row r="44323" ht="14.25" customHeight="1">
      <c r="A44323" s="4"/>
      <c r="B44323" s="4"/>
    </row>
    <row r="44324" ht="14.25" customHeight="1">
      <c r="A44324" s="4"/>
      <c r="B44324" s="4"/>
    </row>
    <row r="44325" ht="14.25" customHeight="1">
      <c r="A44325" s="4"/>
      <c r="B44325" s="4"/>
    </row>
    <row r="44326" ht="14.25" customHeight="1">
      <c r="A44326" s="4"/>
      <c r="B44326" s="4"/>
    </row>
    <row r="44327" ht="14.25" customHeight="1">
      <c r="A44327" s="4"/>
      <c r="B44327" s="4"/>
    </row>
    <row r="44328" ht="14.25" customHeight="1">
      <c r="A44328" s="4"/>
      <c r="B44328" s="4"/>
    </row>
    <row r="44329" ht="14.25" customHeight="1">
      <c r="A44329" s="4"/>
      <c r="B44329" s="4"/>
    </row>
    <row r="44330" ht="14.25" customHeight="1">
      <c r="A44330" s="4"/>
      <c r="B44330" s="4"/>
    </row>
    <row r="44331" ht="14.25" customHeight="1">
      <c r="A44331" s="4"/>
      <c r="B44331" s="4"/>
    </row>
    <row r="44332" ht="14.25" customHeight="1">
      <c r="A44332" s="4"/>
      <c r="B44332" s="4"/>
    </row>
    <row r="44333" ht="14.25" customHeight="1">
      <c r="A44333" s="4"/>
      <c r="B44333" s="4"/>
    </row>
    <row r="44334" ht="14.25" customHeight="1">
      <c r="A44334" s="4"/>
      <c r="B44334" s="4"/>
    </row>
    <row r="44335" ht="14.25" customHeight="1">
      <c r="A44335" s="4"/>
      <c r="B44335" s="4"/>
    </row>
    <row r="44336" ht="14.25" customHeight="1">
      <c r="A44336" s="4"/>
      <c r="B44336" s="4"/>
    </row>
    <row r="44337" ht="14.25" customHeight="1">
      <c r="A44337" s="4"/>
      <c r="B44337" s="4"/>
    </row>
    <row r="44338" ht="14.25" customHeight="1">
      <c r="A44338" s="4"/>
      <c r="B44338" s="4"/>
    </row>
    <row r="44339" ht="14.25" customHeight="1">
      <c r="A44339" s="4"/>
      <c r="B44339" s="4"/>
    </row>
    <row r="44340" ht="14.25" customHeight="1">
      <c r="A44340" s="4"/>
      <c r="B44340" s="4"/>
    </row>
    <row r="44341" ht="14.25" customHeight="1">
      <c r="A44341" s="4"/>
      <c r="B44341" s="4"/>
    </row>
    <row r="44342" ht="14.25" customHeight="1">
      <c r="A44342" s="4"/>
      <c r="B44342" s="4"/>
    </row>
    <row r="44343" ht="14.25" customHeight="1">
      <c r="A44343" s="4"/>
      <c r="B44343" s="4"/>
    </row>
    <row r="44344" ht="14.25" customHeight="1">
      <c r="A44344" s="4"/>
      <c r="B44344" s="4"/>
    </row>
    <row r="44345" ht="14.25" customHeight="1">
      <c r="A44345" s="4"/>
      <c r="B44345" s="4"/>
    </row>
    <row r="44346" ht="14.25" customHeight="1">
      <c r="A44346" s="4"/>
      <c r="B44346" s="4"/>
    </row>
    <row r="44347" ht="14.25" customHeight="1">
      <c r="A44347" s="4"/>
      <c r="B44347" s="4"/>
    </row>
    <row r="44348" ht="14.25" customHeight="1">
      <c r="A44348" s="4"/>
      <c r="B44348" s="4"/>
    </row>
    <row r="44349" ht="14.25" customHeight="1">
      <c r="A44349" s="4"/>
      <c r="B44349" s="4"/>
    </row>
    <row r="44350" ht="14.25" customHeight="1">
      <c r="A44350" s="4"/>
      <c r="B44350" s="4"/>
    </row>
    <row r="44351" ht="14.25" customHeight="1">
      <c r="A44351" s="4"/>
      <c r="B44351" s="4"/>
    </row>
    <row r="44352" ht="14.25" customHeight="1">
      <c r="A44352" s="4"/>
      <c r="B44352" s="4"/>
    </row>
    <row r="44353" ht="14.25" customHeight="1">
      <c r="A44353" s="4"/>
      <c r="B44353" s="4"/>
    </row>
    <row r="44354" ht="14.25" customHeight="1">
      <c r="A44354" s="4"/>
      <c r="B44354" s="4"/>
    </row>
    <row r="44355" ht="14.25" customHeight="1">
      <c r="A44355" s="4"/>
      <c r="B44355" s="4"/>
    </row>
    <row r="44356" ht="14.25" customHeight="1">
      <c r="A44356" s="4"/>
      <c r="B44356" s="4"/>
    </row>
    <row r="44357" ht="14.25" customHeight="1">
      <c r="A44357" s="4"/>
      <c r="B44357" s="4"/>
    </row>
    <row r="44358" ht="14.25" customHeight="1">
      <c r="A44358" s="4"/>
      <c r="B44358" s="4"/>
    </row>
    <row r="44359" ht="14.25" customHeight="1">
      <c r="A44359" s="4"/>
      <c r="B44359" s="4"/>
    </row>
    <row r="44360" ht="14.25" customHeight="1">
      <c r="A44360" s="4"/>
      <c r="B44360" s="4"/>
    </row>
    <row r="44361" ht="14.25" customHeight="1">
      <c r="A44361" s="4"/>
      <c r="B44361" s="4"/>
    </row>
    <row r="44362" ht="14.25" customHeight="1">
      <c r="A44362" s="4"/>
      <c r="B44362" s="4"/>
    </row>
    <row r="44363" ht="14.25" customHeight="1">
      <c r="A44363" s="4"/>
      <c r="B44363" s="4"/>
    </row>
    <row r="44364" ht="14.25" customHeight="1">
      <c r="A44364" s="4"/>
      <c r="B44364" s="4"/>
    </row>
    <row r="44365" ht="14.25" customHeight="1">
      <c r="A44365" s="4"/>
      <c r="B44365" s="4"/>
    </row>
    <row r="44366" ht="14.25" customHeight="1">
      <c r="A44366" s="4"/>
      <c r="B44366" s="4"/>
    </row>
    <row r="44367" ht="14.25" customHeight="1">
      <c r="A44367" s="4"/>
      <c r="B44367" s="4"/>
    </row>
    <row r="44368" ht="14.25" customHeight="1">
      <c r="A44368" s="4"/>
      <c r="B44368" s="4"/>
    </row>
    <row r="44369" ht="14.25" customHeight="1">
      <c r="A44369" s="4"/>
      <c r="B44369" s="4"/>
    </row>
    <row r="44370" ht="14.25" customHeight="1">
      <c r="A44370" s="4"/>
      <c r="B44370" s="4"/>
    </row>
    <row r="44371" ht="14.25" customHeight="1">
      <c r="A44371" s="4"/>
      <c r="B44371" s="4"/>
    </row>
    <row r="44372" ht="14.25" customHeight="1">
      <c r="A44372" s="4"/>
      <c r="B44372" s="4"/>
    </row>
    <row r="44373" ht="14.25" customHeight="1">
      <c r="A44373" s="4"/>
      <c r="B44373" s="4"/>
    </row>
    <row r="44374" ht="14.25" customHeight="1">
      <c r="A44374" s="4"/>
      <c r="B44374" s="4"/>
    </row>
    <row r="44375" ht="14.25" customHeight="1">
      <c r="A44375" s="4"/>
      <c r="B44375" s="4"/>
    </row>
    <row r="44376" ht="14.25" customHeight="1">
      <c r="A44376" s="4"/>
      <c r="B44376" s="4"/>
    </row>
    <row r="44377" ht="14.25" customHeight="1">
      <c r="A44377" s="4"/>
      <c r="B44377" s="4"/>
    </row>
    <row r="44378" ht="14.25" customHeight="1">
      <c r="A44378" s="4"/>
      <c r="B44378" s="4"/>
    </row>
    <row r="44379" ht="14.25" customHeight="1">
      <c r="A44379" s="4"/>
      <c r="B44379" s="4"/>
    </row>
    <row r="44380" ht="14.25" customHeight="1">
      <c r="A44380" s="4"/>
      <c r="B44380" s="4"/>
    </row>
    <row r="44381" ht="14.25" customHeight="1">
      <c r="A44381" s="4"/>
      <c r="B44381" s="4"/>
    </row>
    <row r="44382" ht="14.25" customHeight="1">
      <c r="A44382" s="4"/>
      <c r="B44382" s="4"/>
    </row>
    <row r="44383" ht="14.25" customHeight="1">
      <c r="A44383" s="4"/>
      <c r="B44383" s="4"/>
    </row>
    <row r="44384" ht="14.25" customHeight="1">
      <c r="A44384" s="4"/>
      <c r="B44384" s="4"/>
    </row>
    <row r="44385" ht="14.25" customHeight="1">
      <c r="A44385" s="4"/>
      <c r="B44385" s="4"/>
    </row>
    <row r="44386" ht="14.25" customHeight="1">
      <c r="A44386" s="4"/>
      <c r="B44386" s="4"/>
    </row>
    <row r="44387" ht="14.25" customHeight="1">
      <c r="A44387" s="4"/>
      <c r="B44387" s="4"/>
    </row>
    <row r="44388" ht="14.25" customHeight="1">
      <c r="A44388" s="4"/>
      <c r="B44388" s="4"/>
    </row>
    <row r="44389" ht="14.25" customHeight="1">
      <c r="A44389" s="4"/>
      <c r="B44389" s="4"/>
    </row>
    <row r="44390" ht="14.25" customHeight="1">
      <c r="A44390" s="4"/>
      <c r="B44390" s="4"/>
    </row>
    <row r="44391" ht="14.25" customHeight="1">
      <c r="A44391" s="4"/>
      <c r="B44391" s="4"/>
    </row>
    <row r="44392" ht="14.25" customHeight="1">
      <c r="A44392" s="4"/>
      <c r="B44392" s="4"/>
    </row>
    <row r="44393" ht="14.25" customHeight="1">
      <c r="A44393" s="4"/>
      <c r="B44393" s="4"/>
    </row>
    <row r="44394" ht="14.25" customHeight="1">
      <c r="A44394" s="4"/>
      <c r="B44394" s="4"/>
    </row>
    <row r="44395" ht="14.25" customHeight="1">
      <c r="A44395" s="4"/>
      <c r="B44395" s="4"/>
    </row>
    <row r="44396" ht="14.25" customHeight="1">
      <c r="A44396" s="4"/>
      <c r="B44396" s="4"/>
    </row>
    <row r="44397" ht="14.25" customHeight="1">
      <c r="A44397" s="4"/>
      <c r="B44397" s="4"/>
    </row>
    <row r="44398" ht="14.25" customHeight="1">
      <c r="A44398" s="4"/>
      <c r="B44398" s="4"/>
    </row>
    <row r="44399" ht="14.25" customHeight="1">
      <c r="A44399" s="4"/>
      <c r="B44399" s="4"/>
    </row>
    <row r="44400" ht="14.25" customHeight="1">
      <c r="A44400" s="4"/>
      <c r="B44400" s="4"/>
    </row>
    <row r="44401" ht="14.25" customHeight="1">
      <c r="A44401" s="4"/>
      <c r="B44401" s="4"/>
    </row>
    <row r="44402" ht="14.25" customHeight="1">
      <c r="A44402" s="4"/>
      <c r="B44402" s="4"/>
    </row>
    <row r="44403" ht="14.25" customHeight="1">
      <c r="A44403" s="4"/>
      <c r="B44403" s="4"/>
    </row>
    <row r="44404" ht="14.25" customHeight="1">
      <c r="A44404" s="4"/>
      <c r="B44404" s="4"/>
    </row>
    <row r="44405" ht="14.25" customHeight="1">
      <c r="A44405" s="4"/>
      <c r="B44405" s="4"/>
    </row>
    <row r="44406" ht="14.25" customHeight="1">
      <c r="A44406" s="4"/>
      <c r="B44406" s="4"/>
    </row>
    <row r="44407" ht="14.25" customHeight="1">
      <c r="A44407" s="4"/>
      <c r="B44407" s="4"/>
    </row>
    <row r="44408" ht="14.25" customHeight="1">
      <c r="A44408" s="4"/>
      <c r="B44408" s="4"/>
    </row>
    <row r="44409" ht="14.25" customHeight="1">
      <c r="A44409" s="4"/>
      <c r="B44409" s="4"/>
    </row>
    <row r="44410" ht="14.25" customHeight="1">
      <c r="A44410" s="4"/>
      <c r="B44410" s="4"/>
    </row>
    <row r="44411" ht="14.25" customHeight="1">
      <c r="A44411" s="4"/>
      <c r="B44411" s="4"/>
    </row>
    <row r="44412" ht="14.25" customHeight="1">
      <c r="A44412" s="4"/>
      <c r="B44412" s="4"/>
    </row>
    <row r="44413" ht="14.25" customHeight="1">
      <c r="A44413" s="4"/>
      <c r="B44413" s="4"/>
    </row>
    <row r="44414" ht="14.25" customHeight="1">
      <c r="A44414" s="4"/>
      <c r="B44414" s="4"/>
    </row>
    <row r="44415" ht="14.25" customHeight="1">
      <c r="A44415" s="4"/>
      <c r="B44415" s="4"/>
    </row>
    <row r="44416" ht="14.25" customHeight="1">
      <c r="A44416" s="4"/>
      <c r="B44416" s="4"/>
    </row>
    <row r="44417" ht="14.25" customHeight="1">
      <c r="A44417" s="4"/>
      <c r="B44417" s="4"/>
    </row>
    <row r="44418" ht="14.25" customHeight="1">
      <c r="A44418" s="4"/>
      <c r="B44418" s="4"/>
    </row>
    <row r="44419" ht="14.25" customHeight="1">
      <c r="A44419" s="4"/>
      <c r="B44419" s="4"/>
    </row>
    <row r="44420" ht="14.25" customHeight="1">
      <c r="A44420" s="4"/>
      <c r="B44420" s="4"/>
    </row>
    <row r="44421" ht="14.25" customHeight="1">
      <c r="A44421" s="4"/>
      <c r="B44421" s="4"/>
    </row>
    <row r="44422" ht="14.25" customHeight="1">
      <c r="A44422" s="4"/>
      <c r="B44422" s="4"/>
    </row>
    <row r="44423" ht="14.25" customHeight="1">
      <c r="A44423" s="4"/>
      <c r="B44423" s="4"/>
    </row>
    <row r="44424" ht="14.25" customHeight="1">
      <c r="A44424" s="4"/>
      <c r="B44424" s="4"/>
    </row>
    <row r="44425" ht="14.25" customHeight="1">
      <c r="A44425" s="4"/>
      <c r="B44425" s="4"/>
    </row>
    <row r="44426" ht="14.25" customHeight="1">
      <c r="A44426" s="4"/>
      <c r="B44426" s="4"/>
    </row>
    <row r="44427" ht="14.25" customHeight="1">
      <c r="A44427" s="4"/>
      <c r="B44427" s="4"/>
    </row>
    <row r="44428" ht="14.25" customHeight="1">
      <c r="A44428" s="4"/>
      <c r="B44428" s="4"/>
    </row>
    <row r="44429" ht="14.25" customHeight="1">
      <c r="A44429" s="4"/>
      <c r="B44429" s="4"/>
    </row>
    <row r="44430" ht="14.25" customHeight="1">
      <c r="A44430" s="4"/>
      <c r="B44430" s="4"/>
    </row>
    <row r="44431" ht="14.25" customHeight="1">
      <c r="A44431" s="4"/>
      <c r="B44431" s="4"/>
    </row>
    <row r="44432" ht="14.25" customHeight="1">
      <c r="A44432" s="4"/>
      <c r="B44432" s="4"/>
    </row>
    <row r="44433" ht="14.25" customHeight="1">
      <c r="A44433" s="4"/>
      <c r="B44433" s="4"/>
    </row>
    <row r="44434" ht="14.25" customHeight="1">
      <c r="A44434" s="4"/>
      <c r="B44434" s="4"/>
    </row>
    <row r="44435" ht="14.25" customHeight="1">
      <c r="A44435" s="4"/>
      <c r="B44435" s="4"/>
    </row>
    <row r="44436" ht="14.25" customHeight="1">
      <c r="A44436" s="4"/>
      <c r="B44436" s="4"/>
    </row>
    <row r="44437" ht="14.25" customHeight="1">
      <c r="A44437" s="4"/>
      <c r="B44437" s="4"/>
    </row>
    <row r="44438" ht="14.25" customHeight="1">
      <c r="A44438" s="4"/>
      <c r="B44438" s="4"/>
    </row>
    <row r="44439" ht="14.25" customHeight="1">
      <c r="A44439" s="4"/>
      <c r="B44439" s="4"/>
    </row>
    <row r="44440" ht="14.25" customHeight="1">
      <c r="A44440" s="4"/>
      <c r="B44440" s="4"/>
    </row>
    <row r="44441" ht="14.25" customHeight="1">
      <c r="A44441" s="4"/>
      <c r="B44441" s="4"/>
    </row>
    <row r="44442" ht="14.25" customHeight="1">
      <c r="A44442" s="4"/>
      <c r="B44442" s="4"/>
    </row>
    <row r="44443" ht="14.25" customHeight="1">
      <c r="A44443" s="4"/>
      <c r="B44443" s="4"/>
    </row>
    <row r="44444" ht="14.25" customHeight="1">
      <c r="A44444" s="4"/>
      <c r="B44444" s="4"/>
    </row>
    <row r="44445" ht="14.25" customHeight="1">
      <c r="A44445" s="4"/>
      <c r="B44445" s="4"/>
    </row>
    <row r="44446" ht="14.25" customHeight="1">
      <c r="A44446" s="4"/>
      <c r="B44446" s="4"/>
    </row>
    <row r="44447" ht="14.25" customHeight="1">
      <c r="A44447" s="4"/>
      <c r="B44447" s="4"/>
    </row>
    <row r="44448" ht="14.25" customHeight="1">
      <c r="A44448" s="4"/>
      <c r="B44448" s="4"/>
    </row>
    <row r="44449" ht="14.25" customHeight="1">
      <c r="A44449" s="4"/>
      <c r="B44449" s="4"/>
    </row>
    <row r="44450" ht="14.25" customHeight="1">
      <c r="A44450" s="4"/>
      <c r="B44450" s="4"/>
    </row>
    <row r="44451" ht="14.25" customHeight="1">
      <c r="A44451" s="4"/>
      <c r="B44451" s="4"/>
    </row>
    <row r="44452" ht="14.25" customHeight="1">
      <c r="A44452" s="4"/>
      <c r="B44452" s="4"/>
    </row>
    <row r="44453" ht="14.25" customHeight="1">
      <c r="A44453" s="4"/>
      <c r="B44453" s="4"/>
    </row>
    <row r="44454" ht="14.25" customHeight="1">
      <c r="A44454" s="4"/>
      <c r="B44454" s="4"/>
    </row>
    <row r="44455" ht="14.25" customHeight="1">
      <c r="A44455" s="4"/>
      <c r="B44455" s="4"/>
    </row>
    <row r="44456" ht="14.25" customHeight="1">
      <c r="A44456" s="4"/>
      <c r="B44456" s="4"/>
    </row>
    <row r="44457" ht="14.25" customHeight="1">
      <c r="A44457" s="4"/>
      <c r="B44457" s="4"/>
    </row>
    <row r="44458" ht="14.25" customHeight="1">
      <c r="A44458" s="4"/>
      <c r="B44458" s="4"/>
    </row>
    <row r="44459" ht="14.25" customHeight="1">
      <c r="A44459" s="4"/>
      <c r="B44459" s="4"/>
    </row>
    <row r="44460" ht="14.25" customHeight="1">
      <c r="A44460" s="4"/>
      <c r="B44460" s="4"/>
    </row>
    <row r="44461" ht="14.25" customHeight="1">
      <c r="A44461" s="4"/>
      <c r="B44461" s="4"/>
    </row>
    <row r="44462" ht="14.25" customHeight="1">
      <c r="A44462" s="4"/>
      <c r="B44462" s="4"/>
    </row>
    <row r="44463" ht="14.25" customHeight="1">
      <c r="A44463" s="4"/>
      <c r="B44463" s="4"/>
    </row>
    <row r="44464" ht="14.25" customHeight="1">
      <c r="A44464" s="4"/>
      <c r="B44464" s="4"/>
    </row>
    <row r="44465" ht="14.25" customHeight="1">
      <c r="A44465" s="4"/>
      <c r="B44465" s="4"/>
    </row>
    <row r="44466" ht="14.25" customHeight="1">
      <c r="A44466" s="4"/>
      <c r="B44466" s="4"/>
    </row>
    <row r="44467" ht="14.25" customHeight="1">
      <c r="A44467" s="4"/>
      <c r="B44467" s="4"/>
    </row>
    <row r="44468" ht="14.25" customHeight="1">
      <c r="A44468" s="4"/>
      <c r="B44468" s="4"/>
    </row>
    <row r="44469" ht="14.25" customHeight="1">
      <c r="A44469" s="4"/>
      <c r="B44469" s="4"/>
    </row>
    <row r="44470" ht="14.25" customHeight="1">
      <c r="A44470" s="4"/>
      <c r="B44470" s="4"/>
    </row>
    <row r="44471" ht="14.25" customHeight="1">
      <c r="A44471" s="4"/>
      <c r="B44471" s="4"/>
    </row>
    <row r="44472" ht="14.25" customHeight="1">
      <c r="A44472" s="4"/>
      <c r="B44472" s="4"/>
    </row>
    <row r="44473" ht="14.25" customHeight="1">
      <c r="A44473" s="4"/>
      <c r="B44473" s="4"/>
    </row>
    <row r="44474" ht="14.25" customHeight="1">
      <c r="A44474" s="4"/>
      <c r="B44474" s="4"/>
    </row>
    <row r="44475" ht="14.25" customHeight="1">
      <c r="A44475" s="4"/>
      <c r="B44475" s="4"/>
    </row>
    <row r="44476" ht="14.25" customHeight="1">
      <c r="A44476" s="4"/>
      <c r="B44476" s="4"/>
    </row>
    <row r="44477" ht="14.25" customHeight="1">
      <c r="A44477" s="4"/>
      <c r="B44477" s="4"/>
    </row>
    <row r="44478" ht="14.25" customHeight="1">
      <c r="A44478" s="4"/>
      <c r="B44478" s="4"/>
    </row>
    <row r="44479" ht="14.25" customHeight="1">
      <c r="A44479" s="4"/>
      <c r="B44479" s="4"/>
    </row>
    <row r="44480" ht="14.25" customHeight="1">
      <c r="A44480" s="4"/>
      <c r="B44480" s="4"/>
    </row>
    <row r="44481" ht="14.25" customHeight="1">
      <c r="A44481" s="4"/>
      <c r="B44481" s="4"/>
    </row>
    <row r="44482" ht="14.25" customHeight="1">
      <c r="A44482" s="4"/>
      <c r="B44482" s="4"/>
    </row>
    <row r="44483" ht="14.25" customHeight="1">
      <c r="A44483" s="4"/>
      <c r="B44483" s="4"/>
    </row>
    <row r="44484" ht="14.25" customHeight="1">
      <c r="A44484" s="4"/>
      <c r="B44484" s="4"/>
    </row>
    <row r="44485" ht="14.25" customHeight="1">
      <c r="A44485" s="4"/>
      <c r="B44485" s="4"/>
    </row>
    <row r="44486" ht="14.25" customHeight="1">
      <c r="A44486" s="4"/>
      <c r="B44486" s="4"/>
    </row>
    <row r="44487" ht="14.25" customHeight="1">
      <c r="A44487" s="4"/>
      <c r="B44487" s="4"/>
    </row>
    <row r="44488" ht="14.25" customHeight="1">
      <c r="A44488" s="4"/>
      <c r="B44488" s="4"/>
    </row>
    <row r="44489" ht="14.25" customHeight="1">
      <c r="A44489" s="4"/>
      <c r="B44489" s="4"/>
    </row>
    <row r="44490" ht="14.25" customHeight="1">
      <c r="A44490" s="4"/>
      <c r="B44490" s="4"/>
    </row>
    <row r="44491" ht="14.25" customHeight="1">
      <c r="A44491" s="4"/>
      <c r="B44491" s="4"/>
    </row>
    <row r="44492" ht="14.25" customHeight="1">
      <c r="A44492" s="4"/>
      <c r="B44492" s="4"/>
    </row>
    <row r="44493" ht="14.25" customHeight="1">
      <c r="A44493" s="4"/>
      <c r="B44493" s="4"/>
    </row>
    <row r="44494" ht="14.25" customHeight="1">
      <c r="A44494" s="4"/>
      <c r="B44494" s="4"/>
    </row>
    <row r="44495" ht="14.25" customHeight="1">
      <c r="A44495" s="4"/>
      <c r="B44495" s="4"/>
    </row>
    <row r="44496" ht="14.25" customHeight="1">
      <c r="A44496" s="4"/>
      <c r="B44496" s="4"/>
    </row>
    <row r="44497" ht="14.25" customHeight="1">
      <c r="A44497" s="4"/>
      <c r="B44497" s="4"/>
    </row>
    <row r="44498" ht="14.25" customHeight="1">
      <c r="A44498" s="4"/>
      <c r="B44498" s="4"/>
    </row>
    <row r="44499" ht="14.25" customHeight="1">
      <c r="A44499" s="4"/>
      <c r="B44499" s="4"/>
    </row>
    <row r="44500" ht="14.25" customHeight="1">
      <c r="A44500" s="4"/>
      <c r="B44500" s="4"/>
    </row>
    <row r="44501" ht="14.25" customHeight="1">
      <c r="A44501" s="4"/>
      <c r="B44501" s="4"/>
    </row>
    <row r="44502" ht="14.25" customHeight="1">
      <c r="A44502" s="4"/>
      <c r="B44502" s="4"/>
    </row>
    <row r="44503" ht="14.25" customHeight="1">
      <c r="A44503" s="4"/>
      <c r="B44503" s="4"/>
    </row>
    <row r="44504" ht="14.25" customHeight="1">
      <c r="A44504" s="4"/>
      <c r="B44504" s="4"/>
    </row>
    <row r="44505" ht="14.25" customHeight="1">
      <c r="A44505" s="4"/>
      <c r="B44505" s="4"/>
    </row>
    <row r="44506" ht="14.25" customHeight="1">
      <c r="A44506" s="4"/>
      <c r="B44506" s="4"/>
    </row>
    <row r="44507" ht="14.25" customHeight="1">
      <c r="A44507" s="4"/>
      <c r="B44507" s="4"/>
    </row>
    <row r="44508" ht="14.25" customHeight="1">
      <c r="A44508" s="4"/>
      <c r="B44508" s="4"/>
    </row>
    <row r="44509" ht="14.25" customHeight="1">
      <c r="A44509" s="4"/>
      <c r="B44509" s="4"/>
    </row>
    <row r="44510" ht="14.25" customHeight="1">
      <c r="A44510" s="4"/>
      <c r="B44510" s="4"/>
    </row>
    <row r="44511" ht="14.25" customHeight="1">
      <c r="A44511" s="4"/>
      <c r="B44511" s="4"/>
    </row>
    <row r="44512" ht="14.25" customHeight="1">
      <c r="A44512" s="4"/>
      <c r="B44512" s="4"/>
    </row>
    <row r="44513" ht="14.25" customHeight="1">
      <c r="A44513" s="4"/>
      <c r="B44513" s="4"/>
    </row>
    <row r="44514" ht="14.25" customHeight="1">
      <c r="A44514" s="4"/>
      <c r="B44514" s="4"/>
    </row>
    <row r="44515" ht="14.25" customHeight="1">
      <c r="A44515" s="4"/>
      <c r="B44515" s="4"/>
    </row>
    <row r="44516" ht="14.25" customHeight="1">
      <c r="A44516" s="4"/>
      <c r="B44516" s="4"/>
    </row>
    <row r="44517" ht="14.25" customHeight="1">
      <c r="A44517" s="4"/>
      <c r="B44517" s="4"/>
    </row>
    <row r="44518" ht="14.25" customHeight="1">
      <c r="A44518" s="4"/>
      <c r="B44518" s="4"/>
    </row>
    <row r="44519" ht="14.25" customHeight="1">
      <c r="A44519" s="4"/>
      <c r="B44519" s="4"/>
    </row>
    <row r="44520" ht="14.25" customHeight="1">
      <c r="A44520" s="4"/>
      <c r="B44520" s="4"/>
    </row>
    <row r="44521" ht="14.25" customHeight="1">
      <c r="A44521" s="4"/>
      <c r="B44521" s="4"/>
    </row>
    <row r="44522" ht="14.25" customHeight="1">
      <c r="A44522" s="4"/>
      <c r="B44522" s="4"/>
    </row>
    <row r="44523" ht="14.25" customHeight="1">
      <c r="A44523" s="4"/>
      <c r="B44523" s="4"/>
    </row>
    <row r="44524" ht="14.25" customHeight="1">
      <c r="A44524" s="4"/>
      <c r="B44524" s="4"/>
    </row>
    <row r="44525" ht="14.25" customHeight="1">
      <c r="A44525" s="4"/>
      <c r="B44525" s="4"/>
    </row>
    <row r="44526" ht="14.25" customHeight="1">
      <c r="A44526" s="4"/>
      <c r="B44526" s="4"/>
    </row>
    <row r="44527" ht="14.25" customHeight="1">
      <c r="A44527" s="4"/>
      <c r="B44527" s="4"/>
    </row>
    <row r="44528" ht="14.25" customHeight="1">
      <c r="A44528" s="4"/>
      <c r="B44528" s="4"/>
    </row>
    <row r="44529" ht="14.25" customHeight="1">
      <c r="A44529" s="4"/>
      <c r="B44529" s="4"/>
    </row>
    <row r="44530" ht="14.25" customHeight="1">
      <c r="A44530" s="4"/>
      <c r="B44530" s="4"/>
    </row>
    <row r="44531" ht="14.25" customHeight="1">
      <c r="A44531" s="4"/>
      <c r="B44531" s="4"/>
    </row>
    <row r="44532" ht="14.25" customHeight="1">
      <c r="A44532" s="4"/>
      <c r="B44532" s="4"/>
    </row>
    <row r="44533" ht="14.25" customHeight="1">
      <c r="A44533" s="4"/>
      <c r="B44533" s="4"/>
    </row>
    <row r="44534" ht="14.25" customHeight="1">
      <c r="A44534" s="4"/>
      <c r="B44534" s="4"/>
    </row>
    <row r="44535" ht="14.25" customHeight="1">
      <c r="A44535" s="4"/>
      <c r="B44535" s="4"/>
    </row>
    <row r="44536" ht="14.25" customHeight="1">
      <c r="A44536" s="4"/>
      <c r="B44536" s="4"/>
    </row>
    <row r="44537" ht="14.25" customHeight="1">
      <c r="A44537" s="4"/>
      <c r="B44537" s="4"/>
    </row>
    <row r="44538" ht="14.25" customHeight="1">
      <c r="A44538" s="4"/>
      <c r="B44538" s="4"/>
    </row>
    <row r="44539" ht="14.25" customHeight="1">
      <c r="A44539" s="4"/>
      <c r="B44539" s="4"/>
    </row>
    <row r="44540" ht="14.25" customHeight="1">
      <c r="A44540" s="4"/>
      <c r="B44540" s="4"/>
    </row>
    <row r="44541" ht="14.25" customHeight="1">
      <c r="A44541" s="4"/>
      <c r="B44541" s="4"/>
    </row>
    <row r="44542" ht="14.25" customHeight="1">
      <c r="A44542" s="4"/>
      <c r="B44542" s="4"/>
    </row>
    <row r="44543" ht="14.25" customHeight="1">
      <c r="A44543" s="4"/>
      <c r="B44543" s="4"/>
    </row>
    <row r="44544" ht="14.25" customHeight="1">
      <c r="A44544" s="4"/>
      <c r="B44544" s="4"/>
    </row>
    <row r="44545" ht="14.25" customHeight="1">
      <c r="A44545" s="4"/>
      <c r="B44545" s="4"/>
    </row>
    <row r="44546" ht="14.25" customHeight="1">
      <c r="A44546" s="4"/>
      <c r="B44546" s="4"/>
    </row>
    <row r="44547" ht="14.25" customHeight="1">
      <c r="A44547" s="4"/>
      <c r="B44547" s="4"/>
    </row>
    <row r="44548" ht="14.25" customHeight="1">
      <c r="A44548" s="4"/>
      <c r="B44548" s="4"/>
    </row>
    <row r="44549" ht="14.25" customHeight="1">
      <c r="A44549" s="4"/>
      <c r="B44549" s="4"/>
    </row>
    <row r="44550" ht="14.25" customHeight="1">
      <c r="A44550" s="4"/>
      <c r="B44550" s="4"/>
    </row>
    <row r="44551" ht="14.25" customHeight="1">
      <c r="A44551" s="4"/>
      <c r="B44551" s="4"/>
    </row>
    <row r="44552" ht="14.25" customHeight="1">
      <c r="A44552" s="4"/>
      <c r="B44552" s="4"/>
    </row>
    <row r="44553" ht="14.25" customHeight="1">
      <c r="A44553" s="4"/>
      <c r="B44553" s="4"/>
    </row>
    <row r="44554" ht="14.25" customHeight="1">
      <c r="A44554" s="4"/>
      <c r="B44554" s="4"/>
    </row>
    <row r="44555" ht="14.25" customHeight="1">
      <c r="A44555" s="4"/>
      <c r="B44555" s="4"/>
    </row>
    <row r="44556" ht="14.25" customHeight="1">
      <c r="A44556" s="4"/>
      <c r="B44556" s="4"/>
    </row>
    <row r="44557" ht="14.25" customHeight="1">
      <c r="A44557" s="4"/>
      <c r="B44557" s="4"/>
    </row>
    <row r="44558" ht="14.25" customHeight="1">
      <c r="A44558" s="4"/>
      <c r="B44558" s="4"/>
    </row>
    <row r="44559" ht="14.25" customHeight="1">
      <c r="A44559" s="4"/>
      <c r="B44559" s="4"/>
    </row>
    <row r="44560" ht="14.25" customHeight="1">
      <c r="A44560" s="4"/>
      <c r="B44560" s="4"/>
    </row>
    <row r="44561" ht="14.25" customHeight="1">
      <c r="A44561" s="4"/>
      <c r="B44561" s="4"/>
    </row>
    <row r="44562" ht="14.25" customHeight="1">
      <c r="A44562" s="4"/>
      <c r="B44562" s="4"/>
    </row>
    <row r="44563" ht="14.25" customHeight="1">
      <c r="A44563" s="4"/>
      <c r="B44563" s="4"/>
    </row>
    <row r="44564" ht="14.25" customHeight="1">
      <c r="A44564" s="4"/>
      <c r="B44564" s="4"/>
    </row>
    <row r="44565" ht="14.25" customHeight="1">
      <c r="A44565" s="4"/>
      <c r="B44565" s="4"/>
    </row>
    <row r="44566" ht="14.25" customHeight="1">
      <c r="A44566" s="4"/>
      <c r="B44566" s="4"/>
    </row>
    <row r="44567" ht="14.25" customHeight="1">
      <c r="A44567" s="4"/>
      <c r="B44567" s="4"/>
    </row>
    <row r="44568" ht="14.25" customHeight="1">
      <c r="A44568" s="4"/>
      <c r="B44568" s="4"/>
    </row>
    <row r="44569" ht="14.25" customHeight="1">
      <c r="A44569" s="4"/>
      <c r="B44569" s="4"/>
    </row>
    <row r="44570" ht="14.25" customHeight="1">
      <c r="A44570" s="4"/>
      <c r="B44570" s="4"/>
    </row>
    <row r="44571" ht="14.25" customHeight="1">
      <c r="A44571" s="4"/>
      <c r="B44571" s="4"/>
    </row>
    <row r="44572" ht="14.25" customHeight="1">
      <c r="A44572" s="4"/>
      <c r="B44572" s="4"/>
    </row>
    <row r="44573" ht="14.25" customHeight="1">
      <c r="A44573" s="4"/>
      <c r="B44573" s="4"/>
    </row>
    <row r="44574" ht="14.25" customHeight="1">
      <c r="A44574" s="4"/>
      <c r="B44574" s="4"/>
    </row>
    <row r="44575" ht="14.25" customHeight="1">
      <c r="A44575" s="4"/>
      <c r="B44575" s="4"/>
    </row>
    <row r="44576" ht="14.25" customHeight="1">
      <c r="A44576" s="4"/>
      <c r="B44576" s="4"/>
    </row>
    <row r="44577" ht="14.25" customHeight="1">
      <c r="A44577" s="4"/>
      <c r="B44577" s="4"/>
    </row>
    <row r="44578" ht="14.25" customHeight="1">
      <c r="A44578" s="4"/>
      <c r="B44578" s="4"/>
    </row>
    <row r="44579" ht="14.25" customHeight="1">
      <c r="A44579" s="4"/>
      <c r="B44579" s="4"/>
    </row>
    <row r="44580" ht="14.25" customHeight="1">
      <c r="A44580" s="4"/>
      <c r="B44580" s="4"/>
    </row>
    <row r="44581" ht="14.25" customHeight="1">
      <c r="A44581" s="4"/>
      <c r="B44581" s="4"/>
    </row>
    <row r="44582" ht="14.25" customHeight="1">
      <c r="A44582" s="4"/>
      <c r="B44582" s="4"/>
    </row>
    <row r="44583" ht="14.25" customHeight="1">
      <c r="A44583" s="4"/>
      <c r="B44583" s="4"/>
    </row>
    <row r="44584" ht="14.25" customHeight="1">
      <c r="A44584" s="4"/>
      <c r="B44584" s="4"/>
    </row>
    <row r="44585" ht="14.25" customHeight="1">
      <c r="A44585" s="4"/>
      <c r="B44585" s="4"/>
    </row>
    <row r="44586" ht="14.25" customHeight="1">
      <c r="A44586" s="4"/>
      <c r="B44586" s="4"/>
    </row>
    <row r="44587" ht="14.25" customHeight="1">
      <c r="A44587" s="4"/>
      <c r="B44587" s="4"/>
    </row>
    <row r="44588" ht="14.25" customHeight="1">
      <c r="A44588" s="4"/>
      <c r="B44588" s="4"/>
    </row>
    <row r="44589" ht="14.25" customHeight="1">
      <c r="A44589" s="4"/>
      <c r="B44589" s="4"/>
    </row>
    <row r="44590" ht="14.25" customHeight="1">
      <c r="A44590" s="4"/>
      <c r="B44590" s="4"/>
    </row>
    <row r="44591" ht="14.25" customHeight="1">
      <c r="A44591" s="4"/>
      <c r="B44591" s="4"/>
    </row>
    <row r="44592" ht="14.25" customHeight="1">
      <c r="A44592" s="4"/>
      <c r="B44592" s="4"/>
    </row>
    <row r="44593" ht="14.25" customHeight="1">
      <c r="A44593" s="4"/>
      <c r="B44593" s="4"/>
    </row>
    <row r="44594" ht="14.25" customHeight="1">
      <c r="A44594" s="4"/>
      <c r="B44594" s="4"/>
    </row>
    <row r="44595" ht="14.25" customHeight="1">
      <c r="A44595" s="4"/>
      <c r="B44595" s="4"/>
    </row>
    <row r="44596" ht="14.25" customHeight="1">
      <c r="A44596" s="4"/>
      <c r="B44596" s="4"/>
    </row>
    <row r="44597" ht="14.25" customHeight="1">
      <c r="A44597" s="4"/>
      <c r="B44597" s="4"/>
    </row>
    <row r="44598" ht="14.25" customHeight="1">
      <c r="A44598" s="4"/>
      <c r="B44598" s="4"/>
    </row>
    <row r="44599" ht="14.25" customHeight="1">
      <c r="A44599" s="4"/>
      <c r="B44599" s="4"/>
    </row>
    <row r="44600" ht="14.25" customHeight="1">
      <c r="A44600" s="4"/>
      <c r="B44600" s="4"/>
    </row>
    <row r="44601" ht="14.25" customHeight="1">
      <c r="A44601" s="4"/>
      <c r="B44601" s="4"/>
    </row>
    <row r="44602" ht="14.25" customHeight="1">
      <c r="A44602" s="4"/>
      <c r="B44602" s="4"/>
    </row>
    <row r="44603" ht="14.25" customHeight="1">
      <c r="A44603" s="4"/>
      <c r="B44603" s="4"/>
    </row>
    <row r="44604" ht="14.25" customHeight="1">
      <c r="A44604" s="4"/>
      <c r="B44604" s="4"/>
    </row>
    <row r="44605" ht="14.25" customHeight="1">
      <c r="A44605" s="4"/>
      <c r="B44605" s="4"/>
    </row>
    <row r="44606" ht="14.25" customHeight="1">
      <c r="A44606" s="4"/>
      <c r="B44606" s="4"/>
    </row>
    <row r="44607" ht="14.25" customHeight="1">
      <c r="A44607" s="4"/>
      <c r="B44607" s="4"/>
    </row>
    <row r="44608" ht="14.25" customHeight="1">
      <c r="A44608" s="4"/>
      <c r="B44608" s="4"/>
    </row>
    <row r="44609" ht="14.25" customHeight="1">
      <c r="A44609" s="4"/>
      <c r="B44609" s="4"/>
    </row>
    <row r="44610" ht="14.25" customHeight="1">
      <c r="A44610" s="4"/>
      <c r="B44610" s="4"/>
    </row>
    <row r="44611" ht="14.25" customHeight="1">
      <c r="A44611" s="4"/>
      <c r="B44611" s="4"/>
    </row>
    <row r="44612" ht="14.25" customHeight="1">
      <c r="A44612" s="4"/>
      <c r="B44612" s="4"/>
    </row>
    <row r="44613" ht="14.25" customHeight="1">
      <c r="A44613" s="4"/>
      <c r="B44613" s="4"/>
    </row>
    <row r="44614" ht="14.25" customHeight="1">
      <c r="A44614" s="4"/>
      <c r="B44614" s="4"/>
    </row>
    <row r="44615" ht="14.25" customHeight="1">
      <c r="A44615" s="4"/>
      <c r="B44615" s="4"/>
    </row>
    <row r="44616" ht="14.25" customHeight="1">
      <c r="A44616" s="4"/>
      <c r="B44616" s="4"/>
    </row>
    <row r="44617" ht="14.25" customHeight="1">
      <c r="A44617" s="4"/>
      <c r="B44617" s="4"/>
    </row>
    <row r="44618" ht="14.25" customHeight="1">
      <c r="A44618" s="4"/>
      <c r="B44618" s="4"/>
    </row>
    <row r="44619" ht="14.25" customHeight="1">
      <c r="A44619" s="4"/>
      <c r="B44619" s="4"/>
    </row>
    <row r="44620" ht="14.25" customHeight="1">
      <c r="A44620" s="4"/>
      <c r="B44620" s="4"/>
    </row>
    <row r="44621" ht="14.25" customHeight="1">
      <c r="A44621" s="4"/>
      <c r="B44621" s="4"/>
    </row>
    <row r="44622" ht="14.25" customHeight="1">
      <c r="A44622" s="4"/>
      <c r="B44622" s="4"/>
    </row>
    <row r="44623" ht="14.25" customHeight="1">
      <c r="A44623" s="4"/>
      <c r="B44623" s="4"/>
    </row>
    <row r="44624" ht="14.25" customHeight="1">
      <c r="A44624" s="4"/>
      <c r="B44624" s="4"/>
    </row>
    <row r="44625" ht="14.25" customHeight="1">
      <c r="A44625" s="4"/>
      <c r="B44625" s="4"/>
    </row>
    <row r="44626" ht="14.25" customHeight="1">
      <c r="A44626" s="4"/>
      <c r="B44626" s="4"/>
    </row>
    <row r="44627" ht="14.25" customHeight="1">
      <c r="A44627" s="4"/>
      <c r="B44627" s="4"/>
    </row>
    <row r="44628" ht="14.25" customHeight="1">
      <c r="A44628" s="4"/>
      <c r="B44628" s="4"/>
    </row>
    <row r="44629" ht="14.25" customHeight="1">
      <c r="A44629" s="4"/>
      <c r="B44629" s="4"/>
    </row>
    <row r="44630" ht="14.25" customHeight="1">
      <c r="A44630" s="4"/>
      <c r="B44630" s="4"/>
    </row>
    <row r="44631" ht="14.25" customHeight="1">
      <c r="A44631" s="4"/>
      <c r="B44631" s="4"/>
    </row>
    <row r="44632" ht="14.25" customHeight="1">
      <c r="A44632" s="4"/>
      <c r="B44632" s="4"/>
    </row>
    <row r="44633" ht="14.25" customHeight="1">
      <c r="A44633" s="4"/>
      <c r="B44633" s="4"/>
    </row>
    <row r="44634" ht="14.25" customHeight="1">
      <c r="A44634" s="4"/>
      <c r="B44634" s="4"/>
    </row>
    <row r="44635" ht="14.25" customHeight="1">
      <c r="A44635" s="4"/>
      <c r="B44635" s="4"/>
    </row>
    <row r="44636" ht="14.25" customHeight="1">
      <c r="A44636" s="4"/>
      <c r="B44636" s="4"/>
    </row>
    <row r="44637" ht="14.25" customHeight="1">
      <c r="A44637" s="4"/>
      <c r="B44637" s="4"/>
    </row>
    <row r="44638" ht="14.25" customHeight="1">
      <c r="A44638" s="4"/>
      <c r="B44638" s="4"/>
    </row>
    <row r="44639" ht="14.25" customHeight="1">
      <c r="A44639" s="4"/>
      <c r="B44639" s="4"/>
    </row>
    <row r="44640" ht="14.25" customHeight="1">
      <c r="A44640" s="4"/>
      <c r="B44640" s="4"/>
    </row>
    <row r="44641" ht="14.25" customHeight="1">
      <c r="A44641" s="4"/>
      <c r="B44641" s="4"/>
    </row>
    <row r="44642" ht="14.25" customHeight="1">
      <c r="A44642" s="4"/>
      <c r="B44642" s="4"/>
    </row>
    <row r="44643" ht="14.25" customHeight="1">
      <c r="A44643" s="4"/>
      <c r="B44643" s="4"/>
    </row>
    <row r="44644" ht="14.25" customHeight="1">
      <c r="A44644" s="4"/>
      <c r="B44644" s="4"/>
    </row>
    <row r="44645" ht="14.25" customHeight="1">
      <c r="A44645" s="4"/>
      <c r="B44645" s="4"/>
    </row>
    <row r="44646" ht="14.25" customHeight="1">
      <c r="A44646" s="4"/>
      <c r="B44646" s="4"/>
    </row>
    <row r="44647" ht="14.25" customHeight="1">
      <c r="A44647" s="4"/>
      <c r="B44647" s="4"/>
    </row>
    <row r="44648" ht="14.25" customHeight="1">
      <c r="A44648" s="4"/>
      <c r="B44648" s="4"/>
    </row>
    <row r="44649" ht="14.25" customHeight="1">
      <c r="A44649" s="4"/>
      <c r="B44649" s="4"/>
    </row>
    <row r="44650" ht="14.25" customHeight="1">
      <c r="A44650" s="4"/>
      <c r="B44650" s="4"/>
    </row>
    <row r="44651" ht="14.25" customHeight="1">
      <c r="A44651" s="4"/>
      <c r="B44651" s="4"/>
    </row>
    <row r="44652" ht="14.25" customHeight="1">
      <c r="A44652" s="4"/>
      <c r="B44652" s="4"/>
    </row>
    <row r="44653" ht="14.25" customHeight="1">
      <c r="A44653" s="4"/>
      <c r="B44653" s="4"/>
    </row>
    <row r="44654" ht="14.25" customHeight="1">
      <c r="A44654" s="4"/>
      <c r="B44654" s="4"/>
    </row>
    <row r="44655" ht="14.25" customHeight="1">
      <c r="A44655" s="4"/>
      <c r="B44655" s="4"/>
    </row>
    <row r="44656" ht="14.25" customHeight="1">
      <c r="A44656" s="4"/>
      <c r="B44656" s="4"/>
    </row>
    <row r="44657" ht="14.25" customHeight="1">
      <c r="A44657" s="4"/>
      <c r="B44657" s="4"/>
    </row>
    <row r="44658" ht="14.25" customHeight="1">
      <c r="A44658" s="4"/>
      <c r="B44658" s="4"/>
    </row>
    <row r="44659" ht="14.25" customHeight="1">
      <c r="A44659" s="4"/>
      <c r="B44659" s="4"/>
    </row>
    <row r="44660" ht="14.25" customHeight="1">
      <c r="A44660" s="4"/>
      <c r="B44660" s="4"/>
    </row>
    <row r="44661" ht="14.25" customHeight="1">
      <c r="A44661" s="4"/>
      <c r="B44661" s="4"/>
    </row>
    <row r="44662" ht="14.25" customHeight="1">
      <c r="A44662" s="4"/>
      <c r="B44662" s="4"/>
    </row>
    <row r="44663" ht="14.25" customHeight="1">
      <c r="A44663" s="4"/>
      <c r="B44663" s="4"/>
    </row>
    <row r="44664" ht="14.25" customHeight="1">
      <c r="A44664" s="4"/>
      <c r="B44664" s="4"/>
    </row>
    <row r="44665" ht="14.25" customHeight="1">
      <c r="A44665" s="4"/>
      <c r="B44665" s="4"/>
    </row>
    <row r="44666" ht="14.25" customHeight="1">
      <c r="A44666" s="4"/>
      <c r="B44666" s="4"/>
    </row>
    <row r="44667" ht="14.25" customHeight="1">
      <c r="A44667" s="4"/>
      <c r="B44667" s="4"/>
    </row>
    <row r="44668" ht="14.25" customHeight="1">
      <c r="A44668" s="4"/>
      <c r="B44668" s="4"/>
    </row>
    <row r="44669" ht="14.25" customHeight="1">
      <c r="A44669" s="4"/>
      <c r="B44669" s="4"/>
    </row>
    <row r="44670" ht="14.25" customHeight="1">
      <c r="A44670" s="4"/>
      <c r="B44670" s="4"/>
    </row>
    <row r="44671" ht="14.25" customHeight="1">
      <c r="A44671" s="4"/>
      <c r="B44671" s="4"/>
    </row>
    <row r="44672" ht="14.25" customHeight="1">
      <c r="A44672" s="4"/>
      <c r="B44672" s="4"/>
    </row>
    <row r="44673" ht="14.25" customHeight="1">
      <c r="A44673" s="4"/>
      <c r="B44673" s="4"/>
    </row>
    <row r="44674" ht="14.25" customHeight="1">
      <c r="A44674" s="4"/>
      <c r="B44674" s="4"/>
    </row>
    <row r="44675" ht="14.25" customHeight="1">
      <c r="A44675" s="4"/>
      <c r="B44675" s="4"/>
    </row>
    <row r="44676" ht="14.25" customHeight="1">
      <c r="A44676" s="4"/>
      <c r="B44676" s="4"/>
    </row>
    <row r="44677" ht="14.25" customHeight="1">
      <c r="A44677" s="4"/>
      <c r="B44677" s="4"/>
    </row>
    <row r="44678" ht="14.25" customHeight="1">
      <c r="A44678" s="4"/>
      <c r="B44678" s="4"/>
    </row>
    <row r="44679" ht="14.25" customHeight="1">
      <c r="A44679" s="4"/>
      <c r="B44679" s="4"/>
    </row>
    <row r="44680" ht="14.25" customHeight="1">
      <c r="A44680" s="4"/>
      <c r="B44680" s="4"/>
    </row>
    <row r="44681" ht="14.25" customHeight="1">
      <c r="A44681" s="4"/>
      <c r="B44681" s="4"/>
    </row>
    <row r="44682" ht="14.25" customHeight="1">
      <c r="A44682" s="4"/>
      <c r="B44682" s="4"/>
    </row>
    <row r="44683" ht="14.25" customHeight="1">
      <c r="A44683" s="4"/>
      <c r="B44683" s="4"/>
    </row>
    <row r="44684" ht="14.25" customHeight="1">
      <c r="A44684" s="4"/>
      <c r="B44684" s="4"/>
    </row>
    <row r="44685" ht="14.25" customHeight="1">
      <c r="A44685" s="4"/>
      <c r="B44685" s="4"/>
    </row>
    <row r="44686" ht="14.25" customHeight="1">
      <c r="A44686" s="4"/>
      <c r="B44686" s="4"/>
    </row>
    <row r="44687" ht="14.25" customHeight="1">
      <c r="A44687" s="4"/>
      <c r="B44687" s="4"/>
    </row>
    <row r="44688" ht="14.25" customHeight="1">
      <c r="A44688" s="4"/>
      <c r="B44688" s="4"/>
    </row>
    <row r="44689" ht="14.25" customHeight="1">
      <c r="A44689" s="4"/>
      <c r="B44689" s="4"/>
    </row>
    <row r="44690" ht="14.25" customHeight="1">
      <c r="A44690" s="4"/>
      <c r="B44690" s="4"/>
    </row>
    <row r="44691" ht="14.25" customHeight="1">
      <c r="A44691" s="4"/>
      <c r="B44691" s="4"/>
    </row>
    <row r="44692" ht="14.25" customHeight="1">
      <c r="A44692" s="4"/>
      <c r="B44692" s="4"/>
    </row>
    <row r="44693" ht="14.25" customHeight="1">
      <c r="A44693" s="4"/>
      <c r="B44693" s="4"/>
    </row>
    <row r="44694" ht="14.25" customHeight="1">
      <c r="A44694" s="4"/>
      <c r="B44694" s="4"/>
    </row>
    <row r="44695" ht="14.25" customHeight="1">
      <c r="A44695" s="4"/>
      <c r="B44695" s="4"/>
    </row>
    <row r="44696" ht="14.25" customHeight="1">
      <c r="A44696" s="4"/>
      <c r="B44696" s="4"/>
    </row>
    <row r="44697" ht="14.25" customHeight="1">
      <c r="A44697" s="4"/>
      <c r="B44697" s="4"/>
    </row>
    <row r="44698" ht="14.25" customHeight="1">
      <c r="A44698" s="4"/>
      <c r="B44698" s="4"/>
    </row>
    <row r="44699" ht="14.25" customHeight="1">
      <c r="A44699" s="4"/>
      <c r="B44699" s="4"/>
    </row>
    <row r="44700" ht="14.25" customHeight="1">
      <c r="A44700" s="4"/>
      <c r="B44700" s="4"/>
    </row>
    <row r="44701" ht="14.25" customHeight="1">
      <c r="A44701" s="4"/>
      <c r="B44701" s="4"/>
    </row>
    <row r="44702" ht="14.25" customHeight="1">
      <c r="A44702" s="4"/>
      <c r="B44702" s="4"/>
    </row>
    <row r="44703" ht="14.25" customHeight="1">
      <c r="A44703" s="4"/>
      <c r="B44703" s="4"/>
    </row>
    <row r="44704" ht="14.25" customHeight="1">
      <c r="A44704" s="4"/>
      <c r="B44704" s="4"/>
    </row>
    <row r="44705" ht="14.25" customHeight="1">
      <c r="A44705" s="4"/>
      <c r="B44705" s="4"/>
    </row>
    <row r="44706" ht="14.25" customHeight="1">
      <c r="A44706" s="4"/>
      <c r="B44706" s="4"/>
    </row>
    <row r="44707" ht="14.25" customHeight="1">
      <c r="A44707" s="4"/>
      <c r="B44707" s="4"/>
    </row>
    <row r="44708" ht="14.25" customHeight="1">
      <c r="A44708" s="4"/>
      <c r="B44708" s="4"/>
    </row>
    <row r="44709" ht="14.25" customHeight="1">
      <c r="A44709" s="4"/>
      <c r="B44709" s="4"/>
    </row>
    <row r="44710" ht="14.25" customHeight="1">
      <c r="A44710" s="4"/>
      <c r="B44710" s="4"/>
    </row>
    <row r="44711" ht="14.25" customHeight="1">
      <c r="A44711" s="4"/>
      <c r="B44711" s="4"/>
    </row>
    <row r="44712" ht="14.25" customHeight="1">
      <c r="A44712" s="4"/>
      <c r="B44712" s="4"/>
    </row>
    <row r="44713" ht="14.25" customHeight="1">
      <c r="A44713" s="4"/>
      <c r="B44713" s="4"/>
    </row>
    <row r="44714" ht="14.25" customHeight="1">
      <c r="A44714" s="4"/>
      <c r="B44714" s="4"/>
    </row>
    <row r="44715" ht="14.25" customHeight="1">
      <c r="A44715" s="4"/>
      <c r="B44715" s="4"/>
    </row>
    <row r="44716" ht="14.25" customHeight="1">
      <c r="A44716" s="4"/>
      <c r="B44716" s="4"/>
    </row>
    <row r="44717" ht="14.25" customHeight="1">
      <c r="A44717" s="4"/>
      <c r="B44717" s="4"/>
    </row>
    <row r="44718" ht="14.25" customHeight="1">
      <c r="A44718" s="4"/>
      <c r="B44718" s="4"/>
    </row>
    <row r="44719" ht="14.25" customHeight="1">
      <c r="A44719" s="4"/>
      <c r="B44719" s="4"/>
    </row>
    <row r="44720" ht="14.25" customHeight="1">
      <c r="A44720" s="4"/>
      <c r="B44720" s="4"/>
    </row>
    <row r="44721" ht="14.25" customHeight="1">
      <c r="A44721" s="4"/>
      <c r="B44721" s="4"/>
    </row>
    <row r="44722" ht="14.25" customHeight="1">
      <c r="A44722" s="4"/>
      <c r="B44722" s="4"/>
    </row>
    <row r="44723" ht="14.25" customHeight="1">
      <c r="A44723" s="4"/>
      <c r="B44723" s="4"/>
    </row>
    <row r="44724" ht="14.25" customHeight="1">
      <c r="A44724" s="4"/>
      <c r="B44724" s="4"/>
    </row>
    <row r="44725" ht="14.25" customHeight="1">
      <c r="A44725" s="4"/>
      <c r="B44725" s="4"/>
    </row>
    <row r="44726" ht="14.25" customHeight="1">
      <c r="A44726" s="4"/>
      <c r="B44726" s="4"/>
    </row>
    <row r="44727" ht="14.25" customHeight="1">
      <c r="A44727" s="4"/>
      <c r="B44727" s="4"/>
    </row>
    <row r="44728" ht="14.25" customHeight="1">
      <c r="A44728" s="4"/>
      <c r="B44728" s="4"/>
    </row>
    <row r="44729" ht="14.25" customHeight="1">
      <c r="A44729" s="4"/>
      <c r="B44729" s="4"/>
    </row>
    <row r="44730" ht="14.25" customHeight="1">
      <c r="A44730" s="4"/>
      <c r="B44730" s="4"/>
    </row>
    <row r="44731" ht="14.25" customHeight="1">
      <c r="A44731" s="4"/>
      <c r="B44731" s="4"/>
    </row>
    <row r="44732" ht="14.25" customHeight="1">
      <c r="A44732" s="4"/>
      <c r="B44732" s="4"/>
    </row>
    <row r="44733" ht="14.25" customHeight="1">
      <c r="A44733" s="4"/>
      <c r="B44733" s="4"/>
    </row>
    <row r="44734" ht="14.25" customHeight="1">
      <c r="A44734" s="4"/>
      <c r="B44734" s="4"/>
    </row>
    <row r="44735" ht="14.25" customHeight="1">
      <c r="A44735" s="4"/>
      <c r="B44735" s="4"/>
    </row>
    <row r="44736" ht="14.25" customHeight="1">
      <c r="A44736" s="4"/>
      <c r="B44736" s="4"/>
    </row>
    <row r="44737" ht="14.25" customHeight="1">
      <c r="A44737" s="4"/>
      <c r="B44737" s="4"/>
    </row>
    <row r="44738" ht="14.25" customHeight="1">
      <c r="A44738" s="4"/>
      <c r="B44738" s="4"/>
    </row>
    <row r="44739" ht="14.25" customHeight="1">
      <c r="A44739" s="4"/>
      <c r="B44739" s="4"/>
    </row>
    <row r="44740" ht="14.25" customHeight="1">
      <c r="A44740" s="4"/>
      <c r="B44740" s="4"/>
    </row>
    <row r="44741" ht="14.25" customHeight="1">
      <c r="A44741" s="4"/>
      <c r="B44741" s="4"/>
    </row>
    <row r="44742" ht="14.25" customHeight="1">
      <c r="A44742" s="4"/>
      <c r="B44742" s="4"/>
    </row>
    <row r="44743" ht="14.25" customHeight="1">
      <c r="A44743" s="4"/>
      <c r="B44743" s="4"/>
    </row>
    <row r="44744" ht="14.25" customHeight="1">
      <c r="A44744" s="4"/>
      <c r="B44744" s="4"/>
    </row>
    <row r="44745" ht="14.25" customHeight="1">
      <c r="A44745" s="4"/>
      <c r="B44745" s="4"/>
    </row>
    <row r="44746" ht="14.25" customHeight="1">
      <c r="A44746" s="4"/>
      <c r="B44746" s="4"/>
    </row>
    <row r="44747" ht="14.25" customHeight="1">
      <c r="A44747" s="4"/>
      <c r="B44747" s="4"/>
    </row>
    <row r="44748" ht="14.25" customHeight="1">
      <c r="A44748" s="4"/>
      <c r="B44748" s="4"/>
    </row>
    <row r="44749" ht="14.25" customHeight="1">
      <c r="A44749" s="4"/>
      <c r="B44749" s="4"/>
    </row>
    <row r="44750" ht="14.25" customHeight="1">
      <c r="A44750" s="4"/>
      <c r="B44750" s="4"/>
    </row>
    <row r="44751" ht="14.25" customHeight="1">
      <c r="A44751" s="4"/>
      <c r="B44751" s="4"/>
    </row>
    <row r="44752" ht="14.25" customHeight="1">
      <c r="A44752" s="4"/>
      <c r="B44752" s="4"/>
    </row>
    <row r="44753" ht="14.25" customHeight="1">
      <c r="A44753" s="4"/>
      <c r="B44753" s="4"/>
    </row>
    <row r="44754" ht="14.25" customHeight="1">
      <c r="A44754" s="4"/>
      <c r="B44754" s="4"/>
    </row>
    <row r="44755" ht="14.25" customHeight="1">
      <c r="A44755" s="4"/>
      <c r="B44755" s="4"/>
    </row>
    <row r="44756" ht="14.25" customHeight="1">
      <c r="A44756" s="4"/>
      <c r="B44756" s="4"/>
    </row>
    <row r="44757" ht="14.25" customHeight="1">
      <c r="A44757" s="4"/>
      <c r="B44757" s="4"/>
    </row>
    <row r="44758" ht="14.25" customHeight="1">
      <c r="A44758" s="4"/>
      <c r="B44758" s="4"/>
    </row>
    <row r="44759" ht="14.25" customHeight="1">
      <c r="A44759" s="4"/>
      <c r="B44759" s="4"/>
    </row>
    <row r="44760" ht="14.25" customHeight="1">
      <c r="A44760" s="4"/>
      <c r="B44760" s="4"/>
    </row>
    <row r="44761" ht="14.25" customHeight="1">
      <c r="A44761" s="4"/>
      <c r="B44761" s="4"/>
    </row>
    <row r="44762" ht="14.25" customHeight="1">
      <c r="A44762" s="4"/>
      <c r="B44762" s="4"/>
    </row>
    <row r="44763" ht="14.25" customHeight="1">
      <c r="A44763" s="4"/>
      <c r="B44763" s="4"/>
    </row>
    <row r="44764" ht="14.25" customHeight="1">
      <c r="A44764" s="4"/>
      <c r="B44764" s="4"/>
    </row>
    <row r="44765" ht="14.25" customHeight="1">
      <c r="A44765" s="4"/>
      <c r="B44765" s="4"/>
    </row>
    <row r="44766" ht="14.25" customHeight="1">
      <c r="A44766" s="4"/>
      <c r="B44766" s="4"/>
    </row>
    <row r="44767" ht="14.25" customHeight="1">
      <c r="A44767" s="4"/>
      <c r="B44767" s="4"/>
    </row>
    <row r="44768" ht="14.25" customHeight="1">
      <c r="A44768" s="4"/>
      <c r="B44768" s="4"/>
    </row>
    <row r="44769" ht="14.25" customHeight="1">
      <c r="A44769" s="4"/>
      <c r="B44769" s="4"/>
    </row>
    <row r="44770" ht="14.25" customHeight="1">
      <c r="A44770" s="4"/>
      <c r="B44770" s="4"/>
    </row>
    <row r="44771" ht="14.25" customHeight="1">
      <c r="A44771" s="4"/>
      <c r="B44771" s="4"/>
    </row>
    <row r="44772" ht="14.25" customHeight="1">
      <c r="A44772" s="4"/>
      <c r="B44772" s="4"/>
    </row>
    <row r="44773" ht="14.25" customHeight="1">
      <c r="A44773" s="4"/>
      <c r="B44773" s="4"/>
    </row>
    <row r="44774" ht="14.25" customHeight="1">
      <c r="A44774" s="4"/>
      <c r="B44774" s="4"/>
    </row>
    <row r="44775" ht="14.25" customHeight="1">
      <c r="A44775" s="4"/>
      <c r="B44775" s="4"/>
    </row>
    <row r="44776" ht="14.25" customHeight="1">
      <c r="A44776" s="4"/>
      <c r="B44776" s="4"/>
    </row>
    <row r="44777" ht="14.25" customHeight="1">
      <c r="A44777" s="4"/>
      <c r="B44777" s="4"/>
    </row>
    <row r="44778" ht="14.25" customHeight="1">
      <c r="A44778" s="4"/>
      <c r="B44778" s="4"/>
    </row>
    <row r="44779" ht="14.25" customHeight="1">
      <c r="A44779" s="4"/>
      <c r="B44779" s="4"/>
    </row>
    <row r="44780" ht="14.25" customHeight="1">
      <c r="A44780" s="4"/>
      <c r="B44780" s="4"/>
    </row>
    <row r="44781" ht="14.25" customHeight="1">
      <c r="A44781" s="4"/>
      <c r="B44781" s="4"/>
    </row>
    <row r="44782" ht="14.25" customHeight="1">
      <c r="A44782" s="4"/>
      <c r="B44782" s="4"/>
    </row>
    <row r="44783" ht="14.25" customHeight="1">
      <c r="A44783" s="4"/>
      <c r="B44783" s="4"/>
    </row>
    <row r="44784" ht="14.25" customHeight="1">
      <c r="A44784" s="4"/>
      <c r="B44784" s="4"/>
    </row>
    <row r="44785" ht="14.25" customHeight="1">
      <c r="A44785" s="4"/>
      <c r="B44785" s="4"/>
    </row>
    <row r="44786" ht="14.25" customHeight="1">
      <c r="A44786" s="4"/>
      <c r="B44786" s="4"/>
    </row>
    <row r="44787" ht="14.25" customHeight="1">
      <c r="A44787" s="4"/>
      <c r="B44787" s="4"/>
    </row>
    <row r="44788" ht="14.25" customHeight="1">
      <c r="A44788" s="4"/>
      <c r="B44788" s="4"/>
    </row>
    <row r="44789" ht="14.25" customHeight="1">
      <c r="A44789" s="4"/>
      <c r="B44789" s="4"/>
    </row>
    <row r="44790" ht="14.25" customHeight="1">
      <c r="A44790" s="4"/>
      <c r="B44790" s="4"/>
    </row>
    <row r="44791" ht="14.25" customHeight="1">
      <c r="A44791" s="4"/>
      <c r="B44791" s="4"/>
    </row>
    <row r="44792" ht="14.25" customHeight="1">
      <c r="A44792" s="4"/>
      <c r="B44792" s="4"/>
    </row>
    <row r="44793" ht="14.25" customHeight="1">
      <c r="A44793" s="4"/>
      <c r="B44793" s="4"/>
    </row>
    <row r="44794" ht="14.25" customHeight="1">
      <c r="A44794" s="4"/>
      <c r="B44794" s="4"/>
    </row>
    <row r="44795" ht="14.25" customHeight="1">
      <c r="A44795" s="4"/>
      <c r="B44795" s="4"/>
    </row>
    <row r="44796" ht="14.25" customHeight="1">
      <c r="A44796" s="4"/>
      <c r="B44796" s="4"/>
    </row>
    <row r="44797" ht="14.25" customHeight="1">
      <c r="A44797" s="4"/>
      <c r="B44797" s="4"/>
    </row>
    <row r="44798" ht="14.25" customHeight="1">
      <c r="A44798" s="4"/>
      <c r="B44798" s="4"/>
    </row>
    <row r="44799" ht="14.25" customHeight="1">
      <c r="A44799" s="4"/>
      <c r="B44799" s="4"/>
    </row>
    <row r="44800" ht="14.25" customHeight="1">
      <c r="A44800" s="4"/>
      <c r="B44800" s="4"/>
    </row>
    <row r="44801" ht="14.25" customHeight="1">
      <c r="A44801" s="4"/>
      <c r="B44801" s="4"/>
    </row>
    <row r="44802" ht="14.25" customHeight="1">
      <c r="A44802" s="4"/>
      <c r="B44802" s="4"/>
    </row>
    <row r="44803" ht="14.25" customHeight="1">
      <c r="A44803" s="4"/>
      <c r="B44803" s="4"/>
    </row>
    <row r="44804" ht="14.25" customHeight="1">
      <c r="A44804" s="4"/>
      <c r="B44804" s="4"/>
    </row>
    <row r="44805" ht="14.25" customHeight="1">
      <c r="A44805" s="4"/>
      <c r="B44805" s="4"/>
    </row>
    <row r="44806" ht="14.25" customHeight="1">
      <c r="A44806" s="4"/>
      <c r="B44806" s="4"/>
    </row>
    <row r="44807" ht="14.25" customHeight="1">
      <c r="A44807" s="4"/>
      <c r="B44807" s="4"/>
    </row>
    <row r="44808" ht="14.25" customHeight="1">
      <c r="A44808" s="4"/>
      <c r="B44808" s="4"/>
    </row>
    <row r="44809" ht="14.25" customHeight="1">
      <c r="A44809" s="4"/>
      <c r="B44809" s="4"/>
    </row>
    <row r="44810" ht="14.25" customHeight="1">
      <c r="A44810" s="4"/>
      <c r="B44810" s="4"/>
    </row>
    <row r="44811" ht="14.25" customHeight="1">
      <c r="A44811" s="4"/>
      <c r="B44811" s="4"/>
    </row>
    <row r="44812" ht="14.25" customHeight="1">
      <c r="A44812" s="4"/>
      <c r="B44812" s="4"/>
    </row>
    <row r="44813" ht="14.25" customHeight="1">
      <c r="A44813" s="4"/>
      <c r="B44813" s="4"/>
    </row>
    <row r="44814" ht="14.25" customHeight="1">
      <c r="A44814" s="4"/>
      <c r="B44814" s="4"/>
    </row>
    <row r="44815" ht="14.25" customHeight="1">
      <c r="A44815" s="4"/>
      <c r="B44815" s="4"/>
    </row>
    <row r="44816" ht="14.25" customHeight="1">
      <c r="A44816" s="4"/>
      <c r="B44816" s="4"/>
    </row>
    <row r="44817" ht="14.25" customHeight="1">
      <c r="A44817" s="4"/>
      <c r="B44817" s="4"/>
    </row>
    <row r="44818" ht="14.25" customHeight="1">
      <c r="A44818" s="4"/>
      <c r="B44818" s="4"/>
    </row>
    <row r="44819" ht="14.25" customHeight="1">
      <c r="A44819" s="4"/>
      <c r="B44819" s="4"/>
    </row>
    <row r="44820" ht="14.25" customHeight="1">
      <c r="A44820" s="4"/>
      <c r="B44820" s="4"/>
    </row>
    <row r="44821" ht="14.25" customHeight="1">
      <c r="A44821" s="4"/>
      <c r="B44821" s="4"/>
    </row>
    <row r="44822" ht="14.25" customHeight="1">
      <c r="A44822" s="4"/>
      <c r="B44822" s="4"/>
    </row>
    <row r="44823" ht="14.25" customHeight="1">
      <c r="A44823" s="4"/>
      <c r="B44823" s="4"/>
    </row>
    <row r="44824" ht="14.25" customHeight="1">
      <c r="A44824" s="4"/>
      <c r="B44824" s="4"/>
    </row>
    <row r="44825" ht="14.25" customHeight="1">
      <c r="A44825" s="4"/>
      <c r="B44825" s="4"/>
    </row>
    <row r="44826" ht="14.25" customHeight="1">
      <c r="A44826" s="4"/>
      <c r="B44826" s="4"/>
    </row>
    <row r="44827" ht="14.25" customHeight="1">
      <c r="A44827" s="4"/>
      <c r="B44827" s="4"/>
    </row>
    <row r="44828" ht="14.25" customHeight="1">
      <c r="A44828" s="4"/>
      <c r="B44828" s="4"/>
    </row>
    <row r="44829" ht="14.25" customHeight="1">
      <c r="A44829" s="4"/>
      <c r="B44829" s="4"/>
    </row>
    <row r="44830" ht="14.25" customHeight="1">
      <c r="A44830" s="4"/>
      <c r="B44830" s="4"/>
    </row>
    <row r="44831" ht="14.25" customHeight="1">
      <c r="A44831" s="4"/>
      <c r="B44831" s="4"/>
    </row>
    <row r="44832" ht="14.25" customHeight="1">
      <c r="A44832" s="4"/>
      <c r="B44832" s="4"/>
    </row>
    <row r="44833" ht="14.25" customHeight="1">
      <c r="A44833" s="4"/>
      <c r="B44833" s="4"/>
    </row>
    <row r="44834" ht="14.25" customHeight="1">
      <c r="A44834" s="4"/>
      <c r="B44834" s="4"/>
    </row>
    <row r="44835" ht="14.25" customHeight="1">
      <c r="A44835" s="4"/>
      <c r="B44835" s="4"/>
    </row>
    <row r="44836" ht="14.25" customHeight="1">
      <c r="A44836" s="4"/>
      <c r="B44836" s="4"/>
    </row>
    <row r="44837" ht="14.25" customHeight="1">
      <c r="A44837" s="4"/>
      <c r="B44837" s="4"/>
    </row>
    <row r="44838" ht="14.25" customHeight="1">
      <c r="A44838" s="4"/>
      <c r="B44838" s="4"/>
    </row>
    <row r="44839" ht="14.25" customHeight="1">
      <c r="A44839" s="4"/>
      <c r="B44839" s="4"/>
    </row>
    <row r="44840" ht="14.25" customHeight="1">
      <c r="A44840" s="4"/>
      <c r="B44840" s="4"/>
    </row>
    <row r="44841" ht="14.25" customHeight="1">
      <c r="A44841" s="4"/>
      <c r="B44841" s="4"/>
    </row>
    <row r="44842" ht="14.25" customHeight="1">
      <c r="A44842" s="4"/>
      <c r="B44842" s="4"/>
    </row>
    <row r="44843" ht="14.25" customHeight="1">
      <c r="A44843" s="4"/>
      <c r="B44843" s="4"/>
    </row>
    <row r="44844" ht="14.25" customHeight="1">
      <c r="A44844" s="4"/>
      <c r="B44844" s="4"/>
    </row>
    <row r="44845" ht="14.25" customHeight="1">
      <c r="A44845" s="4"/>
      <c r="B44845" s="4"/>
    </row>
    <row r="44846" ht="14.25" customHeight="1">
      <c r="A44846" s="4"/>
      <c r="B44846" s="4"/>
    </row>
    <row r="44847" ht="14.25" customHeight="1">
      <c r="A44847" s="4"/>
      <c r="B44847" s="4"/>
    </row>
    <row r="44848" ht="14.25" customHeight="1">
      <c r="A44848" s="4"/>
      <c r="B44848" s="4"/>
    </row>
    <row r="44849" ht="14.25" customHeight="1">
      <c r="A44849" s="4"/>
      <c r="B44849" s="4"/>
    </row>
    <row r="44850" ht="14.25" customHeight="1">
      <c r="A44850" s="4"/>
      <c r="B44850" s="4"/>
    </row>
    <row r="44851" ht="14.25" customHeight="1">
      <c r="A44851" s="4"/>
      <c r="B44851" s="4"/>
    </row>
    <row r="44852" ht="14.25" customHeight="1">
      <c r="A44852" s="4"/>
      <c r="B44852" s="4"/>
    </row>
    <row r="44853" ht="14.25" customHeight="1">
      <c r="A44853" s="4"/>
      <c r="B44853" s="4"/>
    </row>
    <row r="44854" ht="14.25" customHeight="1">
      <c r="A44854" s="4"/>
      <c r="B44854" s="4"/>
    </row>
    <row r="44855" ht="14.25" customHeight="1">
      <c r="A44855" s="4"/>
      <c r="B44855" s="4"/>
    </row>
    <row r="44856" ht="14.25" customHeight="1">
      <c r="A44856" s="4"/>
      <c r="B44856" s="4"/>
    </row>
    <row r="44857" ht="14.25" customHeight="1">
      <c r="A44857" s="4"/>
      <c r="B44857" s="4"/>
    </row>
    <row r="44858" ht="14.25" customHeight="1">
      <c r="A44858" s="4"/>
      <c r="B44858" s="4"/>
    </row>
    <row r="44859" ht="14.25" customHeight="1">
      <c r="A44859" s="4"/>
      <c r="B44859" s="4"/>
    </row>
    <row r="44860" ht="14.25" customHeight="1">
      <c r="A44860" s="4"/>
      <c r="B44860" s="4"/>
    </row>
    <row r="44861" ht="14.25" customHeight="1">
      <c r="A44861" s="4"/>
      <c r="B44861" s="4"/>
    </row>
    <row r="44862" ht="14.25" customHeight="1">
      <c r="A44862" s="4"/>
      <c r="B44862" s="4"/>
    </row>
    <row r="44863" ht="14.25" customHeight="1">
      <c r="A44863" s="4"/>
      <c r="B44863" s="4"/>
    </row>
    <row r="44864" ht="14.25" customHeight="1">
      <c r="A44864" s="4"/>
      <c r="B44864" s="4"/>
    </row>
    <row r="44865" ht="14.25" customHeight="1">
      <c r="A44865" s="4"/>
      <c r="B44865" s="4"/>
    </row>
    <row r="44866" ht="14.25" customHeight="1">
      <c r="A44866" s="4"/>
      <c r="B44866" s="4"/>
    </row>
    <row r="44867" ht="14.25" customHeight="1">
      <c r="A44867" s="4"/>
      <c r="B44867" s="4"/>
    </row>
    <row r="44868" ht="14.25" customHeight="1">
      <c r="A44868" s="4"/>
      <c r="B44868" s="4"/>
    </row>
    <row r="44869" ht="14.25" customHeight="1">
      <c r="A44869" s="4"/>
      <c r="B44869" s="4"/>
    </row>
    <row r="44870" ht="14.25" customHeight="1">
      <c r="A44870" s="4"/>
      <c r="B44870" s="4"/>
    </row>
    <row r="44871" ht="14.25" customHeight="1">
      <c r="A44871" s="4"/>
      <c r="B44871" s="4"/>
    </row>
    <row r="44872" ht="14.25" customHeight="1">
      <c r="A44872" s="4"/>
      <c r="B44872" s="4"/>
    </row>
    <row r="44873" ht="14.25" customHeight="1">
      <c r="A44873" s="4"/>
      <c r="B44873" s="4"/>
    </row>
    <row r="44874" ht="14.25" customHeight="1">
      <c r="A44874" s="4"/>
      <c r="B44874" s="4"/>
    </row>
    <row r="44875" ht="14.25" customHeight="1">
      <c r="A44875" s="4"/>
      <c r="B44875" s="4"/>
    </row>
    <row r="44876" ht="14.25" customHeight="1">
      <c r="A44876" s="4"/>
      <c r="B44876" s="4"/>
    </row>
    <row r="44877" ht="14.25" customHeight="1">
      <c r="A44877" s="4"/>
      <c r="B44877" s="4"/>
    </row>
    <row r="44878" ht="14.25" customHeight="1">
      <c r="A44878" s="4"/>
      <c r="B44878" s="4"/>
    </row>
    <row r="44879" ht="14.25" customHeight="1">
      <c r="A44879" s="4"/>
      <c r="B44879" s="4"/>
    </row>
    <row r="44880" ht="14.25" customHeight="1">
      <c r="A44880" s="4"/>
      <c r="B44880" s="4"/>
    </row>
    <row r="44881" ht="14.25" customHeight="1">
      <c r="A44881" s="4"/>
      <c r="B44881" s="4"/>
    </row>
    <row r="44882" ht="14.25" customHeight="1">
      <c r="A44882" s="4"/>
      <c r="B44882" s="4"/>
    </row>
    <row r="44883" ht="14.25" customHeight="1">
      <c r="A44883" s="4"/>
      <c r="B44883" s="4"/>
    </row>
    <row r="44884" ht="14.25" customHeight="1">
      <c r="A44884" s="4"/>
      <c r="B44884" s="4"/>
    </row>
    <row r="44885" ht="14.25" customHeight="1">
      <c r="A44885" s="4"/>
      <c r="B44885" s="4"/>
    </row>
    <row r="44886" ht="14.25" customHeight="1">
      <c r="A44886" s="4"/>
      <c r="B44886" s="4"/>
    </row>
    <row r="44887" ht="14.25" customHeight="1">
      <c r="A44887" s="4"/>
      <c r="B44887" s="4"/>
    </row>
    <row r="44888" ht="14.25" customHeight="1">
      <c r="A44888" s="4"/>
      <c r="B44888" s="4"/>
    </row>
    <row r="44889" ht="14.25" customHeight="1">
      <c r="A44889" s="4"/>
      <c r="B44889" s="4"/>
    </row>
    <row r="44890" ht="14.25" customHeight="1">
      <c r="A44890" s="4"/>
      <c r="B44890" s="4"/>
    </row>
    <row r="44891" ht="14.25" customHeight="1">
      <c r="A44891" s="4"/>
      <c r="B44891" s="4"/>
    </row>
    <row r="44892" ht="14.25" customHeight="1">
      <c r="A44892" s="4"/>
      <c r="B44892" s="4"/>
    </row>
    <row r="44893" ht="14.25" customHeight="1">
      <c r="A44893" s="4"/>
      <c r="B44893" s="4"/>
    </row>
    <row r="44894" ht="14.25" customHeight="1">
      <c r="A44894" s="4"/>
      <c r="B44894" s="4"/>
    </row>
    <row r="44895" ht="14.25" customHeight="1">
      <c r="A44895" s="4"/>
      <c r="B44895" s="4"/>
    </row>
    <row r="44896" ht="14.25" customHeight="1">
      <c r="A44896" s="4"/>
      <c r="B44896" s="4"/>
    </row>
    <row r="44897" ht="14.25" customHeight="1">
      <c r="A44897" s="4"/>
      <c r="B44897" s="4"/>
    </row>
    <row r="44898" ht="14.25" customHeight="1">
      <c r="A44898" s="4"/>
      <c r="B44898" s="4"/>
    </row>
    <row r="44899" ht="14.25" customHeight="1">
      <c r="A44899" s="4"/>
      <c r="B44899" s="4"/>
    </row>
    <row r="44900" ht="14.25" customHeight="1">
      <c r="A44900" s="4"/>
      <c r="B44900" s="4"/>
    </row>
    <row r="44901" ht="14.25" customHeight="1">
      <c r="A44901" s="4"/>
      <c r="B44901" s="4"/>
    </row>
    <row r="44902" ht="14.25" customHeight="1">
      <c r="A44902" s="4"/>
      <c r="B44902" s="4"/>
    </row>
    <row r="44903" ht="14.25" customHeight="1">
      <c r="A44903" s="4"/>
      <c r="B44903" s="4"/>
    </row>
    <row r="44904" ht="14.25" customHeight="1">
      <c r="A44904" s="4"/>
      <c r="B44904" s="4"/>
    </row>
    <row r="44905" ht="14.25" customHeight="1">
      <c r="A44905" s="4"/>
      <c r="B44905" s="4"/>
    </row>
    <row r="44906" ht="14.25" customHeight="1">
      <c r="A44906" s="4"/>
      <c r="B44906" s="4"/>
    </row>
    <row r="44907" ht="14.25" customHeight="1">
      <c r="A44907" s="4"/>
      <c r="B44907" s="4"/>
    </row>
    <row r="44908" ht="14.25" customHeight="1">
      <c r="A44908" s="4"/>
      <c r="B44908" s="4"/>
    </row>
    <row r="44909" ht="14.25" customHeight="1">
      <c r="A44909" s="4"/>
      <c r="B44909" s="4"/>
    </row>
    <row r="44910" ht="14.25" customHeight="1">
      <c r="A44910" s="4"/>
      <c r="B44910" s="4"/>
    </row>
    <row r="44911" ht="14.25" customHeight="1">
      <c r="A44911" s="4"/>
      <c r="B44911" s="4"/>
    </row>
    <row r="44912" ht="14.25" customHeight="1">
      <c r="A44912" s="4"/>
      <c r="B44912" s="4"/>
    </row>
    <row r="44913" ht="14.25" customHeight="1">
      <c r="A44913" s="4"/>
      <c r="B44913" s="4"/>
    </row>
    <row r="44914" ht="14.25" customHeight="1">
      <c r="A44914" s="4"/>
      <c r="B44914" s="4"/>
    </row>
    <row r="44915" ht="14.25" customHeight="1">
      <c r="A44915" s="4"/>
      <c r="B44915" s="4"/>
    </row>
    <row r="44916" ht="14.25" customHeight="1">
      <c r="A44916" s="4"/>
      <c r="B44916" s="4"/>
    </row>
    <row r="44917" ht="14.25" customHeight="1">
      <c r="A44917" s="4"/>
      <c r="B44917" s="4"/>
    </row>
    <row r="44918" ht="14.25" customHeight="1">
      <c r="A44918" s="4"/>
      <c r="B44918" s="4"/>
    </row>
    <row r="44919" ht="14.25" customHeight="1">
      <c r="A44919" s="4"/>
      <c r="B44919" s="4"/>
    </row>
    <row r="44920" ht="14.25" customHeight="1">
      <c r="A44920" s="4"/>
      <c r="B44920" s="4"/>
    </row>
    <row r="44921" ht="14.25" customHeight="1">
      <c r="A44921" s="4"/>
      <c r="B44921" s="4"/>
    </row>
    <row r="44922" ht="14.25" customHeight="1">
      <c r="A44922" s="4"/>
      <c r="B44922" s="4"/>
    </row>
    <row r="44923" ht="14.25" customHeight="1">
      <c r="A44923" s="4"/>
      <c r="B44923" s="4"/>
    </row>
    <row r="44924" ht="14.25" customHeight="1">
      <c r="A44924" s="4"/>
      <c r="B44924" s="4"/>
    </row>
    <row r="44925" ht="14.25" customHeight="1">
      <c r="A44925" s="4"/>
      <c r="B44925" s="4"/>
    </row>
    <row r="44926" ht="14.25" customHeight="1">
      <c r="A44926" s="4"/>
      <c r="B44926" s="4"/>
    </row>
    <row r="44927" ht="14.25" customHeight="1">
      <c r="A44927" s="4"/>
      <c r="B44927" s="4"/>
    </row>
    <row r="44928" ht="14.25" customHeight="1">
      <c r="A44928" s="4"/>
      <c r="B44928" s="4"/>
    </row>
    <row r="44929" ht="14.25" customHeight="1">
      <c r="A44929" s="4"/>
      <c r="B44929" s="4"/>
    </row>
    <row r="44930" ht="14.25" customHeight="1">
      <c r="A44930" s="4"/>
      <c r="B44930" s="4"/>
    </row>
    <row r="44931" ht="14.25" customHeight="1">
      <c r="A44931" s="4"/>
      <c r="B44931" s="4"/>
    </row>
    <row r="44932" ht="14.25" customHeight="1">
      <c r="A44932" s="4"/>
      <c r="B44932" s="4"/>
    </row>
    <row r="44933" ht="14.25" customHeight="1">
      <c r="A44933" s="4"/>
      <c r="B44933" s="4"/>
    </row>
    <row r="44934" ht="14.25" customHeight="1">
      <c r="A44934" s="4"/>
      <c r="B44934" s="4"/>
    </row>
    <row r="44935" ht="14.25" customHeight="1">
      <c r="A44935" s="4"/>
      <c r="B44935" s="4"/>
    </row>
    <row r="44936" ht="14.25" customHeight="1">
      <c r="A44936" s="4"/>
      <c r="B44936" s="4"/>
    </row>
    <row r="44937" ht="14.25" customHeight="1">
      <c r="A44937" s="4"/>
      <c r="B44937" s="4"/>
    </row>
    <row r="44938" ht="14.25" customHeight="1">
      <c r="A44938" s="4"/>
      <c r="B44938" s="4"/>
    </row>
    <row r="44939" ht="14.25" customHeight="1">
      <c r="A44939" s="4"/>
      <c r="B44939" s="4"/>
    </row>
    <row r="44940" ht="14.25" customHeight="1">
      <c r="A44940" s="4"/>
      <c r="B44940" s="4"/>
    </row>
    <row r="44941" ht="14.25" customHeight="1">
      <c r="A44941" s="4"/>
      <c r="B44941" s="4"/>
    </row>
    <row r="44942" ht="14.25" customHeight="1">
      <c r="A44942" s="4"/>
      <c r="B44942" s="4"/>
    </row>
    <row r="44943" ht="14.25" customHeight="1">
      <c r="A44943" s="4"/>
      <c r="B44943" s="4"/>
    </row>
    <row r="44944" ht="14.25" customHeight="1">
      <c r="A44944" s="4"/>
      <c r="B44944" s="4"/>
    </row>
    <row r="44945" ht="14.25" customHeight="1">
      <c r="A44945" s="4"/>
      <c r="B44945" s="4"/>
    </row>
    <row r="44946" ht="14.25" customHeight="1">
      <c r="A44946" s="4"/>
      <c r="B44946" s="4"/>
    </row>
    <row r="44947" ht="14.25" customHeight="1">
      <c r="A44947" s="4"/>
      <c r="B44947" s="4"/>
    </row>
    <row r="44948" ht="14.25" customHeight="1">
      <c r="A44948" s="4"/>
      <c r="B44948" s="4"/>
    </row>
    <row r="44949" ht="14.25" customHeight="1">
      <c r="A44949" s="4"/>
      <c r="B44949" s="4"/>
    </row>
    <row r="44950" ht="14.25" customHeight="1">
      <c r="A44950" s="4"/>
      <c r="B44950" s="4"/>
    </row>
    <row r="44951" ht="14.25" customHeight="1">
      <c r="A44951" s="4"/>
      <c r="B44951" s="4"/>
    </row>
    <row r="44952" ht="14.25" customHeight="1">
      <c r="A44952" s="4"/>
      <c r="B44952" s="4"/>
    </row>
    <row r="44953" ht="14.25" customHeight="1">
      <c r="A44953" s="4"/>
      <c r="B44953" s="4"/>
    </row>
    <row r="44954" ht="14.25" customHeight="1">
      <c r="A44954" s="4"/>
      <c r="B44954" s="4"/>
    </row>
    <row r="44955" ht="14.25" customHeight="1">
      <c r="A44955" s="4"/>
      <c r="B44955" s="4"/>
    </row>
    <row r="44956" ht="14.25" customHeight="1">
      <c r="A44956" s="4"/>
      <c r="B44956" s="4"/>
    </row>
    <row r="44957" ht="14.25" customHeight="1">
      <c r="A44957" s="4"/>
      <c r="B44957" s="4"/>
    </row>
    <row r="44958" ht="14.25" customHeight="1">
      <c r="A44958" s="4"/>
      <c r="B44958" s="4"/>
    </row>
    <row r="44959" ht="14.25" customHeight="1">
      <c r="A44959" s="4"/>
      <c r="B44959" s="4"/>
    </row>
    <row r="44960" ht="14.25" customHeight="1">
      <c r="A44960" s="4"/>
      <c r="B44960" s="4"/>
    </row>
    <row r="44961" ht="14.25" customHeight="1">
      <c r="A44961" s="4"/>
      <c r="B44961" s="4"/>
    </row>
    <row r="44962" ht="14.25" customHeight="1">
      <c r="A44962" s="4"/>
      <c r="B44962" s="4"/>
    </row>
    <row r="44963" ht="14.25" customHeight="1">
      <c r="A44963" s="4"/>
      <c r="B44963" s="4"/>
    </row>
    <row r="44964" ht="14.25" customHeight="1">
      <c r="A44964" s="4"/>
      <c r="B44964" s="4"/>
    </row>
    <row r="44965" ht="14.25" customHeight="1">
      <c r="A44965" s="4"/>
      <c r="B44965" s="4"/>
    </row>
    <row r="44966" ht="14.25" customHeight="1">
      <c r="A44966" s="4"/>
      <c r="B44966" s="4"/>
    </row>
    <row r="44967" ht="14.25" customHeight="1">
      <c r="A44967" s="4"/>
      <c r="B44967" s="4"/>
    </row>
    <row r="44968" ht="14.25" customHeight="1">
      <c r="A44968" s="4"/>
      <c r="B44968" s="4"/>
    </row>
    <row r="44969" ht="14.25" customHeight="1">
      <c r="A44969" s="4"/>
      <c r="B44969" s="4"/>
    </row>
    <row r="44970" ht="14.25" customHeight="1">
      <c r="A44970" s="4"/>
      <c r="B44970" s="4"/>
    </row>
    <row r="44971" ht="14.25" customHeight="1">
      <c r="A44971" s="4"/>
      <c r="B44971" s="4"/>
    </row>
    <row r="44972" ht="14.25" customHeight="1">
      <c r="A44972" s="4"/>
      <c r="B44972" s="4"/>
    </row>
    <row r="44973" ht="14.25" customHeight="1">
      <c r="A44973" s="4"/>
      <c r="B44973" s="4"/>
    </row>
    <row r="44974" ht="14.25" customHeight="1">
      <c r="A44974" s="4"/>
      <c r="B44974" s="4"/>
    </row>
    <row r="44975" ht="14.25" customHeight="1">
      <c r="A44975" s="4"/>
      <c r="B44975" s="4"/>
    </row>
    <row r="44976" ht="14.25" customHeight="1">
      <c r="A44976" s="4"/>
      <c r="B44976" s="4"/>
    </row>
    <row r="44977" ht="14.25" customHeight="1">
      <c r="A44977" s="4"/>
      <c r="B44977" s="4"/>
    </row>
    <row r="44978" ht="14.25" customHeight="1">
      <c r="A44978" s="4"/>
      <c r="B44978" s="4"/>
    </row>
    <row r="44979" ht="14.25" customHeight="1">
      <c r="A44979" s="4"/>
      <c r="B44979" s="4"/>
    </row>
    <row r="44980" ht="14.25" customHeight="1">
      <c r="A44980" s="4"/>
      <c r="B44980" s="4"/>
    </row>
    <row r="44981" ht="14.25" customHeight="1">
      <c r="A44981" s="4"/>
      <c r="B44981" s="4"/>
    </row>
    <row r="44982" ht="14.25" customHeight="1">
      <c r="A44982" s="4"/>
      <c r="B44982" s="4"/>
    </row>
    <row r="44983" ht="14.25" customHeight="1">
      <c r="A44983" s="4"/>
      <c r="B44983" s="4"/>
    </row>
    <row r="44984" ht="14.25" customHeight="1">
      <c r="A44984" s="4"/>
      <c r="B44984" s="4"/>
    </row>
    <row r="44985" ht="14.25" customHeight="1">
      <c r="A44985" s="4"/>
      <c r="B44985" s="4"/>
    </row>
    <row r="44986" ht="14.25" customHeight="1">
      <c r="A44986" s="4"/>
      <c r="B44986" s="4"/>
    </row>
    <row r="44987" ht="14.25" customHeight="1">
      <c r="A44987" s="4"/>
      <c r="B44987" s="4"/>
    </row>
    <row r="44988" ht="14.25" customHeight="1">
      <c r="A44988" s="4"/>
      <c r="B44988" s="4"/>
    </row>
    <row r="44989" ht="14.25" customHeight="1">
      <c r="A44989" s="4"/>
      <c r="B44989" s="4"/>
    </row>
    <row r="44990" ht="14.25" customHeight="1">
      <c r="A44990" s="4"/>
      <c r="B44990" s="4"/>
    </row>
    <row r="44991" ht="14.25" customHeight="1">
      <c r="A44991" s="4"/>
      <c r="B44991" s="4"/>
    </row>
    <row r="44992" ht="14.25" customHeight="1">
      <c r="A44992" s="4"/>
      <c r="B44992" s="4"/>
    </row>
    <row r="44993" ht="14.25" customHeight="1">
      <c r="A44993" s="4"/>
      <c r="B44993" s="4"/>
    </row>
    <row r="44994" ht="14.25" customHeight="1">
      <c r="A44994" s="4"/>
      <c r="B44994" s="4"/>
    </row>
    <row r="44995" ht="14.25" customHeight="1">
      <c r="A44995" s="4"/>
      <c r="B44995" s="4"/>
    </row>
    <row r="44996" ht="14.25" customHeight="1">
      <c r="A44996" s="4"/>
      <c r="B44996" s="4"/>
    </row>
    <row r="44997" ht="14.25" customHeight="1">
      <c r="A44997" s="4"/>
      <c r="B44997" s="4"/>
    </row>
    <row r="44998" ht="14.25" customHeight="1">
      <c r="A44998" s="4"/>
      <c r="B44998" s="4"/>
    </row>
    <row r="44999" ht="14.25" customHeight="1">
      <c r="A44999" s="4"/>
      <c r="B44999" s="4"/>
    </row>
    <row r="45000" ht="14.25" customHeight="1">
      <c r="A45000" s="4"/>
      <c r="B45000" s="4"/>
    </row>
    <row r="45001" ht="14.25" customHeight="1">
      <c r="A45001" s="4"/>
      <c r="B45001" s="4"/>
    </row>
    <row r="45002" ht="14.25" customHeight="1">
      <c r="A45002" s="4"/>
      <c r="B45002" s="4"/>
    </row>
    <row r="45003" ht="14.25" customHeight="1">
      <c r="A45003" s="4"/>
      <c r="B45003" s="4"/>
    </row>
    <row r="45004" ht="14.25" customHeight="1">
      <c r="A45004" s="4"/>
      <c r="B45004" s="4"/>
    </row>
    <row r="45005" ht="14.25" customHeight="1">
      <c r="A45005" s="4"/>
      <c r="B45005" s="4"/>
    </row>
    <row r="45006" ht="14.25" customHeight="1">
      <c r="A45006" s="4"/>
      <c r="B45006" s="4"/>
    </row>
    <row r="45007" ht="14.25" customHeight="1">
      <c r="A45007" s="4"/>
      <c r="B45007" s="4"/>
    </row>
    <row r="45008" ht="14.25" customHeight="1">
      <c r="A45008" s="4"/>
      <c r="B45008" s="4"/>
    </row>
    <row r="45009" ht="14.25" customHeight="1">
      <c r="A45009" s="4"/>
      <c r="B45009" s="4"/>
    </row>
    <row r="45010" ht="14.25" customHeight="1">
      <c r="A45010" s="4"/>
      <c r="B45010" s="4"/>
    </row>
    <row r="45011" ht="14.25" customHeight="1">
      <c r="A45011" s="4"/>
      <c r="B45011" s="4"/>
    </row>
    <row r="45012" ht="14.25" customHeight="1">
      <c r="A45012" s="4"/>
      <c r="B45012" s="4"/>
    </row>
    <row r="45013" ht="14.25" customHeight="1">
      <c r="A45013" s="4"/>
      <c r="B45013" s="4"/>
    </row>
    <row r="45014" ht="14.25" customHeight="1">
      <c r="A45014" s="4"/>
      <c r="B45014" s="4"/>
    </row>
    <row r="45015" ht="14.25" customHeight="1">
      <c r="A45015" s="4"/>
      <c r="B45015" s="4"/>
    </row>
    <row r="45016" ht="14.25" customHeight="1">
      <c r="A45016" s="4"/>
      <c r="B45016" s="4"/>
    </row>
    <row r="45017" ht="14.25" customHeight="1">
      <c r="A45017" s="4"/>
      <c r="B45017" s="4"/>
    </row>
    <row r="45018" ht="14.25" customHeight="1">
      <c r="A45018" s="4"/>
      <c r="B45018" s="4"/>
    </row>
    <row r="45019" ht="14.25" customHeight="1">
      <c r="A45019" s="4"/>
      <c r="B45019" s="4"/>
    </row>
    <row r="45020" ht="14.25" customHeight="1">
      <c r="A45020" s="4"/>
      <c r="B45020" s="4"/>
    </row>
    <row r="45021" ht="14.25" customHeight="1">
      <c r="A45021" s="4"/>
      <c r="B45021" s="4"/>
    </row>
    <row r="45022" ht="14.25" customHeight="1">
      <c r="A45022" s="4"/>
      <c r="B45022" s="4"/>
    </row>
    <row r="45023" ht="14.25" customHeight="1">
      <c r="A45023" s="4"/>
      <c r="B45023" s="4"/>
    </row>
    <row r="45024" ht="14.25" customHeight="1">
      <c r="A45024" s="4"/>
      <c r="B45024" s="4"/>
    </row>
    <row r="45025" ht="14.25" customHeight="1">
      <c r="A45025" s="4"/>
      <c r="B45025" s="4"/>
    </row>
    <row r="45026" ht="14.25" customHeight="1">
      <c r="A45026" s="4"/>
      <c r="B45026" s="4"/>
    </row>
    <row r="45027" ht="14.25" customHeight="1">
      <c r="A45027" s="4"/>
      <c r="B45027" s="4"/>
    </row>
    <row r="45028" ht="14.25" customHeight="1">
      <c r="A45028" s="4"/>
      <c r="B45028" s="4"/>
    </row>
    <row r="45029" ht="14.25" customHeight="1">
      <c r="A45029" s="4"/>
      <c r="B45029" s="4"/>
    </row>
    <row r="45030" ht="14.25" customHeight="1">
      <c r="A45030" s="4"/>
      <c r="B45030" s="4"/>
    </row>
    <row r="45031" ht="14.25" customHeight="1">
      <c r="A45031" s="4"/>
      <c r="B45031" s="4"/>
    </row>
    <row r="45032" ht="14.25" customHeight="1">
      <c r="A45032" s="4"/>
      <c r="B45032" s="4"/>
    </row>
    <row r="45033" ht="14.25" customHeight="1">
      <c r="A45033" s="4"/>
      <c r="B45033" s="4"/>
    </row>
    <row r="45034" ht="14.25" customHeight="1">
      <c r="A45034" s="4"/>
      <c r="B45034" s="4"/>
    </row>
    <row r="45035" ht="14.25" customHeight="1">
      <c r="A45035" s="4"/>
      <c r="B45035" s="4"/>
    </row>
    <row r="45036" ht="14.25" customHeight="1">
      <c r="A45036" s="4"/>
      <c r="B45036" s="4"/>
    </row>
    <row r="45037" ht="14.25" customHeight="1">
      <c r="A45037" s="4"/>
      <c r="B45037" s="4"/>
    </row>
    <row r="45038" ht="14.25" customHeight="1">
      <c r="A45038" s="4"/>
      <c r="B45038" s="4"/>
    </row>
    <row r="45039" ht="14.25" customHeight="1">
      <c r="A45039" s="4"/>
      <c r="B45039" s="4"/>
    </row>
    <row r="45040" ht="14.25" customHeight="1">
      <c r="A45040" s="4"/>
      <c r="B45040" s="4"/>
    </row>
    <row r="45041" ht="14.25" customHeight="1">
      <c r="A45041" s="4"/>
      <c r="B45041" s="4"/>
    </row>
    <row r="45042" ht="14.25" customHeight="1">
      <c r="A45042" s="4"/>
      <c r="B45042" s="4"/>
    </row>
    <row r="45043" ht="14.25" customHeight="1">
      <c r="A45043" s="4"/>
      <c r="B45043" s="4"/>
    </row>
    <row r="45044" ht="14.25" customHeight="1">
      <c r="A45044" s="4"/>
      <c r="B45044" s="4"/>
    </row>
    <row r="45045" ht="14.25" customHeight="1">
      <c r="A45045" s="4"/>
      <c r="B45045" s="4"/>
    </row>
    <row r="45046" ht="14.25" customHeight="1">
      <c r="A45046" s="4"/>
      <c r="B45046" s="4"/>
    </row>
    <row r="45047" ht="14.25" customHeight="1">
      <c r="A45047" s="4"/>
      <c r="B45047" s="4"/>
    </row>
    <row r="45048" ht="14.25" customHeight="1">
      <c r="A45048" s="4"/>
      <c r="B45048" s="4"/>
    </row>
    <row r="45049" ht="14.25" customHeight="1">
      <c r="A45049" s="4"/>
      <c r="B45049" s="4"/>
    </row>
    <row r="45050" ht="14.25" customHeight="1">
      <c r="A45050" s="4"/>
      <c r="B45050" s="4"/>
    </row>
    <row r="45051" ht="14.25" customHeight="1">
      <c r="A45051" s="4"/>
      <c r="B45051" s="4"/>
    </row>
    <row r="45052" ht="14.25" customHeight="1">
      <c r="A45052" s="4"/>
      <c r="B45052" s="4"/>
    </row>
    <row r="45053" ht="14.25" customHeight="1">
      <c r="A45053" s="4"/>
      <c r="B45053" s="4"/>
    </row>
    <row r="45054" ht="14.25" customHeight="1">
      <c r="A45054" s="4"/>
      <c r="B45054" s="4"/>
    </row>
    <row r="45055" ht="14.25" customHeight="1">
      <c r="A45055" s="4"/>
      <c r="B45055" s="4"/>
    </row>
    <row r="45056" ht="14.25" customHeight="1">
      <c r="A45056" s="4"/>
      <c r="B45056" s="4"/>
    </row>
    <row r="45057" ht="14.25" customHeight="1">
      <c r="A45057" s="4"/>
      <c r="B45057" s="4"/>
    </row>
    <row r="45058" ht="14.25" customHeight="1">
      <c r="A45058" s="4"/>
      <c r="B45058" s="4"/>
    </row>
    <row r="45059" ht="14.25" customHeight="1">
      <c r="A45059" s="4"/>
      <c r="B45059" s="4"/>
    </row>
    <row r="45060" ht="14.25" customHeight="1">
      <c r="A45060" s="4"/>
      <c r="B45060" s="4"/>
    </row>
    <row r="45061" ht="14.25" customHeight="1">
      <c r="A45061" s="4"/>
      <c r="B45061" s="4"/>
    </row>
    <row r="45062" ht="14.25" customHeight="1">
      <c r="A45062" s="4"/>
      <c r="B45062" s="4"/>
    </row>
    <row r="45063" ht="14.25" customHeight="1">
      <c r="A45063" s="4"/>
      <c r="B45063" s="4"/>
    </row>
    <row r="45064" ht="14.25" customHeight="1">
      <c r="A45064" s="4"/>
      <c r="B45064" s="4"/>
    </row>
    <row r="45065" ht="14.25" customHeight="1">
      <c r="A45065" s="4"/>
      <c r="B45065" s="4"/>
    </row>
    <row r="45066" ht="14.25" customHeight="1">
      <c r="A45066" s="4"/>
      <c r="B45066" s="4"/>
    </row>
    <row r="45067" ht="14.25" customHeight="1">
      <c r="A45067" s="4"/>
      <c r="B45067" s="4"/>
    </row>
    <row r="45068" ht="14.25" customHeight="1">
      <c r="A45068" s="4"/>
      <c r="B45068" s="4"/>
    </row>
    <row r="45069" ht="14.25" customHeight="1">
      <c r="A45069" s="4"/>
      <c r="B45069" s="4"/>
    </row>
    <row r="45070" ht="14.25" customHeight="1">
      <c r="A45070" s="4"/>
      <c r="B45070" s="4"/>
    </row>
    <row r="45071" ht="14.25" customHeight="1">
      <c r="A45071" s="4"/>
      <c r="B45071" s="4"/>
    </row>
    <row r="45072" ht="14.25" customHeight="1">
      <c r="A45072" s="4"/>
      <c r="B45072" s="4"/>
    </row>
    <row r="45073" ht="14.25" customHeight="1">
      <c r="A45073" s="4"/>
      <c r="B45073" s="4"/>
    </row>
    <row r="45074" ht="14.25" customHeight="1">
      <c r="A45074" s="4"/>
      <c r="B45074" s="4"/>
    </row>
    <row r="45075" ht="14.25" customHeight="1">
      <c r="A45075" s="4"/>
      <c r="B45075" s="4"/>
    </row>
    <row r="45076" ht="14.25" customHeight="1">
      <c r="A45076" s="4"/>
      <c r="B45076" s="4"/>
    </row>
    <row r="45077" ht="14.25" customHeight="1">
      <c r="A45077" s="4"/>
      <c r="B45077" s="4"/>
    </row>
    <row r="45078" ht="14.25" customHeight="1">
      <c r="A45078" s="4"/>
      <c r="B45078" s="4"/>
    </row>
    <row r="45079" ht="14.25" customHeight="1">
      <c r="A45079" s="4"/>
      <c r="B45079" s="4"/>
    </row>
    <row r="45080" ht="14.25" customHeight="1">
      <c r="A45080" s="4"/>
      <c r="B45080" s="4"/>
    </row>
    <row r="45081" ht="14.25" customHeight="1">
      <c r="A45081" s="4"/>
      <c r="B45081" s="4"/>
    </row>
    <row r="45082" ht="14.25" customHeight="1">
      <c r="A45082" s="4"/>
      <c r="B45082" s="4"/>
    </row>
    <row r="45083" ht="14.25" customHeight="1">
      <c r="A45083" s="4"/>
      <c r="B45083" s="4"/>
    </row>
    <row r="45084" ht="14.25" customHeight="1">
      <c r="A45084" s="4"/>
      <c r="B45084" s="4"/>
    </row>
    <row r="45085" ht="14.25" customHeight="1">
      <c r="A45085" s="4"/>
      <c r="B45085" s="4"/>
    </row>
    <row r="45086" ht="14.25" customHeight="1">
      <c r="A45086" s="4"/>
      <c r="B45086" s="4"/>
    </row>
    <row r="45087" ht="14.25" customHeight="1">
      <c r="A45087" s="4"/>
      <c r="B45087" s="4"/>
    </row>
    <row r="45088" ht="14.25" customHeight="1">
      <c r="A45088" s="4"/>
      <c r="B45088" s="4"/>
    </row>
    <row r="45089" ht="14.25" customHeight="1">
      <c r="A45089" s="4"/>
      <c r="B45089" s="4"/>
    </row>
    <row r="45090" ht="14.25" customHeight="1">
      <c r="A45090" s="4"/>
      <c r="B45090" s="4"/>
    </row>
    <row r="45091" ht="14.25" customHeight="1">
      <c r="A45091" s="4"/>
      <c r="B45091" s="4"/>
    </row>
    <row r="45092" ht="14.25" customHeight="1">
      <c r="A45092" s="4"/>
      <c r="B45092" s="4"/>
    </row>
    <row r="45093" ht="14.25" customHeight="1">
      <c r="A45093" s="4"/>
      <c r="B45093" s="4"/>
    </row>
    <row r="45094" ht="14.25" customHeight="1">
      <c r="A45094" s="4"/>
      <c r="B45094" s="4"/>
    </row>
    <row r="45095" ht="14.25" customHeight="1">
      <c r="A45095" s="4"/>
      <c r="B45095" s="4"/>
    </row>
    <row r="45096" ht="14.25" customHeight="1">
      <c r="A45096" s="4"/>
      <c r="B45096" s="4"/>
    </row>
    <row r="45097" ht="14.25" customHeight="1">
      <c r="A45097" s="4"/>
      <c r="B45097" s="4"/>
    </row>
    <row r="45098" ht="14.25" customHeight="1">
      <c r="A45098" s="4"/>
      <c r="B45098" s="4"/>
    </row>
    <row r="45099" ht="14.25" customHeight="1">
      <c r="A45099" s="4"/>
      <c r="B45099" s="4"/>
    </row>
    <row r="45100" ht="14.25" customHeight="1">
      <c r="A45100" s="4"/>
      <c r="B45100" s="4"/>
    </row>
    <row r="45101" ht="14.25" customHeight="1">
      <c r="A45101" s="4"/>
      <c r="B45101" s="4"/>
    </row>
    <row r="45102" ht="14.25" customHeight="1">
      <c r="A45102" s="4"/>
      <c r="B45102" s="4"/>
    </row>
    <row r="45103" ht="14.25" customHeight="1">
      <c r="A45103" s="4"/>
      <c r="B45103" s="4"/>
    </row>
    <row r="45104" ht="14.25" customHeight="1">
      <c r="A45104" s="4"/>
      <c r="B45104" s="4"/>
    </row>
    <row r="45105" ht="14.25" customHeight="1">
      <c r="A45105" s="4"/>
      <c r="B45105" s="4"/>
    </row>
    <row r="45106" ht="14.25" customHeight="1">
      <c r="A45106" s="4"/>
      <c r="B45106" s="4"/>
    </row>
    <row r="45107" ht="14.25" customHeight="1">
      <c r="A45107" s="4"/>
      <c r="B45107" s="4"/>
    </row>
    <row r="45108" ht="14.25" customHeight="1">
      <c r="A45108" s="4"/>
      <c r="B45108" s="4"/>
    </row>
    <row r="45109" ht="14.25" customHeight="1">
      <c r="A45109" s="4"/>
      <c r="B45109" s="4"/>
    </row>
    <row r="45110" ht="14.25" customHeight="1">
      <c r="A45110" s="4"/>
      <c r="B45110" s="4"/>
    </row>
    <row r="45111" ht="14.25" customHeight="1">
      <c r="A45111" s="4"/>
      <c r="B45111" s="4"/>
    </row>
    <row r="45112" ht="14.25" customHeight="1">
      <c r="A45112" s="4"/>
      <c r="B45112" s="4"/>
    </row>
    <row r="45113" ht="14.25" customHeight="1">
      <c r="A45113" s="4"/>
      <c r="B45113" s="4"/>
    </row>
    <row r="45114" ht="14.25" customHeight="1">
      <c r="A45114" s="4"/>
      <c r="B45114" s="4"/>
    </row>
    <row r="45115" ht="14.25" customHeight="1">
      <c r="A45115" s="4"/>
      <c r="B45115" s="4"/>
    </row>
    <row r="45116" ht="14.25" customHeight="1">
      <c r="A45116" s="4"/>
      <c r="B45116" s="4"/>
    </row>
    <row r="45117" ht="14.25" customHeight="1">
      <c r="A45117" s="4"/>
      <c r="B45117" s="4"/>
    </row>
    <row r="45118" ht="14.25" customHeight="1">
      <c r="A45118" s="4"/>
      <c r="B45118" s="4"/>
    </row>
    <row r="45119" ht="14.25" customHeight="1">
      <c r="A45119" s="4"/>
      <c r="B45119" s="4"/>
    </row>
    <row r="45120" ht="14.25" customHeight="1">
      <c r="A45120" s="4"/>
      <c r="B45120" s="4"/>
    </row>
    <row r="45121" ht="14.25" customHeight="1">
      <c r="A45121" s="4"/>
      <c r="B45121" s="4"/>
    </row>
    <row r="45122" ht="14.25" customHeight="1">
      <c r="A45122" s="4"/>
      <c r="B45122" s="4"/>
    </row>
    <row r="45123" ht="14.25" customHeight="1">
      <c r="A45123" s="4"/>
      <c r="B45123" s="4"/>
    </row>
    <row r="45124" ht="14.25" customHeight="1">
      <c r="A45124" s="4"/>
      <c r="B45124" s="4"/>
    </row>
    <row r="45125" ht="14.25" customHeight="1">
      <c r="A45125" s="4"/>
      <c r="B45125" s="4"/>
    </row>
    <row r="45126" ht="14.25" customHeight="1">
      <c r="A45126" s="4"/>
      <c r="B45126" s="4"/>
    </row>
    <row r="45127" ht="14.25" customHeight="1">
      <c r="A45127" s="4"/>
      <c r="B45127" s="4"/>
    </row>
    <row r="45128" ht="14.25" customHeight="1">
      <c r="A45128" s="4"/>
      <c r="B45128" s="4"/>
    </row>
    <row r="45129" ht="14.25" customHeight="1">
      <c r="A45129" s="4"/>
      <c r="B45129" s="4"/>
    </row>
    <row r="45130" ht="14.25" customHeight="1">
      <c r="A45130" s="4"/>
      <c r="B45130" s="4"/>
    </row>
    <row r="45131" ht="14.25" customHeight="1">
      <c r="A45131" s="4"/>
      <c r="B45131" s="4"/>
    </row>
    <row r="45132" ht="14.25" customHeight="1">
      <c r="A45132" s="4"/>
      <c r="B45132" s="4"/>
    </row>
    <row r="45133" ht="14.25" customHeight="1">
      <c r="A45133" s="4"/>
      <c r="B45133" s="4"/>
    </row>
    <row r="45134" ht="14.25" customHeight="1">
      <c r="A45134" s="4"/>
      <c r="B45134" s="4"/>
    </row>
    <row r="45135" ht="14.25" customHeight="1">
      <c r="A45135" s="4"/>
      <c r="B45135" s="4"/>
    </row>
    <row r="45136" ht="14.25" customHeight="1">
      <c r="A45136" s="4"/>
      <c r="B45136" s="4"/>
    </row>
    <row r="45137" ht="14.25" customHeight="1">
      <c r="A45137" s="4"/>
      <c r="B45137" s="4"/>
    </row>
    <row r="45138" ht="14.25" customHeight="1">
      <c r="A45138" s="4"/>
      <c r="B45138" s="4"/>
    </row>
    <row r="45139" ht="14.25" customHeight="1">
      <c r="A45139" s="4"/>
      <c r="B45139" s="4"/>
    </row>
    <row r="45140" ht="14.25" customHeight="1">
      <c r="A45140" s="4"/>
      <c r="B45140" s="4"/>
    </row>
    <row r="45141" ht="14.25" customHeight="1">
      <c r="A45141" s="4"/>
      <c r="B45141" s="4"/>
    </row>
    <row r="45142" ht="14.25" customHeight="1">
      <c r="A45142" s="4"/>
      <c r="B45142" s="4"/>
    </row>
    <row r="45143" ht="14.25" customHeight="1">
      <c r="A45143" s="4"/>
      <c r="B45143" s="4"/>
    </row>
    <row r="45144" ht="14.25" customHeight="1">
      <c r="A45144" s="4"/>
      <c r="B45144" s="4"/>
    </row>
    <row r="45145" ht="14.25" customHeight="1">
      <c r="A45145" s="4"/>
      <c r="B45145" s="4"/>
    </row>
    <row r="45146" ht="14.25" customHeight="1">
      <c r="A45146" s="4"/>
      <c r="B45146" s="4"/>
    </row>
    <row r="45147" ht="14.25" customHeight="1">
      <c r="A45147" s="4"/>
      <c r="B45147" s="4"/>
    </row>
    <row r="45148" ht="14.25" customHeight="1">
      <c r="A45148" s="4"/>
      <c r="B45148" s="4"/>
    </row>
    <row r="45149" ht="14.25" customHeight="1">
      <c r="A45149" s="4"/>
      <c r="B45149" s="4"/>
    </row>
    <row r="45150" ht="14.25" customHeight="1">
      <c r="A45150" s="4"/>
      <c r="B45150" s="4"/>
    </row>
    <row r="45151" ht="14.25" customHeight="1">
      <c r="A45151" s="4"/>
      <c r="B45151" s="4"/>
    </row>
    <row r="45152" ht="14.25" customHeight="1">
      <c r="A45152" s="4"/>
      <c r="B45152" s="4"/>
    </row>
    <row r="45153" ht="14.25" customHeight="1">
      <c r="A45153" s="4"/>
      <c r="B45153" s="4"/>
    </row>
    <row r="45154" ht="14.25" customHeight="1">
      <c r="A45154" s="4"/>
      <c r="B45154" s="4"/>
    </row>
    <row r="45155" ht="14.25" customHeight="1">
      <c r="A45155" s="4"/>
      <c r="B45155" s="4"/>
    </row>
    <row r="45156" ht="14.25" customHeight="1">
      <c r="A45156" s="4"/>
      <c r="B45156" s="4"/>
    </row>
    <row r="45157" ht="14.25" customHeight="1">
      <c r="A45157" s="4"/>
      <c r="B45157" s="4"/>
    </row>
    <row r="45158" ht="14.25" customHeight="1">
      <c r="A45158" s="4"/>
      <c r="B45158" s="4"/>
    </row>
    <row r="45159" ht="14.25" customHeight="1">
      <c r="A45159" s="4"/>
      <c r="B45159" s="4"/>
    </row>
    <row r="45160" ht="14.25" customHeight="1">
      <c r="A45160" s="4"/>
      <c r="B45160" s="4"/>
    </row>
    <row r="45161" ht="14.25" customHeight="1">
      <c r="A45161" s="4"/>
      <c r="B45161" s="4"/>
    </row>
    <row r="45162" ht="14.25" customHeight="1">
      <c r="A45162" s="4"/>
      <c r="B45162" s="4"/>
    </row>
    <row r="45163" ht="14.25" customHeight="1">
      <c r="A45163" s="4"/>
      <c r="B45163" s="4"/>
    </row>
    <row r="45164" ht="14.25" customHeight="1">
      <c r="A45164" s="4"/>
      <c r="B45164" s="4"/>
    </row>
    <row r="45165" ht="14.25" customHeight="1">
      <c r="A45165" s="4"/>
      <c r="B45165" s="4"/>
    </row>
    <row r="45166" ht="14.25" customHeight="1">
      <c r="A45166" s="4"/>
      <c r="B45166" s="4"/>
    </row>
    <row r="45167" ht="14.25" customHeight="1">
      <c r="A45167" s="4"/>
      <c r="B45167" s="4"/>
    </row>
    <row r="45168" ht="14.25" customHeight="1">
      <c r="A45168" s="4"/>
      <c r="B45168" s="4"/>
    </row>
    <row r="45169" ht="14.25" customHeight="1">
      <c r="A45169" s="4"/>
      <c r="B45169" s="4"/>
    </row>
    <row r="45170" ht="14.25" customHeight="1">
      <c r="A45170" s="4"/>
      <c r="B45170" s="4"/>
    </row>
    <row r="45171" ht="14.25" customHeight="1">
      <c r="A45171" s="4"/>
      <c r="B45171" s="4"/>
    </row>
    <row r="45172" ht="14.25" customHeight="1">
      <c r="A45172" s="4"/>
      <c r="B45172" s="4"/>
    </row>
    <row r="45173" ht="14.25" customHeight="1">
      <c r="A45173" s="4"/>
      <c r="B45173" s="4"/>
    </row>
    <row r="45174" ht="14.25" customHeight="1">
      <c r="A45174" s="4"/>
      <c r="B45174" s="4"/>
    </row>
    <row r="45175" ht="14.25" customHeight="1">
      <c r="A45175" s="4"/>
      <c r="B45175" s="4"/>
    </row>
    <row r="45176" ht="14.25" customHeight="1">
      <c r="A45176" s="4"/>
      <c r="B45176" s="4"/>
    </row>
    <row r="45177" ht="14.25" customHeight="1">
      <c r="A45177" s="4"/>
      <c r="B45177" s="4"/>
    </row>
    <row r="45178" ht="14.25" customHeight="1">
      <c r="A45178" s="4"/>
      <c r="B45178" s="4"/>
    </row>
    <row r="45179" ht="14.25" customHeight="1">
      <c r="A45179" s="4"/>
      <c r="B45179" s="4"/>
    </row>
    <row r="45180" ht="14.25" customHeight="1">
      <c r="A45180" s="4"/>
      <c r="B45180" s="4"/>
    </row>
    <row r="45181" ht="14.25" customHeight="1">
      <c r="A45181" s="4"/>
      <c r="B45181" s="4"/>
    </row>
    <row r="45182" ht="14.25" customHeight="1">
      <c r="A45182" s="4"/>
      <c r="B45182" s="4"/>
    </row>
    <row r="45183" ht="14.25" customHeight="1">
      <c r="A45183" s="4"/>
      <c r="B45183" s="4"/>
    </row>
    <row r="45184" ht="14.25" customHeight="1">
      <c r="A45184" s="4"/>
      <c r="B45184" s="4"/>
    </row>
    <row r="45185" ht="14.25" customHeight="1">
      <c r="A45185" s="4"/>
      <c r="B45185" s="4"/>
    </row>
    <row r="45186" ht="14.25" customHeight="1">
      <c r="A45186" s="4"/>
      <c r="B45186" s="4"/>
    </row>
    <row r="45187" ht="14.25" customHeight="1">
      <c r="A45187" s="4"/>
      <c r="B45187" s="4"/>
    </row>
    <row r="45188" ht="14.25" customHeight="1">
      <c r="A45188" s="4"/>
      <c r="B45188" s="4"/>
    </row>
    <row r="45189" ht="14.25" customHeight="1">
      <c r="A45189" s="4"/>
      <c r="B45189" s="4"/>
    </row>
    <row r="45190" ht="14.25" customHeight="1">
      <c r="A45190" s="4"/>
      <c r="B45190" s="4"/>
    </row>
    <row r="45191" ht="14.25" customHeight="1">
      <c r="A45191" s="4"/>
      <c r="B45191" s="4"/>
    </row>
    <row r="45192" ht="14.25" customHeight="1">
      <c r="A45192" s="4"/>
      <c r="B45192" s="4"/>
    </row>
    <row r="45193" ht="14.25" customHeight="1">
      <c r="A45193" s="4"/>
      <c r="B45193" s="4"/>
    </row>
    <row r="45194" ht="14.25" customHeight="1">
      <c r="A45194" s="4"/>
      <c r="B45194" s="4"/>
    </row>
    <row r="45195" ht="14.25" customHeight="1">
      <c r="A45195" s="4"/>
      <c r="B45195" s="4"/>
    </row>
    <row r="45196" ht="14.25" customHeight="1">
      <c r="A45196" s="4"/>
      <c r="B45196" s="4"/>
    </row>
    <row r="45197" ht="14.25" customHeight="1">
      <c r="A45197" s="4"/>
      <c r="B45197" s="4"/>
    </row>
    <row r="45198" ht="14.25" customHeight="1">
      <c r="A45198" s="4"/>
      <c r="B45198" s="4"/>
    </row>
    <row r="45199" ht="14.25" customHeight="1">
      <c r="A45199" s="4"/>
      <c r="B45199" s="4"/>
    </row>
    <row r="45200" ht="14.25" customHeight="1">
      <c r="A45200" s="4"/>
      <c r="B45200" s="4"/>
    </row>
    <row r="45201" ht="14.25" customHeight="1">
      <c r="A45201" s="4"/>
      <c r="B45201" s="4"/>
    </row>
    <row r="45202" ht="14.25" customHeight="1">
      <c r="A45202" s="4"/>
      <c r="B45202" s="4"/>
    </row>
    <row r="45203" ht="14.25" customHeight="1">
      <c r="A45203" s="4"/>
      <c r="B45203" s="4"/>
    </row>
    <row r="45204" ht="14.25" customHeight="1">
      <c r="A45204" s="4"/>
      <c r="B45204" s="4"/>
    </row>
    <row r="45205" ht="14.25" customHeight="1">
      <c r="A45205" s="4"/>
      <c r="B45205" s="4"/>
    </row>
    <row r="45206" ht="14.25" customHeight="1">
      <c r="A45206" s="4"/>
      <c r="B45206" s="4"/>
    </row>
    <row r="45207" ht="14.25" customHeight="1">
      <c r="A45207" s="4"/>
      <c r="B45207" s="4"/>
    </row>
    <row r="45208" ht="14.25" customHeight="1">
      <c r="A45208" s="4"/>
      <c r="B45208" s="4"/>
    </row>
    <row r="45209" ht="14.25" customHeight="1">
      <c r="A45209" s="4"/>
      <c r="B45209" s="4"/>
    </row>
    <row r="45210" ht="14.25" customHeight="1">
      <c r="A45210" s="4"/>
      <c r="B45210" s="4"/>
    </row>
    <row r="45211" ht="14.25" customHeight="1">
      <c r="A45211" s="4"/>
      <c r="B45211" s="4"/>
    </row>
    <row r="45212" ht="14.25" customHeight="1">
      <c r="A45212" s="4"/>
      <c r="B45212" s="4"/>
    </row>
    <row r="45213" ht="14.25" customHeight="1">
      <c r="A45213" s="4"/>
      <c r="B45213" s="4"/>
    </row>
    <row r="45214" ht="14.25" customHeight="1">
      <c r="A45214" s="4"/>
      <c r="B45214" s="4"/>
    </row>
    <row r="45215" ht="14.25" customHeight="1">
      <c r="A45215" s="4"/>
      <c r="B45215" s="4"/>
    </row>
    <row r="45216" ht="14.25" customHeight="1">
      <c r="A45216" s="4"/>
      <c r="B45216" s="4"/>
    </row>
    <row r="45217" ht="14.25" customHeight="1">
      <c r="A45217" s="4"/>
      <c r="B45217" s="4"/>
    </row>
    <row r="45218" ht="14.25" customHeight="1">
      <c r="A45218" s="4"/>
      <c r="B45218" s="4"/>
    </row>
    <row r="45219" ht="14.25" customHeight="1">
      <c r="A45219" s="4"/>
      <c r="B45219" s="4"/>
    </row>
    <row r="45220" ht="14.25" customHeight="1">
      <c r="A45220" s="4"/>
      <c r="B45220" s="4"/>
    </row>
    <row r="45221" ht="14.25" customHeight="1">
      <c r="A45221" s="4"/>
      <c r="B45221" s="4"/>
    </row>
    <row r="45222" ht="14.25" customHeight="1">
      <c r="A45222" s="4"/>
      <c r="B45222" s="4"/>
    </row>
    <row r="45223" ht="14.25" customHeight="1">
      <c r="A45223" s="4"/>
      <c r="B45223" s="4"/>
    </row>
    <row r="45224" ht="14.25" customHeight="1">
      <c r="A45224" s="4"/>
      <c r="B45224" s="4"/>
    </row>
    <row r="45225" ht="14.25" customHeight="1">
      <c r="A45225" s="4"/>
      <c r="B45225" s="4"/>
    </row>
    <row r="45226" ht="14.25" customHeight="1">
      <c r="A45226" s="4"/>
      <c r="B45226" s="4"/>
    </row>
    <row r="45227" ht="14.25" customHeight="1">
      <c r="A45227" s="4"/>
      <c r="B45227" s="4"/>
    </row>
    <row r="45228" ht="14.25" customHeight="1">
      <c r="A45228" s="4"/>
      <c r="B45228" s="4"/>
    </row>
    <row r="45229" ht="14.25" customHeight="1">
      <c r="A45229" s="4"/>
      <c r="B45229" s="4"/>
    </row>
    <row r="45230" ht="14.25" customHeight="1">
      <c r="A45230" s="4"/>
      <c r="B45230" s="4"/>
    </row>
    <row r="45231" ht="14.25" customHeight="1">
      <c r="A45231" s="4"/>
      <c r="B45231" s="4"/>
    </row>
    <row r="45232" ht="14.25" customHeight="1">
      <c r="A45232" s="4"/>
      <c r="B45232" s="4"/>
    </row>
    <row r="45233" ht="14.25" customHeight="1">
      <c r="A45233" s="4"/>
      <c r="B45233" s="4"/>
    </row>
    <row r="45234" ht="14.25" customHeight="1">
      <c r="A45234" s="4"/>
      <c r="B45234" s="4"/>
    </row>
    <row r="45235" ht="14.25" customHeight="1">
      <c r="A45235" s="4"/>
      <c r="B45235" s="4"/>
    </row>
    <row r="45236" ht="14.25" customHeight="1">
      <c r="A45236" s="4"/>
      <c r="B45236" s="4"/>
    </row>
    <row r="45237" ht="14.25" customHeight="1">
      <c r="A45237" s="4"/>
      <c r="B45237" s="4"/>
    </row>
    <row r="45238" ht="14.25" customHeight="1">
      <c r="A45238" s="4"/>
      <c r="B45238" s="4"/>
    </row>
    <row r="45239" ht="14.25" customHeight="1">
      <c r="A45239" s="4"/>
      <c r="B45239" s="4"/>
    </row>
    <row r="45240" ht="14.25" customHeight="1">
      <c r="A45240" s="4"/>
      <c r="B45240" s="4"/>
    </row>
    <row r="45241" ht="14.25" customHeight="1">
      <c r="A45241" s="4"/>
      <c r="B45241" s="4"/>
    </row>
    <row r="45242" ht="14.25" customHeight="1">
      <c r="A45242" s="4"/>
      <c r="B45242" s="4"/>
    </row>
    <row r="45243" ht="14.25" customHeight="1">
      <c r="A45243" s="4"/>
      <c r="B45243" s="4"/>
    </row>
    <row r="45244" ht="14.25" customHeight="1">
      <c r="A45244" s="4"/>
      <c r="B45244" s="4"/>
    </row>
    <row r="45245" ht="14.25" customHeight="1">
      <c r="A45245" s="4"/>
      <c r="B45245" s="4"/>
    </row>
    <row r="45246" ht="14.25" customHeight="1">
      <c r="A45246" s="4"/>
      <c r="B45246" s="4"/>
    </row>
    <row r="45247" ht="14.25" customHeight="1">
      <c r="A45247" s="4"/>
      <c r="B45247" s="4"/>
    </row>
    <row r="45248" ht="14.25" customHeight="1">
      <c r="A45248" s="4"/>
      <c r="B45248" s="4"/>
    </row>
    <row r="45249" ht="14.25" customHeight="1">
      <c r="A45249" s="4"/>
      <c r="B45249" s="4"/>
    </row>
    <row r="45250" ht="14.25" customHeight="1">
      <c r="A45250" s="4"/>
      <c r="B45250" s="4"/>
    </row>
    <row r="45251" ht="14.25" customHeight="1">
      <c r="A45251" s="4"/>
      <c r="B45251" s="4"/>
    </row>
    <row r="45252" ht="14.25" customHeight="1">
      <c r="A45252" s="4"/>
      <c r="B45252" s="4"/>
    </row>
    <row r="45253" ht="14.25" customHeight="1">
      <c r="A45253" s="4"/>
      <c r="B45253" s="4"/>
    </row>
    <row r="45254" ht="14.25" customHeight="1">
      <c r="A45254" s="4"/>
      <c r="B45254" s="4"/>
    </row>
    <row r="45255" ht="14.25" customHeight="1">
      <c r="A45255" s="4"/>
      <c r="B45255" s="4"/>
    </row>
    <row r="45256" ht="14.25" customHeight="1">
      <c r="A45256" s="4"/>
      <c r="B45256" s="4"/>
    </row>
    <row r="45257" ht="14.25" customHeight="1">
      <c r="A45257" s="4"/>
      <c r="B45257" s="4"/>
    </row>
    <row r="45258" ht="14.25" customHeight="1">
      <c r="A45258" s="4"/>
      <c r="B45258" s="4"/>
    </row>
    <row r="45259" ht="14.25" customHeight="1">
      <c r="A45259" s="4"/>
      <c r="B45259" s="4"/>
    </row>
    <row r="45260" ht="14.25" customHeight="1">
      <c r="A45260" s="4"/>
      <c r="B45260" s="4"/>
    </row>
    <row r="45261" ht="14.25" customHeight="1">
      <c r="A45261" s="4"/>
      <c r="B45261" s="4"/>
    </row>
    <row r="45262" ht="14.25" customHeight="1">
      <c r="A45262" s="4"/>
      <c r="B45262" s="4"/>
    </row>
    <row r="45263" ht="14.25" customHeight="1">
      <c r="A45263" s="4"/>
      <c r="B45263" s="4"/>
    </row>
    <row r="45264" ht="14.25" customHeight="1">
      <c r="A45264" s="4"/>
      <c r="B45264" s="4"/>
    </row>
    <row r="45265" ht="14.25" customHeight="1">
      <c r="A45265" s="4"/>
      <c r="B45265" s="4"/>
    </row>
    <row r="45266" ht="14.25" customHeight="1">
      <c r="A45266" s="4"/>
      <c r="B45266" s="4"/>
    </row>
    <row r="45267" ht="14.25" customHeight="1">
      <c r="A45267" s="4"/>
      <c r="B45267" s="4"/>
    </row>
    <row r="45268" ht="14.25" customHeight="1">
      <c r="A45268" s="4"/>
      <c r="B45268" s="4"/>
    </row>
    <row r="45269" ht="14.25" customHeight="1">
      <c r="A45269" s="4"/>
      <c r="B45269" s="4"/>
    </row>
    <row r="45270" ht="14.25" customHeight="1">
      <c r="A45270" s="4"/>
      <c r="B45270" s="4"/>
    </row>
    <row r="45271" ht="14.25" customHeight="1">
      <c r="A45271" s="4"/>
      <c r="B45271" s="4"/>
    </row>
    <row r="45272" ht="14.25" customHeight="1">
      <c r="A45272" s="4"/>
      <c r="B45272" s="4"/>
    </row>
    <row r="45273" ht="14.25" customHeight="1">
      <c r="A45273" s="4"/>
      <c r="B45273" s="4"/>
    </row>
    <row r="45274" ht="14.25" customHeight="1">
      <c r="A45274" s="4"/>
      <c r="B45274" s="4"/>
    </row>
    <row r="45275" ht="14.25" customHeight="1">
      <c r="A45275" s="4"/>
      <c r="B45275" s="4"/>
    </row>
    <row r="45276" ht="14.25" customHeight="1">
      <c r="A45276" s="4"/>
      <c r="B45276" s="4"/>
    </row>
    <row r="45277" ht="14.25" customHeight="1">
      <c r="A45277" s="4"/>
      <c r="B45277" s="4"/>
    </row>
    <row r="45278" ht="14.25" customHeight="1">
      <c r="A45278" s="4"/>
      <c r="B45278" s="4"/>
    </row>
    <row r="45279" ht="14.25" customHeight="1">
      <c r="A45279" s="4"/>
      <c r="B45279" s="4"/>
    </row>
    <row r="45280" ht="14.25" customHeight="1">
      <c r="A45280" s="4"/>
      <c r="B45280" s="4"/>
    </row>
    <row r="45281" ht="14.25" customHeight="1">
      <c r="A45281" s="4"/>
      <c r="B45281" s="4"/>
    </row>
    <row r="45282" ht="14.25" customHeight="1">
      <c r="A45282" s="4"/>
      <c r="B45282" s="4"/>
    </row>
    <row r="45283" ht="14.25" customHeight="1">
      <c r="A45283" s="4"/>
      <c r="B45283" s="4"/>
    </row>
    <row r="45284" ht="14.25" customHeight="1">
      <c r="A45284" s="4"/>
      <c r="B45284" s="4"/>
    </row>
    <row r="45285" ht="14.25" customHeight="1">
      <c r="A45285" s="4"/>
      <c r="B45285" s="4"/>
    </row>
    <row r="45286" ht="14.25" customHeight="1">
      <c r="A45286" s="4"/>
      <c r="B45286" s="4"/>
    </row>
    <row r="45287" ht="14.25" customHeight="1">
      <c r="A45287" s="4"/>
      <c r="B45287" s="4"/>
    </row>
    <row r="45288" ht="14.25" customHeight="1">
      <c r="A45288" s="4"/>
      <c r="B45288" s="4"/>
    </row>
    <row r="45289" ht="14.25" customHeight="1">
      <c r="A45289" s="4"/>
      <c r="B45289" s="4"/>
    </row>
    <row r="45290" ht="14.25" customHeight="1">
      <c r="A45290" s="4"/>
      <c r="B45290" s="4"/>
    </row>
    <row r="45291" ht="14.25" customHeight="1">
      <c r="A45291" s="4"/>
      <c r="B45291" s="4"/>
    </row>
    <row r="45292" ht="14.25" customHeight="1">
      <c r="A45292" s="4"/>
      <c r="B45292" s="4"/>
    </row>
    <row r="45293" ht="14.25" customHeight="1">
      <c r="A45293" s="4"/>
      <c r="B45293" s="4"/>
    </row>
    <row r="45294" ht="14.25" customHeight="1">
      <c r="A45294" s="4"/>
      <c r="B45294" s="4"/>
    </row>
    <row r="45295" ht="14.25" customHeight="1">
      <c r="A45295" s="4"/>
      <c r="B45295" s="4"/>
    </row>
    <row r="45296" ht="14.25" customHeight="1">
      <c r="A45296" s="4"/>
      <c r="B45296" s="4"/>
    </row>
    <row r="45297" ht="14.25" customHeight="1">
      <c r="A45297" s="4"/>
      <c r="B45297" s="4"/>
    </row>
    <row r="45298" ht="14.25" customHeight="1">
      <c r="A45298" s="4"/>
      <c r="B45298" s="4"/>
    </row>
    <row r="45299" ht="14.25" customHeight="1">
      <c r="A45299" s="4"/>
      <c r="B45299" s="4"/>
    </row>
    <row r="45300" ht="14.25" customHeight="1">
      <c r="A45300" s="4"/>
      <c r="B45300" s="4"/>
    </row>
    <row r="45301" ht="14.25" customHeight="1">
      <c r="A45301" s="4"/>
      <c r="B45301" s="4"/>
    </row>
    <row r="45302" ht="14.25" customHeight="1">
      <c r="A45302" s="4"/>
      <c r="B45302" s="4"/>
    </row>
    <row r="45303" ht="14.25" customHeight="1">
      <c r="A45303" s="4"/>
      <c r="B45303" s="4"/>
    </row>
    <row r="45304" ht="14.25" customHeight="1">
      <c r="A45304" s="4"/>
      <c r="B45304" s="4"/>
    </row>
    <row r="45305" ht="14.25" customHeight="1">
      <c r="A45305" s="4"/>
      <c r="B45305" s="4"/>
    </row>
    <row r="45306" ht="14.25" customHeight="1">
      <c r="A45306" s="4"/>
      <c r="B45306" s="4"/>
    </row>
    <row r="45307" ht="14.25" customHeight="1">
      <c r="A45307" s="4"/>
      <c r="B45307" s="4"/>
    </row>
    <row r="45308" ht="14.25" customHeight="1">
      <c r="A45308" s="4"/>
      <c r="B45308" s="4"/>
    </row>
    <row r="45309" ht="14.25" customHeight="1">
      <c r="A45309" s="4"/>
      <c r="B45309" s="4"/>
    </row>
    <row r="45310" ht="14.25" customHeight="1">
      <c r="A45310" s="4"/>
      <c r="B45310" s="4"/>
    </row>
    <row r="45311" ht="14.25" customHeight="1">
      <c r="A45311" s="4"/>
      <c r="B45311" s="4"/>
    </row>
    <row r="45312" ht="14.25" customHeight="1">
      <c r="A45312" s="4"/>
      <c r="B45312" s="4"/>
    </row>
    <row r="45313" ht="14.25" customHeight="1">
      <c r="A45313" s="4"/>
      <c r="B45313" s="4"/>
    </row>
    <row r="45314" ht="14.25" customHeight="1">
      <c r="A45314" s="4"/>
      <c r="B45314" s="4"/>
    </row>
    <row r="45315" ht="14.25" customHeight="1">
      <c r="A45315" s="4"/>
      <c r="B45315" s="4"/>
    </row>
    <row r="45316" ht="14.25" customHeight="1">
      <c r="A45316" s="4"/>
      <c r="B45316" s="4"/>
    </row>
    <row r="45317" ht="14.25" customHeight="1">
      <c r="A45317" s="4"/>
      <c r="B45317" s="4"/>
    </row>
    <row r="45318" ht="14.25" customHeight="1">
      <c r="A45318" s="4"/>
      <c r="B45318" s="4"/>
    </row>
    <row r="45319" ht="14.25" customHeight="1">
      <c r="A45319" s="4"/>
      <c r="B45319" s="4"/>
    </row>
    <row r="45320" ht="14.25" customHeight="1">
      <c r="A45320" s="4"/>
      <c r="B45320" s="4"/>
    </row>
    <row r="45321" ht="14.25" customHeight="1">
      <c r="A45321" s="4"/>
      <c r="B45321" s="4"/>
    </row>
    <row r="45322" ht="14.25" customHeight="1">
      <c r="A45322" s="4"/>
      <c r="B45322" s="4"/>
    </row>
    <row r="45323" ht="14.25" customHeight="1">
      <c r="A45323" s="4"/>
      <c r="B45323" s="4"/>
    </row>
    <row r="45324" ht="14.25" customHeight="1">
      <c r="A45324" s="4"/>
      <c r="B45324" s="4"/>
    </row>
    <row r="45325" ht="14.25" customHeight="1">
      <c r="A45325" s="4"/>
      <c r="B45325" s="4"/>
    </row>
    <row r="45326" ht="14.25" customHeight="1">
      <c r="A45326" s="4"/>
      <c r="B45326" s="4"/>
    </row>
    <row r="45327" ht="14.25" customHeight="1">
      <c r="A45327" s="4"/>
      <c r="B45327" s="4"/>
    </row>
    <row r="45328" ht="14.25" customHeight="1">
      <c r="A45328" s="4"/>
      <c r="B45328" s="4"/>
    </row>
    <row r="45329" ht="14.25" customHeight="1">
      <c r="A45329" s="4"/>
      <c r="B45329" s="4"/>
    </row>
    <row r="45330" ht="14.25" customHeight="1">
      <c r="A45330" s="4"/>
      <c r="B45330" s="4"/>
    </row>
    <row r="45331" ht="14.25" customHeight="1">
      <c r="A45331" s="4"/>
      <c r="B45331" s="4"/>
    </row>
    <row r="45332" ht="14.25" customHeight="1">
      <c r="A45332" s="4"/>
      <c r="B45332" s="4"/>
    </row>
    <row r="45333" ht="14.25" customHeight="1">
      <c r="A45333" s="4"/>
      <c r="B45333" s="4"/>
    </row>
    <row r="45334" ht="14.25" customHeight="1">
      <c r="A45334" s="4"/>
      <c r="B45334" s="4"/>
    </row>
    <row r="45335" ht="14.25" customHeight="1">
      <c r="A45335" s="4"/>
      <c r="B45335" s="4"/>
    </row>
    <row r="45336" ht="14.25" customHeight="1">
      <c r="A45336" s="4"/>
      <c r="B45336" s="4"/>
    </row>
    <row r="45337" ht="14.25" customHeight="1">
      <c r="A45337" s="4"/>
      <c r="B45337" s="4"/>
    </row>
    <row r="45338" ht="14.25" customHeight="1">
      <c r="A45338" s="4"/>
      <c r="B45338" s="4"/>
    </row>
    <row r="45339" ht="14.25" customHeight="1">
      <c r="A45339" s="4"/>
      <c r="B45339" s="4"/>
    </row>
    <row r="45340" ht="14.25" customHeight="1">
      <c r="A45340" s="4"/>
      <c r="B45340" s="4"/>
    </row>
    <row r="45341" ht="14.25" customHeight="1">
      <c r="A45341" s="4"/>
      <c r="B45341" s="4"/>
    </row>
    <row r="45342" ht="14.25" customHeight="1">
      <c r="A45342" s="4"/>
      <c r="B45342" s="4"/>
    </row>
    <row r="45343" ht="14.25" customHeight="1">
      <c r="A45343" s="4"/>
      <c r="B45343" s="4"/>
    </row>
    <row r="45344" ht="14.25" customHeight="1">
      <c r="A45344" s="4"/>
      <c r="B45344" s="4"/>
    </row>
    <row r="45345" ht="14.25" customHeight="1">
      <c r="A45345" s="4"/>
      <c r="B45345" s="4"/>
    </row>
    <row r="45346" ht="14.25" customHeight="1">
      <c r="A45346" s="4"/>
      <c r="B45346" s="4"/>
    </row>
    <row r="45347" ht="14.25" customHeight="1">
      <c r="A45347" s="4"/>
      <c r="B45347" s="4"/>
    </row>
    <row r="45348" ht="14.25" customHeight="1">
      <c r="A45348" s="4"/>
      <c r="B45348" s="4"/>
    </row>
    <row r="45349" ht="14.25" customHeight="1">
      <c r="A45349" s="4"/>
      <c r="B45349" s="4"/>
    </row>
    <row r="45350" ht="14.25" customHeight="1">
      <c r="A45350" s="4"/>
      <c r="B45350" s="4"/>
    </row>
    <row r="45351" ht="14.25" customHeight="1">
      <c r="A45351" s="4"/>
      <c r="B45351" s="4"/>
    </row>
    <row r="45352" ht="14.25" customHeight="1">
      <c r="A45352" s="4"/>
      <c r="B45352" s="4"/>
    </row>
    <row r="45353" ht="14.25" customHeight="1">
      <c r="A45353" s="4"/>
      <c r="B45353" s="4"/>
    </row>
    <row r="45354" ht="14.25" customHeight="1">
      <c r="A45354" s="4"/>
      <c r="B45354" s="4"/>
    </row>
    <row r="45355" ht="14.25" customHeight="1">
      <c r="A45355" s="4"/>
      <c r="B45355" s="4"/>
    </row>
    <row r="45356" ht="14.25" customHeight="1">
      <c r="A45356" s="4"/>
      <c r="B45356" s="4"/>
    </row>
    <row r="45357" ht="14.25" customHeight="1">
      <c r="A45357" s="4"/>
      <c r="B45357" s="4"/>
    </row>
    <row r="45358" ht="14.25" customHeight="1">
      <c r="A45358" s="4"/>
      <c r="B45358" s="4"/>
    </row>
    <row r="45359" ht="14.25" customHeight="1">
      <c r="A45359" s="4"/>
      <c r="B45359" s="4"/>
    </row>
    <row r="45360" ht="14.25" customHeight="1">
      <c r="A45360" s="4"/>
      <c r="B45360" s="4"/>
    </row>
    <row r="45361" ht="14.25" customHeight="1">
      <c r="A45361" s="4"/>
      <c r="B45361" s="4"/>
    </row>
    <row r="45362" ht="14.25" customHeight="1">
      <c r="A45362" s="4"/>
      <c r="B45362" s="4"/>
    </row>
    <row r="45363" ht="14.25" customHeight="1">
      <c r="A45363" s="4"/>
      <c r="B45363" s="4"/>
    </row>
    <row r="45364" ht="14.25" customHeight="1">
      <c r="A45364" s="4"/>
      <c r="B45364" s="4"/>
    </row>
    <row r="45365" ht="14.25" customHeight="1">
      <c r="A45365" s="4"/>
      <c r="B45365" s="4"/>
    </row>
    <row r="45366" ht="14.25" customHeight="1">
      <c r="A45366" s="4"/>
      <c r="B45366" s="4"/>
    </row>
    <row r="45367" ht="14.25" customHeight="1">
      <c r="A45367" s="4"/>
      <c r="B45367" s="4"/>
    </row>
    <row r="45368" ht="14.25" customHeight="1">
      <c r="A45368" s="4"/>
      <c r="B45368" s="4"/>
    </row>
    <row r="45369" ht="14.25" customHeight="1">
      <c r="A45369" s="4"/>
      <c r="B45369" s="4"/>
    </row>
    <row r="45370" ht="14.25" customHeight="1">
      <c r="A45370" s="4"/>
      <c r="B45370" s="4"/>
    </row>
    <row r="45371" ht="14.25" customHeight="1">
      <c r="A45371" s="4"/>
      <c r="B45371" s="4"/>
    </row>
    <row r="45372" ht="14.25" customHeight="1">
      <c r="A45372" s="4"/>
      <c r="B45372" s="4"/>
    </row>
    <row r="45373" ht="14.25" customHeight="1">
      <c r="A45373" s="4"/>
      <c r="B45373" s="4"/>
    </row>
    <row r="45374" ht="14.25" customHeight="1">
      <c r="A45374" s="4"/>
      <c r="B45374" s="4"/>
    </row>
    <row r="45375" ht="14.25" customHeight="1">
      <c r="A45375" s="4"/>
      <c r="B45375" s="4"/>
    </row>
    <row r="45376" ht="14.25" customHeight="1">
      <c r="A45376" s="4"/>
      <c r="B45376" s="4"/>
    </row>
    <row r="45377" ht="14.25" customHeight="1">
      <c r="A45377" s="4"/>
      <c r="B45377" s="4"/>
    </row>
    <row r="45378" ht="14.25" customHeight="1">
      <c r="A45378" s="4"/>
      <c r="B45378" s="4"/>
    </row>
    <row r="45379" ht="14.25" customHeight="1">
      <c r="A45379" s="4"/>
      <c r="B45379" s="4"/>
    </row>
    <row r="45380" ht="14.25" customHeight="1">
      <c r="A45380" s="4"/>
      <c r="B45380" s="4"/>
    </row>
    <row r="45381" ht="14.25" customHeight="1">
      <c r="A45381" s="4"/>
      <c r="B45381" s="4"/>
    </row>
    <row r="45382" ht="14.25" customHeight="1">
      <c r="A45382" s="4"/>
      <c r="B45382" s="4"/>
    </row>
    <row r="45383" ht="14.25" customHeight="1">
      <c r="A45383" s="4"/>
      <c r="B45383" s="4"/>
    </row>
    <row r="45384" ht="14.25" customHeight="1">
      <c r="A45384" s="4"/>
      <c r="B45384" s="4"/>
    </row>
    <row r="45385" ht="14.25" customHeight="1">
      <c r="A45385" s="4"/>
      <c r="B45385" s="4"/>
    </row>
    <row r="45386" ht="14.25" customHeight="1">
      <c r="A45386" s="4"/>
      <c r="B45386" s="4"/>
    </row>
    <row r="45387" ht="14.25" customHeight="1">
      <c r="A45387" s="4"/>
      <c r="B45387" s="4"/>
    </row>
    <row r="45388" ht="14.25" customHeight="1">
      <c r="A45388" s="4"/>
      <c r="B45388" s="4"/>
    </row>
    <row r="45389" ht="14.25" customHeight="1">
      <c r="A45389" s="4"/>
      <c r="B45389" s="4"/>
    </row>
    <row r="45390" ht="14.25" customHeight="1">
      <c r="A45390" s="4"/>
      <c r="B45390" s="4"/>
    </row>
    <row r="45391" ht="14.25" customHeight="1">
      <c r="A45391" s="4"/>
      <c r="B45391" s="4"/>
    </row>
    <row r="45392" ht="14.25" customHeight="1">
      <c r="A45392" s="4"/>
      <c r="B45392" s="4"/>
    </row>
    <row r="45393" ht="14.25" customHeight="1">
      <c r="A45393" s="4"/>
      <c r="B45393" s="4"/>
    </row>
    <row r="45394" ht="14.25" customHeight="1">
      <c r="A45394" s="4"/>
      <c r="B45394" s="4"/>
    </row>
    <row r="45395" ht="14.25" customHeight="1">
      <c r="A45395" s="4"/>
      <c r="B45395" s="4"/>
    </row>
    <row r="45396" ht="14.25" customHeight="1">
      <c r="A45396" s="4"/>
      <c r="B45396" s="4"/>
    </row>
    <row r="45397" ht="14.25" customHeight="1">
      <c r="A45397" s="4"/>
      <c r="B45397" s="4"/>
    </row>
    <row r="45398" ht="14.25" customHeight="1">
      <c r="A45398" s="4"/>
      <c r="B45398" s="4"/>
    </row>
    <row r="45399" ht="14.25" customHeight="1">
      <c r="A45399" s="4"/>
      <c r="B45399" s="4"/>
    </row>
    <row r="45400" ht="14.25" customHeight="1">
      <c r="A45400" s="4"/>
      <c r="B45400" s="4"/>
    </row>
    <row r="45401" ht="14.25" customHeight="1">
      <c r="A45401" s="4"/>
      <c r="B45401" s="4"/>
    </row>
    <row r="45402" ht="14.25" customHeight="1">
      <c r="A45402" s="4"/>
      <c r="B45402" s="4"/>
    </row>
    <row r="45403" ht="14.25" customHeight="1">
      <c r="A45403" s="4"/>
      <c r="B45403" s="4"/>
    </row>
    <row r="45404" ht="14.25" customHeight="1">
      <c r="A45404" s="4"/>
      <c r="B45404" s="4"/>
    </row>
    <row r="45405" ht="14.25" customHeight="1">
      <c r="A45405" s="4"/>
      <c r="B45405" s="4"/>
    </row>
    <row r="45406" ht="14.25" customHeight="1">
      <c r="A45406" s="4"/>
      <c r="B45406" s="4"/>
    </row>
    <row r="45407" ht="14.25" customHeight="1">
      <c r="A45407" s="4"/>
      <c r="B45407" s="4"/>
    </row>
    <row r="45408" ht="14.25" customHeight="1">
      <c r="A45408" s="4"/>
      <c r="B45408" s="4"/>
    </row>
    <row r="45409" ht="14.25" customHeight="1">
      <c r="A45409" s="4"/>
      <c r="B45409" s="4"/>
    </row>
    <row r="45410" ht="14.25" customHeight="1">
      <c r="A45410" s="4"/>
      <c r="B45410" s="4"/>
    </row>
    <row r="45411" ht="14.25" customHeight="1">
      <c r="A45411" s="4"/>
      <c r="B45411" s="4"/>
    </row>
    <row r="45412" ht="14.25" customHeight="1">
      <c r="A45412" s="4"/>
      <c r="B45412" s="4"/>
    </row>
    <row r="45413" ht="14.25" customHeight="1">
      <c r="A45413" s="4"/>
      <c r="B45413" s="4"/>
    </row>
    <row r="45414" ht="14.25" customHeight="1">
      <c r="A45414" s="4"/>
      <c r="B45414" s="4"/>
    </row>
    <row r="45415" ht="14.25" customHeight="1">
      <c r="A45415" s="4"/>
      <c r="B45415" s="4"/>
    </row>
    <row r="45416" ht="14.25" customHeight="1">
      <c r="A45416" s="4"/>
      <c r="B45416" s="4"/>
    </row>
    <row r="45417" ht="14.25" customHeight="1">
      <c r="A45417" s="4"/>
      <c r="B45417" s="4"/>
    </row>
    <row r="45418" ht="14.25" customHeight="1">
      <c r="A45418" s="4"/>
      <c r="B45418" s="4"/>
    </row>
    <row r="45419" ht="14.25" customHeight="1">
      <c r="A45419" s="4"/>
      <c r="B45419" s="4"/>
    </row>
    <row r="45420" ht="14.25" customHeight="1">
      <c r="A45420" s="4"/>
      <c r="B45420" s="4"/>
    </row>
    <row r="45421" ht="14.25" customHeight="1">
      <c r="A45421" s="4"/>
      <c r="B45421" s="4"/>
    </row>
    <row r="45422" ht="14.25" customHeight="1">
      <c r="A45422" s="4"/>
      <c r="B45422" s="4"/>
    </row>
    <row r="45423" ht="14.25" customHeight="1">
      <c r="A45423" s="4"/>
      <c r="B45423" s="4"/>
    </row>
    <row r="45424" ht="14.25" customHeight="1">
      <c r="A45424" s="4"/>
      <c r="B45424" s="4"/>
    </row>
    <row r="45425" ht="14.25" customHeight="1">
      <c r="A45425" s="4"/>
      <c r="B45425" s="4"/>
    </row>
    <row r="45426" ht="14.25" customHeight="1">
      <c r="A45426" s="4"/>
      <c r="B45426" s="4"/>
    </row>
    <row r="45427" ht="14.25" customHeight="1">
      <c r="A45427" s="4"/>
      <c r="B45427" s="4"/>
    </row>
    <row r="45428" ht="14.25" customHeight="1">
      <c r="A45428" s="4"/>
      <c r="B45428" s="4"/>
    </row>
    <row r="45429" ht="14.25" customHeight="1">
      <c r="A45429" s="4"/>
      <c r="B45429" s="4"/>
    </row>
    <row r="45430" ht="14.25" customHeight="1">
      <c r="A45430" s="4"/>
      <c r="B45430" s="4"/>
    </row>
    <row r="45431" ht="14.25" customHeight="1">
      <c r="A45431" s="4"/>
      <c r="B45431" s="4"/>
    </row>
    <row r="45432" ht="14.25" customHeight="1">
      <c r="A45432" s="4"/>
      <c r="B45432" s="4"/>
    </row>
    <row r="45433" ht="14.25" customHeight="1">
      <c r="A45433" s="4"/>
      <c r="B45433" s="4"/>
    </row>
    <row r="45434" ht="14.25" customHeight="1">
      <c r="A45434" s="4"/>
      <c r="B45434" s="4"/>
    </row>
    <row r="45435" ht="14.25" customHeight="1">
      <c r="A45435" s="4"/>
      <c r="B45435" s="4"/>
    </row>
    <row r="45436" ht="14.25" customHeight="1">
      <c r="A45436" s="4"/>
      <c r="B45436" s="4"/>
    </row>
    <row r="45437" ht="14.25" customHeight="1">
      <c r="A45437" s="4"/>
      <c r="B45437" s="4"/>
    </row>
    <row r="45438" ht="14.25" customHeight="1">
      <c r="A45438" s="4"/>
      <c r="B45438" s="4"/>
    </row>
    <row r="45439" ht="14.25" customHeight="1">
      <c r="A45439" s="4"/>
      <c r="B45439" s="4"/>
    </row>
    <row r="45440" ht="14.25" customHeight="1">
      <c r="A45440" s="4"/>
      <c r="B45440" s="4"/>
    </row>
    <row r="45441" ht="14.25" customHeight="1">
      <c r="A45441" s="4"/>
      <c r="B45441" s="4"/>
    </row>
    <row r="45442" ht="14.25" customHeight="1">
      <c r="A45442" s="4"/>
      <c r="B45442" s="4"/>
    </row>
    <row r="45443" ht="14.25" customHeight="1">
      <c r="A45443" s="4"/>
      <c r="B45443" s="4"/>
    </row>
    <row r="45444" ht="14.25" customHeight="1">
      <c r="A45444" s="4"/>
      <c r="B45444" s="4"/>
    </row>
    <row r="45445" ht="14.25" customHeight="1">
      <c r="A45445" s="4"/>
      <c r="B45445" s="4"/>
    </row>
    <row r="45446" ht="14.25" customHeight="1">
      <c r="A45446" s="4"/>
      <c r="B45446" s="4"/>
    </row>
    <row r="45447" ht="14.25" customHeight="1">
      <c r="A45447" s="4"/>
      <c r="B45447" s="4"/>
    </row>
    <row r="45448" ht="14.25" customHeight="1">
      <c r="A45448" s="4"/>
      <c r="B45448" s="4"/>
    </row>
    <row r="45449" ht="14.25" customHeight="1">
      <c r="A45449" s="4"/>
      <c r="B45449" s="4"/>
    </row>
    <row r="45450" ht="14.25" customHeight="1">
      <c r="A45450" s="4"/>
      <c r="B45450" s="4"/>
    </row>
    <row r="45451" ht="14.25" customHeight="1">
      <c r="A45451" s="4"/>
      <c r="B45451" s="4"/>
    </row>
    <row r="45452" ht="14.25" customHeight="1">
      <c r="A45452" s="4"/>
      <c r="B45452" s="4"/>
    </row>
    <row r="45453" ht="14.25" customHeight="1">
      <c r="A45453" s="4"/>
      <c r="B45453" s="4"/>
    </row>
    <row r="45454" ht="14.25" customHeight="1">
      <c r="A45454" s="4"/>
      <c r="B45454" s="4"/>
    </row>
    <row r="45455" ht="14.25" customHeight="1">
      <c r="A45455" s="4"/>
      <c r="B45455" s="4"/>
    </row>
    <row r="45456" ht="14.25" customHeight="1">
      <c r="A45456" s="4"/>
      <c r="B45456" s="4"/>
    </row>
    <row r="45457" ht="14.25" customHeight="1">
      <c r="A45457" s="4"/>
      <c r="B45457" s="4"/>
    </row>
    <row r="45458" ht="14.25" customHeight="1">
      <c r="A45458" s="4"/>
      <c r="B45458" s="4"/>
    </row>
    <row r="45459" ht="14.25" customHeight="1">
      <c r="A45459" s="4"/>
      <c r="B45459" s="4"/>
    </row>
    <row r="45460" ht="14.25" customHeight="1">
      <c r="A45460" s="4"/>
      <c r="B45460" s="4"/>
    </row>
    <row r="45461" ht="14.25" customHeight="1">
      <c r="A45461" s="4"/>
      <c r="B45461" s="4"/>
    </row>
    <row r="45462" ht="14.25" customHeight="1">
      <c r="A45462" s="4"/>
      <c r="B45462" s="4"/>
    </row>
    <row r="45463" ht="14.25" customHeight="1">
      <c r="A45463" s="4"/>
      <c r="B45463" s="4"/>
    </row>
    <row r="45464" ht="14.25" customHeight="1">
      <c r="A45464" s="4"/>
      <c r="B45464" s="4"/>
    </row>
    <row r="45465" ht="14.25" customHeight="1">
      <c r="A45465" s="4"/>
      <c r="B45465" s="4"/>
    </row>
    <row r="45466" ht="14.25" customHeight="1">
      <c r="A45466" s="4"/>
      <c r="B45466" s="4"/>
    </row>
    <row r="45467" ht="14.25" customHeight="1">
      <c r="A45467" s="4"/>
      <c r="B45467" s="4"/>
    </row>
    <row r="45468" ht="14.25" customHeight="1">
      <c r="A45468" s="4"/>
      <c r="B45468" s="4"/>
    </row>
    <row r="45469" ht="14.25" customHeight="1">
      <c r="A45469" s="4"/>
      <c r="B45469" s="4"/>
    </row>
    <row r="45470" ht="14.25" customHeight="1">
      <c r="A45470" s="4"/>
      <c r="B45470" s="4"/>
    </row>
    <row r="45471" ht="14.25" customHeight="1">
      <c r="A45471" s="4"/>
      <c r="B45471" s="4"/>
    </row>
    <row r="45472" ht="14.25" customHeight="1">
      <c r="A45472" s="4"/>
      <c r="B45472" s="4"/>
    </row>
    <row r="45473" ht="14.25" customHeight="1">
      <c r="A45473" s="4"/>
      <c r="B45473" s="4"/>
    </row>
    <row r="45474" ht="14.25" customHeight="1">
      <c r="A45474" s="4"/>
      <c r="B45474" s="4"/>
    </row>
    <row r="45475" ht="14.25" customHeight="1">
      <c r="A45475" s="4"/>
      <c r="B45475" s="4"/>
    </row>
    <row r="45476" ht="14.25" customHeight="1">
      <c r="A45476" s="4"/>
      <c r="B45476" s="4"/>
    </row>
    <row r="45477" ht="14.25" customHeight="1">
      <c r="A45477" s="4"/>
      <c r="B45477" s="4"/>
    </row>
    <row r="45478" ht="14.25" customHeight="1">
      <c r="A45478" s="4"/>
      <c r="B45478" s="4"/>
    </row>
    <row r="45479" ht="14.25" customHeight="1">
      <c r="A45479" s="4"/>
      <c r="B45479" s="4"/>
    </row>
    <row r="45480" ht="14.25" customHeight="1">
      <c r="A45480" s="4"/>
      <c r="B45480" s="4"/>
    </row>
    <row r="45481" ht="14.25" customHeight="1">
      <c r="A45481" s="4"/>
      <c r="B45481" s="4"/>
    </row>
    <row r="45482" ht="14.25" customHeight="1">
      <c r="A45482" s="4"/>
      <c r="B45482" s="4"/>
    </row>
    <row r="45483" ht="14.25" customHeight="1">
      <c r="A45483" s="4"/>
      <c r="B45483" s="4"/>
    </row>
    <row r="45484" ht="14.25" customHeight="1">
      <c r="A45484" s="4"/>
      <c r="B45484" s="4"/>
    </row>
    <row r="45485" ht="14.25" customHeight="1">
      <c r="A45485" s="4"/>
      <c r="B45485" s="4"/>
    </row>
    <row r="45486" ht="14.25" customHeight="1">
      <c r="A45486" s="4"/>
      <c r="B45486" s="4"/>
    </row>
    <row r="45487" ht="14.25" customHeight="1">
      <c r="A45487" s="4"/>
      <c r="B45487" s="4"/>
    </row>
    <row r="45488" ht="14.25" customHeight="1">
      <c r="A45488" s="4"/>
      <c r="B45488" s="4"/>
    </row>
    <row r="45489" ht="14.25" customHeight="1">
      <c r="A45489" s="4"/>
      <c r="B45489" s="4"/>
    </row>
    <row r="45490" ht="14.25" customHeight="1">
      <c r="A45490" s="4"/>
      <c r="B45490" s="4"/>
    </row>
    <row r="45491" ht="14.25" customHeight="1">
      <c r="A45491" s="4"/>
      <c r="B45491" s="4"/>
    </row>
    <row r="45492" ht="14.25" customHeight="1">
      <c r="A45492" s="4"/>
      <c r="B45492" s="4"/>
    </row>
    <row r="45493" ht="14.25" customHeight="1">
      <c r="A45493" s="4"/>
      <c r="B45493" s="4"/>
    </row>
    <row r="45494" ht="14.25" customHeight="1">
      <c r="A45494" s="4"/>
      <c r="B45494" s="4"/>
    </row>
    <row r="45495" ht="14.25" customHeight="1">
      <c r="A45495" s="4"/>
      <c r="B45495" s="4"/>
    </row>
    <row r="45496" ht="14.25" customHeight="1">
      <c r="A45496" s="4"/>
      <c r="B45496" s="4"/>
    </row>
    <row r="45497" ht="14.25" customHeight="1">
      <c r="A45497" s="4"/>
      <c r="B45497" s="4"/>
    </row>
    <row r="45498" ht="14.25" customHeight="1">
      <c r="A45498" s="4"/>
      <c r="B45498" s="4"/>
    </row>
    <row r="45499" ht="14.25" customHeight="1">
      <c r="A45499" s="4"/>
      <c r="B45499" s="4"/>
    </row>
    <row r="45500" ht="14.25" customHeight="1">
      <c r="A45500" s="4"/>
      <c r="B45500" s="4"/>
    </row>
    <row r="45501" ht="14.25" customHeight="1">
      <c r="A45501" s="4"/>
      <c r="B45501" s="4"/>
    </row>
    <row r="45502" ht="14.25" customHeight="1">
      <c r="A45502" s="4"/>
      <c r="B45502" s="4"/>
    </row>
    <row r="45503" ht="14.25" customHeight="1">
      <c r="A45503" s="4"/>
      <c r="B45503" s="4"/>
    </row>
    <row r="45504" ht="14.25" customHeight="1">
      <c r="A45504" s="4"/>
      <c r="B45504" s="4"/>
    </row>
    <row r="45505" ht="14.25" customHeight="1">
      <c r="A45505" s="4"/>
      <c r="B45505" s="4"/>
    </row>
    <row r="45506" ht="14.25" customHeight="1">
      <c r="A45506" s="4"/>
      <c r="B45506" s="4"/>
    </row>
    <row r="45507" ht="14.25" customHeight="1">
      <c r="A45507" s="4"/>
      <c r="B45507" s="4"/>
    </row>
    <row r="45508" ht="14.25" customHeight="1">
      <c r="A45508" s="4"/>
      <c r="B45508" s="4"/>
    </row>
    <row r="45509" ht="14.25" customHeight="1">
      <c r="A45509" s="4"/>
      <c r="B45509" s="4"/>
    </row>
    <row r="45510" ht="14.25" customHeight="1">
      <c r="A45510" s="4"/>
      <c r="B45510" s="4"/>
    </row>
    <row r="45511" ht="14.25" customHeight="1">
      <c r="A45511" s="4"/>
      <c r="B45511" s="4"/>
    </row>
    <row r="45512" ht="14.25" customHeight="1">
      <c r="A45512" s="4"/>
      <c r="B45512" s="4"/>
    </row>
    <row r="45513" ht="14.25" customHeight="1">
      <c r="A45513" s="4"/>
      <c r="B45513" s="4"/>
    </row>
    <row r="45514" ht="14.25" customHeight="1">
      <c r="A45514" s="4"/>
      <c r="B45514" s="4"/>
    </row>
    <row r="45515" ht="14.25" customHeight="1">
      <c r="A45515" s="4"/>
      <c r="B45515" s="4"/>
    </row>
    <row r="45516" ht="14.25" customHeight="1">
      <c r="A45516" s="4"/>
      <c r="B45516" s="4"/>
    </row>
    <row r="45517" ht="14.25" customHeight="1">
      <c r="A45517" s="4"/>
      <c r="B45517" s="4"/>
    </row>
    <row r="45518" ht="14.25" customHeight="1">
      <c r="A45518" s="4"/>
      <c r="B45518" s="4"/>
    </row>
    <row r="45519" ht="14.25" customHeight="1">
      <c r="A45519" s="4"/>
      <c r="B45519" s="4"/>
    </row>
    <row r="45520" ht="14.25" customHeight="1">
      <c r="A45520" s="4"/>
      <c r="B45520" s="4"/>
    </row>
    <row r="45521" ht="14.25" customHeight="1">
      <c r="A45521" s="4"/>
      <c r="B45521" s="4"/>
    </row>
    <row r="45522" ht="14.25" customHeight="1">
      <c r="A45522" s="4"/>
      <c r="B45522" s="4"/>
    </row>
    <row r="45523" ht="14.25" customHeight="1">
      <c r="A45523" s="4"/>
      <c r="B45523" s="4"/>
    </row>
    <row r="45524" ht="14.25" customHeight="1">
      <c r="A45524" s="4"/>
      <c r="B45524" s="4"/>
    </row>
    <row r="45525" ht="14.25" customHeight="1">
      <c r="A45525" s="4"/>
      <c r="B45525" s="4"/>
    </row>
    <row r="45526" ht="14.25" customHeight="1">
      <c r="A45526" s="4"/>
      <c r="B45526" s="4"/>
    </row>
    <row r="45527" ht="14.25" customHeight="1">
      <c r="A45527" s="4"/>
      <c r="B45527" s="4"/>
    </row>
    <row r="45528" ht="14.25" customHeight="1">
      <c r="A45528" s="4"/>
      <c r="B45528" s="4"/>
    </row>
    <row r="45529" ht="14.25" customHeight="1">
      <c r="A45529" s="4"/>
      <c r="B45529" s="4"/>
    </row>
    <row r="45530" ht="14.25" customHeight="1">
      <c r="A45530" s="4"/>
      <c r="B45530" s="4"/>
    </row>
    <row r="45531" ht="14.25" customHeight="1">
      <c r="A45531" s="4"/>
      <c r="B45531" s="4"/>
    </row>
    <row r="45532" ht="14.25" customHeight="1">
      <c r="A45532" s="4"/>
      <c r="B45532" s="4"/>
    </row>
    <row r="45533" ht="14.25" customHeight="1">
      <c r="A45533" s="4"/>
      <c r="B45533" s="4"/>
    </row>
    <row r="45534" ht="14.25" customHeight="1">
      <c r="A45534" s="4"/>
      <c r="B45534" s="4"/>
    </row>
    <row r="45535" ht="14.25" customHeight="1">
      <c r="A45535" s="4"/>
      <c r="B45535" s="4"/>
    </row>
    <row r="45536" ht="14.25" customHeight="1">
      <c r="A45536" s="4"/>
      <c r="B45536" s="4"/>
    </row>
    <row r="45537" ht="14.25" customHeight="1">
      <c r="A45537" s="4"/>
      <c r="B45537" s="4"/>
    </row>
    <row r="45538" ht="14.25" customHeight="1">
      <c r="A45538" s="4"/>
      <c r="B45538" s="4"/>
    </row>
    <row r="45539" ht="14.25" customHeight="1">
      <c r="A45539" s="4"/>
      <c r="B45539" s="4"/>
    </row>
    <row r="45540" ht="14.25" customHeight="1">
      <c r="A45540" s="4"/>
      <c r="B45540" s="4"/>
    </row>
    <row r="45541" ht="14.25" customHeight="1">
      <c r="A45541" s="4"/>
      <c r="B45541" s="4"/>
    </row>
    <row r="45542" ht="14.25" customHeight="1">
      <c r="A45542" s="4"/>
      <c r="B45542" s="4"/>
    </row>
    <row r="45543" ht="14.25" customHeight="1">
      <c r="A45543" s="4"/>
      <c r="B45543" s="4"/>
    </row>
    <row r="45544" ht="14.25" customHeight="1">
      <c r="A45544" s="4"/>
      <c r="B45544" s="4"/>
    </row>
    <row r="45545" ht="14.25" customHeight="1">
      <c r="A45545" s="4"/>
      <c r="B45545" s="4"/>
    </row>
    <row r="45546" ht="14.25" customHeight="1">
      <c r="A45546" s="4"/>
      <c r="B45546" s="4"/>
    </row>
    <row r="45547" ht="14.25" customHeight="1">
      <c r="A45547" s="4"/>
      <c r="B45547" s="4"/>
    </row>
    <row r="45548" ht="14.25" customHeight="1">
      <c r="A45548" s="4"/>
      <c r="B45548" s="4"/>
    </row>
    <row r="45549" ht="14.25" customHeight="1">
      <c r="A45549" s="4"/>
      <c r="B45549" s="4"/>
    </row>
    <row r="45550" ht="14.25" customHeight="1">
      <c r="A45550" s="4"/>
      <c r="B45550" s="4"/>
    </row>
    <row r="45551" ht="14.25" customHeight="1">
      <c r="A45551" s="4"/>
      <c r="B45551" s="4"/>
    </row>
    <row r="45552" ht="14.25" customHeight="1">
      <c r="A45552" s="4"/>
      <c r="B45552" s="4"/>
    </row>
    <row r="45553" ht="14.25" customHeight="1">
      <c r="A45553" s="4"/>
      <c r="B45553" s="4"/>
    </row>
    <row r="45554" ht="14.25" customHeight="1">
      <c r="A45554" s="4"/>
      <c r="B45554" s="4"/>
    </row>
    <row r="45555" ht="14.25" customHeight="1">
      <c r="A45555" s="4"/>
      <c r="B45555" s="4"/>
    </row>
    <row r="45556" ht="14.25" customHeight="1">
      <c r="A45556" s="4"/>
      <c r="B45556" s="4"/>
    </row>
    <row r="45557" ht="14.25" customHeight="1">
      <c r="A45557" s="4"/>
      <c r="B45557" s="4"/>
    </row>
    <row r="45558" ht="14.25" customHeight="1">
      <c r="A45558" s="4"/>
      <c r="B45558" s="4"/>
    </row>
    <row r="45559" ht="14.25" customHeight="1">
      <c r="A45559" s="4"/>
      <c r="B45559" s="4"/>
    </row>
    <row r="45560" ht="14.25" customHeight="1">
      <c r="A45560" s="4"/>
      <c r="B45560" s="4"/>
    </row>
    <row r="45561" ht="14.25" customHeight="1">
      <c r="A45561" s="4"/>
      <c r="B45561" s="4"/>
    </row>
    <row r="45562" ht="14.25" customHeight="1">
      <c r="A45562" s="4"/>
      <c r="B45562" s="4"/>
    </row>
    <row r="45563" ht="14.25" customHeight="1">
      <c r="A45563" s="4"/>
      <c r="B45563" s="4"/>
    </row>
    <row r="45564" ht="14.25" customHeight="1">
      <c r="A45564" s="4"/>
      <c r="B45564" s="4"/>
    </row>
    <row r="45565" ht="14.25" customHeight="1">
      <c r="A45565" s="4"/>
      <c r="B45565" s="4"/>
    </row>
    <row r="45566" ht="14.25" customHeight="1">
      <c r="A45566" s="4"/>
      <c r="B45566" s="4"/>
    </row>
    <row r="45567" ht="14.25" customHeight="1">
      <c r="A45567" s="4"/>
      <c r="B45567" s="4"/>
    </row>
    <row r="45568" ht="14.25" customHeight="1">
      <c r="A45568" s="4"/>
      <c r="B45568" s="4"/>
    </row>
    <row r="45569" ht="14.25" customHeight="1">
      <c r="A45569" s="4"/>
      <c r="B45569" s="4"/>
    </row>
    <row r="45570" ht="14.25" customHeight="1">
      <c r="A45570" s="4"/>
      <c r="B45570" s="4"/>
    </row>
    <row r="45571" ht="14.25" customHeight="1">
      <c r="A45571" s="4"/>
      <c r="B45571" s="4"/>
    </row>
    <row r="45572" ht="14.25" customHeight="1">
      <c r="A45572" s="4"/>
      <c r="B45572" s="4"/>
    </row>
    <row r="45573" ht="14.25" customHeight="1">
      <c r="A45573" s="4"/>
      <c r="B45573" s="4"/>
    </row>
    <row r="45574" ht="14.25" customHeight="1">
      <c r="A45574" s="4"/>
      <c r="B45574" s="4"/>
    </row>
    <row r="45575" ht="14.25" customHeight="1">
      <c r="A45575" s="4"/>
      <c r="B45575" s="4"/>
    </row>
    <row r="45576" ht="14.25" customHeight="1">
      <c r="A45576" s="4"/>
      <c r="B45576" s="4"/>
    </row>
    <row r="45577" ht="14.25" customHeight="1">
      <c r="A45577" s="4"/>
      <c r="B45577" s="4"/>
    </row>
    <row r="45578" ht="14.25" customHeight="1">
      <c r="A45578" s="4"/>
      <c r="B45578" s="4"/>
    </row>
    <row r="45579" ht="14.25" customHeight="1">
      <c r="A45579" s="4"/>
      <c r="B45579" s="4"/>
    </row>
    <row r="45580" ht="14.25" customHeight="1">
      <c r="A45580" s="4"/>
      <c r="B45580" s="4"/>
    </row>
    <row r="45581" ht="14.25" customHeight="1">
      <c r="A45581" s="4"/>
      <c r="B45581" s="4"/>
    </row>
    <row r="45582" ht="14.25" customHeight="1">
      <c r="A45582" s="4"/>
      <c r="B45582" s="4"/>
    </row>
    <row r="45583" ht="14.25" customHeight="1">
      <c r="A45583" s="4"/>
      <c r="B45583" s="4"/>
    </row>
    <row r="45584" ht="14.25" customHeight="1">
      <c r="A45584" s="4"/>
      <c r="B45584" s="4"/>
    </row>
    <row r="45585" ht="14.25" customHeight="1">
      <c r="A45585" s="4"/>
      <c r="B45585" s="4"/>
    </row>
    <row r="45586" ht="14.25" customHeight="1">
      <c r="A45586" s="4"/>
      <c r="B45586" s="4"/>
    </row>
    <row r="45587" ht="14.25" customHeight="1">
      <c r="A45587" s="4"/>
      <c r="B45587" s="4"/>
    </row>
    <row r="45588" ht="14.25" customHeight="1">
      <c r="A45588" s="4"/>
      <c r="B45588" s="4"/>
    </row>
    <row r="45589" ht="14.25" customHeight="1">
      <c r="A45589" s="4"/>
      <c r="B45589" s="4"/>
    </row>
    <row r="45590" ht="14.25" customHeight="1">
      <c r="A45590" s="4"/>
      <c r="B45590" s="4"/>
    </row>
    <row r="45591" ht="14.25" customHeight="1">
      <c r="A45591" s="4"/>
      <c r="B45591" s="4"/>
    </row>
    <row r="45592" ht="14.25" customHeight="1">
      <c r="A45592" s="4"/>
      <c r="B45592" s="4"/>
    </row>
    <row r="45593" ht="14.25" customHeight="1">
      <c r="A45593" s="4"/>
      <c r="B45593" s="4"/>
    </row>
    <row r="45594" ht="14.25" customHeight="1">
      <c r="A45594" s="4"/>
      <c r="B45594" s="4"/>
    </row>
    <row r="45595" ht="14.25" customHeight="1">
      <c r="A45595" s="4"/>
      <c r="B45595" s="4"/>
    </row>
    <row r="45596" ht="14.25" customHeight="1">
      <c r="A45596" s="4"/>
      <c r="B45596" s="4"/>
    </row>
    <row r="45597" ht="14.25" customHeight="1">
      <c r="A45597" s="4"/>
      <c r="B45597" s="4"/>
    </row>
    <row r="45598" ht="14.25" customHeight="1">
      <c r="A45598" s="4"/>
      <c r="B45598" s="4"/>
    </row>
    <row r="45599" ht="14.25" customHeight="1">
      <c r="A45599" s="4"/>
      <c r="B45599" s="4"/>
    </row>
    <row r="45600" ht="14.25" customHeight="1">
      <c r="A45600" s="4"/>
      <c r="B45600" s="4"/>
    </row>
    <row r="45601" ht="14.25" customHeight="1">
      <c r="A45601" s="4"/>
      <c r="B45601" s="4"/>
    </row>
    <row r="45602" ht="14.25" customHeight="1">
      <c r="A45602" s="4"/>
      <c r="B45602" s="4"/>
    </row>
    <row r="45603" ht="14.25" customHeight="1">
      <c r="A45603" s="4"/>
      <c r="B45603" s="4"/>
    </row>
    <row r="45604" ht="14.25" customHeight="1">
      <c r="A45604" s="4"/>
      <c r="B45604" s="4"/>
    </row>
    <row r="45605" ht="14.25" customHeight="1">
      <c r="A45605" s="4"/>
      <c r="B45605" s="4"/>
    </row>
    <row r="45606" ht="14.25" customHeight="1">
      <c r="A45606" s="4"/>
      <c r="B45606" s="4"/>
    </row>
    <row r="45607" ht="14.25" customHeight="1">
      <c r="A45607" s="4"/>
      <c r="B45607" s="4"/>
    </row>
    <row r="45608" ht="14.25" customHeight="1">
      <c r="A45608" s="4"/>
      <c r="B45608" s="4"/>
    </row>
    <row r="45609" ht="14.25" customHeight="1">
      <c r="A45609" s="4"/>
      <c r="B45609" s="4"/>
    </row>
    <row r="45610" ht="14.25" customHeight="1">
      <c r="A45610" s="4"/>
      <c r="B45610" s="4"/>
    </row>
    <row r="45611" ht="14.25" customHeight="1">
      <c r="A45611" s="4"/>
      <c r="B45611" s="4"/>
    </row>
    <row r="45612" ht="14.25" customHeight="1">
      <c r="A45612" s="4"/>
      <c r="B45612" s="4"/>
    </row>
    <row r="45613" ht="14.25" customHeight="1">
      <c r="A45613" s="4"/>
      <c r="B45613" s="4"/>
    </row>
    <row r="45614" ht="14.25" customHeight="1">
      <c r="A45614" s="4"/>
      <c r="B45614" s="4"/>
    </row>
    <row r="45615" ht="14.25" customHeight="1">
      <c r="A45615" s="4"/>
      <c r="B45615" s="4"/>
    </row>
    <row r="45616" ht="14.25" customHeight="1">
      <c r="A45616" s="4"/>
      <c r="B45616" s="4"/>
    </row>
    <row r="45617" ht="14.25" customHeight="1">
      <c r="A45617" s="4"/>
      <c r="B45617" s="4"/>
    </row>
    <row r="45618" ht="14.25" customHeight="1">
      <c r="A45618" s="4"/>
      <c r="B45618" s="4"/>
    </row>
    <row r="45619" ht="14.25" customHeight="1">
      <c r="A45619" s="4"/>
      <c r="B45619" s="4"/>
    </row>
    <row r="45620" ht="14.25" customHeight="1">
      <c r="A45620" s="4"/>
      <c r="B45620" s="4"/>
    </row>
    <row r="45621" ht="14.25" customHeight="1">
      <c r="A45621" s="4"/>
      <c r="B45621" s="4"/>
    </row>
    <row r="45622" ht="14.25" customHeight="1">
      <c r="A45622" s="4"/>
      <c r="B45622" s="4"/>
    </row>
    <row r="45623" ht="14.25" customHeight="1">
      <c r="A45623" s="4"/>
      <c r="B45623" s="4"/>
    </row>
    <row r="45624" ht="14.25" customHeight="1">
      <c r="A45624" s="4"/>
      <c r="B45624" s="4"/>
    </row>
    <row r="45625" ht="14.25" customHeight="1">
      <c r="A45625" s="4"/>
      <c r="B45625" s="4"/>
    </row>
    <row r="45626" ht="14.25" customHeight="1">
      <c r="A45626" s="4"/>
      <c r="B45626" s="4"/>
    </row>
    <row r="45627" ht="14.25" customHeight="1">
      <c r="A45627" s="4"/>
      <c r="B45627" s="4"/>
    </row>
    <row r="45628" ht="14.25" customHeight="1">
      <c r="A45628" s="4"/>
      <c r="B45628" s="4"/>
    </row>
    <row r="45629" ht="14.25" customHeight="1">
      <c r="A45629" s="4"/>
      <c r="B45629" s="4"/>
    </row>
    <row r="45630" ht="14.25" customHeight="1">
      <c r="A45630" s="4"/>
      <c r="B45630" s="4"/>
    </row>
    <row r="45631" ht="14.25" customHeight="1">
      <c r="A45631" s="4"/>
      <c r="B45631" s="4"/>
    </row>
    <row r="45632" ht="14.25" customHeight="1">
      <c r="A45632" s="4"/>
      <c r="B45632" s="4"/>
    </row>
    <row r="45633" ht="14.25" customHeight="1">
      <c r="A45633" s="4"/>
      <c r="B45633" s="4"/>
    </row>
    <row r="45634" ht="14.25" customHeight="1">
      <c r="A45634" s="4"/>
      <c r="B45634" s="4"/>
    </row>
    <row r="45635" ht="14.25" customHeight="1">
      <c r="A45635" s="4"/>
      <c r="B45635" s="4"/>
    </row>
    <row r="45636" ht="14.25" customHeight="1">
      <c r="A45636" s="4"/>
      <c r="B45636" s="4"/>
    </row>
    <row r="45637" ht="14.25" customHeight="1">
      <c r="A45637" s="4"/>
      <c r="B45637" s="4"/>
    </row>
    <row r="45638" ht="14.25" customHeight="1">
      <c r="A45638" s="4"/>
      <c r="B45638" s="4"/>
    </row>
    <row r="45639" ht="14.25" customHeight="1">
      <c r="A45639" s="4"/>
      <c r="B45639" s="4"/>
    </row>
    <row r="45640" ht="14.25" customHeight="1">
      <c r="A45640" s="4"/>
      <c r="B45640" s="4"/>
    </row>
    <row r="45641" ht="14.25" customHeight="1">
      <c r="A45641" s="4"/>
      <c r="B45641" s="4"/>
    </row>
    <row r="45642" ht="14.25" customHeight="1">
      <c r="A45642" s="4"/>
      <c r="B45642" s="4"/>
    </row>
    <row r="45643" ht="14.25" customHeight="1">
      <c r="A45643" s="4"/>
      <c r="B45643" s="4"/>
    </row>
    <row r="45644" ht="14.25" customHeight="1">
      <c r="A45644" s="4"/>
      <c r="B45644" s="4"/>
    </row>
    <row r="45645" ht="14.25" customHeight="1">
      <c r="A45645" s="4"/>
      <c r="B45645" s="4"/>
    </row>
    <row r="45646" ht="14.25" customHeight="1">
      <c r="A45646" s="4"/>
      <c r="B45646" s="4"/>
    </row>
    <row r="45647" ht="14.25" customHeight="1">
      <c r="A45647" s="4"/>
      <c r="B45647" s="4"/>
    </row>
    <row r="45648" ht="14.25" customHeight="1">
      <c r="A45648" s="4"/>
      <c r="B45648" s="4"/>
    </row>
    <row r="45649" ht="14.25" customHeight="1">
      <c r="A45649" s="4"/>
      <c r="B45649" s="4"/>
    </row>
    <row r="45650" ht="14.25" customHeight="1">
      <c r="A45650" s="4"/>
      <c r="B45650" s="4"/>
    </row>
    <row r="45651" ht="14.25" customHeight="1">
      <c r="A45651" s="4"/>
      <c r="B45651" s="4"/>
    </row>
    <row r="45652" ht="14.25" customHeight="1">
      <c r="A45652" s="4"/>
      <c r="B45652" s="4"/>
    </row>
    <row r="45653" ht="14.25" customHeight="1">
      <c r="A45653" s="4"/>
      <c r="B45653" s="4"/>
    </row>
    <row r="45654" ht="14.25" customHeight="1">
      <c r="A45654" s="4"/>
      <c r="B45654" s="4"/>
    </row>
    <row r="45655" ht="14.25" customHeight="1">
      <c r="A45655" s="4"/>
      <c r="B45655" s="4"/>
    </row>
    <row r="45656" ht="14.25" customHeight="1">
      <c r="A45656" s="4"/>
      <c r="B45656" s="4"/>
    </row>
    <row r="45657" ht="14.25" customHeight="1">
      <c r="A45657" s="4"/>
      <c r="B45657" s="4"/>
    </row>
    <row r="45658" ht="14.25" customHeight="1">
      <c r="A45658" s="4"/>
      <c r="B45658" s="4"/>
    </row>
    <row r="45659" ht="14.25" customHeight="1">
      <c r="A45659" s="4"/>
      <c r="B45659" s="4"/>
    </row>
    <row r="45660" ht="14.25" customHeight="1">
      <c r="A45660" s="4"/>
      <c r="B45660" s="4"/>
    </row>
    <row r="45661" ht="14.25" customHeight="1">
      <c r="A45661" s="4"/>
      <c r="B45661" s="4"/>
    </row>
    <row r="45662" ht="14.25" customHeight="1">
      <c r="A45662" s="4"/>
      <c r="B45662" s="4"/>
    </row>
    <row r="45663" ht="14.25" customHeight="1">
      <c r="A45663" s="4"/>
      <c r="B45663" s="4"/>
    </row>
    <row r="45664" ht="14.25" customHeight="1">
      <c r="A45664" s="4"/>
      <c r="B45664" s="4"/>
    </row>
    <row r="45665" ht="14.25" customHeight="1">
      <c r="A45665" s="4"/>
      <c r="B45665" s="4"/>
    </row>
    <row r="45666" ht="14.25" customHeight="1">
      <c r="A45666" s="4"/>
      <c r="B45666" s="4"/>
    </row>
    <row r="45667" ht="14.25" customHeight="1">
      <c r="A45667" s="4"/>
      <c r="B45667" s="4"/>
    </row>
    <row r="45668" ht="14.25" customHeight="1">
      <c r="A45668" s="4"/>
      <c r="B45668" s="4"/>
    </row>
    <row r="45669" ht="14.25" customHeight="1">
      <c r="A45669" s="4"/>
      <c r="B45669" s="4"/>
    </row>
    <row r="45670" ht="14.25" customHeight="1">
      <c r="A45670" s="4"/>
      <c r="B45670" s="4"/>
    </row>
    <row r="45671" ht="14.25" customHeight="1">
      <c r="A45671" s="4"/>
      <c r="B45671" s="4"/>
    </row>
    <row r="45672" ht="14.25" customHeight="1">
      <c r="A45672" s="4"/>
      <c r="B45672" s="4"/>
    </row>
    <row r="45673" ht="14.25" customHeight="1">
      <c r="A45673" s="4"/>
      <c r="B45673" s="4"/>
    </row>
    <row r="45674" ht="14.25" customHeight="1">
      <c r="A45674" s="4"/>
      <c r="B45674" s="4"/>
    </row>
    <row r="45675" ht="14.25" customHeight="1">
      <c r="A45675" s="4"/>
      <c r="B45675" s="4"/>
    </row>
    <row r="45676" ht="14.25" customHeight="1">
      <c r="A45676" s="4"/>
      <c r="B45676" s="4"/>
    </row>
    <row r="45677" ht="14.25" customHeight="1">
      <c r="A45677" s="4"/>
      <c r="B45677" s="4"/>
    </row>
    <row r="45678" ht="14.25" customHeight="1">
      <c r="A45678" s="4"/>
      <c r="B45678" s="4"/>
    </row>
    <row r="45679" ht="14.25" customHeight="1">
      <c r="A45679" s="4"/>
      <c r="B45679" s="4"/>
    </row>
    <row r="45680" ht="14.25" customHeight="1">
      <c r="A45680" s="4"/>
      <c r="B45680" s="4"/>
    </row>
    <row r="45681" ht="14.25" customHeight="1">
      <c r="A45681" s="4"/>
      <c r="B45681" s="4"/>
    </row>
    <row r="45682" ht="14.25" customHeight="1">
      <c r="A45682" s="4"/>
      <c r="B45682" s="4"/>
    </row>
    <row r="45683" ht="14.25" customHeight="1">
      <c r="A45683" s="4"/>
      <c r="B45683" s="4"/>
    </row>
    <row r="45684" ht="14.25" customHeight="1">
      <c r="A45684" s="4"/>
      <c r="B45684" s="4"/>
    </row>
    <row r="45685" ht="14.25" customHeight="1">
      <c r="A45685" s="4"/>
      <c r="B45685" s="4"/>
    </row>
    <row r="45686" ht="14.25" customHeight="1">
      <c r="A45686" s="4"/>
      <c r="B45686" s="4"/>
    </row>
    <row r="45687" ht="14.25" customHeight="1">
      <c r="A45687" s="4"/>
      <c r="B45687" s="4"/>
    </row>
    <row r="45688" ht="14.25" customHeight="1">
      <c r="A45688" s="4"/>
      <c r="B45688" s="4"/>
    </row>
    <row r="45689" ht="14.25" customHeight="1">
      <c r="A45689" s="4"/>
      <c r="B45689" s="4"/>
    </row>
    <row r="45690" ht="14.25" customHeight="1">
      <c r="A45690" s="4"/>
      <c r="B45690" s="4"/>
    </row>
    <row r="45691" ht="14.25" customHeight="1">
      <c r="A45691" s="4"/>
      <c r="B45691" s="4"/>
    </row>
    <row r="45692" ht="14.25" customHeight="1">
      <c r="A45692" s="4"/>
      <c r="B45692" s="4"/>
    </row>
    <row r="45693" ht="14.25" customHeight="1">
      <c r="A45693" s="4"/>
      <c r="B45693" s="4"/>
    </row>
    <row r="45694" ht="14.25" customHeight="1">
      <c r="A45694" s="4"/>
      <c r="B45694" s="4"/>
    </row>
    <row r="45695" ht="14.25" customHeight="1">
      <c r="A45695" s="4"/>
      <c r="B45695" s="4"/>
    </row>
    <row r="45696" ht="14.25" customHeight="1">
      <c r="A45696" s="4"/>
      <c r="B45696" s="4"/>
    </row>
    <row r="45697" ht="14.25" customHeight="1">
      <c r="A45697" s="4"/>
      <c r="B45697" s="4"/>
    </row>
    <row r="45698" ht="14.25" customHeight="1">
      <c r="A45698" s="4"/>
      <c r="B45698" s="4"/>
    </row>
    <row r="45699" ht="14.25" customHeight="1">
      <c r="A45699" s="4"/>
      <c r="B45699" s="4"/>
    </row>
    <row r="45700" ht="14.25" customHeight="1">
      <c r="A45700" s="4"/>
      <c r="B45700" s="4"/>
    </row>
    <row r="45701" ht="14.25" customHeight="1">
      <c r="A45701" s="4"/>
      <c r="B45701" s="4"/>
    </row>
    <row r="45702" ht="14.25" customHeight="1">
      <c r="A45702" s="4"/>
      <c r="B45702" s="4"/>
    </row>
    <row r="45703" ht="14.25" customHeight="1">
      <c r="A45703" s="4"/>
      <c r="B45703" s="4"/>
    </row>
    <row r="45704" ht="14.25" customHeight="1">
      <c r="A45704" s="4"/>
      <c r="B45704" s="4"/>
    </row>
    <row r="45705" ht="14.25" customHeight="1">
      <c r="A45705" s="4"/>
      <c r="B45705" s="4"/>
    </row>
    <row r="45706" ht="14.25" customHeight="1">
      <c r="A45706" s="4"/>
      <c r="B45706" s="4"/>
    </row>
    <row r="45707" ht="14.25" customHeight="1">
      <c r="A45707" s="4"/>
      <c r="B45707" s="4"/>
    </row>
    <row r="45708" ht="14.25" customHeight="1">
      <c r="A45708" s="4"/>
      <c r="B45708" s="4"/>
    </row>
    <row r="45709" ht="14.25" customHeight="1">
      <c r="A45709" s="4"/>
      <c r="B45709" s="4"/>
    </row>
    <row r="45710" ht="14.25" customHeight="1">
      <c r="A45710" s="4"/>
      <c r="B45710" s="4"/>
    </row>
    <row r="45711" ht="14.25" customHeight="1">
      <c r="A45711" s="4"/>
      <c r="B45711" s="4"/>
    </row>
    <row r="45712" ht="14.25" customHeight="1">
      <c r="A45712" s="4"/>
      <c r="B45712" s="4"/>
    </row>
    <row r="45713" ht="14.25" customHeight="1">
      <c r="A45713" s="4"/>
      <c r="B45713" s="4"/>
    </row>
    <row r="45714" ht="14.25" customHeight="1">
      <c r="A45714" s="4"/>
      <c r="B45714" s="4"/>
    </row>
    <row r="45715" ht="14.25" customHeight="1">
      <c r="A45715" s="4"/>
      <c r="B45715" s="4"/>
    </row>
    <row r="45716" ht="14.25" customHeight="1">
      <c r="A45716" s="4"/>
      <c r="B45716" s="4"/>
    </row>
    <row r="45717" ht="14.25" customHeight="1">
      <c r="A45717" s="4"/>
      <c r="B45717" s="4"/>
    </row>
    <row r="45718" ht="14.25" customHeight="1">
      <c r="A45718" s="4"/>
      <c r="B45718" s="4"/>
    </row>
    <row r="45719" ht="14.25" customHeight="1">
      <c r="A45719" s="4"/>
      <c r="B45719" s="4"/>
    </row>
    <row r="45720" ht="14.25" customHeight="1">
      <c r="A45720" s="4"/>
      <c r="B45720" s="4"/>
    </row>
    <row r="45721" ht="14.25" customHeight="1">
      <c r="A45721" s="4"/>
      <c r="B45721" s="4"/>
    </row>
    <row r="45722" ht="14.25" customHeight="1">
      <c r="A45722" s="4"/>
      <c r="B45722" s="4"/>
    </row>
    <row r="45723" ht="14.25" customHeight="1">
      <c r="A45723" s="4"/>
      <c r="B45723" s="4"/>
    </row>
    <row r="45724" ht="14.25" customHeight="1">
      <c r="A45724" s="4"/>
      <c r="B45724" s="4"/>
    </row>
    <row r="45725" ht="14.25" customHeight="1">
      <c r="A45725" s="4"/>
      <c r="B45725" s="4"/>
    </row>
    <row r="45726" ht="14.25" customHeight="1">
      <c r="A45726" s="4"/>
      <c r="B45726" s="4"/>
    </row>
    <row r="45727" ht="14.25" customHeight="1">
      <c r="A45727" s="4"/>
      <c r="B45727" s="4"/>
    </row>
    <row r="45728" ht="14.25" customHeight="1">
      <c r="A45728" s="4"/>
      <c r="B45728" s="4"/>
    </row>
    <row r="45729" ht="14.25" customHeight="1">
      <c r="A45729" s="4"/>
      <c r="B45729" s="4"/>
    </row>
    <row r="45730" ht="14.25" customHeight="1">
      <c r="A45730" s="4"/>
      <c r="B45730" s="4"/>
    </row>
    <row r="45731" ht="14.25" customHeight="1">
      <c r="A45731" s="4"/>
      <c r="B45731" s="4"/>
    </row>
    <row r="45732" ht="14.25" customHeight="1">
      <c r="A45732" s="4"/>
      <c r="B45732" s="4"/>
    </row>
    <row r="45733" ht="14.25" customHeight="1">
      <c r="A45733" s="4"/>
      <c r="B45733" s="4"/>
    </row>
    <row r="45734" ht="14.25" customHeight="1">
      <c r="A45734" s="4"/>
      <c r="B45734" s="4"/>
    </row>
    <row r="45735" ht="14.25" customHeight="1">
      <c r="A45735" s="4"/>
      <c r="B45735" s="4"/>
    </row>
    <row r="45736" ht="14.25" customHeight="1">
      <c r="A45736" s="4"/>
      <c r="B45736" s="4"/>
    </row>
    <row r="45737" ht="14.25" customHeight="1">
      <c r="A45737" s="4"/>
      <c r="B45737" s="4"/>
    </row>
    <row r="45738" ht="14.25" customHeight="1">
      <c r="A45738" s="4"/>
      <c r="B45738" s="4"/>
    </row>
    <row r="45739" ht="14.25" customHeight="1">
      <c r="A45739" s="4"/>
      <c r="B45739" s="4"/>
    </row>
    <row r="45740" ht="14.25" customHeight="1">
      <c r="A45740" s="4"/>
      <c r="B45740" s="4"/>
    </row>
    <row r="45741" ht="14.25" customHeight="1">
      <c r="A45741" s="4"/>
      <c r="B45741" s="4"/>
    </row>
    <row r="45742" ht="14.25" customHeight="1">
      <c r="A45742" s="4"/>
      <c r="B45742" s="4"/>
    </row>
    <row r="45743" ht="14.25" customHeight="1">
      <c r="A45743" s="4"/>
      <c r="B45743" s="4"/>
    </row>
    <row r="45744" ht="14.25" customHeight="1">
      <c r="A45744" s="4"/>
      <c r="B45744" s="4"/>
    </row>
    <row r="45745" ht="14.25" customHeight="1">
      <c r="A45745" s="4"/>
      <c r="B45745" s="4"/>
    </row>
    <row r="45746" ht="14.25" customHeight="1">
      <c r="A45746" s="4"/>
      <c r="B45746" s="4"/>
    </row>
    <row r="45747" ht="14.25" customHeight="1">
      <c r="A45747" s="4"/>
      <c r="B45747" s="4"/>
    </row>
    <row r="45748" ht="14.25" customHeight="1">
      <c r="A45748" s="4"/>
      <c r="B45748" s="4"/>
    </row>
    <row r="45749" ht="14.25" customHeight="1">
      <c r="A45749" s="4"/>
      <c r="B45749" s="4"/>
    </row>
    <row r="45750" ht="14.25" customHeight="1">
      <c r="A45750" s="4"/>
      <c r="B45750" s="4"/>
    </row>
    <row r="45751" ht="14.25" customHeight="1">
      <c r="A45751" s="4"/>
      <c r="B45751" s="4"/>
    </row>
    <row r="45752" ht="14.25" customHeight="1">
      <c r="A45752" s="4"/>
      <c r="B45752" s="4"/>
    </row>
    <row r="45753" ht="14.25" customHeight="1">
      <c r="A45753" s="4"/>
      <c r="B45753" s="4"/>
    </row>
    <row r="45754" ht="14.25" customHeight="1">
      <c r="A45754" s="4"/>
      <c r="B45754" s="4"/>
    </row>
    <row r="45755" ht="14.25" customHeight="1">
      <c r="A45755" s="4"/>
      <c r="B45755" s="4"/>
    </row>
    <row r="45756" ht="14.25" customHeight="1">
      <c r="A45756" s="4"/>
      <c r="B45756" s="4"/>
    </row>
    <row r="45757" ht="14.25" customHeight="1">
      <c r="A45757" s="4"/>
      <c r="B45757" s="4"/>
    </row>
    <row r="45758" ht="14.25" customHeight="1">
      <c r="A45758" s="4"/>
      <c r="B45758" s="4"/>
    </row>
    <row r="45759" ht="14.25" customHeight="1">
      <c r="A45759" s="4"/>
      <c r="B45759" s="4"/>
    </row>
    <row r="45760" ht="14.25" customHeight="1">
      <c r="A45760" s="4"/>
      <c r="B45760" s="4"/>
    </row>
    <row r="45761" ht="14.25" customHeight="1">
      <c r="A45761" s="4"/>
      <c r="B45761" s="4"/>
    </row>
    <row r="45762" ht="14.25" customHeight="1">
      <c r="A45762" s="4"/>
      <c r="B45762" s="4"/>
    </row>
    <row r="45763" ht="14.25" customHeight="1">
      <c r="A45763" s="4"/>
      <c r="B45763" s="4"/>
    </row>
    <row r="45764" ht="14.25" customHeight="1">
      <c r="A45764" s="4"/>
      <c r="B45764" s="4"/>
    </row>
    <row r="45765" ht="14.25" customHeight="1">
      <c r="A45765" s="4"/>
      <c r="B45765" s="4"/>
    </row>
    <row r="45766" ht="14.25" customHeight="1">
      <c r="A45766" s="4"/>
      <c r="B45766" s="4"/>
    </row>
    <row r="45767" ht="14.25" customHeight="1">
      <c r="A45767" s="4"/>
      <c r="B45767" s="4"/>
    </row>
    <row r="45768" ht="14.25" customHeight="1">
      <c r="A45768" s="4"/>
      <c r="B45768" s="4"/>
    </row>
    <row r="45769" ht="14.25" customHeight="1">
      <c r="A45769" s="4"/>
      <c r="B45769" s="4"/>
    </row>
    <row r="45770" ht="14.25" customHeight="1">
      <c r="A45770" s="4"/>
      <c r="B45770" s="4"/>
    </row>
    <row r="45771" ht="14.25" customHeight="1">
      <c r="A45771" s="4"/>
      <c r="B45771" s="4"/>
    </row>
    <row r="45772" ht="14.25" customHeight="1">
      <c r="A45772" s="4"/>
      <c r="B45772" s="4"/>
    </row>
    <row r="45773" ht="14.25" customHeight="1">
      <c r="A45773" s="4"/>
      <c r="B45773" s="4"/>
    </row>
    <row r="45774" ht="14.25" customHeight="1">
      <c r="A45774" s="4"/>
      <c r="B45774" s="4"/>
    </row>
    <row r="45775" ht="14.25" customHeight="1">
      <c r="A45775" s="4"/>
      <c r="B45775" s="4"/>
    </row>
    <row r="45776" ht="14.25" customHeight="1">
      <c r="A45776" s="4"/>
      <c r="B45776" s="4"/>
    </row>
    <row r="45777" ht="14.25" customHeight="1">
      <c r="A45777" s="4"/>
      <c r="B45777" s="4"/>
    </row>
    <row r="45778" ht="14.25" customHeight="1">
      <c r="A45778" s="4"/>
      <c r="B45778" s="4"/>
    </row>
    <row r="45779" ht="14.25" customHeight="1">
      <c r="A45779" s="4"/>
      <c r="B45779" s="4"/>
    </row>
    <row r="45780" ht="14.25" customHeight="1">
      <c r="A45780" s="4"/>
      <c r="B45780" s="4"/>
    </row>
    <row r="45781" ht="14.25" customHeight="1">
      <c r="A45781" s="4"/>
      <c r="B45781" s="4"/>
    </row>
    <row r="45782" ht="14.25" customHeight="1">
      <c r="A45782" s="4"/>
      <c r="B45782" s="4"/>
    </row>
    <row r="45783" ht="14.25" customHeight="1">
      <c r="A45783" s="4"/>
      <c r="B45783" s="4"/>
    </row>
    <row r="45784" ht="14.25" customHeight="1">
      <c r="A45784" s="4"/>
      <c r="B45784" s="4"/>
    </row>
    <row r="45785" ht="14.25" customHeight="1">
      <c r="A45785" s="4"/>
      <c r="B45785" s="4"/>
    </row>
    <row r="45786" ht="14.25" customHeight="1">
      <c r="A45786" s="4"/>
      <c r="B45786" s="4"/>
    </row>
    <row r="45787" ht="14.25" customHeight="1">
      <c r="A45787" s="4"/>
      <c r="B45787" s="4"/>
    </row>
    <row r="45788" ht="14.25" customHeight="1">
      <c r="A45788" s="4"/>
      <c r="B45788" s="4"/>
    </row>
    <row r="45789" ht="14.25" customHeight="1">
      <c r="A45789" s="4"/>
      <c r="B45789" s="4"/>
    </row>
    <row r="45790" ht="14.25" customHeight="1">
      <c r="A45790" s="4"/>
      <c r="B45790" s="4"/>
    </row>
    <row r="45791" ht="14.25" customHeight="1">
      <c r="A45791" s="4"/>
      <c r="B45791" s="4"/>
    </row>
    <row r="45792" ht="14.25" customHeight="1">
      <c r="A45792" s="4"/>
      <c r="B45792" s="4"/>
    </row>
    <row r="45793" ht="14.25" customHeight="1">
      <c r="A45793" s="4"/>
      <c r="B45793" s="4"/>
    </row>
    <row r="45794" ht="14.25" customHeight="1">
      <c r="A45794" s="4"/>
      <c r="B45794" s="4"/>
    </row>
    <row r="45795" ht="14.25" customHeight="1">
      <c r="A45795" s="4"/>
      <c r="B45795" s="4"/>
    </row>
    <row r="45796" ht="14.25" customHeight="1">
      <c r="A45796" s="4"/>
      <c r="B45796" s="4"/>
    </row>
    <row r="45797" ht="14.25" customHeight="1">
      <c r="A45797" s="4"/>
      <c r="B45797" s="4"/>
    </row>
    <row r="45798" ht="14.25" customHeight="1">
      <c r="A45798" s="4"/>
      <c r="B45798" s="4"/>
    </row>
    <row r="45799" ht="14.25" customHeight="1">
      <c r="A45799" s="4"/>
      <c r="B45799" s="4"/>
    </row>
    <row r="45800" ht="14.25" customHeight="1">
      <c r="A45800" s="4"/>
      <c r="B45800" s="4"/>
    </row>
    <row r="45801" ht="14.25" customHeight="1">
      <c r="A45801" s="4"/>
      <c r="B45801" s="4"/>
    </row>
    <row r="45802" ht="14.25" customHeight="1">
      <c r="A45802" s="4"/>
      <c r="B45802" s="4"/>
    </row>
    <row r="45803" ht="14.25" customHeight="1">
      <c r="A45803" s="4"/>
      <c r="B45803" s="4"/>
    </row>
    <row r="45804" ht="14.25" customHeight="1">
      <c r="A45804" s="4"/>
      <c r="B45804" s="4"/>
    </row>
    <row r="45805" ht="14.25" customHeight="1">
      <c r="A45805" s="4"/>
      <c r="B45805" s="4"/>
    </row>
    <row r="45806" ht="14.25" customHeight="1">
      <c r="A45806" s="4"/>
      <c r="B45806" s="4"/>
    </row>
    <row r="45807" ht="14.25" customHeight="1">
      <c r="A45807" s="4"/>
      <c r="B45807" s="4"/>
    </row>
    <row r="45808" ht="14.25" customHeight="1">
      <c r="A45808" s="4"/>
      <c r="B45808" s="4"/>
    </row>
    <row r="45809" ht="14.25" customHeight="1">
      <c r="A45809" s="4"/>
      <c r="B45809" s="4"/>
    </row>
    <row r="45810" ht="14.25" customHeight="1">
      <c r="A45810" s="4"/>
      <c r="B45810" s="4"/>
    </row>
    <row r="45811" ht="14.25" customHeight="1">
      <c r="A45811" s="4"/>
      <c r="B45811" s="4"/>
    </row>
    <row r="45812" ht="14.25" customHeight="1">
      <c r="A45812" s="4"/>
      <c r="B45812" s="4"/>
    </row>
    <row r="45813" ht="14.25" customHeight="1">
      <c r="A45813" s="4"/>
      <c r="B45813" s="4"/>
    </row>
    <row r="45814" ht="14.25" customHeight="1">
      <c r="A45814" s="4"/>
      <c r="B45814" s="4"/>
    </row>
    <row r="45815" ht="14.25" customHeight="1">
      <c r="A45815" s="4"/>
      <c r="B45815" s="4"/>
    </row>
    <row r="45816" ht="14.25" customHeight="1">
      <c r="A45816" s="4"/>
      <c r="B45816" s="4"/>
    </row>
    <row r="45817" ht="14.25" customHeight="1">
      <c r="A45817" s="4"/>
      <c r="B45817" s="4"/>
    </row>
    <row r="45818" ht="14.25" customHeight="1">
      <c r="A45818" s="4"/>
      <c r="B45818" s="4"/>
    </row>
    <row r="45819" ht="14.25" customHeight="1">
      <c r="A45819" s="4"/>
      <c r="B45819" s="4"/>
    </row>
    <row r="45820" ht="14.25" customHeight="1">
      <c r="A45820" s="4"/>
      <c r="B45820" s="4"/>
    </row>
    <row r="45821" ht="14.25" customHeight="1">
      <c r="A45821" s="4"/>
      <c r="B45821" s="4"/>
    </row>
    <row r="45822" ht="14.25" customHeight="1">
      <c r="A45822" s="4"/>
      <c r="B45822" s="4"/>
    </row>
    <row r="45823" ht="14.25" customHeight="1">
      <c r="A45823" s="4"/>
      <c r="B45823" s="4"/>
    </row>
    <row r="45824" ht="14.25" customHeight="1">
      <c r="A45824" s="4"/>
      <c r="B45824" s="4"/>
    </row>
    <row r="45825" ht="14.25" customHeight="1">
      <c r="A45825" s="4"/>
      <c r="B45825" s="4"/>
    </row>
    <row r="45826" ht="14.25" customHeight="1">
      <c r="A45826" s="4"/>
      <c r="B45826" s="4"/>
    </row>
    <row r="45827" ht="14.25" customHeight="1">
      <c r="A45827" s="4"/>
      <c r="B45827" s="4"/>
    </row>
    <row r="45828" ht="14.25" customHeight="1">
      <c r="A45828" s="4"/>
      <c r="B45828" s="4"/>
    </row>
    <row r="45829" ht="14.25" customHeight="1">
      <c r="A45829" s="4"/>
      <c r="B45829" s="4"/>
    </row>
    <row r="45830" ht="14.25" customHeight="1">
      <c r="A45830" s="4"/>
      <c r="B45830" s="4"/>
    </row>
    <row r="45831" ht="14.25" customHeight="1">
      <c r="A45831" s="4"/>
      <c r="B45831" s="4"/>
    </row>
    <row r="45832" ht="14.25" customHeight="1">
      <c r="A45832" s="4"/>
      <c r="B45832" s="4"/>
    </row>
    <row r="45833" ht="14.25" customHeight="1">
      <c r="A45833" s="4"/>
      <c r="B45833" s="4"/>
    </row>
    <row r="45834" ht="14.25" customHeight="1">
      <c r="A45834" s="4"/>
      <c r="B45834" s="4"/>
    </row>
    <row r="45835" ht="14.25" customHeight="1">
      <c r="A45835" s="4"/>
      <c r="B45835" s="4"/>
    </row>
    <row r="45836" ht="14.25" customHeight="1">
      <c r="A45836" s="4"/>
      <c r="B45836" s="4"/>
    </row>
    <row r="45837" ht="14.25" customHeight="1">
      <c r="A45837" s="4"/>
      <c r="B45837" s="4"/>
    </row>
    <row r="45838" ht="14.25" customHeight="1">
      <c r="A45838" s="4"/>
      <c r="B45838" s="4"/>
    </row>
    <row r="45839" ht="14.25" customHeight="1">
      <c r="A45839" s="4"/>
      <c r="B45839" s="4"/>
    </row>
    <row r="45840" ht="14.25" customHeight="1">
      <c r="A45840" s="4"/>
      <c r="B45840" s="4"/>
    </row>
    <row r="45841" ht="14.25" customHeight="1">
      <c r="A45841" s="4"/>
      <c r="B45841" s="4"/>
    </row>
    <row r="45842" ht="14.25" customHeight="1">
      <c r="A45842" s="4"/>
      <c r="B45842" s="4"/>
    </row>
    <row r="45843" ht="14.25" customHeight="1">
      <c r="A45843" s="4"/>
      <c r="B45843" s="4"/>
    </row>
    <row r="45844" ht="14.25" customHeight="1">
      <c r="A45844" s="4"/>
      <c r="B45844" s="4"/>
    </row>
    <row r="45845" ht="14.25" customHeight="1">
      <c r="A45845" s="4"/>
      <c r="B45845" s="4"/>
    </row>
    <row r="45846" ht="14.25" customHeight="1">
      <c r="A45846" s="4"/>
      <c r="B45846" s="4"/>
    </row>
    <row r="45847" ht="14.25" customHeight="1">
      <c r="A45847" s="4"/>
      <c r="B45847" s="4"/>
    </row>
    <row r="45848" ht="14.25" customHeight="1">
      <c r="A45848" s="4"/>
      <c r="B45848" s="4"/>
    </row>
    <row r="45849" ht="14.25" customHeight="1">
      <c r="A45849" s="4"/>
      <c r="B45849" s="4"/>
    </row>
    <row r="45850" ht="14.25" customHeight="1">
      <c r="A45850" s="4"/>
      <c r="B45850" s="4"/>
    </row>
    <row r="45851" ht="14.25" customHeight="1">
      <c r="A45851" s="4"/>
      <c r="B45851" s="4"/>
    </row>
    <row r="45852" ht="14.25" customHeight="1">
      <c r="A45852" s="4"/>
      <c r="B45852" s="4"/>
    </row>
    <row r="45853" ht="14.25" customHeight="1">
      <c r="A45853" s="4"/>
      <c r="B45853" s="4"/>
    </row>
    <row r="45854" ht="14.25" customHeight="1">
      <c r="A45854" s="4"/>
      <c r="B45854" s="4"/>
    </row>
    <row r="45855" ht="14.25" customHeight="1">
      <c r="A45855" s="4"/>
      <c r="B45855" s="4"/>
    </row>
    <row r="45856" ht="14.25" customHeight="1">
      <c r="A45856" s="4"/>
      <c r="B45856" s="4"/>
    </row>
    <row r="45857" ht="14.25" customHeight="1">
      <c r="A45857" s="4"/>
      <c r="B45857" s="4"/>
    </row>
    <row r="45858" ht="14.25" customHeight="1">
      <c r="A45858" s="4"/>
      <c r="B45858" s="4"/>
    </row>
    <row r="45859" ht="14.25" customHeight="1">
      <c r="A45859" s="4"/>
      <c r="B45859" s="4"/>
    </row>
    <row r="45860" ht="14.25" customHeight="1">
      <c r="A45860" s="4"/>
      <c r="B45860" s="4"/>
    </row>
    <row r="45861" ht="14.25" customHeight="1">
      <c r="A45861" s="4"/>
      <c r="B45861" s="4"/>
    </row>
    <row r="45862" ht="14.25" customHeight="1">
      <c r="A45862" s="4"/>
      <c r="B45862" s="4"/>
    </row>
    <row r="45863" ht="14.25" customHeight="1">
      <c r="A45863" s="4"/>
      <c r="B45863" s="4"/>
    </row>
    <row r="45864" ht="14.25" customHeight="1">
      <c r="A45864" s="4"/>
      <c r="B45864" s="4"/>
    </row>
    <row r="45865" ht="14.25" customHeight="1">
      <c r="A45865" s="4"/>
      <c r="B45865" s="4"/>
    </row>
    <row r="45866" ht="14.25" customHeight="1">
      <c r="A45866" s="4"/>
      <c r="B45866" s="4"/>
    </row>
    <row r="45867" ht="14.25" customHeight="1">
      <c r="A45867" s="4"/>
      <c r="B45867" s="4"/>
    </row>
    <row r="45868" ht="14.25" customHeight="1">
      <c r="A45868" s="4"/>
      <c r="B45868" s="4"/>
    </row>
    <row r="45869" ht="14.25" customHeight="1">
      <c r="A45869" s="4"/>
      <c r="B45869" s="4"/>
    </row>
    <row r="45870" ht="14.25" customHeight="1">
      <c r="A45870" s="4"/>
      <c r="B45870" s="4"/>
    </row>
    <row r="45871" ht="14.25" customHeight="1">
      <c r="A45871" s="4"/>
      <c r="B45871" s="4"/>
    </row>
    <row r="45872" ht="14.25" customHeight="1">
      <c r="A45872" s="4"/>
      <c r="B45872" s="4"/>
    </row>
    <row r="45873" ht="14.25" customHeight="1">
      <c r="A45873" s="4"/>
      <c r="B45873" s="4"/>
    </row>
    <row r="45874" ht="14.25" customHeight="1">
      <c r="A45874" s="4"/>
      <c r="B45874" s="4"/>
    </row>
    <row r="45875" ht="14.25" customHeight="1">
      <c r="A45875" s="4"/>
      <c r="B45875" s="4"/>
    </row>
    <row r="45876" ht="14.25" customHeight="1">
      <c r="A45876" s="4"/>
      <c r="B45876" s="4"/>
    </row>
    <row r="45877" ht="14.25" customHeight="1">
      <c r="A45877" s="4"/>
      <c r="B45877" s="4"/>
    </row>
    <row r="45878" ht="14.25" customHeight="1">
      <c r="A45878" s="4"/>
      <c r="B45878" s="4"/>
    </row>
    <row r="45879" ht="14.25" customHeight="1">
      <c r="A45879" s="4"/>
      <c r="B45879" s="4"/>
    </row>
    <row r="45880" ht="14.25" customHeight="1">
      <c r="A45880" s="4"/>
      <c r="B45880" s="4"/>
    </row>
    <row r="45881" ht="14.25" customHeight="1">
      <c r="A45881" s="4"/>
      <c r="B45881" s="4"/>
    </row>
    <row r="45882" ht="14.25" customHeight="1">
      <c r="A45882" s="4"/>
      <c r="B45882" s="4"/>
    </row>
    <row r="45883" ht="14.25" customHeight="1">
      <c r="A45883" s="4"/>
      <c r="B45883" s="4"/>
    </row>
    <row r="45884" ht="14.25" customHeight="1">
      <c r="A45884" s="4"/>
      <c r="B45884" s="4"/>
    </row>
    <row r="45885" ht="14.25" customHeight="1">
      <c r="A45885" s="4"/>
      <c r="B45885" s="4"/>
    </row>
    <row r="45886" ht="14.25" customHeight="1">
      <c r="A45886" s="4"/>
      <c r="B45886" s="4"/>
    </row>
    <row r="45887" ht="14.25" customHeight="1">
      <c r="A45887" s="4"/>
      <c r="B45887" s="4"/>
    </row>
    <row r="45888" ht="14.25" customHeight="1">
      <c r="A45888" s="4"/>
      <c r="B45888" s="4"/>
    </row>
    <row r="45889" ht="14.25" customHeight="1">
      <c r="A45889" s="4"/>
      <c r="B45889" s="4"/>
    </row>
    <row r="45890" ht="14.25" customHeight="1">
      <c r="A45890" s="4"/>
      <c r="B45890" s="4"/>
    </row>
    <row r="45891" ht="14.25" customHeight="1">
      <c r="A45891" s="4"/>
      <c r="B45891" s="4"/>
    </row>
    <row r="45892" ht="14.25" customHeight="1">
      <c r="A45892" s="4"/>
      <c r="B45892" s="4"/>
    </row>
    <row r="45893" ht="14.25" customHeight="1">
      <c r="A45893" s="4"/>
      <c r="B45893" s="4"/>
    </row>
    <row r="45894" ht="14.25" customHeight="1">
      <c r="A45894" s="4"/>
      <c r="B45894" s="4"/>
    </row>
    <row r="45895" ht="14.25" customHeight="1">
      <c r="A45895" s="4"/>
      <c r="B45895" s="4"/>
    </row>
    <row r="45896" ht="14.25" customHeight="1">
      <c r="A45896" s="4"/>
      <c r="B45896" s="4"/>
    </row>
    <row r="45897" ht="14.25" customHeight="1">
      <c r="A45897" s="4"/>
      <c r="B45897" s="4"/>
    </row>
    <row r="45898" ht="14.25" customHeight="1">
      <c r="A45898" s="4"/>
      <c r="B45898" s="4"/>
    </row>
    <row r="45899" ht="14.25" customHeight="1">
      <c r="A45899" s="4"/>
      <c r="B45899" s="4"/>
    </row>
    <row r="45900" ht="14.25" customHeight="1">
      <c r="A45900" s="4"/>
      <c r="B45900" s="4"/>
    </row>
    <row r="45901" ht="14.25" customHeight="1">
      <c r="A45901" s="4"/>
      <c r="B45901" s="4"/>
    </row>
    <row r="45902" ht="14.25" customHeight="1">
      <c r="A45902" s="4"/>
      <c r="B45902" s="4"/>
    </row>
    <row r="45903" ht="14.25" customHeight="1">
      <c r="A45903" s="4"/>
      <c r="B45903" s="4"/>
    </row>
    <row r="45904" ht="14.25" customHeight="1">
      <c r="A45904" s="4"/>
      <c r="B45904" s="4"/>
    </row>
    <row r="45905" ht="14.25" customHeight="1">
      <c r="A45905" s="4"/>
      <c r="B45905" s="4"/>
    </row>
    <row r="45906" ht="14.25" customHeight="1">
      <c r="A45906" s="4"/>
      <c r="B45906" s="4"/>
    </row>
    <row r="45907" ht="14.25" customHeight="1">
      <c r="A45907" s="4"/>
      <c r="B45907" s="4"/>
    </row>
    <row r="45908" ht="14.25" customHeight="1">
      <c r="A45908" s="4"/>
      <c r="B45908" s="4"/>
    </row>
    <row r="45909" ht="14.25" customHeight="1">
      <c r="A45909" s="4"/>
      <c r="B45909" s="4"/>
    </row>
    <row r="45910" ht="14.25" customHeight="1">
      <c r="A45910" s="4"/>
      <c r="B45910" s="4"/>
    </row>
    <row r="45911" ht="14.25" customHeight="1">
      <c r="A45911" s="4"/>
      <c r="B45911" s="4"/>
    </row>
    <row r="45912" ht="14.25" customHeight="1">
      <c r="A45912" s="4"/>
      <c r="B45912" s="4"/>
    </row>
    <row r="45913" ht="14.25" customHeight="1">
      <c r="A45913" s="4"/>
      <c r="B45913" s="4"/>
    </row>
    <row r="45914" ht="14.25" customHeight="1">
      <c r="A45914" s="4"/>
      <c r="B45914" s="4"/>
    </row>
    <row r="45915" ht="14.25" customHeight="1">
      <c r="A45915" s="4"/>
      <c r="B45915" s="4"/>
    </row>
    <row r="45916" ht="14.25" customHeight="1">
      <c r="A45916" s="4"/>
      <c r="B45916" s="4"/>
    </row>
    <row r="45917" ht="14.25" customHeight="1">
      <c r="A45917" s="4"/>
      <c r="B45917" s="4"/>
    </row>
    <row r="45918" ht="14.25" customHeight="1">
      <c r="A45918" s="4"/>
      <c r="B45918" s="4"/>
    </row>
    <row r="45919" ht="14.25" customHeight="1">
      <c r="A45919" s="4"/>
      <c r="B45919" s="4"/>
    </row>
    <row r="45920" ht="14.25" customHeight="1">
      <c r="A45920" s="4"/>
      <c r="B45920" s="4"/>
    </row>
    <row r="45921" ht="14.25" customHeight="1">
      <c r="A45921" s="4"/>
      <c r="B45921" s="4"/>
    </row>
    <row r="45922" ht="14.25" customHeight="1">
      <c r="A45922" s="4"/>
      <c r="B45922" s="4"/>
    </row>
    <row r="45923" ht="14.25" customHeight="1">
      <c r="A45923" s="4"/>
      <c r="B45923" s="4"/>
    </row>
    <row r="45924" ht="14.25" customHeight="1">
      <c r="A45924" s="4"/>
      <c r="B45924" s="4"/>
    </row>
    <row r="45925" ht="14.25" customHeight="1">
      <c r="A45925" s="4"/>
      <c r="B45925" s="4"/>
    </row>
    <row r="45926" ht="14.25" customHeight="1">
      <c r="A45926" s="4"/>
      <c r="B45926" s="4"/>
    </row>
    <row r="45927" ht="14.25" customHeight="1">
      <c r="A45927" s="4"/>
      <c r="B45927" s="4"/>
    </row>
    <row r="45928" ht="14.25" customHeight="1">
      <c r="A45928" s="4"/>
      <c r="B45928" s="4"/>
    </row>
    <row r="45929" ht="14.25" customHeight="1">
      <c r="A45929" s="4"/>
      <c r="B45929" s="4"/>
    </row>
    <row r="45930" ht="14.25" customHeight="1">
      <c r="A45930" s="4"/>
      <c r="B45930" s="4"/>
    </row>
    <row r="45931" ht="14.25" customHeight="1">
      <c r="A45931" s="4"/>
      <c r="B45931" s="4"/>
    </row>
    <row r="45932" ht="14.25" customHeight="1">
      <c r="A45932" s="4"/>
      <c r="B45932" s="4"/>
    </row>
    <row r="45933" ht="14.25" customHeight="1">
      <c r="A45933" s="4"/>
      <c r="B45933" s="4"/>
    </row>
    <row r="45934" ht="14.25" customHeight="1">
      <c r="A45934" s="4"/>
      <c r="B45934" s="4"/>
    </row>
    <row r="45935" ht="14.25" customHeight="1">
      <c r="A45935" s="4"/>
      <c r="B45935" s="4"/>
    </row>
    <row r="45936" ht="14.25" customHeight="1">
      <c r="A45936" s="4"/>
      <c r="B45936" s="4"/>
    </row>
    <row r="45937" ht="14.25" customHeight="1">
      <c r="A45937" s="4"/>
      <c r="B45937" s="4"/>
    </row>
    <row r="45938" ht="14.25" customHeight="1">
      <c r="A45938" s="4"/>
      <c r="B45938" s="4"/>
    </row>
    <row r="45939" ht="14.25" customHeight="1">
      <c r="A45939" s="4"/>
      <c r="B45939" s="4"/>
    </row>
    <row r="45940" ht="14.25" customHeight="1">
      <c r="A45940" s="4"/>
      <c r="B45940" s="4"/>
    </row>
    <row r="45941" ht="14.25" customHeight="1">
      <c r="A45941" s="4"/>
      <c r="B45941" s="4"/>
    </row>
    <row r="45942" ht="14.25" customHeight="1">
      <c r="A45942" s="4"/>
      <c r="B45942" s="4"/>
    </row>
    <row r="45943" ht="14.25" customHeight="1">
      <c r="A45943" s="4"/>
      <c r="B45943" s="4"/>
    </row>
    <row r="45944" ht="14.25" customHeight="1">
      <c r="A45944" s="4"/>
      <c r="B45944" s="4"/>
    </row>
    <row r="45945" ht="14.25" customHeight="1">
      <c r="A45945" s="4"/>
      <c r="B45945" s="4"/>
    </row>
    <row r="45946" ht="14.25" customHeight="1">
      <c r="A45946" s="4"/>
      <c r="B45946" s="4"/>
    </row>
    <row r="45947" ht="14.25" customHeight="1">
      <c r="A45947" s="4"/>
      <c r="B45947" s="4"/>
    </row>
    <row r="45948" ht="14.25" customHeight="1">
      <c r="A45948" s="4"/>
      <c r="B45948" s="4"/>
    </row>
    <row r="45949" ht="14.25" customHeight="1">
      <c r="A45949" s="4"/>
      <c r="B45949" s="4"/>
    </row>
    <row r="45950" ht="14.25" customHeight="1">
      <c r="A45950" s="4"/>
      <c r="B45950" s="4"/>
    </row>
    <row r="45951" ht="14.25" customHeight="1">
      <c r="A45951" s="4"/>
      <c r="B45951" s="4"/>
    </row>
    <row r="45952" ht="14.25" customHeight="1">
      <c r="A45952" s="4"/>
      <c r="B45952" s="4"/>
    </row>
    <row r="45953" ht="14.25" customHeight="1">
      <c r="A45953" s="4"/>
      <c r="B45953" s="4"/>
    </row>
    <row r="45954" ht="14.25" customHeight="1">
      <c r="A45954" s="4"/>
      <c r="B45954" s="4"/>
    </row>
    <row r="45955" ht="14.25" customHeight="1">
      <c r="A45955" s="4"/>
      <c r="B45955" s="4"/>
    </row>
    <row r="45956" ht="14.25" customHeight="1">
      <c r="A45956" s="4"/>
      <c r="B45956" s="4"/>
    </row>
    <row r="45957" ht="14.25" customHeight="1">
      <c r="A45957" s="4"/>
      <c r="B45957" s="4"/>
    </row>
    <row r="45958" ht="14.25" customHeight="1">
      <c r="A45958" s="4"/>
      <c r="B45958" s="4"/>
    </row>
    <row r="45959" ht="14.25" customHeight="1">
      <c r="A45959" s="4"/>
      <c r="B45959" s="4"/>
    </row>
    <row r="45960" ht="14.25" customHeight="1">
      <c r="A45960" s="4"/>
      <c r="B45960" s="4"/>
    </row>
    <row r="45961" ht="14.25" customHeight="1">
      <c r="A45961" s="4"/>
      <c r="B45961" s="4"/>
    </row>
    <row r="45962" ht="14.25" customHeight="1">
      <c r="A45962" s="4"/>
      <c r="B45962" s="4"/>
    </row>
    <row r="45963" ht="14.25" customHeight="1">
      <c r="A45963" s="4"/>
      <c r="B45963" s="4"/>
    </row>
    <row r="45964" ht="14.25" customHeight="1">
      <c r="A45964" s="4"/>
      <c r="B45964" s="4"/>
    </row>
    <row r="45965" ht="14.25" customHeight="1">
      <c r="A45965" s="4"/>
      <c r="B45965" s="4"/>
    </row>
    <row r="45966" ht="14.25" customHeight="1">
      <c r="A45966" s="4"/>
      <c r="B45966" s="4"/>
    </row>
    <row r="45967" ht="14.25" customHeight="1">
      <c r="A45967" s="4"/>
      <c r="B45967" s="4"/>
    </row>
    <row r="45968" ht="14.25" customHeight="1">
      <c r="A45968" s="4"/>
      <c r="B45968" s="4"/>
    </row>
    <row r="45969" ht="14.25" customHeight="1">
      <c r="A45969" s="4"/>
      <c r="B45969" s="4"/>
    </row>
    <row r="45970" ht="14.25" customHeight="1">
      <c r="A45970" s="4"/>
      <c r="B45970" s="4"/>
    </row>
    <row r="45971" ht="14.25" customHeight="1">
      <c r="A45971" s="4"/>
      <c r="B45971" s="4"/>
    </row>
    <row r="45972" ht="14.25" customHeight="1">
      <c r="A45972" s="4"/>
      <c r="B45972" s="4"/>
    </row>
    <row r="45973" ht="14.25" customHeight="1">
      <c r="A45973" s="4"/>
      <c r="B45973" s="4"/>
    </row>
    <row r="45974" ht="14.25" customHeight="1">
      <c r="A45974" s="4"/>
      <c r="B45974" s="4"/>
    </row>
    <row r="45975" ht="14.25" customHeight="1">
      <c r="A45975" s="4"/>
      <c r="B45975" s="4"/>
    </row>
    <row r="45976" ht="14.25" customHeight="1">
      <c r="A45976" s="4"/>
      <c r="B45976" s="4"/>
    </row>
    <row r="45977" ht="14.25" customHeight="1">
      <c r="A45977" s="4"/>
      <c r="B45977" s="4"/>
    </row>
    <row r="45978" ht="14.25" customHeight="1">
      <c r="A45978" s="4"/>
      <c r="B45978" s="4"/>
    </row>
    <row r="45979" ht="14.25" customHeight="1">
      <c r="A45979" s="4"/>
      <c r="B45979" s="4"/>
    </row>
    <row r="45980" ht="14.25" customHeight="1">
      <c r="A45980" s="4"/>
      <c r="B45980" s="4"/>
    </row>
    <row r="45981" ht="14.25" customHeight="1">
      <c r="A45981" s="4"/>
      <c r="B45981" s="4"/>
    </row>
    <row r="45982" ht="14.25" customHeight="1">
      <c r="A45982" s="4"/>
      <c r="B45982" s="4"/>
    </row>
    <row r="45983" ht="14.25" customHeight="1">
      <c r="A45983" s="4"/>
      <c r="B45983" s="4"/>
    </row>
    <row r="45984" ht="14.25" customHeight="1">
      <c r="A45984" s="4"/>
      <c r="B45984" s="4"/>
    </row>
    <row r="45985" ht="14.25" customHeight="1">
      <c r="A45985" s="4"/>
      <c r="B45985" s="4"/>
    </row>
    <row r="45986" ht="14.25" customHeight="1">
      <c r="A45986" s="4"/>
      <c r="B45986" s="4"/>
    </row>
    <row r="45987" ht="14.25" customHeight="1">
      <c r="A45987" s="4"/>
      <c r="B45987" s="4"/>
    </row>
    <row r="45988" ht="14.25" customHeight="1">
      <c r="A45988" s="4"/>
      <c r="B45988" s="4"/>
    </row>
    <row r="45989" ht="14.25" customHeight="1">
      <c r="A45989" s="4"/>
      <c r="B45989" s="4"/>
    </row>
    <row r="45990" ht="14.25" customHeight="1">
      <c r="A45990" s="4"/>
      <c r="B45990" s="4"/>
    </row>
    <row r="45991" ht="14.25" customHeight="1">
      <c r="A45991" s="4"/>
      <c r="B45991" s="4"/>
    </row>
    <row r="45992" ht="14.25" customHeight="1">
      <c r="A45992" s="4"/>
      <c r="B45992" s="4"/>
    </row>
    <row r="45993" ht="14.25" customHeight="1">
      <c r="A45993" s="4"/>
      <c r="B45993" s="4"/>
    </row>
    <row r="45994" ht="14.25" customHeight="1">
      <c r="A45994" s="4"/>
      <c r="B45994" s="4"/>
    </row>
    <row r="45995" ht="14.25" customHeight="1">
      <c r="A45995" s="4"/>
      <c r="B45995" s="4"/>
    </row>
    <row r="45996" ht="14.25" customHeight="1">
      <c r="A45996" s="4"/>
      <c r="B45996" s="4"/>
    </row>
    <row r="45997" ht="14.25" customHeight="1">
      <c r="A45997" s="4"/>
      <c r="B45997" s="4"/>
    </row>
    <row r="45998" ht="14.25" customHeight="1">
      <c r="A45998" s="4"/>
      <c r="B45998" s="4"/>
    </row>
    <row r="45999" ht="14.25" customHeight="1">
      <c r="A45999" s="4"/>
      <c r="B45999" s="4"/>
    </row>
    <row r="46000" ht="14.25" customHeight="1">
      <c r="A46000" s="4"/>
      <c r="B46000" s="4"/>
    </row>
    <row r="46001" ht="14.25" customHeight="1">
      <c r="A46001" s="4"/>
      <c r="B46001" s="4"/>
    </row>
    <row r="46002" ht="14.25" customHeight="1">
      <c r="A46002" s="4"/>
      <c r="B46002" s="4"/>
    </row>
    <row r="46003" ht="14.25" customHeight="1">
      <c r="A46003" s="4"/>
      <c r="B46003" s="4"/>
    </row>
    <row r="46004" ht="14.25" customHeight="1">
      <c r="A46004" s="4"/>
      <c r="B46004" s="4"/>
    </row>
    <row r="46005" ht="14.25" customHeight="1">
      <c r="A46005" s="4"/>
      <c r="B46005" s="4"/>
    </row>
    <row r="46006" ht="14.25" customHeight="1">
      <c r="A46006" s="4"/>
      <c r="B46006" s="4"/>
    </row>
    <row r="46007" ht="14.25" customHeight="1">
      <c r="A46007" s="4"/>
      <c r="B46007" s="4"/>
    </row>
    <row r="46008" ht="14.25" customHeight="1">
      <c r="A46008" s="4"/>
      <c r="B46008" s="4"/>
    </row>
    <row r="46009" ht="14.25" customHeight="1">
      <c r="A46009" s="4"/>
      <c r="B46009" s="4"/>
    </row>
    <row r="46010" ht="14.25" customHeight="1">
      <c r="A46010" s="4"/>
      <c r="B46010" s="4"/>
    </row>
    <row r="46011" ht="14.25" customHeight="1">
      <c r="A46011" s="4"/>
      <c r="B46011" s="4"/>
    </row>
    <row r="46012" ht="14.25" customHeight="1">
      <c r="A46012" s="4"/>
      <c r="B46012" s="4"/>
    </row>
    <row r="46013" ht="14.25" customHeight="1">
      <c r="A46013" s="4"/>
      <c r="B46013" s="4"/>
    </row>
    <row r="46014" ht="14.25" customHeight="1">
      <c r="A46014" s="4"/>
      <c r="B46014" s="4"/>
    </row>
    <row r="46015" ht="14.25" customHeight="1">
      <c r="A46015" s="4"/>
      <c r="B46015" s="4"/>
    </row>
    <row r="46016" ht="14.25" customHeight="1">
      <c r="A46016" s="4"/>
      <c r="B46016" s="4"/>
    </row>
    <row r="46017" ht="14.25" customHeight="1">
      <c r="A46017" s="4"/>
      <c r="B46017" s="4"/>
    </row>
    <row r="46018" ht="14.25" customHeight="1">
      <c r="A46018" s="4"/>
      <c r="B46018" s="4"/>
    </row>
    <row r="46019" ht="14.25" customHeight="1">
      <c r="A46019" s="4"/>
      <c r="B46019" s="4"/>
    </row>
    <row r="46020" ht="14.25" customHeight="1">
      <c r="A46020" s="4"/>
      <c r="B46020" s="4"/>
    </row>
    <row r="46021" ht="14.25" customHeight="1">
      <c r="A46021" s="4"/>
      <c r="B46021" s="4"/>
    </row>
    <row r="46022" ht="14.25" customHeight="1">
      <c r="A46022" s="4"/>
      <c r="B46022" s="4"/>
    </row>
    <row r="46023" ht="14.25" customHeight="1">
      <c r="A46023" s="4"/>
      <c r="B46023" s="4"/>
    </row>
    <row r="46024" ht="14.25" customHeight="1">
      <c r="A46024" s="4"/>
      <c r="B46024" s="4"/>
    </row>
    <row r="46025" ht="14.25" customHeight="1">
      <c r="A46025" s="4"/>
      <c r="B46025" s="4"/>
    </row>
    <row r="46026" ht="14.25" customHeight="1">
      <c r="A46026" s="4"/>
      <c r="B46026" s="4"/>
    </row>
    <row r="46027" ht="14.25" customHeight="1">
      <c r="A46027" s="4"/>
      <c r="B46027" s="4"/>
    </row>
    <row r="46028" ht="14.25" customHeight="1">
      <c r="A46028" s="4"/>
      <c r="B46028" s="4"/>
    </row>
    <row r="46029" ht="14.25" customHeight="1">
      <c r="A46029" s="4"/>
      <c r="B46029" s="4"/>
    </row>
    <row r="46030" ht="14.25" customHeight="1">
      <c r="A46030" s="4"/>
      <c r="B46030" s="4"/>
    </row>
    <row r="46031" ht="14.25" customHeight="1">
      <c r="A46031" s="4"/>
      <c r="B46031" s="4"/>
    </row>
    <row r="46032" ht="14.25" customHeight="1">
      <c r="A46032" s="4"/>
      <c r="B46032" s="4"/>
    </row>
    <row r="46033" ht="14.25" customHeight="1">
      <c r="A46033" s="4"/>
      <c r="B46033" s="4"/>
    </row>
    <row r="46034" ht="14.25" customHeight="1">
      <c r="A46034" s="4"/>
      <c r="B46034" s="4"/>
    </row>
    <row r="46035" ht="14.25" customHeight="1">
      <c r="A46035" s="4"/>
      <c r="B46035" s="4"/>
    </row>
    <row r="46036" ht="14.25" customHeight="1">
      <c r="A46036" s="4"/>
      <c r="B46036" s="4"/>
    </row>
    <row r="46037" ht="14.25" customHeight="1">
      <c r="A46037" s="4"/>
      <c r="B46037" s="4"/>
    </row>
    <row r="46038" ht="14.25" customHeight="1">
      <c r="A46038" s="4"/>
      <c r="B46038" s="4"/>
    </row>
    <row r="46039" ht="14.25" customHeight="1">
      <c r="A46039" s="4"/>
      <c r="B46039" s="4"/>
    </row>
    <row r="46040" ht="14.25" customHeight="1">
      <c r="A46040" s="4"/>
      <c r="B46040" s="4"/>
    </row>
    <row r="46041" ht="14.25" customHeight="1">
      <c r="A46041" s="4"/>
      <c r="B46041" s="4"/>
    </row>
    <row r="46042" ht="14.25" customHeight="1">
      <c r="A46042" s="4"/>
      <c r="B46042" s="4"/>
    </row>
    <row r="46043" ht="14.25" customHeight="1">
      <c r="A46043" s="4"/>
      <c r="B46043" s="4"/>
    </row>
    <row r="46044" ht="14.25" customHeight="1">
      <c r="A46044" s="4"/>
      <c r="B46044" s="4"/>
    </row>
    <row r="46045" ht="14.25" customHeight="1">
      <c r="A46045" s="4"/>
      <c r="B46045" s="4"/>
    </row>
    <row r="46046" ht="14.25" customHeight="1">
      <c r="A46046" s="4"/>
      <c r="B46046" s="4"/>
    </row>
    <row r="46047" ht="14.25" customHeight="1">
      <c r="A46047" s="4"/>
      <c r="B46047" s="4"/>
    </row>
    <row r="46048" ht="14.25" customHeight="1">
      <c r="A46048" s="4"/>
      <c r="B46048" s="4"/>
    </row>
    <row r="46049" ht="14.25" customHeight="1">
      <c r="A46049" s="4"/>
      <c r="B46049" s="4"/>
    </row>
    <row r="46050" ht="14.25" customHeight="1">
      <c r="A46050" s="4"/>
      <c r="B46050" s="4"/>
    </row>
    <row r="46051" ht="14.25" customHeight="1">
      <c r="A46051" s="4"/>
      <c r="B46051" s="4"/>
    </row>
    <row r="46052" ht="14.25" customHeight="1">
      <c r="A46052" s="4"/>
      <c r="B46052" s="4"/>
    </row>
    <row r="46053" ht="14.25" customHeight="1">
      <c r="A46053" s="4"/>
      <c r="B46053" s="4"/>
    </row>
    <row r="46054" ht="14.25" customHeight="1">
      <c r="A46054" s="4"/>
      <c r="B46054" s="4"/>
    </row>
    <row r="46055" ht="14.25" customHeight="1">
      <c r="A46055" s="4"/>
      <c r="B46055" s="4"/>
    </row>
    <row r="46056" ht="14.25" customHeight="1">
      <c r="A46056" s="4"/>
      <c r="B46056" s="4"/>
    </row>
    <row r="46057" ht="14.25" customHeight="1">
      <c r="A46057" s="4"/>
      <c r="B46057" s="4"/>
    </row>
    <row r="46058" ht="14.25" customHeight="1">
      <c r="A46058" s="4"/>
      <c r="B46058" s="4"/>
    </row>
    <row r="46059" ht="14.25" customHeight="1">
      <c r="A46059" s="4"/>
      <c r="B46059" s="4"/>
    </row>
    <row r="46060" ht="14.25" customHeight="1">
      <c r="A46060" s="4"/>
      <c r="B46060" s="4"/>
    </row>
    <row r="46061" ht="14.25" customHeight="1">
      <c r="A46061" s="4"/>
      <c r="B46061" s="4"/>
    </row>
    <row r="46062" ht="14.25" customHeight="1">
      <c r="A46062" s="4"/>
      <c r="B46062" s="4"/>
    </row>
    <row r="46063" ht="14.25" customHeight="1">
      <c r="A46063" s="4"/>
      <c r="B46063" s="4"/>
    </row>
    <row r="46064" ht="14.25" customHeight="1">
      <c r="A46064" s="4"/>
      <c r="B46064" s="4"/>
    </row>
    <row r="46065" ht="14.25" customHeight="1">
      <c r="A46065" s="4"/>
      <c r="B46065" s="4"/>
    </row>
    <row r="46066" ht="14.25" customHeight="1">
      <c r="A46066" s="4"/>
      <c r="B46066" s="4"/>
    </row>
    <row r="46067" ht="14.25" customHeight="1">
      <c r="A46067" s="4"/>
      <c r="B46067" s="4"/>
    </row>
    <row r="46068" ht="14.25" customHeight="1">
      <c r="A46068" s="4"/>
      <c r="B46068" s="4"/>
    </row>
    <row r="46069" ht="14.25" customHeight="1">
      <c r="A46069" s="4"/>
      <c r="B46069" s="4"/>
    </row>
    <row r="46070" ht="14.25" customHeight="1">
      <c r="A46070" s="4"/>
      <c r="B46070" s="4"/>
    </row>
    <row r="46071" ht="14.25" customHeight="1">
      <c r="A46071" s="4"/>
      <c r="B46071" s="4"/>
    </row>
    <row r="46072" ht="14.25" customHeight="1">
      <c r="A46072" s="4"/>
      <c r="B46072" s="4"/>
    </row>
    <row r="46073" ht="14.25" customHeight="1">
      <c r="A46073" s="4"/>
      <c r="B46073" s="4"/>
    </row>
    <row r="46074" ht="14.25" customHeight="1">
      <c r="A46074" s="4"/>
      <c r="B46074" s="4"/>
    </row>
    <row r="46075" ht="14.25" customHeight="1">
      <c r="A46075" s="4"/>
      <c r="B46075" s="4"/>
    </row>
    <row r="46076" ht="14.25" customHeight="1">
      <c r="A46076" s="4"/>
      <c r="B46076" s="4"/>
    </row>
    <row r="46077" ht="14.25" customHeight="1">
      <c r="A46077" s="4"/>
      <c r="B46077" s="4"/>
    </row>
    <row r="46078" ht="14.25" customHeight="1">
      <c r="A46078" s="4"/>
      <c r="B46078" s="4"/>
    </row>
    <row r="46079" ht="14.25" customHeight="1">
      <c r="A46079" s="4"/>
      <c r="B46079" s="4"/>
    </row>
    <row r="46080" ht="14.25" customHeight="1">
      <c r="A46080" s="4"/>
      <c r="B46080" s="4"/>
    </row>
    <row r="46081" ht="14.25" customHeight="1">
      <c r="A46081" s="4"/>
      <c r="B46081" s="4"/>
    </row>
    <row r="46082" ht="14.25" customHeight="1">
      <c r="A46082" s="4"/>
      <c r="B46082" s="4"/>
    </row>
    <row r="46083" ht="14.25" customHeight="1">
      <c r="A46083" s="4"/>
      <c r="B46083" s="4"/>
    </row>
    <row r="46084" ht="14.25" customHeight="1">
      <c r="A46084" s="4"/>
      <c r="B46084" s="4"/>
    </row>
    <row r="46085" ht="14.25" customHeight="1">
      <c r="A46085" s="4"/>
      <c r="B46085" s="4"/>
    </row>
    <row r="46086" ht="14.25" customHeight="1">
      <c r="A46086" s="4"/>
      <c r="B46086" s="4"/>
    </row>
    <row r="46087" ht="14.25" customHeight="1">
      <c r="A46087" s="4"/>
      <c r="B46087" s="4"/>
    </row>
    <row r="46088" ht="14.25" customHeight="1">
      <c r="A46088" s="4"/>
      <c r="B46088" s="4"/>
    </row>
    <row r="46089" ht="14.25" customHeight="1">
      <c r="A46089" s="4"/>
      <c r="B46089" s="4"/>
    </row>
    <row r="46090" ht="14.25" customHeight="1">
      <c r="A46090" s="4"/>
      <c r="B46090" s="4"/>
    </row>
    <row r="46091" ht="14.25" customHeight="1">
      <c r="A46091" s="4"/>
      <c r="B46091" s="4"/>
    </row>
    <row r="46092" ht="14.25" customHeight="1">
      <c r="A46092" s="4"/>
      <c r="B46092" s="4"/>
    </row>
    <row r="46093" ht="14.25" customHeight="1">
      <c r="A46093" s="4"/>
      <c r="B46093" s="4"/>
    </row>
    <row r="46094" ht="14.25" customHeight="1">
      <c r="A46094" s="4"/>
      <c r="B46094" s="4"/>
    </row>
    <row r="46095" ht="14.25" customHeight="1">
      <c r="A46095" s="4"/>
      <c r="B46095" s="4"/>
    </row>
    <row r="46096" ht="14.25" customHeight="1">
      <c r="A46096" s="4"/>
      <c r="B46096" s="4"/>
    </row>
    <row r="46097" ht="14.25" customHeight="1">
      <c r="A46097" s="4"/>
      <c r="B46097" s="4"/>
    </row>
    <row r="46098" ht="14.25" customHeight="1">
      <c r="A46098" s="4"/>
      <c r="B46098" s="4"/>
    </row>
    <row r="46099" ht="14.25" customHeight="1">
      <c r="A46099" s="4"/>
      <c r="B46099" s="4"/>
    </row>
    <row r="46100" ht="14.25" customHeight="1">
      <c r="A46100" s="4"/>
      <c r="B46100" s="4"/>
    </row>
    <row r="46101" ht="14.25" customHeight="1">
      <c r="A46101" s="4"/>
      <c r="B46101" s="4"/>
    </row>
    <row r="46102" ht="14.25" customHeight="1">
      <c r="A46102" s="4"/>
      <c r="B46102" s="4"/>
    </row>
    <row r="46103" ht="14.25" customHeight="1">
      <c r="A46103" s="4"/>
      <c r="B46103" s="4"/>
    </row>
    <row r="46104" ht="14.25" customHeight="1">
      <c r="A46104" s="4"/>
      <c r="B46104" s="4"/>
    </row>
    <row r="46105" ht="14.25" customHeight="1">
      <c r="A46105" s="4"/>
      <c r="B46105" s="4"/>
    </row>
    <row r="46106" ht="14.25" customHeight="1">
      <c r="A46106" s="4"/>
      <c r="B46106" s="4"/>
    </row>
    <row r="46107" ht="14.25" customHeight="1">
      <c r="A46107" s="4"/>
      <c r="B46107" s="4"/>
    </row>
    <row r="46108" ht="14.25" customHeight="1">
      <c r="A46108" s="4"/>
      <c r="B46108" s="4"/>
    </row>
    <row r="46109" ht="14.25" customHeight="1">
      <c r="A46109" s="4"/>
      <c r="B46109" s="4"/>
    </row>
    <row r="46110" ht="14.25" customHeight="1">
      <c r="A46110" s="4"/>
      <c r="B46110" s="4"/>
    </row>
    <row r="46111" ht="14.25" customHeight="1">
      <c r="A46111" s="4"/>
      <c r="B46111" s="4"/>
    </row>
    <row r="46112" ht="14.25" customHeight="1">
      <c r="A46112" s="4"/>
      <c r="B46112" s="4"/>
    </row>
    <row r="46113" ht="14.25" customHeight="1">
      <c r="A46113" s="4"/>
      <c r="B46113" s="4"/>
    </row>
    <row r="46114" ht="14.25" customHeight="1">
      <c r="A46114" s="4"/>
      <c r="B46114" s="4"/>
    </row>
    <row r="46115" ht="14.25" customHeight="1">
      <c r="A46115" s="4"/>
      <c r="B46115" s="4"/>
    </row>
    <row r="46116" ht="14.25" customHeight="1">
      <c r="A46116" s="4"/>
      <c r="B46116" s="4"/>
    </row>
    <row r="46117" ht="14.25" customHeight="1">
      <c r="A46117" s="4"/>
      <c r="B46117" s="4"/>
    </row>
    <row r="46118" ht="14.25" customHeight="1">
      <c r="A46118" s="4"/>
      <c r="B46118" s="4"/>
    </row>
    <row r="46119" ht="14.25" customHeight="1">
      <c r="A46119" s="4"/>
      <c r="B46119" s="4"/>
    </row>
    <row r="46120" ht="14.25" customHeight="1">
      <c r="A46120" s="4"/>
      <c r="B46120" s="4"/>
    </row>
    <row r="46121" ht="14.25" customHeight="1">
      <c r="A46121" s="4"/>
      <c r="B46121" s="4"/>
    </row>
    <row r="46122" ht="14.25" customHeight="1">
      <c r="A46122" s="4"/>
      <c r="B46122" s="4"/>
    </row>
    <row r="46123" ht="14.25" customHeight="1">
      <c r="A46123" s="4"/>
      <c r="B46123" s="4"/>
    </row>
    <row r="46124" ht="14.25" customHeight="1">
      <c r="A46124" s="4"/>
      <c r="B46124" s="4"/>
    </row>
    <row r="46125" ht="14.25" customHeight="1">
      <c r="A46125" s="4"/>
      <c r="B46125" s="4"/>
    </row>
    <row r="46126" ht="14.25" customHeight="1">
      <c r="A46126" s="4"/>
      <c r="B46126" s="4"/>
    </row>
    <row r="46127" ht="14.25" customHeight="1">
      <c r="A46127" s="4"/>
      <c r="B46127" s="4"/>
    </row>
    <row r="46128" ht="14.25" customHeight="1">
      <c r="A46128" s="4"/>
      <c r="B46128" s="4"/>
    </row>
    <row r="46129" ht="14.25" customHeight="1">
      <c r="A46129" s="4"/>
      <c r="B46129" s="4"/>
    </row>
    <row r="46130" ht="14.25" customHeight="1">
      <c r="A46130" s="4"/>
      <c r="B46130" s="4"/>
    </row>
    <row r="46131" ht="14.25" customHeight="1">
      <c r="A46131" s="4"/>
      <c r="B46131" s="4"/>
    </row>
    <row r="46132" ht="14.25" customHeight="1">
      <c r="A46132" s="4"/>
      <c r="B46132" s="4"/>
    </row>
    <row r="46133" ht="14.25" customHeight="1">
      <c r="A46133" s="4"/>
      <c r="B46133" s="4"/>
    </row>
    <row r="46134" ht="14.25" customHeight="1">
      <c r="A46134" s="4"/>
      <c r="B46134" s="4"/>
    </row>
    <row r="46135" ht="14.25" customHeight="1">
      <c r="A46135" s="4"/>
      <c r="B46135" s="4"/>
    </row>
    <row r="46136" ht="14.25" customHeight="1">
      <c r="A46136" s="4"/>
      <c r="B46136" s="4"/>
    </row>
    <row r="46137" ht="14.25" customHeight="1">
      <c r="A46137" s="4"/>
      <c r="B46137" s="4"/>
    </row>
    <row r="46138" ht="14.25" customHeight="1">
      <c r="A46138" s="4"/>
      <c r="B46138" s="4"/>
    </row>
    <row r="46139" ht="14.25" customHeight="1">
      <c r="A46139" s="4"/>
      <c r="B46139" s="4"/>
    </row>
    <row r="46140" ht="14.25" customHeight="1">
      <c r="A46140" s="4"/>
      <c r="B46140" s="4"/>
    </row>
    <row r="46141" ht="14.25" customHeight="1">
      <c r="A46141" s="4"/>
      <c r="B46141" s="4"/>
    </row>
    <row r="46142" ht="14.25" customHeight="1">
      <c r="A46142" s="4"/>
      <c r="B46142" s="4"/>
    </row>
    <row r="46143" ht="14.25" customHeight="1">
      <c r="A46143" s="4"/>
      <c r="B46143" s="4"/>
    </row>
    <row r="46144" ht="14.25" customHeight="1">
      <c r="A46144" s="4"/>
      <c r="B46144" s="4"/>
    </row>
    <row r="46145" ht="14.25" customHeight="1">
      <c r="A46145" s="4"/>
      <c r="B46145" s="4"/>
    </row>
    <row r="46146" ht="14.25" customHeight="1">
      <c r="A46146" s="4"/>
      <c r="B46146" s="4"/>
    </row>
    <row r="46147" ht="14.25" customHeight="1">
      <c r="A46147" s="4"/>
      <c r="B46147" s="4"/>
    </row>
    <row r="46148" ht="14.25" customHeight="1">
      <c r="A46148" s="4"/>
      <c r="B46148" s="4"/>
    </row>
    <row r="46149" ht="14.25" customHeight="1">
      <c r="A46149" s="4"/>
      <c r="B46149" s="4"/>
    </row>
    <row r="46150" ht="14.25" customHeight="1">
      <c r="A46150" s="4"/>
      <c r="B46150" s="4"/>
    </row>
    <row r="46151" ht="14.25" customHeight="1">
      <c r="A46151" s="4"/>
      <c r="B46151" s="4"/>
    </row>
    <row r="46152" ht="14.25" customHeight="1">
      <c r="A46152" s="4"/>
      <c r="B46152" s="4"/>
    </row>
    <row r="46153" ht="14.25" customHeight="1">
      <c r="A46153" s="4"/>
      <c r="B46153" s="4"/>
    </row>
    <row r="46154" ht="14.25" customHeight="1">
      <c r="A46154" s="4"/>
      <c r="B46154" s="4"/>
    </row>
    <row r="46155" ht="14.25" customHeight="1">
      <c r="A46155" s="4"/>
      <c r="B46155" s="4"/>
    </row>
    <row r="46156" ht="14.25" customHeight="1">
      <c r="A46156" s="4"/>
      <c r="B46156" s="4"/>
    </row>
    <row r="46157" ht="14.25" customHeight="1">
      <c r="A46157" s="4"/>
      <c r="B46157" s="4"/>
    </row>
    <row r="46158" ht="14.25" customHeight="1">
      <c r="A46158" s="4"/>
      <c r="B46158" s="4"/>
    </row>
    <row r="46159" ht="14.25" customHeight="1">
      <c r="A46159" s="4"/>
      <c r="B46159" s="4"/>
    </row>
    <row r="46160" ht="14.25" customHeight="1">
      <c r="A46160" s="4"/>
      <c r="B46160" s="4"/>
    </row>
    <row r="46161" ht="14.25" customHeight="1">
      <c r="A46161" s="4"/>
      <c r="B46161" s="4"/>
    </row>
    <row r="46162" ht="14.25" customHeight="1">
      <c r="A46162" s="4"/>
      <c r="B46162" s="4"/>
    </row>
    <row r="46163" ht="14.25" customHeight="1">
      <c r="A46163" s="4"/>
      <c r="B46163" s="4"/>
    </row>
    <row r="46164" ht="14.25" customHeight="1">
      <c r="A46164" s="4"/>
      <c r="B46164" s="4"/>
    </row>
    <row r="46165" ht="14.25" customHeight="1">
      <c r="A46165" s="4"/>
      <c r="B46165" s="4"/>
    </row>
    <row r="46166" ht="14.25" customHeight="1">
      <c r="A46166" s="4"/>
      <c r="B46166" s="4"/>
    </row>
    <row r="46167" ht="14.25" customHeight="1">
      <c r="A46167" s="4"/>
      <c r="B46167" s="4"/>
    </row>
    <row r="46168" ht="14.25" customHeight="1">
      <c r="A46168" s="4"/>
      <c r="B46168" s="4"/>
    </row>
    <row r="46169" ht="14.25" customHeight="1">
      <c r="A46169" s="4"/>
      <c r="B46169" s="4"/>
    </row>
    <row r="46170" ht="14.25" customHeight="1">
      <c r="A46170" s="4"/>
      <c r="B46170" s="4"/>
    </row>
    <row r="46171" ht="14.25" customHeight="1">
      <c r="A46171" s="4"/>
      <c r="B46171" s="4"/>
    </row>
    <row r="46172" ht="14.25" customHeight="1">
      <c r="A46172" s="4"/>
      <c r="B46172" s="4"/>
    </row>
    <row r="46173" ht="14.25" customHeight="1">
      <c r="A46173" s="4"/>
      <c r="B46173" s="4"/>
    </row>
    <row r="46174" ht="14.25" customHeight="1">
      <c r="A46174" s="4"/>
      <c r="B46174" s="4"/>
    </row>
    <row r="46175" ht="14.25" customHeight="1">
      <c r="A46175" s="4"/>
      <c r="B46175" s="4"/>
    </row>
    <row r="46176" ht="14.25" customHeight="1">
      <c r="A46176" s="4"/>
      <c r="B46176" s="4"/>
    </row>
    <row r="46177" ht="14.25" customHeight="1">
      <c r="A46177" s="4"/>
      <c r="B46177" s="4"/>
    </row>
    <row r="46178" ht="14.25" customHeight="1">
      <c r="A46178" s="4"/>
      <c r="B46178" s="4"/>
    </row>
    <row r="46179" ht="14.25" customHeight="1">
      <c r="A46179" s="4"/>
      <c r="B46179" s="4"/>
    </row>
    <row r="46180" ht="14.25" customHeight="1">
      <c r="A46180" s="4"/>
      <c r="B46180" s="4"/>
    </row>
    <row r="46181" ht="14.25" customHeight="1">
      <c r="A46181" s="4"/>
      <c r="B46181" s="4"/>
    </row>
    <row r="46182" ht="14.25" customHeight="1">
      <c r="A46182" s="4"/>
      <c r="B46182" s="4"/>
    </row>
    <row r="46183" ht="14.25" customHeight="1">
      <c r="A46183" s="4"/>
      <c r="B46183" s="4"/>
    </row>
    <row r="46184" ht="14.25" customHeight="1">
      <c r="A46184" s="4"/>
      <c r="B46184" s="4"/>
    </row>
    <row r="46185" ht="14.25" customHeight="1">
      <c r="A46185" s="4"/>
      <c r="B46185" s="4"/>
    </row>
    <row r="46186" ht="14.25" customHeight="1">
      <c r="A46186" s="4"/>
      <c r="B46186" s="4"/>
    </row>
    <row r="46187" ht="14.25" customHeight="1">
      <c r="A46187" s="4"/>
      <c r="B46187" s="4"/>
    </row>
    <row r="46188" ht="14.25" customHeight="1">
      <c r="A46188" s="4"/>
      <c r="B46188" s="4"/>
    </row>
    <row r="46189" ht="14.25" customHeight="1">
      <c r="A46189" s="4"/>
      <c r="B46189" s="4"/>
    </row>
    <row r="46190" ht="14.25" customHeight="1">
      <c r="A46190" s="4"/>
      <c r="B46190" s="4"/>
    </row>
    <row r="46191" ht="14.25" customHeight="1">
      <c r="A46191" s="4"/>
      <c r="B46191" s="4"/>
    </row>
    <row r="46192" ht="14.25" customHeight="1">
      <c r="A46192" s="4"/>
      <c r="B46192" s="4"/>
    </row>
    <row r="46193" ht="14.25" customHeight="1">
      <c r="A46193" s="4"/>
      <c r="B46193" s="4"/>
    </row>
    <row r="46194" ht="14.25" customHeight="1">
      <c r="A46194" s="4"/>
      <c r="B46194" s="4"/>
    </row>
    <row r="46195" ht="14.25" customHeight="1">
      <c r="A46195" s="4"/>
      <c r="B46195" s="4"/>
    </row>
    <row r="46196" ht="14.25" customHeight="1">
      <c r="A46196" s="4"/>
      <c r="B46196" s="4"/>
    </row>
    <row r="46197" ht="14.25" customHeight="1">
      <c r="A46197" s="4"/>
      <c r="B46197" s="4"/>
    </row>
    <row r="46198" ht="14.25" customHeight="1">
      <c r="A46198" s="4"/>
      <c r="B46198" s="4"/>
    </row>
    <row r="46199" ht="14.25" customHeight="1">
      <c r="A46199" s="4"/>
      <c r="B46199" s="4"/>
    </row>
    <row r="46200" ht="14.25" customHeight="1">
      <c r="A46200" s="4"/>
      <c r="B46200" s="4"/>
    </row>
    <row r="46201" ht="14.25" customHeight="1">
      <c r="A46201" s="4"/>
      <c r="B46201" s="4"/>
    </row>
    <row r="46202" ht="14.25" customHeight="1">
      <c r="A46202" s="4"/>
      <c r="B46202" s="4"/>
    </row>
    <row r="46203" ht="14.25" customHeight="1">
      <c r="A46203" s="4"/>
      <c r="B46203" s="4"/>
    </row>
    <row r="46204" ht="14.25" customHeight="1">
      <c r="A46204" s="4"/>
      <c r="B46204" s="4"/>
    </row>
    <row r="46205" ht="14.25" customHeight="1">
      <c r="A46205" s="4"/>
      <c r="B46205" s="4"/>
    </row>
    <row r="46206" ht="14.25" customHeight="1">
      <c r="A46206" s="4"/>
      <c r="B46206" s="4"/>
    </row>
    <row r="46207" ht="14.25" customHeight="1">
      <c r="A46207" s="4"/>
      <c r="B46207" s="4"/>
    </row>
    <row r="46208" ht="14.25" customHeight="1">
      <c r="A46208" s="4"/>
      <c r="B46208" s="4"/>
    </row>
    <row r="46209" ht="14.25" customHeight="1">
      <c r="A46209" s="4"/>
      <c r="B46209" s="4"/>
    </row>
    <row r="46210" ht="14.25" customHeight="1">
      <c r="A46210" s="4"/>
      <c r="B46210" s="4"/>
    </row>
    <row r="46211" ht="14.25" customHeight="1">
      <c r="A46211" s="4"/>
      <c r="B46211" s="4"/>
    </row>
    <row r="46212" ht="14.25" customHeight="1">
      <c r="A46212" s="4"/>
      <c r="B46212" s="4"/>
    </row>
    <row r="46213" ht="14.25" customHeight="1">
      <c r="A46213" s="4"/>
      <c r="B46213" s="4"/>
    </row>
    <row r="46214" ht="14.25" customHeight="1">
      <c r="A46214" s="4"/>
      <c r="B46214" s="4"/>
    </row>
    <row r="46215" ht="14.25" customHeight="1">
      <c r="A46215" s="4"/>
      <c r="B46215" s="4"/>
    </row>
    <row r="46216" ht="14.25" customHeight="1">
      <c r="A46216" s="4"/>
      <c r="B46216" s="4"/>
    </row>
    <row r="46217" ht="14.25" customHeight="1">
      <c r="A46217" s="4"/>
      <c r="B46217" s="4"/>
    </row>
    <row r="46218" ht="14.25" customHeight="1">
      <c r="A46218" s="4"/>
      <c r="B46218" s="4"/>
    </row>
    <row r="46219" ht="14.25" customHeight="1">
      <c r="A46219" s="4"/>
      <c r="B46219" s="4"/>
    </row>
    <row r="46220" ht="14.25" customHeight="1">
      <c r="A46220" s="4"/>
      <c r="B46220" s="4"/>
    </row>
    <row r="46221" ht="14.25" customHeight="1">
      <c r="A46221" s="4"/>
      <c r="B46221" s="4"/>
    </row>
    <row r="46222" ht="14.25" customHeight="1">
      <c r="A46222" s="4"/>
      <c r="B46222" s="4"/>
    </row>
    <row r="46223" ht="14.25" customHeight="1">
      <c r="A46223" s="4"/>
      <c r="B46223" s="4"/>
    </row>
    <row r="46224" ht="14.25" customHeight="1">
      <c r="A46224" s="4"/>
      <c r="B46224" s="4"/>
    </row>
    <row r="46225" ht="14.25" customHeight="1">
      <c r="A46225" s="4"/>
      <c r="B46225" s="4"/>
    </row>
    <row r="46226" ht="14.25" customHeight="1">
      <c r="A46226" s="4"/>
      <c r="B46226" s="4"/>
    </row>
    <row r="46227" ht="14.25" customHeight="1">
      <c r="A46227" s="4"/>
      <c r="B46227" s="4"/>
    </row>
    <row r="46228" ht="14.25" customHeight="1">
      <c r="A46228" s="4"/>
      <c r="B46228" s="4"/>
    </row>
    <row r="46229" ht="14.25" customHeight="1">
      <c r="A46229" s="4"/>
      <c r="B46229" s="4"/>
    </row>
    <row r="46230" ht="14.25" customHeight="1">
      <c r="A46230" s="4"/>
      <c r="B46230" s="4"/>
    </row>
    <row r="46231" ht="14.25" customHeight="1">
      <c r="A46231" s="4"/>
      <c r="B46231" s="4"/>
    </row>
    <row r="46232" ht="14.25" customHeight="1">
      <c r="A46232" s="4"/>
      <c r="B46232" s="4"/>
    </row>
    <row r="46233" ht="14.25" customHeight="1">
      <c r="A46233" s="4"/>
      <c r="B46233" s="4"/>
    </row>
    <row r="46234" ht="14.25" customHeight="1">
      <c r="A46234" s="4"/>
      <c r="B46234" s="4"/>
    </row>
    <row r="46235" ht="14.25" customHeight="1">
      <c r="A46235" s="4"/>
      <c r="B46235" s="4"/>
    </row>
    <row r="46236" ht="14.25" customHeight="1">
      <c r="A46236" s="4"/>
      <c r="B46236" s="4"/>
    </row>
    <row r="46237" ht="14.25" customHeight="1">
      <c r="A46237" s="4"/>
      <c r="B46237" s="4"/>
    </row>
    <row r="46238" ht="14.25" customHeight="1">
      <c r="A46238" s="4"/>
      <c r="B46238" s="4"/>
    </row>
    <row r="46239" ht="14.25" customHeight="1">
      <c r="A46239" s="4"/>
      <c r="B46239" s="4"/>
    </row>
    <row r="46240" ht="14.25" customHeight="1">
      <c r="A46240" s="4"/>
      <c r="B46240" s="4"/>
    </row>
    <row r="46241" ht="14.25" customHeight="1">
      <c r="A46241" s="4"/>
      <c r="B46241" s="4"/>
    </row>
    <row r="46242" ht="14.25" customHeight="1">
      <c r="A46242" s="4"/>
      <c r="B46242" s="4"/>
    </row>
    <row r="46243" ht="14.25" customHeight="1">
      <c r="A46243" s="4"/>
      <c r="B46243" s="4"/>
    </row>
    <row r="46244" ht="14.25" customHeight="1">
      <c r="A46244" s="4"/>
      <c r="B46244" s="4"/>
    </row>
    <row r="46245" ht="14.25" customHeight="1">
      <c r="A46245" s="4"/>
      <c r="B46245" s="4"/>
    </row>
    <row r="46246" ht="14.25" customHeight="1">
      <c r="A46246" s="4"/>
      <c r="B46246" s="4"/>
    </row>
    <row r="46247" ht="14.25" customHeight="1">
      <c r="A46247" s="4"/>
      <c r="B46247" s="4"/>
    </row>
    <row r="46248" ht="14.25" customHeight="1">
      <c r="A46248" s="4"/>
      <c r="B46248" s="4"/>
    </row>
    <row r="46249" ht="14.25" customHeight="1">
      <c r="A46249" s="4"/>
      <c r="B46249" s="4"/>
    </row>
    <row r="46250" ht="14.25" customHeight="1">
      <c r="A46250" s="4"/>
      <c r="B46250" s="4"/>
    </row>
    <row r="46251" ht="14.25" customHeight="1">
      <c r="A46251" s="4"/>
      <c r="B46251" s="4"/>
    </row>
    <row r="46252" ht="14.25" customHeight="1">
      <c r="A46252" s="4"/>
      <c r="B46252" s="4"/>
    </row>
    <row r="46253" ht="14.25" customHeight="1">
      <c r="A46253" s="4"/>
      <c r="B46253" s="4"/>
    </row>
    <row r="46254" ht="14.25" customHeight="1">
      <c r="A46254" s="4"/>
      <c r="B46254" s="4"/>
    </row>
    <row r="46255" ht="14.25" customHeight="1">
      <c r="A46255" s="4"/>
      <c r="B46255" s="4"/>
    </row>
    <row r="46256" ht="14.25" customHeight="1">
      <c r="A46256" s="4"/>
      <c r="B46256" s="4"/>
    </row>
    <row r="46257" ht="14.25" customHeight="1">
      <c r="A46257" s="4"/>
      <c r="B46257" s="4"/>
    </row>
    <row r="46258" ht="14.25" customHeight="1">
      <c r="A46258" s="4"/>
      <c r="B46258" s="4"/>
    </row>
    <row r="46259" ht="14.25" customHeight="1">
      <c r="A46259" s="4"/>
      <c r="B46259" s="4"/>
    </row>
    <row r="46260" ht="14.25" customHeight="1">
      <c r="A46260" s="4"/>
      <c r="B46260" s="4"/>
    </row>
    <row r="46261" ht="14.25" customHeight="1">
      <c r="A46261" s="4"/>
      <c r="B46261" s="4"/>
    </row>
    <row r="46262" ht="14.25" customHeight="1">
      <c r="A46262" s="4"/>
      <c r="B46262" s="4"/>
    </row>
    <row r="46263" ht="14.25" customHeight="1">
      <c r="A46263" s="4"/>
      <c r="B46263" s="4"/>
    </row>
    <row r="46264" ht="14.25" customHeight="1">
      <c r="A46264" s="4"/>
      <c r="B46264" s="4"/>
    </row>
    <row r="46265" ht="14.25" customHeight="1">
      <c r="A46265" s="4"/>
      <c r="B46265" s="4"/>
    </row>
    <row r="46266" ht="14.25" customHeight="1">
      <c r="A46266" s="4"/>
      <c r="B46266" s="4"/>
    </row>
    <row r="46267" ht="14.25" customHeight="1">
      <c r="A46267" s="4"/>
      <c r="B46267" s="4"/>
    </row>
    <row r="46268" ht="14.25" customHeight="1">
      <c r="A46268" s="4"/>
      <c r="B46268" s="4"/>
    </row>
    <row r="46269" ht="14.25" customHeight="1">
      <c r="A46269" s="4"/>
      <c r="B46269" s="4"/>
    </row>
    <row r="46270" ht="14.25" customHeight="1">
      <c r="A46270" s="4"/>
      <c r="B46270" s="4"/>
    </row>
    <row r="46271" ht="14.25" customHeight="1">
      <c r="A46271" s="4"/>
      <c r="B46271" s="4"/>
    </row>
    <row r="46272" ht="14.25" customHeight="1">
      <c r="A46272" s="4"/>
      <c r="B46272" s="4"/>
    </row>
    <row r="46273" ht="14.25" customHeight="1">
      <c r="A46273" s="4"/>
      <c r="B46273" s="4"/>
    </row>
    <row r="46274" ht="14.25" customHeight="1">
      <c r="A46274" s="4"/>
      <c r="B46274" s="4"/>
    </row>
    <row r="46275" ht="14.25" customHeight="1">
      <c r="A46275" s="4"/>
      <c r="B46275" s="4"/>
    </row>
    <row r="46276" ht="14.25" customHeight="1">
      <c r="A46276" s="4"/>
      <c r="B46276" s="4"/>
    </row>
    <row r="46277" ht="14.25" customHeight="1">
      <c r="A46277" s="4"/>
      <c r="B46277" s="4"/>
    </row>
    <row r="46278" ht="14.25" customHeight="1">
      <c r="A46278" s="4"/>
      <c r="B46278" s="4"/>
    </row>
    <row r="46279" ht="14.25" customHeight="1">
      <c r="A46279" s="4"/>
      <c r="B46279" s="4"/>
    </row>
    <row r="46280" ht="14.25" customHeight="1">
      <c r="A46280" s="4"/>
      <c r="B46280" s="4"/>
    </row>
    <row r="46281" ht="14.25" customHeight="1">
      <c r="A46281" s="4"/>
      <c r="B46281" s="4"/>
    </row>
    <row r="46282" ht="14.25" customHeight="1">
      <c r="A46282" s="4"/>
      <c r="B46282" s="4"/>
    </row>
    <row r="46283" ht="14.25" customHeight="1">
      <c r="A46283" s="4"/>
      <c r="B46283" s="4"/>
    </row>
    <row r="46284" ht="14.25" customHeight="1">
      <c r="A46284" s="4"/>
      <c r="B46284" s="4"/>
    </row>
    <row r="46285" ht="14.25" customHeight="1">
      <c r="A46285" s="4"/>
      <c r="B46285" s="4"/>
    </row>
    <row r="46286" ht="14.25" customHeight="1">
      <c r="A46286" s="4"/>
      <c r="B46286" s="4"/>
    </row>
    <row r="46287" ht="14.25" customHeight="1">
      <c r="A46287" s="4"/>
      <c r="B46287" s="4"/>
    </row>
    <row r="46288" ht="14.25" customHeight="1">
      <c r="A46288" s="4"/>
      <c r="B46288" s="4"/>
    </row>
    <row r="46289" ht="14.25" customHeight="1">
      <c r="A46289" s="4"/>
      <c r="B46289" s="4"/>
    </row>
    <row r="46290" ht="14.25" customHeight="1">
      <c r="A46290" s="4"/>
      <c r="B46290" s="4"/>
    </row>
    <row r="46291" ht="14.25" customHeight="1">
      <c r="A46291" s="4"/>
      <c r="B46291" s="4"/>
    </row>
    <row r="46292" ht="14.25" customHeight="1">
      <c r="A46292" s="4"/>
      <c r="B46292" s="4"/>
    </row>
    <row r="46293" ht="14.25" customHeight="1">
      <c r="A46293" s="4"/>
      <c r="B46293" s="4"/>
    </row>
    <row r="46294" ht="14.25" customHeight="1">
      <c r="A46294" s="4"/>
      <c r="B46294" s="4"/>
    </row>
    <row r="46295" ht="14.25" customHeight="1">
      <c r="A46295" s="4"/>
      <c r="B46295" s="4"/>
    </row>
    <row r="46296" ht="14.25" customHeight="1">
      <c r="A46296" s="4"/>
      <c r="B46296" s="4"/>
    </row>
    <row r="46297" ht="14.25" customHeight="1">
      <c r="A46297" s="4"/>
      <c r="B46297" s="4"/>
    </row>
    <row r="46298" ht="14.25" customHeight="1">
      <c r="A46298" s="4"/>
      <c r="B46298" s="4"/>
    </row>
    <row r="46299" ht="14.25" customHeight="1">
      <c r="A46299" s="4"/>
      <c r="B46299" s="4"/>
    </row>
    <row r="46300" ht="14.25" customHeight="1">
      <c r="A46300" s="4"/>
      <c r="B46300" s="4"/>
    </row>
    <row r="46301" ht="14.25" customHeight="1">
      <c r="A46301" s="4"/>
      <c r="B46301" s="4"/>
    </row>
    <row r="46302" ht="14.25" customHeight="1">
      <c r="A46302" s="4"/>
      <c r="B46302" s="4"/>
    </row>
    <row r="46303" ht="14.25" customHeight="1">
      <c r="A46303" s="4"/>
      <c r="B46303" s="4"/>
    </row>
    <row r="46304" ht="14.25" customHeight="1">
      <c r="A46304" s="4"/>
      <c r="B46304" s="4"/>
    </row>
    <row r="46305" ht="14.25" customHeight="1">
      <c r="A46305" s="4"/>
      <c r="B46305" s="4"/>
    </row>
    <row r="46306" ht="14.25" customHeight="1">
      <c r="A46306" s="4"/>
      <c r="B46306" s="4"/>
    </row>
    <row r="46307" ht="14.25" customHeight="1">
      <c r="A46307" s="4"/>
      <c r="B46307" s="4"/>
    </row>
    <row r="46308" ht="14.25" customHeight="1">
      <c r="A46308" s="4"/>
      <c r="B46308" s="4"/>
    </row>
    <row r="46309" ht="14.25" customHeight="1">
      <c r="A46309" s="4"/>
      <c r="B46309" s="4"/>
    </row>
    <row r="46310" ht="14.25" customHeight="1">
      <c r="A46310" s="4"/>
      <c r="B46310" s="4"/>
    </row>
    <row r="46311" ht="14.25" customHeight="1">
      <c r="A46311" s="4"/>
      <c r="B46311" s="4"/>
    </row>
    <row r="46312" ht="14.25" customHeight="1">
      <c r="A46312" s="4"/>
      <c r="B46312" s="4"/>
    </row>
    <row r="46313" ht="14.25" customHeight="1">
      <c r="A46313" s="4"/>
      <c r="B46313" s="4"/>
    </row>
    <row r="46314" ht="14.25" customHeight="1">
      <c r="A46314" s="4"/>
      <c r="B46314" s="4"/>
    </row>
    <row r="46315" ht="14.25" customHeight="1">
      <c r="A46315" s="4"/>
      <c r="B46315" s="4"/>
    </row>
    <row r="46316" ht="14.25" customHeight="1">
      <c r="A46316" s="4"/>
      <c r="B46316" s="4"/>
    </row>
    <row r="46317" ht="14.25" customHeight="1">
      <c r="A46317" s="4"/>
      <c r="B46317" s="4"/>
    </row>
    <row r="46318" ht="14.25" customHeight="1">
      <c r="A46318" s="4"/>
      <c r="B46318" s="4"/>
    </row>
    <row r="46319" ht="14.25" customHeight="1">
      <c r="A46319" s="4"/>
      <c r="B46319" s="4"/>
    </row>
    <row r="46320" ht="14.25" customHeight="1">
      <c r="A46320" s="4"/>
      <c r="B46320" s="4"/>
    </row>
    <row r="46321" ht="14.25" customHeight="1">
      <c r="A46321" s="4"/>
      <c r="B46321" s="4"/>
    </row>
    <row r="46322" ht="14.25" customHeight="1">
      <c r="A46322" s="4"/>
      <c r="B46322" s="4"/>
    </row>
    <row r="46323" ht="14.25" customHeight="1">
      <c r="A46323" s="4"/>
      <c r="B46323" s="4"/>
    </row>
    <row r="46324" ht="14.25" customHeight="1">
      <c r="A46324" s="4"/>
      <c r="B46324" s="4"/>
    </row>
    <row r="46325" ht="14.25" customHeight="1">
      <c r="A46325" s="4"/>
      <c r="B46325" s="4"/>
    </row>
    <row r="46326" ht="14.25" customHeight="1">
      <c r="A46326" s="4"/>
      <c r="B46326" s="4"/>
    </row>
    <row r="46327" ht="14.25" customHeight="1">
      <c r="A46327" s="4"/>
      <c r="B46327" s="4"/>
    </row>
    <row r="46328" ht="14.25" customHeight="1">
      <c r="A46328" s="4"/>
      <c r="B46328" s="4"/>
    </row>
    <row r="46329" ht="14.25" customHeight="1">
      <c r="A46329" s="4"/>
      <c r="B46329" s="4"/>
    </row>
    <row r="46330" ht="14.25" customHeight="1">
      <c r="A46330" s="4"/>
      <c r="B46330" s="4"/>
    </row>
    <row r="46331" ht="14.25" customHeight="1">
      <c r="A46331" s="4"/>
      <c r="B46331" s="4"/>
    </row>
    <row r="46332" ht="14.25" customHeight="1">
      <c r="A46332" s="4"/>
      <c r="B46332" s="4"/>
    </row>
    <row r="46333" ht="14.25" customHeight="1">
      <c r="A46333" s="4"/>
      <c r="B46333" s="4"/>
    </row>
    <row r="46334" ht="14.25" customHeight="1">
      <c r="A46334" s="4"/>
      <c r="B46334" s="4"/>
    </row>
    <row r="46335" ht="14.25" customHeight="1">
      <c r="A46335" s="4"/>
      <c r="B46335" s="4"/>
    </row>
    <row r="46336" ht="14.25" customHeight="1">
      <c r="A46336" s="4"/>
      <c r="B46336" s="4"/>
    </row>
    <row r="46337" ht="14.25" customHeight="1">
      <c r="A46337" s="4"/>
      <c r="B46337" s="4"/>
    </row>
    <row r="46338" ht="14.25" customHeight="1">
      <c r="A46338" s="4"/>
      <c r="B46338" s="4"/>
    </row>
    <row r="46339" ht="14.25" customHeight="1">
      <c r="A46339" s="4"/>
      <c r="B46339" s="4"/>
    </row>
    <row r="46340" ht="14.25" customHeight="1">
      <c r="A46340" s="4"/>
      <c r="B46340" s="4"/>
    </row>
    <row r="46341" ht="14.25" customHeight="1">
      <c r="A46341" s="4"/>
      <c r="B46341" s="4"/>
    </row>
    <row r="46342" ht="14.25" customHeight="1">
      <c r="A46342" s="4"/>
      <c r="B46342" s="4"/>
    </row>
    <row r="46343" ht="14.25" customHeight="1">
      <c r="A46343" s="4"/>
      <c r="B46343" s="4"/>
    </row>
    <row r="46344" ht="14.25" customHeight="1">
      <c r="A46344" s="4"/>
      <c r="B46344" s="4"/>
    </row>
    <row r="46345" ht="14.25" customHeight="1">
      <c r="A46345" s="4"/>
      <c r="B46345" s="4"/>
    </row>
    <row r="46346" ht="14.25" customHeight="1">
      <c r="A46346" s="4"/>
      <c r="B46346" s="4"/>
    </row>
    <row r="46347" ht="14.25" customHeight="1">
      <c r="A46347" s="4"/>
      <c r="B46347" s="4"/>
    </row>
    <row r="46348" ht="14.25" customHeight="1">
      <c r="A46348" s="4"/>
      <c r="B46348" s="4"/>
    </row>
    <row r="46349" ht="14.25" customHeight="1">
      <c r="A46349" s="4"/>
      <c r="B46349" s="4"/>
    </row>
    <row r="46350" ht="14.25" customHeight="1">
      <c r="A46350" s="4"/>
      <c r="B46350" s="4"/>
    </row>
    <row r="46351" ht="14.25" customHeight="1">
      <c r="A46351" s="4"/>
      <c r="B46351" s="4"/>
    </row>
    <row r="46352" ht="14.25" customHeight="1">
      <c r="A46352" s="4"/>
      <c r="B46352" s="4"/>
    </row>
    <row r="46353" ht="14.25" customHeight="1">
      <c r="A46353" s="4"/>
      <c r="B46353" s="4"/>
    </row>
    <row r="46354" ht="14.25" customHeight="1">
      <c r="A46354" s="4"/>
      <c r="B46354" s="4"/>
    </row>
    <row r="46355" ht="14.25" customHeight="1">
      <c r="A46355" s="4"/>
      <c r="B46355" s="4"/>
    </row>
    <row r="46356" ht="14.25" customHeight="1">
      <c r="A46356" s="4"/>
      <c r="B46356" s="4"/>
    </row>
    <row r="46357" ht="14.25" customHeight="1">
      <c r="A46357" s="4"/>
      <c r="B46357" s="4"/>
    </row>
    <row r="46358" ht="14.25" customHeight="1">
      <c r="A46358" s="4"/>
      <c r="B46358" s="4"/>
    </row>
    <row r="46359" ht="14.25" customHeight="1">
      <c r="A46359" s="4"/>
      <c r="B46359" s="4"/>
    </row>
    <row r="46360" ht="14.25" customHeight="1">
      <c r="A46360" s="4"/>
      <c r="B46360" s="4"/>
    </row>
    <row r="46361" ht="14.25" customHeight="1">
      <c r="A46361" s="4"/>
      <c r="B46361" s="4"/>
    </row>
    <row r="46362" ht="14.25" customHeight="1">
      <c r="A46362" s="4"/>
      <c r="B46362" s="4"/>
    </row>
    <row r="46363" ht="14.25" customHeight="1">
      <c r="A46363" s="4"/>
      <c r="B46363" s="4"/>
    </row>
    <row r="46364" ht="14.25" customHeight="1">
      <c r="A46364" s="4"/>
      <c r="B46364" s="4"/>
    </row>
    <row r="46365" ht="14.25" customHeight="1">
      <c r="A46365" s="4"/>
      <c r="B46365" s="4"/>
    </row>
    <row r="46366" ht="14.25" customHeight="1">
      <c r="A46366" s="4"/>
      <c r="B46366" s="4"/>
    </row>
    <row r="46367" ht="14.25" customHeight="1">
      <c r="A46367" s="4"/>
      <c r="B46367" s="4"/>
    </row>
    <row r="46368" ht="14.25" customHeight="1">
      <c r="A46368" s="4"/>
      <c r="B46368" s="4"/>
    </row>
    <row r="46369" ht="14.25" customHeight="1">
      <c r="A46369" s="4"/>
      <c r="B46369" s="4"/>
    </row>
    <row r="46370" ht="14.25" customHeight="1">
      <c r="A46370" s="4"/>
      <c r="B46370" s="4"/>
    </row>
    <row r="46371" ht="14.25" customHeight="1">
      <c r="A46371" s="4"/>
      <c r="B46371" s="4"/>
    </row>
    <row r="46372" ht="14.25" customHeight="1">
      <c r="A46372" s="4"/>
      <c r="B46372" s="4"/>
    </row>
    <row r="46373" ht="14.25" customHeight="1">
      <c r="A46373" s="4"/>
      <c r="B46373" s="4"/>
    </row>
    <row r="46374" ht="14.25" customHeight="1">
      <c r="A46374" s="4"/>
      <c r="B46374" s="4"/>
    </row>
    <row r="46375" ht="14.25" customHeight="1">
      <c r="A46375" s="4"/>
      <c r="B46375" s="4"/>
    </row>
    <row r="46376" ht="14.25" customHeight="1">
      <c r="A46376" s="4"/>
      <c r="B46376" s="4"/>
    </row>
    <row r="46377" ht="14.25" customHeight="1">
      <c r="A46377" s="4"/>
      <c r="B46377" s="4"/>
    </row>
    <row r="46378" ht="14.25" customHeight="1">
      <c r="A46378" s="4"/>
      <c r="B46378" s="4"/>
    </row>
    <row r="46379" ht="14.25" customHeight="1">
      <c r="A46379" s="4"/>
      <c r="B46379" s="4"/>
    </row>
    <row r="46380" ht="14.25" customHeight="1">
      <c r="A46380" s="4"/>
      <c r="B46380" s="4"/>
    </row>
    <row r="46381" ht="14.25" customHeight="1">
      <c r="A46381" s="4"/>
      <c r="B46381" s="4"/>
    </row>
    <row r="46382" ht="14.25" customHeight="1">
      <c r="A46382" s="4"/>
      <c r="B46382" s="4"/>
    </row>
    <row r="46383" ht="14.25" customHeight="1">
      <c r="A46383" s="4"/>
      <c r="B46383" s="4"/>
    </row>
    <row r="46384" ht="14.25" customHeight="1">
      <c r="A46384" s="4"/>
      <c r="B46384" s="4"/>
    </row>
    <row r="46385" ht="14.25" customHeight="1">
      <c r="A46385" s="4"/>
      <c r="B46385" s="4"/>
    </row>
    <row r="46386" ht="14.25" customHeight="1">
      <c r="A46386" s="4"/>
      <c r="B46386" s="4"/>
    </row>
    <row r="46387" ht="14.25" customHeight="1">
      <c r="A46387" s="4"/>
      <c r="B46387" s="4"/>
    </row>
    <row r="46388" ht="14.25" customHeight="1">
      <c r="A46388" s="4"/>
      <c r="B46388" s="4"/>
    </row>
    <row r="46389" ht="14.25" customHeight="1">
      <c r="A46389" s="4"/>
      <c r="B46389" s="4"/>
    </row>
    <row r="46390" ht="14.25" customHeight="1">
      <c r="A46390" s="4"/>
      <c r="B46390" s="4"/>
    </row>
    <row r="46391" ht="14.25" customHeight="1">
      <c r="A46391" s="4"/>
      <c r="B46391" s="4"/>
    </row>
    <row r="46392" ht="14.25" customHeight="1">
      <c r="A46392" s="4"/>
      <c r="B46392" s="4"/>
    </row>
    <row r="46393" ht="14.25" customHeight="1">
      <c r="A46393" s="4"/>
      <c r="B46393" s="4"/>
    </row>
    <row r="46394" ht="14.25" customHeight="1">
      <c r="A46394" s="4"/>
      <c r="B46394" s="4"/>
    </row>
    <row r="46395" ht="14.25" customHeight="1">
      <c r="A46395" s="4"/>
      <c r="B46395" s="4"/>
    </row>
    <row r="46396" ht="14.25" customHeight="1">
      <c r="A46396" s="4"/>
      <c r="B46396" s="4"/>
    </row>
    <row r="46397" ht="14.25" customHeight="1">
      <c r="A46397" s="4"/>
      <c r="B46397" s="4"/>
    </row>
    <row r="46398" ht="14.25" customHeight="1">
      <c r="A46398" s="4"/>
      <c r="B46398" s="4"/>
    </row>
    <row r="46399" ht="14.25" customHeight="1">
      <c r="A46399" s="4"/>
      <c r="B46399" s="4"/>
    </row>
    <row r="46400" ht="14.25" customHeight="1">
      <c r="A46400" s="4"/>
      <c r="B46400" s="4"/>
    </row>
    <row r="46401" ht="14.25" customHeight="1">
      <c r="A46401" s="4"/>
      <c r="B46401" s="4"/>
    </row>
    <row r="46402" ht="14.25" customHeight="1">
      <c r="A46402" s="4"/>
      <c r="B46402" s="4"/>
    </row>
    <row r="46403" ht="14.25" customHeight="1">
      <c r="A46403" s="4"/>
      <c r="B46403" s="4"/>
    </row>
    <row r="46404" ht="14.25" customHeight="1">
      <c r="A46404" s="4"/>
      <c r="B46404" s="4"/>
    </row>
    <row r="46405" ht="14.25" customHeight="1">
      <c r="A46405" s="4"/>
      <c r="B46405" s="4"/>
    </row>
    <row r="46406" ht="14.25" customHeight="1">
      <c r="A46406" s="4"/>
      <c r="B46406" s="4"/>
    </row>
    <row r="46407" ht="14.25" customHeight="1">
      <c r="A46407" s="4"/>
      <c r="B46407" s="4"/>
    </row>
    <row r="46408" ht="14.25" customHeight="1">
      <c r="A46408" s="4"/>
      <c r="B46408" s="4"/>
    </row>
    <row r="46409" ht="14.25" customHeight="1">
      <c r="A46409" s="4"/>
      <c r="B46409" s="4"/>
    </row>
    <row r="46410" ht="14.25" customHeight="1">
      <c r="A46410" s="4"/>
      <c r="B46410" s="4"/>
    </row>
    <row r="46411" ht="14.25" customHeight="1">
      <c r="A46411" s="4"/>
      <c r="B46411" s="4"/>
    </row>
    <row r="46412" ht="14.25" customHeight="1">
      <c r="A46412" s="4"/>
      <c r="B46412" s="4"/>
    </row>
    <row r="46413" ht="14.25" customHeight="1">
      <c r="A46413" s="4"/>
      <c r="B46413" s="4"/>
    </row>
    <row r="46414" ht="14.25" customHeight="1">
      <c r="A46414" s="4"/>
      <c r="B46414" s="4"/>
    </row>
    <row r="46415" ht="14.25" customHeight="1">
      <c r="A46415" s="4"/>
      <c r="B46415" s="4"/>
    </row>
    <row r="46416" ht="14.25" customHeight="1">
      <c r="A46416" s="4"/>
      <c r="B46416" s="4"/>
    </row>
    <row r="46417" ht="14.25" customHeight="1">
      <c r="A46417" s="4"/>
      <c r="B46417" s="4"/>
    </row>
    <row r="46418" ht="14.25" customHeight="1">
      <c r="A46418" s="4"/>
      <c r="B46418" s="4"/>
    </row>
    <row r="46419" ht="14.25" customHeight="1">
      <c r="A46419" s="4"/>
      <c r="B46419" s="4"/>
    </row>
    <row r="46420" ht="14.25" customHeight="1">
      <c r="A46420" s="4"/>
      <c r="B46420" s="4"/>
    </row>
    <row r="46421" ht="14.25" customHeight="1">
      <c r="A46421" s="4"/>
      <c r="B46421" s="4"/>
    </row>
    <row r="46422" ht="14.25" customHeight="1">
      <c r="A46422" s="4"/>
      <c r="B46422" s="4"/>
    </row>
    <row r="46423" ht="14.25" customHeight="1">
      <c r="A46423" s="4"/>
      <c r="B46423" s="4"/>
    </row>
    <row r="46424" ht="14.25" customHeight="1">
      <c r="A46424" s="4"/>
      <c r="B46424" s="4"/>
    </row>
    <row r="46425" ht="14.25" customHeight="1">
      <c r="A46425" s="4"/>
      <c r="B46425" s="4"/>
    </row>
    <row r="46426" ht="14.25" customHeight="1">
      <c r="A46426" s="4"/>
      <c r="B46426" s="4"/>
    </row>
    <row r="46427" ht="14.25" customHeight="1">
      <c r="A46427" s="4"/>
      <c r="B46427" s="4"/>
    </row>
    <row r="46428" ht="14.25" customHeight="1">
      <c r="A46428" s="4"/>
      <c r="B46428" s="4"/>
    </row>
    <row r="46429" ht="14.25" customHeight="1">
      <c r="A46429" s="4"/>
      <c r="B46429" s="4"/>
    </row>
    <row r="46430" ht="14.25" customHeight="1">
      <c r="A46430" s="4"/>
      <c r="B46430" s="4"/>
    </row>
    <row r="46431" ht="14.25" customHeight="1">
      <c r="A46431" s="4"/>
      <c r="B46431" s="4"/>
    </row>
    <row r="46432" ht="14.25" customHeight="1">
      <c r="A46432" s="4"/>
      <c r="B46432" s="4"/>
    </row>
    <row r="46433" ht="14.25" customHeight="1">
      <c r="A46433" s="4"/>
      <c r="B46433" s="4"/>
    </row>
    <row r="46434" ht="14.25" customHeight="1">
      <c r="A46434" s="4"/>
      <c r="B46434" s="4"/>
    </row>
    <row r="46435" ht="14.25" customHeight="1">
      <c r="A46435" s="4"/>
      <c r="B46435" s="4"/>
    </row>
    <row r="46436" ht="14.25" customHeight="1">
      <c r="A46436" s="4"/>
      <c r="B46436" s="4"/>
    </row>
    <row r="46437" ht="14.25" customHeight="1">
      <c r="A46437" s="4"/>
      <c r="B46437" s="4"/>
    </row>
    <row r="46438" ht="14.25" customHeight="1">
      <c r="A46438" s="4"/>
      <c r="B46438" s="4"/>
    </row>
    <row r="46439" ht="14.25" customHeight="1">
      <c r="A46439" s="4"/>
      <c r="B46439" s="4"/>
    </row>
    <row r="46440" ht="14.25" customHeight="1">
      <c r="A46440" s="4"/>
      <c r="B46440" s="4"/>
    </row>
    <row r="46441" ht="14.25" customHeight="1">
      <c r="A46441" s="4"/>
      <c r="B46441" s="4"/>
    </row>
    <row r="46442" ht="14.25" customHeight="1">
      <c r="A46442" s="4"/>
      <c r="B46442" s="4"/>
    </row>
    <row r="46443" ht="14.25" customHeight="1">
      <c r="A46443" s="4"/>
      <c r="B46443" s="4"/>
    </row>
    <row r="46444" ht="14.25" customHeight="1">
      <c r="A46444" s="4"/>
      <c r="B46444" s="4"/>
    </row>
    <row r="46445" ht="14.25" customHeight="1">
      <c r="A46445" s="4"/>
      <c r="B46445" s="4"/>
    </row>
    <row r="46446" ht="14.25" customHeight="1">
      <c r="A46446" s="4"/>
      <c r="B46446" s="4"/>
    </row>
    <row r="46447" ht="14.25" customHeight="1">
      <c r="A46447" s="4"/>
      <c r="B46447" s="4"/>
    </row>
    <row r="46448" ht="14.25" customHeight="1">
      <c r="A46448" s="4"/>
      <c r="B46448" s="4"/>
    </row>
    <row r="46449" ht="14.25" customHeight="1">
      <c r="A46449" s="4"/>
      <c r="B46449" s="4"/>
    </row>
    <row r="46450" ht="14.25" customHeight="1">
      <c r="A46450" s="4"/>
      <c r="B46450" s="4"/>
    </row>
    <row r="46451" ht="14.25" customHeight="1">
      <c r="A46451" s="4"/>
      <c r="B46451" s="4"/>
    </row>
    <row r="46452" ht="14.25" customHeight="1">
      <c r="A46452" s="4"/>
      <c r="B46452" s="4"/>
    </row>
    <row r="46453" ht="14.25" customHeight="1">
      <c r="A46453" s="4"/>
      <c r="B46453" s="4"/>
    </row>
    <row r="46454" ht="14.25" customHeight="1">
      <c r="A46454" s="4"/>
      <c r="B46454" s="4"/>
    </row>
    <row r="46455" ht="14.25" customHeight="1">
      <c r="A46455" s="4"/>
      <c r="B46455" s="4"/>
    </row>
    <row r="46456" ht="14.25" customHeight="1">
      <c r="A46456" s="4"/>
      <c r="B46456" s="4"/>
    </row>
    <row r="46457" ht="14.25" customHeight="1">
      <c r="A46457" s="4"/>
      <c r="B46457" s="4"/>
    </row>
    <row r="46458" ht="14.25" customHeight="1">
      <c r="A46458" s="4"/>
      <c r="B46458" s="4"/>
    </row>
    <row r="46459" ht="14.25" customHeight="1">
      <c r="A46459" s="4"/>
      <c r="B46459" s="4"/>
    </row>
    <row r="46460" ht="14.25" customHeight="1">
      <c r="A46460" s="4"/>
      <c r="B46460" s="4"/>
    </row>
    <row r="46461" ht="14.25" customHeight="1">
      <c r="A46461" s="4"/>
      <c r="B46461" s="4"/>
    </row>
    <row r="46462" ht="14.25" customHeight="1">
      <c r="A46462" s="4"/>
      <c r="B46462" s="4"/>
    </row>
    <row r="46463" ht="14.25" customHeight="1">
      <c r="A46463" s="4"/>
      <c r="B46463" s="4"/>
    </row>
    <row r="46464" ht="14.25" customHeight="1">
      <c r="A46464" s="4"/>
      <c r="B46464" s="4"/>
    </row>
    <row r="46465" ht="14.25" customHeight="1">
      <c r="A46465" s="4"/>
      <c r="B46465" s="4"/>
    </row>
    <row r="46466" ht="14.25" customHeight="1">
      <c r="A46466" s="4"/>
      <c r="B46466" s="4"/>
    </row>
    <row r="46467" ht="14.25" customHeight="1">
      <c r="A46467" s="4"/>
      <c r="B46467" s="4"/>
    </row>
    <row r="46468" ht="14.25" customHeight="1">
      <c r="A46468" s="4"/>
      <c r="B46468" s="4"/>
    </row>
    <row r="46469" ht="14.25" customHeight="1">
      <c r="A46469" s="4"/>
      <c r="B46469" s="4"/>
    </row>
    <row r="46470" ht="14.25" customHeight="1">
      <c r="A46470" s="4"/>
      <c r="B46470" s="4"/>
    </row>
    <row r="46471" ht="14.25" customHeight="1">
      <c r="A46471" s="4"/>
      <c r="B46471" s="4"/>
    </row>
    <row r="46472" ht="14.25" customHeight="1">
      <c r="A46472" s="4"/>
      <c r="B46472" s="4"/>
    </row>
    <row r="46473" ht="14.25" customHeight="1">
      <c r="A46473" s="4"/>
      <c r="B46473" s="4"/>
    </row>
    <row r="46474" ht="14.25" customHeight="1">
      <c r="A46474" s="4"/>
      <c r="B46474" s="4"/>
    </row>
    <row r="46475" ht="14.25" customHeight="1">
      <c r="A46475" s="4"/>
      <c r="B46475" s="4"/>
    </row>
    <row r="46476" ht="14.25" customHeight="1">
      <c r="A46476" s="4"/>
      <c r="B46476" s="4"/>
    </row>
    <row r="46477" ht="14.25" customHeight="1">
      <c r="A46477" s="4"/>
      <c r="B46477" s="4"/>
    </row>
    <row r="46478" ht="14.25" customHeight="1">
      <c r="A46478" s="4"/>
      <c r="B46478" s="4"/>
    </row>
    <row r="46479" ht="14.25" customHeight="1">
      <c r="A46479" s="4"/>
      <c r="B46479" s="4"/>
    </row>
    <row r="46480" ht="14.25" customHeight="1">
      <c r="A46480" s="4"/>
      <c r="B46480" s="4"/>
    </row>
    <row r="46481" ht="14.25" customHeight="1">
      <c r="A46481" s="4"/>
      <c r="B46481" s="4"/>
    </row>
    <row r="46482" ht="14.25" customHeight="1">
      <c r="A46482" s="4"/>
      <c r="B46482" s="4"/>
    </row>
    <row r="46483" ht="14.25" customHeight="1">
      <c r="A46483" s="4"/>
      <c r="B46483" s="4"/>
    </row>
    <row r="46484" ht="14.25" customHeight="1">
      <c r="A46484" s="4"/>
      <c r="B46484" s="4"/>
    </row>
    <row r="46485" ht="14.25" customHeight="1">
      <c r="A46485" s="4"/>
      <c r="B46485" s="4"/>
    </row>
    <row r="46486" ht="14.25" customHeight="1">
      <c r="A46486" s="4"/>
      <c r="B46486" s="4"/>
    </row>
    <row r="46487" ht="14.25" customHeight="1">
      <c r="A46487" s="4"/>
      <c r="B46487" s="4"/>
    </row>
    <row r="46488" ht="14.25" customHeight="1">
      <c r="A46488" s="4"/>
      <c r="B46488" s="4"/>
    </row>
    <row r="46489" ht="14.25" customHeight="1">
      <c r="A46489" s="4"/>
      <c r="B46489" s="4"/>
    </row>
    <row r="46490" ht="14.25" customHeight="1">
      <c r="A46490" s="4"/>
      <c r="B46490" s="4"/>
    </row>
    <row r="46491" ht="14.25" customHeight="1">
      <c r="A46491" s="4"/>
      <c r="B46491" s="4"/>
    </row>
    <row r="46492" ht="14.25" customHeight="1">
      <c r="A46492" s="4"/>
      <c r="B46492" s="4"/>
    </row>
    <row r="46493" ht="14.25" customHeight="1">
      <c r="A46493" s="4"/>
      <c r="B46493" s="4"/>
    </row>
    <row r="46494" ht="14.25" customHeight="1">
      <c r="A46494" s="4"/>
      <c r="B46494" s="4"/>
    </row>
    <row r="46495" ht="14.25" customHeight="1">
      <c r="A46495" s="4"/>
      <c r="B46495" s="4"/>
    </row>
    <row r="46496" ht="14.25" customHeight="1">
      <c r="A46496" s="4"/>
      <c r="B46496" s="4"/>
    </row>
    <row r="46497" ht="14.25" customHeight="1">
      <c r="A46497" s="4"/>
      <c r="B46497" s="4"/>
    </row>
    <row r="46498" ht="14.25" customHeight="1">
      <c r="A46498" s="4"/>
      <c r="B46498" s="4"/>
    </row>
    <row r="46499" ht="14.25" customHeight="1">
      <c r="A46499" s="4"/>
      <c r="B46499" s="4"/>
    </row>
    <row r="46500" ht="14.25" customHeight="1">
      <c r="A46500" s="4"/>
      <c r="B46500" s="4"/>
    </row>
    <row r="46501" ht="14.25" customHeight="1">
      <c r="A46501" s="4"/>
      <c r="B46501" s="4"/>
    </row>
    <row r="46502" ht="14.25" customHeight="1">
      <c r="A46502" s="4"/>
      <c r="B46502" s="4"/>
    </row>
    <row r="46503" ht="14.25" customHeight="1">
      <c r="A46503" s="4"/>
      <c r="B46503" s="4"/>
    </row>
    <row r="46504" ht="14.25" customHeight="1">
      <c r="A46504" s="4"/>
      <c r="B46504" s="4"/>
    </row>
    <row r="46505" ht="14.25" customHeight="1">
      <c r="A46505" s="4"/>
      <c r="B46505" s="4"/>
    </row>
    <row r="46506" ht="14.25" customHeight="1">
      <c r="A46506" s="4"/>
      <c r="B46506" s="4"/>
    </row>
    <row r="46507" ht="14.25" customHeight="1">
      <c r="A46507" s="4"/>
      <c r="B46507" s="4"/>
    </row>
    <row r="46508" ht="14.25" customHeight="1">
      <c r="A46508" s="4"/>
      <c r="B46508" s="4"/>
    </row>
    <row r="46509" ht="14.25" customHeight="1">
      <c r="A46509" s="4"/>
      <c r="B46509" s="4"/>
    </row>
    <row r="46510" ht="14.25" customHeight="1">
      <c r="A46510" s="4"/>
      <c r="B46510" s="4"/>
    </row>
    <row r="46511" ht="14.25" customHeight="1">
      <c r="A46511" s="4"/>
      <c r="B46511" s="4"/>
    </row>
    <row r="46512" ht="14.25" customHeight="1">
      <c r="A46512" s="4"/>
      <c r="B46512" s="4"/>
    </row>
    <row r="46513" ht="14.25" customHeight="1">
      <c r="A46513" s="4"/>
      <c r="B46513" s="4"/>
    </row>
    <row r="46514" ht="14.25" customHeight="1">
      <c r="A46514" s="4"/>
      <c r="B46514" s="4"/>
    </row>
    <row r="46515" ht="14.25" customHeight="1">
      <c r="A46515" s="4"/>
      <c r="B46515" s="4"/>
    </row>
    <row r="46516" ht="14.25" customHeight="1">
      <c r="A46516" s="4"/>
      <c r="B46516" s="4"/>
    </row>
    <row r="46517" ht="14.25" customHeight="1">
      <c r="A46517" s="4"/>
      <c r="B46517" s="4"/>
    </row>
    <row r="46518" ht="14.25" customHeight="1">
      <c r="A46518" s="4"/>
      <c r="B46518" s="4"/>
    </row>
    <row r="46519" ht="14.25" customHeight="1">
      <c r="A46519" s="4"/>
      <c r="B46519" s="4"/>
    </row>
    <row r="46520" ht="14.25" customHeight="1">
      <c r="A46520" s="4"/>
      <c r="B46520" s="4"/>
    </row>
    <row r="46521" ht="14.25" customHeight="1">
      <c r="A46521" s="4"/>
      <c r="B46521" s="4"/>
    </row>
    <row r="46522" ht="14.25" customHeight="1">
      <c r="A46522" s="4"/>
      <c r="B46522" s="4"/>
    </row>
    <row r="46523" ht="14.25" customHeight="1">
      <c r="A46523" s="4"/>
      <c r="B46523" s="4"/>
    </row>
    <row r="46524" ht="14.25" customHeight="1">
      <c r="A46524" s="4"/>
      <c r="B46524" s="4"/>
    </row>
    <row r="46525" ht="14.25" customHeight="1">
      <c r="A46525" s="4"/>
      <c r="B46525" s="4"/>
    </row>
    <row r="46526" ht="14.25" customHeight="1">
      <c r="A46526" s="4"/>
      <c r="B46526" s="4"/>
    </row>
    <row r="46527" ht="14.25" customHeight="1">
      <c r="A46527" s="4"/>
      <c r="B46527" s="4"/>
    </row>
    <row r="46528" ht="14.25" customHeight="1">
      <c r="A46528" s="4"/>
      <c r="B46528" s="4"/>
    </row>
    <row r="46529" ht="14.25" customHeight="1">
      <c r="A46529" s="4"/>
      <c r="B46529" s="4"/>
    </row>
    <row r="46530" ht="14.25" customHeight="1">
      <c r="A46530" s="4"/>
      <c r="B46530" s="4"/>
    </row>
    <row r="46531" ht="14.25" customHeight="1">
      <c r="A46531" s="4"/>
      <c r="B46531" s="4"/>
    </row>
    <row r="46532" ht="14.25" customHeight="1">
      <c r="A46532" s="4"/>
      <c r="B46532" s="4"/>
    </row>
    <row r="46533" ht="14.25" customHeight="1">
      <c r="A46533" s="4"/>
      <c r="B46533" s="4"/>
    </row>
    <row r="46534" ht="14.25" customHeight="1">
      <c r="A46534" s="4"/>
      <c r="B46534" s="4"/>
    </row>
    <row r="46535" ht="14.25" customHeight="1">
      <c r="A46535" s="4"/>
      <c r="B46535" s="4"/>
    </row>
    <row r="46536" ht="14.25" customHeight="1">
      <c r="A46536" s="4"/>
      <c r="B46536" s="4"/>
    </row>
    <row r="46537" ht="14.25" customHeight="1">
      <c r="A46537" s="4"/>
      <c r="B46537" s="4"/>
    </row>
    <row r="46538" ht="14.25" customHeight="1">
      <c r="A46538" s="4"/>
      <c r="B46538" s="4"/>
    </row>
    <row r="46539" ht="14.25" customHeight="1">
      <c r="A46539" s="4"/>
      <c r="B46539" s="4"/>
    </row>
    <row r="46540" ht="14.25" customHeight="1">
      <c r="A46540" s="4"/>
      <c r="B46540" s="4"/>
    </row>
    <row r="46541" ht="14.25" customHeight="1">
      <c r="A46541" s="4"/>
      <c r="B46541" s="4"/>
    </row>
    <row r="46542" ht="14.25" customHeight="1">
      <c r="A46542" s="4"/>
      <c r="B46542" s="4"/>
    </row>
    <row r="46543" ht="14.25" customHeight="1">
      <c r="A46543" s="4"/>
      <c r="B46543" s="4"/>
    </row>
    <row r="46544" ht="14.25" customHeight="1">
      <c r="A46544" s="4"/>
      <c r="B46544" s="4"/>
    </row>
    <row r="46545" ht="14.25" customHeight="1">
      <c r="A46545" s="4"/>
      <c r="B46545" s="4"/>
    </row>
    <row r="46546" ht="14.25" customHeight="1">
      <c r="A46546" s="4"/>
      <c r="B46546" s="4"/>
    </row>
    <row r="46547" ht="14.25" customHeight="1">
      <c r="A46547" s="4"/>
      <c r="B46547" s="4"/>
    </row>
    <row r="46548" ht="14.25" customHeight="1">
      <c r="A46548" s="4"/>
      <c r="B46548" s="4"/>
    </row>
    <row r="46549" ht="14.25" customHeight="1">
      <c r="A46549" s="4"/>
      <c r="B46549" s="4"/>
    </row>
    <row r="46550" ht="14.25" customHeight="1">
      <c r="A46550" s="4"/>
      <c r="B46550" s="4"/>
    </row>
    <row r="46551" ht="14.25" customHeight="1">
      <c r="A46551" s="4"/>
      <c r="B46551" s="4"/>
    </row>
    <row r="46552" ht="14.25" customHeight="1">
      <c r="A46552" s="4"/>
      <c r="B46552" s="4"/>
    </row>
    <row r="46553" ht="14.25" customHeight="1">
      <c r="A46553" s="4"/>
      <c r="B46553" s="4"/>
    </row>
    <row r="46554" ht="14.25" customHeight="1">
      <c r="A46554" s="4"/>
      <c r="B46554" s="4"/>
    </row>
    <row r="46555" ht="14.25" customHeight="1">
      <c r="A46555" s="4"/>
      <c r="B46555" s="4"/>
    </row>
    <row r="46556" ht="14.25" customHeight="1">
      <c r="A46556" s="4"/>
      <c r="B46556" s="4"/>
    </row>
    <row r="46557" ht="14.25" customHeight="1">
      <c r="A46557" s="4"/>
      <c r="B46557" s="4"/>
    </row>
    <row r="46558" ht="14.25" customHeight="1">
      <c r="A46558" s="4"/>
      <c r="B46558" s="4"/>
    </row>
    <row r="46559" ht="14.25" customHeight="1">
      <c r="A46559" s="4"/>
      <c r="B46559" s="4"/>
    </row>
    <row r="46560" ht="14.25" customHeight="1">
      <c r="A46560" s="4"/>
      <c r="B46560" s="4"/>
    </row>
    <row r="46561" ht="14.25" customHeight="1">
      <c r="A46561" s="4"/>
      <c r="B46561" s="4"/>
    </row>
    <row r="46562" ht="14.25" customHeight="1">
      <c r="A46562" s="4"/>
      <c r="B46562" s="4"/>
    </row>
    <row r="46563" ht="14.25" customHeight="1">
      <c r="A46563" s="4"/>
      <c r="B46563" s="4"/>
    </row>
    <row r="46564" ht="14.25" customHeight="1">
      <c r="A46564" s="4"/>
      <c r="B46564" s="4"/>
    </row>
    <row r="46565" ht="14.25" customHeight="1">
      <c r="A46565" s="4"/>
      <c r="B46565" s="4"/>
    </row>
    <row r="46566" ht="14.25" customHeight="1">
      <c r="A46566" s="4"/>
      <c r="B46566" s="4"/>
    </row>
    <row r="46567" ht="14.25" customHeight="1">
      <c r="A46567" s="4"/>
      <c r="B46567" s="4"/>
    </row>
    <row r="46568" ht="14.25" customHeight="1">
      <c r="A46568" s="4"/>
      <c r="B46568" s="4"/>
    </row>
    <row r="46569" ht="14.25" customHeight="1">
      <c r="A46569" s="4"/>
      <c r="B46569" s="4"/>
    </row>
    <row r="46570" ht="14.25" customHeight="1">
      <c r="A46570" s="4"/>
      <c r="B46570" s="4"/>
    </row>
    <row r="46571" ht="14.25" customHeight="1">
      <c r="A46571" s="4"/>
      <c r="B46571" s="4"/>
    </row>
    <row r="46572" ht="14.25" customHeight="1">
      <c r="A46572" s="4"/>
      <c r="B46572" s="4"/>
    </row>
    <row r="46573" ht="14.25" customHeight="1">
      <c r="A46573" s="4"/>
      <c r="B46573" s="4"/>
    </row>
    <row r="46574" ht="14.25" customHeight="1">
      <c r="A46574" s="4"/>
      <c r="B46574" s="4"/>
    </row>
    <row r="46575" ht="14.25" customHeight="1">
      <c r="A46575" s="4"/>
      <c r="B46575" s="4"/>
    </row>
    <row r="46576" ht="14.25" customHeight="1">
      <c r="A46576" s="4"/>
      <c r="B46576" s="4"/>
    </row>
    <row r="46577" ht="14.25" customHeight="1">
      <c r="A46577" s="4"/>
      <c r="B46577" s="4"/>
    </row>
    <row r="46578" ht="14.25" customHeight="1">
      <c r="A46578" s="4"/>
      <c r="B46578" s="4"/>
    </row>
    <row r="46579" ht="14.25" customHeight="1">
      <c r="A46579" s="4"/>
      <c r="B46579" s="4"/>
    </row>
    <row r="46580" ht="14.25" customHeight="1">
      <c r="A46580" s="4"/>
      <c r="B46580" s="4"/>
    </row>
    <row r="46581" ht="14.25" customHeight="1">
      <c r="A46581" s="4"/>
      <c r="B46581" s="4"/>
    </row>
    <row r="46582" ht="14.25" customHeight="1">
      <c r="A46582" s="4"/>
      <c r="B46582" s="4"/>
    </row>
    <row r="46583" ht="14.25" customHeight="1">
      <c r="A46583" s="4"/>
      <c r="B46583" s="4"/>
    </row>
    <row r="46584" ht="14.25" customHeight="1">
      <c r="A46584" s="4"/>
      <c r="B46584" s="4"/>
    </row>
    <row r="46585" ht="14.25" customHeight="1">
      <c r="A46585" s="4"/>
      <c r="B46585" s="4"/>
    </row>
    <row r="46586" ht="14.25" customHeight="1">
      <c r="A46586" s="4"/>
      <c r="B46586" s="4"/>
    </row>
    <row r="46587" ht="14.25" customHeight="1">
      <c r="A46587" s="4"/>
      <c r="B46587" s="4"/>
    </row>
    <row r="46588" ht="14.25" customHeight="1">
      <c r="A46588" s="4"/>
      <c r="B46588" s="4"/>
    </row>
    <row r="46589" ht="14.25" customHeight="1">
      <c r="A46589" s="4"/>
      <c r="B46589" s="4"/>
    </row>
    <row r="46590" ht="14.25" customHeight="1">
      <c r="A46590" s="4"/>
      <c r="B46590" s="4"/>
    </row>
    <row r="46591" ht="14.25" customHeight="1">
      <c r="A46591" s="4"/>
      <c r="B46591" s="4"/>
    </row>
    <row r="46592" ht="14.25" customHeight="1">
      <c r="A46592" s="4"/>
      <c r="B46592" s="4"/>
    </row>
    <row r="46593" ht="14.25" customHeight="1">
      <c r="A46593" s="4"/>
      <c r="B46593" s="4"/>
    </row>
    <row r="46594" ht="14.25" customHeight="1">
      <c r="A46594" s="4"/>
      <c r="B46594" s="4"/>
    </row>
    <row r="46595" ht="14.25" customHeight="1">
      <c r="A46595" s="4"/>
      <c r="B46595" s="4"/>
    </row>
    <row r="46596" ht="14.25" customHeight="1">
      <c r="A46596" s="4"/>
      <c r="B46596" s="4"/>
    </row>
    <row r="46597" ht="14.25" customHeight="1">
      <c r="A46597" s="4"/>
      <c r="B46597" s="4"/>
    </row>
    <row r="46598" ht="14.25" customHeight="1">
      <c r="A46598" s="4"/>
      <c r="B46598" s="4"/>
    </row>
    <row r="46599" ht="14.25" customHeight="1">
      <c r="A46599" s="4"/>
      <c r="B46599" s="4"/>
    </row>
    <row r="46600" ht="14.25" customHeight="1">
      <c r="A46600" s="4"/>
      <c r="B46600" s="4"/>
    </row>
    <row r="46601" ht="14.25" customHeight="1">
      <c r="A46601" s="4"/>
      <c r="B46601" s="4"/>
    </row>
    <row r="46602" ht="14.25" customHeight="1">
      <c r="A46602" s="4"/>
      <c r="B46602" s="4"/>
    </row>
    <row r="46603" ht="14.25" customHeight="1">
      <c r="A46603" s="4"/>
      <c r="B46603" s="4"/>
    </row>
    <row r="46604" ht="14.25" customHeight="1">
      <c r="A46604" s="4"/>
      <c r="B46604" s="4"/>
    </row>
    <row r="46605" ht="14.25" customHeight="1">
      <c r="A46605" s="4"/>
      <c r="B46605" s="4"/>
    </row>
    <row r="46606" ht="14.25" customHeight="1">
      <c r="A46606" s="4"/>
      <c r="B46606" s="4"/>
    </row>
    <row r="46607" ht="14.25" customHeight="1">
      <c r="A46607" s="4"/>
      <c r="B46607" s="4"/>
    </row>
    <row r="46608" ht="14.25" customHeight="1">
      <c r="A46608" s="4"/>
      <c r="B46608" s="4"/>
    </row>
    <row r="46609" ht="14.25" customHeight="1">
      <c r="A46609" s="4"/>
      <c r="B46609" s="4"/>
    </row>
    <row r="46610" ht="14.25" customHeight="1">
      <c r="A46610" s="4"/>
      <c r="B46610" s="4"/>
    </row>
    <row r="46611" ht="14.25" customHeight="1">
      <c r="A46611" s="4"/>
      <c r="B46611" s="4"/>
    </row>
    <row r="46612" ht="14.25" customHeight="1">
      <c r="A46612" s="4"/>
      <c r="B46612" s="4"/>
    </row>
    <row r="46613" ht="14.25" customHeight="1">
      <c r="A46613" s="4"/>
      <c r="B46613" s="4"/>
    </row>
    <row r="46614" ht="14.25" customHeight="1">
      <c r="A46614" s="4"/>
      <c r="B46614" s="4"/>
    </row>
    <row r="46615" ht="14.25" customHeight="1">
      <c r="A46615" s="4"/>
      <c r="B46615" s="4"/>
    </row>
    <row r="46616" ht="14.25" customHeight="1">
      <c r="A46616" s="4"/>
      <c r="B46616" s="4"/>
    </row>
    <row r="46617" ht="14.25" customHeight="1">
      <c r="A46617" s="4"/>
      <c r="B46617" s="4"/>
    </row>
    <row r="46618" ht="14.25" customHeight="1">
      <c r="A46618" s="4"/>
      <c r="B46618" s="4"/>
    </row>
    <row r="46619" ht="14.25" customHeight="1">
      <c r="A46619" s="4"/>
      <c r="B46619" s="4"/>
    </row>
    <row r="46620" ht="14.25" customHeight="1">
      <c r="A46620" s="4"/>
      <c r="B46620" s="4"/>
    </row>
    <row r="46621" ht="14.25" customHeight="1">
      <c r="A46621" s="4"/>
      <c r="B46621" s="4"/>
    </row>
    <row r="46622" ht="14.25" customHeight="1">
      <c r="A46622" s="4"/>
      <c r="B46622" s="4"/>
    </row>
    <row r="46623" ht="14.25" customHeight="1">
      <c r="A46623" s="4"/>
      <c r="B46623" s="4"/>
    </row>
    <row r="46624" ht="14.25" customHeight="1">
      <c r="A46624" s="4"/>
      <c r="B46624" s="4"/>
    </row>
    <row r="46625" ht="14.25" customHeight="1">
      <c r="A46625" s="4"/>
      <c r="B46625" s="4"/>
    </row>
    <row r="46626" ht="14.25" customHeight="1">
      <c r="A46626" s="4"/>
      <c r="B46626" s="4"/>
    </row>
    <row r="46627" ht="14.25" customHeight="1">
      <c r="A46627" s="4"/>
      <c r="B46627" s="4"/>
    </row>
    <row r="46628" ht="14.25" customHeight="1">
      <c r="A46628" s="4"/>
      <c r="B46628" s="4"/>
    </row>
    <row r="46629" ht="14.25" customHeight="1">
      <c r="A46629" s="4"/>
      <c r="B46629" s="4"/>
    </row>
    <row r="46630" ht="14.25" customHeight="1">
      <c r="A46630" s="4"/>
      <c r="B46630" s="4"/>
    </row>
    <row r="46631" ht="14.25" customHeight="1">
      <c r="A46631" s="4"/>
      <c r="B46631" s="4"/>
    </row>
    <row r="46632" ht="14.25" customHeight="1">
      <c r="A46632" s="4"/>
      <c r="B46632" s="4"/>
    </row>
    <row r="46633" ht="14.25" customHeight="1">
      <c r="A46633" s="4"/>
      <c r="B46633" s="4"/>
    </row>
    <row r="46634" ht="14.25" customHeight="1">
      <c r="A46634" s="4"/>
      <c r="B46634" s="4"/>
    </row>
    <row r="46635" ht="14.25" customHeight="1">
      <c r="A46635" s="4"/>
      <c r="B46635" s="4"/>
    </row>
    <row r="46636" ht="14.25" customHeight="1">
      <c r="A46636" s="4"/>
      <c r="B46636" s="4"/>
    </row>
    <row r="46637" ht="14.25" customHeight="1">
      <c r="A46637" s="4"/>
      <c r="B46637" s="4"/>
    </row>
    <row r="46638" ht="14.25" customHeight="1">
      <c r="A46638" s="4"/>
      <c r="B46638" s="4"/>
    </row>
    <row r="46639" ht="14.25" customHeight="1">
      <c r="A46639" s="4"/>
      <c r="B46639" s="4"/>
    </row>
    <row r="46640" ht="14.25" customHeight="1">
      <c r="A46640" s="4"/>
      <c r="B46640" s="4"/>
    </row>
    <row r="46641" ht="14.25" customHeight="1">
      <c r="A46641" s="4"/>
      <c r="B46641" s="4"/>
    </row>
    <row r="46642" ht="14.25" customHeight="1">
      <c r="A46642" s="4"/>
      <c r="B46642" s="4"/>
    </row>
    <row r="46643" ht="14.25" customHeight="1">
      <c r="A46643" s="4"/>
      <c r="B46643" s="4"/>
    </row>
    <row r="46644" ht="14.25" customHeight="1">
      <c r="A46644" s="4"/>
      <c r="B46644" s="4"/>
    </row>
    <row r="46645" ht="14.25" customHeight="1">
      <c r="A46645" s="4"/>
      <c r="B46645" s="4"/>
    </row>
    <row r="46646" ht="14.25" customHeight="1">
      <c r="A46646" s="4"/>
      <c r="B46646" s="4"/>
    </row>
    <row r="46647" ht="14.25" customHeight="1">
      <c r="A46647" s="4"/>
      <c r="B46647" s="4"/>
    </row>
    <row r="46648" ht="14.25" customHeight="1">
      <c r="A46648" s="4"/>
      <c r="B46648" s="4"/>
    </row>
    <row r="46649" ht="14.25" customHeight="1">
      <c r="A46649" s="4"/>
      <c r="B46649" s="4"/>
    </row>
    <row r="46650" ht="14.25" customHeight="1">
      <c r="A46650" s="4"/>
      <c r="B46650" s="4"/>
    </row>
    <row r="46651" ht="14.25" customHeight="1">
      <c r="A46651" s="4"/>
      <c r="B46651" s="4"/>
    </row>
    <row r="46652" ht="14.25" customHeight="1">
      <c r="A46652" s="4"/>
      <c r="B46652" s="4"/>
    </row>
    <row r="46653" ht="14.25" customHeight="1">
      <c r="A46653" s="4"/>
      <c r="B46653" s="4"/>
    </row>
    <row r="46654" ht="14.25" customHeight="1">
      <c r="A46654" s="4"/>
      <c r="B46654" s="4"/>
    </row>
    <row r="46655" ht="14.25" customHeight="1">
      <c r="A46655" s="4"/>
      <c r="B46655" s="4"/>
    </row>
    <row r="46656" ht="14.25" customHeight="1">
      <c r="A46656" s="4"/>
      <c r="B46656" s="4"/>
    </row>
    <row r="46657" ht="14.25" customHeight="1">
      <c r="A46657" s="4"/>
      <c r="B46657" s="4"/>
    </row>
    <row r="46658" ht="14.25" customHeight="1">
      <c r="A46658" s="4"/>
      <c r="B46658" s="4"/>
    </row>
    <row r="46659" ht="14.25" customHeight="1">
      <c r="A46659" s="4"/>
      <c r="B46659" s="4"/>
    </row>
    <row r="46660" ht="14.25" customHeight="1">
      <c r="A46660" s="4"/>
      <c r="B46660" s="4"/>
    </row>
    <row r="46661" ht="14.25" customHeight="1">
      <c r="A46661" s="4"/>
      <c r="B46661" s="4"/>
    </row>
    <row r="46662" ht="14.25" customHeight="1">
      <c r="A46662" s="4"/>
      <c r="B46662" s="4"/>
    </row>
    <row r="46663" ht="14.25" customHeight="1">
      <c r="A46663" s="4"/>
      <c r="B46663" s="4"/>
    </row>
    <row r="46664" ht="14.25" customHeight="1">
      <c r="A46664" s="4"/>
      <c r="B46664" s="4"/>
    </row>
    <row r="46665" ht="14.25" customHeight="1">
      <c r="A46665" s="4"/>
      <c r="B46665" s="4"/>
    </row>
    <row r="46666" ht="14.25" customHeight="1">
      <c r="A46666" s="4"/>
      <c r="B46666" s="4"/>
    </row>
    <row r="46667" ht="14.25" customHeight="1">
      <c r="A46667" s="4"/>
      <c r="B46667" s="4"/>
    </row>
    <row r="46668" ht="14.25" customHeight="1">
      <c r="A46668" s="4"/>
      <c r="B46668" s="4"/>
    </row>
    <row r="46669" ht="14.25" customHeight="1">
      <c r="A46669" s="4"/>
      <c r="B46669" s="4"/>
    </row>
    <row r="46670" ht="14.25" customHeight="1">
      <c r="A46670" s="4"/>
      <c r="B46670" s="4"/>
    </row>
    <row r="46671" ht="14.25" customHeight="1">
      <c r="A46671" s="4"/>
      <c r="B46671" s="4"/>
    </row>
    <row r="46672" ht="14.25" customHeight="1">
      <c r="A46672" s="4"/>
      <c r="B46672" s="4"/>
    </row>
    <row r="46673" ht="14.25" customHeight="1">
      <c r="A46673" s="4"/>
      <c r="B46673" s="4"/>
    </row>
    <row r="46674" ht="14.25" customHeight="1">
      <c r="A46674" s="4"/>
      <c r="B46674" s="4"/>
    </row>
    <row r="46675" ht="14.25" customHeight="1">
      <c r="A46675" s="4"/>
      <c r="B46675" s="4"/>
    </row>
    <row r="46676" ht="14.25" customHeight="1">
      <c r="A46676" s="4"/>
      <c r="B46676" s="4"/>
    </row>
    <row r="46677" ht="14.25" customHeight="1">
      <c r="A46677" s="4"/>
      <c r="B46677" s="4"/>
    </row>
    <row r="46678" ht="14.25" customHeight="1">
      <c r="A46678" s="4"/>
      <c r="B46678" s="4"/>
    </row>
    <row r="46679" ht="14.25" customHeight="1">
      <c r="A46679" s="4"/>
      <c r="B46679" s="4"/>
    </row>
    <row r="46680" ht="14.25" customHeight="1">
      <c r="A46680" s="4"/>
      <c r="B46680" s="4"/>
    </row>
    <row r="46681" ht="14.25" customHeight="1">
      <c r="A46681" s="4"/>
      <c r="B46681" s="4"/>
    </row>
    <row r="46682" ht="14.25" customHeight="1">
      <c r="A46682" s="4"/>
      <c r="B46682" s="4"/>
    </row>
    <row r="46683" ht="14.25" customHeight="1">
      <c r="A46683" s="4"/>
      <c r="B46683" s="4"/>
    </row>
    <row r="46684" ht="14.25" customHeight="1">
      <c r="A46684" s="4"/>
      <c r="B46684" s="4"/>
    </row>
    <row r="46685" ht="14.25" customHeight="1">
      <c r="A46685" s="4"/>
      <c r="B46685" s="4"/>
    </row>
    <row r="46686" ht="14.25" customHeight="1">
      <c r="A46686" s="4"/>
      <c r="B46686" s="4"/>
    </row>
    <row r="46687" ht="14.25" customHeight="1">
      <c r="A46687" s="4"/>
      <c r="B46687" s="4"/>
    </row>
    <row r="46688" ht="14.25" customHeight="1">
      <c r="A46688" s="4"/>
      <c r="B46688" s="4"/>
    </row>
    <row r="46689" ht="14.25" customHeight="1">
      <c r="A46689" s="4"/>
      <c r="B46689" s="4"/>
    </row>
    <row r="46690" ht="14.25" customHeight="1">
      <c r="A46690" s="4"/>
      <c r="B46690" s="4"/>
    </row>
    <row r="46691" ht="14.25" customHeight="1">
      <c r="A46691" s="4"/>
      <c r="B46691" s="4"/>
    </row>
    <row r="46692" ht="14.25" customHeight="1">
      <c r="A46692" s="4"/>
      <c r="B46692" s="4"/>
    </row>
    <row r="46693" ht="14.25" customHeight="1">
      <c r="A46693" s="4"/>
      <c r="B46693" s="4"/>
    </row>
    <row r="46694" ht="14.25" customHeight="1">
      <c r="A46694" s="4"/>
      <c r="B46694" s="4"/>
    </row>
    <row r="46695" ht="14.25" customHeight="1">
      <c r="A46695" s="4"/>
      <c r="B46695" s="4"/>
    </row>
    <row r="46696" ht="14.25" customHeight="1">
      <c r="A46696" s="4"/>
      <c r="B46696" s="4"/>
    </row>
    <row r="46697" ht="14.25" customHeight="1">
      <c r="A46697" s="4"/>
      <c r="B46697" s="4"/>
    </row>
    <row r="46698" ht="14.25" customHeight="1">
      <c r="A46698" s="4"/>
      <c r="B46698" s="4"/>
    </row>
    <row r="46699" ht="14.25" customHeight="1">
      <c r="A46699" s="4"/>
      <c r="B46699" s="4"/>
    </row>
    <row r="46700" ht="14.25" customHeight="1">
      <c r="A46700" s="4"/>
      <c r="B46700" s="4"/>
    </row>
    <row r="46701" ht="14.25" customHeight="1">
      <c r="A46701" s="4"/>
      <c r="B46701" s="4"/>
    </row>
    <row r="46702" ht="14.25" customHeight="1">
      <c r="A46702" s="4"/>
      <c r="B46702" s="4"/>
    </row>
    <row r="46703" ht="14.25" customHeight="1">
      <c r="A46703" s="4"/>
      <c r="B46703" s="4"/>
    </row>
    <row r="46704" ht="14.25" customHeight="1">
      <c r="A46704" s="4"/>
      <c r="B46704" s="4"/>
    </row>
    <row r="46705" ht="14.25" customHeight="1">
      <c r="A46705" s="4"/>
      <c r="B46705" s="4"/>
    </row>
    <row r="46706" ht="14.25" customHeight="1">
      <c r="A46706" s="4"/>
      <c r="B46706" s="4"/>
    </row>
    <row r="46707" ht="14.25" customHeight="1">
      <c r="A46707" s="4"/>
      <c r="B46707" s="4"/>
    </row>
    <row r="46708" ht="14.25" customHeight="1">
      <c r="A46708" s="4"/>
      <c r="B46708" s="4"/>
    </row>
    <row r="46709" ht="14.25" customHeight="1">
      <c r="A46709" s="4"/>
      <c r="B46709" s="4"/>
    </row>
    <row r="46710" ht="14.25" customHeight="1">
      <c r="A46710" s="4"/>
      <c r="B46710" s="4"/>
    </row>
    <row r="46711" ht="14.25" customHeight="1">
      <c r="A46711" s="4"/>
      <c r="B46711" s="4"/>
    </row>
    <row r="46712" ht="14.25" customHeight="1">
      <c r="A46712" s="4"/>
      <c r="B46712" s="4"/>
    </row>
    <row r="46713" ht="14.25" customHeight="1">
      <c r="A46713" s="4"/>
      <c r="B46713" s="4"/>
    </row>
    <row r="46714" ht="14.25" customHeight="1">
      <c r="A46714" s="4"/>
      <c r="B46714" s="4"/>
    </row>
    <row r="46715" ht="14.25" customHeight="1">
      <c r="A46715" s="4"/>
      <c r="B46715" s="4"/>
    </row>
    <row r="46716" ht="14.25" customHeight="1">
      <c r="A46716" s="4"/>
      <c r="B46716" s="4"/>
    </row>
    <row r="46717" ht="14.25" customHeight="1">
      <c r="A46717" s="4"/>
      <c r="B46717" s="4"/>
    </row>
    <row r="46718" ht="14.25" customHeight="1">
      <c r="A46718" s="4"/>
      <c r="B46718" s="4"/>
    </row>
    <row r="46719" ht="14.25" customHeight="1">
      <c r="A46719" s="4"/>
      <c r="B46719" s="4"/>
    </row>
    <row r="46720" ht="14.25" customHeight="1">
      <c r="A46720" s="4"/>
      <c r="B46720" s="4"/>
    </row>
    <row r="46721" ht="14.25" customHeight="1">
      <c r="A46721" s="4"/>
      <c r="B46721" s="4"/>
    </row>
    <row r="46722" ht="14.25" customHeight="1">
      <c r="A46722" s="4"/>
      <c r="B46722" s="4"/>
    </row>
    <row r="46723" ht="14.25" customHeight="1">
      <c r="A46723" s="4"/>
      <c r="B46723" s="4"/>
    </row>
    <row r="46724" ht="14.25" customHeight="1">
      <c r="A46724" s="4"/>
      <c r="B46724" s="4"/>
    </row>
    <row r="46725" ht="14.25" customHeight="1">
      <c r="A46725" s="4"/>
      <c r="B46725" s="4"/>
    </row>
    <row r="46726" ht="14.25" customHeight="1">
      <c r="A46726" s="4"/>
      <c r="B46726" s="4"/>
    </row>
    <row r="46727" ht="14.25" customHeight="1">
      <c r="A46727" s="4"/>
      <c r="B46727" s="4"/>
    </row>
    <row r="46728" ht="14.25" customHeight="1">
      <c r="A46728" s="4"/>
      <c r="B46728" s="4"/>
    </row>
    <row r="46729" ht="14.25" customHeight="1">
      <c r="A46729" s="4"/>
      <c r="B46729" s="4"/>
    </row>
    <row r="46730" ht="14.25" customHeight="1">
      <c r="A46730" s="4"/>
      <c r="B46730" s="4"/>
    </row>
    <row r="46731" ht="14.25" customHeight="1">
      <c r="A46731" s="4"/>
      <c r="B46731" s="4"/>
    </row>
    <row r="46732" ht="14.25" customHeight="1">
      <c r="A46732" s="4"/>
      <c r="B46732" s="4"/>
    </row>
    <row r="46733" ht="14.25" customHeight="1">
      <c r="A46733" s="4"/>
      <c r="B46733" s="4"/>
    </row>
    <row r="46734" ht="14.25" customHeight="1">
      <c r="A46734" s="4"/>
      <c r="B46734" s="4"/>
    </row>
    <row r="46735" ht="14.25" customHeight="1">
      <c r="A46735" s="4"/>
      <c r="B46735" s="4"/>
    </row>
    <row r="46736" ht="14.25" customHeight="1">
      <c r="A46736" s="4"/>
      <c r="B46736" s="4"/>
    </row>
    <row r="46737" ht="14.25" customHeight="1">
      <c r="A46737" s="4"/>
      <c r="B46737" s="4"/>
    </row>
    <row r="46738" ht="14.25" customHeight="1">
      <c r="A46738" s="4"/>
      <c r="B46738" s="4"/>
    </row>
    <row r="46739" ht="14.25" customHeight="1">
      <c r="A46739" s="4"/>
      <c r="B46739" s="4"/>
    </row>
    <row r="46740" ht="14.25" customHeight="1">
      <c r="A46740" s="4"/>
      <c r="B46740" s="4"/>
    </row>
    <row r="46741" ht="14.25" customHeight="1">
      <c r="A46741" s="4"/>
      <c r="B46741" s="4"/>
    </row>
    <row r="46742" ht="14.25" customHeight="1">
      <c r="A46742" s="4"/>
      <c r="B46742" s="4"/>
    </row>
    <row r="46743" ht="14.25" customHeight="1">
      <c r="A46743" s="4"/>
      <c r="B46743" s="4"/>
    </row>
    <row r="46744" ht="14.25" customHeight="1">
      <c r="A46744" s="4"/>
      <c r="B46744" s="4"/>
    </row>
    <row r="46745" ht="14.25" customHeight="1">
      <c r="A46745" s="4"/>
      <c r="B46745" s="4"/>
    </row>
    <row r="46746" ht="14.25" customHeight="1">
      <c r="A46746" s="4"/>
      <c r="B46746" s="4"/>
    </row>
    <row r="46747" ht="14.25" customHeight="1">
      <c r="A46747" s="4"/>
      <c r="B46747" s="4"/>
    </row>
    <row r="46748" ht="14.25" customHeight="1">
      <c r="A46748" s="4"/>
      <c r="B46748" s="4"/>
    </row>
    <row r="46749" ht="14.25" customHeight="1">
      <c r="A46749" s="4"/>
      <c r="B46749" s="4"/>
    </row>
    <row r="46750" ht="14.25" customHeight="1">
      <c r="A46750" s="4"/>
      <c r="B46750" s="4"/>
    </row>
    <row r="46751" ht="14.25" customHeight="1">
      <c r="A46751" s="4"/>
      <c r="B46751" s="4"/>
    </row>
    <row r="46752" ht="14.25" customHeight="1">
      <c r="A46752" s="4"/>
      <c r="B46752" s="4"/>
    </row>
    <row r="46753" ht="14.25" customHeight="1">
      <c r="A46753" s="4"/>
      <c r="B46753" s="4"/>
    </row>
    <row r="46754" ht="14.25" customHeight="1">
      <c r="A46754" s="4"/>
      <c r="B46754" s="4"/>
    </row>
    <row r="46755" ht="14.25" customHeight="1">
      <c r="A46755" s="4"/>
      <c r="B46755" s="4"/>
    </row>
    <row r="46756" ht="14.25" customHeight="1">
      <c r="A46756" s="4"/>
      <c r="B46756" s="4"/>
    </row>
    <row r="46757" ht="14.25" customHeight="1">
      <c r="A46757" s="4"/>
      <c r="B46757" s="4"/>
    </row>
    <row r="46758" ht="14.25" customHeight="1">
      <c r="A46758" s="4"/>
      <c r="B46758" s="4"/>
    </row>
    <row r="46759" ht="14.25" customHeight="1">
      <c r="A46759" s="4"/>
      <c r="B46759" s="4"/>
    </row>
    <row r="46760" ht="14.25" customHeight="1">
      <c r="A46760" s="4"/>
      <c r="B46760" s="4"/>
    </row>
    <row r="46761" ht="14.25" customHeight="1">
      <c r="A46761" s="4"/>
      <c r="B46761" s="4"/>
    </row>
    <row r="46762" ht="14.25" customHeight="1">
      <c r="A46762" s="4"/>
      <c r="B46762" s="4"/>
    </row>
    <row r="46763" ht="14.25" customHeight="1">
      <c r="A46763" s="4"/>
      <c r="B46763" s="4"/>
    </row>
    <row r="46764" ht="14.25" customHeight="1">
      <c r="A46764" s="4"/>
      <c r="B46764" s="4"/>
    </row>
    <row r="46765" ht="14.25" customHeight="1">
      <c r="A46765" s="4"/>
      <c r="B46765" s="4"/>
    </row>
    <row r="46766" ht="14.25" customHeight="1">
      <c r="A46766" s="4"/>
      <c r="B46766" s="4"/>
    </row>
    <row r="46767" ht="14.25" customHeight="1">
      <c r="A46767" s="4"/>
      <c r="B46767" s="4"/>
    </row>
    <row r="46768" ht="14.25" customHeight="1">
      <c r="A46768" s="4"/>
      <c r="B46768" s="4"/>
    </row>
    <row r="46769" ht="14.25" customHeight="1">
      <c r="A46769" s="4"/>
      <c r="B46769" s="4"/>
    </row>
    <row r="46770" ht="14.25" customHeight="1">
      <c r="A46770" s="4"/>
      <c r="B46770" s="4"/>
    </row>
    <row r="46771" ht="14.25" customHeight="1">
      <c r="A46771" s="4"/>
      <c r="B46771" s="4"/>
    </row>
    <row r="46772" ht="14.25" customHeight="1">
      <c r="A46772" s="4"/>
      <c r="B46772" s="4"/>
    </row>
    <row r="46773" ht="14.25" customHeight="1">
      <c r="A46773" s="4"/>
      <c r="B46773" s="4"/>
    </row>
    <row r="46774" ht="14.25" customHeight="1">
      <c r="A46774" s="4"/>
      <c r="B46774" s="4"/>
    </row>
    <row r="46775" ht="14.25" customHeight="1">
      <c r="A46775" s="4"/>
      <c r="B46775" s="4"/>
    </row>
    <row r="46776" ht="14.25" customHeight="1">
      <c r="A46776" s="4"/>
      <c r="B46776" s="4"/>
    </row>
    <row r="46777" ht="14.25" customHeight="1">
      <c r="A46777" s="4"/>
      <c r="B46777" s="4"/>
    </row>
    <row r="46778" ht="14.25" customHeight="1">
      <c r="A46778" s="4"/>
      <c r="B46778" s="4"/>
    </row>
    <row r="46779" ht="14.25" customHeight="1">
      <c r="A46779" s="4"/>
      <c r="B46779" s="4"/>
    </row>
    <row r="46780" ht="14.25" customHeight="1">
      <c r="A46780" s="4"/>
      <c r="B46780" s="4"/>
    </row>
    <row r="46781" ht="14.25" customHeight="1">
      <c r="A46781" s="4"/>
      <c r="B46781" s="4"/>
    </row>
    <row r="46782" ht="14.25" customHeight="1">
      <c r="A46782" s="4"/>
      <c r="B46782" s="4"/>
    </row>
    <row r="46783" ht="14.25" customHeight="1">
      <c r="A46783" s="4"/>
      <c r="B46783" s="4"/>
    </row>
    <row r="46784" ht="14.25" customHeight="1">
      <c r="A46784" s="4"/>
      <c r="B46784" s="4"/>
    </row>
    <row r="46785" ht="14.25" customHeight="1">
      <c r="A46785" s="4"/>
      <c r="B46785" s="4"/>
    </row>
    <row r="46786" ht="14.25" customHeight="1">
      <c r="A46786" s="4"/>
      <c r="B46786" s="4"/>
    </row>
    <row r="46787" ht="14.25" customHeight="1">
      <c r="A46787" s="4"/>
      <c r="B46787" s="4"/>
    </row>
    <row r="46788" ht="14.25" customHeight="1">
      <c r="A46788" s="4"/>
      <c r="B46788" s="4"/>
    </row>
    <row r="46789" ht="14.25" customHeight="1">
      <c r="A46789" s="4"/>
      <c r="B46789" s="4"/>
    </row>
    <row r="46790" ht="14.25" customHeight="1">
      <c r="A46790" s="4"/>
      <c r="B46790" s="4"/>
    </row>
    <row r="46791" ht="14.25" customHeight="1">
      <c r="A46791" s="4"/>
      <c r="B46791" s="4"/>
    </row>
    <row r="46792" ht="14.25" customHeight="1">
      <c r="A46792" s="4"/>
      <c r="B46792" s="4"/>
    </row>
    <row r="46793" ht="14.25" customHeight="1">
      <c r="A46793" s="4"/>
      <c r="B46793" s="4"/>
    </row>
    <row r="46794" ht="14.25" customHeight="1">
      <c r="A46794" s="4"/>
      <c r="B46794" s="4"/>
    </row>
    <row r="46795" ht="14.25" customHeight="1">
      <c r="A46795" s="4"/>
      <c r="B46795" s="4"/>
    </row>
    <row r="46796" ht="14.25" customHeight="1">
      <c r="A46796" s="4"/>
      <c r="B46796" s="4"/>
    </row>
    <row r="46797" ht="14.25" customHeight="1">
      <c r="A46797" s="4"/>
      <c r="B46797" s="4"/>
    </row>
    <row r="46798" ht="14.25" customHeight="1">
      <c r="A46798" s="4"/>
      <c r="B46798" s="4"/>
    </row>
    <row r="46799" ht="14.25" customHeight="1">
      <c r="A46799" s="4"/>
      <c r="B46799" s="4"/>
    </row>
    <row r="46800" ht="14.25" customHeight="1">
      <c r="A46800" s="4"/>
      <c r="B46800" s="4"/>
    </row>
    <row r="46801" ht="14.25" customHeight="1">
      <c r="A46801" s="4"/>
      <c r="B46801" s="4"/>
    </row>
    <row r="46802" ht="14.25" customHeight="1">
      <c r="A46802" s="4"/>
      <c r="B46802" s="4"/>
    </row>
    <row r="46803" ht="14.25" customHeight="1">
      <c r="A46803" s="4"/>
      <c r="B46803" s="4"/>
    </row>
    <row r="46804" ht="14.25" customHeight="1">
      <c r="A46804" s="4"/>
      <c r="B46804" s="4"/>
    </row>
    <row r="46805" ht="14.25" customHeight="1">
      <c r="A46805" s="4"/>
      <c r="B46805" s="4"/>
    </row>
    <row r="46806" ht="14.25" customHeight="1">
      <c r="A46806" s="4"/>
      <c r="B46806" s="4"/>
    </row>
    <row r="46807" ht="14.25" customHeight="1">
      <c r="A46807" s="4"/>
      <c r="B46807" s="4"/>
    </row>
    <row r="46808" ht="14.25" customHeight="1">
      <c r="A46808" s="4"/>
      <c r="B46808" s="4"/>
    </row>
    <row r="46809" ht="14.25" customHeight="1">
      <c r="A46809" s="4"/>
      <c r="B46809" s="4"/>
    </row>
    <row r="46810" ht="14.25" customHeight="1">
      <c r="A46810" s="4"/>
      <c r="B46810" s="4"/>
    </row>
    <row r="46811" ht="14.25" customHeight="1">
      <c r="A46811" s="4"/>
      <c r="B46811" s="4"/>
    </row>
    <row r="46812" ht="14.25" customHeight="1">
      <c r="A46812" s="4"/>
      <c r="B46812" s="4"/>
    </row>
    <row r="46813" ht="14.25" customHeight="1">
      <c r="A46813" s="4"/>
      <c r="B46813" s="4"/>
    </row>
    <row r="46814" ht="14.25" customHeight="1">
      <c r="A46814" s="4"/>
      <c r="B46814" s="4"/>
    </row>
    <row r="46815" ht="14.25" customHeight="1">
      <c r="A46815" s="4"/>
      <c r="B46815" s="4"/>
    </row>
    <row r="46816" ht="14.25" customHeight="1">
      <c r="A46816" s="4"/>
      <c r="B46816" s="4"/>
    </row>
    <row r="46817" ht="14.25" customHeight="1">
      <c r="A46817" s="4"/>
      <c r="B46817" s="4"/>
    </row>
    <row r="46818" ht="14.25" customHeight="1">
      <c r="A46818" s="4"/>
      <c r="B46818" s="4"/>
    </row>
    <row r="46819" ht="14.25" customHeight="1">
      <c r="A46819" s="4"/>
      <c r="B46819" s="4"/>
    </row>
    <row r="46820" ht="14.25" customHeight="1">
      <c r="A46820" s="4"/>
      <c r="B46820" s="4"/>
    </row>
    <row r="46821" ht="14.25" customHeight="1">
      <c r="A46821" s="4"/>
      <c r="B46821" s="4"/>
    </row>
    <row r="46822" ht="14.25" customHeight="1">
      <c r="A46822" s="4"/>
      <c r="B46822" s="4"/>
    </row>
    <row r="46823" ht="14.25" customHeight="1">
      <c r="A46823" s="4"/>
      <c r="B46823" s="4"/>
    </row>
    <row r="46824" ht="14.25" customHeight="1">
      <c r="A46824" s="4"/>
      <c r="B46824" s="4"/>
    </row>
    <row r="46825" ht="14.25" customHeight="1">
      <c r="A46825" s="4"/>
      <c r="B46825" s="4"/>
    </row>
    <row r="46826" ht="14.25" customHeight="1">
      <c r="A46826" s="4"/>
      <c r="B46826" s="4"/>
    </row>
    <row r="46827" ht="14.25" customHeight="1">
      <c r="A46827" s="4"/>
      <c r="B46827" s="4"/>
    </row>
    <row r="46828" ht="14.25" customHeight="1">
      <c r="A46828" s="4"/>
      <c r="B46828" s="4"/>
    </row>
    <row r="46829" ht="14.25" customHeight="1">
      <c r="A46829" s="4"/>
      <c r="B46829" s="4"/>
    </row>
    <row r="46830" ht="14.25" customHeight="1">
      <c r="A46830" s="4"/>
      <c r="B46830" s="4"/>
    </row>
    <row r="46831" ht="14.25" customHeight="1">
      <c r="A46831" s="4"/>
      <c r="B46831" s="4"/>
    </row>
    <row r="46832" ht="14.25" customHeight="1">
      <c r="A46832" s="4"/>
      <c r="B46832" s="4"/>
    </row>
    <row r="46833" ht="14.25" customHeight="1">
      <c r="A46833" s="4"/>
      <c r="B46833" s="4"/>
    </row>
    <row r="46834" ht="14.25" customHeight="1">
      <c r="A46834" s="4"/>
      <c r="B46834" s="4"/>
    </row>
    <row r="46835" ht="14.25" customHeight="1">
      <c r="A46835" s="4"/>
      <c r="B46835" s="4"/>
    </row>
    <row r="46836" ht="14.25" customHeight="1">
      <c r="A46836" s="4"/>
      <c r="B46836" s="4"/>
    </row>
    <row r="46837" ht="14.25" customHeight="1">
      <c r="A46837" s="4"/>
      <c r="B46837" s="4"/>
    </row>
    <row r="46838" ht="14.25" customHeight="1">
      <c r="A46838" s="4"/>
      <c r="B46838" s="4"/>
    </row>
    <row r="46839" ht="14.25" customHeight="1">
      <c r="A46839" s="4"/>
      <c r="B46839" s="4"/>
    </row>
    <row r="46840" ht="14.25" customHeight="1">
      <c r="A46840" s="4"/>
      <c r="B46840" s="4"/>
    </row>
    <row r="46841" ht="14.25" customHeight="1">
      <c r="A46841" s="4"/>
      <c r="B46841" s="4"/>
    </row>
    <row r="46842" ht="14.25" customHeight="1">
      <c r="A46842" s="4"/>
      <c r="B46842" s="4"/>
    </row>
    <row r="46843" ht="14.25" customHeight="1">
      <c r="A46843" s="4"/>
      <c r="B46843" s="4"/>
    </row>
    <row r="46844" ht="14.25" customHeight="1">
      <c r="A46844" s="4"/>
      <c r="B46844" s="4"/>
    </row>
    <row r="46845" ht="14.25" customHeight="1">
      <c r="A46845" s="4"/>
      <c r="B46845" s="4"/>
    </row>
    <row r="46846" ht="14.25" customHeight="1">
      <c r="A46846" s="4"/>
      <c r="B46846" s="4"/>
    </row>
    <row r="46847" ht="14.25" customHeight="1">
      <c r="A46847" s="4"/>
      <c r="B46847" s="4"/>
    </row>
    <row r="46848" ht="14.25" customHeight="1">
      <c r="A46848" s="4"/>
      <c r="B46848" s="4"/>
    </row>
    <row r="46849" ht="14.25" customHeight="1">
      <c r="A46849" s="4"/>
      <c r="B46849" s="4"/>
    </row>
    <row r="46850" ht="14.25" customHeight="1">
      <c r="A46850" s="4"/>
      <c r="B46850" s="4"/>
    </row>
    <row r="46851" ht="14.25" customHeight="1">
      <c r="A46851" s="4"/>
      <c r="B46851" s="4"/>
    </row>
    <row r="46852" ht="14.25" customHeight="1">
      <c r="A46852" s="4"/>
      <c r="B46852" s="4"/>
    </row>
    <row r="46853" ht="14.25" customHeight="1">
      <c r="A46853" s="4"/>
      <c r="B46853" s="4"/>
    </row>
    <row r="46854" ht="14.25" customHeight="1">
      <c r="A46854" s="4"/>
      <c r="B46854" s="4"/>
    </row>
    <row r="46855" ht="14.25" customHeight="1">
      <c r="A46855" s="4"/>
      <c r="B46855" s="4"/>
    </row>
    <row r="46856" ht="14.25" customHeight="1">
      <c r="A46856" s="4"/>
      <c r="B46856" s="4"/>
    </row>
    <row r="46857" ht="14.25" customHeight="1">
      <c r="A46857" s="4"/>
      <c r="B46857" s="4"/>
    </row>
    <row r="46858" ht="14.25" customHeight="1">
      <c r="A46858" s="4"/>
      <c r="B46858" s="4"/>
    </row>
    <row r="46859" ht="14.25" customHeight="1">
      <c r="A46859" s="4"/>
      <c r="B46859" s="4"/>
    </row>
    <row r="46860" ht="14.25" customHeight="1">
      <c r="A46860" s="4"/>
      <c r="B46860" s="4"/>
    </row>
    <row r="46861" ht="14.25" customHeight="1">
      <c r="A46861" s="4"/>
      <c r="B46861" s="4"/>
    </row>
    <row r="46862" ht="14.25" customHeight="1">
      <c r="A46862" s="4"/>
      <c r="B46862" s="4"/>
    </row>
    <row r="46863" ht="14.25" customHeight="1">
      <c r="A46863" s="4"/>
      <c r="B46863" s="4"/>
    </row>
    <row r="46864" ht="14.25" customHeight="1">
      <c r="A46864" s="4"/>
      <c r="B46864" s="4"/>
    </row>
    <row r="46865" ht="14.25" customHeight="1">
      <c r="A46865" s="4"/>
      <c r="B46865" s="4"/>
    </row>
    <row r="46866" ht="14.25" customHeight="1">
      <c r="A46866" s="4"/>
      <c r="B46866" s="4"/>
    </row>
    <row r="46867" ht="14.25" customHeight="1">
      <c r="A46867" s="4"/>
      <c r="B46867" s="4"/>
    </row>
    <row r="46868" ht="14.25" customHeight="1">
      <c r="A46868" s="4"/>
      <c r="B46868" s="4"/>
    </row>
    <row r="46869" ht="14.25" customHeight="1">
      <c r="A46869" s="4"/>
      <c r="B46869" s="4"/>
    </row>
    <row r="46870" ht="14.25" customHeight="1">
      <c r="A46870" s="4"/>
      <c r="B46870" s="4"/>
    </row>
    <row r="46871" ht="14.25" customHeight="1">
      <c r="A46871" s="4"/>
      <c r="B46871" s="4"/>
    </row>
    <row r="46872" ht="14.25" customHeight="1">
      <c r="A46872" s="4"/>
      <c r="B46872" s="4"/>
    </row>
    <row r="46873" ht="14.25" customHeight="1">
      <c r="A46873" s="4"/>
      <c r="B46873" s="4"/>
    </row>
    <row r="46874" ht="14.25" customHeight="1">
      <c r="A46874" s="4"/>
      <c r="B46874" s="4"/>
    </row>
    <row r="46875" ht="14.25" customHeight="1">
      <c r="A46875" s="4"/>
      <c r="B46875" s="4"/>
    </row>
    <row r="46876" ht="14.25" customHeight="1">
      <c r="A46876" s="4"/>
      <c r="B46876" s="4"/>
    </row>
    <row r="46877" ht="14.25" customHeight="1">
      <c r="A46877" s="4"/>
      <c r="B46877" s="4"/>
    </row>
    <row r="46878" ht="14.25" customHeight="1">
      <c r="A46878" s="4"/>
      <c r="B46878" s="4"/>
    </row>
    <row r="46879" ht="14.25" customHeight="1">
      <c r="A46879" s="4"/>
      <c r="B46879" s="4"/>
    </row>
    <row r="46880" ht="14.25" customHeight="1">
      <c r="A46880" s="4"/>
      <c r="B46880" s="4"/>
    </row>
    <row r="46881" ht="14.25" customHeight="1">
      <c r="A46881" s="4"/>
      <c r="B46881" s="4"/>
    </row>
    <row r="46882" ht="14.25" customHeight="1">
      <c r="A46882" s="4"/>
      <c r="B46882" s="4"/>
    </row>
    <row r="46883" ht="14.25" customHeight="1">
      <c r="A46883" s="4"/>
      <c r="B46883" s="4"/>
    </row>
    <row r="46884" ht="14.25" customHeight="1">
      <c r="A46884" s="4"/>
      <c r="B46884" s="4"/>
    </row>
    <row r="46885" ht="14.25" customHeight="1">
      <c r="A46885" s="4"/>
      <c r="B46885" s="4"/>
    </row>
    <row r="46886" ht="14.25" customHeight="1">
      <c r="A46886" s="4"/>
      <c r="B46886" s="4"/>
    </row>
    <row r="46887" ht="14.25" customHeight="1">
      <c r="A46887" s="4"/>
      <c r="B46887" s="4"/>
    </row>
    <row r="46888" ht="14.25" customHeight="1">
      <c r="A46888" s="4"/>
      <c r="B46888" s="4"/>
    </row>
    <row r="46889" ht="14.25" customHeight="1">
      <c r="A46889" s="4"/>
      <c r="B46889" s="4"/>
    </row>
    <row r="46890" ht="14.25" customHeight="1">
      <c r="A46890" s="4"/>
      <c r="B46890" s="4"/>
    </row>
    <row r="46891" ht="14.25" customHeight="1">
      <c r="A46891" s="4"/>
      <c r="B46891" s="4"/>
    </row>
    <row r="46892" ht="14.25" customHeight="1">
      <c r="A46892" s="4"/>
      <c r="B46892" s="4"/>
    </row>
    <row r="46893" ht="14.25" customHeight="1">
      <c r="A46893" s="4"/>
      <c r="B46893" s="4"/>
    </row>
    <row r="46894" ht="14.25" customHeight="1">
      <c r="A46894" s="4"/>
      <c r="B46894" s="4"/>
    </row>
    <row r="46895" ht="14.25" customHeight="1">
      <c r="A46895" s="4"/>
      <c r="B46895" s="4"/>
    </row>
    <row r="46896" ht="14.25" customHeight="1">
      <c r="A46896" s="4"/>
      <c r="B46896" s="4"/>
    </row>
    <row r="46897" ht="14.25" customHeight="1">
      <c r="A46897" s="4"/>
      <c r="B46897" s="4"/>
    </row>
    <row r="46898" ht="14.25" customHeight="1">
      <c r="A46898" s="4"/>
      <c r="B46898" s="4"/>
    </row>
    <row r="46899" ht="14.25" customHeight="1">
      <c r="A46899" s="4"/>
      <c r="B46899" s="4"/>
    </row>
    <row r="46900" ht="14.25" customHeight="1">
      <c r="A46900" s="4"/>
      <c r="B46900" s="4"/>
    </row>
    <row r="46901" ht="14.25" customHeight="1">
      <c r="A46901" s="4"/>
      <c r="B46901" s="4"/>
    </row>
    <row r="46902" ht="14.25" customHeight="1">
      <c r="A46902" s="4"/>
      <c r="B46902" s="4"/>
    </row>
    <row r="46903" ht="14.25" customHeight="1">
      <c r="A46903" s="4"/>
      <c r="B46903" s="4"/>
    </row>
    <row r="46904" ht="14.25" customHeight="1">
      <c r="A46904" s="4"/>
      <c r="B46904" s="4"/>
    </row>
    <row r="46905" ht="14.25" customHeight="1">
      <c r="A46905" s="4"/>
      <c r="B46905" s="4"/>
    </row>
    <row r="46906" ht="14.25" customHeight="1">
      <c r="A46906" s="4"/>
      <c r="B46906" s="4"/>
    </row>
    <row r="46907" ht="14.25" customHeight="1">
      <c r="A46907" s="4"/>
      <c r="B46907" s="4"/>
    </row>
    <row r="46908" ht="14.25" customHeight="1">
      <c r="A46908" s="4"/>
      <c r="B46908" s="4"/>
    </row>
    <row r="46909" ht="14.25" customHeight="1">
      <c r="A46909" s="4"/>
      <c r="B46909" s="4"/>
    </row>
    <row r="46910" ht="14.25" customHeight="1">
      <c r="A46910" s="4"/>
      <c r="B46910" s="4"/>
    </row>
    <row r="46911" ht="14.25" customHeight="1">
      <c r="A46911" s="4"/>
      <c r="B46911" s="4"/>
    </row>
    <row r="46912" ht="14.25" customHeight="1">
      <c r="A46912" s="4"/>
      <c r="B46912" s="4"/>
    </row>
    <row r="46913" ht="14.25" customHeight="1">
      <c r="A46913" s="4"/>
      <c r="B46913" s="4"/>
    </row>
    <row r="46914" ht="14.25" customHeight="1">
      <c r="A46914" s="4"/>
      <c r="B46914" s="4"/>
    </row>
    <row r="46915" ht="14.25" customHeight="1">
      <c r="A46915" s="4"/>
      <c r="B46915" s="4"/>
    </row>
    <row r="46916" ht="14.25" customHeight="1">
      <c r="A46916" s="4"/>
      <c r="B46916" s="4"/>
    </row>
    <row r="46917" ht="14.25" customHeight="1">
      <c r="A46917" s="4"/>
      <c r="B46917" s="4"/>
    </row>
    <row r="46918" ht="14.25" customHeight="1">
      <c r="A46918" s="4"/>
      <c r="B46918" s="4"/>
    </row>
    <row r="46919" ht="14.25" customHeight="1">
      <c r="A46919" s="4"/>
      <c r="B46919" s="4"/>
    </row>
    <row r="46920" ht="14.25" customHeight="1">
      <c r="A46920" s="4"/>
      <c r="B46920" s="4"/>
    </row>
    <row r="46921" ht="14.25" customHeight="1">
      <c r="A46921" s="4"/>
      <c r="B46921" s="4"/>
    </row>
    <row r="46922" ht="14.25" customHeight="1">
      <c r="A46922" s="4"/>
      <c r="B46922" s="4"/>
    </row>
    <row r="46923" ht="14.25" customHeight="1">
      <c r="A46923" s="4"/>
      <c r="B46923" s="4"/>
    </row>
    <row r="46924" ht="14.25" customHeight="1">
      <c r="A46924" s="4"/>
      <c r="B46924" s="4"/>
    </row>
    <row r="46925" ht="14.25" customHeight="1">
      <c r="A46925" s="4"/>
      <c r="B46925" s="4"/>
    </row>
    <row r="46926" ht="14.25" customHeight="1">
      <c r="A46926" s="4"/>
      <c r="B46926" s="4"/>
    </row>
    <row r="46927" ht="14.25" customHeight="1">
      <c r="A46927" s="4"/>
      <c r="B46927" s="4"/>
    </row>
    <row r="46928" ht="14.25" customHeight="1">
      <c r="A46928" s="4"/>
      <c r="B46928" s="4"/>
    </row>
    <row r="46929" ht="14.25" customHeight="1">
      <c r="A46929" s="4"/>
      <c r="B46929" s="4"/>
    </row>
    <row r="46930" ht="14.25" customHeight="1">
      <c r="A46930" s="4"/>
      <c r="B46930" s="4"/>
    </row>
    <row r="46931" ht="14.25" customHeight="1">
      <c r="A46931" s="4"/>
      <c r="B46931" s="4"/>
    </row>
    <row r="46932" ht="14.25" customHeight="1">
      <c r="A46932" s="4"/>
      <c r="B46932" s="4"/>
    </row>
    <row r="46933" ht="14.25" customHeight="1">
      <c r="A46933" s="4"/>
      <c r="B46933" s="4"/>
    </row>
    <row r="46934" ht="14.25" customHeight="1">
      <c r="A46934" s="4"/>
      <c r="B46934" s="4"/>
    </row>
    <row r="46935" ht="14.25" customHeight="1">
      <c r="A46935" s="4"/>
      <c r="B46935" s="4"/>
    </row>
    <row r="46936" ht="14.25" customHeight="1">
      <c r="A46936" s="4"/>
      <c r="B46936" s="4"/>
    </row>
    <row r="46937" ht="14.25" customHeight="1">
      <c r="A46937" s="4"/>
      <c r="B46937" s="4"/>
    </row>
    <row r="46938" ht="14.25" customHeight="1">
      <c r="A46938" s="4"/>
      <c r="B46938" s="4"/>
    </row>
    <row r="46939" ht="14.25" customHeight="1">
      <c r="A46939" s="4"/>
      <c r="B46939" s="4"/>
    </row>
    <row r="46940" ht="14.25" customHeight="1">
      <c r="A46940" s="4"/>
      <c r="B46940" s="4"/>
    </row>
    <row r="46941" ht="14.25" customHeight="1">
      <c r="A46941" s="4"/>
      <c r="B46941" s="4"/>
    </row>
    <row r="46942" ht="14.25" customHeight="1">
      <c r="A46942" s="4"/>
      <c r="B46942" s="4"/>
    </row>
    <row r="46943" ht="14.25" customHeight="1">
      <c r="A46943" s="4"/>
      <c r="B46943" s="4"/>
    </row>
    <row r="46944" ht="14.25" customHeight="1">
      <c r="A46944" s="4"/>
      <c r="B46944" s="4"/>
    </row>
    <row r="46945" ht="14.25" customHeight="1">
      <c r="A46945" s="4"/>
      <c r="B46945" s="4"/>
    </row>
    <row r="46946" ht="14.25" customHeight="1">
      <c r="A46946" s="4"/>
      <c r="B46946" s="4"/>
    </row>
    <row r="46947" ht="14.25" customHeight="1">
      <c r="A46947" s="4"/>
      <c r="B46947" s="4"/>
    </row>
    <row r="46948" ht="14.25" customHeight="1">
      <c r="A46948" s="4"/>
      <c r="B46948" s="4"/>
    </row>
    <row r="46949" ht="14.25" customHeight="1">
      <c r="A46949" s="4"/>
      <c r="B46949" s="4"/>
    </row>
    <row r="46950" ht="14.25" customHeight="1">
      <c r="A46950" s="4"/>
      <c r="B46950" s="4"/>
    </row>
    <row r="46951" ht="14.25" customHeight="1">
      <c r="A46951" s="4"/>
      <c r="B46951" s="4"/>
    </row>
    <row r="46952" ht="14.25" customHeight="1">
      <c r="A46952" s="4"/>
      <c r="B46952" s="4"/>
    </row>
    <row r="46953" ht="14.25" customHeight="1">
      <c r="A46953" s="4"/>
      <c r="B46953" s="4"/>
    </row>
    <row r="46954" ht="14.25" customHeight="1">
      <c r="A46954" s="4"/>
      <c r="B46954" s="4"/>
    </row>
    <row r="46955" ht="14.25" customHeight="1">
      <c r="A46955" s="4"/>
      <c r="B46955" s="4"/>
    </row>
    <row r="46956" ht="14.25" customHeight="1">
      <c r="A46956" s="4"/>
      <c r="B46956" s="4"/>
    </row>
    <row r="46957" ht="14.25" customHeight="1">
      <c r="A46957" s="4"/>
      <c r="B46957" s="4"/>
    </row>
    <row r="46958" ht="14.25" customHeight="1">
      <c r="A46958" s="4"/>
      <c r="B46958" s="4"/>
    </row>
    <row r="46959" ht="14.25" customHeight="1">
      <c r="A46959" s="4"/>
      <c r="B46959" s="4"/>
    </row>
    <row r="46960" ht="14.25" customHeight="1">
      <c r="A46960" s="4"/>
      <c r="B46960" s="4"/>
    </row>
    <row r="46961" ht="14.25" customHeight="1">
      <c r="A46961" s="4"/>
      <c r="B46961" s="4"/>
    </row>
    <row r="46962" ht="14.25" customHeight="1">
      <c r="A46962" s="4"/>
      <c r="B46962" s="4"/>
    </row>
    <row r="46963" ht="14.25" customHeight="1">
      <c r="A46963" s="4"/>
      <c r="B46963" s="4"/>
    </row>
    <row r="46964" ht="14.25" customHeight="1">
      <c r="A46964" s="4"/>
      <c r="B46964" s="4"/>
    </row>
    <row r="46965" ht="14.25" customHeight="1">
      <c r="A46965" s="4"/>
      <c r="B46965" s="4"/>
    </row>
    <row r="46966" ht="14.25" customHeight="1">
      <c r="A46966" s="4"/>
      <c r="B46966" s="4"/>
    </row>
    <row r="46967" ht="14.25" customHeight="1">
      <c r="A46967" s="4"/>
      <c r="B46967" s="4"/>
    </row>
    <row r="46968" ht="14.25" customHeight="1">
      <c r="A46968" s="4"/>
      <c r="B46968" s="4"/>
    </row>
    <row r="46969" ht="14.25" customHeight="1">
      <c r="A46969" s="4"/>
      <c r="B46969" s="4"/>
    </row>
    <row r="46970" ht="14.25" customHeight="1">
      <c r="A46970" s="4"/>
      <c r="B46970" s="4"/>
    </row>
    <row r="46971" ht="14.25" customHeight="1">
      <c r="A46971" s="4"/>
      <c r="B46971" s="4"/>
    </row>
    <row r="46972" ht="14.25" customHeight="1">
      <c r="A46972" s="4"/>
      <c r="B46972" s="4"/>
    </row>
    <row r="46973" ht="14.25" customHeight="1">
      <c r="A46973" s="4"/>
      <c r="B46973" s="4"/>
    </row>
    <row r="46974" ht="14.25" customHeight="1">
      <c r="A46974" s="4"/>
      <c r="B46974" s="4"/>
    </row>
    <row r="46975" ht="14.25" customHeight="1">
      <c r="A46975" s="4"/>
      <c r="B46975" s="4"/>
    </row>
    <row r="46976" ht="14.25" customHeight="1">
      <c r="A46976" s="4"/>
      <c r="B46976" s="4"/>
    </row>
    <row r="46977" ht="14.25" customHeight="1">
      <c r="A46977" s="4"/>
      <c r="B46977" s="4"/>
    </row>
    <row r="46978" ht="14.25" customHeight="1">
      <c r="A46978" s="4"/>
      <c r="B46978" s="4"/>
    </row>
    <row r="46979" ht="14.25" customHeight="1">
      <c r="A46979" s="4"/>
      <c r="B46979" s="4"/>
    </row>
    <row r="46980" ht="14.25" customHeight="1">
      <c r="A46980" s="4"/>
      <c r="B46980" s="4"/>
    </row>
    <row r="46981" ht="14.25" customHeight="1">
      <c r="A46981" s="4"/>
      <c r="B46981" s="4"/>
    </row>
    <row r="46982" ht="14.25" customHeight="1">
      <c r="A46982" s="4"/>
      <c r="B46982" s="4"/>
    </row>
    <row r="46983" ht="14.25" customHeight="1">
      <c r="A46983" s="4"/>
      <c r="B46983" s="4"/>
    </row>
    <row r="46984" ht="14.25" customHeight="1">
      <c r="A46984" s="4"/>
      <c r="B46984" s="4"/>
    </row>
    <row r="46985" ht="14.25" customHeight="1">
      <c r="A46985" s="4"/>
      <c r="B46985" s="4"/>
    </row>
    <row r="46986" ht="14.25" customHeight="1">
      <c r="A46986" s="4"/>
      <c r="B46986" s="4"/>
    </row>
    <row r="46987" ht="14.25" customHeight="1">
      <c r="A46987" s="4"/>
      <c r="B46987" s="4"/>
    </row>
    <row r="46988" ht="14.25" customHeight="1">
      <c r="A46988" s="4"/>
      <c r="B46988" s="4"/>
    </row>
    <row r="46989" ht="14.25" customHeight="1">
      <c r="A46989" s="4"/>
      <c r="B46989" s="4"/>
    </row>
    <row r="46990" ht="14.25" customHeight="1">
      <c r="A46990" s="4"/>
      <c r="B46990" s="4"/>
    </row>
    <row r="46991" ht="14.25" customHeight="1">
      <c r="A46991" s="4"/>
      <c r="B46991" s="4"/>
    </row>
    <row r="46992" ht="14.25" customHeight="1">
      <c r="A46992" s="4"/>
      <c r="B46992" s="4"/>
    </row>
    <row r="46993" ht="14.25" customHeight="1">
      <c r="A46993" s="4"/>
      <c r="B46993" s="4"/>
    </row>
    <row r="46994" ht="14.25" customHeight="1">
      <c r="A46994" s="4"/>
      <c r="B46994" s="4"/>
    </row>
    <row r="46995" ht="14.25" customHeight="1">
      <c r="A46995" s="4"/>
      <c r="B46995" s="4"/>
    </row>
    <row r="46996" ht="14.25" customHeight="1">
      <c r="A46996" s="4"/>
      <c r="B46996" s="4"/>
    </row>
    <row r="46997" ht="14.25" customHeight="1">
      <c r="A46997" s="4"/>
      <c r="B46997" s="4"/>
    </row>
    <row r="46998" ht="14.25" customHeight="1">
      <c r="A46998" s="4"/>
      <c r="B46998" s="4"/>
    </row>
    <row r="46999" ht="14.25" customHeight="1">
      <c r="A46999" s="4"/>
      <c r="B46999" s="4"/>
    </row>
    <row r="47000" ht="14.25" customHeight="1">
      <c r="A47000" s="4"/>
      <c r="B47000" s="4"/>
    </row>
    <row r="47001" ht="14.25" customHeight="1">
      <c r="A47001" s="4"/>
      <c r="B47001" s="4"/>
    </row>
    <row r="47002" ht="14.25" customHeight="1">
      <c r="A47002" s="4"/>
      <c r="B47002" s="4"/>
    </row>
    <row r="47003" ht="14.25" customHeight="1">
      <c r="A47003" s="4"/>
      <c r="B47003" s="4"/>
    </row>
    <row r="47004" ht="14.25" customHeight="1">
      <c r="A47004" s="4"/>
      <c r="B47004" s="4"/>
    </row>
    <row r="47005" ht="14.25" customHeight="1">
      <c r="A47005" s="4"/>
      <c r="B47005" s="4"/>
    </row>
    <row r="47006" ht="14.25" customHeight="1">
      <c r="A47006" s="4"/>
      <c r="B47006" s="4"/>
    </row>
    <row r="47007" ht="14.25" customHeight="1">
      <c r="A47007" s="4"/>
      <c r="B47007" s="4"/>
    </row>
    <row r="47008" ht="14.25" customHeight="1">
      <c r="A47008" s="4"/>
      <c r="B47008" s="4"/>
    </row>
    <row r="47009" ht="14.25" customHeight="1">
      <c r="A47009" s="4"/>
      <c r="B47009" s="4"/>
    </row>
    <row r="47010" ht="14.25" customHeight="1">
      <c r="A47010" s="4"/>
      <c r="B47010" s="4"/>
    </row>
    <row r="47011" ht="14.25" customHeight="1">
      <c r="A47011" s="4"/>
      <c r="B47011" s="4"/>
    </row>
    <row r="47012" ht="14.25" customHeight="1">
      <c r="A47012" s="4"/>
      <c r="B47012" s="4"/>
    </row>
    <row r="47013" ht="14.25" customHeight="1">
      <c r="A47013" s="4"/>
      <c r="B47013" s="4"/>
    </row>
    <row r="47014" ht="14.25" customHeight="1">
      <c r="A47014" s="4"/>
      <c r="B47014" s="4"/>
    </row>
    <row r="47015" ht="14.25" customHeight="1">
      <c r="A47015" s="4"/>
      <c r="B47015" s="4"/>
    </row>
    <row r="47016" ht="14.25" customHeight="1">
      <c r="A47016" s="4"/>
      <c r="B47016" s="4"/>
    </row>
    <row r="47017" ht="14.25" customHeight="1">
      <c r="A47017" s="4"/>
      <c r="B47017" s="4"/>
    </row>
    <row r="47018" ht="14.25" customHeight="1">
      <c r="A47018" s="4"/>
      <c r="B47018" s="4"/>
    </row>
    <row r="47019" ht="14.25" customHeight="1">
      <c r="A47019" s="4"/>
      <c r="B47019" s="4"/>
    </row>
    <row r="47020" ht="14.25" customHeight="1">
      <c r="A47020" s="4"/>
      <c r="B47020" s="4"/>
    </row>
    <row r="47021" ht="14.25" customHeight="1">
      <c r="A47021" s="4"/>
      <c r="B47021" s="4"/>
    </row>
    <row r="47022" ht="14.25" customHeight="1">
      <c r="A47022" s="4"/>
      <c r="B47022" s="4"/>
    </row>
    <row r="47023" ht="14.25" customHeight="1">
      <c r="A47023" s="4"/>
      <c r="B47023" s="4"/>
    </row>
    <row r="47024" ht="14.25" customHeight="1">
      <c r="A47024" s="4"/>
      <c r="B47024" s="4"/>
    </row>
    <row r="47025" ht="14.25" customHeight="1">
      <c r="A47025" s="4"/>
      <c r="B47025" s="4"/>
    </row>
    <row r="47026" ht="14.25" customHeight="1">
      <c r="A47026" s="4"/>
      <c r="B47026" s="4"/>
    </row>
    <row r="47027" ht="14.25" customHeight="1">
      <c r="A47027" s="4"/>
      <c r="B47027" s="4"/>
    </row>
    <row r="47028" ht="14.25" customHeight="1">
      <c r="A47028" s="4"/>
      <c r="B47028" s="4"/>
    </row>
    <row r="47029" ht="14.25" customHeight="1">
      <c r="A47029" s="4"/>
      <c r="B47029" s="4"/>
    </row>
    <row r="47030" ht="14.25" customHeight="1">
      <c r="A47030" s="4"/>
      <c r="B47030" s="4"/>
    </row>
    <row r="47031" ht="14.25" customHeight="1">
      <c r="A47031" s="4"/>
      <c r="B47031" s="4"/>
    </row>
    <row r="47032" ht="14.25" customHeight="1">
      <c r="A47032" s="4"/>
      <c r="B47032" s="4"/>
    </row>
    <row r="47033" ht="14.25" customHeight="1">
      <c r="A47033" s="4"/>
      <c r="B47033" s="4"/>
    </row>
    <row r="47034" ht="14.25" customHeight="1">
      <c r="A47034" s="4"/>
      <c r="B47034" s="4"/>
    </row>
    <row r="47035" ht="14.25" customHeight="1">
      <c r="A47035" s="4"/>
      <c r="B47035" s="4"/>
    </row>
    <row r="47036" ht="14.25" customHeight="1">
      <c r="A47036" s="4"/>
      <c r="B47036" s="4"/>
    </row>
    <row r="47037" ht="14.25" customHeight="1">
      <c r="A47037" s="4"/>
      <c r="B47037" s="4"/>
    </row>
    <row r="47038" ht="14.25" customHeight="1">
      <c r="A47038" s="4"/>
      <c r="B47038" s="4"/>
    </row>
    <row r="47039" ht="14.25" customHeight="1">
      <c r="A47039" s="4"/>
      <c r="B47039" s="4"/>
    </row>
    <row r="47040" ht="14.25" customHeight="1">
      <c r="A47040" s="4"/>
      <c r="B47040" s="4"/>
    </row>
    <row r="47041" ht="14.25" customHeight="1">
      <c r="A47041" s="4"/>
      <c r="B47041" s="4"/>
    </row>
    <row r="47042" ht="14.25" customHeight="1">
      <c r="A47042" s="4"/>
      <c r="B47042" s="4"/>
    </row>
    <row r="47043" ht="14.25" customHeight="1">
      <c r="A47043" s="4"/>
      <c r="B47043" s="4"/>
    </row>
    <row r="47044" ht="14.25" customHeight="1">
      <c r="A47044" s="4"/>
      <c r="B47044" s="4"/>
    </row>
    <row r="47045" ht="14.25" customHeight="1">
      <c r="A47045" s="4"/>
      <c r="B47045" s="4"/>
    </row>
    <row r="47046" ht="14.25" customHeight="1">
      <c r="A47046" s="4"/>
      <c r="B47046" s="4"/>
    </row>
    <row r="47047" ht="14.25" customHeight="1">
      <c r="A47047" s="4"/>
      <c r="B47047" s="4"/>
    </row>
    <row r="47048" ht="14.25" customHeight="1">
      <c r="A47048" s="4"/>
      <c r="B47048" s="4"/>
    </row>
    <row r="47049" ht="14.25" customHeight="1">
      <c r="A47049" s="4"/>
      <c r="B47049" s="4"/>
    </row>
    <row r="47050" ht="14.25" customHeight="1">
      <c r="A47050" s="4"/>
      <c r="B47050" s="4"/>
    </row>
    <row r="47051" ht="14.25" customHeight="1">
      <c r="A47051" s="4"/>
      <c r="B47051" s="4"/>
    </row>
    <row r="47052" ht="14.25" customHeight="1">
      <c r="A47052" s="4"/>
      <c r="B47052" s="4"/>
    </row>
    <row r="47053" ht="14.25" customHeight="1">
      <c r="A47053" s="4"/>
      <c r="B47053" s="4"/>
    </row>
    <row r="47054" ht="14.25" customHeight="1">
      <c r="A47054" s="4"/>
      <c r="B47054" s="4"/>
    </row>
    <row r="47055" ht="14.25" customHeight="1">
      <c r="A47055" s="4"/>
      <c r="B47055" s="4"/>
    </row>
    <row r="47056" ht="14.25" customHeight="1">
      <c r="A47056" s="4"/>
      <c r="B47056" s="4"/>
    </row>
    <row r="47057" ht="14.25" customHeight="1">
      <c r="A47057" s="4"/>
      <c r="B47057" s="4"/>
    </row>
    <row r="47058" ht="14.25" customHeight="1">
      <c r="A47058" s="4"/>
      <c r="B47058" s="4"/>
    </row>
    <row r="47059" ht="14.25" customHeight="1">
      <c r="A47059" s="4"/>
      <c r="B47059" s="4"/>
    </row>
    <row r="47060" ht="14.25" customHeight="1">
      <c r="A47060" s="4"/>
      <c r="B47060" s="4"/>
    </row>
    <row r="47061" ht="14.25" customHeight="1">
      <c r="A47061" s="4"/>
      <c r="B47061" s="4"/>
    </row>
    <row r="47062" ht="14.25" customHeight="1">
      <c r="A47062" s="4"/>
      <c r="B47062" s="4"/>
    </row>
    <row r="47063" ht="14.25" customHeight="1">
      <c r="A47063" s="4"/>
      <c r="B47063" s="4"/>
    </row>
    <row r="47064" ht="14.25" customHeight="1">
      <c r="A47064" s="4"/>
      <c r="B47064" s="4"/>
    </row>
    <row r="47065" ht="14.25" customHeight="1">
      <c r="A47065" s="4"/>
      <c r="B47065" s="4"/>
    </row>
    <row r="47066" ht="14.25" customHeight="1">
      <c r="A47066" s="4"/>
      <c r="B47066" s="4"/>
    </row>
    <row r="47067" ht="14.25" customHeight="1">
      <c r="A47067" s="4"/>
      <c r="B47067" s="4"/>
    </row>
    <row r="47068" ht="14.25" customHeight="1">
      <c r="A47068" s="4"/>
      <c r="B47068" s="4"/>
    </row>
    <row r="47069" ht="14.25" customHeight="1">
      <c r="A47069" s="4"/>
      <c r="B47069" s="4"/>
    </row>
    <row r="47070" ht="14.25" customHeight="1">
      <c r="A47070" s="4"/>
      <c r="B47070" s="4"/>
    </row>
    <row r="47071" ht="14.25" customHeight="1">
      <c r="A47071" s="4"/>
      <c r="B47071" s="4"/>
    </row>
    <row r="47072" ht="14.25" customHeight="1">
      <c r="A47072" s="4"/>
      <c r="B47072" s="4"/>
    </row>
    <row r="47073" ht="14.25" customHeight="1">
      <c r="A47073" s="4"/>
      <c r="B47073" s="4"/>
    </row>
    <row r="47074" ht="14.25" customHeight="1">
      <c r="A47074" s="4"/>
      <c r="B47074" s="4"/>
    </row>
    <row r="47075" ht="14.25" customHeight="1">
      <c r="A47075" s="4"/>
      <c r="B47075" s="4"/>
    </row>
    <row r="47076" ht="14.25" customHeight="1">
      <c r="A47076" s="4"/>
      <c r="B47076" s="4"/>
    </row>
    <row r="47077" ht="14.25" customHeight="1">
      <c r="A47077" s="4"/>
      <c r="B47077" s="4"/>
    </row>
    <row r="47078" ht="14.25" customHeight="1">
      <c r="A47078" s="4"/>
      <c r="B47078" s="4"/>
    </row>
    <row r="47079" ht="14.25" customHeight="1">
      <c r="A47079" s="4"/>
      <c r="B47079" s="4"/>
    </row>
    <row r="47080" ht="14.25" customHeight="1">
      <c r="A47080" s="4"/>
      <c r="B47080" s="4"/>
    </row>
    <row r="47081" ht="14.25" customHeight="1">
      <c r="A47081" s="4"/>
      <c r="B47081" s="4"/>
    </row>
    <row r="47082" ht="14.25" customHeight="1">
      <c r="A47082" s="4"/>
      <c r="B47082" s="4"/>
    </row>
    <row r="47083" ht="14.25" customHeight="1">
      <c r="A47083" s="4"/>
      <c r="B47083" s="4"/>
    </row>
    <row r="47084" ht="14.25" customHeight="1">
      <c r="A47084" s="4"/>
      <c r="B47084" s="4"/>
    </row>
    <row r="47085" ht="14.25" customHeight="1">
      <c r="A47085" s="4"/>
      <c r="B47085" s="4"/>
    </row>
    <row r="47086" ht="14.25" customHeight="1">
      <c r="A47086" s="4"/>
      <c r="B47086" s="4"/>
    </row>
    <row r="47087" ht="14.25" customHeight="1">
      <c r="A47087" s="4"/>
      <c r="B47087" s="4"/>
    </row>
    <row r="47088" ht="14.25" customHeight="1">
      <c r="A47088" s="4"/>
      <c r="B47088" s="4"/>
    </row>
    <row r="47089" ht="14.25" customHeight="1">
      <c r="A47089" s="4"/>
      <c r="B47089" s="4"/>
    </row>
    <row r="47090" ht="14.25" customHeight="1">
      <c r="A47090" s="4"/>
      <c r="B47090" s="4"/>
    </row>
    <row r="47091" ht="14.25" customHeight="1">
      <c r="A47091" s="4"/>
      <c r="B47091" s="4"/>
    </row>
    <row r="47092" ht="14.25" customHeight="1">
      <c r="A47092" s="4"/>
      <c r="B47092" s="4"/>
    </row>
    <row r="47093" ht="14.25" customHeight="1">
      <c r="A47093" s="4"/>
      <c r="B47093" s="4"/>
    </row>
    <row r="47094" ht="14.25" customHeight="1">
      <c r="A47094" s="4"/>
      <c r="B47094" s="4"/>
    </row>
    <row r="47095" ht="14.25" customHeight="1">
      <c r="A47095" s="4"/>
      <c r="B47095" s="4"/>
    </row>
    <row r="47096" ht="14.25" customHeight="1">
      <c r="A47096" s="4"/>
      <c r="B47096" s="4"/>
    </row>
    <row r="47097" ht="14.25" customHeight="1">
      <c r="A47097" s="4"/>
      <c r="B47097" s="4"/>
    </row>
    <row r="47098" ht="14.25" customHeight="1">
      <c r="A47098" s="4"/>
      <c r="B47098" s="4"/>
    </row>
    <row r="47099" ht="14.25" customHeight="1">
      <c r="A47099" s="4"/>
      <c r="B47099" s="4"/>
    </row>
    <row r="47100" ht="14.25" customHeight="1">
      <c r="A47100" s="4"/>
      <c r="B47100" s="4"/>
    </row>
    <row r="47101" ht="14.25" customHeight="1">
      <c r="A47101" s="4"/>
      <c r="B47101" s="4"/>
    </row>
    <row r="47102" ht="14.25" customHeight="1">
      <c r="A47102" s="4"/>
      <c r="B47102" s="4"/>
    </row>
    <row r="47103" ht="14.25" customHeight="1">
      <c r="A47103" s="4"/>
      <c r="B47103" s="4"/>
    </row>
    <row r="47104" ht="14.25" customHeight="1">
      <c r="A47104" s="4"/>
      <c r="B47104" s="4"/>
    </row>
    <row r="47105" ht="14.25" customHeight="1">
      <c r="A47105" s="4"/>
      <c r="B47105" s="4"/>
    </row>
    <row r="47106" ht="14.25" customHeight="1">
      <c r="A47106" s="4"/>
      <c r="B47106" s="4"/>
    </row>
    <row r="47107" ht="14.25" customHeight="1">
      <c r="A47107" s="4"/>
      <c r="B47107" s="4"/>
    </row>
    <row r="47108" ht="14.25" customHeight="1">
      <c r="A47108" s="4"/>
      <c r="B47108" s="4"/>
    </row>
    <row r="47109" ht="14.25" customHeight="1">
      <c r="A47109" s="4"/>
      <c r="B47109" s="4"/>
    </row>
    <row r="47110" ht="14.25" customHeight="1">
      <c r="A47110" s="4"/>
      <c r="B47110" s="4"/>
    </row>
    <row r="47111" ht="14.25" customHeight="1">
      <c r="A47111" s="4"/>
      <c r="B47111" s="4"/>
    </row>
    <row r="47112" ht="14.25" customHeight="1">
      <c r="A47112" s="4"/>
      <c r="B47112" s="4"/>
    </row>
    <row r="47113" ht="14.25" customHeight="1">
      <c r="A47113" s="4"/>
      <c r="B47113" s="4"/>
    </row>
    <row r="47114" ht="14.25" customHeight="1">
      <c r="A47114" s="4"/>
      <c r="B47114" s="4"/>
    </row>
    <row r="47115" ht="14.25" customHeight="1">
      <c r="A47115" s="4"/>
      <c r="B47115" s="4"/>
    </row>
    <row r="47116" ht="14.25" customHeight="1">
      <c r="A47116" s="4"/>
      <c r="B47116" s="4"/>
    </row>
    <row r="47117" ht="14.25" customHeight="1">
      <c r="A47117" s="4"/>
      <c r="B47117" s="4"/>
    </row>
    <row r="47118" ht="14.25" customHeight="1">
      <c r="A47118" s="4"/>
      <c r="B47118" s="4"/>
    </row>
    <row r="47119" ht="14.25" customHeight="1">
      <c r="A47119" s="4"/>
      <c r="B47119" s="4"/>
    </row>
    <row r="47120" ht="14.25" customHeight="1">
      <c r="A47120" s="4"/>
      <c r="B47120" s="4"/>
    </row>
    <row r="47121" ht="14.25" customHeight="1">
      <c r="A47121" s="4"/>
      <c r="B47121" s="4"/>
    </row>
    <row r="47122" ht="14.25" customHeight="1">
      <c r="A47122" s="4"/>
      <c r="B47122" s="4"/>
    </row>
    <row r="47123" ht="14.25" customHeight="1">
      <c r="A47123" s="4"/>
      <c r="B47123" s="4"/>
    </row>
    <row r="47124" ht="14.25" customHeight="1">
      <c r="A47124" s="4"/>
      <c r="B47124" s="4"/>
    </row>
    <row r="47125" ht="14.25" customHeight="1">
      <c r="A47125" s="4"/>
      <c r="B47125" s="4"/>
    </row>
    <row r="47126" ht="14.25" customHeight="1">
      <c r="A47126" s="4"/>
      <c r="B47126" s="4"/>
    </row>
    <row r="47127" ht="14.25" customHeight="1">
      <c r="A47127" s="4"/>
      <c r="B47127" s="4"/>
    </row>
    <row r="47128" ht="14.25" customHeight="1">
      <c r="A47128" s="4"/>
      <c r="B47128" s="4"/>
    </row>
    <row r="47129" ht="14.25" customHeight="1">
      <c r="A47129" s="4"/>
      <c r="B47129" s="4"/>
    </row>
    <row r="47130" ht="14.25" customHeight="1">
      <c r="A47130" s="4"/>
      <c r="B47130" s="4"/>
    </row>
    <row r="47131" ht="14.25" customHeight="1">
      <c r="A47131" s="4"/>
      <c r="B47131" s="4"/>
    </row>
    <row r="47132" ht="14.25" customHeight="1">
      <c r="A47132" s="4"/>
      <c r="B47132" s="4"/>
    </row>
    <row r="47133" ht="14.25" customHeight="1">
      <c r="A47133" s="4"/>
      <c r="B47133" s="4"/>
    </row>
    <row r="47134" ht="14.25" customHeight="1">
      <c r="A47134" s="4"/>
      <c r="B47134" s="4"/>
    </row>
    <row r="47135" ht="14.25" customHeight="1">
      <c r="A47135" s="4"/>
      <c r="B47135" s="4"/>
    </row>
    <row r="47136" ht="14.25" customHeight="1">
      <c r="A47136" s="4"/>
      <c r="B47136" s="4"/>
    </row>
    <row r="47137" ht="14.25" customHeight="1">
      <c r="A47137" s="4"/>
      <c r="B47137" s="4"/>
    </row>
    <row r="47138" ht="14.25" customHeight="1">
      <c r="A47138" s="4"/>
      <c r="B47138" s="4"/>
    </row>
    <row r="47139" ht="14.25" customHeight="1">
      <c r="A47139" s="4"/>
      <c r="B47139" s="4"/>
    </row>
    <row r="47140" ht="14.25" customHeight="1">
      <c r="A47140" s="4"/>
      <c r="B47140" s="4"/>
    </row>
    <row r="47141" ht="14.25" customHeight="1">
      <c r="A47141" s="4"/>
      <c r="B47141" s="4"/>
    </row>
    <row r="47142" ht="14.25" customHeight="1">
      <c r="A47142" s="4"/>
      <c r="B47142" s="4"/>
    </row>
    <row r="47143" ht="14.25" customHeight="1">
      <c r="A47143" s="4"/>
      <c r="B47143" s="4"/>
    </row>
    <row r="47144" ht="14.25" customHeight="1">
      <c r="A47144" s="4"/>
      <c r="B47144" s="4"/>
    </row>
    <row r="47145" ht="14.25" customHeight="1">
      <c r="A47145" s="4"/>
      <c r="B47145" s="4"/>
    </row>
    <row r="47146" ht="14.25" customHeight="1">
      <c r="A47146" s="4"/>
      <c r="B47146" s="4"/>
    </row>
    <row r="47147" ht="14.25" customHeight="1">
      <c r="A47147" s="4"/>
      <c r="B47147" s="4"/>
    </row>
    <row r="47148" ht="14.25" customHeight="1">
      <c r="A47148" s="4"/>
      <c r="B47148" s="4"/>
    </row>
    <row r="47149" ht="14.25" customHeight="1">
      <c r="A47149" s="4"/>
      <c r="B47149" s="4"/>
    </row>
    <row r="47150" ht="14.25" customHeight="1">
      <c r="A47150" s="4"/>
      <c r="B47150" s="4"/>
    </row>
    <row r="47151" ht="14.25" customHeight="1">
      <c r="A47151" s="4"/>
      <c r="B47151" s="4"/>
    </row>
    <row r="47152" ht="14.25" customHeight="1">
      <c r="A47152" s="4"/>
      <c r="B47152" s="4"/>
    </row>
    <row r="47153" ht="14.25" customHeight="1">
      <c r="A47153" s="4"/>
      <c r="B47153" s="4"/>
    </row>
    <row r="47154" ht="14.25" customHeight="1">
      <c r="A47154" s="4"/>
      <c r="B47154" s="4"/>
    </row>
    <row r="47155" ht="14.25" customHeight="1">
      <c r="A47155" s="4"/>
      <c r="B47155" s="4"/>
    </row>
    <row r="47156" ht="14.25" customHeight="1">
      <c r="A47156" s="4"/>
      <c r="B47156" s="4"/>
    </row>
    <row r="47157" ht="14.25" customHeight="1">
      <c r="A47157" s="4"/>
      <c r="B47157" s="4"/>
    </row>
    <row r="47158" ht="14.25" customHeight="1">
      <c r="A47158" s="4"/>
      <c r="B47158" s="4"/>
    </row>
    <row r="47159" ht="14.25" customHeight="1">
      <c r="A47159" s="4"/>
      <c r="B47159" s="4"/>
    </row>
    <row r="47160" ht="14.25" customHeight="1">
      <c r="A47160" s="4"/>
      <c r="B47160" s="4"/>
    </row>
    <row r="47161" ht="14.25" customHeight="1">
      <c r="A47161" s="4"/>
      <c r="B47161" s="4"/>
    </row>
    <row r="47162" ht="14.25" customHeight="1">
      <c r="A47162" s="4"/>
      <c r="B47162" s="4"/>
    </row>
    <row r="47163" ht="14.25" customHeight="1">
      <c r="A47163" s="4"/>
      <c r="B47163" s="4"/>
    </row>
    <row r="47164" ht="14.25" customHeight="1">
      <c r="A47164" s="4"/>
      <c r="B47164" s="4"/>
    </row>
    <row r="47165" ht="14.25" customHeight="1">
      <c r="A47165" s="4"/>
      <c r="B47165" s="4"/>
    </row>
    <row r="47166" ht="14.25" customHeight="1">
      <c r="A47166" s="4"/>
      <c r="B47166" s="4"/>
    </row>
    <row r="47167" ht="14.25" customHeight="1">
      <c r="A47167" s="4"/>
      <c r="B47167" s="4"/>
    </row>
    <row r="47168" ht="14.25" customHeight="1">
      <c r="A47168" s="4"/>
      <c r="B47168" s="4"/>
    </row>
    <row r="47169" ht="14.25" customHeight="1">
      <c r="A47169" s="4"/>
      <c r="B47169" s="4"/>
    </row>
    <row r="47170" ht="14.25" customHeight="1">
      <c r="A47170" s="4"/>
      <c r="B47170" s="4"/>
    </row>
    <row r="47171" ht="14.25" customHeight="1">
      <c r="A47171" s="4"/>
      <c r="B47171" s="4"/>
    </row>
    <row r="47172" ht="14.25" customHeight="1">
      <c r="A47172" s="4"/>
      <c r="B47172" s="4"/>
    </row>
    <row r="47173" ht="14.25" customHeight="1">
      <c r="A47173" s="4"/>
      <c r="B47173" s="4"/>
    </row>
    <row r="47174" ht="14.25" customHeight="1">
      <c r="A47174" s="4"/>
      <c r="B47174" s="4"/>
    </row>
    <row r="47175" ht="14.25" customHeight="1">
      <c r="A47175" s="4"/>
      <c r="B47175" s="4"/>
    </row>
    <row r="47176" ht="14.25" customHeight="1">
      <c r="A47176" s="4"/>
      <c r="B47176" s="4"/>
    </row>
    <row r="47177" ht="14.25" customHeight="1">
      <c r="A47177" s="4"/>
      <c r="B47177" s="4"/>
    </row>
    <row r="47178" ht="14.25" customHeight="1">
      <c r="A47178" s="4"/>
      <c r="B47178" s="4"/>
    </row>
    <row r="47179" ht="14.25" customHeight="1">
      <c r="A47179" s="4"/>
      <c r="B47179" s="4"/>
    </row>
    <row r="47180" ht="14.25" customHeight="1">
      <c r="A47180" s="4"/>
      <c r="B47180" s="4"/>
    </row>
    <row r="47181" ht="14.25" customHeight="1">
      <c r="A47181" s="4"/>
      <c r="B47181" s="4"/>
    </row>
    <row r="47182" ht="14.25" customHeight="1">
      <c r="A47182" s="4"/>
      <c r="B47182" s="4"/>
    </row>
    <row r="47183" ht="14.25" customHeight="1">
      <c r="A47183" s="4"/>
      <c r="B47183" s="4"/>
    </row>
    <row r="47184" ht="14.25" customHeight="1">
      <c r="A47184" s="4"/>
      <c r="B47184" s="4"/>
    </row>
    <row r="47185" ht="14.25" customHeight="1">
      <c r="A47185" s="4"/>
      <c r="B47185" s="4"/>
    </row>
    <row r="47186" ht="14.25" customHeight="1">
      <c r="A47186" s="4"/>
      <c r="B47186" s="4"/>
    </row>
    <row r="47187" ht="14.25" customHeight="1">
      <c r="A47187" s="4"/>
      <c r="B47187" s="4"/>
    </row>
    <row r="47188" ht="14.25" customHeight="1">
      <c r="A47188" s="4"/>
      <c r="B47188" s="4"/>
    </row>
    <row r="47189" ht="14.25" customHeight="1">
      <c r="A47189" s="4"/>
      <c r="B47189" s="4"/>
    </row>
    <row r="47190" ht="14.25" customHeight="1">
      <c r="A47190" s="4"/>
      <c r="B47190" s="4"/>
    </row>
    <row r="47191" ht="14.25" customHeight="1">
      <c r="A47191" s="4"/>
      <c r="B47191" s="4"/>
    </row>
    <row r="47192" ht="14.25" customHeight="1">
      <c r="A47192" s="4"/>
      <c r="B47192" s="4"/>
    </row>
    <row r="47193" ht="14.25" customHeight="1">
      <c r="A47193" s="4"/>
      <c r="B47193" s="4"/>
    </row>
    <row r="47194" ht="14.25" customHeight="1">
      <c r="A47194" s="4"/>
      <c r="B47194" s="4"/>
    </row>
    <row r="47195" ht="14.25" customHeight="1">
      <c r="A47195" s="4"/>
      <c r="B47195" s="4"/>
    </row>
    <row r="47196" ht="14.25" customHeight="1">
      <c r="A47196" s="4"/>
      <c r="B47196" s="4"/>
    </row>
    <row r="47197" ht="14.25" customHeight="1">
      <c r="A47197" s="4"/>
      <c r="B47197" s="4"/>
    </row>
    <row r="47198" ht="14.25" customHeight="1">
      <c r="A47198" s="4"/>
      <c r="B47198" s="4"/>
    </row>
    <row r="47199" ht="14.25" customHeight="1">
      <c r="A47199" s="4"/>
      <c r="B47199" s="4"/>
    </row>
    <row r="47200" ht="14.25" customHeight="1">
      <c r="A47200" s="4"/>
      <c r="B47200" s="4"/>
    </row>
    <row r="47201" ht="14.25" customHeight="1">
      <c r="A47201" s="4"/>
      <c r="B47201" s="4"/>
    </row>
    <row r="47202" ht="14.25" customHeight="1">
      <c r="A47202" s="4"/>
      <c r="B47202" s="4"/>
    </row>
    <row r="47203" ht="14.25" customHeight="1">
      <c r="A47203" s="4"/>
      <c r="B47203" s="4"/>
    </row>
    <row r="47204" ht="14.25" customHeight="1">
      <c r="A47204" s="4"/>
      <c r="B47204" s="4"/>
    </row>
    <row r="47205" ht="14.25" customHeight="1">
      <c r="A47205" s="4"/>
      <c r="B47205" s="4"/>
    </row>
    <row r="47206" ht="14.25" customHeight="1">
      <c r="A47206" s="4"/>
      <c r="B47206" s="4"/>
    </row>
    <row r="47207" ht="14.25" customHeight="1">
      <c r="A47207" s="4"/>
      <c r="B47207" s="4"/>
    </row>
    <row r="47208" ht="14.25" customHeight="1">
      <c r="A47208" s="4"/>
      <c r="B47208" s="4"/>
    </row>
    <row r="47209" ht="14.25" customHeight="1">
      <c r="A47209" s="4"/>
      <c r="B47209" s="4"/>
    </row>
    <row r="47210" ht="14.25" customHeight="1">
      <c r="A47210" s="4"/>
      <c r="B47210" s="4"/>
    </row>
    <row r="47211" ht="14.25" customHeight="1">
      <c r="A47211" s="4"/>
      <c r="B47211" s="4"/>
    </row>
    <row r="47212" ht="14.25" customHeight="1">
      <c r="A47212" s="4"/>
      <c r="B47212" s="4"/>
    </row>
    <row r="47213" ht="14.25" customHeight="1">
      <c r="A47213" s="4"/>
      <c r="B47213" s="4"/>
    </row>
    <row r="47214" ht="14.25" customHeight="1">
      <c r="A47214" s="4"/>
      <c r="B47214" s="4"/>
    </row>
    <row r="47215" ht="14.25" customHeight="1">
      <c r="A47215" s="4"/>
      <c r="B47215" s="4"/>
    </row>
    <row r="47216" ht="14.25" customHeight="1">
      <c r="A47216" s="4"/>
      <c r="B47216" s="4"/>
    </row>
    <row r="47217" ht="14.25" customHeight="1">
      <c r="A47217" s="4"/>
      <c r="B47217" s="4"/>
    </row>
    <row r="47218" ht="14.25" customHeight="1">
      <c r="A47218" s="4"/>
      <c r="B47218" s="4"/>
    </row>
    <row r="47219" ht="14.25" customHeight="1">
      <c r="A47219" s="4"/>
      <c r="B47219" s="4"/>
    </row>
    <row r="47220" ht="14.25" customHeight="1">
      <c r="A47220" s="4"/>
      <c r="B47220" s="4"/>
    </row>
    <row r="47221" ht="14.25" customHeight="1">
      <c r="A47221" s="4"/>
      <c r="B47221" s="4"/>
    </row>
    <row r="47222" ht="14.25" customHeight="1">
      <c r="A47222" s="4"/>
      <c r="B47222" s="4"/>
    </row>
    <row r="47223" ht="14.25" customHeight="1">
      <c r="A47223" s="4"/>
      <c r="B47223" s="4"/>
    </row>
    <row r="47224" ht="14.25" customHeight="1">
      <c r="A47224" s="4"/>
      <c r="B47224" s="4"/>
    </row>
    <row r="47225" ht="14.25" customHeight="1">
      <c r="A47225" s="4"/>
      <c r="B47225" s="4"/>
    </row>
    <row r="47226" ht="14.25" customHeight="1">
      <c r="A47226" s="4"/>
      <c r="B47226" s="4"/>
    </row>
    <row r="47227" ht="14.25" customHeight="1">
      <c r="A47227" s="4"/>
      <c r="B47227" s="4"/>
    </row>
    <row r="47228" ht="14.25" customHeight="1">
      <c r="A47228" s="4"/>
      <c r="B47228" s="4"/>
    </row>
    <row r="47229" ht="14.25" customHeight="1">
      <c r="A47229" s="4"/>
      <c r="B47229" s="4"/>
    </row>
    <row r="47230" ht="14.25" customHeight="1">
      <c r="A47230" s="4"/>
      <c r="B47230" s="4"/>
    </row>
    <row r="47231" ht="14.25" customHeight="1">
      <c r="A47231" s="4"/>
      <c r="B47231" s="4"/>
    </row>
    <row r="47232" ht="14.25" customHeight="1">
      <c r="A47232" s="4"/>
      <c r="B47232" s="4"/>
    </row>
    <row r="47233" ht="14.25" customHeight="1">
      <c r="A47233" s="4"/>
      <c r="B47233" s="4"/>
    </row>
    <row r="47234" ht="14.25" customHeight="1">
      <c r="A47234" s="4"/>
      <c r="B47234" s="4"/>
    </row>
    <row r="47235" ht="14.25" customHeight="1">
      <c r="A47235" s="4"/>
      <c r="B47235" s="4"/>
    </row>
    <row r="47236" ht="14.25" customHeight="1">
      <c r="A47236" s="4"/>
      <c r="B47236" s="4"/>
    </row>
    <row r="47237" ht="14.25" customHeight="1">
      <c r="A47237" s="4"/>
      <c r="B47237" s="4"/>
    </row>
    <row r="47238" ht="14.25" customHeight="1">
      <c r="A47238" s="4"/>
      <c r="B47238" s="4"/>
    </row>
    <row r="47239" ht="14.25" customHeight="1">
      <c r="A47239" s="4"/>
      <c r="B47239" s="4"/>
    </row>
    <row r="47240" ht="14.25" customHeight="1">
      <c r="A47240" s="4"/>
      <c r="B47240" s="4"/>
    </row>
    <row r="47241" ht="14.25" customHeight="1">
      <c r="A47241" s="4"/>
      <c r="B47241" s="4"/>
    </row>
    <row r="47242" ht="14.25" customHeight="1">
      <c r="A47242" s="4"/>
      <c r="B47242" s="4"/>
    </row>
    <row r="47243" ht="14.25" customHeight="1">
      <c r="A47243" s="4"/>
      <c r="B47243" s="4"/>
    </row>
    <row r="47244" ht="14.25" customHeight="1">
      <c r="A47244" s="4"/>
      <c r="B47244" s="4"/>
    </row>
    <row r="47245" ht="14.25" customHeight="1">
      <c r="A47245" s="4"/>
      <c r="B47245" s="4"/>
    </row>
    <row r="47246" ht="14.25" customHeight="1">
      <c r="A47246" s="4"/>
      <c r="B47246" s="4"/>
    </row>
    <row r="47247" ht="14.25" customHeight="1">
      <c r="A47247" s="4"/>
      <c r="B47247" s="4"/>
    </row>
    <row r="47248" ht="14.25" customHeight="1">
      <c r="A47248" s="4"/>
      <c r="B47248" s="4"/>
    </row>
    <row r="47249" ht="14.25" customHeight="1">
      <c r="A47249" s="4"/>
      <c r="B47249" s="4"/>
    </row>
    <row r="47250" ht="14.25" customHeight="1">
      <c r="A47250" s="4"/>
      <c r="B47250" s="4"/>
    </row>
    <row r="47251" ht="14.25" customHeight="1">
      <c r="A47251" s="4"/>
      <c r="B47251" s="4"/>
    </row>
    <row r="47252" ht="14.25" customHeight="1">
      <c r="A47252" s="4"/>
      <c r="B47252" s="4"/>
    </row>
    <row r="47253" ht="14.25" customHeight="1">
      <c r="A47253" s="4"/>
      <c r="B47253" s="4"/>
    </row>
    <row r="47254" ht="14.25" customHeight="1">
      <c r="A47254" s="4"/>
      <c r="B47254" s="4"/>
    </row>
    <row r="47255" ht="14.25" customHeight="1">
      <c r="A47255" s="4"/>
      <c r="B47255" s="4"/>
    </row>
    <row r="47256" ht="14.25" customHeight="1">
      <c r="A47256" s="4"/>
      <c r="B47256" s="4"/>
    </row>
    <row r="47257" ht="14.25" customHeight="1">
      <c r="A47257" s="4"/>
      <c r="B47257" s="4"/>
    </row>
    <row r="47258" ht="14.25" customHeight="1">
      <c r="A47258" s="4"/>
      <c r="B47258" s="4"/>
    </row>
    <row r="47259" ht="14.25" customHeight="1">
      <c r="A47259" s="4"/>
      <c r="B47259" s="4"/>
    </row>
    <row r="47260" ht="14.25" customHeight="1">
      <c r="A47260" s="4"/>
      <c r="B47260" s="4"/>
    </row>
    <row r="47261" ht="14.25" customHeight="1">
      <c r="A47261" s="4"/>
      <c r="B47261" s="4"/>
    </row>
    <row r="47262" ht="14.25" customHeight="1">
      <c r="A47262" s="4"/>
      <c r="B47262" s="4"/>
    </row>
    <row r="47263" ht="14.25" customHeight="1">
      <c r="A47263" s="4"/>
      <c r="B47263" s="4"/>
    </row>
    <row r="47264" ht="14.25" customHeight="1">
      <c r="A47264" s="4"/>
      <c r="B47264" s="4"/>
    </row>
    <row r="47265" ht="14.25" customHeight="1">
      <c r="A47265" s="4"/>
      <c r="B47265" s="4"/>
    </row>
    <row r="47266" ht="14.25" customHeight="1">
      <c r="A47266" s="4"/>
      <c r="B47266" s="4"/>
    </row>
    <row r="47267" ht="14.25" customHeight="1">
      <c r="A47267" s="4"/>
      <c r="B47267" s="4"/>
    </row>
    <row r="47268" ht="14.25" customHeight="1">
      <c r="A47268" s="4"/>
      <c r="B47268" s="4"/>
    </row>
    <row r="47269" ht="14.25" customHeight="1">
      <c r="A47269" s="4"/>
      <c r="B47269" s="4"/>
    </row>
    <row r="47270" ht="14.25" customHeight="1">
      <c r="A47270" s="4"/>
      <c r="B47270" s="4"/>
    </row>
    <row r="47271" ht="14.25" customHeight="1">
      <c r="A47271" s="4"/>
      <c r="B47271" s="4"/>
    </row>
    <row r="47272" ht="14.25" customHeight="1">
      <c r="A47272" s="4"/>
      <c r="B47272" s="4"/>
    </row>
    <row r="47273" ht="14.25" customHeight="1">
      <c r="A47273" s="4"/>
      <c r="B47273" s="4"/>
    </row>
    <row r="47274" ht="14.25" customHeight="1">
      <c r="A47274" s="4"/>
      <c r="B47274" s="4"/>
    </row>
    <row r="47275" ht="14.25" customHeight="1">
      <c r="A47275" s="4"/>
      <c r="B47275" s="4"/>
    </row>
    <row r="47276" ht="14.25" customHeight="1">
      <c r="A47276" s="4"/>
      <c r="B47276" s="4"/>
    </row>
    <row r="47277" ht="14.25" customHeight="1">
      <c r="A47277" s="4"/>
      <c r="B47277" s="4"/>
    </row>
    <row r="47278" ht="14.25" customHeight="1">
      <c r="A47278" s="4"/>
      <c r="B47278" s="4"/>
    </row>
    <row r="47279" ht="14.25" customHeight="1">
      <c r="A47279" s="4"/>
      <c r="B47279" s="4"/>
    </row>
    <row r="47280" ht="14.25" customHeight="1">
      <c r="A47280" s="4"/>
      <c r="B47280" s="4"/>
    </row>
    <row r="47281" ht="14.25" customHeight="1">
      <c r="A47281" s="4"/>
      <c r="B47281" s="4"/>
    </row>
    <row r="47282" ht="14.25" customHeight="1">
      <c r="A47282" s="4"/>
      <c r="B47282" s="4"/>
    </row>
    <row r="47283" ht="14.25" customHeight="1">
      <c r="A47283" s="4"/>
      <c r="B47283" s="4"/>
    </row>
    <row r="47284" ht="14.25" customHeight="1">
      <c r="A47284" s="4"/>
      <c r="B47284" s="4"/>
    </row>
    <row r="47285" ht="14.25" customHeight="1">
      <c r="A47285" s="4"/>
      <c r="B47285" s="4"/>
    </row>
    <row r="47286" ht="14.25" customHeight="1">
      <c r="A47286" s="4"/>
      <c r="B47286" s="4"/>
    </row>
    <row r="47287" ht="14.25" customHeight="1">
      <c r="A47287" s="4"/>
      <c r="B47287" s="4"/>
    </row>
    <row r="47288" ht="14.25" customHeight="1">
      <c r="A47288" s="4"/>
      <c r="B47288" s="4"/>
    </row>
    <row r="47289" ht="14.25" customHeight="1">
      <c r="A47289" s="4"/>
      <c r="B47289" s="4"/>
    </row>
    <row r="47290" ht="14.25" customHeight="1">
      <c r="A47290" s="4"/>
      <c r="B47290" s="4"/>
    </row>
    <row r="47291" ht="14.25" customHeight="1">
      <c r="A47291" s="4"/>
      <c r="B47291" s="4"/>
    </row>
    <row r="47292" ht="14.25" customHeight="1">
      <c r="A47292" s="4"/>
      <c r="B47292" s="4"/>
    </row>
    <row r="47293" ht="14.25" customHeight="1">
      <c r="A47293" s="4"/>
      <c r="B47293" s="4"/>
    </row>
    <row r="47294" ht="14.25" customHeight="1">
      <c r="A47294" s="4"/>
      <c r="B47294" s="4"/>
    </row>
    <row r="47295" ht="14.25" customHeight="1">
      <c r="A47295" s="4"/>
      <c r="B47295" s="4"/>
    </row>
    <row r="47296" ht="14.25" customHeight="1">
      <c r="A47296" s="4"/>
      <c r="B47296" s="4"/>
    </row>
    <row r="47297" ht="14.25" customHeight="1">
      <c r="A47297" s="4"/>
      <c r="B47297" s="4"/>
    </row>
    <row r="47298" ht="14.25" customHeight="1">
      <c r="A47298" s="4"/>
      <c r="B47298" s="4"/>
    </row>
    <row r="47299" ht="14.25" customHeight="1">
      <c r="A47299" s="4"/>
      <c r="B47299" s="4"/>
    </row>
    <row r="47300" ht="14.25" customHeight="1">
      <c r="A47300" s="4"/>
      <c r="B47300" s="4"/>
    </row>
    <row r="47301" ht="14.25" customHeight="1">
      <c r="A47301" s="4"/>
      <c r="B47301" s="4"/>
    </row>
    <row r="47302" ht="14.25" customHeight="1">
      <c r="A47302" s="4"/>
      <c r="B47302" s="4"/>
    </row>
    <row r="47303" ht="14.25" customHeight="1">
      <c r="A47303" s="4"/>
      <c r="B47303" s="4"/>
    </row>
    <row r="47304" ht="14.25" customHeight="1">
      <c r="A47304" s="4"/>
      <c r="B47304" s="4"/>
    </row>
    <row r="47305" ht="14.25" customHeight="1">
      <c r="A47305" s="4"/>
      <c r="B47305" s="4"/>
    </row>
    <row r="47306" ht="14.25" customHeight="1">
      <c r="A47306" s="4"/>
      <c r="B47306" s="4"/>
    </row>
    <row r="47307" ht="14.25" customHeight="1">
      <c r="A47307" s="4"/>
      <c r="B47307" s="4"/>
    </row>
    <row r="47308" ht="14.25" customHeight="1">
      <c r="A47308" s="4"/>
      <c r="B47308" s="4"/>
    </row>
    <row r="47309" ht="14.25" customHeight="1">
      <c r="A47309" s="4"/>
      <c r="B47309" s="4"/>
    </row>
    <row r="47310" ht="14.25" customHeight="1">
      <c r="A47310" s="4"/>
      <c r="B47310" s="4"/>
    </row>
    <row r="47311" ht="14.25" customHeight="1">
      <c r="A47311" s="4"/>
      <c r="B47311" s="4"/>
    </row>
    <row r="47312" ht="14.25" customHeight="1">
      <c r="A47312" s="4"/>
      <c r="B47312" s="4"/>
    </row>
    <row r="47313" ht="14.25" customHeight="1">
      <c r="A47313" s="4"/>
      <c r="B47313" s="4"/>
    </row>
    <row r="47314" ht="14.25" customHeight="1">
      <c r="A47314" s="4"/>
      <c r="B47314" s="4"/>
    </row>
    <row r="47315" ht="14.25" customHeight="1">
      <c r="A47315" s="4"/>
      <c r="B47315" s="4"/>
    </row>
    <row r="47316" ht="14.25" customHeight="1">
      <c r="A47316" s="4"/>
      <c r="B47316" s="4"/>
    </row>
    <row r="47317" ht="14.25" customHeight="1">
      <c r="A47317" s="4"/>
      <c r="B47317" s="4"/>
    </row>
    <row r="47318" ht="14.25" customHeight="1">
      <c r="A47318" s="4"/>
      <c r="B47318" s="4"/>
    </row>
    <row r="47319" ht="14.25" customHeight="1">
      <c r="A47319" s="4"/>
      <c r="B47319" s="4"/>
    </row>
    <row r="47320" ht="14.25" customHeight="1">
      <c r="A47320" s="4"/>
      <c r="B47320" s="4"/>
    </row>
    <row r="47321" ht="14.25" customHeight="1">
      <c r="A47321" s="4"/>
      <c r="B47321" s="4"/>
    </row>
    <row r="47322" ht="14.25" customHeight="1">
      <c r="A47322" s="4"/>
      <c r="B47322" s="4"/>
    </row>
    <row r="47323" ht="14.25" customHeight="1">
      <c r="A47323" s="4"/>
      <c r="B47323" s="4"/>
    </row>
    <row r="47324" ht="14.25" customHeight="1">
      <c r="A47324" s="4"/>
      <c r="B47324" s="4"/>
    </row>
    <row r="47325" ht="14.25" customHeight="1">
      <c r="A47325" s="4"/>
      <c r="B47325" s="4"/>
    </row>
    <row r="47326" ht="14.25" customHeight="1">
      <c r="A47326" s="4"/>
      <c r="B47326" s="4"/>
    </row>
    <row r="47327" ht="14.25" customHeight="1">
      <c r="A47327" s="4"/>
      <c r="B47327" s="4"/>
    </row>
    <row r="47328" ht="14.25" customHeight="1">
      <c r="A47328" s="4"/>
      <c r="B47328" s="4"/>
    </row>
    <row r="47329" ht="14.25" customHeight="1">
      <c r="A47329" s="4"/>
      <c r="B47329" s="4"/>
    </row>
    <row r="47330" ht="14.25" customHeight="1">
      <c r="A47330" s="4"/>
      <c r="B47330" s="4"/>
    </row>
    <row r="47331" ht="14.25" customHeight="1">
      <c r="A47331" s="4"/>
      <c r="B47331" s="4"/>
    </row>
    <row r="47332" ht="14.25" customHeight="1">
      <c r="A47332" s="4"/>
      <c r="B47332" s="4"/>
    </row>
    <row r="47333" ht="14.25" customHeight="1">
      <c r="A47333" s="4"/>
      <c r="B47333" s="4"/>
    </row>
    <row r="47334" ht="14.25" customHeight="1">
      <c r="A47334" s="4"/>
      <c r="B47334" s="4"/>
    </row>
    <row r="47335" ht="14.25" customHeight="1">
      <c r="A47335" s="4"/>
      <c r="B47335" s="4"/>
    </row>
    <row r="47336" ht="14.25" customHeight="1">
      <c r="A47336" s="4"/>
      <c r="B47336" s="4"/>
    </row>
    <row r="47337" ht="14.25" customHeight="1">
      <c r="A47337" s="4"/>
      <c r="B47337" s="4"/>
    </row>
    <row r="47338" ht="14.25" customHeight="1">
      <c r="A47338" s="4"/>
      <c r="B47338" s="4"/>
    </row>
    <row r="47339" ht="14.25" customHeight="1">
      <c r="A47339" s="4"/>
      <c r="B47339" s="4"/>
    </row>
    <row r="47340" ht="14.25" customHeight="1">
      <c r="A47340" s="4"/>
      <c r="B47340" s="4"/>
    </row>
    <row r="47341" ht="14.25" customHeight="1">
      <c r="A47341" s="4"/>
      <c r="B47341" s="4"/>
    </row>
    <row r="47342" ht="14.25" customHeight="1">
      <c r="A47342" s="4"/>
      <c r="B47342" s="4"/>
    </row>
    <row r="47343" ht="14.25" customHeight="1">
      <c r="A47343" s="4"/>
      <c r="B47343" s="4"/>
    </row>
    <row r="47344" ht="14.25" customHeight="1">
      <c r="A47344" s="4"/>
      <c r="B47344" s="4"/>
    </row>
    <row r="47345" ht="14.25" customHeight="1">
      <c r="A47345" s="4"/>
      <c r="B47345" s="4"/>
    </row>
    <row r="47346" ht="14.25" customHeight="1">
      <c r="A47346" s="4"/>
      <c r="B47346" s="4"/>
    </row>
    <row r="47347" ht="14.25" customHeight="1">
      <c r="A47347" s="4"/>
      <c r="B47347" s="4"/>
    </row>
    <row r="47348" ht="14.25" customHeight="1">
      <c r="A47348" s="4"/>
      <c r="B47348" s="4"/>
    </row>
    <row r="47349" ht="14.25" customHeight="1">
      <c r="A47349" s="4"/>
      <c r="B47349" s="4"/>
    </row>
    <row r="47350" ht="14.25" customHeight="1">
      <c r="A47350" s="4"/>
      <c r="B47350" s="4"/>
    </row>
    <row r="47351" ht="14.25" customHeight="1">
      <c r="A47351" s="4"/>
      <c r="B47351" s="4"/>
    </row>
    <row r="47352" ht="14.25" customHeight="1">
      <c r="A47352" s="4"/>
      <c r="B47352" s="4"/>
    </row>
    <row r="47353" ht="14.25" customHeight="1">
      <c r="A47353" s="4"/>
      <c r="B47353" s="4"/>
    </row>
    <row r="47354" ht="14.25" customHeight="1">
      <c r="A47354" s="4"/>
      <c r="B47354" s="4"/>
    </row>
    <row r="47355" ht="14.25" customHeight="1">
      <c r="A47355" s="4"/>
      <c r="B47355" s="4"/>
    </row>
    <row r="47356" ht="14.25" customHeight="1">
      <c r="A47356" s="4"/>
      <c r="B47356" s="4"/>
    </row>
    <row r="47357" ht="14.25" customHeight="1">
      <c r="A47357" s="4"/>
      <c r="B47357" s="4"/>
    </row>
    <row r="47358" ht="14.25" customHeight="1">
      <c r="A47358" s="4"/>
      <c r="B47358" s="4"/>
    </row>
    <row r="47359" ht="14.25" customHeight="1">
      <c r="A47359" s="4"/>
      <c r="B47359" s="4"/>
    </row>
    <row r="47360" ht="14.25" customHeight="1">
      <c r="A47360" s="4"/>
      <c r="B47360" s="4"/>
    </row>
    <row r="47361" ht="14.25" customHeight="1">
      <c r="A47361" s="4"/>
      <c r="B47361" s="4"/>
    </row>
    <row r="47362" ht="14.25" customHeight="1">
      <c r="A47362" s="4"/>
      <c r="B47362" s="4"/>
    </row>
    <row r="47363" ht="14.25" customHeight="1">
      <c r="A47363" s="4"/>
      <c r="B47363" s="4"/>
    </row>
    <row r="47364" ht="14.25" customHeight="1">
      <c r="A47364" s="4"/>
      <c r="B47364" s="4"/>
    </row>
    <row r="47365" ht="14.25" customHeight="1">
      <c r="A47365" s="4"/>
      <c r="B47365" s="4"/>
    </row>
    <row r="47366" ht="14.25" customHeight="1">
      <c r="A47366" s="4"/>
      <c r="B47366" s="4"/>
    </row>
    <row r="47367" ht="14.25" customHeight="1">
      <c r="A47367" s="4"/>
      <c r="B47367" s="4"/>
    </row>
    <row r="47368" ht="14.25" customHeight="1">
      <c r="A47368" s="4"/>
      <c r="B47368" s="4"/>
    </row>
    <row r="47369" ht="14.25" customHeight="1">
      <c r="A47369" s="4"/>
      <c r="B47369" s="4"/>
    </row>
    <row r="47370" ht="14.25" customHeight="1">
      <c r="A47370" s="4"/>
      <c r="B47370" s="4"/>
    </row>
    <row r="47371" ht="14.25" customHeight="1">
      <c r="A47371" s="4"/>
      <c r="B47371" s="4"/>
    </row>
    <row r="47372" ht="14.25" customHeight="1">
      <c r="A47372" s="4"/>
      <c r="B47372" s="4"/>
    </row>
    <row r="47373" ht="14.25" customHeight="1">
      <c r="A47373" s="4"/>
      <c r="B47373" s="4"/>
    </row>
    <row r="47374" ht="14.25" customHeight="1">
      <c r="A47374" s="4"/>
      <c r="B47374" s="4"/>
    </row>
    <row r="47375" ht="14.25" customHeight="1">
      <c r="A47375" s="4"/>
      <c r="B47375" s="4"/>
    </row>
    <row r="47376" ht="14.25" customHeight="1">
      <c r="A47376" s="4"/>
      <c r="B47376" s="4"/>
    </row>
    <row r="47377" ht="14.25" customHeight="1">
      <c r="A47377" s="4"/>
      <c r="B47377" s="4"/>
    </row>
    <row r="47378" ht="14.25" customHeight="1">
      <c r="A47378" s="4"/>
      <c r="B47378" s="4"/>
    </row>
    <row r="47379" ht="14.25" customHeight="1">
      <c r="A47379" s="4"/>
      <c r="B47379" s="4"/>
    </row>
    <row r="47380" ht="14.25" customHeight="1">
      <c r="A47380" s="4"/>
      <c r="B47380" s="4"/>
    </row>
    <row r="47381" ht="14.25" customHeight="1">
      <c r="A47381" s="4"/>
      <c r="B47381" s="4"/>
    </row>
    <row r="47382" ht="14.25" customHeight="1">
      <c r="A47382" s="4"/>
      <c r="B47382" s="4"/>
    </row>
    <row r="47383" ht="14.25" customHeight="1">
      <c r="A47383" s="4"/>
      <c r="B47383" s="4"/>
    </row>
    <row r="47384" ht="14.25" customHeight="1">
      <c r="A47384" s="4"/>
      <c r="B47384" s="4"/>
    </row>
    <row r="47385" ht="14.25" customHeight="1">
      <c r="A47385" s="4"/>
      <c r="B47385" s="4"/>
    </row>
    <row r="47386" ht="14.25" customHeight="1">
      <c r="A47386" s="4"/>
      <c r="B47386" s="4"/>
    </row>
    <row r="47387" ht="14.25" customHeight="1">
      <c r="A47387" s="4"/>
      <c r="B47387" s="4"/>
    </row>
    <row r="47388" ht="14.25" customHeight="1">
      <c r="A47388" s="4"/>
      <c r="B47388" s="4"/>
    </row>
    <row r="47389" ht="14.25" customHeight="1">
      <c r="A47389" s="4"/>
      <c r="B47389" s="4"/>
    </row>
    <row r="47390" ht="14.25" customHeight="1">
      <c r="A47390" s="4"/>
      <c r="B47390" s="4"/>
    </row>
    <row r="47391" ht="14.25" customHeight="1">
      <c r="A47391" s="4"/>
      <c r="B47391" s="4"/>
    </row>
    <row r="47392" ht="14.25" customHeight="1">
      <c r="A47392" s="4"/>
      <c r="B47392" s="4"/>
    </row>
    <row r="47393" ht="14.25" customHeight="1">
      <c r="A47393" s="4"/>
      <c r="B47393" s="4"/>
    </row>
    <row r="47394" ht="14.25" customHeight="1">
      <c r="A47394" s="4"/>
      <c r="B47394" s="4"/>
    </row>
    <row r="47395" ht="14.25" customHeight="1">
      <c r="A47395" s="4"/>
      <c r="B47395" s="4"/>
    </row>
    <row r="47396" ht="14.25" customHeight="1">
      <c r="A47396" s="4"/>
      <c r="B47396" s="4"/>
    </row>
    <row r="47397" ht="14.25" customHeight="1">
      <c r="A47397" s="4"/>
      <c r="B47397" s="4"/>
    </row>
    <row r="47398" ht="14.25" customHeight="1">
      <c r="A47398" s="4"/>
      <c r="B47398" s="4"/>
    </row>
    <row r="47399" ht="14.25" customHeight="1">
      <c r="A47399" s="4"/>
      <c r="B47399" s="4"/>
    </row>
    <row r="47400" ht="14.25" customHeight="1">
      <c r="A47400" s="4"/>
      <c r="B47400" s="4"/>
    </row>
    <row r="47401" ht="14.25" customHeight="1">
      <c r="A47401" s="4"/>
      <c r="B47401" s="4"/>
    </row>
    <row r="47402" ht="14.25" customHeight="1">
      <c r="A47402" s="4"/>
      <c r="B47402" s="4"/>
    </row>
    <row r="47403" ht="14.25" customHeight="1">
      <c r="A47403" s="4"/>
      <c r="B47403" s="4"/>
    </row>
    <row r="47404" ht="14.25" customHeight="1">
      <c r="A47404" s="4"/>
      <c r="B47404" s="4"/>
    </row>
    <row r="47405" ht="14.25" customHeight="1">
      <c r="A47405" s="4"/>
      <c r="B47405" s="4"/>
    </row>
    <row r="47406" ht="14.25" customHeight="1">
      <c r="A47406" s="4"/>
      <c r="B47406" s="4"/>
    </row>
    <row r="47407" ht="14.25" customHeight="1">
      <c r="A47407" s="4"/>
      <c r="B47407" s="4"/>
    </row>
    <row r="47408" ht="14.25" customHeight="1">
      <c r="A47408" s="4"/>
      <c r="B47408" s="4"/>
    </row>
    <row r="47409" ht="14.25" customHeight="1">
      <c r="A47409" s="4"/>
      <c r="B47409" s="4"/>
    </row>
    <row r="47410" ht="14.25" customHeight="1">
      <c r="A47410" s="4"/>
      <c r="B47410" s="4"/>
    </row>
    <row r="47411" ht="14.25" customHeight="1">
      <c r="A47411" s="4"/>
      <c r="B47411" s="4"/>
    </row>
    <row r="47412" ht="14.25" customHeight="1">
      <c r="A47412" s="4"/>
      <c r="B47412" s="4"/>
    </row>
    <row r="47413" ht="14.25" customHeight="1">
      <c r="A47413" s="4"/>
      <c r="B47413" s="4"/>
    </row>
    <row r="47414" ht="14.25" customHeight="1">
      <c r="A47414" s="4"/>
      <c r="B47414" s="4"/>
    </row>
    <row r="47415" ht="14.25" customHeight="1">
      <c r="A47415" s="4"/>
      <c r="B47415" s="4"/>
    </row>
    <row r="47416" ht="14.25" customHeight="1">
      <c r="A47416" s="4"/>
      <c r="B47416" s="4"/>
    </row>
    <row r="47417" ht="14.25" customHeight="1">
      <c r="A47417" s="4"/>
      <c r="B47417" s="4"/>
    </row>
    <row r="47418" ht="14.25" customHeight="1">
      <c r="A47418" s="4"/>
      <c r="B47418" s="4"/>
    </row>
    <row r="47419" ht="14.25" customHeight="1">
      <c r="A47419" s="4"/>
      <c r="B47419" s="4"/>
    </row>
    <row r="47420" ht="14.25" customHeight="1">
      <c r="A47420" s="4"/>
      <c r="B47420" s="4"/>
    </row>
    <row r="47421" ht="14.25" customHeight="1">
      <c r="A47421" s="4"/>
      <c r="B47421" s="4"/>
    </row>
    <row r="47422" ht="14.25" customHeight="1">
      <c r="A47422" s="4"/>
      <c r="B47422" s="4"/>
    </row>
    <row r="47423" ht="14.25" customHeight="1">
      <c r="A47423" s="4"/>
      <c r="B47423" s="4"/>
    </row>
    <row r="47424" ht="14.25" customHeight="1">
      <c r="A47424" s="4"/>
      <c r="B47424" s="4"/>
    </row>
    <row r="47425" ht="14.25" customHeight="1">
      <c r="A47425" s="4"/>
      <c r="B47425" s="4"/>
    </row>
    <row r="47426" ht="14.25" customHeight="1">
      <c r="A47426" s="4"/>
      <c r="B47426" s="4"/>
    </row>
    <row r="47427" ht="14.25" customHeight="1">
      <c r="A47427" s="4"/>
      <c r="B47427" s="4"/>
    </row>
    <row r="47428" ht="14.25" customHeight="1">
      <c r="A47428" s="4"/>
      <c r="B47428" s="4"/>
    </row>
    <row r="47429" ht="14.25" customHeight="1">
      <c r="A47429" s="4"/>
      <c r="B47429" s="4"/>
    </row>
    <row r="47430" ht="14.25" customHeight="1">
      <c r="A47430" s="4"/>
      <c r="B47430" s="4"/>
    </row>
    <row r="47431" ht="14.25" customHeight="1">
      <c r="A47431" s="4"/>
      <c r="B47431" s="4"/>
    </row>
    <row r="47432" ht="14.25" customHeight="1">
      <c r="A47432" s="4"/>
      <c r="B47432" s="4"/>
    </row>
    <row r="47433" ht="14.25" customHeight="1">
      <c r="A47433" s="4"/>
      <c r="B47433" s="4"/>
    </row>
    <row r="47434" ht="14.25" customHeight="1">
      <c r="A47434" s="4"/>
      <c r="B47434" s="4"/>
    </row>
    <row r="47435" ht="14.25" customHeight="1">
      <c r="A47435" s="4"/>
      <c r="B47435" s="4"/>
    </row>
    <row r="47436" ht="14.25" customHeight="1">
      <c r="A47436" s="4"/>
      <c r="B47436" s="4"/>
    </row>
    <row r="47437" ht="14.25" customHeight="1">
      <c r="A47437" s="4"/>
      <c r="B47437" s="4"/>
    </row>
    <row r="47438" ht="14.25" customHeight="1">
      <c r="A47438" s="4"/>
      <c r="B47438" s="4"/>
    </row>
    <row r="47439" ht="14.25" customHeight="1">
      <c r="A47439" s="4"/>
      <c r="B47439" s="4"/>
    </row>
    <row r="47440" ht="14.25" customHeight="1">
      <c r="A47440" s="4"/>
      <c r="B47440" s="4"/>
    </row>
    <row r="47441" ht="14.25" customHeight="1">
      <c r="A47441" s="4"/>
      <c r="B47441" s="4"/>
    </row>
    <row r="47442" ht="14.25" customHeight="1">
      <c r="A47442" s="4"/>
      <c r="B47442" s="4"/>
    </row>
    <row r="47443" ht="14.25" customHeight="1">
      <c r="A47443" s="4"/>
      <c r="B47443" s="4"/>
    </row>
    <row r="47444" ht="14.25" customHeight="1">
      <c r="A47444" s="4"/>
      <c r="B47444" s="4"/>
    </row>
    <row r="47445" ht="14.25" customHeight="1">
      <c r="A47445" s="4"/>
      <c r="B47445" s="4"/>
    </row>
    <row r="47446" ht="14.25" customHeight="1">
      <c r="A47446" s="4"/>
      <c r="B47446" s="4"/>
    </row>
    <row r="47447" ht="14.25" customHeight="1">
      <c r="A47447" s="4"/>
      <c r="B47447" s="4"/>
    </row>
    <row r="47448" ht="14.25" customHeight="1">
      <c r="A47448" s="4"/>
      <c r="B47448" s="4"/>
    </row>
    <row r="47449" ht="14.25" customHeight="1">
      <c r="A47449" s="4"/>
      <c r="B47449" s="4"/>
    </row>
    <row r="47450" ht="14.25" customHeight="1">
      <c r="A47450" s="4"/>
      <c r="B47450" s="4"/>
    </row>
    <row r="47451" ht="14.25" customHeight="1">
      <c r="A47451" s="4"/>
      <c r="B47451" s="4"/>
    </row>
    <row r="47452" ht="14.25" customHeight="1">
      <c r="A47452" s="4"/>
      <c r="B47452" s="4"/>
    </row>
    <row r="47453" ht="14.25" customHeight="1">
      <c r="A47453" s="4"/>
      <c r="B47453" s="4"/>
    </row>
    <row r="47454" ht="14.25" customHeight="1">
      <c r="A47454" s="4"/>
      <c r="B47454" s="4"/>
    </row>
    <row r="47455" ht="14.25" customHeight="1">
      <c r="A47455" s="4"/>
      <c r="B47455" s="4"/>
    </row>
    <row r="47456" ht="14.25" customHeight="1">
      <c r="A47456" s="4"/>
      <c r="B47456" s="4"/>
    </row>
    <row r="47457" ht="14.25" customHeight="1">
      <c r="A47457" s="4"/>
      <c r="B47457" s="4"/>
    </row>
    <row r="47458" ht="14.25" customHeight="1">
      <c r="A47458" s="4"/>
      <c r="B47458" s="4"/>
    </row>
    <row r="47459" ht="14.25" customHeight="1">
      <c r="A47459" s="4"/>
      <c r="B47459" s="4"/>
    </row>
    <row r="47460" ht="14.25" customHeight="1">
      <c r="A47460" s="4"/>
      <c r="B47460" s="4"/>
    </row>
    <row r="47461" ht="14.25" customHeight="1">
      <c r="A47461" s="4"/>
      <c r="B47461" s="4"/>
    </row>
    <row r="47462" ht="14.25" customHeight="1">
      <c r="A47462" s="4"/>
      <c r="B47462" s="4"/>
    </row>
    <row r="47463" ht="14.25" customHeight="1">
      <c r="A47463" s="4"/>
      <c r="B47463" s="4"/>
    </row>
    <row r="47464" ht="14.25" customHeight="1">
      <c r="A47464" s="4"/>
      <c r="B47464" s="4"/>
    </row>
    <row r="47465" ht="14.25" customHeight="1">
      <c r="A47465" s="4"/>
      <c r="B47465" s="4"/>
    </row>
    <row r="47466" ht="14.25" customHeight="1">
      <c r="A47466" s="4"/>
      <c r="B47466" s="4"/>
    </row>
    <row r="47467" ht="14.25" customHeight="1">
      <c r="A47467" s="4"/>
      <c r="B47467" s="4"/>
    </row>
    <row r="47468" ht="14.25" customHeight="1">
      <c r="A47468" s="4"/>
      <c r="B47468" s="4"/>
    </row>
    <row r="47469" ht="14.25" customHeight="1">
      <c r="A47469" s="4"/>
      <c r="B47469" s="4"/>
    </row>
    <row r="47470" ht="14.25" customHeight="1">
      <c r="A47470" s="4"/>
      <c r="B47470" s="4"/>
    </row>
    <row r="47471" ht="14.25" customHeight="1">
      <c r="A47471" s="4"/>
      <c r="B47471" s="4"/>
    </row>
    <row r="47472" ht="14.25" customHeight="1">
      <c r="A47472" s="4"/>
      <c r="B47472" s="4"/>
    </row>
    <row r="47473" ht="14.25" customHeight="1">
      <c r="A47473" s="4"/>
      <c r="B47473" s="4"/>
    </row>
    <row r="47474" ht="14.25" customHeight="1">
      <c r="A47474" s="4"/>
      <c r="B47474" s="4"/>
    </row>
    <row r="47475" ht="14.25" customHeight="1">
      <c r="A47475" s="4"/>
      <c r="B47475" s="4"/>
    </row>
    <row r="47476" ht="14.25" customHeight="1">
      <c r="A47476" s="4"/>
      <c r="B47476" s="4"/>
    </row>
    <row r="47477" ht="14.25" customHeight="1">
      <c r="A47477" s="4"/>
      <c r="B47477" s="4"/>
    </row>
    <row r="47478" ht="14.25" customHeight="1">
      <c r="A47478" s="4"/>
      <c r="B47478" s="4"/>
    </row>
    <row r="47479" ht="14.25" customHeight="1">
      <c r="A47479" s="4"/>
      <c r="B47479" s="4"/>
    </row>
    <row r="47480" ht="14.25" customHeight="1">
      <c r="A47480" s="4"/>
      <c r="B47480" s="4"/>
    </row>
    <row r="47481" ht="14.25" customHeight="1">
      <c r="A47481" s="4"/>
      <c r="B47481" s="4"/>
    </row>
    <row r="47482" ht="14.25" customHeight="1">
      <c r="A47482" s="4"/>
      <c r="B47482" s="4"/>
    </row>
    <row r="47483" ht="14.25" customHeight="1">
      <c r="A47483" s="4"/>
      <c r="B47483" s="4"/>
    </row>
    <row r="47484" ht="14.25" customHeight="1">
      <c r="A47484" s="4"/>
      <c r="B47484" s="4"/>
    </row>
    <row r="47485" ht="14.25" customHeight="1">
      <c r="A47485" s="4"/>
      <c r="B47485" s="4"/>
    </row>
    <row r="47486" ht="14.25" customHeight="1">
      <c r="A47486" s="4"/>
      <c r="B47486" s="4"/>
    </row>
    <row r="47487" ht="14.25" customHeight="1">
      <c r="A47487" s="4"/>
      <c r="B47487" s="4"/>
    </row>
    <row r="47488" ht="14.25" customHeight="1">
      <c r="A47488" s="4"/>
      <c r="B47488" s="4"/>
    </row>
    <row r="47489" ht="14.25" customHeight="1">
      <c r="A47489" s="4"/>
      <c r="B47489" s="4"/>
    </row>
    <row r="47490" ht="14.25" customHeight="1">
      <c r="A47490" s="4"/>
      <c r="B47490" s="4"/>
    </row>
    <row r="47491" ht="14.25" customHeight="1">
      <c r="A47491" s="4"/>
      <c r="B47491" s="4"/>
    </row>
    <row r="47492" ht="14.25" customHeight="1">
      <c r="A47492" s="4"/>
      <c r="B47492" s="4"/>
    </row>
    <row r="47493" ht="14.25" customHeight="1">
      <c r="A47493" s="4"/>
      <c r="B47493" s="4"/>
    </row>
    <row r="47494" ht="14.25" customHeight="1">
      <c r="A47494" s="4"/>
      <c r="B47494" s="4"/>
    </row>
    <row r="47495" ht="14.25" customHeight="1">
      <c r="A47495" s="4"/>
      <c r="B47495" s="4"/>
    </row>
    <row r="47496" ht="14.25" customHeight="1">
      <c r="A47496" s="4"/>
      <c r="B47496" s="4"/>
    </row>
    <row r="47497" ht="14.25" customHeight="1">
      <c r="A47497" s="4"/>
      <c r="B47497" s="4"/>
    </row>
    <row r="47498" ht="14.25" customHeight="1">
      <c r="A47498" s="4"/>
      <c r="B47498" s="4"/>
    </row>
    <row r="47499" ht="14.25" customHeight="1">
      <c r="A47499" s="4"/>
      <c r="B47499" s="4"/>
    </row>
    <row r="47500" ht="14.25" customHeight="1">
      <c r="A47500" s="4"/>
      <c r="B47500" s="4"/>
    </row>
    <row r="47501" ht="14.25" customHeight="1">
      <c r="A47501" s="4"/>
      <c r="B47501" s="4"/>
    </row>
    <row r="47502" ht="14.25" customHeight="1">
      <c r="A47502" s="4"/>
      <c r="B47502" s="4"/>
    </row>
    <row r="47503" ht="14.25" customHeight="1">
      <c r="A47503" s="4"/>
      <c r="B47503" s="4"/>
    </row>
    <row r="47504" ht="14.25" customHeight="1">
      <c r="A47504" s="4"/>
      <c r="B47504" s="4"/>
    </row>
    <row r="47505" ht="14.25" customHeight="1">
      <c r="A47505" s="4"/>
      <c r="B47505" s="4"/>
    </row>
    <row r="47506" ht="14.25" customHeight="1">
      <c r="A47506" s="4"/>
      <c r="B47506" s="4"/>
    </row>
    <row r="47507" ht="14.25" customHeight="1">
      <c r="A47507" s="4"/>
      <c r="B47507" s="4"/>
    </row>
    <row r="47508" ht="14.25" customHeight="1">
      <c r="A47508" s="4"/>
      <c r="B47508" s="4"/>
    </row>
    <row r="47509" ht="14.25" customHeight="1">
      <c r="A47509" s="4"/>
      <c r="B47509" s="4"/>
    </row>
    <row r="47510" ht="14.25" customHeight="1">
      <c r="A47510" s="4"/>
      <c r="B47510" s="4"/>
    </row>
    <row r="47511" ht="14.25" customHeight="1">
      <c r="A47511" s="4"/>
      <c r="B47511" s="4"/>
    </row>
    <row r="47512" ht="14.25" customHeight="1">
      <c r="A47512" s="4"/>
      <c r="B47512" s="4"/>
    </row>
    <row r="47513" ht="14.25" customHeight="1">
      <c r="A47513" s="4"/>
      <c r="B47513" s="4"/>
    </row>
    <row r="47514" ht="14.25" customHeight="1">
      <c r="A47514" s="4"/>
      <c r="B47514" s="4"/>
    </row>
    <row r="47515" ht="14.25" customHeight="1">
      <c r="A47515" s="4"/>
      <c r="B47515" s="4"/>
    </row>
    <row r="47516" ht="14.25" customHeight="1">
      <c r="A47516" s="4"/>
      <c r="B47516" s="4"/>
    </row>
    <row r="47517" ht="14.25" customHeight="1">
      <c r="A47517" s="4"/>
      <c r="B47517" s="4"/>
    </row>
    <row r="47518" ht="14.25" customHeight="1">
      <c r="A47518" s="4"/>
      <c r="B47518" s="4"/>
    </row>
    <row r="47519" ht="14.25" customHeight="1">
      <c r="A47519" s="4"/>
      <c r="B47519" s="4"/>
    </row>
    <row r="47520" ht="14.25" customHeight="1">
      <c r="A47520" s="4"/>
      <c r="B47520" s="4"/>
    </row>
    <row r="47521" ht="14.25" customHeight="1">
      <c r="A47521" s="4"/>
      <c r="B47521" s="4"/>
    </row>
    <row r="47522" ht="14.25" customHeight="1">
      <c r="A47522" s="4"/>
      <c r="B47522" s="4"/>
    </row>
    <row r="47523" ht="14.25" customHeight="1">
      <c r="A47523" s="4"/>
      <c r="B47523" s="4"/>
    </row>
    <row r="47524" ht="14.25" customHeight="1">
      <c r="A47524" s="4"/>
      <c r="B47524" s="4"/>
    </row>
    <row r="47525" ht="14.25" customHeight="1">
      <c r="A47525" s="4"/>
      <c r="B47525" s="4"/>
    </row>
    <row r="47526" ht="14.25" customHeight="1">
      <c r="A47526" s="4"/>
      <c r="B47526" s="4"/>
    </row>
    <row r="47527" ht="14.25" customHeight="1">
      <c r="A47527" s="4"/>
      <c r="B47527" s="4"/>
    </row>
    <row r="47528" ht="14.25" customHeight="1">
      <c r="A47528" s="4"/>
      <c r="B47528" s="4"/>
    </row>
    <row r="47529" ht="14.25" customHeight="1">
      <c r="A47529" s="4"/>
      <c r="B47529" s="4"/>
    </row>
    <row r="47530" ht="14.25" customHeight="1">
      <c r="A47530" s="4"/>
      <c r="B47530" s="4"/>
    </row>
    <row r="47531" ht="14.25" customHeight="1">
      <c r="A47531" s="4"/>
      <c r="B47531" s="4"/>
    </row>
    <row r="47532" ht="14.25" customHeight="1">
      <c r="A47532" s="4"/>
      <c r="B47532" s="4"/>
    </row>
    <row r="47533" ht="14.25" customHeight="1">
      <c r="A47533" s="4"/>
      <c r="B47533" s="4"/>
    </row>
    <row r="47534" ht="14.25" customHeight="1">
      <c r="A47534" s="4"/>
      <c r="B47534" s="4"/>
    </row>
    <row r="47535" ht="14.25" customHeight="1">
      <c r="A47535" s="4"/>
      <c r="B47535" s="4"/>
    </row>
    <row r="47536" ht="14.25" customHeight="1">
      <c r="A47536" s="4"/>
      <c r="B47536" s="4"/>
    </row>
    <row r="47537" ht="14.25" customHeight="1">
      <c r="A47537" s="4"/>
      <c r="B47537" s="4"/>
    </row>
    <row r="47538" ht="14.25" customHeight="1">
      <c r="A47538" s="4"/>
      <c r="B47538" s="4"/>
    </row>
    <row r="47539" ht="14.25" customHeight="1">
      <c r="A47539" s="4"/>
      <c r="B47539" s="4"/>
    </row>
    <row r="47540" ht="14.25" customHeight="1">
      <c r="A47540" s="4"/>
      <c r="B47540" s="4"/>
    </row>
    <row r="47541" ht="14.25" customHeight="1">
      <c r="A47541" s="4"/>
      <c r="B47541" s="4"/>
    </row>
    <row r="47542" ht="14.25" customHeight="1">
      <c r="A47542" s="4"/>
      <c r="B47542" s="4"/>
    </row>
    <row r="47543" ht="14.25" customHeight="1">
      <c r="A47543" s="4"/>
      <c r="B47543" s="4"/>
    </row>
    <row r="47544" ht="14.25" customHeight="1">
      <c r="A47544" s="4"/>
      <c r="B47544" s="4"/>
    </row>
    <row r="47545" ht="14.25" customHeight="1">
      <c r="A47545" s="4"/>
      <c r="B47545" s="4"/>
    </row>
    <row r="47546" ht="14.25" customHeight="1">
      <c r="A47546" s="4"/>
      <c r="B47546" s="4"/>
    </row>
    <row r="47547" ht="14.25" customHeight="1">
      <c r="A47547" s="4"/>
      <c r="B47547" s="4"/>
    </row>
    <row r="47548" ht="14.25" customHeight="1">
      <c r="A47548" s="4"/>
      <c r="B47548" s="4"/>
    </row>
    <row r="47549" ht="14.25" customHeight="1">
      <c r="A47549" s="4"/>
      <c r="B47549" s="4"/>
    </row>
    <row r="47550" ht="14.25" customHeight="1">
      <c r="A47550" s="4"/>
      <c r="B47550" s="4"/>
    </row>
    <row r="47551" ht="14.25" customHeight="1">
      <c r="A47551" s="4"/>
      <c r="B47551" s="4"/>
    </row>
    <row r="47552" ht="14.25" customHeight="1">
      <c r="A47552" s="4"/>
      <c r="B47552" s="4"/>
    </row>
    <row r="47553" ht="14.25" customHeight="1">
      <c r="A47553" s="4"/>
      <c r="B47553" s="4"/>
    </row>
    <row r="47554" ht="14.25" customHeight="1">
      <c r="A47554" s="4"/>
      <c r="B47554" s="4"/>
    </row>
    <row r="47555" ht="14.25" customHeight="1">
      <c r="A47555" s="4"/>
      <c r="B47555" s="4"/>
    </row>
    <row r="47556" ht="14.25" customHeight="1">
      <c r="A47556" s="4"/>
      <c r="B47556" s="4"/>
    </row>
    <row r="47557" ht="14.25" customHeight="1">
      <c r="A47557" s="4"/>
      <c r="B47557" s="4"/>
    </row>
    <row r="47558" ht="14.25" customHeight="1">
      <c r="A47558" s="4"/>
      <c r="B47558" s="4"/>
    </row>
    <row r="47559" ht="14.25" customHeight="1">
      <c r="A47559" s="4"/>
      <c r="B47559" s="4"/>
    </row>
    <row r="47560" ht="14.25" customHeight="1">
      <c r="A47560" s="4"/>
      <c r="B47560" s="4"/>
    </row>
    <row r="47561" ht="14.25" customHeight="1">
      <c r="A47561" s="4"/>
      <c r="B47561" s="4"/>
    </row>
    <row r="47562" ht="14.25" customHeight="1">
      <c r="A47562" s="4"/>
      <c r="B47562" s="4"/>
    </row>
    <row r="47563" ht="14.25" customHeight="1">
      <c r="A47563" s="4"/>
      <c r="B47563" s="4"/>
    </row>
    <row r="47564" ht="14.25" customHeight="1">
      <c r="A47564" s="4"/>
      <c r="B47564" s="4"/>
    </row>
    <row r="47565" ht="14.25" customHeight="1">
      <c r="A47565" s="4"/>
      <c r="B47565" s="4"/>
    </row>
    <row r="47566" ht="14.25" customHeight="1">
      <c r="A47566" s="4"/>
      <c r="B47566" s="4"/>
    </row>
    <row r="47567" ht="14.25" customHeight="1">
      <c r="A47567" s="4"/>
      <c r="B47567" s="4"/>
    </row>
    <row r="47568" ht="14.25" customHeight="1">
      <c r="A47568" s="4"/>
      <c r="B47568" s="4"/>
    </row>
    <row r="47569" ht="14.25" customHeight="1">
      <c r="A47569" s="4"/>
      <c r="B47569" s="4"/>
    </row>
    <row r="47570" ht="14.25" customHeight="1">
      <c r="A47570" s="4"/>
      <c r="B47570" s="4"/>
    </row>
    <row r="47571" ht="14.25" customHeight="1">
      <c r="A47571" s="4"/>
      <c r="B47571" s="4"/>
    </row>
    <row r="47572" ht="14.25" customHeight="1">
      <c r="A47572" s="4"/>
      <c r="B47572" s="4"/>
    </row>
    <row r="47573" ht="14.25" customHeight="1">
      <c r="A47573" s="4"/>
      <c r="B47573" s="4"/>
    </row>
    <row r="47574" ht="14.25" customHeight="1">
      <c r="A47574" s="4"/>
      <c r="B47574" s="4"/>
    </row>
    <row r="47575" ht="14.25" customHeight="1">
      <c r="A47575" s="4"/>
      <c r="B47575" s="4"/>
    </row>
    <row r="47576" ht="14.25" customHeight="1">
      <c r="A47576" s="4"/>
      <c r="B47576" s="4"/>
    </row>
    <row r="47577" ht="14.25" customHeight="1">
      <c r="A47577" s="4"/>
      <c r="B47577" s="4"/>
    </row>
    <row r="47578" ht="14.25" customHeight="1">
      <c r="A47578" s="4"/>
      <c r="B47578" s="4"/>
    </row>
    <row r="47579" ht="14.25" customHeight="1">
      <c r="A47579" s="4"/>
      <c r="B47579" s="4"/>
    </row>
    <row r="47580" ht="14.25" customHeight="1">
      <c r="A47580" s="4"/>
      <c r="B47580" s="4"/>
    </row>
    <row r="47581" ht="14.25" customHeight="1">
      <c r="A47581" s="4"/>
      <c r="B47581" s="4"/>
    </row>
    <row r="47582" ht="14.25" customHeight="1">
      <c r="A47582" s="4"/>
      <c r="B47582" s="4"/>
    </row>
    <row r="47583" ht="14.25" customHeight="1">
      <c r="A47583" s="4"/>
      <c r="B47583" s="4"/>
    </row>
    <row r="47584" ht="14.25" customHeight="1">
      <c r="A47584" s="4"/>
      <c r="B47584" s="4"/>
    </row>
    <row r="47585" ht="14.25" customHeight="1">
      <c r="A47585" s="4"/>
      <c r="B47585" s="4"/>
    </row>
    <row r="47586" ht="14.25" customHeight="1">
      <c r="A47586" s="4"/>
      <c r="B47586" s="4"/>
    </row>
    <row r="47587" ht="14.25" customHeight="1">
      <c r="A47587" s="4"/>
      <c r="B47587" s="4"/>
    </row>
    <row r="47588" ht="14.25" customHeight="1">
      <c r="A47588" s="4"/>
      <c r="B47588" s="4"/>
    </row>
    <row r="47589" ht="14.25" customHeight="1">
      <c r="A47589" s="4"/>
      <c r="B47589" s="4"/>
    </row>
    <row r="47590" ht="14.25" customHeight="1">
      <c r="A47590" s="4"/>
      <c r="B47590" s="4"/>
    </row>
    <row r="47591" ht="14.25" customHeight="1">
      <c r="A47591" s="4"/>
      <c r="B47591" s="4"/>
    </row>
    <row r="47592" ht="14.25" customHeight="1">
      <c r="A47592" s="4"/>
      <c r="B47592" s="4"/>
    </row>
    <row r="47593" ht="14.25" customHeight="1">
      <c r="A47593" s="4"/>
      <c r="B47593" s="4"/>
    </row>
    <row r="47594" ht="14.25" customHeight="1">
      <c r="A47594" s="4"/>
      <c r="B47594" s="4"/>
    </row>
    <row r="47595" ht="14.25" customHeight="1">
      <c r="A47595" s="4"/>
      <c r="B47595" s="4"/>
    </row>
    <row r="47596" ht="14.25" customHeight="1">
      <c r="A47596" s="4"/>
      <c r="B47596" s="4"/>
    </row>
    <row r="47597" ht="14.25" customHeight="1">
      <c r="A47597" s="4"/>
      <c r="B47597" s="4"/>
    </row>
    <row r="47598" ht="14.25" customHeight="1">
      <c r="A47598" s="4"/>
      <c r="B47598" s="4"/>
    </row>
    <row r="47599" ht="14.25" customHeight="1">
      <c r="A47599" s="4"/>
      <c r="B47599" s="4"/>
    </row>
    <row r="47600" ht="14.25" customHeight="1">
      <c r="A47600" s="4"/>
      <c r="B47600" s="4"/>
    </row>
    <row r="47601" ht="14.25" customHeight="1">
      <c r="A47601" s="4"/>
      <c r="B47601" s="4"/>
    </row>
    <row r="47602" ht="14.25" customHeight="1">
      <c r="A47602" s="4"/>
      <c r="B47602" s="4"/>
    </row>
    <row r="47603" ht="14.25" customHeight="1">
      <c r="A47603" s="4"/>
      <c r="B47603" s="4"/>
    </row>
    <row r="47604" ht="14.25" customHeight="1">
      <c r="A47604" s="4"/>
      <c r="B47604" s="4"/>
    </row>
    <row r="47605" ht="14.25" customHeight="1">
      <c r="A47605" s="4"/>
      <c r="B47605" s="4"/>
    </row>
    <row r="47606" ht="14.25" customHeight="1">
      <c r="A47606" s="4"/>
      <c r="B47606" s="4"/>
    </row>
    <row r="47607" ht="14.25" customHeight="1">
      <c r="A47607" s="4"/>
      <c r="B47607" s="4"/>
    </row>
    <row r="47608" ht="14.25" customHeight="1">
      <c r="A47608" s="4"/>
      <c r="B47608" s="4"/>
    </row>
    <row r="47609" ht="14.25" customHeight="1">
      <c r="A47609" s="4"/>
      <c r="B47609" s="4"/>
    </row>
    <row r="47610" ht="14.25" customHeight="1">
      <c r="A47610" s="4"/>
      <c r="B47610" s="4"/>
    </row>
    <row r="47611" ht="14.25" customHeight="1">
      <c r="A47611" s="4"/>
      <c r="B47611" s="4"/>
    </row>
    <row r="47612" ht="14.25" customHeight="1">
      <c r="A47612" s="4"/>
      <c r="B47612" s="4"/>
    </row>
    <row r="47613" ht="14.25" customHeight="1">
      <c r="A47613" s="4"/>
      <c r="B47613" s="4"/>
    </row>
    <row r="47614" ht="14.25" customHeight="1">
      <c r="A47614" s="4"/>
      <c r="B47614" s="4"/>
    </row>
    <row r="47615" ht="14.25" customHeight="1">
      <c r="A47615" s="4"/>
      <c r="B47615" s="4"/>
    </row>
    <row r="47616" ht="14.25" customHeight="1">
      <c r="A47616" s="4"/>
      <c r="B47616" s="4"/>
    </row>
    <row r="47617" ht="14.25" customHeight="1">
      <c r="A47617" s="4"/>
      <c r="B47617" s="4"/>
    </row>
    <row r="47618" ht="14.25" customHeight="1">
      <c r="A47618" s="4"/>
      <c r="B47618" s="4"/>
    </row>
    <row r="47619" ht="14.25" customHeight="1">
      <c r="A47619" s="4"/>
      <c r="B47619" s="4"/>
    </row>
    <row r="47620" ht="14.25" customHeight="1">
      <c r="A47620" s="4"/>
      <c r="B47620" s="4"/>
    </row>
    <row r="47621" ht="14.25" customHeight="1">
      <c r="A47621" s="4"/>
      <c r="B47621" s="4"/>
    </row>
    <row r="47622" ht="14.25" customHeight="1">
      <c r="A47622" s="4"/>
      <c r="B47622" s="4"/>
    </row>
    <row r="47623" ht="14.25" customHeight="1">
      <c r="A47623" s="4"/>
      <c r="B47623" s="4"/>
    </row>
    <row r="47624" ht="14.25" customHeight="1">
      <c r="A47624" s="4"/>
      <c r="B47624" s="4"/>
    </row>
    <row r="47625" ht="14.25" customHeight="1">
      <c r="A47625" s="4"/>
      <c r="B47625" s="4"/>
    </row>
    <row r="47626" ht="14.25" customHeight="1">
      <c r="A47626" s="4"/>
      <c r="B47626" s="4"/>
    </row>
    <row r="47627" ht="14.25" customHeight="1">
      <c r="A47627" s="4"/>
      <c r="B47627" s="4"/>
    </row>
    <row r="47628" ht="14.25" customHeight="1">
      <c r="A47628" s="4"/>
      <c r="B47628" s="4"/>
    </row>
    <row r="47629" ht="14.25" customHeight="1">
      <c r="A47629" s="4"/>
      <c r="B47629" s="4"/>
    </row>
    <row r="47630" ht="14.25" customHeight="1">
      <c r="A47630" s="4"/>
      <c r="B47630" s="4"/>
    </row>
    <row r="47631" ht="14.25" customHeight="1">
      <c r="A47631" s="4"/>
      <c r="B47631" s="4"/>
    </row>
    <row r="47632" ht="14.25" customHeight="1">
      <c r="A47632" s="4"/>
      <c r="B47632" s="4"/>
    </row>
    <row r="47633" ht="14.25" customHeight="1">
      <c r="A47633" s="4"/>
      <c r="B47633" s="4"/>
    </row>
    <row r="47634" ht="14.25" customHeight="1">
      <c r="A47634" s="4"/>
      <c r="B47634" s="4"/>
    </row>
    <row r="47635" ht="14.25" customHeight="1">
      <c r="A47635" s="4"/>
      <c r="B47635" s="4"/>
    </row>
    <row r="47636" ht="14.25" customHeight="1">
      <c r="A47636" s="4"/>
      <c r="B47636" s="4"/>
    </row>
    <row r="47637" ht="14.25" customHeight="1">
      <c r="A47637" s="4"/>
      <c r="B47637" s="4"/>
    </row>
    <row r="47638" ht="14.25" customHeight="1">
      <c r="A47638" s="4"/>
      <c r="B47638" s="4"/>
    </row>
    <row r="47639" ht="14.25" customHeight="1">
      <c r="A47639" s="4"/>
      <c r="B47639" s="4"/>
    </row>
    <row r="47640" ht="14.25" customHeight="1">
      <c r="A47640" s="4"/>
      <c r="B47640" s="4"/>
    </row>
    <row r="47641" ht="14.25" customHeight="1">
      <c r="A47641" s="4"/>
      <c r="B47641" s="4"/>
    </row>
    <row r="47642" ht="14.25" customHeight="1">
      <c r="A47642" s="4"/>
      <c r="B47642" s="4"/>
    </row>
    <row r="47643" ht="14.25" customHeight="1">
      <c r="A47643" s="4"/>
      <c r="B47643" s="4"/>
    </row>
    <row r="47644" ht="14.25" customHeight="1">
      <c r="A47644" s="4"/>
      <c r="B47644" s="4"/>
    </row>
    <row r="47645" ht="14.25" customHeight="1">
      <c r="A47645" s="4"/>
      <c r="B47645" s="4"/>
    </row>
    <row r="47646" ht="14.25" customHeight="1">
      <c r="A47646" s="4"/>
      <c r="B47646" s="4"/>
    </row>
    <row r="47647" ht="14.25" customHeight="1">
      <c r="A47647" s="4"/>
      <c r="B47647" s="4"/>
    </row>
    <row r="47648" ht="14.25" customHeight="1">
      <c r="A47648" s="4"/>
      <c r="B47648" s="4"/>
    </row>
    <row r="47649" ht="14.25" customHeight="1">
      <c r="A47649" s="4"/>
      <c r="B47649" s="4"/>
    </row>
    <row r="47650" ht="14.25" customHeight="1">
      <c r="A47650" s="4"/>
      <c r="B47650" s="4"/>
    </row>
    <row r="47651" ht="14.25" customHeight="1">
      <c r="A47651" s="4"/>
      <c r="B47651" s="4"/>
    </row>
    <row r="47652" ht="14.25" customHeight="1">
      <c r="A47652" s="4"/>
      <c r="B47652" s="4"/>
    </row>
    <row r="47653" ht="14.25" customHeight="1">
      <c r="A47653" s="4"/>
      <c r="B47653" s="4"/>
    </row>
    <row r="47654" ht="14.25" customHeight="1">
      <c r="A47654" s="4"/>
      <c r="B47654" s="4"/>
    </row>
    <row r="47655" ht="14.25" customHeight="1">
      <c r="A47655" s="4"/>
      <c r="B47655" s="4"/>
    </row>
    <row r="47656" ht="14.25" customHeight="1">
      <c r="A47656" s="4"/>
      <c r="B47656" s="4"/>
    </row>
    <row r="47657" ht="14.25" customHeight="1">
      <c r="A47657" s="4"/>
      <c r="B47657" s="4"/>
    </row>
    <row r="47658" ht="14.25" customHeight="1">
      <c r="A47658" s="4"/>
      <c r="B47658" s="4"/>
    </row>
    <row r="47659" ht="14.25" customHeight="1">
      <c r="A47659" s="4"/>
      <c r="B47659" s="4"/>
    </row>
    <row r="47660" ht="14.25" customHeight="1">
      <c r="A47660" s="4"/>
      <c r="B47660" s="4"/>
    </row>
    <row r="47661" ht="14.25" customHeight="1">
      <c r="A47661" s="4"/>
      <c r="B47661" s="4"/>
    </row>
    <row r="47662" ht="14.25" customHeight="1">
      <c r="A47662" s="4"/>
      <c r="B47662" s="4"/>
    </row>
    <row r="47663" ht="14.25" customHeight="1">
      <c r="A47663" s="4"/>
      <c r="B47663" s="4"/>
    </row>
    <row r="47664" ht="14.25" customHeight="1">
      <c r="A47664" s="4"/>
      <c r="B47664" s="4"/>
    </row>
    <row r="47665" ht="14.25" customHeight="1">
      <c r="A47665" s="4"/>
      <c r="B47665" s="4"/>
    </row>
    <row r="47666" ht="14.25" customHeight="1">
      <c r="A47666" s="4"/>
      <c r="B47666" s="4"/>
    </row>
    <row r="47667" ht="14.25" customHeight="1">
      <c r="A47667" s="4"/>
      <c r="B47667" s="4"/>
    </row>
    <row r="47668" ht="14.25" customHeight="1">
      <c r="A47668" s="4"/>
      <c r="B47668" s="4"/>
    </row>
    <row r="47669" ht="14.25" customHeight="1">
      <c r="A47669" s="4"/>
      <c r="B47669" s="4"/>
    </row>
    <row r="47670" ht="14.25" customHeight="1">
      <c r="A47670" s="4"/>
      <c r="B47670" s="4"/>
    </row>
    <row r="47671" ht="14.25" customHeight="1">
      <c r="A47671" s="4"/>
      <c r="B47671" s="4"/>
    </row>
    <row r="47672" ht="14.25" customHeight="1">
      <c r="A47672" s="4"/>
      <c r="B47672" s="4"/>
    </row>
    <row r="47673" ht="14.25" customHeight="1">
      <c r="A47673" s="4"/>
      <c r="B47673" s="4"/>
    </row>
    <row r="47674" ht="14.25" customHeight="1">
      <c r="A47674" s="4"/>
      <c r="B47674" s="4"/>
    </row>
    <row r="47675" ht="14.25" customHeight="1">
      <c r="A47675" s="4"/>
      <c r="B47675" s="4"/>
    </row>
    <row r="47676" ht="14.25" customHeight="1">
      <c r="A47676" s="4"/>
      <c r="B47676" s="4"/>
    </row>
    <row r="47677" ht="14.25" customHeight="1">
      <c r="A47677" s="4"/>
      <c r="B47677" s="4"/>
    </row>
    <row r="47678" ht="14.25" customHeight="1">
      <c r="A47678" s="4"/>
      <c r="B47678" s="4"/>
    </row>
    <row r="47679" ht="14.25" customHeight="1">
      <c r="A47679" s="4"/>
      <c r="B47679" s="4"/>
    </row>
    <row r="47680" ht="14.25" customHeight="1">
      <c r="A47680" s="4"/>
      <c r="B47680" s="4"/>
    </row>
    <row r="47681" ht="14.25" customHeight="1">
      <c r="A47681" s="4"/>
      <c r="B47681" s="4"/>
    </row>
    <row r="47682" ht="14.25" customHeight="1">
      <c r="A47682" s="4"/>
      <c r="B47682" s="4"/>
    </row>
    <row r="47683" ht="14.25" customHeight="1">
      <c r="A47683" s="4"/>
      <c r="B47683" s="4"/>
    </row>
    <row r="47684" ht="14.25" customHeight="1">
      <c r="A47684" s="4"/>
      <c r="B47684" s="4"/>
    </row>
    <row r="47685" ht="14.25" customHeight="1">
      <c r="A47685" s="4"/>
      <c r="B47685" s="4"/>
    </row>
    <row r="47686" ht="14.25" customHeight="1">
      <c r="A47686" s="4"/>
      <c r="B47686" s="4"/>
    </row>
    <row r="47687" ht="14.25" customHeight="1">
      <c r="A47687" s="4"/>
      <c r="B47687" s="4"/>
    </row>
    <row r="47688" ht="14.25" customHeight="1">
      <c r="A47688" s="4"/>
      <c r="B47688" s="4"/>
    </row>
    <row r="47689" ht="14.25" customHeight="1">
      <c r="A47689" s="4"/>
      <c r="B47689" s="4"/>
    </row>
    <row r="47690" ht="14.25" customHeight="1">
      <c r="A47690" s="4"/>
      <c r="B47690" s="4"/>
    </row>
    <row r="47691" ht="14.25" customHeight="1">
      <c r="A47691" s="4"/>
      <c r="B47691" s="4"/>
    </row>
    <row r="47692" ht="14.25" customHeight="1">
      <c r="A47692" s="4"/>
      <c r="B47692" s="4"/>
    </row>
    <row r="47693" ht="14.25" customHeight="1">
      <c r="A47693" s="4"/>
      <c r="B47693" s="4"/>
    </row>
    <row r="47694" ht="14.25" customHeight="1">
      <c r="A47694" s="4"/>
      <c r="B47694" s="4"/>
    </row>
    <row r="47695" ht="14.25" customHeight="1">
      <c r="A47695" s="4"/>
      <c r="B47695" s="4"/>
    </row>
    <row r="47696" ht="14.25" customHeight="1">
      <c r="A47696" s="4"/>
      <c r="B47696" s="4"/>
    </row>
    <row r="47697" ht="14.25" customHeight="1">
      <c r="A47697" s="4"/>
      <c r="B47697" s="4"/>
    </row>
    <row r="47698" ht="14.25" customHeight="1">
      <c r="A47698" s="4"/>
      <c r="B47698" s="4"/>
    </row>
    <row r="47699" ht="14.25" customHeight="1">
      <c r="A47699" s="4"/>
      <c r="B47699" s="4"/>
    </row>
    <row r="47700" ht="14.25" customHeight="1">
      <c r="A47700" s="4"/>
      <c r="B47700" s="4"/>
    </row>
    <row r="47701" ht="14.25" customHeight="1">
      <c r="A47701" s="4"/>
      <c r="B47701" s="4"/>
    </row>
    <row r="47702" ht="14.25" customHeight="1">
      <c r="A47702" s="4"/>
      <c r="B47702" s="4"/>
    </row>
    <row r="47703" ht="14.25" customHeight="1">
      <c r="A47703" s="4"/>
      <c r="B47703" s="4"/>
    </row>
    <row r="47704" ht="14.25" customHeight="1">
      <c r="A47704" s="4"/>
      <c r="B47704" s="4"/>
    </row>
    <row r="47705" ht="14.25" customHeight="1">
      <c r="A47705" s="4"/>
      <c r="B47705" s="4"/>
    </row>
    <row r="47706" ht="14.25" customHeight="1">
      <c r="A47706" s="4"/>
      <c r="B47706" s="4"/>
    </row>
    <row r="47707" ht="14.25" customHeight="1">
      <c r="A47707" s="4"/>
      <c r="B47707" s="4"/>
    </row>
    <row r="47708" ht="14.25" customHeight="1">
      <c r="A47708" s="4"/>
      <c r="B47708" s="4"/>
    </row>
    <row r="47709" ht="14.25" customHeight="1">
      <c r="A47709" s="4"/>
      <c r="B47709" s="4"/>
    </row>
    <row r="47710" ht="14.25" customHeight="1">
      <c r="A47710" s="4"/>
      <c r="B47710" s="4"/>
    </row>
    <row r="47711" ht="14.25" customHeight="1">
      <c r="A47711" s="4"/>
      <c r="B47711" s="4"/>
    </row>
    <row r="47712" ht="14.25" customHeight="1">
      <c r="A47712" s="4"/>
      <c r="B47712" s="4"/>
    </row>
    <row r="47713" ht="14.25" customHeight="1">
      <c r="A47713" s="4"/>
      <c r="B47713" s="4"/>
    </row>
    <row r="47714" ht="14.25" customHeight="1">
      <c r="A47714" s="4"/>
      <c r="B47714" s="4"/>
    </row>
    <row r="47715" ht="14.25" customHeight="1">
      <c r="A47715" s="4"/>
      <c r="B47715" s="4"/>
    </row>
    <row r="47716" ht="14.25" customHeight="1">
      <c r="A47716" s="4"/>
      <c r="B47716" s="4"/>
    </row>
    <row r="47717" ht="14.25" customHeight="1">
      <c r="A47717" s="4"/>
      <c r="B47717" s="4"/>
    </row>
    <row r="47718" ht="14.25" customHeight="1">
      <c r="A47718" s="4"/>
      <c r="B47718" s="4"/>
    </row>
    <row r="47719" ht="14.25" customHeight="1">
      <c r="A47719" s="4"/>
      <c r="B47719" s="4"/>
    </row>
    <row r="47720" ht="14.25" customHeight="1">
      <c r="A47720" s="4"/>
      <c r="B47720" s="4"/>
    </row>
    <row r="47721" ht="14.25" customHeight="1">
      <c r="A47721" s="4"/>
      <c r="B47721" s="4"/>
    </row>
    <row r="47722" ht="14.25" customHeight="1">
      <c r="A47722" s="4"/>
      <c r="B47722" s="4"/>
    </row>
    <row r="47723" ht="14.25" customHeight="1">
      <c r="A47723" s="4"/>
      <c r="B47723" s="4"/>
    </row>
    <row r="47724" ht="14.25" customHeight="1">
      <c r="A47724" s="4"/>
      <c r="B47724" s="4"/>
    </row>
    <row r="47725" ht="14.25" customHeight="1">
      <c r="A47725" s="4"/>
      <c r="B47725" s="4"/>
    </row>
    <row r="47726" ht="14.25" customHeight="1">
      <c r="A47726" s="4"/>
      <c r="B47726" s="4"/>
    </row>
    <row r="47727" ht="14.25" customHeight="1">
      <c r="A47727" s="4"/>
      <c r="B47727" s="4"/>
    </row>
    <row r="47728" ht="14.25" customHeight="1">
      <c r="A47728" s="4"/>
      <c r="B47728" s="4"/>
    </row>
    <row r="47729" ht="14.25" customHeight="1">
      <c r="A47729" s="4"/>
      <c r="B47729" s="4"/>
    </row>
    <row r="47730" ht="14.25" customHeight="1">
      <c r="A47730" s="4"/>
      <c r="B47730" s="4"/>
    </row>
    <row r="47731" ht="14.25" customHeight="1">
      <c r="A47731" s="4"/>
      <c r="B47731" s="4"/>
    </row>
    <row r="47732" ht="14.25" customHeight="1">
      <c r="A47732" s="4"/>
      <c r="B47732" s="4"/>
    </row>
    <row r="47733" ht="14.25" customHeight="1">
      <c r="A47733" s="4"/>
      <c r="B47733" s="4"/>
    </row>
    <row r="47734" ht="14.25" customHeight="1">
      <c r="A47734" s="4"/>
      <c r="B47734" s="4"/>
    </row>
    <row r="47735" ht="14.25" customHeight="1">
      <c r="A47735" s="4"/>
      <c r="B47735" s="4"/>
    </row>
    <row r="47736" ht="14.25" customHeight="1">
      <c r="A47736" s="4"/>
      <c r="B47736" s="4"/>
    </row>
    <row r="47737" ht="14.25" customHeight="1">
      <c r="A47737" s="4"/>
      <c r="B47737" s="4"/>
    </row>
    <row r="47738" ht="14.25" customHeight="1">
      <c r="A47738" s="4"/>
      <c r="B47738" s="4"/>
    </row>
    <row r="47739" ht="14.25" customHeight="1">
      <c r="A47739" s="4"/>
      <c r="B47739" s="4"/>
    </row>
    <row r="47740" ht="14.25" customHeight="1">
      <c r="A47740" s="4"/>
      <c r="B47740" s="4"/>
    </row>
    <row r="47741" ht="14.25" customHeight="1">
      <c r="A47741" s="4"/>
      <c r="B47741" s="4"/>
    </row>
    <row r="47742" ht="14.25" customHeight="1">
      <c r="A47742" s="4"/>
      <c r="B47742" s="4"/>
    </row>
    <row r="47743" ht="14.25" customHeight="1">
      <c r="A47743" s="4"/>
      <c r="B47743" s="4"/>
    </row>
    <row r="47744" ht="14.25" customHeight="1">
      <c r="A47744" s="4"/>
      <c r="B47744" s="4"/>
    </row>
    <row r="47745" ht="14.25" customHeight="1">
      <c r="A47745" s="4"/>
      <c r="B47745" s="4"/>
    </row>
    <row r="47746" ht="14.25" customHeight="1">
      <c r="A47746" s="4"/>
      <c r="B47746" s="4"/>
    </row>
    <row r="47747" ht="14.25" customHeight="1">
      <c r="A47747" s="4"/>
      <c r="B47747" s="4"/>
    </row>
    <row r="47748" ht="14.25" customHeight="1">
      <c r="A47748" s="4"/>
      <c r="B47748" s="4"/>
    </row>
    <row r="47749" ht="14.25" customHeight="1">
      <c r="A47749" s="4"/>
      <c r="B47749" s="4"/>
    </row>
    <row r="47750" ht="14.25" customHeight="1">
      <c r="A47750" s="4"/>
      <c r="B47750" s="4"/>
    </row>
    <row r="47751" ht="14.25" customHeight="1">
      <c r="A47751" s="4"/>
      <c r="B47751" s="4"/>
    </row>
    <row r="47752" ht="14.25" customHeight="1">
      <c r="A47752" s="4"/>
      <c r="B47752" s="4"/>
    </row>
    <row r="47753" ht="14.25" customHeight="1">
      <c r="A47753" s="4"/>
      <c r="B47753" s="4"/>
    </row>
    <row r="47754" ht="14.25" customHeight="1">
      <c r="A47754" s="4"/>
      <c r="B47754" s="4"/>
    </row>
    <row r="47755" ht="14.25" customHeight="1">
      <c r="A47755" s="4"/>
      <c r="B47755" s="4"/>
    </row>
    <row r="47756" ht="14.25" customHeight="1">
      <c r="A47756" s="4"/>
      <c r="B47756" s="4"/>
    </row>
    <row r="47757" ht="14.25" customHeight="1">
      <c r="A47757" s="4"/>
      <c r="B47757" s="4"/>
    </row>
    <row r="47758" ht="14.25" customHeight="1">
      <c r="A47758" s="4"/>
      <c r="B47758" s="4"/>
    </row>
    <row r="47759" ht="14.25" customHeight="1">
      <c r="A47759" s="4"/>
      <c r="B47759" s="4"/>
    </row>
    <row r="47760" ht="14.25" customHeight="1">
      <c r="A47760" s="4"/>
      <c r="B47760" s="4"/>
    </row>
    <row r="47761" ht="14.25" customHeight="1">
      <c r="A47761" s="4"/>
      <c r="B47761" s="4"/>
    </row>
    <row r="47762" ht="14.25" customHeight="1">
      <c r="A47762" s="4"/>
      <c r="B47762" s="4"/>
    </row>
    <row r="47763" ht="14.25" customHeight="1">
      <c r="A47763" s="4"/>
      <c r="B47763" s="4"/>
    </row>
    <row r="47764" ht="14.25" customHeight="1">
      <c r="A47764" s="4"/>
      <c r="B47764" s="4"/>
    </row>
    <row r="47765" ht="14.25" customHeight="1">
      <c r="A47765" s="4"/>
      <c r="B47765" s="4"/>
    </row>
    <row r="47766" ht="14.25" customHeight="1">
      <c r="A47766" s="4"/>
      <c r="B47766" s="4"/>
    </row>
    <row r="47767" ht="14.25" customHeight="1">
      <c r="A47767" s="4"/>
      <c r="B47767" s="4"/>
    </row>
    <row r="47768" ht="14.25" customHeight="1">
      <c r="A47768" s="4"/>
      <c r="B47768" s="4"/>
    </row>
    <row r="47769" ht="14.25" customHeight="1">
      <c r="A47769" s="4"/>
      <c r="B47769" s="4"/>
    </row>
    <row r="47770" ht="14.25" customHeight="1">
      <c r="A47770" s="4"/>
      <c r="B47770" s="4"/>
    </row>
    <row r="47771" ht="14.25" customHeight="1">
      <c r="A47771" s="4"/>
      <c r="B47771" s="4"/>
    </row>
    <row r="47772" ht="14.25" customHeight="1">
      <c r="A47772" s="4"/>
      <c r="B47772" s="4"/>
    </row>
    <row r="47773" ht="14.25" customHeight="1">
      <c r="A47773" s="4"/>
      <c r="B47773" s="4"/>
    </row>
    <row r="47774" ht="14.25" customHeight="1">
      <c r="A47774" s="4"/>
      <c r="B47774" s="4"/>
    </row>
    <row r="47775" ht="14.25" customHeight="1">
      <c r="A47775" s="4"/>
      <c r="B47775" s="4"/>
    </row>
    <row r="47776" ht="14.25" customHeight="1">
      <c r="A47776" s="4"/>
      <c r="B47776" s="4"/>
    </row>
    <row r="47777" ht="14.25" customHeight="1">
      <c r="A47777" s="4"/>
      <c r="B47777" s="4"/>
    </row>
    <row r="47778" ht="14.25" customHeight="1">
      <c r="A47778" s="4"/>
      <c r="B47778" s="4"/>
    </row>
    <row r="47779" ht="14.25" customHeight="1">
      <c r="A47779" s="4"/>
      <c r="B47779" s="4"/>
    </row>
    <row r="47780" ht="14.25" customHeight="1">
      <c r="A47780" s="4"/>
      <c r="B47780" s="4"/>
    </row>
    <row r="47781" ht="14.25" customHeight="1">
      <c r="A47781" s="4"/>
      <c r="B47781" s="4"/>
    </row>
    <row r="47782" ht="14.25" customHeight="1">
      <c r="A47782" s="4"/>
      <c r="B47782" s="4"/>
    </row>
    <row r="47783" ht="14.25" customHeight="1">
      <c r="A47783" s="4"/>
      <c r="B47783" s="4"/>
    </row>
    <row r="47784" ht="14.25" customHeight="1">
      <c r="A47784" s="4"/>
      <c r="B47784" s="4"/>
    </row>
    <row r="47785" ht="14.25" customHeight="1">
      <c r="A47785" s="4"/>
      <c r="B47785" s="4"/>
    </row>
    <row r="47786" ht="14.25" customHeight="1">
      <c r="A47786" s="4"/>
      <c r="B47786" s="4"/>
    </row>
    <row r="47787" ht="14.25" customHeight="1">
      <c r="A47787" s="4"/>
      <c r="B47787" s="4"/>
    </row>
    <row r="47788" ht="14.25" customHeight="1">
      <c r="A47788" s="4"/>
      <c r="B47788" s="4"/>
    </row>
    <row r="47789" ht="14.25" customHeight="1">
      <c r="A47789" s="4"/>
      <c r="B47789" s="4"/>
    </row>
    <row r="47790" ht="14.25" customHeight="1">
      <c r="A47790" s="4"/>
      <c r="B47790" s="4"/>
    </row>
    <row r="47791" ht="14.25" customHeight="1">
      <c r="A47791" s="4"/>
      <c r="B47791" s="4"/>
    </row>
    <row r="47792" ht="14.25" customHeight="1">
      <c r="A47792" s="4"/>
      <c r="B47792" s="4"/>
    </row>
    <row r="47793" ht="14.25" customHeight="1">
      <c r="A47793" s="4"/>
      <c r="B47793" s="4"/>
    </row>
    <row r="47794" ht="14.25" customHeight="1">
      <c r="A47794" s="4"/>
      <c r="B47794" s="4"/>
    </row>
    <row r="47795" ht="14.25" customHeight="1">
      <c r="A47795" s="4"/>
      <c r="B47795" s="4"/>
    </row>
    <row r="47796" ht="14.25" customHeight="1">
      <c r="A47796" s="4"/>
      <c r="B47796" s="4"/>
    </row>
    <row r="47797" ht="14.25" customHeight="1">
      <c r="A47797" s="4"/>
      <c r="B47797" s="4"/>
    </row>
    <row r="47798" ht="14.25" customHeight="1">
      <c r="A47798" s="4"/>
      <c r="B47798" s="4"/>
    </row>
    <row r="47799" ht="14.25" customHeight="1">
      <c r="A47799" s="4"/>
      <c r="B47799" s="4"/>
    </row>
    <row r="47800" ht="14.25" customHeight="1">
      <c r="A47800" s="4"/>
      <c r="B47800" s="4"/>
    </row>
    <row r="47801" ht="14.25" customHeight="1">
      <c r="A47801" s="4"/>
      <c r="B47801" s="4"/>
    </row>
    <row r="47802" ht="14.25" customHeight="1">
      <c r="A47802" s="4"/>
      <c r="B47802" s="4"/>
    </row>
    <row r="47803" ht="14.25" customHeight="1">
      <c r="A47803" s="4"/>
      <c r="B47803" s="4"/>
    </row>
    <row r="47804" ht="14.25" customHeight="1">
      <c r="A47804" s="4"/>
      <c r="B47804" s="4"/>
    </row>
    <row r="47805" ht="14.25" customHeight="1">
      <c r="A47805" s="4"/>
      <c r="B47805" s="4"/>
    </row>
    <row r="47806" ht="14.25" customHeight="1">
      <c r="A47806" s="4"/>
      <c r="B47806" s="4"/>
    </row>
    <row r="47807" ht="14.25" customHeight="1">
      <c r="A47807" s="4"/>
      <c r="B47807" s="4"/>
    </row>
    <row r="47808" ht="14.25" customHeight="1">
      <c r="A47808" s="4"/>
      <c r="B47808" s="4"/>
    </row>
    <row r="47809" ht="14.25" customHeight="1">
      <c r="A47809" s="4"/>
      <c r="B47809" s="4"/>
    </row>
    <row r="47810" ht="14.25" customHeight="1">
      <c r="A47810" s="4"/>
      <c r="B47810" s="4"/>
    </row>
    <row r="47811" ht="14.25" customHeight="1">
      <c r="A47811" s="4"/>
      <c r="B47811" s="4"/>
    </row>
    <row r="47812" ht="14.25" customHeight="1">
      <c r="A47812" s="4"/>
      <c r="B47812" s="4"/>
    </row>
    <row r="47813" ht="14.25" customHeight="1">
      <c r="A47813" s="4"/>
      <c r="B47813" s="4"/>
    </row>
    <row r="47814" ht="14.25" customHeight="1">
      <c r="A47814" s="4"/>
      <c r="B47814" s="4"/>
    </row>
    <row r="47815" ht="14.25" customHeight="1">
      <c r="A47815" s="4"/>
      <c r="B47815" s="4"/>
    </row>
    <row r="47816" ht="14.25" customHeight="1">
      <c r="A47816" s="4"/>
      <c r="B47816" s="4"/>
    </row>
    <row r="47817" ht="14.25" customHeight="1">
      <c r="A47817" s="4"/>
      <c r="B47817" s="4"/>
    </row>
    <row r="47818" ht="14.25" customHeight="1">
      <c r="A47818" s="4"/>
      <c r="B47818" s="4"/>
    </row>
    <row r="47819" ht="14.25" customHeight="1">
      <c r="A47819" s="4"/>
      <c r="B47819" s="4"/>
    </row>
    <row r="47820" ht="14.25" customHeight="1">
      <c r="A47820" s="4"/>
      <c r="B47820" s="4"/>
    </row>
    <row r="47821" ht="14.25" customHeight="1">
      <c r="A47821" s="4"/>
      <c r="B47821" s="4"/>
    </row>
    <row r="47822" ht="14.25" customHeight="1">
      <c r="A47822" s="4"/>
      <c r="B47822" s="4"/>
    </row>
    <row r="47823" ht="14.25" customHeight="1">
      <c r="A47823" s="4"/>
      <c r="B47823" s="4"/>
    </row>
    <row r="47824" ht="14.25" customHeight="1">
      <c r="A47824" s="4"/>
      <c r="B47824" s="4"/>
    </row>
    <row r="47825" ht="14.25" customHeight="1">
      <c r="A47825" s="4"/>
      <c r="B47825" s="4"/>
    </row>
    <row r="47826" ht="14.25" customHeight="1">
      <c r="A47826" s="4"/>
      <c r="B47826" s="4"/>
    </row>
    <row r="47827" ht="14.25" customHeight="1">
      <c r="A47827" s="4"/>
      <c r="B47827" s="4"/>
    </row>
    <row r="47828" ht="14.25" customHeight="1">
      <c r="A47828" s="4"/>
      <c r="B47828" s="4"/>
    </row>
    <row r="47829" ht="14.25" customHeight="1">
      <c r="A47829" s="4"/>
      <c r="B47829" s="4"/>
    </row>
    <row r="47830" ht="14.25" customHeight="1">
      <c r="A47830" s="4"/>
      <c r="B47830" s="4"/>
    </row>
    <row r="47831" ht="14.25" customHeight="1">
      <c r="A47831" s="4"/>
      <c r="B47831" s="4"/>
    </row>
    <row r="47832" ht="14.25" customHeight="1">
      <c r="A47832" s="4"/>
      <c r="B47832" s="4"/>
    </row>
    <row r="47833" ht="14.25" customHeight="1">
      <c r="A47833" s="4"/>
      <c r="B47833" s="4"/>
    </row>
    <row r="47834" ht="14.25" customHeight="1">
      <c r="A47834" s="4"/>
      <c r="B47834" s="4"/>
    </row>
    <row r="47835" ht="14.25" customHeight="1">
      <c r="A47835" s="4"/>
      <c r="B47835" s="4"/>
    </row>
    <row r="47836" ht="14.25" customHeight="1">
      <c r="A47836" s="4"/>
      <c r="B47836" s="4"/>
    </row>
    <row r="47837" ht="14.25" customHeight="1">
      <c r="A47837" s="4"/>
      <c r="B47837" s="4"/>
    </row>
    <row r="47838" ht="14.25" customHeight="1">
      <c r="A47838" s="4"/>
      <c r="B47838" s="4"/>
    </row>
    <row r="47839" ht="14.25" customHeight="1">
      <c r="A47839" s="4"/>
      <c r="B47839" s="4"/>
    </row>
    <row r="47840" ht="14.25" customHeight="1">
      <c r="A47840" s="4"/>
      <c r="B47840" s="4"/>
    </row>
    <row r="47841" ht="14.25" customHeight="1">
      <c r="A47841" s="4"/>
      <c r="B47841" s="4"/>
    </row>
    <row r="47842" ht="14.25" customHeight="1">
      <c r="A47842" s="4"/>
      <c r="B47842" s="4"/>
    </row>
    <row r="47843" ht="14.25" customHeight="1">
      <c r="A47843" s="4"/>
      <c r="B47843" s="4"/>
    </row>
    <row r="47844" ht="14.25" customHeight="1">
      <c r="A47844" s="4"/>
      <c r="B47844" s="4"/>
    </row>
    <row r="47845" ht="14.25" customHeight="1">
      <c r="A47845" s="4"/>
      <c r="B47845" s="4"/>
    </row>
    <row r="47846" ht="14.25" customHeight="1">
      <c r="A47846" s="4"/>
      <c r="B47846" s="4"/>
    </row>
    <row r="47847" ht="14.25" customHeight="1">
      <c r="A47847" s="4"/>
      <c r="B47847" s="4"/>
    </row>
    <row r="47848" ht="14.25" customHeight="1">
      <c r="A47848" s="4"/>
      <c r="B47848" s="4"/>
    </row>
    <row r="47849" ht="14.25" customHeight="1">
      <c r="A47849" s="4"/>
      <c r="B47849" s="4"/>
    </row>
    <row r="47850" ht="14.25" customHeight="1">
      <c r="A47850" s="4"/>
      <c r="B47850" s="4"/>
    </row>
    <row r="47851" ht="14.25" customHeight="1">
      <c r="A47851" s="4"/>
      <c r="B47851" s="4"/>
    </row>
    <row r="47852" ht="14.25" customHeight="1">
      <c r="A47852" s="4"/>
      <c r="B47852" s="4"/>
    </row>
    <row r="47853" ht="14.25" customHeight="1">
      <c r="A47853" s="4"/>
      <c r="B47853" s="4"/>
    </row>
    <row r="47854" ht="14.25" customHeight="1">
      <c r="A47854" s="4"/>
      <c r="B47854" s="4"/>
    </row>
    <row r="47855" ht="14.25" customHeight="1">
      <c r="A47855" s="4"/>
      <c r="B47855" s="4"/>
    </row>
    <row r="47856" ht="14.25" customHeight="1">
      <c r="A47856" s="4"/>
      <c r="B47856" s="4"/>
    </row>
    <row r="47857" ht="14.25" customHeight="1">
      <c r="A47857" s="4"/>
      <c r="B47857" s="4"/>
    </row>
    <row r="47858" ht="14.25" customHeight="1">
      <c r="A47858" s="4"/>
      <c r="B47858" s="4"/>
    </row>
    <row r="47859" ht="14.25" customHeight="1">
      <c r="A47859" s="4"/>
      <c r="B47859" s="4"/>
    </row>
    <row r="47860" ht="14.25" customHeight="1">
      <c r="A47860" s="4"/>
      <c r="B47860" s="4"/>
    </row>
    <row r="47861" ht="14.25" customHeight="1">
      <c r="A47861" s="4"/>
      <c r="B47861" s="4"/>
    </row>
    <row r="47862" ht="14.25" customHeight="1">
      <c r="A47862" s="4"/>
      <c r="B47862" s="4"/>
    </row>
    <row r="47863" ht="14.25" customHeight="1">
      <c r="A47863" s="4"/>
      <c r="B47863" s="4"/>
    </row>
    <row r="47864" ht="14.25" customHeight="1">
      <c r="A47864" s="4"/>
      <c r="B47864" s="4"/>
    </row>
    <row r="47865" ht="14.25" customHeight="1">
      <c r="A47865" s="4"/>
      <c r="B47865" s="4"/>
    </row>
    <row r="47866" ht="14.25" customHeight="1">
      <c r="A47866" s="4"/>
      <c r="B47866" s="4"/>
    </row>
    <row r="47867" ht="14.25" customHeight="1">
      <c r="A47867" s="4"/>
      <c r="B47867" s="4"/>
    </row>
    <row r="47868" ht="14.25" customHeight="1">
      <c r="A47868" s="4"/>
      <c r="B47868" s="4"/>
    </row>
    <row r="47869" ht="14.25" customHeight="1">
      <c r="A47869" s="4"/>
      <c r="B47869" s="4"/>
    </row>
    <row r="47870" ht="14.25" customHeight="1">
      <c r="A47870" s="4"/>
      <c r="B47870" s="4"/>
    </row>
    <row r="47871" ht="14.25" customHeight="1">
      <c r="A47871" s="4"/>
      <c r="B47871" s="4"/>
    </row>
    <row r="47872" ht="14.25" customHeight="1">
      <c r="A47872" s="4"/>
      <c r="B47872" s="4"/>
    </row>
    <row r="47873" ht="14.25" customHeight="1">
      <c r="A47873" s="4"/>
      <c r="B47873" s="4"/>
    </row>
    <row r="47874" ht="14.25" customHeight="1">
      <c r="A47874" s="4"/>
      <c r="B47874" s="4"/>
    </row>
    <row r="47875" ht="14.25" customHeight="1">
      <c r="A47875" s="4"/>
      <c r="B47875" s="4"/>
    </row>
    <row r="47876" ht="14.25" customHeight="1">
      <c r="A47876" s="4"/>
      <c r="B47876" s="4"/>
    </row>
    <row r="47877" ht="14.25" customHeight="1">
      <c r="A47877" s="4"/>
      <c r="B47877" s="4"/>
    </row>
    <row r="47878" ht="14.25" customHeight="1">
      <c r="A47878" s="4"/>
      <c r="B47878" s="4"/>
    </row>
    <row r="47879" ht="14.25" customHeight="1">
      <c r="A47879" s="4"/>
      <c r="B47879" s="4"/>
    </row>
    <row r="47880" ht="14.25" customHeight="1">
      <c r="A47880" s="4"/>
      <c r="B47880" s="4"/>
    </row>
    <row r="47881" ht="14.25" customHeight="1">
      <c r="A47881" s="4"/>
      <c r="B47881" s="4"/>
    </row>
    <row r="47882" ht="14.25" customHeight="1">
      <c r="A47882" s="4"/>
      <c r="B47882" s="4"/>
    </row>
    <row r="47883" ht="14.25" customHeight="1">
      <c r="A47883" s="4"/>
      <c r="B47883" s="4"/>
    </row>
    <row r="47884" ht="14.25" customHeight="1">
      <c r="A47884" s="4"/>
      <c r="B47884" s="4"/>
    </row>
    <row r="47885" ht="14.25" customHeight="1">
      <c r="A47885" s="4"/>
      <c r="B47885" s="4"/>
    </row>
    <row r="47886" ht="14.25" customHeight="1">
      <c r="A47886" s="4"/>
      <c r="B47886" s="4"/>
    </row>
    <row r="47887" ht="14.25" customHeight="1">
      <c r="A47887" s="4"/>
      <c r="B47887" s="4"/>
    </row>
    <row r="47888" ht="14.25" customHeight="1">
      <c r="A47888" s="4"/>
      <c r="B47888" s="4"/>
    </row>
    <row r="47889" ht="14.25" customHeight="1">
      <c r="A47889" s="4"/>
      <c r="B47889" s="4"/>
    </row>
    <row r="47890" ht="14.25" customHeight="1">
      <c r="A47890" s="4"/>
      <c r="B47890" s="4"/>
    </row>
    <row r="47891" ht="14.25" customHeight="1">
      <c r="A47891" s="4"/>
      <c r="B47891" s="4"/>
    </row>
    <row r="47892" ht="14.25" customHeight="1">
      <c r="A47892" s="4"/>
      <c r="B47892" s="4"/>
    </row>
    <row r="47893" ht="14.25" customHeight="1">
      <c r="A47893" s="4"/>
      <c r="B47893" s="4"/>
    </row>
    <row r="47894" ht="14.25" customHeight="1">
      <c r="A47894" s="4"/>
      <c r="B47894" s="4"/>
    </row>
    <row r="47895" ht="14.25" customHeight="1">
      <c r="A47895" s="4"/>
      <c r="B47895" s="4"/>
    </row>
    <row r="47896" ht="14.25" customHeight="1">
      <c r="A47896" s="4"/>
      <c r="B47896" s="4"/>
    </row>
    <row r="47897" ht="14.25" customHeight="1">
      <c r="A47897" s="4"/>
      <c r="B47897" s="4"/>
    </row>
    <row r="47898" ht="14.25" customHeight="1">
      <c r="A47898" s="4"/>
      <c r="B47898" s="4"/>
    </row>
    <row r="47899" ht="14.25" customHeight="1">
      <c r="A47899" s="4"/>
      <c r="B47899" s="4"/>
    </row>
    <row r="47900" ht="14.25" customHeight="1">
      <c r="A47900" s="4"/>
      <c r="B47900" s="4"/>
    </row>
    <row r="47901" ht="14.25" customHeight="1">
      <c r="A47901" s="4"/>
      <c r="B47901" s="4"/>
    </row>
    <row r="47902" ht="14.25" customHeight="1">
      <c r="A47902" s="4"/>
      <c r="B47902" s="4"/>
    </row>
    <row r="47903" ht="14.25" customHeight="1">
      <c r="A47903" s="4"/>
      <c r="B47903" s="4"/>
    </row>
    <row r="47904" ht="14.25" customHeight="1">
      <c r="A47904" s="4"/>
      <c r="B47904" s="4"/>
    </row>
    <row r="47905" ht="14.25" customHeight="1">
      <c r="A47905" s="4"/>
      <c r="B47905" s="4"/>
    </row>
    <row r="47906" ht="14.25" customHeight="1">
      <c r="A47906" s="4"/>
      <c r="B47906" s="4"/>
    </row>
    <row r="47907" ht="14.25" customHeight="1">
      <c r="A47907" s="4"/>
      <c r="B47907" s="4"/>
    </row>
    <row r="47908" ht="14.25" customHeight="1">
      <c r="A47908" s="4"/>
      <c r="B47908" s="4"/>
    </row>
    <row r="47909" ht="14.25" customHeight="1">
      <c r="A47909" s="4"/>
      <c r="B47909" s="4"/>
    </row>
    <row r="47910" ht="14.25" customHeight="1">
      <c r="A47910" s="4"/>
      <c r="B47910" s="4"/>
    </row>
    <row r="47911" ht="14.25" customHeight="1">
      <c r="A47911" s="4"/>
      <c r="B47911" s="4"/>
    </row>
    <row r="47912" ht="14.25" customHeight="1">
      <c r="A47912" s="4"/>
      <c r="B47912" s="4"/>
    </row>
    <row r="47913" ht="14.25" customHeight="1">
      <c r="A47913" s="4"/>
      <c r="B47913" s="4"/>
    </row>
    <row r="47914" ht="14.25" customHeight="1">
      <c r="A47914" s="4"/>
      <c r="B47914" s="4"/>
    </row>
    <row r="47915" ht="14.25" customHeight="1">
      <c r="A47915" s="4"/>
      <c r="B47915" s="4"/>
    </row>
    <row r="47916" ht="14.25" customHeight="1">
      <c r="A47916" s="4"/>
      <c r="B47916" s="4"/>
    </row>
    <row r="47917" ht="14.25" customHeight="1">
      <c r="A47917" s="4"/>
      <c r="B47917" s="4"/>
    </row>
    <row r="47918" ht="14.25" customHeight="1">
      <c r="A47918" s="4"/>
      <c r="B47918" s="4"/>
    </row>
    <row r="47919" ht="14.25" customHeight="1">
      <c r="A47919" s="4"/>
      <c r="B47919" s="4"/>
    </row>
    <row r="47920" ht="14.25" customHeight="1">
      <c r="A47920" s="4"/>
      <c r="B47920" s="4"/>
    </row>
    <row r="47921" ht="14.25" customHeight="1">
      <c r="A47921" s="4"/>
      <c r="B47921" s="4"/>
    </row>
    <row r="47922" ht="14.25" customHeight="1">
      <c r="A47922" s="4"/>
      <c r="B47922" s="4"/>
    </row>
    <row r="47923" ht="14.25" customHeight="1">
      <c r="A47923" s="4"/>
      <c r="B47923" s="4"/>
    </row>
    <row r="47924" ht="14.25" customHeight="1">
      <c r="A47924" s="4"/>
      <c r="B47924" s="4"/>
    </row>
    <row r="47925" ht="14.25" customHeight="1">
      <c r="A47925" s="4"/>
      <c r="B47925" s="4"/>
    </row>
    <row r="47926" ht="14.25" customHeight="1">
      <c r="A47926" s="4"/>
      <c r="B47926" s="4"/>
    </row>
    <row r="47927" ht="14.25" customHeight="1">
      <c r="A47927" s="4"/>
      <c r="B47927" s="4"/>
    </row>
    <row r="47928" ht="14.25" customHeight="1">
      <c r="A47928" s="4"/>
      <c r="B47928" s="4"/>
    </row>
    <row r="47929" ht="14.25" customHeight="1">
      <c r="A47929" s="4"/>
      <c r="B47929" s="4"/>
    </row>
    <row r="47930" ht="14.25" customHeight="1">
      <c r="A47930" s="4"/>
      <c r="B47930" s="4"/>
    </row>
    <row r="47931" ht="14.25" customHeight="1">
      <c r="A47931" s="4"/>
      <c r="B47931" s="4"/>
    </row>
    <row r="47932" ht="14.25" customHeight="1">
      <c r="A47932" s="4"/>
      <c r="B47932" s="4"/>
    </row>
    <row r="47933" ht="14.25" customHeight="1">
      <c r="A47933" s="4"/>
      <c r="B47933" s="4"/>
    </row>
    <row r="47934" ht="14.25" customHeight="1">
      <c r="A47934" s="4"/>
      <c r="B47934" s="4"/>
    </row>
    <row r="47935" ht="14.25" customHeight="1">
      <c r="A47935" s="4"/>
      <c r="B47935" s="4"/>
    </row>
    <row r="47936" ht="14.25" customHeight="1">
      <c r="A47936" s="4"/>
      <c r="B47936" s="4"/>
    </row>
    <row r="47937" ht="14.25" customHeight="1">
      <c r="A47937" s="4"/>
      <c r="B47937" s="4"/>
    </row>
    <row r="47938" ht="14.25" customHeight="1">
      <c r="A47938" s="4"/>
      <c r="B47938" s="4"/>
    </row>
    <row r="47939" ht="14.25" customHeight="1">
      <c r="A47939" s="4"/>
      <c r="B47939" s="4"/>
    </row>
    <row r="47940" ht="14.25" customHeight="1">
      <c r="A47940" s="4"/>
      <c r="B47940" s="4"/>
    </row>
    <row r="47941" ht="14.25" customHeight="1">
      <c r="A47941" s="4"/>
      <c r="B47941" s="4"/>
    </row>
    <row r="47942" ht="14.25" customHeight="1">
      <c r="A47942" s="4"/>
      <c r="B47942" s="4"/>
    </row>
    <row r="47943" ht="14.25" customHeight="1">
      <c r="A47943" s="4"/>
      <c r="B47943" s="4"/>
    </row>
    <row r="47944" ht="14.25" customHeight="1">
      <c r="A47944" s="4"/>
      <c r="B47944" s="4"/>
    </row>
    <row r="47945" ht="14.25" customHeight="1">
      <c r="A47945" s="4"/>
      <c r="B47945" s="4"/>
    </row>
    <row r="47946" ht="14.25" customHeight="1">
      <c r="A47946" s="4"/>
      <c r="B47946" s="4"/>
    </row>
    <row r="47947" ht="14.25" customHeight="1">
      <c r="A47947" s="4"/>
      <c r="B47947" s="4"/>
    </row>
    <row r="47948" ht="14.25" customHeight="1">
      <c r="A47948" s="4"/>
      <c r="B47948" s="4"/>
    </row>
    <row r="47949" ht="14.25" customHeight="1">
      <c r="A47949" s="4"/>
      <c r="B47949" s="4"/>
    </row>
    <row r="47950" ht="14.25" customHeight="1">
      <c r="A47950" s="4"/>
      <c r="B47950" s="4"/>
    </row>
    <row r="47951" ht="14.25" customHeight="1">
      <c r="A47951" s="4"/>
      <c r="B47951" s="4"/>
    </row>
    <row r="47952" ht="14.25" customHeight="1">
      <c r="A47952" s="4"/>
      <c r="B47952" s="4"/>
    </row>
    <row r="47953" ht="14.25" customHeight="1">
      <c r="A47953" s="4"/>
      <c r="B47953" s="4"/>
    </row>
    <row r="47954" ht="14.25" customHeight="1">
      <c r="A47954" s="4"/>
      <c r="B47954" s="4"/>
    </row>
    <row r="47955" ht="14.25" customHeight="1">
      <c r="A47955" s="4"/>
      <c r="B47955" s="4"/>
    </row>
    <row r="47956" ht="14.25" customHeight="1">
      <c r="A47956" s="4"/>
      <c r="B47956" s="4"/>
    </row>
    <row r="47957" ht="14.25" customHeight="1">
      <c r="A47957" s="4"/>
      <c r="B47957" s="4"/>
    </row>
    <row r="47958" ht="14.25" customHeight="1">
      <c r="A47958" s="4"/>
      <c r="B47958" s="4"/>
    </row>
    <row r="47959" ht="14.25" customHeight="1">
      <c r="A47959" s="4"/>
      <c r="B47959" s="4"/>
    </row>
    <row r="47960" ht="14.25" customHeight="1">
      <c r="A47960" s="4"/>
      <c r="B47960" s="4"/>
    </row>
    <row r="47961" ht="14.25" customHeight="1">
      <c r="A47961" s="4"/>
      <c r="B47961" s="4"/>
    </row>
    <row r="47962" ht="14.25" customHeight="1">
      <c r="A47962" s="4"/>
      <c r="B47962" s="4"/>
    </row>
    <row r="47963" ht="14.25" customHeight="1">
      <c r="A47963" s="4"/>
      <c r="B47963" s="4"/>
    </row>
    <row r="47964" ht="14.25" customHeight="1">
      <c r="A47964" s="4"/>
      <c r="B47964" s="4"/>
    </row>
    <row r="47965" ht="14.25" customHeight="1">
      <c r="A47965" s="4"/>
      <c r="B47965" s="4"/>
    </row>
    <row r="47966" ht="14.25" customHeight="1">
      <c r="A47966" s="4"/>
      <c r="B47966" s="4"/>
    </row>
    <row r="47967" ht="14.25" customHeight="1">
      <c r="A47967" s="4"/>
      <c r="B47967" s="4"/>
    </row>
    <row r="47968" ht="14.25" customHeight="1">
      <c r="A47968" s="4"/>
      <c r="B47968" s="4"/>
    </row>
    <row r="47969" ht="14.25" customHeight="1">
      <c r="A47969" s="4"/>
      <c r="B47969" s="4"/>
    </row>
    <row r="47970" ht="14.25" customHeight="1">
      <c r="A47970" s="4"/>
      <c r="B47970" s="4"/>
    </row>
    <row r="47971" ht="14.25" customHeight="1">
      <c r="A47971" s="4"/>
      <c r="B47971" s="4"/>
    </row>
    <row r="47972" ht="14.25" customHeight="1">
      <c r="A47972" s="4"/>
      <c r="B47972" s="4"/>
    </row>
    <row r="47973" ht="14.25" customHeight="1">
      <c r="A47973" s="4"/>
      <c r="B47973" s="4"/>
    </row>
    <row r="47974" ht="14.25" customHeight="1">
      <c r="A47974" s="4"/>
      <c r="B47974" s="4"/>
    </row>
    <row r="47975" ht="14.25" customHeight="1">
      <c r="A47975" s="4"/>
      <c r="B47975" s="4"/>
    </row>
    <row r="47976" ht="14.25" customHeight="1">
      <c r="A47976" s="4"/>
      <c r="B47976" s="4"/>
    </row>
    <row r="47977" ht="14.25" customHeight="1">
      <c r="A47977" s="4"/>
      <c r="B47977" s="4"/>
    </row>
    <row r="47978" ht="14.25" customHeight="1">
      <c r="A47978" s="4"/>
      <c r="B47978" s="4"/>
    </row>
    <row r="47979" ht="14.25" customHeight="1">
      <c r="A47979" s="4"/>
      <c r="B47979" s="4"/>
    </row>
    <row r="47980" ht="14.25" customHeight="1">
      <c r="A47980" s="4"/>
      <c r="B47980" s="4"/>
    </row>
    <row r="47981" ht="14.25" customHeight="1">
      <c r="A47981" s="4"/>
      <c r="B47981" s="4"/>
    </row>
    <row r="47982" ht="14.25" customHeight="1">
      <c r="A47982" s="4"/>
      <c r="B47982" s="4"/>
    </row>
    <row r="47983" ht="14.25" customHeight="1">
      <c r="A47983" s="4"/>
      <c r="B47983" s="4"/>
    </row>
    <row r="47984" ht="14.25" customHeight="1">
      <c r="A47984" s="4"/>
      <c r="B47984" s="4"/>
    </row>
    <row r="47985" ht="14.25" customHeight="1">
      <c r="A47985" s="4"/>
      <c r="B47985" s="4"/>
    </row>
    <row r="47986" ht="14.25" customHeight="1">
      <c r="A47986" s="4"/>
      <c r="B47986" s="4"/>
    </row>
    <row r="47987" ht="14.25" customHeight="1">
      <c r="A47987" s="4"/>
      <c r="B47987" s="4"/>
    </row>
    <row r="47988" ht="14.25" customHeight="1">
      <c r="A47988" s="4"/>
      <c r="B47988" s="4"/>
    </row>
    <row r="47989" ht="14.25" customHeight="1">
      <c r="A47989" s="4"/>
      <c r="B47989" s="4"/>
    </row>
    <row r="47990" ht="14.25" customHeight="1">
      <c r="A47990" s="4"/>
      <c r="B47990" s="4"/>
    </row>
    <row r="47991" ht="14.25" customHeight="1">
      <c r="A47991" s="4"/>
      <c r="B47991" s="4"/>
    </row>
    <row r="47992" ht="14.25" customHeight="1">
      <c r="A47992" s="4"/>
      <c r="B47992" s="4"/>
    </row>
    <row r="47993" ht="14.25" customHeight="1">
      <c r="A47993" s="4"/>
      <c r="B47993" s="4"/>
    </row>
    <row r="47994" ht="14.25" customHeight="1">
      <c r="A47994" s="4"/>
      <c r="B47994" s="4"/>
    </row>
    <row r="47995" ht="14.25" customHeight="1">
      <c r="A47995" s="4"/>
      <c r="B47995" s="4"/>
    </row>
    <row r="47996" ht="14.25" customHeight="1">
      <c r="A47996" s="4"/>
      <c r="B47996" s="4"/>
    </row>
    <row r="47997" ht="14.25" customHeight="1">
      <c r="A47997" s="4"/>
      <c r="B47997" s="4"/>
    </row>
    <row r="47998" ht="14.25" customHeight="1">
      <c r="A47998" s="4"/>
      <c r="B47998" s="4"/>
    </row>
    <row r="47999" ht="14.25" customHeight="1">
      <c r="A47999" s="4"/>
      <c r="B47999" s="4"/>
    </row>
    <row r="48000" ht="14.25" customHeight="1">
      <c r="A48000" s="4"/>
      <c r="B48000" s="4"/>
    </row>
    <row r="48001" ht="14.25" customHeight="1">
      <c r="A48001" s="4"/>
      <c r="B48001" s="4"/>
    </row>
    <row r="48002" ht="14.25" customHeight="1">
      <c r="A48002" s="4"/>
      <c r="B48002" s="4"/>
    </row>
    <row r="48003" ht="14.25" customHeight="1">
      <c r="A48003" s="4"/>
      <c r="B48003" s="4"/>
    </row>
    <row r="48004" ht="14.25" customHeight="1">
      <c r="A48004" s="4"/>
      <c r="B48004" s="4"/>
    </row>
    <row r="48005" ht="14.25" customHeight="1">
      <c r="A48005" s="4"/>
      <c r="B48005" s="4"/>
    </row>
    <row r="48006" ht="14.25" customHeight="1">
      <c r="A48006" s="4"/>
      <c r="B48006" s="4"/>
    </row>
    <row r="48007" ht="14.25" customHeight="1">
      <c r="A48007" s="4"/>
      <c r="B48007" s="4"/>
    </row>
    <row r="48008" ht="14.25" customHeight="1">
      <c r="A48008" s="4"/>
      <c r="B48008" s="4"/>
    </row>
    <row r="48009" ht="14.25" customHeight="1">
      <c r="A48009" s="4"/>
      <c r="B48009" s="4"/>
    </row>
    <row r="48010" ht="14.25" customHeight="1">
      <c r="A48010" s="4"/>
      <c r="B48010" s="4"/>
    </row>
    <row r="48011" ht="14.25" customHeight="1">
      <c r="A48011" s="4"/>
      <c r="B48011" s="4"/>
    </row>
    <row r="48012" ht="14.25" customHeight="1">
      <c r="A48012" s="4"/>
      <c r="B48012" s="4"/>
    </row>
    <row r="48013" ht="14.25" customHeight="1">
      <c r="A48013" s="4"/>
      <c r="B48013" s="4"/>
    </row>
    <row r="48014" ht="14.25" customHeight="1">
      <c r="A48014" s="4"/>
      <c r="B48014" s="4"/>
    </row>
    <row r="48015" ht="14.25" customHeight="1">
      <c r="A48015" s="4"/>
      <c r="B48015" s="4"/>
    </row>
    <row r="48016" ht="14.25" customHeight="1">
      <c r="A48016" s="4"/>
      <c r="B48016" s="4"/>
    </row>
    <row r="48017" ht="14.25" customHeight="1">
      <c r="A48017" s="4"/>
      <c r="B48017" s="4"/>
    </row>
    <row r="48018" ht="14.25" customHeight="1">
      <c r="A48018" s="4"/>
      <c r="B48018" s="4"/>
    </row>
    <row r="48019" ht="14.25" customHeight="1">
      <c r="A48019" s="4"/>
      <c r="B48019" s="4"/>
    </row>
    <row r="48020" ht="14.25" customHeight="1">
      <c r="A48020" s="4"/>
      <c r="B48020" s="4"/>
    </row>
    <row r="48021" ht="14.25" customHeight="1">
      <c r="A48021" s="4"/>
      <c r="B48021" s="4"/>
    </row>
    <row r="48022" ht="14.25" customHeight="1">
      <c r="A48022" s="4"/>
      <c r="B48022" s="4"/>
    </row>
    <row r="48023" ht="14.25" customHeight="1">
      <c r="A48023" s="4"/>
      <c r="B48023" s="4"/>
    </row>
    <row r="48024" ht="14.25" customHeight="1">
      <c r="A48024" s="4"/>
      <c r="B48024" s="4"/>
    </row>
    <row r="48025" ht="14.25" customHeight="1">
      <c r="A48025" s="4"/>
      <c r="B48025" s="4"/>
    </row>
    <row r="48026" ht="14.25" customHeight="1">
      <c r="A48026" s="4"/>
      <c r="B48026" s="4"/>
    </row>
    <row r="48027" ht="14.25" customHeight="1">
      <c r="A48027" s="4"/>
      <c r="B48027" s="4"/>
    </row>
    <row r="48028" ht="14.25" customHeight="1">
      <c r="A48028" s="4"/>
      <c r="B48028" s="4"/>
    </row>
    <row r="48029" ht="14.25" customHeight="1">
      <c r="A48029" s="4"/>
      <c r="B48029" s="4"/>
    </row>
    <row r="48030" ht="14.25" customHeight="1">
      <c r="A48030" s="4"/>
      <c r="B48030" s="4"/>
    </row>
    <row r="48031" ht="14.25" customHeight="1">
      <c r="A48031" s="4"/>
      <c r="B48031" s="4"/>
    </row>
    <row r="48032" ht="14.25" customHeight="1">
      <c r="A48032" s="4"/>
      <c r="B48032" s="4"/>
    </row>
    <row r="48033" ht="14.25" customHeight="1">
      <c r="A48033" s="4"/>
      <c r="B48033" s="4"/>
    </row>
    <row r="48034" ht="14.25" customHeight="1">
      <c r="A48034" s="4"/>
      <c r="B48034" s="4"/>
    </row>
    <row r="48035" ht="14.25" customHeight="1">
      <c r="A48035" s="4"/>
      <c r="B48035" s="4"/>
    </row>
    <row r="48036" ht="14.25" customHeight="1">
      <c r="A48036" s="4"/>
      <c r="B48036" s="4"/>
    </row>
    <row r="48037" ht="14.25" customHeight="1">
      <c r="A48037" s="4"/>
      <c r="B48037" s="4"/>
    </row>
    <row r="48038" ht="14.25" customHeight="1">
      <c r="A48038" s="4"/>
      <c r="B48038" s="4"/>
    </row>
    <row r="48039" ht="14.25" customHeight="1">
      <c r="A48039" s="4"/>
      <c r="B48039" s="4"/>
    </row>
    <row r="48040" ht="14.25" customHeight="1">
      <c r="A48040" s="4"/>
      <c r="B48040" s="4"/>
    </row>
    <row r="48041" ht="14.25" customHeight="1">
      <c r="A48041" s="4"/>
      <c r="B48041" s="4"/>
    </row>
    <row r="48042" ht="14.25" customHeight="1">
      <c r="A48042" s="4"/>
      <c r="B48042" s="4"/>
    </row>
    <row r="48043" ht="14.25" customHeight="1">
      <c r="A48043" s="4"/>
      <c r="B48043" s="4"/>
    </row>
    <row r="48044" ht="14.25" customHeight="1">
      <c r="A48044" s="4"/>
      <c r="B48044" s="4"/>
    </row>
    <row r="48045" ht="14.25" customHeight="1">
      <c r="A48045" s="4"/>
      <c r="B48045" s="4"/>
    </row>
    <row r="48046" ht="14.25" customHeight="1">
      <c r="A48046" s="4"/>
      <c r="B48046" s="4"/>
    </row>
    <row r="48047" ht="14.25" customHeight="1">
      <c r="A48047" s="4"/>
      <c r="B48047" s="4"/>
    </row>
    <row r="48048" ht="14.25" customHeight="1">
      <c r="A48048" s="4"/>
      <c r="B48048" s="4"/>
    </row>
    <row r="48049" ht="14.25" customHeight="1">
      <c r="A48049" s="4"/>
      <c r="B48049" s="4"/>
    </row>
    <row r="48050" ht="14.25" customHeight="1">
      <c r="A48050" s="4"/>
      <c r="B48050" s="4"/>
    </row>
    <row r="48051" ht="14.25" customHeight="1">
      <c r="A48051" s="4"/>
      <c r="B48051" s="4"/>
    </row>
    <row r="48052" ht="14.25" customHeight="1">
      <c r="A48052" s="4"/>
      <c r="B48052" s="4"/>
    </row>
    <row r="48053" ht="14.25" customHeight="1">
      <c r="A48053" s="4"/>
      <c r="B48053" s="4"/>
    </row>
    <row r="48054" ht="14.25" customHeight="1">
      <c r="A48054" s="4"/>
      <c r="B48054" s="4"/>
    </row>
    <row r="48055" ht="14.25" customHeight="1">
      <c r="A48055" s="4"/>
      <c r="B48055" s="4"/>
    </row>
    <row r="48056" ht="14.25" customHeight="1">
      <c r="A48056" s="4"/>
      <c r="B48056" s="4"/>
    </row>
    <row r="48057" ht="14.25" customHeight="1">
      <c r="A48057" s="4"/>
      <c r="B48057" s="4"/>
    </row>
    <row r="48058" ht="14.25" customHeight="1">
      <c r="A48058" s="4"/>
      <c r="B48058" s="4"/>
    </row>
    <row r="48059" ht="14.25" customHeight="1">
      <c r="A48059" s="4"/>
      <c r="B48059" s="4"/>
    </row>
    <row r="48060" ht="14.25" customHeight="1">
      <c r="A48060" s="4"/>
      <c r="B48060" s="4"/>
    </row>
    <row r="48061" ht="14.25" customHeight="1">
      <c r="A48061" s="4"/>
      <c r="B48061" s="4"/>
    </row>
    <row r="48062" ht="14.25" customHeight="1">
      <c r="A48062" s="4"/>
      <c r="B48062" s="4"/>
    </row>
    <row r="48063" ht="14.25" customHeight="1">
      <c r="A48063" s="4"/>
      <c r="B48063" s="4"/>
    </row>
    <row r="48064" ht="14.25" customHeight="1">
      <c r="A48064" s="4"/>
      <c r="B48064" s="4"/>
    </row>
    <row r="48065" ht="14.25" customHeight="1">
      <c r="A48065" s="4"/>
      <c r="B48065" s="4"/>
    </row>
    <row r="48066" ht="14.25" customHeight="1">
      <c r="A48066" s="4"/>
      <c r="B48066" s="4"/>
    </row>
    <row r="48067" ht="14.25" customHeight="1">
      <c r="A48067" s="4"/>
      <c r="B48067" s="4"/>
    </row>
    <row r="48068" ht="14.25" customHeight="1">
      <c r="A48068" s="4"/>
      <c r="B48068" s="4"/>
    </row>
    <row r="48069" ht="14.25" customHeight="1">
      <c r="A48069" s="4"/>
      <c r="B48069" s="4"/>
    </row>
    <row r="48070" ht="14.25" customHeight="1">
      <c r="A48070" s="4"/>
      <c r="B48070" s="4"/>
    </row>
    <row r="48071" ht="14.25" customHeight="1">
      <c r="A48071" s="4"/>
      <c r="B48071" s="4"/>
    </row>
    <row r="48072" ht="14.25" customHeight="1">
      <c r="A48072" s="4"/>
      <c r="B48072" s="4"/>
    </row>
    <row r="48073" ht="14.25" customHeight="1">
      <c r="A48073" s="4"/>
      <c r="B48073" s="4"/>
    </row>
    <row r="48074" ht="14.25" customHeight="1">
      <c r="A48074" s="4"/>
      <c r="B48074" s="4"/>
    </row>
    <row r="48075" ht="14.25" customHeight="1">
      <c r="A48075" s="4"/>
      <c r="B48075" s="4"/>
    </row>
    <row r="48076" ht="14.25" customHeight="1">
      <c r="A48076" s="4"/>
      <c r="B48076" s="4"/>
    </row>
    <row r="48077" ht="14.25" customHeight="1">
      <c r="A48077" s="4"/>
      <c r="B48077" s="4"/>
    </row>
    <row r="48078" ht="14.25" customHeight="1">
      <c r="A48078" s="4"/>
      <c r="B48078" s="4"/>
    </row>
    <row r="48079" ht="14.25" customHeight="1">
      <c r="A48079" s="4"/>
      <c r="B48079" s="4"/>
    </row>
    <row r="48080" ht="14.25" customHeight="1">
      <c r="A48080" s="4"/>
      <c r="B48080" s="4"/>
    </row>
    <row r="48081" ht="14.25" customHeight="1">
      <c r="A48081" s="4"/>
      <c r="B48081" s="4"/>
    </row>
    <row r="48082" ht="14.25" customHeight="1">
      <c r="A48082" s="4"/>
      <c r="B48082" s="4"/>
    </row>
    <row r="48083" ht="14.25" customHeight="1">
      <c r="A48083" s="4"/>
      <c r="B48083" s="4"/>
    </row>
    <row r="48084" ht="14.25" customHeight="1">
      <c r="A48084" s="4"/>
      <c r="B48084" s="4"/>
    </row>
    <row r="48085" ht="14.25" customHeight="1">
      <c r="A48085" s="4"/>
      <c r="B48085" s="4"/>
    </row>
    <row r="48086" ht="14.25" customHeight="1">
      <c r="A48086" s="4"/>
      <c r="B48086" s="4"/>
    </row>
    <row r="48087" ht="14.25" customHeight="1">
      <c r="A48087" s="4"/>
      <c r="B48087" s="4"/>
    </row>
    <row r="48088" ht="14.25" customHeight="1">
      <c r="A48088" s="4"/>
      <c r="B48088" s="4"/>
    </row>
    <row r="48089" ht="14.25" customHeight="1">
      <c r="A48089" s="4"/>
      <c r="B48089" s="4"/>
    </row>
    <row r="48090" ht="14.25" customHeight="1">
      <c r="A48090" s="4"/>
      <c r="B48090" s="4"/>
    </row>
    <row r="48091" ht="14.25" customHeight="1">
      <c r="A48091" s="4"/>
      <c r="B48091" s="4"/>
    </row>
    <row r="48092" ht="14.25" customHeight="1">
      <c r="A48092" s="4"/>
      <c r="B48092" s="4"/>
    </row>
    <row r="48093" ht="14.25" customHeight="1">
      <c r="A48093" s="4"/>
      <c r="B48093" s="4"/>
    </row>
    <row r="48094" ht="14.25" customHeight="1">
      <c r="A48094" s="4"/>
      <c r="B48094" s="4"/>
    </row>
    <row r="48095" ht="14.25" customHeight="1">
      <c r="A48095" s="4"/>
      <c r="B48095" s="4"/>
    </row>
    <row r="48096" ht="14.25" customHeight="1">
      <c r="A48096" s="4"/>
      <c r="B48096" s="4"/>
    </row>
    <row r="48097" ht="14.25" customHeight="1">
      <c r="A48097" s="4"/>
      <c r="B48097" s="4"/>
    </row>
    <row r="48098" ht="14.25" customHeight="1">
      <c r="A48098" s="4"/>
      <c r="B48098" s="4"/>
    </row>
    <row r="48099" ht="14.25" customHeight="1">
      <c r="A48099" s="4"/>
      <c r="B48099" s="4"/>
    </row>
    <row r="48100" ht="14.25" customHeight="1">
      <c r="A48100" s="4"/>
      <c r="B48100" s="4"/>
    </row>
    <row r="48101" ht="14.25" customHeight="1">
      <c r="A48101" s="4"/>
      <c r="B48101" s="4"/>
    </row>
    <row r="48102" ht="14.25" customHeight="1">
      <c r="A48102" s="4"/>
      <c r="B48102" s="4"/>
    </row>
    <row r="48103" ht="14.25" customHeight="1">
      <c r="A48103" s="4"/>
      <c r="B48103" s="4"/>
    </row>
    <row r="48104" ht="14.25" customHeight="1">
      <c r="A48104" s="4"/>
      <c r="B48104" s="4"/>
    </row>
    <row r="48105" ht="14.25" customHeight="1">
      <c r="A48105" s="4"/>
      <c r="B48105" s="4"/>
    </row>
    <row r="48106" ht="14.25" customHeight="1">
      <c r="A48106" s="4"/>
      <c r="B48106" s="4"/>
    </row>
    <row r="48107" ht="14.25" customHeight="1">
      <c r="A48107" s="4"/>
      <c r="B48107" s="4"/>
    </row>
    <row r="48108" ht="14.25" customHeight="1">
      <c r="A48108" s="4"/>
      <c r="B48108" s="4"/>
    </row>
    <row r="48109" ht="14.25" customHeight="1">
      <c r="A48109" s="4"/>
      <c r="B48109" s="4"/>
    </row>
    <row r="48110" ht="14.25" customHeight="1">
      <c r="A48110" s="4"/>
      <c r="B48110" s="4"/>
    </row>
    <row r="48111" ht="14.25" customHeight="1">
      <c r="A48111" s="4"/>
      <c r="B48111" s="4"/>
    </row>
    <row r="48112" ht="14.25" customHeight="1">
      <c r="A48112" s="4"/>
      <c r="B48112" s="4"/>
    </row>
    <row r="48113" ht="14.25" customHeight="1">
      <c r="A48113" s="4"/>
      <c r="B48113" s="4"/>
    </row>
    <row r="48114" ht="14.25" customHeight="1">
      <c r="A48114" s="4"/>
      <c r="B48114" s="4"/>
    </row>
    <row r="48115" ht="14.25" customHeight="1">
      <c r="A48115" s="4"/>
      <c r="B48115" s="4"/>
    </row>
    <row r="48116" ht="14.25" customHeight="1">
      <c r="A48116" s="4"/>
      <c r="B48116" s="4"/>
    </row>
    <row r="48117" ht="14.25" customHeight="1">
      <c r="A48117" s="4"/>
      <c r="B48117" s="4"/>
    </row>
    <row r="48118" ht="14.25" customHeight="1">
      <c r="A48118" s="4"/>
      <c r="B48118" s="4"/>
    </row>
    <row r="48119" ht="14.25" customHeight="1">
      <c r="A48119" s="4"/>
      <c r="B48119" s="4"/>
    </row>
    <row r="48120" ht="14.25" customHeight="1">
      <c r="A48120" s="4"/>
      <c r="B48120" s="4"/>
    </row>
    <row r="48121" ht="14.25" customHeight="1">
      <c r="A48121" s="4"/>
      <c r="B48121" s="4"/>
    </row>
    <row r="48122" ht="14.25" customHeight="1">
      <c r="A48122" s="4"/>
      <c r="B48122" s="4"/>
    </row>
    <row r="48123" ht="14.25" customHeight="1">
      <c r="A48123" s="4"/>
      <c r="B48123" s="4"/>
    </row>
    <row r="48124" ht="14.25" customHeight="1">
      <c r="A48124" s="4"/>
      <c r="B48124" s="4"/>
    </row>
    <row r="48125" ht="14.25" customHeight="1">
      <c r="A48125" s="4"/>
      <c r="B48125" s="4"/>
    </row>
    <row r="48126" ht="14.25" customHeight="1">
      <c r="A48126" s="4"/>
      <c r="B48126" s="4"/>
    </row>
    <row r="48127" ht="14.25" customHeight="1">
      <c r="A48127" s="4"/>
      <c r="B48127" s="4"/>
    </row>
    <row r="48128" ht="14.25" customHeight="1">
      <c r="A48128" s="4"/>
      <c r="B48128" s="4"/>
    </row>
    <row r="48129" ht="14.25" customHeight="1">
      <c r="A48129" s="4"/>
      <c r="B48129" s="4"/>
    </row>
    <row r="48130" ht="14.25" customHeight="1">
      <c r="A48130" s="4"/>
      <c r="B48130" s="4"/>
    </row>
    <row r="48131" ht="14.25" customHeight="1">
      <c r="A48131" s="4"/>
      <c r="B48131" s="4"/>
    </row>
    <row r="48132" ht="14.25" customHeight="1">
      <c r="A48132" s="4"/>
      <c r="B48132" s="4"/>
    </row>
    <row r="48133" ht="14.25" customHeight="1">
      <c r="A48133" s="4"/>
      <c r="B48133" s="4"/>
    </row>
    <row r="48134" ht="14.25" customHeight="1">
      <c r="A48134" s="4"/>
      <c r="B48134" s="4"/>
    </row>
    <row r="48135" ht="14.25" customHeight="1">
      <c r="A48135" s="4"/>
      <c r="B48135" s="4"/>
    </row>
    <row r="48136" ht="14.25" customHeight="1">
      <c r="A48136" s="4"/>
      <c r="B48136" s="4"/>
    </row>
    <row r="48137" ht="14.25" customHeight="1">
      <c r="A48137" s="4"/>
      <c r="B48137" s="4"/>
    </row>
    <row r="48138" ht="14.25" customHeight="1">
      <c r="A48138" s="4"/>
      <c r="B48138" s="4"/>
    </row>
    <row r="48139" ht="14.25" customHeight="1">
      <c r="A48139" s="4"/>
      <c r="B48139" s="4"/>
    </row>
    <row r="48140" ht="14.25" customHeight="1">
      <c r="A48140" s="4"/>
      <c r="B48140" s="4"/>
    </row>
    <row r="48141" ht="14.25" customHeight="1">
      <c r="A48141" s="4"/>
      <c r="B48141" s="4"/>
    </row>
    <row r="48142" ht="14.25" customHeight="1">
      <c r="A48142" s="4"/>
      <c r="B48142" s="4"/>
    </row>
    <row r="48143" ht="14.25" customHeight="1">
      <c r="A48143" s="4"/>
      <c r="B48143" s="4"/>
    </row>
    <row r="48144" ht="14.25" customHeight="1">
      <c r="A48144" s="4"/>
      <c r="B48144" s="4"/>
    </row>
    <row r="48145" ht="14.25" customHeight="1">
      <c r="A48145" s="4"/>
      <c r="B48145" s="4"/>
    </row>
    <row r="48146" ht="14.25" customHeight="1">
      <c r="A48146" s="4"/>
      <c r="B48146" s="4"/>
    </row>
    <row r="48147" ht="14.25" customHeight="1">
      <c r="A48147" s="4"/>
      <c r="B48147" s="4"/>
    </row>
    <row r="48148" ht="14.25" customHeight="1">
      <c r="A48148" s="4"/>
      <c r="B48148" s="4"/>
    </row>
    <row r="48149" ht="14.25" customHeight="1">
      <c r="A48149" s="4"/>
      <c r="B48149" s="4"/>
    </row>
    <row r="48150" ht="14.25" customHeight="1">
      <c r="A48150" s="4"/>
      <c r="B48150" s="4"/>
    </row>
    <row r="48151" ht="14.25" customHeight="1">
      <c r="A48151" s="4"/>
      <c r="B48151" s="4"/>
    </row>
    <row r="48152" ht="14.25" customHeight="1">
      <c r="A48152" s="4"/>
      <c r="B48152" s="4"/>
    </row>
    <row r="48153" ht="14.25" customHeight="1">
      <c r="A48153" s="4"/>
      <c r="B48153" s="4"/>
    </row>
    <row r="48154" ht="14.25" customHeight="1">
      <c r="A48154" s="4"/>
      <c r="B48154" s="4"/>
    </row>
    <row r="48155" ht="14.25" customHeight="1">
      <c r="A48155" s="4"/>
      <c r="B48155" s="4"/>
    </row>
    <row r="48156" ht="14.25" customHeight="1">
      <c r="A48156" s="4"/>
      <c r="B48156" s="4"/>
    </row>
    <row r="48157" ht="14.25" customHeight="1">
      <c r="A48157" s="4"/>
      <c r="B48157" s="4"/>
    </row>
    <row r="48158" ht="14.25" customHeight="1">
      <c r="A48158" s="4"/>
      <c r="B48158" s="4"/>
    </row>
    <row r="48159" ht="14.25" customHeight="1">
      <c r="A48159" s="4"/>
      <c r="B48159" s="4"/>
    </row>
    <row r="48160" ht="14.25" customHeight="1">
      <c r="A48160" s="4"/>
      <c r="B48160" s="4"/>
    </row>
    <row r="48161" ht="14.25" customHeight="1">
      <c r="A48161" s="4"/>
      <c r="B48161" s="4"/>
    </row>
    <row r="48162" ht="14.25" customHeight="1">
      <c r="A48162" s="4"/>
      <c r="B48162" s="4"/>
    </row>
    <row r="48163" ht="14.25" customHeight="1">
      <c r="A48163" s="4"/>
      <c r="B48163" s="4"/>
    </row>
    <row r="48164" ht="14.25" customHeight="1">
      <c r="A48164" s="4"/>
      <c r="B48164" s="4"/>
    </row>
    <row r="48165" ht="14.25" customHeight="1">
      <c r="A48165" s="4"/>
      <c r="B48165" s="4"/>
    </row>
    <row r="48166" ht="14.25" customHeight="1">
      <c r="A48166" s="4"/>
      <c r="B48166" s="4"/>
    </row>
    <row r="48167" ht="14.25" customHeight="1">
      <c r="A48167" s="4"/>
      <c r="B48167" s="4"/>
    </row>
    <row r="48168" ht="14.25" customHeight="1">
      <c r="A48168" s="4"/>
      <c r="B48168" s="4"/>
    </row>
    <row r="48169" ht="14.25" customHeight="1">
      <c r="A48169" s="4"/>
      <c r="B48169" s="4"/>
    </row>
    <row r="48170" ht="14.25" customHeight="1">
      <c r="A48170" s="4"/>
      <c r="B48170" s="4"/>
    </row>
    <row r="48171" ht="14.25" customHeight="1">
      <c r="A48171" s="4"/>
      <c r="B48171" s="4"/>
    </row>
    <row r="48172" ht="14.25" customHeight="1">
      <c r="A48172" s="4"/>
      <c r="B48172" s="4"/>
    </row>
    <row r="48173" ht="14.25" customHeight="1">
      <c r="A48173" s="4"/>
      <c r="B48173" s="4"/>
    </row>
    <row r="48174" ht="14.25" customHeight="1">
      <c r="A48174" s="4"/>
      <c r="B48174" s="4"/>
    </row>
    <row r="48175" ht="14.25" customHeight="1">
      <c r="A48175" s="4"/>
      <c r="B48175" s="4"/>
    </row>
    <row r="48176" ht="14.25" customHeight="1">
      <c r="A48176" s="4"/>
      <c r="B48176" s="4"/>
    </row>
    <row r="48177" ht="14.25" customHeight="1">
      <c r="A48177" s="4"/>
      <c r="B48177" s="4"/>
    </row>
    <row r="48178" ht="14.25" customHeight="1">
      <c r="A48178" s="4"/>
      <c r="B48178" s="4"/>
    </row>
    <row r="48179" ht="14.25" customHeight="1">
      <c r="A48179" s="4"/>
      <c r="B48179" s="4"/>
    </row>
    <row r="48180" ht="14.25" customHeight="1">
      <c r="A48180" s="4"/>
      <c r="B48180" s="4"/>
    </row>
    <row r="48181" ht="14.25" customHeight="1">
      <c r="A48181" s="4"/>
      <c r="B48181" s="4"/>
    </row>
    <row r="48182" ht="14.25" customHeight="1">
      <c r="A48182" s="4"/>
      <c r="B48182" s="4"/>
    </row>
    <row r="48183" ht="14.25" customHeight="1">
      <c r="A48183" s="4"/>
      <c r="B48183" s="4"/>
    </row>
    <row r="48184" ht="14.25" customHeight="1">
      <c r="A48184" s="4"/>
      <c r="B48184" s="4"/>
    </row>
    <row r="48185" ht="14.25" customHeight="1">
      <c r="A48185" s="4"/>
      <c r="B48185" s="4"/>
    </row>
    <row r="48186" ht="14.25" customHeight="1">
      <c r="A48186" s="4"/>
      <c r="B48186" s="4"/>
    </row>
    <row r="48187" ht="14.25" customHeight="1">
      <c r="A48187" s="4"/>
      <c r="B48187" s="4"/>
    </row>
    <row r="48188" ht="14.25" customHeight="1">
      <c r="A48188" s="4"/>
      <c r="B48188" s="4"/>
    </row>
    <row r="48189" ht="14.25" customHeight="1">
      <c r="A48189" s="4"/>
      <c r="B48189" s="4"/>
    </row>
    <row r="48190" ht="14.25" customHeight="1">
      <c r="A48190" s="4"/>
      <c r="B48190" s="4"/>
    </row>
    <row r="48191" ht="14.25" customHeight="1">
      <c r="A48191" s="4"/>
      <c r="B48191" s="4"/>
    </row>
    <row r="48192" ht="14.25" customHeight="1">
      <c r="A48192" s="4"/>
      <c r="B48192" s="4"/>
    </row>
    <row r="48193" ht="14.25" customHeight="1">
      <c r="A48193" s="4"/>
      <c r="B48193" s="4"/>
    </row>
    <row r="48194" ht="14.25" customHeight="1">
      <c r="A48194" s="4"/>
      <c r="B48194" s="4"/>
    </row>
    <row r="48195" ht="14.25" customHeight="1">
      <c r="A48195" s="4"/>
      <c r="B48195" s="4"/>
    </row>
    <row r="48196" ht="14.25" customHeight="1">
      <c r="A48196" s="4"/>
      <c r="B48196" s="4"/>
    </row>
    <row r="48197" ht="14.25" customHeight="1">
      <c r="A48197" s="4"/>
      <c r="B48197" s="4"/>
    </row>
    <row r="48198" ht="14.25" customHeight="1">
      <c r="A48198" s="4"/>
      <c r="B48198" s="4"/>
    </row>
    <row r="48199" ht="14.25" customHeight="1">
      <c r="A48199" s="4"/>
      <c r="B48199" s="4"/>
    </row>
    <row r="48200" ht="14.25" customHeight="1">
      <c r="A48200" s="4"/>
      <c r="B48200" s="4"/>
    </row>
    <row r="48201" ht="14.25" customHeight="1">
      <c r="A48201" s="4"/>
      <c r="B48201" s="4"/>
    </row>
    <row r="48202" ht="14.25" customHeight="1">
      <c r="A48202" s="4"/>
      <c r="B48202" s="4"/>
    </row>
    <row r="48203" ht="14.25" customHeight="1">
      <c r="A48203" s="4"/>
      <c r="B48203" s="4"/>
    </row>
    <row r="48204" ht="14.25" customHeight="1">
      <c r="A48204" s="4"/>
      <c r="B48204" s="4"/>
    </row>
    <row r="48205" ht="14.25" customHeight="1">
      <c r="A48205" s="4"/>
      <c r="B48205" s="4"/>
    </row>
    <row r="48206" ht="14.25" customHeight="1">
      <c r="A48206" s="4"/>
      <c r="B48206" s="4"/>
    </row>
    <row r="48207" ht="14.25" customHeight="1">
      <c r="A48207" s="4"/>
      <c r="B48207" s="4"/>
    </row>
    <row r="48208" ht="14.25" customHeight="1">
      <c r="A48208" s="4"/>
      <c r="B48208" s="4"/>
    </row>
    <row r="48209" ht="14.25" customHeight="1">
      <c r="A48209" s="4"/>
      <c r="B48209" s="4"/>
    </row>
    <row r="48210" ht="14.25" customHeight="1">
      <c r="A48210" s="4"/>
      <c r="B48210" s="4"/>
    </row>
    <row r="48211" ht="14.25" customHeight="1">
      <c r="A48211" s="4"/>
      <c r="B48211" s="4"/>
    </row>
    <row r="48212" ht="14.25" customHeight="1">
      <c r="A48212" s="4"/>
      <c r="B48212" s="4"/>
    </row>
    <row r="48213" ht="14.25" customHeight="1">
      <c r="A48213" s="4"/>
      <c r="B48213" s="4"/>
    </row>
    <row r="48214" ht="14.25" customHeight="1">
      <c r="A48214" s="4"/>
      <c r="B48214" s="4"/>
    </row>
    <row r="48215" ht="14.25" customHeight="1">
      <c r="A48215" s="4"/>
      <c r="B48215" s="4"/>
    </row>
    <row r="48216" ht="14.25" customHeight="1">
      <c r="A48216" s="4"/>
      <c r="B48216" s="4"/>
    </row>
    <row r="48217" ht="14.25" customHeight="1">
      <c r="A48217" s="4"/>
      <c r="B48217" s="4"/>
    </row>
    <row r="48218" ht="14.25" customHeight="1">
      <c r="A48218" s="4"/>
      <c r="B48218" s="4"/>
    </row>
    <row r="48219" ht="14.25" customHeight="1">
      <c r="A48219" s="4"/>
      <c r="B48219" s="4"/>
    </row>
    <row r="48220" ht="14.25" customHeight="1">
      <c r="A48220" s="4"/>
      <c r="B48220" s="4"/>
    </row>
    <row r="48221" ht="14.25" customHeight="1">
      <c r="A48221" s="4"/>
      <c r="B48221" s="4"/>
    </row>
    <row r="48222" ht="14.25" customHeight="1">
      <c r="A48222" s="4"/>
      <c r="B48222" s="4"/>
    </row>
    <row r="48223" ht="14.25" customHeight="1">
      <c r="A48223" s="4"/>
      <c r="B48223" s="4"/>
    </row>
    <row r="48224" ht="14.25" customHeight="1">
      <c r="A48224" s="4"/>
      <c r="B48224" s="4"/>
    </row>
    <row r="48225" ht="14.25" customHeight="1">
      <c r="A48225" s="4"/>
      <c r="B48225" s="4"/>
    </row>
    <row r="48226" ht="14.25" customHeight="1">
      <c r="A48226" s="4"/>
      <c r="B48226" s="4"/>
    </row>
    <row r="48227" ht="14.25" customHeight="1">
      <c r="A48227" s="4"/>
      <c r="B48227" s="4"/>
    </row>
    <row r="48228" ht="14.25" customHeight="1">
      <c r="A48228" s="4"/>
      <c r="B48228" s="4"/>
    </row>
    <row r="48229" ht="14.25" customHeight="1">
      <c r="A48229" s="4"/>
      <c r="B48229" s="4"/>
    </row>
    <row r="48230" ht="14.25" customHeight="1">
      <c r="A48230" s="4"/>
      <c r="B48230" s="4"/>
    </row>
    <row r="48231" ht="14.25" customHeight="1">
      <c r="A48231" s="4"/>
      <c r="B48231" s="4"/>
    </row>
    <row r="48232" ht="14.25" customHeight="1">
      <c r="A48232" s="4"/>
      <c r="B48232" s="4"/>
    </row>
    <row r="48233" ht="14.25" customHeight="1">
      <c r="A48233" s="4"/>
      <c r="B48233" s="4"/>
    </row>
    <row r="48234" ht="14.25" customHeight="1">
      <c r="A48234" s="4"/>
      <c r="B48234" s="4"/>
    </row>
    <row r="48235" ht="14.25" customHeight="1">
      <c r="A48235" s="4"/>
      <c r="B48235" s="4"/>
    </row>
    <row r="48236" ht="14.25" customHeight="1">
      <c r="A48236" s="4"/>
      <c r="B48236" s="4"/>
    </row>
    <row r="48237" ht="14.25" customHeight="1">
      <c r="A48237" s="4"/>
      <c r="B48237" s="4"/>
    </row>
    <row r="48238" ht="14.25" customHeight="1">
      <c r="A48238" s="4"/>
      <c r="B48238" s="4"/>
    </row>
    <row r="48239" ht="14.25" customHeight="1">
      <c r="A48239" s="4"/>
      <c r="B48239" s="4"/>
    </row>
    <row r="48240" ht="14.25" customHeight="1">
      <c r="A48240" s="4"/>
      <c r="B48240" s="4"/>
    </row>
    <row r="48241" ht="14.25" customHeight="1">
      <c r="A48241" s="4"/>
      <c r="B48241" s="4"/>
    </row>
    <row r="48242" ht="14.25" customHeight="1">
      <c r="A48242" s="4"/>
      <c r="B48242" s="4"/>
    </row>
    <row r="48243" ht="14.25" customHeight="1">
      <c r="A48243" s="4"/>
      <c r="B48243" s="4"/>
    </row>
    <row r="48244" ht="14.25" customHeight="1">
      <c r="A48244" s="4"/>
      <c r="B48244" s="4"/>
    </row>
    <row r="48245" ht="14.25" customHeight="1">
      <c r="A48245" s="4"/>
      <c r="B48245" s="4"/>
    </row>
    <row r="48246" ht="14.25" customHeight="1">
      <c r="A48246" s="4"/>
      <c r="B48246" s="4"/>
    </row>
    <row r="48247" ht="14.25" customHeight="1">
      <c r="A48247" s="4"/>
      <c r="B48247" s="4"/>
    </row>
    <row r="48248" ht="14.25" customHeight="1">
      <c r="A48248" s="4"/>
      <c r="B48248" s="4"/>
    </row>
    <row r="48249" ht="14.25" customHeight="1">
      <c r="A48249" s="4"/>
      <c r="B48249" s="4"/>
    </row>
    <row r="48250" ht="14.25" customHeight="1">
      <c r="A48250" s="4"/>
      <c r="B48250" s="4"/>
    </row>
    <row r="48251" ht="14.25" customHeight="1">
      <c r="A48251" s="4"/>
      <c r="B48251" s="4"/>
    </row>
    <row r="48252" ht="14.25" customHeight="1">
      <c r="A48252" s="4"/>
      <c r="B48252" s="4"/>
    </row>
    <row r="48253" ht="14.25" customHeight="1">
      <c r="A48253" s="4"/>
      <c r="B48253" s="4"/>
    </row>
    <row r="48254" ht="14.25" customHeight="1">
      <c r="A48254" s="4"/>
      <c r="B48254" s="4"/>
    </row>
    <row r="48255" ht="14.25" customHeight="1">
      <c r="A48255" s="4"/>
      <c r="B48255" s="4"/>
    </row>
    <row r="48256" ht="14.25" customHeight="1">
      <c r="A48256" s="4"/>
      <c r="B48256" s="4"/>
    </row>
    <row r="48257" ht="14.25" customHeight="1">
      <c r="A48257" s="4"/>
      <c r="B48257" s="4"/>
    </row>
    <row r="48258" ht="14.25" customHeight="1">
      <c r="A48258" s="4"/>
      <c r="B48258" s="4"/>
    </row>
    <row r="48259" ht="14.25" customHeight="1">
      <c r="A48259" s="4"/>
      <c r="B48259" s="4"/>
    </row>
    <row r="48260" ht="14.25" customHeight="1">
      <c r="A48260" s="4"/>
      <c r="B48260" s="4"/>
    </row>
    <row r="48261" ht="14.25" customHeight="1">
      <c r="A48261" s="4"/>
      <c r="B48261" s="4"/>
    </row>
    <row r="48262" ht="14.25" customHeight="1">
      <c r="A48262" s="4"/>
      <c r="B48262" s="4"/>
    </row>
    <row r="48263" ht="14.25" customHeight="1">
      <c r="A48263" s="4"/>
      <c r="B48263" s="4"/>
    </row>
    <row r="48264" ht="14.25" customHeight="1">
      <c r="A48264" s="4"/>
      <c r="B48264" s="4"/>
    </row>
    <row r="48265" ht="14.25" customHeight="1">
      <c r="A48265" s="4"/>
      <c r="B48265" s="4"/>
    </row>
    <row r="48266" ht="14.25" customHeight="1">
      <c r="A48266" s="4"/>
      <c r="B48266" s="4"/>
    </row>
    <row r="48267" ht="14.25" customHeight="1">
      <c r="A48267" s="4"/>
      <c r="B48267" s="4"/>
    </row>
    <row r="48268" ht="14.25" customHeight="1">
      <c r="A48268" s="4"/>
      <c r="B48268" s="4"/>
    </row>
    <row r="48269" ht="14.25" customHeight="1">
      <c r="A48269" s="4"/>
      <c r="B48269" s="4"/>
    </row>
    <row r="48270" ht="14.25" customHeight="1">
      <c r="A48270" s="4"/>
      <c r="B48270" s="4"/>
    </row>
    <row r="48271" ht="14.25" customHeight="1">
      <c r="A48271" s="4"/>
      <c r="B48271" s="4"/>
    </row>
    <row r="48272" ht="14.25" customHeight="1">
      <c r="A48272" s="4"/>
      <c r="B48272" s="4"/>
    </row>
    <row r="48273" ht="14.25" customHeight="1">
      <c r="A48273" s="4"/>
      <c r="B48273" s="4"/>
    </row>
    <row r="48274" ht="14.25" customHeight="1">
      <c r="A48274" s="4"/>
      <c r="B48274" s="4"/>
    </row>
    <row r="48275" ht="14.25" customHeight="1">
      <c r="A48275" s="4"/>
      <c r="B48275" s="4"/>
    </row>
    <row r="48276" ht="14.25" customHeight="1">
      <c r="A48276" s="4"/>
      <c r="B48276" s="4"/>
    </row>
    <row r="48277" ht="14.25" customHeight="1">
      <c r="A48277" s="4"/>
      <c r="B48277" s="4"/>
    </row>
    <row r="48278" ht="14.25" customHeight="1">
      <c r="A48278" s="4"/>
      <c r="B48278" s="4"/>
    </row>
    <row r="48279" ht="14.25" customHeight="1">
      <c r="A48279" s="4"/>
      <c r="B48279" s="4"/>
    </row>
    <row r="48280" ht="14.25" customHeight="1">
      <c r="A48280" s="4"/>
      <c r="B48280" s="4"/>
    </row>
    <row r="48281" ht="14.25" customHeight="1">
      <c r="A48281" s="4"/>
      <c r="B48281" s="4"/>
    </row>
    <row r="48282" ht="14.25" customHeight="1">
      <c r="A48282" s="4"/>
      <c r="B48282" s="4"/>
    </row>
    <row r="48283" ht="14.25" customHeight="1">
      <c r="A48283" s="4"/>
      <c r="B48283" s="4"/>
    </row>
    <row r="48284" ht="14.25" customHeight="1">
      <c r="A48284" s="4"/>
      <c r="B48284" s="4"/>
    </row>
    <row r="48285" ht="14.25" customHeight="1">
      <c r="A48285" s="4"/>
      <c r="B48285" s="4"/>
    </row>
    <row r="48286" ht="14.25" customHeight="1">
      <c r="A48286" s="4"/>
      <c r="B48286" s="4"/>
    </row>
    <row r="48287" ht="14.25" customHeight="1">
      <c r="A48287" s="4"/>
      <c r="B48287" s="4"/>
    </row>
    <row r="48288" ht="14.25" customHeight="1">
      <c r="A48288" s="4"/>
      <c r="B48288" s="4"/>
    </row>
    <row r="48289" ht="14.25" customHeight="1">
      <c r="A48289" s="4"/>
      <c r="B48289" s="4"/>
    </row>
    <row r="48290" ht="14.25" customHeight="1">
      <c r="A48290" s="4"/>
      <c r="B48290" s="4"/>
    </row>
    <row r="48291" ht="14.25" customHeight="1">
      <c r="A48291" s="4"/>
      <c r="B48291" s="4"/>
    </row>
    <row r="48292" ht="14.25" customHeight="1">
      <c r="A48292" s="4"/>
      <c r="B48292" s="4"/>
    </row>
    <row r="48293" ht="14.25" customHeight="1">
      <c r="A48293" s="4"/>
      <c r="B48293" s="4"/>
    </row>
    <row r="48294" ht="14.25" customHeight="1">
      <c r="A48294" s="4"/>
      <c r="B48294" s="4"/>
    </row>
    <row r="48295" ht="14.25" customHeight="1">
      <c r="A48295" s="4"/>
      <c r="B48295" s="4"/>
    </row>
    <row r="48296" ht="14.25" customHeight="1">
      <c r="A48296" s="4"/>
      <c r="B48296" s="4"/>
    </row>
    <row r="48297" ht="14.25" customHeight="1">
      <c r="A48297" s="4"/>
      <c r="B48297" s="4"/>
    </row>
    <row r="48298" ht="14.25" customHeight="1">
      <c r="A48298" s="4"/>
      <c r="B48298" s="4"/>
    </row>
    <row r="48299" ht="14.25" customHeight="1">
      <c r="A48299" s="4"/>
      <c r="B48299" s="4"/>
    </row>
    <row r="48300" ht="14.25" customHeight="1">
      <c r="A48300" s="4"/>
      <c r="B48300" s="4"/>
    </row>
    <row r="48301" ht="14.25" customHeight="1">
      <c r="A48301" s="4"/>
      <c r="B48301" s="4"/>
    </row>
    <row r="48302" ht="14.25" customHeight="1">
      <c r="A48302" s="4"/>
      <c r="B48302" s="4"/>
    </row>
    <row r="48303" ht="14.25" customHeight="1">
      <c r="A48303" s="4"/>
      <c r="B48303" s="4"/>
    </row>
    <row r="48304" ht="14.25" customHeight="1">
      <c r="A48304" s="4"/>
      <c r="B48304" s="4"/>
    </row>
    <row r="48305" ht="14.25" customHeight="1">
      <c r="A48305" s="4"/>
      <c r="B48305" s="4"/>
    </row>
    <row r="48306" ht="14.25" customHeight="1">
      <c r="A48306" s="4"/>
      <c r="B48306" s="4"/>
    </row>
    <row r="48307" ht="14.25" customHeight="1">
      <c r="A48307" s="4"/>
      <c r="B48307" s="4"/>
    </row>
    <row r="48308" ht="14.25" customHeight="1">
      <c r="A48308" s="4"/>
      <c r="B48308" s="4"/>
    </row>
    <row r="48309" ht="14.25" customHeight="1">
      <c r="A48309" s="4"/>
      <c r="B48309" s="4"/>
    </row>
    <row r="48310" ht="14.25" customHeight="1">
      <c r="A48310" s="4"/>
      <c r="B48310" s="4"/>
    </row>
    <row r="48311" ht="14.25" customHeight="1">
      <c r="A48311" s="4"/>
      <c r="B48311" s="4"/>
    </row>
    <row r="48312" ht="14.25" customHeight="1">
      <c r="A48312" s="4"/>
      <c r="B48312" s="4"/>
    </row>
    <row r="48313" ht="14.25" customHeight="1">
      <c r="A48313" s="4"/>
      <c r="B48313" s="4"/>
    </row>
    <row r="48314" ht="14.25" customHeight="1">
      <c r="A48314" s="4"/>
      <c r="B48314" s="4"/>
    </row>
    <row r="48315" ht="14.25" customHeight="1">
      <c r="A48315" s="4"/>
      <c r="B48315" s="4"/>
    </row>
    <row r="48316" ht="14.25" customHeight="1">
      <c r="A48316" s="4"/>
      <c r="B48316" s="4"/>
    </row>
    <row r="48317" ht="14.25" customHeight="1">
      <c r="A48317" s="4"/>
      <c r="B48317" s="4"/>
    </row>
    <row r="48318" ht="14.25" customHeight="1">
      <c r="A48318" s="4"/>
      <c r="B48318" s="4"/>
    </row>
    <row r="48319" ht="14.25" customHeight="1">
      <c r="A48319" s="4"/>
      <c r="B48319" s="4"/>
    </row>
    <row r="48320" ht="14.25" customHeight="1">
      <c r="A48320" s="4"/>
      <c r="B48320" s="4"/>
    </row>
    <row r="48321" ht="14.25" customHeight="1">
      <c r="A48321" s="4"/>
      <c r="B48321" s="4"/>
    </row>
    <row r="48322" ht="14.25" customHeight="1">
      <c r="A48322" s="4"/>
      <c r="B48322" s="4"/>
    </row>
    <row r="48323" ht="14.25" customHeight="1">
      <c r="A48323" s="4"/>
      <c r="B48323" s="4"/>
    </row>
    <row r="48324" ht="14.25" customHeight="1">
      <c r="A48324" s="4"/>
      <c r="B48324" s="4"/>
    </row>
    <row r="48325" ht="14.25" customHeight="1">
      <c r="A48325" s="4"/>
      <c r="B48325" s="4"/>
    </row>
    <row r="48326" ht="14.25" customHeight="1">
      <c r="A48326" s="4"/>
      <c r="B48326" s="4"/>
    </row>
    <row r="48327" ht="14.25" customHeight="1">
      <c r="A48327" s="4"/>
      <c r="B48327" s="4"/>
    </row>
    <row r="48328" ht="14.25" customHeight="1">
      <c r="A48328" s="4"/>
      <c r="B48328" s="4"/>
    </row>
    <row r="48329" ht="14.25" customHeight="1">
      <c r="A48329" s="4"/>
      <c r="B48329" s="4"/>
    </row>
    <row r="48330" ht="14.25" customHeight="1">
      <c r="A48330" s="4"/>
      <c r="B48330" s="4"/>
    </row>
    <row r="48331" ht="14.25" customHeight="1">
      <c r="A48331" s="4"/>
      <c r="B48331" s="4"/>
    </row>
    <row r="48332" ht="14.25" customHeight="1">
      <c r="A48332" s="4"/>
      <c r="B48332" s="4"/>
    </row>
    <row r="48333" ht="14.25" customHeight="1">
      <c r="A48333" s="4"/>
      <c r="B48333" s="4"/>
    </row>
    <row r="48334" ht="14.25" customHeight="1">
      <c r="A48334" s="4"/>
      <c r="B48334" s="4"/>
    </row>
    <row r="48335" ht="14.25" customHeight="1">
      <c r="A48335" s="4"/>
      <c r="B48335" s="4"/>
    </row>
    <row r="48336" ht="14.25" customHeight="1">
      <c r="A48336" s="4"/>
      <c r="B48336" s="4"/>
    </row>
    <row r="48337" ht="14.25" customHeight="1">
      <c r="A48337" s="4"/>
      <c r="B48337" s="4"/>
    </row>
    <row r="48338" ht="14.25" customHeight="1">
      <c r="A48338" s="4"/>
      <c r="B48338" s="4"/>
    </row>
    <row r="48339" ht="14.25" customHeight="1">
      <c r="A48339" s="4"/>
      <c r="B48339" s="4"/>
    </row>
    <row r="48340" ht="14.25" customHeight="1">
      <c r="A48340" s="4"/>
      <c r="B48340" s="4"/>
    </row>
    <row r="48341" ht="14.25" customHeight="1">
      <c r="A48341" s="4"/>
      <c r="B48341" s="4"/>
    </row>
    <row r="48342" ht="14.25" customHeight="1">
      <c r="A48342" s="4"/>
      <c r="B48342" s="4"/>
    </row>
    <row r="48343" ht="14.25" customHeight="1">
      <c r="A48343" s="4"/>
      <c r="B48343" s="4"/>
    </row>
    <row r="48344" ht="14.25" customHeight="1">
      <c r="A48344" s="4"/>
      <c r="B48344" s="4"/>
    </row>
    <row r="48345" ht="14.25" customHeight="1">
      <c r="A48345" s="4"/>
      <c r="B48345" s="4"/>
    </row>
    <row r="48346" ht="14.25" customHeight="1">
      <c r="A48346" s="4"/>
      <c r="B48346" s="4"/>
    </row>
    <row r="48347" ht="14.25" customHeight="1">
      <c r="A48347" s="4"/>
      <c r="B48347" s="4"/>
    </row>
    <row r="48348" ht="14.25" customHeight="1">
      <c r="A48348" s="4"/>
      <c r="B48348" s="4"/>
    </row>
    <row r="48349" ht="14.25" customHeight="1">
      <c r="A48349" s="4"/>
      <c r="B48349" s="4"/>
    </row>
    <row r="48350" ht="14.25" customHeight="1">
      <c r="A48350" s="4"/>
      <c r="B48350" s="4"/>
    </row>
    <row r="48351" ht="14.25" customHeight="1">
      <c r="A48351" s="4"/>
      <c r="B48351" s="4"/>
    </row>
    <row r="48352" ht="14.25" customHeight="1">
      <c r="A48352" s="4"/>
      <c r="B48352" s="4"/>
    </row>
    <row r="48353" ht="14.25" customHeight="1">
      <c r="A48353" s="4"/>
      <c r="B48353" s="4"/>
    </row>
    <row r="48354" ht="14.25" customHeight="1">
      <c r="A48354" s="4"/>
      <c r="B48354" s="4"/>
    </row>
    <row r="48355" ht="14.25" customHeight="1">
      <c r="A48355" s="4"/>
      <c r="B48355" s="4"/>
    </row>
    <row r="48356" ht="14.25" customHeight="1">
      <c r="A48356" s="4"/>
      <c r="B48356" s="4"/>
    </row>
    <row r="48357" ht="14.25" customHeight="1">
      <c r="A48357" s="4"/>
      <c r="B48357" s="4"/>
    </row>
    <row r="48358" ht="14.25" customHeight="1">
      <c r="A48358" s="4"/>
      <c r="B48358" s="4"/>
    </row>
    <row r="48359" ht="14.25" customHeight="1">
      <c r="A48359" s="4"/>
      <c r="B48359" s="4"/>
    </row>
    <row r="48360" ht="14.25" customHeight="1">
      <c r="A48360" s="4"/>
      <c r="B48360" s="4"/>
    </row>
    <row r="48361" ht="14.25" customHeight="1">
      <c r="A48361" s="4"/>
      <c r="B48361" s="4"/>
    </row>
    <row r="48362" ht="14.25" customHeight="1">
      <c r="A48362" s="4"/>
      <c r="B48362" s="4"/>
    </row>
    <row r="48363" ht="14.25" customHeight="1">
      <c r="A48363" s="4"/>
      <c r="B48363" s="4"/>
    </row>
    <row r="48364" ht="14.25" customHeight="1">
      <c r="A48364" s="4"/>
      <c r="B48364" s="4"/>
    </row>
    <row r="48365" ht="14.25" customHeight="1">
      <c r="A48365" s="4"/>
      <c r="B48365" s="4"/>
    </row>
    <row r="48366" ht="14.25" customHeight="1">
      <c r="A48366" s="4"/>
      <c r="B48366" s="4"/>
    </row>
    <row r="48367" ht="14.25" customHeight="1">
      <c r="A48367" s="4"/>
      <c r="B48367" s="4"/>
    </row>
    <row r="48368" ht="14.25" customHeight="1">
      <c r="A48368" s="4"/>
      <c r="B48368" s="4"/>
    </row>
    <row r="48369" ht="14.25" customHeight="1">
      <c r="A48369" s="4"/>
      <c r="B48369" s="4"/>
    </row>
    <row r="48370" ht="14.25" customHeight="1">
      <c r="A48370" s="4"/>
      <c r="B48370" s="4"/>
    </row>
    <row r="48371" ht="14.25" customHeight="1">
      <c r="A48371" s="4"/>
      <c r="B48371" s="4"/>
    </row>
    <row r="48372" ht="14.25" customHeight="1">
      <c r="A48372" s="4"/>
      <c r="B48372" s="4"/>
    </row>
    <row r="48373" ht="14.25" customHeight="1">
      <c r="A48373" s="4"/>
      <c r="B48373" s="4"/>
    </row>
    <row r="48374" ht="14.25" customHeight="1">
      <c r="A48374" s="4"/>
      <c r="B48374" s="4"/>
    </row>
    <row r="48375" ht="14.25" customHeight="1">
      <c r="A48375" s="4"/>
      <c r="B48375" s="4"/>
    </row>
    <row r="48376" ht="14.25" customHeight="1">
      <c r="A48376" s="4"/>
      <c r="B48376" s="4"/>
    </row>
    <row r="48377" ht="14.25" customHeight="1">
      <c r="A48377" s="4"/>
      <c r="B48377" s="4"/>
    </row>
    <row r="48378" ht="14.25" customHeight="1">
      <c r="A48378" s="4"/>
      <c r="B48378" s="4"/>
    </row>
    <row r="48379" ht="14.25" customHeight="1">
      <c r="A48379" s="4"/>
      <c r="B48379" s="4"/>
    </row>
    <row r="48380" ht="14.25" customHeight="1">
      <c r="A48380" s="4"/>
      <c r="B48380" s="4"/>
    </row>
    <row r="48381" ht="14.25" customHeight="1">
      <c r="A48381" s="4"/>
      <c r="B48381" s="4"/>
    </row>
    <row r="48382" ht="14.25" customHeight="1">
      <c r="A48382" s="4"/>
      <c r="B48382" s="4"/>
    </row>
    <row r="48383" ht="14.25" customHeight="1">
      <c r="A48383" s="4"/>
      <c r="B48383" s="4"/>
    </row>
    <row r="48384" ht="14.25" customHeight="1">
      <c r="A48384" s="4"/>
      <c r="B48384" s="4"/>
    </row>
    <row r="48385" ht="14.25" customHeight="1">
      <c r="A48385" s="4"/>
      <c r="B48385" s="4"/>
    </row>
    <row r="48386" ht="14.25" customHeight="1">
      <c r="A48386" s="4"/>
      <c r="B48386" s="4"/>
    </row>
    <row r="48387" ht="14.25" customHeight="1">
      <c r="A48387" s="4"/>
      <c r="B48387" s="4"/>
    </row>
    <row r="48388" ht="14.25" customHeight="1">
      <c r="A48388" s="4"/>
      <c r="B48388" s="4"/>
    </row>
    <row r="48389" ht="14.25" customHeight="1">
      <c r="A48389" s="4"/>
      <c r="B48389" s="4"/>
    </row>
    <row r="48390" ht="14.25" customHeight="1">
      <c r="A48390" s="4"/>
      <c r="B48390" s="4"/>
    </row>
    <row r="48391" ht="14.25" customHeight="1">
      <c r="A48391" s="4"/>
      <c r="B48391" s="4"/>
    </row>
    <row r="48392" ht="14.25" customHeight="1">
      <c r="A48392" s="4"/>
      <c r="B48392" s="4"/>
    </row>
    <row r="48393" ht="14.25" customHeight="1">
      <c r="A48393" s="4"/>
      <c r="B48393" s="4"/>
    </row>
    <row r="48394" ht="14.25" customHeight="1">
      <c r="A48394" s="4"/>
      <c r="B48394" s="4"/>
    </row>
    <row r="48395" ht="14.25" customHeight="1">
      <c r="A48395" s="4"/>
      <c r="B48395" s="4"/>
    </row>
    <row r="48396" ht="14.25" customHeight="1">
      <c r="A48396" s="4"/>
      <c r="B48396" s="4"/>
    </row>
    <row r="48397" ht="14.25" customHeight="1">
      <c r="A48397" s="4"/>
      <c r="B48397" s="4"/>
    </row>
    <row r="48398" ht="14.25" customHeight="1">
      <c r="A48398" s="4"/>
      <c r="B48398" s="4"/>
    </row>
    <row r="48399" ht="14.25" customHeight="1">
      <c r="A48399" s="4"/>
      <c r="B48399" s="4"/>
    </row>
    <row r="48400" ht="14.25" customHeight="1">
      <c r="A48400" s="4"/>
      <c r="B48400" s="4"/>
    </row>
    <row r="48401" ht="14.25" customHeight="1">
      <c r="A48401" s="4"/>
      <c r="B48401" s="4"/>
    </row>
    <row r="48402" ht="14.25" customHeight="1">
      <c r="A48402" s="4"/>
      <c r="B48402" s="4"/>
    </row>
    <row r="48403" ht="14.25" customHeight="1">
      <c r="A48403" s="4"/>
      <c r="B48403" s="4"/>
    </row>
    <row r="48404" ht="14.25" customHeight="1">
      <c r="A48404" s="4"/>
      <c r="B48404" s="4"/>
    </row>
    <row r="48405" ht="14.25" customHeight="1">
      <c r="A48405" s="4"/>
      <c r="B48405" s="4"/>
    </row>
    <row r="48406" ht="14.25" customHeight="1">
      <c r="A48406" s="4"/>
      <c r="B48406" s="4"/>
    </row>
    <row r="48407" ht="14.25" customHeight="1">
      <c r="A48407" s="4"/>
      <c r="B48407" s="4"/>
    </row>
    <row r="48408" ht="14.25" customHeight="1">
      <c r="A48408" s="4"/>
      <c r="B48408" s="4"/>
    </row>
    <row r="48409" ht="14.25" customHeight="1">
      <c r="A48409" s="4"/>
      <c r="B48409" s="4"/>
    </row>
    <row r="48410" ht="14.25" customHeight="1">
      <c r="A48410" s="4"/>
      <c r="B48410" s="4"/>
    </row>
    <row r="48411" ht="14.25" customHeight="1">
      <c r="A48411" s="4"/>
      <c r="B48411" s="4"/>
    </row>
    <row r="48412" ht="14.25" customHeight="1">
      <c r="A48412" s="4"/>
      <c r="B48412" s="4"/>
    </row>
    <row r="48413" ht="14.25" customHeight="1">
      <c r="A48413" s="4"/>
      <c r="B48413" s="4"/>
    </row>
    <row r="48414" ht="14.25" customHeight="1">
      <c r="A48414" s="4"/>
      <c r="B48414" s="4"/>
    </row>
    <row r="48415" ht="14.25" customHeight="1">
      <c r="A48415" s="4"/>
      <c r="B48415" s="4"/>
    </row>
    <row r="48416" ht="14.25" customHeight="1">
      <c r="A48416" s="4"/>
      <c r="B48416" s="4"/>
    </row>
    <row r="48417" ht="14.25" customHeight="1">
      <c r="A48417" s="4"/>
      <c r="B48417" s="4"/>
    </row>
    <row r="48418" ht="14.25" customHeight="1">
      <c r="A48418" s="4"/>
      <c r="B48418" s="4"/>
    </row>
    <row r="48419" ht="14.25" customHeight="1">
      <c r="A48419" s="4"/>
      <c r="B48419" s="4"/>
    </row>
    <row r="48420" ht="14.25" customHeight="1">
      <c r="A48420" s="4"/>
      <c r="B48420" s="4"/>
    </row>
    <row r="48421" ht="14.25" customHeight="1">
      <c r="A48421" s="4"/>
      <c r="B48421" s="4"/>
    </row>
    <row r="48422" ht="14.25" customHeight="1">
      <c r="A48422" s="4"/>
      <c r="B48422" s="4"/>
    </row>
    <row r="48423" ht="14.25" customHeight="1">
      <c r="A48423" s="4"/>
      <c r="B48423" s="4"/>
    </row>
    <row r="48424" ht="14.25" customHeight="1">
      <c r="A48424" s="4"/>
      <c r="B48424" s="4"/>
    </row>
    <row r="48425" ht="14.25" customHeight="1">
      <c r="A48425" s="4"/>
      <c r="B48425" s="4"/>
    </row>
    <row r="48426" ht="14.25" customHeight="1">
      <c r="A48426" s="4"/>
      <c r="B48426" s="4"/>
    </row>
    <row r="48427" ht="14.25" customHeight="1">
      <c r="A48427" s="4"/>
      <c r="B48427" s="4"/>
    </row>
    <row r="48428" ht="14.25" customHeight="1">
      <c r="A48428" s="4"/>
      <c r="B48428" s="4"/>
    </row>
    <row r="48429" ht="14.25" customHeight="1">
      <c r="A48429" s="4"/>
      <c r="B48429" s="4"/>
    </row>
    <row r="48430" ht="14.25" customHeight="1">
      <c r="A48430" s="4"/>
      <c r="B48430" s="4"/>
    </row>
    <row r="48431" ht="14.25" customHeight="1">
      <c r="A48431" s="4"/>
      <c r="B48431" s="4"/>
    </row>
    <row r="48432" ht="14.25" customHeight="1">
      <c r="A48432" s="4"/>
      <c r="B48432" s="4"/>
    </row>
    <row r="48433" ht="14.25" customHeight="1">
      <c r="A48433" s="4"/>
      <c r="B48433" s="4"/>
    </row>
    <row r="48434" ht="14.25" customHeight="1">
      <c r="A48434" s="4"/>
      <c r="B48434" s="4"/>
    </row>
    <row r="48435" ht="14.25" customHeight="1">
      <c r="A48435" s="4"/>
      <c r="B48435" s="4"/>
    </row>
    <row r="48436" ht="14.25" customHeight="1">
      <c r="A48436" s="4"/>
      <c r="B48436" s="4"/>
    </row>
    <row r="48437" ht="14.25" customHeight="1">
      <c r="A48437" s="4"/>
      <c r="B48437" s="4"/>
    </row>
    <row r="48438" ht="14.25" customHeight="1">
      <c r="A48438" s="4"/>
      <c r="B48438" s="4"/>
    </row>
    <row r="48439" ht="14.25" customHeight="1">
      <c r="A48439" s="4"/>
      <c r="B48439" s="4"/>
    </row>
    <row r="48440" ht="14.25" customHeight="1">
      <c r="A48440" s="4"/>
      <c r="B48440" s="4"/>
    </row>
    <row r="48441" ht="14.25" customHeight="1">
      <c r="A48441" s="4"/>
      <c r="B48441" s="4"/>
    </row>
    <row r="48442" ht="14.25" customHeight="1">
      <c r="A48442" s="4"/>
      <c r="B48442" s="4"/>
    </row>
    <row r="48443" ht="14.25" customHeight="1">
      <c r="A48443" s="4"/>
      <c r="B48443" s="4"/>
    </row>
    <row r="48444" ht="14.25" customHeight="1">
      <c r="A48444" s="4"/>
      <c r="B48444" s="4"/>
    </row>
    <row r="48445" ht="14.25" customHeight="1">
      <c r="A48445" s="4"/>
      <c r="B48445" s="4"/>
    </row>
    <row r="48446" ht="14.25" customHeight="1">
      <c r="A48446" s="4"/>
      <c r="B48446" s="4"/>
    </row>
    <row r="48447" ht="14.25" customHeight="1">
      <c r="A48447" s="4"/>
      <c r="B48447" s="4"/>
    </row>
    <row r="48448" ht="14.25" customHeight="1">
      <c r="A48448" s="4"/>
      <c r="B48448" s="4"/>
    </row>
    <row r="48449" ht="14.25" customHeight="1">
      <c r="A48449" s="4"/>
      <c r="B48449" s="4"/>
    </row>
    <row r="48450" ht="14.25" customHeight="1">
      <c r="A48450" s="4"/>
      <c r="B48450" s="4"/>
    </row>
    <row r="48451" ht="14.25" customHeight="1">
      <c r="A48451" s="4"/>
      <c r="B48451" s="4"/>
    </row>
    <row r="48452" ht="14.25" customHeight="1">
      <c r="A48452" s="4"/>
      <c r="B48452" s="4"/>
    </row>
    <row r="48453" ht="14.25" customHeight="1">
      <c r="A48453" s="4"/>
      <c r="B48453" s="4"/>
    </row>
    <row r="48454" ht="14.25" customHeight="1">
      <c r="A48454" s="4"/>
      <c r="B48454" s="4"/>
    </row>
    <row r="48455" ht="14.25" customHeight="1">
      <c r="A48455" s="4"/>
      <c r="B48455" s="4"/>
    </row>
    <row r="48456" ht="14.25" customHeight="1">
      <c r="A48456" s="4"/>
      <c r="B48456" s="4"/>
    </row>
    <row r="48457" ht="14.25" customHeight="1">
      <c r="A48457" s="4"/>
      <c r="B48457" s="4"/>
    </row>
    <row r="48458" ht="14.25" customHeight="1">
      <c r="A48458" s="4"/>
      <c r="B48458" s="4"/>
    </row>
    <row r="48459" ht="14.25" customHeight="1">
      <c r="A48459" s="4"/>
      <c r="B48459" s="4"/>
    </row>
    <row r="48460" ht="14.25" customHeight="1">
      <c r="A48460" s="4"/>
      <c r="B48460" s="4"/>
    </row>
    <row r="48461" ht="14.25" customHeight="1">
      <c r="A48461" s="4"/>
      <c r="B48461" s="4"/>
    </row>
    <row r="48462" ht="14.25" customHeight="1">
      <c r="A48462" s="4"/>
      <c r="B48462" s="4"/>
    </row>
    <row r="48463" ht="14.25" customHeight="1">
      <c r="A48463" s="4"/>
      <c r="B48463" s="4"/>
    </row>
    <row r="48464" ht="14.25" customHeight="1">
      <c r="A48464" s="4"/>
      <c r="B48464" s="4"/>
    </row>
    <row r="48465" ht="14.25" customHeight="1">
      <c r="A48465" s="4"/>
      <c r="B48465" s="4"/>
    </row>
    <row r="48466" ht="14.25" customHeight="1">
      <c r="A48466" s="4"/>
      <c r="B48466" s="4"/>
    </row>
    <row r="48467" ht="14.25" customHeight="1">
      <c r="A48467" s="4"/>
      <c r="B48467" s="4"/>
    </row>
    <row r="48468" ht="14.25" customHeight="1">
      <c r="A48468" s="4"/>
      <c r="B48468" s="4"/>
    </row>
    <row r="48469" ht="14.25" customHeight="1">
      <c r="A48469" s="4"/>
      <c r="B48469" s="4"/>
    </row>
    <row r="48470" ht="14.25" customHeight="1">
      <c r="A48470" s="4"/>
      <c r="B48470" s="4"/>
    </row>
    <row r="48471" ht="14.25" customHeight="1">
      <c r="A48471" s="4"/>
      <c r="B48471" s="4"/>
    </row>
    <row r="48472" ht="14.25" customHeight="1">
      <c r="A48472" s="4"/>
      <c r="B48472" s="4"/>
    </row>
    <row r="48473" ht="14.25" customHeight="1">
      <c r="A48473" s="4"/>
      <c r="B48473" s="4"/>
    </row>
    <row r="48474" ht="14.25" customHeight="1">
      <c r="A48474" s="4"/>
      <c r="B48474" s="4"/>
    </row>
    <row r="48475" ht="14.25" customHeight="1">
      <c r="A48475" s="4"/>
      <c r="B48475" s="4"/>
    </row>
    <row r="48476" ht="14.25" customHeight="1">
      <c r="A48476" s="4"/>
      <c r="B48476" s="4"/>
    </row>
    <row r="48477" ht="14.25" customHeight="1">
      <c r="A48477" s="4"/>
      <c r="B48477" s="4"/>
    </row>
    <row r="48478" ht="14.25" customHeight="1">
      <c r="A48478" s="4"/>
      <c r="B48478" s="4"/>
    </row>
    <row r="48479" ht="14.25" customHeight="1">
      <c r="A48479" s="4"/>
      <c r="B48479" s="4"/>
    </row>
    <row r="48480" ht="14.25" customHeight="1">
      <c r="A48480" s="4"/>
      <c r="B48480" s="4"/>
    </row>
    <row r="48481" ht="14.25" customHeight="1">
      <c r="A48481" s="4"/>
      <c r="B48481" s="4"/>
    </row>
    <row r="48482" ht="14.25" customHeight="1">
      <c r="A48482" s="4"/>
      <c r="B48482" s="4"/>
    </row>
    <row r="48483" ht="14.25" customHeight="1">
      <c r="A48483" s="4"/>
      <c r="B48483" s="4"/>
    </row>
    <row r="48484" ht="14.25" customHeight="1">
      <c r="A48484" s="4"/>
      <c r="B48484" s="4"/>
    </row>
    <row r="48485" ht="14.25" customHeight="1">
      <c r="A48485" s="4"/>
      <c r="B48485" s="4"/>
    </row>
    <row r="48486" ht="14.25" customHeight="1">
      <c r="A48486" s="4"/>
      <c r="B48486" s="4"/>
    </row>
    <row r="48487" ht="14.25" customHeight="1">
      <c r="A48487" s="4"/>
      <c r="B48487" s="4"/>
    </row>
    <row r="48488" ht="14.25" customHeight="1">
      <c r="A48488" s="4"/>
      <c r="B48488" s="4"/>
    </row>
    <row r="48489" ht="14.25" customHeight="1">
      <c r="A48489" s="4"/>
      <c r="B48489" s="4"/>
    </row>
    <row r="48490" ht="14.25" customHeight="1">
      <c r="A48490" s="4"/>
      <c r="B48490" s="4"/>
    </row>
    <row r="48491" ht="14.25" customHeight="1">
      <c r="A48491" s="4"/>
      <c r="B48491" s="4"/>
    </row>
    <row r="48492" ht="14.25" customHeight="1">
      <c r="A48492" s="4"/>
      <c r="B48492" s="4"/>
    </row>
    <row r="48493" ht="14.25" customHeight="1">
      <c r="A48493" s="4"/>
      <c r="B48493" s="4"/>
    </row>
    <row r="48494" ht="14.25" customHeight="1">
      <c r="A48494" s="4"/>
      <c r="B48494" s="4"/>
    </row>
    <row r="48495" ht="14.25" customHeight="1">
      <c r="A48495" s="4"/>
      <c r="B48495" s="4"/>
    </row>
    <row r="48496" ht="14.25" customHeight="1">
      <c r="A48496" s="4"/>
      <c r="B48496" s="4"/>
    </row>
    <row r="48497" ht="14.25" customHeight="1">
      <c r="A48497" s="4"/>
      <c r="B48497" s="4"/>
    </row>
    <row r="48498" ht="14.25" customHeight="1">
      <c r="A48498" s="4"/>
      <c r="B48498" s="4"/>
    </row>
    <row r="48499" ht="14.25" customHeight="1">
      <c r="A48499" s="4"/>
      <c r="B48499" s="4"/>
    </row>
    <row r="48500" ht="14.25" customHeight="1">
      <c r="A48500" s="4"/>
      <c r="B48500" s="4"/>
    </row>
    <row r="48501" ht="14.25" customHeight="1">
      <c r="A48501" s="4"/>
      <c r="B48501" s="4"/>
    </row>
    <row r="48502" ht="14.25" customHeight="1">
      <c r="A48502" s="4"/>
      <c r="B48502" s="4"/>
    </row>
    <row r="48503" ht="14.25" customHeight="1">
      <c r="A48503" s="4"/>
      <c r="B48503" s="4"/>
    </row>
    <row r="48504" ht="14.25" customHeight="1">
      <c r="A48504" s="4"/>
      <c r="B48504" s="4"/>
    </row>
    <row r="48505" ht="14.25" customHeight="1">
      <c r="A48505" s="4"/>
      <c r="B48505" s="4"/>
    </row>
    <row r="48506" ht="14.25" customHeight="1">
      <c r="A48506" s="4"/>
      <c r="B48506" s="4"/>
    </row>
    <row r="48507" ht="14.25" customHeight="1">
      <c r="A48507" s="4"/>
      <c r="B48507" s="4"/>
    </row>
    <row r="48508" ht="14.25" customHeight="1">
      <c r="A48508" s="4"/>
      <c r="B48508" s="4"/>
    </row>
    <row r="48509" ht="14.25" customHeight="1">
      <c r="A48509" s="4"/>
      <c r="B48509" s="4"/>
    </row>
    <row r="48510" ht="14.25" customHeight="1">
      <c r="A48510" s="4"/>
      <c r="B48510" s="4"/>
    </row>
    <row r="48511" ht="14.25" customHeight="1">
      <c r="A48511" s="4"/>
      <c r="B48511" s="4"/>
    </row>
    <row r="48512" ht="14.25" customHeight="1">
      <c r="A48512" s="4"/>
      <c r="B48512" s="4"/>
    </row>
    <row r="48513" ht="14.25" customHeight="1">
      <c r="A48513" s="4"/>
      <c r="B48513" s="4"/>
    </row>
    <row r="48514" ht="14.25" customHeight="1">
      <c r="A48514" s="4"/>
      <c r="B48514" s="4"/>
    </row>
    <row r="48515" ht="14.25" customHeight="1">
      <c r="A48515" s="4"/>
      <c r="B48515" s="4"/>
    </row>
    <row r="48516" ht="14.25" customHeight="1">
      <c r="A48516" s="4"/>
      <c r="B48516" s="4"/>
    </row>
    <row r="48517" ht="14.25" customHeight="1">
      <c r="A48517" s="4"/>
      <c r="B48517" s="4"/>
    </row>
    <row r="48518" ht="14.25" customHeight="1">
      <c r="A48518" s="4"/>
      <c r="B48518" s="4"/>
    </row>
    <row r="48519" ht="14.25" customHeight="1">
      <c r="A48519" s="4"/>
      <c r="B48519" s="4"/>
    </row>
    <row r="48520" ht="14.25" customHeight="1">
      <c r="A48520" s="4"/>
      <c r="B48520" s="4"/>
    </row>
    <row r="48521" ht="14.25" customHeight="1">
      <c r="A48521" s="4"/>
      <c r="B48521" s="4"/>
    </row>
    <row r="48522" ht="14.25" customHeight="1">
      <c r="A48522" s="4"/>
      <c r="B48522" s="4"/>
    </row>
    <row r="48523" ht="14.25" customHeight="1">
      <c r="A48523" s="4"/>
      <c r="B48523" s="4"/>
    </row>
    <row r="48524" ht="14.25" customHeight="1">
      <c r="A48524" s="4"/>
      <c r="B48524" s="4"/>
    </row>
    <row r="48525" ht="14.25" customHeight="1">
      <c r="A48525" s="4"/>
      <c r="B48525" s="4"/>
    </row>
    <row r="48526" ht="14.25" customHeight="1">
      <c r="A48526" s="4"/>
      <c r="B48526" s="4"/>
    </row>
    <row r="48527" ht="14.25" customHeight="1">
      <c r="A48527" s="4"/>
      <c r="B48527" s="4"/>
    </row>
    <row r="48528" ht="14.25" customHeight="1">
      <c r="A48528" s="4"/>
      <c r="B48528" s="4"/>
    </row>
    <row r="48529" ht="14.25" customHeight="1">
      <c r="A48529" s="4"/>
      <c r="B48529" s="4"/>
    </row>
    <row r="48530" ht="14.25" customHeight="1">
      <c r="A48530" s="4"/>
      <c r="B48530" s="4"/>
    </row>
    <row r="48531" ht="14.25" customHeight="1">
      <c r="A48531" s="4"/>
      <c r="B48531" s="4"/>
    </row>
    <row r="48532" ht="14.25" customHeight="1">
      <c r="A48532" s="4"/>
      <c r="B48532" s="4"/>
    </row>
    <row r="48533" ht="14.25" customHeight="1">
      <c r="A48533" s="4"/>
      <c r="B48533" s="4"/>
    </row>
    <row r="48534" ht="14.25" customHeight="1">
      <c r="A48534" s="4"/>
      <c r="B48534" s="4"/>
    </row>
    <row r="48535" ht="14.25" customHeight="1">
      <c r="A48535" s="4"/>
      <c r="B48535" s="4"/>
    </row>
    <row r="48536" ht="14.25" customHeight="1">
      <c r="A48536" s="4"/>
      <c r="B48536" s="4"/>
    </row>
    <row r="48537" ht="14.25" customHeight="1">
      <c r="A48537" s="4"/>
      <c r="B48537" s="4"/>
    </row>
    <row r="48538" ht="14.25" customHeight="1">
      <c r="A48538" s="4"/>
      <c r="B48538" s="4"/>
    </row>
    <row r="48539" ht="14.25" customHeight="1">
      <c r="A48539" s="4"/>
      <c r="B48539" s="4"/>
    </row>
    <row r="48540" ht="14.25" customHeight="1">
      <c r="A48540" s="4"/>
      <c r="B48540" s="4"/>
    </row>
    <row r="48541" ht="14.25" customHeight="1">
      <c r="A48541" s="4"/>
      <c r="B48541" s="4"/>
    </row>
    <row r="48542" ht="14.25" customHeight="1">
      <c r="A48542" s="4"/>
      <c r="B48542" s="4"/>
    </row>
    <row r="48543" ht="14.25" customHeight="1">
      <c r="A48543" s="4"/>
      <c r="B48543" s="4"/>
    </row>
    <row r="48544" ht="14.25" customHeight="1">
      <c r="A48544" s="4"/>
      <c r="B48544" s="4"/>
    </row>
    <row r="48545" ht="14.25" customHeight="1">
      <c r="A48545" s="4"/>
      <c r="B48545" s="4"/>
    </row>
    <row r="48546" ht="14.25" customHeight="1">
      <c r="A48546" s="4"/>
      <c r="B48546" s="4"/>
    </row>
    <row r="48547" ht="14.25" customHeight="1">
      <c r="A48547" s="4"/>
      <c r="B48547" s="4"/>
    </row>
    <row r="48548" ht="14.25" customHeight="1">
      <c r="A48548" s="4"/>
      <c r="B48548" s="4"/>
    </row>
    <row r="48549" ht="14.25" customHeight="1">
      <c r="A48549" s="4"/>
      <c r="B48549" s="4"/>
    </row>
    <row r="48550" ht="14.25" customHeight="1">
      <c r="A48550" s="4"/>
      <c r="B48550" s="4"/>
    </row>
    <row r="48551" ht="14.25" customHeight="1">
      <c r="A48551" s="4"/>
      <c r="B48551" s="4"/>
    </row>
    <row r="48552" ht="14.25" customHeight="1">
      <c r="A48552" s="4"/>
      <c r="B48552" s="4"/>
    </row>
    <row r="48553" ht="14.25" customHeight="1">
      <c r="A48553" s="4"/>
      <c r="B48553" s="4"/>
    </row>
    <row r="48554" ht="14.25" customHeight="1">
      <c r="A48554" s="4"/>
      <c r="B48554" s="4"/>
    </row>
    <row r="48555" ht="14.25" customHeight="1">
      <c r="A48555" s="4"/>
      <c r="B48555" s="4"/>
    </row>
    <row r="48556" ht="14.25" customHeight="1">
      <c r="A48556" s="4"/>
      <c r="B48556" s="4"/>
    </row>
    <row r="48557" ht="14.25" customHeight="1">
      <c r="A48557" s="4"/>
      <c r="B48557" s="4"/>
    </row>
    <row r="48558" ht="14.25" customHeight="1">
      <c r="A48558" s="4"/>
      <c r="B48558" s="4"/>
    </row>
    <row r="48559" ht="14.25" customHeight="1">
      <c r="A48559" s="4"/>
      <c r="B48559" s="4"/>
    </row>
    <row r="48560" ht="14.25" customHeight="1">
      <c r="A48560" s="4"/>
      <c r="B48560" s="4"/>
    </row>
    <row r="48561" ht="14.25" customHeight="1">
      <c r="A48561" s="4"/>
      <c r="B48561" s="4"/>
    </row>
    <row r="48562" ht="14.25" customHeight="1">
      <c r="A48562" s="4"/>
      <c r="B48562" s="4"/>
    </row>
    <row r="48563" ht="14.25" customHeight="1">
      <c r="A48563" s="4"/>
      <c r="B48563" s="4"/>
    </row>
    <row r="48564" ht="14.25" customHeight="1">
      <c r="A48564" s="4"/>
      <c r="B48564" s="4"/>
    </row>
    <row r="48565" ht="14.25" customHeight="1">
      <c r="A48565" s="4"/>
      <c r="B48565" s="4"/>
    </row>
    <row r="48566" ht="14.25" customHeight="1">
      <c r="A48566" s="4"/>
      <c r="B48566" s="4"/>
    </row>
    <row r="48567" ht="14.25" customHeight="1">
      <c r="A48567" s="4"/>
      <c r="B48567" s="4"/>
    </row>
    <row r="48568" ht="14.25" customHeight="1">
      <c r="A48568" s="4"/>
      <c r="B48568" s="4"/>
    </row>
    <row r="48569" ht="14.25" customHeight="1">
      <c r="A48569" s="4"/>
      <c r="B48569" s="4"/>
    </row>
    <row r="48570" ht="14.25" customHeight="1">
      <c r="A48570" s="4"/>
      <c r="B48570" s="4"/>
    </row>
    <row r="48571" ht="14.25" customHeight="1">
      <c r="A48571" s="4"/>
      <c r="B48571" s="4"/>
    </row>
    <row r="48572" ht="14.25" customHeight="1">
      <c r="A48572" s="4"/>
      <c r="B48572" s="4"/>
    </row>
    <row r="48573" ht="14.25" customHeight="1">
      <c r="A48573" s="4"/>
      <c r="B48573" s="4"/>
    </row>
    <row r="48574" ht="14.25" customHeight="1">
      <c r="A48574" s="4"/>
      <c r="B48574" s="4"/>
    </row>
    <row r="48575" ht="14.25" customHeight="1">
      <c r="A48575" s="4"/>
      <c r="B48575" s="4"/>
    </row>
    <row r="48576" ht="14.25" customHeight="1">
      <c r="A48576" s="4"/>
      <c r="B48576" s="4"/>
    </row>
    <row r="48577" ht="14.25" customHeight="1">
      <c r="A48577" s="4"/>
      <c r="B48577" s="4"/>
    </row>
    <row r="48578" ht="14.25" customHeight="1">
      <c r="A48578" s="4"/>
      <c r="B48578" s="4"/>
    </row>
    <row r="48579" ht="14.25" customHeight="1">
      <c r="A48579" s="4"/>
      <c r="B48579" s="4"/>
    </row>
    <row r="48580" ht="14.25" customHeight="1">
      <c r="A48580" s="4"/>
      <c r="B48580" s="4"/>
    </row>
    <row r="48581" ht="14.25" customHeight="1">
      <c r="A48581" s="4"/>
      <c r="B48581" s="4"/>
    </row>
    <row r="48582" ht="14.25" customHeight="1">
      <c r="A48582" s="4"/>
      <c r="B48582" s="4"/>
    </row>
    <row r="48583" ht="14.25" customHeight="1">
      <c r="A48583" s="4"/>
      <c r="B48583" s="4"/>
    </row>
    <row r="48584" ht="14.25" customHeight="1">
      <c r="A48584" s="4"/>
      <c r="B48584" s="4"/>
    </row>
    <row r="48585" ht="14.25" customHeight="1">
      <c r="A48585" s="4"/>
      <c r="B48585" s="4"/>
    </row>
    <row r="48586" ht="14.25" customHeight="1">
      <c r="A48586" s="4"/>
      <c r="B48586" s="4"/>
    </row>
    <row r="48587" ht="14.25" customHeight="1">
      <c r="A48587" s="4"/>
      <c r="B48587" s="4"/>
    </row>
    <row r="48588" ht="14.25" customHeight="1">
      <c r="A48588" s="4"/>
      <c r="B48588" s="4"/>
    </row>
    <row r="48589" ht="14.25" customHeight="1">
      <c r="A48589" s="4"/>
      <c r="B48589" s="4"/>
    </row>
    <row r="48590" ht="14.25" customHeight="1">
      <c r="A48590" s="4"/>
      <c r="B48590" s="4"/>
    </row>
    <row r="48591" ht="14.25" customHeight="1">
      <c r="A48591" s="4"/>
      <c r="B48591" s="4"/>
    </row>
    <row r="48592" ht="14.25" customHeight="1">
      <c r="A48592" s="4"/>
      <c r="B48592" s="4"/>
    </row>
    <row r="48593" ht="14.25" customHeight="1">
      <c r="A48593" s="4"/>
      <c r="B48593" s="4"/>
    </row>
    <row r="48594" ht="14.25" customHeight="1">
      <c r="A48594" s="4"/>
      <c r="B48594" s="4"/>
    </row>
    <row r="48595" ht="14.25" customHeight="1">
      <c r="A48595" s="4"/>
      <c r="B48595" s="4"/>
    </row>
    <row r="48596" ht="14.25" customHeight="1">
      <c r="A48596" s="4"/>
      <c r="B48596" s="4"/>
    </row>
    <row r="48597" ht="14.25" customHeight="1">
      <c r="A48597" s="4"/>
      <c r="B48597" s="4"/>
    </row>
    <row r="48598" ht="14.25" customHeight="1">
      <c r="A48598" s="4"/>
      <c r="B48598" s="4"/>
    </row>
    <row r="48599" ht="14.25" customHeight="1">
      <c r="A48599" s="4"/>
      <c r="B48599" s="4"/>
    </row>
    <row r="48600" ht="14.25" customHeight="1">
      <c r="A48600" s="4"/>
      <c r="B48600" s="4"/>
    </row>
    <row r="48601" ht="14.25" customHeight="1">
      <c r="A48601" s="4"/>
      <c r="B48601" s="4"/>
    </row>
    <row r="48602" ht="14.25" customHeight="1">
      <c r="A48602" s="4"/>
      <c r="B48602" s="4"/>
    </row>
    <row r="48603" ht="14.25" customHeight="1">
      <c r="A48603" s="4"/>
      <c r="B48603" s="4"/>
    </row>
    <row r="48604" ht="14.25" customHeight="1">
      <c r="A48604" s="4"/>
      <c r="B48604" s="4"/>
    </row>
    <row r="48605" ht="14.25" customHeight="1">
      <c r="A48605" s="4"/>
      <c r="B48605" s="4"/>
    </row>
    <row r="48606" ht="14.25" customHeight="1">
      <c r="A48606" s="4"/>
      <c r="B48606" s="4"/>
    </row>
    <row r="48607" ht="14.25" customHeight="1">
      <c r="A48607" s="4"/>
      <c r="B48607" s="4"/>
    </row>
    <row r="48608" ht="14.25" customHeight="1">
      <c r="A48608" s="4"/>
      <c r="B48608" s="4"/>
    </row>
    <row r="48609" ht="14.25" customHeight="1">
      <c r="A48609" s="4"/>
      <c r="B48609" s="4"/>
    </row>
    <row r="48610" ht="14.25" customHeight="1">
      <c r="A48610" s="4"/>
      <c r="B48610" s="4"/>
    </row>
    <row r="48611" ht="14.25" customHeight="1">
      <c r="A48611" s="4"/>
      <c r="B48611" s="4"/>
    </row>
    <row r="48612" ht="14.25" customHeight="1">
      <c r="A48612" s="4"/>
      <c r="B48612" s="4"/>
    </row>
    <row r="48613" ht="14.25" customHeight="1">
      <c r="A48613" s="4"/>
      <c r="B48613" s="4"/>
    </row>
    <row r="48614" ht="14.25" customHeight="1">
      <c r="A48614" s="4"/>
      <c r="B48614" s="4"/>
    </row>
    <row r="48615" ht="14.25" customHeight="1">
      <c r="A48615" s="4"/>
      <c r="B48615" s="4"/>
    </row>
    <row r="48616" ht="14.25" customHeight="1">
      <c r="A48616" s="4"/>
      <c r="B48616" s="4"/>
    </row>
    <row r="48617" ht="14.25" customHeight="1">
      <c r="A48617" s="4"/>
      <c r="B48617" s="4"/>
    </row>
    <row r="48618" ht="14.25" customHeight="1">
      <c r="A48618" s="4"/>
      <c r="B48618" s="4"/>
    </row>
    <row r="48619" ht="14.25" customHeight="1">
      <c r="A48619" s="4"/>
      <c r="B48619" s="4"/>
    </row>
    <row r="48620" ht="14.25" customHeight="1">
      <c r="A48620" s="4"/>
      <c r="B48620" s="4"/>
    </row>
    <row r="48621" ht="14.25" customHeight="1">
      <c r="A48621" s="4"/>
      <c r="B48621" s="4"/>
    </row>
    <row r="48622" ht="14.25" customHeight="1">
      <c r="A48622" s="4"/>
      <c r="B48622" s="4"/>
    </row>
    <row r="48623" ht="14.25" customHeight="1">
      <c r="A48623" s="4"/>
      <c r="B48623" s="4"/>
    </row>
    <row r="48624" ht="14.25" customHeight="1">
      <c r="A48624" s="4"/>
      <c r="B48624" s="4"/>
    </row>
    <row r="48625" ht="14.25" customHeight="1">
      <c r="A48625" s="4"/>
      <c r="B48625" s="4"/>
    </row>
    <row r="48626" ht="14.25" customHeight="1">
      <c r="A48626" s="4"/>
      <c r="B48626" s="4"/>
    </row>
    <row r="48627" ht="14.25" customHeight="1">
      <c r="A48627" s="4"/>
      <c r="B48627" s="4"/>
    </row>
    <row r="48628" ht="14.25" customHeight="1">
      <c r="A48628" s="4"/>
      <c r="B48628" s="4"/>
    </row>
    <row r="48629" ht="14.25" customHeight="1">
      <c r="A48629" s="4"/>
      <c r="B48629" s="4"/>
    </row>
    <row r="48630" ht="14.25" customHeight="1">
      <c r="A48630" s="4"/>
      <c r="B48630" s="4"/>
    </row>
    <row r="48631" ht="14.25" customHeight="1">
      <c r="A48631" s="4"/>
      <c r="B48631" s="4"/>
    </row>
    <row r="48632" ht="14.25" customHeight="1">
      <c r="A48632" s="4"/>
      <c r="B48632" s="4"/>
    </row>
    <row r="48633" ht="14.25" customHeight="1">
      <c r="A48633" s="4"/>
      <c r="B48633" s="4"/>
    </row>
    <row r="48634" ht="14.25" customHeight="1">
      <c r="A48634" s="4"/>
      <c r="B48634" s="4"/>
    </row>
    <row r="48635" ht="14.25" customHeight="1">
      <c r="A48635" s="4"/>
      <c r="B48635" s="4"/>
    </row>
    <row r="48636" ht="14.25" customHeight="1">
      <c r="A48636" s="4"/>
      <c r="B48636" s="4"/>
    </row>
    <row r="48637" ht="14.25" customHeight="1">
      <c r="A48637" s="4"/>
      <c r="B48637" s="4"/>
    </row>
    <row r="48638" ht="14.25" customHeight="1">
      <c r="A48638" s="4"/>
      <c r="B48638" s="4"/>
    </row>
    <row r="48639" ht="14.25" customHeight="1">
      <c r="A48639" s="4"/>
      <c r="B48639" s="4"/>
    </row>
    <row r="48640" ht="14.25" customHeight="1">
      <c r="A48640" s="4"/>
      <c r="B48640" s="4"/>
    </row>
    <row r="48641" ht="14.25" customHeight="1">
      <c r="A48641" s="4"/>
      <c r="B48641" s="4"/>
    </row>
    <row r="48642" ht="14.25" customHeight="1">
      <c r="A48642" s="4"/>
      <c r="B48642" s="4"/>
    </row>
    <row r="48643" ht="14.25" customHeight="1">
      <c r="A48643" s="4"/>
      <c r="B48643" s="4"/>
    </row>
    <row r="48644" ht="14.25" customHeight="1">
      <c r="A48644" s="4"/>
      <c r="B48644" s="4"/>
    </row>
    <row r="48645" ht="14.25" customHeight="1">
      <c r="A48645" s="4"/>
      <c r="B48645" s="4"/>
    </row>
    <row r="48646" ht="14.25" customHeight="1">
      <c r="A48646" s="4"/>
      <c r="B48646" s="4"/>
    </row>
    <row r="48647" ht="14.25" customHeight="1">
      <c r="A48647" s="4"/>
      <c r="B48647" s="4"/>
    </row>
    <row r="48648" ht="14.25" customHeight="1">
      <c r="A48648" s="4"/>
      <c r="B48648" s="4"/>
    </row>
    <row r="48649" ht="14.25" customHeight="1">
      <c r="A48649" s="4"/>
      <c r="B48649" s="4"/>
    </row>
    <row r="48650" ht="14.25" customHeight="1">
      <c r="A48650" s="4"/>
      <c r="B48650" s="4"/>
    </row>
    <row r="48651" ht="14.25" customHeight="1">
      <c r="A48651" s="4"/>
      <c r="B48651" s="4"/>
    </row>
    <row r="48652" ht="14.25" customHeight="1">
      <c r="A48652" s="4"/>
      <c r="B48652" s="4"/>
    </row>
    <row r="48653" ht="14.25" customHeight="1">
      <c r="A48653" s="4"/>
      <c r="B48653" s="4"/>
    </row>
    <row r="48654" ht="14.25" customHeight="1">
      <c r="A48654" s="4"/>
      <c r="B48654" s="4"/>
    </row>
    <row r="48655" ht="14.25" customHeight="1">
      <c r="A48655" s="4"/>
      <c r="B48655" s="4"/>
    </row>
    <row r="48656" ht="14.25" customHeight="1">
      <c r="A48656" s="4"/>
      <c r="B48656" s="4"/>
    </row>
    <row r="48657" ht="14.25" customHeight="1">
      <c r="A48657" s="4"/>
      <c r="B48657" s="4"/>
    </row>
    <row r="48658" ht="14.25" customHeight="1">
      <c r="A48658" s="4"/>
      <c r="B48658" s="4"/>
    </row>
    <row r="48659" ht="14.25" customHeight="1">
      <c r="A48659" s="4"/>
      <c r="B48659" s="4"/>
    </row>
    <row r="48660" ht="14.25" customHeight="1">
      <c r="A48660" s="4"/>
      <c r="B48660" s="4"/>
    </row>
    <row r="48661" ht="14.25" customHeight="1">
      <c r="A48661" s="4"/>
      <c r="B48661" s="4"/>
    </row>
    <row r="48662" ht="14.25" customHeight="1">
      <c r="A48662" s="4"/>
      <c r="B48662" s="4"/>
    </row>
    <row r="48663" ht="14.25" customHeight="1">
      <c r="A48663" s="4"/>
      <c r="B48663" s="4"/>
    </row>
    <row r="48664" ht="14.25" customHeight="1">
      <c r="A48664" s="4"/>
      <c r="B48664" s="4"/>
    </row>
    <row r="48665" ht="14.25" customHeight="1">
      <c r="A48665" s="4"/>
      <c r="B48665" s="4"/>
    </row>
    <row r="48666" ht="14.25" customHeight="1">
      <c r="A48666" s="4"/>
      <c r="B48666" s="4"/>
    </row>
    <row r="48667" ht="14.25" customHeight="1">
      <c r="A48667" s="4"/>
      <c r="B48667" s="4"/>
    </row>
    <row r="48668" ht="14.25" customHeight="1">
      <c r="A48668" s="4"/>
      <c r="B48668" s="4"/>
    </row>
    <row r="48669" ht="14.25" customHeight="1">
      <c r="A48669" s="4"/>
      <c r="B48669" s="4"/>
    </row>
    <row r="48670" ht="14.25" customHeight="1">
      <c r="A48670" s="4"/>
      <c r="B48670" s="4"/>
    </row>
    <row r="48671" ht="14.25" customHeight="1">
      <c r="A48671" s="4"/>
      <c r="B48671" s="4"/>
    </row>
    <row r="48672" ht="14.25" customHeight="1">
      <c r="A48672" s="4"/>
      <c r="B48672" s="4"/>
    </row>
    <row r="48673" ht="14.25" customHeight="1">
      <c r="A48673" s="4"/>
      <c r="B48673" s="4"/>
    </row>
    <row r="48674" ht="14.25" customHeight="1">
      <c r="A48674" s="4"/>
      <c r="B48674" s="4"/>
    </row>
    <row r="48675" ht="14.25" customHeight="1">
      <c r="A48675" s="4"/>
      <c r="B48675" s="4"/>
    </row>
    <row r="48676" ht="14.25" customHeight="1">
      <c r="A48676" s="4"/>
      <c r="B48676" s="4"/>
    </row>
    <row r="48677" ht="14.25" customHeight="1">
      <c r="A48677" s="4"/>
      <c r="B48677" s="4"/>
    </row>
    <row r="48678" ht="14.25" customHeight="1">
      <c r="A48678" s="4"/>
      <c r="B48678" s="4"/>
    </row>
    <row r="48679" ht="14.25" customHeight="1">
      <c r="A48679" s="4"/>
      <c r="B48679" s="4"/>
    </row>
    <row r="48680" ht="14.25" customHeight="1">
      <c r="A48680" s="4"/>
      <c r="B48680" s="4"/>
    </row>
    <row r="48681" ht="14.25" customHeight="1">
      <c r="A48681" s="4"/>
      <c r="B48681" s="4"/>
    </row>
    <row r="48682" ht="14.25" customHeight="1">
      <c r="A48682" s="4"/>
      <c r="B48682" s="4"/>
    </row>
    <row r="48683" ht="14.25" customHeight="1">
      <c r="A48683" s="4"/>
      <c r="B48683" s="4"/>
    </row>
    <row r="48684" ht="14.25" customHeight="1">
      <c r="A48684" s="4"/>
      <c r="B48684" s="4"/>
    </row>
    <row r="48685" ht="14.25" customHeight="1">
      <c r="A48685" s="4"/>
      <c r="B48685" s="4"/>
    </row>
    <row r="48686" ht="14.25" customHeight="1">
      <c r="A48686" s="4"/>
      <c r="B48686" s="4"/>
    </row>
    <row r="48687" ht="14.25" customHeight="1">
      <c r="A48687" s="4"/>
      <c r="B48687" s="4"/>
    </row>
    <row r="48688" ht="14.25" customHeight="1">
      <c r="A48688" s="4"/>
      <c r="B48688" s="4"/>
    </row>
    <row r="48689" ht="14.25" customHeight="1">
      <c r="A48689" s="4"/>
      <c r="B48689" s="4"/>
    </row>
    <row r="48690" ht="14.25" customHeight="1">
      <c r="A48690" s="4"/>
      <c r="B48690" s="4"/>
    </row>
    <row r="48691" ht="14.25" customHeight="1">
      <c r="A48691" s="4"/>
      <c r="B48691" s="4"/>
    </row>
    <row r="48692" ht="14.25" customHeight="1">
      <c r="A48692" s="4"/>
      <c r="B48692" s="4"/>
    </row>
    <row r="48693" ht="14.25" customHeight="1">
      <c r="A48693" s="4"/>
      <c r="B48693" s="4"/>
    </row>
    <row r="48694" ht="14.25" customHeight="1">
      <c r="A48694" s="4"/>
      <c r="B48694" s="4"/>
    </row>
    <row r="48695" ht="14.25" customHeight="1">
      <c r="A48695" s="4"/>
      <c r="B48695" s="4"/>
    </row>
    <row r="48696" ht="14.25" customHeight="1">
      <c r="A48696" s="4"/>
      <c r="B48696" s="4"/>
    </row>
    <row r="48697" ht="14.25" customHeight="1">
      <c r="A48697" s="4"/>
      <c r="B48697" s="4"/>
    </row>
    <row r="48698" ht="14.25" customHeight="1">
      <c r="A48698" s="4"/>
      <c r="B48698" s="4"/>
    </row>
    <row r="48699" ht="14.25" customHeight="1">
      <c r="A48699" s="4"/>
      <c r="B48699" s="4"/>
    </row>
    <row r="48700" ht="14.25" customHeight="1">
      <c r="A48700" s="4"/>
      <c r="B48700" s="4"/>
    </row>
    <row r="48701" ht="14.25" customHeight="1">
      <c r="A48701" s="4"/>
      <c r="B48701" s="4"/>
    </row>
    <row r="48702" ht="14.25" customHeight="1">
      <c r="A48702" s="4"/>
      <c r="B48702" s="4"/>
    </row>
    <row r="48703" ht="14.25" customHeight="1">
      <c r="A48703" s="4"/>
      <c r="B48703" s="4"/>
    </row>
    <row r="48704" ht="14.25" customHeight="1">
      <c r="A48704" s="4"/>
      <c r="B48704" s="4"/>
    </row>
    <row r="48705" ht="14.25" customHeight="1">
      <c r="A48705" s="4"/>
      <c r="B48705" s="4"/>
    </row>
    <row r="48706" ht="14.25" customHeight="1">
      <c r="A48706" s="4"/>
      <c r="B48706" s="4"/>
    </row>
    <row r="48707" ht="14.25" customHeight="1">
      <c r="A48707" s="4"/>
      <c r="B48707" s="4"/>
    </row>
    <row r="48708" ht="14.25" customHeight="1">
      <c r="A48708" s="4"/>
      <c r="B48708" s="4"/>
    </row>
    <row r="48709" ht="14.25" customHeight="1">
      <c r="A48709" s="4"/>
      <c r="B48709" s="4"/>
    </row>
    <row r="48710" ht="14.25" customHeight="1">
      <c r="A48710" s="4"/>
      <c r="B48710" s="4"/>
    </row>
    <row r="48711" ht="14.25" customHeight="1">
      <c r="A48711" s="4"/>
      <c r="B48711" s="4"/>
    </row>
    <row r="48712" ht="14.25" customHeight="1">
      <c r="A48712" s="4"/>
      <c r="B48712" s="4"/>
    </row>
    <row r="48713" ht="14.25" customHeight="1">
      <c r="A48713" s="4"/>
      <c r="B48713" s="4"/>
    </row>
    <row r="48714" ht="14.25" customHeight="1">
      <c r="A48714" s="4"/>
      <c r="B48714" s="4"/>
    </row>
    <row r="48715" ht="14.25" customHeight="1">
      <c r="A48715" s="4"/>
      <c r="B48715" s="4"/>
    </row>
    <row r="48716" ht="14.25" customHeight="1">
      <c r="A48716" s="4"/>
      <c r="B48716" s="4"/>
    </row>
    <row r="48717" ht="14.25" customHeight="1">
      <c r="A48717" s="4"/>
      <c r="B48717" s="4"/>
    </row>
    <row r="48718" ht="14.25" customHeight="1">
      <c r="A48718" s="4"/>
      <c r="B48718" s="4"/>
    </row>
    <row r="48719" ht="14.25" customHeight="1">
      <c r="A48719" s="4"/>
      <c r="B48719" s="4"/>
    </row>
    <row r="48720" ht="14.25" customHeight="1">
      <c r="A48720" s="4"/>
      <c r="B48720" s="4"/>
    </row>
    <row r="48721" ht="14.25" customHeight="1">
      <c r="A48721" s="4"/>
      <c r="B48721" s="4"/>
    </row>
    <row r="48722" ht="14.25" customHeight="1">
      <c r="A48722" s="4"/>
      <c r="B48722" s="4"/>
    </row>
    <row r="48723" ht="14.25" customHeight="1">
      <c r="A48723" s="4"/>
      <c r="B48723" s="4"/>
    </row>
    <row r="48724" ht="14.25" customHeight="1">
      <c r="A48724" s="4"/>
      <c r="B48724" s="4"/>
    </row>
    <row r="48725" ht="14.25" customHeight="1">
      <c r="A48725" s="4"/>
      <c r="B48725" s="4"/>
    </row>
    <row r="48726" ht="14.25" customHeight="1">
      <c r="A48726" s="4"/>
      <c r="B48726" s="4"/>
    </row>
    <row r="48727" ht="14.25" customHeight="1">
      <c r="A48727" s="4"/>
      <c r="B48727" s="4"/>
    </row>
    <row r="48728" ht="14.25" customHeight="1">
      <c r="A48728" s="4"/>
      <c r="B48728" s="4"/>
    </row>
    <row r="48729" ht="14.25" customHeight="1">
      <c r="A48729" s="4"/>
      <c r="B48729" s="4"/>
    </row>
    <row r="48730" ht="14.25" customHeight="1">
      <c r="A48730" s="4"/>
      <c r="B48730" s="4"/>
    </row>
    <row r="48731" ht="14.25" customHeight="1">
      <c r="A48731" s="4"/>
      <c r="B48731" s="4"/>
    </row>
    <row r="48732" ht="14.25" customHeight="1">
      <c r="A48732" s="4"/>
      <c r="B48732" s="4"/>
    </row>
    <row r="48733" ht="14.25" customHeight="1">
      <c r="A48733" s="4"/>
      <c r="B48733" s="4"/>
    </row>
    <row r="48734" ht="14.25" customHeight="1">
      <c r="A48734" s="4"/>
      <c r="B48734" s="4"/>
    </row>
    <row r="48735" ht="14.25" customHeight="1">
      <c r="A48735" s="4"/>
      <c r="B48735" s="4"/>
    </row>
    <row r="48736" ht="14.25" customHeight="1">
      <c r="A48736" s="4"/>
      <c r="B48736" s="4"/>
    </row>
    <row r="48737" ht="14.25" customHeight="1">
      <c r="A48737" s="4"/>
      <c r="B48737" s="4"/>
    </row>
    <row r="48738" ht="14.25" customHeight="1">
      <c r="A48738" s="4"/>
      <c r="B48738" s="4"/>
    </row>
    <row r="48739" ht="14.25" customHeight="1">
      <c r="A48739" s="4"/>
      <c r="B48739" s="4"/>
    </row>
    <row r="48740" ht="14.25" customHeight="1">
      <c r="A48740" s="4"/>
      <c r="B48740" s="4"/>
    </row>
    <row r="48741" ht="14.25" customHeight="1">
      <c r="A48741" s="4"/>
      <c r="B48741" s="4"/>
    </row>
    <row r="48742" ht="14.25" customHeight="1">
      <c r="A48742" s="4"/>
      <c r="B48742" s="4"/>
    </row>
    <row r="48743" ht="14.25" customHeight="1">
      <c r="A48743" s="4"/>
      <c r="B48743" s="4"/>
    </row>
    <row r="48744" ht="14.25" customHeight="1">
      <c r="A48744" s="4"/>
      <c r="B48744" s="4"/>
    </row>
    <row r="48745" ht="14.25" customHeight="1">
      <c r="A48745" s="4"/>
      <c r="B48745" s="4"/>
    </row>
    <row r="48746" ht="14.25" customHeight="1">
      <c r="A48746" s="4"/>
      <c r="B48746" s="4"/>
    </row>
    <row r="48747" ht="14.25" customHeight="1">
      <c r="A48747" s="4"/>
      <c r="B48747" s="4"/>
    </row>
    <row r="48748" ht="14.25" customHeight="1">
      <c r="A48748" s="4"/>
      <c r="B48748" s="4"/>
    </row>
    <row r="48749" ht="14.25" customHeight="1">
      <c r="A48749" s="4"/>
      <c r="B48749" s="4"/>
    </row>
    <row r="48750" ht="14.25" customHeight="1">
      <c r="A48750" s="4"/>
      <c r="B48750" s="4"/>
    </row>
    <row r="48751" ht="14.25" customHeight="1">
      <c r="A48751" s="4"/>
      <c r="B48751" s="4"/>
    </row>
    <row r="48752" ht="14.25" customHeight="1">
      <c r="A48752" s="4"/>
      <c r="B48752" s="4"/>
    </row>
    <row r="48753" ht="14.25" customHeight="1">
      <c r="A48753" s="4"/>
      <c r="B48753" s="4"/>
    </row>
    <row r="48754" ht="14.25" customHeight="1">
      <c r="A48754" s="4"/>
      <c r="B48754" s="4"/>
    </row>
    <row r="48755" ht="14.25" customHeight="1">
      <c r="A48755" s="4"/>
      <c r="B48755" s="4"/>
    </row>
    <row r="48756" ht="14.25" customHeight="1">
      <c r="A48756" s="4"/>
      <c r="B48756" s="4"/>
    </row>
    <row r="48757" ht="14.25" customHeight="1">
      <c r="A48757" s="4"/>
      <c r="B48757" s="4"/>
    </row>
    <row r="48758" ht="14.25" customHeight="1">
      <c r="A48758" s="4"/>
      <c r="B48758" s="4"/>
    </row>
    <row r="48759" ht="14.25" customHeight="1">
      <c r="A48759" s="4"/>
      <c r="B48759" s="4"/>
    </row>
    <row r="48760" ht="14.25" customHeight="1">
      <c r="A48760" s="4"/>
      <c r="B48760" s="4"/>
    </row>
    <row r="48761" ht="14.25" customHeight="1">
      <c r="A48761" s="4"/>
      <c r="B48761" s="4"/>
    </row>
    <row r="48762" ht="14.25" customHeight="1">
      <c r="A48762" s="4"/>
      <c r="B48762" s="4"/>
    </row>
    <row r="48763" ht="14.25" customHeight="1">
      <c r="A48763" s="4"/>
      <c r="B48763" s="4"/>
    </row>
    <row r="48764" ht="14.25" customHeight="1">
      <c r="A48764" s="4"/>
      <c r="B48764" s="4"/>
    </row>
    <row r="48765" ht="14.25" customHeight="1">
      <c r="A48765" s="4"/>
      <c r="B48765" s="4"/>
    </row>
    <row r="48766" ht="14.25" customHeight="1">
      <c r="A48766" s="4"/>
      <c r="B48766" s="4"/>
    </row>
    <row r="48767" ht="14.25" customHeight="1">
      <c r="A48767" s="4"/>
      <c r="B48767" s="4"/>
    </row>
    <row r="48768" ht="14.25" customHeight="1">
      <c r="A48768" s="4"/>
      <c r="B48768" s="4"/>
    </row>
    <row r="48769" ht="14.25" customHeight="1">
      <c r="A48769" s="4"/>
      <c r="B48769" s="4"/>
    </row>
    <row r="48770" ht="14.25" customHeight="1">
      <c r="A48770" s="4"/>
      <c r="B48770" s="4"/>
    </row>
    <row r="48771" ht="14.25" customHeight="1">
      <c r="A48771" s="4"/>
      <c r="B48771" s="4"/>
    </row>
    <row r="48772" ht="14.25" customHeight="1">
      <c r="A48772" s="4"/>
      <c r="B48772" s="4"/>
    </row>
    <row r="48773" ht="14.25" customHeight="1">
      <c r="A48773" s="4"/>
      <c r="B48773" s="4"/>
    </row>
    <row r="48774" ht="14.25" customHeight="1">
      <c r="A48774" s="4"/>
      <c r="B48774" s="4"/>
    </row>
    <row r="48775" ht="14.25" customHeight="1">
      <c r="A48775" s="4"/>
      <c r="B48775" s="4"/>
    </row>
    <row r="48776" ht="14.25" customHeight="1">
      <c r="A48776" s="4"/>
      <c r="B48776" s="4"/>
    </row>
    <row r="48777" ht="14.25" customHeight="1">
      <c r="A48777" s="4"/>
      <c r="B48777" s="4"/>
    </row>
    <row r="48778" ht="14.25" customHeight="1">
      <c r="A48778" s="4"/>
      <c r="B48778" s="4"/>
    </row>
    <row r="48779" ht="14.25" customHeight="1">
      <c r="A48779" s="4"/>
      <c r="B48779" s="4"/>
    </row>
    <row r="48780" ht="14.25" customHeight="1">
      <c r="A48780" s="4"/>
      <c r="B48780" s="4"/>
    </row>
    <row r="48781" ht="14.25" customHeight="1">
      <c r="A48781" s="4"/>
      <c r="B48781" s="4"/>
    </row>
    <row r="48782" ht="14.25" customHeight="1">
      <c r="A48782" s="4"/>
      <c r="B48782" s="4"/>
    </row>
    <row r="48783" ht="14.25" customHeight="1">
      <c r="A48783" s="4"/>
      <c r="B48783" s="4"/>
    </row>
    <row r="48784" ht="14.25" customHeight="1">
      <c r="A48784" s="4"/>
      <c r="B48784" s="4"/>
    </row>
    <row r="48785" ht="14.25" customHeight="1">
      <c r="A48785" s="4"/>
      <c r="B48785" s="4"/>
    </row>
    <row r="48786" ht="14.25" customHeight="1">
      <c r="A48786" s="4"/>
      <c r="B48786" s="4"/>
    </row>
    <row r="48787" ht="14.25" customHeight="1">
      <c r="A48787" s="4"/>
      <c r="B48787" s="4"/>
    </row>
    <row r="48788" ht="14.25" customHeight="1">
      <c r="A48788" s="4"/>
      <c r="B48788" s="4"/>
    </row>
    <row r="48789" ht="14.25" customHeight="1">
      <c r="A48789" s="4"/>
      <c r="B48789" s="4"/>
    </row>
    <row r="48790" ht="14.25" customHeight="1">
      <c r="A48790" s="4"/>
      <c r="B48790" s="4"/>
    </row>
    <row r="48791" ht="14.25" customHeight="1">
      <c r="A48791" s="4"/>
      <c r="B48791" s="4"/>
    </row>
    <row r="48792" ht="14.25" customHeight="1">
      <c r="A48792" s="4"/>
      <c r="B48792" s="4"/>
    </row>
    <row r="48793" ht="14.25" customHeight="1">
      <c r="A48793" s="4"/>
      <c r="B48793" s="4"/>
    </row>
    <row r="48794" ht="14.25" customHeight="1">
      <c r="A48794" s="4"/>
      <c r="B48794" s="4"/>
    </row>
    <row r="48795" ht="14.25" customHeight="1">
      <c r="A48795" s="4"/>
      <c r="B48795" s="4"/>
    </row>
    <row r="48796" ht="14.25" customHeight="1">
      <c r="A48796" s="4"/>
      <c r="B48796" s="4"/>
    </row>
    <row r="48797" ht="14.25" customHeight="1">
      <c r="A48797" s="4"/>
      <c r="B48797" s="4"/>
    </row>
    <row r="48798" ht="14.25" customHeight="1">
      <c r="A48798" s="4"/>
      <c r="B48798" s="4"/>
    </row>
    <row r="48799" ht="14.25" customHeight="1">
      <c r="A48799" s="4"/>
      <c r="B48799" s="4"/>
    </row>
    <row r="48800" ht="14.25" customHeight="1">
      <c r="A48800" s="4"/>
      <c r="B48800" s="4"/>
    </row>
    <row r="48801" ht="14.25" customHeight="1">
      <c r="A48801" s="4"/>
      <c r="B48801" s="4"/>
    </row>
    <row r="48802" ht="14.25" customHeight="1">
      <c r="A48802" s="4"/>
      <c r="B48802" s="4"/>
    </row>
    <row r="48803" ht="14.25" customHeight="1">
      <c r="A48803" s="4"/>
      <c r="B48803" s="4"/>
    </row>
    <row r="48804" ht="14.25" customHeight="1">
      <c r="A48804" s="4"/>
      <c r="B48804" s="4"/>
    </row>
    <row r="48805" ht="14.25" customHeight="1">
      <c r="A48805" s="4"/>
      <c r="B48805" s="4"/>
    </row>
    <row r="48806" ht="14.25" customHeight="1">
      <c r="A48806" s="4"/>
      <c r="B48806" s="4"/>
    </row>
    <row r="48807" ht="14.25" customHeight="1">
      <c r="A48807" s="4"/>
      <c r="B48807" s="4"/>
    </row>
    <row r="48808" ht="14.25" customHeight="1">
      <c r="A48808" s="4"/>
      <c r="B48808" s="4"/>
    </row>
    <row r="48809" ht="14.25" customHeight="1">
      <c r="A48809" s="4"/>
      <c r="B48809" s="4"/>
    </row>
    <row r="48810" ht="14.25" customHeight="1">
      <c r="A48810" s="4"/>
      <c r="B48810" s="4"/>
    </row>
    <row r="48811" ht="14.25" customHeight="1">
      <c r="A48811" s="4"/>
      <c r="B48811" s="4"/>
    </row>
    <row r="48812" ht="14.25" customHeight="1">
      <c r="A48812" s="4"/>
      <c r="B48812" s="4"/>
    </row>
    <row r="48813" ht="14.25" customHeight="1">
      <c r="A48813" s="4"/>
      <c r="B48813" s="4"/>
    </row>
    <row r="48814" ht="14.25" customHeight="1">
      <c r="A48814" s="4"/>
      <c r="B48814" s="4"/>
    </row>
    <row r="48815" ht="14.25" customHeight="1">
      <c r="A48815" s="4"/>
      <c r="B48815" s="4"/>
    </row>
    <row r="48816" ht="14.25" customHeight="1">
      <c r="A48816" s="4"/>
      <c r="B48816" s="4"/>
    </row>
    <row r="48817" ht="14.25" customHeight="1">
      <c r="A48817" s="4"/>
      <c r="B48817" s="4"/>
    </row>
    <row r="48818" ht="14.25" customHeight="1">
      <c r="A48818" s="4"/>
      <c r="B48818" s="4"/>
    </row>
    <row r="48819" ht="14.25" customHeight="1">
      <c r="A48819" s="4"/>
      <c r="B48819" s="4"/>
    </row>
    <row r="48820" ht="14.25" customHeight="1">
      <c r="A48820" s="4"/>
      <c r="B48820" s="4"/>
    </row>
    <row r="48821" ht="14.25" customHeight="1">
      <c r="A48821" s="4"/>
      <c r="B48821" s="4"/>
    </row>
    <row r="48822" ht="14.25" customHeight="1">
      <c r="A48822" s="4"/>
      <c r="B48822" s="4"/>
    </row>
    <row r="48823" ht="14.25" customHeight="1">
      <c r="A48823" s="4"/>
      <c r="B48823" s="4"/>
    </row>
    <row r="48824" ht="14.25" customHeight="1">
      <c r="A48824" s="4"/>
      <c r="B48824" s="4"/>
    </row>
    <row r="48825" ht="14.25" customHeight="1">
      <c r="A48825" s="4"/>
      <c r="B48825" s="4"/>
    </row>
    <row r="48826" ht="14.25" customHeight="1">
      <c r="A48826" s="4"/>
      <c r="B48826" s="4"/>
    </row>
    <row r="48827" ht="14.25" customHeight="1">
      <c r="A48827" s="4"/>
      <c r="B48827" s="4"/>
    </row>
    <row r="48828" ht="14.25" customHeight="1">
      <c r="A48828" s="4"/>
      <c r="B48828" s="4"/>
    </row>
    <row r="48829" ht="14.25" customHeight="1">
      <c r="A48829" s="4"/>
      <c r="B48829" s="4"/>
    </row>
    <row r="48830" ht="14.25" customHeight="1">
      <c r="A48830" s="4"/>
      <c r="B48830" s="4"/>
    </row>
    <row r="48831" ht="14.25" customHeight="1">
      <c r="A48831" s="4"/>
      <c r="B48831" s="4"/>
    </row>
    <row r="48832" ht="14.25" customHeight="1">
      <c r="A48832" s="4"/>
      <c r="B48832" s="4"/>
    </row>
    <row r="48833" ht="14.25" customHeight="1">
      <c r="A48833" s="4"/>
      <c r="B48833" s="4"/>
    </row>
    <row r="48834" ht="14.25" customHeight="1">
      <c r="A48834" s="4"/>
      <c r="B48834" s="4"/>
    </row>
    <row r="48835" ht="14.25" customHeight="1">
      <c r="A48835" s="4"/>
      <c r="B48835" s="4"/>
    </row>
    <row r="48836" ht="14.25" customHeight="1">
      <c r="A48836" s="4"/>
      <c r="B48836" s="4"/>
    </row>
    <row r="48837" ht="14.25" customHeight="1">
      <c r="A48837" s="4"/>
      <c r="B48837" s="4"/>
    </row>
    <row r="48838" ht="14.25" customHeight="1">
      <c r="A48838" s="4"/>
      <c r="B48838" s="4"/>
    </row>
    <row r="48839" ht="14.25" customHeight="1">
      <c r="A48839" s="4"/>
      <c r="B48839" s="4"/>
    </row>
    <row r="48840" ht="14.25" customHeight="1">
      <c r="A48840" s="4"/>
      <c r="B48840" s="4"/>
    </row>
    <row r="48841" ht="14.25" customHeight="1">
      <c r="A48841" s="4"/>
      <c r="B48841" s="4"/>
    </row>
    <row r="48842" ht="14.25" customHeight="1">
      <c r="A48842" s="4"/>
      <c r="B48842" s="4"/>
    </row>
    <row r="48843" ht="14.25" customHeight="1">
      <c r="A48843" s="4"/>
      <c r="B48843" s="4"/>
    </row>
    <row r="48844" ht="14.25" customHeight="1">
      <c r="A48844" s="4"/>
      <c r="B48844" s="4"/>
    </row>
    <row r="48845" ht="14.25" customHeight="1">
      <c r="A48845" s="4"/>
      <c r="B48845" s="4"/>
    </row>
    <row r="48846" ht="14.25" customHeight="1">
      <c r="A48846" s="4"/>
      <c r="B48846" s="4"/>
    </row>
    <row r="48847" ht="14.25" customHeight="1">
      <c r="A48847" s="4"/>
      <c r="B48847" s="4"/>
    </row>
    <row r="48848" ht="14.25" customHeight="1">
      <c r="A48848" s="4"/>
      <c r="B48848" s="4"/>
    </row>
    <row r="48849" ht="14.25" customHeight="1">
      <c r="A48849" s="4"/>
      <c r="B48849" s="4"/>
    </row>
    <row r="48850" ht="14.25" customHeight="1">
      <c r="A48850" s="4"/>
      <c r="B48850" s="4"/>
    </row>
    <row r="48851" ht="14.25" customHeight="1">
      <c r="A48851" s="4"/>
      <c r="B48851" s="4"/>
    </row>
    <row r="48852" ht="14.25" customHeight="1">
      <c r="A48852" s="4"/>
      <c r="B48852" s="4"/>
    </row>
    <row r="48853" ht="14.25" customHeight="1">
      <c r="A48853" s="4"/>
      <c r="B48853" s="4"/>
    </row>
    <row r="48854" ht="14.25" customHeight="1">
      <c r="A48854" s="4"/>
      <c r="B48854" s="4"/>
    </row>
    <row r="48855" ht="14.25" customHeight="1">
      <c r="A48855" s="4"/>
      <c r="B48855" s="4"/>
    </row>
    <row r="48856" ht="14.25" customHeight="1">
      <c r="A48856" s="4"/>
      <c r="B48856" s="4"/>
    </row>
    <row r="48857" ht="14.25" customHeight="1">
      <c r="A48857" s="4"/>
      <c r="B48857" s="4"/>
    </row>
    <row r="48858" ht="14.25" customHeight="1">
      <c r="A48858" s="4"/>
      <c r="B48858" s="4"/>
    </row>
    <row r="48859" ht="14.25" customHeight="1">
      <c r="A48859" s="4"/>
      <c r="B48859" s="4"/>
    </row>
    <row r="48860" ht="14.25" customHeight="1">
      <c r="A48860" s="4"/>
      <c r="B48860" s="4"/>
    </row>
    <row r="48861" ht="14.25" customHeight="1">
      <c r="A48861" s="4"/>
      <c r="B48861" s="4"/>
    </row>
    <row r="48862" ht="14.25" customHeight="1">
      <c r="A48862" s="4"/>
      <c r="B48862" s="4"/>
    </row>
    <row r="48863" ht="14.25" customHeight="1">
      <c r="A48863" s="4"/>
      <c r="B48863" s="4"/>
    </row>
    <row r="48864" ht="14.25" customHeight="1">
      <c r="A48864" s="4"/>
      <c r="B48864" s="4"/>
    </row>
    <row r="48865" ht="14.25" customHeight="1">
      <c r="A48865" s="4"/>
      <c r="B48865" s="4"/>
    </row>
    <row r="48866" ht="14.25" customHeight="1">
      <c r="A48866" s="4"/>
      <c r="B48866" s="4"/>
    </row>
    <row r="48867" ht="14.25" customHeight="1">
      <c r="A48867" s="4"/>
      <c r="B48867" s="4"/>
    </row>
    <row r="48868" ht="14.25" customHeight="1">
      <c r="A48868" s="4"/>
      <c r="B48868" s="4"/>
    </row>
    <row r="48869" ht="14.25" customHeight="1">
      <c r="A48869" s="4"/>
      <c r="B48869" s="4"/>
    </row>
    <row r="48870" ht="14.25" customHeight="1">
      <c r="A48870" s="4"/>
      <c r="B48870" s="4"/>
    </row>
    <row r="48871" ht="14.25" customHeight="1">
      <c r="A48871" s="4"/>
      <c r="B48871" s="4"/>
    </row>
    <row r="48872" ht="14.25" customHeight="1">
      <c r="A48872" s="4"/>
      <c r="B48872" s="4"/>
    </row>
    <row r="48873" ht="14.25" customHeight="1">
      <c r="A48873" s="4"/>
      <c r="B48873" s="4"/>
    </row>
    <row r="48874" ht="14.25" customHeight="1">
      <c r="A48874" s="4"/>
      <c r="B48874" s="4"/>
    </row>
    <row r="48875" ht="14.25" customHeight="1">
      <c r="A48875" s="4"/>
      <c r="B48875" s="4"/>
    </row>
    <row r="48876" ht="14.25" customHeight="1">
      <c r="A48876" s="4"/>
      <c r="B48876" s="4"/>
    </row>
    <row r="48877" ht="14.25" customHeight="1">
      <c r="A48877" s="4"/>
      <c r="B48877" s="4"/>
    </row>
    <row r="48878" ht="14.25" customHeight="1">
      <c r="A48878" s="4"/>
      <c r="B48878" s="4"/>
    </row>
    <row r="48879" ht="14.25" customHeight="1">
      <c r="A48879" s="4"/>
      <c r="B48879" s="4"/>
    </row>
    <row r="48880" ht="14.25" customHeight="1">
      <c r="A48880" s="4"/>
      <c r="B48880" s="4"/>
    </row>
    <row r="48881" ht="14.25" customHeight="1">
      <c r="A48881" s="4"/>
      <c r="B48881" s="4"/>
    </row>
    <row r="48882" ht="14.25" customHeight="1">
      <c r="A48882" s="4"/>
      <c r="B48882" s="4"/>
    </row>
    <row r="48883" ht="14.25" customHeight="1">
      <c r="A48883" s="4"/>
      <c r="B48883" s="4"/>
    </row>
    <row r="48884" ht="14.25" customHeight="1">
      <c r="A48884" s="4"/>
      <c r="B48884" s="4"/>
    </row>
    <row r="48885" ht="14.25" customHeight="1">
      <c r="A48885" s="4"/>
      <c r="B48885" s="4"/>
    </row>
    <row r="48886" ht="14.25" customHeight="1">
      <c r="A48886" s="4"/>
      <c r="B48886" s="4"/>
    </row>
    <row r="48887" ht="14.25" customHeight="1">
      <c r="A48887" s="4"/>
      <c r="B48887" s="4"/>
    </row>
    <row r="48888" ht="14.25" customHeight="1">
      <c r="A48888" s="4"/>
      <c r="B48888" s="4"/>
    </row>
    <row r="48889" ht="14.25" customHeight="1">
      <c r="A48889" s="4"/>
      <c r="B48889" s="4"/>
    </row>
    <row r="48890" ht="14.25" customHeight="1">
      <c r="A48890" s="4"/>
      <c r="B48890" s="4"/>
    </row>
    <row r="48891" ht="14.25" customHeight="1">
      <c r="A48891" s="4"/>
      <c r="B48891" s="4"/>
    </row>
    <row r="48892" ht="14.25" customHeight="1">
      <c r="A48892" s="4"/>
      <c r="B48892" s="4"/>
    </row>
    <row r="48893" ht="14.25" customHeight="1">
      <c r="A48893" s="4"/>
      <c r="B48893" s="4"/>
    </row>
    <row r="48894" ht="14.25" customHeight="1">
      <c r="A48894" s="4"/>
      <c r="B48894" s="4"/>
    </row>
    <row r="48895" ht="14.25" customHeight="1">
      <c r="A48895" s="4"/>
      <c r="B48895" s="4"/>
    </row>
    <row r="48896" ht="14.25" customHeight="1">
      <c r="A48896" s="4"/>
      <c r="B48896" s="4"/>
    </row>
    <row r="48897" ht="14.25" customHeight="1">
      <c r="A48897" s="4"/>
      <c r="B48897" s="4"/>
    </row>
    <row r="48898" ht="14.25" customHeight="1">
      <c r="A48898" s="4"/>
      <c r="B48898" s="4"/>
    </row>
    <row r="48899" ht="14.25" customHeight="1">
      <c r="A48899" s="4"/>
      <c r="B48899" s="4"/>
    </row>
    <row r="48900" ht="14.25" customHeight="1">
      <c r="A48900" s="4"/>
      <c r="B48900" s="4"/>
    </row>
    <row r="48901" ht="14.25" customHeight="1">
      <c r="A48901" s="4"/>
      <c r="B48901" s="4"/>
    </row>
    <row r="48902" ht="14.25" customHeight="1">
      <c r="A48902" s="4"/>
      <c r="B48902" s="4"/>
    </row>
    <row r="48903" ht="14.25" customHeight="1">
      <c r="A48903" s="4"/>
      <c r="B48903" s="4"/>
    </row>
    <row r="48904" ht="14.25" customHeight="1">
      <c r="A48904" s="4"/>
      <c r="B48904" s="4"/>
    </row>
    <row r="48905" ht="14.25" customHeight="1">
      <c r="A48905" s="4"/>
      <c r="B48905" s="4"/>
    </row>
    <row r="48906" ht="14.25" customHeight="1">
      <c r="A48906" s="4"/>
      <c r="B48906" s="4"/>
    </row>
    <row r="48907" ht="14.25" customHeight="1">
      <c r="A48907" s="4"/>
      <c r="B48907" s="4"/>
    </row>
    <row r="48908" ht="14.25" customHeight="1">
      <c r="A48908" s="4"/>
      <c r="B48908" s="4"/>
    </row>
    <row r="48909" ht="14.25" customHeight="1">
      <c r="A48909" s="4"/>
      <c r="B48909" s="4"/>
    </row>
    <row r="48910" ht="14.25" customHeight="1">
      <c r="A48910" s="4"/>
      <c r="B48910" s="4"/>
    </row>
    <row r="48911" ht="14.25" customHeight="1">
      <c r="A48911" s="4"/>
      <c r="B48911" s="4"/>
    </row>
    <row r="48912" ht="14.25" customHeight="1">
      <c r="A48912" s="4"/>
      <c r="B48912" s="4"/>
    </row>
    <row r="48913" ht="14.25" customHeight="1">
      <c r="A48913" s="4"/>
      <c r="B48913" s="4"/>
    </row>
    <row r="48914" ht="14.25" customHeight="1">
      <c r="A48914" s="4"/>
      <c r="B48914" s="4"/>
    </row>
    <row r="48915" ht="14.25" customHeight="1">
      <c r="A48915" s="4"/>
      <c r="B48915" s="4"/>
    </row>
    <row r="48916" ht="14.25" customHeight="1">
      <c r="A48916" s="4"/>
      <c r="B48916" s="4"/>
    </row>
    <row r="48917" ht="14.25" customHeight="1">
      <c r="A48917" s="4"/>
      <c r="B48917" s="4"/>
    </row>
    <row r="48918" ht="14.25" customHeight="1">
      <c r="A48918" s="4"/>
      <c r="B48918" s="4"/>
    </row>
    <row r="48919" ht="14.25" customHeight="1">
      <c r="A48919" s="4"/>
      <c r="B48919" s="4"/>
    </row>
    <row r="48920" ht="14.25" customHeight="1">
      <c r="A48920" s="4"/>
      <c r="B48920" s="4"/>
    </row>
    <row r="48921" ht="14.25" customHeight="1">
      <c r="A48921" s="4"/>
      <c r="B48921" s="4"/>
    </row>
    <row r="48922" ht="14.25" customHeight="1">
      <c r="A48922" s="4"/>
      <c r="B48922" s="4"/>
    </row>
    <row r="48923" ht="14.25" customHeight="1">
      <c r="A48923" s="4"/>
      <c r="B48923" s="4"/>
    </row>
    <row r="48924" ht="14.25" customHeight="1">
      <c r="A48924" s="4"/>
      <c r="B48924" s="4"/>
    </row>
    <row r="48925" ht="14.25" customHeight="1">
      <c r="A48925" s="4"/>
      <c r="B48925" s="4"/>
    </row>
    <row r="48926" ht="14.25" customHeight="1">
      <c r="A48926" s="4"/>
      <c r="B48926" s="4"/>
    </row>
    <row r="48927" ht="14.25" customHeight="1">
      <c r="A48927" s="4"/>
      <c r="B48927" s="4"/>
    </row>
    <row r="48928" ht="14.25" customHeight="1">
      <c r="A48928" s="4"/>
      <c r="B48928" s="4"/>
    </row>
    <row r="48929" ht="14.25" customHeight="1">
      <c r="A48929" s="4"/>
      <c r="B48929" s="4"/>
    </row>
    <row r="48930" ht="14.25" customHeight="1">
      <c r="A48930" s="4"/>
      <c r="B48930" s="4"/>
    </row>
    <row r="48931" ht="14.25" customHeight="1">
      <c r="A48931" s="4"/>
      <c r="B48931" s="4"/>
    </row>
    <row r="48932" ht="14.25" customHeight="1">
      <c r="A48932" s="4"/>
      <c r="B48932" s="4"/>
    </row>
    <row r="48933" ht="14.25" customHeight="1">
      <c r="A48933" s="4"/>
      <c r="B48933" s="4"/>
    </row>
    <row r="48934" ht="14.25" customHeight="1">
      <c r="A48934" s="4"/>
      <c r="B48934" s="4"/>
    </row>
    <row r="48935" ht="14.25" customHeight="1">
      <c r="A48935" s="4"/>
      <c r="B48935" s="4"/>
    </row>
    <row r="48936" ht="14.25" customHeight="1">
      <c r="A48936" s="4"/>
      <c r="B48936" s="4"/>
    </row>
    <row r="48937" ht="14.25" customHeight="1">
      <c r="A48937" s="4"/>
      <c r="B48937" s="4"/>
    </row>
    <row r="48938" ht="14.25" customHeight="1">
      <c r="A48938" s="4"/>
      <c r="B48938" s="4"/>
    </row>
    <row r="48939" ht="14.25" customHeight="1">
      <c r="A48939" s="4"/>
      <c r="B48939" s="4"/>
    </row>
    <row r="48940" ht="14.25" customHeight="1">
      <c r="A48940" s="4"/>
      <c r="B48940" s="4"/>
    </row>
    <row r="48941" ht="14.25" customHeight="1">
      <c r="A48941" s="4"/>
      <c r="B48941" s="4"/>
    </row>
    <row r="48942" ht="14.25" customHeight="1">
      <c r="A48942" s="4"/>
      <c r="B48942" s="4"/>
    </row>
    <row r="48943" ht="14.25" customHeight="1">
      <c r="A48943" s="4"/>
      <c r="B48943" s="4"/>
    </row>
    <row r="48944" ht="14.25" customHeight="1">
      <c r="A48944" s="4"/>
      <c r="B48944" s="4"/>
    </row>
    <row r="48945" ht="14.25" customHeight="1">
      <c r="A48945" s="4"/>
      <c r="B48945" s="4"/>
    </row>
    <row r="48946" ht="14.25" customHeight="1">
      <c r="A48946" s="4"/>
      <c r="B48946" s="4"/>
    </row>
    <row r="48947" ht="14.25" customHeight="1">
      <c r="A48947" s="4"/>
      <c r="B48947" s="4"/>
    </row>
    <row r="48948" ht="14.25" customHeight="1">
      <c r="A48948" s="4"/>
      <c r="B48948" s="4"/>
    </row>
    <row r="48949" ht="14.25" customHeight="1">
      <c r="A48949" s="4"/>
      <c r="B48949" s="4"/>
    </row>
    <row r="48950" ht="14.25" customHeight="1">
      <c r="A48950" s="4"/>
      <c r="B48950" s="4"/>
    </row>
    <row r="48951" ht="14.25" customHeight="1">
      <c r="A48951" s="4"/>
      <c r="B48951" s="4"/>
    </row>
    <row r="48952" ht="14.25" customHeight="1">
      <c r="A48952" s="4"/>
      <c r="B48952" s="4"/>
    </row>
    <row r="48953" ht="14.25" customHeight="1">
      <c r="A48953" s="4"/>
      <c r="B48953" s="4"/>
    </row>
    <row r="48954" ht="14.25" customHeight="1">
      <c r="A48954" s="4"/>
      <c r="B48954" s="4"/>
    </row>
    <row r="48955" ht="14.25" customHeight="1">
      <c r="A48955" s="4"/>
      <c r="B48955" s="4"/>
    </row>
    <row r="48956" ht="14.25" customHeight="1">
      <c r="A48956" s="4"/>
      <c r="B48956" s="4"/>
    </row>
    <row r="48957" ht="14.25" customHeight="1">
      <c r="A48957" s="4"/>
      <c r="B48957" s="4"/>
    </row>
    <row r="48958" ht="14.25" customHeight="1">
      <c r="A48958" s="4"/>
      <c r="B48958" s="4"/>
    </row>
    <row r="48959" ht="14.25" customHeight="1">
      <c r="A48959" s="4"/>
      <c r="B48959" s="4"/>
    </row>
    <row r="48960" ht="14.25" customHeight="1">
      <c r="A48960" s="4"/>
      <c r="B48960" s="4"/>
    </row>
    <row r="48961" ht="14.25" customHeight="1">
      <c r="A48961" s="4"/>
      <c r="B48961" s="4"/>
    </row>
    <row r="48962" ht="14.25" customHeight="1">
      <c r="A48962" s="4"/>
      <c r="B48962" s="4"/>
    </row>
    <row r="48963" ht="14.25" customHeight="1">
      <c r="A48963" s="4"/>
      <c r="B48963" s="4"/>
    </row>
    <row r="48964" ht="14.25" customHeight="1">
      <c r="A48964" s="4"/>
      <c r="B48964" s="4"/>
    </row>
    <row r="48965" ht="14.25" customHeight="1">
      <c r="A48965" s="4"/>
      <c r="B48965" s="4"/>
    </row>
    <row r="48966" ht="14.25" customHeight="1">
      <c r="A48966" s="4"/>
      <c r="B48966" s="4"/>
    </row>
    <row r="48967" ht="14.25" customHeight="1">
      <c r="A48967" s="4"/>
      <c r="B48967" s="4"/>
    </row>
    <row r="48968" ht="14.25" customHeight="1">
      <c r="A48968" s="4"/>
      <c r="B48968" s="4"/>
    </row>
    <row r="48969" ht="14.25" customHeight="1">
      <c r="A48969" s="4"/>
      <c r="B48969" s="4"/>
    </row>
    <row r="48970" ht="14.25" customHeight="1">
      <c r="A48970" s="4"/>
      <c r="B48970" s="4"/>
    </row>
    <row r="48971" ht="14.25" customHeight="1">
      <c r="A48971" s="4"/>
      <c r="B48971" s="4"/>
    </row>
    <row r="48972" ht="14.25" customHeight="1">
      <c r="A48972" s="4"/>
      <c r="B48972" s="4"/>
    </row>
    <row r="48973" ht="14.25" customHeight="1">
      <c r="A48973" s="4"/>
      <c r="B48973" s="4"/>
    </row>
    <row r="48974" ht="14.25" customHeight="1">
      <c r="A48974" s="4"/>
      <c r="B48974" s="4"/>
    </row>
    <row r="48975" ht="14.25" customHeight="1">
      <c r="A48975" s="4"/>
      <c r="B48975" s="4"/>
    </row>
    <row r="48976" ht="14.25" customHeight="1">
      <c r="A48976" s="4"/>
      <c r="B48976" s="4"/>
    </row>
    <row r="48977" ht="14.25" customHeight="1">
      <c r="A48977" s="4"/>
      <c r="B48977" s="4"/>
    </row>
    <row r="48978" ht="14.25" customHeight="1">
      <c r="A48978" s="4"/>
      <c r="B48978" s="4"/>
    </row>
    <row r="48979" ht="14.25" customHeight="1">
      <c r="A48979" s="4"/>
      <c r="B48979" s="4"/>
    </row>
    <row r="48980" ht="14.25" customHeight="1">
      <c r="A48980" s="4"/>
      <c r="B48980" s="4"/>
    </row>
    <row r="48981" ht="14.25" customHeight="1">
      <c r="A48981" s="4"/>
      <c r="B48981" s="4"/>
    </row>
    <row r="48982" ht="14.25" customHeight="1">
      <c r="A48982" s="4"/>
      <c r="B48982" s="4"/>
    </row>
    <row r="48983" ht="14.25" customHeight="1">
      <c r="A48983" s="4"/>
      <c r="B48983" s="4"/>
    </row>
    <row r="48984" ht="14.25" customHeight="1">
      <c r="A48984" s="4"/>
      <c r="B48984" s="4"/>
    </row>
    <row r="48985" ht="14.25" customHeight="1">
      <c r="A48985" s="4"/>
      <c r="B48985" s="4"/>
    </row>
    <row r="48986" ht="14.25" customHeight="1">
      <c r="A48986" s="4"/>
      <c r="B48986" s="4"/>
    </row>
    <row r="48987" ht="14.25" customHeight="1">
      <c r="A48987" s="4"/>
      <c r="B48987" s="4"/>
    </row>
    <row r="48988" ht="14.25" customHeight="1">
      <c r="A48988" s="4"/>
      <c r="B48988" s="4"/>
    </row>
    <row r="48989" ht="14.25" customHeight="1">
      <c r="A48989" s="4"/>
      <c r="B48989" s="4"/>
    </row>
    <row r="48990" ht="14.25" customHeight="1">
      <c r="A48990" s="4"/>
      <c r="B48990" s="4"/>
    </row>
    <row r="48991" ht="14.25" customHeight="1">
      <c r="A48991" s="4"/>
      <c r="B48991" s="4"/>
    </row>
    <row r="48992" ht="14.25" customHeight="1">
      <c r="A48992" s="4"/>
      <c r="B48992" s="4"/>
    </row>
    <row r="48993" ht="14.25" customHeight="1">
      <c r="A48993" s="4"/>
      <c r="B48993" s="4"/>
    </row>
    <row r="48994" ht="14.25" customHeight="1">
      <c r="A48994" s="4"/>
      <c r="B48994" s="4"/>
    </row>
    <row r="48995" ht="14.25" customHeight="1">
      <c r="A48995" s="4"/>
      <c r="B48995" s="4"/>
    </row>
    <row r="48996" ht="14.25" customHeight="1">
      <c r="A48996" s="4"/>
      <c r="B48996" s="4"/>
    </row>
    <row r="48997" ht="14.25" customHeight="1">
      <c r="A48997" s="4"/>
      <c r="B48997" s="4"/>
    </row>
    <row r="48998" ht="14.25" customHeight="1">
      <c r="A48998" s="4"/>
      <c r="B48998" s="4"/>
    </row>
    <row r="48999" ht="14.25" customHeight="1">
      <c r="A48999" s="4"/>
      <c r="B48999" s="4"/>
    </row>
    <row r="49000" ht="14.25" customHeight="1">
      <c r="A49000" s="4"/>
      <c r="B49000" s="4"/>
    </row>
    <row r="49001" ht="14.25" customHeight="1">
      <c r="A49001" s="4"/>
      <c r="B49001" s="4"/>
    </row>
    <row r="49002" ht="14.25" customHeight="1">
      <c r="A49002" s="4"/>
      <c r="B49002" s="4"/>
    </row>
    <row r="49003" ht="14.25" customHeight="1">
      <c r="A49003" s="4"/>
      <c r="B49003" s="4"/>
    </row>
    <row r="49004" ht="14.25" customHeight="1">
      <c r="A49004" s="4"/>
      <c r="B49004" s="4"/>
    </row>
    <row r="49005" ht="14.25" customHeight="1">
      <c r="A49005" s="4"/>
      <c r="B49005" s="4"/>
    </row>
    <row r="49006" ht="14.25" customHeight="1">
      <c r="A49006" s="4"/>
      <c r="B49006" s="4"/>
    </row>
    <row r="49007" ht="14.25" customHeight="1">
      <c r="A49007" s="4"/>
      <c r="B49007" s="4"/>
    </row>
    <row r="49008" ht="14.25" customHeight="1">
      <c r="A49008" s="4"/>
      <c r="B49008" s="4"/>
    </row>
    <row r="49009" ht="14.25" customHeight="1">
      <c r="A49009" s="4"/>
      <c r="B49009" s="4"/>
    </row>
    <row r="49010" ht="14.25" customHeight="1">
      <c r="A49010" s="4"/>
      <c r="B49010" s="4"/>
    </row>
    <row r="49011" ht="14.25" customHeight="1">
      <c r="A49011" s="4"/>
      <c r="B49011" s="4"/>
    </row>
    <row r="49012" ht="14.25" customHeight="1">
      <c r="A49012" s="4"/>
      <c r="B49012" s="4"/>
    </row>
    <row r="49013" ht="14.25" customHeight="1">
      <c r="A49013" s="4"/>
      <c r="B49013" s="4"/>
    </row>
    <row r="49014" ht="14.25" customHeight="1">
      <c r="A49014" s="4"/>
      <c r="B49014" s="4"/>
    </row>
    <row r="49015" ht="14.25" customHeight="1">
      <c r="A49015" s="4"/>
      <c r="B49015" s="4"/>
    </row>
    <row r="49016" ht="14.25" customHeight="1">
      <c r="A49016" s="4"/>
      <c r="B49016" s="4"/>
    </row>
    <row r="49017" ht="14.25" customHeight="1">
      <c r="A49017" s="4"/>
      <c r="B49017" s="4"/>
    </row>
    <row r="49018" ht="14.25" customHeight="1">
      <c r="A49018" s="4"/>
      <c r="B49018" s="4"/>
    </row>
    <row r="49019" ht="14.25" customHeight="1">
      <c r="A49019" s="4"/>
      <c r="B49019" s="4"/>
    </row>
    <row r="49020" ht="14.25" customHeight="1">
      <c r="A49020" s="4"/>
      <c r="B49020" s="4"/>
    </row>
    <row r="49021" ht="14.25" customHeight="1">
      <c r="A49021" s="4"/>
      <c r="B49021" s="4"/>
    </row>
    <row r="49022" ht="14.25" customHeight="1">
      <c r="A49022" s="4"/>
      <c r="B49022" s="4"/>
    </row>
    <row r="49023" ht="14.25" customHeight="1">
      <c r="A49023" s="4"/>
      <c r="B49023" s="4"/>
    </row>
    <row r="49024" ht="14.25" customHeight="1">
      <c r="A49024" s="4"/>
      <c r="B49024" s="4"/>
    </row>
    <row r="49025" ht="14.25" customHeight="1">
      <c r="A49025" s="4"/>
      <c r="B49025" s="4"/>
    </row>
    <row r="49026" ht="14.25" customHeight="1">
      <c r="A49026" s="4"/>
      <c r="B49026" s="4"/>
    </row>
    <row r="49027" ht="14.25" customHeight="1">
      <c r="A49027" s="4"/>
      <c r="B49027" s="4"/>
    </row>
    <row r="49028" ht="14.25" customHeight="1">
      <c r="A49028" s="4"/>
      <c r="B49028" s="4"/>
    </row>
    <row r="49029" ht="14.25" customHeight="1">
      <c r="A49029" s="4"/>
      <c r="B49029" s="4"/>
    </row>
    <row r="49030" ht="14.25" customHeight="1">
      <c r="A49030" s="4"/>
      <c r="B49030" s="4"/>
    </row>
    <row r="49031" ht="14.25" customHeight="1">
      <c r="A49031" s="4"/>
      <c r="B49031" s="4"/>
    </row>
    <row r="49032" ht="14.25" customHeight="1">
      <c r="A49032" s="4"/>
      <c r="B49032" s="4"/>
    </row>
    <row r="49033" ht="14.25" customHeight="1">
      <c r="A49033" s="4"/>
      <c r="B49033" s="4"/>
    </row>
    <row r="49034" ht="14.25" customHeight="1">
      <c r="A49034" s="4"/>
      <c r="B49034" s="4"/>
    </row>
    <row r="49035" ht="14.25" customHeight="1">
      <c r="A49035" s="4"/>
      <c r="B49035" s="4"/>
    </row>
    <row r="49036" ht="14.25" customHeight="1">
      <c r="A49036" s="4"/>
      <c r="B49036" s="4"/>
    </row>
    <row r="49037" ht="14.25" customHeight="1">
      <c r="A49037" s="4"/>
      <c r="B49037" s="4"/>
    </row>
    <row r="49038" ht="14.25" customHeight="1">
      <c r="A49038" s="4"/>
      <c r="B49038" s="4"/>
    </row>
    <row r="49039" ht="14.25" customHeight="1">
      <c r="A49039" s="4"/>
      <c r="B49039" s="4"/>
    </row>
    <row r="49040" ht="14.25" customHeight="1">
      <c r="A49040" s="4"/>
      <c r="B49040" s="4"/>
    </row>
    <row r="49041" ht="14.25" customHeight="1">
      <c r="A49041" s="4"/>
      <c r="B49041" s="4"/>
    </row>
    <row r="49042" ht="14.25" customHeight="1">
      <c r="A49042" s="4"/>
      <c r="B49042" s="4"/>
    </row>
    <row r="49043" ht="14.25" customHeight="1">
      <c r="A49043" s="4"/>
      <c r="B49043" s="4"/>
    </row>
    <row r="49044" ht="14.25" customHeight="1">
      <c r="A49044" s="4"/>
      <c r="B49044" s="4"/>
    </row>
    <row r="49045" ht="14.25" customHeight="1">
      <c r="A49045" s="4"/>
      <c r="B49045" s="4"/>
    </row>
    <row r="49046" ht="14.25" customHeight="1">
      <c r="A49046" s="4"/>
      <c r="B49046" s="4"/>
    </row>
    <row r="49047" ht="14.25" customHeight="1">
      <c r="A49047" s="4"/>
      <c r="B49047" s="4"/>
    </row>
    <row r="49048" ht="14.25" customHeight="1">
      <c r="A49048" s="4"/>
      <c r="B49048" s="4"/>
    </row>
    <row r="49049" ht="14.25" customHeight="1">
      <c r="A49049" s="4"/>
      <c r="B49049" s="4"/>
    </row>
    <row r="49050" ht="14.25" customHeight="1">
      <c r="A49050" s="4"/>
      <c r="B49050" s="4"/>
    </row>
    <row r="49051" ht="14.25" customHeight="1">
      <c r="A49051" s="4"/>
      <c r="B49051" s="4"/>
    </row>
    <row r="49052" ht="14.25" customHeight="1">
      <c r="A49052" s="4"/>
      <c r="B49052" s="4"/>
    </row>
    <row r="49053" ht="14.25" customHeight="1">
      <c r="A49053" s="4"/>
      <c r="B49053" s="4"/>
    </row>
    <row r="49054" ht="14.25" customHeight="1">
      <c r="A49054" s="4"/>
      <c r="B49054" s="4"/>
    </row>
    <row r="49055" ht="14.25" customHeight="1">
      <c r="A49055" s="4"/>
      <c r="B49055" s="4"/>
    </row>
    <row r="49056" ht="14.25" customHeight="1">
      <c r="A49056" s="4"/>
      <c r="B49056" s="4"/>
    </row>
    <row r="49057" ht="14.25" customHeight="1">
      <c r="A49057" s="4"/>
      <c r="B49057" s="4"/>
    </row>
    <row r="49058" ht="14.25" customHeight="1">
      <c r="A49058" s="4"/>
      <c r="B49058" s="4"/>
    </row>
    <row r="49059" ht="14.25" customHeight="1">
      <c r="A49059" s="4"/>
      <c r="B49059" s="4"/>
    </row>
    <row r="49060" ht="14.25" customHeight="1">
      <c r="A49060" s="4"/>
      <c r="B49060" s="4"/>
    </row>
    <row r="49061" ht="14.25" customHeight="1">
      <c r="A49061" s="4"/>
      <c r="B49061" s="4"/>
    </row>
    <row r="49062" ht="14.25" customHeight="1">
      <c r="A49062" s="4"/>
      <c r="B49062" s="4"/>
    </row>
    <row r="49063" ht="14.25" customHeight="1">
      <c r="A49063" s="4"/>
      <c r="B49063" s="4"/>
    </row>
    <row r="49064" ht="14.25" customHeight="1">
      <c r="A49064" s="4"/>
      <c r="B49064" s="4"/>
    </row>
    <row r="49065" ht="14.25" customHeight="1">
      <c r="A49065" s="4"/>
      <c r="B49065" s="4"/>
    </row>
    <row r="49066" ht="14.25" customHeight="1">
      <c r="A49066" s="4"/>
      <c r="B49066" s="4"/>
    </row>
    <row r="49067" ht="14.25" customHeight="1">
      <c r="A49067" s="4"/>
      <c r="B49067" s="4"/>
    </row>
    <row r="49068" ht="14.25" customHeight="1">
      <c r="A49068" s="4"/>
      <c r="B49068" s="4"/>
    </row>
    <row r="49069" ht="14.25" customHeight="1">
      <c r="A49069" s="4"/>
      <c r="B49069" s="4"/>
    </row>
    <row r="49070" ht="14.25" customHeight="1">
      <c r="A49070" s="4"/>
      <c r="B49070" s="4"/>
    </row>
    <row r="49071" ht="14.25" customHeight="1">
      <c r="A49071" s="4"/>
      <c r="B49071" s="4"/>
    </row>
    <row r="49072" ht="14.25" customHeight="1">
      <c r="A49072" s="4"/>
      <c r="B49072" s="4"/>
    </row>
    <row r="49073" ht="14.25" customHeight="1">
      <c r="A49073" s="4"/>
      <c r="B49073" s="4"/>
    </row>
    <row r="49074" ht="14.25" customHeight="1">
      <c r="A49074" s="4"/>
      <c r="B49074" s="4"/>
    </row>
    <row r="49075" ht="14.25" customHeight="1">
      <c r="A49075" s="4"/>
      <c r="B49075" s="4"/>
    </row>
    <row r="49076" ht="14.25" customHeight="1">
      <c r="A49076" s="4"/>
      <c r="B49076" s="4"/>
    </row>
    <row r="49077" ht="14.25" customHeight="1">
      <c r="A49077" s="4"/>
      <c r="B49077" s="4"/>
    </row>
    <row r="49078" ht="14.25" customHeight="1">
      <c r="A49078" s="4"/>
      <c r="B49078" s="4"/>
    </row>
    <row r="49079" ht="14.25" customHeight="1">
      <c r="A49079" s="4"/>
      <c r="B49079" s="4"/>
    </row>
    <row r="49080" ht="14.25" customHeight="1">
      <c r="A49080" s="4"/>
      <c r="B49080" s="4"/>
    </row>
    <row r="49081" ht="14.25" customHeight="1">
      <c r="A49081" s="4"/>
      <c r="B49081" s="4"/>
    </row>
    <row r="49082" ht="14.25" customHeight="1">
      <c r="A49082" s="4"/>
      <c r="B49082" s="4"/>
    </row>
    <row r="49083" ht="14.25" customHeight="1">
      <c r="A49083" s="4"/>
      <c r="B49083" s="4"/>
    </row>
    <row r="49084" ht="14.25" customHeight="1">
      <c r="A49084" s="4"/>
      <c r="B49084" s="4"/>
    </row>
    <row r="49085" ht="14.25" customHeight="1">
      <c r="A49085" s="4"/>
      <c r="B49085" s="4"/>
    </row>
    <row r="49086" ht="14.25" customHeight="1">
      <c r="A49086" s="4"/>
      <c r="B49086" s="4"/>
    </row>
    <row r="49087" ht="14.25" customHeight="1">
      <c r="A49087" s="4"/>
      <c r="B49087" s="4"/>
    </row>
    <row r="49088" ht="14.25" customHeight="1">
      <c r="A49088" s="4"/>
      <c r="B49088" s="4"/>
    </row>
    <row r="49089" ht="14.25" customHeight="1">
      <c r="A49089" s="4"/>
      <c r="B49089" s="4"/>
    </row>
    <row r="49090" ht="14.25" customHeight="1">
      <c r="A49090" s="4"/>
      <c r="B49090" s="4"/>
    </row>
    <row r="49091" ht="14.25" customHeight="1">
      <c r="A49091" s="4"/>
      <c r="B49091" s="4"/>
    </row>
    <row r="49092" ht="14.25" customHeight="1">
      <c r="A49092" s="4"/>
      <c r="B49092" s="4"/>
    </row>
    <row r="49093" ht="14.25" customHeight="1">
      <c r="A49093" s="4"/>
      <c r="B49093" s="4"/>
    </row>
    <row r="49094" ht="14.25" customHeight="1">
      <c r="A49094" s="4"/>
      <c r="B49094" s="4"/>
    </row>
    <row r="49095" ht="14.25" customHeight="1">
      <c r="A49095" s="4"/>
      <c r="B49095" s="4"/>
    </row>
    <row r="49096" ht="14.25" customHeight="1">
      <c r="A49096" s="4"/>
      <c r="B49096" s="4"/>
    </row>
    <row r="49097" ht="14.25" customHeight="1">
      <c r="A49097" s="4"/>
      <c r="B49097" s="4"/>
    </row>
    <row r="49098" ht="14.25" customHeight="1">
      <c r="A49098" s="4"/>
      <c r="B49098" s="4"/>
    </row>
    <row r="49099" ht="14.25" customHeight="1">
      <c r="A49099" s="4"/>
      <c r="B49099" s="4"/>
    </row>
    <row r="49100" ht="14.25" customHeight="1">
      <c r="A49100" s="4"/>
      <c r="B49100" s="4"/>
    </row>
    <row r="49101" ht="14.25" customHeight="1">
      <c r="A49101" s="4"/>
      <c r="B49101" s="4"/>
    </row>
    <row r="49102" ht="14.25" customHeight="1">
      <c r="A49102" s="4"/>
      <c r="B49102" s="4"/>
    </row>
    <row r="49103" ht="14.25" customHeight="1">
      <c r="A49103" s="4"/>
      <c r="B49103" s="4"/>
    </row>
    <row r="49104" ht="14.25" customHeight="1">
      <c r="A49104" s="4"/>
      <c r="B49104" s="4"/>
    </row>
    <row r="49105" ht="14.25" customHeight="1">
      <c r="A49105" s="4"/>
      <c r="B49105" s="4"/>
    </row>
    <row r="49106" ht="14.25" customHeight="1">
      <c r="A49106" s="4"/>
      <c r="B49106" s="4"/>
    </row>
    <row r="49107" ht="14.25" customHeight="1">
      <c r="A49107" s="4"/>
      <c r="B49107" s="4"/>
    </row>
    <row r="49108" ht="14.25" customHeight="1">
      <c r="A49108" s="4"/>
      <c r="B49108" s="4"/>
    </row>
    <row r="49109" ht="14.25" customHeight="1">
      <c r="A49109" s="4"/>
      <c r="B49109" s="4"/>
    </row>
    <row r="49110" ht="14.25" customHeight="1">
      <c r="A49110" s="4"/>
      <c r="B49110" s="4"/>
    </row>
    <row r="49111" ht="14.25" customHeight="1">
      <c r="A49111" s="4"/>
      <c r="B49111" s="4"/>
    </row>
    <row r="49112" ht="14.25" customHeight="1">
      <c r="A49112" s="4"/>
      <c r="B49112" s="4"/>
    </row>
    <row r="49113" ht="14.25" customHeight="1">
      <c r="A49113" s="4"/>
      <c r="B49113" s="4"/>
    </row>
    <row r="49114" ht="14.25" customHeight="1">
      <c r="A49114" s="4"/>
      <c r="B49114" s="4"/>
    </row>
    <row r="49115" ht="14.25" customHeight="1">
      <c r="A49115" s="4"/>
      <c r="B49115" s="4"/>
    </row>
    <row r="49116" ht="14.25" customHeight="1">
      <c r="A49116" s="4"/>
      <c r="B49116" s="4"/>
    </row>
    <row r="49117" ht="14.25" customHeight="1">
      <c r="A49117" s="4"/>
      <c r="B49117" s="4"/>
    </row>
    <row r="49118" ht="14.25" customHeight="1">
      <c r="A49118" s="4"/>
      <c r="B49118" s="4"/>
    </row>
    <row r="49119" ht="14.25" customHeight="1">
      <c r="A49119" s="4"/>
      <c r="B49119" s="4"/>
    </row>
    <row r="49120" ht="14.25" customHeight="1">
      <c r="A49120" s="4"/>
      <c r="B49120" s="4"/>
    </row>
    <row r="49121" ht="14.25" customHeight="1">
      <c r="A49121" s="4"/>
      <c r="B49121" s="4"/>
    </row>
    <row r="49122" ht="14.25" customHeight="1">
      <c r="A49122" s="4"/>
      <c r="B49122" s="4"/>
    </row>
    <row r="49123" ht="14.25" customHeight="1">
      <c r="A49123" s="4"/>
      <c r="B49123" s="4"/>
    </row>
    <row r="49124" ht="14.25" customHeight="1">
      <c r="A49124" s="4"/>
      <c r="B49124" s="4"/>
    </row>
    <row r="49125" ht="14.25" customHeight="1">
      <c r="A49125" s="4"/>
      <c r="B49125" s="4"/>
    </row>
    <row r="49126" ht="14.25" customHeight="1">
      <c r="A49126" s="4"/>
      <c r="B49126" s="4"/>
    </row>
    <row r="49127" ht="14.25" customHeight="1">
      <c r="A49127" s="4"/>
      <c r="B49127" s="4"/>
    </row>
    <row r="49128" ht="14.25" customHeight="1">
      <c r="A49128" s="4"/>
      <c r="B49128" s="4"/>
    </row>
    <row r="49129" ht="14.25" customHeight="1">
      <c r="A49129" s="4"/>
      <c r="B49129" s="4"/>
    </row>
    <row r="49130" ht="14.25" customHeight="1">
      <c r="A49130" s="4"/>
      <c r="B49130" s="4"/>
    </row>
    <row r="49131" ht="14.25" customHeight="1">
      <c r="A49131" s="4"/>
      <c r="B49131" s="4"/>
    </row>
    <row r="49132" ht="14.25" customHeight="1">
      <c r="A49132" s="4"/>
      <c r="B49132" s="4"/>
    </row>
    <row r="49133" ht="14.25" customHeight="1">
      <c r="A49133" s="4"/>
      <c r="B49133" s="4"/>
    </row>
    <row r="49134" ht="14.25" customHeight="1">
      <c r="A49134" s="4"/>
      <c r="B49134" s="4"/>
    </row>
    <row r="49135" ht="14.25" customHeight="1">
      <c r="A49135" s="4"/>
      <c r="B49135" s="4"/>
    </row>
    <row r="49136" ht="14.25" customHeight="1">
      <c r="A49136" s="4"/>
      <c r="B49136" s="4"/>
    </row>
    <row r="49137" ht="14.25" customHeight="1">
      <c r="A49137" s="4"/>
      <c r="B49137" s="4"/>
    </row>
    <row r="49138" ht="14.25" customHeight="1">
      <c r="A49138" s="4"/>
      <c r="B49138" s="4"/>
    </row>
    <row r="49139" ht="14.25" customHeight="1">
      <c r="A49139" s="4"/>
      <c r="B49139" s="4"/>
    </row>
    <row r="49140" ht="14.25" customHeight="1">
      <c r="A49140" s="4"/>
      <c r="B49140" s="4"/>
    </row>
    <row r="49141" ht="14.25" customHeight="1">
      <c r="A49141" s="4"/>
      <c r="B49141" s="4"/>
    </row>
    <row r="49142" ht="14.25" customHeight="1">
      <c r="A49142" s="4"/>
      <c r="B49142" s="4"/>
    </row>
    <row r="49143" ht="14.25" customHeight="1">
      <c r="A49143" s="4"/>
      <c r="B49143" s="4"/>
    </row>
    <row r="49144" ht="14.25" customHeight="1">
      <c r="A49144" s="4"/>
      <c r="B49144" s="4"/>
    </row>
    <row r="49145" ht="14.25" customHeight="1">
      <c r="A49145" s="4"/>
      <c r="B49145" s="4"/>
    </row>
    <row r="49146" ht="14.25" customHeight="1">
      <c r="A49146" s="4"/>
      <c r="B49146" s="4"/>
    </row>
    <row r="49147" ht="14.25" customHeight="1">
      <c r="A49147" s="4"/>
      <c r="B49147" s="4"/>
    </row>
    <row r="49148" ht="14.25" customHeight="1">
      <c r="A49148" s="4"/>
      <c r="B49148" s="4"/>
    </row>
    <row r="49149" ht="14.25" customHeight="1">
      <c r="A49149" s="4"/>
      <c r="B49149" s="4"/>
    </row>
    <row r="49150" ht="14.25" customHeight="1">
      <c r="A49150" s="4"/>
      <c r="B49150" s="4"/>
    </row>
    <row r="49151" ht="14.25" customHeight="1">
      <c r="A49151" s="4"/>
      <c r="B49151" s="4"/>
    </row>
    <row r="49152" ht="14.25" customHeight="1">
      <c r="A49152" s="4"/>
      <c r="B49152" s="4"/>
    </row>
    <row r="49153" ht="14.25" customHeight="1">
      <c r="A49153" s="4"/>
      <c r="B49153" s="4"/>
    </row>
    <row r="49154" ht="14.25" customHeight="1">
      <c r="A49154" s="4"/>
      <c r="B49154" s="4"/>
    </row>
    <row r="49155" ht="14.25" customHeight="1">
      <c r="A49155" s="4"/>
      <c r="B49155" s="4"/>
    </row>
    <row r="49156" ht="14.25" customHeight="1">
      <c r="A49156" s="4"/>
      <c r="B49156" s="4"/>
    </row>
    <row r="49157" ht="14.25" customHeight="1">
      <c r="A49157" s="4"/>
      <c r="B49157" s="4"/>
    </row>
    <row r="49158" ht="14.25" customHeight="1">
      <c r="A49158" s="4"/>
      <c r="B49158" s="4"/>
    </row>
    <row r="49159" ht="14.25" customHeight="1">
      <c r="A49159" s="4"/>
      <c r="B49159" s="4"/>
    </row>
    <row r="49160" ht="14.25" customHeight="1">
      <c r="A49160" s="4"/>
      <c r="B49160" s="4"/>
    </row>
    <row r="49161" ht="14.25" customHeight="1">
      <c r="A49161" s="4"/>
      <c r="B49161" s="4"/>
    </row>
    <row r="49162" ht="14.25" customHeight="1">
      <c r="A49162" s="4"/>
      <c r="B49162" s="4"/>
    </row>
    <row r="49163" ht="14.25" customHeight="1">
      <c r="A49163" s="4"/>
      <c r="B49163" s="4"/>
    </row>
    <row r="49164" ht="14.25" customHeight="1">
      <c r="A49164" s="4"/>
      <c r="B49164" s="4"/>
    </row>
    <row r="49165" ht="14.25" customHeight="1">
      <c r="A49165" s="4"/>
      <c r="B49165" s="4"/>
    </row>
    <row r="49166" ht="14.25" customHeight="1">
      <c r="A49166" s="4"/>
      <c r="B49166" s="4"/>
    </row>
    <row r="49167" ht="14.25" customHeight="1">
      <c r="A49167" s="4"/>
      <c r="B49167" s="4"/>
    </row>
    <row r="49168" ht="14.25" customHeight="1">
      <c r="A49168" s="4"/>
      <c r="B49168" s="4"/>
    </row>
    <row r="49169" ht="14.25" customHeight="1">
      <c r="A49169" s="4"/>
      <c r="B49169" s="4"/>
    </row>
    <row r="49170" ht="14.25" customHeight="1">
      <c r="A49170" s="4"/>
      <c r="B49170" s="4"/>
    </row>
    <row r="49171" ht="14.25" customHeight="1">
      <c r="A49171" s="4"/>
      <c r="B49171" s="4"/>
    </row>
    <row r="49172" ht="14.25" customHeight="1">
      <c r="A49172" s="4"/>
      <c r="B49172" s="4"/>
    </row>
    <row r="49173" ht="14.25" customHeight="1">
      <c r="A49173" s="4"/>
      <c r="B49173" s="4"/>
    </row>
    <row r="49174" ht="14.25" customHeight="1">
      <c r="A49174" s="4"/>
      <c r="B49174" s="4"/>
    </row>
    <row r="49175" ht="14.25" customHeight="1">
      <c r="A49175" s="4"/>
      <c r="B49175" s="4"/>
    </row>
    <row r="49176" ht="14.25" customHeight="1">
      <c r="A49176" s="4"/>
      <c r="B49176" s="4"/>
    </row>
    <row r="49177" ht="14.25" customHeight="1">
      <c r="A49177" s="4"/>
      <c r="B49177" s="4"/>
    </row>
    <row r="49178" ht="14.25" customHeight="1">
      <c r="A49178" s="4"/>
      <c r="B49178" s="4"/>
    </row>
    <row r="49179" ht="14.25" customHeight="1">
      <c r="A49179" s="4"/>
      <c r="B49179" s="4"/>
    </row>
    <row r="49180" ht="14.25" customHeight="1">
      <c r="A49180" s="4"/>
      <c r="B49180" s="4"/>
    </row>
    <row r="49181" ht="14.25" customHeight="1">
      <c r="A49181" s="4"/>
      <c r="B49181" s="4"/>
    </row>
    <row r="49182" ht="14.25" customHeight="1">
      <c r="A49182" s="4"/>
      <c r="B49182" s="4"/>
    </row>
    <row r="49183" ht="14.25" customHeight="1">
      <c r="A49183" s="4"/>
      <c r="B49183" s="4"/>
    </row>
    <row r="49184" ht="14.25" customHeight="1">
      <c r="A49184" s="4"/>
      <c r="B49184" s="4"/>
    </row>
    <row r="49185" ht="14.25" customHeight="1">
      <c r="A49185" s="4"/>
      <c r="B49185" s="4"/>
    </row>
    <row r="49186" ht="14.25" customHeight="1">
      <c r="A49186" s="4"/>
      <c r="B49186" s="4"/>
    </row>
    <row r="49187" ht="14.25" customHeight="1">
      <c r="A49187" s="4"/>
      <c r="B49187" s="4"/>
    </row>
    <row r="49188" ht="14.25" customHeight="1">
      <c r="A49188" s="4"/>
      <c r="B49188" s="4"/>
    </row>
    <row r="49189" ht="14.25" customHeight="1">
      <c r="A49189" s="4"/>
      <c r="B49189" s="4"/>
    </row>
    <row r="49190" ht="14.25" customHeight="1">
      <c r="A49190" s="4"/>
      <c r="B49190" s="4"/>
    </row>
    <row r="49191" ht="14.25" customHeight="1">
      <c r="A49191" s="4"/>
      <c r="B49191" s="4"/>
    </row>
    <row r="49192" ht="14.25" customHeight="1">
      <c r="A49192" s="4"/>
      <c r="B49192" s="4"/>
    </row>
    <row r="49193" ht="14.25" customHeight="1">
      <c r="A49193" s="4"/>
      <c r="B49193" s="4"/>
    </row>
    <row r="49194" ht="14.25" customHeight="1">
      <c r="A49194" s="4"/>
      <c r="B49194" s="4"/>
    </row>
    <row r="49195" ht="14.25" customHeight="1">
      <c r="A49195" s="4"/>
      <c r="B49195" s="4"/>
    </row>
    <row r="49196" ht="14.25" customHeight="1">
      <c r="A49196" s="4"/>
      <c r="B49196" s="4"/>
    </row>
    <row r="49197" ht="14.25" customHeight="1">
      <c r="A49197" s="4"/>
      <c r="B49197" s="4"/>
    </row>
    <row r="49198" ht="14.25" customHeight="1">
      <c r="A49198" s="4"/>
      <c r="B49198" s="4"/>
    </row>
    <row r="49199" ht="14.25" customHeight="1">
      <c r="A49199" s="4"/>
      <c r="B49199" s="4"/>
    </row>
    <row r="49200" ht="14.25" customHeight="1">
      <c r="A49200" s="4"/>
      <c r="B49200" s="4"/>
    </row>
    <row r="49201" ht="14.25" customHeight="1">
      <c r="A49201" s="4"/>
      <c r="B49201" s="4"/>
    </row>
    <row r="49202" ht="14.25" customHeight="1">
      <c r="A49202" s="4"/>
      <c r="B49202" s="4"/>
    </row>
    <row r="49203" ht="14.25" customHeight="1">
      <c r="A49203" s="4"/>
      <c r="B49203" s="4"/>
    </row>
    <row r="49204" ht="14.25" customHeight="1">
      <c r="A49204" s="4"/>
      <c r="B49204" s="4"/>
    </row>
    <row r="49205" ht="14.25" customHeight="1">
      <c r="A49205" s="4"/>
      <c r="B49205" s="4"/>
    </row>
    <row r="49206" ht="14.25" customHeight="1">
      <c r="A49206" s="4"/>
      <c r="B49206" s="4"/>
    </row>
    <row r="49207" ht="14.25" customHeight="1">
      <c r="A49207" s="4"/>
      <c r="B49207" s="4"/>
    </row>
    <row r="49208" ht="14.25" customHeight="1">
      <c r="A49208" s="4"/>
      <c r="B49208" s="4"/>
    </row>
    <row r="49209" ht="14.25" customHeight="1">
      <c r="A49209" s="4"/>
      <c r="B49209" s="4"/>
    </row>
    <row r="49210" ht="14.25" customHeight="1">
      <c r="A49210" s="4"/>
      <c r="B49210" s="4"/>
    </row>
    <row r="49211" ht="14.25" customHeight="1">
      <c r="A49211" s="4"/>
      <c r="B49211" s="4"/>
    </row>
    <row r="49212" ht="14.25" customHeight="1">
      <c r="A49212" s="4"/>
      <c r="B49212" s="4"/>
    </row>
    <row r="49213" ht="14.25" customHeight="1">
      <c r="A49213" s="4"/>
      <c r="B49213" s="4"/>
    </row>
    <row r="49214" ht="14.25" customHeight="1">
      <c r="A49214" s="4"/>
      <c r="B49214" s="4"/>
    </row>
    <row r="49215" ht="14.25" customHeight="1">
      <c r="A49215" s="4"/>
      <c r="B49215" s="4"/>
    </row>
    <row r="49216" ht="14.25" customHeight="1">
      <c r="A49216" s="4"/>
      <c r="B49216" s="4"/>
    </row>
    <row r="49217" ht="14.25" customHeight="1">
      <c r="A49217" s="4"/>
      <c r="B49217" s="4"/>
    </row>
    <row r="49218" ht="14.25" customHeight="1">
      <c r="A49218" s="4"/>
      <c r="B49218" s="4"/>
    </row>
    <row r="49219" ht="14.25" customHeight="1">
      <c r="A49219" s="4"/>
      <c r="B49219" s="4"/>
    </row>
    <row r="49220" ht="14.25" customHeight="1">
      <c r="A49220" s="4"/>
      <c r="B49220" s="4"/>
    </row>
    <row r="49221" ht="14.25" customHeight="1">
      <c r="A49221" s="4"/>
      <c r="B49221" s="4"/>
    </row>
    <row r="49222" ht="14.25" customHeight="1">
      <c r="A49222" s="4"/>
      <c r="B49222" s="4"/>
    </row>
    <row r="49223" ht="14.25" customHeight="1">
      <c r="A49223" s="4"/>
      <c r="B49223" s="4"/>
    </row>
    <row r="49224" ht="14.25" customHeight="1">
      <c r="A49224" s="4"/>
      <c r="B49224" s="4"/>
    </row>
    <row r="49225" ht="14.25" customHeight="1">
      <c r="A49225" s="4"/>
      <c r="B49225" s="4"/>
    </row>
    <row r="49226" ht="14.25" customHeight="1">
      <c r="A49226" s="4"/>
      <c r="B49226" s="4"/>
    </row>
    <row r="49227" ht="14.25" customHeight="1">
      <c r="A49227" s="4"/>
      <c r="B49227" s="4"/>
    </row>
    <row r="49228" ht="14.25" customHeight="1">
      <c r="A49228" s="4"/>
      <c r="B49228" s="4"/>
    </row>
    <row r="49229" ht="14.25" customHeight="1">
      <c r="A49229" s="4"/>
      <c r="B49229" s="4"/>
    </row>
    <row r="49230" ht="14.25" customHeight="1">
      <c r="A49230" s="4"/>
      <c r="B49230" s="4"/>
    </row>
    <row r="49231" ht="14.25" customHeight="1">
      <c r="A49231" s="4"/>
      <c r="B49231" s="4"/>
    </row>
    <row r="49232" ht="14.25" customHeight="1">
      <c r="A49232" s="4"/>
      <c r="B49232" s="4"/>
    </row>
    <row r="49233" ht="14.25" customHeight="1">
      <c r="A49233" s="4"/>
      <c r="B49233" s="4"/>
    </row>
    <row r="49234" ht="14.25" customHeight="1">
      <c r="A49234" s="4"/>
      <c r="B49234" s="4"/>
    </row>
    <row r="49235" ht="14.25" customHeight="1">
      <c r="A49235" s="4"/>
      <c r="B49235" s="4"/>
    </row>
    <row r="49236" ht="14.25" customHeight="1">
      <c r="A49236" s="4"/>
      <c r="B49236" s="4"/>
    </row>
    <row r="49237" ht="14.25" customHeight="1">
      <c r="A49237" s="4"/>
      <c r="B49237" s="4"/>
    </row>
    <row r="49238" ht="14.25" customHeight="1">
      <c r="A49238" s="4"/>
      <c r="B49238" s="4"/>
    </row>
    <row r="49239" ht="14.25" customHeight="1">
      <c r="A49239" s="4"/>
      <c r="B49239" s="4"/>
    </row>
    <row r="49240" ht="14.25" customHeight="1">
      <c r="A49240" s="4"/>
      <c r="B49240" s="4"/>
    </row>
    <row r="49241" ht="14.25" customHeight="1">
      <c r="A49241" s="4"/>
      <c r="B49241" s="4"/>
    </row>
    <row r="49242" ht="14.25" customHeight="1">
      <c r="A49242" s="4"/>
      <c r="B49242" s="4"/>
    </row>
    <row r="49243" ht="14.25" customHeight="1">
      <c r="A49243" s="4"/>
      <c r="B49243" s="4"/>
    </row>
    <row r="49244" ht="14.25" customHeight="1">
      <c r="A49244" s="4"/>
      <c r="B49244" s="4"/>
    </row>
    <row r="49245" ht="14.25" customHeight="1">
      <c r="A49245" s="4"/>
      <c r="B49245" s="4"/>
    </row>
    <row r="49246" ht="14.25" customHeight="1">
      <c r="A49246" s="4"/>
      <c r="B49246" s="4"/>
    </row>
    <row r="49247" ht="14.25" customHeight="1">
      <c r="A49247" s="4"/>
      <c r="B49247" s="4"/>
    </row>
    <row r="49248" ht="14.25" customHeight="1">
      <c r="A49248" s="4"/>
      <c r="B49248" s="4"/>
    </row>
    <row r="49249" ht="14.25" customHeight="1">
      <c r="A49249" s="4"/>
      <c r="B49249" s="4"/>
    </row>
    <row r="49250" ht="14.25" customHeight="1">
      <c r="A49250" s="4"/>
      <c r="B49250" s="4"/>
    </row>
    <row r="49251" ht="14.25" customHeight="1">
      <c r="A49251" s="4"/>
      <c r="B49251" s="4"/>
    </row>
    <row r="49252" ht="14.25" customHeight="1">
      <c r="A49252" s="4"/>
      <c r="B49252" s="4"/>
    </row>
    <row r="49253" ht="14.25" customHeight="1">
      <c r="A49253" s="4"/>
      <c r="B49253" s="4"/>
    </row>
    <row r="49254" ht="14.25" customHeight="1">
      <c r="A49254" s="4"/>
      <c r="B49254" s="4"/>
    </row>
    <row r="49255" ht="14.25" customHeight="1">
      <c r="A49255" s="4"/>
      <c r="B49255" s="4"/>
    </row>
    <row r="49256" ht="14.25" customHeight="1">
      <c r="A49256" s="4"/>
      <c r="B49256" s="4"/>
    </row>
    <row r="49257" ht="14.25" customHeight="1">
      <c r="A49257" s="4"/>
      <c r="B49257" s="4"/>
    </row>
    <row r="49258" ht="14.25" customHeight="1">
      <c r="A49258" s="4"/>
      <c r="B49258" s="4"/>
    </row>
    <row r="49259" ht="14.25" customHeight="1">
      <c r="A49259" s="4"/>
      <c r="B49259" s="4"/>
    </row>
    <row r="49260" ht="14.25" customHeight="1">
      <c r="A49260" s="4"/>
      <c r="B49260" s="4"/>
    </row>
    <row r="49261" ht="14.25" customHeight="1">
      <c r="A49261" s="4"/>
      <c r="B49261" s="4"/>
    </row>
    <row r="49262" ht="14.25" customHeight="1">
      <c r="A49262" s="4"/>
      <c r="B49262" s="4"/>
    </row>
    <row r="49263" ht="14.25" customHeight="1">
      <c r="A49263" s="4"/>
      <c r="B49263" s="4"/>
    </row>
    <row r="49264" ht="14.25" customHeight="1">
      <c r="A49264" s="4"/>
      <c r="B49264" s="4"/>
    </row>
    <row r="49265" ht="14.25" customHeight="1">
      <c r="A49265" s="4"/>
      <c r="B49265" s="4"/>
    </row>
    <row r="49266" ht="14.25" customHeight="1">
      <c r="A49266" s="4"/>
      <c r="B49266" s="4"/>
    </row>
    <row r="49267" ht="14.25" customHeight="1">
      <c r="A49267" s="4"/>
      <c r="B49267" s="4"/>
    </row>
    <row r="49268" ht="14.25" customHeight="1">
      <c r="A49268" s="4"/>
      <c r="B49268" s="4"/>
    </row>
    <row r="49269" ht="14.25" customHeight="1">
      <c r="A49269" s="4"/>
      <c r="B49269" s="4"/>
    </row>
    <row r="49270" ht="14.25" customHeight="1">
      <c r="A49270" s="4"/>
      <c r="B49270" s="4"/>
    </row>
    <row r="49271" ht="14.25" customHeight="1">
      <c r="A49271" s="4"/>
      <c r="B49271" s="4"/>
    </row>
    <row r="49272" ht="14.25" customHeight="1">
      <c r="A49272" s="4"/>
      <c r="B49272" s="4"/>
    </row>
    <row r="49273" ht="14.25" customHeight="1">
      <c r="A49273" s="4"/>
      <c r="B49273" s="4"/>
    </row>
    <row r="49274" ht="14.25" customHeight="1">
      <c r="A49274" s="4"/>
      <c r="B49274" s="4"/>
    </row>
    <row r="49275" ht="14.25" customHeight="1">
      <c r="A49275" s="4"/>
      <c r="B49275" s="4"/>
    </row>
    <row r="49276" ht="14.25" customHeight="1">
      <c r="A49276" s="4"/>
      <c r="B49276" s="4"/>
    </row>
    <row r="49277" ht="14.25" customHeight="1">
      <c r="A49277" s="4"/>
      <c r="B49277" s="4"/>
    </row>
    <row r="49278" ht="14.25" customHeight="1">
      <c r="A49278" s="4"/>
      <c r="B49278" s="4"/>
    </row>
    <row r="49279" ht="14.25" customHeight="1">
      <c r="A49279" s="4"/>
      <c r="B49279" s="4"/>
    </row>
    <row r="49280" ht="14.25" customHeight="1">
      <c r="A49280" s="4"/>
      <c r="B49280" s="4"/>
    </row>
    <row r="49281" ht="14.25" customHeight="1">
      <c r="A49281" s="4"/>
      <c r="B49281" s="4"/>
    </row>
    <row r="49282" ht="14.25" customHeight="1">
      <c r="A49282" s="4"/>
      <c r="B49282" s="4"/>
    </row>
    <row r="49283" ht="14.25" customHeight="1">
      <c r="A49283" s="4"/>
      <c r="B49283" s="4"/>
    </row>
    <row r="49284" ht="14.25" customHeight="1">
      <c r="A49284" s="4"/>
      <c r="B49284" s="4"/>
    </row>
    <row r="49285" ht="14.25" customHeight="1">
      <c r="A49285" s="4"/>
      <c r="B49285" s="4"/>
    </row>
    <row r="49286" ht="14.25" customHeight="1">
      <c r="A49286" s="4"/>
      <c r="B49286" s="4"/>
    </row>
    <row r="49287" ht="14.25" customHeight="1">
      <c r="A49287" s="4"/>
      <c r="B49287" s="4"/>
    </row>
    <row r="49288" ht="14.25" customHeight="1">
      <c r="A49288" s="4"/>
      <c r="B49288" s="4"/>
    </row>
    <row r="49289" ht="14.25" customHeight="1">
      <c r="A49289" s="4"/>
      <c r="B49289" s="4"/>
    </row>
    <row r="49290" ht="14.25" customHeight="1">
      <c r="A49290" s="4"/>
      <c r="B49290" s="4"/>
    </row>
    <row r="49291" ht="14.25" customHeight="1">
      <c r="A49291" s="4"/>
      <c r="B49291" s="4"/>
    </row>
    <row r="49292" ht="14.25" customHeight="1">
      <c r="A49292" s="4"/>
      <c r="B49292" s="4"/>
    </row>
    <row r="49293" ht="14.25" customHeight="1">
      <c r="A49293" s="4"/>
      <c r="B49293" s="4"/>
    </row>
    <row r="49294" ht="14.25" customHeight="1">
      <c r="A49294" s="4"/>
      <c r="B49294" s="4"/>
    </row>
    <row r="49295" ht="14.25" customHeight="1">
      <c r="A49295" s="4"/>
      <c r="B49295" s="4"/>
    </row>
    <row r="49296" ht="14.25" customHeight="1">
      <c r="A49296" s="4"/>
      <c r="B49296" s="4"/>
    </row>
    <row r="49297" ht="14.25" customHeight="1">
      <c r="A49297" s="4"/>
      <c r="B49297" s="4"/>
    </row>
    <row r="49298" ht="14.25" customHeight="1">
      <c r="A49298" s="4"/>
      <c r="B49298" s="4"/>
    </row>
    <row r="49299" ht="14.25" customHeight="1">
      <c r="A49299" s="4"/>
      <c r="B49299" s="4"/>
    </row>
    <row r="49300" ht="14.25" customHeight="1">
      <c r="A49300" s="4"/>
      <c r="B49300" s="4"/>
    </row>
    <row r="49301" ht="14.25" customHeight="1">
      <c r="A49301" s="4"/>
      <c r="B49301" s="4"/>
    </row>
    <row r="49302" ht="14.25" customHeight="1">
      <c r="A49302" s="4"/>
      <c r="B49302" s="4"/>
    </row>
    <row r="49303" ht="14.25" customHeight="1">
      <c r="A49303" s="4"/>
      <c r="B49303" s="4"/>
    </row>
    <row r="49304" ht="14.25" customHeight="1">
      <c r="A49304" s="4"/>
      <c r="B49304" s="4"/>
    </row>
    <row r="49305" ht="14.25" customHeight="1">
      <c r="A49305" s="4"/>
      <c r="B49305" s="4"/>
    </row>
    <row r="49306" ht="14.25" customHeight="1">
      <c r="A49306" s="4"/>
      <c r="B49306" s="4"/>
    </row>
    <row r="49307" ht="14.25" customHeight="1">
      <c r="A49307" s="4"/>
      <c r="B49307" s="4"/>
    </row>
    <row r="49308" ht="14.25" customHeight="1">
      <c r="A49308" s="4"/>
      <c r="B49308" s="4"/>
    </row>
    <row r="49309" ht="14.25" customHeight="1">
      <c r="A49309" s="4"/>
      <c r="B49309" s="4"/>
    </row>
    <row r="49310" ht="14.25" customHeight="1">
      <c r="A49310" s="4"/>
      <c r="B49310" s="4"/>
    </row>
    <row r="49311" ht="14.25" customHeight="1">
      <c r="A49311" s="4"/>
      <c r="B49311" s="4"/>
    </row>
    <row r="49312" ht="14.25" customHeight="1">
      <c r="A49312" s="4"/>
      <c r="B49312" s="4"/>
    </row>
    <row r="49313" ht="14.25" customHeight="1">
      <c r="A49313" s="4"/>
      <c r="B49313" s="4"/>
    </row>
    <row r="49314" ht="14.25" customHeight="1">
      <c r="A49314" s="4"/>
      <c r="B49314" s="4"/>
    </row>
    <row r="49315" ht="14.25" customHeight="1">
      <c r="A49315" s="4"/>
      <c r="B49315" s="4"/>
    </row>
    <row r="49316" ht="14.25" customHeight="1">
      <c r="A49316" s="4"/>
      <c r="B49316" s="4"/>
    </row>
    <row r="49317" ht="14.25" customHeight="1">
      <c r="A49317" s="4"/>
      <c r="B49317" s="4"/>
    </row>
    <row r="49318" ht="14.25" customHeight="1">
      <c r="A49318" s="4"/>
      <c r="B49318" s="4"/>
    </row>
    <row r="49319" ht="14.25" customHeight="1">
      <c r="A49319" s="4"/>
      <c r="B49319" s="4"/>
    </row>
    <row r="49320" ht="14.25" customHeight="1">
      <c r="A49320" s="4"/>
      <c r="B49320" s="4"/>
    </row>
    <row r="49321" ht="14.25" customHeight="1">
      <c r="A49321" s="4"/>
      <c r="B49321" s="4"/>
    </row>
    <row r="49322" ht="14.25" customHeight="1">
      <c r="A49322" s="4"/>
      <c r="B49322" s="4"/>
    </row>
    <row r="49323" ht="14.25" customHeight="1">
      <c r="A49323" s="4"/>
      <c r="B49323" s="4"/>
    </row>
    <row r="49324" ht="14.25" customHeight="1">
      <c r="A49324" s="4"/>
      <c r="B49324" s="4"/>
    </row>
    <row r="49325" ht="14.25" customHeight="1">
      <c r="A49325" s="4"/>
      <c r="B49325" s="4"/>
    </row>
    <row r="49326" ht="14.25" customHeight="1">
      <c r="A49326" s="4"/>
      <c r="B49326" s="4"/>
    </row>
    <row r="49327" ht="14.25" customHeight="1">
      <c r="A49327" s="4"/>
      <c r="B49327" s="4"/>
    </row>
    <row r="49328" ht="14.25" customHeight="1">
      <c r="A49328" s="4"/>
      <c r="B49328" s="4"/>
    </row>
    <row r="49329" ht="14.25" customHeight="1">
      <c r="A49329" s="4"/>
      <c r="B49329" s="4"/>
    </row>
    <row r="49330" ht="14.25" customHeight="1">
      <c r="A49330" s="4"/>
      <c r="B49330" s="4"/>
    </row>
    <row r="49331" ht="14.25" customHeight="1">
      <c r="A49331" s="4"/>
      <c r="B49331" s="4"/>
    </row>
    <row r="49332" ht="14.25" customHeight="1">
      <c r="A49332" s="4"/>
      <c r="B49332" s="4"/>
    </row>
    <row r="49333" ht="14.25" customHeight="1">
      <c r="A49333" s="4"/>
      <c r="B49333" s="4"/>
    </row>
    <row r="49334" ht="14.25" customHeight="1">
      <c r="A49334" s="4"/>
      <c r="B49334" s="4"/>
    </row>
    <row r="49335" ht="14.25" customHeight="1">
      <c r="A49335" s="4"/>
      <c r="B49335" s="4"/>
    </row>
    <row r="49336" ht="14.25" customHeight="1">
      <c r="A49336" s="4"/>
      <c r="B49336" s="4"/>
    </row>
    <row r="49337" ht="14.25" customHeight="1">
      <c r="A49337" s="4"/>
      <c r="B49337" s="4"/>
    </row>
    <row r="49338" ht="14.25" customHeight="1">
      <c r="A49338" s="4"/>
      <c r="B49338" s="4"/>
    </row>
    <row r="49339" ht="14.25" customHeight="1">
      <c r="A49339" s="4"/>
      <c r="B49339" s="4"/>
    </row>
    <row r="49340" ht="14.25" customHeight="1">
      <c r="A49340" s="4"/>
      <c r="B49340" s="4"/>
    </row>
    <row r="49341" ht="14.25" customHeight="1">
      <c r="A49341" s="4"/>
      <c r="B49341" s="4"/>
    </row>
    <row r="49342" ht="14.25" customHeight="1">
      <c r="A49342" s="4"/>
      <c r="B49342" s="4"/>
    </row>
    <row r="49343" ht="14.25" customHeight="1">
      <c r="A49343" s="4"/>
      <c r="B49343" s="4"/>
    </row>
    <row r="49344" ht="14.25" customHeight="1">
      <c r="A49344" s="4"/>
      <c r="B49344" s="4"/>
    </row>
    <row r="49345" ht="14.25" customHeight="1">
      <c r="A49345" s="4"/>
      <c r="B49345" s="4"/>
    </row>
    <row r="49346" ht="14.25" customHeight="1">
      <c r="A49346" s="4"/>
      <c r="B49346" s="4"/>
    </row>
    <row r="49347" ht="14.25" customHeight="1">
      <c r="A49347" s="4"/>
      <c r="B49347" s="4"/>
    </row>
    <row r="49348" ht="14.25" customHeight="1">
      <c r="A49348" s="4"/>
      <c r="B49348" s="4"/>
    </row>
    <row r="49349" ht="14.25" customHeight="1">
      <c r="A49349" s="4"/>
      <c r="B49349" s="4"/>
    </row>
    <row r="49350" ht="14.25" customHeight="1">
      <c r="A49350" s="4"/>
      <c r="B49350" s="4"/>
    </row>
    <row r="49351" ht="14.25" customHeight="1">
      <c r="A49351" s="4"/>
      <c r="B49351" s="4"/>
    </row>
    <row r="49352" ht="14.25" customHeight="1">
      <c r="A49352" s="4"/>
      <c r="B49352" s="4"/>
    </row>
    <row r="49353" ht="14.25" customHeight="1">
      <c r="A49353" s="4"/>
      <c r="B49353" s="4"/>
    </row>
    <row r="49354" ht="14.25" customHeight="1">
      <c r="A49354" s="4"/>
      <c r="B49354" s="4"/>
    </row>
    <row r="49355" ht="14.25" customHeight="1">
      <c r="A49355" s="4"/>
      <c r="B49355" s="4"/>
    </row>
    <row r="49356" ht="14.25" customHeight="1">
      <c r="A49356" s="4"/>
      <c r="B49356" s="4"/>
    </row>
    <row r="49357" ht="14.25" customHeight="1">
      <c r="A49357" s="4"/>
      <c r="B49357" s="4"/>
    </row>
    <row r="49358" ht="14.25" customHeight="1">
      <c r="A49358" s="4"/>
      <c r="B49358" s="4"/>
    </row>
    <row r="49359" ht="14.25" customHeight="1">
      <c r="A49359" s="4"/>
      <c r="B49359" s="4"/>
    </row>
    <row r="49360" ht="14.25" customHeight="1">
      <c r="A49360" s="4"/>
      <c r="B49360" s="4"/>
    </row>
    <row r="49361" ht="14.25" customHeight="1">
      <c r="A49361" s="4"/>
      <c r="B49361" s="4"/>
    </row>
    <row r="49362" ht="14.25" customHeight="1">
      <c r="A49362" s="4"/>
      <c r="B49362" s="4"/>
    </row>
    <row r="49363" ht="14.25" customHeight="1">
      <c r="A49363" s="4"/>
      <c r="B49363" s="4"/>
    </row>
    <row r="49364" ht="14.25" customHeight="1">
      <c r="A49364" s="4"/>
      <c r="B49364" s="4"/>
    </row>
    <row r="49365" ht="14.25" customHeight="1">
      <c r="A49365" s="4"/>
      <c r="B49365" s="4"/>
    </row>
    <row r="49366" ht="14.25" customHeight="1">
      <c r="A49366" s="4"/>
      <c r="B49366" s="4"/>
    </row>
    <row r="49367" ht="14.25" customHeight="1">
      <c r="A49367" s="4"/>
      <c r="B49367" s="4"/>
    </row>
    <row r="49368" ht="14.25" customHeight="1">
      <c r="A49368" s="4"/>
      <c r="B49368" s="4"/>
    </row>
    <row r="49369" ht="14.25" customHeight="1">
      <c r="A49369" s="4"/>
      <c r="B49369" s="4"/>
    </row>
    <row r="49370" ht="14.25" customHeight="1">
      <c r="A49370" s="4"/>
      <c r="B49370" s="4"/>
    </row>
    <row r="49371" ht="14.25" customHeight="1">
      <c r="A49371" s="4"/>
      <c r="B49371" s="4"/>
    </row>
    <row r="49372" ht="14.25" customHeight="1">
      <c r="A49372" s="4"/>
      <c r="B49372" s="4"/>
    </row>
    <row r="49373" ht="14.25" customHeight="1">
      <c r="A49373" s="4"/>
      <c r="B49373" s="4"/>
    </row>
    <row r="49374" ht="14.25" customHeight="1">
      <c r="A49374" s="4"/>
      <c r="B49374" s="4"/>
    </row>
    <row r="49375" ht="14.25" customHeight="1">
      <c r="A49375" s="4"/>
      <c r="B49375" s="4"/>
    </row>
    <row r="49376" ht="14.25" customHeight="1">
      <c r="A49376" s="4"/>
      <c r="B49376" s="4"/>
    </row>
    <row r="49377" ht="14.25" customHeight="1">
      <c r="A49377" s="4"/>
      <c r="B49377" s="4"/>
    </row>
    <row r="49378" ht="14.25" customHeight="1">
      <c r="A49378" s="4"/>
      <c r="B49378" s="4"/>
    </row>
    <row r="49379" ht="14.25" customHeight="1">
      <c r="A49379" s="4"/>
      <c r="B49379" s="4"/>
    </row>
    <row r="49380" ht="14.25" customHeight="1">
      <c r="A49380" s="4"/>
      <c r="B49380" s="4"/>
    </row>
    <row r="49381" ht="14.25" customHeight="1">
      <c r="A49381" s="4"/>
      <c r="B49381" s="4"/>
    </row>
    <row r="49382" ht="14.25" customHeight="1">
      <c r="A49382" s="4"/>
      <c r="B49382" s="4"/>
    </row>
    <row r="49383" ht="14.25" customHeight="1">
      <c r="A49383" s="4"/>
      <c r="B49383" s="4"/>
    </row>
    <row r="49384" ht="14.25" customHeight="1">
      <c r="A49384" s="4"/>
      <c r="B49384" s="4"/>
    </row>
    <row r="49385" ht="14.25" customHeight="1">
      <c r="A49385" s="4"/>
      <c r="B49385" s="4"/>
    </row>
    <row r="49386" ht="14.25" customHeight="1">
      <c r="A49386" s="4"/>
      <c r="B49386" s="4"/>
    </row>
    <row r="49387" ht="14.25" customHeight="1">
      <c r="A49387" s="4"/>
      <c r="B49387" s="4"/>
    </row>
    <row r="49388" ht="14.25" customHeight="1">
      <c r="A49388" s="4"/>
      <c r="B49388" s="4"/>
    </row>
    <row r="49389" ht="14.25" customHeight="1">
      <c r="A49389" s="4"/>
      <c r="B49389" s="4"/>
    </row>
    <row r="49390" ht="14.25" customHeight="1">
      <c r="A49390" s="4"/>
      <c r="B49390" s="4"/>
    </row>
    <row r="49391" ht="14.25" customHeight="1">
      <c r="A49391" s="4"/>
      <c r="B49391" s="4"/>
    </row>
    <row r="49392" ht="14.25" customHeight="1">
      <c r="A49392" s="4"/>
      <c r="B49392" s="4"/>
    </row>
    <row r="49393" ht="14.25" customHeight="1">
      <c r="A49393" s="4"/>
      <c r="B49393" s="4"/>
    </row>
    <row r="49394" ht="14.25" customHeight="1">
      <c r="A49394" s="4"/>
      <c r="B49394" s="4"/>
    </row>
    <row r="49395" ht="14.25" customHeight="1">
      <c r="A49395" s="4"/>
      <c r="B49395" s="4"/>
    </row>
    <row r="49396" ht="14.25" customHeight="1">
      <c r="A49396" s="4"/>
      <c r="B49396" s="4"/>
    </row>
    <row r="49397" ht="14.25" customHeight="1">
      <c r="A49397" s="4"/>
      <c r="B49397" s="4"/>
    </row>
    <row r="49398" ht="14.25" customHeight="1">
      <c r="A49398" s="4"/>
      <c r="B49398" s="4"/>
    </row>
    <row r="49399" ht="14.25" customHeight="1">
      <c r="A49399" s="4"/>
      <c r="B49399" s="4"/>
    </row>
    <row r="49400" ht="14.25" customHeight="1">
      <c r="A49400" s="4"/>
      <c r="B49400" s="4"/>
    </row>
    <row r="49401" ht="14.25" customHeight="1">
      <c r="A49401" s="4"/>
      <c r="B49401" s="4"/>
    </row>
    <row r="49402" ht="14.25" customHeight="1">
      <c r="A49402" s="4"/>
      <c r="B49402" s="4"/>
    </row>
    <row r="49403" ht="14.25" customHeight="1">
      <c r="A49403" s="4"/>
      <c r="B49403" s="4"/>
    </row>
    <row r="49404" ht="14.25" customHeight="1">
      <c r="A49404" s="4"/>
      <c r="B49404" s="4"/>
    </row>
    <row r="49405" ht="14.25" customHeight="1">
      <c r="A49405" s="4"/>
      <c r="B49405" s="4"/>
    </row>
    <row r="49406" ht="14.25" customHeight="1">
      <c r="A49406" s="4"/>
      <c r="B49406" s="4"/>
    </row>
    <row r="49407" ht="14.25" customHeight="1">
      <c r="A49407" s="4"/>
      <c r="B49407" s="4"/>
    </row>
    <row r="49408" ht="14.25" customHeight="1">
      <c r="A49408" s="4"/>
      <c r="B49408" s="4"/>
    </row>
    <row r="49409" ht="14.25" customHeight="1">
      <c r="A49409" s="4"/>
      <c r="B49409" s="4"/>
    </row>
    <row r="49410" ht="14.25" customHeight="1">
      <c r="A49410" s="4"/>
      <c r="B49410" s="4"/>
    </row>
    <row r="49411" ht="14.25" customHeight="1">
      <c r="A49411" s="4"/>
      <c r="B49411" s="4"/>
    </row>
    <row r="49412" ht="14.25" customHeight="1">
      <c r="A49412" s="4"/>
      <c r="B49412" s="4"/>
    </row>
    <row r="49413" ht="14.25" customHeight="1">
      <c r="A49413" s="4"/>
      <c r="B49413" s="4"/>
    </row>
    <row r="49414" ht="14.25" customHeight="1">
      <c r="A49414" s="4"/>
      <c r="B49414" s="4"/>
    </row>
    <row r="49415" ht="14.25" customHeight="1">
      <c r="A49415" s="4"/>
      <c r="B49415" s="4"/>
    </row>
    <row r="49416" ht="14.25" customHeight="1">
      <c r="A49416" s="4"/>
      <c r="B49416" s="4"/>
    </row>
    <row r="49417" ht="14.25" customHeight="1">
      <c r="A49417" s="4"/>
      <c r="B49417" s="4"/>
    </row>
    <row r="49418" ht="14.25" customHeight="1">
      <c r="A49418" s="4"/>
      <c r="B49418" s="4"/>
    </row>
    <row r="49419" ht="14.25" customHeight="1">
      <c r="A49419" s="4"/>
      <c r="B49419" s="4"/>
    </row>
    <row r="49420" ht="14.25" customHeight="1">
      <c r="A49420" s="4"/>
      <c r="B49420" s="4"/>
    </row>
    <row r="49421" ht="14.25" customHeight="1">
      <c r="A49421" s="4"/>
      <c r="B49421" s="4"/>
    </row>
    <row r="49422" ht="14.25" customHeight="1">
      <c r="A49422" s="4"/>
      <c r="B49422" s="4"/>
    </row>
    <row r="49423" ht="14.25" customHeight="1">
      <c r="A49423" s="4"/>
      <c r="B49423" s="4"/>
    </row>
    <row r="49424" ht="14.25" customHeight="1">
      <c r="A49424" s="4"/>
      <c r="B49424" s="4"/>
    </row>
    <row r="49425" ht="14.25" customHeight="1">
      <c r="A49425" s="4"/>
      <c r="B49425" s="4"/>
    </row>
    <row r="49426" ht="14.25" customHeight="1">
      <c r="A49426" s="4"/>
      <c r="B49426" s="4"/>
    </row>
    <row r="49427" ht="14.25" customHeight="1">
      <c r="A49427" s="4"/>
      <c r="B49427" s="4"/>
    </row>
    <row r="49428" ht="14.25" customHeight="1">
      <c r="A49428" s="4"/>
      <c r="B49428" s="4"/>
    </row>
    <row r="49429" ht="14.25" customHeight="1">
      <c r="A49429" s="4"/>
      <c r="B49429" s="4"/>
    </row>
    <row r="49430" ht="14.25" customHeight="1">
      <c r="A49430" s="4"/>
      <c r="B49430" s="4"/>
    </row>
    <row r="49431" ht="14.25" customHeight="1">
      <c r="A49431" s="4"/>
      <c r="B49431" s="4"/>
    </row>
    <row r="49432" ht="14.25" customHeight="1">
      <c r="A49432" s="4"/>
      <c r="B49432" s="4"/>
    </row>
    <row r="49433" ht="14.25" customHeight="1">
      <c r="A49433" s="4"/>
      <c r="B49433" s="4"/>
    </row>
    <row r="49434" ht="14.25" customHeight="1">
      <c r="A49434" s="4"/>
      <c r="B49434" s="4"/>
    </row>
    <row r="49435" ht="14.25" customHeight="1">
      <c r="A49435" s="4"/>
      <c r="B49435" s="4"/>
    </row>
    <row r="49436" ht="14.25" customHeight="1">
      <c r="A49436" s="4"/>
      <c r="B49436" s="4"/>
    </row>
    <row r="49437" ht="14.25" customHeight="1">
      <c r="A49437" s="4"/>
      <c r="B49437" s="4"/>
    </row>
    <row r="49438" ht="14.25" customHeight="1">
      <c r="A49438" s="4"/>
      <c r="B49438" s="4"/>
    </row>
    <row r="49439" ht="14.25" customHeight="1">
      <c r="A49439" s="4"/>
      <c r="B49439" s="4"/>
    </row>
    <row r="49440" ht="14.25" customHeight="1">
      <c r="A49440" s="4"/>
      <c r="B49440" s="4"/>
    </row>
    <row r="49441" ht="14.25" customHeight="1">
      <c r="A49441" s="4"/>
      <c r="B49441" s="4"/>
    </row>
    <row r="49442" ht="14.25" customHeight="1">
      <c r="A49442" s="4"/>
      <c r="B49442" s="4"/>
    </row>
    <row r="49443" ht="14.25" customHeight="1">
      <c r="A49443" s="4"/>
      <c r="B49443" s="4"/>
    </row>
    <row r="49444" ht="14.25" customHeight="1">
      <c r="A49444" s="4"/>
      <c r="B49444" s="4"/>
    </row>
    <row r="49445" ht="14.25" customHeight="1">
      <c r="A49445" s="4"/>
      <c r="B49445" s="4"/>
    </row>
    <row r="49446" ht="14.25" customHeight="1">
      <c r="A49446" s="4"/>
      <c r="B49446" s="4"/>
    </row>
    <row r="49447" ht="14.25" customHeight="1">
      <c r="A49447" s="4"/>
      <c r="B49447" s="4"/>
    </row>
    <row r="49448" ht="14.25" customHeight="1">
      <c r="A49448" s="4"/>
      <c r="B49448" s="4"/>
    </row>
    <row r="49449" ht="14.25" customHeight="1">
      <c r="A49449" s="4"/>
      <c r="B49449" s="4"/>
    </row>
    <row r="49450" ht="14.25" customHeight="1">
      <c r="A49450" s="4"/>
      <c r="B49450" s="4"/>
    </row>
    <row r="49451" ht="14.25" customHeight="1">
      <c r="A49451" s="4"/>
      <c r="B49451" s="4"/>
    </row>
    <row r="49452" ht="14.25" customHeight="1">
      <c r="A49452" s="4"/>
      <c r="B49452" s="4"/>
    </row>
    <row r="49453" ht="14.25" customHeight="1">
      <c r="A49453" s="4"/>
      <c r="B49453" s="4"/>
    </row>
    <row r="49454" ht="14.25" customHeight="1">
      <c r="A49454" s="4"/>
      <c r="B49454" s="4"/>
    </row>
    <row r="49455" ht="14.25" customHeight="1">
      <c r="A49455" s="4"/>
      <c r="B49455" s="4"/>
    </row>
    <row r="49456" ht="14.25" customHeight="1">
      <c r="A49456" s="4"/>
      <c r="B49456" s="4"/>
    </row>
    <row r="49457" ht="14.25" customHeight="1">
      <c r="A49457" s="4"/>
      <c r="B49457" s="4"/>
    </row>
    <row r="49458" ht="14.25" customHeight="1">
      <c r="A49458" s="4"/>
      <c r="B49458" s="4"/>
    </row>
    <row r="49459" ht="14.25" customHeight="1">
      <c r="A49459" s="4"/>
      <c r="B49459" s="4"/>
    </row>
    <row r="49460" ht="14.25" customHeight="1">
      <c r="A49460" s="4"/>
      <c r="B49460" s="4"/>
    </row>
    <row r="49461" ht="14.25" customHeight="1">
      <c r="A49461" s="4"/>
      <c r="B49461" s="4"/>
    </row>
    <row r="49462" ht="14.25" customHeight="1">
      <c r="A49462" s="4"/>
      <c r="B49462" s="4"/>
    </row>
    <row r="49463" ht="14.25" customHeight="1">
      <c r="A49463" s="4"/>
      <c r="B49463" s="4"/>
    </row>
    <row r="49464" ht="14.25" customHeight="1">
      <c r="A49464" s="4"/>
      <c r="B49464" s="4"/>
    </row>
    <row r="49465" ht="14.25" customHeight="1">
      <c r="A49465" s="4"/>
      <c r="B49465" s="4"/>
    </row>
    <row r="49466" ht="14.25" customHeight="1">
      <c r="A49466" s="4"/>
      <c r="B49466" s="4"/>
    </row>
    <row r="49467" ht="14.25" customHeight="1">
      <c r="A49467" s="4"/>
      <c r="B49467" s="4"/>
    </row>
    <row r="49468" ht="14.25" customHeight="1">
      <c r="A49468" s="4"/>
      <c r="B49468" s="4"/>
    </row>
    <row r="49469" ht="14.25" customHeight="1">
      <c r="A49469" s="4"/>
      <c r="B49469" s="4"/>
    </row>
    <row r="49470" ht="14.25" customHeight="1">
      <c r="A49470" s="4"/>
      <c r="B49470" s="4"/>
    </row>
    <row r="49471" ht="14.25" customHeight="1">
      <c r="A49471" s="4"/>
      <c r="B49471" s="4"/>
    </row>
    <row r="49472" ht="14.25" customHeight="1">
      <c r="A49472" s="4"/>
      <c r="B49472" s="4"/>
    </row>
    <row r="49473" ht="14.25" customHeight="1">
      <c r="A49473" s="4"/>
      <c r="B49473" s="4"/>
    </row>
    <row r="49474" ht="14.25" customHeight="1">
      <c r="A49474" s="4"/>
      <c r="B49474" s="4"/>
    </row>
    <row r="49475" ht="14.25" customHeight="1">
      <c r="A49475" s="4"/>
      <c r="B49475" s="4"/>
    </row>
    <row r="49476" ht="14.25" customHeight="1">
      <c r="A49476" s="4"/>
      <c r="B49476" s="4"/>
    </row>
    <row r="49477" ht="14.25" customHeight="1">
      <c r="A49477" s="4"/>
      <c r="B49477" s="4"/>
    </row>
    <row r="49478" ht="14.25" customHeight="1">
      <c r="A49478" s="4"/>
      <c r="B49478" s="4"/>
    </row>
    <row r="49479" ht="14.25" customHeight="1">
      <c r="A49479" s="4"/>
      <c r="B49479" s="4"/>
    </row>
    <row r="49480" ht="14.25" customHeight="1">
      <c r="A49480" s="4"/>
      <c r="B49480" s="4"/>
    </row>
    <row r="49481" ht="14.25" customHeight="1">
      <c r="A49481" s="4"/>
      <c r="B49481" s="4"/>
    </row>
    <row r="49482" ht="14.25" customHeight="1">
      <c r="A49482" s="4"/>
      <c r="B49482" s="4"/>
    </row>
    <row r="49483" ht="14.25" customHeight="1">
      <c r="A49483" s="4"/>
      <c r="B49483" s="4"/>
    </row>
    <row r="49484" ht="14.25" customHeight="1">
      <c r="A49484" s="4"/>
      <c r="B49484" s="4"/>
    </row>
    <row r="49485" ht="14.25" customHeight="1">
      <c r="A49485" s="4"/>
      <c r="B49485" s="4"/>
    </row>
    <row r="49486" ht="14.25" customHeight="1">
      <c r="A49486" s="4"/>
      <c r="B49486" s="4"/>
    </row>
    <row r="49487" ht="14.25" customHeight="1">
      <c r="A49487" s="4"/>
      <c r="B49487" s="4"/>
    </row>
    <row r="49488" ht="14.25" customHeight="1">
      <c r="A49488" s="4"/>
      <c r="B49488" s="4"/>
    </row>
    <row r="49489" ht="14.25" customHeight="1">
      <c r="A49489" s="4"/>
      <c r="B49489" s="4"/>
    </row>
    <row r="49490" ht="14.25" customHeight="1">
      <c r="A49490" s="4"/>
      <c r="B49490" s="4"/>
    </row>
    <row r="49491" ht="14.25" customHeight="1">
      <c r="A49491" s="4"/>
      <c r="B49491" s="4"/>
    </row>
    <row r="49492" ht="14.25" customHeight="1">
      <c r="A49492" s="4"/>
      <c r="B49492" s="4"/>
    </row>
    <row r="49493" ht="14.25" customHeight="1">
      <c r="A49493" s="4"/>
      <c r="B49493" s="4"/>
    </row>
    <row r="49494" ht="14.25" customHeight="1">
      <c r="A49494" s="4"/>
      <c r="B49494" s="4"/>
    </row>
    <row r="49495" ht="14.25" customHeight="1">
      <c r="A49495" s="4"/>
      <c r="B49495" s="4"/>
    </row>
    <row r="49496" ht="14.25" customHeight="1">
      <c r="A49496" s="4"/>
      <c r="B49496" s="4"/>
    </row>
    <row r="49497" ht="14.25" customHeight="1">
      <c r="A49497" s="4"/>
      <c r="B49497" s="4"/>
    </row>
    <row r="49498" ht="14.25" customHeight="1">
      <c r="A49498" s="4"/>
      <c r="B49498" s="4"/>
    </row>
    <row r="49499" ht="14.25" customHeight="1">
      <c r="A49499" s="4"/>
      <c r="B49499" s="4"/>
    </row>
    <row r="49500" ht="14.25" customHeight="1">
      <c r="A49500" s="4"/>
      <c r="B49500" s="4"/>
    </row>
    <row r="49501" ht="14.25" customHeight="1">
      <c r="A49501" s="4"/>
      <c r="B49501" s="4"/>
    </row>
    <row r="49502" ht="14.25" customHeight="1">
      <c r="A49502" s="4"/>
      <c r="B49502" s="4"/>
    </row>
    <row r="49503" ht="14.25" customHeight="1">
      <c r="A49503" s="4"/>
      <c r="B49503" s="4"/>
    </row>
    <row r="49504" ht="14.25" customHeight="1">
      <c r="A49504" s="4"/>
      <c r="B49504" s="4"/>
    </row>
    <row r="49505" ht="14.25" customHeight="1">
      <c r="A49505" s="4"/>
      <c r="B49505" s="4"/>
    </row>
    <row r="49506" ht="14.25" customHeight="1">
      <c r="A49506" s="4"/>
      <c r="B49506" s="4"/>
    </row>
    <row r="49507" ht="14.25" customHeight="1">
      <c r="A49507" s="4"/>
      <c r="B49507" s="4"/>
    </row>
    <row r="49508" ht="14.25" customHeight="1">
      <c r="A49508" s="4"/>
      <c r="B49508" s="4"/>
    </row>
    <row r="49509" ht="14.25" customHeight="1">
      <c r="A49509" s="4"/>
      <c r="B49509" s="4"/>
    </row>
    <row r="49510" ht="14.25" customHeight="1">
      <c r="A49510" s="4"/>
      <c r="B49510" s="4"/>
    </row>
    <row r="49511" ht="14.25" customHeight="1">
      <c r="A49511" s="4"/>
      <c r="B49511" s="4"/>
    </row>
    <row r="49512" ht="14.25" customHeight="1">
      <c r="A49512" s="4"/>
      <c r="B49512" s="4"/>
    </row>
    <row r="49513" ht="14.25" customHeight="1">
      <c r="A49513" s="4"/>
      <c r="B49513" s="4"/>
    </row>
    <row r="49514" ht="14.25" customHeight="1">
      <c r="A49514" s="4"/>
      <c r="B49514" s="4"/>
    </row>
    <row r="49515" ht="14.25" customHeight="1">
      <c r="A49515" s="4"/>
      <c r="B49515" s="4"/>
    </row>
    <row r="49516" ht="14.25" customHeight="1">
      <c r="A49516" s="4"/>
      <c r="B49516" s="4"/>
    </row>
    <row r="49517" ht="14.25" customHeight="1">
      <c r="A49517" s="4"/>
      <c r="B49517" s="4"/>
    </row>
    <row r="49518" ht="14.25" customHeight="1">
      <c r="A49518" s="4"/>
      <c r="B49518" s="4"/>
    </row>
    <row r="49519" ht="14.25" customHeight="1">
      <c r="A49519" s="4"/>
      <c r="B49519" s="4"/>
    </row>
    <row r="49520" ht="14.25" customHeight="1">
      <c r="A49520" s="4"/>
      <c r="B49520" s="4"/>
    </row>
    <row r="49521" ht="14.25" customHeight="1">
      <c r="A49521" s="4"/>
      <c r="B49521" s="4"/>
    </row>
    <row r="49522" ht="14.25" customHeight="1">
      <c r="A49522" s="4"/>
      <c r="B49522" s="4"/>
    </row>
    <row r="49523" ht="14.25" customHeight="1">
      <c r="A49523" s="4"/>
      <c r="B49523" s="4"/>
    </row>
    <row r="49524" ht="14.25" customHeight="1">
      <c r="A49524" s="4"/>
      <c r="B49524" s="4"/>
    </row>
    <row r="49525" ht="14.25" customHeight="1">
      <c r="A49525" s="4"/>
      <c r="B49525" s="4"/>
    </row>
    <row r="49526" ht="14.25" customHeight="1">
      <c r="A49526" s="4"/>
      <c r="B49526" s="4"/>
    </row>
    <row r="49527" ht="14.25" customHeight="1">
      <c r="A49527" s="4"/>
      <c r="B49527" s="4"/>
    </row>
    <row r="49528" ht="14.25" customHeight="1">
      <c r="A49528" s="4"/>
      <c r="B49528" s="4"/>
    </row>
    <row r="49529" ht="14.25" customHeight="1">
      <c r="A49529" s="4"/>
      <c r="B49529" s="4"/>
    </row>
    <row r="49530" ht="14.25" customHeight="1">
      <c r="A49530" s="4"/>
      <c r="B49530" s="4"/>
    </row>
    <row r="49531" ht="14.25" customHeight="1">
      <c r="A49531" s="4"/>
      <c r="B49531" s="4"/>
    </row>
    <row r="49532" ht="14.25" customHeight="1">
      <c r="A49532" s="4"/>
      <c r="B49532" s="4"/>
    </row>
    <row r="49533" ht="14.25" customHeight="1">
      <c r="A49533" s="4"/>
      <c r="B49533" s="4"/>
    </row>
    <row r="49534" ht="14.25" customHeight="1">
      <c r="A49534" s="4"/>
      <c r="B49534" s="4"/>
    </row>
    <row r="49535" ht="14.25" customHeight="1">
      <c r="A49535" s="4"/>
      <c r="B49535" s="4"/>
    </row>
    <row r="49536" ht="14.25" customHeight="1">
      <c r="A49536" s="4"/>
      <c r="B49536" s="4"/>
    </row>
    <row r="49537" ht="14.25" customHeight="1">
      <c r="A49537" s="4"/>
      <c r="B49537" s="4"/>
    </row>
    <row r="49538" ht="14.25" customHeight="1">
      <c r="A49538" s="4"/>
      <c r="B49538" s="4"/>
    </row>
    <row r="49539" ht="14.25" customHeight="1">
      <c r="A49539" s="4"/>
      <c r="B49539" s="4"/>
    </row>
    <row r="49540" ht="14.25" customHeight="1">
      <c r="A49540" s="4"/>
      <c r="B49540" s="4"/>
    </row>
    <row r="49541" ht="14.25" customHeight="1">
      <c r="A49541" s="4"/>
      <c r="B49541" s="4"/>
    </row>
    <row r="49542" ht="14.25" customHeight="1">
      <c r="A49542" s="4"/>
      <c r="B49542" s="4"/>
    </row>
    <row r="49543" ht="14.25" customHeight="1">
      <c r="A49543" s="4"/>
      <c r="B49543" s="4"/>
    </row>
    <row r="49544" ht="14.25" customHeight="1">
      <c r="A49544" s="4"/>
      <c r="B49544" s="4"/>
    </row>
    <row r="49545" ht="14.25" customHeight="1">
      <c r="A49545" s="4"/>
      <c r="B49545" s="4"/>
    </row>
    <row r="49546" ht="14.25" customHeight="1">
      <c r="A49546" s="4"/>
      <c r="B49546" s="4"/>
    </row>
    <row r="49547" ht="14.25" customHeight="1">
      <c r="A49547" s="4"/>
      <c r="B49547" s="4"/>
    </row>
    <row r="49548" ht="14.25" customHeight="1">
      <c r="A49548" s="4"/>
      <c r="B49548" s="4"/>
    </row>
    <row r="49549" ht="14.25" customHeight="1">
      <c r="A49549" s="4"/>
      <c r="B49549" s="4"/>
    </row>
    <row r="49550" ht="14.25" customHeight="1">
      <c r="A49550" s="4"/>
      <c r="B49550" s="4"/>
    </row>
    <row r="49551" ht="14.25" customHeight="1">
      <c r="A49551" s="4"/>
      <c r="B49551" s="4"/>
    </row>
    <row r="49552" ht="14.25" customHeight="1">
      <c r="A49552" s="4"/>
      <c r="B49552" s="4"/>
    </row>
    <row r="49553" ht="14.25" customHeight="1">
      <c r="A49553" s="4"/>
      <c r="B49553" s="4"/>
    </row>
    <row r="49554" ht="14.25" customHeight="1">
      <c r="A49554" s="4"/>
      <c r="B49554" s="4"/>
    </row>
    <row r="49555" ht="14.25" customHeight="1">
      <c r="A49555" s="4"/>
      <c r="B49555" s="4"/>
    </row>
    <row r="49556" ht="14.25" customHeight="1">
      <c r="A49556" s="4"/>
      <c r="B49556" s="4"/>
    </row>
    <row r="49557" ht="14.25" customHeight="1">
      <c r="A49557" s="4"/>
      <c r="B49557" s="4"/>
    </row>
    <row r="49558" ht="14.25" customHeight="1">
      <c r="A49558" s="4"/>
      <c r="B49558" s="4"/>
    </row>
    <row r="49559" ht="14.25" customHeight="1">
      <c r="A49559" s="4"/>
      <c r="B49559" s="4"/>
    </row>
    <row r="49560" ht="14.25" customHeight="1">
      <c r="A49560" s="4"/>
      <c r="B49560" s="4"/>
    </row>
    <row r="49561" ht="14.25" customHeight="1">
      <c r="A49561" s="4"/>
      <c r="B49561" s="4"/>
    </row>
    <row r="49562" ht="14.25" customHeight="1">
      <c r="A49562" s="4"/>
      <c r="B49562" s="4"/>
    </row>
    <row r="49563" ht="14.25" customHeight="1">
      <c r="A49563" s="4"/>
      <c r="B49563" s="4"/>
    </row>
    <row r="49564" ht="14.25" customHeight="1">
      <c r="A49564" s="4"/>
      <c r="B49564" s="4"/>
    </row>
    <row r="49565" ht="14.25" customHeight="1">
      <c r="A49565" s="4"/>
      <c r="B49565" s="4"/>
    </row>
    <row r="49566" ht="14.25" customHeight="1">
      <c r="A49566" s="4"/>
      <c r="B49566" s="4"/>
    </row>
    <row r="49567" ht="14.25" customHeight="1">
      <c r="A49567" s="4"/>
      <c r="B49567" s="4"/>
    </row>
    <row r="49568" ht="14.25" customHeight="1">
      <c r="A49568" s="4"/>
      <c r="B49568" s="4"/>
    </row>
    <row r="49569" ht="14.25" customHeight="1">
      <c r="A49569" s="4"/>
      <c r="B49569" s="4"/>
    </row>
    <row r="49570" ht="14.25" customHeight="1">
      <c r="A49570" s="4"/>
      <c r="B49570" s="4"/>
    </row>
    <row r="49571" ht="14.25" customHeight="1">
      <c r="A49571" s="4"/>
      <c r="B49571" s="4"/>
    </row>
    <row r="49572" ht="14.25" customHeight="1">
      <c r="A49572" s="4"/>
      <c r="B49572" s="4"/>
    </row>
    <row r="49573" ht="14.25" customHeight="1">
      <c r="A49573" s="4"/>
      <c r="B49573" s="4"/>
    </row>
    <row r="49574" ht="14.25" customHeight="1">
      <c r="A49574" s="4"/>
      <c r="B49574" s="4"/>
    </row>
    <row r="49575" ht="14.25" customHeight="1">
      <c r="A49575" s="4"/>
      <c r="B49575" s="4"/>
    </row>
    <row r="49576" ht="14.25" customHeight="1">
      <c r="A49576" s="4"/>
      <c r="B49576" s="4"/>
    </row>
    <row r="49577" ht="14.25" customHeight="1">
      <c r="A49577" s="4"/>
      <c r="B49577" s="4"/>
    </row>
    <row r="49578" ht="14.25" customHeight="1">
      <c r="A49578" s="4"/>
      <c r="B49578" s="4"/>
    </row>
    <row r="49579" ht="14.25" customHeight="1">
      <c r="A49579" s="4"/>
      <c r="B49579" s="4"/>
    </row>
    <row r="49580" ht="14.25" customHeight="1">
      <c r="A49580" s="4"/>
      <c r="B49580" s="4"/>
    </row>
    <row r="49581" ht="14.25" customHeight="1">
      <c r="A49581" s="4"/>
      <c r="B49581" s="4"/>
    </row>
    <row r="49582" ht="14.25" customHeight="1">
      <c r="A49582" s="4"/>
      <c r="B49582" s="4"/>
    </row>
    <row r="49583" ht="14.25" customHeight="1">
      <c r="A49583" s="4"/>
      <c r="B49583" s="4"/>
    </row>
    <row r="49584" ht="14.25" customHeight="1">
      <c r="A49584" s="4"/>
      <c r="B49584" s="4"/>
    </row>
    <row r="49585" ht="14.25" customHeight="1">
      <c r="A49585" s="4"/>
      <c r="B49585" s="4"/>
    </row>
    <row r="49586" ht="14.25" customHeight="1">
      <c r="A49586" s="4"/>
      <c r="B49586" s="4"/>
    </row>
    <row r="49587" ht="14.25" customHeight="1">
      <c r="A49587" s="4"/>
      <c r="B49587" s="4"/>
    </row>
    <row r="49588" ht="14.25" customHeight="1">
      <c r="A49588" s="4"/>
      <c r="B49588" s="4"/>
    </row>
    <row r="49589" ht="14.25" customHeight="1">
      <c r="A49589" s="4"/>
      <c r="B49589" s="4"/>
    </row>
    <row r="49590" ht="14.25" customHeight="1">
      <c r="A49590" s="4"/>
      <c r="B49590" s="4"/>
    </row>
    <row r="49591" ht="14.25" customHeight="1">
      <c r="A49591" s="4"/>
      <c r="B49591" s="4"/>
    </row>
    <row r="49592" ht="14.25" customHeight="1">
      <c r="A49592" s="4"/>
      <c r="B49592" s="4"/>
    </row>
    <row r="49593" ht="14.25" customHeight="1">
      <c r="A49593" s="4"/>
      <c r="B49593" s="4"/>
    </row>
    <row r="49594" ht="14.25" customHeight="1">
      <c r="A49594" s="4"/>
      <c r="B49594" s="4"/>
    </row>
    <row r="49595" ht="14.25" customHeight="1">
      <c r="A49595" s="4"/>
      <c r="B49595" s="4"/>
    </row>
    <row r="49596" ht="14.25" customHeight="1">
      <c r="A49596" s="4"/>
      <c r="B49596" s="4"/>
    </row>
    <row r="49597" ht="14.25" customHeight="1">
      <c r="A49597" s="4"/>
      <c r="B49597" s="4"/>
    </row>
    <row r="49598" ht="14.25" customHeight="1">
      <c r="A49598" s="4"/>
      <c r="B49598" s="4"/>
    </row>
    <row r="49599" ht="14.25" customHeight="1">
      <c r="A49599" s="4"/>
      <c r="B49599" s="4"/>
    </row>
    <row r="49600" ht="14.25" customHeight="1">
      <c r="A49600" s="4"/>
      <c r="B49600" s="4"/>
    </row>
    <row r="49601" ht="14.25" customHeight="1">
      <c r="A49601" s="4"/>
      <c r="B49601" s="4"/>
    </row>
    <row r="49602" ht="14.25" customHeight="1">
      <c r="A49602" s="4"/>
      <c r="B49602" s="4"/>
    </row>
    <row r="49603" ht="14.25" customHeight="1">
      <c r="A49603" s="4"/>
      <c r="B49603" s="4"/>
    </row>
    <row r="49604" ht="14.25" customHeight="1">
      <c r="A49604" s="4"/>
      <c r="B49604" s="4"/>
    </row>
    <row r="49605" ht="14.25" customHeight="1">
      <c r="A49605" s="4"/>
      <c r="B49605" s="4"/>
    </row>
    <row r="49606" ht="14.25" customHeight="1">
      <c r="A49606" s="4"/>
      <c r="B49606" s="4"/>
    </row>
    <row r="49607" ht="14.25" customHeight="1">
      <c r="A49607" s="4"/>
      <c r="B49607" s="4"/>
    </row>
    <row r="49608" ht="14.25" customHeight="1">
      <c r="A49608" s="4"/>
      <c r="B49608" s="4"/>
    </row>
    <row r="49609" ht="14.25" customHeight="1">
      <c r="A49609" s="4"/>
      <c r="B49609" s="4"/>
    </row>
    <row r="49610" ht="14.25" customHeight="1">
      <c r="A49610" s="4"/>
      <c r="B49610" s="4"/>
    </row>
    <row r="49611" ht="14.25" customHeight="1">
      <c r="A49611" s="4"/>
      <c r="B49611" s="4"/>
    </row>
    <row r="49612" ht="14.25" customHeight="1">
      <c r="A49612" s="4"/>
      <c r="B49612" s="4"/>
    </row>
    <row r="49613" ht="14.25" customHeight="1">
      <c r="A49613" s="4"/>
      <c r="B49613" s="4"/>
    </row>
    <row r="49614" ht="14.25" customHeight="1">
      <c r="A49614" s="4"/>
      <c r="B49614" s="4"/>
    </row>
    <row r="49615" ht="14.25" customHeight="1">
      <c r="A49615" s="4"/>
      <c r="B49615" s="4"/>
    </row>
    <row r="49616" ht="14.25" customHeight="1">
      <c r="A49616" s="4"/>
      <c r="B49616" s="4"/>
    </row>
    <row r="49617" ht="14.25" customHeight="1">
      <c r="A49617" s="4"/>
      <c r="B49617" s="4"/>
    </row>
    <row r="49618" ht="14.25" customHeight="1">
      <c r="A49618" s="4"/>
      <c r="B49618" s="4"/>
    </row>
    <row r="49619" ht="14.25" customHeight="1">
      <c r="A49619" s="4"/>
      <c r="B49619" s="4"/>
    </row>
    <row r="49620" ht="14.25" customHeight="1">
      <c r="A49620" s="4"/>
      <c r="B49620" s="4"/>
    </row>
    <row r="49621" ht="14.25" customHeight="1">
      <c r="A49621" s="4"/>
      <c r="B49621" s="4"/>
    </row>
    <row r="49622" ht="14.25" customHeight="1">
      <c r="A49622" s="4"/>
      <c r="B49622" s="4"/>
    </row>
    <row r="49623" ht="14.25" customHeight="1">
      <c r="A49623" s="4"/>
      <c r="B49623" s="4"/>
    </row>
    <row r="49624" ht="14.25" customHeight="1">
      <c r="A49624" s="4"/>
      <c r="B49624" s="4"/>
    </row>
    <row r="49625" ht="14.25" customHeight="1">
      <c r="A49625" s="4"/>
      <c r="B49625" s="4"/>
    </row>
    <row r="49626" ht="14.25" customHeight="1">
      <c r="A49626" s="4"/>
      <c r="B49626" s="4"/>
    </row>
    <row r="49627" ht="14.25" customHeight="1">
      <c r="A49627" s="4"/>
      <c r="B49627" s="4"/>
    </row>
    <row r="49628" ht="14.25" customHeight="1">
      <c r="A49628" s="4"/>
      <c r="B49628" s="4"/>
    </row>
    <row r="49629" ht="14.25" customHeight="1">
      <c r="A49629" s="4"/>
      <c r="B49629" s="4"/>
    </row>
    <row r="49630" ht="14.25" customHeight="1">
      <c r="A49630" s="4"/>
      <c r="B49630" s="4"/>
    </row>
    <row r="49631" ht="14.25" customHeight="1">
      <c r="A49631" s="4"/>
      <c r="B49631" s="4"/>
    </row>
    <row r="49632" ht="14.25" customHeight="1">
      <c r="A49632" s="4"/>
      <c r="B49632" s="4"/>
    </row>
    <row r="49633" ht="14.25" customHeight="1">
      <c r="A49633" s="4"/>
      <c r="B49633" s="4"/>
    </row>
    <row r="49634" ht="14.25" customHeight="1">
      <c r="A49634" s="4"/>
      <c r="B49634" s="4"/>
    </row>
    <row r="49635" ht="14.25" customHeight="1">
      <c r="A49635" s="4"/>
      <c r="B49635" s="4"/>
    </row>
    <row r="49636" ht="14.25" customHeight="1">
      <c r="A49636" s="4"/>
      <c r="B49636" s="4"/>
    </row>
    <row r="49637" ht="14.25" customHeight="1">
      <c r="A49637" s="4"/>
      <c r="B49637" s="4"/>
    </row>
    <row r="49638" ht="14.25" customHeight="1">
      <c r="A49638" s="4"/>
      <c r="B49638" s="4"/>
    </row>
    <row r="49639" ht="14.25" customHeight="1">
      <c r="A49639" s="4"/>
      <c r="B49639" s="4"/>
    </row>
    <row r="49640" ht="14.25" customHeight="1">
      <c r="A49640" s="4"/>
      <c r="B49640" s="4"/>
    </row>
    <row r="49641" ht="14.25" customHeight="1">
      <c r="A49641" s="4"/>
      <c r="B49641" s="4"/>
    </row>
    <row r="49642" ht="14.25" customHeight="1">
      <c r="A49642" s="4"/>
      <c r="B49642" s="4"/>
    </row>
    <row r="49643" ht="14.25" customHeight="1">
      <c r="A49643" s="4"/>
      <c r="B49643" s="4"/>
    </row>
    <row r="49644" ht="14.25" customHeight="1">
      <c r="A49644" s="4"/>
      <c r="B49644" s="4"/>
    </row>
    <row r="49645" ht="14.25" customHeight="1">
      <c r="A49645" s="4"/>
      <c r="B49645" s="4"/>
    </row>
    <row r="49646" ht="14.25" customHeight="1">
      <c r="A49646" s="4"/>
      <c r="B49646" s="4"/>
    </row>
    <row r="49647" ht="14.25" customHeight="1">
      <c r="A49647" s="4"/>
      <c r="B49647" s="4"/>
    </row>
    <row r="49648" ht="14.25" customHeight="1">
      <c r="A49648" s="4"/>
      <c r="B49648" s="4"/>
    </row>
    <row r="49649" ht="14.25" customHeight="1">
      <c r="A49649" s="4"/>
      <c r="B49649" s="4"/>
    </row>
    <row r="49650" ht="14.25" customHeight="1">
      <c r="A49650" s="4"/>
      <c r="B49650" s="4"/>
    </row>
    <row r="49651" ht="14.25" customHeight="1">
      <c r="A49651" s="4"/>
      <c r="B49651" s="4"/>
    </row>
    <row r="49652" ht="14.25" customHeight="1">
      <c r="A49652" s="4"/>
      <c r="B49652" s="4"/>
    </row>
    <row r="49653" ht="14.25" customHeight="1">
      <c r="A49653" s="4"/>
      <c r="B49653" s="4"/>
    </row>
    <row r="49654" ht="14.25" customHeight="1">
      <c r="A49654" s="4"/>
      <c r="B49654" s="4"/>
    </row>
    <row r="49655" ht="14.25" customHeight="1">
      <c r="A49655" s="4"/>
      <c r="B49655" s="4"/>
    </row>
    <row r="49656" ht="14.25" customHeight="1">
      <c r="A49656" s="4"/>
      <c r="B49656" s="4"/>
    </row>
    <row r="49657" ht="14.25" customHeight="1">
      <c r="A49657" s="4"/>
      <c r="B49657" s="4"/>
    </row>
    <row r="49658" ht="14.25" customHeight="1">
      <c r="A49658" s="4"/>
      <c r="B49658" s="4"/>
    </row>
    <row r="49659" ht="14.25" customHeight="1">
      <c r="A49659" s="4"/>
      <c r="B49659" s="4"/>
    </row>
    <row r="49660" ht="14.25" customHeight="1">
      <c r="A49660" s="4"/>
      <c r="B49660" s="4"/>
    </row>
    <row r="49661" ht="14.25" customHeight="1">
      <c r="A49661" s="4"/>
      <c r="B49661" s="4"/>
    </row>
    <row r="49662" ht="14.25" customHeight="1">
      <c r="A49662" s="4"/>
      <c r="B49662" s="4"/>
    </row>
    <row r="49663" ht="14.25" customHeight="1">
      <c r="A49663" s="4"/>
      <c r="B49663" s="4"/>
    </row>
    <row r="49664" ht="14.25" customHeight="1">
      <c r="A49664" s="4"/>
      <c r="B49664" s="4"/>
    </row>
    <row r="49665" ht="14.25" customHeight="1">
      <c r="A49665" s="4"/>
      <c r="B49665" s="4"/>
    </row>
    <row r="49666" ht="14.25" customHeight="1">
      <c r="A49666" s="4"/>
      <c r="B49666" s="4"/>
    </row>
    <row r="49667" ht="14.25" customHeight="1">
      <c r="A49667" s="4"/>
      <c r="B49667" s="4"/>
    </row>
    <row r="49668" ht="14.25" customHeight="1">
      <c r="A49668" s="4"/>
      <c r="B49668" s="4"/>
    </row>
    <row r="49669" ht="14.25" customHeight="1">
      <c r="A49669" s="4"/>
      <c r="B49669" s="4"/>
    </row>
    <row r="49670" ht="14.25" customHeight="1">
      <c r="A49670" s="4"/>
      <c r="B49670" s="4"/>
    </row>
    <row r="49671" ht="14.25" customHeight="1">
      <c r="A49671" s="4"/>
      <c r="B49671" s="4"/>
    </row>
    <row r="49672" ht="14.25" customHeight="1">
      <c r="A49672" s="4"/>
      <c r="B49672" s="4"/>
    </row>
    <row r="49673" ht="14.25" customHeight="1">
      <c r="A49673" s="4"/>
      <c r="B49673" s="4"/>
    </row>
    <row r="49674" ht="14.25" customHeight="1">
      <c r="A49674" s="4"/>
      <c r="B49674" s="4"/>
    </row>
    <row r="49675" ht="14.25" customHeight="1">
      <c r="A49675" s="4"/>
      <c r="B49675" s="4"/>
    </row>
    <row r="49676" ht="14.25" customHeight="1">
      <c r="A49676" s="4"/>
      <c r="B49676" s="4"/>
    </row>
    <row r="49677" ht="14.25" customHeight="1">
      <c r="A49677" s="4"/>
      <c r="B49677" s="4"/>
    </row>
    <row r="49678" ht="14.25" customHeight="1">
      <c r="A49678" s="4"/>
      <c r="B49678" s="4"/>
    </row>
    <row r="49679" ht="14.25" customHeight="1">
      <c r="A49679" s="4"/>
      <c r="B49679" s="4"/>
    </row>
    <row r="49680" ht="14.25" customHeight="1">
      <c r="A49680" s="4"/>
      <c r="B49680" s="4"/>
    </row>
    <row r="49681" ht="14.25" customHeight="1">
      <c r="A49681" s="4"/>
      <c r="B49681" s="4"/>
    </row>
    <row r="49682" ht="14.25" customHeight="1">
      <c r="A49682" s="4"/>
      <c r="B49682" s="4"/>
    </row>
    <row r="49683" ht="14.25" customHeight="1">
      <c r="A49683" s="4"/>
      <c r="B49683" s="4"/>
    </row>
    <row r="49684" ht="14.25" customHeight="1">
      <c r="A49684" s="4"/>
      <c r="B49684" s="4"/>
    </row>
    <row r="49685" ht="14.25" customHeight="1">
      <c r="A49685" s="4"/>
      <c r="B49685" s="4"/>
    </row>
    <row r="49686" ht="14.25" customHeight="1">
      <c r="A49686" s="4"/>
      <c r="B49686" s="4"/>
    </row>
    <row r="49687" ht="14.25" customHeight="1">
      <c r="A49687" s="4"/>
      <c r="B49687" s="4"/>
    </row>
    <row r="49688" ht="14.25" customHeight="1">
      <c r="A49688" s="4"/>
      <c r="B49688" s="4"/>
    </row>
    <row r="49689" ht="14.25" customHeight="1">
      <c r="A49689" s="4"/>
      <c r="B49689" s="4"/>
    </row>
    <row r="49690" ht="14.25" customHeight="1">
      <c r="A49690" s="4"/>
      <c r="B49690" s="4"/>
    </row>
    <row r="49691" ht="14.25" customHeight="1">
      <c r="A49691" s="4"/>
      <c r="B49691" s="4"/>
    </row>
    <row r="49692" ht="14.25" customHeight="1">
      <c r="A49692" s="4"/>
      <c r="B49692" s="4"/>
    </row>
    <row r="49693" ht="14.25" customHeight="1">
      <c r="A49693" s="4"/>
      <c r="B49693" s="4"/>
    </row>
    <row r="49694" ht="14.25" customHeight="1">
      <c r="A49694" s="4"/>
      <c r="B49694" s="4"/>
    </row>
    <row r="49695" ht="14.25" customHeight="1">
      <c r="A49695" s="4"/>
      <c r="B49695" s="4"/>
    </row>
    <row r="49696" ht="14.25" customHeight="1">
      <c r="A49696" s="4"/>
      <c r="B49696" s="4"/>
    </row>
    <row r="49697" ht="14.25" customHeight="1">
      <c r="A49697" s="4"/>
      <c r="B49697" s="4"/>
    </row>
    <row r="49698" ht="14.25" customHeight="1">
      <c r="A49698" s="4"/>
      <c r="B49698" s="4"/>
    </row>
    <row r="49699" ht="14.25" customHeight="1">
      <c r="A49699" s="4"/>
      <c r="B49699" s="4"/>
    </row>
    <row r="49700" ht="14.25" customHeight="1">
      <c r="A49700" s="4"/>
      <c r="B49700" s="4"/>
    </row>
    <row r="49701" ht="14.25" customHeight="1">
      <c r="A49701" s="4"/>
      <c r="B49701" s="4"/>
    </row>
    <row r="49702" ht="14.25" customHeight="1">
      <c r="A49702" s="4"/>
      <c r="B49702" s="4"/>
    </row>
    <row r="49703" ht="14.25" customHeight="1">
      <c r="A49703" s="4"/>
      <c r="B49703" s="4"/>
    </row>
    <row r="49704" ht="14.25" customHeight="1">
      <c r="A49704" s="4"/>
      <c r="B49704" s="4"/>
    </row>
    <row r="49705" ht="14.25" customHeight="1">
      <c r="A49705" s="4"/>
      <c r="B49705" s="4"/>
    </row>
    <row r="49706" ht="14.25" customHeight="1">
      <c r="A49706" s="4"/>
      <c r="B49706" s="4"/>
    </row>
    <row r="49707" ht="14.25" customHeight="1">
      <c r="A49707" s="4"/>
      <c r="B49707" s="4"/>
    </row>
    <row r="49708" ht="14.25" customHeight="1">
      <c r="A49708" s="4"/>
      <c r="B49708" s="4"/>
    </row>
    <row r="49709" ht="14.25" customHeight="1">
      <c r="A49709" s="4"/>
      <c r="B49709" s="4"/>
    </row>
    <row r="49710" ht="14.25" customHeight="1">
      <c r="A49710" s="4"/>
      <c r="B49710" s="4"/>
    </row>
    <row r="49711" ht="14.25" customHeight="1">
      <c r="A49711" s="4"/>
      <c r="B49711" s="4"/>
    </row>
    <row r="49712" ht="14.25" customHeight="1">
      <c r="A49712" s="4"/>
      <c r="B49712" s="4"/>
    </row>
    <row r="49713" ht="14.25" customHeight="1">
      <c r="A49713" s="4"/>
      <c r="B49713" s="4"/>
    </row>
    <row r="49714" ht="14.25" customHeight="1">
      <c r="A49714" s="4"/>
      <c r="B49714" s="4"/>
    </row>
    <row r="49715" ht="14.25" customHeight="1">
      <c r="A49715" s="4"/>
      <c r="B49715" s="4"/>
    </row>
    <row r="49716" ht="14.25" customHeight="1">
      <c r="A49716" s="4"/>
      <c r="B49716" s="4"/>
    </row>
    <row r="49717" ht="14.25" customHeight="1">
      <c r="A49717" s="4"/>
      <c r="B49717" s="4"/>
    </row>
    <row r="49718" ht="14.25" customHeight="1">
      <c r="A49718" s="4"/>
      <c r="B49718" s="4"/>
    </row>
    <row r="49719" ht="14.25" customHeight="1">
      <c r="A49719" s="4"/>
      <c r="B49719" s="4"/>
    </row>
    <row r="49720" ht="14.25" customHeight="1">
      <c r="A49720" s="4"/>
      <c r="B49720" s="4"/>
    </row>
    <row r="49721" ht="14.25" customHeight="1">
      <c r="A49721" s="4"/>
      <c r="B49721" s="4"/>
    </row>
    <row r="49722" ht="14.25" customHeight="1">
      <c r="A49722" s="4"/>
      <c r="B49722" s="4"/>
    </row>
    <row r="49723" ht="14.25" customHeight="1">
      <c r="A49723" s="4"/>
      <c r="B49723" s="4"/>
    </row>
    <row r="49724" ht="14.25" customHeight="1">
      <c r="A49724" s="4"/>
      <c r="B49724" s="4"/>
    </row>
    <row r="49725" ht="14.25" customHeight="1">
      <c r="A49725" s="4"/>
      <c r="B49725" s="4"/>
    </row>
    <row r="49726" ht="14.25" customHeight="1">
      <c r="A49726" s="4"/>
      <c r="B49726" s="4"/>
    </row>
    <row r="49727" ht="14.25" customHeight="1">
      <c r="A49727" s="4"/>
      <c r="B49727" s="4"/>
    </row>
    <row r="49728" ht="14.25" customHeight="1">
      <c r="A49728" s="4"/>
      <c r="B49728" s="4"/>
    </row>
    <row r="49729" ht="14.25" customHeight="1">
      <c r="A49729" s="4"/>
      <c r="B49729" s="4"/>
    </row>
    <row r="49730" ht="14.25" customHeight="1">
      <c r="A49730" s="4"/>
      <c r="B49730" s="4"/>
    </row>
    <row r="49731" ht="14.25" customHeight="1">
      <c r="A49731" s="4"/>
      <c r="B49731" s="4"/>
    </row>
    <row r="49732" ht="14.25" customHeight="1">
      <c r="A49732" s="4"/>
      <c r="B49732" s="4"/>
    </row>
    <row r="49733" ht="14.25" customHeight="1">
      <c r="A49733" s="4"/>
      <c r="B49733" s="4"/>
    </row>
    <row r="49734" ht="14.25" customHeight="1">
      <c r="A49734" s="4"/>
      <c r="B49734" s="4"/>
    </row>
    <row r="49735" ht="14.25" customHeight="1">
      <c r="A49735" s="4"/>
      <c r="B49735" s="4"/>
    </row>
    <row r="49736" ht="14.25" customHeight="1">
      <c r="A49736" s="4"/>
      <c r="B49736" s="4"/>
    </row>
    <row r="49737" ht="14.25" customHeight="1">
      <c r="A49737" s="4"/>
      <c r="B49737" s="4"/>
    </row>
    <row r="49738" ht="14.25" customHeight="1">
      <c r="A49738" s="4"/>
      <c r="B49738" s="4"/>
    </row>
    <row r="49739" ht="14.25" customHeight="1">
      <c r="A49739" s="4"/>
      <c r="B49739" s="4"/>
    </row>
    <row r="49740" ht="14.25" customHeight="1">
      <c r="A49740" s="4"/>
      <c r="B49740" s="4"/>
    </row>
    <row r="49741" ht="14.25" customHeight="1">
      <c r="A49741" s="4"/>
      <c r="B49741" s="4"/>
    </row>
    <row r="49742" ht="14.25" customHeight="1">
      <c r="A49742" s="4"/>
      <c r="B49742" s="4"/>
    </row>
    <row r="49743" ht="14.25" customHeight="1">
      <c r="A49743" s="4"/>
      <c r="B49743" s="4"/>
    </row>
    <row r="49744" ht="14.25" customHeight="1">
      <c r="A49744" s="4"/>
      <c r="B49744" s="4"/>
    </row>
    <row r="49745" ht="14.25" customHeight="1">
      <c r="A49745" s="4"/>
      <c r="B49745" s="4"/>
    </row>
    <row r="49746" ht="14.25" customHeight="1">
      <c r="A49746" s="4"/>
      <c r="B49746" s="4"/>
    </row>
    <row r="49747" ht="14.25" customHeight="1">
      <c r="A49747" s="4"/>
      <c r="B49747" s="4"/>
    </row>
    <row r="49748" ht="14.25" customHeight="1">
      <c r="A49748" s="4"/>
      <c r="B49748" s="4"/>
    </row>
    <row r="49749" ht="14.25" customHeight="1">
      <c r="A49749" s="4"/>
      <c r="B49749" s="4"/>
    </row>
    <row r="49750" ht="14.25" customHeight="1">
      <c r="A49750" s="4"/>
      <c r="B49750" s="4"/>
    </row>
    <row r="49751" ht="14.25" customHeight="1">
      <c r="A49751" s="4"/>
      <c r="B49751" s="4"/>
    </row>
    <row r="49752" ht="14.25" customHeight="1">
      <c r="A49752" s="4"/>
      <c r="B49752" s="4"/>
    </row>
    <row r="49753" ht="14.25" customHeight="1">
      <c r="A49753" s="4"/>
      <c r="B49753" s="4"/>
    </row>
    <row r="49754" ht="14.25" customHeight="1">
      <c r="A49754" s="4"/>
      <c r="B49754" s="4"/>
    </row>
    <row r="49755" ht="14.25" customHeight="1">
      <c r="A49755" s="4"/>
      <c r="B49755" s="4"/>
    </row>
    <row r="49756" ht="14.25" customHeight="1">
      <c r="A49756" s="4"/>
      <c r="B49756" s="4"/>
    </row>
    <row r="49757" ht="14.25" customHeight="1">
      <c r="A49757" s="4"/>
      <c r="B49757" s="4"/>
    </row>
    <row r="49758" ht="14.25" customHeight="1">
      <c r="A49758" s="4"/>
      <c r="B49758" s="4"/>
    </row>
    <row r="49759" ht="14.25" customHeight="1">
      <c r="A49759" s="4"/>
      <c r="B49759" s="4"/>
    </row>
    <row r="49760" ht="14.25" customHeight="1">
      <c r="A49760" s="4"/>
      <c r="B49760" s="4"/>
    </row>
    <row r="49761" ht="14.25" customHeight="1">
      <c r="A49761" s="4"/>
      <c r="B49761" s="4"/>
    </row>
    <row r="49762" ht="14.25" customHeight="1">
      <c r="A49762" s="4"/>
      <c r="B49762" s="4"/>
    </row>
    <row r="49763" ht="14.25" customHeight="1">
      <c r="A49763" s="4"/>
      <c r="B49763" s="4"/>
    </row>
    <row r="49764" ht="14.25" customHeight="1">
      <c r="A49764" s="4"/>
      <c r="B49764" s="4"/>
    </row>
    <row r="49765" ht="14.25" customHeight="1">
      <c r="A49765" s="4"/>
      <c r="B49765" s="4"/>
    </row>
    <row r="49766" ht="14.25" customHeight="1">
      <c r="A49766" s="4"/>
      <c r="B49766" s="4"/>
    </row>
    <row r="49767" ht="14.25" customHeight="1">
      <c r="A49767" s="4"/>
      <c r="B49767" s="4"/>
    </row>
    <row r="49768" ht="14.25" customHeight="1">
      <c r="A49768" s="4"/>
      <c r="B49768" s="4"/>
    </row>
    <row r="49769" ht="14.25" customHeight="1">
      <c r="A49769" s="4"/>
      <c r="B49769" s="4"/>
    </row>
    <row r="49770" ht="14.25" customHeight="1">
      <c r="A49770" s="4"/>
      <c r="B49770" s="4"/>
    </row>
    <row r="49771" ht="14.25" customHeight="1">
      <c r="A49771" s="4"/>
      <c r="B49771" s="4"/>
    </row>
    <row r="49772" ht="14.25" customHeight="1">
      <c r="A49772" s="4"/>
      <c r="B49772" s="4"/>
    </row>
    <row r="49773" ht="14.25" customHeight="1">
      <c r="A49773" s="4"/>
      <c r="B49773" s="4"/>
    </row>
    <row r="49774" ht="14.25" customHeight="1">
      <c r="A49774" s="4"/>
      <c r="B49774" s="4"/>
    </row>
    <row r="49775" ht="14.25" customHeight="1">
      <c r="A49775" s="4"/>
      <c r="B49775" s="4"/>
    </row>
    <row r="49776" ht="14.25" customHeight="1">
      <c r="A49776" s="4"/>
      <c r="B49776" s="4"/>
    </row>
    <row r="49777" ht="14.25" customHeight="1">
      <c r="A49777" s="4"/>
      <c r="B49777" s="4"/>
    </row>
    <row r="49778" ht="14.25" customHeight="1">
      <c r="A49778" s="4"/>
      <c r="B49778" s="4"/>
    </row>
    <row r="49779" ht="14.25" customHeight="1">
      <c r="A49779" s="4"/>
      <c r="B49779" s="4"/>
    </row>
    <row r="49780" ht="14.25" customHeight="1">
      <c r="A49780" s="4"/>
      <c r="B49780" s="4"/>
    </row>
    <row r="49781" ht="14.25" customHeight="1">
      <c r="A49781" s="4"/>
      <c r="B49781" s="4"/>
    </row>
    <row r="49782" ht="14.25" customHeight="1">
      <c r="A49782" s="4"/>
      <c r="B49782" s="4"/>
    </row>
    <row r="49783" ht="14.25" customHeight="1">
      <c r="A49783" s="4"/>
      <c r="B49783" s="4"/>
    </row>
    <row r="49784" ht="14.25" customHeight="1">
      <c r="A49784" s="4"/>
      <c r="B49784" s="4"/>
    </row>
    <row r="49785" ht="14.25" customHeight="1">
      <c r="A49785" s="4"/>
      <c r="B49785" s="4"/>
    </row>
    <row r="49786" ht="14.25" customHeight="1">
      <c r="A49786" s="4"/>
      <c r="B49786" s="4"/>
    </row>
    <row r="49787" ht="14.25" customHeight="1">
      <c r="A49787" s="4"/>
      <c r="B49787" s="4"/>
    </row>
    <row r="49788" ht="14.25" customHeight="1">
      <c r="A49788" s="4"/>
      <c r="B49788" s="4"/>
    </row>
    <row r="49789" ht="14.25" customHeight="1">
      <c r="A49789" s="4"/>
      <c r="B49789" s="4"/>
    </row>
    <row r="49790" ht="14.25" customHeight="1">
      <c r="A49790" s="4"/>
      <c r="B49790" s="4"/>
    </row>
    <row r="49791" ht="14.25" customHeight="1">
      <c r="A49791" s="4"/>
      <c r="B49791" s="4"/>
    </row>
    <row r="49792" ht="14.25" customHeight="1">
      <c r="A49792" s="4"/>
      <c r="B49792" s="4"/>
    </row>
    <row r="49793" ht="14.25" customHeight="1">
      <c r="A49793" s="4"/>
      <c r="B49793" s="4"/>
    </row>
    <row r="49794" ht="14.25" customHeight="1">
      <c r="A49794" s="4"/>
      <c r="B49794" s="4"/>
    </row>
    <row r="49795" ht="14.25" customHeight="1">
      <c r="A49795" s="4"/>
      <c r="B49795" s="4"/>
    </row>
    <row r="49796" ht="14.25" customHeight="1">
      <c r="A49796" s="4"/>
      <c r="B49796" s="4"/>
    </row>
    <row r="49797" ht="14.25" customHeight="1">
      <c r="A49797" s="4"/>
      <c r="B49797" s="4"/>
    </row>
    <row r="49798" ht="14.25" customHeight="1">
      <c r="A49798" s="4"/>
      <c r="B49798" s="4"/>
    </row>
    <row r="49799" ht="14.25" customHeight="1">
      <c r="A49799" s="4"/>
      <c r="B49799" s="4"/>
    </row>
    <row r="49800" ht="14.25" customHeight="1">
      <c r="A49800" s="4"/>
      <c r="B49800" s="4"/>
    </row>
    <row r="49801" ht="14.25" customHeight="1">
      <c r="A49801" s="4"/>
      <c r="B49801" s="4"/>
    </row>
    <row r="49802" ht="14.25" customHeight="1">
      <c r="A49802" s="4"/>
      <c r="B49802" s="4"/>
    </row>
    <row r="49803" ht="14.25" customHeight="1">
      <c r="A49803" s="4"/>
      <c r="B49803" s="4"/>
    </row>
    <row r="49804" ht="14.25" customHeight="1">
      <c r="A49804" s="4"/>
      <c r="B49804" s="4"/>
    </row>
    <row r="49805" ht="14.25" customHeight="1">
      <c r="A49805" s="4"/>
      <c r="B49805" s="4"/>
    </row>
    <row r="49806" ht="14.25" customHeight="1">
      <c r="A49806" s="4"/>
      <c r="B49806" s="4"/>
    </row>
    <row r="49807" ht="14.25" customHeight="1">
      <c r="A49807" s="4"/>
      <c r="B49807" s="4"/>
    </row>
    <row r="49808" ht="14.25" customHeight="1">
      <c r="A49808" s="4"/>
      <c r="B49808" s="4"/>
    </row>
    <row r="49809" ht="14.25" customHeight="1">
      <c r="A49809" s="4"/>
      <c r="B49809" s="4"/>
    </row>
    <row r="49810" ht="14.25" customHeight="1">
      <c r="A49810" s="4"/>
      <c r="B49810" s="4"/>
    </row>
    <row r="49811" ht="14.25" customHeight="1">
      <c r="A49811" s="4"/>
      <c r="B49811" s="4"/>
    </row>
    <row r="49812" ht="14.25" customHeight="1">
      <c r="A49812" s="4"/>
      <c r="B49812" s="4"/>
    </row>
    <row r="49813" ht="14.25" customHeight="1">
      <c r="A49813" s="4"/>
      <c r="B49813" s="4"/>
    </row>
    <row r="49814" ht="14.25" customHeight="1">
      <c r="A49814" s="4"/>
      <c r="B49814" s="4"/>
    </row>
    <row r="49815" ht="14.25" customHeight="1">
      <c r="A49815" s="4"/>
      <c r="B49815" s="4"/>
    </row>
    <row r="49816" ht="14.25" customHeight="1">
      <c r="A49816" s="4"/>
      <c r="B49816" s="4"/>
    </row>
    <row r="49817" ht="14.25" customHeight="1">
      <c r="A49817" s="4"/>
      <c r="B49817" s="4"/>
    </row>
    <row r="49818" ht="14.25" customHeight="1">
      <c r="A49818" s="4"/>
      <c r="B49818" s="4"/>
    </row>
    <row r="49819" ht="14.25" customHeight="1">
      <c r="A49819" s="4"/>
      <c r="B49819" s="4"/>
    </row>
    <row r="49820" ht="14.25" customHeight="1">
      <c r="A49820" s="4"/>
      <c r="B49820" s="4"/>
    </row>
    <row r="49821" ht="14.25" customHeight="1">
      <c r="A49821" s="4"/>
      <c r="B49821" s="4"/>
    </row>
    <row r="49822" ht="14.25" customHeight="1">
      <c r="A49822" s="4"/>
      <c r="B49822" s="4"/>
    </row>
    <row r="49823" ht="14.25" customHeight="1">
      <c r="A49823" s="4"/>
      <c r="B49823" s="4"/>
    </row>
    <row r="49824" ht="14.25" customHeight="1">
      <c r="A49824" s="4"/>
      <c r="B49824" s="4"/>
    </row>
    <row r="49825" ht="14.25" customHeight="1">
      <c r="A49825" s="4"/>
      <c r="B49825" s="4"/>
    </row>
    <row r="49826" ht="14.25" customHeight="1">
      <c r="A49826" s="4"/>
      <c r="B49826" s="4"/>
    </row>
    <row r="49827" ht="14.25" customHeight="1">
      <c r="A49827" s="4"/>
      <c r="B49827" s="4"/>
    </row>
    <row r="49828" ht="14.25" customHeight="1">
      <c r="A49828" s="4"/>
      <c r="B49828" s="4"/>
    </row>
    <row r="49829" ht="14.25" customHeight="1">
      <c r="A49829" s="4"/>
      <c r="B49829" s="4"/>
    </row>
    <row r="49830" ht="14.25" customHeight="1">
      <c r="A49830" s="4"/>
      <c r="B49830" s="4"/>
    </row>
    <row r="49831" ht="14.25" customHeight="1">
      <c r="A49831" s="4"/>
      <c r="B49831" s="4"/>
    </row>
    <row r="49832" ht="14.25" customHeight="1">
      <c r="A49832" s="4"/>
      <c r="B49832" s="4"/>
    </row>
    <row r="49833" ht="14.25" customHeight="1">
      <c r="A49833" s="4"/>
      <c r="B49833" s="4"/>
    </row>
    <row r="49834" ht="14.25" customHeight="1">
      <c r="A49834" s="4"/>
      <c r="B49834" s="4"/>
    </row>
    <row r="49835" ht="14.25" customHeight="1">
      <c r="A49835" s="4"/>
      <c r="B49835" s="4"/>
    </row>
    <row r="49836" ht="14.25" customHeight="1">
      <c r="A49836" s="4"/>
      <c r="B49836" s="4"/>
    </row>
    <row r="49837" ht="14.25" customHeight="1">
      <c r="A49837" s="4"/>
      <c r="B49837" s="4"/>
    </row>
    <row r="49838" ht="14.25" customHeight="1">
      <c r="A49838" s="4"/>
      <c r="B49838" s="4"/>
    </row>
    <row r="49839" ht="14.25" customHeight="1">
      <c r="A49839" s="4"/>
      <c r="B49839" s="4"/>
    </row>
    <row r="49840" ht="14.25" customHeight="1">
      <c r="A49840" s="4"/>
      <c r="B49840" s="4"/>
    </row>
    <row r="49841" ht="14.25" customHeight="1">
      <c r="A49841" s="4"/>
      <c r="B49841" s="4"/>
    </row>
    <row r="49842" ht="14.25" customHeight="1">
      <c r="A49842" s="4"/>
      <c r="B49842" s="4"/>
    </row>
    <row r="49843" ht="14.25" customHeight="1">
      <c r="A49843" s="4"/>
      <c r="B49843" s="4"/>
    </row>
    <row r="49844" ht="14.25" customHeight="1">
      <c r="A49844" s="4"/>
      <c r="B49844" s="4"/>
    </row>
    <row r="49845" ht="14.25" customHeight="1">
      <c r="A49845" s="4"/>
      <c r="B49845" s="4"/>
    </row>
    <row r="49846" ht="14.25" customHeight="1">
      <c r="A49846" s="4"/>
      <c r="B49846" s="4"/>
    </row>
    <row r="49847" ht="14.25" customHeight="1">
      <c r="A49847" s="4"/>
      <c r="B49847" s="4"/>
    </row>
    <row r="49848" ht="14.25" customHeight="1">
      <c r="A49848" s="4"/>
      <c r="B49848" s="4"/>
    </row>
    <row r="49849" ht="14.25" customHeight="1">
      <c r="A49849" s="4"/>
      <c r="B49849" s="4"/>
    </row>
    <row r="49850" ht="14.25" customHeight="1">
      <c r="A49850" s="4"/>
      <c r="B49850" s="4"/>
    </row>
    <row r="49851" ht="14.25" customHeight="1">
      <c r="A49851" s="4"/>
      <c r="B49851" s="4"/>
    </row>
    <row r="49852" ht="14.25" customHeight="1">
      <c r="A49852" s="4"/>
      <c r="B49852" s="4"/>
    </row>
    <row r="49853" ht="14.25" customHeight="1">
      <c r="A49853" s="4"/>
      <c r="B49853" s="4"/>
    </row>
    <row r="49854" ht="14.25" customHeight="1">
      <c r="A49854" s="4"/>
      <c r="B49854" s="4"/>
    </row>
    <row r="49855" ht="14.25" customHeight="1">
      <c r="A49855" s="4"/>
      <c r="B49855" s="4"/>
    </row>
    <row r="49856" ht="14.25" customHeight="1">
      <c r="A49856" s="4"/>
      <c r="B49856" s="4"/>
    </row>
    <row r="49857" ht="14.25" customHeight="1">
      <c r="A49857" s="4"/>
      <c r="B49857" s="4"/>
    </row>
    <row r="49858" ht="14.25" customHeight="1">
      <c r="A49858" s="4"/>
      <c r="B49858" s="4"/>
    </row>
    <row r="49859" ht="14.25" customHeight="1">
      <c r="A49859" s="4"/>
      <c r="B49859" s="4"/>
    </row>
    <row r="49860" ht="14.25" customHeight="1">
      <c r="A49860" s="4"/>
      <c r="B49860" s="4"/>
    </row>
    <row r="49861" ht="14.25" customHeight="1">
      <c r="A49861" s="4"/>
      <c r="B49861" s="4"/>
    </row>
    <row r="49862" ht="14.25" customHeight="1">
      <c r="A49862" s="4"/>
      <c r="B49862" s="4"/>
    </row>
    <row r="49863" ht="14.25" customHeight="1">
      <c r="A49863" s="4"/>
      <c r="B49863" s="4"/>
    </row>
    <row r="49864" ht="14.25" customHeight="1">
      <c r="A49864" s="4"/>
      <c r="B49864" s="4"/>
    </row>
    <row r="49865" ht="14.25" customHeight="1">
      <c r="A49865" s="4"/>
      <c r="B49865" s="4"/>
    </row>
    <row r="49866" ht="14.25" customHeight="1">
      <c r="A49866" s="4"/>
      <c r="B49866" s="4"/>
    </row>
    <row r="49867" ht="14.25" customHeight="1">
      <c r="A49867" s="4"/>
      <c r="B49867" s="4"/>
    </row>
    <row r="49868" ht="14.25" customHeight="1">
      <c r="A49868" s="4"/>
      <c r="B49868" s="4"/>
    </row>
    <row r="49869" ht="14.25" customHeight="1">
      <c r="A49869" s="4"/>
      <c r="B49869" s="4"/>
    </row>
    <row r="49870" ht="14.25" customHeight="1">
      <c r="A49870" s="4"/>
      <c r="B49870" s="4"/>
    </row>
    <row r="49871" ht="14.25" customHeight="1">
      <c r="A49871" s="4"/>
      <c r="B49871" s="4"/>
    </row>
    <row r="49872" ht="14.25" customHeight="1">
      <c r="A49872" s="4"/>
      <c r="B49872" s="4"/>
    </row>
    <row r="49873" ht="14.25" customHeight="1">
      <c r="A49873" s="4"/>
      <c r="B49873" s="4"/>
    </row>
    <row r="49874" ht="14.25" customHeight="1">
      <c r="A49874" s="4"/>
      <c r="B49874" s="4"/>
    </row>
    <row r="49875" ht="14.25" customHeight="1">
      <c r="A49875" s="4"/>
      <c r="B49875" s="4"/>
    </row>
    <row r="49876" ht="14.25" customHeight="1">
      <c r="A49876" s="4"/>
      <c r="B49876" s="4"/>
    </row>
    <row r="49877" ht="14.25" customHeight="1">
      <c r="A49877" s="4"/>
      <c r="B49877" s="4"/>
    </row>
    <row r="49878" ht="14.25" customHeight="1">
      <c r="A49878" s="4"/>
      <c r="B49878" s="4"/>
    </row>
    <row r="49879" ht="14.25" customHeight="1">
      <c r="A49879" s="4"/>
      <c r="B49879" s="4"/>
    </row>
    <row r="49880" ht="14.25" customHeight="1">
      <c r="A49880" s="4"/>
      <c r="B49880" s="4"/>
    </row>
    <row r="49881" ht="14.25" customHeight="1">
      <c r="A49881" s="4"/>
      <c r="B49881" s="4"/>
    </row>
    <row r="49882" ht="14.25" customHeight="1">
      <c r="A49882" s="4"/>
      <c r="B49882" s="4"/>
    </row>
    <row r="49883" ht="14.25" customHeight="1">
      <c r="A49883" s="4"/>
      <c r="B49883" s="4"/>
    </row>
    <row r="49884" ht="14.25" customHeight="1">
      <c r="A49884" s="4"/>
      <c r="B49884" s="4"/>
    </row>
    <row r="49885" ht="14.25" customHeight="1">
      <c r="A49885" s="4"/>
      <c r="B49885" s="4"/>
    </row>
    <row r="49886" ht="14.25" customHeight="1">
      <c r="A49886" s="4"/>
      <c r="B49886" s="4"/>
    </row>
    <row r="49887" ht="14.25" customHeight="1">
      <c r="A49887" s="4"/>
      <c r="B49887" s="4"/>
    </row>
    <row r="49888" ht="14.25" customHeight="1">
      <c r="A49888" s="4"/>
      <c r="B49888" s="4"/>
    </row>
    <row r="49889" ht="14.25" customHeight="1">
      <c r="A49889" s="4"/>
      <c r="B49889" s="4"/>
    </row>
    <row r="49890" ht="14.25" customHeight="1">
      <c r="A49890" s="4"/>
      <c r="B49890" s="4"/>
    </row>
    <row r="49891" ht="14.25" customHeight="1">
      <c r="A49891" s="4"/>
      <c r="B49891" s="4"/>
    </row>
    <row r="49892" ht="14.25" customHeight="1">
      <c r="A49892" s="4"/>
      <c r="B49892" s="4"/>
    </row>
    <row r="49893" ht="14.25" customHeight="1">
      <c r="A49893" s="4"/>
      <c r="B49893" s="4"/>
    </row>
    <row r="49894" ht="14.25" customHeight="1">
      <c r="A49894" s="4"/>
      <c r="B49894" s="4"/>
    </row>
    <row r="49895" ht="14.25" customHeight="1">
      <c r="A49895" s="4"/>
      <c r="B49895" s="4"/>
    </row>
    <row r="49896" ht="14.25" customHeight="1">
      <c r="A49896" s="4"/>
      <c r="B49896" s="4"/>
    </row>
    <row r="49897" ht="14.25" customHeight="1">
      <c r="A49897" s="4"/>
      <c r="B49897" s="4"/>
    </row>
    <row r="49898" ht="14.25" customHeight="1">
      <c r="A49898" s="4"/>
      <c r="B49898" s="4"/>
    </row>
    <row r="49899" ht="14.25" customHeight="1">
      <c r="A49899" s="4"/>
      <c r="B49899" s="4"/>
    </row>
    <row r="49900" ht="14.25" customHeight="1">
      <c r="A49900" s="4"/>
      <c r="B49900" s="4"/>
    </row>
    <row r="49901" ht="14.25" customHeight="1">
      <c r="A49901" s="4"/>
      <c r="B49901" s="4"/>
    </row>
    <row r="49902" ht="14.25" customHeight="1">
      <c r="A49902" s="4"/>
      <c r="B49902" s="4"/>
    </row>
    <row r="49903" ht="14.25" customHeight="1">
      <c r="A49903" s="4"/>
      <c r="B49903" s="4"/>
    </row>
    <row r="49904" ht="14.25" customHeight="1">
      <c r="A49904" s="4"/>
      <c r="B49904" s="4"/>
    </row>
    <row r="49905" ht="14.25" customHeight="1">
      <c r="A49905" s="4"/>
      <c r="B49905" s="4"/>
    </row>
    <row r="49906" ht="14.25" customHeight="1">
      <c r="A49906" s="4"/>
      <c r="B49906" s="4"/>
    </row>
    <row r="49907" ht="14.25" customHeight="1">
      <c r="A49907" s="4"/>
      <c r="B49907" s="4"/>
    </row>
    <row r="49908" ht="14.25" customHeight="1">
      <c r="A49908" s="4"/>
      <c r="B49908" s="4"/>
    </row>
    <row r="49909" ht="14.25" customHeight="1">
      <c r="A49909" s="4"/>
      <c r="B49909" s="4"/>
    </row>
    <row r="49910" ht="14.25" customHeight="1">
      <c r="A49910" s="4"/>
      <c r="B49910" s="4"/>
    </row>
    <row r="49911" ht="14.25" customHeight="1">
      <c r="A49911" s="4"/>
      <c r="B49911" s="4"/>
    </row>
    <row r="49912" ht="14.25" customHeight="1">
      <c r="A49912" s="4"/>
      <c r="B49912" s="4"/>
    </row>
    <row r="49913" ht="14.25" customHeight="1">
      <c r="A49913" s="4"/>
      <c r="B49913" s="4"/>
    </row>
    <row r="49914" ht="14.25" customHeight="1">
      <c r="A49914" s="4"/>
      <c r="B49914" s="4"/>
    </row>
    <row r="49915" ht="14.25" customHeight="1">
      <c r="A49915" s="4"/>
      <c r="B49915" s="4"/>
    </row>
    <row r="49916" ht="14.25" customHeight="1">
      <c r="A49916" s="4"/>
      <c r="B49916" s="4"/>
    </row>
    <row r="49917" ht="14.25" customHeight="1">
      <c r="A49917" s="4"/>
      <c r="B49917" s="4"/>
    </row>
    <row r="49918" ht="14.25" customHeight="1">
      <c r="A49918" s="4"/>
      <c r="B49918" s="4"/>
    </row>
    <row r="49919" ht="14.25" customHeight="1">
      <c r="A49919" s="4"/>
      <c r="B49919" s="4"/>
    </row>
    <row r="49920" ht="14.25" customHeight="1">
      <c r="A49920" s="4"/>
      <c r="B49920" s="4"/>
    </row>
    <row r="49921" ht="14.25" customHeight="1">
      <c r="A49921" s="4"/>
      <c r="B49921" s="4"/>
    </row>
    <row r="49922" ht="14.25" customHeight="1">
      <c r="A49922" s="4"/>
      <c r="B49922" s="4"/>
    </row>
    <row r="49923" ht="14.25" customHeight="1">
      <c r="A49923" s="4"/>
      <c r="B49923" s="4"/>
    </row>
    <row r="49924" ht="14.25" customHeight="1">
      <c r="A49924" s="4"/>
      <c r="B49924" s="4"/>
    </row>
    <row r="49925" ht="14.25" customHeight="1">
      <c r="A49925" s="4"/>
      <c r="B49925" s="4"/>
    </row>
    <row r="49926" ht="14.25" customHeight="1">
      <c r="A49926" s="4"/>
      <c r="B49926" s="4"/>
    </row>
    <row r="49927" ht="14.25" customHeight="1">
      <c r="A49927" s="4"/>
      <c r="B49927" s="4"/>
    </row>
    <row r="49928" ht="14.25" customHeight="1">
      <c r="A49928" s="4"/>
      <c r="B49928" s="4"/>
    </row>
    <row r="49929" ht="14.25" customHeight="1">
      <c r="A49929" s="4"/>
      <c r="B49929" s="4"/>
    </row>
    <row r="49930" ht="14.25" customHeight="1">
      <c r="A49930" s="4"/>
      <c r="B49930" s="4"/>
    </row>
    <row r="49931" ht="14.25" customHeight="1">
      <c r="A49931" s="4"/>
      <c r="B49931" s="4"/>
    </row>
    <row r="49932" ht="14.25" customHeight="1">
      <c r="A49932" s="4"/>
      <c r="B49932" s="4"/>
    </row>
    <row r="49933" ht="14.25" customHeight="1">
      <c r="A49933" s="4"/>
      <c r="B49933" s="4"/>
    </row>
    <row r="49934" ht="14.25" customHeight="1">
      <c r="A49934" s="4"/>
      <c r="B49934" s="4"/>
    </row>
    <row r="49935" ht="14.25" customHeight="1">
      <c r="A49935" s="4"/>
      <c r="B49935" s="4"/>
    </row>
    <row r="49936" ht="14.25" customHeight="1">
      <c r="A49936" s="4"/>
      <c r="B49936" s="4"/>
    </row>
    <row r="49937" ht="14.25" customHeight="1">
      <c r="A49937" s="4"/>
      <c r="B49937" s="4"/>
    </row>
    <row r="49938" ht="14.25" customHeight="1">
      <c r="A49938" s="4"/>
      <c r="B49938" s="4"/>
    </row>
    <row r="49939" ht="14.25" customHeight="1">
      <c r="A49939" s="4"/>
      <c r="B49939" s="4"/>
    </row>
    <row r="49940" ht="14.25" customHeight="1">
      <c r="A49940" s="4"/>
      <c r="B49940" s="4"/>
    </row>
    <row r="49941" ht="14.25" customHeight="1">
      <c r="A49941" s="4"/>
      <c r="B49941" s="4"/>
    </row>
    <row r="49942" ht="14.25" customHeight="1">
      <c r="A49942" s="4"/>
      <c r="B49942" s="4"/>
    </row>
    <row r="49943" ht="14.25" customHeight="1">
      <c r="A49943" s="4"/>
      <c r="B49943" s="4"/>
    </row>
    <row r="49944" ht="14.25" customHeight="1">
      <c r="A49944" s="4"/>
      <c r="B49944" s="4"/>
    </row>
    <row r="49945" ht="14.25" customHeight="1">
      <c r="A49945" s="4"/>
      <c r="B49945" s="4"/>
    </row>
    <row r="49946" ht="14.25" customHeight="1">
      <c r="A49946" s="4"/>
      <c r="B49946" s="4"/>
    </row>
    <row r="49947" ht="14.25" customHeight="1">
      <c r="A49947" s="4"/>
      <c r="B49947" s="4"/>
    </row>
    <row r="49948" ht="14.25" customHeight="1">
      <c r="A49948" s="4"/>
      <c r="B49948" s="4"/>
    </row>
    <row r="49949" ht="14.25" customHeight="1">
      <c r="A49949" s="4"/>
      <c r="B49949" s="4"/>
    </row>
    <row r="49950" ht="14.25" customHeight="1">
      <c r="A49950" s="4"/>
      <c r="B49950" s="4"/>
    </row>
    <row r="49951" ht="14.25" customHeight="1">
      <c r="A49951" s="4"/>
      <c r="B49951" s="4"/>
    </row>
    <row r="49952" ht="14.25" customHeight="1">
      <c r="A49952" s="4"/>
      <c r="B49952" s="4"/>
    </row>
    <row r="49953" ht="14.25" customHeight="1">
      <c r="A49953" s="4"/>
      <c r="B49953" s="4"/>
    </row>
    <row r="49954" ht="14.25" customHeight="1">
      <c r="A49954" s="4"/>
      <c r="B49954" s="4"/>
    </row>
    <row r="49955" ht="14.25" customHeight="1">
      <c r="A49955" s="4"/>
      <c r="B49955" s="4"/>
    </row>
    <row r="49956" ht="14.25" customHeight="1">
      <c r="A49956" s="4"/>
      <c r="B49956" s="4"/>
    </row>
    <row r="49957" ht="14.25" customHeight="1">
      <c r="A49957" s="4"/>
      <c r="B49957" s="4"/>
    </row>
    <row r="49958" ht="14.25" customHeight="1">
      <c r="A49958" s="4"/>
      <c r="B49958" s="4"/>
    </row>
    <row r="49959" ht="14.25" customHeight="1">
      <c r="A49959" s="4"/>
      <c r="B49959" s="4"/>
    </row>
    <row r="49960" ht="14.25" customHeight="1">
      <c r="A49960" s="4"/>
      <c r="B49960" s="4"/>
    </row>
    <row r="49961" ht="14.25" customHeight="1">
      <c r="A49961" s="4"/>
      <c r="B49961" s="4"/>
    </row>
    <row r="49962" ht="14.25" customHeight="1">
      <c r="A49962" s="4"/>
      <c r="B49962" s="4"/>
    </row>
    <row r="49963" ht="14.25" customHeight="1">
      <c r="A49963" s="4"/>
      <c r="B49963" s="4"/>
    </row>
    <row r="49964" ht="14.25" customHeight="1">
      <c r="A49964" s="4"/>
      <c r="B49964" s="4"/>
    </row>
    <row r="49965" ht="14.25" customHeight="1">
      <c r="A49965" s="4"/>
      <c r="B49965" s="4"/>
    </row>
    <row r="49966" ht="14.25" customHeight="1">
      <c r="A49966" s="4"/>
      <c r="B49966" s="4"/>
    </row>
    <row r="49967" ht="14.25" customHeight="1">
      <c r="A49967" s="4"/>
      <c r="B49967" s="4"/>
    </row>
    <row r="49968" ht="14.25" customHeight="1">
      <c r="A49968" s="4"/>
      <c r="B49968" s="4"/>
    </row>
    <row r="49969" ht="14.25" customHeight="1">
      <c r="A49969" s="4"/>
      <c r="B49969" s="4"/>
    </row>
    <row r="49970" ht="14.25" customHeight="1">
      <c r="A49970" s="4"/>
      <c r="B49970" s="4"/>
    </row>
    <row r="49971" ht="14.25" customHeight="1">
      <c r="A49971" s="4"/>
      <c r="B49971" s="4"/>
    </row>
    <row r="49972" ht="14.25" customHeight="1">
      <c r="A49972" s="4"/>
      <c r="B49972" s="4"/>
    </row>
    <row r="49973" ht="14.25" customHeight="1">
      <c r="A49973" s="4"/>
      <c r="B49973" s="4"/>
    </row>
    <row r="49974" ht="14.25" customHeight="1">
      <c r="A49974" s="4"/>
      <c r="B49974" s="4"/>
    </row>
    <row r="49975" ht="14.25" customHeight="1">
      <c r="A49975" s="4"/>
      <c r="B49975" s="4"/>
    </row>
    <row r="49976" ht="14.25" customHeight="1">
      <c r="A49976" s="4"/>
      <c r="B49976" s="4"/>
    </row>
    <row r="49977" ht="14.25" customHeight="1">
      <c r="A49977" s="4"/>
      <c r="B49977" s="4"/>
    </row>
    <row r="49978" ht="14.25" customHeight="1">
      <c r="A49978" s="4"/>
      <c r="B49978" s="4"/>
    </row>
    <row r="49979" ht="14.25" customHeight="1">
      <c r="A49979" s="4"/>
      <c r="B49979" s="4"/>
    </row>
    <row r="49980" ht="14.25" customHeight="1">
      <c r="A49980" s="4"/>
      <c r="B49980" s="4"/>
    </row>
    <row r="49981" ht="14.25" customHeight="1">
      <c r="A49981" s="4"/>
      <c r="B49981" s="4"/>
    </row>
    <row r="49982" ht="14.25" customHeight="1">
      <c r="A49982" s="4"/>
      <c r="B49982" s="4"/>
    </row>
    <row r="49983" ht="14.25" customHeight="1">
      <c r="A49983" s="4"/>
      <c r="B49983" s="4"/>
    </row>
    <row r="49984" ht="14.25" customHeight="1">
      <c r="A49984" s="4"/>
      <c r="B49984" s="4"/>
    </row>
    <row r="49985" ht="14.25" customHeight="1">
      <c r="A49985" s="4"/>
      <c r="B49985" s="4"/>
    </row>
    <row r="49986" ht="14.25" customHeight="1">
      <c r="A49986" s="4"/>
      <c r="B49986" s="4"/>
    </row>
    <row r="49987" ht="14.25" customHeight="1">
      <c r="A49987" s="4"/>
      <c r="B49987" s="4"/>
    </row>
    <row r="49988" ht="14.25" customHeight="1">
      <c r="A49988" s="4"/>
      <c r="B49988" s="4"/>
    </row>
    <row r="49989" ht="14.25" customHeight="1">
      <c r="A49989" s="4"/>
      <c r="B49989" s="4"/>
    </row>
    <row r="49990" ht="14.25" customHeight="1">
      <c r="A49990" s="4"/>
      <c r="B49990" s="4"/>
    </row>
    <row r="49991" ht="14.25" customHeight="1">
      <c r="A49991" s="4"/>
      <c r="B49991" s="4"/>
    </row>
    <row r="49992" ht="14.25" customHeight="1">
      <c r="A49992" s="4"/>
      <c r="B49992" s="4"/>
    </row>
    <row r="49993" ht="14.25" customHeight="1">
      <c r="A49993" s="4"/>
      <c r="B49993" s="4"/>
    </row>
    <row r="49994" ht="14.25" customHeight="1">
      <c r="A49994" s="4"/>
      <c r="B49994" s="4"/>
    </row>
    <row r="49995" ht="14.25" customHeight="1">
      <c r="A49995" s="4"/>
      <c r="B49995" s="4"/>
    </row>
    <row r="49996" ht="14.25" customHeight="1">
      <c r="A49996" s="4"/>
      <c r="B49996" s="4"/>
    </row>
    <row r="49997" ht="14.25" customHeight="1">
      <c r="A49997" s="4"/>
      <c r="B49997" s="4"/>
    </row>
    <row r="49998" ht="14.25" customHeight="1">
      <c r="A49998" s="4"/>
      <c r="B49998" s="4"/>
    </row>
    <row r="49999" ht="14.25" customHeight="1">
      <c r="A49999" s="4"/>
      <c r="B49999" s="4"/>
    </row>
    <row r="50000" ht="14.25" customHeight="1">
      <c r="A50000" s="4"/>
      <c r="B50000" s="4"/>
    </row>
    <row r="50001" ht="14.25" customHeight="1">
      <c r="A50001" s="4"/>
      <c r="B50001" s="4"/>
    </row>
    <row r="50002" ht="14.25" customHeight="1">
      <c r="A50002" s="4"/>
      <c r="B50002" s="4"/>
    </row>
    <row r="50003" ht="14.25" customHeight="1">
      <c r="A50003" s="4"/>
      <c r="B50003" s="4"/>
    </row>
    <row r="50004" ht="14.25" customHeight="1">
      <c r="A50004" s="4"/>
      <c r="B50004" s="4"/>
    </row>
    <row r="50005" ht="14.25" customHeight="1">
      <c r="A50005" s="4"/>
      <c r="B50005" s="4"/>
    </row>
    <row r="50006" ht="14.25" customHeight="1">
      <c r="A50006" s="4"/>
      <c r="B50006" s="4"/>
    </row>
    <row r="50007" ht="14.25" customHeight="1">
      <c r="A50007" s="4"/>
      <c r="B50007" s="4"/>
    </row>
    <row r="50008" ht="14.25" customHeight="1">
      <c r="A50008" s="4"/>
      <c r="B50008" s="4"/>
    </row>
    <row r="50009" ht="14.25" customHeight="1">
      <c r="A50009" s="4"/>
      <c r="B50009" s="4"/>
    </row>
    <row r="50010" ht="14.25" customHeight="1">
      <c r="A50010" s="4"/>
      <c r="B50010" s="4"/>
    </row>
    <row r="50011" ht="14.25" customHeight="1">
      <c r="A50011" s="4"/>
      <c r="B50011" s="4"/>
    </row>
    <row r="50012" ht="14.25" customHeight="1">
      <c r="A50012" s="4"/>
      <c r="B50012" s="4"/>
    </row>
    <row r="50013" ht="14.25" customHeight="1">
      <c r="A50013" s="4"/>
      <c r="B50013" s="4"/>
    </row>
    <row r="50014" ht="14.25" customHeight="1">
      <c r="A50014" s="4"/>
      <c r="B50014" s="4"/>
    </row>
    <row r="50015" ht="14.25" customHeight="1">
      <c r="A50015" s="4"/>
      <c r="B50015" s="4"/>
    </row>
    <row r="50016" ht="14.25" customHeight="1">
      <c r="A50016" s="4"/>
      <c r="B50016" s="4"/>
    </row>
    <row r="50017" ht="14.25" customHeight="1">
      <c r="A50017" s="4"/>
      <c r="B50017" s="4"/>
    </row>
    <row r="50018" ht="14.25" customHeight="1">
      <c r="A50018" s="4"/>
      <c r="B50018" s="4"/>
    </row>
    <row r="50019" ht="14.25" customHeight="1">
      <c r="A50019" s="4"/>
      <c r="B50019" s="4"/>
    </row>
    <row r="50020" ht="14.25" customHeight="1">
      <c r="A50020" s="4"/>
      <c r="B50020" s="4"/>
    </row>
    <row r="50021" ht="14.25" customHeight="1">
      <c r="A50021" s="4"/>
      <c r="B50021" s="4"/>
    </row>
    <row r="50022" ht="14.25" customHeight="1">
      <c r="A50022" s="4"/>
      <c r="B50022" s="4"/>
    </row>
    <row r="50023" ht="14.25" customHeight="1">
      <c r="A50023" s="4"/>
      <c r="B50023" s="4"/>
    </row>
    <row r="50024" ht="14.25" customHeight="1">
      <c r="A50024" s="4"/>
      <c r="B50024" s="4"/>
    </row>
    <row r="50025" ht="14.25" customHeight="1">
      <c r="A50025" s="4"/>
      <c r="B50025" s="4"/>
    </row>
    <row r="50026" ht="14.25" customHeight="1">
      <c r="A50026" s="4"/>
      <c r="B50026" s="4"/>
    </row>
    <row r="50027" ht="14.25" customHeight="1">
      <c r="A50027" s="4"/>
      <c r="B50027" s="4"/>
    </row>
    <row r="50028" ht="14.25" customHeight="1">
      <c r="A50028" s="4"/>
      <c r="B50028" s="4"/>
    </row>
    <row r="50029" ht="14.25" customHeight="1">
      <c r="A50029" s="4"/>
      <c r="B50029" s="4"/>
    </row>
    <row r="50030" ht="14.25" customHeight="1">
      <c r="A50030" s="4"/>
      <c r="B50030" s="4"/>
    </row>
    <row r="50031" ht="14.25" customHeight="1">
      <c r="A50031" s="4"/>
      <c r="B50031" s="4"/>
    </row>
    <row r="50032" ht="14.25" customHeight="1">
      <c r="A50032" s="4"/>
      <c r="B50032" s="4"/>
    </row>
    <row r="50033" ht="14.25" customHeight="1">
      <c r="A50033" s="4"/>
      <c r="B50033" s="4"/>
    </row>
    <row r="50034" ht="14.25" customHeight="1">
      <c r="A50034" s="4"/>
      <c r="B50034" s="4"/>
    </row>
    <row r="50035" ht="14.25" customHeight="1">
      <c r="A50035" s="4"/>
      <c r="B50035" s="4"/>
    </row>
    <row r="50036" ht="14.25" customHeight="1">
      <c r="A50036" s="4"/>
      <c r="B50036" s="4"/>
    </row>
    <row r="50037" ht="14.25" customHeight="1">
      <c r="A50037" s="4"/>
      <c r="B50037" s="4"/>
    </row>
    <row r="50038" ht="14.25" customHeight="1">
      <c r="A50038" s="4"/>
      <c r="B50038" s="4"/>
    </row>
    <row r="50039" ht="14.25" customHeight="1">
      <c r="A50039" s="4"/>
      <c r="B50039" s="4"/>
    </row>
    <row r="50040" ht="14.25" customHeight="1">
      <c r="A50040" s="4"/>
      <c r="B50040" s="4"/>
    </row>
    <row r="50041" ht="14.25" customHeight="1">
      <c r="A50041" s="4"/>
      <c r="B50041" s="4"/>
    </row>
    <row r="50042" ht="14.25" customHeight="1">
      <c r="A50042" s="4"/>
      <c r="B50042" s="4"/>
    </row>
    <row r="50043" ht="14.25" customHeight="1">
      <c r="A50043" s="4"/>
      <c r="B50043" s="4"/>
    </row>
    <row r="50044" ht="14.25" customHeight="1">
      <c r="A50044" s="4"/>
      <c r="B50044" s="4"/>
    </row>
    <row r="50045" ht="14.25" customHeight="1">
      <c r="A50045" s="4"/>
      <c r="B50045" s="4"/>
    </row>
    <row r="50046" ht="14.25" customHeight="1">
      <c r="A50046" s="4"/>
      <c r="B50046" s="4"/>
    </row>
    <row r="50047" ht="14.25" customHeight="1">
      <c r="A50047" s="4"/>
      <c r="B50047" s="4"/>
    </row>
    <row r="50048" ht="14.25" customHeight="1">
      <c r="A50048" s="4"/>
      <c r="B50048" s="4"/>
    </row>
    <row r="50049" ht="14.25" customHeight="1">
      <c r="A50049" s="4"/>
      <c r="B50049" s="4"/>
    </row>
    <row r="50050" ht="14.25" customHeight="1">
      <c r="A50050" s="4"/>
      <c r="B50050" s="4"/>
    </row>
    <row r="50051" ht="14.25" customHeight="1">
      <c r="A50051" s="4"/>
      <c r="B50051" s="4"/>
    </row>
    <row r="50052" ht="14.25" customHeight="1">
      <c r="A50052" s="4"/>
      <c r="B50052" s="4"/>
    </row>
    <row r="50053" ht="14.25" customHeight="1">
      <c r="A50053" s="4"/>
      <c r="B50053" s="4"/>
    </row>
    <row r="50054" ht="14.25" customHeight="1">
      <c r="A50054" s="4"/>
      <c r="B50054" s="4"/>
    </row>
    <row r="50055" ht="14.25" customHeight="1">
      <c r="A50055" s="4"/>
      <c r="B50055" s="4"/>
    </row>
    <row r="50056" ht="14.25" customHeight="1">
      <c r="A50056" s="4"/>
      <c r="B50056" s="4"/>
    </row>
    <row r="50057" ht="14.25" customHeight="1">
      <c r="A50057" s="4"/>
      <c r="B50057" s="4"/>
    </row>
    <row r="50058" ht="14.25" customHeight="1">
      <c r="A50058" s="4"/>
      <c r="B50058" s="4"/>
    </row>
    <row r="50059" ht="14.25" customHeight="1">
      <c r="A50059" s="4"/>
      <c r="B50059" s="4"/>
    </row>
    <row r="50060" ht="14.25" customHeight="1">
      <c r="A50060" s="4"/>
      <c r="B50060" s="4"/>
    </row>
    <row r="50061" ht="14.25" customHeight="1">
      <c r="A50061" s="4"/>
      <c r="B50061" s="4"/>
    </row>
    <row r="50062" ht="14.25" customHeight="1">
      <c r="A50062" s="4"/>
      <c r="B50062" s="4"/>
    </row>
    <row r="50063" ht="14.25" customHeight="1">
      <c r="A50063" s="4"/>
      <c r="B50063" s="4"/>
    </row>
    <row r="50064" ht="14.25" customHeight="1">
      <c r="A50064" s="4"/>
      <c r="B50064" s="4"/>
    </row>
    <row r="50065" ht="14.25" customHeight="1">
      <c r="A50065" s="4"/>
      <c r="B50065" s="4"/>
    </row>
    <row r="50066" ht="14.25" customHeight="1">
      <c r="A50066" s="4"/>
      <c r="B50066" s="4"/>
    </row>
    <row r="50067" ht="14.25" customHeight="1">
      <c r="A50067" s="4"/>
      <c r="B50067" s="4"/>
    </row>
    <row r="50068" ht="14.25" customHeight="1">
      <c r="A50068" s="4"/>
      <c r="B50068" s="4"/>
    </row>
    <row r="50069" ht="14.25" customHeight="1">
      <c r="A50069" s="4"/>
      <c r="B50069" s="4"/>
    </row>
    <row r="50070" ht="14.25" customHeight="1">
      <c r="A50070" s="4"/>
      <c r="B50070" s="4"/>
    </row>
    <row r="50071" ht="14.25" customHeight="1">
      <c r="A50071" s="4"/>
      <c r="B50071" s="4"/>
    </row>
    <row r="50072" ht="14.25" customHeight="1">
      <c r="A50072" s="4"/>
      <c r="B50072" s="4"/>
    </row>
    <row r="50073" ht="14.25" customHeight="1">
      <c r="A50073" s="4"/>
      <c r="B50073" s="4"/>
    </row>
    <row r="50074" ht="14.25" customHeight="1">
      <c r="A50074" s="4"/>
      <c r="B50074" s="4"/>
    </row>
    <row r="50075" ht="14.25" customHeight="1">
      <c r="A50075" s="4"/>
      <c r="B50075" s="4"/>
    </row>
    <row r="50076" ht="14.25" customHeight="1">
      <c r="A50076" s="4"/>
      <c r="B50076" s="4"/>
    </row>
    <row r="50077" ht="14.25" customHeight="1">
      <c r="A50077" s="4"/>
      <c r="B50077" s="4"/>
    </row>
    <row r="50078" ht="14.25" customHeight="1">
      <c r="A50078" s="4"/>
      <c r="B50078" s="4"/>
    </row>
    <row r="50079" ht="14.25" customHeight="1">
      <c r="A50079" s="4"/>
      <c r="B50079" s="4"/>
    </row>
    <row r="50080" ht="14.25" customHeight="1">
      <c r="A50080" s="4"/>
      <c r="B50080" s="4"/>
    </row>
    <row r="50081" ht="14.25" customHeight="1">
      <c r="A50081" s="4"/>
      <c r="B50081" s="4"/>
    </row>
    <row r="50082" ht="14.25" customHeight="1">
      <c r="A50082" s="4"/>
      <c r="B50082" s="4"/>
    </row>
    <row r="50083" ht="14.25" customHeight="1">
      <c r="A50083" s="4"/>
      <c r="B50083" s="4"/>
    </row>
    <row r="50084" ht="14.25" customHeight="1">
      <c r="A50084" s="4"/>
      <c r="B50084" s="4"/>
    </row>
    <row r="50085" ht="14.25" customHeight="1">
      <c r="A50085" s="4"/>
      <c r="B50085" s="4"/>
    </row>
    <row r="50086" ht="14.25" customHeight="1">
      <c r="A50086" s="4"/>
      <c r="B50086" s="4"/>
    </row>
    <row r="50087" ht="14.25" customHeight="1">
      <c r="A50087" s="4"/>
      <c r="B50087" s="4"/>
    </row>
    <row r="50088" ht="14.25" customHeight="1">
      <c r="A50088" s="4"/>
      <c r="B50088" s="4"/>
    </row>
    <row r="50089" ht="14.25" customHeight="1">
      <c r="A50089" s="4"/>
      <c r="B50089" s="4"/>
    </row>
    <row r="50090" ht="14.25" customHeight="1">
      <c r="A50090" s="4"/>
      <c r="B50090" s="4"/>
    </row>
    <row r="50091" ht="14.25" customHeight="1">
      <c r="A50091" s="4"/>
      <c r="B50091" s="4"/>
    </row>
    <row r="50092" ht="14.25" customHeight="1">
      <c r="A50092" s="4"/>
      <c r="B50092" s="4"/>
    </row>
    <row r="50093" ht="14.25" customHeight="1">
      <c r="A50093" s="4"/>
      <c r="B50093" s="4"/>
    </row>
    <row r="50094" ht="14.25" customHeight="1">
      <c r="A50094" s="4"/>
      <c r="B50094" s="4"/>
    </row>
    <row r="50095" ht="14.25" customHeight="1">
      <c r="A50095" s="4"/>
      <c r="B50095" s="4"/>
    </row>
    <row r="50096" ht="14.25" customHeight="1">
      <c r="A50096" s="4"/>
      <c r="B50096" s="4"/>
    </row>
    <row r="50097" ht="14.25" customHeight="1">
      <c r="A50097" s="4"/>
      <c r="B50097" s="4"/>
    </row>
    <row r="50098" ht="14.25" customHeight="1">
      <c r="A50098" s="4"/>
      <c r="B50098" s="4"/>
    </row>
    <row r="50099" ht="14.25" customHeight="1">
      <c r="A50099" s="4"/>
      <c r="B50099" s="4"/>
    </row>
    <row r="50100" ht="14.25" customHeight="1">
      <c r="A50100" s="4"/>
      <c r="B50100" s="4"/>
    </row>
    <row r="50101" ht="14.25" customHeight="1">
      <c r="A50101" s="4"/>
      <c r="B50101" s="4"/>
    </row>
    <row r="50102" ht="14.25" customHeight="1">
      <c r="A50102" s="4"/>
      <c r="B50102" s="4"/>
    </row>
    <row r="50103" ht="14.25" customHeight="1">
      <c r="A50103" s="4"/>
      <c r="B50103" s="4"/>
    </row>
    <row r="50104" ht="14.25" customHeight="1">
      <c r="A50104" s="4"/>
      <c r="B50104" s="4"/>
    </row>
    <row r="50105" ht="14.25" customHeight="1">
      <c r="A50105" s="4"/>
      <c r="B50105" s="4"/>
    </row>
    <row r="50106" ht="14.25" customHeight="1">
      <c r="A50106" s="4"/>
      <c r="B50106" s="4"/>
    </row>
    <row r="50107" ht="14.25" customHeight="1">
      <c r="A50107" s="4"/>
      <c r="B50107" s="4"/>
    </row>
    <row r="50108" ht="14.25" customHeight="1">
      <c r="A50108" s="4"/>
      <c r="B50108" s="4"/>
    </row>
    <row r="50109" ht="14.25" customHeight="1">
      <c r="A50109" s="4"/>
      <c r="B50109" s="4"/>
    </row>
    <row r="50110" ht="14.25" customHeight="1">
      <c r="A50110" s="4"/>
      <c r="B50110" s="4"/>
    </row>
    <row r="50111" ht="14.25" customHeight="1">
      <c r="A50111" s="4"/>
      <c r="B50111" s="4"/>
    </row>
    <row r="50112" ht="14.25" customHeight="1">
      <c r="A50112" s="4"/>
      <c r="B50112" s="4"/>
    </row>
    <row r="50113" ht="14.25" customHeight="1">
      <c r="A50113" s="4"/>
      <c r="B50113" s="4"/>
    </row>
    <row r="50114" ht="14.25" customHeight="1">
      <c r="A50114" s="4"/>
      <c r="B50114" s="4"/>
    </row>
    <row r="50115" ht="14.25" customHeight="1">
      <c r="A50115" s="4"/>
      <c r="B50115" s="4"/>
    </row>
    <row r="50116" ht="14.25" customHeight="1">
      <c r="A50116" s="4"/>
      <c r="B50116" s="4"/>
    </row>
    <row r="50117" ht="14.25" customHeight="1">
      <c r="A50117" s="4"/>
      <c r="B50117" s="4"/>
    </row>
    <row r="50118" ht="14.25" customHeight="1">
      <c r="A50118" s="4"/>
      <c r="B50118" s="4"/>
    </row>
    <row r="50119" ht="14.25" customHeight="1">
      <c r="A50119" s="4"/>
      <c r="B50119" s="4"/>
    </row>
    <row r="50120" ht="14.25" customHeight="1">
      <c r="A50120" s="4"/>
      <c r="B50120" s="4"/>
    </row>
    <row r="50121" ht="14.25" customHeight="1">
      <c r="A50121" s="4"/>
      <c r="B50121" s="4"/>
    </row>
    <row r="50122" ht="14.25" customHeight="1">
      <c r="A50122" s="4"/>
      <c r="B50122" s="4"/>
    </row>
    <row r="50123" ht="14.25" customHeight="1">
      <c r="A50123" s="4"/>
      <c r="B50123" s="4"/>
    </row>
    <row r="50124" ht="14.25" customHeight="1">
      <c r="A50124" s="4"/>
      <c r="B50124" s="4"/>
    </row>
    <row r="50125" ht="14.25" customHeight="1">
      <c r="A50125" s="4"/>
      <c r="B50125" s="4"/>
    </row>
    <row r="50126" ht="14.25" customHeight="1">
      <c r="A50126" s="4"/>
      <c r="B50126" s="4"/>
    </row>
    <row r="50127" ht="14.25" customHeight="1">
      <c r="A50127" s="4"/>
      <c r="B50127" s="4"/>
    </row>
    <row r="50128" ht="14.25" customHeight="1">
      <c r="A50128" s="4"/>
      <c r="B50128" s="4"/>
    </row>
    <row r="50129" ht="14.25" customHeight="1">
      <c r="A50129" s="4"/>
      <c r="B50129" s="4"/>
    </row>
    <row r="50130" ht="14.25" customHeight="1">
      <c r="A50130" s="4"/>
      <c r="B50130" s="4"/>
    </row>
    <row r="50131" ht="14.25" customHeight="1">
      <c r="A50131" s="4"/>
      <c r="B50131" s="4"/>
    </row>
    <row r="50132" ht="14.25" customHeight="1">
      <c r="A50132" s="4"/>
      <c r="B50132" s="4"/>
    </row>
    <row r="50133" ht="14.25" customHeight="1">
      <c r="A50133" s="4"/>
      <c r="B50133" s="4"/>
    </row>
    <row r="50134" ht="14.25" customHeight="1">
      <c r="A50134" s="4"/>
      <c r="B50134" s="4"/>
    </row>
    <row r="50135" ht="14.25" customHeight="1">
      <c r="A50135" s="4"/>
      <c r="B50135" s="4"/>
    </row>
    <row r="50136" ht="14.25" customHeight="1">
      <c r="A50136" s="4"/>
      <c r="B50136" s="4"/>
    </row>
    <row r="50137" ht="14.25" customHeight="1">
      <c r="A50137" s="4"/>
      <c r="B50137" s="4"/>
    </row>
    <row r="50138" ht="14.25" customHeight="1">
      <c r="A50138" s="4"/>
      <c r="B50138" s="4"/>
    </row>
    <row r="50139" ht="14.25" customHeight="1">
      <c r="A50139" s="4"/>
      <c r="B50139" s="4"/>
    </row>
    <row r="50140" ht="14.25" customHeight="1">
      <c r="A50140" s="4"/>
      <c r="B50140" s="4"/>
    </row>
    <row r="50141" ht="14.25" customHeight="1">
      <c r="A50141" s="4"/>
      <c r="B50141" s="4"/>
    </row>
    <row r="50142" ht="14.25" customHeight="1">
      <c r="A50142" s="4"/>
      <c r="B50142" s="4"/>
    </row>
    <row r="50143" ht="14.25" customHeight="1">
      <c r="A50143" s="4"/>
      <c r="B50143" s="4"/>
    </row>
    <row r="50144" ht="14.25" customHeight="1">
      <c r="A50144" s="4"/>
      <c r="B50144" s="4"/>
    </row>
    <row r="50145" ht="14.25" customHeight="1">
      <c r="A50145" s="4"/>
      <c r="B50145" s="4"/>
    </row>
    <row r="50146" ht="14.25" customHeight="1">
      <c r="A50146" s="4"/>
      <c r="B50146" s="4"/>
    </row>
    <row r="50147" ht="14.25" customHeight="1">
      <c r="A50147" s="4"/>
      <c r="B50147" s="4"/>
    </row>
    <row r="50148" ht="14.25" customHeight="1">
      <c r="A50148" s="4"/>
      <c r="B50148" s="4"/>
    </row>
    <row r="50149" ht="14.25" customHeight="1">
      <c r="A50149" s="4"/>
      <c r="B50149" s="4"/>
    </row>
    <row r="50150" ht="14.25" customHeight="1">
      <c r="A50150" s="4"/>
      <c r="B50150" s="4"/>
    </row>
    <row r="50151" ht="14.25" customHeight="1">
      <c r="A50151" s="4"/>
      <c r="B50151" s="4"/>
    </row>
    <row r="50152" ht="14.25" customHeight="1">
      <c r="A50152" s="4"/>
      <c r="B50152" s="4"/>
    </row>
    <row r="50153" ht="14.25" customHeight="1">
      <c r="A50153" s="4"/>
      <c r="B50153" s="4"/>
    </row>
    <row r="50154" ht="14.25" customHeight="1">
      <c r="A50154" s="4"/>
      <c r="B50154" s="4"/>
    </row>
    <row r="50155" ht="14.25" customHeight="1">
      <c r="A50155" s="4"/>
      <c r="B50155" s="4"/>
    </row>
    <row r="50156" ht="14.25" customHeight="1">
      <c r="A50156" s="4"/>
      <c r="B50156" s="4"/>
    </row>
    <row r="50157" ht="14.25" customHeight="1">
      <c r="A50157" s="4"/>
      <c r="B50157" s="4"/>
    </row>
    <row r="50158" ht="14.25" customHeight="1">
      <c r="A50158" s="4"/>
      <c r="B50158" s="4"/>
    </row>
    <row r="50159" ht="14.25" customHeight="1">
      <c r="A50159" s="4"/>
      <c r="B50159" s="4"/>
    </row>
    <row r="50160" ht="14.25" customHeight="1">
      <c r="A50160" s="4"/>
      <c r="B50160" s="4"/>
    </row>
    <row r="50161" ht="14.25" customHeight="1">
      <c r="A50161" s="4"/>
      <c r="B50161" s="4"/>
    </row>
    <row r="50162" ht="14.25" customHeight="1">
      <c r="A50162" s="4"/>
      <c r="B50162" s="4"/>
    </row>
    <row r="50163" ht="14.25" customHeight="1">
      <c r="A50163" s="4"/>
      <c r="B50163" s="4"/>
    </row>
    <row r="50164" ht="14.25" customHeight="1">
      <c r="A50164" s="4"/>
      <c r="B50164" s="4"/>
    </row>
    <row r="50165" ht="14.25" customHeight="1">
      <c r="A50165" s="4"/>
      <c r="B50165" s="4"/>
    </row>
    <row r="50166" ht="14.25" customHeight="1">
      <c r="A50166" s="4"/>
      <c r="B50166" s="4"/>
    </row>
    <row r="50167" ht="14.25" customHeight="1">
      <c r="A50167" s="4"/>
      <c r="B50167" s="4"/>
    </row>
    <row r="50168" ht="14.25" customHeight="1">
      <c r="A50168" s="4"/>
      <c r="B50168" s="4"/>
    </row>
    <row r="50169" ht="14.25" customHeight="1">
      <c r="A50169" s="4"/>
      <c r="B50169" s="4"/>
    </row>
    <row r="50170" ht="14.25" customHeight="1">
      <c r="A50170" s="4"/>
      <c r="B50170" s="4"/>
    </row>
    <row r="50171" ht="14.25" customHeight="1">
      <c r="A50171" s="4"/>
      <c r="B50171" s="4"/>
    </row>
    <row r="50172" ht="14.25" customHeight="1">
      <c r="A50172" s="4"/>
      <c r="B50172" s="4"/>
    </row>
    <row r="50173" ht="14.25" customHeight="1">
      <c r="A50173" s="4"/>
      <c r="B50173" s="4"/>
    </row>
    <row r="50174" ht="14.25" customHeight="1">
      <c r="A50174" s="4"/>
      <c r="B50174" s="4"/>
    </row>
    <row r="50175" ht="14.25" customHeight="1">
      <c r="A50175" s="4"/>
      <c r="B50175" s="4"/>
    </row>
    <row r="50176" ht="14.25" customHeight="1">
      <c r="A50176" s="4"/>
      <c r="B50176" s="4"/>
    </row>
    <row r="50177" ht="14.25" customHeight="1">
      <c r="A50177" s="4"/>
      <c r="B50177" s="4"/>
    </row>
    <row r="50178" ht="14.25" customHeight="1">
      <c r="A50178" s="4"/>
      <c r="B50178" s="4"/>
    </row>
    <row r="50179" ht="14.25" customHeight="1">
      <c r="A50179" s="4"/>
      <c r="B50179" s="4"/>
    </row>
    <row r="50180" ht="14.25" customHeight="1">
      <c r="A50180" s="4"/>
      <c r="B50180" s="4"/>
    </row>
    <row r="50181" ht="14.25" customHeight="1">
      <c r="A50181" s="4"/>
      <c r="B50181" s="4"/>
    </row>
    <row r="50182" ht="14.25" customHeight="1">
      <c r="A50182" s="4"/>
      <c r="B50182" s="4"/>
    </row>
    <row r="50183" ht="14.25" customHeight="1">
      <c r="A50183" s="4"/>
      <c r="B50183" s="4"/>
    </row>
    <row r="50184" ht="14.25" customHeight="1">
      <c r="A50184" s="4"/>
      <c r="B50184" s="4"/>
    </row>
    <row r="50185" ht="14.25" customHeight="1">
      <c r="A50185" s="4"/>
      <c r="B50185" s="4"/>
    </row>
    <row r="50186" ht="14.25" customHeight="1">
      <c r="A50186" s="4"/>
      <c r="B50186" s="4"/>
    </row>
    <row r="50187" ht="14.25" customHeight="1">
      <c r="A50187" s="4"/>
      <c r="B50187" s="4"/>
    </row>
    <row r="50188" ht="14.25" customHeight="1">
      <c r="A50188" s="4"/>
      <c r="B50188" s="4"/>
    </row>
    <row r="50189" ht="14.25" customHeight="1">
      <c r="A50189" s="4"/>
      <c r="B50189" s="4"/>
    </row>
    <row r="50190" ht="14.25" customHeight="1">
      <c r="A50190" s="4"/>
      <c r="B50190" s="4"/>
    </row>
    <row r="50191" ht="14.25" customHeight="1">
      <c r="A50191" s="4"/>
      <c r="B50191" s="4"/>
    </row>
    <row r="50192" ht="14.25" customHeight="1">
      <c r="A50192" s="4"/>
      <c r="B50192" s="4"/>
    </row>
    <row r="50193" ht="14.25" customHeight="1">
      <c r="A50193" s="4"/>
      <c r="B50193" s="4"/>
    </row>
    <row r="50194" ht="14.25" customHeight="1">
      <c r="A50194" s="4"/>
      <c r="B50194" s="4"/>
    </row>
    <row r="50195" ht="14.25" customHeight="1">
      <c r="A50195" s="4"/>
      <c r="B50195" s="4"/>
    </row>
    <row r="50196" ht="14.25" customHeight="1">
      <c r="A50196" s="4"/>
      <c r="B50196" s="4"/>
    </row>
    <row r="50197" ht="14.25" customHeight="1">
      <c r="A50197" s="4"/>
      <c r="B50197" s="4"/>
    </row>
    <row r="50198" ht="14.25" customHeight="1">
      <c r="A50198" s="4"/>
      <c r="B50198" s="4"/>
    </row>
    <row r="50199" ht="14.25" customHeight="1">
      <c r="A50199" s="4"/>
      <c r="B50199" s="4"/>
    </row>
    <row r="50200" ht="14.25" customHeight="1">
      <c r="A50200" s="4"/>
      <c r="B50200" s="4"/>
    </row>
    <row r="50201" ht="14.25" customHeight="1">
      <c r="A50201" s="4"/>
      <c r="B50201" s="4"/>
    </row>
    <row r="50202" ht="14.25" customHeight="1">
      <c r="A50202" s="4"/>
      <c r="B50202" s="4"/>
    </row>
    <row r="50203" ht="14.25" customHeight="1">
      <c r="A50203" s="4"/>
      <c r="B50203" s="4"/>
    </row>
    <row r="50204" ht="14.25" customHeight="1">
      <c r="A50204" s="4"/>
      <c r="B50204" s="4"/>
    </row>
    <row r="50205" ht="14.25" customHeight="1">
      <c r="A50205" s="4"/>
      <c r="B50205" s="4"/>
    </row>
    <row r="50206" ht="14.25" customHeight="1">
      <c r="A50206" s="4"/>
      <c r="B50206" s="4"/>
    </row>
    <row r="50207" ht="14.25" customHeight="1">
      <c r="A50207" s="4"/>
      <c r="B50207" s="4"/>
    </row>
    <row r="50208" ht="14.25" customHeight="1">
      <c r="A50208" s="4"/>
      <c r="B50208" s="4"/>
    </row>
    <row r="50209" ht="14.25" customHeight="1">
      <c r="A50209" s="4"/>
      <c r="B50209" s="4"/>
    </row>
    <row r="50210" ht="14.25" customHeight="1">
      <c r="A50210" s="4"/>
      <c r="B50210" s="4"/>
    </row>
    <row r="50211" ht="14.25" customHeight="1">
      <c r="A50211" s="4"/>
      <c r="B50211" s="4"/>
    </row>
    <row r="50212" ht="14.25" customHeight="1">
      <c r="A50212" s="4"/>
      <c r="B50212" s="4"/>
    </row>
    <row r="50213" ht="14.25" customHeight="1">
      <c r="A50213" s="4"/>
      <c r="B50213" s="4"/>
    </row>
    <row r="50214" ht="14.25" customHeight="1">
      <c r="A50214" s="4"/>
      <c r="B50214" s="4"/>
    </row>
    <row r="50215" ht="14.25" customHeight="1">
      <c r="A50215" s="4"/>
      <c r="B50215" s="4"/>
    </row>
    <row r="50216" ht="14.25" customHeight="1">
      <c r="A50216" s="4"/>
      <c r="B50216" s="4"/>
    </row>
    <row r="50217" ht="14.25" customHeight="1">
      <c r="A50217" s="4"/>
      <c r="B50217" s="4"/>
    </row>
    <row r="50218" ht="14.25" customHeight="1">
      <c r="A50218" s="4"/>
      <c r="B50218" s="4"/>
    </row>
    <row r="50219" ht="14.25" customHeight="1">
      <c r="A50219" s="4"/>
      <c r="B50219" s="4"/>
    </row>
    <row r="50220" ht="14.25" customHeight="1">
      <c r="A50220" s="4"/>
      <c r="B50220" s="4"/>
    </row>
    <row r="50221" ht="14.25" customHeight="1">
      <c r="A50221" s="4"/>
      <c r="B50221" s="4"/>
    </row>
    <row r="50222" ht="14.25" customHeight="1">
      <c r="A50222" s="4"/>
      <c r="B50222" s="4"/>
    </row>
    <row r="50223" ht="14.25" customHeight="1">
      <c r="A50223" s="4"/>
      <c r="B50223" s="4"/>
    </row>
    <row r="50224" ht="14.25" customHeight="1">
      <c r="A50224" s="4"/>
      <c r="B50224" s="4"/>
    </row>
    <row r="50225" ht="14.25" customHeight="1">
      <c r="A50225" s="4"/>
      <c r="B50225" s="4"/>
    </row>
    <row r="50226" ht="14.25" customHeight="1">
      <c r="A50226" s="4"/>
      <c r="B50226" s="4"/>
    </row>
    <row r="50227" ht="14.25" customHeight="1">
      <c r="A50227" s="4"/>
      <c r="B50227" s="4"/>
    </row>
    <row r="50228" ht="14.25" customHeight="1">
      <c r="A50228" s="4"/>
      <c r="B50228" s="4"/>
    </row>
    <row r="50229" ht="14.25" customHeight="1">
      <c r="A50229" s="4"/>
      <c r="B50229" s="4"/>
    </row>
    <row r="50230" ht="14.25" customHeight="1">
      <c r="A50230" s="4"/>
      <c r="B50230" s="4"/>
    </row>
    <row r="50231" ht="14.25" customHeight="1">
      <c r="A50231" s="4"/>
      <c r="B50231" s="4"/>
    </row>
    <row r="50232" ht="14.25" customHeight="1">
      <c r="A50232" s="4"/>
      <c r="B50232" s="4"/>
    </row>
    <row r="50233" ht="14.25" customHeight="1">
      <c r="A50233" s="4"/>
      <c r="B50233" s="4"/>
    </row>
    <row r="50234" ht="14.25" customHeight="1">
      <c r="A50234" s="4"/>
      <c r="B50234" s="4"/>
    </row>
    <row r="50235" ht="14.25" customHeight="1">
      <c r="A50235" s="4"/>
      <c r="B50235" s="4"/>
    </row>
    <row r="50236" ht="14.25" customHeight="1">
      <c r="A50236" s="4"/>
      <c r="B50236" s="4"/>
    </row>
    <row r="50237" ht="14.25" customHeight="1">
      <c r="A50237" s="4"/>
      <c r="B50237" s="4"/>
    </row>
    <row r="50238" ht="14.25" customHeight="1">
      <c r="A50238" s="4"/>
      <c r="B50238" s="4"/>
    </row>
    <row r="50239" ht="14.25" customHeight="1">
      <c r="A50239" s="4"/>
      <c r="B50239" s="4"/>
    </row>
    <row r="50240" ht="14.25" customHeight="1">
      <c r="A50240" s="4"/>
      <c r="B50240" s="4"/>
    </row>
    <row r="50241" ht="14.25" customHeight="1">
      <c r="A50241" s="4"/>
      <c r="B50241" s="4"/>
    </row>
    <row r="50242" ht="14.25" customHeight="1">
      <c r="A50242" s="4"/>
      <c r="B50242" s="4"/>
    </row>
    <row r="50243" ht="14.25" customHeight="1">
      <c r="A50243" s="4"/>
      <c r="B50243" s="4"/>
    </row>
    <row r="50244" ht="14.25" customHeight="1">
      <c r="A50244" s="4"/>
      <c r="B50244" s="4"/>
    </row>
    <row r="50245" ht="14.25" customHeight="1">
      <c r="A50245" s="4"/>
      <c r="B50245" s="4"/>
    </row>
    <row r="50246" ht="14.25" customHeight="1">
      <c r="A50246" s="4"/>
      <c r="B50246" s="4"/>
    </row>
    <row r="50247" ht="14.25" customHeight="1">
      <c r="A50247" s="4"/>
      <c r="B50247" s="4"/>
    </row>
    <row r="50248" ht="14.25" customHeight="1">
      <c r="A50248" s="4"/>
      <c r="B50248" s="4"/>
    </row>
    <row r="50249" ht="14.25" customHeight="1">
      <c r="A50249" s="4"/>
      <c r="B50249" s="4"/>
    </row>
    <row r="50250" ht="14.25" customHeight="1">
      <c r="A50250" s="4"/>
      <c r="B50250" s="4"/>
    </row>
    <row r="50251" ht="14.25" customHeight="1">
      <c r="A50251" s="4"/>
      <c r="B50251" s="4"/>
    </row>
    <row r="50252" ht="14.25" customHeight="1">
      <c r="A50252" s="4"/>
      <c r="B50252" s="4"/>
    </row>
    <row r="50253" ht="14.25" customHeight="1">
      <c r="A50253" s="4"/>
      <c r="B50253" s="4"/>
    </row>
    <row r="50254" ht="14.25" customHeight="1">
      <c r="A50254" s="4"/>
      <c r="B50254" s="4"/>
    </row>
    <row r="50255" ht="14.25" customHeight="1">
      <c r="A50255" s="4"/>
      <c r="B50255" s="4"/>
    </row>
    <row r="50256" ht="14.25" customHeight="1">
      <c r="A50256" s="4"/>
      <c r="B50256" s="4"/>
    </row>
    <row r="50257" ht="14.25" customHeight="1">
      <c r="A50257" s="4"/>
      <c r="B50257" s="4"/>
    </row>
    <row r="50258" ht="14.25" customHeight="1">
      <c r="A50258" s="4"/>
      <c r="B50258" s="4"/>
    </row>
    <row r="50259" ht="14.25" customHeight="1">
      <c r="A50259" s="4"/>
      <c r="B50259" s="4"/>
    </row>
    <row r="50260" ht="14.25" customHeight="1">
      <c r="A50260" s="4"/>
      <c r="B50260" s="4"/>
    </row>
    <row r="50261" ht="14.25" customHeight="1">
      <c r="A50261" s="4"/>
      <c r="B50261" s="4"/>
    </row>
    <row r="50262" ht="14.25" customHeight="1">
      <c r="A50262" s="4"/>
      <c r="B50262" s="4"/>
    </row>
    <row r="50263" ht="14.25" customHeight="1">
      <c r="A50263" s="4"/>
      <c r="B50263" s="4"/>
    </row>
    <row r="50264" ht="14.25" customHeight="1">
      <c r="A50264" s="4"/>
      <c r="B50264" s="4"/>
    </row>
    <row r="50265" ht="14.25" customHeight="1">
      <c r="A50265" s="4"/>
      <c r="B50265" s="4"/>
    </row>
    <row r="50266" ht="14.25" customHeight="1">
      <c r="A50266" s="4"/>
      <c r="B50266" s="4"/>
    </row>
    <row r="50267" ht="14.25" customHeight="1">
      <c r="A50267" s="4"/>
      <c r="B50267" s="4"/>
    </row>
    <row r="50268" ht="14.25" customHeight="1">
      <c r="A50268" s="4"/>
      <c r="B50268" s="4"/>
    </row>
    <row r="50269" ht="14.25" customHeight="1">
      <c r="A50269" s="4"/>
      <c r="B50269" s="4"/>
    </row>
    <row r="50270" ht="14.25" customHeight="1">
      <c r="A50270" s="4"/>
      <c r="B50270" s="4"/>
    </row>
    <row r="50271" ht="14.25" customHeight="1">
      <c r="A50271" s="4"/>
      <c r="B50271" s="4"/>
    </row>
    <row r="50272" ht="14.25" customHeight="1">
      <c r="A50272" s="4"/>
      <c r="B50272" s="4"/>
    </row>
    <row r="50273" ht="14.25" customHeight="1">
      <c r="A50273" s="4"/>
      <c r="B50273" s="4"/>
    </row>
    <row r="50274" ht="14.25" customHeight="1">
      <c r="A50274" s="4"/>
      <c r="B50274" s="4"/>
    </row>
    <row r="50275" ht="14.25" customHeight="1">
      <c r="A50275" s="4"/>
      <c r="B50275" s="4"/>
    </row>
    <row r="50276" ht="14.25" customHeight="1">
      <c r="A50276" s="4"/>
      <c r="B50276" s="4"/>
    </row>
    <row r="50277" ht="14.25" customHeight="1">
      <c r="A50277" s="4"/>
      <c r="B50277" s="4"/>
    </row>
    <row r="50278" ht="14.25" customHeight="1">
      <c r="A50278" s="4"/>
      <c r="B50278" s="4"/>
    </row>
    <row r="50279" ht="14.25" customHeight="1">
      <c r="A50279" s="4"/>
      <c r="B50279" s="4"/>
    </row>
    <row r="50280" ht="14.25" customHeight="1">
      <c r="A50280" s="4"/>
      <c r="B50280" s="4"/>
    </row>
    <row r="50281" ht="14.25" customHeight="1">
      <c r="A50281" s="4"/>
      <c r="B50281" s="4"/>
    </row>
    <row r="50282" ht="14.25" customHeight="1">
      <c r="A50282" s="4"/>
      <c r="B50282" s="4"/>
    </row>
    <row r="50283" ht="14.25" customHeight="1">
      <c r="A50283" s="4"/>
      <c r="B50283" s="4"/>
    </row>
    <row r="50284" ht="14.25" customHeight="1">
      <c r="A50284" s="4"/>
      <c r="B50284" s="4"/>
    </row>
    <row r="50285" ht="14.25" customHeight="1">
      <c r="A50285" s="4"/>
      <c r="B50285" s="4"/>
    </row>
    <row r="50286" ht="14.25" customHeight="1">
      <c r="A50286" s="4"/>
      <c r="B50286" s="4"/>
    </row>
    <row r="50287" ht="14.25" customHeight="1">
      <c r="A50287" s="4"/>
      <c r="B50287" s="4"/>
    </row>
    <row r="50288" ht="14.25" customHeight="1">
      <c r="A50288" s="4"/>
      <c r="B50288" s="4"/>
    </row>
    <row r="50289" ht="14.25" customHeight="1">
      <c r="A50289" s="4"/>
      <c r="B50289" s="4"/>
    </row>
    <row r="50290" ht="14.25" customHeight="1">
      <c r="A50290" s="4"/>
      <c r="B50290" s="4"/>
    </row>
    <row r="50291" ht="14.25" customHeight="1">
      <c r="A50291" s="4"/>
      <c r="B50291" s="4"/>
    </row>
    <row r="50292" ht="14.25" customHeight="1">
      <c r="A50292" s="4"/>
      <c r="B50292" s="4"/>
    </row>
    <row r="50293" ht="14.25" customHeight="1">
      <c r="A50293" s="4"/>
      <c r="B50293" s="4"/>
    </row>
    <row r="50294" ht="14.25" customHeight="1">
      <c r="A50294" s="4"/>
      <c r="B50294" s="4"/>
    </row>
    <row r="50295" ht="14.25" customHeight="1">
      <c r="A50295" s="4"/>
      <c r="B50295" s="4"/>
    </row>
    <row r="50296" ht="14.25" customHeight="1">
      <c r="A50296" s="4"/>
      <c r="B50296" s="4"/>
    </row>
    <row r="50297" ht="14.25" customHeight="1">
      <c r="A50297" s="4"/>
      <c r="B50297" s="4"/>
    </row>
    <row r="50298" ht="14.25" customHeight="1">
      <c r="A50298" s="4"/>
      <c r="B50298" s="4"/>
    </row>
    <row r="50299" ht="14.25" customHeight="1">
      <c r="A50299" s="4"/>
      <c r="B50299" s="4"/>
    </row>
    <row r="50300" ht="14.25" customHeight="1">
      <c r="A50300" s="4"/>
      <c r="B50300" s="4"/>
    </row>
    <row r="50301" ht="14.25" customHeight="1">
      <c r="A50301" s="4"/>
      <c r="B50301" s="4"/>
    </row>
    <row r="50302" ht="14.25" customHeight="1">
      <c r="A50302" s="4"/>
      <c r="B50302" s="4"/>
    </row>
    <row r="50303" ht="14.25" customHeight="1">
      <c r="A50303" s="4"/>
      <c r="B50303" s="4"/>
    </row>
    <row r="50304" ht="14.25" customHeight="1">
      <c r="A50304" s="4"/>
      <c r="B50304" s="4"/>
    </row>
    <row r="50305" ht="14.25" customHeight="1">
      <c r="A50305" s="4"/>
      <c r="B50305" s="4"/>
    </row>
    <row r="50306" ht="14.25" customHeight="1">
      <c r="A50306" s="4"/>
      <c r="B50306" s="4"/>
    </row>
    <row r="50307" ht="14.25" customHeight="1">
      <c r="A50307" s="4"/>
      <c r="B50307" s="4"/>
    </row>
    <row r="50308" ht="14.25" customHeight="1">
      <c r="A50308" s="4"/>
      <c r="B50308" s="4"/>
    </row>
    <row r="50309" ht="14.25" customHeight="1">
      <c r="A50309" s="4"/>
      <c r="B50309" s="4"/>
    </row>
    <row r="50310" ht="14.25" customHeight="1">
      <c r="A50310" s="4"/>
      <c r="B50310" s="4"/>
    </row>
    <row r="50311" ht="14.25" customHeight="1">
      <c r="A50311" s="4"/>
      <c r="B50311" s="4"/>
    </row>
    <row r="50312" ht="14.25" customHeight="1">
      <c r="A50312" s="4"/>
      <c r="B50312" s="4"/>
    </row>
    <row r="50313" ht="14.25" customHeight="1">
      <c r="A50313" s="4"/>
      <c r="B50313" s="4"/>
    </row>
    <row r="50314" ht="14.25" customHeight="1">
      <c r="A50314" s="4"/>
      <c r="B50314" s="4"/>
    </row>
    <row r="50315" ht="14.25" customHeight="1">
      <c r="A50315" s="4"/>
      <c r="B50315" s="4"/>
    </row>
    <row r="50316" ht="14.25" customHeight="1">
      <c r="A50316" s="4"/>
      <c r="B50316" s="4"/>
    </row>
    <row r="50317" ht="14.25" customHeight="1">
      <c r="A50317" s="4"/>
      <c r="B50317" s="4"/>
    </row>
    <row r="50318" ht="14.25" customHeight="1">
      <c r="A50318" s="4"/>
      <c r="B50318" s="4"/>
    </row>
    <row r="50319" ht="14.25" customHeight="1">
      <c r="A50319" s="4"/>
      <c r="B50319" s="4"/>
    </row>
    <row r="50320" ht="14.25" customHeight="1">
      <c r="A50320" s="4"/>
      <c r="B50320" s="4"/>
    </row>
    <row r="50321" ht="14.25" customHeight="1">
      <c r="A50321" s="4"/>
      <c r="B50321" s="4"/>
    </row>
    <row r="50322" ht="14.25" customHeight="1">
      <c r="A50322" s="4"/>
      <c r="B50322" s="4"/>
    </row>
    <row r="50323" ht="14.25" customHeight="1">
      <c r="A50323" s="4"/>
      <c r="B50323" s="4"/>
    </row>
    <row r="50324" ht="14.25" customHeight="1">
      <c r="A50324" s="4"/>
      <c r="B50324" s="4"/>
    </row>
    <row r="50325" ht="14.25" customHeight="1">
      <c r="A50325" s="4"/>
      <c r="B50325" s="4"/>
    </row>
    <row r="50326" ht="14.25" customHeight="1">
      <c r="A50326" s="4"/>
      <c r="B50326" s="4"/>
    </row>
    <row r="50327" ht="14.25" customHeight="1">
      <c r="A50327" s="4"/>
      <c r="B50327" s="4"/>
    </row>
    <row r="50328" ht="14.25" customHeight="1">
      <c r="A50328" s="4"/>
      <c r="B50328" s="4"/>
    </row>
    <row r="50329" ht="14.25" customHeight="1">
      <c r="A50329" s="4"/>
      <c r="B50329" s="4"/>
    </row>
    <row r="50330" ht="14.25" customHeight="1">
      <c r="A50330" s="4"/>
      <c r="B50330" s="4"/>
    </row>
    <row r="50331" ht="14.25" customHeight="1">
      <c r="A50331" s="4"/>
      <c r="B50331" s="4"/>
    </row>
    <row r="50332" ht="14.25" customHeight="1">
      <c r="A50332" s="4"/>
      <c r="B50332" s="4"/>
    </row>
    <row r="50333" ht="14.25" customHeight="1">
      <c r="A50333" s="4"/>
      <c r="B50333" s="4"/>
    </row>
    <row r="50334" ht="14.25" customHeight="1">
      <c r="A50334" s="4"/>
      <c r="B50334" s="4"/>
    </row>
    <row r="50335" ht="14.25" customHeight="1">
      <c r="A50335" s="4"/>
      <c r="B50335" s="4"/>
    </row>
    <row r="50336" ht="14.25" customHeight="1">
      <c r="A50336" s="4"/>
      <c r="B50336" s="4"/>
    </row>
    <row r="50337" ht="14.25" customHeight="1">
      <c r="A50337" s="4"/>
      <c r="B50337" s="4"/>
    </row>
    <row r="50338" ht="14.25" customHeight="1">
      <c r="A50338" s="4"/>
      <c r="B50338" s="4"/>
    </row>
    <row r="50339" ht="14.25" customHeight="1">
      <c r="A50339" s="4"/>
      <c r="B50339" s="4"/>
    </row>
    <row r="50340" ht="14.25" customHeight="1">
      <c r="A50340" s="4"/>
      <c r="B50340" s="4"/>
    </row>
    <row r="50341" ht="14.25" customHeight="1">
      <c r="A50341" s="4"/>
      <c r="B50341" s="4"/>
    </row>
    <row r="50342" ht="14.25" customHeight="1">
      <c r="A50342" s="4"/>
      <c r="B50342" s="4"/>
    </row>
    <row r="50343" ht="14.25" customHeight="1">
      <c r="A50343" s="4"/>
      <c r="B50343" s="4"/>
    </row>
    <row r="50344" ht="14.25" customHeight="1">
      <c r="A50344" s="4"/>
      <c r="B50344" s="4"/>
    </row>
    <row r="50345" ht="14.25" customHeight="1">
      <c r="A50345" s="4"/>
      <c r="B50345" s="4"/>
    </row>
    <row r="50346" ht="14.25" customHeight="1">
      <c r="A50346" s="4"/>
      <c r="B50346" s="4"/>
    </row>
    <row r="50347" ht="14.25" customHeight="1">
      <c r="A50347" s="4"/>
      <c r="B50347" s="4"/>
    </row>
    <row r="50348" ht="14.25" customHeight="1">
      <c r="A50348" s="4"/>
      <c r="B50348" s="4"/>
    </row>
    <row r="50349" ht="14.25" customHeight="1">
      <c r="A50349" s="4"/>
      <c r="B50349" s="4"/>
    </row>
    <row r="50350" ht="14.25" customHeight="1">
      <c r="A50350" s="4"/>
      <c r="B50350" s="4"/>
    </row>
    <row r="50351" ht="14.25" customHeight="1">
      <c r="A50351" s="4"/>
      <c r="B50351" s="4"/>
    </row>
    <row r="50352" ht="14.25" customHeight="1">
      <c r="A50352" s="4"/>
      <c r="B50352" s="4"/>
    </row>
    <row r="50353" ht="14.25" customHeight="1">
      <c r="A50353" s="4"/>
      <c r="B50353" s="4"/>
    </row>
    <row r="50354" ht="14.25" customHeight="1">
      <c r="A50354" s="4"/>
      <c r="B50354" s="4"/>
    </row>
    <row r="50355" ht="14.25" customHeight="1">
      <c r="A50355" s="4"/>
      <c r="B50355" s="4"/>
    </row>
    <row r="50356" ht="14.25" customHeight="1">
      <c r="A50356" s="4"/>
      <c r="B50356" s="4"/>
    </row>
    <row r="50357" ht="14.25" customHeight="1">
      <c r="A50357" s="4"/>
      <c r="B50357" s="4"/>
    </row>
    <row r="50358" ht="14.25" customHeight="1">
      <c r="A50358" s="4"/>
      <c r="B50358" s="4"/>
    </row>
    <row r="50359" ht="14.25" customHeight="1">
      <c r="A50359" s="4"/>
      <c r="B50359" s="4"/>
    </row>
    <row r="50360" ht="14.25" customHeight="1">
      <c r="A50360" s="4"/>
      <c r="B50360" s="4"/>
    </row>
    <row r="50361" ht="14.25" customHeight="1">
      <c r="A50361" s="4"/>
      <c r="B50361" s="4"/>
    </row>
    <row r="50362" ht="14.25" customHeight="1">
      <c r="A50362" s="4"/>
      <c r="B50362" s="4"/>
    </row>
    <row r="50363" ht="14.25" customHeight="1">
      <c r="A50363" s="4"/>
      <c r="B50363" s="4"/>
    </row>
    <row r="50364" ht="14.25" customHeight="1">
      <c r="A50364" s="4"/>
      <c r="B50364" s="4"/>
    </row>
    <row r="50365" ht="14.25" customHeight="1">
      <c r="A50365" s="4"/>
      <c r="B50365" s="4"/>
    </row>
    <row r="50366" ht="14.25" customHeight="1">
      <c r="A50366" s="4"/>
      <c r="B50366" s="4"/>
    </row>
    <row r="50367" ht="14.25" customHeight="1">
      <c r="A50367" s="4"/>
      <c r="B50367" s="4"/>
    </row>
    <row r="50368" ht="14.25" customHeight="1">
      <c r="A50368" s="4"/>
      <c r="B50368" s="4"/>
    </row>
    <row r="50369" ht="14.25" customHeight="1">
      <c r="A50369" s="4"/>
      <c r="B50369" s="4"/>
    </row>
    <row r="50370" ht="14.25" customHeight="1">
      <c r="A50370" s="4"/>
      <c r="B50370" s="4"/>
    </row>
    <row r="50371" ht="14.25" customHeight="1">
      <c r="A50371" s="4"/>
      <c r="B50371" s="4"/>
    </row>
    <row r="50372" ht="14.25" customHeight="1">
      <c r="A50372" s="4"/>
      <c r="B50372" s="4"/>
    </row>
    <row r="50373" ht="14.25" customHeight="1">
      <c r="A50373" s="4"/>
      <c r="B50373" s="4"/>
    </row>
    <row r="50374" ht="14.25" customHeight="1">
      <c r="A50374" s="4"/>
      <c r="B50374" s="4"/>
    </row>
    <row r="50375" ht="14.25" customHeight="1">
      <c r="A50375" s="4"/>
      <c r="B50375" s="4"/>
    </row>
    <row r="50376" ht="14.25" customHeight="1">
      <c r="A50376" s="4"/>
      <c r="B50376" s="4"/>
    </row>
    <row r="50377" ht="14.25" customHeight="1">
      <c r="A50377" s="4"/>
      <c r="B50377" s="4"/>
    </row>
    <row r="50378" ht="14.25" customHeight="1">
      <c r="A50378" s="4"/>
      <c r="B50378" s="4"/>
    </row>
    <row r="50379" ht="14.25" customHeight="1">
      <c r="A50379" s="4"/>
      <c r="B50379" s="4"/>
    </row>
    <row r="50380" ht="14.25" customHeight="1">
      <c r="A50380" s="4"/>
      <c r="B50380" s="4"/>
    </row>
    <row r="50381" ht="14.25" customHeight="1">
      <c r="A50381" s="4"/>
      <c r="B50381" s="4"/>
    </row>
    <row r="50382" ht="14.25" customHeight="1">
      <c r="A50382" s="4"/>
      <c r="B50382" s="4"/>
    </row>
    <row r="50383" ht="14.25" customHeight="1">
      <c r="A50383" s="4"/>
      <c r="B50383" s="4"/>
    </row>
    <row r="50384" ht="14.25" customHeight="1">
      <c r="A50384" s="4"/>
      <c r="B50384" s="4"/>
    </row>
    <row r="50385" ht="14.25" customHeight="1">
      <c r="A50385" s="4"/>
      <c r="B50385" s="4"/>
    </row>
    <row r="50386" ht="14.25" customHeight="1">
      <c r="A50386" s="4"/>
      <c r="B50386" s="4"/>
    </row>
    <row r="50387" ht="14.25" customHeight="1">
      <c r="A50387" s="4"/>
      <c r="B50387" s="4"/>
    </row>
    <row r="50388" ht="14.25" customHeight="1">
      <c r="A50388" s="4"/>
      <c r="B50388" s="4"/>
    </row>
    <row r="50389" ht="14.25" customHeight="1">
      <c r="A50389" s="4"/>
      <c r="B50389" s="4"/>
    </row>
    <row r="50390" ht="14.25" customHeight="1">
      <c r="A50390" s="4"/>
      <c r="B50390" s="4"/>
    </row>
    <row r="50391" ht="14.25" customHeight="1">
      <c r="A50391" s="4"/>
      <c r="B50391" s="4"/>
    </row>
    <row r="50392" ht="14.25" customHeight="1">
      <c r="A50392" s="4"/>
      <c r="B50392" s="4"/>
    </row>
    <row r="50393" ht="14.25" customHeight="1">
      <c r="A50393" s="4"/>
      <c r="B50393" s="4"/>
    </row>
    <row r="50394" ht="14.25" customHeight="1">
      <c r="A50394" s="4"/>
      <c r="B50394" s="4"/>
    </row>
    <row r="50395" ht="14.25" customHeight="1">
      <c r="A50395" s="4"/>
      <c r="B50395" s="4"/>
    </row>
    <row r="50396" ht="14.25" customHeight="1">
      <c r="A50396" s="4"/>
      <c r="B50396" s="4"/>
    </row>
    <row r="50397" ht="14.25" customHeight="1">
      <c r="A50397" s="4"/>
      <c r="B50397" s="4"/>
    </row>
    <row r="50398" ht="14.25" customHeight="1">
      <c r="A50398" s="4"/>
      <c r="B50398" s="4"/>
    </row>
    <row r="50399" ht="14.25" customHeight="1">
      <c r="A50399" s="4"/>
      <c r="B50399" s="4"/>
    </row>
    <row r="50400" ht="14.25" customHeight="1">
      <c r="A50400" s="4"/>
      <c r="B50400" s="4"/>
    </row>
    <row r="50401" ht="14.25" customHeight="1">
      <c r="A50401" s="4"/>
      <c r="B50401" s="4"/>
    </row>
    <row r="50402" ht="14.25" customHeight="1">
      <c r="A50402" s="4"/>
      <c r="B50402" s="4"/>
    </row>
    <row r="50403" ht="14.25" customHeight="1">
      <c r="A50403" s="4"/>
      <c r="B50403" s="4"/>
    </row>
    <row r="50404" ht="14.25" customHeight="1">
      <c r="A50404" s="4"/>
      <c r="B50404" s="4"/>
    </row>
    <row r="50405" ht="14.25" customHeight="1">
      <c r="A50405" s="4"/>
      <c r="B50405" s="4"/>
    </row>
    <row r="50406" ht="14.25" customHeight="1">
      <c r="A50406" s="4"/>
      <c r="B50406" s="4"/>
    </row>
    <row r="50407" ht="14.25" customHeight="1">
      <c r="A50407" s="4"/>
      <c r="B50407" s="4"/>
    </row>
    <row r="50408" ht="14.25" customHeight="1">
      <c r="A50408" s="4"/>
      <c r="B50408" s="4"/>
    </row>
    <row r="50409" ht="14.25" customHeight="1">
      <c r="A50409" s="4"/>
      <c r="B50409" s="4"/>
    </row>
    <row r="50410" ht="14.25" customHeight="1">
      <c r="A50410" s="4"/>
      <c r="B50410" s="4"/>
    </row>
    <row r="50411" ht="14.25" customHeight="1">
      <c r="A50411" s="4"/>
      <c r="B50411" s="4"/>
    </row>
    <row r="50412" ht="14.25" customHeight="1">
      <c r="A50412" s="4"/>
      <c r="B50412" s="4"/>
    </row>
    <row r="50413" ht="14.25" customHeight="1">
      <c r="A50413" s="4"/>
      <c r="B50413" s="4"/>
    </row>
    <row r="50414" ht="14.25" customHeight="1">
      <c r="A50414" s="4"/>
      <c r="B50414" s="4"/>
    </row>
    <row r="50415" ht="14.25" customHeight="1">
      <c r="A50415" s="4"/>
      <c r="B50415" s="4"/>
    </row>
    <row r="50416" ht="14.25" customHeight="1">
      <c r="A50416" s="4"/>
      <c r="B50416" s="4"/>
    </row>
    <row r="50417" ht="14.25" customHeight="1">
      <c r="A50417" s="4"/>
      <c r="B50417" s="4"/>
    </row>
    <row r="50418" ht="14.25" customHeight="1">
      <c r="A50418" s="4"/>
      <c r="B50418" s="4"/>
    </row>
    <row r="50419" ht="14.25" customHeight="1">
      <c r="A50419" s="4"/>
      <c r="B50419" s="4"/>
    </row>
    <row r="50420" ht="14.25" customHeight="1">
      <c r="A50420" s="4"/>
      <c r="B50420" s="4"/>
    </row>
    <row r="50421" ht="14.25" customHeight="1">
      <c r="A50421" s="4"/>
      <c r="B50421" s="4"/>
    </row>
    <row r="50422" ht="14.25" customHeight="1">
      <c r="A50422" s="4"/>
      <c r="B50422" s="4"/>
    </row>
    <row r="50423" ht="14.25" customHeight="1">
      <c r="A50423" s="4"/>
      <c r="B50423" s="4"/>
    </row>
    <row r="50424" ht="14.25" customHeight="1">
      <c r="A50424" s="4"/>
      <c r="B50424" s="4"/>
    </row>
    <row r="50425" ht="14.25" customHeight="1">
      <c r="A50425" s="4"/>
      <c r="B50425" s="4"/>
    </row>
    <row r="50426" ht="14.25" customHeight="1">
      <c r="A50426" s="4"/>
      <c r="B50426" s="4"/>
    </row>
    <row r="50427" ht="14.25" customHeight="1">
      <c r="A50427" s="4"/>
      <c r="B50427" s="4"/>
    </row>
    <row r="50428" ht="14.25" customHeight="1">
      <c r="A50428" s="4"/>
      <c r="B50428" s="4"/>
    </row>
    <row r="50429" ht="14.25" customHeight="1">
      <c r="A50429" s="4"/>
      <c r="B50429" s="4"/>
    </row>
    <row r="50430" ht="14.25" customHeight="1">
      <c r="A50430" s="4"/>
      <c r="B50430" s="4"/>
    </row>
    <row r="50431" ht="14.25" customHeight="1">
      <c r="A50431" s="4"/>
      <c r="B50431" s="4"/>
    </row>
    <row r="50432" ht="14.25" customHeight="1">
      <c r="A50432" s="4"/>
      <c r="B50432" s="4"/>
    </row>
    <row r="50433" ht="14.25" customHeight="1">
      <c r="A50433" s="4"/>
      <c r="B50433" s="4"/>
    </row>
    <row r="50434" ht="14.25" customHeight="1">
      <c r="A50434" s="4"/>
      <c r="B50434" s="4"/>
    </row>
    <row r="50435" ht="14.25" customHeight="1">
      <c r="A50435" s="4"/>
      <c r="B50435" s="4"/>
    </row>
    <row r="50436" ht="14.25" customHeight="1">
      <c r="A50436" s="4"/>
      <c r="B50436" s="4"/>
    </row>
    <row r="50437" ht="14.25" customHeight="1">
      <c r="A50437" s="4"/>
      <c r="B50437" s="4"/>
    </row>
    <row r="50438" ht="14.25" customHeight="1">
      <c r="A50438" s="4"/>
      <c r="B50438" s="4"/>
    </row>
    <row r="50439" ht="14.25" customHeight="1">
      <c r="A50439" s="4"/>
      <c r="B50439" s="4"/>
    </row>
    <row r="50440" ht="14.25" customHeight="1">
      <c r="A50440" s="4"/>
      <c r="B50440" s="4"/>
    </row>
    <row r="50441" ht="14.25" customHeight="1">
      <c r="A50441" s="4"/>
      <c r="B50441" s="4"/>
    </row>
    <row r="50442" ht="14.25" customHeight="1">
      <c r="A50442" s="4"/>
      <c r="B50442" s="4"/>
    </row>
    <row r="50443" ht="14.25" customHeight="1">
      <c r="A50443" s="4"/>
      <c r="B50443" s="4"/>
    </row>
    <row r="50444" ht="14.25" customHeight="1">
      <c r="A50444" s="4"/>
      <c r="B50444" s="4"/>
    </row>
    <row r="50445" ht="14.25" customHeight="1">
      <c r="A50445" s="4"/>
      <c r="B50445" s="4"/>
    </row>
    <row r="50446" ht="14.25" customHeight="1">
      <c r="A50446" s="4"/>
      <c r="B50446" s="4"/>
    </row>
    <row r="50447" ht="14.25" customHeight="1">
      <c r="A50447" s="4"/>
      <c r="B50447" s="4"/>
    </row>
    <row r="50448" ht="14.25" customHeight="1">
      <c r="A50448" s="4"/>
      <c r="B50448" s="4"/>
    </row>
    <row r="50449" ht="14.25" customHeight="1">
      <c r="A50449" s="4"/>
      <c r="B50449" s="4"/>
    </row>
    <row r="50450" ht="14.25" customHeight="1">
      <c r="A50450" s="4"/>
      <c r="B50450" s="4"/>
    </row>
    <row r="50451" ht="14.25" customHeight="1">
      <c r="A50451" s="4"/>
      <c r="B50451" s="4"/>
    </row>
    <row r="50452" ht="14.25" customHeight="1">
      <c r="A50452" s="4"/>
      <c r="B50452" s="4"/>
    </row>
    <row r="50453" ht="14.25" customHeight="1">
      <c r="A50453" s="4"/>
      <c r="B50453" s="4"/>
    </row>
    <row r="50454" ht="14.25" customHeight="1">
      <c r="A50454" s="4"/>
      <c r="B50454" s="4"/>
    </row>
    <row r="50455" ht="14.25" customHeight="1">
      <c r="A50455" s="4"/>
      <c r="B50455" s="4"/>
    </row>
    <row r="50456" ht="14.25" customHeight="1">
      <c r="A50456" s="4"/>
      <c r="B50456" s="4"/>
    </row>
    <row r="50457" ht="14.25" customHeight="1">
      <c r="A50457" s="4"/>
      <c r="B50457" s="4"/>
    </row>
    <row r="50458" ht="14.25" customHeight="1">
      <c r="A50458" s="4"/>
      <c r="B50458" s="4"/>
    </row>
    <row r="50459" ht="14.25" customHeight="1">
      <c r="A50459" s="4"/>
      <c r="B50459" s="4"/>
    </row>
    <row r="50460" ht="14.25" customHeight="1">
      <c r="A50460" s="4"/>
      <c r="B50460" s="4"/>
    </row>
    <row r="50461" ht="14.25" customHeight="1">
      <c r="A50461" s="4"/>
      <c r="B50461" s="4"/>
    </row>
    <row r="50462" ht="14.25" customHeight="1">
      <c r="A50462" s="4"/>
      <c r="B50462" s="4"/>
    </row>
    <row r="50463" ht="14.25" customHeight="1">
      <c r="A50463" s="4"/>
      <c r="B50463" s="4"/>
    </row>
    <row r="50464" ht="14.25" customHeight="1">
      <c r="A50464" s="4"/>
      <c r="B50464" s="4"/>
    </row>
    <row r="50465" ht="14.25" customHeight="1">
      <c r="A50465" s="4"/>
      <c r="B50465" s="4"/>
    </row>
    <row r="50466" ht="14.25" customHeight="1">
      <c r="A50466" s="4"/>
      <c r="B50466" s="4"/>
    </row>
    <row r="50467" ht="14.25" customHeight="1">
      <c r="A50467" s="4"/>
      <c r="B50467" s="4"/>
    </row>
    <row r="50468" ht="14.25" customHeight="1">
      <c r="A50468" s="4"/>
      <c r="B50468" s="4"/>
    </row>
    <row r="50469" ht="14.25" customHeight="1">
      <c r="A50469" s="4"/>
      <c r="B50469" s="4"/>
    </row>
    <row r="50470" ht="14.25" customHeight="1">
      <c r="A50470" s="4"/>
      <c r="B50470" s="4"/>
    </row>
    <row r="50471" ht="14.25" customHeight="1">
      <c r="A50471" s="4"/>
      <c r="B50471" s="4"/>
    </row>
    <row r="50472" ht="14.25" customHeight="1">
      <c r="A50472" s="4"/>
      <c r="B50472" s="4"/>
    </row>
    <row r="50473" ht="14.25" customHeight="1">
      <c r="A50473" s="4"/>
      <c r="B50473" s="4"/>
    </row>
    <row r="50474" ht="14.25" customHeight="1">
      <c r="A50474" s="4"/>
      <c r="B50474" s="4"/>
    </row>
    <row r="50475" ht="14.25" customHeight="1">
      <c r="A50475" s="4"/>
      <c r="B50475" s="4"/>
    </row>
    <row r="50476" ht="14.25" customHeight="1">
      <c r="A50476" s="4"/>
      <c r="B50476" s="4"/>
    </row>
    <row r="50477" ht="14.25" customHeight="1">
      <c r="A50477" s="4"/>
      <c r="B50477" s="4"/>
    </row>
    <row r="50478" ht="14.25" customHeight="1">
      <c r="A50478" s="4"/>
      <c r="B50478" s="4"/>
    </row>
    <row r="50479" ht="14.25" customHeight="1">
      <c r="A50479" s="4"/>
      <c r="B50479" s="4"/>
    </row>
    <row r="50480" ht="14.25" customHeight="1">
      <c r="A50480" s="4"/>
      <c r="B50480" s="4"/>
    </row>
    <row r="50481" ht="14.25" customHeight="1">
      <c r="A50481" s="4"/>
      <c r="B50481" s="4"/>
    </row>
    <row r="50482" ht="14.25" customHeight="1">
      <c r="A50482" s="4"/>
      <c r="B50482" s="4"/>
    </row>
    <row r="50483" ht="14.25" customHeight="1">
      <c r="A50483" s="4"/>
      <c r="B50483" s="4"/>
    </row>
    <row r="50484" ht="14.25" customHeight="1">
      <c r="A50484" s="4"/>
      <c r="B50484" s="4"/>
    </row>
    <row r="50485" ht="14.25" customHeight="1">
      <c r="A50485" s="4"/>
      <c r="B50485" s="4"/>
    </row>
    <row r="50486" ht="14.25" customHeight="1">
      <c r="A50486" s="4"/>
      <c r="B50486" s="4"/>
    </row>
    <row r="50487" ht="14.25" customHeight="1">
      <c r="A50487" s="4"/>
      <c r="B50487" s="4"/>
    </row>
    <row r="50488" ht="14.25" customHeight="1">
      <c r="A50488" s="4"/>
      <c r="B50488" s="4"/>
    </row>
    <row r="50489" ht="14.25" customHeight="1">
      <c r="A50489" s="4"/>
      <c r="B50489" s="4"/>
    </row>
    <row r="50490" ht="14.25" customHeight="1">
      <c r="A50490" s="4"/>
      <c r="B50490" s="4"/>
    </row>
    <row r="50491" ht="14.25" customHeight="1">
      <c r="A50491" s="4"/>
      <c r="B50491" s="4"/>
    </row>
    <row r="50492" ht="14.25" customHeight="1">
      <c r="A50492" s="4"/>
      <c r="B50492" s="4"/>
    </row>
    <row r="50493" ht="14.25" customHeight="1">
      <c r="A50493" s="4"/>
      <c r="B50493" s="4"/>
    </row>
    <row r="50494" ht="14.25" customHeight="1">
      <c r="A50494" s="4"/>
      <c r="B50494" s="4"/>
    </row>
    <row r="50495" ht="14.25" customHeight="1">
      <c r="A50495" s="4"/>
      <c r="B50495" s="4"/>
    </row>
    <row r="50496" ht="14.25" customHeight="1">
      <c r="A50496" s="4"/>
      <c r="B50496" s="4"/>
    </row>
    <row r="50497" ht="14.25" customHeight="1">
      <c r="A50497" s="4"/>
      <c r="B50497" s="4"/>
    </row>
    <row r="50498" ht="14.25" customHeight="1">
      <c r="A50498" s="4"/>
      <c r="B50498" s="4"/>
    </row>
    <row r="50499" ht="14.25" customHeight="1">
      <c r="A50499" s="4"/>
      <c r="B50499" s="4"/>
    </row>
    <row r="50500" ht="14.25" customHeight="1">
      <c r="A50500" s="4"/>
      <c r="B505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5.5"/>
    <col customWidth="1" min="3" max="4" width="8.63"/>
  </cols>
  <sheetData>
    <row r="1" ht="14.25" customHeight="1">
      <c r="A1" s="5" t="str">
        <f t="array" ref="A1">IF(
    INDEX('Data Income'!A1:BF50500, ROW(A1:A50500)-1, MATCH("No. Pesanan", 'Data Income'!1:1, 0))&lt;&gt;"", 
    TEXT(
      INDEX('Data Income'!A1:BF50500, ROW(A1:A50500)-1, MATCH("No. Pesanan", 'Data Income'!1:1, 0)), 
      "0"
    ), 
    ""
  )
</f>
        <v>#REF!</v>
      </c>
      <c r="B1" s="5" t="str">
        <f t="array" ref="B1:B2">{"Total Penghasilan"; VALUE(INDEX('Data Income'!A2:AI50500, , MATCH("Total Penghasilan", 'Data Income'!1:1, 0)))}
</f>
        <v>Total Penghasilan</v>
      </c>
      <c r="C1" s="6" t="s">
        <v>1</v>
      </c>
      <c r="D1" s="6" t="s">
        <v>2</v>
      </c>
    </row>
    <row r="2" ht="14.25" customHeight="1">
      <c r="A2" s="5"/>
      <c r="B2" s="5" t="e">
        <v>#REF!</v>
      </c>
      <c r="C2" s="5" t="str">
        <f>IFERROR(__xludf.DUMMYFUNCTION("ARRAYFORMULA(IF(A2:A50500 &lt;&gt; """", 
  IFERROR(
    VLOOKUP(TO_TEXT(A2:A50500), 
      ARRAYFORMULA({TO_TEXT('Proses Order'!A2:A50500), 'Proses Order'!K2:K50500}), 
    2, FALSE), 
  0), 
""""))
"),"")</f>
        <v/>
      </c>
      <c r="D2" s="5">
        <f t="array" ref="D2:D50500">IF(A2:A50500 &lt;&gt; "", B2:B50500 - C2:C50500,0)</f>
        <v>0</v>
      </c>
    </row>
    <row r="3" ht="14.25" customHeight="1">
      <c r="A3" s="5"/>
      <c r="B3" s="5"/>
      <c r="C3" s="5" t="str">
        <f>IFERROR(__xludf.DUMMYFUNCTION("""COMPUTED_VALUE"""),"")</f>
        <v/>
      </c>
      <c r="D3" s="5">
        <v>0.0</v>
      </c>
    </row>
    <row r="4" ht="14.25" customHeight="1">
      <c r="A4" s="5"/>
      <c r="B4" s="5"/>
      <c r="C4" s="5" t="str">
        <f>IFERROR(__xludf.DUMMYFUNCTION("""COMPUTED_VALUE"""),"")</f>
        <v/>
      </c>
      <c r="D4" s="5">
        <v>0.0</v>
      </c>
    </row>
    <row r="5" ht="14.25" customHeight="1">
      <c r="A5" s="5"/>
      <c r="B5" s="5"/>
      <c r="C5" s="5" t="str">
        <f>IFERROR(__xludf.DUMMYFUNCTION("""COMPUTED_VALUE"""),"")</f>
        <v/>
      </c>
      <c r="D5" s="5">
        <v>0.0</v>
      </c>
    </row>
    <row r="6" ht="14.25" customHeight="1">
      <c r="A6" s="5"/>
      <c r="B6" s="5"/>
      <c r="C6" s="5" t="str">
        <f>IFERROR(__xludf.DUMMYFUNCTION("""COMPUTED_VALUE"""),"")</f>
        <v/>
      </c>
      <c r="D6" s="5">
        <v>0.0</v>
      </c>
    </row>
    <row r="7" ht="14.25" customHeight="1">
      <c r="A7" s="5"/>
      <c r="B7" s="5"/>
      <c r="C7" s="5" t="str">
        <f>IFERROR(__xludf.DUMMYFUNCTION("""COMPUTED_VALUE"""),"")</f>
        <v/>
      </c>
      <c r="D7" s="5">
        <v>0.0</v>
      </c>
    </row>
    <row r="8" ht="14.25" customHeight="1">
      <c r="A8" s="5"/>
      <c r="B8" s="5"/>
      <c r="C8" s="5" t="str">
        <f>IFERROR(__xludf.DUMMYFUNCTION("""COMPUTED_VALUE"""),"")</f>
        <v/>
      </c>
      <c r="D8" s="5">
        <v>0.0</v>
      </c>
    </row>
    <row r="9" ht="14.25" customHeight="1">
      <c r="A9" s="5"/>
      <c r="B9" s="5"/>
      <c r="C9" s="5" t="str">
        <f>IFERROR(__xludf.DUMMYFUNCTION("""COMPUTED_VALUE"""),"")</f>
        <v/>
      </c>
      <c r="D9" s="5">
        <v>0.0</v>
      </c>
    </row>
    <row r="10" ht="14.25" customHeight="1">
      <c r="A10" s="5"/>
      <c r="B10" s="5"/>
      <c r="C10" s="5" t="str">
        <f>IFERROR(__xludf.DUMMYFUNCTION("""COMPUTED_VALUE"""),"")</f>
        <v/>
      </c>
      <c r="D10" s="5">
        <v>0.0</v>
      </c>
    </row>
    <row r="11" ht="14.25" customHeight="1">
      <c r="A11" s="5"/>
      <c r="B11" s="5"/>
      <c r="C11" s="5" t="str">
        <f>IFERROR(__xludf.DUMMYFUNCTION("""COMPUTED_VALUE"""),"")</f>
        <v/>
      </c>
      <c r="D11" s="5">
        <v>0.0</v>
      </c>
    </row>
    <row r="12" ht="14.25" customHeight="1">
      <c r="A12" s="5"/>
      <c r="B12" s="5"/>
      <c r="C12" s="5" t="str">
        <f>IFERROR(__xludf.DUMMYFUNCTION("""COMPUTED_VALUE"""),"")</f>
        <v/>
      </c>
      <c r="D12" s="5">
        <v>0.0</v>
      </c>
    </row>
    <row r="13" ht="14.25" customHeight="1">
      <c r="A13" s="5"/>
      <c r="B13" s="5"/>
      <c r="C13" s="5" t="str">
        <f>IFERROR(__xludf.DUMMYFUNCTION("""COMPUTED_VALUE"""),"")</f>
        <v/>
      </c>
      <c r="D13" s="5">
        <v>0.0</v>
      </c>
    </row>
    <row r="14" ht="14.25" customHeight="1">
      <c r="A14" s="5"/>
      <c r="B14" s="5"/>
      <c r="C14" s="5" t="str">
        <f>IFERROR(__xludf.DUMMYFUNCTION("""COMPUTED_VALUE"""),"")</f>
        <v/>
      </c>
      <c r="D14" s="5">
        <v>0.0</v>
      </c>
    </row>
    <row r="15" ht="14.25" customHeight="1">
      <c r="A15" s="5"/>
      <c r="B15" s="5"/>
      <c r="C15" s="5" t="str">
        <f>IFERROR(__xludf.DUMMYFUNCTION("""COMPUTED_VALUE"""),"")</f>
        <v/>
      </c>
      <c r="D15" s="5">
        <v>0.0</v>
      </c>
    </row>
    <row r="16" ht="14.25" customHeight="1">
      <c r="A16" s="5"/>
      <c r="B16" s="5"/>
      <c r="C16" s="5" t="str">
        <f>IFERROR(__xludf.DUMMYFUNCTION("""COMPUTED_VALUE"""),"")</f>
        <v/>
      </c>
      <c r="D16" s="5">
        <v>0.0</v>
      </c>
    </row>
    <row r="17" ht="14.25" customHeight="1">
      <c r="A17" s="5"/>
      <c r="B17" s="5"/>
      <c r="C17" s="5" t="str">
        <f>IFERROR(__xludf.DUMMYFUNCTION("""COMPUTED_VALUE"""),"")</f>
        <v/>
      </c>
      <c r="D17" s="5">
        <v>0.0</v>
      </c>
    </row>
    <row r="18" ht="14.25" customHeight="1">
      <c r="A18" s="5"/>
      <c r="B18" s="5"/>
      <c r="C18" s="5" t="str">
        <f>IFERROR(__xludf.DUMMYFUNCTION("""COMPUTED_VALUE"""),"")</f>
        <v/>
      </c>
      <c r="D18" s="5">
        <v>0.0</v>
      </c>
    </row>
    <row r="19" ht="14.25" customHeight="1">
      <c r="A19" s="5"/>
      <c r="B19" s="5"/>
      <c r="C19" s="5" t="str">
        <f>IFERROR(__xludf.DUMMYFUNCTION("""COMPUTED_VALUE"""),"")</f>
        <v/>
      </c>
      <c r="D19" s="5">
        <v>0.0</v>
      </c>
    </row>
    <row r="20" ht="14.25" customHeight="1">
      <c r="A20" s="5"/>
      <c r="B20" s="5"/>
      <c r="C20" s="5" t="str">
        <f>IFERROR(__xludf.DUMMYFUNCTION("""COMPUTED_VALUE"""),"")</f>
        <v/>
      </c>
      <c r="D20" s="5">
        <v>0.0</v>
      </c>
    </row>
    <row r="21" ht="14.25" customHeight="1">
      <c r="A21" s="5"/>
      <c r="B21" s="5"/>
      <c r="C21" s="5" t="str">
        <f>IFERROR(__xludf.DUMMYFUNCTION("""COMPUTED_VALUE"""),"")</f>
        <v/>
      </c>
      <c r="D21" s="5">
        <v>0.0</v>
      </c>
    </row>
    <row r="22" ht="14.25" customHeight="1">
      <c r="A22" s="5"/>
      <c r="B22" s="5"/>
      <c r="C22" s="5" t="str">
        <f>IFERROR(__xludf.DUMMYFUNCTION("""COMPUTED_VALUE"""),"")</f>
        <v/>
      </c>
      <c r="D22" s="5">
        <v>0.0</v>
      </c>
    </row>
    <row r="23" ht="14.25" customHeight="1">
      <c r="A23" s="5"/>
      <c r="B23" s="5"/>
      <c r="C23" s="5" t="str">
        <f>IFERROR(__xludf.DUMMYFUNCTION("""COMPUTED_VALUE"""),"")</f>
        <v/>
      </c>
      <c r="D23" s="5">
        <v>0.0</v>
      </c>
    </row>
    <row r="24" ht="14.25" customHeight="1">
      <c r="A24" s="5"/>
      <c r="B24" s="5"/>
      <c r="C24" s="5" t="str">
        <f>IFERROR(__xludf.DUMMYFUNCTION("""COMPUTED_VALUE"""),"")</f>
        <v/>
      </c>
      <c r="D24" s="5">
        <v>0.0</v>
      </c>
    </row>
    <row r="25" ht="14.25" customHeight="1">
      <c r="A25" s="5"/>
      <c r="B25" s="5"/>
      <c r="C25" s="5" t="str">
        <f>IFERROR(__xludf.DUMMYFUNCTION("""COMPUTED_VALUE"""),"")</f>
        <v/>
      </c>
      <c r="D25" s="5">
        <v>0.0</v>
      </c>
    </row>
    <row r="26" ht="14.25" customHeight="1">
      <c r="A26" s="5"/>
      <c r="B26" s="5"/>
      <c r="C26" s="5" t="str">
        <f>IFERROR(__xludf.DUMMYFUNCTION("""COMPUTED_VALUE"""),"")</f>
        <v/>
      </c>
      <c r="D26" s="5">
        <v>0.0</v>
      </c>
    </row>
    <row r="27" ht="14.25" customHeight="1">
      <c r="A27" s="5"/>
      <c r="B27" s="5"/>
      <c r="C27" s="5" t="str">
        <f>IFERROR(__xludf.DUMMYFUNCTION("""COMPUTED_VALUE"""),"")</f>
        <v/>
      </c>
      <c r="D27" s="5">
        <v>0.0</v>
      </c>
    </row>
    <row r="28" ht="14.25" customHeight="1">
      <c r="A28" s="5"/>
      <c r="B28" s="5"/>
      <c r="C28" s="5" t="str">
        <f>IFERROR(__xludf.DUMMYFUNCTION("""COMPUTED_VALUE"""),"")</f>
        <v/>
      </c>
      <c r="D28" s="5">
        <v>0.0</v>
      </c>
    </row>
    <row r="29" ht="14.25" customHeight="1">
      <c r="A29" s="5"/>
      <c r="B29" s="5"/>
      <c r="C29" s="5" t="str">
        <f>IFERROR(__xludf.DUMMYFUNCTION("""COMPUTED_VALUE"""),"")</f>
        <v/>
      </c>
      <c r="D29" s="5">
        <v>0.0</v>
      </c>
    </row>
    <row r="30" ht="14.25" customHeight="1">
      <c r="A30" s="5"/>
      <c r="B30" s="5"/>
      <c r="C30" s="5" t="str">
        <f>IFERROR(__xludf.DUMMYFUNCTION("""COMPUTED_VALUE"""),"")</f>
        <v/>
      </c>
      <c r="D30" s="5">
        <v>0.0</v>
      </c>
    </row>
    <row r="31" ht="14.25" customHeight="1">
      <c r="A31" s="5"/>
      <c r="B31" s="5"/>
      <c r="C31" s="5" t="str">
        <f>IFERROR(__xludf.DUMMYFUNCTION("""COMPUTED_VALUE"""),"")</f>
        <v/>
      </c>
      <c r="D31" s="5">
        <v>0.0</v>
      </c>
    </row>
    <row r="32" ht="14.25" customHeight="1">
      <c r="A32" s="5"/>
      <c r="B32" s="5"/>
      <c r="C32" s="5" t="str">
        <f>IFERROR(__xludf.DUMMYFUNCTION("""COMPUTED_VALUE"""),"")</f>
        <v/>
      </c>
      <c r="D32" s="5">
        <v>0.0</v>
      </c>
    </row>
    <row r="33" ht="14.25" customHeight="1">
      <c r="A33" s="5"/>
      <c r="B33" s="5"/>
      <c r="C33" s="5" t="str">
        <f>IFERROR(__xludf.DUMMYFUNCTION("""COMPUTED_VALUE"""),"")</f>
        <v/>
      </c>
      <c r="D33" s="5">
        <v>0.0</v>
      </c>
    </row>
    <row r="34" ht="14.25" customHeight="1">
      <c r="A34" s="5"/>
      <c r="B34" s="5"/>
      <c r="C34" s="5" t="str">
        <f>IFERROR(__xludf.DUMMYFUNCTION("""COMPUTED_VALUE"""),"")</f>
        <v/>
      </c>
      <c r="D34" s="5">
        <v>0.0</v>
      </c>
    </row>
    <row r="35" ht="14.25" customHeight="1">
      <c r="A35" s="5"/>
      <c r="B35" s="5"/>
      <c r="C35" s="5" t="str">
        <f>IFERROR(__xludf.DUMMYFUNCTION("""COMPUTED_VALUE"""),"")</f>
        <v/>
      </c>
      <c r="D35" s="5">
        <v>0.0</v>
      </c>
    </row>
    <row r="36" ht="14.25" customHeight="1">
      <c r="A36" s="5"/>
      <c r="B36" s="5"/>
      <c r="C36" s="5" t="str">
        <f>IFERROR(__xludf.DUMMYFUNCTION("""COMPUTED_VALUE"""),"")</f>
        <v/>
      </c>
      <c r="D36" s="5">
        <v>0.0</v>
      </c>
    </row>
    <row r="37" ht="14.25" customHeight="1">
      <c r="A37" s="5"/>
      <c r="B37" s="5"/>
      <c r="C37" s="5" t="str">
        <f>IFERROR(__xludf.DUMMYFUNCTION("""COMPUTED_VALUE"""),"")</f>
        <v/>
      </c>
      <c r="D37" s="5">
        <v>0.0</v>
      </c>
    </row>
    <row r="38" ht="14.25" customHeight="1">
      <c r="A38" s="5"/>
      <c r="B38" s="5"/>
      <c r="C38" s="5" t="str">
        <f>IFERROR(__xludf.DUMMYFUNCTION("""COMPUTED_VALUE"""),"")</f>
        <v/>
      </c>
      <c r="D38" s="5">
        <v>0.0</v>
      </c>
    </row>
    <row r="39" ht="14.25" customHeight="1">
      <c r="A39" s="5"/>
      <c r="B39" s="5"/>
      <c r="C39" s="5" t="str">
        <f>IFERROR(__xludf.DUMMYFUNCTION("""COMPUTED_VALUE"""),"")</f>
        <v/>
      </c>
      <c r="D39" s="5">
        <v>0.0</v>
      </c>
    </row>
    <row r="40" ht="14.25" customHeight="1">
      <c r="A40" s="5"/>
      <c r="B40" s="5"/>
      <c r="C40" s="5" t="str">
        <f>IFERROR(__xludf.DUMMYFUNCTION("""COMPUTED_VALUE"""),"")</f>
        <v/>
      </c>
      <c r="D40" s="5">
        <v>0.0</v>
      </c>
    </row>
    <row r="41" ht="14.25" customHeight="1">
      <c r="A41" s="5"/>
      <c r="B41" s="5"/>
      <c r="C41" s="5" t="str">
        <f>IFERROR(__xludf.DUMMYFUNCTION("""COMPUTED_VALUE"""),"")</f>
        <v/>
      </c>
      <c r="D41" s="5">
        <v>0.0</v>
      </c>
    </row>
    <row r="42" ht="14.25" customHeight="1">
      <c r="A42" s="5"/>
      <c r="B42" s="5"/>
      <c r="C42" s="5" t="str">
        <f>IFERROR(__xludf.DUMMYFUNCTION("""COMPUTED_VALUE"""),"")</f>
        <v/>
      </c>
      <c r="D42" s="5">
        <v>0.0</v>
      </c>
    </row>
    <row r="43" ht="14.25" customHeight="1">
      <c r="A43" s="5"/>
      <c r="B43" s="5"/>
      <c r="C43" s="5" t="str">
        <f>IFERROR(__xludf.DUMMYFUNCTION("""COMPUTED_VALUE"""),"")</f>
        <v/>
      </c>
      <c r="D43" s="5">
        <v>0.0</v>
      </c>
    </row>
    <row r="44" ht="14.25" customHeight="1">
      <c r="A44" s="5"/>
      <c r="B44" s="5"/>
      <c r="C44" s="5" t="str">
        <f>IFERROR(__xludf.DUMMYFUNCTION("""COMPUTED_VALUE"""),"")</f>
        <v/>
      </c>
      <c r="D44" s="5">
        <v>0.0</v>
      </c>
    </row>
    <row r="45" ht="14.25" customHeight="1">
      <c r="A45" s="5"/>
      <c r="B45" s="5"/>
      <c r="C45" s="5" t="str">
        <f>IFERROR(__xludf.DUMMYFUNCTION("""COMPUTED_VALUE"""),"")</f>
        <v/>
      </c>
      <c r="D45" s="5">
        <v>0.0</v>
      </c>
    </row>
    <row r="46" ht="14.25" customHeight="1">
      <c r="A46" s="5"/>
      <c r="B46" s="5"/>
      <c r="C46" s="5" t="str">
        <f>IFERROR(__xludf.DUMMYFUNCTION("""COMPUTED_VALUE"""),"")</f>
        <v/>
      </c>
      <c r="D46" s="5">
        <v>0.0</v>
      </c>
    </row>
    <row r="47" ht="14.25" customHeight="1">
      <c r="A47" s="5"/>
      <c r="B47" s="5"/>
      <c r="C47" s="5" t="str">
        <f>IFERROR(__xludf.DUMMYFUNCTION("""COMPUTED_VALUE"""),"")</f>
        <v/>
      </c>
      <c r="D47" s="5">
        <v>0.0</v>
      </c>
    </row>
    <row r="48" ht="14.25" customHeight="1">
      <c r="A48" s="5"/>
      <c r="B48" s="5"/>
      <c r="C48" s="5" t="str">
        <f>IFERROR(__xludf.DUMMYFUNCTION("""COMPUTED_VALUE"""),"")</f>
        <v/>
      </c>
      <c r="D48" s="5">
        <v>0.0</v>
      </c>
    </row>
    <row r="49" ht="14.25" customHeight="1">
      <c r="A49" s="5"/>
      <c r="B49" s="5"/>
      <c r="C49" s="5" t="str">
        <f>IFERROR(__xludf.DUMMYFUNCTION("""COMPUTED_VALUE"""),"")</f>
        <v/>
      </c>
      <c r="D49" s="5">
        <v>0.0</v>
      </c>
    </row>
    <row r="50" ht="14.25" customHeight="1">
      <c r="A50" s="5"/>
      <c r="B50" s="5"/>
      <c r="C50" s="5" t="str">
        <f>IFERROR(__xludf.DUMMYFUNCTION("""COMPUTED_VALUE"""),"")</f>
        <v/>
      </c>
      <c r="D50" s="5">
        <v>0.0</v>
      </c>
    </row>
    <row r="51" ht="14.25" customHeight="1">
      <c r="A51" s="5"/>
      <c r="B51" s="5"/>
      <c r="C51" s="5" t="str">
        <f>IFERROR(__xludf.DUMMYFUNCTION("""COMPUTED_VALUE"""),"")</f>
        <v/>
      </c>
      <c r="D51" s="5">
        <v>0.0</v>
      </c>
    </row>
    <row r="52" ht="14.25" customHeight="1">
      <c r="A52" s="5"/>
      <c r="B52" s="5"/>
      <c r="C52" s="5" t="str">
        <f>IFERROR(__xludf.DUMMYFUNCTION("""COMPUTED_VALUE"""),"")</f>
        <v/>
      </c>
      <c r="D52" s="5">
        <v>0.0</v>
      </c>
    </row>
    <row r="53" ht="14.25" customHeight="1">
      <c r="A53" s="5"/>
      <c r="B53" s="5"/>
      <c r="C53" s="5" t="str">
        <f>IFERROR(__xludf.DUMMYFUNCTION("""COMPUTED_VALUE"""),"")</f>
        <v/>
      </c>
      <c r="D53" s="5">
        <v>0.0</v>
      </c>
    </row>
    <row r="54" ht="14.25" customHeight="1">
      <c r="A54" s="5"/>
      <c r="B54" s="5"/>
      <c r="C54" s="5" t="str">
        <f>IFERROR(__xludf.DUMMYFUNCTION("""COMPUTED_VALUE"""),"")</f>
        <v/>
      </c>
      <c r="D54" s="5">
        <v>0.0</v>
      </c>
    </row>
    <row r="55" ht="14.25" customHeight="1">
      <c r="A55" s="5"/>
      <c r="B55" s="5"/>
      <c r="C55" s="5" t="str">
        <f>IFERROR(__xludf.DUMMYFUNCTION("""COMPUTED_VALUE"""),"")</f>
        <v/>
      </c>
      <c r="D55" s="5">
        <v>0.0</v>
      </c>
    </row>
    <row r="56" ht="14.25" customHeight="1">
      <c r="A56" s="5"/>
      <c r="B56" s="5"/>
      <c r="C56" s="5" t="str">
        <f>IFERROR(__xludf.DUMMYFUNCTION("""COMPUTED_VALUE"""),"")</f>
        <v/>
      </c>
      <c r="D56" s="5">
        <v>0.0</v>
      </c>
    </row>
    <row r="57" ht="14.25" customHeight="1">
      <c r="A57" s="5"/>
      <c r="B57" s="5"/>
      <c r="C57" s="5" t="str">
        <f>IFERROR(__xludf.DUMMYFUNCTION("""COMPUTED_VALUE"""),"")</f>
        <v/>
      </c>
      <c r="D57" s="5">
        <v>0.0</v>
      </c>
    </row>
    <row r="58" ht="14.25" customHeight="1">
      <c r="A58" s="5"/>
      <c r="B58" s="5"/>
      <c r="C58" s="5" t="str">
        <f>IFERROR(__xludf.DUMMYFUNCTION("""COMPUTED_VALUE"""),"")</f>
        <v/>
      </c>
      <c r="D58" s="5">
        <v>0.0</v>
      </c>
    </row>
    <row r="59" ht="14.25" customHeight="1">
      <c r="A59" s="5"/>
      <c r="B59" s="5"/>
      <c r="C59" s="5" t="str">
        <f>IFERROR(__xludf.DUMMYFUNCTION("""COMPUTED_VALUE"""),"")</f>
        <v/>
      </c>
      <c r="D59" s="5">
        <v>0.0</v>
      </c>
    </row>
    <row r="60" ht="14.25" customHeight="1">
      <c r="A60" s="5"/>
      <c r="B60" s="5"/>
      <c r="C60" s="5" t="str">
        <f>IFERROR(__xludf.DUMMYFUNCTION("""COMPUTED_VALUE"""),"")</f>
        <v/>
      </c>
      <c r="D60" s="5">
        <v>0.0</v>
      </c>
    </row>
    <row r="61" ht="14.25" customHeight="1">
      <c r="A61" s="5"/>
      <c r="B61" s="5"/>
      <c r="C61" s="5" t="str">
        <f>IFERROR(__xludf.DUMMYFUNCTION("""COMPUTED_VALUE"""),"")</f>
        <v/>
      </c>
      <c r="D61" s="5">
        <v>0.0</v>
      </c>
    </row>
    <row r="62" ht="14.25" customHeight="1">
      <c r="A62" s="5"/>
      <c r="B62" s="5"/>
      <c r="C62" s="5" t="str">
        <f>IFERROR(__xludf.DUMMYFUNCTION("""COMPUTED_VALUE"""),"")</f>
        <v/>
      </c>
      <c r="D62" s="5">
        <v>0.0</v>
      </c>
    </row>
    <row r="63" ht="14.25" customHeight="1">
      <c r="A63" s="5"/>
      <c r="B63" s="5"/>
      <c r="C63" s="5" t="str">
        <f>IFERROR(__xludf.DUMMYFUNCTION("""COMPUTED_VALUE"""),"")</f>
        <v/>
      </c>
      <c r="D63" s="5">
        <v>0.0</v>
      </c>
    </row>
    <row r="64" ht="14.25" customHeight="1">
      <c r="A64" s="5"/>
      <c r="B64" s="5"/>
      <c r="C64" s="5" t="str">
        <f>IFERROR(__xludf.DUMMYFUNCTION("""COMPUTED_VALUE"""),"")</f>
        <v/>
      </c>
      <c r="D64" s="5">
        <v>0.0</v>
      </c>
    </row>
    <row r="65" ht="14.25" customHeight="1">
      <c r="A65" s="5"/>
      <c r="B65" s="5"/>
      <c r="C65" s="5" t="str">
        <f>IFERROR(__xludf.DUMMYFUNCTION("""COMPUTED_VALUE"""),"")</f>
        <v/>
      </c>
      <c r="D65" s="5">
        <v>0.0</v>
      </c>
    </row>
    <row r="66" ht="14.25" customHeight="1">
      <c r="A66" s="5"/>
      <c r="B66" s="5"/>
      <c r="C66" s="5" t="str">
        <f>IFERROR(__xludf.DUMMYFUNCTION("""COMPUTED_VALUE"""),"")</f>
        <v/>
      </c>
      <c r="D66" s="5">
        <v>0.0</v>
      </c>
    </row>
    <row r="67" ht="14.25" customHeight="1">
      <c r="A67" s="5"/>
      <c r="B67" s="5"/>
      <c r="C67" s="5" t="str">
        <f>IFERROR(__xludf.DUMMYFUNCTION("""COMPUTED_VALUE"""),"")</f>
        <v/>
      </c>
      <c r="D67" s="5">
        <v>0.0</v>
      </c>
    </row>
    <row r="68" ht="14.25" customHeight="1">
      <c r="A68" s="5"/>
      <c r="B68" s="5"/>
      <c r="C68" s="5" t="str">
        <f>IFERROR(__xludf.DUMMYFUNCTION("""COMPUTED_VALUE"""),"")</f>
        <v/>
      </c>
      <c r="D68" s="5">
        <v>0.0</v>
      </c>
    </row>
    <row r="69" ht="14.25" customHeight="1">
      <c r="A69" s="5"/>
      <c r="B69" s="5"/>
      <c r="C69" s="5" t="str">
        <f>IFERROR(__xludf.DUMMYFUNCTION("""COMPUTED_VALUE"""),"")</f>
        <v/>
      </c>
      <c r="D69" s="5">
        <v>0.0</v>
      </c>
    </row>
    <row r="70" ht="14.25" customHeight="1">
      <c r="A70" s="5"/>
      <c r="B70" s="5"/>
      <c r="C70" s="5" t="str">
        <f>IFERROR(__xludf.DUMMYFUNCTION("""COMPUTED_VALUE"""),"")</f>
        <v/>
      </c>
      <c r="D70" s="5">
        <v>0.0</v>
      </c>
    </row>
    <row r="71" ht="14.25" customHeight="1">
      <c r="A71" s="5"/>
      <c r="B71" s="5"/>
      <c r="C71" s="5" t="str">
        <f>IFERROR(__xludf.DUMMYFUNCTION("""COMPUTED_VALUE"""),"")</f>
        <v/>
      </c>
      <c r="D71" s="5">
        <v>0.0</v>
      </c>
    </row>
    <row r="72" ht="14.25" customHeight="1">
      <c r="A72" s="5"/>
      <c r="B72" s="5"/>
      <c r="C72" s="5" t="str">
        <f>IFERROR(__xludf.DUMMYFUNCTION("""COMPUTED_VALUE"""),"")</f>
        <v/>
      </c>
      <c r="D72" s="5">
        <v>0.0</v>
      </c>
    </row>
    <row r="73" ht="14.25" customHeight="1">
      <c r="A73" s="5"/>
      <c r="B73" s="5"/>
      <c r="C73" s="5" t="str">
        <f>IFERROR(__xludf.DUMMYFUNCTION("""COMPUTED_VALUE"""),"")</f>
        <v/>
      </c>
      <c r="D73" s="5">
        <v>0.0</v>
      </c>
    </row>
    <row r="74" ht="14.25" customHeight="1">
      <c r="A74" s="5"/>
      <c r="B74" s="5"/>
      <c r="C74" s="5" t="str">
        <f>IFERROR(__xludf.DUMMYFUNCTION("""COMPUTED_VALUE"""),"")</f>
        <v/>
      </c>
      <c r="D74" s="5">
        <v>0.0</v>
      </c>
    </row>
    <row r="75" ht="14.25" customHeight="1">
      <c r="A75" s="5"/>
      <c r="B75" s="5"/>
      <c r="C75" s="5" t="str">
        <f>IFERROR(__xludf.DUMMYFUNCTION("""COMPUTED_VALUE"""),"")</f>
        <v/>
      </c>
      <c r="D75" s="5">
        <v>0.0</v>
      </c>
    </row>
    <row r="76" ht="14.25" customHeight="1">
      <c r="A76" s="5"/>
      <c r="B76" s="5"/>
      <c r="C76" s="5" t="str">
        <f>IFERROR(__xludf.DUMMYFUNCTION("""COMPUTED_VALUE"""),"")</f>
        <v/>
      </c>
      <c r="D76" s="5">
        <v>0.0</v>
      </c>
    </row>
    <row r="77" ht="14.25" customHeight="1">
      <c r="A77" s="5"/>
      <c r="B77" s="5"/>
      <c r="C77" s="5" t="str">
        <f>IFERROR(__xludf.DUMMYFUNCTION("""COMPUTED_VALUE"""),"")</f>
        <v/>
      </c>
      <c r="D77" s="5">
        <v>0.0</v>
      </c>
    </row>
    <row r="78" ht="14.25" customHeight="1">
      <c r="A78" s="5"/>
      <c r="B78" s="5"/>
      <c r="C78" s="5" t="str">
        <f>IFERROR(__xludf.DUMMYFUNCTION("""COMPUTED_VALUE"""),"")</f>
        <v/>
      </c>
      <c r="D78" s="5">
        <v>0.0</v>
      </c>
    </row>
    <row r="79" ht="14.25" customHeight="1">
      <c r="A79" s="5"/>
      <c r="B79" s="5"/>
      <c r="C79" s="5" t="str">
        <f>IFERROR(__xludf.DUMMYFUNCTION("""COMPUTED_VALUE"""),"")</f>
        <v/>
      </c>
      <c r="D79" s="5">
        <v>0.0</v>
      </c>
    </row>
    <row r="80" ht="14.25" customHeight="1">
      <c r="A80" s="5"/>
      <c r="B80" s="5"/>
      <c r="C80" s="5" t="str">
        <f>IFERROR(__xludf.DUMMYFUNCTION("""COMPUTED_VALUE"""),"")</f>
        <v/>
      </c>
      <c r="D80" s="5">
        <v>0.0</v>
      </c>
    </row>
    <row r="81" ht="14.25" customHeight="1">
      <c r="A81" s="5"/>
      <c r="B81" s="5"/>
      <c r="C81" s="5" t="str">
        <f>IFERROR(__xludf.DUMMYFUNCTION("""COMPUTED_VALUE"""),"")</f>
        <v/>
      </c>
      <c r="D81" s="5">
        <v>0.0</v>
      </c>
    </row>
    <row r="82" ht="14.25" customHeight="1">
      <c r="A82" s="5"/>
      <c r="B82" s="5"/>
      <c r="C82" s="5" t="str">
        <f>IFERROR(__xludf.DUMMYFUNCTION("""COMPUTED_VALUE"""),"")</f>
        <v/>
      </c>
      <c r="D82" s="5">
        <v>0.0</v>
      </c>
    </row>
    <row r="83" ht="14.25" customHeight="1">
      <c r="A83" s="5"/>
      <c r="B83" s="5"/>
      <c r="C83" s="5" t="str">
        <f>IFERROR(__xludf.DUMMYFUNCTION("""COMPUTED_VALUE"""),"")</f>
        <v/>
      </c>
      <c r="D83" s="5">
        <v>0.0</v>
      </c>
    </row>
    <row r="84" ht="14.25" customHeight="1">
      <c r="A84" s="5"/>
      <c r="B84" s="5"/>
      <c r="C84" s="5" t="str">
        <f>IFERROR(__xludf.DUMMYFUNCTION("""COMPUTED_VALUE"""),"")</f>
        <v/>
      </c>
      <c r="D84" s="5">
        <v>0.0</v>
      </c>
    </row>
    <row r="85" ht="14.25" customHeight="1">
      <c r="A85" s="5"/>
      <c r="B85" s="5"/>
      <c r="C85" s="5" t="str">
        <f>IFERROR(__xludf.DUMMYFUNCTION("""COMPUTED_VALUE"""),"")</f>
        <v/>
      </c>
      <c r="D85" s="5">
        <v>0.0</v>
      </c>
    </row>
    <row r="86" ht="14.25" customHeight="1">
      <c r="A86" s="5"/>
      <c r="B86" s="5"/>
      <c r="C86" s="5" t="str">
        <f>IFERROR(__xludf.DUMMYFUNCTION("""COMPUTED_VALUE"""),"")</f>
        <v/>
      </c>
      <c r="D86" s="5">
        <v>0.0</v>
      </c>
    </row>
    <row r="87" ht="14.25" customHeight="1">
      <c r="A87" s="5"/>
      <c r="B87" s="5"/>
      <c r="C87" s="5" t="str">
        <f>IFERROR(__xludf.DUMMYFUNCTION("""COMPUTED_VALUE"""),"")</f>
        <v/>
      </c>
      <c r="D87" s="5">
        <v>0.0</v>
      </c>
    </row>
    <row r="88" ht="14.25" customHeight="1">
      <c r="A88" s="5"/>
      <c r="B88" s="5"/>
      <c r="C88" s="5" t="str">
        <f>IFERROR(__xludf.DUMMYFUNCTION("""COMPUTED_VALUE"""),"")</f>
        <v/>
      </c>
      <c r="D88" s="5">
        <v>0.0</v>
      </c>
    </row>
    <row r="89" ht="14.25" customHeight="1">
      <c r="A89" s="5"/>
      <c r="B89" s="5"/>
      <c r="C89" s="5" t="str">
        <f>IFERROR(__xludf.DUMMYFUNCTION("""COMPUTED_VALUE"""),"")</f>
        <v/>
      </c>
      <c r="D89" s="5">
        <v>0.0</v>
      </c>
    </row>
    <row r="90" ht="14.25" customHeight="1">
      <c r="A90" s="5"/>
      <c r="B90" s="5"/>
      <c r="C90" s="5" t="str">
        <f>IFERROR(__xludf.DUMMYFUNCTION("""COMPUTED_VALUE"""),"")</f>
        <v/>
      </c>
      <c r="D90" s="5">
        <v>0.0</v>
      </c>
    </row>
    <row r="91" ht="14.25" customHeight="1">
      <c r="A91" s="5"/>
      <c r="B91" s="5"/>
      <c r="C91" s="5" t="str">
        <f>IFERROR(__xludf.DUMMYFUNCTION("""COMPUTED_VALUE"""),"")</f>
        <v/>
      </c>
      <c r="D91" s="5">
        <v>0.0</v>
      </c>
    </row>
    <row r="92" ht="14.25" customHeight="1">
      <c r="A92" s="5"/>
      <c r="B92" s="5"/>
      <c r="C92" s="5" t="str">
        <f>IFERROR(__xludf.DUMMYFUNCTION("""COMPUTED_VALUE"""),"")</f>
        <v/>
      </c>
      <c r="D92" s="5">
        <v>0.0</v>
      </c>
    </row>
    <row r="93" ht="14.25" customHeight="1">
      <c r="A93" s="5"/>
      <c r="B93" s="5"/>
      <c r="C93" s="5" t="str">
        <f>IFERROR(__xludf.DUMMYFUNCTION("""COMPUTED_VALUE"""),"")</f>
        <v/>
      </c>
      <c r="D93" s="5">
        <v>0.0</v>
      </c>
    </row>
    <row r="94" ht="14.25" customHeight="1">
      <c r="A94" s="5"/>
      <c r="B94" s="5"/>
      <c r="C94" s="5" t="str">
        <f>IFERROR(__xludf.DUMMYFUNCTION("""COMPUTED_VALUE"""),"")</f>
        <v/>
      </c>
      <c r="D94" s="5">
        <v>0.0</v>
      </c>
    </row>
    <row r="95" ht="14.25" customHeight="1">
      <c r="A95" s="5"/>
      <c r="B95" s="5"/>
      <c r="C95" s="5" t="str">
        <f>IFERROR(__xludf.DUMMYFUNCTION("""COMPUTED_VALUE"""),"")</f>
        <v/>
      </c>
      <c r="D95" s="5">
        <v>0.0</v>
      </c>
    </row>
    <row r="96" ht="14.25" customHeight="1">
      <c r="A96" s="5"/>
      <c r="B96" s="5"/>
      <c r="C96" s="5" t="str">
        <f>IFERROR(__xludf.DUMMYFUNCTION("""COMPUTED_VALUE"""),"")</f>
        <v/>
      </c>
      <c r="D96" s="5">
        <v>0.0</v>
      </c>
    </row>
    <row r="97" ht="14.25" customHeight="1">
      <c r="A97" s="5"/>
      <c r="B97" s="5"/>
      <c r="C97" s="5" t="str">
        <f>IFERROR(__xludf.DUMMYFUNCTION("""COMPUTED_VALUE"""),"")</f>
        <v/>
      </c>
      <c r="D97" s="5">
        <v>0.0</v>
      </c>
    </row>
    <row r="98" ht="14.25" customHeight="1">
      <c r="A98" s="5"/>
      <c r="B98" s="5"/>
      <c r="C98" s="5" t="str">
        <f>IFERROR(__xludf.DUMMYFUNCTION("""COMPUTED_VALUE"""),"")</f>
        <v/>
      </c>
      <c r="D98" s="5">
        <v>0.0</v>
      </c>
    </row>
    <row r="99" ht="14.25" customHeight="1">
      <c r="A99" s="5"/>
      <c r="B99" s="5"/>
      <c r="C99" s="5" t="str">
        <f>IFERROR(__xludf.DUMMYFUNCTION("""COMPUTED_VALUE"""),"")</f>
        <v/>
      </c>
      <c r="D99" s="5">
        <v>0.0</v>
      </c>
    </row>
    <row r="100" ht="14.25" customHeight="1">
      <c r="A100" s="5"/>
      <c r="B100" s="5"/>
      <c r="C100" s="5" t="str">
        <f>IFERROR(__xludf.DUMMYFUNCTION("""COMPUTED_VALUE"""),"")</f>
        <v/>
      </c>
      <c r="D100" s="5">
        <v>0.0</v>
      </c>
    </row>
    <row r="101" ht="14.25" customHeight="1">
      <c r="A101" s="5"/>
      <c r="B101" s="5"/>
      <c r="C101" s="5" t="str">
        <f>IFERROR(__xludf.DUMMYFUNCTION("""COMPUTED_VALUE"""),"")</f>
        <v/>
      </c>
      <c r="D101" s="5">
        <v>0.0</v>
      </c>
    </row>
    <row r="102" ht="14.25" customHeight="1">
      <c r="A102" s="5"/>
      <c r="B102" s="5"/>
      <c r="C102" s="5" t="str">
        <f>IFERROR(__xludf.DUMMYFUNCTION("""COMPUTED_VALUE"""),"")</f>
        <v/>
      </c>
      <c r="D102" s="5">
        <v>0.0</v>
      </c>
    </row>
    <row r="103" ht="14.25" customHeight="1">
      <c r="A103" s="5"/>
      <c r="B103" s="5"/>
      <c r="C103" s="5" t="str">
        <f>IFERROR(__xludf.DUMMYFUNCTION("""COMPUTED_VALUE"""),"")</f>
        <v/>
      </c>
      <c r="D103" s="5">
        <v>0.0</v>
      </c>
    </row>
    <row r="104" ht="14.25" customHeight="1">
      <c r="A104" s="5"/>
      <c r="B104" s="5"/>
      <c r="C104" s="5" t="str">
        <f>IFERROR(__xludf.DUMMYFUNCTION("""COMPUTED_VALUE"""),"")</f>
        <v/>
      </c>
      <c r="D104" s="5">
        <v>0.0</v>
      </c>
    </row>
    <row r="105" ht="14.25" customHeight="1">
      <c r="A105" s="5"/>
      <c r="B105" s="5"/>
      <c r="C105" s="5" t="str">
        <f>IFERROR(__xludf.DUMMYFUNCTION("""COMPUTED_VALUE"""),"")</f>
        <v/>
      </c>
      <c r="D105" s="5">
        <v>0.0</v>
      </c>
    </row>
    <row r="106" ht="14.25" customHeight="1">
      <c r="A106" s="5"/>
      <c r="B106" s="5"/>
      <c r="C106" s="5" t="str">
        <f>IFERROR(__xludf.DUMMYFUNCTION("""COMPUTED_VALUE"""),"")</f>
        <v/>
      </c>
      <c r="D106" s="5">
        <v>0.0</v>
      </c>
    </row>
    <row r="107" ht="14.25" customHeight="1">
      <c r="A107" s="5"/>
      <c r="B107" s="5"/>
      <c r="C107" s="5" t="str">
        <f>IFERROR(__xludf.DUMMYFUNCTION("""COMPUTED_VALUE"""),"")</f>
        <v/>
      </c>
      <c r="D107" s="5">
        <v>0.0</v>
      </c>
    </row>
    <row r="108" ht="14.25" customHeight="1">
      <c r="A108" s="5"/>
      <c r="B108" s="5"/>
      <c r="C108" s="5" t="str">
        <f>IFERROR(__xludf.DUMMYFUNCTION("""COMPUTED_VALUE"""),"")</f>
        <v/>
      </c>
      <c r="D108" s="5">
        <v>0.0</v>
      </c>
    </row>
    <row r="109" ht="14.25" customHeight="1">
      <c r="A109" s="5"/>
      <c r="B109" s="5"/>
      <c r="C109" s="5" t="str">
        <f>IFERROR(__xludf.DUMMYFUNCTION("""COMPUTED_VALUE"""),"")</f>
        <v/>
      </c>
      <c r="D109" s="5">
        <v>0.0</v>
      </c>
    </row>
    <row r="110" ht="14.25" customHeight="1">
      <c r="A110" s="5"/>
      <c r="B110" s="5"/>
      <c r="C110" s="5" t="str">
        <f>IFERROR(__xludf.DUMMYFUNCTION("""COMPUTED_VALUE"""),"")</f>
        <v/>
      </c>
      <c r="D110" s="5">
        <v>0.0</v>
      </c>
    </row>
    <row r="111" ht="14.25" customHeight="1">
      <c r="A111" s="5"/>
      <c r="B111" s="5"/>
      <c r="C111" s="5" t="str">
        <f>IFERROR(__xludf.DUMMYFUNCTION("""COMPUTED_VALUE"""),"")</f>
        <v/>
      </c>
      <c r="D111" s="5">
        <v>0.0</v>
      </c>
    </row>
    <row r="112" ht="14.25" customHeight="1">
      <c r="A112" s="5"/>
      <c r="B112" s="5"/>
      <c r="C112" s="5" t="str">
        <f>IFERROR(__xludf.DUMMYFUNCTION("""COMPUTED_VALUE"""),"")</f>
        <v/>
      </c>
      <c r="D112" s="5">
        <v>0.0</v>
      </c>
    </row>
    <row r="113" ht="14.25" customHeight="1">
      <c r="A113" s="5"/>
      <c r="B113" s="5"/>
      <c r="C113" s="5" t="str">
        <f>IFERROR(__xludf.DUMMYFUNCTION("""COMPUTED_VALUE"""),"")</f>
        <v/>
      </c>
      <c r="D113" s="5">
        <v>0.0</v>
      </c>
    </row>
    <row r="114" ht="14.25" customHeight="1">
      <c r="A114" s="5"/>
      <c r="B114" s="5"/>
      <c r="C114" s="5" t="str">
        <f>IFERROR(__xludf.DUMMYFUNCTION("""COMPUTED_VALUE"""),"")</f>
        <v/>
      </c>
      <c r="D114" s="5">
        <v>0.0</v>
      </c>
    </row>
    <row r="115" ht="14.25" customHeight="1">
      <c r="A115" s="5"/>
      <c r="B115" s="5"/>
      <c r="C115" s="5" t="str">
        <f>IFERROR(__xludf.DUMMYFUNCTION("""COMPUTED_VALUE"""),"")</f>
        <v/>
      </c>
      <c r="D115" s="5">
        <v>0.0</v>
      </c>
    </row>
    <row r="116" ht="14.25" customHeight="1">
      <c r="A116" s="5"/>
      <c r="B116" s="5"/>
      <c r="C116" s="5" t="str">
        <f>IFERROR(__xludf.DUMMYFUNCTION("""COMPUTED_VALUE"""),"")</f>
        <v/>
      </c>
      <c r="D116" s="5">
        <v>0.0</v>
      </c>
    </row>
    <row r="117" ht="14.25" customHeight="1">
      <c r="A117" s="5"/>
      <c r="B117" s="5"/>
      <c r="C117" s="5" t="str">
        <f>IFERROR(__xludf.DUMMYFUNCTION("""COMPUTED_VALUE"""),"")</f>
        <v/>
      </c>
      <c r="D117" s="5">
        <v>0.0</v>
      </c>
    </row>
    <row r="118" ht="14.25" customHeight="1">
      <c r="A118" s="5"/>
      <c r="B118" s="5"/>
      <c r="C118" s="5" t="str">
        <f>IFERROR(__xludf.DUMMYFUNCTION("""COMPUTED_VALUE"""),"")</f>
        <v/>
      </c>
      <c r="D118" s="5">
        <v>0.0</v>
      </c>
    </row>
    <row r="119" ht="14.25" customHeight="1">
      <c r="A119" s="5"/>
      <c r="B119" s="5"/>
      <c r="C119" s="5" t="str">
        <f>IFERROR(__xludf.DUMMYFUNCTION("""COMPUTED_VALUE"""),"")</f>
        <v/>
      </c>
      <c r="D119" s="5">
        <v>0.0</v>
      </c>
    </row>
    <row r="120" ht="14.25" customHeight="1">
      <c r="A120" s="5"/>
      <c r="B120" s="5"/>
      <c r="C120" s="5" t="str">
        <f>IFERROR(__xludf.DUMMYFUNCTION("""COMPUTED_VALUE"""),"")</f>
        <v/>
      </c>
      <c r="D120" s="5">
        <v>0.0</v>
      </c>
    </row>
    <row r="121" ht="14.25" customHeight="1">
      <c r="A121" s="5"/>
      <c r="B121" s="5"/>
      <c r="C121" s="5" t="str">
        <f>IFERROR(__xludf.DUMMYFUNCTION("""COMPUTED_VALUE"""),"")</f>
        <v/>
      </c>
      <c r="D121" s="5">
        <v>0.0</v>
      </c>
    </row>
    <row r="122" ht="14.25" customHeight="1">
      <c r="A122" s="5"/>
      <c r="B122" s="5"/>
      <c r="C122" s="5" t="str">
        <f>IFERROR(__xludf.DUMMYFUNCTION("""COMPUTED_VALUE"""),"")</f>
        <v/>
      </c>
      <c r="D122" s="5">
        <v>0.0</v>
      </c>
    </row>
    <row r="123" ht="14.25" customHeight="1">
      <c r="A123" s="5"/>
      <c r="B123" s="5"/>
      <c r="C123" s="5" t="str">
        <f>IFERROR(__xludf.DUMMYFUNCTION("""COMPUTED_VALUE"""),"")</f>
        <v/>
      </c>
      <c r="D123" s="5">
        <v>0.0</v>
      </c>
    </row>
    <row r="124" ht="14.25" customHeight="1">
      <c r="A124" s="5"/>
      <c r="B124" s="5"/>
      <c r="C124" s="5" t="str">
        <f>IFERROR(__xludf.DUMMYFUNCTION("""COMPUTED_VALUE"""),"")</f>
        <v/>
      </c>
      <c r="D124" s="5">
        <v>0.0</v>
      </c>
    </row>
    <row r="125" ht="14.25" customHeight="1">
      <c r="A125" s="5"/>
      <c r="B125" s="5"/>
      <c r="C125" s="5" t="str">
        <f>IFERROR(__xludf.DUMMYFUNCTION("""COMPUTED_VALUE"""),"")</f>
        <v/>
      </c>
      <c r="D125" s="5">
        <v>0.0</v>
      </c>
    </row>
    <row r="126" ht="14.25" customHeight="1">
      <c r="A126" s="5"/>
      <c r="B126" s="5"/>
      <c r="C126" s="5" t="str">
        <f>IFERROR(__xludf.DUMMYFUNCTION("""COMPUTED_VALUE"""),"")</f>
        <v/>
      </c>
      <c r="D126" s="5">
        <v>0.0</v>
      </c>
    </row>
    <row r="127" ht="14.25" customHeight="1">
      <c r="A127" s="5"/>
      <c r="B127" s="5"/>
      <c r="C127" s="5" t="str">
        <f>IFERROR(__xludf.DUMMYFUNCTION("""COMPUTED_VALUE"""),"")</f>
        <v/>
      </c>
      <c r="D127" s="5">
        <v>0.0</v>
      </c>
    </row>
    <row r="128" ht="14.25" customHeight="1">
      <c r="A128" s="5"/>
      <c r="B128" s="5"/>
      <c r="C128" s="5" t="str">
        <f>IFERROR(__xludf.DUMMYFUNCTION("""COMPUTED_VALUE"""),"")</f>
        <v/>
      </c>
      <c r="D128" s="5">
        <v>0.0</v>
      </c>
    </row>
    <row r="129" ht="14.25" customHeight="1">
      <c r="A129" s="5"/>
      <c r="B129" s="5"/>
      <c r="C129" s="5" t="str">
        <f>IFERROR(__xludf.DUMMYFUNCTION("""COMPUTED_VALUE"""),"")</f>
        <v/>
      </c>
      <c r="D129" s="5">
        <v>0.0</v>
      </c>
    </row>
    <row r="130" ht="14.25" customHeight="1">
      <c r="A130" s="5"/>
      <c r="B130" s="5"/>
      <c r="C130" s="5" t="str">
        <f>IFERROR(__xludf.DUMMYFUNCTION("""COMPUTED_VALUE"""),"")</f>
        <v/>
      </c>
      <c r="D130" s="5">
        <v>0.0</v>
      </c>
    </row>
    <row r="131" ht="14.25" customHeight="1">
      <c r="A131" s="5"/>
      <c r="B131" s="5"/>
      <c r="C131" s="5" t="str">
        <f>IFERROR(__xludf.DUMMYFUNCTION("""COMPUTED_VALUE"""),"")</f>
        <v/>
      </c>
      <c r="D131" s="5">
        <v>0.0</v>
      </c>
    </row>
    <row r="132" ht="14.25" customHeight="1">
      <c r="A132" s="5"/>
      <c r="B132" s="5"/>
      <c r="C132" s="5" t="str">
        <f>IFERROR(__xludf.DUMMYFUNCTION("""COMPUTED_VALUE"""),"")</f>
        <v/>
      </c>
      <c r="D132" s="5">
        <v>0.0</v>
      </c>
    </row>
    <row r="133" ht="14.25" customHeight="1">
      <c r="A133" s="5"/>
      <c r="B133" s="5"/>
      <c r="C133" s="5" t="str">
        <f>IFERROR(__xludf.DUMMYFUNCTION("""COMPUTED_VALUE"""),"")</f>
        <v/>
      </c>
      <c r="D133" s="5">
        <v>0.0</v>
      </c>
    </row>
    <row r="134" ht="14.25" customHeight="1">
      <c r="A134" s="5"/>
      <c r="B134" s="5"/>
      <c r="C134" s="5" t="str">
        <f>IFERROR(__xludf.DUMMYFUNCTION("""COMPUTED_VALUE"""),"")</f>
        <v/>
      </c>
      <c r="D134" s="5">
        <v>0.0</v>
      </c>
    </row>
    <row r="135" ht="14.25" customHeight="1">
      <c r="A135" s="5"/>
      <c r="B135" s="5"/>
      <c r="C135" s="5" t="str">
        <f>IFERROR(__xludf.DUMMYFUNCTION("""COMPUTED_VALUE"""),"")</f>
        <v/>
      </c>
      <c r="D135" s="5">
        <v>0.0</v>
      </c>
    </row>
    <row r="136" ht="14.25" customHeight="1">
      <c r="A136" s="5"/>
      <c r="B136" s="5"/>
      <c r="C136" s="5" t="str">
        <f>IFERROR(__xludf.DUMMYFUNCTION("""COMPUTED_VALUE"""),"")</f>
        <v/>
      </c>
      <c r="D136" s="5">
        <v>0.0</v>
      </c>
    </row>
    <row r="137" ht="14.25" customHeight="1">
      <c r="A137" s="5"/>
      <c r="B137" s="5"/>
      <c r="C137" s="5" t="str">
        <f>IFERROR(__xludf.DUMMYFUNCTION("""COMPUTED_VALUE"""),"")</f>
        <v/>
      </c>
      <c r="D137" s="5">
        <v>0.0</v>
      </c>
    </row>
    <row r="138" ht="14.25" customHeight="1">
      <c r="A138" s="5"/>
      <c r="B138" s="5"/>
      <c r="C138" s="5" t="str">
        <f>IFERROR(__xludf.DUMMYFUNCTION("""COMPUTED_VALUE"""),"")</f>
        <v/>
      </c>
      <c r="D138" s="5">
        <v>0.0</v>
      </c>
    </row>
    <row r="139" ht="14.25" customHeight="1">
      <c r="A139" s="5"/>
      <c r="B139" s="5"/>
      <c r="C139" s="5" t="str">
        <f>IFERROR(__xludf.DUMMYFUNCTION("""COMPUTED_VALUE"""),"")</f>
        <v/>
      </c>
      <c r="D139" s="5">
        <v>0.0</v>
      </c>
    </row>
    <row r="140" ht="14.25" customHeight="1">
      <c r="A140" s="5"/>
      <c r="B140" s="5"/>
      <c r="C140" s="5" t="str">
        <f>IFERROR(__xludf.DUMMYFUNCTION("""COMPUTED_VALUE"""),"")</f>
        <v/>
      </c>
      <c r="D140" s="5">
        <v>0.0</v>
      </c>
    </row>
    <row r="141" ht="14.25" customHeight="1">
      <c r="A141" s="5"/>
      <c r="B141" s="5"/>
      <c r="C141" s="5" t="str">
        <f>IFERROR(__xludf.DUMMYFUNCTION("""COMPUTED_VALUE"""),"")</f>
        <v/>
      </c>
      <c r="D141" s="5">
        <v>0.0</v>
      </c>
    </row>
    <row r="142" ht="14.25" customHeight="1">
      <c r="A142" s="5"/>
      <c r="B142" s="5"/>
      <c r="C142" s="5" t="str">
        <f>IFERROR(__xludf.DUMMYFUNCTION("""COMPUTED_VALUE"""),"")</f>
        <v/>
      </c>
      <c r="D142" s="5">
        <v>0.0</v>
      </c>
    </row>
    <row r="143" ht="14.25" customHeight="1">
      <c r="A143" s="5"/>
      <c r="B143" s="5"/>
      <c r="C143" s="5" t="str">
        <f>IFERROR(__xludf.DUMMYFUNCTION("""COMPUTED_VALUE"""),"")</f>
        <v/>
      </c>
      <c r="D143" s="5">
        <v>0.0</v>
      </c>
    </row>
    <row r="144" ht="14.25" customHeight="1">
      <c r="A144" s="5"/>
      <c r="B144" s="5"/>
      <c r="C144" s="5" t="str">
        <f>IFERROR(__xludf.DUMMYFUNCTION("""COMPUTED_VALUE"""),"")</f>
        <v/>
      </c>
      <c r="D144" s="5">
        <v>0.0</v>
      </c>
    </row>
    <row r="145" ht="14.25" customHeight="1">
      <c r="A145" s="5"/>
      <c r="B145" s="5"/>
      <c r="C145" s="5" t="str">
        <f>IFERROR(__xludf.DUMMYFUNCTION("""COMPUTED_VALUE"""),"")</f>
        <v/>
      </c>
      <c r="D145" s="5">
        <v>0.0</v>
      </c>
    </row>
    <row r="146" ht="14.25" customHeight="1">
      <c r="A146" s="5"/>
      <c r="B146" s="5"/>
      <c r="C146" s="5" t="str">
        <f>IFERROR(__xludf.DUMMYFUNCTION("""COMPUTED_VALUE"""),"")</f>
        <v/>
      </c>
      <c r="D146" s="5">
        <v>0.0</v>
      </c>
    </row>
    <row r="147" ht="14.25" customHeight="1">
      <c r="A147" s="5"/>
      <c r="B147" s="5"/>
      <c r="C147" s="5" t="str">
        <f>IFERROR(__xludf.DUMMYFUNCTION("""COMPUTED_VALUE"""),"")</f>
        <v/>
      </c>
      <c r="D147" s="5">
        <v>0.0</v>
      </c>
    </row>
    <row r="148" ht="14.25" customHeight="1">
      <c r="A148" s="5"/>
      <c r="B148" s="5"/>
      <c r="C148" s="5" t="str">
        <f>IFERROR(__xludf.DUMMYFUNCTION("""COMPUTED_VALUE"""),"")</f>
        <v/>
      </c>
      <c r="D148" s="5">
        <v>0.0</v>
      </c>
    </row>
    <row r="149" ht="14.25" customHeight="1">
      <c r="A149" s="5"/>
      <c r="B149" s="5"/>
      <c r="C149" s="5" t="str">
        <f>IFERROR(__xludf.DUMMYFUNCTION("""COMPUTED_VALUE"""),"")</f>
        <v/>
      </c>
      <c r="D149" s="5">
        <v>0.0</v>
      </c>
    </row>
    <row r="150" ht="14.25" customHeight="1">
      <c r="A150" s="5"/>
      <c r="B150" s="5"/>
      <c r="C150" s="5" t="str">
        <f>IFERROR(__xludf.DUMMYFUNCTION("""COMPUTED_VALUE"""),"")</f>
        <v/>
      </c>
      <c r="D150" s="5">
        <v>0.0</v>
      </c>
    </row>
    <row r="151" ht="14.25" customHeight="1">
      <c r="A151" s="5"/>
      <c r="B151" s="5"/>
      <c r="C151" s="5" t="str">
        <f>IFERROR(__xludf.DUMMYFUNCTION("""COMPUTED_VALUE"""),"")</f>
        <v/>
      </c>
      <c r="D151" s="5">
        <v>0.0</v>
      </c>
    </row>
    <row r="152" ht="14.25" customHeight="1">
      <c r="A152" s="5"/>
      <c r="B152" s="5"/>
      <c r="C152" s="5" t="str">
        <f>IFERROR(__xludf.DUMMYFUNCTION("""COMPUTED_VALUE"""),"")</f>
        <v/>
      </c>
      <c r="D152" s="5">
        <v>0.0</v>
      </c>
    </row>
    <row r="153" ht="14.25" customHeight="1">
      <c r="A153" s="5"/>
      <c r="B153" s="5"/>
      <c r="C153" s="5" t="str">
        <f>IFERROR(__xludf.DUMMYFUNCTION("""COMPUTED_VALUE"""),"")</f>
        <v/>
      </c>
      <c r="D153" s="5">
        <v>0.0</v>
      </c>
    </row>
    <row r="154" ht="14.25" customHeight="1">
      <c r="A154" s="5"/>
      <c r="B154" s="5"/>
      <c r="C154" s="5" t="str">
        <f>IFERROR(__xludf.DUMMYFUNCTION("""COMPUTED_VALUE"""),"")</f>
        <v/>
      </c>
      <c r="D154" s="5">
        <v>0.0</v>
      </c>
    </row>
    <row r="155" ht="14.25" customHeight="1">
      <c r="A155" s="5"/>
      <c r="B155" s="5"/>
      <c r="C155" s="5" t="str">
        <f>IFERROR(__xludf.DUMMYFUNCTION("""COMPUTED_VALUE"""),"")</f>
        <v/>
      </c>
      <c r="D155" s="5">
        <v>0.0</v>
      </c>
    </row>
    <row r="156" ht="14.25" customHeight="1">
      <c r="A156" s="5"/>
      <c r="B156" s="5"/>
      <c r="C156" s="5" t="str">
        <f>IFERROR(__xludf.DUMMYFUNCTION("""COMPUTED_VALUE"""),"")</f>
        <v/>
      </c>
      <c r="D156" s="5">
        <v>0.0</v>
      </c>
    </row>
    <row r="157" ht="14.25" customHeight="1">
      <c r="A157" s="5"/>
      <c r="B157" s="5"/>
      <c r="C157" s="5" t="str">
        <f>IFERROR(__xludf.DUMMYFUNCTION("""COMPUTED_VALUE"""),"")</f>
        <v/>
      </c>
      <c r="D157" s="5">
        <v>0.0</v>
      </c>
    </row>
    <row r="158" ht="14.25" customHeight="1">
      <c r="A158" s="5"/>
      <c r="B158" s="5"/>
      <c r="C158" s="5" t="str">
        <f>IFERROR(__xludf.DUMMYFUNCTION("""COMPUTED_VALUE"""),"")</f>
        <v/>
      </c>
      <c r="D158" s="5">
        <v>0.0</v>
      </c>
    </row>
    <row r="159" ht="14.25" customHeight="1">
      <c r="A159" s="5"/>
      <c r="B159" s="5"/>
      <c r="C159" s="5" t="str">
        <f>IFERROR(__xludf.DUMMYFUNCTION("""COMPUTED_VALUE"""),"")</f>
        <v/>
      </c>
      <c r="D159" s="5">
        <v>0.0</v>
      </c>
    </row>
    <row r="160" ht="14.25" customHeight="1">
      <c r="A160" s="5"/>
      <c r="B160" s="5"/>
      <c r="C160" s="5" t="str">
        <f>IFERROR(__xludf.DUMMYFUNCTION("""COMPUTED_VALUE"""),"")</f>
        <v/>
      </c>
      <c r="D160" s="5">
        <v>0.0</v>
      </c>
    </row>
    <row r="161" ht="14.25" customHeight="1">
      <c r="A161" s="5"/>
      <c r="B161" s="5"/>
      <c r="C161" s="5" t="str">
        <f>IFERROR(__xludf.DUMMYFUNCTION("""COMPUTED_VALUE"""),"")</f>
        <v/>
      </c>
      <c r="D161" s="5">
        <v>0.0</v>
      </c>
    </row>
    <row r="162" ht="14.25" customHeight="1">
      <c r="A162" s="5"/>
      <c r="B162" s="5"/>
      <c r="C162" s="5" t="str">
        <f>IFERROR(__xludf.DUMMYFUNCTION("""COMPUTED_VALUE"""),"")</f>
        <v/>
      </c>
      <c r="D162" s="5">
        <v>0.0</v>
      </c>
    </row>
    <row r="163" ht="14.25" customHeight="1">
      <c r="A163" s="5"/>
      <c r="B163" s="5"/>
      <c r="C163" s="5" t="str">
        <f>IFERROR(__xludf.DUMMYFUNCTION("""COMPUTED_VALUE"""),"")</f>
        <v/>
      </c>
      <c r="D163" s="5">
        <v>0.0</v>
      </c>
    </row>
    <row r="164" ht="14.25" customHeight="1">
      <c r="A164" s="5"/>
      <c r="B164" s="5"/>
      <c r="C164" s="5" t="str">
        <f>IFERROR(__xludf.DUMMYFUNCTION("""COMPUTED_VALUE"""),"")</f>
        <v/>
      </c>
      <c r="D164" s="5">
        <v>0.0</v>
      </c>
    </row>
    <row r="165" ht="14.25" customHeight="1">
      <c r="A165" s="5"/>
      <c r="B165" s="5"/>
      <c r="C165" s="5" t="str">
        <f>IFERROR(__xludf.DUMMYFUNCTION("""COMPUTED_VALUE"""),"")</f>
        <v/>
      </c>
      <c r="D165" s="5">
        <v>0.0</v>
      </c>
    </row>
    <row r="166" ht="14.25" customHeight="1">
      <c r="A166" s="5"/>
      <c r="B166" s="5"/>
      <c r="C166" s="5" t="str">
        <f>IFERROR(__xludf.DUMMYFUNCTION("""COMPUTED_VALUE"""),"")</f>
        <v/>
      </c>
      <c r="D166" s="5">
        <v>0.0</v>
      </c>
    </row>
    <row r="167" ht="14.25" customHeight="1">
      <c r="A167" s="5"/>
      <c r="B167" s="5"/>
      <c r="C167" s="5" t="str">
        <f>IFERROR(__xludf.DUMMYFUNCTION("""COMPUTED_VALUE"""),"")</f>
        <v/>
      </c>
      <c r="D167" s="5">
        <v>0.0</v>
      </c>
    </row>
    <row r="168" ht="14.25" customHeight="1">
      <c r="A168" s="5"/>
      <c r="B168" s="5"/>
      <c r="C168" s="5" t="str">
        <f>IFERROR(__xludf.DUMMYFUNCTION("""COMPUTED_VALUE"""),"")</f>
        <v/>
      </c>
      <c r="D168" s="5">
        <v>0.0</v>
      </c>
    </row>
    <row r="169" ht="14.25" customHeight="1">
      <c r="A169" s="5"/>
      <c r="B169" s="5"/>
      <c r="C169" s="5" t="str">
        <f>IFERROR(__xludf.DUMMYFUNCTION("""COMPUTED_VALUE"""),"")</f>
        <v/>
      </c>
      <c r="D169" s="5">
        <v>0.0</v>
      </c>
    </row>
    <row r="170" ht="14.25" customHeight="1">
      <c r="A170" s="5"/>
      <c r="B170" s="5"/>
      <c r="C170" s="5" t="str">
        <f>IFERROR(__xludf.DUMMYFUNCTION("""COMPUTED_VALUE"""),"")</f>
        <v/>
      </c>
      <c r="D170" s="5">
        <v>0.0</v>
      </c>
    </row>
    <row r="171" ht="14.25" customHeight="1">
      <c r="A171" s="5"/>
      <c r="B171" s="5"/>
      <c r="C171" s="5" t="str">
        <f>IFERROR(__xludf.DUMMYFUNCTION("""COMPUTED_VALUE"""),"")</f>
        <v/>
      </c>
      <c r="D171" s="5">
        <v>0.0</v>
      </c>
    </row>
    <row r="172" ht="14.25" customHeight="1">
      <c r="A172" s="5"/>
      <c r="B172" s="5"/>
      <c r="C172" s="5" t="str">
        <f>IFERROR(__xludf.DUMMYFUNCTION("""COMPUTED_VALUE"""),"")</f>
        <v/>
      </c>
      <c r="D172" s="5">
        <v>0.0</v>
      </c>
    </row>
    <row r="173" ht="14.25" customHeight="1">
      <c r="A173" s="5"/>
      <c r="B173" s="5"/>
      <c r="C173" s="5" t="str">
        <f>IFERROR(__xludf.DUMMYFUNCTION("""COMPUTED_VALUE"""),"")</f>
        <v/>
      </c>
      <c r="D173" s="5">
        <v>0.0</v>
      </c>
    </row>
    <row r="174" ht="14.25" customHeight="1">
      <c r="A174" s="5"/>
      <c r="B174" s="5"/>
      <c r="C174" s="5" t="str">
        <f>IFERROR(__xludf.DUMMYFUNCTION("""COMPUTED_VALUE"""),"")</f>
        <v/>
      </c>
      <c r="D174" s="5">
        <v>0.0</v>
      </c>
    </row>
    <row r="175" ht="14.25" customHeight="1">
      <c r="A175" s="5"/>
      <c r="B175" s="5"/>
      <c r="C175" s="5" t="str">
        <f>IFERROR(__xludf.DUMMYFUNCTION("""COMPUTED_VALUE"""),"")</f>
        <v/>
      </c>
      <c r="D175" s="5">
        <v>0.0</v>
      </c>
    </row>
    <row r="176" ht="14.25" customHeight="1">
      <c r="A176" s="5"/>
      <c r="B176" s="5"/>
      <c r="C176" s="5" t="str">
        <f>IFERROR(__xludf.DUMMYFUNCTION("""COMPUTED_VALUE"""),"")</f>
        <v/>
      </c>
      <c r="D176" s="5">
        <v>0.0</v>
      </c>
    </row>
    <row r="177" ht="14.25" customHeight="1">
      <c r="A177" s="5"/>
      <c r="B177" s="5"/>
      <c r="C177" s="5" t="str">
        <f>IFERROR(__xludf.DUMMYFUNCTION("""COMPUTED_VALUE"""),"")</f>
        <v/>
      </c>
      <c r="D177" s="5">
        <v>0.0</v>
      </c>
    </row>
    <row r="178" ht="14.25" customHeight="1">
      <c r="A178" s="5"/>
      <c r="B178" s="5"/>
      <c r="C178" s="5" t="str">
        <f>IFERROR(__xludf.DUMMYFUNCTION("""COMPUTED_VALUE"""),"")</f>
        <v/>
      </c>
      <c r="D178" s="5">
        <v>0.0</v>
      </c>
    </row>
    <row r="179" ht="14.25" customHeight="1">
      <c r="A179" s="5"/>
      <c r="B179" s="5"/>
      <c r="C179" s="5" t="str">
        <f>IFERROR(__xludf.DUMMYFUNCTION("""COMPUTED_VALUE"""),"")</f>
        <v/>
      </c>
      <c r="D179" s="5">
        <v>0.0</v>
      </c>
    </row>
    <row r="180" ht="14.25" customHeight="1">
      <c r="A180" s="5"/>
      <c r="B180" s="5"/>
      <c r="C180" s="5" t="str">
        <f>IFERROR(__xludf.DUMMYFUNCTION("""COMPUTED_VALUE"""),"")</f>
        <v/>
      </c>
      <c r="D180" s="5">
        <v>0.0</v>
      </c>
    </row>
    <row r="181" ht="14.25" customHeight="1">
      <c r="A181" s="5"/>
      <c r="B181" s="5"/>
      <c r="C181" s="5" t="str">
        <f>IFERROR(__xludf.DUMMYFUNCTION("""COMPUTED_VALUE"""),"")</f>
        <v/>
      </c>
      <c r="D181" s="5">
        <v>0.0</v>
      </c>
    </row>
    <row r="182" ht="14.25" customHeight="1">
      <c r="A182" s="5"/>
      <c r="B182" s="5"/>
      <c r="C182" s="5" t="str">
        <f>IFERROR(__xludf.DUMMYFUNCTION("""COMPUTED_VALUE"""),"")</f>
        <v/>
      </c>
      <c r="D182" s="5">
        <v>0.0</v>
      </c>
    </row>
    <row r="183" ht="14.25" customHeight="1">
      <c r="A183" s="5"/>
      <c r="B183" s="5"/>
      <c r="C183" s="5" t="str">
        <f>IFERROR(__xludf.DUMMYFUNCTION("""COMPUTED_VALUE"""),"")</f>
        <v/>
      </c>
      <c r="D183" s="5">
        <v>0.0</v>
      </c>
    </row>
    <row r="184" ht="14.25" customHeight="1">
      <c r="A184" s="5"/>
      <c r="B184" s="5"/>
      <c r="C184" s="5" t="str">
        <f>IFERROR(__xludf.DUMMYFUNCTION("""COMPUTED_VALUE"""),"")</f>
        <v/>
      </c>
      <c r="D184" s="5">
        <v>0.0</v>
      </c>
    </row>
    <row r="185" ht="14.25" customHeight="1">
      <c r="A185" s="5"/>
      <c r="B185" s="5"/>
      <c r="C185" s="5" t="str">
        <f>IFERROR(__xludf.DUMMYFUNCTION("""COMPUTED_VALUE"""),"")</f>
        <v/>
      </c>
      <c r="D185" s="5">
        <v>0.0</v>
      </c>
    </row>
    <row r="186" ht="14.25" customHeight="1">
      <c r="A186" s="5"/>
      <c r="B186" s="5"/>
      <c r="C186" s="5" t="str">
        <f>IFERROR(__xludf.DUMMYFUNCTION("""COMPUTED_VALUE"""),"")</f>
        <v/>
      </c>
      <c r="D186" s="5">
        <v>0.0</v>
      </c>
    </row>
    <row r="187" ht="14.25" customHeight="1">
      <c r="A187" s="5"/>
      <c r="B187" s="5"/>
      <c r="C187" s="5" t="str">
        <f>IFERROR(__xludf.DUMMYFUNCTION("""COMPUTED_VALUE"""),"")</f>
        <v/>
      </c>
      <c r="D187" s="5">
        <v>0.0</v>
      </c>
    </row>
    <row r="188" ht="14.25" customHeight="1">
      <c r="A188" s="5"/>
      <c r="B188" s="5"/>
      <c r="C188" s="5" t="str">
        <f>IFERROR(__xludf.DUMMYFUNCTION("""COMPUTED_VALUE"""),"")</f>
        <v/>
      </c>
      <c r="D188" s="5">
        <v>0.0</v>
      </c>
    </row>
    <row r="189" ht="14.25" customHeight="1">
      <c r="A189" s="5"/>
      <c r="B189" s="5"/>
      <c r="C189" s="5" t="str">
        <f>IFERROR(__xludf.DUMMYFUNCTION("""COMPUTED_VALUE"""),"")</f>
        <v/>
      </c>
      <c r="D189" s="5">
        <v>0.0</v>
      </c>
    </row>
    <row r="190" ht="14.25" customHeight="1">
      <c r="A190" s="5"/>
      <c r="B190" s="5"/>
      <c r="C190" s="5" t="str">
        <f>IFERROR(__xludf.DUMMYFUNCTION("""COMPUTED_VALUE"""),"")</f>
        <v/>
      </c>
      <c r="D190" s="5">
        <v>0.0</v>
      </c>
    </row>
    <row r="191" ht="14.25" customHeight="1">
      <c r="A191" s="5"/>
      <c r="B191" s="5"/>
      <c r="C191" s="5" t="str">
        <f>IFERROR(__xludf.DUMMYFUNCTION("""COMPUTED_VALUE"""),"")</f>
        <v/>
      </c>
      <c r="D191" s="5">
        <v>0.0</v>
      </c>
    </row>
    <row r="192" ht="14.25" customHeight="1">
      <c r="A192" s="5"/>
      <c r="B192" s="5"/>
      <c r="C192" s="5" t="str">
        <f>IFERROR(__xludf.DUMMYFUNCTION("""COMPUTED_VALUE"""),"")</f>
        <v/>
      </c>
      <c r="D192" s="5">
        <v>0.0</v>
      </c>
    </row>
    <row r="193" ht="14.25" customHeight="1">
      <c r="A193" s="5"/>
      <c r="B193" s="5"/>
      <c r="C193" s="5" t="str">
        <f>IFERROR(__xludf.DUMMYFUNCTION("""COMPUTED_VALUE"""),"")</f>
        <v/>
      </c>
      <c r="D193" s="5">
        <v>0.0</v>
      </c>
    </row>
    <row r="194" ht="14.25" customHeight="1">
      <c r="A194" s="5"/>
      <c r="B194" s="5"/>
      <c r="C194" s="5" t="str">
        <f>IFERROR(__xludf.DUMMYFUNCTION("""COMPUTED_VALUE"""),"")</f>
        <v/>
      </c>
      <c r="D194" s="5">
        <v>0.0</v>
      </c>
    </row>
    <row r="195" ht="14.25" customHeight="1">
      <c r="A195" s="5"/>
      <c r="B195" s="5"/>
      <c r="C195" s="5" t="str">
        <f>IFERROR(__xludf.DUMMYFUNCTION("""COMPUTED_VALUE"""),"")</f>
        <v/>
      </c>
      <c r="D195" s="5">
        <v>0.0</v>
      </c>
    </row>
    <row r="196" ht="14.25" customHeight="1">
      <c r="A196" s="5"/>
      <c r="B196" s="5"/>
      <c r="C196" s="5" t="str">
        <f>IFERROR(__xludf.DUMMYFUNCTION("""COMPUTED_VALUE"""),"")</f>
        <v/>
      </c>
      <c r="D196" s="5">
        <v>0.0</v>
      </c>
    </row>
    <row r="197" ht="14.25" customHeight="1">
      <c r="A197" s="5"/>
      <c r="B197" s="5"/>
      <c r="C197" s="5" t="str">
        <f>IFERROR(__xludf.DUMMYFUNCTION("""COMPUTED_VALUE"""),"")</f>
        <v/>
      </c>
      <c r="D197" s="5">
        <v>0.0</v>
      </c>
    </row>
    <row r="198" ht="14.25" customHeight="1">
      <c r="A198" s="5"/>
      <c r="B198" s="5"/>
      <c r="C198" s="5" t="str">
        <f>IFERROR(__xludf.DUMMYFUNCTION("""COMPUTED_VALUE"""),"")</f>
        <v/>
      </c>
      <c r="D198" s="5">
        <v>0.0</v>
      </c>
    </row>
    <row r="199" ht="14.25" customHeight="1">
      <c r="A199" s="5"/>
      <c r="B199" s="5"/>
      <c r="C199" s="5" t="str">
        <f>IFERROR(__xludf.DUMMYFUNCTION("""COMPUTED_VALUE"""),"")</f>
        <v/>
      </c>
      <c r="D199" s="5">
        <v>0.0</v>
      </c>
    </row>
    <row r="200" ht="14.25" customHeight="1">
      <c r="A200" s="5"/>
      <c r="B200" s="5"/>
      <c r="C200" s="5" t="str">
        <f>IFERROR(__xludf.DUMMYFUNCTION("""COMPUTED_VALUE"""),"")</f>
        <v/>
      </c>
      <c r="D200" s="5">
        <v>0.0</v>
      </c>
    </row>
    <row r="201" ht="14.25" customHeight="1">
      <c r="A201" s="5"/>
      <c r="B201" s="5"/>
      <c r="C201" s="5" t="str">
        <f>IFERROR(__xludf.DUMMYFUNCTION("""COMPUTED_VALUE"""),"")</f>
        <v/>
      </c>
      <c r="D201" s="5">
        <v>0.0</v>
      </c>
    </row>
    <row r="202" ht="14.25" customHeight="1">
      <c r="A202" s="5"/>
      <c r="B202" s="5"/>
      <c r="C202" s="5" t="str">
        <f>IFERROR(__xludf.DUMMYFUNCTION("""COMPUTED_VALUE"""),"")</f>
        <v/>
      </c>
      <c r="D202" s="5">
        <v>0.0</v>
      </c>
    </row>
    <row r="203" ht="14.25" customHeight="1">
      <c r="A203" s="5"/>
      <c r="B203" s="5"/>
      <c r="C203" s="5" t="str">
        <f>IFERROR(__xludf.DUMMYFUNCTION("""COMPUTED_VALUE"""),"")</f>
        <v/>
      </c>
      <c r="D203" s="5">
        <v>0.0</v>
      </c>
    </row>
    <row r="204" ht="14.25" customHeight="1">
      <c r="A204" s="5"/>
      <c r="B204" s="5"/>
      <c r="C204" s="5" t="str">
        <f>IFERROR(__xludf.DUMMYFUNCTION("""COMPUTED_VALUE"""),"")</f>
        <v/>
      </c>
      <c r="D204" s="5">
        <v>0.0</v>
      </c>
    </row>
    <row r="205" ht="14.25" customHeight="1">
      <c r="A205" s="5"/>
      <c r="B205" s="5"/>
      <c r="C205" s="5" t="str">
        <f>IFERROR(__xludf.DUMMYFUNCTION("""COMPUTED_VALUE"""),"")</f>
        <v/>
      </c>
      <c r="D205" s="5">
        <v>0.0</v>
      </c>
    </row>
    <row r="206" ht="14.25" customHeight="1">
      <c r="A206" s="5"/>
      <c r="B206" s="5"/>
      <c r="C206" s="5" t="str">
        <f>IFERROR(__xludf.DUMMYFUNCTION("""COMPUTED_VALUE"""),"")</f>
        <v/>
      </c>
      <c r="D206" s="5">
        <v>0.0</v>
      </c>
    </row>
    <row r="207" ht="14.25" customHeight="1">
      <c r="A207" s="5"/>
      <c r="B207" s="5"/>
      <c r="C207" s="5" t="str">
        <f>IFERROR(__xludf.DUMMYFUNCTION("""COMPUTED_VALUE"""),"")</f>
        <v/>
      </c>
      <c r="D207" s="5">
        <v>0.0</v>
      </c>
    </row>
    <row r="208" ht="14.25" customHeight="1">
      <c r="A208" s="5"/>
      <c r="B208" s="5"/>
      <c r="C208" s="5" t="str">
        <f>IFERROR(__xludf.DUMMYFUNCTION("""COMPUTED_VALUE"""),"")</f>
        <v/>
      </c>
      <c r="D208" s="5">
        <v>0.0</v>
      </c>
    </row>
    <row r="209" ht="14.25" customHeight="1">
      <c r="A209" s="5"/>
      <c r="B209" s="5"/>
      <c r="C209" s="5" t="str">
        <f>IFERROR(__xludf.DUMMYFUNCTION("""COMPUTED_VALUE"""),"")</f>
        <v/>
      </c>
      <c r="D209" s="5">
        <v>0.0</v>
      </c>
    </row>
    <row r="210" ht="14.25" customHeight="1">
      <c r="A210" s="5"/>
      <c r="B210" s="5"/>
      <c r="C210" s="5" t="str">
        <f>IFERROR(__xludf.DUMMYFUNCTION("""COMPUTED_VALUE"""),"")</f>
        <v/>
      </c>
      <c r="D210" s="5">
        <v>0.0</v>
      </c>
    </row>
    <row r="211" ht="14.25" customHeight="1">
      <c r="A211" s="5"/>
      <c r="B211" s="5"/>
      <c r="C211" s="5" t="str">
        <f>IFERROR(__xludf.DUMMYFUNCTION("""COMPUTED_VALUE"""),"")</f>
        <v/>
      </c>
      <c r="D211" s="5">
        <v>0.0</v>
      </c>
    </row>
    <row r="212" ht="14.25" customHeight="1">
      <c r="A212" s="5"/>
      <c r="B212" s="5"/>
      <c r="C212" s="5" t="str">
        <f>IFERROR(__xludf.DUMMYFUNCTION("""COMPUTED_VALUE"""),"")</f>
        <v/>
      </c>
      <c r="D212" s="5">
        <v>0.0</v>
      </c>
    </row>
    <row r="213" ht="14.25" customHeight="1">
      <c r="A213" s="5"/>
      <c r="B213" s="5"/>
      <c r="C213" s="5" t="str">
        <f>IFERROR(__xludf.DUMMYFUNCTION("""COMPUTED_VALUE"""),"")</f>
        <v/>
      </c>
      <c r="D213" s="5">
        <v>0.0</v>
      </c>
    </row>
    <row r="214" ht="14.25" customHeight="1">
      <c r="A214" s="5"/>
      <c r="B214" s="5"/>
      <c r="C214" s="5" t="str">
        <f>IFERROR(__xludf.DUMMYFUNCTION("""COMPUTED_VALUE"""),"")</f>
        <v/>
      </c>
      <c r="D214" s="5">
        <v>0.0</v>
      </c>
    </row>
    <row r="215" ht="14.25" customHeight="1">
      <c r="A215" s="5"/>
      <c r="B215" s="5"/>
      <c r="C215" s="5" t="str">
        <f>IFERROR(__xludf.DUMMYFUNCTION("""COMPUTED_VALUE"""),"")</f>
        <v/>
      </c>
      <c r="D215" s="5">
        <v>0.0</v>
      </c>
    </row>
    <row r="216" ht="14.25" customHeight="1">
      <c r="A216" s="5"/>
      <c r="B216" s="5"/>
      <c r="C216" s="5" t="str">
        <f>IFERROR(__xludf.DUMMYFUNCTION("""COMPUTED_VALUE"""),"")</f>
        <v/>
      </c>
      <c r="D216" s="5">
        <v>0.0</v>
      </c>
    </row>
    <row r="217" ht="14.25" customHeight="1">
      <c r="A217" s="5"/>
      <c r="B217" s="5"/>
      <c r="C217" s="5" t="str">
        <f>IFERROR(__xludf.DUMMYFUNCTION("""COMPUTED_VALUE"""),"")</f>
        <v/>
      </c>
      <c r="D217" s="5">
        <v>0.0</v>
      </c>
    </row>
    <row r="218" ht="14.25" customHeight="1">
      <c r="A218" s="5"/>
      <c r="B218" s="5"/>
      <c r="C218" s="5" t="str">
        <f>IFERROR(__xludf.DUMMYFUNCTION("""COMPUTED_VALUE"""),"")</f>
        <v/>
      </c>
      <c r="D218" s="5">
        <v>0.0</v>
      </c>
    </row>
    <row r="219" ht="14.25" customHeight="1">
      <c r="A219" s="5"/>
      <c r="B219" s="5"/>
      <c r="C219" s="5" t="str">
        <f>IFERROR(__xludf.DUMMYFUNCTION("""COMPUTED_VALUE"""),"")</f>
        <v/>
      </c>
      <c r="D219" s="5">
        <v>0.0</v>
      </c>
    </row>
    <row r="220" ht="14.25" customHeight="1">
      <c r="A220" s="5"/>
      <c r="B220" s="5"/>
      <c r="C220" s="5" t="str">
        <f>IFERROR(__xludf.DUMMYFUNCTION("""COMPUTED_VALUE"""),"")</f>
        <v/>
      </c>
      <c r="D220" s="5">
        <v>0.0</v>
      </c>
    </row>
    <row r="221" ht="14.25" customHeight="1">
      <c r="A221" s="5"/>
      <c r="B221" s="5"/>
      <c r="C221" s="5" t="str">
        <f>IFERROR(__xludf.DUMMYFUNCTION("""COMPUTED_VALUE"""),"")</f>
        <v/>
      </c>
      <c r="D221" s="5">
        <v>0.0</v>
      </c>
    </row>
    <row r="222" ht="14.25" customHeight="1">
      <c r="A222" s="5"/>
      <c r="B222" s="5"/>
      <c r="C222" s="5" t="str">
        <f>IFERROR(__xludf.DUMMYFUNCTION("""COMPUTED_VALUE"""),"")</f>
        <v/>
      </c>
      <c r="D222" s="5">
        <v>0.0</v>
      </c>
    </row>
    <row r="223" ht="14.25" customHeight="1">
      <c r="A223" s="5"/>
      <c r="B223" s="5"/>
      <c r="C223" s="5" t="str">
        <f>IFERROR(__xludf.DUMMYFUNCTION("""COMPUTED_VALUE"""),"")</f>
        <v/>
      </c>
      <c r="D223" s="5">
        <v>0.0</v>
      </c>
    </row>
    <row r="224" ht="14.25" customHeight="1">
      <c r="A224" s="5"/>
      <c r="B224" s="5"/>
      <c r="C224" s="5" t="str">
        <f>IFERROR(__xludf.DUMMYFUNCTION("""COMPUTED_VALUE"""),"")</f>
        <v/>
      </c>
      <c r="D224" s="5">
        <v>0.0</v>
      </c>
    </row>
    <row r="225" ht="14.25" customHeight="1">
      <c r="A225" s="5"/>
      <c r="B225" s="5"/>
      <c r="C225" s="5" t="str">
        <f>IFERROR(__xludf.DUMMYFUNCTION("""COMPUTED_VALUE"""),"")</f>
        <v/>
      </c>
      <c r="D225" s="5">
        <v>0.0</v>
      </c>
    </row>
    <row r="226" ht="14.25" customHeight="1">
      <c r="A226" s="5"/>
      <c r="B226" s="5"/>
      <c r="C226" s="5" t="str">
        <f>IFERROR(__xludf.DUMMYFUNCTION("""COMPUTED_VALUE"""),"")</f>
        <v/>
      </c>
      <c r="D226" s="5">
        <v>0.0</v>
      </c>
    </row>
    <row r="227" ht="14.25" customHeight="1">
      <c r="A227" s="5"/>
      <c r="B227" s="5"/>
      <c r="C227" s="5" t="str">
        <f>IFERROR(__xludf.DUMMYFUNCTION("""COMPUTED_VALUE"""),"")</f>
        <v/>
      </c>
      <c r="D227" s="5">
        <v>0.0</v>
      </c>
    </row>
    <row r="228" ht="14.25" customHeight="1">
      <c r="A228" s="5"/>
      <c r="B228" s="5"/>
      <c r="C228" s="5" t="str">
        <f>IFERROR(__xludf.DUMMYFUNCTION("""COMPUTED_VALUE"""),"")</f>
        <v/>
      </c>
      <c r="D228" s="5">
        <v>0.0</v>
      </c>
    </row>
    <row r="229" ht="14.25" customHeight="1">
      <c r="A229" s="5"/>
      <c r="B229" s="5"/>
      <c r="C229" s="5" t="str">
        <f>IFERROR(__xludf.DUMMYFUNCTION("""COMPUTED_VALUE"""),"")</f>
        <v/>
      </c>
      <c r="D229" s="5">
        <v>0.0</v>
      </c>
    </row>
    <row r="230" ht="14.25" customHeight="1">
      <c r="A230" s="5"/>
      <c r="B230" s="5"/>
      <c r="C230" s="5" t="str">
        <f>IFERROR(__xludf.DUMMYFUNCTION("""COMPUTED_VALUE"""),"")</f>
        <v/>
      </c>
      <c r="D230" s="5">
        <v>0.0</v>
      </c>
    </row>
    <row r="231" ht="14.25" customHeight="1">
      <c r="A231" s="5"/>
      <c r="B231" s="5"/>
      <c r="C231" s="5" t="str">
        <f>IFERROR(__xludf.DUMMYFUNCTION("""COMPUTED_VALUE"""),"")</f>
        <v/>
      </c>
      <c r="D231" s="5">
        <v>0.0</v>
      </c>
    </row>
    <row r="232" ht="14.25" customHeight="1">
      <c r="A232" s="5"/>
      <c r="B232" s="5"/>
      <c r="C232" s="5" t="str">
        <f>IFERROR(__xludf.DUMMYFUNCTION("""COMPUTED_VALUE"""),"")</f>
        <v/>
      </c>
      <c r="D232" s="5">
        <v>0.0</v>
      </c>
    </row>
    <row r="233" ht="14.25" customHeight="1">
      <c r="A233" s="5"/>
      <c r="B233" s="5"/>
      <c r="C233" s="5" t="str">
        <f>IFERROR(__xludf.DUMMYFUNCTION("""COMPUTED_VALUE"""),"")</f>
        <v/>
      </c>
      <c r="D233" s="5">
        <v>0.0</v>
      </c>
    </row>
    <row r="234" ht="14.25" customHeight="1">
      <c r="A234" s="5"/>
      <c r="B234" s="5"/>
      <c r="C234" s="5" t="str">
        <f>IFERROR(__xludf.DUMMYFUNCTION("""COMPUTED_VALUE"""),"")</f>
        <v/>
      </c>
      <c r="D234" s="5">
        <v>0.0</v>
      </c>
    </row>
    <row r="235" ht="14.25" customHeight="1">
      <c r="A235" s="5"/>
      <c r="B235" s="5"/>
      <c r="C235" s="5" t="str">
        <f>IFERROR(__xludf.DUMMYFUNCTION("""COMPUTED_VALUE"""),"")</f>
        <v/>
      </c>
      <c r="D235" s="5">
        <v>0.0</v>
      </c>
    </row>
    <row r="236" ht="14.25" customHeight="1">
      <c r="A236" s="5"/>
      <c r="B236" s="5"/>
      <c r="C236" s="5" t="str">
        <f>IFERROR(__xludf.DUMMYFUNCTION("""COMPUTED_VALUE"""),"")</f>
        <v/>
      </c>
      <c r="D236" s="5">
        <v>0.0</v>
      </c>
    </row>
    <row r="237" ht="14.25" customHeight="1">
      <c r="A237" s="5"/>
      <c r="B237" s="5"/>
      <c r="C237" s="5" t="str">
        <f>IFERROR(__xludf.DUMMYFUNCTION("""COMPUTED_VALUE"""),"")</f>
        <v/>
      </c>
      <c r="D237" s="5">
        <v>0.0</v>
      </c>
    </row>
    <row r="238" ht="14.25" customHeight="1">
      <c r="A238" s="5"/>
      <c r="B238" s="5"/>
      <c r="C238" s="5" t="str">
        <f>IFERROR(__xludf.DUMMYFUNCTION("""COMPUTED_VALUE"""),"")</f>
        <v/>
      </c>
      <c r="D238" s="5">
        <v>0.0</v>
      </c>
    </row>
    <row r="239" ht="14.25" customHeight="1">
      <c r="A239" s="5"/>
      <c r="B239" s="5"/>
      <c r="C239" s="5" t="str">
        <f>IFERROR(__xludf.DUMMYFUNCTION("""COMPUTED_VALUE"""),"")</f>
        <v/>
      </c>
      <c r="D239" s="5">
        <v>0.0</v>
      </c>
    </row>
    <row r="240" ht="14.25" customHeight="1">
      <c r="A240" s="5"/>
      <c r="B240" s="5"/>
      <c r="C240" s="5" t="str">
        <f>IFERROR(__xludf.DUMMYFUNCTION("""COMPUTED_VALUE"""),"")</f>
        <v/>
      </c>
      <c r="D240" s="5">
        <v>0.0</v>
      </c>
    </row>
    <row r="241" ht="14.25" customHeight="1">
      <c r="A241" s="5"/>
      <c r="B241" s="5"/>
      <c r="C241" s="5" t="str">
        <f>IFERROR(__xludf.DUMMYFUNCTION("""COMPUTED_VALUE"""),"")</f>
        <v/>
      </c>
      <c r="D241" s="5">
        <v>0.0</v>
      </c>
    </row>
    <row r="242" ht="14.25" customHeight="1">
      <c r="A242" s="5"/>
      <c r="B242" s="5"/>
      <c r="C242" s="5" t="str">
        <f>IFERROR(__xludf.DUMMYFUNCTION("""COMPUTED_VALUE"""),"")</f>
        <v/>
      </c>
      <c r="D242" s="5">
        <v>0.0</v>
      </c>
    </row>
    <row r="243" ht="14.25" customHeight="1">
      <c r="A243" s="5"/>
      <c r="B243" s="5"/>
      <c r="C243" s="5" t="str">
        <f>IFERROR(__xludf.DUMMYFUNCTION("""COMPUTED_VALUE"""),"")</f>
        <v/>
      </c>
      <c r="D243" s="5">
        <v>0.0</v>
      </c>
    </row>
    <row r="244" ht="14.25" customHeight="1">
      <c r="A244" s="5"/>
      <c r="B244" s="5"/>
      <c r="C244" s="5" t="str">
        <f>IFERROR(__xludf.DUMMYFUNCTION("""COMPUTED_VALUE"""),"")</f>
        <v/>
      </c>
      <c r="D244" s="5">
        <v>0.0</v>
      </c>
    </row>
    <row r="245" ht="14.25" customHeight="1">
      <c r="A245" s="5"/>
      <c r="B245" s="5"/>
      <c r="C245" s="5" t="str">
        <f>IFERROR(__xludf.DUMMYFUNCTION("""COMPUTED_VALUE"""),"")</f>
        <v/>
      </c>
      <c r="D245" s="5">
        <v>0.0</v>
      </c>
    </row>
    <row r="246" ht="14.25" customHeight="1">
      <c r="A246" s="5"/>
      <c r="B246" s="5"/>
      <c r="C246" s="5" t="str">
        <f>IFERROR(__xludf.DUMMYFUNCTION("""COMPUTED_VALUE"""),"")</f>
        <v/>
      </c>
      <c r="D246" s="5">
        <v>0.0</v>
      </c>
    </row>
    <row r="247" ht="14.25" customHeight="1">
      <c r="A247" s="5"/>
      <c r="B247" s="5"/>
      <c r="C247" s="5" t="str">
        <f>IFERROR(__xludf.DUMMYFUNCTION("""COMPUTED_VALUE"""),"")</f>
        <v/>
      </c>
      <c r="D247" s="5">
        <v>0.0</v>
      </c>
    </row>
    <row r="248" ht="14.25" customHeight="1">
      <c r="A248" s="5"/>
      <c r="B248" s="5"/>
      <c r="C248" s="5" t="str">
        <f>IFERROR(__xludf.DUMMYFUNCTION("""COMPUTED_VALUE"""),"")</f>
        <v/>
      </c>
      <c r="D248" s="5">
        <v>0.0</v>
      </c>
    </row>
    <row r="249" ht="14.25" customHeight="1">
      <c r="A249" s="5"/>
      <c r="B249" s="5"/>
      <c r="C249" s="5" t="str">
        <f>IFERROR(__xludf.DUMMYFUNCTION("""COMPUTED_VALUE"""),"")</f>
        <v/>
      </c>
      <c r="D249" s="5">
        <v>0.0</v>
      </c>
    </row>
    <row r="250" ht="14.25" customHeight="1">
      <c r="A250" s="5"/>
      <c r="B250" s="5"/>
      <c r="C250" s="5" t="str">
        <f>IFERROR(__xludf.DUMMYFUNCTION("""COMPUTED_VALUE"""),"")</f>
        <v/>
      </c>
      <c r="D250" s="5">
        <v>0.0</v>
      </c>
    </row>
    <row r="251" ht="14.25" customHeight="1">
      <c r="A251" s="5"/>
      <c r="B251" s="5"/>
      <c r="C251" s="5" t="str">
        <f>IFERROR(__xludf.DUMMYFUNCTION("""COMPUTED_VALUE"""),"")</f>
        <v/>
      </c>
      <c r="D251" s="5">
        <v>0.0</v>
      </c>
    </row>
    <row r="252" ht="14.25" customHeight="1">
      <c r="A252" s="5"/>
      <c r="B252" s="5"/>
      <c r="C252" s="5" t="str">
        <f>IFERROR(__xludf.DUMMYFUNCTION("""COMPUTED_VALUE"""),"")</f>
        <v/>
      </c>
      <c r="D252" s="5">
        <v>0.0</v>
      </c>
    </row>
    <row r="253" ht="14.25" customHeight="1">
      <c r="A253" s="5"/>
      <c r="B253" s="5"/>
      <c r="C253" s="5" t="str">
        <f>IFERROR(__xludf.DUMMYFUNCTION("""COMPUTED_VALUE"""),"")</f>
        <v/>
      </c>
      <c r="D253" s="5">
        <v>0.0</v>
      </c>
    </row>
    <row r="254" ht="14.25" customHeight="1">
      <c r="A254" s="5"/>
      <c r="B254" s="5"/>
      <c r="C254" s="5" t="str">
        <f>IFERROR(__xludf.DUMMYFUNCTION("""COMPUTED_VALUE"""),"")</f>
        <v/>
      </c>
      <c r="D254" s="5">
        <v>0.0</v>
      </c>
    </row>
    <row r="255" ht="14.25" customHeight="1">
      <c r="A255" s="5"/>
      <c r="B255" s="5"/>
      <c r="C255" s="5" t="str">
        <f>IFERROR(__xludf.DUMMYFUNCTION("""COMPUTED_VALUE"""),"")</f>
        <v/>
      </c>
      <c r="D255" s="5">
        <v>0.0</v>
      </c>
    </row>
    <row r="256" ht="14.25" customHeight="1">
      <c r="A256" s="5"/>
      <c r="B256" s="5"/>
      <c r="C256" s="5" t="str">
        <f>IFERROR(__xludf.DUMMYFUNCTION("""COMPUTED_VALUE"""),"")</f>
        <v/>
      </c>
      <c r="D256" s="5">
        <v>0.0</v>
      </c>
    </row>
    <row r="257" ht="14.25" customHeight="1">
      <c r="A257" s="5"/>
      <c r="B257" s="5"/>
      <c r="C257" s="5" t="str">
        <f>IFERROR(__xludf.DUMMYFUNCTION("""COMPUTED_VALUE"""),"")</f>
        <v/>
      </c>
      <c r="D257" s="5">
        <v>0.0</v>
      </c>
    </row>
    <row r="258" ht="14.25" customHeight="1">
      <c r="A258" s="5"/>
      <c r="B258" s="5"/>
      <c r="C258" s="5" t="str">
        <f>IFERROR(__xludf.DUMMYFUNCTION("""COMPUTED_VALUE"""),"")</f>
        <v/>
      </c>
      <c r="D258" s="5">
        <v>0.0</v>
      </c>
    </row>
    <row r="259" ht="14.25" customHeight="1">
      <c r="A259" s="5"/>
      <c r="B259" s="5"/>
      <c r="C259" s="5" t="str">
        <f>IFERROR(__xludf.DUMMYFUNCTION("""COMPUTED_VALUE"""),"")</f>
        <v/>
      </c>
      <c r="D259" s="5">
        <v>0.0</v>
      </c>
    </row>
    <row r="260" ht="14.25" customHeight="1">
      <c r="A260" s="5"/>
      <c r="B260" s="5"/>
      <c r="C260" s="5" t="str">
        <f>IFERROR(__xludf.DUMMYFUNCTION("""COMPUTED_VALUE"""),"")</f>
        <v/>
      </c>
      <c r="D260" s="5">
        <v>0.0</v>
      </c>
    </row>
    <row r="261" ht="14.25" customHeight="1">
      <c r="A261" s="5"/>
      <c r="B261" s="5"/>
      <c r="C261" s="5" t="str">
        <f>IFERROR(__xludf.DUMMYFUNCTION("""COMPUTED_VALUE"""),"")</f>
        <v/>
      </c>
      <c r="D261" s="5">
        <v>0.0</v>
      </c>
    </row>
    <row r="262" ht="14.25" customHeight="1">
      <c r="A262" s="5"/>
      <c r="B262" s="5"/>
      <c r="C262" s="5" t="str">
        <f>IFERROR(__xludf.DUMMYFUNCTION("""COMPUTED_VALUE"""),"")</f>
        <v/>
      </c>
      <c r="D262" s="5">
        <v>0.0</v>
      </c>
    </row>
    <row r="263" ht="14.25" customHeight="1">
      <c r="A263" s="5"/>
      <c r="B263" s="5"/>
      <c r="C263" s="5" t="str">
        <f>IFERROR(__xludf.DUMMYFUNCTION("""COMPUTED_VALUE"""),"")</f>
        <v/>
      </c>
      <c r="D263" s="5">
        <v>0.0</v>
      </c>
    </row>
    <row r="264" ht="14.25" customHeight="1">
      <c r="A264" s="5"/>
      <c r="B264" s="5"/>
      <c r="C264" s="5" t="str">
        <f>IFERROR(__xludf.DUMMYFUNCTION("""COMPUTED_VALUE"""),"")</f>
        <v/>
      </c>
      <c r="D264" s="5">
        <v>0.0</v>
      </c>
    </row>
    <row r="265" ht="14.25" customHeight="1">
      <c r="A265" s="5"/>
      <c r="B265" s="5"/>
      <c r="C265" s="5" t="str">
        <f>IFERROR(__xludf.DUMMYFUNCTION("""COMPUTED_VALUE"""),"")</f>
        <v/>
      </c>
      <c r="D265" s="5">
        <v>0.0</v>
      </c>
    </row>
    <row r="266" ht="14.25" customHeight="1">
      <c r="A266" s="5"/>
      <c r="B266" s="5"/>
      <c r="C266" s="5" t="str">
        <f>IFERROR(__xludf.DUMMYFUNCTION("""COMPUTED_VALUE"""),"")</f>
        <v/>
      </c>
      <c r="D266" s="5">
        <v>0.0</v>
      </c>
    </row>
    <row r="267" ht="14.25" customHeight="1">
      <c r="A267" s="5"/>
      <c r="B267" s="5"/>
      <c r="C267" s="5" t="str">
        <f>IFERROR(__xludf.DUMMYFUNCTION("""COMPUTED_VALUE"""),"")</f>
        <v/>
      </c>
      <c r="D267" s="5">
        <v>0.0</v>
      </c>
    </row>
    <row r="268" ht="14.25" customHeight="1">
      <c r="A268" s="5"/>
      <c r="B268" s="5"/>
      <c r="C268" s="5" t="str">
        <f>IFERROR(__xludf.DUMMYFUNCTION("""COMPUTED_VALUE"""),"")</f>
        <v/>
      </c>
      <c r="D268" s="5">
        <v>0.0</v>
      </c>
    </row>
    <row r="269" ht="14.25" customHeight="1">
      <c r="A269" s="5"/>
      <c r="B269" s="5"/>
      <c r="C269" s="5" t="str">
        <f>IFERROR(__xludf.DUMMYFUNCTION("""COMPUTED_VALUE"""),"")</f>
        <v/>
      </c>
      <c r="D269" s="5">
        <v>0.0</v>
      </c>
    </row>
    <row r="270" ht="14.25" customHeight="1">
      <c r="A270" s="5"/>
      <c r="B270" s="5"/>
      <c r="C270" s="5" t="str">
        <f>IFERROR(__xludf.DUMMYFUNCTION("""COMPUTED_VALUE"""),"")</f>
        <v/>
      </c>
      <c r="D270" s="5">
        <v>0.0</v>
      </c>
    </row>
    <row r="271" ht="14.25" customHeight="1">
      <c r="A271" s="5"/>
      <c r="B271" s="5"/>
      <c r="C271" s="5" t="str">
        <f>IFERROR(__xludf.DUMMYFUNCTION("""COMPUTED_VALUE"""),"")</f>
        <v/>
      </c>
      <c r="D271" s="5">
        <v>0.0</v>
      </c>
    </row>
    <row r="272" ht="14.25" customHeight="1">
      <c r="A272" s="5"/>
      <c r="B272" s="5"/>
      <c r="C272" s="5" t="str">
        <f>IFERROR(__xludf.DUMMYFUNCTION("""COMPUTED_VALUE"""),"")</f>
        <v/>
      </c>
      <c r="D272" s="5">
        <v>0.0</v>
      </c>
    </row>
    <row r="273" ht="14.25" customHeight="1">
      <c r="A273" s="5"/>
      <c r="B273" s="5"/>
      <c r="C273" s="5" t="str">
        <f>IFERROR(__xludf.DUMMYFUNCTION("""COMPUTED_VALUE"""),"")</f>
        <v/>
      </c>
      <c r="D273" s="5">
        <v>0.0</v>
      </c>
    </row>
    <row r="274" ht="14.25" customHeight="1">
      <c r="A274" s="5"/>
      <c r="B274" s="5"/>
      <c r="C274" s="5" t="str">
        <f>IFERROR(__xludf.DUMMYFUNCTION("""COMPUTED_VALUE"""),"")</f>
        <v/>
      </c>
      <c r="D274" s="5">
        <v>0.0</v>
      </c>
    </row>
    <row r="275" ht="14.25" customHeight="1">
      <c r="A275" s="5"/>
      <c r="B275" s="5"/>
      <c r="C275" s="5" t="str">
        <f>IFERROR(__xludf.DUMMYFUNCTION("""COMPUTED_VALUE"""),"")</f>
        <v/>
      </c>
      <c r="D275" s="5">
        <v>0.0</v>
      </c>
    </row>
    <row r="276" ht="14.25" customHeight="1">
      <c r="A276" s="5"/>
      <c r="B276" s="5"/>
      <c r="C276" s="5" t="str">
        <f>IFERROR(__xludf.DUMMYFUNCTION("""COMPUTED_VALUE"""),"")</f>
        <v/>
      </c>
      <c r="D276" s="5">
        <v>0.0</v>
      </c>
    </row>
    <row r="277" ht="14.25" customHeight="1">
      <c r="A277" s="5"/>
      <c r="B277" s="5"/>
      <c r="C277" s="5" t="str">
        <f>IFERROR(__xludf.DUMMYFUNCTION("""COMPUTED_VALUE"""),"")</f>
        <v/>
      </c>
      <c r="D277" s="5">
        <v>0.0</v>
      </c>
    </row>
    <row r="278" ht="14.25" customHeight="1">
      <c r="A278" s="5"/>
      <c r="B278" s="5"/>
      <c r="C278" s="5" t="str">
        <f>IFERROR(__xludf.DUMMYFUNCTION("""COMPUTED_VALUE"""),"")</f>
        <v/>
      </c>
      <c r="D278" s="5">
        <v>0.0</v>
      </c>
    </row>
    <row r="279" ht="14.25" customHeight="1">
      <c r="A279" s="5"/>
      <c r="B279" s="5"/>
      <c r="C279" s="5" t="str">
        <f>IFERROR(__xludf.DUMMYFUNCTION("""COMPUTED_VALUE"""),"")</f>
        <v/>
      </c>
      <c r="D279" s="5">
        <v>0.0</v>
      </c>
    </row>
    <row r="280" ht="14.25" customHeight="1">
      <c r="A280" s="5"/>
      <c r="B280" s="5"/>
      <c r="C280" s="5" t="str">
        <f>IFERROR(__xludf.DUMMYFUNCTION("""COMPUTED_VALUE"""),"")</f>
        <v/>
      </c>
      <c r="D280" s="5">
        <v>0.0</v>
      </c>
    </row>
    <row r="281" ht="14.25" customHeight="1">
      <c r="A281" s="5"/>
      <c r="B281" s="5"/>
      <c r="C281" s="5" t="str">
        <f>IFERROR(__xludf.DUMMYFUNCTION("""COMPUTED_VALUE"""),"")</f>
        <v/>
      </c>
      <c r="D281" s="5">
        <v>0.0</v>
      </c>
    </row>
    <row r="282" ht="14.25" customHeight="1">
      <c r="A282" s="5"/>
      <c r="B282" s="5"/>
      <c r="C282" s="5" t="str">
        <f>IFERROR(__xludf.DUMMYFUNCTION("""COMPUTED_VALUE"""),"")</f>
        <v/>
      </c>
      <c r="D282" s="5">
        <v>0.0</v>
      </c>
    </row>
    <row r="283" ht="14.25" customHeight="1">
      <c r="A283" s="5"/>
      <c r="B283" s="5"/>
      <c r="C283" s="5" t="str">
        <f>IFERROR(__xludf.DUMMYFUNCTION("""COMPUTED_VALUE"""),"")</f>
        <v/>
      </c>
      <c r="D283" s="5">
        <v>0.0</v>
      </c>
    </row>
    <row r="284" ht="14.25" customHeight="1">
      <c r="A284" s="5"/>
      <c r="B284" s="5"/>
      <c r="C284" s="5" t="str">
        <f>IFERROR(__xludf.DUMMYFUNCTION("""COMPUTED_VALUE"""),"")</f>
        <v/>
      </c>
      <c r="D284" s="5">
        <v>0.0</v>
      </c>
    </row>
    <row r="285" ht="14.25" customHeight="1">
      <c r="A285" s="5"/>
      <c r="B285" s="5"/>
      <c r="C285" s="5" t="str">
        <f>IFERROR(__xludf.DUMMYFUNCTION("""COMPUTED_VALUE"""),"")</f>
        <v/>
      </c>
      <c r="D285" s="5">
        <v>0.0</v>
      </c>
    </row>
    <row r="286" ht="14.25" customHeight="1">
      <c r="A286" s="5"/>
      <c r="B286" s="5"/>
      <c r="C286" s="5" t="str">
        <f>IFERROR(__xludf.DUMMYFUNCTION("""COMPUTED_VALUE"""),"")</f>
        <v/>
      </c>
      <c r="D286" s="5">
        <v>0.0</v>
      </c>
    </row>
    <row r="287" ht="14.25" customHeight="1">
      <c r="A287" s="5"/>
      <c r="B287" s="5"/>
      <c r="C287" s="5" t="str">
        <f>IFERROR(__xludf.DUMMYFUNCTION("""COMPUTED_VALUE"""),"")</f>
        <v/>
      </c>
      <c r="D287" s="5">
        <v>0.0</v>
      </c>
    </row>
    <row r="288" ht="14.25" customHeight="1">
      <c r="A288" s="5"/>
      <c r="B288" s="5"/>
      <c r="C288" s="5" t="str">
        <f>IFERROR(__xludf.DUMMYFUNCTION("""COMPUTED_VALUE"""),"")</f>
        <v/>
      </c>
      <c r="D288" s="5">
        <v>0.0</v>
      </c>
    </row>
    <row r="289" ht="14.25" customHeight="1">
      <c r="A289" s="5"/>
      <c r="B289" s="5"/>
      <c r="C289" s="5" t="str">
        <f>IFERROR(__xludf.DUMMYFUNCTION("""COMPUTED_VALUE"""),"")</f>
        <v/>
      </c>
      <c r="D289" s="5">
        <v>0.0</v>
      </c>
    </row>
    <row r="290" ht="14.25" customHeight="1">
      <c r="A290" s="5"/>
      <c r="B290" s="5"/>
      <c r="C290" s="5" t="str">
        <f>IFERROR(__xludf.DUMMYFUNCTION("""COMPUTED_VALUE"""),"")</f>
        <v/>
      </c>
      <c r="D290" s="5">
        <v>0.0</v>
      </c>
    </row>
    <row r="291" ht="14.25" customHeight="1">
      <c r="A291" s="5"/>
      <c r="B291" s="5"/>
      <c r="C291" s="5" t="str">
        <f>IFERROR(__xludf.DUMMYFUNCTION("""COMPUTED_VALUE"""),"")</f>
        <v/>
      </c>
      <c r="D291" s="5">
        <v>0.0</v>
      </c>
    </row>
    <row r="292" ht="14.25" customHeight="1">
      <c r="A292" s="5"/>
      <c r="B292" s="5"/>
      <c r="C292" s="5" t="str">
        <f>IFERROR(__xludf.DUMMYFUNCTION("""COMPUTED_VALUE"""),"")</f>
        <v/>
      </c>
      <c r="D292" s="5">
        <v>0.0</v>
      </c>
    </row>
    <row r="293" ht="14.25" customHeight="1">
      <c r="A293" s="5"/>
      <c r="B293" s="5"/>
      <c r="C293" s="5" t="str">
        <f>IFERROR(__xludf.DUMMYFUNCTION("""COMPUTED_VALUE"""),"")</f>
        <v/>
      </c>
      <c r="D293" s="5">
        <v>0.0</v>
      </c>
    </row>
    <row r="294" ht="14.25" customHeight="1">
      <c r="A294" s="5"/>
      <c r="B294" s="5"/>
      <c r="C294" s="5" t="str">
        <f>IFERROR(__xludf.DUMMYFUNCTION("""COMPUTED_VALUE"""),"")</f>
        <v/>
      </c>
      <c r="D294" s="5">
        <v>0.0</v>
      </c>
    </row>
    <row r="295" ht="14.25" customHeight="1">
      <c r="A295" s="5"/>
      <c r="B295" s="5"/>
      <c r="C295" s="5" t="str">
        <f>IFERROR(__xludf.DUMMYFUNCTION("""COMPUTED_VALUE"""),"")</f>
        <v/>
      </c>
      <c r="D295" s="5">
        <v>0.0</v>
      </c>
    </row>
    <row r="296" ht="14.25" customHeight="1">
      <c r="A296" s="5"/>
      <c r="B296" s="5"/>
      <c r="C296" s="5" t="str">
        <f>IFERROR(__xludf.DUMMYFUNCTION("""COMPUTED_VALUE"""),"")</f>
        <v/>
      </c>
      <c r="D296" s="5">
        <v>0.0</v>
      </c>
    </row>
    <row r="297" ht="14.25" customHeight="1">
      <c r="A297" s="5"/>
      <c r="B297" s="5"/>
      <c r="C297" s="5" t="str">
        <f>IFERROR(__xludf.DUMMYFUNCTION("""COMPUTED_VALUE"""),"")</f>
        <v/>
      </c>
      <c r="D297" s="5">
        <v>0.0</v>
      </c>
    </row>
    <row r="298" ht="14.25" customHeight="1">
      <c r="A298" s="5"/>
      <c r="B298" s="5"/>
      <c r="C298" s="5" t="str">
        <f>IFERROR(__xludf.DUMMYFUNCTION("""COMPUTED_VALUE"""),"")</f>
        <v/>
      </c>
      <c r="D298" s="5">
        <v>0.0</v>
      </c>
    </row>
    <row r="299" ht="14.25" customHeight="1">
      <c r="A299" s="5"/>
      <c r="B299" s="5"/>
      <c r="C299" s="5" t="str">
        <f>IFERROR(__xludf.DUMMYFUNCTION("""COMPUTED_VALUE"""),"")</f>
        <v/>
      </c>
      <c r="D299" s="5">
        <v>0.0</v>
      </c>
    </row>
    <row r="300" ht="14.25" customHeight="1">
      <c r="A300" s="5"/>
      <c r="B300" s="5"/>
      <c r="C300" s="5" t="str">
        <f>IFERROR(__xludf.DUMMYFUNCTION("""COMPUTED_VALUE"""),"")</f>
        <v/>
      </c>
      <c r="D300" s="5">
        <v>0.0</v>
      </c>
    </row>
    <row r="301" ht="14.25" customHeight="1">
      <c r="A301" s="5"/>
      <c r="B301" s="5"/>
      <c r="C301" s="5" t="str">
        <f>IFERROR(__xludf.DUMMYFUNCTION("""COMPUTED_VALUE"""),"")</f>
        <v/>
      </c>
      <c r="D301" s="5">
        <v>0.0</v>
      </c>
    </row>
    <row r="302" ht="14.25" customHeight="1">
      <c r="A302" s="5"/>
      <c r="B302" s="5"/>
      <c r="C302" s="5" t="str">
        <f>IFERROR(__xludf.DUMMYFUNCTION("""COMPUTED_VALUE"""),"")</f>
        <v/>
      </c>
      <c r="D302" s="5">
        <v>0.0</v>
      </c>
    </row>
    <row r="303" ht="14.25" customHeight="1">
      <c r="A303" s="5"/>
      <c r="B303" s="5"/>
      <c r="C303" s="5" t="str">
        <f>IFERROR(__xludf.DUMMYFUNCTION("""COMPUTED_VALUE"""),"")</f>
        <v/>
      </c>
      <c r="D303" s="5">
        <v>0.0</v>
      </c>
    </row>
    <row r="304" ht="14.25" customHeight="1">
      <c r="A304" s="5"/>
      <c r="B304" s="5"/>
      <c r="C304" s="5" t="str">
        <f>IFERROR(__xludf.DUMMYFUNCTION("""COMPUTED_VALUE"""),"")</f>
        <v/>
      </c>
      <c r="D304" s="5">
        <v>0.0</v>
      </c>
    </row>
    <row r="305" ht="14.25" customHeight="1">
      <c r="A305" s="5"/>
      <c r="B305" s="5"/>
      <c r="C305" s="5" t="str">
        <f>IFERROR(__xludf.DUMMYFUNCTION("""COMPUTED_VALUE"""),"")</f>
        <v/>
      </c>
      <c r="D305" s="5">
        <v>0.0</v>
      </c>
    </row>
    <row r="306" ht="14.25" customHeight="1">
      <c r="A306" s="5"/>
      <c r="B306" s="5"/>
      <c r="C306" s="5" t="str">
        <f>IFERROR(__xludf.DUMMYFUNCTION("""COMPUTED_VALUE"""),"")</f>
        <v/>
      </c>
      <c r="D306" s="5">
        <v>0.0</v>
      </c>
    </row>
    <row r="307" ht="14.25" customHeight="1">
      <c r="A307" s="5"/>
      <c r="B307" s="5"/>
      <c r="C307" s="5" t="str">
        <f>IFERROR(__xludf.DUMMYFUNCTION("""COMPUTED_VALUE"""),"")</f>
        <v/>
      </c>
      <c r="D307" s="5">
        <v>0.0</v>
      </c>
    </row>
    <row r="308" ht="14.25" customHeight="1">
      <c r="A308" s="5"/>
      <c r="B308" s="5"/>
      <c r="C308" s="5" t="str">
        <f>IFERROR(__xludf.DUMMYFUNCTION("""COMPUTED_VALUE"""),"")</f>
        <v/>
      </c>
      <c r="D308" s="5">
        <v>0.0</v>
      </c>
    </row>
    <row r="309" ht="14.25" customHeight="1">
      <c r="A309" s="5"/>
      <c r="B309" s="5"/>
      <c r="C309" s="5" t="str">
        <f>IFERROR(__xludf.DUMMYFUNCTION("""COMPUTED_VALUE"""),"")</f>
        <v/>
      </c>
      <c r="D309" s="5">
        <v>0.0</v>
      </c>
    </row>
    <row r="310" ht="14.25" customHeight="1">
      <c r="A310" s="5"/>
      <c r="B310" s="5"/>
      <c r="C310" s="5" t="str">
        <f>IFERROR(__xludf.DUMMYFUNCTION("""COMPUTED_VALUE"""),"")</f>
        <v/>
      </c>
      <c r="D310" s="5">
        <v>0.0</v>
      </c>
    </row>
    <row r="311" ht="14.25" customHeight="1">
      <c r="A311" s="5"/>
      <c r="B311" s="5"/>
      <c r="C311" s="5" t="str">
        <f>IFERROR(__xludf.DUMMYFUNCTION("""COMPUTED_VALUE"""),"")</f>
        <v/>
      </c>
      <c r="D311" s="5">
        <v>0.0</v>
      </c>
    </row>
    <row r="312" ht="14.25" customHeight="1">
      <c r="A312" s="5"/>
      <c r="B312" s="5"/>
      <c r="C312" s="5" t="str">
        <f>IFERROR(__xludf.DUMMYFUNCTION("""COMPUTED_VALUE"""),"")</f>
        <v/>
      </c>
      <c r="D312" s="5">
        <v>0.0</v>
      </c>
    </row>
    <row r="313" ht="14.25" customHeight="1">
      <c r="A313" s="5"/>
      <c r="B313" s="5"/>
      <c r="C313" s="5" t="str">
        <f>IFERROR(__xludf.DUMMYFUNCTION("""COMPUTED_VALUE"""),"")</f>
        <v/>
      </c>
      <c r="D313" s="5">
        <v>0.0</v>
      </c>
    </row>
    <row r="314" ht="14.25" customHeight="1">
      <c r="A314" s="5"/>
      <c r="B314" s="5"/>
      <c r="C314" s="5" t="str">
        <f>IFERROR(__xludf.DUMMYFUNCTION("""COMPUTED_VALUE"""),"")</f>
        <v/>
      </c>
      <c r="D314" s="5">
        <v>0.0</v>
      </c>
    </row>
    <row r="315" ht="14.25" customHeight="1">
      <c r="A315" s="5"/>
      <c r="B315" s="5"/>
      <c r="C315" s="5" t="str">
        <f>IFERROR(__xludf.DUMMYFUNCTION("""COMPUTED_VALUE"""),"")</f>
        <v/>
      </c>
      <c r="D315" s="5">
        <v>0.0</v>
      </c>
    </row>
    <row r="316" ht="14.25" customHeight="1">
      <c r="A316" s="5"/>
      <c r="B316" s="5"/>
      <c r="C316" s="5" t="str">
        <f>IFERROR(__xludf.DUMMYFUNCTION("""COMPUTED_VALUE"""),"")</f>
        <v/>
      </c>
      <c r="D316" s="5">
        <v>0.0</v>
      </c>
    </row>
    <row r="317" ht="14.25" customHeight="1">
      <c r="A317" s="5"/>
      <c r="B317" s="5"/>
      <c r="C317" s="5" t="str">
        <f>IFERROR(__xludf.DUMMYFUNCTION("""COMPUTED_VALUE"""),"")</f>
        <v/>
      </c>
      <c r="D317" s="5">
        <v>0.0</v>
      </c>
    </row>
    <row r="318" ht="14.25" customHeight="1">
      <c r="A318" s="5"/>
      <c r="B318" s="5"/>
      <c r="C318" s="5" t="str">
        <f>IFERROR(__xludf.DUMMYFUNCTION("""COMPUTED_VALUE"""),"")</f>
        <v/>
      </c>
      <c r="D318" s="5">
        <v>0.0</v>
      </c>
    </row>
    <row r="319" ht="14.25" customHeight="1">
      <c r="A319" s="5"/>
      <c r="B319" s="5"/>
      <c r="C319" s="5" t="str">
        <f>IFERROR(__xludf.DUMMYFUNCTION("""COMPUTED_VALUE"""),"")</f>
        <v/>
      </c>
      <c r="D319" s="5">
        <v>0.0</v>
      </c>
    </row>
    <row r="320" ht="14.25" customHeight="1">
      <c r="A320" s="5"/>
      <c r="B320" s="5"/>
      <c r="C320" s="5" t="str">
        <f>IFERROR(__xludf.DUMMYFUNCTION("""COMPUTED_VALUE"""),"")</f>
        <v/>
      </c>
      <c r="D320" s="5">
        <v>0.0</v>
      </c>
    </row>
    <row r="321" ht="14.25" customHeight="1">
      <c r="A321" s="5"/>
      <c r="B321" s="5"/>
      <c r="C321" s="5" t="str">
        <f>IFERROR(__xludf.DUMMYFUNCTION("""COMPUTED_VALUE"""),"")</f>
        <v/>
      </c>
      <c r="D321" s="5">
        <v>0.0</v>
      </c>
    </row>
    <row r="322" ht="14.25" customHeight="1">
      <c r="A322" s="5"/>
      <c r="B322" s="5"/>
      <c r="C322" s="5" t="str">
        <f>IFERROR(__xludf.DUMMYFUNCTION("""COMPUTED_VALUE"""),"")</f>
        <v/>
      </c>
      <c r="D322" s="5">
        <v>0.0</v>
      </c>
    </row>
    <row r="323" ht="14.25" customHeight="1">
      <c r="A323" s="5"/>
      <c r="B323" s="5"/>
      <c r="C323" s="5" t="str">
        <f>IFERROR(__xludf.DUMMYFUNCTION("""COMPUTED_VALUE"""),"")</f>
        <v/>
      </c>
      <c r="D323" s="5">
        <v>0.0</v>
      </c>
    </row>
    <row r="324" ht="14.25" customHeight="1">
      <c r="A324" s="5"/>
      <c r="B324" s="5"/>
      <c r="C324" s="5" t="str">
        <f>IFERROR(__xludf.DUMMYFUNCTION("""COMPUTED_VALUE"""),"")</f>
        <v/>
      </c>
      <c r="D324" s="5">
        <v>0.0</v>
      </c>
    </row>
    <row r="325" ht="14.25" customHeight="1">
      <c r="A325" s="5"/>
      <c r="B325" s="5"/>
      <c r="C325" s="5" t="str">
        <f>IFERROR(__xludf.DUMMYFUNCTION("""COMPUTED_VALUE"""),"")</f>
        <v/>
      </c>
      <c r="D325" s="5">
        <v>0.0</v>
      </c>
    </row>
    <row r="326" ht="14.25" customHeight="1">
      <c r="A326" s="5"/>
      <c r="B326" s="5"/>
      <c r="C326" s="5" t="str">
        <f>IFERROR(__xludf.DUMMYFUNCTION("""COMPUTED_VALUE"""),"")</f>
        <v/>
      </c>
      <c r="D326" s="5">
        <v>0.0</v>
      </c>
    </row>
    <row r="327" ht="14.25" customHeight="1">
      <c r="A327" s="5"/>
      <c r="B327" s="5"/>
      <c r="C327" s="5" t="str">
        <f>IFERROR(__xludf.DUMMYFUNCTION("""COMPUTED_VALUE"""),"")</f>
        <v/>
      </c>
      <c r="D327" s="5">
        <v>0.0</v>
      </c>
    </row>
    <row r="328" ht="14.25" customHeight="1">
      <c r="A328" s="5"/>
      <c r="B328" s="5"/>
      <c r="C328" s="5" t="str">
        <f>IFERROR(__xludf.DUMMYFUNCTION("""COMPUTED_VALUE"""),"")</f>
        <v/>
      </c>
      <c r="D328" s="5">
        <v>0.0</v>
      </c>
    </row>
    <row r="329" ht="14.25" customHeight="1">
      <c r="A329" s="5"/>
      <c r="B329" s="5"/>
      <c r="C329" s="5" t="str">
        <f>IFERROR(__xludf.DUMMYFUNCTION("""COMPUTED_VALUE"""),"")</f>
        <v/>
      </c>
      <c r="D329" s="5">
        <v>0.0</v>
      </c>
    </row>
    <row r="330" ht="14.25" customHeight="1">
      <c r="A330" s="5"/>
      <c r="B330" s="5"/>
      <c r="C330" s="5" t="str">
        <f>IFERROR(__xludf.DUMMYFUNCTION("""COMPUTED_VALUE"""),"")</f>
        <v/>
      </c>
      <c r="D330" s="5">
        <v>0.0</v>
      </c>
    </row>
    <row r="331" ht="14.25" customHeight="1">
      <c r="A331" s="5"/>
      <c r="B331" s="5"/>
      <c r="C331" s="5" t="str">
        <f>IFERROR(__xludf.DUMMYFUNCTION("""COMPUTED_VALUE"""),"")</f>
        <v/>
      </c>
      <c r="D331" s="5">
        <v>0.0</v>
      </c>
    </row>
    <row r="332" ht="14.25" customHeight="1">
      <c r="A332" s="5"/>
      <c r="B332" s="5"/>
      <c r="C332" s="5" t="str">
        <f>IFERROR(__xludf.DUMMYFUNCTION("""COMPUTED_VALUE"""),"")</f>
        <v/>
      </c>
      <c r="D332" s="5">
        <v>0.0</v>
      </c>
    </row>
    <row r="333" ht="14.25" customHeight="1">
      <c r="A333" s="5"/>
      <c r="B333" s="5"/>
      <c r="C333" s="5" t="str">
        <f>IFERROR(__xludf.DUMMYFUNCTION("""COMPUTED_VALUE"""),"")</f>
        <v/>
      </c>
      <c r="D333" s="5">
        <v>0.0</v>
      </c>
    </row>
    <row r="334" ht="14.25" customHeight="1">
      <c r="A334" s="5"/>
      <c r="B334" s="5"/>
      <c r="C334" s="5" t="str">
        <f>IFERROR(__xludf.DUMMYFUNCTION("""COMPUTED_VALUE"""),"")</f>
        <v/>
      </c>
      <c r="D334" s="5">
        <v>0.0</v>
      </c>
    </row>
    <row r="335" ht="14.25" customHeight="1">
      <c r="A335" s="5"/>
      <c r="B335" s="5"/>
      <c r="C335" s="5" t="str">
        <f>IFERROR(__xludf.DUMMYFUNCTION("""COMPUTED_VALUE"""),"")</f>
        <v/>
      </c>
      <c r="D335" s="5">
        <v>0.0</v>
      </c>
    </row>
    <row r="336" ht="14.25" customHeight="1">
      <c r="A336" s="5"/>
      <c r="B336" s="5"/>
      <c r="C336" s="5" t="str">
        <f>IFERROR(__xludf.DUMMYFUNCTION("""COMPUTED_VALUE"""),"")</f>
        <v/>
      </c>
      <c r="D336" s="5">
        <v>0.0</v>
      </c>
    </row>
    <row r="337" ht="14.25" customHeight="1">
      <c r="A337" s="5"/>
      <c r="B337" s="5"/>
      <c r="C337" s="5" t="str">
        <f>IFERROR(__xludf.DUMMYFUNCTION("""COMPUTED_VALUE"""),"")</f>
        <v/>
      </c>
      <c r="D337" s="5">
        <v>0.0</v>
      </c>
    </row>
    <row r="338" ht="14.25" customHeight="1">
      <c r="A338" s="5"/>
      <c r="B338" s="5"/>
      <c r="C338" s="5" t="str">
        <f>IFERROR(__xludf.DUMMYFUNCTION("""COMPUTED_VALUE"""),"")</f>
        <v/>
      </c>
      <c r="D338" s="5">
        <v>0.0</v>
      </c>
    </row>
    <row r="339" ht="14.25" customHeight="1">
      <c r="A339" s="5"/>
      <c r="B339" s="5"/>
      <c r="C339" s="5" t="str">
        <f>IFERROR(__xludf.DUMMYFUNCTION("""COMPUTED_VALUE"""),"")</f>
        <v/>
      </c>
      <c r="D339" s="5">
        <v>0.0</v>
      </c>
    </row>
    <row r="340" ht="14.25" customHeight="1">
      <c r="A340" s="5"/>
      <c r="B340" s="5"/>
      <c r="C340" s="5" t="str">
        <f>IFERROR(__xludf.DUMMYFUNCTION("""COMPUTED_VALUE"""),"")</f>
        <v/>
      </c>
      <c r="D340" s="5">
        <v>0.0</v>
      </c>
    </row>
    <row r="341" ht="14.25" customHeight="1">
      <c r="A341" s="5"/>
      <c r="B341" s="5"/>
      <c r="C341" s="5" t="str">
        <f>IFERROR(__xludf.DUMMYFUNCTION("""COMPUTED_VALUE"""),"")</f>
        <v/>
      </c>
      <c r="D341" s="5">
        <v>0.0</v>
      </c>
    </row>
    <row r="342" ht="14.25" customHeight="1">
      <c r="A342" s="5"/>
      <c r="B342" s="5"/>
      <c r="C342" s="5" t="str">
        <f>IFERROR(__xludf.DUMMYFUNCTION("""COMPUTED_VALUE"""),"")</f>
        <v/>
      </c>
      <c r="D342" s="5">
        <v>0.0</v>
      </c>
    </row>
    <row r="343" ht="14.25" customHeight="1">
      <c r="A343" s="5"/>
      <c r="B343" s="5"/>
      <c r="C343" s="5" t="str">
        <f>IFERROR(__xludf.DUMMYFUNCTION("""COMPUTED_VALUE"""),"")</f>
        <v/>
      </c>
      <c r="D343" s="5">
        <v>0.0</v>
      </c>
    </row>
    <row r="344" ht="14.25" customHeight="1">
      <c r="A344" s="5"/>
      <c r="B344" s="5"/>
      <c r="C344" s="5" t="str">
        <f>IFERROR(__xludf.DUMMYFUNCTION("""COMPUTED_VALUE"""),"")</f>
        <v/>
      </c>
      <c r="D344" s="5">
        <v>0.0</v>
      </c>
    </row>
    <row r="345" ht="14.25" customHeight="1">
      <c r="A345" s="5"/>
      <c r="B345" s="5"/>
      <c r="C345" s="5" t="str">
        <f>IFERROR(__xludf.DUMMYFUNCTION("""COMPUTED_VALUE"""),"")</f>
        <v/>
      </c>
      <c r="D345" s="5">
        <v>0.0</v>
      </c>
    </row>
    <row r="346" ht="14.25" customHeight="1">
      <c r="A346" s="5"/>
      <c r="B346" s="5"/>
      <c r="C346" s="5" t="str">
        <f>IFERROR(__xludf.DUMMYFUNCTION("""COMPUTED_VALUE"""),"")</f>
        <v/>
      </c>
      <c r="D346" s="5">
        <v>0.0</v>
      </c>
    </row>
    <row r="347" ht="14.25" customHeight="1">
      <c r="A347" s="5"/>
      <c r="B347" s="5"/>
      <c r="C347" s="5" t="str">
        <f>IFERROR(__xludf.DUMMYFUNCTION("""COMPUTED_VALUE"""),"")</f>
        <v/>
      </c>
      <c r="D347" s="5">
        <v>0.0</v>
      </c>
    </row>
    <row r="348" ht="14.25" customHeight="1">
      <c r="A348" s="5"/>
      <c r="B348" s="5"/>
      <c r="C348" s="5" t="str">
        <f>IFERROR(__xludf.DUMMYFUNCTION("""COMPUTED_VALUE"""),"")</f>
        <v/>
      </c>
      <c r="D348" s="5">
        <v>0.0</v>
      </c>
    </row>
    <row r="349" ht="14.25" customHeight="1">
      <c r="A349" s="5"/>
      <c r="B349" s="5"/>
      <c r="C349" s="5" t="str">
        <f>IFERROR(__xludf.DUMMYFUNCTION("""COMPUTED_VALUE"""),"")</f>
        <v/>
      </c>
      <c r="D349" s="5">
        <v>0.0</v>
      </c>
    </row>
    <row r="350" ht="14.25" customHeight="1">
      <c r="A350" s="5"/>
      <c r="B350" s="5"/>
      <c r="C350" s="5" t="str">
        <f>IFERROR(__xludf.DUMMYFUNCTION("""COMPUTED_VALUE"""),"")</f>
        <v/>
      </c>
      <c r="D350" s="5">
        <v>0.0</v>
      </c>
    </row>
    <row r="351" ht="14.25" customHeight="1">
      <c r="A351" s="5"/>
      <c r="B351" s="5"/>
      <c r="C351" s="5" t="str">
        <f>IFERROR(__xludf.DUMMYFUNCTION("""COMPUTED_VALUE"""),"")</f>
        <v/>
      </c>
      <c r="D351" s="5">
        <v>0.0</v>
      </c>
    </row>
    <row r="352" ht="14.25" customHeight="1">
      <c r="A352" s="5"/>
      <c r="B352" s="5"/>
      <c r="C352" s="5" t="str">
        <f>IFERROR(__xludf.DUMMYFUNCTION("""COMPUTED_VALUE"""),"")</f>
        <v/>
      </c>
      <c r="D352" s="5">
        <v>0.0</v>
      </c>
    </row>
    <row r="353" ht="14.25" customHeight="1">
      <c r="A353" s="5"/>
      <c r="B353" s="5"/>
      <c r="C353" s="5" t="str">
        <f>IFERROR(__xludf.DUMMYFUNCTION("""COMPUTED_VALUE"""),"")</f>
        <v/>
      </c>
      <c r="D353" s="5">
        <v>0.0</v>
      </c>
    </row>
    <row r="354" ht="14.25" customHeight="1">
      <c r="A354" s="5"/>
      <c r="B354" s="5"/>
      <c r="C354" s="5" t="str">
        <f>IFERROR(__xludf.DUMMYFUNCTION("""COMPUTED_VALUE"""),"")</f>
        <v/>
      </c>
      <c r="D354" s="5">
        <v>0.0</v>
      </c>
    </row>
    <row r="355" ht="14.25" customHeight="1">
      <c r="A355" s="5"/>
      <c r="B355" s="5"/>
      <c r="C355" s="5" t="str">
        <f>IFERROR(__xludf.DUMMYFUNCTION("""COMPUTED_VALUE"""),"")</f>
        <v/>
      </c>
      <c r="D355" s="5">
        <v>0.0</v>
      </c>
    </row>
    <row r="356" ht="14.25" customHeight="1">
      <c r="A356" s="5"/>
      <c r="B356" s="5"/>
      <c r="C356" s="5" t="str">
        <f>IFERROR(__xludf.DUMMYFUNCTION("""COMPUTED_VALUE"""),"")</f>
        <v/>
      </c>
      <c r="D356" s="5">
        <v>0.0</v>
      </c>
    </row>
    <row r="357" ht="14.25" customHeight="1">
      <c r="A357" s="5"/>
      <c r="B357" s="5"/>
      <c r="C357" s="5" t="str">
        <f>IFERROR(__xludf.DUMMYFUNCTION("""COMPUTED_VALUE"""),"")</f>
        <v/>
      </c>
      <c r="D357" s="5">
        <v>0.0</v>
      </c>
    </row>
    <row r="358" ht="14.25" customHeight="1">
      <c r="A358" s="5"/>
      <c r="B358" s="5"/>
      <c r="C358" s="5" t="str">
        <f>IFERROR(__xludf.DUMMYFUNCTION("""COMPUTED_VALUE"""),"")</f>
        <v/>
      </c>
      <c r="D358" s="5">
        <v>0.0</v>
      </c>
    </row>
    <row r="359" ht="14.25" customHeight="1">
      <c r="A359" s="5"/>
      <c r="B359" s="5"/>
      <c r="C359" s="5" t="str">
        <f>IFERROR(__xludf.DUMMYFUNCTION("""COMPUTED_VALUE"""),"")</f>
        <v/>
      </c>
      <c r="D359" s="5">
        <v>0.0</v>
      </c>
    </row>
    <row r="360" ht="14.25" customHeight="1">
      <c r="A360" s="5"/>
      <c r="B360" s="5"/>
      <c r="C360" s="5" t="str">
        <f>IFERROR(__xludf.DUMMYFUNCTION("""COMPUTED_VALUE"""),"")</f>
        <v/>
      </c>
      <c r="D360" s="5">
        <v>0.0</v>
      </c>
    </row>
    <row r="361" ht="14.25" customHeight="1">
      <c r="A361" s="5"/>
      <c r="B361" s="5"/>
      <c r="C361" s="5" t="str">
        <f>IFERROR(__xludf.DUMMYFUNCTION("""COMPUTED_VALUE"""),"")</f>
        <v/>
      </c>
      <c r="D361" s="5">
        <v>0.0</v>
      </c>
    </row>
    <row r="362" ht="14.25" customHeight="1">
      <c r="A362" s="5"/>
      <c r="B362" s="5"/>
      <c r="C362" s="5" t="str">
        <f>IFERROR(__xludf.DUMMYFUNCTION("""COMPUTED_VALUE"""),"")</f>
        <v/>
      </c>
      <c r="D362" s="5">
        <v>0.0</v>
      </c>
    </row>
    <row r="363" ht="14.25" customHeight="1">
      <c r="A363" s="5"/>
      <c r="B363" s="5"/>
      <c r="C363" s="5" t="str">
        <f>IFERROR(__xludf.DUMMYFUNCTION("""COMPUTED_VALUE"""),"")</f>
        <v/>
      </c>
      <c r="D363" s="5">
        <v>0.0</v>
      </c>
    </row>
    <row r="364" ht="14.25" customHeight="1">
      <c r="A364" s="5"/>
      <c r="B364" s="5"/>
      <c r="C364" s="5" t="str">
        <f>IFERROR(__xludf.DUMMYFUNCTION("""COMPUTED_VALUE"""),"")</f>
        <v/>
      </c>
      <c r="D364" s="5">
        <v>0.0</v>
      </c>
    </row>
    <row r="365" ht="14.25" customHeight="1">
      <c r="A365" s="5"/>
      <c r="B365" s="5"/>
      <c r="C365" s="5" t="str">
        <f>IFERROR(__xludf.DUMMYFUNCTION("""COMPUTED_VALUE"""),"")</f>
        <v/>
      </c>
      <c r="D365" s="5">
        <v>0.0</v>
      </c>
    </row>
    <row r="366" ht="14.25" customHeight="1">
      <c r="A366" s="5"/>
      <c r="B366" s="5"/>
      <c r="C366" s="5" t="str">
        <f>IFERROR(__xludf.DUMMYFUNCTION("""COMPUTED_VALUE"""),"")</f>
        <v/>
      </c>
      <c r="D366" s="5">
        <v>0.0</v>
      </c>
    </row>
    <row r="367" ht="14.25" customHeight="1">
      <c r="A367" s="5"/>
      <c r="B367" s="5"/>
      <c r="C367" s="5" t="str">
        <f>IFERROR(__xludf.DUMMYFUNCTION("""COMPUTED_VALUE"""),"")</f>
        <v/>
      </c>
      <c r="D367" s="5">
        <v>0.0</v>
      </c>
    </row>
    <row r="368" ht="14.25" customHeight="1">
      <c r="A368" s="5"/>
      <c r="B368" s="5"/>
      <c r="C368" s="5" t="str">
        <f>IFERROR(__xludf.DUMMYFUNCTION("""COMPUTED_VALUE"""),"")</f>
        <v/>
      </c>
      <c r="D368" s="5">
        <v>0.0</v>
      </c>
    </row>
    <row r="369" ht="14.25" customHeight="1">
      <c r="A369" s="5"/>
      <c r="B369" s="5"/>
      <c r="C369" s="5" t="str">
        <f>IFERROR(__xludf.DUMMYFUNCTION("""COMPUTED_VALUE"""),"")</f>
        <v/>
      </c>
      <c r="D369" s="5">
        <v>0.0</v>
      </c>
    </row>
    <row r="370" ht="14.25" customHeight="1">
      <c r="A370" s="5"/>
      <c r="B370" s="5"/>
      <c r="C370" s="5" t="str">
        <f>IFERROR(__xludf.DUMMYFUNCTION("""COMPUTED_VALUE"""),"")</f>
        <v/>
      </c>
      <c r="D370" s="5">
        <v>0.0</v>
      </c>
    </row>
    <row r="371" ht="14.25" customHeight="1">
      <c r="A371" s="5"/>
      <c r="B371" s="5"/>
      <c r="C371" s="5" t="str">
        <f>IFERROR(__xludf.DUMMYFUNCTION("""COMPUTED_VALUE"""),"")</f>
        <v/>
      </c>
      <c r="D371" s="5">
        <v>0.0</v>
      </c>
    </row>
    <row r="372" ht="14.25" customHeight="1">
      <c r="A372" s="5"/>
      <c r="B372" s="5"/>
      <c r="C372" s="5" t="str">
        <f>IFERROR(__xludf.DUMMYFUNCTION("""COMPUTED_VALUE"""),"")</f>
        <v/>
      </c>
      <c r="D372" s="5">
        <v>0.0</v>
      </c>
    </row>
    <row r="373" ht="14.25" customHeight="1">
      <c r="A373" s="5"/>
      <c r="B373" s="5"/>
      <c r="C373" s="5" t="str">
        <f>IFERROR(__xludf.DUMMYFUNCTION("""COMPUTED_VALUE"""),"")</f>
        <v/>
      </c>
      <c r="D373" s="5">
        <v>0.0</v>
      </c>
    </row>
    <row r="374" ht="14.25" customHeight="1">
      <c r="A374" s="5"/>
      <c r="B374" s="5"/>
      <c r="C374" s="5" t="str">
        <f>IFERROR(__xludf.DUMMYFUNCTION("""COMPUTED_VALUE"""),"")</f>
        <v/>
      </c>
      <c r="D374" s="5">
        <v>0.0</v>
      </c>
    </row>
    <row r="375" ht="14.25" customHeight="1">
      <c r="A375" s="5"/>
      <c r="B375" s="5"/>
      <c r="C375" s="5" t="str">
        <f>IFERROR(__xludf.DUMMYFUNCTION("""COMPUTED_VALUE"""),"")</f>
        <v/>
      </c>
      <c r="D375" s="5">
        <v>0.0</v>
      </c>
    </row>
    <row r="376" ht="14.25" customHeight="1">
      <c r="A376" s="5"/>
      <c r="B376" s="5"/>
      <c r="C376" s="5" t="str">
        <f>IFERROR(__xludf.DUMMYFUNCTION("""COMPUTED_VALUE"""),"")</f>
        <v/>
      </c>
      <c r="D376" s="5">
        <v>0.0</v>
      </c>
    </row>
    <row r="377" ht="14.25" customHeight="1">
      <c r="A377" s="5"/>
      <c r="B377" s="5"/>
      <c r="C377" s="5" t="str">
        <f>IFERROR(__xludf.DUMMYFUNCTION("""COMPUTED_VALUE"""),"")</f>
        <v/>
      </c>
      <c r="D377" s="5">
        <v>0.0</v>
      </c>
    </row>
    <row r="378" ht="14.25" customHeight="1">
      <c r="A378" s="5"/>
      <c r="B378" s="5"/>
      <c r="C378" s="5" t="str">
        <f>IFERROR(__xludf.DUMMYFUNCTION("""COMPUTED_VALUE"""),"")</f>
        <v/>
      </c>
      <c r="D378" s="5">
        <v>0.0</v>
      </c>
    </row>
    <row r="379" ht="14.25" customHeight="1">
      <c r="A379" s="5"/>
      <c r="B379" s="5"/>
      <c r="C379" s="5" t="str">
        <f>IFERROR(__xludf.DUMMYFUNCTION("""COMPUTED_VALUE"""),"")</f>
        <v/>
      </c>
      <c r="D379" s="5">
        <v>0.0</v>
      </c>
    </row>
    <row r="380" ht="14.25" customHeight="1">
      <c r="A380" s="5"/>
      <c r="B380" s="5"/>
      <c r="C380" s="5" t="str">
        <f>IFERROR(__xludf.DUMMYFUNCTION("""COMPUTED_VALUE"""),"")</f>
        <v/>
      </c>
      <c r="D380" s="5">
        <v>0.0</v>
      </c>
    </row>
    <row r="381" ht="14.25" customHeight="1">
      <c r="A381" s="5"/>
      <c r="B381" s="5"/>
      <c r="C381" s="5" t="str">
        <f>IFERROR(__xludf.DUMMYFUNCTION("""COMPUTED_VALUE"""),"")</f>
        <v/>
      </c>
      <c r="D381" s="5">
        <v>0.0</v>
      </c>
    </row>
    <row r="382" ht="14.25" customHeight="1">
      <c r="A382" s="5"/>
      <c r="B382" s="5"/>
      <c r="C382" s="5" t="str">
        <f>IFERROR(__xludf.DUMMYFUNCTION("""COMPUTED_VALUE"""),"")</f>
        <v/>
      </c>
      <c r="D382" s="5">
        <v>0.0</v>
      </c>
    </row>
    <row r="383" ht="14.25" customHeight="1">
      <c r="A383" s="5"/>
      <c r="B383" s="5"/>
      <c r="C383" s="5" t="str">
        <f>IFERROR(__xludf.DUMMYFUNCTION("""COMPUTED_VALUE"""),"")</f>
        <v/>
      </c>
      <c r="D383" s="5">
        <v>0.0</v>
      </c>
    </row>
    <row r="384" ht="14.25" customHeight="1">
      <c r="A384" s="5"/>
      <c r="B384" s="5"/>
      <c r="C384" s="5" t="str">
        <f>IFERROR(__xludf.DUMMYFUNCTION("""COMPUTED_VALUE"""),"")</f>
        <v/>
      </c>
      <c r="D384" s="5">
        <v>0.0</v>
      </c>
    </row>
    <row r="385" ht="14.25" customHeight="1">
      <c r="A385" s="5"/>
      <c r="B385" s="5"/>
      <c r="C385" s="5" t="str">
        <f>IFERROR(__xludf.DUMMYFUNCTION("""COMPUTED_VALUE"""),"")</f>
        <v/>
      </c>
      <c r="D385" s="5">
        <v>0.0</v>
      </c>
    </row>
    <row r="386" ht="14.25" customHeight="1">
      <c r="A386" s="5"/>
      <c r="B386" s="5"/>
      <c r="C386" s="5" t="str">
        <f>IFERROR(__xludf.DUMMYFUNCTION("""COMPUTED_VALUE"""),"")</f>
        <v/>
      </c>
      <c r="D386" s="5">
        <v>0.0</v>
      </c>
    </row>
    <row r="387" ht="14.25" customHeight="1">
      <c r="A387" s="5"/>
      <c r="B387" s="5"/>
      <c r="C387" s="5" t="str">
        <f>IFERROR(__xludf.DUMMYFUNCTION("""COMPUTED_VALUE"""),"")</f>
        <v/>
      </c>
      <c r="D387" s="5">
        <v>0.0</v>
      </c>
    </row>
    <row r="388" ht="14.25" customHeight="1">
      <c r="A388" s="5"/>
      <c r="B388" s="5"/>
      <c r="C388" s="5" t="str">
        <f>IFERROR(__xludf.DUMMYFUNCTION("""COMPUTED_VALUE"""),"")</f>
        <v/>
      </c>
      <c r="D388" s="5">
        <v>0.0</v>
      </c>
    </row>
    <row r="389" ht="14.25" customHeight="1">
      <c r="A389" s="5"/>
      <c r="B389" s="5"/>
      <c r="C389" s="5" t="str">
        <f>IFERROR(__xludf.DUMMYFUNCTION("""COMPUTED_VALUE"""),"")</f>
        <v/>
      </c>
      <c r="D389" s="5">
        <v>0.0</v>
      </c>
    </row>
    <row r="390" ht="14.25" customHeight="1">
      <c r="A390" s="5"/>
      <c r="B390" s="5"/>
      <c r="C390" s="5" t="str">
        <f>IFERROR(__xludf.DUMMYFUNCTION("""COMPUTED_VALUE"""),"")</f>
        <v/>
      </c>
      <c r="D390" s="5">
        <v>0.0</v>
      </c>
    </row>
    <row r="391" ht="14.25" customHeight="1">
      <c r="A391" s="5"/>
      <c r="B391" s="5"/>
      <c r="C391" s="5" t="str">
        <f>IFERROR(__xludf.DUMMYFUNCTION("""COMPUTED_VALUE"""),"")</f>
        <v/>
      </c>
      <c r="D391" s="5">
        <v>0.0</v>
      </c>
    </row>
    <row r="392" ht="14.25" customHeight="1">
      <c r="A392" s="5"/>
      <c r="B392" s="5"/>
      <c r="C392" s="5" t="str">
        <f>IFERROR(__xludf.DUMMYFUNCTION("""COMPUTED_VALUE"""),"")</f>
        <v/>
      </c>
      <c r="D392" s="5">
        <v>0.0</v>
      </c>
    </row>
    <row r="393" ht="14.25" customHeight="1">
      <c r="A393" s="5"/>
      <c r="B393" s="5"/>
      <c r="C393" s="5" t="str">
        <f>IFERROR(__xludf.DUMMYFUNCTION("""COMPUTED_VALUE"""),"")</f>
        <v/>
      </c>
      <c r="D393" s="5">
        <v>0.0</v>
      </c>
    </row>
    <row r="394" ht="14.25" customHeight="1">
      <c r="A394" s="5"/>
      <c r="B394" s="5"/>
      <c r="C394" s="5" t="str">
        <f>IFERROR(__xludf.DUMMYFUNCTION("""COMPUTED_VALUE"""),"")</f>
        <v/>
      </c>
      <c r="D394" s="5">
        <v>0.0</v>
      </c>
    </row>
    <row r="395" ht="14.25" customHeight="1">
      <c r="A395" s="5"/>
      <c r="B395" s="5"/>
      <c r="C395" s="5" t="str">
        <f>IFERROR(__xludf.DUMMYFUNCTION("""COMPUTED_VALUE"""),"")</f>
        <v/>
      </c>
      <c r="D395" s="5">
        <v>0.0</v>
      </c>
    </row>
    <row r="396" ht="14.25" customHeight="1">
      <c r="A396" s="5"/>
      <c r="B396" s="5"/>
      <c r="C396" s="5" t="str">
        <f>IFERROR(__xludf.DUMMYFUNCTION("""COMPUTED_VALUE"""),"")</f>
        <v/>
      </c>
      <c r="D396" s="5">
        <v>0.0</v>
      </c>
    </row>
    <row r="397" ht="14.25" customHeight="1">
      <c r="A397" s="5"/>
      <c r="B397" s="5"/>
      <c r="C397" s="5" t="str">
        <f>IFERROR(__xludf.DUMMYFUNCTION("""COMPUTED_VALUE"""),"")</f>
        <v/>
      </c>
      <c r="D397" s="5">
        <v>0.0</v>
      </c>
    </row>
    <row r="398" ht="14.25" customHeight="1">
      <c r="A398" s="5"/>
      <c r="B398" s="5"/>
      <c r="C398" s="5" t="str">
        <f>IFERROR(__xludf.DUMMYFUNCTION("""COMPUTED_VALUE"""),"")</f>
        <v/>
      </c>
      <c r="D398" s="5">
        <v>0.0</v>
      </c>
    </row>
    <row r="399" ht="14.25" customHeight="1">
      <c r="A399" s="5"/>
      <c r="B399" s="5"/>
      <c r="C399" s="5" t="str">
        <f>IFERROR(__xludf.DUMMYFUNCTION("""COMPUTED_VALUE"""),"")</f>
        <v/>
      </c>
      <c r="D399" s="5">
        <v>0.0</v>
      </c>
    </row>
    <row r="400" ht="14.25" customHeight="1">
      <c r="A400" s="5"/>
      <c r="B400" s="5"/>
      <c r="C400" s="5" t="str">
        <f>IFERROR(__xludf.DUMMYFUNCTION("""COMPUTED_VALUE"""),"")</f>
        <v/>
      </c>
      <c r="D400" s="5">
        <v>0.0</v>
      </c>
    </row>
    <row r="401" ht="14.25" customHeight="1">
      <c r="A401" s="5"/>
      <c r="B401" s="5"/>
      <c r="C401" s="5" t="str">
        <f>IFERROR(__xludf.DUMMYFUNCTION("""COMPUTED_VALUE"""),"")</f>
        <v/>
      </c>
      <c r="D401" s="5">
        <v>0.0</v>
      </c>
    </row>
    <row r="402" ht="14.25" customHeight="1">
      <c r="A402" s="5"/>
      <c r="B402" s="5"/>
      <c r="C402" s="5" t="str">
        <f>IFERROR(__xludf.DUMMYFUNCTION("""COMPUTED_VALUE"""),"")</f>
        <v/>
      </c>
      <c r="D402" s="5">
        <v>0.0</v>
      </c>
    </row>
    <row r="403" ht="14.25" customHeight="1">
      <c r="A403" s="5"/>
      <c r="B403" s="5"/>
      <c r="C403" s="5" t="str">
        <f>IFERROR(__xludf.DUMMYFUNCTION("""COMPUTED_VALUE"""),"")</f>
        <v/>
      </c>
      <c r="D403" s="5">
        <v>0.0</v>
      </c>
    </row>
    <row r="404" ht="14.25" customHeight="1">
      <c r="A404" s="5"/>
      <c r="B404" s="5"/>
      <c r="C404" s="5" t="str">
        <f>IFERROR(__xludf.DUMMYFUNCTION("""COMPUTED_VALUE"""),"")</f>
        <v/>
      </c>
      <c r="D404" s="5">
        <v>0.0</v>
      </c>
    </row>
    <row r="405" ht="14.25" customHeight="1">
      <c r="A405" s="5"/>
      <c r="B405" s="5"/>
      <c r="C405" s="5" t="str">
        <f>IFERROR(__xludf.DUMMYFUNCTION("""COMPUTED_VALUE"""),"")</f>
        <v/>
      </c>
      <c r="D405" s="5">
        <v>0.0</v>
      </c>
    </row>
    <row r="406" ht="14.25" customHeight="1">
      <c r="A406" s="5"/>
      <c r="B406" s="5"/>
      <c r="C406" s="5" t="str">
        <f>IFERROR(__xludf.DUMMYFUNCTION("""COMPUTED_VALUE"""),"")</f>
        <v/>
      </c>
      <c r="D406" s="5">
        <v>0.0</v>
      </c>
    </row>
    <row r="407" ht="14.25" customHeight="1">
      <c r="A407" s="5"/>
      <c r="B407" s="5"/>
      <c r="C407" s="5" t="str">
        <f>IFERROR(__xludf.DUMMYFUNCTION("""COMPUTED_VALUE"""),"")</f>
        <v/>
      </c>
      <c r="D407" s="5">
        <v>0.0</v>
      </c>
    </row>
    <row r="408" ht="14.25" customHeight="1">
      <c r="A408" s="5"/>
      <c r="B408" s="5"/>
      <c r="C408" s="5" t="str">
        <f>IFERROR(__xludf.DUMMYFUNCTION("""COMPUTED_VALUE"""),"")</f>
        <v/>
      </c>
      <c r="D408" s="5">
        <v>0.0</v>
      </c>
    </row>
    <row r="409" ht="14.25" customHeight="1">
      <c r="A409" s="5"/>
      <c r="B409" s="5"/>
      <c r="C409" s="5" t="str">
        <f>IFERROR(__xludf.DUMMYFUNCTION("""COMPUTED_VALUE"""),"")</f>
        <v/>
      </c>
      <c r="D409" s="5">
        <v>0.0</v>
      </c>
    </row>
    <row r="410" ht="14.25" customHeight="1">
      <c r="A410" s="5"/>
      <c r="B410" s="5"/>
      <c r="C410" s="5" t="str">
        <f>IFERROR(__xludf.DUMMYFUNCTION("""COMPUTED_VALUE"""),"")</f>
        <v/>
      </c>
      <c r="D410" s="5">
        <v>0.0</v>
      </c>
    </row>
    <row r="411" ht="14.25" customHeight="1">
      <c r="A411" s="5"/>
      <c r="B411" s="5"/>
      <c r="C411" s="5" t="str">
        <f>IFERROR(__xludf.DUMMYFUNCTION("""COMPUTED_VALUE"""),"")</f>
        <v/>
      </c>
      <c r="D411" s="5">
        <v>0.0</v>
      </c>
    </row>
    <row r="412" ht="14.25" customHeight="1">
      <c r="A412" s="5"/>
      <c r="B412" s="5"/>
      <c r="C412" s="5" t="str">
        <f>IFERROR(__xludf.DUMMYFUNCTION("""COMPUTED_VALUE"""),"")</f>
        <v/>
      </c>
      <c r="D412" s="5">
        <v>0.0</v>
      </c>
    </row>
    <row r="413" ht="14.25" customHeight="1">
      <c r="A413" s="5"/>
      <c r="B413" s="5"/>
      <c r="C413" s="5" t="str">
        <f>IFERROR(__xludf.DUMMYFUNCTION("""COMPUTED_VALUE"""),"")</f>
        <v/>
      </c>
      <c r="D413" s="5">
        <v>0.0</v>
      </c>
    </row>
    <row r="414" ht="14.25" customHeight="1">
      <c r="A414" s="5"/>
      <c r="B414" s="5"/>
      <c r="C414" s="5" t="str">
        <f>IFERROR(__xludf.DUMMYFUNCTION("""COMPUTED_VALUE"""),"")</f>
        <v/>
      </c>
      <c r="D414" s="5">
        <v>0.0</v>
      </c>
    </row>
    <row r="415" ht="14.25" customHeight="1">
      <c r="A415" s="5"/>
      <c r="B415" s="5"/>
      <c r="C415" s="5" t="str">
        <f>IFERROR(__xludf.DUMMYFUNCTION("""COMPUTED_VALUE"""),"")</f>
        <v/>
      </c>
      <c r="D415" s="5">
        <v>0.0</v>
      </c>
    </row>
    <row r="416" ht="14.25" customHeight="1">
      <c r="A416" s="5"/>
      <c r="B416" s="5"/>
      <c r="C416" s="5" t="str">
        <f>IFERROR(__xludf.DUMMYFUNCTION("""COMPUTED_VALUE"""),"")</f>
        <v/>
      </c>
      <c r="D416" s="5">
        <v>0.0</v>
      </c>
    </row>
    <row r="417" ht="14.25" customHeight="1">
      <c r="A417" s="5"/>
      <c r="B417" s="5"/>
      <c r="C417" s="5" t="str">
        <f>IFERROR(__xludf.DUMMYFUNCTION("""COMPUTED_VALUE"""),"")</f>
        <v/>
      </c>
      <c r="D417" s="5">
        <v>0.0</v>
      </c>
    </row>
    <row r="418" ht="14.25" customHeight="1">
      <c r="A418" s="5"/>
      <c r="B418" s="5"/>
      <c r="C418" s="5" t="str">
        <f>IFERROR(__xludf.DUMMYFUNCTION("""COMPUTED_VALUE"""),"")</f>
        <v/>
      </c>
      <c r="D418" s="5">
        <v>0.0</v>
      </c>
    </row>
    <row r="419" ht="14.25" customHeight="1">
      <c r="A419" s="5"/>
      <c r="B419" s="5"/>
      <c r="C419" s="5" t="str">
        <f>IFERROR(__xludf.DUMMYFUNCTION("""COMPUTED_VALUE"""),"")</f>
        <v/>
      </c>
      <c r="D419" s="5">
        <v>0.0</v>
      </c>
    </row>
    <row r="420" ht="14.25" customHeight="1">
      <c r="A420" s="5"/>
      <c r="B420" s="5"/>
      <c r="C420" s="5" t="str">
        <f>IFERROR(__xludf.DUMMYFUNCTION("""COMPUTED_VALUE"""),"")</f>
        <v/>
      </c>
      <c r="D420" s="5">
        <v>0.0</v>
      </c>
    </row>
    <row r="421" ht="14.25" customHeight="1">
      <c r="A421" s="5"/>
      <c r="B421" s="5"/>
      <c r="C421" s="5" t="str">
        <f>IFERROR(__xludf.DUMMYFUNCTION("""COMPUTED_VALUE"""),"")</f>
        <v/>
      </c>
      <c r="D421" s="5">
        <v>0.0</v>
      </c>
    </row>
    <row r="422" ht="14.25" customHeight="1">
      <c r="A422" s="5"/>
      <c r="B422" s="5"/>
      <c r="C422" s="5" t="str">
        <f>IFERROR(__xludf.DUMMYFUNCTION("""COMPUTED_VALUE"""),"")</f>
        <v/>
      </c>
      <c r="D422" s="5">
        <v>0.0</v>
      </c>
    </row>
    <row r="423" ht="14.25" customHeight="1">
      <c r="A423" s="5"/>
      <c r="B423" s="5"/>
      <c r="C423" s="5" t="str">
        <f>IFERROR(__xludf.DUMMYFUNCTION("""COMPUTED_VALUE"""),"")</f>
        <v/>
      </c>
      <c r="D423" s="5">
        <v>0.0</v>
      </c>
    </row>
    <row r="424" ht="14.25" customHeight="1">
      <c r="A424" s="5"/>
      <c r="B424" s="5"/>
      <c r="C424" s="5" t="str">
        <f>IFERROR(__xludf.DUMMYFUNCTION("""COMPUTED_VALUE"""),"")</f>
        <v/>
      </c>
      <c r="D424" s="5">
        <v>0.0</v>
      </c>
    </row>
    <row r="425" ht="14.25" customHeight="1">
      <c r="A425" s="5"/>
      <c r="B425" s="5"/>
      <c r="C425" s="5" t="str">
        <f>IFERROR(__xludf.DUMMYFUNCTION("""COMPUTED_VALUE"""),"")</f>
        <v/>
      </c>
      <c r="D425" s="5">
        <v>0.0</v>
      </c>
    </row>
    <row r="426" ht="14.25" customHeight="1">
      <c r="A426" s="5"/>
      <c r="B426" s="5"/>
      <c r="C426" s="5" t="str">
        <f>IFERROR(__xludf.DUMMYFUNCTION("""COMPUTED_VALUE"""),"")</f>
        <v/>
      </c>
      <c r="D426" s="5">
        <v>0.0</v>
      </c>
    </row>
    <row r="427" ht="14.25" customHeight="1">
      <c r="A427" s="5"/>
      <c r="B427" s="5"/>
      <c r="C427" s="5" t="str">
        <f>IFERROR(__xludf.DUMMYFUNCTION("""COMPUTED_VALUE"""),"")</f>
        <v/>
      </c>
      <c r="D427" s="5">
        <v>0.0</v>
      </c>
    </row>
    <row r="428" ht="14.25" customHeight="1">
      <c r="A428" s="5"/>
      <c r="B428" s="5"/>
      <c r="C428" s="5" t="str">
        <f>IFERROR(__xludf.DUMMYFUNCTION("""COMPUTED_VALUE"""),"")</f>
        <v/>
      </c>
      <c r="D428" s="5">
        <v>0.0</v>
      </c>
    </row>
    <row r="429" ht="14.25" customHeight="1">
      <c r="A429" s="5"/>
      <c r="B429" s="5"/>
      <c r="C429" s="5" t="str">
        <f>IFERROR(__xludf.DUMMYFUNCTION("""COMPUTED_VALUE"""),"")</f>
        <v/>
      </c>
      <c r="D429" s="5">
        <v>0.0</v>
      </c>
    </row>
    <row r="430" ht="14.25" customHeight="1">
      <c r="A430" s="5"/>
      <c r="B430" s="5"/>
      <c r="C430" s="5" t="str">
        <f>IFERROR(__xludf.DUMMYFUNCTION("""COMPUTED_VALUE"""),"")</f>
        <v/>
      </c>
      <c r="D430" s="5">
        <v>0.0</v>
      </c>
    </row>
    <row r="431" ht="14.25" customHeight="1">
      <c r="A431" s="5"/>
      <c r="B431" s="5"/>
      <c r="C431" s="5" t="str">
        <f>IFERROR(__xludf.DUMMYFUNCTION("""COMPUTED_VALUE"""),"")</f>
        <v/>
      </c>
      <c r="D431" s="5">
        <v>0.0</v>
      </c>
    </row>
    <row r="432" ht="14.25" customHeight="1">
      <c r="A432" s="5"/>
      <c r="B432" s="5"/>
      <c r="C432" s="5" t="str">
        <f>IFERROR(__xludf.DUMMYFUNCTION("""COMPUTED_VALUE"""),"")</f>
        <v/>
      </c>
      <c r="D432" s="5">
        <v>0.0</v>
      </c>
    </row>
    <row r="433" ht="14.25" customHeight="1">
      <c r="A433" s="5"/>
      <c r="B433" s="5"/>
      <c r="C433" s="5" t="str">
        <f>IFERROR(__xludf.DUMMYFUNCTION("""COMPUTED_VALUE"""),"")</f>
        <v/>
      </c>
      <c r="D433" s="5">
        <v>0.0</v>
      </c>
    </row>
    <row r="434" ht="14.25" customHeight="1">
      <c r="A434" s="5"/>
      <c r="B434" s="5"/>
      <c r="C434" s="5" t="str">
        <f>IFERROR(__xludf.DUMMYFUNCTION("""COMPUTED_VALUE"""),"")</f>
        <v/>
      </c>
      <c r="D434" s="5">
        <v>0.0</v>
      </c>
    </row>
    <row r="435" ht="14.25" customHeight="1">
      <c r="A435" s="5"/>
      <c r="B435" s="5"/>
      <c r="C435" s="5" t="str">
        <f>IFERROR(__xludf.DUMMYFUNCTION("""COMPUTED_VALUE"""),"")</f>
        <v/>
      </c>
      <c r="D435" s="5">
        <v>0.0</v>
      </c>
    </row>
    <row r="436" ht="14.25" customHeight="1">
      <c r="A436" s="5"/>
      <c r="B436" s="5"/>
      <c r="C436" s="5" t="str">
        <f>IFERROR(__xludf.DUMMYFUNCTION("""COMPUTED_VALUE"""),"")</f>
        <v/>
      </c>
      <c r="D436" s="5">
        <v>0.0</v>
      </c>
    </row>
    <row r="437" ht="14.25" customHeight="1">
      <c r="A437" s="5"/>
      <c r="B437" s="5"/>
      <c r="C437" s="5" t="str">
        <f>IFERROR(__xludf.DUMMYFUNCTION("""COMPUTED_VALUE"""),"")</f>
        <v/>
      </c>
      <c r="D437" s="5">
        <v>0.0</v>
      </c>
    </row>
    <row r="438" ht="14.25" customHeight="1">
      <c r="A438" s="5"/>
      <c r="B438" s="5"/>
      <c r="C438" s="5" t="str">
        <f>IFERROR(__xludf.DUMMYFUNCTION("""COMPUTED_VALUE"""),"")</f>
        <v/>
      </c>
      <c r="D438" s="5">
        <v>0.0</v>
      </c>
    </row>
    <row r="439" ht="14.25" customHeight="1">
      <c r="A439" s="5"/>
      <c r="B439" s="5"/>
      <c r="C439" s="5" t="str">
        <f>IFERROR(__xludf.DUMMYFUNCTION("""COMPUTED_VALUE"""),"")</f>
        <v/>
      </c>
      <c r="D439" s="5">
        <v>0.0</v>
      </c>
    </row>
    <row r="440" ht="14.25" customHeight="1">
      <c r="A440" s="5"/>
      <c r="B440" s="5"/>
      <c r="C440" s="5" t="str">
        <f>IFERROR(__xludf.DUMMYFUNCTION("""COMPUTED_VALUE"""),"")</f>
        <v/>
      </c>
      <c r="D440" s="5">
        <v>0.0</v>
      </c>
    </row>
    <row r="441" ht="14.25" customHeight="1">
      <c r="A441" s="5"/>
      <c r="B441" s="5"/>
      <c r="C441" s="5" t="str">
        <f>IFERROR(__xludf.DUMMYFUNCTION("""COMPUTED_VALUE"""),"")</f>
        <v/>
      </c>
      <c r="D441" s="5">
        <v>0.0</v>
      </c>
    </row>
    <row r="442" ht="14.25" customHeight="1">
      <c r="A442" s="5"/>
      <c r="B442" s="5"/>
      <c r="C442" s="5" t="str">
        <f>IFERROR(__xludf.DUMMYFUNCTION("""COMPUTED_VALUE"""),"")</f>
        <v/>
      </c>
      <c r="D442" s="5">
        <v>0.0</v>
      </c>
    </row>
    <row r="443" ht="14.25" customHeight="1">
      <c r="A443" s="5"/>
      <c r="B443" s="5"/>
      <c r="C443" s="5" t="str">
        <f>IFERROR(__xludf.DUMMYFUNCTION("""COMPUTED_VALUE"""),"")</f>
        <v/>
      </c>
      <c r="D443" s="5">
        <v>0.0</v>
      </c>
    </row>
    <row r="444" ht="14.25" customHeight="1">
      <c r="A444" s="5"/>
      <c r="B444" s="5"/>
      <c r="C444" s="5" t="str">
        <f>IFERROR(__xludf.DUMMYFUNCTION("""COMPUTED_VALUE"""),"")</f>
        <v/>
      </c>
      <c r="D444" s="5">
        <v>0.0</v>
      </c>
    </row>
    <row r="445" ht="14.25" customHeight="1">
      <c r="A445" s="5"/>
      <c r="B445" s="5"/>
      <c r="C445" s="5" t="str">
        <f>IFERROR(__xludf.DUMMYFUNCTION("""COMPUTED_VALUE"""),"")</f>
        <v/>
      </c>
      <c r="D445" s="5">
        <v>0.0</v>
      </c>
    </row>
    <row r="446" ht="14.25" customHeight="1">
      <c r="A446" s="5"/>
      <c r="B446" s="5"/>
      <c r="C446" s="5" t="str">
        <f>IFERROR(__xludf.DUMMYFUNCTION("""COMPUTED_VALUE"""),"")</f>
        <v/>
      </c>
      <c r="D446" s="5">
        <v>0.0</v>
      </c>
    </row>
    <row r="447" ht="14.25" customHeight="1">
      <c r="A447" s="5"/>
      <c r="B447" s="5"/>
      <c r="C447" s="5" t="str">
        <f>IFERROR(__xludf.DUMMYFUNCTION("""COMPUTED_VALUE"""),"")</f>
        <v/>
      </c>
      <c r="D447" s="5">
        <v>0.0</v>
      </c>
    </row>
    <row r="448" ht="14.25" customHeight="1">
      <c r="A448" s="5"/>
      <c r="B448" s="5"/>
      <c r="C448" s="5" t="str">
        <f>IFERROR(__xludf.DUMMYFUNCTION("""COMPUTED_VALUE"""),"")</f>
        <v/>
      </c>
      <c r="D448" s="5">
        <v>0.0</v>
      </c>
    </row>
    <row r="449" ht="14.25" customHeight="1">
      <c r="A449" s="5"/>
      <c r="B449" s="5"/>
      <c r="C449" s="5" t="str">
        <f>IFERROR(__xludf.DUMMYFUNCTION("""COMPUTED_VALUE"""),"")</f>
        <v/>
      </c>
      <c r="D449" s="5">
        <v>0.0</v>
      </c>
    </row>
    <row r="450" ht="14.25" customHeight="1">
      <c r="A450" s="5"/>
      <c r="B450" s="5"/>
      <c r="C450" s="5" t="str">
        <f>IFERROR(__xludf.DUMMYFUNCTION("""COMPUTED_VALUE"""),"")</f>
        <v/>
      </c>
      <c r="D450" s="5">
        <v>0.0</v>
      </c>
    </row>
    <row r="451" ht="14.25" customHeight="1">
      <c r="A451" s="5"/>
      <c r="B451" s="5"/>
      <c r="C451" s="5" t="str">
        <f>IFERROR(__xludf.DUMMYFUNCTION("""COMPUTED_VALUE"""),"")</f>
        <v/>
      </c>
      <c r="D451" s="5">
        <v>0.0</v>
      </c>
    </row>
    <row r="452" ht="14.25" customHeight="1">
      <c r="A452" s="5"/>
      <c r="B452" s="5"/>
      <c r="C452" s="5" t="str">
        <f>IFERROR(__xludf.DUMMYFUNCTION("""COMPUTED_VALUE"""),"")</f>
        <v/>
      </c>
      <c r="D452" s="5">
        <v>0.0</v>
      </c>
    </row>
    <row r="453" ht="14.25" customHeight="1">
      <c r="A453" s="5"/>
      <c r="B453" s="5"/>
      <c r="C453" s="5" t="str">
        <f>IFERROR(__xludf.DUMMYFUNCTION("""COMPUTED_VALUE"""),"")</f>
        <v/>
      </c>
      <c r="D453" s="5">
        <v>0.0</v>
      </c>
    </row>
    <row r="454" ht="14.25" customHeight="1">
      <c r="A454" s="5"/>
      <c r="B454" s="5"/>
      <c r="C454" s="5" t="str">
        <f>IFERROR(__xludf.DUMMYFUNCTION("""COMPUTED_VALUE"""),"")</f>
        <v/>
      </c>
      <c r="D454" s="5">
        <v>0.0</v>
      </c>
    </row>
    <row r="455" ht="14.25" customHeight="1">
      <c r="A455" s="5"/>
      <c r="B455" s="5"/>
      <c r="C455" s="5" t="str">
        <f>IFERROR(__xludf.DUMMYFUNCTION("""COMPUTED_VALUE"""),"")</f>
        <v/>
      </c>
      <c r="D455" s="5">
        <v>0.0</v>
      </c>
    </row>
    <row r="456" ht="14.25" customHeight="1">
      <c r="A456" s="5"/>
      <c r="B456" s="5"/>
      <c r="C456" s="5" t="str">
        <f>IFERROR(__xludf.DUMMYFUNCTION("""COMPUTED_VALUE"""),"")</f>
        <v/>
      </c>
      <c r="D456" s="5">
        <v>0.0</v>
      </c>
    </row>
    <row r="457" ht="14.25" customHeight="1">
      <c r="A457" s="5"/>
      <c r="B457" s="5"/>
      <c r="C457" s="5" t="str">
        <f>IFERROR(__xludf.DUMMYFUNCTION("""COMPUTED_VALUE"""),"")</f>
        <v/>
      </c>
      <c r="D457" s="5">
        <v>0.0</v>
      </c>
    </row>
    <row r="458" ht="14.25" customHeight="1">
      <c r="A458" s="5"/>
      <c r="B458" s="5"/>
      <c r="C458" s="5" t="str">
        <f>IFERROR(__xludf.DUMMYFUNCTION("""COMPUTED_VALUE"""),"")</f>
        <v/>
      </c>
      <c r="D458" s="5">
        <v>0.0</v>
      </c>
    </row>
    <row r="459" ht="14.25" customHeight="1">
      <c r="A459" s="5"/>
      <c r="B459" s="5"/>
      <c r="C459" s="5" t="str">
        <f>IFERROR(__xludf.DUMMYFUNCTION("""COMPUTED_VALUE"""),"")</f>
        <v/>
      </c>
      <c r="D459" s="5">
        <v>0.0</v>
      </c>
    </row>
    <row r="460" ht="14.25" customHeight="1">
      <c r="A460" s="5"/>
      <c r="B460" s="5"/>
      <c r="C460" s="5" t="str">
        <f>IFERROR(__xludf.DUMMYFUNCTION("""COMPUTED_VALUE"""),"")</f>
        <v/>
      </c>
      <c r="D460" s="5">
        <v>0.0</v>
      </c>
    </row>
    <row r="461" ht="14.25" customHeight="1">
      <c r="A461" s="5"/>
      <c r="B461" s="5"/>
      <c r="C461" s="5" t="str">
        <f>IFERROR(__xludf.DUMMYFUNCTION("""COMPUTED_VALUE"""),"")</f>
        <v/>
      </c>
      <c r="D461" s="5">
        <v>0.0</v>
      </c>
    </row>
    <row r="462" ht="14.25" customHeight="1">
      <c r="A462" s="5"/>
      <c r="B462" s="5"/>
      <c r="C462" s="5" t="str">
        <f>IFERROR(__xludf.DUMMYFUNCTION("""COMPUTED_VALUE"""),"")</f>
        <v/>
      </c>
      <c r="D462" s="5">
        <v>0.0</v>
      </c>
    </row>
    <row r="463" ht="14.25" customHeight="1">
      <c r="A463" s="5"/>
      <c r="B463" s="5"/>
      <c r="C463" s="5" t="str">
        <f>IFERROR(__xludf.DUMMYFUNCTION("""COMPUTED_VALUE"""),"")</f>
        <v/>
      </c>
      <c r="D463" s="5">
        <v>0.0</v>
      </c>
    </row>
    <row r="464" ht="14.25" customHeight="1">
      <c r="A464" s="5"/>
      <c r="B464" s="5"/>
      <c r="C464" s="5" t="str">
        <f>IFERROR(__xludf.DUMMYFUNCTION("""COMPUTED_VALUE"""),"")</f>
        <v/>
      </c>
      <c r="D464" s="5">
        <v>0.0</v>
      </c>
    </row>
    <row r="465" ht="14.25" customHeight="1">
      <c r="A465" s="5"/>
      <c r="B465" s="5"/>
      <c r="C465" s="5" t="str">
        <f>IFERROR(__xludf.DUMMYFUNCTION("""COMPUTED_VALUE"""),"")</f>
        <v/>
      </c>
      <c r="D465" s="5">
        <v>0.0</v>
      </c>
    </row>
    <row r="466" ht="14.25" customHeight="1">
      <c r="A466" s="5"/>
      <c r="B466" s="5"/>
      <c r="C466" s="5" t="str">
        <f>IFERROR(__xludf.DUMMYFUNCTION("""COMPUTED_VALUE"""),"")</f>
        <v/>
      </c>
      <c r="D466" s="5">
        <v>0.0</v>
      </c>
    </row>
    <row r="467" ht="14.25" customHeight="1">
      <c r="A467" s="5"/>
      <c r="B467" s="5"/>
      <c r="C467" s="5" t="str">
        <f>IFERROR(__xludf.DUMMYFUNCTION("""COMPUTED_VALUE"""),"")</f>
        <v/>
      </c>
      <c r="D467" s="5">
        <v>0.0</v>
      </c>
    </row>
    <row r="468" ht="14.25" customHeight="1">
      <c r="A468" s="5"/>
      <c r="B468" s="5"/>
      <c r="C468" s="5" t="str">
        <f>IFERROR(__xludf.DUMMYFUNCTION("""COMPUTED_VALUE"""),"")</f>
        <v/>
      </c>
      <c r="D468" s="5">
        <v>0.0</v>
      </c>
    </row>
    <row r="469" ht="14.25" customHeight="1">
      <c r="A469" s="5"/>
      <c r="B469" s="5"/>
      <c r="C469" s="5" t="str">
        <f>IFERROR(__xludf.DUMMYFUNCTION("""COMPUTED_VALUE"""),"")</f>
        <v/>
      </c>
      <c r="D469" s="5">
        <v>0.0</v>
      </c>
    </row>
    <row r="470" ht="14.25" customHeight="1">
      <c r="A470" s="5"/>
      <c r="B470" s="5"/>
      <c r="C470" s="5" t="str">
        <f>IFERROR(__xludf.DUMMYFUNCTION("""COMPUTED_VALUE"""),"")</f>
        <v/>
      </c>
      <c r="D470" s="5">
        <v>0.0</v>
      </c>
    </row>
    <row r="471" ht="14.25" customHeight="1">
      <c r="A471" s="5"/>
      <c r="B471" s="5"/>
      <c r="C471" s="5" t="str">
        <f>IFERROR(__xludf.DUMMYFUNCTION("""COMPUTED_VALUE"""),"")</f>
        <v/>
      </c>
      <c r="D471" s="5">
        <v>0.0</v>
      </c>
    </row>
    <row r="472" ht="14.25" customHeight="1">
      <c r="A472" s="5"/>
      <c r="B472" s="5"/>
      <c r="C472" s="5" t="str">
        <f>IFERROR(__xludf.DUMMYFUNCTION("""COMPUTED_VALUE"""),"")</f>
        <v/>
      </c>
      <c r="D472" s="5">
        <v>0.0</v>
      </c>
    </row>
    <row r="473" ht="14.25" customHeight="1">
      <c r="A473" s="5"/>
      <c r="B473" s="5"/>
      <c r="C473" s="5" t="str">
        <f>IFERROR(__xludf.DUMMYFUNCTION("""COMPUTED_VALUE"""),"")</f>
        <v/>
      </c>
      <c r="D473" s="5">
        <v>0.0</v>
      </c>
    </row>
    <row r="474" ht="14.25" customHeight="1">
      <c r="A474" s="5"/>
      <c r="B474" s="5"/>
      <c r="C474" s="5" t="str">
        <f>IFERROR(__xludf.DUMMYFUNCTION("""COMPUTED_VALUE"""),"")</f>
        <v/>
      </c>
      <c r="D474" s="5">
        <v>0.0</v>
      </c>
    </row>
    <row r="475" ht="14.25" customHeight="1">
      <c r="A475" s="5"/>
      <c r="B475" s="5"/>
      <c r="C475" s="5" t="str">
        <f>IFERROR(__xludf.DUMMYFUNCTION("""COMPUTED_VALUE"""),"")</f>
        <v/>
      </c>
      <c r="D475" s="5">
        <v>0.0</v>
      </c>
    </row>
    <row r="476" ht="14.25" customHeight="1">
      <c r="A476" s="5"/>
      <c r="B476" s="5"/>
      <c r="C476" s="5" t="str">
        <f>IFERROR(__xludf.DUMMYFUNCTION("""COMPUTED_VALUE"""),"")</f>
        <v/>
      </c>
      <c r="D476" s="5">
        <v>0.0</v>
      </c>
    </row>
    <row r="477" ht="14.25" customHeight="1">
      <c r="A477" s="5"/>
      <c r="B477" s="5"/>
      <c r="C477" s="5" t="str">
        <f>IFERROR(__xludf.DUMMYFUNCTION("""COMPUTED_VALUE"""),"")</f>
        <v/>
      </c>
      <c r="D477" s="5">
        <v>0.0</v>
      </c>
    </row>
    <row r="478" ht="14.25" customHeight="1">
      <c r="A478" s="5"/>
      <c r="B478" s="5"/>
      <c r="C478" s="5" t="str">
        <f>IFERROR(__xludf.DUMMYFUNCTION("""COMPUTED_VALUE"""),"")</f>
        <v/>
      </c>
      <c r="D478" s="5">
        <v>0.0</v>
      </c>
    </row>
    <row r="479" ht="14.25" customHeight="1">
      <c r="A479" s="5"/>
      <c r="B479" s="5"/>
      <c r="C479" s="5" t="str">
        <f>IFERROR(__xludf.DUMMYFUNCTION("""COMPUTED_VALUE"""),"")</f>
        <v/>
      </c>
      <c r="D479" s="5">
        <v>0.0</v>
      </c>
    </row>
    <row r="480" ht="14.25" customHeight="1">
      <c r="A480" s="5"/>
      <c r="B480" s="5"/>
      <c r="C480" s="5" t="str">
        <f>IFERROR(__xludf.DUMMYFUNCTION("""COMPUTED_VALUE"""),"")</f>
        <v/>
      </c>
      <c r="D480" s="5">
        <v>0.0</v>
      </c>
    </row>
    <row r="481" ht="14.25" customHeight="1">
      <c r="A481" s="5"/>
      <c r="B481" s="5"/>
      <c r="C481" s="5" t="str">
        <f>IFERROR(__xludf.DUMMYFUNCTION("""COMPUTED_VALUE"""),"")</f>
        <v/>
      </c>
      <c r="D481" s="5">
        <v>0.0</v>
      </c>
    </row>
    <row r="482" ht="14.25" customHeight="1">
      <c r="A482" s="5"/>
      <c r="B482" s="5"/>
      <c r="C482" s="5" t="str">
        <f>IFERROR(__xludf.DUMMYFUNCTION("""COMPUTED_VALUE"""),"")</f>
        <v/>
      </c>
      <c r="D482" s="5">
        <v>0.0</v>
      </c>
    </row>
    <row r="483" ht="14.25" customHeight="1">
      <c r="A483" s="5"/>
      <c r="B483" s="5"/>
      <c r="C483" s="5" t="str">
        <f>IFERROR(__xludf.DUMMYFUNCTION("""COMPUTED_VALUE"""),"")</f>
        <v/>
      </c>
      <c r="D483" s="5">
        <v>0.0</v>
      </c>
    </row>
    <row r="484" ht="14.25" customHeight="1">
      <c r="A484" s="5"/>
      <c r="B484" s="5"/>
      <c r="C484" s="5" t="str">
        <f>IFERROR(__xludf.DUMMYFUNCTION("""COMPUTED_VALUE"""),"")</f>
        <v/>
      </c>
      <c r="D484" s="5">
        <v>0.0</v>
      </c>
    </row>
    <row r="485" ht="14.25" customHeight="1">
      <c r="A485" s="5"/>
      <c r="B485" s="5"/>
      <c r="C485" s="5" t="str">
        <f>IFERROR(__xludf.DUMMYFUNCTION("""COMPUTED_VALUE"""),"")</f>
        <v/>
      </c>
      <c r="D485" s="5">
        <v>0.0</v>
      </c>
    </row>
    <row r="486" ht="14.25" customHeight="1">
      <c r="A486" s="5"/>
      <c r="B486" s="5"/>
      <c r="C486" s="5" t="str">
        <f>IFERROR(__xludf.DUMMYFUNCTION("""COMPUTED_VALUE"""),"")</f>
        <v/>
      </c>
      <c r="D486" s="5">
        <v>0.0</v>
      </c>
    </row>
    <row r="487" ht="14.25" customHeight="1">
      <c r="A487" s="5"/>
      <c r="B487" s="5"/>
      <c r="C487" s="5" t="str">
        <f>IFERROR(__xludf.DUMMYFUNCTION("""COMPUTED_VALUE"""),"")</f>
        <v/>
      </c>
      <c r="D487" s="5">
        <v>0.0</v>
      </c>
    </row>
    <row r="488" ht="14.25" customHeight="1">
      <c r="A488" s="5"/>
      <c r="B488" s="5"/>
      <c r="C488" s="5" t="str">
        <f>IFERROR(__xludf.DUMMYFUNCTION("""COMPUTED_VALUE"""),"")</f>
        <v/>
      </c>
      <c r="D488" s="5">
        <v>0.0</v>
      </c>
    </row>
    <row r="489" ht="14.25" customHeight="1">
      <c r="A489" s="5"/>
      <c r="B489" s="5"/>
      <c r="C489" s="5" t="str">
        <f>IFERROR(__xludf.DUMMYFUNCTION("""COMPUTED_VALUE"""),"")</f>
        <v/>
      </c>
      <c r="D489" s="5">
        <v>0.0</v>
      </c>
    </row>
    <row r="490" ht="14.25" customHeight="1">
      <c r="A490" s="5"/>
      <c r="B490" s="5"/>
      <c r="C490" s="5" t="str">
        <f>IFERROR(__xludf.DUMMYFUNCTION("""COMPUTED_VALUE"""),"")</f>
        <v/>
      </c>
      <c r="D490" s="5">
        <v>0.0</v>
      </c>
    </row>
    <row r="491" ht="14.25" customHeight="1">
      <c r="A491" s="5"/>
      <c r="B491" s="5"/>
      <c r="C491" s="5" t="str">
        <f>IFERROR(__xludf.DUMMYFUNCTION("""COMPUTED_VALUE"""),"")</f>
        <v/>
      </c>
      <c r="D491" s="5">
        <v>0.0</v>
      </c>
    </row>
    <row r="492" ht="14.25" customHeight="1">
      <c r="A492" s="5"/>
      <c r="B492" s="5"/>
      <c r="C492" s="5" t="str">
        <f>IFERROR(__xludf.DUMMYFUNCTION("""COMPUTED_VALUE"""),"")</f>
        <v/>
      </c>
      <c r="D492" s="5">
        <v>0.0</v>
      </c>
    </row>
    <row r="493" ht="14.25" customHeight="1">
      <c r="A493" s="5"/>
      <c r="B493" s="5"/>
      <c r="C493" s="5" t="str">
        <f>IFERROR(__xludf.DUMMYFUNCTION("""COMPUTED_VALUE"""),"")</f>
        <v/>
      </c>
      <c r="D493" s="5">
        <v>0.0</v>
      </c>
    </row>
    <row r="494" ht="14.25" customHeight="1">
      <c r="A494" s="5"/>
      <c r="B494" s="5"/>
      <c r="C494" s="5" t="str">
        <f>IFERROR(__xludf.DUMMYFUNCTION("""COMPUTED_VALUE"""),"")</f>
        <v/>
      </c>
      <c r="D494" s="5">
        <v>0.0</v>
      </c>
    </row>
    <row r="495" ht="14.25" customHeight="1">
      <c r="A495" s="5"/>
      <c r="B495" s="5"/>
      <c r="C495" s="5" t="str">
        <f>IFERROR(__xludf.DUMMYFUNCTION("""COMPUTED_VALUE"""),"")</f>
        <v/>
      </c>
      <c r="D495" s="5">
        <v>0.0</v>
      </c>
    </row>
    <row r="496" ht="14.25" customHeight="1">
      <c r="A496" s="5"/>
      <c r="B496" s="5"/>
      <c r="C496" s="5" t="str">
        <f>IFERROR(__xludf.DUMMYFUNCTION("""COMPUTED_VALUE"""),"")</f>
        <v/>
      </c>
      <c r="D496" s="5">
        <v>0.0</v>
      </c>
    </row>
    <row r="497" ht="14.25" customHeight="1">
      <c r="A497" s="5"/>
      <c r="B497" s="5"/>
      <c r="C497" s="5" t="str">
        <f>IFERROR(__xludf.DUMMYFUNCTION("""COMPUTED_VALUE"""),"")</f>
        <v/>
      </c>
      <c r="D497" s="5">
        <v>0.0</v>
      </c>
    </row>
    <row r="498" ht="14.25" customHeight="1">
      <c r="A498" s="5"/>
      <c r="B498" s="5"/>
      <c r="C498" s="5" t="str">
        <f>IFERROR(__xludf.DUMMYFUNCTION("""COMPUTED_VALUE"""),"")</f>
        <v/>
      </c>
      <c r="D498" s="5">
        <v>0.0</v>
      </c>
    </row>
    <row r="499" ht="14.25" customHeight="1">
      <c r="A499" s="5"/>
      <c r="B499" s="5"/>
      <c r="C499" s="5" t="str">
        <f>IFERROR(__xludf.DUMMYFUNCTION("""COMPUTED_VALUE"""),"")</f>
        <v/>
      </c>
      <c r="D499" s="5">
        <v>0.0</v>
      </c>
    </row>
    <row r="500" ht="14.25" customHeight="1">
      <c r="A500" s="5"/>
      <c r="B500" s="5"/>
      <c r="C500" s="5" t="str">
        <f>IFERROR(__xludf.DUMMYFUNCTION("""COMPUTED_VALUE"""),"")</f>
        <v/>
      </c>
      <c r="D500" s="5">
        <v>0.0</v>
      </c>
    </row>
    <row r="501" ht="14.25" customHeight="1">
      <c r="A501" s="5"/>
      <c r="B501" s="5"/>
      <c r="C501" s="5" t="str">
        <f>IFERROR(__xludf.DUMMYFUNCTION("""COMPUTED_VALUE"""),"")</f>
        <v/>
      </c>
      <c r="D501" s="5">
        <v>0.0</v>
      </c>
    </row>
    <row r="502" ht="14.25" customHeight="1">
      <c r="A502" s="5"/>
      <c r="B502" s="5"/>
      <c r="C502" s="5" t="str">
        <f>IFERROR(__xludf.DUMMYFUNCTION("""COMPUTED_VALUE"""),"")</f>
        <v/>
      </c>
      <c r="D502" s="5">
        <v>0.0</v>
      </c>
    </row>
    <row r="503" ht="14.25" customHeight="1">
      <c r="A503" s="5"/>
      <c r="B503" s="5"/>
      <c r="C503" s="5" t="str">
        <f>IFERROR(__xludf.DUMMYFUNCTION("""COMPUTED_VALUE"""),"")</f>
        <v/>
      </c>
      <c r="D503" s="5">
        <v>0.0</v>
      </c>
    </row>
    <row r="504" ht="14.25" customHeight="1">
      <c r="A504" s="5"/>
      <c r="B504" s="5"/>
      <c r="C504" s="5" t="str">
        <f>IFERROR(__xludf.DUMMYFUNCTION("""COMPUTED_VALUE"""),"")</f>
        <v/>
      </c>
      <c r="D504" s="5">
        <v>0.0</v>
      </c>
    </row>
    <row r="505" ht="14.25" customHeight="1">
      <c r="A505" s="5"/>
      <c r="B505" s="5"/>
      <c r="C505" s="5" t="str">
        <f>IFERROR(__xludf.DUMMYFUNCTION("""COMPUTED_VALUE"""),"")</f>
        <v/>
      </c>
      <c r="D505" s="5">
        <v>0.0</v>
      </c>
    </row>
    <row r="506" ht="14.25" customHeight="1">
      <c r="A506" s="5"/>
      <c r="B506" s="5"/>
      <c r="C506" s="5" t="str">
        <f>IFERROR(__xludf.DUMMYFUNCTION("""COMPUTED_VALUE"""),"")</f>
        <v/>
      </c>
      <c r="D506" s="5">
        <v>0.0</v>
      </c>
    </row>
    <row r="507" ht="14.25" customHeight="1">
      <c r="A507" s="5"/>
      <c r="B507" s="5"/>
      <c r="C507" s="5" t="str">
        <f>IFERROR(__xludf.DUMMYFUNCTION("""COMPUTED_VALUE"""),"")</f>
        <v/>
      </c>
      <c r="D507" s="5">
        <v>0.0</v>
      </c>
    </row>
    <row r="508" ht="14.25" customHeight="1">
      <c r="A508" s="5"/>
      <c r="B508" s="5"/>
      <c r="C508" s="5" t="str">
        <f>IFERROR(__xludf.DUMMYFUNCTION("""COMPUTED_VALUE"""),"")</f>
        <v/>
      </c>
      <c r="D508" s="5">
        <v>0.0</v>
      </c>
    </row>
    <row r="509" ht="14.25" customHeight="1">
      <c r="A509" s="5"/>
      <c r="B509" s="5"/>
      <c r="C509" s="5" t="str">
        <f>IFERROR(__xludf.DUMMYFUNCTION("""COMPUTED_VALUE"""),"")</f>
        <v/>
      </c>
      <c r="D509" s="5">
        <v>0.0</v>
      </c>
    </row>
    <row r="510" ht="14.25" customHeight="1">
      <c r="A510" s="5"/>
      <c r="B510" s="5"/>
      <c r="C510" s="5" t="str">
        <f>IFERROR(__xludf.DUMMYFUNCTION("""COMPUTED_VALUE"""),"")</f>
        <v/>
      </c>
      <c r="D510" s="5">
        <v>0.0</v>
      </c>
    </row>
    <row r="511" ht="14.25" customHeight="1">
      <c r="A511" s="5"/>
      <c r="B511" s="5"/>
      <c r="C511" s="5" t="str">
        <f>IFERROR(__xludf.DUMMYFUNCTION("""COMPUTED_VALUE"""),"")</f>
        <v/>
      </c>
      <c r="D511" s="5">
        <v>0.0</v>
      </c>
    </row>
    <row r="512" ht="14.25" customHeight="1">
      <c r="A512" s="5"/>
      <c r="B512" s="5"/>
      <c r="C512" s="5" t="str">
        <f>IFERROR(__xludf.DUMMYFUNCTION("""COMPUTED_VALUE"""),"")</f>
        <v/>
      </c>
      <c r="D512" s="5">
        <v>0.0</v>
      </c>
    </row>
    <row r="513" ht="14.25" customHeight="1">
      <c r="A513" s="5"/>
      <c r="B513" s="5"/>
      <c r="C513" s="5" t="str">
        <f>IFERROR(__xludf.DUMMYFUNCTION("""COMPUTED_VALUE"""),"")</f>
        <v/>
      </c>
      <c r="D513" s="5">
        <v>0.0</v>
      </c>
    </row>
    <row r="514" ht="14.25" customHeight="1">
      <c r="A514" s="5"/>
      <c r="B514" s="5"/>
      <c r="C514" s="5" t="str">
        <f>IFERROR(__xludf.DUMMYFUNCTION("""COMPUTED_VALUE"""),"")</f>
        <v/>
      </c>
      <c r="D514" s="5">
        <v>0.0</v>
      </c>
    </row>
    <row r="515" ht="14.25" customHeight="1">
      <c r="A515" s="5"/>
      <c r="B515" s="5"/>
      <c r="C515" s="5" t="str">
        <f>IFERROR(__xludf.DUMMYFUNCTION("""COMPUTED_VALUE"""),"")</f>
        <v/>
      </c>
      <c r="D515" s="5">
        <v>0.0</v>
      </c>
    </row>
    <row r="516" ht="14.25" customHeight="1">
      <c r="A516" s="5"/>
      <c r="B516" s="5"/>
      <c r="C516" s="5" t="str">
        <f>IFERROR(__xludf.DUMMYFUNCTION("""COMPUTED_VALUE"""),"")</f>
        <v/>
      </c>
      <c r="D516" s="5">
        <v>0.0</v>
      </c>
    </row>
    <row r="517" ht="14.25" customHeight="1">
      <c r="A517" s="5"/>
      <c r="B517" s="5"/>
      <c r="C517" s="5" t="str">
        <f>IFERROR(__xludf.DUMMYFUNCTION("""COMPUTED_VALUE"""),"")</f>
        <v/>
      </c>
      <c r="D517" s="5">
        <v>0.0</v>
      </c>
    </row>
    <row r="518" ht="14.25" customHeight="1">
      <c r="A518" s="5"/>
      <c r="B518" s="5"/>
      <c r="C518" s="5" t="str">
        <f>IFERROR(__xludf.DUMMYFUNCTION("""COMPUTED_VALUE"""),"")</f>
        <v/>
      </c>
      <c r="D518" s="5">
        <v>0.0</v>
      </c>
    </row>
    <row r="519" ht="14.25" customHeight="1">
      <c r="A519" s="5"/>
      <c r="B519" s="5"/>
      <c r="C519" s="5" t="str">
        <f>IFERROR(__xludf.DUMMYFUNCTION("""COMPUTED_VALUE"""),"")</f>
        <v/>
      </c>
      <c r="D519" s="5">
        <v>0.0</v>
      </c>
    </row>
    <row r="520" ht="14.25" customHeight="1">
      <c r="A520" s="5"/>
      <c r="B520" s="5"/>
      <c r="C520" s="5" t="str">
        <f>IFERROR(__xludf.DUMMYFUNCTION("""COMPUTED_VALUE"""),"")</f>
        <v/>
      </c>
      <c r="D520" s="5">
        <v>0.0</v>
      </c>
    </row>
    <row r="521" ht="14.25" customHeight="1">
      <c r="A521" s="5"/>
      <c r="B521" s="5"/>
      <c r="C521" s="5" t="str">
        <f>IFERROR(__xludf.DUMMYFUNCTION("""COMPUTED_VALUE"""),"")</f>
        <v/>
      </c>
      <c r="D521" s="5">
        <v>0.0</v>
      </c>
    </row>
    <row r="522" ht="14.25" customHeight="1">
      <c r="A522" s="5"/>
      <c r="B522" s="5"/>
      <c r="C522" s="5" t="str">
        <f>IFERROR(__xludf.DUMMYFUNCTION("""COMPUTED_VALUE"""),"")</f>
        <v/>
      </c>
      <c r="D522" s="5">
        <v>0.0</v>
      </c>
    </row>
    <row r="523" ht="14.25" customHeight="1">
      <c r="A523" s="5"/>
      <c r="B523" s="5"/>
      <c r="C523" s="5" t="str">
        <f>IFERROR(__xludf.DUMMYFUNCTION("""COMPUTED_VALUE"""),"")</f>
        <v/>
      </c>
      <c r="D523" s="5">
        <v>0.0</v>
      </c>
    </row>
    <row r="524" ht="14.25" customHeight="1">
      <c r="A524" s="5"/>
      <c r="B524" s="5"/>
      <c r="C524" s="5" t="str">
        <f>IFERROR(__xludf.DUMMYFUNCTION("""COMPUTED_VALUE"""),"")</f>
        <v/>
      </c>
      <c r="D524" s="5">
        <v>0.0</v>
      </c>
    </row>
    <row r="525" ht="14.25" customHeight="1">
      <c r="A525" s="5"/>
      <c r="B525" s="5"/>
      <c r="C525" s="5" t="str">
        <f>IFERROR(__xludf.DUMMYFUNCTION("""COMPUTED_VALUE"""),"")</f>
        <v/>
      </c>
      <c r="D525" s="5">
        <v>0.0</v>
      </c>
    </row>
    <row r="526" ht="14.25" customHeight="1">
      <c r="A526" s="5"/>
      <c r="B526" s="5"/>
      <c r="C526" s="5" t="str">
        <f>IFERROR(__xludf.DUMMYFUNCTION("""COMPUTED_VALUE"""),"")</f>
        <v/>
      </c>
      <c r="D526" s="5">
        <v>0.0</v>
      </c>
    </row>
    <row r="527" ht="14.25" customHeight="1">
      <c r="A527" s="5"/>
      <c r="B527" s="5"/>
      <c r="C527" s="5" t="str">
        <f>IFERROR(__xludf.DUMMYFUNCTION("""COMPUTED_VALUE"""),"")</f>
        <v/>
      </c>
      <c r="D527" s="5">
        <v>0.0</v>
      </c>
    </row>
    <row r="528" ht="14.25" customHeight="1">
      <c r="A528" s="5"/>
      <c r="B528" s="5"/>
      <c r="C528" s="5" t="str">
        <f>IFERROR(__xludf.DUMMYFUNCTION("""COMPUTED_VALUE"""),"")</f>
        <v/>
      </c>
      <c r="D528" s="5">
        <v>0.0</v>
      </c>
    </row>
    <row r="529" ht="14.25" customHeight="1">
      <c r="A529" s="5"/>
      <c r="B529" s="5"/>
      <c r="C529" s="5" t="str">
        <f>IFERROR(__xludf.DUMMYFUNCTION("""COMPUTED_VALUE"""),"")</f>
        <v/>
      </c>
      <c r="D529" s="5">
        <v>0.0</v>
      </c>
    </row>
    <row r="530" ht="14.25" customHeight="1">
      <c r="A530" s="5"/>
      <c r="B530" s="5"/>
      <c r="C530" s="5" t="str">
        <f>IFERROR(__xludf.DUMMYFUNCTION("""COMPUTED_VALUE"""),"")</f>
        <v/>
      </c>
      <c r="D530" s="5">
        <v>0.0</v>
      </c>
    </row>
    <row r="531" ht="14.25" customHeight="1">
      <c r="A531" s="5"/>
      <c r="B531" s="5"/>
      <c r="C531" s="5" t="str">
        <f>IFERROR(__xludf.DUMMYFUNCTION("""COMPUTED_VALUE"""),"")</f>
        <v/>
      </c>
      <c r="D531" s="5">
        <v>0.0</v>
      </c>
    </row>
    <row r="532" ht="14.25" customHeight="1">
      <c r="A532" s="5"/>
      <c r="B532" s="5"/>
      <c r="C532" s="5" t="str">
        <f>IFERROR(__xludf.DUMMYFUNCTION("""COMPUTED_VALUE"""),"")</f>
        <v/>
      </c>
      <c r="D532" s="5">
        <v>0.0</v>
      </c>
    </row>
    <row r="533" ht="14.25" customHeight="1">
      <c r="A533" s="5"/>
      <c r="B533" s="5"/>
      <c r="C533" s="5" t="str">
        <f>IFERROR(__xludf.DUMMYFUNCTION("""COMPUTED_VALUE"""),"")</f>
        <v/>
      </c>
      <c r="D533" s="5">
        <v>0.0</v>
      </c>
    </row>
    <row r="534" ht="14.25" customHeight="1">
      <c r="A534" s="5"/>
      <c r="B534" s="5"/>
      <c r="C534" s="5" t="str">
        <f>IFERROR(__xludf.DUMMYFUNCTION("""COMPUTED_VALUE"""),"")</f>
        <v/>
      </c>
      <c r="D534" s="5">
        <v>0.0</v>
      </c>
    </row>
    <row r="535" ht="14.25" customHeight="1">
      <c r="A535" s="5"/>
      <c r="B535" s="5"/>
      <c r="C535" s="5" t="str">
        <f>IFERROR(__xludf.DUMMYFUNCTION("""COMPUTED_VALUE"""),"")</f>
        <v/>
      </c>
      <c r="D535" s="5">
        <v>0.0</v>
      </c>
    </row>
    <row r="536" ht="14.25" customHeight="1">
      <c r="A536" s="5"/>
      <c r="B536" s="5"/>
      <c r="C536" s="5" t="str">
        <f>IFERROR(__xludf.DUMMYFUNCTION("""COMPUTED_VALUE"""),"")</f>
        <v/>
      </c>
      <c r="D536" s="5">
        <v>0.0</v>
      </c>
    </row>
    <row r="537" ht="14.25" customHeight="1">
      <c r="A537" s="5"/>
      <c r="B537" s="5"/>
      <c r="C537" s="5" t="str">
        <f>IFERROR(__xludf.DUMMYFUNCTION("""COMPUTED_VALUE"""),"")</f>
        <v/>
      </c>
      <c r="D537" s="5">
        <v>0.0</v>
      </c>
    </row>
    <row r="538" ht="14.25" customHeight="1">
      <c r="A538" s="5"/>
      <c r="B538" s="5"/>
      <c r="C538" s="5" t="str">
        <f>IFERROR(__xludf.DUMMYFUNCTION("""COMPUTED_VALUE"""),"")</f>
        <v/>
      </c>
      <c r="D538" s="5">
        <v>0.0</v>
      </c>
    </row>
    <row r="539" ht="14.25" customHeight="1">
      <c r="A539" s="5"/>
      <c r="B539" s="5"/>
      <c r="C539" s="5" t="str">
        <f>IFERROR(__xludf.DUMMYFUNCTION("""COMPUTED_VALUE"""),"")</f>
        <v/>
      </c>
      <c r="D539" s="5">
        <v>0.0</v>
      </c>
    </row>
    <row r="540" ht="14.25" customHeight="1">
      <c r="A540" s="5"/>
      <c r="B540" s="5"/>
      <c r="C540" s="5" t="str">
        <f>IFERROR(__xludf.DUMMYFUNCTION("""COMPUTED_VALUE"""),"")</f>
        <v/>
      </c>
      <c r="D540" s="5">
        <v>0.0</v>
      </c>
    </row>
    <row r="541" ht="14.25" customHeight="1">
      <c r="A541" s="5"/>
      <c r="B541" s="5"/>
      <c r="C541" s="5" t="str">
        <f>IFERROR(__xludf.DUMMYFUNCTION("""COMPUTED_VALUE"""),"")</f>
        <v/>
      </c>
      <c r="D541" s="5">
        <v>0.0</v>
      </c>
    </row>
    <row r="542" ht="14.25" customHeight="1">
      <c r="A542" s="5"/>
      <c r="B542" s="5"/>
      <c r="C542" s="5" t="str">
        <f>IFERROR(__xludf.DUMMYFUNCTION("""COMPUTED_VALUE"""),"")</f>
        <v/>
      </c>
      <c r="D542" s="5">
        <v>0.0</v>
      </c>
    </row>
    <row r="543" ht="14.25" customHeight="1">
      <c r="A543" s="5"/>
      <c r="B543" s="5"/>
      <c r="C543" s="5" t="str">
        <f>IFERROR(__xludf.DUMMYFUNCTION("""COMPUTED_VALUE"""),"")</f>
        <v/>
      </c>
      <c r="D543" s="5">
        <v>0.0</v>
      </c>
    </row>
    <row r="544" ht="14.25" customHeight="1">
      <c r="A544" s="5"/>
      <c r="B544" s="5"/>
      <c r="C544" s="5" t="str">
        <f>IFERROR(__xludf.DUMMYFUNCTION("""COMPUTED_VALUE"""),"")</f>
        <v/>
      </c>
      <c r="D544" s="5">
        <v>0.0</v>
      </c>
    </row>
    <row r="545" ht="14.25" customHeight="1">
      <c r="A545" s="5"/>
      <c r="B545" s="5"/>
      <c r="C545" s="5" t="str">
        <f>IFERROR(__xludf.DUMMYFUNCTION("""COMPUTED_VALUE"""),"")</f>
        <v/>
      </c>
      <c r="D545" s="5">
        <v>0.0</v>
      </c>
    </row>
    <row r="546" ht="14.25" customHeight="1">
      <c r="A546" s="5"/>
      <c r="B546" s="5"/>
      <c r="C546" s="5" t="str">
        <f>IFERROR(__xludf.DUMMYFUNCTION("""COMPUTED_VALUE"""),"")</f>
        <v/>
      </c>
      <c r="D546" s="5">
        <v>0.0</v>
      </c>
    </row>
    <row r="547" ht="14.25" customHeight="1">
      <c r="A547" s="5"/>
      <c r="B547" s="5"/>
      <c r="C547" s="5" t="str">
        <f>IFERROR(__xludf.DUMMYFUNCTION("""COMPUTED_VALUE"""),"")</f>
        <v/>
      </c>
      <c r="D547" s="5">
        <v>0.0</v>
      </c>
    </row>
    <row r="548" ht="14.25" customHeight="1">
      <c r="A548" s="5"/>
      <c r="B548" s="5"/>
      <c r="C548" s="5" t="str">
        <f>IFERROR(__xludf.DUMMYFUNCTION("""COMPUTED_VALUE"""),"")</f>
        <v/>
      </c>
      <c r="D548" s="5">
        <v>0.0</v>
      </c>
    </row>
    <row r="549" ht="14.25" customHeight="1">
      <c r="A549" s="5"/>
      <c r="B549" s="5"/>
      <c r="C549" s="5" t="str">
        <f>IFERROR(__xludf.DUMMYFUNCTION("""COMPUTED_VALUE"""),"")</f>
        <v/>
      </c>
      <c r="D549" s="5">
        <v>0.0</v>
      </c>
    </row>
    <row r="550" ht="14.25" customHeight="1">
      <c r="A550" s="5"/>
      <c r="B550" s="5"/>
      <c r="C550" s="5" t="str">
        <f>IFERROR(__xludf.DUMMYFUNCTION("""COMPUTED_VALUE"""),"")</f>
        <v/>
      </c>
      <c r="D550" s="5">
        <v>0.0</v>
      </c>
    </row>
    <row r="551" ht="14.25" customHeight="1">
      <c r="A551" s="5"/>
      <c r="B551" s="5"/>
      <c r="C551" s="5" t="str">
        <f>IFERROR(__xludf.DUMMYFUNCTION("""COMPUTED_VALUE"""),"")</f>
        <v/>
      </c>
      <c r="D551" s="5">
        <v>0.0</v>
      </c>
    </row>
    <row r="552" ht="14.25" customHeight="1">
      <c r="A552" s="5"/>
      <c r="B552" s="5"/>
      <c r="C552" s="5" t="str">
        <f>IFERROR(__xludf.DUMMYFUNCTION("""COMPUTED_VALUE"""),"")</f>
        <v/>
      </c>
      <c r="D552" s="5">
        <v>0.0</v>
      </c>
    </row>
    <row r="553" ht="14.25" customHeight="1">
      <c r="A553" s="5"/>
      <c r="B553" s="5"/>
      <c r="C553" s="5" t="str">
        <f>IFERROR(__xludf.DUMMYFUNCTION("""COMPUTED_VALUE"""),"")</f>
        <v/>
      </c>
      <c r="D553" s="5">
        <v>0.0</v>
      </c>
    </row>
    <row r="554" ht="14.25" customHeight="1">
      <c r="A554" s="5"/>
      <c r="B554" s="5"/>
      <c r="C554" s="5" t="str">
        <f>IFERROR(__xludf.DUMMYFUNCTION("""COMPUTED_VALUE"""),"")</f>
        <v/>
      </c>
      <c r="D554" s="5">
        <v>0.0</v>
      </c>
    </row>
    <row r="555" ht="14.25" customHeight="1">
      <c r="A555" s="5"/>
      <c r="B555" s="5"/>
      <c r="C555" s="5" t="str">
        <f>IFERROR(__xludf.DUMMYFUNCTION("""COMPUTED_VALUE"""),"")</f>
        <v/>
      </c>
      <c r="D555" s="5">
        <v>0.0</v>
      </c>
    </row>
    <row r="556" ht="14.25" customHeight="1">
      <c r="A556" s="5"/>
      <c r="B556" s="5"/>
      <c r="C556" s="5" t="str">
        <f>IFERROR(__xludf.DUMMYFUNCTION("""COMPUTED_VALUE"""),"")</f>
        <v/>
      </c>
      <c r="D556" s="5">
        <v>0.0</v>
      </c>
    </row>
    <row r="557" ht="14.25" customHeight="1">
      <c r="A557" s="5"/>
      <c r="B557" s="5"/>
      <c r="C557" s="5" t="str">
        <f>IFERROR(__xludf.DUMMYFUNCTION("""COMPUTED_VALUE"""),"")</f>
        <v/>
      </c>
      <c r="D557" s="5">
        <v>0.0</v>
      </c>
    </row>
    <row r="558" ht="14.25" customHeight="1">
      <c r="A558" s="5"/>
      <c r="B558" s="5"/>
      <c r="C558" s="5" t="str">
        <f>IFERROR(__xludf.DUMMYFUNCTION("""COMPUTED_VALUE"""),"")</f>
        <v/>
      </c>
      <c r="D558" s="5">
        <v>0.0</v>
      </c>
    </row>
    <row r="559" ht="14.25" customHeight="1">
      <c r="A559" s="5"/>
      <c r="B559" s="5"/>
      <c r="C559" s="5" t="str">
        <f>IFERROR(__xludf.DUMMYFUNCTION("""COMPUTED_VALUE"""),"")</f>
        <v/>
      </c>
      <c r="D559" s="5">
        <v>0.0</v>
      </c>
    </row>
    <row r="560" ht="14.25" customHeight="1">
      <c r="A560" s="5"/>
      <c r="B560" s="5"/>
      <c r="C560" s="5" t="str">
        <f>IFERROR(__xludf.DUMMYFUNCTION("""COMPUTED_VALUE"""),"")</f>
        <v/>
      </c>
      <c r="D560" s="5">
        <v>0.0</v>
      </c>
    </row>
    <row r="561" ht="14.25" customHeight="1">
      <c r="A561" s="5"/>
      <c r="B561" s="5"/>
      <c r="C561" s="5" t="str">
        <f>IFERROR(__xludf.DUMMYFUNCTION("""COMPUTED_VALUE"""),"")</f>
        <v/>
      </c>
      <c r="D561" s="5">
        <v>0.0</v>
      </c>
    </row>
    <row r="562" ht="14.25" customHeight="1">
      <c r="A562" s="5"/>
      <c r="B562" s="5"/>
      <c r="C562" s="5" t="str">
        <f>IFERROR(__xludf.DUMMYFUNCTION("""COMPUTED_VALUE"""),"")</f>
        <v/>
      </c>
      <c r="D562" s="5">
        <v>0.0</v>
      </c>
    </row>
    <row r="563" ht="14.25" customHeight="1">
      <c r="A563" s="5"/>
      <c r="B563" s="5"/>
      <c r="C563" s="5" t="str">
        <f>IFERROR(__xludf.DUMMYFUNCTION("""COMPUTED_VALUE"""),"")</f>
        <v/>
      </c>
      <c r="D563" s="5">
        <v>0.0</v>
      </c>
    </row>
    <row r="564" ht="14.25" customHeight="1">
      <c r="A564" s="5"/>
      <c r="B564" s="5"/>
      <c r="C564" s="5" t="str">
        <f>IFERROR(__xludf.DUMMYFUNCTION("""COMPUTED_VALUE"""),"")</f>
        <v/>
      </c>
      <c r="D564" s="5">
        <v>0.0</v>
      </c>
    </row>
    <row r="565" ht="14.25" customHeight="1">
      <c r="A565" s="5"/>
      <c r="B565" s="5"/>
      <c r="C565" s="5" t="str">
        <f>IFERROR(__xludf.DUMMYFUNCTION("""COMPUTED_VALUE"""),"")</f>
        <v/>
      </c>
      <c r="D565" s="5">
        <v>0.0</v>
      </c>
    </row>
    <row r="566" ht="14.25" customHeight="1">
      <c r="A566" s="5"/>
      <c r="B566" s="5"/>
      <c r="C566" s="5" t="str">
        <f>IFERROR(__xludf.DUMMYFUNCTION("""COMPUTED_VALUE"""),"")</f>
        <v/>
      </c>
      <c r="D566" s="5">
        <v>0.0</v>
      </c>
    </row>
    <row r="567" ht="14.25" customHeight="1">
      <c r="A567" s="5"/>
      <c r="B567" s="5"/>
      <c r="C567" s="5" t="str">
        <f>IFERROR(__xludf.DUMMYFUNCTION("""COMPUTED_VALUE"""),"")</f>
        <v/>
      </c>
      <c r="D567" s="5">
        <v>0.0</v>
      </c>
    </row>
    <row r="568" ht="14.25" customHeight="1">
      <c r="A568" s="5"/>
      <c r="B568" s="5"/>
      <c r="C568" s="5" t="str">
        <f>IFERROR(__xludf.DUMMYFUNCTION("""COMPUTED_VALUE"""),"")</f>
        <v/>
      </c>
      <c r="D568" s="5">
        <v>0.0</v>
      </c>
    </row>
    <row r="569" ht="14.25" customHeight="1">
      <c r="A569" s="5"/>
      <c r="B569" s="5"/>
      <c r="C569" s="5" t="str">
        <f>IFERROR(__xludf.DUMMYFUNCTION("""COMPUTED_VALUE"""),"")</f>
        <v/>
      </c>
      <c r="D569" s="5">
        <v>0.0</v>
      </c>
    </row>
    <row r="570" ht="14.25" customHeight="1">
      <c r="A570" s="5"/>
      <c r="B570" s="5"/>
      <c r="C570" s="5" t="str">
        <f>IFERROR(__xludf.DUMMYFUNCTION("""COMPUTED_VALUE"""),"")</f>
        <v/>
      </c>
      <c r="D570" s="5">
        <v>0.0</v>
      </c>
    </row>
    <row r="571" ht="14.25" customHeight="1">
      <c r="A571" s="5"/>
      <c r="B571" s="5"/>
      <c r="C571" s="5" t="str">
        <f>IFERROR(__xludf.DUMMYFUNCTION("""COMPUTED_VALUE"""),"")</f>
        <v/>
      </c>
      <c r="D571" s="5">
        <v>0.0</v>
      </c>
    </row>
    <row r="572" ht="14.25" customHeight="1">
      <c r="A572" s="5"/>
      <c r="B572" s="5"/>
      <c r="C572" s="5" t="str">
        <f>IFERROR(__xludf.DUMMYFUNCTION("""COMPUTED_VALUE"""),"")</f>
        <v/>
      </c>
      <c r="D572" s="5">
        <v>0.0</v>
      </c>
    </row>
    <row r="573" ht="14.25" customHeight="1">
      <c r="A573" s="5"/>
      <c r="B573" s="5"/>
      <c r="C573" s="5" t="str">
        <f>IFERROR(__xludf.DUMMYFUNCTION("""COMPUTED_VALUE"""),"")</f>
        <v/>
      </c>
      <c r="D573" s="5">
        <v>0.0</v>
      </c>
    </row>
    <row r="574" ht="14.25" customHeight="1">
      <c r="A574" s="5"/>
      <c r="B574" s="5"/>
      <c r="C574" s="5" t="str">
        <f>IFERROR(__xludf.DUMMYFUNCTION("""COMPUTED_VALUE"""),"")</f>
        <v/>
      </c>
      <c r="D574" s="5">
        <v>0.0</v>
      </c>
    </row>
    <row r="575" ht="14.25" customHeight="1">
      <c r="A575" s="5"/>
      <c r="B575" s="5"/>
      <c r="C575" s="5" t="str">
        <f>IFERROR(__xludf.DUMMYFUNCTION("""COMPUTED_VALUE"""),"")</f>
        <v/>
      </c>
      <c r="D575" s="5">
        <v>0.0</v>
      </c>
    </row>
    <row r="576" ht="14.25" customHeight="1">
      <c r="A576" s="5"/>
      <c r="B576" s="5"/>
      <c r="C576" s="5" t="str">
        <f>IFERROR(__xludf.DUMMYFUNCTION("""COMPUTED_VALUE"""),"")</f>
        <v/>
      </c>
      <c r="D576" s="5">
        <v>0.0</v>
      </c>
    </row>
    <row r="577" ht="14.25" customHeight="1">
      <c r="A577" s="5"/>
      <c r="B577" s="5"/>
      <c r="C577" s="5" t="str">
        <f>IFERROR(__xludf.DUMMYFUNCTION("""COMPUTED_VALUE"""),"")</f>
        <v/>
      </c>
      <c r="D577" s="5">
        <v>0.0</v>
      </c>
    </row>
    <row r="578" ht="14.25" customHeight="1">
      <c r="A578" s="5"/>
      <c r="B578" s="5"/>
      <c r="C578" s="5" t="str">
        <f>IFERROR(__xludf.DUMMYFUNCTION("""COMPUTED_VALUE"""),"")</f>
        <v/>
      </c>
      <c r="D578" s="5">
        <v>0.0</v>
      </c>
    </row>
    <row r="579" ht="14.25" customHeight="1">
      <c r="A579" s="5"/>
      <c r="B579" s="5"/>
      <c r="C579" s="5" t="str">
        <f>IFERROR(__xludf.DUMMYFUNCTION("""COMPUTED_VALUE"""),"")</f>
        <v/>
      </c>
      <c r="D579" s="5">
        <v>0.0</v>
      </c>
    </row>
    <row r="580" ht="14.25" customHeight="1">
      <c r="A580" s="5"/>
      <c r="B580" s="5"/>
      <c r="C580" s="5" t="str">
        <f>IFERROR(__xludf.DUMMYFUNCTION("""COMPUTED_VALUE"""),"")</f>
        <v/>
      </c>
      <c r="D580" s="5">
        <v>0.0</v>
      </c>
    </row>
    <row r="581" ht="14.25" customHeight="1">
      <c r="A581" s="5"/>
      <c r="B581" s="5"/>
      <c r="C581" s="5" t="str">
        <f>IFERROR(__xludf.DUMMYFUNCTION("""COMPUTED_VALUE"""),"")</f>
        <v/>
      </c>
      <c r="D581" s="5">
        <v>0.0</v>
      </c>
    </row>
    <row r="582" ht="14.25" customHeight="1">
      <c r="A582" s="5"/>
      <c r="B582" s="5"/>
      <c r="C582" s="5" t="str">
        <f>IFERROR(__xludf.DUMMYFUNCTION("""COMPUTED_VALUE"""),"")</f>
        <v/>
      </c>
      <c r="D582" s="5">
        <v>0.0</v>
      </c>
    </row>
    <row r="583" ht="14.25" customHeight="1">
      <c r="A583" s="5"/>
      <c r="B583" s="5"/>
      <c r="C583" s="5" t="str">
        <f>IFERROR(__xludf.DUMMYFUNCTION("""COMPUTED_VALUE"""),"")</f>
        <v/>
      </c>
      <c r="D583" s="5">
        <v>0.0</v>
      </c>
    </row>
    <row r="584" ht="14.25" customHeight="1">
      <c r="A584" s="5"/>
      <c r="B584" s="5"/>
      <c r="C584" s="5" t="str">
        <f>IFERROR(__xludf.DUMMYFUNCTION("""COMPUTED_VALUE"""),"")</f>
        <v/>
      </c>
      <c r="D584" s="5">
        <v>0.0</v>
      </c>
    </row>
    <row r="585" ht="14.25" customHeight="1">
      <c r="A585" s="5"/>
      <c r="B585" s="5"/>
      <c r="C585" s="5" t="str">
        <f>IFERROR(__xludf.DUMMYFUNCTION("""COMPUTED_VALUE"""),"")</f>
        <v/>
      </c>
      <c r="D585" s="5">
        <v>0.0</v>
      </c>
    </row>
    <row r="586" ht="14.25" customHeight="1">
      <c r="A586" s="5"/>
      <c r="B586" s="5"/>
      <c r="C586" s="5" t="str">
        <f>IFERROR(__xludf.DUMMYFUNCTION("""COMPUTED_VALUE"""),"")</f>
        <v/>
      </c>
      <c r="D586" s="5">
        <v>0.0</v>
      </c>
    </row>
    <row r="587" ht="14.25" customHeight="1">
      <c r="A587" s="5"/>
      <c r="B587" s="5"/>
      <c r="C587" s="5" t="str">
        <f>IFERROR(__xludf.DUMMYFUNCTION("""COMPUTED_VALUE"""),"")</f>
        <v/>
      </c>
      <c r="D587" s="5">
        <v>0.0</v>
      </c>
    </row>
    <row r="588" ht="14.25" customHeight="1">
      <c r="A588" s="5"/>
      <c r="B588" s="5"/>
      <c r="C588" s="5" t="str">
        <f>IFERROR(__xludf.DUMMYFUNCTION("""COMPUTED_VALUE"""),"")</f>
        <v/>
      </c>
      <c r="D588" s="5">
        <v>0.0</v>
      </c>
    </row>
    <row r="589" ht="14.25" customHeight="1">
      <c r="A589" s="5"/>
      <c r="B589" s="5"/>
      <c r="C589" s="5" t="str">
        <f>IFERROR(__xludf.DUMMYFUNCTION("""COMPUTED_VALUE"""),"")</f>
        <v/>
      </c>
      <c r="D589" s="5">
        <v>0.0</v>
      </c>
    </row>
    <row r="590" ht="14.25" customHeight="1">
      <c r="A590" s="5"/>
      <c r="B590" s="5"/>
      <c r="C590" s="5" t="str">
        <f>IFERROR(__xludf.DUMMYFUNCTION("""COMPUTED_VALUE"""),"")</f>
        <v/>
      </c>
      <c r="D590" s="5">
        <v>0.0</v>
      </c>
    </row>
    <row r="591" ht="14.25" customHeight="1">
      <c r="A591" s="5"/>
      <c r="B591" s="5"/>
      <c r="C591" s="5" t="str">
        <f>IFERROR(__xludf.DUMMYFUNCTION("""COMPUTED_VALUE"""),"")</f>
        <v/>
      </c>
      <c r="D591" s="5">
        <v>0.0</v>
      </c>
    </row>
    <row r="592" ht="14.25" customHeight="1">
      <c r="A592" s="5"/>
      <c r="B592" s="5"/>
      <c r="C592" s="5" t="str">
        <f>IFERROR(__xludf.DUMMYFUNCTION("""COMPUTED_VALUE"""),"")</f>
        <v/>
      </c>
      <c r="D592" s="5">
        <v>0.0</v>
      </c>
    </row>
    <row r="593" ht="14.25" customHeight="1">
      <c r="A593" s="7"/>
      <c r="B593" s="5"/>
      <c r="C593" s="5" t="str">
        <f>IFERROR(__xludf.DUMMYFUNCTION("""COMPUTED_VALUE"""),"")</f>
        <v/>
      </c>
      <c r="D593" s="5">
        <v>0.0</v>
      </c>
    </row>
    <row r="594" ht="14.25" customHeight="1">
      <c r="A594" s="5"/>
      <c r="B594" s="5"/>
      <c r="C594" s="5" t="str">
        <f>IFERROR(__xludf.DUMMYFUNCTION("""COMPUTED_VALUE"""),"")</f>
        <v/>
      </c>
      <c r="D594" s="5">
        <v>0.0</v>
      </c>
    </row>
    <row r="595" ht="14.25" customHeight="1">
      <c r="A595" s="5"/>
      <c r="B595" s="5"/>
      <c r="C595" s="5" t="str">
        <f>IFERROR(__xludf.DUMMYFUNCTION("""COMPUTED_VALUE"""),"")</f>
        <v/>
      </c>
      <c r="D595" s="5">
        <v>0.0</v>
      </c>
    </row>
    <row r="596" ht="14.25" customHeight="1">
      <c r="A596" s="5"/>
      <c r="B596" s="5"/>
      <c r="C596" s="5" t="str">
        <f>IFERROR(__xludf.DUMMYFUNCTION("""COMPUTED_VALUE"""),"")</f>
        <v/>
      </c>
      <c r="D596" s="5">
        <v>0.0</v>
      </c>
    </row>
    <row r="597" ht="14.25" customHeight="1">
      <c r="A597" s="5"/>
      <c r="B597" s="5"/>
      <c r="C597" s="5" t="str">
        <f>IFERROR(__xludf.DUMMYFUNCTION("""COMPUTED_VALUE"""),"")</f>
        <v/>
      </c>
      <c r="D597" s="5">
        <v>0.0</v>
      </c>
    </row>
    <row r="598" ht="14.25" customHeight="1">
      <c r="A598" s="5"/>
      <c r="B598" s="5"/>
      <c r="C598" s="5" t="str">
        <f>IFERROR(__xludf.DUMMYFUNCTION("""COMPUTED_VALUE"""),"")</f>
        <v/>
      </c>
      <c r="D598" s="5">
        <v>0.0</v>
      </c>
    </row>
    <row r="599" ht="14.25" customHeight="1">
      <c r="A599" s="5"/>
      <c r="B599" s="5"/>
      <c r="C599" s="5" t="str">
        <f>IFERROR(__xludf.DUMMYFUNCTION("""COMPUTED_VALUE"""),"")</f>
        <v/>
      </c>
      <c r="D599" s="5">
        <v>0.0</v>
      </c>
    </row>
    <row r="600" ht="14.25" customHeight="1">
      <c r="A600" s="5"/>
      <c r="B600" s="5"/>
      <c r="C600" s="5" t="str">
        <f>IFERROR(__xludf.DUMMYFUNCTION("""COMPUTED_VALUE"""),"")</f>
        <v/>
      </c>
      <c r="D600" s="5">
        <v>0.0</v>
      </c>
    </row>
    <row r="601" ht="14.25" customHeight="1">
      <c r="A601" s="5"/>
      <c r="B601" s="5"/>
      <c r="C601" s="5" t="str">
        <f>IFERROR(__xludf.DUMMYFUNCTION("""COMPUTED_VALUE"""),"")</f>
        <v/>
      </c>
      <c r="D601" s="5">
        <v>0.0</v>
      </c>
    </row>
    <row r="602" ht="14.25" customHeight="1">
      <c r="A602" s="5"/>
      <c r="B602" s="5"/>
      <c r="C602" s="5" t="str">
        <f>IFERROR(__xludf.DUMMYFUNCTION("""COMPUTED_VALUE"""),"")</f>
        <v/>
      </c>
      <c r="D602" s="5">
        <v>0.0</v>
      </c>
    </row>
    <row r="603" ht="14.25" customHeight="1">
      <c r="A603" s="5"/>
      <c r="B603" s="5"/>
      <c r="C603" s="5" t="str">
        <f>IFERROR(__xludf.DUMMYFUNCTION("""COMPUTED_VALUE"""),"")</f>
        <v/>
      </c>
      <c r="D603" s="5">
        <v>0.0</v>
      </c>
    </row>
    <row r="604" ht="14.25" customHeight="1">
      <c r="A604" s="5"/>
      <c r="B604" s="5"/>
      <c r="C604" s="5" t="str">
        <f>IFERROR(__xludf.DUMMYFUNCTION("""COMPUTED_VALUE"""),"")</f>
        <v/>
      </c>
      <c r="D604" s="5">
        <v>0.0</v>
      </c>
    </row>
    <row r="605" ht="14.25" customHeight="1">
      <c r="A605" s="5"/>
      <c r="B605" s="5"/>
      <c r="C605" s="5" t="str">
        <f>IFERROR(__xludf.DUMMYFUNCTION("""COMPUTED_VALUE"""),"")</f>
        <v/>
      </c>
      <c r="D605" s="5">
        <v>0.0</v>
      </c>
    </row>
    <row r="606" ht="14.25" customHeight="1">
      <c r="A606" s="5"/>
      <c r="B606" s="5"/>
      <c r="C606" s="5" t="str">
        <f>IFERROR(__xludf.DUMMYFUNCTION("""COMPUTED_VALUE"""),"")</f>
        <v/>
      </c>
      <c r="D606" s="5">
        <v>0.0</v>
      </c>
    </row>
    <row r="607" ht="14.25" customHeight="1">
      <c r="A607" s="5"/>
      <c r="B607" s="5"/>
      <c r="C607" s="5" t="str">
        <f>IFERROR(__xludf.DUMMYFUNCTION("""COMPUTED_VALUE"""),"")</f>
        <v/>
      </c>
      <c r="D607" s="5">
        <v>0.0</v>
      </c>
    </row>
    <row r="608" ht="14.25" customHeight="1">
      <c r="A608" s="5"/>
      <c r="B608" s="5"/>
      <c r="C608" s="5" t="str">
        <f>IFERROR(__xludf.DUMMYFUNCTION("""COMPUTED_VALUE"""),"")</f>
        <v/>
      </c>
      <c r="D608" s="5">
        <v>0.0</v>
      </c>
    </row>
    <row r="609" ht="14.25" customHeight="1">
      <c r="A609" s="5"/>
      <c r="B609" s="5"/>
      <c r="C609" s="5" t="str">
        <f>IFERROR(__xludf.DUMMYFUNCTION("""COMPUTED_VALUE"""),"")</f>
        <v/>
      </c>
      <c r="D609" s="5">
        <v>0.0</v>
      </c>
    </row>
    <row r="610" ht="14.25" customHeight="1">
      <c r="A610" s="5"/>
      <c r="B610" s="5"/>
      <c r="C610" s="5" t="str">
        <f>IFERROR(__xludf.DUMMYFUNCTION("""COMPUTED_VALUE"""),"")</f>
        <v/>
      </c>
      <c r="D610" s="5">
        <v>0.0</v>
      </c>
    </row>
    <row r="611" ht="14.25" customHeight="1">
      <c r="A611" s="5"/>
      <c r="B611" s="5"/>
      <c r="C611" s="5" t="str">
        <f>IFERROR(__xludf.DUMMYFUNCTION("""COMPUTED_VALUE"""),"")</f>
        <v/>
      </c>
      <c r="D611" s="5">
        <v>0.0</v>
      </c>
    </row>
    <row r="612" ht="14.25" customHeight="1">
      <c r="A612" s="5"/>
      <c r="B612" s="5"/>
      <c r="C612" s="5" t="str">
        <f>IFERROR(__xludf.DUMMYFUNCTION("""COMPUTED_VALUE"""),"")</f>
        <v/>
      </c>
      <c r="D612" s="5">
        <v>0.0</v>
      </c>
    </row>
    <row r="613" ht="14.25" customHeight="1">
      <c r="A613" s="5"/>
      <c r="B613" s="5"/>
      <c r="C613" s="5" t="str">
        <f>IFERROR(__xludf.DUMMYFUNCTION("""COMPUTED_VALUE"""),"")</f>
        <v/>
      </c>
      <c r="D613" s="5">
        <v>0.0</v>
      </c>
    </row>
    <row r="614" ht="14.25" customHeight="1">
      <c r="A614" s="5"/>
      <c r="B614" s="5"/>
      <c r="C614" s="5" t="str">
        <f>IFERROR(__xludf.DUMMYFUNCTION("""COMPUTED_VALUE"""),"")</f>
        <v/>
      </c>
      <c r="D614" s="5">
        <v>0.0</v>
      </c>
    </row>
    <row r="615" ht="14.25" customHeight="1">
      <c r="A615" s="5"/>
      <c r="B615" s="5"/>
      <c r="C615" s="5" t="str">
        <f>IFERROR(__xludf.DUMMYFUNCTION("""COMPUTED_VALUE"""),"")</f>
        <v/>
      </c>
      <c r="D615" s="5">
        <v>0.0</v>
      </c>
    </row>
    <row r="616" ht="14.25" customHeight="1">
      <c r="A616" s="5"/>
      <c r="B616" s="5"/>
      <c r="C616" s="5" t="str">
        <f>IFERROR(__xludf.DUMMYFUNCTION("""COMPUTED_VALUE"""),"")</f>
        <v/>
      </c>
      <c r="D616" s="5">
        <v>0.0</v>
      </c>
    </row>
    <row r="617" ht="14.25" customHeight="1">
      <c r="A617" s="5"/>
      <c r="B617" s="5"/>
      <c r="C617" s="5" t="str">
        <f>IFERROR(__xludf.DUMMYFUNCTION("""COMPUTED_VALUE"""),"")</f>
        <v/>
      </c>
      <c r="D617" s="5">
        <v>0.0</v>
      </c>
    </row>
    <row r="618" ht="14.25" customHeight="1">
      <c r="A618" s="5"/>
      <c r="B618" s="5"/>
      <c r="C618" s="5" t="str">
        <f>IFERROR(__xludf.DUMMYFUNCTION("""COMPUTED_VALUE"""),"")</f>
        <v/>
      </c>
      <c r="D618" s="5">
        <v>0.0</v>
      </c>
    </row>
    <row r="619" ht="14.25" customHeight="1">
      <c r="A619" s="5"/>
      <c r="B619" s="5"/>
      <c r="C619" s="5" t="str">
        <f>IFERROR(__xludf.DUMMYFUNCTION("""COMPUTED_VALUE"""),"")</f>
        <v/>
      </c>
      <c r="D619" s="5">
        <v>0.0</v>
      </c>
    </row>
    <row r="620" ht="14.25" customHeight="1">
      <c r="A620" s="5"/>
      <c r="B620" s="5"/>
      <c r="C620" s="5" t="str">
        <f>IFERROR(__xludf.DUMMYFUNCTION("""COMPUTED_VALUE"""),"")</f>
        <v/>
      </c>
      <c r="D620" s="5">
        <v>0.0</v>
      </c>
    </row>
    <row r="621" ht="14.25" customHeight="1">
      <c r="A621" s="5"/>
      <c r="B621" s="5"/>
      <c r="C621" s="5" t="str">
        <f>IFERROR(__xludf.DUMMYFUNCTION("""COMPUTED_VALUE"""),"")</f>
        <v/>
      </c>
      <c r="D621" s="5">
        <v>0.0</v>
      </c>
    </row>
    <row r="622" ht="14.25" customHeight="1">
      <c r="A622" s="5"/>
      <c r="B622" s="5"/>
      <c r="C622" s="5" t="str">
        <f>IFERROR(__xludf.DUMMYFUNCTION("""COMPUTED_VALUE"""),"")</f>
        <v/>
      </c>
      <c r="D622" s="5">
        <v>0.0</v>
      </c>
    </row>
    <row r="623" ht="14.25" customHeight="1">
      <c r="A623" s="5"/>
      <c r="B623" s="5"/>
      <c r="C623" s="5" t="str">
        <f>IFERROR(__xludf.DUMMYFUNCTION("""COMPUTED_VALUE"""),"")</f>
        <v/>
      </c>
      <c r="D623" s="5">
        <v>0.0</v>
      </c>
    </row>
    <row r="624" ht="14.25" customHeight="1">
      <c r="A624" s="5"/>
      <c r="B624" s="5"/>
      <c r="C624" s="5" t="str">
        <f>IFERROR(__xludf.DUMMYFUNCTION("""COMPUTED_VALUE"""),"")</f>
        <v/>
      </c>
      <c r="D624" s="5">
        <v>0.0</v>
      </c>
    </row>
    <row r="625" ht="14.25" customHeight="1">
      <c r="A625" s="5"/>
      <c r="B625" s="5"/>
      <c r="C625" s="5" t="str">
        <f>IFERROR(__xludf.DUMMYFUNCTION("""COMPUTED_VALUE"""),"")</f>
        <v/>
      </c>
      <c r="D625" s="5">
        <v>0.0</v>
      </c>
    </row>
    <row r="626" ht="14.25" customHeight="1">
      <c r="A626" s="5"/>
      <c r="B626" s="5"/>
      <c r="C626" s="5" t="str">
        <f>IFERROR(__xludf.DUMMYFUNCTION("""COMPUTED_VALUE"""),"")</f>
        <v/>
      </c>
      <c r="D626" s="5">
        <v>0.0</v>
      </c>
    </row>
    <row r="627" ht="14.25" customHeight="1">
      <c r="A627" s="5"/>
      <c r="B627" s="5"/>
      <c r="C627" s="5" t="str">
        <f>IFERROR(__xludf.DUMMYFUNCTION("""COMPUTED_VALUE"""),"")</f>
        <v/>
      </c>
      <c r="D627" s="5">
        <v>0.0</v>
      </c>
    </row>
    <row r="628" ht="14.25" customHeight="1">
      <c r="A628" s="5"/>
      <c r="B628" s="5"/>
      <c r="C628" s="5" t="str">
        <f>IFERROR(__xludf.DUMMYFUNCTION("""COMPUTED_VALUE"""),"")</f>
        <v/>
      </c>
      <c r="D628" s="5">
        <v>0.0</v>
      </c>
    </row>
    <row r="629" ht="14.25" customHeight="1">
      <c r="A629" s="5"/>
      <c r="B629" s="5"/>
      <c r="C629" s="5" t="str">
        <f>IFERROR(__xludf.DUMMYFUNCTION("""COMPUTED_VALUE"""),"")</f>
        <v/>
      </c>
      <c r="D629" s="5">
        <v>0.0</v>
      </c>
    </row>
    <row r="630" ht="14.25" customHeight="1">
      <c r="A630" s="5"/>
      <c r="B630" s="5"/>
      <c r="C630" s="5" t="str">
        <f>IFERROR(__xludf.DUMMYFUNCTION("""COMPUTED_VALUE"""),"")</f>
        <v/>
      </c>
      <c r="D630" s="5">
        <v>0.0</v>
      </c>
    </row>
    <row r="631" ht="14.25" customHeight="1">
      <c r="A631" s="5"/>
      <c r="B631" s="5"/>
      <c r="C631" s="5" t="str">
        <f>IFERROR(__xludf.DUMMYFUNCTION("""COMPUTED_VALUE"""),"")</f>
        <v/>
      </c>
      <c r="D631" s="5">
        <v>0.0</v>
      </c>
    </row>
    <row r="632" ht="14.25" customHeight="1">
      <c r="A632" s="5"/>
      <c r="B632" s="5"/>
      <c r="C632" s="5" t="str">
        <f>IFERROR(__xludf.DUMMYFUNCTION("""COMPUTED_VALUE"""),"")</f>
        <v/>
      </c>
      <c r="D632" s="5">
        <v>0.0</v>
      </c>
    </row>
    <row r="633" ht="14.25" customHeight="1">
      <c r="A633" s="5"/>
      <c r="B633" s="5"/>
      <c r="C633" s="5" t="str">
        <f>IFERROR(__xludf.DUMMYFUNCTION("""COMPUTED_VALUE"""),"")</f>
        <v/>
      </c>
      <c r="D633" s="5">
        <v>0.0</v>
      </c>
    </row>
    <row r="634" ht="14.25" customHeight="1">
      <c r="A634" s="5"/>
      <c r="B634" s="5"/>
      <c r="C634" s="5" t="str">
        <f>IFERROR(__xludf.DUMMYFUNCTION("""COMPUTED_VALUE"""),"")</f>
        <v/>
      </c>
      <c r="D634" s="5">
        <v>0.0</v>
      </c>
    </row>
    <row r="635" ht="14.25" customHeight="1">
      <c r="A635" s="5"/>
      <c r="B635" s="5"/>
      <c r="C635" s="5" t="str">
        <f>IFERROR(__xludf.DUMMYFUNCTION("""COMPUTED_VALUE"""),"")</f>
        <v/>
      </c>
      <c r="D635" s="5">
        <v>0.0</v>
      </c>
    </row>
    <row r="636" ht="14.25" customHeight="1">
      <c r="A636" s="5"/>
      <c r="B636" s="5"/>
      <c r="C636" s="5" t="str">
        <f>IFERROR(__xludf.DUMMYFUNCTION("""COMPUTED_VALUE"""),"")</f>
        <v/>
      </c>
      <c r="D636" s="5">
        <v>0.0</v>
      </c>
    </row>
    <row r="637" ht="14.25" customHeight="1">
      <c r="A637" s="5"/>
      <c r="B637" s="5"/>
      <c r="C637" s="5" t="str">
        <f>IFERROR(__xludf.DUMMYFUNCTION("""COMPUTED_VALUE"""),"")</f>
        <v/>
      </c>
      <c r="D637" s="5">
        <v>0.0</v>
      </c>
    </row>
    <row r="638" ht="14.25" customHeight="1">
      <c r="A638" s="5"/>
      <c r="B638" s="5"/>
      <c r="C638" s="5" t="str">
        <f>IFERROR(__xludf.DUMMYFUNCTION("""COMPUTED_VALUE"""),"")</f>
        <v/>
      </c>
      <c r="D638" s="5">
        <v>0.0</v>
      </c>
    </row>
    <row r="639" ht="14.25" customHeight="1">
      <c r="A639" s="5"/>
      <c r="B639" s="5"/>
      <c r="C639" s="5" t="str">
        <f>IFERROR(__xludf.DUMMYFUNCTION("""COMPUTED_VALUE"""),"")</f>
        <v/>
      </c>
      <c r="D639" s="5">
        <v>0.0</v>
      </c>
    </row>
    <row r="640" ht="14.25" customHeight="1">
      <c r="A640" s="5"/>
      <c r="B640" s="5"/>
      <c r="C640" s="5" t="str">
        <f>IFERROR(__xludf.DUMMYFUNCTION("""COMPUTED_VALUE"""),"")</f>
        <v/>
      </c>
      <c r="D640" s="5">
        <v>0.0</v>
      </c>
    </row>
    <row r="641" ht="14.25" customHeight="1">
      <c r="A641" s="5"/>
      <c r="B641" s="5"/>
      <c r="C641" s="5" t="str">
        <f>IFERROR(__xludf.DUMMYFUNCTION("""COMPUTED_VALUE"""),"")</f>
        <v/>
      </c>
      <c r="D641" s="5">
        <v>0.0</v>
      </c>
    </row>
    <row r="642" ht="14.25" customHeight="1">
      <c r="A642" s="5"/>
      <c r="B642" s="5"/>
      <c r="C642" s="5" t="str">
        <f>IFERROR(__xludf.DUMMYFUNCTION("""COMPUTED_VALUE"""),"")</f>
        <v/>
      </c>
      <c r="D642" s="5">
        <v>0.0</v>
      </c>
    </row>
    <row r="643" ht="14.25" customHeight="1">
      <c r="A643" s="5"/>
      <c r="B643" s="5"/>
      <c r="C643" s="5" t="str">
        <f>IFERROR(__xludf.DUMMYFUNCTION("""COMPUTED_VALUE"""),"")</f>
        <v/>
      </c>
      <c r="D643" s="5">
        <v>0.0</v>
      </c>
    </row>
    <row r="644" ht="14.25" customHeight="1">
      <c r="A644" s="5"/>
      <c r="B644" s="5"/>
      <c r="C644" s="5" t="str">
        <f>IFERROR(__xludf.DUMMYFUNCTION("""COMPUTED_VALUE"""),"")</f>
        <v/>
      </c>
      <c r="D644" s="5">
        <v>0.0</v>
      </c>
    </row>
    <row r="645" ht="14.25" customHeight="1">
      <c r="A645" s="5"/>
      <c r="B645" s="5"/>
      <c r="C645" s="5" t="str">
        <f>IFERROR(__xludf.DUMMYFUNCTION("""COMPUTED_VALUE"""),"")</f>
        <v/>
      </c>
      <c r="D645" s="5">
        <v>0.0</v>
      </c>
    </row>
    <row r="646" ht="14.25" customHeight="1">
      <c r="A646" s="5"/>
      <c r="B646" s="5"/>
      <c r="C646" s="5" t="str">
        <f>IFERROR(__xludf.DUMMYFUNCTION("""COMPUTED_VALUE"""),"")</f>
        <v/>
      </c>
      <c r="D646" s="5">
        <v>0.0</v>
      </c>
    </row>
    <row r="647" ht="14.25" customHeight="1">
      <c r="A647" s="5"/>
      <c r="B647" s="5"/>
      <c r="C647" s="5" t="str">
        <f>IFERROR(__xludf.DUMMYFUNCTION("""COMPUTED_VALUE"""),"")</f>
        <v/>
      </c>
      <c r="D647" s="5">
        <v>0.0</v>
      </c>
    </row>
    <row r="648" ht="14.25" customHeight="1">
      <c r="A648" s="5"/>
      <c r="B648" s="5"/>
      <c r="C648" s="5" t="str">
        <f>IFERROR(__xludf.DUMMYFUNCTION("""COMPUTED_VALUE"""),"")</f>
        <v/>
      </c>
      <c r="D648" s="5">
        <v>0.0</v>
      </c>
    </row>
    <row r="649" ht="14.25" customHeight="1">
      <c r="A649" s="5"/>
      <c r="B649" s="5"/>
      <c r="C649" s="5" t="str">
        <f>IFERROR(__xludf.DUMMYFUNCTION("""COMPUTED_VALUE"""),"")</f>
        <v/>
      </c>
      <c r="D649" s="5">
        <v>0.0</v>
      </c>
    </row>
    <row r="650" ht="14.25" customHeight="1">
      <c r="A650" s="5"/>
      <c r="B650" s="5"/>
      <c r="C650" s="5" t="str">
        <f>IFERROR(__xludf.DUMMYFUNCTION("""COMPUTED_VALUE"""),"")</f>
        <v/>
      </c>
      <c r="D650" s="5">
        <v>0.0</v>
      </c>
    </row>
    <row r="651" ht="14.25" customHeight="1">
      <c r="A651" s="5"/>
      <c r="B651" s="5"/>
      <c r="C651" s="5" t="str">
        <f>IFERROR(__xludf.DUMMYFUNCTION("""COMPUTED_VALUE"""),"")</f>
        <v/>
      </c>
      <c r="D651" s="5">
        <v>0.0</v>
      </c>
    </row>
    <row r="652" ht="14.25" customHeight="1">
      <c r="A652" s="5"/>
      <c r="B652" s="5"/>
      <c r="C652" s="5" t="str">
        <f>IFERROR(__xludf.DUMMYFUNCTION("""COMPUTED_VALUE"""),"")</f>
        <v/>
      </c>
      <c r="D652" s="5">
        <v>0.0</v>
      </c>
    </row>
    <row r="653" ht="14.25" customHeight="1">
      <c r="A653" s="5"/>
      <c r="B653" s="5"/>
      <c r="C653" s="5" t="str">
        <f>IFERROR(__xludf.DUMMYFUNCTION("""COMPUTED_VALUE"""),"")</f>
        <v/>
      </c>
      <c r="D653" s="5">
        <v>0.0</v>
      </c>
    </row>
    <row r="654" ht="14.25" customHeight="1">
      <c r="A654" s="5"/>
      <c r="B654" s="5"/>
      <c r="C654" s="5" t="str">
        <f>IFERROR(__xludf.DUMMYFUNCTION("""COMPUTED_VALUE"""),"")</f>
        <v/>
      </c>
      <c r="D654" s="5">
        <v>0.0</v>
      </c>
    </row>
    <row r="655" ht="14.25" customHeight="1">
      <c r="A655" s="5"/>
      <c r="B655" s="5"/>
      <c r="C655" s="5" t="str">
        <f>IFERROR(__xludf.DUMMYFUNCTION("""COMPUTED_VALUE"""),"")</f>
        <v/>
      </c>
      <c r="D655" s="5">
        <v>0.0</v>
      </c>
    </row>
    <row r="656" ht="14.25" customHeight="1">
      <c r="A656" s="5"/>
      <c r="B656" s="5"/>
      <c r="C656" s="5" t="str">
        <f>IFERROR(__xludf.DUMMYFUNCTION("""COMPUTED_VALUE"""),"")</f>
        <v/>
      </c>
      <c r="D656" s="5">
        <v>0.0</v>
      </c>
    </row>
    <row r="657" ht="14.25" customHeight="1">
      <c r="A657" s="5"/>
      <c r="B657" s="5"/>
      <c r="C657" s="5" t="str">
        <f>IFERROR(__xludf.DUMMYFUNCTION("""COMPUTED_VALUE"""),"")</f>
        <v/>
      </c>
      <c r="D657" s="5">
        <v>0.0</v>
      </c>
    </row>
    <row r="658" ht="14.25" customHeight="1">
      <c r="A658" s="5"/>
      <c r="B658" s="5"/>
      <c r="C658" s="5" t="str">
        <f>IFERROR(__xludf.DUMMYFUNCTION("""COMPUTED_VALUE"""),"")</f>
        <v/>
      </c>
      <c r="D658" s="5">
        <v>0.0</v>
      </c>
    </row>
    <row r="659" ht="14.25" customHeight="1">
      <c r="A659" s="5"/>
      <c r="B659" s="5"/>
      <c r="C659" s="5" t="str">
        <f>IFERROR(__xludf.DUMMYFUNCTION("""COMPUTED_VALUE"""),"")</f>
        <v/>
      </c>
      <c r="D659" s="5">
        <v>0.0</v>
      </c>
    </row>
    <row r="660" ht="14.25" customHeight="1">
      <c r="A660" s="5"/>
      <c r="B660" s="5"/>
      <c r="C660" s="5" t="str">
        <f>IFERROR(__xludf.DUMMYFUNCTION("""COMPUTED_VALUE"""),"")</f>
        <v/>
      </c>
      <c r="D660" s="5">
        <v>0.0</v>
      </c>
    </row>
    <row r="661" ht="14.25" customHeight="1">
      <c r="A661" s="5"/>
      <c r="B661" s="5"/>
      <c r="C661" s="5" t="str">
        <f>IFERROR(__xludf.DUMMYFUNCTION("""COMPUTED_VALUE"""),"")</f>
        <v/>
      </c>
      <c r="D661" s="5">
        <v>0.0</v>
      </c>
    </row>
    <row r="662" ht="14.25" customHeight="1">
      <c r="A662" s="5"/>
      <c r="B662" s="5"/>
      <c r="C662" s="5" t="str">
        <f>IFERROR(__xludf.DUMMYFUNCTION("""COMPUTED_VALUE"""),"")</f>
        <v/>
      </c>
      <c r="D662" s="5">
        <v>0.0</v>
      </c>
    </row>
    <row r="663" ht="14.25" customHeight="1">
      <c r="A663" s="5"/>
      <c r="B663" s="5"/>
      <c r="C663" s="5" t="str">
        <f>IFERROR(__xludf.DUMMYFUNCTION("""COMPUTED_VALUE"""),"")</f>
        <v/>
      </c>
      <c r="D663" s="5">
        <v>0.0</v>
      </c>
    </row>
    <row r="664" ht="14.25" customHeight="1">
      <c r="A664" s="5"/>
      <c r="B664" s="5"/>
      <c r="C664" s="5" t="str">
        <f>IFERROR(__xludf.DUMMYFUNCTION("""COMPUTED_VALUE"""),"")</f>
        <v/>
      </c>
      <c r="D664" s="5">
        <v>0.0</v>
      </c>
    </row>
    <row r="665" ht="14.25" customHeight="1">
      <c r="A665" s="5"/>
      <c r="B665" s="5"/>
      <c r="C665" s="5" t="str">
        <f>IFERROR(__xludf.DUMMYFUNCTION("""COMPUTED_VALUE"""),"")</f>
        <v/>
      </c>
      <c r="D665" s="5">
        <v>0.0</v>
      </c>
    </row>
    <row r="666" ht="14.25" customHeight="1">
      <c r="A666" s="5"/>
      <c r="B666" s="5"/>
      <c r="C666" s="5" t="str">
        <f>IFERROR(__xludf.DUMMYFUNCTION("""COMPUTED_VALUE"""),"")</f>
        <v/>
      </c>
      <c r="D666" s="5">
        <v>0.0</v>
      </c>
    </row>
    <row r="667" ht="14.25" customHeight="1">
      <c r="A667" s="5"/>
      <c r="B667" s="5"/>
      <c r="C667" s="5" t="str">
        <f>IFERROR(__xludf.DUMMYFUNCTION("""COMPUTED_VALUE"""),"")</f>
        <v/>
      </c>
      <c r="D667" s="5">
        <v>0.0</v>
      </c>
    </row>
    <row r="668" ht="14.25" customHeight="1">
      <c r="A668" s="5"/>
      <c r="B668" s="5"/>
      <c r="C668" s="5" t="str">
        <f>IFERROR(__xludf.DUMMYFUNCTION("""COMPUTED_VALUE"""),"")</f>
        <v/>
      </c>
      <c r="D668" s="5">
        <v>0.0</v>
      </c>
    </row>
    <row r="669" ht="14.25" customHeight="1">
      <c r="A669" s="5"/>
      <c r="B669" s="5"/>
      <c r="C669" s="5" t="str">
        <f>IFERROR(__xludf.DUMMYFUNCTION("""COMPUTED_VALUE"""),"")</f>
        <v/>
      </c>
      <c r="D669" s="5">
        <v>0.0</v>
      </c>
    </row>
    <row r="670" ht="14.25" customHeight="1">
      <c r="A670" s="5"/>
      <c r="B670" s="5"/>
      <c r="C670" s="5" t="str">
        <f>IFERROR(__xludf.DUMMYFUNCTION("""COMPUTED_VALUE"""),"")</f>
        <v/>
      </c>
      <c r="D670" s="5">
        <v>0.0</v>
      </c>
    </row>
    <row r="671" ht="14.25" customHeight="1">
      <c r="A671" s="5"/>
      <c r="B671" s="5"/>
      <c r="C671" s="5" t="str">
        <f>IFERROR(__xludf.DUMMYFUNCTION("""COMPUTED_VALUE"""),"")</f>
        <v/>
      </c>
      <c r="D671" s="5">
        <v>0.0</v>
      </c>
    </row>
    <row r="672" ht="14.25" customHeight="1">
      <c r="A672" s="5"/>
      <c r="B672" s="5"/>
      <c r="C672" s="5" t="str">
        <f>IFERROR(__xludf.DUMMYFUNCTION("""COMPUTED_VALUE"""),"")</f>
        <v/>
      </c>
      <c r="D672" s="5">
        <v>0.0</v>
      </c>
    </row>
    <row r="673" ht="14.25" customHeight="1">
      <c r="A673" s="5"/>
      <c r="B673" s="5"/>
      <c r="C673" s="5" t="str">
        <f>IFERROR(__xludf.DUMMYFUNCTION("""COMPUTED_VALUE"""),"")</f>
        <v/>
      </c>
      <c r="D673" s="5">
        <v>0.0</v>
      </c>
    </row>
    <row r="674" ht="14.25" customHeight="1">
      <c r="A674" s="5"/>
      <c r="B674" s="5"/>
      <c r="C674" s="5" t="str">
        <f>IFERROR(__xludf.DUMMYFUNCTION("""COMPUTED_VALUE"""),"")</f>
        <v/>
      </c>
      <c r="D674" s="5">
        <v>0.0</v>
      </c>
    </row>
    <row r="675" ht="14.25" customHeight="1">
      <c r="A675" s="5"/>
      <c r="B675" s="5"/>
      <c r="C675" s="5" t="str">
        <f>IFERROR(__xludf.DUMMYFUNCTION("""COMPUTED_VALUE"""),"")</f>
        <v/>
      </c>
      <c r="D675" s="5">
        <v>0.0</v>
      </c>
    </row>
    <row r="676" ht="14.25" customHeight="1">
      <c r="A676" s="5"/>
      <c r="B676" s="5"/>
      <c r="C676" s="5" t="str">
        <f>IFERROR(__xludf.DUMMYFUNCTION("""COMPUTED_VALUE"""),"")</f>
        <v/>
      </c>
      <c r="D676" s="5">
        <v>0.0</v>
      </c>
    </row>
    <row r="677" ht="14.25" customHeight="1">
      <c r="A677" s="5"/>
      <c r="B677" s="5"/>
      <c r="C677" s="5" t="str">
        <f>IFERROR(__xludf.DUMMYFUNCTION("""COMPUTED_VALUE"""),"")</f>
        <v/>
      </c>
      <c r="D677" s="5">
        <v>0.0</v>
      </c>
    </row>
    <row r="678" ht="14.25" customHeight="1">
      <c r="A678" s="5"/>
      <c r="B678" s="5"/>
      <c r="C678" s="5" t="str">
        <f>IFERROR(__xludf.DUMMYFUNCTION("""COMPUTED_VALUE"""),"")</f>
        <v/>
      </c>
      <c r="D678" s="5">
        <v>0.0</v>
      </c>
    </row>
    <row r="679" ht="14.25" customHeight="1">
      <c r="A679" s="5"/>
      <c r="B679" s="5"/>
      <c r="C679" s="5" t="str">
        <f>IFERROR(__xludf.DUMMYFUNCTION("""COMPUTED_VALUE"""),"")</f>
        <v/>
      </c>
      <c r="D679" s="5">
        <v>0.0</v>
      </c>
    </row>
    <row r="680" ht="14.25" customHeight="1">
      <c r="A680" s="5"/>
      <c r="B680" s="5"/>
      <c r="C680" s="5" t="str">
        <f>IFERROR(__xludf.DUMMYFUNCTION("""COMPUTED_VALUE"""),"")</f>
        <v/>
      </c>
      <c r="D680" s="5">
        <v>0.0</v>
      </c>
    </row>
    <row r="681" ht="14.25" customHeight="1">
      <c r="A681" s="5"/>
      <c r="B681" s="5"/>
      <c r="C681" s="5" t="str">
        <f>IFERROR(__xludf.DUMMYFUNCTION("""COMPUTED_VALUE"""),"")</f>
        <v/>
      </c>
      <c r="D681" s="5">
        <v>0.0</v>
      </c>
    </row>
    <row r="682" ht="14.25" customHeight="1">
      <c r="A682" s="5"/>
      <c r="B682" s="5"/>
      <c r="C682" s="5" t="str">
        <f>IFERROR(__xludf.DUMMYFUNCTION("""COMPUTED_VALUE"""),"")</f>
        <v/>
      </c>
      <c r="D682" s="5">
        <v>0.0</v>
      </c>
    </row>
    <row r="683" ht="14.25" customHeight="1">
      <c r="A683" s="5"/>
      <c r="B683" s="5"/>
      <c r="C683" s="5" t="str">
        <f>IFERROR(__xludf.DUMMYFUNCTION("""COMPUTED_VALUE"""),"")</f>
        <v/>
      </c>
      <c r="D683" s="5">
        <v>0.0</v>
      </c>
    </row>
    <row r="684" ht="14.25" customHeight="1">
      <c r="A684" s="5"/>
      <c r="B684" s="5"/>
      <c r="C684" s="5" t="str">
        <f>IFERROR(__xludf.DUMMYFUNCTION("""COMPUTED_VALUE"""),"")</f>
        <v/>
      </c>
      <c r="D684" s="5">
        <v>0.0</v>
      </c>
    </row>
    <row r="685" ht="14.25" customHeight="1">
      <c r="A685" s="5"/>
      <c r="B685" s="5"/>
      <c r="C685" s="5" t="str">
        <f>IFERROR(__xludf.DUMMYFUNCTION("""COMPUTED_VALUE"""),"")</f>
        <v/>
      </c>
      <c r="D685" s="5">
        <v>0.0</v>
      </c>
    </row>
    <row r="686" ht="14.25" customHeight="1">
      <c r="A686" s="5"/>
      <c r="B686" s="5"/>
      <c r="C686" s="5" t="str">
        <f>IFERROR(__xludf.DUMMYFUNCTION("""COMPUTED_VALUE"""),"")</f>
        <v/>
      </c>
      <c r="D686" s="5">
        <v>0.0</v>
      </c>
    </row>
    <row r="687" ht="14.25" customHeight="1">
      <c r="A687" s="5"/>
      <c r="B687" s="5"/>
      <c r="C687" s="5" t="str">
        <f>IFERROR(__xludf.DUMMYFUNCTION("""COMPUTED_VALUE"""),"")</f>
        <v/>
      </c>
      <c r="D687" s="5">
        <v>0.0</v>
      </c>
    </row>
    <row r="688" ht="14.25" customHeight="1">
      <c r="A688" s="5"/>
      <c r="B688" s="5"/>
      <c r="C688" s="5" t="str">
        <f>IFERROR(__xludf.DUMMYFUNCTION("""COMPUTED_VALUE"""),"")</f>
        <v/>
      </c>
      <c r="D688" s="5">
        <v>0.0</v>
      </c>
    </row>
    <row r="689" ht="14.25" customHeight="1">
      <c r="A689" s="5"/>
      <c r="B689" s="5"/>
      <c r="C689" s="5" t="str">
        <f>IFERROR(__xludf.DUMMYFUNCTION("""COMPUTED_VALUE"""),"")</f>
        <v/>
      </c>
      <c r="D689" s="5">
        <v>0.0</v>
      </c>
    </row>
    <row r="690" ht="14.25" customHeight="1">
      <c r="A690" s="5"/>
      <c r="B690" s="5"/>
      <c r="C690" s="5" t="str">
        <f>IFERROR(__xludf.DUMMYFUNCTION("""COMPUTED_VALUE"""),"")</f>
        <v/>
      </c>
      <c r="D690" s="5">
        <v>0.0</v>
      </c>
    </row>
    <row r="691" ht="14.25" customHeight="1">
      <c r="A691" s="5"/>
      <c r="B691" s="5"/>
      <c r="C691" s="5" t="str">
        <f>IFERROR(__xludf.DUMMYFUNCTION("""COMPUTED_VALUE"""),"")</f>
        <v/>
      </c>
      <c r="D691" s="5">
        <v>0.0</v>
      </c>
    </row>
    <row r="692" ht="14.25" customHeight="1">
      <c r="A692" s="5"/>
      <c r="B692" s="5"/>
      <c r="C692" s="5" t="str">
        <f>IFERROR(__xludf.DUMMYFUNCTION("""COMPUTED_VALUE"""),"")</f>
        <v/>
      </c>
      <c r="D692" s="5">
        <v>0.0</v>
      </c>
    </row>
    <row r="693" ht="14.25" customHeight="1">
      <c r="A693" s="5"/>
      <c r="B693" s="5"/>
      <c r="C693" s="5" t="str">
        <f>IFERROR(__xludf.DUMMYFUNCTION("""COMPUTED_VALUE"""),"")</f>
        <v/>
      </c>
      <c r="D693" s="5">
        <v>0.0</v>
      </c>
    </row>
    <row r="694" ht="14.25" customHeight="1">
      <c r="A694" s="5"/>
      <c r="B694" s="5"/>
      <c r="C694" s="5" t="str">
        <f>IFERROR(__xludf.DUMMYFUNCTION("""COMPUTED_VALUE"""),"")</f>
        <v/>
      </c>
      <c r="D694" s="5">
        <v>0.0</v>
      </c>
    </row>
    <row r="695" ht="14.25" customHeight="1">
      <c r="A695" s="5"/>
      <c r="B695" s="5"/>
      <c r="C695" s="5" t="str">
        <f>IFERROR(__xludf.DUMMYFUNCTION("""COMPUTED_VALUE"""),"")</f>
        <v/>
      </c>
      <c r="D695" s="5">
        <v>0.0</v>
      </c>
    </row>
    <row r="696" ht="14.25" customHeight="1">
      <c r="A696" s="5"/>
      <c r="B696" s="5"/>
      <c r="C696" s="5" t="str">
        <f>IFERROR(__xludf.DUMMYFUNCTION("""COMPUTED_VALUE"""),"")</f>
        <v/>
      </c>
      <c r="D696" s="5">
        <v>0.0</v>
      </c>
    </row>
    <row r="697" ht="14.25" customHeight="1">
      <c r="A697" s="5"/>
      <c r="B697" s="5"/>
      <c r="C697" s="5" t="str">
        <f>IFERROR(__xludf.DUMMYFUNCTION("""COMPUTED_VALUE"""),"")</f>
        <v/>
      </c>
      <c r="D697" s="5">
        <v>0.0</v>
      </c>
    </row>
    <row r="698" ht="14.25" customHeight="1">
      <c r="A698" s="5"/>
      <c r="B698" s="5"/>
      <c r="C698" s="5" t="str">
        <f>IFERROR(__xludf.DUMMYFUNCTION("""COMPUTED_VALUE"""),"")</f>
        <v/>
      </c>
      <c r="D698" s="5">
        <v>0.0</v>
      </c>
    </row>
    <row r="699" ht="14.25" customHeight="1">
      <c r="A699" s="5"/>
      <c r="B699" s="5"/>
      <c r="C699" s="5" t="str">
        <f>IFERROR(__xludf.DUMMYFUNCTION("""COMPUTED_VALUE"""),"")</f>
        <v/>
      </c>
      <c r="D699" s="5">
        <v>0.0</v>
      </c>
    </row>
    <row r="700" ht="14.25" customHeight="1">
      <c r="A700" s="5"/>
      <c r="B700" s="5"/>
      <c r="C700" s="5" t="str">
        <f>IFERROR(__xludf.DUMMYFUNCTION("""COMPUTED_VALUE"""),"")</f>
        <v/>
      </c>
      <c r="D700" s="5">
        <v>0.0</v>
      </c>
    </row>
    <row r="701" ht="14.25" customHeight="1">
      <c r="A701" s="5"/>
      <c r="B701" s="5"/>
      <c r="C701" s="5" t="str">
        <f>IFERROR(__xludf.DUMMYFUNCTION("""COMPUTED_VALUE"""),"")</f>
        <v/>
      </c>
      <c r="D701" s="5">
        <v>0.0</v>
      </c>
    </row>
    <row r="702" ht="14.25" customHeight="1">
      <c r="A702" s="5"/>
      <c r="B702" s="5"/>
      <c r="C702" s="5" t="str">
        <f>IFERROR(__xludf.DUMMYFUNCTION("""COMPUTED_VALUE"""),"")</f>
        <v/>
      </c>
      <c r="D702" s="5">
        <v>0.0</v>
      </c>
    </row>
    <row r="703" ht="14.25" customHeight="1">
      <c r="A703" s="5"/>
      <c r="B703" s="5"/>
      <c r="C703" s="5" t="str">
        <f>IFERROR(__xludf.DUMMYFUNCTION("""COMPUTED_VALUE"""),"")</f>
        <v/>
      </c>
      <c r="D703" s="5">
        <v>0.0</v>
      </c>
    </row>
    <row r="704" ht="14.25" customHeight="1">
      <c r="A704" s="5"/>
      <c r="B704" s="5"/>
      <c r="C704" s="5" t="str">
        <f>IFERROR(__xludf.DUMMYFUNCTION("""COMPUTED_VALUE"""),"")</f>
        <v/>
      </c>
      <c r="D704" s="5">
        <v>0.0</v>
      </c>
    </row>
    <row r="705" ht="14.25" customHeight="1">
      <c r="A705" s="5"/>
      <c r="B705" s="5"/>
      <c r="C705" s="5" t="str">
        <f>IFERROR(__xludf.DUMMYFUNCTION("""COMPUTED_VALUE"""),"")</f>
        <v/>
      </c>
      <c r="D705" s="5">
        <v>0.0</v>
      </c>
    </row>
    <row r="706" ht="14.25" customHeight="1">
      <c r="A706" s="5"/>
      <c r="B706" s="5"/>
      <c r="C706" s="5" t="str">
        <f>IFERROR(__xludf.DUMMYFUNCTION("""COMPUTED_VALUE"""),"")</f>
        <v/>
      </c>
      <c r="D706" s="5">
        <v>0.0</v>
      </c>
    </row>
    <row r="707" ht="14.25" customHeight="1">
      <c r="A707" s="5"/>
      <c r="B707" s="5"/>
      <c r="C707" s="5" t="str">
        <f>IFERROR(__xludf.DUMMYFUNCTION("""COMPUTED_VALUE"""),"")</f>
        <v/>
      </c>
      <c r="D707" s="5">
        <v>0.0</v>
      </c>
    </row>
    <row r="708" ht="14.25" customHeight="1">
      <c r="A708" s="5"/>
      <c r="B708" s="5"/>
      <c r="C708" s="5" t="str">
        <f>IFERROR(__xludf.DUMMYFUNCTION("""COMPUTED_VALUE"""),"")</f>
        <v/>
      </c>
      <c r="D708" s="5">
        <v>0.0</v>
      </c>
    </row>
    <row r="709" ht="14.25" customHeight="1">
      <c r="A709" s="5"/>
      <c r="B709" s="5"/>
      <c r="C709" s="5" t="str">
        <f>IFERROR(__xludf.DUMMYFUNCTION("""COMPUTED_VALUE"""),"")</f>
        <v/>
      </c>
      <c r="D709" s="5">
        <v>0.0</v>
      </c>
    </row>
    <row r="710" ht="14.25" customHeight="1">
      <c r="A710" s="5"/>
      <c r="B710" s="5"/>
      <c r="C710" s="5" t="str">
        <f>IFERROR(__xludf.DUMMYFUNCTION("""COMPUTED_VALUE"""),"")</f>
        <v/>
      </c>
      <c r="D710" s="5">
        <v>0.0</v>
      </c>
    </row>
    <row r="711" ht="14.25" customHeight="1">
      <c r="A711" s="5"/>
      <c r="B711" s="5"/>
      <c r="C711" s="5" t="str">
        <f>IFERROR(__xludf.DUMMYFUNCTION("""COMPUTED_VALUE"""),"")</f>
        <v/>
      </c>
      <c r="D711" s="5">
        <v>0.0</v>
      </c>
    </row>
    <row r="712" ht="14.25" customHeight="1">
      <c r="A712" s="5"/>
      <c r="B712" s="5"/>
      <c r="C712" s="5" t="str">
        <f>IFERROR(__xludf.DUMMYFUNCTION("""COMPUTED_VALUE"""),"")</f>
        <v/>
      </c>
      <c r="D712" s="5">
        <v>0.0</v>
      </c>
    </row>
    <row r="713" ht="14.25" customHeight="1">
      <c r="A713" s="5"/>
      <c r="B713" s="5"/>
      <c r="C713" s="5" t="str">
        <f>IFERROR(__xludf.DUMMYFUNCTION("""COMPUTED_VALUE"""),"")</f>
        <v/>
      </c>
      <c r="D713" s="5">
        <v>0.0</v>
      </c>
    </row>
    <row r="714" ht="14.25" customHeight="1">
      <c r="A714" s="5"/>
      <c r="B714" s="5"/>
      <c r="C714" s="5" t="str">
        <f>IFERROR(__xludf.DUMMYFUNCTION("""COMPUTED_VALUE"""),"")</f>
        <v/>
      </c>
      <c r="D714" s="5">
        <v>0.0</v>
      </c>
    </row>
    <row r="715" ht="14.25" customHeight="1">
      <c r="A715" s="5"/>
      <c r="B715" s="5"/>
      <c r="C715" s="5" t="str">
        <f>IFERROR(__xludf.DUMMYFUNCTION("""COMPUTED_VALUE"""),"")</f>
        <v/>
      </c>
      <c r="D715" s="5">
        <v>0.0</v>
      </c>
    </row>
    <row r="716" ht="14.25" customHeight="1">
      <c r="A716" s="5"/>
      <c r="B716" s="5"/>
      <c r="C716" s="5" t="str">
        <f>IFERROR(__xludf.DUMMYFUNCTION("""COMPUTED_VALUE"""),"")</f>
        <v/>
      </c>
      <c r="D716" s="5">
        <v>0.0</v>
      </c>
    </row>
    <row r="717" ht="14.25" customHeight="1">
      <c r="A717" s="5"/>
      <c r="B717" s="5"/>
      <c r="C717" s="5" t="str">
        <f>IFERROR(__xludf.DUMMYFUNCTION("""COMPUTED_VALUE"""),"")</f>
        <v/>
      </c>
      <c r="D717" s="5">
        <v>0.0</v>
      </c>
    </row>
    <row r="718" ht="14.25" customHeight="1">
      <c r="A718" s="5"/>
      <c r="B718" s="5"/>
      <c r="C718" s="5" t="str">
        <f>IFERROR(__xludf.DUMMYFUNCTION("""COMPUTED_VALUE"""),"")</f>
        <v/>
      </c>
      <c r="D718" s="5">
        <v>0.0</v>
      </c>
    </row>
    <row r="719" ht="14.25" customHeight="1">
      <c r="A719" s="5"/>
      <c r="B719" s="5"/>
      <c r="C719" s="5" t="str">
        <f>IFERROR(__xludf.DUMMYFUNCTION("""COMPUTED_VALUE"""),"")</f>
        <v/>
      </c>
      <c r="D719" s="5">
        <v>0.0</v>
      </c>
    </row>
    <row r="720" ht="14.25" customHeight="1">
      <c r="A720" s="5"/>
      <c r="B720" s="5"/>
      <c r="C720" s="5" t="str">
        <f>IFERROR(__xludf.DUMMYFUNCTION("""COMPUTED_VALUE"""),"")</f>
        <v/>
      </c>
      <c r="D720" s="5">
        <v>0.0</v>
      </c>
    </row>
    <row r="721" ht="14.25" customHeight="1">
      <c r="A721" s="5"/>
      <c r="B721" s="5"/>
      <c r="C721" s="5" t="str">
        <f>IFERROR(__xludf.DUMMYFUNCTION("""COMPUTED_VALUE"""),"")</f>
        <v/>
      </c>
      <c r="D721" s="5">
        <v>0.0</v>
      </c>
    </row>
    <row r="722" ht="14.25" customHeight="1">
      <c r="A722" s="5"/>
      <c r="B722" s="5"/>
      <c r="C722" s="5" t="str">
        <f>IFERROR(__xludf.DUMMYFUNCTION("""COMPUTED_VALUE"""),"")</f>
        <v/>
      </c>
      <c r="D722" s="5">
        <v>0.0</v>
      </c>
    </row>
    <row r="723" ht="14.25" customHeight="1">
      <c r="A723" s="5"/>
      <c r="B723" s="5"/>
      <c r="C723" s="5" t="str">
        <f>IFERROR(__xludf.DUMMYFUNCTION("""COMPUTED_VALUE"""),"")</f>
        <v/>
      </c>
      <c r="D723" s="5">
        <v>0.0</v>
      </c>
    </row>
    <row r="724" ht="14.25" customHeight="1">
      <c r="A724" s="5"/>
      <c r="B724" s="5"/>
      <c r="C724" s="5" t="str">
        <f>IFERROR(__xludf.DUMMYFUNCTION("""COMPUTED_VALUE"""),"")</f>
        <v/>
      </c>
      <c r="D724" s="5">
        <v>0.0</v>
      </c>
    </row>
    <row r="725" ht="14.25" customHeight="1">
      <c r="A725" s="5"/>
      <c r="B725" s="5"/>
      <c r="C725" s="5" t="str">
        <f>IFERROR(__xludf.DUMMYFUNCTION("""COMPUTED_VALUE"""),"")</f>
        <v/>
      </c>
      <c r="D725" s="5">
        <v>0.0</v>
      </c>
    </row>
    <row r="726" ht="14.25" customHeight="1">
      <c r="A726" s="5"/>
      <c r="B726" s="5"/>
      <c r="C726" s="5" t="str">
        <f>IFERROR(__xludf.DUMMYFUNCTION("""COMPUTED_VALUE"""),"")</f>
        <v/>
      </c>
      <c r="D726" s="5">
        <v>0.0</v>
      </c>
    </row>
    <row r="727" ht="14.25" customHeight="1">
      <c r="A727" s="5"/>
      <c r="B727" s="5"/>
      <c r="C727" s="5" t="str">
        <f>IFERROR(__xludf.DUMMYFUNCTION("""COMPUTED_VALUE"""),"")</f>
        <v/>
      </c>
      <c r="D727" s="5">
        <v>0.0</v>
      </c>
    </row>
    <row r="728" ht="14.25" customHeight="1">
      <c r="A728" s="5"/>
      <c r="B728" s="5"/>
      <c r="C728" s="5" t="str">
        <f>IFERROR(__xludf.DUMMYFUNCTION("""COMPUTED_VALUE"""),"")</f>
        <v/>
      </c>
      <c r="D728" s="5">
        <v>0.0</v>
      </c>
    </row>
    <row r="729" ht="14.25" customHeight="1">
      <c r="A729" s="5"/>
      <c r="B729" s="5"/>
      <c r="C729" s="5" t="str">
        <f>IFERROR(__xludf.DUMMYFUNCTION("""COMPUTED_VALUE"""),"")</f>
        <v/>
      </c>
      <c r="D729" s="5">
        <v>0.0</v>
      </c>
    </row>
    <row r="730" ht="14.25" customHeight="1">
      <c r="A730" s="5"/>
      <c r="B730" s="5"/>
      <c r="C730" s="5" t="str">
        <f>IFERROR(__xludf.DUMMYFUNCTION("""COMPUTED_VALUE"""),"")</f>
        <v/>
      </c>
      <c r="D730" s="5">
        <v>0.0</v>
      </c>
    </row>
    <row r="731" ht="14.25" customHeight="1">
      <c r="A731" s="5"/>
      <c r="B731" s="5"/>
      <c r="C731" s="5" t="str">
        <f>IFERROR(__xludf.DUMMYFUNCTION("""COMPUTED_VALUE"""),"")</f>
        <v/>
      </c>
      <c r="D731" s="5">
        <v>0.0</v>
      </c>
    </row>
    <row r="732" ht="14.25" customHeight="1">
      <c r="A732" s="5"/>
      <c r="B732" s="5"/>
      <c r="C732" s="5" t="str">
        <f>IFERROR(__xludf.DUMMYFUNCTION("""COMPUTED_VALUE"""),"")</f>
        <v/>
      </c>
      <c r="D732" s="5">
        <v>0.0</v>
      </c>
    </row>
    <row r="733" ht="14.25" customHeight="1">
      <c r="A733" s="5"/>
      <c r="B733" s="5"/>
      <c r="C733" s="5" t="str">
        <f>IFERROR(__xludf.DUMMYFUNCTION("""COMPUTED_VALUE"""),"")</f>
        <v/>
      </c>
      <c r="D733" s="5">
        <v>0.0</v>
      </c>
    </row>
    <row r="734" ht="14.25" customHeight="1">
      <c r="A734" s="5"/>
      <c r="B734" s="5"/>
      <c r="C734" s="5" t="str">
        <f>IFERROR(__xludf.DUMMYFUNCTION("""COMPUTED_VALUE"""),"")</f>
        <v/>
      </c>
      <c r="D734" s="5">
        <v>0.0</v>
      </c>
    </row>
    <row r="735" ht="14.25" customHeight="1">
      <c r="A735" s="5"/>
      <c r="B735" s="5"/>
      <c r="C735" s="5" t="str">
        <f>IFERROR(__xludf.DUMMYFUNCTION("""COMPUTED_VALUE"""),"")</f>
        <v/>
      </c>
      <c r="D735" s="5">
        <v>0.0</v>
      </c>
    </row>
    <row r="736" ht="14.25" customHeight="1">
      <c r="A736" s="5"/>
      <c r="B736" s="5"/>
      <c r="C736" s="5" t="str">
        <f>IFERROR(__xludf.DUMMYFUNCTION("""COMPUTED_VALUE"""),"")</f>
        <v/>
      </c>
      <c r="D736" s="5">
        <v>0.0</v>
      </c>
    </row>
    <row r="737" ht="14.25" customHeight="1">
      <c r="A737" s="5"/>
      <c r="B737" s="5"/>
      <c r="C737" s="5" t="str">
        <f>IFERROR(__xludf.DUMMYFUNCTION("""COMPUTED_VALUE"""),"")</f>
        <v/>
      </c>
      <c r="D737" s="5">
        <v>0.0</v>
      </c>
    </row>
    <row r="738" ht="14.25" customHeight="1">
      <c r="A738" s="5"/>
      <c r="B738" s="5"/>
      <c r="C738" s="5" t="str">
        <f>IFERROR(__xludf.DUMMYFUNCTION("""COMPUTED_VALUE"""),"")</f>
        <v/>
      </c>
      <c r="D738" s="5">
        <v>0.0</v>
      </c>
    </row>
    <row r="739" ht="14.25" customHeight="1">
      <c r="A739" s="5"/>
      <c r="B739" s="5"/>
      <c r="C739" s="5" t="str">
        <f>IFERROR(__xludf.DUMMYFUNCTION("""COMPUTED_VALUE"""),"")</f>
        <v/>
      </c>
      <c r="D739" s="5">
        <v>0.0</v>
      </c>
    </row>
    <row r="740" ht="14.25" customHeight="1">
      <c r="A740" s="5"/>
      <c r="B740" s="5"/>
      <c r="C740" s="5" t="str">
        <f>IFERROR(__xludf.DUMMYFUNCTION("""COMPUTED_VALUE"""),"")</f>
        <v/>
      </c>
      <c r="D740" s="5">
        <v>0.0</v>
      </c>
    </row>
    <row r="741" ht="14.25" customHeight="1">
      <c r="A741" s="5"/>
      <c r="B741" s="5"/>
      <c r="C741" s="5" t="str">
        <f>IFERROR(__xludf.DUMMYFUNCTION("""COMPUTED_VALUE"""),"")</f>
        <v/>
      </c>
      <c r="D741" s="5">
        <v>0.0</v>
      </c>
    </row>
    <row r="742" ht="14.25" customHeight="1">
      <c r="A742" s="5"/>
      <c r="B742" s="5"/>
      <c r="C742" s="5" t="str">
        <f>IFERROR(__xludf.DUMMYFUNCTION("""COMPUTED_VALUE"""),"")</f>
        <v/>
      </c>
      <c r="D742" s="5">
        <v>0.0</v>
      </c>
    </row>
    <row r="743" ht="14.25" customHeight="1">
      <c r="A743" s="5"/>
      <c r="B743" s="5"/>
      <c r="C743" s="5" t="str">
        <f>IFERROR(__xludf.DUMMYFUNCTION("""COMPUTED_VALUE"""),"")</f>
        <v/>
      </c>
      <c r="D743" s="5">
        <v>0.0</v>
      </c>
    </row>
    <row r="744" ht="14.25" customHeight="1">
      <c r="A744" s="5"/>
      <c r="B744" s="5"/>
      <c r="C744" s="5" t="str">
        <f>IFERROR(__xludf.DUMMYFUNCTION("""COMPUTED_VALUE"""),"")</f>
        <v/>
      </c>
      <c r="D744" s="5">
        <v>0.0</v>
      </c>
    </row>
    <row r="745" ht="14.25" customHeight="1">
      <c r="A745" s="5"/>
      <c r="B745" s="5"/>
      <c r="C745" s="5" t="str">
        <f>IFERROR(__xludf.DUMMYFUNCTION("""COMPUTED_VALUE"""),"")</f>
        <v/>
      </c>
      <c r="D745" s="5">
        <v>0.0</v>
      </c>
    </row>
    <row r="746" ht="14.25" customHeight="1">
      <c r="A746" s="5"/>
      <c r="B746" s="5"/>
      <c r="C746" s="5" t="str">
        <f>IFERROR(__xludf.DUMMYFUNCTION("""COMPUTED_VALUE"""),"")</f>
        <v/>
      </c>
      <c r="D746" s="5">
        <v>0.0</v>
      </c>
    </row>
    <row r="747" ht="14.25" customHeight="1">
      <c r="A747" s="5"/>
      <c r="B747" s="5"/>
      <c r="C747" s="5" t="str">
        <f>IFERROR(__xludf.DUMMYFUNCTION("""COMPUTED_VALUE"""),"")</f>
        <v/>
      </c>
      <c r="D747" s="5">
        <v>0.0</v>
      </c>
    </row>
    <row r="748" ht="14.25" customHeight="1">
      <c r="A748" s="5"/>
      <c r="B748" s="5"/>
      <c r="C748" s="5" t="str">
        <f>IFERROR(__xludf.DUMMYFUNCTION("""COMPUTED_VALUE"""),"")</f>
        <v/>
      </c>
      <c r="D748" s="5">
        <v>0.0</v>
      </c>
    </row>
    <row r="749" ht="14.25" customHeight="1">
      <c r="A749" s="5"/>
      <c r="B749" s="5"/>
      <c r="C749" s="5" t="str">
        <f>IFERROR(__xludf.DUMMYFUNCTION("""COMPUTED_VALUE"""),"")</f>
        <v/>
      </c>
      <c r="D749" s="5">
        <v>0.0</v>
      </c>
    </row>
    <row r="750" ht="14.25" customHeight="1">
      <c r="A750" s="5"/>
      <c r="B750" s="5"/>
      <c r="C750" s="5" t="str">
        <f>IFERROR(__xludf.DUMMYFUNCTION("""COMPUTED_VALUE"""),"")</f>
        <v/>
      </c>
      <c r="D750" s="5">
        <v>0.0</v>
      </c>
    </row>
    <row r="751" ht="14.25" customHeight="1">
      <c r="A751" s="5"/>
      <c r="B751" s="5"/>
      <c r="C751" s="5" t="str">
        <f>IFERROR(__xludf.DUMMYFUNCTION("""COMPUTED_VALUE"""),"")</f>
        <v/>
      </c>
      <c r="D751" s="5">
        <v>0.0</v>
      </c>
    </row>
    <row r="752" ht="14.25" customHeight="1">
      <c r="A752" s="5"/>
      <c r="B752" s="5"/>
      <c r="C752" s="5" t="str">
        <f>IFERROR(__xludf.DUMMYFUNCTION("""COMPUTED_VALUE"""),"")</f>
        <v/>
      </c>
      <c r="D752" s="5">
        <v>0.0</v>
      </c>
    </row>
    <row r="753" ht="14.25" customHeight="1">
      <c r="A753" s="5"/>
      <c r="B753" s="5"/>
      <c r="C753" s="5" t="str">
        <f>IFERROR(__xludf.DUMMYFUNCTION("""COMPUTED_VALUE"""),"")</f>
        <v/>
      </c>
      <c r="D753" s="5">
        <v>0.0</v>
      </c>
    </row>
    <row r="754" ht="14.25" customHeight="1">
      <c r="A754" s="5"/>
      <c r="B754" s="5"/>
      <c r="C754" s="5" t="str">
        <f>IFERROR(__xludf.DUMMYFUNCTION("""COMPUTED_VALUE"""),"")</f>
        <v/>
      </c>
      <c r="D754" s="5">
        <v>0.0</v>
      </c>
    </row>
    <row r="755" ht="14.25" customHeight="1">
      <c r="A755" s="5"/>
      <c r="B755" s="5"/>
      <c r="C755" s="5" t="str">
        <f>IFERROR(__xludf.DUMMYFUNCTION("""COMPUTED_VALUE"""),"")</f>
        <v/>
      </c>
      <c r="D755" s="5">
        <v>0.0</v>
      </c>
    </row>
    <row r="756" ht="14.25" customHeight="1">
      <c r="A756" s="5"/>
      <c r="B756" s="5"/>
      <c r="C756" s="5" t="str">
        <f>IFERROR(__xludf.DUMMYFUNCTION("""COMPUTED_VALUE"""),"")</f>
        <v/>
      </c>
      <c r="D756" s="5">
        <v>0.0</v>
      </c>
    </row>
    <row r="757" ht="14.25" customHeight="1">
      <c r="A757" s="5"/>
      <c r="B757" s="5"/>
      <c r="C757" s="5" t="str">
        <f>IFERROR(__xludf.DUMMYFUNCTION("""COMPUTED_VALUE"""),"")</f>
        <v/>
      </c>
      <c r="D757" s="5">
        <v>0.0</v>
      </c>
    </row>
    <row r="758" ht="14.25" customHeight="1">
      <c r="A758" s="5"/>
      <c r="B758" s="5"/>
      <c r="C758" s="5" t="str">
        <f>IFERROR(__xludf.DUMMYFUNCTION("""COMPUTED_VALUE"""),"")</f>
        <v/>
      </c>
      <c r="D758" s="5">
        <v>0.0</v>
      </c>
    </row>
    <row r="759" ht="14.25" customHeight="1">
      <c r="A759" s="5"/>
      <c r="B759" s="5"/>
      <c r="C759" s="5" t="str">
        <f>IFERROR(__xludf.DUMMYFUNCTION("""COMPUTED_VALUE"""),"")</f>
        <v/>
      </c>
      <c r="D759" s="5">
        <v>0.0</v>
      </c>
    </row>
    <row r="760" ht="14.25" customHeight="1">
      <c r="A760" s="5"/>
      <c r="B760" s="5"/>
      <c r="C760" s="5" t="str">
        <f>IFERROR(__xludf.DUMMYFUNCTION("""COMPUTED_VALUE"""),"")</f>
        <v/>
      </c>
      <c r="D760" s="5">
        <v>0.0</v>
      </c>
    </row>
    <row r="761" ht="14.25" customHeight="1">
      <c r="A761" s="5"/>
      <c r="B761" s="5"/>
      <c r="C761" s="5" t="str">
        <f>IFERROR(__xludf.DUMMYFUNCTION("""COMPUTED_VALUE"""),"")</f>
        <v/>
      </c>
      <c r="D761" s="5">
        <v>0.0</v>
      </c>
    </row>
    <row r="762" ht="14.25" customHeight="1">
      <c r="A762" s="5"/>
      <c r="B762" s="5"/>
      <c r="C762" s="5" t="str">
        <f>IFERROR(__xludf.DUMMYFUNCTION("""COMPUTED_VALUE"""),"")</f>
        <v/>
      </c>
      <c r="D762" s="5">
        <v>0.0</v>
      </c>
    </row>
    <row r="763" ht="14.25" customHeight="1">
      <c r="A763" s="5"/>
      <c r="B763" s="5"/>
      <c r="C763" s="5" t="str">
        <f>IFERROR(__xludf.DUMMYFUNCTION("""COMPUTED_VALUE"""),"")</f>
        <v/>
      </c>
      <c r="D763" s="5">
        <v>0.0</v>
      </c>
    </row>
    <row r="764" ht="14.25" customHeight="1">
      <c r="A764" s="5"/>
      <c r="B764" s="5"/>
      <c r="C764" s="5" t="str">
        <f>IFERROR(__xludf.DUMMYFUNCTION("""COMPUTED_VALUE"""),"")</f>
        <v/>
      </c>
      <c r="D764" s="5">
        <v>0.0</v>
      </c>
    </row>
    <row r="765" ht="14.25" customHeight="1">
      <c r="A765" s="5"/>
      <c r="B765" s="5"/>
      <c r="C765" s="5" t="str">
        <f>IFERROR(__xludf.DUMMYFUNCTION("""COMPUTED_VALUE"""),"")</f>
        <v/>
      </c>
      <c r="D765" s="5">
        <v>0.0</v>
      </c>
    </row>
    <row r="766" ht="14.25" customHeight="1">
      <c r="A766" s="5"/>
      <c r="B766" s="5"/>
      <c r="C766" s="5" t="str">
        <f>IFERROR(__xludf.DUMMYFUNCTION("""COMPUTED_VALUE"""),"")</f>
        <v/>
      </c>
      <c r="D766" s="5">
        <v>0.0</v>
      </c>
    </row>
    <row r="767" ht="14.25" customHeight="1">
      <c r="A767" s="5"/>
      <c r="B767" s="5"/>
      <c r="C767" s="5" t="str">
        <f>IFERROR(__xludf.DUMMYFUNCTION("""COMPUTED_VALUE"""),"")</f>
        <v/>
      </c>
      <c r="D767" s="5">
        <v>0.0</v>
      </c>
    </row>
    <row r="768" ht="14.25" customHeight="1">
      <c r="A768" s="5"/>
      <c r="B768" s="5"/>
      <c r="C768" s="5" t="str">
        <f>IFERROR(__xludf.DUMMYFUNCTION("""COMPUTED_VALUE"""),"")</f>
        <v/>
      </c>
      <c r="D768" s="5">
        <v>0.0</v>
      </c>
    </row>
    <row r="769" ht="14.25" customHeight="1">
      <c r="A769" s="5"/>
      <c r="B769" s="5"/>
      <c r="C769" s="5" t="str">
        <f>IFERROR(__xludf.DUMMYFUNCTION("""COMPUTED_VALUE"""),"")</f>
        <v/>
      </c>
      <c r="D769" s="5">
        <v>0.0</v>
      </c>
    </row>
    <row r="770" ht="14.25" customHeight="1">
      <c r="A770" s="5"/>
      <c r="B770" s="5"/>
      <c r="C770" s="5" t="str">
        <f>IFERROR(__xludf.DUMMYFUNCTION("""COMPUTED_VALUE"""),"")</f>
        <v/>
      </c>
      <c r="D770" s="5">
        <v>0.0</v>
      </c>
    </row>
    <row r="771" ht="14.25" customHeight="1">
      <c r="A771" s="5"/>
      <c r="B771" s="5"/>
      <c r="C771" s="5" t="str">
        <f>IFERROR(__xludf.DUMMYFUNCTION("""COMPUTED_VALUE"""),"")</f>
        <v/>
      </c>
      <c r="D771" s="5">
        <v>0.0</v>
      </c>
    </row>
    <row r="772" ht="14.25" customHeight="1">
      <c r="A772" s="5"/>
      <c r="B772" s="5"/>
      <c r="C772" s="5" t="str">
        <f>IFERROR(__xludf.DUMMYFUNCTION("""COMPUTED_VALUE"""),"")</f>
        <v/>
      </c>
      <c r="D772" s="5">
        <v>0.0</v>
      </c>
    </row>
    <row r="773" ht="14.25" customHeight="1">
      <c r="A773" s="5"/>
      <c r="B773" s="5"/>
      <c r="C773" s="5" t="str">
        <f>IFERROR(__xludf.DUMMYFUNCTION("""COMPUTED_VALUE"""),"")</f>
        <v/>
      </c>
      <c r="D773" s="5">
        <v>0.0</v>
      </c>
    </row>
    <row r="774" ht="14.25" customHeight="1">
      <c r="A774" s="5"/>
      <c r="B774" s="5"/>
      <c r="C774" s="5" t="str">
        <f>IFERROR(__xludf.DUMMYFUNCTION("""COMPUTED_VALUE"""),"")</f>
        <v/>
      </c>
      <c r="D774" s="5">
        <v>0.0</v>
      </c>
    </row>
    <row r="775" ht="14.25" customHeight="1">
      <c r="A775" s="5"/>
      <c r="B775" s="5"/>
      <c r="C775" s="5" t="str">
        <f>IFERROR(__xludf.DUMMYFUNCTION("""COMPUTED_VALUE"""),"")</f>
        <v/>
      </c>
      <c r="D775" s="5">
        <v>0.0</v>
      </c>
    </row>
    <row r="776" ht="14.25" customHeight="1">
      <c r="A776" s="5"/>
      <c r="B776" s="5"/>
      <c r="C776" s="5" t="str">
        <f>IFERROR(__xludf.DUMMYFUNCTION("""COMPUTED_VALUE"""),"")</f>
        <v/>
      </c>
      <c r="D776" s="5">
        <v>0.0</v>
      </c>
    </row>
    <row r="777" ht="14.25" customHeight="1">
      <c r="A777" s="5"/>
      <c r="B777" s="5"/>
      <c r="C777" s="5" t="str">
        <f>IFERROR(__xludf.DUMMYFUNCTION("""COMPUTED_VALUE"""),"")</f>
        <v/>
      </c>
      <c r="D777" s="5">
        <v>0.0</v>
      </c>
    </row>
    <row r="778" ht="14.25" customHeight="1">
      <c r="A778" s="5"/>
      <c r="B778" s="5"/>
      <c r="C778" s="5" t="str">
        <f>IFERROR(__xludf.DUMMYFUNCTION("""COMPUTED_VALUE"""),"")</f>
        <v/>
      </c>
      <c r="D778" s="5">
        <v>0.0</v>
      </c>
    </row>
    <row r="779" ht="14.25" customHeight="1">
      <c r="A779" s="5"/>
      <c r="B779" s="5"/>
      <c r="C779" s="5" t="str">
        <f>IFERROR(__xludf.DUMMYFUNCTION("""COMPUTED_VALUE"""),"")</f>
        <v/>
      </c>
      <c r="D779" s="5">
        <v>0.0</v>
      </c>
    </row>
    <row r="780" ht="14.25" customHeight="1">
      <c r="A780" s="5"/>
      <c r="B780" s="5"/>
      <c r="C780" s="5" t="str">
        <f>IFERROR(__xludf.DUMMYFUNCTION("""COMPUTED_VALUE"""),"")</f>
        <v/>
      </c>
      <c r="D780" s="5">
        <v>0.0</v>
      </c>
    </row>
    <row r="781" ht="14.25" customHeight="1">
      <c r="A781" s="5"/>
      <c r="B781" s="5"/>
      <c r="C781" s="5" t="str">
        <f>IFERROR(__xludf.DUMMYFUNCTION("""COMPUTED_VALUE"""),"")</f>
        <v/>
      </c>
      <c r="D781" s="5">
        <v>0.0</v>
      </c>
    </row>
    <row r="782" ht="14.25" customHeight="1">
      <c r="A782" s="5"/>
      <c r="B782" s="5"/>
      <c r="C782" s="5" t="str">
        <f>IFERROR(__xludf.DUMMYFUNCTION("""COMPUTED_VALUE"""),"")</f>
        <v/>
      </c>
      <c r="D782" s="5">
        <v>0.0</v>
      </c>
    </row>
    <row r="783" ht="14.25" customHeight="1">
      <c r="A783" s="5"/>
      <c r="B783" s="5"/>
      <c r="C783" s="5" t="str">
        <f>IFERROR(__xludf.DUMMYFUNCTION("""COMPUTED_VALUE"""),"")</f>
        <v/>
      </c>
      <c r="D783" s="5">
        <v>0.0</v>
      </c>
    </row>
    <row r="784" ht="14.25" customHeight="1">
      <c r="A784" s="5"/>
      <c r="B784" s="5"/>
      <c r="C784" s="5" t="str">
        <f>IFERROR(__xludf.DUMMYFUNCTION("""COMPUTED_VALUE"""),"")</f>
        <v/>
      </c>
      <c r="D784" s="5">
        <v>0.0</v>
      </c>
    </row>
    <row r="785" ht="14.25" customHeight="1">
      <c r="A785" s="5"/>
      <c r="B785" s="5"/>
      <c r="C785" s="5" t="str">
        <f>IFERROR(__xludf.DUMMYFUNCTION("""COMPUTED_VALUE"""),"")</f>
        <v/>
      </c>
      <c r="D785" s="5">
        <v>0.0</v>
      </c>
    </row>
    <row r="786" ht="14.25" customHeight="1">
      <c r="A786" s="5"/>
      <c r="B786" s="5"/>
      <c r="C786" s="5" t="str">
        <f>IFERROR(__xludf.DUMMYFUNCTION("""COMPUTED_VALUE"""),"")</f>
        <v/>
      </c>
      <c r="D786" s="5">
        <v>0.0</v>
      </c>
    </row>
    <row r="787" ht="14.25" customHeight="1">
      <c r="A787" s="5"/>
      <c r="B787" s="5"/>
      <c r="C787" s="5" t="str">
        <f>IFERROR(__xludf.DUMMYFUNCTION("""COMPUTED_VALUE"""),"")</f>
        <v/>
      </c>
      <c r="D787" s="5">
        <v>0.0</v>
      </c>
    </row>
    <row r="788" ht="14.25" customHeight="1">
      <c r="A788" s="5"/>
      <c r="B788" s="5"/>
      <c r="C788" s="5" t="str">
        <f>IFERROR(__xludf.DUMMYFUNCTION("""COMPUTED_VALUE"""),"")</f>
        <v/>
      </c>
      <c r="D788" s="5">
        <v>0.0</v>
      </c>
    </row>
    <row r="789" ht="14.25" customHeight="1">
      <c r="A789" s="5"/>
      <c r="B789" s="5"/>
      <c r="C789" s="5" t="str">
        <f>IFERROR(__xludf.DUMMYFUNCTION("""COMPUTED_VALUE"""),"")</f>
        <v/>
      </c>
      <c r="D789" s="5">
        <v>0.0</v>
      </c>
    </row>
    <row r="790" ht="14.25" customHeight="1">
      <c r="A790" s="5"/>
      <c r="B790" s="5"/>
      <c r="C790" s="5" t="str">
        <f>IFERROR(__xludf.DUMMYFUNCTION("""COMPUTED_VALUE"""),"")</f>
        <v/>
      </c>
      <c r="D790" s="5">
        <v>0.0</v>
      </c>
    </row>
    <row r="791" ht="14.25" customHeight="1">
      <c r="A791" s="5"/>
      <c r="B791" s="5"/>
      <c r="C791" s="5" t="str">
        <f>IFERROR(__xludf.DUMMYFUNCTION("""COMPUTED_VALUE"""),"")</f>
        <v/>
      </c>
      <c r="D791" s="5">
        <v>0.0</v>
      </c>
    </row>
    <row r="792" ht="14.25" customHeight="1">
      <c r="A792" s="5"/>
      <c r="B792" s="5"/>
      <c r="C792" s="5" t="str">
        <f>IFERROR(__xludf.DUMMYFUNCTION("""COMPUTED_VALUE"""),"")</f>
        <v/>
      </c>
      <c r="D792" s="5">
        <v>0.0</v>
      </c>
    </row>
    <row r="793" ht="14.25" customHeight="1">
      <c r="A793" s="5"/>
      <c r="B793" s="5"/>
      <c r="C793" s="5" t="str">
        <f>IFERROR(__xludf.DUMMYFUNCTION("""COMPUTED_VALUE"""),"")</f>
        <v/>
      </c>
      <c r="D793" s="5">
        <v>0.0</v>
      </c>
    </row>
    <row r="794" ht="14.25" customHeight="1">
      <c r="A794" s="5"/>
      <c r="B794" s="5"/>
      <c r="C794" s="5" t="str">
        <f>IFERROR(__xludf.DUMMYFUNCTION("""COMPUTED_VALUE"""),"")</f>
        <v/>
      </c>
      <c r="D794" s="5">
        <v>0.0</v>
      </c>
    </row>
    <row r="795" ht="14.25" customHeight="1">
      <c r="A795" s="5"/>
      <c r="B795" s="5"/>
      <c r="C795" s="5" t="str">
        <f>IFERROR(__xludf.DUMMYFUNCTION("""COMPUTED_VALUE"""),"")</f>
        <v/>
      </c>
      <c r="D795" s="5">
        <v>0.0</v>
      </c>
    </row>
    <row r="796" ht="14.25" customHeight="1">
      <c r="A796" s="5"/>
      <c r="B796" s="5"/>
      <c r="C796" s="5" t="str">
        <f>IFERROR(__xludf.DUMMYFUNCTION("""COMPUTED_VALUE"""),"")</f>
        <v/>
      </c>
      <c r="D796" s="5">
        <v>0.0</v>
      </c>
    </row>
    <row r="797" ht="14.25" customHeight="1">
      <c r="A797" s="5"/>
      <c r="B797" s="5"/>
      <c r="C797" s="5" t="str">
        <f>IFERROR(__xludf.DUMMYFUNCTION("""COMPUTED_VALUE"""),"")</f>
        <v/>
      </c>
      <c r="D797" s="5">
        <v>0.0</v>
      </c>
    </row>
    <row r="798" ht="14.25" customHeight="1">
      <c r="A798" s="5"/>
      <c r="B798" s="5"/>
      <c r="C798" s="5" t="str">
        <f>IFERROR(__xludf.DUMMYFUNCTION("""COMPUTED_VALUE"""),"")</f>
        <v/>
      </c>
      <c r="D798" s="5">
        <v>0.0</v>
      </c>
    </row>
    <row r="799" ht="14.25" customHeight="1">
      <c r="A799" s="5"/>
      <c r="B799" s="5"/>
      <c r="C799" s="5" t="str">
        <f>IFERROR(__xludf.DUMMYFUNCTION("""COMPUTED_VALUE"""),"")</f>
        <v/>
      </c>
      <c r="D799" s="5">
        <v>0.0</v>
      </c>
    </row>
    <row r="800" ht="14.25" customHeight="1">
      <c r="A800" s="5"/>
      <c r="B800" s="5"/>
      <c r="C800" s="5" t="str">
        <f>IFERROR(__xludf.DUMMYFUNCTION("""COMPUTED_VALUE"""),"")</f>
        <v/>
      </c>
      <c r="D800" s="5">
        <v>0.0</v>
      </c>
    </row>
    <row r="801" ht="14.25" customHeight="1">
      <c r="A801" s="5"/>
      <c r="B801" s="5"/>
      <c r="C801" s="5" t="str">
        <f>IFERROR(__xludf.DUMMYFUNCTION("""COMPUTED_VALUE"""),"")</f>
        <v/>
      </c>
      <c r="D801" s="5">
        <v>0.0</v>
      </c>
    </row>
    <row r="802" ht="14.25" customHeight="1">
      <c r="A802" s="5"/>
      <c r="B802" s="5"/>
      <c r="C802" s="5" t="str">
        <f>IFERROR(__xludf.DUMMYFUNCTION("""COMPUTED_VALUE"""),"")</f>
        <v/>
      </c>
      <c r="D802" s="5">
        <v>0.0</v>
      </c>
    </row>
    <row r="803" ht="14.25" customHeight="1">
      <c r="A803" s="5"/>
      <c r="B803" s="5"/>
      <c r="C803" s="5" t="str">
        <f>IFERROR(__xludf.DUMMYFUNCTION("""COMPUTED_VALUE"""),"")</f>
        <v/>
      </c>
      <c r="D803" s="5">
        <v>0.0</v>
      </c>
    </row>
    <row r="804" ht="14.25" customHeight="1">
      <c r="A804" s="5"/>
      <c r="B804" s="5"/>
      <c r="C804" s="5" t="str">
        <f>IFERROR(__xludf.DUMMYFUNCTION("""COMPUTED_VALUE"""),"")</f>
        <v/>
      </c>
      <c r="D804" s="5">
        <v>0.0</v>
      </c>
    </row>
    <row r="805" ht="14.25" customHeight="1">
      <c r="A805" s="5"/>
      <c r="B805" s="5"/>
      <c r="C805" s="5" t="str">
        <f>IFERROR(__xludf.DUMMYFUNCTION("""COMPUTED_VALUE"""),"")</f>
        <v/>
      </c>
      <c r="D805" s="5">
        <v>0.0</v>
      </c>
    </row>
    <row r="806" ht="14.25" customHeight="1">
      <c r="A806" s="5"/>
      <c r="B806" s="5"/>
      <c r="C806" s="5" t="str">
        <f>IFERROR(__xludf.DUMMYFUNCTION("""COMPUTED_VALUE"""),"")</f>
        <v/>
      </c>
      <c r="D806" s="5">
        <v>0.0</v>
      </c>
    </row>
    <row r="807" ht="14.25" customHeight="1">
      <c r="A807" s="5"/>
      <c r="B807" s="5"/>
      <c r="C807" s="5" t="str">
        <f>IFERROR(__xludf.DUMMYFUNCTION("""COMPUTED_VALUE"""),"")</f>
        <v/>
      </c>
      <c r="D807" s="5">
        <v>0.0</v>
      </c>
    </row>
    <row r="808" ht="14.25" customHeight="1">
      <c r="A808" s="5"/>
      <c r="B808" s="5"/>
      <c r="C808" s="5" t="str">
        <f>IFERROR(__xludf.DUMMYFUNCTION("""COMPUTED_VALUE"""),"")</f>
        <v/>
      </c>
      <c r="D808" s="5">
        <v>0.0</v>
      </c>
    </row>
    <row r="809" ht="14.25" customHeight="1">
      <c r="A809" s="5"/>
      <c r="B809" s="5"/>
      <c r="C809" s="5" t="str">
        <f>IFERROR(__xludf.DUMMYFUNCTION("""COMPUTED_VALUE"""),"")</f>
        <v/>
      </c>
      <c r="D809" s="5">
        <v>0.0</v>
      </c>
    </row>
    <row r="810" ht="14.25" customHeight="1">
      <c r="A810" s="5"/>
      <c r="B810" s="5"/>
      <c r="C810" s="5" t="str">
        <f>IFERROR(__xludf.DUMMYFUNCTION("""COMPUTED_VALUE"""),"")</f>
        <v/>
      </c>
      <c r="D810" s="5">
        <v>0.0</v>
      </c>
    </row>
    <row r="811" ht="14.25" customHeight="1">
      <c r="A811" s="5"/>
      <c r="B811" s="5"/>
      <c r="C811" s="5" t="str">
        <f>IFERROR(__xludf.DUMMYFUNCTION("""COMPUTED_VALUE"""),"")</f>
        <v/>
      </c>
      <c r="D811" s="5">
        <v>0.0</v>
      </c>
    </row>
    <row r="812" ht="14.25" customHeight="1">
      <c r="A812" s="5"/>
      <c r="B812" s="5"/>
      <c r="C812" s="5" t="str">
        <f>IFERROR(__xludf.DUMMYFUNCTION("""COMPUTED_VALUE"""),"")</f>
        <v/>
      </c>
      <c r="D812" s="5">
        <v>0.0</v>
      </c>
    </row>
    <row r="813" ht="14.25" customHeight="1">
      <c r="A813" s="5"/>
      <c r="B813" s="5"/>
      <c r="C813" s="5" t="str">
        <f>IFERROR(__xludf.DUMMYFUNCTION("""COMPUTED_VALUE"""),"")</f>
        <v/>
      </c>
      <c r="D813" s="5">
        <v>0.0</v>
      </c>
    </row>
    <row r="814" ht="14.25" customHeight="1">
      <c r="A814" s="5"/>
      <c r="B814" s="5"/>
      <c r="C814" s="5" t="str">
        <f>IFERROR(__xludf.DUMMYFUNCTION("""COMPUTED_VALUE"""),"")</f>
        <v/>
      </c>
      <c r="D814" s="5">
        <v>0.0</v>
      </c>
    </row>
    <row r="815" ht="14.25" customHeight="1">
      <c r="A815" s="5"/>
      <c r="B815" s="5"/>
      <c r="C815" s="5" t="str">
        <f>IFERROR(__xludf.DUMMYFUNCTION("""COMPUTED_VALUE"""),"")</f>
        <v/>
      </c>
      <c r="D815" s="5">
        <v>0.0</v>
      </c>
    </row>
    <row r="816" ht="14.25" customHeight="1">
      <c r="A816" s="5"/>
      <c r="B816" s="5"/>
      <c r="C816" s="5" t="str">
        <f>IFERROR(__xludf.DUMMYFUNCTION("""COMPUTED_VALUE"""),"")</f>
        <v/>
      </c>
      <c r="D816" s="5">
        <v>0.0</v>
      </c>
    </row>
    <row r="817" ht="14.25" customHeight="1">
      <c r="A817" s="5"/>
      <c r="B817" s="5"/>
      <c r="C817" s="5" t="str">
        <f>IFERROR(__xludf.DUMMYFUNCTION("""COMPUTED_VALUE"""),"")</f>
        <v/>
      </c>
      <c r="D817" s="5">
        <v>0.0</v>
      </c>
    </row>
    <row r="818" ht="14.25" customHeight="1">
      <c r="A818" s="5"/>
      <c r="B818" s="5"/>
      <c r="C818" s="5" t="str">
        <f>IFERROR(__xludf.DUMMYFUNCTION("""COMPUTED_VALUE"""),"")</f>
        <v/>
      </c>
      <c r="D818" s="5">
        <v>0.0</v>
      </c>
    </row>
    <row r="819" ht="14.25" customHeight="1">
      <c r="A819" s="5"/>
      <c r="B819" s="5"/>
      <c r="C819" s="5" t="str">
        <f>IFERROR(__xludf.DUMMYFUNCTION("""COMPUTED_VALUE"""),"")</f>
        <v/>
      </c>
      <c r="D819" s="5">
        <v>0.0</v>
      </c>
    </row>
    <row r="820" ht="14.25" customHeight="1">
      <c r="A820" s="5"/>
      <c r="B820" s="5"/>
      <c r="C820" s="5" t="str">
        <f>IFERROR(__xludf.DUMMYFUNCTION("""COMPUTED_VALUE"""),"")</f>
        <v/>
      </c>
      <c r="D820" s="5">
        <v>0.0</v>
      </c>
    </row>
    <row r="821" ht="14.25" customHeight="1">
      <c r="A821" s="5"/>
      <c r="B821" s="5"/>
      <c r="C821" s="5" t="str">
        <f>IFERROR(__xludf.DUMMYFUNCTION("""COMPUTED_VALUE"""),"")</f>
        <v/>
      </c>
      <c r="D821" s="5">
        <v>0.0</v>
      </c>
    </row>
    <row r="822" ht="14.25" customHeight="1">
      <c r="A822" s="5"/>
      <c r="B822" s="5"/>
      <c r="C822" s="5" t="str">
        <f>IFERROR(__xludf.DUMMYFUNCTION("""COMPUTED_VALUE"""),"")</f>
        <v/>
      </c>
      <c r="D822" s="5">
        <v>0.0</v>
      </c>
    </row>
    <row r="823" ht="14.25" customHeight="1">
      <c r="A823" s="5"/>
      <c r="B823" s="5"/>
      <c r="C823" s="5" t="str">
        <f>IFERROR(__xludf.DUMMYFUNCTION("""COMPUTED_VALUE"""),"")</f>
        <v/>
      </c>
      <c r="D823" s="5">
        <v>0.0</v>
      </c>
    </row>
    <row r="824" ht="14.25" customHeight="1">
      <c r="A824" s="5"/>
      <c r="B824" s="5"/>
      <c r="C824" s="5" t="str">
        <f>IFERROR(__xludf.DUMMYFUNCTION("""COMPUTED_VALUE"""),"")</f>
        <v/>
      </c>
      <c r="D824" s="5">
        <v>0.0</v>
      </c>
    </row>
    <row r="825" ht="14.25" customHeight="1">
      <c r="A825" s="5"/>
      <c r="B825" s="5"/>
      <c r="C825" s="5" t="str">
        <f>IFERROR(__xludf.DUMMYFUNCTION("""COMPUTED_VALUE"""),"")</f>
        <v/>
      </c>
      <c r="D825" s="5">
        <v>0.0</v>
      </c>
    </row>
    <row r="826" ht="14.25" customHeight="1">
      <c r="A826" s="5"/>
      <c r="B826" s="5"/>
      <c r="C826" s="5" t="str">
        <f>IFERROR(__xludf.DUMMYFUNCTION("""COMPUTED_VALUE"""),"")</f>
        <v/>
      </c>
      <c r="D826" s="5">
        <v>0.0</v>
      </c>
    </row>
    <row r="827" ht="14.25" customHeight="1">
      <c r="A827" s="5"/>
      <c r="B827" s="5"/>
      <c r="C827" s="5" t="str">
        <f>IFERROR(__xludf.DUMMYFUNCTION("""COMPUTED_VALUE"""),"")</f>
        <v/>
      </c>
      <c r="D827" s="5">
        <v>0.0</v>
      </c>
    </row>
    <row r="828" ht="14.25" customHeight="1">
      <c r="A828" s="5"/>
      <c r="B828" s="5"/>
      <c r="C828" s="5" t="str">
        <f>IFERROR(__xludf.DUMMYFUNCTION("""COMPUTED_VALUE"""),"")</f>
        <v/>
      </c>
      <c r="D828" s="5">
        <v>0.0</v>
      </c>
    </row>
    <row r="829" ht="14.25" customHeight="1">
      <c r="A829" s="5"/>
      <c r="B829" s="5"/>
      <c r="C829" s="5" t="str">
        <f>IFERROR(__xludf.DUMMYFUNCTION("""COMPUTED_VALUE"""),"")</f>
        <v/>
      </c>
      <c r="D829" s="5">
        <v>0.0</v>
      </c>
    </row>
    <row r="830" ht="14.25" customHeight="1">
      <c r="A830" s="5"/>
      <c r="B830" s="5"/>
      <c r="C830" s="5" t="str">
        <f>IFERROR(__xludf.DUMMYFUNCTION("""COMPUTED_VALUE"""),"")</f>
        <v/>
      </c>
      <c r="D830" s="5">
        <v>0.0</v>
      </c>
    </row>
    <row r="831" ht="14.25" customHeight="1">
      <c r="A831" s="5"/>
      <c r="B831" s="5"/>
      <c r="C831" s="5" t="str">
        <f>IFERROR(__xludf.DUMMYFUNCTION("""COMPUTED_VALUE"""),"")</f>
        <v/>
      </c>
      <c r="D831" s="5">
        <v>0.0</v>
      </c>
    </row>
    <row r="832" ht="14.25" customHeight="1">
      <c r="A832" s="5"/>
      <c r="B832" s="5"/>
      <c r="C832" s="5" t="str">
        <f>IFERROR(__xludf.DUMMYFUNCTION("""COMPUTED_VALUE"""),"")</f>
        <v/>
      </c>
      <c r="D832" s="5">
        <v>0.0</v>
      </c>
    </row>
    <row r="833" ht="14.25" customHeight="1">
      <c r="A833" s="5"/>
      <c r="B833" s="5"/>
      <c r="C833" s="5" t="str">
        <f>IFERROR(__xludf.DUMMYFUNCTION("""COMPUTED_VALUE"""),"")</f>
        <v/>
      </c>
      <c r="D833" s="5">
        <v>0.0</v>
      </c>
    </row>
    <row r="834" ht="14.25" customHeight="1">
      <c r="A834" s="5"/>
      <c r="B834" s="5"/>
      <c r="C834" s="5" t="str">
        <f>IFERROR(__xludf.DUMMYFUNCTION("""COMPUTED_VALUE"""),"")</f>
        <v/>
      </c>
      <c r="D834" s="5">
        <v>0.0</v>
      </c>
    </row>
    <row r="835" ht="14.25" customHeight="1">
      <c r="A835" s="5"/>
      <c r="B835" s="5"/>
      <c r="C835" s="5" t="str">
        <f>IFERROR(__xludf.DUMMYFUNCTION("""COMPUTED_VALUE"""),"")</f>
        <v/>
      </c>
      <c r="D835" s="5">
        <v>0.0</v>
      </c>
    </row>
    <row r="836" ht="14.25" customHeight="1">
      <c r="A836" s="5"/>
      <c r="B836" s="5"/>
      <c r="C836" s="5" t="str">
        <f>IFERROR(__xludf.DUMMYFUNCTION("""COMPUTED_VALUE"""),"")</f>
        <v/>
      </c>
      <c r="D836" s="5">
        <v>0.0</v>
      </c>
    </row>
    <row r="837" ht="14.25" customHeight="1">
      <c r="A837" s="5"/>
      <c r="B837" s="5"/>
      <c r="C837" s="5" t="str">
        <f>IFERROR(__xludf.DUMMYFUNCTION("""COMPUTED_VALUE"""),"")</f>
        <v/>
      </c>
      <c r="D837" s="5">
        <v>0.0</v>
      </c>
    </row>
    <row r="838" ht="14.25" customHeight="1">
      <c r="A838" s="5"/>
      <c r="B838" s="5"/>
      <c r="C838" s="5" t="str">
        <f>IFERROR(__xludf.DUMMYFUNCTION("""COMPUTED_VALUE"""),"")</f>
        <v/>
      </c>
      <c r="D838" s="5">
        <v>0.0</v>
      </c>
    </row>
    <row r="839" ht="14.25" customHeight="1">
      <c r="A839" s="5"/>
      <c r="B839" s="5"/>
      <c r="C839" s="5" t="str">
        <f>IFERROR(__xludf.DUMMYFUNCTION("""COMPUTED_VALUE"""),"")</f>
        <v/>
      </c>
      <c r="D839" s="5">
        <v>0.0</v>
      </c>
    </row>
    <row r="840" ht="14.25" customHeight="1">
      <c r="A840" s="5"/>
      <c r="B840" s="5"/>
      <c r="C840" s="5" t="str">
        <f>IFERROR(__xludf.DUMMYFUNCTION("""COMPUTED_VALUE"""),"")</f>
        <v/>
      </c>
      <c r="D840" s="5">
        <v>0.0</v>
      </c>
    </row>
    <row r="841" ht="14.25" customHeight="1">
      <c r="A841" s="5"/>
      <c r="B841" s="5"/>
      <c r="C841" s="5" t="str">
        <f>IFERROR(__xludf.DUMMYFUNCTION("""COMPUTED_VALUE"""),"")</f>
        <v/>
      </c>
      <c r="D841" s="5">
        <v>0.0</v>
      </c>
    </row>
    <row r="842" ht="14.25" customHeight="1">
      <c r="A842" s="5"/>
      <c r="B842" s="5"/>
      <c r="C842" s="5" t="str">
        <f>IFERROR(__xludf.DUMMYFUNCTION("""COMPUTED_VALUE"""),"")</f>
        <v/>
      </c>
      <c r="D842" s="5">
        <v>0.0</v>
      </c>
    </row>
    <row r="843" ht="14.25" customHeight="1">
      <c r="A843" s="5"/>
      <c r="B843" s="5"/>
      <c r="C843" s="5" t="str">
        <f>IFERROR(__xludf.DUMMYFUNCTION("""COMPUTED_VALUE"""),"")</f>
        <v/>
      </c>
      <c r="D843" s="5">
        <v>0.0</v>
      </c>
    </row>
    <row r="844" ht="14.25" customHeight="1">
      <c r="A844" s="5"/>
      <c r="B844" s="5"/>
      <c r="C844" s="5" t="str">
        <f>IFERROR(__xludf.DUMMYFUNCTION("""COMPUTED_VALUE"""),"")</f>
        <v/>
      </c>
      <c r="D844" s="5">
        <v>0.0</v>
      </c>
    </row>
    <row r="845" ht="14.25" customHeight="1">
      <c r="A845" s="5"/>
      <c r="B845" s="5"/>
      <c r="C845" s="5" t="str">
        <f>IFERROR(__xludf.DUMMYFUNCTION("""COMPUTED_VALUE"""),"")</f>
        <v/>
      </c>
      <c r="D845" s="5">
        <v>0.0</v>
      </c>
    </row>
    <row r="846" ht="14.25" customHeight="1">
      <c r="A846" s="5"/>
      <c r="B846" s="5"/>
      <c r="C846" s="5" t="str">
        <f>IFERROR(__xludf.DUMMYFUNCTION("""COMPUTED_VALUE"""),"")</f>
        <v/>
      </c>
      <c r="D846" s="5">
        <v>0.0</v>
      </c>
    </row>
    <row r="847" ht="14.25" customHeight="1">
      <c r="A847" s="5"/>
      <c r="B847" s="5"/>
      <c r="C847" s="5" t="str">
        <f>IFERROR(__xludf.DUMMYFUNCTION("""COMPUTED_VALUE"""),"")</f>
        <v/>
      </c>
      <c r="D847" s="5">
        <v>0.0</v>
      </c>
    </row>
    <row r="848" ht="14.25" customHeight="1">
      <c r="A848" s="5"/>
      <c r="B848" s="5"/>
      <c r="C848" s="5" t="str">
        <f>IFERROR(__xludf.DUMMYFUNCTION("""COMPUTED_VALUE"""),"")</f>
        <v/>
      </c>
      <c r="D848" s="5">
        <v>0.0</v>
      </c>
    </row>
    <row r="849" ht="14.25" customHeight="1">
      <c r="A849" s="5"/>
      <c r="B849" s="5"/>
      <c r="C849" s="5" t="str">
        <f>IFERROR(__xludf.DUMMYFUNCTION("""COMPUTED_VALUE"""),"")</f>
        <v/>
      </c>
      <c r="D849" s="5">
        <v>0.0</v>
      </c>
    </row>
    <row r="850" ht="14.25" customHeight="1">
      <c r="A850" s="5"/>
      <c r="B850" s="5"/>
      <c r="C850" s="5" t="str">
        <f>IFERROR(__xludf.DUMMYFUNCTION("""COMPUTED_VALUE"""),"")</f>
        <v/>
      </c>
      <c r="D850" s="5">
        <v>0.0</v>
      </c>
    </row>
    <row r="851" ht="14.25" customHeight="1">
      <c r="A851" s="5"/>
      <c r="B851" s="5"/>
      <c r="C851" s="5" t="str">
        <f>IFERROR(__xludf.DUMMYFUNCTION("""COMPUTED_VALUE"""),"")</f>
        <v/>
      </c>
      <c r="D851" s="5">
        <v>0.0</v>
      </c>
    </row>
    <row r="852" ht="14.25" customHeight="1">
      <c r="A852" s="5"/>
      <c r="B852" s="5"/>
      <c r="C852" s="5" t="str">
        <f>IFERROR(__xludf.DUMMYFUNCTION("""COMPUTED_VALUE"""),"")</f>
        <v/>
      </c>
      <c r="D852" s="5">
        <v>0.0</v>
      </c>
    </row>
    <row r="853" ht="14.25" customHeight="1">
      <c r="A853" s="5"/>
      <c r="B853" s="5"/>
      <c r="C853" s="5" t="str">
        <f>IFERROR(__xludf.DUMMYFUNCTION("""COMPUTED_VALUE"""),"")</f>
        <v/>
      </c>
      <c r="D853" s="5">
        <v>0.0</v>
      </c>
    </row>
    <row r="854" ht="14.25" customHeight="1">
      <c r="A854" s="5"/>
      <c r="B854" s="5"/>
      <c r="C854" s="5" t="str">
        <f>IFERROR(__xludf.DUMMYFUNCTION("""COMPUTED_VALUE"""),"")</f>
        <v/>
      </c>
      <c r="D854" s="5">
        <v>0.0</v>
      </c>
    </row>
    <row r="855" ht="14.25" customHeight="1">
      <c r="A855" s="5"/>
      <c r="B855" s="5"/>
      <c r="C855" s="5" t="str">
        <f>IFERROR(__xludf.DUMMYFUNCTION("""COMPUTED_VALUE"""),"")</f>
        <v/>
      </c>
      <c r="D855" s="5">
        <v>0.0</v>
      </c>
    </row>
    <row r="856" ht="14.25" customHeight="1">
      <c r="A856" s="5"/>
      <c r="B856" s="5"/>
      <c r="C856" s="5" t="str">
        <f>IFERROR(__xludf.DUMMYFUNCTION("""COMPUTED_VALUE"""),"")</f>
        <v/>
      </c>
      <c r="D856" s="5">
        <v>0.0</v>
      </c>
    </row>
    <row r="857" ht="14.25" customHeight="1">
      <c r="A857" s="5"/>
      <c r="B857" s="5"/>
      <c r="C857" s="5" t="str">
        <f>IFERROR(__xludf.DUMMYFUNCTION("""COMPUTED_VALUE"""),"")</f>
        <v/>
      </c>
      <c r="D857" s="5">
        <v>0.0</v>
      </c>
    </row>
    <row r="858" ht="14.25" customHeight="1">
      <c r="A858" s="5"/>
      <c r="B858" s="5"/>
      <c r="C858" s="5" t="str">
        <f>IFERROR(__xludf.DUMMYFUNCTION("""COMPUTED_VALUE"""),"")</f>
        <v/>
      </c>
      <c r="D858" s="5">
        <v>0.0</v>
      </c>
    </row>
    <row r="859" ht="14.25" customHeight="1">
      <c r="A859" s="5"/>
      <c r="B859" s="5"/>
      <c r="C859" s="5" t="str">
        <f>IFERROR(__xludf.DUMMYFUNCTION("""COMPUTED_VALUE"""),"")</f>
        <v/>
      </c>
      <c r="D859" s="5">
        <v>0.0</v>
      </c>
    </row>
    <row r="860" ht="14.25" customHeight="1">
      <c r="A860" s="5"/>
      <c r="B860" s="5"/>
      <c r="C860" s="5" t="str">
        <f>IFERROR(__xludf.DUMMYFUNCTION("""COMPUTED_VALUE"""),"")</f>
        <v/>
      </c>
      <c r="D860" s="5">
        <v>0.0</v>
      </c>
    </row>
    <row r="861" ht="14.25" customHeight="1">
      <c r="A861" s="5"/>
      <c r="B861" s="5"/>
      <c r="C861" s="5" t="str">
        <f>IFERROR(__xludf.DUMMYFUNCTION("""COMPUTED_VALUE"""),"")</f>
        <v/>
      </c>
      <c r="D861" s="5">
        <v>0.0</v>
      </c>
    </row>
    <row r="862" ht="14.25" customHeight="1">
      <c r="A862" s="5"/>
      <c r="B862" s="5"/>
      <c r="C862" s="5" t="str">
        <f>IFERROR(__xludf.DUMMYFUNCTION("""COMPUTED_VALUE"""),"")</f>
        <v/>
      </c>
      <c r="D862" s="5">
        <v>0.0</v>
      </c>
    </row>
    <row r="863" ht="14.25" customHeight="1">
      <c r="A863" s="5"/>
      <c r="B863" s="5"/>
      <c r="C863" s="5" t="str">
        <f>IFERROR(__xludf.DUMMYFUNCTION("""COMPUTED_VALUE"""),"")</f>
        <v/>
      </c>
      <c r="D863" s="5">
        <v>0.0</v>
      </c>
    </row>
    <row r="864" ht="14.25" customHeight="1">
      <c r="A864" s="5"/>
      <c r="B864" s="5"/>
      <c r="C864" s="5" t="str">
        <f>IFERROR(__xludf.DUMMYFUNCTION("""COMPUTED_VALUE"""),"")</f>
        <v/>
      </c>
      <c r="D864" s="5">
        <v>0.0</v>
      </c>
    </row>
    <row r="865" ht="14.25" customHeight="1">
      <c r="A865" s="5"/>
      <c r="B865" s="5"/>
      <c r="C865" s="5" t="str">
        <f>IFERROR(__xludf.DUMMYFUNCTION("""COMPUTED_VALUE"""),"")</f>
        <v/>
      </c>
      <c r="D865" s="5">
        <v>0.0</v>
      </c>
    </row>
    <row r="866" ht="14.25" customHeight="1">
      <c r="A866" s="5"/>
      <c r="B866" s="5"/>
      <c r="C866" s="5" t="str">
        <f>IFERROR(__xludf.DUMMYFUNCTION("""COMPUTED_VALUE"""),"")</f>
        <v/>
      </c>
      <c r="D866" s="5">
        <v>0.0</v>
      </c>
    </row>
    <row r="867" ht="14.25" customHeight="1">
      <c r="A867" s="5"/>
      <c r="B867" s="5"/>
      <c r="C867" s="5" t="str">
        <f>IFERROR(__xludf.DUMMYFUNCTION("""COMPUTED_VALUE"""),"")</f>
        <v/>
      </c>
      <c r="D867" s="5">
        <v>0.0</v>
      </c>
    </row>
    <row r="868" ht="14.25" customHeight="1">
      <c r="A868" s="5"/>
      <c r="B868" s="5"/>
      <c r="C868" s="5" t="str">
        <f>IFERROR(__xludf.DUMMYFUNCTION("""COMPUTED_VALUE"""),"")</f>
        <v/>
      </c>
      <c r="D868" s="5">
        <v>0.0</v>
      </c>
    </row>
    <row r="869" ht="14.25" customHeight="1">
      <c r="A869" s="5"/>
      <c r="B869" s="5"/>
      <c r="C869" s="5" t="str">
        <f>IFERROR(__xludf.DUMMYFUNCTION("""COMPUTED_VALUE"""),"")</f>
        <v/>
      </c>
      <c r="D869" s="5">
        <v>0.0</v>
      </c>
    </row>
    <row r="870" ht="14.25" customHeight="1">
      <c r="A870" s="5"/>
      <c r="B870" s="5"/>
      <c r="C870" s="5" t="str">
        <f>IFERROR(__xludf.DUMMYFUNCTION("""COMPUTED_VALUE"""),"")</f>
        <v/>
      </c>
      <c r="D870" s="5">
        <v>0.0</v>
      </c>
    </row>
    <row r="871" ht="14.25" customHeight="1">
      <c r="A871" s="5"/>
      <c r="B871" s="5"/>
      <c r="C871" s="5" t="str">
        <f>IFERROR(__xludf.DUMMYFUNCTION("""COMPUTED_VALUE"""),"")</f>
        <v/>
      </c>
      <c r="D871" s="5">
        <v>0.0</v>
      </c>
    </row>
    <row r="872" ht="14.25" customHeight="1">
      <c r="A872" s="5"/>
      <c r="B872" s="5"/>
      <c r="C872" s="5" t="str">
        <f>IFERROR(__xludf.DUMMYFUNCTION("""COMPUTED_VALUE"""),"")</f>
        <v/>
      </c>
      <c r="D872" s="5">
        <v>0.0</v>
      </c>
    </row>
    <row r="873" ht="14.25" customHeight="1">
      <c r="A873" s="5"/>
      <c r="B873" s="5"/>
      <c r="C873" s="5" t="str">
        <f>IFERROR(__xludf.DUMMYFUNCTION("""COMPUTED_VALUE"""),"")</f>
        <v/>
      </c>
      <c r="D873" s="5">
        <v>0.0</v>
      </c>
    </row>
    <row r="874" ht="14.25" customHeight="1">
      <c r="A874" s="5"/>
      <c r="B874" s="5"/>
      <c r="C874" s="5" t="str">
        <f>IFERROR(__xludf.DUMMYFUNCTION("""COMPUTED_VALUE"""),"")</f>
        <v/>
      </c>
      <c r="D874" s="5">
        <v>0.0</v>
      </c>
    </row>
    <row r="875" ht="14.25" customHeight="1">
      <c r="A875" s="5"/>
      <c r="B875" s="5"/>
      <c r="C875" s="5" t="str">
        <f>IFERROR(__xludf.DUMMYFUNCTION("""COMPUTED_VALUE"""),"")</f>
        <v/>
      </c>
      <c r="D875" s="5">
        <v>0.0</v>
      </c>
    </row>
    <row r="876" ht="14.25" customHeight="1">
      <c r="A876" s="5"/>
      <c r="B876" s="5"/>
      <c r="C876" s="5" t="str">
        <f>IFERROR(__xludf.DUMMYFUNCTION("""COMPUTED_VALUE"""),"")</f>
        <v/>
      </c>
      <c r="D876" s="5">
        <v>0.0</v>
      </c>
    </row>
    <row r="877" ht="14.25" customHeight="1">
      <c r="A877" s="5"/>
      <c r="B877" s="5"/>
      <c r="C877" s="5" t="str">
        <f>IFERROR(__xludf.DUMMYFUNCTION("""COMPUTED_VALUE"""),"")</f>
        <v/>
      </c>
      <c r="D877" s="5">
        <v>0.0</v>
      </c>
    </row>
    <row r="878" ht="14.25" customHeight="1">
      <c r="A878" s="5"/>
      <c r="B878" s="5"/>
      <c r="C878" s="5" t="str">
        <f>IFERROR(__xludf.DUMMYFUNCTION("""COMPUTED_VALUE"""),"")</f>
        <v/>
      </c>
      <c r="D878" s="5">
        <v>0.0</v>
      </c>
    </row>
    <row r="879" ht="14.25" customHeight="1">
      <c r="A879" s="5"/>
      <c r="B879" s="5"/>
      <c r="C879" s="5" t="str">
        <f>IFERROR(__xludf.DUMMYFUNCTION("""COMPUTED_VALUE"""),"")</f>
        <v/>
      </c>
      <c r="D879" s="5">
        <v>0.0</v>
      </c>
    </row>
    <row r="880" ht="14.25" customHeight="1">
      <c r="A880" s="5"/>
      <c r="B880" s="5"/>
      <c r="C880" s="5" t="str">
        <f>IFERROR(__xludf.DUMMYFUNCTION("""COMPUTED_VALUE"""),"")</f>
        <v/>
      </c>
      <c r="D880" s="5">
        <v>0.0</v>
      </c>
    </row>
    <row r="881" ht="14.25" customHeight="1">
      <c r="A881" s="5"/>
      <c r="B881" s="5"/>
      <c r="C881" s="5" t="str">
        <f>IFERROR(__xludf.DUMMYFUNCTION("""COMPUTED_VALUE"""),"")</f>
        <v/>
      </c>
      <c r="D881" s="5">
        <v>0.0</v>
      </c>
    </row>
    <row r="882" ht="14.25" customHeight="1">
      <c r="A882" s="5"/>
      <c r="B882" s="5"/>
      <c r="C882" s="5" t="str">
        <f>IFERROR(__xludf.DUMMYFUNCTION("""COMPUTED_VALUE"""),"")</f>
        <v/>
      </c>
      <c r="D882" s="5">
        <v>0.0</v>
      </c>
    </row>
    <row r="883" ht="14.25" customHeight="1">
      <c r="A883" s="5"/>
      <c r="B883" s="5"/>
      <c r="C883" s="5" t="str">
        <f>IFERROR(__xludf.DUMMYFUNCTION("""COMPUTED_VALUE"""),"")</f>
        <v/>
      </c>
      <c r="D883" s="5">
        <v>0.0</v>
      </c>
    </row>
    <row r="884" ht="14.25" customHeight="1">
      <c r="A884" s="5"/>
      <c r="B884" s="5"/>
      <c r="C884" s="5" t="str">
        <f>IFERROR(__xludf.DUMMYFUNCTION("""COMPUTED_VALUE"""),"")</f>
        <v/>
      </c>
      <c r="D884" s="5">
        <v>0.0</v>
      </c>
    </row>
    <row r="885" ht="14.25" customHeight="1">
      <c r="A885" s="5"/>
      <c r="B885" s="5"/>
      <c r="C885" s="5" t="str">
        <f>IFERROR(__xludf.DUMMYFUNCTION("""COMPUTED_VALUE"""),"")</f>
        <v/>
      </c>
      <c r="D885" s="5">
        <v>0.0</v>
      </c>
    </row>
    <row r="886" ht="14.25" customHeight="1">
      <c r="A886" s="5"/>
      <c r="B886" s="5"/>
      <c r="C886" s="5" t="str">
        <f>IFERROR(__xludf.DUMMYFUNCTION("""COMPUTED_VALUE"""),"")</f>
        <v/>
      </c>
      <c r="D886" s="5">
        <v>0.0</v>
      </c>
    </row>
    <row r="887" ht="14.25" customHeight="1">
      <c r="A887" s="5"/>
      <c r="B887" s="5"/>
      <c r="C887" s="5" t="str">
        <f>IFERROR(__xludf.DUMMYFUNCTION("""COMPUTED_VALUE"""),"")</f>
        <v/>
      </c>
      <c r="D887" s="5">
        <v>0.0</v>
      </c>
    </row>
    <row r="888" ht="14.25" customHeight="1">
      <c r="A888" s="5"/>
      <c r="B888" s="5"/>
      <c r="C888" s="5" t="str">
        <f>IFERROR(__xludf.DUMMYFUNCTION("""COMPUTED_VALUE"""),"")</f>
        <v/>
      </c>
      <c r="D888" s="5">
        <v>0.0</v>
      </c>
    </row>
    <row r="889" ht="14.25" customHeight="1">
      <c r="A889" s="5"/>
      <c r="B889" s="5"/>
      <c r="C889" s="5" t="str">
        <f>IFERROR(__xludf.DUMMYFUNCTION("""COMPUTED_VALUE"""),"")</f>
        <v/>
      </c>
      <c r="D889" s="5">
        <v>0.0</v>
      </c>
    </row>
    <row r="890" ht="14.25" customHeight="1">
      <c r="A890" s="5"/>
      <c r="B890" s="5"/>
      <c r="C890" s="5" t="str">
        <f>IFERROR(__xludf.DUMMYFUNCTION("""COMPUTED_VALUE"""),"")</f>
        <v/>
      </c>
      <c r="D890" s="5">
        <v>0.0</v>
      </c>
    </row>
    <row r="891" ht="14.25" customHeight="1">
      <c r="A891" s="5"/>
      <c r="B891" s="5"/>
      <c r="C891" s="5" t="str">
        <f>IFERROR(__xludf.DUMMYFUNCTION("""COMPUTED_VALUE"""),"")</f>
        <v/>
      </c>
      <c r="D891" s="5">
        <v>0.0</v>
      </c>
    </row>
    <row r="892" ht="14.25" customHeight="1">
      <c r="A892" s="5"/>
      <c r="B892" s="5"/>
      <c r="C892" s="5" t="str">
        <f>IFERROR(__xludf.DUMMYFUNCTION("""COMPUTED_VALUE"""),"")</f>
        <v/>
      </c>
      <c r="D892" s="5">
        <v>0.0</v>
      </c>
    </row>
    <row r="893" ht="14.25" customHeight="1">
      <c r="A893" s="5"/>
      <c r="B893" s="5"/>
      <c r="C893" s="5" t="str">
        <f>IFERROR(__xludf.DUMMYFUNCTION("""COMPUTED_VALUE"""),"")</f>
        <v/>
      </c>
      <c r="D893" s="5">
        <v>0.0</v>
      </c>
    </row>
    <row r="894" ht="14.25" customHeight="1">
      <c r="A894" s="5"/>
      <c r="B894" s="5"/>
      <c r="C894" s="5" t="str">
        <f>IFERROR(__xludf.DUMMYFUNCTION("""COMPUTED_VALUE"""),"")</f>
        <v/>
      </c>
      <c r="D894" s="5">
        <v>0.0</v>
      </c>
    </row>
    <row r="895" ht="14.25" customHeight="1">
      <c r="A895" s="5"/>
      <c r="B895" s="5"/>
      <c r="C895" s="5" t="str">
        <f>IFERROR(__xludf.DUMMYFUNCTION("""COMPUTED_VALUE"""),"")</f>
        <v/>
      </c>
      <c r="D895" s="5">
        <v>0.0</v>
      </c>
    </row>
    <row r="896" ht="14.25" customHeight="1">
      <c r="A896" s="5"/>
      <c r="B896" s="5"/>
      <c r="C896" s="5" t="str">
        <f>IFERROR(__xludf.DUMMYFUNCTION("""COMPUTED_VALUE"""),"")</f>
        <v/>
      </c>
      <c r="D896" s="5">
        <v>0.0</v>
      </c>
    </row>
    <row r="897" ht="14.25" customHeight="1">
      <c r="A897" s="5"/>
      <c r="B897" s="5"/>
      <c r="C897" s="5" t="str">
        <f>IFERROR(__xludf.DUMMYFUNCTION("""COMPUTED_VALUE"""),"")</f>
        <v/>
      </c>
      <c r="D897" s="5">
        <v>0.0</v>
      </c>
    </row>
    <row r="898" ht="14.25" customHeight="1">
      <c r="A898" s="5"/>
      <c r="B898" s="5"/>
      <c r="C898" s="5" t="str">
        <f>IFERROR(__xludf.DUMMYFUNCTION("""COMPUTED_VALUE"""),"")</f>
        <v/>
      </c>
      <c r="D898" s="5">
        <v>0.0</v>
      </c>
    </row>
    <row r="899" ht="14.25" customHeight="1">
      <c r="A899" s="5"/>
      <c r="B899" s="5"/>
      <c r="C899" s="5" t="str">
        <f>IFERROR(__xludf.DUMMYFUNCTION("""COMPUTED_VALUE"""),"")</f>
        <v/>
      </c>
      <c r="D899" s="5">
        <v>0.0</v>
      </c>
    </row>
    <row r="900" ht="14.25" customHeight="1">
      <c r="A900" s="5"/>
      <c r="B900" s="5"/>
      <c r="C900" s="5" t="str">
        <f>IFERROR(__xludf.DUMMYFUNCTION("""COMPUTED_VALUE"""),"")</f>
        <v/>
      </c>
      <c r="D900" s="5">
        <v>0.0</v>
      </c>
    </row>
    <row r="901" ht="14.25" customHeight="1">
      <c r="A901" s="5"/>
      <c r="B901" s="5"/>
      <c r="C901" s="5" t="str">
        <f>IFERROR(__xludf.DUMMYFUNCTION("""COMPUTED_VALUE"""),"")</f>
        <v/>
      </c>
      <c r="D901" s="5">
        <v>0.0</v>
      </c>
    </row>
    <row r="902" ht="14.25" customHeight="1">
      <c r="A902" s="5"/>
      <c r="B902" s="5"/>
      <c r="C902" s="5" t="str">
        <f>IFERROR(__xludf.DUMMYFUNCTION("""COMPUTED_VALUE"""),"")</f>
        <v/>
      </c>
      <c r="D902" s="5">
        <v>0.0</v>
      </c>
    </row>
    <row r="903" ht="14.25" customHeight="1">
      <c r="A903" s="5"/>
      <c r="B903" s="5"/>
      <c r="C903" s="5" t="str">
        <f>IFERROR(__xludf.DUMMYFUNCTION("""COMPUTED_VALUE"""),"")</f>
        <v/>
      </c>
      <c r="D903" s="5">
        <v>0.0</v>
      </c>
    </row>
    <row r="904" ht="14.25" customHeight="1">
      <c r="A904" s="5"/>
      <c r="B904" s="5"/>
      <c r="C904" s="5" t="str">
        <f>IFERROR(__xludf.DUMMYFUNCTION("""COMPUTED_VALUE"""),"")</f>
        <v/>
      </c>
      <c r="D904" s="5">
        <v>0.0</v>
      </c>
    </row>
    <row r="905" ht="14.25" customHeight="1">
      <c r="A905" s="5"/>
      <c r="B905" s="5"/>
      <c r="C905" s="5" t="str">
        <f>IFERROR(__xludf.DUMMYFUNCTION("""COMPUTED_VALUE"""),"")</f>
        <v/>
      </c>
      <c r="D905" s="5">
        <v>0.0</v>
      </c>
    </row>
    <row r="906" ht="14.25" customHeight="1">
      <c r="A906" s="5"/>
      <c r="B906" s="5"/>
      <c r="C906" s="5" t="str">
        <f>IFERROR(__xludf.DUMMYFUNCTION("""COMPUTED_VALUE"""),"")</f>
        <v/>
      </c>
      <c r="D906" s="5">
        <v>0.0</v>
      </c>
    </row>
    <row r="907" ht="14.25" customHeight="1">
      <c r="A907" s="5"/>
      <c r="B907" s="5"/>
      <c r="C907" s="5" t="str">
        <f>IFERROR(__xludf.DUMMYFUNCTION("""COMPUTED_VALUE"""),"")</f>
        <v/>
      </c>
      <c r="D907" s="5">
        <v>0.0</v>
      </c>
    </row>
    <row r="908" ht="14.25" customHeight="1">
      <c r="A908" s="5"/>
      <c r="B908" s="5"/>
      <c r="C908" s="5" t="str">
        <f>IFERROR(__xludf.DUMMYFUNCTION("""COMPUTED_VALUE"""),"")</f>
        <v/>
      </c>
      <c r="D908" s="5">
        <v>0.0</v>
      </c>
    </row>
    <row r="909" ht="14.25" customHeight="1">
      <c r="A909" s="5"/>
      <c r="B909" s="5"/>
      <c r="C909" s="5" t="str">
        <f>IFERROR(__xludf.DUMMYFUNCTION("""COMPUTED_VALUE"""),"")</f>
        <v/>
      </c>
      <c r="D909" s="5">
        <v>0.0</v>
      </c>
    </row>
    <row r="910" ht="14.25" customHeight="1">
      <c r="A910" s="5"/>
      <c r="B910" s="5"/>
      <c r="C910" s="5" t="str">
        <f>IFERROR(__xludf.DUMMYFUNCTION("""COMPUTED_VALUE"""),"")</f>
        <v/>
      </c>
      <c r="D910" s="5">
        <v>0.0</v>
      </c>
    </row>
    <row r="911" ht="14.25" customHeight="1">
      <c r="A911" s="5"/>
      <c r="B911" s="5"/>
      <c r="C911" s="5" t="str">
        <f>IFERROR(__xludf.DUMMYFUNCTION("""COMPUTED_VALUE"""),"")</f>
        <v/>
      </c>
      <c r="D911" s="5">
        <v>0.0</v>
      </c>
    </row>
    <row r="912" ht="14.25" customHeight="1">
      <c r="A912" s="5"/>
      <c r="B912" s="5"/>
      <c r="C912" s="5" t="str">
        <f>IFERROR(__xludf.DUMMYFUNCTION("""COMPUTED_VALUE"""),"")</f>
        <v/>
      </c>
      <c r="D912" s="5">
        <v>0.0</v>
      </c>
    </row>
    <row r="913" ht="14.25" customHeight="1">
      <c r="A913" s="5"/>
      <c r="B913" s="5"/>
      <c r="C913" s="5" t="str">
        <f>IFERROR(__xludf.DUMMYFUNCTION("""COMPUTED_VALUE"""),"")</f>
        <v/>
      </c>
      <c r="D913" s="5">
        <v>0.0</v>
      </c>
    </row>
    <row r="914" ht="14.25" customHeight="1">
      <c r="A914" s="5"/>
      <c r="B914" s="5"/>
      <c r="C914" s="5" t="str">
        <f>IFERROR(__xludf.DUMMYFUNCTION("""COMPUTED_VALUE"""),"")</f>
        <v/>
      </c>
      <c r="D914" s="5">
        <v>0.0</v>
      </c>
    </row>
    <row r="915" ht="14.25" customHeight="1">
      <c r="A915" s="5"/>
      <c r="B915" s="5"/>
      <c r="C915" s="5" t="str">
        <f>IFERROR(__xludf.DUMMYFUNCTION("""COMPUTED_VALUE"""),"")</f>
        <v/>
      </c>
      <c r="D915" s="5">
        <v>0.0</v>
      </c>
    </row>
    <row r="916" ht="14.25" customHeight="1">
      <c r="A916" s="5"/>
      <c r="B916" s="5"/>
      <c r="C916" s="5" t="str">
        <f>IFERROR(__xludf.DUMMYFUNCTION("""COMPUTED_VALUE"""),"")</f>
        <v/>
      </c>
      <c r="D916" s="5">
        <v>0.0</v>
      </c>
    </row>
    <row r="917" ht="14.25" customHeight="1">
      <c r="A917" s="5"/>
      <c r="B917" s="5"/>
      <c r="C917" s="5" t="str">
        <f>IFERROR(__xludf.DUMMYFUNCTION("""COMPUTED_VALUE"""),"")</f>
        <v/>
      </c>
      <c r="D917" s="5">
        <v>0.0</v>
      </c>
    </row>
    <row r="918" ht="14.25" customHeight="1">
      <c r="A918" s="5"/>
      <c r="B918" s="5"/>
      <c r="C918" s="5" t="str">
        <f>IFERROR(__xludf.DUMMYFUNCTION("""COMPUTED_VALUE"""),"")</f>
        <v/>
      </c>
      <c r="D918" s="5">
        <v>0.0</v>
      </c>
    </row>
    <row r="919" ht="14.25" customHeight="1">
      <c r="A919" s="5"/>
      <c r="B919" s="5"/>
      <c r="C919" s="5" t="str">
        <f>IFERROR(__xludf.DUMMYFUNCTION("""COMPUTED_VALUE"""),"")</f>
        <v/>
      </c>
      <c r="D919" s="5">
        <v>0.0</v>
      </c>
    </row>
    <row r="920" ht="14.25" customHeight="1">
      <c r="A920" s="5"/>
      <c r="B920" s="5"/>
      <c r="C920" s="5" t="str">
        <f>IFERROR(__xludf.DUMMYFUNCTION("""COMPUTED_VALUE"""),"")</f>
        <v/>
      </c>
      <c r="D920" s="5">
        <v>0.0</v>
      </c>
    </row>
    <row r="921" ht="14.25" customHeight="1">
      <c r="A921" s="5"/>
      <c r="B921" s="5"/>
      <c r="C921" s="5" t="str">
        <f>IFERROR(__xludf.DUMMYFUNCTION("""COMPUTED_VALUE"""),"")</f>
        <v/>
      </c>
      <c r="D921" s="5">
        <v>0.0</v>
      </c>
    </row>
    <row r="922" ht="14.25" customHeight="1">
      <c r="A922" s="5"/>
      <c r="B922" s="5"/>
      <c r="C922" s="5" t="str">
        <f>IFERROR(__xludf.DUMMYFUNCTION("""COMPUTED_VALUE"""),"")</f>
        <v/>
      </c>
      <c r="D922" s="5">
        <v>0.0</v>
      </c>
    </row>
    <row r="923" ht="14.25" customHeight="1">
      <c r="A923" s="5"/>
      <c r="B923" s="5"/>
      <c r="C923" s="5" t="str">
        <f>IFERROR(__xludf.DUMMYFUNCTION("""COMPUTED_VALUE"""),"")</f>
        <v/>
      </c>
      <c r="D923" s="5">
        <v>0.0</v>
      </c>
    </row>
    <row r="924" ht="14.25" customHeight="1">
      <c r="A924" s="5"/>
      <c r="B924" s="5"/>
      <c r="C924" s="5" t="str">
        <f>IFERROR(__xludf.DUMMYFUNCTION("""COMPUTED_VALUE"""),"")</f>
        <v/>
      </c>
      <c r="D924" s="5">
        <v>0.0</v>
      </c>
    </row>
    <row r="925" ht="14.25" customHeight="1">
      <c r="A925" s="5"/>
      <c r="B925" s="5"/>
      <c r="C925" s="5" t="str">
        <f>IFERROR(__xludf.DUMMYFUNCTION("""COMPUTED_VALUE"""),"")</f>
        <v/>
      </c>
      <c r="D925" s="5">
        <v>0.0</v>
      </c>
    </row>
    <row r="926" ht="14.25" customHeight="1">
      <c r="A926" s="5"/>
      <c r="B926" s="5"/>
      <c r="C926" s="5" t="str">
        <f>IFERROR(__xludf.DUMMYFUNCTION("""COMPUTED_VALUE"""),"")</f>
        <v/>
      </c>
      <c r="D926" s="5">
        <v>0.0</v>
      </c>
    </row>
    <row r="927" ht="14.25" customHeight="1">
      <c r="A927" s="5"/>
      <c r="B927" s="5"/>
      <c r="C927" s="5" t="str">
        <f>IFERROR(__xludf.DUMMYFUNCTION("""COMPUTED_VALUE"""),"")</f>
        <v/>
      </c>
      <c r="D927" s="5">
        <v>0.0</v>
      </c>
    </row>
    <row r="928" ht="14.25" customHeight="1">
      <c r="A928" s="5"/>
      <c r="B928" s="5"/>
      <c r="C928" s="5" t="str">
        <f>IFERROR(__xludf.DUMMYFUNCTION("""COMPUTED_VALUE"""),"")</f>
        <v/>
      </c>
      <c r="D928" s="5">
        <v>0.0</v>
      </c>
    </row>
    <row r="929" ht="14.25" customHeight="1">
      <c r="A929" s="5"/>
      <c r="B929" s="5"/>
      <c r="C929" s="5" t="str">
        <f>IFERROR(__xludf.DUMMYFUNCTION("""COMPUTED_VALUE"""),"")</f>
        <v/>
      </c>
      <c r="D929" s="5">
        <v>0.0</v>
      </c>
    </row>
    <row r="930" ht="14.25" customHeight="1">
      <c r="A930" s="5"/>
      <c r="B930" s="5"/>
      <c r="C930" s="5" t="str">
        <f>IFERROR(__xludf.DUMMYFUNCTION("""COMPUTED_VALUE"""),"")</f>
        <v/>
      </c>
      <c r="D930" s="5">
        <v>0.0</v>
      </c>
    </row>
    <row r="931" ht="14.25" customHeight="1">
      <c r="A931" s="5"/>
      <c r="B931" s="5"/>
      <c r="C931" s="5" t="str">
        <f>IFERROR(__xludf.DUMMYFUNCTION("""COMPUTED_VALUE"""),"")</f>
        <v/>
      </c>
      <c r="D931" s="5">
        <v>0.0</v>
      </c>
    </row>
    <row r="932" ht="14.25" customHeight="1">
      <c r="A932" s="5"/>
      <c r="B932" s="5"/>
      <c r="C932" s="5" t="str">
        <f>IFERROR(__xludf.DUMMYFUNCTION("""COMPUTED_VALUE"""),"")</f>
        <v/>
      </c>
      <c r="D932" s="5">
        <v>0.0</v>
      </c>
    </row>
    <row r="933" ht="14.25" customHeight="1">
      <c r="A933" s="5"/>
      <c r="B933" s="5"/>
      <c r="C933" s="5" t="str">
        <f>IFERROR(__xludf.DUMMYFUNCTION("""COMPUTED_VALUE"""),"")</f>
        <v/>
      </c>
      <c r="D933" s="5">
        <v>0.0</v>
      </c>
    </row>
    <row r="934" ht="14.25" customHeight="1">
      <c r="A934" s="5"/>
      <c r="B934" s="5"/>
      <c r="C934" s="5" t="str">
        <f>IFERROR(__xludf.DUMMYFUNCTION("""COMPUTED_VALUE"""),"")</f>
        <v/>
      </c>
      <c r="D934" s="5">
        <v>0.0</v>
      </c>
    </row>
    <row r="935" ht="14.25" customHeight="1">
      <c r="A935" s="5"/>
      <c r="B935" s="5"/>
      <c r="C935" s="5" t="str">
        <f>IFERROR(__xludf.DUMMYFUNCTION("""COMPUTED_VALUE"""),"")</f>
        <v/>
      </c>
      <c r="D935" s="5">
        <v>0.0</v>
      </c>
    </row>
    <row r="936" ht="14.25" customHeight="1">
      <c r="A936" s="5"/>
      <c r="B936" s="5"/>
      <c r="C936" s="5" t="str">
        <f>IFERROR(__xludf.DUMMYFUNCTION("""COMPUTED_VALUE"""),"")</f>
        <v/>
      </c>
      <c r="D936" s="5">
        <v>0.0</v>
      </c>
    </row>
    <row r="937" ht="14.25" customHeight="1">
      <c r="A937" s="5"/>
      <c r="B937" s="5"/>
      <c r="C937" s="5" t="str">
        <f>IFERROR(__xludf.DUMMYFUNCTION("""COMPUTED_VALUE"""),"")</f>
        <v/>
      </c>
      <c r="D937" s="5">
        <v>0.0</v>
      </c>
    </row>
    <row r="938" ht="14.25" customHeight="1">
      <c r="A938" s="5"/>
      <c r="B938" s="5"/>
      <c r="C938" s="5" t="str">
        <f>IFERROR(__xludf.DUMMYFUNCTION("""COMPUTED_VALUE"""),"")</f>
        <v/>
      </c>
      <c r="D938" s="5">
        <v>0.0</v>
      </c>
    </row>
    <row r="939" ht="14.25" customHeight="1">
      <c r="A939" s="5"/>
      <c r="B939" s="5"/>
      <c r="C939" s="5" t="str">
        <f>IFERROR(__xludf.DUMMYFUNCTION("""COMPUTED_VALUE"""),"")</f>
        <v/>
      </c>
      <c r="D939" s="5">
        <v>0.0</v>
      </c>
    </row>
    <row r="940" ht="14.25" customHeight="1">
      <c r="A940" s="5"/>
      <c r="B940" s="5"/>
      <c r="C940" s="5" t="str">
        <f>IFERROR(__xludf.DUMMYFUNCTION("""COMPUTED_VALUE"""),"")</f>
        <v/>
      </c>
      <c r="D940" s="5">
        <v>0.0</v>
      </c>
    </row>
    <row r="941" ht="14.25" customHeight="1">
      <c r="A941" s="5"/>
      <c r="B941" s="5"/>
      <c r="C941" s="5" t="str">
        <f>IFERROR(__xludf.DUMMYFUNCTION("""COMPUTED_VALUE"""),"")</f>
        <v/>
      </c>
      <c r="D941" s="5">
        <v>0.0</v>
      </c>
    </row>
    <row r="942" ht="14.25" customHeight="1">
      <c r="A942" s="5"/>
      <c r="B942" s="5"/>
      <c r="C942" s="5" t="str">
        <f>IFERROR(__xludf.DUMMYFUNCTION("""COMPUTED_VALUE"""),"")</f>
        <v/>
      </c>
      <c r="D942" s="5">
        <v>0.0</v>
      </c>
    </row>
    <row r="943" ht="14.25" customHeight="1">
      <c r="A943" s="5"/>
      <c r="B943" s="5"/>
      <c r="C943" s="5" t="str">
        <f>IFERROR(__xludf.DUMMYFUNCTION("""COMPUTED_VALUE"""),"")</f>
        <v/>
      </c>
      <c r="D943" s="5">
        <v>0.0</v>
      </c>
    </row>
    <row r="944" ht="14.25" customHeight="1">
      <c r="A944" s="5"/>
      <c r="B944" s="5"/>
      <c r="C944" s="5" t="str">
        <f>IFERROR(__xludf.DUMMYFUNCTION("""COMPUTED_VALUE"""),"")</f>
        <v/>
      </c>
      <c r="D944" s="5">
        <v>0.0</v>
      </c>
    </row>
    <row r="945" ht="14.25" customHeight="1">
      <c r="A945" s="5"/>
      <c r="B945" s="5"/>
      <c r="C945" s="5" t="str">
        <f>IFERROR(__xludf.DUMMYFUNCTION("""COMPUTED_VALUE"""),"")</f>
        <v/>
      </c>
      <c r="D945" s="5">
        <v>0.0</v>
      </c>
    </row>
    <row r="946" ht="14.25" customHeight="1">
      <c r="A946" s="5"/>
      <c r="B946" s="5"/>
      <c r="C946" s="5" t="str">
        <f>IFERROR(__xludf.DUMMYFUNCTION("""COMPUTED_VALUE"""),"")</f>
        <v/>
      </c>
      <c r="D946" s="5">
        <v>0.0</v>
      </c>
    </row>
    <row r="947" ht="14.25" customHeight="1">
      <c r="A947" s="5"/>
      <c r="B947" s="5"/>
      <c r="C947" s="5" t="str">
        <f>IFERROR(__xludf.DUMMYFUNCTION("""COMPUTED_VALUE"""),"")</f>
        <v/>
      </c>
      <c r="D947" s="5">
        <v>0.0</v>
      </c>
    </row>
    <row r="948" ht="14.25" customHeight="1">
      <c r="A948" s="5"/>
      <c r="B948" s="5"/>
      <c r="C948" s="5" t="str">
        <f>IFERROR(__xludf.DUMMYFUNCTION("""COMPUTED_VALUE"""),"")</f>
        <v/>
      </c>
      <c r="D948" s="5">
        <v>0.0</v>
      </c>
    </row>
    <row r="949" ht="14.25" customHeight="1">
      <c r="A949" s="5"/>
      <c r="B949" s="5"/>
      <c r="C949" s="5" t="str">
        <f>IFERROR(__xludf.DUMMYFUNCTION("""COMPUTED_VALUE"""),"")</f>
        <v/>
      </c>
      <c r="D949" s="5">
        <v>0.0</v>
      </c>
    </row>
    <row r="950" ht="14.25" customHeight="1">
      <c r="A950" s="5"/>
      <c r="B950" s="5"/>
      <c r="C950" s="5" t="str">
        <f>IFERROR(__xludf.DUMMYFUNCTION("""COMPUTED_VALUE"""),"")</f>
        <v/>
      </c>
      <c r="D950" s="5">
        <v>0.0</v>
      </c>
    </row>
    <row r="951" ht="14.25" customHeight="1">
      <c r="A951" s="5"/>
      <c r="B951" s="5"/>
      <c r="C951" s="5" t="str">
        <f>IFERROR(__xludf.DUMMYFUNCTION("""COMPUTED_VALUE"""),"")</f>
        <v/>
      </c>
      <c r="D951" s="5">
        <v>0.0</v>
      </c>
    </row>
    <row r="952" ht="14.25" customHeight="1">
      <c r="A952" s="5"/>
      <c r="B952" s="5"/>
      <c r="C952" s="5" t="str">
        <f>IFERROR(__xludf.DUMMYFUNCTION("""COMPUTED_VALUE"""),"")</f>
        <v/>
      </c>
      <c r="D952" s="5">
        <v>0.0</v>
      </c>
    </row>
    <row r="953" ht="14.25" customHeight="1">
      <c r="A953" s="5"/>
      <c r="B953" s="5"/>
      <c r="C953" s="5" t="str">
        <f>IFERROR(__xludf.DUMMYFUNCTION("""COMPUTED_VALUE"""),"")</f>
        <v/>
      </c>
      <c r="D953" s="5">
        <v>0.0</v>
      </c>
    </row>
    <row r="954" ht="14.25" customHeight="1">
      <c r="A954" s="5"/>
      <c r="B954" s="5"/>
      <c r="C954" s="5" t="str">
        <f>IFERROR(__xludf.DUMMYFUNCTION("""COMPUTED_VALUE"""),"")</f>
        <v/>
      </c>
      <c r="D954" s="5">
        <v>0.0</v>
      </c>
    </row>
    <row r="955" ht="14.25" customHeight="1">
      <c r="A955" s="5"/>
      <c r="B955" s="5"/>
      <c r="C955" s="5" t="str">
        <f>IFERROR(__xludf.DUMMYFUNCTION("""COMPUTED_VALUE"""),"")</f>
        <v/>
      </c>
      <c r="D955" s="5">
        <v>0.0</v>
      </c>
    </row>
    <row r="956" ht="14.25" customHeight="1">
      <c r="A956" s="5"/>
      <c r="B956" s="5"/>
      <c r="C956" s="5" t="str">
        <f>IFERROR(__xludf.DUMMYFUNCTION("""COMPUTED_VALUE"""),"")</f>
        <v/>
      </c>
      <c r="D956" s="5">
        <v>0.0</v>
      </c>
    </row>
    <row r="957" ht="14.25" customHeight="1">
      <c r="A957" s="5"/>
      <c r="B957" s="5"/>
      <c r="C957" s="5" t="str">
        <f>IFERROR(__xludf.DUMMYFUNCTION("""COMPUTED_VALUE"""),"")</f>
        <v/>
      </c>
      <c r="D957" s="5">
        <v>0.0</v>
      </c>
    </row>
    <row r="958" ht="14.25" customHeight="1">
      <c r="A958" s="5"/>
      <c r="B958" s="5"/>
      <c r="C958" s="5" t="str">
        <f>IFERROR(__xludf.DUMMYFUNCTION("""COMPUTED_VALUE"""),"")</f>
        <v/>
      </c>
      <c r="D958" s="5">
        <v>0.0</v>
      </c>
    </row>
    <row r="959" ht="14.25" customHeight="1">
      <c r="A959" s="5"/>
      <c r="B959" s="5"/>
      <c r="C959" s="5" t="str">
        <f>IFERROR(__xludf.DUMMYFUNCTION("""COMPUTED_VALUE"""),"")</f>
        <v/>
      </c>
      <c r="D959" s="5">
        <v>0.0</v>
      </c>
    </row>
    <row r="960" ht="14.25" customHeight="1">
      <c r="A960" s="5"/>
      <c r="B960" s="5"/>
      <c r="C960" s="5" t="str">
        <f>IFERROR(__xludf.DUMMYFUNCTION("""COMPUTED_VALUE"""),"")</f>
        <v/>
      </c>
      <c r="D960" s="5">
        <v>0.0</v>
      </c>
    </row>
    <row r="961" ht="14.25" customHeight="1">
      <c r="A961" s="5"/>
      <c r="B961" s="5"/>
      <c r="C961" s="5" t="str">
        <f>IFERROR(__xludf.DUMMYFUNCTION("""COMPUTED_VALUE"""),"")</f>
        <v/>
      </c>
      <c r="D961" s="5">
        <v>0.0</v>
      </c>
    </row>
    <row r="962" ht="14.25" customHeight="1">
      <c r="A962" s="5"/>
      <c r="B962" s="5"/>
      <c r="C962" s="5" t="str">
        <f>IFERROR(__xludf.DUMMYFUNCTION("""COMPUTED_VALUE"""),"")</f>
        <v/>
      </c>
      <c r="D962" s="5">
        <v>0.0</v>
      </c>
    </row>
    <row r="963" ht="14.25" customHeight="1">
      <c r="A963" s="5"/>
      <c r="B963" s="5"/>
      <c r="C963" s="5" t="str">
        <f>IFERROR(__xludf.DUMMYFUNCTION("""COMPUTED_VALUE"""),"")</f>
        <v/>
      </c>
      <c r="D963" s="5">
        <v>0.0</v>
      </c>
    </row>
    <row r="964" ht="14.25" customHeight="1">
      <c r="A964" s="5"/>
      <c r="B964" s="5"/>
      <c r="C964" s="5" t="str">
        <f>IFERROR(__xludf.DUMMYFUNCTION("""COMPUTED_VALUE"""),"")</f>
        <v/>
      </c>
      <c r="D964" s="5">
        <v>0.0</v>
      </c>
    </row>
    <row r="965" ht="14.25" customHeight="1">
      <c r="A965" s="5"/>
      <c r="B965" s="5"/>
      <c r="C965" s="5" t="str">
        <f>IFERROR(__xludf.DUMMYFUNCTION("""COMPUTED_VALUE"""),"")</f>
        <v/>
      </c>
      <c r="D965" s="5">
        <v>0.0</v>
      </c>
    </row>
    <row r="966" ht="14.25" customHeight="1">
      <c r="A966" s="5"/>
      <c r="B966" s="5"/>
      <c r="C966" s="5" t="str">
        <f>IFERROR(__xludf.DUMMYFUNCTION("""COMPUTED_VALUE"""),"")</f>
        <v/>
      </c>
      <c r="D966" s="5">
        <v>0.0</v>
      </c>
    </row>
    <row r="967" ht="14.25" customHeight="1">
      <c r="A967" s="5"/>
      <c r="B967" s="5"/>
      <c r="C967" s="5" t="str">
        <f>IFERROR(__xludf.DUMMYFUNCTION("""COMPUTED_VALUE"""),"")</f>
        <v/>
      </c>
      <c r="D967" s="5">
        <v>0.0</v>
      </c>
    </row>
    <row r="968" ht="14.25" customHeight="1">
      <c r="A968" s="5"/>
      <c r="B968" s="5"/>
      <c r="C968" s="5" t="str">
        <f>IFERROR(__xludf.DUMMYFUNCTION("""COMPUTED_VALUE"""),"")</f>
        <v/>
      </c>
      <c r="D968" s="5">
        <v>0.0</v>
      </c>
    </row>
    <row r="969" ht="14.25" customHeight="1">
      <c r="A969" s="5"/>
      <c r="B969" s="5"/>
      <c r="C969" s="5" t="str">
        <f>IFERROR(__xludf.DUMMYFUNCTION("""COMPUTED_VALUE"""),"")</f>
        <v/>
      </c>
      <c r="D969" s="5">
        <v>0.0</v>
      </c>
    </row>
    <row r="970" ht="14.25" customHeight="1">
      <c r="A970" s="5"/>
      <c r="B970" s="5"/>
      <c r="C970" s="5" t="str">
        <f>IFERROR(__xludf.DUMMYFUNCTION("""COMPUTED_VALUE"""),"")</f>
        <v/>
      </c>
      <c r="D970" s="5">
        <v>0.0</v>
      </c>
    </row>
    <row r="971" ht="14.25" customHeight="1">
      <c r="A971" s="5"/>
      <c r="B971" s="5"/>
      <c r="C971" s="5" t="str">
        <f>IFERROR(__xludf.DUMMYFUNCTION("""COMPUTED_VALUE"""),"")</f>
        <v/>
      </c>
      <c r="D971" s="5">
        <v>0.0</v>
      </c>
    </row>
    <row r="972" ht="14.25" customHeight="1">
      <c r="A972" s="5"/>
      <c r="B972" s="5"/>
      <c r="C972" s="5" t="str">
        <f>IFERROR(__xludf.DUMMYFUNCTION("""COMPUTED_VALUE"""),"")</f>
        <v/>
      </c>
      <c r="D972" s="5">
        <v>0.0</v>
      </c>
    </row>
    <row r="973" ht="14.25" customHeight="1">
      <c r="A973" s="5"/>
      <c r="B973" s="5"/>
      <c r="C973" s="5" t="str">
        <f>IFERROR(__xludf.DUMMYFUNCTION("""COMPUTED_VALUE"""),"")</f>
        <v/>
      </c>
      <c r="D973" s="5">
        <v>0.0</v>
      </c>
    </row>
    <row r="974" ht="14.25" customHeight="1">
      <c r="A974" s="5"/>
      <c r="B974" s="5"/>
      <c r="C974" s="5" t="str">
        <f>IFERROR(__xludf.DUMMYFUNCTION("""COMPUTED_VALUE"""),"")</f>
        <v/>
      </c>
      <c r="D974" s="5">
        <v>0.0</v>
      </c>
    </row>
    <row r="975" ht="14.25" customHeight="1">
      <c r="A975" s="5"/>
      <c r="B975" s="5"/>
      <c r="C975" s="5" t="str">
        <f>IFERROR(__xludf.DUMMYFUNCTION("""COMPUTED_VALUE"""),"")</f>
        <v/>
      </c>
      <c r="D975" s="5">
        <v>0.0</v>
      </c>
    </row>
    <row r="976" ht="14.25" customHeight="1">
      <c r="A976" s="5"/>
      <c r="B976" s="5"/>
      <c r="C976" s="5" t="str">
        <f>IFERROR(__xludf.DUMMYFUNCTION("""COMPUTED_VALUE"""),"")</f>
        <v/>
      </c>
      <c r="D976" s="5">
        <v>0.0</v>
      </c>
    </row>
    <row r="977" ht="14.25" customHeight="1">
      <c r="A977" s="5"/>
      <c r="B977" s="5"/>
      <c r="C977" s="5" t="str">
        <f>IFERROR(__xludf.DUMMYFUNCTION("""COMPUTED_VALUE"""),"")</f>
        <v/>
      </c>
      <c r="D977" s="5">
        <v>0.0</v>
      </c>
    </row>
    <row r="978" ht="14.25" customHeight="1">
      <c r="A978" s="5"/>
      <c r="B978" s="5"/>
      <c r="C978" s="5" t="str">
        <f>IFERROR(__xludf.DUMMYFUNCTION("""COMPUTED_VALUE"""),"")</f>
        <v/>
      </c>
      <c r="D978" s="5">
        <v>0.0</v>
      </c>
    </row>
    <row r="979" ht="14.25" customHeight="1">
      <c r="A979" s="5"/>
      <c r="B979" s="5"/>
      <c r="C979" s="5" t="str">
        <f>IFERROR(__xludf.DUMMYFUNCTION("""COMPUTED_VALUE"""),"")</f>
        <v/>
      </c>
      <c r="D979" s="5">
        <v>0.0</v>
      </c>
    </row>
    <row r="980" ht="14.25" customHeight="1">
      <c r="A980" s="5"/>
      <c r="B980" s="5"/>
      <c r="C980" s="5" t="str">
        <f>IFERROR(__xludf.DUMMYFUNCTION("""COMPUTED_VALUE"""),"")</f>
        <v/>
      </c>
      <c r="D980" s="5">
        <v>0.0</v>
      </c>
    </row>
    <row r="981" ht="14.25" customHeight="1">
      <c r="A981" s="5"/>
      <c r="B981" s="5"/>
      <c r="C981" s="5" t="str">
        <f>IFERROR(__xludf.DUMMYFUNCTION("""COMPUTED_VALUE"""),"")</f>
        <v/>
      </c>
      <c r="D981" s="5">
        <v>0.0</v>
      </c>
    </row>
    <row r="982" ht="14.25" customHeight="1">
      <c r="A982" s="5"/>
      <c r="B982" s="5"/>
      <c r="C982" s="5" t="str">
        <f>IFERROR(__xludf.DUMMYFUNCTION("""COMPUTED_VALUE"""),"")</f>
        <v/>
      </c>
      <c r="D982" s="5">
        <v>0.0</v>
      </c>
    </row>
    <row r="983" ht="14.25" customHeight="1">
      <c r="A983" s="5"/>
      <c r="B983" s="5"/>
      <c r="C983" s="5" t="str">
        <f>IFERROR(__xludf.DUMMYFUNCTION("""COMPUTED_VALUE"""),"")</f>
        <v/>
      </c>
      <c r="D983" s="5">
        <v>0.0</v>
      </c>
    </row>
    <row r="984" ht="14.25" customHeight="1">
      <c r="A984" s="5"/>
      <c r="B984" s="5"/>
      <c r="C984" s="5" t="str">
        <f>IFERROR(__xludf.DUMMYFUNCTION("""COMPUTED_VALUE"""),"")</f>
        <v/>
      </c>
      <c r="D984" s="5">
        <v>0.0</v>
      </c>
    </row>
    <row r="985" ht="14.25" customHeight="1">
      <c r="A985" s="5"/>
      <c r="B985" s="5"/>
      <c r="C985" s="5" t="str">
        <f>IFERROR(__xludf.DUMMYFUNCTION("""COMPUTED_VALUE"""),"")</f>
        <v/>
      </c>
      <c r="D985" s="5">
        <v>0.0</v>
      </c>
    </row>
    <row r="986" ht="14.25" customHeight="1">
      <c r="A986" s="5"/>
      <c r="B986" s="5"/>
      <c r="C986" s="5" t="str">
        <f>IFERROR(__xludf.DUMMYFUNCTION("""COMPUTED_VALUE"""),"")</f>
        <v/>
      </c>
      <c r="D986" s="5">
        <v>0.0</v>
      </c>
    </row>
    <row r="987" ht="14.25" customHeight="1">
      <c r="A987" s="5"/>
      <c r="B987" s="5"/>
      <c r="C987" s="5" t="str">
        <f>IFERROR(__xludf.DUMMYFUNCTION("""COMPUTED_VALUE"""),"")</f>
        <v/>
      </c>
      <c r="D987" s="5">
        <v>0.0</v>
      </c>
    </row>
    <row r="988" ht="14.25" customHeight="1">
      <c r="A988" s="5"/>
      <c r="B988" s="5"/>
      <c r="C988" s="5" t="str">
        <f>IFERROR(__xludf.DUMMYFUNCTION("""COMPUTED_VALUE"""),"")</f>
        <v/>
      </c>
      <c r="D988" s="5">
        <v>0.0</v>
      </c>
    </row>
    <row r="989" ht="14.25" customHeight="1">
      <c r="A989" s="5"/>
      <c r="B989" s="5"/>
      <c r="C989" s="5" t="str">
        <f>IFERROR(__xludf.DUMMYFUNCTION("""COMPUTED_VALUE"""),"")</f>
        <v/>
      </c>
      <c r="D989" s="5">
        <v>0.0</v>
      </c>
    </row>
    <row r="990" ht="14.25" customHeight="1">
      <c r="A990" s="5"/>
      <c r="B990" s="5"/>
      <c r="C990" s="5" t="str">
        <f>IFERROR(__xludf.DUMMYFUNCTION("""COMPUTED_VALUE"""),"")</f>
        <v/>
      </c>
      <c r="D990" s="5">
        <v>0.0</v>
      </c>
    </row>
    <row r="991" ht="14.25" customHeight="1">
      <c r="A991" s="5"/>
      <c r="B991" s="5"/>
      <c r="C991" s="5" t="str">
        <f>IFERROR(__xludf.DUMMYFUNCTION("""COMPUTED_VALUE"""),"")</f>
        <v/>
      </c>
      <c r="D991" s="5">
        <v>0.0</v>
      </c>
    </row>
    <row r="992" ht="14.25" customHeight="1">
      <c r="A992" s="5"/>
      <c r="B992" s="5"/>
      <c r="C992" s="5" t="str">
        <f>IFERROR(__xludf.DUMMYFUNCTION("""COMPUTED_VALUE"""),"")</f>
        <v/>
      </c>
      <c r="D992" s="5">
        <v>0.0</v>
      </c>
    </row>
    <row r="993" ht="14.25" customHeight="1">
      <c r="A993" s="5"/>
      <c r="B993" s="5"/>
      <c r="C993" s="5" t="str">
        <f>IFERROR(__xludf.DUMMYFUNCTION("""COMPUTED_VALUE"""),"")</f>
        <v/>
      </c>
      <c r="D993" s="5">
        <v>0.0</v>
      </c>
    </row>
    <row r="994" ht="14.25" customHeight="1">
      <c r="A994" s="5"/>
      <c r="B994" s="5"/>
      <c r="C994" s="5" t="str">
        <f>IFERROR(__xludf.DUMMYFUNCTION("""COMPUTED_VALUE"""),"")</f>
        <v/>
      </c>
      <c r="D994" s="5">
        <v>0.0</v>
      </c>
    </row>
    <row r="995" ht="14.25" customHeight="1">
      <c r="A995" s="5"/>
      <c r="B995" s="5"/>
      <c r="C995" s="5" t="str">
        <f>IFERROR(__xludf.DUMMYFUNCTION("""COMPUTED_VALUE"""),"")</f>
        <v/>
      </c>
      <c r="D995" s="5">
        <v>0.0</v>
      </c>
    </row>
    <row r="996" ht="14.25" customHeight="1">
      <c r="A996" s="5"/>
      <c r="B996" s="5"/>
      <c r="C996" s="5" t="str">
        <f>IFERROR(__xludf.DUMMYFUNCTION("""COMPUTED_VALUE"""),"")</f>
        <v/>
      </c>
      <c r="D996" s="5">
        <v>0.0</v>
      </c>
    </row>
    <row r="997" ht="14.25" customHeight="1">
      <c r="A997" s="5"/>
      <c r="B997" s="5"/>
      <c r="C997" s="5" t="str">
        <f>IFERROR(__xludf.DUMMYFUNCTION("""COMPUTED_VALUE"""),"")</f>
        <v/>
      </c>
      <c r="D997" s="5">
        <v>0.0</v>
      </c>
    </row>
    <row r="998" ht="14.25" customHeight="1">
      <c r="A998" s="5"/>
      <c r="B998" s="5"/>
      <c r="C998" s="5" t="str">
        <f>IFERROR(__xludf.DUMMYFUNCTION("""COMPUTED_VALUE"""),"")</f>
        <v/>
      </c>
      <c r="D998" s="5">
        <v>0.0</v>
      </c>
    </row>
    <row r="999" ht="14.25" customHeight="1">
      <c r="A999" s="5"/>
      <c r="B999" s="5"/>
      <c r="C999" s="5" t="str">
        <f>IFERROR(__xludf.DUMMYFUNCTION("""COMPUTED_VALUE"""),"")</f>
        <v/>
      </c>
      <c r="D999" s="5">
        <v>0.0</v>
      </c>
    </row>
    <row r="1000" ht="14.25" customHeight="1">
      <c r="A1000" s="5"/>
      <c r="B1000" s="5"/>
      <c r="C1000" s="5" t="str">
        <f>IFERROR(__xludf.DUMMYFUNCTION("""COMPUTED_VALUE"""),"")</f>
        <v/>
      </c>
      <c r="D1000" s="5">
        <v>0.0</v>
      </c>
    </row>
    <row r="1001" ht="14.25" customHeight="1">
      <c r="A1001" s="5"/>
      <c r="B1001" s="5"/>
      <c r="C1001" s="5" t="str">
        <f>IFERROR(__xludf.DUMMYFUNCTION("""COMPUTED_VALUE"""),"")</f>
        <v/>
      </c>
      <c r="D1001" s="5">
        <v>0.0</v>
      </c>
    </row>
    <row r="1002" ht="14.25" customHeight="1">
      <c r="A1002" s="5"/>
      <c r="B1002" s="5"/>
      <c r="C1002" s="5" t="str">
        <f>IFERROR(__xludf.DUMMYFUNCTION("""COMPUTED_VALUE"""),"")</f>
        <v/>
      </c>
      <c r="D1002" s="5">
        <v>0.0</v>
      </c>
    </row>
    <row r="1003" ht="14.25" customHeight="1">
      <c r="A1003" s="5"/>
      <c r="B1003" s="5"/>
      <c r="C1003" s="5" t="str">
        <f>IFERROR(__xludf.DUMMYFUNCTION("""COMPUTED_VALUE"""),"")</f>
        <v/>
      </c>
      <c r="D1003" s="5">
        <v>0.0</v>
      </c>
    </row>
    <row r="1004" ht="14.25" customHeight="1">
      <c r="A1004" s="5"/>
      <c r="B1004" s="5"/>
      <c r="C1004" s="5" t="str">
        <f>IFERROR(__xludf.DUMMYFUNCTION("""COMPUTED_VALUE"""),"")</f>
        <v/>
      </c>
      <c r="D1004" s="5">
        <v>0.0</v>
      </c>
    </row>
    <row r="1005" ht="14.25" customHeight="1">
      <c r="A1005" s="5"/>
      <c r="B1005" s="5"/>
      <c r="C1005" s="5" t="str">
        <f>IFERROR(__xludf.DUMMYFUNCTION("""COMPUTED_VALUE"""),"")</f>
        <v/>
      </c>
      <c r="D1005" s="5">
        <v>0.0</v>
      </c>
    </row>
    <row r="1006" ht="14.25" customHeight="1">
      <c r="A1006" s="5"/>
      <c r="B1006" s="5"/>
      <c r="C1006" s="5" t="str">
        <f>IFERROR(__xludf.DUMMYFUNCTION("""COMPUTED_VALUE"""),"")</f>
        <v/>
      </c>
      <c r="D1006" s="5">
        <v>0.0</v>
      </c>
    </row>
    <row r="1007" ht="14.25" customHeight="1">
      <c r="A1007" s="5"/>
      <c r="B1007" s="5"/>
      <c r="C1007" s="5" t="str">
        <f>IFERROR(__xludf.DUMMYFUNCTION("""COMPUTED_VALUE"""),"")</f>
        <v/>
      </c>
      <c r="D1007" s="5">
        <v>0.0</v>
      </c>
    </row>
    <row r="1008" ht="14.25" customHeight="1">
      <c r="A1008" s="5"/>
      <c r="B1008" s="5"/>
      <c r="C1008" s="5" t="str">
        <f>IFERROR(__xludf.DUMMYFUNCTION("""COMPUTED_VALUE"""),"")</f>
        <v/>
      </c>
      <c r="D1008" s="5">
        <v>0.0</v>
      </c>
    </row>
    <row r="1009" ht="14.25" customHeight="1">
      <c r="A1009" s="5"/>
      <c r="B1009" s="5"/>
      <c r="C1009" s="5" t="str">
        <f>IFERROR(__xludf.DUMMYFUNCTION("""COMPUTED_VALUE"""),"")</f>
        <v/>
      </c>
      <c r="D1009" s="5">
        <v>0.0</v>
      </c>
    </row>
    <row r="1010" ht="14.25" customHeight="1">
      <c r="A1010" s="5"/>
      <c r="B1010" s="5"/>
      <c r="C1010" s="5" t="str">
        <f>IFERROR(__xludf.DUMMYFUNCTION("""COMPUTED_VALUE"""),"")</f>
        <v/>
      </c>
      <c r="D1010" s="5">
        <v>0.0</v>
      </c>
    </row>
    <row r="1011" ht="14.25" customHeight="1">
      <c r="A1011" s="5"/>
      <c r="B1011" s="5"/>
      <c r="C1011" s="5" t="str">
        <f>IFERROR(__xludf.DUMMYFUNCTION("""COMPUTED_VALUE"""),"")</f>
        <v/>
      </c>
      <c r="D1011" s="5">
        <v>0.0</v>
      </c>
    </row>
    <row r="1012" ht="14.25" customHeight="1">
      <c r="A1012" s="5"/>
      <c r="B1012" s="5"/>
      <c r="C1012" s="5" t="str">
        <f>IFERROR(__xludf.DUMMYFUNCTION("""COMPUTED_VALUE"""),"")</f>
        <v/>
      </c>
      <c r="D1012" s="5">
        <v>0.0</v>
      </c>
    </row>
    <row r="1013" ht="14.25" customHeight="1">
      <c r="A1013" s="5"/>
      <c r="B1013" s="5"/>
      <c r="C1013" s="5" t="str">
        <f>IFERROR(__xludf.DUMMYFUNCTION("""COMPUTED_VALUE"""),"")</f>
        <v/>
      </c>
      <c r="D1013" s="5">
        <v>0.0</v>
      </c>
    </row>
    <row r="1014" ht="14.25" customHeight="1">
      <c r="A1014" s="5"/>
      <c r="B1014" s="5"/>
      <c r="C1014" s="5" t="str">
        <f>IFERROR(__xludf.DUMMYFUNCTION("""COMPUTED_VALUE"""),"")</f>
        <v/>
      </c>
      <c r="D1014" s="5">
        <v>0.0</v>
      </c>
    </row>
    <row r="1015" ht="14.25" customHeight="1">
      <c r="A1015" s="5"/>
      <c r="B1015" s="5"/>
      <c r="C1015" s="5" t="str">
        <f>IFERROR(__xludf.DUMMYFUNCTION("""COMPUTED_VALUE"""),"")</f>
        <v/>
      </c>
      <c r="D1015" s="5">
        <v>0.0</v>
      </c>
    </row>
    <row r="1016" ht="14.25" customHeight="1">
      <c r="A1016" s="5"/>
      <c r="B1016" s="5"/>
      <c r="C1016" s="5" t="str">
        <f>IFERROR(__xludf.DUMMYFUNCTION("""COMPUTED_VALUE"""),"")</f>
        <v/>
      </c>
      <c r="D1016" s="5">
        <v>0.0</v>
      </c>
    </row>
    <row r="1017" ht="14.25" customHeight="1">
      <c r="A1017" s="5"/>
      <c r="B1017" s="5"/>
      <c r="C1017" s="5" t="str">
        <f>IFERROR(__xludf.DUMMYFUNCTION("""COMPUTED_VALUE"""),"")</f>
        <v/>
      </c>
      <c r="D1017" s="5">
        <v>0.0</v>
      </c>
    </row>
    <row r="1018" ht="14.25" customHeight="1">
      <c r="A1018" s="5"/>
      <c r="B1018" s="5"/>
      <c r="C1018" s="5" t="str">
        <f>IFERROR(__xludf.DUMMYFUNCTION("""COMPUTED_VALUE"""),"")</f>
        <v/>
      </c>
      <c r="D1018" s="5">
        <v>0.0</v>
      </c>
    </row>
    <row r="1019" ht="14.25" customHeight="1">
      <c r="A1019" s="5"/>
      <c r="B1019" s="5"/>
      <c r="C1019" s="5" t="str">
        <f>IFERROR(__xludf.DUMMYFUNCTION("""COMPUTED_VALUE"""),"")</f>
        <v/>
      </c>
      <c r="D1019" s="5">
        <v>0.0</v>
      </c>
    </row>
    <row r="1020" ht="14.25" customHeight="1">
      <c r="A1020" s="5"/>
      <c r="B1020" s="5"/>
      <c r="C1020" s="5" t="str">
        <f>IFERROR(__xludf.DUMMYFUNCTION("""COMPUTED_VALUE"""),"")</f>
        <v/>
      </c>
      <c r="D1020" s="5">
        <v>0.0</v>
      </c>
    </row>
    <row r="1021" ht="14.25" customHeight="1">
      <c r="A1021" s="5"/>
      <c r="B1021" s="5"/>
      <c r="C1021" s="5" t="str">
        <f>IFERROR(__xludf.DUMMYFUNCTION("""COMPUTED_VALUE"""),"")</f>
        <v/>
      </c>
      <c r="D1021" s="5">
        <v>0.0</v>
      </c>
    </row>
    <row r="1022" ht="14.25" customHeight="1">
      <c r="A1022" s="5"/>
      <c r="B1022" s="5"/>
      <c r="C1022" s="5" t="str">
        <f>IFERROR(__xludf.DUMMYFUNCTION("""COMPUTED_VALUE"""),"")</f>
        <v/>
      </c>
      <c r="D1022" s="5">
        <v>0.0</v>
      </c>
    </row>
    <row r="1023" ht="14.25" customHeight="1">
      <c r="A1023" s="5"/>
      <c r="B1023" s="5"/>
      <c r="C1023" s="5" t="str">
        <f>IFERROR(__xludf.DUMMYFUNCTION("""COMPUTED_VALUE"""),"")</f>
        <v/>
      </c>
      <c r="D1023" s="5">
        <v>0.0</v>
      </c>
    </row>
    <row r="1024" ht="14.25" customHeight="1">
      <c r="A1024" s="5"/>
      <c r="B1024" s="5"/>
      <c r="C1024" s="5" t="str">
        <f>IFERROR(__xludf.DUMMYFUNCTION("""COMPUTED_VALUE"""),"")</f>
        <v/>
      </c>
      <c r="D1024" s="5">
        <v>0.0</v>
      </c>
    </row>
    <row r="1025" ht="14.25" customHeight="1">
      <c r="A1025" s="5"/>
      <c r="B1025" s="5"/>
      <c r="C1025" s="5" t="str">
        <f>IFERROR(__xludf.DUMMYFUNCTION("""COMPUTED_VALUE"""),"")</f>
        <v/>
      </c>
      <c r="D1025" s="5">
        <v>0.0</v>
      </c>
    </row>
    <row r="1026" ht="14.25" customHeight="1">
      <c r="A1026" s="5"/>
      <c r="B1026" s="5"/>
      <c r="C1026" s="5" t="str">
        <f>IFERROR(__xludf.DUMMYFUNCTION("""COMPUTED_VALUE"""),"")</f>
        <v/>
      </c>
      <c r="D1026" s="5">
        <v>0.0</v>
      </c>
    </row>
    <row r="1027" ht="14.25" customHeight="1">
      <c r="A1027" s="5"/>
      <c r="B1027" s="5"/>
      <c r="C1027" s="5" t="str">
        <f>IFERROR(__xludf.DUMMYFUNCTION("""COMPUTED_VALUE"""),"")</f>
        <v/>
      </c>
      <c r="D1027" s="5">
        <v>0.0</v>
      </c>
    </row>
    <row r="1028" ht="14.25" customHeight="1">
      <c r="A1028" s="5"/>
      <c r="B1028" s="5"/>
      <c r="C1028" s="5" t="str">
        <f>IFERROR(__xludf.DUMMYFUNCTION("""COMPUTED_VALUE"""),"")</f>
        <v/>
      </c>
      <c r="D1028" s="5">
        <v>0.0</v>
      </c>
    </row>
    <row r="1029" ht="14.25" customHeight="1">
      <c r="A1029" s="5"/>
      <c r="B1029" s="5"/>
      <c r="C1029" s="5" t="str">
        <f>IFERROR(__xludf.DUMMYFUNCTION("""COMPUTED_VALUE"""),"")</f>
        <v/>
      </c>
      <c r="D1029" s="5">
        <v>0.0</v>
      </c>
    </row>
    <row r="1030" ht="14.25" customHeight="1">
      <c r="A1030" s="5"/>
      <c r="B1030" s="5"/>
      <c r="C1030" s="5" t="str">
        <f>IFERROR(__xludf.DUMMYFUNCTION("""COMPUTED_VALUE"""),"")</f>
        <v/>
      </c>
      <c r="D1030" s="5">
        <v>0.0</v>
      </c>
    </row>
    <row r="1031" ht="14.25" customHeight="1">
      <c r="A1031" s="5"/>
      <c r="B1031" s="5"/>
      <c r="C1031" s="5" t="str">
        <f>IFERROR(__xludf.DUMMYFUNCTION("""COMPUTED_VALUE"""),"")</f>
        <v/>
      </c>
      <c r="D1031" s="5">
        <v>0.0</v>
      </c>
    </row>
    <row r="1032" ht="14.25" customHeight="1">
      <c r="A1032" s="5"/>
      <c r="B1032" s="5"/>
      <c r="C1032" s="5" t="str">
        <f>IFERROR(__xludf.DUMMYFUNCTION("""COMPUTED_VALUE"""),"")</f>
        <v/>
      </c>
      <c r="D1032" s="5">
        <v>0.0</v>
      </c>
    </row>
    <row r="1033" ht="14.25" customHeight="1">
      <c r="A1033" s="5"/>
      <c r="B1033" s="5"/>
      <c r="C1033" s="5" t="str">
        <f>IFERROR(__xludf.DUMMYFUNCTION("""COMPUTED_VALUE"""),"")</f>
        <v/>
      </c>
      <c r="D1033" s="5">
        <v>0.0</v>
      </c>
    </row>
    <row r="1034" ht="14.25" customHeight="1">
      <c r="A1034" s="5"/>
      <c r="B1034" s="5"/>
      <c r="C1034" s="5" t="str">
        <f>IFERROR(__xludf.DUMMYFUNCTION("""COMPUTED_VALUE"""),"")</f>
        <v/>
      </c>
      <c r="D1034" s="5">
        <v>0.0</v>
      </c>
    </row>
    <row r="1035" ht="14.25" customHeight="1">
      <c r="A1035" s="5"/>
      <c r="B1035" s="5"/>
      <c r="C1035" s="5" t="str">
        <f>IFERROR(__xludf.DUMMYFUNCTION("""COMPUTED_VALUE"""),"")</f>
        <v/>
      </c>
      <c r="D1035" s="5">
        <v>0.0</v>
      </c>
    </row>
    <row r="1036" ht="14.25" customHeight="1">
      <c r="A1036" s="5"/>
      <c r="B1036" s="5"/>
      <c r="C1036" s="5" t="str">
        <f>IFERROR(__xludf.DUMMYFUNCTION("""COMPUTED_VALUE"""),"")</f>
        <v/>
      </c>
      <c r="D1036" s="5">
        <v>0.0</v>
      </c>
    </row>
    <row r="1037" ht="14.25" customHeight="1">
      <c r="A1037" s="5"/>
      <c r="B1037" s="5"/>
      <c r="C1037" s="5" t="str">
        <f>IFERROR(__xludf.DUMMYFUNCTION("""COMPUTED_VALUE"""),"")</f>
        <v/>
      </c>
      <c r="D1037" s="5">
        <v>0.0</v>
      </c>
    </row>
    <row r="1038" ht="14.25" customHeight="1">
      <c r="A1038" s="5"/>
      <c r="B1038" s="5"/>
      <c r="C1038" s="5" t="str">
        <f>IFERROR(__xludf.DUMMYFUNCTION("""COMPUTED_VALUE"""),"")</f>
        <v/>
      </c>
      <c r="D1038" s="5">
        <v>0.0</v>
      </c>
    </row>
    <row r="1039" ht="14.25" customHeight="1">
      <c r="A1039" s="5"/>
      <c r="B1039" s="5"/>
      <c r="C1039" s="5" t="str">
        <f>IFERROR(__xludf.DUMMYFUNCTION("""COMPUTED_VALUE"""),"")</f>
        <v/>
      </c>
      <c r="D1039" s="5">
        <v>0.0</v>
      </c>
    </row>
    <row r="1040" ht="14.25" customHeight="1">
      <c r="A1040" s="5"/>
      <c r="B1040" s="5"/>
      <c r="C1040" s="5" t="str">
        <f>IFERROR(__xludf.DUMMYFUNCTION("""COMPUTED_VALUE"""),"")</f>
        <v/>
      </c>
      <c r="D1040" s="5">
        <v>0.0</v>
      </c>
    </row>
    <row r="1041" ht="14.25" customHeight="1">
      <c r="A1041" s="5"/>
      <c r="B1041" s="5"/>
      <c r="C1041" s="5" t="str">
        <f>IFERROR(__xludf.DUMMYFUNCTION("""COMPUTED_VALUE"""),"")</f>
        <v/>
      </c>
      <c r="D1041" s="5">
        <v>0.0</v>
      </c>
    </row>
    <row r="1042" ht="14.25" customHeight="1">
      <c r="A1042" s="5"/>
      <c r="B1042" s="5"/>
      <c r="C1042" s="5" t="str">
        <f>IFERROR(__xludf.DUMMYFUNCTION("""COMPUTED_VALUE"""),"")</f>
        <v/>
      </c>
      <c r="D1042" s="5">
        <v>0.0</v>
      </c>
    </row>
    <row r="1043" ht="14.25" customHeight="1">
      <c r="A1043" s="5"/>
      <c r="B1043" s="5"/>
      <c r="C1043" s="5" t="str">
        <f>IFERROR(__xludf.DUMMYFUNCTION("""COMPUTED_VALUE"""),"")</f>
        <v/>
      </c>
      <c r="D1043" s="5">
        <v>0.0</v>
      </c>
    </row>
    <row r="1044" ht="14.25" customHeight="1">
      <c r="A1044" s="5"/>
      <c r="B1044" s="5"/>
      <c r="C1044" s="5" t="str">
        <f>IFERROR(__xludf.DUMMYFUNCTION("""COMPUTED_VALUE"""),"")</f>
        <v/>
      </c>
      <c r="D1044" s="5">
        <v>0.0</v>
      </c>
    </row>
    <row r="1045" ht="14.25" customHeight="1">
      <c r="A1045" s="5"/>
      <c r="B1045" s="5"/>
      <c r="C1045" s="5" t="str">
        <f>IFERROR(__xludf.DUMMYFUNCTION("""COMPUTED_VALUE"""),"")</f>
        <v/>
      </c>
      <c r="D1045" s="5">
        <v>0.0</v>
      </c>
    </row>
    <row r="1046" ht="14.25" customHeight="1">
      <c r="A1046" s="5"/>
      <c r="B1046" s="5"/>
      <c r="C1046" s="5" t="str">
        <f>IFERROR(__xludf.DUMMYFUNCTION("""COMPUTED_VALUE"""),"")</f>
        <v/>
      </c>
      <c r="D1046" s="5">
        <v>0.0</v>
      </c>
    </row>
    <row r="1047" ht="14.25" customHeight="1">
      <c r="A1047" s="5"/>
      <c r="B1047" s="5"/>
      <c r="C1047" s="5" t="str">
        <f>IFERROR(__xludf.DUMMYFUNCTION("""COMPUTED_VALUE"""),"")</f>
        <v/>
      </c>
      <c r="D1047" s="5">
        <v>0.0</v>
      </c>
    </row>
    <row r="1048" ht="14.25" customHeight="1">
      <c r="A1048" s="5"/>
      <c r="B1048" s="5"/>
      <c r="C1048" s="5" t="str">
        <f>IFERROR(__xludf.DUMMYFUNCTION("""COMPUTED_VALUE"""),"")</f>
        <v/>
      </c>
      <c r="D1048" s="5">
        <v>0.0</v>
      </c>
    </row>
    <row r="1049" ht="14.25" customHeight="1">
      <c r="A1049" s="5"/>
      <c r="B1049" s="5"/>
      <c r="C1049" s="5" t="str">
        <f>IFERROR(__xludf.DUMMYFUNCTION("""COMPUTED_VALUE"""),"")</f>
        <v/>
      </c>
      <c r="D1049" s="5">
        <v>0.0</v>
      </c>
    </row>
    <row r="1050" ht="14.25" customHeight="1">
      <c r="A1050" s="5"/>
      <c r="B1050" s="5"/>
      <c r="C1050" s="5" t="str">
        <f>IFERROR(__xludf.DUMMYFUNCTION("""COMPUTED_VALUE"""),"")</f>
        <v/>
      </c>
      <c r="D1050" s="5">
        <v>0.0</v>
      </c>
    </row>
    <row r="1051" ht="14.25" customHeight="1">
      <c r="A1051" s="5"/>
      <c r="B1051" s="5"/>
      <c r="C1051" s="5" t="str">
        <f>IFERROR(__xludf.DUMMYFUNCTION("""COMPUTED_VALUE"""),"")</f>
        <v/>
      </c>
      <c r="D1051" s="5">
        <v>0.0</v>
      </c>
    </row>
    <row r="1052" ht="14.25" customHeight="1">
      <c r="A1052" s="5"/>
      <c r="B1052" s="5"/>
      <c r="C1052" s="5" t="str">
        <f>IFERROR(__xludf.DUMMYFUNCTION("""COMPUTED_VALUE"""),"")</f>
        <v/>
      </c>
      <c r="D1052" s="5">
        <v>0.0</v>
      </c>
    </row>
    <row r="1053" ht="14.25" customHeight="1">
      <c r="A1053" s="5"/>
      <c r="B1053" s="5"/>
      <c r="C1053" s="5" t="str">
        <f>IFERROR(__xludf.DUMMYFUNCTION("""COMPUTED_VALUE"""),"")</f>
        <v/>
      </c>
      <c r="D1053" s="5">
        <v>0.0</v>
      </c>
    </row>
    <row r="1054" ht="14.25" customHeight="1">
      <c r="A1054" s="5"/>
      <c r="B1054" s="5"/>
      <c r="C1054" s="5" t="str">
        <f>IFERROR(__xludf.DUMMYFUNCTION("""COMPUTED_VALUE"""),"")</f>
        <v/>
      </c>
      <c r="D1054" s="5">
        <v>0.0</v>
      </c>
    </row>
    <row r="1055" ht="14.25" customHeight="1">
      <c r="A1055" s="5"/>
      <c r="B1055" s="5"/>
      <c r="C1055" s="5" t="str">
        <f>IFERROR(__xludf.DUMMYFUNCTION("""COMPUTED_VALUE"""),"")</f>
        <v/>
      </c>
      <c r="D1055" s="5">
        <v>0.0</v>
      </c>
    </row>
    <row r="1056" ht="14.25" customHeight="1">
      <c r="A1056" s="5"/>
      <c r="B1056" s="5"/>
      <c r="C1056" s="5" t="str">
        <f>IFERROR(__xludf.DUMMYFUNCTION("""COMPUTED_VALUE"""),"")</f>
        <v/>
      </c>
      <c r="D1056" s="5">
        <v>0.0</v>
      </c>
    </row>
    <row r="1057" ht="14.25" customHeight="1">
      <c r="A1057" s="5"/>
      <c r="B1057" s="5"/>
      <c r="C1057" s="5" t="str">
        <f>IFERROR(__xludf.DUMMYFUNCTION("""COMPUTED_VALUE"""),"")</f>
        <v/>
      </c>
      <c r="D1057" s="5">
        <v>0.0</v>
      </c>
    </row>
    <row r="1058" ht="14.25" customHeight="1">
      <c r="A1058" s="5"/>
      <c r="B1058" s="5"/>
      <c r="C1058" s="5" t="str">
        <f>IFERROR(__xludf.DUMMYFUNCTION("""COMPUTED_VALUE"""),"")</f>
        <v/>
      </c>
      <c r="D1058" s="5">
        <v>0.0</v>
      </c>
    </row>
    <row r="1059" ht="14.25" customHeight="1">
      <c r="A1059" s="5"/>
      <c r="B1059" s="5"/>
      <c r="C1059" s="5" t="str">
        <f>IFERROR(__xludf.DUMMYFUNCTION("""COMPUTED_VALUE"""),"")</f>
        <v/>
      </c>
      <c r="D1059" s="5">
        <v>0.0</v>
      </c>
    </row>
    <row r="1060" ht="14.25" customHeight="1">
      <c r="A1060" s="5"/>
      <c r="B1060" s="5"/>
      <c r="C1060" s="5" t="str">
        <f>IFERROR(__xludf.DUMMYFUNCTION("""COMPUTED_VALUE"""),"")</f>
        <v/>
      </c>
      <c r="D1060" s="5">
        <v>0.0</v>
      </c>
    </row>
    <row r="1061" ht="14.25" customHeight="1">
      <c r="A1061" s="5"/>
      <c r="B1061" s="5"/>
      <c r="C1061" s="5" t="str">
        <f>IFERROR(__xludf.DUMMYFUNCTION("""COMPUTED_VALUE"""),"")</f>
        <v/>
      </c>
      <c r="D1061" s="5">
        <v>0.0</v>
      </c>
    </row>
    <row r="1062" ht="14.25" customHeight="1">
      <c r="A1062" s="5"/>
      <c r="B1062" s="5"/>
      <c r="C1062" s="5" t="str">
        <f>IFERROR(__xludf.DUMMYFUNCTION("""COMPUTED_VALUE"""),"")</f>
        <v/>
      </c>
      <c r="D1062" s="5">
        <v>0.0</v>
      </c>
    </row>
    <row r="1063" ht="14.25" customHeight="1">
      <c r="A1063" s="5"/>
      <c r="B1063" s="5"/>
      <c r="C1063" s="5" t="str">
        <f>IFERROR(__xludf.DUMMYFUNCTION("""COMPUTED_VALUE"""),"")</f>
        <v/>
      </c>
      <c r="D1063" s="5">
        <v>0.0</v>
      </c>
    </row>
    <row r="1064" ht="14.25" customHeight="1">
      <c r="A1064" s="5"/>
      <c r="B1064" s="5"/>
      <c r="C1064" s="5" t="str">
        <f>IFERROR(__xludf.DUMMYFUNCTION("""COMPUTED_VALUE"""),"")</f>
        <v/>
      </c>
      <c r="D1064" s="5">
        <v>0.0</v>
      </c>
    </row>
    <row r="1065" ht="14.25" customHeight="1">
      <c r="A1065" s="5"/>
      <c r="B1065" s="5"/>
      <c r="C1065" s="5" t="str">
        <f>IFERROR(__xludf.DUMMYFUNCTION("""COMPUTED_VALUE"""),"")</f>
        <v/>
      </c>
      <c r="D1065" s="5">
        <v>0.0</v>
      </c>
    </row>
    <row r="1066" ht="14.25" customHeight="1">
      <c r="A1066" s="5"/>
      <c r="B1066" s="5"/>
      <c r="C1066" s="5" t="str">
        <f>IFERROR(__xludf.DUMMYFUNCTION("""COMPUTED_VALUE"""),"")</f>
        <v/>
      </c>
      <c r="D1066" s="5">
        <v>0.0</v>
      </c>
    </row>
    <row r="1067" ht="14.25" customHeight="1">
      <c r="A1067" s="5"/>
      <c r="B1067" s="5"/>
      <c r="C1067" s="5" t="str">
        <f>IFERROR(__xludf.DUMMYFUNCTION("""COMPUTED_VALUE"""),"")</f>
        <v/>
      </c>
      <c r="D1067" s="5">
        <v>0.0</v>
      </c>
    </row>
    <row r="1068" ht="14.25" customHeight="1">
      <c r="A1068" s="5"/>
      <c r="B1068" s="5"/>
      <c r="C1068" s="5" t="str">
        <f>IFERROR(__xludf.DUMMYFUNCTION("""COMPUTED_VALUE"""),"")</f>
        <v/>
      </c>
      <c r="D1068" s="5">
        <v>0.0</v>
      </c>
    </row>
    <row r="1069" ht="14.25" customHeight="1">
      <c r="A1069" s="5"/>
      <c r="B1069" s="5"/>
      <c r="C1069" s="5" t="str">
        <f>IFERROR(__xludf.DUMMYFUNCTION("""COMPUTED_VALUE"""),"")</f>
        <v/>
      </c>
      <c r="D1069" s="5">
        <v>0.0</v>
      </c>
    </row>
    <row r="1070" ht="14.25" customHeight="1">
      <c r="A1070" s="5"/>
      <c r="B1070" s="5"/>
      <c r="C1070" s="5" t="str">
        <f>IFERROR(__xludf.DUMMYFUNCTION("""COMPUTED_VALUE"""),"")</f>
        <v/>
      </c>
      <c r="D1070" s="5">
        <v>0.0</v>
      </c>
    </row>
    <row r="1071" ht="14.25" customHeight="1">
      <c r="A1071" s="5"/>
      <c r="B1071" s="5"/>
      <c r="C1071" s="5" t="str">
        <f>IFERROR(__xludf.DUMMYFUNCTION("""COMPUTED_VALUE"""),"")</f>
        <v/>
      </c>
      <c r="D1071" s="5">
        <v>0.0</v>
      </c>
    </row>
    <row r="1072" ht="14.25" customHeight="1">
      <c r="A1072" s="5"/>
      <c r="B1072" s="5"/>
      <c r="C1072" s="5" t="str">
        <f>IFERROR(__xludf.DUMMYFUNCTION("""COMPUTED_VALUE"""),"")</f>
        <v/>
      </c>
      <c r="D1072" s="5">
        <v>0.0</v>
      </c>
    </row>
    <row r="1073" ht="14.25" customHeight="1">
      <c r="A1073" s="5"/>
      <c r="B1073" s="5"/>
      <c r="C1073" s="5" t="str">
        <f>IFERROR(__xludf.DUMMYFUNCTION("""COMPUTED_VALUE"""),"")</f>
        <v/>
      </c>
      <c r="D1073" s="5">
        <v>0.0</v>
      </c>
    </row>
    <row r="1074" ht="14.25" customHeight="1">
      <c r="A1074" s="5"/>
      <c r="B1074" s="5"/>
      <c r="C1074" s="5" t="str">
        <f>IFERROR(__xludf.DUMMYFUNCTION("""COMPUTED_VALUE"""),"")</f>
        <v/>
      </c>
      <c r="D1074" s="5">
        <v>0.0</v>
      </c>
    </row>
    <row r="1075" ht="14.25" customHeight="1">
      <c r="A1075" s="5"/>
      <c r="B1075" s="5"/>
      <c r="C1075" s="5" t="str">
        <f>IFERROR(__xludf.DUMMYFUNCTION("""COMPUTED_VALUE"""),"")</f>
        <v/>
      </c>
      <c r="D1075" s="5">
        <v>0.0</v>
      </c>
    </row>
    <row r="1076" ht="14.25" customHeight="1">
      <c r="A1076" s="5"/>
      <c r="B1076" s="5"/>
      <c r="C1076" s="5" t="str">
        <f>IFERROR(__xludf.DUMMYFUNCTION("""COMPUTED_VALUE"""),"")</f>
        <v/>
      </c>
      <c r="D1076" s="5">
        <v>0.0</v>
      </c>
    </row>
    <row r="1077" ht="14.25" customHeight="1">
      <c r="A1077" s="5"/>
      <c r="B1077" s="5"/>
      <c r="C1077" s="5" t="str">
        <f>IFERROR(__xludf.DUMMYFUNCTION("""COMPUTED_VALUE"""),"")</f>
        <v/>
      </c>
      <c r="D1077" s="5">
        <v>0.0</v>
      </c>
    </row>
    <row r="1078" ht="14.25" customHeight="1">
      <c r="A1078" s="5"/>
      <c r="B1078" s="5"/>
      <c r="C1078" s="5" t="str">
        <f>IFERROR(__xludf.DUMMYFUNCTION("""COMPUTED_VALUE"""),"")</f>
        <v/>
      </c>
      <c r="D1078" s="5">
        <v>0.0</v>
      </c>
    </row>
    <row r="1079" ht="14.25" customHeight="1">
      <c r="A1079" s="5"/>
      <c r="B1079" s="5"/>
      <c r="C1079" s="5" t="str">
        <f>IFERROR(__xludf.DUMMYFUNCTION("""COMPUTED_VALUE"""),"")</f>
        <v/>
      </c>
      <c r="D1079" s="5">
        <v>0.0</v>
      </c>
    </row>
    <row r="1080" ht="14.25" customHeight="1">
      <c r="A1080" s="5"/>
      <c r="B1080" s="5"/>
      <c r="C1080" s="5" t="str">
        <f>IFERROR(__xludf.DUMMYFUNCTION("""COMPUTED_VALUE"""),"")</f>
        <v/>
      </c>
      <c r="D1080" s="5">
        <v>0.0</v>
      </c>
    </row>
    <row r="1081" ht="14.25" customHeight="1">
      <c r="A1081" s="5"/>
      <c r="B1081" s="5"/>
      <c r="C1081" s="5" t="str">
        <f>IFERROR(__xludf.DUMMYFUNCTION("""COMPUTED_VALUE"""),"")</f>
        <v/>
      </c>
      <c r="D1081" s="5">
        <v>0.0</v>
      </c>
    </row>
    <row r="1082" ht="14.25" customHeight="1">
      <c r="A1082" s="5"/>
      <c r="B1082" s="5"/>
      <c r="C1082" s="5" t="str">
        <f>IFERROR(__xludf.DUMMYFUNCTION("""COMPUTED_VALUE"""),"")</f>
        <v/>
      </c>
      <c r="D1082" s="5">
        <v>0.0</v>
      </c>
    </row>
    <row r="1083" ht="14.25" customHeight="1">
      <c r="A1083" s="5"/>
      <c r="B1083" s="5"/>
      <c r="C1083" s="5" t="str">
        <f>IFERROR(__xludf.DUMMYFUNCTION("""COMPUTED_VALUE"""),"")</f>
        <v/>
      </c>
      <c r="D1083" s="5">
        <v>0.0</v>
      </c>
    </row>
    <row r="1084" ht="14.25" customHeight="1">
      <c r="A1084" s="5"/>
      <c r="B1084" s="5"/>
      <c r="C1084" s="5" t="str">
        <f>IFERROR(__xludf.DUMMYFUNCTION("""COMPUTED_VALUE"""),"")</f>
        <v/>
      </c>
      <c r="D1084" s="5">
        <v>0.0</v>
      </c>
    </row>
    <row r="1085" ht="14.25" customHeight="1">
      <c r="A1085" s="5"/>
      <c r="B1085" s="5"/>
      <c r="C1085" s="5" t="str">
        <f>IFERROR(__xludf.DUMMYFUNCTION("""COMPUTED_VALUE"""),"")</f>
        <v/>
      </c>
      <c r="D1085" s="5">
        <v>0.0</v>
      </c>
    </row>
    <row r="1086" ht="14.25" customHeight="1">
      <c r="A1086" s="5"/>
      <c r="B1086" s="5"/>
      <c r="C1086" s="5" t="str">
        <f>IFERROR(__xludf.DUMMYFUNCTION("""COMPUTED_VALUE"""),"")</f>
        <v/>
      </c>
      <c r="D1086" s="5">
        <v>0.0</v>
      </c>
    </row>
    <row r="1087" ht="14.25" customHeight="1">
      <c r="A1087" s="5"/>
      <c r="B1087" s="5"/>
      <c r="C1087" s="5" t="str">
        <f>IFERROR(__xludf.DUMMYFUNCTION("""COMPUTED_VALUE"""),"")</f>
        <v/>
      </c>
      <c r="D1087" s="5">
        <v>0.0</v>
      </c>
    </row>
    <row r="1088" ht="14.25" customHeight="1">
      <c r="A1088" s="5"/>
      <c r="B1088" s="5"/>
      <c r="C1088" s="5" t="str">
        <f>IFERROR(__xludf.DUMMYFUNCTION("""COMPUTED_VALUE"""),"")</f>
        <v/>
      </c>
      <c r="D1088" s="5">
        <v>0.0</v>
      </c>
    </row>
    <row r="1089" ht="14.25" customHeight="1">
      <c r="A1089" s="5"/>
      <c r="B1089" s="5"/>
      <c r="C1089" s="5" t="str">
        <f>IFERROR(__xludf.DUMMYFUNCTION("""COMPUTED_VALUE"""),"")</f>
        <v/>
      </c>
      <c r="D1089" s="5">
        <v>0.0</v>
      </c>
    </row>
    <row r="1090" ht="14.25" customHeight="1">
      <c r="A1090" s="5"/>
      <c r="B1090" s="5"/>
      <c r="C1090" s="5" t="str">
        <f>IFERROR(__xludf.DUMMYFUNCTION("""COMPUTED_VALUE"""),"")</f>
        <v/>
      </c>
      <c r="D1090" s="5">
        <v>0.0</v>
      </c>
    </row>
    <row r="1091" ht="14.25" customHeight="1">
      <c r="A1091" s="5"/>
      <c r="B1091" s="5"/>
      <c r="C1091" s="5" t="str">
        <f>IFERROR(__xludf.DUMMYFUNCTION("""COMPUTED_VALUE"""),"")</f>
        <v/>
      </c>
      <c r="D1091" s="5">
        <v>0.0</v>
      </c>
    </row>
    <row r="1092" ht="14.25" customHeight="1">
      <c r="A1092" s="5"/>
      <c r="B1092" s="5"/>
      <c r="C1092" s="5" t="str">
        <f>IFERROR(__xludf.DUMMYFUNCTION("""COMPUTED_VALUE"""),"")</f>
        <v/>
      </c>
      <c r="D1092" s="5">
        <v>0.0</v>
      </c>
    </row>
    <row r="1093" ht="14.25" customHeight="1">
      <c r="A1093" s="5"/>
      <c r="B1093" s="5"/>
      <c r="C1093" s="5" t="str">
        <f>IFERROR(__xludf.DUMMYFUNCTION("""COMPUTED_VALUE"""),"")</f>
        <v/>
      </c>
      <c r="D1093" s="5">
        <v>0.0</v>
      </c>
    </row>
    <row r="1094" ht="14.25" customHeight="1">
      <c r="A1094" s="5"/>
      <c r="B1094" s="5"/>
      <c r="C1094" s="5" t="str">
        <f>IFERROR(__xludf.DUMMYFUNCTION("""COMPUTED_VALUE"""),"")</f>
        <v/>
      </c>
      <c r="D1094" s="5">
        <v>0.0</v>
      </c>
    </row>
    <row r="1095" ht="14.25" customHeight="1">
      <c r="A1095" s="5"/>
      <c r="B1095" s="5"/>
      <c r="C1095" s="5" t="str">
        <f>IFERROR(__xludf.DUMMYFUNCTION("""COMPUTED_VALUE"""),"")</f>
        <v/>
      </c>
      <c r="D1095" s="5">
        <v>0.0</v>
      </c>
    </row>
    <row r="1096" ht="14.25" customHeight="1">
      <c r="A1096" s="5"/>
      <c r="B1096" s="5"/>
      <c r="C1096" s="5" t="str">
        <f>IFERROR(__xludf.DUMMYFUNCTION("""COMPUTED_VALUE"""),"")</f>
        <v/>
      </c>
      <c r="D1096" s="5">
        <v>0.0</v>
      </c>
    </row>
    <row r="1097" ht="14.25" customHeight="1">
      <c r="A1097" s="5"/>
      <c r="B1097" s="5"/>
      <c r="C1097" s="5" t="str">
        <f>IFERROR(__xludf.DUMMYFUNCTION("""COMPUTED_VALUE"""),"")</f>
        <v/>
      </c>
      <c r="D1097" s="5">
        <v>0.0</v>
      </c>
    </row>
    <row r="1098" ht="14.25" customHeight="1">
      <c r="A1098" s="5"/>
      <c r="B1098" s="5"/>
      <c r="C1098" s="5" t="str">
        <f>IFERROR(__xludf.DUMMYFUNCTION("""COMPUTED_VALUE"""),"")</f>
        <v/>
      </c>
      <c r="D1098" s="5">
        <v>0.0</v>
      </c>
    </row>
    <row r="1099" ht="14.25" customHeight="1">
      <c r="A1099" s="5"/>
      <c r="B1099" s="5"/>
      <c r="C1099" s="5" t="str">
        <f>IFERROR(__xludf.DUMMYFUNCTION("""COMPUTED_VALUE"""),"")</f>
        <v/>
      </c>
      <c r="D1099" s="5">
        <v>0.0</v>
      </c>
    </row>
    <row r="1100" ht="14.25" customHeight="1">
      <c r="A1100" s="5"/>
      <c r="B1100" s="5"/>
      <c r="C1100" s="5" t="str">
        <f>IFERROR(__xludf.DUMMYFUNCTION("""COMPUTED_VALUE"""),"")</f>
        <v/>
      </c>
      <c r="D1100" s="5">
        <v>0.0</v>
      </c>
    </row>
    <row r="1101" ht="14.25" customHeight="1">
      <c r="A1101" s="5"/>
      <c r="B1101" s="5"/>
      <c r="C1101" s="5" t="str">
        <f>IFERROR(__xludf.DUMMYFUNCTION("""COMPUTED_VALUE"""),"")</f>
        <v/>
      </c>
      <c r="D1101" s="5">
        <v>0.0</v>
      </c>
    </row>
    <row r="1102" ht="14.25" customHeight="1">
      <c r="A1102" s="5"/>
      <c r="B1102" s="5"/>
      <c r="C1102" s="5" t="str">
        <f>IFERROR(__xludf.DUMMYFUNCTION("""COMPUTED_VALUE"""),"")</f>
        <v/>
      </c>
      <c r="D1102" s="5">
        <v>0.0</v>
      </c>
    </row>
    <row r="1103" ht="14.25" customHeight="1">
      <c r="A1103" s="5"/>
      <c r="B1103" s="5"/>
      <c r="C1103" s="5" t="str">
        <f>IFERROR(__xludf.DUMMYFUNCTION("""COMPUTED_VALUE"""),"")</f>
        <v/>
      </c>
      <c r="D1103" s="5">
        <v>0.0</v>
      </c>
    </row>
    <row r="1104" ht="14.25" customHeight="1">
      <c r="A1104" s="5"/>
      <c r="B1104" s="5"/>
      <c r="C1104" s="5" t="str">
        <f>IFERROR(__xludf.DUMMYFUNCTION("""COMPUTED_VALUE"""),"")</f>
        <v/>
      </c>
      <c r="D1104" s="5">
        <v>0.0</v>
      </c>
    </row>
    <row r="1105" ht="14.25" customHeight="1">
      <c r="A1105" s="5"/>
      <c r="B1105" s="5"/>
      <c r="C1105" s="5" t="str">
        <f>IFERROR(__xludf.DUMMYFUNCTION("""COMPUTED_VALUE"""),"")</f>
        <v/>
      </c>
      <c r="D1105" s="5">
        <v>0.0</v>
      </c>
    </row>
    <row r="1106" ht="14.25" customHeight="1">
      <c r="A1106" s="5"/>
      <c r="B1106" s="5"/>
      <c r="C1106" s="5" t="str">
        <f>IFERROR(__xludf.DUMMYFUNCTION("""COMPUTED_VALUE"""),"")</f>
        <v/>
      </c>
      <c r="D1106" s="5">
        <v>0.0</v>
      </c>
    </row>
    <row r="1107" ht="14.25" customHeight="1">
      <c r="A1107" s="5"/>
      <c r="B1107" s="5"/>
      <c r="C1107" s="5" t="str">
        <f>IFERROR(__xludf.DUMMYFUNCTION("""COMPUTED_VALUE"""),"")</f>
        <v/>
      </c>
      <c r="D1107" s="5">
        <v>0.0</v>
      </c>
    </row>
    <row r="1108" ht="14.25" customHeight="1">
      <c r="A1108" s="5"/>
      <c r="B1108" s="5"/>
      <c r="C1108" s="5" t="str">
        <f>IFERROR(__xludf.DUMMYFUNCTION("""COMPUTED_VALUE"""),"")</f>
        <v/>
      </c>
      <c r="D1108" s="5">
        <v>0.0</v>
      </c>
    </row>
    <row r="1109" ht="14.25" customHeight="1">
      <c r="A1109" s="5"/>
      <c r="B1109" s="5"/>
      <c r="C1109" s="5" t="str">
        <f>IFERROR(__xludf.DUMMYFUNCTION("""COMPUTED_VALUE"""),"")</f>
        <v/>
      </c>
      <c r="D1109" s="5">
        <v>0.0</v>
      </c>
    </row>
    <row r="1110" ht="14.25" customHeight="1">
      <c r="A1110" s="5"/>
      <c r="B1110" s="5"/>
      <c r="C1110" s="5" t="str">
        <f>IFERROR(__xludf.DUMMYFUNCTION("""COMPUTED_VALUE"""),"")</f>
        <v/>
      </c>
      <c r="D1110" s="5">
        <v>0.0</v>
      </c>
    </row>
    <row r="1111" ht="14.25" customHeight="1">
      <c r="A1111" s="5"/>
      <c r="B1111" s="5"/>
      <c r="C1111" s="5" t="str">
        <f>IFERROR(__xludf.DUMMYFUNCTION("""COMPUTED_VALUE"""),"")</f>
        <v/>
      </c>
      <c r="D1111" s="5">
        <v>0.0</v>
      </c>
    </row>
    <row r="1112" ht="14.25" customHeight="1">
      <c r="A1112" s="5"/>
      <c r="B1112" s="5"/>
      <c r="C1112" s="5" t="str">
        <f>IFERROR(__xludf.DUMMYFUNCTION("""COMPUTED_VALUE"""),"")</f>
        <v/>
      </c>
      <c r="D1112" s="5">
        <v>0.0</v>
      </c>
    </row>
    <row r="1113" ht="14.25" customHeight="1">
      <c r="A1113" s="5"/>
      <c r="B1113" s="5"/>
      <c r="C1113" s="5" t="str">
        <f>IFERROR(__xludf.DUMMYFUNCTION("""COMPUTED_VALUE"""),"")</f>
        <v/>
      </c>
      <c r="D1113" s="5">
        <v>0.0</v>
      </c>
    </row>
    <row r="1114" ht="14.25" customHeight="1">
      <c r="A1114" s="5"/>
      <c r="B1114" s="5"/>
      <c r="C1114" s="5" t="str">
        <f>IFERROR(__xludf.DUMMYFUNCTION("""COMPUTED_VALUE"""),"")</f>
        <v/>
      </c>
      <c r="D1114" s="5">
        <v>0.0</v>
      </c>
    </row>
    <row r="1115" ht="14.25" customHeight="1">
      <c r="A1115" s="5"/>
      <c r="B1115" s="5"/>
      <c r="C1115" s="5" t="str">
        <f>IFERROR(__xludf.DUMMYFUNCTION("""COMPUTED_VALUE"""),"")</f>
        <v/>
      </c>
      <c r="D1115" s="5">
        <v>0.0</v>
      </c>
    </row>
    <row r="1116" ht="14.25" customHeight="1">
      <c r="A1116" s="5"/>
      <c r="B1116" s="5"/>
      <c r="C1116" s="5" t="str">
        <f>IFERROR(__xludf.DUMMYFUNCTION("""COMPUTED_VALUE"""),"")</f>
        <v/>
      </c>
      <c r="D1116" s="5">
        <v>0.0</v>
      </c>
    </row>
    <row r="1117" ht="14.25" customHeight="1">
      <c r="A1117" s="5"/>
      <c r="B1117" s="5"/>
      <c r="C1117" s="5" t="str">
        <f>IFERROR(__xludf.DUMMYFUNCTION("""COMPUTED_VALUE"""),"")</f>
        <v/>
      </c>
      <c r="D1117" s="5">
        <v>0.0</v>
      </c>
    </row>
    <row r="1118" ht="14.25" customHeight="1">
      <c r="A1118" s="5"/>
      <c r="B1118" s="5"/>
      <c r="C1118" s="5" t="str">
        <f>IFERROR(__xludf.DUMMYFUNCTION("""COMPUTED_VALUE"""),"")</f>
        <v/>
      </c>
      <c r="D1118" s="5">
        <v>0.0</v>
      </c>
    </row>
    <row r="1119" ht="14.25" customHeight="1">
      <c r="A1119" s="5"/>
      <c r="B1119" s="5"/>
      <c r="C1119" s="5" t="str">
        <f>IFERROR(__xludf.DUMMYFUNCTION("""COMPUTED_VALUE"""),"")</f>
        <v/>
      </c>
      <c r="D1119" s="5">
        <v>0.0</v>
      </c>
    </row>
    <row r="1120" ht="14.25" customHeight="1">
      <c r="A1120" s="5"/>
      <c r="B1120" s="5"/>
      <c r="C1120" s="5" t="str">
        <f>IFERROR(__xludf.DUMMYFUNCTION("""COMPUTED_VALUE"""),"")</f>
        <v/>
      </c>
      <c r="D1120" s="5">
        <v>0.0</v>
      </c>
    </row>
    <row r="1121" ht="14.25" customHeight="1">
      <c r="A1121" s="5"/>
      <c r="B1121" s="5"/>
      <c r="C1121" s="5" t="str">
        <f>IFERROR(__xludf.DUMMYFUNCTION("""COMPUTED_VALUE"""),"")</f>
        <v/>
      </c>
      <c r="D1121" s="5">
        <v>0.0</v>
      </c>
    </row>
    <row r="1122" ht="14.25" customHeight="1">
      <c r="A1122" s="5"/>
      <c r="B1122" s="5"/>
      <c r="C1122" s="5" t="str">
        <f>IFERROR(__xludf.DUMMYFUNCTION("""COMPUTED_VALUE"""),"")</f>
        <v/>
      </c>
      <c r="D1122" s="5">
        <v>0.0</v>
      </c>
    </row>
    <row r="1123" ht="14.25" customHeight="1">
      <c r="A1123" s="5"/>
      <c r="B1123" s="5"/>
      <c r="C1123" s="5" t="str">
        <f>IFERROR(__xludf.DUMMYFUNCTION("""COMPUTED_VALUE"""),"")</f>
        <v/>
      </c>
      <c r="D1123" s="5">
        <v>0.0</v>
      </c>
    </row>
    <row r="1124" ht="14.25" customHeight="1">
      <c r="A1124" s="5"/>
      <c r="B1124" s="5"/>
      <c r="C1124" s="5" t="str">
        <f>IFERROR(__xludf.DUMMYFUNCTION("""COMPUTED_VALUE"""),"")</f>
        <v/>
      </c>
      <c r="D1124" s="5">
        <v>0.0</v>
      </c>
    </row>
    <row r="1125" ht="14.25" customHeight="1">
      <c r="A1125" s="5"/>
      <c r="B1125" s="5"/>
      <c r="C1125" s="5" t="str">
        <f>IFERROR(__xludf.DUMMYFUNCTION("""COMPUTED_VALUE"""),"")</f>
        <v/>
      </c>
      <c r="D1125" s="5">
        <v>0.0</v>
      </c>
    </row>
    <row r="1126" ht="14.25" customHeight="1">
      <c r="A1126" s="5"/>
      <c r="B1126" s="5"/>
      <c r="C1126" s="5" t="str">
        <f>IFERROR(__xludf.DUMMYFUNCTION("""COMPUTED_VALUE"""),"")</f>
        <v/>
      </c>
      <c r="D1126" s="5">
        <v>0.0</v>
      </c>
    </row>
    <row r="1127" ht="14.25" customHeight="1">
      <c r="A1127" s="5"/>
      <c r="B1127" s="5"/>
      <c r="C1127" s="5" t="str">
        <f>IFERROR(__xludf.DUMMYFUNCTION("""COMPUTED_VALUE"""),"")</f>
        <v/>
      </c>
      <c r="D1127" s="5">
        <v>0.0</v>
      </c>
    </row>
    <row r="1128" ht="14.25" customHeight="1">
      <c r="A1128" s="5"/>
      <c r="B1128" s="5"/>
      <c r="C1128" s="5" t="str">
        <f>IFERROR(__xludf.DUMMYFUNCTION("""COMPUTED_VALUE"""),"")</f>
        <v/>
      </c>
      <c r="D1128" s="5">
        <v>0.0</v>
      </c>
    </row>
    <row r="1129" ht="14.25" customHeight="1">
      <c r="A1129" s="5"/>
      <c r="B1129" s="5"/>
      <c r="C1129" s="5" t="str">
        <f>IFERROR(__xludf.DUMMYFUNCTION("""COMPUTED_VALUE"""),"")</f>
        <v/>
      </c>
      <c r="D1129" s="5">
        <v>0.0</v>
      </c>
    </row>
    <row r="1130" ht="14.25" customHeight="1">
      <c r="A1130" s="5"/>
      <c r="B1130" s="5"/>
      <c r="C1130" s="5" t="str">
        <f>IFERROR(__xludf.DUMMYFUNCTION("""COMPUTED_VALUE"""),"")</f>
        <v/>
      </c>
      <c r="D1130" s="5">
        <v>0.0</v>
      </c>
    </row>
    <row r="1131" ht="14.25" customHeight="1">
      <c r="A1131" s="5"/>
      <c r="B1131" s="5"/>
      <c r="C1131" s="5" t="str">
        <f>IFERROR(__xludf.DUMMYFUNCTION("""COMPUTED_VALUE"""),"")</f>
        <v/>
      </c>
      <c r="D1131" s="5">
        <v>0.0</v>
      </c>
    </row>
    <row r="1132" ht="14.25" customHeight="1">
      <c r="A1132" s="5"/>
      <c r="B1132" s="5"/>
      <c r="C1132" s="5" t="str">
        <f>IFERROR(__xludf.DUMMYFUNCTION("""COMPUTED_VALUE"""),"")</f>
        <v/>
      </c>
      <c r="D1132" s="5">
        <v>0.0</v>
      </c>
    </row>
    <row r="1133" ht="14.25" customHeight="1">
      <c r="A1133" s="5"/>
      <c r="B1133" s="5"/>
      <c r="C1133" s="5" t="str">
        <f>IFERROR(__xludf.DUMMYFUNCTION("""COMPUTED_VALUE"""),"")</f>
        <v/>
      </c>
      <c r="D1133" s="5">
        <v>0.0</v>
      </c>
    </row>
    <row r="1134" ht="14.25" customHeight="1">
      <c r="A1134" s="5"/>
      <c r="B1134" s="5"/>
      <c r="C1134" s="5" t="str">
        <f>IFERROR(__xludf.DUMMYFUNCTION("""COMPUTED_VALUE"""),"")</f>
        <v/>
      </c>
      <c r="D1134" s="5">
        <v>0.0</v>
      </c>
    </row>
    <row r="1135" ht="14.25" customHeight="1">
      <c r="A1135" s="5"/>
      <c r="B1135" s="5"/>
      <c r="C1135" s="5" t="str">
        <f>IFERROR(__xludf.DUMMYFUNCTION("""COMPUTED_VALUE"""),"")</f>
        <v/>
      </c>
      <c r="D1135" s="5">
        <v>0.0</v>
      </c>
    </row>
    <row r="1136" ht="14.25" customHeight="1">
      <c r="A1136" s="5"/>
      <c r="B1136" s="5"/>
      <c r="C1136" s="5" t="str">
        <f>IFERROR(__xludf.DUMMYFUNCTION("""COMPUTED_VALUE"""),"")</f>
        <v/>
      </c>
      <c r="D1136" s="5">
        <v>0.0</v>
      </c>
    </row>
    <row r="1137" ht="14.25" customHeight="1">
      <c r="A1137" s="5"/>
      <c r="B1137" s="5"/>
      <c r="C1137" s="5" t="str">
        <f>IFERROR(__xludf.DUMMYFUNCTION("""COMPUTED_VALUE"""),"")</f>
        <v/>
      </c>
      <c r="D1137" s="5">
        <v>0.0</v>
      </c>
    </row>
    <row r="1138" ht="14.25" customHeight="1">
      <c r="A1138" s="5"/>
      <c r="B1138" s="5"/>
      <c r="C1138" s="5" t="str">
        <f>IFERROR(__xludf.DUMMYFUNCTION("""COMPUTED_VALUE"""),"")</f>
        <v/>
      </c>
      <c r="D1138" s="5">
        <v>0.0</v>
      </c>
    </row>
    <row r="1139" ht="14.25" customHeight="1">
      <c r="A1139" s="5"/>
      <c r="B1139" s="5"/>
      <c r="C1139" s="5" t="str">
        <f>IFERROR(__xludf.DUMMYFUNCTION("""COMPUTED_VALUE"""),"")</f>
        <v/>
      </c>
      <c r="D1139" s="5">
        <v>0.0</v>
      </c>
    </row>
    <row r="1140" ht="14.25" customHeight="1">
      <c r="A1140" s="5"/>
      <c r="B1140" s="5"/>
      <c r="C1140" s="5" t="str">
        <f>IFERROR(__xludf.DUMMYFUNCTION("""COMPUTED_VALUE"""),"")</f>
        <v/>
      </c>
      <c r="D1140" s="5">
        <v>0.0</v>
      </c>
    </row>
    <row r="1141" ht="14.25" customHeight="1">
      <c r="A1141" s="5"/>
      <c r="B1141" s="5"/>
      <c r="C1141" s="5" t="str">
        <f>IFERROR(__xludf.DUMMYFUNCTION("""COMPUTED_VALUE"""),"")</f>
        <v/>
      </c>
      <c r="D1141" s="5">
        <v>0.0</v>
      </c>
    </row>
    <row r="1142" ht="14.25" customHeight="1">
      <c r="A1142" s="5"/>
      <c r="B1142" s="5"/>
      <c r="C1142" s="5" t="str">
        <f>IFERROR(__xludf.DUMMYFUNCTION("""COMPUTED_VALUE"""),"")</f>
        <v/>
      </c>
      <c r="D1142" s="5">
        <v>0.0</v>
      </c>
    </row>
    <row r="1143" ht="14.25" customHeight="1">
      <c r="A1143" s="5"/>
      <c r="B1143" s="5"/>
      <c r="C1143" s="5" t="str">
        <f>IFERROR(__xludf.DUMMYFUNCTION("""COMPUTED_VALUE"""),"")</f>
        <v/>
      </c>
      <c r="D1143" s="5">
        <v>0.0</v>
      </c>
    </row>
    <row r="1144" ht="14.25" customHeight="1">
      <c r="A1144" s="5"/>
      <c r="B1144" s="5"/>
      <c r="C1144" s="5" t="str">
        <f>IFERROR(__xludf.DUMMYFUNCTION("""COMPUTED_VALUE"""),"")</f>
        <v/>
      </c>
      <c r="D1144" s="5">
        <v>0.0</v>
      </c>
    </row>
    <row r="1145" ht="14.25" customHeight="1">
      <c r="A1145" s="5"/>
      <c r="B1145" s="5"/>
      <c r="C1145" s="5" t="str">
        <f>IFERROR(__xludf.DUMMYFUNCTION("""COMPUTED_VALUE"""),"")</f>
        <v/>
      </c>
      <c r="D1145" s="5">
        <v>0.0</v>
      </c>
    </row>
    <row r="1146" ht="14.25" customHeight="1">
      <c r="A1146" s="5"/>
      <c r="B1146" s="5"/>
      <c r="C1146" s="5" t="str">
        <f>IFERROR(__xludf.DUMMYFUNCTION("""COMPUTED_VALUE"""),"")</f>
        <v/>
      </c>
      <c r="D1146" s="5">
        <v>0.0</v>
      </c>
    </row>
    <row r="1147" ht="14.25" customHeight="1">
      <c r="A1147" s="5"/>
      <c r="B1147" s="5"/>
      <c r="C1147" s="5" t="str">
        <f>IFERROR(__xludf.DUMMYFUNCTION("""COMPUTED_VALUE"""),"")</f>
        <v/>
      </c>
      <c r="D1147" s="5">
        <v>0.0</v>
      </c>
    </row>
    <row r="1148" ht="14.25" customHeight="1">
      <c r="A1148" s="5"/>
      <c r="B1148" s="5"/>
      <c r="C1148" s="5" t="str">
        <f>IFERROR(__xludf.DUMMYFUNCTION("""COMPUTED_VALUE"""),"")</f>
        <v/>
      </c>
      <c r="D1148" s="5">
        <v>0.0</v>
      </c>
    </row>
    <row r="1149" ht="14.25" customHeight="1">
      <c r="A1149" s="5"/>
      <c r="B1149" s="5"/>
      <c r="C1149" s="5" t="str">
        <f>IFERROR(__xludf.DUMMYFUNCTION("""COMPUTED_VALUE"""),"")</f>
        <v/>
      </c>
      <c r="D1149" s="5">
        <v>0.0</v>
      </c>
    </row>
    <row r="1150" ht="14.25" customHeight="1">
      <c r="A1150" s="5"/>
      <c r="B1150" s="5"/>
      <c r="C1150" s="5" t="str">
        <f>IFERROR(__xludf.DUMMYFUNCTION("""COMPUTED_VALUE"""),"")</f>
        <v/>
      </c>
      <c r="D1150" s="5">
        <v>0.0</v>
      </c>
    </row>
    <row r="1151" ht="14.25" customHeight="1">
      <c r="A1151" s="5"/>
      <c r="B1151" s="5"/>
      <c r="C1151" s="5" t="str">
        <f>IFERROR(__xludf.DUMMYFUNCTION("""COMPUTED_VALUE"""),"")</f>
        <v/>
      </c>
      <c r="D1151" s="5">
        <v>0.0</v>
      </c>
    </row>
    <row r="1152" ht="14.25" customHeight="1">
      <c r="A1152" s="5"/>
      <c r="B1152" s="5"/>
      <c r="C1152" s="5" t="str">
        <f>IFERROR(__xludf.DUMMYFUNCTION("""COMPUTED_VALUE"""),"")</f>
        <v/>
      </c>
      <c r="D1152" s="5">
        <v>0.0</v>
      </c>
    </row>
    <row r="1153" ht="14.25" customHeight="1">
      <c r="A1153" s="5"/>
      <c r="B1153" s="5"/>
      <c r="C1153" s="5" t="str">
        <f>IFERROR(__xludf.DUMMYFUNCTION("""COMPUTED_VALUE"""),"")</f>
        <v/>
      </c>
      <c r="D1153" s="5">
        <v>0.0</v>
      </c>
    </row>
    <row r="1154" ht="14.25" customHeight="1">
      <c r="A1154" s="5"/>
      <c r="B1154" s="5"/>
      <c r="C1154" s="5" t="str">
        <f>IFERROR(__xludf.DUMMYFUNCTION("""COMPUTED_VALUE"""),"")</f>
        <v/>
      </c>
      <c r="D1154" s="5">
        <v>0.0</v>
      </c>
    </row>
    <row r="1155" ht="14.25" customHeight="1">
      <c r="A1155" s="5"/>
      <c r="B1155" s="5"/>
      <c r="C1155" s="5" t="str">
        <f>IFERROR(__xludf.DUMMYFUNCTION("""COMPUTED_VALUE"""),"")</f>
        <v/>
      </c>
      <c r="D1155" s="5">
        <v>0.0</v>
      </c>
    </row>
    <row r="1156" ht="14.25" customHeight="1">
      <c r="A1156" s="5"/>
      <c r="B1156" s="5"/>
      <c r="C1156" s="5" t="str">
        <f>IFERROR(__xludf.DUMMYFUNCTION("""COMPUTED_VALUE"""),"")</f>
        <v/>
      </c>
      <c r="D1156" s="5">
        <v>0.0</v>
      </c>
    </row>
    <row r="1157" ht="14.25" customHeight="1">
      <c r="A1157" s="5"/>
      <c r="B1157" s="5"/>
      <c r="C1157" s="5" t="str">
        <f>IFERROR(__xludf.DUMMYFUNCTION("""COMPUTED_VALUE"""),"")</f>
        <v/>
      </c>
      <c r="D1157" s="5">
        <v>0.0</v>
      </c>
    </row>
    <row r="1158" ht="14.25" customHeight="1">
      <c r="A1158" s="5"/>
      <c r="B1158" s="5"/>
      <c r="C1158" s="5" t="str">
        <f>IFERROR(__xludf.DUMMYFUNCTION("""COMPUTED_VALUE"""),"")</f>
        <v/>
      </c>
      <c r="D1158" s="5">
        <v>0.0</v>
      </c>
    </row>
    <row r="1159" ht="14.25" customHeight="1">
      <c r="A1159" s="5"/>
      <c r="B1159" s="5"/>
      <c r="C1159" s="5" t="str">
        <f>IFERROR(__xludf.DUMMYFUNCTION("""COMPUTED_VALUE"""),"")</f>
        <v/>
      </c>
      <c r="D1159" s="5">
        <v>0.0</v>
      </c>
    </row>
    <row r="1160" ht="14.25" customHeight="1">
      <c r="A1160" s="5"/>
      <c r="B1160" s="5"/>
      <c r="C1160" s="5" t="str">
        <f>IFERROR(__xludf.DUMMYFUNCTION("""COMPUTED_VALUE"""),"")</f>
        <v/>
      </c>
      <c r="D1160" s="5">
        <v>0.0</v>
      </c>
    </row>
    <row r="1161" ht="14.25" customHeight="1">
      <c r="A1161" s="5"/>
      <c r="B1161" s="5"/>
      <c r="C1161" s="5" t="str">
        <f>IFERROR(__xludf.DUMMYFUNCTION("""COMPUTED_VALUE"""),"")</f>
        <v/>
      </c>
      <c r="D1161" s="5">
        <v>0.0</v>
      </c>
    </row>
    <row r="1162" ht="14.25" customHeight="1">
      <c r="A1162" s="5"/>
      <c r="B1162" s="5"/>
      <c r="C1162" s="5" t="str">
        <f>IFERROR(__xludf.DUMMYFUNCTION("""COMPUTED_VALUE"""),"")</f>
        <v/>
      </c>
      <c r="D1162" s="5">
        <v>0.0</v>
      </c>
    </row>
    <row r="1163" ht="14.25" customHeight="1">
      <c r="A1163" s="5"/>
      <c r="B1163" s="5"/>
      <c r="C1163" s="5" t="str">
        <f>IFERROR(__xludf.DUMMYFUNCTION("""COMPUTED_VALUE"""),"")</f>
        <v/>
      </c>
      <c r="D1163" s="5">
        <v>0.0</v>
      </c>
    </row>
    <row r="1164" ht="14.25" customHeight="1">
      <c r="A1164" s="5"/>
      <c r="B1164" s="5"/>
      <c r="C1164" s="5" t="str">
        <f>IFERROR(__xludf.DUMMYFUNCTION("""COMPUTED_VALUE"""),"")</f>
        <v/>
      </c>
      <c r="D1164" s="5">
        <v>0.0</v>
      </c>
    </row>
    <row r="1165" ht="14.25" customHeight="1">
      <c r="A1165" s="5"/>
      <c r="B1165" s="5"/>
      <c r="C1165" s="5" t="str">
        <f>IFERROR(__xludf.DUMMYFUNCTION("""COMPUTED_VALUE"""),"")</f>
        <v/>
      </c>
      <c r="D1165" s="5">
        <v>0.0</v>
      </c>
    </row>
    <row r="1166" ht="14.25" customHeight="1">
      <c r="A1166" s="5"/>
      <c r="B1166" s="5"/>
      <c r="C1166" s="5" t="str">
        <f>IFERROR(__xludf.DUMMYFUNCTION("""COMPUTED_VALUE"""),"")</f>
        <v/>
      </c>
      <c r="D1166" s="5">
        <v>0.0</v>
      </c>
    </row>
    <row r="1167" ht="14.25" customHeight="1">
      <c r="A1167" s="5"/>
      <c r="B1167" s="5"/>
      <c r="C1167" s="5" t="str">
        <f>IFERROR(__xludf.DUMMYFUNCTION("""COMPUTED_VALUE"""),"")</f>
        <v/>
      </c>
      <c r="D1167" s="5">
        <v>0.0</v>
      </c>
    </row>
    <row r="1168" ht="14.25" customHeight="1">
      <c r="A1168" s="5"/>
      <c r="B1168" s="5"/>
      <c r="C1168" s="5" t="str">
        <f>IFERROR(__xludf.DUMMYFUNCTION("""COMPUTED_VALUE"""),"")</f>
        <v/>
      </c>
      <c r="D1168" s="5">
        <v>0.0</v>
      </c>
    </row>
    <row r="1169" ht="14.25" customHeight="1">
      <c r="A1169" s="5"/>
      <c r="B1169" s="5"/>
      <c r="C1169" s="5" t="str">
        <f>IFERROR(__xludf.DUMMYFUNCTION("""COMPUTED_VALUE"""),"")</f>
        <v/>
      </c>
      <c r="D1169" s="5">
        <v>0.0</v>
      </c>
    </row>
    <row r="1170" ht="14.25" customHeight="1">
      <c r="A1170" s="5"/>
      <c r="B1170" s="5"/>
      <c r="C1170" s="5" t="str">
        <f>IFERROR(__xludf.DUMMYFUNCTION("""COMPUTED_VALUE"""),"")</f>
        <v/>
      </c>
      <c r="D1170" s="5">
        <v>0.0</v>
      </c>
    </row>
    <row r="1171" ht="14.25" customHeight="1">
      <c r="A1171" s="5"/>
      <c r="B1171" s="5"/>
      <c r="C1171" s="5" t="str">
        <f>IFERROR(__xludf.DUMMYFUNCTION("""COMPUTED_VALUE"""),"")</f>
        <v/>
      </c>
      <c r="D1171" s="5">
        <v>0.0</v>
      </c>
    </row>
    <row r="1172" ht="14.25" customHeight="1">
      <c r="A1172" s="5"/>
      <c r="B1172" s="5"/>
      <c r="C1172" s="5" t="str">
        <f>IFERROR(__xludf.DUMMYFUNCTION("""COMPUTED_VALUE"""),"")</f>
        <v/>
      </c>
      <c r="D1172" s="5">
        <v>0.0</v>
      </c>
    </row>
    <row r="1173" ht="14.25" customHeight="1">
      <c r="A1173" s="5"/>
      <c r="B1173" s="5"/>
      <c r="C1173" s="5" t="str">
        <f>IFERROR(__xludf.DUMMYFUNCTION("""COMPUTED_VALUE"""),"")</f>
        <v/>
      </c>
      <c r="D1173" s="5">
        <v>0.0</v>
      </c>
    </row>
    <row r="1174" ht="14.25" customHeight="1">
      <c r="A1174" s="5"/>
      <c r="B1174" s="5"/>
      <c r="C1174" s="5" t="str">
        <f>IFERROR(__xludf.DUMMYFUNCTION("""COMPUTED_VALUE"""),"")</f>
        <v/>
      </c>
      <c r="D1174" s="5">
        <v>0.0</v>
      </c>
    </row>
    <row r="1175" ht="14.25" customHeight="1">
      <c r="A1175" s="5"/>
      <c r="B1175" s="5"/>
      <c r="C1175" s="5" t="str">
        <f>IFERROR(__xludf.DUMMYFUNCTION("""COMPUTED_VALUE"""),"")</f>
        <v/>
      </c>
      <c r="D1175" s="5">
        <v>0.0</v>
      </c>
    </row>
    <row r="1176" ht="14.25" customHeight="1">
      <c r="A1176" s="5"/>
      <c r="B1176" s="5"/>
      <c r="C1176" s="5" t="str">
        <f>IFERROR(__xludf.DUMMYFUNCTION("""COMPUTED_VALUE"""),"")</f>
        <v/>
      </c>
      <c r="D1176" s="5">
        <v>0.0</v>
      </c>
    </row>
    <row r="1177" ht="14.25" customHeight="1">
      <c r="A1177" s="5"/>
      <c r="B1177" s="5"/>
      <c r="C1177" s="5" t="str">
        <f>IFERROR(__xludf.DUMMYFUNCTION("""COMPUTED_VALUE"""),"")</f>
        <v/>
      </c>
      <c r="D1177" s="5">
        <v>0.0</v>
      </c>
    </row>
    <row r="1178" ht="14.25" customHeight="1">
      <c r="A1178" s="5"/>
      <c r="B1178" s="5"/>
      <c r="C1178" s="5" t="str">
        <f>IFERROR(__xludf.DUMMYFUNCTION("""COMPUTED_VALUE"""),"")</f>
        <v/>
      </c>
      <c r="D1178" s="5">
        <v>0.0</v>
      </c>
    </row>
    <row r="1179" ht="14.25" customHeight="1">
      <c r="A1179" s="5"/>
      <c r="B1179" s="5"/>
      <c r="C1179" s="5" t="str">
        <f>IFERROR(__xludf.DUMMYFUNCTION("""COMPUTED_VALUE"""),"")</f>
        <v/>
      </c>
      <c r="D1179" s="5">
        <v>0.0</v>
      </c>
    </row>
    <row r="1180" ht="14.25" customHeight="1">
      <c r="A1180" s="5"/>
      <c r="B1180" s="5"/>
      <c r="C1180" s="5" t="str">
        <f>IFERROR(__xludf.DUMMYFUNCTION("""COMPUTED_VALUE"""),"")</f>
        <v/>
      </c>
      <c r="D1180" s="5">
        <v>0.0</v>
      </c>
    </row>
    <row r="1181" ht="14.25" customHeight="1">
      <c r="A1181" s="5"/>
      <c r="B1181" s="5"/>
      <c r="C1181" s="5" t="str">
        <f>IFERROR(__xludf.DUMMYFUNCTION("""COMPUTED_VALUE"""),"")</f>
        <v/>
      </c>
      <c r="D1181" s="5">
        <v>0.0</v>
      </c>
    </row>
    <row r="1182" ht="14.25" customHeight="1">
      <c r="A1182" s="5"/>
      <c r="B1182" s="5"/>
      <c r="C1182" s="5" t="str">
        <f>IFERROR(__xludf.DUMMYFUNCTION("""COMPUTED_VALUE"""),"")</f>
        <v/>
      </c>
      <c r="D1182" s="5">
        <v>0.0</v>
      </c>
    </row>
    <row r="1183" ht="14.25" customHeight="1">
      <c r="A1183" s="5"/>
      <c r="B1183" s="5"/>
      <c r="C1183" s="5" t="str">
        <f>IFERROR(__xludf.DUMMYFUNCTION("""COMPUTED_VALUE"""),"")</f>
        <v/>
      </c>
      <c r="D1183" s="5">
        <v>0.0</v>
      </c>
    </row>
    <row r="1184" ht="14.25" customHeight="1">
      <c r="A1184" s="5"/>
      <c r="B1184" s="5"/>
      <c r="C1184" s="5" t="str">
        <f>IFERROR(__xludf.DUMMYFUNCTION("""COMPUTED_VALUE"""),"")</f>
        <v/>
      </c>
      <c r="D1184" s="5">
        <v>0.0</v>
      </c>
    </row>
    <row r="1185" ht="14.25" customHeight="1">
      <c r="A1185" s="5"/>
      <c r="B1185" s="5"/>
      <c r="C1185" s="5" t="str">
        <f>IFERROR(__xludf.DUMMYFUNCTION("""COMPUTED_VALUE"""),"")</f>
        <v/>
      </c>
      <c r="D1185" s="5">
        <v>0.0</v>
      </c>
    </row>
    <row r="1186" ht="14.25" customHeight="1">
      <c r="A1186" s="5"/>
      <c r="B1186" s="5"/>
      <c r="C1186" s="5" t="str">
        <f>IFERROR(__xludf.DUMMYFUNCTION("""COMPUTED_VALUE"""),"")</f>
        <v/>
      </c>
      <c r="D1186" s="5">
        <v>0.0</v>
      </c>
    </row>
    <row r="1187" ht="14.25" customHeight="1">
      <c r="A1187" s="5"/>
      <c r="B1187" s="5"/>
      <c r="C1187" s="5" t="str">
        <f>IFERROR(__xludf.DUMMYFUNCTION("""COMPUTED_VALUE"""),"")</f>
        <v/>
      </c>
      <c r="D1187" s="5">
        <v>0.0</v>
      </c>
    </row>
    <row r="1188" ht="14.25" customHeight="1">
      <c r="A1188" s="5"/>
      <c r="B1188" s="5"/>
      <c r="C1188" s="5" t="str">
        <f>IFERROR(__xludf.DUMMYFUNCTION("""COMPUTED_VALUE"""),"")</f>
        <v/>
      </c>
      <c r="D1188" s="5">
        <v>0.0</v>
      </c>
    </row>
    <row r="1189" ht="14.25" customHeight="1">
      <c r="A1189" s="5"/>
      <c r="B1189" s="5"/>
      <c r="C1189" s="5" t="str">
        <f>IFERROR(__xludf.DUMMYFUNCTION("""COMPUTED_VALUE"""),"")</f>
        <v/>
      </c>
      <c r="D1189" s="5">
        <v>0.0</v>
      </c>
    </row>
    <row r="1190" ht="14.25" customHeight="1">
      <c r="A1190" s="5"/>
      <c r="B1190" s="5"/>
      <c r="C1190" s="5" t="str">
        <f>IFERROR(__xludf.DUMMYFUNCTION("""COMPUTED_VALUE"""),"")</f>
        <v/>
      </c>
      <c r="D1190" s="5">
        <v>0.0</v>
      </c>
    </row>
    <row r="1191" ht="14.25" customHeight="1">
      <c r="A1191" s="5"/>
      <c r="B1191" s="5"/>
      <c r="C1191" s="5" t="str">
        <f>IFERROR(__xludf.DUMMYFUNCTION("""COMPUTED_VALUE"""),"")</f>
        <v/>
      </c>
      <c r="D1191" s="5">
        <v>0.0</v>
      </c>
    </row>
    <row r="1192" ht="14.25" customHeight="1">
      <c r="A1192" s="5"/>
      <c r="B1192" s="5"/>
      <c r="C1192" s="5" t="str">
        <f>IFERROR(__xludf.DUMMYFUNCTION("""COMPUTED_VALUE"""),"")</f>
        <v/>
      </c>
      <c r="D1192" s="5">
        <v>0.0</v>
      </c>
    </row>
    <row r="1193" ht="14.25" customHeight="1">
      <c r="A1193" s="5"/>
      <c r="B1193" s="5"/>
      <c r="C1193" s="5" t="str">
        <f>IFERROR(__xludf.DUMMYFUNCTION("""COMPUTED_VALUE"""),"")</f>
        <v/>
      </c>
      <c r="D1193" s="5">
        <v>0.0</v>
      </c>
    </row>
    <row r="1194" ht="14.25" customHeight="1">
      <c r="A1194" s="5"/>
      <c r="B1194" s="5"/>
      <c r="C1194" s="5" t="str">
        <f>IFERROR(__xludf.DUMMYFUNCTION("""COMPUTED_VALUE"""),"")</f>
        <v/>
      </c>
      <c r="D1194" s="5">
        <v>0.0</v>
      </c>
    </row>
    <row r="1195" ht="14.25" customHeight="1">
      <c r="A1195" s="5"/>
      <c r="B1195" s="5"/>
      <c r="C1195" s="5" t="str">
        <f>IFERROR(__xludf.DUMMYFUNCTION("""COMPUTED_VALUE"""),"")</f>
        <v/>
      </c>
      <c r="D1195" s="5">
        <v>0.0</v>
      </c>
    </row>
    <row r="1196" ht="14.25" customHeight="1">
      <c r="A1196" s="5"/>
      <c r="B1196" s="5"/>
      <c r="C1196" s="5" t="str">
        <f>IFERROR(__xludf.DUMMYFUNCTION("""COMPUTED_VALUE"""),"")</f>
        <v/>
      </c>
      <c r="D1196" s="5">
        <v>0.0</v>
      </c>
    </row>
    <row r="1197" ht="14.25" customHeight="1">
      <c r="A1197" s="5"/>
      <c r="B1197" s="5"/>
      <c r="C1197" s="5" t="str">
        <f>IFERROR(__xludf.DUMMYFUNCTION("""COMPUTED_VALUE"""),"")</f>
        <v/>
      </c>
      <c r="D1197" s="5">
        <v>0.0</v>
      </c>
    </row>
    <row r="1198" ht="14.25" customHeight="1">
      <c r="A1198" s="5"/>
      <c r="B1198" s="5"/>
      <c r="C1198" s="5" t="str">
        <f>IFERROR(__xludf.DUMMYFUNCTION("""COMPUTED_VALUE"""),"")</f>
        <v/>
      </c>
      <c r="D1198" s="5">
        <v>0.0</v>
      </c>
    </row>
    <row r="1199" ht="14.25" customHeight="1">
      <c r="A1199" s="5"/>
      <c r="B1199" s="5"/>
      <c r="C1199" s="5" t="str">
        <f>IFERROR(__xludf.DUMMYFUNCTION("""COMPUTED_VALUE"""),"")</f>
        <v/>
      </c>
      <c r="D1199" s="5">
        <v>0.0</v>
      </c>
    </row>
    <row r="1200" ht="14.25" customHeight="1">
      <c r="A1200" s="5"/>
      <c r="B1200" s="5"/>
      <c r="C1200" s="5" t="str">
        <f>IFERROR(__xludf.DUMMYFUNCTION("""COMPUTED_VALUE"""),"")</f>
        <v/>
      </c>
      <c r="D1200" s="5">
        <v>0.0</v>
      </c>
    </row>
    <row r="1201" ht="14.25" customHeight="1">
      <c r="A1201" s="5"/>
      <c r="B1201" s="5"/>
      <c r="C1201" s="5" t="str">
        <f>IFERROR(__xludf.DUMMYFUNCTION("""COMPUTED_VALUE"""),"")</f>
        <v/>
      </c>
      <c r="D1201" s="5">
        <v>0.0</v>
      </c>
    </row>
    <row r="1202" ht="14.25" customHeight="1">
      <c r="A1202" s="5"/>
      <c r="B1202" s="5"/>
      <c r="C1202" s="5" t="str">
        <f>IFERROR(__xludf.DUMMYFUNCTION("""COMPUTED_VALUE"""),"")</f>
        <v/>
      </c>
      <c r="D1202" s="5">
        <v>0.0</v>
      </c>
    </row>
    <row r="1203" ht="14.25" customHeight="1">
      <c r="A1203" s="5"/>
      <c r="B1203" s="5"/>
      <c r="C1203" s="5" t="str">
        <f>IFERROR(__xludf.DUMMYFUNCTION("""COMPUTED_VALUE"""),"")</f>
        <v/>
      </c>
      <c r="D1203" s="5">
        <v>0.0</v>
      </c>
    </row>
    <row r="1204" ht="14.25" customHeight="1">
      <c r="A1204" s="5"/>
      <c r="B1204" s="5"/>
      <c r="C1204" s="5" t="str">
        <f>IFERROR(__xludf.DUMMYFUNCTION("""COMPUTED_VALUE"""),"")</f>
        <v/>
      </c>
      <c r="D1204" s="5">
        <v>0.0</v>
      </c>
    </row>
    <row r="1205" ht="14.25" customHeight="1">
      <c r="A1205" s="5"/>
      <c r="B1205" s="5"/>
      <c r="C1205" s="5" t="str">
        <f>IFERROR(__xludf.DUMMYFUNCTION("""COMPUTED_VALUE"""),"")</f>
        <v/>
      </c>
      <c r="D1205" s="5">
        <v>0.0</v>
      </c>
    </row>
    <row r="1206" ht="14.25" customHeight="1">
      <c r="A1206" s="5"/>
      <c r="B1206" s="5"/>
      <c r="C1206" s="5" t="str">
        <f>IFERROR(__xludf.DUMMYFUNCTION("""COMPUTED_VALUE"""),"")</f>
        <v/>
      </c>
      <c r="D1206" s="5">
        <v>0.0</v>
      </c>
    </row>
    <row r="1207" ht="14.25" customHeight="1">
      <c r="A1207" s="5"/>
      <c r="B1207" s="5"/>
      <c r="C1207" s="5" t="str">
        <f>IFERROR(__xludf.DUMMYFUNCTION("""COMPUTED_VALUE"""),"")</f>
        <v/>
      </c>
      <c r="D1207" s="5">
        <v>0.0</v>
      </c>
    </row>
    <row r="1208" ht="14.25" customHeight="1">
      <c r="A1208" s="5"/>
      <c r="B1208" s="5"/>
      <c r="C1208" s="5" t="str">
        <f>IFERROR(__xludf.DUMMYFUNCTION("""COMPUTED_VALUE"""),"")</f>
        <v/>
      </c>
      <c r="D1208" s="5">
        <v>0.0</v>
      </c>
    </row>
    <row r="1209" ht="14.25" customHeight="1">
      <c r="A1209" s="5"/>
      <c r="B1209" s="5"/>
      <c r="C1209" s="5" t="str">
        <f>IFERROR(__xludf.DUMMYFUNCTION("""COMPUTED_VALUE"""),"")</f>
        <v/>
      </c>
      <c r="D1209" s="5">
        <v>0.0</v>
      </c>
    </row>
    <row r="1210" ht="14.25" customHeight="1">
      <c r="A1210" s="5"/>
      <c r="B1210" s="5"/>
      <c r="C1210" s="5" t="str">
        <f>IFERROR(__xludf.DUMMYFUNCTION("""COMPUTED_VALUE"""),"")</f>
        <v/>
      </c>
      <c r="D1210" s="5">
        <v>0.0</v>
      </c>
    </row>
    <row r="1211" ht="14.25" customHeight="1">
      <c r="A1211" s="5"/>
      <c r="B1211" s="5"/>
      <c r="C1211" s="5" t="str">
        <f>IFERROR(__xludf.DUMMYFUNCTION("""COMPUTED_VALUE"""),"")</f>
        <v/>
      </c>
      <c r="D1211" s="5">
        <v>0.0</v>
      </c>
    </row>
    <row r="1212" ht="14.25" customHeight="1">
      <c r="A1212" s="5"/>
      <c r="B1212" s="5"/>
      <c r="C1212" s="5" t="str">
        <f>IFERROR(__xludf.DUMMYFUNCTION("""COMPUTED_VALUE"""),"")</f>
        <v/>
      </c>
      <c r="D1212" s="5">
        <v>0.0</v>
      </c>
    </row>
    <row r="1213" ht="14.25" customHeight="1">
      <c r="A1213" s="5"/>
      <c r="B1213" s="5"/>
      <c r="C1213" s="5" t="str">
        <f>IFERROR(__xludf.DUMMYFUNCTION("""COMPUTED_VALUE"""),"")</f>
        <v/>
      </c>
      <c r="D1213" s="5">
        <v>0.0</v>
      </c>
    </row>
    <row r="1214" ht="14.25" customHeight="1">
      <c r="A1214" s="5"/>
      <c r="B1214" s="5"/>
      <c r="C1214" s="5" t="str">
        <f>IFERROR(__xludf.DUMMYFUNCTION("""COMPUTED_VALUE"""),"")</f>
        <v/>
      </c>
      <c r="D1214" s="5">
        <v>0.0</v>
      </c>
    </row>
    <row r="1215" ht="14.25" customHeight="1">
      <c r="A1215" s="5"/>
      <c r="B1215" s="5"/>
      <c r="C1215" s="5" t="str">
        <f>IFERROR(__xludf.DUMMYFUNCTION("""COMPUTED_VALUE"""),"")</f>
        <v/>
      </c>
      <c r="D1215" s="5">
        <v>0.0</v>
      </c>
    </row>
    <row r="1216" ht="14.25" customHeight="1">
      <c r="A1216" s="5"/>
      <c r="B1216" s="5"/>
      <c r="C1216" s="5" t="str">
        <f>IFERROR(__xludf.DUMMYFUNCTION("""COMPUTED_VALUE"""),"")</f>
        <v/>
      </c>
      <c r="D1216" s="5">
        <v>0.0</v>
      </c>
    </row>
    <row r="1217" ht="14.25" customHeight="1">
      <c r="A1217" s="5"/>
      <c r="B1217" s="5"/>
      <c r="C1217" s="5" t="str">
        <f>IFERROR(__xludf.DUMMYFUNCTION("""COMPUTED_VALUE"""),"")</f>
        <v/>
      </c>
      <c r="D1217" s="5">
        <v>0.0</v>
      </c>
    </row>
    <row r="1218" ht="14.25" customHeight="1">
      <c r="A1218" s="5"/>
      <c r="B1218" s="5"/>
      <c r="C1218" s="5" t="str">
        <f>IFERROR(__xludf.DUMMYFUNCTION("""COMPUTED_VALUE"""),"")</f>
        <v/>
      </c>
      <c r="D1218" s="5">
        <v>0.0</v>
      </c>
    </row>
    <row r="1219" ht="14.25" customHeight="1">
      <c r="A1219" s="5"/>
      <c r="B1219" s="5"/>
      <c r="C1219" s="5" t="str">
        <f>IFERROR(__xludf.DUMMYFUNCTION("""COMPUTED_VALUE"""),"")</f>
        <v/>
      </c>
      <c r="D1219" s="5">
        <v>0.0</v>
      </c>
    </row>
    <row r="1220" ht="14.25" customHeight="1">
      <c r="A1220" s="5"/>
      <c r="B1220" s="5"/>
      <c r="C1220" s="5" t="str">
        <f>IFERROR(__xludf.DUMMYFUNCTION("""COMPUTED_VALUE"""),"")</f>
        <v/>
      </c>
      <c r="D1220" s="5">
        <v>0.0</v>
      </c>
    </row>
    <row r="1221" ht="14.25" customHeight="1">
      <c r="A1221" s="5"/>
      <c r="B1221" s="5"/>
      <c r="C1221" s="5" t="str">
        <f>IFERROR(__xludf.DUMMYFUNCTION("""COMPUTED_VALUE"""),"")</f>
        <v/>
      </c>
      <c r="D1221" s="5">
        <v>0.0</v>
      </c>
    </row>
    <row r="1222" ht="14.25" customHeight="1">
      <c r="A1222" s="5"/>
      <c r="B1222" s="5"/>
      <c r="C1222" s="5" t="str">
        <f>IFERROR(__xludf.DUMMYFUNCTION("""COMPUTED_VALUE"""),"")</f>
        <v/>
      </c>
      <c r="D1222" s="5">
        <v>0.0</v>
      </c>
    </row>
    <row r="1223" ht="14.25" customHeight="1">
      <c r="A1223" s="5"/>
      <c r="B1223" s="5"/>
      <c r="C1223" s="5" t="str">
        <f>IFERROR(__xludf.DUMMYFUNCTION("""COMPUTED_VALUE"""),"")</f>
        <v/>
      </c>
      <c r="D1223" s="5">
        <v>0.0</v>
      </c>
    </row>
    <row r="1224" ht="14.25" customHeight="1">
      <c r="A1224" s="5"/>
      <c r="B1224" s="5"/>
      <c r="C1224" s="5" t="str">
        <f>IFERROR(__xludf.DUMMYFUNCTION("""COMPUTED_VALUE"""),"")</f>
        <v/>
      </c>
      <c r="D1224" s="5">
        <v>0.0</v>
      </c>
    </row>
    <row r="1225" ht="14.25" customHeight="1">
      <c r="A1225" s="5"/>
      <c r="B1225" s="5"/>
      <c r="C1225" s="5" t="str">
        <f>IFERROR(__xludf.DUMMYFUNCTION("""COMPUTED_VALUE"""),"")</f>
        <v/>
      </c>
      <c r="D1225" s="5">
        <v>0.0</v>
      </c>
    </row>
    <row r="1226" ht="14.25" customHeight="1">
      <c r="A1226" s="5"/>
      <c r="B1226" s="5"/>
      <c r="C1226" s="5" t="str">
        <f>IFERROR(__xludf.DUMMYFUNCTION("""COMPUTED_VALUE"""),"")</f>
        <v/>
      </c>
      <c r="D1226" s="5">
        <v>0.0</v>
      </c>
    </row>
    <row r="1227" ht="14.25" customHeight="1">
      <c r="A1227" s="5"/>
      <c r="B1227" s="5"/>
      <c r="C1227" s="5" t="str">
        <f>IFERROR(__xludf.DUMMYFUNCTION("""COMPUTED_VALUE"""),"")</f>
        <v/>
      </c>
      <c r="D1227" s="5">
        <v>0.0</v>
      </c>
    </row>
    <row r="1228" ht="14.25" customHeight="1">
      <c r="A1228" s="5"/>
      <c r="B1228" s="5"/>
      <c r="C1228" s="5" t="str">
        <f>IFERROR(__xludf.DUMMYFUNCTION("""COMPUTED_VALUE"""),"")</f>
        <v/>
      </c>
      <c r="D1228" s="5">
        <v>0.0</v>
      </c>
    </row>
    <row r="1229" ht="14.25" customHeight="1">
      <c r="A1229" s="5"/>
      <c r="B1229" s="5"/>
      <c r="C1229" s="5" t="str">
        <f>IFERROR(__xludf.DUMMYFUNCTION("""COMPUTED_VALUE"""),"")</f>
        <v/>
      </c>
      <c r="D1229" s="5">
        <v>0.0</v>
      </c>
    </row>
    <row r="1230" ht="14.25" customHeight="1">
      <c r="A1230" s="5"/>
      <c r="B1230" s="5"/>
      <c r="C1230" s="5" t="str">
        <f>IFERROR(__xludf.DUMMYFUNCTION("""COMPUTED_VALUE"""),"")</f>
        <v/>
      </c>
      <c r="D1230" s="5">
        <v>0.0</v>
      </c>
    </row>
    <row r="1231" ht="14.25" customHeight="1">
      <c r="A1231" s="5"/>
      <c r="B1231" s="5"/>
      <c r="C1231" s="5" t="str">
        <f>IFERROR(__xludf.DUMMYFUNCTION("""COMPUTED_VALUE"""),"")</f>
        <v/>
      </c>
      <c r="D1231" s="5">
        <v>0.0</v>
      </c>
    </row>
    <row r="1232" ht="14.25" customHeight="1">
      <c r="A1232" s="5"/>
      <c r="B1232" s="5"/>
      <c r="C1232" s="5" t="str">
        <f>IFERROR(__xludf.DUMMYFUNCTION("""COMPUTED_VALUE"""),"")</f>
        <v/>
      </c>
      <c r="D1232" s="5">
        <v>0.0</v>
      </c>
    </row>
    <row r="1233" ht="14.25" customHeight="1">
      <c r="A1233" s="5"/>
      <c r="B1233" s="5"/>
      <c r="C1233" s="5" t="str">
        <f>IFERROR(__xludf.DUMMYFUNCTION("""COMPUTED_VALUE"""),"")</f>
        <v/>
      </c>
      <c r="D1233" s="5">
        <v>0.0</v>
      </c>
    </row>
    <row r="1234" ht="14.25" customHeight="1">
      <c r="A1234" s="5"/>
      <c r="B1234" s="5"/>
      <c r="C1234" s="5" t="str">
        <f>IFERROR(__xludf.DUMMYFUNCTION("""COMPUTED_VALUE"""),"")</f>
        <v/>
      </c>
      <c r="D1234" s="5">
        <v>0.0</v>
      </c>
    </row>
    <row r="1235" ht="14.25" customHeight="1">
      <c r="A1235" s="5"/>
      <c r="B1235" s="5"/>
      <c r="C1235" s="5" t="str">
        <f>IFERROR(__xludf.DUMMYFUNCTION("""COMPUTED_VALUE"""),"")</f>
        <v/>
      </c>
      <c r="D1235" s="5">
        <v>0.0</v>
      </c>
    </row>
    <row r="1236" ht="14.25" customHeight="1">
      <c r="A1236" s="5"/>
      <c r="B1236" s="5"/>
      <c r="C1236" s="5" t="str">
        <f>IFERROR(__xludf.DUMMYFUNCTION("""COMPUTED_VALUE"""),"")</f>
        <v/>
      </c>
      <c r="D1236" s="5">
        <v>0.0</v>
      </c>
    </row>
    <row r="1237" ht="14.25" customHeight="1">
      <c r="A1237" s="5"/>
      <c r="B1237" s="5"/>
      <c r="C1237" s="5" t="str">
        <f>IFERROR(__xludf.DUMMYFUNCTION("""COMPUTED_VALUE"""),"")</f>
        <v/>
      </c>
      <c r="D1237" s="5">
        <v>0.0</v>
      </c>
    </row>
    <row r="1238" ht="14.25" customHeight="1">
      <c r="A1238" s="5"/>
      <c r="B1238" s="5"/>
      <c r="C1238" s="5" t="str">
        <f>IFERROR(__xludf.DUMMYFUNCTION("""COMPUTED_VALUE"""),"")</f>
        <v/>
      </c>
      <c r="D1238" s="5">
        <v>0.0</v>
      </c>
    </row>
    <row r="1239" ht="14.25" customHeight="1">
      <c r="A1239" s="5"/>
      <c r="B1239" s="5"/>
      <c r="C1239" s="5" t="str">
        <f>IFERROR(__xludf.DUMMYFUNCTION("""COMPUTED_VALUE"""),"")</f>
        <v/>
      </c>
      <c r="D1239" s="5">
        <v>0.0</v>
      </c>
    </row>
    <row r="1240" ht="14.25" customHeight="1">
      <c r="A1240" s="5"/>
      <c r="B1240" s="5"/>
      <c r="C1240" s="5" t="str">
        <f>IFERROR(__xludf.DUMMYFUNCTION("""COMPUTED_VALUE"""),"")</f>
        <v/>
      </c>
      <c r="D1240" s="5">
        <v>0.0</v>
      </c>
    </row>
    <row r="1241" ht="14.25" customHeight="1">
      <c r="A1241" s="5"/>
      <c r="B1241" s="5"/>
      <c r="C1241" s="5" t="str">
        <f>IFERROR(__xludf.DUMMYFUNCTION("""COMPUTED_VALUE"""),"")</f>
        <v/>
      </c>
      <c r="D1241" s="5">
        <v>0.0</v>
      </c>
    </row>
    <row r="1242" ht="14.25" customHeight="1">
      <c r="A1242" s="5"/>
      <c r="B1242" s="5"/>
      <c r="C1242" s="5" t="str">
        <f>IFERROR(__xludf.DUMMYFUNCTION("""COMPUTED_VALUE"""),"")</f>
        <v/>
      </c>
      <c r="D1242" s="5">
        <v>0.0</v>
      </c>
    </row>
    <row r="1243" ht="14.25" customHeight="1">
      <c r="A1243" s="5"/>
      <c r="B1243" s="5"/>
      <c r="C1243" s="5" t="str">
        <f>IFERROR(__xludf.DUMMYFUNCTION("""COMPUTED_VALUE"""),"")</f>
        <v/>
      </c>
      <c r="D1243" s="5">
        <v>0.0</v>
      </c>
    </row>
    <row r="1244" ht="14.25" customHeight="1">
      <c r="A1244" s="5"/>
      <c r="B1244" s="5"/>
      <c r="C1244" s="5" t="str">
        <f>IFERROR(__xludf.DUMMYFUNCTION("""COMPUTED_VALUE"""),"")</f>
        <v/>
      </c>
      <c r="D1244" s="5">
        <v>0.0</v>
      </c>
    </row>
    <row r="1245" ht="14.25" customHeight="1">
      <c r="A1245" s="5"/>
      <c r="B1245" s="5"/>
      <c r="C1245" s="5" t="str">
        <f>IFERROR(__xludf.DUMMYFUNCTION("""COMPUTED_VALUE"""),"")</f>
        <v/>
      </c>
      <c r="D1245" s="5">
        <v>0.0</v>
      </c>
    </row>
    <row r="1246" ht="14.25" customHeight="1">
      <c r="A1246" s="5"/>
      <c r="B1246" s="5"/>
      <c r="C1246" s="5" t="str">
        <f>IFERROR(__xludf.DUMMYFUNCTION("""COMPUTED_VALUE"""),"")</f>
        <v/>
      </c>
      <c r="D1246" s="5">
        <v>0.0</v>
      </c>
    </row>
    <row r="1247" ht="14.25" customHeight="1">
      <c r="A1247" s="5"/>
      <c r="B1247" s="5"/>
      <c r="C1247" s="5" t="str">
        <f>IFERROR(__xludf.DUMMYFUNCTION("""COMPUTED_VALUE"""),"")</f>
        <v/>
      </c>
      <c r="D1247" s="5">
        <v>0.0</v>
      </c>
    </row>
    <row r="1248" ht="14.25" customHeight="1">
      <c r="A1248" s="5"/>
      <c r="B1248" s="5"/>
      <c r="C1248" s="5" t="str">
        <f>IFERROR(__xludf.DUMMYFUNCTION("""COMPUTED_VALUE"""),"")</f>
        <v/>
      </c>
      <c r="D1248" s="5">
        <v>0.0</v>
      </c>
    </row>
    <row r="1249" ht="14.25" customHeight="1">
      <c r="A1249" s="5"/>
      <c r="B1249" s="5"/>
      <c r="C1249" s="5" t="str">
        <f>IFERROR(__xludf.DUMMYFUNCTION("""COMPUTED_VALUE"""),"")</f>
        <v/>
      </c>
      <c r="D1249" s="5">
        <v>0.0</v>
      </c>
    </row>
    <row r="1250" ht="14.25" customHeight="1">
      <c r="A1250" s="5"/>
      <c r="B1250" s="5"/>
      <c r="C1250" s="5" t="str">
        <f>IFERROR(__xludf.DUMMYFUNCTION("""COMPUTED_VALUE"""),"")</f>
        <v/>
      </c>
      <c r="D1250" s="5">
        <v>0.0</v>
      </c>
    </row>
    <row r="1251" ht="14.25" customHeight="1">
      <c r="A1251" s="5"/>
      <c r="B1251" s="5"/>
      <c r="C1251" s="5" t="str">
        <f>IFERROR(__xludf.DUMMYFUNCTION("""COMPUTED_VALUE"""),"")</f>
        <v/>
      </c>
      <c r="D1251" s="5">
        <v>0.0</v>
      </c>
    </row>
    <row r="1252" ht="14.25" customHeight="1">
      <c r="A1252" s="5"/>
      <c r="B1252" s="5"/>
      <c r="C1252" s="5" t="str">
        <f>IFERROR(__xludf.DUMMYFUNCTION("""COMPUTED_VALUE"""),"")</f>
        <v/>
      </c>
      <c r="D1252" s="5">
        <v>0.0</v>
      </c>
    </row>
    <row r="1253" ht="14.25" customHeight="1">
      <c r="A1253" s="5"/>
      <c r="B1253" s="5"/>
      <c r="C1253" s="5" t="str">
        <f>IFERROR(__xludf.DUMMYFUNCTION("""COMPUTED_VALUE"""),"")</f>
        <v/>
      </c>
      <c r="D1253" s="5">
        <v>0.0</v>
      </c>
    </row>
    <row r="1254" ht="14.25" customHeight="1">
      <c r="A1254" s="5"/>
      <c r="B1254" s="5"/>
      <c r="C1254" s="5" t="str">
        <f>IFERROR(__xludf.DUMMYFUNCTION("""COMPUTED_VALUE"""),"")</f>
        <v/>
      </c>
      <c r="D1254" s="5">
        <v>0.0</v>
      </c>
    </row>
    <row r="1255" ht="14.25" customHeight="1">
      <c r="A1255" s="5"/>
      <c r="B1255" s="5"/>
      <c r="C1255" s="5" t="str">
        <f>IFERROR(__xludf.DUMMYFUNCTION("""COMPUTED_VALUE"""),"")</f>
        <v/>
      </c>
      <c r="D1255" s="5">
        <v>0.0</v>
      </c>
    </row>
    <row r="1256" ht="14.25" customHeight="1">
      <c r="A1256" s="5"/>
      <c r="B1256" s="5"/>
      <c r="C1256" s="5" t="str">
        <f>IFERROR(__xludf.DUMMYFUNCTION("""COMPUTED_VALUE"""),"")</f>
        <v/>
      </c>
      <c r="D1256" s="5">
        <v>0.0</v>
      </c>
    </row>
    <row r="1257" ht="14.25" customHeight="1">
      <c r="A1257" s="5"/>
      <c r="B1257" s="5"/>
      <c r="C1257" s="5" t="str">
        <f>IFERROR(__xludf.DUMMYFUNCTION("""COMPUTED_VALUE"""),"")</f>
        <v/>
      </c>
      <c r="D1257" s="5">
        <v>0.0</v>
      </c>
    </row>
    <row r="1258" ht="14.25" customHeight="1">
      <c r="A1258" s="5"/>
      <c r="B1258" s="5"/>
      <c r="C1258" s="5" t="str">
        <f>IFERROR(__xludf.DUMMYFUNCTION("""COMPUTED_VALUE"""),"")</f>
        <v/>
      </c>
      <c r="D1258" s="5">
        <v>0.0</v>
      </c>
    </row>
    <row r="1259" ht="14.25" customHeight="1">
      <c r="A1259" s="5"/>
      <c r="B1259" s="5"/>
      <c r="C1259" s="5" t="str">
        <f>IFERROR(__xludf.DUMMYFUNCTION("""COMPUTED_VALUE"""),"")</f>
        <v/>
      </c>
      <c r="D1259" s="5">
        <v>0.0</v>
      </c>
    </row>
    <row r="1260" ht="14.25" customHeight="1">
      <c r="A1260" s="5"/>
      <c r="B1260" s="5"/>
      <c r="C1260" s="5" t="str">
        <f>IFERROR(__xludf.DUMMYFUNCTION("""COMPUTED_VALUE"""),"")</f>
        <v/>
      </c>
      <c r="D1260" s="5">
        <v>0.0</v>
      </c>
    </row>
    <row r="1261" ht="14.25" customHeight="1">
      <c r="A1261" s="5"/>
      <c r="B1261" s="5"/>
      <c r="C1261" s="5" t="str">
        <f>IFERROR(__xludf.DUMMYFUNCTION("""COMPUTED_VALUE"""),"")</f>
        <v/>
      </c>
      <c r="D1261" s="5">
        <v>0.0</v>
      </c>
    </row>
    <row r="1262" ht="14.25" customHeight="1">
      <c r="A1262" s="5"/>
      <c r="B1262" s="5"/>
      <c r="C1262" s="5" t="str">
        <f>IFERROR(__xludf.DUMMYFUNCTION("""COMPUTED_VALUE"""),"")</f>
        <v/>
      </c>
      <c r="D1262" s="5">
        <v>0.0</v>
      </c>
    </row>
    <row r="1263" ht="14.25" customHeight="1">
      <c r="A1263" s="5"/>
      <c r="B1263" s="5"/>
      <c r="C1263" s="5" t="str">
        <f>IFERROR(__xludf.DUMMYFUNCTION("""COMPUTED_VALUE"""),"")</f>
        <v/>
      </c>
      <c r="D1263" s="5">
        <v>0.0</v>
      </c>
    </row>
    <row r="1264" ht="14.25" customHeight="1">
      <c r="A1264" s="5"/>
      <c r="B1264" s="5"/>
      <c r="C1264" s="5" t="str">
        <f>IFERROR(__xludf.DUMMYFUNCTION("""COMPUTED_VALUE"""),"")</f>
        <v/>
      </c>
      <c r="D1264" s="5">
        <v>0.0</v>
      </c>
    </row>
    <row r="1265" ht="14.25" customHeight="1">
      <c r="A1265" s="5"/>
      <c r="B1265" s="5"/>
      <c r="C1265" s="5" t="str">
        <f>IFERROR(__xludf.DUMMYFUNCTION("""COMPUTED_VALUE"""),"")</f>
        <v/>
      </c>
      <c r="D1265" s="5">
        <v>0.0</v>
      </c>
    </row>
    <row r="1266" ht="14.25" customHeight="1">
      <c r="A1266" s="5"/>
      <c r="B1266" s="5"/>
      <c r="C1266" s="5" t="str">
        <f>IFERROR(__xludf.DUMMYFUNCTION("""COMPUTED_VALUE"""),"")</f>
        <v/>
      </c>
      <c r="D1266" s="5">
        <v>0.0</v>
      </c>
    </row>
    <row r="1267" ht="14.25" customHeight="1">
      <c r="A1267" s="5"/>
      <c r="B1267" s="5"/>
      <c r="C1267" s="5" t="str">
        <f>IFERROR(__xludf.DUMMYFUNCTION("""COMPUTED_VALUE"""),"")</f>
        <v/>
      </c>
      <c r="D1267" s="5">
        <v>0.0</v>
      </c>
    </row>
    <row r="1268" ht="14.25" customHeight="1">
      <c r="A1268" s="5"/>
      <c r="B1268" s="5"/>
      <c r="C1268" s="5" t="str">
        <f>IFERROR(__xludf.DUMMYFUNCTION("""COMPUTED_VALUE"""),"")</f>
        <v/>
      </c>
      <c r="D1268" s="5">
        <v>0.0</v>
      </c>
    </row>
    <row r="1269" ht="14.25" customHeight="1">
      <c r="A1269" s="5"/>
      <c r="B1269" s="5"/>
      <c r="C1269" s="5" t="str">
        <f>IFERROR(__xludf.DUMMYFUNCTION("""COMPUTED_VALUE"""),"")</f>
        <v/>
      </c>
      <c r="D1269" s="5">
        <v>0.0</v>
      </c>
    </row>
    <row r="1270" ht="14.25" customHeight="1">
      <c r="A1270" s="5"/>
      <c r="B1270" s="5"/>
      <c r="C1270" s="5" t="str">
        <f>IFERROR(__xludf.DUMMYFUNCTION("""COMPUTED_VALUE"""),"")</f>
        <v/>
      </c>
      <c r="D1270" s="5">
        <v>0.0</v>
      </c>
    </row>
    <row r="1271" ht="14.25" customHeight="1">
      <c r="A1271" s="5"/>
      <c r="B1271" s="5"/>
      <c r="C1271" s="5" t="str">
        <f>IFERROR(__xludf.DUMMYFUNCTION("""COMPUTED_VALUE"""),"")</f>
        <v/>
      </c>
      <c r="D1271" s="5">
        <v>0.0</v>
      </c>
    </row>
    <row r="1272" ht="14.25" customHeight="1">
      <c r="A1272" s="5"/>
      <c r="B1272" s="5"/>
      <c r="C1272" s="5" t="str">
        <f>IFERROR(__xludf.DUMMYFUNCTION("""COMPUTED_VALUE"""),"")</f>
        <v/>
      </c>
      <c r="D1272" s="5">
        <v>0.0</v>
      </c>
    </row>
    <row r="1273" ht="14.25" customHeight="1">
      <c r="A1273" s="5"/>
      <c r="B1273" s="5"/>
      <c r="C1273" s="5" t="str">
        <f>IFERROR(__xludf.DUMMYFUNCTION("""COMPUTED_VALUE"""),"")</f>
        <v/>
      </c>
      <c r="D1273" s="5">
        <v>0.0</v>
      </c>
    </row>
    <row r="1274" ht="14.25" customHeight="1">
      <c r="A1274" s="5"/>
      <c r="B1274" s="5"/>
      <c r="C1274" s="5" t="str">
        <f>IFERROR(__xludf.DUMMYFUNCTION("""COMPUTED_VALUE"""),"")</f>
        <v/>
      </c>
      <c r="D1274" s="5">
        <v>0.0</v>
      </c>
    </row>
    <row r="1275" ht="14.25" customHeight="1">
      <c r="A1275" s="5"/>
      <c r="B1275" s="5"/>
      <c r="C1275" s="5" t="str">
        <f>IFERROR(__xludf.DUMMYFUNCTION("""COMPUTED_VALUE"""),"")</f>
        <v/>
      </c>
      <c r="D1275" s="5">
        <v>0.0</v>
      </c>
    </row>
    <row r="1276" ht="14.25" customHeight="1">
      <c r="A1276" s="5"/>
      <c r="B1276" s="5"/>
      <c r="C1276" s="5" t="str">
        <f>IFERROR(__xludf.DUMMYFUNCTION("""COMPUTED_VALUE"""),"")</f>
        <v/>
      </c>
      <c r="D1276" s="5">
        <v>0.0</v>
      </c>
    </row>
    <row r="1277" ht="14.25" customHeight="1">
      <c r="A1277" s="5"/>
      <c r="B1277" s="5"/>
      <c r="C1277" s="5" t="str">
        <f>IFERROR(__xludf.DUMMYFUNCTION("""COMPUTED_VALUE"""),"")</f>
        <v/>
      </c>
      <c r="D1277" s="5">
        <v>0.0</v>
      </c>
    </row>
    <row r="1278" ht="14.25" customHeight="1">
      <c r="A1278" s="5"/>
      <c r="B1278" s="5"/>
      <c r="C1278" s="5" t="str">
        <f>IFERROR(__xludf.DUMMYFUNCTION("""COMPUTED_VALUE"""),"")</f>
        <v/>
      </c>
      <c r="D1278" s="5">
        <v>0.0</v>
      </c>
    </row>
    <row r="1279" ht="14.25" customHeight="1">
      <c r="A1279" s="5"/>
      <c r="B1279" s="5"/>
      <c r="C1279" s="5" t="str">
        <f>IFERROR(__xludf.DUMMYFUNCTION("""COMPUTED_VALUE"""),"")</f>
        <v/>
      </c>
      <c r="D1279" s="5">
        <v>0.0</v>
      </c>
    </row>
    <row r="1280" ht="14.25" customHeight="1">
      <c r="A1280" s="5"/>
      <c r="B1280" s="5"/>
      <c r="C1280" s="5" t="str">
        <f>IFERROR(__xludf.DUMMYFUNCTION("""COMPUTED_VALUE"""),"")</f>
        <v/>
      </c>
      <c r="D1280" s="5">
        <v>0.0</v>
      </c>
    </row>
    <row r="1281" ht="14.25" customHeight="1">
      <c r="A1281" s="5"/>
      <c r="B1281" s="5"/>
      <c r="C1281" s="5" t="str">
        <f>IFERROR(__xludf.DUMMYFUNCTION("""COMPUTED_VALUE"""),"")</f>
        <v/>
      </c>
      <c r="D1281" s="5">
        <v>0.0</v>
      </c>
    </row>
    <row r="1282" ht="14.25" customHeight="1">
      <c r="A1282" s="5"/>
      <c r="B1282" s="5"/>
      <c r="C1282" s="5" t="str">
        <f>IFERROR(__xludf.DUMMYFUNCTION("""COMPUTED_VALUE"""),"")</f>
        <v/>
      </c>
      <c r="D1282" s="5">
        <v>0.0</v>
      </c>
    </row>
    <row r="1283" ht="14.25" customHeight="1">
      <c r="A1283" s="5"/>
      <c r="B1283" s="5"/>
      <c r="C1283" s="5" t="str">
        <f>IFERROR(__xludf.DUMMYFUNCTION("""COMPUTED_VALUE"""),"")</f>
        <v/>
      </c>
      <c r="D1283" s="5">
        <v>0.0</v>
      </c>
    </row>
    <row r="1284" ht="14.25" customHeight="1">
      <c r="A1284" s="5"/>
      <c r="B1284" s="5"/>
      <c r="C1284" s="5" t="str">
        <f>IFERROR(__xludf.DUMMYFUNCTION("""COMPUTED_VALUE"""),"")</f>
        <v/>
      </c>
      <c r="D1284" s="5">
        <v>0.0</v>
      </c>
    </row>
    <row r="1285" ht="14.25" customHeight="1">
      <c r="A1285" s="5"/>
      <c r="B1285" s="5"/>
      <c r="C1285" s="5" t="str">
        <f>IFERROR(__xludf.DUMMYFUNCTION("""COMPUTED_VALUE"""),"")</f>
        <v/>
      </c>
      <c r="D1285" s="5">
        <v>0.0</v>
      </c>
    </row>
    <row r="1286" ht="14.25" customHeight="1">
      <c r="A1286" s="5"/>
      <c r="B1286" s="5"/>
      <c r="C1286" s="5" t="str">
        <f>IFERROR(__xludf.DUMMYFUNCTION("""COMPUTED_VALUE"""),"")</f>
        <v/>
      </c>
      <c r="D1286" s="5">
        <v>0.0</v>
      </c>
    </row>
    <row r="1287" ht="14.25" customHeight="1">
      <c r="A1287" s="5"/>
      <c r="B1287" s="5"/>
      <c r="C1287" s="5" t="str">
        <f>IFERROR(__xludf.DUMMYFUNCTION("""COMPUTED_VALUE"""),"")</f>
        <v/>
      </c>
      <c r="D1287" s="5">
        <v>0.0</v>
      </c>
    </row>
    <row r="1288" ht="14.25" customHeight="1">
      <c r="A1288" s="5"/>
      <c r="B1288" s="5"/>
      <c r="C1288" s="5" t="str">
        <f>IFERROR(__xludf.DUMMYFUNCTION("""COMPUTED_VALUE"""),"")</f>
        <v/>
      </c>
      <c r="D1288" s="5">
        <v>0.0</v>
      </c>
    </row>
    <row r="1289" ht="14.25" customHeight="1">
      <c r="A1289" s="5"/>
      <c r="B1289" s="5"/>
      <c r="C1289" s="5" t="str">
        <f>IFERROR(__xludf.DUMMYFUNCTION("""COMPUTED_VALUE"""),"")</f>
        <v/>
      </c>
      <c r="D1289" s="5">
        <v>0.0</v>
      </c>
    </row>
    <row r="1290" ht="14.25" customHeight="1">
      <c r="A1290" s="5"/>
      <c r="B1290" s="5"/>
      <c r="C1290" s="5" t="str">
        <f>IFERROR(__xludf.DUMMYFUNCTION("""COMPUTED_VALUE"""),"")</f>
        <v/>
      </c>
      <c r="D1290" s="5">
        <v>0.0</v>
      </c>
    </row>
    <row r="1291" ht="14.25" customHeight="1">
      <c r="A1291" s="5"/>
      <c r="B1291" s="5"/>
      <c r="C1291" s="5" t="str">
        <f>IFERROR(__xludf.DUMMYFUNCTION("""COMPUTED_VALUE"""),"")</f>
        <v/>
      </c>
      <c r="D1291" s="5">
        <v>0.0</v>
      </c>
    </row>
    <row r="1292" ht="14.25" customHeight="1">
      <c r="A1292" s="5"/>
      <c r="B1292" s="5"/>
      <c r="C1292" s="5" t="str">
        <f>IFERROR(__xludf.DUMMYFUNCTION("""COMPUTED_VALUE"""),"")</f>
        <v/>
      </c>
      <c r="D1292" s="5">
        <v>0.0</v>
      </c>
    </row>
    <row r="1293" ht="14.25" customHeight="1">
      <c r="A1293" s="5"/>
      <c r="B1293" s="5"/>
      <c r="C1293" s="5" t="str">
        <f>IFERROR(__xludf.DUMMYFUNCTION("""COMPUTED_VALUE"""),"")</f>
        <v/>
      </c>
      <c r="D1293" s="5">
        <v>0.0</v>
      </c>
    </row>
    <row r="1294" ht="14.25" customHeight="1">
      <c r="A1294" s="5"/>
      <c r="B1294" s="5"/>
      <c r="C1294" s="5" t="str">
        <f>IFERROR(__xludf.DUMMYFUNCTION("""COMPUTED_VALUE"""),"")</f>
        <v/>
      </c>
      <c r="D1294" s="5">
        <v>0.0</v>
      </c>
    </row>
    <row r="1295" ht="14.25" customHeight="1">
      <c r="A1295" s="5"/>
      <c r="B1295" s="5"/>
      <c r="C1295" s="5" t="str">
        <f>IFERROR(__xludf.DUMMYFUNCTION("""COMPUTED_VALUE"""),"")</f>
        <v/>
      </c>
      <c r="D1295" s="5">
        <v>0.0</v>
      </c>
    </row>
    <row r="1296" ht="14.25" customHeight="1">
      <c r="A1296" s="5"/>
      <c r="B1296" s="5"/>
      <c r="C1296" s="5" t="str">
        <f>IFERROR(__xludf.DUMMYFUNCTION("""COMPUTED_VALUE"""),"")</f>
        <v/>
      </c>
      <c r="D1296" s="5">
        <v>0.0</v>
      </c>
    </row>
    <row r="1297" ht="14.25" customHeight="1">
      <c r="A1297" s="5"/>
      <c r="B1297" s="5"/>
      <c r="C1297" s="5" t="str">
        <f>IFERROR(__xludf.DUMMYFUNCTION("""COMPUTED_VALUE"""),"")</f>
        <v/>
      </c>
      <c r="D1297" s="5">
        <v>0.0</v>
      </c>
    </row>
    <row r="1298" ht="14.25" customHeight="1">
      <c r="A1298" s="5"/>
      <c r="B1298" s="5"/>
      <c r="C1298" s="5" t="str">
        <f>IFERROR(__xludf.DUMMYFUNCTION("""COMPUTED_VALUE"""),"")</f>
        <v/>
      </c>
      <c r="D1298" s="5">
        <v>0.0</v>
      </c>
    </row>
    <row r="1299" ht="14.25" customHeight="1">
      <c r="A1299" s="5"/>
      <c r="B1299" s="5"/>
      <c r="C1299" s="5" t="str">
        <f>IFERROR(__xludf.DUMMYFUNCTION("""COMPUTED_VALUE"""),"")</f>
        <v/>
      </c>
      <c r="D1299" s="5">
        <v>0.0</v>
      </c>
    </row>
    <row r="1300" ht="14.25" customHeight="1">
      <c r="A1300" s="5"/>
      <c r="B1300" s="5"/>
      <c r="C1300" s="5" t="str">
        <f>IFERROR(__xludf.DUMMYFUNCTION("""COMPUTED_VALUE"""),"")</f>
        <v/>
      </c>
      <c r="D1300" s="5">
        <v>0.0</v>
      </c>
    </row>
    <row r="1301" ht="14.25" customHeight="1">
      <c r="A1301" s="5"/>
      <c r="B1301" s="5"/>
      <c r="C1301" s="5" t="str">
        <f>IFERROR(__xludf.DUMMYFUNCTION("""COMPUTED_VALUE"""),"")</f>
        <v/>
      </c>
      <c r="D1301" s="5">
        <v>0.0</v>
      </c>
    </row>
    <row r="1302" ht="14.25" customHeight="1">
      <c r="A1302" s="5"/>
      <c r="B1302" s="5"/>
      <c r="C1302" s="5" t="str">
        <f>IFERROR(__xludf.DUMMYFUNCTION("""COMPUTED_VALUE"""),"")</f>
        <v/>
      </c>
      <c r="D1302" s="5">
        <v>0.0</v>
      </c>
    </row>
    <row r="1303" ht="14.25" customHeight="1">
      <c r="A1303" s="5"/>
      <c r="B1303" s="5"/>
      <c r="C1303" s="5" t="str">
        <f>IFERROR(__xludf.DUMMYFUNCTION("""COMPUTED_VALUE"""),"")</f>
        <v/>
      </c>
      <c r="D1303" s="5">
        <v>0.0</v>
      </c>
    </row>
    <row r="1304" ht="14.25" customHeight="1">
      <c r="A1304" s="5"/>
      <c r="B1304" s="5"/>
      <c r="C1304" s="5" t="str">
        <f>IFERROR(__xludf.DUMMYFUNCTION("""COMPUTED_VALUE"""),"")</f>
        <v/>
      </c>
      <c r="D1304" s="5">
        <v>0.0</v>
      </c>
    </row>
    <row r="1305" ht="14.25" customHeight="1">
      <c r="A1305" s="5"/>
      <c r="B1305" s="5"/>
      <c r="C1305" s="5" t="str">
        <f>IFERROR(__xludf.DUMMYFUNCTION("""COMPUTED_VALUE"""),"")</f>
        <v/>
      </c>
      <c r="D1305" s="5">
        <v>0.0</v>
      </c>
    </row>
    <row r="1306" ht="14.25" customHeight="1">
      <c r="A1306" s="5"/>
      <c r="B1306" s="5"/>
      <c r="C1306" s="5" t="str">
        <f>IFERROR(__xludf.DUMMYFUNCTION("""COMPUTED_VALUE"""),"")</f>
        <v/>
      </c>
      <c r="D1306" s="5">
        <v>0.0</v>
      </c>
    </row>
    <row r="1307" ht="14.25" customHeight="1">
      <c r="A1307" s="5"/>
      <c r="B1307" s="5"/>
      <c r="C1307" s="5" t="str">
        <f>IFERROR(__xludf.DUMMYFUNCTION("""COMPUTED_VALUE"""),"")</f>
        <v/>
      </c>
      <c r="D1307" s="5">
        <v>0.0</v>
      </c>
    </row>
    <row r="1308" ht="14.25" customHeight="1">
      <c r="A1308" s="5"/>
      <c r="B1308" s="5"/>
      <c r="C1308" s="5" t="str">
        <f>IFERROR(__xludf.DUMMYFUNCTION("""COMPUTED_VALUE"""),"")</f>
        <v/>
      </c>
      <c r="D1308" s="5">
        <v>0.0</v>
      </c>
    </row>
    <row r="1309" ht="14.25" customHeight="1">
      <c r="A1309" s="5"/>
      <c r="B1309" s="5"/>
      <c r="C1309" s="5" t="str">
        <f>IFERROR(__xludf.DUMMYFUNCTION("""COMPUTED_VALUE"""),"")</f>
        <v/>
      </c>
      <c r="D1309" s="5">
        <v>0.0</v>
      </c>
    </row>
    <row r="1310" ht="14.25" customHeight="1">
      <c r="A1310" s="5"/>
      <c r="B1310" s="5"/>
      <c r="C1310" s="5" t="str">
        <f>IFERROR(__xludf.DUMMYFUNCTION("""COMPUTED_VALUE"""),"")</f>
        <v/>
      </c>
      <c r="D1310" s="5">
        <v>0.0</v>
      </c>
    </row>
    <row r="1311" ht="14.25" customHeight="1">
      <c r="A1311" s="5"/>
      <c r="B1311" s="5"/>
      <c r="C1311" s="5" t="str">
        <f>IFERROR(__xludf.DUMMYFUNCTION("""COMPUTED_VALUE"""),"")</f>
        <v/>
      </c>
      <c r="D1311" s="5">
        <v>0.0</v>
      </c>
    </row>
    <row r="1312" ht="14.25" customHeight="1">
      <c r="A1312" s="5"/>
      <c r="B1312" s="5"/>
      <c r="C1312" s="5" t="str">
        <f>IFERROR(__xludf.DUMMYFUNCTION("""COMPUTED_VALUE"""),"")</f>
        <v/>
      </c>
      <c r="D1312" s="5">
        <v>0.0</v>
      </c>
    </row>
    <row r="1313" ht="14.25" customHeight="1">
      <c r="A1313" s="5"/>
      <c r="B1313" s="5"/>
      <c r="C1313" s="5" t="str">
        <f>IFERROR(__xludf.DUMMYFUNCTION("""COMPUTED_VALUE"""),"")</f>
        <v/>
      </c>
      <c r="D1313" s="5">
        <v>0.0</v>
      </c>
    </row>
    <row r="1314" ht="14.25" customHeight="1">
      <c r="A1314" s="5"/>
      <c r="B1314" s="5"/>
      <c r="C1314" s="5" t="str">
        <f>IFERROR(__xludf.DUMMYFUNCTION("""COMPUTED_VALUE"""),"")</f>
        <v/>
      </c>
      <c r="D1314" s="5">
        <v>0.0</v>
      </c>
    </row>
    <row r="1315" ht="14.25" customHeight="1">
      <c r="A1315" s="5"/>
      <c r="B1315" s="5"/>
      <c r="C1315" s="5" t="str">
        <f>IFERROR(__xludf.DUMMYFUNCTION("""COMPUTED_VALUE"""),"")</f>
        <v/>
      </c>
      <c r="D1315" s="5">
        <v>0.0</v>
      </c>
    </row>
    <row r="1316" ht="14.25" customHeight="1">
      <c r="A1316" s="5"/>
      <c r="B1316" s="5"/>
      <c r="C1316" s="5" t="str">
        <f>IFERROR(__xludf.DUMMYFUNCTION("""COMPUTED_VALUE"""),"")</f>
        <v/>
      </c>
      <c r="D1316" s="5">
        <v>0.0</v>
      </c>
    </row>
    <row r="1317" ht="14.25" customHeight="1">
      <c r="A1317" s="5"/>
      <c r="B1317" s="5"/>
      <c r="C1317" s="5" t="str">
        <f>IFERROR(__xludf.DUMMYFUNCTION("""COMPUTED_VALUE"""),"")</f>
        <v/>
      </c>
      <c r="D1317" s="5">
        <v>0.0</v>
      </c>
    </row>
    <row r="1318" ht="14.25" customHeight="1">
      <c r="A1318" s="5"/>
      <c r="B1318" s="5"/>
      <c r="C1318" s="5" t="str">
        <f>IFERROR(__xludf.DUMMYFUNCTION("""COMPUTED_VALUE"""),"")</f>
        <v/>
      </c>
      <c r="D1318" s="5">
        <v>0.0</v>
      </c>
    </row>
    <row r="1319" ht="14.25" customHeight="1">
      <c r="A1319" s="5"/>
      <c r="B1319" s="5"/>
      <c r="C1319" s="5" t="str">
        <f>IFERROR(__xludf.DUMMYFUNCTION("""COMPUTED_VALUE"""),"")</f>
        <v/>
      </c>
      <c r="D1319" s="5">
        <v>0.0</v>
      </c>
    </row>
    <row r="1320" ht="14.25" customHeight="1">
      <c r="A1320" s="5"/>
      <c r="B1320" s="5"/>
      <c r="C1320" s="5" t="str">
        <f>IFERROR(__xludf.DUMMYFUNCTION("""COMPUTED_VALUE"""),"")</f>
        <v/>
      </c>
      <c r="D1320" s="5">
        <v>0.0</v>
      </c>
    </row>
    <row r="1321" ht="14.25" customHeight="1">
      <c r="A1321" s="5"/>
      <c r="B1321" s="5"/>
      <c r="C1321" s="5" t="str">
        <f>IFERROR(__xludf.DUMMYFUNCTION("""COMPUTED_VALUE"""),"")</f>
        <v/>
      </c>
      <c r="D1321" s="5">
        <v>0.0</v>
      </c>
    </row>
    <row r="1322" ht="14.25" customHeight="1">
      <c r="A1322" s="5"/>
      <c r="B1322" s="5"/>
      <c r="C1322" s="5" t="str">
        <f>IFERROR(__xludf.DUMMYFUNCTION("""COMPUTED_VALUE"""),"")</f>
        <v/>
      </c>
      <c r="D1322" s="5">
        <v>0.0</v>
      </c>
    </row>
    <row r="1323" ht="14.25" customHeight="1">
      <c r="A1323" s="5"/>
      <c r="B1323" s="5"/>
      <c r="C1323" s="5" t="str">
        <f>IFERROR(__xludf.DUMMYFUNCTION("""COMPUTED_VALUE"""),"")</f>
        <v/>
      </c>
      <c r="D1323" s="5">
        <v>0.0</v>
      </c>
    </row>
    <row r="1324" ht="14.25" customHeight="1">
      <c r="A1324" s="5"/>
      <c r="B1324" s="5"/>
      <c r="C1324" s="5" t="str">
        <f>IFERROR(__xludf.DUMMYFUNCTION("""COMPUTED_VALUE"""),"")</f>
        <v/>
      </c>
      <c r="D1324" s="5">
        <v>0.0</v>
      </c>
    </row>
    <row r="1325" ht="14.25" customHeight="1">
      <c r="A1325" s="5"/>
      <c r="B1325" s="5"/>
      <c r="C1325" s="5" t="str">
        <f>IFERROR(__xludf.DUMMYFUNCTION("""COMPUTED_VALUE"""),"")</f>
        <v/>
      </c>
      <c r="D1325" s="5">
        <v>0.0</v>
      </c>
    </row>
    <row r="1326" ht="14.25" customHeight="1">
      <c r="A1326" s="5"/>
      <c r="B1326" s="5"/>
      <c r="C1326" s="5" t="str">
        <f>IFERROR(__xludf.DUMMYFUNCTION("""COMPUTED_VALUE"""),"")</f>
        <v/>
      </c>
      <c r="D1326" s="5">
        <v>0.0</v>
      </c>
    </row>
    <row r="1327" ht="14.25" customHeight="1">
      <c r="A1327" s="5"/>
      <c r="B1327" s="5"/>
      <c r="C1327" s="5" t="str">
        <f>IFERROR(__xludf.DUMMYFUNCTION("""COMPUTED_VALUE"""),"")</f>
        <v/>
      </c>
      <c r="D1327" s="5">
        <v>0.0</v>
      </c>
    </row>
    <row r="1328" ht="14.25" customHeight="1">
      <c r="A1328" s="5"/>
      <c r="B1328" s="5"/>
      <c r="C1328" s="5" t="str">
        <f>IFERROR(__xludf.DUMMYFUNCTION("""COMPUTED_VALUE"""),"")</f>
        <v/>
      </c>
      <c r="D1328" s="5">
        <v>0.0</v>
      </c>
    </row>
    <row r="1329" ht="14.25" customHeight="1">
      <c r="A1329" s="5"/>
      <c r="B1329" s="5"/>
      <c r="C1329" s="5" t="str">
        <f>IFERROR(__xludf.DUMMYFUNCTION("""COMPUTED_VALUE"""),"")</f>
        <v/>
      </c>
      <c r="D1329" s="5">
        <v>0.0</v>
      </c>
    </row>
    <row r="1330" ht="14.25" customHeight="1">
      <c r="A1330" s="5"/>
      <c r="B1330" s="5"/>
      <c r="C1330" s="5" t="str">
        <f>IFERROR(__xludf.DUMMYFUNCTION("""COMPUTED_VALUE"""),"")</f>
        <v/>
      </c>
      <c r="D1330" s="5">
        <v>0.0</v>
      </c>
    </row>
    <row r="1331" ht="14.25" customHeight="1">
      <c r="A1331" s="5"/>
      <c r="B1331" s="5"/>
      <c r="C1331" s="5" t="str">
        <f>IFERROR(__xludf.DUMMYFUNCTION("""COMPUTED_VALUE"""),"")</f>
        <v/>
      </c>
      <c r="D1331" s="5">
        <v>0.0</v>
      </c>
    </row>
    <row r="1332" ht="14.25" customHeight="1">
      <c r="A1332" s="5"/>
      <c r="B1332" s="5"/>
      <c r="C1332" s="5" t="str">
        <f>IFERROR(__xludf.DUMMYFUNCTION("""COMPUTED_VALUE"""),"")</f>
        <v/>
      </c>
      <c r="D1332" s="5">
        <v>0.0</v>
      </c>
    </row>
    <row r="1333" ht="14.25" customHeight="1">
      <c r="A1333" s="5"/>
      <c r="B1333" s="5"/>
      <c r="C1333" s="5" t="str">
        <f>IFERROR(__xludf.DUMMYFUNCTION("""COMPUTED_VALUE"""),"")</f>
        <v/>
      </c>
      <c r="D1333" s="5">
        <v>0.0</v>
      </c>
    </row>
    <row r="1334" ht="14.25" customHeight="1">
      <c r="A1334" s="5"/>
      <c r="B1334" s="5"/>
      <c r="C1334" s="5" t="str">
        <f>IFERROR(__xludf.DUMMYFUNCTION("""COMPUTED_VALUE"""),"")</f>
        <v/>
      </c>
      <c r="D1334" s="5">
        <v>0.0</v>
      </c>
    </row>
    <row r="1335" ht="14.25" customHeight="1">
      <c r="A1335" s="5"/>
      <c r="B1335" s="5"/>
      <c r="C1335" s="5" t="str">
        <f>IFERROR(__xludf.DUMMYFUNCTION("""COMPUTED_VALUE"""),"")</f>
        <v/>
      </c>
      <c r="D1335" s="5">
        <v>0.0</v>
      </c>
    </row>
    <row r="1336" ht="14.25" customHeight="1">
      <c r="A1336" s="5"/>
      <c r="B1336" s="5"/>
      <c r="C1336" s="5" t="str">
        <f>IFERROR(__xludf.DUMMYFUNCTION("""COMPUTED_VALUE"""),"")</f>
        <v/>
      </c>
      <c r="D1336" s="5">
        <v>0.0</v>
      </c>
    </row>
    <row r="1337" ht="14.25" customHeight="1">
      <c r="A1337" s="5"/>
      <c r="B1337" s="5"/>
      <c r="C1337" s="5" t="str">
        <f>IFERROR(__xludf.DUMMYFUNCTION("""COMPUTED_VALUE"""),"")</f>
        <v/>
      </c>
      <c r="D1337" s="5">
        <v>0.0</v>
      </c>
    </row>
    <row r="1338" ht="14.25" customHeight="1">
      <c r="A1338" s="5"/>
      <c r="B1338" s="5"/>
      <c r="C1338" s="5" t="str">
        <f>IFERROR(__xludf.DUMMYFUNCTION("""COMPUTED_VALUE"""),"")</f>
        <v/>
      </c>
      <c r="D1338" s="5">
        <v>0.0</v>
      </c>
    </row>
    <row r="1339" ht="14.25" customHeight="1">
      <c r="A1339" s="5"/>
      <c r="B1339" s="5"/>
      <c r="C1339" s="5" t="str">
        <f>IFERROR(__xludf.DUMMYFUNCTION("""COMPUTED_VALUE"""),"")</f>
        <v/>
      </c>
      <c r="D1339" s="5">
        <v>0.0</v>
      </c>
    </row>
    <row r="1340" ht="14.25" customHeight="1">
      <c r="A1340" s="5"/>
      <c r="B1340" s="5"/>
      <c r="C1340" s="5" t="str">
        <f>IFERROR(__xludf.DUMMYFUNCTION("""COMPUTED_VALUE"""),"")</f>
        <v/>
      </c>
      <c r="D1340" s="5">
        <v>0.0</v>
      </c>
    </row>
    <row r="1341" ht="14.25" customHeight="1">
      <c r="A1341" s="5"/>
      <c r="B1341" s="5"/>
      <c r="C1341" s="5" t="str">
        <f>IFERROR(__xludf.DUMMYFUNCTION("""COMPUTED_VALUE"""),"")</f>
        <v/>
      </c>
      <c r="D1341" s="5">
        <v>0.0</v>
      </c>
    </row>
    <row r="1342" ht="14.25" customHeight="1">
      <c r="A1342" s="5"/>
      <c r="B1342" s="5"/>
      <c r="C1342" s="5" t="str">
        <f>IFERROR(__xludf.DUMMYFUNCTION("""COMPUTED_VALUE"""),"")</f>
        <v/>
      </c>
      <c r="D1342" s="5">
        <v>0.0</v>
      </c>
    </row>
    <row r="1343" ht="14.25" customHeight="1">
      <c r="A1343" s="5"/>
      <c r="B1343" s="5"/>
      <c r="C1343" s="5" t="str">
        <f>IFERROR(__xludf.DUMMYFUNCTION("""COMPUTED_VALUE"""),"")</f>
        <v/>
      </c>
      <c r="D1343" s="5">
        <v>0.0</v>
      </c>
    </row>
    <row r="1344" ht="14.25" customHeight="1">
      <c r="A1344" s="5"/>
      <c r="B1344" s="5"/>
      <c r="C1344" s="5" t="str">
        <f>IFERROR(__xludf.DUMMYFUNCTION("""COMPUTED_VALUE"""),"")</f>
        <v/>
      </c>
      <c r="D1344" s="5">
        <v>0.0</v>
      </c>
    </row>
    <row r="1345" ht="14.25" customHeight="1">
      <c r="A1345" s="5"/>
      <c r="B1345" s="5"/>
      <c r="C1345" s="5" t="str">
        <f>IFERROR(__xludf.DUMMYFUNCTION("""COMPUTED_VALUE"""),"")</f>
        <v/>
      </c>
      <c r="D1345" s="5">
        <v>0.0</v>
      </c>
    </row>
    <row r="1346" ht="14.25" customHeight="1">
      <c r="A1346" s="5"/>
      <c r="B1346" s="5"/>
      <c r="C1346" s="5" t="str">
        <f>IFERROR(__xludf.DUMMYFUNCTION("""COMPUTED_VALUE"""),"")</f>
        <v/>
      </c>
      <c r="D1346" s="5">
        <v>0.0</v>
      </c>
    </row>
    <row r="1347" ht="14.25" customHeight="1">
      <c r="A1347" s="5"/>
      <c r="B1347" s="5"/>
      <c r="C1347" s="5" t="str">
        <f>IFERROR(__xludf.DUMMYFUNCTION("""COMPUTED_VALUE"""),"")</f>
        <v/>
      </c>
      <c r="D1347" s="5">
        <v>0.0</v>
      </c>
    </row>
    <row r="1348" ht="14.25" customHeight="1">
      <c r="A1348" s="5"/>
      <c r="B1348" s="5"/>
      <c r="C1348" s="5" t="str">
        <f>IFERROR(__xludf.DUMMYFUNCTION("""COMPUTED_VALUE"""),"")</f>
        <v/>
      </c>
      <c r="D1348" s="5">
        <v>0.0</v>
      </c>
    </row>
    <row r="1349" ht="14.25" customHeight="1">
      <c r="A1349" s="5"/>
      <c r="B1349" s="5"/>
      <c r="C1349" s="5" t="str">
        <f>IFERROR(__xludf.DUMMYFUNCTION("""COMPUTED_VALUE"""),"")</f>
        <v/>
      </c>
      <c r="D1349" s="5">
        <v>0.0</v>
      </c>
    </row>
    <row r="1350" ht="14.25" customHeight="1">
      <c r="A1350" s="5"/>
      <c r="B1350" s="5"/>
      <c r="C1350" s="5" t="str">
        <f>IFERROR(__xludf.DUMMYFUNCTION("""COMPUTED_VALUE"""),"")</f>
        <v/>
      </c>
      <c r="D1350" s="5">
        <v>0.0</v>
      </c>
    </row>
    <row r="1351" ht="14.25" customHeight="1">
      <c r="A1351" s="5"/>
      <c r="B1351" s="5"/>
      <c r="C1351" s="5" t="str">
        <f>IFERROR(__xludf.DUMMYFUNCTION("""COMPUTED_VALUE"""),"")</f>
        <v/>
      </c>
      <c r="D1351" s="5">
        <v>0.0</v>
      </c>
    </row>
    <row r="1352" ht="14.25" customHeight="1">
      <c r="A1352" s="5"/>
      <c r="B1352" s="5"/>
      <c r="C1352" s="5" t="str">
        <f>IFERROR(__xludf.DUMMYFUNCTION("""COMPUTED_VALUE"""),"")</f>
        <v/>
      </c>
      <c r="D1352" s="5">
        <v>0.0</v>
      </c>
    </row>
    <row r="1353" ht="14.25" customHeight="1">
      <c r="A1353" s="5"/>
      <c r="B1353" s="5"/>
      <c r="C1353" s="5" t="str">
        <f>IFERROR(__xludf.DUMMYFUNCTION("""COMPUTED_VALUE"""),"")</f>
        <v/>
      </c>
      <c r="D1353" s="5">
        <v>0.0</v>
      </c>
    </row>
    <row r="1354" ht="14.25" customHeight="1">
      <c r="A1354" s="5"/>
      <c r="B1354" s="5"/>
      <c r="C1354" s="5" t="str">
        <f>IFERROR(__xludf.DUMMYFUNCTION("""COMPUTED_VALUE"""),"")</f>
        <v/>
      </c>
      <c r="D1354" s="5">
        <v>0.0</v>
      </c>
    </row>
    <row r="1355" ht="14.25" customHeight="1">
      <c r="A1355" s="5"/>
      <c r="B1355" s="5"/>
      <c r="C1355" s="5" t="str">
        <f>IFERROR(__xludf.DUMMYFUNCTION("""COMPUTED_VALUE"""),"")</f>
        <v/>
      </c>
      <c r="D1355" s="5">
        <v>0.0</v>
      </c>
    </row>
    <row r="1356" ht="14.25" customHeight="1">
      <c r="A1356" s="5"/>
      <c r="B1356" s="5"/>
      <c r="C1356" s="5" t="str">
        <f>IFERROR(__xludf.DUMMYFUNCTION("""COMPUTED_VALUE"""),"")</f>
        <v/>
      </c>
      <c r="D1356" s="5">
        <v>0.0</v>
      </c>
    </row>
    <row r="1357" ht="14.25" customHeight="1">
      <c r="A1357" s="5"/>
      <c r="B1357" s="5"/>
      <c r="C1357" s="5" t="str">
        <f>IFERROR(__xludf.DUMMYFUNCTION("""COMPUTED_VALUE"""),"")</f>
        <v/>
      </c>
      <c r="D1357" s="5">
        <v>0.0</v>
      </c>
    </row>
    <row r="1358" ht="14.25" customHeight="1">
      <c r="A1358" s="5"/>
      <c r="B1358" s="5"/>
      <c r="C1358" s="5" t="str">
        <f>IFERROR(__xludf.DUMMYFUNCTION("""COMPUTED_VALUE"""),"")</f>
        <v/>
      </c>
      <c r="D1358" s="5">
        <v>0.0</v>
      </c>
    </row>
    <row r="1359" ht="14.25" customHeight="1">
      <c r="A1359" s="5"/>
      <c r="B1359" s="5"/>
      <c r="C1359" s="5" t="str">
        <f>IFERROR(__xludf.DUMMYFUNCTION("""COMPUTED_VALUE"""),"")</f>
        <v/>
      </c>
      <c r="D1359" s="5">
        <v>0.0</v>
      </c>
    </row>
    <row r="1360" ht="14.25" customHeight="1">
      <c r="A1360" s="5"/>
      <c r="B1360" s="5"/>
      <c r="C1360" s="5" t="str">
        <f>IFERROR(__xludf.DUMMYFUNCTION("""COMPUTED_VALUE"""),"")</f>
        <v/>
      </c>
      <c r="D1360" s="5">
        <v>0.0</v>
      </c>
    </row>
    <row r="1361" ht="14.25" customHeight="1">
      <c r="A1361" s="5"/>
      <c r="B1361" s="5"/>
      <c r="C1361" s="5" t="str">
        <f>IFERROR(__xludf.DUMMYFUNCTION("""COMPUTED_VALUE"""),"")</f>
        <v/>
      </c>
      <c r="D1361" s="5">
        <v>0.0</v>
      </c>
    </row>
    <row r="1362" ht="14.25" customHeight="1">
      <c r="A1362" s="5"/>
      <c r="B1362" s="5"/>
      <c r="C1362" s="5" t="str">
        <f>IFERROR(__xludf.DUMMYFUNCTION("""COMPUTED_VALUE"""),"")</f>
        <v/>
      </c>
      <c r="D1362" s="5">
        <v>0.0</v>
      </c>
    </row>
    <row r="1363" ht="14.25" customHeight="1">
      <c r="A1363" s="5"/>
      <c r="B1363" s="5"/>
      <c r="C1363" s="5" t="str">
        <f>IFERROR(__xludf.DUMMYFUNCTION("""COMPUTED_VALUE"""),"")</f>
        <v/>
      </c>
      <c r="D1363" s="5">
        <v>0.0</v>
      </c>
    </row>
    <row r="1364" ht="14.25" customHeight="1">
      <c r="A1364" s="5"/>
      <c r="B1364" s="5"/>
      <c r="C1364" s="5" t="str">
        <f>IFERROR(__xludf.DUMMYFUNCTION("""COMPUTED_VALUE"""),"")</f>
        <v/>
      </c>
      <c r="D1364" s="5">
        <v>0.0</v>
      </c>
    </row>
    <row r="1365" ht="14.25" customHeight="1">
      <c r="A1365" s="5"/>
      <c r="B1365" s="5"/>
      <c r="C1365" s="5" t="str">
        <f>IFERROR(__xludf.DUMMYFUNCTION("""COMPUTED_VALUE"""),"")</f>
        <v/>
      </c>
      <c r="D1365" s="5">
        <v>0.0</v>
      </c>
    </row>
    <row r="1366" ht="14.25" customHeight="1">
      <c r="A1366" s="5"/>
      <c r="B1366" s="5"/>
      <c r="C1366" s="5" t="str">
        <f>IFERROR(__xludf.DUMMYFUNCTION("""COMPUTED_VALUE"""),"")</f>
        <v/>
      </c>
      <c r="D1366" s="5">
        <v>0.0</v>
      </c>
    </row>
    <row r="1367" ht="14.25" customHeight="1">
      <c r="A1367" s="5"/>
      <c r="B1367" s="5"/>
      <c r="C1367" s="5" t="str">
        <f>IFERROR(__xludf.DUMMYFUNCTION("""COMPUTED_VALUE"""),"")</f>
        <v/>
      </c>
      <c r="D1367" s="5">
        <v>0.0</v>
      </c>
    </row>
    <row r="1368" ht="14.25" customHeight="1">
      <c r="A1368" s="5"/>
      <c r="B1368" s="5"/>
      <c r="C1368" s="5" t="str">
        <f>IFERROR(__xludf.DUMMYFUNCTION("""COMPUTED_VALUE"""),"")</f>
        <v/>
      </c>
      <c r="D1368" s="5">
        <v>0.0</v>
      </c>
    </row>
    <row r="1369" ht="14.25" customHeight="1">
      <c r="A1369" s="5"/>
      <c r="B1369" s="5"/>
      <c r="C1369" s="5" t="str">
        <f>IFERROR(__xludf.DUMMYFUNCTION("""COMPUTED_VALUE"""),"")</f>
        <v/>
      </c>
      <c r="D1369" s="5">
        <v>0.0</v>
      </c>
    </row>
    <row r="1370" ht="14.25" customHeight="1">
      <c r="A1370" s="5"/>
      <c r="B1370" s="5"/>
      <c r="C1370" s="5" t="str">
        <f>IFERROR(__xludf.DUMMYFUNCTION("""COMPUTED_VALUE"""),"")</f>
        <v/>
      </c>
      <c r="D1370" s="5">
        <v>0.0</v>
      </c>
    </row>
    <row r="1371" ht="14.25" customHeight="1">
      <c r="A1371" s="5"/>
      <c r="B1371" s="5"/>
      <c r="C1371" s="5" t="str">
        <f>IFERROR(__xludf.DUMMYFUNCTION("""COMPUTED_VALUE"""),"")</f>
        <v/>
      </c>
      <c r="D1371" s="5">
        <v>0.0</v>
      </c>
    </row>
    <row r="1372" ht="14.25" customHeight="1">
      <c r="A1372" s="5"/>
      <c r="B1372" s="5"/>
      <c r="C1372" s="5" t="str">
        <f>IFERROR(__xludf.DUMMYFUNCTION("""COMPUTED_VALUE"""),"")</f>
        <v/>
      </c>
      <c r="D1372" s="5">
        <v>0.0</v>
      </c>
    </row>
    <row r="1373" ht="14.25" customHeight="1">
      <c r="A1373" s="5"/>
      <c r="B1373" s="5"/>
      <c r="C1373" s="5" t="str">
        <f>IFERROR(__xludf.DUMMYFUNCTION("""COMPUTED_VALUE"""),"")</f>
        <v/>
      </c>
      <c r="D1373" s="5">
        <v>0.0</v>
      </c>
    </row>
    <row r="1374" ht="14.25" customHeight="1">
      <c r="A1374" s="5"/>
      <c r="B1374" s="5"/>
      <c r="C1374" s="5" t="str">
        <f>IFERROR(__xludf.DUMMYFUNCTION("""COMPUTED_VALUE"""),"")</f>
        <v/>
      </c>
      <c r="D1374" s="5">
        <v>0.0</v>
      </c>
    </row>
    <row r="1375" ht="14.25" customHeight="1">
      <c r="A1375" s="5"/>
      <c r="B1375" s="5"/>
      <c r="C1375" s="5" t="str">
        <f>IFERROR(__xludf.DUMMYFUNCTION("""COMPUTED_VALUE"""),"")</f>
        <v/>
      </c>
      <c r="D1375" s="5">
        <v>0.0</v>
      </c>
    </row>
    <row r="1376" ht="14.25" customHeight="1">
      <c r="A1376" s="5"/>
      <c r="B1376" s="5"/>
      <c r="C1376" s="5" t="str">
        <f>IFERROR(__xludf.DUMMYFUNCTION("""COMPUTED_VALUE"""),"")</f>
        <v/>
      </c>
      <c r="D1376" s="5">
        <v>0.0</v>
      </c>
    </row>
    <row r="1377" ht="14.25" customHeight="1">
      <c r="A1377" s="5"/>
      <c r="B1377" s="5"/>
      <c r="C1377" s="5" t="str">
        <f>IFERROR(__xludf.DUMMYFUNCTION("""COMPUTED_VALUE"""),"")</f>
        <v/>
      </c>
      <c r="D1377" s="5">
        <v>0.0</v>
      </c>
    </row>
    <row r="1378" ht="14.25" customHeight="1">
      <c r="A1378" s="5"/>
      <c r="B1378" s="5"/>
      <c r="C1378" s="5" t="str">
        <f>IFERROR(__xludf.DUMMYFUNCTION("""COMPUTED_VALUE"""),"")</f>
        <v/>
      </c>
      <c r="D1378" s="5">
        <v>0.0</v>
      </c>
    </row>
    <row r="1379" ht="14.25" customHeight="1">
      <c r="A1379" s="5"/>
      <c r="B1379" s="5"/>
      <c r="C1379" s="5" t="str">
        <f>IFERROR(__xludf.DUMMYFUNCTION("""COMPUTED_VALUE"""),"")</f>
        <v/>
      </c>
      <c r="D1379" s="5">
        <v>0.0</v>
      </c>
    </row>
    <row r="1380" ht="14.25" customHeight="1">
      <c r="A1380" s="5"/>
      <c r="B1380" s="5"/>
      <c r="C1380" s="5" t="str">
        <f>IFERROR(__xludf.DUMMYFUNCTION("""COMPUTED_VALUE"""),"")</f>
        <v/>
      </c>
      <c r="D1380" s="5">
        <v>0.0</v>
      </c>
    </row>
    <row r="1381" ht="14.25" customHeight="1">
      <c r="A1381" s="5"/>
      <c r="B1381" s="5"/>
      <c r="C1381" s="5" t="str">
        <f>IFERROR(__xludf.DUMMYFUNCTION("""COMPUTED_VALUE"""),"")</f>
        <v/>
      </c>
      <c r="D1381" s="5">
        <v>0.0</v>
      </c>
    </row>
    <row r="1382" ht="14.25" customHeight="1">
      <c r="A1382" s="5"/>
      <c r="B1382" s="5"/>
      <c r="C1382" s="5" t="str">
        <f>IFERROR(__xludf.DUMMYFUNCTION("""COMPUTED_VALUE"""),"")</f>
        <v/>
      </c>
      <c r="D1382" s="5">
        <v>0.0</v>
      </c>
    </row>
    <row r="1383" ht="14.25" customHeight="1">
      <c r="A1383" s="5"/>
      <c r="B1383" s="5"/>
      <c r="C1383" s="5" t="str">
        <f>IFERROR(__xludf.DUMMYFUNCTION("""COMPUTED_VALUE"""),"")</f>
        <v/>
      </c>
      <c r="D1383" s="5">
        <v>0.0</v>
      </c>
    </row>
    <row r="1384" ht="14.25" customHeight="1">
      <c r="A1384" s="5"/>
      <c r="B1384" s="5"/>
      <c r="C1384" s="5" t="str">
        <f>IFERROR(__xludf.DUMMYFUNCTION("""COMPUTED_VALUE"""),"")</f>
        <v/>
      </c>
      <c r="D1384" s="5">
        <v>0.0</v>
      </c>
    </row>
    <row r="1385" ht="14.25" customHeight="1">
      <c r="A1385" s="5"/>
      <c r="B1385" s="5"/>
      <c r="C1385" s="5" t="str">
        <f>IFERROR(__xludf.DUMMYFUNCTION("""COMPUTED_VALUE"""),"")</f>
        <v/>
      </c>
      <c r="D1385" s="5">
        <v>0.0</v>
      </c>
    </row>
    <row r="1386" ht="14.25" customHeight="1">
      <c r="A1386" s="5"/>
      <c r="B1386" s="5"/>
      <c r="C1386" s="5" t="str">
        <f>IFERROR(__xludf.DUMMYFUNCTION("""COMPUTED_VALUE"""),"")</f>
        <v/>
      </c>
      <c r="D1386" s="5">
        <v>0.0</v>
      </c>
    </row>
    <row r="1387" ht="14.25" customHeight="1">
      <c r="A1387" s="5"/>
      <c r="B1387" s="5"/>
      <c r="C1387" s="5" t="str">
        <f>IFERROR(__xludf.DUMMYFUNCTION("""COMPUTED_VALUE"""),"")</f>
        <v/>
      </c>
      <c r="D1387" s="5">
        <v>0.0</v>
      </c>
    </row>
    <row r="1388" ht="14.25" customHeight="1">
      <c r="A1388" s="5"/>
      <c r="B1388" s="5"/>
      <c r="C1388" s="5" t="str">
        <f>IFERROR(__xludf.DUMMYFUNCTION("""COMPUTED_VALUE"""),"")</f>
        <v/>
      </c>
      <c r="D1388" s="5">
        <v>0.0</v>
      </c>
    </row>
    <row r="1389" ht="14.25" customHeight="1">
      <c r="A1389" s="5"/>
      <c r="B1389" s="5"/>
      <c r="C1389" s="5" t="str">
        <f>IFERROR(__xludf.DUMMYFUNCTION("""COMPUTED_VALUE"""),"")</f>
        <v/>
      </c>
      <c r="D1389" s="5">
        <v>0.0</v>
      </c>
    </row>
    <row r="1390" ht="14.25" customHeight="1">
      <c r="A1390" s="5"/>
      <c r="B1390" s="5"/>
      <c r="C1390" s="5" t="str">
        <f>IFERROR(__xludf.DUMMYFUNCTION("""COMPUTED_VALUE"""),"")</f>
        <v/>
      </c>
      <c r="D1390" s="5">
        <v>0.0</v>
      </c>
    </row>
    <row r="1391" ht="14.25" customHeight="1">
      <c r="A1391" s="5"/>
      <c r="B1391" s="5"/>
      <c r="C1391" s="5" t="str">
        <f>IFERROR(__xludf.DUMMYFUNCTION("""COMPUTED_VALUE"""),"")</f>
        <v/>
      </c>
      <c r="D1391" s="5">
        <v>0.0</v>
      </c>
    </row>
    <row r="1392" ht="14.25" customHeight="1">
      <c r="A1392" s="5"/>
      <c r="B1392" s="5"/>
      <c r="C1392" s="5" t="str">
        <f>IFERROR(__xludf.DUMMYFUNCTION("""COMPUTED_VALUE"""),"")</f>
        <v/>
      </c>
      <c r="D1392" s="5">
        <v>0.0</v>
      </c>
    </row>
    <row r="1393" ht="14.25" customHeight="1">
      <c r="A1393" s="5"/>
      <c r="B1393" s="5"/>
      <c r="C1393" s="5" t="str">
        <f>IFERROR(__xludf.DUMMYFUNCTION("""COMPUTED_VALUE"""),"")</f>
        <v/>
      </c>
      <c r="D1393" s="5">
        <v>0.0</v>
      </c>
    </row>
    <row r="1394" ht="14.25" customHeight="1">
      <c r="A1394" s="5"/>
      <c r="B1394" s="5"/>
      <c r="C1394" s="5" t="str">
        <f>IFERROR(__xludf.DUMMYFUNCTION("""COMPUTED_VALUE"""),"")</f>
        <v/>
      </c>
      <c r="D1394" s="5">
        <v>0.0</v>
      </c>
    </row>
    <row r="1395" ht="14.25" customHeight="1">
      <c r="A1395" s="5"/>
      <c r="B1395" s="5"/>
      <c r="C1395" s="5" t="str">
        <f>IFERROR(__xludf.DUMMYFUNCTION("""COMPUTED_VALUE"""),"")</f>
        <v/>
      </c>
      <c r="D1395" s="5">
        <v>0.0</v>
      </c>
    </row>
    <row r="1396" ht="14.25" customHeight="1">
      <c r="A1396" s="5"/>
      <c r="B1396" s="5"/>
      <c r="C1396" s="5" t="str">
        <f>IFERROR(__xludf.DUMMYFUNCTION("""COMPUTED_VALUE"""),"")</f>
        <v/>
      </c>
      <c r="D1396" s="5">
        <v>0.0</v>
      </c>
    </row>
    <row r="1397" ht="14.25" customHeight="1">
      <c r="A1397" s="5"/>
      <c r="B1397" s="5"/>
      <c r="C1397" s="5" t="str">
        <f>IFERROR(__xludf.DUMMYFUNCTION("""COMPUTED_VALUE"""),"")</f>
        <v/>
      </c>
      <c r="D1397" s="5">
        <v>0.0</v>
      </c>
    </row>
    <row r="1398" ht="14.25" customHeight="1">
      <c r="A1398" s="5"/>
      <c r="B1398" s="5"/>
      <c r="C1398" s="5" t="str">
        <f>IFERROR(__xludf.DUMMYFUNCTION("""COMPUTED_VALUE"""),"")</f>
        <v/>
      </c>
      <c r="D1398" s="5">
        <v>0.0</v>
      </c>
    </row>
    <row r="1399" ht="14.25" customHeight="1">
      <c r="A1399" s="5"/>
      <c r="B1399" s="5"/>
      <c r="C1399" s="5" t="str">
        <f>IFERROR(__xludf.DUMMYFUNCTION("""COMPUTED_VALUE"""),"")</f>
        <v/>
      </c>
      <c r="D1399" s="5">
        <v>0.0</v>
      </c>
    </row>
    <row r="1400" ht="14.25" customHeight="1">
      <c r="A1400" s="5"/>
      <c r="B1400" s="5"/>
      <c r="C1400" s="5" t="str">
        <f>IFERROR(__xludf.DUMMYFUNCTION("""COMPUTED_VALUE"""),"")</f>
        <v/>
      </c>
      <c r="D1400" s="5">
        <v>0.0</v>
      </c>
    </row>
    <row r="1401" ht="14.25" customHeight="1">
      <c r="A1401" s="5"/>
      <c r="B1401" s="5"/>
      <c r="C1401" s="5" t="str">
        <f>IFERROR(__xludf.DUMMYFUNCTION("""COMPUTED_VALUE"""),"")</f>
        <v/>
      </c>
      <c r="D1401" s="5">
        <v>0.0</v>
      </c>
    </row>
    <row r="1402" ht="14.25" customHeight="1">
      <c r="A1402" s="5"/>
      <c r="B1402" s="5"/>
      <c r="C1402" s="5" t="str">
        <f>IFERROR(__xludf.DUMMYFUNCTION("""COMPUTED_VALUE"""),"")</f>
        <v/>
      </c>
      <c r="D1402" s="5">
        <v>0.0</v>
      </c>
    </row>
    <row r="1403" ht="14.25" customHeight="1">
      <c r="A1403" s="5"/>
      <c r="B1403" s="5"/>
      <c r="C1403" s="5" t="str">
        <f>IFERROR(__xludf.DUMMYFUNCTION("""COMPUTED_VALUE"""),"")</f>
        <v/>
      </c>
      <c r="D1403" s="5">
        <v>0.0</v>
      </c>
    </row>
    <row r="1404" ht="14.25" customHeight="1">
      <c r="A1404" s="5"/>
      <c r="B1404" s="5"/>
      <c r="C1404" s="5" t="str">
        <f>IFERROR(__xludf.DUMMYFUNCTION("""COMPUTED_VALUE"""),"")</f>
        <v/>
      </c>
      <c r="D1404" s="5">
        <v>0.0</v>
      </c>
    </row>
    <row r="1405" ht="14.25" customHeight="1">
      <c r="A1405" s="5"/>
      <c r="B1405" s="5"/>
      <c r="C1405" s="5" t="str">
        <f>IFERROR(__xludf.DUMMYFUNCTION("""COMPUTED_VALUE"""),"")</f>
        <v/>
      </c>
      <c r="D1405" s="5">
        <v>0.0</v>
      </c>
    </row>
    <row r="1406" ht="14.25" customHeight="1">
      <c r="A1406" s="5"/>
      <c r="B1406" s="5"/>
      <c r="C1406" s="5" t="str">
        <f>IFERROR(__xludf.DUMMYFUNCTION("""COMPUTED_VALUE"""),"")</f>
        <v/>
      </c>
      <c r="D1406" s="5">
        <v>0.0</v>
      </c>
    </row>
    <row r="1407" ht="14.25" customHeight="1">
      <c r="A1407" s="5"/>
      <c r="B1407" s="5"/>
      <c r="C1407" s="5" t="str">
        <f>IFERROR(__xludf.DUMMYFUNCTION("""COMPUTED_VALUE"""),"")</f>
        <v/>
      </c>
      <c r="D1407" s="5">
        <v>0.0</v>
      </c>
    </row>
    <row r="1408" ht="14.25" customHeight="1">
      <c r="A1408" s="5"/>
      <c r="B1408" s="5"/>
      <c r="C1408" s="5" t="str">
        <f>IFERROR(__xludf.DUMMYFUNCTION("""COMPUTED_VALUE"""),"")</f>
        <v/>
      </c>
      <c r="D1408" s="5">
        <v>0.0</v>
      </c>
    </row>
    <row r="1409" ht="14.25" customHeight="1">
      <c r="A1409" s="5"/>
      <c r="B1409" s="5"/>
      <c r="C1409" s="5" t="str">
        <f>IFERROR(__xludf.DUMMYFUNCTION("""COMPUTED_VALUE"""),"")</f>
        <v/>
      </c>
      <c r="D1409" s="5">
        <v>0.0</v>
      </c>
    </row>
    <row r="1410" ht="14.25" customHeight="1">
      <c r="A1410" s="5"/>
      <c r="B1410" s="5"/>
      <c r="C1410" s="5" t="str">
        <f>IFERROR(__xludf.DUMMYFUNCTION("""COMPUTED_VALUE"""),"")</f>
        <v/>
      </c>
      <c r="D1410" s="5">
        <v>0.0</v>
      </c>
    </row>
    <row r="1411" ht="14.25" customHeight="1">
      <c r="A1411" s="5"/>
      <c r="B1411" s="5"/>
      <c r="C1411" s="5" t="str">
        <f>IFERROR(__xludf.DUMMYFUNCTION("""COMPUTED_VALUE"""),"")</f>
        <v/>
      </c>
      <c r="D1411" s="5">
        <v>0.0</v>
      </c>
    </row>
    <row r="1412" ht="14.25" customHeight="1">
      <c r="A1412" s="5"/>
      <c r="B1412" s="5"/>
      <c r="C1412" s="5" t="str">
        <f>IFERROR(__xludf.DUMMYFUNCTION("""COMPUTED_VALUE"""),"")</f>
        <v/>
      </c>
      <c r="D1412" s="5">
        <v>0.0</v>
      </c>
    </row>
    <row r="1413" ht="14.25" customHeight="1">
      <c r="A1413" s="5"/>
      <c r="B1413" s="5"/>
      <c r="C1413" s="5" t="str">
        <f>IFERROR(__xludf.DUMMYFUNCTION("""COMPUTED_VALUE"""),"")</f>
        <v/>
      </c>
      <c r="D1413" s="5">
        <v>0.0</v>
      </c>
    </row>
    <row r="1414" ht="14.25" customHeight="1">
      <c r="A1414" s="5"/>
      <c r="B1414" s="5"/>
      <c r="C1414" s="5" t="str">
        <f>IFERROR(__xludf.DUMMYFUNCTION("""COMPUTED_VALUE"""),"")</f>
        <v/>
      </c>
      <c r="D1414" s="5">
        <v>0.0</v>
      </c>
    </row>
    <row r="1415" ht="14.25" customHeight="1">
      <c r="A1415" s="5"/>
      <c r="B1415" s="5"/>
      <c r="C1415" s="5" t="str">
        <f>IFERROR(__xludf.DUMMYFUNCTION("""COMPUTED_VALUE"""),"")</f>
        <v/>
      </c>
      <c r="D1415" s="5">
        <v>0.0</v>
      </c>
    </row>
    <row r="1416" ht="14.25" customHeight="1">
      <c r="A1416" s="5"/>
      <c r="B1416" s="5"/>
      <c r="C1416" s="5" t="str">
        <f>IFERROR(__xludf.DUMMYFUNCTION("""COMPUTED_VALUE"""),"")</f>
        <v/>
      </c>
      <c r="D1416" s="5">
        <v>0.0</v>
      </c>
    </row>
    <row r="1417" ht="14.25" customHeight="1">
      <c r="A1417" s="5"/>
      <c r="B1417" s="5"/>
      <c r="C1417" s="5" t="str">
        <f>IFERROR(__xludf.DUMMYFUNCTION("""COMPUTED_VALUE"""),"")</f>
        <v/>
      </c>
      <c r="D1417" s="5">
        <v>0.0</v>
      </c>
    </row>
    <row r="1418" ht="14.25" customHeight="1">
      <c r="A1418" s="5"/>
      <c r="B1418" s="5"/>
      <c r="C1418" s="5" t="str">
        <f>IFERROR(__xludf.DUMMYFUNCTION("""COMPUTED_VALUE"""),"")</f>
        <v/>
      </c>
      <c r="D1418" s="5">
        <v>0.0</v>
      </c>
    </row>
    <row r="1419" ht="14.25" customHeight="1">
      <c r="A1419" s="5"/>
      <c r="B1419" s="5"/>
      <c r="C1419" s="5" t="str">
        <f>IFERROR(__xludf.DUMMYFUNCTION("""COMPUTED_VALUE"""),"")</f>
        <v/>
      </c>
      <c r="D1419" s="5">
        <v>0.0</v>
      </c>
    </row>
    <row r="1420" ht="14.25" customHeight="1">
      <c r="A1420" s="5"/>
      <c r="B1420" s="5"/>
      <c r="C1420" s="5" t="str">
        <f>IFERROR(__xludf.DUMMYFUNCTION("""COMPUTED_VALUE"""),"")</f>
        <v/>
      </c>
      <c r="D1420" s="5">
        <v>0.0</v>
      </c>
    </row>
    <row r="1421" ht="14.25" customHeight="1">
      <c r="A1421" s="5"/>
      <c r="B1421" s="5"/>
      <c r="C1421" s="5" t="str">
        <f>IFERROR(__xludf.DUMMYFUNCTION("""COMPUTED_VALUE"""),"")</f>
        <v/>
      </c>
      <c r="D1421" s="5">
        <v>0.0</v>
      </c>
    </row>
    <row r="1422" ht="14.25" customHeight="1">
      <c r="A1422" s="5"/>
      <c r="B1422" s="5"/>
      <c r="C1422" s="5" t="str">
        <f>IFERROR(__xludf.DUMMYFUNCTION("""COMPUTED_VALUE"""),"")</f>
        <v/>
      </c>
      <c r="D1422" s="5">
        <v>0.0</v>
      </c>
    </row>
    <row r="1423" ht="14.25" customHeight="1">
      <c r="A1423" s="5"/>
      <c r="B1423" s="5"/>
      <c r="C1423" s="5" t="str">
        <f>IFERROR(__xludf.DUMMYFUNCTION("""COMPUTED_VALUE"""),"")</f>
        <v/>
      </c>
      <c r="D1423" s="5">
        <v>0.0</v>
      </c>
    </row>
    <row r="1424" ht="14.25" customHeight="1">
      <c r="A1424" s="5"/>
      <c r="B1424" s="5"/>
      <c r="C1424" s="5" t="str">
        <f>IFERROR(__xludf.DUMMYFUNCTION("""COMPUTED_VALUE"""),"")</f>
        <v/>
      </c>
      <c r="D1424" s="5">
        <v>0.0</v>
      </c>
    </row>
    <row r="1425" ht="14.25" customHeight="1">
      <c r="A1425" s="5"/>
      <c r="B1425" s="5"/>
      <c r="C1425" s="5" t="str">
        <f>IFERROR(__xludf.DUMMYFUNCTION("""COMPUTED_VALUE"""),"")</f>
        <v/>
      </c>
      <c r="D1425" s="5">
        <v>0.0</v>
      </c>
    </row>
    <row r="1426" ht="14.25" customHeight="1">
      <c r="A1426" s="5"/>
      <c r="B1426" s="5"/>
      <c r="C1426" s="5" t="str">
        <f>IFERROR(__xludf.DUMMYFUNCTION("""COMPUTED_VALUE"""),"")</f>
        <v/>
      </c>
      <c r="D1426" s="5">
        <v>0.0</v>
      </c>
    </row>
    <row r="1427" ht="14.25" customHeight="1">
      <c r="A1427" s="5"/>
      <c r="B1427" s="5"/>
      <c r="C1427" s="5" t="str">
        <f>IFERROR(__xludf.DUMMYFUNCTION("""COMPUTED_VALUE"""),"")</f>
        <v/>
      </c>
      <c r="D1427" s="5">
        <v>0.0</v>
      </c>
    </row>
    <row r="1428" ht="14.25" customHeight="1">
      <c r="A1428" s="5"/>
      <c r="B1428" s="5"/>
      <c r="C1428" s="5" t="str">
        <f>IFERROR(__xludf.DUMMYFUNCTION("""COMPUTED_VALUE"""),"")</f>
        <v/>
      </c>
      <c r="D1428" s="5">
        <v>0.0</v>
      </c>
    </row>
    <row r="1429" ht="14.25" customHeight="1">
      <c r="A1429" s="5"/>
      <c r="B1429" s="5"/>
      <c r="C1429" s="5" t="str">
        <f>IFERROR(__xludf.DUMMYFUNCTION("""COMPUTED_VALUE"""),"")</f>
        <v/>
      </c>
      <c r="D1429" s="5">
        <v>0.0</v>
      </c>
    </row>
    <row r="1430" ht="14.25" customHeight="1">
      <c r="A1430" s="5"/>
      <c r="B1430" s="5"/>
      <c r="C1430" s="5" t="str">
        <f>IFERROR(__xludf.DUMMYFUNCTION("""COMPUTED_VALUE"""),"")</f>
        <v/>
      </c>
      <c r="D1430" s="5">
        <v>0.0</v>
      </c>
    </row>
    <row r="1431" ht="14.25" customHeight="1">
      <c r="A1431" s="5"/>
      <c r="B1431" s="5"/>
      <c r="C1431" s="5" t="str">
        <f>IFERROR(__xludf.DUMMYFUNCTION("""COMPUTED_VALUE"""),"")</f>
        <v/>
      </c>
      <c r="D1431" s="5">
        <v>0.0</v>
      </c>
    </row>
    <row r="1432" ht="14.25" customHeight="1">
      <c r="A1432" s="5"/>
      <c r="B1432" s="5"/>
      <c r="C1432" s="5" t="str">
        <f>IFERROR(__xludf.DUMMYFUNCTION("""COMPUTED_VALUE"""),"")</f>
        <v/>
      </c>
      <c r="D1432" s="5">
        <v>0.0</v>
      </c>
    </row>
    <row r="1433" ht="14.25" customHeight="1">
      <c r="A1433" s="5"/>
      <c r="B1433" s="5"/>
      <c r="C1433" s="5" t="str">
        <f>IFERROR(__xludf.DUMMYFUNCTION("""COMPUTED_VALUE"""),"")</f>
        <v/>
      </c>
      <c r="D1433" s="5">
        <v>0.0</v>
      </c>
    </row>
    <row r="1434" ht="14.25" customHeight="1">
      <c r="A1434" s="5"/>
      <c r="B1434" s="5"/>
      <c r="C1434" s="5" t="str">
        <f>IFERROR(__xludf.DUMMYFUNCTION("""COMPUTED_VALUE"""),"")</f>
        <v/>
      </c>
      <c r="D1434" s="5">
        <v>0.0</v>
      </c>
    </row>
    <row r="1435" ht="14.25" customHeight="1">
      <c r="A1435" s="5"/>
      <c r="B1435" s="5"/>
      <c r="C1435" s="5" t="str">
        <f>IFERROR(__xludf.DUMMYFUNCTION("""COMPUTED_VALUE"""),"")</f>
        <v/>
      </c>
      <c r="D1435" s="5">
        <v>0.0</v>
      </c>
    </row>
    <row r="1436" ht="14.25" customHeight="1">
      <c r="A1436" s="5"/>
      <c r="B1436" s="5"/>
      <c r="C1436" s="5" t="str">
        <f>IFERROR(__xludf.DUMMYFUNCTION("""COMPUTED_VALUE"""),"")</f>
        <v/>
      </c>
      <c r="D1436" s="5">
        <v>0.0</v>
      </c>
    </row>
    <row r="1437" ht="14.25" customHeight="1">
      <c r="A1437" s="5"/>
      <c r="B1437" s="5"/>
      <c r="C1437" s="5" t="str">
        <f>IFERROR(__xludf.DUMMYFUNCTION("""COMPUTED_VALUE"""),"")</f>
        <v/>
      </c>
      <c r="D1437" s="5">
        <v>0.0</v>
      </c>
    </row>
    <row r="1438" ht="14.25" customHeight="1">
      <c r="A1438" s="5"/>
      <c r="B1438" s="5"/>
      <c r="C1438" s="5" t="str">
        <f>IFERROR(__xludf.DUMMYFUNCTION("""COMPUTED_VALUE"""),"")</f>
        <v/>
      </c>
      <c r="D1438" s="5">
        <v>0.0</v>
      </c>
    </row>
    <row r="1439" ht="14.25" customHeight="1">
      <c r="A1439" s="5"/>
      <c r="B1439" s="5"/>
      <c r="C1439" s="5" t="str">
        <f>IFERROR(__xludf.DUMMYFUNCTION("""COMPUTED_VALUE"""),"")</f>
        <v/>
      </c>
      <c r="D1439" s="5">
        <v>0.0</v>
      </c>
    </row>
    <row r="1440" ht="14.25" customHeight="1">
      <c r="A1440" s="5"/>
      <c r="B1440" s="5"/>
      <c r="C1440" s="5" t="str">
        <f>IFERROR(__xludf.DUMMYFUNCTION("""COMPUTED_VALUE"""),"")</f>
        <v/>
      </c>
      <c r="D1440" s="5">
        <v>0.0</v>
      </c>
    </row>
    <row r="1441" ht="14.25" customHeight="1">
      <c r="A1441" s="5"/>
      <c r="B1441" s="5"/>
      <c r="C1441" s="5" t="str">
        <f>IFERROR(__xludf.DUMMYFUNCTION("""COMPUTED_VALUE"""),"")</f>
        <v/>
      </c>
      <c r="D1441" s="5">
        <v>0.0</v>
      </c>
    </row>
    <row r="1442" ht="14.25" customHeight="1">
      <c r="A1442" s="5"/>
      <c r="B1442" s="5"/>
      <c r="C1442" s="5" t="str">
        <f>IFERROR(__xludf.DUMMYFUNCTION("""COMPUTED_VALUE"""),"")</f>
        <v/>
      </c>
      <c r="D1442" s="5">
        <v>0.0</v>
      </c>
    </row>
    <row r="1443" ht="14.25" customHeight="1">
      <c r="A1443" s="5"/>
      <c r="B1443" s="5"/>
      <c r="C1443" s="5" t="str">
        <f>IFERROR(__xludf.DUMMYFUNCTION("""COMPUTED_VALUE"""),"")</f>
        <v/>
      </c>
      <c r="D1443" s="5">
        <v>0.0</v>
      </c>
    </row>
    <row r="1444" ht="14.25" customHeight="1">
      <c r="A1444" s="5"/>
      <c r="B1444" s="5"/>
      <c r="C1444" s="5" t="str">
        <f>IFERROR(__xludf.DUMMYFUNCTION("""COMPUTED_VALUE"""),"")</f>
        <v/>
      </c>
      <c r="D1444" s="5">
        <v>0.0</v>
      </c>
    </row>
    <row r="1445" ht="14.25" customHeight="1">
      <c r="A1445" s="5"/>
      <c r="B1445" s="5"/>
      <c r="C1445" s="5" t="str">
        <f>IFERROR(__xludf.DUMMYFUNCTION("""COMPUTED_VALUE"""),"")</f>
        <v/>
      </c>
      <c r="D1445" s="5">
        <v>0.0</v>
      </c>
    </row>
    <row r="1446" ht="14.25" customHeight="1">
      <c r="A1446" s="5"/>
      <c r="B1446" s="5"/>
      <c r="C1446" s="5" t="str">
        <f>IFERROR(__xludf.DUMMYFUNCTION("""COMPUTED_VALUE"""),"")</f>
        <v/>
      </c>
      <c r="D1446" s="5">
        <v>0.0</v>
      </c>
    </row>
    <row r="1447" ht="14.25" customHeight="1">
      <c r="A1447" s="5"/>
      <c r="B1447" s="5"/>
      <c r="C1447" s="5" t="str">
        <f>IFERROR(__xludf.DUMMYFUNCTION("""COMPUTED_VALUE"""),"")</f>
        <v/>
      </c>
      <c r="D1447" s="5">
        <v>0.0</v>
      </c>
    </row>
    <row r="1448" ht="14.25" customHeight="1">
      <c r="A1448" s="5"/>
      <c r="B1448" s="5"/>
      <c r="C1448" s="5" t="str">
        <f>IFERROR(__xludf.DUMMYFUNCTION("""COMPUTED_VALUE"""),"")</f>
        <v/>
      </c>
      <c r="D1448" s="5">
        <v>0.0</v>
      </c>
    </row>
    <row r="1449" ht="14.25" customHeight="1">
      <c r="A1449" s="5"/>
      <c r="B1449" s="5"/>
      <c r="C1449" s="5" t="str">
        <f>IFERROR(__xludf.DUMMYFUNCTION("""COMPUTED_VALUE"""),"")</f>
        <v/>
      </c>
      <c r="D1449" s="5">
        <v>0.0</v>
      </c>
    </row>
    <row r="1450" ht="14.25" customHeight="1">
      <c r="A1450" s="5"/>
      <c r="B1450" s="5"/>
      <c r="C1450" s="5" t="str">
        <f>IFERROR(__xludf.DUMMYFUNCTION("""COMPUTED_VALUE"""),"")</f>
        <v/>
      </c>
      <c r="D1450" s="5">
        <v>0.0</v>
      </c>
    </row>
    <row r="1451" ht="14.25" customHeight="1">
      <c r="A1451" s="5"/>
      <c r="B1451" s="5"/>
      <c r="C1451" s="5" t="str">
        <f>IFERROR(__xludf.DUMMYFUNCTION("""COMPUTED_VALUE"""),"")</f>
        <v/>
      </c>
      <c r="D1451" s="5">
        <v>0.0</v>
      </c>
    </row>
    <row r="1452" ht="14.25" customHeight="1">
      <c r="A1452" s="5"/>
      <c r="B1452" s="5"/>
      <c r="C1452" s="5" t="str">
        <f>IFERROR(__xludf.DUMMYFUNCTION("""COMPUTED_VALUE"""),"")</f>
        <v/>
      </c>
      <c r="D1452" s="5">
        <v>0.0</v>
      </c>
    </row>
    <row r="1453" ht="14.25" customHeight="1">
      <c r="A1453" s="5"/>
      <c r="B1453" s="5"/>
      <c r="C1453" s="5" t="str">
        <f>IFERROR(__xludf.DUMMYFUNCTION("""COMPUTED_VALUE"""),"")</f>
        <v/>
      </c>
      <c r="D1453" s="5">
        <v>0.0</v>
      </c>
    </row>
    <row r="1454" ht="14.25" customHeight="1">
      <c r="A1454" s="5"/>
      <c r="B1454" s="5"/>
      <c r="C1454" s="5" t="str">
        <f>IFERROR(__xludf.DUMMYFUNCTION("""COMPUTED_VALUE"""),"")</f>
        <v/>
      </c>
      <c r="D1454" s="5">
        <v>0.0</v>
      </c>
    </row>
    <row r="1455" ht="14.25" customHeight="1">
      <c r="A1455" s="5"/>
      <c r="B1455" s="5"/>
      <c r="C1455" s="5" t="str">
        <f>IFERROR(__xludf.DUMMYFUNCTION("""COMPUTED_VALUE"""),"")</f>
        <v/>
      </c>
      <c r="D1455" s="5">
        <v>0.0</v>
      </c>
    </row>
    <row r="1456" ht="14.25" customHeight="1">
      <c r="A1456" s="5"/>
      <c r="B1456" s="5"/>
      <c r="C1456" s="5" t="str">
        <f>IFERROR(__xludf.DUMMYFUNCTION("""COMPUTED_VALUE"""),"")</f>
        <v/>
      </c>
      <c r="D1456" s="5">
        <v>0.0</v>
      </c>
    </row>
    <row r="1457" ht="14.25" customHeight="1">
      <c r="A1457" s="5"/>
      <c r="B1457" s="5"/>
      <c r="C1457" s="5" t="str">
        <f>IFERROR(__xludf.DUMMYFUNCTION("""COMPUTED_VALUE"""),"")</f>
        <v/>
      </c>
      <c r="D1457" s="5">
        <v>0.0</v>
      </c>
    </row>
    <row r="1458" ht="14.25" customHeight="1">
      <c r="A1458" s="5"/>
      <c r="B1458" s="5"/>
      <c r="C1458" s="5" t="str">
        <f>IFERROR(__xludf.DUMMYFUNCTION("""COMPUTED_VALUE"""),"")</f>
        <v/>
      </c>
      <c r="D1458" s="5">
        <v>0.0</v>
      </c>
    </row>
    <row r="1459" ht="14.25" customHeight="1">
      <c r="A1459" s="5"/>
      <c r="B1459" s="5"/>
      <c r="C1459" s="5" t="str">
        <f>IFERROR(__xludf.DUMMYFUNCTION("""COMPUTED_VALUE"""),"")</f>
        <v/>
      </c>
      <c r="D1459" s="5">
        <v>0.0</v>
      </c>
    </row>
    <row r="1460" ht="14.25" customHeight="1">
      <c r="A1460" s="5"/>
      <c r="B1460" s="5"/>
      <c r="C1460" s="5" t="str">
        <f>IFERROR(__xludf.DUMMYFUNCTION("""COMPUTED_VALUE"""),"")</f>
        <v/>
      </c>
      <c r="D1460" s="5">
        <v>0.0</v>
      </c>
    </row>
    <row r="1461" ht="14.25" customHeight="1">
      <c r="A1461" s="5"/>
      <c r="B1461" s="5"/>
      <c r="C1461" s="5" t="str">
        <f>IFERROR(__xludf.DUMMYFUNCTION("""COMPUTED_VALUE"""),"")</f>
        <v/>
      </c>
      <c r="D1461" s="5">
        <v>0.0</v>
      </c>
    </row>
    <row r="1462" ht="14.25" customHeight="1">
      <c r="A1462" s="5"/>
      <c r="B1462" s="5"/>
      <c r="C1462" s="5" t="str">
        <f>IFERROR(__xludf.DUMMYFUNCTION("""COMPUTED_VALUE"""),"")</f>
        <v/>
      </c>
      <c r="D1462" s="5">
        <v>0.0</v>
      </c>
    </row>
    <row r="1463" ht="14.25" customHeight="1">
      <c r="A1463" s="5"/>
      <c r="B1463" s="5"/>
      <c r="C1463" s="5" t="str">
        <f>IFERROR(__xludf.DUMMYFUNCTION("""COMPUTED_VALUE"""),"")</f>
        <v/>
      </c>
      <c r="D1463" s="5">
        <v>0.0</v>
      </c>
    </row>
    <row r="1464" ht="14.25" customHeight="1">
      <c r="A1464" s="5"/>
      <c r="B1464" s="5"/>
      <c r="C1464" s="5" t="str">
        <f>IFERROR(__xludf.DUMMYFUNCTION("""COMPUTED_VALUE"""),"")</f>
        <v/>
      </c>
      <c r="D1464" s="5">
        <v>0.0</v>
      </c>
    </row>
    <row r="1465" ht="14.25" customHeight="1">
      <c r="A1465" s="5"/>
      <c r="B1465" s="5"/>
      <c r="C1465" s="5" t="str">
        <f>IFERROR(__xludf.DUMMYFUNCTION("""COMPUTED_VALUE"""),"")</f>
        <v/>
      </c>
      <c r="D1465" s="5">
        <v>0.0</v>
      </c>
    </row>
    <row r="1466" ht="14.25" customHeight="1">
      <c r="A1466" s="5"/>
      <c r="B1466" s="5"/>
      <c r="C1466" s="5" t="str">
        <f>IFERROR(__xludf.DUMMYFUNCTION("""COMPUTED_VALUE"""),"")</f>
        <v/>
      </c>
      <c r="D1466" s="5">
        <v>0.0</v>
      </c>
    </row>
    <row r="1467" ht="14.25" customHeight="1">
      <c r="A1467" s="5"/>
      <c r="B1467" s="5"/>
      <c r="C1467" s="5" t="str">
        <f>IFERROR(__xludf.DUMMYFUNCTION("""COMPUTED_VALUE"""),"")</f>
        <v/>
      </c>
      <c r="D1467" s="5">
        <v>0.0</v>
      </c>
    </row>
    <row r="1468" ht="14.25" customHeight="1">
      <c r="A1468" s="5"/>
      <c r="B1468" s="5"/>
      <c r="C1468" s="5" t="str">
        <f>IFERROR(__xludf.DUMMYFUNCTION("""COMPUTED_VALUE"""),"")</f>
        <v/>
      </c>
      <c r="D1468" s="5">
        <v>0.0</v>
      </c>
    </row>
    <row r="1469" ht="14.25" customHeight="1">
      <c r="A1469" s="5"/>
      <c r="B1469" s="5"/>
      <c r="C1469" s="5" t="str">
        <f>IFERROR(__xludf.DUMMYFUNCTION("""COMPUTED_VALUE"""),"")</f>
        <v/>
      </c>
      <c r="D1469" s="5">
        <v>0.0</v>
      </c>
    </row>
    <row r="1470" ht="14.25" customHeight="1">
      <c r="A1470" s="5"/>
      <c r="B1470" s="5"/>
      <c r="C1470" s="5" t="str">
        <f>IFERROR(__xludf.DUMMYFUNCTION("""COMPUTED_VALUE"""),"")</f>
        <v/>
      </c>
      <c r="D1470" s="5">
        <v>0.0</v>
      </c>
    </row>
    <row r="1471" ht="14.25" customHeight="1">
      <c r="A1471" s="5"/>
      <c r="B1471" s="5"/>
      <c r="C1471" s="5" t="str">
        <f>IFERROR(__xludf.DUMMYFUNCTION("""COMPUTED_VALUE"""),"")</f>
        <v/>
      </c>
      <c r="D1471" s="5">
        <v>0.0</v>
      </c>
    </row>
    <row r="1472" ht="14.25" customHeight="1">
      <c r="A1472" s="5"/>
      <c r="B1472" s="5"/>
      <c r="C1472" s="5" t="str">
        <f>IFERROR(__xludf.DUMMYFUNCTION("""COMPUTED_VALUE"""),"")</f>
        <v/>
      </c>
      <c r="D1472" s="5">
        <v>0.0</v>
      </c>
    </row>
    <row r="1473" ht="14.25" customHeight="1">
      <c r="A1473" s="5"/>
      <c r="B1473" s="5"/>
      <c r="C1473" s="5" t="str">
        <f>IFERROR(__xludf.DUMMYFUNCTION("""COMPUTED_VALUE"""),"")</f>
        <v/>
      </c>
      <c r="D1473" s="5">
        <v>0.0</v>
      </c>
    </row>
    <row r="1474" ht="14.25" customHeight="1">
      <c r="A1474" s="5"/>
      <c r="B1474" s="5"/>
      <c r="C1474" s="5" t="str">
        <f>IFERROR(__xludf.DUMMYFUNCTION("""COMPUTED_VALUE"""),"")</f>
        <v/>
      </c>
      <c r="D1474" s="5">
        <v>0.0</v>
      </c>
    </row>
    <row r="1475" ht="14.25" customHeight="1">
      <c r="A1475" s="5"/>
      <c r="B1475" s="5"/>
      <c r="C1475" s="5" t="str">
        <f>IFERROR(__xludf.DUMMYFUNCTION("""COMPUTED_VALUE"""),"")</f>
        <v/>
      </c>
      <c r="D1475" s="5">
        <v>0.0</v>
      </c>
    </row>
    <row r="1476" ht="14.25" customHeight="1">
      <c r="A1476" s="5"/>
      <c r="B1476" s="5"/>
      <c r="C1476" s="5" t="str">
        <f>IFERROR(__xludf.DUMMYFUNCTION("""COMPUTED_VALUE"""),"")</f>
        <v/>
      </c>
      <c r="D1476" s="5">
        <v>0.0</v>
      </c>
    </row>
    <row r="1477" ht="14.25" customHeight="1">
      <c r="A1477" s="5"/>
      <c r="B1477" s="5"/>
      <c r="C1477" s="5" t="str">
        <f>IFERROR(__xludf.DUMMYFUNCTION("""COMPUTED_VALUE"""),"")</f>
        <v/>
      </c>
      <c r="D1477" s="5">
        <v>0.0</v>
      </c>
    </row>
    <row r="1478" ht="14.25" customHeight="1">
      <c r="A1478" s="5"/>
      <c r="B1478" s="5"/>
      <c r="C1478" s="5" t="str">
        <f>IFERROR(__xludf.DUMMYFUNCTION("""COMPUTED_VALUE"""),"")</f>
        <v/>
      </c>
      <c r="D1478" s="5">
        <v>0.0</v>
      </c>
    </row>
    <row r="1479" ht="14.25" customHeight="1">
      <c r="A1479" s="5"/>
      <c r="B1479" s="5"/>
      <c r="C1479" s="5" t="str">
        <f>IFERROR(__xludf.DUMMYFUNCTION("""COMPUTED_VALUE"""),"")</f>
        <v/>
      </c>
      <c r="D1479" s="5">
        <v>0.0</v>
      </c>
    </row>
    <row r="1480" ht="14.25" customHeight="1">
      <c r="A1480" s="5"/>
      <c r="B1480" s="5"/>
      <c r="C1480" s="5" t="str">
        <f>IFERROR(__xludf.DUMMYFUNCTION("""COMPUTED_VALUE"""),"")</f>
        <v/>
      </c>
      <c r="D1480" s="5">
        <v>0.0</v>
      </c>
    </row>
    <row r="1481" ht="14.25" customHeight="1">
      <c r="A1481" s="5"/>
      <c r="B1481" s="5"/>
      <c r="C1481" s="5" t="str">
        <f>IFERROR(__xludf.DUMMYFUNCTION("""COMPUTED_VALUE"""),"")</f>
        <v/>
      </c>
      <c r="D1481" s="5">
        <v>0.0</v>
      </c>
    </row>
    <row r="1482" ht="14.25" customHeight="1">
      <c r="A1482" s="5"/>
      <c r="B1482" s="5"/>
      <c r="C1482" s="5" t="str">
        <f>IFERROR(__xludf.DUMMYFUNCTION("""COMPUTED_VALUE"""),"")</f>
        <v/>
      </c>
      <c r="D1482" s="5">
        <v>0.0</v>
      </c>
    </row>
    <row r="1483" ht="14.25" customHeight="1">
      <c r="A1483" s="5"/>
      <c r="B1483" s="5"/>
      <c r="C1483" s="5" t="str">
        <f>IFERROR(__xludf.DUMMYFUNCTION("""COMPUTED_VALUE"""),"")</f>
        <v/>
      </c>
      <c r="D1483" s="5">
        <v>0.0</v>
      </c>
    </row>
    <row r="1484" ht="14.25" customHeight="1">
      <c r="A1484" s="5"/>
      <c r="B1484" s="5"/>
      <c r="C1484" s="5" t="str">
        <f>IFERROR(__xludf.DUMMYFUNCTION("""COMPUTED_VALUE"""),"")</f>
        <v/>
      </c>
      <c r="D1484" s="5">
        <v>0.0</v>
      </c>
    </row>
    <row r="1485" ht="14.25" customHeight="1">
      <c r="A1485" s="5"/>
      <c r="B1485" s="5"/>
      <c r="C1485" s="5" t="str">
        <f>IFERROR(__xludf.DUMMYFUNCTION("""COMPUTED_VALUE"""),"")</f>
        <v/>
      </c>
      <c r="D1485" s="5">
        <v>0.0</v>
      </c>
    </row>
    <row r="1486" ht="14.25" customHeight="1">
      <c r="A1486" s="5"/>
      <c r="B1486" s="5"/>
      <c r="C1486" s="5" t="str">
        <f>IFERROR(__xludf.DUMMYFUNCTION("""COMPUTED_VALUE"""),"")</f>
        <v/>
      </c>
      <c r="D1486" s="5">
        <v>0.0</v>
      </c>
    </row>
    <row r="1487" ht="14.25" customHeight="1">
      <c r="A1487" s="5"/>
      <c r="B1487" s="5"/>
      <c r="C1487" s="5" t="str">
        <f>IFERROR(__xludf.DUMMYFUNCTION("""COMPUTED_VALUE"""),"")</f>
        <v/>
      </c>
      <c r="D1487" s="5">
        <v>0.0</v>
      </c>
    </row>
    <row r="1488" ht="14.25" customHeight="1">
      <c r="A1488" s="5"/>
      <c r="B1488" s="5"/>
      <c r="C1488" s="5" t="str">
        <f>IFERROR(__xludf.DUMMYFUNCTION("""COMPUTED_VALUE"""),"")</f>
        <v/>
      </c>
      <c r="D1488" s="5">
        <v>0.0</v>
      </c>
    </row>
    <row r="1489" ht="14.25" customHeight="1">
      <c r="A1489" s="5"/>
      <c r="B1489" s="5"/>
      <c r="C1489" s="5" t="str">
        <f>IFERROR(__xludf.DUMMYFUNCTION("""COMPUTED_VALUE"""),"")</f>
        <v/>
      </c>
      <c r="D1489" s="5">
        <v>0.0</v>
      </c>
    </row>
    <row r="1490" ht="14.25" customHeight="1">
      <c r="A1490" s="5"/>
      <c r="B1490" s="5"/>
      <c r="C1490" s="5" t="str">
        <f>IFERROR(__xludf.DUMMYFUNCTION("""COMPUTED_VALUE"""),"")</f>
        <v/>
      </c>
      <c r="D1490" s="5">
        <v>0.0</v>
      </c>
    </row>
    <row r="1491" ht="14.25" customHeight="1">
      <c r="A1491" s="5"/>
      <c r="B1491" s="5"/>
      <c r="C1491" s="5" t="str">
        <f>IFERROR(__xludf.DUMMYFUNCTION("""COMPUTED_VALUE"""),"")</f>
        <v/>
      </c>
      <c r="D1491" s="5">
        <v>0.0</v>
      </c>
    </row>
    <row r="1492" ht="14.25" customHeight="1">
      <c r="A1492" s="5"/>
      <c r="B1492" s="5"/>
      <c r="C1492" s="5" t="str">
        <f>IFERROR(__xludf.DUMMYFUNCTION("""COMPUTED_VALUE"""),"")</f>
        <v/>
      </c>
      <c r="D1492" s="5">
        <v>0.0</v>
      </c>
    </row>
    <row r="1493" ht="14.25" customHeight="1">
      <c r="A1493" s="5"/>
      <c r="B1493" s="5"/>
      <c r="C1493" s="5" t="str">
        <f>IFERROR(__xludf.DUMMYFUNCTION("""COMPUTED_VALUE"""),"")</f>
        <v/>
      </c>
      <c r="D1493" s="5">
        <v>0.0</v>
      </c>
    </row>
    <row r="1494" ht="14.25" customHeight="1">
      <c r="A1494" s="5"/>
      <c r="B1494" s="5"/>
      <c r="C1494" s="5" t="str">
        <f>IFERROR(__xludf.DUMMYFUNCTION("""COMPUTED_VALUE"""),"")</f>
        <v/>
      </c>
      <c r="D1494" s="5">
        <v>0.0</v>
      </c>
    </row>
    <row r="1495" ht="14.25" customHeight="1">
      <c r="A1495" s="5"/>
      <c r="B1495" s="5"/>
      <c r="C1495" s="5" t="str">
        <f>IFERROR(__xludf.DUMMYFUNCTION("""COMPUTED_VALUE"""),"")</f>
        <v/>
      </c>
      <c r="D1495" s="5">
        <v>0.0</v>
      </c>
    </row>
    <row r="1496" ht="14.25" customHeight="1">
      <c r="A1496" s="5"/>
      <c r="B1496" s="5"/>
      <c r="C1496" s="5" t="str">
        <f>IFERROR(__xludf.DUMMYFUNCTION("""COMPUTED_VALUE"""),"")</f>
        <v/>
      </c>
      <c r="D1496" s="5">
        <v>0.0</v>
      </c>
    </row>
    <row r="1497" ht="14.25" customHeight="1">
      <c r="A1497" s="5"/>
      <c r="B1497" s="5"/>
      <c r="C1497" s="5" t="str">
        <f>IFERROR(__xludf.DUMMYFUNCTION("""COMPUTED_VALUE"""),"")</f>
        <v/>
      </c>
      <c r="D1497" s="5">
        <v>0.0</v>
      </c>
    </row>
    <row r="1498" ht="14.25" customHeight="1">
      <c r="A1498" s="5"/>
      <c r="B1498" s="5"/>
      <c r="C1498" s="5" t="str">
        <f>IFERROR(__xludf.DUMMYFUNCTION("""COMPUTED_VALUE"""),"")</f>
        <v/>
      </c>
      <c r="D1498" s="5">
        <v>0.0</v>
      </c>
    </row>
    <row r="1499" ht="14.25" customHeight="1">
      <c r="A1499" s="5"/>
      <c r="B1499" s="5"/>
      <c r="C1499" s="5" t="str">
        <f>IFERROR(__xludf.DUMMYFUNCTION("""COMPUTED_VALUE"""),"")</f>
        <v/>
      </c>
      <c r="D1499" s="5">
        <v>0.0</v>
      </c>
    </row>
    <row r="1500" ht="14.25" customHeight="1">
      <c r="A1500" s="5"/>
      <c r="B1500" s="5"/>
      <c r="C1500" s="5" t="str">
        <f>IFERROR(__xludf.DUMMYFUNCTION("""COMPUTED_VALUE"""),"")</f>
        <v/>
      </c>
      <c r="D1500" s="5">
        <v>0.0</v>
      </c>
    </row>
    <row r="1501" ht="14.25" customHeight="1">
      <c r="A1501" s="5"/>
      <c r="B1501" s="5"/>
      <c r="C1501" s="5" t="str">
        <f>IFERROR(__xludf.DUMMYFUNCTION("""COMPUTED_VALUE"""),"")</f>
        <v/>
      </c>
      <c r="D1501" s="5">
        <v>0.0</v>
      </c>
    </row>
    <row r="1502" ht="14.25" customHeight="1">
      <c r="A1502" s="5"/>
      <c r="B1502" s="5"/>
      <c r="C1502" s="5" t="str">
        <f>IFERROR(__xludf.DUMMYFUNCTION("""COMPUTED_VALUE"""),"")</f>
        <v/>
      </c>
      <c r="D1502" s="5">
        <v>0.0</v>
      </c>
    </row>
    <row r="1503" ht="14.25" customHeight="1">
      <c r="A1503" s="5"/>
      <c r="B1503" s="5"/>
      <c r="C1503" s="5" t="str">
        <f>IFERROR(__xludf.DUMMYFUNCTION("""COMPUTED_VALUE"""),"")</f>
        <v/>
      </c>
      <c r="D1503" s="5">
        <v>0.0</v>
      </c>
    </row>
    <row r="1504" ht="14.25" customHeight="1">
      <c r="A1504" s="5"/>
      <c r="B1504" s="5"/>
      <c r="C1504" s="5" t="str">
        <f>IFERROR(__xludf.DUMMYFUNCTION("""COMPUTED_VALUE"""),"")</f>
        <v/>
      </c>
      <c r="D1504" s="5">
        <v>0.0</v>
      </c>
    </row>
    <row r="1505" ht="14.25" customHeight="1">
      <c r="A1505" s="5"/>
      <c r="B1505" s="5"/>
      <c r="C1505" s="5" t="str">
        <f>IFERROR(__xludf.DUMMYFUNCTION("""COMPUTED_VALUE"""),"")</f>
        <v/>
      </c>
      <c r="D1505" s="5">
        <v>0.0</v>
      </c>
    </row>
    <row r="1506" ht="14.25" customHeight="1">
      <c r="A1506" s="5"/>
      <c r="B1506" s="5"/>
      <c r="C1506" s="5" t="str">
        <f>IFERROR(__xludf.DUMMYFUNCTION("""COMPUTED_VALUE"""),"")</f>
        <v/>
      </c>
      <c r="D1506" s="5">
        <v>0.0</v>
      </c>
    </row>
    <row r="1507" ht="14.25" customHeight="1">
      <c r="A1507" s="5"/>
      <c r="B1507" s="5"/>
      <c r="C1507" s="5" t="str">
        <f>IFERROR(__xludf.DUMMYFUNCTION("""COMPUTED_VALUE"""),"")</f>
        <v/>
      </c>
      <c r="D1507" s="5">
        <v>0.0</v>
      </c>
    </row>
    <row r="1508" ht="14.25" customHeight="1">
      <c r="A1508" s="5"/>
      <c r="B1508" s="5"/>
      <c r="C1508" s="5" t="str">
        <f>IFERROR(__xludf.DUMMYFUNCTION("""COMPUTED_VALUE"""),"")</f>
        <v/>
      </c>
      <c r="D1508" s="5">
        <v>0.0</v>
      </c>
    </row>
    <row r="1509" ht="14.25" customHeight="1">
      <c r="A1509" s="5"/>
      <c r="B1509" s="5"/>
      <c r="C1509" s="5" t="str">
        <f>IFERROR(__xludf.DUMMYFUNCTION("""COMPUTED_VALUE"""),"")</f>
        <v/>
      </c>
      <c r="D1509" s="5">
        <v>0.0</v>
      </c>
    </row>
    <row r="1510" ht="14.25" customHeight="1">
      <c r="A1510" s="5"/>
      <c r="B1510" s="5"/>
      <c r="C1510" s="5" t="str">
        <f>IFERROR(__xludf.DUMMYFUNCTION("""COMPUTED_VALUE"""),"")</f>
        <v/>
      </c>
      <c r="D1510" s="5">
        <v>0.0</v>
      </c>
    </row>
    <row r="1511" ht="14.25" customHeight="1">
      <c r="A1511" s="5"/>
      <c r="B1511" s="5"/>
      <c r="C1511" s="5" t="str">
        <f>IFERROR(__xludf.DUMMYFUNCTION("""COMPUTED_VALUE"""),"")</f>
        <v/>
      </c>
      <c r="D1511" s="5">
        <v>0.0</v>
      </c>
    </row>
    <row r="1512" ht="14.25" customHeight="1">
      <c r="A1512" s="5"/>
      <c r="B1512" s="5"/>
      <c r="C1512" s="5" t="str">
        <f>IFERROR(__xludf.DUMMYFUNCTION("""COMPUTED_VALUE"""),"")</f>
        <v/>
      </c>
      <c r="D1512" s="5">
        <v>0.0</v>
      </c>
    </row>
    <row r="1513" ht="14.25" customHeight="1">
      <c r="A1513" s="5"/>
      <c r="B1513" s="5"/>
      <c r="C1513" s="5" t="str">
        <f>IFERROR(__xludf.DUMMYFUNCTION("""COMPUTED_VALUE"""),"")</f>
        <v/>
      </c>
      <c r="D1513" s="5">
        <v>0.0</v>
      </c>
    </row>
    <row r="1514" ht="14.25" customHeight="1">
      <c r="A1514" s="5"/>
      <c r="B1514" s="5"/>
      <c r="C1514" s="5" t="str">
        <f>IFERROR(__xludf.DUMMYFUNCTION("""COMPUTED_VALUE"""),"")</f>
        <v/>
      </c>
      <c r="D1514" s="5">
        <v>0.0</v>
      </c>
    </row>
    <row r="1515" ht="14.25" customHeight="1">
      <c r="A1515" s="5"/>
      <c r="B1515" s="5"/>
      <c r="C1515" s="5" t="str">
        <f>IFERROR(__xludf.DUMMYFUNCTION("""COMPUTED_VALUE"""),"")</f>
        <v/>
      </c>
      <c r="D1515" s="5">
        <v>0.0</v>
      </c>
    </row>
    <row r="1516" ht="14.25" customHeight="1">
      <c r="A1516" s="5"/>
      <c r="B1516" s="5"/>
      <c r="C1516" s="5" t="str">
        <f>IFERROR(__xludf.DUMMYFUNCTION("""COMPUTED_VALUE"""),"")</f>
        <v/>
      </c>
      <c r="D1516" s="5">
        <v>0.0</v>
      </c>
    </row>
    <row r="1517" ht="14.25" customHeight="1">
      <c r="A1517" s="5"/>
      <c r="B1517" s="5"/>
      <c r="C1517" s="5" t="str">
        <f>IFERROR(__xludf.DUMMYFUNCTION("""COMPUTED_VALUE"""),"")</f>
        <v/>
      </c>
      <c r="D1517" s="5">
        <v>0.0</v>
      </c>
    </row>
    <row r="1518" ht="14.25" customHeight="1">
      <c r="A1518" s="5"/>
      <c r="B1518" s="5"/>
      <c r="C1518" s="5" t="str">
        <f>IFERROR(__xludf.DUMMYFUNCTION("""COMPUTED_VALUE"""),"")</f>
        <v/>
      </c>
      <c r="D1518" s="5">
        <v>0.0</v>
      </c>
    </row>
    <row r="1519" ht="14.25" customHeight="1">
      <c r="A1519" s="5"/>
      <c r="B1519" s="5"/>
      <c r="C1519" s="5" t="str">
        <f>IFERROR(__xludf.DUMMYFUNCTION("""COMPUTED_VALUE"""),"")</f>
        <v/>
      </c>
      <c r="D1519" s="5">
        <v>0.0</v>
      </c>
    </row>
    <row r="1520" ht="14.25" customHeight="1">
      <c r="A1520" s="5"/>
      <c r="B1520" s="5"/>
      <c r="C1520" s="5" t="str">
        <f>IFERROR(__xludf.DUMMYFUNCTION("""COMPUTED_VALUE"""),"")</f>
        <v/>
      </c>
      <c r="D1520" s="5">
        <v>0.0</v>
      </c>
    </row>
    <row r="1521" ht="14.25" customHeight="1">
      <c r="A1521" s="5"/>
      <c r="B1521" s="5"/>
      <c r="C1521" s="5" t="str">
        <f>IFERROR(__xludf.DUMMYFUNCTION("""COMPUTED_VALUE"""),"")</f>
        <v/>
      </c>
      <c r="D1521" s="5">
        <v>0.0</v>
      </c>
    </row>
    <row r="1522" ht="14.25" customHeight="1">
      <c r="A1522" s="5"/>
      <c r="B1522" s="5"/>
      <c r="C1522" s="5" t="str">
        <f>IFERROR(__xludf.DUMMYFUNCTION("""COMPUTED_VALUE"""),"")</f>
        <v/>
      </c>
      <c r="D1522" s="5">
        <v>0.0</v>
      </c>
    </row>
    <row r="1523" ht="14.25" customHeight="1">
      <c r="A1523" s="5"/>
      <c r="B1523" s="5"/>
      <c r="C1523" s="5" t="str">
        <f>IFERROR(__xludf.DUMMYFUNCTION("""COMPUTED_VALUE"""),"")</f>
        <v/>
      </c>
      <c r="D1523" s="5">
        <v>0.0</v>
      </c>
    </row>
    <row r="1524" ht="14.25" customHeight="1">
      <c r="A1524" s="5"/>
      <c r="B1524" s="5"/>
      <c r="C1524" s="5" t="str">
        <f>IFERROR(__xludf.DUMMYFUNCTION("""COMPUTED_VALUE"""),"")</f>
        <v/>
      </c>
      <c r="D1524" s="5">
        <v>0.0</v>
      </c>
    </row>
    <row r="1525" ht="14.25" customHeight="1">
      <c r="A1525" s="5"/>
      <c r="B1525" s="5"/>
      <c r="C1525" s="5" t="str">
        <f>IFERROR(__xludf.DUMMYFUNCTION("""COMPUTED_VALUE"""),"")</f>
        <v/>
      </c>
      <c r="D1525" s="5">
        <v>0.0</v>
      </c>
    </row>
    <row r="1526" ht="14.25" customHeight="1">
      <c r="A1526" s="5"/>
      <c r="B1526" s="5"/>
      <c r="C1526" s="5" t="str">
        <f>IFERROR(__xludf.DUMMYFUNCTION("""COMPUTED_VALUE"""),"")</f>
        <v/>
      </c>
      <c r="D1526" s="5">
        <v>0.0</v>
      </c>
    </row>
    <row r="1527" ht="14.25" customHeight="1">
      <c r="A1527" s="5"/>
      <c r="B1527" s="5"/>
      <c r="C1527" s="5" t="str">
        <f>IFERROR(__xludf.DUMMYFUNCTION("""COMPUTED_VALUE"""),"")</f>
        <v/>
      </c>
      <c r="D1527" s="5">
        <v>0.0</v>
      </c>
    </row>
    <row r="1528" ht="14.25" customHeight="1">
      <c r="A1528" s="5"/>
      <c r="B1528" s="5"/>
      <c r="C1528" s="5" t="str">
        <f>IFERROR(__xludf.DUMMYFUNCTION("""COMPUTED_VALUE"""),"")</f>
        <v/>
      </c>
      <c r="D1528" s="5">
        <v>0.0</v>
      </c>
    </row>
    <row r="1529" ht="14.25" customHeight="1">
      <c r="A1529" s="5"/>
      <c r="B1529" s="5"/>
      <c r="C1529" s="5" t="str">
        <f>IFERROR(__xludf.DUMMYFUNCTION("""COMPUTED_VALUE"""),"")</f>
        <v/>
      </c>
      <c r="D1529" s="5">
        <v>0.0</v>
      </c>
    </row>
    <row r="1530" ht="14.25" customHeight="1">
      <c r="A1530" s="5"/>
      <c r="B1530" s="5"/>
      <c r="C1530" s="5" t="str">
        <f>IFERROR(__xludf.DUMMYFUNCTION("""COMPUTED_VALUE"""),"")</f>
        <v/>
      </c>
      <c r="D1530" s="5">
        <v>0.0</v>
      </c>
    </row>
    <row r="1531" ht="14.25" customHeight="1">
      <c r="A1531" s="5"/>
      <c r="B1531" s="5"/>
      <c r="C1531" s="5" t="str">
        <f>IFERROR(__xludf.DUMMYFUNCTION("""COMPUTED_VALUE"""),"")</f>
        <v/>
      </c>
      <c r="D1531" s="5">
        <v>0.0</v>
      </c>
    </row>
    <row r="1532" ht="14.25" customHeight="1">
      <c r="A1532" s="5"/>
      <c r="B1532" s="5"/>
      <c r="C1532" s="5" t="str">
        <f>IFERROR(__xludf.DUMMYFUNCTION("""COMPUTED_VALUE"""),"")</f>
        <v/>
      </c>
      <c r="D1532" s="5">
        <v>0.0</v>
      </c>
    </row>
    <row r="1533" ht="14.25" customHeight="1">
      <c r="A1533" s="5"/>
      <c r="B1533" s="5"/>
      <c r="C1533" s="5" t="str">
        <f>IFERROR(__xludf.DUMMYFUNCTION("""COMPUTED_VALUE"""),"")</f>
        <v/>
      </c>
      <c r="D1533" s="5">
        <v>0.0</v>
      </c>
    </row>
    <row r="1534" ht="14.25" customHeight="1">
      <c r="A1534" s="5"/>
      <c r="B1534" s="5"/>
      <c r="C1534" s="5" t="str">
        <f>IFERROR(__xludf.DUMMYFUNCTION("""COMPUTED_VALUE"""),"")</f>
        <v/>
      </c>
      <c r="D1534" s="5">
        <v>0.0</v>
      </c>
    </row>
    <row r="1535" ht="14.25" customHeight="1">
      <c r="A1535" s="5"/>
      <c r="B1535" s="5"/>
      <c r="C1535" s="5" t="str">
        <f>IFERROR(__xludf.DUMMYFUNCTION("""COMPUTED_VALUE"""),"")</f>
        <v/>
      </c>
      <c r="D1535" s="5">
        <v>0.0</v>
      </c>
    </row>
    <row r="1536" ht="14.25" customHeight="1">
      <c r="A1536" s="5"/>
      <c r="B1536" s="5"/>
      <c r="C1536" s="5" t="str">
        <f>IFERROR(__xludf.DUMMYFUNCTION("""COMPUTED_VALUE"""),"")</f>
        <v/>
      </c>
      <c r="D1536" s="5">
        <v>0.0</v>
      </c>
    </row>
    <row r="1537" ht="14.25" customHeight="1">
      <c r="A1537" s="5"/>
      <c r="B1537" s="5"/>
      <c r="C1537" s="5" t="str">
        <f>IFERROR(__xludf.DUMMYFUNCTION("""COMPUTED_VALUE"""),"")</f>
        <v/>
      </c>
      <c r="D1537" s="5">
        <v>0.0</v>
      </c>
    </row>
    <row r="1538" ht="14.25" customHeight="1">
      <c r="A1538" s="5"/>
      <c r="B1538" s="5"/>
      <c r="C1538" s="5" t="str">
        <f>IFERROR(__xludf.DUMMYFUNCTION("""COMPUTED_VALUE"""),"")</f>
        <v/>
      </c>
      <c r="D1538" s="5">
        <v>0.0</v>
      </c>
    </row>
    <row r="1539" ht="14.25" customHeight="1">
      <c r="A1539" s="5"/>
      <c r="B1539" s="5"/>
      <c r="C1539" s="5" t="str">
        <f>IFERROR(__xludf.DUMMYFUNCTION("""COMPUTED_VALUE"""),"")</f>
        <v/>
      </c>
      <c r="D1539" s="5">
        <v>0.0</v>
      </c>
    </row>
    <row r="1540" ht="14.25" customHeight="1">
      <c r="A1540" s="5"/>
      <c r="B1540" s="5"/>
      <c r="C1540" s="5" t="str">
        <f>IFERROR(__xludf.DUMMYFUNCTION("""COMPUTED_VALUE"""),"")</f>
        <v/>
      </c>
      <c r="D1540" s="5">
        <v>0.0</v>
      </c>
    </row>
    <row r="1541" ht="14.25" customHeight="1">
      <c r="A1541" s="5"/>
      <c r="B1541" s="5"/>
      <c r="C1541" s="5" t="str">
        <f>IFERROR(__xludf.DUMMYFUNCTION("""COMPUTED_VALUE"""),"")</f>
        <v/>
      </c>
      <c r="D1541" s="5">
        <v>0.0</v>
      </c>
    </row>
    <row r="1542" ht="14.25" customHeight="1">
      <c r="A1542" s="5"/>
      <c r="B1542" s="5"/>
      <c r="C1542" s="5" t="str">
        <f>IFERROR(__xludf.DUMMYFUNCTION("""COMPUTED_VALUE"""),"")</f>
        <v/>
      </c>
      <c r="D1542" s="5">
        <v>0.0</v>
      </c>
    </row>
    <row r="1543" ht="14.25" customHeight="1">
      <c r="A1543" s="5"/>
      <c r="B1543" s="5"/>
      <c r="C1543" s="5" t="str">
        <f>IFERROR(__xludf.DUMMYFUNCTION("""COMPUTED_VALUE"""),"")</f>
        <v/>
      </c>
      <c r="D1543" s="5">
        <v>0.0</v>
      </c>
    </row>
    <row r="1544" ht="14.25" customHeight="1">
      <c r="A1544" s="5"/>
      <c r="B1544" s="5"/>
      <c r="C1544" s="5" t="str">
        <f>IFERROR(__xludf.DUMMYFUNCTION("""COMPUTED_VALUE"""),"")</f>
        <v/>
      </c>
      <c r="D1544" s="5">
        <v>0.0</v>
      </c>
    </row>
    <row r="1545" ht="14.25" customHeight="1">
      <c r="A1545" s="5"/>
      <c r="B1545" s="5"/>
      <c r="C1545" s="5" t="str">
        <f>IFERROR(__xludf.DUMMYFUNCTION("""COMPUTED_VALUE"""),"")</f>
        <v/>
      </c>
      <c r="D1545" s="5">
        <v>0.0</v>
      </c>
    </row>
    <row r="1546" ht="14.25" customHeight="1">
      <c r="A1546" s="5"/>
      <c r="B1546" s="5"/>
      <c r="C1546" s="5" t="str">
        <f>IFERROR(__xludf.DUMMYFUNCTION("""COMPUTED_VALUE"""),"")</f>
        <v/>
      </c>
      <c r="D1546" s="5">
        <v>0.0</v>
      </c>
    </row>
    <row r="1547" ht="14.25" customHeight="1">
      <c r="A1547" s="5"/>
      <c r="B1547" s="5"/>
      <c r="C1547" s="5" t="str">
        <f>IFERROR(__xludf.DUMMYFUNCTION("""COMPUTED_VALUE"""),"")</f>
        <v/>
      </c>
      <c r="D1547" s="5">
        <v>0.0</v>
      </c>
    </row>
    <row r="1548" ht="14.25" customHeight="1">
      <c r="A1548" s="5"/>
      <c r="B1548" s="5"/>
      <c r="C1548" s="5" t="str">
        <f>IFERROR(__xludf.DUMMYFUNCTION("""COMPUTED_VALUE"""),"")</f>
        <v/>
      </c>
      <c r="D1548" s="5">
        <v>0.0</v>
      </c>
    </row>
    <row r="1549" ht="14.25" customHeight="1">
      <c r="A1549" s="5"/>
      <c r="B1549" s="5"/>
      <c r="C1549" s="5" t="str">
        <f>IFERROR(__xludf.DUMMYFUNCTION("""COMPUTED_VALUE"""),"")</f>
        <v/>
      </c>
      <c r="D1549" s="5">
        <v>0.0</v>
      </c>
    </row>
    <row r="1550" ht="14.25" customHeight="1">
      <c r="A1550" s="5"/>
      <c r="B1550" s="5"/>
      <c r="C1550" s="5" t="str">
        <f>IFERROR(__xludf.DUMMYFUNCTION("""COMPUTED_VALUE"""),"")</f>
        <v/>
      </c>
      <c r="D1550" s="5">
        <v>0.0</v>
      </c>
    </row>
    <row r="1551" ht="14.25" customHeight="1">
      <c r="A1551" s="5"/>
      <c r="B1551" s="5"/>
      <c r="C1551" s="5" t="str">
        <f>IFERROR(__xludf.DUMMYFUNCTION("""COMPUTED_VALUE"""),"")</f>
        <v/>
      </c>
      <c r="D1551" s="5">
        <v>0.0</v>
      </c>
    </row>
    <row r="1552" ht="14.25" customHeight="1">
      <c r="A1552" s="5"/>
      <c r="B1552" s="5"/>
      <c r="C1552" s="5" t="str">
        <f>IFERROR(__xludf.DUMMYFUNCTION("""COMPUTED_VALUE"""),"")</f>
        <v/>
      </c>
      <c r="D1552" s="5">
        <v>0.0</v>
      </c>
    </row>
    <row r="1553" ht="14.25" customHeight="1">
      <c r="A1553" s="5"/>
      <c r="B1553" s="5"/>
      <c r="C1553" s="5" t="str">
        <f>IFERROR(__xludf.DUMMYFUNCTION("""COMPUTED_VALUE"""),"")</f>
        <v/>
      </c>
      <c r="D1553" s="5">
        <v>0.0</v>
      </c>
    </row>
    <row r="1554" ht="14.25" customHeight="1">
      <c r="A1554" s="5"/>
      <c r="B1554" s="5"/>
      <c r="C1554" s="5" t="str">
        <f>IFERROR(__xludf.DUMMYFUNCTION("""COMPUTED_VALUE"""),"")</f>
        <v/>
      </c>
      <c r="D1554" s="5">
        <v>0.0</v>
      </c>
    </row>
    <row r="1555" ht="14.25" customHeight="1">
      <c r="A1555" s="5"/>
      <c r="B1555" s="5"/>
      <c r="C1555" s="5" t="str">
        <f>IFERROR(__xludf.DUMMYFUNCTION("""COMPUTED_VALUE"""),"")</f>
        <v/>
      </c>
      <c r="D1555" s="5">
        <v>0.0</v>
      </c>
    </row>
    <row r="1556" ht="14.25" customHeight="1">
      <c r="A1556" s="5"/>
      <c r="B1556" s="5"/>
      <c r="C1556" s="5" t="str">
        <f>IFERROR(__xludf.DUMMYFUNCTION("""COMPUTED_VALUE"""),"")</f>
        <v/>
      </c>
      <c r="D1556" s="5">
        <v>0.0</v>
      </c>
    </row>
    <row r="1557" ht="14.25" customHeight="1">
      <c r="A1557" s="5"/>
      <c r="B1557" s="5"/>
      <c r="C1557" s="5" t="str">
        <f>IFERROR(__xludf.DUMMYFUNCTION("""COMPUTED_VALUE"""),"")</f>
        <v/>
      </c>
      <c r="D1557" s="5">
        <v>0.0</v>
      </c>
    </row>
    <row r="1558" ht="14.25" customHeight="1">
      <c r="A1558" s="5"/>
      <c r="B1558" s="5"/>
      <c r="C1558" s="5" t="str">
        <f>IFERROR(__xludf.DUMMYFUNCTION("""COMPUTED_VALUE"""),"")</f>
        <v/>
      </c>
      <c r="D1558" s="5">
        <v>0.0</v>
      </c>
    </row>
    <row r="1559" ht="14.25" customHeight="1">
      <c r="A1559" s="5"/>
      <c r="B1559" s="5"/>
      <c r="C1559" s="5" t="str">
        <f>IFERROR(__xludf.DUMMYFUNCTION("""COMPUTED_VALUE"""),"")</f>
        <v/>
      </c>
      <c r="D1559" s="5">
        <v>0.0</v>
      </c>
    </row>
    <row r="1560" ht="14.25" customHeight="1">
      <c r="A1560" s="5"/>
      <c r="B1560" s="5"/>
      <c r="C1560" s="5" t="str">
        <f>IFERROR(__xludf.DUMMYFUNCTION("""COMPUTED_VALUE"""),"")</f>
        <v/>
      </c>
      <c r="D1560" s="5">
        <v>0.0</v>
      </c>
    </row>
    <row r="1561" ht="14.25" customHeight="1">
      <c r="A1561" s="5"/>
      <c r="B1561" s="5"/>
      <c r="C1561" s="5" t="str">
        <f>IFERROR(__xludf.DUMMYFUNCTION("""COMPUTED_VALUE"""),"")</f>
        <v/>
      </c>
      <c r="D1561" s="5">
        <v>0.0</v>
      </c>
    </row>
    <row r="1562" ht="14.25" customHeight="1">
      <c r="A1562" s="5"/>
      <c r="B1562" s="5"/>
      <c r="C1562" s="5" t="str">
        <f>IFERROR(__xludf.DUMMYFUNCTION("""COMPUTED_VALUE"""),"")</f>
        <v/>
      </c>
      <c r="D1562" s="5">
        <v>0.0</v>
      </c>
    </row>
    <row r="1563" ht="14.25" customHeight="1">
      <c r="A1563" s="5"/>
      <c r="B1563" s="5"/>
      <c r="C1563" s="5" t="str">
        <f>IFERROR(__xludf.DUMMYFUNCTION("""COMPUTED_VALUE"""),"")</f>
        <v/>
      </c>
      <c r="D1563" s="5">
        <v>0.0</v>
      </c>
    </row>
    <row r="1564" ht="14.25" customHeight="1">
      <c r="A1564" s="5"/>
      <c r="B1564" s="5"/>
      <c r="C1564" s="5" t="str">
        <f>IFERROR(__xludf.DUMMYFUNCTION("""COMPUTED_VALUE"""),"")</f>
        <v/>
      </c>
      <c r="D1564" s="5">
        <v>0.0</v>
      </c>
    </row>
    <row r="1565" ht="14.25" customHeight="1">
      <c r="A1565" s="5"/>
      <c r="B1565" s="5"/>
      <c r="C1565" s="5" t="str">
        <f>IFERROR(__xludf.DUMMYFUNCTION("""COMPUTED_VALUE"""),"")</f>
        <v/>
      </c>
      <c r="D1565" s="5">
        <v>0.0</v>
      </c>
    </row>
    <row r="1566" ht="14.25" customHeight="1">
      <c r="A1566" s="5"/>
      <c r="B1566" s="5"/>
      <c r="C1566" s="5" t="str">
        <f>IFERROR(__xludf.DUMMYFUNCTION("""COMPUTED_VALUE"""),"")</f>
        <v/>
      </c>
      <c r="D1566" s="5">
        <v>0.0</v>
      </c>
    </row>
    <row r="1567" ht="14.25" customHeight="1">
      <c r="A1567" s="5"/>
      <c r="B1567" s="5"/>
      <c r="C1567" s="5" t="str">
        <f>IFERROR(__xludf.DUMMYFUNCTION("""COMPUTED_VALUE"""),"")</f>
        <v/>
      </c>
      <c r="D1567" s="5">
        <v>0.0</v>
      </c>
    </row>
    <row r="1568" ht="14.25" customHeight="1">
      <c r="A1568" s="5"/>
      <c r="B1568" s="5"/>
      <c r="C1568" s="5" t="str">
        <f>IFERROR(__xludf.DUMMYFUNCTION("""COMPUTED_VALUE"""),"")</f>
        <v/>
      </c>
      <c r="D1568" s="5">
        <v>0.0</v>
      </c>
    </row>
    <row r="1569" ht="14.25" customHeight="1">
      <c r="A1569" s="5"/>
      <c r="B1569" s="5"/>
      <c r="C1569" s="5" t="str">
        <f>IFERROR(__xludf.DUMMYFUNCTION("""COMPUTED_VALUE"""),"")</f>
        <v/>
      </c>
      <c r="D1569" s="5">
        <v>0.0</v>
      </c>
    </row>
    <row r="1570" ht="14.25" customHeight="1">
      <c r="A1570" s="5"/>
      <c r="B1570" s="5"/>
      <c r="C1570" s="5" t="str">
        <f>IFERROR(__xludf.DUMMYFUNCTION("""COMPUTED_VALUE"""),"")</f>
        <v/>
      </c>
      <c r="D1570" s="5">
        <v>0.0</v>
      </c>
    </row>
    <row r="1571" ht="14.25" customHeight="1">
      <c r="A1571" s="5"/>
      <c r="B1571" s="5"/>
      <c r="C1571" s="5" t="str">
        <f>IFERROR(__xludf.DUMMYFUNCTION("""COMPUTED_VALUE"""),"")</f>
        <v/>
      </c>
      <c r="D1571" s="5">
        <v>0.0</v>
      </c>
    </row>
    <row r="1572" ht="14.25" customHeight="1">
      <c r="A1572" s="5"/>
      <c r="B1572" s="5"/>
      <c r="C1572" s="5" t="str">
        <f>IFERROR(__xludf.DUMMYFUNCTION("""COMPUTED_VALUE"""),"")</f>
        <v/>
      </c>
      <c r="D1572" s="5">
        <v>0.0</v>
      </c>
    </row>
    <row r="1573" ht="14.25" customHeight="1">
      <c r="A1573" s="5"/>
      <c r="B1573" s="5"/>
      <c r="C1573" s="5" t="str">
        <f>IFERROR(__xludf.DUMMYFUNCTION("""COMPUTED_VALUE"""),"")</f>
        <v/>
      </c>
      <c r="D1573" s="5">
        <v>0.0</v>
      </c>
    </row>
    <row r="1574" ht="14.25" customHeight="1">
      <c r="A1574" s="5"/>
      <c r="B1574" s="5"/>
      <c r="C1574" s="5" t="str">
        <f>IFERROR(__xludf.DUMMYFUNCTION("""COMPUTED_VALUE"""),"")</f>
        <v/>
      </c>
      <c r="D1574" s="5">
        <v>0.0</v>
      </c>
    </row>
    <row r="1575" ht="14.25" customHeight="1">
      <c r="A1575" s="5"/>
      <c r="B1575" s="5"/>
      <c r="C1575" s="5" t="str">
        <f>IFERROR(__xludf.DUMMYFUNCTION("""COMPUTED_VALUE"""),"")</f>
        <v/>
      </c>
      <c r="D1575" s="5">
        <v>0.0</v>
      </c>
    </row>
    <row r="1576" ht="14.25" customHeight="1">
      <c r="A1576" s="5"/>
      <c r="B1576" s="5"/>
      <c r="C1576" s="5" t="str">
        <f>IFERROR(__xludf.DUMMYFUNCTION("""COMPUTED_VALUE"""),"")</f>
        <v/>
      </c>
      <c r="D1576" s="5">
        <v>0.0</v>
      </c>
    </row>
    <row r="1577" ht="14.25" customHeight="1">
      <c r="A1577" s="5"/>
      <c r="B1577" s="5"/>
      <c r="C1577" s="5" t="str">
        <f>IFERROR(__xludf.DUMMYFUNCTION("""COMPUTED_VALUE"""),"")</f>
        <v/>
      </c>
      <c r="D1577" s="5">
        <v>0.0</v>
      </c>
    </row>
    <row r="1578" ht="14.25" customHeight="1">
      <c r="A1578" s="5"/>
      <c r="B1578" s="5"/>
      <c r="C1578" s="5" t="str">
        <f>IFERROR(__xludf.DUMMYFUNCTION("""COMPUTED_VALUE"""),"")</f>
        <v/>
      </c>
      <c r="D1578" s="5">
        <v>0.0</v>
      </c>
    </row>
    <row r="1579" ht="14.25" customHeight="1">
      <c r="A1579" s="5"/>
      <c r="B1579" s="5"/>
      <c r="C1579" s="5" t="str">
        <f>IFERROR(__xludf.DUMMYFUNCTION("""COMPUTED_VALUE"""),"")</f>
        <v/>
      </c>
      <c r="D1579" s="5">
        <v>0.0</v>
      </c>
    </row>
    <row r="1580" ht="14.25" customHeight="1">
      <c r="A1580" s="5"/>
      <c r="B1580" s="5"/>
      <c r="C1580" s="5" t="str">
        <f>IFERROR(__xludf.DUMMYFUNCTION("""COMPUTED_VALUE"""),"")</f>
        <v/>
      </c>
      <c r="D1580" s="5">
        <v>0.0</v>
      </c>
    </row>
    <row r="1581" ht="14.25" customHeight="1">
      <c r="A1581" s="5"/>
      <c r="B1581" s="5"/>
      <c r="C1581" s="5" t="str">
        <f>IFERROR(__xludf.DUMMYFUNCTION("""COMPUTED_VALUE"""),"")</f>
        <v/>
      </c>
      <c r="D1581" s="5">
        <v>0.0</v>
      </c>
    </row>
    <row r="1582" ht="14.25" customHeight="1">
      <c r="A1582" s="5"/>
      <c r="B1582" s="5"/>
      <c r="C1582" s="5" t="str">
        <f>IFERROR(__xludf.DUMMYFUNCTION("""COMPUTED_VALUE"""),"")</f>
        <v/>
      </c>
      <c r="D1582" s="5">
        <v>0.0</v>
      </c>
    </row>
    <row r="1583" ht="14.25" customHeight="1">
      <c r="A1583" s="5"/>
      <c r="B1583" s="5"/>
      <c r="C1583" s="5" t="str">
        <f>IFERROR(__xludf.DUMMYFUNCTION("""COMPUTED_VALUE"""),"")</f>
        <v/>
      </c>
      <c r="D1583" s="5">
        <v>0.0</v>
      </c>
    </row>
    <row r="1584" ht="14.25" customHeight="1">
      <c r="A1584" s="5"/>
      <c r="B1584" s="5"/>
      <c r="C1584" s="5" t="str">
        <f>IFERROR(__xludf.DUMMYFUNCTION("""COMPUTED_VALUE"""),"")</f>
        <v/>
      </c>
      <c r="D1584" s="5">
        <v>0.0</v>
      </c>
    </row>
    <row r="1585" ht="14.25" customHeight="1">
      <c r="A1585" s="5"/>
      <c r="B1585" s="5"/>
      <c r="C1585" s="5" t="str">
        <f>IFERROR(__xludf.DUMMYFUNCTION("""COMPUTED_VALUE"""),"")</f>
        <v/>
      </c>
      <c r="D1585" s="5">
        <v>0.0</v>
      </c>
    </row>
    <row r="1586" ht="14.25" customHeight="1">
      <c r="A1586" s="5"/>
      <c r="B1586" s="5"/>
      <c r="C1586" s="5" t="str">
        <f>IFERROR(__xludf.DUMMYFUNCTION("""COMPUTED_VALUE"""),"")</f>
        <v/>
      </c>
      <c r="D1586" s="5">
        <v>0.0</v>
      </c>
    </row>
    <row r="1587" ht="14.25" customHeight="1">
      <c r="A1587" s="5"/>
      <c r="B1587" s="5"/>
      <c r="C1587" s="5" t="str">
        <f>IFERROR(__xludf.DUMMYFUNCTION("""COMPUTED_VALUE"""),"")</f>
        <v/>
      </c>
      <c r="D1587" s="5">
        <v>0.0</v>
      </c>
    </row>
    <row r="1588" ht="14.25" customHeight="1">
      <c r="A1588" s="5"/>
      <c r="B1588" s="5"/>
      <c r="C1588" s="5" t="str">
        <f>IFERROR(__xludf.DUMMYFUNCTION("""COMPUTED_VALUE"""),"")</f>
        <v/>
      </c>
      <c r="D1588" s="5">
        <v>0.0</v>
      </c>
    </row>
    <row r="1589" ht="14.25" customHeight="1">
      <c r="A1589" s="5"/>
      <c r="B1589" s="5"/>
      <c r="C1589" s="5" t="str">
        <f>IFERROR(__xludf.DUMMYFUNCTION("""COMPUTED_VALUE"""),"")</f>
        <v/>
      </c>
      <c r="D1589" s="5">
        <v>0.0</v>
      </c>
    </row>
    <row r="1590" ht="14.25" customHeight="1">
      <c r="A1590" s="5"/>
      <c r="B1590" s="5"/>
      <c r="C1590" s="5" t="str">
        <f>IFERROR(__xludf.DUMMYFUNCTION("""COMPUTED_VALUE"""),"")</f>
        <v/>
      </c>
      <c r="D1590" s="5">
        <v>0.0</v>
      </c>
    </row>
    <row r="1591" ht="14.25" customHeight="1">
      <c r="A1591" s="5"/>
      <c r="B1591" s="5"/>
      <c r="C1591" s="5" t="str">
        <f>IFERROR(__xludf.DUMMYFUNCTION("""COMPUTED_VALUE"""),"")</f>
        <v/>
      </c>
      <c r="D1591" s="5">
        <v>0.0</v>
      </c>
    </row>
    <row r="1592" ht="14.25" customHeight="1">
      <c r="A1592" s="5"/>
      <c r="B1592" s="5"/>
      <c r="C1592" s="5" t="str">
        <f>IFERROR(__xludf.DUMMYFUNCTION("""COMPUTED_VALUE"""),"")</f>
        <v/>
      </c>
      <c r="D1592" s="5">
        <v>0.0</v>
      </c>
    </row>
    <row r="1593" ht="14.25" customHeight="1">
      <c r="A1593" s="5"/>
      <c r="B1593" s="5"/>
      <c r="C1593" s="5" t="str">
        <f>IFERROR(__xludf.DUMMYFUNCTION("""COMPUTED_VALUE"""),"")</f>
        <v/>
      </c>
      <c r="D1593" s="5">
        <v>0.0</v>
      </c>
    </row>
    <row r="1594" ht="14.25" customHeight="1">
      <c r="A1594" s="5"/>
      <c r="B1594" s="5"/>
      <c r="C1594" s="5" t="str">
        <f>IFERROR(__xludf.DUMMYFUNCTION("""COMPUTED_VALUE"""),"")</f>
        <v/>
      </c>
      <c r="D1594" s="5">
        <v>0.0</v>
      </c>
    </row>
    <row r="1595" ht="14.25" customHeight="1">
      <c r="A1595" s="5"/>
      <c r="B1595" s="5"/>
      <c r="C1595" s="5" t="str">
        <f>IFERROR(__xludf.DUMMYFUNCTION("""COMPUTED_VALUE"""),"")</f>
        <v/>
      </c>
      <c r="D1595" s="5">
        <v>0.0</v>
      </c>
    </row>
    <row r="1596" ht="14.25" customHeight="1">
      <c r="A1596" s="5"/>
      <c r="B1596" s="5"/>
      <c r="C1596" s="5" t="str">
        <f>IFERROR(__xludf.DUMMYFUNCTION("""COMPUTED_VALUE"""),"")</f>
        <v/>
      </c>
      <c r="D1596" s="5">
        <v>0.0</v>
      </c>
    </row>
    <row r="1597" ht="14.25" customHeight="1">
      <c r="A1597" s="5"/>
      <c r="B1597" s="5"/>
      <c r="C1597" s="5" t="str">
        <f>IFERROR(__xludf.DUMMYFUNCTION("""COMPUTED_VALUE"""),"")</f>
        <v/>
      </c>
      <c r="D1597" s="5">
        <v>0.0</v>
      </c>
    </row>
    <row r="1598" ht="14.25" customHeight="1">
      <c r="A1598" s="5"/>
      <c r="B1598" s="5"/>
      <c r="C1598" s="5" t="str">
        <f>IFERROR(__xludf.DUMMYFUNCTION("""COMPUTED_VALUE"""),"")</f>
        <v/>
      </c>
      <c r="D1598" s="5">
        <v>0.0</v>
      </c>
    </row>
    <row r="1599" ht="14.25" customHeight="1">
      <c r="A1599" s="5"/>
      <c r="B1599" s="5"/>
      <c r="C1599" s="5" t="str">
        <f>IFERROR(__xludf.DUMMYFUNCTION("""COMPUTED_VALUE"""),"")</f>
        <v/>
      </c>
      <c r="D1599" s="5">
        <v>0.0</v>
      </c>
    </row>
    <row r="1600" ht="14.25" customHeight="1">
      <c r="A1600" s="5"/>
      <c r="B1600" s="5"/>
      <c r="C1600" s="5" t="str">
        <f>IFERROR(__xludf.DUMMYFUNCTION("""COMPUTED_VALUE"""),"")</f>
        <v/>
      </c>
      <c r="D1600" s="5">
        <v>0.0</v>
      </c>
    </row>
    <row r="1601" ht="14.25" customHeight="1">
      <c r="A1601" s="5"/>
      <c r="B1601" s="5"/>
      <c r="C1601" s="5" t="str">
        <f>IFERROR(__xludf.DUMMYFUNCTION("""COMPUTED_VALUE"""),"")</f>
        <v/>
      </c>
      <c r="D1601" s="5">
        <v>0.0</v>
      </c>
    </row>
    <row r="1602" ht="14.25" customHeight="1">
      <c r="A1602" s="5"/>
      <c r="B1602" s="5"/>
      <c r="C1602" s="5" t="str">
        <f>IFERROR(__xludf.DUMMYFUNCTION("""COMPUTED_VALUE"""),"")</f>
        <v/>
      </c>
      <c r="D1602" s="5">
        <v>0.0</v>
      </c>
    </row>
    <row r="1603" ht="14.25" customHeight="1">
      <c r="A1603" s="5"/>
      <c r="B1603" s="5"/>
      <c r="C1603" s="5" t="str">
        <f>IFERROR(__xludf.DUMMYFUNCTION("""COMPUTED_VALUE"""),"")</f>
        <v/>
      </c>
      <c r="D1603" s="5">
        <v>0.0</v>
      </c>
    </row>
    <row r="1604" ht="14.25" customHeight="1">
      <c r="A1604" s="5"/>
      <c r="B1604" s="5"/>
      <c r="C1604" s="5" t="str">
        <f>IFERROR(__xludf.DUMMYFUNCTION("""COMPUTED_VALUE"""),"")</f>
        <v/>
      </c>
      <c r="D1604" s="5">
        <v>0.0</v>
      </c>
    </row>
    <row r="1605" ht="14.25" customHeight="1">
      <c r="A1605" s="5"/>
      <c r="B1605" s="5"/>
      <c r="C1605" s="5" t="str">
        <f>IFERROR(__xludf.DUMMYFUNCTION("""COMPUTED_VALUE"""),"")</f>
        <v/>
      </c>
      <c r="D1605" s="5">
        <v>0.0</v>
      </c>
    </row>
    <row r="1606" ht="14.25" customHeight="1">
      <c r="A1606" s="5"/>
      <c r="B1606" s="5"/>
      <c r="C1606" s="5" t="str">
        <f>IFERROR(__xludf.DUMMYFUNCTION("""COMPUTED_VALUE"""),"")</f>
        <v/>
      </c>
      <c r="D1606" s="5">
        <v>0.0</v>
      </c>
    </row>
    <row r="1607" ht="14.25" customHeight="1">
      <c r="A1607" s="5"/>
      <c r="B1607" s="5"/>
      <c r="C1607" s="5" t="str">
        <f>IFERROR(__xludf.DUMMYFUNCTION("""COMPUTED_VALUE"""),"")</f>
        <v/>
      </c>
      <c r="D1607" s="5">
        <v>0.0</v>
      </c>
    </row>
    <row r="1608" ht="14.25" customHeight="1">
      <c r="A1608" s="5"/>
      <c r="B1608" s="5"/>
      <c r="C1608" s="5" t="str">
        <f>IFERROR(__xludf.DUMMYFUNCTION("""COMPUTED_VALUE"""),"")</f>
        <v/>
      </c>
      <c r="D1608" s="5">
        <v>0.0</v>
      </c>
    </row>
    <row r="1609" ht="14.25" customHeight="1">
      <c r="A1609" s="5"/>
      <c r="B1609" s="5"/>
      <c r="C1609" s="5" t="str">
        <f>IFERROR(__xludf.DUMMYFUNCTION("""COMPUTED_VALUE"""),"")</f>
        <v/>
      </c>
      <c r="D1609" s="5">
        <v>0.0</v>
      </c>
    </row>
    <row r="1610" ht="14.25" customHeight="1">
      <c r="A1610" s="5"/>
      <c r="B1610" s="5"/>
      <c r="C1610" s="5" t="str">
        <f>IFERROR(__xludf.DUMMYFUNCTION("""COMPUTED_VALUE"""),"")</f>
        <v/>
      </c>
      <c r="D1610" s="5">
        <v>0.0</v>
      </c>
    </row>
    <row r="1611" ht="14.25" customHeight="1">
      <c r="A1611" s="5"/>
      <c r="B1611" s="5"/>
      <c r="C1611" s="5" t="str">
        <f>IFERROR(__xludf.DUMMYFUNCTION("""COMPUTED_VALUE"""),"")</f>
        <v/>
      </c>
      <c r="D1611" s="5">
        <v>0.0</v>
      </c>
    </row>
    <row r="1612" ht="14.25" customHeight="1">
      <c r="A1612" s="5"/>
      <c r="B1612" s="5"/>
      <c r="C1612" s="5" t="str">
        <f>IFERROR(__xludf.DUMMYFUNCTION("""COMPUTED_VALUE"""),"")</f>
        <v/>
      </c>
      <c r="D1612" s="5">
        <v>0.0</v>
      </c>
    </row>
    <row r="1613" ht="14.25" customHeight="1">
      <c r="A1613" s="5"/>
      <c r="B1613" s="5"/>
      <c r="C1613" s="5" t="str">
        <f>IFERROR(__xludf.DUMMYFUNCTION("""COMPUTED_VALUE"""),"")</f>
        <v/>
      </c>
      <c r="D1613" s="5">
        <v>0.0</v>
      </c>
    </row>
    <row r="1614" ht="14.25" customHeight="1">
      <c r="A1614" s="5"/>
      <c r="B1614" s="5"/>
      <c r="C1614" s="5" t="str">
        <f>IFERROR(__xludf.DUMMYFUNCTION("""COMPUTED_VALUE"""),"")</f>
        <v/>
      </c>
      <c r="D1614" s="5">
        <v>0.0</v>
      </c>
    </row>
    <row r="1615" ht="14.25" customHeight="1">
      <c r="A1615" s="5"/>
      <c r="B1615" s="5"/>
      <c r="C1615" s="5" t="str">
        <f>IFERROR(__xludf.DUMMYFUNCTION("""COMPUTED_VALUE"""),"")</f>
        <v/>
      </c>
      <c r="D1615" s="5">
        <v>0.0</v>
      </c>
    </row>
    <row r="1616" ht="14.25" customHeight="1">
      <c r="A1616" s="5"/>
      <c r="B1616" s="5"/>
      <c r="C1616" s="5" t="str">
        <f>IFERROR(__xludf.DUMMYFUNCTION("""COMPUTED_VALUE"""),"")</f>
        <v/>
      </c>
      <c r="D1616" s="5">
        <v>0.0</v>
      </c>
    </row>
    <row r="1617" ht="14.25" customHeight="1">
      <c r="A1617" s="5"/>
      <c r="B1617" s="5"/>
      <c r="C1617" s="5" t="str">
        <f>IFERROR(__xludf.DUMMYFUNCTION("""COMPUTED_VALUE"""),"")</f>
        <v/>
      </c>
      <c r="D1617" s="5">
        <v>0.0</v>
      </c>
    </row>
    <row r="1618" ht="14.25" customHeight="1">
      <c r="A1618" s="5"/>
      <c r="B1618" s="5"/>
      <c r="C1618" s="5" t="str">
        <f>IFERROR(__xludf.DUMMYFUNCTION("""COMPUTED_VALUE"""),"")</f>
        <v/>
      </c>
      <c r="D1618" s="5">
        <v>0.0</v>
      </c>
    </row>
    <row r="1619" ht="14.25" customHeight="1">
      <c r="A1619" s="5"/>
      <c r="B1619" s="5"/>
      <c r="C1619" s="5" t="str">
        <f>IFERROR(__xludf.DUMMYFUNCTION("""COMPUTED_VALUE"""),"")</f>
        <v/>
      </c>
      <c r="D1619" s="5">
        <v>0.0</v>
      </c>
    </row>
    <row r="1620" ht="14.25" customHeight="1">
      <c r="A1620" s="5"/>
      <c r="B1620" s="5"/>
      <c r="C1620" s="5" t="str">
        <f>IFERROR(__xludf.DUMMYFUNCTION("""COMPUTED_VALUE"""),"")</f>
        <v/>
      </c>
      <c r="D1620" s="5">
        <v>0.0</v>
      </c>
    </row>
    <row r="1621" ht="14.25" customHeight="1">
      <c r="A1621" s="5"/>
      <c r="B1621" s="5"/>
      <c r="C1621" s="5" t="str">
        <f>IFERROR(__xludf.DUMMYFUNCTION("""COMPUTED_VALUE"""),"")</f>
        <v/>
      </c>
      <c r="D1621" s="5">
        <v>0.0</v>
      </c>
    </row>
    <row r="1622" ht="14.25" customHeight="1">
      <c r="A1622" s="5"/>
      <c r="B1622" s="5"/>
      <c r="C1622" s="5" t="str">
        <f>IFERROR(__xludf.DUMMYFUNCTION("""COMPUTED_VALUE"""),"")</f>
        <v/>
      </c>
      <c r="D1622" s="5">
        <v>0.0</v>
      </c>
    </row>
    <row r="1623" ht="14.25" customHeight="1">
      <c r="A1623" s="5"/>
      <c r="B1623" s="5"/>
      <c r="C1623" s="5" t="str">
        <f>IFERROR(__xludf.DUMMYFUNCTION("""COMPUTED_VALUE"""),"")</f>
        <v/>
      </c>
      <c r="D1623" s="5">
        <v>0.0</v>
      </c>
    </row>
    <row r="1624" ht="14.25" customHeight="1">
      <c r="A1624" s="5"/>
      <c r="B1624" s="5"/>
      <c r="C1624" s="5" t="str">
        <f>IFERROR(__xludf.DUMMYFUNCTION("""COMPUTED_VALUE"""),"")</f>
        <v/>
      </c>
      <c r="D1624" s="5">
        <v>0.0</v>
      </c>
    </row>
    <row r="1625" ht="14.25" customHeight="1">
      <c r="A1625" s="5"/>
      <c r="B1625" s="5"/>
      <c r="C1625" s="5" t="str">
        <f>IFERROR(__xludf.DUMMYFUNCTION("""COMPUTED_VALUE"""),"")</f>
        <v/>
      </c>
      <c r="D1625" s="5">
        <v>0.0</v>
      </c>
    </row>
    <row r="1626" ht="14.25" customHeight="1">
      <c r="A1626" s="5"/>
      <c r="B1626" s="5"/>
      <c r="C1626" s="5" t="str">
        <f>IFERROR(__xludf.DUMMYFUNCTION("""COMPUTED_VALUE"""),"")</f>
        <v/>
      </c>
      <c r="D1626" s="5">
        <v>0.0</v>
      </c>
    </row>
    <row r="1627" ht="14.25" customHeight="1">
      <c r="A1627" s="5"/>
      <c r="B1627" s="5"/>
      <c r="C1627" s="5" t="str">
        <f>IFERROR(__xludf.DUMMYFUNCTION("""COMPUTED_VALUE"""),"")</f>
        <v/>
      </c>
      <c r="D1627" s="5">
        <v>0.0</v>
      </c>
    </row>
    <row r="1628" ht="14.25" customHeight="1">
      <c r="A1628" s="5"/>
      <c r="B1628" s="5"/>
      <c r="C1628" s="5" t="str">
        <f>IFERROR(__xludf.DUMMYFUNCTION("""COMPUTED_VALUE"""),"")</f>
        <v/>
      </c>
      <c r="D1628" s="5">
        <v>0.0</v>
      </c>
    </row>
    <row r="1629" ht="14.25" customHeight="1">
      <c r="A1629" s="5"/>
      <c r="B1629" s="5"/>
      <c r="C1629" s="5" t="str">
        <f>IFERROR(__xludf.DUMMYFUNCTION("""COMPUTED_VALUE"""),"")</f>
        <v/>
      </c>
      <c r="D1629" s="5">
        <v>0.0</v>
      </c>
    </row>
    <row r="1630" ht="14.25" customHeight="1">
      <c r="A1630" s="5"/>
      <c r="B1630" s="5"/>
      <c r="C1630" s="5" t="str">
        <f>IFERROR(__xludf.DUMMYFUNCTION("""COMPUTED_VALUE"""),"")</f>
        <v/>
      </c>
      <c r="D1630" s="5">
        <v>0.0</v>
      </c>
    </row>
    <row r="1631" ht="14.25" customHeight="1">
      <c r="A1631" s="5"/>
      <c r="B1631" s="5"/>
      <c r="C1631" s="5" t="str">
        <f>IFERROR(__xludf.DUMMYFUNCTION("""COMPUTED_VALUE"""),"")</f>
        <v/>
      </c>
      <c r="D1631" s="5">
        <v>0.0</v>
      </c>
    </row>
    <row r="1632" ht="14.25" customHeight="1">
      <c r="A1632" s="5"/>
      <c r="B1632" s="5"/>
      <c r="C1632" s="5" t="str">
        <f>IFERROR(__xludf.DUMMYFUNCTION("""COMPUTED_VALUE"""),"")</f>
        <v/>
      </c>
      <c r="D1632" s="5">
        <v>0.0</v>
      </c>
    </row>
    <row r="1633" ht="14.25" customHeight="1">
      <c r="A1633" s="5"/>
      <c r="B1633" s="5"/>
      <c r="C1633" s="5" t="str">
        <f>IFERROR(__xludf.DUMMYFUNCTION("""COMPUTED_VALUE"""),"")</f>
        <v/>
      </c>
      <c r="D1633" s="5">
        <v>0.0</v>
      </c>
    </row>
    <row r="1634" ht="14.25" customHeight="1">
      <c r="A1634" s="5"/>
      <c r="B1634" s="5"/>
      <c r="C1634" s="5" t="str">
        <f>IFERROR(__xludf.DUMMYFUNCTION("""COMPUTED_VALUE"""),"")</f>
        <v/>
      </c>
      <c r="D1634" s="5">
        <v>0.0</v>
      </c>
    </row>
    <row r="1635" ht="14.25" customHeight="1">
      <c r="A1635" s="5"/>
      <c r="B1635" s="5"/>
      <c r="C1635" s="5" t="str">
        <f>IFERROR(__xludf.DUMMYFUNCTION("""COMPUTED_VALUE"""),"")</f>
        <v/>
      </c>
      <c r="D1635" s="5">
        <v>0.0</v>
      </c>
    </row>
    <row r="1636" ht="14.25" customHeight="1">
      <c r="A1636" s="5"/>
      <c r="B1636" s="5"/>
      <c r="C1636" s="5" t="str">
        <f>IFERROR(__xludf.DUMMYFUNCTION("""COMPUTED_VALUE"""),"")</f>
        <v/>
      </c>
      <c r="D1636" s="5">
        <v>0.0</v>
      </c>
    </row>
    <row r="1637" ht="14.25" customHeight="1">
      <c r="A1637" s="5"/>
      <c r="B1637" s="5"/>
      <c r="C1637" s="5" t="str">
        <f>IFERROR(__xludf.DUMMYFUNCTION("""COMPUTED_VALUE"""),"")</f>
        <v/>
      </c>
      <c r="D1637" s="5">
        <v>0.0</v>
      </c>
    </row>
    <row r="1638" ht="14.25" customHeight="1">
      <c r="A1638" s="5"/>
      <c r="B1638" s="5"/>
      <c r="C1638" s="5" t="str">
        <f>IFERROR(__xludf.DUMMYFUNCTION("""COMPUTED_VALUE"""),"")</f>
        <v/>
      </c>
      <c r="D1638" s="5">
        <v>0.0</v>
      </c>
    </row>
    <row r="1639" ht="14.25" customHeight="1">
      <c r="A1639" s="5"/>
      <c r="B1639" s="5"/>
      <c r="C1639" s="5" t="str">
        <f>IFERROR(__xludf.DUMMYFUNCTION("""COMPUTED_VALUE"""),"")</f>
        <v/>
      </c>
      <c r="D1639" s="5">
        <v>0.0</v>
      </c>
    </row>
    <row r="1640" ht="14.25" customHeight="1">
      <c r="A1640" s="5"/>
      <c r="B1640" s="5"/>
      <c r="C1640" s="5" t="str">
        <f>IFERROR(__xludf.DUMMYFUNCTION("""COMPUTED_VALUE"""),"")</f>
        <v/>
      </c>
      <c r="D1640" s="5">
        <v>0.0</v>
      </c>
    </row>
    <row r="1641" ht="14.25" customHeight="1">
      <c r="A1641" s="5"/>
      <c r="B1641" s="5"/>
      <c r="C1641" s="5" t="str">
        <f>IFERROR(__xludf.DUMMYFUNCTION("""COMPUTED_VALUE"""),"")</f>
        <v/>
      </c>
      <c r="D1641" s="5">
        <v>0.0</v>
      </c>
    </row>
    <row r="1642" ht="14.25" customHeight="1">
      <c r="A1642" s="5"/>
      <c r="B1642" s="5"/>
      <c r="C1642" s="5" t="str">
        <f>IFERROR(__xludf.DUMMYFUNCTION("""COMPUTED_VALUE"""),"")</f>
        <v/>
      </c>
      <c r="D1642" s="5">
        <v>0.0</v>
      </c>
    </row>
    <row r="1643" ht="14.25" customHeight="1">
      <c r="A1643" s="5"/>
      <c r="B1643" s="5"/>
      <c r="C1643" s="5" t="str">
        <f>IFERROR(__xludf.DUMMYFUNCTION("""COMPUTED_VALUE"""),"")</f>
        <v/>
      </c>
      <c r="D1643" s="5">
        <v>0.0</v>
      </c>
    </row>
    <row r="1644" ht="14.25" customHeight="1">
      <c r="A1644" s="5"/>
      <c r="B1644" s="5"/>
      <c r="C1644" s="5" t="str">
        <f>IFERROR(__xludf.DUMMYFUNCTION("""COMPUTED_VALUE"""),"")</f>
        <v/>
      </c>
      <c r="D1644" s="5">
        <v>0.0</v>
      </c>
    </row>
    <row r="1645" ht="14.25" customHeight="1">
      <c r="A1645" s="5"/>
      <c r="B1645" s="5"/>
      <c r="C1645" s="5" t="str">
        <f>IFERROR(__xludf.DUMMYFUNCTION("""COMPUTED_VALUE"""),"")</f>
        <v/>
      </c>
      <c r="D1645" s="5">
        <v>0.0</v>
      </c>
    </row>
    <row r="1646" ht="14.25" customHeight="1">
      <c r="A1646" s="5"/>
      <c r="B1646" s="5"/>
      <c r="C1646" s="5" t="str">
        <f>IFERROR(__xludf.DUMMYFUNCTION("""COMPUTED_VALUE"""),"")</f>
        <v/>
      </c>
      <c r="D1646" s="5">
        <v>0.0</v>
      </c>
    </row>
    <row r="1647" ht="14.25" customHeight="1">
      <c r="A1647" s="5"/>
      <c r="B1647" s="5"/>
      <c r="C1647" s="5" t="str">
        <f>IFERROR(__xludf.DUMMYFUNCTION("""COMPUTED_VALUE"""),"")</f>
        <v/>
      </c>
      <c r="D1647" s="5">
        <v>0.0</v>
      </c>
    </row>
    <row r="1648" ht="14.25" customHeight="1">
      <c r="A1648" s="5"/>
      <c r="B1648" s="5"/>
      <c r="C1648" s="5" t="str">
        <f>IFERROR(__xludf.DUMMYFUNCTION("""COMPUTED_VALUE"""),"")</f>
        <v/>
      </c>
      <c r="D1648" s="5">
        <v>0.0</v>
      </c>
    </row>
    <row r="1649" ht="14.25" customHeight="1">
      <c r="A1649" s="5"/>
      <c r="B1649" s="5"/>
      <c r="C1649" s="5" t="str">
        <f>IFERROR(__xludf.DUMMYFUNCTION("""COMPUTED_VALUE"""),"")</f>
        <v/>
      </c>
      <c r="D1649" s="5">
        <v>0.0</v>
      </c>
    </row>
    <row r="1650" ht="14.25" customHeight="1">
      <c r="A1650" s="5"/>
      <c r="B1650" s="5"/>
      <c r="C1650" s="5" t="str">
        <f>IFERROR(__xludf.DUMMYFUNCTION("""COMPUTED_VALUE"""),"")</f>
        <v/>
      </c>
      <c r="D1650" s="5">
        <v>0.0</v>
      </c>
    </row>
    <row r="1651" ht="14.25" customHeight="1">
      <c r="A1651" s="5"/>
      <c r="B1651" s="5"/>
      <c r="C1651" s="5" t="str">
        <f>IFERROR(__xludf.DUMMYFUNCTION("""COMPUTED_VALUE"""),"")</f>
        <v/>
      </c>
      <c r="D1651" s="5">
        <v>0.0</v>
      </c>
    </row>
    <row r="1652" ht="14.25" customHeight="1">
      <c r="A1652" s="5"/>
      <c r="B1652" s="5"/>
      <c r="C1652" s="5" t="str">
        <f>IFERROR(__xludf.DUMMYFUNCTION("""COMPUTED_VALUE"""),"")</f>
        <v/>
      </c>
      <c r="D1652" s="5">
        <v>0.0</v>
      </c>
    </row>
    <row r="1653" ht="14.25" customHeight="1">
      <c r="A1653" s="5"/>
      <c r="B1653" s="5"/>
      <c r="C1653" s="5" t="str">
        <f>IFERROR(__xludf.DUMMYFUNCTION("""COMPUTED_VALUE"""),"")</f>
        <v/>
      </c>
      <c r="D1653" s="5">
        <v>0.0</v>
      </c>
    </row>
    <row r="1654" ht="14.25" customHeight="1">
      <c r="A1654" s="5"/>
      <c r="B1654" s="5"/>
      <c r="C1654" s="5" t="str">
        <f>IFERROR(__xludf.DUMMYFUNCTION("""COMPUTED_VALUE"""),"")</f>
        <v/>
      </c>
      <c r="D1654" s="5">
        <v>0.0</v>
      </c>
    </row>
    <row r="1655" ht="14.25" customHeight="1">
      <c r="A1655" s="5"/>
      <c r="B1655" s="5"/>
      <c r="C1655" s="5" t="str">
        <f>IFERROR(__xludf.DUMMYFUNCTION("""COMPUTED_VALUE"""),"")</f>
        <v/>
      </c>
      <c r="D1655" s="5">
        <v>0.0</v>
      </c>
    </row>
    <row r="1656" ht="14.25" customHeight="1">
      <c r="A1656" s="5"/>
      <c r="B1656" s="5"/>
      <c r="C1656" s="5" t="str">
        <f>IFERROR(__xludf.DUMMYFUNCTION("""COMPUTED_VALUE"""),"")</f>
        <v/>
      </c>
      <c r="D1656" s="5">
        <v>0.0</v>
      </c>
    </row>
    <row r="1657" ht="14.25" customHeight="1">
      <c r="A1657" s="5"/>
      <c r="B1657" s="5"/>
      <c r="C1657" s="5" t="str">
        <f>IFERROR(__xludf.DUMMYFUNCTION("""COMPUTED_VALUE"""),"")</f>
        <v/>
      </c>
      <c r="D1657" s="5">
        <v>0.0</v>
      </c>
    </row>
    <row r="1658" ht="14.25" customHeight="1">
      <c r="A1658" s="5"/>
      <c r="B1658" s="5"/>
      <c r="C1658" s="5" t="str">
        <f>IFERROR(__xludf.DUMMYFUNCTION("""COMPUTED_VALUE"""),"")</f>
        <v/>
      </c>
      <c r="D1658" s="5">
        <v>0.0</v>
      </c>
    </row>
    <row r="1659" ht="14.25" customHeight="1">
      <c r="A1659" s="5"/>
      <c r="B1659" s="5"/>
      <c r="C1659" s="5" t="str">
        <f>IFERROR(__xludf.DUMMYFUNCTION("""COMPUTED_VALUE"""),"")</f>
        <v/>
      </c>
      <c r="D1659" s="5">
        <v>0.0</v>
      </c>
    </row>
    <row r="1660" ht="14.25" customHeight="1">
      <c r="A1660" s="5"/>
      <c r="B1660" s="5"/>
      <c r="C1660" s="5" t="str">
        <f>IFERROR(__xludf.DUMMYFUNCTION("""COMPUTED_VALUE"""),"")</f>
        <v/>
      </c>
      <c r="D1660" s="5">
        <v>0.0</v>
      </c>
    </row>
    <row r="1661" ht="14.25" customHeight="1">
      <c r="A1661" s="5"/>
      <c r="B1661" s="5"/>
      <c r="C1661" s="5" t="str">
        <f>IFERROR(__xludf.DUMMYFUNCTION("""COMPUTED_VALUE"""),"")</f>
        <v/>
      </c>
      <c r="D1661" s="5">
        <v>0.0</v>
      </c>
    </row>
    <row r="1662" ht="14.25" customHeight="1">
      <c r="A1662" s="5"/>
      <c r="B1662" s="5"/>
      <c r="C1662" s="5" t="str">
        <f>IFERROR(__xludf.DUMMYFUNCTION("""COMPUTED_VALUE"""),"")</f>
        <v/>
      </c>
      <c r="D1662" s="5">
        <v>0.0</v>
      </c>
    </row>
    <row r="1663" ht="14.25" customHeight="1">
      <c r="A1663" s="5"/>
      <c r="B1663" s="5"/>
      <c r="C1663" s="5" t="str">
        <f>IFERROR(__xludf.DUMMYFUNCTION("""COMPUTED_VALUE"""),"")</f>
        <v/>
      </c>
      <c r="D1663" s="5">
        <v>0.0</v>
      </c>
    </row>
    <row r="1664" ht="14.25" customHeight="1">
      <c r="A1664" s="5"/>
      <c r="B1664" s="5"/>
      <c r="C1664" s="5" t="str">
        <f>IFERROR(__xludf.DUMMYFUNCTION("""COMPUTED_VALUE"""),"")</f>
        <v/>
      </c>
      <c r="D1664" s="5">
        <v>0.0</v>
      </c>
    </row>
    <row r="1665" ht="14.25" customHeight="1">
      <c r="A1665" s="5"/>
      <c r="B1665" s="5"/>
      <c r="C1665" s="5" t="str">
        <f>IFERROR(__xludf.DUMMYFUNCTION("""COMPUTED_VALUE"""),"")</f>
        <v/>
      </c>
      <c r="D1665" s="5">
        <v>0.0</v>
      </c>
    </row>
    <row r="1666" ht="14.25" customHeight="1">
      <c r="A1666" s="5"/>
      <c r="B1666" s="5"/>
      <c r="C1666" s="5" t="str">
        <f>IFERROR(__xludf.DUMMYFUNCTION("""COMPUTED_VALUE"""),"")</f>
        <v/>
      </c>
      <c r="D1666" s="5">
        <v>0.0</v>
      </c>
    </row>
    <row r="1667" ht="14.25" customHeight="1">
      <c r="A1667" s="5"/>
      <c r="B1667" s="5"/>
      <c r="C1667" s="5" t="str">
        <f>IFERROR(__xludf.DUMMYFUNCTION("""COMPUTED_VALUE"""),"")</f>
        <v/>
      </c>
      <c r="D1667" s="5">
        <v>0.0</v>
      </c>
    </row>
    <row r="1668" ht="14.25" customHeight="1">
      <c r="A1668" s="5"/>
      <c r="B1668" s="5"/>
      <c r="C1668" s="5" t="str">
        <f>IFERROR(__xludf.DUMMYFUNCTION("""COMPUTED_VALUE"""),"")</f>
        <v/>
      </c>
      <c r="D1668" s="5">
        <v>0.0</v>
      </c>
    </row>
    <row r="1669" ht="14.25" customHeight="1">
      <c r="A1669" s="5"/>
      <c r="B1669" s="5"/>
      <c r="C1669" s="5" t="str">
        <f>IFERROR(__xludf.DUMMYFUNCTION("""COMPUTED_VALUE"""),"")</f>
        <v/>
      </c>
      <c r="D1669" s="5">
        <v>0.0</v>
      </c>
    </row>
    <row r="1670" ht="14.25" customHeight="1">
      <c r="A1670" s="5"/>
      <c r="B1670" s="5"/>
      <c r="C1670" s="5" t="str">
        <f>IFERROR(__xludf.DUMMYFUNCTION("""COMPUTED_VALUE"""),"")</f>
        <v/>
      </c>
      <c r="D1670" s="5">
        <v>0.0</v>
      </c>
    </row>
    <row r="1671" ht="14.25" customHeight="1">
      <c r="A1671" s="5"/>
      <c r="B1671" s="5"/>
      <c r="C1671" s="5" t="str">
        <f>IFERROR(__xludf.DUMMYFUNCTION("""COMPUTED_VALUE"""),"")</f>
        <v/>
      </c>
      <c r="D1671" s="5">
        <v>0.0</v>
      </c>
    </row>
    <row r="1672" ht="14.25" customHeight="1">
      <c r="A1672" s="5"/>
      <c r="B1672" s="5"/>
      <c r="C1672" s="5" t="str">
        <f>IFERROR(__xludf.DUMMYFUNCTION("""COMPUTED_VALUE"""),"")</f>
        <v/>
      </c>
      <c r="D1672" s="5">
        <v>0.0</v>
      </c>
    </row>
    <row r="1673" ht="14.25" customHeight="1">
      <c r="A1673" s="5"/>
      <c r="B1673" s="5"/>
      <c r="C1673" s="5" t="str">
        <f>IFERROR(__xludf.DUMMYFUNCTION("""COMPUTED_VALUE"""),"")</f>
        <v/>
      </c>
      <c r="D1673" s="5">
        <v>0.0</v>
      </c>
    </row>
    <row r="1674" ht="14.25" customHeight="1">
      <c r="A1674" s="5"/>
      <c r="B1674" s="5"/>
      <c r="C1674" s="5" t="str">
        <f>IFERROR(__xludf.DUMMYFUNCTION("""COMPUTED_VALUE"""),"")</f>
        <v/>
      </c>
      <c r="D1674" s="5">
        <v>0.0</v>
      </c>
    </row>
    <row r="1675" ht="14.25" customHeight="1">
      <c r="A1675" s="5"/>
      <c r="B1675" s="5"/>
      <c r="C1675" s="5" t="str">
        <f>IFERROR(__xludf.DUMMYFUNCTION("""COMPUTED_VALUE"""),"")</f>
        <v/>
      </c>
      <c r="D1675" s="5">
        <v>0.0</v>
      </c>
    </row>
    <row r="1676" ht="14.25" customHeight="1">
      <c r="A1676" s="5"/>
      <c r="B1676" s="5"/>
      <c r="C1676" s="5" t="str">
        <f>IFERROR(__xludf.DUMMYFUNCTION("""COMPUTED_VALUE"""),"")</f>
        <v/>
      </c>
      <c r="D1676" s="5">
        <v>0.0</v>
      </c>
    </row>
    <row r="1677" ht="14.25" customHeight="1">
      <c r="A1677" s="5"/>
      <c r="B1677" s="5"/>
      <c r="C1677" s="5" t="str">
        <f>IFERROR(__xludf.DUMMYFUNCTION("""COMPUTED_VALUE"""),"")</f>
        <v/>
      </c>
      <c r="D1677" s="5">
        <v>0.0</v>
      </c>
    </row>
    <row r="1678" ht="14.25" customHeight="1">
      <c r="A1678" s="5"/>
      <c r="B1678" s="5"/>
      <c r="C1678" s="5" t="str">
        <f>IFERROR(__xludf.DUMMYFUNCTION("""COMPUTED_VALUE"""),"")</f>
        <v/>
      </c>
      <c r="D1678" s="5">
        <v>0.0</v>
      </c>
    </row>
    <row r="1679" ht="14.25" customHeight="1">
      <c r="A1679" s="5"/>
      <c r="B1679" s="5"/>
      <c r="C1679" s="5" t="str">
        <f>IFERROR(__xludf.DUMMYFUNCTION("""COMPUTED_VALUE"""),"")</f>
        <v/>
      </c>
      <c r="D1679" s="5">
        <v>0.0</v>
      </c>
    </row>
    <row r="1680" ht="14.25" customHeight="1">
      <c r="A1680" s="5"/>
      <c r="B1680" s="5"/>
      <c r="C1680" s="5" t="str">
        <f>IFERROR(__xludf.DUMMYFUNCTION("""COMPUTED_VALUE"""),"")</f>
        <v/>
      </c>
      <c r="D1680" s="5">
        <v>0.0</v>
      </c>
    </row>
    <row r="1681" ht="14.25" customHeight="1">
      <c r="A1681" s="5"/>
      <c r="B1681" s="5"/>
      <c r="C1681" s="5" t="str">
        <f>IFERROR(__xludf.DUMMYFUNCTION("""COMPUTED_VALUE"""),"")</f>
        <v/>
      </c>
      <c r="D1681" s="5">
        <v>0.0</v>
      </c>
    </row>
    <row r="1682" ht="14.25" customHeight="1">
      <c r="A1682" s="5"/>
      <c r="B1682" s="5"/>
      <c r="C1682" s="5" t="str">
        <f>IFERROR(__xludf.DUMMYFUNCTION("""COMPUTED_VALUE"""),"")</f>
        <v/>
      </c>
      <c r="D1682" s="5">
        <v>0.0</v>
      </c>
    </row>
    <row r="1683" ht="14.25" customHeight="1">
      <c r="A1683" s="5"/>
      <c r="B1683" s="5"/>
      <c r="C1683" s="5" t="str">
        <f>IFERROR(__xludf.DUMMYFUNCTION("""COMPUTED_VALUE"""),"")</f>
        <v/>
      </c>
      <c r="D1683" s="5">
        <v>0.0</v>
      </c>
    </row>
    <row r="1684" ht="14.25" customHeight="1">
      <c r="A1684" s="5"/>
      <c r="B1684" s="5"/>
      <c r="C1684" s="5" t="str">
        <f>IFERROR(__xludf.DUMMYFUNCTION("""COMPUTED_VALUE"""),"")</f>
        <v/>
      </c>
      <c r="D1684" s="5">
        <v>0.0</v>
      </c>
    </row>
    <row r="1685" ht="14.25" customHeight="1">
      <c r="A1685" s="5"/>
      <c r="B1685" s="5"/>
      <c r="C1685" s="5" t="str">
        <f>IFERROR(__xludf.DUMMYFUNCTION("""COMPUTED_VALUE"""),"")</f>
        <v/>
      </c>
      <c r="D1685" s="5">
        <v>0.0</v>
      </c>
    </row>
    <row r="1686" ht="14.25" customHeight="1">
      <c r="A1686" s="5"/>
      <c r="B1686" s="5"/>
      <c r="C1686" s="5" t="str">
        <f>IFERROR(__xludf.DUMMYFUNCTION("""COMPUTED_VALUE"""),"")</f>
        <v/>
      </c>
      <c r="D1686" s="5">
        <v>0.0</v>
      </c>
    </row>
    <row r="1687" ht="14.25" customHeight="1">
      <c r="A1687" s="5"/>
      <c r="B1687" s="5"/>
      <c r="C1687" s="5" t="str">
        <f>IFERROR(__xludf.DUMMYFUNCTION("""COMPUTED_VALUE"""),"")</f>
        <v/>
      </c>
      <c r="D1687" s="5">
        <v>0.0</v>
      </c>
    </row>
    <row r="1688" ht="14.25" customHeight="1">
      <c r="A1688" s="5"/>
      <c r="B1688" s="5"/>
      <c r="C1688" s="5" t="str">
        <f>IFERROR(__xludf.DUMMYFUNCTION("""COMPUTED_VALUE"""),"")</f>
        <v/>
      </c>
      <c r="D1688" s="5">
        <v>0.0</v>
      </c>
    </row>
    <row r="1689" ht="14.25" customHeight="1">
      <c r="A1689" s="5"/>
      <c r="B1689" s="5"/>
      <c r="C1689" s="5" t="str">
        <f>IFERROR(__xludf.DUMMYFUNCTION("""COMPUTED_VALUE"""),"")</f>
        <v/>
      </c>
      <c r="D1689" s="5">
        <v>0.0</v>
      </c>
    </row>
    <row r="1690" ht="14.25" customHeight="1">
      <c r="A1690" s="5"/>
      <c r="B1690" s="5"/>
      <c r="C1690" s="5" t="str">
        <f>IFERROR(__xludf.DUMMYFUNCTION("""COMPUTED_VALUE"""),"")</f>
        <v/>
      </c>
      <c r="D1690" s="5">
        <v>0.0</v>
      </c>
    </row>
    <row r="1691" ht="14.25" customHeight="1">
      <c r="A1691" s="5"/>
      <c r="B1691" s="5"/>
      <c r="C1691" s="5" t="str">
        <f>IFERROR(__xludf.DUMMYFUNCTION("""COMPUTED_VALUE"""),"")</f>
        <v/>
      </c>
      <c r="D1691" s="5">
        <v>0.0</v>
      </c>
    </row>
    <row r="1692" ht="14.25" customHeight="1">
      <c r="A1692" s="5"/>
      <c r="B1692" s="5"/>
      <c r="C1692" s="5" t="str">
        <f>IFERROR(__xludf.DUMMYFUNCTION("""COMPUTED_VALUE"""),"")</f>
        <v/>
      </c>
      <c r="D1692" s="5">
        <v>0.0</v>
      </c>
    </row>
    <row r="1693" ht="14.25" customHeight="1">
      <c r="A1693" s="5"/>
      <c r="B1693" s="5"/>
      <c r="C1693" s="5" t="str">
        <f>IFERROR(__xludf.DUMMYFUNCTION("""COMPUTED_VALUE"""),"")</f>
        <v/>
      </c>
      <c r="D1693" s="5">
        <v>0.0</v>
      </c>
    </row>
    <row r="1694" ht="14.25" customHeight="1">
      <c r="A1694" s="5"/>
      <c r="B1694" s="5"/>
      <c r="C1694" s="5" t="str">
        <f>IFERROR(__xludf.DUMMYFUNCTION("""COMPUTED_VALUE"""),"")</f>
        <v/>
      </c>
      <c r="D1694" s="5">
        <v>0.0</v>
      </c>
    </row>
    <row r="1695" ht="14.25" customHeight="1">
      <c r="A1695" s="5"/>
      <c r="B1695" s="5"/>
      <c r="C1695" s="5" t="str">
        <f>IFERROR(__xludf.DUMMYFUNCTION("""COMPUTED_VALUE"""),"")</f>
        <v/>
      </c>
      <c r="D1695" s="5">
        <v>0.0</v>
      </c>
    </row>
    <row r="1696" ht="14.25" customHeight="1">
      <c r="A1696" s="5"/>
      <c r="B1696" s="5"/>
      <c r="C1696" s="5" t="str">
        <f>IFERROR(__xludf.DUMMYFUNCTION("""COMPUTED_VALUE"""),"")</f>
        <v/>
      </c>
      <c r="D1696" s="5">
        <v>0.0</v>
      </c>
    </row>
    <row r="1697" ht="14.25" customHeight="1">
      <c r="A1697" s="5"/>
      <c r="B1697" s="5"/>
      <c r="C1697" s="5" t="str">
        <f>IFERROR(__xludf.DUMMYFUNCTION("""COMPUTED_VALUE"""),"")</f>
        <v/>
      </c>
      <c r="D1697" s="5">
        <v>0.0</v>
      </c>
    </row>
    <row r="1698" ht="14.25" customHeight="1">
      <c r="A1698" s="5"/>
      <c r="B1698" s="5"/>
      <c r="C1698" s="5" t="str">
        <f>IFERROR(__xludf.DUMMYFUNCTION("""COMPUTED_VALUE"""),"")</f>
        <v/>
      </c>
      <c r="D1698" s="5">
        <v>0.0</v>
      </c>
    </row>
    <row r="1699" ht="14.25" customHeight="1">
      <c r="A1699" s="5"/>
      <c r="B1699" s="5"/>
      <c r="C1699" s="5" t="str">
        <f>IFERROR(__xludf.DUMMYFUNCTION("""COMPUTED_VALUE"""),"")</f>
        <v/>
      </c>
      <c r="D1699" s="5">
        <v>0.0</v>
      </c>
    </row>
    <row r="1700" ht="14.25" customHeight="1">
      <c r="A1700" s="5"/>
      <c r="B1700" s="5"/>
      <c r="C1700" s="5" t="str">
        <f>IFERROR(__xludf.DUMMYFUNCTION("""COMPUTED_VALUE"""),"")</f>
        <v/>
      </c>
      <c r="D1700" s="5">
        <v>0.0</v>
      </c>
    </row>
    <row r="1701" ht="14.25" customHeight="1">
      <c r="A1701" s="5"/>
      <c r="B1701" s="5"/>
      <c r="C1701" s="5" t="str">
        <f>IFERROR(__xludf.DUMMYFUNCTION("""COMPUTED_VALUE"""),"")</f>
        <v/>
      </c>
      <c r="D1701" s="5">
        <v>0.0</v>
      </c>
    </row>
    <row r="1702" ht="14.25" customHeight="1">
      <c r="A1702" s="5"/>
      <c r="B1702" s="5"/>
      <c r="C1702" s="5" t="str">
        <f>IFERROR(__xludf.DUMMYFUNCTION("""COMPUTED_VALUE"""),"")</f>
        <v/>
      </c>
      <c r="D1702" s="5">
        <v>0.0</v>
      </c>
    </row>
    <row r="1703" ht="14.25" customHeight="1">
      <c r="A1703" s="5"/>
      <c r="B1703" s="5"/>
      <c r="C1703" s="5" t="str">
        <f>IFERROR(__xludf.DUMMYFUNCTION("""COMPUTED_VALUE"""),"")</f>
        <v/>
      </c>
      <c r="D1703" s="5">
        <v>0.0</v>
      </c>
    </row>
    <row r="1704" ht="14.25" customHeight="1">
      <c r="A1704" s="5"/>
      <c r="B1704" s="5"/>
      <c r="C1704" s="5" t="str">
        <f>IFERROR(__xludf.DUMMYFUNCTION("""COMPUTED_VALUE"""),"")</f>
        <v/>
      </c>
      <c r="D1704" s="5">
        <v>0.0</v>
      </c>
    </row>
    <row r="1705" ht="14.25" customHeight="1">
      <c r="A1705" s="5"/>
      <c r="B1705" s="5"/>
      <c r="C1705" s="5" t="str">
        <f>IFERROR(__xludf.DUMMYFUNCTION("""COMPUTED_VALUE"""),"")</f>
        <v/>
      </c>
      <c r="D1705" s="5">
        <v>0.0</v>
      </c>
    </row>
    <row r="1706" ht="14.25" customHeight="1">
      <c r="A1706" s="5"/>
      <c r="B1706" s="5"/>
      <c r="C1706" s="5" t="str">
        <f>IFERROR(__xludf.DUMMYFUNCTION("""COMPUTED_VALUE"""),"")</f>
        <v/>
      </c>
      <c r="D1706" s="5">
        <v>0.0</v>
      </c>
    </row>
    <row r="1707" ht="14.25" customHeight="1">
      <c r="A1707" s="5"/>
      <c r="B1707" s="5"/>
      <c r="C1707" s="5" t="str">
        <f>IFERROR(__xludf.DUMMYFUNCTION("""COMPUTED_VALUE"""),"")</f>
        <v/>
      </c>
      <c r="D1707" s="5">
        <v>0.0</v>
      </c>
    </row>
    <row r="1708" ht="14.25" customHeight="1">
      <c r="A1708" s="5"/>
      <c r="B1708" s="5"/>
      <c r="C1708" s="5" t="str">
        <f>IFERROR(__xludf.DUMMYFUNCTION("""COMPUTED_VALUE"""),"")</f>
        <v/>
      </c>
      <c r="D1708" s="5">
        <v>0.0</v>
      </c>
    </row>
    <row r="1709" ht="14.25" customHeight="1">
      <c r="A1709" s="5"/>
      <c r="B1709" s="5"/>
      <c r="C1709" s="5" t="str">
        <f>IFERROR(__xludf.DUMMYFUNCTION("""COMPUTED_VALUE"""),"")</f>
        <v/>
      </c>
      <c r="D1709" s="5">
        <v>0.0</v>
      </c>
    </row>
    <row r="1710" ht="14.25" customHeight="1">
      <c r="A1710" s="5"/>
      <c r="B1710" s="5"/>
      <c r="C1710" s="5" t="str">
        <f>IFERROR(__xludf.DUMMYFUNCTION("""COMPUTED_VALUE"""),"")</f>
        <v/>
      </c>
      <c r="D1710" s="5">
        <v>0.0</v>
      </c>
    </row>
    <row r="1711" ht="14.25" customHeight="1">
      <c r="A1711" s="5"/>
      <c r="B1711" s="5"/>
      <c r="C1711" s="5" t="str">
        <f>IFERROR(__xludf.DUMMYFUNCTION("""COMPUTED_VALUE"""),"")</f>
        <v/>
      </c>
      <c r="D1711" s="5">
        <v>0.0</v>
      </c>
    </row>
    <row r="1712" ht="14.25" customHeight="1">
      <c r="A1712" s="5"/>
      <c r="B1712" s="5"/>
      <c r="C1712" s="5" t="str">
        <f>IFERROR(__xludf.DUMMYFUNCTION("""COMPUTED_VALUE"""),"")</f>
        <v/>
      </c>
      <c r="D1712" s="5">
        <v>0.0</v>
      </c>
    </row>
    <row r="1713" ht="14.25" customHeight="1">
      <c r="A1713" s="5"/>
      <c r="B1713" s="5"/>
      <c r="C1713" s="5" t="str">
        <f>IFERROR(__xludf.DUMMYFUNCTION("""COMPUTED_VALUE"""),"")</f>
        <v/>
      </c>
      <c r="D1713" s="5">
        <v>0.0</v>
      </c>
    </row>
    <row r="1714" ht="14.25" customHeight="1">
      <c r="A1714" s="5"/>
      <c r="B1714" s="5"/>
      <c r="C1714" s="5" t="str">
        <f>IFERROR(__xludf.DUMMYFUNCTION("""COMPUTED_VALUE"""),"")</f>
        <v/>
      </c>
      <c r="D1714" s="5">
        <v>0.0</v>
      </c>
    </row>
    <row r="1715" ht="14.25" customHeight="1">
      <c r="A1715" s="5"/>
      <c r="B1715" s="5"/>
      <c r="C1715" s="5" t="str">
        <f>IFERROR(__xludf.DUMMYFUNCTION("""COMPUTED_VALUE"""),"")</f>
        <v/>
      </c>
      <c r="D1715" s="5">
        <v>0.0</v>
      </c>
    </row>
    <row r="1716" ht="14.25" customHeight="1">
      <c r="A1716" s="5"/>
      <c r="B1716" s="5"/>
      <c r="C1716" s="5" t="str">
        <f>IFERROR(__xludf.DUMMYFUNCTION("""COMPUTED_VALUE"""),"")</f>
        <v/>
      </c>
      <c r="D1716" s="5">
        <v>0.0</v>
      </c>
    </row>
    <row r="1717" ht="14.25" customHeight="1">
      <c r="A1717" s="5"/>
      <c r="B1717" s="5"/>
      <c r="C1717" s="5" t="str">
        <f>IFERROR(__xludf.DUMMYFUNCTION("""COMPUTED_VALUE"""),"")</f>
        <v/>
      </c>
      <c r="D1717" s="5">
        <v>0.0</v>
      </c>
    </row>
    <row r="1718" ht="14.25" customHeight="1">
      <c r="A1718" s="5"/>
      <c r="B1718" s="5"/>
      <c r="C1718" s="5" t="str">
        <f>IFERROR(__xludf.DUMMYFUNCTION("""COMPUTED_VALUE"""),"")</f>
        <v/>
      </c>
      <c r="D1718" s="5">
        <v>0.0</v>
      </c>
    </row>
    <row r="1719" ht="14.25" customHeight="1">
      <c r="A1719" s="5"/>
      <c r="B1719" s="5"/>
      <c r="C1719" s="5" t="str">
        <f>IFERROR(__xludf.DUMMYFUNCTION("""COMPUTED_VALUE"""),"")</f>
        <v/>
      </c>
      <c r="D1719" s="5">
        <v>0.0</v>
      </c>
    </row>
    <row r="1720" ht="14.25" customHeight="1">
      <c r="A1720" s="5"/>
      <c r="B1720" s="5"/>
      <c r="C1720" s="5" t="str">
        <f>IFERROR(__xludf.DUMMYFUNCTION("""COMPUTED_VALUE"""),"")</f>
        <v/>
      </c>
      <c r="D1720" s="5">
        <v>0.0</v>
      </c>
    </row>
    <row r="1721" ht="14.25" customHeight="1">
      <c r="A1721" s="5"/>
      <c r="B1721" s="5"/>
      <c r="C1721" s="5" t="str">
        <f>IFERROR(__xludf.DUMMYFUNCTION("""COMPUTED_VALUE"""),"")</f>
        <v/>
      </c>
      <c r="D1721" s="5">
        <v>0.0</v>
      </c>
    </row>
    <row r="1722" ht="14.25" customHeight="1">
      <c r="A1722" s="5"/>
      <c r="B1722" s="5"/>
      <c r="C1722" s="5" t="str">
        <f>IFERROR(__xludf.DUMMYFUNCTION("""COMPUTED_VALUE"""),"")</f>
        <v/>
      </c>
      <c r="D1722" s="5">
        <v>0.0</v>
      </c>
    </row>
    <row r="1723" ht="14.25" customHeight="1">
      <c r="A1723" s="5"/>
      <c r="B1723" s="5"/>
      <c r="C1723" s="5" t="str">
        <f>IFERROR(__xludf.DUMMYFUNCTION("""COMPUTED_VALUE"""),"")</f>
        <v/>
      </c>
      <c r="D1723" s="5">
        <v>0.0</v>
      </c>
    </row>
    <row r="1724" ht="14.25" customHeight="1">
      <c r="A1724" s="5"/>
      <c r="B1724" s="5"/>
      <c r="C1724" s="5" t="str">
        <f>IFERROR(__xludf.DUMMYFUNCTION("""COMPUTED_VALUE"""),"")</f>
        <v/>
      </c>
      <c r="D1724" s="5">
        <v>0.0</v>
      </c>
    </row>
    <row r="1725" ht="14.25" customHeight="1">
      <c r="A1725" s="5"/>
      <c r="B1725" s="5"/>
      <c r="C1725" s="5" t="str">
        <f>IFERROR(__xludf.DUMMYFUNCTION("""COMPUTED_VALUE"""),"")</f>
        <v/>
      </c>
      <c r="D1725" s="5">
        <v>0.0</v>
      </c>
    </row>
    <row r="1726" ht="14.25" customHeight="1">
      <c r="A1726" s="5"/>
      <c r="B1726" s="5"/>
      <c r="C1726" s="5" t="str">
        <f>IFERROR(__xludf.DUMMYFUNCTION("""COMPUTED_VALUE"""),"")</f>
        <v/>
      </c>
      <c r="D1726" s="5">
        <v>0.0</v>
      </c>
    </row>
    <row r="1727" ht="14.25" customHeight="1">
      <c r="A1727" s="5"/>
      <c r="B1727" s="5"/>
      <c r="C1727" s="5" t="str">
        <f>IFERROR(__xludf.DUMMYFUNCTION("""COMPUTED_VALUE"""),"")</f>
        <v/>
      </c>
      <c r="D1727" s="5">
        <v>0.0</v>
      </c>
    </row>
    <row r="1728" ht="14.25" customHeight="1">
      <c r="A1728" s="5"/>
      <c r="B1728" s="5"/>
      <c r="C1728" s="5" t="str">
        <f>IFERROR(__xludf.DUMMYFUNCTION("""COMPUTED_VALUE"""),"")</f>
        <v/>
      </c>
      <c r="D1728" s="5">
        <v>0.0</v>
      </c>
    </row>
    <row r="1729" ht="14.25" customHeight="1">
      <c r="A1729" s="5"/>
      <c r="B1729" s="5"/>
      <c r="C1729" s="5" t="str">
        <f>IFERROR(__xludf.DUMMYFUNCTION("""COMPUTED_VALUE"""),"")</f>
        <v/>
      </c>
      <c r="D1729" s="5">
        <v>0.0</v>
      </c>
    </row>
    <row r="1730" ht="14.25" customHeight="1">
      <c r="A1730" s="5"/>
      <c r="B1730" s="5"/>
      <c r="C1730" s="5" t="str">
        <f>IFERROR(__xludf.DUMMYFUNCTION("""COMPUTED_VALUE"""),"")</f>
        <v/>
      </c>
      <c r="D1730" s="5">
        <v>0.0</v>
      </c>
    </row>
    <row r="1731" ht="14.25" customHeight="1">
      <c r="A1731" s="5"/>
      <c r="B1731" s="5"/>
      <c r="C1731" s="5" t="str">
        <f>IFERROR(__xludf.DUMMYFUNCTION("""COMPUTED_VALUE"""),"")</f>
        <v/>
      </c>
      <c r="D1731" s="5">
        <v>0.0</v>
      </c>
    </row>
    <row r="1732" ht="14.25" customHeight="1">
      <c r="A1732" s="5"/>
      <c r="B1732" s="5"/>
      <c r="C1732" s="5" t="str">
        <f>IFERROR(__xludf.DUMMYFUNCTION("""COMPUTED_VALUE"""),"")</f>
        <v/>
      </c>
      <c r="D1732" s="5">
        <v>0.0</v>
      </c>
    </row>
    <row r="1733" ht="14.25" customHeight="1">
      <c r="A1733" s="5"/>
      <c r="B1733" s="5"/>
      <c r="C1733" s="5" t="str">
        <f>IFERROR(__xludf.DUMMYFUNCTION("""COMPUTED_VALUE"""),"")</f>
        <v/>
      </c>
      <c r="D1733" s="5">
        <v>0.0</v>
      </c>
    </row>
    <row r="1734" ht="14.25" customHeight="1">
      <c r="A1734" s="5"/>
      <c r="B1734" s="5"/>
      <c r="C1734" s="5" t="str">
        <f>IFERROR(__xludf.DUMMYFUNCTION("""COMPUTED_VALUE"""),"")</f>
        <v/>
      </c>
      <c r="D1734" s="5">
        <v>0.0</v>
      </c>
    </row>
    <row r="1735" ht="14.25" customHeight="1">
      <c r="A1735" s="5"/>
      <c r="B1735" s="5"/>
      <c r="C1735" s="5" t="str">
        <f>IFERROR(__xludf.DUMMYFUNCTION("""COMPUTED_VALUE"""),"")</f>
        <v/>
      </c>
      <c r="D1735" s="5">
        <v>0.0</v>
      </c>
    </row>
    <row r="1736" ht="14.25" customHeight="1">
      <c r="A1736" s="5"/>
      <c r="B1736" s="5"/>
      <c r="C1736" s="5" t="str">
        <f>IFERROR(__xludf.DUMMYFUNCTION("""COMPUTED_VALUE"""),"")</f>
        <v/>
      </c>
      <c r="D1736" s="5">
        <v>0.0</v>
      </c>
    </row>
    <row r="1737" ht="14.25" customHeight="1">
      <c r="A1737" s="5"/>
      <c r="B1737" s="5"/>
      <c r="C1737" s="5" t="str">
        <f>IFERROR(__xludf.DUMMYFUNCTION("""COMPUTED_VALUE"""),"")</f>
        <v/>
      </c>
      <c r="D1737" s="5">
        <v>0.0</v>
      </c>
    </row>
    <row r="1738" ht="14.25" customHeight="1">
      <c r="A1738" s="5"/>
      <c r="B1738" s="5"/>
      <c r="C1738" s="5" t="str">
        <f>IFERROR(__xludf.DUMMYFUNCTION("""COMPUTED_VALUE"""),"")</f>
        <v/>
      </c>
      <c r="D1738" s="5">
        <v>0.0</v>
      </c>
    </row>
    <row r="1739" ht="14.25" customHeight="1">
      <c r="A1739" s="5"/>
      <c r="B1739" s="5"/>
      <c r="C1739" s="5" t="str">
        <f>IFERROR(__xludf.DUMMYFUNCTION("""COMPUTED_VALUE"""),"")</f>
        <v/>
      </c>
      <c r="D1739" s="5">
        <v>0.0</v>
      </c>
    </row>
    <row r="1740" ht="14.25" customHeight="1">
      <c r="A1740" s="5"/>
      <c r="B1740" s="5"/>
      <c r="C1740" s="5" t="str">
        <f>IFERROR(__xludf.DUMMYFUNCTION("""COMPUTED_VALUE"""),"")</f>
        <v/>
      </c>
      <c r="D1740" s="5">
        <v>0.0</v>
      </c>
    </row>
    <row r="1741" ht="14.25" customHeight="1">
      <c r="A1741" s="5"/>
      <c r="B1741" s="5"/>
      <c r="C1741" s="5" t="str">
        <f>IFERROR(__xludf.DUMMYFUNCTION("""COMPUTED_VALUE"""),"")</f>
        <v/>
      </c>
      <c r="D1741" s="5">
        <v>0.0</v>
      </c>
    </row>
    <row r="1742" ht="14.25" customHeight="1">
      <c r="A1742" s="5"/>
      <c r="B1742" s="5"/>
      <c r="C1742" s="5" t="str">
        <f>IFERROR(__xludf.DUMMYFUNCTION("""COMPUTED_VALUE"""),"")</f>
        <v/>
      </c>
      <c r="D1742" s="5">
        <v>0.0</v>
      </c>
    </row>
    <row r="1743" ht="14.25" customHeight="1">
      <c r="A1743" s="5"/>
      <c r="B1743" s="5"/>
      <c r="C1743" s="5" t="str">
        <f>IFERROR(__xludf.DUMMYFUNCTION("""COMPUTED_VALUE"""),"")</f>
        <v/>
      </c>
      <c r="D1743" s="5">
        <v>0.0</v>
      </c>
    </row>
    <row r="1744" ht="14.25" customHeight="1">
      <c r="A1744" s="5"/>
      <c r="B1744" s="5"/>
      <c r="C1744" s="5" t="str">
        <f>IFERROR(__xludf.DUMMYFUNCTION("""COMPUTED_VALUE"""),"")</f>
        <v/>
      </c>
      <c r="D1744" s="5">
        <v>0.0</v>
      </c>
    </row>
    <row r="1745" ht="14.25" customHeight="1">
      <c r="A1745" s="5"/>
      <c r="B1745" s="5"/>
      <c r="C1745" s="5" t="str">
        <f>IFERROR(__xludf.DUMMYFUNCTION("""COMPUTED_VALUE"""),"")</f>
        <v/>
      </c>
      <c r="D1745" s="5">
        <v>0.0</v>
      </c>
    </row>
    <row r="1746" ht="14.25" customHeight="1">
      <c r="A1746" s="5"/>
      <c r="B1746" s="5"/>
      <c r="C1746" s="5" t="str">
        <f>IFERROR(__xludf.DUMMYFUNCTION("""COMPUTED_VALUE"""),"")</f>
        <v/>
      </c>
      <c r="D1746" s="5">
        <v>0.0</v>
      </c>
    </row>
    <row r="1747" ht="14.25" customHeight="1">
      <c r="A1747" s="5"/>
      <c r="B1747" s="5"/>
      <c r="C1747" s="5" t="str">
        <f>IFERROR(__xludf.DUMMYFUNCTION("""COMPUTED_VALUE"""),"")</f>
        <v/>
      </c>
      <c r="D1747" s="5">
        <v>0.0</v>
      </c>
    </row>
    <row r="1748" ht="14.25" customHeight="1">
      <c r="A1748" s="5"/>
      <c r="B1748" s="5"/>
      <c r="C1748" s="5" t="str">
        <f>IFERROR(__xludf.DUMMYFUNCTION("""COMPUTED_VALUE"""),"")</f>
        <v/>
      </c>
      <c r="D1748" s="5">
        <v>0.0</v>
      </c>
    </row>
    <row r="1749" ht="14.25" customHeight="1">
      <c r="A1749" s="5"/>
      <c r="B1749" s="5"/>
      <c r="C1749" s="5" t="str">
        <f>IFERROR(__xludf.DUMMYFUNCTION("""COMPUTED_VALUE"""),"")</f>
        <v/>
      </c>
      <c r="D1749" s="5">
        <v>0.0</v>
      </c>
    </row>
    <row r="1750" ht="14.25" customHeight="1">
      <c r="A1750" s="5"/>
      <c r="B1750" s="5"/>
      <c r="C1750" s="5" t="str">
        <f>IFERROR(__xludf.DUMMYFUNCTION("""COMPUTED_VALUE"""),"")</f>
        <v/>
      </c>
      <c r="D1750" s="5">
        <v>0.0</v>
      </c>
    </row>
    <row r="1751" ht="14.25" customHeight="1">
      <c r="A1751" s="5"/>
      <c r="B1751" s="5"/>
      <c r="C1751" s="5" t="str">
        <f>IFERROR(__xludf.DUMMYFUNCTION("""COMPUTED_VALUE"""),"")</f>
        <v/>
      </c>
      <c r="D1751" s="5">
        <v>0.0</v>
      </c>
    </row>
    <row r="1752" ht="14.25" customHeight="1">
      <c r="A1752" s="5"/>
      <c r="B1752" s="5"/>
      <c r="C1752" s="5" t="str">
        <f>IFERROR(__xludf.DUMMYFUNCTION("""COMPUTED_VALUE"""),"")</f>
        <v/>
      </c>
      <c r="D1752" s="5">
        <v>0.0</v>
      </c>
    </row>
    <row r="1753" ht="14.25" customHeight="1">
      <c r="A1753" s="5"/>
      <c r="B1753" s="5"/>
      <c r="C1753" s="5" t="str">
        <f>IFERROR(__xludf.DUMMYFUNCTION("""COMPUTED_VALUE"""),"")</f>
        <v/>
      </c>
      <c r="D1753" s="5">
        <v>0.0</v>
      </c>
    </row>
    <row r="1754" ht="14.25" customHeight="1">
      <c r="A1754" s="5"/>
      <c r="B1754" s="5"/>
      <c r="C1754" s="5" t="str">
        <f>IFERROR(__xludf.DUMMYFUNCTION("""COMPUTED_VALUE"""),"")</f>
        <v/>
      </c>
      <c r="D1754" s="5">
        <v>0.0</v>
      </c>
    </row>
    <row r="1755" ht="14.25" customHeight="1">
      <c r="A1755" s="5"/>
      <c r="B1755" s="5"/>
      <c r="C1755" s="5" t="str">
        <f>IFERROR(__xludf.DUMMYFUNCTION("""COMPUTED_VALUE"""),"")</f>
        <v/>
      </c>
      <c r="D1755" s="5">
        <v>0.0</v>
      </c>
    </row>
    <row r="1756" ht="14.25" customHeight="1">
      <c r="A1756" s="5"/>
      <c r="B1756" s="5"/>
      <c r="C1756" s="5" t="str">
        <f>IFERROR(__xludf.DUMMYFUNCTION("""COMPUTED_VALUE"""),"")</f>
        <v/>
      </c>
      <c r="D1756" s="5">
        <v>0.0</v>
      </c>
    </row>
    <row r="1757" ht="14.25" customHeight="1">
      <c r="A1757" s="5"/>
      <c r="B1757" s="5"/>
      <c r="C1757" s="5" t="str">
        <f>IFERROR(__xludf.DUMMYFUNCTION("""COMPUTED_VALUE"""),"")</f>
        <v/>
      </c>
      <c r="D1757" s="5">
        <v>0.0</v>
      </c>
    </row>
    <row r="1758" ht="14.25" customHeight="1">
      <c r="A1758" s="5"/>
      <c r="B1758" s="5"/>
      <c r="C1758" s="5" t="str">
        <f>IFERROR(__xludf.DUMMYFUNCTION("""COMPUTED_VALUE"""),"")</f>
        <v/>
      </c>
      <c r="D1758" s="5">
        <v>0.0</v>
      </c>
    </row>
    <row r="1759" ht="14.25" customHeight="1">
      <c r="A1759" s="5"/>
      <c r="B1759" s="5"/>
      <c r="C1759" s="5" t="str">
        <f>IFERROR(__xludf.DUMMYFUNCTION("""COMPUTED_VALUE"""),"")</f>
        <v/>
      </c>
      <c r="D1759" s="5">
        <v>0.0</v>
      </c>
    </row>
    <row r="1760" ht="14.25" customHeight="1">
      <c r="A1760" s="5"/>
      <c r="B1760" s="5"/>
      <c r="C1760" s="5" t="str">
        <f>IFERROR(__xludf.DUMMYFUNCTION("""COMPUTED_VALUE"""),"")</f>
        <v/>
      </c>
      <c r="D1760" s="5">
        <v>0.0</v>
      </c>
    </row>
    <row r="1761" ht="14.25" customHeight="1">
      <c r="A1761" s="5"/>
      <c r="B1761" s="5"/>
      <c r="C1761" s="5" t="str">
        <f>IFERROR(__xludf.DUMMYFUNCTION("""COMPUTED_VALUE"""),"")</f>
        <v/>
      </c>
      <c r="D1761" s="5">
        <v>0.0</v>
      </c>
    </row>
    <row r="1762" ht="14.25" customHeight="1">
      <c r="A1762" s="5"/>
      <c r="B1762" s="5"/>
      <c r="C1762" s="5" t="str">
        <f>IFERROR(__xludf.DUMMYFUNCTION("""COMPUTED_VALUE"""),"")</f>
        <v/>
      </c>
      <c r="D1762" s="5">
        <v>0.0</v>
      </c>
    </row>
    <row r="1763" ht="14.25" customHeight="1">
      <c r="A1763" s="5"/>
      <c r="B1763" s="5"/>
      <c r="C1763" s="5" t="str">
        <f>IFERROR(__xludf.DUMMYFUNCTION("""COMPUTED_VALUE"""),"")</f>
        <v/>
      </c>
      <c r="D1763" s="5">
        <v>0.0</v>
      </c>
    </row>
    <row r="1764" ht="14.25" customHeight="1">
      <c r="A1764" s="5"/>
      <c r="B1764" s="5"/>
      <c r="C1764" s="5" t="str">
        <f>IFERROR(__xludf.DUMMYFUNCTION("""COMPUTED_VALUE"""),"")</f>
        <v/>
      </c>
      <c r="D1764" s="5">
        <v>0.0</v>
      </c>
    </row>
    <row r="1765" ht="14.25" customHeight="1">
      <c r="A1765" s="5"/>
      <c r="B1765" s="5"/>
      <c r="C1765" s="5" t="str">
        <f>IFERROR(__xludf.DUMMYFUNCTION("""COMPUTED_VALUE"""),"")</f>
        <v/>
      </c>
      <c r="D1765" s="5">
        <v>0.0</v>
      </c>
    </row>
    <row r="1766" ht="14.25" customHeight="1">
      <c r="A1766" s="5"/>
      <c r="B1766" s="5"/>
      <c r="C1766" s="5" t="str">
        <f>IFERROR(__xludf.DUMMYFUNCTION("""COMPUTED_VALUE"""),"")</f>
        <v/>
      </c>
      <c r="D1766" s="5">
        <v>0.0</v>
      </c>
    </row>
    <row r="1767" ht="14.25" customHeight="1">
      <c r="A1767" s="5"/>
      <c r="B1767" s="5"/>
      <c r="C1767" s="5" t="str">
        <f>IFERROR(__xludf.DUMMYFUNCTION("""COMPUTED_VALUE"""),"")</f>
        <v/>
      </c>
      <c r="D1767" s="5">
        <v>0.0</v>
      </c>
    </row>
    <row r="1768" ht="14.25" customHeight="1">
      <c r="A1768" s="5"/>
      <c r="B1768" s="5"/>
      <c r="C1768" s="5" t="str">
        <f>IFERROR(__xludf.DUMMYFUNCTION("""COMPUTED_VALUE"""),"")</f>
        <v/>
      </c>
      <c r="D1768" s="5">
        <v>0.0</v>
      </c>
    </row>
    <row r="1769" ht="14.25" customHeight="1">
      <c r="A1769" s="5"/>
      <c r="B1769" s="5"/>
      <c r="C1769" s="5" t="str">
        <f>IFERROR(__xludf.DUMMYFUNCTION("""COMPUTED_VALUE"""),"")</f>
        <v/>
      </c>
      <c r="D1769" s="5">
        <v>0.0</v>
      </c>
    </row>
    <row r="1770" ht="14.25" customHeight="1">
      <c r="A1770" s="5"/>
      <c r="B1770" s="5"/>
      <c r="C1770" s="5" t="str">
        <f>IFERROR(__xludf.DUMMYFUNCTION("""COMPUTED_VALUE"""),"")</f>
        <v/>
      </c>
      <c r="D1770" s="5">
        <v>0.0</v>
      </c>
    </row>
    <row r="1771" ht="14.25" customHeight="1">
      <c r="A1771" s="5"/>
      <c r="B1771" s="5"/>
      <c r="C1771" s="5" t="str">
        <f>IFERROR(__xludf.DUMMYFUNCTION("""COMPUTED_VALUE"""),"")</f>
        <v/>
      </c>
      <c r="D1771" s="5">
        <v>0.0</v>
      </c>
    </row>
    <row r="1772" ht="14.25" customHeight="1">
      <c r="A1772" s="5"/>
      <c r="B1772" s="5"/>
      <c r="C1772" s="5" t="str">
        <f>IFERROR(__xludf.DUMMYFUNCTION("""COMPUTED_VALUE"""),"")</f>
        <v/>
      </c>
      <c r="D1772" s="5">
        <v>0.0</v>
      </c>
    </row>
    <row r="1773" ht="14.25" customHeight="1">
      <c r="A1773" s="5"/>
      <c r="B1773" s="5"/>
      <c r="C1773" s="5" t="str">
        <f>IFERROR(__xludf.DUMMYFUNCTION("""COMPUTED_VALUE"""),"")</f>
        <v/>
      </c>
      <c r="D1773" s="5">
        <v>0.0</v>
      </c>
    </row>
    <row r="1774" ht="14.25" customHeight="1">
      <c r="A1774" s="5"/>
      <c r="B1774" s="5"/>
      <c r="C1774" s="5" t="str">
        <f>IFERROR(__xludf.DUMMYFUNCTION("""COMPUTED_VALUE"""),"")</f>
        <v/>
      </c>
      <c r="D1774" s="5">
        <v>0.0</v>
      </c>
    </row>
    <row r="1775" ht="14.25" customHeight="1">
      <c r="A1775" s="5"/>
      <c r="B1775" s="5"/>
      <c r="C1775" s="5" t="str">
        <f>IFERROR(__xludf.DUMMYFUNCTION("""COMPUTED_VALUE"""),"")</f>
        <v/>
      </c>
      <c r="D1775" s="5">
        <v>0.0</v>
      </c>
    </row>
    <row r="1776" ht="14.25" customHeight="1">
      <c r="A1776" s="5"/>
      <c r="B1776" s="5"/>
      <c r="C1776" s="5" t="str">
        <f>IFERROR(__xludf.DUMMYFUNCTION("""COMPUTED_VALUE"""),"")</f>
        <v/>
      </c>
      <c r="D1776" s="5">
        <v>0.0</v>
      </c>
    </row>
    <row r="1777" ht="14.25" customHeight="1">
      <c r="A1777" s="5"/>
      <c r="B1777" s="5"/>
      <c r="C1777" s="5" t="str">
        <f>IFERROR(__xludf.DUMMYFUNCTION("""COMPUTED_VALUE"""),"")</f>
        <v/>
      </c>
      <c r="D1777" s="5">
        <v>0.0</v>
      </c>
    </row>
    <row r="1778" ht="14.25" customHeight="1">
      <c r="A1778" s="5"/>
      <c r="B1778" s="5"/>
      <c r="C1778" s="5" t="str">
        <f>IFERROR(__xludf.DUMMYFUNCTION("""COMPUTED_VALUE"""),"")</f>
        <v/>
      </c>
      <c r="D1778" s="5">
        <v>0.0</v>
      </c>
    </row>
    <row r="1779" ht="14.25" customHeight="1">
      <c r="A1779" s="5"/>
      <c r="B1779" s="5"/>
      <c r="C1779" s="5" t="str">
        <f>IFERROR(__xludf.DUMMYFUNCTION("""COMPUTED_VALUE"""),"")</f>
        <v/>
      </c>
      <c r="D1779" s="5">
        <v>0.0</v>
      </c>
    </row>
    <row r="1780" ht="14.25" customHeight="1">
      <c r="A1780" s="5"/>
      <c r="B1780" s="5"/>
      <c r="C1780" s="5" t="str">
        <f>IFERROR(__xludf.DUMMYFUNCTION("""COMPUTED_VALUE"""),"")</f>
        <v/>
      </c>
      <c r="D1780" s="5">
        <v>0.0</v>
      </c>
    </row>
    <row r="1781" ht="14.25" customHeight="1">
      <c r="A1781" s="5"/>
      <c r="B1781" s="5"/>
      <c r="C1781" s="5" t="str">
        <f>IFERROR(__xludf.DUMMYFUNCTION("""COMPUTED_VALUE"""),"")</f>
        <v/>
      </c>
      <c r="D1781" s="5">
        <v>0.0</v>
      </c>
    </row>
    <row r="1782" ht="14.25" customHeight="1">
      <c r="A1782" s="5"/>
      <c r="B1782" s="5"/>
      <c r="C1782" s="5" t="str">
        <f>IFERROR(__xludf.DUMMYFUNCTION("""COMPUTED_VALUE"""),"")</f>
        <v/>
      </c>
      <c r="D1782" s="5">
        <v>0.0</v>
      </c>
    </row>
    <row r="1783" ht="14.25" customHeight="1">
      <c r="A1783" s="5"/>
      <c r="B1783" s="5"/>
      <c r="C1783" s="5" t="str">
        <f>IFERROR(__xludf.DUMMYFUNCTION("""COMPUTED_VALUE"""),"")</f>
        <v/>
      </c>
      <c r="D1783" s="5">
        <v>0.0</v>
      </c>
    </row>
    <row r="1784" ht="14.25" customHeight="1">
      <c r="A1784" s="5"/>
      <c r="B1784" s="5"/>
      <c r="C1784" s="5" t="str">
        <f>IFERROR(__xludf.DUMMYFUNCTION("""COMPUTED_VALUE"""),"")</f>
        <v/>
      </c>
      <c r="D1784" s="5">
        <v>0.0</v>
      </c>
    </row>
    <row r="1785" ht="14.25" customHeight="1">
      <c r="A1785" s="5"/>
      <c r="B1785" s="5"/>
      <c r="C1785" s="5" t="str">
        <f>IFERROR(__xludf.DUMMYFUNCTION("""COMPUTED_VALUE"""),"")</f>
        <v/>
      </c>
      <c r="D1785" s="5">
        <v>0.0</v>
      </c>
    </row>
    <row r="1786" ht="14.25" customHeight="1">
      <c r="A1786" s="5"/>
      <c r="B1786" s="5"/>
      <c r="C1786" s="5" t="str">
        <f>IFERROR(__xludf.DUMMYFUNCTION("""COMPUTED_VALUE"""),"")</f>
        <v/>
      </c>
      <c r="D1786" s="5">
        <v>0.0</v>
      </c>
    </row>
    <row r="1787" ht="14.25" customHeight="1">
      <c r="A1787" s="5"/>
      <c r="B1787" s="5"/>
      <c r="C1787" s="5" t="str">
        <f>IFERROR(__xludf.DUMMYFUNCTION("""COMPUTED_VALUE"""),"")</f>
        <v/>
      </c>
      <c r="D1787" s="5">
        <v>0.0</v>
      </c>
    </row>
    <row r="1788" ht="14.25" customHeight="1">
      <c r="A1788" s="5"/>
      <c r="B1788" s="5"/>
      <c r="C1788" s="5" t="str">
        <f>IFERROR(__xludf.DUMMYFUNCTION("""COMPUTED_VALUE"""),"")</f>
        <v/>
      </c>
      <c r="D1788" s="5">
        <v>0.0</v>
      </c>
    </row>
    <row r="1789" ht="14.25" customHeight="1">
      <c r="A1789" s="5"/>
      <c r="B1789" s="5"/>
      <c r="C1789" s="5" t="str">
        <f>IFERROR(__xludf.DUMMYFUNCTION("""COMPUTED_VALUE"""),"")</f>
        <v/>
      </c>
      <c r="D1789" s="5">
        <v>0.0</v>
      </c>
    </row>
    <row r="1790" ht="14.25" customHeight="1">
      <c r="A1790" s="5"/>
      <c r="B1790" s="5"/>
      <c r="C1790" s="5" t="str">
        <f>IFERROR(__xludf.DUMMYFUNCTION("""COMPUTED_VALUE"""),"")</f>
        <v/>
      </c>
      <c r="D1790" s="5">
        <v>0.0</v>
      </c>
    </row>
    <row r="1791" ht="14.25" customHeight="1">
      <c r="A1791" s="5"/>
      <c r="B1791" s="5"/>
      <c r="C1791" s="5" t="str">
        <f>IFERROR(__xludf.DUMMYFUNCTION("""COMPUTED_VALUE"""),"")</f>
        <v/>
      </c>
      <c r="D1791" s="5">
        <v>0.0</v>
      </c>
    </row>
    <row r="1792" ht="14.25" customHeight="1">
      <c r="A1792" s="5"/>
      <c r="B1792" s="5"/>
      <c r="C1792" s="5" t="str">
        <f>IFERROR(__xludf.DUMMYFUNCTION("""COMPUTED_VALUE"""),"")</f>
        <v/>
      </c>
      <c r="D1792" s="5">
        <v>0.0</v>
      </c>
    </row>
    <row r="1793" ht="14.25" customHeight="1">
      <c r="A1793" s="5"/>
      <c r="B1793" s="5"/>
      <c r="C1793" s="5" t="str">
        <f>IFERROR(__xludf.DUMMYFUNCTION("""COMPUTED_VALUE"""),"")</f>
        <v/>
      </c>
      <c r="D1793" s="5">
        <v>0.0</v>
      </c>
    </row>
    <row r="1794" ht="14.25" customHeight="1">
      <c r="A1794" s="5"/>
      <c r="B1794" s="5"/>
      <c r="C1794" s="5" t="str">
        <f>IFERROR(__xludf.DUMMYFUNCTION("""COMPUTED_VALUE"""),"")</f>
        <v/>
      </c>
      <c r="D1794" s="5">
        <v>0.0</v>
      </c>
    </row>
    <row r="1795" ht="14.25" customHeight="1">
      <c r="A1795" s="5"/>
      <c r="B1795" s="5"/>
      <c r="C1795" s="5" t="str">
        <f>IFERROR(__xludf.DUMMYFUNCTION("""COMPUTED_VALUE"""),"")</f>
        <v/>
      </c>
      <c r="D1795" s="5">
        <v>0.0</v>
      </c>
    </row>
    <row r="1796" ht="14.25" customHeight="1">
      <c r="A1796" s="5"/>
      <c r="B1796" s="5"/>
      <c r="C1796" s="5" t="str">
        <f>IFERROR(__xludf.DUMMYFUNCTION("""COMPUTED_VALUE"""),"")</f>
        <v/>
      </c>
      <c r="D1796" s="5">
        <v>0.0</v>
      </c>
    </row>
    <row r="1797" ht="14.25" customHeight="1">
      <c r="A1797" s="5"/>
      <c r="B1797" s="5"/>
      <c r="C1797" s="5" t="str">
        <f>IFERROR(__xludf.DUMMYFUNCTION("""COMPUTED_VALUE"""),"")</f>
        <v/>
      </c>
      <c r="D1797" s="5">
        <v>0.0</v>
      </c>
    </row>
    <row r="1798" ht="14.25" customHeight="1">
      <c r="A1798" s="5"/>
      <c r="B1798" s="5"/>
      <c r="C1798" s="5" t="str">
        <f>IFERROR(__xludf.DUMMYFUNCTION("""COMPUTED_VALUE"""),"")</f>
        <v/>
      </c>
      <c r="D1798" s="5">
        <v>0.0</v>
      </c>
    </row>
    <row r="1799" ht="14.25" customHeight="1">
      <c r="A1799" s="5"/>
      <c r="B1799" s="5"/>
      <c r="C1799" s="5" t="str">
        <f>IFERROR(__xludf.DUMMYFUNCTION("""COMPUTED_VALUE"""),"")</f>
        <v/>
      </c>
      <c r="D1799" s="5">
        <v>0.0</v>
      </c>
    </row>
    <row r="1800" ht="14.25" customHeight="1">
      <c r="A1800" s="5"/>
      <c r="B1800" s="5"/>
      <c r="C1800" s="5" t="str">
        <f>IFERROR(__xludf.DUMMYFUNCTION("""COMPUTED_VALUE"""),"")</f>
        <v/>
      </c>
      <c r="D1800" s="5">
        <v>0.0</v>
      </c>
    </row>
    <row r="1801" ht="14.25" customHeight="1">
      <c r="A1801" s="5"/>
      <c r="B1801" s="5"/>
      <c r="C1801" s="5" t="str">
        <f>IFERROR(__xludf.DUMMYFUNCTION("""COMPUTED_VALUE"""),"")</f>
        <v/>
      </c>
      <c r="D1801" s="5">
        <v>0.0</v>
      </c>
    </row>
    <row r="1802" ht="14.25" customHeight="1">
      <c r="A1802" s="5"/>
      <c r="B1802" s="5"/>
      <c r="C1802" s="5" t="str">
        <f>IFERROR(__xludf.DUMMYFUNCTION("""COMPUTED_VALUE"""),"")</f>
        <v/>
      </c>
      <c r="D1802" s="5">
        <v>0.0</v>
      </c>
    </row>
    <row r="1803" ht="14.25" customHeight="1">
      <c r="A1803" s="5"/>
      <c r="B1803" s="5"/>
      <c r="C1803" s="5" t="str">
        <f>IFERROR(__xludf.DUMMYFUNCTION("""COMPUTED_VALUE"""),"")</f>
        <v/>
      </c>
      <c r="D1803" s="5">
        <v>0.0</v>
      </c>
    </row>
    <row r="1804" ht="14.25" customHeight="1">
      <c r="A1804" s="5"/>
      <c r="B1804" s="5"/>
      <c r="C1804" s="5" t="str">
        <f>IFERROR(__xludf.DUMMYFUNCTION("""COMPUTED_VALUE"""),"")</f>
        <v/>
      </c>
      <c r="D1804" s="5">
        <v>0.0</v>
      </c>
    </row>
    <row r="1805" ht="14.25" customHeight="1">
      <c r="A1805" s="5"/>
      <c r="B1805" s="5"/>
      <c r="C1805" s="5" t="str">
        <f>IFERROR(__xludf.DUMMYFUNCTION("""COMPUTED_VALUE"""),"")</f>
        <v/>
      </c>
      <c r="D1805" s="5">
        <v>0.0</v>
      </c>
    </row>
    <row r="1806" ht="14.25" customHeight="1">
      <c r="A1806" s="5"/>
      <c r="B1806" s="5"/>
      <c r="C1806" s="5" t="str">
        <f>IFERROR(__xludf.DUMMYFUNCTION("""COMPUTED_VALUE"""),"")</f>
        <v/>
      </c>
      <c r="D1806" s="5">
        <v>0.0</v>
      </c>
    </row>
    <row r="1807" ht="14.25" customHeight="1">
      <c r="A1807" s="5"/>
      <c r="B1807" s="5"/>
      <c r="C1807" s="5" t="str">
        <f>IFERROR(__xludf.DUMMYFUNCTION("""COMPUTED_VALUE"""),"")</f>
        <v/>
      </c>
      <c r="D1807" s="5">
        <v>0.0</v>
      </c>
    </row>
    <row r="1808" ht="14.25" customHeight="1">
      <c r="A1808" s="5"/>
      <c r="B1808" s="5"/>
      <c r="C1808" s="5" t="str">
        <f>IFERROR(__xludf.DUMMYFUNCTION("""COMPUTED_VALUE"""),"")</f>
        <v/>
      </c>
      <c r="D1808" s="5">
        <v>0.0</v>
      </c>
    </row>
    <row r="1809" ht="14.25" customHeight="1">
      <c r="A1809" s="5"/>
      <c r="B1809" s="5"/>
      <c r="C1809" s="5" t="str">
        <f>IFERROR(__xludf.DUMMYFUNCTION("""COMPUTED_VALUE"""),"")</f>
        <v/>
      </c>
      <c r="D1809" s="5">
        <v>0.0</v>
      </c>
    </row>
    <row r="1810" ht="14.25" customHeight="1">
      <c r="A1810" s="5"/>
      <c r="B1810" s="5"/>
      <c r="C1810" s="5" t="str">
        <f>IFERROR(__xludf.DUMMYFUNCTION("""COMPUTED_VALUE"""),"")</f>
        <v/>
      </c>
      <c r="D1810" s="5">
        <v>0.0</v>
      </c>
    </row>
    <row r="1811" ht="14.25" customHeight="1">
      <c r="A1811" s="5"/>
      <c r="B1811" s="5"/>
      <c r="C1811" s="5" t="str">
        <f>IFERROR(__xludf.DUMMYFUNCTION("""COMPUTED_VALUE"""),"")</f>
        <v/>
      </c>
      <c r="D1811" s="5">
        <v>0.0</v>
      </c>
    </row>
    <row r="1812" ht="14.25" customHeight="1">
      <c r="A1812" s="5"/>
      <c r="B1812" s="5"/>
      <c r="C1812" s="5" t="str">
        <f>IFERROR(__xludf.DUMMYFUNCTION("""COMPUTED_VALUE"""),"")</f>
        <v/>
      </c>
      <c r="D1812" s="5">
        <v>0.0</v>
      </c>
    </row>
    <row r="1813" ht="14.25" customHeight="1">
      <c r="A1813" s="5"/>
      <c r="B1813" s="5"/>
      <c r="C1813" s="5" t="str">
        <f>IFERROR(__xludf.DUMMYFUNCTION("""COMPUTED_VALUE"""),"")</f>
        <v/>
      </c>
      <c r="D1813" s="5">
        <v>0.0</v>
      </c>
    </row>
    <row r="1814" ht="14.25" customHeight="1">
      <c r="A1814" s="5"/>
      <c r="B1814" s="5"/>
      <c r="C1814" s="5" t="str">
        <f>IFERROR(__xludf.DUMMYFUNCTION("""COMPUTED_VALUE"""),"")</f>
        <v/>
      </c>
      <c r="D1814" s="5">
        <v>0.0</v>
      </c>
    </row>
    <row r="1815" ht="14.25" customHeight="1">
      <c r="A1815" s="5"/>
      <c r="B1815" s="5"/>
      <c r="C1815" s="5" t="str">
        <f>IFERROR(__xludf.DUMMYFUNCTION("""COMPUTED_VALUE"""),"")</f>
        <v/>
      </c>
      <c r="D1815" s="5">
        <v>0.0</v>
      </c>
    </row>
    <row r="1816" ht="14.25" customHeight="1">
      <c r="A1816" s="5"/>
      <c r="B1816" s="5"/>
      <c r="C1816" s="5" t="str">
        <f>IFERROR(__xludf.DUMMYFUNCTION("""COMPUTED_VALUE"""),"")</f>
        <v/>
      </c>
      <c r="D1816" s="5">
        <v>0.0</v>
      </c>
    </row>
    <row r="1817" ht="14.25" customHeight="1">
      <c r="A1817" s="5"/>
      <c r="B1817" s="5"/>
      <c r="C1817" s="5" t="str">
        <f>IFERROR(__xludf.DUMMYFUNCTION("""COMPUTED_VALUE"""),"")</f>
        <v/>
      </c>
      <c r="D1817" s="5">
        <v>0.0</v>
      </c>
    </row>
    <row r="1818" ht="14.25" customHeight="1">
      <c r="A1818" s="5"/>
      <c r="B1818" s="5"/>
      <c r="C1818" s="5" t="str">
        <f>IFERROR(__xludf.DUMMYFUNCTION("""COMPUTED_VALUE"""),"")</f>
        <v/>
      </c>
      <c r="D1818" s="5">
        <v>0.0</v>
      </c>
    </row>
    <row r="1819" ht="14.25" customHeight="1">
      <c r="A1819" s="5"/>
      <c r="B1819" s="5"/>
      <c r="C1819" s="5" t="str">
        <f>IFERROR(__xludf.DUMMYFUNCTION("""COMPUTED_VALUE"""),"")</f>
        <v/>
      </c>
      <c r="D1819" s="5">
        <v>0.0</v>
      </c>
    </row>
    <row r="1820" ht="14.25" customHeight="1">
      <c r="A1820" s="5"/>
      <c r="B1820" s="5"/>
      <c r="C1820" s="5" t="str">
        <f>IFERROR(__xludf.DUMMYFUNCTION("""COMPUTED_VALUE"""),"")</f>
        <v/>
      </c>
      <c r="D1820" s="5">
        <v>0.0</v>
      </c>
    </row>
    <row r="1821" ht="14.25" customHeight="1">
      <c r="A1821" s="5"/>
      <c r="B1821" s="5"/>
      <c r="C1821" s="5" t="str">
        <f>IFERROR(__xludf.DUMMYFUNCTION("""COMPUTED_VALUE"""),"")</f>
        <v/>
      </c>
      <c r="D1821" s="5">
        <v>0.0</v>
      </c>
    </row>
    <row r="1822" ht="14.25" customHeight="1">
      <c r="A1822" s="5"/>
      <c r="B1822" s="5"/>
      <c r="C1822" s="5" t="str">
        <f>IFERROR(__xludf.DUMMYFUNCTION("""COMPUTED_VALUE"""),"")</f>
        <v/>
      </c>
      <c r="D1822" s="5">
        <v>0.0</v>
      </c>
    </row>
    <row r="1823" ht="14.25" customHeight="1">
      <c r="A1823" s="5"/>
      <c r="B1823" s="5"/>
      <c r="C1823" s="5" t="str">
        <f>IFERROR(__xludf.DUMMYFUNCTION("""COMPUTED_VALUE"""),"")</f>
        <v/>
      </c>
      <c r="D1823" s="5">
        <v>0.0</v>
      </c>
    </row>
    <row r="1824" ht="14.25" customHeight="1">
      <c r="A1824" s="5"/>
      <c r="B1824" s="5"/>
      <c r="C1824" s="5" t="str">
        <f>IFERROR(__xludf.DUMMYFUNCTION("""COMPUTED_VALUE"""),"")</f>
        <v/>
      </c>
      <c r="D1824" s="5">
        <v>0.0</v>
      </c>
    </row>
    <row r="1825" ht="14.25" customHeight="1">
      <c r="A1825" s="5"/>
      <c r="B1825" s="5"/>
      <c r="C1825" s="5" t="str">
        <f>IFERROR(__xludf.DUMMYFUNCTION("""COMPUTED_VALUE"""),"")</f>
        <v/>
      </c>
      <c r="D1825" s="5">
        <v>0.0</v>
      </c>
    </row>
    <row r="1826" ht="14.25" customHeight="1">
      <c r="A1826" s="5"/>
      <c r="B1826" s="5"/>
      <c r="C1826" s="5" t="str">
        <f>IFERROR(__xludf.DUMMYFUNCTION("""COMPUTED_VALUE"""),"")</f>
        <v/>
      </c>
      <c r="D1826" s="5">
        <v>0.0</v>
      </c>
    </row>
    <row r="1827" ht="14.25" customHeight="1">
      <c r="A1827" s="5"/>
      <c r="B1827" s="5"/>
      <c r="C1827" s="5" t="str">
        <f>IFERROR(__xludf.DUMMYFUNCTION("""COMPUTED_VALUE"""),"")</f>
        <v/>
      </c>
      <c r="D1827" s="5">
        <v>0.0</v>
      </c>
    </row>
    <row r="1828" ht="14.25" customHeight="1">
      <c r="A1828" s="5"/>
      <c r="B1828" s="5"/>
      <c r="C1828" s="5" t="str">
        <f>IFERROR(__xludf.DUMMYFUNCTION("""COMPUTED_VALUE"""),"")</f>
        <v/>
      </c>
      <c r="D1828" s="5">
        <v>0.0</v>
      </c>
    </row>
    <row r="1829" ht="14.25" customHeight="1">
      <c r="A1829" s="5"/>
      <c r="B1829" s="5"/>
      <c r="C1829" s="5" t="str">
        <f>IFERROR(__xludf.DUMMYFUNCTION("""COMPUTED_VALUE"""),"")</f>
        <v/>
      </c>
      <c r="D1829" s="5">
        <v>0.0</v>
      </c>
    </row>
    <row r="1830" ht="14.25" customHeight="1">
      <c r="A1830" s="5"/>
      <c r="B1830" s="5"/>
      <c r="C1830" s="5" t="str">
        <f>IFERROR(__xludf.DUMMYFUNCTION("""COMPUTED_VALUE"""),"")</f>
        <v/>
      </c>
      <c r="D1830" s="5">
        <v>0.0</v>
      </c>
    </row>
    <row r="1831" ht="14.25" customHeight="1">
      <c r="A1831" s="5"/>
      <c r="B1831" s="5"/>
      <c r="C1831" s="5" t="str">
        <f>IFERROR(__xludf.DUMMYFUNCTION("""COMPUTED_VALUE"""),"")</f>
        <v/>
      </c>
      <c r="D1831" s="5">
        <v>0.0</v>
      </c>
    </row>
    <row r="1832" ht="14.25" customHeight="1">
      <c r="A1832" s="5"/>
      <c r="B1832" s="5"/>
      <c r="C1832" s="5" t="str">
        <f>IFERROR(__xludf.DUMMYFUNCTION("""COMPUTED_VALUE"""),"")</f>
        <v/>
      </c>
      <c r="D1832" s="5">
        <v>0.0</v>
      </c>
    </row>
    <row r="1833" ht="14.25" customHeight="1">
      <c r="A1833" s="5"/>
      <c r="B1833" s="5"/>
      <c r="C1833" s="5" t="str">
        <f>IFERROR(__xludf.DUMMYFUNCTION("""COMPUTED_VALUE"""),"")</f>
        <v/>
      </c>
      <c r="D1833" s="5">
        <v>0.0</v>
      </c>
    </row>
    <row r="1834" ht="14.25" customHeight="1">
      <c r="A1834" s="5"/>
      <c r="B1834" s="5"/>
      <c r="C1834" s="5" t="str">
        <f>IFERROR(__xludf.DUMMYFUNCTION("""COMPUTED_VALUE"""),"")</f>
        <v/>
      </c>
      <c r="D1834" s="5">
        <v>0.0</v>
      </c>
    </row>
    <row r="1835" ht="14.25" customHeight="1">
      <c r="A1835" s="5"/>
      <c r="B1835" s="5"/>
      <c r="C1835" s="5" t="str">
        <f>IFERROR(__xludf.DUMMYFUNCTION("""COMPUTED_VALUE"""),"")</f>
        <v/>
      </c>
      <c r="D1835" s="5">
        <v>0.0</v>
      </c>
    </row>
    <row r="1836" ht="14.25" customHeight="1">
      <c r="A1836" s="5"/>
      <c r="B1836" s="5"/>
      <c r="C1836" s="5" t="str">
        <f>IFERROR(__xludf.DUMMYFUNCTION("""COMPUTED_VALUE"""),"")</f>
        <v/>
      </c>
      <c r="D1836" s="5">
        <v>0.0</v>
      </c>
    </row>
    <row r="1837" ht="14.25" customHeight="1">
      <c r="A1837" s="5"/>
      <c r="B1837" s="5"/>
      <c r="C1837" s="5" t="str">
        <f>IFERROR(__xludf.DUMMYFUNCTION("""COMPUTED_VALUE"""),"")</f>
        <v/>
      </c>
      <c r="D1837" s="5">
        <v>0.0</v>
      </c>
    </row>
    <row r="1838" ht="14.25" customHeight="1">
      <c r="A1838" s="5"/>
      <c r="B1838" s="5"/>
      <c r="C1838" s="5" t="str">
        <f>IFERROR(__xludf.DUMMYFUNCTION("""COMPUTED_VALUE"""),"")</f>
        <v/>
      </c>
      <c r="D1838" s="5">
        <v>0.0</v>
      </c>
    </row>
    <row r="1839" ht="14.25" customHeight="1">
      <c r="A1839" s="5"/>
      <c r="B1839" s="5"/>
      <c r="C1839" s="5" t="str">
        <f>IFERROR(__xludf.DUMMYFUNCTION("""COMPUTED_VALUE"""),"")</f>
        <v/>
      </c>
      <c r="D1839" s="5">
        <v>0.0</v>
      </c>
    </row>
    <row r="1840" ht="14.25" customHeight="1">
      <c r="A1840" s="5"/>
      <c r="B1840" s="5"/>
      <c r="C1840" s="5" t="str">
        <f>IFERROR(__xludf.DUMMYFUNCTION("""COMPUTED_VALUE"""),"")</f>
        <v/>
      </c>
      <c r="D1840" s="5">
        <v>0.0</v>
      </c>
    </row>
    <row r="1841" ht="14.25" customHeight="1">
      <c r="A1841" s="5"/>
      <c r="B1841" s="5"/>
      <c r="C1841" s="5" t="str">
        <f>IFERROR(__xludf.DUMMYFUNCTION("""COMPUTED_VALUE"""),"")</f>
        <v/>
      </c>
      <c r="D1841" s="5">
        <v>0.0</v>
      </c>
    </row>
    <row r="1842" ht="14.25" customHeight="1">
      <c r="A1842" s="5"/>
      <c r="B1842" s="5"/>
      <c r="C1842" s="5" t="str">
        <f>IFERROR(__xludf.DUMMYFUNCTION("""COMPUTED_VALUE"""),"")</f>
        <v/>
      </c>
      <c r="D1842" s="5">
        <v>0.0</v>
      </c>
    </row>
    <row r="1843" ht="14.25" customHeight="1">
      <c r="A1843" s="5"/>
      <c r="B1843" s="5"/>
      <c r="C1843" s="5" t="str">
        <f>IFERROR(__xludf.DUMMYFUNCTION("""COMPUTED_VALUE"""),"")</f>
        <v/>
      </c>
      <c r="D1843" s="5">
        <v>0.0</v>
      </c>
    </row>
    <row r="1844" ht="14.25" customHeight="1">
      <c r="A1844" s="5"/>
      <c r="B1844" s="5"/>
      <c r="C1844" s="5" t="str">
        <f>IFERROR(__xludf.DUMMYFUNCTION("""COMPUTED_VALUE"""),"")</f>
        <v/>
      </c>
      <c r="D1844" s="5">
        <v>0.0</v>
      </c>
    </row>
    <row r="1845" ht="14.25" customHeight="1">
      <c r="A1845" s="5"/>
      <c r="B1845" s="5"/>
      <c r="C1845" s="5" t="str">
        <f>IFERROR(__xludf.DUMMYFUNCTION("""COMPUTED_VALUE"""),"")</f>
        <v/>
      </c>
      <c r="D1845" s="5">
        <v>0.0</v>
      </c>
    </row>
    <row r="1846" ht="14.25" customHeight="1">
      <c r="A1846" s="5"/>
      <c r="B1846" s="5"/>
      <c r="C1846" s="5" t="str">
        <f>IFERROR(__xludf.DUMMYFUNCTION("""COMPUTED_VALUE"""),"")</f>
        <v/>
      </c>
      <c r="D1846" s="5">
        <v>0.0</v>
      </c>
    </row>
    <row r="1847" ht="14.25" customHeight="1">
      <c r="A1847" s="5"/>
      <c r="B1847" s="5"/>
      <c r="C1847" s="5" t="str">
        <f>IFERROR(__xludf.DUMMYFUNCTION("""COMPUTED_VALUE"""),"")</f>
        <v/>
      </c>
      <c r="D1847" s="5">
        <v>0.0</v>
      </c>
    </row>
    <row r="1848" ht="14.25" customHeight="1">
      <c r="A1848" s="5"/>
      <c r="B1848" s="5"/>
      <c r="C1848" s="5" t="str">
        <f>IFERROR(__xludf.DUMMYFUNCTION("""COMPUTED_VALUE"""),"")</f>
        <v/>
      </c>
      <c r="D1848" s="5">
        <v>0.0</v>
      </c>
    </row>
    <row r="1849" ht="14.25" customHeight="1">
      <c r="A1849" s="5"/>
      <c r="B1849" s="5"/>
      <c r="C1849" s="5" t="str">
        <f>IFERROR(__xludf.DUMMYFUNCTION("""COMPUTED_VALUE"""),"")</f>
        <v/>
      </c>
      <c r="D1849" s="5">
        <v>0.0</v>
      </c>
    </row>
    <row r="1850" ht="14.25" customHeight="1">
      <c r="A1850" s="5"/>
      <c r="B1850" s="5"/>
      <c r="C1850" s="5" t="str">
        <f>IFERROR(__xludf.DUMMYFUNCTION("""COMPUTED_VALUE"""),"")</f>
        <v/>
      </c>
      <c r="D1850" s="5">
        <v>0.0</v>
      </c>
    </row>
    <row r="1851" ht="14.25" customHeight="1">
      <c r="A1851" s="5"/>
      <c r="B1851" s="5"/>
      <c r="C1851" s="5" t="str">
        <f>IFERROR(__xludf.DUMMYFUNCTION("""COMPUTED_VALUE"""),"")</f>
        <v/>
      </c>
      <c r="D1851" s="5">
        <v>0.0</v>
      </c>
    </row>
    <row r="1852" ht="14.25" customHeight="1">
      <c r="A1852" s="5"/>
      <c r="B1852" s="5"/>
      <c r="C1852" s="5" t="str">
        <f>IFERROR(__xludf.DUMMYFUNCTION("""COMPUTED_VALUE"""),"")</f>
        <v/>
      </c>
      <c r="D1852" s="5">
        <v>0.0</v>
      </c>
    </row>
    <row r="1853" ht="14.25" customHeight="1">
      <c r="A1853" s="5"/>
      <c r="B1853" s="5"/>
      <c r="C1853" s="5" t="str">
        <f>IFERROR(__xludf.DUMMYFUNCTION("""COMPUTED_VALUE"""),"")</f>
        <v/>
      </c>
      <c r="D1853" s="5">
        <v>0.0</v>
      </c>
    </row>
    <row r="1854" ht="14.25" customHeight="1">
      <c r="A1854" s="5"/>
      <c r="B1854" s="5"/>
      <c r="C1854" s="5" t="str">
        <f>IFERROR(__xludf.DUMMYFUNCTION("""COMPUTED_VALUE"""),"")</f>
        <v/>
      </c>
      <c r="D1854" s="5">
        <v>0.0</v>
      </c>
    </row>
    <row r="1855" ht="14.25" customHeight="1">
      <c r="A1855" s="5"/>
      <c r="B1855" s="5"/>
      <c r="C1855" s="5" t="str">
        <f>IFERROR(__xludf.DUMMYFUNCTION("""COMPUTED_VALUE"""),"")</f>
        <v/>
      </c>
      <c r="D1855" s="5">
        <v>0.0</v>
      </c>
    </row>
    <row r="1856" ht="14.25" customHeight="1">
      <c r="A1856" s="5"/>
      <c r="B1856" s="5"/>
      <c r="C1856" s="5" t="str">
        <f>IFERROR(__xludf.DUMMYFUNCTION("""COMPUTED_VALUE"""),"")</f>
        <v/>
      </c>
      <c r="D1856" s="5">
        <v>0.0</v>
      </c>
    </row>
    <row r="1857" ht="14.25" customHeight="1">
      <c r="A1857" s="5"/>
      <c r="B1857" s="5"/>
      <c r="C1857" s="5" t="str">
        <f>IFERROR(__xludf.DUMMYFUNCTION("""COMPUTED_VALUE"""),"")</f>
        <v/>
      </c>
      <c r="D1857" s="5">
        <v>0.0</v>
      </c>
    </row>
    <row r="1858" ht="14.25" customHeight="1">
      <c r="A1858" s="5"/>
      <c r="B1858" s="5"/>
      <c r="C1858" s="5" t="str">
        <f>IFERROR(__xludf.DUMMYFUNCTION("""COMPUTED_VALUE"""),"")</f>
        <v/>
      </c>
      <c r="D1858" s="5">
        <v>0.0</v>
      </c>
    </row>
    <row r="1859" ht="14.25" customHeight="1">
      <c r="A1859" s="5"/>
      <c r="B1859" s="5"/>
      <c r="C1859" s="5" t="str">
        <f>IFERROR(__xludf.DUMMYFUNCTION("""COMPUTED_VALUE"""),"")</f>
        <v/>
      </c>
      <c r="D1859" s="5">
        <v>0.0</v>
      </c>
    </row>
    <row r="1860" ht="14.25" customHeight="1">
      <c r="A1860" s="5"/>
      <c r="B1860" s="5"/>
      <c r="C1860" s="5" t="str">
        <f>IFERROR(__xludf.DUMMYFUNCTION("""COMPUTED_VALUE"""),"")</f>
        <v/>
      </c>
      <c r="D1860" s="5">
        <v>0.0</v>
      </c>
    </row>
    <row r="1861" ht="14.25" customHeight="1">
      <c r="A1861" s="5"/>
      <c r="B1861" s="5"/>
      <c r="C1861" s="5" t="str">
        <f>IFERROR(__xludf.DUMMYFUNCTION("""COMPUTED_VALUE"""),"")</f>
        <v/>
      </c>
      <c r="D1861" s="5">
        <v>0.0</v>
      </c>
    </row>
    <row r="1862" ht="14.25" customHeight="1">
      <c r="A1862" s="5"/>
      <c r="B1862" s="5"/>
      <c r="C1862" s="5" t="str">
        <f>IFERROR(__xludf.DUMMYFUNCTION("""COMPUTED_VALUE"""),"")</f>
        <v/>
      </c>
      <c r="D1862" s="5">
        <v>0.0</v>
      </c>
    </row>
    <row r="1863" ht="14.25" customHeight="1">
      <c r="A1863" s="5"/>
      <c r="B1863" s="5"/>
      <c r="C1863" s="5" t="str">
        <f>IFERROR(__xludf.DUMMYFUNCTION("""COMPUTED_VALUE"""),"")</f>
        <v/>
      </c>
      <c r="D1863" s="5">
        <v>0.0</v>
      </c>
    </row>
    <row r="1864" ht="14.25" customHeight="1">
      <c r="A1864" s="5"/>
      <c r="B1864" s="5"/>
      <c r="C1864" s="5" t="str">
        <f>IFERROR(__xludf.DUMMYFUNCTION("""COMPUTED_VALUE"""),"")</f>
        <v/>
      </c>
      <c r="D1864" s="5">
        <v>0.0</v>
      </c>
    </row>
    <row r="1865" ht="14.25" customHeight="1">
      <c r="A1865" s="5"/>
      <c r="B1865" s="5"/>
      <c r="C1865" s="5" t="str">
        <f>IFERROR(__xludf.DUMMYFUNCTION("""COMPUTED_VALUE"""),"")</f>
        <v/>
      </c>
      <c r="D1865" s="5">
        <v>0.0</v>
      </c>
    </row>
    <row r="1866" ht="14.25" customHeight="1">
      <c r="A1866" s="5"/>
      <c r="B1866" s="5"/>
      <c r="C1866" s="5" t="str">
        <f>IFERROR(__xludf.DUMMYFUNCTION("""COMPUTED_VALUE"""),"")</f>
        <v/>
      </c>
      <c r="D1866" s="5">
        <v>0.0</v>
      </c>
    </row>
    <row r="1867" ht="14.25" customHeight="1">
      <c r="A1867" s="5"/>
      <c r="B1867" s="5"/>
      <c r="C1867" s="5" t="str">
        <f>IFERROR(__xludf.DUMMYFUNCTION("""COMPUTED_VALUE"""),"")</f>
        <v/>
      </c>
      <c r="D1867" s="5">
        <v>0.0</v>
      </c>
    </row>
    <row r="1868" ht="14.25" customHeight="1">
      <c r="A1868" s="5"/>
      <c r="B1868" s="5"/>
      <c r="C1868" s="5" t="str">
        <f>IFERROR(__xludf.DUMMYFUNCTION("""COMPUTED_VALUE"""),"")</f>
        <v/>
      </c>
      <c r="D1868" s="5">
        <v>0.0</v>
      </c>
    </row>
    <row r="1869" ht="14.25" customHeight="1">
      <c r="A1869" s="5"/>
      <c r="B1869" s="5"/>
      <c r="C1869" s="5" t="str">
        <f>IFERROR(__xludf.DUMMYFUNCTION("""COMPUTED_VALUE"""),"")</f>
        <v/>
      </c>
      <c r="D1869" s="5">
        <v>0.0</v>
      </c>
    </row>
    <row r="1870" ht="14.25" customHeight="1">
      <c r="A1870" s="5"/>
      <c r="B1870" s="5"/>
      <c r="C1870" s="5" t="str">
        <f>IFERROR(__xludf.DUMMYFUNCTION("""COMPUTED_VALUE"""),"")</f>
        <v/>
      </c>
      <c r="D1870" s="5">
        <v>0.0</v>
      </c>
    </row>
    <row r="1871" ht="14.25" customHeight="1">
      <c r="A1871" s="5"/>
      <c r="B1871" s="5"/>
      <c r="C1871" s="5" t="str">
        <f>IFERROR(__xludf.DUMMYFUNCTION("""COMPUTED_VALUE"""),"")</f>
        <v/>
      </c>
      <c r="D1871" s="5">
        <v>0.0</v>
      </c>
    </row>
    <row r="1872" ht="14.25" customHeight="1">
      <c r="A1872" s="5"/>
      <c r="B1872" s="5"/>
      <c r="C1872" s="5" t="str">
        <f>IFERROR(__xludf.DUMMYFUNCTION("""COMPUTED_VALUE"""),"")</f>
        <v/>
      </c>
      <c r="D1872" s="5">
        <v>0.0</v>
      </c>
    </row>
    <row r="1873" ht="14.25" customHeight="1">
      <c r="A1873" s="5"/>
      <c r="B1873" s="5"/>
      <c r="C1873" s="5" t="str">
        <f>IFERROR(__xludf.DUMMYFUNCTION("""COMPUTED_VALUE"""),"")</f>
        <v/>
      </c>
      <c r="D1873" s="5">
        <v>0.0</v>
      </c>
    </row>
    <row r="1874" ht="14.25" customHeight="1">
      <c r="A1874" s="5"/>
      <c r="B1874" s="5"/>
      <c r="C1874" s="5" t="str">
        <f>IFERROR(__xludf.DUMMYFUNCTION("""COMPUTED_VALUE"""),"")</f>
        <v/>
      </c>
      <c r="D1874" s="5">
        <v>0.0</v>
      </c>
    </row>
    <row r="1875" ht="14.25" customHeight="1">
      <c r="A1875" s="5"/>
      <c r="B1875" s="5"/>
      <c r="C1875" s="5" t="str">
        <f>IFERROR(__xludf.DUMMYFUNCTION("""COMPUTED_VALUE"""),"")</f>
        <v/>
      </c>
      <c r="D1875" s="5">
        <v>0.0</v>
      </c>
    </row>
    <row r="1876" ht="14.25" customHeight="1">
      <c r="A1876" s="5"/>
      <c r="B1876" s="5"/>
      <c r="C1876" s="5" t="str">
        <f>IFERROR(__xludf.DUMMYFUNCTION("""COMPUTED_VALUE"""),"")</f>
        <v/>
      </c>
      <c r="D1876" s="5">
        <v>0.0</v>
      </c>
    </row>
    <row r="1877" ht="14.25" customHeight="1">
      <c r="A1877" s="5"/>
      <c r="B1877" s="5"/>
      <c r="C1877" s="5" t="str">
        <f>IFERROR(__xludf.DUMMYFUNCTION("""COMPUTED_VALUE"""),"")</f>
        <v/>
      </c>
      <c r="D1877" s="5">
        <v>0.0</v>
      </c>
    </row>
    <row r="1878" ht="14.25" customHeight="1">
      <c r="A1878" s="5"/>
      <c r="B1878" s="5"/>
      <c r="C1878" s="5" t="str">
        <f>IFERROR(__xludf.DUMMYFUNCTION("""COMPUTED_VALUE"""),"")</f>
        <v/>
      </c>
      <c r="D1878" s="5">
        <v>0.0</v>
      </c>
    </row>
    <row r="1879" ht="14.25" customHeight="1">
      <c r="A1879" s="5"/>
      <c r="B1879" s="5"/>
      <c r="C1879" s="5" t="str">
        <f>IFERROR(__xludf.DUMMYFUNCTION("""COMPUTED_VALUE"""),"")</f>
        <v/>
      </c>
      <c r="D1879" s="5">
        <v>0.0</v>
      </c>
    </row>
    <row r="1880" ht="14.25" customHeight="1">
      <c r="A1880" s="5"/>
      <c r="B1880" s="5"/>
      <c r="C1880" s="5" t="str">
        <f>IFERROR(__xludf.DUMMYFUNCTION("""COMPUTED_VALUE"""),"")</f>
        <v/>
      </c>
      <c r="D1880" s="5">
        <v>0.0</v>
      </c>
    </row>
    <row r="1881" ht="14.25" customHeight="1">
      <c r="A1881" s="5"/>
      <c r="B1881" s="5"/>
      <c r="C1881" s="5" t="str">
        <f>IFERROR(__xludf.DUMMYFUNCTION("""COMPUTED_VALUE"""),"")</f>
        <v/>
      </c>
      <c r="D1881" s="5">
        <v>0.0</v>
      </c>
    </row>
    <row r="1882" ht="14.25" customHeight="1">
      <c r="A1882" s="5"/>
      <c r="B1882" s="5"/>
      <c r="C1882" s="5" t="str">
        <f>IFERROR(__xludf.DUMMYFUNCTION("""COMPUTED_VALUE"""),"")</f>
        <v/>
      </c>
      <c r="D1882" s="5">
        <v>0.0</v>
      </c>
    </row>
    <row r="1883" ht="14.25" customHeight="1">
      <c r="A1883" s="5"/>
      <c r="B1883" s="5"/>
      <c r="C1883" s="5" t="str">
        <f>IFERROR(__xludf.DUMMYFUNCTION("""COMPUTED_VALUE"""),"")</f>
        <v/>
      </c>
      <c r="D1883" s="5">
        <v>0.0</v>
      </c>
    </row>
    <row r="1884" ht="14.25" customHeight="1">
      <c r="A1884" s="5"/>
      <c r="B1884" s="5"/>
      <c r="C1884" s="5" t="str">
        <f>IFERROR(__xludf.DUMMYFUNCTION("""COMPUTED_VALUE"""),"")</f>
        <v/>
      </c>
      <c r="D1884" s="5">
        <v>0.0</v>
      </c>
    </row>
    <row r="1885" ht="14.25" customHeight="1">
      <c r="A1885" s="5"/>
      <c r="B1885" s="5"/>
      <c r="C1885" s="5" t="str">
        <f>IFERROR(__xludf.DUMMYFUNCTION("""COMPUTED_VALUE"""),"")</f>
        <v/>
      </c>
      <c r="D1885" s="5">
        <v>0.0</v>
      </c>
    </row>
    <row r="1886" ht="14.25" customHeight="1">
      <c r="A1886" s="5"/>
      <c r="B1886" s="5"/>
      <c r="C1886" s="5" t="str">
        <f>IFERROR(__xludf.DUMMYFUNCTION("""COMPUTED_VALUE"""),"")</f>
        <v/>
      </c>
      <c r="D1886" s="5">
        <v>0.0</v>
      </c>
    </row>
    <row r="1887" ht="14.25" customHeight="1">
      <c r="A1887" s="5"/>
      <c r="B1887" s="5"/>
      <c r="C1887" s="5" t="str">
        <f>IFERROR(__xludf.DUMMYFUNCTION("""COMPUTED_VALUE"""),"")</f>
        <v/>
      </c>
      <c r="D1887" s="5">
        <v>0.0</v>
      </c>
    </row>
    <row r="1888" ht="14.25" customHeight="1">
      <c r="A1888" s="5"/>
      <c r="B1888" s="5"/>
      <c r="C1888" s="5" t="str">
        <f>IFERROR(__xludf.DUMMYFUNCTION("""COMPUTED_VALUE"""),"")</f>
        <v/>
      </c>
      <c r="D1888" s="5">
        <v>0.0</v>
      </c>
    </row>
    <row r="1889" ht="14.25" customHeight="1">
      <c r="A1889" s="5"/>
      <c r="B1889" s="5"/>
      <c r="C1889" s="5" t="str">
        <f>IFERROR(__xludf.DUMMYFUNCTION("""COMPUTED_VALUE"""),"")</f>
        <v/>
      </c>
      <c r="D1889" s="5">
        <v>0.0</v>
      </c>
    </row>
    <row r="1890" ht="14.25" customHeight="1">
      <c r="A1890" s="5"/>
      <c r="B1890" s="5"/>
      <c r="C1890" s="5" t="str">
        <f>IFERROR(__xludf.DUMMYFUNCTION("""COMPUTED_VALUE"""),"")</f>
        <v/>
      </c>
      <c r="D1890" s="5">
        <v>0.0</v>
      </c>
    </row>
    <row r="1891" ht="14.25" customHeight="1">
      <c r="A1891" s="5"/>
      <c r="B1891" s="5"/>
      <c r="C1891" s="5" t="str">
        <f>IFERROR(__xludf.DUMMYFUNCTION("""COMPUTED_VALUE"""),"")</f>
        <v/>
      </c>
      <c r="D1891" s="5">
        <v>0.0</v>
      </c>
    </row>
    <row r="1892" ht="14.25" customHeight="1">
      <c r="A1892" s="5"/>
      <c r="B1892" s="5"/>
      <c r="C1892" s="5" t="str">
        <f>IFERROR(__xludf.DUMMYFUNCTION("""COMPUTED_VALUE"""),"")</f>
        <v/>
      </c>
      <c r="D1892" s="5">
        <v>0.0</v>
      </c>
    </row>
    <row r="1893" ht="14.25" customHeight="1">
      <c r="A1893" s="5"/>
      <c r="B1893" s="5"/>
      <c r="C1893" s="5" t="str">
        <f>IFERROR(__xludf.DUMMYFUNCTION("""COMPUTED_VALUE"""),"")</f>
        <v/>
      </c>
      <c r="D1893" s="5">
        <v>0.0</v>
      </c>
    </row>
    <row r="1894" ht="14.25" customHeight="1">
      <c r="A1894" s="5"/>
      <c r="B1894" s="5"/>
      <c r="C1894" s="5" t="str">
        <f>IFERROR(__xludf.DUMMYFUNCTION("""COMPUTED_VALUE"""),"")</f>
        <v/>
      </c>
      <c r="D1894" s="5">
        <v>0.0</v>
      </c>
    </row>
    <row r="1895" ht="14.25" customHeight="1">
      <c r="A1895" s="5"/>
      <c r="B1895" s="5"/>
      <c r="C1895" s="5" t="str">
        <f>IFERROR(__xludf.DUMMYFUNCTION("""COMPUTED_VALUE"""),"")</f>
        <v/>
      </c>
      <c r="D1895" s="5">
        <v>0.0</v>
      </c>
    </row>
    <row r="1896" ht="14.25" customHeight="1">
      <c r="A1896" s="5"/>
      <c r="B1896" s="5"/>
      <c r="C1896" s="5" t="str">
        <f>IFERROR(__xludf.DUMMYFUNCTION("""COMPUTED_VALUE"""),"")</f>
        <v/>
      </c>
      <c r="D1896" s="5">
        <v>0.0</v>
      </c>
    </row>
    <row r="1897" ht="14.25" customHeight="1">
      <c r="A1897" s="5"/>
      <c r="B1897" s="5"/>
      <c r="C1897" s="5" t="str">
        <f>IFERROR(__xludf.DUMMYFUNCTION("""COMPUTED_VALUE"""),"")</f>
        <v/>
      </c>
      <c r="D1897" s="5">
        <v>0.0</v>
      </c>
    </row>
    <row r="1898" ht="14.25" customHeight="1">
      <c r="A1898" s="5"/>
      <c r="B1898" s="5"/>
      <c r="C1898" s="5" t="str">
        <f>IFERROR(__xludf.DUMMYFUNCTION("""COMPUTED_VALUE"""),"")</f>
        <v/>
      </c>
      <c r="D1898" s="5">
        <v>0.0</v>
      </c>
    </row>
    <row r="1899" ht="14.25" customHeight="1">
      <c r="A1899" s="5"/>
      <c r="B1899" s="5"/>
      <c r="C1899" s="5" t="str">
        <f>IFERROR(__xludf.DUMMYFUNCTION("""COMPUTED_VALUE"""),"")</f>
        <v/>
      </c>
      <c r="D1899" s="5">
        <v>0.0</v>
      </c>
    </row>
    <row r="1900" ht="14.25" customHeight="1">
      <c r="A1900" s="5"/>
      <c r="B1900" s="5"/>
      <c r="C1900" s="5" t="str">
        <f>IFERROR(__xludf.DUMMYFUNCTION("""COMPUTED_VALUE"""),"")</f>
        <v/>
      </c>
      <c r="D1900" s="5">
        <v>0.0</v>
      </c>
    </row>
    <row r="1901" ht="14.25" customHeight="1">
      <c r="A1901" s="5"/>
      <c r="B1901" s="5"/>
      <c r="C1901" s="5" t="str">
        <f>IFERROR(__xludf.DUMMYFUNCTION("""COMPUTED_VALUE"""),"")</f>
        <v/>
      </c>
      <c r="D1901" s="5">
        <v>0.0</v>
      </c>
    </row>
    <row r="1902" ht="14.25" customHeight="1">
      <c r="A1902" s="5"/>
      <c r="B1902" s="5"/>
      <c r="C1902" s="5" t="str">
        <f>IFERROR(__xludf.DUMMYFUNCTION("""COMPUTED_VALUE"""),"")</f>
        <v/>
      </c>
      <c r="D1902" s="5">
        <v>0.0</v>
      </c>
    </row>
    <row r="1903" ht="14.25" customHeight="1">
      <c r="A1903" s="5"/>
      <c r="B1903" s="5"/>
      <c r="C1903" s="5" t="str">
        <f>IFERROR(__xludf.DUMMYFUNCTION("""COMPUTED_VALUE"""),"")</f>
        <v/>
      </c>
      <c r="D1903" s="5">
        <v>0.0</v>
      </c>
    </row>
    <row r="1904" ht="14.25" customHeight="1">
      <c r="A1904" s="5"/>
      <c r="B1904" s="5"/>
      <c r="C1904" s="5" t="str">
        <f>IFERROR(__xludf.DUMMYFUNCTION("""COMPUTED_VALUE"""),"")</f>
        <v/>
      </c>
      <c r="D1904" s="5">
        <v>0.0</v>
      </c>
    </row>
    <row r="1905" ht="14.25" customHeight="1">
      <c r="A1905" s="5"/>
      <c r="B1905" s="5"/>
      <c r="C1905" s="5" t="str">
        <f>IFERROR(__xludf.DUMMYFUNCTION("""COMPUTED_VALUE"""),"")</f>
        <v/>
      </c>
      <c r="D1905" s="5">
        <v>0.0</v>
      </c>
    </row>
    <row r="1906" ht="14.25" customHeight="1">
      <c r="A1906" s="5"/>
      <c r="B1906" s="5"/>
      <c r="C1906" s="5" t="str">
        <f>IFERROR(__xludf.DUMMYFUNCTION("""COMPUTED_VALUE"""),"")</f>
        <v/>
      </c>
      <c r="D1906" s="5">
        <v>0.0</v>
      </c>
    </row>
    <row r="1907" ht="14.25" customHeight="1">
      <c r="A1907" s="5"/>
      <c r="B1907" s="5"/>
      <c r="C1907" s="5" t="str">
        <f>IFERROR(__xludf.DUMMYFUNCTION("""COMPUTED_VALUE"""),"")</f>
        <v/>
      </c>
      <c r="D1907" s="5">
        <v>0.0</v>
      </c>
    </row>
    <row r="1908" ht="14.25" customHeight="1">
      <c r="A1908" s="5"/>
      <c r="B1908" s="5"/>
      <c r="C1908" s="5" t="str">
        <f>IFERROR(__xludf.DUMMYFUNCTION("""COMPUTED_VALUE"""),"")</f>
        <v/>
      </c>
      <c r="D1908" s="5">
        <v>0.0</v>
      </c>
    </row>
    <row r="1909" ht="14.25" customHeight="1">
      <c r="A1909" s="5"/>
      <c r="B1909" s="5"/>
      <c r="C1909" s="5" t="str">
        <f>IFERROR(__xludf.DUMMYFUNCTION("""COMPUTED_VALUE"""),"")</f>
        <v/>
      </c>
      <c r="D1909" s="5">
        <v>0.0</v>
      </c>
    </row>
    <row r="1910" ht="14.25" customHeight="1">
      <c r="A1910" s="5"/>
      <c r="B1910" s="5"/>
      <c r="C1910" s="5" t="str">
        <f>IFERROR(__xludf.DUMMYFUNCTION("""COMPUTED_VALUE"""),"")</f>
        <v/>
      </c>
      <c r="D1910" s="5">
        <v>0.0</v>
      </c>
    </row>
    <row r="1911" ht="14.25" customHeight="1">
      <c r="A1911" s="5"/>
      <c r="B1911" s="5"/>
      <c r="C1911" s="5" t="str">
        <f>IFERROR(__xludf.DUMMYFUNCTION("""COMPUTED_VALUE"""),"")</f>
        <v/>
      </c>
      <c r="D1911" s="5">
        <v>0.0</v>
      </c>
    </row>
    <row r="1912" ht="14.25" customHeight="1">
      <c r="A1912" s="5"/>
      <c r="B1912" s="5"/>
      <c r="C1912" s="5" t="str">
        <f>IFERROR(__xludf.DUMMYFUNCTION("""COMPUTED_VALUE"""),"")</f>
        <v/>
      </c>
      <c r="D1912" s="5">
        <v>0.0</v>
      </c>
    </row>
    <row r="1913" ht="14.25" customHeight="1">
      <c r="A1913" s="5"/>
      <c r="B1913" s="5"/>
      <c r="C1913" s="5" t="str">
        <f>IFERROR(__xludf.DUMMYFUNCTION("""COMPUTED_VALUE"""),"")</f>
        <v/>
      </c>
      <c r="D1913" s="5">
        <v>0.0</v>
      </c>
    </row>
    <row r="1914" ht="14.25" customHeight="1">
      <c r="A1914" s="5"/>
      <c r="B1914" s="5"/>
      <c r="C1914" s="5" t="str">
        <f>IFERROR(__xludf.DUMMYFUNCTION("""COMPUTED_VALUE"""),"")</f>
        <v/>
      </c>
      <c r="D1914" s="5">
        <v>0.0</v>
      </c>
    </row>
    <row r="1915" ht="14.25" customHeight="1">
      <c r="A1915" s="5"/>
      <c r="B1915" s="5"/>
      <c r="C1915" s="5" t="str">
        <f>IFERROR(__xludf.DUMMYFUNCTION("""COMPUTED_VALUE"""),"")</f>
        <v/>
      </c>
      <c r="D1915" s="5">
        <v>0.0</v>
      </c>
    </row>
    <row r="1916" ht="14.25" customHeight="1">
      <c r="A1916" s="5"/>
      <c r="B1916" s="5"/>
      <c r="C1916" s="5" t="str">
        <f>IFERROR(__xludf.DUMMYFUNCTION("""COMPUTED_VALUE"""),"")</f>
        <v/>
      </c>
      <c r="D1916" s="5">
        <v>0.0</v>
      </c>
    </row>
    <row r="1917" ht="14.25" customHeight="1">
      <c r="A1917" s="5"/>
      <c r="B1917" s="5"/>
      <c r="C1917" s="5" t="str">
        <f>IFERROR(__xludf.DUMMYFUNCTION("""COMPUTED_VALUE"""),"")</f>
        <v/>
      </c>
      <c r="D1917" s="5">
        <v>0.0</v>
      </c>
    </row>
    <row r="1918" ht="14.25" customHeight="1">
      <c r="A1918" s="5"/>
      <c r="B1918" s="5"/>
      <c r="C1918" s="5" t="str">
        <f>IFERROR(__xludf.DUMMYFUNCTION("""COMPUTED_VALUE"""),"")</f>
        <v/>
      </c>
      <c r="D1918" s="5">
        <v>0.0</v>
      </c>
    </row>
    <row r="1919" ht="14.25" customHeight="1">
      <c r="A1919" s="5"/>
      <c r="B1919" s="5"/>
      <c r="C1919" s="5" t="str">
        <f>IFERROR(__xludf.DUMMYFUNCTION("""COMPUTED_VALUE"""),"")</f>
        <v/>
      </c>
      <c r="D1919" s="5">
        <v>0.0</v>
      </c>
    </row>
    <row r="1920" ht="14.25" customHeight="1">
      <c r="A1920" s="5"/>
      <c r="B1920" s="5"/>
      <c r="C1920" s="5" t="str">
        <f>IFERROR(__xludf.DUMMYFUNCTION("""COMPUTED_VALUE"""),"")</f>
        <v/>
      </c>
      <c r="D1920" s="5">
        <v>0.0</v>
      </c>
    </row>
    <row r="1921" ht="14.25" customHeight="1">
      <c r="A1921" s="5"/>
      <c r="B1921" s="5"/>
      <c r="C1921" s="5" t="str">
        <f>IFERROR(__xludf.DUMMYFUNCTION("""COMPUTED_VALUE"""),"")</f>
        <v/>
      </c>
      <c r="D1921" s="5">
        <v>0.0</v>
      </c>
    </row>
    <row r="1922" ht="14.25" customHeight="1">
      <c r="A1922" s="5"/>
      <c r="B1922" s="5"/>
      <c r="C1922" s="5" t="str">
        <f>IFERROR(__xludf.DUMMYFUNCTION("""COMPUTED_VALUE"""),"")</f>
        <v/>
      </c>
      <c r="D1922" s="5">
        <v>0.0</v>
      </c>
    </row>
    <row r="1923" ht="14.25" customHeight="1">
      <c r="A1923" s="5"/>
      <c r="B1923" s="5"/>
      <c r="C1923" s="5" t="str">
        <f>IFERROR(__xludf.DUMMYFUNCTION("""COMPUTED_VALUE"""),"")</f>
        <v/>
      </c>
      <c r="D1923" s="5">
        <v>0.0</v>
      </c>
    </row>
    <row r="1924" ht="14.25" customHeight="1">
      <c r="A1924" s="5"/>
      <c r="B1924" s="5"/>
      <c r="C1924" s="5" t="str">
        <f>IFERROR(__xludf.DUMMYFUNCTION("""COMPUTED_VALUE"""),"")</f>
        <v/>
      </c>
      <c r="D1924" s="5">
        <v>0.0</v>
      </c>
    </row>
    <row r="1925" ht="14.25" customHeight="1">
      <c r="A1925" s="5"/>
      <c r="B1925" s="5"/>
      <c r="C1925" s="5" t="str">
        <f>IFERROR(__xludf.DUMMYFUNCTION("""COMPUTED_VALUE"""),"")</f>
        <v/>
      </c>
      <c r="D1925" s="5">
        <v>0.0</v>
      </c>
    </row>
    <row r="1926" ht="14.25" customHeight="1">
      <c r="A1926" s="5"/>
      <c r="B1926" s="5"/>
      <c r="C1926" s="5" t="str">
        <f>IFERROR(__xludf.DUMMYFUNCTION("""COMPUTED_VALUE"""),"")</f>
        <v/>
      </c>
      <c r="D1926" s="5">
        <v>0.0</v>
      </c>
    </row>
    <row r="1927" ht="14.25" customHeight="1">
      <c r="A1927" s="5"/>
      <c r="B1927" s="5"/>
      <c r="C1927" s="5" t="str">
        <f>IFERROR(__xludf.DUMMYFUNCTION("""COMPUTED_VALUE"""),"")</f>
        <v/>
      </c>
      <c r="D1927" s="5">
        <v>0.0</v>
      </c>
    </row>
    <row r="1928" ht="14.25" customHeight="1">
      <c r="A1928" s="5"/>
      <c r="B1928" s="5"/>
      <c r="C1928" s="5" t="str">
        <f>IFERROR(__xludf.DUMMYFUNCTION("""COMPUTED_VALUE"""),"")</f>
        <v/>
      </c>
      <c r="D1928" s="5">
        <v>0.0</v>
      </c>
    </row>
    <row r="1929" ht="14.25" customHeight="1">
      <c r="A1929" s="5"/>
      <c r="B1929" s="5"/>
      <c r="C1929" s="5" t="str">
        <f>IFERROR(__xludf.DUMMYFUNCTION("""COMPUTED_VALUE"""),"")</f>
        <v/>
      </c>
      <c r="D1929" s="5">
        <v>0.0</v>
      </c>
    </row>
    <row r="1930" ht="14.25" customHeight="1">
      <c r="A1930" s="5"/>
      <c r="B1930" s="5"/>
      <c r="C1930" s="5" t="str">
        <f>IFERROR(__xludf.DUMMYFUNCTION("""COMPUTED_VALUE"""),"")</f>
        <v/>
      </c>
      <c r="D1930" s="5">
        <v>0.0</v>
      </c>
    </row>
    <row r="1931" ht="14.25" customHeight="1">
      <c r="A1931" s="5"/>
      <c r="B1931" s="5"/>
      <c r="C1931" s="5" t="str">
        <f>IFERROR(__xludf.DUMMYFUNCTION("""COMPUTED_VALUE"""),"")</f>
        <v/>
      </c>
      <c r="D1931" s="5">
        <v>0.0</v>
      </c>
    </row>
    <row r="1932" ht="14.25" customHeight="1">
      <c r="A1932" s="5"/>
      <c r="B1932" s="5"/>
      <c r="C1932" s="5" t="str">
        <f>IFERROR(__xludf.DUMMYFUNCTION("""COMPUTED_VALUE"""),"")</f>
        <v/>
      </c>
      <c r="D1932" s="5">
        <v>0.0</v>
      </c>
    </row>
    <row r="1933" ht="14.25" customHeight="1">
      <c r="A1933" s="5"/>
      <c r="B1933" s="5"/>
      <c r="C1933" s="5" t="str">
        <f>IFERROR(__xludf.DUMMYFUNCTION("""COMPUTED_VALUE"""),"")</f>
        <v/>
      </c>
      <c r="D1933" s="5">
        <v>0.0</v>
      </c>
    </row>
    <row r="1934" ht="14.25" customHeight="1">
      <c r="A1934" s="5"/>
      <c r="B1934" s="5"/>
      <c r="C1934" s="5" t="str">
        <f>IFERROR(__xludf.DUMMYFUNCTION("""COMPUTED_VALUE"""),"")</f>
        <v/>
      </c>
      <c r="D1934" s="5">
        <v>0.0</v>
      </c>
    </row>
    <row r="1935" ht="14.25" customHeight="1">
      <c r="A1935" s="5"/>
      <c r="B1935" s="5"/>
      <c r="C1935" s="5" t="str">
        <f>IFERROR(__xludf.DUMMYFUNCTION("""COMPUTED_VALUE"""),"")</f>
        <v/>
      </c>
      <c r="D1935" s="5">
        <v>0.0</v>
      </c>
    </row>
    <row r="1936" ht="14.25" customHeight="1">
      <c r="A1936" s="5"/>
      <c r="B1936" s="5"/>
      <c r="C1936" s="5" t="str">
        <f>IFERROR(__xludf.DUMMYFUNCTION("""COMPUTED_VALUE"""),"")</f>
        <v/>
      </c>
      <c r="D1936" s="5">
        <v>0.0</v>
      </c>
    </row>
    <row r="1937" ht="14.25" customHeight="1">
      <c r="A1937" s="5"/>
      <c r="B1937" s="5"/>
      <c r="C1937" s="5" t="str">
        <f>IFERROR(__xludf.DUMMYFUNCTION("""COMPUTED_VALUE"""),"")</f>
        <v/>
      </c>
      <c r="D1937" s="5">
        <v>0.0</v>
      </c>
    </row>
    <row r="1938" ht="14.25" customHeight="1">
      <c r="A1938" s="5"/>
      <c r="B1938" s="5"/>
      <c r="C1938" s="5" t="str">
        <f>IFERROR(__xludf.DUMMYFUNCTION("""COMPUTED_VALUE"""),"")</f>
        <v/>
      </c>
      <c r="D1938" s="5">
        <v>0.0</v>
      </c>
    </row>
    <row r="1939" ht="14.25" customHeight="1">
      <c r="A1939" s="5"/>
      <c r="B1939" s="5"/>
      <c r="C1939" s="5" t="str">
        <f>IFERROR(__xludf.DUMMYFUNCTION("""COMPUTED_VALUE"""),"")</f>
        <v/>
      </c>
      <c r="D1939" s="5">
        <v>0.0</v>
      </c>
    </row>
    <row r="1940" ht="14.25" customHeight="1">
      <c r="A1940" s="5"/>
      <c r="B1940" s="5"/>
      <c r="C1940" s="5" t="str">
        <f>IFERROR(__xludf.DUMMYFUNCTION("""COMPUTED_VALUE"""),"")</f>
        <v/>
      </c>
      <c r="D1940" s="5">
        <v>0.0</v>
      </c>
    </row>
    <row r="1941" ht="14.25" customHeight="1">
      <c r="A1941" s="5"/>
      <c r="B1941" s="5"/>
      <c r="C1941" s="5" t="str">
        <f>IFERROR(__xludf.DUMMYFUNCTION("""COMPUTED_VALUE"""),"")</f>
        <v/>
      </c>
      <c r="D1941" s="5">
        <v>0.0</v>
      </c>
    </row>
    <row r="1942" ht="14.25" customHeight="1">
      <c r="A1942" s="5"/>
      <c r="B1942" s="5"/>
      <c r="C1942" s="5" t="str">
        <f>IFERROR(__xludf.DUMMYFUNCTION("""COMPUTED_VALUE"""),"")</f>
        <v/>
      </c>
      <c r="D1942" s="5">
        <v>0.0</v>
      </c>
    </row>
    <row r="1943" ht="14.25" customHeight="1">
      <c r="A1943" s="5"/>
      <c r="B1943" s="5"/>
      <c r="C1943" s="5" t="str">
        <f>IFERROR(__xludf.DUMMYFUNCTION("""COMPUTED_VALUE"""),"")</f>
        <v/>
      </c>
      <c r="D1943" s="5">
        <v>0.0</v>
      </c>
    </row>
    <row r="1944" ht="14.25" customHeight="1">
      <c r="A1944" s="5"/>
      <c r="B1944" s="5"/>
      <c r="C1944" s="5" t="str">
        <f>IFERROR(__xludf.DUMMYFUNCTION("""COMPUTED_VALUE"""),"")</f>
        <v/>
      </c>
      <c r="D1944" s="5">
        <v>0.0</v>
      </c>
    </row>
    <row r="1945" ht="14.25" customHeight="1">
      <c r="A1945" s="5"/>
      <c r="B1945" s="5"/>
      <c r="C1945" s="5" t="str">
        <f>IFERROR(__xludf.DUMMYFUNCTION("""COMPUTED_VALUE"""),"")</f>
        <v/>
      </c>
      <c r="D1945" s="5">
        <v>0.0</v>
      </c>
    </row>
    <row r="1946" ht="14.25" customHeight="1">
      <c r="A1946" s="5"/>
      <c r="B1946" s="5"/>
      <c r="C1946" s="5" t="str">
        <f>IFERROR(__xludf.DUMMYFUNCTION("""COMPUTED_VALUE"""),"")</f>
        <v/>
      </c>
      <c r="D1946" s="5">
        <v>0.0</v>
      </c>
    </row>
    <row r="1947" ht="14.25" customHeight="1">
      <c r="A1947" s="5"/>
      <c r="B1947" s="5"/>
      <c r="C1947" s="5" t="str">
        <f>IFERROR(__xludf.DUMMYFUNCTION("""COMPUTED_VALUE"""),"")</f>
        <v/>
      </c>
      <c r="D1947" s="5">
        <v>0.0</v>
      </c>
    </row>
    <row r="1948" ht="14.25" customHeight="1">
      <c r="A1948" s="5"/>
      <c r="B1948" s="5"/>
      <c r="C1948" s="5" t="str">
        <f>IFERROR(__xludf.DUMMYFUNCTION("""COMPUTED_VALUE"""),"")</f>
        <v/>
      </c>
      <c r="D1948" s="5">
        <v>0.0</v>
      </c>
    </row>
    <row r="1949" ht="14.25" customHeight="1">
      <c r="A1949" s="5"/>
      <c r="B1949" s="5"/>
      <c r="C1949" s="5" t="str">
        <f>IFERROR(__xludf.DUMMYFUNCTION("""COMPUTED_VALUE"""),"")</f>
        <v/>
      </c>
      <c r="D1949" s="5">
        <v>0.0</v>
      </c>
    </row>
    <row r="1950" ht="14.25" customHeight="1">
      <c r="A1950" s="5"/>
      <c r="B1950" s="5"/>
      <c r="C1950" s="5" t="str">
        <f>IFERROR(__xludf.DUMMYFUNCTION("""COMPUTED_VALUE"""),"")</f>
        <v/>
      </c>
      <c r="D1950" s="5">
        <v>0.0</v>
      </c>
    </row>
    <row r="1951" ht="14.25" customHeight="1">
      <c r="A1951" s="5"/>
      <c r="B1951" s="5"/>
      <c r="C1951" s="5" t="str">
        <f>IFERROR(__xludf.DUMMYFUNCTION("""COMPUTED_VALUE"""),"")</f>
        <v/>
      </c>
      <c r="D1951" s="5">
        <v>0.0</v>
      </c>
    </row>
    <row r="1952" ht="14.25" customHeight="1">
      <c r="A1952" s="5"/>
      <c r="B1952" s="5"/>
      <c r="C1952" s="5" t="str">
        <f>IFERROR(__xludf.DUMMYFUNCTION("""COMPUTED_VALUE"""),"")</f>
        <v/>
      </c>
      <c r="D1952" s="5">
        <v>0.0</v>
      </c>
    </row>
    <row r="1953" ht="14.25" customHeight="1">
      <c r="A1953" s="5"/>
      <c r="B1953" s="5"/>
      <c r="C1953" s="5" t="str">
        <f>IFERROR(__xludf.DUMMYFUNCTION("""COMPUTED_VALUE"""),"")</f>
        <v/>
      </c>
      <c r="D1953" s="5">
        <v>0.0</v>
      </c>
    </row>
    <row r="1954" ht="14.25" customHeight="1">
      <c r="A1954" s="5"/>
      <c r="B1954" s="5"/>
      <c r="C1954" s="5" t="str">
        <f>IFERROR(__xludf.DUMMYFUNCTION("""COMPUTED_VALUE"""),"")</f>
        <v/>
      </c>
      <c r="D1954" s="5">
        <v>0.0</v>
      </c>
    </row>
    <row r="1955" ht="14.25" customHeight="1">
      <c r="A1955" s="5"/>
      <c r="B1955" s="5"/>
      <c r="C1955" s="5" t="str">
        <f>IFERROR(__xludf.DUMMYFUNCTION("""COMPUTED_VALUE"""),"")</f>
        <v/>
      </c>
      <c r="D1955" s="5">
        <v>0.0</v>
      </c>
    </row>
    <row r="1956" ht="14.25" customHeight="1">
      <c r="A1956" s="5"/>
      <c r="B1956" s="5"/>
      <c r="C1956" s="5" t="str">
        <f>IFERROR(__xludf.DUMMYFUNCTION("""COMPUTED_VALUE"""),"")</f>
        <v/>
      </c>
      <c r="D1956" s="5">
        <v>0.0</v>
      </c>
    </row>
    <row r="1957" ht="14.25" customHeight="1">
      <c r="A1957" s="5"/>
      <c r="B1957" s="5"/>
      <c r="C1957" s="5" t="str">
        <f>IFERROR(__xludf.DUMMYFUNCTION("""COMPUTED_VALUE"""),"")</f>
        <v/>
      </c>
      <c r="D1957" s="5">
        <v>0.0</v>
      </c>
    </row>
    <row r="1958" ht="14.25" customHeight="1">
      <c r="A1958" s="5"/>
      <c r="B1958" s="5"/>
      <c r="C1958" s="5" t="str">
        <f>IFERROR(__xludf.DUMMYFUNCTION("""COMPUTED_VALUE"""),"")</f>
        <v/>
      </c>
      <c r="D1958" s="5">
        <v>0.0</v>
      </c>
    </row>
    <row r="1959" ht="14.25" customHeight="1">
      <c r="A1959" s="5"/>
      <c r="B1959" s="5"/>
      <c r="C1959" s="5" t="str">
        <f>IFERROR(__xludf.DUMMYFUNCTION("""COMPUTED_VALUE"""),"")</f>
        <v/>
      </c>
      <c r="D1959" s="5">
        <v>0.0</v>
      </c>
    </row>
    <row r="1960" ht="14.25" customHeight="1">
      <c r="A1960" s="5"/>
      <c r="B1960" s="5"/>
      <c r="C1960" s="5" t="str">
        <f>IFERROR(__xludf.DUMMYFUNCTION("""COMPUTED_VALUE"""),"")</f>
        <v/>
      </c>
      <c r="D1960" s="5">
        <v>0.0</v>
      </c>
    </row>
    <row r="1961" ht="14.25" customHeight="1">
      <c r="A1961" s="5"/>
      <c r="B1961" s="5"/>
      <c r="C1961" s="5" t="str">
        <f>IFERROR(__xludf.DUMMYFUNCTION("""COMPUTED_VALUE"""),"")</f>
        <v/>
      </c>
      <c r="D1961" s="5">
        <v>0.0</v>
      </c>
    </row>
    <row r="1962" ht="14.25" customHeight="1">
      <c r="A1962" s="5"/>
      <c r="B1962" s="5"/>
      <c r="C1962" s="5" t="str">
        <f>IFERROR(__xludf.DUMMYFUNCTION("""COMPUTED_VALUE"""),"")</f>
        <v/>
      </c>
      <c r="D1962" s="5">
        <v>0.0</v>
      </c>
    </row>
    <row r="1963" ht="14.25" customHeight="1">
      <c r="A1963" s="5"/>
      <c r="B1963" s="5"/>
      <c r="C1963" s="5" t="str">
        <f>IFERROR(__xludf.DUMMYFUNCTION("""COMPUTED_VALUE"""),"")</f>
        <v/>
      </c>
      <c r="D1963" s="5">
        <v>0.0</v>
      </c>
    </row>
    <row r="1964" ht="14.25" customHeight="1">
      <c r="A1964" s="5"/>
      <c r="B1964" s="5"/>
      <c r="C1964" s="5" t="str">
        <f>IFERROR(__xludf.DUMMYFUNCTION("""COMPUTED_VALUE"""),"")</f>
        <v/>
      </c>
      <c r="D1964" s="5">
        <v>0.0</v>
      </c>
    </row>
    <row r="1965" ht="14.25" customHeight="1">
      <c r="A1965" s="5"/>
      <c r="B1965" s="5"/>
      <c r="C1965" s="5" t="str">
        <f>IFERROR(__xludf.DUMMYFUNCTION("""COMPUTED_VALUE"""),"")</f>
        <v/>
      </c>
      <c r="D1965" s="5">
        <v>0.0</v>
      </c>
    </row>
    <row r="1966" ht="14.25" customHeight="1">
      <c r="A1966" s="5"/>
      <c r="B1966" s="5"/>
      <c r="C1966" s="5" t="str">
        <f>IFERROR(__xludf.DUMMYFUNCTION("""COMPUTED_VALUE"""),"")</f>
        <v/>
      </c>
      <c r="D1966" s="5">
        <v>0.0</v>
      </c>
    </row>
    <row r="1967" ht="14.25" customHeight="1">
      <c r="A1967" s="5"/>
      <c r="B1967" s="5"/>
      <c r="C1967" s="5" t="str">
        <f>IFERROR(__xludf.DUMMYFUNCTION("""COMPUTED_VALUE"""),"")</f>
        <v/>
      </c>
      <c r="D1967" s="5">
        <v>0.0</v>
      </c>
    </row>
    <row r="1968" ht="14.25" customHeight="1">
      <c r="A1968" s="5"/>
      <c r="B1968" s="5"/>
      <c r="C1968" s="5" t="str">
        <f>IFERROR(__xludf.DUMMYFUNCTION("""COMPUTED_VALUE"""),"")</f>
        <v/>
      </c>
      <c r="D1968" s="5">
        <v>0.0</v>
      </c>
    </row>
    <row r="1969" ht="14.25" customHeight="1">
      <c r="A1969" s="5"/>
      <c r="B1969" s="5"/>
      <c r="C1969" s="5" t="str">
        <f>IFERROR(__xludf.DUMMYFUNCTION("""COMPUTED_VALUE"""),"")</f>
        <v/>
      </c>
      <c r="D1969" s="5">
        <v>0.0</v>
      </c>
    </row>
    <row r="1970" ht="14.25" customHeight="1">
      <c r="A1970" s="5"/>
      <c r="B1970" s="5"/>
      <c r="C1970" s="5" t="str">
        <f>IFERROR(__xludf.DUMMYFUNCTION("""COMPUTED_VALUE"""),"")</f>
        <v/>
      </c>
      <c r="D1970" s="5">
        <v>0.0</v>
      </c>
    </row>
    <row r="1971" ht="14.25" customHeight="1">
      <c r="A1971" s="5"/>
      <c r="B1971" s="5"/>
      <c r="C1971" s="5" t="str">
        <f>IFERROR(__xludf.DUMMYFUNCTION("""COMPUTED_VALUE"""),"")</f>
        <v/>
      </c>
      <c r="D1971" s="5">
        <v>0.0</v>
      </c>
    </row>
    <row r="1972" ht="14.25" customHeight="1">
      <c r="A1972" s="5"/>
      <c r="B1972" s="5"/>
      <c r="C1972" s="5" t="str">
        <f>IFERROR(__xludf.DUMMYFUNCTION("""COMPUTED_VALUE"""),"")</f>
        <v/>
      </c>
      <c r="D1972" s="5">
        <v>0.0</v>
      </c>
    </row>
    <row r="1973" ht="14.25" customHeight="1">
      <c r="A1973" s="5"/>
      <c r="B1973" s="5"/>
      <c r="C1973" s="5" t="str">
        <f>IFERROR(__xludf.DUMMYFUNCTION("""COMPUTED_VALUE"""),"")</f>
        <v/>
      </c>
      <c r="D1973" s="5">
        <v>0.0</v>
      </c>
    </row>
    <row r="1974" ht="14.25" customHeight="1">
      <c r="A1974" s="5"/>
      <c r="B1974" s="5"/>
      <c r="C1974" s="5" t="str">
        <f>IFERROR(__xludf.DUMMYFUNCTION("""COMPUTED_VALUE"""),"")</f>
        <v/>
      </c>
      <c r="D1974" s="5">
        <v>0.0</v>
      </c>
    </row>
    <row r="1975" ht="14.25" customHeight="1">
      <c r="A1975" s="5"/>
      <c r="B1975" s="5"/>
      <c r="C1975" s="5" t="str">
        <f>IFERROR(__xludf.DUMMYFUNCTION("""COMPUTED_VALUE"""),"")</f>
        <v/>
      </c>
      <c r="D1975" s="5">
        <v>0.0</v>
      </c>
    </row>
    <row r="1976" ht="14.25" customHeight="1">
      <c r="A1976" s="5"/>
      <c r="B1976" s="5"/>
      <c r="C1976" s="5" t="str">
        <f>IFERROR(__xludf.DUMMYFUNCTION("""COMPUTED_VALUE"""),"")</f>
        <v/>
      </c>
      <c r="D1976" s="5">
        <v>0.0</v>
      </c>
    </row>
    <row r="1977" ht="14.25" customHeight="1">
      <c r="A1977" s="5"/>
      <c r="B1977" s="5"/>
      <c r="C1977" s="5" t="str">
        <f>IFERROR(__xludf.DUMMYFUNCTION("""COMPUTED_VALUE"""),"")</f>
        <v/>
      </c>
      <c r="D1977" s="5">
        <v>0.0</v>
      </c>
    </row>
    <row r="1978" ht="14.25" customHeight="1">
      <c r="A1978" s="5"/>
      <c r="B1978" s="5"/>
      <c r="C1978" s="5" t="str">
        <f>IFERROR(__xludf.DUMMYFUNCTION("""COMPUTED_VALUE"""),"")</f>
        <v/>
      </c>
      <c r="D1978" s="5">
        <v>0.0</v>
      </c>
    </row>
    <row r="1979" ht="14.25" customHeight="1">
      <c r="A1979" s="5"/>
      <c r="B1979" s="5"/>
      <c r="C1979" s="5" t="str">
        <f>IFERROR(__xludf.DUMMYFUNCTION("""COMPUTED_VALUE"""),"")</f>
        <v/>
      </c>
      <c r="D1979" s="5">
        <v>0.0</v>
      </c>
    </row>
    <row r="1980" ht="14.25" customHeight="1">
      <c r="A1980" s="5"/>
      <c r="B1980" s="5"/>
      <c r="C1980" s="5" t="str">
        <f>IFERROR(__xludf.DUMMYFUNCTION("""COMPUTED_VALUE"""),"")</f>
        <v/>
      </c>
      <c r="D1980" s="5">
        <v>0.0</v>
      </c>
    </row>
    <row r="1981" ht="14.25" customHeight="1">
      <c r="A1981" s="5"/>
      <c r="B1981" s="5"/>
      <c r="C1981" s="5" t="str">
        <f>IFERROR(__xludf.DUMMYFUNCTION("""COMPUTED_VALUE"""),"")</f>
        <v/>
      </c>
      <c r="D1981" s="5">
        <v>0.0</v>
      </c>
    </row>
    <row r="1982" ht="14.25" customHeight="1">
      <c r="A1982" s="5"/>
      <c r="B1982" s="5"/>
      <c r="C1982" s="5" t="str">
        <f>IFERROR(__xludf.DUMMYFUNCTION("""COMPUTED_VALUE"""),"")</f>
        <v/>
      </c>
      <c r="D1982" s="5">
        <v>0.0</v>
      </c>
    </row>
    <row r="1983" ht="14.25" customHeight="1">
      <c r="A1983" s="5"/>
      <c r="B1983" s="5"/>
      <c r="C1983" s="5" t="str">
        <f>IFERROR(__xludf.DUMMYFUNCTION("""COMPUTED_VALUE"""),"")</f>
        <v/>
      </c>
      <c r="D1983" s="5">
        <v>0.0</v>
      </c>
    </row>
    <row r="1984" ht="14.25" customHeight="1">
      <c r="A1984" s="5"/>
      <c r="B1984" s="5"/>
      <c r="C1984" s="5" t="str">
        <f>IFERROR(__xludf.DUMMYFUNCTION("""COMPUTED_VALUE"""),"")</f>
        <v/>
      </c>
      <c r="D1984" s="5">
        <v>0.0</v>
      </c>
    </row>
    <row r="1985" ht="14.25" customHeight="1">
      <c r="A1985" s="5"/>
      <c r="B1985" s="5"/>
      <c r="C1985" s="5" t="str">
        <f>IFERROR(__xludf.DUMMYFUNCTION("""COMPUTED_VALUE"""),"")</f>
        <v/>
      </c>
      <c r="D1985" s="5">
        <v>0.0</v>
      </c>
    </row>
    <row r="1986" ht="14.25" customHeight="1">
      <c r="A1986" s="5"/>
      <c r="B1986" s="5"/>
      <c r="C1986" s="5" t="str">
        <f>IFERROR(__xludf.DUMMYFUNCTION("""COMPUTED_VALUE"""),"")</f>
        <v/>
      </c>
      <c r="D1986" s="5">
        <v>0.0</v>
      </c>
    </row>
    <row r="1987" ht="14.25" customHeight="1">
      <c r="A1987" s="5"/>
      <c r="B1987" s="5"/>
      <c r="C1987" s="5" t="str">
        <f>IFERROR(__xludf.DUMMYFUNCTION("""COMPUTED_VALUE"""),"")</f>
        <v/>
      </c>
      <c r="D1987" s="5">
        <v>0.0</v>
      </c>
    </row>
    <row r="1988" ht="14.25" customHeight="1">
      <c r="A1988" s="5"/>
      <c r="B1988" s="5"/>
      <c r="C1988" s="5" t="str">
        <f>IFERROR(__xludf.DUMMYFUNCTION("""COMPUTED_VALUE"""),"")</f>
        <v/>
      </c>
      <c r="D1988" s="5">
        <v>0.0</v>
      </c>
    </row>
    <row r="1989" ht="14.25" customHeight="1">
      <c r="A1989" s="5"/>
      <c r="B1989" s="5"/>
      <c r="C1989" s="5" t="str">
        <f>IFERROR(__xludf.DUMMYFUNCTION("""COMPUTED_VALUE"""),"")</f>
        <v/>
      </c>
      <c r="D1989" s="5">
        <v>0.0</v>
      </c>
    </row>
    <row r="1990" ht="14.25" customHeight="1">
      <c r="A1990" s="5"/>
      <c r="B1990" s="5"/>
      <c r="C1990" s="5" t="str">
        <f>IFERROR(__xludf.DUMMYFUNCTION("""COMPUTED_VALUE"""),"")</f>
        <v/>
      </c>
      <c r="D1990" s="5">
        <v>0.0</v>
      </c>
    </row>
    <row r="1991" ht="14.25" customHeight="1">
      <c r="A1991" s="5"/>
      <c r="B1991" s="5"/>
      <c r="C1991" s="5" t="str">
        <f>IFERROR(__xludf.DUMMYFUNCTION("""COMPUTED_VALUE"""),"")</f>
        <v/>
      </c>
      <c r="D1991" s="5">
        <v>0.0</v>
      </c>
    </row>
    <row r="1992" ht="14.25" customHeight="1">
      <c r="A1992" s="5"/>
      <c r="B1992" s="5"/>
      <c r="C1992" s="5" t="str">
        <f>IFERROR(__xludf.DUMMYFUNCTION("""COMPUTED_VALUE"""),"")</f>
        <v/>
      </c>
      <c r="D1992" s="5">
        <v>0.0</v>
      </c>
    </row>
    <row r="1993" ht="14.25" customHeight="1">
      <c r="A1993" s="5"/>
      <c r="B1993" s="5"/>
      <c r="C1993" s="5" t="str">
        <f>IFERROR(__xludf.DUMMYFUNCTION("""COMPUTED_VALUE"""),"")</f>
        <v/>
      </c>
      <c r="D1993" s="5">
        <v>0.0</v>
      </c>
    </row>
    <row r="1994" ht="14.25" customHeight="1">
      <c r="A1994" s="5"/>
      <c r="B1994" s="5"/>
      <c r="C1994" s="5" t="str">
        <f>IFERROR(__xludf.DUMMYFUNCTION("""COMPUTED_VALUE"""),"")</f>
        <v/>
      </c>
      <c r="D1994" s="5">
        <v>0.0</v>
      </c>
    </row>
    <row r="1995" ht="14.25" customHeight="1">
      <c r="A1995" s="5"/>
      <c r="B1995" s="5"/>
      <c r="C1995" s="5" t="str">
        <f>IFERROR(__xludf.DUMMYFUNCTION("""COMPUTED_VALUE"""),"")</f>
        <v/>
      </c>
      <c r="D1995" s="5">
        <v>0.0</v>
      </c>
    </row>
    <row r="1996" ht="14.25" customHeight="1">
      <c r="A1996" s="5"/>
      <c r="B1996" s="5"/>
      <c r="C1996" s="5" t="str">
        <f>IFERROR(__xludf.DUMMYFUNCTION("""COMPUTED_VALUE"""),"")</f>
        <v/>
      </c>
      <c r="D1996" s="5">
        <v>0.0</v>
      </c>
    </row>
    <row r="1997" ht="14.25" customHeight="1">
      <c r="A1997" s="5"/>
      <c r="B1997" s="5"/>
      <c r="C1997" s="5" t="str">
        <f>IFERROR(__xludf.DUMMYFUNCTION("""COMPUTED_VALUE"""),"")</f>
        <v/>
      </c>
      <c r="D1997" s="5">
        <v>0.0</v>
      </c>
    </row>
    <row r="1998" ht="14.25" customHeight="1">
      <c r="A1998" s="5"/>
      <c r="B1998" s="5"/>
      <c r="C1998" s="5" t="str">
        <f>IFERROR(__xludf.DUMMYFUNCTION("""COMPUTED_VALUE"""),"")</f>
        <v/>
      </c>
      <c r="D1998" s="5">
        <v>0.0</v>
      </c>
    </row>
    <row r="1999" ht="14.25" customHeight="1">
      <c r="A1999" s="5"/>
      <c r="B1999" s="5"/>
      <c r="C1999" s="5" t="str">
        <f>IFERROR(__xludf.DUMMYFUNCTION("""COMPUTED_VALUE"""),"")</f>
        <v/>
      </c>
      <c r="D1999" s="5">
        <v>0.0</v>
      </c>
    </row>
    <row r="2000" ht="14.25" customHeight="1">
      <c r="A2000" s="5"/>
      <c r="B2000" s="5"/>
      <c r="C2000" s="5" t="str">
        <f>IFERROR(__xludf.DUMMYFUNCTION("""COMPUTED_VALUE"""),"")</f>
        <v/>
      </c>
      <c r="D2000" s="5">
        <v>0.0</v>
      </c>
    </row>
    <row r="2001" ht="14.25" customHeight="1">
      <c r="A2001" s="5"/>
      <c r="B2001" s="5"/>
      <c r="C2001" s="5" t="str">
        <f>IFERROR(__xludf.DUMMYFUNCTION("""COMPUTED_VALUE"""),"")</f>
        <v/>
      </c>
      <c r="D2001" s="5">
        <v>0.0</v>
      </c>
    </row>
    <row r="2002" ht="14.25" customHeight="1">
      <c r="A2002" s="5"/>
      <c r="B2002" s="5"/>
      <c r="C2002" s="5" t="str">
        <f>IFERROR(__xludf.DUMMYFUNCTION("""COMPUTED_VALUE"""),"")</f>
        <v/>
      </c>
      <c r="D2002" s="5">
        <v>0.0</v>
      </c>
    </row>
    <row r="2003" ht="14.25" customHeight="1">
      <c r="A2003" s="5"/>
      <c r="B2003" s="5"/>
      <c r="C2003" s="5" t="str">
        <f>IFERROR(__xludf.DUMMYFUNCTION("""COMPUTED_VALUE"""),"")</f>
        <v/>
      </c>
      <c r="D2003" s="5">
        <v>0.0</v>
      </c>
    </row>
    <row r="2004" ht="14.25" customHeight="1">
      <c r="A2004" s="5"/>
      <c r="B2004" s="5"/>
      <c r="C2004" s="5" t="str">
        <f>IFERROR(__xludf.DUMMYFUNCTION("""COMPUTED_VALUE"""),"")</f>
        <v/>
      </c>
      <c r="D2004" s="5">
        <v>0.0</v>
      </c>
    </row>
    <row r="2005" ht="14.25" customHeight="1">
      <c r="A2005" s="5"/>
      <c r="B2005" s="5"/>
      <c r="C2005" s="5" t="str">
        <f>IFERROR(__xludf.DUMMYFUNCTION("""COMPUTED_VALUE"""),"")</f>
        <v/>
      </c>
      <c r="D2005" s="5">
        <v>0.0</v>
      </c>
    </row>
    <row r="2006" ht="14.25" customHeight="1">
      <c r="A2006" s="5"/>
      <c r="B2006" s="5"/>
      <c r="C2006" s="5" t="str">
        <f>IFERROR(__xludf.DUMMYFUNCTION("""COMPUTED_VALUE"""),"")</f>
        <v/>
      </c>
      <c r="D2006" s="5">
        <v>0.0</v>
      </c>
    </row>
    <row r="2007" ht="14.25" customHeight="1">
      <c r="A2007" s="5"/>
      <c r="B2007" s="5"/>
      <c r="C2007" s="5" t="str">
        <f>IFERROR(__xludf.DUMMYFUNCTION("""COMPUTED_VALUE"""),"")</f>
        <v/>
      </c>
      <c r="D2007" s="5">
        <v>0.0</v>
      </c>
    </row>
    <row r="2008" ht="14.25" customHeight="1">
      <c r="A2008" s="5"/>
      <c r="B2008" s="5"/>
      <c r="C2008" s="5" t="str">
        <f>IFERROR(__xludf.DUMMYFUNCTION("""COMPUTED_VALUE"""),"")</f>
        <v/>
      </c>
      <c r="D2008" s="5">
        <v>0.0</v>
      </c>
    </row>
    <row r="2009" ht="14.25" customHeight="1">
      <c r="A2009" s="5"/>
      <c r="B2009" s="5"/>
      <c r="C2009" s="5" t="str">
        <f>IFERROR(__xludf.DUMMYFUNCTION("""COMPUTED_VALUE"""),"")</f>
        <v/>
      </c>
      <c r="D2009" s="5">
        <v>0.0</v>
      </c>
    </row>
    <row r="2010" ht="14.25" customHeight="1">
      <c r="A2010" s="5"/>
      <c r="B2010" s="5"/>
      <c r="C2010" s="5" t="str">
        <f>IFERROR(__xludf.DUMMYFUNCTION("""COMPUTED_VALUE"""),"")</f>
        <v/>
      </c>
      <c r="D2010" s="5">
        <v>0.0</v>
      </c>
    </row>
    <row r="2011" ht="14.25" customHeight="1">
      <c r="A2011" s="5"/>
      <c r="B2011" s="5"/>
      <c r="C2011" s="5" t="str">
        <f>IFERROR(__xludf.DUMMYFUNCTION("""COMPUTED_VALUE"""),"")</f>
        <v/>
      </c>
      <c r="D2011" s="5">
        <v>0.0</v>
      </c>
    </row>
    <row r="2012" ht="14.25" customHeight="1">
      <c r="A2012" s="5"/>
      <c r="B2012" s="5"/>
      <c r="C2012" s="5" t="str">
        <f>IFERROR(__xludf.DUMMYFUNCTION("""COMPUTED_VALUE"""),"")</f>
        <v/>
      </c>
      <c r="D2012" s="5">
        <v>0.0</v>
      </c>
    </row>
    <row r="2013" ht="14.25" customHeight="1">
      <c r="A2013" s="5"/>
      <c r="B2013" s="5"/>
      <c r="C2013" s="5" t="str">
        <f>IFERROR(__xludf.DUMMYFUNCTION("""COMPUTED_VALUE"""),"")</f>
        <v/>
      </c>
      <c r="D2013" s="5">
        <v>0.0</v>
      </c>
    </row>
    <row r="2014" ht="14.25" customHeight="1">
      <c r="A2014" s="5"/>
      <c r="B2014" s="5"/>
      <c r="C2014" s="5" t="str">
        <f>IFERROR(__xludf.DUMMYFUNCTION("""COMPUTED_VALUE"""),"")</f>
        <v/>
      </c>
      <c r="D2014" s="5">
        <v>0.0</v>
      </c>
    </row>
    <row r="2015" ht="14.25" customHeight="1">
      <c r="A2015" s="5"/>
      <c r="B2015" s="5"/>
      <c r="C2015" s="5" t="str">
        <f>IFERROR(__xludf.DUMMYFUNCTION("""COMPUTED_VALUE"""),"")</f>
        <v/>
      </c>
      <c r="D2015" s="5">
        <v>0.0</v>
      </c>
    </row>
    <row r="2016" ht="14.25" customHeight="1">
      <c r="A2016" s="5"/>
      <c r="B2016" s="5"/>
      <c r="C2016" s="5" t="str">
        <f>IFERROR(__xludf.DUMMYFUNCTION("""COMPUTED_VALUE"""),"")</f>
        <v/>
      </c>
      <c r="D2016" s="5">
        <v>0.0</v>
      </c>
    </row>
    <row r="2017" ht="14.25" customHeight="1">
      <c r="A2017" s="5"/>
      <c r="B2017" s="5"/>
      <c r="C2017" s="5" t="str">
        <f>IFERROR(__xludf.DUMMYFUNCTION("""COMPUTED_VALUE"""),"")</f>
        <v/>
      </c>
      <c r="D2017" s="5">
        <v>0.0</v>
      </c>
    </row>
    <row r="2018" ht="14.25" customHeight="1">
      <c r="A2018" s="5"/>
      <c r="B2018" s="5"/>
      <c r="C2018" s="5" t="str">
        <f>IFERROR(__xludf.DUMMYFUNCTION("""COMPUTED_VALUE"""),"")</f>
        <v/>
      </c>
      <c r="D2018" s="5">
        <v>0.0</v>
      </c>
    </row>
    <row r="2019" ht="14.25" customHeight="1">
      <c r="A2019" s="5"/>
      <c r="B2019" s="5"/>
      <c r="C2019" s="5" t="str">
        <f>IFERROR(__xludf.DUMMYFUNCTION("""COMPUTED_VALUE"""),"")</f>
        <v/>
      </c>
      <c r="D2019" s="5">
        <v>0.0</v>
      </c>
    </row>
    <row r="2020" ht="14.25" customHeight="1">
      <c r="A2020" s="5"/>
      <c r="B2020" s="5"/>
      <c r="C2020" s="5" t="str">
        <f>IFERROR(__xludf.DUMMYFUNCTION("""COMPUTED_VALUE"""),"")</f>
        <v/>
      </c>
      <c r="D2020" s="5">
        <v>0.0</v>
      </c>
    </row>
    <row r="2021" ht="14.25" customHeight="1">
      <c r="A2021" s="5"/>
      <c r="B2021" s="5"/>
      <c r="C2021" s="5" t="str">
        <f>IFERROR(__xludf.DUMMYFUNCTION("""COMPUTED_VALUE"""),"")</f>
        <v/>
      </c>
      <c r="D2021" s="5">
        <v>0.0</v>
      </c>
    </row>
    <row r="2022" ht="14.25" customHeight="1">
      <c r="A2022" s="5"/>
      <c r="B2022" s="5"/>
      <c r="C2022" s="5" t="str">
        <f>IFERROR(__xludf.DUMMYFUNCTION("""COMPUTED_VALUE"""),"")</f>
        <v/>
      </c>
      <c r="D2022" s="5">
        <v>0.0</v>
      </c>
    </row>
    <row r="2023" ht="14.25" customHeight="1">
      <c r="A2023" s="5"/>
      <c r="B2023" s="5"/>
      <c r="C2023" s="5" t="str">
        <f>IFERROR(__xludf.DUMMYFUNCTION("""COMPUTED_VALUE"""),"")</f>
        <v/>
      </c>
      <c r="D2023" s="5">
        <v>0.0</v>
      </c>
    </row>
    <row r="2024" ht="14.25" customHeight="1">
      <c r="A2024" s="5"/>
      <c r="B2024" s="5"/>
      <c r="C2024" s="5" t="str">
        <f>IFERROR(__xludf.DUMMYFUNCTION("""COMPUTED_VALUE"""),"")</f>
        <v/>
      </c>
      <c r="D2024" s="5">
        <v>0.0</v>
      </c>
    </row>
    <row r="2025" ht="14.25" customHeight="1">
      <c r="A2025" s="5"/>
      <c r="B2025" s="5"/>
      <c r="C2025" s="5" t="str">
        <f>IFERROR(__xludf.DUMMYFUNCTION("""COMPUTED_VALUE"""),"")</f>
        <v/>
      </c>
      <c r="D2025" s="5">
        <v>0.0</v>
      </c>
    </row>
    <row r="2026" ht="14.25" customHeight="1">
      <c r="A2026" s="5"/>
      <c r="B2026" s="5"/>
      <c r="C2026" s="5" t="str">
        <f>IFERROR(__xludf.DUMMYFUNCTION("""COMPUTED_VALUE"""),"")</f>
        <v/>
      </c>
      <c r="D2026" s="5">
        <v>0.0</v>
      </c>
    </row>
    <row r="2027" ht="14.25" customHeight="1">
      <c r="A2027" s="5"/>
      <c r="B2027" s="5"/>
      <c r="C2027" s="5" t="str">
        <f>IFERROR(__xludf.DUMMYFUNCTION("""COMPUTED_VALUE"""),"")</f>
        <v/>
      </c>
      <c r="D2027" s="5">
        <v>0.0</v>
      </c>
    </row>
    <row r="2028" ht="14.25" customHeight="1">
      <c r="A2028" s="5"/>
      <c r="B2028" s="5"/>
      <c r="C2028" s="5" t="str">
        <f>IFERROR(__xludf.DUMMYFUNCTION("""COMPUTED_VALUE"""),"")</f>
        <v/>
      </c>
      <c r="D2028" s="5">
        <v>0.0</v>
      </c>
    </row>
    <row r="2029" ht="14.25" customHeight="1">
      <c r="A2029" s="5"/>
      <c r="B2029" s="5"/>
      <c r="C2029" s="5" t="str">
        <f>IFERROR(__xludf.DUMMYFUNCTION("""COMPUTED_VALUE"""),"")</f>
        <v/>
      </c>
      <c r="D2029" s="5">
        <v>0.0</v>
      </c>
    </row>
    <row r="2030" ht="14.25" customHeight="1">
      <c r="A2030" s="5"/>
      <c r="B2030" s="5"/>
      <c r="C2030" s="5" t="str">
        <f>IFERROR(__xludf.DUMMYFUNCTION("""COMPUTED_VALUE"""),"")</f>
        <v/>
      </c>
      <c r="D2030" s="5">
        <v>0.0</v>
      </c>
    </row>
    <row r="2031" ht="14.25" customHeight="1">
      <c r="A2031" s="5"/>
      <c r="B2031" s="5"/>
      <c r="C2031" s="5" t="str">
        <f>IFERROR(__xludf.DUMMYFUNCTION("""COMPUTED_VALUE"""),"")</f>
        <v/>
      </c>
      <c r="D2031" s="5">
        <v>0.0</v>
      </c>
    </row>
    <row r="2032" ht="14.25" customHeight="1">
      <c r="A2032" s="5"/>
      <c r="B2032" s="5"/>
      <c r="C2032" s="5" t="str">
        <f>IFERROR(__xludf.DUMMYFUNCTION("""COMPUTED_VALUE"""),"")</f>
        <v/>
      </c>
      <c r="D2032" s="5">
        <v>0.0</v>
      </c>
    </row>
    <row r="2033" ht="14.25" customHeight="1">
      <c r="A2033" s="5"/>
      <c r="B2033" s="5"/>
      <c r="C2033" s="5" t="str">
        <f>IFERROR(__xludf.DUMMYFUNCTION("""COMPUTED_VALUE"""),"")</f>
        <v/>
      </c>
      <c r="D2033" s="5">
        <v>0.0</v>
      </c>
    </row>
    <row r="2034" ht="14.25" customHeight="1">
      <c r="A2034" s="5"/>
      <c r="B2034" s="5"/>
      <c r="C2034" s="5" t="str">
        <f>IFERROR(__xludf.DUMMYFUNCTION("""COMPUTED_VALUE"""),"")</f>
        <v/>
      </c>
      <c r="D2034" s="5">
        <v>0.0</v>
      </c>
    </row>
    <row r="2035" ht="14.25" customHeight="1">
      <c r="A2035" s="5"/>
      <c r="B2035" s="5"/>
      <c r="C2035" s="5" t="str">
        <f>IFERROR(__xludf.DUMMYFUNCTION("""COMPUTED_VALUE"""),"")</f>
        <v/>
      </c>
      <c r="D2035" s="5">
        <v>0.0</v>
      </c>
    </row>
    <row r="2036" ht="14.25" customHeight="1">
      <c r="A2036" s="5"/>
      <c r="B2036" s="5"/>
      <c r="C2036" s="5" t="str">
        <f>IFERROR(__xludf.DUMMYFUNCTION("""COMPUTED_VALUE"""),"")</f>
        <v/>
      </c>
      <c r="D2036" s="5">
        <v>0.0</v>
      </c>
    </row>
    <row r="2037" ht="14.25" customHeight="1">
      <c r="A2037" s="5"/>
      <c r="B2037" s="5"/>
      <c r="C2037" s="5" t="str">
        <f>IFERROR(__xludf.DUMMYFUNCTION("""COMPUTED_VALUE"""),"")</f>
        <v/>
      </c>
      <c r="D2037" s="5">
        <v>0.0</v>
      </c>
    </row>
    <row r="2038" ht="14.25" customHeight="1">
      <c r="A2038" s="5"/>
      <c r="B2038" s="5"/>
      <c r="C2038" s="5" t="str">
        <f>IFERROR(__xludf.DUMMYFUNCTION("""COMPUTED_VALUE"""),"")</f>
        <v/>
      </c>
      <c r="D2038" s="5">
        <v>0.0</v>
      </c>
    </row>
    <row r="2039" ht="14.25" customHeight="1">
      <c r="A2039" s="5"/>
      <c r="B2039" s="5"/>
      <c r="C2039" s="5" t="str">
        <f>IFERROR(__xludf.DUMMYFUNCTION("""COMPUTED_VALUE"""),"")</f>
        <v/>
      </c>
      <c r="D2039" s="5">
        <v>0.0</v>
      </c>
    </row>
    <row r="2040" ht="14.25" customHeight="1">
      <c r="A2040" s="5"/>
      <c r="B2040" s="5"/>
      <c r="C2040" s="5" t="str">
        <f>IFERROR(__xludf.DUMMYFUNCTION("""COMPUTED_VALUE"""),"")</f>
        <v/>
      </c>
      <c r="D2040" s="5">
        <v>0.0</v>
      </c>
    </row>
    <row r="2041" ht="14.25" customHeight="1">
      <c r="A2041" s="5"/>
      <c r="B2041" s="5"/>
      <c r="C2041" s="5" t="str">
        <f>IFERROR(__xludf.DUMMYFUNCTION("""COMPUTED_VALUE"""),"")</f>
        <v/>
      </c>
      <c r="D2041" s="5">
        <v>0.0</v>
      </c>
    </row>
    <row r="2042" ht="14.25" customHeight="1">
      <c r="A2042" s="5"/>
      <c r="B2042" s="5"/>
      <c r="C2042" s="5" t="str">
        <f>IFERROR(__xludf.DUMMYFUNCTION("""COMPUTED_VALUE"""),"")</f>
        <v/>
      </c>
      <c r="D2042" s="5">
        <v>0.0</v>
      </c>
    </row>
    <row r="2043" ht="14.25" customHeight="1">
      <c r="A2043" s="5"/>
      <c r="B2043" s="5"/>
      <c r="C2043" s="5" t="str">
        <f>IFERROR(__xludf.DUMMYFUNCTION("""COMPUTED_VALUE"""),"")</f>
        <v/>
      </c>
      <c r="D2043" s="5">
        <v>0.0</v>
      </c>
    </row>
    <row r="2044" ht="14.25" customHeight="1">
      <c r="A2044" s="5"/>
      <c r="B2044" s="5"/>
      <c r="C2044" s="5" t="str">
        <f>IFERROR(__xludf.DUMMYFUNCTION("""COMPUTED_VALUE"""),"")</f>
        <v/>
      </c>
      <c r="D2044" s="5">
        <v>0.0</v>
      </c>
    </row>
    <row r="2045" ht="14.25" customHeight="1">
      <c r="A2045" s="5"/>
      <c r="B2045" s="5"/>
      <c r="C2045" s="5" t="str">
        <f>IFERROR(__xludf.DUMMYFUNCTION("""COMPUTED_VALUE"""),"")</f>
        <v/>
      </c>
      <c r="D2045" s="5">
        <v>0.0</v>
      </c>
    </row>
    <row r="2046" ht="14.25" customHeight="1">
      <c r="A2046" s="5"/>
      <c r="B2046" s="5"/>
      <c r="C2046" s="5" t="str">
        <f>IFERROR(__xludf.DUMMYFUNCTION("""COMPUTED_VALUE"""),"")</f>
        <v/>
      </c>
      <c r="D2046" s="5">
        <v>0.0</v>
      </c>
    </row>
    <row r="2047" ht="14.25" customHeight="1">
      <c r="A2047" s="5"/>
      <c r="B2047" s="5"/>
      <c r="C2047" s="5" t="str">
        <f>IFERROR(__xludf.DUMMYFUNCTION("""COMPUTED_VALUE"""),"")</f>
        <v/>
      </c>
      <c r="D2047" s="5">
        <v>0.0</v>
      </c>
    </row>
    <row r="2048" ht="14.25" customHeight="1">
      <c r="A2048" s="5"/>
      <c r="B2048" s="5"/>
      <c r="C2048" s="5" t="str">
        <f>IFERROR(__xludf.DUMMYFUNCTION("""COMPUTED_VALUE"""),"")</f>
        <v/>
      </c>
      <c r="D2048" s="5">
        <v>0.0</v>
      </c>
    </row>
    <row r="2049" ht="14.25" customHeight="1">
      <c r="A2049" s="5"/>
      <c r="B2049" s="5"/>
      <c r="C2049" s="5" t="str">
        <f>IFERROR(__xludf.DUMMYFUNCTION("""COMPUTED_VALUE"""),"")</f>
        <v/>
      </c>
      <c r="D2049" s="5">
        <v>0.0</v>
      </c>
    </row>
    <row r="2050" ht="14.25" customHeight="1">
      <c r="A2050" s="5"/>
      <c r="B2050" s="5"/>
      <c r="C2050" s="5" t="str">
        <f>IFERROR(__xludf.DUMMYFUNCTION("""COMPUTED_VALUE"""),"")</f>
        <v/>
      </c>
      <c r="D2050" s="5">
        <v>0.0</v>
      </c>
    </row>
    <row r="2051" ht="14.25" customHeight="1">
      <c r="A2051" s="5"/>
      <c r="B2051" s="5"/>
      <c r="C2051" s="5" t="str">
        <f>IFERROR(__xludf.DUMMYFUNCTION("""COMPUTED_VALUE"""),"")</f>
        <v/>
      </c>
      <c r="D2051" s="5">
        <v>0.0</v>
      </c>
    </row>
    <row r="2052" ht="14.25" customHeight="1">
      <c r="A2052" s="5"/>
      <c r="B2052" s="5"/>
      <c r="C2052" s="5" t="str">
        <f>IFERROR(__xludf.DUMMYFUNCTION("""COMPUTED_VALUE"""),"")</f>
        <v/>
      </c>
      <c r="D2052" s="5">
        <v>0.0</v>
      </c>
    </row>
    <row r="2053" ht="14.25" customHeight="1">
      <c r="A2053" s="5"/>
      <c r="B2053" s="5"/>
      <c r="C2053" s="5" t="str">
        <f>IFERROR(__xludf.DUMMYFUNCTION("""COMPUTED_VALUE"""),"")</f>
        <v/>
      </c>
      <c r="D2053" s="5">
        <v>0.0</v>
      </c>
    </row>
    <row r="2054" ht="14.25" customHeight="1">
      <c r="A2054" s="5"/>
      <c r="B2054" s="5"/>
      <c r="C2054" s="5" t="str">
        <f>IFERROR(__xludf.DUMMYFUNCTION("""COMPUTED_VALUE"""),"")</f>
        <v/>
      </c>
      <c r="D2054" s="5">
        <v>0.0</v>
      </c>
    </row>
    <row r="2055" ht="14.25" customHeight="1">
      <c r="A2055" s="5"/>
      <c r="B2055" s="5"/>
      <c r="C2055" s="5" t="str">
        <f>IFERROR(__xludf.DUMMYFUNCTION("""COMPUTED_VALUE"""),"")</f>
        <v/>
      </c>
      <c r="D2055" s="5">
        <v>0.0</v>
      </c>
    </row>
    <row r="2056" ht="14.25" customHeight="1">
      <c r="A2056" s="5"/>
      <c r="B2056" s="5"/>
      <c r="C2056" s="5" t="str">
        <f>IFERROR(__xludf.DUMMYFUNCTION("""COMPUTED_VALUE"""),"")</f>
        <v/>
      </c>
      <c r="D2056" s="5">
        <v>0.0</v>
      </c>
    </row>
    <row r="2057" ht="14.25" customHeight="1">
      <c r="A2057" s="5"/>
      <c r="B2057" s="5"/>
      <c r="C2057" s="5" t="str">
        <f>IFERROR(__xludf.DUMMYFUNCTION("""COMPUTED_VALUE"""),"")</f>
        <v/>
      </c>
      <c r="D2057" s="5">
        <v>0.0</v>
      </c>
    </row>
    <row r="2058" ht="14.25" customHeight="1">
      <c r="A2058" s="5"/>
      <c r="B2058" s="5"/>
      <c r="C2058" s="5" t="str">
        <f>IFERROR(__xludf.DUMMYFUNCTION("""COMPUTED_VALUE"""),"")</f>
        <v/>
      </c>
      <c r="D2058" s="5">
        <v>0.0</v>
      </c>
    </row>
    <row r="2059" ht="14.25" customHeight="1">
      <c r="A2059" s="5"/>
      <c r="B2059" s="5"/>
      <c r="C2059" s="5" t="str">
        <f>IFERROR(__xludf.DUMMYFUNCTION("""COMPUTED_VALUE"""),"")</f>
        <v/>
      </c>
      <c r="D2059" s="5">
        <v>0.0</v>
      </c>
    </row>
    <row r="2060" ht="14.25" customHeight="1">
      <c r="A2060" s="5"/>
      <c r="B2060" s="5"/>
      <c r="C2060" s="5" t="str">
        <f>IFERROR(__xludf.DUMMYFUNCTION("""COMPUTED_VALUE"""),"")</f>
        <v/>
      </c>
      <c r="D2060" s="5">
        <v>0.0</v>
      </c>
    </row>
    <row r="2061" ht="14.25" customHeight="1">
      <c r="A2061" s="5"/>
      <c r="B2061" s="5"/>
      <c r="C2061" s="5" t="str">
        <f>IFERROR(__xludf.DUMMYFUNCTION("""COMPUTED_VALUE"""),"")</f>
        <v/>
      </c>
      <c r="D2061" s="5">
        <v>0.0</v>
      </c>
    </row>
    <row r="2062" ht="14.25" customHeight="1">
      <c r="A2062" s="5"/>
      <c r="B2062" s="5"/>
      <c r="C2062" s="5" t="str">
        <f>IFERROR(__xludf.DUMMYFUNCTION("""COMPUTED_VALUE"""),"")</f>
        <v/>
      </c>
      <c r="D2062" s="5">
        <v>0.0</v>
      </c>
    </row>
    <row r="2063" ht="14.25" customHeight="1">
      <c r="A2063" s="5"/>
      <c r="B2063" s="5"/>
      <c r="C2063" s="5" t="str">
        <f>IFERROR(__xludf.DUMMYFUNCTION("""COMPUTED_VALUE"""),"")</f>
        <v/>
      </c>
      <c r="D2063" s="5">
        <v>0.0</v>
      </c>
    </row>
    <row r="2064" ht="14.25" customHeight="1">
      <c r="A2064" s="5"/>
      <c r="B2064" s="5"/>
      <c r="C2064" s="5" t="str">
        <f>IFERROR(__xludf.DUMMYFUNCTION("""COMPUTED_VALUE"""),"")</f>
        <v/>
      </c>
      <c r="D2064" s="5">
        <v>0.0</v>
      </c>
    </row>
    <row r="2065" ht="14.25" customHeight="1">
      <c r="A2065" s="5"/>
      <c r="B2065" s="5"/>
      <c r="C2065" s="5" t="str">
        <f>IFERROR(__xludf.DUMMYFUNCTION("""COMPUTED_VALUE"""),"")</f>
        <v/>
      </c>
      <c r="D2065" s="5">
        <v>0.0</v>
      </c>
    </row>
    <row r="2066" ht="14.25" customHeight="1">
      <c r="A2066" s="5"/>
      <c r="B2066" s="5"/>
      <c r="C2066" s="5" t="str">
        <f>IFERROR(__xludf.DUMMYFUNCTION("""COMPUTED_VALUE"""),"")</f>
        <v/>
      </c>
      <c r="D2066" s="5">
        <v>0.0</v>
      </c>
    </row>
    <row r="2067" ht="14.25" customHeight="1">
      <c r="A2067" s="5"/>
      <c r="B2067" s="5"/>
      <c r="C2067" s="5" t="str">
        <f>IFERROR(__xludf.DUMMYFUNCTION("""COMPUTED_VALUE"""),"")</f>
        <v/>
      </c>
      <c r="D2067" s="5">
        <v>0.0</v>
      </c>
    </row>
    <row r="2068" ht="14.25" customHeight="1">
      <c r="A2068" s="5"/>
      <c r="B2068" s="5"/>
      <c r="C2068" s="5" t="str">
        <f>IFERROR(__xludf.DUMMYFUNCTION("""COMPUTED_VALUE"""),"")</f>
        <v/>
      </c>
      <c r="D2068" s="5">
        <v>0.0</v>
      </c>
    </row>
    <row r="2069" ht="14.25" customHeight="1">
      <c r="A2069" s="5"/>
      <c r="B2069" s="5"/>
      <c r="C2069" s="5" t="str">
        <f>IFERROR(__xludf.DUMMYFUNCTION("""COMPUTED_VALUE"""),"")</f>
        <v/>
      </c>
      <c r="D2069" s="5">
        <v>0.0</v>
      </c>
    </row>
    <row r="2070" ht="14.25" customHeight="1">
      <c r="A2070" s="5"/>
      <c r="B2070" s="5"/>
      <c r="C2070" s="5" t="str">
        <f>IFERROR(__xludf.DUMMYFUNCTION("""COMPUTED_VALUE"""),"")</f>
        <v/>
      </c>
      <c r="D2070" s="5">
        <v>0.0</v>
      </c>
    </row>
    <row r="2071" ht="14.25" customHeight="1">
      <c r="A2071" s="5"/>
      <c r="B2071" s="5"/>
      <c r="C2071" s="5" t="str">
        <f>IFERROR(__xludf.DUMMYFUNCTION("""COMPUTED_VALUE"""),"")</f>
        <v/>
      </c>
      <c r="D2071" s="5">
        <v>0.0</v>
      </c>
    </row>
    <row r="2072" ht="14.25" customHeight="1">
      <c r="A2072" s="5"/>
      <c r="B2072" s="5"/>
      <c r="C2072" s="5" t="str">
        <f>IFERROR(__xludf.DUMMYFUNCTION("""COMPUTED_VALUE"""),"")</f>
        <v/>
      </c>
      <c r="D2072" s="5">
        <v>0.0</v>
      </c>
    </row>
    <row r="2073" ht="14.25" customHeight="1">
      <c r="A2073" s="5"/>
      <c r="B2073" s="5"/>
      <c r="C2073" s="5" t="str">
        <f>IFERROR(__xludf.DUMMYFUNCTION("""COMPUTED_VALUE"""),"")</f>
        <v/>
      </c>
      <c r="D2073" s="5">
        <v>0.0</v>
      </c>
    </row>
    <row r="2074" ht="14.25" customHeight="1">
      <c r="A2074" s="5"/>
      <c r="B2074" s="5"/>
      <c r="C2074" s="5" t="str">
        <f>IFERROR(__xludf.DUMMYFUNCTION("""COMPUTED_VALUE"""),"")</f>
        <v/>
      </c>
      <c r="D2074" s="5">
        <v>0.0</v>
      </c>
    </row>
    <row r="2075" ht="14.25" customHeight="1">
      <c r="A2075" s="5"/>
      <c r="B2075" s="5"/>
      <c r="C2075" s="5" t="str">
        <f>IFERROR(__xludf.DUMMYFUNCTION("""COMPUTED_VALUE"""),"")</f>
        <v/>
      </c>
      <c r="D2075" s="5">
        <v>0.0</v>
      </c>
    </row>
    <row r="2076" ht="14.25" customHeight="1">
      <c r="A2076" s="5"/>
      <c r="B2076" s="5"/>
      <c r="C2076" s="5" t="str">
        <f>IFERROR(__xludf.DUMMYFUNCTION("""COMPUTED_VALUE"""),"")</f>
        <v/>
      </c>
      <c r="D2076" s="5">
        <v>0.0</v>
      </c>
    </row>
    <row r="2077" ht="14.25" customHeight="1">
      <c r="A2077" s="5"/>
      <c r="B2077" s="5"/>
      <c r="C2077" s="5" t="str">
        <f>IFERROR(__xludf.DUMMYFUNCTION("""COMPUTED_VALUE"""),"")</f>
        <v/>
      </c>
      <c r="D2077" s="5">
        <v>0.0</v>
      </c>
    </row>
    <row r="2078" ht="14.25" customHeight="1">
      <c r="A2078" s="5"/>
      <c r="B2078" s="5"/>
      <c r="C2078" s="5" t="str">
        <f>IFERROR(__xludf.DUMMYFUNCTION("""COMPUTED_VALUE"""),"")</f>
        <v/>
      </c>
      <c r="D2078" s="5">
        <v>0.0</v>
      </c>
    </row>
    <row r="2079" ht="14.25" customHeight="1">
      <c r="A2079" s="5"/>
      <c r="B2079" s="5"/>
      <c r="C2079" s="5" t="str">
        <f>IFERROR(__xludf.DUMMYFUNCTION("""COMPUTED_VALUE"""),"")</f>
        <v/>
      </c>
      <c r="D2079" s="5">
        <v>0.0</v>
      </c>
    </row>
    <row r="2080" ht="14.25" customHeight="1">
      <c r="A2080" s="5"/>
      <c r="B2080" s="5"/>
      <c r="C2080" s="5" t="str">
        <f>IFERROR(__xludf.DUMMYFUNCTION("""COMPUTED_VALUE"""),"")</f>
        <v/>
      </c>
      <c r="D2080" s="5">
        <v>0.0</v>
      </c>
    </row>
    <row r="2081" ht="14.25" customHeight="1">
      <c r="A2081" s="5"/>
      <c r="B2081" s="5"/>
      <c r="C2081" s="5" t="str">
        <f>IFERROR(__xludf.DUMMYFUNCTION("""COMPUTED_VALUE"""),"")</f>
        <v/>
      </c>
      <c r="D2081" s="5">
        <v>0.0</v>
      </c>
    </row>
    <row r="2082" ht="14.25" customHeight="1">
      <c r="A2082" s="5"/>
      <c r="B2082" s="5"/>
      <c r="C2082" s="5" t="str">
        <f>IFERROR(__xludf.DUMMYFUNCTION("""COMPUTED_VALUE"""),"")</f>
        <v/>
      </c>
      <c r="D2082" s="5">
        <v>0.0</v>
      </c>
    </row>
    <row r="2083" ht="14.25" customHeight="1">
      <c r="A2083" s="5"/>
      <c r="B2083" s="5"/>
      <c r="C2083" s="5" t="str">
        <f>IFERROR(__xludf.DUMMYFUNCTION("""COMPUTED_VALUE"""),"")</f>
        <v/>
      </c>
      <c r="D2083" s="5">
        <v>0.0</v>
      </c>
    </row>
    <row r="2084" ht="14.25" customHeight="1">
      <c r="A2084" s="5"/>
      <c r="B2084" s="5"/>
      <c r="C2084" s="5" t="str">
        <f>IFERROR(__xludf.DUMMYFUNCTION("""COMPUTED_VALUE"""),"")</f>
        <v/>
      </c>
      <c r="D2084" s="5">
        <v>0.0</v>
      </c>
    </row>
    <row r="2085" ht="14.25" customHeight="1">
      <c r="A2085" s="5"/>
      <c r="B2085" s="5"/>
      <c r="C2085" s="5" t="str">
        <f>IFERROR(__xludf.DUMMYFUNCTION("""COMPUTED_VALUE"""),"")</f>
        <v/>
      </c>
      <c r="D2085" s="5">
        <v>0.0</v>
      </c>
    </row>
    <row r="2086" ht="14.25" customHeight="1">
      <c r="A2086" s="5"/>
      <c r="B2086" s="5"/>
      <c r="C2086" s="5" t="str">
        <f>IFERROR(__xludf.DUMMYFUNCTION("""COMPUTED_VALUE"""),"")</f>
        <v/>
      </c>
      <c r="D2086" s="5">
        <v>0.0</v>
      </c>
    </row>
    <row r="2087" ht="14.25" customHeight="1">
      <c r="A2087" s="5"/>
      <c r="B2087" s="5"/>
      <c r="C2087" s="5" t="str">
        <f>IFERROR(__xludf.DUMMYFUNCTION("""COMPUTED_VALUE"""),"")</f>
        <v/>
      </c>
      <c r="D2087" s="5">
        <v>0.0</v>
      </c>
    </row>
    <row r="2088" ht="14.25" customHeight="1">
      <c r="A2088" s="5"/>
      <c r="B2088" s="5"/>
      <c r="C2088" s="5" t="str">
        <f>IFERROR(__xludf.DUMMYFUNCTION("""COMPUTED_VALUE"""),"")</f>
        <v/>
      </c>
      <c r="D2088" s="5">
        <v>0.0</v>
      </c>
    </row>
    <row r="2089" ht="14.25" customHeight="1">
      <c r="A2089" s="5"/>
      <c r="B2089" s="5"/>
      <c r="C2089" s="5" t="str">
        <f>IFERROR(__xludf.DUMMYFUNCTION("""COMPUTED_VALUE"""),"")</f>
        <v/>
      </c>
      <c r="D2089" s="5">
        <v>0.0</v>
      </c>
    </row>
    <row r="2090" ht="14.25" customHeight="1">
      <c r="A2090" s="5"/>
      <c r="B2090" s="5"/>
      <c r="C2090" s="5" t="str">
        <f>IFERROR(__xludf.DUMMYFUNCTION("""COMPUTED_VALUE"""),"")</f>
        <v/>
      </c>
      <c r="D2090" s="5">
        <v>0.0</v>
      </c>
    </row>
    <row r="2091" ht="14.25" customHeight="1">
      <c r="A2091" s="5"/>
      <c r="B2091" s="5"/>
      <c r="C2091" s="5" t="str">
        <f>IFERROR(__xludf.DUMMYFUNCTION("""COMPUTED_VALUE"""),"")</f>
        <v/>
      </c>
      <c r="D2091" s="5">
        <v>0.0</v>
      </c>
    </row>
    <row r="2092" ht="14.25" customHeight="1">
      <c r="A2092" s="5"/>
      <c r="B2092" s="5"/>
      <c r="C2092" s="5" t="str">
        <f>IFERROR(__xludf.DUMMYFUNCTION("""COMPUTED_VALUE"""),"")</f>
        <v/>
      </c>
      <c r="D2092" s="5">
        <v>0.0</v>
      </c>
    </row>
    <row r="2093" ht="14.25" customHeight="1">
      <c r="A2093" s="5"/>
      <c r="B2093" s="5"/>
      <c r="C2093" s="5" t="str">
        <f>IFERROR(__xludf.DUMMYFUNCTION("""COMPUTED_VALUE"""),"")</f>
        <v/>
      </c>
      <c r="D2093" s="5">
        <v>0.0</v>
      </c>
    </row>
    <row r="2094" ht="14.25" customHeight="1">
      <c r="A2094" s="5"/>
      <c r="B2094" s="5"/>
      <c r="C2094" s="5" t="str">
        <f>IFERROR(__xludf.DUMMYFUNCTION("""COMPUTED_VALUE"""),"")</f>
        <v/>
      </c>
      <c r="D2094" s="5">
        <v>0.0</v>
      </c>
    </row>
    <row r="2095" ht="14.25" customHeight="1">
      <c r="A2095" s="5"/>
      <c r="B2095" s="5"/>
      <c r="C2095" s="5" t="str">
        <f>IFERROR(__xludf.DUMMYFUNCTION("""COMPUTED_VALUE"""),"")</f>
        <v/>
      </c>
      <c r="D2095" s="5">
        <v>0.0</v>
      </c>
    </row>
    <row r="2096" ht="14.25" customHeight="1">
      <c r="A2096" s="5"/>
      <c r="B2096" s="5"/>
      <c r="C2096" s="5" t="str">
        <f>IFERROR(__xludf.DUMMYFUNCTION("""COMPUTED_VALUE"""),"")</f>
        <v/>
      </c>
      <c r="D2096" s="5">
        <v>0.0</v>
      </c>
    </row>
    <row r="2097" ht="14.25" customHeight="1">
      <c r="A2097" s="5"/>
      <c r="B2097" s="5"/>
      <c r="C2097" s="5" t="str">
        <f>IFERROR(__xludf.DUMMYFUNCTION("""COMPUTED_VALUE"""),"")</f>
        <v/>
      </c>
      <c r="D2097" s="5">
        <v>0.0</v>
      </c>
    </row>
    <row r="2098" ht="14.25" customHeight="1">
      <c r="A2098" s="5"/>
      <c r="B2098" s="5"/>
      <c r="C2098" s="5" t="str">
        <f>IFERROR(__xludf.DUMMYFUNCTION("""COMPUTED_VALUE"""),"")</f>
        <v/>
      </c>
      <c r="D2098" s="5">
        <v>0.0</v>
      </c>
    </row>
    <row r="2099" ht="14.25" customHeight="1">
      <c r="A2099" s="5"/>
      <c r="B2099" s="5"/>
      <c r="C2099" s="5" t="str">
        <f>IFERROR(__xludf.DUMMYFUNCTION("""COMPUTED_VALUE"""),"")</f>
        <v/>
      </c>
      <c r="D2099" s="5">
        <v>0.0</v>
      </c>
    </row>
    <row r="2100" ht="14.25" customHeight="1">
      <c r="A2100" s="5"/>
      <c r="B2100" s="5"/>
      <c r="C2100" s="5" t="str">
        <f>IFERROR(__xludf.DUMMYFUNCTION("""COMPUTED_VALUE"""),"")</f>
        <v/>
      </c>
      <c r="D2100" s="5">
        <v>0.0</v>
      </c>
    </row>
    <row r="2101" ht="14.25" customHeight="1">
      <c r="A2101" s="5"/>
      <c r="B2101" s="5"/>
      <c r="C2101" s="5" t="str">
        <f>IFERROR(__xludf.DUMMYFUNCTION("""COMPUTED_VALUE"""),"")</f>
        <v/>
      </c>
      <c r="D2101" s="5">
        <v>0.0</v>
      </c>
    </row>
    <row r="2102" ht="14.25" customHeight="1">
      <c r="A2102" s="5"/>
      <c r="B2102" s="5"/>
      <c r="C2102" s="5" t="str">
        <f>IFERROR(__xludf.DUMMYFUNCTION("""COMPUTED_VALUE"""),"")</f>
        <v/>
      </c>
      <c r="D2102" s="5">
        <v>0.0</v>
      </c>
    </row>
    <row r="2103" ht="14.25" customHeight="1">
      <c r="A2103" s="5"/>
      <c r="B2103" s="5"/>
      <c r="C2103" s="5" t="str">
        <f>IFERROR(__xludf.DUMMYFUNCTION("""COMPUTED_VALUE"""),"")</f>
        <v/>
      </c>
      <c r="D2103" s="5">
        <v>0.0</v>
      </c>
    </row>
    <row r="2104" ht="14.25" customHeight="1">
      <c r="A2104" s="5"/>
      <c r="B2104" s="5"/>
      <c r="C2104" s="5" t="str">
        <f>IFERROR(__xludf.DUMMYFUNCTION("""COMPUTED_VALUE"""),"")</f>
        <v/>
      </c>
      <c r="D2104" s="5">
        <v>0.0</v>
      </c>
    </row>
    <row r="2105" ht="14.25" customHeight="1">
      <c r="A2105" s="5"/>
      <c r="B2105" s="5"/>
      <c r="C2105" s="5" t="str">
        <f>IFERROR(__xludf.DUMMYFUNCTION("""COMPUTED_VALUE"""),"")</f>
        <v/>
      </c>
      <c r="D2105" s="5">
        <v>0.0</v>
      </c>
    </row>
    <row r="2106" ht="14.25" customHeight="1">
      <c r="A2106" s="5"/>
      <c r="B2106" s="5"/>
      <c r="C2106" s="5" t="str">
        <f>IFERROR(__xludf.DUMMYFUNCTION("""COMPUTED_VALUE"""),"")</f>
        <v/>
      </c>
      <c r="D2106" s="5">
        <v>0.0</v>
      </c>
    </row>
    <row r="2107" ht="14.25" customHeight="1">
      <c r="A2107" s="5"/>
      <c r="B2107" s="5"/>
      <c r="C2107" s="5" t="str">
        <f>IFERROR(__xludf.DUMMYFUNCTION("""COMPUTED_VALUE"""),"")</f>
        <v/>
      </c>
      <c r="D2107" s="5">
        <v>0.0</v>
      </c>
    </row>
    <row r="2108" ht="14.25" customHeight="1">
      <c r="A2108" s="5"/>
      <c r="B2108" s="5"/>
      <c r="C2108" s="5" t="str">
        <f>IFERROR(__xludf.DUMMYFUNCTION("""COMPUTED_VALUE"""),"")</f>
        <v/>
      </c>
      <c r="D2108" s="5">
        <v>0.0</v>
      </c>
    </row>
    <row r="2109" ht="14.25" customHeight="1">
      <c r="A2109" s="5"/>
      <c r="B2109" s="5"/>
      <c r="C2109" s="5" t="str">
        <f>IFERROR(__xludf.DUMMYFUNCTION("""COMPUTED_VALUE"""),"")</f>
        <v/>
      </c>
      <c r="D2109" s="5">
        <v>0.0</v>
      </c>
    </row>
    <row r="2110" ht="14.25" customHeight="1">
      <c r="A2110" s="5"/>
      <c r="B2110" s="5"/>
      <c r="C2110" s="5" t="str">
        <f>IFERROR(__xludf.DUMMYFUNCTION("""COMPUTED_VALUE"""),"")</f>
        <v/>
      </c>
      <c r="D2110" s="5">
        <v>0.0</v>
      </c>
    </row>
    <row r="2111" ht="14.25" customHeight="1">
      <c r="A2111" s="5"/>
      <c r="B2111" s="5"/>
      <c r="C2111" s="5" t="str">
        <f>IFERROR(__xludf.DUMMYFUNCTION("""COMPUTED_VALUE"""),"")</f>
        <v/>
      </c>
      <c r="D2111" s="5">
        <v>0.0</v>
      </c>
    </row>
    <row r="2112" ht="14.25" customHeight="1">
      <c r="A2112" s="5"/>
      <c r="B2112" s="5"/>
      <c r="C2112" s="5" t="str">
        <f>IFERROR(__xludf.DUMMYFUNCTION("""COMPUTED_VALUE"""),"")</f>
        <v/>
      </c>
      <c r="D2112" s="5">
        <v>0.0</v>
      </c>
    </row>
    <row r="2113" ht="14.25" customHeight="1">
      <c r="A2113" s="5"/>
      <c r="B2113" s="5"/>
      <c r="C2113" s="5" t="str">
        <f>IFERROR(__xludf.DUMMYFUNCTION("""COMPUTED_VALUE"""),"")</f>
        <v/>
      </c>
      <c r="D2113" s="5">
        <v>0.0</v>
      </c>
    </row>
    <row r="2114" ht="14.25" customHeight="1">
      <c r="A2114" s="5"/>
      <c r="B2114" s="5"/>
      <c r="C2114" s="5" t="str">
        <f>IFERROR(__xludf.DUMMYFUNCTION("""COMPUTED_VALUE"""),"")</f>
        <v/>
      </c>
      <c r="D2114" s="5">
        <v>0.0</v>
      </c>
    </row>
    <row r="2115" ht="14.25" customHeight="1">
      <c r="A2115" s="5"/>
      <c r="B2115" s="5"/>
      <c r="C2115" s="5" t="str">
        <f>IFERROR(__xludf.DUMMYFUNCTION("""COMPUTED_VALUE"""),"")</f>
        <v/>
      </c>
      <c r="D2115" s="5">
        <v>0.0</v>
      </c>
    </row>
    <row r="2116" ht="14.25" customHeight="1">
      <c r="A2116" s="5"/>
      <c r="B2116" s="5"/>
      <c r="C2116" s="5" t="str">
        <f>IFERROR(__xludf.DUMMYFUNCTION("""COMPUTED_VALUE"""),"")</f>
        <v/>
      </c>
      <c r="D2116" s="5">
        <v>0.0</v>
      </c>
    </row>
    <row r="2117" ht="14.25" customHeight="1">
      <c r="A2117" s="5"/>
      <c r="B2117" s="5"/>
      <c r="C2117" s="5" t="str">
        <f>IFERROR(__xludf.DUMMYFUNCTION("""COMPUTED_VALUE"""),"")</f>
        <v/>
      </c>
      <c r="D2117" s="5">
        <v>0.0</v>
      </c>
    </row>
    <row r="2118" ht="14.25" customHeight="1">
      <c r="A2118" s="5"/>
      <c r="B2118" s="5"/>
      <c r="C2118" s="5" t="str">
        <f>IFERROR(__xludf.DUMMYFUNCTION("""COMPUTED_VALUE"""),"")</f>
        <v/>
      </c>
      <c r="D2118" s="5">
        <v>0.0</v>
      </c>
    </row>
    <row r="2119" ht="14.25" customHeight="1">
      <c r="A2119" s="5"/>
      <c r="B2119" s="5"/>
      <c r="C2119" s="5" t="str">
        <f>IFERROR(__xludf.DUMMYFUNCTION("""COMPUTED_VALUE"""),"")</f>
        <v/>
      </c>
      <c r="D2119" s="5">
        <v>0.0</v>
      </c>
    </row>
    <row r="2120" ht="14.25" customHeight="1">
      <c r="A2120" s="5"/>
      <c r="B2120" s="5"/>
      <c r="C2120" s="5" t="str">
        <f>IFERROR(__xludf.DUMMYFUNCTION("""COMPUTED_VALUE"""),"")</f>
        <v/>
      </c>
      <c r="D2120" s="5">
        <v>0.0</v>
      </c>
    </row>
    <row r="2121" ht="14.25" customHeight="1">
      <c r="A2121" s="5"/>
      <c r="B2121" s="5"/>
      <c r="C2121" s="5" t="str">
        <f>IFERROR(__xludf.DUMMYFUNCTION("""COMPUTED_VALUE"""),"")</f>
        <v/>
      </c>
      <c r="D2121" s="5">
        <v>0.0</v>
      </c>
    </row>
    <row r="2122" ht="14.25" customHeight="1">
      <c r="A2122" s="5"/>
      <c r="B2122" s="5"/>
      <c r="C2122" s="5" t="str">
        <f>IFERROR(__xludf.DUMMYFUNCTION("""COMPUTED_VALUE"""),"")</f>
        <v/>
      </c>
      <c r="D2122" s="5">
        <v>0.0</v>
      </c>
    </row>
    <row r="2123" ht="14.25" customHeight="1">
      <c r="A2123" s="5"/>
      <c r="B2123" s="5"/>
      <c r="C2123" s="5" t="str">
        <f>IFERROR(__xludf.DUMMYFUNCTION("""COMPUTED_VALUE"""),"")</f>
        <v/>
      </c>
      <c r="D2123" s="5">
        <v>0.0</v>
      </c>
    </row>
    <row r="2124" ht="14.25" customHeight="1">
      <c r="A2124" s="5"/>
      <c r="B2124" s="5"/>
      <c r="C2124" s="5" t="str">
        <f>IFERROR(__xludf.DUMMYFUNCTION("""COMPUTED_VALUE"""),"")</f>
        <v/>
      </c>
      <c r="D2124" s="5">
        <v>0.0</v>
      </c>
    </row>
    <row r="2125" ht="14.25" customHeight="1">
      <c r="A2125" s="5"/>
      <c r="B2125" s="5"/>
      <c r="C2125" s="5" t="str">
        <f>IFERROR(__xludf.DUMMYFUNCTION("""COMPUTED_VALUE"""),"")</f>
        <v/>
      </c>
      <c r="D2125" s="5">
        <v>0.0</v>
      </c>
    </row>
    <row r="2126" ht="14.25" customHeight="1">
      <c r="A2126" s="5"/>
      <c r="B2126" s="5"/>
      <c r="C2126" s="5" t="str">
        <f>IFERROR(__xludf.DUMMYFUNCTION("""COMPUTED_VALUE"""),"")</f>
        <v/>
      </c>
      <c r="D2126" s="5">
        <v>0.0</v>
      </c>
    </row>
    <row r="2127" ht="14.25" customHeight="1">
      <c r="A2127" s="5"/>
      <c r="B2127" s="5"/>
      <c r="C2127" s="5" t="str">
        <f>IFERROR(__xludf.DUMMYFUNCTION("""COMPUTED_VALUE"""),"")</f>
        <v/>
      </c>
      <c r="D2127" s="5">
        <v>0.0</v>
      </c>
    </row>
    <row r="2128" ht="14.25" customHeight="1">
      <c r="A2128" s="5"/>
      <c r="B2128" s="5"/>
      <c r="C2128" s="5" t="str">
        <f>IFERROR(__xludf.DUMMYFUNCTION("""COMPUTED_VALUE"""),"")</f>
        <v/>
      </c>
      <c r="D2128" s="5">
        <v>0.0</v>
      </c>
    </row>
    <row r="2129" ht="14.25" customHeight="1">
      <c r="A2129" s="5"/>
      <c r="B2129" s="5"/>
      <c r="C2129" s="5" t="str">
        <f>IFERROR(__xludf.DUMMYFUNCTION("""COMPUTED_VALUE"""),"")</f>
        <v/>
      </c>
      <c r="D2129" s="5">
        <v>0.0</v>
      </c>
    </row>
    <row r="2130" ht="14.25" customHeight="1">
      <c r="A2130" s="5"/>
      <c r="B2130" s="5"/>
      <c r="C2130" s="5" t="str">
        <f>IFERROR(__xludf.DUMMYFUNCTION("""COMPUTED_VALUE"""),"")</f>
        <v/>
      </c>
      <c r="D2130" s="5">
        <v>0.0</v>
      </c>
    </row>
    <row r="2131" ht="14.25" customHeight="1">
      <c r="A2131" s="5"/>
      <c r="B2131" s="5"/>
      <c r="C2131" s="5" t="str">
        <f>IFERROR(__xludf.DUMMYFUNCTION("""COMPUTED_VALUE"""),"")</f>
        <v/>
      </c>
      <c r="D2131" s="5">
        <v>0.0</v>
      </c>
    </row>
    <row r="2132" ht="14.25" customHeight="1">
      <c r="A2132" s="5"/>
      <c r="B2132" s="5"/>
      <c r="C2132" s="5" t="str">
        <f>IFERROR(__xludf.DUMMYFUNCTION("""COMPUTED_VALUE"""),"")</f>
        <v/>
      </c>
      <c r="D2132" s="5">
        <v>0.0</v>
      </c>
    </row>
    <row r="2133" ht="14.25" customHeight="1">
      <c r="A2133" s="5"/>
      <c r="B2133" s="5"/>
      <c r="C2133" s="5" t="str">
        <f>IFERROR(__xludf.DUMMYFUNCTION("""COMPUTED_VALUE"""),"")</f>
        <v/>
      </c>
      <c r="D2133" s="5">
        <v>0.0</v>
      </c>
    </row>
    <row r="2134" ht="14.25" customHeight="1">
      <c r="A2134" s="5"/>
      <c r="B2134" s="5"/>
      <c r="C2134" s="5" t="str">
        <f>IFERROR(__xludf.DUMMYFUNCTION("""COMPUTED_VALUE"""),"")</f>
        <v/>
      </c>
      <c r="D2134" s="5">
        <v>0.0</v>
      </c>
    </row>
    <row r="2135" ht="14.25" customHeight="1">
      <c r="A2135" s="5"/>
      <c r="B2135" s="5"/>
      <c r="C2135" s="5" t="str">
        <f>IFERROR(__xludf.DUMMYFUNCTION("""COMPUTED_VALUE"""),"")</f>
        <v/>
      </c>
      <c r="D2135" s="5">
        <v>0.0</v>
      </c>
    </row>
    <row r="2136" ht="14.25" customHeight="1">
      <c r="A2136" s="5"/>
      <c r="B2136" s="5"/>
      <c r="C2136" s="5" t="str">
        <f>IFERROR(__xludf.DUMMYFUNCTION("""COMPUTED_VALUE"""),"")</f>
        <v/>
      </c>
      <c r="D2136" s="5">
        <v>0.0</v>
      </c>
    </row>
    <row r="2137" ht="14.25" customHeight="1">
      <c r="A2137" s="5"/>
      <c r="B2137" s="5"/>
      <c r="C2137" s="5" t="str">
        <f>IFERROR(__xludf.DUMMYFUNCTION("""COMPUTED_VALUE"""),"")</f>
        <v/>
      </c>
      <c r="D2137" s="5">
        <v>0.0</v>
      </c>
    </row>
    <row r="2138" ht="14.25" customHeight="1">
      <c r="A2138" s="5"/>
      <c r="B2138" s="5"/>
      <c r="C2138" s="5" t="str">
        <f>IFERROR(__xludf.DUMMYFUNCTION("""COMPUTED_VALUE"""),"")</f>
        <v/>
      </c>
      <c r="D2138" s="5">
        <v>0.0</v>
      </c>
    </row>
    <row r="2139" ht="14.25" customHeight="1">
      <c r="A2139" s="5"/>
      <c r="B2139" s="5"/>
      <c r="C2139" s="5" t="str">
        <f>IFERROR(__xludf.DUMMYFUNCTION("""COMPUTED_VALUE"""),"")</f>
        <v/>
      </c>
      <c r="D2139" s="5">
        <v>0.0</v>
      </c>
    </row>
    <row r="2140" ht="14.25" customHeight="1">
      <c r="A2140" s="5"/>
      <c r="B2140" s="5"/>
      <c r="C2140" s="5" t="str">
        <f>IFERROR(__xludf.DUMMYFUNCTION("""COMPUTED_VALUE"""),"")</f>
        <v/>
      </c>
      <c r="D2140" s="5">
        <v>0.0</v>
      </c>
    </row>
    <row r="2141" ht="14.25" customHeight="1">
      <c r="A2141" s="5"/>
      <c r="B2141" s="5"/>
      <c r="C2141" s="5" t="str">
        <f>IFERROR(__xludf.DUMMYFUNCTION("""COMPUTED_VALUE"""),"")</f>
        <v/>
      </c>
      <c r="D2141" s="5">
        <v>0.0</v>
      </c>
    </row>
    <row r="2142" ht="14.25" customHeight="1">
      <c r="A2142" s="5"/>
      <c r="B2142" s="5"/>
      <c r="C2142" s="5" t="str">
        <f>IFERROR(__xludf.DUMMYFUNCTION("""COMPUTED_VALUE"""),"")</f>
        <v/>
      </c>
      <c r="D2142" s="5">
        <v>0.0</v>
      </c>
    </row>
    <row r="2143" ht="14.25" customHeight="1">
      <c r="A2143" s="5"/>
      <c r="B2143" s="5"/>
      <c r="C2143" s="5" t="str">
        <f>IFERROR(__xludf.DUMMYFUNCTION("""COMPUTED_VALUE"""),"")</f>
        <v/>
      </c>
      <c r="D2143" s="5">
        <v>0.0</v>
      </c>
    </row>
    <row r="2144" ht="14.25" customHeight="1">
      <c r="A2144" s="5"/>
      <c r="B2144" s="5"/>
      <c r="C2144" s="5" t="str">
        <f>IFERROR(__xludf.DUMMYFUNCTION("""COMPUTED_VALUE"""),"")</f>
        <v/>
      </c>
      <c r="D2144" s="5">
        <v>0.0</v>
      </c>
    </row>
    <row r="2145" ht="14.25" customHeight="1">
      <c r="A2145" s="5"/>
      <c r="B2145" s="5"/>
      <c r="C2145" s="5" t="str">
        <f>IFERROR(__xludf.DUMMYFUNCTION("""COMPUTED_VALUE"""),"")</f>
        <v/>
      </c>
      <c r="D2145" s="5">
        <v>0.0</v>
      </c>
    </row>
    <row r="2146" ht="14.25" customHeight="1">
      <c r="A2146" s="5"/>
      <c r="B2146" s="5"/>
      <c r="C2146" s="5" t="str">
        <f>IFERROR(__xludf.DUMMYFUNCTION("""COMPUTED_VALUE"""),"")</f>
        <v/>
      </c>
      <c r="D2146" s="5">
        <v>0.0</v>
      </c>
    </row>
    <row r="2147" ht="14.25" customHeight="1">
      <c r="A2147" s="5"/>
      <c r="B2147" s="5"/>
      <c r="C2147" s="5" t="str">
        <f>IFERROR(__xludf.DUMMYFUNCTION("""COMPUTED_VALUE"""),"")</f>
        <v/>
      </c>
      <c r="D2147" s="5">
        <v>0.0</v>
      </c>
    </row>
    <row r="2148" ht="14.25" customHeight="1">
      <c r="A2148" s="5"/>
      <c r="B2148" s="5"/>
      <c r="C2148" s="5" t="str">
        <f>IFERROR(__xludf.DUMMYFUNCTION("""COMPUTED_VALUE"""),"")</f>
        <v/>
      </c>
      <c r="D2148" s="5">
        <v>0.0</v>
      </c>
    </row>
    <row r="2149" ht="14.25" customHeight="1">
      <c r="A2149" s="5"/>
      <c r="B2149" s="5"/>
      <c r="C2149" s="5" t="str">
        <f>IFERROR(__xludf.DUMMYFUNCTION("""COMPUTED_VALUE"""),"")</f>
        <v/>
      </c>
      <c r="D2149" s="5">
        <v>0.0</v>
      </c>
    </row>
    <row r="2150" ht="14.25" customHeight="1">
      <c r="A2150" s="5"/>
      <c r="B2150" s="5"/>
      <c r="C2150" s="5" t="str">
        <f>IFERROR(__xludf.DUMMYFUNCTION("""COMPUTED_VALUE"""),"")</f>
        <v/>
      </c>
      <c r="D2150" s="5">
        <v>0.0</v>
      </c>
    </row>
    <row r="2151" ht="14.25" customHeight="1">
      <c r="A2151" s="5"/>
      <c r="B2151" s="5"/>
      <c r="C2151" s="5" t="str">
        <f>IFERROR(__xludf.DUMMYFUNCTION("""COMPUTED_VALUE"""),"")</f>
        <v/>
      </c>
      <c r="D2151" s="5">
        <v>0.0</v>
      </c>
    </row>
    <row r="2152" ht="14.25" customHeight="1">
      <c r="A2152" s="5"/>
      <c r="B2152" s="5"/>
      <c r="C2152" s="5" t="str">
        <f>IFERROR(__xludf.DUMMYFUNCTION("""COMPUTED_VALUE"""),"")</f>
        <v/>
      </c>
      <c r="D2152" s="5">
        <v>0.0</v>
      </c>
    </row>
    <row r="2153" ht="14.25" customHeight="1">
      <c r="A2153" s="5"/>
      <c r="B2153" s="5"/>
      <c r="C2153" s="5" t="str">
        <f>IFERROR(__xludf.DUMMYFUNCTION("""COMPUTED_VALUE"""),"")</f>
        <v/>
      </c>
      <c r="D2153" s="5">
        <v>0.0</v>
      </c>
    </row>
    <row r="2154" ht="14.25" customHeight="1">
      <c r="A2154" s="5"/>
      <c r="B2154" s="5"/>
      <c r="C2154" s="5" t="str">
        <f>IFERROR(__xludf.DUMMYFUNCTION("""COMPUTED_VALUE"""),"")</f>
        <v/>
      </c>
      <c r="D2154" s="5">
        <v>0.0</v>
      </c>
    </row>
    <row r="2155" ht="14.25" customHeight="1">
      <c r="A2155" s="5"/>
      <c r="B2155" s="5"/>
      <c r="C2155" s="5" t="str">
        <f>IFERROR(__xludf.DUMMYFUNCTION("""COMPUTED_VALUE"""),"")</f>
        <v/>
      </c>
      <c r="D2155" s="5">
        <v>0.0</v>
      </c>
    </row>
    <row r="2156" ht="14.25" customHeight="1">
      <c r="A2156" s="5"/>
      <c r="B2156" s="5"/>
      <c r="C2156" s="5" t="str">
        <f>IFERROR(__xludf.DUMMYFUNCTION("""COMPUTED_VALUE"""),"")</f>
        <v/>
      </c>
      <c r="D2156" s="5">
        <v>0.0</v>
      </c>
    </row>
    <row r="2157" ht="14.25" customHeight="1">
      <c r="A2157" s="5"/>
      <c r="B2157" s="5"/>
      <c r="C2157" s="5" t="str">
        <f>IFERROR(__xludf.DUMMYFUNCTION("""COMPUTED_VALUE"""),"")</f>
        <v/>
      </c>
      <c r="D2157" s="5">
        <v>0.0</v>
      </c>
    </row>
    <row r="2158" ht="14.25" customHeight="1">
      <c r="A2158" s="5"/>
      <c r="B2158" s="5"/>
      <c r="C2158" s="5" t="str">
        <f>IFERROR(__xludf.DUMMYFUNCTION("""COMPUTED_VALUE"""),"")</f>
        <v/>
      </c>
      <c r="D2158" s="5">
        <v>0.0</v>
      </c>
    </row>
    <row r="2159" ht="14.25" customHeight="1">
      <c r="A2159" s="5"/>
      <c r="B2159" s="5"/>
      <c r="C2159" s="5" t="str">
        <f>IFERROR(__xludf.DUMMYFUNCTION("""COMPUTED_VALUE"""),"")</f>
        <v/>
      </c>
      <c r="D2159" s="5">
        <v>0.0</v>
      </c>
    </row>
    <row r="2160" ht="14.25" customHeight="1">
      <c r="A2160" s="5"/>
      <c r="B2160" s="5"/>
      <c r="C2160" s="5" t="str">
        <f>IFERROR(__xludf.DUMMYFUNCTION("""COMPUTED_VALUE"""),"")</f>
        <v/>
      </c>
      <c r="D2160" s="5">
        <v>0.0</v>
      </c>
    </row>
    <row r="2161" ht="14.25" customHeight="1">
      <c r="A2161" s="5"/>
      <c r="B2161" s="5"/>
      <c r="C2161" s="5" t="str">
        <f>IFERROR(__xludf.DUMMYFUNCTION("""COMPUTED_VALUE"""),"")</f>
        <v/>
      </c>
      <c r="D2161" s="5">
        <v>0.0</v>
      </c>
    </row>
    <row r="2162" ht="14.25" customHeight="1">
      <c r="A2162" s="5"/>
      <c r="B2162" s="5"/>
      <c r="C2162" s="5" t="str">
        <f>IFERROR(__xludf.DUMMYFUNCTION("""COMPUTED_VALUE"""),"")</f>
        <v/>
      </c>
      <c r="D2162" s="5">
        <v>0.0</v>
      </c>
    </row>
    <row r="2163" ht="14.25" customHeight="1">
      <c r="A2163" s="5"/>
      <c r="B2163" s="5"/>
      <c r="C2163" s="5" t="str">
        <f>IFERROR(__xludf.DUMMYFUNCTION("""COMPUTED_VALUE"""),"")</f>
        <v/>
      </c>
      <c r="D2163" s="5">
        <v>0.0</v>
      </c>
    </row>
    <row r="2164" ht="14.25" customHeight="1">
      <c r="A2164" s="5"/>
      <c r="B2164" s="5"/>
      <c r="C2164" s="5" t="str">
        <f>IFERROR(__xludf.DUMMYFUNCTION("""COMPUTED_VALUE"""),"")</f>
        <v/>
      </c>
      <c r="D2164" s="5">
        <v>0.0</v>
      </c>
    </row>
    <row r="2165" ht="14.25" customHeight="1">
      <c r="A2165" s="5"/>
      <c r="B2165" s="5"/>
      <c r="C2165" s="5" t="str">
        <f>IFERROR(__xludf.DUMMYFUNCTION("""COMPUTED_VALUE"""),"")</f>
        <v/>
      </c>
      <c r="D2165" s="5">
        <v>0.0</v>
      </c>
    </row>
    <row r="2166" ht="14.25" customHeight="1">
      <c r="A2166" s="5"/>
      <c r="B2166" s="5"/>
      <c r="C2166" s="5" t="str">
        <f>IFERROR(__xludf.DUMMYFUNCTION("""COMPUTED_VALUE"""),"")</f>
        <v/>
      </c>
      <c r="D2166" s="5">
        <v>0.0</v>
      </c>
    </row>
    <row r="2167" ht="14.25" customHeight="1">
      <c r="A2167" s="5"/>
      <c r="B2167" s="5"/>
      <c r="C2167" s="5" t="str">
        <f>IFERROR(__xludf.DUMMYFUNCTION("""COMPUTED_VALUE"""),"")</f>
        <v/>
      </c>
      <c r="D2167" s="5">
        <v>0.0</v>
      </c>
    </row>
    <row r="2168" ht="14.25" customHeight="1">
      <c r="A2168" s="5"/>
      <c r="B2168" s="5"/>
      <c r="C2168" s="5" t="str">
        <f>IFERROR(__xludf.DUMMYFUNCTION("""COMPUTED_VALUE"""),"")</f>
        <v/>
      </c>
      <c r="D2168" s="5">
        <v>0.0</v>
      </c>
    </row>
    <row r="2169" ht="14.25" customHeight="1">
      <c r="A2169" s="5"/>
      <c r="B2169" s="5"/>
      <c r="C2169" s="5" t="str">
        <f>IFERROR(__xludf.DUMMYFUNCTION("""COMPUTED_VALUE"""),"")</f>
        <v/>
      </c>
      <c r="D2169" s="5">
        <v>0.0</v>
      </c>
    </row>
    <row r="2170" ht="14.25" customHeight="1">
      <c r="A2170" s="5"/>
      <c r="B2170" s="5"/>
      <c r="C2170" s="5" t="str">
        <f>IFERROR(__xludf.DUMMYFUNCTION("""COMPUTED_VALUE"""),"")</f>
        <v/>
      </c>
      <c r="D2170" s="5">
        <v>0.0</v>
      </c>
    </row>
    <row r="2171" ht="14.25" customHeight="1">
      <c r="A2171" s="5"/>
      <c r="B2171" s="5"/>
      <c r="C2171" s="5" t="str">
        <f>IFERROR(__xludf.DUMMYFUNCTION("""COMPUTED_VALUE"""),"")</f>
        <v/>
      </c>
      <c r="D2171" s="5">
        <v>0.0</v>
      </c>
    </row>
    <row r="2172" ht="14.25" customHeight="1">
      <c r="A2172" s="5"/>
      <c r="B2172" s="5"/>
      <c r="C2172" s="5" t="str">
        <f>IFERROR(__xludf.DUMMYFUNCTION("""COMPUTED_VALUE"""),"")</f>
        <v/>
      </c>
      <c r="D2172" s="5">
        <v>0.0</v>
      </c>
    </row>
    <row r="2173" ht="14.25" customHeight="1">
      <c r="A2173" s="5"/>
      <c r="B2173" s="5"/>
      <c r="C2173" s="5" t="str">
        <f>IFERROR(__xludf.DUMMYFUNCTION("""COMPUTED_VALUE"""),"")</f>
        <v/>
      </c>
      <c r="D2173" s="5">
        <v>0.0</v>
      </c>
    </row>
    <row r="2174" ht="14.25" customHeight="1">
      <c r="A2174" s="5"/>
      <c r="B2174" s="5"/>
      <c r="C2174" s="5" t="str">
        <f>IFERROR(__xludf.DUMMYFUNCTION("""COMPUTED_VALUE"""),"")</f>
        <v/>
      </c>
      <c r="D2174" s="5">
        <v>0.0</v>
      </c>
    </row>
    <row r="2175" ht="14.25" customHeight="1">
      <c r="A2175" s="5"/>
      <c r="B2175" s="5"/>
      <c r="C2175" s="5" t="str">
        <f>IFERROR(__xludf.DUMMYFUNCTION("""COMPUTED_VALUE"""),"")</f>
        <v/>
      </c>
      <c r="D2175" s="5">
        <v>0.0</v>
      </c>
    </row>
    <row r="2176" ht="14.25" customHeight="1">
      <c r="A2176" s="5"/>
      <c r="B2176" s="5"/>
      <c r="C2176" s="5" t="str">
        <f>IFERROR(__xludf.DUMMYFUNCTION("""COMPUTED_VALUE"""),"")</f>
        <v/>
      </c>
      <c r="D2176" s="5">
        <v>0.0</v>
      </c>
    </row>
    <row r="2177" ht="14.25" customHeight="1">
      <c r="A2177" s="5"/>
      <c r="B2177" s="5"/>
      <c r="C2177" s="5" t="str">
        <f>IFERROR(__xludf.DUMMYFUNCTION("""COMPUTED_VALUE"""),"")</f>
        <v/>
      </c>
      <c r="D2177" s="5">
        <v>0.0</v>
      </c>
    </row>
    <row r="2178" ht="14.25" customHeight="1">
      <c r="A2178" s="5"/>
      <c r="B2178" s="5"/>
      <c r="C2178" s="5" t="str">
        <f>IFERROR(__xludf.DUMMYFUNCTION("""COMPUTED_VALUE"""),"")</f>
        <v/>
      </c>
      <c r="D2178" s="5">
        <v>0.0</v>
      </c>
    </row>
    <row r="2179" ht="14.25" customHeight="1">
      <c r="A2179" s="5"/>
      <c r="B2179" s="5"/>
      <c r="C2179" s="5" t="str">
        <f>IFERROR(__xludf.DUMMYFUNCTION("""COMPUTED_VALUE"""),"")</f>
        <v/>
      </c>
      <c r="D2179" s="5">
        <v>0.0</v>
      </c>
    </row>
    <row r="2180" ht="14.25" customHeight="1">
      <c r="A2180" s="5"/>
      <c r="B2180" s="5"/>
      <c r="C2180" s="5" t="str">
        <f>IFERROR(__xludf.DUMMYFUNCTION("""COMPUTED_VALUE"""),"")</f>
        <v/>
      </c>
      <c r="D2180" s="5">
        <v>0.0</v>
      </c>
    </row>
    <row r="2181" ht="14.25" customHeight="1">
      <c r="A2181" s="5"/>
      <c r="B2181" s="5"/>
      <c r="C2181" s="5" t="str">
        <f>IFERROR(__xludf.DUMMYFUNCTION("""COMPUTED_VALUE"""),"")</f>
        <v/>
      </c>
      <c r="D2181" s="5">
        <v>0.0</v>
      </c>
    </row>
    <row r="2182" ht="14.25" customHeight="1">
      <c r="A2182" s="5"/>
      <c r="B2182" s="5"/>
      <c r="C2182" s="5" t="str">
        <f>IFERROR(__xludf.DUMMYFUNCTION("""COMPUTED_VALUE"""),"")</f>
        <v/>
      </c>
      <c r="D2182" s="5">
        <v>0.0</v>
      </c>
    </row>
    <row r="2183" ht="14.25" customHeight="1">
      <c r="A2183" s="5"/>
      <c r="B2183" s="5"/>
      <c r="C2183" s="5" t="str">
        <f>IFERROR(__xludf.DUMMYFUNCTION("""COMPUTED_VALUE"""),"")</f>
        <v/>
      </c>
      <c r="D2183" s="5">
        <v>0.0</v>
      </c>
    </row>
    <row r="2184" ht="14.25" customHeight="1">
      <c r="A2184" s="5"/>
      <c r="B2184" s="5"/>
      <c r="C2184" s="5" t="str">
        <f>IFERROR(__xludf.DUMMYFUNCTION("""COMPUTED_VALUE"""),"")</f>
        <v/>
      </c>
      <c r="D2184" s="5">
        <v>0.0</v>
      </c>
    </row>
    <row r="2185" ht="14.25" customHeight="1">
      <c r="A2185" s="5"/>
      <c r="B2185" s="5"/>
      <c r="C2185" s="5" t="str">
        <f>IFERROR(__xludf.DUMMYFUNCTION("""COMPUTED_VALUE"""),"")</f>
        <v/>
      </c>
      <c r="D2185" s="5">
        <v>0.0</v>
      </c>
    </row>
    <row r="2186" ht="14.25" customHeight="1">
      <c r="A2186" s="5"/>
      <c r="B2186" s="5"/>
      <c r="C2186" s="5" t="str">
        <f>IFERROR(__xludf.DUMMYFUNCTION("""COMPUTED_VALUE"""),"")</f>
        <v/>
      </c>
      <c r="D2186" s="5">
        <v>0.0</v>
      </c>
    </row>
    <row r="2187" ht="14.25" customHeight="1">
      <c r="A2187" s="5"/>
      <c r="B2187" s="5"/>
      <c r="C2187" s="5" t="str">
        <f>IFERROR(__xludf.DUMMYFUNCTION("""COMPUTED_VALUE"""),"")</f>
        <v/>
      </c>
      <c r="D2187" s="5">
        <v>0.0</v>
      </c>
    </row>
    <row r="2188" ht="14.25" customHeight="1">
      <c r="A2188" s="5"/>
      <c r="B2188" s="5"/>
      <c r="C2188" s="5" t="str">
        <f>IFERROR(__xludf.DUMMYFUNCTION("""COMPUTED_VALUE"""),"")</f>
        <v/>
      </c>
      <c r="D2188" s="5">
        <v>0.0</v>
      </c>
    </row>
    <row r="2189" ht="14.25" customHeight="1">
      <c r="A2189" s="5"/>
      <c r="B2189" s="5"/>
      <c r="C2189" s="5" t="str">
        <f>IFERROR(__xludf.DUMMYFUNCTION("""COMPUTED_VALUE"""),"")</f>
        <v/>
      </c>
      <c r="D2189" s="5">
        <v>0.0</v>
      </c>
    </row>
    <row r="2190" ht="14.25" customHeight="1">
      <c r="A2190" s="5"/>
      <c r="B2190" s="5"/>
      <c r="C2190" s="5" t="str">
        <f>IFERROR(__xludf.DUMMYFUNCTION("""COMPUTED_VALUE"""),"")</f>
        <v/>
      </c>
      <c r="D2190" s="5">
        <v>0.0</v>
      </c>
    </row>
    <row r="2191" ht="14.25" customHeight="1">
      <c r="A2191" s="5"/>
      <c r="B2191" s="5"/>
      <c r="C2191" s="5" t="str">
        <f>IFERROR(__xludf.DUMMYFUNCTION("""COMPUTED_VALUE"""),"")</f>
        <v/>
      </c>
      <c r="D2191" s="5">
        <v>0.0</v>
      </c>
    </row>
    <row r="2192" ht="14.25" customHeight="1">
      <c r="A2192" s="5"/>
      <c r="B2192" s="5"/>
      <c r="C2192" s="5" t="str">
        <f>IFERROR(__xludf.DUMMYFUNCTION("""COMPUTED_VALUE"""),"")</f>
        <v/>
      </c>
      <c r="D2192" s="5">
        <v>0.0</v>
      </c>
    </row>
    <row r="2193" ht="14.25" customHeight="1">
      <c r="A2193" s="5"/>
      <c r="B2193" s="5"/>
      <c r="C2193" s="5" t="str">
        <f>IFERROR(__xludf.DUMMYFUNCTION("""COMPUTED_VALUE"""),"")</f>
        <v/>
      </c>
      <c r="D2193" s="5">
        <v>0.0</v>
      </c>
    </row>
    <row r="2194" ht="14.25" customHeight="1">
      <c r="A2194" s="5"/>
      <c r="B2194" s="5"/>
      <c r="C2194" s="5" t="str">
        <f>IFERROR(__xludf.DUMMYFUNCTION("""COMPUTED_VALUE"""),"")</f>
        <v/>
      </c>
      <c r="D2194" s="5">
        <v>0.0</v>
      </c>
    </row>
    <row r="2195" ht="14.25" customHeight="1">
      <c r="A2195" s="5"/>
      <c r="B2195" s="5"/>
      <c r="C2195" s="5" t="str">
        <f>IFERROR(__xludf.DUMMYFUNCTION("""COMPUTED_VALUE"""),"")</f>
        <v/>
      </c>
      <c r="D2195" s="5">
        <v>0.0</v>
      </c>
    </row>
    <row r="2196" ht="14.25" customHeight="1">
      <c r="A2196" s="5"/>
      <c r="B2196" s="5"/>
      <c r="C2196" s="5" t="str">
        <f>IFERROR(__xludf.DUMMYFUNCTION("""COMPUTED_VALUE"""),"")</f>
        <v/>
      </c>
      <c r="D2196" s="5">
        <v>0.0</v>
      </c>
    </row>
    <row r="2197" ht="14.25" customHeight="1">
      <c r="A2197" s="5"/>
      <c r="B2197" s="5"/>
      <c r="C2197" s="5" t="str">
        <f>IFERROR(__xludf.DUMMYFUNCTION("""COMPUTED_VALUE"""),"")</f>
        <v/>
      </c>
      <c r="D2197" s="5">
        <v>0.0</v>
      </c>
    </row>
    <row r="2198" ht="14.25" customHeight="1">
      <c r="A2198" s="5"/>
      <c r="B2198" s="5"/>
      <c r="C2198" s="5" t="str">
        <f>IFERROR(__xludf.DUMMYFUNCTION("""COMPUTED_VALUE"""),"")</f>
        <v/>
      </c>
      <c r="D2198" s="5">
        <v>0.0</v>
      </c>
    </row>
    <row r="2199" ht="14.25" customHeight="1">
      <c r="A2199" s="5"/>
      <c r="B2199" s="5"/>
      <c r="C2199" s="5" t="str">
        <f>IFERROR(__xludf.DUMMYFUNCTION("""COMPUTED_VALUE"""),"")</f>
        <v/>
      </c>
      <c r="D2199" s="5">
        <v>0.0</v>
      </c>
    </row>
    <row r="2200" ht="14.25" customHeight="1">
      <c r="A2200" s="5"/>
      <c r="B2200" s="5"/>
      <c r="C2200" s="5" t="str">
        <f>IFERROR(__xludf.DUMMYFUNCTION("""COMPUTED_VALUE"""),"")</f>
        <v/>
      </c>
      <c r="D2200" s="5">
        <v>0.0</v>
      </c>
    </row>
    <row r="2201" ht="14.25" customHeight="1">
      <c r="A2201" s="5"/>
      <c r="B2201" s="5"/>
      <c r="C2201" s="5" t="str">
        <f>IFERROR(__xludf.DUMMYFUNCTION("""COMPUTED_VALUE"""),"")</f>
        <v/>
      </c>
      <c r="D2201" s="5">
        <v>0.0</v>
      </c>
    </row>
    <row r="2202" ht="14.25" customHeight="1">
      <c r="A2202" s="5"/>
      <c r="B2202" s="5"/>
      <c r="C2202" s="5" t="str">
        <f>IFERROR(__xludf.DUMMYFUNCTION("""COMPUTED_VALUE"""),"")</f>
        <v/>
      </c>
      <c r="D2202" s="5">
        <v>0.0</v>
      </c>
    </row>
    <row r="2203" ht="14.25" customHeight="1">
      <c r="A2203" s="5"/>
      <c r="B2203" s="5"/>
      <c r="C2203" s="5" t="str">
        <f>IFERROR(__xludf.DUMMYFUNCTION("""COMPUTED_VALUE"""),"")</f>
        <v/>
      </c>
      <c r="D2203" s="5">
        <v>0.0</v>
      </c>
    </row>
    <row r="2204" ht="14.25" customHeight="1">
      <c r="A2204" s="5"/>
      <c r="B2204" s="5"/>
      <c r="C2204" s="5" t="str">
        <f>IFERROR(__xludf.DUMMYFUNCTION("""COMPUTED_VALUE"""),"")</f>
        <v/>
      </c>
      <c r="D2204" s="5">
        <v>0.0</v>
      </c>
    </row>
    <row r="2205" ht="14.25" customHeight="1">
      <c r="A2205" s="5"/>
      <c r="B2205" s="5"/>
      <c r="C2205" s="5" t="str">
        <f>IFERROR(__xludf.DUMMYFUNCTION("""COMPUTED_VALUE"""),"")</f>
        <v/>
      </c>
      <c r="D2205" s="5">
        <v>0.0</v>
      </c>
    </row>
    <row r="2206" ht="14.25" customHeight="1">
      <c r="A2206" s="5"/>
      <c r="B2206" s="5"/>
      <c r="C2206" s="5" t="str">
        <f>IFERROR(__xludf.DUMMYFUNCTION("""COMPUTED_VALUE"""),"")</f>
        <v/>
      </c>
      <c r="D2206" s="5">
        <v>0.0</v>
      </c>
    </row>
    <row r="2207" ht="14.25" customHeight="1">
      <c r="A2207" s="5"/>
      <c r="B2207" s="5"/>
      <c r="C2207" s="5" t="str">
        <f>IFERROR(__xludf.DUMMYFUNCTION("""COMPUTED_VALUE"""),"")</f>
        <v/>
      </c>
      <c r="D2207" s="5">
        <v>0.0</v>
      </c>
    </row>
    <row r="2208" ht="14.25" customHeight="1">
      <c r="A2208" s="5"/>
      <c r="B2208" s="5"/>
      <c r="C2208" s="5" t="str">
        <f>IFERROR(__xludf.DUMMYFUNCTION("""COMPUTED_VALUE"""),"")</f>
        <v/>
      </c>
      <c r="D2208" s="5">
        <v>0.0</v>
      </c>
    </row>
    <row r="2209" ht="14.25" customHeight="1">
      <c r="A2209" s="5"/>
      <c r="B2209" s="5"/>
      <c r="C2209" s="5" t="str">
        <f>IFERROR(__xludf.DUMMYFUNCTION("""COMPUTED_VALUE"""),"")</f>
        <v/>
      </c>
      <c r="D2209" s="5">
        <v>0.0</v>
      </c>
    </row>
    <row r="2210" ht="14.25" customHeight="1">
      <c r="A2210" s="5"/>
      <c r="B2210" s="5"/>
      <c r="C2210" s="5" t="str">
        <f>IFERROR(__xludf.DUMMYFUNCTION("""COMPUTED_VALUE"""),"")</f>
        <v/>
      </c>
      <c r="D2210" s="5">
        <v>0.0</v>
      </c>
    </row>
    <row r="2211" ht="14.25" customHeight="1">
      <c r="A2211" s="5"/>
      <c r="B2211" s="5"/>
      <c r="C2211" s="5" t="str">
        <f>IFERROR(__xludf.DUMMYFUNCTION("""COMPUTED_VALUE"""),"")</f>
        <v/>
      </c>
      <c r="D2211" s="5">
        <v>0.0</v>
      </c>
    </row>
    <row r="2212" ht="14.25" customHeight="1">
      <c r="A2212" s="5"/>
      <c r="B2212" s="5"/>
      <c r="C2212" s="5" t="str">
        <f>IFERROR(__xludf.DUMMYFUNCTION("""COMPUTED_VALUE"""),"")</f>
        <v/>
      </c>
      <c r="D2212" s="5">
        <v>0.0</v>
      </c>
    </row>
    <row r="2213" ht="14.25" customHeight="1">
      <c r="A2213" s="5"/>
      <c r="B2213" s="5"/>
      <c r="C2213" s="5" t="str">
        <f>IFERROR(__xludf.DUMMYFUNCTION("""COMPUTED_VALUE"""),"")</f>
        <v/>
      </c>
      <c r="D2213" s="5">
        <v>0.0</v>
      </c>
    </row>
    <row r="2214" ht="14.25" customHeight="1">
      <c r="A2214" s="5"/>
      <c r="B2214" s="5"/>
      <c r="C2214" s="5" t="str">
        <f>IFERROR(__xludf.DUMMYFUNCTION("""COMPUTED_VALUE"""),"")</f>
        <v/>
      </c>
      <c r="D2214" s="5">
        <v>0.0</v>
      </c>
    </row>
    <row r="2215" ht="14.25" customHeight="1">
      <c r="A2215" s="5"/>
      <c r="B2215" s="5"/>
      <c r="C2215" s="5" t="str">
        <f>IFERROR(__xludf.DUMMYFUNCTION("""COMPUTED_VALUE"""),"")</f>
        <v/>
      </c>
      <c r="D2215" s="5">
        <v>0.0</v>
      </c>
    </row>
    <row r="2216" ht="14.25" customHeight="1">
      <c r="A2216" s="5"/>
      <c r="B2216" s="5"/>
      <c r="C2216" s="5" t="str">
        <f>IFERROR(__xludf.DUMMYFUNCTION("""COMPUTED_VALUE"""),"")</f>
        <v/>
      </c>
      <c r="D2216" s="5">
        <v>0.0</v>
      </c>
    </row>
    <row r="2217" ht="14.25" customHeight="1">
      <c r="A2217" s="5"/>
      <c r="B2217" s="5"/>
      <c r="C2217" s="5" t="str">
        <f>IFERROR(__xludf.DUMMYFUNCTION("""COMPUTED_VALUE"""),"")</f>
        <v/>
      </c>
      <c r="D2217" s="5">
        <v>0.0</v>
      </c>
    </row>
    <row r="2218" ht="14.25" customHeight="1">
      <c r="A2218" s="5"/>
      <c r="B2218" s="5"/>
      <c r="C2218" s="5" t="str">
        <f>IFERROR(__xludf.DUMMYFUNCTION("""COMPUTED_VALUE"""),"")</f>
        <v/>
      </c>
      <c r="D2218" s="5">
        <v>0.0</v>
      </c>
    </row>
    <row r="2219" ht="14.25" customHeight="1">
      <c r="A2219" s="5"/>
      <c r="B2219" s="5"/>
      <c r="C2219" s="5" t="str">
        <f>IFERROR(__xludf.DUMMYFUNCTION("""COMPUTED_VALUE"""),"")</f>
        <v/>
      </c>
      <c r="D2219" s="5">
        <v>0.0</v>
      </c>
    </row>
    <row r="2220" ht="14.25" customHeight="1">
      <c r="A2220" s="5"/>
      <c r="B2220" s="5"/>
      <c r="C2220" s="5" t="str">
        <f>IFERROR(__xludf.DUMMYFUNCTION("""COMPUTED_VALUE"""),"")</f>
        <v/>
      </c>
      <c r="D2220" s="5">
        <v>0.0</v>
      </c>
    </row>
    <row r="2221" ht="14.25" customHeight="1">
      <c r="A2221" s="5"/>
      <c r="B2221" s="5"/>
      <c r="C2221" s="5" t="str">
        <f>IFERROR(__xludf.DUMMYFUNCTION("""COMPUTED_VALUE"""),"")</f>
        <v/>
      </c>
      <c r="D2221" s="5">
        <v>0.0</v>
      </c>
    </row>
    <row r="2222" ht="14.25" customHeight="1">
      <c r="A2222" s="5"/>
      <c r="B2222" s="5"/>
      <c r="C2222" s="5" t="str">
        <f>IFERROR(__xludf.DUMMYFUNCTION("""COMPUTED_VALUE"""),"")</f>
        <v/>
      </c>
      <c r="D2222" s="5">
        <v>0.0</v>
      </c>
    </row>
    <row r="2223" ht="14.25" customHeight="1">
      <c r="A2223" s="5"/>
      <c r="B2223" s="5"/>
      <c r="C2223" s="5" t="str">
        <f>IFERROR(__xludf.DUMMYFUNCTION("""COMPUTED_VALUE"""),"")</f>
        <v/>
      </c>
      <c r="D2223" s="5">
        <v>0.0</v>
      </c>
    </row>
    <row r="2224" ht="14.25" customHeight="1">
      <c r="A2224" s="5"/>
      <c r="B2224" s="5"/>
      <c r="C2224" s="5" t="str">
        <f>IFERROR(__xludf.DUMMYFUNCTION("""COMPUTED_VALUE"""),"")</f>
        <v/>
      </c>
      <c r="D2224" s="5">
        <v>0.0</v>
      </c>
    </row>
    <row r="2225" ht="14.25" customHeight="1">
      <c r="A2225" s="5"/>
      <c r="B2225" s="5"/>
      <c r="C2225" s="5" t="str">
        <f>IFERROR(__xludf.DUMMYFUNCTION("""COMPUTED_VALUE"""),"")</f>
        <v/>
      </c>
      <c r="D2225" s="5">
        <v>0.0</v>
      </c>
    </row>
    <row r="2226" ht="14.25" customHeight="1">
      <c r="A2226" s="5"/>
      <c r="B2226" s="5"/>
      <c r="C2226" s="5" t="str">
        <f>IFERROR(__xludf.DUMMYFUNCTION("""COMPUTED_VALUE"""),"")</f>
        <v/>
      </c>
      <c r="D2226" s="5">
        <v>0.0</v>
      </c>
    </row>
    <row r="2227" ht="14.25" customHeight="1">
      <c r="A2227" s="5"/>
      <c r="B2227" s="5"/>
      <c r="C2227" s="5" t="str">
        <f>IFERROR(__xludf.DUMMYFUNCTION("""COMPUTED_VALUE"""),"")</f>
        <v/>
      </c>
      <c r="D2227" s="5">
        <v>0.0</v>
      </c>
    </row>
    <row r="2228" ht="14.25" customHeight="1">
      <c r="A2228" s="5"/>
      <c r="B2228" s="5"/>
      <c r="C2228" s="5" t="str">
        <f>IFERROR(__xludf.DUMMYFUNCTION("""COMPUTED_VALUE"""),"")</f>
        <v/>
      </c>
      <c r="D2228" s="5">
        <v>0.0</v>
      </c>
    </row>
    <row r="2229" ht="14.25" customHeight="1">
      <c r="A2229" s="5"/>
      <c r="B2229" s="5"/>
      <c r="C2229" s="5" t="str">
        <f>IFERROR(__xludf.DUMMYFUNCTION("""COMPUTED_VALUE"""),"")</f>
        <v/>
      </c>
      <c r="D2229" s="5">
        <v>0.0</v>
      </c>
    </row>
    <row r="2230" ht="14.25" customHeight="1">
      <c r="A2230" s="5"/>
      <c r="B2230" s="5"/>
      <c r="C2230" s="5" t="str">
        <f>IFERROR(__xludf.DUMMYFUNCTION("""COMPUTED_VALUE"""),"")</f>
        <v/>
      </c>
      <c r="D2230" s="5">
        <v>0.0</v>
      </c>
    </row>
    <row r="2231" ht="14.25" customHeight="1">
      <c r="A2231" s="5"/>
      <c r="B2231" s="5"/>
      <c r="C2231" s="5" t="str">
        <f>IFERROR(__xludf.DUMMYFUNCTION("""COMPUTED_VALUE"""),"")</f>
        <v/>
      </c>
      <c r="D2231" s="5">
        <v>0.0</v>
      </c>
    </row>
    <row r="2232" ht="14.25" customHeight="1">
      <c r="A2232" s="5"/>
      <c r="B2232" s="5"/>
      <c r="C2232" s="5" t="str">
        <f>IFERROR(__xludf.DUMMYFUNCTION("""COMPUTED_VALUE"""),"")</f>
        <v/>
      </c>
      <c r="D2232" s="5">
        <v>0.0</v>
      </c>
    </row>
    <row r="2233" ht="14.25" customHeight="1">
      <c r="A2233" s="5"/>
      <c r="B2233" s="5"/>
      <c r="C2233" s="5" t="str">
        <f>IFERROR(__xludf.DUMMYFUNCTION("""COMPUTED_VALUE"""),"")</f>
        <v/>
      </c>
      <c r="D2233" s="5">
        <v>0.0</v>
      </c>
    </row>
    <row r="2234" ht="14.25" customHeight="1">
      <c r="A2234" s="5"/>
      <c r="B2234" s="5"/>
      <c r="C2234" s="5" t="str">
        <f>IFERROR(__xludf.DUMMYFUNCTION("""COMPUTED_VALUE"""),"")</f>
        <v/>
      </c>
      <c r="D2234" s="5">
        <v>0.0</v>
      </c>
    </row>
    <row r="2235" ht="14.25" customHeight="1">
      <c r="A2235" s="5"/>
      <c r="B2235" s="5"/>
      <c r="C2235" s="5" t="str">
        <f>IFERROR(__xludf.DUMMYFUNCTION("""COMPUTED_VALUE"""),"")</f>
        <v/>
      </c>
      <c r="D2235" s="5">
        <v>0.0</v>
      </c>
    </row>
    <row r="2236" ht="14.25" customHeight="1">
      <c r="A2236" s="5"/>
      <c r="B2236" s="5"/>
      <c r="C2236" s="5" t="str">
        <f>IFERROR(__xludf.DUMMYFUNCTION("""COMPUTED_VALUE"""),"")</f>
        <v/>
      </c>
      <c r="D2236" s="5">
        <v>0.0</v>
      </c>
    </row>
    <row r="2237" ht="14.25" customHeight="1">
      <c r="A2237" s="5"/>
      <c r="B2237" s="5"/>
      <c r="C2237" s="5" t="str">
        <f>IFERROR(__xludf.DUMMYFUNCTION("""COMPUTED_VALUE"""),"")</f>
        <v/>
      </c>
      <c r="D2237" s="5">
        <v>0.0</v>
      </c>
    </row>
    <row r="2238" ht="14.25" customHeight="1">
      <c r="A2238" s="5"/>
      <c r="B2238" s="5"/>
      <c r="C2238" s="5" t="str">
        <f>IFERROR(__xludf.DUMMYFUNCTION("""COMPUTED_VALUE"""),"")</f>
        <v/>
      </c>
      <c r="D2238" s="5">
        <v>0.0</v>
      </c>
    </row>
    <row r="2239" ht="14.25" customHeight="1">
      <c r="A2239" s="5"/>
      <c r="B2239" s="5"/>
      <c r="C2239" s="5" t="str">
        <f>IFERROR(__xludf.DUMMYFUNCTION("""COMPUTED_VALUE"""),"")</f>
        <v/>
      </c>
      <c r="D2239" s="5">
        <v>0.0</v>
      </c>
    </row>
    <row r="2240" ht="14.25" customHeight="1">
      <c r="A2240" s="5"/>
      <c r="B2240" s="5"/>
      <c r="C2240" s="5" t="str">
        <f>IFERROR(__xludf.DUMMYFUNCTION("""COMPUTED_VALUE"""),"")</f>
        <v/>
      </c>
      <c r="D2240" s="5">
        <v>0.0</v>
      </c>
    </row>
    <row r="2241" ht="14.25" customHeight="1">
      <c r="A2241" s="5"/>
      <c r="B2241" s="5"/>
      <c r="C2241" s="5" t="str">
        <f>IFERROR(__xludf.DUMMYFUNCTION("""COMPUTED_VALUE"""),"")</f>
        <v/>
      </c>
      <c r="D2241" s="5">
        <v>0.0</v>
      </c>
    </row>
    <row r="2242" ht="14.25" customHeight="1">
      <c r="A2242" s="5"/>
      <c r="B2242" s="5"/>
      <c r="C2242" s="5" t="str">
        <f>IFERROR(__xludf.DUMMYFUNCTION("""COMPUTED_VALUE"""),"")</f>
        <v/>
      </c>
      <c r="D2242" s="5">
        <v>0.0</v>
      </c>
    </row>
    <row r="2243" ht="14.25" customHeight="1">
      <c r="A2243" s="5"/>
      <c r="B2243" s="5"/>
      <c r="C2243" s="5" t="str">
        <f>IFERROR(__xludf.DUMMYFUNCTION("""COMPUTED_VALUE"""),"")</f>
        <v/>
      </c>
      <c r="D2243" s="5">
        <v>0.0</v>
      </c>
    </row>
    <row r="2244" ht="14.25" customHeight="1">
      <c r="A2244" s="5"/>
      <c r="B2244" s="5"/>
      <c r="C2244" s="5" t="str">
        <f>IFERROR(__xludf.DUMMYFUNCTION("""COMPUTED_VALUE"""),"")</f>
        <v/>
      </c>
      <c r="D2244" s="5">
        <v>0.0</v>
      </c>
    </row>
    <row r="2245" ht="14.25" customHeight="1">
      <c r="A2245" s="5"/>
      <c r="B2245" s="5"/>
      <c r="C2245" s="5" t="str">
        <f>IFERROR(__xludf.DUMMYFUNCTION("""COMPUTED_VALUE"""),"")</f>
        <v/>
      </c>
      <c r="D2245" s="5">
        <v>0.0</v>
      </c>
    </row>
    <row r="2246" ht="14.25" customHeight="1">
      <c r="A2246" s="5"/>
      <c r="B2246" s="5"/>
      <c r="C2246" s="5" t="str">
        <f>IFERROR(__xludf.DUMMYFUNCTION("""COMPUTED_VALUE"""),"")</f>
        <v/>
      </c>
      <c r="D2246" s="5">
        <v>0.0</v>
      </c>
    </row>
    <row r="2247" ht="14.25" customHeight="1">
      <c r="A2247" s="5"/>
      <c r="B2247" s="5"/>
      <c r="C2247" s="5" t="str">
        <f>IFERROR(__xludf.DUMMYFUNCTION("""COMPUTED_VALUE"""),"")</f>
        <v/>
      </c>
      <c r="D2247" s="5">
        <v>0.0</v>
      </c>
    </row>
    <row r="2248" ht="14.25" customHeight="1">
      <c r="A2248" s="5"/>
      <c r="B2248" s="5"/>
      <c r="C2248" s="5" t="str">
        <f>IFERROR(__xludf.DUMMYFUNCTION("""COMPUTED_VALUE"""),"")</f>
        <v/>
      </c>
      <c r="D2248" s="5">
        <v>0.0</v>
      </c>
    </row>
    <row r="2249" ht="14.25" customHeight="1">
      <c r="A2249" s="5"/>
      <c r="B2249" s="5"/>
      <c r="C2249" s="5" t="str">
        <f>IFERROR(__xludf.DUMMYFUNCTION("""COMPUTED_VALUE"""),"")</f>
        <v/>
      </c>
      <c r="D2249" s="5">
        <v>0.0</v>
      </c>
    </row>
    <row r="2250" ht="14.25" customHeight="1">
      <c r="A2250" s="5"/>
      <c r="B2250" s="5"/>
      <c r="C2250" s="5" t="str">
        <f>IFERROR(__xludf.DUMMYFUNCTION("""COMPUTED_VALUE"""),"")</f>
        <v/>
      </c>
      <c r="D2250" s="5">
        <v>0.0</v>
      </c>
    </row>
    <row r="2251" ht="14.25" customHeight="1">
      <c r="A2251" s="5"/>
      <c r="B2251" s="5"/>
      <c r="C2251" s="5" t="str">
        <f>IFERROR(__xludf.DUMMYFUNCTION("""COMPUTED_VALUE"""),"")</f>
        <v/>
      </c>
      <c r="D2251" s="5">
        <v>0.0</v>
      </c>
    </row>
    <row r="2252" ht="14.25" customHeight="1">
      <c r="A2252" s="5"/>
      <c r="B2252" s="5"/>
      <c r="C2252" s="5" t="str">
        <f>IFERROR(__xludf.DUMMYFUNCTION("""COMPUTED_VALUE"""),"")</f>
        <v/>
      </c>
      <c r="D2252" s="5">
        <v>0.0</v>
      </c>
    </row>
    <row r="2253" ht="14.25" customHeight="1">
      <c r="A2253" s="5"/>
      <c r="B2253" s="5"/>
      <c r="C2253" s="5" t="str">
        <f>IFERROR(__xludf.DUMMYFUNCTION("""COMPUTED_VALUE"""),"")</f>
        <v/>
      </c>
      <c r="D2253" s="5">
        <v>0.0</v>
      </c>
    </row>
    <row r="2254" ht="14.25" customHeight="1">
      <c r="A2254" s="5"/>
      <c r="B2254" s="5"/>
      <c r="C2254" s="5" t="str">
        <f>IFERROR(__xludf.DUMMYFUNCTION("""COMPUTED_VALUE"""),"")</f>
        <v/>
      </c>
      <c r="D2254" s="5">
        <v>0.0</v>
      </c>
    </row>
    <row r="2255" ht="14.25" customHeight="1">
      <c r="A2255" s="5"/>
      <c r="B2255" s="5"/>
      <c r="C2255" s="5" t="str">
        <f>IFERROR(__xludf.DUMMYFUNCTION("""COMPUTED_VALUE"""),"")</f>
        <v/>
      </c>
      <c r="D2255" s="5">
        <v>0.0</v>
      </c>
    </row>
    <row r="2256" ht="14.25" customHeight="1">
      <c r="A2256" s="5"/>
      <c r="B2256" s="5"/>
      <c r="C2256" s="5" t="str">
        <f>IFERROR(__xludf.DUMMYFUNCTION("""COMPUTED_VALUE"""),"")</f>
        <v/>
      </c>
      <c r="D2256" s="5">
        <v>0.0</v>
      </c>
    </row>
    <row r="2257" ht="14.25" customHeight="1">
      <c r="A2257" s="5"/>
      <c r="B2257" s="5"/>
      <c r="C2257" s="5" t="str">
        <f>IFERROR(__xludf.DUMMYFUNCTION("""COMPUTED_VALUE"""),"")</f>
        <v/>
      </c>
      <c r="D2257" s="5">
        <v>0.0</v>
      </c>
    </row>
    <row r="2258" ht="14.25" customHeight="1">
      <c r="A2258" s="5"/>
      <c r="B2258" s="5"/>
      <c r="C2258" s="5" t="str">
        <f>IFERROR(__xludf.DUMMYFUNCTION("""COMPUTED_VALUE"""),"")</f>
        <v/>
      </c>
      <c r="D2258" s="5">
        <v>0.0</v>
      </c>
    </row>
    <row r="2259" ht="14.25" customHeight="1">
      <c r="A2259" s="5"/>
      <c r="B2259" s="5"/>
      <c r="C2259" s="5" t="str">
        <f>IFERROR(__xludf.DUMMYFUNCTION("""COMPUTED_VALUE"""),"")</f>
        <v/>
      </c>
      <c r="D2259" s="5">
        <v>0.0</v>
      </c>
    </row>
    <row r="2260" ht="14.25" customHeight="1">
      <c r="A2260" s="5"/>
      <c r="B2260" s="5"/>
      <c r="C2260" s="5" t="str">
        <f>IFERROR(__xludf.DUMMYFUNCTION("""COMPUTED_VALUE"""),"")</f>
        <v/>
      </c>
      <c r="D2260" s="5">
        <v>0.0</v>
      </c>
    </row>
    <row r="2261" ht="14.25" customHeight="1">
      <c r="A2261" s="5"/>
      <c r="B2261" s="5"/>
      <c r="C2261" s="5" t="str">
        <f>IFERROR(__xludf.DUMMYFUNCTION("""COMPUTED_VALUE"""),"")</f>
        <v/>
      </c>
      <c r="D2261" s="5">
        <v>0.0</v>
      </c>
    </row>
    <row r="2262" ht="14.25" customHeight="1">
      <c r="A2262" s="5"/>
      <c r="B2262" s="5"/>
      <c r="C2262" s="5" t="str">
        <f>IFERROR(__xludf.DUMMYFUNCTION("""COMPUTED_VALUE"""),"")</f>
        <v/>
      </c>
      <c r="D2262" s="5">
        <v>0.0</v>
      </c>
    </row>
    <row r="2263" ht="14.25" customHeight="1">
      <c r="A2263" s="5"/>
      <c r="B2263" s="5"/>
      <c r="C2263" s="5" t="str">
        <f>IFERROR(__xludf.DUMMYFUNCTION("""COMPUTED_VALUE"""),"")</f>
        <v/>
      </c>
      <c r="D2263" s="5">
        <v>0.0</v>
      </c>
    </row>
    <row r="2264" ht="14.25" customHeight="1">
      <c r="A2264" s="5"/>
      <c r="B2264" s="5"/>
      <c r="C2264" s="5" t="str">
        <f>IFERROR(__xludf.DUMMYFUNCTION("""COMPUTED_VALUE"""),"")</f>
        <v/>
      </c>
      <c r="D2264" s="5">
        <v>0.0</v>
      </c>
    </row>
    <row r="2265" ht="14.25" customHeight="1">
      <c r="A2265" s="5"/>
      <c r="B2265" s="5"/>
      <c r="C2265" s="5" t="str">
        <f>IFERROR(__xludf.DUMMYFUNCTION("""COMPUTED_VALUE"""),"")</f>
        <v/>
      </c>
      <c r="D2265" s="5">
        <v>0.0</v>
      </c>
    </row>
    <row r="2266" ht="14.25" customHeight="1">
      <c r="A2266" s="5"/>
      <c r="B2266" s="5"/>
      <c r="C2266" s="5" t="str">
        <f>IFERROR(__xludf.DUMMYFUNCTION("""COMPUTED_VALUE"""),"")</f>
        <v/>
      </c>
      <c r="D2266" s="5">
        <v>0.0</v>
      </c>
    </row>
    <row r="2267" ht="14.25" customHeight="1">
      <c r="A2267" s="5"/>
      <c r="B2267" s="5"/>
      <c r="C2267" s="5" t="str">
        <f>IFERROR(__xludf.DUMMYFUNCTION("""COMPUTED_VALUE"""),"")</f>
        <v/>
      </c>
      <c r="D2267" s="5">
        <v>0.0</v>
      </c>
    </row>
    <row r="2268" ht="14.25" customHeight="1">
      <c r="A2268" s="5"/>
      <c r="B2268" s="5"/>
      <c r="C2268" s="5" t="str">
        <f>IFERROR(__xludf.DUMMYFUNCTION("""COMPUTED_VALUE"""),"")</f>
        <v/>
      </c>
      <c r="D2268" s="5">
        <v>0.0</v>
      </c>
    </row>
    <row r="2269" ht="14.25" customHeight="1">
      <c r="A2269" s="5"/>
      <c r="B2269" s="5"/>
      <c r="C2269" s="5" t="str">
        <f>IFERROR(__xludf.DUMMYFUNCTION("""COMPUTED_VALUE"""),"")</f>
        <v/>
      </c>
      <c r="D2269" s="5">
        <v>0.0</v>
      </c>
    </row>
    <row r="2270" ht="14.25" customHeight="1">
      <c r="A2270" s="5"/>
      <c r="B2270" s="5"/>
      <c r="C2270" s="5" t="str">
        <f>IFERROR(__xludf.DUMMYFUNCTION("""COMPUTED_VALUE"""),"")</f>
        <v/>
      </c>
      <c r="D2270" s="5">
        <v>0.0</v>
      </c>
    </row>
    <row r="2271" ht="14.25" customHeight="1">
      <c r="A2271" s="5"/>
      <c r="B2271" s="5"/>
      <c r="C2271" s="5" t="str">
        <f>IFERROR(__xludf.DUMMYFUNCTION("""COMPUTED_VALUE"""),"")</f>
        <v/>
      </c>
      <c r="D2271" s="5">
        <v>0.0</v>
      </c>
    </row>
    <row r="2272" ht="14.25" customHeight="1">
      <c r="A2272" s="5"/>
      <c r="B2272" s="5"/>
      <c r="C2272" s="5" t="str">
        <f>IFERROR(__xludf.DUMMYFUNCTION("""COMPUTED_VALUE"""),"")</f>
        <v/>
      </c>
      <c r="D2272" s="5">
        <v>0.0</v>
      </c>
    </row>
    <row r="2273" ht="14.25" customHeight="1">
      <c r="A2273" s="5"/>
      <c r="B2273" s="5"/>
      <c r="C2273" s="5" t="str">
        <f>IFERROR(__xludf.DUMMYFUNCTION("""COMPUTED_VALUE"""),"")</f>
        <v/>
      </c>
      <c r="D2273" s="5">
        <v>0.0</v>
      </c>
    </row>
    <row r="2274" ht="14.25" customHeight="1">
      <c r="A2274" s="5"/>
      <c r="B2274" s="5"/>
      <c r="C2274" s="5" t="str">
        <f>IFERROR(__xludf.DUMMYFUNCTION("""COMPUTED_VALUE"""),"")</f>
        <v/>
      </c>
      <c r="D2274" s="5">
        <v>0.0</v>
      </c>
    </row>
    <row r="2275" ht="14.25" customHeight="1">
      <c r="A2275" s="5"/>
      <c r="B2275" s="5"/>
      <c r="C2275" s="5" t="str">
        <f>IFERROR(__xludf.DUMMYFUNCTION("""COMPUTED_VALUE"""),"")</f>
        <v/>
      </c>
      <c r="D2275" s="5">
        <v>0.0</v>
      </c>
    </row>
    <row r="2276" ht="14.25" customHeight="1">
      <c r="A2276" s="5"/>
      <c r="B2276" s="5"/>
      <c r="C2276" s="5" t="str">
        <f>IFERROR(__xludf.DUMMYFUNCTION("""COMPUTED_VALUE"""),"")</f>
        <v/>
      </c>
      <c r="D2276" s="5">
        <v>0.0</v>
      </c>
    </row>
    <row r="2277" ht="14.25" customHeight="1">
      <c r="A2277" s="5"/>
      <c r="B2277" s="5"/>
      <c r="C2277" s="5" t="str">
        <f>IFERROR(__xludf.DUMMYFUNCTION("""COMPUTED_VALUE"""),"")</f>
        <v/>
      </c>
      <c r="D2277" s="5">
        <v>0.0</v>
      </c>
    </row>
    <row r="2278" ht="14.25" customHeight="1">
      <c r="A2278" s="5"/>
      <c r="B2278" s="5"/>
      <c r="C2278" s="5" t="str">
        <f>IFERROR(__xludf.DUMMYFUNCTION("""COMPUTED_VALUE"""),"")</f>
        <v/>
      </c>
      <c r="D2278" s="5">
        <v>0.0</v>
      </c>
    </row>
    <row r="2279" ht="14.25" customHeight="1">
      <c r="A2279" s="5"/>
      <c r="B2279" s="5"/>
      <c r="C2279" s="5" t="str">
        <f>IFERROR(__xludf.DUMMYFUNCTION("""COMPUTED_VALUE"""),"")</f>
        <v/>
      </c>
      <c r="D2279" s="5">
        <v>0.0</v>
      </c>
    </row>
    <row r="2280" ht="14.25" customHeight="1">
      <c r="A2280" s="5"/>
      <c r="B2280" s="5"/>
      <c r="C2280" s="5" t="str">
        <f>IFERROR(__xludf.DUMMYFUNCTION("""COMPUTED_VALUE"""),"")</f>
        <v/>
      </c>
      <c r="D2280" s="5">
        <v>0.0</v>
      </c>
    </row>
    <row r="2281" ht="14.25" customHeight="1">
      <c r="A2281" s="5"/>
      <c r="B2281" s="5"/>
      <c r="C2281" s="5" t="str">
        <f>IFERROR(__xludf.DUMMYFUNCTION("""COMPUTED_VALUE"""),"")</f>
        <v/>
      </c>
      <c r="D2281" s="5">
        <v>0.0</v>
      </c>
    </row>
    <row r="2282" ht="14.25" customHeight="1">
      <c r="A2282" s="5"/>
      <c r="B2282" s="5"/>
      <c r="C2282" s="5" t="str">
        <f>IFERROR(__xludf.DUMMYFUNCTION("""COMPUTED_VALUE"""),"")</f>
        <v/>
      </c>
      <c r="D2282" s="5">
        <v>0.0</v>
      </c>
    </row>
    <row r="2283" ht="14.25" customHeight="1">
      <c r="A2283" s="5"/>
      <c r="B2283" s="5"/>
      <c r="C2283" s="5" t="str">
        <f>IFERROR(__xludf.DUMMYFUNCTION("""COMPUTED_VALUE"""),"")</f>
        <v/>
      </c>
      <c r="D2283" s="5">
        <v>0.0</v>
      </c>
    </row>
    <row r="2284" ht="14.25" customHeight="1">
      <c r="A2284" s="5"/>
      <c r="B2284" s="5"/>
      <c r="C2284" s="5" t="str">
        <f>IFERROR(__xludf.DUMMYFUNCTION("""COMPUTED_VALUE"""),"")</f>
        <v/>
      </c>
      <c r="D2284" s="5">
        <v>0.0</v>
      </c>
    </row>
    <row r="2285" ht="14.25" customHeight="1">
      <c r="A2285" s="5"/>
      <c r="B2285" s="5"/>
      <c r="C2285" s="5" t="str">
        <f>IFERROR(__xludf.DUMMYFUNCTION("""COMPUTED_VALUE"""),"")</f>
        <v/>
      </c>
      <c r="D2285" s="5">
        <v>0.0</v>
      </c>
    </row>
    <row r="2286" ht="14.25" customHeight="1">
      <c r="A2286" s="5"/>
      <c r="B2286" s="5"/>
      <c r="C2286" s="5" t="str">
        <f>IFERROR(__xludf.DUMMYFUNCTION("""COMPUTED_VALUE"""),"")</f>
        <v/>
      </c>
      <c r="D2286" s="5">
        <v>0.0</v>
      </c>
    </row>
    <row r="2287" ht="14.25" customHeight="1">
      <c r="A2287" s="5"/>
      <c r="B2287" s="5"/>
      <c r="C2287" s="5" t="str">
        <f>IFERROR(__xludf.DUMMYFUNCTION("""COMPUTED_VALUE"""),"")</f>
        <v/>
      </c>
      <c r="D2287" s="5">
        <v>0.0</v>
      </c>
    </row>
    <row r="2288" ht="14.25" customHeight="1">
      <c r="A2288" s="5"/>
      <c r="B2288" s="5"/>
      <c r="C2288" s="5" t="str">
        <f>IFERROR(__xludf.DUMMYFUNCTION("""COMPUTED_VALUE"""),"")</f>
        <v/>
      </c>
      <c r="D2288" s="5">
        <v>0.0</v>
      </c>
    </row>
    <row r="2289" ht="14.25" customHeight="1">
      <c r="A2289" s="5"/>
      <c r="B2289" s="5"/>
      <c r="C2289" s="5" t="str">
        <f>IFERROR(__xludf.DUMMYFUNCTION("""COMPUTED_VALUE"""),"")</f>
        <v/>
      </c>
      <c r="D2289" s="5">
        <v>0.0</v>
      </c>
    </row>
    <row r="2290" ht="14.25" customHeight="1">
      <c r="A2290" s="5"/>
      <c r="B2290" s="5"/>
      <c r="C2290" s="5" t="str">
        <f>IFERROR(__xludf.DUMMYFUNCTION("""COMPUTED_VALUE"""),"")</f>
        <v/>
      </c>
      <c r="D2290" s="5">
        <v>0.0</v>
      </c>
    </row>
    <row r="2291" ht="14.25" customHeight="1">
      <c r="A2291" s="5"/>
      <c r="B2291" s="5"/>
      <c r="C2291" s="5" t="str">
        <f>IFERROR(__xludf.DUMMYFUNCTION("""COMPUTED_VALUE"""),"")</f>
        <v/>
      </c>
      <c r="D2291" s="5">
        <v>0.0</v>
      </c>
    </row>
    <row r="2292" ht="14.25" customHeight="1">
      <c r="A2292" s="5"/>
      <c r="B2292" s="5"/>
      <c r="C2292" s="5" t="str">
        <f>IFERROR(__xludf.DUMMYFUNCTION("""COMPUTED_VALUE"""),"")</f>
        <v/>
      </c>
      <c r="D2292" s="5">
        <v>0.0</v>
      </c>
    </row>
    <row r="2293" ht="14.25" customHeight="1">
      <c r="A2293" s="5"/>
      <c r="B2293" s="5"/>
      <c r="C2293" s="5" t="str">
        <f>IFERROR(__xludf.DUMMYFUNCTION("""COMPUTED_VALUE"""),"")</f>
        <v/>
      </c>
      <c r="D2293" s="5">
        <v>0.0</v>
      </c>
    </row>
    <row r="2294" ht="14.25" customHeight="1">
      <c r="A2294" s="5"/>
      <c r="B2294" s="5"/>
      <c r="C2294" s="5" t="str">
        <f>IFERROR(__xludf.DUMMYFUNCTION("""COMPUTED_VALUE"""),"")</f>
        <v/>
      </c>
      <c r="D2294" s="5">
        <v>0.0</v>
      </c>
    </row>
    <row r="2295" ht="14.25" customHeight="1">
      <c r="A2295" s="5"/>
      <c r="B2295" s="5"/>
      <c r="C2295" s="5" t="str">
        <f>IFERROR(__xludf.DUMMYFUNCTION("""COMPUTED_VALUE"""),"")</f>
        <v/>
      </c>
      <c r="D2295" s="5">
        <v>0.0</v>
      </c>
    </row>
    <row r="2296" ht="14.25" customHeight="1">
      <c r="A2296" s="5"/>
      <c r="B2296" s="5"/>
      <c r="C2296" s="5" t="str">
        <f>IFERROR(__xludf.DUMMYFUNCTION("""COMPUTED_VALUE"""),"")</f>
        <v/>
      </c>
      <c r="D2296" s="5">
        <v>0.0</v>
      </c>
    </row>
    <row r="2297" ht="14.25" customHeight="1">
      <c r="A2297" s="5"/>
      <c r="B2297" s="5"/>
      <c r="C2297" s="5" t="str">
        <f>IFERROR(__xludf.DUMMYFUNCTION("""COMPUTED_VALUE"""),"")</f>
        <v/>
      </c>
      <c r="D2297" s="5">
        <v>0.0</v>
      </c>
    </row>
    <row r="2298" ht="14.25" customHeight="1">
      <c r="A2298" s="5"/>
      <c r="B2298" s="5"/>
      <c r="C2298" s="5" t="str">
        <f>IFERROR(__xludf.DUMMYFUNCTION("""COMPUTED_VALUE"""),"")</f>
        <v/>
      </c>
      <c r="D2298" s="5">
        <v>0.0</v>
      </c>
    </row>
    <row r="2299" ht="14.25" customHeight="1">
      <c r="A2299" s="5"/>
      <c r="B2299" s="5"/>
      <c r="C2299" s="5" t="str">
        <f>IFERROR(__xludf.DUMMYFUNCTION("""COMPUTED_VALUE"""),"")</f>
        <v/>
      </c>
      <c r="D2299" s="5">
        <v>0.0</v>
      </c>
    </row>
    <row r="2300" ht="14.25" customHeight="1">
      <c r="A2300" s="5"/>
      <c r="B2300" s="5"/>
      <c r="C2300" s="5" t="str">
        <f>IFERROR(__xludf.DUMMYFUNCTION("""COMPUTED_VALUE"""),"")</f>
        <v/>
      </c>
      <c r="D2300" s="5">
        <v>0.0</v>
      </c>
    </row>
    <row r="2301" ht="14.25" customHeight="1">
      <c r="A2301" s="5"/>
      <c r="B2301" s="5"/>
      <c r="C2301" s="5" t="str">
        <f>IFERROR(__xludf.DUMMYFUNCTION("""COMPUTED_VALUE"""),"")</f>
        <v/>
      </c>
      <c r="D2301" s="5">
        <v>0.0</v>
      </c>
    </row>
    <row r="2302" ht="14.25" customHeight="1">
      <c r="A2302" s="5"/>
      <c r="B2302" s="5"/>
      <c r="C2302" s="5" t="str">
        <f>IFERROR(__xludf.DUMMYFUNCTION("""COMPUTED_VALUE"""),"")</f>
        <v/>
      </c>
      <c r="D2302" s="5">
        <v>0.0</v>
      </c>
    </row>
    <row r="2303" ht="14.25" customHeight="1">
      <c r="A2303" s="5"/>
      <c r="B2303" s="5"/>
      <c r="C2303" s="5" t="str">
        <f>IFERROR(__xludf.DUMMYFUNCTION("""COMPUTED_VALUE"""),"")</f>
        <v/>
      </c>
      <c r="D2303" s="5">
        <v>0.0</v>
      </c>
    </row>
    <row r="2304" ht="14.25" customHeight="1">
      <c r="A2304" s="5"/>
      <c r="B2304" s="5"/>
      <c r="C2304" s="5" t="str">
        <f>IFERROR(__xludf.DUMMYFUNCTION("""COMPUTED_VALUE"""),"")</f>
        <v/>
      </c>
      <c r="D2304" s="5">
        <v>0.0</v>
      </c>
    </row>
    <row r="2305" ht="14.25" customHeight="1">
      <c r="A2305" s="5"/>
      <c r="B2305" s="5"/>
      <c r="C2305" s="5" t="str">
        <f>IFERROR(__xludf.DUMMYFUNCTION("""COMPUTED_VALUE"""),"")</f>
        <v/>
      </c>
      <c r="D2305" s="5">
        <v>0.0</v>
      </c>
    </row>
    <row r="2306" ht="14.25" customHeight="1">
      <c r="A2306" s="5"/>
      <c r="B2306" s="5"/>
      <c r="C2306" s="5" t="str">
        <f>IFERROR(__xludf.DUMMYFUNCTION("""COMPUTED_VALUE"""),"")</f>
        <v/>
      </c>
      <c r="D2306" s="5">
        <v>0.0</v>
      </c>
    </row>
    <row r="2307" ht="14.25" customHeight="1">
      <c r="A2307" s="5"/>
      <c r="B2307" s="5"/>
      <c r="C2307" s="5" t="str">
        <f>IFERROR(__xludf.DUMMYFUNCTION("""COMPUTED_VALUE"""),"")</f>
        <v/>
      </c>
      <c r="D2307" s="5">
        <v>0.0</v>
      </c>
    </row>
    <row r="2308" ht="14.25" customHeight="1">
      <c r="A2308" s="5"/>
      <c r="B2308" s="5"/>
      <c r="C2308" s="5" t="str">
        <f>IFERROR(__xludf.DUMMYFUNCTION("""COMPUTED_VALUE"""),"")</f>
        <v/>
      </c>
      <c r="D2308" s="5">
        <v>0.0</v>
      </c>
    </row>
    <row r="2309" ht="14.25" customHeight="1">
      <c r="A2309" s="5"/>
      <c r="B2309" s="5"/>
      <c r="C2309" s="5" t="str">
        <f>IFERROR(__xludf.DUMMYFUNCTION("""COMPUTED_VALUE"""),"")</f>
        <v/>
      </c>
      <c r="D2309" s="5">
        <v>0.0</v>
      </c>
    </row>
    <row r="2310" ht="14.25" customHeight="1">
      <c r="A2310" s="5"/>
      <c r="B2310" s="5"/>
      <c r="C2310" s="5" t="str">
        <f>IFERROR(__xludf.DUMMYFUNCTION("""COMPUTED_VALUE"""),"")</f>
        <v/>
      </c>
      <c r="D2310" s="5">
        <v>0.0</v>
      </c>
    </row>
    <row r="2311" ht="14.25" customHeight="1">
      <c r="A2311" s="5"/>
      <c r="B2311" s="5"/>
      <c r="C2311" s="5" t="str">
        <f>IFERROR(__xludf.DUMMYFUNCTION("""COMPUTED_VALUE"""),"")</f>
        <v/>
      </c>
      <c r="D2311" s="5">
        <v>0.0</v>
      </c>
    </row>
    <row r="2312" ht="14.25" customHeight="1">
      <c r="A2312" s="5"/>
      <c r="B2312" s="5"/>
      <c r="C2312" s="5" t="str">
        <f>IFERROR(__xludf.DUMMYFUNCTION("""COMPUTED_VALUE"""),"")</f>
        <v/>
      </c>
      <c r="D2312" s="5">
        <v>0.0</v>
      </c>
    </row>
    <row r="2313" ht="14.25" customHeight="1">
      <c r="A2313" s="5"/>
      <c r="B2313" s="5"/>
      <c r="C2313" s="5" t="str">
        <f>IFERROR(__xludf.DUMMYFUNCTION("""COMPUTED_VALUE"""),"")</f>
        <v/>
      </c>
      <c r="D2313" s="5">
        <v>0.0</v>
      </c>
    </row>
    <row r="2314" ht="14.25" customHeight="1">
      <c r="A2314" s="5"/>
      <c r="B2314" s="5"/>
      <c r="C2314" s="5" t="str">
        <f>IFERROR(__xludf.DUMMYFUNCTION("""COMPUTED_VALUE"""),"")</f>
        <v/>
      </c>
      <c r="D2314" s="5">
        <v>0.0</v>
      </c>
    </row>
    <row r="2315" ht="14.25" customHeight="1">
      <c r="A2315" s="5"/>
      <c r="B2315" s="5"/>
      <c r="C2315" s="5" t="str">
        <f>IFERROR(__xludf.DUMMYFUNCTION("""COMPUTED_VALUE"""),"")</f>
        <v/>
      </c>
      <c r="D2315" s="5">
        <v>0.0</v>
      </c>
    </row>
    <row r="2316" ht="14.25" customHeight="1">
      <c r="A2316" s="5"/>
      <c r="B2316" s="5"/>
      <c r="C2316" s="5" t="str">
        <f>IFERROR(__xludf.DUMMYFUNCTION("""COMPUTED_VALUE"""),"")</f>
        <v/>
      </c>
      <c r="D2316" s="5">
        <v>0.0</v>
      </c>
    </row>
    <row r="2317" ht="14.25" customHeight="1">
      <c r="A2317" s="5"/>
      <c r="B2317" s="5"/>
      <c r="C2317" s="5" t="str">
        <f>IFERROR(__xludf.DUMMYFUNCTION("""COMPUTED_VALUE"""),"")</f>
        <v/>
      </c>
      <c r="D2317" s="5">
        <v>0.0</v>
      </c>
    </row>
    <row r="2318" ht="14.25" customHeight="1">
      <c r="A2318" s="5"/>
      <c r="B2318" s="5"/>
      <c r="C2318" s="5" t="str">
        <f>IFERROR(__xludf.DUMMYFUNCTION("""COMPUTED_VALUE"""),"")</f>
        <v/>
      </c>
      <c r="D2318" s="5">
        <v>0.0</v>
      </c>
    </row>
    <row r="2319" ht="14.25" customHeight="1">
      <c r="A2319" s="5"/>
      <c r="B2319" s="5"/>
      <c r="C2319" s="5" t="str">
        <f>IFERROR(__xludf.DUMMYFUNCTION("""COMPUTED_VALUE"""),"")</f>
        <v/>
      </c>
      <c r="D2319" s="5">
        <v>0.0</v>
      </c>
    </row>
    <row r="2320" ht="14.25" customHeight="1">
      <c r="A2320" s="5"/>
      <c r="B2320" s="5"/>
      <c r="C2320" s="5" t="str">
        <f>IFERROR(__xludf.DUMMYFUNCTION("""COMPUTED_VALUE"""),"")</f>
        <v/>
      </c>
      <c r="D2320" s="5">
        <v>0.0</v>
      </c>
    </row>
    <row r="2321" ht="14.25" customHeight="1">
      <c r="A2321" s="5"/>
      <c r="B2321" s="5"/>
      <c r="C2321" s="5" t="str">
        <f>IFERROR(__xludf.DUMMYFUNCTION("""COMPUTED_VALUE"""),"")</f>
        <v/>
      </c>
      <c r="D2321" s="5">
        <v>0.0</v>
      </c>
    </row>
    <row r="2322" ht="14.25" customHeight="1">
      <c r="A2322" s="5"/>
      <c r="B2322" s="5"/>
      <c r="C2322" s="5" t="str">
        <f>IFERROR(__xludf.DUMMYFUNCTION("""COMPUTED_VALUE"""),"")</f>
        <v/>
      </c>
      <c r="D2322" s="5">
        <v>0.0</v>
      </c>
    </row>
    <row r="2323" ht="14.25" customHeight="1">
      <c r="A2323" s="5"/>
      <c r="B2323" s="5"/>
      <c r="C2323" s="5" t="str">
        <f>IFERROR(__xludf.DUMMYFUNCTION("""COMPUTED_VALUE"""),"")</f>
        <v/>
      </c>
      <c r="D2323" s="5">
        <v>0.0</v>
      </c>
    </row>
    <row r="2324" ht="14.25" customHeight="1">
      <c r="A2324" s="5"/>
      <c r="B2324" s="5"/>
      <c r="C2324" s="5" t="str">
        <f>IFERROR(__xludf.DUMMYFUNCTION("""COMPUTED_VALUE"""),"")</f>
        <v/>
      </c>
      <c r="D2324" s="5">
        <v>0.0</v>
      </c>
    </row>
    <row r="2325" ht="14.25" customHeight="1">
      <c r="A2325" s="5"/>
      <c r="B2325" s="5"/>
      <c r="C2325" s="5" t="str">
        <f>IFERROR(__xludf.DUMMYFUNCTION("""COMPUTED_VALUE"""),"")</f>
        <v/>
      </c>
      <c r="D2325" s="5">
        <v>0.0</v>
      </c>
    </row>
    <row r="2326" ht="14.25" customHeight="1">
      <c r="A2326" s="5"/>
      <c r="B2326" s="5"/>
      <c r="C2326" s="5" t="str">
        <f>IFERROR(__xludf.DUMMYFUNCTION("""COMPUTED_VALUE"""),"")</f>
        <v/>
      </c>
      <c r="D2326" s="5">
        <v>0.0</v>
      </c>
    </row>
    <row r="2327" ht="14.25" customHeight="1">
      <c r="A2327" s="5"/>
      <c r="B2327" s="5"/>
      <c r="C2327" s="5" t="str">
        <f>IFERROR(__xludf.DUMMYFUNCTION("""COMPUTED_VALUE"""),"")</f>
        <v/>
      </c>
      <c r="D2327" s="5">
        <v>0.0</v>
      </c>
    </row>
    <row r="2328" ht="14.25" customHeight="1">
      <c r="A2328" s="5"/>
      <c r="B2328" s="5"/>
      <c r="C2328" s="5" t="str">
        <f>IFERROR(__xludf.DUMMYFUNCTION("""COMPUTED_VALUE"""),"")</f>
        <v/>
      </c>
      <c r="D2328" s="5">
        <v>0.0</v>
      </c>
    </row>
    <row r="2329" ht="14.25" customHeight="1">
      <c r="A2329" s="5"/>
      <c r="B2329" s="5"/>
      <c r="C2329" s="5" t="str">
        <f>IFERROR(__xludf.DUMMYFUNCTION("""COMPUTED_VALUE"""),"")</f>
        <v/>
      </c>
      <c r="D2329" s="5">
        <v>0.0</v>
      </c>
    </row>
    <row r="2330" ht="14.25" customHeight="1">
      <c r="A2330" s="5"/>
      <c r="B2330" s="5"/>
      <c r="C2330" s="5" t="str">
        <f>IFERROR(__xludf.DUMMYFUNCTION("""COMPUTED_VALUE"""),"")</f>
        <v/>
      </c>
      <c r="D2330" s="5">
        <v>0.0</v>
      </c>
    </row>
    <row r="2331" ht="14.25" customHeight="1">
      <c r="A2331" s="5"/>
      <c r="B2331" s="5"/>
      <c r="C2331" s="5" t="str">
        <f>IFERROR(__xludf.DUMMYFUNCTION("""COMPUTED_VALUE"""),"")</f>
        <v/>
      </c>
      <c r="D2331" s="5">
        <v>0.0</v>
      </c>
    </row>
    <row r="2332" ht="14.25" customHeight="1">
      <c r="A2332" s="5"/>
      <c r="B2332" s="5"/>
      <c r="C2332" s="5" t="str">
        <f>IFERROR(__xludf.DUMMYFUNCTION("""COMPUTED_VALUE"""),"")</f>
        <v/>
      </c>
      <c r="D2332" s="5">
        <v>0.0</v>
      </c>
    </row>
    <row r="2333" ht="14.25" customHeight="1">
      <c r="A2333" s="5"/>
      <c r="B2333" s="5"/>
      <c r="C2333" s="5" t="str">
        <f>IFERROR(__xludf.DUMMYFUNCTION("""COMPUTED_VALUE"""),"")</f>
        <v/>
      </c>
      <c r="D2333" s="5">
        <v>0.0</v>
      </c>
    </row>
    <row r="2334" ht="14.25" customHeight="1">
      <c r="A2334" s="5"/>
      <c r="B2334" s="5"/>
      <c r="C2334" s="5" t="str">
        <f>IFERROR(__xludf.DUMMYFUNCTION("""COMPUTED_VALUE"""),"")</f>
        <v/>
      </c>
      <c r="D2334" s="5">
        <v>0.0</v>
      </c>
    </row>
    <row r="2335" ht="14.25" customHeight="1">
      <c r="A2335" s="5"/>
      <c r="B2335" s="5"/>
      <c r="C2335" s="5" t="str">
        <f>IFERROR(__xludf.DUMMYFUNCTION("""COMPUTED_VALUE"""),"")</f>
        <v/>
      </c>
      <c r="D2335" s="5">
        <v>0.0</v>
      </c>
    </row>
    <row r="2336" ht="14.25" customHeight="1">
      <c r="A2336" s="5"/>
      <c r="B2336" s="5"/>
      <c r="C2336" s="5" t="str">
        <f>IFERROR(__xludf.DUMMYFUNCTION("""COMPUTED_VALUE"""),"")</f>
        <v/>
      </c>
      <c r="D2336" s="5">
        <v>0.0</v>
      </c>
    </row>
    <row r="2337" ht="14.25" customHeight="1">
      <c r="A2337" s="5"/>
      <c r="B2337" s="5"/>
      <c r="C2337" s="5" t="str">
        <f>IFERROR(__xludf.DUMMYFUNCTION("""COMPUTED_VALUE"""),"")</f>
        <v/>
      </c>
      <c r="D2337" s="5">
        <v>0.0</v>
      </c>
    </row>
    <row r="2338" ht="14.25" customHeight="1">
      <c r="A2338" s="5"/>
      <c r="B2338" s="5"/>
      <c r="C2338" s="5" t="str">
        <f>IFERROR(__xludf.DUMMYFUNCTION("""COMPUTED_VALUE"""),"")</f>
        <v/>
      </c>
      <c r="D2338" s="5">
        <v>0.0</v>
      </c>
    </row>
    <row r="2339" ht="14.25" customHeight="1">
      <c r="A2339" s="5"/>
      <c r="B2339" s="5"/>
      <c r="C2339" s="5" t="str">
        <f>IFERROR(__xludf.DUMMYFUNCTION("""COMPUTED_VALUE"""),"")</f>
        <v/>
      </c>
      <c r="D2339" s="5">
        <v>0.0</v>
      </c>
    </row>
    <row r="2340" ht="14.25" customHeight="1">
      <c r="A2340" s="5"/>
      <c r="B2340" s="5"/>
      <c r="C2340" s="5" t="str">
        <f>IFERROR(__xludf.DUMMYFUNCTION("""COMPUTED_VALUE"""),"")</f>
        <v/>
      </c>
      <c r="D2340" s="5">
        <v>0.0</v>
      </c>
    </row>
    <row r="2341" ht="14.25" customHeight="1">
      <c r="A2341" s="5"/>
      <c r="B2341" s="5"/>
      <c r="C2341" s="5" t="str">
        <f>IFERROR(__xludf.DUMMYFUNCTION("""COMPUTED_VALUE"""),"")</f>
        <v/>
      </c>
      <c r="D2341" s="5">
        <v>0.0</v>
      </c>
    </row>
    <row r="2342" ht="14.25" customHeight="1">
      <c r="A2342" s="5"/>
      <c r="B2342" s="5"/>
      <c r="C2342" s="5" t="str">
        <f>IFERROR(__xludf.DUMMYFUNCTION("""COMPUTED_VALUE"""),"")</f>
        <v/>
      </c>
      <c r="D2342" s="5">
        <v>0.0</v>
      </c>
    </row>
    <row r="2343" ht="14.25" customHeight="1">
      <c r="A2343" s="5"/>
      <c r="B2343" s="5"/>
      <c r="C2343" s="5" t="str">
        <f>IFERROR(__xludf.DUMMYFUNCTION("""COMPUTED_VALUE"""),"")</f>
        <v/>
      </c>
      <c r="D2343" s="5">
        <v>0.0</v>
      </c>
    </row>
    <row r="2344" ht="14.25" customHeight="1">
      <c r="A2344" s="5"/>
      <c r="B2344" s="5"/>
      <c r="C2344" s="5" t="str">
        <f>IFERROR(__xludf.DUMMYFUNCTION("""COMPUTED_VALUE"""),"")</f>
        <v/>
      </c>
      <c r="D2344" s="5">
        <v>0.0</v>
      </c>
    </row>
    <row r="2345" ht="14.25" customHeight="1">
      <c r="A2345" s="5"/>
      <c r="B2345" s="5"/>
      <c r="C2345" s="5" t="str">
        <f>IFERROR(__xludf.DUMMYFUNCTION("""COMPUTED_VALUE"""),"")</f>
        <v/>
      </c>
      <c r="D2345" s="5">
        <v>0.0</v>
      </c>
    </row>
    <row r="2346" ht="14.25" customHeight="1">
      <c r="A2346" s="5"/>
      <c r="B2346" s="5"/>
      <c r="C2346" s="5" t="str">
        <f>IFERROR(__xludf.DUMMYFUNCTION("""COMPUTED_VALUE"""),"")</f>
        <v/>
      </c>
      <c r="D2346" s="5">
        <v>0.0</v>
      </c>
    </row>
    <row r="2347" ht="14.25" customHeight="1">
      <c r="A2347" s="5"/>
      <c r="B2347" s="5"/>
      <c r="C2347" s="5" t="str">
        <f>IFERROR(__xludf.DUMMYFUNCTION("""COMPUTED_VALUE"""),"")</f>
        <v/>
      </c>
      <c r="D2347" s="5">
        <v>0.0</v>
      </c>
    </row>
    <row r="2348" ht="14.25" customHeight="1">
      <c r="A2348" s="5"/>
      <c r="B2348" s="5"/>
      <c r="C2348" s="5" t="str">
        <f>IFERROR(__xludf.DUMMYFUNCTION("""COMPUTED_VALUE"""),"")</f>
        <v/>
      </c>
      <c r="D2348" s="5">
        <v>0.0</v>
      </c>
    </row>
    <row r="2349" ht="14.25" customHeight="1">
      <c r="A2349" s="5"/>
      <c r="B2349" s="5"/>
      <c r="C2349" s="5" t="str">
        <f>IFERROR(__xludf.DUMMYFUNCTION("""COMPUTED_VALUE"""),"")</f>
        <v/>
      </c>
      <c r="D2349" s="5">
        <v>0.0</v>
      </c>
    </row>
    <row r="2350" ht="14.25" customHeight="1">
      <c r="A2350" s="5"/>
      <c r="B2350" s="5"/>
      <c r="C2350" s="5" t="str">
        <f>IFERROR(__xludf.DUMMYFUNCTION("""COMPUTED_VALUE"""),"")</f>
        <v/>
      </c>
      <c r="D2350" s="5">
        <v>0.0</v>
      </c>
    </row>
    <row r="2351" ht="14.25" customHeight="1">
      <c r="A2351" s="5"/>
      <c r="B2351" s="5"/>
      <c r="C2351" s="5" t="str">
        <f>IFERROR(__xludf.DUMMYFUNCTION("""COMPUTED_VALUE"""),"")</f>
        <v/>
      </c>
      <c r="D2351" s="5">
        <v>0.0</v>
      </c>
    </row>
    <row r="2352" ht="14.25" customHeight="1">
      <c r="A2352" s="5"/>
      <c r="B2352" s="5"/>
      <c r="C2352" s="5" t="str">
        <f>IFERROR(__xludf.DUMMYFUNCTION("""COMPUTED_VALUE"""),"")</f>
        <v/>
      </c>
      <c r="D2352" s="5">
        <v>0.0</v>
      </c>
    </row>
    <row r="2353" ht="14.25" customHeight="1">
      <c r="A2353" s="5"/>
      <c r="B2353" s="5"/>
      <c r="C2353" s="5" t="str">
        <f>IFERROR(__xludf.DUMMYFUNCTION("""COMPUTED_VALUE"""),"")</f>
        <v/>
      </c>
      <c r="D2353" s="5">
        <v>0.0</v>
      </c>
    </row>
    <row r="2354" ht="14.25" customHeight="1">
      <c r="A2354" s="5"/>
      <c r="B2354" s="5"/>
      <c r="C2354" s="5" t="str">
        <f>IFERROR(__xludf.DUMMYFUNCTION("""COMPUTED_VALUE"""),"")</f>
        <v/>
      </c>
      <c r="D2354" s="5">
        <v>0.0</v>
      </c>
    </row>
    <row r="2355" ht="14.25" customHeight="1">
      <c r="A2355" s="5"/>
      <c r="B2355" s="5"/>
      <c r="C2355" s="5" t="str">
        <f>IFERROR(__xludf.DUMMYFUNCTION("""COMPUTED_VALUE"""),"")</f>
        <v/>
      </c>
      <c r="D2355" s="5">
        <v>0.0</v>
      </c>
    </row>
    <row r="2356" ht="14.25" customHeight="1">
      <c r="A2356" s="5"/>
      <c r="B2356" s="5"/>
      <c r="C2356" s="5" t="str">
        <f>IFERROR(__xludf.DUMMYFUNCTION("""COMPUTED_VALUE"""),"")</f>
        <v/>
      </c>
      <c r="D2356" s="5">
        <v>0.0</v>
      </c>
    </row>
    <row r="2357" ht="14.25" customHeight="1">
      <c r="A2357" s="5"/>
      <c r="B2357" s="5"/>
      <c r="C2357" s="5" t="str">
        <f>IFERROR(__xludf.DUMMYFUNCTION("""COMPUTED_VALUE"""),"")</f>
        <v/>
      </c>
      <c r="D2357" s="5">
        <v>0.0</v>
      </c>
    </row>
    <row r="2358" ht="14.25" customHeight="1">
      <c r="A2358" s="5"/>
      <c r="B2358" s="5"/>
      <c r="C2358" s="5" t="str">
        <f>IFERROR(__xludf.DUMMYFUNCTION("""COMPUTED_VALUE"""),"")</f>
        <v/>
      </c>
      <c r="D2358" s="5">
        <v>0.0</v>
      </c>
    </row>
    <row r="2359" ht="14.25" customHeight="1">
      <c r="A2359" s="5"/>
      <c r="B2359" s="5"/>
      <c r="C2359" s="5" t="str">
        <f>IFERROR(__xludf.DUMMYFUNCTION("""COMPUTED_VALUE"""),"")</f>
        <v/>
      </c>
      <c r="D2359" s="5">
        <v>0.0</v>
      </c>
    </row>
    <row r="2360" ht="14.25" customHeight="1">
      <c r="A2360" s="5"/>
      <c r="B2360" s="5"/>
      <c r="C2360" s="5" t="str">
        <f>IFERROR(__xludf.DUMMYFUNCTION("""COMPUTED_VALUE"""),"")</f>
        <v/>
      </c>
      <c r="D2360" s="5">
        <v>0.0</v>
      </c>
    </row>
    <row r="2361" ht="14.25" customHeight="1">
      <c r="A2361" s="5"/>
      <c r="B2361" s="5"/>
      <c r="C2361" s="5" t="str">
        <f>IFERROR(__xludf.DUMMYFUNCTION("""COMPUTED_VALUE"""),"")</f>
        <v/>
      </c>
      <c r="D2361" s="5">
        <v>0.0</v>
      </c>
    </row>
    <row r="2362" ht="14.25" customHeight="1">
      <c r="A2362" s="5"/>
      <c r="B2362" s="5"/>
      <c r="C2362" s="5" t="str">
        <f>IFERROR(__xludf.DUMMYFUNCTION("""COMPUTED_VALUE"""),"")</f>
        <v/>
      </c>
      <c r="D2362" s="5">
        <v>0.0</v>
      </c>
    </row>
    <row r="2363" ht="14.25" customHeight="1">
      <c r="A2363" s="5"/>
      <c r="B2363" s="5"/>
      <c r="C2363" s="5" t="str">
        <f>IFERROR(__xludf.DUMMYFUNCTION("""COMPUTED_VALUE"""),"")</f>
        <v/>
      </c>
      <c r="D2363" s="5">
        <v>0.0</v>
      </c>
    </row>
    <row r="2364" ht="14.25" customHeight="1">
      <c r="A2364" s="5"/>
      <c r="B2364" s="5"/>
      <c r="C2364" s="5" t="str">
        <f>IFERROR(__xludf.DUMMYFUNCTION("""COMPUTED_VALUE"""),"")</f>
        <v/>
      </c>
      <c r="D2364" s="5">
        <v>0.0</v>
      </c>
    </row>
    <row r="2365" ht="14.25" customHeight="1">
      <c r="A2365" s="5"/>
      <c r="B2365" s="5"/>
      <c r="C2365" s="5" t="str">
        <f>IFERROR(__xludf.DUMMYFUNCTION("""COMPUTED_VALUE"""),"")</f>
        <v/>
      </c>
      <c r="D2365" s="5">
        <v>0.0</v>
      </c>
    </row>
    <row r="2366" ht="14.25" customHeight="1">
      <c r="A2366" s="5"/>
      <c r="B2366" s="5"/>
      <c r="C2366" s="5" t="str">
        <f>IFERROR(__xludf.DUMMYFUNCTION("""COMPUTED_VALUE"""),"")</f>
        <v/>
      </c>
      <c r="D2366" s="5">
        <v>0.0</v>
      </c>
    </row>
    <row r="2367" ht="14.25" customHeight="1">
      <c r="A2367" s="5"/>
      <c r="B2367" s="5"/>
      <c r="C2367" s="5" t="str">
        <f>IFERROR(__xludf.DUMMYFUNCTION("""COMPUTED_VALUE"""),"")</f>
        <v/>
      </c>
      <c r="D2367" s="5">
        <v>0.0</v>
      </c>
    </row>
    <row r="2368" ht="14.25" customHeight="1">
      <c r="A2368" s="5"/>
      <c r="B2368" s="5"/>
      <c r="C2368" s="5" t="str">
        <f>IFERROR(__xludf.DUMMYFUNCTION("""COMPUTED_VALUE"""),"")</f>
        <v/>
      </c>
      <c r="D2368" s="5">
        <v>0.0</v>
      </c>
    </row>
    <row r="2369" ht="14.25" customHeight="1">
      <c r="A2369" s="5"/>
      <c r="B2369" s="5"/>
      <c r="C2369" s="5" t="str">
        <f>IFERROR(__xludf.DUMMYFUNCTION("""COMPUTED_VALUE"""),"")</f>
        <v/>
      </c>
      <c r="D2369" s="5">
        <v>0.0</v>
      </c>
    </row>
    <row r="2370" ht="14.25" customHeight="1">
      <c r="A2370" s="5"/>
      <c r="B2370" s="5"/>
      <c r="C2370" s="5" t="str">
        <f>IFERROR(__xludf.DUMMYFUNCTION("""COMPUTED_VALUE"""),"")</f>
        <v/>
      </c>
      <c r="D2370" s="5">
        <v>0.0</v>
      </c>
    </row>
    <row r="2371" ht="14.25" customHeight="1">
      <c r="A2371" s="5"/>
      <c r="B2371" s="5"/>
      <c r="C2371" s="5" t="str">
        <f>IFERROR(__xludf.DUMMYFUNCTION("""COMPUTED_VALUE"""),"")</f>
        <v/>
      </c>
      <c r="D2371" s="5">
        <v>0.0</v>
      </c>
    </row>
    <row r="2372" ht="14.25" customHeight="1">
      <c r="A2372" s="5"/>
      <c r="B2372" s="5"/>
      <c r="C2372" s="5" t="str">
        <f>IFERROR(__xludf.DUMMYFUNCTION("""COMPUTED_VALUE"""),"")</f>
        <v/>
      </c>
      <c r="D2372" s="5">
        <v>0.0</v>
      </c>
    </row>
    <row r="2373" ht="14.25" customHeight="1">
      <c r="A2373" s="5"/>
      <c r="B2373" s="5"/>
      <c r="C2373" s="5" t="str">
        <f>IFERROR(__xludf.DUMMYFUNCTION("""COMPUTED_VALUE"""),"")</f>
        <v/>
      </c>
      <c r="D2373" s="5">
        <v>0.0</v>
      </c>
    </row>
    <row r="2374" ht="14.25" customHeight="1">
      <c r="A2374" s="5"/>
      <c r="B2374" s="5"/>
      <c r="C2374" s="5" t="str">
        <f>IFERROR(__xludf.DUMMYFUNCTION("""COMPUTED_VALUE"""),"")</f>
        <v/>
      </c>
      <c r="D2374" s="5">
        <v>0.0</v>
      </c>
    </row>
    <row r="2375" ht="14.25" customHeight="1">
      <c r="A2375" s="5"/>
      <c r="B2375" s="5"/>
      <c r="C2375" s="5" t="str">
        <f>IFERROR(__xludf.DUMMYFUNCTION("""COMPUTED_VALUE"""),"")</f>
        <v/>
      </c>
      <c r="D2375" s="5">
        <v>0.0</v>
      </c>
    </row>
    <row r="2376" ht="14.25" customHeight="1">
      <c r="A2376" s="5"/>
      <c r="B2376" s="5"/>
      <c r="C2376" s="5" t="str">
        <f>IFERROR(__xludf.DUMMYFUNCTION("""COMPUTED_VALUE"""),"")</f>
        <v/>
      </c>
      <c r="D2376" s="5">
        <v>0.0</v>
      </c>
    </row>
    <row r="2377" ht="14.25" customHeight="1">
      <c r="A2377" s="5"/>
      <c r="B2377" s="5"/>
      <c r="C2377" s="5" t="str">
        <f>IFERROR(__xludf.DUMMYFUNCTION("""COMPUTED_VALUE"""),"")</f>
        <v/>
      </c>
      <c r="D2377" s="5">
        <v>0.0</v>
      </c>
    </row>
    <row r="2378" ht="14.25" customHeight="1">
      <c r="A2378" s="5"/>
      <c r="B2378" s="5"/>
      <c r="C2378" s="5" t="str">
        <f>IFERROR(__xludf.DUMMYFUNCTION("""COMPUTED_VALUE"""),"")</f>
        <v/>
      </c>
      <c r="D2378" s="5">
        <v>0.0</v>
      </c>
    </row>
    <row r="2379" ht="14.25" customHeight="1">
      <c r="A2379" s="5"/>
      <c r="B2379" s="5"/>
      <c r="C2379" s="5" t="str">
        <f>IFERROR(__xludf.DUMMYFUNCTION("""COMPUTED_VALUE"""),"")</f>
        <v/>
      </c>
      <c r="D2379" s="5">
        <v>0.0</v>
      </c>
    </row>
    <row r="2380" ht="14.25" customHeight="1">
      <c r="A2380" s="5"/>
      <c r="B2380" s="5"/>
      <c r="C2380" s="5" t="str">
        <f>IFERROR(__xludf.DUMMYFUNCTION("""COMPUTED_VALUE"""),"")</f>
        <v/>
      </c>
      <c r="D2380" s="5">
        <v>0.0</v>
      </c>
    </row>
    <row r="2381" ht="14.25" customHeight="1">
      <c r="A2381" s="5"/>
      <c r="B2381" s="5"/>
      <c r="C2381" s="5" t="str">
        <f>IFERROR(__xludf.DUMMYFUNCTION("""COMPUTED_VALUE"""),"")</f>
        <v/>
      </c>
      <c r="D2381" s="5">
        <v>0.0</v>
      </c>
    </row>
    <row r="2382" ht="14.25" customHeight="1">
      <c r="A2382" s="5"/>
      <c r="B2382" s="5"/>
      <c r="C2382" s="5" t="str">
        <f>IFERROR(__xludf.DUMMYFUNCTION("""COMPUTED_VALUE"""),"")</f>
        <v/>
      </c>
      <c r="D2382" s="5">
        <v>0.0</v>
      </c>
    </row>
    <row r="2383" ht="14.25" customHeight="1">
      <c r="A2383" s="5"/>
      <c r="B2383" s="5"/>
      <c r="C2383" s="5" t="str">
        <f>IFERROR(__xludf.DUMMYFUNCTION("""COMPUTED_VALUE"""),"")</f>
        <v/>
      </c>
      <c r="D2383" s="5">
        <v>0.0</v>
      </c>
    </row>
    <row r="2384" ht="14.25" customHeight="1">
      <c r="A2384" s="5"/>
      <c r="B2384" s="5"/>
      <c r="C2384" s="5" t="str">
        <f>IFERROR(__xludf.DUMMYFUNCTION("""COMPUTED_VALUE"""),"")</f>
        <v/>
      </c>
      <c r="D2384" s="5">
        <v>0.0</v>
      </c>
    </row>
    <row r="2385" ht="14.25" customHeight="1">
      <c r="A2385" s="5"/>
      <c r="B2385" s="5"/>
      <c r="C2385" s="5" t="str">
        <f>IFERROR(__xludf.DUMMYFUNCTION("""COMPUTED_VALUE"""),"")</f>
        <v/>
      </c>
      <c r="D2385" s="5">
        <v>0.0</v>
      </c>
    </row>
    <row r="2386" ht="14.25" customHeight="1">
      <c r="A2386" s="5"/>
      <c r="B2386" s="5"/>
      <c r="C2386" s="5" t="str">
        <f>IFERROR(__xludf.DUMMYFUNCTION("""COMPUTED_VALUE"""),"")</f>
        <v/>
      </c>
      <c r="D2386" s="5">
        <v>0.0</v>
      </c>
    </row>
    <row r="2387" ht="14.25" customHeight="1">
      <c r="A2387" s="5"/>
      <c r="B2387" s="5"/>
      <c r="C2387" s="5" t="str">
        <f>IFERROR(__xludf.DUMMYFUNCTION("""COMPUTED_VALUE"""),"")</f>
        <v/>
      </c>
      <c r="D2387" s="5">
        <v>0.0</v>
      </c>
    </row>
    <row r="2388" ht="14.25" customHeight="1">
      <c r="A2388" s="5"/>
      <c r="B2388" s="5"/>
      <c r="C2388" s="5" t="str">
        <f>IFERROR(__xludf.DUMMYFUNCTION("""COMPUTED_VALUE"""),"")</f>
        <v/>
      </c>
      <c r="D2388" s="5">
        <v>0.0</v>
      </c>
    </row>
    <row r="2389" ht="14.25" customHeight="1">
      <c r="A2389" s="5"/>
      <c r="B2389" s="5"/>
      <c r="C2389" s="5" t="str">
        <f>IFERROR(__xludf.DUMMYFUNCTION("""COMPUTED_VALUE"""),"")</f>
        <v/>
      </c>
      <c r="D2389" s="5">
        <v>0.0</v>
      </c>
    </row>
    <row r="2390" ht="14.25" customHeight="1">
      <c r="A2390" s="5"/>
      <c r="B2390" s="5"/>
      <c r="C2390" s="5" t="str">
        <f>IFERROR(__xludf.DUMMYFUNCTION("""COMPUTED_VALUE"""),"")</f>
        <v/>
      </c>
      <c r="D2390" s="5">
        <v>0.0</v>
      </c>
    </row>
    <row r="2391" ht="14.25" customHeight="1">
      <c r="A2391" s="5"/>
      <c r="B2391" s="5"/>
      <c r="C2391" s="5" t="str">
        <f>IFERROR(__xludf.DUMMYFUNCTION("""COMPUTED_VALUE"""),"")</f>
        <v/>
      </c>
      <c r="D2391" s="5">
        <v>0.0</v>
      </c>
    </row>
    <row r="2392" ht="14.25" customHeight="1">
      <c r="A2392" s="5"/>
      <c r="B2392" s="5"/>
      <c r="C2392" s="5" t="str">
        <f>IFERROR(__xludf.DUMMYFUNCTION("""COMPUTED_VALUE"""),"")</f>
        <v/>
      </c>
      <c r="D2392" s="5">
        <v>0.0</v>
      </c>
    </row>
    <row r="2393" ht="14.25" customHeight="1">
      <c r="A2393" s="5"/>
      <c r="B2393" s="5"/>
      <c r="C2393" s="5" t="str">
        <f>IFERROR(__xludf.DUMMYFUNCTION("""COMPUTED_VALUE"""),"")</f>
        <v/>
      </c>
      <c r="D2393" s="5">
        <v>0.0</v>
      </c>
    </row>
    <row r="2394" ht="14.25" customHeight="1">
      <c r="A2394" s="5"/>
      <c r="B2394" s="5"/>
      <c r="C2394" s="5" t="str">
        <f>IFERROR(__xludf.DUMMYFUNCTION("""COMPUTED_VALUE"""),"")</f>
        <v/>
      </c>
      <c r="D2394" s="5">
        <v>0.0</v>
      </c>
    </row>
    <row r="2395" ht="14.25" customHeight="1">
      <c r="A2395" s="5"/>
      <c r="B2395" s="5"/>
      <c r="C2395" s="5" t="str">
        <f>IFERROR(__xludf.DUMMYFUNCTION("""COMPUTED_VALUE"""),"")</f>
        <v/>
      </c>
      <c r="D2395" s="5">
        <v>0.0</v>
      </c>
    </row>
    <row r="2396" ht="14.25" customHeight="1">
      <c r="A2396" s="5"/>
      <c r="B2396" s="5"/>
      <c r="C2396" s="5" t="str">
        <f>IFERROR(__xludf.DUMMYFUNCTION("""COMPUTED_VALUE"""),"")</f>
        <v/>
      </c>
      <c r="D2396" s="5">
        <v>0.0</v>
      </c>
    </row>
    <row r="2397" ht="14.25" customHeight="1">
      <c r="A2397" s="5"/>
      <c r="B2397" s="5"/>
      <c r="C2397" s="5" t="str">
        <f>IFERROR(__xludf.DUMMYFUNCTION("""COMPUTED_VALUE"""),"")</f>
        <v/>
      </c>
      <c r="D2397" s="5">
        <v>0.0</v>
      </c>
    </row>
    <row r="2398" ht="14.25" customHeight="1">
      <c r="A2398" s="5"/>
      <c r="B2398" s="5"/>
      <c r="C2398" s="5" t="str">
        <f>IFERROR(__xludf.DUMMYFUNCTION("""COMPUTED_VALUE"""),"")</f>
        <v/>
      </c>
      <c r="D2398" s="5">
        <v>0.0</v>
      </c>
    </row>
    <row r="2399" ht="14.25" customHeight="1">
      <c r="A2399" s="5"/>
      <c r="B2399" s="5"/>
      <c r="C2399" s="5" t="str">
        <f>IFERROR(__xludf.DUMMYFUNCTION("""COMPUTED_VALUE"""),"")</f>
        <v/>
      </c>
      <c r="D2399" s="5">
        <v>0.0</v>
      </c>
    </row>
    <row r="2400" ht="14.25" customHeight="1">
      <c r="A2400" s="5"/>
      <c r="B2400" s="5"/>
      <c r="C2400" s="5" t="str">
        <f>IFERROR(__xludf.DUMMYFUNCTION("""COMPUTED_VALUE"""),"")</f>
        <v/>
      </c>
      <c r="D2400" s="5">
        <v>0.0</v>
      </c>
    </row>
    <row r="2401" ht="14.25" customHeight="1">
      <c r="A2401" s="5"/>
      <c r="B2401" s="5"/>
      <c r="C2401" s="5" t="str">
        <f>IFERROR(__xludf.DUMMYFUNCTION("""COMPUTED_VALUE"""),"")</f>
        <v/>
      </c>
      <c r="D2401" s="5">
        <v>0.0</v>
      </c>
    </row>
    <row r="2402" ht="14.25" customHeight="1">
      <c r="A2402" s="5"/>
      <c r="B2402" s="5"/>
      <c r="C2402" s="5" t="str">
        <f>IFERROR(__xludf.DUMMYFUNCTION("""COMPUTED_VALUE"""),"")</f>
        <v/>
      </c>
      <c r="D2402" s="5">
        <v>0.0</v>
      </c>
    </row>
    <row r="2403" ht="14.25" customHeight="1">
      <c r="A2403" s="5"/>
      <c r="B2403" s="5"/>
      <c r="C2403" s="5" t="str">
        <f>IFERROR(__xludf.DUMMYFUNCTION("""COMPUTED_VALUE"""),"")</f>
        <v/>
      </c>
      <c r="D2403" s="5">
        <v>0.0</v>
      </c>
    </row>
    <row r="2404" ht="14.25" customHeight="1">
      <c r="A2404" s="5"/>
      <c r="B2404" s="5"/>
      <c r="C2404" s="5" t="str">
        <f>IFERROR(__xludf.DUMMYFUNCTION("""COMPUTED_VALUE"""),"")</f>
        <v/>
      </c>
      <c r="D2404" s="5">
        <v>0.0</v>
      </c>
    </row>
    <row r="2405" ht="14.25" customHeight="1">
      <c r="A2405" s="5"/>
      <c r="B2405" s="5"/>
      <c r="C2405" s="5" t="str">
        <f>IFERROR(__xludf.DUMMYFUNCTION("""COMPUTED_VALUE"""),"")</f>
        <v/>
      </c>
      <c r="D2405" s="5">
        <v>0.0</v>
      </c>
    </row>
    <row r="2406" ht="14.25" customHeight="1">
      <c r="A2406" s="5"/>
      <c r="B2406" s="5"/>
      <c r="C2406" s="5" t="str">
        <f>IFERROR(__xludf.DUMMYFUNCTION("""COMPUTED_VALUE"""),"")</f>
        <v/>
      </c>
      <c r="D2406" s="5">
        <v>0.0</v>
      </c>
    </row>
    <row r="2407" ht="14.25" customHeight="1">
      <c r="A2407" s="5"/>
      <c r="B2407" s="5"/>
      <c r="C2407" s="5" t="str">
        <f>IFERROR(__xludf.DUMMYFUNCTION("""COMPUTED_VALUE"""),"")</f>
        <v/>
      </c>
      <c r="D2407" s="5">
        <v>0.0</v>
      </c>
    </row>
    <row r="2408" ht="14.25" customHeight="1">
      <c r="A2408" s="5"/>
      <c r="B2408" s="5"/>
      <c r="C2408" s="5" t="str">
        <f>IFERROR(__xludf.DUMMYFUNCTION("""COMPUTED_VALUE"""),"")</f>
        <v/>
      </c>
      <c r="D2408" s="5">
        <v>0.0</v>
      </c>
    </row>
    <row r="2409" ht="14.25" customHeight="1">
      <c r="A2409" s="5"/>
      <c r="B2409" s="5"/>
      <c r="C2409" s="5" t="str">
        <f>IFERROR(__xludf.DUMMYFUNCTION("""COMPUTED_VALUE"""),"")</f>
        <v/>
      </c>
      <c r="D2409" s="5">
        <v>0.0</v>
      </c>
    </row>
    <row r="2410" ht="14.25" customHeight="1">
      <c r="A2410" s="5"/>
      <c r="B2410" s="5"/>
      <c r="C2410" s="5" t="str">
        <f>IFERROR(__xludf.DUMMYFUNCTION("""COMPUTED_VALUE"""),"")</f>
        <v/>
      </c>
      <c r="D2410" s="5">
        <v>0.0</v>
      </c>
    </row>
    <row r="2411" ht="14.25" customHeight="1">
      <c r="A2411" s="5"/>
      <c r="B2411" s="5"/>
      <c r="C2411" s="5" t="str">
        <f>IFERROR(__xludf.DUMMYFUNCTION("""COMPUTED_VALUE"""),"")</f>
        <v/>
      </c>
      <c r="D2411" s="5">
        <v>0.0</v>
      </c>
    </row>
    <row r="2412" ht="14.25" customHeight="1">
      <c r="A2412" s="5"/>
      <c r="B2412" s="5"/>
      <c r="C2412" s="5" t="str">
        <f>IFERROR(__xludf.DUMMYFUNCTION("""COMPUTED_VALUE"""),"")</f>
        <v/>
      </c>
      <c r="D2412" s="5">
        <v>0.0</v>
      </c>
    </row>
    <row r="2413" ht="14.25" customHeight="1">
      <c r="A2413" s="5"/>
      <c r="B2413" s="5"/>
      <c r="C2413" s="5" t="str">
        <f>IFERROR(__xludf.DUMMYFUNCTION("""COMPUTED_VALUE"""),"")</f>
        <v/>
      </c>
      <c r="D2413" s="5">
        <v>0.0</v>
      </c>
    </row>
    <row r="2414" ht="14.25" customHeight="1">
      <c r="A2414" s="5"/>
      <c r="B2414" s="5"/>
      <c r="C2414" s="5" t="str">
        <f>IFERROR(__xludf.DUMMYFUNCTION("""COMPUTED_VALUE"""),"")</f>
        <v/>
      </c>
      <c r="D2414" s="5">
        <v>0.0</v>
      </c>
    </row>
    <row r="2415" ht="14.25" customHeight="1">
      <c r="A2415" s="5"/>
      <c r="B2415" s="5"/>
      <c r="C2415" s="5" t="str">
        <f>IFERROR(__xludf.DUMMYFUNCTION("""COMPUTED_VALUE"""),"")</f>
        <v/>
      </c>
      <c r="D2415" s="5">
        <v>0.0</v>
      </c>
    </row>
    <row r="2416" ht="14.25" customHeight="1">
      <c r="A2416" s="5"/>
      <c r="B2416" s="5"/>
      <c r="C2416" s="5" t="str">
        <f>IFERROR(__xludf.DUMMYFUNCTION("""COMPUTED_VALUE"""),"")</f>
        <v/>
      </c>
      <c r="D2416" s="5">
        <v>0.0</v>
      </c>
    </row>
    <row r="2417" ht="14.25" customHeight="1">
      <c r="A2417" s="5"/>
      <c r="B2417" s="5"/>
      <c r="C2417" s="5" t="str">
        <f>IFERROR(__xludf.DUMMYFUNCTION("""COMPUTED_VALUE"""),"")</f>
        <v/>
      </c>
      <c r="D2417" s="5">
        <v>0.0</v>
      </c>
    </row>
    <row r="2418" ht="14.25" customHeight="1">
      <c r="A2418" s="5"/>
      <c r="B2418" s="5"/>
      <c r="C2418" s="5" t="str">
        <f>IFERROR(__xludf.DUMMYFUNCTION("""COMPUTED_VALUE"""),"")</f>
        <v/>
      </c>
      <c r="D2418" s="5">
        <v>0.0</v>
      </c>
    </row>
    <row r="2419" ht="14.25" customHeight="1">
      <c r="A2419" s="5"/>
      <c r="B2419" s="5"/>
      <c r="C2419" s="5" t="str">
        <f>IFERROR(__xludf.DUMMYFUNCTION("""COMPUTED_VALUE"""),"")</f>
        <v/>
      </c>
      <c r="D2419" s="5">
        <v>0.0</v>
      </c>
    </row>
    <row r="2420" ht="14.25" customHeight="1">
      <c r="A2420" s="5"/>
      <c r="B2420" s="5"/>
      <c r="C2420" s="5" t="str">
        <f>IFERROR(__xludf.DUMMYFUNCTION("""COMPUTED_VALUE"""),"")</f>
        <v/>
      </c>
      <c r="D2420" s="5">
        <v>0.0</v>
      </c>
    </row>
    <row r="2421" ht="14.25" customHeight="1">
      <c r="A2421" s="5"/>
      <c r="B2421" s="5"/>
      <c r="C2421" s="5" t="str">
        <f>IFERROR(__xludf.DUMMYFUNCTION("""COMPUTED_VALUE"""),"")</f>
        <v/>
      </c>
      <c r="D2421" s="5">
        <v>0.0</v>
      </c>
    </row>
    <row r="2422" ht="14.25" customHeight="1">
      <c r="A2422" s="5"/>
      <c r="B2422" s="5"/>
      <c r="C2422" s="5" t="str">
        <f>IFERROR(__xludf.DUMMYFUNCTION("""COMPUTED_VALUE"""),"")</f>
        <v/>
      </c>
      <c r="D2422" s="5">
        <v>0.0</v>
      </c>
    </row>
    <row r="2423" ht="14.25" customHeight="1">
      <c r="A2423" s="5"/>
      <c r="B2423" s="5"/>
      <c r="C2423" s="5" t="str">
        <f>IFERROR(__xludf.DUMMYFUNCTION("""COMPUTED_VALUE"""),"")</f>
        <v/>
      </c>
      <c r="D2423" s="5">
        <v>0.0</v>
      </c>
    </row>
    <row r="2424" ht="14.25" customHeight="1">
      <c r="A2424" s="5"/>
      <c r="B2424" s="5"/>
      <c r="C2424" s="5" t="str">
        <f>IFERROR(__xludf.DUMMYFUNCTION("""COMPUTED_VALUE"""),"")</f>
        <v/>
      </c>
      <c r="D2424" s="5">
        <v>0.0</v>
      </c>
    </row>
    <row r="2425" ht="14.25" customHeight="1">
      <c r="A2425" s="5"/>
      <c r="B2425" s="5"/>
      <c r="C2425" s="5" t="str">
        <f>IFERROR(__xludf.DUMMYFUNCTION("""COMPUTED_VALUE"""),"")</f>
        <v/>
      </c>
      <c r="D2425" s="5">
        <v>0.0</v>
      </c>
    </row>
    <row r="2426" ht="14.25" customHeight="1">
      <c r="A2426" s="5"/>
      <c r="B2426" s="5"/>
      <c r="C2426" s="5" t="str">
        <f>IFERROR(__xludf.DUMMYFUNCTION("""COMPUTED_VALUE"""),"")</f>
        <v/>
      </c>
      <c r="D2426" s="5">
        <v>0.0</v>
      </c>
    </row>
    <row r="2427" ht="14.25" customHeight="1">
      <c r="A2427" s="5"/>
      <c r="B2427" s="5"/>
      <c r="C2427" s="5" t="str">
        <f>IFERROR(__xludf.DUMMYFUNCTION("""COMPUTED_VALUE"""),"")</f>
        <v/>
      </c>
      <c r="D2427" s="5">
        <v>0.0</v>
      </c>
    </row>
    <row r="2428" ht="14.25" customHeight="1">
      <c r="A2428" s="5"/>
      <c r="B2428" s="5"/>
      <c r="C2428" s="5" t="str">
        <f>IFERROR(__xludf.DUMMYFUNCTION("""COMPUTED_VALUE"""),"")</f>
        <v/>
      </c>
      <c r="D2428" s="5">
        <v>0.0</v>
      </c>
    </row>
    <row r="2429" ht="14.25" customHeight="1">
      <c r="A2429" s="5"/>
      <c r="B2429" s="5"/>
      <c r="C2429" s="5" t="str">
        <f>IFERROR(__xludf.DUMMYFUNCTION("""COMPUTED_VALUE"""),"")</f>
        <v/>
      </c>
      <c r="D2429" s="5">
        <v>0.0</v>
      </c>
    </row>
    <row r="2430" ht="14.25" customHeight="1">
      <c r="A2430" s="5"/>
      <c r="B2430" s="5"/>
      <c r="C2430" s="5" t="str">
        <f>IFERROR(__xludf.DUMMYFUNCTION("""COMPUTED_VALUE"""),"")</f>
        <v/>
      </c>
      <c r="D2430" s="5">
        <v>0.0</v>
      </c>
    </row>
    <row r="2431" ht="14.25" customHeight="1">
      <c r="A2431" s="5"/>
      <c r="B2431" s="5"/>
      <c r="C2431" s="5" t="str">
        <f>IFERROR(__xludf.DUMMYFUNCTION("""COMPUTED_VALUE"""),"")</f>
        <v/>
      </c>
      <c r="D2431" s="5">
        <v>0.0</v>
      </c>
    </row>
    <row r="2432" ht="14.25" customHeight="1">
      <c r="A2432" s="5"/>
      <c r="B2432" s="5"/>
      <c r="C2432" s="5" t="str">
        <f>IFERROR(__xludf.DUMMYFUNCTION("""COMPUTED_VALUE"""),"")</f>
        <v/>
      </c>
      <c r="D2432" s="5">
        <v>0.0</v>
      </c>
    </row>
    <row r="2433" ht="14.25" customHeight="1">
      <c r="A2433" s="5"/>
      <c r="B2433" s="5"/>
      <c r="C2433" s="5" t="str">
        <f>IFERROR(__xludf.DUMMYFUNCTION("""COMPUTED_VALUE"""),"")</f>
        <v/>
      </c>
      <c r="D2433" s="5">
        <v>0.0</v>
      </c>
    </row>
    <row r="2434" ht="14.25" customHeight="1">
      <c r="A2434" s="5"/>
      <c r="B2434" s="5"/>
      <c r="C2434" s="5" t="str">
        <f>IFERROR(__xludf.DUMMYFUNCTION("""COMPUTED_VALUE"""),"")</f>
        <v/>
      </c>
      <c r="D2434" s="5">
        <v>0.0</v>
      </c>
    </row>
    <row r="2435" ht="14.25" customHeight="1">
      <c r="A2435" s="5"/>
      <c r="B2435" s="5"/>
      <c r="C2435" s="5" t="str">
        <f>IFERROR(__xludf.DUMMYFUNCTION("""COMPUTED_VALUE"""),"")</f>
        <v/>
      </c>
      <c r="D2435" s="5">
        <v>0.0</v>
      </c>
    </row>
    <row r="2436" ht="14.25" customHeight="1">
      <c r="A2436" s="5"/>
      <c r="B2436" s="5"/>
      <c r="C2436" s="5" t="str">
        <f>IFERROR(__xludf.DUMMYFUNCTION("""COMPUTED_VALUE"""),"")</f>
        <v/>
      </c>
      <c r="D2436" s="5">
        <v>0.0</v>
      </c>
    </row>
    <row r="2437" ht="14.25" customHeight="1">
      <c r="A2437" s="5"/>
      <c r="B2437" s="5"/>
      <c r="C2437" s="5" t="str">
        <f>IFERROR(__xludf.DUMMYFUNCTION("""COMPUTED_VALUE"""),"")</f>
        <v/>
      </c>
      <c r="D2437" s="5">
        <v>0.0</v>
      </c>
    </row>
    <row r="2438" ht="14.25" customHeight="1">
      <c r="A2438" s="5"/>
      <c r="B2438" s="5"/>
      <c r="C2438" s="5" t="str">
        <f>IFERROR(__xludf.DUMMYFUNCTION("""COMPUTED_VALUE"""),"")</f>
        <v/>
      </c>
      <c r="D2438" s="5">
        <v>0.0</v>
      </c>
    </row>
    <row r="2439" ht="14.25" customHeight="1">
      <c r="A2439" s="5"/>
      <c r="B2439" s="5"/>
      <c r="C2439" s="5" t="str">
        <f>IFERROR(__xludf.DUMMYFUNCTION("""COMPUTED_VALUE"""),"")</f>
        <v/>
      </c>
      <c r="D2439" s="5">
        <v>0.0</v>
      </c>
    </row>
    <row r="2440" ht="14.25" customHeight="1">
      <c r="A2440" s="5"/>
      <c r="B2440" s="5"/>
      <c r="C2440" s="5" t="str">
        <f>IFERROR(__xludf.DUMMYFUNCTION("""COMPUTED_VALUE"""),"")</f>
        <v/>
      </c>
      <c r="D2440" s="5">
        <v>0.0</v>
      </c>
    </row>
    <row r="2441" ht="14.25" customHeight="1">
      <c r="A2441" s="5"/>
      <c r="B2441" s="5"/>
      <c r="C2441" s="5" t="str">
        <f>IFERROR(__xludf.DUMMYFUNCTION("""COMPUTED_VALUE"""),"")</f>
        <v/>
      </c>
      <c r="D2441" s="5">
        <v>0.0</v>
      </c>
    </row>
    <row r="2442" ht="14.25" customHeight="1">
      <c r="A2442" s="5"/>
      <c r="B2442" s="5"/>
      <c r="C2442" s="5" t="str">
        <f>IFERROR(__xludf.DUMMYFUNCTION("""COMPUTED_VALUE"""),"")</f>
        <v/>
      </c>
      <c r="D2442" s="5">
        <v>0.0</v>
      </c>
    </row>
    <row r="2443" ht="14.25" customHeight="1">
      <c r="A2443" s="5"/>
      <c r="B2443" s="5"/>
      <c r="C2443" s="5" t="str">
        <f>IFERROR(__xludf.DUMMYFUNCTION("""COMPUTED_VALUE"""),"")</f>
        <v/>
      </c>
      <c r="D2443" s="5">
        <v>0.0</v>
      </c>
    </row>
    <row r="2444" ht="14.25" customHeight="1">
      <c r="A2444" s="5"/>
      <c r="B2444" s="5"/>
      <c r="C2444" s="5" t="str">
        <f>IFERROR(__xludf.DUMMYFUNCTION("""COMPUTED_VALUE"""),"")</f>
        <v/>
      </c>
      <c r="D2444" s="5">
        <v>0.0</v>
      </c>
    </row>
    <row r="2445" ht="14.25" customHeight="1">
      <c r="A2445" s="5"/>
      <c r="B2445" s="5"/>
      <c r="C2445" s="5" t="str">
        <f>IFERROR(__xludf.DUMMYFUNCTION("""COMPUTED_VALUE"""),"")</f>
        <v/>
      </c>
      <c r="D2445" s="5">
        <v>0.0</v>
      </c>
    </row>
    <row r="2446" ht="14.25" customHeight="1">
      <c r="A2446" s="5"/>
      <c r="B2446" s="5"/>
      <c r="C2446" s="5" t="str">
        <f>IFERROR(__xludf.DUMMYFUNCTION("""COMPUTED_VALUE"""),"")</f>
        <v/>
      </c>
      <c r="D2446" s="5">
        <v>0.0</v>
      </c>
    </row>
    <row r="2447" ht="14.25" customHeight="1">
      <c r="A2447" s="5"/>
      <c r="B2447" s="5"/>
      <c r="C2447" s="5" t="str">
        <f>IFERROR(__xludf.DUMMYFUNCTION("""COMPUTED_VALUE"""),"")</f>
        <v/>
      </c>
      <c r="D2447" s="5">
        <v>0.0</v>
      </c>
    </row>
    <row r="2448" ht="14.25" customHeight="1">
      <c r="A2448" s="5"/>
      <c r="B2448" s="5"/>
      <c r="C2448" s="5" t="str">
        <f>IFERROR(__xludf.DUMMYFUNCTION("""COMPUTED_VALUE"""),"")</f>
        <v/>
      </c>
      <c r="D2448" s="5">
        <v>0.0</v>
      </c>
    </row>
    <row r="2449" ht="14.25" customHeight="1">
      <c r="A2449" s="5"/>
      <c r="B2449" s="5"/>
      <c r="C2449" s="5" t="str">
        <f>IFERROR(__xludf.DUMMYFUNCTION("""COMPUTED_VALUE"""),"")</f>
        <v/>
      </c>
      <c r="D2449" s="5">
        <v>0.0</v>
      </c>
    </row>
    <row r="2450" ht="14.25" customHeight="1">
      <c r="A2450" s="5"/>
      <c r="B2450" s="5"/>
      <c r="C2450" s="5" t="str">
        <f>IFERROR(__xludf.DUMMYFUNCTION("""COMPUTED_VALUE"""),"")</f>
        <v/>
      </c>
      <c r="D2450" s="5">
        <v>0.0</v>
      </c>
    </row>
    <row r="2451" ht="14.25" customHeight="1">
      <c r="A2451" s="5"/>
      <c r="B2451" s="5"/>
      <c r="C2451" s="5" t="str">
        <f>IFERROR(__xludf.DUMMYFUNCTION("""COMPUTED_VALUE"""),"")</f>
        <v/>
      </c>
      <c r="D2451" s="5">
        <v>0.0</v>
      </c>
    </row>
    <row r="2452" ht="14.25" customHeight="1">
      <c r="A2452" s="5"/>
      <c r="B2452" s="5"/>
      <c r="C2452" s="5" t="str">
        <f>IFERROR(__xludf.DUMMYFUNCTION("""COMPUTED_VALUE"""),"")</f>
        <v/>
      </c>
      <c r="D2452" s="5">
        <v>0.0</v>
      </c>
    </row>
    <row r="2453" ht="14.25" customHeight="1">
      <c r="A2453" s="5"/>
      <c r="B2453" s="5"/>
      <c r="C2453" s="5" t="str">
        <f>IFERROR(__xludf.DUMMYFUNCTION("""COMPUTED_VALUE"""),"")</f>
        <v/>
      </c>
      <c r="D2453" s="5">
        <v>0.0</v>
      </c>
    </row>
    <row r="2454" ht="14.25" customHeight="1">
      <c r="A2454" s="5"/>
      <c r="B2454" s="5"/>
      <c r="C2454" s="5" t="str">
        <f>IFERROR(__xludf.DUMMYFUNCTION("""COMPUTED_VALUE"""),"")</f>
        <v/>
      </c>
      <c r="D2454" s="5">
        <v>0.0</v>
      </c>
    </row>
    <row r="2455" ht="14.25" customHeight="1">
      <c r="A2455" s="5"/>
      <c r="B2455" s="5"/>
      <c r="C2455" s="5" t="str">
        <f>IFERROR(__xludf.DUMMYFUNCTION("""COMPUTED_VALUE"""),"")</f>
        <v/>
      </c>
      <c r="D2455" s="5">
        <v>0.0</v>
      </c>
    </row>
    <row r="2456" ht="14.25" customHeight="1">
      <c r="A2456" s="5"/>
      <c r="B2456" s="5"/>
      <c r="C2456" s="5" t="str">
        <f>IFERROR(__xludf.DUMMYFUNCTION("""COMPUTED_VALUE"""),"")</f>
        <v/>
      </c>
      <c r="D2456" s="5">
        <v>0.0</v>
      </c>
    </row>
    <row r="2457" ht="14.25" customHeight="1">
      <c r="A2457" s="5"/>
      <c r="B2457" s="5"/>
      <c r="C2457" s="5" t="str">
        <f>IFERROR(__xludf.DUMMYFUNCTION("""COMPUTED_VALUE"""),"")</f>
        <v/>
      </c>
      <c r="D2457" s="5">
        <v>0.0</v>
      </c>
    </row>
    <row r="2458" ht="14.25" customHeight="1">
      <c r="A2458" s="5"/>
      <c r="B2458" s="5"/>
      <c r="C2458" s="5" t="str">
        <f>IFERROR(__xludf.DUMMYFUNCTION("""COMPUTED_VALUE"""),"")</f>
        <v/>
      </c>
      <c r="D2458" s="5">
        <v>0.0</v>
      </c>
    </row>
    <row r="2459" ht="14.25" customHeight="1">
      <c r="A2459" s="5"/>
      <c r="B2459" s="5"/>
      <c r="C2459" s="5" t="str">
        <f>IFERROR(__xludf.DUMMYFUNCTION("""COMPUTED_VALUE"""),"")</f>
        <v/>
      </c>
      <c r="D2459" s="5">
        <v>0.0</v>
      </c>
    </row>
    <row r="2460" ht="14.25" customHeight="1">
      <c r="A2460" s="5"/>
      <c r="B2460" s="5"/>
      <c r="C2460" s="5" t="str">
        <f>IFERROR(__xludf.DUMMYFUNCTION("""COMPUTED_VALUE"""),"")</f>
        <v/>
      </c>
      <c r="D2460" s="5">
        <v>0.0</v>
      </c>
    </row>
    <row r="2461" ht="14.25" customHeight="1">
      <c r="A2461" s="5"/>
      <c r="B2461" s="5"/>
      <c r="C2461" s="5" t="str">
        <f>IFERROR(__xludf.DUMMYFUNCTION("""COMPUTED_VALUE"""),"")</f>
        <v/>
      </c>
      <c r="D2461" s="5">
        <v>0.0</v>
      </c>
    </row>
    <row r="2462" ht="14.25" customHeight="1">
      <c r="A2462" s="5"/>
      <c r="B2462" s="5"/>
      <c r="C2462" s="5" t="str">
        <f>IFERROR(__xludf.DUMMYFUNCTION("""COMPUTED_VALUE"""),"")</f>
        <v/>
      </c>
      <c r="D2462" s="5">
        <v>0.0</v>
      </c>
    </row>
    <row r="2463" ht="14.25" customHeight="1">
      <c r="A2463" s="5"/>
      <c r="B2463" s="5"/>
      <c r="C2463" s="5" t="str">
        <f>IFERROR(__xludf.DUMMYFUNCTION("""COMPUTED_VALUE"""),"")</f>
        <v/>
      </c>
      <c r="D2463" s="5">
        <v>0.0</v>
      </c>
    </row>
    <row r="2464" ht="14.25" customHeight="1">
      <c r="A2464" s="5"/>
      <c r="B2464" s="5"/>
      <c r="C2464" s="5" t="str">
        <f>IFERROR(__xludf.DUMMYFUNCTION("""COMPUTED_VALUE"""),"")</f>
        <v/>
      </c>
      <c r="D2464" s="5">
        <v>0.0</v>
      </c>
    </row>
    <row r="2465" ht="14.25" customHeight="1">
      <c r="A2465" s="5"/>
      <c r="B2465" s="5"/>
      <c r="C2465" s="5" t="str">
        <f>IFERROR(__xludf.DUMMYFUNCTION("""COMPUTED_VALUE"""),"")</f>
        <v/>
      </c>
      <c r="D2465" s="5">
        <v>0.0</v>
      </c>
    </row>
    <row r="2466" ht="14.25" customHeight="1">
      <c r="A2466" s="5"/>
      <c r="B2466" s="5"/>
      <c r="C2466" s="5" t="str">
        <f>IFERROR(__xludf.DUMMYFUNCTION("""COMPUTED_VALUE"""),"")</f>
        <v/>
      </c>
      <c r="D2466" s="5">
        <v>0.0</v>
      </c>
    </row>
    <row r="2467" ht="14.25" customHeight="1">
      <c r="A2467" s="5"/>
      <c r="B2467" s="5"/>
      <c r="C2467" s="5" t="str">
        <f>IFERROR(__xludf.DUMMYFUNCTION("""COMPUTED_VALUE"""),"")</f>
        <v/>
      </c>
      <c r="D2467" s="5">
        <v>0.0</v>
      </c>
    </row>
    <row r="2468" ht="14.25" customHeight="1">
      <c r="A2468" s="5"/>
      <c r="B2468" s="5"/>
      <c r="C2468" s="5" t="str">
        <f>IFERROR(__xludf.DUMMYFUNCTION("""COMPUTED_VALUE"""),"")</f>
        <v/>
      </c>
      <c r="D2468" s="5">
        <v>0.0</v>
      </c>
    </row>
    <row r="2469" ht="14.25" customHeight="1">
      <c r="A2469" s="5"/>
      <c r="B2469" s="5"/>
      <c r="C2469" s="5" t="str">
        <f>IFERROR(__xludf.DUMMYFUNCTION("""COMPUTED_VALUE"""),"")</f>
        <v/>
      </c>
      <c r="D2469" s="5">
        <v>0.0</v>
      </c>
    </row>
    <row r="2470" ht="14.25" customHeight="1">
      <c r="A2470" s="5"/>
      <c r="B2470" s="5"/>
      <c r="C2470" s="5" t="str">
        <f>IFERROR(__xludf.DUMMYFUNCTION("""COMPUTED_VALUE"""),"")</f>
        <v/>
      </c>
      <c r="D2470" s="5">
        <v>0.0</v>
      </c>
    </row>
    <row r="2471" ht="14.25" customHeight="1">
      <c r="A2471" s="5"/>
      <c r="B2471" s="5"/>
      <c r="C2471" s="5" t="str">
        <f>IFERROR(__xludf.DUMMYFUNCTION("""COMPUTED_VALUE"""),"")</f>
        <v/>
      </c>
      <c r="D2471" s="5">
        <v>0.0</v>
      </c>
    </row>
    <row r="2472" ht="14.25" customHeight="1">
      <c r="A2472" s="5"/>
      <c r="B2472" s="5"/>
      <c r="C2472" s="5" t="str">
        <f>IFERROR(__xludf.DUMMYFUNCTION("""COMPUTED_VALUE"""),"")</f>
        <v/>
      </c>
      <c r="D2472" s="5">
        <v>0.0</v>
      </c>
    </row>
    <row r="2473" ht="14.25" customHeight="1">
      <c r="A2473" s="5"/>
      <c r="B2473" s="5"/>
      <c r="C2473" s="5" t="str">
        <f>IFERROR(__xludf.DUMMYFUNCTION("""COMPUTED_VALUE"""),"")</f>
        <v/>
      </c>
      <c r="D2473" s="5">
        <v>0.0</v>
      </c>
    </row>
    <row r="2474" ht="14.25" customHeight="1">
      <c r="A2474" s="5"/>
      <c r="B2474" s="5"/>
      <c r="C2474" s="5" t="str">
        <f>IFERROR(__xludf.DUMMYFUNCTION("""COMPUTED_VALUE"""),"")</f>
        <v/>
      </c>
      <c r="D2474" s="5">
        <v>0.0</v>
      </c>
    </row>
    <row r="2475" ht="14.25" customHeight="1">
      <c r="A2475" s="5"/>
      <c r="B2475" s="5"/>
      <c r="C2475" s="5" t="str">
        <f>IFERROR(__xludf.DUMMYFUNCTION("""COMPUTED_VALUE"""),"")</f>
        <v/>
      </c>
      <c r="D2475" s="5">
        <v>0.0</v>
      </c>
    </row>
    <row r="2476" ht="14.25" customHeight="1">
      <c r="A2476" s="5"/>
      <c r="B2476" s="5"/>
      <c r="C2476" s="5" t="str">
        <f>IFERROR(__xludf.DUMMYFUNCTION("""COMPUTED_VALUE"""),"")</f>
        <v/>
      </c>
      <c r="D2476" s="5">
        <v>0.0</v>
      </c>
    </row>
    <row r="2477" ht="14.25" customHeight="1">
      <c r="A2477" s="5"/>
      <c r="B2477" s="5"/>
      <c r="C2477" s="5" t="str">
        <f>IFERROR(__xludf.DUMMYFUNCTION("""COMPUTED_VALUE"""),"")</f>
        <v/>
      </c>
      <c r="D2477" s="5">
        <v>0.0</v>
      </c>
    </row>
    <row r="2478" ht="14.25" customHeight="1">
      <c r="A2478" s="5"/>
      <c r="B2478" s="5"/>
      <c r="C2478" s="5" t="str">
        <f>IFERROR(__xludf.DUMMYFUNCTION("""COMPUTED_VALUE"""),"")</f>
        <v/>
      </c>
      <c r="D2478" s="5">
        <v>0.0</v>
      </c>
    </row>
    <row r="2479" ht="14.25" customHeight="1">
      <c r="A2479" s="5"/>
      <c r="B2479" s="5"/>
      <c r="C2479" s="5" t="str">
        <f>IFERROR(__xludf.DUMMYFUNCTION("""COMPUTED_VALUE"""),"")</f>
        <v/>
      </c>
      <c r="D2479" s="5">
        <v>0.0</v>
      </c>
    </row>
    <row r="2480" ht="14.25" customHeight="1">
      <c r="A2480" s="5"/>
      <c r="B2480" s="5"/>
      <c r="C2480" s="5" t="str">
        <f>IFERROR(__xludf.DUMMYFUNCTION("""COMPUTED_VALUE"""),"")</f>
        <v/>
      </c>
      <c r="D2480" s="5">
        <v>0.0</v>
      </c>
    </row>
    <row r="2481" ht="14.25" customHeight="1">
      <c r="A2481" s="5"/>
      <c r="B2481" s="5"/>
      <c r="C2481" s="5" t="str">
        <f>IFERROR(__xludf.DUMMYFUNCTION("""COMPUTED_VALUE"""),"")</f>
        <v/>
      </c>
      <c r="D2481" s="5">
        <v>0.0</v>
      </c>
    </row>
    <row r="2482" ht="14.25" customHeight="1">
      <c r="A2482" s="5"/>
      <c r="B2482" s="5"/>
      <c r="C2482" s="5" t="str">
        <f>IFERROR(__xludf.DUMMYFUNCTION("""COMPUTED_VALUE"""),"")</f>
        <v/>
      </c>
      <c r="D2482" s="5">
        <v>0.0</v>
      </c>
    </row>
    <row r="2483" ht="14.25" customHeight="1">
      <c r="A2483" s="5"/>
      <c r="B2483" s="5"/>
      <c r="C2483" s="5" t="str">
        <f>IFERROR(__xludf.DUMMYFUNCTION("""COMPUTED_VALUE"""),"")</f>
        <v/>
      </c>
      <c r="D2483" s="5">
        <v>0.0</v>
      </c>
    </row>
    <row r="2484" ht="14.25" customHeight="1">
      <c r="A2484" s="5"/>
      <c r="B2484" s="5"/>
      <c r="C2484" s="5" t="str">
        <f>IFERROR(__xludf.DUMMYFUNCTION("""COMPUTED_VALUE"""),"")</f>
        <v/>
      </c>
      <c r="D2484" s="5">
        <v>0.0</v>
      </c>
    </row>
    <row r="2485" ht="14.25" customHeight="1">
      <c r="A2485" s="5"/>
      <c r="B2485" s="5"/>
      <c r="C2485" s="5" t="str">
        <f>IFERROR(__xludf.DUMMYFUNCTION("""COMPUTED_VALUE"""),"")</f>
        <v/>
      </c>
      <c r="D2485" s="5">
        <v>0.0</v>
      </c>
    </row>
    <row r="2486" ht="14.25" customHeight="1">
      <c r="A2486" s="5"/>
      <c r="B2486" s="5"/>
      <c r="C2486" s="5" t="str">
        <f>IFERROR(__xludf.DUMMYFUNCTION("""COMPUTED_VALUE"""),"")</f>
        <v/>
      </c>
      <c r="D2486" s="5">
        <v>0.0</v>
      </c>
    </row>
    <row r="2487" ht="14.25" customHeight="1">
      <c r="A2487" s="5"/>
      <c r="B2487" s="5"/>
      <c r="C2487" s="5" t="str">
        <f>IFERROR(__xludf.DUMMYFUNCTION("""COMPUTED_VALUE"""),"")</f>
        <v/>
      </c>
      <c r="D2487" s="5">
        <v>0.0</v>
      </c>
    </row>
    <row r="2488" ht="14.25" customHeight="1">
      <c r="A2488" s="5"/>
      <c r="B2488" s="5"/>
      <c r="C2488" s="5" t="str">
        <f>IFERROR(__xludf.DUMMYFUNCTION("""COMPUTED_VALUE"""),"")</f>
        <v/>
      </c>
      <c r="D2488" s="5">
        <v>0.0</v>
      </c>
    </row>
    <row r="2489" ht="14.25" customHeight="1">
      <c r="A2489" s="5"/>
      <c r="B2489" s="5"/>
      <c r="C2489" s="5" t="str">
        <f>IFERROR(__xludf.DUMMYFUNCTION("""COMPUTED_VALUE"""),"")</f>
        <v/>
      </c>
      <c r="D2489" s="5">
        <v>0.0</v>
      </c>
    </row>
    <row r="2490" ht="14.25" customHeight="1">
      <c r="A2490" s="5"/>
      <c r="B2490" s="5"/>
      <c r="C2490" s="5" t="str">
        <f>IFERROR(__xludf.DUMMYFUNCTION("""COMPUTED_VALUE"""),"")</f>
        <v/>
      </c>
      <c r="D2490" s="5">
        <v>0.0</v>
      </c>
    </row>
    <row r="2491" ht="14.25" customHeight="1">
      <c r="A2491" s="5"/>
      <c r="B2491" s="5"/>
      <c r="C2491" s="5" t="str">
        <f>IFERROR(__xludf.DUMMYFUNCTION("""COMPUTED_VALUE"""),"")</f>
        <v/>
      </c>
      <c r="D2491" s="5">
        <v>0.0</v>
      </c>
    </row>
    <row r="2492" ht="14.25" customHeight="1">
      <c r="A2492" s="5"/>
      <c r="B2492" s="5"/>
      <c r="C2492" s="5" t="str">
        <f>IFERROR(__xludf.DUMMYFUNCTION("""COMPUTED_VALUE"""),"")</f>
        <v/>
      </c>
      <c r="D2492" s="5">
        <v>0.0</v>
      </c>
    </row>
    <row r="2493" ht="14.25" customHeight="1">
      <c r="A2493" s="5"/>
      <c r="B2493" s="5"/>
      <c r="C2493" s="5" t="str">
        <f>IFERROR(__xludf.DUMMYFUNCTION("""COMPUTED_VALUE"""),"")</f>
        <v/>
      </c>
      <c r="D2493" s="5">
        <v>0.0</v>
      </c>
    </row>
    <row r="2494" ht="14.25" customHeight="1">
      <c r="A2494" s="5"/>
      <c r="B2494" s="5"/>
      <c r="C2494" s="5" t="str">
        <f>IFERROR(__xludf.DUMMYFUNCTION("""COMPUTED_VALUE"""),"")</f>
        <v/>
      </c>
      <c r="D2494" s="5">
        <v>0.0</v>
      </c>
    </row>
    <row r="2495" ht="14.25" customHeight="1">
      <c r="A2495" s="5"/>
      <c r="B2495" s="5"/>
      <c r="C2495" s="5" t="str">
        <f>IFERROR(__xludf.DUMMYFUNCTION("""COMPUTED_VALUE"""),"")</f>
        <v/>
      </c>
      <c r="D2495" s="5">
        <v>0.0</v>
      </c>
    </row>
    <row r="2496" ht="14.25" customHeight="1">
      <c r="A2496" s="5"/>
      <c r="B2496" s="5"/>
      <c r="C2496" s="5" t="str">
        <f>IFERROR(__xludf.DUMMYFUNCTION("""COMPUTED_VALUE"""),"")</f>
        <v/>
      </c>
      <c r="D2496" s="5">
        <v>0.0</v>
      </c>
    </row>
    <row r="2497" ht="14.25" customHeight="1">
      <c r="A2497" s="5"/>
      <c r="B2497" s="5"/>
      <c r="C2497" s="5" t="str">
        <f>IFERROR(__xludf.DUMMYFUNCTION("""COMPUTED_VALUE"""),"")</f>
        <v/>
      </c>
      <c r="D2497" s="5">
        <v>0.0</v>
      </c>
    </row>
    <row r="2498" ht="14.25" customHeight="1">
      <c r="A2498" s="5"/>
      <c r="B2498" s="5"/>
      <c r="C2498" s="5" t="str">
        <f>IFERROR(__xludf.DUMMYFUNCTION("""COMPUTED_VALUE"""),"")</f>
        <v/>
      </c>
      <c r="D2498" s="5">
        <v>0.0</v>
      </c>
    </row>
    <row r="2499" ht="14.25" customHeight="1">
      <c r="A2499" s="5"/>
      <c r="B2499" s="5"/>
      <c r="C2499" s="5" t="str">
        <f>IFERROR(__xludf.DUMMYFUNCTION("""COMPUTED_VALUE"""),"")</f>
        <v/>
      </c>
      <c r="D2499" s="5">
        <v>0.0</v>
      </c>
    </row>
    <row r="2500" ht="14.25" customHeight="1">
      <c r="A2500" s="5"/>
      <c r="B2500" s="5"/>
      <c r="C2500" s="5" t="str">
        <f>IFERROR(__xludf.DUMMYFUNCTION("""COMPUTED_VALUE"""),"")</f>
        <v/>
      </c>
      <c r="D2500" s="5">
        <v>0.0</v>
      </c>
    </row>
    <row r="2501" ht="14.25" customHeight="1">
      <c r="A2501" s="5"/>
      <c r="B2501" s="5"/>
      <c r="C2501" s="5" t="str">
        <f>IFERROR(__xludf.DUMMYFUNCTION("""COMPUTED_VALUE"""),"")</f>
        <v/>
      </c>
      <c r="D2501" s="5">
        <v>0.0</v>
      </c>
    </row>
    <row r="2502" ht="14.25" customHeight="1">
      <c r="A2502" s="5"/>
      <c r="B2502" s="5"/>
      <c r="C2502" s="5" t="str">
        <f>IFERROR(__xludf.DUMMYFUNCTION("""COMPUTED_VALUE"""),"")</f>
        <v/>
      </c>
      <c r="D2502" s="5">
        <v>0.0</v>
      </c>
    </row>
    <row r="2503" ht="14.25" customHeight="1">
      <c r="A2503" s="5"/>
      <c r="B2503" s="5"/>
      <c r="C2503" s="5" t="str">
        <f>IFERROR(__xludf.DUMMYFUNCTION("""COMPUTED_VALUE"""),"")</f>
        <v/>
      </c>
      <c r="D2503" s="5">
        <v>0.0</v>
      </c>
    </row>
    <row r="2504" ht="14.25" customHeight="1">
      <c r="A2504" s="5"/>
      <c r="B2504" s="5"/>
      <c r="C2504" s="5" t="str">
        <f>IFERROR(__xludf.DUMMYFUNCTION("""COMPUTED_VALUE"""),"")</f>
        <v/>
      </c>
      <c r="D2504" s="5">
        <v>0.0</v>
      </c>
    </row>
    <row r="2505" ht="14.25" customHeight="1">
      <c r="A2505" s="5"/>
      <c r="B2505" s="5"/>
      <c r="C2505" s="5" t="str">
        <f>IFERROR(__xludf.DUMMYFUNCTION("""COMPUTED_VALUE"""),"")</f>
        <v/>
      </c>
      <c r="D2505" s="5">
        <v>0.0</v>
      </c>
    </row>
    <row r="2506" ht="14.25" customHeight="1">
      <c r="A2506" s="5"/>
      <c r="B2506" s="5"/>
      <c r="C2506" s="5" t="str">
        <f>IFERROR(__xludf.DUMMYFUNCTION("""COMPUTED_VALUE"""),"")</f>
        <v/>
      </c>
      <c r="D2506" s="5">
        <v>0.0</v>
      </c>
    </row>
    <row r="2507" ht="14.25" customHeight="1">
      <c r="A2507" s="5"/>
      <c r="B2507" s="5"/>
      <c r="C2507" s="5" t="str">
        <f>IFERROR(__xludf.DUMMYFUNCTION("""COMPUTED_VALUE"""),"")</f>
        <v/>
      </c>
      <c r="D2507" s="5">
        <v>0.0</v>
      </c>
    </row>
    <row r="2508" ht="14.25" customHeight="1">
      <c r="A2508" s="5"/>
      <c r="B2508" s="5"/>
      <c r="C2508" s="5" t="str">
        <f>IFERROR(__xludf.DUMMYFUNCTION("""COMPUTED_VALUE"""),"")</f>
        <v/>
      </c>
      <c r="D2508" s="5">
        <v>0.0</v>
      </c>
    </row>
    <row r="2509" ht="14.25" customHeight="1">
      <c r="A2509" s="5"/>
      <c r="B2509" s="5"/>
      <c r="C2509" s="5" t="str">
        <f>IFERROR(__xludf.DUMMYFUNCTION("""COMPUTED_VALUE"""),"")</f>
        <v/>
      </c>
      <c r="D2509" s="5">
        <v>0.0</v>
      </c>
    </row>
    <row r="2510" ht="14.25" customHeight="1">
      <c r="A2510" s="5"/>
      <c r="B2510" s="5"/>
      <c r="C2510" s="5" t="str">
        <f>IFERROR(__xludf.DUMMYFUNCTION("""COMPUTED_VALUE"""),"")</f>
        <v/>
      </c>
      <c r="D2510" s="5">
        <v>0.0</v>
      </c>
    </row>
    <row r="2511" ht="14.25" customHeight="1">
      <c r="A2511" s="5"/>
      <c r="B2511" s="5"/>
      <c r="C2511" s="5" t="str">
        <f>IFERROR(__xludf.DUMMYFUNCTION("""COMPUTED_VALUE"""),"")</f>
        <v/>
      </c>
      <c r="D2511" s="5">
        <v>0.0</v>
      </c>
    </row>
    <row r="2512" ht="14.25" customHeight="1">
      <c r="A2512" s="5"/>
      <c r="B2512" s="5"/>
      <c r="C2512" s="5" t="str">
        <f>IFERROR(__xludf.DUMMYFUNCTION("""COMPUTED_VALUE"""),"")</f>
        <v/>
      </c>
      <c r="D2512" s="5">
        <v>0.0</v>
      </c>
    </row>
    <row r="2513" ht="14.25" customHeight="1">
      <c r="A2513" s="5"/>
      <c r="B2513" s="5"/>
      <c r="C2513" s="5" t="str">
        <f>IFERROR(__xludf.DUMMYFUNCTION("""COMPUTED_VALUE"""),"")</f>
        <v/>
      </c>
      <c r="D2513" s="5">
        <v>0.0</v>
      </c>
    </row>
    <row r="2514" ht="14.25" customHeight="1">
      <c r="A2514" s="5"/>
      <c r="B2514" s="5"/>
      <c r="C2514" s="5" t="str">
        <f>IFERROR(__xludf.DUMMYFUNCTION("""COMPUTED_VALUE"""),"")</f>
        <v/>
      </c>
      <c r="D2514" s="5">
        <v>0.0</v>
      </c>
    </row>
    <row r="2515" ht="14.25" customHeight="1">
      <c r="A2515" s="5"/>
      <c r="B2515" s="5"/>
      <c r="C2515" s="5" t="str">
        <f>IFERROR(__xludf.DUMMYFUNCTION("""COMPUTED_VALUE"""),"")</f>
        <v/>
      </c>
      <c r="D2515" s="5">
        <v>0.0</v>
      </c>
    </row>
    <row r="2516" ht="14.25" customHeight="1">
      <c r="A2516" s="5"/>
      <c r="B2516" s="5"/>
      <c r="C2516" s="5" t="str">
        <f>IFERROR(__xludf.DUMMYFUNCTION("""COMPUTED_VALUE"""),"")</f>
        <v/>
      </c>
      <c r="D2516" s="5">
        <v>0.0</v>
      </c>
    </row>
    <row r="2517" ht="14.25" customHeight="1">
      <c r="A2517" s="5"/>
      <c r="B2517" s="5"/>
      <c r="C2517" s="5" t="str">
        <f>IFERROR(__xludf.DUMMYFUNCTION("""COMPUTED_VALUE"""),"")</f>
        <v/>
      </c>
      <c r="D2517" s="5">
        <v>0.0</v>
      </c>
    </row>
    <row r="2518" ht="14.25" customHeight="1">
      <c r="A2518" s="5"/>
      <c r="B2518" s="5"/>
      <c r="C2518" s="5" t="str">
        <f>IFERROR(__xludf.DUMMYFUNCTION("""COMPUTED_VALUE"""),"")</f>
        <v/>
      </c>
      <c r="D2518" s="5">
        <v>0.0</v>
      </c>
    </row>
    <row r="2519" ht="14.25" customHeight="1">
      <c r="A2519" s="5"/>
      <c r="B2519" s="5"/>
      <c r="C2519" s="5" t="str">
        <f>IFERROR(__xludf.DUMMYFUNCTION("""COMPUTED_VALUE"""),"")</f>
        <v/>
      </c>
      <c r="D2519" s="5">
        <v>0.0</v>
      </c>
    </row>
    <row r="2520" ht="14.25" customHeight="1">
      <c r="A2520" s="5"/>
      <c r="B2520" s="5"/>
      <c r="C2520" s="5" t="str">
        <f>IFERROR(__xludf.DUMMYFUNCTION("""COMPUTED_VALUE"""),"")</f>
        <v/>
      </c>
      <c r="D2520" s="5">
        <v>0.0</v>
      </c>
    </row>
    <row r="2521" ht="14.25" customHeight="1">
      <c r="A2521" s="5"/>
      <c r="B2521" s="5"/>
      <c r="C2521" s="5" t="str">
        <f>IFERROR(__xludf.DUMMYFUNCTION("""COMPUTED_VALUE"""),"")</f>
        <v/>
      </c>
      <c r="D2521" s="5">
        <v>0.0</v>
      </c>
    </row>
    <row r="2522" ht="14.25" customHeight="1">
      <c r="A2522" s="5"/>
      <c r="B2522" s="5"/>
      <c r="C2522" s="5" t="str">
        <f>IFERROR(__xludf.DUMMYFUNCTION("""COMPUTED_VALUE"""),"")</f>
        <v/>
      </c>
      <c r="D2522" s="5">
        <v>0.0</v>
      </c>
    </row>
    <row r="2523" ht="14.25" customHeight="1">
      <c r="A2523" s="5"/>
      <c r="B2523" s="5"/>
      <c r="C2523" s="5" t="str">
        <f>IFERROR(__xludf.DUMMYFUNCTION("""COMPUTED_VALUE"""),"")</f>
        <v/>
      </c>
      <c r="D2523" s="5">
        <v>0.0</v>
      </c>
    </row>
    <row r="2524" ht="14.25" customHeight="1">
      <c r="A2524" s="5"/>
      <c r="B2524" s="5"/>
      <c r="C2524" s="5" t="str">
        <f>IFERROR(__xludf.DUMMYFUNCTION("""COMPUTED_VALUE"""),"")</f>
        <v/>
      </c>
      <c r="D2524" s="5">
        <v>0.0</v>
      </c>
    </row>
    <row r="2525" ht="14.25" customHeight="1">
      <c r="A2525" s="5"/>
      <c r="B2525" s="5"/>
      <c r="C2525" s="5" t="str">
        <f>IFERROR(__xludf.DUMMYFUNCTION("""COMPUTED_VALUE"""),"")</f>
        <v/>
      </c>
      <c r="D2525" s="5">
        <v>0.0</v>
      </c>
    </row>
    <row r="2526" ht="14.25" customHeight="1">
      <c r="A2526" s="5"/>
      <c r="B2526" s="5"/>
      <c r="C2526" s="5" t="str">
        <f>IFERROR(__xludf.DUMMYFUNCTION("""COMPUTED_VALUE"""),"")</f>
        <v/>
      </c>
      <c r="D2526" s="5">
        <v>0.0</v>
      </c>
    </row>
    <row r="2527" ht="14.25" customHeight="1">
      <c r="A2527" s="5"/>
      <c r="B2527" s="5"/>
      <c r="C2527" s="5" t="str">
        <f>IFERROR(__xludf.DUMMYFUNCTION("""COMPUTED_VALUE"""),"")</f>
        <v/>
      </c>
      <c r="D2527" s="5">
        <v>0.0</v>
      </c>
    </row>
    <row r="2528" ht="14.25" customHeight="1">
      <c r="A2528" s="5"/>
      <c r="B2528" s="5"/>
      <c r="C2528" s="5" t="str">
        <f>IFERROR(__xludf.DUMMYFUNCTION("""COMPUTED_VALUE"""),"")</f>
        <v/>
      </c>
      <c r="D2528" s="5">
        <v>0.0</v>
      </c>
    </row>
    <row r="2529" ht="14.25" customHeight="1">
      <c r="A2529" s="5"/>
      <c r="B2529" s="5"/>
      <c r="C2529" s="5" t="str">
        <f>IFERROR(__xludf.DUMMYFUNCTION("""COMPUTED_VALUE"""),"")</f>
        <v/>
      </c>
      <c r="D2529" s="5">
        <v>0.0</v>
      </c>
    </row>
    <row r="2530" ht="14.25" customHeight="1">
      <c r="A2530" s="5"/>
      <c r="B2530" s="5"/>
      <c r="C2530" s="5" t="str">
        <f>IFERROR(__xludf.DUMMYFUNCTION("""COMPUTED_VALUE"""),"")</f>
        <v/>
      </c>
      <c r="D2530" s="5">
        <v>0.0</v>
      </c>
    </row>
    <row r="2531" ht="14.25" customHeight="1">
      <c r="A2531" s="5"/>
      <c r="B2531" s="5"/>
      <c r="C2531" s="5" t="str">
        <f>IFERROR(__xludf.DUMMYFUNCTION("""COMPUTED_VALUE"""),"")</f>
        <v/>
      </c>
      <c r="D2531" s="5">
        <v>0.0</v>
      </c>
    </row>
    <row r="2532" ht="14.25" customHeight="1">
      <c r="A2532" s="5"/>
      <c r="B2532" s="5"/>
      <c r="C2532" s="5" t="str">
        <f>IFERROR(__xludf.DUMMYFUNCTION("""COMPUTED_VALUE"""),"")</f>
        <v/>
      </c>
      <c r="D2532" s="5">
        <v>0.0</v>
      </c>
    </row>
    <row r="2533" ht="14.25" customHeight="1">
      <c r="A2533" s="5"/>
      <c r="B2533" s="5"/>
      <c r="C2533" s="5" t="str">
        <f>IFERROR(__xludf.DUMMYFUNCTION("""COMPUTED_VALUE"""),"")</f>
        <v/>
      </c>
      <c r="D2533" s="5">
        <v>0.0</v>
      </c>
    </row>
    <row r="2534" ht="14.25" customHeight="1">
      <c r="A2534" s="5"/>
      <c r="B2534" s="5"/>
      <c r="C2534" s="5" t="str">
        <f>IFERROR(__xludf.DUMMYFUNCTION("""COMPUTED_VALUE"""),"")</f>
        <v/>
      </c>
      <c r="D2534" s="5">
        <v>0.0</v>
      </c>
    </row>
    <row r="2535" ht="14.25" customHeight="1">
      <c r="A2535" s="5"/>
      <c r="B2535" s="5"/>
      <c r="C2535" s="5" t="str">
        <f>IFERROR(__xludf.DUMMYFUNCTION("""COMPUTED_VALUE"""),"")</f>
        <v/>
      </c>
      <c r="D2535" s="5">
        <v>0.0</v>
      </c>
    </row>
    <row r="2536" ht="14.25" customHeight="1">
      <c r="A2536" s="5"/>
      <c r="B2536" s="5"/>
      <c r="C2536" s="5" t="str">
        <f>IFERROR(__xludf.DUMMYFUNCTION("""COMPUTED_VALUE"""),"")</f>
        <v/>
      </c>
      <c r="D2536" s="5">
        <v>0.0</v>
      </c>
    </row>
    <row r="2537" ht="14.25" customHeight="1">
      <c r="A2537" s="5"/>
      <c r="B2537" s="5"/>
      <c r="C2537" s="5" t="str">
        <f>IFERROR(__xludf.DUMMYFUNCTION("""COMPUTED_VALUE"""),"")</f>
        <v/>
      </c>
      <c r="D2537" s="5">
        <v>0.0</v>
      </c>
    </row>
    <row r="2538" ht="14.25" customHeight="1">
      <c r="A2538" s="5"/>
      <c r="B2538" s="5"/>
      <c r="C2538" s="5" t="str">
        <f>IFERROR(__xludf.DUMMYFUNCTION("""COMPUTED_VALUE"""),"")</f>
        <v/>
      </c>
      <c r="D2538" s="5">
        <v>0.0</v>
      </c>
    </row>
    <row r="2539" ht="14.25" customHeight="1">
      <c r="A2539" s="5"/>
      <c r="B2539" s="5"/>
      <c r="C2539" s="5" t="str">
        <f>IFERROR(__xludf.DUMMYFUNCTION("""COMPUTED_VALUE"""),"")</f>
        <v/>
      </c>
      <c r="D2539" s="5">
        <v>0.0</v>
      </c>
    </row>
    <row r="2540" ht="14.25" customHeight="1">
      <c r="A2540" s="5"/>
      <c r="B2540" s="5"/>
      <c r="C2540" s="5" t="str">
        <f>IFERROR(__xludf.DUMMYFUNCTION("""COMPUTED_VALUE"""),"")</f>
        <v/>
      </c>
      <c r="D2540" s="5">
        <v>0.0</v>
      </c>
    </row>
    <row r="2541" ht="14.25" customHeight="1">
      <c r="A2541" s="5"/>
      <c r="B2541" s="5"/>
      <c r="C2541" s="5" t="str">
        <f>IFERROR(__xludf.DUMMYFUNCTION("""COMPUTED_VALUE"""),"")</f>
        <v/>
      </c>
      <c r="D2541" s="5">
        <v>0.0</v>
      </c>
    </row>
    <row r="2542" ht="14.25" customHeight="1">
      <c r="A2542" s="5"/>
      <c r="B2542" s="5"/>
      <c r="C2542" s="5" t="str">
        <f>IFERROR(__xludf.DUMMYFUNCTION("""COMPUTED_VALUE"""),"")</f>
        <v/>
      </c>
      <c r="D2542" s="5">
        <v>0.0</v>
      </c>
    </row>
    <row r="2543" ht="14.25" customHeight="1">
      <c r="A2543" s="5"/>
      <c r="B2543" s="5"/>
      <c r="C2543" s="5" t="str">
        <f>IFERROR(__xludf.DUMMYFUNCTION("""COMPUTED_VALUE"""),"")</f>
        <v/>
      </c>
      <c r="D2543" s="5">
        <v>0.0</v>
      </c>
    </row>
    <row r="2544" ht="14.25" customHeight="1">
      <c r="A2544" s="5"/>
      <c r="B2544" s="5"/>
      <c r="C2544" s="5" t="str">
        <f>IFERROR(__xludf.DUMMYFUNCTION("""COMPUTED_VALUE"""),"")</f>
        <v/>
      </c>
      <c r="D2544" s="5">
        <v>0.0</v>
      </c>
    </row>
    <row r="2545" ht="14.25" customHeight="1">
      <c r="A2545" s="5"/>
      <c r="B2545" s="5"/>
      <c r="C2545" s="5" t="str">
        <f>IFERROR(__xludf.DUMMYFUNCTION("""COMPUTED_VALUE"""),"")</f>
        <v/>
      </c>
      <c r="D2545" s="5">
        <v>0.0</v>
      </c>
    </row>
    <row r="2546" ht="14.25" customHeight="1">
      <c r="A2546" s="5"/>
      <c r="B2546" s="5"/>
      <c r="C2546" s="5" t="str">
        <f>IFERROR(__xludf.DUMMYFUNCTION("""COMPUTED_VALUE"""),"")</f>
        <v/>
      </c>
      <c r="D2546" s="5">
        <v>0.0</v>
      </c>
    </row>
    <row r="2547" ht="14.25" customHeight="1">
      <c r="A2547" s="5"/>
      <c r="B2547" s="5"/>
      <c r="C2547" s="5" t="str">
        <f>IFERROR(__xludf.DUMMYFUNCTION("""COMPUTED_VALUE"""),"")</f>
        <v/>
      </c>
      <c r="D2547" s="5">
        <v>0.0</v>
      </c>
    </row>
    <row r="2548" ht="14.25" customHeight="1">
      <c r="A2548" s="5"/>
      <c r="B2548" s="5"/>
      <c r="C2548" s="5" t="str">
        <f>IFERROR(__xludf.DUMMYFUNCTION("""COMPUTED_VALUE"""),"")</f>
        <v/>
      </c>
      <c r="D2548" s="5">
        <v>0.0</v>
      </c>
    </row>
    <row r="2549" ht="14.25" customHeight="1">
      <c r="A2549" s="5"/>
      <c r="B2549" s="5"/>
      <c r="C2549" s="5" t="str">
        <f>IFERROR(__xludf.DUMMYFUNCTION("""COMPUTED_VALUE"""),"")</f>
        <v/>
      </c>
      <c r="D2549" s="5">
        <v>0.0</v>
      </c>
    </row>
    <row r="2550" ht="14.25" customHeight="1">
      <c r="A2550" s="5"/>
      <c r="B2550" s="5"/>
      <c r="C2550" s="5" t="str">
        <f>IFERROR(__xludf.DUMMYFUNCTION("""COMPUTED_VALUE"""),"")</f>
        <v/>
      </c>
      <c r="D2550" s="5">
        <v>0.0</v>
      </c>
    </row>
    <row r="2551" ht="14.25" customHeight="1">
      <c r="A2551" s="5"/>
      <c r="B2551" s="5"/>
      <c r="C2551" s="5" t="str">
        <f>IFERROR(__xludf.DUMMYFUNCTION("""COMPUTED_VALUE"""),"")</f>
        <v/>
      </c>
      <c r="D2551" s="5">
        <v>0.0</v>
      </c>
    </row>
    <row r="2552" ht="14.25" customHeight="1">
      <c r="A2552" s="5"/>
      <c r="B2552" s="5"/>
      <c r="C2552" s="5" t="str">
        <f>IFERROR(__xludf.DUMMYFUNCTION("""COMPUTED_VALUE"""),"")</f>
        <v/>
      </c>
      <c r="D2552" s="5">
        <v>0.0</v>
      </c>
    </row>
    <row r="2553" ht="14.25" customHeight="1">
      <c r="A2553" s="5"/>
      <c r="B2553" s="5"/>
      <c r="C2553" s="5" t="str">
        <f>IFERROR(__xludf.DUMMYFUNCTION("""COMPUTED_VALUE"""),"")</f>
        <v/>
      </c>
      <c r="D2553" s="5">
        <v>0.0</v>
      </c>
    </row>
    <row r="2554" ht="14.25" customHeight="1">
      <c r="A2554" s="5"/>
      <c r="B2554" s="5"/>
      <c r="C2554" s="5" t="str">
        <f>IFERROR(__xludf.DUMMYFUNCTION("""COMPUTED_VALUE"""),"")</f>
        <v/>
      </c>
      <c r="D2554" s="5">
        <v>0.0</v>
      </c>
    </row>
    <row r="2555" ht="14.25" customHeight="1">
      <c r="A2555" s="5"/>
      <c r="B2555" s="5"/>
      <c r="C2555" s="5" t="str">
        <f>IFERROR(__xludf.DUMMYFUNCTION("""COMPUTED_VALUE"""),"")</f>
        <v/>
      </c>
      <c r="D2555" s="5">
        <v>0.0</v>
      </c>
    </row>
    <row r="2556" ht="14.25" customHeight="1">
      <c r="A2556" s="5"/>
      <c r="B2556" s="5"/>
      <c r="C2556" s="5" t="str">
        <f>IFERROR(__xludf.DUMMYFUNCTION("""COMPUTED_VALUE"""),"")</f>
        <v/>
      </c>
      <c r="D2556" s="5">
        <v>0.0</v>
      </c>
    </row>
    <row r="2557" ht="14.25" customHeight="1">
      <c r="A2557" s="5"/>
      <c r="B2557" s="5"/>
      <c r="C2557" s="5" t="str">
        <f>IFERROR(__xludf.DUMMYFUNCTION("""COMPUTED_VALUE"""),"")</f>
        <v/>
      </c>
      <c r="D2557" s="5">
        <v>0.0</v>
      </c>
    </row>
    <row r="2558" ht="14.25" customHeight="1">
      <c r="A2558" s="5"/>
      <c r="B2558" s="5"/>
      <c r="C2558" s="5" t="str">
        <f>IFERROR(__xludf.DUMMYFUNCTION("""COMPUTED_VALUE"""),"")</f>
        <v/>
      </c>
      <c r="D2558" s="5">
        <v>0.0</v>
      </c>
    </row>
    <row r="2559" ht="14.25" customHeight="1">
      <c r="A2559" s="5"/>
      <c r="B2559" s="5"/>
      <c r="C2559" s="5" t="str">
        <f>IFERROR(__xludf.DUMMYFUNCTION("""COMPUTED_VALUE"""),"")</f>
        <v/>
      </c>
      <c r="D2559" s="5">
        <v>0.0</v>
      </c>
    </row>
    <row r="2560" ht="14.25" customHeight="1">
      <c r="A2560" s="5"/>
      <c r="B2560" s="5"/>
      <c r="C2560" s="5" t="str">
        <f>IFERROR(__xludf.DUMMYFUNCTION("""COMPUTED_VALUE"""),"")</f>
        <v/>
      </c>
      <c r="D2560" s="5">
        <v>0.0</v>
      </c>
    </row>
    <row r="2561" ht="14.25" customHeight="1">
      <c r="A2561" s="5"/>
      <c r="B2561" s="5"/>
      <c r="C2561" s="5" t="str">
        <f>IFERROR(__xludf.DUMMYFUNCTION("""COMPUTED_VALUE"""),"")</f>
        <v/>
      </c>
      <c r="D2561" s="5">
        <v>0.0</v>
      </c>
    </row>
    <row r="2562" ht="14.25" customHeight="1">
      <c r="A2562" s="5"/>
      <c r="B2562" s="5"/>
      <c r="C2562" s="5" t="str">
        <f>IFERROR(__xludf.DUMMYFUNCTION("""COMPUTED_VALUE"""),"")</f>
        <v/>
      </c>
      <c r="D2562" s="5">
        <v>0.0</v>
      </c>
    </row>
    <row r="2563" ht="14.25" customHeight="1">
      <c r="A2563" s="5"/>
      <c r="B2563" s="5"/>
      <c r="C2563" s="5" t="str">
        <f>IFERROR(__xludf.DUMMYFUNCTION("""COMPUTED_VALUE"""),"")</f>
        <v/>
      </c>
      <c r="D2563" s="5">
        <v>0.0</v>
      </c>
    </row>
    <row r="2564" ht="14.25" customHeight="1">
      <c r="A2564" s="5"/>
      <c r="B2564" s="5"/>
      <c r="C2564" s="5" t="str">
        <f>IFERROR(__xludf.DUMMYFUNCTION("""COMPUTED_VALUE"""),"")</f>
        <v/>
      </c>
      <c r="D2564" s="5">
        <v>0.0</v>
      </c>
    </row>
    <row r="2565" ht="14.25" customHeight="1">
      <c r="A2565" s="5"/>
      <c r="B2565" s="5"/>
      <c r="C2565" s="5" t="str">
        <f>IFERROR(__xludf.DUMMYFUNCTION("""COMPUTED_VALUE"""),"")</f>
        <v/>
      </c>
      <c r="D2565" s="5">
        <v>0.0</v>
      </c>
    </row>
    <row r="2566" ht="14.25" customHeight="1">
      <c r="A2566" s="5"/>
      <c r="B2566" s="5"/>
      <c r="C2566" s="5" t="str">
        <f>IFERROR(__xludf.DUMMYFUNCTION("""COMPUTED_VALUE"""),"")</f>
        <v/>
      </c>
      <c r="D2566" s="5">
        <v>0.0</v>
      </c>
    </row>
    <row r="2567" ht="14.25" customHeight="1">
      <c r="A2567" s="5"/>
      <c r="B2567" s="5"/>
      <c r="C2567" s="5" t="str">
        <f>IFERROR(__xludf.DUMMYFUNCTION("""COMPUTED_VALUE"""),"")</f>
        <v/>
      </c>
      <c r="D2567" s="5">
        <v>0.0</v>
      </c>
    </row>
    <row r="2568" ht="14.25" customHeight="1">
      <c r="A2568" s="5"/>
      <c r="B2568" s="5"/>
      <c r="C2568" s="5" t="str">
        <f>IFERROR(__xludf.DUMMYFUNCTION("""COMPUTED_VALUE"""),"")</f>
        <v/>
      </c>
      <c r="D2568" s="5">
        <v>0.0</v>
      </c>
    </row>
    <row r="2569" ht="14.25" customHeight="1">
      <c r="A2569" s="5"/>
      <c r="B2569" s="5"/>
      <c r="C2569" s="5" t="str">
        <f>IFERROR(__xludf.DUMMYFUNCTION("""COMPUTED_VALUE"""),"")</f>
        <v/>
      </c>
      <c r="D2569" s="5">
        <v>0.0</v>
      </c>
    </row>
    <row r="2570" ht="14.25" customHeight="1">
      <c r="A2570" s="5"/>
      <c r="B2570" s="5"/>
      <c r="C2570" s="5" t="str">
        <f>IFERROR(__xludf.DUMMYFUNCTION("""COMPUTED_VALUE"""),"")</f>
        <v/>
      </c>
      <c r="D2570" s="5">
        <v>0.0</v>
      </c>
    </row>
    <row r="2571" ht="14.25" customHeight="1">
      <c r="A2571" s="5"/>
      <c r="B2571" s="5"/>
      <c r="C2571" s="5" t="str">
        <f>IFERROR(__xludf.DUMMYFUNCTION("""COMPUTED_VALUE"""),"")</f>
        <v/>
      </c>
      <c r="D2571" s="5">
        <v>0.0</v>
      </c>
    </row>
    <row r="2572" ht="14.25" customHeight="1">
      <c r="A2572" s="5"/>
      <c r="B2572" s="5"/>
      <c r="C2572" s="5" t="str">
        <f>IFERROR(__xludf.DUMMYFUNCTION("""COMPUTED_VALUE"""),"")</f>
        <v/>
      </c>
      <c r="D2572" s="5">
        <v>0.0</v>
      </c>
    </row>
    <row r="2573" ht="14.25" customHeight="1">
      <c r="A2573" s="5"/>
      <c r="B2573" s="5"/>
      <c r="C2573" s="5" t="str">
        <f>IFERROR(__xludf.DUMMYFUNCTION("""COMPUTED_VALUE"""),"")</f>
        <v/>
      </c>
      <c r="D2573" s="5">
        <v>0.0</v>
      </c>
    </row>
    <row r="2574" ht="14.25" customHeight="1">
      <c r="A2574" s="5"/>
      <c r="B2574" s="5"/>
      <c r="C2574" s="5" t="str">
        <f>IFERROR(__xludf.DUMMYFUNCTION("""COMPUTED_VALUE"""),"")</f>
        <v/>
      </c>
      <c r="D2574" s="5">
        <v>0.0</v>
      </c>
    </row>
    <row r="2575" ht="14.25" customHeight="1">
      <c r="A2575" s="5"/>
      <c r="B2575" s="5"/>
      <c r="C2575" s="5" t="str">
        <f>IFERROR(__xludf.DUMMYFUNCTION("""COMPUTED_VALUE"""),"")</f>
        <v/>
      </c>
      <c r="D2575" s="5">
        <v>0.0</v>
      </c>
    </row>
    <row r="2576" ht="14.25" customHeight="1">
      <c r="A2576" s="5"/>
      <c r="B2576" s="5"/>
      <c r="C2576" s="5" t="str">
        <f>IFERROR(__xludf.DUMMYFUNCTION("""COMPUTED_VALUE"""),"")</f>
        <v/>
      </c>
      <c r="D2576" s="5">
        <v>0.0</v>
      </c>
    </row>
    <row r="2577" ht="14.25" customHeight="1">
      <c r="A2577" s="5"/>
      <c r="B2577" s="5"/>
      <c r="C2577" s="5" t="str">
        <f>IFERROR(__xludf.DUMMYFUNCTION("""COMPUTED_VALUE"""),"")</f>
        <v/>
      </c>
      <c r="D2577" s="5">
        <v>0.0</v>
      </c>
    </row>
    <row r="2578" ht="14.25" customHeight="1">
      <c r="A2578" s="5"/>
      <c r="B2578" s="5"/>
      <c r="C2578" s="5" t="str">
        <f>IFERROR(__xludf.DUMMYFUNCTION("""COMPUTED_VALUE"""),"")</f>
        <v/>
      </c>
      <c r="D2578" s="5">
        <v>0.0</v>
      </c>
    </row>
    <row r="2579" ht="14.25" customHeight="1">
      <c r="A2579" s="5"/>
      <c r="B2579" s="5"/>
      <c r="C2579" s="5" t="str">
        <f>IFERROR(__xludf.DUMMYFUNCTION("""COMPUTED_VALUE"""),"")</f>
        <v/>
      </c>
      <c r="D2579" s="5">
        <v>0.0</v>
      </c>
    </row>
    <row r="2580" ht="14.25" customHeight="1">
      <c r="A2580" s="5"/>
      <c r="B2580" s="5"/>
      <c r="C2580" s="5" t="str">
        <f>IFERROR(__xludf.DUMMYFUNCTION("""COMPUTED_VALUE"""),"")</f>
        <v/>
      </c>
      <c r="D2580" s="5">
        <v>0.0</v>
      </c>
    </row>
    <row r="2581" ht="14.25" customHeight="1">
      <c r="A2581" s="5"/>
      <c r="B2581" s="5"/>
      <c r="C2581" s="5" t="str">
        <f>IFERROR(__xludf.DUMMYFUNCTION("""COMPUTED_VALUE"""),"")</f>
        <v/>
      </c>
      <c r="D2581" s="5">
        <v>0.0</v>
      </c>
    </row>
    <row r="2582" ht="14.25" customHeight="1">
      <c r="A2582" s="5"/>
      <c r="B2582" s="5"/>
      <c r="C2582" s="5" t="str">
        <f>IFERROR(__xludf.DUMMYFUNCTION("""COMPUTED_VALUE"""),"")</f>
        <v/>
      </c>
      <c r="D2582" s="5">
        <v>0.0</v>
      </c>
    </row>
    <row r="2583" ht="14.25" customHeight="1">
      <c r="A2583" s="5"/>
      <c r="B2583" s="5"/>
      <c r="C2583" s="5" t="str">
        <f>IFERROR(__xludf.DUMMYFUNCTION("""COMPUTED_VALUE"""),"")</f>
        <v/>
      </c>
      <c r="D2583" s="5">
        <v>0.0</v>
      </c>
    </row>
    <row r="2584" ht="14.25" customHeight="1">
      <c r="A2584" s="5"/>
      <c r="B2584" s="5"/>
      <c r="C2584" s="5" t="str">
        <f>IFERROR(__xludf.DUMMYFUNCTION("""COMPUTED_VALUE"""),"")</f>
        <v/>
      </c>
      <c r="D2584" s="5">
        <v>0.0</v>
      </c>
    </row>
    <row r="2585" ht="14.25" customHeight="1">
      <c r="A2585" s="5"/>
      <c r="B2585" s="5"/>
      <c r="C2585" s="5" t="str">
        <f>IFERROR(__xludf.DUMMYFUNCTION("""COMPUTED_VALUE"""),"")</f>
        <v/>
      </c>
      <c r="D2585" s="5">
        <v>0.0</v>
      </c>
    </row>
    <row r="2586" ht="14.25" customHeight="1">
      <c r="A2586" s="5"/>
      <c r="B2586" s="5"/>
      <c r="C2586" s="5" t="str">
        <f>IFERROR(__xludf.DUMMYFUNCTION("""COMPUTED_VALUE"""),"")</f>
        <v/>
      </c>
      <c r="D2586" s="5">
        <v>0.0</v>
      </c>
    </row>
    <row r="2587" ht="14.25" customHeight="1">
      <c r="A2587" s="5"/>
      <c r="B2587" s="5"/>
      <c r="C2587" s="5" t="str">
        <f>IFERROR(__xludf.DUMMYFUNCTION("""COMPUTED_VALUE"""),"")</f>
        <v/>
      </c>
      <c r="D2587" s="5">
        <v>0.0</v>
      </c>
    </row>
    <row r="2588" ht="14.25" customHeight="1">
      <c r="A2588" s="5"/>
      <c r="B2588" s="5"/>
      <c r="C2588" s="5" t="str">
        <f>IFERROR(__xludf.DUMMYFUNCTION("""COMPUTED_VALUE"""),"")</f>
        <v/>
      </c>
      <c r="D2588" s="5">
        <v>0.0</v>
      </c>
    </row>
    <row r="2589" ht="14.25" customHeight="1">
      <c r="A2589" s="5"/>
      <c r="B2589" s="5"/>
      <c r="C2589" s="5" t="str">
        <f>IFERROR(__xludf.DUMMYFUNCTION("""COMPUTED_VALUE"""),"")</f>
        <v/>
      </c>
      <c r="D2589" s="5">
        <v>0.0</v>
      </c>
    </row>
    <row r="2590" ht="14.25" customHeight="1">
      <c r="A2590" s="5"/>
      <c r="B2590" s="5"/>
      <c r="C2590" s="5" t="str">
        <f>IFERROR(__xludf.DUMMYFUNCTION("""COMPUTED_VALUE"""),"")</f>
        <v/>
      </c>
      <c r="D2590" s="5">
        <v>0.0</v>
      </c>
    </row>
    <row r="2591" ht="14.25" customHeight="1">
      <c r="A2591" s="5"/>
      <c r="B2591" s="5"/>
      <c r="C2591" s="5" t="str">
        <f>IFERROR(__xludf.DUMMYFUNCTION("""COMPUTED_VALUE"""),"")</f>
        <v/>
      </c>
      <c r="D2591" s="5">
        <v>0.0</v>
      </c>
    </row>
    <row r="2592" ht="14.25" customHeight="1">
      <c r="A2592" s="5"/>
      <c r="B2592" s="5"/>
      <c r="C2592" s="5" t="str">
        <f>IFERROR(__xludf.DUMMYFUNCTION("""COMPUTED_VALUE"""),"")</f>
        <v/>
      </c>
      <c r="D2592" s="5">
        <v>0.0</v>
      </c>
    </row>
    <row r="2593" ht="14.25" customHeight="1">
      <c r="A2593" s="5"/>
      <c r="B2593" s="5"/>
      <c r="C2593" s="5" t="str">
        <f>IFERROR(__xludf.DUMMYFUNCTION("""COMPUTED_VALUE"""),"")</f>
        <v/>
      </c>
      <c r="D2593" s="5">
        <v>0.0</v>
      </c>
    </row>
    <row r="2594" ht="14.25" customHeight="1">
      <c r="A2594" s="5"/>
      <c r="B2594" s="5"/>
      <c r="C2594" s="5" t="str">
        <f>IFERROR(__xludf.DUMMYFUNCTION("""COMPUTED_VALUE"""),"")</f>
        <v/>
      </c>
      <c r="D2594" s="5">
        <v>0.0</v>
      </c>
    </row>
    <row r="2595" ht="14.25" customHeight="1">
      <c r="A2595" s="5"/>
      <c r="B2595" s="5"/>
      <c r="C2595" s="5" t="str">
        <f>IFERROR(__xludf.DUMMYFUNCTION("""COMPUTED_VALUE"""),"")</f>
        <v/>
      </c>
      <c r="D2595" s="5">
        <v>0.0</v>
      </c>
    </row>
    <row r="2596" ht="14.25" customHeight="1">
      <c r="A2596" s="5"/>
      <c r="B2596" s="5"/>
      <c r="C2596" s="5" t="str">
        <f>IFERROR(__xludf.DUMMYFUNCTION("""COMPUTED_VALUE"""),"")</f>
        <v/>
      </c>
      <c r="D2596" s="5">
        <v>0.0</v>
      </c>
    </row>
    <row r="2597" ht="14.25" customHeight="1">
      <c r="A2597" s="5"/>
      <c r="B2597" s="5"/>
      <c r="C2597" s="5" t="str">
        <f>IFERROR(__xludf.DUMMYFUNCTION("""COMPUTED_VALUE"""),"")</f>
        <v/>
      </c>
      <c r="D2597" s="5">
        <v>0.0</v>
      </c>
    </row>
    <row r="2598" ht="14.25" customHeight="1">
      <c r="A2598" s="5"/>
      <c r="B2598" s="5"/>
      <c r="C2598" s="5" t="str">
        <f>IFERROR(__xludf.DUMMYFUNCTION("""COMPUTED_VALUE"""),"")</f>
        <v/>
      </c>
      <c r="D2598" s="5">
        <v>0.0</v>
      </c>
    </row>
    <row r="2599" ht="14.25" customHeight="1">
      <c r="A2599" s="5"/>
      <c r="B2599" s="5"/>
      <c r="C2599" s="5" t="str">
        <f>IFERROR(__xludf.DUMMYFUNCTION("""COMPUTED_VALUE"""),"")</f>
        <v/>
      </c>
      <c r="D2599" s="5">
        <v>0.0</v>
      </c>
    </row>
    <row r="2600" ht="14.25" customHeight="1">
      <c r="A2600" s="5"/>
      <c r="B2600" s="5"/>
      <c r="C2600" s="5" t="str">
        <f>IFERROR(__xludf.DUMMYFUNCTION("""COMPUTED_VALUE"""),"")</f>
        <v/>
      </c>
      <c r="D2600" s="5">
        <v>0.0</v>
      </c>
    </row>
    <row r="2601" ht="14.25" customHeight="1">
      <c r="A2601" s="5"/>
      <c r="B2601" s="5"/>
      <c r="C2601" s="5" t="str">
        <f>IFERROR(__xludf.DUMMYFUNCTION("""COMPUTED_VALUE"""),"")</f>
        <v/>
      </c>
      <c r="D2601" s="5">
        <v>0.0</v>
      </c>
    </row>
    <row r="2602" ht="14.25" customHeight="1">
      <c r="A2602" s="5"/>
      <c r="B2602" s="5"/>
      <c r="C2602" s="5" t="str">
        <f>IFERROR(__xludf.DUMMYFUNCTION("""COMPUTED_VALUE"""),"")</f>
        <v/>
      </c>
      <c r="D2602" s="5">
        <v>0.0</v>
      </c>
    </row>
    <row r="2603" ht="14.25" customHeight="1">
      <c r="A2603" s="5"/>
      <c r="B2603" s="5"/>
      <c r="C2603" s="5" t="str">
        <f>IFERROR(__xludf.DUMMYFUNCTION("""COMPUTED_VALUE"""),"")</f>
        <v/>
      </c>
      <c r="D2603" s="5">
        <v>0.0</v>
      </c>
    </row>
    <row r="2604" ht="14.25" customHeight="1">
      <c r="A2604" s="5"/>
      <c r="B2604" s="5"/>
      <c r="C2604" s="5" t="str">
        <f>IFERROR(__xludf.DUMMYFUNCTION("""COMPUTED_VALUE"""),"")</f>
        <v/>
      </c>
      <c r="D2604" s="5">
        <v>0.0</v>
      </c>
    </row>
    <row r="2605" ht="14.25" customHeight="1">
      <c r="A2605" s="5"/>
      <c r="B2605" s="5"/>
      <c r="C2605" s="5" t="str">
        <f>IFERROR(__xludf.DUMMYFUNCTION("""COMPUTED_VALUE"""),"")</f>
        <v/>
      </c>
      <c r="D2605" s="5">
        <v>0.0</v>
      </c>
    </row>
    <row r="2606" ht="14.25" customHeight="1">
      <c r="A2606" s="5"/>
      <c r="B2606" s="5"/>
      <c r="C2606" s="5" t="str">
        <f>IFERROR(__xludf.DUMMYFUNCTION("""COMPUTED_VALUE"""),"")</f>
        <v/>
      </c>
      <c r="D2606" s="5">
        <v>0.0</v>
      </c>
    </row>
    <row r="2607" ht="14.25" customHeight="1">
      <c r="A2607" s="5"/>
      <c r="B2607" s="5"/>
      <c r="C2607" s="5" t="str">
        <f>IFERROR(__xludf.DUMMYFUNCTION("""COMPUTED_VALUE"""),"")</f>
        <v/>
      </c>
      <c r="D2607" s="5">
        <v>0.0</v>
      </c>
    </row>
    <row r="2608" ht="14.25" customHeight="1">
      <c r="A2608" s="5"/>
      <c r="B2608" s="5"/>
      <c r="C2608" s="5" t="str">
        <f>IFERROR(__xludf.DUMMYFUNCTION("""COMPUTED_VALUE"""),"")</f>
        <v/>
      </c>
      <c r="D2608" s="5">
        <v>0.0</v>
      </c>
    </row>
    <row r="2609" ht="14.25" customHeight="1">
      <c r="A2609" s="5"/>
      <c r="B2609" s="5"/>
      <c r="C2609" s="5" t="str">
        <f>IFERROR(__xludf.DUMMYFUNCTION("""COMPUTED_VALUE"""),"")</f>
        <v/>
      </c>
      <c r="D2609" s="5">
        <v>0.0</v>
      </c>
    </row>
    <row r="2610" ht="14.25" customHeight="1">
      <c r="A2610" s="5"/>
      <c r="B2610" s="5"/>
      <c r="C2610" s="5" t="str">
        <f>IFERROR(__xludf.DUMMYFUNCTION("""COMPUTED_VALUE"""),"")</f>
        <v/>
      </c>
      <c r="D2610" s="5">
        <v>0.0</v>
      </c>
    </row>
    <row r="2611" ht="14.25" customHeight="1">
      <c r="A2611" s="5"/>
      <c r="B2611" s="5"/>
      <c r="C2611" s="5" t="str">
        <f>IFERROR(__xludf.DUMMYFUNCTION("""COMPUTED_VALUE"""),"")</f>
        <v/>
      </c>
      <c r="D2611" s="5">
        <v>0.0</v>
      </c>
    </row>
    <row r="2612" ht="14.25" customHeight="1">
      <c r="A2612" s="5"/>
      <c r="B2612" s="5"/>
      <c r="C2612" s="5" t="str">
        <f>IFERROR(__xludf.DUMMYFUNCTION("""COMPUTED_VALUE"""),"")</f>
        <v/>
      </c>
      <c r="D2612" s="5">
        <v>0.0</v>
      </c>
    </row>
    <row r="2613" ht="14.25" customHeight="1">
      <c r="A2613" s="5"/>
      <c r="B2613" s="5"/>
      <c r="C2613" s="5" t="str">
        <f>IFERROR(__xludf.DUMMYFUNCTION("""COMPUTED_VALUE"""),"")</f>
        <v/>
      </c>
      <c r="D2613" s="5">
        <v>0.0</v>
      </c>
    </row>
    <row r="2614" ht="14.25" customHeight="1">
      <c r="A2614" s="5"/>
      <c r="B2614" s="5"/>
      <c r="C2614" s="5" t="str">
        <f>IFERROR(__xludf.DUMMYFUNCTION("""COMPUTED_VALUE"""),"")</f>
        <v/>
      </c>
      <c r="D2614" s="5">
        <v>0.0</v>
      </c>
    </row>
    <row r="2615" ht="14.25" customHeight="1">
      <c r="A2615" s="5"/>
      <c r="B2615" s="5"/>
      <c r="C2615" s="5" t="str">
        <f>IFERROR(__xludf.DUMMYFUNCTION("""COMPUTED_VALUE"""),"")</f>
        <v/>
      </c>
      <c r="D2615" s="5">
        <v>0.0</v>
      </c>
    </row>
    <row r="2616" ht="14.25" customHeight="1">
      <c r="A2616" s="5"/>
      <c r="B2616" s="5"/>
      <c r="C2616" s="5" t="str">
        <f>IFERROR(__xludf.DUMMYFUNCTION("""COMPUTED_VALUE"""),"")</f>
        <v/>
      </c>
      <c r="D2616" s="5">
        <v>0.0</v>
      </c>
    </row>
    <row r="2617" ht="14.25" customHeight="1">
      <c r="A2617" s="5"/>
      <c r="B2617" s="5"/>
      <c r="C2617" s="5" t="str">
        <f>IFERROR(__xludf.DUMMYFUNCTION("""COMPUTED_VALUE"""),"")</f>
        <v/>
      </c>
      <c r="D2617" s="5">
        <v>0.0</v>
      </c>
    </row>
    <row r="2618" ht="14.25" customHeight="1">
      <c r="A2618" s="5"/>
      <c r="B2618" s="5"/>
      <c r="C2618" s="5" t="str">
        <f>IFERROR(__xludf.DUMMYFUNCTION("""COMPUTED_VALUE"""),"")</f>
        <v/>
      </c>
      <c r="D2618" s="5">
        <v>0.0</v>
      </c>
    </row>
    <row r="2619" ht="14.25" customHeight="1">
      <c r="A2619" s="5"/>
      <c r="B2619" s="5"/>
      <c r="C2619" s="5" t="str">
        <f>IFERROR(__xludf.DUMMYFUNCTION("""COMPUTED_VALUE"""),"")</f>
        <v/>
      </c>
      <c r="D2619" s="5">
        <v>0.0</v>
      </c>
    </row>
    <row r="2620" ht="14.25" customHeight="1">
      <c r="A2620" s="5"/>
      <c r="B2620" s="5"/>
      <c r="C2620" s="5" t="str">
        <f>IFERROR(__xludf.DUMMYFUNCTION("""COMPUTED_VALUE"""),"")</f>
        <v/>
      </c>
      <c r="D2620" s="5">
        <v>0.0</v>
      </c>
    </row>
    <row r="2621" ht="14.25" customHeight="1">
      <c r="A2621" s="5"/>
      <c r="B2621" s="5"/>
      <c r="C2621" s="5" t="str">
        <f>IFERROR(__xludf.DUMMYFUNCTION("""COMPUTED_VALUE"""),"")</f>
        <v/>
      </c>
      <c r="D2621" s="5">
        <v>0.0</v>
      </c>
    </row>
    <row r="2622" ht="14.25" customHeight="1">
      <c r="A2622" s="5"/>
      <c r="B2622" s="5"/>
      <c r="C2622" s="5" t="str">
        <f>IFERROR(__xludf.DUMMYFUNCTION("""COMPUTED_VALUE"""),"")</f>
        <v/>
      </c>
      <c r="D2622" s="5">
        <v>0.0</v>
      </c>
    </row>
    <row r="2623" ht="14.25" customHeight="1">
      <c r="A2623" s="5"/>
      <c r="B2623" s="5"/>
      <c r="C2623" s="5" t="str">
        <f>IFERROR(__xludf.DUMMYFUNCTION("""COMPUTED_VALUE"""),"")</f>
        <v/>
      </c>
      <c r="D2623" s="5">
        <v>0.0</v>
      </c>
    </row>
    <row r="2624" ht="14.25" customHeight="1">
      <c r="A2624" s="5"/>
      <c r="B2624" s="5"/>
      <c r="C2624" s="5" t="str">
        <f>IFERROR(__xludf.DUMMYFUNCTION("""COMPUTED_VALUE"""),"")</f>
        <v/>
      </c>
      <c r="D2624" s="5">
        <v>0.0</v>
      </c>
    </row>
    <row r="2625" ht="14.25" customHeight="1">
      <c r="A2625" s="5"/>
      <c r="B2625" s="5"/>
      <c r="C2625" s="5" t="str">
        <f>IFERROR(__xludf.DUMMYFUNCTION("""COMPUTED_VALUE"""),"")</f>
        <v/>
      </c>
      <c r="D2625" s="5">
        <v>0.0</v>
      </c>
    </row>
    <row r="2626" ht="14.25" customHeight="1">
      <c r="A2626" s="5"/>
      <c r="B2626" s="5"/>
      <c r="C2626" s="5" t="str">
        <f>IFERROR(__xludf.DUMMYFUNCTION("""COMPUTED_VALUE"""),"")</f>
        <v/>
      </c>
      <c r="D2626" s="5">
        <v>0.0</v>
      </c>
    </row>
    <row r="2627" ht="14.25" customHeight="1">
      <c r="A2627" s="5"/>
      <c r="B2627" s="5"/>
      <c r="C2627" s="5" t="str">
        <f>IFERROR(__xludf.DUMMYFUNCTION("""COMPUTED_VALUE"""),"")</f>
        <v/>
      </c>
      <c r="D2627" s="5">
        <v>0.0</v>
      </c>
    </row>
    <row r="2628" ht="14.25" customHeight="1">
      <c r="A2628" s="5"/>
      <c r="B2628" s="5"/>
      <c r="C2628" s="5" t="str">
        <f>IFERROR(__xludf.DUMMYFUNCTION("""COMPUTED_VALUE"""),"")</f>
        <v/>
      </c>
      <c r="D2628" s="5">
        <v>0.0</v>
      </c>
    </row>
    <row r="2629" ht="14.25" customHeight="1">
      <c r="A2629" s="5"/>
      <c r="B2629" s="5"/>
      <c r="C2629" s="5" t="str">
        <f>IFERROR(__xludf.DUMMYFUNCTION("""COMPUTED_VALUE"""),"")</f>
        <v/>
      </c>
      <c r="D2629" s="5">
        <v>0.0</v>
      </c>
    </row>
    <row r="2630" ht="14.25" customHeight="1">
      <c r="A2630" s="5"/>
      <c r="B2630" s="5"/>
      <c r="C2630" s="5" t="str">
        <f>IFERROR(__xludf.DUMMYFUNCTION("""COMPUTED_VALUE"""),"")</f>
        <v/>
      </c>
      <c r="D2630" s="5">
        <v>0.0</v>
      </c>
    </row>
    <row r="2631" ht="14.25" customHeight="1">
      <c r="A2631" s="5"/>
      <c r="B2631" s="5"/>
      <c r="C2631" s="5" t="str">
        <f>IFERROR(__xludf.DUMMYFUNCTION("""COMPUTED_VALUE"""),"")</f>
        <v/>
      </c>
      <c r="D2631" s="5">
        <v>0.0</v>
      </c>
    </row>
    <row r="2632" ht="14.25" customHeight="1">
      <c r="A2632" s="5"/>
      <c r="B2632" s="5"/>
      <c r="C2632" s="5" t="str">
        <f>IFERROR(__xludf.DUMMYFUNCTION("""COMPUTED_VALUE"""),"")</f>
        <v/>
      </c>
      <c r="D2632" s="5">
        <v>0.0</v>
      </c>
    </row>
    <row r="2633" ht="14.25" customHeight="1">
      <c r="A2633" s="5"/>
      <c r="B2633" s="5"/>
      <c r="C2633" s="5" t="str">
        <f>IFERROR(__xludf.DUMMYFUNCTION("""COMPUTED_VALUE"""),"")</f>
        <v/>
      </c>
      <c r="D2633" s="5">
        <v>0.0</v>
      </c>
    </row>
    <row r="2634" ht="14.25" customHeight="1">
      <c r="A2634" s="5"/>
      <c r="B2634" s="5"/>
      <c r="C2634" s="5" t="str">
        <f>IFERROR(__xludf.DUMMYFUNCTION("""COMPUTED_VALUE"""),"")</f>
        <v/>
      </c>
      <c r="D2634" s="5">
        <v>0.0</v>
      </c>
    </row>
    <row r="2635" ht="14.25" customHeight="1">
      <c r="A2635" s="5"/>
      <c r="B2635" s="5"/>
      <c r="C2635" s="5" t="str">
        <f>IFERROR(__xludf.DUMMYFUNCTION("""COMPUTED_VALUE"""),"")</f>
        <v/>
      </c>
      <c r="D2635" s="5">
        <v>0.0</v>
      </c>
    </row>
    <row r="2636" ht="14.25" customHeight="1">
      <c r="A2636" s="5"/>
      <c r="B2636" s="5"/>
      <c r="C2636" s="5" t="str">
        <f>IFERROR(__xludf.DUMMYFUNCTION("""COMPUTED_VALUE"""),"")</f>
        <v/>
      </c>
      <c r="D2636" s="5">
        <v>0.0</v>
      </c>
    </row>
    <row r="2637" ht="14.25" customHeight="1">
      <c r="A2637" s="5"/>
      <c r="B2637" s="5"/>
      <c r="C2637" s="5" t="str">
        <f>IFERROR(__xludf.DUMMYFUNCTION("""COMPUTED_VALUE"""),"")</f>
        <v/>
      </c>
      <c r="D2637" s="5">
        <v>0.0</v>
      </c>
    </row>
    <row r="2638" ht="14.25" customHeight="1">
      <c r="A2638" s="5"/>
      <c r="B2638" s="5"/>
      <c r="C2638" s="5" t="str">
        <f>IFERROR(__xludf.DUMMYFUNCTION("""COMPUTED_VALUE"""),"")</f>
        <v/>
      </c>
      <c r="D2638" s="5">
        <v>0.0</v>
      </c>
    </row>
    <row r="2639" ht="14.25" customHeight="1">
      <c r="A2639" s="5"/>
      <c r="B2639" s="5"/>
      <c r="C2639" s="5" t="str">
        <f>IFERROR(__xludf.DUMMYFUNCTION("""COMPUTED_VALUE"""),"")</f>
        <v/>
      </c>
      <c r="D2639" s="5">
        <v>0.0</v>
      </c>
    </row>
    <row r="2640" ht="14.25" customHeight="1">
      <c r="A2640" s="5"/>
      <c r="B2640" s="5"/>
      <c r="C2640" s="5" t="str">
        <f>IFERROR(__xludf.DUMMYFUNCTION("""COMPUTED_VALUE"""),"")</f>
        <v/>
      </c>
      <c r="D2640" s="5">
        <v>0.0</v>
      </c>
    </row>
    <row r="2641" ht="14.25" customHeight="1">
      <c r="A2641" s="5"/>
      <c r="B2641" s="5"/>
      <c r="C2641" s="5" t="str">
        <f>IFERROR(__xludf.DUMMYFUNCTION("""COMPUTED_VALUE"""),"")</f>
        <v/>
      </c>
      <c r="D2641" s="5">
        <v>0.0</v>
      </c>
    </row>
    <row r="2642" ht="14.25" customHeight="1">
      <c r="A2642" s="5"/>
      <c r="B2642" s="5"/>
      <c r="C2642" s="5" t="str">
        <f>IFERROR(__xludf.DUMMYFUNCTION("""COMPUTED_VALUE"""),"")</f>
        <v/>
      </c>
      <c r="D2642" s="5">
        <v>0.0</v>
      </c>
    </row>
    <row r="2643" ht="14.25" customHeight="1">
      <c r="A2643" s="5"/>
      <c r="B2643" s="5"/>
      <c r="C2643" s="5" t="str">
        <f>IFERROR(__xludf.DUMMYFUNCTION("""COMPUTED_VALUE"""),"")</f>
        <v/>
      </c>
      <c r="D2643" s="5">
        <v>0.0</v>
      </c>
    </row>
    <row r="2644" ht="14.25" customHeight="1">
      <c r="A2644" s="5"/>
      <c r="B2644" s="5"/>
      <c r="C2644" s="5" t="str">
        <f>IFERROR(__xludf.DUMMYFUNCTION("""COMPUTED_VALUE"""),"")</f>
        <v/>
      </c>
      <c r="D2644" s="5">
        <v>0.0</v>
      </c>
    </row>
    <row r="2645" ht="14.25" customHeight="1">
      <c r="A2645" s="5"/>
      <c r="B2645" s="5"/>
      <c r="C2645" s="5" t="str">
        <f>IFERROR(__xludf.DUMMYFUNCTION("""COMPUTED_VALUE"""),"")</f>
        <v/>
      </c>
      <c r="D2645" s="5">
        <v>0.0</v>
      </c>
    </row>
    <row r="2646" ht="14.25" customHeight="1">
      <c r="A2646" s="5"/>
      <c r="B2646" s="5"/>
      <c r="C2646" s="5" t="str">
        <f>IFERROR(__xludf.DUMMYFUNCTION("""COMPUTED_VALUE"""),"")</f>
        <v/>
      </c>
      <c r="D2646" s="5">
        <v>0.0</v>
      </c>
    </row>
    <row r="2647" ht="14.25" customHeight="1">
      <c r="A2647" s="5"/>
      <c r="B2647" s="5"/>
      <c r="C2647" s="5" t="str">
        <f>IFERROR(__xludf.DUMMYFUNCTION("""COMPUTED_VALUE"""),"")</f>
        <v/>
      </c>
      <c r="D2647" s="5">
        <v>0.0</v>
      </c>
    </row>
    <row r="2648" ht="14.25" customHeight="1">
      <c r="A2648" s="5"/>
      <c r="B2648" s="5"/>
      <c r="C2648" s="5" t="str">
        <f>IFERROR(__xludf.DUMMYFUNCTION("""COMPUTED_VALUE"""),"")</f>
        <v/>
      </c>
      <c r="D2648" s="5">
        <v>0.0</v>
      </c>
    </row>
    <row r="2649" ht="14.25" customHeight="1">
      <c r="A2649" s="5"/>
      <c r="B2649" s="5"/>
      <c r="C2649" s="5" t="str">
        <f>IFERROR(__xludf.DUMMYFUNCTION("""COMPUTED_VALUE"""),"")</f>
        <v/>
      </c>
      <c r="D2649" s="5">
        <v>0.0</v>
      </c>
    </row>
    <row r="2650" ht="14.25" customHeight="1">
      <c r="A2650" s="5"/>
      <c r="B2650" s="5"/>
      <c r="C2650" s="5" t="str">
        <f>IFERROR(__xludf.DUMMYFUNCTION("""COMPUTED_VALUE"""),"")</f>
        <v/>
      </c>
      <c r="D2650" s="5">
        <v>0.0</v>
      </c>
    </row>
    <row r="2651" ht="14.25" customHeight="1">
      <c r="A2651" s="5"/>
      <c r="B2651" s="5"/>
      <c r="C2651" s="5" t="str">
        <f>IFERROR(__xludf.DUMMYFUNCTION("""COMPUTED_VALUE"""),"")</f>
        <v/>
      </c>
      <c r="D2651" s="5">
        <v>0.0</v>
      </c>
    </row>
    <row r="2652" ht="14.25" customHeight="1">
      <c r="A2652" s="5"/>
      <c r="B2652" s="5"/>
      <c r="C2652" s="5" t="str">
        <f>IFERROR(__xludf.DUMMYFUNCTION("""COMPUTED_VALUE"""),"")</f>
        <v/>
      </c>
      <c r="D2652" s="5">
        <v>0.0</v>
      </c>
    </row>
    <row r="2653" ht="14.25" customHeight="1">
      <c r="A2653" s="5"/>
      <c r="B2653" s="5"/>
      <c r="C2653" s="5" t="str">
        <f>IFERROR(__xludf.DUMMYFUNCTION("""COMPUTED_VALUE"""),"")</f>
        <v/>
      </c>
      <c r="D2653" s="5">
        <v>0.0</v>
      </c>
    </row>
    <row r="2654" ht="14.25" customHeight="1">
      <c r="A2654" s="5"/>
      <c r="B2654" s="5"/>
      <c r="C2654" s="5" t="str">
        <f>IFERROR(__xludf.DUMMYFUNCTION("""COMPUTED_VALUE"""),"")</f>
        <v/>
      </c>
      <c r="D2654" s="5">
        <v>0.0</v>
      </c>
    </row>
    <row r="2655" ht="14.25" customHeight="1">
      <c r="A2655" s="5"/>
      <c r="B2655" s="5"/>
      <c r="C2655" s="5" t="str">
        <f>IFERROR(__xludf.DUMMYFUNCTION("""COMPUTED_VALUE"""),"")</f>
        <v/>
      </c>
      <c r="D2655" s="5">
        <v>0.0</v>
      </c>
    </row>
    <row r="2656" ht="14.25" customHeight="1">
      <c r="A2656" s="5"/>
      <c r="B2656" s="5"/>
      <c r="C2656" s="5" t="str">
        <f>IFERROR(__xludf.DUMMYFUNCTION("""COMPUTED_VALUE"""),"")</f>
        <v/>
      </c>
      <c r="D2656" s="5">
        <v>0.0</v>
      </c>
    </row>
    <row r="2657" ht="14.25" customHeight="1">
      <c r="A2657" s="5"/>
      <c r="B2657" s="5"/>
      <c r="C2657" s="5" t="str">
        <f>IFERROR(__xludf.DUMMYFUNCTION("""COMPUTED_VALUE"""),"")</f>
        <v/>
      </c>
      <c r="D2657" s="5">
        <v>0.0</v>
      </c>
    </row>
    <row r="2658" ht="14.25" customHeight="1">
      <c r="A2658" s="5"/>
      <c r="B2658" s="5"/>
      <c r="C2658" s="5" t="str">
        <f>IFERROR(__xludf.DUMMYFUNCTION("""COMPUTED_VALUE"""),"")</f>
        <v/>
      </c>
      <c r="D2658" s="5">
        <v>0.0</v>
      </c>
    </row>
    <row r="2659" ht="14.25" customHeight="1">
      <c r="A2659" s="5"/>
      <c r="B2659" s="5"/>
      <c r="C2659" s="5" t="str">
        <f>IFERROR(__xludf.DUMMYFUNCTION("""COMPUTED_VALUE"""),"")</f>
        <v/>
      </c>
      <c r="D2659" s="5">
        <v>0.0</v>
      </c>
    </row>
    <row r="2660" ht="14.25" customHeight="1">
      <c r="A2660" s="5"/>
      <c r="B2660" s="5"/>
      <c r="C2660" s="5" t="str">
        <f>IFERROR(__xludf.DUMMYFUNCTION("""COMPUTED_VALUE"""),"")</f>
        <v/>
      </c>
      <c r="D2660" s="5">
        <v>0.0</v>
      </c>
    </row>
    <row r="2661" ht="14.25" customHeight="1">
      <c r="A2661" s="5"/>
      <c r="B2661" s="5"/>
      <c r="C2661" s="5" t="str">
        <f>IFERROR(__xludf.DUMMYFUNCTION("""COMPUTED_VALUE"""),"")</f>
        <v/>
      </c>
      <c r="D2661" s="5">
        <v>0.0</v>
      </c>
    </row>
    <row r="2662" ht="14.25" customHeight="1">
      <c r="A2662" s="5"/>
      <c r="B2662" s="5"/>
      <c r="C2662" s="5" t="str">
        <f>IFERROR(__xludf.DUMMYFUNCTION("""COMPUTED_VALUE"""),"")</f>
        <v/>
      </c>
      <c r="D2662" s="5">
        <v>0.0</v>
      </c>
    </row>
    <row r="2663" ht="14.25" customHeight="1">
      <c r="A2663" s="5"/>
      <c r="B2663" s="5"/>
      <c r="C2663" s="5" t="str">
        <f>IFERROR(__xludf.DUMMYFUNCTION("""COMPUTED_VALUE"""),"")</f>
        <v/>
      </c>
      <c r="D2663" s="5">
        <v>0.0</v>
      </c>
    </row>
    <row r="2664" ht="14.25" customHeight="1">
      <c r="A2664" s="5"/>
      <c r="B2664" s="5"/>
      <c r="C2664" s="5" t="str">
        <f>IFERROR(__xludf.DUMMYFUNCTION("""COMPUTED_VALUE"""),"")</f>
        <v/>
      </c>
      <c r="D2664" s="5">
        <v>0.0</v>
      </c>
    </row>
    <row r="2665" ht="14.25" customHeight="1">
      <c r="A2665" s="5"/>
      <c r="B2665" s="5"/>
      <c r="C2665" s="5" t="str">
        <f>IFERROR(__xludf.DUMMYFUNCTION("""COMPUTED_VALUE"""),"")</f>
        <v/>
      </c>
      <c r="D2665" s="5">
        <v>0.0</v>
      </c>
    </row>
    <row r="2666" ht="14.25" customHeight="1">
      <c r="A2666" s="5"/>
      <c r="B2666" s="5"/>
      <c r="C2666" s="5" t="str">
        <f>IFERROR(__xludf.DUMMYFUNCTION("""COMPUTED_VALUE"""),"")</f>
        <v/>
      </c>
      <c r="D2666" s="5">
        <v>0.0</v>
      </c>
    </row>
    <row r="2667" ht="14.25" customHeight="1">
      <c r="A2667" s="5"/>
      <c r="B2667" s="5"/>
      <c r="C2667" s="5" t="str">
        <f>IFERROR(__xludf.DUMMYFUNCTION("""COMPUTED_VALUE"""),"")</f>
        <v/>
      </c>
      <c r="D2667" s="5">
        <v>0.0</v>
      </c>
    </row>
    <row r="2668" ht="14.25" customHeight="1">
      <c r="A2668" s="5"/>
      <c r="B2668" s="5"/>
      <c r="C2668" s="5" t="str">
        <f>IFERROR(__xludf.DUMMYFUNCTION("""COMPUTED_VALUE"""),"")</f>
        <v/>
      </c>
      <c r="D2668" s="5">
        <v>0.0</v>
      </c>
    </row>
    <row r="2669" ht="14.25" customHeight="1">
      <c r="A2669" s="5"/>
      <c r="B2669" s="5"/>
      <c r="C2669" s="5" t="str">
        <f>IFERROR(__xludf.DUMMYFUNCTION("""COMPUTED_VALUE"""),"")</f>
        <v/>
      </c>
      <c r="D2669" s="5">
        <v>0.0</v>
      </c>
    </row>
    <row r="2670" ht="14.25" customHeight="1">
      <c r="A2670" s="5"/>
      <c r="B2670" s="5"/>
      <c r="C2670" s="5" t="str">
        <f>IFERROR(__xludf.DUMMYFUNCTION("""COMPUTED_VALUE"""),"")</f>
        <v/>
      </c>
      <c r="D2670" s="5">
        <v>0.0</v>
      </c>
    </row>
    <row r="2671" ht="14.25" customHeight="1">
      <c r="A2671" s="5"/>
      <c r="B2671" s="5"/>
      <c r="C2671" s="5" t="str">
        <f>IFERROR(__xludf.DUMMYFUNCTION("""COMPUTED_VALUE"""),"")</f>
        <v/>
      </c>
      <c r="D2671" s="5">
        <v>0.0</v>
      </c>
    </row>
    <row r="2672" ht="14.25" customHeight="1">
      <c r="A2672" s="5"/>
      <c r="B2672" s="5"/>
      <c r="C2672" s="5" t="str">
        <f>IFERROR(__xludf.DUMMYFUNCTION("""COMPUTED_VALUE"""),"")</f>
        <v/>
      </c>
      <c r="D2672" s="5">
        <v>0.0</v>
      </c>
    </row>
    <row r="2673" ht="14.25" customHeight="1">
      <c r="A2673" s="5"/>
      <c r="B2673" s="5"/>
      <c r="C2673" s="5" t="str">
        <f>IFERROR(__xludf.DUMMYFUNCTION("""COMPUTED_VALUE"""),"")</f>
        <v/>
      </c>
      <c r="D2673" s="5">
        <v>0.0</v>
      </c>
    </row>
    <row r="2674" ht="14.25" customHeight="1">
      <c r="A2674" s="5"/>
      <c r="B2674" s="5"/>
      <c r="C2674" s="5" t="str">
        <f>IFERROR(__xludf.DUMMYFUNCTION("""COMPUTED_VALUE"""),"")</f>
        <v/>
      </c>
      <c r="D2674" s="5">
        <v>0.0</v>
      </c>
    </row>
    <row r="2675" ht="14.25" customHeight="1">
      <c r="A2675" s="5"/>
      <c r="B2675" s="5"/>
      <c r="C2675" s="5" t="str">
        <f>IFERROR(__xludf.DUMMYFUNCTION("""COMPUTED_VALUE"""),"")</f>
        <v/>
      </c>
      <c r="D2675" s="5">
        <v>0.0</v>
      </c>
    </row>
    <row r="2676" ht="14.25" customHeight="1">
      <c r="A2676" s="5"/>
      <c r="B2676" s="5"/>
      <c r="C2676" s="5" t="str">
        <f>IFERROR(__xludf.DUMMYFUNCTION("""COMPUTED_VALUE"""),"")</f>
        <v/>
      </c>
      <c r="D2676" s="5">
        <v>0.0</v>
      </c>
    </row>
    <row r="2677" ht="14.25" customHeight="1">
      <c r="A2677" s="5"/>
      <c r="B2677" s="5"/>
      <c r="C2677" s="5" t="str">
        <f>IFERROR(__xludf.DUMMYFUNCTION("""COMPUTED_VALUE"""),"")</f>
        <v/>
      </c>
      <c r="D2677" s="5">
        <v>0.0</v>
      </c>
    </row>
    <row r="2678" ht="14.25" customHeight="1">
      <c r="A2678" s="5"/>
      <c r="B2678" s="5"/>
      <c r="C2678" s="5" t="str">
        <f>IFERROR(__xludf.DUMMYFUNCTION("""COMPUTED_VALUE"""),"")</f>
        <v/>
      </c>
      <c r="D2678" s="5">
        <v>0.0</v>
      </c>
    </row>
    <row r="2679" ht="14.25" customHeight="1">
      <c r="A2679" s="5"/>
      <c r="B2679" s="5"/>
      <c r="C2679" s="5" t="str">
        <f>IFERROR(__xludf.DUMMYFUNCTION("""COMPUTED_VALUE"""),"")</f>
        <v/>
      </c>
      <c r="D2679" s="5">
        <v>0.0</v>
      </c>
    </row>
    <row r="2680" ht="14.25" customHeight="1">
      <c r="A2680" s="5"/>
      <c r="B2680" s="5"/>
      <c r="C2680" s="5" t="str">
        <f>IFERROR(__xludf.DUMMYFUNCTION("""COMPUTED_VALUE"""),"")</f>
        <v/>
      </c>
      <c r="D2680" s="5">
        <v>0.0</v>
      </c>
    </row>
    <row r="2681" ht="14.25" customHeight="1">
      <c r="A2681" s="5"/>
      <c r="B2681" s="5"/>
      <c r="C2681" s="5" t="str">
        <f>IFERROR(__xludf.DUMMYFUNCTION("""COMPUTED_VALUE"""),"")</f>
        <v/>
      </c>
      <c r="D2681" s="5">
        <v>0.0</v>
      </c>
    </row>
    <row r="2682" ht="14.25" customHeight="1">
      <c r="A2682" s="5"/>
      <c r="B2682" s="5"/>
      <c r="C2682" s="5" t="str">
        <f>IFERROR(__xludf.DUMMYFUNCTION("""COMPUTED_VALUE"""),"")</f>
        <v/>
      </c>
      <c r="D2682" s="5">
        <v>0.0</v>
      </c>
    </row>
    <row r="2683" ht="14.25" customHeight="1">
      <c r="A2683" s="5"/>
      <c r="B2683" s="5"/>
      <c r="C2683" s="5" t="str">
        <f>IFERROR(__xludf.DUMMYFUNCTION("""COMPUTED_VALUE"""),"")</f>
        <v/>
      </c>
      <c r="D2683" s="5">
        <v>0.0</v>
      </c>
    </row>
    <row r="2684" ht="14.25" customHeight="1">
      <c r="A2684" s="5"/>
      <c r="B2684" s="5"/>
      <c r="C2684" s="5" t="str">
        <f>IFERROR(__xludf.DUMMYFUNCTION("""COMPUTED_VALUE"""),"")</f>
        <v/>
      </c>
      <c r="D2684" s="5">
        <v>0.0</v>
      </c>
    </row>
    <row r="2685" ht="14.25" customHeight="1">
      <c r="A2685" s="5"/>
      <c r="B2685" s="5"/>
      <c r="C2685" s="5" t="str">
        <f>IFERROR(__xludf.DUMMYFUNCTION("""COMPUTED_VALUE"""),"")</f>
        <v/>
      </c>
      <c r="D2685" s="5">
        <v>0.0</v>
      </c>
    </row>
    <row r="2686" ht="14.25" customHeight="1">
      <c r="A2686" s="5"/>
      <c r="B2686" s="5"/>
      <c r="C2686" s="5" t="str">
        <f>IFERROR(__xludf.DUMMYFUNCTION("""COMPUTED_VALUE"""),"")</f>
        <v/>
      </c>
      <c r="D2686" s="5">
        <v>0.0</v>
      </c>
    </row>
    <row r="2687" ht="14.25" customHeight="1">
      <c r="A2687" s="5"/>
      <c r="B2687" s="5"/>
      <c r="C2687" s="5" t="str">
        <f>IFERROR(__xludf.DUMMYFUNCTION("""COMPUTED_VALUE"""),"")</f>
        <v/>
      </c>
      <c r="D2687" s="5">
        <v>0.0</v>
      </c>
    </row>
    <row r="2688" ht="14.25" customHeight="1">
      <c r="A2688" s="5"/>
      <c r="B2688" s="5"/>
      <c r="C2688" s="5" t="str">
        <f>IFERROR(__xludf.DUMMYFUNCTION("""COMPUTED_VALUE"""),"")</f>
        <v/>
      </c>
      <c r="D2688" s="5">
        <v>0.0</v>
      </c>
    </row>
    <row r="2689" ht="14.25" customHeight="1">
      <c r="A2689" s="5"/>
      <c r="B2689" s="5"/>
      <c r="C2689" s="5" t="str">
        <f>IFERROR(__xludf.DUMMYFUNCTION("""COMPUTED_VALUE"""),"")</f>
        <v/>
      </c>
      <c r="D2689" s="5">
        <v>0.0</v>
      </c>
    </row>
    <row r="2690" ht="14.25" customHeight="1">
      <c r="A2690" s="5"/>
      <c r="B2690" s="5"/>
      <c r="C2690" s="5" t="str">
        <f>IFERROR(__xludf.DUMMYFUNCTION("""COMPUTED_VALUE"""),"")</f>
        <v/>
      </c>
      <c r="D2690" s="5">
        <v>0.0</v>
      </c>
    </row>
    <row r="2691" ht="14.25" customHeight="1">
      <c r="A2691" s="5"/>
      <c r="B2691" s="5"/>
      <c r="C2691" s="5" t="str">
        <f>IFERROR(__xludf.DUMMYFUNCTION("""COMPUTED_VALUE"""),"")</f>
        <v/>
      </c>
      <c r="D2691" s="5">
        <v>0.0</v>
      </c>
    </row>
    <row r="2692" ht="14.25" customHeight="1">
      <c r="A2692" s="5"/>
      <c r="B2692" s="5"/>
      <c r="C2692" s="5" t="str">
        <f>IFERROR(__xludf.DUMMYFUNCTION("""COMPUTED_VALUE"""),"")</f>
        <v/>
      </c>
      <c r="D2692" s="5">
        <v>0.0</v>
      </c>
    </row>
    <row r="2693" ht="14.25" customHeight="1">
      <c r="A2693" s="5"/>
      <c r="B2693" s="5"/>
      <c r="C2693" s="5" t="str">
        <f>IFERROR(__xludf.DUMMYFUNCTION("""COMPUTED_VALUE"""),"")</f>
        <v/>
      </c>
      <c r="D2693" s="5">
        <v>0.0</v>
      </c>
    </row>
    <row r="2694" ht="14.25" customHeight="1">
      <c r="A2694" s="5"/>
      <c r="B2694" s="5"/>
      <c r="C2694" s="5" t="str">
        <f>IFERROR(__xludf.DUMMYFUNCTION("""COMPUTED_VALUE"""),"")</f>
        <v/>
      </c>
      <c r="D2694" s="5">
        <v>0.0</v>
      </c>
    </row>
    <row r="2695" ht="14.25" customHeight="1">
      <c r="A2695" s="5"/>
      <c r="B2695" s="5"/>
      <c r="C2695" s="5" t="str">
        <f>IFERROR(__xludf.DUMMYFUNCTION("""COMPUTED_VALUE"""),"")</f>
        <v/>
      </c>
      <c r="D2695" s="5">
        <v>0.0</v>
      </c>
    </row>
    <row r="2696" ht="14.25" customHeight="1">
      <c r="A2696" s="5"/>
      <c r="B2696" s="5"/>
      <c r="C2696" s="5" t="str">
        <f>IFERROR(__xludf.DUMMYFUNCTION("""COMPUTED_VALUE"""),"")</f>
        <v/>
      </c>
      <c r="D2696" s="5">
        <v>0.0</v>
      </c>
    </row>
    <row r="2697" ht="14.25" customHeight="1">
      <c r="A2697" s="5"/>
      <c r="B2697" s="5"/>
      <c r="C2697" s="5" t="str">
        <f>IFERROR(__xludf.DUMMYFUNCTION("""COMPUTED_VALUE"""),"")</f>
        <v/>
      </c>
      <c r="D2697" s="5">
        <v>0.0</v>
      </c>
    </row>
    <row r="2698" ht="14.25" customHeight="1">
      <c r="A2698" s="5"/>
      <c r="B2698" s="5"/>
      <c r="C2698" s="5" t="str">
        <f>IFERROR(__xludf.DUMMYFUNCTION("""COMPUTED_VALUE"""),"")</f>
        <v/>
      </c>
      <c r="D2698" s="5">
        <v>0.0</v>
      </c>
    </row>
    <row r="2699" ht="14.25" customHeight="1">
      <c r="A2699" s="5"/>
      <c r="B2699" s="5"/>
      <c r="C2699" s="5" t="str">
        <f>IFERROR(__xludf.DUMMYFUNCTION("""COMPUTED_VALUE"""),"")</f>
        <v/>
      </c>
      <c r="D2699" s="5">
        <v>0.0</v>
      </c>
    </row>
    <row r="2700" ht="14.25" customHeight="1">
      <c r="A2700" s="5"/>
      <c r="B2700" s="5"/>
      <c r="C2700" s="5" t="str">
        <f>IFERROR(__xludf.DUMMYFUNCTION("""COMPUTED_VALUE"""),"")</f>
        <v/>
      </c>
      <c r="D2700" s="5">
        <v>0.0</v>
      </c>
    </row>
    <row r="2701" ht="14.25" customHeight="1">
      <c r="A2701" s="5"/>
      <c r="B2701" s="5"/>
      <c r="C2701" s="5" t="str">
        <f>IFERROR(__xludf.DUMMYFUNCTION("""COMPUTED_VALUE"""),"")</f>
        <v/>
      </c>
      <c r="D2701" s="5">
        <v>0.0</v>
      </c>
    </row>
    <row r="2702" ht="14.25" customHeight="1">
      <c r="A2702" s="5"/>
      <c r="B2702" s="5"/>
      <c r="C2702" s="5" t="str">
        <f>IFERROR(__xludf.DUMMYFUNCTION("""COMPUTED_VALUE"""),"")</f>
        <v/>
      </c>
      <c r="D2702" s="5">
        <v>0.0</v>
      </c>
    </row>
    <row r="2703" ht="14.25" customHeight="1">
      <c r="A2703" s="5"/>
      <c r="B2703" s="5"/>
      <c r="C2703" s="5" t="str">
        <f>IFERROR(__xludf.DUMMYFUNCTION("""COMPUTED_VALUE"""),"")</f>
        <v/>
      </c>
      <c r="D2703" s="5">
        <v>0.0</v>
      </c>
    </row>
    <row r="2704" ht="14.25" customHeight="1">
      <c r="A2704" s="5"/>
      <c r="B2704" s="5"/>
      <c r="C2704" s="5" t="str">
        <f>IFERROR(__xludf.DUMMYFUNCTION("""COMPUTED_VALUE"""),"")</f>
        <v/>
      </c>
      <c r="D2704" s="5">
        <v>0.0</v>
      </c>
    </row>
    <row r="2705" ht="14.25" customHeight="1">
      <c r="A2705" s="5"/>
      <c r="B2705" s="5"/>
      <c r="C2705" s="5" t="str">
        <f>IFERROR(__xludf.DUMMYFUNCTION("""COMPUTED_VALUE"""),"")</f>
        <v/>
      </c>
      <c r="D2705" s="5">
        <v>0.0</v>
      </c>
    </row>
    <row r="2706" ht="14.25" customHeight="1">
      <c r="A2706" s="5"/>
      <c r="B2706" s="5"/>
      <c r="C2706" s="5" t="str">
        <f>IFERROR(__xludf.DUMMYFUNCTION("""COMPUTED_VALUE"""),"")</f>
        <v/>
      </c>
      <c r="D2706" s="5">
        <v>0.0</v>
      </c>
    </row>
    <row r="2707" ht="14.25" customHeight="1">
      <c r="A2707" s="5"/>
      <c r="B2707" s="5"/>
      <c r="C2707" s="5" t="str">
        <f>IFERROR(__xludf.DUMMYFUNCTION("""COMPUTED_VALUE"""),"")</f>
        <v/>
      </c>
      <c r="D2707" s="5">
        <v>0.0</v>
      </c>
    </row>
    <row r="2708" ht="14.25" customHeight="1">
      <c r="A2708" s="5"/>
      <c r="B2708" s="5"/>
      <c r="C2708" s="5" t="str">
        <f>IFERROR(__xludf.DUMMYFUNCTION("""COMPUTED_VALUE"""),"")</f>
        <v/>
      </c>
      <c r="D2708" s="5">
        <v>0.0</v>
      </c>
    </row>
    <row r="2709" ht="14.25" customHeight="1">
      <c r="A2709" s="5"/>
      <c r="B2709" s="5"/>
      <c r="C2709" s="5" t="str">
        <f>IFERROR(__xludf.DUMMYFUNCTION("""COMPUTED_VALUE"""),"")</f>
        <v/>
      </c>
      <c r="D2709" s="5">
        <v>0.0</v>
      </c>
    </row>
    <row r="2710" ht="14.25" customHeight="1">
      <c r="A2710" s="5"/>
      <c r="B2710" s="5"/>
      <c r="C2710" s="5" t="str">
        <f>IFERROR(__xludf.DUMMYFUNCTION("""COMPUTED_VALUE"""),"")</f>
        <v/>
      </c>
      <c r="D2710" s="5">
        <v>0.0</v>
      </c>
    </row>
    <row r="2711" ht="14.25" customHeight="1">
      <c r="A2711" s="5"/>
      <c r="B2711" s="5"/>
      <c r="C2711" s="5" t="str">
        <f>IFERROR(__xludf.DUMMYFUNCTION("""COMPUTED_VALUE"""),"")</f>
        <v/>
      </c>
      <c r="D2711" s="5">
        <v>0.0</v>
      </c>
    </row>
    <row r="2712" ht="14.25" customHeight="1">
      <c r="A2712" s="5"/>
      <c r="B2712" s="5"/>
      <c r="C2712" s="5" t="str">
        <f>IFERROR(__xludf.DUMMYFUNCTION("""COMPUTED_VALUE"""),"")</f>
        <v/>
      </c>
      <c r="D2712" s="5">
        <v>0.0</v>
      </c>
    </row>
    <row r="2713" ht="14.25" customHeight="1">
      <c r="A2713" s="5"/>
      <c r="B2713" s="5"/>
      <c r="C2713" s="5" t="str">
        <f>IFERROR(__xludf.DUMMYFUNCTION("""COMPUTED_VALUE"""),"")</f>
        <v/>
      </c>
      <c r="D2713" s="5">
        <v>0.0</v>
      </c>
    </row>
    <row r="2714" ht="14.25" customHeight="1">
      <c r="A2714" s="5"/>
      <c r="B2714" s="5"/>
      <c r="C2714" s="5" t="str">
        <f>IFERROR(__xludf.DUMMYFUNCTION("""COMPUTED_VALUE"""),"")</f>
        <v/>
      </c>
      <c r="D2714" s="5">
        <v>0.0</v>
      </c>
    </row>
    <row r="2715" ht="14.25" customHeight="1">
      <c r="A2715" s="5"/>
      <c r="B2715" s="5"/>
      <c r="C2715" s="5" t="str">
        <f>IFERROR(__xludf.DUMMYFUNCTION("""COMPUTED_VALUE"""),"")</f>
        <v/>
      </c>
      <c r="D2715" s="5">
        <v>0.0</v>
      </c>
    </row>
    <row r="2716" ht="14.25" customHeight="1">
      <c r="A2716" s="5"/>
      <c r="B2716" s="5"/>
      <c r="C2716" s="5" t="str">
        <f>IFERROR(__xludf.DUMMYFUNCTION("""COMPUTED_VALUE"""),"")</f>
        <v/>
      </c>
      <c r="D2716" s="5">
        <v>0.0</v>
      </c>
    </row>
    <row r="2717" ht="14.25" customHeight="1">
      <c r="A2717" s="5"/>
      <c r="B2717" s="5"/>
      <c r="C2717" s="5" t="str">
        <f>IFERROR(__xludf.DUMMYFUNCTION("""COMPUTED_VALUE"""),"")</f>
        <v/>
      </c>
      <c r="D2717" s="5">
        <v>0.0</v>
      </c>
    </row>
    <row r="2718" ht="14.25" customHeight="1">
      <c r="A2718" s="5"/>
      <c r="B2718" s="5"/>
      <c r="C2718" s="5" t="str">
        <f>IFERROR(__xludf.DUMMYFUNCTION("""COMPUTED_VALUE"""),"")</f>
        <v/>
      </c>
      <c r="D2718" s="5">
        <v>0.0</v>
      </c>
    </row>
    <row r="2719" ht="14.25" customHeight="1">
      <c r="A2719" s="5"/>
      <c r="B2719" s="5"/>
      <c r="C2719" s="5" t="str">
        <f>IFERROR(__xludf.DUMMYFUNCTION("""COMPUTED_VALUE"""),"")</f>
        <v/>
      </c>
      <c r="D2719" s="5">
        <v>0.0</v>
      </c>
    </row>
    <row r="2720" ht="14.25" customHeight="1">
      <c r="A2720" s="5"/>
      <c r="B2720" s="5"/>
      <c r="C2720" s="5" t="str">
        <f>IFERROR(__xludf.DUMMYFUNCTION("""COMPUTED_VALUE"""),"")</f>
        <v/>
      </c>
      <c r="D2720" s="5">
        <v>0.0</v>
      </c>
    </row>
    <row r="2721" ht="14.25" customHeight="1">
      <c r="A2721" s="5"/>
      <c r="B2721" s="5"/>
      <c r="C2721" s="5" t="str">
        <f>IFERROR(__xludf.DUMMYFUNCTION("""COMPUTED_VALUE"""),"")</f>
        <v/>
      </c>
      <c r="D2721" s="5">
        <v>0.0</v>
      </c>
    </row>
    <row r="2722" ht="14.25" customHeight="1">
      <c r="A2722" s="5"/>
      <c r="B2722" s="5"/>
      <c r="C2722" s="5" t="str">
        <f>IFERROR(__xludf.DUMMYFUNCTION("""COMPUTED_VALUE"""),"")</f>
        <v/>
      </c>
      <c r="D2722" s="5">
        <v>0.0</v>
      </c>
    </row>
    <row r="2723" ht="14.25" customHeight="1">
      <c r="A2723" s="5"/>
      <c r="B2723" s="5"/>
      <c r="C2723" s="5" t="str">
        <f>IFERROR(__xludf.DUMMYFUNCTION("""COMPUTED_VALUE"""),"")</f>
        <v/>
      </c>
      <c r="D2723" s="5">
        <v>0.0</v>
      </c>
    </row>
    <row r="2724" ht="14.25" customHeight="1">
      <c r="A2724" s="5"/>
      <c r="B2724" s="5"/>
      <c r="C2724" s="5" t="str">
        <f>IFERROR(__xludf.DUMMYFUNCTION("""COMPUTED_VALUE"""),"")</f>
        <v/>
      </c>
      <c r="D2724" s="5">
        <v>0.0</v>
      </c>
    </row>
    <row r="2725" ht="14.25" customHeight="1">
      <c r="A2725" s="5"/>
      <c r="B2725" s="5"/>
      <c r="C2725" s="5" t="str">
        <f>IFERROR(__xludf.DUMMYFUNCTION("""COMPUTED_VALUE"""),"")</f>
        <v/>
      </c>
      <c r="D2725" s="5">
        <v>0.0</v>
      </c>
    </row>
    <row r="2726" ht="14.25" customHeight="1">
      <c r="A2726" s="5"/>
      <c r="B2726" s="5"/>
      <c r="C2726" s="5" t="str">
        <f>IFERROR(__xludf.DUMMYFUNCTION("""COMPUTED_VALUE"""),"")</f>
        <v/>
      </c>
      <c r="D2726" s="5">
        <v>0.0</v>
      </c>
    </row>
    <row r="2727" ht="14.25" customHeight="1">
      <c r="A2727" s="5"/>
      <c r="B2727" s="5"/>
      <c r="C2727" s="5" t="str">
        <f>IFERROR(__xludf.DUMMYFUNCTION("""COMPUTED_VALUE"""),"")</f>
        <v/>
      </c>
      <c r="D2727" s="5">
        <v>0.0</v>
      </c>
    </row>
    <row r="2728" ht="14.25" customHeight="1">
      <c r="A2728" s="5"/>
      <c r="B2728" s="5"/>
      <c r="C2728" s="5" t="str">
        <f>IFERROR(__xludf.DUMMYFUNCTION("""COMPUTED_VALUE"""),"")</f>
        <v/>
      </c>
      <c r="D2728" s="5">
        <v>0.0</v>
      </c>
    </row>
    <row r="2729" ht="14.25" customHeight="1">
      <c r="A2729" s="5"/>
      <c r="B2729" s="5"/>
      <c r="C2729" s="5" t="str">
        <f>IFERROR(__xludf.DUMMYFUNCTION("""COMPUTED_VALUE"""),"")</f>
        <v/>
      </c>
      <c r="D2729" s="5">
        <v>0.0</v>
      </c>
    </row>
    <row r="2730" ht="14.25" customHeight="1">
      <c r="A2730" s="5"/>
      <c r="B2730" s="5"/>
      <c r="C2730" s="5" t="str">
        <f>IFERROR(__xludf.DUMMYFUNCTION("""COMPUTED_VALUE"""),"")</f>
        <v/>
      </c>
      <c r="D2730" s="5">
        <v>0.0</v>
      </c>
    </row>
    <row r="2731" ht="14.25" customHeight="1">
      <c r="A2731" s="5"/>
      <c r="B2731" s="5"/>
      <c r="C2731" s="5" t="str">
        <f>IFERROR(__xludf.DUMMYFUNCTION("""COMPUTED_VALUE"""),"")</f>
        <v/>
      </c>
      <c r="D2731" s="5">
        <v>0.0</v>
      </c>
    </row>
    <row r="2732" ht="14.25" customHeight="1">
      <c r="A2732" s="5"/>
      <c r="B2732" s="5"/>
      <c r="C2732" s="5" t="str">
        <f>IFERROR(__xludf.DUMMYFUNCTION("""COMPUTED_VALUE"""),"")</f>
        <v/>
      </c>
      <c r="D2732" s="5">
        <v>0.0</v>
      </c>
    </row>
    <row r="2733" ht="14.25" customHeight="1">
      <c r="A2733" s="5"/>
      <c r="B2733" s="5"/>
      <c r="C2733" s="5" t="str">
        <f>IFERROR(__xludf.DUMMYFUNCTION("""COMPUTED_VALUE"""),"")</f>
        <v/>
      </c>
      <c r="D2733" s="5">
        <v>0.0</v>
      </c>
    </row>
    <row r="2734" ht="14.25" customHeight="1">
      <c r="A2734" s="5"/>
      <c r="B2734" s="5"/>
      <c r="C2734" s="5" t="str">
        <f>IFERROR(__xludf.DUMMYFUNCTION("""COMPUTED_VALUE"""),"")</f>
        <v/>
      </c>
      <c r="D2734" s="5">
        <v>0.0</v>
      </c>
    </row>
    <row r="2735" ht="14.25" customHeight="1">
      <c r="A2735" s="5"/>
      <c r="B2735" s="5"/>
      <c r="C2735" s="5" t="str">
        <f>IFERROR(__xludf.DUMMYFUNCTION("""COMPUTED_VALUE"""),"")</f>
        <v/>
      </c>
      <c r="D2735" s="5">
        <v>0.0</v>
      </c>
    </row>
    <row r="2736" ht="14.25" customHeight="1">
      <c r="A2736" s="5"/>
      <c r="B2736" s="5"/>
      <c r="C2736" s="5" t="str">
        <f>IFERROR(__xludf.DUMMYFUNCTION("""COMPUTED_VALUE"""),"")</f>
        <v/>
      </c>
      <c r="D2736" s="5">
        <v>0.0</v>
      </c>
    </row>
    <row r="2737" ht="14.25" customHeight="1">
      <c r="A2737" s="5"/>
      <c r="B2737" s="5"/>
      <c r="C2737" s="5" t="str">
        <f>IFERROR(__xludf.DUMMYFUNCTION("""COMPUTED_VALUE"""),"")</f>
        <v/>
      </c>
      <c r="D2737" s="5">
        <v>0.0</v>
      </c>
    </row>
    <row r="2738" ht="14.25" customHeight="1">
      <c r="A2738" s="5"/>
      <c r="B2738" s="5"/>
      <c r="C2738" s="5" t="str">
        <f>IFERROR(__xludf.DUMMYFUNCTION("""COMPUTED_VALUE"""),"")</f>
        <v/>
      </c>
      <c r="D2738" s="5">
        <v>0.0</v>
      </c>
    </row>
    <row r="2739" ht="14.25" customHeight="1">
      <c r="A2739" s="5"/>
      <c r="B2739" s="5"/>
      <c r="C2739" s="5" t="str">
        <f>IFERROR(__xludf.DUMMYFUNCTION("""COMPUTED_VALUE"""),"")</f>
        <v/>
      </c>
      <c r="D2739" s="5">
        <v>0.0</v>
      </c>
    </row>
    <row r="2740" ht="14.25" customHeight="1">
      <c r="A2740" s="5"/>
      <c r="B2740" s="5"/>
      <c r="C2740" s="5" t="str">
        <f>IFERROR(__xludf.DUMMYFUNCTION("""COMPUTED_VALUE"""),"")</f>
        <v/>
      </c>
      <c r="D2740" s="5">
        <v>0.0</v>
      </c>
    </row>
    <row r="2741" ht="14.25" customHeight="1">
      <c r="A2741" s="5"/>
      <c r="B2741" s="5"/>
      <c r="C2741" s="5" t="str">
        <f>IFERROR(__xludf.DUMMYFUNCTION("""COMPUTED_VALUE"""),"")</f>
        <v/>
      </c>
      <c r="D2741" s="5">
        <v>0.0</v>
      </c>
    </row>
    <row r="2742" ht="14.25" customHeight="1">
      <c r="A2742" s="5"/>
      <c r="B2742" s="5"/>
      <c r="C2742" s="5" t="str">
        <f>IFERROR(__xludf.DUMMYFUNCTION("""COMPUTED_VALUE"""),"")</f>
        <v/>
      </c>
      <c r="D2742" s="5">
        <v>0.0</v>
      </c>
    </row>
    <row r="2743" ht="14.25" customHeight="1">
      <c r="A2743" s="5"/>
      <c r="B2743" s="5"/>
      <c r="C2743" s="5" t="str">
        <f>IFERROR(__xludf.DUMMYFUNCTION("""COMPUTED_VALUE"""),"")</f>
        <v/>
      </c>
      <c r="D2743" s="5">
        <v>0.0</v>
      </c>
    </row>
    <row r="2744" ht="14.25" customHeight="1">
      <c r="A2744" s="5"/>
      <c r="B2744" s="5"/>
      <c r="C2744" s="5" t="str">
        <f>IFERROR(__xludf.DUMMYFUNCTION("""COMPUTED_VALUE"""),"")</f>
        <v/>
      </c>
      <c r="D2744" s="5">
        <v>0.0</v>
      </c>
    </row>
    <row r="2745" ht="14.25" customHeight="1">
      <c r="A2745" s="5"/>
      <c r="B2745" s="5"/>
      <c r="C2745" s="5" t="str">
        <f>IFERROR(__xludf.DUMMYFUNCTION("""COMPUTED_VALUE"""),"")</f>
        <v/>
      </c>
      <c r="D2745" s="5">
        <v>0.0</v>
      </c>
    </row>
    <row r="2746" ht="14.25" customHeight="1">
      <c r="A2746" s="5"/>
      <c r="B2746" s="5"/>
      <c r="C2746" s="5" t="str">
        <f>IFERROR(__xludf.DUMMYFUNCTION("""COMPUTED_VALUE"""),"")</f>
        <v/>
      </c>
      <c r="D2746" s="5">
        <v>0.0</v>
      </c>
    </row>
    <row r="2747" ht="14.25" customHeight="1">
      <c r="A2747" s="5"/>
      <c r="B2747" s="5"/>
      <c r="C2747" s="5" t="str">
        <f>IFERROR(__xludf.DUMMYFUNCTION("""COMPUTED_VALUE"""),"")</f>
        <v/>
      </c>
      <c r="D2747" s="5">
        <v>0.0</v>
      </c>
    </row>
    <row r="2748" ht="14.25" customHeight="1">
      <c r="A2748" s="5"/>
      <c r="B2748" s="5"/>
      <c r="C2748" s="5" t="str">
        <f>IFERROR(__xludf.DUMMYFUNCTION("""COMPUTED_VALUE"""),"")</f>
        <v/>
      </c>
      <c r="D2748" s="5">
        <v>0.0</v>
      </c>
    </row>
    <row r="2749" ht="14.25" customHeight="1">
      <c r="A2749" s="5"/>
      <c r="B2749" s="5"/>
      <c r="C2749" s="5" t="str">
        <f>IFERROR(__xludf.DUMMYFUNCTION("""COMPUTED_VALUE"""),"")</f>
        <v/>
      </c>
      <c r="D2749" s="5">
        <v>0.0</v>
      </c>
    </row>
    <row r="2750" ht="14.25" customHeight="1">
      <c r="A2750" s="5"/>
      <c r="B2750" s="5"/>
      <c r="C2750" s="5" t="str">
        <f>IFERROR(__xludf.DUMMYFUNCTION("""COMPUTED_VALUE"""),"")</f>
        <v/>
      </c>
      <c r="D2750" s="5">
        <v>0.0</v>
      </c>
    </row>
    <row r="2751" ht="14.25" customHeight="1">
      <c r="A2751" s="5"/>
      <c r="B2751" s="5"/>
      <c r="C2751" s="5" t="str">
        <f>IFERROR(__xludf.DUMMYFUNCTION("""COMPUTED_VALUE"""),"")</f>
        <v/>
      </c>
      <c r="D2751" s="5">
        <v>0.0</v>
      </c>
    </row>
    <row r="2752" ht="14.25" customHeight="1">
      <c r="A2752" s="5"/>
      <c r="B2752" s="5"/>
      <c r="C2752" s="5" t="str">
        <f>IFERROR(__xludf.DUMMYFUNCTION("""COMPUTED_VALUE"""),"")</f>
        <v/>
      </c>
      <c r="D2752" s="5">
        <v>0.0</v>
      </c>
    </row>
    <row r="2753" ht="14.25" customHeight="1">
      <c r="A2753" s="5"/>
      <c r="B2753" s="5"/>
      <c r="C2753" s="5" t="str">
        <f>IFERROR(__xludf.DUMMYFUNCTION("""COMPUTED_VALUE"""),"")</f>
        <v/>
      </c>
      <c r="D2753" s="5">
        <v>0.0</v>
      </c>
    </row>
    <row r="2754" ht="14.25" customHeight="1">
      <c r="A2754" s="5"/>
      <c r="B2754" s="5"/>
      <c r="C2754" s="5" t="str">
        <f>IFERROR(__xludf.DUMMYFUNCTION("""COMPUTED_VALUE"""),"")</f>
        <v/>
      </c>
      <c r="D2754" s="5">
        <v>0.0</v>
      </c>
    </row>
    <row r="2755" ht="14.25" customHeight="1">
      <c r="A2755" s="5"/>
      <c r="B2755" s="5"/>
      <c r="C2755" s="5" t="str">
        <f>IFERROR(__xludf.DUMMYFUNCTION("""COMPUTED_VALUE"""),"")</f>
        <v/>
      </c>
      <c r="D2755" s="5">
        <v>0.0</v>
      </c>
    </row>
    <row r="2756" ht="14.25" customHeight="1">
      <c r="A2756" s="5"/>
      <c r="B2756" s="5"/>
      <c r="C2756" s="5" t="str">
        <f>IFERROR(__xludf.DUMMYFUNCTION("""COMPUTED_VALUE"""),"")</f>
        <v/>
      </c>
      <c r="D2756" s="5">
        <v>0.0</v>
      </c>
    </row>
    <row r="2757" ht="14.25" customHeight="1">
      <c r="A2757" s="5"/>
      <c r="B2757" s="5"/>
      <c r="C2757" s="5" t="str">
        <f>IFERROR(__xludf.DUMMYFUNCTION("""COMPUTED_VALUE"""),"")</f>
        <v/>
      </c>
      <c r="D2757" s="5">
        <v>0.0</v>
      </c>
    </row>
    <row r="2758" ht="14.25" customHeight="1">
      <c r="A2758" s="5"/>
      <c r="B2758" s="5"/>
      <c r="C2758" s="5" t="str">
        <f>IFERROR(__xludf.DUMMYFUNCTION("""COMPUTED_VALUE"""),"")</f>
        <v/>
      </c>
      <c r="D2758" s="5">
        <v>0.0</v>
      </c>
    </row>
    <row r="2759" ht="14.25" customHeight="1">
      <c r="A2759" s="5"/>
      <c r="B2759" s="5"/>
      <c r="C2759" s="5" t="str">
        <f>IFERROR(__xludf.DUMMYFUNCTION("""COMPUTED_VALUE"""),"")</f>
        <v/>
      </c>
      <c r="D2759" s="5">
        <v>0.0</v>
      </c>
    </row>
    <row r="2760" ht="14.25" customHeight="1">
      <c r="A2760" s="5"/>
      <c r="B2760" s="5"/>
      <c r="C2760" s="5" t="str">
        <f>IFERROR(__xludf.DUMMYFUNCTION("""COMPUTED_VALUE"""),"")</f>
        <v/>
      </c>
      <c r="D2760" s="5">
        <v>0.0</v>
      </c>
    </row>
    <row r="2761" ht="14.25" customHeight="1">
      <c r="A2761" s="5"/>
      <c r="B2761" s="5"/>
      <c r="C2761" s="5" t="str">
        <f>IFERROR(__xludf.DUMMYFUNCTION("""COMPUTED_VALUE"""),"")</f>
        <v/>
      </c>
      <c r="D2761" s="5">
        <v>0.0</v>
      </c>
    </row>
    <row r="2762" ht="14.25" customHeight="1">
      <c r="A2762" s="5"/>
      <c r="B2762" s="5"/>
      <c r="C2762" s="5" t="str">
        <f>IFERROR(__xludf.DUMMYFUNCTION("""COMPUTED_VALUE"""),"")</f>
        <v/>
      </c>
      <c r="D2762" s="5">
        <v>0.0</v>
      </c>
    </row>
    <row r="2763" ht="14.25" customHeight="1">
      <c r="A2763" s="5"/>
      <c r="B2763" s="5"/>
      <c r="C2763" s="5" t="str">
        <f>IFERROR(__xludf.DUMMYFUNCTION("""COMPUTED_VALUE"""),"")</f>
        <v/>
      </c>
      <c r="D2763" s="5">
        <v>0.0</v>
      </c>
    </row>
    <row r="2764" ht="14.25" customHeight="1">
      <c r="A2764" s="5"/>
      <c r="B2764" s="5"/>
      <c r="C2764" s="5" t="str">
        <f>IFERROR(__xludf.DUMMYFUNCTION("""COMPUTED_VALUE"""),"")</f>
        <v/>
      </c>
      <c r="D2764" s="5">
        <v>0.0</v>
      </c>
    </row>
    <row r="2765" ht="14.25" customHeight="1">
      <c r="A2765" s="5"/>
      <c r="B2765" s="5"/>
      <c r="C2765" s="5" t="str">
        <f>IFERROR(__xludf.DUMMYFUNCTION("""COMPUTED_VALUE"""),"")</f>
        <v/>
      </c>
      <c r="D2765" s="5">
        <v>0.0</v>
      </c>
    </row>
    <row r="2766" ht="14.25" customHeight="1">
      <c r="A2766" s="5"/>
      <c r="B2766" s="5"/>
      <c r="C2766" s="5" t="str">
        <f>IFERROR(__xludf.DUMMYFUNCTION("""COMPUTED_VALUE"""),"")</f>
        <v/>
      </c>
      <c r="D2766" s="5">
        <v>0.0</v>
      </c>
    </row>
    <row r="2767" ht="14.25" customHeight="1">
      <c r="A2767" s="5"/>
      <c r="B2767" s="5"/>
      <c r="C2767" s="5" t="str">
        <f>IFERROR(__xludf.DUMMYFUNCTION("""COMPUTED_VALUE"""),"")</f>
        <v/>
      </c>
      <c r="D2767" s="5">
        <v>0.0</v>
      </c>
    </row>
    <row r="2768" ht="14.25" customHeight="1">
      <c r="A2768" s="5"/>
      <c r="B2768" s="5"/>
      <c r="C2768" s="5" t="str">
        <f>IFERROR(__xludf.DUMMYFUNCTION("""COMPUTED_VALUE"""),"")</f>
        <v/>
      </c>
      <c r="D2768" s="5">
        <v>0.0</v>
      </c>
    </row>
    <row r="2769" ht="14.25" customHeight="1">
      <c r="A2769" s="5"/>
      <c r="B2769" s="5"/>
      <c r="C2769" s="5" t="str">
        <f>IFERROR(__xludf.DUMMYFUNCTION("""COMPUTED_VALUE"""),"")</f>
        <v/>
      </c>
      <c r="D2769" s="5">
        <v>0.0</v>
      </c>
    </row>
    <row r="2770" ht="14.25" customHeight="1">
      <c r="A2770" s="5"/>
      <c r="B2770" s="5"/>
      <c r="C2770" s="5" t="str">
        <f>IFERROR(__xludf.DUMMYFUNCTION("""COMPUTED_VALUE"""),"")</f>
        <v/>
      </c>
      <c r="D2770" s="5">
        <v>0.0</v>
      </c>
    </row>
    <row r="2771" ht="14.25" customHeight="1">
      <c r="A2771" s="5"/>
      <c r="B2771" s="5"/>
      <c r="C2771" s="5" t="str">
        <f>IFERROR(__xludf.DUMMYFUNCTION("""COMPUTED_VALUE"""),"")</f>
        <v/>
      </c>
      <c r="D2771" s="5">
        <v>0.0</v>
      </c>
    </row>
    <row r="2772" ht="14.25" customHeight="1">
      <c r="A2772" s="5"/>
      <c r="B2772" s="5"/>
      <c r="C2772" s="5" t="str">
        <f>IFERROR(__xludf.DUMMYFUNCTION("""COMPUTED_VALUE"""),"")</f>
        <v/>
      </c>
      <c r="D2772" s="5">
        <v>0.0</v>
      </c>
    </row>
    <row r="2773" ht="14.25" customHeight="1">
      <c r="A2773" s="5"/>
      <c r="B2773" s="5"/>
      <c r="C2773" s="5" t="str">
        <f>IFERROR(__xludf.DUMMYFUNCTION("""COMPUTED_VALUE"""),"")</f>
        <v/>
      </c>
      <c r="D2773" s="5">
        <v>0.0</v>
      </c>
    </row>
    <row r="2774" ht="14.25" customHeight="1">
      <c r="A2774" s="5"/>
      <c r="B2774" s="5"/>
      <c r="C2774" s="5" t="str">
        <f>IFERROR(__xludf.DUMMYFUNCTION("""COMPUTED_VALUE"""),"")</f>
        <v/>
      </c>
      <c r="D2774" s="5">
        <v>0.0</v>
      </c>
    </row>
    <row r="2775" ht="14.25" customHeight="1">
      <c r="A2775" s="5"/>
      <c r="B2775" s="5"/>
      <c r="C2775" s="5" t="str">
        <f>IFERROR(__xludf.DUMMYFUNCTION("""COMPUTED_VALUE"""),"")</f>
        <v/>
      </c>
      <c r="D2775" s="5">
        <v>0.0</v>
      </c>
    </row>
    <row r="2776" ht="14.25" customHeight="1">
      <c r="A2776" s="5"/>
      <c r="B2776" s="5"/>
      <c r="C2776" s="5" t="str">
        <f>IFERROR(__xludf.DUMMYFUNCTION("""COMPUTED_VALUE"""),"")</f>
        <v/>
      </c>
      <c r="D2776" s="5">
        <v>0.0</v>
      </c>
    </row>
    <row r="2777" ht="14.25" customHeight="1">
      <c r="A2777" s="5"/>
      <c r="B2777" s="5"/>
      <c r="C2777" s="5" t="str">
        <f>IFERROR(__xludf.DUMMYFUNCTION("""COMPUTED_VALUE"""),"")</f>
        <v/>
      </c>
      <c r="D2777" s="5">
        <v>0.0</v>
      </c>
    </row>
    <row r="2778" ht="14.25" customHeight="1">
      <c r="A2778" s="5"/>
      <c r="B2778" s="5"/>
      <c r="C2778" s="5" t="str">
        <f>IFERROR(__xludf.DUMMYFUNCTION("""COMPUTED_VALUE"""),"")</f>
        <v/>
      </c>
      <c r="D2778" s="5">
        <v>0.0</v>
      </c>
    </row>
    <row r="2779" ht="14.25" customHeight="1">
      <c r="A2779" s="5"/>
      <c r="B2779" s="5"/>
      <c r="C2779" s="5" t="str">
        <f>IFERROR(__xludf.DUMMYFUNCTION("""COMPUTED_VALUE"""),"")</f>
        <v/>
      </c>
      <c r="D2779" s="5">
        <v>0.0</v>
      </c>
    </row>
    <row r="2780" ht="14.25" customHeight="1">
      <c r="A2780" s="5"/>
      <c r="B2780" s="5"/>
      <c r="C2780" s="5" t="str">
        <f>IFERROR(__xludf.DUMMYFUNCTION("""COMPUTED_VALUE"""),"")</f>
        <v/>
      </c>
      <c r="D2780" s="5">
        <v>0.0</v>
      </c>
    </row>
    <row r="2781" ht="14.25" customHeight="1">
      <c r="A2781" s="5"/>
      <c r="B2781" s="5"/>
      <c r="C2781" s="5" t="str">
        <f>IFERROR(__xludf.DUMMYFUNCTION("""COMPUTED_VALUE"""),"")</f>
        <v/>
      </c>
      <c r="D2781" s="5">
        <v>0.0</v>
      </c>
    </row>
    <row r="2782" ht="14.25" customHeight="1">
      <c r="A2782" s="5"/>
      <c r="B2782" s="5"/>
      <c r="C2782" s="5" t="str">
        <f>IFERROR(__xludf.DUMMYFUNCTION("""COMPUTED_VALUE"""),"")</f>
        <v/>
      </c>
      <c r="D2782" s="5">
        <v>0.0</v>
      </c>
    </row>
    <row r="2783" ht="14.25" customHeight="1">
      <c r="A2783" s="5"/>
      <c r="B2783" s="5"/>
      <c r="C2783" s="5" t="str">
        <f>IFERROR(__xludf.DUMMYFUNCTION("""COMPUTED_VALUE"""),"")</f>
        <v/>
      </c>
      <c r="D2783" s="5">
        <v>0.0</v>
      </c>
    </row>
    <row r="2784" ht="14.25" customHeight="1">
      <c r="A2784" s="5"/>
      <c r="B2784" s="5"/>
      <c r="C2784" s="5" t="str">
        <f>IFERROR(__xludf.DUMMYFUNCTION("""COMPUTED_VALUE"""),"")</f>
        <v/>
      </c>
      <c r="D2784" s="5">
        <v>0.0</v>
      </c>
    </row>
    <row r="2785" ht="14.25" customHeight="1">
      <c r="A2785" s="5"/>
      <c r="B2785" s="5"/>
      <c r="C2785" s="5" t="str">
        <f>IFERROR(__xludf.DUMMYFUNCTION("""COMPUTED_VALUE"""),"")</f>
        <v/>
      </c>
      <c r="D2785" s="5">
        <v>0.0</v>
      </c>
    </row>
    <row r="2786" ht="14.25" customHeight="1">
      <c r="A2786" s="5"/>
      <c r="B2786" s="5"/>
      <c r="C2786" s="5" t="str">
        <f>IFERROR(__xludf.DUMMYFUNCTION("""COMPUTED_VALUE"""),"")</f>
        <v/>
      </c>
      <c r="D2786" s="5">
        <v>0.0</v>
      </c>
    </row>
    <row r="2787" ht="14.25" customHeight="1">
      <c r="A2787" s="5"/>
      <c r="B2787" s="5"/>
      <c r="C2787" s="5" t="str">
        <f>IFERROR(__xludf.DUMMYFUNCTION("""COMPUTED_VALUE"""),"")</f>
        <v/>
      </c>
      <c r="D2787" s="5">
        <v>0.0</v>
      </c>
    </row>
    <row r="2788" ht="14.25" customHeight="1">
      <c r="A2788" s="5"/>
      <c r="B2788" s="5"/>
      <c r="C2788" s="5" t="str">
        <f>IFERROR(__xludf.DUMMYFUNCTION("""COMPUTED_VALUE"""),"")</f>
        <v/>
      </c>
      <c r="D2788" s="5">
        <v>0.0</v>
      </c>
    </row>
    <row r="2789" ht="14.25" customHeight="1">
      <c r="A2789" s="5"/>
      <c r="B2789" s="5"/>
      <c r="C2789" s="5" t="str">
        <f>IFERROR(__xludf.DUMMYFUNCTION("""COMPUTED_VALUE"""),"")</f>
        <v/>
      </c>
      <c r="D2789" s="5">
        <v>0.0</v>
      </c>
    </row>
    <row r="2790" ht="14.25" customHeight="1">
      <c r="A2790" s="5"/>
      <c r="B2790" s="5"/>
      <c r="C2790" s="5" t="str">
        <f>IFERROR(__xludf.DUMMYFUNCTION("""COMPUTED_VALUE"""),"")</f>
        <v/>
      </c>
      <c r="D2790" s="5">
        <v>0.0</v>
      </c>
    </row>
    <row r="2791" ht="14.25" customHeight="1">
      <c r="A2791" s="5"/>
      <c r="B2791" s="5"/>
      <c r="C2791" s="5" t="str">
        <f>IFERROR(__xludf.DUMMYFUNCTION("""COMPUTED_VALUE"""),"")</f>
        <v/>
      </c>
      <c r="D2791" s="5">
        <v>0.0</v>
      </c>
    </row>
    <row r="2792" ht="14.25" customHeight="1">
      <c r="A2792" s="5"/>
      <c r="B2792" s="5"/>
      <c r="C2792" s="5" t="str">
        <f>IFERROR(__xludf.DUMMYFUNCTION("""COMPUTED_VALUE"""),"")</f>
        <v/>
      </c>
      <c r="D2792" s="5">
        <v>0.0</v>
      </c>
    </row>
    <row r="2793" ht="14.25" customHeight="1">
      <c r="A2793" s="5"/>
      <c r="B2793" s="5"/>
      <c r="C2793" s="5" t="str">
        <f>IFERROR(__xludf.DUMMYFUNCTION("""COMPUTED_VALUE"""),"")</f>
        <v/>
      </c>
      <c r="D2793" s="5">
        <v>0.0</v>
      </c>
    </row>
    <row r="2794" ht="14.25" customHeight="1">
      <c r="A2794" s="5"/>
      <c r="B2794" s="5"/>
      <c r="C2794" s="5" t="str">
        <f>IFERROR(__xludf.DUMMYFUNCTION("""COMPUTED_VALUE"""),"")</f>
        <v/>
      </c>
      <c r="D2794" s="5">
        <v>0.0</v>
      </c>
    </row>
    <row r="2795" ht="14.25" customHeight="1">
      <c r="A2795" s="5"/>
      <c r="B2795" s="5"/>
      <c r="C2795" s="5" t="str">
        <f>IFERROR(__xludf.DUMMYFUNCTION("""COMPUTED_VALUE"""),"")</f>
        <v/>
      </c>
      <c r="D2795" s="5">
        <v>0.0</v>
      </c>
    </row>
    <row r="2796" ht="14.25" customHeight="1">
      <c r="A2796" s="5"/>
      <c r="B2796" s="5"/>
      <c r="C2796" s="5" t="str">
        <f>IFERROR(__xludf.DUMMYFUNCTION("""COMPUTED_VALUE"""),"")</f>
        <v/>
      </c>
      <c r="D2796" s="5">
        <v>0.0</v>
      </c>
    </row>
    <row r="2797" ht="14.25" customHeight="1">
      <c r="A2797" s="5"/>
      <c r="B2797" s="5"/>
      <c r="C2797" s="5" t="str">
        <f>IFERROR(__xludf.DUMMYFUNCTION("""COMPUTED_VALUE"""),"")</f>
        <v/>
      </c>
      <c r="D2797" s="5">
        <v>0.0</v>
      </c>
    </row>
    <row r="2798" ht="14.25" customHeight="1">
      <c r="A2798" s="5"/>
      <c r="B2798" s="5"/>
      <c r="C2798" s="5" t="str">
        <f>IFERROR(__xludf.DUMMYFUNCTION("""COMPUTED_VALUE"""),"")</f>
        <v/>
      </c>
      <c r="D2798" s="5">
        <v>0.0</v>
      </c>
    </row>
    <row r="2799" ht="14.25" customHeight="1">
      <c r="A2799" s="5"/>
      <c r="B2799" s="5"/>
      <c r="C2799" s="5" t="str">
        <f>IFERROR(__xludf.DUMMYFUNCTION("""COMPUTED_VALUE"""),"")</f>
        <v/>
      </c>
      <c r="D2799" s="5">
        <v>0.0</v>
      </c>
    </row>
    <row r="2800" ht="14.25" customHeight="1">
      <c r="A2800" s="5"/>
      <c r="B2800" s="5"/>
      <c r="C2800" s="5" t="str">
        <f>IFERROR(__xludf.DUMMYFUNCTION("""COMPUTED_VALUE"""),"")</f>
        <v/>
      </c>
      <c r="D2800" s="5">
        <v>0.0</v>
      </c>
    </row>
    <row r="2801" ht="14.25" customHeight="1">
      <c r="A2801" s="5"/>
      <c r="B2801" s="5"/>
      <c r="C2801" s="5" t="str">
        <f>IFERROR(__xludf.DUMMYFUNCTION("""COMPUTED_VALUE"""),"")</f>
        <v/>
      </c>
      <c r="D2801" s="5">
        <v>0.0</v>
      </c>
    </row>
    <row r="2802" ht="14.25" customHeight="1">
      <c r="A2802" s="5"/>
      <c r="B2802" s="5"/>
      <c r="C2802" s="5" t="str">
        <f>IFERROR(__xludf.DUMMYFUNCTION("""COMPUTED_VALUE"""),"")</f>
        <v/>
      </c>
      <c r="D2802" s="5">
        <v>0.0</v>
      </c>
    </row>
    <row r="2803" ht="14.25" customHeight="1">
      <c r="A2803" s="5"/>
      <c r="B2803" s="5"/>
      <c r="C2803" s="5" t="str">
        <f>IFERROR(__xludf.DUMMYFUNCTION("""COMPUTED_VALUE"""),"")</f>
        <v/>
      </c>
      <c r="D2803" s="5">
        <v>0.0</v>
      </c>
    </row>
    <row r="2804" ht="14.25" customHeight="1">
      <c r="A2804" s="5"/>
      <c r="B2804" s="5"/>
      <c r="C2804" s="5" t="str">
        <f>IFERROR(__xludf.DUMMYFUNCTION("""COMPUTED_VALUE"""),"")</f>
        <v/>
      </c>
      <c r="D2804" s="5">
        <v>0.0</v>
      </c>
    </row>
    <row r="2805" ht="14.25" customHeight="1">
      <c r="A2805" s="5"/>
      <c r="B2805" s="5"/>
      <c r="C2805" s="5" t="str">
        <f>IFERROR(__xludf.DUMMYFUNCTION("""COMPUTED_VALUE"""),"")</f>
        <v/>
      </c>
      <c r="D2805" s="5">
        <v>0.0</v>
      </c>
    </row>
    <row r="2806" ht="14.25" customHeight="1">
      <c r="A2806" s="5"/>
      <c r="B2806" s="5"/>
      <c r="C2806" s="5" t="str">
        <f>IFERROR(__xludf.DUMMYFUNCTION("""COMPUTED_VALUE"""),"")</f>
        <v/>
      </c>
      <c r="D2806" s="5">
        <v>0.0</v>
      </c>
    </row>
    <row r="2807" ht="14.25" customHeight="1">
      <c r="A2807" s="5"/>
      <c r="B2807" s="5"/>
      <c r="C2807" s="5" t="str">
        <f>IFERROR(__xludf.DUMMYFUNCTION("""COMPUTED_VALUE"""),"")</f>
        <v/>
      </c>
      <c r="D2807" s="5">
        <v>0.0</v>
      </c>
    </row>
    <row r="2808" ht="14.25" customHeight="1">
      <c r="A2808" s="5"/>
      <c r="B2808" s="5"/>
      <c r="C2808" s="5" t="str">
        <f>IFERROR(__xludf.DUMMYFUNCTION("""COMPUTED_VALUE"""),"")</f>
        <v/>
      </c>
      <c r="D2808" s="5">
        <v>0.0</v>
      </c>
    </row>
    <row r="2809" ht="14.25" customHeight="1">
      <c r="A2809" s="5"/>
      <c r="B2809" s="5"/>
      <c r="C2809" s="5" t="str">
        <f>IFERROR(__xludf.DUMMYFUNCTION("""COMPUTED_VALUE"""),"")</f>
        <v/>
      </c>
      <c r="D2809" s="5">
        <v>0.0</v>
      </c>
    </row>
    <row r="2810" ht="14.25" customHeight="1">
      <c r="A2810" s="5"/>
      <c r="B2810" s="5"/>
      <c r="C2810" s="5" t="str">
        <f>IFERROR(__xludf.DUMMYFUNCTION("""COMPUTED_VALUE"""),"")</f>
        <v/>
      </c>
      <c r="D2810" s="5">
        <v>0.0</v>
      </c>
    </row>
    <row r="2811" ht="14.25" customHeight="1">
      <c r="A2811" s="5"/>
      <c r="B2811" s="5"/>
      <c r="C2811" s="5" t="str">
        <f>IFERROR(__xludf.DUMMYFUNCTION("""COMPUTED_VALUE"""),"")</f>
        <v/>
      </c>
      <c r="D2811" s="5">
        <v>0.0</v>
      </c>
    </row>
    <row r="2812" ht="14.25" customHeight="1">
      <c r="A2812" s="5"/>
      <c r="B2812" s="5"/>
      <c r="C2812" s="5" t="str">
        <f>IFERROR(__xludf.DUMMYFUNCTION("""COMPUTED_VALUE"""),"")</f>
        <v/>
      </c>
      <c r="D2812" s="5">
        <v>0.0</v>
      </c>
    </row>
    <row r="2813" ht="14.25" customHeight="1">
      <c r="A2813" s="5"/>
      <c r="B2813" s="5"/>
      <c r="C2813" s="5" t="str">
        <f>IFERROR(__xludf.DUMMYFUNCTION("""COMPUTED_VALUE"""),"")</f>
        <v/>
      </c>
      <c r="D2813" s="5">
        <v>0.0</v>
      </c>
    </row>
    <row r="2814" ht="14.25" customHeight="1">
      <c r="A2814" s="5"/>
      <c r="B2814" s="5"/>
      <c r="C2814" s="5" t="str">
        <f>IFERROR(__xludf.DUMMYFUNCTION("""COMPUTED_VALUE"""),"")</f>
        <v/>
      </c>
      <c r="D2814" s="5">
        <v>0.0</v>
      </c>
    </row>
    <row r="2815" ht="14.25" customHeight="1">
      <c r="A2815" s="5"/>
      <c r="B2815" s="5"/>
      <c r="C2815" s="5" t="str">
        <f>IFERROR(__xludf.DUMMYFUNCTION("""COMPUTED_VALUE"""),"")</f>
        <v/>
      </c>
      <c r="D2815" s="5">
        <v>0.0</v>
      </c>
    </row>
    <row r="2816" ht="14.25" customHeight="1">
      <c r="A2816" s="5"/>
      <c r="B2816" s="5"/>
      <c r="C2816" s="5" t="str">
        <f>IFERROR(__xludf.DUMMYFUNCTION("""COMPUTED_VALUE"""),"")</f>
        <v/>
      </c>
      <c r="D2816" s="5">
        <v>0.0</v>
      </c>
    </row>
    <row r="2817" ht="14.25" customHeight="1">
      <c r="A2817" s="5"/>
      <c r="B2817" s="5"/>
      <c r="C2817" s="5" t="str">
        <f>IFERROR(__xludf.DUMMYFUNCTION("""COMPUTED_VALUE"""),"")</f>
        <v/>
      </c>
      <c r="D2817" s="5">
        <v>0.0</v>
      </c>
    </row>
    <row r="2818" ht="14.25" customHeight="1">
      <c r="A2818" s="5"/>
      <c r="B2818" s="5"/>
      <c r="C2818" s="5" t="str">
        <f>IFERROR(__xludf.DUMMYFUNCTION("""COMPUTED_VALUE"""),"")</f>
        <v/>
      </c>
      <c r="D2818" s="5">
        <v>0.0</v>
      </c>
    </row>
    <row r="2819" ht="14.25" customHeight="1">
      <c r="A2819" s="5"/>
      <c r="B2819" s="5"/>
      <c r="C2819" s="5" t="str">
        <f>IFERROR(__xludf.DUMMYFUNCTION("""COMPUTED_VALUE"""),"")</f>
        <v/>
      </c>
      <c r="D2819" s="5">
        <v>0.0</v>
      </c>
    </row>
    <row r="2820" ht="14.25" customHeight="1">
      <c r="A2820" s="5"/>
      <c r="B2820" s="5"/>
      <c r="C2820" s="5" t="str">
        <f>IFERROR(__xludf.DUMMYFUNCTION("""COMPUTED_VALUE"""),"")</f>
        <v/>
      </c>
      <c r="D2820" s="5">
        <v>0.0</v>
      </c>
    </row>
    <row r="2821" ht="14.25" customHeight="1">
      <c r="A2821" s="5"/>
      <c r="B2821" s="5"/>
      <c r="C2821" s="5" t="str">
        <f>IFERROR(__xludf.DUMMYFUNCTION("""COMPUTED_VALUE"""),"")</f>
        <v/>
      </c>
      <c r="D2821" s="5">
        <v>0.0</v>
      </c>
    </row>
    <row r="2822" ht="14.25" customHeight="1">
      <c r="A2822" s="5"/>
      <c r="B2822" s="5"/>
      <c r="C2822" s="5" t="str">
        <f>IFERROR(__xludf.DUMMYFUNCTION("""COMPUTED_VALUE"""),"")</f>
        <v/>
      </c>
      <c r="D2822" s="5">
        <v>0.0</v>
      </c>
    </row>
    <row r="2823" ht="14.25" customHeight="1">
      <c r="A2823" s="5"/>
      <c r="B2823" s="5"/>
      <c r="C2823" s="5" t="str">
        <f>IFERROR(__xludf.DUMMYFUNCTION("""COMPUTED_VALUE"""),"")</f>
        <v/>
      </c>
      <c r="D2823" s="5">
        <v>0.0</v>
      </c>
    </row>
    <row r="2824" ht="14.25" customHeight="1">
      <c r="A2824" s="5"/>
      <c r="B2824" s="5"/>
      <c r="C2824" s="5" t="str">
        <f>IFERROR(__xludf.DUMMYFUNCTION("""COMPUTED_VALUE"""),"")</f>
        <v/>
      </c>
      <c r="D2824" s="5">
        <v>0.0</v>
      </c>
    </row>
    <row r="2825" ht="14.25" customHeight="1">
      <c r="A2825" s="5"/>
      <c r="B2825" s="5"/>
      <c r="C2825" s="5" t="str">
        <f>IFERROR(__xludf.DUMMYFUNCTION("""COMPUTED_VALUE"""),"")</f>
        <v/>
      </c>
      <c r="D2825" s="5">
        <v>0.0</v>
      </c>
    </row>
    <row r="2826" ht="14.25" customHeight="1">
      <c r="A2826" s="5"/>
      <c r="B2826" s="5"/>
      <c r="C2826" s="5" t="str">
        <f>IFERROR(__xludf.DUMMYFUNCTION("""COMPUTED_VALUE"""),"")</f>
        <v/>
      </c>
      <c r="D2826" s="5">
        <v>0.0</v>
      </c>
    </row>
    <row r="2827" ht="14.25" customHeight="1">
      <c r="A2827" s="5"/>
      <c r="B2827" s="5"/>
      <c r="C2827" s="5" t="str">
        <f>IFERROR(__xludf.DUMMYFUNCTION("""COMPUTED_VALUE"""),"")</f>
        <v/>
      </c>
      <c r="D2827" s="5">
        <v>0.0</v>
      </c>
    </row>
    <row r="2828" ht="14.25" customHeight="1">
      <c r="A2828" s="5"/>
      <c r="B2828" s="5"/>
      <c r="C2828" s="5" t="str">
        <f>IFERROR(__xludf.DUMMYFUNCTION("""COMPUTED_VALUE"""),"")</f>
        <v/>
      </c>
      <c r="D2828" s="5">
        <v>0.0</v>
      </c>
    </row>
    <row r="2829" ht="14.25" customHeight="1">
      <c r="A2829" s="5"/>
      <c r="B2829" s="5"/>
      <c r="C2829" s="5" t="str">
        <f>IFERROR(__xludf.DUMMYFUNCTION("""COMPUTED_VALUE"""),"")</f>
        <v/>
      </c>
      <c r="D2829" s="5">
        <v>0.0</v>
      </c>
    </row>
    <row r="2830" ht="14.25" customHeight="1">
      <c r="A2830" s="5"/>
      <c r="B2830" s="5"/>
      <c r="C2830" s="5" t="str">
        <f>IFERROR(__xludf.DUMMYFUNCTION("""COMPUTED_VALUE"""),"")</f>
        <v/>
      </c>
      <c r="D2830" s="5">
        <v>0.0</v>
      </c>
    </row>
    <row r="2831" ht="14.25" customHeight="1">
      <c r="A2831" s="5"/>
      <c r="B2831" s="5"/>
      <c r="C2831" s="5" t="str">
        <f>IFERROR(__xludf.DUMMYFUNCTION("""COMPUTED_VALUE"""),"")</f>
        <v/>
      </c>
      <c r="D2831" s="5">
        <v>0.0</v>
      </c>
    </row>
    <row r="2832" ht="14.25" customHeight="1">
      <c r="A2832" s="5"/>
      <c r="B2832" s="5"/>
      <c r="C2832" s="5" t="str">
        <f>IFERROR(__xludf.DUMMYFUNCTION("""COMPUTED_VALUE"""),"")</f>
        <v/>
      </c>
      <c r="D2832" s="5">
        <v>0.0</v>
      </c>
    </row>
    <row r="2833" ht="14.25" customHeight="1">
      <c r="A2833" s="5"/>
      <c r="B2833" s="5"/>
      <c r="C2833" s="5" t="str">
        <f>IFERROR(__xludf.DUMMYFUNCTION("""COMPUTED_VALUE"""),"")</f>
        <v/>
      </c>
      <c r="D2833" s="5">
        <v>0.0</v>
      </c>
    </row>
    <row r="2834" ht="14.25" customHeight="1">
      <c r="A2834" s="5"/>
      <c r="B2834" s="5"/>
      <c r="C2834" s="5" t="str">
        <f>IFERROR(__xludf.DUMMYFUNCTION("""COMPUTED_VALUE"""),"")</f>
        <v/>
      </c>
      <c r="D2834" s="5">
        <v>0.0</v>
      </c>
    </row>
    <row r="2835" ht="14.25" customHeight="1">
      <c r="A2835" s="5"/>
      <c r="B2835" s="5"/>
      <c r="C2835" s="5" t="str">
        <f>IFERROR(__xludf.DUMMYFUNCTION("""COMPUTED_VALUE"""),"")</f>
        <v/>
      </c>
      <c r="D2835" s="5">
        <v>0.0</v>
      </c>
    </row>
    <row r="2836" ht="14.25" customHeight="1">
      <c r="A2836" s="5"/>
      <c r="B2836" s="5"/>
      <c r="C2836" s="5" t="str">
        <f>IFERROR(__xludf.DUMMYFUNCTION("""COMPUTED_VALUE"""),"")</f>
        <v/>
      </c>
      <c r="D2836" s="5">
        <v>0.0</v>
      </c>
    </row>
    <row r="2837" ht="14.25" customHeight="1">
      <c r="A2837" s="5"/>
      <c r="B2837" s="5"/>
      <c r="C2837" s="5" t="str">
        <f>IFERROR(__xludf.DUMMYFUNCTION("""COMPUTED_VALUE"""),"")</f>
        <v/>
      </c>
      <c r="D2837" s="5">
        <v>0.0</v>
      </c>
    </row>
    <row r="2838" ht="14.25" customHeight="1">
      <c r="A2838" s="5"/>
      <c r="B2838" s="5"/>
      <c r="C2838" s="5" t="str">
        <f>IFERROR(__xludf.DUMMYFUNCTION("""COMPUTED_VALUE"""),"")</f>
        <v/>
      </c>
      <c r="D2838" s="5">
        <v>0.0</v>
      </c>
    </row>
    <row r="2839" ht="14.25" customHeight="1">
      <c r="A2839" s="5"/>
      <c r="B2839" s="5"/>
      <c r="C2839" s="5" t="str">
        <f>IFERROR(__xludf.DUMMYFUNCTION("""COMPUTED_VALUE"""),"")</f>
        <v/>
      </c>
      <c r="D2839" s="5">
        <v>0.0</v>
      </c>
    </row>
    <row r="2840" ht="14.25" customHeight="1">
      <c r="A2840" s="5"/>
      <c r="B2840" s="5"/>
      <c r="C2840" s="5" t="str">
        <f>IFERROR(__xludf.DUMMYFUNCTION("""COMPUTED_VALUE"""),"")</f>
        <v/>
      </c>
      <c r="D2840" s="5">
        <v>0.0</v>
      </c>
    </row>
    <row r="2841" ht="14.25" customHeight="1">
      <c r="A2841" s="5"/>
      <c r="B2841" s="5"/>
      <c r="C2841" s="5" t="str">
        <f>IFERROR(__xludf.DUMMYFUNCTION("""COMPUTED_VALUE"""),"")</f>
        <v/>
      </c>
      <c r="D2841" s="5">
        <v>0.0</v>
      </c>
    </row>
    <row r="2842" ht="14.25" customHeight="1">
      <c r="A2842" s="5"/>
      <c r="B2842" s="5"/>
      <c r="C2842" s="5" t="str">
        <f>IFERROR(__xludf.DUMMYFUNCTION("""COMPUTED_VALUE"""),"")</f>
        <v/>
      </c>
      <c r="D2842" s="5">
        <v>0.0</v>
      </c>
    </row>
    <row r="2843" ht="14.25" customHeight="1">
      <c r="A2843" s="5"/>
      <c r="B2843" s="5"/>
      <c r="C2843" s="5" t="str">
        <f>IFERROR(__xludf.DUMMYFUNCTION("""COMPUTED_VALUE"""),"")</f>
        <v/>
      </c>
      <c r="D2843" s="5">
        <v>0.0</v>
      </c>
    </row>
    <row r="2844" ht="14.25" customHeight="1">
      <c r="A2844" s="5"/>
      <c r="B2844" s="5"/>
      <c r="C2844" s="5" t="str">
        <f>IFERROR(__xludf.DUMMYFUNCTION("""COMPUTED_VALUE"""),"")</f>
        <v/>
      </c>
      <c r="D2844" s="5">
        <v>0.0</v>
      </c>
    </row>
    <row r="2845" ht="14.25" customHeight="1">
      <c r="A2845" s="5"/>
      <c r="B2845" s="5"/>
      <c r="C2845" s="5" t="str">
        <f>IFERROR(__xludf.DUMMYFUNCTION("""COMPUTED_VALUE"""),"")</f>
        <v/>
      </c>
      <c r="D2845" s="5">
        <v>0.0</v>
      </c>
    </row>
    <row r="2846" ht="14.25" customHeight="1">
      <c r="A2846" s="5"/>
      <c r="B2846" s="5"/>
      <c r="C2846" s="5" t="str">
        <f>IFERROR(__xludf.DUMMYFUNCTION("""COMPUTED_VALUE"""),"")</f>
        <v/>
      </c>
      <c r="D2846" s="5">
        <v>0.0</v>
      </c>
    </row>
    <row r="2847" ht="14.25" customHeight="1">
      <c r="A2847" s="5"/>
      <c r="B2847" s="5"/>
      <c r="C2847" s="5" t="str">
        <f>IFERROR(__xludf.DUMMYFUNCTION("""COMPUTED_VALUE"""),"")</f>
        <v/>
      </c>
      <c r="D2847" s="5">
        <v>0.0</v>
      </c>
    </row>
    <row r="2848" ht="14.25" customHeight="1">
      <c r="A2848" s="5"/>
      <c r="B2848" s="5"/>
      <c r="C2848" s="5" t="str">
        <f>IFERROR(__xludf.DUMMYFUNCTION("""COMPUTED_VALUE"""),"")</f>
        <v/>
      </c>
      <c r="D2848" s="5">
        <v>0.0</v>
      </c>
    </row>
    <row r="2849" ht="14.25" customHeight="1">
      <c r="A2849" s="5"/>
      <c r="B2849" s="5"/>
      <c r="C2849" s="5" t="str">
        <f>IFERROR(__xludf.DUMMYFUNCTION("""COMPUTED_VALUE"""),"")</f>
        <v/>
      </c>
      <c r="D2849" s="5">
        <v>0.0</v>
      </c>
    </row>
    <row r="2850" ht="14.25" customHeight="1">
      <c r="A2850" s="5"/>
      <c r="B2850" s="5"/>
      <c r="C2850" s="5" t="str">
        <f>IFERROR(__xludf.DUMMYFUNCTION("""COMPUTED_VALUE"""),"")</f>
        <v/>
      </c>
      <c r="D2850" s="5">
        <v>0.0</v>
      </c>
    </row>
    <row r="2851" ht="14.25" customHeight="1">
      <c r="A2851" s="5"/>
      <c r="B2851" s="5"/>
      <c r="C2851" s="5" t="str">
        <f>IFERROR(__xludf.DUMMYFUNCTION("""COMPUTED_VALUE"""),"")</f>
        <v/>
      </c>
      <c r="D2851" s="5">
        <v>0.0</v>
      </c>
    </row>
    <row r="2852" ht="14.25" customHeight="1">
      <c r="A2852" s="5"/>
      <c r="B2852" s="5"/>
      <c r="C2852" s="5" t="str">
        <f>IFERROR(__xludf.DUMMYFUNCTION("""COMPUTED_VALUE"""),"")</f>
        <v/>
      </c>
      <c r="D2852" s="5">
        <v>0.0</v>
      </c>
    </row>
    <row r="2853" ht="14.25" customHeight="1">
      <c r="A2853" s="5"/>
      <c r="B2853" s="5"/>
      <c r="C2853" s="5" t="str">
        <f>IFERROR(__xludf.DUMMYFUNCTION("""COMPUTED_VALUE"""),"")</f>
        <v/>
      </c>
      <c r="D2853" s="5">
        <v>0.0</v>
      </c>
    </row>
    <row r="2854" ht="14.25" customHeight="1">
      <c r="A2854" s="5"/>
      <c r="B2854" s="5"/>
      <c r="C2854" s="5" t="str">
        <f>IFERROR(__xludf.DUMMYFUNCTION("""COMPUTED_VALUE"""),"")</f>
        <v/>
      </c>
      <c r="D2854" s="5">
        <v>0.0</v>
      </c>
    </row>
    <row r="2855" ht="14.25" customHeight="1">
      <c r="A2855" s="5"/>
      <c r="B2855" s="5"/>
      <c r="C2855" s="5" t="str">
        <f>IFERROR(__xludf.DUMMYFUNCTION("""COMPUTED_VALUE"""),"")</f>
        <v/>
      </c>
      <c r="D2855" s="5">
        <v>0.0</v>
      </c>
    </row>
    <row r="2856" ht="14.25" customHeight="1">
      <c r="A2856" s="5"/>
      <c r="B2856" s="5"/>
      <c r="C2856" s="5" t="str">
        <f>IFERROR(__xludf.DUMMYFUNCTION("""COMPUTED_VALUE"""),"")</f>
        <v/>
      </c>
      <c r="D2856" s="5">
        <v>0.0</v>
      </c>
    </row>
    <row r="2857" ht="14.25" customHeight="1">
      <c r="A2857" s="5"/>
      <c r="B2857" s="5"/>
      <c r="C2857" s="5" t="str">
        <f>IFERROR(__xludf.DUMMYFUNCTION("""COMPUTED_VALUE"""),"")</f>
        <v/>
      </c>
      <c r="D2857" s="5">
        <v>0.0</v>
      </c>
    </row>
    <row r="2858" ht="14.25" customHeight="1">
      <c r="A2858" s="5"/>
      <c r="B2858" s="5"/>
      <c r="C2858" s="5" t="str">
        <f>IFERROR(__xludf.DUMMYFUNCTION("""COMPUTED_VALUE"""),"")</f>
        <v/>
      </c>
      <c r="D2858" s="5">
        <v>0.0</v>
      </c>
    </row>
    <row r="2859" ht="14.25" customHeight="1">
      <c r="A2859" s="5"/>
      <c r="B2859" s="5"/>
      <c r="C2859" s="5" t="str">
        <f>IFERROR(__xludf.DUMMYFUNCTION("""COMPUTED_VALUE"""),"")</f>
        <v/>
      </c>
      <c r="D2859" s="5">
        <v>0.0</v>
      </c>
    </row>
    <row r="2860" ht="14.25" customHeight="1">
      <c r="A2860" s="5"/>
      <c r="B2860" s="5"/>
      <c r="C2860" s="5" t="str">
        <f>IFERROR(__xludf.DUMMYFUNCTION("""COMPUTED_VALUE"""),"")</f>
        <v/>
      </c>
      <c r="D2860" s="5">
        <v>0.0</v>
      </c>
    </row>
    <row r="2861" ht="14.25" customHeight="1">
      <c r="A2861" s="5"/>
      <c r="B2861" s="5"/>
      <c r="C2861" s="5" t="str">
        <f>IFERROR(__xludf.DUMMYFUNCTION("""COMPUTED_VALUE"""),"")</f>
        <v/>
      </c>
      <c r="D2861" s="5">
        <v>0.0</v>
      </c>
    </row>
    <row r="2862" ht="14.25" customHeight="1">
      <c r="A2862" s="5"/>
      <c r="B2862" s="5"/>
      <c r="C2862" s="5" t="str">
        <f>IFERROR(__xludf.DUMMYFUNCTION("""COMPUTED_VALUE"""),"")</f>
        <v/>
      </c>
      <c r="D2862" s="5">
        <v>0.0</v>
      </c>
    </row>
    <row r="2863" ht="14.25" customHeight="1">
      <c r="A2863" s="5"/>
      <c r="B2863" s="5"/>
      <c r="C2863" s="5" t="str">
        <f>IFERROR(__xludf.DUMMYFUNCTION("""COMPUTED_VALUE"""),"")</f>
        <v/>
      </c>
      <c r="D2863" s="5">
        <v>0.0</v>
      </c>
    </row>
    <row r="2864" ht="14.25" customHeight="1">
      <c r="A2864" s="5"/>
      <c r="B2864" s="5"/>
      <c r="C2864" s="5" t="str">
        <f>IFERROR(__xludf.DUMMYFUNCTION("""COMPUTED_VALUE"""),"")</f>
        <v/>
      </c>
      <c r="D2864" s="5">
        <v>0.0</v>
      </c>
    </row>
    <row r="2865" ht="14.25" customHeight="1">
      <c r="A2865" s="5"/>
      <c r="B2865" s="5"/>
      <c r="C2865" s="5" t="str">
        <f>IFERROR(__xludf.DUMMYFUNCTION("""COMPUTED_VALUE"""),"")</f>
        <v/>
      </c>
      <c r="D2865" s="5">
        <v>0.0</v>
      </c>
    </row>
    <row r="2866" ht="14.25" customHeight="1">
      <c r="A2866" s="5"/>
      <c r="B2866" s="5"/>
      <c r="C2866" s="5" t="str">
        <f>IFERROR(__xludf.DUMMYFUNCTION("""COMPUTED_VALUE"""),"")</f>
        <v/>
      </c>
      <c r="D2866" s="5">
        <v>0.0</v>
      </c>
    </row>
    <row r="2867" ht="14.25" customHeight="1">
      <c r="A2867" s="5"/>
      <c r="B2867" s="5"/>
      <c r="C2867" s="5" t="str">
        <f>IFERROR(__xludf.DUMMYFUNCTION("""COMPUTED_VALUE"""),"")</f>
        <v/>
      </c>
      <c r="D2867" s="5">
        <v>0.0</v>
      </c>
    </row>
    <row r="2868" ht="14.25" customHeight="1">
      <c r="A2868" s="5"/>
      <c r="B2868" s="5"/>
      <c r="C2868" s="5" t="str">
        <f>IFERROR(__xludf.DUMMYFUNCTION("""COMPUTED_VALUE"""),"")</f>
        <v/>
      </c>
      <c r="D2868" s="5">
        <v>0.0</v>
      </c>
    </row>
    <row r="2869" ht="14.25" customHeight="1">
      <c r="A2869" s="5"/>
      <c r="B2869" s="5"/>
      <c r="C2869" s="5" t="str">
        <f>IFERROR(__xludf.DUMMYFUNCTION("""COMPUTED_VALUE"""),"")</f>
        <v/>
      </c>
      <c r="D2869" s="5">
        <v>0.0</v>
      </c>
    </row>
    <row r="2870" ht="14.25" customHeight="1">
      <c r="A2870" s="5"/>
      <c r="B2870" s="5"/>
      <c r="C2870" s="5" t="str">
        <f>IFERROR(__xludf.DUMMYFUNCTION("""COMPUTED_VALUE"""),"")</f>
        <v/>
      </c>
      <c r="D2870" s="5">
        <v>0.0</v>
      </c>
    </row>
    <row r="2871" ht="14.25" customHeight="1">
      <c r="A2871" s="5"/>
      <c r="B2871" s="5"/>
      <c r="C2871" s="5" t="str">
        <f>IFERROR(__xludf.DUMMYFUNCTION("""COMPUTED_VALUE"""),"")</f>
        <v/>
      </c>
      <c r="D2871" s="5">
        <v>0.0</v>
      </c>
    </row>
    <row r="2872" ht="14.25" customHeight="1">
      <c r="A2872" s="5"/>
      <c r="B2872" s="5"/>
      <c r="C2872" s="5" t="str">
        <f>IFERROR(__xludf.DUMMYFUNCTION("""COMPUTED_VALUE"""),"")</f>
        <v/>
      </c>
      <c r="D2872" s="5">
        <v>0.0</v>
      </c>
    </row>
    <row r="2873" ht="14.25" customHeight="1">
      <c r="A2873" s="5"/>
      <c r="B2873" s="5"/>
      <c r="C2873" s="5" t="str">
        <f>IFERROR(__xludf.DUMMYFUNCTION("""COMPUTED_VALUE"""),"")</f>
        <v/>
      </c>
      <c r="D2873" s="5">
        <v>0.0</v>
      </c>
    </row>
    <row r="2874" ht="14.25" customHeight="1">
      <c r="A2874" s="5"/>
      <c r="B2874" s="5"/>
      <c r="C2874" s="5" t="str">
        <f>IFERROR(__xludf.DUMMYFUNCTION("""COMPUTED_VALUE"""),"")</f>
        <v/>
      </c>
      <c r="D2874" s="5">
        <v>0.0</v>
      </c>
    </row>
    <row r="2875" ht="14.25" customHeight="1">
      <c r="A2875" s="5"/>
      <c r="B2875" s="5"/>
      <c r="C2875" s="5" t="str">
        <f>IFERROR(__xludf.DUMMYFUNCTION("""COMPUTED_VALUE"""),"")</f>
        <v/>
      </c>
      <c r="D2875" s="5">
        <v>0.0</v>
      </c>
    </row>
    <row r="2876" ht="14.25" customHeight="1">
      <c r="A2876" s="5"/>
      <c r="B2876" s="5"/>
      <c r="C2876" s="5" t="str">
        <f>IFERROR(__xludf.DUMMYFUNCTION("""COMPUTED_VALUE"""),"")</f>
        <v/>
      </c>
      <c r="D2876" s="5">
        <v>0.0</v>
      </c>
    </row>
    <row r="2877" ht="14.25" customHeight="1">
      <c r="A2877" s="5"/>
      <c r="B2877" s="5"/>
      <c r="C2877" s="5" t="str">
        <f>IFERROR(__xludf.DUMMYFUNCTION("""COMPUTED_VALUE"""),"")</f>
        <v/>
      </c>
      <c r="D2877" s="5">
        <v>0.0</v>
      </c>
    </row>
    <row r="2878" ht="14.25" customHeight="1">
      <c r="A2878" s="5"/>
      <c r="B2878" s="5"/>
      <c r="C2878" s="5" t="str">
        <f>IFERROR(__xludf.DUMMYFUNCTION("""COMPUTED_VALUE"""),"")</f>
        <v/>
      </c>
      <c r="D2878" s="5">
        <v>0.0</v>
      </c>
    </row>
    <row r="2879" ht="14.25" customHeight="1">
      <c r="A2879" s="5"/>
      <c r="B2879" s="5"/>
      <c r="C2879" s="5" t="str">
        <f>IFERROR(__xludf.DUMMYFUNCTION("""COMPUTED_VALUE"""),"")</f>
        <v/>
      </c>
      <c r="D2879" s="5">
        <v>0.0</v>
      </c>
    </row>
    <row r="2880" ht="14.25" customHeight="1">
      <c r="A2880" s="5"/>
      <c r="B2880" s="5"/>
      <c r="C2880" s="5" t="str">
        <f>IFERROR(__xludf.DUMMYFUNCTION("""COMPUTED_VALUE"""),"")</f>
        <v/>
      </c>
      <c r="D2880" s="5">
        <v>0.0</v>
      </c>
    </row>
    <row r="2881" ht="14.25" customHeight="1">
      <c r="A2881" s="5"/>
      <c r="B2881" s="5"/>
      <c r="C2881" s="5" t="str">
        <f>IFERROR(__xludf.DUMMYFUNCTION("""COMPUTED_VALUE"""),"")</f>
        <v/>
      </c>
      <c r="D2881" s="5">
        <v>0.0</v>
      </c>
    </row>
    <row r="2882" ht="14.25" customHeight="1">
      <c r="A2882" s="5"/>
      <c r="B2882" s="5"/>
      <c r="C2882" s="5" t="str">
        <f>IFERROR(__xludf.DUMMYFUNCTION("""COMPUTED_VALUE"""),"")</f>
        <v/>
      </c>
      <c r="D2882" s="5">
        <v>0.0</v>
      </c>
    </row>
    <row r="2883" ht="14.25" customHeight="1">
      <c r="A2883" s="5"/>
      <c r="B2883" s="5"/>
      <c r="C2883" s="5" t="str">
        <f>IFERROR(__xludf.DUMMYFUNCTION("""COMPUTED_VALUE"""),"")</f>
        <v/>
      </c>
      <c r="D2883" s="5">
        <v>0.0</v>
      </c>
    </row>
    <row r="2884" ht="14.25" customHeight="1">
      <c r="A2884" s="5"/>
      <c r="B2884" s="5"/>
      <c r="C2884" s="5" t="str">
        <f>IFERROR(__xludf.DUMMYFUNCTION("""COMPUTED_VALUE"""),"")</f>
        <v/>
      </c>
      <c r="D2884" s="5">
        <v>0.0</v>
      </c>
    </row>
    <row r="2885" ht="14.25" customHeight="1">
      <c r="A2885" s="5"/>
      <c r="B2885" s="5"/>
      <c r="C2885" s="5" t="str">
        <f>IFERROR(__xludf.DUMMYFUNCTION("""COMPUTED_VALUE"""),"")</f>
        <v/>
      </c>
      <c r="D2885" s="5">
        <v>0.0</v>
      </c>
    </row>
    <row r="2886" ht="14.25" customHeight="1">
      <c r="A2886" s="5"/>
      <c r="B2886" s="5"/>
      <c r="C2886" s="5" t="str">
        <f>IFERROR(__xludf.DUMMYFUNCTION("""COMPUTED_VALUE"""),"")</f>
        <v/>
      </c>
      <c r="D2886" s="5">
        <v>0.0</v>
      </c>
    </row>
    <row r="2887" ht="14.25" customHeight="1">
      <c r="A2887" s="5"/>
      <c r="B2887" s="5"/>
      <c r="C2887" s="5" t="str">
        <f>IFERROR(__xludf.DUMMYFUNCTION("""COMPUTED_VALUE"""),"")</f>
        <v/>
      </c>
      <c r="D2887" s="5">
        <v>0.0</v>
      </c>
    </row>
    <row r="2888" ht="14.25" customHeight="1">
      <c r="A2888" s="5"/>
      <c r="B2888" s="5"/>
      <c r="C2888" s="5" t="str">
        <f>IFERROR(__xludf.DUMMYFUNCTION("""COMPUTED_VALUE"""),"")</f>
        <v/>
      </c>
      <c r="D2888" s="5">
        <v>0.0</v>
      </c>
    </row>
    <row r="2889" ht="14.25" customHeight="1">
      <c r="A2889" s="5"/>
      <c r="B2889" s="5"/>
      <c r="C2889" s="5" t="str">
        <f>IFERROR(__xludf.DUMMYFUNCTION("""COMPUTED_VALUE"""),"")</f>
        <v/>
      </c>
      <c r="D2889" s="5">
        <v>0.0</v>
      </c>
    </row>
    <row r="2890" ht="14.25" customHeight="1">
      <c r="A2890" s="5"/>
      <c r="B2890" s="5"/>
      <c r="C2890" s="5" t="str">
        <f>IFERROR(__xludf.DUMMYFUNCTION("""COMPUTED_VALUE"""),"")</f>
        <v/>
      </c>
      <c r="D2890" s="5">
        <v>0.0</v>
      </c>
    </row>
    <row r="2891" ht="14.25" customHeight="1">
      <c r="A2891" s="5"/>
      <c r="B2891" s="5"/>
      <c r="C2891" s="5" t="str">
        <f>IFERROR(__xludf.DUMMYFUNCTION("""COMPUTED_VALUE"""),"")</f>
        <v/>
      </c>
      <c r="D2891" s="5">
        <v>0.0</v>
      </c>
    </row>
    <row r="2892" ht="14.25" customHeight="1">
      <c r="A2892" s="5"/>
      <c r="B2892" s="5"/>
      <c r="C2892" s="5" t="str">
        <f>IFERROR(__xludf.DUMMYFUNCTION("""COMPUTED_VALUE"""),"")</f>
        <v/>
      </c>
      <c r="D2892" s="5">
        <v>0.0</v>
      </c>
    </row>
    <row r="2893" ht="14.25" customHeight="1">
      <c r="A2893" s="5"/>
      <c r="B2893" s="5"/>
      <c r="C2893" s="5" t="str">
        <f>IFERROR(__xludf.DUMMYFUNCTION("""COMPUTED_VALUE"""),"")</f>
        <v/>
      </c>
      <c r="D2893" s="5">
        <v>0.0</v>
      </c>
    </row>
    <row r="2894" ht="14.25" customHeight="1">
      <c r="A2894" s="5"/>
      <c r="B2894" s="5"/>
      <c r="C2894" s="5" t="str">
        <f>IFERROR(__xludf.DUMMYFUNCTION("""COMPUTED_VALUE"""),"")</f>
        <v/>
      </c>
      <c r="D2894" s="5">
        <v>0.0</v>
      </c>
    </row>
    <row r="2895" ht="14.25" customHeight="1">
      <c r="A2895" s="5"/>
      <c r="B2895" s="5"/>
      <c r="C2895" s="5" t="str">
        <f>IFERROR(__xludf.DUMMYFUNCTION("""COMPUTED_VALUE"""),"")</f>
        <v/>
      </c>
      <c r="D2895" s="5">
        <v>0.0</v>
      </c>
    </row>
    <row r="2896" ht="14.25" customHeight="1">
      <c r="A2896" s="5"/>
      <c r="B2896" s="5"/>
      <c r="C2896" s="5" t="str">
        <f>IFERROR(__xludf.DUMMYFUNCTION("""COMPUTED_VALUE"""),"")</f>
        <v/>
      </c>
      <c r="D2896" s="5">
        <v>0.0</v>
      </c>
    </row>
    <row r="2897" ht="14.25" customHeight="1">
      <c r="A2897" s="5"/>
      <c r="B2897" s="5"/>
      <c r="C2897" s="5" t="str">
        <f>IFERROR(__xludf.DUMMYFUNCTION("""COMPUTED_VALUE"""),"")</f>
        <v/>
      </c>
      <c r="D2897" s="5">
        <v>0.0</v>
      </c>
    </row>
    <row r="2898" ht="14.25" customHeight="1">
      <c r="A2898" s="5"/>
      <c r="B2898" s="5"/>
      <c r="C2898" s="5" t="str">
        <f>IFERROR(__xludf.DUMMYFUNCTION("""COMPUTED_VALUE"""),"")</f>
        <v/>
      </c>
      <c r="D2898" s="5">
        <v>0.0</v>
      </c>
    </row>
    <row r="2899" ht="14.25" customHeight="1">
      <c r="A2899" s="5"/>
      <c r="B2899" s="5"/>
      <c r="C2899" s="5" t="str">
        <f>IFERROR(__xludf.DUMMYFUNCTION("""COMPUTED_VALUE"""),"")</f>
        <v/>
      </c>
      <c r="D2899" s="5">
        <v>0.0</v>
      </c>
    </row>
    <row r="2900" ht="14.25" customHeight="1">
      <c r="A2900" s="5"/>
      <c r="B2900" s="5"/>
      <c r="C2900" s="5" t="str">
        <f>IFERROR(__xludf.DUMMYFUNCTION("""COMPUTED_VALUE"""),"")</f>
        <v/>
      </c>
      <c r="D2900" s="5">
        <v>0.0</v>
      </c>
    </row>
    <row r="2901" ht="14.25" customHeight="1">
      <c r="A2901" s="5"/>
      <c r="B2901" s="5"/>
      <c r="C2901" s="5" t="str">
        <f>IFERROR(__xludf.DUMMYFUNCTION("""COMPUTED_VALUE"""),"")</f>
        <v/>
      </c>
      <c r="D2901" s="5">
        <v>0.0</v>
      </c>
    </row>
    <row r="2902" ht="14.25" customHeight="1">
      <c r="A2902" s="5"/>
      <c r="B2902" s="5"/>
      <c r="C2902" s="5" t="str">
        <f>IFERROR(__xludf.DUMMYFUNCTION("""COMPUTED_VALUE"""),"")</f>
        <v/>
      </c>
      <c r="D2902" s="5">
        <v>0.0</v>
      </c>
    </row>
    <row r="2903" ht="14.25" customHeight="1">
      <c r="A2903" s="5"/>
      <c r="B2903" s="5"/>
      <c r="C2903" s="5" t="str">
        <f>IFERROR(__xludf.DUMMYFUNCTION("""COMPUTED_VALUE"""),"")</f>
        <v/>
      </c>
      <c r="D2903" s="5">
        <v>0.0</v>
      </c>
    </row>
    <row r="2904" ht="14.25" customHeight="1">
      <c r="A2904" s="5"/>
      <c r="B2904" s="5"/>
      <c r="C2904" s="5" t="str">
        <f>IFERROR(__xludf.DUMMYFUNCTION("""COMPUTED_VALUE"""),"")</f>
        <v/>
      </c>
      <c r="D2904" s="5">
        <v>0.0</v>
      </c>
    </row>
    <row r="2905" ht="14.25" customHeight="1">
      <c r="A2905" s="5"/>
      <c r="B2905" s="5"/>
      <c r="C2905" s="5" t="str">
        <f>IFERROR(__xludf.DUMMYFUNCTION("""COMPUTED_VALUE"""),"")</f>
        <v/>
      </c>
      <c r="D2905" s="5">
        <v>0.0</v>
      </c>
    </row>
    <row r="2906" ht="14.25" customHeight="1">
      <c r="A2906" s="5"/>
      <c r="B2906" s="5"/>
      <c r="C2906" s="5" t="str">
        <f>IFERROR(__xludf.DUMMYFUNCTION("""COMPUTED_VALUE"""),"")</f>
        <v/>
      </c>
      <c r="D2906" s="5">
        <v>0.0</v>
      </c>
    </row>
    <row r="2907" ht="14.25" customHeight="1">
      <c r="A2907" s="5"/>
      <c r="B2907" s="5"/>
      <c r="C2907" s="5" t="str">
        <f>IFERROR(__xludf.DUMMYFUNCTION("""COMPUTED_VALUE"""),"")</f>
        <v/>
      </c>
      <c r="D2907" s="5">
        <v>0.0</v>
      </c>
    </row>
    <row r="2908" ht="14.25" customHeight="1">
      <c r="A2908" s="5"/>
      <c r="B2908" s="5"/>
      <c r="C2908" s="5" t="str">
        <f>IFERROR(__xludf.DUMMYFUNCTION("""COMPUTED_VALUE"""),"")</f>
        <v/>
      </c>
      <c r="D2908" s="5">
        <v>0.0</v>
      </c>
    </row>
    <row r="2909" ht="14.25" customHeight="1">
      <c r="A2909" s="5"/>
      <c r="B2909" s="5"/>
      <c r="C2909" s="5" t="str">
        <f>IFERROR(__xludf.DUMMYFUNCTION("""COMPUTED_VALUE"""),"")</f>
        <v/>
      </c>
      <c r="D2909" s="5">
        <v>0.0</v>
      </c>
    </row>
    <row r="2910" ht="14.25" customHeight="1">
      <c r="A2910" s="5"/>
      <c r="B2910" s="5"/>
      <c r="C2910" s="5" t="str">
        <f>IFERROR(__xludf.DUMMYFUNCTION("""COMPUTED_VALUE"""),"")</f>
        <v/>
      </c>
      <c r="D2910" s="5">
        <v>0.0</v>
      </c>
    </row>
    <row r="2911" ht="14.25" customHeight="1">
      <c r="A2911" s="5"/>
      <c r="B2911" s="5"/>
      <c r="C2911" s="5" t="str">
        <f>IFERROR(__xludf.DUMMYFUNCTION("""COMPUTED_VALUE"""),"")</f>
        <v/>
      </c>
      <c r="D2911" s="5">
        <v>0.0</v>
      </c>
    </row>
    <row r="2912" ht="14.25" customHeight="1">
      <c r="A2912" s="5"/>
      <c r="B2912" s="5"/>
      <c r="C2912" s="5" t="str">
        <f>IFERROR(__xludf.DUMMYFUNCTION("""COMPUTED_VALUE"""),"")</f>
        <v/>
      </c>
      <c r="D2912" s="5">
        <v>0.0</v>
      </c>
    </row>
    <row r="2913" ht="14.25" customHeight="1">
      <c r="A2913" s="5"/>
      <c r="B2913" s="5"/>
      <c r="C2913" s="5" t="str">
        <f>IFERROR(__xludf.DUMMYFUNCTION("""COMPUTED_VALUE"""),"")</f>
        <v/>
      </c>
      <c r="D2913" s="5">
        <v>0.0</v>
      </c>
    </row>
    <row r="2914" ht="14.25" customHeight="1">
      <c r="A2914" s="5"/>
      <c r="B2914" s="5"/>
      <c r="C2914" s="5" t="str">
        <f>IFERROR(__xludf.DUMMYFUNCTION("""COMPUTED_VALUE"""),"")</f>
        <v/>
      </c>
      <c r="D2914" s="5">
        <v>0.0</v>
      </c>
    </row>
    <row r="2915" ht="14.25" customHeight="1">
      <c r="A2915" s="5"/>
      <c r="B2915" s="5"/>
      <c r="C2915" s="5" t="str">
        <f>IFERROR(__xludf.DUMMYFUNCTION("""COMPUTED_VALUE"""),"")</f>
        <v/>
      </c>
      <c r="D2915" s="5">
        <v>0.0</v>
      </c>
    </row>
    <row r="2916" ht="14.25" customHeight="1">
      <c r="A2916" s="5"/>
      <c r="B2916" s="5"/>
      <c r="C2916" s="5" t="str">
        <f>IFERROR(__xludf.DUMMYFUNCTION("""COMPUTED_VALUE"""),"")</f>
        <v/>
      </c>
      <c r="D2916" s="5">
        <v>0.0</v>
      </c>
    </row>
    <row r="2917" ht="14.25" customHeight="1">
      <c r="A2917" s="5"/>
      <c r="B2917" s="5"/>
      <c r="C2917" s="5" t="str">
        <f>IFERROR(__xludf.DUMMYFUNCTION("""COMPUTED_VALUE"""),"")</f>
        <v/>
      </c>
      <c r="D2917" s="5">
        <v>0.0</v>
      </c>
    </row>
    <row r="2918" ht="14.25" customHeight="1">
      <c r="A2918" s="5"/>
      <c r="B2918" s="5"/>
      <c r="C2918" s="5" t="str">
        <f>IFERROR(__xludf.DUMMYFUNCTION("""COMPUTED_VALUE"""),"")</f>
        <v/>
      </c>
      <c r="D2918" s="5">
        <v>0.0</v>
      </c>
    </row>
    <row r="2919" ht="14.25" customHeight="1">
      <c r="A2919" s="5"/>
      <c r="B2919" s="5"/>
      <c r="C2919" s="5" t="str">
        <f>IFERROR(__xludf.DUMMYFUNCTION("""COMPUTED_VALUE"""),"")</f>
        <v/>
      </c>
      <c r="D2919" s="5">
        <v>0.0</v>
      </c>
    </row>
    <row r="2920" ht="14.25" customHeight="1">
      <c r="A2920" s="5"/>
      <c r="B2920" s="5"/>
      <c r="C2920" s="5" t="str">
        <f>IFERROR(__xludf.DUMMYFUNCTION("""COMPUTED_VALUE"""),"")</f>
        <v/>
      </c>
      <c r="D2920" s="5">
        <v>0.0</v>
      </c>
    </row>
    <row r="2921" ht="14.25" customHeight="1">
      <c r="A2921" s="5"/>
      <c r="B2921" s="5"/>
      <c r="C2921" s="5" t="str">
        <f>IFERROR(__xludf.DUMMYFUNCTION("""COMPUTED_VALUE"""),"")</f>
        <v/>
      </c>
      <c r="D2921" s="5">
        <v>0.0</v>
      </c>
    </row>
    <row r="2922" ht="14.25" customHeight="1">
      <c r="A2922" s="5"/>
      <c r="B2922" s="5"/>
      <c r="C2922" s="5" t="str">
        <f>IFERROR(__xludf.DUMMYFUNCTION("""COMPUTED_VALUE"""),"")</f>
        <v/>
      </c>
      <c r="D2922" s="5">
        <v>0.0</v>
      </c>
    </row>
    <row r="2923" ht="14.25" customHeight="1">
      <c r="A2923" s="5"/>
      <c r="B2923" s="5"/>
      <c r="C2923" s="5" t="str">
        <f>IFERROR(__xludf.DUMMYFUNCTION("""COMPUTED_VALUE"""),"")</f>
        <v/>
      </c>
      <c r="D2923" s="5">
        <v>0.0</v>
      </c>
    </row>
    <row r="2924" ht="14.25" customHeight="1">
      <c r="A2924" s="5"/>
      <c r="B2924" s="5"/>
      <c r="C2924" s="5" t="str">
        <f>IFERROR(__xludf.DUMMYFUNCTION("""COMPUTED_VALUE"""),"")</f>
        <v/>
      </c>
      <c r="D2924" s="5">
        <v>0.0</v>
      </c>
    </row>
    <row r="2925" ht="14.25" customHeight="1">
      <c r="A2925" s="5"/>
      <c r="B2925" s="5"/>
      <c r="C2925" s="5" t="str">
        <f>IFERROR(__xludf.DUMMYFUNCTION("""COMPUTED_VALUE"""),"")</f>
        <v/>
      </c>
      <c r="D2925" s="5">
        <v>0.0</v>
      </c>
    </row>
    <row r="2926" ht="14.25" customHeight="1">
      <c r="A2926" s="5"/>
      <c r="B2926" s="5"/>
      <c r="C2926" s="5" t="str">
        <f>IFERROR(__xludf.DUMMYFUNCTION("""COMPUTED_VALUE"""),"")</f>
        <v/>
      </c>
      <c r="D2926" s="5">
        <v>0.0</v>
      </c>
    </row>
    <row r="2927" ht="14.25" customHeight="1">
      <c r="A2927" s="5"/>
      <c r="B2927" s="5"/>
      <c r="C2927" s="5" t="str">
        <f>IFERROR(__xludf.DUMMYFUNCTION("""COMPUTED_VALUE"""),"")</f>
        <v/>
      </c>
      <c r="D2927" s="5">
        <v>0.0</v>
      </c>
    </row>
    <row r="2928" ht="14.25" customHeight="1">
      <c r="A2928" s="5"/>
      <c r="B2928" s="5"/>
      <c r="C2928" s="5" t="str">
        <f>IFERROR(__xludf.DUMMYFUNCTION("""COMPUTED_VALUE"""),"")</f>
        <v/>
      </c>
      <c r="D2928" s="5">
        <v>0.0</v>
      </c>
    </row>
    <row r="2929" ht="14.25" customHeight="1">
      <c r="A2929" s="5"/>
      <c r="B2929" s="5"/>
      <c r="C2929" s="5" t="str">
        <f>IFERROR(__xludf.DUMMYFUNCTION("""COMPUTED_VALUE"""),"")</f>
        <v/>
      </c>
      <c r="D2929" s="5">
        <v>0.0</v>
      </c>
    </row>
    <row r="2930" ht="14.25" customHeight="1">
      <c r="A2930" s="5"/>
      <c r="B2930" s="5"/>
      <c r="C2930" s="5" t="str">
        <f>IFERROR(__xludf.DUMMYFUNCTION("""COMPUTED_VALUE"""),"")</f>
        <v/>
      </c>
      <c r="D2930" s="5">
        <v>0.0</v>
      </c>
    </row>
    <row r="2931" ht="14.25" customHeight="1">
      <c r="A2931" s="5"/>
      <c r="B2931" s="5"/>
      <c r="C2931" s="5" t="str">
        <f>IFERROR(__xludf.DUMMYFUNCTION("""COMPUTED_VALUE"""),"")</f>
        <v/>
      </c>
      <c r="D2931" s="5">
        <v>0.0</v>
      </c>
    </row>
    <row r="2932" ht="14.25" customHeight="1">
      <c r="A2932" s="5"/>
      <c r="B2932" s="5"/>
      <c r="C2932" s="5" t="str">
        <f>IFERROR(__xludf.DUMMYFUNCTION("""COMPUTED_VALUE"""),"")</f>
        <v/>
      </c>
      <c r="D2932" s="5">
        <v>0.0</v>
      </c>
    </row>
    <row r="2933" ht="14.25" customHeight="1">
      <c r="A2933" s="5"/>
      <c r="B2933" s="5"/>
      <c r="C2933" s="5" t="str">
        <f>IFERROR(__xludf.DUMMYFUNCTION("""COMPUTED_VALUE"""),"")</f>
        <v/>
      </c>
      <c r="D2933" s="5">
        <v>0.0</v>
      </c>
    </row>
    <row r="2934" ht="14.25" customHeight="1">
      <c r="A2934" s="5"/>
      <c r="B2934" s="5"/>
      <c r="C2934" s="5" t="str">
        <f>IFERROR(__xludf.DUMMYFUNCTION("""COMPUTED_VALUE"""),"")</f>
        <v/>
      </c>
      <c r="D2934" s="5">
        <v>0.0</v>
      </c>
    </row>
    <row r="2935" ht="14.25" customHeight="1">
      <c r="A2935" s="5"/>
      <c r="B2935" s="5"/>
      <c r="C2935" s="5" t="str">
        <f>IFERROR(__xludf.DUMMYFUNCTION("""COMPUTED_VALUE"""),"")</f>
        <v/>
      </c>
      <c r="D2935" s="5">
        <v>0.0</v>
      </c>
    </row>
    <row r="2936" ht="14.25" customHeight="1">
      <c r="A2936" s="5"/>
      <c r="B2936" s="5"/>
      <c r="C2936" s="5" t="str">
        <f>IFERROR(__xludf.DUMMYFUNCTION("""COMPUTED_VALUE"""),"")</f>
        <v/>
      </c>
      <c r="D2936" s="5">
        <v>0.0</v>
      </c>
    </row>
    <row r="2937" ht="14.25" customHeight="1">
      <c r="A2937" s="5"/>
      <c r="B2937" s="5"/>
      <c r="C2937" s="5" t="str">
        <f>IFERROR(__xludf.DUMMYFUNCTION("""COMPUTED_VALUE"""),"")</f>
        <v/>
      </c>
      <c r="D2937" s="5">
        <v>0.0</v>
      </c>
    </row>
    <row r="2938" ht="14.25" customHeight="1">
      <c r="A2938" s="5"/>
      <c r="B2938" s="5"/>
      <c r="C2938" s="5" t="str">
        <f>IFERROR(__xludf.DUMMYFUNCTION("""COMPUTED_VALUE"""),"")</f>
        <v/>
      </c>
      <c r="D2938" s="5">
        <v>0.0</v>
      </c>
    </row>
    <row r="2939" ht="14.25" customHeight="1">
      <c r="A2939" s="5"/>
      <c r="B2939" s="5"/>
      <c r="C2939" s="5" t="str">
        <f>IFERROR(__xludf.DUMMYFUNCTION("""COMPUTED_VALUE"""),"")</f>
        <v/>
      </c>
      <c r="D2939" s="5">
        <v>0.0</v>
      </c>
    </row>
    <row r="2940" ht="14.25" customHeight="1">
      <c r="A2940" s="5"/>
      <c r="B2940" s="5"/>
      <c r="C2940" s="5" t="str">
        <f>IFERROR(__xludf.DUMMYFUNCTION("""COMPUTED_VALUE"""),"")</f>
        <v/>
      </c>
      <c r="D2940" s="5">
        <v>0.0</v>
      </c>
    </row>
    <row r="2941" ht="14.25" customHeight="1">
      <c r="A2941" s="5"/>
      <c r="B2941" s="5"/>
      <c r="C2941" s="5" t="str">
        <f>IFERROR(__xludf.DUMMYFUNCTION("""COMPUTED_VALUE"""),"")</f>
        <v/>
      </c>
      <c r="D2941" s="5">
        <v>0.0</v>
      </c>
    </row>
    <row r="2942" ht="14.25" customHeight="1">
      <c r="A2942" s="5"/>
      <c r="B2942" s="5"/>
      <c r="C2942" s="5" t="str">
        <f>IFERROR(__xludf.DUMMYFUNCTION("""COMPUTED_VALUE"""),"")</f>
        <v/>
      </c>
      <c r="D2942" s="5">
        <v>0.0</v>
      </c>
    </row>
    <row r="2943" ht="14.25" customHeight="1">
      <c r="A2943" s="5"/>
      <c r="B2943" s="5"/>
      <c r="C2943" s="5" t="str">
        <f>IFERROR(__xludf.DUMMYFUNCTION("""COMPUTED_VALUE"""),"")</f>
        <v/>
      </c>
      <c r="D2943" s="5">
        <v>0.0</v>
      </c>
    </row>
    <row r="2944" ht="14.25" customHeight="1">
      <c r="A2944" s="5"/>
      <c r="B2944" s="5"/>
      <c r="C2944" s="5" t="str">
        <f>IFERROR(__xludf.DUMMYFUNCTION("""COMPUTED_VALUE"""),"")</f>
        <v/>
      </c>
      <c r="D2944" s="5">
        <v>0.0</v>
      </c>
    </row>
    <row r="2945" ht="14.25" customHeight="1">
      <c r="A2945" s="5"/>
      <c r="B2945" s="5"/>
      <c r="C2945" s="5" t="str">
        <f>IFERROR(__xludf.DUMMYFUNCTION("""COMPUTED_VALUE"""),"")</f>
        <v/>
      </c>
      <c r="D2945" s="5">
        <v>0.0</v>
      </c>
    </row>
    <row r="2946" ht="14.25" customHeight="1">
      <c r="A2946" s="5"/>
      <c r="B2946" s="5"/>
      <c r="C2946" s="5" t="str">
        <f>IFERROR(__xludf.DUMMYFUNCTION("""COMPUTED_VALUE"""),"")</f>
        <v/>
      </c>
      <c r="D2946" s="5">
        <v>0.0</v>
      </c>
    </row>
    <row r="2947" ht="14.25" customHeight="1">
      <c r="A2947" s="5"/>
      <c r="B2947" s="5"/>
      <c r="C2947" s="5" t="str">
        <f>IFERROR(__xludf.DUMMYFUNCTION("""COMPUTED_VALUE"""),"")</f>
        <v/>
      </c>
      <c r="D2947" s="5">
        <v>0.0</v>
      </c>
    </row>
    <row r="2948" ht="14.25" customHeight="1">
      <c r="A2948" s="5"/>
      <c r="B2948" s="5"/>
      <c r="C2948" s="5" t="str">
        <f>IFERROR(__xludf.DUMMYFUNCTION("""COMPUTED_VALUE"""),"")</f>
        <v/>
      </c>
      <c r="D2948" s="5">
        <v>0.0</v>
      </c>
    </row>
    <row r="2949" ht="14.25" customHeight="1">
      <c r="A2949" s="5"/>
      <c r="B2949" s="5"/>
      <c r="C2949" s="5" t="str">
        <f>IFERROR(__xludf.DUMMYFUNCTION("""COMPUTED_VALUE"""),"")</f>
        <v/>
      </c>
      <c r="D2949" s="5">
        <v>0.0</v>
      </c>
    </row>
    <row r="2950" ht="14.25" customHeight="1">
      <c r="A2950" s="5"/>
      <c r="B2950" s="5"/>
      <c r="C2950" s="5" t="str">
        <f>IFERROR(__xludf.DUMMYFUNCTION("""COMPUTED_VALUE"""),"")</f>
        <v/>
      </c>
      <c r="D2950" s="5">
        <v>0.0</v>
      </c>
    </row>
    <row r="2951" ht="14.25" customHeight="1">
      <c r="A2951" s="5"/>
      <c r="B2951" s="5"/>
      <c r="C2951" s="5" t="str">
        <f>IFERROR(__xludf.DUMMYFUNCTION("""COMPUTED_VALUE"""),"")</f>
        <v/>
      </c>
      <c r="D2951" s="5">
        <v>0.0</v>
      </c>
    </row>
    <row r="2952" ht="14.25" customHeight="1">
      <c r="A2952" s="5"/>
      <c r="B2952" s="5"/>
      <c r="C2952" s="5" t="str">
        <f>IFERROR(__xludf.DUMMYFUNCTION("""COMPUTED_VALUE"""),"")</f>
        <v/>
      </c>
      <c r="D2952" s="5">
        <v>0.0</v>
      </c>
    </row>
    <row r="2953" ht="14.25" customHeight="1">
      <c r="A2953" s="5"/>
      <c r="B2953" s="5"/>
      <c r="C2953" s="5" t="str">
        <f>IFERROR(__xludf.DUMMYFUNCTION("""COMPUTED_VALUE"""),"")</f>
        <v/>
      </c>
      <c r="D2953" s="5">
        <v>0.0</v>
      </c>
    </row>
    <row r="2954" ht="14.25" customHeight="1">
      <c r="A2954" s="5"/>
      <c r="B2954" s="5"/>
      <c r="C2954" s="5" t="str">
        <f>IFERROR(__xludf.DUMMYFUNCTION("""COMPUTED_VALUE"""),"")</f>
        <v/>
      </c>
      <c r="D2954" s="5">
        <v>0.0</v>
      </c>
    </row>
    <row r="2955" ht="14.25" customHeight="1">
      <c r="A2955" s="5"/>
      <c r="B2955" s="5"/>
      <c r="C2955" s="5" t="str">
        <f>IFERROR(__xludf.DUMMYFUNCTION("""COMPUTED_VALUE"""),"")</f>
        <v/>
      </c>
      <c r="D2955" s="5">
        <v>0.0</v>
      </c>
    </row>
    <row r="2956" ht="14.25" customHeight="1">
      <c r="A2956" s="5"/>
      <c r="B2956" s="5"/>
      <c r="C2956" s="5" t="str">
        <f>IFERROR(__xludf.DUMMYFUNCTION("""COMPUTED_VALUE"""),"")</f>
        <v/>
      </c>
      <c r="D2956" s="5">
        <v>0.0</v>
      </c>
    </row>
    <row r="2957" ht="14.25" customHeight="1">
      <c r="A2957" s="5"/>
      <c r="B2957" s="5"/>
      <c r="C2957" s="5" t="str">
        <f>IFERROR(__xludf.DUMMYFUNCTION("""COMPUTED_VALUE"""),"")</f>
        <v/>
      </c>
      <c r="D2957" s="5">
        <v>0.0</v>
      </c>
    </row>
    <row r="2958" ht="14.25" customHeight="1">
      <c r="A2958" s="5"/>
      <c r="B2958" s="5"/>
      <c r="C2958" s="5" t="str">
        <f>IFERROR(__xludf.DUMMYFUNCTION("""COMPUTED_VALUE"""),"")</f>
        <v/>
      </c>
      <c r="D2958" s="5">
        <v>0.0</v>
      </c>
    </row>
    <row r="2959" ht="14.25" customHeight="1">
      <c r="A2959" s="5"/>
      <c r="B2959" s="5"/>
      <c r="C2959" s="5" t="str">
        <f>IFERROR(__xludf.DUMMYFUNCTION("""COMPUTED_VALUE"""),"")</f>
        <v/>
      </c>
      <c r="D2959" s="5">
        <v>0.0</v>
      </c>
    </row>
    <row r="2960" ht="14.25" customHeight="1">
      <c r="A2960" s="5"/>
      <c r="B2960" s="5"/>
      <c r="C2960" s="5" t="str">
        <f>IFERROR(__xludf.DUMMYFUNCTION("""COMPUTED_VALUE"""),"")</f>
        <v/>
      </c>
      <c r="D2960" s="5">
        <v>0.0</v>
      </c>
    </row>
    <row r="2961" ht="14.25" customHeight="1">
      <c r="A2961" s="5"/>
      <c r="B2961" s="5"/>
      <c r="C2961" s="5" t="str">
        <f>IFERROR(__xludf.DUMMYFUNCTION("""COMPUTED_VALUE"""),"")</f>
        <v/>
      </c>
      <c r="D2961" s="5">
        <v>0.0</v>
      </c>
    </row>
    <row r="2962" ht="14.25" customHeight="1">
      <c r="A2962" s="5"/>
      <c r="B2962" s="5"/>
      <c r="C2962" s="5" t="str">
        <f>IFERROR(__xludf.DUMMYFUNCTION("""COMPUTED_VALUE"""),"")</f>
        <v/>
      </c>
      <c r="D2962" s="5">
        <v>0.0</v>
      </c>
    </row>
    <row r="2963" ht="14.25" customHeight="1">
      <c r="A2963" s="5"/>
      <c r="B2963" s="5"/>
      <c r="C2963" s="5" t="str">
        <f>IFERROR(__xludf.DUMMYFUNCTION("""COMPUTED_VALUE"""),"")</f>
        <v/>
      </c>
      <c r="D2963" s="5">
        <v>0.0</v>
      </c>
    </row>
    <row r="2964" ht="14.25" customHeight="1">
      <c r="A2964" s="5"/>
      <c r="B2964" s="5"/>
      <c r="C2964" s="5" t="str">
        <f>IFERROR(__xludf.DUMMYFUNCTION("""COMPUTED_VALUE"""),"")</f>
        <v/>
      </c>
      <c r="D2964" s="5">
        <v>0.0</v>
      </c>
    </row>
    <row r="2965" ht="14.25" customHeight="1">
      <c r="A2965" s="5"/>
      <c r="B2965" s="5"/>
      <c r="C2965" s="5" t="str">
        <f>IFERROR(__xludf.DUMMYFUNCTION("""COMPUTED_VALUE"""),"")</f>
        <v/>
      </c>
      <c r="D2965" s="5">
        <v>0.0</v>
      </c>
    </row>
    <row r="2966" ht="14.25" customHeight="1">
      <c r="A2966" s="5"/>
      <c r="B2966" s="5"/>
      <c r="C2966" s="5" t="str">
        <f>IFERROR(__xludf.DUMMYFUNCTION("""COMPUTED_VALUE"""),"")</f>
        <v/>
      </c>
      <c r="D2966" s="5">
        <v>0.0</v>
      </c>
    </row>
    <row r="2967" ht="14.25" customHeight="1">
      <c r="A2967" s="5"/>
      <c r="B2967" s="5"/>
      <c r="C2967" s="5" t="str">
        <f>IFERROR(__xludf.DUMMYFUNCTION("""COMPUTED_VALUE"""),"")</f>
        <v/>
      </c>
      <c r="D2967" s="5">
        <v>0.0</v>
      </c>
    </row>
    <row r="2968" ht="14.25" customHeight="1">
      <c r="A2968" s="5"/>
      <c r="B2968" s="5"/>
      <c r="C2968" s="5" t="str">
        <f>IFERROR(__xludf.DUMMYFUNCTION("""COMPUTED_VALUE"""),"")</f>
        <v/>
      </c>
      <c r="D2968" s="5">
        <v>0.0</v>
      </c>
    </row>
    <row r="2969" ht="14.25" customHeight="1">
      <c r="A2969" s="5"/>
      <c r="B2969" s="5"/>
      <c r="C2969" s="5" t="str">
        <f>IFERROR(__xludf.DUMMYFUNCTION("""COMPUTED_VALUE"""),"")</f>
        <v/>
      </c>
      <c r="D2969" s="5">
        <v>0.0</v>
      </c>
    </row>
    <row r="2970" ht="14.25" customHeight="1">
      <c r="A2970" s="5"/>
      <c r="B2970" s="5"/>
      <c r="C2970" s="5" t="str">
        <f>IFERROR(__xludf.DUMMYFUNCTION("""COMPUTED_VALUE"""),"")</f>
        <v/>
      </c>
      <c r="D2970" s="5">
        <v>0.0</v>
      </c>
    </row>
    <row r="2971" ht="14.25" customHeight="1">
      <c r="A2971" s="5"/>
      <c r="B2971" s="5"/>
      <c r="C2971" s="5" t="str">
        <f>IFERROR(__xludf.DUMMYFUNCTION("""COMPUTED_VALUE"""),"")</f>
        <v/>
      </c>
      <c r="D2971" s="5">
        <v>0.0</v>
      </c>
    </row>
    <row r="2972" ht="14.25" customHeight="1">
      <c r="A2972" s="5"/>
      <c r="B2972" s="5"/>
      <c r="C2972" s="5" t="str">
        <f>IFERROR(__xludf.DUMMYFUNCTION("""COMPUTED_VALUE"""),"")</f>
        <v/>
      </c>
      <c r="D2972" s="5">
        <v>0.0</v>
      </c>
    </row>
    <row r="2973" ht="14.25" customHeight="1">
      <c r="A2973" s="5"/>
      <c r="B2973" s="5"/>
      <c r="C2973" s="5" t="str">
        <f>IFERROR(__xludf.DUMMYFUNCTION("""COMPUTED_VALUE"""),"")</f>
        <v/>
      </c>
      <c r="D2973" s="5">
        <v>0.0</v>
      </c>
    </row>
    <row r="2974" ht="14.25" customHeight="1">
      <c r="A2974" s="5"/>
      <c r="B2974" s="5"/>
      <c r="C2974" s="5" t="str">
        <f>IFERROR(__xludf.DUMMYFUNCTION("""COMPUTED_VALUE"""),"")</f>
        <v/>
      </c>
      <c r="D2974" s="5">
        <v>0.0</v>
      </c>
    </row>
    <row r="2975" ht="14.25" customHeight="1">
      <c r="A2975" s="5"/>
      <c r="B2975" s="5"/>
      <c r="C2975" s="5" t="str">
        <f>IFERROR(__xludf.DUMMYFUNCTION("""COMPUTED_VALUE"""),"")</f>
        <v/>
      </c>
      <c r="D2975" s="5">
        <v>0.0</v>
      </c>
    </row>
    <row r="2976" ht="14.25" customHeight="1">
      <c r="A2976" s="5"/>
      <c r="B2976" s="5"/>
      <c r="C2976" s="5" t="str">
        <f>IFERROR(__xludf.DUMMYFUNCTION("""COMPUTED_VALUE"""),"")</f>
        <v/>
      </c>
      <c r="D2976" s="5">
        <v>0.0</v>
      </c>
    </row>
    <row r="2977" ht="14.25" customHeight="1">
      <c r="A2977" s="5"/>
      <c r="B2977" s="5"/>
      <c r="C2977" s="5" t="str">
        <f>IFERROR(__xludf.DUMMYFUNCTION("""COMPUTED_VALUE"""),"")</f>
        <v/>
      </c>
      <c r="D2977" s="5">
        <v>0.0</v>
      </c>
    </row>
    <row r="2978" ht="14.25" customHeight="1">
      <c r="A2978" s="5"/>
      <c r="B2978" s="5"/>
      <c r="C2978" s="5" t="str">
        <f>IFERROR(__xludf.DUMMYFUNCTION("""COMPUTED_VALUE"""),"")</f>
        <v/>
      </c>
      <c r="D2978" s="5">
        <v>0.0</v>
      </c>
    </row>
    <row r="2979" ht="14.25" customHeight="1">
      <c r="A2979" s="5"/>
      <c r="B2979" s="5"/>
      <c r="C2979" s="5" t="str">
        <f>IFERROR(__xludf.DUMMYFUNCTION("""COMPUTED_VALUE"""),"")</f>
        <v/>
      </c>
      <c r="D2979" s="5">
        <v>0.0</v>
      </c>
    </row>
    <row r="2980" ht="14.25" customHeight="1">
      <c r="A2980" s="5"/>
      <c r="B2980" s="5"/>
      <c r="C2980" s="5" t="str">
        <f>IFERROR(__xludf.DUMMYFUNCTION("""COMPUTED_VALUE"""),"")</f>
        <v/>
      </c>
      <c r="D2980" s="5">
        <v>0.0</v>
      </c>
    </row>
    <row r="2981" ht="14.25" customHeight="1">
      <c r="A2981" s="5"/>
      <c r="B2981" s="5"/>
      <c r="C2981" s="5" t="str">
        <f>IFERROR(__xludf.DUMMYFUNCTION("""COMPUTED_VALUE"""),"")</f>
        <v/>
      </c>
      <c r="D2981" s="5">
        <v>0.0</v>
      </c>
    </row>
    <row r="2982" ht="14.25" customHeight="1">
      <c r="A2982" s="5"/>
      <c r="B2982" s="5"/>
      <c r="C2982" s="5" t="str">
        <f>IFERROR(__xludf.DUMMYFUNCTION("""COMPUTED_VALUE"""),"")</f>
        <v/>
      </c>
      <c r="D2982" s="5">
        <v>0.0</v>
      </c>
    </row>
    <row r="2983" ht="14.25" customHeight="1">
      <c r="A2983" s="5"/>
      <c r="B2983" s="5"/>
      <c r="C2983" s="5" t="str">
        <f>IFERROR(__xludf.DUMMYFUNCTION("""COMPUTED_VALUE"""),"")</f>
        <v/>
      </c>
      <c r="D2983" s="5">
        <v>0.0</v>
      </c>
    </row>
    <row r="2984" ht="14.25" customHeight="1">
      <c r="A2984" s="5"/>
      <c r="B2984" s="5"/>
      <c r="C2984" s="5" t="str">
        <f>IFERROR(__xludf.DUMMYFUNCTION("""COMPUTED_VALUE"""),"")</f>
        <v/>
      </c>
      <c r="D2984" s="5">
        <v>0.0</v>
      </c>
    </row>
    <row r="2985" ht="14.25" customHeight="1">
      <c r="A2985" s="5"/>
      <c r="B2985" s="5"/>
      <c r="C2985" s="5" t="str">
        <f>IFERROR(__xludf.DUMMYFUNCTION("""COMPUTED_VALUE"""),"")</f>
        <v/>
      </c>
      <c r="D2985" s="5">
        <v>0.0</v>
      </c>
    </row>
    <row r="2986" ht="14.25" customHeight="1">
      <c r="A2986" s="5"/>
      <c r="B2986" s="5"/>
      <c r="C2986" s="5" t="str">
        <f>IFERROR(__xludf.DUMMYFUNCTION("""COMPUTED_VALUE"""),"")</f>
        <v/>
      </c>
      <c r="D2986" s="5">
        <v>0.0</v>
      </c>
    </row>
    <row r="2987" ht="14.25" customHeight="1">
      <c r="A2987" s="5"/>
      <c r="B2987" s="5"/>
      <c r="C2987" s="5" t="str">
        <f>IFERROR(__xludf.DUMMYFUNCTION("""COMPUTED_VALUE"""),"")</f>
        <v/>
      </c>
      <c r="D2987" s="5">
        <v>0.0</v>
      </c>
    </row>
    <row r="2988" ht="14.25" customHeight="1">
      <c r="A2988" s="5"/>
      <c r="B2988" s="5"/>
      <c r="C2988" s="5" t="str">
        <f>IFERROR(__xludf.DUMMYFUNCTION("""COMPUTED_VALUE"""),"")</f>
        <v/>
      </c>
      <c r="D2988" s="5">
        <v>0.0</v>
      </c>
    </row>
    <row r="2989" ht="14.25" customHeight="1">
      <c r="A2989" s="5"/>
      <c r="B2989" s="5"/>
      <c r="C2989" s="5" t="str">
        <f>IFERROR(__xludf.DUMMYFUNCTION("""COMPUTED_VALUE"""),"")</f>
        <v/>
      </c>
      <c r="D2989" s="5">
        <v>0.0</v>
      </c>
    </row>
    <row r="2990" ht="14.25" customHeight="1">
      <c r="A2990" s="5"/>
      <c r="B2990" s="5"/>
      <c r="C2990" s="5" t="str">
        <f>IFERROR(__xludf.DUMMYFUNCTION("""COMPUTED_VALUE"""),"")</f>
        <v/>
      </c>
      <c r="D2990" s="5">
        <v>0.0</v>
      </c>
    </row>
    <row r="2991" ht="14.25" customHeight="1">
      <c r="A2991" s="5"/>
      <c r="B2991" s="5"/>
      <c r="C2991" s="5" t="str">
        <f>IFERROR(__xludf.DUMMYFUNCTION("""COMPUTED_VALUE"""),"")</f>
        <v/>
      </c>
      <c r="D2991" s="5">
        <v>0.0</v>
      </c>
    </row>
    <row r="2992" ht="14.25" customHeight="1">
      <c r="A2992" s="5"/>
      <c r="B2992" s="5"/>
      <c r="C2992" s="5" t="str">
        <f>IFERROR(__xludf.DUMMYFUNCTION("""COMPUTED_VALUE"""),"")</f>
        <v/>
      </c>
      <c r="D2992" s="5">
        <v>0.0</v>
      </c>
    </row>
    <row r="2993" ht="14.25" customHeight="1">
      <c r="A2993" s="5"/>
      <c r="B2993" s="5"/>
      <c r="C2993" s="5" t="str">
        <f>IFERROR(__xludf.DUMMYFUNCTION("""COMPUTED_VALUE"""),"")</f>
        <v/>
      </c>
      <c r="D2993" s="5">
        <v>0.0</v>
      </c>
    </row>
    <row r="2994" ht="14.25" customHeight="1">
      <c r="A2994" s="5"/>
      <c r="B2994" s="5"/>
      <c r="C2994" s="5" t="str">
        <f>IFERROR(__xludf.DUMMYFUNCTION("""COMPUTED_VALUE"""),"")</f>
        <v/>
      </c>
      <c r="D2994" s="5">
        <v>0.0</v>
      </c>
    </row>
    <row r="2995" ht="14.25" customHeight="1">
      <c r="A2995" s="5"/>
      <c r="B2995" s="5"/>
      <c r="C2995" s="5" t="str">
        <f>IFERROR(__xludf.DUMMYFUNCTION("""COMPUTED_VALUE"""),"")</f>
        <v/>
      </c>
      <c r="D2995" s="5">
        <v>0.0</v>
      </c>
    </row>
    <row r="2996" ht="14.25" customHeight="1">
      <c r="A2996" s="5"/>
      <c r="B2996" s="5"/>
      <c r="C2996" s="5" t="str">
        <f>IFERROR(__xludf.DUMMYFUNCTION("""COMPUTED_VALUE"""),"")</f>
        <v/>
      </c>
      <c r="D2996" s="5">
        <v>0.0</v>
      </c>
    </row>
    <row r="2997" ht="14.25" customHeight="1">
      <c r="A2997" s="5"/>
      <c r="B2997" s="5"/>
      <c r="C2997" s="5" t="str">
        <f>IFERROR(__xludf.DUMMYFUNCTION("""COMPUTED_VALUE"""),"")</f>
        <v/>
      </c>
      <c r="D2997" s="5">
        <v>0.0</v>
      </c>
    </row>
    <row r="2998" ht="14.25" customHeight="1">
      <c r="A2998" s="5"/>
      <c r="B2998" s="5"/>
      <c r="C2998" s="5" t="str">
        <f>IFERROR(__xludf.DUMMYFUNCTION("""COMPUTED_VALUE"""),"")</f>
        <v/>
      </c>
      <c r="D2998" s="5">
        <v>0.0</v>
      </c>
    </row>
    <row r="2999" ht="14.25" customHeight="1">
      <c r="A2999" s="5"/>
      <c r="B2999" s="5"/>
      <c r="C2999" s="5" t="str">
        <f>IFERROR(__xludf.DUMMYFUNCTION("""COMPUTED_VALUE"""),"")</f>
        <v/>
      </c>
      <c r="D2999" s="5">
        <v>0.0</v>
      </c>
    </row>
    <row r="3000" ht="14.25" customHeight="1">
      <c r="A3000" s="5"/>
      <c r="B3000" s="5"/>
      <c r="C3000" s="5" t="str">
        <f>IFERROR(__xludf.DUMMYFUNCTION("""COMPUTED_VALUE"""),"")</f>
        <v/>
      </c>
      <c r="D3000" s="5">
        <v>0.0</v>
      </c>
    </row>
    <row r="3001" ht="14.25" customHeight="1">
      <c r="A3001" s="5"/>
      <c r="B3001" s="5"/>
      <c r="C3001" s="5" t="str">
        <f>IFERROR(__xludf.DUMMYFUNCTION("""COMPUTED_VALUE"""),"")</f>
        <v/>
      </c>
      <c r="D3001" s="5">
        <v>0.0</v>
      </c>
    </row>
    <row r="3002" ht="14.25" customHeight="1">
      <c r="A3002" s="5"/>
      <c r="B3002" s="5"/>
      <c r="C3002" s="5" t="str">
        <f>IFERROR(__xludf.DUMMYFUNCTION("""COMPUTED_VALUE"""),"")</f>
        <v/>
      </c>
      <c r="D3002" s="5">
        <v>0.0</v>
      </c>
    </row>
    <row r="3003" ht="14.25" customHeight="1">
      <c r="A3003" s="5"/>
      <c r="B3003" s="5"/>
      <c r="C3003" s="5" t="str">
        <f>IFERROR(__xludf.DUMMYFUNCTION("""COMPUTED_VALUE"""),"")</f>
        <v/>
      </c>
      <c r="D3003" s="5">
        <v>0.0</v>
      </c>
    </row>
    <row r="3004" ht="14.25" customHeight="1">
      <c r="A3004" s="5"/>
      <c r="B3004" s="5"/>
      <c r="C3004" s="5" t="str">
        <f>IFERROR(__xludf.DUMMYFUNCTION("""COMPUTED_VALUE"""),"")</f>
        <v/>
      </c>
      <c r="D3004" s="5">
        <v>0.0</v>
      </c>
    </row>
    <row r="3005" ht="14.25" customHeight="1">
      <c r="A3005" s="5"/>
      <c r="B3005" s="5"/>
      <c r="C3005" s="5" t="str">
        <f>IFERROR(__xludf.DUMMYFUNCTION("""COMPUTED_VALUE"""),"")</f>
        <v/>
      </c>
      <c r="D3005" s="5">
        <v>0.0</v>
      </c>
    </row>
    <row r="3006" ht="14.25" customHeight="1">
      <c r="A3006" s="5"/>
      <c r="B3006" s="5"/>
      <c r="C3006" s="5" t="str">
        <f>IFERROR(__xludf.DUMMYFUNCTION("""COMPUTED_VALUE"""),"")</f>
        <v/>
      </c>
      <c r="D3006" s="5">
        <v>0.0</v>
      </c>
    </row>
    <row r="3007" ht="14.25" customHeight="1">
      <c r="A3007" s="5"/>
      <c r="B3007" s="5"/>
      <c r="C3007" s="5" t="str">
        <f>IFERROR(__xludf.DUMMYFUNCTION("""COMPUTED_VALUE"""),"")</f>
        <v/>
      </c>
      <c r="D3007" s="5">
        <v>0.0</v>
      </c>
    </row>
    <row r="3008" ht="14.25" customHeight="1">
      <c r="A3008" s="5"/>
      <c r="B3008" s="5"/>
      <c r="C3008" s="5" t="str">
        <f>IFERROR(__xludf.DUMMYFUNCTION("""COMPUTED_VALUE"""),"")</f>
        <v/>
      </c>
      <c r="D3008" s="5">
        <v>0.0</v>
      </c>
    </row>
    <row r="3009" ht="14.25" customHeight="1">
      <c r="A3009" s="5"/>
      <c r="B3009" s="5"/>
      <c r="C3009" s="5" t="str">
        <f>IFERROR(__xludf.DUMMYFUNCTION("""COMPUTED_VALUE"""),"")</f>
        <v/>
      </c>
      <c r="D3009" s="5">
        <v>0.0</v>
      </c>
    </row>
    <row r="3010" ht="14.25" customHeight="1">
      <c r="A3010" s="5"/>
      <c r="B3010" s="5"/>
      <c r="C3010" s="5" t="str">
        <f>IFERROR(__xludf.DUMMYFUNCTION("""COMPUTED_VALUE"""),"")</f>
        <v/>
      </c>
      <c r="D3010" s="5">
        <v>0.0</v>
      </c>
    </row>
    <row r="3011" ht="14.25" customHeight="1">
      <c r="A3011" s="5"/>
      <c r="B3011" s="5"/>
      <c r="C3011" s="5" t="str">
        <f>IFERROR(__xludf.DUMMYFUNCTION("""COMPUTED_VALUE"""),"")</f>
        <v/>
      </c>
      <c r="D3011" s="5">
        <v>0.0</v>
      </c>
    </row>
    <row r="3012" ht="14.25" customHeight="1">
      <c r="A3012" s="5"/>
      <c r="B3012" s="5"/>
      <c r="C3012" s="5" t="str">
        <f>IFERROR(__xludf.DUMMYFUNCTION("""COMPUTED_VALUE"""),"")</f>
        <v/>
      </c>
      <c r="D3012" s="5">
        <v>0.0</v>
      </c>
    </row>
    <row r="3013" ht="14.25" customHeight="1">
      <c r="A3013" s="5"/>
      <c r="B3013" s="5"/>
      <c r="C3013" s="5" t="str">
        <f>IFERROR(__xludf.DUMMYFUNCTION("""COMPUTED_VALUE"""),"")</f>
        <v/>
      </c>
      <c r="D3013" s="5">
        <v>0.0</v>
      </c>
    </row>
    <row r="3014" ht="14.25" customHeight="1">
      <c r="A3014" s="5"/>
      <c r="B3014" s="5"/>
      <c r="C3014" s="5" t="str">
        <f>IFERROR(__xludf.DUMMYFUNCTION("""COMPUTED_VALUE"""),"")</f>
        <v/>
      </c>
      <c r="D3014" s="5">
        <v>0.0</v>
      </c>
    </row>
    <row r="3015" ht="14.25" customHeight="1">
      <c r="A3015" s="5"/>
      <c r="B3015" s="5"/>
      <c r="C3015" s="5" t="str">
        <f>IFERROR(__xludf.DUMMYFUNCTION("""COMPUTED_VALUE"""),"")</f>
        <v/>
      </c>
      <c r="D3015" s="5">
        <v>0.0</v>
      </c>
    </row>
    <row r="3016" ht="14.25" customHeight="1">
      <c r="A3016" s="5"/>
      <c r="B3016" s="5"/>
      <c r="C3016" s="5" t="str">
        <f>IFERROR(__xludf.DUMMYFUNCTION("""COMPUTED_VALUE"""),"")</f>
        <v/>
      </c>
      <c r="D3016" s="5">
        <v>0.0</v>
      </c>
    </row>
    <row r="3017" ht="14.25" customHeight="1">
      <c r="A3017" s="5"/>
      <c r="B3017" s="5"/>
      <c r="C3017" s="5" t="str">
        <f>IFERROR(__xludf.DUMMYFUNCTION("""COMPUTED_VALUE"""),"")</f>
        <v/>
      </c>
      <c r="D3017" s="5">
        <v>0.0</v>
      </c>
    </row>
    <row r="3018" ht="14.25" customHeight="1">
      <c r="A3018" s="5"/>
      <c r="B3018" s="5"/>
      <c r="C3018" s="5" t="str">
        <f>IFERROR(__xludf.DUMMYFUNCTION("""COMPUTED_VALUE"""),"")</f>
        <v/>
      </c>
      <c r="D3018" s="5">
        <v>0.0</v>
      </c>
    </row>
    <row r="3019" ht="14.25" customHeight="1">
      <c r="A3019" s="5"/>
      <c r="B3019" s="5"/>
      <c r="C3019" s="5" t="str">
        <f>IFERROR(__xludf.DUMMYFUNCTION("""COMPUTED_VALUE"""),"")</f>
        <v/>
      </c>
      <c r="D3019" s="5">
        <v>0.0</v>
      </c>
    </row>
    <row r="3020" ht="14.25" customHeight="1">
      <c r="A3020" s="5"/>
      <c r="B3020" s="5"/>
      <c r="C3020" s="5" t="str">
        <f>IFERROR(__xludf.DUMMYFUNCTION("""COMPUTED_VALUE"""),"")</f>
        <v/>
      </c>
      <c r="D3020" s="5">
        <v>0.0</v>
      </c>
    </row>
    <row r="3021" ht="14.25" customHeight="1">
      <c r="A3021" s="5"/>
      <c r="B3021" s="5"/>
      <c r="C3021" s="5" t="str">
        <f>IFERROR(__xludf.DUMMYFUNCTION("""COMPUTED_VALUE"""),"")</f>
        <v/>
      </c>
      <c r="D3021" s="5">
        <v>0.0</v>
      </c>
    </row>
    <row r="3022" ht="14.25" customHeight="1">
      <c r="A3022" s="5"/>
      <c r="B3022" s="5"/>
      <c r="C3022" s="5" t="str">
        <f>IFERROR(__xludf.DUMMYFUNCTION("""COMPUTED_VALUE"""),"")</f>
        <v/>
      </c>
      <c r="D3022" s="5">
        <v>0.0</v>
      </c>
    </row>
    <row r="3023" ht="14.25" customHeight="1">
      <c r="A3023" s="5"/>
      <c r="B3023" s="5"/>
      <c r="C3023" s="5" t="str">
        <f>IFERROR(__xludf.DUMMYFUNCTION("""COMPUTED_VALUE"""),"")</f>
        <v/>
      </c>
      <c r="D3023" s="5">
        <v>0.0</v>
      </c>
    </row>
    <row r="3024" ht="14.25" customHeight="1">
      <c r="A3024" s="5"/>
      <c r="B3024" s="5"/>
      <c r="C3024" s="5" t="str">
        <f>IFERROR(__xludf.DUMMYFUNCTION("""COMPUTED_VALUE"""),"")</f>
        <v/>
      </c>
      <c r="D3024" s="5">
        <v>0.0</v>
      </c>
    </row>
    <row r="3025" ht="14.25" customHeight="1">
      <c r="A3025" s="5"/>
      <c r="B3025" s="5"/>
      <c r="C3025" s="5" t="str">
        <f>IFERROR(__xludf.DUMMYFUNCTION("""COMPUTED_VALUE"""),"")</f>
        <v/>
      </c>
      <c r="D3025" s="5">
        <v>0.0</v>
      </c>
    </row>
    <row r="3026" ht="14.25" customHeight="1">
      <c r="A3026" s="5"/>
      <c r="B3026" s="5"/>
      <c r="C3026" s="5" t="str">
        <f>IFERROR(__xludf.DUMMYFUNCTION("""COMPUTED_VALUE"""),"")</f>
        <v/>
      </c>
      <c r="D3026" s="5">
        <v>0.0</v>
      </c>
    </row>
    <row r="3027" ht="14.25" customHeight="1">
      <c r="A3027" s="5"/>
      <c r="B3027" s="5"/>
      <c r="C3027" s="5" t="str">
        <f>IFERROR(__xludf.DUMMYFUNCTION("""COMPUTED_VALUE"""),"")</f>
        <v/>
      </c>
      <c r="D3027" s="5">
        <v>0.0</v>
      </c>
    </row>
    <row r="3028" ht="14.25" customHeight="1">
      <c r="A3028" s="5"/>
      <c r="B3028" s="5"/>
      <c r="C3028" s="5" t="str">
        <f>IFERROR(__xludf.DUMMYFUNCTION("""COMPUTED_VALUE"""),"")</f>
        <v/>
      </c>
      <c r="D3028" s="5">
        <v>0.0</v>
      </c>
    </row>
    <row r="3029" ht="14.25" customHeight="1">
      <c r="A3029" s="5"/>
      <c r="B3029" s="5"/>
      <c r="C3029" s="5" t="str">
        <f>IFERROR(__xludf.DUMMYFUNCTION("""COMPUTED_VALUE"""),"")</f>
        <v/>
      </c>
      <c r="D3029" s="5">
        <v>0.0</v>
      </c>
    </row>
    <row r="3030" ht="14.25" customHeight="1">
      <c r="A3030" s="5"/>
      <c r="B3030" s="5"/>
      <c r="C3030" s="5" t="str">
        <f>IFERROR(__xludf.DUMMYFUNCTION("""COMPUTED_VALUE"""),"")</f>
        <v/>
      </c>
      <c r="D3030" s="5">
        <v>0.0</v>
      </c>
    </row>
    <row r="3031" ht="14.25" customHeight="1">
      <c r="A3031" s="5"/>
      <c r="B3031" s="5"/>
      <c r="C3031" s="5" t="str">
        <f>IFERROR(__xludf.DUMMYFUNCTION("""COMPUTED_VALUE"""),"")</f>
        <v/>
      </c>
      <c r="D3031" s="5">
        <v>0.0</v>
      </c>
    </row>
    <row r="3032" ht="14.25" customHeight="1">
      <c r="A3032" s="5"/>
      <c r="B3032" s="5"/>
      <c r="C3032" s="5" t="str">
        <f>IFERROR(__xludf.DUMMYFUNCTION("""COMPUTED_VALUE"""),"")</f>
        <v/>
      </c>
      <c r="D3032" s="5">
        <v>0.0</v>
      </c>
    </row>
    <row r="3033" ht="14.25" customHeight="1">
      <c r="A3033" s="5"/>
      <c r="B3033" s="5"/>
      <c r="C3033" s="5" t="str">
        <f>IFERROR(__xludf.DUMMYFUNCTION("""COMPUTED_VALUE"""),"")</f>
        <v/>
      </c>
      <c r="D3033" s="5">
        <v>0.0</v>
      </c>
    </row>
    <row r="3034" ht="14.25" customHeight="1">
      <c r="A3034" s="5"/>
      <c r="B3034" s="5"/>
      <c r="C3034" s="5" t="str">
        <f>IFERROR(__xludf.DUMMYFUNCTION("""COMPUTED_VALUE"""),"")</f>
        <v/>
      </c>
      <c r="D3034" s="5">
        <v>0.0</v>
      </c>
    </row>
    <row r="3035" ht="14.25" customHeight="1">
      <c r="A3035" s="5"/>
      <c r="B3035" s="5"/>
      <c r="C3035" s="5" t="str">
        <f>IFERROR(__xludf.DUMMYFUNCTION("""COMPUTED_VALUE"""),"")</f>
        <v/>
      </c>
      <c r="D3035" s="5">
        <v>0.0</v>
      </c>
    </row>
    <row r="3036" ht="14.25" customHeight="1">
      <c r="A3036" s="5"/>
      <c r="B3036" s="5"/>
      <c r="C3036" s="5" t="str">
        <f>IFERROR(__xludf.DUMMYFUNCTION("""COMPUTED_VALUE"""),"")</f>
        <v/>
      </c>
      <c r="D3036" s="5">
        <v>0.0</v>
      </c>
    </row>
    <row r="3037" ht="14.25" customHeight="1">
      <c r="A3037" s="5"/>
      <c r="B3037" s="5"/>
      <c r="C3037" s="5" t="str">
        <f>IFERROR(__xludf.DUMMYFUNCTION("""COMPUTED_VALUE"""),"")</f>
        <v/>
      </c>
      <c r="D3037" s="5">
        <v>0.0</v>
      </c>
    </row>
    <row r="3038" ht="14.25" customHeight="1">
      <c r="A3038" s="5"/>
      <c r="B3038" s="5"/>
      <c r="C3038" s="5" t="str">
        <f>IFERROR(__xludf.DUMMYFUNCTION("""COMPUTED_VALUE"""),"")</f>
        <v/>
      </c>
      <c r="D3038" s="5">
        <v>0.0</v>
      </c>
    </row>
    <row r="3039" ht="14.25" customHeight="1">
      <c r="A3039" s="5"/>
      <c r="B3039" s="5"/>
      <c r="C3039" s="5" t="str">
        <f>IFERROR(__xludf.DUMMYFUNCTION("""COMPUTED_VALUE"""),"")</f>
        <v/>
      </c>
      <c r="D3039" s="5">
        <v>0.0</v>
      </c>
    </row>
    <row r="3040" ht="14.25" customHeight="1">
      <c r="A3040" s="5"/>
      <c r="B3040" s="5"/>
      <c r="C3040" s="5" t="str">
        <f>IFERROR(__xludf.DUMMYFUNCTION("""COMPUTED_VALUE"""),"")</f>
        <v/>
      </c>
      <c r="D3040" s="5">
        <v>0.0</v>
      </c>
    </row>
    <row r="3041" ht="14.25" customHeight="1">
      <c r="A3041" s="5"/>
      <c r="B3041" s="5"/>
      <c r="C3041" s="5" t="str">
        <f>IFERROR(__xludf.DUMMYFUNCTION("""COMPUTED_VALUE"""),"")</f>
        <v/>
      </c>
      <c r="D3041" s="5">
        <v>0.0</v>
      </c>
    </row>
    <row r="3042" ht="14.25" customHeight="1">
      <c r="A3042" s="5"/>
      <c r="B3042" s="5"/>
      <c r="C3042" s="5" t="str">
        <f>IFERROR(__xludf.DUMMYFUNCTION("""COMPUTED_VALUE"""),"")</f>
        <v/>
      </c>
      <c r="D3042" s="5">
        <v>0.0</v>
      </c>
    </row>
    <row r="3043" ht="14.25" customHeight="1">
      <c r="A3043" s="5"/>
      <c r="B3043" s="5"/>
      <c r="C3043" s="5" t="str">
        <f>IFERROR(__xludf.DUMMYFUNCTION("""COMPUTED_VALUE"""),"")</f>
        <v/>
      </c>
      <c r="D3043" s="5">
        <v>0.0</v>
      </c>
    </row>
    <row r="3044" ht="14.25" customHeight="1">
      <c r="A3044" s="5"/>
      <c r="B3044" s="5"/>
      <c r="C3044" s="5" t="str">
        <f>IFERROR(__xludf.DUMMYFUNCTION("""COMPUTED_VALUE"""),"")</f>
        <v/>
      </c>
      <c r="D3044" s="5">
        <v>0.0</v>
      </c>
    </row>
    <row r="3045" ht="14.25" customHeight="1">
      <c r="A3045" s="5"/>
      <c r="B3045" s="5"/>
      <c r="C3045" s="5" t="str">
        <f>IFERROR(__xludf.DUMMYFUNCTION("""COMPUTED_VALUE"""),"")</f>
        <v/>
      </c>
      <c r="D3045" s="5">
        <v>0.0</v>
      </c>
    </row>
    <row r="3046" ht="14.25" customHeight="1">
      <c r="A3046" s="5"/>
      <c r="B3046" s="5"/>
      <c r="C3046" s="5" t="str">
        <f>IFERROR(__xludf.DUMMYFUNCTION("""COMPUTED_VALUE"""),"")</f>
        <v/>
      </c>
      <c r="D3046" s="5">
        <v>0.0</v>
      </c>
    </row>
    <row r="3047" ht="14.25" customHeight="1">
      <c r="A3047" s="5"/>
      <c r="B3047" s="5"/>
      <c r="C3047" s="5" t="str">
        <f>IFERROR(__xludf.DUMMYFUNCTION("""COMPUTED_VALUE"""),"")</f>
        <v/>
      </c>
      <c r="D3047" s="5">
        <v>0.0</v>
      </c>
    </row>
    <row r="3048" ht="14.25" customHeight="1">
      <c r="A3048" s="5"/>
      <c r="B3048" s="5"/>
      <c r="C3048" s="5" t="str">
        <f>IFERROR(__xludf.DUMMYFUNCTION("""COMPUTED_VALUE"""),"")</f>
        <v/>
      </c>
      <c r="D3048" s="5">
        <v>0.0</v>
      </c>
    </row>
    <row r="3049" ht="14.25" customHeight="1">
      <c r="A3049" s="5"/>
      <c r="B3049" s="5"/>
      <c r="C3049" s="5" t="str">
        <f>IFERROR(__xludf.DUMMYFUNCTION("""COMPUTED_VALUE"""),"")</f>
        <v/>
      </c>
      <c r="D3049" s="5">
        <v>0.0</v>
      </c>
    </row>
    <row r="3050" ht="14.25" customHeight="1">
      <c r="A3050" s="5"/>
      <c r="B3050" s="5"/>
      <c r="C3050" s="5" t="str">
        <f>IFERROR(__xludf.DUMMYFUNCTION("""COMPUTED_VALUE"""),"")</f>
        <v/>
      </c>
      <c r="D3050" s="5">
        <v>0.0</v>
      </c>
    </row>
    <row r="3051" ht="14.25" customHeight="1">
      <c r="A3051" s="5"/>
      <c r="B3051" s="5"/>
      <c r="C3051" s="5" t="str">
        <f>IFERROR(__xludf.DUMMYFUNCTION("""COMPUTED_VALUE"""),"")</f>
        <v/>
      </c>
      <c r="D3051" s="5">
        <v>0.0</v>
      </c>
    </row>
    <row r="3052" ht="14.25" customHeight="1">
      <c r="A3052" s="5"/>
      <c r="B3052" s="5"/>
      <c r="C3052" s="5" t="str">
        <f>IFERROR(__xludf.DUMMYFUNCTION("""COMPUTED_VALUE"""),"")</f>
        <v/>
      </c>
      <c r="D3052" s="5">
        <v>0.0</v>
      </c>
    </row>
    <row r="3053" ht="14.25" customHeight="1">
      <c r="A3053" s="5"/>
      <c r="B3053" s="5"/>
      <c r="C3053" s="5" t="str">
        <f>IFERROR(__xludf.DUMMYFUNCTION("""COMPUTED_VALUE"""),"")</f>
        <v/>
      </c>
      <c r="D3053" s="5">
        <v>0.0</v>
      </c>
    </row>
    <row r="3054" ht="14.25" customHeight="1">
      <c r="A3054" s="5"/>
      <c r="B3054" s="5"/>
      <c r="C3054" s="5" t="str">
        <f>IFERROR(__xludf.DUMMYFUNCTION("""COMPUTED_VALUE"""),"")</f>
        <v/>
      </c>
      <c r="D3054" s="5">
        <v>0.0</v>
      </c>
    </row>
    <row r="3055" ht="14.25" customHeight="1">
      <c r="A3055" s="5"/>
      <c r="B3055" s="5"/>
      <c r="C3055" s="5" t="str">
        <f>IFERROR(__xludf.DUMMYFUNCTION("""COMPUTED_VALUE"""),"")</f>
        <v/>
      </c>
      <c r="D3055" s="5">
        <v>0.0</v>
      </c>
    </row>
    <row r="3056" ht="14.25" customHeight="1">
      <c r="A3056" s="5"/>
      <c r="B3056" s="5"/>
      <c r="C3056" s="5" t="str">
        <f>IFERROR(__xludf.DUMMYFUNCTION("""COMPUTED_VALUE"""),"")</f>
        <v/>
      </c>
      <c r="D3056" s="5">
        <v>0.0</v>
      </c>
    </row>
    <row r="3057" ht="14.25" customHeight="1">
      <c r="A3057" s="5"/>
      <c r="B3057" s="5"/>
      <c r="C3057" s="5" t="str">
        <f>IFERROR(__xludf.DUMMYFUNCTION("""COMPUTED_VALUE"""),"")</f>
        <v/>
      </c>
      <c r="D3057" s="5">
        <v>0.0</v>
      </c>
    </row>
    <row r="3058" ht="14.25" customHeight="1">
      <c r="A3058" s="5"/>
      <c r="B3058" s="5"/>
      <c r="C3058" s="5" t="str">
        <f>IFERROR(__xludf.DUMMYFUNCTION("""COMPUTED_VALUE"""),"")</f>
        <v/>
      </c>
      <c r="D3058" s="5">
        <v>0.0</v>
      </c>
    </row>
    <row r="3059" ht="14.25" customHeight="1">
      <c r="A3059" s="5"/>
      <c r="B3059" s="5"/>
      <c r="C3059" s="5" t="str">
        <f>IFERROR(__xludf.DUMMYFUNCTION("""COMPUTED_VALUE"""),"")</f>
        <v/>
      </c>
      <c r="D3059" s="5">
        <v>0.0</v>
      </c>
    </row>
    <row r="3060" ht="14.25" customHeight="1">
      <c r="A3060" s="5"/>
      <c r="B3060" s="5"/>
      <c r="C3060" s="5" t="str">
        <f>IFERROR(__xludf.DUMMYFUNCTION("""COMPUTED_VALUE"""),"")</f>
        <v/>
      </c>
      <c r="D3060" s="5">
        <v>0.0</v>
      </c>
    </row>
    <row r="3061" ht="14.25" customHeight="1">
      <c r="A3061" s="5"/>
      <c r="B3061" s="5"/>
      <c r="C3061" s="5" t="str">
        <f>IFERROR(__xludf.DUMMYFUNCTION("""COMPUTED_VALUE"""),"")</f>
        <v/>
      </c>
      <c r="D3061" s="5">
        <v>0.0</v>
      </c>
    </row>
    <row r="3062" ht="14.25" customHeight="1">
      <c r="A3062" s="5"/>
      <c r="B3062" s="5"/>
      <c r="C3062" s="5" t="str">
        <f>IFERROR(__xludf.DUMMYFUNCTION("""COMPUTED_VALUE"""),"")</f>
        <v/>
      </c>
      <c r="D3062" s="5">
        <v>0.0</v>
      </c>
    </row>
    <row r="3063" ht="14.25" customHeight="1">
      <c r="A3063" s="5"/>
      <c r="B3063" s="5"/>
      <c r="C3063" s="5" t="str">
        <f>IFERROR(__xludf.DUMMYFUNCTION("""COMPUTED_VALUE"""),"")</f>
        <v/>
      </c>
      <c r="D3063" s="5">
        <v>0.0</v>
      </c>
    </row>
    <row r="3064" ht="14.25" customHeight="1">
      <c r="A3064" s="5"/>
      <c r="B3064" s="5"/>
      <c r="C3064" s="5" t="str">
        <f>IFERROR(__xludf.DUMMYFUNCTION("""COMPUTED_VALUE"""),"")</f>
        <v/>
      </c>
      <c r="D3064" s="5">
        <v>0.0</v>
      </c>
    </row>
    <row r="3065" ht="14.25" customHeight="1">
      <c r="A3065" s="5"/>
      <c r="B3065" s="5"/>
      <c r="C3065" s="5" t="str">
        <f>IFERROR(__xludf.DUMMYFUNCTION("""COMPUTED_VALUE"""),"")</f>
        <v/>
      </c>
      <c r="D3065" s="5">
        <v>0.0</v>
      </c>
    </row>
    <row r="3066" ht="14.25" customHeight="1">
      <c r="A3066" s="5"/>
      <c r="B3066" s="5"/>
      <c r="C3066" s="5" t="str">
        <f>IFERROR(__xludf.DUMMYFUNCTION("""COMPUTED_VALUE"""),"")</f>
        <v/>
      </c>
      <c r="D3066" s="5">
        <v>0.0</v>
      </c>
    </row>
    <row r="3067" ht="14.25" customHeight="1">
      <c r="A3067" s="5"/>
      <c r="B3067" s="5"/>
      <c r="C3067" s="5" t="str">
        <f>IFERROR(__xludf.DUMMYFUNCTION("""COMPUTED_VALUE"""),"")</f>
        <v/>
      </c>
      <c r="D3067" s="5">
        <v>0.0</v>
      </c>
    </row>
    <row r="3068" ht="14.25" customHeight="1">
      <c r="A3068" s="5"/>
      <c r="B3068" s="5"/>
      <c r="C3068" s="5" t="str">
        <f>IFERROR(__xludf.DUMMYFUNCTION("""COMPUTED_VALUE"""),"")</f>
        <v/>
      </c>
      <c r="D3068" s="5">
        <v>0.0</v>
      </c>
    </row>
    <row r="3069" ht="14.25" customHeight="1">
      <c r="A3069" s="5"/>
      <c r="B3069" s="5"/>
      <c r="C3069" s="5" t="str">
        <f>IFERROR(__xludf.DUMMYFUNCTION("""COMPUTED_VALUE"""),"")</f>
        <v/>
      </c>
      <c r="D3069" s="5">
        <v>0.0</v>
      </c>
    </row>
    <row r="3070" ht="14.25" customHeight="1">
      <c r="A3070" s="5"/>
      <c r="B3070" s="5"/>
      <c r="C3070" s="5" t="str">
        <f>IFERROR(__xludf.DUMMYFUNCTION("""COMPUTED_VALUE"""),"")</f>
        <v/>
      </c>
      <c r="D3070" s="5">
        <v>0.0</v>
      </c>
    </row>
    <row r="3071" ht="14.25" customHeight="1">
      <c r="A3071" s="5"/>
      <c r="B3071" s="5"/>
      <c r="C3071" s="5" t="str">
        <f>IFERROR(__xludf.DUMMYFUNCTION("""COMPUTED_VALUE"""),"")</f>
        <v/>
      </c>
      <c r="D3071" s="5">
        <v>0.0</v>
      </c>
    </row>
    <row r="3072" ht="14.25" customHeight="1">
      <c r="A3072" s="5"/>
      <c r="B3072" s="5"/>
      <c r="C3072" s="5" t="str">
        <f>IFERROR(__xludf.DUMMYFUNCTION("""COMPUTED_VALUE"""),"")</f>
        <v/>
      </c>
      <c r="D3072" s="5">
        <v>0.0</v>
      </c>
    </row>
    <row r="3073" ht="14.25" customHeight="1">
      <c r="A3073" s="5"/>
      <c r="B3073" s="5"/>
      <c r="C3073" s="5" t="str">
        <f>IFERROR(__xludf.DUMMYFUNCTION("""COMPUTED_VALUE"""),"")</f>
        <v/>
      </c>
      <c r="D3073" s="5">
        <v>0.0</v>
      </c>
    </row>
    <row r="3074" ht="14.25" customHeight="1">
      <c r="A3074" s="5"/>
      <c r="B3074" s="5"/>
      <c r="C3074" s="5" t="str">
        <f>IFERROR(__xludf.DUMMYFUNCTION("""COMPUTED_VALUE"""),"")</f>
        <v/>
      </c>
      <c r="D3074" s="5">
        <v>0.0</v>
      </c>
    </row>
    <row r="3075" ht="14.25" customHeight="1">
      <c r="A3075" s="5"/>
      <c r="B3075" s="5"/>
      <c r="C3075" s="5" t="str">
        <f>IFERROR(__xludf.DUMMYFUNCTION("""COMPUTED_VALUE"""),"")</f>
        <v/>
      </c>
      <c r="D3075" s="5">
        <v>0.0</v>
      </c>
    </row>
    <row r="3076" ht="14.25" customHeight="1">
      <c r="A3076" s="5"/>
      <c r="B3076" s="5"/>
      <c r="C3076" s="5" t="str">
        <f>IFERROR(__xludf.DUMMYFUNCTION("""COMPUTED_VALUE"""),"")</f>
        <v/>
      </c>
      <c r="D3076" s="5">
        <v>0.0</v>
      </c>
    </row>
    <row r="3077" ht="14.25" customHeight="1">
      <c r="A3077" s="5"/>
      <c r="B3077" s="5"/>
      <c r="C3077" s="5" t="str">
        <f>IFERROR(__xludf.DUMMYFUNCTION("""COMPUTED_VALUE"""),"")</f>
        <v/>
      </c>
      <c r="D3077" s="5">
        <v>0.0</v>
      </c>
    </row>
    <row r="3078" ht="14.25" customHeight="1">
      <c r="A3078" s="5"/>
      <c r="B3078" s="5"/>
      <c r="C3078" s="5" t="str">
        <f>IFERROR(__xludf.DUMMYFUNCTION("""COMPUTED_VALUE"""),"")</f>
        <v/>
      </c>
      <c r="D3078" s="5">
        <v>0.0</v>
      </c>
    </row>
    <row r="3079" ht="14.25" customHeight="1">
      <c r="A3079" s="5"/>
      <c r="B3079" s="5"/>
      <c r="C3079" s="5" t="str">
        <f>IFERROR(__xludf.DUMMYFUNCTION("""COMPUTED_VALUE"""),"")</f>
        <v/>
      </c>
      <c r="D3079" s="5">
        <v>0.0</v>
      </c>
    </row>
    <row r="3080" ht="14.25" customHeight="1">
      <c r="A3080" s="5"/>
      <c r="B3080" s="5"/>
      <c r="C3080" s="5" t="str">
        <f>IFERROR(__xludf.DUMMYFUNCTION("""COMPUTED_VALUE"""),"")</f>
        <v/>
      </c>
      <c r="D3080" s="5">
        <v>0.0</v>
      </c>
    </row>
    <row r="3081" ht="14.25" customHeight="1">
      <c r="A3081" s="5"/>
      <c r="B3081" s="5"/>
      <c r="C3081" s="5" t="str">
        <f>IFERROR(__xludf.DUMMYFUNCTION("""COMPUTED_VALUE"""),"")</f>
        <v/>
      </c>
      <c r="D3081" s="5">
        <v>0.0</v>
      </c>
    </row>
    <row r="3082" ht="14.25" customHeight="1">
      <c r="A3082" s="5"/>
      <c r="B3082" s="5"/>
      <c r="C3082" s="5" t="str">
        <f>IFERROR(__xludf.DUMMYFUNCTION("""COMPUTED_VALUE"""),"")</f>
        <v/>
      </c>
      <c r="D3082" s="5">
        <v>0.0</v>
      </c>
    </row>
    <row r="3083" ht="14.25" customHeight="1">
      <c r="A3083" s="5"/>
      <c r="B3083" s="5"/>
      <c r="C3083" s="5" t="str">
        <f>IFERROR(__xludf.DUMMYFUNCTION("""COMPUTED_VALUE"""),"")</f>
        <v/>
      </c>
      <c r="D3083" s="5">
        <v>0.0</v>
      </c>
    </row>
    <row r="3084" ht="14.25" customHeight="1">
      <c r="A3084" s="5"/>
      <c r="B3084" s="5"/>
      <c r="C3084" s="5" t="str">
        <f>IFERROR(__xludf.DUMMYFUNCTION("""COMPUTED_VALUE"""),"")</f>
        <v/>
      </c>
      <c r="D3084" s="5">
        <v>0.0</v>
      </c>
    </row>
    <row r="3085" ht="14.25" customHeight="1">
      <c r="A3085" s="5"/>
      <c r="B3085" s="5"/>
      <c r="C3085" s="5" t="str">
        <f>IFERROR(__xludf.DUMMYFUNCTION("""COMPUTED_VALUE"""),"")</f>
        <v/>
      </c>
      <c r="D3085" s="5">
        <v>0.0</v>
      </c>
    </row>
    <row r="3086" ht="14.25" customHeight="1">
      <c r="A3086" s="5"/>
      <c r="B3086" s="5"/>
      <c r="C3086" s="5" t="str">
        <f>IFERROR(__xludf.DUMMYFUNCTION("""COMPUTED_VALUE"""),"")</f>
        <v/>
      </c>
      <c r="D3086" s="5">
        <v>0.0</v>
      </c>
    </row>
    <row r="3087" ht="14.25" customHeight="1">
      <c r="A3087" s="5"/>
      <c r="B3087" s="5"/>
      <c r="C3087" s="5" t="str">
        <f>IFERROR(__xludf.DUMMYFUNCTION("""COMPUTED_VALUE"""),"")</f>
        <v/>
      </c>
      <c r="D3087" s="5">
        <v>0.0</v>
      </c>
    </row>
    <row r="3088" ht="14.25" customHeight="1">
      <c r="A3088" s="5"/>
      <c r="B3088" s="5"/>
      <c r="C3088" s="5" t="str">
        <f>IFERROR(__xludf.DUMMYFUNCTION("""COMPUTED_VALUE"""),"")</f>
        <v/>
      </c>
      <c r="D3088" s="5">
        <v>0.0</v>
      </c>
    </row>
    <row r="3089" ht="14.25" customHeight="1">
      <c r="A3089" s="5"/>
      <c r="B3089" s="5"/>
      <c r="C3089" s="5" t="str">
        <f>IFERROR(__xludf.DUMMYFUNCTION("""COMPUTED_VALUE"""),"")</f>
        <v/>
      </c>
      <c r="D3089" s="5">
        <v>0.0</v>
      </c>
    </row>
    <row r="3090" ht="14.25" customHeight="1">
      <c r="A3090" s="5"/>
      <c r="B3090" s="5"/>
      <c r="C3090" s="5" t="str">
        <f>IFERROR(__xludf.DUMMYFUNCTION("""COMPUTED_VALUE"""),"")</f>
        <v/>
      </c>
      <c r="D3090" s="5">
        <v>0.0</v>
      </c>
    </row>
    <row r="3091" ht="14.25" customHeight="1">
      <c r="A3091" s="5"/>
      <c r="B3091" s="5"/>
      <c r="C3091" s="5" t="str">
        <f>IFERROR(__xludf.DUMMYFUNCTION("""COMPUTED_VALUE"""),"")</f>
        <v/>
      </c>
      <c r="D3091" s="5">
        <v>0.0</v>
      </c>
    </row>
    <row r="3092" ht="14.25" customHeight="1">
      <c r="A3092" s="5"/>
      <c r="B3092" s="5"/>
      <c r="C3092" s="5" t="str">
        <f>IFERROR(__xludf.DUMMYFUNCTION("""COMPUTED_VALUE"""),"")</f>
        <v/>
      </c>
      <c r="D3092" s="5">
        <v>0.0</v>
      </c>
    </row>
    <row r="3093" ht="14.25" customHeight="1">
      <c r="A3093" s="5"/>
      <c r="B3093" s="5"/>
      <c r="C3093" s="5" t="str">
        <f>IFERROR(__xludf.DUMMYFUNCTION("""COMPUTED_VALUE"""),"")</f>
        <v/>
      </c>
      <c r="D3093" s="5">
        <v>0.0</v>
      </c>
    </row>
    <row r="3094" ht="14.25" customHeight="1">
      <c r="A3094" s="5"/>
      <c r="B3094" s="5"/>
      <c r="C3094" s="5" t="str">
        <f>IFERROR(__xludf.DUMMYFUNCTION("""COMPUTED_VALUE"""),"")</f>
        <v/>
      </c>
      <c r="D3094" s="5">
        <v>0.0</v>
      </c>
    </row>
    <row r="3095" ht="14.25" customHeight="1">
      <c r="A3095" s="5"/>
      <c r="B3095" s="5"/>
      <c r="C3095" s="5" t="str">
        <f>IFERROR(__xludf.DUMMYFUNCTION("""COMPUTED_VALUE"""),"")</f>
        <v/>
      </c>
      <c r="D3095" s="5">
        <v>0.0</v>
      </c>
    </row>
    <row r="3096" ht="14.25" customHeight="1">
      <c r="A3096" s="5"/>
      <c r="B3096" s="5"/>
      <c r="C3096" s="5" t="str">
        <f>IFERROR(__xludf.DUMMYFUNCTION("""COMPUTED_VALUE"""),"")</f>
        <v/>
      </c>
      <c r="D3096" s="5">
        <v>0.0</v>
      </c>
    </row>
    <row r="3097" ht="14.25" customHeight="1">
      <c r="A3097" s="5"/>
      <c r="B3097" s="5"/>
      <c r="C3097" s="5" t="str">
        <f>IFERROR(__xludf.DUMMYFUNCTION("""COMPUTED_VALUE"""),"")</f>
        <v/>
      </c>
      <c r="D3097" s="5">
        <v>0.0</v>
      </c>
    </row>
    <row r="3098" ht="14.25" customHeight="1">
      <c r="A3098" s="5"/>
      <c r="B3098" s="5"/>
      <c r="C3098" s="5" t="str">
        <f>IFERROR(__xludf.DUMMYFUNCTION("""COMPUTED_VALUE"""),"")</f>
        <v/>
      </c>
      <c r="D3098" s="5">
        <v>0.0</v>
      </c>
    </row>
    <row r="3099" ht="14.25" customHeight="1">
      <c r="A3099" s="5"/>
      <c r="B3099" s="5"/>
      <c r="C3099" s="5" t="str">
        <f>IFERROR(__xludf.DUMMYFUNCTION("""COMPUTED_VALUE"""),"")</f>
        <v/>
      </c>
      <c r="D3099" s="5">
        <v>0.0</v>
      </c>
    </row>
    <row r="3100" ht="14.25" customHeight="1">
      <c r="A3100" s="5"/>
      <c r="B3100" s="5"/>
      <c r="C3100" s="5" t="str">
        <f>IFERROR(__xludf.DUMMYFUNCTION("""COMPUTED_VALUE"""),"")</f>
        <v/>
      </c>
      <c r="D3100" s="5">
        <v>0.0</v>
      </c>
    </row>
    <row r="3101" ht="14.25" customHeight="1">
      <c r="A3101" s="5"/>
      <c r="B3101" s="5"/>
      <c r="C3101" s="5" t="str">
        <f>IFERROR(__xludf.DUMMYFUNCTION("""COMPUTED_VALUE"""),"")</f>
        <v/>
      </c>
      <c r="D3101" s="5">
        <v>0.0</v>
      </c>
    </row>
    <row r="3102" ht="14.25" customHeight="1">
      <c r="A3102" s="5"/>
      <c r="B3102" s="5"/>
      <c r="C3102" s="5" t="str">
        <f>IFERROR(__xludf.DUMMYFUNCTION("""COMPUTED_VALUE"""),"")</f>
        <v/>
      </c>
      <c r="D3102" s="5">
        <v>0.0</v>
      </c>
    </row>
    <row r="3103" ht="14.25" customHeight="1">
      <c r="A3103" s="5"/>
      <c r="B3103" s="5"/>
      <c r="C3103" s="5" t="str">
        <f>IFERROR(__xludf.DUMMYFUNCTION("""COMPUTED_VALUE"""),"")</f>
        <v/>
      </c>
      <c r="D3103" s="5">
        <v>0.0</v>
      </c>
    </row>
    <row r="3104" ht="14.25" customHeight="1">
      <c r="A3104" s="5"/>
      <c r="B3104" s="5"/>
      <c r="C3104" s="5" t="str">
        <f>IFERROR(__xludf.DUMMYFUNCTION("""COMPUTED_VALUE"""),"")</f>
        <v/>
      </c>
      <c r="D3104" s="5">
        <v>0.0</v>
      </c>
    </row>
    <row r="3105" ht="14.25" customHeight="1">
      <c r="A3105" s="5"/>
      <c r="B3105" s="5"/>
      <c r="C3105" s="5" t="str">
        <f>IFERROR(__xludf.DUMMYFUNCTION("""COMPUTED_VALUE"""),"")</f>
        <v/>
      </c>
      <c r="D3105" s="5">
        <v>0.0</v>
      </c>
    </row>
    <row r="3106" ht="14.25" customHeight="1">
      <c r="A3106" s="5"/>
      <c r="B3106" s="5"/>
      <c r="C3106" s="5" t="str">
        <f>IFERROR(__xludf.DUMMYFUNCTION("""COMPUTED_VALUE"""),"")</f>
        <v/>
      </c>
      <c r="D3106" s="5">
        <v>0.0</v>
      </c>
    </row>
    <row r="3107" ht="14.25" customHeight="1">
      <c r="A3107" s="5"/>
      <c r="B3107" s="5"/>
      <c r="C3107" s="5" t="str">
        <f>IFERROR(__xludf.DUMMYFUNCTION("""COMPUTED_VALUE"""),"")</f>
        <v/>
      </c>
      <c r="D3107" s="5">
        <v>0.0</v>
      </c>
    </row>
    <row r="3108" ht="14.25" customHeight="1">
      <c r="A3108" s="5"/>
      <c r="B3108" s="5"/>
      <c r="C3108" s="5" t="str">
        <f>IFERROR(__xludf.DUMMYFUNCTION("""COMPUTED_VALUE"""),"")</f>
        <v/>
      </c>
      <c r="D3108" s="5">
        <v>0.0</v>
      </c>
    </row>
    <row r="3109" ht="14.25" customHeight="1">
      <c r="A3109" s="5"/>
      <c r="B3109" s="5"/>
      <c r="C3109" s="5" t="str">
        <f>IFERROR(__xludf.DUMMYFUNCTION("""COMPUTED_VALUE"""),"")</f>
        <v/>
      </c>
      <c r="D3109" s="5">
        <v>0.0</v>
      </c>
    </row>
    <row r="3110" ht="14.25" customHeight="1">
      <c r="A3110" s="5"/>
      <c r="B3110" s="5"/>
      <c r="C3110" s="5" t="str">
        <f>IFERROR(__xludf.DUMMYFUNCTION("""COMPUTED_VALUE"""),"")</f>
        <v/>
      </c>
      <c r="D3110" s="5">
        <v>0.0</v>
      </c>
    </row>
    <row r="3111" ht="14.25" customHeight="1">
      <c r="A3111" s="5"/>
      <c r="B3111" s="5"/>
      <c r="C3111" s="5" t="str">
        <f>IFERROR(__xludf.DUMMYFUNCTION("""COMPUTED_VALUE"""),"")</f>
        <v/>
      </c>
      <c r="D3111" s="5">
        <v>0.0</v>
      </c>
    </row>
    <row r="3112" ht="14.25" customHeight="1">
      <c r="A3112" s="5"/>
      <c r="B3112" s="5"/>
      <c r="C3112" s="5" t="str">
        <f>IFERROR(__xludf.DUMMYFUNCTION("""COMPUTED_VALUE"""),"")</f>
        <v/>
      </c>
      <c r="D3112" s="5">
        <v>0.0</v>
      </c>
    </row>
    <row r="3113" ht="14.25" customHeight="1">
      <c r="A3113" s="5"/>
      <c r="B3113" s="5"/>
      <c r="C3113" s="5" t="str">
        <f>IFERROR(__xludf.DUMMYFUNCTION("""COMPUTED_VALUE"""),"")</f>
        <v/>
      </c>
      <c r="D3113" s="5">
        <v>0.0</v>
      </c>
    </row>
    <row r="3114" ht="14.25" customHeight="1">
      <c r="A3114" s="5"/>
      <c r="B3114" s="5"/>
      <c r="C3114" s="5" t="str">
        <f>IFERROR(__xludf.DUMMYFUNCTION("""COMPUTED_VALUE"""),"")</f>
        <v/>
      </c>
      <c r="D3114" s="5">
        <v>0.0</v>
      </c>
    </row>
    <row r="3115" ht="14.25" customHeight="1">
      <c r="A3115" s="5"/>
      <c r="B3115" s="5"/>
      <c r="C3115" s="5" t="str">
        <f>IFERROR(__xludf.DUMMYFUNCTION("""COMPUTED_VALUE"""),"")</f>
        <v/>
      </c>
      <c r="D3115" s="5">
        <v>0.0</v>
      </c>
    </row>
    <row r="3116" ht="14.25" customHeight="1">
      <c r="A3116" s="5"/>
      <c r="B3116" s="5"/>
      <c r="C3116" s="5" t="str">
        <f>IFERROR(__xludf.DUMMYFUNCTION("""COMPUTED_VALUE"""),"")</f>
        <v/>
      </c>
      <c r="D3116" s="5">
        <v>0.0</v>
      </c>
    </row>
    <row r="3117" ht="14.25" customHeight="1">
      <c r="A3117" s="5"/>
      <c r="B3117" s="5"/>
      <c r="C3117" s="5" t="str">
        <f>IFERROR(__xludf.DUMMYFUNCTION("""COMPUTED_VALUE"""),"")</f>
        <v/>
      </c>
      <c r="D3117" s="5">
        <v>0.0</v>
      </c>
    </row>
    <row r="3118" ht="14.25" customHeight="1">
      <c r="A3118" s="5"/>
      <c r="B3118" s="5"/>
      <c r="C3118" s="5" t="str">
        <f>IFERROR(__xludf.DUMMYFUNCTION("""COMPUTED_VALUE"""),"")</f>
        <v/>
      </c>
      <c r="D3118" s="5">
        <v>0.0</v>
      </c>
    </row>
    <row r="3119" ht="14.25" customHeight="1">
      <c r="A3119" s="5"/>
      <c r="B3119" s="5"/>
      <c r="C3119" s="5" t="str">
        <f>IFERROR(__xludf.DUMMYFUNCTION("""COMPUTED_VALUE"""),"")</f>
        <v/>
      </c>
      <c r="D3119" s="5">
        <v>0.0</v>
      </c>
    </row>
    <row r="3120" ht="14.25" customHeight="1">
      <c r="A3120" s="5"/>
      <c r="B3120" s="5"/>
      <c r="C3120" s="5" t="str">
        <f>IFERROR(__xludf.DUMMYFUNCTION("""COMPUTED_VALUE"""),"")</f>
        <v/>
      </c>
      <c r="D3120" s="5">
        <v>0.0</v>
      </c>
    </row>
    <row r="3121" ht="14.25" customHeight="1">
      <c r="A3121" s="5"/>
      <c r="B3121" s="5"/>
      <c r="C3121" s="5" t="str">
        <f>IFERROR(__xludf.DUMMYFUNCTION("""COMPUTED_VALUE"""),"")</f>
        <v/>
      </c>
      <c r="D3121" s="5">
        <v>0.0</v>
      </c>
    </row>
    <row r="3122" ht="14.25" customHeight="1">
      <c r="A3122" s="5"/>
      <c r="B3122" s="5"/>
      <c r="C3122" s="5" t="str">
        <f>IFERROR(__xludf.DUMMYFUNCTION("""COMPUTED_VALUE"""),"")</f>
        <v/>
      </c>
      <c r="D3122" s="5">
        <v>0.0</v>
      </c>
    </row>
    <row r="3123" ht="14.25" customHeight="1">
      <c r="A3123" s="5"/>
      <c r="B3123" s="5"/>
      <c r="C3123" s="5" t="str">
        <f>IFERROR(__xludf.DUMMYFUNCTION("""COMPUTED_VALUE"""),"")</f>
        <v/>
      </c>
      <c r="D3123" s="5">
        <v>0.0</v>
      </c>
    </row>
    <row r="3124" ht="14.25" customHeight="1">
      <c r="A3124" s="5"/>
      <c r="B3124" s="5"/>
      <c r="C3124" s="5" t="str">
        <f>IFERROR(__xludf.DUMMYFUNCTION("""COMPUTED_VALUE"""),"")</f>
        <v/>
      </c>
      <c r="D3124" s="5">
        <v>0.0</v>
      </c>
    </row>
    <row r="3125" ht="14.25" customHeight="1">
      <c r="A3125" s="5"/>
      <c r="B3125" s="5"/>
      <c r="C3125" s="5" t="str">
        <f>IFERROR(__xludf.DUMMYFUNCTION("""COMPUTED_VALUE"""),"")</f>
        <v/>
      </c>
      <c r="D3125" s="5">
        <v>0.0</v>
      </c>
    </row>
    <row r="3126" ht="14.25" customHeight="1">
      <c r="A3126" s="5"/>
      <c r="B3126" s="5"/>
      <c r="C3126" s="5" t="str">
        <f>IFERROR(__xludf.DUMMYFUNCTION("""COMPUTED_VALUE"""),"")</f>
        <v/>
      </c>
      <c r="D3126" s="5">
        <v>0.0</v>
      </c>
    </row>
    <row r="3127" ht="14.25" customHeight="1">
      <c r="A3127" s="5"/>
      <c r="B3127" s="5"/>
      <c r="C3127" s="5" t="str">
        <f>IFERROR(__xludf.DUMMYFUNCTION("""COMPUTED_VALUE"""),"")</f>
        <v/>
      </c>
      <c r="D3127" s="5">
        <v>0.0</v>
      </c>
    </row>
    <row r="3128" ht="14.25" customHeight="1">
      <c r="A3128" s="5"/>
      <c r="B3128" s="5"/>
      <c r="C3128" s="5" t="str">
        <f>IFERROR(__xludf.DUMMYFUNCTION("""COMPUTED_VALUE"""),"")</f>
        <v/>
      </c>
      <c r="D3128" s="5">
        <v>0.0</v>
      </c>
    </row>
    <row r="3129" ht="14.25" customHeight="1">
      <c r="A3129" s="5"/>
      <c r="B3129" s="5"/>
      <c r="C3129" s="5" t="str">
        <f>IFERROR(__xludf.DUMMYFUNCTION("""COMPUTED_VALUE"""),"")</f>
        <v/>
      </c>
      <c r="D3129" s="5">
        <v>0.0</v>
      </c>
    </row>
    <row r="3130" ht="14.25" customHeight="1">
      <c r="A3130" s="5"/>
      <c r="B3130" s="5"/>
      <c r="C3130" s="5" t="str">
        <f>IFERROR(__xludf.DUMMYFUNCTION("""COMPUTED_VALUE"""),"")</f>
        <v/>
      </c>
      <c r="D3130" s="5">
        <v>0.0</v>
      </c>
    </row>
    <row r="3131" ht="14.25" customHeight="1">
      <c r="A3131" s="5"/>
      <c r="B3131" s="5"/>
      <c r="C3131" s="5" t="str">
        <f>IFERROR(__xludf.DUMMYFUNCTION("""COMPUTED_VALUE"""),"")</f>
        <v/>
      </c>
      <c r="D3131" s="5">
        <v>0.0</v>
      </c>
    </row>
    <row r="3132" ht="14.25" customHeight="1">
      <c r="A3132" s="5"/>
      <c r="B3132" s="5"/>
      <c r="C3132" s="5" t="str">
        <f>IFERROR(__xludf.DUMMYFUNCTION("""COMPUTED_VALUE"""),"")</f>
        <v/>
      </c>
      <c r="D3132" s="5">
        <v>0.0</v>
      </c>
    </row>
    <row r="3133" ht="14.25" customHeight="1">
      <c r="A3133" s="5"/>
      <c r="B3133" s="5"/>
      <c r="C3133" s="5" t="str">
        <f>IFERROR(__xludf.DUMMYFUNCTION("""COMPUTED_VALUE"""),"")</f>
        <v/>
      </c>
      <c r="D3133" s="5">
        <v>0.0</v>
      </c>
    </row>
    <row r="3134" ht="14.25" customHeight="1">
      <c r="A3134" s="5"/>
      <c r="B3134" s="5"/>
      <c r="C3134" s="5" t="str">
        <f>IFERROR(__xludf.DUMMYFUNCTION("""COMPUTED_VALUE"""),"")</f>
        <v/>
      </c>
      <c r="D3134" s="5">
        <v>0.0</v>
      </c>
    </row>
    <row r="3135" ht="14.25" customHeight="1">
      <c r="A3135" s="5"/>
      <c r="B3135" s="5"/>
      <c r="C3135" s="5" t="str">
        <f>IFERROR(__xludf.DUMMYFUNCTION("""COMPUTED_VALUE"""),"")</f>
        <v/>
      </c>
      <c r="D3135" s="5">
        <v>0.0</v>
      </c>
    </row>
    <row r="3136" ht="14.25" customHeight="1">
      <c r="A3136" s="5"/>
      <c r="B3136" s="5"/>
      <c r="C3136" s="5" t="str">
        <f>IFERROR(__xludf.DUMMYFUNCTION("""COMPUTED_VALUE"""),"")</f>
        <v/>
      </c>
      <c r="D3136" s="5">
        <v>0.0</v>
      </c>
    </row>
    <row r="3137" ht="14.25" customHeight="1">
      <c r="A3137" s="5"/>
      <c r="B3137" s="5"/>
      <c r="C3137" s="5" t="str">
        <f>IFERROR(__xludf.DUMMYFUNCTION("""COMPUTED_VALUE"""),"")</f>
        <v/>
      </c>
      <c r="D3137" s="5">
        <v>0.0</v>
      </c>
    </row>
    <row r="3138" ht="14.25" customHeight="1">
      <c r="A3138" s="5"/>
      <c r="B3138" s="5"/>
      <c r="C3138" s="5" t="str">
        <f>IFERROR(__xludf.DUMMYFUNCTION("""COMPUTED_VALUE"""),"")</f>
        <v/>
      </c>
      <c r="D3138" s="5">
        <v>0.0</v>
      </c>
    </row>
    <row r="3139" ht="14.25" customHeight="1">
      <c r="A3139" s="5"/>
      <c r="B3139" s="5"/>
      <c r="C3139" s="5" t="str">
        <f>IFERROR(__xludf.DUMMYFUNCTION("""COMPUTED_VALUE"""),"")</f>
        <v/>
      </c>
      <c r="D3139" s="5">
        <v>0.0</v>
      </c>
    </row>
    <row r="3140" ht="14.25" customHeight="1">
      <c r="A3140" s="5"/>
      <c r="B3140" s="5"/>
      <c r="C3140" s="5" t="str">
        <f>IFERROR(__xludf.DUMMYFUNCTION("""COMPUTED_VALUE"""),"")</f>
        <v/>
      </c>
      <c r="D3140" s="5">
        <v>0.0</v>
      </c>
    </row>
    <row r="3141" ht="14.25" customHeight="1">
      <c r="A3141" s="5"/>
      <c r="B3141" s="5"/>
      <c r="C3141" s="5" t="str">
        <f>IFERROR(__xludf.DUMMYFUNCTION("""COMPUTED_VALUE"""),"")</f>
        <v/>
      </c>
      <c r="D3141" s="5">
        <v>0.0</v>
      </c>
    </row>
    <row r="3142" ht="14.25" customHeight="1">
      <c r="A3142" s="5"/>
      <c r="B3142" s="5"/>
      <c r="C3142" s="5" t="str">
        <f>IFERROR(__xludf.DUMMYFUNCTION("""COMPUTED_VALUE"""),"")</f>
        <v/>
      </c>
      <c r="D3142" s="5">
        <v>0.0</v>
      </c>
    </row>
    <row r="3143" ht="14.25" customHeight="1">
      <c r="A3143" s="5"/>
      <c r="B3143" s="5"/>
      <c r="C3143" s="5" t="str">
        <f>IFERROR(__xludf.DUMMYFUNCTION("""COMPUTED_VALUE"""),"")</f>
        <v/>
      </c>
      <c r="D3143" s="5">
        <v>0.0</v>
      </c>
    </row>
    <row r="3144" ht="14.25" customHeight="1">
      <c r="A3144" s="5"/>
      <c r="B3144" s="5"/>
      <c r="C3144" s="5" t="str">
        <f>IFERROR(__xludf.DUMMYFUNCTION("""COMPUTED_VALUE"""),"")</f>
        <v/>
      </c>
      <c r="D3144" s="5">
        <v>0.0</v>
      </c>
    </row>
    <row r="3145" ht="14.25" customHeight="1">
      <c r="A3145" s="5"/>
      <c r="B3145" s="5"/>
      <c r="C3145" s="5" t="str">
        <f>IFERROR(__xludf.DUMMYFUNCTION("""COMPUTED_VALUE"""),"")</f>
        <v/>
      </c>
      <c r="D3145" s="5">
        <v>0.0</v>
      </c>
    </row>
    <row r="3146" ht="14.25" customHeight="1">
      <c r="A3146" s="5"/>
      <c r="B3146" s="5"/>
      <c r="C3146" s="5" t="str">
        <f>IFERROR(__xludf.DUMMYFUNCTION("""COMPUTED_VALUE"""),"")</f>
        <v/>
      </c>
      <c r="D3146" s="5">
        <v>0.0</v>
      </c>
    </row>
    <row r="3147" ht="14.25" customHeight="1">
      <c r="A3147" s="5"/>
      <c r="B3147" s="5"/>
      <c r="C3147" s="5" t="str">
        <f>IFERROR(__xludf.DUMMYFUNCTION("""COMPUTED_VALUE"""),"")</f>
        <v/>
      </c>
      <c r="D3147" s="5">
        <v>0.0</v>
      </c>
    </row>
    <row r="3148" ht="14.25" customHeight="1">
      <c r="A3148" s="5"/>
      <c r="B3148" s="5"/>
      <c r="C3148" s="5" t="str">
        <f>IFERROR(__xludf.DUMMYFUNCTION("""COMPUTED_VALUE"""),"")</f>
        <v/>
      </c>
      <c r="D3148" s="5">
        <v>0.0</v>
      </c>
    </row>
    <row r="3149" ht="14.25" customHeight="1">
      <c r="A3149" s="5"/>
      <c r="B3149" s="5"/>
      <c r="C3149" s="5" t="str">
        <f>IFERROR(__xludf.DUMMYFUNCTION("""COMPUTED_VALUE"""),"")</f>
        <v/>
      </c>
      <c r="D3149" s="5">
        <v>0.0</v>
      </c>
    </row>
    <row r="3150" ht="14.25" customHeight="1">
      <c r="A3150" s="5"/>
      <c r="B3150" s="5"/>
      <c r="C3150" s="5" t="str">
        <f>IFERROR(__xludf.DUMMYFUNCTION("""COMPUTED_VALUE"""),"")</f>
        <v/>
      </c>
      <c r="D3150" s="5">
        <v>0.0</v>
      </c>
    </row>
    <row r="3151" ht="14.25" customHeight="1">
      <c r="A3151" s="5"/>
      <c r="B3151" s="5"/>
      <c r="C3151" s="5" t="str">
        <f>IFERROR(__xludf.DUMMYFUNCTION("""COMPUTED_VALUE"""),"")</f>
        <v/>
      </c>
      <c r="D3151" s="5">
        <v>0.0</v>
      </c>
    </row>
    <row r="3152" ht="14.25" customHeight="1">
      <c r="A3152" s="5"/>
      <c r="B3152" s="5"/>
      <c r="C3152" s="5" t="str">
        <f>IFERROR(__xludf.DUMMYFUNCTION("""COMPUTED_VALUE"""),"")</f>
        <v/>
      </c>
      <c r="D3152" s="5">
        <v>0.0</v>
      </c>
    </row>
    <row r="3153" ht="14.25" customHeight="1">
      <c r="A3153" s="5"/>
      <c r="B3153" s="5"/>
      <c r="C3153" s="5" t="str">
        <f>IFERROR(__xludf.DUMMYFUNCTION("""COMPUTED_VALUE"""),"")</f>
        <v/>
      </c>
      <c r="D3153" s="5">
        <v>0.0</v>
      </c>
    </row>
    <row r="3154" ht="14.25" customHeight="1">
      <c r="A3154" s="5"/>
      <c r="B3154" s="5"/>
      <c r="C3154" s="5" t="str">
        <f>IFERROR(__xludf.DUMMYFUNCTION("""COMPUTED_VALUE"""),"")</f>
        <v/>
      </c>
      <c r="D3154" s="5">
        <v>0.0</v>
      </c>
    </row>
    <row r="3155" ht="14.25" customHeight="1">
      <c r="A3155" s="5"/>
      <c r="B3155" s="5"/>
      <c r="C3155" s="5" t="str">
        <f>IFERROR(__xludf.DUMMYFUNCTION("""COMPUTED_VALUE"""),"")</f>
        <v/>
      </c>
      <c r="D3155" s="5">
        <v>0.0</v>
      </c>
    </row>
    <row r="3156" ht="14.25" customHeight="1">
      <c r="A3156" s="5"/>
      <c r="B3156" s="5"/>
      <c r="C3156" s="5" t="str">
        <f>IFERROR(__xludf.DUMMYFUNCTION("""COMPUTED_VALUE"""),"")</f>
        <v/>
      </c>
      <c r="D3156" s="5">
        <v>0.0</v>
      </c>
    </row>
    <row r="3157" ht="14.25" customHeight="1">
      <c r="A3157" s="5"/>
      <c r="B3157" s="5"/>
      <c r="C3157" s="5" t="str">
        <f>IFERROR(__xludf.DUMMYFUNCTION("""COMPUTED_VALUE"""),"")</f>
        <v/>
      </c>
      <c r="D3157" s="5">
        <v>0.0</v>
      </c>
    </row>
    <row r="3158" ht="14.25" customHeight="1">
      <c r="A3158" s="5"/>
      <c r="B3158" s="5"/>
      <c r="C3158" s="5" t="str">
        <f>IFERROR(__xludf.DUMMYFUNCTION("""COMPUTED_VALUE"""),"")</f>
        <v/>
      </c>
      <c r="D3158" s="5">
        <v>0.0</v>
      </c>
    </row>
    <row r="3159" ht="14.25" customHeight="1">
      <c r="A3159" s="5"/>
      <c r="B3159" s="5"/>
      <c r="C3159" s="5" t="str">
        <f>IFERROR(__xludf.DUMMYFUNCTION("""COMPUTED_VALUE"""),"")</f>
        <v/>
      </c>
      <c r="D3159" s="5">
        <v>0.0</v>
      </c>
    </row>
    <row r="3160" ht="14.25" customHeight="1">
      <c r="A3160" s="5"/>
      <c r="B3160" s="5"/>
      <c r="C3160" s="5" t="str">
        <f>IFERROR(__xludf.DUMMYFUNCTION("""COMPUTED_VALUE"""),"")</f>
        <v/>
      </c>
      <c r="D3160" s="5">
        <v>0.0</v>
      </c>
    </row>
    <row r="3161" ht="14.25" customHeight="1">
      <c r="A3161" s="5"/>
      <c r="B3161" s="5"/>
      <c r="C3161" s="5" t="str">
        <f>IFERROR(__xludf.DUMMYFUNCTION("""COMPUTED_VALUE"""),"")</f>
        <v/>
      </c>
      <c r="D3161" s="5">
        <v>0.0</v>
      </c>
    </row>
    <row r="3162" ht="14.25" customHeight="1">
      <c r="A3162" s="5"/>
      <c r="B3162" s="5"/>
      <c r="C3162" s="5" t="str">
        <f>IFERROR(__xludf.DUMMYFUNCTION("""COMPUTED_VALUE"""),"")</f>
        <v/>
      </c>
      <c r="D3162" s="5">
        <v>0.0</v>
      </c>
    </row>
    <row r="3163" ht="14.25" customHeight="1">
      <c r="A3163" s="5"/>
      <c r="B3163" s="5"/>
      <c r="C3163" s="5" t="str">
        <f>IFERROR(__xludf.DUMMYFUNCTION("""COMPUTED_VALUE"""),"")</f>
        <v/>
      </c>
      <c r="D3163" s="5">
        <v>0.0</v>
      </c>
    </row>
    <row r="3164" ht="14.25" customHeight="1">
      <c r="A3164" s="5"/>
      <c r="B3164" s="5"/>
      <c r="C3164" s="5" t="str">
        <f>IFERROR(__xludf.DUMMYFUNCTION("""COMPUTED_VALUE"""),"")</f>
        <v/>
      </c>
      <c r="D3164" s="5">
        <v>0.0</v>
      </c>
    </row>
    <row r="3165" ht="14.25" customHeight="1">
      <c r="A3165" s="5"/>
      <c r="B3165" s="5"/>
      <c r="C3165" s="5" t="str">
        <f>IFERROR(__xludf.DUMMYFUNCTION("""COMPUTED_VALUE"""),"")</f>
        <v/>
      </c>
      <c r="D3165" s="5">
        <v>0.0</v>
      </c>
    </row>
    <row r="3166" ht="14.25" customHeight="1">
      <c r="A3166" s="5"/>
      <c r="B3166" s="5"/>
      <c r="C3166" s="5" t="str">
        <f>IFERROR(__xludf.DUMMYFUNCTION("""COMPUTED_VALUE"""),"")</f>
        <v/>
      </c>
      <c r="D3166" s="5">
        <v>0.0</v>
      </c>
    </row>
    <row r="3167" ht="14.25" customHeight="1">
      <c r="A3167" s="5"/>
      <c r="B3167" s="5"/>
      <c r="C3167" s="5" t="str">
        <f>IFERROR(__xludf.DUMMYFUNCTION("""COMPUTED_VALUE"""),"")</f>
        <v/>
      </c>
      <c r="D3167" s="5">
        <v>0.0</v>
      </c>
    </row>
    <row r="3168" ht="14.25" customHeight="1">
      <c r="A3168" s="5"/>
      <c r="B3168" s="5"/>
      <c r="C3168" s="5" t="str">
        <f>IFERROR(__xludf.DUMMYFUNCTION("""COMPUTED_VALUE"""),"")</f>
        <v/>
      </c>
      <c r="D3168" s="5">
        <v>0.0</v>
      </c>
    </row>
    <row r="3169" ht="14.25" customHeight="1">
      <c r="A3169" s="5"/>
      <c r="B3169" s="5"/>
      <c r="C3169" s="5" t="str">
        <f>IFERROR(__xludf.DUMMYFUNCTION("""COMPUTED_VALUE"""),"")</f>
        <v/>
      </c>
      <c r="D3169" s="5">
        <v>0.0</v>
      </c>
    </row>
    <row r="3170" ht="14.25" customHeight="1">
      <c r="A3170" s="5"/>
      <c r="B3170" s="5"/>
      <c r="C3170" s="5" t="str">
        <f>IFERROR(__xludf.DUMMYFUNCTION("""COMPUTED_VALUE"""),"")</f>
        <v/>
      </c>
      <c r="D3170" s="5">
        <v>0.0</v>
      </c>
    </row>
    <row r="3171" ht="14.25" customHeight="1">
      <c r="A3171" s="5"/>
      <c r="B3171" s="5"/>
      <c r="C3171" s="5" t="str">
        <f>IFERROR(__xludf.DUMMYFUNCTION("""COMPUTED_VALUE"""),"")</f>
        <v/>
      </c>
      <c r="D3171" s="5">
        <v>0.0</v>
      </c>
    </row>
    <row r="3172" ht="14.25" customHeight="1">
      <c r="A3172" s="5"/>
      <c r="B3172" s="5"/>
      <c r="C3172" s="5" t="str">
        <f>IFERROR(__xludf.DUMMYFUNCTION("""COMPUTED_VALUE"""),"")</f>
        <v/>
      </c>
      <c r="D3172" s="5">
        <v>0.0</v>
      </c>
    </row>
    <row r="3173" ht="14.25" customHeight="1">
      <c r="A3173" s="5"/>
      <c r="B3173" s="5"/>
      <c r="C3173" s="5" t="str">
        <f>IFERROR(__xludf.DUMMYFUNCTION("""COMPUTED_VALUE"""),"")</f>
        <v/>
      </c>
      <c r="D3173" s="5">
        <v>0.0</v>
      </c>
    </row>
    <row r="3174" ht="14.25" customHeight="1">
      <c r="A3174" s="5"/>
      <c r="B3174" s="5"/>
      <c r="C3174" s="5" t="str">
        <f>IFERROR(__xludf.DUMMYFUNCTION("""COMPUTED_VALUE"""),"")</f>
        <v/>
      </c>
      <c r="D3174" s="5">
        <v>0.0</v>
      </c>
    </row>
    <row r="3175" ht="14.25" customHeight="1">
      <c r="A3175" s="5"/>
      <c r="B3175" s="5"/>
      <c r="C3175" s="5" t="str">
        <f>IFERROR(__xludf.DUMMYFUNCTION("""COMPUTED_VALUE"""),"")</f>
        <v/>
      </c>
      <c r="D3175" s="5">
        <v>0.0</v>
      </c>
    </row>
    <row r="3176" ht="14.25" customHeight="1">
      <c r="A3176" s="5"/>
      <c r="B3176" s="5"/>
      <c r="C3176" s="5" t="str">
        <f>IFERROR(__xludf.DUMMYFUNCTION("""COMPUTED_VALUE"""),"")</f>
        <v/>
      </c>
      <c r="D3176" s="5">
        <v>0.0</v>
      </c>
    </row>
    <row r="3177" ht="14.25" customHeight="1">
      <c r="A3177" s="5"/>
      <c r="B3177" s="5"/>
      <c r="C3177" s="5" t="str">
        <f>IFERROR(__xludf.DUMMYFUNCTION("""COMPUTED_VALUE"""),"")</f>
        <v/>
      </c>
      <c r="D3177" s="5">
        <v>0.0</v>
      </c>
    </row>
    <row r="3178" ht="14.25" customHeight="1">
      <c r="A3178" s="5"/>
      <c r="B3178" s="5"/>
      <c r="C3178" s="5" t="str">
        <f>IFERROR(__xludf.DUMMYFUNCTION("""COMPUTED_VALUE"""),"")</f>
        <v/>
      </c>
      <c r="D3178" s="5">
        <v>0.0</v>
      </c>
    </row>
    <row r="3179" ht="14.25" customHeight="1">
      <c r="A3179" s="5"/>
      <c r="B3179" s="5"/>
      <c r="C3179" s="5" t="str">
        <f>IFERROR(__xludf.DUMMYFUNCTION("""COMPUTED_VALUE"""),"")</f>
        <v/>
      </c>
      <c r="D3179" s="5">
        <v>0.0</v>
      </c>
    </row>
    <row r="3180" ht="14.25" customHeight="1">
      <c r="A3180" s="5"/>
      <c r="B3180" s="5"/>
      <c r="C3180" s="5" t="str">
        <f>IFERROR(__xludf.DUMMYFUNCTION("""COMPUTED_VALUE"""),"")</f>
        <v/>
      </c>
      <c r="D3180" s="5">
        <v>0.0</v>
      </c>
    </row>
    <row r="3181" ht="14.25" customHeight="1">
      <c r="A3181" s="5"/>
      <c r="B3181" s="5"/>
      <c r="C3181" s="5" t="str">
        <f>IFERROR(__xludf.DUMMYFUNCTION("""COMPUTED_VALUE"""),"")</f>
        <v/>
      </c>
      <c r="D3181" s="5">
        <v>0.0</v>
      </c>
    </row>
    <row r="3182" ht="14.25" customHeight="1">
      <c r="A3182" s="5"/>
      <c r="B3182" s="5"/>
      <c r="C3182" s="5" t="str">
        <f>IFERROR(__xludf.DUMMYFUNCTION("""COMPUTED_VALUE"""),"")</f>
        <v/>
      </c>
      <c r="D3182" s="5">
        <v>0.0</v>
      </c>
    </row>
    <row r="3183" ht="14.25" customHeight="1">
      <c r="A3183" s="5"/>
      <c r="B3183" s="5"/>
      <c r="C3183" s="5" t="str">
        <f>IFERROR(__xludf.DUMMYFUNCTION("""COMPUTED_VALUE"""),"")</f>
        <v/>
      </c>
      <c r="D3183" s="5">
        <v>0.0</v>
      </c>
    </row>
    <row r="3184" ht="14.25" customHeight="1">
      <c r="A3184" s="5"/>
      <c r="B3184" s="5"/>
      <c r="C3184" s="5" t="str">
        <f>IFERROR(__xludf.DUMMYFUNCTION("""COMPUTED_VALUE"""),"")</f>
        <v/>
      </c>
      <c r="D3184" s="5">
        <v>0.0</v>
      </c>
    </row>
    <row r="3185" ht="14.25" customHeight="1">
      <c r="A3185" s="5"/>
      <c r="B3185" s="5"/>
      <c r="C3185" s="5" t="str">
        <f>IFERROR(__xludf.DUMMYFUNCTION("""COMPUTED_VALUE"""),"")</f>
        <v/>
      </c>
      <c r="D3185" s="5">
        <v>0.0</v>
      </c>
    </row>
    <row r="3186" ht="14.25" customHeight="1">
      <c r="A3186" s="5"/>
      <c r="B3186" s="5"/>
      <c r="C3186" s="5" t="str">
        <f>IFERROR(__xludf.DUMMYFUNCTION("""COMPUTED_VALUE"""),"")</f>
        <v/>
      </c>
      <c r="D3186" s="5">
        <v>0.0</v>
      </c>
    </row>
    <row r="3187" ht="14.25" customHeight="1">
      <c r="A3187" s="5"/>
      <c r="B3187" s="5"/>
      <c r="C3187" s="5" t="str">
        <f>IFERROR(__xludf.DUMMYFUNCTION("""COMPUTED_VALUE"""),"")</f>
        <v/>
      </c>
      <c r="D3187" s="5">
        <v>0.0</v>
      </c>
    </row>
    <row r="3188" ht="14.25" customHeight="1">
      <c r="A3188" s="5"/>
      <c r="B3188" s="5"/>
      <c r="C3188" s="5" t="str">
        <f>IFERROR(__xludf.DUMMYFUNCTION("""COMPUTED_VALUE"""),"")</f>
        <v/>
      </c>
      <c r="D3188" s="5">
        <v>0.0</v>
      </c>
    </row>
    <row r="3189" ht="14.25" customHeight="1">
      <c r="A3189" s="5"/>
      <c r="B3189" s="5"/>
      <c r="C3189" s="5" t="str">
        <f>IFERROR(__xludf.DUMMYFUNCTION("""COMPUTED_VALUE"""),"")</f>
        <v/>
      </c>
      <c r="D3189" s="5">
        <v>0.0</v>
      </c>
    </row>
    <row r="3190" ht="14.25" customHeight="1">
      <c r="A3190" s="5"/>
      <c r="B3190" s="5"/>
      <c r="C3190" s="5" t="str">
        <f>IFERROR(__xludf.DUMMYFUNCTION("""COMPUTED_VALUE"""),"")</f>
        <v/>
      </c>
      <c r="D3190" s="5">
        <v>0.0</v>
      </c>
    </row>
    <row r="3191" ht="14.25" customHeight="1">
      <c r="A3191" s="5"/>
      <c r="B3191" s="5"/>
      <c r="C3191" s="5" t="str">
        <f>IFERROR(__xludf.DUMMYFUNCTION("""COMPUTED_VALUE"""),"")</f>
        <v/>
      </c>
      <c r="D3191" s="5">
        <v>0.0</v>
      </c>
    </row>
    <row r="3192" ht="14.25" customHeight="1">
      <c r="A3192" s="5"/>
      <c r="B3192" s="5"/>
      <c r="C3192" s="5" t="str">
        <f>IFERROR(__xludf.DUMMYFUNCTION("""COMPUTED_VALUE"""),"")</f>
        <v/>
      </c>
      <c r="D3192" s="5">
        <v>0.0</v>
      </c>
    </row>
    <row r="3193" ht="14.25" customHeight="1">
      <c r="A3193" s="5"/>
      <c r="B3193" s="5"/>
      <c r="C3193" s="5" t="str">
        <f>IFERROR(__xludf.DUMMYFUNCTION("""COMPUTED_VALUE"""),"")</f>
        <v/>
      </c>
      <c r="D3193" s="5">
        <v>0.0</v>
      </c>
    </row>
    <row r="3194" ht="14.25" customHeight="1">
      <c r="A3194" s="5"/>
      <c r="B3194" s="5"/>
      <c r="C3194" s="5" t="str">
        <f>IFERROR(__xludf.DUMMYFUNCTION("""COMPUTED_VALUE"""),"")</f>
        <v/>
      </c>
      <c r="D3194" s="5">
        <v>0.0</v>
      </c>
    </row>
    <row r="3195" ht="14.25" customHeight="1">
      <c r="A3195" s="5"/>
      <c r="B3195" s="5"/>
      <c r="C3195" s="5" t="str">
        <f>IFERROR(__xludf.DUMMYFUNCTION("""COMPUTED_VALUE"""),"")</f>
        <v/>
      </c>
      <c r="D3195" s="5">
        <v>0.0</v>
      </c>
    </row>
    <row r="3196" ht="14.25" customHeight="1">
      <c r="A3196" s="5"/>
      <c r="B3196" s="5"/>
      <c r="C3196" s="5" t="str">
        <f>IFERROR(__xludf.DUMMYFUNCTION("""COMPUTED_VALUE"""),"")</f>
        <v/>
      </c>
      <c r="D3196" s="5">
        <v>0.0</v>
      </c>
    </row>
    <row r="3197" ht="14.25" customHeight="1">
      <c r="A3197" s="5"/>
      <c r="B3197" s="5"/>
      <c r="C3197" s="5" t="str">
        <f>IFERROR(__xludf.DUMMYFUNCTION("""COMPUTED_VALUE"""),"")</f>
        <v/>
      </c>
      <c r="D3197" s="5">
        <v>0.0</v>
      </c>
    </row>
    <row r="3198" ht="14.25" customHeight="1">
      <c r="A3198" s="5"/>
      <c r="B3198" s="5"/>
      <c r="C3198" s="5" t="str">
        <f>IFERROR(__xludf.DUMMYFUNCTION("""COMPUTED_VALUE"""),"")</f>
        <v/>
      </c>
      <c r="D3198" s="5">
        <v>0.0</v>
      </c>
    </row>
    <row r="3199" ht="14.25" customHeight="1">
      <c r="A3199" s="5"/>
      <c r="B3199" s="5"/>
      <c r="C3199" s="5" t="str">
        <f>IFERROR(__xludf.DUMMYFUNCTION("""COMPUTED_VALUE"""),"")</f>
        <v/>
      </c>
      <c r="D3199" s="5">
        <v>0.0</v>
      </c>
    </row>
    <row r="3200" ht="14.25" customHeight="1">
      <c r="A3200" s="5"/>
      <c r="B3200" s="5"/>
      <c r="C3200" s="5" t="str">
        <f>IFERROR(__xludf.DUMMYFUNCTION("""COMPUTED_VALUE"""),"")</f>
        <v/>
      </c>
      <c r="D3200" s="5">
        <v>0.0</v>
      </c>
    </row>
    <row r="3201" ht="14.25" customHeight="1">
      <c r="A3201" s="5"/>
      <c r="B3201" s="5"/>
      <c r="C3201" s="5" t="str">
        <f>IFERROR(__xludf.DUMMYFUNCTION("""COMPUTED_VALUE"""),"")</f>
        <v/>
      </c>
      <c r="D3201" s="5">
        <v>0.0</v>
      </c>
    </row>
    <row r="3202" ht="14.25" customHeight="1">
      <c r="A3202" s="5"/>
      <c r="B3202" s="5"/>
      <c r="C3202" s="5" t="str">
        <f>IFERROR(__xludf.DUMMYFUNCTION("""COMPUTED_VALUE"""),"")</f>
        <v/>
      </c>
      <c r="D3202" s="5">
        <v>0.0</v>
      </c>
    </row>
    <row r="3203" ht="14.25" customHeight="1">
      <c r="A3203" s="5"/>
      <c r="B3203" s="5"/>
      <c r="C3203" s="5" t="str">
        <f>IFERROR(__xludf.DUMMYFUNCTION("""COMPUTED_VALUE"""),"")</f>
        <v/>
      </c>
      <c r="D3203" s="5">
        <v>0.0</v>
      </c>
    </row>
    <row r="3204" ht="14.25" customHeight="1">
      <c r="A3204" s="5"/>
      <c r="B3204" s="5"/>
      <c r="C3204" s="5" t="str">
        <f>IFERROR(__xludf.DUMMYFUNCTION("""COMPUTED_VALUE"""),"")</f>
        <v/>
      </c>
      <c r="D3204" s="5">
        <v>0.0</v>
      </c>
    </row>
    <row r="3205" ht="14.25" customHeight="1">
      <c r="A3205" s="5"/>
      <c r="B3205" s="5"/>
      <c r="C3205" s="5" t="str">
        <f>IFERROR(__xludf.DUMMYFUNCTION("""COMPUTED_VALUE"""),"")</f>
        <v/>
      </c>
      <c r="D3205" s="5">
        <v>0.0</v>
      </c>
    </row>
    <row r="3206" ht="14.25" customHeight="1">
      <c r="A3206" s="5"/>
      <c r="B3206" s="5"/>
      <c r="C3206" s="5" t="str">
        <f>IFERROR(__xludf.DUMMYFUNCTION("""COMPUTED_VALUE"""),"")</f>
        <v/>
      </c>
      <c r="D3206" s="5">
        <v>0.0</v>
      </c>
    </row>
    <row r="3207" ht="14.25" customHeight="1">
      <c r="A3207" s="5"/>
      <c r="B3207" s="5"/>
      <c r="C3207" s="5" t="str">
        <f>IFERROR(__xludf.DUMMYFUNCTION("""COMPUTED_VALUE"""),"")</f>
        <v/>
      </c>
      <c r="D3207" s="5">
        <v>0.0</v>
      </c>
    </row>
    <row r="3208" ht="14.25" customHeight="1">
      <c r="A3208" s="5"/>
      <c r="B3208" s="5"/>
      <c r="C3208" s="5" t="str">
        <f>IFERROR(__xludf.DUMMYFUNCTION("""COMPUTED_VALUE"""),"")</f>
        <v/>
      </c>
      <c r="D3208" s="5">
        <v>0.0</v>
      </c>
    </row>
    <row r="3209" ht="14.25" customHeight="1">
      <c r="A3209" s="5"/>
      <c r="B3209" s="5"/>
      <c r="C3209" s="5" t="str">
        <f>IFERROR(__xludf.DUMMYFUNCTION("""COMPUTED_VALUE"""),"")</f>
        <v/>
      </c>
      <c r="D3209" s="5">
        <v>0.0</v>
      </c>
    </row>
    <row r="3210" ht="14.25" customHeight="1">
      <c r="A3210" s="5"/>
      <c r="B3210" s="5"/>
      <c r="C3210" s="5" t="str">
        <f>IFERROR(__xludf.DUMMYFUNCTION("""COMPUTED_VALUE"""),"")</f>
        <v/>
      </c>
      <c r="D3210" s="5">
        <v>0.0</v>
      </c>
    </row>
    <row r="3211" ht="14.25" customHeight="1">
      <c r="A3211" s="5"/>
      <c r="B3211" s="5"/>
      <c r="C3211" s="5" t="str">
        <f>IFERROR(__xludf.DUMMYFUNCTION("""COMPUTED_VALUE"""),"")</f>
        <v/>
      </c>
      <c r="D3211" s="5">
        <v>0.0</v>
      </c>
    </row>
    <row r="3212" ht="14.25" customHeight="1">
      <c r="A3212" s="5"/>
      <c r="B3212" s="5"/>
      <c r="C3212" s="5" t="str">
        <f>IFERROR(__xludf.DUMMYFUNCTION("""COMPUTED_VALUE"""),"")</f>
        <v/>
      </c>
      <c r="D3212" s="5">
        <v>0.0</v>
      </c>
    </row>
    <row r="3213" ht="14.25" customHeight="1">
      <c r="A3213" s="5"/>
      <c r="B3213" s="5"/>
      <c r="C3213" s="5" t="str">
        <f>IFERROR(__xludf.DUMMYFUNCTION("""COMPUTED_VALUE"""),"")</f>
        <v/>
      </c>
      <c r="D3213" s="5">
        <v>0.0</v>
      </c>
    </row>
    <row r="3214" ht="14.25" customHeight="1">
      <c r="A3214" s="5"/>
      <c r="B3214" s="5"/>
      <c r="C3214" s="5" t="str">
        <f>IFERROR(__xludf.DUMMYFUNCTION("""COMPUTED_VALUE"""),"")</f>
        <v/>
      </c>
      <c r="D3214" s="5">
        <v>0.0</v>
      </c>
    </row>
    <row r="3215" ht="14.25" customHeight="1">
      <c r="A3215" s="5"/>
      <c r="B3215" s="5"/>
      <c r="C3215" s="5" t="str">
        <f>IFERROR(__xludf.DUMMYFUNCTION("""COMPUTED_VALUE"""),"")</f>
        <v/>
      </c>
      <c r="D3215" s="5">
        <v>0.0</v>
      </c>
    </row>
    <row r="3216" ht="14.25" customHeight="1">
      <c r="A3216" s="5"/>
      <c r="B3216" s="5"/>
      <c r="C3216" s="5" t="str">
        <f>IFERROR(__xludf.DUMMYFUNCTION("""COMPUTED_VALUE"""),"")</f>
        <v/>
      </c>
      <c r="D3216" s="5">
        <v>0.0</v>
      </c>
    </row>
    <row r="3217" ht="14.25" customHeight="1">
      <c r="A3217" s="5"/>
      <c r="B3217" s="5"/>
      <c r="C3217" s="5" t="str">
        <f>IFERROR(__xludf.DUMMYFUNCTION("""COMPUTED_VALUE"""),"")</f>
        <v/>
      </c>
      <c r="D3217" s="5">
        <v>0.0</v>
      </c>
    </row>
    <row r="3218" ht="14.25" customHeight="1">
      <c r="A3218" s="5"/>
      <c r="B3218" s="5"/>
      <c r="C3218" s="5" t="str">
        <f>IFERROR(__xludf.DUMMYFUNCTION("""COMPUTED_VALUE"""),"")</f>
        <v/>
      </c>
      <c r="D3218" s="5">
        <v>0.0</v>
      </c>
    </row>
    <row r="3219" ht="14.25" customHeight="1">
      <c r="A3219" s="5"/>
      <c r="B3219" s="5"/>
      <c r="C3219" s="5" t="str">
        <f>IFERROR(__xludf.DUMMYFUNCTION("""COMPUTED_VALUE"""),"")</f>
        <v/>
      </c>
      <c r="D3219" s="5">
        <v>0.0</v>
      </c>
    </row>
    <row r="3220" ht="14.25" customHeight="1">
      <c r="A3220" s="5"/>
      <c r="B3220" s="5"/>
      <c r="C3220" s="5" t="str">
        <f>IFERROR(__xludf.DUMMYFUNCTION("""COMPUTED_VALUE"""),"")</f>
        <v/>
      </c>
      <c r="D3220" s="5">
        <v>0.0</v>
      </c>
    </row>
    <row r="3221" ht="14.25" customHeight="1">
      <c r="A3221" s="5"/>
      <c r="B3221" s="5"/>
      <c r="C3221" s="5" t="str">
        <f>IFERROR(__xludf.DUMMYFUNCTION("""COMPUTED_VALUE"""),"")</f>
        <v/>
      </c>
      <c r="D3221" s="5">
        <v>0.0</v>
      </c>
    </row>
    <row r="3222" ht="14.25" customHeight="1">
      <c r="A3222" s="5"/>
      <c r="B3222" s="5"/>
      <c r="C3222" s="5" t="str">
        <f>IFERROR(__xludf.DUMMYFUNCTION("""COMPUTED_VALUE"""),"")</f>
        <v/>
      </c>
      <c r="D3222" s="5">
        <v>0.0</v>
      </c>
    </row>
    <row r="3223" ht="14.25" customHeight="1">
      <c r="A3223" s="5"/>
      <c r="B3223" s="5"/>
      <c r="C3223" s="5" t="str">
        <f>IFERROR(__xludf.DUMMYFUNCTION("""COMPUTED_VALUE"""),"")</f>
        <v/>
      </c>
      <c r="D3223" s="5">
        <v>0.0</v>
      </c>
    </row>
    <row r="3224" ht="14.25" customHeight="1">
      <c r="A3224" s="5"/>
      <c r="B3224" s="5"/>
      <c r="C3224" s="5" t="str">
        <f>IFERROR(__xludf.DUMMYFUNCTION("""COMPUTED_VALUE"""),"")</f>
        <v/>
      </c>
      <c r="D3224" s="5">
        <v>0.0</v>
      </c>
    </row>
    <row r="3225" ht="14.25" customHeight="1">
      <c r="A3225" s="5"/>
      <c r="B3225" s="5"/>
      <c r="C3225" s="5" t="str">
        <f>IFERROR(__xludf.DUMMYFUNCTION("""COMPUTED_VALUE"""),"")</f>
        <v/>
      </c>
      <c r="D3225" s="5">
        <v>0.0</v>
      </c>
    </row>
    <row r="3226" ht="14.25" customHeight="1">
      <c r="A3226" s="5"/>
      <c r="B3226" s="5"/>
      <c r="C3226" s="5" t="str">
        <f>IFERROR(__xludf.DUMMYFUNCTION("""COMPUTED_VALUE"""),"")</f>
        <v/>
      </c>
      <c r="D3226" s="5">
        <v>0.0</v>
      </c>
    </row>
    <row r="3227" ht="14.25" customHeight="1">
      <c r="A3227" s="5"/>
      <c r="B3227" s="5"/>
      <c r="C3227" s="5" t="str">
        <f>IFERROR(__xludf.DUMMYFUNCTION("""COMPUTED_VALUE"""),"")</f>
        <v/>
      </c>
      <c r="D3227" s="5">
        <v>0.0</v>
      </c>
    </row>
    <row r="3228" ht="14.25" customHeight="1">
      <c r="A3228" s="5"/>
      <c r="B3228" s="5"/>
      <c r="C3228" s="5" t="str">
        <f>IFERROR(__xludf.DUMMYFUNCTION("""COMPUTED_VALUE"""),"")</f>
        <v/>
      </c>
      <c r="D3228" s="5">
        <v>0.0</v>
      </c>
    </row>
    <row r="3229" ht="14.25" customHeight="1">
      <c r="A3229" s="5"/>
      <c r="B3229" s="5"/>
      <c r="C3229" s="5" t="str">
        <f>IFERROR(__xludf.DUMMYFUNCTION("""COMPUTED_VALUE"""),"")</f>
        <v/>
      </c>
      <c r="D3229" s="5">
        <v>0.0</v>
      </c>
    </row>
    <row r="3230" ht="14.25" customHeight="1">
      <c r="A3230" s="5"/>
      <c r="B3230" s="5"/>
      <c r="C3230" s="5" t="str">
        <f>IFERROR(__xludf.DUMMYFUNCTION("""COMPUTED_VALUE"""),"")</f>
        <v/>
      </c>
      <c r="D3230" s="5">
        <v>0.0</v>
      </c>
    </row>
    <row r="3231" ht="14.25" customHeight="1">
      <c r="A3231" s="5"/>
      <c r="B3231" s="5"/>
      <c r="C3231" s="5" t="str">
        <f>IFERROR(__xludf.DUMMYFUNCTION("""COMPUTED_VALUE"""),"")</f>
        <v/>
      </c>
      <c r="D3231" s="5">
        <v>0.0</v>
      </c>
    </row>
    <row r="3232" ht="14.25" customHeight="1">
      <c r="A3232" s="5"/>
      <c r="B3232" s="5"/>
      <c r="C3232" s="5" t="str">
        <f>IFERROR(__xludf.DUMMYFUNCTION("""COMPUTED_VALUE"""),"")</f>
        <v/>
      </c>
      <c r="D3232" s="5">
        <v>0.0</v>
      </c>
    </row>
    <row r="3233" ht="14.25" customHeight="1">
      <c r="A3233" s="5"/>
      <c r="B3233" s="5"/>
      <c r="C3233" s="5" t="str">
        <f>IFERROR(__xludf.DUMMYFUNCTION("""COMPUTED_VALUE"""),"")</f>
        <v/>
      </c>
      <c r="D3233" s="5">
        <v>0.0</v>
      </c>
    </row>
    <row r="3234" ht="14.25" customHeight="1">
      <c r="A3234" s="5"/>
      <c r="B3234" s="5"/>
      <c r="C3234" s="5" t="str">
        <f>IFERROR(__xludf.DUMMYFUNCTION("""COMPUTED_VALUE"""),"")</f>
        <v/>
      </c>
      <c r="D3234" s="5">
        <v>0.0</v>
      </c>
    </row>
    <row r="3235" ht="14.25" customHeight="1">
      <c r="A3235" s="5"/>
      <c r="B3235" s="5"/>
      <c r="C3235" s="5" t="str">
        <f>IFERROR(__xludf.DUMMYFUNCTION("""COMPUTED_VALUE"""),"")</f>
        <v/>
      </c>
      <c r="D3235" s="5">
        <v>0.0</v>
      </c>
    </row>
    <row r="3236" ht="14.25" customHeight="1">
      <c r="A3236" s="5"/>
      <c r="B3236" s="5"/>
      <c r="C3236" s="5" t="str">
        <f>IFERROR(__xludf.DUMMYFUNCTION("""COMPUTED_VALUE"""),"")</f>
        <v/>
      </c>
      <c r="D3236" s="5">
        <v>0.0</v>
      </c>
    </row>
    <row r="3237" ht="14.25" customHeight="1">
      <c r="A3237" s="5"/>
      <c r="B3237" s="5"/>
      <c r="C3237" s="5" t="str">
        <f>IFERROR(__xludf.DUMMYFUNCTION("""COMPUTED_VALUE"""),"")</f>
        <v/>
      </c>
      <c r="D3237" s="5">
        <v>0.0</v>
      </c>
    </row>
    <row r="3238" ht="14.25" customHeight="1">
      <c r="A3238" s="5"/>
      <c r="B3238" s="5"/>
      <c r="C3238" s="5" t="str">
        <f>IFERROR(__xludf.DUMMYFUNCTION("""COMPUTED_VALUE"""),"")</f>
        <v/>
      </c>
      <c r="D3238" s="5">
        <v>0.0</v>
      </c>
    </row>
    <row r="3239" ht="14.25" customHeight="1">
      <c r="A3239" s="5"/>
      <c r="B3239" s="5"/>
      <c r="C3239" s="5" t="str">
        <f>IFERROR(__xludf.DUMMYFUNCTION("""COMPUTED_VALUE"""),"")</f>
        <v/>
      </c>
      <c r="D3239" s="5">
        <v>0.0</v>
      </c>
    </row>
    <row r="3240" ht="14.25" customHeight="1">
      <c r="A3240" s="5"/>
      <c r="B3240" s="5"/>
      <c r="C3240" s="5" t="str">
        <f>IFERROR(__xludf.DUMMYFUNCTION("""COMPUTED_VALUE"""),"")</f>
        <v/>
      </c>
      <c r="D3240" s="5">
        <v>0.0</v>
      </c>
    </row>
    <row r="3241" ht="14.25" customHeight="1">
      <c r="A3241" s="5"/>
      <c r="B3241" s="5"/>
      <c r="C3241" s="5" t="str">
        <f>IFERROR(__xludf.DUMMYFUNCTION("""COMPUTED_VALUE"""),"")</f>
        <v/>
      </c>
      <c r="D3241" s="5">
        <v>0.0</v>
      </c>
    </row>
    <row r="3242" ht="14.25" customHeight="1">
      <c r="A3242" s="5"/>
      <c r="B3242" s="5"/>
      <c r="C3242" s="5" t="str">
        <f>IFERROR(__xludf.DUMMYFUNCTION("""COMPUTED_VALUE"""),"")</f>
        <v/>
      </c>
      <c r="D3242" s="5">
        <v>0.0</v>
      </c>
    </row>
    <row r="3243" ht="14.25" customHeight="1">
      <c r="A3243" s="5"/>
      <c r="B3243" s="5"/>
      <c r="C3243" s="5" t="str">
        <f>IFERROR(__xludf.DUMMYFUNCTION("""COMPUTED_VALUE"""),"")</f>
        <v/>
      </c>
      <c r="D3243" s="5">
        <v>0.0</v>
      </c>
    </row>
    <row r="3244" ht="14.25" customHeight="1">
      <c r="A3244" s="5"/>
      <c r="B3244" s="5"/>
      <c r="C3244" s="5" t="str">
        <f>IFERROR(__xludf.DUMMYFUNCTION("""COMPUTED_VALUE"""),"")</f>
        <v/>
      </c>
      <c r="D3244" s="5">
        <v>0.0</v>
      </c>
    </row>
    <row r="3245" ht="14.25" customHeight="1">
      <c r="A3245" s="5"/>
      <c r="B3245" s="5"/>
      <c r="C3245" s="5" t="str">
        <f>IFERROR(__xludf.DUMMYFUNCTION("""COMPUTED_VALUE"""),"")</f>
        <v/>
      </c>
      <c r="D3245" s="5">
        <v>0.0</v>
      </c>
    </row>
    <row r="3246" ht="14.25" customHeight="1">
      <c r="A3246" s="5"/>
      <c r="B3246" s="5"/>
      <c r="C3246" s="5" t="str">
        <f>IFERROR(__xludf.DUMMYFUNCTION("""COMPUTED_VALUE"""),"")</f>
        <v/>
      </c>
      <c r="D3246" s="5">
        <v>0.0</v>
      </c>
    </row>
    <row r="3247" ht="14.25" customHeight="1">
      <c r="A3247" s="5"/>
      <c r="B3247" s="5"/>
      <c r="C3247" s="5" t="str">
        <f>IFERROR(__xludf.DUMMYFUNCTION("""COMPUTED_VALUE"""),"")</f>
        <v/>
      </c>
      <c r="D3247" s="5">
        <v>0.0</v>
      </c>
    </row>
    <row r="3248" ht="14.25" customHeight="1">
      <c r="A3248" s="5"/>
      <c r="B3248" s="5"/>
      <c r="C3248" s="5" t="str">
        <f>IFERROR(__xludf.DUMMYFUNCTION("""COMPUTED_VALUE"""),"")</f>
        <v/>
      </c>
      <c r="D3248" s="5">
        <v>0.0</v>
      </c>
    </row>
    <row r="3249" ht="14.25" customHeight="1">
      <c r="A3249" s="5"/>
      <c r="B3249" s="5"/>
      <c r="C3249" s="5" t="str">
        <f>IFERROR(__xludf.DUMMYFUNCTION("""COMPUTED_VALUE"""),"")</f>
        <v/>
      </c>
      <c r="D3249" s="5">
        <v>0.0</v>
      </c>
    </row>
    <row r="3250" ht="14.25" customHeight="1">
      <c r="A3250" s="5"/>
      <c r="B3250" s="5"/>
      <c r="C3250" s="5" t="str">
        <f>IFERROR(__xludf.DUMMYFUNCTION("""COMPUTED_VALUE"""),"")</f>
        <v/>
      </c>
      <c r="D3250" s="5">
        <v>0.0</v>
      </c>
    </row>
    <row r="3251" ht="14.25" customHeight="1">
      <c r="A3251" s="5"/>
      <c r="B3251" s="5"/>
      <c r="C3251" s="5" t="str">
        <f>IFERROR(__xludf.DUMMYFUNCTION("""COMPUTED_VALUE"""),"")</f>
        <v/>
      </c>
      <c r="D3251" s="5">
        <v>0.0</v>
      </c>
    </row>
    <row r="3252" ht="14.25" customHeight="1">
      <c r="A3252" s="5"/>
      <c r="B3252" s="5"/>
      <c r="C3252" s="5" t="str">
        <f>IFERROR(__xludf.DUMMYFUNCTION("""COMPUTED_VALUE"""),"")</f>
        <v/>
      </c>
      <c r="D3252" s="5">
        <v>0.0</v>
      </c>
    </row>
    <row r="3253" ht="14.25" customHeight="1">
      <c r="A3253" s="5"/>
      <c r="B3253" s="5"/>
      <c r="C3253" s="5" t="str">
        <f>IFERROR(__xludf.DUMMYFUNCTION("""COMPUTED_VALUE"""),"")</f>
        <v/>
      </c>
      <c r="D3253" s="5">
        <v>0.0</v>
      </c>
    </row>
    <row r="3254" ht="14.25" customHeight="1">
      <c r="A3254" s="5"/>
      <c r="B3254" s="5"/>
      <c r="C3254" s="5" t="str">
        <f>IFERROR(__xludf.DUMMYFUNCTION("""COMPUTED_VALUE"""),"")</f>
        <v/>
      </c>
      <c r="D3254" s="5">
        <v>0.0</v>
      </c>
    </row>
    <row r="3255" ht="14.25" customHeight="1">
      <c r="A3255" s="5"/>
      <c r="B3255" s="5"/>
      <c r="C3255" s="5" t="str">
        <f>IFERROR(__xludf.DUMMYFUNCTION("""COMPUTED_VALUE"""),"")</f>
        <v/>
      </c>
      <c r="D3255" s="5">
        <v>0.0</v>
      </c>
    </row>
    <row r="3256" ht="14.25" customHeight="1">
      <c r="A3256" s="5"/>
      <c r="B3256" s="5"/>
      <c r="C3256" s="5" t="str">
        <f>IFERROR(__xludf.DUMMYFUNCTION("""COMPUTED_VALUE"""),"")</f>
        <v/>
      </c>
      <c r="D3256" s="5">
        <v>0.0</v>
      </c>
    </row>
    <row r="3257" ht="14.25" customHeight="1">
      <c r="A3257" s="5"/>
      <c r="B3257" s="5"/>
      <c r="C3257" s="5" t="str">
        <f>IFERROR(__xludf.DUMMYFUNCTION("""COMPUTED_VALUE"""),"")</f>
        <v/>
      </c>
      <c r="D3257" s="5">
        <v>0.0</v>
      </c>
    </row>
    <row r="3258" ht="14.25" customHeight="1">
      <c r="A3258" s="5"/>
      <c r="B3258" s="5"/>
      <c r="C3258" s="5" t="str">
        <f>IFERROR(__xludf.DUMMYFUNCTION("""COMPUTED_VALUE"""),"")</f>
        <v/>
      </c>
      <c r="D3258" s="5">
        <v>0.0</v>
      </c>
    </row>
    <row r="3259" ht="14.25" customHeight="1">
      <c r="A3259" s="5"/>
      <c r="B3259" s="5"/>
      <c r="C3259" s="5" t="str">
        <f>IFERROR(__xludf.DUMMYFUNCTION("""COMPUTED_VALUE"""),"")</f>
        <v/>
      </c>
      <c r="D3259" s="5">
        <v>0.0</v>
      </c>
    </row>
    <row r="3260" ht="14.25" customHeight="1">
      <c r="A3260" s="5"/>
      <c r="B3260" s="5"/>
      <c r="C3260" s="5" t="str">
        <f>IFERROR(__xludf.DUMMYFUNCTION("""COMPUTED_VALUE"""),"")</f>
        <v/>
      </c>
      <c r="D3260" s="5">
        <v>0.0</v>
      </c>
    </row>
    <row r="3261" ht="14.25" customHeight="1">
      <c r="A3261" s="5"/>
      <c r="B3261" s="5"/>
      <c r="C3261" s="5" t="str">
        <f>IFERROR(__xludf.DUMMYFUNCTION("""COMPUTED_VALUE"""),"")</f>
        <v/>
      </c>
      <c r="D3261" s="5">
        <v>0.0</v>
      </c>
    </row>
    <row r="3262" ht="14.25" customHeight="1">
      <c r="A3262" s="5"/>
      <c r="B3262" s="5"/>
      <c r="C3262" s="5" t="str">
        <f>IFERROR(__xludf.DUMMYFUNCTION("""COMPUTED_VALUE"""),"")</f>
        <v/>
      </c>
      <c r="D3262" s="5">
        <v>0.0</v>
      </c>
    </row>
    <row r="3263" ht="14.25" customHeight="1">
      <c r="A3263" s="5"/>
      <c r="B3263" s="5"/>
      <c r="C3263" s="5" t="str">
        <f>IFERROR(__xludf.DUMMYFUNCTION("""COMPUTED_VALUE"""),"")</f>
        <v/>
      </c>
      <c r="D3263" s="5">
        <v>0.0</v>
      </c>
    </row>
    <row r="3264" ht="14.25" customHeight="1">
      <c r="A3264" s="5"/>
      <c r="B3264" s="5"/>
      <c r="C3264" s="5" t="str">
        <f>IFERROR(__xludf.DUMMYFUNCTION("""COMPUTED_VALUE"""),"")</f>
        <v/>
      </c>
      <c r="D3264" s="5">
        <v>0.0</v>
      </c>
    </row>
    <row r="3265" ht="14.25" customHeight="1">
      <c r="A3265" s="5"/>
      <c r="B3265" s="5"/>
      <c r="C3265" s="5" t="str">
        <f>IFERROR(__xludf.DUMMYFUNCTION("""COMPUTED_VALUE"""),"")</f>
        <v/>
      </c>
      <c r="D3265" s="5">
        <v>0.0</v>
      </c>
    </row>
    <row r="3266" ht="14.25" customHeight="1">
      <c r="A3266" s="5"/>
      <c r="B3266" s="5"/>
      <c r="C3266" s="5" t="str">
        <f>IFERROR(__xludf.DUMMYFUNCTION("""COMPUTED_VALUE"""),"")</f>
        <v/>
      </c>
      <c r="D3266" s="5">
        <v>0.0</v>
      </c>
    </row>
    <row r="3267" ht="14.25" customHeight="1">
      <c r="A3267" s="5"/>
      <c r="B3267" s="5"/>
      <c r="C3267" s="5" t="str">
        <f>IFERROR(__xludf.DUMMYFUNCTION("""COMPUTED_VALUE"""),"")</f>
        <v/>
      </c>
      <c r="D3267" s="5">
        <v>0.0</v>
      </c>
    </row>
    <row r="3268" ht="14.25" customHeight="1">
      <c r="A3268" s="5"/>
      <c r="B3268" s="5"/>
      <c r="C3268" s="5" t="str">
        <f>IFERROR(__xludf.DUMMYFUNCTION("""COMPUTED_VALUE"""),"")</f>
        <v/>
      </c>
      <c r="D3268" s="5">
        <v>0.0</v>
      </c>
    </row>
    <row r="3269" ht="14.25" customHeight="1">
      <c r="A3269" s="5"/>
      <c r="B3269" s="5"/>
      <c r="C3269" s="5" t="str">
        <f>IFERROR(__xludf.DUMMYFUNCTION("""COMPUTED_VALUE"""),"")</f>
        <v/>
      </c>
      <c r="D3269" s="5">
        <v>0.0</v>
      </c>
    </row>
    <row r="3270" ht="14.25" customHeight="1">
      <c r="A3270" s="5"/>
      <c r="B3270" s="5"/>
      <c r="C3270" s="5" t="str">
        <f>IFERROR(__xludf.DUMMYFUNCTION("""COMPUTED_VALUE"""),"")</f>
        <v/>
      </c>
      <c r="D3270" s="5">
        <v>0.0</v>
      </c>
    </row>
    <row r="3271" ht="14.25" customHeight="1">
      <c r="A3271" s="5"/>
      <c r="B3271" s="5"/>
      <c r="C3271" s="5" t="str">
        <f>IFERROR(__xludf.DUMMYFUNCTION("""COMPUTED_VALUE"""),"")</f>
        <v/>
      </c>
      <c r="D3271" s="5">
        <v>0.0</v>
      </c>
    </row>
    <row r="3272" ht="14.25" customHeight="1">
      <c r="A3272" s="5"/>
      <c r="B3272" s="5"/>
      <c r="C3272" s="5" t="str">
        <f>IFERROR(__xludf.DUMMYFUNCTION("""COMPUTED_VALUE"""),"")</f>
        <v/>
      </c>
      <c r="D3272" s="5">
        <v>0.0</v>
      </c>
    </row>
    <row r="3273" ht="14.25" customHeight="1">
      <c r="A3273" s="5"/>
      <c r="B3273" s="5"/>
      <c r="C3273" s="5" t="str">
        <f>IFERROR(__xludf.DUMMYFUNCTION("""COMPUTED_VALUE"""),"")</f>
        <v/>
      </c>
      <c r="D3273" s="5">
        <v>0.0</v>
      </c>
    </row>
    <row r="3274" ht="14.25" customHeight="1">
      <c r="A3274" s="5"/>
      <c r="B3274" s="5"/>
      <c r="C3274" s="5" t="str">
        <f>IFERROR(__xludf.DUMMYFUNCTION("""COMPUTED_VALUE"""),"")</f>
        <v/>
      </c>
      <c r="D3274" s="5">
        <v>0.0</v>
      </c>
    </row>
    <row r="3275" ht="14.25" customHeight="1">
      <c r="A3275" s="5"/>
      <c r="B3275" s="5"/>
      <c r="C3275" s="5" t="str">
        <f>IFERROR(__xludf.DUMMYFUNCTION("""COMPUTED_VALUE"""),"")</f>
        <v/>
      </c>
      <c r="D3275" s="5">
        <v>0.0</v>
      </c>
    </row>
    <row r="3276" ht="14.25" customHeight="1">
      <c r="A3276" s="5"/>
      <c r="B3276" s="5"/>
      <c r="C3276" s="5" t="str">
        <f>IFERROR(__xludf.DUMMYFUNCTION("""COMPUTED_VALUE"""),"")</f>
        <v/>
      </c>
      <c r="D3276" s="5">
        <v>0.0</v>
      </c>
    </row>
    <row r="3277" ht="14.25" customHeight="1">
      <c r="A3277" s="5"/>
      <c r="B3277" s="5"/>
      <c r="C3277" s="5" t="str">
        <f>IFERROR(__xludf.DUMMYFUNCTION("""COMPUTED_VALUE"""),"")</f>
        <v/>
      </c>
      <c r="D3277" s="5">
        <v>0.0</v>
      </c>
    </row>
    <row r="3278" ht="14.25" customHeight="1">
      <c r="A3278" s="5"/>
      <c r="B3278" s="5"/>
      <c r="C3278" s="5" t="str">
        <f>IFERROR(__xludf.DUMMYFUNCTION("""COMPUTED_VALUE"""),"")</f>
        <v/>
      </c>
      <c r="D3278" s="5">
        <v>0.0</v>
      </c>
    </row>
    <row r="3279" ht="14.25" customHeight="1">
      <c r="A3279" s="5"/>
      <c r="B3279" s="5"/>
      <c r="C3279" s="5" t="str">
        <f>IFERROR(__xludf.DUMMYFUNCTION("""COMPUTED_VALUE"""),"")</f>
        <v/>
      </c>
      <c r="D3279" s="5">
        <v>0.0</v>
      </c>
    </row>
    <row r="3280" ht="14.25" customHeight="1">
      <c r="A3280" s="5"/>
      <c r="B3280" s="5"/>
      <c r="C3280" s="5" t="str">
        <f>IFERROR(__xludf.DUMMYFUNCTION("""COMPUTED_VALUE"""),"")</f>
        <v/>
      </c>
      <c r="D3280" s="5">
        <v>0.0</v>
      </c>
    </row>
    <row r="3281" ht="14.25" customHeight="1">
      <c r="A3281" s="5"/>
      <c r="B3281" s="5"/>
      <c r="C3281" s="5" t="str">
        <f>IFERROR(__xludf.DUMMYFUNCTION("""COMPUTED_VALUE"""),"")</f>
        <v/>
      </c>
      <c r="D3281" s="5">
        <v>0.0</v>
      </c>
    </row>
    <row r="3282" ht="14.25" customHeight="1">
      <c r="A3282" s="5"/>
      <c r="B3282" s="5"/>
      <c r="C3282" s="5" t="str">
        <f>IFERROR(__xludf.DUMMYFUNCTION("""COMPUTED_VALUE"""),"")</f>
        <v/>
      </c>
      <c r="D3282" s="5">
        <v>0.0</v>
      </c>
    </row>
    <row r="3283" ht="14.25" customHeight="1">
      <c r="A3283" s="5"/>
      <c r="B3283" s="5"/>
      <c r="C3283" s="5" t="str">
        <f>IFERROR(__xludf.DUMMYFUNCTION("""COMPUTED_VALUE"""),"")</f>
        <v/>
      </c>
      <c r="D3283" s="5">
        <v>0.0</v>
      </c>
    </row>
    <row r="3284" ht="14.25" customHeight="1">
      <c r="A3284" s="5"/>
      <c r="B3284" s="5"/>
      <c r="C3284" s="5" t="str">
        <f>IFERROR(__xludf.DUMMYFUNCTION("""COMPUTED_VALUE"""),"")</f>
        <v/>
      </c>
      <c r="D3284" s="5">
        <v>0.0</v>
      </c>
    </row>
    <row r="3285" ht="14.25" customHeight="1">
      <c r="A3285" s="5"/>
      <c r="B3285" s="5"/>
      <c r="C3285" s="5" t="str">
        <f>IFERROR(__xludf.DUMMYFUNCTION("""COMPUTED_VALUE"""),"")</f>
        <v/>
      </c>
      <c r="D3285" s="5">
        <v>0.0</v>
      </c>
    </row>
    <row r="3286" ht="14.25" customHeight="1">
      <c r="A3286" s="5"/>
      <c r="B3286" s="5"/>
      <c r="C3286" s="5" t="str">
        <f>IFERROR(__xludf.DUMMYFUNCTION("""COMPUTED_VALUE"""),"")</f>
        <v/>
      </c>
      <c r="D3286" s="5">
        <v>0.0</v>
      </c>
    </row>
    <row r="3287" ht="14.25" customHeight="1">
      <c r="A3287" s="5"/>
      <c r="B3287" s="5"/>
      <c r="C3287" s="5" t="str">
        <f>IFERROR(__xludf.DUMMYFUNCTION("""COMPUTED_VALUE"""),"")</f>
        <v/>
      </c>
      <c r="D3287" s="5">
        <v>0.0</v>
      </c>
    </row>
    <row r="3288" ht="14.25" customHeight="1">
      <c r="A3288" s="5"/>
      <c r="B3288" s="5"/>
      <c r="C3288" s="5" t="str">
        <f>IFERROR(__xludf.DUMMYFUNCTION("""COMPUTED_VALUE"""),"")</f>
        <v/>
      </c>
      <c r="D3288" s="5">
        <v>0.0</v>
      </c>
    </row>
    <row r="3289" ht="14.25" customHeight="1">
      <c r="A3289" s="5"/>
      <c r="B3289" s="5"/>
      <c r="C3289" s="5" t="str">
        <f>IFERROR(__xludf.DUMMYFUNCTION("""COMPUTED_VALUE"""),"")</f>
        <v/>
      </c>
      <c r="D3289" s="5">
        <v>0.0</v>
      </c>
    </row>
    <row r="3290" ht="14.25" customHeight="1">
      <c r="A3290" s="5"/>
      <c r="B3290" s="5"/>
      <c r="C3290" s="5" t="str">
        <f>IFERROR(__xludf.DUMMYFUNCTION("""COMPUTED_VALUE"""),"")</f>
        <v/>
      </c>
      <c r="D3290" s="5">
        <v>0.0</v>
      </c>
    </row>
    <row r="3291" ht="14.25" customHeight="1">
      <c r="A3291" s="5"/>
      <c r="B3291" s="5"/>
      <c r="C3291" s="5" t="str">
        <f>IFERROR(__xludf.DUMMYFUNCTION("""COMPUTED_VALUE"""),"")</f>
        <v/>
      </c>
      <c r="D3291" s="5">
        <v>0.0</v>
      </c>
    </row>
    <row r="3292" ht="14.25" customHeight="1">
      <c r="A3292" s="5"/>
      <c r="B3292" s="5"/>
      <c r="C3292" s="5" t="str">
        <f>IFERROR(__xludf.DUMMYFUNCTION("""COMPUTED_VALUE"""),"")</f>
        <v/>
      </c>
      <c r="D3292" s="5">
        <v>0.0</v>
      </c>
    </row>
    <row r="3293" ht="14.25" customHeight="1">
      <c r="A3293" s="5"/>
      <c r="B3293" s="5"/>
      <c r="C3293" s="5" t="str">
        <f>IFERROR(__xludf.DUMMYFUNCTION("""COMPUTED_VALUE"""),"")</f>
        <v/>
      </c>
      <c r="D3293" s="5">
        <v>0.0</v>
      </c>
    </row>
    <row r="3294" ht="14.25" customHeight="1">
      <c r="A3294" s="5"/>
      <c r="B3294" s="5"/>
      <c r="C3294" s="5" t="str">
        <f>IFERROR(__xludf.DUMMYFUNCTION("""COMPUTED_VALUE"""),"")</f>
        <v/>
      </c>
      <c r="D3294" s="5">
        <v>0.0</v>
      </c>
    </row>
    <row r="3295" ht="14.25" customHeight="1">
      <c r="A3295" s="5"/>
      <c r="B3295" s="5"/>
      <c r="C3295" s="5" t="str">
        <f>IFERROR(__xludf.DUMMYFUNCTION("""COMPUTED_VALUE"""),"")</f>
        <v/>
      </c>
      <c r="D3295" s="5">
        <v>0.0</v>
      </c>
    </row>
    <row r="3296" ht="14.25" customHeight="1">
      <c r="A3296" s="5"/>
      <c r="B3296" s="5"/>
      <c r="C3296" s="5" t="str">
        <f>IFERROR(__xludf.DUMMYFUNCTION("""COMPUTED_VALUE"""),"")</f>
        <v/>
      </c>
      <c r="D3296" s="5">
        <v>0.0</v>
      </c>
    </row>
    <row r="3297" ht="14.25" customHeight="1">
      <c r="A3297" s="5"/>
      <c r="B3297" s="5"/>
      <c r="C3297" s="5" t="str">
        <f>IFERROR(__xludf.DUMMYFUNCTION("""COMPUTED_VALUE"""),"")</f>
        <v/>
      </c>
      <c r="D3297" s="5">
        <v>0.0</v>
      </c>
    </row>
    <row r="3298" ht="14.25" customHeight="1">
      <c r="A3298" s="5"/>
      <c r="B3298" s="5"/>
      <c r="C3298" s="5" t="str">
        <f>IFERROR(__xludf.DUMMYFUNCTION("""COMPUTED_VALUE"""),"")</f>
        <v/>
      </c>
      <c r="D3298" s="5">
        <v>0.0</v>
      </c>
    </row>
    <row r="3299" ht="14.25" customHeight="1">
      <c r="A3299" s="5"/>
      <c r="B3299" s="5"/>
      <c r="C3299" s="5" t="str">
        <f>IFERROR(__xludf.DUMMYFUNCTION("""COMPUTED_VALUE"""),"")</f>
        <v/>
      </c>
      <c r="D3299" s="5">
        <v>0.0</v>
      </c>
    </row>
    <row r="3300" ht="14.25" customHeight="1">
      <c r="A3300" s="5"/>
      <c r="B3300" s="5"/>
      <c r="C3300" s="5" t="str">
        <f>IFERROR(__xludf.DUMMYFUNCTION("""COMPUTED_VALUE"""),"")</f>
        <v/>
      </c>
      <c r="D3300" s="5">
        <v>0.0</v>
      </c>
    </row>
    <row r="3301" ht="14.25" customHeight="1">
      <c r="A3301" s="5"/>
      <c r="B3301" s="5"/>
      <c r="C3301" s="5" t="str">
        <f>IFERROR(__xludf.DUMMYFUNCTION("""COMPUTED_VALUE"""),"")</f>
        <v/>
      </c>
      <c r="D3301" s="5">
        <v>0.0</v>
      </c>
    </row>
    <row r="3302" ht="14.25" customHeight="1">
      <c r="A3302" s="5"/>
      <c r="B3302" s="5"/>
      <c r="C3302" s="5" t="str">
        <f>IFERROR(__xludf.DUMMYFUNCTION("""COMPUTED_VALUE"""),"")</f>
        <v/>
      </c>
      <c r="D3302" s="5">
        <v>0.0</v>
      </c>
    </row>
    <row r="3303" ht="14.25" customHeight="1">
      <c r="A3303" s="5"/>
      <c r="B3303" s="5"/>
      <c r="C3303" s="5" t="str">
        <f>IFERROR(__xludf.DUMMYFUNCTION("""COMPUTED_VALUE"""),"")</f>
        <v/>
      </c>
      <c r="D3303" s="5">
        <v>0.0</v>
      </c>
    </row>
    <row r="3304" ht="14.25" customHeight="1">
      <c r="A3304" s="5"/>
      <c r="B3304" s="5"/>
      <c r="C3304" s="5" t="str">
        <f>IFERROR(__xludf.DUMMYFUNCTION("""COMPUTED_VALUE"""),"")</f>
        <v/>
      </c>
      <c r="D3304" s="5">
        <v>0.0</v>
      </c>
    </row>
    <row r="3305" ht="14.25" customHeight="1">
      <c r="A3305" s="5"/>
      <c r="B3305" s="5"/>
      <c r="C3305" s="5" t="str">
        <f>IFERROR(__xludf.DUMMYFUNCTION("""COMPUTED_VALUE"""),"")</f>
        <v/>
      </c>
      <c r="D3305" s="5">
        <v>0.0</v>
      </c>
    </row>
    <row r="3306" ht="14.25" customHeight="1">
      <c r="A3306" s="5"/>
      <c r="B3306" s="5"/>
      <c r="C3306" s="5" t="str">
        <f>IFERROR(__xludf.DUMMYFUNCTION("""COMPUTED_VALUE"""),"")</f>
        <v/>
      </c>
      <c r="D3306" s="5">
        <v>0.0</v>
      </c>
    </row>
    <row r="3307" ht="14.25" customHeight="1">
      <c r="A3307" s="5"/>
      <c r="B3307" s="5"/>
      <c r="C3307" s="5" t="str">
        <f>IFERROR(__xludf.DUMMYFUNCTION("""COMPUTED_VALUE"""),"")</f>
        <v/>
      </c>
      <c r="D3307" s="5">
        <v>0.0</v>
      </c>
    </row>
    <row r="3308" ht="14.25" customHeight="1">
      <c r="A3308" s="5"/>
      <c r="B3308" s="5"/>
      <c r="C3308" s="5" t="str">
        <f>IFERROR(__xludf.DUMMYFUNCTION("""COMPUTED_VALUE"""),"")</f>
        <v/>
      </c>
      <c r="D3308" s="5">
        <v>0.0</v>
      </c>
    </row>
    <row r="3309" ht="14.25" customHeight="1">
      <c r="A3309" s="5"/>
      <c r="B3309" s="5"/>
      <c r="C3309" s="5" t="str">
        <f>IFERROR(__xludf.DUMMYFUNCTION("""COMPUTED_VALUE"""),"")</f>
        <v/>
      </c>
      <c r="D3309" s="5">
        <v>0.0</v>
      </c>
    </row>
    <row r="3310" ht="14.25" customHeight="1">
      <c r="A3310" s="5"/>
      <c r="B3310" s="5"/>
      <c r="C3310" s="5" t="str">
        <f>IFERROR(__xludf.DUMMYFUNCTION("""COMPUTED_VALUE"""),"")</f>
        <v/>
      </c>
      <c r="D3310" s="5">
        <v>0.0</v>
      </c>
    </row>
    <row r="3311" ht="14.25" customHeight="1">
      <c r="A3311" s="5"/>
      <c r="B3311" s="5"/>
      <c r="C3311" s="5" t="str">
        <f>IFERROR(__xludf.DUMMYFUNCTION("""COMPUTED_VALUE"""),"")</f>
        <v/>
      </c>
      <c r="D3311" s="5">
        <v>0.0</v>
      </c>
    </row>
    <row r="3312" ht="14.25" customHeight="1">
      <c r="A3312" s="5"/>
      <c r="B3312" s="5"/>
      <c r="C3312" s="5" t="str">
        <f>IFERROR(__xludf.DUMMYFUNCTION("""COMPUTED_VALUE"""),"")</f>
        <v/>
      </c>
      <c r="D3312" s="5">
        <v>0.0</v>
      </c>
    </row>
    <row r="3313" ht="14.25" customHeight="1">
      <c r="A3313" s="5"/>
      <c r="B3313" s="5"/>
      <c r="C3313" s="5" t="str">
        <f>IFERROR(__xludf.DUMMYFUNCTION("""COMPUTED_VALUE"""),"")</f>
        <v/>
      </c>
      <c r="D3313" s="5">
        <v>0.0</v>
      </c>
    </row>
    <row r="3314" ht="14.25" customHeight="1">
      <c r="A3314" s="5"/>
      <c r="B3314" s="5"/>
      <c r="C3314" s="5" t="str">
        <f>IFERROR(__xludf.DUMMYFUNCTION("""COMPUTED_VALUE"""),"")</f>
        <v/>
      </c>
      <c r="D3314" s="5">
        <v>0.0</v>
      </c>
    </row>
    <row r="3315" ht="14.25" customHeight="1">
      <c r="A3315" s="5"/>
      <c r="B3315" s="5"/>
      <c r="C3315" s="5" t="str">
        <f>IFERROR(__xludf.DUMMYFUNCTION("""COMPUTED_VALUE"""),"")</f>
        <v/>
      </c>
      <c r="D3315" s="5">
        <v>0.0</v>
      </c>
    </row>
    <row r="3316" ht="14.25" customHeight="1">
      <c r="A3316" s="5"/>
      <c r="B3316" s="5"/>
      <c r="C3316" s="5" t="str">
        <f>IFERROR(__xludf.DUMMYFUNCTION("""COMPUTED_VALUE"""),"")</f>
        <v/>
      </c>
      <c r="D3316" s="5">
        <v>0.0</v>
      </c>
    </row>
    <row r="3317" ht="14.25" customHeight="1">
      <c r="A3317" s="5"/>
      <c r="B3317" s="5"/>
      <c r="C3317" s="5" t="str">
        <f>IFERROR(__xludf.DUMMYFUNCTION("""COMPUTED_VALUE"""),"")</f>
        <v/>
      </c>
      <c r="D3317" s="5">
        <v>0.0</v>
      </c>
    </row>
    <row r="3318" ht="14.25" customHeight="1">
      <c r="A3318" s="5"/>
      <c r="B3318" s="5"/>
      <c r="C3318" s="5" t="str">
        <f>IFERROR(__xludf.DUMMYFUNCTION("""COMPUTED_VALUE"""),"")</f>
        <v/>
      </c>
      <c r="D3318" s="5">
        <v>0.0</v>
      </c>
    </row>
    <row r="3319" ht="14.25" customHeight="1">
      <c r="A3319" s="5"/>
      <c r="B3319" s="5"/>
      <c r="C3319" s="5" t="str">
        <f>IFERROR(__xludf.DUMMYFUNCTION("""COMPUTED_VALUE"""),"")</f>
        <v/>
      </c>
      <c r="D3319" s="5">
        <v>0.0</v>
      </c>
    </row>
    <row r="3320" ht="14.25" customHeight="1">
      <c r="A3320" s="5"/>
      <c r="B3320" s="5"/>
      <c r="C3320" s="5" t="str">
        <f>IFERROR(__xludf.DUMMYFUNCTION("""COMPUTED_VALUE"""),"")</f>
        <v/>
      </c>
      <c r="D3320" s="5">
        <v>0.0</v>
      </c>
    </row>
    <row r="3321" ht="14.25" customHeight="1">
      <c r="A3321" s="5"/>
      <c r="B3321" s="5"/>
      <c r="C3321" s="5" t="str">
        <f>IFERROR(__xludf.DUMMYFUNCTION("""COMPUTED_VALUE"""),"")</f>
        <v/>
      </c>
      <c r="D3321" s="5">
        <v>0.0</v>
      </c>
    </row>
    <row r="3322" ht="14.25" customHeight="1">
      <c r="A3322" s="5"/>
      <c r="B3322" s="5"/>
      <c r="C3322" s="5" t="str">
        <f>IFERROR(__xludf.DUMMYFUNCTION("""COMPUTED_VALUE"""),"")</f>
        <v/>
      </c>
      <c r="D3322" s="5">
        <v>0.0</v>
      </c>
    </row>
    <row r="3323" ht="14.25" customHeight="1">
      <c r="A3323" s="5"/>
      <c r="B3323" s="5"/>
      <c r="C3323" s="5" t="str">
        <f>IFERROR(__xludf.DUMMYFUNCTION("""COMPUTED_VALUE"""),"")</f>
        <v/>
      </c>
      <c r="D3323" s="5">
        <v>0.0</v>
      </c>
    </row>
    <row r="3324" ht="14.25" customHeight="1">
      <c r="A3324" s="5"/>
      <c r="B3324" s="5"/>
      <c r="C3324" s="5" t="str">
        <f>IFERROR(__xludf.DUMMYFUNCTION("""COMPUTED_VALUE"""),"")</f>
        <v/>
      </c>
      <c r="D3324" s="5">
        <v>0.0</v>
      </c>
    </row>
    <row r="3325" ht="14.25" customHeight="1">
      <c r="A3325" s="5"/>
      <c r="B3325" s="5"/>
      <c r="C3325" s="5" t="str">
        <f>IFERROR(__xludf.DUMMYFUNCTION("""COMPUTED_VALUE"""),"")</f>
        <v/>
      </c>
      <c r="D3325" s="5">
        <v>0.0</v>
      </c>
    </row>
    <row r="3326" ht="14.25" customHeight="1">
      <c r="A3326" s="5"/>
      <c r="B3326" s="5"/>
      <c r="C3326" s="5" t="str">
        <f>IFERROR(__xludf.DUMMYFUNCTION("""COMPUTED_VALUE"""),"")</f>
        <v/>
      </c>
      <c r="D3326" s="5">
        <v>0.0</v>
      </c>
    </row>
    <row r="3327" ht="14.25" customHeight="1">
      <c r="A3327" s="5"/>
      <c r="B3327" s="5"/>
      <c r="C3327" s="5" t="str">
        <f>IFERROR(__xludf.DUMMYFUNCTION("""COMPUTED_VALUE"""),"")</f>
        <v/>
      </c>
      <c r="D3327" s="5">
        <v>0.0</v>
      </c>
    </row>
    <row r="3328" ht="14.25" customHeight="1">
      <c r="A3328" s="5"/>
      <c r="B3328" s="5"/>
      <c r="C3328" s="5" t="str">
        <f>IFERROR(__xludf.DUMMYFUNCTION("""COMPUTED_VALUE"""),"")</f>
        <v/>
      </c>
      <c r="D3328" s="5">
        <v>0.0</v>
      </c>
    </row>
    <row r="3329" ht="14.25" customHeight="1">
      <c r="A3329" s="5"/>
      <c r="B3329" s="5"/>
      <c r="C3329" s="5" t="str">
        <f>IFERROR(__xludf.DUMMYFUNCTION("""COMPUTED_VALUE"""),"")</f>
        <v/>
      </c>
      <c r="D3329" s="5">
        <v>0.0</v>
      </c>
    </row>
    <row r="3330" ht="14.25" customHeight="1">
      <c r="A3330" s="5"/>
      <c r="B3330" s="5"/>
      <c r="C3330" s="5" t="str">
        <f>IFERROR(__xludf.DUMMYFUNCTION("""COMPUTED_VALUE"""),"")</f>
        <v/>
      </c>
      <c r="D3330" s="5">
        <v>0.0</v>
      </c>
    </row>
    <row r="3331" ht="14.25" customHeight="1">
      <c r="A3331" s="5"/>
      <c r="B3331" s="5"/>
      <c r="C3331" s="5" t="str">
        <f>IFERROR(__xludf.DUMMYFUNCTION("""COMPUTED_VALUE"""),"")</f>
        <v/>
      </c>
      <c r="D3331" s="5">
        <v>0.0</v>
      </c>
    </row>
    <row r="3332" ht="14.25" customHeight="1">
      <c r="A3332" s="5"/>
      <c r="B3332" s="5"/>
      <c r="C3332" s="5" t="str">
        <f>IFERROR(__xludf.DUMMYFUNCTION("""COMPUTED_VALUE"""),"")</f>
        <v/>
      </c>
      <c r="D3332" s="5">
        <v>0.0</v>
      </c>
    </row>
    <row r="3333" ht="14.25" customHeight="1">
      <c r="A3333" s="5"/>
      <c r="B3333" s="5"/>
      <c r="C3333" s="5" t="str">
        <f>IFERROR(__xludf.DUMMYFUNCTION("""COMPUTED_VALUE"""),"")</f>
        <v/>
      </c>
      <c r="D3333" s="5">
        <v>0.0</v>
      </c>
    </row>
    <row r="3334" ht="14.25" customHeight="1">
      <c r="A3334" s="5"/>
      <c r="B3334" s="5"/>
      <c r="C3334" s="5" t="str">
        <f>IFERROR(__xludf.DUMMYFUNCTION("""COMPUTED_VALUE"""),"")</f>
        <v/>
      </c>
      <c r="D3334" s="5">
        <v>0.0</v>
      </c>
    </row>
    <row r="3335" ht="14.25" customHeight="1">
      <c r="A3335" s="5"/>
      <c r="B3335" s="5"/>
      <c r="C3335" s="5" t="str">
        <f>IFERROR(__xludf.DUMMYFUNCTION("""COMPUTED_VALUE"""),"")</f>
        <v/>
      </c>
      <c r="D3335" s="5">
        <v>0.0</v>
      </c>
    </row>
    <row r="3336" ht="14.25" customHeight="1">
      <c r="A3336" s="5"/>
      <c r="B3336" s="5"/>
      <c r="C3336" s="5" t="str">
        <f>IFERROR(__xludf.DUMMYFUNCTION("""COMPUTED_VALUE"""),"")</f>
        <v/>
      </c>
      <c r="D3336" s="5">
        <v>0.0</v>
      </c>
    </row>
    <row r="3337" ht="14.25" customHeight="1">
      <c r="A3337" s="5"/>
      <c r="B3337" s="5"/>
      <c r="C3337" s="5" t="str">
        <f>IFERROR(__xludf.DUMMYFUNCTION("""COMPUTED_VALUE"""),"")</f>
        <v/>
      </c>
      <c r="D3337" s="5">
        <v>0.0</v>
      </c>
    </row>
    <row r="3338" ht="14.25" customHeight="1">
      <c r="A3338" s="5"/>
      <c r="B3338" s="5"/>
      <c r="C3338" s="5" t="str">
        <f>IFERROR(__xludf.DUMMYFUNCTION("""COMPUTED_VALUE"""),"")</f>
        <v/>
      </c>
      <c r="D3338" s="5">
        <v>0.0</v>
      </c>
    </row>
    <row r="3339" ht="14.25" customHeight="1">
      <c r="A3339" s="5"/>
      <c r="B3339" s="5"/>
      <c r="C3339" s="5" t="str">
        <f>IFERROR(__xludf.DUMMYFUNCTION("""COMPUTED_VALUE"""),"")</f>
        <v/>
      </c>
      <c r="D3339" s="5">
        <v>0.0</v>
      </c>
    </row>
    <row r="3340" ht="14.25" customHeight="1">
      <c r="A3340" s="5"/>
      <c r="B3340" s="5"/>
      <c r="C3340" s="5" t="str">
        <f>IFERROR(__xludf.DUMMYFUNCTION("""COMPUTED_VALUE"""),"")</f>
        <v/>
      </c>
      <c r="D3340" s="5">
        <v>0.0</v>
      </c>
    </row>
    <row r="3341" ht="14.25" customHeight="1">
      <c r="A3341" s="5"/>
      <c r="B3341" s="5"/>
      <c r="C3341" s="5" t="str">
        <f>IFERROR(__xludf.DUMMYFUNCTION("""COMPUTED_VALUE"""),"")</f>
        <v/>
      </c>
      <c r="D3341" s="5">
        <v>0.0</v>
      </c>
    </row>
    <row r="3342" ht="14.25" customHeight="1">
      <c r="A3342" s="5"/>
      <c r="B3342" s="5"/>
      <c r="C3342" s="5" t="str">
        <f>IFERROR(__xludf.DUMMYFUNCTION("""COMPUTED_VALUE"""),"")</f>
        <v/>
      </c>
      <c r="D3342" s="5">
        <v>0.0</v>
      </c>
    </row>
    <row r="3343" ht="14.25" customHeight="1">
      <c r="A3343" s="5"/>
      <c r="B3343" s="5"/>
      <c r="C3343" s="5" t="str">
        <f>IFERROR(__xludf.DUMMYFUNCTION("""COMPUTED_VALUE"""),"")</f>
        <v/>
      </c>
      <c r="D3343" s="5">
        <v>0.0</v>
      </c>
    </row>
    <row r="3344" ht="14.25" customHeight="1">
      <c r="A3344" s="5"/>
      <c r="B3344" s="5"/>
      <c r="C3344" s="5" t="str">
        <f>IFERROR(__xludf.DUMMYFUNCTION("""COMPUTED_VALUE"""),"")</f>
        <v/>
      </c>
      <c r="D3344" s="5">
        <v>0.0</v>
      </c>
    </row>
    <row r="3345" ht="14.25" customHeight="1">
      <c r="A3345" s="5"/>
      <c r="B3345" s="5"/>
      <c r="C3345" s="5" t="str">
        <f>IFERROR(__xludf.DUMMYFUNCTION("""COMPUTED_VALUE"""),"")</f>
        <v/>
      </c>
      <c r="D3345" s="5">
        <v>0.0</v>
      </c>
    </row>
    <row r="3346" ht="14.25" customHeight="1">
      <c r="A3346" s="5"/>
      <c r="B3346" s="5"/>
      <c r="C3346" s="5" t="str">
        <f>IFERROR(__xludf.DUMMYFUNCTION("""COMPUTED_VALUE"""),"")</f>
        <v/>
      </c>
      <c r="D3346" s="5">
        <v>0.0</v>
      </c>
    </row>
    <row r="3347" ht="14.25" customHeight="1">
      <c r="A3347" s="5"/>
      <c r="B3347" s="5"/>
      <c r="C3347" s="5" t="str">
        <f>IFERROR(__xludf.DUMMYFUNCTION("""COMPUTED_VALUE"""),"")</f>
        <v/>
      </c>
      <c r="D3347" s="5">
        <v>0.0</v>
      </c>
    </row>
    <row r="3348" ht="14.25" customHeight="1">
      <c r="A3348" s="5"/>
      <c r="B3348" s="5"/>
      <c r="C3348" s="5" t="str">
        <f>IFERROR(__xludf.DUMMYFUNCTION("""COMPUTED_VALUE"""),"")</f>
        <v/>
      </c>
      <c r="D3348" s="5">
        <v>0.0</v>
      </c>
    </row>
    <row r="3349" ht="14.25" customHeight="1">
      <c r="A3349" s="5"/>
      <c r="B3349" s="5"/>
      <c r="C3349" s="5" t="str">
        <f>IFERROR(__xludf.DUMMYFUNCTION("""COMPUTED_VALUE"""),"")</f>
        <v/>
      </c>
      <c r="D3349" s="5">
        <v>0.0</v>
      </c>
    </row>
    <row r="3350" ht="14.25" customHeight="1">
      <c r="A3350" s="5"/>
      <c r="B3350" s="5"/>
      <c r="C3350" s="5" t="str">
        <f>IFERROR(__xludf.DUMMYFUNCTION("""COMPUTED_VALUE"""),"")</f>
        <v/>
      </c>
      <c r="D3350" s="5">
        <v>0.0</v>
      </c>
    </row>
    <row r="3351" ht="14.25" customHeight="1">
      <c r="A3351" s="5"/>
      <c r="B3351" s="5"/>
      <c r="C3351" s="5" t="str">
        <f>IFERROR(__xludf.DUMMYFUNCTION("""COMPUTED_VALUE"""),"")</f>
        <v/>
      </c>
      <c r="D3351" s="5">
        <v>0.0</v>
      </c>
    </row>
    <row r="3352" ht="14.25" customHeight="1">
      <c r="A3352" s="5"/>
      <c r="B3352" s="5"/>
      <c r="C3352" s="5" t="str">
        <f>IFERROR(__xludf.DUMMYFUNCTION("""COMPUTED_VALUE"""),"")</f>
        <v/>
      </c>
      <c r="D3352" s="5">
        <v>0.0</v>
      </c>
    </row>
    <row r="3353" ht="14.25" customHeight="1">
      <c r="A3353" s="5"/>
      <c r="B3353" s="5"/>
      <c r="C3353" s="5" t="str">
        <f>IFERROR(__xludf.DUMMYFUNCTION("""COMPUTED_VALUE"""),"")</f>
        <v/>
      </c>
      <c r="D3353" s="5">
        <v>0.0</v>
      </c>
    </row>
    <row r="3354" ht="14.25" customHeight="1">
      <c r="A3354" s="5"/>
      <c r="B3354" s="5"/>
      <c r="C3354" s="5" t="str">
        <f>IFERROR(__xludf.DUMMYFUNCTION("""COMPUTED_VALUE"""),"")</f>
        <v/>
      </c>
      <c r="D3354" s="5">
        <v>0.0</v>
      </c>
    </row>
    <row r="3355" ht="14.25" customHeight="1">
      <c r="A3355" s="5"/>
      <c r="B3355" s="5"/>
      <c r="C3355" s="5" t="str">
        <f>IFERROR(__xludf.DUMMYFUNCTION("""COMPUTED_VALUE"""),"")</f>
        <v/>
      </c>
      <c r="D3355" s="5">
        <v>0.0</v>
      </c>
    </row>
    <row r="3356" ht="14.25" customHeight="1">
      <c r="A3356" s="5"/>
      <c r="B3356" s="5"/>
      <c r="C3356" s="5" t="str">
        <f>IFERROR(__xludf.DUMMYFUNCTION("""COMPUTED_VALUE"""),"")</f>
        <v/>
      </c>
      <c r="D3356" s="5">
        <v>0.0</v>
      </c>
    </row>
    <row r="3357" ht="14.25" customHeight="1">
      <c r="A3357" s="5"/>
      <c r="B3357" s="5"/>
      <c r="C3357" s="5" t="str">
        <f>IFERROR(__xludf.DUMMYFUNCTION("""COMPUTED_VALUE"""),"")</f>
        <v/>
      </c>
      <c r="D3357" s="5">
        <v>0.0</v>
      </c>
    </row>
    <row r="3358" ht="14.25" customHeight="1">
      <c r="A3358" s="5"/>
      <c r="B3358" s="5"/>
      <c r="C3358" s="5" t="str">
        <f>IFERROR(__xludf.DUMMYFUNCTION("""COMPUTED_VALUE"""),"")</f>
        <v/>
      </c>
      <c r="D3358" s="5">
        <v>0.0</v>
      </c>
    </row>
    <row r="3359" ht="14.25" customHeight="1">
      <c r="A3359" s="5"/>
      <c r="B3359" s="5"/>
      <c r="C3359" s="5" t="str">
        <f>IFERROR(__xludf.DUMMYFUNCTION("""COMPUTED_VALUE"""),"")</f>
        <v/>
      </c>
      <c r="D3359" s="5">
        <v>0.0</v>
      </c>
    </row>
    <row r="3360" ht="14.25" customHeight="1">
      <c r="A3360" s="5"/>
      <c r="B3360" s="5"/>
      <c r="C3360" s="5" t="str">
        <f>IFERROR(__xludf.DUMMYFUNCTION("""COMPUTED_VALUE"""),"")</f>
        <v/>
      </c>
      <c r="D3360" s="5">
        <v>0.0</v>
      </c>
    </row>
    <row r="3361" ht="14.25" customHeight="1">
      <c r="A3361" s="5"/>
      <c r="B3361" s="5"/>
      <c r="C3361" s="5" t="str">
        <f>IFERROR(__xludf.DUMMYFUNCTION("""COMPUTED_VALUE"""),"")</f>
        <v/>
      </c>
      <c r="D3361" s="5">
        <v>0.0</v>
      </c>
    </row>
    <row r="3362" ht="14.25" customHeight="1">
      <c r="A3362" s="5"/>
      <c r="B3362" s="5"/>
      <c r="C3362" s="5" t="str">
        <f>IFERROR(__xludf.DUMMYFUNCTION("""COMPUTED_VALUE"""),"")</f>
        <v/>
      </c>
      <c r="D3362" s="5">
        <v>0.0</v>
      </c>
    </row>
    <row r="3363" ht="14.25" customHeight="1">
      <c r="A3363" s="5"/>
      <c r="B3363" s="5"/>
      <c r="C3363" s="5" t="str">
        <f>IFERROR(__xludf.DUMMYFUNCTION("""COMPUTED_VALUE"""),"")</f>
        <v/>
      </c>
      <c r="D3363" s="5">
        <v>0.0</v>
      </c>
    </row>
    <row r="3364" ht="14.25" customHeight="1">
      <c r="A3364" s="5"/>
      <c r="B3364" s="5"/>
      <c r="C3364" s="5" t="str">
        <f>IFERROR(__xludf.DUMMYFUNCTION("""COMPUTED_VALUE"""),"")</f>
        <v/>
      </c>
      <c r="D3364" s="5">
        <v>0.0</v>
      </c>
    </row>
    <row r="3365" ht="14.25" customHeight="1">
      <c r="A3365" s="5"/>
      <c r="B3365" s="5"/>
      <c r="C3365" s="5" t="str">
        <f>IFERROR(__xludf.DUMMYFUNCTION("""COMPUTED_VALUE"""),"")</f>
        <v/>
      </c>
      <c r="D3365" s="5">
        <v>0.0</v>
      </c>
    </row>
    <row r="3366" ht="14.25" customHeight="1">
      <c r="A3366" s="5"/>
      <c r="B3366" s="5"/>
      <c r="C3366" s="5" t="str">
        <f>IFERROR(__xludf.DUMMYFUNCTION("""COMPUTED_VALUE"""),"")</f>
        <v/>
      </c>
      <c r="D3366" s="5">
        <v>0.0</v>
      </c>
    </row>
    <row r="3367" ht="14.25" customHeight="1">
      <c r="A3367" s="5"/>
      <c r="B3367" s="5"/>
      <c r="C3367" s="5" t="str">
        <f>IFERROR(__xludf.DUMMYFUNCTION("""COMPUTED_VALUE"""),"")</f>
        <v/>
      </c>
      <c r="D3367" s="5">
        <v>0.0</v>
      </c>
    </row>
    <row r="3368" ht="14.25" customHeight="1">
      <c r="A3368" s="5"/>
      <c r="B3368" s="5"/>
      <c r="C3368" s="5" t="str">
        <f>IFERROR(__xludf.DUMMYFUNCTION("""COMPUTED_VALUE"""),"")</f>
        <v/>
      </c>
      <c r="D3368" s="5">
        <v>0.0</v>
      </c>
    </row>
    <row r="3369" ht="14.25" customHeight="1">
      <c r="A3369" s="5"/>
      <c r="B3369" s="5"/>
      <c r="C3369" s="5" t="str">
        <f>IFERROR(__xludf.DUMMYFUNCTION("""COMPUTED_VALUE"""),"")</f>
        <v/>
      </c>
      <c r="D3369" s="5">
        <v>0.0</v>
      </c>
    </row>
    <row r="3370" ht="14.25" customHeight="1">
      <c r="A3370" s="5"/>
      <c r="B3370" s="5"/>
      <c r="C3370" s="5" t="str">
        <f>IFERROR(__xludf.DUMMYFUNCTION("""COMPUTED_VALUE"""),"")</f>
        <v/>
      </c>
      <c r="D3370" s="5">
        <v>0.0</v>
      </c>
    </row>
    <row r="3371" ht="14.25" customHeight="1">
      <c r="A3371" s="5"/>
      <c r="B3371" s="5"/>
      <c r="C3371" s="5" t="str">
        <f>IFERROR(__xludf.DUMMYFUNCTION("""COMPUTED_VALUE"""),"")</f>
        <v/>
      </c>
      <c r="D3371" s="5">
        <v>0.0</v>
      </c>
    </row>
    <row r="3372" ht="14.25" customHeight="1">
      <c r="A3372" s="5"/>
      <c r="B3372" s="5"/>
      <c r="C3372" s="5" t="str">
        <f>IFERROR(__xludf.DUMMYFUNCTION("""COMPUTED_VALUE"""),"")</f>
        <v/>
      </c>
      <c r="D3372" s="5">
        <v>0.0</v>
      </c>
    </row>
    <row r="3373" ht="14.25" customHeight="1">
      <c r="A3373" s="5"/>
      <c r="B3373" s="5"/>
      <c r="C3373" s="5" t="str">
        <f>IFERROR(__xludf.DUMMYFUNCTION("""COMPUTED_VALUE"""),"")</f>
        <v/>
      </c>
      <c r="D3373" s="5">
        <v>0.0</v>
      </c>
    </row>
    <row r="3374" ht="14.25" customHeight="1">
      <c r="A3374" s="5"/>
      <c r="B3374" s="5"/>
      <c r="C3374" s="5" t="str">
        <f>IFERROR(__xludf.DUMMYFUNCTION("""COMPUTED_VALUE"""),"")</f>
        <v/>
      </c>
      <c r="D3374" s="5">
        <v>0.0</v>
      </c>
    </row>
    <row r="3375" ht="14.25" customHeight="1">
      <c r="A3375" s="5"/>
      <c r="B3375" s="5"/>
      <c r="C3375" s="5" t="str">
        <f>IFERROR(__xludf.DUMMYFUNCTION("""COMPUTED_VALUE"""),"")</f>
        <v/>
      </c>
      <c r="D3375" s="5">
        <v>0.0</v>
      </c>
    </row>
    <row r="3376" ht="14.25" customHeight="1">
      <c r="A3376" s="5"/>
      <c r="B3376" s="5"/>
      <c r="C3376" s="5" t="str">
        <f>IFERROR(__xludf.DUMMYFUNCTION("""COMPUTED_VALUE"""),"")</f>
        <v/>
      </c>
      <c r="D3376" s="5">
        <v>0.0</v>
      </c>
    </row>
    <row r="3377" ht="14.25" customHeight="1">
      <c r="A3377" s="5"/>
      <c r="B3377" s="5"/>
      <c r="C3377" s="5" t="str">
        <f>IFERROR(__xludf.DUMMYFUNCTION("""COMPUTED_VALUE"""),"")</f>
        <v/>
      </c>
      <c r="D3377" s="5">
        <v>0.0</v>
      </c>
    </row>
    <row r="3378" ht="14.25" customHeight="1">
      <c r="A3378" s="5"/>
      <c r="B3378" s="5"/>
      <c r="C3378" s="5" t="str">
        <f>IFERROR(__xludf.DUMMYFUNCTION("""COMPUTED_VALUE"""),"")</f>
        <v/>
      </c>
      <c r="D3378" s="5">
        <v>0.0</v>
      </c>
    </row>
    <row r="3379" ht="14.25" customHeight="1">
      <c r="A3379" s="5"/>
      <c r="B3379" s="5"/>
      <c r="C3379" s="5" t="str">
        <f>IFERROR(__xludf.DUMMYFUNCTION("""COMPUTED_VALUE"""),"")</f>
        <v/>
      </c>
      <c r="D3379" s="5">
        <v>0.0</v>
      </c>
    </row>
    <row r="3380" ht="14.25" customHeight="1">
      <c r="A3380" s="5"/>
      <c r="B3380" s="5"/>
      <c r="C3380" s="5" t="str">
        <f>IFERROR(__xludf.DUMMYFUNCTION("""COMPUTED_VALUE"""),"")</f>
        <v/>
      </c>
      <c r="D3380" s="5">
        <v>0.0</v>
      </c>
    </row>
    <row r="3381" ht="14.25" customHeight="1">
      <c r="A3381" s="5"/>
      <c r="B3381" s="5"/>
      <c r="C3381" s="5" t="str">
        <f>IFERROR(__xludf.DUMMYFUNCTION("""COMPUTED_VALUE"""),"")</f>
        <v/>
      </c>
      <c r="D3381" s="5">
        <v>0.0</v>
      </c>
    </row>
    <row r="3382" ht="14.25" customHeight="1">
      <c r="A3382" s="5"/>
      <c r="B3382" s="5"/>
      <c r="C3382" s="5" t="str">
        <f>IFERROR(__xludf.DUMMYFUNCTION("""COMPUTED_VALUE"""),"")</f>
        <v/>
      </c>
      <c r="D3382" s="5">
        <v>0.0</v>
      </c>
    </row>
    <row r="3383" ht="14.25" customHeight="1">
      <c r="A3383" s="5"/>
      <c r="B3383" s="5"/>
      <c r="C3383" s="5" t="str">
        <f>IFERROR(__xludf.DUMMYFUNCTION("""COMPUTED_VALUE"""),"")</f>
        <v/>
      </c>
      <c r="D3383" s="5">
        <v>0.0</v>
      </c>
    </row>
    <row r="3384" ht="14.25" customHeight="1">
      <c r="A3384" s="5"/>
      <c r="B3384" s="5"/>
      <c r="C3384" s="5" t="str">
        <f>IFERROR(__xludf.DUMMYFUNCTION("""COMPUTED_VALUE"""),"")</f>
        <v/>
      </c>
      <c r="D3384" s="5">
        <v>0.0</v>
      </c>
    </row>
    <row r="3385" ht="14.25" customHeight="1">
      <c r="A3385" s="5"/>
      <c r="B3385" s="5"/>
      <c r="C3385" s="5" t="str">
        <f>IFERROR(__xludf.DUMMYFUNCTION("""COMPUTED_VALUE"""),"")</f>
        <v/>
      </c>
      <c r="D3385" s="5">
        <v>0.0</v>
      </c>
    </row>
    <row r="3386" ht="14.25" customHeight="1">
      <c r="A3386" s="5"/>
      <c r="B3386" s="5"/>
      <c r="C3386" s="5" t="str">
        <f>IFERROR(__xludf.DUMMYFUNCTION("""COMPUTED_VALUE"""),"")</f>
        <v/>
      </c>
      <c r="D3386" s="5">
        <v>0.0</v>
      </c>
    </row>
    <row r="3387" ht="14.25" customHeight="1">
      <c r="A3387" s="5"/>
      <c r="B3387" s="5"/>
      <c r="C3387" s="5" t="str">
        <f>IFERROR(__xludf.DUMMYFUNCTION("""COMPUTED_VALUE"""),"")</f>
        <v/>
      </c>
      <c r="D3387" s="5">
        <v>0.0</v>
      </c>
    </row>
    <row r="3388" ht="14.25" customHeight="1">
      <c r="A3388" s="5"/>
      <c r="B3388" s="5"/>
      <c r="C3388" s="5" t="str">
        <f>IFERROR(__xludf.DUMMYFUNCTION("""COMPUTED_VALUE"""),"")</f>
        <v/>
      </c>
      <c r="D3388" s="5">
        <v>0.0</v>
      </c>
    </row>
    <row r="3389" ht="14.25" customHeight="1">
      <c r="A3389" s="5"/>
      <c r="B3389" s="5"/>
      <c r="C3389" s="5" t="str">
        <f>IFERROR(__xludf.DUMMYFUNCTION("""COMPUTED_VALUE"""),"")</f>
        <v/>
      </c>
      <c r="D3389" s="5">
        <v>0.0</v>
      </c>
    </row>
    <row r="3390" ht="14.25" customHeight="1">
      <c r="A3390" s="5"/>
      <c r="B3390" s="5"/>
      <c r="C3390" s="5" t="str">
        <f>IFERROR(__xludf.DUMMYFUNCTION("""COMPUTED_VALUE"""),"")</f>
        <v/>
      </c>
      <c r="D3390" s="5">
        <v>0.0</v>
      </c>
    </row>
    <row r="3391" ht="14.25" customHeight="1">
      <c r="A3391" s="5"/>
      <c r="B3391" s="5"/>
      <c r="C3391" s="5" t="str">
        <f>IFERROR(__xludf.DUMMYFUNCTION("""COMPUTED_VALUE"""),"")</f>
        <v/>
      </c>
      <c r="D3391" s="5">
        <v>0.0</v>
      </c>
    </row>
    <row r="3392" ht="14.25" customHeight="1">
      <c r="A3392" s="5"/>
      <c r="B3392" s="5"/>
      <c r="C3392" s="5" t="str">
        <f>IFERROR(__xludf.DUMMYFUNCTION("""COMPUTED_VALUE"""),"")</f>
        <v/>
      </c>
      <c r="D3392" s="5">
        <v>0.0</v>
      </c>
    </row>
    <row r="3393" ht="14.25" customHeight="1">
      <c r="A3393" s="5"/>
      <c r="B3393" s="5"/>
      <c r="C3393" s="5" t="str">
        <f>IFERROR(__xludf.DUMMYFUNCTION("""COMPUTED_VALUE"""),"")</f>
        <v/>
      </c>
      <c r="D3393" s="5">
        <v>0.0</v>
      </c>
    </row>
    <row r="3394" ht="14.25" customHeight="1">
      <c r="A3394" s="5"/>
      <c r="B3394" s="5"/>
      <c r="C3394" s="5" t="str">
        <f>IFERROR(__xludf.DUMMYFUNCTION("""COMPUTED_VALUE"""),"")</f>
        <v/>
      </c>
      <c r="D3394" s="5">
        <v>0.0</v>
      </c>
    </row>
    <row r="3395" ht="14.25" customHeight="1">
      <c r="A3395" s="5"/>
      <c r="B3395" s="5"/>
      <c r="C3395" s="5" t="str">
        <f>IFERROR(__xludf.DUMMYFUNCTION("""COMPUTED_VALUE"""),"")</f>
        <v/>
      </c>
      <c r="D3395" s="5">
        <v>0.0</v>
      </c>
    </row>
    <row r="3396" ht="14.25" customHeight="1">
      <c r="A3396" s="5"/>
      <c r="B3396" s="5"/>
      <c r="C3396" s="5" t="str">
        <f>IFERROR(__xludf.DUMMYFUNCTION("""COMPUTED_VALUE"""),"")</f>
        <v/>
      </c>
      <c r="D3396" s="5">
        <v>0.0</v>
      </c>
    </row>
    <row r="3397" ht="14.25" customHeight="1">
      <c r="A3397" s="5"/>
      <c r="B3397" s="5"/>
      <c r="C3397" s="5" t="str">
        <f>IFERROR(__xludf.DUMMYFUNCTION("""COMPUTED_VALUE"""),"")</f>
        <v/>
      </c>
      <c r="D3397" s="5">
        <v>0.0</v>
      </c>
    </row>
    <row r="3398" ht="14.25" customHeight="1">
      <c r="A3398" s="5"/>
      <c r="B3398" s="5"/>
      <c r="C3398" s="5" t="str">
        <f>IFERROR(__xludf.DUMMYFUNCTION("""COMPUTED_VALUE"""),"")</f>
        <v/>
      </c>
      <c r="D3398" s="5">
        <v>0.0</v>
      </c>
    </row>
    <row r="3399" ht="14.25" customHeight="1">
      <c r="A3399" s="5"/>
      <c r="B3399" s="5"/>
      <c r="C3399" s="5" t="str">
        <f>IFERROR(__xludf.DUMMYFUNCTION("""COMPUTED_VALUE"""),"")</f>
        <v/>
      </c>
      <c r="D3399" s="5">
        <v>0.0</v>
      </c>
    </row>
    <row r="3400" ht="14.25" customHeight="1">
      <c r="A3400" s="5"/>
      <c r="B3400" s="5"/>
      <c r="C3400" s="5" t="str">
        <f>IFERROR(__xludf.DUMMYFUNCTION("""COMPUTED_VALUE"""),"")</f>
        <v/>
      </c>
      <c r="D3400" s="5">
        <v>0.0</v>
      </c>
    </row>
    <row r="3401" ht="14.25" customHeight="1">
      <c r="A3401" s="5"/>
      <c r="B3401" s="5"/>
      <c r="C3401" s="5" t="str">
        <f>IFERROR(__xludf.DUMMYFUNCTION("""COMPUTED_VALUE"""),"")</f>
        <v/>
      </c>
      <c r="D3401" s="5">
        <v>0.0</v>
      </c>
    </row>
    <row r="3402" ht="14.25" customHeight="1">
      <c r="A3402" s="5"/>
      <c r="B3402" s="5"/>
      <c r="C3402" s="5" t="str">
        <f>IFERROR(__xludf.DUMMYFUNCTION("""COMPUTED_VALUE"""),"")</f>
        <v/>
      </c>
      <c r="D3402" s="5">
        <v>0.0</v>
      </c>
    </row>
    <row r="3403" ht="14.25" customHeight="1">
      <c r="A3403" s="5"/>
      <c r="B3403" s="5"/>
      <c r="C3403" s="5" t="str">
        <f>IFERROR(__xludf.DUMMYFUNCTION("""COMPUTED_VALUE"""),"")</f>
        <v/>
      </c>
      <c r="D3403" s="5">
        <v>0.0</v>
      </c>
    </row>
    <row r="3404" ht="14.25" customHeight="1">
      <c r="A3404" s="5"/>
      <c r="B3404" s="5"/>
      <c r="C3404" s="5" t="str">
        <f>IFERROR(__xludf.DUMMYFUNCTION("""COMPUTED_VALUE"""),"")</f>
        <v/>
      </c>
      <c r="D3404" s="5">
        <v>0.0</v>
      </c>
    </row>
    <row r="3405" ht="14.25" customHeight="1">
      <c r="A3405" s="5"/>
      <c r="B3405" s="5"/>
      <c r="C3405" s="5" t="str">
        <f>IFERROR(__xludf.DUMMYFUNCTION("""COMPUTED_VALUE"""),"")</f>
        <v/>
      </c>
      <c r="D3405" s="5">
        <v>0.0</v>
      </c>
    </row>
    <row r="3406" ht="14.25" customHeight="1">
      <c r="A3406" s="5"/>
      <c r="B3406" s="5"/>
      <c r="C3406" s="5" t="str">
        <f>IFERROR(__xludf.DUMMYFUNCTION("""COMPUTED_VALUE"""),"")</f>
        <v/>
      </c>
      <c r="D3406" s="5">
        <v>0.0</v>
      </c>
    </row>
    <row r="3407" ht="14.25" customHeight="1">
      <c r="A3407" s="5"/>
      <c r="B3407" s="5"/>
      <c r="C3407" s="5" t="str">
        <f>IFERROR(__xludf.DUMMYFUNCTION("""COMPUTED_VALUE"""),"")</f>
        <v/>
      </c>
      <c r="D3407" s="5">
        <v>0.0</v>
      </c>
    </row>
    <row r="3408" ht="14.25" customHeight="1">
      <c r="A3408" s="5"/>
      <c r="B3408" s="5"/>
      <c r="C3408" s="5" t="str">
        <f>IFERROR(__xludf.DUMMYFUNCTION("""COMPUTED_VALUE"""),"")</f>
        <v/>
      </c>
      <c r="D3408" s="5">
        <v>0.0</v>
      </c>
    </row>
    <row r="3409" ht="14.25" customHeight="1">
      <c r="A3409" s="5"/>
      <c r="B3409" s="5"/>
      <c r="C3409" s="5" t="str">
        <f>IFERROR(__xludf.DUMMYFUNCTION("""COMPUTED_VALUE"""),"")</f>
        <v/>
      </c>
      <c r="D3409" s="5">
        <v>0.0</v>
      </c>
    </row>
    <row r="3410" ht="14.25" customHeight="1">
      <c r="A3410" s="5"/>
      <c r="B3410" s="5"/>
      <c r="C3410" s="5" t="str">
        <f>IFERROR(__xludf.DUMMYFUNCTION("""COMPUTED_VALUE"""),"")</f>
        <v/>
      </c>
      <c r="D3410" s="5">
        <v>0.0</v>
      </c>
    </row>
    <row r="3411" ht="14.25" customHeight="1">
      <c r="A3411" s="5"/>
      <c r="B3411" s="5"/>
      <c r="C3411" s="5" t="str">
        <f>IFERROR(__xludf.DUMMYFUNCTION("""COMPUTED_VALUE"""),"")</f>
        <v/>
      </c>
      <c r="D3411" s="5">
        <v>0.0</v>
      </c>
    </row>
    <row r="3412" ht="14.25" customHeight="1">
      <c r="A3412" s="5"/>
      <c r="B3412" s="5"/>
      <c r="C3412" s="5" t="str">
        <f>IFERROR(__xludf.DUMMYFUNCTION("""COMPUTED_VALUE"""),"")</f>
        <v/>
      </c>
      <c r="D3412" s="5">
        <v>0.0</v>
      </c>
    </row>
    <row r="3413" ht="14.25" customHeight="1">
      <c r="A3413" s="5"/>
      <c r="B3413" s="5"/>
      <c r="C3413" s="5" t="str">
        <f>IFERROR(__xludf.DUMMYFUNCTION("""COMPUTED_VALUE"""),"")</f>
        <v/>
      </c>
      <c r="D3413" s="5">
        <v>0.0</v>
      </c>
    </row>
    <row r="3414" ht="14.25" customHeight="1">
      <c r="A3414" s="5"/>
      <c r="B3414" s="5"/>
      <c r="C3414" s="5" t="str">
        <f>IFERROR(__xludf.DUMMYFUNCTION("""COMPUTED_VALUE"""),"")</f>
        <v/>
      </c>
      <c r="D3414" s="5">
        <v>0.0</v>
      </c>
    </row>
    <row r="3415" ht="14.25" customHeight="1">
      <c r="A3415" s="5"/>
      <c r="B3415" s="5"/>
      <c r="C3415" s="5" t="str">
        <f>IFERROR(__xludf.DUMMYFUNCTION("""COMPUTED_VALUE"""),"")</f>
        <v/>
      </c>
      <c r="D3415" s="5">
        <v>0.0</v>
      </c>
    </row>
    <row r="3416" ht="14.25" customHeight="1">
      <c r="A3416" s="5"/>
      <c r="B3416" s="5"/>
      <c r="C3416" s="5" t="str">
        <f>IFERROR(__xludf.DUMMYFUNCTION("""COMPUTED_VALUE"""),"")</f>
        <v/>
      </c>
      <c r="D3416" s="5">
        <v>0.0</v>
      </c>
    </row>
    <row r="3417" ht="14.25" customHeight="1">
      <c r="A3417" s="5"/>
      <c r="B3417" s="5"/>
      <c r="C3417" s="5" t="str">
        <f>IFERROR(__xludf.DUMMYFUNCTION("""COMPUTED_VALUE"""),"")</f>
        <v/>
      </c>
      <c r="D3417" s="5">
        <v>0.0</v>
      </c>
    </row>
    <row r="3418" ht="14.25" customHeight="1">
      <c r="A3418" s="5"/>
      <c r="B3418" s="5"/>
      <c r="C3418" s="5" t="str">
        <f>IFERROR(__xludf.DUMMYFUNCTION("""COMPUTED_VALUE"""),"")</f>
        <v/>
      </c>
      <c r="D3418" s="5">
        <v>0.0</v>
      </c>
    </row>
    <row r="3419" ht="14.25" customHeight="1">
      <c r="A3419" s="5"/>
      <c r="B3419" s="5"/>
      <c r="C3419" s="5" t="str">
        <f>IFERROR(__xludf.DUMMYFUNCTION("""COMPUTED_VALUE"""),"")</f>
        <v/>
      </c>
      <c r="D3419" s="5">
        <v>0.0</v>
      </c>
    </row>
    <row r="3420" ht="14.25" customHeight="1">
      <c r="A3420" s="5"/>
      <c r="B3420" s="5"/>
      <c r="C3420" s="5" t="str">
        <f>IFERROR(__xludf.DUMMYFUNCTION("""COMPUTED_VALUE"""),"")</f>
        <v/>
      </c>
      <c r="D3420" s="5">
        <v>0.0</v>
      </c>
    </row>
    <row r="3421" ht="14.25" customHeight="1">
      <c r="A3421" s="5"/>
      <c r="B3421" s="5"/>
      <c r="C3421" s="5" t="str">
        <f>IFERROR(__xludf.DUMMYFUNCTION("""COMPUTED_VALUE"""),"")</f>
        <v/>
      </c>
      <c r="D3421" s="5">
        <v>0.0</v>
      </c>
    </row>
    <row r="3422" ht="14.25" customHeight="1">
      <c r="A3422" s="5"/>
      <c r="B3422" s="5"/>
      <c r="C3422" s="5" t="str">
        <f>IFERROR(__xludf.DUMMYFUNCTION("""COMPUTED_VALUE"""),"")</f>
        <v/>
      </c>
      <c r="D3422" s="5">
        <v>0.0</v>
      </c>
    </row>
    <row r="3423" ht="14.25" customHeight="1">
      <c r="A3423" s="5"/>
      <c r="B3423" s="5"/>
      <c r="C3423" s="5" t="str">
        <f>IFERROR(__xludf.DUMMYFUNCTION("""COMPUTED_VALUE"""),"")</f>
        <v/>
      </c>
      <c r="D3423" s="5">
        <v>0.0</v>
      </c>
    </row>
    <row r="3424" ht="14.25" customHeight="1">
      <c r="A3424" s="5"/>
      <c r="B3424" s="5"/>
      <c r="C3424" s="5" t="str">
        <f>IFERROR(__xludf.DUMMYFUNCTION("""COMPUTED_VALUE"""),"")</f>
        <v/>
      </c>
      <c r="D3424" s="5">
        <v>0.0</v>
      </c>
    </row>
    <row r="3425" ht="14.25" customHeight="1">
      <c r="A3425" s="5"/>
      <c r="B3425" s="5"/>
      <c r="C3425" s="5" t="str">
        <f>IFERROR(__xludf.DUMMYFUNCTION("""COMPUTED_VALUE"""),"")</f>
        <v/>
      </c>
      <c r="D3425" s="5">
        <v>0.0</v>
      </c>
    </row>
    <row r="3426" ht="14.25" customHeight="1">
      <c r="A3426" s="5"/>
      <c r="B3426" s="5"/>
      <c r="C3426" s="5" t="str">
        <f>IFERROR(__xludf.DUMMYFUNCTION("""COMPUTED_VALUE"""),"")</f>
        <v/>
      </c>
      <c r="D3426" s="5">
        <v>0.0</v>
      </c>
    </row>
    <row r="3427" ht="14.25" customHeight="1">
      <c r="A3427" s="5"/>
      <c r="B3427" s="5"/>
      <c r="C3427" s="5" t="str">
        <f>IFERROR(__xludf.DUMMYFUNCTION("""COMPUTED_VALUE"""),"")</f>
        <v/>
      </c>
      <c r="D3427" s="5">
        <v>0.0</v>
      </c>
    </row>
    <row r="3428" ht="14.25" customHeight="1">
      <c r="A3428" s="5"/>
      <c r="B3428" s="5"/>
      <c r="C3428" s="5" t="str">
        <f>IFERROR(__xludf.DUMMYFUNCTION("""COMPUTED_VALUE"""),"")</f>
        <v/>
      </c>
      <c r="D3428" s="5">
        <v>0.0</v>
      </c>
    </row>
    <row r="3429" ht="14.25" customHeight="1">
      <c r="A3429" s="5"/>
      <c r="B3429" s="5"/>
      <c r="C3429" s="5" t="str">
        <f>IFERROR(__xludf.DUMMYFUNCTION("""COMPUTED_VALUE"""),"")</f>
        <v/>
      </c>
      <c r="D3429" s="5">
        <v>0.0</v>
      </c>
    </row>
    <row r="3430" ht="14.25" customHeight="1">
      <c r="A3430" s="5"/>
      <c r="B3430" s="5"/>
      <c r="C3430" s="5" t="str">
        <f>IFERROR(__xludf.DUMMYFUNCTION("""COMPUTED_VALUE"""),"")</f>
        <v/>
      </c>
      <c r="D3430" s="5">
        <v>0.0</v>
      </c>
    </row>
    <row r="3431" ht="14.25" customHeight="1">
      <c r="A3431" s="5"/>
      <c r="B3431" s="5"/>
      <c r="C3431" s="5" t="str">
        <f>IFERROR(__xludf.DUMMYFUNCTION("""COMPUTED_VALUE"""),"")</f>
        <v/>
      </c>
      <c r="D3431" s="5">
        <v>0.0</v>
      </c>
    </row>
    <row r="3432" ht="14.25" customHeight="1">
      <c r="A3432" s="5"/>
      <c r="B3432" s="5"/>
      <c r="C3432" s="5" t="str">
        <f>IFERROR(__xludf.DUMMYFUNCTION("""COMPUTED_VALUE"""),"")</f>
        <v/>
      </c>
      <c r="D3432" s="5">
        <v>0.0</v>
      </c>
    </row>
    <row r="3433" ht="14.25" customHeight="1">
      <c r="A3433" s="5"/>
      <c r="B3433" s="5"/>
      <c r="C3433" s="5" t="str">
        <f>IFERROR(__xludf.DUMMYFUNCTION("""COMPUTED_VALUE"""),"")</f>
        <v/>
      </c>
      <c r="D3433" s="5">
        <v>0.0</v>
      </c>
    </row>
    <row r="3434" ht="14.25" customHeight="1">
      <c r="A3434" s="5"/>
      <c r="B3434" s="5"/>
      <c r="C3434" s="5" t="str">
        <f>IFERROR(__xludf.DUMMYFUNCTION("""COMPUTED_VALUE"""),"")</f>
        <v/>
      </c>
      <c r="D3434" s="5">
        <v>0.0</v>
      </c>
    </row>
    <row r="3435" ht="14.25" customHeight="1">
      <c r="A3435" s="5"/>
      <c r="B3435" s="5"/>
      <c r="C3435" s="5" t="str">
        <f>IFERROR(__xludf.DUMMYFUNCTION("""COMPUTED_VALUE"""),"")</f>
        <v/>
      </c>
      <c r="D3435" s="5">
        <v>0.0</v>
      </c>
    </row>
    <row r="3436" ht="14.25" customHeight="1">
      <c r="A3436" s="5"/>
      <c r="B3436" s="5"/>
      <c r="C3436" s="5" t="str">
        <f>IFERROR(__xludf.DUMMYFUNCTION("""COMPUTED_VALUE"""),"")</f>
        <v/>
      </c>
      <c r="D3436" s="5">
        <v>0.0</v>
      </c>
    </row>
    <row r="3437" ht="14.25" customHeight="1">
      <c r="A3437" s="5"/>
      <c r="B3437" s="5"/>
      <c r="C3437" s="5" t="str">
        <f>IFERROR(__xludf.DUMMYFUNCTION("""COMPUTED_VALUE"""),"")</f>
        <v/>
      </c>
      <c r="D3437" s="5">
        <v>0.0</v>
      </c>
    </row>
    <row r="3438" ht="14.25" customHeight="1">
      <c r="A3438" s="5"/>
      <c r="B3438" s="5"/>
      <c r="C3438" s="5" t="str">
        <f>IFERROR(__xludf.DUMMYFUNCTION("""COMPUTED_VALUE"""),"")</f>
        <v/>
      </c>
      <c r="D3438" s="5">
        <v>0.0</v>
      </c>
    </row>
    <row r="3439" ht="14.25" customHeight="1">
      <c r="A3439" s="5"/>
      <c r="B3439" s="5"/>
      <c r="C3439" s="5" t="str">
        <f>IFERROR(__xludf.DUMMYFUNCTION("""COMPUTED_VALUE"""),"")</f>
        <v/>
      </c>
      <c r="D3439" s="5">
        <v>0.0</v>
      </c>
    </row>
    <row r="3440" ht="14.25" customHeight="1">
      <c r="A3440" s="5"/>
      <c r="B3440" s="5"/>
      <c r="C3440" s="5" t="str">
        <f>IFERROR(__xludf.DUMMYFUNCTION("""COMPUTED_VALUE"""),"")</f>
        <v/>
      </c>
      <c r="D3440" s="5">
        <v>0.0</v>
      </c>
    </row>
    <row r="3441" ht="14.25" customHeight="1">
      <c r="A3441" s="5"/>
      <c r="B3441" s="5"/>
      <c r="C3441" s="5" t="str">
        <f>IFERROR(__xludf.DUMMYFUNCTION("""COMPUTED_VALUE"""),"")</f>
        <v/>
      </c>
      <c r="D3441" s="5">
        <v>0.0</v>
      </c>
    </row>
    <row r="3442" ht="14.25" customHeight="1">
      <c r="A3442" s="5"/>
      <c r="B3442" s="5"/>
      <c r="C3442" s="5" t="str">
        <f>IFERROR(__xludf.DUMMYFUNCTION("""COMPUTED_VALUE"""),"")</f>
        <v/>
      </c>
      <c r="D3442" s="5">
        <v>0.0</v>
      </c>
    </row>
    <row r="3443" ht="14.25" customHeight="1">
      <c r="A3443" s="5"/>
      <c r="B3443" s="5"/>
      <c r="C3443" s="5" t="str">
        <f>IFERROR(__xludf.DUMMYFUNCTION("""COMPUTED_VALUE"""),"")</f>
        <v/>
      </c>
      <c r="D3443" s="5">
        <v>0.0</v>
      </c>
    </row>
    <row r="3444" ht="14.25" customHeight="1">
      <c r="A3444" s="5"/>
      <c r="B3444" s="5"/>
      <c r="C3444" s="5" t="str">
        <f>IFERROR(__xludf.DUMMYFUNCTION("""COMPUTED_VALUE"""),"")</f>
        <v/>
      </c>
      <c r="D3444" s="5">
        <v>0.0</v>
      </c>
    </row>
    <row r="3445" ht="14.25" customHeight="1">
      <c r="A3445" s="5"/>
      <c r="B3445" s="5"/>
      <c r="C3445" s="5" t="str">
        <f>IFERROR(__xludf.DUMMYFUNCTION("""COMPUTED_VALUE"""),"")</f>
        <v/>
      </c>
      <c r="D3445" s="5">
        <v>0.0</v>
      </c>
    </row>
    <row r="3446" ht="14.25" customHeight="1">
      <c r="A3446" s="5"/>
      <c r="B3446" s="5"/>
      <c r="C3446" s="5" t="str">
        <f>IFERROR(__xludf.DUMMYFUNCTION("""COMPUTED_VALUE"""),"")</f>
        <v/>
      </c>
      <c r="D3446" s="5">
        <v>0.0</v>
      </c>
    </row>
    <row r="3447" ht="14.25" customHeight="1">
      <c r="A3447" s="5"/>
      <c r="B3447" s="5"/>
      <c r="C3447" s="5" t="str">
        <f>IFERROR(__xludf.DUMMYFUNCTION("""COMPUTED_VALUE"""),"")</f>
        <v/>
      </c>
      <c r="D3447" s="5">
        <v>0.0</v>
      </c>
    </row>
    <row r="3448" ht="14.25" customHeight="1">
      <c r="A3448" s="5"/>
      <c r="B3448" s="5"/>
      <c r="C3448" s="5" t="str">
        <f>IFERROR(__xludf.DUMMYFUNCTION("""COMPUTED_VALUE"""),"")</f>
        <v/>
      </c>
      <c r="D3448" s="5">
        <v>0.0</v>
      </c>
    </row>
    <row r="3449" ht="14.25" customHeight="1">
      <c r="A3449" s="5"/>
      <c r="B3449" s="5"/>
      <c r="C3449" s="5" t="str">
        <f>IFERROR(__xludf.DUMMYFUNCTION("""COMPUTED_VALUE"""),"")</f>
        <v/>
      </c>
      <c r="D3449" s="5">
        <v>0.0</v>
      </c>
    </row>
    <row r="3450" ht="14.25" customHeight="1">
      <c r="A3450" s="5"/>
      <c r="B3450" s="5"/>
      <c r="C3450" s="5" t="str">
        <f>IFERROR(__xludf.DUMMYFUNCTION("""COMPUTED_VALUE"""),"")</f>
        <v/>
      </c>
      <c r="D3450" s="5">
        <v>0.0</v>
      </c>
    </row>
    <row r="3451" ht="14.25" customHeight="1">
      <c r="A3451" s="5"/>
      <c r="B3451" s="5"/>
      <c r="C3451" s="5" t="str">
        <f>IFERROR(__xludf.DUMMYFUNCTION("""COMPUTED_VALUE"""),"")</f>
        <v/>
      </c>
      <c r="D3451" s="5">
        <v>0.0</v>
      </c>
    </row>
    <row r="3452" ht="14.25" customHeight="1">
      <c r="A3452" s="5"/>
      <c r="B3452" s="5"/>
      <c r="C3452" s="5" t="str">
        <f>IFERROR(__xludf.DUMMYFUNCTION("""COMPUTED_VALUE"""),"")</f>
        <v/>
      </c>
      <c r="D3452" s="5">
        <v>0.0</v>
      </c>
    </row>
    <row r="3453" ht="14.25" customHeight="1">
      <c r="A3453" s="5"/>
      <c r="B3453" s="5"/>
      <c r="C3453" s="5" t="str">
        <f>IFERROR(__xludf.DUMMYFUNCTION("""COMPUTED_VALUE"""),"")</f>
        <v/>
      </c>
      <c r="D3453" s="5">
        <v>0.0</v>
      </c>
    </row>
    <row r="3454" ht="14.25" customHeight="1">
      <c r="A3454" s="5"/>
      <c r="B3454" s="5"/>
      <c r="C3454" s="5" t="str">
        <f>IFERROR(__xludf.DUMMYFUNCTION("""COMPUTED_VALUE"""),"")</f>
        <v/>
      </c>
      <c r="D3454" s="5">
        <v>0.0</v>
      </c>
    </row>
    <row r="3455" ht="14.25" customHeight="1">
      <c r="A3455" s="5"/>
      <c r="B3455" s="5"/>
      <c r="C3455" s="5" t="str">
        <f>IFERROR(__xludf.DUMMYFUNCTION("""COMPUTED_VALUE"""),"")</f>
        <v/>
      </c>
      <c r="D3455" s="5">
        <v>0.0</v>
      </c>
    </row>
    <row r="3456" ht="14.25" customHeight="1">
      <c r="A3456" s="5"/>
      <c r="B3456" s="5"/>
      <c r="C3456" s="5" t="str">
        <f>IFERROR(__xludf.DUMMYFUNCTION("""COMPUTED_VALUE"""),"")</f>
        <v/>
      </c>
      <c r="D3456" s="5">
        <v>0.0</v>
      </c>
    </row>
    <row r="3457" ht="14.25" customHeight="1">
      <c r="A3457" s="5"/>
      <c r="B3457" s="5"/>
      <c r="C3457" s="5" t="str">
        <f>IFERROR(__xludf.DUMMYFUNCTION("""COMPUTED_VALUE"""),"")</f>
        <v/>
      </c>
      <c r="D3457" s="5">
        <v>0.0</v>
      </c>
    </row>
    <row r="3458" ht="14.25" customHeight="1">
      <c r="A3458" s="5"/>
      <c r="B3458" s="5"/>
      <c r="C3458" s="5" t="str">
        <f>IFERROR(__xludf.DUMMYFUNCTION("""COMPUTED_VALUE"""),"")</f>
        <v/>
      </c>
      <c r="D3458" s="5">
        <v>0.0</v>
      </c>
    </row>
    <row r="3459" ht="14.25" customHeight="1">
      <c r="A3459" s="5"/>
      <c r="B3459" s="5"/>
      <c r="C3459" s="5" t="str">
        <f>IFERROR(__xludf.DUMMYFUNCTION("""COMPUTED_VALUE"""),"")</f>
        <v/>
      </c>
      <c r="D3459" s="5">
        <v>0.0</v>
      </c>
    </row>
    <row r="3460" ht="14.25" customHeight="1">
      <c r="A3460" s="5"/>
      <c r="B3460" s="5"/>
      <c r="C3460" s="5" t="str">
        <f>IFERROR(__xludf.DUMMYFUNCTION("""COMPUTED_VALUE"""),"")</f>
        <v/>
      </c>
      <c r="D3460" s="5">
        <v>0.0</v>
      </c>
    </row>
    <row r="3461" ht="14.25" customHeight="1">
      <c r="A3461" s="5"/>
      <c r="B3461" s="5"/>
      <c r="C3461" s="5" t="str">
        <f>IFERROR(__xludf.DUMMYFUNCTION("""COMPUTED_VALUE"""),"")</f>
        <v/>
      </c>
      <c r="D3461" s="5">
        <v>0.0</v>
      </c>
    </row>
    <row r="3462" ht="14.25" customHeight="1">
      <c r="A3462" s="5"/>
      <c r="B3462" s="5"/>
      <c r="C3462" s="5" t="str">
        <f>IFERROR(__xludf.DUMMYFUNCTION("""COMPUTED_VALUE"""),"")</f>
        <v/>
      </c>
      <c r="D3462" s="5">
        <v>0.0</v>
      </c>
    </row>
    <row r="3463" ht="14.25" customHeight="1">
      <c r="A3463" s="5"/>
      <c r="B3463" s="5"/>
      <c r="C3463" s="5" t="str">
        <f>IFERROR(__xludf.DUMMYFUNCTION("""COMPUTED_VALUE"""),"")</f>
        <v/>
      </c>
      <c r="D3463" s="5">
        <v>0.0</v>
      </c>
    </row>
    <row r="3464" ht="14.25" customHeight="1">
      <c r="A3464" s="5"/>
      <c r="B3464" s="5"/>
      <c r="C3464" s="5" t="str">
        <f>IFERROR(__xludf.DUMMYFUNCTION("""COMPUTED_VALUE"""),"")</f>
        <v/>
      </c>
      <c r="D3464" s="5">
        <v>0.0</v>
      </c>
    </row>
    <row r="3465" ht="14.25" customHeight="1">
      <c r="A3465" s="5"/>
      <c r="B3465" s="5"/>
      <c r="C3465" s="5" t="str">
        <f>IFERROR(__xludf.DUMMYFUNCTION("""COMPUTED_VALUE"""),"")</f>
        <v/>
      </c>
      <c r="D3465" s="5">
        <v>0.0</v>
      </c>
    </row>
    <row r="3466" ht="14.25" customHeight="1">
      <c r="A3466" s="5"/>
      <c r="B3466" s="5"/>
      <c r="C3466" s="5" t="str">
        <f>IFERROR(__xludf.DUMMYFUNCTION("""COMPUTED_VALUE"""),"")</f>
        <v/>
      </c>
      <c r="D3466" s="5">
        <v>0.0</v>
      </c>
    </row>
    <row r="3467" ht="14.25" customHeight="1">
      <c r="A3467" s="5"/>
      <c r="B3467" s="5"/>
      <c r="C3467" s="5" t="str">
        <f>IFERROR(__xludf.DUMMYFUNCTION("""COMPUTED_VALUE"""),"")</f>
        <v/>
      </c>
      <c r="D3467" s="5">
        <v>0.0</v>
      </c>
    </row>
    <row r="3468" ht="14.25" customHeight="1">
      <c r="A3468" s="5"/>
      <c r="B3468" s="5"/>
      <c r="C3468" s="5" t="str">
        <f>IFERROR(__xludf.DUMMYFUNCTION("""COMPUTED_VALUE"""),"")</f>
        <v/>
      </c>
      <c r="D3468" s="5">
        <v>0.0</v>
      </c>
    </row>
    <row r="3469" ht="14.25" customHeight="1">
      <c r="A3469" s="5"/>
      <c r="B3469" s="5"/>
      <c r="C3469" s="5" t="str">
        <f>IFERROR(__xludf.DUMMYFUNCTION("""COMPUTED_VALUE"""),"")</f>
        <v/>
      </c>
      <c r="D3469" s="5">
        <v>0.0</v>
      </c>
    </row>
    <row r="3470" ht="14.25" customHeight="1">
      <c r="A3470" s="5"/>
      <c r="B3470" s="5"/>
      <c r="C3470" s="5" t="str">
        <f>IFERROR(__xludf.DUMMYFUNCTION("""COMPUTED_VALUE"""),"")</f>
        <v/>
      </c>
      <c r="D3470" s="5">
        <v>0.0</v>
      </c>
    </row>
    <row r="3471" ht="14.25" customHeight="1">
      <c r="A3471" s="5"/>
      <c r="B3471" s="5"/>
      <c r="C3471" s="5" t="str">
        <f>IFERROR(__xludf.DUMMYFUNCTION("""COMPUTED_VALUE"""),"")</f>
        <v/>
      </c>
      <c r="D3471" s="5">
        <v>0.0</v>
      </c>
    </row>
    <row r="3472" ht="14.25" customHeight="1">
      <c r="A3472" s="5"/>
      <c r="B3472" s="5"/>
      <c r="C3472" s="5" t="str">
        <f>IFERROR(__xludf.DUMMYFUNCTION("""COMPUTED_VALUE"""),"")</f>
        <v/>
      </c>
      <c r="D3472" s="5">
        <v>0.0</v>
      </c>
    </row>
    <row r="3473" ht="14.25" customHeight="1">
      <c r="A3473" s="5"/>
      <c r="B3473" s="5"/>
      <c r="C3473" s="5" t="str">
        <f>IFERROR(__xludf.DUMMYFUNCTION("""COMPUTED_VALUE"""),"")</f>
        <v/>
      </c>
      <c r="D3473" s="5">
        <v>0.0</v>
      </c>
    </row>
    <row r="3474" ht="14.25" customHeight="1">
      <c r="A3474" s="5"/>
      <c r="B3474" s="5"/>
      <c r="C3474" s="5" t="str">
        <f>IFERROR(__xludf.DUMMYFUNCTION("""COMPUTED_VALUE"""),"")</f>
        <v/>
      </c>
      <c r="D3474" s="5">
        <v>0.0</v>
      </c>
    </row>
    <row r="3475" ht="14.25" customHeight="1">
      <c r="A3475" s="5"/>
      <c r="B3475" s="5"/>
      <c r="C3475" s="5" t="str">
        <f>IFERROR(__xludf.DUMMYFUNCTION("""COMPUTED_VALUE"""),"")</f>
        <v/>
      </c>
      <c r="D3475" s="5">
        <v>0.0</v>
      </c>
    </row>
    <row r="3476" ht="14.25" customHeight="1">
      <c r="A3476" s="5"/>
      <c r="B3476" s="5"/>
      <c r="C3476" s="5" t="str">
        <f>IFERROR(__xludf.DUMMYFUNCTION("""COMPUTED_VALUE"""),"")</f>
        <v/>
      </c>
      <c r="D3476" s="5">
        <v>0.0</v>
      </c>
    </row>
    <row r="3477" ht="14.25" customHeight="1">
      <c r="A3477" s="5"/>
      <c r="B3477" s="5"/>
      <c r="C3477" s="5" t="str">
        <f>IFERROR(__xludf.DUMMYFUNCTION("""COMPUTED_VALUE"""),"")</f>
        <v/>
      </c>
      <c r="D3477" s="5">
        <v>0.0</v>
      </c>
    </row>
    <row r="3478" ht="14.25" customHeight="1">
      <c r="A3478" s="5"/>
      <c r="B3478" s="5"/>
      <c r="C3478" s="5" t="str">
        <f>IFERROR(__xludf.DUMMYFUNCTION("""COMPUTED_VALUE"""),"")</f>
        <v/>
      </c>
      <c r="D3478" s="5">
        <v>0.0</v>
      </c>
    </row>
    <row r="3479" ht="14.25" customHeight="1">
      <c r="A3479" s="5"/>
      <c r="B3479" s="5"/>
      <c r="C3479" s="5" t="str">
        <f>IFERROR(__xludf.DUMMYFUNCTION("""COMPUTED_VALUE"""),"")</f>
        <v/>
      </c>
      <c r="D3479" s="5">
        <v>0.0</v>
      </c>
    </row>
    <row r="3480" ht="14.25" customHeight="1">
      <c r="A3480" s="5"/>
      <c r="B3480" s="5"/>
      <c r="C3480" s="5" t="str">
        <f>IFERROR(__xludf.DUMMYFUNCTION("""COMPUTED_VALUE"""),"")</f>
        <v/>
      </c>
      <c r="D3480" s="5">
        <v>0.0</v>
      </c>
    </row>
    <row r="3481" ht="14.25" customHeight="1">
      <c r="A3481" s="5"/>
      <c r="B3481" s="5"/>
      <c r="C3481" s="5" t="str">
        <f>IFERROR(__xludf.DUMMYFUNCTION("""COMPUTED_VALUE"""),"")</f>
        <v/>
      </c>
      <c r="D3481" s="5">
        <v>0.0</v>
      </c>
    </row>
    <row r="3482" ht="14.25" customHeight="1">
      <c r="A3482" s="5"/>
      <c r="B3482" s="5"/>
      <c r="C3482" s="5" t="str">
        <f>IFERROR(__xludf.DUMMYFUNCTION("""COMPUTED_VALUE"""),"")</f>
        <v/>
      </c>
      <c r="D3482" s="5">
        <v>0.0</v>
      </c>
    </row>
    <row r="3483" ht="14.25" customHeight="1">
      <c r="A3483" s="5"/>
      <c r="B3483" s="5"/>
      <c r="C3483" s="5" t="str">
        <f>IFERROR(__xludf.DUMMYFUNCTION("""COMPUTED_VALUE"""),"")</f>
        <v/>
      </c>
      <c r="D3483" s="5">
        <v>0.0</v>
      </c>
    </row>
    <row r="3484" ht="14.25" customHeight="1">
      <c r="A3484" s="5"/>
      <c r="B3484" s="5"/>
      <c r="C3484" s="5" t="str">
        <f>IFERROR(__xludf.DUMMYFUNCTION("""COMPUTED_VALUE"""),"")</f>
        <v/>
      </c>
      <c r="D3484" s="5">
        <v>0.0</v>
      </c>
    </row>
    <row r="3485" ht="14.25" customHeight="1">
      <c r="A3485" s="5"/>
      <c r="B3485" s="5"/>
      <c r="C3485" s="5" t="str">
        <f>IFERROR(__xludf.DUMMYFUNCTION("""COMPUTED_VALUE"""),"")</f>
        <v/>
      </c>
      <c r="D3485" s="5">
        <v>0.0</v>
      </c>
    </row>
    <row r="3486" ht="14.25" customHeight="1">
      <c r="A3486" s="5"/>
      <c r="B3486" s="5"/>
      <c r="C3486" s="5" t="str">
        <f>IFERROR(__xludf.DUMMYFUNCTION("""COMPUTED_VALUE"""),"")</f>
        <v/>
      </c>
      <c r="D3486" s="5">
        <v>0.0</v>
      </c>
    </row>
    <row r="3487" ht="14.25" customHeight="1">
      <c r="A3487" s="5"/>
      <c r="B3487" s="5"/>
      <c r="C3487" s="5" t="str">
        <f>IFERROR(__xludf.DUMMYFUNCTION("""COMPUTED_VALUE"""),"")</f>
        <v/>
      </c>
      <c r="D3487" s="5">
        <v>0.0</v>
      </c>
    </row>
    <row r="3488" ht="14.25" customHeight="1">
      <c r="A3488" s="5"/>
      <c r="B3488" s="5"/>
      <c r="C3488" s="5" t="str">
        <f>IFERROR(__xludf.DUMMYFUNCTION("""COMPUTED_VALUE"""),"")</f>
        <v/>
      </c>
      <c r="D3488" s="5">
        <v>0.0</v>
      </c>
    </row>
    <row r="3489" ht="14.25" customHeight="1">
      <c r="A3489" s="5"/>
      <c r="B3489" s="5"/>
      <c r="C3489" s="5" t="str">
        <f>IFERROR(__xludf.DUMMYFUNCTION("""COMPUTED_VALUE"""),"")</f>
        <v/>
      </c>
      <c r="D3489" s="5">
        <v>0.0</v>
      </c>
    </row>
    <row r="3490" ht="14.25" customHeight="1">
      <c r="A3490" s="5"/>
      <c r="B3490" s="5"/>
      <c r="C3490" s="5" t="str">
        <f>IFERROR(__xludf.DUMMYFUNCTION("""COMPUTED_VALUE"""),"")</f>
        <v/>
      </c>
      <c r="D3490" s="5">
        <v>0.0</v>
      </c>
    </row>
    <row r="3491" ht="14.25" customHeight="1">
      <c r="A3491" s="5"/>
      <c r="B3491" s="5"/>
      <c r="C3491" s="5" t="str">
        <f>IFERROR(__xludf.DUMMYFUNCTION("""COMPUTED_VALUE"""),"")</f>
        <v/>
      </c>
      <c r="D3491" s="5">
        <v>0.0</v>
      </c>
    </row>
    <row r="3492" ht="14.25" customHeight="1">
      <c r="A3492" s="5"/>
      <c r="B3492" s="5"/>
      <c r="C3492" s="5" t="str">
        <f>IFERROR(__xludf.DUMMYFUNCTION("""COMPUTED_VALUE"""),"")</f>
        <v/>
      </c>
      <c r="D3492" s="5">
        <v>0.0</v>
      </c>
    </row>
    <row r="3493" ht="14.25" customHeight="1">
      <c r="A3493" s="5"/>
      <c r="B3493" s="5"/>
      <c r="C3493" s="5" t="str">
        <f>IFERROR(__xludf.DUMMYFUNCTION("""COMPUTED_VALUE"""),"")</f>
        <v/>
      </c>
      <c r="D3493" s="5">
        <v>0.0</v>
      </c>
    </row>
    <row r="3494" ht="14.25" customHeight="1">
      <c r="A3494" s="5"/>
      <c r="B3494" s="5"/>
      <c r="C3494" s="5" t="str">
        <f>IFERROR(__xludf.DUMMYFUNCTION("""COMPUTED_VALUE"""),"")</f>
        <v/>
      </c>
      <c r="D3494" s="5">
        <v>0.0</v>
      </c>
    </row>
    <row r="3495" ht="14.25" customHeight="1">
      <c r="A3495" s="5"/>
      <c r="B3495" s="5"/>
      <c r="C3495" s="5" t="str">
        <f>IFERROR(__xludf.DUMMYFUNCTION("""COMPUTED_VALUE"""),"")</f>
        <v/>
      </c>
      <c r="D3495" s="5">
        <v>0.0</v>
      </c>
    </row>
    <row r="3496" ht="14.25" customHeight="1">
      <c r="A3496" s="5"/>
      <c r="B3496" s="5"/>
      <c r="C3496" s="5" t="str">
        <f>IFERROR(__xludf.DUMMYFUNCTION("""COMPUTED_VALUE"""),"")</f>
        <v/>
      </c>
      <c r="D3496" s="5">
        <v>0.0</v>
      </c>
    </row>
    <row r="3497" ht="14.25" customHeight="1">
      <c r="A3497" s="5"/>
      <c r="B3497" s="5"/>
      <c r="C3497" s="5" t="str">
        <f>IFERROR(__xludf.DUMMYFUNCTION("""COMPUTED_VALUE"""),"")</f>
        <v/>
      </c>
      <c r="D3497" s="5">
        <v>0.0</v>
      </c>
    </row>
    <row r="3498" ht="14.25" customHeight="1">
      <c r="A3498" s="5"/>
      <c r="B3498" s="5"/>
      <c r="C3498" s="5" t="str">
        <f>IFERROR(__xludf.DUMMYFUNCTION("""COMPUTED_VALUE"""),"")</f>
        <v/>
      </c>
      <c r="D3498" s="5">
        <v>0.0</v>
      </c>
    </row>
    <row r="3499" ht="14.25" customHeight="1">
      <c r="A3499" s="5"/>
      <c r="B3499" s="5"/>
      <c r="C3499" s="5" t="str">
        <f>IFERROR(__xludf.DUMMYFUNCTION("""COMPUTED_VALUE"""),"")</f>
        <v/>
      </c>
      <c r="D3499" s="5">
        <v>0.0</v>
      </c>
    </row>
    <row r="3500" ht="14.25" customHeight="1">
      <c r="A3500" s="5"/>
      <c r="B3500" s="5"/>
      <c r="C3500" s="5" t="str">
        <f>IFERROR(__xludf.DUMMYFUNCTION("""COMPUTED_VALUE"""),"")</f>
        <v/>
      </c>
      <c r="D3500" s="5">
        <v>0.0</v>
      </c>
    </row>
    <row r="3501" ht="14.25" customHeight="1">
      <c r="A3501" s="5"/>
      <c r="B3501" s="5"/>
      <c r="C3501" s="5" t="str">
        <f>IFERROR(__xludf.DUMMYFUNCTION("""COMPUTED_VALUE"""),"")</f>
        <v/>
      </c>
      <c r="D3501" s="5">
        <v>0.0</v>
      </c>
    </row>
    <row r="3502" ht="14.25" customHeight="1">
      <c r="A3502" s="5"/>
      <c r="B3502" s="5"/>
      <c r="C3502" s="5" t="str">
        <f>IFERROR(__xludf.DUMMYFUNCTION("""COMPUTED_VALUE"""),"")</f>
        <v/>
      </c>
      <c r="D3502" s="5">
        <v>0.0</v>
      </c>
    </row>
    <row r="3503" ht="14.25" customHeight="1">
      <c r="A3503" s="5"/>
      <c r="B3503" s="5"/>
      <c r="C3503" s="5" t="str">
        <f>IFERROR(__xludf.DUMMYFUNCTION("""COMPUTED_VALUE"""),"")</f>
        <v/>
      </c>
      <c r="D3503" s="5">
        <v>0.0</v>
      </c>
    </row>
    <row r="3504" ht="14.25" customHeight="1">
      <c r="A3504" s="5"/>
      <c r="B3504" s="5"/>
      <c r="C3504" s="5" t="str">
        <f>IFERROR(__xludf.DUMMYFUNCTION("""COMPUTED_VALUE"""),"")</f>
        <v/>
      </c>
      <c r="D3504" s="5">
        <v>0.0</v>
      </c>
    </row>
    <row r="3505" ht="14.25" customHeight="1">
      <c r="A3505" s="5"/>
      <c r="B3505" s="5"/>
      <c r="C3505" s="5" t="str">
        <f>IFERROR(__xludf.DUMMYFUNCTION("""COMPUTED_VALUE"""),"")</f>
        <v/>
      </c>
      <c r="D3505" s="5">
        <v>0.0</v>
      </c>
    </row>
    <row r="3506" ht="14.25" customHeight="1">
      <c r="A3506" s="5"/>
      <c r="B3506" s="5"/>
      <c r="C3506" s="5" t="str">
        <f>IFERROR(__xludf.DUMMYFUNCTION("""COMPUTED_VALUE"""),"")</f>
        <v/>
      </c>
      <c r="D3506" s="5">
        <v>0.0</v>
      </c>
    </row>
    <row r="3507" ht="14.25" customHeight="1">
      <c r="A3507" s="5"/>
      <c r="B3507" s="5"/>
      <c r="C3507" s="5" t="str">
        <f>IFERROR(__xludf.DUMMYFUNCTION("""COMPUTED_VALUE"""),"")</f>
        <v/>
      </c>
      <c r="D3507" s="5">
        <v>0.0</v>
      </c>
    </row>
    <row r="3508" ht="14.25" customHeight="1">
      <c r="A3508" s="5"/>
      <c r="B3508" s="5"/>
      <c r="C3508" s="5" t="str">
        <f>IFERROR(__xludf.DUMMYFUNCTION("""COMPUTED_VALUE"""),"")</f>
        <v/>
      </c>
      <c r="D3508" s="5">
        <v>0.0</v>
      </c>
    </row>
    <row r="3509" ht="14.25" customHeight="1">
      <c r="A3509" s="5"/>
      <c r="B3509" s="5"/>
      <c r="C3509" s="5" t="str">
        <f>IFERROR(__xludf.DUMMYFUNCTION("""COMPUTED_VALUE"""),"")</f>
        <v/>
      </c>
      <c r="D3509" s="5">
        <v>0.0</v>
      </c>
    </row>
    <row r="3510" ht="14.25" customHeight="1">
      <c r="A3510" s="5"/>
      <c r="B3510" s="5"/>
      <c r="C3510" s="5" t="str">
        <f>IFERROR(__xludf.DUMMYFUNCTION("""COMPUTED_VALUE"""),"")</f>
        <v/>
      </c>
      <c r="D3510" s="5">
        <v>0.0</v>
      </c>
    </row>
    <row r="3511" ht="14.25" customHeight="1">
      <c r="A3511" s="5"/>
      <c r="B3511" s="5"/>
      <c r="C3511" s="5" t="str">
        <f>IFERROR(__xludf.DUMMYFUNCTION("""COMPUTED_VALUE"""),"")</f>
        <v/>
      </c>
      <c r="D3511" s="5">
        <v>0.0</v>
      </c>
    </row>
    <row r="3512" ht="14.25" customHeight="1">
      <c r="A3512" s="5"/>
      <c r="B3512" s="5"/>
      <c r="C3512" s="5" t="str">
        <f>IFERROR(__xludf.DUMMYFUNCTION("""COMPUTED_VALUE"""),"")</f>
        <v/>
      </c>
      <c r="D3512" s="5">
        <v>0.0</v>
      </c>
    </row>
    <row r="3513" ht="14.25" customHeight="1">
      <c r="A3513" s="5"/>
      <c r="B3513" s="5"/>
      <c r="C3513" s="5" t="str">
        <f>IFERROR(__xludf.DUMMYFUNCTION("""COMPUTED_VALUE"""),"")</f>
        <v/>
      </c>
      <c r="D3513" s="5">
        <v>0.0</v>
      </c>
    </row>
    <row r="3514" ht="14.25" customHeight="1">
      <c r="A3514" s="5"/>
      <c r="B3514" s="5"/>
      <c r="C3514" s="5" t="str">
        <f>IFERROR(__xludf.DUMMYFUNCTION("""COMPUTED_VALUE"""),"")</f>
        <v/>
      </c>
      <c r="D3514" s="5">
        <v>0.0</v>
      </c>
    </row>
    <row r="3515" ht="14.25" customHeight="1">
      <c r="A3515" s="5"/>
      <c r="B3515" s="5"/>
      <c r="C3515" s="5" t="str">
        <f>IFERROR(__xludf.DUMMYFUNCTION("""COMPUTED_VALUE"""),"")</f>
        <v/>
      </c>
      <c r="D3515" s="5">
        <v>0.0</v>
      </c>
    </row>
    <row r="3516" ht="14.25" customHeight="1">
      <c r="A3516" s="5"/>
      <c r="B3516" s="5"/>
      <c r="C3516" s="5" t="str">
        <f>IFERROR(__xludf.DUMMYFUNCTION("""COMPUTED_VALUE"""),"")</f>
        <v/>
      </c>
      <c r="D3516" s="5">
        <v>0.0</v>
      </c>
    </row>
    <row r="3517" ht="14.25" customHeight="1">
      <c r="A3517" s="5"/>
      <c r="B3517" s="5"/>
      <c r="C3517" s="5" t="str">
        <f>IFERROR(__xludf.DUMMYFUNCTION("""COMPUTED_VALUE"""),"")</f>
        <v/>
      </c>
      <c r="D3517" s="5">
        <v>0.0</v>
      </c>
    </row>
    <row r="3518" ht="14.25" customHeight="1">
      <c r="A3518" s="5"/>
      <c r="B3518" s="5"/>
      <c r="C3518" s="5" t="str">
        <f>IFERROR(__xludf.DUMMYFUNCTION("""COMPUTED_VALUE"""),"")</f>
        <v/>
      </c>
      <c r="D3518" s="5">
        <v>0.0</v>
      </c>
    </row>
    <row r="3519" ht="14.25" customHeight="1">
      <c r="A3519" s="5"/>
      <c r="B3519" s="5"/>
      <c r="C3519" s="5" t="str">
        <f>IFERROR(__xludf.DUMMYFUNCTION("""COMPUTED_VALUE"""),"")</f>
        <v/>
      </c>
      <c r="D3519" s="5">
        <v>0.0</v>
      </c>
    </row>
    <row r="3520" ht="14.25" customHeight="1">
      <c r="A3520" s="5"/>
      <c r="B3520" s="5"/>
      <c r="C3520" s="5" t="str">
        <f>IFERROR(__xludf.DUMMYFUNCTION("""COMPUTED_VALUE"""),"")</f>
        <v/>
      </c>
      <c r="D3520" s="5">
        <v>0.0</v>
      </c>
    </row>
    <row r="3521" ht="14.25" customHeight="1">
      <c r="A3521" s="5"/>
      <c r="B3521" s="5"/>
      <c r="C3521" s="5" t="str">
        <f>IFERROR(__xludf.DUMMYFUNCTION("""COMPUTED_VALUE"""),"")</f>
        <v/>
      </c>
      <c r="D3521" s="5">
        <v>0.0</v>
      </c>
    </row>
    <row r="3522" ht="14.25" customHeight="1">
      <c r="A3522" s="5"/>
      <c r="B3522" s="5"/>
      <c r="C3522" s="5" t="str">
        <f>IFERROR(__xludf.DUMMYFUNCTION("""COMPUTED_VALUE"""),"")</f>
        <v/>
      </c>
      <c r="D3522" s="5">
        <v>0.0</v>
      </c>
    </row>
    <row r="3523" ht="14.25" customHeight="1">
      <c r="A3523" s="5"/>
      <c r="B3523" s="5"/>
      <c r="C3523" s="5" t="str">
        <f>IFERROR(__xludf.DUMMYFUNCTION("""COMPUTED_VALUE"""),"")</f>
        <v/>
      </c>
      <c r="D3523" s="5">
        <v>0.0</v>
      </c>
    </row>
    <row r="3524" ht="14.25" customHeight="1">
      <c r="A3524" s="5"/>
      <c r="B3524" s="5"/>
      <c r="C3524" s="5" t="str">
        <f>IFERROR(__xludf.DUMMYFUNCTION("""COMPUTED_VALUE"""),"")</f>
        <v/>
      </c>
      <c r="D3524" s="5">
        <v>0.0</v>
      </c>
    </row>
    <row r="3525" ht="14.25" customHeight="1">
      <c r="A3525" s="5"/>
      <c r="B3525" s="5"/>
      <c r="C3525" s="5" t="str">
        <f>IFERROR(__xludf.DUMMYFUNCTION("""COMPUTED_VALUE"""),"")</f>
        <v/>
      </c>
      <c r="D3525" s="5">
        <v>0.0</v>
      </c>
    </row>
    <row r="3526" ht="14.25" customHeight="1">
      <c r="A3526" s="5"/>
      <c r="B3526" s="5"/>
      <c r="C3526" s="5" t="str">
        <f>IFERROR(__xludf.DUMMYFUNCTION("""COMPUTED_VALUE"""),"")</f>
        <v/>
      </c>
      <c r="D3526" s="5">
        <v>0.0</v>
      </c>
    </row>
    <row r="3527" ht="14.25" customHeight="1">
      <c r="A3527" s="5"/>
      <c r="B3527" s="5"/>
      <c r="C3527" s="5" t="str">
        <f>IFERROR(__xludf.DUMMYFUNCTION("""COMPUTED_VALUE"""),"")</f>
        <v/>
      </c>
      <c r="D3527" s="5">
        <v>0.0</v>
      </c>
    </row>
    <row r="3528" ht="14.25" customHeight="1">
      <c r="A3528" s="5"/>
      <c r="B3528" s="5"/>
      <c r="C3528" s="5" t="str">
        <f>IFERROR(__xludf.DUMMYFUNCTION("""COMPUTED_VALUE"""),"")</f>
        <v/>
      </c>
      <c r="D3528" s="5">
        <v>0.0</v>
      </c>
    </row>
    <row r="3529" ht="14.25" customHeight="1">
      <c r="A3529" s="5"/>
      <c r="B3529" s="5"/>
      <c r="C3529" s="5" t="str">
        <f>IFERROR(__xludf.DUMMYFUNCTION("""COMPUTED_VALUE"""),"")</f>
        <v/>
      </c>
      <c r="D3529" s="5">
        <v>0.0</v>
      </c>
    </row>
    <row r="3530" ht="14.25" customHeight="1">
      <c r="A3530" s="5"/>
      <c r="B3530" s="5"/>
      <c r="C3530" s="5" t="str">
        <f>IFERROR(__xludf.DUMMYFUNCTION("""COMPUTED_VALUE"""),"")</f>
        <v/>
      </c>
      <c r="D3530" s="5">
        <v>0.0</v>
      </c>
    </row>
    <row r="3531" ht="14.25" customHeight="1">
      <c r="A3531" s="5"/>
      <c r="B3531" s="5"/>
      <c r="C3531" s="5" t="str">
        <f>IFERROR(__xludf.DUMMYFUNCTION("""COMPUTED_VALUE"""),"")</f>
        <v/>
      </c>
      <c r="D3531" s="5">
        <v>0.0</v>
      </c>
    </row>
    <row r="3532" ht="14.25" customHeight="1">
      <c r="A3532" s="5"/>
      <c r="B3532" s="5"/>
      <c r="C3532" s="5" t="str">
        <f>IFERROR(__xludf.DUMMYFUNCTION("""COMPUTED_VALUE"""),"")</f>
        <v/>
      </c>
      <c r="D3532" s="5">
        <v>0.0</v>
      </c>
    </row>
    <row r="3533" ht="14.25" customHeight="1">
      <c r="A3533" s="5"/>
      <c r="B3533" s="5"/>
      <c r="C3533" s="5" t="str">
        <f>IFERROR(__xludf.DUMMYFUNCTION("""COMPUTED_VALUE"""),"")</f>
        <v/>
      </c>
      <c r="D3533" s="5">
        <v>0.0</v>
      </c>
    </row>
    <row r="3534" ht="14.25" customHeight="1">
      <c r="A3534" s="5"/>
      <c r="B3534" s="5"/>
      <c r="C3534" s="5" t="str">
        <f>IFERROR(__xludf.DUMMYFUNCTION("""COMPUTED_VALUE"""),"")</f>
        <v/>
      </c>
      <c r="D3534" s="5">
        <v>0.0</v>
      </c>
    </row>
    <row r="3535" ht="14.25" customHeight="1">
      <c r="A3535" s="5"/>
      <c r="B3535" s="5"/>
      <c r="C3535" s="5" t="str">
        <f>IFERROR(__xludf.DUMMYFUNCTION("""COMPUTED_VALUE"""),"")</f>
        <v/>
      </c>
      <c r="D3535" s="5">
        <v>0.0</v>
      </c>
    </row>
    <row r="3536" ht="14.25" customHeight="1">
      <c r="A3536" s="5"/>
      <c r="B3536" s="5"/>
      <c r="C3536" s="5" t="str">
        <f>IFERROR(__xludf.DUMMYFUNCTION("""COMPUTED_VALUE"""),"")</f>
        <v/>
      </c>
      <c r="D3536" s="5">
        <v>0.0</v>
      </c>
    </row>
    <row r="3537" ht="14.25" customHeight="1">
      <c r="A3537" s="5"/>
      <c r="B3537" s="5"/>
      <c r="C3537" s="5" t="str">
        <f>IFERROR(__xludf.DUMMYFUNCTION("""COMPUTED_VALUE"""),"")</f>
        <v/>
      </c>
      <c r="D3537" s="5">
        <v>0.0</v>
      </c>
    </row>
    <row r="3538" ht="14.25" customHeight="1">
      <c r="A3538" s="5"/>
      <c r="B3538" s="5"/>
      <c r="C3538" s="5" t="str">
        <f>IFERROR(__xludf.DUMMYFUNCTION("""COMPUTED_VALUE"""),"")</f>
        <v/>
      </c>
      <c r="D3538" s="5">
        <v>0.0</v>
      </c>
    </row>
    <row r="3539" ht="14.25" customHeight="1">
      <c r="A3539" s="5"/>
      <c r="B3539" s="5"/>
      <c r="C3539" s="5" t="str">
        <f>IFERROR(__xludf.DUMMYFUNCTION("""COMPUTED_VALUE"""),"")</f>
        <v/>
      </c>
      <c r="D3539" s="5">
        <v>0.0</v>
      </c>
    </row>
    <row r="3540" ht="14.25" customHeight="1">
      <c r="A3540" s="5"/>
      <c r="B3540" s="5"/>
      <c r="C3540" s="5" t="str">
        <f>IFERROR(__xludf.DUMMYFUNCTION("""COMPUTED_VALUE"""),"")</f>
        <v/>
      </c>
      <c r="D3540" s="5">
        <v>0.0</v>
      </c>
    </row>
    <row r="3541" ht="14.25" customHeight="1">
      <c r="A3541" s="5"/>
      <c r="B3541" s="5"/>
      <c r="C3541" s="5" t="str">
        <f>IFERROR(__xludf.DUMMYFUNCTION("""COMPUTED_VALUE"""),"")</f>
        <v/>
      </c>
      <c r="D3541" s="5">
        <v>0.0</v>
      </c>
    </row>
    <row r="3542" ht="14.25" customHeight="1">
      <c r="A3542" s="5"/>
      <c r="B3542" s="5"/>
      <c r="C3542" s="5" t="str">
        <f>IFERROR(__xludf.DUMMYFUNCTION("""COMPUTED_VALUE"""),"")</f>
        <v/>
      </c>
      <c r="D3542" s="5">
        <v>0.0</v>
      </c>
    </row>
    <row r="3543" ht="14.25" customHeight="1">
      <c r="A3543" s="5"/>
      <c r="B3543" s="5"/>
      <c r="C3543" s="5" t="str">
        <f>IFERROR(__xludf.DUMMYFUNCTION("""COMPUTED_VALUE"""),"")</f>
        <v/>
      </c>
      <c r="D3543" s="5">
        <v>0.0</v>
      </c>
    </row>
    <row r="3544" ht="14.25" customHeight="1">
      <c r="A3544" s="5"/>
      <c r="B3544" s="5"/>
      <c r="C3544" s="5" t="str">
        <f>IFERROR(__xludf.DUMMYFUNCTION("""COMPUTED_VALUE"""),"")</f>
        <v/>
      </c>
      <c r="D3544" s="5">
        <v>0.0</v>
      </c>
    </row>
    <row r="3545" ht="14.25" customHeight="1">
      <c r="A3545" s="5"/>
      <c r="B3545" s="5"/>
      <c r="C3545" s="5" t="str">
        <f>IFERROR(__xludf.DUMMYFUNCTION("""COMPUTED_VALUE"""),"")</f>
        <v/>
      </c>
      <c r="D3545" s="5">
        <v>0.0</v>
      </c>
    </row>
    <row r="3546" ht="14.25" customHeight="1">
      <c r="A3546" s="5"/>
      <c r="B3546" s="5"/>
      <c r="C3546" s="5" t="str">
        <f>IFERROR(__xludf.DUMMYFUNCTION("""COMPUTED_VALUE"""),"")</f>
        <v/>
      </c>
      <c r="D3546" s="5">
        <v>0.0</v>
      </c>
    </row>
    <row r="3547" ht="14.25" customHeight="1">
      <c r="A3547" s="5"/>
      <c r="B3547" s="5"/>
      <c r="C3547" s="5" t="str">
        <f>IFERROR(__xludf.DUMMYFUNCTION("""COMPUTED_VALUE"""),"")</f>
        <v/>
      </c>
      <c r="D3547" s="5">
        <v>0.0</v>
      </c>
    </row>
    <row r="3548" ht="14.25" customHeight="1">
      <c r="A3548" s="5"/>
      <c r="B3548" s="5"/>
      <c r="C3548" s="5" t="str">
        <f>IFERROR(__xludf.DUMMYFUNCTION("""COMPUTED_VALUE"""),"")</f>
        <v/>
      </c>
      <c r="D3548" s="5">
        <v>0.0</v>
      </c>
    </row>
    <row r="3549" ht="14.25" customHeight="1">
      <c r="A3549" s="5"/>
      <c r="B3549" s="5"/>
      <c r="C3549" s="5" t="str">
        <f>IFERROR(__xludf.DUMMYFUNCTION("""COMPUTED_VALUE"""),"")</f>
        <v/>
      </c>
      <c r="D3549" s="5">
        <v>0.0</v>
      </c>
    </row>
    <row r="3550" ht="14.25" customHeight="1">
      <c r="A3550" s="5"/>
      <c r="B3550" s="5"/>
      <c r="C3550" s="5" t="str">
        <f>IFERROR(__xludf.DUMMYFUNCTION("""COMPUTED_VALUE"""),"")</f>
        <v/>
      </c>
      <c r="D3550" s="5">
        <v>0.0</v>
      </c>
    </row>
    <row r="3551" ht="14.25" customHeight="1">
      <c r="A3551" s="5"/>
      <c r="B3551" s="5"/>
      <c r="C3551" s="5" t="str">
        <f>IFERROR(__xludf.DUMMYFUNCTION("""COMPUTED_VALUE"""),"")</f>
        <v/>
      </c>
      <c r="D3551" s="5">
        <v>0.0</v>
      </c>
    </row>
    <row r="3552" ht="14.25" customHeight="1">
      <c r="A3552" s="5"/>
      <c r="B3552" s="5"/>
      <c r="C3552" s="5" t="str">
        <f>IFERROR(__xludf.DUMMYFUNCTION("""COMPUTED_VALUE"""),"")</f>
        <v/>
      </c>
      <c r="D3552" s="5">
        <v>0.0</v>
      </c>
    </row>
    <row r="3553" ht="14.25" customHeight="1">
      <c r="A3553" s="5"/>
      <c r="B3553" s="5"/>
      <c r="C3553" s="5" t="str">
        <f>IFERROR(__xludf.DUMMYFUNCTION("""COMPUTED_VALUE"""),"")</f>
        <v/>
      </c>
      <c r="D3553" s="5">
        <v>0.0</v>
      </c>
    </row>
    <row r="3554" ht="14.25" customHeight="1">
      <c r="A3554" s="5"/>
      <c r="B3554" s="5"/>
      <c r="C3554" s="5" t="str">
        <f>IFERROR(__xludf.DUMMYFUNCTION("""COMPUTED_VALUE"""),"")</f>
        <v/>
      </c>
      <c r="D3554" s="5">
        <v>0.0</v>
      </c>
    </row>
    <row r="3555" ht="14.25" customHeight="1">
      <c r="A3555" s="5"/>
      <c r="B3555" s="5"/>
      <c r="C3555" s="5" t="str">
        <f>IFERROR(__xludf.DUMMYFUNCTION("""COMPUTED_VALUE"""),"")</f>
        <v/>
      </c>
      <c r="D3555" s="5">
        <v>0.0</v>
      </c>
    </row>
    <row r="3556" ht="14.25" customHeight="1">
      <c r="A3556" s="5"/>
      <c r="B3556" s="5"/>
      <c r="C3556" s="5" t="str">
        <f>IFERROR(__xludf.DUMMYFUNCTION("""COMPUTED_VALUE"""),"")</f>
        <v/>
      </c>
      <c r="D3556" s="5">
        <v>0.0</v>
      </c>
    </row>
    <row r="3557" ht="14.25" customHeight="1">
      <c r="A3557" s="5"/>
      <c r="B3557" s="5"/>
      <c r="C3557" s="5" t="str">
        <f>IFERROR(__xludf.DUMMYFUNCTION("""COMPUTED_VALUE"""),"")</f>
        <v/>
      </c>
      <c r="D3557" s="5">
        <v>0.0</v>
      </c>
    </row>
    <row r="3558" ht="14.25" customHeight="1">
      <c r="A3558" s="5"/>
      <c r="B3558" s="5"/>
      <c r="C3558" s="5" t="str">
        <f>IFERROR(__xludf.DUMMYFUNCTION("""COMPUTED_VALUE"""),"")</f>
        <v/>
      </c>
      <c r="D3558" s="5">
        <v>0.0</v>
      </c>
    </row>
    <row r="3559" ht="14.25" customHeight="1">
      <c r="A3559" s="5"/>
      <c r="B3559" s="5"/>
      <c r="C3559" s="5" t="str">
        <f>IFERROR(__xludf.DUMMYFUNCTION("""COMPUTED_VALUE"""),"")</f>
        <v/>
      </c>
      <c r="D3559" s="5">
        <v>0.0</v>
      </c>
    </row>
    <row r="3560" ht="14.25" customHeight="1">
      <c r="A3560" s="5"/>
      <c r="B3560" s="5"/>
      <c r="C3560" s="5" t="str">
        <f>IFERROR(__xludf.DUMMYFUNCTION("""COMPUTED_VALUE"""),"")</f>
        <v/>
      </c>
      <c r="D3560" s="5">
        <v>0.0</v>
      </c>
    </row>
    <row r="3561" ht="14.25" customHeight="1">
      <c r="A3561" s="5"/>
      <c r="B3561" s="5"/>
      <c r="C3561" s="5" t="str">
        <f>IFERROR(__xludf.DUMMYFUNCTION("""COMPUTED_VALUE"""),"")</f>
        <v/>
      </c>
      <c r="D3561" s="5">
        <v>0.0</v>
      </c>
    </row>
    <row r="3562" ht="14.25" customHeight="1">
      <c r="A3562" s="5"/>
      <c r="B3562" s="5"/>
      <c r="C3562" s="5" t="str">
        <f>IFERROR(__xludf.DUMMYFUNCTION("""COMPUTED_VALUE"""),"")</f>
        <v/>
      </c>
      <c r="D3562" s="5">
        <v>0.0</v>
      </c>
    </row>
    <row r="3563" ht="14.25" customHeight="1">
      <c r="A3563" s="5"/>
      <c r="B3563" s="5"/>
      <c r="C3563" s="5" t="str">
        <f>IFERROR(__xludf.DUMMYFUNCTION("""COMPUTED_VALUE"""),"")</f>
        <v/>
      </c>
      <c r="D3563" s="5">
        <v>0.0</v>
      </c>
    </row>
    <row r="3564" ht="14.25" customHeight="1">
      <c r="A3564" s="5"/>
      <c r="B3564" s="5"/>
      <c r="C3564" s="5" t="str">
        <f>IFERROR(__xludf.DUMMYFUNCTION("""COMPUTED_VALUE"""),"")</f>
        <v/>
      </c>
      <c r="D3564" s="5">
        <v>0.0</v>
      </c>
    </row>
    <row r="3565" ht="14.25" customHeight="1">
      <c r="A3565" s="5"/>
      <c r="B3565" s="5"/>
      <c r="C3565" s="5" t="str">
        <f>IFERROR(__xludf.DUMMYFUNCTION("""COMPUTED_VALUE"""),"")</f>
        <v/>
      </c>
      <c r="D3565" s="5">
        <v>0.0</v>
      </c>
    </row>
    <row r="3566" ht="14.25" customHeight="1">
      <c r="A3566" s="5"/>
      <c r="B3566" s="5"/>
      <c r="C3566" s="5" t="str">
        <f>IFERROR(__xludf.DUMMYFUNCTION("""COMPUTED_VALUE"""),"")</f>
        <v/>
      </c>
      <c r="D3566" s="5">
        <v>0.0</v>
      </c>
    </row>
    <row r="3567" ht="14.25" customHeight="1">
      <c r="A3567" s="5"/>
      <c r="B3567" s="5"/>
      <c r="C3567" s="5" t="str">
        <f>IFERROR(__xludf.DUMMYFUNCTION("""COMPUTED_VALUE"""),"")</f>
        <v/>
      </c>
      <c r="D3567" s="5">
        <v>0.0</v>
      </c>
    </row>
    <row r="3568" ht="14.25" customHeight="1">
      <c r="A3568" s="5"/>
      <c r="B3568" s="5"/>
      <c r="C3568" s="5" t="str">
        <f>IFERROR(__xludf.DUMMYFUNCTION("""COMPUTED_VALUE"""),"")</f>
        <v/>
      </c>
      <c r="D3568" s="5">
        <v>0.0</v>
      </c>
    </row>
    <row r="3569" ht="14.25" customHeight="1">
      <c r="A3569" s="5"/>
      <c r="B3569" s="5"/>
      <c r="C3569" s="5" t="str">
        <f>IFERROR(__xludf.DUMMYFUNCTION("""COMPUTED_VALUE"""),"")</f>
        <v/>
      </c>
      <c r="D3569" s="5">
        <v>0.0</v>
      </c>
    </row>
    <row r="3570" ht="14.25" customHeight="1">
      <c r="A3570" s="5"/>
      <c r="B3570" s="5"/>
      <c r="C3570" s="5" t="str">
        <f>IFERROR(__xludf.DUMMYFUNCTION("""COMPUTED_VALUE"""),"")</f>
        <v/>
      </c>
      <c r="D3570" s="5">
        <v>0.0</v>
      </c>
    </row>
    <row r="3571" ht="14.25" customHeight="1">
      <c r="A3571" s="5"/>
      <c r="B3571" s="5"/>
      <c r="C3571" s="5" t="str">
        <f>IFERROR(__xludf.DUMMYFUNCTION("""COMPUTED_VALUE"""),"")</f>
        <v/>
      </c>
      <c r="D3571" s="5">
        <v>0.0</v>
      </c>
    </row>
    <row r="3572" ht="14.25" customHeight="1">
      <c r="A3572" s="5"/>
      <c r="B3572" s="5"/>
      <c r="C3572" s="5" t="str">
        <f>IFERROR(__xludf.DUMMYFUNCTION("""COMPUTED_VALUE"""),"")</f>
        <v/>
      </c>
      <c r="D3572" s="5">
        <v>0.0</v>
      </c>
    </row>
    <row r="3573" ht="14.25" customHeight="1">
      <c r="A3573" s="5"/>
      <c r="B3573" s="5"/>
      <c r="C3573" s="5" t="str">
        <f>IFERROR(__xludf.DUMMYFUNCTION("""COMPUTED_VALUE"""),"")</f>
        <v/>
      </c>
      <c r="D3573" s="5">
        <v>0.0</v>
      </c>
    </row>
    <row r="3574" ht="14.25" customHeight="1">
      <c r="A3574" s="5"/>
      <c r="B3574" s="5"/>
      <c r="C3574" s="5" t="str">
        <f>IFERROR(__xludf.DUMMYFUNCTION("""COMPUTED_VALUE"""),"")</f>
        <v/>
      </c>
      <c r="D3574" s="5">
        <v>0.0</v>
      </c>
    </row>
    <row r="3575" ht="14.25" customHeight="1">
      <c r="A3575" s="5"/>
      <c r="B3575" s="5"/>
      <c r="C3575" s="5" t="str">
        <f>IFERROR(__xludf.DUMMYFUNCTION("""COMPUTED_VALUE"""),"")</f>
        <v/>
      </c>
      <c r="D3575" s="5">
        <v>0.0</v>
      </c>
    </row>
    <row r="3576" ht="14.25" customHeight="1">
      <c r="A3576" s="5"/>
      <c r="B3576" s="5"/>
      <c r="C3576" s="5" t="str">
        <f>IFERROR(__xludf.DUMMYFUNCTION("""COMPUTED_VALUE"""),"")</f>
        <v/>
      </c>
      <c r="D3576" s="5">
        <v>0.0</v>
      </c>
    </row>
    <row r="3577" ht="14.25" customHeight="1">
      <c r="A3577" s="5"/>
      <c r="B3577" s="5"/>
      <c r="C3577" s="5" t="str">
        <f>IFERROR(__xludf.DUMMYFUNCTION("""COMPUTED_VALUE"""),"")</f>
        <v/>
      </c>
      <c r="D3577" s="5">
        <v>0.0</v>
      </c>
    </row>
    <row r="3578" ht="14.25" customHeight="1">
      <c r="A3578" s="5"/>
      <c r="B3578" s="5"/>
      <c r="C3578" s="5" t="str">
        <f>IFERROR(__xludf.DUMMYFUNCTION("""COMPUTED_VALUE"""),"")</f>
        <v/>
      </c>
      <c r="D3578" s="5">
        <v>0.0</v>
      </c>
    </row>
    <row r="3579" ht="14.25" customHeight="1">
      <c r="A3579" s="5"/>
      <c r="B3579" s="5"/>
      <c r="C3579" s="5" t="str">
        <f>IFERROR(__xludf.DUMMYFUNCTION("""COMPUTED_VALUE"""),"")</f>
        <v/>
      </c>
      <c r="D3579" s="5">
        <v>0.0</v>
      </c>
    </row>
    <row r="3580" ht="14.25" customHeight="1">
      <c r="A3580" s="5"/>
      <c r="B3580" s="5"/>
      <c r="C3580" s="5" t="str">
        <f>IFERROR(__xludf.DUMMYFUNCTION("""COMPUTED_VALUE"""),"")</f>
        <v/>
      </c>
      <c r="D3580" s="5">
        <v>0.0</v>
      </c>
    </row>
    <row r="3581" ht="14.25" customHeight="1">
      <c r="A3581" s="5"/>
      <c r="B3581" s="5"/>
      <c r="C3581" s="5" t="str">
        <f>IFERROR(__xludf.DUMMYFUNCTION("""COMPUTED_VALUE"""),"")</f>
        <v/>
      </c>
      <c r="D3581" s="5">
        <v>0.0</v>
      </c>
    </row>
    <row r="3582" ht="14.25" customHeight="1">
      <c r="A3582" s="5"/>
      <c r="B3582" s="5"/>
      <c r="C3582" s="5" t="str">
        <f>IFERROR(__xludf.DUMMYFUNCTION("""COMPUTED_VALUE"""),"")</f>
        <v/>
      </c>
      <c r="D3582" s="5">
        <v>0.0</v>
      </c>
    </row>
    <row r="3583" ht="14.25" customHeight="1">
      <c r="A3583" s="5"/>
      <c r="B3583" s="5"/>
      <c r="C3583" s="5" t="str">
        <f>IFERROR(__xludf.DUMMYFUNCTION("""COMPUTED_VALUE"""),"")</f>
        <v/>
      </c>
      <c r="D3583" s="5">
        <v>0.0</v>
      </c>
    </row>
    <row r="3584" ht="14.25" customHeight="1">
      <c r="A3584" s="5"/>
      <c r="B3584" s="5"/>
      <c r="C3584" s="5" t="str">
        <f>IFERROR(__xludf.DUMMYFUNCTION("""COMPUTED_VALUE"""),"")</f>
        <v/>
      </c>
      <c r="D3584" s="5">
        <v>0.0</v>
      </c>
    </row>
    <row r="3585" ht="14.25" customHeight="1">
      <c r="A3585" s="5"/>
      <c r="B3585" s="5"/>
      <c r="C3585" s="5" t="str">
        <f>IFERROR(__xludf.DUMMYFUNCTION("""COMPUTED_VALUE"""),"")</f>
        <v/>
      </c>
      <c r="D3585" s="5">
        <v>0.0</v>
      </c>
    </row>
    <row r="3586" ht="14.25" customHeight="1">
      <c r="A3586" s="5"/>
      <c r="B3586" s="5"/>
      <c r="C3586" s="5" t="str">
        <f>IFERROR(__xludf.DUMMYFUNCTION("""COMPUTED_VALUE"""),"")</f>
        <v/>
      </c>
      <c r="D3586" s="5">
        <v>0.0</v>
      </c>
    </row>
    <row r="3587" ht="14.25" customHeight="1">
      <c r="A3587" s="5"/>
      <c r="B3587" s="5"/>
      <c r="C3587" s="5" t="str">
        <f>IFERROR(__xludf.DUMMYFUNCTION("""COMPUTED_VALUE"""),"")</f>
        <v/>
      </c>
      <c r="D3587" s="5">
        <v>0.0</v>
      </c>
    </row>
    <row r="3588" ht="14.25" customHeight="1">
      <c r="A3588" s="5"/>
      <c r="B3588" s="5"/>
      <c r="C3588" s="5" t="str">
        <f>IFERROR(__xludf.DUMMYFUNCTION("""COMPUTED_VALUE"""),"")</f>
        <v/>
      </c>
      <c r="D3588" s="5">
        <v>0.0</v>
      </c>
    </row>
    <row r="3589" ht="14.25" customHeight="1">
      <c r="A3589" s="5"/>
      <c r="B3589" s="5"/>
      <c r="C3589" s="5" t="str">
        <f>IFERROR(__xludf.DUMMYFUNCTION("""COMPUTED_VALUE"""),"")</f>
        <v/>
      </c>
      <c r="D3589" s="5">
        <v>0.0</v>
      </c>
    </row>
    <row r="3590" ht="14.25" customHeight="1">
      <c r="A3590" s="5"/>
      <c r="B3590" s="5"/>
      <c r="C3590" s="5" t="str">
        <f>IFERROR(__xludf.DUMMYFUNCTION("""COMPUTED_VALUE"""),"")</f>
        <v/>
      </c>
      <c r="D3590" s="5">
        <v>0.0</v>
      </c>
    </row>
    <row r="3591" ht="14.25" customHeight="1">
      <c r="A3591" s="5"/>
      <c r="B3591" s="5"/>
      <c r="C3591" s="5" t="str">
        <f>IFERROR(__xludf.DUMMYFUNCTION("""COMPUTED_VALUE"""),"")</f>
        <v/>
      </c>
      <c r="D3591" s="5">
        <v>0.0</v>
      </c>
    </row>
    <row r="3592" ht="14.25" customHeight="1">
      <c r="A3592" s="5"/>
      <c r="B3592" s="5"/>
      <c r="C3592" s="5" t="str">
        <f>IFERROR(__xludf.DUMMYFUNCTION("""COMPUTED_VALUE"""),"")</f>
        <v/>
      </c>
      <c r="D3592" s="5">
        <v>0.0</v>
      </c>
    </row>
    <row r="3593" ht="14.25" customHeight="1">
      <c r="A3593" s="5"/>
      <c r="B3593" s="5"/>
      <c r="C3593" s="5" t="str">
        <f>IFERROR(__xludf.DUMMYFUNCTION("""COMPUTED_VALUE"""),"")</f>
        <v/>
      </c>
      <c r="D3593" s="5">
        <v>0.0</v>
      </c>
    </row>
    <row r="3594" ht="14.25" customHeight="1">
      <c r="A3594" s="5"/>
      <c r="B3594" s="5"/>
      <c r="C3594" s="5" t="str">
        <f>IFERROR(__xludf.DUMMYFUNCTION("""COMPUTED_VALUE"""),"")</f>
        <v/>
      </c>
      <c r="D3594" s="5">
        <v>0.0</v>
      </c>
    </row>
    <row r="3595" ht="14.25" customHeight="1">
      <c r="A3595" s="5"/>
      <c r="B3595" s="5"/>
      <c r="C3595" s="5" t="str">
        <f>IFERROR(__xludf.DUMMYFUNCTION("""COMPUTED_VALUE"""),"")</f>
        <v/>
      </c>
      <c r="D3595" s="5">
        <v>0.0</v>
      </c>
    </row>
    <row r="3596" ht="14.25" customHeight="1">
      <c r="A3596" s="5"/>
      <c r="B3596" s="5"/>
      <c r="C3596" s="5" t="str">
        <f>IFERROR(__xludf.DUMMYFUNCTION("""COMPUTED_VALUE"""),"")</f>
        <v/>
      </c>
      <c r="D3596" s="5">
        <v>0.0</v>
      </c>
    </row>
    <row r="3597" ht="14.25" customHeight="1">
      <c r="A3597" s="5"/>
      <c r="B3597" s="5"/>
      <c r="C3597" s="5" t="str">
        <f>IFERROR(__xludf.DUMMYFUNCTION("""COMPUTED_VALUE"""),"")</f>
        <v/>
      </c>
      <c r="D3597" s="5">
        <v>0.0</v>
      </c>
    </row>
    <row r="3598" ht="14.25" customHeight="1">
      <c r="A3598" s="5"/>
      <c r="B3598" s="5"/>
      <c r="C3598" s="5" t="str">
        <f>IFERROR(__xludf.DUMMYFUNCTION("""COMPUTED_VALUE"""),"")</f>
        <v/>
      </c>
      <c r="D3598" s="5">
        <v>0.0</v>
      </c>
    </row>
    <row r="3599" ht="14.25" customHeight="1">
      <c r="A3599" s="5"/>
      <c r="B3599" s="5"/>
      <c r="C3599" s="5" t="str">
        <f>IFERROR(__xludf.DUMMYFUNCTION("""COMPUTED_VALUE"""),"")</f>
        <v/>
      </c>
      <c r="D3599" s="5">
        <v>0.0</v>
      </c>
    </row>
    <row r="3600" ht="14.25" customHeight="1">
      <c r="A3600" s="5"/>
      <c r="B3600" s="5"/>
      <c r="C3600" s="5" t="str">
        <f>IFERROR(__xludf.DUMMYFUNCTION("""COMPUTED_VALUE"""),"")</f>
        <v/>
      </c>
      <c r="D3600" s="5">
        <v>0.0</v>
      </c>
    </row>
    <row r="3601" ht="14.25" customHeight="1">
      <c r="A3601" s="5"/>
      <c r="B3601" s="5"/>
      <c r="C3601" s="5" t="str">
        <f>IFERROR(__xludf.DUMMYFUNCTION("""COMPUTED_VALUE"""),"")</f>
        <v/>
      </c>
      <c r="D3601" s="5">
        <v>0.0</v>
      </c>
    </row>
    <row r="3602" ht="14.25" customHeight="1">
      <c r="A3602" s="5"/>
      <c r="B3602" s="5"/>
      <c r="C3602" s="5" t="str">
        <f>IFERROR(__xludf.DUMMYFUNCTION("""COMPUTED_VALUE"""),"")</f>
        <v/>
      </c>
      <c r="D3602" s="5">
        <v>0.0</v>
      </c>
    </row>
    <row r="3603" ht="14.25" customHeight="1">
      <c r="A3603" s="5"/>
      <c r="B3603" s="5"/>
      <c r="C3603" s="5" t="str">
        <f>IFERROR(__xludf.DUMMYFUNCTION("""COMPUTED_VALUE"""),"")</f>
        <v/>
      </c>
      <c r="D3603" s="5">
        <v>0.0</v>
      </c>
    </row>
    <row r="3604" ht="14.25" customHeight="1">
      <c r="A3604" s="5"/>
      <c r="B3604" s="5"/>
      <c r="C3604" s="5" t="str">
        <f>IFERROR(__xludf.DUMMYFUNCTION("""COMPUTED_VALUE"""),"")</f>
        <v/>
      </c>
      <c r="D3604" s="5">
        <v>0.0</v>
      </c>
    </row>
    <row r="3605" ht="14.25" customHeight="1">
      <c r="A3605" s="5"/>
      <c r="B3605" s="5"/>
      <c r="C3605" s="5" t="str">
        <f>IFERROR(__xludf.DUMMYFUNCTION("""COMPUTED_VALUE"""),"")</f>
        <v/>
      </c>
      <c r="D3605" s="5">
        <v>0.0</v>
      </c>
    </row>
    <row r="3606" ht="14.25" customHeight="1">
      <c r="A3606" s="5"/>
      <c r="B3606" s="5"/>
      <c r="C3606" s="5" t="str">
        <f>IFERROR(__xludf.DUMMYFUNCTION("""COMPUTED_VALUE"""),"")</f>
        <v/>
      </c>
      <c r="D3606" s="5">
        <v>0.0</v>
      </c>
    </row>
    <row r="3607" ht="14.25" customHeight="1">
      <c r="A3607" s="5"/>
      <c r="B3607" s="5"/>
      <c r="C3607" s="5" t="str">
        <f>IFERROR(__xludf.DUMMYFUNCTION("""COMPUTED_VALUE"""),"")</f>
        <v/>
      </c>
      <c r="D3607" s="5">
        <v>0.0</v>
      </c>
    </row>
    <row r="3608" ht="14.25" customHeight="1">
      <c r="A3608" s="5"/>
      <c r="B3608" s="5"/>
      <c r="C3608" s="5" t="str">
        <f>IFERROR(__xludf.DUMMYFUNCTION("""COMPUTED_VALUE"""),"")</f>
        <v/>
      </c>
      <c r="D3608" s="5">
        <v>0.0</v>
      </c>
    </row>
    <row r="3609" ht="14.25" customHeight="1">
      <c r="A3609" s="5"/>
      <c r="B3609" s="5"/>
      <c r="C3609" s="5" t="str">
        <f>IFERROR(__xludf.DUMMYFUNCTION("""COMPUTED_VALUE"""),"")</f>
        <v/>
      </c>
      <c r="D3609" s="5">
        <v>0.0</v>
      </c>
    </row>
    <row r="3610" ht="14.25" customHeight="1">
      <c r="A3610" s="5"/>
      <c r="B3610" s="5"/>
      <c r="C3610" s="5" t="str">
        <f>IFERROR(__xludf.DUMMYFUNCTION("""COMPUTED_VALUE"""),"")</f>
        <v/>
      </c>
      <c r="D3610" s="5">
        <v>0.0</v>
      </c>
    </row>
    <row r="3611" ht="14.25" customHeight="1">
      <c r="A3611" s="5"/>
      <c r="B3611" s="5"/>
      <c r="C3611" s="5" t="str">
        <f>IFERROR(__xludf.DUMMYFUNCTION("""COMPUTED_VALUE"""),"")</f>
        <v/>
      </c>
      <c r="D3611" s="5">
        <v>0.0</v>
      </c>
    </row>
    <row r="3612" ht="14.25" customHeight="1">
      <c r="A3612" s="5"/>
      <c r="B3612" s="5"/>
      <c r="C3612" s="5" t="str">
        <f>IFERROR(__xludf.DUMMYFUNCTION("""COMPUTED_VALUE"""),"")</f>
        <v/>
      </c>
      <c r="D3612" s="5">
        <v>0.0</v>
      </c>
    </row>
    <row r="3613" ht="14.25" customHeight="1">
      <c r="A3613" s="5"/>
      <c r="B3613" s="5"/>
      <c r="C3613" s="5" t="str">
        <f>IFERROR(__xludf.DUMMYFUNCTION("""COMPUTED_VALUE"""),"")</f>
        <v/>
      </c>
      <c r="D3613" s="5">
        <v>0.0</v>
      </c>
    </row>
    <row r="3614" ht="14.25" customHeight="1">
      <c r="A3614" s="5"/>
      <c r="B3614" s="5"/>
      <c r="C3614" s="5" t="str">
        <f>IFERROR(__xludf.DUMMYFUNCTION("""COMPUTED_VALUE"""),"")</f>
        <v/>
      </c>
      <c r="D3614" s="5">
        <v>0.0</v>
      </c>
    </row>
    <row r="3615" ht="14.25" customHeight="1">
      <c r="A3615" s="5"/>
      <c r="B3615" s="5"/>
      <c r="C3615" s="5" t="str">
        <f>IFERROR(__xludf.DUMMYFUNCTION("""COMPUTED_VALUE"""),"")</f>
        <v/>
      </c>
      <c r="D3615" s="5">
        <v>0.0</v>
      </c>
    </row>
    <row r="3616" ht="14.25" customHeight="1">
      <c r="A3616" s="5"/>
      <c r="B3616" s="5"/>
      <c r="C3616" s="5" t="str">
        <f>IFERROR(__xludf.DUMMYFUNCTION("""COMPUTED_VALUE"""),"")</f>
        <v/>
      </c>
      <c r="D3616" s="5">
        <v>0.0</v>
      </c>
    </row>
    <row r="3617" ht="14.25" customHeight="1">
      <c r="A3617" s="5"/>
      <c r="B3617" s="5"/>
      <c r="C3617" s="5" t="str">
        <f>IFERROR(__xludf.DUMMYFUNCTION("""COMPUTED_VALUE"""),"")</f>
        <v/>
      </c>
      <c r="D3617" s="5">
        <v>0.0</v>
      </c>
    </row>
    <row r="3618" ht="14.25" customHeight="1">
      <c r="A3618" s="5"/>
      <c r="B3618" s="5"/>
      <c r="C3618" s="5" t="str">
        <f>IFERROR(__xludf.DUMMYFUNCTION("""COMPUTED_VALUE"""),"")</f>
        <v/>
      </c>
      <c r="D3618" s="5">
        <v>0.0</v>
      </c>
    </row>
    <row r="3619" ht="14.25" customHeight="1">
      <c r="A3619" s="5"/>
      <c r="B3619" s="5"/>
      <c r="C3619" s="5" t="str">
        <f>IFERROR(__xludf.DUMMYFUNCTION("""COMPUTED_VALUE"""),"")</f>
        <v/>
      </c>
      <c r="D3619" s="5">
        <v>0.0</v>
      </c>
    </row>
    <row r="3620" ht="14.25" customHeight="1">
      <c r="A3620" s="5"/>
      <c r="B3620" s="5"/>
      <c r="C3620" s="5" t="str">
        <f>IFERROR(__xludf.DUMMYFUNCTION("""COMPUTED_VALUE"""),"")</f>
        <v/>
      </c>
      <c r="D3620" s="5">
        <v>0.0</v>
      </c>
    </row>
    <row r="3621" ht="14.25" customHeight="1">
      <c r="A3621" s="5"/>
      <c r="B3621" s="5"/>
      <c r="C3621" s="5" t="str">
        <f>IFERROR(__xludf.DUMMYFUNCTION("""COMPUTED_VALUE"""),"")</f>
        <v/>
      </c>
      <c r="D3621" s="5">
        <v>0.0</v>
      </c>
    </row>
    <row r="3622" ht="14.25" customHeight="1">
      <c r="A3622" s="5"/>
      <c r="B3622" s="5"/>
      <c r="C3622" s="5" t="str">
        <f>IFERROR(__xludf.DUMMYFUNCTION("""COMPUTED_VALUE"""),"")</f>
        <v/>
      </c>
      <c r="D3622" s="5">
        <v>0.0</v>
      </c>
    </row>
    <row r="3623" ht="14.25" customHeight="1">
      <c r="A3623" s="5"/>
      <c r="B3623" s="5"/>
      <c r="C3623" s="5" t="str">
        <f>IFERROR(__xludf.DUMMYFUNCTION("""COMPUTED_VALUE"""),"")</f>
        <v/>
      </c>
      <c r="D3623" s="5">
        <v>0.0</v>
      </c>
    </row>
    <row r="3624" ht="14.25" customHeight="1">
      <c r="A3624" s="5"/>
      <c r="B3624" s="5"/>
      <c r="C3624" s="5" t="str">
        <f>IFERROR(__xludf.DUMMYFUNCTION("""COMPUTED_VALUE"""),"")</f>
        <v/>
      </c>
      <c r="D3624" s="5">
        <v>0.0</v>
      </c>
    </row>
    <row r="3625" ht="14.25" customHeight="1">
      <c r="A3625" s="5"/>
      <c r="B3625" s="5"/>
      <c r="C3625" s="5" t="str">
        <f>IFERROR(__xludf.DUMMYFUNCTION("""COMPUTED_VALUE"""),"")</f>
        <v/>
      </c>
      <c r="D3625" s="5">
        <v>0.0</v>
      </c>
    </row>
    <row r="3626" ht="14.25" customHeight="1">
      <c r="A3626" s="5"/>
      <c r="B3626" s="5"/>
      <c r="C3626" s="5" t="str">
        <f>IFERROR(__xludf.DUMMYFUNCTION("""COMPUTED_VALUE"""),"")</f>
        <v/>
      </c>
      <c r="D3626" s="5">
        <v>0.0</v>
      </c>
    </row>
    <row r="3627" ht="14.25" customHeight="1">
      <c r="A3627" s="5"/>
      <c r="B3627" s="5"/>
      <c r="C3627" s="5" t="str">
        <f>IFERROR(__xludf.DUMMYFUNCTION("""COMPUTED_VALUE"""),"")</f>
        <v/>
      </c>
      <c r="D3627" s="5">
        <v>0.0</v>
      </c>
    </row>
    <row r="3628" ht="14.25" customHeight="1">
      <c r="A3628" s="5"/>
      <c r="B3628" s="5"/>
      <c r="C3628" s="5" t="str">
        <f>IFERROR(__xludf.DUMMYFUNCTION("""COMPUTED_VALUE"""),"")</f>
        <v/>
      </c>
      <c r="D3628" s="5">
        <v>0.0</v>
      </c>
    </row>
    <row r="3629" ht="14.25" customHeight="1">
      <c r="A3629" s="5"/>
      <c r="B3629" s="5"/>
      <c r="C3629" s="5" t="str">
        <f>IFERROR(__xludf.DUMMYFUNCTION("""COMPUTED_VALUE"""),"")</f>
        <v/>
      </c>
      <c r="D3629" s="5">
        <v>0.0</v>
      </c>
    </row>
    <row r="3630" ht="14.25" customHeight="1">
      <c r="A3630" s="5"/>
      <c r="B3630" s="5"/>
      <c r="C3630" s="5" t="str">
        <f>IFERROR(__xludf.DUMMYFUNCTION("""COMPUTED_VALUE"""),"")</f>
        <v/>
      </c>
      <c r="D3630" s="5">
        <v>0.0</v>
      </c>
    </row>
    <row r="3631" ht="14.25" customHeight="1">
      <c r="A3631" s="5"/>
      <c r="B3631" s="5"/>
      <c r="C3631" s="5" t="str">
        <f>IFERROR(__xludf.DUMMYFUNCTION("""COMPUTED_VALUE"""),"")</f>
        <v/>
      </c>
      <c r="D3631" s="5">
        <v>0.0</v>
      </c>
    </row>
    <row r="3632" ht="14.25" customHeight="1">
      <c r="A3632" s="5"/>
      <c r="B3632" s="5"/>
      <c r="C3632" s="5" t="str">
        <f>IFERROR(__xludf.DUMMYFUNCTION("""COMPUTED_VALUE"""),"")</f>
        <v/>
      </c>
      <c r="D3632" s="5">
        <v>0.0</v>
      </c>
    </row>
    <row r="3633" ht="14.25" customHeight="1">
      <c r="A3633" s="5"/>
      <c r="B3633" s="5"/>
      <c r="C3633" s="5" t="str">
        <f>IFERROR(__xludf.DUMMYFUNCTION("""COMPUTED_VALUE"""),"")</f>
        <v/>
      </c>
      <c r="D3633" s="5">
        <v>0.0</v>
      </c>
    </row>
    <row r="3634" ht="14.25" customHeight="1">
      <c r="A3634" s="5"/>
      <c r="B3634" s="5"/>
      <c r="C3634" s="5" t="str">
        <f>IFERROR(__xludf.DUMMYFUNCTION("""COMPUTED_VALUE"""),"")</f>
        <v/>
      </c>
      <c r="D3634" s="5">
        <v>0.0</v>
      </c>
    </row>
    <row r="3635" ht="14.25" customHeight="1">
      <c r="A3635" s="5"/>
      <c r="B3635" s="5"/>
      <c r="C3635" s="5" t="str">
        <f>IFERROR(__xludf.DUMMYFUNCTION("""COMPUTED_VALUE"""),"")</f>
        <v/>
      </c>
      <c r="D3635" s="5">
        <v>0.0</v>
      </c>
    </row>
    <row r="3636" ht="14.25" customHeight="1">
      <c r="A3636" s="5"/>
      <c r="B3636" s="5"/>
      <c r="C3636" s="5" t="str">
        <f>IFERROR(__xludf.DUMMYFUNCTION("""COMPUTED_VALUE"""),"")</f>
        <v/>
      </c>
      <c r="D3636" s="5">
        <v>0.0</v>
      </c>
    </row>
    <row r="3637" ht="14.25" customHeight="1">
      <c r="A3637" s="5"/>
      <c r="B3637" s="5"/>
      <c r="C3637" s="5" t="str">
        <f>IFERROR(__xludf.DUMMYFUNCTION("""COMPUTED_VALUE"""),"")</f>
        <v/>
      </c>
      <c r="D3637" s="5">
        <v>0.0</v>
      </c>
    </row>
    <row r="3638" ht="14.25" customHeight="1">
      <c r="A3638" s="5"/>
      <c r="B3638" s="5"/>
      <c r="C3638" s="5" t="str">
        <f>IFERROR(__xludf.DUMMYFUNCTION("""COMPUTED_VALUE"""),"")</f>
        <v/>
      </c>
      <c r="D3638" s="5">
        <v>0.0</v>
      </c>
    </row>
    <row r="3639" ht="14.25" customHeight="1">
      <c r="A3639" s="5"/>
      <c r="B3639" s="5"/>
      <c r="C3639" s="5" t="str">
        <f>IFERROR(__xludf.DUMMYFUNCTION("""COMPUTED_VALUE"""),"")</f>
        <v/>
      </c>
      <c r="D3639" s="5">
        <v>0.0</v>
      </c>
    </row>
    <row r="3640" ht="14.25" customHeight="1">
      <c r="A3640" s="5"/>
      <c r="B3640" s="5"/>
      <c r="C3640" s="5" t="str">
        <f>IFERROR(__xludf.DUMMYFUNCTION("""COMPUTED_VALUE"""),"")</f>
        <v/>
      </c>
      <c r="D3640" s="5">
        <v>0.0</v>
      </c>
    </row>
    <row r="3641" ht="14.25" customHeight="1">
      <c r="A3641" s="5"/>
      <c r="B3641" s="5"/>
      <c r="C3641" s="5" t="str">
        <f>IFERROR(__xludf.DUMMYFUNCTION("""COMPUTED_VALUE"""),"")</f>
        <v/>
      </c>
      <c r="D3641" s="5">
        <v>0.0</v>
      </c>
    </row>
    <row r="3642" ht="14.25" customHeight="1">
      <c r="A3642" s="5"/>
      <c r="B3642" s="5"/>
      <c r="C3642" s="5" t="str">
        <f>IFERROR(__xludf.DUMMYFUNCTION("""COMPUTED_VALUE"""),"")</f>
        <v/>
      </c>
      <c r="D3642" s="5">
        <v>0.0</v>
      </c>
    </row>
    <row r="3643" ht="14.25" customHeight="1">
      <c r="A3643" s="5"/>
      <c r="B3643" s="5"/>
      <c r="C3643" s="5" t="str">
        <f>IFERROR(__xludf.DUMMYFUNCTION("""COMPUTED_VALUE"""),"")</f>
        <v/>
      </c>
      <c r="D3643" s="5">
        <v>0.0</v>
      </c>
    </row>
    <row r="3644" ht="14.25" customHeight="1">
      <c r="A3644" s="5"/>
      <c r="B3644" s="5"/>
      <c r="C3644" s="5" t="str">
        <f>IFERROR(__xludf.DUMMYFUNCTION("""COMPUTED_VALUE"""),"")</f>
        <v/>
      </c>
      <c r="D3644" s="5">
        <v>0.0</v>
      </c>
    </row>
    <row r="3645" ht="14.25" customHeight="1">
      <c r="A3645" s="5"/>
      <c r="B3645" s="5"/>
      <c r="C3645" s="5" t="str">
        <f>IFERROR(__xludf.DUMMYFUNCTION("""COMPUTED_VALUE"""),"")</f>
        <v/>
      </c>
      <c r="D3645" s="5">
        <v>0.0</v>
      </c>
    </row>
    <row r="3646" ht="14.25" customHeight="1">
      <c r="A3646" s="5"/>
      <c r="B3646" s="5"/>
      <c r="C3646" s="5" t="str">
        <f>IFERROR(__xludf.DUMMYFUNCTION("""COMPUTED_VALUE"""),"")</f>
        <v/>
      </c>
      <c r="D3646" s="5">
        <v>0.0</v>
      </c>
    </row>
    <row r="3647" ht="14.25" customHeight="1">
      <c r="A3647" s="5"/>
      <c r="B3647" s="5"/>
      <c r="C3647" s="5" t="str">
        <f>IFERROR(__xludf.DUMMYFUNCTION("""COMPUTED_VALUE"""),"")</f>
        <v/>
      </c>
      <c r="D3647" s="5">
        <v>0.0</v>
      </c>
    </row>
    <row r="3648" ht="14.25" customHeight="1">
      <c r="A3648" s="5"/>
      <c r="B3648" s="5"/>
      <c r="C3648" s="5" t="str">
        <f>IFERROR(__xludf.DUMMYFUNCTION("""COMPUTED_VALUE"""),"")</f>
        <v/>
      </c>
      <c r="D3648" s="5">
        <v>0.0</v>
      </c>
    </row>
    <row r="3649" ht="14.25" customHeight="1">
      <c r="A3649" s="5"/>
      <c r="B3649" s="5"/>
      <c r="C3649" s="5" t="str">
        <f>IFERROR(__xludf.DUMMYFUNCTION("""COMPUTED_VALUE"""),"")</f>
        <v/>
      </c>
      <c r="D3649" s="5">
        <v>0.0</v>
      </c>
    </row>
    <row r="3650" ht="14.25" customHeight="1">
      <c r="A3650" s="5"/>
      <c r="B3650" s="5"/>
      <c r="C3650" s="5" t="str">
        <f>IFERROR(__xludf.DUMMYFUNCTION("""COMPUTED_VALUE"""),"")</f>
        <v/>
      </c>
      <c r="D3650" s="5">
        <v>0.0</v>
      </c>
    </row>
    <row r="3651" ht="14.25" customHeight="1">
      <c r="A3651" s="5"/>
      <c r="B3651" s="5"/>
      <c r="C3651" s="5" t="str">
        <f>IFERROR(__xludf.DUMMYFUNCTION("""COMPUTED_VALUE"""),"")</f>
        <v/>
      </c>
      <c r="D3651" s="5">
        <v>0.0</v>
      </c>
    </row>
    <row r="3652" ht="14.25" customHeight="1">
      <c r="A3652" s="5"/>
      <c r="B3652" s="5"/>
      <c r="C3652" s="5" t="str">
        <f>IFERROR(__xludf.DUMMYFUNCTION("""COMPUTED_VALUE"""),"")</f>
        <v/>
      </c>
      <c r="D3652" s="5">
        <v>0.0</v>
      </c>
    </row>
    <row r="3653" ht="14.25" customHeight="1">
      <c r="A3653" s="5"/>
      <c r="B3653" s="5"/>
      <c r="C3653" s="5" t="str">
        <f>IFERROR(__xludf.DUMMYFUNCTION("""COMPUTED_VALUE"""),"")</f>
        <v/>
      </c>
      <c r="D3653" s="5">
        <v>0.0</v>
      </c>
    </row>
    <row r="3654" ht="14.25" customHeight="1">
      <c r="A3654" s="5"/>
      <c r="B3654" s="5"/>
      <c r="C3654" s="5" t="str">
        <f>IFERROR(__xludf.DUMMYFUNCTION("""COMPUTED_VALUE"""),"")</f>
        <v/>
      </c>
      <c r="D3654" s="5">
        <v>0.0</v>
      </c>
    </row>
    <row r="3655" ht="14.25" customHeight="1">
      <c r="A3655" s="5"/>
      <c r="B3655" s="5"/>
      <c r="C3655" s="5" t="str">
        <f>IFERROR(__xludf.DUMMYFUNCTION("""COMPUTED_VALUE"""),"")</f>
        <v/>
      </c>
      <c r="D3655" s="5">
        <v>0.0</v>
      </c>
    </row>
    <row r="3656" ht="14.25" customHeight="1">
      <c r="A3656" s="5"/>
      <c r="B3656" s="5"/>
      <c r="C3656" s="5" t="str">
        <f>IFERROR(__xludf.DUMMYFUNCTION("""COMPUTED_VALUE"""),"")</f>
        <v/>
      </c>
      <c r="D3656" s="5">
        <v>0.0</v>
      </c>
    </row>
    <row r="3657" ht="14.25" customHeight="1">
      <c r="A3657" s="5"/>
      <c r="B3657" s="5"/>
      <c r="C3657" s="5" t="str">
        <f>IFERROR(__xludf.DUMMYFUNCTION("""COMPUTED_VALUE"""),"")</f>
        <v/>
      </c>
      <c r="D3657" s="5">
        <v>0.0</v>
      </c>
    </row>
    <row r="3658" ht="14.25" customHeight="1">
      <c r="A3658" s="5"/>
      <c r="B3658" s="5"/>
      <c r="C3658" s="5" t="str">
        <f>IFERROR(__xludf.DUMMYFUNCTION("""COMPUTED_VALUE"""),"")</f>
        <v/>
      </c>
      <c r="D3658" s="5">
        <v>0.0</v>
      </c>
    </row>
    <row r="3659" ht="14.25" customHeight="1">
      <c r="A3659" s="5"/>
      <c r="B3659" s="5"/>
      <c r="C3659" s="5" t="str">
        <f>IFERROR(__xludf.DUMMYFUNCTION("""COMPUTED_VALUE"""),"")</f>
        <v/>
      </c>
      <c r="D3659" s="5">
        <v>0.0</v>
      </c>
    </row>
    <row r="3660" ht="14.25" customHeight="1">
      <c r="A3660" s="5"/>
      <c r="B3660" s="5"/>
      <c r="C3660" s="5" t="str">
        <f>IFERROR(__xludf.DUMMYFUNCTION("""COMPUTED_VALUE"""),"")</f>
        <v/>
      </c>
      <c r="D3660" s="5">
        <v>0.0</v>
      </c>
    </row>
    <row r="3661" ht="14.25" customHeight="1">
      <c r="A3661" s="5"/>
      <c r="B3661" s="5"/>
      <c r="C3661" s="5" t="str">
        <f>IFERROR(__xludf.DUMMYFUNCTION("""COMPUTED_VALUE"""),"")</f>
        <v/>
      </c>
      <c r="D3661" s="5">
        <v>0.0</v>
      </c>
    </row>
    <row r="3662" ht="14.25" customHeight="1">
      <c r="A3662" s="5"/>
      <c r="B3662" s="5"/>
      <c r="C3662" s="5" t="str">
        <f>IFERROR(__xludf.DUMMYFUNCTION("""COMPUTED_VALUE"""),"")</f>
        <v/>
      </c>
      <c r="D3662" s="5">
        <v>0.0</v>
      </c>
    </row>
    <row r="3663" ht="14.25" customHeight="1">
      <c r="A3663" s="5"/>
      <c r="B3663" s="5"/>
      <c r="C3663" s="5" t="str">
        <f>IFERROR(__xludf.DUMMYFUNCTION("""COMPUTED_VALUE"""),"")</f>
        <v/>
      </c>
      <c r="D3663" s="5">
        <v>0.0</v>
      </c>
    </row>
    <row r="3664" ht="14.25" customHeight="1">
      <c r="A3664" s="5"/>
      <c r="B3664" s="5"/>
      <c r="C3664" s="5" t="str">
        <f>IFERROR(__xludf.DUMMYFUNCTION("""COMPUTED_VALUE"""),"")</f>
        <v/>
      </c>
      <c r="D3664" s="5">
        <v>0.0</v>
      </c>
    </row>
    <row r="3665" ht="14.25" customHeight="1">
      <c r="A3665" s="5"/>
      <c r="B3665" s="5"/>
      <c r="C3665" s="5" t="str">
        <f>IFERROR(__xludf.DUMMYFUNCTION("""COMPUTED_VALUE"""),"")</f>
        <v/>
      </c>
      <c r="D3665" s="5">
        <v>0.0</v>
      </c>
    </row>
    <row r="3666" ht="14.25" customHeight="1">
      <c r="A3666" s="5"/>
      <c r="B3666" s="5"/>
      <c r="C3666" s="5" t="str">
        <f>IFERROR(__xludf.DUMMYFUNCTION("""COMPUTED_VALUE"""),"")</f>
        <v/>
      </c>
      <c r="D3666" s="5">
        <v>0.0</v>
      </c>
    </row>
    <row r="3667" ht="14.25" customHeight="1">
      <c r="A3667" s="5"/>
      <c r="B3667" s="5"/>
      <c r="C3667" s="5" t="str">
        <f>IFERROR(__xludf.DUMMYFUNCTION("""COMPUTED_VALUE"""),"")</f>
        <v/>
      </c>
      <c r="D3667" s="5">
        <v>0.0</v>
      </c>
    </row>
    <row r="3668" ht="14.25" customHeight="1">
      <c r="A3668" s="5"/>
      <c r="B3668" s="5"/>
      <c r="C3668" s="5" t="str">
        <f>IFERROR(__xludf.DUMMYFUNCTION("""COMPUTED_VALUE"""),"")</f>
        <v/>
      </c>
      <c r="D3668" s="5">
        <v>0.0</v>
      </c>
    </row>
    <row r="3669" ht="14.25" customHeight="1">
      <c r="A3669" s="5"/>
      <c r="B3669" s="5"/>
      <c r="C3669" s="5" t="str">
        <f>IFERROR(__xludf.DUMMYFUNCTION("""COMPUTED_VALUE"""),"")</f>
        <v/>
      </c>
      <c r="D3669" s="5">
        <v>0.0</v>
      </c>
    </row>
    <row r="3670" ht="14.25" customHeight="1">
      <c r="A3670" s="5"/>
      <c r="B3670" s="5"/>
      <c r="C3670" s="5" t="str">
        <f>IFERROR(__xludf.DUMMYFUNCTION("""COMPUTED_VALUE"""),"")</f>
        <v/>
      </c>
      <c r="D3670" s="5">
        <v>0.0</v>
      </c>
    </row>
    <row r="3671" ht="14.25" customHeight="1">
      <c r="A3671" s="5"/>
      <c r="B3671" s="5"/>
      <c r="C3671" s="5" t="str">
        <f>IFERROR(__xludf.DUMMYFUNCTION("""COMPUTED_VALUE"""),"")</f>
        <v/>
      </c>
      <c r="D3671" s="5">
        <v>0.0</v>
      </c>
    </row>
    <row r="3672" ht="14.25" customHeight="1">
      <c r="A3672" s="5"/>
      <c r="B3672" s="5"/>
      <c r="C3672" s="5" t="str">
        <f>IFERROR(__xludf.DUMMYFUNCTION("""COMPUTED_VALUE"""),"")</f>
        <v/>
      </c>
      <c r="D3672" s="5">
        <v>0.0</v>
      </c>
    </row>
    <row r="3673" ht="14.25" customHeight="1">
      <c r="A3673" s="5"/>
      <c r="B3673" s="5"/>
      <c r="C3673" s="5" t="str">
        <f>IFERROR(__xludf.DUMMYFUNCTION("""COMPUTED_VALUE"""),"")</f>
        <v/>
      </c>
      <c r="D3673" s="5">
        <v>0.0</v>
      </c>
    </row>
    <row r="3674" ht="14.25" customHeight="1">
      <c r="A3674" s="5"/>
      <c r="B3674" s="5"/>
      <c r="C3674" s="5" t="str">
        <f>IFERROR(__xludf.DUMMYFUNCTION("""COMPUTED_VALUE"""),"")</f>
        <v/>
      </c>
      <c r="D3674" s="5">
        <v>0.0</v>
      </c>
    </row>
    <row r="3675" ht="14.25" customHeight="1">
      <c r="A3675" s="5"/>
      <c r="B3675" s="5"/>
      <c r="C3675" s="5" t="str">
        <f>IFERROR(__xludf.DUMMYFUNCTION("""COMPUTED_VALUE"""),"")</f>
        <v/>
      </c>
      <c r="D3675" s="5">
        <v>0.0</v>
      </c>
    </row>
    <row r="3676" ht="14.25" customHeight="1">
      <c r="A3676" s="5"/>
      <c r="B3676" s="5"/>
      <c r="C3676" s="5" t="str">
        <f>IFERROR(__xludf.DUMMYFUNCTION("""COMPUTED_VALUE"""),"")</f>
        <v/>
      </c>
      <c r="D3676" s="5">
        <v>0.0</v>
      </c>
    </row>
    <row r="3677" ht="14.25" customHeight="1">
      <c r="A3677" s="5"/>
      <c r="B3677" s="5"/>
      <c r="C3677" s="5" t="str">
        <f>IFERROR(__xludf.DUMMYFUNCTION("""COMPUTED_VALUE"""),"")</f>
        <v/>
      </c>
      <c r="D3677" s="5">
        <v>0.0</v>
      </c>
    </row>
    <row r="3678" ht="14.25" customHeight="1">
      <c r="A3678" s="5"/>
      <c r="B3678" s="5"/>
      <c r="C3678" s="5" t="str">
        <f>IFERROR(__xludf.DUMMYFUNCTION("""COMPUTED_VALUE"""),"")</f>
        <v/>
      </c>
      <c r="D3678" s="5">
        <v>0.0</v>
      </c>
    </row>
    <row r="3679" ht="14.25" customHeight="1">
      <c r="A3679" s="5"/>
      <c r="B3679" s="5"/>
      <c r="C3679" s="5" t="str">
        <f>IFERROR(__xludf.DUMMYFUNCTION("""COMPUTED_VALUE"""),"")</f>
        <v/>
      </c>
      <c r="D3679" s="5">
        <v>0.0</v>
      </c>
    </row>
    <row r="3680" ht="14.25" customHeight="1">
      <c r="A3680" s="5"/>
      <c r="B3680" s="5"/>
      <c r="C3680" s="5" t="str">
        <f>IFERROR(__xludf.DUMMYFUNCTION("""COMPUTED_VALUE"""),"")</f>
        <v/>
      </c>
      <c r="D3680" s="5">
        <v>0.0</v>
      </c>
    </row>
    <row r="3681" ht="14.25" customHeight="1">
      <c r="A3681" s="5"/>
      <c r="B3681" s="5"/>
      <c r="C3681" s="5" t="str">
        <f>IFERROR(__xludf.DUMMYFUNCTION("""COMPUTED_VALUE"""),"")</f>
        <v/>
      </c>
      <c r="D3681" s="5">
        <v>0.0</v>
      </c>
    </row>
    <row r="3682" ht="14.25" customHeight="1">
      <c r="A3682" s="5"/>
      <c r="B3682" s="5"/>
      <c r="C3682" s="5" t="str">
        <f>IFERROR(__xludf.DUMMYFUNCTION("""COMPUTED_VALUE"""),"")</f>
        <v/>
      </c>
      <c r="D3682" s="5">
        <v>0.0</v>
      </c>
    </row>
    <row r="3683" ht="14.25" customHeight="1">
      <c r="A3683" s="5"/>
      <c r="B3683" s="5"/>
      <c r="C3683" s="5" t="str">
        <f>IFERROR(__xludf.DUMMYFUNCTION("""COMPUTED_VALUE"""),"")</f>
        <v/>
      </c>
      <c r="D3683" s="5">
        <v>0.0</v>
      </c>
    </row>
    <row r="3684" ht="14.25" customHeight="1">
      <c r="A3684" s="5"/>
      <c r="B3684" s="5"/>
      <c r="C3684" s="5" t="str">
        <f>IFERROR(__xludf.DUMMYFUNCTION("""COMPUTED_VALUE"""),"")</f>
        <v/>
      </c>
      <c r="D3684" s="5">
        <v>0.0</v>
      </c>
    </row>
    <row r="3685" ht="14.25" customHeight="1">
      <c r="A3685" s="5"/>
      <c r="B3685" s="5"/>
      <c r="C3685" s="5" t="str">
        <f>IFERROR(__xludf.DUMMYFUNCTION("""COMPUTED_VALUE"""),"")</f>
        <v/>
      </c>
      <c r="D3685" s="5">
        <v>0.0</v>
      </c>
    </row>
    <row r="3686" ht="14.25" customHeight="1">
      <c r="A3686" s="5"/>
      <c r="B3686" s="5"/>
      <c r="C3686" s="5" t="str">
        <f>IFERROR(__xludf.DUMMYFUNCTION("""COMPUTED_VALUE"""),"")</f>
        <v/>
      </c>
      <c r="D3686" s="5">
        <v>0.0</v>
      </c>
    </row>
    <row r="3687" ht="14.25" customHeight="1">
      <c r="A3687" s="5"/>
      <c r="B3687" s="5"/>
      <c r="C3687" s="5" t="str">
        <f>IFERROR(__xludf.DUMMYFUNCTION("""COMPUTED_VALUE"""),"")</f>
        <v/>
      </c>
      <c r="D3687" s="5">
        <v>0.0</v>
      </c>
    </row>
    <row r="3688" ht="14.25" customHeight="1">
      <c r="A3688" s="5"/>
      <c r="B3688" s="5"/>
      <c r="C3688" s="5" t="str">
        <f>IFERROR(__xludf.DUMMYFUNCTION("""COMPUTED_VALUE"""),"")</f>
        <v/>
      </c>
      <c r="D3688" s="5">
        <v>0.0</v>
      </c>
    </row>
    <row r="3689" ht="14.25" customHeight="1">
      <c r="A3689" s="5"/>
      <c r="B3689" s="5"/>
      <c r="C3689" s="5" t="str">
        <f>IFERROR(__xludf.DUMMYFUNCTION("""COMPUTED_VALUE"""),"")</f>
        <v/>
      </c>
      <c r="D3689" s="5">
        <v>0.0</v>
      </c>
    </row>
    <row r="3690" ht="14.25" customHeight="1">
      <c r="A3690" s="5"/>
      <c r="B3690" s="5"/>
      <c r="C3690" s="5" t="str">
        <f>IFERROR(__xludf.DUMMYFUNCTION("""COMPUTED_VALUE"""),"")</f>
        <v/>
      </c>
      <c r="D3690" s="5">
        <v>0.0</v>
      </c>
    </row>
    <row r="3691" ht="14.25" customHeight="1">
      <c r="A3691" s="5"/>
      <c r="B3691" s="5"/>
      <c r="C3691" s="5" t="str">
        <f>IFERROR(__xludf.DUMMYFUNCTION("""COMPUTED_VALUE"""),"")</f>
        <v/>
      </c>
      <c r="D3691" s="5">
        <v>0.0</v>
      </c>
    </row>
    <row r="3692" ht="14.25" customHeight="1">
      <c r="A3692" s="5"/>
      <c r="B3692" s="5"/>
      <c r="C3692" s="5" t="str">
        <f>IFERROR(__xludf.DUMMYFUNCTION("""COMPUTED_VALUE"""),"")</f>
        <v/>
      </c>
      <c r="D3692" s="5">
        <v>0.0</v>
      </c>
    </row>
    <row r="3693" ht="14.25" customHeight="1">
      <c r="A3693" s="5"/>
      <c r="B3693" s="5"/>
      <c r="C3693" s="5" t="str">
        <f>IFERROR(__xludf.DUMMYFUNCTION("""COMPUTED_VALUE"""),"")</f>
        <v/>
      </c>
      <c r="D3693" s="5">
        <v>0.0</v>
      </c>
    </row>
    <row r="3694" ht="14.25" customHeight="1">
      <c r="A3694" s="5"/>
      <c r="B3694" s="5"/>
      <c r="C3694" s="5" t="str">
        <f>IFERROR(__xludf.DUMMYFUNCTION("""COMPUTED_VALUE"""),"")</f>
        <v/>
      </c>
      <c r="D3694" s="5">
        <v>0.0</v>
      </c>
    </row>
    <row r="3695" ht="14.25" customHeight="1">
      <c r="A3695" s="5"/>
      <c r="B3695" s="5"/>
      <c r="C3695" s="5" t="str">
        <f>IFERROR(__xludf.DUMMYFUNCTION("""COMPUTED_VALUE"""),"")</f>
        <v/>
      </c>
      <c r="D3695" s="5">
        <v>0.0</v>
      </c>
    </row>
    <row r="3696" ht="14.25" customHeight="1">
      <c r="A3696" s="5"/>
      <c r="B3696" s="5"/>
      <c r="C3696" s="5" t="str">
        <f>IFERROR(__xludf.DUMMYFUNCTION("""COMPUTED_VALUE"""),"")</f>
        <v/>
      </c>
      <c r="D3696" s="5">
        <v>0.0</v>
      </c>
    </row>
    <row r="3697" ht="14.25" customHeight="1">
      <c r="A3697" s="5"/>
      <c r="B3697" s="5"/>
      <c r="C3697" s="5" t="str">
        <f>IFERROR(__xludf.DUMMYFUNCTION("""COMPUTED_VALUE"""),"")</f>
        <v/>
      </c>
      <c r="D3697" s="5">
        <v>0.0</v>
      </c>
    </row>
    <row r="3698" ht="14.25" customHeight="1">
      <c r="A3698" s="5"/>
      <c r="B3698" s="5"/>
      <c r="C3698" s="5" t="str">
        <f>IFERROR(__xludf.DUMMYFUNCTION("""COMPUTED_VALUE"""),"")</f>
        <v/>
      </c>
      <c r="D3698" s="5">
        <v>0.0</v>
      </c>
    </row>
    <row r="3699" ht="14.25" customHeight="1">
      <c r="A3699" s="5"/>
      <c r="B3699" s="5"/>
      <c r="C3699" s="5" t="str">
        <f>IFERROR(__xludf.DUMMYFUNCTION("""COMPUTED_VALUE"""),"")</f>
        <v/>
      </c>
      <c r="D3699" s="5">
        <v>0.0</v>
      </c>
    </row>
    <row r="3700" ht="14.25" customHeight="1">
      <c r="A3700" s="5"/>
      <c r="B3700" s="5"/>
      <c r="C3700" s="5" t="str">
        <f>IFERROR(__xludf.DUMMYFUNCTION("""COMPUTED_VALUE"""),"")</f>
        <v/>
      </c>
      <c r="D3700" s="5">
        <v>0.0</v>
      </c>
    </row>
    <row r="3701" ht="14.25" customHeight="1">
      <c r="A3701" s="5"/>
      <c r="B3701" s="5"/>
      <c r="C3701" s="5" t="str">
        <f>IFERROR(__xludf.DUMMYFUNCTION("""COMPUTED_VALUE"""),"")</f>
        <v/>
      </c>
      <c r="D3701" s="5">
        <v>0.0</v>
      </c>
    </row>
    <row r="3702" ht="14.25" customHeight="1">
      <c r="A3702" s="5"/>
      <c r="B3702" s="5"/>
      <c r="C3702" s="5" t="str">
        <f>IFERROR(__xludf.DUMMYFUNCTION("""COMPUTED_VALUE"""),"")</f>
        <v/>
      </c>
      <c r="D3702" s="5">
        <v>0.0</v>
      </c>
    </row>
    <row r="3703" ht="14.25" customHeight="1">
      <c r="A3703" s="5"/>
      <c r="B3703" s="5"/>
      <c r="C3703" s="5" t="str">
        <f>IFERROR(__xludf.DUMMYFUNCTION("""COMPUTED_VALUE"""),"")</f>
        <v/>
      </c>
      <c r="D3703" s="5">
        <v>0.0</v>
      </c>
    </row>
    <row r="3704" ht="14.25" customHeight="1">
      <c r="A3704" s="5"/>
      <c r="B3704" s="5"/>
      <c r="C3704" s="5" t="str">
        <f>IFERROR(__xludf.DUMMYFUNCTION("""COMPUTED_VALUE"""),"")</f>
        <v/>
      </c>
      <c r="D3704" s="5">
        <v>0.0</v>
      </c>
    </row>
    <row r="3705" ht="14.25" customHeight="1">
      <c r="A3705" s="5"/>
      <c r="B3705" s="5"/>
      <c r="C3705" s="5" t="str">
        <f>IFERROR(__xludf.DUMMYFUNCTION("""COMPUTED_VALUE"""),"")</f>
        <v/>
      </c>
      <c r="D3705" s="5">
        <v>0.0</v>
      </c>
    </row>
    <row r="3706" ht="14.25" customHeight="1">
      <c r="A3706" s="5"/>
      <c r="B3706" s="5"/>
      <c r="C3706" s="5" t="str">
        <f>IFERROR(__xludf.DUMMYFUNCTION("""COMPUTED_VALUE"""),"")</f>
        <v/>
      </c>
      <c r="D3706" s="5">
        <v>0.0</v>
      </c>
    </row>
    <row r="3707" ht="14.25" customHeight="1">
      <c r="A3707" s="5"/>
      <c r="B3707" s="5"/>
      <c r="C3707" s="5" t="str">
        <f>IFERROR(__xludf.DUMMYFUNCTION("""COMPUTED_VALUE"""),"")</f>
        <v/>
      </c>
      <c r="D3707" s="5">
        <v>0.0</v>
      </c>
    </row>
    <row r="3708" ht="14.25" customHeight="1">
      <c r="A3708" s="5"/>
      <c r="B3708" s="5"/>
      <c r="C3708" s="5" t="str">
        <f>IFERROR(__xludf.DUMMYFUNCTION("""COMPUTED_VALUE"""),"")</f>
        <v/>
      </c>
      <c r="D3708" s="5">
        <v>0.0</v>
      </c>
    </row>
    <row r="3709" ht="14.25" customHeight="1">
      <c r="A3709" s="5"/>
      <c r="B3709" s="5"/>
      <c r="C3709" s="5" t="str">
        <f>IFERROR(__xludf.DUMMYFUNCTION("""COMPUTED_VALUE"""),"")</f>
        <v/>
      </c>
      <c r="D3709" s="5">
        <v>0.0</v>
      </c>
    </row>
    <row r="3710" ht="14.25" customHeight="1">
      <c r="A3710" s="5"/>
      <c r="B3710" s="5"/>
      <c r="C3710" s="5" t="str">
        <f>IFERROR(__xludf.DUMMYFUNCTION("""COMPUTED_VALUE"""),"")</f>
        <v/>
      </c>
      <c r="D3710" s="5">
        <v>0.0</v>
      </c>
    </row>
    <row r="3711" ht="14.25" customHeight="1">
      <c r="A3711" s="5"/>
      <c r="B3711" s="5"/>
      <c r="C3711" s="5" t="str">
        <f>IFERROR(__xludf.DUMMYFUNCTION("""COMPUTED_VALUE"""),"")</f>
        <v/>
      </c>
      <c r="D3711" s="5">
        <v>0.0</v>
      </c>
    </row>
    <row r="3712" ht="14.25" customHeight="1">
      <c r="A3712" s="5"/>
      <c r="B3712" s="5"/>
      <c r="C3712" s="5" t="str">
        <f>IFERROR(__xludf.DUMMYFUNCTION("""COMPUTED_VALUE"""),"")</f>
        <v/>
      </c>
      <c r="D3712" s="5">
        <v>0.0</v>
      </c>
    </row>
    <row r="3713" ht="14.25" customHeight="1">
      <c r="A3713" s="5"/>
      <c r="B3713" s="5"/>
      <c r="C3713" s="5" t="str">
        <f>IFERROR(__xludf.DUMMYFUNCTION("""COMPUTED_VALUE"""),"")</f>
        <v/>
      </c>
      <c r="D3713" s="5">
        <v>0.0</v>
      </c>
    </row>
    <row r="3714" ht="14.25" customHeight="1">
      <c r="A3714" s="5"/>
      <c r="B3714" s="5"/>
      <c r="C3714" s="5" t="str">
        <f>IFERROR(__xludf.DUMMYFUNCTION("""COMPUTED_VALUE"""),"")</f>
        <v/>
      </c>
      <c r="D3714" s="5">
        <v>0.0</v>
      </c>
    </row>
    <row r="3715" ht="14.25" customHeight="1">
      <c r="A3715" s="5"/>
      <c r="B3715" s="5"/>
      <c r="C3715" s="5" t="str">
        <f>IFERROR(__xludf.DUMMYFUNCTION("""COMPUTED_VALUE"""),"")</f>
        <v/>
      </c>
      <c r="D3715" s="5">
        <v>0.0</v>
      </c>
    </row>
    <row r="3716" ht="14.25" customHeight="1">
      <c r="A3716" s="5"/>
      <c r="B3716" s="5"/>
      <c r="C3716" s="5" t="str">
        <f>IFERROR(__xludf.DUMMYFUNCTION("""COMPUTED_VALUE"""),"")</f>
        <v/>
      </c>
      <c r="D3716" s="5">
        <v>0.0</v>
      </c>
    </row>
    <row r="3717" ht="14.25" customHeight="1">
      <c r="A3717" s="5"/>
      <c r="B3717" s="5"/>
      <c r="C3717" s="5" t="str">
        <f>IFERROR(__xludf.DUMMYFUNCTION("""COMPUTED_VALUE"""),"")</f>
        <v/>
      </c>
      <c r="D3717" s="5">
        <v>0.0</v>
      </c>
    </row>
    <row r="3718" ht="14.25" customHeight="1">
      <c r="A3718" s="5"/>
      <c r="B3718" s="5"/>
      <c r="C3718" s="5" t="str">
        <f>IFERROR(__xludf.DUMMYFUNCTION("""COMPUTED_VALUE"""),"")</f>
        <v/>
      </c>
      <c r="D3718" s="5">
        <v>0.0</v>
      </c>
    </row>
    <row r="3719" ht="14.25" customHeight="1">
      <c r="A3719" s="5"/>
      <c r="B3719" s="5"/>
      <c r="C3719" s="5" t="str">
        <f>IFERROR(__xludf.DUMMYFUNCTION("""COMPUTED_VALUE"""),"")</f>
        <v/>
      </c>
      <c r="D3719" s="5">
        <v>0.0</v>
      </c>
    </row>
    <row r="3720" ht="14.25" customHeight="1">
      <c r="A3720" s="5"/>
      <c r="B3720" s="5"/>
      <c r="C3720" s="5" t="str">
        <f>IFERROR(__xludf.DUMMYFUNCTION("""COMPUTED_VALUE"""),"")</f>
        <v/>
      </c>
      <c r="D3720" s="5">
        <v>0.0</v>
      </c>
    </row>
    <row r="3721" ht="14.25" customHeight="1">
      <c r="A3721" s="5"/>
      <c r="B3721" s="5"/>
      <c r="C3721" s="5" t="str">
        <f>IFERROR(__xludf.DUMMYFUNCTION("""COMPUTED_VALUE"""),"")</f>
        <v/>
      </c>
      <c r="D3721" s="5">
        <v>0.0</v>
      </c>
    </row>
    <row r="3722" ht="14.25" customHeight="1">
      <c r="A3722" s="5"/>
      <c r="B3722" s="5"/>
      <c r="C3722" s="5" t="str">
        <f>IFERROR(__xludf.DUMMYFUNCTION("""COMPUTED_VALUE"""),"")</f>
        <v/>
      </c>
      <c r="D3722" s="5">
        <v>0.0</v>
      </c>
    </row>
    <row r="3723" ht="14.25" customHeight="1">
      <c r="A3723" s="5"/>
      <c r="B3723" s="5"/>
      <c r="C3723" s="5" t="str">
        <f>IFERROR(__xludf.DUMMYFUNCTION("""COMPUTED_VALUE"""),"")</f>
        <v/>
      </c>
      <c r="D3723" s="5">
        <v>0.0</v>
      </c>
    </row>
    <row r="3724" ht="14.25" customHeight="1">
      <c r="A3724" s="5"/>
      <c r="B3724" s="5"/>
      <c r="C3724" s="5" t="str">
        <f>IFERROR(__xludf.DUMMYFUNCTION("""COMPUTED_VALUE"""),"")</f>
        <v/>
      </c>
      <c r="D3724" s="5">
        <v>0.0</v>
      </c>
    </row>
    <row r="3725" ht="14.25" customHeight="1">
      <c r="A3725" s="5"/>
      <c r="B3725" s="5"/>
      <c r="C3725" s="5" t="str">
        <f>IFERROR(__xludf.DUMMYFUNCTION("""COMPUTED_VALUE"""),"")</f>
        <v/>
      </c>
      <c r="D3725" s="5">
        <v>0.0</v>
      </c>
    </row>
    <row r="3726" ht="14.25" customHeight="1">
      <c r="A3726" s="5"/>
      <c r="B3726" s="5"/>
      <c r="C3726" s="5" t="str">
        <f>IFERROR(__xludf.DUMMYFUNCTION("""COMPUTED_VALUE"""),"")</f>
        <v/>
      </c>
      <c r="D3726" s="5">
        <v>0.0</v>
      </c>
    </row>
    <row r="3727" ht="14.25" customHeight="1">
      <c r="A3727" s="5"/>
      <c r="B3727" s="5"/>
      <c r="C3727" s="5" t="str">
        <f>IFERROR(__xludf.DUMMYFUNCTION("""COMPUTED_VALUE"""),"")</f>
        <v/>
      </c>
      <c r="D3727" s="5">
        <v>0.0</v>
      </c>
    </row>
    <row r="3728" ht="14.25" customHeight="1">
      <c r="A3728" s="5"/>
      <c r="B3728" s="5"/>
      <c r="C3728" s="5" t="str">
        <f>IFERROR(__xludf.DUMMYFUNCTION("""COMPUTED_VALUE"""),"")</f>
        <v/>
      </c>
      <c r="D3728" s="5">
        <v>0.0</v>
      </c>
    </row>
    <row r="3729" ht="14.25" customHeight="1">
      <c r="A3729" s="5"/>
      <c r="B3729" s="5"/>
      <c r="C3729" s="5" t="str">
        <f>IFERROR(__xludf.DUMMYFUNCTION("""COMPUTED_VALUE"""),"")</f>
        <v/>
      </c>
      <c r="D3729" s="5">
        <v>0.0</v>
      </c>
    </row>
    <row r="3730" ht="14.25" customHeight="1">
      <c r="A3730" s="5"/>
      <c r="B3730" s="5"/>
      <c r="C3730" s="5" t="str">
        <f>IFERROR(__xludf.DUMMYFUNCTION("""COMPUTED_VALUE"""),"")</f>
        <v/>
      </c>
      <c r="D3730" s="5">
        <v>0.0</v>
      </c>
    </row>
    <row r="3731" ht="14.25" customHeight="1">
      <c r="A3731" s="5"/>
      <c r="B3731" s="5"/>
      <c r="C3731" s="5" t="str">
        <f>IFERROR(__xludf.DUMMYFUNCTION("""COMPUTED_VALUE"""),"")</f>
        <v/>
      </c>
      <c r="D3731" s="5">
        <v>0.0</v>
      </c>
    </row>
    <row r="3732" ht="14.25" customHeight="1">
      <c r="A3732" s="5"/>
      <c r="B3732" s="5"/>
      <c r="C3732" s="5" t="str">
        <f>IFERROR(__xludf.DUMMYFUNCTION("""COMPUTED_VALUE"""),"")</f>
        <v/>
      </c>
      <c r="D3732" s="5">
        <v>0.0</v>
      </c>
    </row>
    <row r="3733" ht="14.25" customHeight="1">
      <c r="A3733" s="5"/>
      <c r="B3733" s="5"/>
      <c r="C3733" s="5" t="str">
        <f>IFERROR(__xludf.DUMMYFUNCTION("""COMPUTED_VALUE"""),"")</f>
        <v/>
      </c>
      <c r="D3733" s="5">
        <v>0.0</v>
      </c>
    </row>
    <row r="3734" ht="14.25" customHeight="1">
      <c r="A3734" s="5"/>
      <c r="B3734" s="5"/>
      <c r="C3734" s="5" t="str">
        <f>IFERROR(__xludf.DUMMYFUNCTION("""COMPUTED_VALUE"""),"")</f>
        <v/>
      </c>
      <c r="D3734" s="5">
        <v>0.0</v>
      </c>
    </row>
    <row r="3735" ht="14.25" customHeight="1">
      <c r="A3735" s="5"/>
      <c r="B3735" s="5"/>
      <c r="C3735" s="5" t="str">
        <f>IFERROR(__xludf.DUMMYFUNCTION("""COMPUTED_VALUE"""),"")</f>
        <v/>
      </c>
      <c r="D3735" s="5">
        <v>0.0</v>
      </c>
    </row>
    <row r="3736" ht="14.25" customHeight="1">
      <c r="A3736" s="5"/>
      <c r="B3736" s="5"/>
      <c r="C3736" s="5" t="str">
        <f>IFERROR(__xludf.DUMMYFUNCTION("""COMPUTED_VALUE"""),"")</f>
        <v/>
      </c>
      <c r="D3736" s="5">
        <v>0.0</v>
      </c>
    </row>
    <row r="3737" ht="14.25" customHeight="1">
      <c r="A3737" s="5"/>
      <c r="B3737" s="5"/>
      <c r="C3737" s="5" t="str">
        <f>IFERROR(__xludf.DUMMYFUNCTION("""COMPUTED_VALUE"""),"")</f>
        <v/>
      </c>
      <c r="D3737" s="5">
        <v>0.0</v>
      </c>
    </row>
    <row r="3738" ht="14.25" customHeight="1">
      <c r="A3738" s="5"/>
      <c r="B3738" s="5"/>
      <c r="C3738" s="5" t="str">
        <f>IFERROR(__xludf.DUMMYFUNCTION("""COMPUTED_VALUE"""),"")</f>
        <v/>
      </c>
      <c r="D3738" s="5">
        <v>0.0</v>
      </c>
    </row>
    <row r="3739" ht="14.25" customHeight="1">
      <c r="A3739" s="5"/>
      <c r="B3739" s="5"/>
      <c r="C3739" s="5" t="str">
        <f>IFERROR(__xludf.DUMMYFUNCTION("""COMPUTED_VALUE"""),"")</f>
        <v/>
      </c>
      <c r="D3739" s="5">
        <v>0.0</v>
      </c>
    </row>
    <row r="3740" ht="14.25" customHeight="1">
      <c r="A3740" s="5"/>
      <c r="B3740" s="5"/>
      <c r="C3740" s="5" t="str">
        <f>IFERROR(__xludf.DUMMYFUNCTION("""COMPUTED_VALUE"""),"")</f>
        <v/>
      </c>
      <c r="D3740" s="5">
        <v>0.0</v>
      </c>
    </row>
    <row r="3741" ht="14.25" customHeight="1">
      <c r="A3741" s="5"/>
      <c r="B3741" s="5"/>
      <c r="C3741" s="5" t="str">
        <f>IFERROR(__xludf.DUMMYFUNCTION("""COMPUTED_VALUE"""),"")</f>
        <v/>
      </c>
      <c r="D3741" s="5">
        <v>0.0</v>
      </c>
    </row>
    <row r="3742" ht="14.25" customHeight="1">
      <c r="A3742" s="5"/>
      <c r="B3742" s="5"/>
      <c r="C3742" s="5" t="str">
        <f>IFERROR(__xludf.DUMMYFUNCTION("""COMPUTED_VALUE"""),"")</f>
        <v/>
      </c>
      <c r="D3742" s="5">
        <v>0.0</v>
      </c>
    </row>
    <row r="3743" ht="14.25" customHeight="1">
      <c r="A3743" s="5"/>
      <c r="B3743" s="5"/>
      <c r="C3743" s="5" t="str">
        <f>IFERROR(__xludf.DUMMYFUNCTION("""COMPUTED_VALUE"""),"")</f>
        <v/>
      </c>
      <c r="D3743" s="5">
        <v>0.0</v>
      </c>
    </row>
    <row r="3744" ht="14.25" customHeight="1">
      <c r="A3744" s="5"/>
      <c r="B3744" s="5"/>
      <c r="C3744" s="5" t="str">
        <f>IFERROR(__xludf.DUMMYFUNCTION("""COMPUTED_VALUE"""),"")</f>
        <v/>
      </c>
      <c r="D3744" s="5">
        <v>0.0</v>
      </c>
    </row>
    <row r="3745" ht="14.25" customHeight="1">
      <c r="A3745" s="5"/>
      <c r="B3745" s="5"/>
      <c r="C3745" s="5" t="str">
        <f>IFERROR(__xludf.DUMMYFUNCTION("""COMPUTED_VALUE"""),"")</f>
        <v/>
      </c>
      <c r="D3745" s="5">
        <v>0.0</v>
      </c>
    </row>
    <row r="3746" ht="14.25" customHeight="1">
      <c r="A3746" s="5"/>
      <c r="B3746" s="5"/>
      <c r="C3746" s="5" t="str">
        <f>IFERROR(__xludf.DUMMYFUNCTION("""COMPUTED_VALUE"""),"")</f>
        <v/>
      </c>
      <c r="D3746" s="5">
        <v>0.0</v>
      </c>
    </row>
    <row r="3747" ht="14.25" customHeight="1">
      <c r="A3747" s="5"/>
      <c r="B3747" s="5"/>
      <c r="C3747" s="5" t="str">
        <f>IFERROR(__xludf.DUMMYFUNCTION("""COMPUTED_VALUE"""),"")</f>
        <v/>
      </c>
      <c r="D3747" s="5">
        <v>0.0</v>
      </c>
    </row>
    <row r="3748" ht="14.25" customHeight="1">
      <c r="A3748" s="5"/>
      <c r="B3748" s="5"/>
      <c r="C3748" s="5" t="str">
        <f>IFERROR(__xludf.DUMMYFUNCTION("""COMPUTED_VALUE"""),"")</f>
        <v/>
      </c>
      <c r="D3748" s="5">
        <v>0.0</v>
      </c>
    </row>
    <row r="3749" ht="14.25" customHeight="1">
      <c r="A3749" s="5"/>
      <c r="B3749" s="5"/>
      <c r="C3749" s="5" t="str">
        <f>IFERROR(__xludf.DUMMYFUNCTION("""COMPUTED_VALUE"""),"")</f>
        <v/>
      </c>
      <c r="D3749" s="5">
        <v>0.0</v>
      </c>
    </row>
    <row r="3750" ht="14.25" customHeight="1">
      <c r="A3750" s="5"/>
      <c r="B3750" s="5"/>
      <c r="C3750" s="5" t="str">
        <f>IFERROR(__xludf.DUMMYFUNCTION("""COMPUTED_VALUE"""),"")</f>
        <v/>
      </c>
      <c r="D3750" s="5">
        <v>0.0</v>
      </c>
    </row>
    <row r="3751" ht="14.25" customHeight="1">
      <c r="A3751" s="5"/>
      <c r="B3751" s="5"/>
      <c r="C3751" s="5" t="str">
        <f>IFERROR(__xludf.DUMMYFUNCTION("""COMPUTED_VALUE"""),"")</f>
        <v/>
      </c>
      <c r="D3751" s="5">
        <v>0.0</v>
      </c>
    </row>
    <row r="3752" ht="14.25" customHeight="1">
      <c r="A3752" s="5"/>
      <c r="B3752" s="5"/>
      <c r="C3752" s="5" t="str">
        <f>IFERROR(__xludf.DUMMYFUNCTION("""COMPUTED_VALUE"""),"")</f>
        <v/>
      </c>
      <c r="D3752" s="5">
        <v>0.0</v>
      </c>
    </row>
    <row r="3753" ht="14.25" customHeight="1">
      <c r="A3753" s="5"/>
      <c r="B3753" s="5"/>
      <c r="C3753" s="5" t="str">
        <f>IFERROR(__xludf.DUMMYFUNCTION("""COMPUTED_VALUE"""),"")</f>
        <v/>
      </c>
      <c r="D3753" s="5">
        <v>0.0</v>
      </c>
    </row>
    <row r="3754" ht="14.25" customHeight="1">
      <c r="A3754" s="5"/>
      <c r="B3754" s="5"/>
      <c r="C3754" s="5" t="str">
        <f>IFERROR(__xludf.DUMMYFUNCTION("""COMPUTED_VALUE"""),"")</f>
        <v/>
      </c>
      <c r="D3754" s="5">
        <v>0.0</v>
      </c>
    </row>
    <row r="3755" ht="14.25" customHeight="1">
      <c r="A3755" s="5"/>
      <c r="B3755" s="5"/>
      <c r="C3755" s="5" t="str">
        <f>IFERROR(__xludf.DUMMYFUNCTION("""COMPUTED_VALUE"""),"")</f>
        <v/>
      </c>
      <c r="D3755" s="5">
        <v>0.0</v>
      </c>
    </row>
    <row r="3756" ht="14.25" customHeight="1">
      <c r="A3756" s="5"/>
      <c r="B3756" s="5"/>
      <c r="C3756" s="5" t="str">
        <f>IFERROR(__xludf.DUMMYFUNCTION("""COMPUTED_VALUE"""),"")</f>
        <v/>
      </c>
      <c r="D3756" s="5">
        <v>0.0</v>
      </c>
    </row>
    <row r="3757" ht="14.25" customHeight="1">
      <c r="A3757" s="5"/>
      <c r="B3757" s="5"/>
      <c r="C3757" s="5" t="str">
        <f>IFERROR(__xludf.DUMMYFUNCTION("""COMPUTED_VALUE"""),"")</f>
        <v/>
      </c>
      <c r="D3757" s="5">
        <v>0.0</v>
      </c>
    </row>
    <row r="3758" ht="14.25" customHeight="1">
      <c r="A3758" s="5"/>
      <c r="B3758" s="5"/>
      <c r="C3758" s="5" t="str">
        <f>IFERROR(__xludf.DUMMYFUNCTION("""COMPUTED_VALUE"""),"")</f>
        <v/>
      </c>
      <c r="D3758" s="5">
        <v>0.0</v>
      </c>
    </row>
    <row r="3759" ht="14.25" customHeight="1">
      <c r="A3759" s="5"/>
      <c r="B3759" s="5"/>
      <c r="C3759" s="5" t="str">
        <f>IFERROR(__xludf.DUMMYFUNCTION("""COMPUTED_VALUE"""),"")</f>
        <v/>
      </c>
      <c r="D3759" s="5">
        <v>0.0</v>
      </c>
    </row>
    <row r="3760" ht="14.25" customHeight="1">
      <c r="A3760" s="5"/>
      <c r="B3760" s="5"/>
      <c r="C3760" s="5" t="str">
        <f>IFERROR(__xludf.DUMMYFUNCTION("""COMPUTED_VALUE"""),"")</f>
        <v/>
      </c>
      <c r="D3760" s="5">
        <v>0.0</v>
      </c>
    </row>
    <row r="3761" ht="14.25" customHeight="1">
      <c r="A3761" s="5"/>
      <c r="B3761" s="5"/>
      <c r="C3761" s="5" t="str">
        <f>IFERROR(__xludf.DUMMYFUNCTION("""COMPUTED_VALUE"""),"")</f>
        <v/>
      </c>
      <c r="D3761" s="5">
        <v>0.0</v>
      </c>
    </row>
    <row r="3762" ht="14.25" customHeight="1">
      <c r="A3762" s="5"/>
      <c r="B3762" s="5"/>
      <c r="C3762" s="5" t="str">
        <f>IFERROR(__xludf.DUMMYFUNCTION("""COMPUTED_VALUE"""),"")</f>
        <v/>
      </c>
      <c r="D3762" s="5">
        <v>0.0</v>
      </c>
    </row>
    <row r="3763" ht="14.25" customHeight="1">
      <c r="A3763" s="5"/>
      <c r="B3763" s="5"/>
      <c r="C3763" s="5" t="str">
        <f>IFERROR(__xludf.DUMMYFUNCTION("""COMPUTED_VALUE"""),"")</f>
        <v/>
      </c>
      <c r="D3763" s="5">
        <v>0.0</v>
      </c>
    </row>
    <row r="3764" ht="14.25" customHeight="1">
      <c r="A3764" s="5"/>
      <c r="B3764" s="5"/>
      <c r="C3764" s="5" t="str">
        <f>IFERROR(__xludf.DUMMYFUNCTION("""COMPUTED_VALUE"""),"")</f>
        <v/>
      </c>
      <c r="D3764" s="5">
        <v>0.0</v>
      </c>
    </row>
    <row r="3765" ht="14.25" customHeight="1">
      <c r="A3765" s="5"/>
      <c r="B3765" s="5"/>
      <c r="C3765" s="5" t="str">
        <f>IFERROR(__xludf.DUMMYFUNCTION("""COMPUTED_VALUE"""),"")</f>
        <v/>
      </c>
      <c r="D3765" s="5">
        <v>0.0</v>
      </c>
    </row>
    <row r="3766" ht="14.25" customHeight="1">
      <c r="A3766" s="5"/>
      <c r="B3766" s="5"/>
      <c r="C3766" s="5" t="str">
        <f>IFERROR(__xludf.DUMMYFUNCTION("""COMPUTED_VALUE"""),"")</f>
        <v/>
      </c>
      <c r="D3766" s="5">
        <v>0.0</v>
      </c>
    </row>
    <row r="3767" ht="14.25" customHeight="1">
      <c r="A3767" s="5"/>
      <c r="B3767" s="5"/>
      <c r="C3767" s="5" t="str">
        <f>IFERROR(__xludf.DUMMYFUNCTION("""COMPUTED_VALUE"""),"")</f>
        <v/>
      </c>
      <c r="D3767" s="5">
        <v>0.0</v>
      </c>
    </row>
    <row r="3768" ht="14.25" customHeight="1">
      <c r="A3768" s="5"/>
      <c r="B3768" s="5"/>
      <c r="C3768" s="5" t="str">
        <f>IFERROR(__xludf.DUMMYFUNCTION("""COMPUTED_VALUE"""),"")</f>
        <v/>
      </c>
      <c r="D3768" s="5">
        <v>0.0</v>
      </c>
    </row>
    <row r="3769" ht="14.25" customHeight="1">
      <c r="A3769" s="5"/>
      <c r="B3769" s="5"/>
      <c r="C3769" s="5" t="str">
        <f>IFERROR(__xludf.DUMMYFUNCTION("""COMPUTED_VALUE"""),"")</f>
        <v/>
      </c>
      <c r="D3769" s="5">
        <v>0.0</v>
      </c>
    </row>
    <row r="3770" ht="14.25" customHeight="1">
      <c r="A3770" s="5"/>
      <c r="B3770" s="5"/>
      <c r="C3770" s="5" t="str">
        <f>IFERROR(__xludf.DUMMYFUNCTION("""COMPUTED_VALUE"""),"")</f>
        <v/>
      </c>
      <c r="D3770" s="5">
        <v>0.0</v>
      </c>
    </row>
    <row r="3771" ht="14.25" customHeight="1">
      <c r="A3771" s="5"/>
      <c r="B3771" s="5"/>
      <c r="C3771" s="5" t="str">
        <f>IFERROR(__xludf.DUMMYFUNCTION("""COMPUTED_VALUE"""),"")</f>
        <v/>
      </c>
      <c r="D3771" s="5">
        <v>0.0</v>
      </c>
    </row>
    <row r="3772" ht="14.25" customHeight="1">
      <c r="A3772" s="5"/>
      <c r="B3772" s="5"/>
      <c r="C3772" s="5" t="str">
        <f>IFERROR(__xludf.DUMMYFUNCTION("""COMPUTED_VALUE"""),"")</f>
        <v/>
      </c>
      <c r="D3772" s="5">
        <v>0.0</v>
      </c>
    </row>
    <row r="3773" ht="14.25" customHeight="1">
      <c r="A3773" s="5"/>
      <c r="B3773" s="5"/>
      <c r="C3773" s="5" t="str">
        <f>IFERROR(__xludf.DUMMYFUNCTION("""COMPUTED_VALUE"""),"")</f>
        <v/>
      </c>
      <c r="D3773" s="5">
        <v>0.0</v>
      </c>
    </row>
    <row r="3774" ht="14.25" customHeight="1">
      <c r="A3774" s="5"/>
      <c r="B3774" s="5"/>
      <c r="C3774" s="5" t="str">
        <f>IFERROR(__xludf.DUMMYFUNCTION("""COMPUTED_VALUE"""),"")</f>
        <v/>
      </c>
      <c r="D3774" s="5">
        <v>0.0</v>
      </c>
    </row>
    <row r="3775" ht="14.25" customHeight="1">
      <c r="A3775" s="5"/>
      <c r="B3775" s="5"/>
      <c r="C3775" s="5" t="str">
        <f>IFERROR(__xludf.DUMMYFUNCTION("""COMPUTED_VALUE"""),"")</f>
        <v/>
      </c>
      <c r="D3775" s="5">
        <v>0.0</v>
      </c>
    </row>
    <row r="3776" ht="14.25" customHeight="1">
      <c r="A3776" s="5"/>
      <c r="B3776" s="5"/>
      <c r="C3776" s="5" t="str">
        <f>IFERROR(__xludf.DUMMYFUNCTION("""COMPUTED_VALUE"""),"")</f>
        <v/>
      </c>
      <c r="D3776" s="5">
        <v>0.0</v>
      </c>
    </row>
    <row r="3777" ht="14.25" customHeight="1">
      <c r="A3777" s="5"/>
      <c r="B3777" s="5"/>
      <c r="C3777" s="5" t="str">
        <f>IFERROR(__xludf.DUMMYFUNCTION("""COMPUTED_VALUE"""),"")</f>
        <v/>
      </c>
      <c r="D3777" s="5">
        <v>0.0</v>
      </c>
    </row>
    <row r="3778" ht="14.25" customHeight="1">
      <c r="A3778" s="5"/>
      <c r="B3778" s="5"/>
      <c r="C3778" s="5" t="str">
        <f>IFERROR(__xludf.DUMMYFUNCTION("""COMPUTED_VALUE"""),"")</f>
        <v/>
      </c>
      <c r="D3778" s="5">
        <v>0.0</v>
      </c>
    </row>
    <row r="3779" ht="14.25" customHeight="1">
      <c r="A3779" s="5"/>
      <c r="B3779" s="5"/>
      <c r="C3779" s="5" t="str">
        <f>IFERROR(__xludf.DUMMYFUNCTION("""COMPUTED_VALUE"""),"")</f>
        <v/>
      </c>
      <c r="D3779" s="5">
        <v>0.0</v>
      </c>
    </row>
    <row r="3780" ht="14.25" customHeight="1">
      <c r="A3780" s="5"/>
      <c r="B3780" s="5"/>
      <c r="C3780" s="5" t="str">
        <f>IFERROR(__xludf.DUMMYFUNCTION("""COMPUTED_VALUE"""),"")</f>
        <v/>
      </c>
      <c r="D3780" s="5">
        <v>0.0</v>
      </c>
    </row>
    <row r="3781" ht="14.25" customHeight="1">
      <c r="A3781" s="5"/>
      <c r="B3781" s="5"/>
      <c r="C3781" s="5" t="str">
        <f>IFERROR(__xludf.DUMMYFUNCTION("""COMPUTED_VALUE"""),"")</f>
        <v/>
      </c>
      <c r="D3781" s="5">
        <v>0.0</v>
      </c>
    </row>
    <row r="3782" ht="14.25" customHeight="1">
      <c r="A3782" s="5"/>
      <c r="B3782" s="5"/>
      <c r="C3782" s="5" t="str">
        <f>IFERROR(__xludf.DUMMYFUNCTION("""COMPUTED_VALUE"""),"")</f>
        <v/>
      </c>
      <c r="D3782" s="5">
        <v>0.0</v>
      </c>
    </row>
    <row r="3783" ht="14.25" customHeight="1">
      <c r="A3783" s="5"/>
      <c r="B3783" s="5"/>
      <c r="C3783" s="5" t="str">
        <f>IFERROR(__xludf.DUMMYFUNCTION("""COMPUTED_VALUE"""),"")</f>
        <v/>
      </c>
      <c r="D3783" s="5">
        <v>0.0</v>
      </c>
    </row>
    <row r="3784" ht="14.25" customHeight="1">
      <c r="A3784" s="5"/>
      <c r="B3784" s="5"/>
      <c r="C3784" s="5" t="str">
        <f>IFERROR(__xludf.DUMMYFUNCTION("""COMPUTED_VALUE"""),"")</f>
        <v/>
      </c>
      <c r="D3784" s="5">
        <v>0.0</v>
      </c>
    </row>
    <row r="3785" ht="14.25" customHeight="1">
      <c r="A3785" s="5"/>
      <c r="B3785" s="5"/>
      <c r="C3785" s="5" t="str">
        <f>IFERROR(__xludf.DUMMYFUNCTION("""COMPUTED_VALUE"""),"")</f>
        <v/>
      </c>
      <c r="D3785" s="5">
        <v>0.0</v>
      </c>
    </row>
    <row r="3786" ht="14.25" customHeight="1">
      <c r="A3786" s="5"/>
      <c r="B3786" s="5"/>
      <c r="C3786" s="5" t="str">
        <f>IFERROR(__xludf.DUMMYFUNCTION("""COMPUTED_VALUE"""),"")</f>
        <v/>
      </c>
      <c r="D3786" s="5">
        <v>0.0</v>
      </c>
    </row>
    <row r="3787" ht="14.25" customHeight="1">
      <c r="A3787" s="5"/>
      <c r="B3787" s="5"/>
      <c r="C3787" s="5" t="str">
        <f>IFERROR(__xludf.DUMMYFUNCTION("""COMPUTED_VALUE"""),"")</f>
        <v/>
      </c>
      <c r="D3787" s="5">
        <v>0.0</v>
      </c>
    </row>
    <row r="3788" ht="14.25" customHeight="1">
      <c r="A3788" s="5"/>
      <c r="B3788" s="5"/>
      <c r="C3788" s="5" t="str">
        <f>IFERROR(__xludf.DUMMYFUNCTION("""COMPUTED_VALUE"""),"")</f>
        <v/>
      </c>
      <c r="D3788" s="5">
        <v>0.0</v>
      </c>
    </row>
    <row r="3789" ht="14.25" customHeight="1">
      <c r="A3789" s="5"/>
      <c r="B3789" s="5"/>
      <c r="C3789" s="5" t="str">
        <f>IFERROR(__xludf.DUMMYFUNCTION("""COMPUTED_VALUE"""),"")</f>
        <v/>
      </c>
      <c r="D3789" s="5">
        <v>0.0</v>
      </c>
    </row>
    <row r="3790" ht="14.25" customHeight="1">
      <c r="A3790" s="5"/>
      <c r="B3790" s="5"/>
      <c r="C3790" s="5" t="str">
        <f>IFERROR(__xludf.DUMMYFUNCTION("""COMPUTED_VALUE"""),"")</f>
        <v/>
      </c>
      <c r="D3790" s="5">
        <v>0.0</v>
      </c>
    </row>
    <row r="3791" ht="14.25" customHeight="1">
      <c r="A3791" s="5"/>
      <c r="B3791" s="5"/>
      <c r="C3791" s="5" t="str">
        <f>IFERROR(__xludf.DUMMYFUNCTION("""COMPUTED_VALUE"""),"")</f>
        <v/>
      </c>
      <c r="D3791" s="5">
        <v>0.0</v>
      </c>
    </row>
    <row r="3792" ht="14.25" customHeight="1">
      <c r="A3792" s="5"/>
      <c r="B3792" s="5"/>
      <c r="C3792" s="5" t="str">
        <f>IFERROR(__xludf.DUMMYFUNCTION("""COMPUTED_VALUE"""),"")</f>
        <v/>
      </c>
      <c r="D3792" s="5">
        <v>0.0</v>
      </c>
    </row>
    <row r="3793" ht="14.25" customHeight="1">
      <c r="A3793" s="5"/>
      <c r="B3793" s="5"/>
      <c r="C3793" s="5" t="str">
        <f>IFERROR(__xludf.DUMMYFUNCTION("""COMPUTED_VALUE"""),"")</f>
        <v/>
      </c>
      <c r="D3793" s="5">
        <v>0.0</v>
      </c>
    </row>
    <row r="3794" ht="14.25" customHeight="1">
      <c r="A3794" s="5"/>
      <c r="B3794" s="5"/>
      <c r="C3794" s="5" t="str">
        <f>IFERROR(__xludf.DUMMYFUNCTION("""COMPUTED_VALUE"""),"")</f>
        <v/>
      </c>
      <c r="D3794" s="5">
        <v>0.0</v>
      </c>
    </row>
    <row r="3795" ht="14.25" customHeight="1">
      <c r="A3795" s="5"/>
      <c r="B3795" s="5"/>
      <c r="C3795" s="5" t="str">
        <f>IFERROR(__xludf.DUMMYFUNCTION("""COMPUTED_VALUE"""),"")</f>
        <v/>
      </c>
      <c r="D3795" s="5">
        <v>0.0</v>
      </c>
    </row>
    <row r="3796" ht="14.25" customHeight="1">
      <c r="A3796" s="5"/>
      <c r="B3796" s="5"/>
      <c r="C3796" s="5" t="str">
        <f>IFERROR(__xludf.DUMMYFUNCTION("""COMPUTED_VALUE"""),"")</f>
        <v/>
      </c>
      <c r="D3796" s="5">
        <v>0.0</v>
      </c>
    </row>
    <row r="3797" ht="14.25" customHeight="1">
      <c r="A3797" s="5"/>
      <c r="B3797" s="5"/>
      <c r="C3797" s="5" t="str">
        <f>IFERROR(__xludf.DUMMYFUNCTION("""COMPUTED_VALUE"""),"")</f>
        <v/>
      </c>
      <c r="D3797" s="5">
        <v>0.0</v>
      </c>
    </row>
    <row r="3798" ht="14.25" customHeight="1">
      <c r="A3798" s="5"/>
      <c r="B3798" s="5"/>
      <c r="C3798" s="5" t="str">
        <f>IFERROR(__xludf.DUMMYFUNCTION("""COMPUTED_VALUE"""),"")</f>
        <v/>
      </c>
      <c r="D3798" s="5">
        <v>0.0</v>
      </c>
    </row>
    <row r="3799" ht="14.25" customHeight="1">
      <c r="A3799" s="5"/>
      <c r="B3799" s="5"/>
      <c r="C3799" s="5" t="str">
        <f>IFERROR(__xludf.DUMMYFUNCTION("""COMPUTED_VALUE"""),"")</f>
        <v/>
      </c>
      <c r="D3799" s="5">
        <v>0.0</v>
      </c>
    </row>
    <row r="3800" ht="14.25" customHeight="1">
      <c r="A3800" s="5"/>
      <c r="B3800" s="5"/>
      <c r="C3800" s="5" t="str">
        <f>IFERROR(__xludf.DUMMYFUNCTION("""COMPUTED_VALUE"""),"")</f>
        <v/>
      </c>
      <c r="D3800" s="5">
        <v>0.0</v>
      </c>
    </row>
    <row r="3801" ht="14.25" customHeight="1">
      <c r="A3801" s="5"/>
      <c r="B3801" s="5"/>
      <c r="C3801" s="5" t="str">
        <f>IFERROR(__xludf.DUMMYFUNCTION("""COMPUTED_VALUE"""),"")</f>
        <v/>
      </c>
      <c r="D3801" s="5">
        <v>0.0</v>
      </c>
    </row>
    <row r="3802" ht="14.25" customHeight="1">
      <c r="A3802" s="5"/>
      <c r="B3802" s="5"/>
      <c r="C3802" s="5" t="str">
        <f>IFERROR(__xludf.DUMMYFUNCTION("""COMPUTED_VALUE"""),"")</f>
        <v/>
      </c>
      <c r="D3802" s="5">
        <v>0.0</v>
      </c>
    </row>
    <row r="3803" ht="14.25" customHeight="1">
      <c r="A3803" s="5"/>
      <c r="B3803" s="5"/>
      <c r="C3803" s="5" t="str">
        <f>IFERROR(__xludf.DUMMYFUNCTION("""COMPUTED_VALUE"""),"")</f>
        <v/>
      </c>
      <c r="D3803" s="5">
        <v>0.0</v>
      </c>
    </row>
    <row r="3804" ht="14.25" customHeight="1">
      <c r="A3804" s="5"/>
      <c r="B3804" s="5"/>
      <c r="C3804" s="5" t="str">
        <f>IFERROR(__xludf.DUMMYFUNCTION("""COMPUTED_VALUE"""),"")</f>
        <v/>
      </c>
      <c r="D3804" s="5">
        <v>0.0</v>
      </c>
    </row>
    <row r="3805" ht="14.25" customHeight="1">
      <c r="A3805" s="5"/>
      <c r="B3805" s="5"/>
      <c r="C3805" s="5" t="str">
        <f>IFERROR(__xludf.DUMMYFUNCTION("""COMPUTED_VALUE"""),"")</f>
        <v/>
      </c>
      <c r="D3805" s="5">
        <v>0.0</v>
      </c>
    </row>
    <row r="3806" ht="14.25" customHeight="1">
      <c r="A3806" s="5"/>
      <c r="B3806" s="5"/>
      <c r="C3806" s="5" t="str">
        <f>IFERROR(__xludf.DUMMYFUNCTION("""COMPUTED_VALUE"""),"")</f>
        <v/>
      </c>
      <c r="D3806" s="5">
        <v>0.0</v>
      </c>
    </row>
    <row r="3807" ht="14.25" customHeight="1">
      <c r="A3807" s="5"/>
      <c r="B3807" s="5"/>
      <c r="C3807" s="5" t="str">
        <f>IFERROR(__xludf.DUMMYFUNCTION("""COMPUTED_VALUE"""),"")</f>
        <v/>
      </c>
      <c r="D3807" s="5">
        <v>0.0</v>
      </c>
    </row>
    <row r="3808" ht="14.25" customHeight="1">
      <c r="A3808" s="5"/>
      <c r="B3808" s="5"/>
      <c r="C3808" s="5" t="str">
        <f>IFERROR(__xludf.DUMMYFUNCTION("""COMPUTED_VALUE"""),"")</f>
        <v/>
      </c>
      <c r="D3808" s="5">
        <v>0.0</v>
      </c>
    </row>
    <row r="3809" ht="14.25" customHeight="1">
      <c r="A3809" s="5"/>
      <c r="B3809" s="5"/>
      <c r="C3809" s="5" t="str">
        <f>IFERROR(__xludf.DUMMYFUNCTION("""COMPUTED_VALUE"""),"")</f>
        <v/>
      </c>
      <c r="D3809" s="5">
        <v>0.0</v>
      </c>
    </row>
    <row r="3810" ht="14.25" customHeight="1">
      <c r="A3810" s="5"/>
      <c r="B3810" s="5"/>
      <c r="C3810" s="5" t="str">
        <f>IFERROR(__xludf.DUMMYFUNCTION("""COMPUTED_VALUE"""),"")</f>
        <v/>
      </c>
      <c r="D3810" s="5">
        <v>0.0</v>
      </c>
    </row>
    <row r="3811" ht="14.25" customHeight="1">
      <c r="A3811" s="5"/>
      <c r="B3811" s="5"/>
      <c r="C3811" s="5" t="str">
        <f>IFERROR(__xludf.DUMMYFUNCTION("""COMPUTED_VALUE"""),"")</f>
        <v/>
      </c>
      <c r="D3811" s="5">
        <v>0.0</v>
      </c>
    </row>
    <row r="3812" ht="14.25" customHeight="1">
      <c r="A3812" s="5"/>
      <c r="B3812" s="5"/>
      <c r="C3812" s="5" t="str">
        <f>IFERROR(__xludf.DUMMYFUNCTION("""COMPUTED_VALUE"""),"")</f>
        <v/>
      </c>
      <c r="D3812" s="5">
        <v>0.0</v>
      </c>
    </row>
    <row r="3813" ht="14.25" customHeight="1">
      <c r="A3813" s="5"/>
      <c r="B3813" s="5"/>
      <c r="C3813" s="5" t="str">
        <f>IFERROR(__xludf.DUMMYFUNCTION("""COMPUTED_VALUE"""),"")</f>
        <v/>
      </c>
      <c r="D3813" s="5">
        <v>0.0</v>
      </c>
    </row>
    <row r="3814" ht="14.25" customHeight="1">
      <c r="A3814" s="5"/>
      <c r="B3814" s="5"/>
      <c r="C3814" s="5" t="str">
        <f>IFERROR(__xludf.DUMMYFUNCTION("""COMPUTED_VALUE"""),"")</f>
        <v/>
      </c>
      <c r="D3814" s="5">
        <v>0.0</v>
      </c>
    </row>
    <row r="3815" ht="14.25" customHeight="1">
      <c r="A3815" s="5"/>
      <c r="B3815" s="5"/>
      <c r="C3815" s="5" t="str">
        <f>IFERROR(__xludf.DUMMYFUNCTION("""COMPUTED_VALUE"""),"")</f>
        <v/>
      </c>
      <c r="D3815" s="5">
        <v>0.0</v>
      </c>
    </row>
    <row r="3816" ht="14.25" customHeight="1">
      <c r="A3816" s="5"/>
      <c r="B3816" s="5"/>
      <c r="C3816" s="5" t="str">
        <f>IFERROR(__xludf.DUMMYFUNCTION("""COMPUTED_VALUE"""),"")</f>
        <v/>
      </c>
      <c r="D3816" s="5">
        <v>0.0</v>
      </c>
    </row>
    <row r="3817" ht="14.25" customHeight="1">
      <c r="A3817" s="5"/>
      <c r="B3817" s="5"/>
      <c r="C3817" s="5" t="str">
        <f>IFERROR(__xludf.DUMMYFUNCTION("""COMPUTED_VALUE"""),"")</f>
        <v/>
      </c>
      <c r="D3817" s="5">
        <v>0.0</v>
      </c>
    </row>
    <row r="3818" ht="14.25" customHeight="1">
      <c r="A3818" s="5"/>
      <c r="B3818" s="5"/>
      <c r="C3818" s="5" t="str">
        <f>IFERROR(__xludf.DUMMYFUNCTION("""COMPUTED_VALUE"""),"")</f>
        <v/>
      </c>
      <c r="D3818" s="5">
        <v>0.0</v>
      </c>
    </row>
    <row r="3819" ht="14.25" customHeight="1">
      <c r="A3819" s="5"/>
      <c r="B3819" s="5"/>
      <c r="C3819" s="5" t="str">
        <f>IFERROR(__xludf.DUMMYFUNCTION("""COMPUTED_VALUE"""),"")</f>
        <v/>
      </c>
      <c r="D3819" s="5">
        <v>0.0</v>
      </c>
    </row>
    <row r="3820" ht="14.25" customHeight="1">
      <c r="A3820" s="5"/>
      <c r="B3820" s="5"/>
      <c r="C3820" s="5" t="str">
        <f>IFERROR(__xludf.DUMMYFUNCTION("""COMPUTED_VALUE"""),"")</f>
        <v/>
      </c>
      <c r="D3820" s="5">
        <v>0.0</v>
      </c>
    </row>
    <row r="3821" ht="14.25" customHeight="1">
      <c r="A3821" s="5"/>
      <c r="B3821" s="5"/>
      <c r="C3821" s="5" t="str">
        <f>IFERROR(__xludf.DUMMYFUNCTION("""COMPUTED_VALUE"""),"")</f>
        <v/>
      </c>
      <c r="D3821" s="5">
        <v>0.0</v>
      </c>
    </row>
    <row r="3822" ht="14.25" customHeight="1">
      <c r="A3822" s="5"/>
      <c r="B3822" s="5"/>
      <c r="C3822" s="5" t="str">
        <f>IFERROR(__xludf.DUMMYFUNCTION("""COMPUTED_VALUE"""),"")</f>
        <v/>
      </c>
      <c r="D3822" s="5">
        <v>0.0</v>
      </c>
    </row>
    <row r="3823" ht="14.25" customHeight="1">
      <c r="A3823" s="5"/>
      <c r="B3823" s="5"/>
      <c r="C3823" s="5" t="str">
        <f>IFERROR(__xludf.DUMMYFUNCTION("""COMPUTED_VALUE"""),"")</f>
        <v/>
      </c>
      <c r="D3823" s="5">
        <v>0.0</v>
      </c>
    </row>
    <row r="3824" ht="14.25" customHeight="1">
      <c r="A3824" s="5"/>
      <c r="B3824" s="5"/>
      <c r="C3824" s="5" t="str">
        <f>IFERROR(__xludf.DUMMYFUNCTION("""COMPUTED_VALUE"""),"")</f>
        <v/>
      </c>
      <c r="D3824" s="5">
        <v>0.0</v>
      </c>
    </row>
    <row r="3825" ht="14.25" customHeight="1">
      <c r="A3825" s="5"/>
      <c r="B3825" s="5"/>
      <c r="C3825" s="5" t="str">
        <f>IFERROR(__xludf.DUMMYFUNCTION("""COMPUTED_VALUE"""),"")</f>
        <v/>
      </c>
      <c r="D3825" s="5">
        <v>0.0</v>
      </c>
    </row>
    <row r="3826" ht="14.25" customHeight="1">
      <c r="A3826" s="5"/>
      <c r="B3826" s="5"/>
      <c r="C3826" s="5" t="str">
        <f>IFERROR(__xludf.DUMMYFUNCTION("""COMPUTED_VALUE"""),"")</f>
        <v/>
      </c>
      <c r="D3826" s="5">
        <v>0.0</v>
      </c>
    </row>
    <row r="3827" ht="14.25" customHeight="1">
      <c r="A3827" s="5"/>
      <c r="B3827" s="5"/>
      <c r="C3827" s="5" t="str">
        <f>IFERROR(__xludf.DUMMYFUNCTION("""COMPUTED_VALUE"""),"")</f>
        <v/>
      </c>
      <c r="D3827" s="5">
        <v>0.0</v>
      </c>
    </row>
    <row r="3828" ht="14.25" customHeight="1">
      <c r="A3828" s="5"/>
      <c r="B3828" s="5"/>
      <c r="C3828" s="5" t="str">
        <f>IFERROR(__xludf.DUMMYFUNCTION("""COMPUTED_VALUE"""),"")</f>
        <v/>
      </c>
      <c r="D3828" s="5">
        <v>0.0</v>
      </c>
    </row>
    <row r="3829" ht="14.25" customHeight="1">
      <c r="A3829" s="5"/>
      <c r="B3829" s="5"/>
      <c r="C3829" s="5" t="str">
        <f>IFERROR(__xludf.DUMMYFUNCTION("""COMPUTED_VALUE"""),"")</f>
        <v/>
      </c>
      <c r="D3829" s="5">
        <v>0.0</v>
      </c>
    </row>
    <row r="3830" ht="14.25" customHeight="1">
      <c r="A3830" s="5"/>
      <c r="B3830" s="5"/>
      <c r="C3830" s="5" t="str">
        <f>IFERROR(__xludf.DUMMYFUNCTION("""COMPUTED_VALUE"""),"")</f>
        <v/>
      </c>
      <c r="D3830" s="5">
        <v>0.0</v>
      </c>
    </row>
    <row r="3831" ht="14.25" customHeight="1">
      <c r="A3831" s="5"/>
      <c r="B3831" s="5"/>
      <c r="C3831" s="5" t="str">
        <f>IFERROR(__xludf.DUMMYFUNCTION("""COMPUTED_VALUE"""),"")</f>
        <v/>
      </c>
      <c r="D3831" s="5">
        <v>0.0</v>
      </c>
    </row>
    <row r="3832" ht="14.25" customHeight="1">
      <c r="A3832" s="5"/>
      <c r="B3832" s="5"/>
      <c r="C3832" s="5" t="str">
        <f>IFERROR(__xludf.DUMMYFUNCTION("""COMPUTED_VALUE"""),"")</f>
        <v/>
      </c>
      <c r="D3832" s="5">
        <v>0.0</v>
      </c>
    </row>
    <row r="3833" ht="14.25" customHeight="1">
      <c r="A3833" s="5"/>
      <c r="B3833" s="5"/>
      <c r="C3833" s="5" t="str">
        <f>IFERROR(__xludf.DUMMYFUNCTION("""COMPUTED_VALUE"""),"")</f>
        <v/>
      </c>
      <c r="D3833" s="5">
        <v>0.0</v>
      </c>
    </row>
    <row r="3834" ht="14.25" customHeight="1">
      <c r="A3834" s="5"/>
      <c r="B3834" s="5"/>
      <c r="C3834" s="5" t="str">
        <f>IFERROR(__xludf.DUMMYFUNCTION("""COMPUTED_VALUE"""),"")</f>
        <v/>
      </c>
      <c r="D3834" s="5">
        <v>0.0</v>
      </c>
    </row>
    <row r="3835" ht="14.25" customHeight="1">
      <c r="A3835" s="5"/>
      <c r="B3835" s="5"/>
      <c r="C3835" s="5" t="str">
        <f>IFERROR(__xludf.DUMMYFUNCTION("""COMPUTED_VALUE"""),"")</f>
        <v/>
      </c>
      <c r="D3835" s="5">
        <v>0.0</v>
      </c>
    </row>
    <row r="3836" ht="14.25" customHeight="1">
      <c r="A3836" s="5"/>
      <c r="B3836" s="5"/>
      <c r="C3836" s="5" t="str">
        <f>IFERROR(__xludf.DUMMYFUNCTION("""COMPUTED_VALUE"""),"")</f>
        <v/>
      </c>
      <c r="D3836" s="5">
        <v>0.0</v>
      </c>
    </row>
    <row r="3837" ht="14.25" customHeight="1">
      <c r="A3837" s="5"/>
      <c r="B3837" s="5"/>
      <c r="C3837" s="5" t="str">
        <f>IFERROR(__xludf.DUMMYFUNCTION("""COMPUTED_VALUE"""),"")</f>
        <v/>
      </c>
      <c r="D3837" s="5">
        <v>0.0</v>
      </c>
    </row>
    <row r="3838" ht="14.25" customHeight="1">
      <c r="A3838" s="5"/>
      <c r="B3838" s="5"/>
      <c r="C3838" s="5" t="str">
        <f>IFERROR(__xludf.DUMMYFUNCTION("""COMPUTED_VALUE"""),"")</f>
        <v/>
      </c>
      <c r="D3838" s="5">
        <v>0.0</v>
      </c>
    </row>
    <row r="3839" ht="14.25" customHeight="1">
      <c r="A3839" s="5"/>
      <c r="B3839" s="5"/>
      <c r="C3839" s="5" t="str">
        <f>IFERROR(__xludf.DUMMYFUNCTION("""COMPUTED_VALUE"""),"")</f>
        <v/>
      </c>
      <c r="D3839" s="5">
        <v>0.0</v>
      </c>
    </row>
    <row r="3840" ht="14.25" customHeight="1">
      <c r="A3840" s="5"/>
      <c r="B3840" s="5"/>
      <c r="C3840" s="5" t="str">
        <f>IFERROR(__xludf.DUMMYFUNCTION("""COMPUTED_VALUE"""),"")</f>
        <v/>
      </c>
      <c r="D3840" s="5">
        <v>0.0</v>
      </c>
    </row>
    <row r="3841" ht="14.25" customHeight="1">
      <c r="A3841" s="5"/>
      <c r="B3841" s="5"/>
      <c r="C3841" s="5" t="str">
        <f>IFERROR(__xludf.DUMMYFUNCTION("""COMPUTED_VALUE"""),"")</f>
        <v/>
      </c>
      <c r="D3841" s="5">
        <v>0.0</v>
      </c>
    </row>
    <row r="3842" ht="14.25" customHeight="1">
      <c r="A3842" s="5"/>
      <c r="B3842" s="5"/>
      <c r="C3842" s="5" t="str">
        <f>IFERROR(__xludf.DUMMYFUNCTION("""COMPUTED_VALUE"""),"")</f>
        <v/>
      </c>
      <c r="D3842" s="5">
        <v>0.0</v>
      </c>
    </row>
    <row r="3843" ht="14.25" customHeight="1">
      <c r="A3843" s="5"/>
      <c r="B3843" s="5"/>
      <c r="C3843" s="5" t="str">
        <f>IFERROR(__xludf.DUMMYFUNCTION("""COMPUTED_VALUE"""),"")</f>
        <v/>
      </c>
      <c r="D3843" s="5">
        <v>0.0</v>
      </c>
    </row>
    <row r="3844" ht="14.25" customHeight="1">
      <c r="A3844" s="5"/>
      <c r="B3844" s="5"/>
      <c r="C3844" s="5" t="str">
        <f>IFERROR(__xludf.DUMMYFUNCTION("""COMPUTED_VALUE"""),"")</f>
        <v/>
      </c>
      <c r="D3844" s="5">
        <v>0.0</v>
      </c>
    </row>
    <row r="3845" ht="14.25" customHeight="1">
      <c r="A3845" s="5"/>
      <c r="B3845" s="5"/>
      <c r="C3845" s="5" t="str">
        <f>IFERROR(__xludf.DUMMYFUNCTION("""COMPUTED_VALUE"""),"")</f>
        <v/>
      </c>
      <c r="D3845" s="5">
        <v>0.0</v>
      </c>
    </row>
    <row r="3846" ht="14.25" customHeight="1">
      <c r="A3846" s="5"/>
      <c r="B3846" s="5"/>
      <c r="C3846" s="5" t="str">
        <f>IFERROR(__xludf.DUMMYFUNCTION("""COMPUTED_VALUE"""),"")</f>
        <v/>
      </c>
      <c r="D3846" s="5">
        <v>0.0</v>
      </c>
    </row>
    <row r="3847" ht="14.25" customHeight="1">
      <c r="A3847" s="5"/>
      <c r="B3847" s="5"/>
      <c r="C3847" s="5" t="str">
        <f>IFERROR(__xludf.DUMMYFUNCTION("""COMPUTED_VALUE"""),"")</f>
        <v/>
      </c>
      <c r="D3847" s="5">
        <v>0.0</v>
      </c>
    </row>
    <row r="3848" ht="14.25" customHeight="1">
      <c r="A3848" s="5"/>
      <c r="B3848" s="5"/>
      <c r="C3848" s="5" t="str">
        <f>IFERROR(__xludf.DUMMYFUNCTION("""COMPUTED_VALUE"""),"")</f>
        <v/>
      </c>
      <c r="D3848" s="5">
        <v>0.0</v>
      </c>
    </row>
    <row r="3849" ht="14.25" customHeight="1">
      <c r="A3849" s="5"/>
      <c r="B3849" s="5"/>
      <c r="C3849" s="5" t="str">
        <f>IFERROR(__xludf.DUMMYFUNCTION("""COMPUTED_VALUE"""),"")</f>
        <v/>
      </c>
      <c r="D3849" s="5">
        <v>0.0</v>
      </c>
    </row>
    <row r="3850" ht="14.25" customHeight="1">
      <c r="A3850" s="5"/>
      <c r="B3850" s="5"/>
      <c r="C3850" s="5" t="str">
        <f>IFERROR(__xludf.DUMMYFUNCTION("""COMPUTED_VALUE"""),"")</f>
        <v/>
      </c>
      <c r="D3850" s="5">
        <v>0.0</v>
      </c>
    </row>
    <row r="3851" ht="14.25" customHeight="1">
      <c r="A3851" s="5"/>
      <c r="B3851" s="5"/>
      <c r="C3851" s="5" t="str">
        <f>IFERROR(__xludf.DUMMYFUNCTION("""COMPUTED_VALUE"""),"")</f>
        <v/>
      </c>
      <c r="D3851" s="5">
        <v>0.0</v>
      </c>
    </row>
    <row r="3852" ht="14.25" customHeight="1">
      <c r="A3852" s="5"/>
      <c r="B3852" s="5"/>
      <c r="C3852" s="5" t="str">
        <f>IFERROR(__xludf.DUMMYFUNCTION("""COMPUTED_VALUE"""),"")</f>
        <v/>
      </c>
      <c r="D3852" s="5">
        <v>0.0</v>
      </c>
    </row>
    <row r="3853" ht="14.25" customHeight="1">
      <c r="A3853" s="5"/>
      <c r="B3853" s="5"/>
      <c r="C3853" s="5" t="str">
        <f>IFERROR(__xludf.DUMMYFUNCTION("""COMPUTED_VALUE"""),"")</f>
        <v/>
      </c>
      <c r="D3853" s="5">
        <v>0.0</v>
      </c>
    </row>
    <row r="3854" ht="14.25" customHeight="1">
      <c r="A3854" s="5"/>
      <c r="B3854" s="5"/>
      <c r="C3854" s="5" t="str">
        <f>IFERROR(__xludf.DUMMYFUNCTION("""COMPUTED_VALUE"""),"")</f>
        <v/>
      </c>
      <c r="D3854" s="5">
        <v>0.0</v>
      </c>
    </row>
    <row r="3855" ht="14.25" customHeight="1">
      <c r="A3855" s="5"/>
      <c r="B3855" s="5"/>
      <c r="C3855" s="5" t="str">
        <f>IFERROR(__xludf.DUMMYFUNCTION("""COMPUTED_VALUE"""),"")</f>
        <v/>
      </c>
      <c r="D3855" s="5">
        <v>0.0</v>
      </c>
    </row>
    <row r="3856" ht="14.25" customHeight="1">
      <c r="A3856" s="5"/>
      <c r="B3856" s="5"/>
      <c r="C3856" s="5" t="str">
        <f>IFERROR(__xludf.DUMMYFUNCTION("""COMPUTED_VALUE"""),"")</f>
        <v/>
      </c>
      <c r="D3856" s="5">
        <v>0.0</v>
      </c>
    </row>
    <row r="3857" ht="14.25" customHeight="1">
      <c r="A3857" s="5"/>
      <c r="B3857" s="5"/>
      <c r="C3857" s="5" t="str">
        <f>IFERROR(__xludf.DUMMYFUNCTION("""COMPUTED_VALUE"""),"")</f>
        <v/>
      </c>
      <c r="D3857" s="5">
        <v>0.0</v>
      </c>
    </row>
    <row r="3858" ht="14.25" customHeight="1">
      <c r="A3858" s="5"/>
      <c r="B3858" s="5"/>
      <c r="C3858" s="5" t="str">
        <f>IFERROR(__xludf.DUMMYFUNCTION("""COMPUTED_VALUE"""),"")</f>
        <v/>
      </c>
      <c r="D3858" s="5">
        <v>0.0</v>
      </c>
    </row>
    <row r="3859" ht="14.25" customHeight="1">
      <c r="A3859" s="5"/>
      <c r="B3859" s="5"/>
      <c r="C3859" s="5" t="str">
        <f>IFERROR(__xludf.DUMMYFUNCTION("""COMPUTED_VALUE"""),"")</f>
        <v/>
      </c>
      <c r="D3859" s="5">
        <v>0.0</v>
      </c>
    </row>
    <row r="3860" ht="14.25" customHeight="1">
      <c r="A3860" s="5"/>
      <c r="B3860" s="5"/>
      <c r="C3860" s="5" t="str">
        <f>IFERROR(__xludf.DUMMYFUNCTION("""COMPUTED_VALUE"""),"")</f>
        <v/>
      </c>
      <c r="D3860" s="5">
        <v>0.0</v>
      </c>
    </row>
    <row r="3861" ht="14.25" customHeight="1">
      <c r="A3861" s="5"/>
      <c r="B3861" s="5"/>
      <c r="C3861" s="5" t="str">
        <f>IFERROR(__xludf.DUMMYFUNCTION("""COMPUTED_VALUE"""),"")</f>
        <v/>
      </c>
      <c r="D3861" s="5">
        <v>0.0</v>
      </c>
    </row>
    <row r="3862" ht="14.25" customHeight="1">
      <c r="A3862" s="5"/>
      <c r="B3862" s="5"/>
      <c r="C3862" s="5" t="str">
        <f>IFERROR(__xludf.DUMMYFUNCTION("""COMPUTED_VALUE"""),"")</f>
        <v/>
      </c>
      <c r="D3862" s="5">
        <v>0.0</v>
      </c>
    </row>
    <row r="3863" ht="14.25" customHeight="1">
      <c r="A3863" s="5"/>
      <c r="B3863" s="5"/>
      <c r="C3863" s="5" t="str">
        <f>IFERROR(__xludf.DUMMYFUNCTION("""COMPUTED_VALUE"""),"")</f>
        <v/>
      </c>
      <c r="D3863" s="5">
        <v>0.0</v>
      </c>
    </row>
    <row r="3864" ht="14.25" customHeight="1">
      <c r="A3864" s="5"/>
      <c r="B3864" s="5"/>
      <c r="C3864" s="5" t="str">
        <f>IFERROR(__xludf.DUMMYFUNCTION("""COMPUTED_VALUE"""),"")</f>
        <v/>
      </c>
      <c r="D3864" s="5">
        <v>0.0</v>
      </c>
    </row>
    <row r="3865" ht="14.25" customHeight="1">
      <c r="A3865" s="5"/>
      <c r="B3865" s="5"/>
      <c r="C3865" s="5" t="str">
        <f>IFERROR(__xludf.DUMMYFUNCTION("""COMPUTED_VALUE"""),"")</f>
        <v/>
      </c>
      <c r="D3865" s="5">
        <v>0.0</v>
      </c>
    </row>
    <row r="3866" ht="14.25" customHeight="1">
      <c r="A3866" s="5"/>
      <c r="B3866" s="5"/>
      <c r="C3866" s="5" t="str">
        <f>IFERROR(__xludf.DUMMYFUNCTION("""COMPUTED_VALUE"""),"")</f>
        <v/>
      </c>
      <c r="D3866" s="5">
        <v>0.0</v>
      </c>
    </row>
    <row r="3867" ht="14.25" customHeight="1">
      <c r="A3867" s="5"/>
      <c r="B3867" s="5"/>
      <c r="C3867" s="5" t="str">
        <f>IFERROR(__xludf.DUMMYFUNCTION("""COMPUTED_VALUE"""),"")</f>
        <v/>
      </c>
      <c r="D3867" s="5">
        <v>0.0</v>
      </c>
    </row>
    <row r="3868" ht="14.25" customHeight="1">
      <c r="A3868" s="5"/>
      <c r="B3868" s="5"/>
      <c r="C3868" s="5" t="str">
        <f>IFERROR(__xludf.DUMMYFUNCTION("""COMPUTED_VALUE"""),"")</f>
        <v/>
      </c>
      <c r="D3868" s="5">
        <v>0.0</v>
      </c>
    </row>
    <row r="3869" ht="14.25" customHeight="1">
      <c r="A3869" s="5"/>
      <c r="B3869" s="5"/>
      <c r="C3869" s="5" t="str">
        <f>IFERROR(__xludf.DUMMYFUNCTION("""COMPUTED_VALUE"""),"")</f>
        <v/>
      </c>
      <c r="D3869" s="5">
        <v>0.0</v>
      </c>
    </row>
    <row r="3870" ht="14.25" customHeight="1">
      <c r="A3870" s="5"/>
      <c r="B3870" s="5"/>
      <c r="C3870" s="5" t="str">
        <f>IFERROR(__xludf.DUMMYFUNCTION("""COMPUTED_VALUE"""),"")</f>
        <v/>
      </c>
      <c r="D3870" s="5">
        <v>0.0</v>
      </c>
    </row>
    <row r="3871" ht="14.25" customHeight="1">
      <c r="A3871" s="5"/>
      <c r="B3871" s="5"/>
      <c r="C3871" s="5" t="str">
        <f>IFERROR(__xludf.DUMMYFUNCTION("""COMPUTED_VALUE"""),"")</f>
        <v/>
      </c>
      <c r="D3871" s="5">
        <v>0.0</v>
      </c>
    </row>
    <row r="3872" ht="14.25" customHeight="1">
      <c r="A3872" s="5"/>
      <c r="B3872" s="5"/>
      <c r="C3872" s="5" t="str">
        <f>IFERROR(__xludf.DUMMYFUNCTION("""COMPUTED_VALUE"""),"")</f>
        <v/>
      </c>
      <c r="D3872" s="5">
        <v>0.0</v>
      </c>
    </row>
    <row r="3873" ht="14.25" customHeight="1">
      <c r="A3873" s="5"/>
      <c r="B3873" s="5"/>
      <c r="C3873" s="5" t="str">
        <f>IFERROR(__xludf.DUMMYFUNCTION("""COMPUTED_VALUE"""),"")</f>
        <v/>
      </c>
      <c r="D3873" s="5">
        <v>0.0</v>
      </c>
    </row>
    <row r="3874" ht="14.25" customHeight="1">
      <c r="A3874" s="5"/>
      <c r="B3874" s="5"/>
      <c r="C3874" s="5" t="str">
        <f>IFERROR(__xludf.DUMMYFUNCTION("""COMPUTED_VALUE"""),"")</f>
        <v/>
      </c>
      <c r="D3874" s="5">
        <v>0.0</v>
      </c>
    </row>
    <row r="3875" ht="14.25" customHeight="1">
      <c r="A3875" s="5"/>
      <c r="B3875" s="5"/>
      <c r="C3875" s="5" t="str">
        <f>IFERROR(__xludf.DUMMYFUNCTION("""COMPUTED_VALUE"""),"")</f>
        <v/>
      </c>
      <c r="D3875" s="5">
        <v>0.0</v>
      </c>
    </row>
    <row r="3876" ht="14.25" customHeight="1">
      <c r="A3876" s="5"/>
      <c r="B3876" s="5"/>
      <c r="C3876" s="5" t="str">
        <f>IFERROR(__xludf.DUMMYFUNCTION("""COMPUTED_VALUE"""),"")</f>
        <v/>
      </c>
      <c r="D3876" s="5">
        <v>0.0</v>
      </c>
    </row>
    <row r="3877" ht="14.25" customHeight="1">
      <c r="A3877" s="5"/>
      <c r="B3877" s="5"/>
      <c r="C3877" s="5" t="str">
        <f>IFERROR(__xludf.DUMMYFUNCTION("""COMPUTED_VALUE"""),"")</f>
        <v/>
      </c>
      <c r="D3877" s="5">
        <v>0.0</v>
      </c>
    </row>
    <row r="3878" ht="14.25" customHeight="1">
      <c r="A3878" s="5"/>
      <c r="B3878" s="5"/>
      <c r="C3878" s="5" t="str">
        <f>IFERROR(__xludf.DUMMYFUNCTION("""COMPUTED_VALUE"""),"")</f>
        <v/>
      </c>
      <c r="D3878" s="5">
        <v>0.0</v>
      </c>
    </row>
    <row r="3879" ht="14.25" customHeight="1">
      <c r="A3879" s="5"/>
      <c r="B3879" s="5"/>
      <c r="C3879" s="5" t="str">
        <f>IFERROR(__xludf.DUMMYFUNCTION("""COMPUTED_VALUE"""),"")</f>
        <v/>
      </c>
      <c r="D3879" s="5">
        <v>0.0</v>
      </c>
    </row>
    <row r="3880" ht="14.25" customHeight="1">
      <c r="A3880" s="5"/>
      <c r="B3880" s="5"/>
      <c r="C3880" s="5" t="str">
        <f>IFERROR(__xludf.DUMMYFUNCTION("""COMPUTED_VALUE"""),"")</f>
        <v/>
      </c>
      <c r="D3880" s="5">
        <v>0.0</v>
      </c>
    </row>
    <row r="3881" ht="14.25" customHeight="1">
      <c r="A3881" s="5"/>
      <c r="B3881" s="5"/>
      <c r="C3881" s="5" t="str">
        <f>IFERROR(__xludf.DUMMYFUNCTION("""COMPUTED_VALUE"""),"")</f>
        <v/>
      </c>
      <c r="D3881" s="5">
        <v>0.0</v>
      </c>
    </row>
    <row r="3882" ht="14.25" customHeight="1">
      <c r="A3882" s="5"/>
      <c r="B3882" s="5"/>
      <c r="C3882" s="5" t="str">
        <f>IFERROR(__xludf.DUMMYFUNCTION("""COMPUTED_VALUE"""),"")</f>
        <v/>
      </c>
      <c r="D3882" s="5">
        <v>0.0</v>
      </c>
    </row>
    <row r="3883" ht="14.25" customHeight="1">
      <c r="A3883" s="5"/>
      <c r="B3883" s="5"/>
      <c r="C3883" s="5" t="str">
        <f>IFERROR(__xludf.DUMMYFUNCTION("""COMPUTED_VALUE"""),"")</f>
        <v/>
      </c>
      <c r="D3883" s="5">
        <v>0.0</v>
      </c>
    </row>
    <row r="3884" ht="14.25" customHeight="1">
      <c r="A3884" s="5"/>
      <c r="B3884" s="5"/>
      <c r="C3884" s="5" t="str">
        <f>IFERROR(__xludf.DUMMYFUNCTION("""COMPUTED_VALUE"""),"")</f>
        <v/>
      </c>
      <c r="D3884" s="5">
        <v>0.0</v>
      </c>
    </row>
    <row r="3885" ht="14.25" customHeight="1">
      <c r="A3885" s="5"/>
      <c r="B3885" s="5"/>
      <c r="C3885" s="5" t="str">
        <f>IFERROR(__xludf.DUMMYFUNCTION("""COMPUTED_VALUE"""),"")</f>
        <v/>
      </c>
      <c r="D3885" s="5">
        <v>0.0</v>
      </c>
    </row>
    <row r="3886" ht="14.25" customHeight="1">
      <c r="A3886" s="5"/>
      <c r="B3886" s="5"/>
      <c r="C3886" s="5" t="str">
        <f>IFERROR(__xludf.DUMMYFUNCTION("""COMPUTED_VALUE"""),"")</f>
        <v/>
      </c>
      <c r="D3886" s="5">
        <v>0.0</v>
      </c>
    </row>
    <row r="3887" ht="14.25" customHeight="1">
      <c r="A3887" s="5"/>
      <c r="B3887" s="5"/>
      <c r="C3887" s="5" t="str">
        <f>IFERROR(__xludf.DUMMYFUNCTION("""COMPUTED_VALUE"""),"")</f>
        <v/>
      </c>
      <c r="D3887" s="5">
        <v>0.0</v>
      </c>
    </row>
    <row r="3888" ht="14.25" customHeight="1">
      <c r="A3888" s="5"/>
      <c r="B3888" s="5"/>
      <c r="C3888" s="5" t="str">
        <f>IFERROR(__xludf.DUMMYFUNCTION("""COMPUTED_VALUE"""),"")</f>
        <v/>
      </c>
      <c r="D3888" s="5">
        <v>0.0</v>
      </c>
    </row>
    <row r="3889" ht="14.25" customHeight="1">
      <c r="A3889" s="5"/>
      <c r="B3889" s="5"/>
      <c r="C3889" s="5" t="str">
        <f>IFERROR(__xludf.DUMMYFUNCTION("""COMPUTED_VALUE"""),"")</f>
        <v/>
      </c>
      <c r="D3889" s="5">
        <v>0.0</v>
      </c>
    </row>
    <row r="3890" ht="14.25" customHeight="1">
      <c r="A3890" s="5"/>
      <c r="B3890" s="5"/>
      <c r="C3890" s="5" t="str">
        <f>IFERROR(__xludf.DUMMYFUNCTION("""COMPUTED_VALUE"""),"")</f>
        <v/>
      </c>
      <c r="D3890" s="5">
        <v>0.0</v>
      </c>
    </row>
    <row r="3891" ht="14.25" customHeight="1">
      <c r="A3891" s="5"/>
      <c r="B3891" s="5"/>
      <c r="C3891" s="5" t="str">
        <f>IFERROR(__xludf.DUMMYFUNCTION("""COMPUTED_VALUE"""),"")</f>
        <v/>
      </c>
      <c r="D3891" s="5">
        <v>0.0</v>
      </c>
    </row>
    <row r="3892" ht="14.25" customHeight="1">
      <c r="A3892" s="5"/>
      <c r="B3892" s="5"/>
      <c r="C3892" s="5" t="str">
        <f>IFERROR(__xludf.DUMMYFUNCTION("""COMPUTED_VALUE"""),"")</f>
        <v/>
      </c>
      <c r="D3892" s="5">
        <v>0.0</v>
      </c>
    </row>
    <row r="3893" ht="14.25" customHeight="1">
      <c r="A3893" s="5"/>
      <c r="B3893" s="5"/>
      <c r="C3893" s="5" t="str">
        <f>IFERROR(__xludf.DUMMYFUNCTION("""COMPUTED_VALUE"""),"")</f>
        <v/>
      </c>
      <c r="D3893" s="5">
        <v>0.0</v>
      </c>
    </row>
    <row r="3894" ht="14.25" customHeight="1">
      <c r="A3894" s="5"/>
      <c r="B3894" s="5"/>
      <c r="C3894" s="5" t="str">
        <f>IFERROR(__xludf.DUMMYFUNCTION("""COMPUTED_VALUE"""),"")</f>
        <v/>
      </c>
      <c r="D3894" s="5">
        <v>0.0</v>
      </c>
    </row>
    <row r="3895" ht="14.25" customHeight="1">
      <c r="A3895" s="5"/>
      <c r="B3895" s="5"/>
      <c r="C3895" s="5" t="str">
        <f>IFERROR(__xludf.DUMMYFUNCTION("""COMPUTED_VALUE"""),"")</f>
        <v/>
      </c>
      <c r="D3895" s="5">
        <v>0.0</v>
      </c>
    </row>
    <row r="3896" ht="14.25" customHeight="1">
      <c r="A3896" s="5"/>
      <c r="B3896" s="5"/>
      <c r="C3896" s="5" t="str">
        <f>IFERROR(__xludf.DUMMYFUNCTION("""COMPUTED_VALUE"""),"")</f>
        <v/>
      </c>
      <c r="D3896" s="5">
        <v>0.0</v>
      </c>
    </row>
    <row r="3897" ht="14.25" customHeight="1">
      <c r="A3897" s="5"/>
      <c r="B3897" s="5"/>
      <c r="C3897" s="5" t="str">
        <f>IFERROR(__xludf.DUMMYFUNCTION("""COMPUTED_VALUE"""),"")</f>
        <v/>
      </c>
      <c r="D3897" s="5">
        <v>0.0</v>
      </c>
    </row>
    <row r="3898" ht="14.25" customHeight="1">
      <c r="A3898" s="5"/>
      <c r="B3898" s="5"/>
      <c r="C3898" s="5" t="str">
        <f>IFERROR(__xludf.DUMMYFUNCTION("""COMPUTED_VALUE"""),"")</f>
        <v/>
      </c>
      <c r="D3898" s="5">
        <v>0.0</v>
      </c>
    </row>
    <row r="3899" ht="14.25" customHeight="1">
      <c r="A3899" s="5"/>
      <c r="B3899" s="5"/>
      <c r="C3899" s="5" t="str">
        <f>IFERROR(__xludf.DUMMYFUNCTION("""COMPUTED_VALUE"""),"")</f>
        <v/>
      </c>
      <c r="D3899" s="5">
        <v>0.0</v>
      </c>
    </row>
    <row r="3900" ht="14.25" customHeight="1">
      <c r="A3900" s="5"/>
      <c r="B3900" s="5"/>
      <c r="C3900" s="5" t="str">
        <f>IFERROR(__xludf.DUMMYFUNCTION("""COMPUTED_VALUE"""),"")</f>
        <v/>
      </c>
      <c r="D3900" s="5">
        <v>0.0</v>
      </c>
    </row>
    <row r="3901" ht="14.25" customHeight="1">
      <c r="A3901" s="5"/>
      <c r="B3901" s="5"/>
      <c r="C3901" s="5" t="str">
        <f>IFERROR(__xludf.DUMMYFUNCTION("""COMPUTED_VALUE"""),"")</f>
        <v/>
      </c>
      <c r="D3901" s="5">
        <v>0.0</v>
      </c>
    </row>
    <row r="3902" ht="14.25" customHeight="1">
      <c r="A3902" s="5"/>
      <c r="B3902" s="5"/>
      <c r="C3902" s="5" t="str">
        <f>IFERROR(__xludf.DUMMYFUNCTION("""COMPUTED_VALUE"""),"")</f>
        <v/>
      </c>
      <c r="D3902" s="5">
        <v>0.0</v>
      </c>
    </row>
    <row r="3903" ht="14.25" customHeight="1">
      <c r="A3903" s="5"/>
      <c r="B3903" s="5"/>
      <c r="C3903" s="5" t="str">
        <f>IFERROR(__xludf.DUMMYFUNCTION("""COMPUTED_VALUE"""),"")</f>
        <v/>
      </c>
      <c r="D3903" s="5">
        <v>0.0</v>
      </c>
    </row>
    <row r="3904" ht="14.25" customHeight="1">
      <c r="A3904" s="5"/>
      <c r="B3904" s="5"/>
      <c r="C3904" s="5" t="str">
        <f>IFERROR(__xludf.DUMMYFUNCTION("""COMPUTED_VALUE"""),"")</f>
        <v/>
      </c>
      <c r="D3904" s="5">
        <v>0.0</v>
      </c>
    </row>
    <row r="3905" ht="14.25" customHeight="1">
      <c r="A3905" s="5"/>
      <c r="B3905" s="5"/>
      <c r="C3905" s="5" t="str">
        <f>IFERROR(__xludf.DUMMYFUNCTION("""COMPUTED_VALUE"""),"")</f>
        <v/>
      </c>
      <c r="D3905" s="5">
        <v>0.0</v>
      </c>
    </row>
    <row r="3906" ht="14.25" customHeight="1">
      <c r="A3906" s="5"/>
      <c r="B3906" s="5"/>
      <c r="C3906" s="5" t="str">
        <f>IFERROR(__xludf.DUMMYFUNCTION("""COMPUTED_VALUE"""),"")</f>
        <v/>
      </c>
      <c r="D3906" s="5">
        <v>0.0</v>
      </c>
    </row>
    <row r="3907" ht="14.25" customHeight="1">
      <c r="A3907" s="5"/>
      <c r="B3907" s="5"/>
      <c r="C3907" s="5" t="str">
        <f>IFERROR(__xludf.DUMMYFUNCTION("""COMPUTED_VALUE"""),"")</f>
        <v/>
      </c>
      <c r="D3907" s="5">
        <v>0.0</v>
      </c>
    </row>
    <row r="3908" ht="14.25" customHeight="1">
      <c r="A3908" s="5"/>
      <c r="B3908" s="5"/>
      <c r="C3908" s="5" t="str">
        <f>IFERROR(__xludf.DUMMYFUNCTION("""COMPUTED_VALUE"""),"")</f>
        <v/>
      </c>
      <c r="D3908" s="5">
        <v>0.0</v>
      </c>
    </row>
    <row r="3909" ht="14.25" customHeight="1">
      <c r="A3909" s="5"/>
      <c r="B3909" s="5"/>
      <c r="C3909" s="5" t="str">
        <f>IFERROR(__xludf.DUMMYFUNCTION("""COMPUTED_VALUE"""),"")</f>
        <v/>
      </c>
      <c r="D3909" s="5">
        <v>0.0</v>
      </c>
    </row>
    <row r="3910" ht="14.25" customHeight="1">
      <c r="A3910" s="5"/>
      <c r="B3910" s="5"/>
      <c r="C3910" s="5" t="str">
        <f>IFERROR(__xludf.DUMMYFUNCTION("""COMPUTED_VALUE"""),"")</f>
        <v/>
      </c>
      <c r="D3910" s="5">
        <v>0.0</v>
      </c>
    </row>
    <row r="3911" ht="14.25" customHeight="1">
      <c r="A3911" s="5"/>
      <c r="B3911" s="5"/>
      <c r="C3911" s="5" t="str">
        <f>IFERROR(__xludf.DUMMYFUNCTION("""COMPUTED_VALUE"""),"")</f>
        <v/>
      </c>
      <c r="D3911" s="5">
        <v>0.0</v>
      </c>
    </row>
    <row r="3912" ht="14.25" customHeight="1">
      <c r="A3912" s="5"/>
      <c r="B3912" s="5"/>
      <c r="C3912" s="5" t="str">
        <f>IFERROR(__xludf.DUMMYFUNCTION("""COMPUTED_VALUE"""),"")</f>
        <v/>
      </c>
      <c r="D3912" s="5">
        <v>0.0</v>
      </c>
    </row>
    <row r="3913" ht="14.25" customHeight="1">
      <c r="A3913" s="5"/>
      <c r="B3913" s="5"/>
      <c r="C3913" s="5" t="str">
        <f>IFERROR(__xludf.DUMMYFUNCTION("""COMPUTED_VALUE"""),"")</f>
        <v/>
      </c>
      <c r="D3913" s="5">
        <v>0.0</v>
      </c>
    </row>
    <row r="3914" ht="14.25" customHeight="1">
      <c r="A3914" s="5"/>
      <c r="B3914" s="5"/>
      <c r="C3914" s="5" t="str">
        <f>IFERROR(__xludf.DUMMYFUNCTION("""COMPUTED_VALUE"""),"")</f>
        <v/>
      </c>
      <c r="D3914" s="5">
        <v>0.0</v>
      </c>
    </row>
    <row r="3915" ht="14.25" customHeight="1">
      <c r="A3915" s="5"/>
      <c r="B3915" s="5"/>
      <c r="C3915" s="5" t="str">
        <f>IFERROR(__xludf.DUMMYFUNCTION("""COMPUTED_VALUE"""),"")</f>
        <v/>
      </c>
      <c r="D3915" s="5">
        <v>0.0</v>
      </c>
    </row>
    <row r="3916" ht="14.25" customHeight="1">
      <c r="A3916" s="5"/>
      <c r="B3916" s="5"/>
      <c r="C3916" s="5" t="str">
        <f>IFERROR(__xludf.DUMMYFUNCTION("""COMPUTED_VALUE"""),"")</f>
        <v/>
      </c>
      <c r="D3916" s="5">
        <v>0.0</v>
      </c>
    </row>
    <row r="3917" ht="14.25" customHeight="1">
      <c r="A3917" s="5"/>
      <c r="B3917" s="5"/>
      <c r="C3917" s="5" t="str">
        <f>IFERROR(__xludf.DUMMYFUNCTION("""COMPUTED_VALUE"""),"")</f>
        <v/>
      </c>
      <c r="D3917" s="5">
        <v>0.0</v>
      </c>
    </row>
    <row r="3918" ht="14.25" customHeight="1">
      <c r="A3918" s="5"/>
      <c r="B3918" s="5"/>
      <c r="C3918" s="5" t="str">
        <f>IFERROR(__xludf.DUMMYFUNCTION("""COMPUTED_VALUE"""),"")</f>
        <v/>
      </c>
      <c r="D3918" s="5">
        <v>0.0</v>
      </c>
    </row>
    <row r="3919" ht="14.25" customHeight="1">
      <c r="A3919" s="5"/>
      <c r="B3919" s="5"/>
      <c r="C3919" s="5" t="str">
        <f>IFERROR(__xludf.DUMMYFUNCTION("""COMPUTED_VALUE"""),"")</f>
        <v/>
      </c>
      <c r="D3919" s="5">
        <v>0.0</v>
      </c>
    </row>
    <row r="3920" ht="14.25" customHeight="1">
      <c r="A3920" s="5"/>
      <c r="B3920" s="5"/>
      <c r="C3920" s="5" t="str">
        <f>IFERROR(__xludf.DUMMYFUNCTION("""COMPUTED_VALUE"""),"")</f>
        <v/>
      </c>
      <c r="D3920" s="5">
        <v>0.0</v>
      </c>
    </row>
    <row r="3921" ht="14.25" customHeight="1">
      <c r="A3921" s="5"/>
      <c r="B3921" s="5"/>
      <c r="C3921" s="5" t="str">
        <f>IFERROR(__xludf.DUMMYFUNCTION("""COMPUTED_VALUE"""),"")</f>
        <v/>
      </c>
      <c r="D3921" s="5">
        <v>0.0</v>
      </c>
    </row>
    <row r="3922" ht="14.25" customHeight="1">
      <c r="A3922" s="5"/>
      <c r="B3922" s="5"/>
      <c r="C3922" s="5" t="str">
        <f>IFERROR(__xludf.DUMMYFUNCTION("""COMPUTED_VALUE"""),"")</f>
        <v/>
      </c>
      <c r="D3922" s="5">
        <v>0.0</v>
      </c>
    </row>
    <row r="3923" ht="14.25" customHeight="1">
      <c r="A3923" s="5"/>
      <c r="B3923" s="5"/>
      <c r="C3923" s="5" t="str">
        <f>IFERROR(__xludf.DUMMYFUNCTION("""COMPUTED_VALUE"""),"")</f>
        <v/>
      </c>
      <c r="D3923" s="5">
        <v>0.0</v>
      </c>
    </row>
    <row r="3924" ht="14.25" customHeight="1">
      <c r="A3924" s="5"/>
      <c r="B3924" s="5"/>
      <c r="C3924" s="5" t="str">
        <f>IFERROR(__xludf.DUMMYFUNCTION("""COMPUTED_VALUE"""),"")</f>
        <v/>
      </c>
      <c r="D3924" s="5">
        <v>0.0</v>
      </c>
    </row>
    <row r="3925" ht="14.25" customHeight="1">
      <c r="A3925" s="5"/>
      <c r="B3925" s="5"/>
      <c r="C3925" s="5" t="str">
        <f>IFERROR(__xludf.DUMMYFUNCTION("""COMPUTED_VALUE"""),"")</f>
        <v/>
      </c>
      <c r="D3925" s="5">
        <v>0.0</v>
      </c>
    </row>
    <row r="3926" ht="14.25" customHeight="1">
      <c r="A3926" s="5"/>
      <c r="B3926" s="5"/>
      <c r="C3926" s="5" t="str">
        <f>IFERROR(__xludf.DUMMYFUNCTION("""COMPUTED_VALUE"""),"")</f>
        <v/>
      </c>
      <c r="D3926" s="5">
        <v>0.0</v>
      </c>
    </row>
    <row r="3927" ht="14.25" customHeight="1">
      <c r="A3927" s="5"/>
      <c r="B3927" s="5"/>
      <c r="C3927" s="5" t="str">
        <f>IFERROR(__xludf.DUMMYFUNCTION("""COMPUTED_VALUE"""),"")</f>
        <v/>
      </c>
      <c r="D3927" s="5">
        <v>0.0</v>
      </c>
    </row>
    <row r="3928" ht="14.25" customHeight="1">
      <c r="A3928" s="5"/>
      <c r="B3928" s="5"/>
      <c r="C3928" s="5" t="str">
        <f>IFERROR(__xludf.DUMMYFUNCTION("""COMPUTED_VALUE"""),"")</f>
        <v/>
      </c>
      <c r="D3928" s="5">
        <v>0.0</v>
      </c>
    </row>
    <row r="3929" ht="14.25" customHeight="1">
      <c r="A3929" s="5"/>
      <c r="B3929" s="5"/>
      <c r="C3929" s="5" t="str">
        <f>IFERROR(__xludf.DUMMYFUNCTION("""COMPUTED_VALUE"""),"")</f>
        <v/>
      </c>
      <c r="D3929" s="5">
        <v>0.0</v>
      </c>
    </row>
    <row r="3930" ht="14.25" customHeight="1">
      <c r="A3930" s="5"/>
      <c r="B3930" s="5"/>
      <c r="C3930" s="5" t="str">
        <f>IFERROR(__xludf.DUMMYFUNCTION("""COMPUTED_VALUE"""),"")</f>
        <v/>
      </c>
      <c r="D3930" s="5">
        <v>0.0</v>
      </c>
    </row>
    <row r="3931" ht="14.25" customHeight="1">
      <c r="A3931" s="5"/>
      <c r="B3931" s="5"/>
      <c r="C3931" s="5" t="str">
        <f>IFERROR(__xludf.DUMMYFUNCTION("""COMPUTED_VALUE"""),"")</f>
        <v/>
      </c>
      <c r="D3931" s="5">
        <v>0.0</v>
      </c>
    </row>
    <row r="3932" ht="14.25" customHeight="1">
      <c r="A3932" s="5"/>
      <c r="B3932" s="5"/>
      <c r="C3932" s="5" t="str">
        <f>IFERROR(__xludf.DUMMYFUNCTION("""COMPUTED_VALUE"""),"")</f>
        <v/>
      </c>
      <c r="D3932" s="5">
        <v>0.0</v>
      </c>
    </row>
    <row r="3933" ht="14.25" customHeight="1">
      <c r="A3933" s="5"/>
      <c r="B3933" s="5"/>
      <c r="C3933" s="5" t="str">
        <f>IFERROR(__xludf.DUMMYFUNCTION("""COMPUTED_VALUE"""),"")</f>
        <v/>
      </c>
      <c r="D3933" s="5">
        <v>0.0</v>
      </c>
    </row>
    <row r="3934" ht="14.25" customHeight="1">
      <c r="A3934" s="5"/>
      <c r="B3934" s="5"/>
      <c r="C3934" s="5" t="str">
        <f>IFERROR(__xludf.DUMMYFUNCTION("""COMPUTED_VALUE"""),"")</f>
        <v/>
      </c>
      <c r="D3934" s="5">
        <v>0.0</v>
      </c>
    </row>
    <row r="3935" ht="14.25" customHeight="1">
      <c r="A3935" s="5"/>
      <c r="B3935" s="5"/>
      <c r="C3935" s="5" t="str">
        <f>IFERROR(__xludf.DUMMYFUNCTION("""COMPUTED_VALUE"""),"")</f>
        <v/>
      </c>
      <c r="D3935" s="5">
        <v>0.0</v>
      </c>
    </row>
    <row r="3936" ht="14.25" customHeight="1">
      <c r="A3936" s="5"/>
      <c r="B3936" s="5"/>
      <c r="C3936" s="5" t="str">
        <f>IFERROR(__xludf.DUMMYFUNCTION("""COMPUTED_VALUE"""),"")</f>
        <v/>
      </c>
      <c r="D3936" s="5">
        <v>0.0</v>
      </c>
    </row>
    <row r="3937" ht="14.25" customHeight="1">
      <c r="A3937" s="5"/>
      <c r="B3937" s="5"/>
      <c r="C3937" s="5" t="str">
        <f>IFERROR(__xludf.DUMMYFUNCTION("""COMPUTED_VALUE"""),"")</f>
        <v/>
      </c>
      <c r="D3937" s="5">
        <v>0.0</v>
      </c>
    </row>
    <row r="3938" ht="14.25" customHeight="1">
      <c r="A3938" s="5"/>
      <c r="B3938" s="5"/>
      <c r="C3938" s="5" t="str">
        <f>IFERROR(__xludf.DUMMYFUNCTION("""COMPUTED_VALUE"""),"")</f>
        <v/>
      </c>
      <c r="D3938" s="5">
        <v>0.0</v>
      </c>
    </row>
    <row r="3939" ht="14.25" customHeight="1">
      <c r="A3939" s="5"/>
      <c r="B3939" s="5"/>
      <c r="C3939" s="5" t="str">
        <f>IFERROR(__xludf.DUMMYFUNCTION("""COMPUTED_VALUE"""),"")</f>
        <v/>
      </c>
      <c r="D3939" s="5">
        <v>0.0</v>
      </c>
    </row>
    <row r="3940" ht="14.25" customHeight="1">
      <c r="A3940" s="5"/>
      <c r="B3940" s="5"/>
      <c r="C3940" s="5" t="str">
        <f>IFERROR(__xludf.DUMMYFUNCTION("""COMPUTED_VALUE"""),"")</f>
        <v/>
      </c>
      <c r="D3940" s="5">
        <v>0.0</v>
      </c>
    </row>
    <row r="3941" ht="14.25" customHeight="1">
      <c r="A3941" s="5"/>
      <c r="B3941" s="5"/>
      <c r="C3941" s="5" t="str">
        <f>IFERROR(__xludf.DUMMYFUNCTION("""COMPUTED_VALUE"""),"")</f>
        <v/>
      </c>
      <c r="D3941" s="5">
        <v>0.0</v>
      </c>
    </row>
    <row r="3942" ht="14.25" customHeight="1">
      <c r="A3942" s="5"/>
      <c r="B3942" s="5"/>
      <c r="C3942" s="5" t="str">
        <f>IFERROR(__xludf.DUMMYFUNCTION("""COMPUTED_VALUE"""),"")</f>
        <v/>
      </c>
      <c r="D3942" s="5">
        <v>0.0</v>
      </c>
    </row>
    <row r="3943" ht="14.25" customHeight="1">
      <c r="A3943" s="5"/>
      <c r="B3943" s="5"/>
      <c r="C3943" s="5" t="str">
        <f>IFERROR(__xludf.DUMMYFUNCTION("""COMPUTED_VALUE"""),"")</f>
        <v/>
      </c>
      <c r="D3943" s="5">
        <v>0.0</v>
      </c>
    </row>
    <row r="3944" ht="14.25" customHeight="1">
      <c r="A3944" s="5"/>
      <c r="B3944" s="5"/>
      <c r="C3944" s="5" t="str">
        <f>IFERROR(__xludf.DUMMYFUNCTION("""COMPUTED_VALUE"""),"")</f>
        <v/>
      </c>
      <c r="D3944" s="5">
        <v>0.0</v>
      </c>
    </row>
    <row r="3945" ht="14.25" customHeight="1">
      <c r="A3945" s="5"/>
      <c r="B3945" s="5"/>
      <c r="C3945" s="5" t="str">
        <f>IFERROR(__xludf.DUMMYFUNCTION("""COMPUTED_VALUE"""),"")</f>
        <v/>
      </c>
      <c r="D3945" s="5">
        <v>0.0</v>
      </c>
    </row>
    <row r="3946" ht="14.25" customHeight="1">
      <c r="A3946" s="5"/>
      <c r="B3946" s="5"/>
      <c r="C3946" s="5" t="str">
        <f>IFERROR(__xludf.DUMMYFUNCTION("""COMPUTED_VALUE"""),"")</f>
        <v/>
      </c>
      <c r="D3946" s="5">
        <v>0.0</v>
      </c>
    </row>
    <row r="3947" ht="14.25" customHeight="1">
      <c r="A3947" s="5"/>
      <c r="B3947" s="5"/>
      <c r="C3947" s="5" t="str">
        <f>IFERROR(__xludf.DUMMYFUNCTION("""COMPUTED_VALUE"""),"")</f>
        <v/>
      </c>
      <c r="D3947" s="5">
        <v>0.0</v>
      </c>
    </row>
    <row r="3948" ht="14.25" customHeight="1">
      <c r="A3948" s="5"/>
      <c r="B3948" s="5"/>
      <c r="C3948" s="5" t="str">
        <f>IFERROR(__xludf.DUMMYFUNCTION("""COMPUTED_VALUE"""),"")</f>
        <v/>
      </c>
      <c r="D3948" s="5">
        <v>0.0</v>
      </c>
    </row>
    <row r="3949" ht="14.25" customHeight="1">
      <c r="A3949" s="5"/>
      <c r="B3949" s="5"/>
      <c r="C3949" s="5" t="str">
        <f>IFERROR(__xludf.DUMMYFUNCTION("""COMPUTED_VALUE"""),"")</f>
        <v/>
      </c>
      <c r="D3949" s="5">
        <v>0.0</v>
      </c>
    </row>
    <row r="3950" ht="14.25" customHeight="1">
      <c r="A3950" s="5"/>
      <c r="B3950" s="5"/>
      <c r="C3950" s="5" t="str">
        <f>IFERROR(__xludf.DUMMYFUNCTION("""COMPUTED_VALUE"""),"")</f>
        <v/>
      </c>
      <c r="D3950" s="5">
        <v>0.0</v>
      </c>
    </row>
    <row r="3951" ht="14.25" customHeight="1">
      <c r="A3951" s="5"/>
      <c r="B3951" s="5"/>
      <c r="C3951" s="5" t="str">
        <f>IFERROR(__xludf.DUMMYFUNCTION("""COMPUTED_VALUE"""),"")</f>
        <v/>
      </c>
      <c r="D3951" s="5">
        <v>0.0</v>
      </c>
    </row>
    <row r="3952" ht="14.25" customHeight="1">
      <c r="A3952" s="5"/>
      <c r="B3952" s="5"/>
      <c r="C3952" s="5" t="str">
        <f>IFERROR(__xludf.DUMMYFUNCTION("""COMPUTED_VALUE"""),"")</f>
        <v/>
      </c>
      <c r="D3952" s="5">
        <v>0.0</v>
      </c>
    </row>
    <row r="3953" ht="14.25" customHeight="1">
      <c r="A3953" s="5"/>
      <c r="B3953" s="5"/>
      <c r="C3953" s="5" t="str">
        <f>IFERROR(__xludf.DUMMYFUNCTION("""COMPUTED_VALUE"""),"")</f>
        <v/>
      </c>
      <c r="D3953" s="5">
        <v>0.0</v>
      </c>
    </row>
    <row r="3954" ht="14.25" customHeight="1">
      <c r="A3954" s="5"/>
      <c r="B3954" s="5"/>
      <c r="C3954" s="5" t="str">
        <f>IFERROR(__xludf.DUMMYFUNCTION("""COMPUTED_VALUE"""),"")</f>
        <v/>
      </c>
      <c r="D3954" s="5">
        <v>0.0</v>
      </c>
    </row>
    <row r="3955" ht="14.25" customHeight="1">
      <c r="A3955" s="5"/>
      <c r="B3955" s="5"/>
      <c r="C3955" s="5" t="str">
        <f>IFERROR(__xludf.DUMMYFUNCTION("""COMPUTED_VALUE"""),"")</f>
        <v/>
      </c>
      <c r="D3955" s="5">
        <v>0.0</v>
      </c>
    </row>
    <row r="3956" ht="14.25" customHeight="1">
      <c r="A3956" s="5"/>
      <c r="B3956" s="5"/>
      <c r="C3956" s="5" t="str">
        <f>IFERROR(__xludf.DUMMYFUNCTION("""COMPUTED_VALUE"""),"")</f>
        <v/>
      </c>
      <c r="D3956" s="5">
        <v>0.0</v>
      </c>
    </row>
    <row r="3957" ht="14.25" customHeight="1">
      <c r="A3957" s="5"/>
      <c r="B3957" s="5"/>
      <c r="C3957" s="5" t="str">
        <f>IFERROR(__xludf.DUMMYFUNCTION("""COMPUTED_VALUE"""),"")</f>
        <v/>
      </c>
      <c r="D3957" s="5">
        <v>0.0</v>
      </c>
    </row>
    <row r="3958" ht="14.25" customHeight="1">
      <c r="A3958" s="5"/>
      <c r="B3958" s="5"/>
      <c r="C3958" s="5" t="str">
        <f>IFERROR(__xludf.DUMMYFUNCTION("""COMPUTED_VALUE"""),"")</f>
        <v/>
      </c>
      <c r="D3958" s="5">
        <v>0.0</v>
      </c>
    </row>
    <row r="3959" ht="14.25" customHeight="1">
      <c r="A3959" s="5"/>
      <c r="B3959" s="5"/>
      <c r="C3959" s="5" t="str">
        <f>IFERROR(__xludf.DUMMYFUNCTION("""COMPUTED_VALUE"""),"")</f>
        <v/>
      </c>
      <c r="D3959" s="5">
        <v>0.0</v>
      </c>
    </row>
    <row r="3960" ht="14.25" customHeight="1">
      <c r="A3960" s="5"/>
      <c r="B3960" s="5"/>
      <c r="C3960" s="5" t="str">
        <f>IFERROR(__xludf.DUMMYFUNCTION("""COMPUTED_VALUE"""),"")</f>
        <v/>
      </c>
      <c r="D3960" s="5">
        <v>0.0</v>
      </c>
    </row>
    <row r="3961" ht="14.25" customHeight="1">
      <c r="A3961" s="5"/>
      <c r="B3961" s="5"/>
      <c r="C3961" s="5" t="str">
        <f>IFERROR(__xludf.DUMMYFUNCTION("""COMPUTED_VALUE"""),"")</f>
        <v/>
      </c>
      <c r="D3961" s="5">
        <v>0.0</v>
      </c>
    </row>
    <row r="3962" ht="14.25" customHeight="1">
      <c r="A3962" s="5"/>
      <c r="B3962" s="5"/>
      <c r="C3962" s="5" t="str">
        <f>IFERROR(__xludf.DUMMYFUNCTION("""COMPUTED_VALUE"""),"")</f>
        <v/>
      </c>
      <c r="D3962" s="5">
        <v>0.0</v>
      </c>
    </row>
    <row r="3963" ht="14.25" customHeight="1">
      <c r="A3963" s="5"/>
      <c r="B3963" s="5"/>
      <c r="C3963" s="5" t="str">
        <f>IFERROR(__xludf.DUMMYFUNCTION("""COMPUTED_VALUE"""),"")</f>
        <v/>
      </c>
      <c r="D3963" s="5">
        <v>0.0</v>
      </c>
    </row>
    <row r="3964" ht="14.25" customHeight="1">
      <c r="A3964" s="5"/>
      <c r="B3964" s="5"/>
      <c r="C3964" s="5" t="str">
        <f>IFERROR(__xludf.DUMMYFUNCTION("""COMPUTED_VALUE"""),"")</f>
        <v/>
      </c>
      <c r="D3964" s="5">
        <v>0.0</v>
      </c>
    </row>
    <row r="3965" ht="14.25" customHeight="1">
      <c r="A3965" s="5"/>
      <c r="B3965" s="5"/>
      <c r="C3965" s="5" t="str">
        <f>IFERROR(__xludf.DUMMYFUNCTION("""COMPUTED_VALUE"""),"")</f>
        <v/>
      </c>
      <c r="D3965" s="5">
        <v>0.0</v>
      </c>
    </row>
    <row r="3966" ht="14.25" customHeight="1">
      <c r="A3966" s="5"/>
      <c r="B3966" s="5"/>
      <c r="C3966" s="5" t="str">
        <f>IFERROR(__xludf.DUMMYFUNCTION("""COMPUTED_VALUE"""),"")</f>
        <v/>
      </c>
      <c r="D3966" s="5">
        <v>0.0</v>
      </c>
    </row>
    <row r="3967" ht="14.25" customHeight="1">
      <c r="A3967" s="5"/>
      <c r="B3967" s="5"/>
      <c r="C3967" s="5" t="str">
        <f>IFERROR(__xludf.DUMMYFUNCTION("""COMPUTED_VALUE"""),"")</f>
        <v/>
      </c>
      <c r="D3967" s="5">
        <v>0.0</v>
      </c>
    </row>
    <row r="3968" ht="14.25" customHeight="1">
      <c r="A3968" s="5"/>
      <c r="B3968" s="5"/>
      <c r="C3968" s="5" t="str">
        <f>IFERROR(__xludf.DUMMYFUNCTION("""COMPUTED_VALUE"""),"")</f>
        <v/>
      </c>
      <c r="D3968" s="5">
        <v>0.0</v>
      </c>
    </row>
    <row r="3969" ht="14.25" customHeight="1">
      <c r="A3969" s="5"/>
      <c r="B3969" s="5"/>
      <c r="C3969" s="5" t="str">
        <f>IFERROR(__xludf.DUMMYFUNCTION("""COMPUTED_VALUE"""),"")</f>
        <v/>
      </c>
      <c r="D3969" s="5">
        <v>0.0</v>
      </c>
    </row>
    <row r="3970" ht="14.25" customHeight="1">
      <c r="A3970" s="5"/>
      <c r="B3970" s="5"/>
      <c r="C3970" s="5" t="str">
        <f>IFERROR(__xludf.DUMMYFUNCTION("""COMPUTED_VALUE"""),"")</f>
        <v/>
      </c>
      <c r="D3970" s="5">
        <v>0.0</v>
      </c>
    </row>
    <row r="3971" ht="14.25" customHeight="1">
      <c r="A3971" s="5"/>
      <c r="B3971" s="5"/>
      <c r="C3971" s="5" t="str">
        <f>IFERROR(__xludf.DUMMYFUNCTION("""COMPUTED_VALUE"""),"")</f>
        <v/>
      </c>
      <c r="D3971" s="5">
        <v>0.0</v>
      </c>
    </row>
    <row r="3972" ht="14.25" customHeight="1">
      <c r="A3972" s="5"/>
      <c r="B3972" s="5"/>
      <c r="C3972" s="5" t="str">
        <f>IFERROR(__xludf.DUMMYFUNCTION("""COMPUTED_VALUE"""),"")</f>
        <v/>
      </c>
      <c r="D3972" s="5">
        <v>0.0</v>
      </c>
    </row>
    <row r="3973" ht="14.25" customHeight="1">
      <c r="A3973" s="5"/>
      <c r="B3973" s="5"/>
      <c r="C3973" s="5" t="str">
        <f>IFERROR(__xludf.DUMMYFUNCTION("""COMPUTED_VALUE"""),"")</f>
        <v/>
      </c>
      <c r="D3973" s="5">
        <v>0.0</v>
      </c>
    </row>
    <row r="3974" ht="14.25" customHeight="1">
      <c r="A3974" s="5"/>
      <c r="B3974" s="5"/>
      <c r="C3974" s="5" t="str">
        <f>IFERROR(__xludf.DUMMYFUNCTION("""COMPUTED_VALUE"""),"")</f>
        <v/>
      </c>
      <c r="D3974" s="5">
        <v>0.0</v>
      </c>
    </row>
    <row r="3975" ht="14.25" customHeight="1">
      <c r="A3975" s="5"/>
      <c r="B3975" s="5"/>
      <c r="C3975" s="5" t="str">
        <f>IFERROR(__xludf.DUMMYFUNCTION("""COMPUTED_VALUE"""),"")</f>
        <v/>
      </c>
      <c r="D3975" s="5">
        <v>0.0</v>
      </c>
    </row>
    <row r="3976" ht="14.25" customHeight="1">
      <c r="A3976" s="5"/>
      <c r="B3976" s="5"/>
      <c r="C3976" s="5" t="str">
        <f>IFERROR(__xludf.DUMMYFUNCTION("""COMPUTED_VALUE"""),"")</f>
        <v/>
      </c>
      <c r="D3976" s="5">
        <v>0.0</v>
      </c>
    </row>
    <row r="3977" ht="14.25" customHeight="1">
      <c r="A3977" s="5"/>
      <c r="B3977" s="5"/>
      <c r="C3977" s="5" t="str">
        <f>IFERROR(__xludf.DUMMYFUNCTION("""COMPUTED_VALUE"""),"")</f>
        <v/>
      </c>
      <c r="D3977" s="5">
        <v>0.0</v>
      </c>
    </row>
    <row r="3978" ht="14.25" customHeight="1">
      <c r="A3978" s="5"/>
      <c r="B3978" s="5"/>
      <c r="C3978" s="5" t="str">
        <f>IFERROR(__xludf.DUMMYFUNCTION("""COMPUTED_VALUE"""),"")</f>
        <v/>
      </c>
      <c r="D3978" s="5">
        <v>0.0</v>
      </c>
    </row>
    <row r="3979" ht="14.25" customHeight="1">
      <c r="A3979" s="5"/>
      <c r="B3979" s="5"/>
      <c r="C3979" s="5" t="str">
        <f>IFERROR(__xludf.DUMMYFUNCTION("""COMPUTED_VALUE"""),"")</f>
        <v/>
      </c>
      <c r="D3979" s="5">
        <v>0.0</v>
      </c>
    </row>
    <row r="3980" ht="14.25" customHeight="1">
      <c r="A3980" s="5"/>
      <c r="B3980" s="5"/>
      <c r="C3980" s="5" t="str">
        <f>IFERROR(__xludf.DUMMYFUNCTION("""COMPUTED_VALUE"""),"")</f>
        <v/>
      </c>
      <c r="D3980" s="5">
        <v>0.0</v>
      </c>
    </row>
    <row r="3981" ht="14.25" customHeight="1">
      <c r="A3981" s="5"/>
      <c r="B3981" s="5"/>
      <c r="C3981" s="5" t="str">
        <f>IFERROR(__xludf.DUMMYFUNCTION("""COMPUTED_VALUE"""),"")</f>
        <v/>
      </c>
      <c r="D3981" s="5">
        <v>0.0</v>
      </c>
    </row>
    <row r="3982" ht="14.25" customHeight="1">
      <c r="A3982" s="5"/>
      <c r="B3982" s="5"/>
      <c r="C3982" s="5" t="str">
        <f>IFERROR(__xludf.DUMMYFUNCTION("""COMPUTED_VALUE"""),"")</f>
        <v/>
      </c>
      <c r="D3982" s="5">
        <v>0.0</v>
      </c>
    </row>
    <row r="3983" ht="14.25" customHeight="1">
      <c r="A3983" s="5"/>
      <c r="B3983" s="5"/>
      <c r="C3983" s="5" t="str">
        <f>IFERROR(__xludf.DUMMYFUNCTION("""COMPUTED_VALUE"""),"")</f>
        <v/>
      </c>
      <c r="D3983" s="5">
        <v>0.0</v>
      </c>
    </row>
    <row r="3984" ht="14.25" customHeight="1">
      <c r="A3984" s="5"/>
      <c r="B3984" s="5"/>
      <c r="C3984" s="5" t="str">
        <f>IFERROR(__xludf.DUMMYFUNCTION("""COMPUTED_VALUE"""),"")</f>
        <v/>
      </c>
      <c r="D3984" s="5">
        <v>0.0</v>
      </c>
    </row>
    <row r="3985" ht="14.25" customHeight="1">
      <c r="A3985" s="5"/>
      <c r="B3985" s="5"/>
      <c r="C3985" s="5" t="str">
        <f>IFERROR(__xludf.DUMMYFUNCTION("""COMPUTED_VALUE"""),"")</f>
        <v/>
      </c>
      <c r="D3985" s="5">
        <v>0.0</v>
      </c>
    </row>
    <row r="3986" ht="14.25" customHeight="1">
      <c r="A3986" s="5"/>
      <c r="B3986" s="5"/>
      <c r="C3986" s="5" t="str">
        <f>IFERROR(__xludf.DUMMYFUNCTION("""COMPUTED_VALUE"""),"")</f>
        <v/>
      </c>
      <c r="D3986" s="5">
        <v>0.0</v>
      </c>
    </row>
    <row r="3987" ht="14.25" customHeight="1">
      <c r="A3987" s="5"/>
      <c r="B3987" s="5"/>
      <c r="C3987" s="5" t="str">
        <f>IFERROR(__xludf.DUMMYFUNCTION("""COMPUTED_VALUE"""),"")</f>
        <v/>
      </c>
      <c r="D3987" s="5">
        <v>0.0</v>
      </c>
    </row>
    <row r="3988" ht="14.25" customHeight="1">
      <c r="A3988" s="5"/>
      <c r="B3988" s="5"/>
      <c r="C3988" s="5" t="str">
        <f>IFERROR(__xludf.DUMMYFUNCTION("""COMPUTED_VALUE"""),"")</f>
        <v/>
      </c>
      <c r="D3988" s="5">
        <v>0.0</v>
      </c>
    </row>
    <row r="3989" ht="14.25" customHeight="1">
      <c r="A3989" s="5"/>
      <c r="B3989" s="5"/>
      <c r="C3989" s="5" t="str">
        <f>IFERROR(__xludf.DUMMYFUNCTION("""COMPUTED_VALUE"""),"")</f>
        <v/>
      </c>
      <c r="D3989" s="5">
        <v>0.0</v>
      </c>
    </row>
    <row r="3990" ht="14.25" customHeight="1">
      <c r="A3990" s="5"/>
      <c r="B3990" s="5"/>
      <c r="C3990" s="5" t="str">
        <f>IFERROR(__xludf.DUMMYFUNCTION("""COMPUTED_VALUE"""),"")</f>
        <v/>
      </c>
      <c r="D3990" s="5">
        <v>0.0</v>
      </c>
    </row>
    <row r="3991" ht="14.25" customHeight="1">
      <c r="A3991" s="5"/>
      <c r="B3991" s="5"/>
      <c r="C3991" s="5" t="str">
        <f>IFERROR(__xludf.DUMMYFUNCTION("""COMPUTED_VALUE"""),"")</f>
        <v/>
      </c>
      <c r="D3991" s="5">
        <v>0.0</v>
      </c>
    </row>
    <row r="3992" ht="14.25" customHeight="1">
      <c r="A3992" s="5"/>
      <c r="B3992" s="5"/>
      <c r="C3992" s="5" t="str">
        <f>IFERROR(__xludf.DUMMYFUNCTION("""COMPUTED_VALUE"""),"")</f>
        <v/>
      </c>
      <c r="D3992" s="5">
        <v>0.0</v>
      </c>
    </row>
    <row r="3993" ht="14.25" customHeight="1">
      <c r="A3993" s="5"/>
      <c r="B3993" s="5"/>
      <c r="C3993" s="5" t="str">
        <f>IFERROR(__xludf.DUMMYFUNCTION("""COMPUTED_VALUE"""),"")</f>
        <v/>
      </c>
      <c r="D3993" s="5">
        <v>0.0</v>
      </c>
    </row>
    <row r="3994" ht="14.25" customHeight="1">
      <c r="A3994" s="5"/>
      <c r="B3994" s="5"/>
      <c r="C3994" s="5" t="str">
        <f>IFERROR(__xludf.DUMMYFUNCTION("""COMPUTED_VALUE"""),"")</f>
        <v/>
      </c>
      <c r="D3994" s="5">
        <v>0.0</v>
      </c>
    </row>
    <row r="3995" ht="14.25" customHeight="1">
      <c r="A3995" s="5"/>
      <c r="B3995" s="5"/>
      <c r="C3995" s="5" t="str">
        <f>IFERROR(__xludf.DUMMYFUNCTION("""COMPUTED_VALUE"""),"")</f>
        <v/>
      </c>
      <c r="D3995" s="5">
        <v>0.0</v>
      </c>
    </row>
    <row r="3996" ht="14.25" customHeight="1">
      <c r="A3996" s="5"/>
      <c r="B3996" s="5"/>
      <c r="C3996" s="5" t="str">
        <f>IFERROR(__xludf.DUMMYFUNCTION("""COMPUTED_VALUE"""),"")</f>
        <v/>
      </c>
      <c r="D3996" s="5">
        <v>0.0</v>
      </c>
    </row>
    <row r="3997" ht="14.25" customHeight="1">
      <c r="A3997" s="5"/>
      <c r="B3997" s="5"/>
      <c r="C3997" s="5" t="str">
        <f>IFERROR(__xludf.DUMMYFUNCTION("""COMPUTED_VALUE"""),"")</f>
        <v/>
      </c>
      <c r="D3997" s="5">
        <v>0.0</v>
      </c>
    </row>
    <row r="3998" ht="14.25" customHeight="1">
      <c r="A3998" s="5"/>
      <c r="B3998" s="5"/>
      <c r="C3998" s="5" t="str">
        <f>IFERROR(__xludf.DUMMYFUNCTION("""COMPUTED_VALUE"""),"")</f>
        <v/>
      </c>
      <c r="D3998" s="5">
        <v>0.0</v>
      </c>
    </row>
    <row r="3999" ht="14.25" customHeight="1">
      <c r="A3999" s="5"/>
      <c r="B3999" s="5"/>
      <c r="C3999" s="5" t="str">
        <f>IFERROR(__xludf.DUMMYFUNCTION("""COMPUTED_VALUE"""),"")</f>
        <v/>
      </c>
      <c r="D3999" s="5">
        <v>0.0</v>
      </c>
    </row>
    <row r="4000" ht="14.25" customHeight="1">
      <c r="A4000" s="5"/>
      <c r="B4000" s="5"/>
      <c r="C4000" s="5" t="str">
        <f>IFERROR(__xludf.DUMMYFUNCTION("""COMPUTED_VALUE"""),"")</f>
        <v/>
      </c>
      <c r="D4000" s="5">
        <v>0.0</v>
      </c>
    </row>
    <row r="4001" ht="14.25" customHeight="1">
      <c r="A4001" s="5"/>
      <c r="B4001" s="5"/>
      <c r="C4001" s="5" t="str">
        <f>IFERROR(__xludf.DUMMYFUNCTION("""COMPUTED_VALUE"""),"")</f>
        <v/>
      </c>
      <c r="D4001" s="5">
        <v>0.0</v>
      </c>
    </row>
    <row r="4002" ht="14.25" customHeight="1">
      <c r="A4002" s="5"/>
      <c r="B4002" s="5"/>
      <c r="C4002" s="5" t="str">
        <f>IFERROR(__xludf.DUMMYFUNCTION("""COMPUTED_VALUE"""),"")</f>
        <v/>
      </c>
      <c r="D4002" s="5">
        <v>0.0</v>
      </c>
    </row>
    <row r="4003" ht="14.25" customHeight="1">
      <c r="A4003" s="5"/>
      <c r="B4003" s="5"/>
      <c r="C4003" s="5" t="str">
        <f>IFERROR(__xludf.DUMMYFUNCTION("""COMPUTED_VALUE"""),"")</f>
        <v/>
      </c>
      <c r="D4003" s="5">
        <v>0.0</v>
      </c>
    </row>
    <row r="4004" ht="14.25" customHeight="1">
      <c r="A4004" s="5"/>
      <c r="B4004" s="5"/>
      <c r="C4004" s="5" t="str">
        <f>IFERROR(__xludf.DUMMYFUNCTION("""COMPUTED_VALUE"""),"")</f>
        <v/>
      </c>
      <c r="D4004" s="5">
        <v>0.0</v>
      </c>
    </row>
    <row r="4005" ht="14.25" customHeight="1">
      <c r="A4005" s="5"/>
      <c r="B4005" s="5"/>
      <c r="C4005" s="5" t="str">
        <f>IFERROR(__xludf.DUMMYFUNCTION("""COMPUTED_VALUE"""),"")</f>
        <v/>
      </c>
      <c r="D4005" s="5">
        <v>0.0</v>
      </c>
    </row>
    <row r="4006" ht="14.25" customHeight="1">
      <c r="A4006" s="5"/>
      <c r="B4006" s="5"/>
      <c r="C4006" s="5" t="str">
        <f>IFERROR(__xludf.DUMMYFUNCTION("""COMPUTED_VALUE"""),"")</f>
        <v/>
      </c>
      <c r="D4006" s="5">
        <v>0.0</v>
      </c>
    </row>
    <row r="4007" ht="14.25" customHeight="1">
      <c r="A4007" s="5"/>
      <c r="B4007" s="5"/>
      <c r="C4007" s="5" t="str">
        <f>IFERROR(__xludf.DUMMYFUNCTION("""COMPUTED_VALUE"""),"")</f>
        <v/>
      </c>
      <c r="D4007" s="5">
        <v>0.0</v>
      </c>
    </row>
    <row r="4008" ht="14.25" customHeight="1">
      <c r="A4008" s="5"/>
      <c r="B4008" s="5"/>
      <c r="C4008" s="5" t="str">
        <f>IFERROR(__xludf.DUMMYFUNCTION("""COMPUTED_VALUE"""),"")</f>
        <v/>
      </c>
      <c r="D4008" s="5">
        <v>0.0</v>
      </c>
    </row>
    <row r="4009" ht="14.25" customHeight="1">
      <c r="A4009" s="5"/>
      <c r="B4009" s="5"/>
      <c r="C4009" s="5" t="str">
        <f>IFERROR(__xludf.DUMMYFUNCTION("""COMPUTED_VALUE"""),"")</f>
        <v/>
      </c>
      <c r="D4009" s="5">
        <v>0.0</v>
      </c>
    </row>
    <row r="4010" ht="14.25" customHeight="1">
      <c r="A4010" s="5"/>
      <c r="B4010" s="5"/>
      <c r="C4010" s="5" t="str">
        <f>IFERROR(__xludf.DUMMYFUNCTION("""COMPUTED_VALUE"""),"")</f>
        <v/>
      </c>
      <c r="D4010" s="5">
        <v>0.0</v>
      </c>
    </row>
    <row r="4011" ht="14.25" customHeight="1">
      <c r="A4011" s="5"/>
      <c r="B4011" s="5"/>
      <c r="C4011" s="5" t="str">
        <f>IFERROR(__xludf.DUMMYFUNCTION("""COMPUTED_VALUE"""),"")</f>
        <v/>
      </c>
      <c r="D4011" s="5">
        <v>0.0</v>
      </c>
    </row>
    <row r="4012" ht="14.25" customHeight="1">
      <c r="A4012" s="5"/>
      <c r="B4012" s="5"/>
      <c r="C4012" s="5" t="str">
        <f>IFERROR(__xludf.DUMMYFUNCTION("""COMPUTED_VALUE"""),"")</f>
        <v/>
      </c>
      <c r="D4012" s="5">
        <v>0.0</v>
      </c>
    </row>
    <row r="4013" ht="14.25" customHeight="1">
      <c r="A4013" s="5"/>
      <c r="B4013" s="5"/>
      <c r="C4013" s="5" t="str">
        <f>IFERROR(__xludf.DUMMYFUNCTION("""COMPUTED_VALUE"""),"")</f>
        <v/>
      </c>
      <c r="D4013" s="5">
        <v>0.0</v>
      </c>
    </row>
    <row r="4014" ht="14.25" customHeight="1">
      <c r="A4014" s="5"/>
      <c r="B4014" s="5"/>
      <c r="C4014" s="5" t="str">
        <f>IFERROR(__xludf.DUMMYFUNCTION("""COMPUTED_VALUE"""),"")</f>
        <v/>
      </c>
      <c r="D4014" s="5">
        <v>0.0</v>
      </c>
    </row>
    <row r="4015" ht="14.25" customHeight="1">
      <c r="A4015" s="5"/>
      <c r="B4015" s="5"/>
      <c r="C4015" s="5" t="str">
        <f>IFERROR(__xludf.DUMMYFUNCTION("""COMPUTED_VALUE"""),"")</f>
        <v/>
      </c>
      <c r="D4015" s="5">
        <v>0.0</v>
      </c>
    </row>
    <row r="4016" ht="14.25" customHeight="1">
      <c r="A4016" s="5"/>
      <c r="B4016" s="5"/>
      <c r="C4016" s="5" t="str">
        <f>IFERROR(__xludf.DUMMYFUNCTION("""COMPUTED_VALUE"""),"")</f>
        <v/>
      </c>
      <c r="D4016" s="5">
        <v>0.0</v>
      </c>
    </row>
    <row r="4017" ht="14.25" customHeight="1">
      <c r="A4017" s="5"/>
      <c r="B4017" s="5"/>
      <c r="C4017" s="5" t="str">
        <f>IFERROR(__xludf.DUMMYFUNCTION("""COMPUTED_VALUE"""),"")</f>
        <v/>
      </c>
      <c r="D4017" s="5">
        <v>0.0</v>
      </c>
    </row>
    <row r="4018" ht="14.25" customHeight="1">
      <c r="A4018" s="5"/>
      <c r="B4018" s="5"/>
      <c r="C4018" s="5" t="str">
        <f>IFERROR(__xludf.DUMMYFUNCTION("""COMPUTED_VALUE"""),"")</f>
        <v/>
      </c>
      <c r="D4018" s="5">
        <v>0.0</v>
      </c>
    </row>
    <row r="4019" ht="14.25" customHeight="1">
      <c r="A4019" s="5"/>
      <c r="B4019" s="5"/>
      <c r="C4019" s="5" t="str">
        <f>IFERROR(__xludf.DUMMYFUNCTION("""COMPUTED_VALUE"""),"")</f>
        <v/>
      </c>
      <c r="D4019" s="5">
        <v>0.0</v>
      </c>
    </row>
    <row r="4020" ht="14.25" customHeight="1">
      <c r="A4020" s="5"/>
      <c r="B4020" s="5"/>
      <c r="C4020" s="5" t="str">
        <f>IFERROR(__xludf.DUMMYFUNCTION("""COMPUTED_VALUE"""),"")</f>
        <v/>
      </c>
      <c r="D4020" s="5">
        <v>0.0</v>
      </c>
    </row>
    <row r="4021" ht="14.25" customHeight="1">
      <c r="A4021" s="5"/>
      <c r="B4021" s="5"/>
      <c r="C4021" s="5" t="str">
        <f>IFERROR(__xludf.DUMMYFUNCTION("""COMPUTED_VALUE"""),"")</f>
        <v/>
      </c>
      <c r="D4021" s="5">
        <v>0.0</v>
      </c>
    </row>
    <row r="4022" ht="14.25" customHeight="1">
      <c r="A4022" s="5"/>
      <c r="B4022" s="5"/>
      <c r="C4022" s="5" t="str">
        <f>IFERROR(__xludf.DUMMYFUNCTION("""COMPUTED_VALUE"""),"")</f>
        <v/>
      </c>
      <c r="D4022" s="5">
        <v>0.0</v>
      </c>
    </row>
    <row r="4023" ht="14.25" customHeight="1">
      <c r="A4023" s="5"/>
      <c r="B4023" s="5"/>
      <c r="C4023" s="5" t="str">
        <f>IFERROR(__xludf.DUMMYFUNCTION("""COMPUTED_VALUE"""),"")</f>
        <v/>
      </c>
      <c r="D4023" s="5">
        <v>0.0</v>
      </c>
    </row>
    <row r="4024" ht="14.25" customHeight="1">
      <c r="A4024" s="5"/>
      <c r="B4024" s="5"/>
      <c r="C4024" s="5" t="str">
        <f>IFERROR(__xludf.DUMMYFUNCTION("""COMPUTED_VALUE"""),"")</f>
        <v/>
      </c>
      <c r="D4024" s="5">
        <v>0.0</v>
      </c>
    </row>
    <row r="4025" ht="14.25" customHeight="1">
      <c r="A4025" s="5"/>
      <c r="B4025" s="5"/>
      <c r="C4025" s="5" t="str">
        <f>IFERROR(__xludf.DUMMYFUNCTION("""COMPUTED_VALUE"""),"")</f>
        <v/>
      </c>
      <c r="D4025" s="5">
        <v>0.0</v>
      </c>
    </row>
    <row r="4026" ht="14.25" customHeight="1">
      <c r="A4026" s="5"/>
      <c r="B4026" s="5"/>
      <c r="C4026" s="5" t="str">
        <f>IFERROR(__xludf.DUMMYFUNCTION("""COMPUTED_VALUE"""),"")</f>
        <v/>
      </c>
      <c r="D4026" s="5">
        <v>0.0</v>
      </c>
    </row>
    <row r="4027" ht="14.25" customHeight="1">
      <c r="A4027" s="5"/>
      <c r="B4027" s="5"/>
      <c r="C4027" s="5" t="str">
        <f>IFERROR(__xludf.DUMMYFUNCTION("""COMPUTED_VALUE"""),"")</f>
        <v/>
      </c>
      <c r="D4027" s="5">
        <v>0.0</v>
      </c>
    </row>
    <row r="4028" ht="14.25" customHeight="1">
      <c r="A4028" s="5"/>
      <c r="B4028" s="5"/>
      <c r="C4028" s="5" t="str">
        <f>IFERROR(__xludf.DUMMYFUNCTION("""COMPUTED_VALUE"""),"")</f>
        <v/>
      </c>
      <c r="D4028" s="5">
        <v>0.0</v>
      </c>
    </row>
    <row r="4029" ht="14.25" customHeight="1">
      <c r="A4029" s="5"/>
      <c r="B4029" s="5"/>
      <c r="C4029" s="5" t="str">
        <f>IFERROR(__xludf.DUMMYFUNCTION("""COMPUTED_VALUE"""),"")</f>
        <v/>
      </c>
      <c r="D4029" s="5">
        <v>0.0</v>
      </c>
    </row>
    <row r="4030" ht="14.25" customHeight="1">
      <c r="A4030" s="5"/>
      <c r="B4030" s="5"/>
      <c r="C4030" s="5" t="str">
        <f>IFERROR(__xludf.DUMMYFUNCTION("""COMPUTED_VALUE"""),"")</f>
        <v/>
      </c>
      <c r="D4030" s="5">
        <v>0.0</v>
      </c>
    </row>
    <row r="4031" ht="14.25" customHeight="1">
      <c r="A4031" s="5"/>
      <c r="B4031" s="5"/>
      <c r="C4031" s="5" t="str">
        <f>IFERROR(__xludf.DUMMYFUNCTION("""COMPUTED_VALUE"""),"")</f>
        <v/>
      </c>
      <c r="D4031" s="5">
        <v>0.0</v>
      </c>
    </row>
    <row r="4032" ht="14.25" customHeight="1">
      <c r="A4032" s="5"/>
      <c r="B4032" s="5"/>
      <c r="C4032" s="5" t="str">
        <f>IFERROR(__xludf.DUMMYFUNCTION("""COMPUTED_VALUE"""),"")</f>
        <v/>
      </c>
      <c r="D4032" s="5">
        <v>0.0</v>
      </c>
    </row>
    <row r="4033" ht="14.25" customHeight="1">
      <c r="A4033" s="5"/>
      <c r="B4033" s="5"/>
      <c r="C4033" s="5" t="str">
        <f>IFERROR(__xludf.DUMMYFUNCTION("""COMPUTED_VALUE"""),"")</f>
        <v/>
      </c>
      <c r="D4033" s="5">
        <v>0.0</v>
      </c>
    </row>
    <row r="4034" ht="14.25" customHeight="1">
      <c r="A4034" s="5"/>
      <c r="B4034" s="5"/>
      <c r="C4034" s="5" t="str">
        <f>IFERROR(__xludf.DUMMYFUNCTION("""COMPUTED_VALUE"""),"")</f>
        <v/>
      </c>
      <c r="D4034" s="5">
        <v>0.0</v>
      </c>
    </row>
    <row r="4035" ht="14.25" customHeight="1">
      <c r="A4035" s="5"/>
      <c r="B4035" s="5"/>
      <c r="C4035" s="5" t="str">
        <f>IFERROR(__xludf.DUMMYFUNCTION("""COMPUTED_VALUE"""),"")</f>
        <v/>
      </c>
      <c r="D4035" s="5">
        <v>0.0</v>
      </c>
    </row>
    <row r="4036" ht="14.25" customHeight="1">
      <c r="A4036" s="5"/>
      <c r="B4036" s="5"/>
      <c r="C4036" s="5" t="str">
        <f>IFERROR(__xludf.DUMMYFUNCTION("""COMPUTED_VALUE"""),"")</f>
        <v/>
      </c>
      <c r="D4036" s="5">
        <v>0.0</v>
      </c>
    </row>
    <row r="4037" ht="14.25" customHeight="1">
      <c r="A4037" s="5"/>
      <c r="B4037" s="5"/>
      <c r="C4037" s="5" t="str">
        <f>IFERROR(__xludf.DUMMYFUNCTION("""COMPUTED_VALUE"""),"")</f>
        <v/>
      </c>
      <c r="D4037" s="5">
        <v>0.0</v>
      </c>
    </row>
    <row r="4038" ht="14.25" customHeight="1">
      <c r="A4038" s="5"/>
      <c r="B4038" s="5"/>
      <c r="C4038" s="5" t="str">
        <f>IFERROR(__xludf.DUMMYFUNCTION("""COMPUTED_VALUE"""),"")</f>
        <v/>
      </c>
      <c r="D4038" s="5">
        <v>0.0</v>
      </c>
    </row>
    <row r="4039" ht="14.25" customHeight="1">
      <c r="A4039" s="5"/>
      <c r="B4039" s="5"/>
      <c r="C4039" s="5" t="str">
        <f>IFERROR(__xludf.DUMMYFUNCTION("""COMPUTED_VALUE"""),"")</f>
        <v/>
      </c>
      <c r="D4039" s="5">
        <v>0.0</v>
      </c>
    </row>
    <row r="4040" ht="14.25" customHeight="1">
      <c r="A4040" s="5"/>
      <c r="B4040" s="5"/>
      <c r="C4040" s="5" t="str">
        <f>IFERROR(__xludf.DUMMYFUNCTION("""COMPUTED_VALUE"""),"")</f>
        <v/>
      </c>
      <c r="D4040" s="5">
        <v>0.0</v>
      </c>
    </row>
    <row r="4041" ht="14.25" customHeight="1">
      <c r="A4041" s="5"/>
      <c r="B4041" s="5"/>
      <c r="C4041" s="5" t="str">
        <f>IFERROR(__xludf.DUMMYFUNCTION("""COMPUTED_VALUE"""),"")</f>
        <v/>
      </c>
      <c r="D4041" s="5">
        <v>0.0</v>
      </c>
    </row>
    <row r="4042" ht="14.25" customHeight="1">
      <c r="A4042" s="5"/>
      <c r="B4042" s="5"/>
      <c r="C4042" s="5" t="str">
        <f>IFERROR(__xludf.DUMMYFUNCTION("""COMPUTED_VALUE"""),"")</f>
        <v/>
      </c>
      <c r="D4042" s="5">
        <v>0.0</v>
      </c>
    </row>
    <row r="4043" ht="14.25" customHeight="1">
      <c r="A4043" s="5"/>
      <c r="B4043" s="5"/>
      <c r="C4043" s="5" t="str">
        <f>IFERROR(__xludf.DUMMYFUNCTION("""COMPUTED_VALUE"""),"")</f>
        <v/>
      </c>
      <c r="D4043" s="5">
        <v>0.0</v>
      </c>
    </row>
    <row r="4044" ht="14.25" customHeight="1">
      <c r="A4044" s="5"/>
      <c r="B4044" s="5"/>
      <c r="C4044" s="5" t="str">
        <f>IFERROR(__xludf.DUMMYFUNCTION("""COMPUTED_VALUE"""),"")</f>
        <v/>
      </c>
      <c r="D4044" s="5">
        <v>0.0</v>
      </c>
    </row>
    <row r="4045" ht="14.25" customHeight="1">
      <c r="A4045" s="5"/>
      <c r="B4045" s="5"/>
      <c r="C4045" s="5" t="str">
        <f>IFERROR(__xludf.DUMMYFUNCTION("""COMPUTED_VALUE"""),"")</f>
        <v/>
      </c>
      <c r="D4045" s="5">
        <v>0.0</v>
      </c>
    </row>
    <row r="4046" ht="14.25" customHeight="1">
      <c r="A4046" s="5"/>
      <c r="B4046" s="5"/>
      <c r="C4046" s="5" t="str">
        <f>IFERROR(__xludf.DUMMYFUNCTION("""COMPUTED_VALUE"""),"")</f>
        <v/>
      </c>
      <c r="D4046" s="5">
        <v>0.0</v>
      </c>
    </row>
    <row r="4047" ht="14.25" customHeight="1">
      <c r="A4047" s="5"/>
      <c r="B4047" s="5"/>
      <c r="C4047" s="5" t="str">
        <f>IFERROR(__xludf.DUMMYFUNCTION("""COMPUTED_VALUE"""),"")</f>
        <v/>
      </c>
      <c r="D4047" s="5">
        <v>0.0</v>
      </c>
    </row>
    <row r="4048" ht="14.25" customHeight="1">
      <c r="A4048" s="5"/>
      <c r="B4048" s="5"/>
      <c r="C4048" s="5" t="str">
        <f>IFERROR(__xludf.DUMMYFUNCTION("""COMPUTED_VALUE"""),"")</f>
        <v/>
      </c>
      <c r="D4048" s="5">
        <v>0.0</v>
      </c>
    </row>
    <row r="4049" ht="14.25" customHeight="1">
      <c r="A4049" s="5"/>
      <c r="B4049" s="5"/>
      <c r="C4049" s="5" t="str">
        <f>IFERROR(__xludf.DUMMYFUNCTION("""COMPUTED_VALUE"""),"")</f>
        <v/>
      </c>
      <c r="D4049" s="5">
        <v>0.0</v>
      </c>
    </row>
    <row r="4050" ht="14.25" customHeight="1">
      <c r="A4050" s="5"/>
      <c r="B4050" s="5"/>
      <c r="C4050" s="5" t="str">
        <f>IFERROR(__xludf.DUMMYFUNCTION("""COMPUTED_VALUE"""),"")</f>
        <v/>
      </c>
      <c r="D4050" s="5">
        <v>0.0</v>
      </c>
    </row>
    <row r="4051" ht="14.25" customHeight="1">
      <c r="A4051" s="5"/>
      <c r="B4051" s="5"/>
      <c r="C4051" s="5" t="str">
        <f>IFERROR(__xludf.DUMMYFUNCTION("""COMPUTED_VALUE"""),"")</f>
        <v/>
      </c>
      <c r="D4051" s="5">
        <v>0.0</v>
      </c>
    </row>
    <row r="4052" ht="14.25" customHeight="1">
      <c r="A4052" s="5"/>
      <c r="B4052" s="5"/>
      <c r="C4052" s="5" t="str">
        <f>IFERROR(__xludf.DUMMYFUNCTION("""COMPUTED_VALUE"""),"")</f>
        <v/>
      </c>
      <c r="D4052" s="5">
        <v>0.0</v>
      </c>
    </row>
    <row r="4053" ht="14.25" customHeight="1">
      <c r="A4053" s="5"/>
      <c r="B4053" s="5"/>
      <c r="C4053" s="5" t="str">
        <f>IFERROR(__xludf.DUMMYFUNCTION("""COMPUTED_VALUE"""),"")</f>
        <v/>
      </c>
      <c r="D4053" s="5">
        <v>0.0</v>
      </c>
    </row>
    <row r="4054" ht="14.25" customHeight="1">
      <c r="A4054" s="5"/>
      <c r="B4054" s="5"/>
      <c r="C4054" s="5" t="str">
        <f>IFERROR(__xludf.DUMMYFUNCTION("""COMPUTED_VALUE"""),"")</f>
        <v/>
      </c>
      <c r="D4054" s="5">
        <v>0.0</v>
      </c>
    </row>
    <row r="4055" ht="14.25" customHeight="1">
      <c r="A4055" s="5"/>
      <c r="B4055" s="5"/>
      <c r="C4055" s="5" t="str">
        <f>IFERROR(__xludf.DUMMYFUNCTION("""COMPUTED_VALUE"""),"")</f>
        <v/>
      </c>
      <c r="D4055" s="5">
        <v>0.0</v>
      </c>
    </row>
    <row r="4056" ht="14.25" customHeight="1">
      <c r="A4056" s="5"/>
      <c r="B4056" s="5"/>
      <c r="C4056" s="5" t="str">
        <f>IFERROR(__xludf.DUMMYFUNCTION("""COMPUTED_VALUE"""),"")</f>
        <v/>
      </c>
      <c r="D4056" s="5">
        <v>0.0</v>
      </c>
    </row>
    <row r="4057" ht="14.25" customHeight="1">
      <c r="A4057" s="5"/>
      <c r="B4057" s="5"/>
      <c r="C4057" s="5" t="str">
        <f>IFERROR(__xludf.DUMMYFUNCTION("""COMPUTED_VALUE"""),"")</f>
        <v/>
      </c>
      <c r="D4057" s="5">
        <v>0.0</v>
      </c>
    </row>
    <row r="4058" ht="14.25" customHeight="1">
      <c r="A4058" s="5"/>
      <c r="B4058" s="5"/>
      <c r="C4058" s="5" t="str">
        <f>IFERROR(__xludf.DUMMYFUNCTION("""COMPUTED_VALUE"""),"")</f>
        <v/>
      </c>
      <c r="D4058" s="5">
        <v>0.0</v>
      </c>
    </row>
    <row r="4059" ht="14.25" customHeight="1">
      <c r="A4059" s="5"/>
      <c r="B4059" s="5"/>
      <c r="C4059" s="5" t="str">
        <f>IFERROR(__xludf.DUMMYFUNCTION("""COMPUTED_VALUE"""),"")</f>
        <v/>
      </c>
      <c r="D4059" s="5">
        <v>0.0</v>
      </c>
    </row>
    <row r="4060" ht="14.25" customHeight="1">
      <c r="A4060" s="5"/>
      <c r="B4060" s="5"/>
      <c r="C4060" s="5" t="str">
        <f>IFERROR(__xludf.DUMMYFUNCTION("""COMPUTED_VALUE"""),"")</f>
        <v/>
      </c>
      <c r="D4060" s="5">
        <v>0.0</v>
      </c>
    </row>
    <row r="4061" ht="14.25" customHeight="1">
      <c r="A4061" s="5"/>
      <c r="B4061" s="5"/>
      <c r="C4061" s="5" t="str">
        <f>IFERROR(__xludf.DUMMYFUNCTION("""COMPUTED_VALUE"""),"")</f>
        <v/>
      </c>
      <c r="D4061" s="5">
        <v>0.0</v>
      </c>
    </row>
    <row r="4062" ht="14.25" customHeight="1">
      <c r="A4062" s="5"/>
      <c r="B4062" s="5"/>
      <c r="C4062" s="5" t="str">
        <f>IFERROR(__xludf.DUMMYFUNCTION("""COMPUTED_VALUE"""),"")</f>
        <v/>
      </c>
      <c r="D4062" s="5">
        <v>0.0</v>
      </c>
    </row>
    <row r="4063" ht="14.25" customHeight="1">
      <c r="A4063" s="5"/>
      <c r="B4063" s="5"/>
      <c r="C4063" s="5" t="str">
        <f>IFERROR(__xludf.DUMMYFUNCTION("""COMPUTED_VALUE"""),"")</f>
        <v/>
      </c>
      <c r="D4063" s="5">
        <v>0.0</v>
      </c>
    </row>
    <row r="4064" ht="14.25" customHeight="1">
      <c r="A4064" s="5"/>
      <c r="B4064" s="5"/>
      <c r="C4064" s="5" t="str">
        <f>IFERROR(__xludf.DUMMYFUNCTION("""COMPUTED_VALUE"""),"")</f>
        <v/>
      </c>
      <c r="D4064" s="5">
        <v>0.0</v>
      </c>
    </row>
    <row r="4065" ht="14.25" customHeight="1">
      <c r="A4065" s="5"/>
      <c r="B4065" s="5"/>
      <c r="C4065" s="5" t="str">
        <f>IFERROR(__xludf.DUMMYFUNCTION("""COMPUTED_VALUE"""),"")</f>
        <v/>
      </c>
      <c r="D4065" s="5">
        <v>0.0</v>
      </c>
    </row>
    <row r="4066" ht="14.25" customHeight="1">
      <c r="A4066" s="5"/>
      <c r="B4066" s="5"/>
      <c r="C4066" s="5" t="str">
        <f>IFERROR(__xludf.DUMMYFUNCTION("""COMPUTED_VALUE"""),"")</f>
        <v/>
      </c>
      <c r="D4066" s="5">
        <v>0.0</v>
      </c>
    </row>
    <row r="4067" ht="14.25" customHeight="1">
      <c r="A4067" s="5"/>
      <c r="B4067" s="5"/>
      <c r="C4067" s="5" t="str">
        <f>IFERROR(__xludf.DUMMYFUNCTION("""COMPUTED_VALUE"""),"")</f>
        <v/>
      </c>
      <c r="D4067" s="5">
        <v>0.0</v>
      </c>
    </row>
    <row r="4068" ht="14.25" customHeight="1">
      <c r="A4068" s="5"/>
      <c r="B4068" s="5"/>
      <c r="C4068" s="5" t="str">
        <f>IFERROR(__xludf.DUMMYFUNCTION("""COMPUTED_VALUE"""),"")</f>
        <v/>
      </c>
      <c r="D4068" s="5">
        <v>0.0</v>
      </c>
    </row>
    <row r="4069" ht="14.25" customHeight="1">
      <c r="A4069" s="5"/>
      <c r="B4069" s="5"/>
      <c r="C4069" s="5" t="str">
        <f>IFERROR(__xludf.DUMMYFUNCTION("""COMPUTED_VALUE"""),"")</f>
        <v/>
      </c>
      <c r="D4069" s="5">
        <v>0.0</v>
      </c>
    </row>
    <row r="4070" ht="14.25" customHeight="1">
      <c r="A4070" s="5"/>
      <c r="B4070" s="5"/>
      <c r="C4070" s="5" t="str">
        <f>IFERROR(__xludf.DUMMYFUNCTION("""COMPUTED_VALUE"""),"")</f>
        <v/>
      </c>
      <c r="D4070" s="5">
        <v>0.0</v>
      </c>
    </row>
    <row r="4071" ht="14.25" customHeight="1">
      <c r="A4071" s="5"/>
      <c r="B4071" s="5"/>
      <c r="C4071" s="5" t="str">
        <f>IFERROR(__xludf.DUMMYFUNCTION("""COMPUTED_VALUE"""),"")</f>
        <v/>
      </c>
      <c r="D4071" s="5">
        <v>0.0</v>
      </c>
    </row>
    <row r="4072" ht="14.25" customHeight="1">
      <c r="A4072" s="5"/>
      <c r="B4072" s="5"/>
      <c r="C4072" s="5" t="str">
        <f>IFERROR(__xludf.DUMMYFUNCTION("""COMPUTED_VALUE"""),"")</f>
        <v/>
      </c>
      <c r="D4072" s="5">
        <v>0.0</v>
      </c>
    </row>
    <row r="4073" ht="14.25" customHeight="1">
      <c r="A4073" s="5"/>
      <c r="B4073" s="5"/>
      <c r="C4073" s="5" t="str">
        <f>IFERROR(__xludf.DUMMYFUNCTION("""COMPUTED_VALUE"""),"")</f>
        <v/>
      </c>
      <c r="D4073" s="5">
        <v>0.0</v>
      </c>
    </row>
    <row r="4074" ht="14.25" customHeight="1">
      <c r="A4074" s="5"/>
      <c r="B4074" s="5"/>
      <c r="C4074" s="5" t="str">
        <f>IFERROR(__xludf.DUMMYFUNCTION("""COMPUTED_VALUE"""),"")</f>
        <v/>
      </c>
      <c r="D4074" s="5">
        <v>0.0</v>
      </c>
    </row>
    <row r="4075" ht="14.25" customHeight="1">
      <c r="A4075" s="5"/>
      <c r="B4075" s="5"/>
      <c r="C4075" s="5" t="str">
        <f>IFERROR(__xludf.DUMMYFUNCTION("""COMPUTED_VALUE"""),"")</f>
        <v/>
      </c>
      <c r="D4075" s="5">
        <v>0.0</v>
      </c>
    </row>
    <row r="4076" ht="14.25" customHeight="1">
      <c r="A4076" s="5"/>
      <c r="B4076" s="5"/>
      <c r="C4076" s="5" t="str">
        <f>IFERROR(__xludf.DUMMYFUNCTION("""COMPUTED_VALUE"""),"")</f>
        <v/>
      </c>
      <c r="D4076" s="5">
        <v>0.0</v>
      </c>
    </row>
    <row r="4077" ht="14.25" customHeight="1">
      <c r="A4077" s="5"/>
      <c r="B4077" s="5"/>
      <c r="C4077" s="5" t="str">
        <f>IFERROR(__xludf.DUMMYFUNCTION("""COMPUTED_VALUE"""),"")</f>
        <v/>
      </c>
      <c r="D4077" s="5">
        <v>0.0</v>
      </c>
    </row>
    <row r="4078" ht="14.25" customHeight="1">
      <c r="A4078" s="5"/>
      <c r="B4078" s="5"/>
      <c r="C4078" s="5" t="str">
        <f>IFERROR(__xludf.DUMMYFUNCTION("""COMPUTED_VALUE"""),"")</f>
        <v/>
      </c>
      <c r="D4078" s="5">
        <v>0.0</v>
      </c>
    </row>
    <row r="4079" ht="14.25" customHeight="1">
      <c r="A4079" s="5"/>
      <c r="B4079" s="5"/>
      <c r="C4079" s="5" t="str">
        <f>IFERROR(__xludf.DUMMYFUNCTION("""COMPUTED_VALUE"""),"")</f>
        <v/>
      </c>
      <c r="D4079" s="5">
        <v>0.0</v>
      </c>
    </row>
    <row r="4080" ht="14.25" customHeight="1">
      <c r="A4080" s="5"/>
      <c r="B4080" s="5"/>
      <c r="C4080" s="5" t="str">
        <f>IFERROR(__xludf.DUMMYFUNCTION("""COMPUTED_VALUE"""),"")</f>
        <v/>
      </c>
      <c r="D4080" s="5">
        <v>0.0</v>
      </c>
    </row>
    <row r="4081" ht="14.25" customHeight="1">
      <c r="A4081" s="5"/>
      <c r="B4081" s="5"/>
      <c r="C4081" s="5" t="str">
        <f>IFERROR(__xludf.DUMMYFUNCTION("""COMPUTED_VALUE"""),"")</f>
        <v/>
      </c>
      <c r="D4081" s="5">
        <v>0.0</v>
      </c>
    </row>
    <row r="4082" ht="14.25" customHeight="1">
      <c r="A4082" s="5"/>
      <c r="B4082" s="5"/>
      <c r="C4082" s="5" t="str">
        <f>IFERROR(__xludf.DUMMYFUNCTION("""COMPUTED_VALUE"""),"")</f>
        <v/>
      </c>
      <c r="D4082" s="5">
        <v>0.0</v>
      </c>
    </row>
    <row r="4083" ht="14.25" customHeight="1">
      <c r="A4083" s="5"/>
      <c r="B4083" s="5"/>
      <c r="C4083" s="5" t="str">
        <f>IFERROR(__xludf.DUMMYFUNCTION("""COMPUTED_VALUE"""),"")</f>
        <v/>
      </c>
      <c r="D4083" s="5">
        <v>0.0</v>
      </c>
    </row>
    <row r="4084" ht="14.25" customHeight="1">
      <c r="A4084" s="5"/>
      <c r="B4084" s="5"/>
      <c r="C4084" s="5" t="str">
        <f>IFERROR(__xludf.DUMMYFUNCTION("""COMPUTED_VALUE"""),"")</f>
        <v/>
      </c>
      <c r="D4084" s="5">
        <v>0.0</v>
      </c>
    </row>
    <row r="4085" ht="14.25" customHeight="1">
      <c r="A4085" s="5"/>
      <c r="B4085" s="5"/>
      <c r="C4085" s="5" t="str">
        <f>IFERROR(__xludf.DUMMYFUNCTION("""COMPUTED_VALUE"""),"")</f>
        <v/>
      </c>
      <c r="D4085" s="5">
        <v>0.0</v>
      </c>
    </row>
    <row r="4086" ht="14.25" customHeight="1">
      <c r="A4086" s="5"/>
      <c r="B4086" s="5"/>
      <c r="C4086" s="5" t="str">
        <f>IFERROR(__xludf.DUMMYFUNCTION("""COMPUTED_VALUE"""),"")</f>
        <v/>
      </c>
      <c r="D4086" s="5">
        <v>0.0</v>
      </c>
    </row>
    <row r="4087" ht="14.25" customHeight="1">
      <c r="A4087" s="5"/>
      <c r="B4087" s="5"/>
      <c r="C4087" s="5" t="str">
        <f>IFERROR(__xludf.DUMMYFUNCTION("""COMPUTED_VALUE"""),"")</f>
        <v/>
      </c>
      <c r="D4087" s="5">
        <v>0.0</v>
      </c>
    </row>
    <row r="4088" ht="14.25" customHeight="1">
      <c r="A4088" s="5"/>
      <c r="B4088" s="5"/>
      <c r="C4088" s="5" t="str">
        <f>IFERROR(__xludf.DUMMYFUNCTION("""COMPUTED_VALUE"""),"")</f>
        <v/>
      </c>
      <c r="D4088" s="5">
        <v>0.0</v>
      </c>
    </row>
    <row r="4089" ht="14.25" customHeight="1">
      <c r="A4089" s="5"/>
      <c r="B4089" s="5"/>
      <c r="C4089" s="5" t="str">
        <f>IFERROR(__xludf.DUMMYFUNCTION("""COMPUTED_VALUE"""),"")</f>
        <v/>
      </c>
      <c r="D4089" s="5">
        <v>0.0</v>
      </c>
    </row>
    <row r="4090" ht="14.25" customHeight="1">
      <c r="A4090" s="5"/>
      <c r="B4090" s="5"/>
      <c r="C4090" s="5" t="str">
        <f>IFERROR(__xludf.DUMMYFUNCTION("""COMPUTED_VALUE"""),"")</f>
        <v/>
      </c>
      <c r="D4090" s="5">
        <v>0.0</v>
      </c>
    </row>
    <row r="4091" ht="14.25" customHeight="1">
      <c r="A4091" s="5"/>
      <c r="B4091" s="5"/>
      <c r="C4091" s="5" t="str">
        <f>IFERROR(__xludf.DUMMYFUNCTION("""COMPUTED_VALUE"""),"")</f>
        <v/>
      </c>
      <c r="D4091" s="5">
        <v>0.0</v>
      </c>
    </row>
    <row r="4092" ht="14.25" customHeight="1">
      <c r="A4092" s="5"/>
      <c r="B4092" s="5"/>
      <c r="C4092" s="5" t="str">
        <f>IFERROR(__xludf.DUMMYFUNCTION("""COMPUTED_VALUE"""),"")</f>
        <v/>
      </c>
      <c r="D4092" s="5">
        <v>0.0</v>
      </c>
    </row>
    <row r="4093" ht="14.25" customHeight="1">
      <c r="A4093" s="5"/>
      <c r="B4093" s="5"/>
      <c r="C4093" s="5" t="str">
        <f>IFERROR(__xludf.DUMMYFUNCTION("""COMPUTED_VALUE"""),"")</f>
        <v/>
      </c>
      <c r="D4093" s="5">
        <v>0.0</v>
      </c>
    </row>
    <row r="4094" ht="14.25" customHeight="1">
      <c r="A4094" s="5"/>
      <c r="B4094" s="5"/>
      <c r="C4094" s="5" t="str">
        <f>IFERROR(__xludf.DUMMYFUNCTION("""COMPUTED_VALUE"""),"")</f>
        <v/>
      </c>
      <c r="D4094" s="5">
        <v>0.0</v>
      </c>
    </row>
    <row r="4095" ht="14.25" customHeight="1">
      <c r="A4095" s="5"/>
      <c r="B4095" s="5"/>
      <c r="C4095" s="5" t="str">
        <f>IFERROR(__xludf.DUMMYFUNCTION("""COMPUTED_VALUE"""),"")</f>
        <v/>
      </c>
      <c r="D4095" s="5">
        <v>0.0</v>
      </c>
    </row>
    <row r="4096" ht="14.25" customHeight="1">
      <c r="A4096" s="5"/>
      <c r="B4096" s="5"/>
      <c r="C4096" s="5" t="str">
        <f>IFERROR(__xludf.DUMMYFUNCTION("""COMPUTED_VALUE"""),"")</f>
        <v/>
      </c>
      <c r="D4096" s="5">
        <v>0.0</v>
      </c>
    </row>
    <row r="4097" ht="14.25" customHeight="1">
      <c r="A4097" s="5"/>
      <c r="B4097" s="5"/>
      <c r="C4097" s="5" t="str">
        <f>IFERROR(__xludf.DUMMYFUNCTION("""COMPUTED_VALUE"""),"")</f>
        <v/>
      </c>
      <c r="D4097" s="5">
        <v>0.0</v>
      </c>
    </row>
    <row r="4098" ht="14.25" customHeight="1">
      <c r="A4098" s="5"/>
      <c r="B4098" s="5"/>
      <c r="C4098" s="5" t="str">
        <f>IFERROR(__xludf.DUMMYFUNCTION("""COMPUTED_VALUE"""),"")</f>
        <v/>
      </c>
      <c r="D4098" s="5">
        <v>0.0</v>
      </c>
    </row>
    <row r="4099" ht="14.25" customHeight="1">
      <c r="A4099" s="5"/>
      <c r="B4099" s="5"/>
      <c r="C4099" s="5" t="str">
        <f>IFERROR(__xludf.DUMMYFUNCTION("""COMPUTED_VALUE"""),"")</f>
        <v/>
      </c>
      <c r="D4099" s="5">
        <v>0.0</v>
      </c>
    </row>
    <row r="4100" ht="14.25" customHeight="1">
      <c r="A4100" s="5"/>
      <c r="B4100" s="5"/>
      <c r="C4100" s="5" t="str">
        <f>IFERROR(__xludf.DUMMYFUNCTION("""COMPUTED_VALUE"""),"")</f>
        <v/>
      </c>
      <c r="D4100" s="5">
        <v>0.0</v>
      </c>
    </row>
    <row r="4101" ht="14.25" customHeight="1">
      <c r="A4101" s="5"/>
      <c r="B4101" s="5"/>
      <c r="C4101" s="5" t="str">
        <f>IFERROR(__xludf.DUMMYFUNCTION("""COMPUTED_VALUE"""),"")</f>
        <v/>
      </c>
      <c r="D4101" s="5">
        <v>0.0</v>
      </c>
    </row>
    <row r="4102" ht="14.25" customHeight="1">
      <c r="A4102" s="5"/>
      <c r="B4102" s="5"/>
      <c r="C4102" s="5" t="str">
        <f>IFERROR(__xludf.DUMMYFUNCTION("""COMPUTED_VALUE"""),"")</f>
        <v/>
      </c>
      <c r="D4102" s="5">
        <v>0.0</v>
      </c>
    </row>
    <row r="4103" ht="14.25" customHeight="1">
      <c r="A4103" s="5"/>
      <c r="B4103" s="5"/>
      <c r="C4103" s="5" t="str">
        <f>IFERROR(__xludf.DUMMYFUNCTION("""COMPUTED_VALUE"""),"")</f>
        <v/>
      </c>
      <c r="D4103" s="5">
        <v>0.0</v>
      </c>
    </row>
    <row r="4104" ht="14.25" customHeight="1">
      <c r="A4104" s="5"/>
      <c r="B4104" s="5"/>
      <c r="C4104" s="5" t="str">
        <f>IFERROR(__xludf.DUMMYFUNCTION("""COMPUTED_VALUE"""),"")</f>
        <v/>
      </c>
      <c r="D4104" s="5">
        <v>0.0</v>
      </c>
    </row>
    <row r="4105" ht="14.25" customHeight="1">
      <c r="A4105" s="5"/>
      <c r="B4105" s="5"/>
      <c r="C4105" s="5" t="str">
        <f>IFERROR(__xludf.DUMMYFUNCTION("""COMPUTED_VALUE"""),"")</f>
        <v/>
      </c>
      <c r="D4105" s="5">
        <v>0.0</v>
      </c>
    </row>
    <row r="4106" ht="14.25" customHeight="1">
      <c r="A4106" s="5"/>
      <c r="B4106" s="5"/>
      <c r="C4106" s="5" t="str">
        <f>IFERROR(__xludf.DUMMYFUNCTION("""COMPUTED_VALUE"""),"")</f>
        <v/>
      </c>
      <c r="D4106" s="5">
        <v>0.0</v>
      </c>
    </row>
    <row r="4107" ht="14.25" customHeight="1">
      <c r="A4107" s="5"/>
      <c r="B4107" s="5"/>
      <c r="C4107" s="5" t="str">
        <f>IFERROR(__xludf.DUMMYFUNCTION("""COMPUTED_VALUE"""),"")</f>
        <v/>
      </c>
      <c r="D4107" s="5">
        <v>0.0</v>
      </c>
    </row>
    <row r="4108" ht="14.25" customHeight="1">
      <c r="A4108" s="5"/>
      <c r="B4108" s="5"/>
      <c r="C4108" s="5" t="str">
        <f>IFERROR(__xludf.DUMMYFUNCTION("""COMPUTED_VALUE"""),"")</f>
        <v/>
      </c>
      <c r="D4108" s="5">
        <v>0.0</v>
      </c>
    </row>
    <row r="4109" ht="14.25" customHeight="1">
      <c r="A4109" s="5"/>
      <c r="B4109" s="5"/>
      <c r="C4109" s="5" t="str">
        <f>IFERROR(__xludf.DUMMYFUNCTION("""COMPUTED_VALUE"""),"")</f>
        <v/>
      </c>
      <c r="D4109" s="5">
        <v>0.0</v>
      </c>
    </row>
    <row r="4110" ht="14.25" customHeight="1">
      <c r="A4110" s="5"/>
      <c r="B4110" s="5"/>
      <c r="C4110" s="5" t="str">
        <f>IFERROR(__xludf.DUMMYFUNCTION("""COMPUTED_VALUE"""),"")</f>
        <v/>
      </c>
      <c r="D4110" s="5">
        <v>0.0</v>
      </c>
    </row>
    <row r="4111" ht="14.25" customHeight="1">
      <c r="A4111" s="5"/>
      <c r="B4111" s="5"/>
      <c r="C4111" s="5" t="str">
        <f>IFERROR(__xludf.DUMMYFUNCTION("""COMPUTED_VALUE"""),"")</f>
        <v/>
      </c>
      <c r="D4111" s="5">
        <v>0.0</v>
      </c>
    </row>
    <row r="4112" ht="14.25" customHeight="1">
      <c r="A4112" s="5"/>
      <c r="B4112" s="5"/>
      <c r="C4112" s="5" t="str">
        <f>IFERROR(__xludf.DUMMYFUNCTION("""COMPUTED_VALUE"""),"")</f>
        <v/>
      </c>
      <c r="D4112" s="5">
        <v>0.0</v>
      </c>
    </row>
    <row r="4113" ht="14.25" customHeight="1">
      <c r="A4113" s="5"/>
      <c r="B4113" s="5"/>
      <c r="C4113" s="5" t="str">
        <f>IFERROR(__xludf.DUMMYFUNCTION("""COMPUTED_VALUE"""),"")</f>
        <v/>
      </c>
      <c r="D4113" s="5">
        <v>0.0</v>
      </c>
    </row>
    <row r="4114" ht="14.25" customHeight="1">
      <c r="A4114" s="5"/>
      <c r="B4114" s="5"/>
      <c r="C4114" s="5" t="str">
        <f>IFERROR(__xludf.DUMMYFUNCTION("""COMPUTED_VALUE"""),"")</f>
        <v/>
      </c>
      <c r="D4114" s="5">
        <v>0.0</v>
      </c>
    </row>
    <row r="4115" ht="14.25" customHeight="1">
      <c r="A4115" s="5"/>
      <c r="B4115" s="5"/>
      <c r="C4115" s="5" t="str">
        <f>IFERROR(__xludf.DUMMYFUNCTION("""COMPUTED_VALUE"""),"")</f>
        <v/>
      </c>
      <c r="D4115" s="5">
        <v>0.0</v>
      </c>
    </row>
    <row r="4116" ht="14.25" customHeight="1">
      <c r="A4116" s="5"/>
      <c r="B4116" s="5"/>
      <c r="C4116" s="5" t="str">
        <f>IFERROR(__xludf.DUMMYFUNCTION("""COMPUTED_VALUE"""),"")</f>
        <v/>
      </c>
      <c r="D4116" s="5">
        <v>0.0</v>
      </c>
    </row>
    <row r="4117" ht="14.25" customHeight="1">
      <c r="A4117" s="5"/>
      <c r="B4117" s="5"/>
      <c r="C4117" s="5" t="str">
        <f>IFERROR(__xludf.DUMMYFUNCTION("""COMPUTED_VALUE"""),"")</f>
        <v/>
      </c>
      <c r="D4117" s="5">
        <v>0.0</v>
      </c>
    </row>
    <row r="4118" ht="14.25" customHeight="1">
      <c r="A4118" s="5"/>
      <c r="B4118" s="5"/>
      <c r="C4118" s="5" t="str">
        <f>IFERROR(__xludf.DUMMYFUNCTION("""COMPUTED_VALUE"""),"")</f>
        <v/>
      </c>
      <c r="D4118" s="5">
        <v>0.0</v>
      </c>
    </row>
    <row r="4119" ht="14.25" customHeight="1">
      <c r="A4119" s="5"/>
      <c r="B4119" s="5"/>
      <c r="C4119" s="5" t="str">
        <f>IFERROR(__xludf.DUMMYFUNCTION("""COMPUTED_VALUE"""),"")</f>
        <v/>
      </c>
      <c r="D4119" s="5">
        <v>0.0</v>
      </c>
    </row>
    <row r="4120" ht="14.25" customHeight="1">
      <c r="A4120" s="5"/>
      <c r="B4120" s="5"/>
      <c r="C4120" s="5" t="str">
        <f>IFERROR(__xludf.DUMMYFUNCTION("""COMPUTED_VALUE"""),"")</f>
        <v/>
      </c>
      <c r="D4120" s="5">
        <v>0.0</v>
      </c>
    </row>
    <row r="4121" ht="14.25" customHeight="1">
      <c r="A4121" s="5"/>
      <c r="B4121" s="5"/>
      <c r="C4121" s="5" t="str">
        <f>IFERROR(__xludf.DUMMYFUNCTION("""COMPUTED_VALUE"""),"")</f>
        <v/>
      </c>
      <c r="D4121" s="5">
        <v>0.0</v>
      </c>
    </row>
    <row r="4122" ht="14.25" customHeight="1">
      <c r="A4122" s="5"/>
      <c r="B4122" s="5"/>
      <c r="C4122" s="5" t="str">
        <f>IFERROR(__xludf.DUMMYFUNCTION("""COMPUTED_VALUE"""),"")</f>
        <v/>
      </c>
      <c r="D4122" s="5">
        <v>0.0</v>
      </c>
    </row>
    <row r="4123" ht="14.25" customHeight="1">
      <c r="A4123" s="5"/>
      <c r="B4123" s="5"/>
      <c r="C4123" s="5" t="str">
        <f>IFERROR(__xludf.DUMMYFUNCTION("""COMPUTED_VALUE"""),"")</f>
        <v/>
      </c>
      <c r="D4123" s="5">
        <v>0.0</v>
      </c>
    </row>
    <row r="4124" ht="14.25" customHeight="1">
      <c r="A4124" s="5"/>
      <c r="B4124" s="5"/>
      <c r="C4124" s="5" t="str">
        <f>IFERROR(__xludf.DUMMYFUNCTION("""COMPUTED_VALUE"""),"")</f>
        <v/>
      </c>
      <c r="D4124" s="5">
        <v>0.0</v>
      </c>
    </row>
    <row r="4125" ht="14.25" customHeight="1">
      <c r="A4125" s="5"/>
      <c r="B4125" s="5"/>
      <c r="C4125" s="5" t="str">
        <f>IFERROR(__xludf.DUMMYFUNCTION("""COMPUTED_VALUE"""),"")</f>
        <v/>
      </c>
      <c r="D4125" s="5">
        <v>0.0</v>
      </c>
    </row>
    <row r="4126" ht="14.25" customHeight="1">
      <c r="A4126" s="5"/>
      <c r="B4126" s="5"/>
      <c r="C4126" s="5" t="str">
        <f>IFERROR(__xludf.DUMMYFUNCTION("""COMPUTED_VALUE"""),"")</f>
        <v/>
      </c>
      <c r="D4126" s="5">
        <v>0.0</v>
      </c>
    </row>
    <row r="4127" ht="14.25" customHeight="1">
      <c r="A4127" s="5"/>
      <c r="B4127" s="5"/>
      <c r="C4127" s="5" t="str">
        <f>IFERROR(__xludf.DUMMYFUNCTION("""COMPUTED_VALUE"""),"")</f>
        <v/>
      </c>
      <c r="D4127" s="5">
        <v>0.0</v>
      </c>
    </row>
    <row r="4128" ht="14.25" customHeight="1">
      <c r="A4128" s="5"/>
      <c r="B4128" s="5"/>
      <c r="C4128" s="5" t="str">
        <f>IFERROR(__xludf.DUMMYFUNCTION("""COMPUTED_VALUE"""),"")</f>
        <v/>
      </c>
      <c r="D4128" s="5">
        <v>0.0</v>
      </c>
    </row>
    <row r="4129" ht="14.25" customHeight="1">
      <c r="A4129" s="5"/>
      <c r="B4129" s="5"/>
      <c r="C4129" s="5" t="str">
        <f>IFERROR(__xludf.DUMMYFUNCTION("""COMPUTED_VALUE"""),"")</f>
        <v/>
      </c>
      <c r="D4129" s="5">
        <v>0.0</v>
      </c>
    </row>
    <row r="4130" ht="14.25" customHeight="1">
      <c r="A4130" s="5"/>
      <c r="B4130" s="5"/>
      <c r="C4130" s="5" t="str">
        <f>IFERROR(__xludf.DUMMYFUNCTION("""COMPUTED_VALUE"""),"")</f>
        <v/>
      </c>
      <c r="D4130" s="5">
        <v>0.0</v>
      </c>
    </row>
    <row r="4131" ht="14.25" customHeight="1">
      <c r="A4131" s="5"/>
      <c r="B4131" s="5"/>
      <c r="C4131" s="5" t="str">
        <f>IFERROR(__xludf.DUMMYFUNCTION("""COMPUTED_VALUE"""),"")</f>
        <v/>
      </c>
      <c r="D4131" s="5">
        <v>0.0</v>
      </c>
    </row>
    <row r="4132" ht="14.25" customHeight="1">
      <c r="A4132" s="5"/>
      <c r="B4132" s="5"/>
      <c r="C4132" s="5" t="str">
        <f>IFERROR(__xludf.DUMMYFUNCTION("""COMPUTED_VALUE"""),"")</f>
        <v/>
      </c>
      <c r="D4132" s="5">
        <v>0.0</v>
      </c>
    </row>
    <row r="4133" ht="14.25" customHeight="1">
      <c r="A4133" s="5"/>
      <c r="B4133" s="5"/>
      <c r="C4133" s="5" t="str">
        <f>IFERROR(__xludf.DUMMYFUNCTION("""COMPUTED_VALUE"""),"")</f>
        <v/>
      </c>
      <c r="D4133" s="5">
        <v>0.0</v>
      </c>
    </row>
    <row r="4134" ht="14.25" customHeight="1">
      <c r="A4134" s="5"/>
      <c r="B4134" s="5"/>
      <c r="C4134" s="5" t="str">
        <f>IFERROR(__xludf.DUMMYFUNCTION("""COMPUTED_VALUE"""),"")</f>
        <v/>
      </c>
      <c r="D4134" s="5">
        <v>0.0</v>
      </c>
    </row>
    <row r="4135" ht="14.25" customHeight="1">
      <c r="A4135" s="5"/>
      <c r="B4135" s="5"/>
      <c r="C4135" s="5" t="str">
        <f>IFERROR(__xludf.DUMMYFUNCTION("""COMPUTED_VALUE"""),"")</f>
        <v/>
      </c>
      <c r="D4135" s="5">
        <v>0.0</v>
      </c>
    </row>
    <row r="4136" ht="14.25" customHeight="1">
      <c r="A4136" s="5"/>
      <c r="B4136" s="5"/>
      <c r="C4136" s="5" t="str">
        <f>IFERROR(__xludf.DUMMYFUNCTION("""COMPUTED_VALUE"""),"")</f>
        <v/>
      </c>
      <c r="D4136" s="5">
        <v>0.0</v>
      </c>
    </row>
    <row r="4137" ht="14.25" customHeight="1">
      <c r="A4137" s="5"/>
      <c r="B4137" s="5"/>
      <c r="C4137" s="5" t="str">
        <f>IFERROR(__xludf.DUMMYFUNCTION("""COMPUTED_VALUE"""),"")</f>
        <v/>
      </c>
      <c r="D4137" s="5">
        <v>0.0</v>
      </c>
    </row>
    <row r="4138" ht="14.25" customHeight="1">
      <c r="A4138" s="5"/>
      <c r="B4138" s="5"/>
      <c r="C4138" s="5" t="str">
        <f>IFERROR(__xludf.DUMMYFUNCTION("""COMPUTED_VALUE"""),"")</f>
        <v/>
      </c>
      <c r="D4138" s="5">
        <v>0.0</v>
      </c>
    </row>
    <row r="4139" ht="14.25" customHeight="1">
      <c r="A4139" s="5"/>
      <c r="B4139" s="5"/>
      <c r="C4139" s="5" t="str">
        <f>IFERROR(__xludf.DUMMYFUNCTION("""COMPUTED_VALUE"""),"")</f>
        <v/>
      </c>
      <c r="D4139" s="5">
        <v>0.0</v>
      </c>
    </row>
    <row r="4140" ht="14.25" customHeight="1">
      <c r="A4140" s="5"/>
      <c r="B4140" s="5"/>
      <c r="C4140" s="5" t="str">
        <f>IFERROR(__xludf.DUMMYFUNCTION("""COMPUTED_VALUE"""),"")</f>
        <v/>
      </c>
      <c r="D4140" s="5">
        <v>0.0</v>
      </c>
    </row>
    <row r="4141" ht="14.25" customHeight="1">
      <c r="A4141" s="5"/>
      <c r="B4141" s="5"/>
      <c r="C4141" s="5" t="str">
        <f>IFERROR(__xludf.DUMMYFUNCTION("""COMPUTED_VALUE"""),"")</f>
        <v/>
      </c>
      <c r="D4141" s="5">
        <v>0.0</v>
      </c>
    </row>
    <row r="4142" ht="14.25" customHeight="1">
      <c r="A4142" s="5"/>
      <c r="B4142" s="5"/>
      <c r="C4142" s="5" t="str">
        <f>IFERROR(__xludf.DUMMYFUNCTION("""COMPUTED_VALUE"""),"")</f>
        <v/>
      </c>
      <c r="D4142" s="5">
        <v>0.0</v>
      </c>
    </row>
    <row r="4143" ht="14.25" customHeight="1">
      <c r="A4143" s="5"/>
      <c r="B4143" s="5"/>
      <c r="C4143" s="5" t="str">
        <f>IFERROR(__xludf.DUMMYFUNCTION("""COMPUTED_VALUE"""),"")</f>
        <v/>
      </c>
      <c r="D4143" s="5">
        <v>0.0</v>
      </c>
    </row>
    <row r="4144" ht="14.25" customHeight="1">
      <c r="A4144" s="5"/>
      <c r="B4144" s="5"/>
      <c r="C4144" s="5" t="str">
        <f>IFERROR(__xludf.DUMMYFUNCTION("""COMPUTED_VALUE"""),"")</f>
        <v/>
      </c>
      <c r="D4144" s="5">
        <v>0.0</v>
      </c>
    </row>
    <row r="4145" ht="14.25" customHeight="1">
      <c r="A4145" s="5"/>
      <c r="B4145" s="5"/>
      <c r="C4145" s="5" t="str">
        <f>IFERROR(__xludf.DUMMYFUNCTION("""COMPUTED_VALUE"""),"")</f>
        <v/>
      </c>
      <c r="D4145" s="5">
        <v>0.0</v>
      </c>
    </row>
    <row r="4146" ht="14.25" customHeight="1">
      <c r="A4146" s="5"/>
      <c r="B4146" s="5"/>
      <c r="C4146" s="5" t="str">
        <f>IFERROR(__xludf.DUMMYFUNCTION("""COMPUTED_VALUE"""),"")</f>
        <v/>
      </c>
      <c r="D4146" s="5">
        <v>0.0</v>
      </c>
    </row>
    <row r="4147" ht="14.25" customHeight="1">
      <c r="A4147" s="5"/>
      <c r="B4147" s="5"/>
      <c r="C4147" s="5" t="str">
        <f>IFERROR(__xludf.DUMMYFUNCTION("""COMPUTED_VALUE"""),"")</f>
        <v/>
      </c>
      <c r="D4147" s="5">
        <v>0.0</v>
      </c>
    </row>
    <row r="4148" ht="14.25" customHeight="1">
      <c r="A4148" s="5"/>
      <c r="B4148" s="5"/>
      <c r="C4148" s="5" t="str">
        <f>IFERROR(__xludf.DUMMYFUNCTION("""COMPUTED_VALUE"""),"")</f>
        <v/>
      </c>
      <c r="D4148" s="5">
        <v>0.0</v>
      </c>
    </row>
    <row r="4149" ht="14.25" customHeight="1">
      <c r="A4149" s="5"/>
      <c r="B4149" s="5"/>
      <c r="C4149" s="5" t="str">
        <f>IFERROR(__xludf.DUMMYFUNCTION("""COMPUTED_VALUE"""),"")</f>
        <v/>
      </c>
      <c r="D4149" s="5">
        <v>0.0</v>
      </c>
    </row>
    <row r="4150" ht="14.25" customHeight="1">
      <c r="A4150" s="5"/>
      <c r="B4150" s="5"/>
      <c r="C4150" s="5" t="str">
        <f>IFERROR(__xludf.DUMMYFUNCTION("""COMPUTED_VALUE"""),"")</f>
        <v/>
      </c>
      <c r="D4150" s="5">
        <v>0.0</v>
      </c>
    </row>
    <row r="4151" ht="14.25" customHeight="1">
      <c r="A4151" s="5"/>
      <c r="B4151" s="5"/>
      <c r="C4151" s="5" t="str">
        <f>IFERROR(__xludf.DUMMYFUNCTION("""COMPUTED_VALUE"""),"")</f>
        <v/>
      </c>
      <c r="D4151" s="5">
        <v>0.0</v>
      </c>
    </row>
    <row r="4152" ht="14.25" customHeight="1">
      <c r="A4152" s="5"/>
      <c r="B4152" s="5"/>
      <c r="C4152" s="5" t="str">
        <f>IFERROR(__xludf.DUMMYFUNCTION("""COMPUTED_VALUE"""),"")</f>
        <v/>
      </c>
      <c r="D4152" s="5">
        <v>0.0</v>
      </c>
    </row>
    <row r="4153" ht="14.25" customHeight="1">
      <c r="A4153" s="5"/>
      <c r="B4153" s="5"/>
      <c r="C4153" s="5" t="str">
        <f>IFERROR(__xludf.DUMMYFUNCTION("""COMPUTED_VALUE"""),"")</f>
        <v/>
      </c>
      <c r="D4153" s="5">
        <v>0.0</v>
      </c>
    </row>
    <row r="4154" ht="14.25" customHeight="1">
      <c r="A4154" s="5"/>
      <c r="B4154" s="5"/>
      <c r="C4154" s="5" t="str">
        <f>IFERROR(__xludf.DUMMYFUNCTION("""COMPUTED_VALUE"""),"")</f>
        <v/>
      </c>
      <c r="D4154" s="5">
        <v>0.0</v>
      </c>
    </row>
    <row r="4155" ht="14.25" customHeight="1">
      <c r="A4155" s="5"/>
      <c r="B4155" s="5"/>
      <c r="C4155" s="5" t="str">
        <f>IFERROR(__xludf.DUMMYFUNCTION("""COMPUTED_VALUE"""),"")</f>
        <v/>
      </c>
      <c r="D4155" s="5">
        <v>0.0</v>
      </c>
    </row>
    <row r="4156" ht="14.25" customHeight="1">
      <c r="A4156" s="5"/>
      <c r="B4156" s="5"/>
      <c r="C4156" s="5" t="str">
        <f>IFERROR(__xludf.DUMMYFUNCTION("""COMPUTED_VALUE"""),"")</f>
        <v/>
      </c>
      <c r="D4156" s="5">
        <v>0.0</v>
      </c>
    </row>
    <row r="4157" ht="14.25" customHeight="1">
      <c r="A4157" s="5"/>
      <c r="B4157" s="5"/>
      <c r="C4157" s="5" t="str">
        <f>IFERROR(__xludf.DUMMYFUNCTION("""COMPUTED_VALUE"""),"")</f>
        <v/>
      </c>
      <c r="D4157" s="5">
        <v>0.0</v>
      </c>
    </row>
    <row r="4158" ht="14.25" customHeight="1">
      <c r="A4158" s="5"/>
      <c r="B4158" s="5"/>
      <c r="C4158" s="5" t="str">
        <f>IFERROR(__xludf.DUMMYFUNCTION("""COMPUTED_VALUE"""),"")</f>
        <v/>
      </c>
      <c r="D4158" s="5">
        <v>0.0</v>
      </c>
    </row>
    <row r="4159" ht="14.25" customHeight="1">
      <c r="A4159" s="5"/>
      <c r="B4159" s="5"/>
      <c r="C4159" s="5" t="str">
        <f>IFERROR(__xludf.DUMMYFUNCTION("""COMPUTED_VALUE"""),"")</f>
        <v/>
      </c>
      <c r="D4159" s="5">
        <v>0.0</v>
      </c>
    </row>
    <row r="4160" ht="14.25" customHeight="1">
      <c r="A4160" s="5"/>
      <c r="B4160" s="5"/>
      <c r="C4160" s="5" t="str">
        <f>IFERROR(__xludf.DUMMYFUNCTION("""COMPUTED_VALUE"""),"")</f>
        <v/>
      </c>
      <c r="D4160" s="5">
        <v>0.0</v>
      </c>
    </row>
    <row r="4161" ht="14.25" customHeight="1">
      <c r="A4161" s="5"/>
      <c r="B4161" s="5"/>
      <c r="C4161" s="5" t="str">
        <f>IFERROR(__xludf.DUMMYFUNCTION("""COMPUTED_VALUE"""),"")</f>
        <v/>
      </c>
      <c r="D4161" s="5">
        <v>0.0</v>
      </c>
    </row>
    <row r="4162" ht="14.25" customHeight="1">
      <c r="A4162" s="5"/>
      <c r="B4162" s="5"/>
      <c r="C4162" s="5" t="str">
        <f>IFERROR(__xludf.DUMMYFUNCTION("""COMPUTED_VALUE"""),"")</f>
        <v/>
      </c>
      <c r="D4162" s="5">
        <v>0.0</v>
      </c>
    </row>
    <row r="4163" ht="14.25" customHeight="1">
      <c r="A4163" s="5"/>
      <c r="B4163" s="5"/>
      <c r="C4163" s="5" t="str">
        <f>IFERROR(__xludf.DUMMYFUNCTION("""COMPUTED_VALUE"""),"")</f>
        <v/>
      </c>
      <c r="D4163" s="5">
        <v>0.0</v>
      </c>
    </row>
    <row r="4164" ht="14.25" customHeight="1">
      <c r="A4164" s="5"/>
      <c r="B4164" s="5"/>
      <c r="C4164" s="5" t="str">
        <f>IFERROR(__xludf.DUMMYFUNCTION("""COMPUTED_VALUE"""),"")</f>
        <v/>
      </c>
      <c r="D4164" s="5">
        <v>0.0</v>
      </c>
    </row>
    <row r="4165" ht="14.25" customHeight="1">
      <c r="A4165" s="5"/>
      <c r="B4165" s="5"/>
      <c r="C4165" s="5" t="str">
        <f>IFERROR(__xludf.DUMMYFUNCTION("""COMPUTED_VALUE"""),"")</f>
        <v/>
      </c>
      <c r="D4165" s="5">
        <v>0.0</v>
      </c>
    </row>
    <row r="4166" ht="14.25" customHeight="1">
      <c r="A4166" s="5"/>
      <c r="B4166" s="5"/>
      <c r="C4166" s="5" t="str">
        <f>IFERROR(__xludf.DUMMYFUNCTION("""COMPUTED_VALUE"""),"")</f>
        <v/>
      </c>
      <c r="D4166" s="5">
        <v>0.0</v>
      </c>
    </row>
    <row r="4167" ht="14.25" customHeight="1">
      <c r="A4167" s="5"/>
      <c r="B4167" s="5"/>
      <c r="C4167" s="5" t="str">
        <f>IFERROR(__xludf.DUMMYFUNCTION("""COMPUTED_VALUE"""),"")</f>
        <v/>
      </c>
      <c r="D4167" s="5">
        <v>0.0</v>
      </c>
    </row>
    <row r="4168" ht="14.25" customHeight="1">
      <c r="A4168" s="5"/>
      <c r="B4168" s="5"/>
      <c r="C4168" s="5" t="str">
        <f>IFERROR(__xludf.DUMMYFUNCTION("""COMPUTED_VALUE"""),"")</f>
        <v/>
      </c>
      <c r="D4168" s="5">
        <v>0.0</v>
      </c>
    </row>
    <row r="4169" ht="14.25" customHeight="1">
      <c r="A4169" s="5"/>
      <c r="B4169" s="5"/>
      <c r="C4169" s="5" t="str">
        <f>IFERROR(__xludf.DUMMYFUNCTION("""COMPUTED_VALUE"""),"")</f>
        <v/>
      </c>
      <c r="D4169" s="5">
        <v>0.0</v>
      </c>
    </row>
    <row r="4170" ht="14.25" customHeight="1">
      <c r="A4170" s="5"/>
      <c r="B4170" s="5"/>
      <c r="C4170" s="5" t="str">
        <f>IFERROR(__xludf.DUMMYFUNCTION("""COMPUTED_VALUE"""),"")</f>
        <v/>
      </c>
      <c r="D4170" s="5">
        <v>0.0</v>
      </c>
    </row>
    <row r="4171" ht="14.25" customHeight="1">
      <c r="A4171" s="5"/>
      <c r="B4171" s="5"/>
      <c r="C4171" s="5" t="str">
        <f>IFERROR(__xludf.DUMMYFUNCTION("""COMPUTED_VALUE"""),"")</f>
        <v/>
      </c>
      <c r="D4171" s="5">
        <v>0.0</v>
      </c>
    </row>
    <row r="4172" ht="14.25" customHeight="1">
      <c r="A4172" s="5"/>
      <c r="B4172" s="5"/>
      <c r="C4172" s="5" t="str">
        <f>IFERROR(__xludf.DUMMYFUNCTION("""COMPUTED_VALUE"""),"")</f>
        <v/>
      </c>
      <c r="D4172" s="5">
        <v>0.0</v>
      </c>
    </row>
    <row r="4173" ht="14.25" customHeight="1">
      <c r="A4173" s="5"/>
      <c r="B4173" s="5"/>
      <c r="C4173" s="5" t="str">
        <f>IFERROR(__xludf.DUMMYFUNCTION("""COMPUTED_VALUE"""),"")</f>
        <v/>
      </c>
      <c r="D4173" s="5">
        <v>0.0</v>
      </c>
    </row>
    <row r="4174" ht="14.25" customHeight="1">
      <c r="A4174" s="5"/>
      <c r="B4174" s="5"/>
      <c r="C4174" s="5" t="str">
        <f>IFERROR(__xludf.DUMMYFUNCTION("""COMPUTED_VALUE"""),"")</f>
        <v/>
      </c>
      <c r="D4174" s="5">
        <v>0.0</v>
      </c>
    </row>
    <row r="4175" ht="14.25" customHeight="1">
      <c r="A4175" s="5"/>
      <c r="B4175" s="5"/>
      <c r="C4175" s="5" t="str">
        <f>IFERROR(__xludf.DUMMYFUNCTION("""COMPUTED_VALUE"""),"")</f>
        <v/>
      </c>
      <c r="D4175" s="5">
        <v>0.0</v>
      </c>
    </row>
    <row r="4176" ht="14.25" customHeight="1">
      <c r="A4176" s="5"/>
      <c r="B4176" s="5"/>
      <c r="C4176" s="5" t="str">
        <f>IFERROR(__xludf.DUMMYFUNCTION("""COMPUTED_VALUE"""),"")</f>
        <v/>
      </c>
      <c r="D4176" s="5">
        <v>0.0</v>
      </c>
    </row>
    <row r="4177" ht="14.25" customHeight="1">
      <c r="A4177" s="5"/>
      <c r="B4177" s="5"/>
      <c r="C4177" s="5" t="str">
        <f>IFERROR(__xludf.DUMMYFUNCTION("""COMPUTED_VALUE"""),"")</f>
        <v/>
      </c>
      <c r="D4177" s="5">
        <v>0.0</v>
      </c>
    </row>
    <row r="4178" ht="14.25" customHeight="1">
      <c r="A4178" s="5"/>
      <c r="B4178" s="5"/>
      <c r="C4178" s="5" t="str">
        <f>IFERROR(__xludf.DUMMYFUNCTION("""COMPUTED_VALUE"""),"")</f>
        <v/>
      </c>
      <c r="D4178" s="5">
        <v>0.0</v>
      </c>
    </row>
    <row r="4179" ht="14.25" customHeight="1">
      <c r="A4179" s="5"/>
      <c r="B4179" s="5"/>
      <c r="C4179" s="5" t="str">
        <f>IFERROR(__xludf.DUMMYFUNCTION("""COMPUTED_VALUE"""),"")</f>
        <v/>
      </c>
      <c r="D4179" s="5">
        <v>0.0</v>
      </c>
    </row>
    <row r="4180" ht="14.25" customHeight="1">
      <c r="A4180" s="5"/>
      <c r="B4180" s="5"/>
      <c r="C4180" s="5" t="str">
        <f>IFERROR(__xludf.DUMMYFUNCTION("""COMPUTED_VALUE"""),"")</f>
        <v/>
      </c>
      <c r="D4180" s="5">
        <v>0.0</v>
      </c>
    </row>
    <row r="4181" ht="14.25" customHeight="1">
      <c r="A4181" s="5"/>
      <c r="B4181" s="5"/>
      <c r="C4181" s="5" t="str">
        <f>IFERROR(__xludf.DUMMYFUNCTION("""COMPUTED_VALUE"""),"")</f>
        <v/>
      </c>
      <c r="D4181" s="5">
        <v>0.0</v>
      </c>
    </row>
    <row r="4182" ht="14.25" customHeight="1">
      <c r="A4182" s="5"/>
      <c r="B4182" s="5"/>
      <c r="C4182" s="5" t="str">
        <f>IFERROR(__xludf.DUMMYFUNCTION("""COMPUTED_VALUE"""),"")</f>
        <v/>
      </c>
      <c r="D4182" s="5">
        <v>0.0</v>
      </c>
    </row>
    <row r="4183" ht="14.25" customHeight="1">
      <c r="A4183" s="5"/>
      <c r="B4183" s="5"/>
      <c r="C4183" s="5" t="str">
        <f>IFERROR(__xludf.DUMMYFUNCTION("""COMPUTED_VALUE"""),"")</f>
        <v/>
      </c>
      <c r="D4183" s="5">
        <v>0.0</v>
      </c>
    </row>
    <row r="4184" ht="14.25" customHeight="1">
      <c r="A4184" s="5"/>
      <c r="B4184" s="5"/>
      <c r="C4184" s="5" t="str">
        <f>IFERROR(__xludf.DUMMYFUNCTION("""COMPUTED_VALUE"""),"")</f>
        <v/>
      </c>
      <c r="D4184" s="5">
        <v>0.0</v>
      </c>
    </row>
    <row r="4185" ht="14.25" customHeight="1">
      <c r="A4185" s="5"/>
      <c r="B4185" s="5"/>
      <c r="C4185" s="5" t="str">
        <f>IFERROR(__xludf.DUMMYFUNCTION("""COMPUTED_VALUE"""),"")</f>
        <v/>
      </c>
      <c r="D4185" s="5">
        <v>0.0</v>
      </c>
    </row>
    <row r="4186" ht="14.25" customHeight="1">
      <c r="A4186" s="5"/>
      <c r="B4186" s="5"/>
      <c r="C4186" s="5" t="str">
        <f>IFERROR(__xludf.DUMMYFUNCTION("""COMPUTED_VALUE"""),"")</f>
        <v/>
      </c>
      <c r="D4186" s="5">
        <v>0.0</v>
      </c>
    </row>
    <row r="4187" ht="14.25" customHeight="1">
      <c r="A4187" s="5"/>
      <c r="B4187" s="5"/>
      <c r="C4187" s="5" t="str">
        <f>IFERROR(__xludf.DUMMYFUNCTION("""COMPUTED_VALUE"""),"")</f>
        <v/>
      </c>
      <c r="D4187" s="5">
        <v>0.0</v>
      </c>
    </row>
    <row r="4188" ht="14.25" customHeight="1">
      <c r="A4188" s="5"/>
      <c r="B4188" s="5"/>
      <c r="C4188" s="5" t="str">
        <f>IFERROR(__xludf.DUMMYFUNCTION("""COMPUTED_VALUE"""),"")</f>
        <v/>
      </c>
      <c r="D4188" s="5">
        <v>0.0</v>
      </c>
    </row>
    <row r="4189" ht="14.25" customHeight="1">
      <c r="A4189" s="5"/>
      <c r="B4189" s="5"/>
      <c r="C4189" s="5" t="str">
        <f>IFERROR(__xludf.DUMMYFUNCTION("""COMPUTED_VALUE"""),"")</f>
        <v/>
      </c>
      <c r="D4189" s="5">
        <v>0.0</v>
      </c>
    </row>
    <row r="4190" ht="14.25" customHeight="1">
      <c r="A4190" s="5"/>
      <c r="B4190" s="5"/>
      <c r="C4190" s="5" t="str">
        <f>IFERROR(__xludf.DUMMYFUNCTION("""COMPUTED_VALUE"""),"")</f>
        <v/>
      </c>
      <c r="D4190" s="5">
        <v>0.0</v>
      </c>
    </row>
    <row r="4191" ht="14.25" customHeight="1">
      <c r="A4191" s="5"/>
      <c r="B4191" s="5"/>
      <c r="C4191" s="5" t="str">
        <f>IFERROR(__xludf.DUMMYFUNCTION("""COMPUTED_VALUE"""),"")</f>
        <v/>
      </c>
      <c r="D4191" s="5">
        <v>0.0</v>
      </c>
    </row>
    <row r="4192" ht="14.25" customHeight="1">
      <c r="A4192" s="5"/>
      <c r="B4192" s="5"/>
      <c r="C4192" s="5" t="str">
        <f>IFERROR(__xludf.DUMMYFUNCTION("""COMPUTED_VALUE"""),"")</f>
        <v/>
      </c>
      <c r="D4192" s="5">
        <v>0.0</v>
      </c>
    </row>
    <row r="4193" ht="14.25" customHeight="1">
      <c r="A4193" s="5"/>
      <c r="B4193" s="5"/>
      <c r="C4193" s="5" t="str">
        <f>IFERROR(__xludf.DUMMYFUNCTION("""COMPUTED_VALUE"""),"")</f>
        <v/>
      </c>
      <c r="D4193" s="5">
        <v>0.0</v>
      </c>
    </row>
    <row r="4194" ht="14.25" customHeight="1">
      <c r="A4194" s="5"/>
      <c r="B4194" s="5"/>
      <c r="C4194" s="5" t="str">
        <f>IFERROR(__xludf.DUMMYFUNCTION("""COMPUTED_VALUE"""),"")</f>
        <v/>
      </c>
      <c r="D4194" s="5">
        <v>0.0</v>
      </c>
    </row>
    <row r="4195" ht="14.25" customHeight="1">
      <c r="A4195" s="5"/>
      <c r="B4195" s="5"/>
      <c r="C4195" s="5" t="str">
        <f>IFERROR(__xludf.DUMMYFUNCTION("""COMPUTED_VALUE"""),"")</f>
        <v/>
      </c>
      <c r="D4195" s="5">
        <v>0.0</v>
      </c>
    </row>
    <row r="4196" ht="14.25" customHeight="1">
      <c r="A4196" s="5"/>
      <c r="B4196" s="5"/>
      <c r="C4196" s="5" t="str">
        <f>IFERROR(__xludf.DUMMYFUNCTION("""COMPUTED_VALUE"""),"")</f>
        <v/>
      </c>
      <c r="D4196" s="5">
        <v>0.0</v>
      </c>
    </row>
    <row r="4197" ht="14.25" customHeight="1">
      <c r="A4197" s="5"/>
      <c r="B4197" s="5"/>
      <c r="C4197" s="5" t="str">
        <f>IFERROR(__xludf.DUMMYFUNCTION("""COMPUTED_VALUE"""),"")</f>
        <v/>
      </c>
      <c r="D4197" s="5">
        <v>0.0</v>
      </c>
    </row>
    <row r="4198" ht="14.25" customHeight="1">
      <c r="A4198" s="5"/>
      <c r="B4198" s="5"/>
      <c r="C4198" s="5" t="str">
        <f>IFERROR(__xludf.DUMMYFUNCTION("""COMPUTED_VALUE"""),"")</f>
        <v/>
      </c>
      <c r="D4198" s="5">
        <v>0.0</v>
      </c>
    </row>
    <row r="4199" ht="14.25" customHeight="1">
      <c r="A4199" s="5"/>
      <c r="B4199" s="5"/>
      <c r="C4199" s="5" t="str">
        <f>IFERROR(__xludf.DUMMYFUNCTION("""COMPUTED_VALUE"""),"")</f>
        <v/>
      </c>
      <c r="D4199" s="5">
        <v>0.0</v>
      </c>
    </row>
    <row r="4200" ht="14.25" customHeight="1">
      <c r="A4200" s="5"/>
      <c r="B4200" s="5"/>
      <c r="C4200" s="5" t="str">
        <f>IFERROR(__xludf.DUMMYFUNCTION("""COMPUTED_VALUE"""),"")</f>
        <v/>
      </c>
      <c r="D4200" s="5">
        <v>0.0</v>
      </c>
    </row>
    <row r="4201" ht="14.25" customHeight="1">
      <c r="A4201" s="5"/>
      <c r="B4201" s="5"/>
      <c r="C4201" s="5" t="str">
        <f>IFERROR(__xludf.DUMMYFUNCTION("""COMPUTED_VALUE"""),"")</f>
        <v/>
      </c>
      <c r="D4201" s="5">
        <v>0.0</v>
      </c>
    </row>
    <row r="4202" ht="14.25" customHeight="1">
      <c r="A4202" s="5"/>
      <c r="B4202" s="5"/>
      <c r="C4202" s="5" t="str">
        <f>IFERROR(__xludf.DUMMYFUNCTION("""COMPUTED_VALUE"""),"")</f>
        <v/>
      </c>
      <c r="D4202" s="5">
        <v>0.0</v>
      </c>
    </row>
    <row r="4203" ht="14.25" customHeight="1">
      <c r="A4203" s="5"/>
      <c r="B4203" s="5"/>
      <c r="C4203" s="5" t="str">
        <f>IFERROR(__xludf.DUMMYFUNCTION("""COMPUTED_VALUE"""),"")</f>
        <v/>
      </c>
      <c r="D4203" s="5">
        <v>0.0</v>
      </c>
    </row>
    <row r="4204" ht="14.25" customHeight="1">
      <c r="A4204" s="5"/>
      <c r="B4204" s="5"/>
      <c r="C4204" s="5" t="str">
        <f>IFERROR(__xludf.DUMMYFUNCTION("""COMPUTED_VALUE"""),"")</f>
        <v/>
      </c>
      <c r="D4204" s="5">
        <v>0.0</v>
      </c>
    </row>
    <row r="4205" ht="14.25" customHeight="1">
      <c r="A4205" s="5"/>
      <c r="B4205" s="5"/>
      <c r="C4205" s="5" t="str">
        <f>IFERROR(__xludf.DUMMYFUNCTION("""COMPUTED_VALUE"""),"")</f>
        <v/>
      </c>
      <c r="D4205" s="5">
        <v>0.0</v>
      </c>
    </row>
    <row r="4206" ht="14.25" customHeight="1">
      <c r="A4206" s="5"/>
      <c r="B4206" s="5"/>
      <c r="C4206" s="5" t="str">
        <f>IFERROR(__xludf.DUMMYFUNCTION("""COMPUTED_VALUE"""),"")</f>
        <v/>
      </c>
      <c r="D4206" s="5">
        <v>0.0</v>
      </c>
    </row>
    <row r="4207" ht="14.25" customHeight="1">
      <c r="A4207" s="5"/>
      <c r="B4207" s="5"/>
      <c r="C4207" s="5" t="str">
        <f>IFERROR(__xludf.DUMMYFUNCTION("""COMPUTED_VALUE"""),"")</f>
        <v/>
      </c>
      <c r="D4207" s="5">
        <v>0.0</v>
      </c>
    </row>
    <row r="4208" ht="14.25" customHeight="1">
      <c r="A4208" s="5"/>
      <c r="B4208" s="5"/>
      <c r="C4208" s="5" t="str">
        <f>IFERROR(__xludf.DUMMYFUNCTION("""COMPUTED_VALUE"""),"")</f>
        <v/>
      </c>
      <c r="D4208" s="5">
        <v>0.0</v>
      </c>
    </row>
    <row r="4209" ht="14.25" customHeight="1">
      <c r="A4209" s="5"/>
      <c r="B4209" s="5"/>
      <c r="C4209" s="5" t="str">
        <f>IFERROR(__xludf.DUMMYFUNCTION("""COMPUTED_VALUE"""),"")</f>
        <v/>
      </c>
      <c r="D4209" s="5">
        <v>0.0</v>
      </c>
    </row>
    <row r="4210" ht="14.25" customHeight="1">
      <c r="A4210" s="5"/>
      <c r="B4210" s="5"/>
      <c r="C4210" s="5" t="str">
        <f>IFERROR(__xludf.DUMMYFUNCTION("""COMPUTED_VALUE"""),"")</f>
        <v/>
      </c>
      <c r="D4210" s="5">
        <v>0.0</v>
      </c>
    </row>
    <row r="4211" ht="14.25" customHeight="1">
      <c r="A4211" s="5"/>
      <c r="B4211" s="5"/>
      <c r="C4211" s="5" t="str">
        <f>IFERROR(__xludf.DUMMYFUNCTION("""COMPUTED_VALUE"""),"")</f>
        <v/>
      </c>
      <c r="D4211" s="5">
        <v>0.0</v>
      </c>
    </row>
    <row r="4212" ht="14.25" customHeight="1">
      <c r="A4212" s="5"/>
      <c r="B4212" s="5"/>
      <c r="C4212" s="5" t="str">
        <f>IFERROR(__xludf.DUMMYFUNCTION("""COMPUTED_VALUE"""),"")</f>
        <v/>
      </c>
      <c r="D4212" s="5">
        <v>0.0</v>
      </c>
    </row>
    <row r="4213" ht="14.25" customHeight="1">
      <c r="A4213" s="5"/>
      <c r="B4213" s="5"/>
      <c r="C4213" s="5" t="str">
        <f>IFERROR(__xludf.DUMMYFUNCTION("""COMPUTED_VALUE"""),"")</f>
        <v/>
      </c>
      <c r="D4213" s="5">
        <v>0.0</v>
      </c>
    </row>
    <row r="4214" ht="14.25" customHeight="1">
      <c r="A4214" s="5"/>
      <c r="B4214" s="5"/>
      <c r="C4214" s="5" t="str">
        <f>IFERROR(__xludf.DUMMYFUNCTION("""COMPUTED_VALUE"""),"")</f>
        <v/>
      </c>
      <c r="D4214" s="5">
        <v>0.0</v>
      </c>
    </row>
    <row r="4215" ht="14.25" customHeight="1">
      <c r="A4215" s="5"/>
      <c r="B4215" s="5"/>
      <c r="C4215" s="5" t="str">
        <f>IFERROR(__xludf.DUMMYFUNCTION("""COMPUTED_VALUE"""),"")</f>
        <v/>
      </c>
      <c r="D4215" s="5">
        <v>0.0</v>
      </c>
    </row>
    <row r="4216" ht="14.25" customHeight="1">
      <c r="A4216" s="5"/>
      <c r="B4216" s="5"/>
      <c r="C4216" s="5" t="str">
        <f>IFERROR(__xludf.DUMMYFUNCTION("""COMPUTED_VALUE"""),"")</f>
        <v/>
      </c>
      <c r="D4216" s="5">
        <v>0.0</v>
      </c>
    </row>
    <row r="4217" ht="14.25" customHeight="1">
      <c r="A4217" s="5"/>
      <c r="B4217" s="5"/>
      <c r="C4217" s="5" t="str">
        <f>IFERROR(__xludf.DUMMYFUNCTION("""COMPUTED_VALUE"""),"")</f>
        <v/>
      </c>
      <c r="D4217" s="5">
        <v>0.0</v>
      </c>
    </row>
    <row r="4218" ht="14.25" customHeight="1">
      <c r="A4218" s="5"/>
      <c r="B4218" s="5"/>
      <c r="C4218" s="5" t="str">
        <f>IFERROR(__xludf.DUMMYFUNCTION("""COMPUTED_VALUE"""),"")</f>
        <v/>
      </c>
      <c r="D4218" s="5">
        <v>0.0</v>
      </c>
    </row>
    <row r="4219" ht="14.25" customHeight="1">
      <c r="A4219" s="5"/>
      <c r="B4219" s="5"/>
      <c r="C4219" s="5" t="str">
        <f>IFERROR(__xludf.DUMMYFUNCTION("""COMPUTED_VALUE"""),"")</f>
        <v/>
      </c>
      <c r="D4219" s="5">
        <v>0.0</v>
      </c>
    </row>
    <row r="4220" ht="14.25" customHeight="1">
      <c r="A4220" s="5"/>
      <c r="B4220" s="5"/>
      <c r="C4220" s="5" t="str">
        <f>IFERROR(__xludf.DUMMYFUNCTION("""COMPUTED_VALUE"""),"")</f>
        <v/>
      </c>
      <c r="D4220" s="5">
        <v>0.0</v>
      </c>
    </row>
    <row r="4221" ht="14.25" customHeight="1">
      <c r="A4221" s="5"/>
      <c r="B4221" s="5"/>
      <c r="C4221" s="5" t="str">
        <f>IFERROR(__xludf.DUMMYFUNCTION("""COMPUTED_VALUE"""),"")</f>
        <v/>
      </c>
      <c r="D4221" s="5">
        <v>0.0</v>
      </c>
    </row>
    <row r="4222" ht="14.25" customHeight="1">
      <c r="A4222" s="5"/>
      <c r="B4222" s="5"/>
      <c r="C4222" s="5" t="str">
        <f>IFERROR(__xludf.DUMMYFUNCTION("""COMPUTED_VALUE"""),"")</f>
        <v/>
      </c>
      <c r="D4222" s="5">
        <v>0.0</v>
      </c>
    </row>
    <row r="4223" ht="14.25" customHeight="1">
      <c r="A4223" s="5"/>
      <c r="B4223" s="5"/>
      <c r="C4223" s="5" t="str">
        <f>IFERROR(__xludf.DUMMYFUNCTION("""COMPUTED_VALUE"""),"")</f>
        <v/>
      </c>
      <c r="D4223" s="5">
        <v>0.0</v>
      </c>
    </row>
    <row r="4224" ht="14.25" customHeight="1">
      <c r="A4224" s="5"/>
      <c r="B4224" s="5"/>
      <c r="C4224" s="5" t="str">
        <f>IFERROR(__xludf.DUMMYFUNCTION("""COMPUTED_VALUE"""),"")</f>
        <v/>
      </c>
      <c r="D4224" s="5">
        <v>0.0</v>
      </c>
    </row>
    <row r="4225" ht="14.25" customHeight="1">
      <c r="A4225" s="5"/>
      <c r="B4225" s="5"/>
      <c r="C4225" s="5" t="str">
        <f>IFERROR(__xludf.DUMMYFUNCTION("""COMPUTED_VALUE"""),"")</f>
        <v/>
      </c>
      <c r="D4225" s="5">
        <v>0.0</v>
      </c>
    </row>
    <row r="4226" ht="14.25" customHeight="1">
      <c r="A4226" s="5"/>
      <c r="B4226" s="5"/>
      <c r="C4226" s="5" t="str">
        <f>IFERROR(__xludf.DUMMYFUNCTION("""COMPUTED_VALUE"""),"")</f>
        <v/>
      </c>
      <c r="D4226" s="5">
        <v>0.0</v>
      </c>
    </row>
    <row r="4227" ht="14.25" customHeight="1">
      <c r="A4227" s="5"/>
      <c r="B4227" s="5"/>
      <c r="C4227" s="5" t="str">
        <f>IFERROR(__xludf.DUMMYFUNCTION("""COMPUTED_VALUE"""),"")</f>
        <v/>
      </c>
      <c r="D4227" s="5">
        <v>0.0</v>
      </c>
    </row>
    <row r="4228" ht="14.25" customHeight="1">
      <c r="A4228" s="5"/>
      <c r="B4228" s="5"/>
      <c r="C4228" s="5" t="str">
        <f>IFERROR(__xludf.DUMMYFUNCTION("""COMPUTED_VALUE"""),"")</f>
        <v/>
      </c>
      <c r="D4228" s="5">
        <v>0.0</v>
      </c>
    </row>
    <row r="4229" ht="14.25" customHeight="1">
      <c r="A4229" s="5"/>
      <c r="B4229" s="5"/>
      <c r="C4229" s="5" t="str">
        <f>IFERROR(__xludf.DUMMYFUNCTION("""COMPUTED_VALUE"""),"")</f>
        <v/>
      </c>
      <c r="D4229" s="5">
        <v>0.0</v>
      </c>
    </row>
    <row r="4230" ht="14.25" customHeight="1">
      <c r="A4230" s="5"/>
      <c r="B4230" s="5"/>
      <c r="C4230" s="5" t="str">
        <f>IFERROR(__xludf.DUMMYFUNCTION("""COMPUTED_VALUE"""),"")</f>
        <v/>
      </c>
      <c r="D4230" s="5">
        <v>0.0</v>
      </c>
    </row>
    <row r="4231" ht="14.25" customHeight="1">
      <c r="A4231" s="5"/>
      <c r="B4231" s="5"/>
      <c r="C4231" s="5" t="str">
        <f>IFERROR(__xludf.DUMMYFUNCTION("""COMPUTED_VALUE"""),"")</f>
        <v/>
      </c>
      <c r="D4231" s="5">
        <v>0.0</v>
      </c>
    </row>
    <row r="4232" ht="14.25" customHeight="1">
      <c r="A4232" s="5"/>
      <c r="B4232" s="5"/>
      <c r="C4232" s="5" t="str">
        <f>IFERROR(__xludf.DUMMYFUNCTION("""COMPUTED_VALUE"""),"")</f>
        <v/>
      </c>
      <c r="D4232" s="5">
        <v>0.0</v>
      </c>
    </row>
    <row r="4233" ht="14.25" customHeight="1">
      <c r="A4233" s="5"/>
      <c r="B4233" s="5"/>
      <c r="C4233" s="5" t="str">
        <f>IFERROR(__xludf.DUMMYFUNCTION("""COMPUTED_VALUE"""),"")</f>
        <v/>
      </c>
      <c r="D4233" s="5">
        <v>0.0</v>
      </c>
    </row>
    <row r="4234" ht="14.25" customHeight="1">
      <c r="A4234" s="5"/>
      <c r="B4234" s="5"/>
      <c r="C4234" s="5" t="str">
        <f>IFERROR(__xludf.DUMMYFUNCTION("""COMPUTED_VALUE"""),"")</f>
        <v/>
      </c>
      <c r="D4234" s="5">
        <v>0.0</v>
      </c>
    </row>
    <row r="4235" ht="14.25" customHeight="1">
      <c r="A4235" s="5"/>
      <c r="B4235" s="5"/>
      <c r="C4235" s="5" t="str">
        <f>IFERROR(__xludf.DUMMYFUNCTION("""COMPUTED_VALUE"""),"")</f>
        <v/>
      </c>
      <c r="D4235" s="5">
        <v>0.0</v>
      </c>
    </row>
    <row r="4236" ht="14.25" customHeight="1">
      <c r="A4236" s="5"/>
      <c r="B4236" s="5"/>
      <c r="C4236" s="5" t="str">
        <f>IFERROR(__xludf.DUMMYFUNCTION("""COMPUTED_VALUE"""),"")</f>
        <v/>
      </c>
      <c r="D4236" s="5">
        <v>0.0</v>
      </c>
    </row>
    <row r="4237" ht="14.25" customHeight="1">
      <c r="A4237" s="5"/>
      <c r="B4237" s="5"/>
      <c r="C4237" s="5" t="str">
        <f>IFERROR(__xludf.DUMMYFUNCTION("""COMPUTED_VALUE"""),"")</f>
        <v/>
      </c>
      <c r="D4237" s="5">
        <v>0.0</v>
      </c>
    </row>
    <row r="4238" ht="14.25" customHeight="1">
      <c r="A4238" s="5"/>
      <c r="B4238" s="5"/>
      <c r="C4238" s="5" t="str">
        <f>IFERROR(__xludf.DUMMYFUNCTION("""COMPUTED_VALUE"""),"")</f>
        <v/>
      </c>
      <c r="D4238" s="5">
        <v>0.0</v>
      </c>
    </row>
    <row r="4239" ht="14.25" customHeight="1">
      <c r="A4239" s="5"/>
      <c r="B4239" s="5"/>
      <c r="C4239" s="5" t="str">
        <f>IFERROR(__xludf.DUMMYFUNCTION("""COMPUTED_VALUE"""),"")</f>
        <v/>
      </c>
      <c r="D4239" s="5">
        <v>0.0</v>
      </c>
    </row>
    <row r="4240" ht="14.25" customHeight="1">
      <c r="A4240" s="5"/>
      <c r="B4240" s="5"/>
      <c r="C4240" s="5" t="str">
        <f>IFERROR(__xludf.DUMMYFUNCTION("""COMPUTED_VALUE"""),"")</f>
        <v/>
      </c>
      <c r="D4240" s="5">
        <v>0.0</v>
      </c>
    </row>
    <row r="4241" ht="14.25" customHeight="1">
      <c r="A4241" s="5"/>
      <c r="B4241" s="5"/>
      <c r="C4241" s="5" t="str">
        <f>IFERROR(__xludf.DUMMYFUNCTION("""COMPUTED_VALUE"""),"")</f>
        <v/>
      </c>
      <c r="D4241" s="5">
        <v>0.0</v>
      </c>
    </row>
    <row r="4242" ht="14.25" customHeight="1">
      <c r="A4242" s="5"/>
      <c r="B4242" s="5"/>
      <c r="C4242" s="5" t="str">
        <f>IFERROR(__xludf.DUMMYFUNCTION("""COMPUTED_VALUE"""),"")</f>
        <v/>
      </c>
      <c r="D4242" s="5">
        <v>0.0</v>
      </c>
    </row>
    <row r="4243" ht="14.25" customHeight="1">
      <c r="A4243" s="5"/>
      <c r="B4243" s="5"/>
      <c r="C4243" s="5" t="str">
        <f>IFERROR(__xludf.DUMMYFUNCTION("""COMPUTED_VALUE"""),"")</f>
        <v/>
      </c>
      <c r="D4243" s="5">
        <v>0.0</v>
      </c>
    </row>
    <row r="4244" ht="14.25" customHeight="1">
      <c r="A4244" s="5"/>
      <c r="B4244" s="5"/>
      <c r="C4244" s="5" t="str">
        <f>IFERROR(__xludf.DUMMYFUNCTION("""COMPUTED_VALUE"""),"")</f>
        <v/>
      </c>
      <c r="D4244" s="5">
        <v>0.0</v>
      </c>
    </row>
    <row r="4245" ht="14.25" customHeight="1">
      <c r="A4245" s="5"/>
      <c r="B4245" s="5"/>
      <c r="C4245" s="5" t="str">
        <f>IFERROR(__xludf.DUMMYFUNCTION("""COMPUTED_VALUE"""),"")</f>
        <v/>
      </c>
      <c r="D4245" s="5">
        <v>0.0</v>
      </c>
    </row>
    <row r="4246" ht="14.25" customHeight="1">
      <c r="A4246" s="5"/>
      <c r="B4246" s="5"/>
      <c r="C4246" s="5" t="str">
        <f>IFERROR(__xludf.DUMMYFUNCTION("""COMPUTED_VALUE"""),"")</f>
        <v/>
      </c>
      <c r="D4246" s="5">
        <v>0.0</v>
      </c>
    </row>
    <row r="4247" ht="14.25" customHeight="1">
      <c r="A4247" s="5"/>
      <c r="B4247" s="5"/>
      <c r="C4247" s="5" t="str">
        <f>IFERROR(__xludf.DUMMYFUNCTION("""COMPUTED_VALUE"""),"")</f>
        <v/>
      </c>
      <c r="D4247" s="5">
        <v>0.0</v>
      </c>
    </row>
    <row r="4248" ht="14.25" customHeight="1">
      <c r="A4248" s="5"/>
      <c r="B4248" s="5"/>
      <c r="C4248" s="5" t="str">
        <f>IFERROR(__xludf.DUMMYFUNCTION("""COMPUTED_VALUE"""),"")</f>
        <v/>
      </c>
      <c r="D4248" s="5">
        <v>0.0</v>
      </c>
    </row>
    <row r="4249" ht="14.25" customHeight="1">
      <c r="A4249" s="5"/>
      <c r="B4249" s="5"/>
      <c r="C4249" s="5" t="str">
        <f>IFERROR(__xludf.DUMMYFUNCTION("""COMPUTED_VALUE"""),"")</f>
        <v/>
      </c>
      <c r="D4249" s="5">
        <v>0.0</v>
      </c>
    </row>
    <row r="4250" ht="14.25" customHeight="1">
      <c r="A4250" s="5"/>
      <c r="B4250" s="5"/>
      <c r="C4250" s="5" t="str">
        <f>IFERROR(__xludf.DUMMYFUNCTION("""COMPUTED_VALUE"""),"")</f>
        <v/>
      </c>
      <c r="D4250" s="5">
        <v>0.0</v>
      </c>
    </row>
    <row r="4251" ht="14.25" customHeight="1">
      <c r="A4251" s="5"/>
      <c r="B4251" s="5"/>
      <c r="C4251" s="5" t="str">
        <f>IFERROR(__xludf.DUMMYFUNCTION("""COMPUTED_VALUE"""),"")</f>
        <v/>
      </c>
      <c r="D4251" s="5">
        <v>0.0</v>
      </c>
    </row>
    <row r="4252" ht="14.25" customHeight="1">
      <c r="A4252" s="5"/>
      <c r="B4252" s="5"/>
      <c r="C4252" s="5" t="str">
        <f>IFERROR(__xludf.DUMMYFUNCTION("""COMPUTED_VALUE"""),"")</f>
        <v/>
      </c>
      <c r="D4252" s="5">
        <v>0.0</v>
      </c>
    </row>
    <row r="4253" ht="14.25" customHeight="1">
      <c r="A4253" s="5"/>
      <c r="B4253" s="5"/>
      <c r="C4253" s="5" t="str">
        <f>IFERROR(__xludf.DUMMYFUNCTION("""COMPUTED_VALUE"""),"")</f>
        <v/>
      </c>
      <c r="D4253" s="5">
        <v>0.0</v>
      </c>
    </row>
    <row r="4254" ht="14.25" customHeight="1">
      <c r="A4254" s="5"/>
      <c r="B4254" s="5"/>
      <c r="C4254" s="5" t="str">
        <f>IFERROR(__xludf.DUMMYFUNCTION("""COMPUTED_VALUE"""),"")</f>
        <v/>
      </c>
      <c r="D4254" s="5">
        <v>0.0</v>
      </c>
    </row>
    <row r="4255" ht="14.25" customHeight="1">
      <c r="A4255" s="5"/>
      <c r="B4255" s="5"/>
      <c r="C4255" s="5" t="str">
        <f>IFERROR(__xludf.DUMMYFUNCTION("""COMPUTED_VALUE"""),"")</f>
        <v/>
      </c>
      <c r="D4255" s="5">
        <v>0.0</v>
      </c>
    </row>
    <row r="4256" ht="14.25" customHeight="1">
      <c r="A4256" s="5"/>
      <c r="B4256" s="5"/>
      <c r="C4256" s="5" t="str">
        <f>IFERROR(__xludf.DUMMYFUNCTION("""COMPUTED_VALUE"""),"")</f>
        <v/>
      </c>
      <c r="D4256" s="5">
        <v>0.0</v>
      </c>
    </row>
    <row r="4257" ht="14.25" customHeight="1">
      <c r="A4257" s="5"/>
      <c r="B4257" s="5"/>
      <c r="C4257" s="5" t="str">
        <f>IFERROR(__xludf.DUMMYFUNCTION("""COMPUTED_VALUE"""),"")</f>
        <v/>
      </c>
      <c r="D4257" s="5">
        <v>0.0</v>
      </c>
    </row>
    <row r="4258" ht="14.25" customHeight="1">
      <c r="A4258" s="5"/>
      <c r="B4258" s="5"/>
      <c r="C4258" s="5" t="str">
        <f>IFERROR(__xludf.DUMMYFUNCTION("""COMPUTED_VALUE"""),"")</f>
        <v/>
      </c>
      <c r="D4258" s="5">
        <v>0.0</v>
      </c>
    </row>
    <row r="4259" ht="14.25" customHeight="1">
      <c r="A4259" s="5"/>
      <c r="B4259" s="5"/>
      <c r="C4259" s="5" t="str">
        <f>IFERROR(__xludf.DUMMYFUNCTION("""COMPUTED_VALUE"""),"")</f>
        <v/>
      </c>
      <c r="D4259" s="5">
        <v>0.0</v>
      </c>
    </row>
    <row r="4260" ht="14.25" customHeight="1">
      <c r="A4260" s="5"/>
      <c r="B4260" s="5"/>
      <c r="C4260" s="5" t="str">
        <f>IFERROR(__xludf.DUMMYFUNCTION("""COMPUTED_VALUE"""),"")</f>
        <v/>
      </c>
      <c r="D4260" s="5">
        <v>0.0</v>
      </c>
    </row>
    <row r="4261" ht="14.25" customHeight="1">
      <c r="A4261" s="5"/>
      <c r="B4261" s="5"/>
      <c r="C4261" s="5" t="str">
        <f>IFERROR(__xludf.DUMMYFUNCTION("""COMPUTED_VALUE"""),"")</f>
        <v/>
      </c>
      <c r="D4261" s="5">
        <v>0.0</v>
      </c>
    </row>
    <row r="4262" ht="14.25" customHeight="1">
      <c r="A4262" s="5"/>
      <c r="B4262" s="5"/>
      <c r="C4262" s="5" t="str">
        <f>IFERROR(__xludf.DUMMYFUNCTION("""COMPUTED_VALUE"""),"")</f>
        <v/>
      </c>
      <c r="D4262" s="5">
        <v>0.0</v>
      </c>
    </row>
    <row r="4263" ht="14.25" customHeight="1">
      <c r="A4263" s="5"/>
      <c r="B4263" s="5"/>
      <c r="C4263" s="5" t="str">
        <f>IFERROR(__xludf.DUMMYFUNCTION("""COMPUTED_VALUE"""),"")</f>
        <v/>
      </c>
      <c r="D4263" s="5">
        <v>0.0</v>
      </c>
    </row>
    <row r="4264" ht="14.25" customHeight="1">
      <c r="A4264" s="5"/>
      <c r="B4264" s="5"/>
      <c r="C4264" s="5" t="str">
        <f>IFERROR(__xludf.DUMMYFUNCTION("""COMPUTED_VALUE"""),"")</f>
        <v/>
      </c>
      <c r="D4264" s="5">
        <v>0.0</v>
      </c>
    </row>
    <row r="4265" ht="14.25" customHeight="1">
      <c r="A4265" s="5"/>
      <c r="B4265" s="5"/>
      <c r="C4265" s="5" t="str">
        <f>IFERROR(__xludf.DUMMYFUNCTION("""COMPUTED_VALUE"""),"")</f>
        <v/>
      </c>
      <c r="D4265" s="5">
        <v>0.0</v>
      </c>
    </row>
    <row r="4266" ht="14.25" customHeight="1">
      <c r="A4266" s="5"/>
      <c r="B4266" s="5"/>
      <c r="C4266" s="5" t="str">
        <f>IFERROR(__xludf.DUMMYFUNCTION("""COMPUTED_VALUE"""),"")</f>
        <v/>
      </c>
      <c r="D4266" s="5">
        <v>0.0</v>
      </c>
    </row>
    <row r="4267" ht="14.25" customHeight="1">
      <c r="A4267" s="5"/>
      <c r="B4267" s="5"/>
      <c r="C4267" s="5" t="str">
        <f>IFERROR(__xludf.DUMMYFUNCTION("""COMPUTED_VALUE"""),"")</f>
        <v/>
      </c>
      <c r="D4267" s="5">
        <v>0.0</v>
      </c>
    </row>
    <row r="4268" ht="14.25" customHeight="1">
      <c r="A4268" s="5"/>
      <c r="B4268" s="5"/>
      <c r="C4268" s="5" t="str">
        <f>IFERROR(__xludf.DUMMYFUNCTION("""COMPUTED_VALUE"""),"")</f>
        <v/>
      </c>
      <c r="D4268" s="5">
        <v>0.0</v>
      </c>
    </row>
    <row r="4269" ht="14.25" customHeight="1">
      <c r="A4269" s="5"/>
      <c r="B4269" s="5"/>
      <c r="C4269" s="5" t="str">
        <f>IFERROR(__xludf.DUMMYFUNCTION("""COMPUTED_VALUE"""),"")</f>
        <v/>
      </c>
      <c r="D4269" s="5">
        <v>0.0</v>
      </c>
    </row>
    <row r="4270" ht="14.25" customHeight="1">
      <c r="A4270" s="5"/>
      <c r="B4270" s="5"/>
      <c r="C4270" s="5" t="str">
        <f>IFERROR(__xludf.DUMMYFUNCTION("""COMPUTED_VALUE"""),"")</f>
        <v/>
      </c>
      <c r="D4270" s="5">
        <v>0.0</v>
      </c>
    </row>
    <row r="4271" ht="14.25" customHeight="1">
      <c r="A4271" s="5"/>
      <c r="B4271" s="5"/>
      <c r="C4271" s="5" t="str">
        <f>IFERROR(__xludf.DUMMYFUNCTION("""COMPUTED_VALUE"""),"")</f>
        <v/>
      </c>
      <c r="D4271" s="5">
        <v>0.0</v>
      </c>
    </row>
    <row r="4272" ht="14.25" customHeight="1">
      <c r="A4272" s="5"/>
      <c r="B4272" s="5"/>
      <c r="C4272" s="5" t="str">
        <f>IFERROR(__xludf.DUMMYFUNCTION("""COMPUTED_VALUE"""),"")</f>
        <v/>
      </c>
      <c r="D4272" s="5">
        <v>0.0</v>
      </c>
    </row>
    <row r="4273" ht="14.25" customHeight="1">
      <c r="A4273" s="5"/>
      <c r="B4273" s="5"/>
      <c r="C4273" s="5" t="str">
        <f>IFERROR(__xludf.DUMMYFUNCTION("""COMPUTED_VALUE"""),"")</f>
        <v/>
      </c>
      <c r="D4273" s="5">
        <v>0.0</v>
      </c>
    </row>
    <row r="4274" ht="14.25" customHeight="1">
      <c r="A4274" s="5"/>
      <c r="B4274" s="5"/>
      <c r="C4274" s="5" t="str">
        <f>IFERROR(__xludf.DUMMYFUNCTION("""COMPUTED_VALUE"""),"")</f>
        <v/>
      </c>
      <c r="D4274" s="5">
        <v>0.0</v>
      </c>
    </row>
    <row r="4275" ht="14.25" customHeight="1">
      <c r="A4275" s="5"/>
      <c r="B4275" s="5"/>
      <c r="C4275" s="5" t="str">
        <f>IFERROR(__xludf.DUMMYFUNCTION("""COMPUTED_VALUE"""),"")</f>
        <v/>
      </c>
      <c r="D4275" s="5">
        <v>0.0</v>
      </c>
    </row>
    <row r="4276" ht="14.25" customHeight="1">
      <c r="A4276" s="5"/>
      <c r="B4276" s="5"/>
      <c r="C4276" s="5" t="str">
        <f>IFERROR(__xludf.DUMMYFUNCTION("""COMPUTED_VALUE"""),"")</f>
        <v/>
      </c>
      <c r="D4276" s="5">
        <v>0.0</v>
      </c>
    </row>
    <row r="4277" ht="14.25" customHeight="1">
      <c r="A4277" s="5"/>
      <c r="B4277" s="5"/>
      <c r="C4277" s="5" t="str">
        <f>IFERROR(__xludf.DUMMYFUNCTION("""COMPUTED_VALUE"""),"")</f>
        <v/>
      </c>
      <c r="D4277" s="5">
        <v>0.0</v>
      </c>
    </row>
    <row r="4278" ht="14.25" customHeight="1">
      <c r="A4278" s="5"/>
      <c r="B4278" s="5"/>
      <c r="C4278" s="5" t="str">
        <f>IFERROR(__xludf.DUMMYFUNCTION("""COMPUTED_VALUE"""),"")</f>
        <v/>
      </c>
      <c r="D4278" s="5">
        <v>0.0</v>
      </c>
    </row>
    <row r="4279" ht="14.25" customHeight="1">
      <c r="A4279" s="5"/>
      <c r="B4279" s="5"/>
      <c r="C4279" s="5" t="str">
        <f>IFERROR(__xludf.DUMMYFUNCTION("""COMPUTED_VALUE"""),"")</f>
        <v/>
      </c>
      <c r="D4279" s="5">
        <v>0.0</v>
      </c>
    </row>
    <row r="4280" ht="14.25" customHeight="1">
      <c r="A4280" s="5"/>
      <c r="B4280" s="5"/>
      <c r="C4280" s="5" t="str">
        <f>IFERROR(__xludf.DUMMYFUNCTION("""COMPUTED_VALUE"""),"")</f>
        <v/>
      </c>
      <c r="D4280" s="5">
        <v>0.0</v>
      </c>
    </row>
    <row r="4281" ht="14.25" customHeight="1">
      <c r="A4281" s="5"/>
      <c r="B4281" s="5"/>
      <c r="C4281" s="5" t="str">
        <f>IFERROR(__xludf.DUMMYFUNCTION("""COMPUTED_VALUE"""),"")</f>
        <v/>
      </c>
      <c r="D4281" s="5">
        <v>0.0</v>
      </c>
    </row>
    <row r="4282" ht="14.25" customHeight="1">
      <c r="A4282" s="5"/>
      <c r="B4282" s="5"/>
      <c r="C4282" s="5" t="str">
        <f>IFERROR(__xludf.DUMMYFUNCTION("""COMPUTED_VALUE"""),"")</f>
        <v/>
      </c>
      <c r="D4282" s="5">
        <v>0.0</v>
      </c>
    </row>
    <row r="4283" ht="14.25" customHeight="1">
      <c r="A4283" s="5"/>
      <c r="B4283" s="5"/>
      <c r="C4283" s="5" t="str">
        <f>IFERROR(__xludf.DUMMYFUNCTION("""COMPUTED_VALUE"""),"")</f>
        <v/>
      </c>
      <c r="D4283" s="5">
        <v>0.0</v>
      </c>
    </row>
    <row r="4284" ht="14.25" customHeight="1">
      <c r="A4284" s="5"/>
      <c r="B4284" s="5"/>
      <c r="C4284" s="5" t="str">
        <f>IFERROR(__xludf.DUMMYFUNCTION("""COMPUTED_VALUE"""),"")</f>
        <v/>
      </c>
      <c r="D4284" s="5">
        <v>0.0</v>
      </c>
    </row>
    <row r="4285" ht="14.25" customHeight="1">
      <c r="A4285" s="5"/>
      <c r="B4285" s="5"/>
      <c r="C4285" s="5" t="str">
        <f>IFERROR(__xludf.DUMMYFUNCTION("""COMPUTED_VALUE"""),"")</f>
        <v/>
      </c>
      <c r="D4285" s="5">
        <v>0.0</v>
      </c>
    </row>
    <row r="4286" ht="14.25" customHeight="1">
      <c r="A4286" s="5"/>
      <c r="B4286" s="5"/>
      <c r="C4286" s="5" t="str">
        <f>IFERROR(__xludf.DUMMYFUNCTION("""COMPUTED_VALUE"""),"")</f>
        <v/>
      </c>
      <c r="D4286" s="5">
        <v>0.0</v>
      </c>
    </row>
    <row r="4287" ht="14.25" customHeight="1">
      <c r="A4287" s="5"/>
      <c r="B4287" s="5"/>
      <c r="C4287" s="5" t="str">
        <f>IFERROR(__xludf.DUMMYFUNCTION("""COMPUTED_VALUE"""),"")</f>
        <v/>
      </c>
      <c r="D4287" s="5">
        <v>0.0</v>
      </c>
    </row>
    <row r="4288" ht="14.25" customHeight="1">
      <c r="A4288" s="5"/>
      <c r="B4288" s="5"/>
      <c r="C4288" s="5" t="str">
        <f>IFERROR(__xludf.DUMMYFUNCTION("""COMPUTED_VALUE"""),"")</f>
        <v/>
      </c>
      <c r="D4288" s="5">
        <v>0.0</v>
      </c>
    </row>
    <row r="4289" ht="14.25" customHeight="1">
      <c r="A4289" s="5"/>
      <c r="B4289" s="5"/>
      <c r="C4289" s="5" t="str">
        <f>IFERROR(__xludf.DUMMYFUNCTION("""COMPUTED_VALUE"""),"")</f>
        <v/>
      </c>
      <c r="D4289" s="5">
        <v>0.0</v>
      </c>
    </row>
    <row r="4290" ht="14.25" customHeight="1">
      <c r="A4290" s="5"/>
      <c r="B4290" s="5"/>
      <c r="C4290" s="5" t="str">
        <f>IFERROR(__xludf.DUMMYFUNCTION("""COMPUTED_VALUE"""),"")</f>
        <v/>
      </c>
      <c r="D4290" s="5">
        <v>0.0</v>
      </c>
    </row>
    <row r="4291" ht="14.25" customHeight="1">
      <c r="A4291" s="5"/>
      <c r="B4291" s="5"/>
      <c r="C4291" s="5" t="str">
        <f>IFERROR(__xludf.DUMMYFUNCTION("""COMPUTED_VALUE"""),"")</f>
        <v/>
      </c>
      <c r="D4291" s="5">
        <v>0.0</v>
      </c>
    </row>
    <row r="4292" ht="14.25" customHeight="1">
      <c r="A4292" s="5"/>
      <c r="B4292" s="5"/>
      <c r="C4292" s="5" t="str">
        <f>IFERROR(__xludf.DUMMYFUNCTION("""COMPUTED_VALUE"""),"")</f>
        <v/>
      </c>
      <c r="D4292" s="5">
        <v>0.0</v>
      </c>
    </row>
    <row r="4293" ht="14.25" customHeight="1">
      <c r="A4293" s="5"/>
      <c r="B4293" s="5"/>
      <c r="C4293" s="5" t="str">
        <f>IFERROR(__xludf.DUMMYFUNCTION("""COMPUTED_VALUE"""),"")</f>
        <v/>
      </c>
      <c r="D4293" s="5">
        <v>0.0</v>
      </c>
    </row>
    <row r="4294" ht="14.25" customHeight="1">
      <c r="A4294" s="5"/>
      <c r="B4294" s="5"/>
      <c r="C4294" s="5" t="str">
        <f>IFERROR(__xludf.DUMMYFUNCTION("""COMPUTED_VALUE"""),"")</f>
        <v/>
      </c>
      <c r="D4294" s="5">
        <v>0.0</v>
      </c>
    </row>
    <row r="4295" ht="14.25" customHeight="1">
      <c r="A4295" s="5"/>
      <c r="B4295" s="5"/>
      <c r="C4295" s="5" t="str">
        <f>IFERROR(__xludf.DUMMYFUNCTION("""COMPUTED_VALUE"""),"")</f>
        <v/>
      </c>
      <c r="D4295" s="5">
        <v>0.0</v>
      </c>
    </row>
    <row r="4296" ht="14.25" customHeight="1">
      <c r="A4296" s="5"/>
      <c r="B4296" s="5"/>
      <c r="C4296" s="5" t="str">
        <f>IFERROR(__xludf.DUMMYFUNCTION("""COMPUTED_VALUE"""),"")</f>
        <v/>
      </c>
      <c r="D4296" s="5">
        <v>0.0</v>
      </c>
    </row>
    <row r="4297" ht="14.25" customHeight="1">
      <c r="A4297" s="5"/>
      <c r="B4297" s="5"/>
      <c r="C4297" s="5" t="str">
        <f>IFERROR(__xludf.DUMMYFUNCTION("""COMPUTED_VALUE"""),"")</f>
        <v/>
      </c>
      <c r="D4297" s="5">
        <v>0.0</v>
      </c>
    </row>
    <row r="4298" ht="14.25" customHeight="1">
      <c r="A4298" s="5"/>
      <c r="B4298" s="5"/>
      <c r="C4298" s="5" t="str">
        <f>IFERROR(__xludf.DUMMYFUNCTION("""COMPUTED_VALUE"""),"")</f>
        <v/>
      </c>
      <c r="D4298" s="5">
        <v>0.0</v>
      </c>
    </row>
    <row r="4299" ht="14.25" customHeight="1">
      <c r="A4299" s="5"/>
      <c r="B4299" s="5"/>
      <c r="C4299" s="5" t="str">
        <f>IFERROR(__xludf.DUMMYFUNCTION("""COMPUTED_VALUE"""),"")</f>
        <v/>
      </c>
      <c r="D4299" s="5">
        <v>0.0</v>
      </c>
    </row>
    <row r="4300" ht="14.25" customHeight="1">
      <c r="A4300" s="5"/>
      <c r="B4300" s="5"/>
      <c r="C4300" s="5" t="str">
        <f>IFERROR(__xludf.DUMMYFUNCTION("""COMPUTED_VALUE"""),"")</f>
        <v/>
      </c>
      <c r="D4300" s="5">
        <v>0.0</v>
      </c>
    </row>
    <row r="4301" ht="14.25" customHeight="1">
      <c r="A4301" s="5"/>
      <c r="B4301" s="5"/>
      <c r="C4301" s="5" t="str">
        <f>IFERROR(__xludf.DUMMYFUNCTION("""COMPUTED_VALUE"""),"")</f>
        <v/>
      </c>
      <c r="D4301" s="5">
        <v>0.0</v>
      </c>
    </row>
    <row r="4302" ht="14.25" customHeight="1">
      <c r="A4302" s="5"/>
      <c r="B4302" s="5"/>
      <c r="C4302" s="5" t="str">
        <f>IFERROR(__xludf.DUMMYFUNCTION("""COMPUTED_VALUE"""),"")</f>
        <v/>
      </c>
      <c r="D4302" s="5">
        <v>0.0</v>
      </c>
    </row>
    <row r="4303" ht="14.25" customHeight="1">
      <c r="A4303" s="5"/>
      <c r="B4303" s="5"/>
      <c r="C4303" s="5" t="str">
        <f>IFERROR(__xludf.DUMMYFUNCTION("""COMPUTED_VALUE"""),"")</f>
        <v/>
      </c>
      <c r="D4303" s="5">
        <v>0.0</v>
      </c>
    </row>
    <row r="4304" ht="14.25" customHeight="1">
      <c r="A4304" s="5"/>
      <c r="B4304" s="5"/>
      <c r="C4304" s="5" t="str">
        <f>IFERROR(__xludf.DUMMYFUNCTION("""COMPUTED_VALUE"""),"")</f>
        <v/>
      </c>
      <c r="D4304" s="5">
        <v>0.0</v>
      </c>
    </row>
    <row r="4305" ht="14.25" customHeight="1">
      <c r="A4305" s="5"/>
      <c r="B4305" s="5"/>
      <c r="C4305" s="5" t="str">
        <f>IFERROR(__xludf.DUMMYFUNCTION("""COMPUTED_VALUE"""),"")</f>
        <v/>
      </c>
      <c r="D4305" s="5">
        <v>0.0</v>
      </c>
    </row>
    <row r="4306" ht="14.25" customHeight="1">
      <c r="A4306" s="5"/>
      <c r="B4306" s="5"/>
      <c r="C4306" s="5" t="str">
        <f>IFERROR(__xludf.DUMMYFUNCTION("""COMPUTED_VALUE"""),"")</f>
        <v/>
      </c>
      <c r="D4306" s="5">
        <v>0.0</v>
      </c>
    </row>
    <row r="4307" ht="14.25" customHeight="1">
      <c r="A4307" s="5"/>
      <c r="B4307" s="5"/>
      <c r="C4307" s="5" t="str">
        <f>IFERROR(__xludf.DUMMYFUNCTION("""COMPUTED_VALUE"""),"")</f>
        <v/>
      </c>
      <c r="D4307" s="5">
        <v>0.0</v>
      </c>
    </row>
    <row r="4308" ht="14.25" customHeight="1">
      <c r="A4308" s="5"/>
      <c r="B4308" s="5"/>
      <c r="C4308" s="5" t="str">
        <f>IFERROR(__xludf.DUMMYFUNCTION("""COMPUTED_VALUE"""),"")</f>
        <v/>
      </c>
      <c r="D4308" s="5">
        <v>0.0</v>
      </c>
    </row>
    <row r="4309" ht="14.25" customHeight="1">
      <c r="A4309" s="5"/>
      <c r="B4309" s="5"/>
      <c r="C4309" s="5" t="str">
        <f>IFERROR(__xludf.DUMMYFUNCTION("""COMPUTED_VALUE"""),"")</f>
        <v/>
      </c>
      <c r="D4309" s="5">
        <v>0.0</v>
      </c>
    </row>
    <row r="4310" ht="14.25" customHeight="1">
      <c r="A4310" s="5"/>
      <c r="B4310" s="5"/>
      <c r="C4310" s="5" t="str">
        <f>IFERROR(__xludf.DUMMYFUNCTION("""COMPUTED_VALUE"""),"")</f>
        <v/>
      </c>
      <c r="D4310" s="5">
        <v>0.0</v>
      </c>
    </row>
    <row r="4311" ht="14.25" customHeight="1">
      <c r="A4311" s="5"/>
      <c r="B4311" s="5"/>
      <c r="C4311" s="5" t="str">
        <f>IFERROR(__xludf.DUMMYFUNCTION("""COMPUTED_VALUE"""),"")</f>
        <v/>
      </c>
      <c r="D4311" s="5">
        <v>0.0</v>
      </c>
    </row>
    <row r="4312" ht="14.25" customHeight="1">
      <c r="A4312" s="5"/>
      <c r="B4312" s="5"/>
      <c r="C4312" s="5" t="str">
        <f>IFERROR(__xludf.DUMMYFUNCTION("""COMPUTED_VALUE"""),"")</f>
        <v/>
      </c>
      <c r="D4312" s="5">
        <v>0.0</v>
      </c>
    </row>
    <row r="4313" ht="14.25" customHeight="1">
      <c r="A4313" s="5"/>
      <c r="B4313" s="5"/>
      <c r="C4313" s="5" t="str">
        <f>IFERROR(__xludf.DUMMYFUNCTION("""COMPUTED_VALUE"""),"")</f>
        <v/>
      </c>
      <c r="D4313" s="5">
        <v>0.0</v>
      </c>
    </row>
    <row r="4314" ht="14.25" customHeight="1">
      <c r="A4314" s="5"/>
      <c r="B4314" s="5"/>
      <c r="C4314" s="5" t="str">
        <f>IFERROR(__xludf.DUMMYFUNCTION("""COMPUTED_VALUE"""),"")</f>
        <v/>
      </c>
      <c r="D4314" s="5">
        <v>0.0</v>
      </c>
    </row>
    <row r="4315" ht="14.25" customHeight="1">
      <c r="A4315" s="5"/>
      <c r="B4315" s="5"/>
      <c r="C4315" s="5" t="str">
        <f>IFERROR(__xludf.DUMMYFUNCTION("""COMPUTED_VALUE"""),"")</f>
        <v/>
      </c>
      <c r="D4315" s="5">
        <v>0.0</v>
      </c>
    </row>
    <row r="4316" ht="14.25" customHeight="1">
      <c r="A4316" s="5"/>
      <c r="B4316" s="5"/>
      <c r="C4316" s="5" t="str">
        <f>IFERROR(__xludf.DUMMYFUNCTION("""COMPUTED_VALUE"""),"")</f>
        <v/>
      </c>
      <c r="D4316" s="5">
        <v>0.0</v>
      </c>
    </row>
    <row r="4317" ht="14.25" customHeight="1">
      <c r="A4317" s="5"/>
      <c r="B4317" s="5"/>
      <c r="C4317" s="5" t="str">
        <f>IFERROR(__xludf.DUMMYFUNCTION("""COMPUTED_VALUE"""),"")</f>
        <v/>
      </c>
      <c r="D4317" s="5">
        <v>0.0</v>
      </c>
    </row>
    <row r="4318" ht="14.25" customHeight="1">
      <c r="A4318" s="5"/>
      <c r="B4318" s="5"/>
      <c r="C4318" s="5" t="str">
        <f>IFERROR(__xludf.DUMMYFUNCTION("""COMPUTED_VALUE"""),"")</f>
        <v/>
      </c>
      <c r="D4318" s="5">
        <v>0.0</v>
      </c>
    </row>
    <row r="4319" ht="14.25" customHeight="1">
      <c r="A4319" s="5"/>
      <c r="B4319" s="5"/>
      <c r="C4319" s="5" t="str">
        <f>IFERROR(__xludf.DUMMYFUNCTION("""COMPUTED_VALUE"""),"")</f>
        <v/>
      </c>
      <c r="D4319" s="5">
        <v>0.0</v>
      </c>
    </row>
    <row r="4320" ht="14.25" customHeight="1">
      <c r="A4320" s="5"/>
      <c r="B4320" s="5"/>
      <c r="C4320" s="5" t="str">
        <f>IFERROR(__xludf.DUMMYFUNCTION("""COMPUTED_VALUE"""),"")</f>
        <v/>
      </c>
      <c r="D4320" s="5">
        <v>0.0</v>
      </c>
    </row>
    <row r="4321" ht="14.25" customHeight="1">
      <c r="A4321" s="5"/>
      <c r="B4321" s="5"/>
      <c r="C4321" s="5" t="str">
        <f>IFERROR(__xludf.DUMMYFUNCTION("""COMPUTED_VALUE"""),"")</f>
        <v/>
      </c>
      <c r="D4321" s="5">
        <v>0.0</v>
      </c>
    </row>
    <row r="4322" ht="14.25" customHeight="1">
      <c r="A4322" s="5"/>
      <c r="B4322" s="5"/>
      <c r="C4322" s="5" t="str">
        <f>IFERROR(__xludf.DUMMYFUNCTION("""COMPUTED_VALUE"""),"")</f>
        <v/>
      </c>
      <c r="D4322" s="5">
        <v>0.0</v>
      </c>
    </row>
    <row r="4323" ht="14.25" customHeight="1">
      <c r="A4323" s="5"/>
      <c r="B4323" s="5"/>
      <c r="C4323" s="5" t="str">
        <f>IFERROR(__xludf.DUMMYFUNCTION("""COMPUTED_VALUE"""),"")</f>
        <v/>
      </c>
      <c r="D4323" s="5">
        <v>0.0</v>
      </c>
    </row>
    <row r="4324" ht="14.25" customHeight="1">
      <c r="A4324" s="5"/>
      <c r="B4324" s="5"/>
      <c r="C4324" s="5" t="str">
        <f>IFERROR(__xludf.DUMMYFUNCTION("""COMPUTED_VALUE"""),"")</f>
        <v/>
      </c>
      <c r="D4324" s="5">
        <v>0.0</v>
      </c>
    </row>
    <row r="4325" ht="14.25" customHeight="1">
      <c r="A4325" s="5"/>
      <c r="B4325" s="5"/>
      <c r="C4325" s="5" t="str">
        <f>IFERROR(__xludf.DUMMYFUNCTION("""COMPUTED_VALUE"""),"")</f>
        <v/>
      </c>
      <c r="D4325" s="5">
        <v>0.0</v>
      </c>
    </row>
    <row r="4326" ht="14.25" customHeight="1">
      <c r="A4326" s="5"/>
      <c r="B4326" s="5"/>
      <c r="C4326" s="5" t="str">
        <f>IFERROR(__xludf.DUMMYFUNCTION("""COMPUTED_VALUE"""),"")</f>
        <v/>
      </c>
      <c r="D4326" s="5">
        <v>0.0</v>
      </c>
    </row>
    <row r="4327" ht="14.25" customHeight="1">
      <c r="A4327" s="5"/>
      <c r="B4327" s="5"/>
      <c r="C4327" s="5" t="str">
        <f>IFERROR(__xludf.DUMMYFUNCTION("""COMPUTED_VALUE"""),"")</f>
        <v/>
      </c>
      <c r="D4327" s="5">
        <v>0.0</v>
      </c>
    </row>
    <row r="4328" ht="14.25" customHeight="1">
      <c r="A4328" s="5"/>
      <c r="B4328" s="5"/>
      <c r="C4328" s="5" t="str">
        <f>IFERROR(__xludf.DUMMYFUNCTION("""COMPUTED_VALUE"""),"")</f>
        <v/>
      </c>
      <c r="D4328" s="5">
        <v>0.0</v>
      </c>
    </row>
    <row r="4329" ht="14.25" customHeight="1">
      <c r="A4329" s="5"/>
      <c r="B4329" s="5"/>
      <c r="C4329" s="5" t="str">
        <f>IFERROR(__xludf.DUMMYFUNCTION("""COMPUTED_VALUE"""),"")</f>
        <v/>
      </c>
      <c r="D4329" s="5">
        <v>0.0</v>
      </c>
    </row>
    <row r="4330" ht="14.25" customHeight="1">
      <c r="A4330" s="5"/>
      <c r="B4330" s="5"/>
      <c r="C4330" s="5" t="str">
        <f>IFERROR(__xludf.DUMMYFUNCTION("""COMPUTED_VALUE"""),"")</f>
        <v/>
      </c>
      <c r="D4330" s="5">
        <v>0.0</v>
      </c>
    </row>
    <row r="4331" ht="14.25" customHeight="1">
      <c r="A4331" s="5"/>
      <c r="B4331" s="5"/>
      <c r="C4331" s="5" t="str">
        <f>IFERROR(__xludf.DUMMYFUNCTION("""COMPUTED_VALUE"""),"")</f>
        <v/>
      </c>
      <c r="D4331" s="5">
        <v>0.0</v>
      </c>
    </row>
    <row r="4332" ht="14.25" customHeight="1">
      <c r="A4332" s="5"/>
      <c r="B4332" s="5"/>
      <c r="C4332" s="5" t="str">
        <f>IFERROR(__xludf.DUMMYFUNCTION("""COMPUTED_VALUE"""),"")</f>
        <v/>
      </c>
      <c r="D4332" s="5">
        <v>0.0</v>
      </c>
    </row>
    <row r="4333" ht="14.25" customHeight="1">
      <c r="A4333" s="5"/>
      <c r="B4333" s="5"/>
      <c r="C4333" s="5" t="str">
        <f>IFERROR(__xludf.DUMMYFUNCTION("""COMPUTED_VALUE"""),"")</f>
        <v/>
      </c>
      <c r="D4333" s="5">
        <v>0.0</v>
      </c>
    </row>
    <row r="4334" ht="14.25" customHeight="1">
      <c r="A4334" s="5"/>
      <c r="B4334" s="5"/>
      <c r="C4334" s="5" t="str">
        <f>IFERROR(__xludf.DUMMYFUNCTION("""COMPUTED_VALUE"""),"")</f>
        <v/>
      </c>
      <c r="D4334" s="5">
        <v>0.0</v>
      </c>
    </row>
    <row r="4335" ht="14.25" customHeight="1">
      <c r="A4335" s="5"/>
      <c r="B4335" s="5"/>
      <c r="C4335" s="5" t="str">
        <f>IFERROR(__xludf.DUMMYFUNCTION("""COMPUTED_VALUE"""),"")</f>
        <v/>
      </c>
      <c r="D4335" s="5">
        <v>0.0</v>
      </c>
    </row>
    <row r="4336" ht="14.25" customHeight="1">
      <c r="A4336" s="5"/>
      <c r="B4336" s="5"/>
      <c r="C4336" s="5" t="str">
        <f>IFERROR(__xludf.DUMMYFUNCTION("""COMPUTED_VALUE"""),"")</f>
        <v/>
      </c>
      <c r="D4336" s="5">
        <v>0.0</v>
      </c>
    </row>
    <row r="4337" ht="14.25" customHeight="1">
      <c r="A4337" s="5"/>
      <c r="B4337" s="5"/>
      <c r="C4337" s="5" t="str">
        <f>IFERROR(__xludf.DUMMYFUNCTION("""COMPUTED_VALUE"""),"")</f>
        <v/>
      </c>
      <c r="D4337" s="5">
        <v>0.0</v>
      </c>
    </row>
    <row r="4338" ht="14.25" customHeight="1">
      <c r="A4338" s="5"/>
      <c r="B4338" s="5"/>
      <c r="C4338" s="5" t="str">
        <f>IFERROR(__xludf.DUMMYFUNCTION("""COMPUTED_VALUE"""),"")</f>
        <v/>
      </c>
      <c r="D4338" s="5">
        <v>0.0</v>
      </c>
    </row>
    <row r="4339" ht="14.25" customHeight="1">
      <c r="A4339" s="5"/>
      <c r="B4339" s="5"/>
      <c r="C4339" s="5" t="str">
        <f>IFERROR(__xludf.DUMMYFUNCTION("""COMPUTED_VALUE"""),"")</f>
        <v/>
      </c>
      <c r="D4339" s="5">
        <v>0.0</v>
      </c>
    </row>
    <row r="4340" ht="14.25" customHeight="1">
      <c r="A4340" s="5"/>
      <c r="B4340" s="5"/>
      <c r="C4340" s="5" t="str">
        <f>IFERROR(__xludf.DUMMYFUNCTION("""COMPUTED_VALUE"""),"")</f>
        <v/>
      </c>
      <c r="D4340" s="5">
        <v>0.0</v>
      </c>
    </row>
    <row r="4341" ht="14.25" customHeight="1">
      <c r="A4341" s="5"/>
      <c r="B4341" s="5"/>
      <c r="C4341" s="5" t="str">
        <f>IFERROR(__xludf.DUMMYFUNCTION("""COMPUTED_VALUE"""),"")</f>
        <v/>
      </c>
      <c r="D4341" s="5">
        <v>0.0</v>
      </c>
    </row>
    <row r="4342" ht="14.25" customHeight="1">
      <c r="A4342" s="5"/>
      <c r="B4342" s="5"/>
      <c r="C4342" s="5" t="str">
        <f>IFERROR(__xludf.DUMMYFUNCTION("""COMPUTED_VALUE"""),"")</f>
        <v/>
      </c>
      <c r="D4342" s="5">
        <v>0.0</v>
      </c>
    </row>
    <row r="4343" ht="14.25" customHeight="1">
      <c r="A4343" s="5"/>
      <c r="B4343" s="5"/>
      <c r="C4343" s="5" t="str">
        <f>IFERROR(__xludf.DUMMYFUNCTION("""COMPUTED_VALUE"""),"")</f>
        <v/>
      </c>
      <c r="D4343" s="5">
        <v>0.0</v>
      </c>
    </row>
    <row r="4344" ht="14.25" customHeight="1">
      <c r="A4344" s="5"/>
      <c r="B4344" s="5"/>
      <c r="C4344" s="5" t="str">
        <f>IFERROR(__xludf.DUMMYFUNCTION("""COMPUTED_VALUE"""),"")</f>
        <v/>
      </c>
      <c r="D4344" s="5">
        <v>0.0</v>
      </c>
    </row>
    <row r="4345" ht="14.25" customHeight="1">
      <c r="A4345" s="5"/>
      <c r="B4345" s="5"/>
      <c r="C4345" s="5" t="str">
        <f>IFERROR(__xludf.DUMMYFUNCTION("""COMPUTED_VALUE"""),"")</f>
        <v/>
      </c>
      <c r="D4345" s="5">
        <v>0.0</v>
      </c>
    </row>
    <row r="4346" ht="14.25" customHeight="1">
      <c r="A4346" s="5"/>
      <c r="B4346" s="5"/>
      <c r="C4346" s="5" t="str">
        <f>IFERROR(__xludf.DUMMYFUNCTION("""COMPUTED_VALUE"""),"")</f>
        <v/>
      </c>
      <c r="D4346" s="5">
        <v>0.0</v>
      </c>
    </row>
    <row r="4347" ht="14.25" customHeight="1">
      <c r="A4347" s="5"/>
      <c r="B4347" s="5"/>
      <c r="C4347" s="5" t="str">
        <f>IFERROR(__xludf.DUMMYFUNCTION("""COMPUTED_VALUE"""),"")</f>
        <v/>
      </c>
      <c r="D4347" s="5">
        <v>0.0</v>
      </c>
    </row>
    <row r="4348" ht="14.25" customHeight="1">
      <c r="A4348" s="5"/>
      <c r="B4348" s="5"/>
      <c r="C4348" s="5" t="str">
        <f>IFERROR(__xludf.DUMMYFUNCTION("""COMPUTED_VALUE"""),"")</f>
        <v/>
      </c>
      <c r="D4348" s="5">
        <v>0.0</v>
      </c>
    </row>
    <row r="4349" ht="14.25" customHeight="1">
      <c r="A4349" s="5"/>
      <c r="B4349" s="5"/>
      <c r="C4349" s="5" t="str">
        <f>IFERROR(__xludf.DUMMYFUNCTION("""COMPUTED_VALUE"""),"")</f>
        <v/>
      </c>
      <c r="D4349" s="5">
        <v>0.0</v>
      </c>
    </row>
    <row r="4350" ht="14.25" customHeight="1">
      <c r="A4350" s="5"/>
      <c r="B4350" s="5"/>
      <c r="C4350" s="5" t="str">
        <f>IFERROR(__xludf.DUMMYFUNCTION("""COMPUTED_VALUE"""),"")</f>
        <v/>
      </c>
      <c r="D4350" s="5">
        <v>0.0</v>
      </c>
    </row>
    <row r="4351" ht="14.25" customHeight="1">
      <c r="A4351" s="5"/>
      <c r="B4351" s="5"/>
      <c r="C4351" s="5" t="str">
        <f>IFERROR(__xludf.DUMMYFUNCTION("""COMPUTED_VALUE"""),"")</f>
        <v/>
      </c>
      <c r="D4351" s="5">
        <v>0.0</v>
      </c>
    </row>
    <row r="4352" ht="14.25" customHeight="1">
      <c r="A4352" s="5"/>
      <c r="B4352" s="5"/>
      <c r="C4352" s="5" t="str">
        <f>IFERROR(__xludf.DUMMYFUNCTION("""COMPUTED_VALUE"""),"")</f>
        <v/>
      </c>
      <c r="D4352" s="5">
        <v>0.0</v>
      </c>
    </row>
    <row r="4353" ht="14.25" customHeight="1">
      <c r="A4353" s="5"/>
      <c r="B4353" s="5"/>
      <c r="C4353" s="5" t="str">
        <f>IFERROR(__xludf.DUMMYFUNCTION("""COMPUTED_VALUE"""),"")</f>
        <v/>
      </c>
      <c r="D4353" s="5">
        <v>0.0</v>
      </c>
    </row>
    <row r="4354" ht="14.25" customHeight="1">
      <c r="A4354" s="5"/>
      <c r="B4354" s="5"/>
      <c r="C4354" s="5" t="str">
        <f>IFERROR(__xludf.DUMMYFUNCTION("""COMPUTED_VALUE"""),"")</f>
        <v/>
      </c>
      <c r="D4354" s="5">
        <v>0.0</v>
      </c>
    </row>
    <row r="4355" ht="14.25" customHeight="1">
      <c r="A4355" s="5"/>
      <c r="B4355" s="5"/>
      <c r="C4355" s="5" t="str">
        <f>IFERROR(__xludf.DUMMYFUNCTION("""COMPUTED_VALUE"""),"")</f>
        <v/>
      </c>
      <c r="D4355" s="5">
        <v>0.0</v>
      </c>
    </row>
    <row r="4356" ht="14.25" customHeight="1">
      <c r="A4356" s="5"/>
      <c r="B4356" s="5"/>
      <c r="C4356" s="5" t="str">
        <f>IFERROR(__xludf.DUMMYFUNCTION("""COMPUTED_VALUE"""),"")</f>
        <v/>
      </c>
      <c r="D4356" s="5">
        <v>0.0</v>
      </c>
    </row>
    <row r="4357" ht="14.25" customHeight="1">
      <c r="A4357" s="5"/>
      <c r="B4357" s="5"/>
      <c r="C4357" s="5" t="str">
        <f>IFERROR(__xludf.DUMMYFUNCTION("""COMPUTED_VALUE"""),"")</f>
        <v/>
      </c>
      <c r="D4357" s="5">
        <v>0.0</v>
      </c>
    </row>
    <row r="4358" ht="14.25" customHeight="1">
      <c r="A4358" s="5"/>
      <c r="B4358" s="5"/>
      <c r="C4358" s="5" t="str">
        <f>IFERROR(__xludf.DUMMYFUNCTION("""COMPUTED_VALUE"""),"")</f>
        <v/>
      </c>
      <c r="D4358" s="5">
        <v>0.0</v>
      </c>
    </row>
    <row r="4359" ht="14.25" customHeight="1">
      <c r="A4359" s="5"/>
      <c r="B4359" s="5"/>
      <c r="C4359" s="5" t="str">
        <f>IFERROR(__xludf.DUMMYFUNCTION("""COMPUTED_VALUE"""),"")</f>
        <v/>
      </c>
      <c r="D4359" s="5">
        <v>0.0</v>
      </c>
    </row>
    <row r="4360" ht="14.25" customHeight="1">
      <c r="A4360" s="5"/>
      <c r="B4360" s="5"/>
      <c r="C4360" s="5" t="str">
        <f>IFERROR(__xludf.DUMMYFUNCTION("""COMPUTED_VALUE"""),"")</f>
        <v/>
      </c>
      <c r="D4360" s="5">
        <v>0.0</v>
      </c>
    </row>
    <row r="4361" ht="14.25" customHeight="1">
      <c r="A4361" s="5"/>
      <c r="B4361" s="5"/>
      <c r="C4361" s="5" t="str">
        <f>IFERROR(__xludf.DUMMYFUNCTION("""COMPUTED_VALUE"""),"")</f>
        <v/>
      </c>
      <c r="D4361" s="5">
        <v>0.0</v>
      </c>
    </row>
    <row r="4362" ht="14.25" customHeight="1">
      <c r="A4362" s="5"/>
      <c r="B4362" s="5"/>
      <c r="C4362" s="5" t="str">
        <f>IFERROR(__xludf.DUMMYFUNCTION("""COMPUTED_VALUE"""),"")</f>
        <v/>
      </c>
      <c r="D4362" s="5">
        <v>0.0</v>
      </c>
    </row>
    <row r="4363" ht="14.25" customHeight="1">
      <c r="A4363" s="5"/>
      <c r="B4363" s="5"/>
      <c r="C4363" s="5" t="str">
        <f>IFERROR(__xludf.DUMMYFUNCTION("""COMPUTED_VALUE"""),"")</f>
        <v/>
      </c>
      <c r="D4363" s="5">
        <v>0.0</v>
      </c>
    </row>
    <row r="4364" ht="14.25" customHeight="1">
      <c r="A4364" s="5"/>
      <c r="B4364" s="5"/>
      <c r="C4364" s="5" t="str">
        <f>IFERROR(__xludf.DUMMYFUNCTION("""COMPUTED_VALUE"""),"")</f>
        <v/>
      </c>
      <c r="D4364" s="5">
        <v>0.0</v>
      </c>
    </row>
    <row r="4365" ht="14.25" customHeight="1">
      <c r="A4365" s="5"/>
      <c r="B4365" s="5"/>
      <c r="C4365" s="5" t="str">
        <f>IFERROR(__xludf.DUMMYFUNCTION("""COMPUTED_VALUE"""),"")</f>
        <v/>
      </c>
      <c r="D4365" s="5">
        <v>0.0</v>
      </c>
    </row>
    <row r="4366" ht="14.25" customHeight="1">
      <c r="A4366" s="5"/>
      <c r="B4366" s="5"/>
      <c r="C4366" s="5" t="str">
        <f>IFERROR(__xludf.DUMMYFUNCTION("""COMPUTED_VALUE"""),"")</f>
        <v/>
      </c>
      <c r="D4366" s="5">
        <v>0.0</v>
      </c>
    </row>
    <row r="4367" ht="14.25" customHeight="1">
      <c r="A4367" s="5"/>
      <c r="B4367" s="5"/>
      <c r="C4367" s="5" t="str">
        <f>IFERROR(__xludf.DUMMYFUNCTION("""COMPUTED_VALUE"""),"")</f>
        <v/>
      </c>
      <c r="D4367" s="5">
        <v>0.0</v>
      </c>
    </row>
    <row r="4368" ht="14.25" customHeight="1">
      <c r="A4368" s="5"/>
      <c r="B4368" s="5"/>
      <c r="C4368" s="5" t="str">
        <f>IFERROR(__xludf.DUMMYFUNCTION("""COMPUTED_VALUE"""),"")</f>
        <v/>
      </c>
      <c r="D4368" s="5">
        <v>0.0</v>
      </c>
    </row>
    <row r="4369" ht="14.25" customHeight="1">
      <c r="A4369" s="5"/>
      <c r="B4369" s="5"/>
      <c r="C4369" s="5" t="str">
        <f>IFERROR(__xludf.DUMMYFUNCTION("""COMPUTED_VALUE"""),"")</f>
        <v/>
      </c>
      <c r="D4369" s="5">
        <v>0.0</v>
      </c>
    </row>
    <row r="4370" ht="14.25" customHeight="1">
      <c r="A4370" s="5"/>
      <c r="B4370" s="5"/>
      <c r="C4370" s="5" t="str">
        <f>IFERROR(__xludf.DUMMYFUNCTION("""COMPUTED_VALUE"""),"")</f>
        <v/>
      </c>
      <c r="D4370" s="5">
        <v>0.0</v>
      </c>
    </row>
    <row r="4371" ht="14.25" customHeight="1">
      <c r="A4371" s="5"/>
      <c r="B4371" s="5"/>
      <c r="C4371" s="5" t="str">
        <f>IFERROR(__xludf.DUMMYFUNCTION("""COMPUTED_VALUE"""),"")</f>
        <v/>
      </c>
      <c r="D4371" s="5">
        <v>0.0</v>
      </c>
    </row>
    <row r="4372" ht="14.25" customHeight="1">
      <c r="A4372" s="5"/>
      <c r="B4372" s="5"/>
      <c r="C4372" s="5" t="str">
        <f>IFERROR(__xludf.DUMMYFUNCTION("""COMPUTED_VALUE"""),"")</f>
        <v/>
      </c>
      <c r="D4372" s="5">
        <v>0.0</v>
      </c>
    </row>
    <row r="4373" ht="14.25" customHeight="1">
      <c r="A4373" s="5"/>
      <c r="B4373" s="5"/>
      <c r="C4373" s="5" t="str">
        <f>IFERROR(__xludf.DUMMYFUNCTION("""COMPUTED_VALUE"""),"")</f>
        <v/>
      </c>
      <c r="D4373" s="5">
        <v>0.0</v>
      </c>
    </row>
    <row r="4374" ht="14.25" customHeight="1">
      <c r="A4374" s="5"/>
      <c r="B4374" s="5"/>
      <c r="C4374" s="5" t="str">
        <f>IFERROR(__xludf.DUMMYFUNCTION("""COMPUTED_VALUE"""),"")</f>
        <v/>
      </c>
      <c r="D4374" s="5">
        <v>0.0</v>
      </c>
    </row>
    <row r="4375" ht="14.25" customHeight="1">
      <c r="A4375" s="5"/>
      <c r="B4375" s="5"/>
      <c r="C4375" s="5" t="str">
        <f>IFERROR(__xludf.DUMMYFUNCTION("""COMPUTED_VALUE"""),"")</f>
        <v/>
      </c>
      <c r="D4375" s="5">
        <v>0.0</v>
      </c>
    </row>
    <row r="4376" ht="14.25" customHeight="1">
      <c r="A4376" s="5"/>
      <c r="B4376" s="5"/>
      <c r="C4376" s="5" t="str">
        <f>IFERROR(__xludf.DUMMYFUNCTION("""COMPUTED_VALUE"""),"")</f>
        <v/>
      </c>
      <c r="D4376" s="5">
        <v>0.0</v>
      </c>
    </row>
    <row r="4377" ht="14.25" customHeight="1">
      <c r="A4377" s="5"/>
      <c r="B4377" s="5"/>
      <c r="C4377" s="5" t="str">
        <f>IFERROR(__xludf.DUMMYFUNCTION("""COMPUTED_VALUE"""),"")</f>
        <v/>
      </c>
      <c r="D4377" s="5">
        <v>0.0</v>
      </c>
    </row>
    <row r="4378" ht="14.25" customHeight="1">
      <c r="A4378" s="5"/>
      <c r="B4378" s="5"/>
      <c r="C4378" s="5" t="str">
        <f>IFERROR(__xludf.DUMMYFUNCTION("""COMPUTED_VALUE"""),"")</f>
        <v/>
      </c>
      <c r="D4378" s="5">
        <v>0.0</v>
      </c>
    </row>
    <row r="4379" ht="14.25" customHeight="1">
      <c r="A4379" s="5"/>
      <c r="B4379" s="5"/>
      <c r="C4379" s="5" t="str">
        <f>IFERROR(__xludf.DUMMYFUNCTION("""COMPUTED_VALUE"""),"")</f>
        <v/>
      </c>
      <c r="D4379" s="5">
        <v>0.0</v>
      </c>
    </row>
    <row r="4380" ht="14.25" customHeight="1">
      <c r="A4380" s="5"/>
      <c r="B4380" s="5"/>
      <c r="C4380" s="5" t="str">
        <f>IFERROR(__xludf.DUMMYFUNCTION("""COMPUTED_VALUE"""),"")</f>
        <v/>
      </c>
      <c r="D4380" s="5">
        <v>0.0</v>
      </c>
    </row>
    <row r="4381" ht="14.25" customHeight="1">
      <c r="A4381" s="5"/>
      <c r="B4381" s="5"/>
      <c r="C4381" s="5" t="str">
        <f>IFERROR(__xludf.DUMMYFUNCTION("""COMPUTED_VALUE"""),"")</f>
        <v/>
      </c>
      <c r="D4381" s="5">
        <v>0.0</v>
      </c>
    </row>
    <row r="4382" ht="14.25" customHeight="1">
      <c r="A4382" s="5"/>
      <c r="B4382" s="5"/>
      <c r="C4382" s="5" t="str">
        <f>IFERROR(__xludf.DUMMYFUNCTION("""COMPUTED_VALUE"""),"")</f>
        <v/>
      </c>
      <c r="D4382" s="5">
        <v>0.0</v>
      </c>
    </row>
    <row r="4383" ht="14.25" customHeight="1">
      <c r="A4383" s="5"/>
      <c r="B4383" s="5"/>
      <c r="C4383" s="5" t="str">
        <f>IFERROR(__xludf.DUMMYFUNCTION("""COMPUTED_VALUE"""),"")</f>
        <v/>
      </c>
      <c r="D4383" s="5">
        <v>0.0</v>
      </c>
    </row>
    <row r="4384" ht="14.25" customHeight="1">
      <c r="A4384" s="5"/>
      <c r="B4384" s="5"/>
      <c r="C4384" s="5" t="str">
        <f>IFERROR(__xludf.DUMMYFUNCTION("""COMPUTED_VALUE"""),"")</f>
        <v/>
      </c>
      <c r="D4384" s="5">
        <v>0.0</v>
      </c>
    </row>
    <row r="4385" ht="14.25" customHeight="1">
      <c r="A4385" s="5"/>
      <c r="B4385" s="5"/>
      <c r="C4385" s="5" t="str">
        <f>IFERROR(__xludf.DUMMYFUNCTION("""COMPUTED_VALUE"""),"")</f>
        <v/>
      </c>
      <c r="D4385" s="5">
        <v>0.0</v>
      </c>
    </row>
    <row r="4386" ht="14.25" customHeight="1">
      <c r="A4386" s="5"/>
      <c r="B4386" s="5"/>
      <c r="C4386" s="5" t="str">
        <f>IFERROR(__xludf.DUMMYFUNCTION("""COMPUTED_VALUE"""),"")</f>
        <v/>
      </c>
      <c r="D4386" s="5">
        <v>0.0</v>
      </c>
    </row>
    <row r="4387" ht="14.25" customHeight="1">
      <c r="A4387" s="5"/>
      <c r="B4387" s="5"/>
      <c r="C4387" s="5" t="str">
        <f>IFERROR(__xludf.DUMMYFUNCTION("""COMPUTED_VALUE"""),"")</f>
        <v/>
      </c>
      <c r="D4387" s="5">
        <v>0.0</v>
      </c>
    </row>
    <row r="4388" ht="14.25" customHeight="1">
      <c r="A4388" s="5"/>
      <c r="B4388" s="5"/>
      <c r="C4388" s="5" t="str">
        <f>IFERROR(__xludf.DUMMYFUNCTION("""COMPUTED_VALUE"""),"")</f>
        <v/>
      </c>
      <c r="D4388" s="5">
        <v>0.0</v>
      </c>
    </row>
    <row r="4389" ht="14.25" customHeight="1">
      <c r="A4389" s="5"/>
      <c r="B4389" s="5"/>
      <c r="C4389" s="5" t="str">
        <f>IFERROR(__xludf.DUMMYFUNCTION("""COMPUTED_VALUE"""),"")</f>
        <v/>
      </c>
      <c r="D4389" s="5">
        <v>0.0</v>
      </c>
    </row>
    <row r="4390" ht="14.25" customHeight="1">
      <c r="A4390" s="5"/>
      <c r="B4390" s="5"/>
      <c r="C4390" s="5" t="str">
        <f>IFERROR(__xludf.DUMMYFUNCTION("""COMPUTED_VALUE"""),"")</f>
        <v/>
      </c>
      <c r="D4390" s="5">
        <v>0.0</v>
      </c>
    </row>
    <row r="4391" ht="14.25" customHeight="1">
      <c r="A4391" s="5"/>
      <c r="B4391" s="5"/>
      <c r="C4391" s="5" t="str">
        <f>IFERROR(__xludf.DUMMYFUNCTION("""COMPUTED_VALUE"""),"")</f>
        <v/>
      </c>
      <c r="D4391" s="5">
        <v>0.0</v>
      </c>
    </row>
    <row r="4392" ht="14.25" customHeight="1">
      <c r="A4392" s="5"/>
      <c r="B4392" s="5"/>
      <c r="C4392" s="5" t="str">
        <f>IFERROR(__xludf.DUMMYFUNCTION("""COMPUTED_VALUE"""),"")</f>
        <v/>
      </c>
      <c r="D4392" s="5">
        <v>0.0</v>
      </c>
    </row>
    <row r="4393" ht="14.25" customHeight="1">
      <c r="A4393" s="5"/>
      <c r="B4393" s="5"/>
      <c r="C4393" s="5" t="str">
        <f>IFERROR(__xludf.DUMMYFUNCTION("""COMPUTED_VALUE"""),"")</f>
        <v/>
      </c>
      <c r="D4393" s="5">
        <v>0.0</v>
      </c>
    </row>
    <row r="4394" ht="14.25" customHeight="1">
      <c r="A4394" s="5"/>
      <c r="B4394" s="5"/>
      <c r="C4394" s="5" t="str">
        <f>IFERROR(__xludf.DUMMYFUNCTION("""COMPUTED_VALUE"""),"")</f>
        <v/>
      </c>
      <c r="D4394" s="5">
        <v>0.0</v>
      </c>
    </row>
    <row r="4395" ht="14.25" customHeight="1">
      <c r="A4395" s="5"/>
      <c r="B4395" s="5"/>
      <c r="C4395" s="5" t="str">
        <f>IFERROR(__xludf.DUMMYFUNCTION("""COMPUTED_VALUE"""),"")</f>
        <v/>
      </c>
      <c r="D4395" s="5">
        <v>0.0</v>
      </c>
    </row>
    <row r="4396" ht="14.25" customHeight="1">
      <c r="A4396" s="5"/>
      <c r="B4396" s="5"/>
      <c r="C4396" s="5" t="str">
        <f>IFERROR(__xludf.DUMMYFUNCTION("""COMPUTED_VALUE"""),"")</f>
        <v/>
      </c>
      <c r="D4396" s="5">
        <v>0.0</v>
      </c>
    </row>
    <row r="4397" ht="14.25" customHeight="1">
      <c r="A4397" s="5"/>
      <c r="B4397" s="5"/>
      <c r="C4397" s="5" t="str">
        <f>IFERROR(__xludf.DUMMYFUNCTION("""COMPUTED_VALUE"""),"")</f>
        <v/>
      </c>
      <c r="D4397" s="5">
        <v>0.0</v>
      </c>
    </row>
    <row r="4398" ht="14.25" customHeight="1">
      <c r="A4398" s="5"/>
      <c r="B4398" s="5"/>
      <c r="C4398" s="5" t="str">
        <f>IFERROR(__xludf.DUMMYFUNCTION("""COMPUTED_VALUE"""),"")</f>
        <v/>
      </c>
      <c r="D4398" s="5">
        <v>0.0</v>
      </c>
    </row>
    <row r="4399" ht="14.25" customHeight="1">
      <c r="A4399" s="5"/>
      <c r="B4399" s="5"/>
      <c r="C4399" s="5" t="str">
        <f>IFERROR(__xludf.DUMMYFUNCTION("""COMPUTED_VALUE"""),"")</f>
        <v/>
      </c>
      <c r="D4399" s="5">
        <v>0.0</v>
      </c>
    </row>
    <row r="4400" ht="14.25" customHeight="1">
      <c r="A4400" s="5"/>
      <c r="B4400" s="5"/>
      <c r="C4400" s="5" t="str">
        <f>IFERROR(__xludf.DUMMYFUNCTION("""COMPUTED_VALUE"""),"")</f>
        <v/>
      </c>
      <c r="D4400" s="5">
        <v>0.0</v>
      </c>
    </row>
    <row r="4401" ht="14.25" customHeight="1">
      <c r="A4401" s="5"/>
      <c r="B4401" s="5"/>
      <c r="C4401" s="5" t="str">
        <f>IFERROR(__xludf.DUMMYFUNCTION("""COMPUTED_VALUE"""),"")</f>
        <v/>
      </c>
      <c r="D4401" s="5">
        <v>0.0</v>
      </c>
    </row>
    <row r="4402" ht="14.25" customHeight="1">
      <c r="A4402" s="5"/>
      <c r="B4402" s="5"/>
      <c r="C4402" s="5" t="str">
        <f>IFERROR(__xludf.DUMMYFUNCTION("""COMPUTED_VALUE"""),"")</f>
        <v/>
      </c>
      <c r="D4402" s="5">
        <v>0.0</v>
      </c>
    </row>
    <row r="4403" ht="14.25" customHeight="1">
      <c r="A4403" s="5"/>
      <c r="B4403" s="5"/>
      <c r="C4403" s="5" t="str">
        <f>IFERROR(__xludf.DUMMYFUNCTION("""COMPUTED_VALUE"""),"")</f>
        <v/>
      </c>
      <c r="D4403" s="5">
        <v>0.0</v>
      </c>
    </row>
    <row r="4404" ht="14.25" customHeight="1">
      <c r="A4404" s="5"/>
      <c r="B4404" s="5"/>
      <c r="C4404" s="5" t="str">
        <f>IFERROR(__xludf.DUMMYFUNCTION("""COMPUTED_VALUE"""),"")</f>
        <v/>
      </c>
      <c r="D4404" s="5">
        <v>0.0</v>
      </c>
    </row>
    <row r="4405" ht="14.25" customHeight="1">
      <c r="A4405" s="5"/>
      <c r="B4405" s="5"/>
      <c r="C4405" s="5" t="str">
        <f>IFERROR(__xludf.DUMMYFUNCTION("""COMPUTED_VALUE"""),"")</f>
        <v/>
      </c>
      <c r="D4405" s="5">
        <v>0.0</v>
      </c>
    </row>
    <row r="4406" ht="14.25" customHeight="1">
      <c r="A4406" s="5"/>
      <c r="B4406" s="5"/>
      <c r="C4406" s="5" t="str">
        <f>IFERROR(__xludf.DUMMYFUNCTION("""COMPUTED_VALUE"""),"")</f>
        <v/>
      </c>
      <c r="D4406" s="5">
        <v>0.0</v>
      </c>
    </row>
    <row r="4407" ht="14.25" customHeight="1">
      <c r="A4407" s="5"/>
      <c r="B4407" s="5"/>
      <c r="C4407" s="5" t="str">
        <f>IFERROR(__xludf.DUMMYFUNCTION("""COMPUTED_VALUE"""),"")</f>
        <v/>
      </c>
      <c r="D4407" s="5">
        <v>0.0</v>
      </c>
    </row>
    <row r="4408" ht="14.25" customHeight="1">
      <c r="A4408" s="5"/>
      <c r="B4408" s="5"/>
      <c r="C4408" s="5" t="str">
        <f>IFERROR(__xludf.DUMMYFUNCTION("""COMPUTED_VALUE"""),"")</f>
        <v/>
      </c>
      <c r="D4408" s="5">
        <v>0.0</v>
      </c>
    </row>
    <row r="4409" ht="14.25" customHeight="1">
      <c r="A4409" s="5"/>
      <c r="B4409" s="5"/>
      <c r="C4409" s="5" t="str">
        <f>IFERROR(__xludf.DUMMYFUNCTION("""COMPUTED_VALUE"""),"")</f>
        <v/>
      </c>
      <c r="D4409" s="5">
        <v>0.0</v>
      </c>
    </row>
    <row r="4410" ht="14.25" customHeight="1">
      <c r="A4410" s="5"/>
      <c r="B4410" s="5"/>
      <c r="C4410" s="5" t="str">
        <f>IFERROR(__xludf.DUMMYFUNCTION("""COMPUTED_VALUE"""),"")</f>
        <v/>
      </c>
      <c r="D4410" s="5">
        <v>0.0</v>
      </c>
    </row>
    <row r="4411" ht="14.25" customHeight="1">
      <c r="A4411" s="5"/>
      <c r="B4411" s="5"/>
      <c r="C4411" s="5" t="str">
        <f>IFERROR(__xludf.DUMMYFUNCTION("""COMPUTED_VALUE"""),"")</f>
        <v/>
      </c>
      <c r="D4411" s="5">
        <v>0.0</v>
      </c>
    </row>
    <row r="4412" ht="14.25" customHeight="1">
      <c r="A4412" s="5"/>
      <c r="B4412" s="5"/>
      <c r="C4412" s="5" t="str">
        <f>IFERROR(__xludf.DUMMYFUNCTION("""COMPUTED_VALUE"""),"")</f>
        <v/>
      </c>
      <c r="D4412" s="5">
        <v>0.0</v>
      </c>
    </row>
    <row r="4413" ht="14.25" customHeight="1">
      <c r="A4413" s="5"/>
      <c r="B4413" s="5"/>
      <c r="C4413" s="5" t="str">
        <f>IFERROR(__xludf.DUMMYFUNCTION("""COMPUTED_VALUE"""),"")</f>
        <v/>
      </c>
      <c r="D4413" s="5">
        <v>0.0</v>
      </c>
    </row>
    <row r="4414" ht="14.25" customHeight="1">
      <c r="A4414" s="5"/>
      <c r="B4414" s="5"/>
      <c r="C4414" s="5" t="str">
        <f>IFERROR(__xludf.DUMMYFUNCTION("""COMPUTED_VALUE"""),"")</f>
        <v/>
      </c>
      <c r="D4414" s="5">
        <v>0.0</v>
      </c>
    </row>
    <row r="4415" ht="14.25" customHeight="1">
      <c r="A4415" s="5"/>
      <c r="B4415" s="5"/>
      <c r="C4415" s="5" t="str">
        <f>IFERROR(__xludf.DUMMYFUNCTION("""COMPUTED_VALUE"""),"")</f>
        <v/>
      </c>
      <c r="D4415" s="5">
        <v>0.0</v>
      </c>
    </row>
    <row r="4416" ht="14.25" customHeight="1">
      <c r="A4416" s="5"/>
      <c r="B4416" s="5"/>
      <c r="C4416" s="5" t="str">
        <f>IFERROR(__xludf.DUMMYFUNCTION("""COMPUTED_VALUE"""),"")</f>
        <v/>
      </c>
      <c r="D4416" s="5">
        <v>0.0</v>
      </c>
    </row>
    <row r="4417" ht="14.25" customHeight="1">
      <c r="A4417" s="5"/>
      <c r="B4417" s="5"/>
      <c r="C4417" s="5" t="str">
        <f>IFERROR(__xludf.DUMMYFUNCTION("""COMPUTED_VALUE"""),"")</f>
        <v/>
      </c>
      <c r="D4417" s="5">
        <v>0.0</v>
      </c>
    </row>
    <row r="4418" ht="14.25" customHeight="1">
      <c r="A4418" s="5"/>
      <c r="B4418" s="5"/>
      <c r="C4418" s="5" t="str">
        <f>IFERROR(__xludf.DUMMYFUNCTION("""COMPUTED_VALUE"""),"")</f>
        <v/>
      </c>
      <c r="D4418" s="5">
        <v>0.0</v>
      </c>
    </row>
    <row r="4419" ht="14.25" customHeight="1">
      <c r="A4419" s="5"/>
      <c r="B4419" s="5"/>
      <c r="C4419" s="5" t="str">
        <f>IFERROR(__xludf.DUMMYFUNCTION("""COMPUTED_VALUE"""),"")</f>
        <v/>
      </c>
      <c r="D4419" s="5">
        <v>0.0</v>
      </c>
    </row>
    <row r="4420" ht="14.25" customHeight="1">
      <c r="A4420" s="5"/>
      <c r="B4420" s="5"/>
      <c r="C4420" s="5" t="str">
        <f>IFERROR(__xludf.DUMMYFUNCTION("""COMPUTED_VALUE"""),"")</f>
        <v/>
      </c>
      <c r="D4420" s="5">
        <v>0.0</v>
      </c>
    </row>
    <row r="4421" ht="14.25" customHeight="1">
      <c r="A4421" s="5"/>
      <c r="B4421" s="5"/>
      <c r="C4421" s="5" t="str">
        <f>IFERROR(__xludf.DUMMYFUNCTION("""COMPUTED_VALUE"""),"")</f>
        <v/>
      </c>
      <c r="D4421" s="5">
        <v>0.0</v>
      </c>
    </row>
    <row r="4422" ht="14.25" customHeight="1">
      <c r="A4422" s="5"/>
      <c r="B4422" s="5"/>
      <c r="C4422" s="5" t="str">
        <f>IFERROR(__xludf.DUMMYFUNCTION("""COMPUTED_VALUE"""),"")</f>
        <v/>
      </c>
      <c r="D4422" s="5">
        <v>0.0</v>
      </c>
    </row>
    <row r="4423" ht="14.25" customHeight="1">
      <c r="A4423" s="5"/>
      <c r="B4423" s="5"/>
      <c r="C4423" s="5" t="str">
        <f>IFERROR(__xludf.DUMMYFUNCTION("""COMPUTED_VALUE"""),"")</f>
        <v/>
      </c>
      <c r="D4423" s="5">
        <v>0.0</v>
      </c>
    </row>
    <row r="4424" ht="14.25" customHeight="1">
      <c r="A4424" s="5"/>
      <c r="B4424" s="5"/>
      <c r="C4424" s="5" t="str">
        <f>IFERROR(__xludf.DUMMYFUNCTION("""COMPUTED_VALUE"""),"")</f>
        <v/>
      </c>
      <c r="D4424" s="5">
        <v>0.0</v>
      </c>
    </row>
    <row r="4425" ht="14.25" customHeight="1">
      <c r="A4425" s="5"/>
      <c r="B4425" s="5"/>
      <c r="C4425" s="5" t="str">
        <f>IFERROR(__xludf.DUMMYFUNCTION("""COMPUTED_VALUE"""),"")</f>
        <v/>
      </c>
      <c r="D4425" s="5">
        <v>0.0</v>
      </c>
    </row>
    <row r="4426" ht="14.25" customHeight="1">
      <c r="A4426" s="5"/>
      <c r="B4426" s="5"/>
      <c r="C4426" s="5" t="str">
        <f>IFERROR(__xludf.DUMMYFUNCTION("""COMPUTED_VALUE"""),"")</f>
        <v/>
      </c>
      <c r="D4426" s="5">
        <v>0.0</v>
      </c>
    </row>
    <row r="4427" ht="14.25" customHeight="1">
      <c r="A4427" s="5"/>
      <c r="B4427" s="5"/>
      <c r="C4427" s="5" t="str">
        <f>IFERROR(__xludf.DUMMYFUNCTION("""COMPUTED_VALUE"""),"")</f>
        <v/>
      </c>
      <c r="D4427" s="5">
        <v>0.0</v>
      </c>
    </row>
    <row r="4428" ht="14.25" customHeight="1">
      <c r="A4428" s="5"/>
      <c r="B4428" s="5"/>
      <c r="C4428" s="5" t="str">
        <f>IFERROR(__xludf.DUMMYFUNCTION("""COMPUTED_VALUE"""),"")</f>
        <v/>
      </c>
      <c r="D4428" s="5">
        <v>0.0</v>
      </c>
    </row>
    <row r="4429" ht="14.25" customHeight="1">
      <c r="A4429" s="5"/>
      <c r="B4429" s="5"/>
      <c r="C4429" s="5" t="str">
        <f>IFERROR(__xludf.DUMMYFUNCTION("""COMPUTED_VALUE"""),"")</f>
        <v/>
      </c>
      <c r="D4429" s="5">
        <v>0.0</v>
      </c>
    </row>
    <row r="4430" ht="14.25" customHeight="1">
      <c r="A4430" s="5"/>
      <c r="B4430" s="5"/>
      <c r="C4430" s="5" t="str">
        <f>IFERROR(__xludf.DUMMYFUNCTION("""COMPUTED_VALUE"""),"")</f>
        <v/>
      </c>
      <c r="D4430" s="5">
        <v>0.0</v>
      </c>
    </row>
    <row r="4431" ht="14.25" customHeight="1">
      <c r="A4431" s="5"/>
      <c r="B4431" s="5"/>
      <c r="C4431" s="5" t="str">
        <f>IFERROR(__xludf.DUMMYFUNCTION("""COMPUTED_VALUE"""),"")</f>
        <v/>
      </c>
      <c r="D4431" s="5">
        <v>0.0</v>
      </c>
    </row>
    <row r="4432" ht="14.25" customHeight="1">
      <c r="A4432" s="5"/>
      <c r="B4432" s="5"/>
      <c r="C4432" s="5" t="str">
        <f>IFERROR(__xludf.DUMMYFUNCTION("""COMPUTED_VALUE"""),"")</f>
        <v/>
      </c>
      <c r="D4432" s="5">
        <v>0.0</v>
      </c>
    </row>
    <row r="4433" ht="14.25" customHeight="1">
      <c r="A4433" s="5"/>
      <c r="B4433" s="5"/>
      <c r="C4433" s="5" t="str">
        <f>IFERROR(__xludf.DUMMYFUNCTION("""COMPUTED_VALUE"""),"")</f>
        <v/>
      </c>
      <c r="D4433" s="5">
        <v>0.0</v>
      </c>
    </row>
    <row r="4434" ht="14.25" customHeight="1">
      <c r="A4434" s="5"/>
      <c r="B4434" s="5"/>
      <c r="C4434" s="5" t="str">
        <f>IFERROR(__xludf.DUMMYFUNCTION("""COMPUTED_VALUE"""),"")</f>
        <v/>
      </c>
      <c r="D4434" s="5">
        <v>0.0</v>
      </c>
    </row>
    <row r="4435" ht="14.25" customHeight="1">
      <c r="A4435" s="5"/>
      <c r="B4435" s="5"/>
      <c r="C4435" s="5" t="str">
        <f>IFERROR(__xludf.DUMMYFUNCTION("""COMPUTED_VALUE"""),"")</f>
        <v/>
      </c>
      <c r="D4435" s="5">
        <v>0.0</v>
      </c>
    </row>
    <row r="4436" ht="14.25" customHeight="1">
      <c r="A4436" s="5"/>
      <c r="B4436" s="5"/>
      <c r="C4436" s="5" t="str">
        <f>IFERROR(__xludf.DUMMYFUNCTION("""COMPUTED_VALUE"""),"")</f>
        <v/>
      </c>
      <c r="D4436" s="5">
        <v>0.0</v>
      </c>
    </row>
    <row r="4437" ht="14.25" customHeight="1">
      <c r="A4437" s="5"/>
      <c r="B4437" s="5"/>
      <c r="C4437" s="5" t="str">
        <f>IFERROR(__xludf.DUMMYFUNCTION("""COMPUTED_VALUE"""),"")</f>
        <v/>
      </c>
      <c r="D4437" s="5">
        <v>0.0</v>
      </c>
    </row>
    <row r="4438" ht="14.25" customHeight="1">
      <c r="A4438" s="5"/>
      <c r="B4438" s="5"/>
      <c r="C4438" s="5" t="str">
        <f>IFERROR(__xludf.DUMMYFUNCTION("""COMPUTED_VALUE"""),"")</f>
        <v/>
      </c>
      <c r="D4438" s="5">
        <v>0.0</v>
      </c>
    </row>
    <row r="4439" ht="14.25" customHeight="1">
      <c r="A4439" s="5"/>
      <c r="B4439" s="5"/>
      <c r="C4439" s="5" t="str">
        <f>IFERROR(__xludf.DUMMYFUNCTION("""COMPUTED_VALUE"""),"")</f>
        <v/>
      </c>
      <c r="D4439" s="5">
        <v>0.0</v>
      </c>
    </row>
    <row r="4440" ht="14.25" customHeight="1">
      <c r="A4440" s="5"/>
      <c r="B4440" s="5"/>
      <c r="C4440" s="5" t="str">
        <f>IFERROR(__xludf.DUMMYFUNCTION("""COMPUTED_VALUE"""),"")</f>
        <v/>
      </c>
      <c r="D4440" s="5">
        <v>0.0</v>
      </c>
    </row>
    <row r="4441" ht="14.25" customHeight="1">
      <c r="A4441" s="5"/>
      <c r="B4441" s="5"/>
      <c r="C4441" s="5" t="str">
        <f>IFERROR(__xludf.DUMMYFUNCTION("""COMPUTED_VALUE"""),"")</f>
        <v/>
      </c>
      <c r="D4441" s="5">
        <v>0.0</v>
      </c>
    </row>
    <row r="4442" ht="14.25" customHeight="1">
      <c r="A4442" s="5"/>
      <c r="B4442" s="5"/>
      <c r="C4442" s="5" t="str">
        <f>IFERROR(__xludf.DUMMYFUNCTION("""COMPUTED_VALUE"""),"")</f>
        <v/>
      </c>
      <c r="D4442" s="5">
        <v>0.0</v>
      </c>
    </row>
    <row r="4443" ht="14.25" customHeight="1">
      <c r="A4443" s="5"/>
      <c r="B4443" s="5"/>
      <c r="C4443" s="5" t="str">
        <f>IFERROR(__xludf.DUMMYFUNCTION("""COMPUTED_VALUE"""),"")</f>
        <v/>
      </c>
      <c r="D4443" s="5">
        <v>0.0</v>
      </c>
    </row>
    <row r="4444" ht="14.25" customHeight="1">
      <c r="A4444" s="5"/>
      <c r="B4444" s="5"/>
      <c r="C4444" s="5" t="str">
        <f>IFERROR(__xludf.DUMMYFUNCTION("""COMPUTED_VALUE"""),"")</f>
        <v/>
      </c>
      <c r="D4444" s="5">
        <v>0.0</v>
      </c>
    </row>
    <row r="4445" ht="14.25" customHeight="1">
      <c r="A4445" s="5"/>
      <c r="B4445" s="5"/>
      <c r="C4445" s="5" t="str">
        <f>IFERROR(__xludf.DUMMYFUNCTION("""COMPUTED_VALUE"""),"")</f>
        <v/>
      </c>
      <c r="D4445" s="5">
        <v>0.0</v>
      </c>
    </row>
    <row r="4446" ht="14.25" customHeight="1">
      <c r="A4446" s="5"/>
      <c r="B4446" s="5"/>
      <c r="C4446" s="5" t="str">
        <f>IFERROR(__xludf.DUMMYFUNCTION("""COMPUTED_VALUE"""),"")</f>
        <v/>
      </c>
      <c r="D4446" s="5">
        <v>0.0</v>
      </c>
    </row>
    <row r="4447" ht="14.25" customHeight="1">
      <c r="A4447" s="5"/>
      <c r="B4447" s="5"/>
      <c r="C4447" s="5" t="str">
        <f>IFERROR(__xludf.DUMMYFUNCTION("""COMPUTED_VALUE"""),"")</f>
        <v/>
      </c>
      <c r="D4447" s="5">
        <v>0.0</v>
      </c>
    </row>
    <row r="4448" ht="14.25" customHeight="1">
      <c r="A4448" s="5"/>
      <c r="B4448" s="5"/>
      <c r="C4448" s="5" t="str">
        <f>IFERROR(__xludf.DUMMYFUNCTION("""COMPUTED_VALUE"""),"")</f>
        <v/>
      </c>
      <c r="D4448" s="5">
        <v>0.0</v>
      </c>
    </row>
    <row r="4449" ht="14.25" customHeight="1">
      <c r="A4449" s="5"/>
      <c r="B4449" s="5"/>
      <c r="C4449" s="5" t="str">
        <f>IFERROR(__xludf.DUMMYFUNCTION("""COMPUTED_VALUE"""),"")</f>
        <v/>
      </c>
      <c r="D4449" s="5">
        <v>0.0</v>
      </c>
    </row>
    <row r="4450" ht="14.25" customHeight="1">
      <c r="A4450" s="5"/>
      <c r="B4450" s="5"/>
      <c r="C4450" s="5" t="str">
        <f>IFERROR(__xludf.DUMMYFUNCTION("""COMPUTED_VALUE"""),"")</f>
        <v/>
      </c>
      <c r="D4450" s="5">
        <v>0.0</v>
      </c>
    </row>
    <row r="4451" ht="14.25" customHeight="1">
      <c r="A4451" s="5"/>
      <c r="B4451" s="5"/>
      <c r="C4451" s="5" t="str">
        <f>IFERROR(__xludf.DUMMYFUNCTION("""COMPUTED_VALUE"""),"")</f>
        <v/>
      </c>
      <c r="D4451" s="5">
        <v>0.0</v>
      </c>
    </row>
    <row r="4452" ht="14.25" customHeight="1">
      <c r="A4452" s="5"/>
      <c r="B4452" s="5"/>
      <c r="C4452" s="5" t="str">
        <f>IFERROR(__xludf.DUMMYFUNCTION("""COMPUTED_VALUE"""),"")</f>
        <v/>
      </c>
      <c r="D4452" s="5">
        <v>0.0</v>
      </c>
    </row>
    <row r="4453" ht="14.25" customHeight="1">
      <c r="A4453" s="5"/>
      <c r="B4453" s="5"/>
      <c r="C4453" s="5" t="str">
        <f>IFERROR(__xludf.DUMMYFUNCTION("""COMPUTED_VALUE"""),"")</f>
        <v/>
      </c>
      <c r="D4453" s="5">
        <v>0.0</v>
      </c>
    </row>
    <row r="4454" ht="14.25" customHeight="1">
      <c r="A4454" s="5"/>
      <c r="B4454" s="5"/>
      <c r="C4454" s="5" t="str">
        <f>IFERROR(__xludf.DUMMYFUNCTION("""COMPUTED_VALUE"""),"")</f>
        <v/>
      </c>
      <c r="D4454" s="5">
        <v>0.0</v>
      </c>
    </row>
    <row r="4455" ht="14.25" customHeight="1">
      <c r="A4455" s="5"/>
      <c r="B4455" s="5"/>
      <c r="C4455" s="5" t="str">
        <f>IFERROR(__xludf.DUMMYFUNCTION("""COMPUTED_VALUE"""),"")</f>
        <v/>
      </c>
      <c r="D4455" s="5">
        <v>0.0</v>
      </c>
    </row>
    <row r="4456" ht="14.25" customHeight="1">
      <c r="A4456" s="5"/>
      <c r="B4456" s="5"/>
      <c r="C4456" s="5" t="str">
        <f>IFERROR(__xludf.DUMMYFUNCTION("""COMPUTED_VALUE"""),"")</f>
        <v/>
      </c>
      <c r="D4456" s="5">
        <v>0.0</v>
      </c>
    </row>
    <row r="4457" ht="14.25" customHeight="1">
      <c r="A4457" s="5"/>
      <c r="B4457" s="5"/>
      <c r="C4457" s="5" t="str">
        <f>IFERROR(__xludf.DUMMYFUNCTION("""COMPUTED_VALUE"""),"")</f>
        <v/>
      </c>
      <c r="D4457" s="5">
        <v>0.0</v>
      </c>
    </row>
    <row r="4458" ht="14.25" customHeight="1">
      <c r="A4458" s="5"/>
      <c r="B4458" s="5"/>
      <c r="C4458" s="5" t="str">
        <f>IFERROR(__xludf.DUMMYFUNCTION("""COMPUTED_VALUE"""),"")</f>
        <v/>
      </c>
      <c r="D4458" s="5">
        <v>0.0</v>
      </c>
    </row>
    <row r="4459" ht="14.25" customHeight="1">
      <c r="A4459" s="5"/>
      <c r="B4459" s="5"/>
      <c r="C4459" s="5" t="str">
        <f>IFERROR(__xludf.DUMMYFUNCTION("""COMPUTED_VALUE"""),"")</f>
        <v/>
      </c>
      <c r="D4459" s="5">
        <v>0.0</v>
      </c>
    </row>
    <row r="4460" ht="14.25" customHeight="1">
      <c r="A4460" s="5"/>
      <c r="B4460" s="5"/>
      <c r="C4460" s="5" t="str">
        <f>IFERROR(__xludf.DUMMYFUNCTION("""COMPUTED_VALUE"""),"")</f>
        <v/>
      </c>
      <c r="D4460" s="5">
        <v>0.0</v>
      </c>
    </row>
    <row r="4461" ht="14.25" customHeight="1">
      <c r="A4461" s="5"/>
      <c r="B4461" s="5"/>
      <c r="C4461" s="5" t="str">
        <f>IFERROR(__xludf.DUMMYFUNCTION("""COMPUTED_VALUE"""),"")</f>
        <v/>
      </c>
      <c r="D4461" s="5">
        <v>0.0</v>
      </c>
    </row>
    <row r="4462" ht="14.25" customHeight="1">
      <c r="A4462" s="5"/>
      <c r="B4462" s="5"/>
      <c r="C4462" s="5" t="str">
        <f>IFERROR(__xludf.DUMMYFUNCTION("""COMPUTED_VALUE"""),"")</f>
        <v/>
      </c>
      <c r="D4462" s="5">
        <v>0.0</v>
      </c>
    </row>
    <row r="4463" ht="14.25" customHeight="1">
      <c r="A4463" s="5"/>
      <c r="B4463" s="5"/>
      <c r="C4463" s="5" t="str">
        <f>IFERROR(__xludf.DUMMYFUNCTION("""COMPUTED_VALUE"""),"")</f>
        <v/>
      </c>
      <c r="D4463" s="5">
        <v>0.0</v>
      </c>
    </row>
    <row r="4464" ht="14.25" customHeight="1">
      <c r="A4464" s="5"/>
      <c r="B4464" s="5"/>
      <c r="C4464" s="5" t="str">
        <f>IFERROR(__xludf.DUMMYFUNCTION("""COMPUTED_VALUE"""),"")</f>
        <v/>
      </c>
      <c r="D4464" s="5">
        <v>0.0</v>
      </c>
    </row>
    <row r="4465" ht="14.25" customHeight="1">
      <c r="A4465" s="5"/>
      <c r="B4465" s="5"/>
      <c r="C4465" s="5" t="str">
        <f>IFERROR(__xludf.DUMMYFUNCTION("""COMPUTED_VALUE"""),"")</f>
        <v/>
      </c>
      <c r="D4465" s="5">
        <v>0.0</v>
      </c>
    </row>
    <row r="4466" ht="14.25" customHeight="1">
      <c r="A4466" s="5"/>
      <c r="B4466" s="5"/>
      <c r="C4466" s="5" t="str">
        <f>IFERROR(__xludf.DUMMYFUNCTION("""COMPUTED_VALUE"""),"")</f>
        <v/>
      </c>
      <c r="D4466" s="5">
        <v>0.0</v>
      </c>
    </row>
    <row r="4467" ht="14.25" customHeight="1">
      <c r="A4467" s="5"/>
      <c r="B4467" s="5"/>
      <c r="C4467" s="5" t="str">
        <f>IFERROR(__xludf.DUMMYFUNCTION("""COMPUTED_VALUE"""),"")</f>
        <v/>
      </c>
      <c r="D4467" s="5">
        <v>0.0</v>
      </c>
    </row>
    <row r="4468" ht="14.25" customHeight="1">
      <c r="A4468" s="5"/>
      <c r="B4468" s="5"/>
      <c r="C4468" s="5" t="str">
        <f>IFERROR(__xludf.DUMMYFUNCTION("""COMPUTED_VALUE"""),"")</f>
        <v/>
      </c>
      <c r="D4468" s="5">
        <v>0.0</v>
      </c>
    </row>
    <row r="4469" ht="14.25" customHeight="1">
      <c r="A4469" s="5"/>
      <c r="B4469" s="5"/>
      <c r="C4469" s="5" t="str">
        <f>IFERROR(__xludf.DUMMYFUNCTION("""COMPUTED_VALUE"""),"")</f>
        <v/>
      </c>
      <c r="D4469" s="5">
        <v>0.0</v>
      </c>
    </row>
    <row r="4470" ht="14.25" customHeight="1">
      <c r="A4470" s="5"/>
      <c r="B4470" s="5"/>
      <c r="C4470" s="5" t="str">
        <f>IFERROR(__xludf.DUMMYFUNCTION("""COMPUTED_VALUE"""),"")</f>
        <v/>
      </c>
      <c r="D4470" s="5">
        <v>0.0</v>
      </c>
    </row>
    <row r="4471" ht="14.25" customHeight="1">
      <c r="A4471" s="5"/>
      <c r="B4471" s="5"/>
      <c r="C4471" s="5" t="str">
        <f>IFERROR(__xludf.DUMMYFUNCTION("""COMPUTED_VALUE"""),"")</f>
        <v/>
      </c>
      <c r="D4471" s="5">
        <v>0.0</v>
      </c>
    </row>
    <row r="4472" ht="14.25" customHeight="1">
      <c r="A4472" s="5"/>
      <c r="B4472" s="5"/>
      <c r="C4472" s="5" t="str">
        <f>IFERROR(__xludf.DUMMYFUNCTION("""COMPUTED_VALUE"""),"")</f>
        <v/>
      </c>
      <c r="D4472" s="5">
        <v>0.0</v>
      </c>
    </row>
    <row r="4473" ht="14.25" customHeight="1">
      <c r="A4473" s="5"/>
      <c r="B4473" s="5"/>
      <c r="C4473" s="5" t="str">
        <f>IFERROR(__xludf.DUMMYFUNCTION("""COMPUTED_VALUE"""),"")</f>
        <v/>
      </c>
      <c r="D4473" s="5">
        <v>0.0</v>
      </c>
    </row>
    <row r="4474" ht="14.25" customHeight="1">
      <c r="A4474" s="5"/>
      <c r="B4474" s="5"/>
      <c r="C4474" s="5" t="str">
        <f>IFERROR(__xludf.DUMMYFUNCTION("""COMPUTED_VALUE"""),"")</f>
        <v/>
      </c>
      <c r="D4474" s="5">
        <v>0.0</v>
      </c>
    </row>
    <row r="4475" ht="14.25" customHeight="1">
      <c r="A4475" s="5"/>
      <c r="B4475" s="5"/>
      <c r="C4475" s="5" t="str">
        <f>IFERROR(__xludf.DUMMYFUNCTION("""COMPUTED_VALUE"""),"")</f>
        <v/>
      </c>
      <c r="D4475" s="5">
        <v>0.0</v>
      </c>
    </row>
    <row r="4476" ht="14.25" customHeight="1">
      <c r="A4476" s="5"/>
      <c r="B4476" s="5"/>
      <c r="C4476" s="5" t="str">
        <f>IFERROR(__xludf.DUMMYFUNCTION("""COMPUTED_VALUE"""),"")</f>
        <v/>
      </c>
      <c r="D4476" s="5">
        <v>0.0</v>
      </c>
    </row>
    <row r="4477" ht="14.25" customHeight="1">
      <c r="A4477" s="5"/>
      <c r="B4477" s="5"/>
      <c r="C4477" s="5" t="str">
        <f>IFERROR(__xludf.DUMMYFUNCTION("""COMPUTED_VALUE"""),"")</f>
        <v/>
      </c>
      <c r="D4477" s="5">
        <v>0.0</v>
      </c>
    </row>
    <row r="4478" ht="14.25" customHeight="1">
      <c r="A4478" s="5"/>
      <c r="B4478" s="5"/>
      <c r="C4478" s="5" t="str">
        <f>IFERROR(__xludf.DUMMYFUNCTION("""COMPUTED_VALUE"""),"")</f>
        <v/>
      </c>
      <c r="D4478" s="5">
        <v>0.0</v>
      </c>
    </row>
    <row r="4479" ht="14.25" customHeight="1">
      <c r="A4479" s="5"/>
      <c r="B4479" s="5"/>
      <c r="C4479" s="5" t="str">
        <f>IFERROR(__xludf.DUMMYFUNCTION("""COMPUTED_VALUE"""),"")</f>
        <v/>
      </c>
      <c r="D4479" s="5">
        <v>0.0</v>
      </c>
    </row>
    <row r="4480" ht="14.25" customHeight="1">
      <c r="A4480" s="5"/>
      <c r="B4480" s="5"/>
      <c r="C4480" s="5" t="str">
        <f>IFERROR(__xludf.DUMMYFUNCTION("""COMPUTED_VALUE"""),"")</f>
        <v/>
      </c>
      <c r="D4480" s="5">
        <v>0.0</v>
      </c>
    </row>
    <row r="4481" ht="14.25" customHeight="1">
      <c r="A4481" s="5"/>
      <c r="B4481" s="5"/>
      <c r="C4481" s="5" t="str">
        <f>IFERROR(__xludf.DUMMYFUNCTION("""COMPUTED_VALUE"""),"")</f>
        <v/>
      </c>
      <c r="D4481" s="5">
        <v>0.0</v>
      </c>
    </row>
    <row r="4482" ht="14.25" customHeight="1">
      <c r="A4482" s="5"/>
      <c r="B4482" s="5"/>
      <c r="C4482" s="5" t="str">
        <f>IFERROR(__xludf.DUMMYFUNCTION("""COMPUTED_VALUE"""),"")</f>
        <v/>
      </c>
      <c r="D4482" s="5">
        <v>0.0</v>
      </c>
    </row>
    <row r="4483" ht="14.25" customHeight="1">
      <c r="A4483" s="5"/>
      <c r="B4483" s="5"/>
      <c r="C4483" s="5" t="str">
        <f>IFERROR(__xludf.DUMMYFUNCTION("""COMPUTED_VALUE"""),"")</f>
        <v/>
      </c>
      <c r="D4483" s="5">
        <v>0.0</v>
      </c>
    </row>
    <row r="4484" ht="14.25" customHeight="1">
      <c r="A4484" s="5"/>
      <c r="B4484" s="5"/>
      <c r="C4484" s="5" t="str">
        <f>IFERROR(__xludf.DUMMYFUNCTION("""COMPUTED_VALUE"""),"")</f>
        <v/>
      </c>
      <c r="D4484" s="5">
        <v>0.0</v>
      </c>
    </row>
    <row r="4485" ht="14.25" customHeight="1">
      <c r="A4485" s="5"/>
      <c r="B4485" s="5"/>
      <c r="C4485" s="5" t="str">
        <f>IFERROR(__xludf.DUMMYFUNCTION("""COMPUTED_VALUE"""),"")</f>
        <v/>
      </c>
      <c r="D4485" s="5">
        <v>0.0</v>
      </c>
    </row>
    <row r="4486" ht="14.25" customHeight="1">
      <c r="A4486" s="5"/>
      <c r="B4486" s="5"/>
      <c r="C4486" s="5" t="str">
        <f>IFERROR(__xludf.DUMMYFUNCTION("""COMPUTED_VALUE"""),"")</f>
        <v/>
      </c>
      <c r="D4486" s="5">
        <v>0.0</v>
      </c>
    </row>
    <row r="4487" ht="14.25" customHeight="1">
      <c r="A4487" s="5"/>
      <c r="B4487" s="5"/>
      <c r="C4487" s="5" t="str">
        <f>IFERROR(__xludf.DUMMYFUNCTION("""COMPUTED_VALUE"""),"")</f>
        <v/>
      </c>
      <c r="D4487" s="5">
        <v>0.0</v>
      </c>
    </row>
    <row r="4488" ht="14.25" customHeight="1">
      <c r="A4488" s="5"/>
      <c r="B4488" s="5"/>
      <c r="C4488" s="5" t="str">
        <f>IFERROR(__xludf.DUMMYFUNCTION("""COMPUTED_VALUE"""),"")</f>
        <v/>
      </c>
      <c r="D4488" s="5">
        <v>0.0</v>
      </c>
    </row>
    <row r="4489" ht="14.25" customHeight="1">
      <c r="A4489" s="5"/>
      <c r="B4489" s="5"/>
      <c r="C4489" s="5" t="str">
        <f>IFERROR(__xludf.DUMMYFUNCTION("""COMPUTED_VALUE"""),"")</f>
        <v/>
      </c>
      <c r="D4489" s="5">
        <v>0.0</v>
      </c>
    </row>
    <row r="4490" ht="14.25" customHeight="1">
      <c r="A4490" s="5"/>
      <c r="B4490" s="5"/>
      <c r="C4490" s="5" t="str">
        <f>IFERROR(__xludf.DUMMYFUNCTION("""COMPUTED_VALUE"""),"")</f>
        <v/>
      </c>
      <c r="D4490" s="5">
        <v>0.0</v>
      </c>
    </row>
    <row r="4491" ht="14.25" customHeight="1">
      <c r="A4491" s="5"/>
      <c r="B4491" s="5"/>
      <c r="C4491" s="5" t="str">
        <f>IFERROR(__xludf.DUMMYFUNCTION("""COMPUTED_VALUE"""),"")</f>
        <v/>
      </c>
      <c r="D4491" s="5">
        <v>0.0</v>
      </c>
    </row>
    <row r="4492" ht="14.25" customHeight="1">
      <c r="A4492" s="5"/>
      <c r="B4492" s="5"/>
      <c r="C4492" s="5" t="str">
        <f>IFERROR(__xludf.DUMMYFUNCTION("""COMPUTED_VALUE"""),"")</f>
        <v/>
      </c>
      <c r="D4492" s="5">
        <v>0.0</v>
      </c>
    </row>
    <row r="4493" ht="14.25" customHeight="1">
      <c r="A4493" s="5"/>
      <c r="B4493" s="5"/>
      <c r="C4493" s="5" t="str">
        <f>IFERROR(__xludf.DUMMYFUNCTION("""COMPUTED_VALUE"""),"")</f>
        <v/>
      </c>
      <c r="D4493" s="5">
        <v>0.0</v>
      </c>
    </row>
    <row r="4494" ht="14.25" customHeight="1">
      <c r="A4494" s="5"/>
      <c r="B4494" s="5"/>
      <c r="C4494" s="5" t="str">
        <f>IFERROR(__xludf.DUMMYFUNCTION("""COMPUTED_VALUE"""),"")</f>
        <v/>
      </c>
      <c r="D4494" s="5">
        <v>0.0</v>
      </c>
    </row>
    <row r="4495" ht="14.25" customHeight="1">
      <c r="A4495" s="5"/>
      <c r="B4495" s="5"/>
      <c r="C4495" s="5" t="str">
        <f>IFERROR(__xludf.DUMMYFUNCTION("""COMPUTED_VALUE"""),"")</f>
        <v/>
      </c>
      <c r="D4495" s="5">
        <v>0.0</v>
      </c>
    </row>
    <row r="4496" ht="14.25" customHeight="1">
      <c r="A4496" s="5"/>
      <c r="B4496" s="5"/>
      <c r="C4496" s="5" t="str">
        <f>IFERROR(__xludf.DUMMYFUNCTION("""COMPUTED_VALUE"""),"")</f>
        <v/>
      </c>
      <c r="D4496" s="5">
        <v>0.0</v>
      </c>
    </row>
    <row r="4497" ht="14.25" customHeight="1">
      <c r="A4497" s="5"/>
      <c r="B4497" s="5"/>
      <c r="C4497" s="5" t="str">
        <f>IFERROR(__xludf.DUMMYFUNCTION("""COMPUTED_VALUE"""),"")</f>
        <v/>
      </c>
      <c r="D4497" s="5">
        <v>0.0</v>
      </c>
    </row>
    <row r="4498" ht="14.25" customHeight="1">
      <c r="A4498" s="5"/>
      <c r="B4498" s="5"/>
      <c r="C4498" s="5" t="str">
        <f>IFERROR(__xludf.DUMMYFUNCTION("""COMPUTED_VALUE"""),"")</f>
        <v/>
      </c>
      <c r="D4498" s="5">
        <v>0.0</v>
      </c>
    </row>
    <row r="4499" ht="14.25" customHeight="1">
      <c r="A4499" s="5"/>
      <c r="B4499" s="5"/>
      <c r="C4499" s="5" t="str">
        <f>IFERROR(__xludf.DUMMYFUNCTION("""COMPUTED_VALUE"""),"")</f>
        <v/>
      </c>
      <c r="D4499" s="5">
        <v>0.0</v>
      </c>
    </row>
    <row r="4500" ht="14.25" customHeight="1">
      <c r="A4500" s="5"/>
      <c r="B4500" s="5"/>
      <c r="C4500" s="5" t="str">
        <f>IFERROR(__xludf.DUMMYFUNCTION("""COMPUTED_VALUE"""),"")</f>
        <v/>
      </c>
      <c r="D4500" s="5">
        <v>0.0</v>
      </c>
    </row>
    <row r="4501" ht="14.25" customHeight="1">
      <c r="A4501" s="5"/>
      <c r="B4501" s="5"/>
      <c r="C4501" s="5" t="str">
        <f>IFERROR(__xludf.DUMMYFUNCTION("""COMPUTED_VALUE"""),"")</f>
        <v/>
      </c>
      <c r="D4501" s="5">
        <v>0.0</v>
      </c>
    </row>
    <row r="4502" ht="14.25" customHeight="1">
      <c r="A4502" s="5"/>
      <c r="B4502" s="5"/>
      <c r="C4502" s="5" t="str">
        <f>IFERROR(__xludf.DUMMYFUNCTION("""COMPUTED_VALUE"""),"")</f>
        <v/>
      </c>
      <c r="D4502" s="5">
        <v>0.0</v>
      </c>
    </row>
    <row r="4503" ht="14.25" customHeight="1">
      <c r="A4503" s="5"/>
      <c r="B4503" s="5"/>
      <c r="C4503" s="5" t="str">
        <f>IFERROR(__xludf.DUMMYFUNCTION("""COMPUTED_VALUE"""),"")</f>
        <v/>
      </c>
      <c r="D4503" s="5">
        <v>0.0</v>
      </c>
    </row>
    <row r="4504" ht="14.25" customHeight="1">
      <c r="A4504" s="5"/>
      <c r="B4504" s="5"/>
      <c r="C4504" s="5" t="str">
        <f>IFERROR(__xludf.DUMMYFUNCTION("""COMPUTED_VALUE"""),"")</f>
        <v/>
      </c>
      <c r="D4504" s="5">
        <v>0.0</v>
      </c>
    </row>
    <row r="4505" ht="14.25" customHeight="1">
      <c r="A4505" s="5"/>
      <c r="B4505" s="5"/>
      <c r="C4505" s="5" t="str">
        <f>IFERROR(__xludf.DUMMYFUNCTION("""COMPUTED_VALUE"""),"")</f>
        <v/>
      </c>
      <c r="D4505" s="5">
        <v>0.0</v>
      </c>
    </row>
    <row r="4506" ht="14.25" customHeight="1">
      <c r="A4506" s="5"/>
      <c r="B4506" s="5"/>
      <c r="C4506" s="5" t="str">
        <f>IFERROR(__xludf.DUMMYFUNCTION("""COMPUTED_VALUE"""),"")</f>
        <v/>
      </c>
      <c r="D4506" s="5">
        <v>0.0</v>
      </c>
    </row>
    <row r="4507" ht="14.25" customHeight="1">
      <c r="A4507" s="5"/>
      <c r="B4507" s="5"/>
      <c r="C4507" s="5" t="str">
        <f>IFERROR(__xludf.DUMMYFUNCTION("""COMPUTED_VALUE"""),"")</f>
        <v/>
      </c>
      <c r="D4507" s="5">
        <v>0.0</v>
      </c>
    </row>
    <row r="4508" ht="14.25" customHeight="1">
      <c r="A4508" s="5"/>
      <c r="B4508" s="5"/>
      <c r="C4508" s="5" t="str">
        <f>IFERROR(__xludf.DUMMYFUNCTION("""COMPUTED_VALUE"""),"")</f>
        <v/>
      </c>
      <c r="D4508" s="5">
        <v>0.0</v>
      </c>
    </row>
    <row r="4509" ht="14.25" customHeight="1">
      <c r="A4509" s="5"/>
      <c r="B4509" s="5"/>
      <c r="C4509" s="5" t="str">
        <f>IFERROR(__xludf.DUMMYFUNCTION("""COMPUTED_VALUE"""),"")</f>
        <v/>
      </c>
      <c r="D4509" s="5">
        <v>0.0</v>
      </c>
    </row>
    <row r="4510" ht="14.25" customHeight="1">
      <c r="A4510" s="5"/>
      <c r="B4510" s="5"/>
      <c r="C4510" s="5" t="str">
        <f>IFERROR(__xludf.DUMMYFUNCTION("""COMPUTED_VALUE"""),"")</f>
        <v/>
      </c>
      <c r="D4510" s="5">
        <v>0.0</v>
      </c>
    </row>
    <row r="4511" ht="14.25" customHeight="1">
      <c r="A4511" s="5"/>
      <c r="B4511" s="5"/>
      <c r="C4511" s="5" t="str">
        <f>IFERROR(__xludf.DUMMYFUNCTION("""COMPUTED_VALUE"""),"")</f>
        <v/>
      </c>
      <c r="D4511" s="5">
        <v>0.0</v>
      </c>
    </row>
    <row r="4512" ht="14.25" customHeight="1">
      <c r="A4512" s="5"/>
      <c r="B4512" s="5"/>
      <c r="C4512" s="5" t="str">
        <f>IFERROR(__xludf.DUMMYFUNCTION("""COMPUTED_VALUE"""),"")</f>
        <v/>
      </c>
      <c r="D4512" s="5">
        <v>0.0</v>
      </c>
    </row>
    <row r="4513" ht="14.25" customHeight="1">
      <c r="A4513" s="5"/>
      <c r="B4513" s="5"/>
      <c r="C4513" s="5" t="str">
        <f>IFERROR(__xludf.DUMMYFUNCTION("""COMPUTED_VALUE"""),"")</f>
        <v/>
      </c>
      <c r="D4513" s="5">
        <v>0.0</v>
      </c>
    </row>
    <row r="4514" ht="14.25" customHeight="1">
      <c r="A4514" s="5"/>
      <c r="B4514" s="5"/>
      <c r="C4514" s="5" t="str">
        <f>IFERROR(__xludf.DUMMYFUNCTION("""COMPUTED_VALUE"""),"")</f>
        <v/>
      </c>
      <c r="D4514" s="5">
        <v>0.0</v>
      </c>
    </row>
    <row r="4515" ht="14.25" customHeight="1">
      <c r="A4515" s="5"/>
      <c r="B4515" s="5"/>
      <c r="C4515" s="5" t="str">
        <f>IFERROR(__xludf.DUMMYFUNCTION("""COMPUTED_VALUE"""),"")</f>
        <v/>
      </c>
      <c r="D4515" s="5">
        <v>0.0</v>
      </c>
    </row>
    <row r="4516" ht="14.25" customHeight="1">
      <c r="A4516" s="5"/>
      <c r="B4516" s="5"/>
      <c r="C4516" s="5" t="str">
        <f>IFERROR(__xludf.DUMMYFUNCTION("""COMPUTED_VALUE"""),"")</f>
        <v/>
      </c>
      <c r="D4516" s="5">
        <v>0.0</v>
      </c>
    </row>
    <row r="4517" ht="14.25" customHeight="1">
      <c r="A4517" s="5"/>
      <c r="B4517" s="5"/>
      <c r="C4517" s="5" t="str">
        <f>IFERROR(__xludf.DUMMYFUNCTION("""COMPUTED_VALUE"""),"")</f>
        <v/>
      </c>
      <c r="D4517" s="5">
        <v>0.0</v>
      </c>
    </row>
    <row r="4518" ht="14.25" customHeight="1">
      <c r="A4518" s="5"/>
      <c r="B4518" s="5"/>
      <c r="C4518" s="5" t="str">
        <f>IFERROR(__xludf.DUMMYFUNCTION("""COMPUTED_VALUE"""),"")</f>
        <v/>
      </c>
      <c r="D4518" s="5">
        <v>0.0</v>
      </c>
    </row>
    <row r="4519" ht="14.25" customHeight="1">
      <c r="A4519" s="5"/>
      <c r="B4519" s="5"/>
      <c r="C4519" s="5" t="str">
        <f>IFERROR(__xludf.DUMMYFUNCTION("""COMPUTED_VALUE"""),"")</f>
        <v/>
      </c>
      <c r="D4519" s="5">
        <v>0.0</v>
      </c>
    </row>
    <row r="4520" ht="14.25" customHeight="1">
      <c r="A4520" s="5"/>
      <c r="B4520" s="5"/>
      <c r="C4520" s="5" t="str">
        <f>IFERROR(__xludf.DUMMYFUNCTION("""COMPUTED_VALUE"""),"")</f>
        <v/>
      </c>
      <c r="D4520" s="5">
        <v>0.0</v>
      </c>
    </row>
    <row r="4521" ht="14.25" customHeight="1">
      <c r="A4521" s="5"/>
      <c r="B4521" s="5"/>
      <c r="C4521" s="5" t="str">
        <f>IFERROR(__xludf.DUMMYFUNCTION("""COMPUTED_VALUE"""),"")</f>
        <v/>
      </c>
      <c r="D4521" s="5">
        <v>0.0</v>
      </c>
    </row>
    <row r="4522" ht="14.25" customHeight="1">
      <c r="A4522" s="5"/>
      <c r="B4522" s="5"/>
      <c r="C4522" s="5" t="str">
        <f>IFERROR(__xludf.DUMMYFUNCTION("""COMPUTED_VALUE"""),"")</f>
        <v/>
      </c>
      <c r="D4522" s="5">
        <v>0.0</v>
      </c>
    </row>
    <row r="4523" ht="14.25" customHeight="1">
      <c r="A4523" s="5"/>
      <c r="B4523" s="5"/>
      <c r="C4523" s="5" t="str">
        <f>IFERROR(__xludf.DUMMYFUNCTION("""COMPUTED_VALUE"""),"")</f>
        <v/>
      </c>
      <c r="D4523" s="5">
        <v>0.0</v>
      </c>
    </row>
    <row r="4524" ht="14.25" customHeight="1">
      <c r="A4524" s="5"/>
      <c r="B4524" s="5"/>
      <c r="C4524" s="5" t="str">
        <f>IFERROR(__xludf.DUMMYFUNCTION("""COMPUTED_VALUE"""),"")</f>
        <v/>
      </c>
      <c r="D4524" s="5">
        <v>0.0</v>
      </c>
    </row>
    <row r="4525" ht="14.25" customHeight="1">
      <c r="A4525" s="5"/>
      <c r="B4525" s="5"/>
      <c r="C4525" s="5" t="str">
        <f>IFERROR(__xludf.DUMMYFUNCTION("""COMPUTED_VALUE"""),"")</f>
        <v/>
      </c>
      <c r="D4525" s="5">
        <v>0.0</v>
      </c>
    </row>
    <row r="4526" ht="14.25" customHeight="1">
      <c r="A4526" s="5"/>
      <c r="B4526" s="5"/>
      <c r="C4526" s="5" t="str">
        <f>IFERROR(__xludf.DUMMYFUNCTION("""COMPUTED_VALUE"""),"")</f>
        <v/>
      </c>
      <c r="D4526" s="5">
        <v>0.0</v>
      </c>
    </row>
    <row r="4527" ht="14.25" customHeight="1">
      <c r="A4527" s="5"/>
      <c r="B4527" s="5"/>
      <c r="C4527" s="5" t="str">
        <f>IFERROR(__xludf.DUMMYFUNCTION("""COMPUTED_VALUE"""),"")</f>
        <v/>
      </c>
      <c r="D4527" s="5">
        <v>0.0</v>
      </c>
    </row>
    <row r="4528" ht="14.25" customHeight="1">
      <c r="A4528" s="5"/>
      <c r="B4528" s="5"/>
      <c r="C4528" s="5" t="str">
        <f>IFERROR(__xludf.DUMMYFUNCTION("""COMPUTED_VALUE"""),"")</f>
        <v/>
      </c>
      <c r="D4528" s="5">
        <v>0.0</v>
      </c>
    </row>
    <row r="4529" ht="14.25" customHeight="1">
      <c r="A4529" s="5"/>
      <c r="B4529" s="5"/>
      <c r="C4529" s="5" t="str">
        <f>IFERROR(__xludf.DUMMYFUNCTION("""COMPUTED_VALUE"""),"")</f>
        <v/>
      </c>
      <c r="D4529" s="5">
        <v>0.0</v>
      </c>
    </row>
    <row r="4530" ht="14.25" customHeight="1">
      <c r="A4530" s="5"/>
      <c r="B4530" s="5"/>
      <c r="C4530" s="5" t="str">
        <f>IFERROR(__xludf.DUMMYFUNCTION("""COMPUTED_VALUE"""),"")</f>
        <v/>
      </c>
      <c r="D4530" s="5">
        <v>0.0</v>
      </c>
    </row>
    <row r="4531" ht="14.25" customHeight="1">
      <c r="A4531" s="5"/>
      <c r="B4531" s="5"/>
      <c r="C4531" s="5" t="str">
        <f>IFERROR(__xludf.DUMMYFUNCTION("""COMPUTED_VALUE"""),"")</f>
        <v/>
      </c>
      <c r="D4531" s="5">
        <v>0.0</v>
      </c>
    </row>
    <row r="4532" ht="14.25" customHeight="1">
      <c r="A4532" s="5"/>
      <c r="B4532" s="5"/>
      <c r="C4532" s="5" t="str">
        <f>IFERROR(__xludf.DUMMYFUNCTION("""COMPUTED_VALUE"""),"")</f>
        <v/>
      </c>
      <c r="D4532" s="5">
        <v>0.0</v>
      </c>
    </row>
    <row r="4533" ht="14.25" customHeight="1">
      <c r="A4533" s="5"/>
      <c r="B4533" s="5"/>
      <c r="C4533" s="5" t="str">
        <f>IFERROR(__xludf.DUMMYFUNCTION("""COMPUTED_VALUE"""),"")</f>
        <v/>
      </c>
      <c r="D4533" s="5">
        <v>0.0</v>
      </c>
    </row>
    <row r="4534" ht="14.25" customHeight="1">
      <c r="A4534" s="5"/>
      <c r="B4534" s="5"/>
      <c r="C4534" s="5" t="str">
        <f>IFERROR(__xludf.DUMMYFUNCTION("""COMPUTED_VALUE"""),"")</f>
        <v/>
      </c>
      <c r="D4534" s="5">
        <v>0.0</v>
      </c>
    </row>
    <row r="4535" ht="14.25" customHeight="1">
      <c r="A4535" s="5"/>
      <c r="B4535" s="5"/>
      <c r="C4535" s="5" t="str">
        <f>IFERROR(__xludf.DUMMYFUNCTION("""COMPUTED_VALUE"""),"")</f>
        <v/>
      </c>
      <c r="D4535" s="5">
        <v>0.0</v>
      </c>
    </row>
    <row r="4536" ht="14.25" customHeight="1">
      <c r="A4536" s="5"/>
      <c r="B4536" s="5"/>
      <c r="C4536" s="5" t="str">
        <f>IFERROR(__xludf.DUMMYFUNCTION("""COMPUTED_VALUE"""),"")</f>
        <v/>
      </c>
      <c r="D4536" s="5">
        <v>0.0</v>
      </c>
    </row>
    <row r="4537" ht="14.25" customHeight="1">
      <c r="A4537" s="5"/>
      <c r="B4537" s="5"/>
      <c r="C4537" s="5" t="str">
        <f>IFERROR(__xludf.DUMMYFUNCTION("""COMPUTED_VALUE"""),"")</f>
        <v/>
      </c>
      <c r="D4537" s="5">
        <v>0.0</v>
      </c>
    </row>
    <row r="4538" ht="14.25" customHeight="1">
      <c r="A4538" s="5"/>
      <c r="B4538" s="5"/>
      <c r="C4538" s="5" t="str">
        <f>IFERROR(__xludf.DUMMYFUNCTION("""COMPUTED_VALUE"""),"")</f>
        <v/>
      </c>
      <c r="D4538" s="5">
        <v>0.0</v>
      </c>
    </row>
    <row r="4539" ht="14.25" customHeight="1">
      <c r="A4539" s="5"/>
      <c r="B4539" s="5"/>
      <c r="C4539" s="5" t="str">
        <f>IFERROR(__xludf.DUMMYFUNCTION("""COMPUTED_VALUE"""),"")</f>
        <v/>
      </c>
      <c r="D4539" s="5">
        <v>0.0</v>
      </c>
    </row>
    <row r="4540" ht="14.25" customHeight="1">
      <c r="A4540" s="5"/>
      <c r="B4540" s="5"/>
      <c r="C4540" s="5" t="str">
        <f>IFERROR(__xludf.DUMMYFUNCTION("""COMPUTED_VALUE"""),"")</f>
        <v/>
      </c>
      <c r="D4540" s="5">
        <v>0.0</v>
      </c>
    </row>
    <row r="4541" ht="14.25" customHeight="1">
      <c r="A4541" s="5"/>
      <c r="B4541" s="5"/>
      <c r="C4541" s="5" t="str">
        <f>IFERROR(__xludf.DUMMYFUNCTION("""COMPUTED_VALUE"""),"")</f>
        <v/>
      </c>
      <c r="D4541" s="5">
        <v>0.0</v>
      </c>
    </row>
    <row r="4542" ht="14.25" customHeight="1">
      <c r="A4542" s="5"/>
      <c r="B4542" s="5"/>
      <c r="C4542" s="5" t="str">
        <f>IFERROR(__xludf.DUMMYFUNCTION("""COMPUTED_VALUE"""),"")</f>
        <v/>
      </c>
      <c r="D4542" s="5">
        <v>0.0</v>
      </c>
    </row>
    <row r="4543" ht="14.25" customHeight="1">
      <c r="A4543" s="5"/>
      <c r="B4543" s="5"/>
      <c r="C4543" s="5" t="str">
        <f>IFERROR(__xludf.DUMMYFUNCTION("""COMPUTED_VALUE"""),"")</f>
        <v/>
      </c>
      <c r="D4543" s="5">
        <v>0.0</v>
      </c>
    </row>
    <row r="4544" ht="14.25" customHeight="1">
      <c r="A4544" s="5"/>
      <c r="B4544" s="5"/>
      <c r="C4544" s="5" t="str">
        <f>IFERROR(__xludf.DUMMYFUNCTION("""COMPUTED_VALUE"""),"")</f>
        <v/>
      </c>
      <c r="D4544" s="5">
        <v>0.0</v>
      </c>
    </row>
    <row r="4545" ht="14.25" customHeight="1">
      <c r="A4545" s="5"/>
      <c r="B4545" s="5"/>
      <c r="C4545" s="5" t="str">
        <f>IFERROR(__xludf.DUMMYFUNCTION("""COMPUTED_VALUE"""),"")</f>
        <v/>
      </c>
      <c r="D4545" s="5">
        <v>0.0</v>
      </c>
    </row>
    <row r="4546" ht="14.25" customHeight="1">
      <c r="A4546" s="5"/>
      <c r="B4546" s="5"/>
      <c r="C4546" s="5" t="str">
        <f>IFERROR(__xludf.DUMMYFUNCTION("""COMPUTED_VALUE"""),"")</f>
        <v/>
      </c>
      <c r="D4546" s="5">
        <v>0.0</v>
      </c>
    </row>
    <row r="4547" ht="14.25" customHeight="1">
      <c r="A4547" s="5"/>
      <c r="B4547" s="5"/>
      <c r="C4547" s="5" t="str">
        <f>IFERROR(__xludf.DUMMYFUNCTION("""COMPUTED_VALUE"""),"")</f>
        <v/>
      </c>
      <c r="D4547" s="5">
        <v>0.0</v>
      </c>
    </row>
    <row r="4548" ht="14.25" customHeight="1">
      <c r="A4548" s="5"/>
      <c r="B4548" s="5"/>
      <c r="C4548" s="5" t="str">
        <f>IFERROR(__xludf.DUMMYFUNCTION("""COMPUTED_VALUE"""),"")</f>
        <v/>
      </c>
      <c r="D4548" s="5">
        <v>0.0</v>
      </c>
    </row>
    <row r="4549" ht="14.25" customHeight="1">
      <c r="A4549" s="5"/>
      <c r="B4549" s="5"/>
      <c r="C4549" s="5" t="str">
        <f>IFERROR(__xludf.DUMMYFUNCTION("""COMPUTED_VALUE"""),"")</f>
        <v/>
      </c>
      <c r="D4549" s="5">
        <v>0.0</v>
      </c>
    </row>
    <row r="4550" ht="14.25" customHeight="1">
      <c r="A4550" s="5"/>
      <c r="B4550" s="5"/>
      <c r="C4550" s="5" t="str">
        <f>IFERROR(__xludf.DUMMYFUNCTION("""COMPUTED_VALUE"""),"")</f>
        <v/>
      </c>
      <c r="D4550" s="5">
        <v>0.0</v>
      </c>
    </row>
    <row r="4551" ht="14.25" customHeight="1">
      <c r="A4551" s="5"/>
      <c r="B4551" s="5"/>
      <c r="C4551" s="5" t="str">
        <f>IFERROR(__xludf.DUMMYFUNCTION("""COMPUTED_VALUE"""),"")</f>
        <v/>
      </c>
      <c r="D4551" s="5">
        <v>0.0</v>
      </c>
    </row>
    <row r="4552" ht="14.25" customHeight="1">
      <c r="A4552" s="5"/>
      <c r="B4552" s="5"/>
      <c r="C4552" s="5" t="str">
        <f>IFERROR(__xludf.DUMMYFUNCTION("""COMPUTED_VALUE"""),"")</f>
        <v/>
      </c>
      <c r="D4552" s="5">
        <v>0.0</v>
      </c>
    </row>
    <row r="4553" ht="14.25" customHeight="1">
      <c r="A4553" s="5"/>
      <c r="B4553" s="5"/>
      <c r="C4553" s="5" t="str">
        <f>IFERROR(__xludf.DUMMYFUNCTION("""COMPUTED_VALUE"""),"")</f>
        <v/>
      </c>
      <c r="D4553" s="5">
        <v>0.0</v>
      </c>
    </row>
    <row r="4554" ht="14.25" customHeight="1">
      <c r="A4554" s="5"/>
      <c r="B4554" s="5"/>
      <c r="C4554" s="5" t="str">
        <f>IFERROR(__xludf.DUMMYFUNCTION("""COMPUTED_VALUE"""),"")</f>
        <v/>
      </c>
      <c r="D4554" s="5">
        <v>0.0</v>
      </c>
    </row>
    <row r="4555" ht="14.25" customHeight="1">
      <c r="A4555" s="5"/>
      <c r="B4555" s="5"/>
      <c r="C4555" s="5" t="str">
        <f>IFERROR(__xludf.DUMMYFUNCTION("""COMPUTED_VALUE"""),"")</f>
        <v/>
      </c>
      <c r="D4555" s="5">
        <v>0.0</v>
      </c>
    </row>
    <row r="4556" ht="14.25" customHeight="1">
      <c r="A4556" s="5"/>
      <c r="B4556" s="5"/>
      <c r="C4556" s="5" t="str">
        <f>IFERROR(__xludf.DUMMYFUNCTION("""COMPUTED_VALUE"""),"")</f>
        <v/>
      </c>
      <c r="D4556" s="5">
        <v>0.0</v>
      </c>
    </row>
    <row r="4557" ht="14.25" customHeight="1">
      <c r="A4557" s="5"/>
      <c r="B4557" s="5"/>
      <c r="C4557" s="5" t="str">
        <f>IFERROR(__xludf.DUMMYFUNCTION("""COMPUTED_VALUE"""),"")</f>
        <v/>
      </c>
      <c r="D4557" s="5">
        <v>0.0</v>
      </c>
    </row>
    <row r="4558" ht="14.25" customHeight="1">
      <c r="A4558" s="5"/>
      <c r="B4558" s="5"/>
      <c r="C4558" s="5" t="str">
        <f>IFERROR(__xludf.DUMMYFUNCTION("""COMPUTED_VALUE"""),"")</f>
        <v/>
      </c>
      <c r="D4558" s="5">
        <v>0.0</v>
      </c>
    </row>
    <row r="4559" ht="14.25" customHeight="1">
      <c r="A4559" s="5"/>
      <c r="B4559" s="5"/>
      <c r="C4559" s="5" t="str">
        <f>IFERROR(__xludf.DUMMYFUNCTION("""COMPUTED_VALUE"""),"")</f>
        <v/>
      </c>
      <c r="D4559" s="5">
        <v>0.0</v>
      </c>
    </row>
    <row r="4560" ht="14.25" customHeight="1">
      <c r="A4560" s="5"/>
      <c r="B4560" s="5"/>
      <c r="C4560" s="5" t="str">
        <f>IFERROR(__xludf.DUMMYFUNCTION("""COMPUTED_VALUE"""),"")</f>
        <v/>
      </c>
      <c r="D4560" s="5">
        <v>0.0</v>
      </c>
    </row>
    <row r="4561" ht="14.25" customHeight="1">
      <c r="A4561" s="5"/>
      <c r="B4561" s="5"/>
      <c r="C4561" s="5" t="str">
        <f>IFERROR(__xludf.DUMMYFUNCTION("""COMPUTED_VALUE"""),"")</f>
        <v/>
      </c>
      <c r="D4561" s="5">
        <v>0.0</v>
      </c>
    </row>
    <row r="4562" ht="14.25" customHeight="1">
      <c r="A4562" s="5"/>
      <c r="B4562" s="5"/>
      <c r="C4562" s="5" t="str">
        <f>IFERROR(__xludf.DUMMYFUNCTION("""COMPUTED_VALUE"""),"")</f>
        <v/>
      </c>
      <c r="D4562" s="5">
        <v>0.0</v>
      </c>
    </row>
    <row r="4563" ht="14.25" customHeight="1">
      <c r="A4563" s="5"/>
      <c r="B4563" s="5"/>
      <c r="C4563" s="5" t="str">
        <f>IFERROR(__xludf.DUMMYFUNCTION("""COMPUTED_VALUE"""),"")</f>
        <v/>
      </c>
      <c r="D4563" s="5">
        <v>0.0</v>
      </c>
    </row>
    <row r="4564" ht="14.25" customHeight="1">
      <c r="A4564" s="5"/>
      <c r="B4564" s="5"/>
      <c r="C4564" s="5" t="str">
        <f>IFERROR(__xludf.DUMMYFUNCTION("""COMPUTED_VALUE"""),"")</f>
        <v/>
      </c>
      <c r="D4564" s="5">
        <v>0.0</v>
      </c>
    </row>
    <row r="4565" ht="14.25" customHeight="1">
      <c r="A4565" s="5"/>
      <c r="B4565" s="5"/>
      <c r="C4565" s="5" t="str">
        <f>IFERROR(__xludf.DUMMYFUNCTION("""COMPUTED_VALUE"""),"")</f>
        <v/>
      </c>
      <c r="D4565" s="5">
        <v>0.0</v>
      </c>
    </row>
    <row r="4566" ht="14.25" customHeight="1">
      <c r="A4566" s="5"/>
      <c r="B4566" s="5"/>
      <c r="C4566" s="5" t="str">
        <f>IFERROR(__xludf.DUMMYFUNCTION("""COMPUTED_VALUE"""),"")</f>
        <v/>
      </c>
      <c r="D4566" s="5">
        <v>0.0</v>
      </c>
    </row>
    <row r="4567" ht="14.25" customHeight="1">
      <c r="A4567" s="5"/>
      <c r="B4567" s="5"/>
      <c r="C4567" s="5" t="str">
        <f>IFERROR(__xludf.DUMMYFUNCTION("""COMPUTED_VALUE"""),"")</f>
        <v/>
      </c>
      <c r="D4567" s="5">
        <v>0.0</v>
      </c>
    </row>
    <row r="4568" ht="14.25" customHeight="1">
      <c r="A4568" s="5"/>
      <c r="B4568" s="5"/>
      <c r="C4568" s="5" t="str">
        <f>IFERROR(__xludf.DUMMYFUNCTION("""COMPUTED_VALUE"""),"")</f>
        <v/>
      </c>
      <c r="D4568" s="5">
        <v>0.0</v>
      </c>
    </row>
    <row r="4569" ht="14.25" customHeight="1">
      <c r="A4569" s="5"/>
      <c r="B4569" s="5"/>
      <c r="C4569" s="5" t="str">
        <f>IFERROR(__xludf.DUMMYFUNCTION("""COMPUTED_VALUE"""),"")</f>
        <v/>
      </c>
      <c r="D4569" s="5">
        <v>0.0</v>
      </c>
    </row>
    <row r="4570" ht="14.25" customHeight="1">
      <c r="A4570" s="5"/>
      <c r="B4570" s="5"/>
      <c r="C4570" s="5" t="str">
        <f>IFERROR(__xludf.DUMMYFUNCTION("""COMPUTED_VALUE"""),"")</f>
        <v/>
      </c>
      <c r="D4570" s="5">
        <v>0.0</v>
      </c>
    </row>
    <row r="4571" ht="14.25" customHeight="1">
      <c r="A4571" s="5"/>
      <c r="B4571" s="5"/>
      <c r="C4571" s="5" t="str">
        <f>IFERROR(__xludf.DUMMYFUNCTION("""COMPUTED_VALUE"""),"")</f>
        <v/>
      </c>
      <c r="D4571" s="5">
        <v>0.0</v>
      </c>
    </row>
    <row r="4572" ht="14.25" customHeight="1">
      <c r="A4572" s="5"/>
      <c r="B4572" s="5"/>
      <c r="C4572" s="5" t="str">
        <f>IFERROR(__xludf.DUMMYFUNCTION("""COMPUTED_VALUE"""),"")</f>
        <v/>
      </c>
      <c r="D4572" s="5">
        <v>0.0</v>
      </c>
    </row>
    <row r="4573" ht="14.25" customHeight="1">
      <c r="A4573" s="5"/>
      <c r="B4573" s="5"/>
      <c r="C4573" s="5" t="str">
        <f>IFERROR(__xludf.DUMMYFUNCTION("""COMPUTED_VALUE"""),"")</f>
        <v/>
      </c>
      <c r="D4573" s="5">
        <v>0.0</v>
      </c>
    </row>
    <row r="4574" ht="14.25" customHeight="1">
      <c r="A4574" s="5"/>
      <c r="B4574" s="5"/>
      <c r="C4574" s="5" t="str">
        <f>IFERROR(__xludf.DUMMYFUNCTION("""COMPUTED_VALUE"""),"")</f>
        <v/>
      </c>
      <c r="D4574" s="5">
        <v>0.0</v>
      </c>
    </row>
    <row r="4575" ht="14.25" customHeight="1">
      <c r="A4575" s="5"/>
      <c r="B4575" s="5"/>
      <c r="C4575" s="5" t="str">
        <f>IFERROR(__xludf.DUMMYFUNCTION("""COMPUTED_VALUE"""),"")</f>
        <v/>
      </c>
      <c r="D4575" s="5">
        <v>0.0</v>
      </c>
    </row>
    <row r="4576" ht="14.25" customHeight="1">
      <c r="A4576" s="5"/>
      <c r="B4576" s="5"/>
      <c r="C4576" s="5" t="str">
        <f>IFERROR(__xludf.DUMMYFUNCTION("""COMPUTED_VALUE"""),"")</f>
        <v/>
      </c>
      <c r="D4576" s="5">
        <v>0.0</v>
      </c>
    </row>
    <row r="4577" ht="14.25" customHeight="1">
      <c r="A4577" s="5"/>
      <c r="B4577" s="5"/>
      <c r="C4577" s="5" t="str">
        <f>IFERROR(__xludf.DUMMYFUNCTION("""COMPUTED_VALUE"""),"")</f>
        <v/>
      </c>
      <c r="D4577" s="5">
        <v>0.0</v>
      </c>
    </row>
    <row r="4578" ht="14.25" customHeight="1">
      <c r="A4578" s="5"/>
      <c r="B4578" s="5"/>
      <c r="C4578" s="5" t="str">
        <f>IFERROR(__xludf.DUMMYFUNCTION("""COMPUTED_VALUE"""),"")</f>
        <v/>
      </c>
      <c r="D4578" s="5">
        <v>0.0</v>
      </c>
    </row>
    <row r="4579" ht="14.25" customHeight="1">
      <c r="A4579" s="5"/>
      <c r="B4579" s="5"/>
      <c r="C4579" s="5" t="str">
        <f>IFERROR(__xludf.DUMMYFUNCTION("""COMPUTED_VALUE"""),"")</f>
        <v/>
      </c>
      <c r="D4579" s="5">
        <v>0.0</v>
      </c>
    </row>
    <row r="4580" ht="14.25" customHeight="1">
      <c r="A4580" s="5"/>
      <c r="B4580" s="5"/>
      <c r="C4580" s="5" t="str">
        <f>IFERROR(__xludf.DUMMYFUNCTION("""COMPUTED_VALUE"""),"")</f>
        <v/>
      </c>
      <c r="D4580" s="5">
        <v>0.0</v>
      </c>
    </row>
    <row r="4581" ht="14.25" customHeight="1">
      <c r="A4581" s="5"/>
      <c r="B4581" s="5"/>
      <c r="C4581" s="5" t="str">
        <f>IFERROR(__xludf.DUMMYFUNCTION("""COMPUTED_VALUE"""),"")</f>
        <v/>
      </c>
      <c r="D4581" s="5">
        <v>0.0</v>
      </c>
    </row>
    <row r="4582" ht="14.25" customHeight="1">
      <c r="A4582" s="5"/>
      <c r="B4582" s="5"/>
      <c r="C4582" s="5" t="str">
        <f>IFERROR(__xludf.DUMMYFUNCTION("""COMPUTED_VALUE"""),"")</f>
        <v/>
      </c>
      <c r="D4582" s="5">
        <v>0.0</v>
      </c>
    </row>
    <row r="4583" ht="14.25" customHeight="1">
      <c r="A4583" s="5"/>
      <c r="B4583" s="5"/>
      <c r="C4583" s="5" t="str">
        <f>IFERROR(__xludf.DUMMYFUNCTION("""COMPUTED_VALUE"""),"")</f>
        <v/>
      </c>
      <c r="D4583" s="5">
        <v>0.0</v>
      </c>
    </row>
    <row r="4584" ht="14.25" customHeight="1">
      <c r="A4584" s="5"/>
      <c r="B4584" s="5"/>
      <c r="C4584" s="5" t="str">
        <f>IFERROR(__xludf.DUMMYFUNCTION("""COMPUTED_VALUE"""),"")</f>
        <v/>
      </c>
      <c r="D4584" s="5">
        <v>0.0</v>
      </c>
    </row>
    <row r="4585" ht="14.25" customHeight="1">
      <c r="A4585" s="5"/>
      <c r="B4585" s="5"/>
      <c r="C4585" s="5" t="str">
        <f>IFERROR(__xludf.DUMMYFUNCTION("""COMPUTED_VALUE"""),"")</f>
        <v/>
      </c>
      <c r="D4585" s="5">
        <v>0.0</v>
      </c>
    </row>
    <row r="4586" ht="14.25" customHeight="1">
      <c r="A4586" s="5"/>
      <c r="B4586" s="5"/>
      <c r="C4586" s="5" t="str">
        <f>IFERROR(__xludf.DUMMYFUNCTION("""COMPUTED_VALUE"""),"")</f>
        <v/>
      </c>
      <c r="D4586" s="5">
        <v>0.0</v>
      </c>
    </row>
    <row r="4587" ht="14.25" customHeight="1">
      <c r="A4587" s="5"/>
      <c r="B4587" s="5"/>
      <c r="C4587" s="5" t="str">
        <f>IFERROR(__xludf.DUMMYFUNCTION("""COMPUTED_VALUE"""),"")</f>
        <v/>
      </c>
      <c r="D4587" s="5">
        <v>0.0</v>
      </c>
    </row>
    <row r="4588" ht="14.25" customHeight="1">
      <c r="A4588" s="5"/>
      <c r="B4588" s="5"/>
      <c r="C4588" s="5" t="str">
        <f>IFERROR(__xludf.DUMMYFUNCTION("""COMPUTED_VALUE"""),"")</f>
        <v/>
      </c>
      <c r="D4588" s="5">
        <v>0.0</v>
      </c>
    </row>
    <row r="4589" ht="14.25" customHeight="1">
      <c r="A4589" s="5"/>
      <c r="B4589" s="5"/>
      <c r="C4589" s="5" t="str">
        <f>IFERROR(__xludf.DUMMYFUNCTION("""COMPUTED_VALUE"""),"")</f>
        <v/>
      </c>
      <c r="D4589" s="5">
        <v>0.0</v>
      </c>
    </row>
    <row r="4590" ht="14.25" customHeight="1">
      <c r="A4590" s="5"/>
      <c r="B4590" s="5"/>
      <c r="C4590" s="5" t="str">
        <f>IFERROR(__xludf.DUMMYFUNCTION("""COMPUTED_VALUE"""),"")</f>
        <v/>
      </c>
      <c r="D4590" s="5">
        <v>0.0</v>
      </c>
    </row>
    <row r="4591" ht="14.25" customHeight="1">
      <c r="A4591" s="5"/>
      <c r="B4591" s="5"/>
      <c r="C4591" s="5" t="str">
        <f>IFERROR(__xludf.DUMMYFUNCTION("""COMPUTED_VALUE"""),"")</f>
        <v/>
      </c>
      <c r="D4591" s="5">
        <v>0.0</v>
      </c>
    </row>
    <row r="4592" ht="14.25" customHeight="1">
      <c r="A4592" s="5"/>
      <c r="B4592" s="5"/>
      <c r="C4592" s="5" t="str">
        <f>IFERROR(__xludf.DUMMYFUNCTION("""COMPUTED_VALUE"""),"")</f>
        <v/>
      </c>
      <c r="D4592" s="5">
        <v>0.0</v>
      </c>
    </row>
    <row r="4593" ht="14.25" customHeight="1">
      <c r="A4593" s="5"/>
      <c r="B4593" s="5"/>
      <c r="C4593" s="5" t="str">
        <f>IFERROR(__xludf.DUMMYFUNCTION("""COMPUTED_VALUE"""),"")</f>
        <v/>
      </c>
      <c r="D4593" s="5">
        <v>0.0</v>
      </c>
    </row>
    <row r="4594" ht="14.25" customHeight="1">
      <c r="A4594" s="5"/>
      <c r="B4594" s="5"/>
      <c r="C4594" s="5" t="str">
        <f>IFERROR(__xludf.DUMMYFUNCTION("""COMPUTED_VALUE"""),"")</f>
        <v/>
      </c>
      <c r="D4594" s="5">
        <v>0.0</v>
      </c>
    </row>
    <row r="4595" ht="14.25" customHeight="1">
      <c r="A4595" s="5"/>
      <c r="B4595" s="5"/>
      <c r="C4595" s="5" t="str">
        <f>IFERROR(__xludf.DUMMYFUNCTION("""COMPUTED_VALUE"""),"")</f>
        <v/>
      </c>
      <c r="D4595" s="5">
        <v>0.0</v>
      </c>
    </row>
    <row r="4596" ht="14.25" customHeight="1">
      <c r="A4596" s="5"/>
      <c r="B4596" s="5"/>
      <c r="C4596" s="5" t="str">
        <f>IFERROR(__xludf.DUMMYFUNCTION("""COMPUTED_VALUE"""),"")</f>
        <v/>
      </c>
      <c r="D4596" s="5">
        <v>0.0</v>
      </c>
    </row>
    <row r="4597" ht="14.25" customHeight="1">
      <c r="A4597" s="5"/>
      <c r="B4597" s="5"/>
      <c r="C4597" s="5" t="str">
        <f>IFERROR(__xludf.DUMMYFUNCTION("""COMPUTED_VALUE"""),"")</f>
        <v/>
      </c>
      <c r="D4597" s="5">
        <v>0.0</v>
      </c>
    </row>
    <row r="4598" ht="14.25" customHeight="1">
      <c r="A4598" s="5"/>
      <c r="B4598" s="5"/>
      <c r="C4598" s="5" t="str">
        <f>IFERROR(__xludf.DUMMYFUNCTION("""COMPUTED_VALUE"""),"")</f>
        <v/>
      </c>
      <c r="D4598" s="5">
        <v>0.0</v>
      </c>
    </row>
    <row r="4599" ht="14.25" customHeight="1">
      <c r="A4599" s="5"/>
      <c r="B4599" s="5"/>
      <c r="C4599" s="5" t="str">
        <f>IFERROR(__xludf.DUMMYFUNCTION("""COMPUTED_VALUE"""),"")</f>
        <v/>
      </c>
      <c r="D4599" s="5">
        <v>0.0</v>
      </c>
    </row>
    <row r="4600" ht="14.25" customHeight="1">
      <c r="A4600" s="5"/>
      <c r="B4600" s="5"/>
      <c r="C4600" s="5" t="str">
        <f>IFERROR(__xludf.DUMMYFUNCTION("""COMPUTED_VALUE"""),"")</f>
        <v/>
      </c>
      <c r="D4600" s="5">
        <v>0.0</v>
      </c>
    </row>
    <row r="4601" ht="14.25" customHeight="1">
      <c r="A4601" s="5"/>
      <c r="B4601" s="5"/>
      <c r="C4601" s="5" t="str">
        <f>IFERROR(__xludf.DUMMYFUNCTION("""COMPUTED_VALUE"""),"")</f>
        <v/>
      </c>
      <c r="D4601" s="5">
        <v>0.0</v>
      </c>
    </row>
    <row r="4602" ht="14.25" customHeight="1">
      <c r="A4602" s="5"/>
      <c r="B4602" s="5"/>
      <c r="C4602" s="5" t="str">
        <f>IFERROR(__xludf.DUMMYFUNCTION("""COMPUTED_VALUE"""),"")</f>
        <v/>
      </c>
      <c r="D4602" s="5">
        <v>0.0</v>
      </c>
    </row>
    <row r="4603" ht="14.25" customHeight="1">
      <c r="A4603" s="5"/>
      <c r="B4603" s="5"/>
      <c r="C4603" s="5" t="str">
        <f>IFERROR(__xludf.DUMMYFUNCTION("""COMPUTED_VALUE"""),"")</f>
        <v/>
      </c>
      <c r="D4603" s="5">
        <v>0.0</v>
      </c>
    </row>
    <row r="4604" ht="14.25" customHeight="1">
      <c r="A4604" s="5"/>
      <c r="B4604" s="5"/>
      <c r="C4604" s="5" t="str">
        <f>IFERROR(__xludf.DUMMYFUNCTION("""COMPUTED_VALUE"""),"")</f>
        <v/>
      </c>
      <c r="D4604" s="5">
        <v>0.0</v>
      </c>
    </row>
    <row r="4605" ht="14.25" customHeight="1">
      <c r="A4605" s="5"/>
      <c r="B4605" s="5"/>
      <c r="C4605" s="5" t="str">
        <f>IFERROR(__xludf.DUMMYFUNCTION("""COMPUTED_VALUE"""),"")</f>
        <v/>
      </c>
      <c r="D4605" s="5">
        <v>0.0</v>
      </c>
    </row>
    <row r="4606" ht="14.25" customHeight="1">
      <c r="A4606" s="5"/>
      <c r="B4606" s="5"/>
      <c r="C4606" s="5" t="str">
        <f>IFERROR(__xludf.DUMMYFUNCTION("""COMPUTED_VALUE"""),"")</f>
        <v/>
      </c>
      <c r="D4606" s="5">
        <v>0.0</v>
      </c>
    </row>
    <row r="4607" ht="14.25" customHeight="1">
      <c r="A4607" s="5"/>
      <c r="B4607" s="5"/>
      <c r="C4607" s="5" t="str">
        <f>IFERROR(__xludf.DUMMYFUNCTION("""COMPUTED_VALUE"""),"")</f>
        <v/>
      </c>
      <c r="D4607" s="5">
        <v>0.0</v>
      </c>
    </row>
    <row r="4608" ht="14.25" customHeight="1">
      <c r="A4608" s="5"/>
      <c r="B4608" s="5"/>
      <c r="C4608" s="5" t="str">
        <f>IFERROR(__xludf.DUMMYFUNCTION("""COMPUTED_VALUE"""),"")</f>
        <v/>
      </c>
      <c r="D4608" s="5">
        <v>0.0</v>
      </c>
    </row>
    <row r="4609" ht="14.25" customHeight="1">
      <c r="A4609" s="5"/>
      <c r="B4609" s="5"/>
      <c r="C4609" s="5" t="str">
        <f>IFERROR(__xludf.DUMMYFUNCTION("""COMPUTED_VALUE"""),"")</f>
        <v/>
      </c>
      <c r="D4609" s="5">
        <v>0.0</v>
      </c>
    </row>
    <row r="4610" ht="14.25" customHeight="1">
      <c r="A4610" s="5"/>
      <c r="B4610" s="5"/>
      <c r="C4610" s="5" t="str">
        <f>IFERROR(__xludf.DUMMYFUNCTION("""COMPUTED_VALUE"""),"")</f>
        <v/>
      </c>
      <c r="D4610" s="5">
        <v>0.0</v>
      </c>
    </row>
    <row r="4611" ht="14.25" customHeight="1">
      <c r="A4611" s="5"/>
      <c r="B4611" s="5"/>
      <c r="C4611" s="5" t="str">
        <f>IFERROR(__xludf.DUMMYFUNCTION("""COMPUTED_VALUE"""),"")</f>
        <v/>
      </c>
      <c r="D4611" s="5">
        <v>0.0</v>
      </c>
    </row>
    <row r="4612" ht="14.25" customHeight="1">
      <c r="A4612" s="5"/>
      <c r="B4612" s="5"/>
      <c r="C4612" s="5" t="str">
        <f>IFERROR(__xludf.DUMMYFUNCTION("""COMPUTED_VALUE"""),"")</f>
        <v/>
      </c>
      <c r="D4612" s="5">
        <v>0.0</v>
      </c>
    </row>
    <row r="4613" ht="14.25" customHeight="1">
      <c r="A4613" s="5"/>
      <c r="B4613" s="5"/>
      <c r="C4613" s="5" t="str">
        <f>IFERROR(__xludf.DUMMYFUNCTION("""COMPUTED_VALUE"""),"")</f>
        <v/>
      </c>
      <c r="D4613" s="5">
        <v>0.0</v>
      </c>
    </row>
    <row r="4614" ht="14.25" customHeight="1">
      <c r="A4614" s="5"/>
      <c r="B4614" s="5"/>
      <c r="C4614" s="5" t="str">
        <f>IFERROR(__xludf.DUMMYFUNCTION("""COMPUTED_VALUE"""),"")</f>
        <v/>
      </c>
      <c r="D4614" s="5">
        <v>0.0</v>
      </c>
    </row>
    <row r="4615" ht="14.25" customHeight="1">
      <c r="A4615" s="5"/>
      <c r="B4615" s="5"/>
      <c r="C4615" s="5" t="str">
        <f>IFERROR(__xludf.DUMMYFUNCTION("""COMPUTED_VALUE"""),"")</f>
        <v/>
      </c>
      <c r="D4615" s="5">
        <v>0.0</v>
      </c>
    </row>
    <row r="4616" ht="14.25" customHeight="1">
      <c r="A4616" s="5"/>
      <c r="B4616" s="5"/>
      <c r="C4616" s="5" t="str">
        <f>IFERROR(__xludf.DUMMYFUNCTION("""COMPUTED_VALUE"""),"")</f>
        <v/>
      </c>
      <c r="D4616" s="5">
        <v>0.0</v>
      </c>
    </row>
    <row r="4617" ht="14.25" customHeight="1">
      <c r="A4617" s="5"/>
      <c r="B4617" s="5"/>
      <c r="C4617" s="5" t="str">
        <f>IFERROR(__xludf.DUMMYFUNCTION("""COMPUTED_VALUE"""),"")</f>
        <v/>
      </c>
      <c r="D4617" s="5">
        <v>0.0</v>
      </c>
    </row>
    <row r="4618" ht="14.25" customHeight="1">
      <c r="A4618" s="5"/>
      <c r="B4618" s="5"/>
      <c r="C4618" s="5" t="str">
        <f>IFERROR(__xludf.DUMMYFUNCTION("""COMPUTED_VALUE"""),"")</f>
        <v/>
      </c>
      <c r="D4618" s="5">
        <v>0.0</v>
      </c>
    </row>
    <row r="4619" ht="14.25" customHeight="1">
      <c r="A4619" s="5"/>
      <c r="B4619" s="5"/>
      <c r="C4619" s="5" t="str">
        <f>IFERROR(__xludf.DUMMYFUNCTION("""COMPUTED_VALUE"""),"")</f>
        <v/>
      </c>
      <c r="D4619" s="5">
        <v>0.0</v>
      </c>
    </row>
    <row r="4620" ht="14.25" customHeight="1">
      <c r="A4620" s="5"/>
      <c r="B4620" s="5"/>
      <c r="C4620" s="5" t="str">
        <f>IFERROR(__xludf.DUMMYFUNCTION("""COMPUTED_VALUE"""),"")</f>
        <v/>
      </c>
      <c r="D4620" s="5">
        <v>0.0</v>
      </c>
    </row>
    <row r="4621" ht="14.25" customHeight="1">
      <c r="A4621" s="5"/>
      <c r="B4621" s="5"/>
      <c r="C4621" s="5" t="str">
        <f>IFERROR(__xludf.DUMMYFUNCTION("""COMPUTED_VALUE"""),"")</f>
        <v/>
      </c>
      <c r="D4621" s="5">
        <v>0.0</v>
      </c>
    </row>
    <row r="4622" ht="14.25" customHeight="1">
      <c r="A4622" s="5"/>
      <c r="B4622" s="5"/>
      <c r="C4622" s="5" t="str">
        <f>IFERROR(__xludf.DUMMYFUNCTION("""COMPUTED_VALUE"""),"")</f>
        <v/>
      </c>
      <c r="D4622" s="5">
        <v>0.0</v>
      </c>
    </row>
    <row r="4623" ht="14.25" customHeight="1">
      <c r="A4623" s="5"/>
      <c r="B4623" s="5"/>
      <c r="C4623" s="5" t="str">
        <f>IFERROR(__xludf.DUMMYFUNCTION("""COMPUTED_VALUE"""),"")</f>
        <v/>
      </c>
      <c r="D4623" s="5">
        <v>0.0</v>
      </c>
    </row>
    <row r="4624" ht="14.25" customHeight="1">
      <c r="A4624" s="5"/>
      <c r="B4624" s="5"/>
      <c r="C4624" s="5" t="str">
        <f>IFERROR(__xludf.DUMMYFUNCTION("""COMPUTED_VALUE"""),"")</f>
        <v/>
      </c>
      <c r="D4624" s="5">
        <v>0.0</v>
      </c>
    </row>
    <row r="4625" ht="14.25" customHeight="1">
      <c r="A4625" s="5"/>
      <c r="B4625" s="5"/>
      <c r="C4625" s="5" t="str">
        <f>IFERROR(__xludf.DUMMYFUNCTION("""COMPUTED_VALUE"""),"")</f>
        <v/>
      </c>
      <c r="D4625" s="5">
        <v>0.0</v>
      </c>
    </row>
    <row r="4626" ht="14.25" customHeight="1">
      <c r="A4626" s="5"/>
      <c r="B4626" s="5"/>
      <c r="C4626" s="5" t="str">
        <f>IFERROR(__xludf.DUMMYFUNCTION("""COMPUTED_VALUE"""),"")</f>
        <v/>
      </c>
      <c r="D4626" s="5">
        <v>0.0</v>
      </c>
    </row>
    <row r="4627" ht="14.25" customHeight="1">
      <c r="A4627" s="5"/>
      <c r="B4627" s="5"/>
      <c r="C4627" s="5" t="str">
        <f>IFERROR(__xludf.DUMMYFUNCTION("""COMPUTED_VALUE"""),"")</f>
        <v/>
      </c>
      <c r="D4627" s="5">
        <v>0.0</v>
      </c>
    </row>
    <row r="4628" ht="14.25" customHeight="1">
      <c r="A4628" s="5"/>
      <c r="B4628" s="5"/>
      <c r="C4628" s="5" t="str">
        <f>IFERROR(__xludf.DUMMYFUNCTION("""COMPUTED_VALUE"""),"")</f>
        <v/>
      </c>
      <c r="D4628" s="5">
        <v>0.0</v>
      </c>
    </row>
    <row r="4629" ht="14.25" customHeight="1">
      <c r="A4629" s="5"/>
      <c r="B4629" s="5"/>
      <c r="C4629" s="5" t="str">
        <f>IFERROR(__xludf.DUMMYFUNCTION("""COMPUTED_VALUE"""),"")</f>
        <v/>
      </c>
      <c r="D4629" s="5">
        <v>0.0</v>
      </c>
    </row>
    <row r="4630" ht="14.25" customHeight="1">
      <c r="A4630" s="5"/>
      <c r="B4630" s="5"/>
      <c r="C4630" s="5" t="str">
        <f>IFERROR(__xludf.DUMMYFUNCTION("""COMPUTED_VALUE"""),"")</f>
        <v/>
      </c>
      <c r="D4630" s="5">
        <v>0.0</v>
      </c>
    </row>
    <row r="4631" ht="14.25" customHeight="1">
      <c r="A4631" s="5"/>
      <c r="B4631" s="5"/>
      <c r="C4631" s="5" t="str">
        <f>IFERROR(__xludf.DUMMYFUNCTION("""COMPUTED_VALUE"""),"")</f>
        <v/>
      </c>
      <c r="D4631" s="5">
        <v>0.0</v>
      </c>
    </row>
    <row r="4632" ht="14.25" customHeight="1">
      <c r="A4632" s="5"/>
      <c r="B4632" s="5"/>
      <c r="C4632" s="5" t="str">
        <f>IFERROR(__xludf.DUMMYFUNCTION("""COMPUTED_VALUE"""),"")</f>
        <v/>
      </c>
      <c r="D4632" s="5">
        <v>0.0</v>
      </c>
    </row>
    <row r="4633" ht="14.25" customHeight="1">
      <c r="A4633" s="5"/>
      <c r="B4633" s="5"/>
      <c r="C4633" s="5" t="str">
        <f>IFERROR(__xludf.DUMMYFUNCTION("""COMPUTED_VALUE"""),"")</f>
        <v/>
      </c>
      <c r="D4633" s="5">
        <v>0.0</v>
      </c>
    </row>
    <row r="4634" ht="14.25" customHeight="1">
      <c r="A4634" s="5"/>
      <c r="B4634" s="5"/>
      <c r="C4634" s="5" t="str">
        <f>IFERROR(__xludf.DUMMYFUNCTION("""COMPUTED_VALUE"""),"")</f>
        <v/>
      </c>
      <c r="D4634" s="5">
        <v>0.0</v>
      </c>
    </row>
    <row r="4635" ht="14.25" customHeight="1">
      <c r="A4635" s="5"/>
      <c r="B4635" s="5"/>
      <c r="C4635" s="5" t="str">
        <f>IFERROR(__xludf.DUMMYFUNCTION("""COMPUTED_VALUE"""),"")</f>
        <v/>
      </c>
      <c r="D4635" s="5">
        <v>0.0</v>
      </c>
    </row>
    <row r="4636" ht="14.25" customHeight="1">
      <c r="A4636" s="5"/>
      <c r="B4636" s="5"/>
      <c r="C4636" s="5" t="str">
        <f>IFERROR(__xludf.DUMMYFUNCTION("""COMPUTED_VALUE"""),"")</f>
        <v/>
      </c>
      <c r="D4636" s="5">
        <v>0.0</v>
      </c>
    </row>
    <row r="4637" ht="14.25" customHeight="1">
      <c r="A4637" s="5"/>
      <c r="B4637" s="5"/>
      <c r="C4637" s="5" t="str">
        <f>IFERROR(__xludf.DUMMYFUNCTION("""COMPUTED_VALUE"""),"")</f>
        <v/>
      </c>
      <c r="D4637" s="5">
        <v>0.0</v>
      </c>
    </row>
    <row r="4638" ht="14.25" customHeight="1">
      <c r="A4638" s="5"/>
      <c r="B4638" s="5"/>
      <c r="C4638" s="5" t="str">
        <f>IFERROR(__xludf.DUMMYFUNCTION("""COMPUTED_VALUE"""),"")</f>
        <v/>
      </c>
      <c r="D4638" s="5">
        <v>0.0</v>
      </c>
    </row>
    <row r="4639" ht="14.25" customHeight="1">
      <c r="A4639" s="5"/>
      <c r="B4639" s="5"/>
      <c r="C4639" s="5" t="str">
        <f>IFERROR(__xludf.DUMMYFUNCTION("""COMPUTED_VALUE"""),"")</f>
        <v/>
      </c>
      <c r="D4639" s="5">
        <v>0.0</v>
      </c>
    </row>
    <row r="4640" ht="14.25" customHeight="1">
      <c r="A4640" s="5"/>
      <c r="B4640" s="5"/>
      <c r="C4640" s="5" t="str">
        <f>IFERROR(__xludf.DUMMYFUNCTION("""COMPUTED_VALUE"""),"")</f>
        <v/>
      </c>
      <c r="D4640" s="5">
        <v>0.0</v>
      </c>
    </row>
    <row r="4641" ht="14.25" customHeight="1">
      <c r="A4641" s="5"/>
      <c r="B4641" s="5"/>
      <c r="C4641" s="5" t="str">
        <f>IFERROR(__xludf.DUMMYFUNCTION("""COMPUTED_VALUE"""),"")</f>
        <v/>
      </c>
      <c r="D4641" s="5">
        <v>0.0</v>
      </c>
    </row>
    <row r="4642" ht="14.25" customHeight="1">
      <c r="A4642" s="5"/>
      <c r="B4642" s="5"/>
      <c r="C4642" s="5" t="str">
        <f>IFERROR(__xludf.DUMMYFUNCTION("""COMPUTED_VALUE"""),"")</f>
        <v/>
      </c>
      <c r="D4642" s="5">
        <v>0.0</v>
      </c>
    </row>
    <row r="4643" ht="14.25" customHeight="1">
      <c r="A4643" s="5"/>
      <c r="B4643" s="5"/>
      <c r="C4643" s="5" t="str">
        <f>IFERROR(__xludf.DUMMYFUNCTION("""COMPUTED_VALUE"""),"")</f>
        <v/>
      </c>
      <c r="D4643" s="5">
        <v>0.0</v>
      </c>
    </row>
    <row r="4644" ht="14.25" customHeight="1">
      <c r="A4644" s="5"/>
      <c r="B4644" s="5"/>
      <c r="C4644" s="5" t="str">
        <f>IFERROR(__xludf.DUMMYFUNCTION("""COMPUTED_VALUE"""),"")</f>
        <v/>
      </c>
      <c r="D4644" s="5">
        <v>0.0</v>
      </c>
    </row>
    <row r="4645" ht="14.25" customHeight="1">
      <c r="A4645" s="5"/>
      <c r="B4645" s="5"/>
      <c r="C4645" s="5" t="str">
        <f>IFERROR(__xludf.DUMMYFUNCTION("""COMPUTED_VALUE"""),"")</f>
        <v/>
      </c>
      <c r="D4645" s="5">
        <v>0.0</v>
      </c>
    </row>
    <row r="4646" ht="14.25" customHeight="1">
      <c r="A4646" s="5"/>
      <c r="B4646" s="5"/>
      <c r="C4646" s="5" t="str">
        <f>IFERROR(__xludf.DUMMYFUNCTION("""COMPUTED_VALUE"""),"")</f>
        <v/>
      </c>
      <c r="D4646" s="5">
        <v>0.0</v>
      </c>
    </row>
    <row r="4647" ht="14.25" customHeight="1">
      <c r="A4647" s="5"/>
      <c r="B4647" s="5"/>
      <c r="C4647" s="5" t="str">
        <f>IFERROR(__xludf.DUMMYFUNCTION("""COMPUTED_VALUE"""),"")</f>
        <v/>
      </c>
      <c r="D4647" s="5">
        <v>0.0</v>
      </c>
    </row>
    <row r="4648" ht="14.25" customHeight="1">
      <c r="A4648" s="5"/>
      <c r="B4648" s="5"/>
      <c r="C4648" s="5" t="str">
        <f>IFERROR(__xludf.DUMMYFUNCTION("""COMPUTED_VALUE"""),"")</f>
        <v/>
      </c>
      <c r="D4648" s="5">
        <v>0.0</v>
      </c>
    </row>
    <row r="4649" ht="14.25" customHeight="1">
      <c r="A4649" s="5"/>
      <c r="B4649" s="5"/>
      <c r="C4649" s="5" t="str">
        <f>IFERROR(__xludf.DUMMYFUNCTION("""COMPUTED_VALUE"""),"")</f>
        <v/>
      </c>
      <c r="D4649" s="5">
        <v>0.0</v>
      </c>
    </row>
    <row r="4650" ht="14.25" customHeight="1">
      <c r="A4650" s="5"/>
      <c r="B4650" s="5"/>
      <c r="C4650" s="5" t="str">
        <f>IFERROR(__xludf.DUMMYFUNCTION("""COMPUTED_VALUE"""),"")</f>
        <v/>
      </c>
      <c r="D4650" s="5">
        <v>0.0</v>
      </c>
    </row>
    <row r="4651" ht="14.25" customHeight="1">
      <c r="A4651" s="5"/>
      <c r="B4651" s="5"/>
      <c r="C4651" s="5" t="str">
        <f>IFERROR(__xludf.DUMMYFUNCTION("""COMPUTED_VALUE"""),"")</f>
        <v/>
      </c>
      <c r="D4651" s="5">
        <v>0.0</v>
      </c>
    </row>
    <row r="4652" ht="14.25" customHeight="1">
      <c r="A4652" s="5"/>
      <c r="B4652" s="5"/>
      <c r="C4652" s="5" t="str">
        <f>IFERROR(__xludf.DUMMYFUNCTION("""COMPUTED_VALUE"""),"")</f>
        <v/>
      </c>
      <c r="D4652" s="5">
        <v>0.0</v>
      </c>
    </row>
    <row r="4653" ht="14.25" customHeight="1">
      <c r="A4653" s="5"/>
      <c r="B4653" s="5"/>
      <c r="C4653" s="5" t="str">
        <f>IFERROR(__xludf.DUMMYFUNCTION("""COMPUTED_VALUE"""),"")</f>
        <v/>
      </c>
      <c r="D4653" s="5">
        <v>0.0</v>
      </c>
    </row>
    <row r="4654" ht="14.25" customHeight="1">
      <c r="A4654" s="5"/>
      <c r="B4654" s="5"/>
      <c r="C4654" s="5" t="str">
        <f>IFERROR(__xludf.DUMMYFUNCTION("""COMPUTED_VALUE"""),"")</f>
        <v/>
      </c>
      <c r="D4654" s="5">
        <v>0.0</v>
      </c>
    </row>
    <row r="4655" ht="14.25" customHeight="1">
      <c r="A4655" s="5"/>
      <c r="B4655" s="5"/>
      <c r="C4655" s="5" t="str">
        <f>IFERROR(__xludf.DUMMYFUNCTION("""COMPUTED_VALUE"""),"")</f>
        <v/>
      </c>
      <c r="D4655" s="5">
        <v>0.0</v>
      </c>
    </row>
    <row r="4656" ht="14.25" customHeight="1">
      <c r="A4656" s="5"/>
      <c r="B4656" s="5"/>
      <c r="C4656" s="5" t="str">
        <f>IFERROR(__xludf.DUMMYFUNCTION("""COMPUTED_VALUE"""),"")</f>
        <v/>
      </c>
      <c r="D4656" s="5">
        <v>0.0</v>
      </c>
    </row>
    <row r="4657" ht="14.25" customHeight="1">
      <c r="A4657" s="5"/>
      <c r="B4657" s="5"/>
      <c r="C4657" s="5" t="str">
        <f>IFERROR(__xludf.DUMMYFUNCTION("""COMPUTED_VALUE"""),"")</f>
        <v/>
      </c>
      <c r="D4657" s="5">
        <v>0.0</v>
      </c>
    </row>
    <row r="4658" ht="14.25" customHeight="1">
      <c r="A4658" s="5"/>
      <c r="B4658" s="5"/>
      <c r="C4658" s="5" t="str">
        <f>IFERROR(__xludf.DUMMYFUNCTION("""COMPUTED_VALUE"""),"")</f>
        <v/>
      </c>
      <c r="D4658" s="5">
        <v>0.0</v>
      </c>
    </row>
    <row r="4659" ht="14.25" customHeight="1">
      <c r="A4659" s="5"/>
      <c r="B4659" s="5"/>
      <c r="C4659" s="5" t="str">
        <f>IFERROR(__xludf.DUMMYFUNCTION("""COMPUTED_VALUE"""),"")</f>
        <v/>
      </c>
      <c r="D4659" s="5">
        <v>0.0</v>
      </c>
    </row>
    <row r="4660" ht="14.25" customHeight="1">
      <c r="A4660" s="5"/>
      <c r="B4660" s="5"/>
      <c r="C4660" s="5" t="str">
        <f>IFERROR(__xludf.DUMMYFUNCTION("""COMPUTED_VALUE"""),"")</f>
        <v/>
      </c>
      <c r="D4660" s="5">
        <v>0.0</v>
      </c>
    </row>
    <row r="4661" ht="14.25" customHeight="1">
      <c r="A4661" s="5"/>
      <c r="B4661" s="5"/>
      <c r="C4661" s="5" t="str">
        <f>IFERROR(__xludf.DUMMYFUNCTION("""COMPUTED_VALUE"""),"")</f>
        <v/>
      </c>
      <c r="D4661" s="5">
        <v>0.0</v>
      </c>
    </row>
    <row r="4662" ht="14.25" customHeight="1">
      <c r="A4662" s="5"/>
      <c r="B4662" s="5"/>
      <c r="C4662" s="5" t="str">
        <f>IFERROR(__xludf.DUMMYFUNCTION("""COMPUTED_VALUE"""),"")</f>
        <v/>
      </c>
      <c r="D4662" s="5">
        <v>0.0</v>
      </c>
    </row>
    <row r="4663" ht="14.25" customHeight="1">
      <c r="A4663" s="5"/>
      <c r="B4663" s="5"/>
      <c r="C4663" s="5" t="str">
        <f>IFERROR(__xludf.DUMMYFUNCTION("""COMPUTED_VALUE"""),"")</f>
        <v/>
      </c>
      <c r="D4663" s="5">
        <v>0.0</v>
      </c>
    </row>
    <row r="4664" ht="14.25" customHeight="1">
      <c r="A4664" s="5"/>
      <c r="B4664" s="5"/>
      <c r="C4664" s="5" t="str">
        <f>IFERROR(__xludf.DUMMYFUNCTION("""COMPUTED_VALUE"""),"")</f>
        <v/>
      </c>
      <c r="D4664" s="5">
        <v>0.0</v>
      </c>
    </row>
    <row r="4665" ht="14.25" customHeight="1">
      <c r="A4665" s="5"/>
      <c r="B4665" s="5"/>
      <c r="C4665" s="5" t="str">
        <f>IFERROR(__xludf.DUMMYFUNCTION("""COMPUTED_VALUE"""),"")</f>
        <v/>
      </c>
      <c r="D4665" s="5">
        <v>0.0</v>
      </c>
    </row>
    <row r="4666" ht="14.25" customHeight="1">
      <c r="A4666" s="5"/>
      <c r="B4666" s="5"/>
      <c r="C4666" s="5" t="str">
        <f>IFERROR(__xludf.DUMMYFUNCTION("""COMPUTED_VALUE"""),"")</f>
        <v/>
      </c>
      <c r="D4666" s="5">
        <v>0.0</v>
      </c>
    </row>
    <row r="4667" ht="14.25" customHeight="1">
      <c r="A4667" s="5"/>
      <c r="B4667" s="5"/>
      <c r="C4667" s="5" t="str">
        <f>IFERROR(__xludf.DUMMYFUNCTION("""COMPUTED_VALUE"""),"")</f>
        <v/>
      </c>
      <c r="D4667" s="5">
        <v>0.0</v>
      </c>
    </row>
    <row r="4668" ht="14.25" customHeight="1">
      <c r="A4668" s="5"/>
      <c r="B4668" s="5"/>
      <c r="C4668" s="5" t="str">
        <f>IFERROR(__xludf.DUMMYFUNCTION("""COMPUTED_VALUE"""),"")</f>
        <v/>
      </c>
      <c r="D4668" s="5">
        <v>0.0</v>
      </c>
    </row>
    <row r="4669" ht="14.25" customHeight="1">
      <c r="A4669" s="5"/>
      <c r="B4669" s="5"/>
      <c r="C4669" s="5" t="str">
        <f>IFERROR(__xludf.DUMMYFUNCTION("""COMPUTED_VALUE"""),"")</f>
        <v/>
      </c>
      <c r="D4669" s="5">
        <v>0.0</v>
      </c>
    </row>
    <row r="4670" ht="14.25" customHeight="1">
      <c r="A4670" s="5"/>
      <c r="B4670" s="5"/>
      <c r="C4670" s="5" t="str">
        <f>IFERROR(__xludf.DUMMYFUNCTION("""COMPUTED_VALUE"""),"")</f>
        <v/>
      </c>
      <c r="D4670" s="5">
        <v>0.0</v>
      </c>
    </row>
    <row r="4671" ht="14.25" customHeight="1">
      <c r="A4671" s="5"/>
      <c r="B4671" s="5"/>
      <c r="C4671" s="5" t="str">
        <f>IFERROR(__xludf.DUMMYFUNCTION("""COMPUTED_VALUE"""),"")</f>
        <v/>
      </c>
      <c r="D4671" s="5">
        <v>0.0</v>
      </c>
    </row>
    <row r="4672" ht="14.25" customHeight="1">
      <c r="A4672" s="5"/>
      <c r="B4672" s="5"/>
      <c r="C4672" s="5" t="str">
        <f>IFERROR(__xludf.DUMMYFUNCTION("""COMPUTED_VALUE"""),"")</f>
        <v/>
      </c>
      <c r="D4672" s="5">
        <v>0.0</v>
      </c>
    </row>
    <row r="4673" ht="14.25" customHeight="1">
      <c r="A4673" s="5"/>
      <c r="B4673" s="5"/>
      <c r="C4673" s="5" t="str">
        <f>IFERROR(__xludf.DUMMYFUNCTION("""COMPUTED_VALUE"""),"")</f>
        <v/>
      </c>
      <c r="D4673" s="5">
        <v>0.0</v>
      </c>
    </row>
    <row r="4674" ht="14.25" customHeight="1">
      <c r="A4674" s="5"/>
      <c r="B4674" s="5"/>
      <c r="C4674" s="5" t="str">
        <f>IFERROR(__xludf.DUMMYFUNCTION("""COMPUTED_VALUE"""),"")</f>
        <v/>
      </c>
      <c r="D4674" s="5">
        <v>0.0</v>
      </c>
    </row>
    <row r="4675" ht="14.25" customHeight="1">
      <c r="A4675" s="5"/>
      <c r="B4675" s="5"/>
      <c r="C4675" s="5" t="str">
        <f>IFERROR(__xludf.DUMMYFUNCTION("""COMPUTED_VALUE"""),"")</f>
        <v/>
      </c>
      <c r="D4675" s="5">
        <v>0.0</v>
      </c>
    </row>
    <row r="4676" ht="14.25" customHeight="1">
      <c r="A4676" s="5"/>
      <c r="B4676" s="5"/>
      <c r="C4676" s="5" t="str">
        <f>IFERROR(__xludf.DUMMYFUNCTION("""COMPUTED_VALUE"""),"")</f>
        <v/>
      </c>
      <c r="D4676" s="5">
        <v>0.0</v>
      </c>
    </row>
    <row r="4677" ht="14.25" customHeight="1">
      <c r="A4677" s="5"/>
      <c r="B4677" s="5"/>
      <c r="C4677" s="5" t="str">
        <f>IFERROR(__xludf.DUMMYFUNCTION("""COMPUTED_VALUE"""),"")</f>
        <v/>
      </c>
      <c r="D4677" s="5">
        <v>0.0</v>
      </c>
    </row>
    <row r="4678" ht="14.25" customHeight="1">
      <c r="A4678" s="5"/>
      <c r="B4678" s="5"/>
      <c r="C4678" s="5" t="str">
        <f>IFERROR(__xludf.DUMMYFUNCTION("""COMPUTED_VALUE"""),"")</f>
        <v/>
      </c>
      <c r="D4678" s="5">
        <v>0.0</v>
      </c>
    </row>
    <row r="4679" ht="14.25" customHeight="1">
      <c r="A4679" s="5"/>
      <c r="B4679" s="5"/>
      <c r="C4679" s="5" t="str">
        <f>IFERROR(__xludf.DUMMYFUNCTION("""COMPUTED_VALUE"""),"")</f>
        <v/>
      </c>
      <c r="D4679" s="5">
        <v>0.0</v>
      </c>
    </row>
    <row r="4680" ht="14.25" customHeight="1">
      <c r="A4680" s="5"/>
      <c r="B4680" s="5"/>
      <c r="C4680" s="5" t="str">
        <f>IFERROR(__xludf.DUMMYFUNCTION("""COMPUTED_VALUE"""),"")</f>
        <v/>
      </c>
      <c r="D4680" s="5">
        <v>0.0</v>
      </c>
    </row>
    <row r="4681" ht="14.25" customHeight="1">
      <c r="A4681" s="5"/>
      <c r="B4681" s="5"/>
      <c r="C4681" s="5" t="str">
        <f>IFERROR(__xludf.DUMMYFUNCTION("""COMPUTED_VALUE"""),"")</f>
        <v/>
      </c>
      <c r="D4681" s="5">
        <v>0.0</v>
      </c>
    </row>
    <row r="4682" ht="14.25" customHeight="1">
      <c r="A4682" s="5"/>
      <c r="B4682" s="5"/>
      <c r="C4682" s="5" t="str">
        <f>IFERROR(__xludf.DUMMYFUNCTION("""COMPUTED_VALUE"""),"")</f>
        <v/>
      </c>
      <c r="D4682" s="5">
        <v>0.0</v>
      </c>
    </row>
    <row r="4683" ht="14.25" customHeight="1">
      <c r="A4683" s="5"/>
      <c r="B4683" s="5"/>
      <c r="C4683" s="5" t="str">
        <f>IFERROR(__xludf.DUMMYFUNCTION("""COMPUTED_VALUE"""),"")</f>
        <v/>
      </c>
      <c r="D4683" s="5">
        <v>0.0</v>
      </c>
    </row>
    <row r="4684" ht="14.25" customHeight="1">
      <c r="A4684" s="5"/>
      <c r="B4684" s="5"/>
      <c r="C4684" s="5" t="str">
        <f>IFERROR(__xludf.DUMMYFUNCTION("""COMPUTED_VALUE"""),"")</f>
        <v/>
      </c>
      <c r="D4684" s="5">
        <v>0.0</v>
      </c>
    </row>
    <row r="4685" ht="14.25" customHeight="1">
      <c r="A4685" s="5"/>
      <c r="B4685" s="5"/>
      <c r="C4685" s="5" t="str">
        <f>IFERROR(__xludf.DUMMYFUNCTION("""COMPUTED_VALUE"""),"")</f>
        <v/>
      </c>
      <c r="D4685" s="5">
        <v>0.0</v>
      </c>
    </row>
    <row r="4686" ht="14.25" customHeight="1">
      <c r="A4686" s="5"/>
      <c r="B4686" s="5"/>
      <c r="C4686" s="5" t="str">
        <f>IFERROR(__xludf.DUMMYFUNCTION("""COMPUTED_VALUE"""),"")</f>
        <v/>
      </c>
      <c r="D4686" s="5">
        <v>0.0</v>
      </c>
    </row>
    <row r="4687" ht="14.25" customHeight="1">
      <c r="A4687" s="5"/>
      <c r="B4687" s="5"/>
      <c r="C4687" s="5" t="str">
        <f>IFERROR(__xludf.DUMMYFUNCTION("""COMPUTED_VALUE"""),"")</f>
        <v/>
      </c>
      <c r="D4687" s="5">
        <v>0.0</v>
      </c>
    </row>
    <row r="4688" ht="14.25" customHeight="1">
      <c r="A4688" s="5"/>
      <c r="B4688" s="5"/>
      <c r="C4688" s="5" t="str">
        <f>IFERROR(__xludf.DUMMYFUNCTION("""COMPUTED_VALUE"""),"")</f>
        <v/>
      </c>
      <c r="D4688" s="5">
        <v>0.0</v>
      </c>
    </row>
    <row r="4689" ht="14.25" customHeight="1">
      <c r="A4689" s="5"/>
      <c r="B4689" s="5"/>
      <c r="C4689" s="5" t="str">
        <f>IFERROR(__xludf.DUMMYFUNCTION("""COMPUTED_VALUE"""),"")</f>
        <v/>
      </c>
      <c r="D4689" s="5">
        <v>0.0</v>
      </c>
    </row>
    <row r="4690" ht="14.25" customHeight="1">
      <c r="A4690" s="5"/>
      <c r="B4690" s="5"/>
      <c r="C4690" s="5" t="str">
        <f>IFERROR(__xludf.DUMMYFUNCTION("""COMPUTED_VALUE"""),"")</f>
        <v/>
      </c>
      <c r="D4690" s="5">
        <v>0.0</v>
      </c>
    </row>
    <row r="4691" ht="14.25" customHeight="1">
      <c r="A4691" s="5"/>
      <c r="B4691" s="5"/>
      <c r="C4691" s="5" t="str">
        <f>IFERROR(__xludf.DUMMYFUNCTION("""COMPUTED_VALUE"""),"")</f>
        <v/>
      </c>
      <c r="D4691" s="5">
        <v>0.0</v>
      </c>
    </row>
    <row r="4692" ht="14.25" customHeight="1">
      <c r="A4692" s="5"/>
      <c r="B4692" s="5"/>
      <c r="C4692" s="5" t="str">
        <f>IFERROR(__xludf.DUMMYFUNCTION("""COMPUTED_VALUE"""),"")</f>
        <v/>
      </c>
      <c r="D4692" s="5">
        <v>0.0</v>
      </c>
    </row>
    <row r="4693" ht="14.25" customHeight="1">
      <c r="A4693" s="5"/>
      <c r="B4693" s="5"/>
      <c r="C4693" s="5" t="str">
        <f>IFERROR(__xludf.DUMMYFUNCTION("""COMPUTED_VALUE"""),"")</f>
        <v/>
      </c>
      <c r="D4693" s="5">
        <v>0.0</v>
      </c>
    </row>
    <row r="4694" ht="14.25" customHeight="1">
      <c r="A4694" s="5"/>
      <c r="B4694" s="5"/>
      <c r="C4694" s="5" t="str">
        <f>IFERROR(__xludf.DUMMYFUNCTION("""COMPUTED_VALUE"""),"")</f>
        <v/>
      </c>
      <c r="D4694" s="5">
        <v>0.0</v>
      </c>
    </row>
    <row r="4695" ht="14.25" customHeight="1">
      <c r="A4695" s="5"/>
      <c r="B4695" s="5"/>
      <c r="C4695" s="5" t="str">
        <f>IFERROR(__xludf.DUMMYFUNCTION("""COMPUTED_VALUE"""),"")</f>
        <v/>
      </c>
      <c r="D4695" s="5">
        <v>0.0</v>
      </c>
    </row>
    <row r="4696" ht="14.25" customHeight="1">
      <c r="A4696" s="5"/>
      <c r="B4696" s="5"/>
      <c r="C4696" s="5" t="str">
        <f>IFERROR(__xludf.DUMMYFUNCTION("""COMPUTED_VALUE"""),"")</f>
        <v/>
      </c>
      <c r="D4696" s="5">
        <v>0.0</v>
      </c>
    </row>
    <row r="4697" ht="14.25" customHeight="1">
      <c r="A4697" s="5"/>
      <c r="B4697" s="5"/>
      <c r="C4697" s="5" t="str">
        <f>IFERROR(__xludf.DUMMYFUNCTION("""COMPUTED_VALUE"""),"")</f>
        <v/>
      </c>
      <c r="D4697" s="5">
        <v>0.0</v>
      </c>
    </row>
    <row r="4698" ht="14.25" customHeight="1">
      <c r="A4698" s="5"/>
      <c r="B4698" s="5"/>
      <c r="C4698" s="5" t="str">
        <f>IFERROR(__xludf.DUMMYFUNCTION("""COMPUTED_VALUE"""),"")</f>
        <v/>
      </c>
      <c r="D4698" s="5">
        <v>0.0</v>
      </c>
    </row>
    <row r="4699" ht="14.25" customHeight="1">
      <c r="A4699" s="5"/>
      <c r="B4699" s="5"/>
      <c r="C4699" s="5" t="str">
        <f>IFERROR(__xludf.DUMMYFUNCTION("""COMPUTED_VALUE"""),"")</f>
        <v/>
      </c>
      <c r="D4699" s="5">
        <v>0.0</v>
      </c>
    </row>
    <row r="4700" ht="14.25" customHeight="1">
      <c r="A4700" s="5"/>
      <c r="B4700" s="5"/>
      <c r="C4700" s="5" t="str">
        <f>IFERROR(__xludf.DUMMYFUNCTION("""COMPUTED_VALUE"""),"")</f>
        <v/>
      </c>
      <c r="D4700" s="5">
        <v>0.0</v>
      </c>
    </row>
    <row r="4701" ht="14.25" customHeight="1">
      <c r="A4701" s="5"/>
      <c r="B4701" s="5"/>
      <c r="C4701" s="5" t="str">
        <f>IFERROR(__xludf.DUMMYFUNCTION("""COMPUTED_VALUE"""),"")</f>
        <v/>
      </c>
      <c r="D4701" s="5">
        <v>0.0</v>
      </c>
    </row>
    <row r="4702" ht="14.25" customHeight="1">
      <c r="A4702" s="5"/>
      <c r="B4702" s="5"/>
      <c r="C4702" s="5" t="str">
        <f>IFERROR(__xludf.DUMMYFUNCTION("""COMPUTED_VALUE"""),"")</f>
        <v/>
      </c>
      <c r="D4702" s="5">
        <v>0.0</v>
      </c>
    </row>
    <row r="4703" ht="14.25" customHeight="1">
      <c r="A4703" s="5"/>
      <c r="B4703" s="5"/>
      <c r="C4703" s="5" t="str">
        <f>IFERROR(__xludf.DUMMYFUNCTION("""COMPUTED_VALUE"""),"")</f>
        <v/>
      </c>
      <c r="D4703" s="5">
        <v>0.0</v>
      </c>
    </row>
    <row r="4704" ht="14.25" customHeight="1">
      <c r="A4704" s="5"/>
      <c r="B4704" s="5"/>
      <c r="C4704" s="5" t="str">
        <f>IFERROR(__xludf.DUMMYFUNCTION("""COMPUTED_VALUE"""),"")</f>
        <v/>
      </c>
      <c r="D4704" s="5">
        <v>0.0</v>
      </c>
    </row>
    <row r="4705" ht="14.25" customHeight="1">
      <c r="A4705" s="5"/>
      <c r="B4705" s="5"/>
      <c r="C4705" s="5" t="str">
        <f>IFERROR(__xludf.DUMMYFUNCTION("""COMPUTED_VALUE"""),"")</f>
        <v/>
      </c>
      <c r="D4705" s="5">
        <v>0.0</v>
      </c>
    </row>
    <row r="4706" ht="14.25" customHeight="1">
      <c r="A4706" s="5"/>
      <c r="B4706" s="5"/>
      <c r="C4706" s="5" t="str">
        <f>IFERROR(__xludf.DUMMYFUNCTION("""COMPUTED_VALUE"""),"")</f>
        <v/>
      </c>
      <c r="D4706" s="5">
        <v>0.0</v>
      </c>
    </row>
    <row r="4707" ht="14.25" customHeight="1">
      <c r="A4707" s="5"/>
      <c r="B4707" s="5"/>
      <c r="C4707" s="5" t="str">
        <f>IFERROR(__xludf.DUMMYFUNCTION("""COMPUTED_VALUE"""),"")</f>
        <v/>
      </c>
      <c r="D4707" s="5">
        <v>0.0</v>
      </c>
    </row>
    <row r="4708" ht="14.25" customHeight="1">
      <c r="A4708" s="5"/>
      <c r="B4708" s="5"/>
      <c r="C4708" s="5" t="str">
        <f>IFERROR(__xludf.DUMMYFUNCTION("""COMPUTED_VALUE"""),"")</f>
        <v/>
      </c>
      <c r="D4708" s="5">
        <v>0.0</v>
      </c>
    </row>
    <row r="4709" ht="14.25" customHeight="1">
      <c r="A4709" s="5"/>
      <c r="B4709" s="5"/>
      <c r="C4709" s="5" t="str">
        <f>IFERROR(__xludf.DUMMYFUNCTION("""COMPUTED_VALUE"""),"")</f>
        <v/>
      </c>
      <c r="D4709" s="5">
        <v>0.0</v>
      </c>
    </row>
    <row r="4710" ht="14.25" customHeight="1">
      <c r="A4710" s="5"/>
      <c r="B4710" s="5"/>
      <c r="C4710" s="5" t="str">
        <f>IFERROR(__xludf.DUMMYFUNCTION("""COMPUTED_VALUE"""),"")</f>
        <v/>
      </c>
      <c r="D4710" s="5">
        <v>0.0</v>
      </c>
    </row>
    <row r="4711" ht="14.25" customHeight="1">
      <c r="A4711" s="5"/>
      <c r="B4711" s="5"/>
      <c r="C4711" s="5" t="str">
        <f>IFERROR(__xludf.DUMMYFUNCTION("""COMPUTED_VALUE"""),"")</f>
        <v/>
      </c>
      <c r="D4711" s="5">
        <v>0.0</v>
      </c>
    </row>
    <row r="4712" ht="14.25" customHeight="1">
      <c r="A4712" s="5"/>
      <c r="B4712" s="5"/>
      <c r="C4712" s="5" t="str">
        <f>IFERROR(__xludf.DUMMYFUNCTION("""COMPUTED_VALUE"""),"")</f>
        <v/>
      </c>
      <c r="D4712" s="5">
        <v>0.0</v>
      </c>
    </row>
    <row r="4713" ht="14.25" customHeight="1">
      <c r="A4713" s="5"/>
      <c r="B4713" s="5"/>
      <c r="C4713" s="5" t="str">
        <f>IFERROR(__xludf.DUMMYFUNCTION("""COMPUTED_VALUE"""),"")</f>
        <v/>
      </c>
      <c r="D4713" s="5">
        <v>0.0</v>
      </c>
    </row>
    <row r="4714" ht="14.25" customHeight="1">
      <c r="A4714" s="5"/>
      <c r="B4714" s="5"/>
      <c r="C4714" s="5" t="str">
        <f>IFERROR(__xludf.DUMMYFUNCTION("""COMPUTED_VALUE"""),"")</f>
        <v/>
      </c>
      <c r="D4714" s="5">
        <v>0.0</v>
      </c>
    </row>
    <row r="4715" ht="14.25" customHeight="1">
      <c r="A4715" s="5"/>
      <c r="B4715" s="5"/>
      <c r="C4715" s="5" t="str">
        <f>IFERROR(__xludf.DUMMYFUNCTION("""COMPUTED_VALUE"""),"")</f>
        <v/>
      </c>
      <c r="D4715" s="5">
        <v>0.0</v>
      </c>
    </row>
    <row r="4716" ht="14.25" customHeight="1">
      <c r="A4716" s="5"/>
      <c r="B4716" s="5"/>
      <c r="C4716" s="5" t="str">
        <f>IFERROR(__xludf.DUMMYFUNCTION("""COMPUTED_VALUE"""),"")</f>
        <v/>
      </c>
      <c r="D4716" s="5">
        <v>0.0</v>
      </c>
    </row>
    <row r="4717" ht="14.25" customHeight="1">
      <c r="A4717" s="5"/>
      <c r="B4717" s="5"/>
      <c r="C4717" s="5" t="str">
        <f>IFERROR(__xludf.DUMMYFUNCTION("""COMPUTED_VALUE"""),"")</f>
        <v/>
      </c>
      <c r="D4717" s="5">
        <v>0.0</v>
      </c>
    </row>
    <row r="4718" ht="14.25" customHeight="1">
      <c r="A4718" s="5"/>
      <c r="B4718" s="5"/>
      <c r="C4718" s="5" t="str">
        <f>IFERROR(__xludf.DUMMYFUNCTION("""COMPUTED_VALUE"""),"")</f>
        <v/>
      </c>
      <c r="D4718" s="5">
        <v>0.0</v>
      </c>
    </row>
    <row r="4719" ht="14.25" customHeight="1">
      <c r="A4719" s="5"/>
      <c r="B4719" s="5"/>
      <c r="C4719" s="5" t="str">
        <f>IFERROR(__xludf.DUMMYFUNCTION("""COMPUTED_VALUE"""),"")</f>
        <v/>
      </c>
      <c r="D4719" s="5">
        <v>0.0</v>
      </c>
    </row>
    <row r="4720" ht="14.25" customHeight="1">
      <c r="A4720" s="5"/>
      <c r="B4720" s="5"/>
      <c r="C4720" s="5" t="str">
        <f>IFERROR(__xludf.DUMMYFUNCTION("""COMPUTED_VALUE"""),"")</f>
        <v/>
      </c>
      <c r="D4720" s="5">
        <v>0.0</v>
      </c>
    </row>
    <row r="4721" ht="14.25" customHeight="1">
      <c r="A4721" s="5"/>
      <c r="B4721" s="5"/>
      <c r="C4721" s="5" t="str">
        <f>IFERROR(__xludf.DUMMYFUNCTION("""COMPUTED_VALUE"""),"")</f>
        <v/>
      </c>
      <c r="D4721" s="5">
        <v>0.0</v>
      </c>
    </row>
    <row r="4722" ht="14.25" customHeight="1">
      <c r="A4722" s="5"/>
      <c r="B4722" s="5"/>
      <c r="C4722" s="5" t="str">
        <f>IFERROR(__xludf.DUMMYFUNCTION("""COMPUTED_VALUE"""),"")</f>
        <v/>
      </c>
      <c r="D4722" s="5">
        <v>0.0</v>
      </c>
    </row>
    <row r="4723" ht="14.25" customHeight="1">
      <c r="A4723" s="5"/>
      <c r="B4723" s="5"/>
      <c r="C4723" s="5" t="str">
        <f>IFERROR(__xludf.DUMMYFUNCTION("""COMPUTED_VALUE"""),"")</f>
        <v/>
      </c>
      <c r="D4723" s="5">
        <v>0.0</v>
      </c>
    </row>
    <row r="4724" ht="14.25" customHeight="1">
      <c r="A4724" s="5"/>
      <c r="B4724" s="5"/>
      <c r="C4724" s="5" t="str">
        <f>IFERROR(__xludf.DUMMYFUNCTION("""COMPUTED_VALUE"""),"")</f>
        <v/>
      </c>
      <c r="D4724" s="5">
        <v>0.0</v>
      </c>
    </row>
    <row r="4725" ht="14.25" customHeight="1">
      <c r="A4725" s="5"/>
      <c r="B4725" s="5"/>
      <c r="C4725" s="5" t="str">
        <f>IFERROR(__xludf.DUMMYFUNCTION("""COMPUTED_VALUE"""),"")</f>
        <v/>
      </c>
      <c r="D4725" s="5">
        <v>0.0</v>
      </c>
    </row>
    <row r="4726" ht="14.25" customHeight="1">
      <c r="A4726" s="5"/>
      <c r="B4726" s="5"/>
      <c r="C4726" s="5" t="str">
        <f>IFERROR(__xludf.DUMMYFUNCTION("""COMPUTED_VALUE"""),"")</f>
        <v/>
      </c>
      <c r="D4726" s="5">
        <v>0.0</v>
      </c>
    </row>
    <row r="4727" ht="14.25" customHeight="1">
      <c r="A4727" s="5"/>
      <c r="B4727" s="5"/>
      <c r="C4727" s="5" t="str">
        <f>IFERROR(__xludf.DUMMYFUNCTION("""COMPUTED_VALUE"""),"")</f>
        <v/>
      </c>
      <c r="D4727" s="5">
        <v>0.0</v>
      </c>
    </row>
    <row r="4728" ht="14.25" customHeight="1">
      <c r="A4728" s="5"/>
      <c r="B4728" s="5"/>
      <c r="C4728" s="5" t="str">
        <f>IFERROR(__xludf.DUMMYFUNCTION("""COMPUTED_VALUE"""),"")</f>
        <v/>
      </c>
      <c r="D4728" s="5">
        <v>0.0</v>
      </c>
    </row>
    <row r="4729" ht="14.25" customHeight="1">
      <c r="A4729" s="5"/>
      <c r="B4729" s="5"/>
      <c r="C4729" s="5" t="str">
        <f>IFERROR(__xludf.DUMMYFUNCTION("""COMPUTED_VALUE"""),"")</f>
        <v/>
      </c>
      <c r="D4729" s="5">
        <v>0.0</v>
      </c>
    </row>
    <row r="4730" ht="14.25" customHeight="1">
      <c r="A4730" s="5"/>
      <c r="B4730" s="5"/>
      <c r="C4730" s="5" t="str">
        <f>IFERROR(__xludf.DUMMYFUNCTION("""COMPUTED_VALUE"""),"")</f>
        <v/>
      </c>
      <c r="D4730" s="5">
        <v>0.0</v>
      </c>
    </row>
    <row r="4731" ht="14.25" customHeight="1">
      <c r="A4731" s="5"/>
      <c r="B4731" s="5"/>
      <c r="C4731" s="5" t="str">
        <f>IFERROR(__xludf.DUMMYFUNCTION("""COMPUTED_VALUE"""),"")</f>
        <v/>
      </c>
      <c r="D4731" s="5">
        <v>0.0</v>
      </c>
    </row>
    <row r="4732" ht="14.25" customHeight="1">
      <c r="A4732" s="5"/>
      <c r="B4732" s="5"/>
      <c r="C4732" s="5" t="str">
        <f>IFERROR(__xludf.DUMMYFUNCTION("""COMPUTED_VALUE"""),"")</f>
        <v/>
      </c>
      <c r="D4732" s="5">
        <v>0.0</v>
      </c>
    </row>
    <row r="4733" ht="14.25" customHeight="1">
      <c r="A4733" s="5"/>
      <c r="B4733" s="5"/>
      <c r="C4733" s="5" t="str">
        <f>IFERROR(__xludf.DUMMYFUNCTION("""COMPUTED_VALUE"""),"")</f>
        <v/>
      </c>
      <c r="D4733" s="5">
        <v>0.0</v>
      </c>
    </row>
    <row r="4734" ht="14.25" customHeight="1">
      <c r="A4734" s="5"/>
      <c r="B4734" s="5"/>
      <c r="C4734" s="5" t="str">
        <f>IFERROR(__xludf.DUMMYFUNCTION("""COMPUTED_VALUE"""),"")</f>
        <v/>
      </c>
      <c r="D4734" s="5">
        <v>0.0</v>
      </c>
    </row>
    <row r="4735" ht="14.25" customHeight="1">
      <c r="A4735" s="5"/>
      <c r="B4735" s="5"/>
      <c r="C4735" s="5" t="str">
        <f>IFERROR(__xludf.DUMMYFUNCTION("""COMPUTED_VALUE"""),"")</f>
        <v/>
      </c>
      <c r="D4735" s="5">
        <v>0.0</v>
      </c>
    </row>
    <row r="4736" ht="14.25" customHeight="1">
      <c r="A4736" s="5"/>
      <c r="B4736" s="5"/>
      <c r="C4736" s="5" t="str">
        <f>IFERROR(__xludf.DUMMYFUNCTION("""COMPUTED_VALUE"""),"")</f>
        <v/>
      </c>
      <c r="D4736" s="5">
        <v>0.0</v>
      </c>
    </row>
    <row r="4737" ht="14.25" customHeight="1">
      <c r="A4737" s="5"/>
      <c r="B4737" s="5"/>
      <c r="C4737" s="5" t="str">
        <f>IFERROR(__xludf.DUMMYFUNCTION("""COMPUTED_VALUE"""),"")</f>
        <v/>
      </c>
      <c r="D4737" s="5">
        <v>0.0</v>
      </c>
    </row>
    <row r="4738" ht="14.25" customHeight="1">
      <c r="A4738" s="5"/>
      <c r="B4738" s="5"/>
      <c r="C4738" s="5" t="str">
        <f>IFERROR(__xludf.DUMMYFUNCTION("""COMPUTED_VALUE"""),"")</f>
        <v/>
      </c>
      <c r="D4738" s="5">
        <v>0.0</v>
      </c>
    </row>
    <row r="4739" ht="14.25" customHeight="1">
      <c r="A4739" s="5"/>
      <c r="B4739" s="5"/>
      <c r="C4739" s="5" t="str">
        <f>IFERROR(__xludf.DUMMYFUNCTION("""COMPUTED_VALUE"""),"")</f>
        <v/>
      </c>
      <c r="D4739" s="5">
        <v>0.0</v>
      </c>
    </row>
    <row r="4740" ht="14.25" customHeight="1">
      <c r="A4740" s="5"/>
      <c r="B4740" s="5"/>
      <c r="C4740" s="5" t="str">
        <f>IFERROR(__xludf.DUMMYFUNCTION("""COMPUTED_VALUE"""),"")</f>
        <v/>
      </c>
      <c r="D4740" s="5">
        <v>0.0</v>
      </c>
    </row>
    <row r="4741" ht="14.25" customHeight="1">
      <c r="A4741" s="5"/>
      <c r="B4741" s="5"/>
      <c r="C4741" s="5" t="str">
        <f>IFERROR(__xludf.DUMMYFUNCTION("""COMPUTED_VALUE"""),"")</f>
        <v/>
      </c>
      <c r="D4741" s="5">
        <v>0.0</v>
      </c>
    </row>
    <row r="4742" ht="14.25" customHeight="1">
      <c r="A4742" s="5"/>
      <c r="B4742" s="5"/>
      <c r="C4742" s="5" t="str">
        <f>IFERROR(__xludf.DUMMYFUNCTION("""COMPUTED_VALUE"""),"")</f>
        <v/>
      </c>
      <c r="D4742" s="5">
        <v>0.0</v>
      </c>
    </row>
    <row r="4743" ht="14.25" customHeight="1">
      <c r="A4743" s="5"/>
      <c r="B4743" s="5"/>
      <c r="C4743" s="5" t="str">
        <f>IFERROR(__xludf.DUMMYFUNCTION("""COMPUTED_VALUE"""),"")</f>
        <v/>
      </c>
      <c r="D4743" s="5">
        <v>0.0</v>
      </c>
    </row>
    <row r="4744" ht="14.25" customHeight="1">
      <c r="A4744" s="5"/>
      <c r="B4744" s="5"/>
      <c r="C4744" s="5" t="str">
        <f>IFERROR(__xludf.DUMMYFUNCTION("""COMPUTED_VALUE"""),"")</f>
        <v/>
      </c>
      <c r="D4744" s="5">
        <v>0.0</v>
      </c>
    </row>
    <row r="4745" ht="14.25" customHeight="1">
      <c r="A4745" s="5"/>
      <c r="B4745" s="5"/>
      <c r="C4745" s="5" t="str">
        <f>IFERROR(__xludf.DUMMYFUNCTION("""COMPUTED_VALUE"""),"")</f>
        <v/>
      </c>
      <c r="D4745" s="5">
        <v>0.0</v>
      </c>
    </row>
    <row r="4746" ht="14.25" customHeight="1">
      <c r="A4746" s="5"/>
      <c r="B4746" s="5"/>
      <c r="C4746" s="5" t="str">
        <f>IFERROR(__xludf.DUMMYFUNCTION("""COMPUTED_VALUE"""),"")</f>
        <v/>
      </c>
      <c r="D4746" s="5">
        <v>0.0</v>
      </c>
    </row>
    <row r="4747" ht="14.25" customHeight="1">
      <c r="A4747" s="5"/>
      <c r="B4747" s="5"/>
      <c r="C4747" s="5" t="str">
        <f>IFERROR(__xludf.DUMMYFUNCTION("""COMPUTED_VALUE"""),"")</f>
        <v/>
      </c>
      <c r="D4747" s="5">
        <v>0.0</v>
      </c>
    </row>
    <row r="4748" ht="14.25" customHeight="1">
      <c r="A4748" s="5"/>
      <c r="B4748" s="5"/>
      <c r="C4748" s="5" t="str">
        <f>IFERROR(__xludf.DUMMYFUNCTION("""COMPUTED_VALUE"""),"")</f>
        <v/>
      </c>
      <c r="D4748" s="5">
        <v>0.0</v>
      </c>
    </row>
    <row r="4749" ht="14.25" customHeight="1">
      <c r="A4749" s="5"/>
      <c r="B4749" s="5"/>
      <c r="C4749" s="5" t="str">
        <f>IFERROR(__xludf.DUMMYFUNCTION("""COMPUTED_VALUE"""),"")</f>
        <v/>
      </c>
      <c r="D4749" s="5">
        <v>0.0</v>
      </c>
    </row>
    <row r="4750" ht="14.25" customHeight="1">
      <c r="A4750" s="5"/>
      <c r="B4750" s="5"/>
      <c r="C4750" s="5" t="str">
        <f>IFERROR(__xludf.DUMMYFUNCTION("""COMPUTED_VALUE"""),"")</f>
        <v/>
      </c>
      <c r="D4750" s="5">
        <v>0.0</v>
      </c>
    </row>
    <row r="4751" ht="14.25" customHeight="1">
      <c r="A4751" s="5"/>
      <c r="B4751" s="5"/>
      <c r="C4751" s="5" t="str">
        <f>IFERROR(__xludf.DUMMYFUNCTION("""COMPUTED_VALUE"""),"")</f>
        <v/>
      </c>
      <c r="D4751" s="5">
        <v>0.0</v>
      </c>
    </row>
    <row r="4752" ht="14.25" customHeight="1">
      <c r="A4752" s="5"/>
      <c r="B4752" s="5"/>
      <c r="C4752" s="5" t="str">
        <f>IFERROR(__xludf.DUMMYFUNCTION("""COMPUTED_VALUE"""),"")</f>
        <v/>
      </c>
      <c r="D4752" s="5">
        <v>0.0</v>
      </c>
    </row>
    <row r="4753" ht="14.25" customHeight="1">
      <c r="A4753" s="5"/>
      <c r="B4753" s="5"/>
      <c r="C4753" s="5" t="str">
        <f>IFERROR(__xludf.DUMMYFUNCTION("""COMPUTED_VALUE"""),"")</f>
        <v/>
      </c>
      <c r="D4753" s="5">
        <v>0.0</v>
      </c>
    </row>
    <row r="4754" ht="14.25" customHeight="1">
      <c r="A4754" s="5"/>
      <c r="B4754" s="5"/>
      <c r="C4754" s="5" t="str">
        <f>IFERROR(__xludf.DUMMYFUNCTION("""COMPUTED_VALUE"""),"")</f>
        <v/>
      </c>
      <c r="D4754" s="5">
        <v>0.0</v>
      </c>
    </row>
    <row r="4755" ht="14.25" customHeight="1">
      <c r="A4755" s="5"/>
      <c r="B4755" s="5"/>
      <c r="C4755" s="5" t="str">
        <f>IFERROR(__xludf.DUMMYFUNCTION("""COMPUTED_VALUE"""),"")</f>
        <v/>
      </c>
      <c r="D4755" s="5">
        <v>0.0</v>
      </c>
    </row>
    <row r="4756" ht="14.25" customHeight="1">
      <c r="A4756" s="5"/>
      <c r="B4756" s="5"/>
      <c r="C4756" s="5" t="str">
        <f>IFERROR(__xludf.DUMMYFUNCTION("""COMPUTED_VALUE"""),"")</f>
        <v/>
      </c>
      <c r="D4756" s="5">
        <v>0.0</v>
      </c>
    </row>
    <row r="4757" ht="14.25" customHeight="1">
      <c r="A4757" s="5"/>
      <c r="B4757" s="5"/>
      <c r="C4757" s="5" t="str">
        <f>IFERROR(__xludf.DUMMYFUNCTION("""COMPUTED_VALUE"""),"")</f>
        <v/>
      </c>
      <c r="D4757" s="5">
        <v>0.0</v>
      </c>
    </row>
    <row r="4758" ht="14.25" customHeight="1">
      <c r="A4758" s="5"/>
      <c r="B4758" s="5"/>
      <c r="C4758" s="5" t="str">
        <f>IFERROR(__xludf.DUMMYFUNCTION("""COMPUTED_VALUE"""),"")</f>
        <v/>
      </c>
      <c r="D4758" s="5">
        <v>0.0</v>
      </c>
    </row>
    <row r="4759" ht="14.25" customHeight="1">
      <c r="A4759" s="5"/>
      <c r="B4759" s="5"/>
      <c r="C4759" s="5" t="str">
        <f>IFERROR(__xludf.DUMMYFUNCTION("""COMPUTED_VALUE"""),"")</f>
        <v/>
      </c>
      <c r="D4759" s="5">
        <v>0.0</v>
      </c>
    </row>
    <row r="4760" ht="14.25" customHeight="1">
      <c r="A4760" s="5"/>
      <c r="B4760" s="5"/>
      <c r="C4760" s="5" t="str">
        <f>IFERROR(__xludf.DUMMYFUNCTION("""COMPUTED_VALUE"""),"")</f>
        <v/>
      </c>
      <c r="D4760" s="5">
        <v>0.0</v>
      </c>
    </row>
    <row r="4761" ht="14.25" customHeight="1">
      <c r="A4761" s="5"/>
      <c r="B4761" s="5"/>
      <c r="C4761" s="5" t="str">
        <f>IFERROR(__xludf.DUMMYFUNCTION("""COMPUTED_VALUE"""),"")</f>
        <v/>
      </c>
      <c r="D4761" s="5">
        <v>0.0</v>
      </c>
    </row>
    <row r="4762" ht="14.25" customHeight="1">
      <c r="A4762" s="5"/>
      <c r="B4762" s="5"/>
      <c r="C4762" s="5" t="str">
        <f>IFERROR(__xludf.DUMMYFUNCTION("""COMPUTED_VALUE"""),"")</f>
        <v/>
      </c>
      <c r="D4762" s="5">
        <v>0.0</v>
      </c>
    </row>
    <row r="4763" ht="14.25" customHeight="1">
      <c r="A4763" s="5"/>
      <c r="B4763" s="5"/>
      <c r="C4763" s="5" t="str">
        <f>IFERROR(__xludf.DUMMYFUNCTION("""COMPUTED_VALUE"""),"")</f>
        <v/>
      </c>
      <c r="D4763" s="5">
        <v>0.0</v>
      </c>
    </row>
    <row r="4764" ht="14.25" customHeight="1">
      <c r="A4764" s="5"/>
      <c r="B4764" s="5"/>
      <c r="C4764" s="5" t="str">
        <f>IFERROR(__xludf.DUMMYFUNCTION("""COMPUTED_VALUE"""),"")</f>
        <v/>
      </c>
      <c r="D4764" s="5">
        <v>0.0</v>
      </c>
    </row>
    <row r="4765" ht="14.25" customHeight="1">
      <c r="A4765" s="5"/>
      <c r="B4765" s="5"/>
      <c r="C4765" s="5" t="str">
        <f>IFERROR(__xludf.DUMMYFUNCTION("""COMPUTED_VALUE"""),"")</f>
        <v/>
      </c>
      <c r="D4765" s="5">
        <v>0.0</v>
      </c>
    </row>
    <row r="4766" ht="14.25" customHeight="1">
      <c r="A4766" s="5"/>
      <c r="B4766" s="5"/>
      <c r="C4766" s="5" t="str">
        <f>IFERROR(__xludf.DUMMYFUNCTION("""COMPUTED_VALUE"""),"")</f>
        <v/>
      </c>
      <c r="D4766" s="5">
        <v>0.0</v>
      </c>
    </row>
    <row r="4767" ht="14.25" customHeight="1">
      <c r="A4767" s="5"/>
      <c r="B4767" s="5"/>
      <c r="C4767" s="5" t="str">
        <f>IFERROR(__xludf.DUMMYFUNCTION("""COMPUTED_VALUE"""),"")</f>
        <v/>
      </c>
      <c r="D4767" s="5">
        <v>0.0</v>
      </c>
    </row>
    <row r="4768" ht="14.25" customHeight="1">
      <c r="A4768" s="5"/>
      <c r="B4768" s="5"/>
      <c r="C4768" s="5" t="str">
        <f>IFERROR(__xludf.DUMMYFUNCTION("""COMPUTED_VALUE"""),"")</f>
        <v/>
      </c>
      <c r="D4768" s="5">
        <v>0.0</v>
      </c>
    </row>
    <row r="4769" ht="14.25" customHeight="1">
      <c r="A4769" s="5"/>
      <c r="B4769" s="5"/>
      <c r="C4769" s="5" t="str">
        <f>IFERROR(__xludf.DUMMYFUNCTION("""COMPUTED_VALUE"""),"")</f>
        <v/>
      </c>
      <c r="D4769" s="5">
        <v>0.0</v>
      </c>
    </row>
    <row r="4770" ht="14.25" customHeight="1">
      <c r="A4770" s="5"/>
      <c r="B4770" s="5"/>
      <c r="C4770" s="5" t="str">
        <f>IFERROR(__xludf.DUMMYFUNCTION("""COMPUTED_VALUE"""),"")</f>
        <v/>
      </c>
      <c r="D4770" s="5">
        <v>0.0</v>
      </c>
    </row>
    <row r="4771" ht="14.25" customHeight="1">
      <c r="A4771" s="5"/>
      <c r="B4771" s="5"/>
      <c r="C4771" s="5" t="str">
        <f>IFERROR(__xludf.DUMMYFUNCTION("""COMPUTED_VALUE"""),"")</f>
        <v/>
      </c>
      <c r="D4771" s="5">
        <v>0.0</v>
      </c>
    </row>
    <row r="4772" ht="14.25" customHeight="1">
      <c r="A4772" s="5"/>
      <c r="B4772" s="5"/>
      <c r="C4772" s="5" t="str">
        <f>IFERROR(__xludf.DUMMYFUNCTION("""COMPUTED_VALUE"""),"")</f>
        <v/>
      </c>
      <c r="D4772" s="5">
        <v>0.0</v>
      </c>
    </row>
    <row r="4773" ht="14.25" customHeight="1">
      <c r="A4773" s="5"/>
      <c r="B4773" s="5"/>
      <c r="C4773" s="5" t="str">
        <f>IFERROR(__xludf.DUMMYFUNCTION("""COMPUTED_VALUE"""),"")</f>
        <v/>
      </c>
      <c r="D4773" s="5">
        <v>0.0</v>
      </c>
    </row>
    <row r="4774" ht="14.25" customHeight="1">
      <c r="A4774" s="5"/>
      <c r="B4774" s="5"/>
      <c r="C4774" s="5" t="str">
        <f>IFERROR(__xludf.DUMMYFUNCTION("""COMPUTED_VALUE"""),"")</f>
        <v/>
      </c>
      <c r="D4774" s="5">
        <v>0.0</v>
      </c>
    </row>
    <row r="4775" ht="14.25" customHeight="1">
      <c r="A4775" s="5"/>
      <c r="B4775" s="5"/>
      <c r="C4775" s="5" t="str">
        <f>IFERROR(__xludf.DUMMYFUNCTION("""COMPUTED_VALUE"""),"")</f>
        <v/>
      </c>
      <c r="D4775" s="5">
        <v>0.0</v>
      </c>
    </row>
    <row r="4776" ht="14.25" customHeight="1">
      <c r="A4776" s="5"/>
      <c r="B4776" s="5"/>
      <c r="C4776" s="5" t="str">
        <f>IFERROR(__xludf.DUMMYFUNCTION("""COMPUTED_VALUE"""),"")</f>
        <v/>
      </c>
      <c r="D4776" s="5">
        <v>0.0</v>
      </c>
    </row>
    <row r="4777" ht="14.25" customHeight="1">
      <c r="A4777" s="5"/>
      <c r="B4777" s="5"/>
      <c r="C4777" s="5" t="str">
        <f>IFERROR(__xludf.DUMMYFUNCTION("""COMPUTED_VALUE"""),"")</f>
        <v/>
      </c>
      <c r="D4777" s="5">
        <v>0.0</v>
      </c>
    </row>
    <row r="4778" ht="14.25" customHeight="1">
      <c r="A4778" s="5"/>
      <c r="B4778" s="5"/>
      <c r="C4778" s="5" t="str">
        <f>IFERROR(__xludf.DUMMYFUNCTION("""COMPUTED_VALUE"""),"")</f>
        <v/>
      </c>
      <c r="D4778" s="5">
        <v>0.0</v>
      </c>
    </row>
    <row r="4779" ht="14.25" customHeight="1">
      <c r="A4779" s="5"/>
      <c r="B4779" s="5"/>
      <c r="C4779" s="5" t="str">
        <f>IFERROR(__xludf.DUMMYFUNCTION("""COMPUTED_VALUE"""),"")</f>
        <v/>
      </c>
      <c r="D4779" s="5">
        <v>0.0</v>
      </c>
    </row>
    <row r="4780" ht="14.25" customHeight="1">
      <c r="A4780" s="5"/>
      <c r="B4780" s="5"/>
      <c r="C4780" s="5" t="str">
        <f>IFERROR(__xludf.DUMMYFUNCTION("""COMPUTED_VALUE"""),"")</f>
        <v/>
      </c>
      <c r="D4780" s="5">
        <v>0.0</v>
      </c>
    </row>
    <row r="4781" ht="14.25" customHeight="1">
      <c r="A4781" s="5"/>
      <c r="B4781" s="5"/>
      <c r="C4781" s="5" t="str">
        <f>IFERROR(__xludf.DUMMYFUNCTION("""COMPUTED_VALUE"""),"")</f>
        <v/>
      </c>
      <c r="D4781" s="5">
        <v>0.0</v>
      </c>
    </row>
    <row r="4782" ht="14.25" customHeight="1">
      <c r="A4782" s="5"/>
      <c r="B4782" s="5"/>
      <c r="C4782" s="5" t="str">
        <f>IFERROR(__xludf.DUMMYFUNCTION("""COMPUTED_VALUE"""),"")</f>
        <v/>
      </c>
      <c r="D4782" s="5">
        <v>0.0</v>
      </c>
    </row>
    <row r="4783" ht="14.25" customHeight="1">
      <c r="A4783" s="5"/>
      <c r="B4783" s="5"/>
      <c r="C4783" s="5" t="str">
        <f>IFERROR(__xludf.DUMMYFUNCTION("""COMPUTED_VALUE"""),"")</f>
        <v/>
      </c>
      <c r="D4783" s="5">
        <v>0.0</v>
      </c>
    </row>
    <row r="4784" ht="14.25" customHeight="1">
      <c r="A4784" s="5"/>
      <c r="B4784" s="5"/>
      <c r="C4784" s="5" t="str">
        <f>IFERROR(__xludf.DUMMYFUNCTION("""COMPUTED_VALUE"""),"")</f>
        <v/>
      </c>
      <c r="D4784" s="5">
        <v>0.0</v>
      </c>
    </row>
    <row r="4785" ht="14.25" customHeight="1">
      <c r="A4785" s="5"/>
      <c r="B4785" s="5"/>
      <c r="C4785" s="5" t="str">
        <f>IFERROR(__xludf.DUMMYFUNCTION("""COMPUTED_VALUE"""),"")</f>
        <v/>
      </c>
      <c r="D4785" s="5">
        <v>0.0</v>
      </c>
    </row>
    <row r="4786" ht="14.25" customHeight="1">
      <c r="A4786" s="5"/>
      <c r="B4786" s="5"/>
      <c r="C4786" s="5" t="str">
        <f>IFERROR(__xludf.DUMMYFUNCTION("""COMPUTED_VALUE"""),"")</f>
        <v/>
      </c>
      <c r="D4786" s="5">
        <v>0.0</v>
      </c>
    </row>
    <row r="4787" ht="14.25" customHeight="1">
      <c r="A4787" s="5"/>
      <c r="B4787" s="5"/>
      <c r="C4787" s="5" t="str">
        <f>IFERROR(__xludf.DUMMYFUNCTION("""COMPUTED_VALUE"""),"")</f>
        <v/>
      </c>
      <c r="D4787" s="5">
        <v>0.0</v>
      </c>
    </row>
    <row r="4788" ht="14.25" customHeight="1">
      <c r="A4788" s="5"/>
      <c r="B4788" s="5"/>
      <c r="C4788" s="5" t="str">
        <f>IFERROR(__xludf.DUMMYFUNCTION("""COMPUTED_VALUE"""),"")</f>
        <v/>
      </c>
      <c r="D4788" s="5">
        <v>0.0</v>
      </c>
    </row>
    <row r="4789" ht="14.25" customHeight="1">
      <c r="A4789" s="5"/>
      <c r="B4789" s="5"/>
      <c r="C4789" s="5" t="str">
        <f>IFERROR(__xludf.DUMMYFUNCTION("""COMPUTED_VALUE"""),"")</f>
        <v/>
      </c>
      <c r="D4789" s="5">
        <v>0.0</v>
      </c>
    </row>
    <row r="4790" ht="14.25" customHeight="1">
      <c r="A4790" s="5"/>
      <c r="B4790" s="5"/>
      <c r="C4790" s="5" t="str">
        <f>IFERROR(__xludf.DUMMYFUNCTION("""COMPUTED_VALUE"""),"")</f>
        <v/>
      </c>
      <c r="D4790" s="5">
        <v>0.0</v>
      </c>
    </row>
    <row r="4791" ht="14.25" customHeight="1">
      <c r="A4791" s="5"/>
      <c r="B4791" s="5"/>
      <c r="C4791" s="5" t="str">
        <f>IFERROR(__xludf.DUMMYFUNCTION("""COMPUTED_VALUE"""),"")</f>
        <v/>
      </c>
      <c r="D4791" s="5">
        <v>0.0</v>
      </c>
    </row>
    <row r="4792" ht="14.25" customHeight="1">
      <c r="A4792" s="5"/>
      <c r="B4792" s="5"/>
      <c r="C4792" s="5" t="str">
        <f>IFERROR(__xludf.DUMMYFUNCTION("""COMPUTED_VALUE"""),"")</f>
        <v/>
      </c>
      <c r="D4792" s="5">
        <v>0.0</v>
      </c>
    </row>
    <row r="4793" ht="14.25" customHeight="1">
      <c r="A4793" s="5"/>
      <c r="B4793" s="5"/>
      <c r="C4793" s="5" t="str">
        <f>IFERROR(__xludf.DUMMYFUNCTION("""COMPUTED_VALUE"""),"")</f>
        <v/>
      </c>
      <c r="D4793" s="5">
        <v>0.0</v>
      </c>
    </row>
    <row r="4794" ht="14.25" customHeight="1">
      <c r="A4794" s="5"/>
      <c r="B4794" s="5"/>
      <c r="C4794" s="5" t="str">
        <f>IFERROR(__xludf.DUMMYFUNCTION("""COMPUTED_VALUE"""),"")</f>
        <v/>
      </c>
      <c r="D4794" s="5">
        <v>0.0</v>
      </c>
    </row>
    <row r="4795" ht="14.25" customHeight="1">
      <c r="A4795" s="5"/>
      <c r="B4795" s="5"/>
      <c r="C4795" s="5" t="str">
        <f>IFERROR(__xludf.DUMMYFUNCTION("""COMPUTED_VALUE"""),"")</f>
        <v/>
      </c>
      <c r="D4795" s="5">
        <v>0.0</v>
      </c>
    </row>
    <row r="4796" ht="14.25" customHeight="1">
      <c r="A4796" s="5"/>
      <c r="B4796" s="5"/>
      <c r="C4796" s="5" t="str">
        <f>IFERROR(__xludf.DUMMYFUNCTION("""COMPUTED_VALUE"""),"")</f>
        <v/>
      </c>
      <c r="D4796" s="5">
        <v>0.0</v>
      </c>
    </row>
    <row r="4797" ht="14.25" customHeight="1">
      <c r="A4797" s="5"/>
      <c r="B4797" s="5"/>
      <c r="C4797" s="5" t="str">
        <f>IFERROR(__xludf.DUMMYFUNCTION("""COMPUTED_VALUE"""),"")</f>
        <v/>
      </c>
      <c r="D4797" s="5">
        <v>0.0</v>
      </c>
    </row>
    <row r="4798" ht="14.25" customHeight="1">
      <c r="A4798" s="5"/>
      <c r="B4798" s="5"/>
      <c r="C4798" s="5" t="str">
        <f>IFERROR(__xludf.DUMMYFUNCTION("""COMPUTED_VALUE"""),"")</f>
        <v/>
      </c>
      <c r="D4798" s="5">
        <v>0.0</v>
      </c>
    </row>
    <row r="4799" ht="14.25" customHeight="1">
      <c r="A4799" s="5"/>
      <c r="B4799" s="5"/>
      <c r="C4799" s="5" t="str">
        <f>IFERROR(__xludf.DUMMYFUNCTION("""COMPUTED_VALUE"""),"")</f>
        <v/>
      </c>
      <c r="D4799" s="5">
        <v>0.0</v>
      </c>
    </row>
    <row r="4800" ht="14.25" customHeight="1">
      <c r="A4800" s="5"/>
      <c r="B4800" s="5"/>
      <c r="C4800" s="5" t="str">
        <f>IFERROR(__xludf.DUMMYFUNCTION("""COMPUTED_VALUE"""),"")</f>
        <v/>
      </c>
      <c r="D4800" s="5">
        <v>0.0</v>
      </c>
    </row>
    <row r="4801" ht="14.25" customHeight="1">
      <c r="A4801" s="5"/>
      <c r="B4801" s="5"/>
      <c r="C4801" s="5" t="str">
        <f>IFERROR(__xludf.DUMMYFUNCTION("""COMPUTED_VALUE"""),"")</f>
        <v/>
      </c>
      <c r="D4801" s="5">
        <v>0.0</v>
      </c>
    </row>
    <row r="4802" ht="14.25" customHeight="1">
      <c r="A4802" s="5"/>
      <c r="B4802" s="5"/>
      <c r="C4802" s="5" t="str">
        <f>IFERROR(__xludf.DUMMYFUNCTION("""COMPUTED_VALUE"""),"")</f>
        <v/>
      </c>
      <c r="D4802" s="5">
        <v>0.0</v>
      </c>
    </row>
    <row r="4803" ht="14.25" customHeight="1">
      <c r="A4803" s="5"/>
      <c r="B4803" s="5"/>
      <c r="C4803" s="5" t="str">
        <f>IFERROR(__xludf.DUMMYFUNCTION("""COMPUTED_VALUE"""),"")</f>
        <v/>
      </c>
      <c r="D4803" s="5">
        <v>0.0</v>
      </c>
    </row>
    <row r="4804" ht="14.25" customHeight="1">
      <c r="A4804" s="5"/>
      <c r="B4804" s="5"/>
      <c r="C4804" s="5" t="str">
        <f>IFERROR(__xludf.DUMMYFUNCTION("""COMPUTED_VALUE"""),"")</f>
        <v/>
      </c>
      <c r="D4804" s="5">
        <v>0.0</v>
      </c>
    </row>
    <row r="4805" ht="14.25" customHeight="1">
      <c r="A4805" s="5"/>
      <c r="B4805" s="5"/>
      <c r="C4805" s="5" t="str">
        <f>IFERROR(__xludf.DUMMYFUNCTION("""COMPUTED_VALUE"""),"")</f>
        <v/>
      </c>
      <c r="D4805" s="5">
        <v>0.0</v>
      </c>
    </row>
    <row r="4806" ht="14.25" customHeight="1">
      <c r="A4806" s="5"/>
      <c r="B4806" s="5"/>
      <c r="C4806" s="5" t="str">
        <f>IFERROR(__xludf.DUMMYFUNCTION("""COMPUTED_VALUE"""),"")</f>
        <v/>
      </c>
      <c r="D4806" s="5">
        <v>0.0</v>
      </c>
    </row>
    <row r="4807" ht="14.25" customHeight="1">
      <c r="A4807" s="5"/>
      <c r="B4807" s="5"/>
      <c r="C4807" s="5" t="str">
        <f>IFERROR(__xludf.DUMMYFUNCTION("""COMPUTED_VALUE"""),"")</f>
        <v/>
      </c>
      <c r="D4807" s="5">
        <v>0.0</v>
      </c>
    </row>
    <row r="4808" ht="14.25" customHeight="1">
      <c r="A4808" s="5"/>
      <c r="B4808" s="5"/>
      <c r="C4808" s="5" t="str">
        <f>IFERROR(__xludf.DUMMYFUNCTION("""COMPUTED_VALUE"""),"")</f>
        <v/>
      </c>
      <c r="D4808" s="5">
        <v>0.0</v>
      </c>
    </row>
    <row r="4809" ht="14.25" customHeight="1">
      <c r="A4809" s="5"/>
      <c r="B4809" s="5"/>
      <c r="C4809" s="5" t="str">
        <f>IFERROR(__xludf.DUMMYFUNCTION("""COMPUTED_VALUE"""),"")</f>
        <v/>
      </c>
      <c r="D4809" s="5">
        <v>0.0</v>
      </c>
    </row>
    <row r="4810" ht="14.25" customHeight="1">
      <c r="A4810" s="5"/>
      <c r="B4810" s="5"/>
      <c r="C4810" s="5" t="str">
        <f>IFERROR(__xludf.DUMMYFUNCTION("""COMPUTED_VALUE"""),"")</f>
        <v/>
      </c>
      <c r="D4810" s="5">
        <v>0.0</v>
      </c>
    </row>
    <row r="4811" ht="14.25" customHeight="1">
      <c r="A4811" s="5"/>
      <c r="B4811" s="5"/>
      <c r="C4811" s="5" t="str">
        <f>IFERROR(__xludf.DUMMYFUNCTION("""COMPUTED_VALUE"""),"")</f>
        <v/>
      </c>
      <c r="D4811" s="5">
        <v>0.0</v>
      </c>
    </row>
    <row r="4812" ht="14.25" customHeight="1">
      <c r="A4812" s="5"/>
      <c r="B4812" s="5"/>
      <c r="C4812" s="5" t="str">
        <f>IFERROR(__xludf.DUMMYFUNCTION("""COMPUTED_VALUE"""),"")</f>
        <v/>
      </c>
      <c r="D4812" s="5">
        <v>0.0</v>
      </c>
    </row>
    <row r="4813" ht="14.25" customHeight="1">
      <c r="A4813" s="5"/>
      <c r="B4813" s="5"/>
      <c r="C4813" s="5" t="str">
        <f>IFERROR(__xludf.DUMMYFUNCTION("""COMPUTED_VALUE"""),"")</f>
        <v/>
      </c>
      <c r="D4813" s="5">
        <v>0.0</v>
      </c>
    </row>
    <row r="4814" ht="14.25" customHeight="1">
      <c r="A4814" s="5"/>
      <c r="B4814" s="5"/>
      <c r="C4814" s="5" t="str">
        <f>IFERROR(__xludf.DUMMYFUNCTION("""COMPUTED_VALUE"""),"")</f>
        <v/>
      </c>
      <c r="D4814" s="5">
        <v>0.0</v>
      </c>
    </row>
    <row r="4815" ht="14.25" customHeight="1">
      <c r="A4815" s="5"/>
      <c r="B4815" s="5"/>
      <c r="C4815" s="5" t="str">
        <f>IFERROR(__xludf.DUMMYFUNCTION("""COMPUTED_VALUE"""),"")</f>
        <v/>
      </c>
      <c r="D4815" s="5">
        <v>0.0</v>
      </c>
    </row>
    <row r="4816" ht="14.25" customHeight="1">
      <c r="A4816" s="5"/>
      <c r="B4816" s="5"/>
      <c r="C4816" s="5" t="str">
        <f>IFERROR(__xludf.DUMMYFUNCTION("""COMPUTED_VALUE"""),"")</f>
        <v/>
      </c>
      <c r="D4816" s="5">
        <v>0.0</v>
      </c>
    </row>
    <row r="4817" ht="14.25" customHeight="1">
      <c r="A4817" s="5"/>
      <c r="B4817" s="5"/>
      <c r="C4817" s="5" t="str">
        <f>IFERROR(__xludf.DUMMYFUNCTION("""COMPUTED_VALUE"""),"")</f>
        <v/>
      </c>
      <c r="D4817" s="5">
        <v>0.0</v>
      </c>
    </row>
    <row r="4818" ht="14.25" customHeight="1">
      <c r="A4818" s="5"/>
      <c r="B4818" s="5"/>
      <c r="C4818" s="5" t="str">
        <f>IFERROR(__xludf.DUMMYFUNCTION("""COMPUTED_VALUE"""),"")</f>
        <v/>
      </c>
      <c r="D4818" s="5">
        <v>0.0</v>
      </c>
    </row>
    <row r="4819" ht="14.25" customHeight="1">
      <c r="A4819" s="5"/>
      <c r="B4819" s="5"/>
      <c r="C4819" s="5" t="str">
        <f>IFERROR(__xludf.DUMMYFUNCTION("""COMPUTED_VALUE"""),"")</f>
        <v/>
      </c>
      <c r="D4819" s="5">
        <v>0.0</v>
      </c>
    </row>
    <row r="4820" ht="14.25" customHeight="1">
      <c r="A4820" s="5"/>
      <c r="B4820" s="5"/>
      <c r="C4820" s="5" t="str">
        <f>IFERROR(__xludf.DUMMYFUNCTION("""COMPUTED_VALUE"""),"")</f>
        <v/>
      </c>
      <c r="D4820" s="5">
        <v>0.0</v>
      </c>
    </row>
    <row r="4821" ht="14.25" customHeight="1">
      <c r="A4821" s="5"/>
      <c r="B4821" s="5"/>
      <c r="C4821" s="5" t="str">
        <f>IFERROR(__xludf.DUMMYFUNCTION("""COMPUTED_VALUE"""),"")</f>
        <v/>
      </c>
      <c r="D4821" s="5">
        <v>0.0</v>
      </c>
    </row>
    <row r="4822" ht="14.25" customHeight="1">
      <c r="A4822" s="5"/>
      <c r="B4822" s="5"/>
      <c r="C4822" s="5" t="str">
        <f>IFERROR(__xludf.DUMMYFUNCTION("""COMPUTED_VALUE"""),"")</f>
        <v/>
      </c>
      <c r="D4822" s="5">
        <v>0.0</v>
      </c>
    </row>
    <row r="4823" ht="14.25" customHeight="1">
      <c r="A4823" s="5"/>
      <c r="B4823" s="5"/>
      <c r="C4823" s="5" t="str">
        <f>IFERROR(__xludf.DUMMYFUNCTION("""COMPUTED_VALUE"""),"")</f>
        <v/>
      </c>
      <c r="D4823" s="5">
        <v>0.0</v>
      </c>
    </row>
    <row r="4824" ht="14.25" customHeight="1">
      <c r="A4824" s="5"/>
      <c r="B4824" s="5"/>
      <c r="C4824" s="5" t="str">
        <f>IFERROR(__xludf.DUMMYFUNCTION("""COMPUTED_VALUE"""),"")</f>
        <v/>
      </c>
      <c r="D4824" s="5">
        <v>0.0</v>
      </c>
    </row>
    <row r="4825" ht="14.25" customHeight="1">
      <c r="A4825" s="5"/>
      <c r="B4825" s="5"/>
      <c r="C4825" s="5" t="str">
        <f>IFERROR(__xludf.DUMMYFUNCTION("""COMPUTED_VALUE"""),"")</f>
        <v/>
      </c>
      <c r="D4825" s="5">
        <v>0.0</v>
      </c>
    </row>
    <row r="4826" ht="14.25" customHeight="1">
      <c r="A4826" s="5"/>
      <c r="B4826" s="5"/>
      <c r="C4826" s="5" t="str">
        <f>IFERROR(__xludf.DUMMYFUNCTION("""COMPUTED_VALUE"""),"")</f>
        <v/>
      </c>
      <c r="D4826" s="5">
        <v>0.0</v>
      </c>
    </row>
    <row r="4827" ht="14.25" customHeight="1">
      <c r="A4827" s="5"/>
      <c r="B4827" s="5"/>
      <c r="C4827" s="5" t="str">
        <f>IFERROR(__xludf.DUMMYFUNCTION("""COMPUTED_VALUE"""),"")</f>
        <v/>
      </c>
      <c r="D4827" s="5">
        <v>0.0</v>
      </c>
    </row>
    <row r="4828" ht="14.25" customHeight="1">
      <c r="A4828" s="5"/>
      <c r="B4828" s="5"/>
      <c r="C4828" s="5" t="str">
        <f>IFERROR(__xludf.DUMMYFUNCTION("""COMPUTED_VALUE"""),"")</f>
        <v/>
      </c>
      <c r="D4828" s="5">
        <v>0.0</v>
      </c>
    </row>
    <row r="4829" ht="14.25" customHeight="1">
      <c r="A4829" s="5"/>
      <c r="B4829" s="5"/>
      <c r="C4829" s="5" t="str">
        <f>IFERROR(__xludf.DUMMYFUNCTION("""COMPUTED_VALUE"""),"")</f>
        <v/>
      </c>
      <c r="D4829" s="5">
        <v>0.0</v>
      </c>
    </row>
    <row r="4830" ht="14.25" customHeight="1">
      <c r="A4830" s="5"/>
      <c r="B4830" s="5"/>
      <c r="C4830" s="5" t="str">
        <f>IFERROR(__xludf.DUMMYFUNCTION("""COMPUTED_VALUE"""),"")</f>
        <v/>
      </c>
      <c r="D4830" s="5">
        <v>0.0</v>
      </c>
    </row>
    <row r="4831" ht="14.25" customHeight="1">
      <c r="A4831" s="5"/>
      <c r="B4831" s="5"/>
      <c r="C4831" s="5" t="str">
        <f>IFERROR(__xludf.DUMMYFUNCTION("""COMPUTED_VALUE"""),"")</f>
        <v/>
      </c>
      <c r="D4831" s="5">
        <v>0.0</v>
      </c>
    </row>
    <row r="4832" ht="14.25" customHeight="1">
      <c r="A4832" s="5"/>
      <c r="B4832" s="5"/>
      <c r="C4832" s="5" t="str">
        <f>IFERROR(__xludf.DUMMYFUNCTION("""COMPUTED_VALUE"""),"")</f>
        <v/>
      </c>
      <c r="D4832" s="5">
        <v>0.0</v>
      </c>
    </row>
    <row r="4833" ht="14.25" customHeight="1">
      <c r="A4833" s="5"/>
      <c r="B4833" s="5"/>
      <c r="C4833" s="5" t="str">
        <f>IFERROR(__xludf.DUMMYFUNCTION("""COMPUTED_VALUE"""),"")</f>
        <v/>
      </c>
      <c r="D4833" s="5">
        <v>0.0</v>
      </c>
    </row>
    <row r="4834" ht="14.25" customHeight="1">
      <c r="A4834" s="5"/>
      <c r="B4834" s="5"/>
      <c r="C4834" s="5" t="str">
        <f>IFERROR(__xludf.DUMMYFUNCTION("""COMPUTED_VALUE"""),"")</f>
        <v/>
      </c>
      <c r="D4834" s="5">
        <v>0.0</v>
      </c>
    </row>
    <row r="4835" ht="14.25" customHeight="1">
      <c r="A4835" s="5"/>
      <c r="B4835" s="5"/>
      <c r="C4835" s="5" t="str">
        <f>IFERROR(__xludf.DUMMYFUNCTION("""COMPUTED_VALUE"""),"")</f>
        <v/>
      </c>
      <c r="D4835" s="5">
        <v>0.0</v>
      </c>
    </row>
    <row r="4836" ht="14.25" customHeight="1">
      <c r="A4836" s="5"/>
      <c r="B4836" s="5"/>
      <c r="C4836" s="5" t="str">
        <f>IFERROR(__xludf.DUMMYFUNCTION("""COMPUTED_VALUE"""),"")</f>
        <v/>
      </c>
      <c r="D4836" s="5">
        <v>0.0</v>
      </c>
    </row>
    <row r="4837" ht="14.25" customHeight="1">
      <c r="A4837" s="5"/>
      <c r="B4837" s="5"/>
      <c r="C4837" s="5" t="str">
        <f>IFERROR(__xludf.DUMMYFUNCTION("""COMPUTED_VALUE"""),"")</f>
        <v/>
      </c>
      <c r="D4837" s="5">
        <v>0.0</v>
      </c>
    </row>
    <row r="4838" ht="14.25" customHeight="1">
      <c r="A4838" s="5"/>
      <c r="B4838" s="5"/>
      <c r="C4838" s="5" t="str">
        <f>IFERROR(__xludf.DUMMYFUNCTION("""COMPUTED_VALUE"""),"")</f>
        <v/>
      </c>
      <c r="D4838" s="5">
        <v>0.0</v>
      </c>
    </row>
    <row r="4839" ht="14.25" customHeight="1">
      <c r="A4839" s="5"/>
      <c r="B4839" s="5"/>
      <c r="C4839" s="5" t="str">
        <f>IFERROR(__xludf.DUMMYFUNCTION("""COMPUTED_VALUE"""),"")</f>
        <v/>
      </c>
      <c r="D4839" s="5">
        <v>0.0</v>
      </c>
    </row>
    <row r="4840" ht="14.25" customHeight="1">
      <c r="A4840" s="5"/>
      <c r="B4840" s="5"/>
      <c r="C4840" s="5" t="str">
        <f>IFERROR(__xludf.DUMMYFUNCTION("""COMPUTED_VALUE"""),"")</f>
        <v/>
      </c>
      <c r="D4840" s="5">
        <v>0.0</v>
      </c>
    </row>
    <row r="4841" ht="14.25" customHeight="1">
      <c r="A4841" s="5"/>
      <c r="B4841" s="5"/>
      <c r="C4841" s="5" t="str">
        <f>IFERROR(__xludf.DUMMYFUNCTION("""COMPUTED_VALUE"""),"")</f>
        <v/>
      </c>
      <c r="D4841" s="5">
        <v>0.0</v>
      </c>
    </row>
    <row r="4842" ht="14.25" customHeight="1">
      <c r="A4842" s="5"/>
      <c r="B4842" s="5"/>
      <c r="C4842" s="5" t="str">
        <f>IFERROR(__xludf.DUMMYFUNCTION("""COMPUTED_VALUE"""),"")</f>
        <v/>
      </c>
      <c r="D4842" s="5">
        <v>0.0</v>
      </c>
    </row>
    <row r="4843" ht="14.25" customHeight="1">
      <c r="A4843" s="5"/>
      <c r="B4843" s="5"/>
      <c r="C4843" s="5" t="str">
        <f>IFERROR(__xludf.DUMMYFUNCTION("""COMPUTED_VALUE"""),"")</f>
        <v/>
      </c>
      <c r="D4843" s="5">
        <v>0.0</v>
      </c>
    </row>
    <row r="4844" ht="14.25" customHeight="1">
      <c r="A4844" s="5"/>
      <c r="B4844" s="5"/>
      <c r="C4844" s="5" t="str">
        <f>IFERROR(__xludf.DUMMYFUNCTION("""COMPUTED_VALUE"""),"")</f>
        <v/>
      </c>
      <c r="D4844" s="5">
        <v>0.0</v>
      </c>
    </row>
    <row r="4845" ht="14.25" customHeight="1">
      <c r="A4845" s="5"/>
      <c r="B4845" s="5"/>
      <c r="C4845" s="5" t="str">
        <f>IFERROR(__xludf.DUMMYFUNCTION("""COMPUTED_VALUE"""),"")</f>
        <v/>
      </c>
      <c r="D4845" s="5">
        <v>0.0</v>
      </c>
    </row>
    <row r="4846" ht="14.25" customHeight="1">
      <c r="A4846" s="5"/>
      <c r="B4846" s="5"/>
      <c r="C4846" s="5" t="str">
        <f>IFERROR(__xludf.DUMMYFUNCTION("""COMPUTED_VALUE"""),"")</f>
        <v/>
      </c>
      <c r="D4846" s="5">
        <v>0.0</v>
      </c>
    </row>
    <row r="4847" ht="14.25" customHeight="1">
      <c r="A4847" s="5"/>
      <c r="B4847" s="5"/>
      <c r="C4847" s="5" t="str">
        <f>IFERROR(__xludf.DUMMYFUNCTION("""COMPUTED_VALUE"""),"")</f>
        <v/>
      </c>
      <c r="D4847" s="5">
        <v>0.0</v>
      </c>
    </row>
    <row r="4848" ht="14.25" customHeight="1">
      <c r="A4848" s="5"/>
      <c r="B4848" s="5"/>
      <c r="C4848" s="5" t="str">
        <f>IFERROR(__xludf.DUMMYFUNCTION("""COMPUTED_VALUE"""),"")</f>
        <v/>
      </c>
      <c r="D4848" s="5">
        <v>0.0</v>
      </c>
    </row>
    <row r="4849" ht="14.25" customHeight="1">
      <c r="A4849" s="5"/>
      <c r="B4849" s="5"/>
      <c r="C4849" s="5" t="str">
        <f>IFERROR(__xludf.DUMMYFUNCTION("""COMPUTED_VALUE"""),"")</f>
        <v/>
      </c>
      <c r="D4849" s="5">
        <v>0.0</v>
      </c>
    </row>
    <row r="4850" ht="14.25" customHeight="1">
      <c r="A4850" s="5"/>
      <c r="B4850" s="5"/>
      <c r="C4850" s="5" t="str">
        <f>IFERROR(__xludf.DUMMYFUNCTION("""COMPUTED_VALUE"""),"")</f>
        <v/>
      </c>
      <c r="D4850" s="5">
        <v>0.0</v>
      </c>
    </row>
    <row r="4851" ht="14.25" customHeight="1">
      <c r="A4851" s="5"/>
      <c r="B4851" s="5"/>
      <c r="C4851" s="5" t="str">
        <f>IFERROR(__xludf.DUMMYFUNCTION("""COMPUTED_VALUE"""),"")</f>
        <v/>
      </c>
      <c r="D4851" s="5">
        <v>0.0</v>
      </c>
    </row>
    <row r="4852" ht="14.25" customHeight="1">
      <c r="A4852" s="5"/>
      <c r="B4852" s="5"/>
      <c r="C4852" s="5" t="str">
        <f>IFERROR(__xludf.DUMMYFUNCTION("""COMPUTED_VALUE"""),"")</f>
        <v/>
      </c>
      <c r="D4852" s="5">
        <v>0.0</v>
      </c>
    </row>
    <row r="4853" ht="14.25" customHeight="1">
      <c r="A4853" s="5"/>
      <c r="B4853" s="5"/>
      <c r="C4853" s="5" t="str">
        <f>IFERROR(__xludf.DUMMYFUNCTION("""COMPUTED_VALUE"""),"")</f>
        <v/>
      </c>
      <c r="D4853" s="5">
        <v>0.0</v>
      </c>
    </row>
    <row r="4854" ht="14.25" customHeight="1">
      <c r="A4854" s="5"/>
      <c r="B4854" s="5"/>
      <c r="C4854" s="5" t="str">
        <f>IFERROR(__xludf.DUMMYFUNCTION("""COMPUTED_VALUE"""),"")</f>
        <v/>
      </c>
      <c r="D4854" s="5">
        <v>0.0</v>
      </c>
    </row>
    <row r="4855" ht="14.25" customHeight="1">
      <c r="A4855" s="5"/>
      <c r="B4855" s="5"/>
      <c r="C4855" s="5" t="str">
        <f>IFERROR(__xludf.DUMMYFUNCTION("""COMPUTED_VALUE"""),"")</f>
        <v/>
      </c>
      <c r="D4855" s="5">
        <v>0.0</v>
      </c>
    </row>
    <row r="4856" ht="14.25" customHeight="1">
      <c r="A4856" s="5"/>
      <c r="B4856" s="5"/>
      <c r="C4856" s="5" t="str">
        <f>IFERROR(__xludf.DUMMYFUNCTION("""COMPUTED_VALUE"""),"")</f>
        <v/>
      </c>
      <c r="D4856" s="5">
        <v>0.0</v>
      </c>
    </row>
    <row r="4857" ht="14.25" customHeight="1">
      <c r="A4857" s="5"/>
      <c r="B4857" s="5"/>
      <c r="C4857" s="5" t="str">
        <f>IFERROR(__xludf.DUMMYFUNCTION("""COMPUTED_VALUE"""),"")</f>
        <v/>
      </c>
      <c r="D4857" s="5">
        <v>0.0</v>
      </c>
    </row>
    <row r="4858" ht="14.25" customHeight="1">
      <c r="A4858" s="5"/>
      <c r="B4858" s="5"/>
      <c r="C4858" s="5" t="str">
        <f>IFERROR(__xludf.DUMMYFUNCTION("""COMPUTED_VALUE"""),"")</f>
        <v/>
      </c>
      <c r="D4858" s="5">
        <v>0.0</v>
      </c>
    </row>
    <row r="4859" ht="14.25" customHeight="1">
      <c r="A4859" s="5"/>
      <c r="B4859" s="5"/>
      <c r="C4859" s="5" t="str">
        <f>IFERROR(__xludf.DUMMYFUNCTION("""COMPUTED_VALUE"""),"")</f>
        <v/>
      </c>
      <c r="D4859" s="5">
        <v>0.0</v>
      </c>
    </row>
    <row r="4860" ht="14.25" customHeight="1">
      <c r="A4860" s="5"/>
      <c r="B4860" s="5"/>
      <c r="C4860" s="5" t="str">
        <f>IFERROR(__xludf.DUMMYFUNCTION("""COMPUTED_VALUE"""),"")</f>
        <v/>
      </c>
      <c r="D4860" s="5">
        <v>0.0</v>
      </c>
    </row>
    <row r="4861" ht="14.25" customHeight="1">
      <c r="A4861" s="5"/>
      <c r="B4861" s="5"/>
      <c r="C4861" s="5" t="str">
        <f>IFERROR(__xludf.DUMMYFUNCTION("""COMPUTED_VALUE"""),"")</f>
        <v/>
      </c>
      <c r="D4861" s="5">
        <v>0.0</v>
      </c>
    </row>
    <row r="4862" ht="14.25" customHeight="1">
      <c r="A4862" s="5"/>
      <c r="B4862" s="5"/>
      <c r="C4862" s="5" t="str">
        <f>IFERROR(__xludf.DUMMYFUNCTION("""COMPUTED_VALUE"""),"")</f>
        <v/>
      </c>
      <c r="D4862" s="5">
        <v>0.0</v>
      </c>
    </row>
    <row r="4863" ht="14.25" customHeight="1">
      <c r="A4863" s="5"/>
      <c r="B4863" s="5"/>
      <c r="C4863" s="5" t="str">
        <f>IFERROR(__xludf.DUMMYFUNCTION("""COMPUTED_VALUE"""),"")</f>
        <v/>
      </c>
      <c r="D4863" s="5">
        <v>0.0</v>
      </c>
    </row>
    <row r="4864" ht="14.25" customHeight="1">
      <c r="A4864" s="5"/>
      <c r="B4864" s="5"/>
      <c r="C4864" s="5" t="str">
        <f>IFERROR(__xludf.DUMMYFUNCTION("""COMPUTED_VALUE"""),"")</f>
        <v/>
      </c>
      <c r="D4864" s="5">
        <v>0.0</v>
      </c>
    </row>
    <row r="4865" ht="14.25" customHeight="1">
      <c r="A4865" s="5"/>
      <c r="B4865" s="5"/>
      <c r="C4865" s="5" t="str">
        <f>IFERROR(__xludf.DUMMYFUNCTION("""COMPUTED_VALUE"""),"")</f>
        <v/>
      </c>
      <c r="D4865" s="5">
        <v>0.0</v>
      </c>
    </row>
    <row r="4866" ht="14.25" customHeight="1">
      <c r="A4866" s="5"/>
      <c r="B4866" s="5"/>
      <c r="C4866" s="5" t="str">
        <f>IFERROR(__xludf.DUMMYFUNCTION("""COMPUTED_VALUE"""),"")</f>
        <v/>
      </c>
      <c r="D4866" s="5">
        <v>0.0</v>
      </c>
    </row>
    <row r="4867" ht="14.25" customHeight="1">
      <c r="A4867" s="5"/>
      <c r="B4867" s="5"/>
      <c r="C4867" s="5" t="str">
        <f>IFERROR(__xludf.DUMMYFUNCTION("""COMPUTED_VALUE"""),"")</f>
        <v/>
      </c>
      <c r="D4867" s="5">
        <v>0.0</v>
      </c>
    </row>
    <row r="4868" ht="14.25" customHeight="1">
      <c r="A4868" s="5"/>
      <c r="B4868" s="5"/>
      <c r="C4868" s="5" t="str">
        <f>IFERROR(__xludf.DUMMYFUNCTION("""COMPUTED_VALUE"""),"")</f>
        <v/>
      </c>
      <c r="D4868" s="5">
        <v>0.0</v>
      </c>
    </row>
    <row r="4869" ht="14.25" customHeight="1">
      <c r="A4869" s="5"/>
      <c r="B4869" s="5"/>
      <c r="C4869" s="5" t="str">
        <f>IFERROR(__xludf.DUMMYFUNCTION("""COMPUTED_VALUE"""),"")</f>
        <v/>
      </c>
      <c r="D4869" s="5">
        <v>0.0</v>
      </c>
    </row>
    <row r="4870" ht="14.25" customHeight="1">
      <c r="A4870" s="5"/>
      <c r="B4870" s="5"/>
      <c r="C4870" s="5" t="str">
        <f>IFERROR(__xludf.DUMMYFUNCTION("""COMPUTED_VALUE"""),"")</f>
        <v/>
      </c>
      <c r="D4870" s="5">
        <v>0.0</v>
      </c>
    </row>
    <row r="4871" ht="14.25" customHeight="1">
      <c r="A4871" s="5"/>
      <c r="B4871" s="5"/>
      <c r="C4871" s="5" t="str">
        <f>IFERROR(__xludf.DUMMYFUNCTION("""COMPUTED_VALUE"""),"")</f>
        <v/>
      </c>
      <c r="D4871" s="5">
        <v>0.0</v>
      </c>
    </row>
    <row r="4872" ht="14.25" customHeight="1">
      <c r="A4872" s="5"/>
      <c r="B4872" s="5"/>
      <c r="C4872" s="5" t="str">
        <f>IFERROR(__xludf.DUMMYFUNCTION("""COMPUTED_VALUE"""),"")</f>
        <v/>
      </c>
      <c r="D4872" s="5">
        <v>0.0</v>
      </c>
    </row>
    <row r="4873" ht="14.25" customHeight="1">
      <c r="A4873" s="5"/>
      <c r="B4873" s="5"/>
      <c r="C4873" s="5" t="str">
        <f>IFERROR(__xludf.DUMMYFUNCTION("""COMPUTED_VALUE"""),"")</f>
        <v/>
      </c>
      <c r="D4873" s="5">
        <v>0.0</v>
      </c>
    </row>
    <row r="4874" ht="14.25" customHeight="1">
      <c r="A4874" s="5"/>
      <c r="B4874" s="5"/>
      <c r="C4874" s="5" t="str">
        <f>IFERROR(__xludf.DUMMYFUNCTION("""COMPUTED_VALUE"""),"")</f>
        <v/>
      </c>
      <c r="D4874" s="5">
        <v>0.0</v>
      </c>
    </row>
    <row r="4875" ht="14.25" customHeight="1">
      <c r="A4875" s="5"/>
      <c r="B4875" s="5"/>
      <c r="C4875" s="5" t="str">
        <f>IFERROR(__xludf.DUMMYFUNCTION("""COMPUTED_VALUE"""),"")</f>
        <v/>
      </c>
      <c r="D4875" s="5">
        <v>0.0</v>
      </c>
    </row>
    <row r="4876" ht="14.25" customHeight="1">
      <c r="A4876" s="5"/>
      <c r="B4876" s="5"/>
      <c r="C4876" s="5" t="str">
        <f>IFERROR(__xludf.DUMMYFUNCTION("""COMPUTED_VALUE"""),"")</f>
        <v/>
      </c>
      <c r="D4876" s="5">
        <v>0.0</v>
      </c>
    </row>
    <row r="4877" ht="14.25" customHeight="1">
      <c r="A4877" s="5"/>
      <c r="B4877" s="5"/>
      <c r="C4877" s="5" t="str">
        <f>IFERROR(__xludf.DUMMYFUNCTION("""COMPUTED_VALUE"""),"")</f>
        <v/>
      </c>
      <c r="D4877" s="5">
        <v>0.0</v>
      </c>
    </row>
    <row r="4878" ht="14.25" customHeight="1">
      <c r="A4878" s="5"/>
      <c r="B4878" s="5"/>
      <c r="C4878" s="5" t="str">
        <f>IFERROR(__xludf.DUMMYFUNCTION("""COMPUTED_VALUE"""),"")</f>
        <v/>
      </c>
      <c r="D4878" s="5">
        <v>0.0</v>
      </c>
    </row>
    <row r="4879" ht="14.25" customHeight="1">
      <c r="A4879" s="5"/>
      <c r="B4879" s="5"/>
      <c r="C4879" s="5" t="str">
        <f>IFERROR(__xludf.DUMMYFUNCTION("""COMPUTED_VALUE"""),"")</f>
        <v/>
      </c>
      <c r="D4879" s="5">
        <v>0.0</v>
      </c>
    </row>
    <row r="4880" ht="14.25" customHeight="1">
      <c r="A4880" s="5"/>
      <c r="B4880" s="5"/>
      <c r="C4880" s="5" t="str">
        <f>IFERROR(__xludf.DUMMYFUNCTION("""COMPUTED_VALUE"""),"")</f>
        <v/>
      </c>
      <c r="D4880" s="5">
        <v>0.0</v>
      </c>
    </row>
    <row r="4881" ht="14.25" customHeight="1">
      <c r="A4881" s="5"/>
      <c r="B4881" s="5"/>
      <c r="C4881" s="5" t="str">
        <f>IFERROR(__xludf.DUMMYFUNCTION("""COMPUTED_VALUE"""),"")</f>
        <v/>
      </c>
      <c r="D4881" s="5">
        <v>0.0</v>
      </c>
    </row>
    <row r="4882" ht="14.25" customHeight="1">
      <c r="A4882" s="5"/>
      <c r="B4882" s="5"/>
      <c r="C4882" s="5" t="str">
        <f>IFERROR(__xludf.DUMMYFUNCTION("""COMPUTED_VALUE"""),"")</f>
        <v/>
      </c>
      <c r="D4882" s="5">
        <v>0.0</v>
      </c>
    </row>
    <row r="4883" ht="14.25" customHeight="1">
      <c r="A4883" s="5"/>
      <c r="B4883" s="5"/>
      <c r="C4883" s="5" t="str">
        <f>IFERROR(__xludf.DUMMYFUNCTION("""COMPUTED_VALUE"""),"")</f>
        <v/>
      </c>
      <c r="D4883" s="5">
        <v>0.0</v>
      </c>
    </row>
    <row r="4884" ht="14.25" customHeight="1">
      <c r="A4884" s="5"/>
      <c r="B4884" s="5"/>
      <c r="C4884" s="5" t="str">
        <f>IFERROR(__xludf.DUMMYFUNCTION("""COMPUTED_VALUE"""),"")</f>
        <v/>
      </c>
      <c r="D4884" s="5">
        <v>0.0</v>
      </c>
    </row>
    <row r="4885" ht="14.25" customHeight="1">
      <c r="A4885" s="5"/>
      <c r="B4885" s="5"/>
      <c r="C4885" s="5" t="str">
        <f>IFERROR(__xludf.DUMMYFUNCTION("""COMPUTED_VALUE"""),"")</f>
        <v/>
      </c>
      <c r="D4885" s="5">
        <v>0.0</v>
      </c>
    </row>
    <row r="4886" ht="14.25" customHeight="1">
      <c r="A4886" s="5"/>
      <c r="B4886" s="5"/>
      <c r="C4886" s="5" t="str">
        <f>IFERROR(__xludf.DUMMYFUNCTION("""COMPUTED_VALUE"""),"")</f>
        <v/>
      </c>
      <c r="D4886" s="5">
        <v>0.0</v>
      </c>
    </row>
    <row r="4887" ht="14.25" customHeight="1">
      <c r="A4887" s="5"/>
      <c r="B4887" s="5"/>
      <c r="C4887" s="5" t="str">
        <f>IFERROR(__xludf.DUMMYFUNCTION("""COMPUTED_VALUE"""),"")</f>
        <v/>
      </c>
      <c r="D4887" s="5">
        <v>0.0</v>
      </c>
    </row>
    <row r="4888" ht="14.25" customHeight="1">
      <c r="A4888" s="5"/>
      <c r="B4888" s="5"/>
      <c r="C4888" s="5" t="str">
        <f>IFERROR(__xludf.DUMMYFUNCTION("""COMPUTED_VALUE"""),"")</f>
        <v/>
      </c>
      <c r="D4888" s="5">
        <v>0.0</v>
      </c>
    </row>
    <row r="4889" ht="14.25" customHeight="1">
      <c r="A4889" s="5"/>
      <c r="B4889" s="5"/>
      <c r="C4889" s="5" t="str">
        <f>IFERROR(__xludf.DUMMYFUNCTION("""COMPUTED_VALUE"""),"")</f>
        <v/>
      </c>
      <c r="D4889" s="5">
        <v>0.0</v>
      </c>
    </row>
    <row r="4890" ht="14.25" customHeight="1">
      <c r="A4890" s="5"/>
      <c r="B4890" s="5"/>
      <c r="C4890" s="5" t="str">
        <f>IFERROR(__xludf.DUMMYFUNCTION("""COMPUTED_VALUE"""),"")</f>
        <v/>
      </c>
      <c r="D4890" s="5">
        <v>0.0</v>
      </c>
    </row>
    <row r="4891" ht="14.25" customHeight="1">
      <c r="A4891" s="5"/>
      <c r="B4891" s="5"/>
      <c r="C4891" s="5" t="str">
        <f>IFERROR(__xludf.DUMMYFUNCTION("""COMPUTED_VALUE"""),"")</f>
        <v/>
      </c>
      <c r="D4891" s="5">
        <v>0.0</v>
      </c>
    </row>
    <row r="4892" ht="14.25" customHeight="1">
      <c r="A4892" s="5"/>
      <c r="B4892" s="5"/>
      <c r="C4892" s="5" t="str">
        <f>IFERROR(__xludf.DUMMYFUNCTION("""COMPUTED_VALUE"""),"")</f>
        <v/>
      </c>
      <c r="D4892" s="5">
        <v>0.0</v>
      </c>
    </row>
    <row r="4893" ht="14.25" customHeight="1">
      <c r="A4893" s="5"/>
      <c r="B4893" s="5"/>
      <c r="C4893" s="5" t="str">
        <f>IFERROR(__xludf.DUMMYFUNCTION("""COMPUTED_VALUE"""),"")</f>
        <v/>
      </c>
      <c r="D4893" s="5">
        <v>0.0</v>
      </c>
    </row>
    <row r="4894" ht="14.25" customHeight="1">
      <c r="A4894" s="5"/>
      <c r="B4894" s="5"/>
      <c r="C4894" s="5" t="str">
        <f>IFERROR(__xludf.DUMMYFUNCTION("""COMPUTED_VALUE"""),"")</f>
        <v/>
      </c>
      <c r="D4894" s="5">
        <v>0.0</v>
      </c>
    </row>
    <row r="4895" ht="14.25" customHeight="1">
      <c r="A4895" s="5"/>
      <c r="B4895" s="5"/>
      <c r="C4895" s="5" t="str">
        <f>IFERROR(__xludf.DUMMYFUNCTION("""COMPUTED_VALUE"""),"")</f>
        <v/>
      </c>
      <c r="D4895" s="5">
        <v>0.0</v>
      </c>
    </row>
    <row r="4896" ht="14.25" customHeight="1">
      <c r="A4896" s="5"/>
      <c r="B4896" s="5"/>
      <c r="C4896" s="5" t="str">
        <f>IFERROR(__xludf.DUMMYFUNCTION("""COMPUTED_VALUE"""),"")</f>
        <v/>
      </c>
      <c r="D4896" s="5">
        <v>0.0</v>
      </c>
    </row>
    <row r="4897" ht="14.25" customHeight="1">
      <c r="A4897" s="5"/>
      <c r="B4897" s="5"/>
      <c r="C4897" s="5" t="str">
        <f>IFERROR(__xludf.DUMMYFUNCTION("""COMPUTED_VALUE"""),"")</f>
        <v/>
      </c>
      <c r="D4897" s="5">
        <v>0.0</v>
      </c>
    </row>
    <row r="4898" ht="14.25" customHeight="1">
      <c r="A4898" s="5"/>
      <c r="B4898" s="5"/>
      <c r="C4898" s="5" t="str">
        <f>IFERROR(__xludf.DUMMYFUNCTION("""COMPUTED_VALUE"""),"")</f>
        <v/>
      </c>
      <c r="D4898" s="5">
        <v>0.0</v>
      </c>
    </row>
    <row r="4899" ht="14.25" customHeight="1">
      <c r="A4899" s="5"/>
      <c r="B4899" s="5"/>
      <c r="C4899" s="5" t="str">
        <f>IFERROR(__xludf.DUMMYFUNCTION("""COMPUTED_VALUE"""),"")</f>
        <v/>
      </c>
      <c r="D4899" s="5">
        <v>0.0</v>
      </c>
    </row>
    <row r="4900" ht="14.25" customHeight="1">
      <c r="A4900" s="5"/>
      <c r="B4900" s="5"/>
      <c r="C4900" s="5" t="str">
        <f>IFERROR(__xludf.DUMMYFUNCTION("""COMPUTED_VALUE"""),"")</f>
        <v/>
      </c>
      <c r="D4900" s="5">
        <v>0.0</v>
      </c>
    </row>
    <row r="4901" ht="14.25" customHeight="1">
      <c r="A4901" s="5"/>
      <c r="B4901" s="5"/>
      <c r="C4901" s="5" t="str">
        <f>IFERROR(__xludf.DUMMYFUNCTION("""COMPUTED_VALUE"""),"")</f>
        <v/>
      </c>
      <c r="D4901" s="5">
        <v>0.0</v>
      </c>
    </row>
    <row r="4902" ht="14.25" customHeight="1">
      <c r="A4902" s="5"/>
      <c r="B4902" s="5"/>
      <c r="C4902" s="5" t="str">
        <f>IFERROR(__xludf.DUMMYFUNCTION("""COMPUTED_VALUE"""),"")</f>
        <v/>
      </c>
      <c r="D4902" s="5">
        <v>0.0</v>
      </c>
    </row>
    <row r="4903" ht="14.25" customHeight="1">
      <c r="A4903" s="5"/>
      <c r="B4903" s="5"/>
      <c r="C4903" s="5" t="str">
        <f>IFERROR(__xludf.DUMMYFUNCTION("""COMPUTED_VALUE"""),"")</f>
        <v/>
      </c>
      <c r="D4903" s="5">
        <v>0.0</v>
      </c>
    </row>
    <row r="4904" ht="14.25" customHeight="1">
      <c r="A4904" s="5"/>
      <c r="B4904" s="5"/>
      <c r="C4904" s="5" t="str">
        <f>IFERROR(__xludf.DUMMYFUNCTION("""COMPUTED_VALUE"""),"")</f>
        <v/>
      </c>
      <c r="D4904" s="5">
        <v>0.0</v>
      </c>
    </row>
    <row r="4905" ht="14.25" customHeight="1">
      <c r="A4905" s="5"/>
      <c r="B4905" s="5"/>
      <c r="C4905" s="5" t="str">
        <f>IFERROR(__xludf.DUMMYFUNCTION("""COMPUTED_VALUE"""),"")</f>
        <v/>
      </c>
      <c r="D4905" s="5">
        <v>0.0</v>
      </c>
    </row>
    <row r="4906" ht="14.25" customHeight="1">
      <c r="A4906" s="5"/>
      <c r="B4906" s="5"/>
      <c r="C4906" s="5" t="str">
        <f>IFERROR(__xludf.DUMMYFUNCTION("""COMPUTED_VALUE"""),"")</f>
        <v/>
      </c>
      <c r="D4906" s="5">
        <v>0.0</v>
      </c>
    </row>
    <row r="4907" ht="14.25" customHeight="1">
      <c r="A4907" s="5"/>
      <c r="B4907" s="5"/>
      <c r="C4907" s="5" t="str">
        <f>IFERROR(__xludf.DUMMYFUNCTION("""COMPUTED_VALUE"""),"")</f>
        <v/>
      </c>
      <c r="D4907" s="5">
        <v>0.0</v>
      </c>
    </row>
    <row r="4908" ht="14.25" customHeight="1">
      <c r="A4908" s="5"/>
      <c r="B4908" s="5"/>
      <c r="C4908" s="5" t="str">
        <f>IFERROR(__xludf.DUMMYFUNCTION("""COMPUTED_VALUE"""),"")</f>
        <v/>
      </c>
      <c r="D4908" s="5">
        <v>0.0</v>
      </c>
    </row>
    <row r="4909" ht="14.25" customHeight="1">
      <c r="A4909" s="5"/>
      <c r="B4909" s="5"/>
      <c r="C4909" s="5" t="str">
        <f>IFERROR(__xludf.DUMMYFUNCTION("""COMPUTED_VALUE"""),"")</f>
        <v/>
      </c>
      <c r="D4909" s="5">
        <v>0.0</v>
      </c>
    </row>
    <row r="4910" ht="14.25" customHeight="1">
      <c r="A4910" s="5"/>
      <c r="B4910" s="5"/>
      <c r="C4910" s="5" t="str">
        <f>IFERROR(__xludf.DUMMYFUNCTION("""COMPUTED_VALUE"""),"")</f>
        <v/>
      </c>
      <c r="D4910" s="5">
        <v>0.0</v>
      </c>
    </row>
    <row r="4911" ht="14.25" customHeight="1">
      <c r="A4911" s="5"/>
      <c r="B4911" s="5"/>
      <c r="C4911" s="5" t="str">
        <f>IFERROR(__xludf.DUMMYFUNCTION("""COMPUTED_VALUE"""),"")</f>
        <v/>
      </c>
      <c r="D4911" s="5">
        <v>0.0</v>
      </c>
    </row>
    <row r="4912" ht="14.25" customHeight="1">
      <c r="A4912" s="5"/>
      <c r="B4912" s="5"/>
      <c r="C4912" s="5" t="str">
        <f>IFERROR(__xludf.DUMMYFUNCTION("""COMPUTED_VALUE"""),"")</f>
        <v/>
      </c>
      <c r="D4912" s="5">
        <v>0.0</v>
      </c>
    </row>
    <row r="4913" ht="14.25" customHeight="1">
      <c r="A4913" s="5"/>
      <c r="B4913" s="5"/>
      <c r="C4913" s="5" t="str">
        <f>IFERROR(__xludf.DUMMYFUNCTION("""COMPUTED_VALUE"""),"")</f>
        <v/>
      </c>
      <c r="D4913" s="5">
        <v>0.0</v>
      </c>
    </row>
    <row r="4914" ht="14.25" customHeight="1">
      <c r="A4914" s="5"/>
      <c r="B4914" s="5"/>
      <c r="C4914" s="5" t="str">
        <f>IFERROR(__xludf.DUMMYFUNCTION("""COMPUTED_VALUE"""),"")</f>
        <v/>
      </c>
      <c r="D4914" s="5">
        <v>0.0</v>
      </c>
    </row>
    <row r="4915" ht="14.25" customHeight="1">
      <c r="A4915" s="5"/>
      <c r="B4915" s="5"/>
      <c r="C4915" s="5" t="str">
        <f>IFERROR(__xludf.DUMMYFUNCTION("""COMPUTED_VALUE"""),"")</f>
        <v/>
      </c>
      <c r="D4915" s="5">
        <v>0.0</v>
      </c>
    </row>
    <row r="4916" ht="14.25" customHeight="1">
      <c r="A4916" s="5"/>
      <c r="B4916" s="5"/>
      <c r="C4916" s="5" t="str">
        <f>IFERROR(__xludf.DUMMYFUNCTION("""COMPUTED_VALUE"""),"")</f>
        <v/>
      </c>
      <c r="D4916" s="5">
        <v>0.0</v>
      </c>
    </row>
    <row r="4917" ht="14.25" customHeight="1">
      <c r="A4917" s="5"/>
      <c r="B4917" s="5"/>
      <c r="C4917" s="5" t="str">
        <f>IFERROR(__xludf.DUMMYFUNCTION("""COMPUTED_VALUE"""),"")</f>
        <v/>
      </c>
      <c r="D4917" s="5">
        <v>0.0</v>
      </c>
    </row>
    <row r="4918" ht="14.25" customHeight="1">
      <c r="A4918" s="5"/>
      <c r="B4918" s="5"/>
      <c r="C4918" s="5" t="str">
        <f>IFERROR(__xludf.DUMMYFUNCTION("""COMPUTED_VALUE"""),"")</f>
        <v/>
      </c>
      <c r="D4918" s="5">
        <v>0.0</v>
      </c>
    </row>
    <row r="4919" ht="14.25" customHeight="1">
      <c r="A4919" s="5"/>
      <c r="B4919" s="5"/>
      <c r="C4919" s="5" t="str">
        <f>IFERROR(__xludf.DUMMYFUNCTION("""COMPUTED_VALUE"""),"")</f>
        <v/>
      </c>
      <c r="D4919" s="5">
        <v>0.0</v>
      </c>
    </row>
    <row r="4920" ht="14.25" customHeight="1">
      <c r="A4920" s="5"/>
      <c r="B4920" s="5"/>
      <c r="C4920" s="5" t="str">
        <f>IFERROR(__xludf.DUMMYFUNCTION("""COMPUTED_VALUE"""),"")</f>
        <v/>
      </c>
      <c r="D4920" s="5">
        <v>0.0</v>
      </c>
    </row>
    <row r="4921" ht="14.25" customHeight="1">
      <c r="A4921" s="5"/>
      <c r="B4921" s="5"/>
      <c r="C4921" s="5" t="str">
        <f>IFERROR(__xludf.DUMMYFUNCTION("""COMPUTED_VALUE"""),"")</f>
        <v/>
      </c>
      <c r="D4921" s="5">
        <v>0.0</v>
      </c>
    </row>
    <row r="4922" ht="14.25" customHeight="1">
      <c r="A4922" s="5"/>
      <c r="B4922" s="5"/>
      <c r="C4922" s="5" t="str">
        <f>IFERROR(__xludf.DUMMYFUNCTION("""COMPUTED_VALUE"""),"")</f>
        <v/>
      </c>
      <c r="D4922" s="5">
        <v>0.0</v>
      </c>
    </row>
    <row r="4923" ht="14.25" customHeight="1">
      <c r="A4923" s="5"/>
      <c r="B4923" s="5"/>
      <c r="C4923" s="5" t="str">
        <f>IFERROR(__xludf.DUMMYFUNCTION("""COMPUTED_VALUE"""),"")</f>
        <v/>
      </c>
      <c r="D4923" s="5">
        <v>0.0</v>
      </c>
    </row>
    <row r="4924" ht="14.25" customHeight="1">
      <c r="A4924" s="5"/>
      <c r="B4924" s="5"/>
      <c r="C4924" s="5" t="str">
        <f>IFERROR(__xludf.DUMMYFUNCTION("""COMPUTED_VALUE"""),"")</f>
        <v/>
      </c>
      <c r="D4924" s="5">
        <v>0.0</v>
      </c>
    </row>
    <row r="4925" ht="14.25" customHeight="1">
      <c r="A4925" s="5"/>
      <c r="B4925" s="5"/>
      <c r="C4925" s="5" t="str">
        <f>IFERROR(__xludf.DUMMYFUNCTION("""COMPUTED_VALUE"""),"")</f>
        <v/>
      </c>
      <c r="D4925" s="5">
        <v>0.0</v>
      </c>
    </row>
    <row r="4926" ht="14.25" customHeight="1">
      <c r="A4926" s="5"/>
      <c r="B4926" s="5"/>
      <c r="C4926" s="5" t="str">
        <f>IFERROR(__xludf.DUMMYFUNCTION("""COMPUTED_VALUE"""),"")</f>
        <v/>
      </c>
      <c r="D4926" s="5">
        <v>0.0</v>
      </c>
    </row>
    <row r="4927" ht="14.25" customHeight="1">
      <c r="A4927" s="5"/>
      <c r="B4927" s="5"/>
      <c r="C4927" s="5" t="str">
        <f>IFERROR(__xludf.DUMMYFUNCTION("""COMPUTED_VALUE"""),"")</f>
        <v/>
      </c>
      <c r="D4927" s="5">
        <v>0.0</v>
      </c>
    </row>
    <row r="4928" ht="14.25" customHeight="1">
      <c r="A4928" s="5"/>
      <c r="B4928" s="5"/>
      <c r="C4928" s="5" t="str">
        <f>IFERROR(__xludf.DUMMYFUNCTION("""COMPUTED_VALUE"""),"")</f>
        <v/>
      </c>
      <c r="D4928" s="5">
        <v>0.0</v>
      </c>
    </row>
    <row r="4929" ht="14.25" customHeight="1">
      <c r="A4929" s="5"/>
      <c r="B4929" s="5"/>
      <c r="C4929" s="5" t="str">
        <f>IFERROR(__xludf.DUMMYFUNCTION("""COMPUTED_VALUE"""),"")</f>
        <v/>
      </c>
      <c r="D4929" s="5">
        <v>0.0</v>
      </c>
    </row>
    <row r="4930" ht="14.25" customHeight="1">
      <c r="A4930" s="5"/>
      <c r="B4930" s="5"/>
      <c r="C4930" s="5" t="str">
        <f>IFERROR(__xludf.DUMMYFUNCTION("""COMPUTED_VALUE"""),"")</f>
        <v/>
      </c>
      <c r="D4930" s="5">
        <v>0.0</v>
      </c>
    </row>
    <row r="4931" ht="14.25" customHeight="1">
      <c r="A4931" s="5"/>
      <c r="B4931" s="5"/>
      <c r="C4931" s="5" t="str">
        <f>IFERROR(__xludf.DUMMYFUNCTION("""COMPUTED_VALUE"""),"")</f>
        <v/>
      </c>
      <c r="D4931" s="5">
        <v>0.0</v>
      </c>
    </row>
    <row r="4932" ht="14.25" customHeight="1">
      <c r="A4932" s="5"/>
      <c r="B4932" s="5"/>
      <c r="C4932" s="5" t="str">
        <f>IFERROR(__xludf.DUMMYFUNCTION("""COMPUTED_VALUE"""),"")</f>
        <v/>
      </c>
      <c r="D4932" s="5">
        <v>0.0</v>
      </c>
    </row>
    <row r="4933" ht="14.25" customHeight="1">
      <c r="A4933" s="5"/>
      <c r="B4933" s="5"/>
      <c r="C4933" s="5" t="str">
        <f>IFERROR(__xludf.DUMMYFUNCTION("""COMPUTED_VALUE"""),"")</f>
        <v/>
      </c>
      <c r="D4933" s="5">
        <v>0.0</v>
      </c>
    </row>
    <row r="4934" ht="14.25" customHeight="1">
      <c r="A4934" s="5"/>
      <c r="B4934" s="5"/>
      <c r="C4934" s="5" t="str">
        <f>IFERROR(__xludf.DUMMYFUNCTION("""COMPUTED_VALUE"""),"")</f>
        <v/>
      </c>
      <c r="D4934" s="5">
        <v>0.0</v>
      </c>
    </row>
    <row r="4935" ht="14.25" customHeight="1">
      <c r="A4935" s="5"/>
      <c r="B4935" s="5"/>
      <c r="C4935" s="5" t="str">
        <f>IFERROR(__xludf.DUMMYFUNCTION("""COMPUTED_VALUE"""),"")</f>
        <v/>
      </c>
      <c r="D4935" s="5">
        <v>0.0</v>
      </c>
    </row>
    <row r="4936" ht="14.25" customHeight="1">
      <c r="A4936" s="5"/>
      <c r="B4936" s="5"/>
      <c r="C4936" s="5" t="str">
        <f>IFERROR(__xludf.DUMMYFUNCTION("""COMPUTED_VALUE"""),"")</f>
        <v/>
      </c>
      <c r="D4936" s="5">
        <v>0.0</v>
      </c>
    </row>
    <row r="4937" ht="14.25" customHeight="1">
      <c r="A4937" s="5"/>
      <c r="B4937" s="5"/>
      <c r="C4937" s="5" t="str">
        <f>IFERROR(__xludf.DUMMYFUNCTION("""COMPUTED_VALUE"""),"")</f>
        <v/>
      </c>
      <c r="D4937" s="5">
        <v>0.0</v>
      </c>
    </row>
    <row r="4938" ht="14.25" customHeight="1">
      <c r="A4938" s="5"/>
      <c r="B4938" s="5"/>
      <c r="C4938" s="5" t="str">
        <f>IFERROR(__xludf.DUMMYFUNCTION("""COMPUTED_VALUE"""),"")</f>
        <v/>
      </c>
      <c r="D4938" s="5">
        <v>0.0</v>
      </c>
    </row>
    <row r="4939" ht="14.25" customHeight="1">
      <c r="A4939" s="5"/>
      <c r="B4939" s="5"/>
      <c r="C4939" s="5" t="str">
        <f>IFERROR(__xludf.DUMMYFUNCTION("""COMPUTED_VALUE"""),"")</f>
        <v/>
      </c>
      <c r="D4939" s="5">
        <v>0.0</v>
      </c>
    </row>
    <row r="4940" ht="14.25" customHeight="1">
      <c r="A4940" s="5"/>
      <c r="B4940" s="5"/>
      <c r="C4940" s="5" t="str">
        <f>IFERROR(__xludf.DUMMYFUNCTION("""COMPUTED_VALUE"""),"")</f>
        <v/>
      </c>
      <c r="D4940" s="5">
        <v>0.0</v>
      </c>
    </row>
    <row r="4941" ht="14.25" customHeight="1">
      <c r="A4941" s="5"/>
      <c r="B4941" s="5"/>
      <c r="C4941" s="5" t="str">
        <f>IFERROR(__xludf.DUMMYFUNCTION("""COMPUTED_VALUE"""),"")</f>
        <v/>
      </c>
      <c r="D4941" s="5">
        <v>0.0</v>
      </c>
    </row>
    <row r="4942" ht="14.25" customHeight="1">
      <c r="A4942" s="5"/>
      <c r="B4942" s="5"/>
      <c r="C4942" s="5" t="str">
        <f>IFERROR(__xludf.DUMMYFUNCTION("""COMPUTED_VALUE"""),"")</f>
        <v/>
      </c>
      <c r="D4942" s="5">
        <v>0.0</v>
      </c>
    </row>
    <row r="4943" ht="14.25" customHeight="1">
      <c r="A4943" s="5"/>
      <c r="B4943" s="5"/>
      <c r="C4943" s="5" t="str">
        <f>IFERROR(__xludf.DUMMYFUNCTION("""COMPUTED_VALUE"""),"")</f>
        <v/>
      </c>
      <c r="D4943" s="5">
        <v>0.0</v>
      </c>
    </row>
    <row r="4944" ht="14.25" customHeight="1">
      <c r="A4944" s="5"/>
      <c r="B4944" s="5"/>
      <c r="C4944" s="5" t="str">
        <f>IFERROR(__xludf.DUMMYFUNCTION("""COMPUTED_VALUE"""),"")</f>
        <v/>
      </c>
      <c r="D4944" s="5">
        <v>0.0</v>
      </c>
    </row>
    <row r="4945" ht="14.25" customHeight="1">
      <c r="A4945" s="5"/>
      <c r="B4945" s="5"/>
      <c r="C4945" s="5" t="str">
        <f>IFERROR(__xludf.DUMMYFUNCTION("""COMPUTED_VALUE"""),"")</f>
        <v/>
      </c>
      <c r="D4945" s="5">
        <v>0.0</v>
      </c>
    </row>
    <row r="4946" ht="14.25" customHeight="1">
      <c r="A4946" s="5"/>
      <c r="B4946" s="5"/>
      <c r="C4946" s="5" t="str">
        <f>IFERROR(__xludf.DUMMYFUNCTION("""COMPUTED_VALUE"""),"")</f>
        <v/>
      </c>
      <c r="D4946" s="5">
        <v>0.0</v>
      </c>
    </row>
    <row r="4947" ht="14.25" customHeight="1">
      <c r="A4947" s="5"/>
      <c r="B4947" s="5"/>
      <c r="C4947" s="5" t="str">
        <f>IFERROR(__xludf.DUMMYFUNCTION("""COMPUTED_VALUE"""),"")</f>
        <v/>
      </c>
      <c r="D4947" s="5">
        <v>0.0</v>
      </c>
    </row>
    <row r="4948" ht="14.25" customHeight="1">
      <c r="A4948" s="5"/>
      <c r="B4948" s="5"/>
      <c r="C4948" s="5" t="str">
        <f>IFERROR(__xludf.DUMMYFUNCTION("""COMPUTED_VALUE"""),"")</f>
        <v/>
      </c>
      <c r="D4948" s="5">
        <v>0.0</v>
      </c>
    </row>
    <row r="4949" ht="14.25" customHeight="1">
      <c r="A4949" s="5"/>
      <c r="B4949" s="5"/>
      <c r="C4949" s="5" t="str">
        <f>IFERROR(__xludf.DUMMYFUNCTION("""COMPUTED_VALUE"""),"")</f>
        <v/>
      </c>
      <c r="D4949" s="5">
        <v>0.0</v>
      </c>
    </row>
    <row r="4950" ht="14.25" customHeight="1">
      <c r="A4950" s="5"/>
      <c r="B4950" s="5"/>
      <c r="C4950" s="5" t="str">
        <f>IFERROR(__xludf.DUMMYFUNCTION("""COMPUTED_VALUE"""),"")</f>
        <v/>
      </c>
      <c r="D4950" s="5">
        <v>0.0</v>
      </c>
    </row>
    <row r="4951" ht="14.25" customHeight="1">
      <c r="A4951" s="5"/>
      <c r="B4951" s="5"/>
      <c r="C4951" s="5" t="str">
        <f>IFERROR(__xludf.DUMMYFUNCTION("""COMPUTED_VALUE"""),"")</f>
        <v/>
      </c>
      <c r="D4951" s="5">
        <v>0.0</v>
      </c>
    </row>
    <row r="4952" ht="14.25" customHeight="1">
      <c r="A4952" s="5"/>
      <c r="B4952" s="5"/>
      <c r="C4952" s="5" t="str">
        <f>IFERROR(__xludf.DUMMYFUNCTION("""COMPUTED_VALUE"""),"")</f>
        <v/>
      </c>
      <c r="D4952" s="5">
        <v>0.0</v>
      </c>
    </row>
    <row r="4953" ht="14.25" customHeight="1">
      <c r="A4953" s="5"/>
      <c r="B4953" s="5"/>
      <c r="C4953" s="5" t="str">
        <f>IFERROR(__xludf.DUMMYFUNCTION("""COMPUTED_VALUE"""),"")</f>
        <v/>
      </c>
      <c r="D4953" s="5">
        <v>0.0</v>
      </c>
    </row>
    <row r="4954" ht="14.25" customHeight="1">
      <c r="A4954" s="5"/>
      <c r="B4954" s="5"/>
      <c r="C4954" s="5" t="str">
        <f>IFERROR(__xludf.DUMMYFUNCTION("""COMPUTED_VALUE"""),"")</f>
        <v/>
      </c>
      <c r="D4954" s="5">
        <v>0.0</v>
      </c>
    </row>
    <row r="4955" ht="14.25" customHeight="1">
      <c r="A4955" s="5"/>
      <c r="B4955" s="5"/>
      <c r="C4955" s="5" t="str">
        <f>IFERROR(__xludf.DUMMYFUNCTION("""COMPUTED_VALUE"""),"")</f>
        <v/>
      </c>
      <c r="D4955" s="5">
        <v>0.0</v>
      </c>
    </row>
    <row r="4956" ht="14.25" customHeight="1">
      <c r="A4956" s="5"/>
      <c r="B4956" s="5"/>
      <c r="C4956" s="5" t="str">
        <f>IFERROR(__xludf.DUMMYFUNCTION("""COMPUTED_VALUE"""),"")</f>
        <v/>
      </c>
      <c r="D4956" s="5">
        <v>0.0</v>
      </c>
    </row>
    <row r="4957" ht="14.25" customHeight="1">
      <c r="A4957" s="5"/>
      <c r="B4957" s="5"/>
      <c r="C4957" s="5" t="str">
        <f>IFERROR(__xludf.DUMMYFUNCTION("""COMPUTED_VALUE"""),"")</f>
        <v/>
      </c>
      <c r="D4957" s="5">
        <v>0.0</v>
      </c>
    </row>
    <row r="4958" ht="14.25" customHeight="1">
      <c r="A4958" s="5"/>
      <c r="B4958" s="5"/>
      <c r="C4958" s="5" t="str">
        <f>IFERROR(__xludf.DUMMYFUNCTION("""COMPUTED_VALUE"""),"")</f>
        <v/>
      </c>
      <c r="D4958" s="5">
        <v>0.0</v>
      </c>
    </row>
    <row r="4959" ht="14.25" customHeight="1">
      <c r="A4959" s="5"/>
      <c r="B4959" s="5"/>
      <c r="C4959" s="5" t="str">
        <f>IFERROR(__xludf.DUMMYFUNCTION("""COMPUTED_VALUE"""),"")</f>
        <v/>
      </c>
      <c r="D4959" s="5">
        <v>0.0</v>
      </c>
    </row>
    <row r="4960" ht="14.25" customHeight="1">
      <c r="A4960" s="5"/>
      <c r="B4960" s="5"/>
      <c r="C4960" s="5" t="str">
        <f>IFERROR(__xludf.DUMMYFUNCTION("""COMPUTED_VALUE"""),"")</f>
        <v/>
      </c>
      <c r="D4960" s="5">
        <v>0.0</v>
      </c>
    </row>
    <row r="4961" ht="14.25" customHeight="1">
      <c r="A4961" s="5"/>
      <c r="B4961" s="5"/>
      <c r="C4961" s="5" t="str">
        <f>IFERROR(__xludf.DUMMYFUNCTION("""COMPUTED_VALUE"""),"")</f>
        <v/>
      </c>
      <c r="D4961" s="5">
        <v>0.0</v>
      </c>
    </row>
    <row r="4962" ht="14.25" customHeight="1">
      <c r="A4962" s="5"/>
      <c r="B4962" s="5"/>
      <c r="C4962" s="5" t="str">
        <f>IFERROR(__xludf.DUMMYFUNCTION("""COMPUTED_VALUE"""),"")</f>
        <v/>
      </c>
      <c r="D4962" s="5">
        <v>0.0</v>
      </c>
    </row>
    <row r="4963" ht="14.25" customHeight="1">
      <c r="A4963" s="5"/>
      <c r="B4963" s="5"/>
      <c r="C4963" s="5" t="str">
        <f>IFERROR(__xludf.DUMMYFUNCTION("""COMPUTED_VALUE"""),"")</f>
        <v/>
      </c>
      <c r="D4963" s="5">
        <v>0.0</v>
      </c>
    </row>
    <row r="4964" ht="14.25" customHeight="1">
      <c r="A4964" s="5"/>
      <c r="B4964" s="5"/>
      <c r="C4964" s="5" t="str">
        <f>IFERROR(__xludf.DUMMYFUNCTION("""COMPUTED_VALUE"""),"")</f>
        <v/>
      </c>
      <c r="D4964" s="5">
        <v>0.0</v>
      </c>
    </row>
    <row r="4965" ht="14.25" customHeight="1">
      <c r="A4965" s="5"/>
      <c r="B4965" s="5"/>
      <c r="C4965" s="5" t="str">
        <f>IFERROR(__xludf.DUMMYFUNCTION("""COMPUTED_VALUE"""),"")</f>
        <v/>
      </c>
      <c r="D4965" s="5">
        <v>0.0</v>
      </c>
    </row>
    <row r="4966" ht="14.25" customHeight="1">
      <c r="A4966" s="5"/>
      <c r="B4966" s="5"/>
      <c r="C4966" s="5" t="str">
        <f>IFERROR(__xludf.DUMMYFUNCTION("""COMPUTED_VALUE"""),"")</f>
        <v/>
      </c>
      <c r="D4966" s="5">
        <v>0.0</v>
      </c>
    </row>
    <row r="4967" ht="14.25" customHeight="1">
      <c r="A4967" s="5"/>
      <c r="B4967" s="5"/>
      <c r="C4967" s="5" t="str">
        <f>IFERROR(__xludf.DUMMYFUNCTION("""COMPUTED_VALUE"""),"")</f>
        <v/>
      </c>
      <c r="D4967" s="5">
        <v>0.0</v>
      </c>
    </row>
    <row r="4968" ht="14.25" customHeight="1">
      <c r="A4968" s="5"/>
      <c r="B4968" s="5"/>
      <c r="C4968" s="5" t="str">
        <f>IFERROR(__xludf.DUMMYFUNCTION("""COMPUTED_VALUE"""),"")</f>
        <v/>
      </c>
      <c r="D4968" s="5">
        <v>0.0</v>
      </c>
    </row>
    <row r="4969" ht="14.25" customHeight="1">
      <c r="A4969" s="5"/>
      <c r="B4969" s="5"/>
      <c r="C4969" s="5" t="str">
        <f>IFERROR(__xludf.DUMMYFUNCTION("""COMPUTED_VALUE"""),"")</f>
        <v/>
      </c>
      <c r="D4969" s="5">
        <v>0.0</v>
      </c>
    </row>
    <row r="4970" ht="14.25" customHeight="1">
      <c r="A4970" s="5"/>
      <c r="B4970" s="5"/>
      <c r="C4970" s="5" t="str">
        <f>IFERROR(__xludf.DUMMYFUNCTION("""COMPUTED_VALUE"""),"")</f>
        <v/>
      </c>
      <c r="D4970" s="5">
        <v>0.0</v>
      </c>
    </row>
    <row r="4971" ht="14.25" customHeight="1">
      <c r="A4971" s="5"/>
      <c r="B4971" s="5"/>
      <c r="C4971" s="5" t="str">
        <f>IFERROR(__xludf.DUMMYFUNCTION("""COMPUTED_VALUE"""),"")</f>
        <v/>
      </c>
      <c r="D4971" s="5">
        <v>0.0</v>
      </c>
    </row>
    <row r="4972" ht="14.25" customHeight="1">
      <c r="A4972" s="5"/>
      <c r="B4972" s="5"/>
      <c r="C4972" s="5" t="str">
        <f>IFERROR(__xludf.DUMMYFUNCTION("""COMPUTED_VALUE"""),"")</f>
        <v/>
      </c>
      <c r="D4972" s="5">
        <v>0.0</v>
      </c>
    </row>
    <row r="4973" ht="14.25" customHeight="1">
      <c r="A4973" s="5"/>
      <c r="B4973" s="5"/>
      <c r="C4973" s="5" t="str">
        <f>IFERROR(__xludf.DUMMYFUNCTION("""COMPUTED_VALUE"""),"")</f>
        <v/>
      </c>
      <c r="D4973" s="5">
        <v>0.0</v>
      </c>
    </row>
    <row r="4974" ht="14.25" customHeight="1">
      <c r="A4974" s="5"/>
      <c r="B4974" s="5"/>
      <c r="C4974" s="5" t="str">
        <f>IFERROR(__xludf.DUMMYFUNCTION("""COMPUTED_VALUE"""),"")</f>
        <v/>
      </c>
      <c r="D4974" s="5">
        <v>0.0</v>
      </c>
    </row>
    <row r="4975" ht="14.25" customHeight="1">
      <c r="A4975" s="5"/>
      <c r="B4975" s="5"/>
      <c r="C4975" s="5" t="str">
        <f>IFERROR(__xludf.DUMMYFUNCTION("""COMPUTED_VALUE"""),"")</f>
        <v/>
      </c>
      <c r="D4975" s="5">
        <v>0.0</v>
      </c>
    </row>
    <row r="4976" ht="14.25" customHeight="1">
      <c r="A4976" s="5"/>
      <c r="B4976" s="5"/>
      <c r="C4976" s="5" t="str">
        <f>IFERROR(__xludf.DUMMYFUNCTION("""COMPUTED_VALUE"""),"")</f>
        <v/>
      </c>
      <c r="D4976" s="5">
        <v>0.0</v>
      </c>
    </row>
    <row r="4977" ht="14.25" customHeight="1">
      <c r="A4977" s="5"/>
      <c r="B4977" s="5"/>
      <c r="C4977" s="5" t="str">
        <f>IFERROR(__xludf.DUMMYFUNCTION("""COMPUTED_VALUE"""),"")</f>
        <v/>
      </c>
      <c r="D4977" s="5">
        <v>0.0</v>
      </c>
    </row>
    <row r="4978" ht="14.25" customHeight="1">
      <c r="A4978" s="5"/>
      <c r="B4978" s="5"/>
      <c r="C4978" s="5" t="str">
        <f>IFERROR(__xludf.DUMMYFUNCTION("""COMPUTED_VALUE"""),"")</f>
        <v/>
      </c>
      <c r="D4978" s="5">
        <v>0.0</v>
      </c>
    </row>
    <row r="4979" ht="14.25" customHeight="1">
      <c r="A4979" s="5"/>
      <c r="B4979" s="5"/>
      <c r="C4979" s="5" t="str">
        <f>IFERROR(__xludf.DUMMYFUNCTION("""COMPUTED_VALUE"""),"")</f>
        <v/>
      </c>
      <c r="D4979" s="5">
        <v>0.0</v>
      </c>
    </row>
    <row r="4980" ht="14.25" customHeight="1">
      <c r="A4980" s="5"/>
      <c r="B4980" s="5"/>
      <c r="C4980" s="5" t="str">
        <f>IFERROR(__xludf.DUMMYFUNCTION("""COMPUTED_VALUE"""),"")</f>
        <v/>
      </c>
      <c r="D4980" s="5">
        <v>0.0</v>
      </c>
    </row>
    <row r="4981" ht="14.25" customHeight="1">
      <c r="A4981" s="5"/>
      <c r="B4981" s="5"/>
      <c r="C4981" s="5" t="str">
        <f>IFERROR(__xludf.DUMMYFUNCTION("""COMPUTED_VALUE"""),"")</f>
        <v/>
      </c>
      <c r="D4981" s="5">
        <v>0.0</v>
      </c>
    </row>
    <row r="4982" ht="14.25" customHeight="1">
      <c r="A4982" s="5"/>
      <c r="B4982" s="5"/>
      <c r="C4982" s="5" t="str">
        <f>IFERROR(__xludf.DUMMYFUNCTION("""COMPUTED_VALUE"""),"")</f>
        <v/>
      </c>
      <c r="D4982" s="5">
        <v>0.0</v>
      </c>
    </row>
    <row r="4983" ht="14.25" customHeight="1">
      <c r="A4983" s="5"/>
      <c r="B4983" s="5"/>
      <c r="C4983" s="5" t="str">
        <f>IFERROR(__xludf.DUMMYFUNCTION("""COMPUTED_VALUE"""),"")</f>
        <v/>
      </c>
      <c r="D4983" s="5">
        <v>0.0</v>
      </c>
    </row>
    <row r="4984" ht="14.25" customHeight="1">
      <c r="A4984" s="5"/>
      <c r="B4984" s="5"/>
      <c r="C4984" s="5" t="str">
        <f>IFERROR(__xludf.DUMMYFUNCTION("""COMPUTED_VALUE"""),"")</f>
        <v/>
      </c>
      <c r="D4984" s="5">
        <v>0.0</v>
      </c>
    </row>
    <row r="4985" ht="14.25" customHeight="1">
      <c r="A4985" s="5"/>
      <c r="B4985" s="5"/>
      <c r="C4985" s="5" t="str">
        <f>IFERROR(__xludf.DUMMYFUNCTION("""COMPUTED_VALUE"""),"")</f>
        <v/>
      </c>
      <c r="D4985" s="5">
        <v>0.0</v>
      </c>
    </row>
    <row r="4986" ht="14.25" customHeight="1">
      <c r="A4986" s="5"/>
      <c r="B4986" s="5"/>
      <c r="C4986" s="5" t="str">
        <f>IFERROR(__xludf.DUMMYFUNCTION("""COMPUTED_VALUE"""),"")</f>
        <v/>
      </c>
      <c r="D4986" s="5">
        <v>0.0</v>
      </c>
    </row>
    <row r="4987" ht="14.25" customHeight="1">
      <c r="A4987" s="5"/>
      <c r="B4987" s="5"/>
      <c r="C4987" s="5" t="str">
        <f>IFERROR(__xludf.DUMMYFUNCTION("""COMPUTED_VALUE"""),"")</f>
        <v/>
      </c>
      <c r="D4987" s="5">
        <v>0.0</v>
      </c>
    </row>
    <row r="4988" ht="14.25" customHeight="1">
      <c r="A4988" s="5"/>
      <c r="B4988" s="5"/>
      <c r="C4988" s="5" t="str">
        <f>IFERROR(__xludf.DUMMYFUNCTION("""COMPUTED_VALUE"""),"")</f>
        <v/>
      </c>
      <c r="D4988" s="5">
        <v>0.0</v>
      </c>
    </row>
    <row r="4989" ht="14.25" customHeight="1">
      <c r="A4989" s="5"/>
      <c r="B4989" s="5"/>
      <c r="C4989" s="5" t="str">
        <f>IFERROR(__xludf.DUMMYFUNCTION("""COMPUTED_VALUE"""),"")</f>
        <v/>
      </c>
      <c r="D4989" s="5">
        <v>0.0</v>
      </c>
    </row>
    <row r="4990" ht="14.25" customHeight="1">
      <c r="A4990" s="5"/>
      <c r="B4990" s="5"/>
      <c r="C4990" s="5" t="str">
        <f>IFERROR(__xludf.DUMMYFUNCTION("""COMPUTED_VALUE"""),"")</f>
        <v/>
      </c>
      <c r="D4990" s="5">
        <v>0.0</v>
      </c>
    </row>
    <row r="4991" ht="14.25" customHeight="1">
      <c r="A4991" s="5"/>
      <c r="B4991" s="5"/>
      <c r="C4991" s="5" t="str">
        <f>IFERROR(__xludf.DUMMYFUNCTION("""COMPUTED_VALUE"""),"")</f>
        <v/>
      </c>
      <c r="D4991" s="5">
        <v>0.0</v>
      </c>
    </row>
    <row r="4992" ht="14.25" customHeight="1">
      <c r="A4992" s="5"/>
      <c r="B4992" s="5"/>
      <c r="C4992" s="5" t="str">
        <f>IFERROR(__xludf.DUMMYFUNCTION("""COMPUTED_VALUE"""),"")</f>
        <v/>
      </c>
      <c r="D4992" s="5">
        <v>0.0</v>
      </c>
    </row>
    <row r="4993" ht="14.25" customHeight="1">
      <c r="A4993" s="5"/>
      <c r="B4993" s="5"/>
      <c r="C4993" s="5" t="str">
        <f>IFERROR(__xludf.DUMMYFUNCTION("""COMPUTED_VALUE"""),"")</f>
        <v/>
      </c>
      <c r="D4993" s="5">
        <v>0.0</v>
      </c>
    </row>
    <row r="4994" ht="14.25" customHeight="1">
      <c r="A4994" s="5"/>
      <c r="B4994" s="5"/>
      <c r="C4994" s="5" t="str">
        <f>IFERROR(__xludf.DUMMYFUNCTION("""COMPUTED_VALUE"""),"")</f>
        <v/>
      </c>
      <c r="D4994" s="5">
        <v>0.0</v>
      </c>
    </row>
    <row r="4995" ht="14.25" customHeight="1">
      <c r="A4995" s="5"/>
      <c r="B4995" s="5"/>
      <c r="C4995" s="5" t="str">
        <f>IFERROR(__xludf.DUMMYFUNCTION("""COMPUTED_VALUE"""),"")</f>
        <v/>
      </c>
      <c r="D4995" s="5">
        <v>0.0</v>
      </c>
    </row>
    <row r="4996" ht="14.25" customHeight="1">
      <c r="A4996" s="5"/>
      <c r="B4996" s="5"/>
      <c r="C4996" s="5" t="str">
        <f>IFERROR(__xludf.DUMMYFUNCTION("""COMPUTED_VALUE"""),"")</f>
        <v/>
      </c>
      <c r="D4996" s="5">
        <v>0.0</v>
      </c>
    </row>
    <row r="4997" ht="14.25" customHeight="1">
      <c r="A4997" s="5"/>
      <c r="B4997" s="5"/>
      <c r="C4997" s="5" t="str">
        <f>IFERROR(__xludf.DUMMYFUNCTION("""COMPUTED_VALUE"""),"")</f>
        <v/>
      </c>
      <c r="D4997" s="5">
        <v>0.0</v>
      </c>
    </row>
    <row r="4998" ht="14.25" customHeight="1">
      <c r="A4998" s="5"/>
      <c r="B4998" s="5"/>
      <c r="C4998" s="5" t="str">
        <f>IFERROR(__xludf.DUMMYFUNCTION("""COMPUTED_VALUE"""),"")</f>
        <v/>
      </c>
      <c r="D4998" s="5">
        <v>0.0</v>
      </c>
    </row>
    <row r="4999" ht="14.25" customHeight="1">
      <c r="A4999" s="5"/>
      <c r="B4999" s="5"/>
      <c r="C4999" s="5" t="str">
        <f>IFERROR(__xludf.DUMMYFUNCTION("""COMPUTED_VALUE"""),"")</f>
        <v/>
      </c>
      <c r="D4999" s="5">
        <v>0.0</v>
      </c>
    </row>
    <row r="5000" ht="14.25" customHeight="1">
      <c r="A5000" s="5"/>
      <c r="B5000" s="5"/>
      <c r="C5000" s="5" t="str">
        <f>IFERROR(__xludf.DUMMYFUNCTION("""COMPUTED_VALUE"""),"")</f>
        <v/>
      </c>
      <c r="D5000" s="5">
        <v>0.0</v>
      </c>
    </row>
    <row r="5001" ht="14.25" customHeight="1">
      <c r="A5001" s="5"/>
      <c r="B5001" s="5"/>
      <c r="C5001" s="5" t="str">
        <f>IFERROR(__xludf.DUMMYFUNCTION("""COMPUTED_VALUE"""),"")</f>
        <v/>
      </c>
      <c r="D5001" s="5">
        <v>0.0</v>
      </c>
    </row>
    <row r="5002" ht="14.25" customHeight="1">
      <c r="A5002" s="5"/>
      <c r="B5002" s="5"/>
      <c r="C5002" s="5" t="str">
        <f>IFERROR(__xludf.DUMMYFUNCTION("""COMPUTED_VALUE"""),"")</f>
        <v/>
      </c>
      <c r="D5002" s="5">
        <v>0.0</v>
      </c>
    </row>
    <row r="5003" ht="14.25" customHeight="1">
      <c r="A5003" s="5"/>
      <c r="B5003" s="5"/>
      <c r="C5003" s="5" t="str">
        <f>IFERROR(__xludf.DUMMYFUNCTION("""COMPUTED_VALUE"""),"")</f>
        <v/>
      </c>
      <c r="D5003" s="5">
        <v>0.0</v>
      </c>
    </row>
    <row r="5004" ht="14.25" customHeight="1">
      <c r="A5004" s="5"/>
      <c r="B5004" s="5"/>
      <c r="C5004" s="5" t="str">
        <f>IFERROR(__xludf.DUMMYFUNCTION("""COMPUTED_VALUE"""),"")</f>
        <v/>
      </c>
      <c r="D5004" s="5">
        <v>0.0</v>
      </c>
    </row>
    <row r="5005" ht="14.25" customHeight="1">
      <c r="A5005" s="5"/>
      <c r="B5005" s="5"/>
      <c r="C5005" s="5" t="str">
        <f>IFERROR(__xludf.DUMMYFUNCTION("""COMPUTED_VALUE"""),"")</f>
        <v/>
      </c>
      <c r="D5005" s="5">
        <v>0.0</v>
      </c>
    </row>
    <row r="5006" ht="14.25" customHeight="1">
      <c r="A5006" s="5"/>
      <c r="B5006" s="5"/>
      <c r="C5006" s="5" t="str">
        <f>IFERROR(__xludf.DUMMYFUNCTION("""COMPUTED_VALUE"""),"")</f>
        <v/>
      </c>
      <c r="D5006" s="5">
        <v>0.0</v>
      </c>
    </row>
    <row r="5007" ht="14.25" customHeight="1">
      <c r="A5007" s="5"/>
      <c r="B5007" s="5"/>
      <c r="C5007" s="5" t="str">
        <f>IFERROR(__xludf.DUMMYFUNCTION("""COMPUTED_VALUE"""),"")</f>
        <v/>
      </c>
      <c r="D5007" s="5">
        <v>0.0</v>
      </c>
    </row>
    <row r="5008" ht="14.25" customHeight="1">
      <c r="A5008" s="5"/>
      <c r="B5008" s="5"/>
      <c r="C5008" s="5" t="str">
        <f>IFERROR(__xludf.DUMMYFUNCTION("""COMPUTED_VALUE"""),"")</f>
        <v/>
      </c>
      <c r="D5008" s="5">
        <v>0.0</v>
      </c>
    </row>
    <row r="5009" ht="14.25" customHeight="1">
      <c r="A5009" s="5"/>
      <c r="B5009" s="5"/>
      <c r="C5009" s="5" t="str">
        <f>IFERROR(__xludf.DUMMYFUNCTION("""COMPUTED_VALUE"""),"")</f>
        <v/>
      </c>
      <c r="D5009" s="5">
        <v>0.0</v>
      </c>
    </row>
    <row r="5010" ht="14.25" customHeight="1">
      <c r="A5010" s="5"/>
      <c r="B5010" s="5"/>
      <c r="C5010" s="5" t="str">
        <f>IFERROR(__xludf.DUMMYFUNCTION("""COMPUTED_VALUE"""),"")</f>
        <v/>
      </c>
      <c r="D5010" s="5">
        <v>0.0</v>
      </c>
    </row>
    <row r="5011" ht="14.25" customHeight="1">
      <c r="A5011" s="5"/>
      <c r="B5011" s="5"/>
      <c r="C5011" s="5" t="str">
        <f>IFERROR(__xludf.DUMMYFUNCTION("""COMPUTED_VALUE"""),"")</f>
        <v/>
      </c>
      <c r="D5011" s="5">
        <v>0.0</v>
      </c>
    </row>
    <row r="5012" ht="14.25" customHeight="1">
      <c r="A5012" s="5"/>
      <c r="B5012" s="5"/>
      <c r="C5012" s="5" t="str">
        <f>IFERROR(__xludf.DUMMYFUNCTION("""COMPUTED_VALUE"""),"")</f>
        <v/>
      </c>
      <c r="D5012" s="5">
        <v>0.0</v>
      </c>
    </row>
    <row r="5013" ht="14.25" customHeight="1">
      <c r="A5013" s="5"/>
      <c r="B5013" s="5"/>
      <c r="C5013" s="5" t="str">
        <f>IFERROR(__xludf.DUMMYFUNCTION("""COMPUTED_VALUE"""),"")</f>
        <v/>
      </c>
      <c r="D5013" s="5">
        <v>0.0</v>
      </c>
    </row>
    <row r="5014" ht="14.25" customHeight="1">
      <c r="A5014" s="5"/>
      <c r="B5014" s="5"/>
      <c r="C5014" s="5" t="str">
        <f>IFERROR(__xludf.DUMMYFUNCTION("""COMPUTED_VALUE"""),"")</f>
        <v/>
      </c>
      <c r="D5014" s="5">
        <v>0.0</v>
      </c>
    </row>
    <row r="5015" ht="14.25" customHeight="1">
      <c r="A5015" s="5"/>
      <c r="B5015" s="5"/>
      <c r="C5015" s="5" t="str">
        <f>IFERROR(__xludf.DUMMYFUNCTION("""COMPUTED_VALUE"""),"")</f>
        <v/>
      </c>
      <c r="D5015" s="5">
        <v>0.0</v>
      </c>
    </row>
    <row r="5016" ht="14.25" customHeight="1">
      <c r="A5016" s="5"/>
      <c r="B5016" s="5"/>
      <c r="C5016" s="5" t="str">
        <f>IFERROR(__xludf.DUMMYFUNCTION("""COMPUTED_VALUE"""),"")</f>
        <v/>
      </c>
      <c r="D5016" s="5">
        <v>0.0</v>
      </c>
    </row>
    <row r="5017" ht="14.25" customHeight="1">
      <c r="A5017" s="5"/>
      <c r="B5017" s="5"/>
      <c r="C5017" s="5" t="str">
        <f>IFERROR(__xludf.DUMMYFUNCTION("""COMPUTED_VALUE"""),"")</f>
        <v/>
      </c>
      <c r="D5017" s="5">
        <v>0.0</v>
      </c>
    </row>
    <row r="5018" ht="14.25" customHeight="1">
      <c r="A5018" s="5"/>
      <c r="B5018" s="5"/>
      <c r="C5018" s="5" t="str">
        <f>IFERROR(__xludf.DUMMYFUNCTION("""COMPUTED_VALUE"""),"")</f>
        <v/>
      </c>
      <c r="D5018" s="5">
        <v>0.0</v>
      </c>
    </row>
    <row r="5019" ht="14.25" customHeight="1">
      <c r="A5019" s="5"/>
      <c r="B5019" s="5"/>
      <c r="C5019" s="5" t="str">
        <f>IFERROR(__xludf.DUMMYFUNCTION("""COMPUTED_VALUE"""),"")</f>
        <v/>
      </c>
      <c r="D5019" s="5">
        <v>0.0</v>
      </c>
    </row>
    <row r="5020" ht="14.25" customHeight="1">
      <c r="A5020" s="5"/>
      <c r="B5020" s="5"/>
      <c r="C5020" s="5" t="str">
        <f>IFERROR(__xludf.DUMMYFUNCTION("""COMPUTED_VALUE"""),"")</f>
        <v/>
      </c>
      <c r="D5020" s="5">
        <v>0.0</v>
      </c>
    </row>
    <row r="5021" ht="14.25" customHeight="1">
      <c r="A5021" s="5"/>
      <c r="B5021" s="5"/>
      <c r="C5021" s="5" t="str">
        <f>IFERROR(__xludf.DUMMYFUNCTION("""COMPUTED_VALUE"""),"")</f>
        <v/>
      </c>
      <c r="D5021" s="5">
        <v>0.0</v>
      </c>
    </row>
    <row r="5022" ht="14.25" customHeight="1">
      <c r="A5022" s="5"/>
      <c r="B5022" s="5"/>
      <c r="C5022" s="5" t="str">
        <f>IFERROR(__xludf.DUMMYFUNCTION("""COMPUTED_VALUE"""),"")</f>
        <v/>
      </c>
      <c r="D5022" s="5">
        <v>0.0</v>
      </c>
    </row>
    <row r="5023" ht="14.25" customHeight="1">
      <c r="A5023" s="5"/>
      <c r="B5023" s="5"/>
      <c r="C5023" s="5" t="str">
        <f>IFERROR(__xludf.DUMMYFUNCTION("""COMPUTED_VALUE"""),"")</f>
        <v/>
      </c>
      <c r="D5023" s="5">
        <v>0.0</v>
      </c>
    </row>
    <row r="5024" ht="14.25" customHeight="1">
      <c r="A5024" s="5"/>
      <c r="B5024" s="5"/>
      <c r="C5024" s="5" t="str">
        <f>IFERROR(__xludf.DUMMYFUNCTION("""COMPUTED_VALUE"""),"")</f>
        <v/>
      </c>
      <c r="D5024" s="5">
        <v>0.0</v>
      </c>
    </row>
    <row r="5025" ht="14.25" customHeight="1">
      <c r="A5025" s="5"/>
      <c r="B5025" s="5"/>
      <c r="C5025" s="5" t="str">
        <f>IFERROR(__xludf.DUMMYFUNCTION("""COMPUTED_VALUE"""),"")</f>
        <v/>
      </c>
      <c r="D5025" s="5">
        <v>0.0</v>
      </c>
    </row>
    <row r="5026" ht="14.25" customHeight="1">
      <c r="A5026" s="5"/>
      <c r="B5026" s="5"/>
      <c r="C5026" s="5" t="str">
        <f>IFERROR(__xludf.DUMMYFUNCTION("""COMPUTED_VALUE"""),"")</f>
        <v/>
      </c>
      <c r="D5026" s="5">
        <v>0.0</v>
      </c>
    </row>
    <row r="5027" ht="14.25" customHeight="1">
      <c r="A5027" s="5"/>
      <c r="B5027" s="5"/>
      <c r="C5027" s="5" t="str">
        <f>IFERROR(__xludf.DUMMYFUNCTION("""COMPUTED_VALUE"""),"")</f>
        <v/>
      </c>
      <c r="D5027" s="5">
        <v>0.0</v>
      </c>
    </row>
    <row r="5028" ht="14.25" customHeight="1">
      <c r="A5028" s="5"/>
      <c r="B5028" s="5"/>
      <c r="C5028" s="5" t="str">
        <f>IFERROR(__xludf.DUMMYFUNCTION("""COMPUTED_VALUE"""),"")</f>
        <v/>
      </c>
      <c r="D5028" s="5">
        <v>0.0</v>
      </c>
    </row>
    <row r="5029" ht="14.25" customHeight="1">
      <c r="A5029" s="5"/>
      <c r="B5029" s="5"/>
      <c r="C5029" s="5" t="str">
        <f>IFERROR(__xludf.DUMMYFUNCTION("""COMPUTED_VALUE"""),"")</f>
        <v/>
      </c>
      <c r="D5029" s="5">
        <v>0.0</v>
      </c>
    </row>
    <row r="5030" ht="14.25" customHeight="1">
      <c r="A5030" s="5"/>
      <c r="B5030" s="5"/>
      <c r="C5030" s="5" t="str">
        <f>IFERROR(__xludf.DUMMYFUNCTION("""COMPUTED_VALUE"""),"")</f>
        <v/>
      </c>
      <c r="D5030" s="5">
        <v>0.0</v>
      </c>
    </row>
    <row r="5031" ht="14.25" customHeight="1">
      <c r="A5031" s="5"/>
      <c r="B5031" s="5"/>
      <c r="C5031" s="5" t="str">
        <f>IFERROR(__xludf.DUMMYFUNCTION("""COMPUTED_VALUE"""),"")</f>
        <v/>
      </c>
      <c r="D5031" s="5">
        <v>0.0</v>
      </c>
    </row>
    <row r="5032" ht="14.25" customHeight="1">
      <c r="A5032" s="5"/>
      <c r="B5032" s="5"/>
      <c r="C5032" s="5" t="str">
        <f>IFERROR(__xludf.DUMMYFUNCTION("""COMPUTED_VALUE"""),"")</f>
        <v/>
      </c>
      <c r="D5032" s="5">
        <v>0.0</v>
      </c>
    </row>
    <row r="5033" ht="14.25" customHeight="1">
      <c r="A5033" s="5"/>
      <c r="B5033" s="5"/>
      <c r="C5033" s="5" t="str">
        <f>IFERROR(__xludf.DUMMYFUNCTION("""COMPUTED_VALUE"""),"")</f>
        <v/>
      </c>
      <c r="D5033" s="5">
        <v>0.0</v>
      </c>
    </row>
    <row r="5034" ht="14.25" customHeight="1">
      <c r="A5034" s="5"/>
      <c r="B5034" s="5"/>
      <c r="C5034" s="5" t="str">
        <f>IFERROR(__xludf.DUMMYFUNCTION("""COMPUTED_VALUE"""),"")</f>
        <v/>
      </c>
      <c r="D5034" s="5">
        <v>0.0</v>
      </c>
    </row>
    <row r="5035" ht="14.25" customHeight="1">
      <c r="A5035" s="5"/>
      <c r="B5035" s="5"/>
      <c r="C5035" s="5" t="str">
        <f>IFERROR(__xludf.DUMMYFUNCTION("""COMPUTED_VALUE"""),"")</f>
        <v/>
      </c>
      <c r="D5035" s="5">
        <v>0.0</v>
      </c>
    </row>
    <row r="5036" ht="14.25" customHeight="1">
      <c r="A5036" s="5"/>
      <c r="B5036" s="5"/>
      <c r="C5036" s="5" t="str">
        <f>IFERROR(__xludf.DUMMYFUNCTION("""COMPUTED_VALUE"""),"")</f>
        <v/>
      </c>
      <c r="D5036" s="5">
        <v>0.0</v>
      </c>
    </row>
    <row r="5037" ht="14.25" customHeight="1">
      <c r="A5037" s="5"/>
      <c r="B5037" s="5"/>
      <c r="C5037" s="5" t="str">
        <f>IFERROR(__xludf.DUMMYFUNCTION("""COMPUTED_VALUE"""),"")</f>
        <v/>
      </c>
      <c r="D5037" s="5">
        <v>0.0</v>
      </c>
    </row>
    <row r="5038" ht="14.25" customHeight="1">
      <c r="A5038" s="5"/>
      <c r="B5038" s="5"/>
      <c r="C5038" s="5" t="str">
        <f>IFERROR(__xludf.DUMMYFUNCTION("""COMPUTED_VALUE"""),"")</f>
        <v/>
      </c>
      <c r="D5038" s="5">
        <v>0.0</v>
      </c>
    </row>
    <row r="5039" ht="14.25" customHeight="1">
      <c r="A5039" s="5"/>
      <c r="B5039" s="5"/>
      <c r="C5039" s="5" t="str">
        <f>IFERROR(__xludf.DUMMYFUNCTION("""COMPUTED_VALUE"""),"")</f>
        <v/>
      </c>
      <c r="D5039" s="5">
        <v>0.0</v>
      </c>
    </row>
    <row r="5040" ht="14.25" customHeight="1">
      <c r="A5040" s="5"/>
      <c r="B5040" s="5"/>
      <c r="C5040" s="5" t="str">
        <f>IFERROR(__xludf.DUMMYFUNCTION("""COMPUTED_VALUE"""),"")</f>
        <v/>
      </c>
      <c r="D5040" s="5">
        <v>0.0</v>
      </c>
    </row>
    <row r="5041" ht="14.25" customHeight="1">
      <c r="A5041" s="5"/>
      <c r="B5041" s="5"/>
      <c r="C5041" s="5" t="str">
        <f>IFERROR(__xludf.DUMMYFUNCTION("""COMPUTED_VALUE"""),"")</f>
        <v/>
      </c>
      <c r="D5041" s="5">
        <v>0.0</v>
      </c>
    </row>
    <row r="5042" ht="14.25" customHeight="1">
      <c r="A5042" s="5"/>
      <c r="B5042" s="5"/>
      <c r="C5042" s="5" t="str">
        <f>IFERROR(__xludf.DUMMYFUNCTION("""COMPUTED_VALUE"""),"")</f>
        <v/>
      </c>
      <c r="D5042" s="5">
        <v>0.0</v>
      </c>
    </row>
    <row r="5043" ht="14.25" customHeight="1">
      <c r="A5043" s="5"/>
      <c r="B5043" s="5"/>
      <c r="C5043" s="5" t="str">
        <f>IFERROR(__xludf.DUMMYFUNCTION("""COMPUTED_VALUE"""),"")</f>
        <v/>
      </c>
      <c r="D5043" s="5">
        <v>0.0</v>
      </c>
    </row>
    <row r="5044" ht="14.25" customHeight="1">
      <c r="A5044" s="5"/>
      <c r="B5044" s="5"/>
      <c r="C5044" s="5" t="str">
        <f>IFERROR(__xludf.DUMMYFUNCTION("""COMPUTED_VALUE"""),"")</f>
        <v/>
      </c>
      <c r="D5044" s="5">
        <v>0.0</v>
      </c>
    </row>
    <row r="5045" ht="14.25" customHeight="1">
      <c r="A5045" s="5"/>
      <c r="B5045" s="5"/>
      <c r="C5045" s="5" t="str">
        <f>IFERROR(__xludf.DUMMYFUNCTION("""COMPUTED_VALUE"""),"")</f>
        <v/>
      </c>
      <c r="D5045" s="5">
        <v>0.0</v>
      </c>
    </row>
    <row r="5046" ht="14.25" customHeight="1">
      <c r="A5046" s="5"/>
      <c r="B5046" s="5"/>
      <c r="C5046" s="5" t="str">
        <f>IFERROR(__xludf.DUMMYFUNCTION("""COMPUTED_VALUE"""),"")</f>
        <v/>
      </c>
      <c r="D5046" s="5">
        <v>0.0</v>
      </c>
    </row>
    <row r="5047" ht="14.25" customHeight="1">
      <c r="A5047" s="5"/>
      <c r="B5047" s="5"/>
      <c r="C5047" s="5" t="str">
        <f>IFERROR(__xludf.DUMMYFUNCTION("""COMPUTED_VALUE"""),"")</f>
        <v/>
      </c>
      <c r="D5047" s="5">
        <v>0.0</v>
      </c>
    </row>
    <row r="5048" ht="14.25" customHeight="1">
      <c r="A5048" s="5"/>
      <c r="B5048" s="5"/>
      <c r="C5048" s="5" t="str">
        <f>IFERROR(__xludf.DUMMYFUNCTION("""COMPUTED_VALUE"""),"")</f>
        <v/>
      </c>
      <c r="D5048" s="5">
        <v>0.0</v>
      </c>
    </row>
    <row r="5049" ht="14.25" customHeight="1">
      <c r="A5049" s="5"/>
      <c r="B5049" s="5"/>
      <c r="C5049" s="5" t="str">
        <f>IFERROR(__xludf.DUMMYFUNCTION("""COMPUTED_VALUE"""),"")</f>
        <v/>
      </c>
      <c r="D5049" s="5">
        <v>0.0</v>
      </c>
    </row>
    <row r="5050" ht="14.25" customHeight="1">
      <c r="A5050" s="5"/>
      <c r="B5050" s="5"/>
      <c r="C5050" s="5" t="str">
        <f>IFERROR(__xludf.DUMMYFUNCTION("""COMPUTED_VALUE"""),"")</f>
        <v/>
      </c>
      <c r="D5050" s="5">
        <v>0.0</v>
      </c>
    </row>
    <row r="5051" ht="14.25" customHeight="1">
      <c r="A5051" s="5"/>
      <c r="B5051" s="5"/>
      <c r="C5051" s="5" t="str">
        <f>IFERROR(__xludf.DUMMYFUNCTION("""COMPUTED_VALUE"""),"")</f>
        <v/>
      </c>
      <c r="D5051" s="5">
        <v>0.0</v>
      </c>
    </row>
    <row r="5052" ht="14.25" customHeight="1">
      <c r="A5052" s="5"/>
      <c r="B5052" s="5"/>
      <c r="C5052" s="5" t="str">
        <f>IFERROR(__xludf.DUMMYFUNCTION("""COMPUTED_VALUE"""),"")</f>
        <v/>
      </c>
      <c r="D5052" s="5">
        <v>0.0</v>
      </c>
    </row>
    <row r="5053" ht="14.25" customHeight="1">
      <c r="A5053" s="5"/>
      <c r="B5053" s="5"/>
      <c r="C5053" s="5" t="str">
        <f>IFERROR(__xludf.DUMMYFUNCTION("""COMPUTED_VALUE"""),"")</f>
        <v/>
      </c>
      <c r="D5053" s="5">
        <v>0.0</v>
      </c>
    </row>
    <row r="5054" ht="14.25" customHeight="1">
      <c r="A5054" s="5"/>
      <c r="B5054" s="5"/>
      <c r="C5054" s="5" t="str">
        <f>IFERROR(__xludf.DUMMYFUNCTION("""COMPUTED_VALUE"""),"")</f>
        <v/>
      </c>
      <c r="D5054" s="5">
        <v>0.0</v>
      </c>
    </row>
    <row r="5055" ht="14.25" customHeight="1">
      <c r="A5055" s="5"/>
      <c r="B5055" s="5"/>
      <c r="C5055" s="5" t="str">
        <f>IFERROR(__xludf.DUMMYFUNCTION("""COMPUTED_VALUE"""),"")</f>
        <v/>
      </c>
      <c r="D5055" s="5">
        <v>0.0</v>
      </c>
    </row>
    <row r="5056" ht="14.25" customHeight="1">
      <c r="A5056" s="5"/>
      <c r="B5056" s="5"/>
      <c r="C5056" s="5" t="str">
        <f>IFERROR(__xludf.DUMMYFUNCTION("""COMPUTED_VALUE"""),"")</f>
        <v/>
      </c>
      <c r="D5056" s="5">
        <v>0.0</v>
      </c>
    </row>
    <row r="5057" ht="14.25" customHeight="1">
      <c r="A5057" s="5"/>
      <c r="B5057" s="5"/>
      <c r="C5057" s="5" t="str">
        <f>IFERROR(__xludf.DUMMYFUNCTION("""COMPUTED_VALUE"""),"")</f>
        <v/>
      </c>
      <c r="D5057" s="5">
        <v>0.0</v>
      </c>
    </row>
    <row r="5058" ht="14.25" customHeight="1">
      <c r="A5058" s="5"/>
      <c r="B5058" s="5"/>
      <c r="C5058" s="5" t="str">
        <f>IFERROR(__xludf.DUMMYFUNCTION("""COMPUTED_VALUE"""),"")</f>
        <v/>
      </c>
      <c r="D5058" s="5">
        <v>0.0</v>
      </c>
    </row>
    <row r="5059" ht="14.25" customHeight="1">
      <c r="A5059" s="5"/>
      <c r="B5059" s="5"/>
      <c r="C5059" s="5" t="str">
        <f>IFERROR(__xludf.DUMMYFUNCTION("""COMPUTED_VALUE"""),"")</f>
        <v/>
      </c>
      <c r="D5059" s="5">
        <v>0.0</v>
      </c>
    </row>
    <row r="5060" ht="14.25" customHeight="1">
      <c r="A5060" s="5"/>
      <c r="B5060" s="5"/>
      <c r="C5060" s="5" t="str">
        <f>IFERROR(__xludf.DUMMYFUNCTION("""COMPUTED_VALUE"""),"")</f>
        <v/>
      </c>
      <c r="D5060" s="5">
        <v>0.0</v>
      </c>
    </row>
    <row r="5061" ht="14.25" customHeight="1">
      <c r="A5061" s="5"/>
      <c r="B5061" s="5"/>
      <c r="C5061" s="5" t="str">
        <f>IFERROR(__xludf.DUMMYFUNCTION("""COMPUTED_VALUE"""),"")</f>
        <v/>
      </c>
      <c r="D5061" s="5">
        <v>0.0</v>
      </c>
    </row>
    <row r="5062" ht="14.25" customHeight="1">
      <c r="A5062" s="5"/>
      <c r="B5062" s="5"/>
      <c r="C5062" s="5" t="str">
        <f>IFERROR(__xludf.DUMMYFUNCTION("""COMPUTED_VALUE"""),"")</f>
        <v/>
      </c>
      <c r="D5062" s="5">
        <v>0.0</v>
      </c>
    </row>
    <row r="5063" ht="14.25" customHeight="1">
      <c r="A5063" s="5"/>
      <c r="B5063" s="5"/>
      <c r="C5063" s="5" t="str">
        <f>IFERROR(__xludf.DUMMYFUNCTION("""COMPUTED_VALUE"""),"")</f>
        <v/>
      </c>
      <c r="D5063" s="5">
        <v>0.0</v>
      </c>
    </row>
    <row r="5064" ht="14.25" customHeight="1">
      <c r="A5064" s="5"/>
      <c r="B5064" s="5"/>
      <c r="C5064" s="5" t="str">
        <f>IFERROR(__xludf.DUMMYFUNCTION("""COMPUTED_VALUE"""),"")</f>
        <v/>
      </c>
      <c r="D5064" s="5">
        <v>0.0</v>
      </c>
    </row>
    <row r="5065" ht="14.25" customHeight="1">
      <c r="A5065" s="5"/>
      <c r="B5065" s="5"/>
      <c r="C5065" s="5" t="str">
        <f>IFERROR(__xludf.DUMMYFUNCTION("""COMPUTED_VALUE"""),"")</f>
        <v/>
      </c>
      <c r="D5065" s="5">
        <v>0.0</v>
      </c>
    </row>
    <row r="5066" ht="14.25" customHeight="1">
      <c r="A5066" s="5"/>
      <c r="B5066" s="5"/>
      <c r="C5066" s="5" t="str">
        <f>IFERROR(__xludf.DUMMYFUNCTION("""COMPUTED_VALUE"""),"")</f>
        <v/>
      </c>
      <c r="D5066" s="5">
        <v>0.0</v>
      </c>
    </row>
    <row r="5067" ht="14.25" customHeight="1">
      <c r="A5067" s="5"/>
      <c r="B5067" s="5"/>
      <c r="C5067" s="5" t="str">
        <f>IFERROR(__xludf.DUMMYFUNCTION("""COMPUTED_VALUE"""),"")</f>
        <v/>
      </c>
      <c r="D5067" s="5">
        <v>0.0</v>
      </c>
    </row>
    <row r="5068" ht="14.25" customHeight="1">
      <c r="A5068" s="5"/>
      <c r="B5068" s="5"/>
      <c r="C5068" s="5" t="str">
        <f>IFERROR(__xludf.DUMMYFUNCTION("""COMPUTED_VALUE"""),"")</f>
        <v/>
      </c>
      <c r="D5068" s="5">
        <v>0.0</v>
      </c>
    </row>
    <row r="5069" ht="14.25" customHeight="1">
      <c r="A5069" s="5"/>
      <c r="B5069" s="5"/>
      <c r="C5069" s="5" t="str">
        <f>IFERROR(__xludf.DUMMYFUNCTION("""COMPUTED_VALUE"""),"")</f>
        <v/>
      </c>
      <c r="D5069" s="5">
        <v>0.0</v>
      </c>
    </row>
    <row r="5070" ht="14.25" customHeight="1">
      <c r="A5070" s="5"/>
      <c r="B5070" s="5"/>
      <c r="C5070" s="5" t="str">
        <f>IFERROR(__xludf.DUMMYFUNCTION("""COMPUTED_VALUE"""),"")</f>
        <v/>
      </c>
      <c r="D5070" s="5">
        <v>0.0</v>
      </c>
    </row>
    <row r="5071" ht="14.25" customHeight="1">
      <c r="A5071" s="5"/>
      <c r="B5071" s="5"/>
      <c r="C5071" s="5" t="str">
        <f>IFERROR(__xludf.DUMMYFUNCTION("""COMPUTED_VALUE"""),"")</f>
        <v/>
      </c>
      <c r="D5071" s="5">
        <v>0.0</v>
      </c>
    </row>
    <row r="5072" ht="14.25" customHeight="1">
      <c r="A5072" s="5"/>
      <c r="B5072" s="5"/>
      <c r="C5072" s="5" t="str">
        <f>IFERROR(__xludf.DUMMYFUNCTION("""COMPUTED_VALUE"""),"")</f>
        <v/>
      </c>
      <c r="D5072" s="5">
        <v>0.0</v>
      </c>
    </row>
    <row r="5073" ht="14.25" customHeight="1">
      <c r="A5073" s="5"/>
      <c r="B5073" s="5"/>
      <c r="C5073" s="5" t="str">
        <f>IFERROR(__xludf.DUMMYFUNCTION("""COMPUTED_VALUE"""),"")</f>
        <v/>
      </c>
      <c r="D5073" s="5">
        <v>0.0</v>
      </c>
    </row>
    <row r="5074" ht="14.25" customHeight="1">
      <c r="A5074" s="5"/>
      <c r="B5074" s="5"/>
      <c r="C5074" s="5" t="str">
        <f>IFERROR(__xludf.DUMMYFUNCTION("""COMPUTED_VALUE"""),"")</f>
        <v/>
      </c>
      <c r="D5074" s="5">
        <v>0.0</v>
      </c>
    </row>
    <row r="5075" ht="14.25" customHeight="1">
      <c r="A5075" s="5"/>
      <c r="B5075" s="5"/>
      <c r="C5075" s="5" t="str">
        <f>IFERROR(__xludf.DUMMYFUNCTION("""COMPUTED_VALUE"""),"")</f>
        <v/>
      </c>
      <c r="D5075" s="5">
        <v>0.0</v>
      </c>
    </row>
    <row r="5076" ht="14.25" customHeight="1">
      <c r="A5076" s="5"/>
      <c r="B5076" s="5"/>
      <c r="C5076" s="5" t="str">
        <f>IFERROR(__xludf.DUMMYFUNCTION("""COMPUTED_VALUE"""),"")</f>
        <v/>
      </c>
      <c r="D5076" s="5">
        <v>0.0</v>
      </c>
    </row>
    <row r="5077" ht="14.25" customHeight="1">
      <c r="A5077" s="5"/>
      <c r="B5077" s="5"/>
      <c r="C5077" s="5" t="str">
        <f>IFERROR(__xludf.DUMMYFUNCTION("""COMPUTED_VALUE"""),"")</f>
        <v/>
      </c>
      <c r="D5077" s="5">
        <v>0.0</v>
      </c>
    </row>
    <row r="5078" ht="14.25" customHeight="1">
      <c r="A5078" s="5"/>
      <c r="B5078" s="5"/>
      <c r="C5078" s="5" t="str">
        <f>IFERROR(__xludf.DUMMYFUNCTION("""COMPUTED_VALUE"""),"")</f>
        <v/>
      </c>
      <c r="D5078" s="5">
        <v>0.0</v>
      </c>
    </row>
    <row r="5079" ht="14.25" customHeight="1">
      <c r="A5079" s="5"/>
      <c r="B5079" s="5"/>
      <c r="C5079" s="5" t="str">
        <f>IFERROR(__xludf.DUMMYFUNCTION("""COMPUTED_VALUE"""),"")</f>
        <v/>
      </c>
      <c r="D5079" s="5">
        <v>0.0</v>
      </c>
    </row>
    <row r="5080" ht="14.25" customHeight="1">
      <c r="A5080" s="5"/>
      <c r="B5080" s="5"/>
      <c r="C5080" s="5" t="str">
        <f>IFERROR(__xludf.DUMMYFUNCTION("""COMPUTED_VALUE"""),"")</f>
        <v/>
      </c>
      <c r="D5080" s="5">
        <v>0.0</v>
      </c>
    </row>
    <row r="5081" ht="14.25" customHeight="1">
      <c r="A5081" s="5"/>
      <c r="B5081" s="5"/>
      <c r="C5081" s="5" t="str">
        <f>IFERROR(__xludf.DUMMYFUNCTION("""COMPUTED_VALUE"""),"")</f>
        <v/>
      </c>
      <c r="D5081" s="5">
        <v>0.0</v>
      </c>
    </row>
    <row r="5082" ht="14.25" customHeight="1">
      <c r="A5082" s="5"/>
      <c r="B5082" s="5"/>
      <c r="C5082" s="5" t="str">
        <f>IFERROR(__xludf.DUMMYFUNCTION("""COMPUTED_VALUE"""),"")</f>
        <v/>
      </c>
      <c r="D5082" s="5">
        <v>0.0</v>
      </c>
    </row>
    <row r="5083" ht="14.25" customHeight="1">
      <c r="A5083" s="5"/>
      <c r="B5083" s="5"/>
      <c r="C5083" s="5" t="str">
        <f>IFERROR(__xludf.DUMMYFUNCTION("""COMPUTED_VALUE"""),"")</f>
        <v/>
      </c>
      <c r="D5083" s="5">
        <v>0.0</v>
      </c>
    </row>
    <row r="5084" ht="14.25" customHeight="1">
      <c r="A5084" s="5"/>
      <c r="B5084" s="5"/>
      <c r="C5084" s="5" t="str">
        <f>IFERROR(__xludf.DUMMYFUNCTION("""COMPUTED_VALUE"""),"")</f>
        <v/>
      </c>
      <c r="D5084" s="5">
        <v>0.0</v>
      </c>
    </row>
    <row r="5085" ht="14.25" customHeight="1">
      <c r="A5085" s="5"/>
      <c r="B5085" s="5"/>
      <c r="C5085" s="5" t="str">
        <f>IFERROR(__xludf.DUMMYFUNCTION("""COMPUTED_VALUE"""),"")</f>
        <v/>
      </c>
      <c r="D5085" s="5">
        <v>0.0</v>
      </c>
    </row>
    <row r="5086" ht="14.25" customHeight="1">
      <c r="A5086" s="5"/>
      <c r="B5086" s="5"/>
      <c r="C5086" s="5" t="str">
        <f>IFERROR(__xludf.DUMMYFUNCTION("""COMPUTED_VALUE"""),"")</f>
        <v/>
      </c>
      <c r="D5086" s="5">
        <v>0.0</v>
      </c>
    </row>
    <row r="5087" ht="14.25" customHeight="1">
      <c r="A5087" s="5"/>
      <c r="B5087" s="5"/>
      <c r="C5087" s="5" t="str">
        <f>IFERROR(__xludf.DUMMYFUNCTION("""COMPUTED_VALUE"""),"")</f>
        <v/>
      </c>
      <c r="D5087" s="5">
        <v>0.0</v>
      </c>
    </row>
    <row r="5088" ht="14.25" customHeight="1">
      <c r="A5088" s="5"/>
      <c r="B5088" s="5"/>
      <c r="C5088" s="5" t="str">
        <f>IFERROR(__xludf.DUMMYFUNCTION("""COMPUTED_VALUE"""),"")</f>
        <v/>
      </c>
      <c r="D5088" s="5">
        <v>0.0</v>
      </c>
    </row>
    <row r="5089" ht="14.25" customHeight="1">
      <c r="A5089" s="5"/>
      <c r="B5089" s="5"/>
      <c r="C5089" s="5" t="str">
        <f>IFERROR(__xludf.DUMMYFUNCTION("""COMPUTED_VALUE"""),"")</f>
        <v/>
      </c>
      <c r="D5089" s="5">
        <v>0.0</v>
      </c>
    </row>
    <row r="5090" ht="14.25" customHeight="1">
      <c r="A5090" s="5"/>
      <c r="B5090" s="5"/>
      <c r="C5090" s="5" t="str">
        <f>IFERROR(__xludf.DUMMYFUNCTION("""COMPUTED_VALUE"""),"")</f>
        <v/>
      </c>
      <c r="D5090" s="5">
        <v>0.0</v>
      </c>
    </row>
    <row r="5091" ht="14.25" customHeight="1">
      <c r="A5091" s="5"/>
      <c r="B5091" s="5"/>
      <c r="C5091" s="5" t="str">
        <f>IFERROR(__xludf.DUMMYFUNCTION("""COMPUTED_VALUE"""),"")</f>
        <v/>
      </c>
      <c r="D5091" s="5">
        <v>0.0</v>
      </c>
    </row>
    <row r="5092" ht="14.25" customHeight="1">
      <c r="A5092" s="5"/>
      <c r="B5092" s="5"/>
      <c r="C5092" s="5" t="str">
        <f>IFERROR(__xludf.DUMMYFUNCTION("""COMPUTED_VALUE"""),"")</f>
        <v/>
      </c>
      <c r="D5092" s="5">
        <v>0.0</v>
      </c>
    </row>
    <row r="5093" ht="14.25" customHeight="1">
      <c r="A5093" s="5"/>
      <c r="B5093" s="5"/>
      <c r="C5093" s="5" t="str">
        <f>IFERROR(__xludf.DUMMYFUNCTION("""COMPUTED_VALUE"""),"")</f>
        <v/>
      </c>
      <c r="D5093" s="5">
        <v>0.0</v>
      </c>
    </row>
    <row r="5094" ht="14.25" customHeight="1">
      <c r="A5094" s="5"/>
      <c r="B5094" s="5"/>
      <c r="C5094" s="5" t="str">
        <f>IFERROR(__xludf.DUMMYFUNCTION("""COMPUTED_VALUE"""),"")</f>
        <v/>
      </c>
      <c r="D5094" s="5">
        <v>0.0</v>
      </c>
    </row>
    <row r="5095" ht="14.25" customHeight="1">
      <c r="A5095" s="5"/>
      <c r="B5095" s="5"/>
      <c r="C5095" s="5" t="str">
        <f>IFERROR(__xludf.DUMMYFUNCTION("""COMPUTED_VALUE"""),"")</f>
        <v/>
      </c>
      <c r="D5095" s="5">
        <v>0.0</v>
      </c>
    </row>
    <row r="5096" ht="14.25" customHeight="1">
      <c r="A5096" s="5"/>
      <c r="B5096" s="5"/>
      <c r="C5096" s="5" t="str">
        <f>IFERROR(__xludf.DUMMYFUNCTION("""COMPUTED_VALUE"""),"")</f>
        <v/>
      </c>
      <c r="D5096" s="5">
        <v>0.0</v>
      </c>
    </row>
    <row r="5097" ht="14.25" customHeight="1">
      <c r="A5097" s="5"/>
      <c r="B5097" s="5"/>
      <c r="C5097" s="5" t="str">
        <f>IFERROR(__xludf.DUMMYFUNCTION("""COMPUTED_VALUE"""),"")</f>
        <v/>
      </c>
      <c r="D5097" s="5">
        <v>0.0</v>
      </c>
    </row>
    <row r="5098" ht="14.25" customHeight="1">
      <c r="A5098" s="5"/>
      <c r="B5098" s="5"/>
      <c r="C5098" s="5" t="str">
        <f>IFERROR(__xludf.DUMMYFUNCTION("""COMPUTED_VALUE"""),"")</f>
        <v/>
      </c>
      <c r="D5098" s="5">
        <v>0.0</v>
      </c>
    </row>
    <row r="5099" ht="14.25" customHeight="1">
      <c r="A5099" s="5"/>
      <c r="B5099" s="5"/>
      <c r="C5099" s="5" t="str">
        <f>IFERROR(__xludf.DUMMYFUNCTION("""COMPUTED_VALUE"""),"")</f>
        <v/>
      </c>
      <c r="D5099" s="5">
        <v>0.0</v>
      </c>
    </row>
    <row r="5100" ht="14.25" customHeight="1">
      <c r="A5100" s="5"/>
      <c r="B5100" s="5"/>
      <c r="C5100" s="5" t="str">
        <f>IFERROR(__xludf.DUMMYFUNCTION("""COMPUTED_VALUE"""),"")</f>
        <v/>
      </c>
      <c r="D5100" s="5">
        <v>0.0</v>
      </c>
    </row>
    <row r="5101" ht="14.25" customHeight="1">
      <c r="A5101" s="5"/>
      <c r="B5101" s="5"/>
      <c r="C5101" s="5" t="str">
        <f>IFERROR(__xludf.DUMMYFUNCTION("""COMPUTED_VALUE"""),"")</f>
        <v/>
      </c>
      <c r="D5101" s="5">
        <v>0.0</v>
      </c>
    </row>
    <row r="5102" ht="14.25" customHeight="1">
      <c r="A5102" s="5"/>
      <c r="B5102" s="5"/>
      <c r="C5102" s="5" t="str">
        <f>IFERROR(__xludf.DUMMYFUNCTION("""COMPUTED_VALUE"""),"")</f>
        <v/>
      </c>
      <c r="D5102" s="5">
        <v>0.0</v>
      </c>
    </row>
    <row r="5103" ht="14.25" customHeight="1">
      <c r="A5103" s="5"/>
      <c r="B5103" s="5"/>
      <c r="C5103" s="5" t="str">
        <f>IFERROR(__xludf.DUMMYFUNCTION("""COMPUTED_VALUE"""),"")</f>
        <v/>
      </c>
      <c r="D5103" s="5">
        <v>0.0</v>
      </c>
    </row>
    <row r="5104" ht="14.25" customHeight="1">
      <c r="A5104" s="5"/>
      <c r="B5104" s="5"/>
      <c r="C5104" s="5" t="str">
        <f>IFERROR(__xludf.DUMMYFUNCTION("""COMPUTED_VALUE"""),"")</f>
        <v/>
      </c>
      <c r="D5104" s="5">
        <v>0.0</v>
      </c>
    </row>
    <row r="5105" ht="14.25" customHeight="1">
      <c r="A5105" s="5"/>
      <c r="B5105" s="5"/>
      <c r="C5105" s="5" t="str">
        <f>IFERROR(__xludf.DUMMYFUNCTION("""COMPUTED_VALUE"""),"")</f>
        <v/>
      </c>
      <c r="D5105" s="5">
        <v>0.0</v>
      </c>
    </row>
    <row r="5106" ht="14.25" customHeight="1">
      <c r="A5106" s="5"/>
      <c r="B5106" s="5"/>
      <c r="C5106" s="5" t="str">
        <f>IFERROR(__xludf.DUMMYFUNCTION("""COMPUTED_VALUE"""),"")</f>
        <v/>
      </c>
      <c r="D5106" s="5">
        <v>0.0</v>
      </c>
    </row>
    <row r="5107" ht="14.25" customHeight="1">
      <c r="A5107" s="5"/>
      <c r="B5107" s="5"/>
      <c r="C5107" s="5" t="str">
        <f>IFERROR(__xludf.DUMMYFUNCTION("""COMPUTED_VALUE"""),"")</f>
        <v/>
      </c>
      <c r="D5107" s="5">
        <v>0.0</v>
      </c>
    </row>
    <row r="5108" ht="14.25" customHeight="1">
      <c r="A5108" s="5"/>
      <c r="B5108" s="5"/>
      <c r="C5108" s="5" t="str">
        <f>IFERROR(__xludf.DUMMYFUNCTION("""COMPUTED_VALUE"""),"")</f>
        <v/>
      </c>
      <c r="D5108" s="5">
        <v>0.0</v>
      </c>
    </row>
    <row r="5109" ht="14.25" customHeight="1">
      <c r="A5109" s="5"/>
      <c r="B5109" s="5"/>
      <c r="C5109" s="5" t="str">
        <f>IFERROR(__xludf.DUMMYFUNCTION("""COMPUTED_VALUE"""),"")</f>
        <v/>
      </c>
      <c r="D5109" s="5">
        <v>0.0</v>
      </c>
    </row>
    <row r="5110" ht="14.25" customHeight="1">
      <c r="A5110" s="5"/>
      <c r="B5110" s="5"/>
      <c r="C5110" s="5" t="str">
        <f>IFERROR(__xludf.DUMMYFUNCTION("""COMPUTED_VALUE"""),"")</f>
        <v/>
      </c>
      <c r="D5110" s="5">
        <v>0.0</v>
      </c>
    </row>
    <row r="5111" ht="14.25" customHeight="1">
      <c r="A5111" s="5"/>
      <c r="B5111" s="5"/>
      <c r="C5111" s="5" t="str">
        <f>IFERROR(__xludf.DUMMYFUNCTION("""COMPUTED_VALUE"""),"")</f>
        <v/>
      </c>
      <c r="D5111" s="5">
        <v>0.0</v>
      </c>
    </row>
    <row r="5112" ht="14.25" customHeight="1">
      <c r="A5112" s="5"/>
      <c r="B5112" s="5"/>
      <c r="C5112" s="5" t="str">
        <f>IFERROR(__xludf.DUMMYFUNCTION("""COMPUTED_VALUE"""),"")</f>
        <v/>
      </c>
      <c r="D5112" s="5">
        <v>0.0</v>
      </c>
    </row>
    <row r="5113" ht="14.25" customHeight="1">
      <c r="A5113" s="5"/>
      <c r="B5113" s="5"/>
      <c r="C5113" s="5" t="str">
        <f>IFERROR(__xludf.DUMMYFUNCTION("""COMPUTED_VALUE"""),"")</f>
        <v/>
      </c>
      <c r="D5113" s="5">
        <v>0.0</v>
      </c>
    </row>
    <row r="5114" ht="14.25" customHeight="1">
      <c r="A5114" s="5"/>
      <c r="B5114" s="5"/>
      <c r="C5114" s="5" t="str">
        <f>IFERROR(__xludf.DUMMYFUNCTION("""COMPUTED_VALUE"""),"")</f>
        <v/>
      </c>
      <c r="D5114" s="5">
        <v>0.0</v>
      </c>
    </row>
    <row r="5115" ht="14.25" customHeight="1">
      <c r="A5115" s="5"/>
      <c r="B5115" s="5"/>
      <c r="C5115" s="5" t="str">
        <f>IFERROR(__xludf.DUMMYFUNCTION("""COMPUTED_VALUE"""),"")</f>
        <v/>
      </c>
      <c r="D5115" s="5">
        <v>0.0</v>
      </c>
    </row>
    <row r="5116" ht="14.25" customHeight="1">
      <c r="A5116" s="5"/>
      <c r="B5116" s="5"/>
      <c r="C5116" s="5" t="str">
        <f>IFERROR(__xludf.DUMMYFUNCTION("""COMPUTED_VALUE"""),"")</f>
        <v/>
      </c>
      <c r="D5116" s="5">
        <v>0.0</v>
      </c>
    </row>
    <row r="5117" ht="14.25" customHeight="1">
      <c r="A5117" s="5"/>
      <c r="B5117" s="5"/>
      <c r="C5117" s="5" t="str">
        <f>IFERROR(__xludf.DUMMYFUNCTION("""COMPUTED_VALUE"""),"")</f>
        <v/>
      </c>
      <c r="D5117" s="5">
        <v>0.0</v>
      </c>
    </row>
    <row r="5118" ht="14.25" customHeight="1">
      <c r="A5118" s="5"/>
      <c r="B5118" s="5"/>
      <c r="C5118" s="5" t="str">
        <f>IFERROR(__xludf.DUMMYFUNCTION("""COMPUTED_VALUE"""),"")</f>
        <v/>
      </c>
      <c r="D5118" s="5">
        <v>0.0</v>
      </c>
    </row>
    <row r="5119" ht="14.25" customHeight="1">
      <c r="A5119" s="5"/>
      <c r="B5119" s="5"/>
      <c r="C5119" s="5" t="str">
        <f>IFERROR(__xludf.DUMMYFUNCTION("""COMPUTED_VALUE"""),"")</f>
        <v/>
      </c>
      <c r="D5119" s="5">
        <v>0.0</v>
      </c>
    </row>
    <row r="5120" ht="14.25" customHeight="1">
      <c r="A5120" s="5"/>
      <c r="B5120" s="5"/>
      <c r="C5120" s="5" t="str">
        <f>IFERROR(__xludf.DUMMYFUNCTION("""COMPUTED_VALUE"""),"")</f>
        <v/>
      </c>
      <c r="D5120" s="5">
        <v>0.0</v>
      </c>
    </row>
    <row r="5121" ht="14.25" customHeight="1">
      <c r="A5121" s="5"/>
      <c r="B5121" s="5"/>
      <c r="C5121" s="5" t="str">
        <f>IFERROR(__xludf.DUMMYFUNCTION("""COMPUTED_VALUE"""),"")</f>
        <v/>
      </c>
      <c r="D5121" s="5">
        <v>0.0</v>
      </c>
    </row>
    <row r="5122" ht="14.25" customHeight="1">
      <c r="A5122" s="5"/>
      <c r="B5122" s="5"/>
      <c r="C5122" s="5" t="str">
        <f>IFERROR(__xludf.DUMMYFUNCTION("""COMPUTED_VALUE"""),"")</f>
        <v/>
      </c>
      <c r="D5122" s="5">
        <v>0.0</v>
      </c>
    </row>
    <row r="5123" ht="14.25" customHeight="1">
      <c r="A5123" s="5"/>
      <c r="B5123" s="5"/>
      <c r="C5123" s="5" t="str">
        <f>IFERROR(__xludf.DUMMYFUNCTION("""COMPUTED_VALUE"""),"")</f>
        <v/>
      </c>
      <c r="D5123" s="5">
        <v>0.0</v>
      </c>
    </row>
    <row r="5124" ht="14.25" customHeight="1">
      <c r="A5124" s="5"/>
      <c r="B5124" s="5"/>
      <c r="C5124" s="5" t="str">
        <f>IFERROR(__xludf.DUMMYFUNCTION("""COMPUTED_VALUE"""),"")</f>
        <v/>
      </c>
      <c r="D5124" s="5">
        <v>0.0</v>
      </c>
    </row>
    <row r="5125" ht="14.25" customHeight="1">
      <c r="A5125" s="5"/>
      <c r="B5125" s="5"/>
      <c r="C5125" s="5" t="str">
        <f>IFERROR(__xludf.DUMMYFUNCTION("""COMPUTED_VALUE"""),"")</f>
        <v/>
      </c>
      <c r="D5125" s="5">
        <v>0.0</v>
      </c>
    </row>
    <row r="5126" ht="14.25" customHeight="1">
      <c r="A5126" s="5"/>
      <c r="B5126" s="5"/>
      <c r="C5126" s="5" t="str">
        <f>IFERROR(__xludf.DUMMYFUNCTION("""COMPUTED_VALUE"""),"")</f>
        <v/>
      </c>
      <c r="D5126" s="5">
        <v>0.0</v>
      </c>
    </row>
    <row r="5127" ht="14.25" customHeight="1">
      <c r="A5127" s="5"/>
      <c r="B5127" s="5"/>
      <c r="C5127" s="5" t="str">
        <f>IFERROR(__xludf.DUMMYFUNCTION("""COMPUTED_VALUE"""),"")</f>
        <v/>
      </c>
      <c r="D5127" s="5">
        <v>0.0</v>
      </c>
    </row>
    <row r="5128" ht="14.25" customHeight="1">
      <c r="A5128" s="5"/>
      <c r="B5128" s="5"/>
      <c r="C5128" s="5" t="str">
        <f>IFERROR(__xludf.DUMMYFUNCTION("""COMPUTED_VALUE"""),"")</f>
        <v/>
      </c>
      <c r="D5128" s="5">
        <v>0.0</v>
      </c>
    </row>
    <row r="5129" ht="14.25" customHeight="1">
      <c r="A5129" s="5"/>
      <c r="B5129" s="5"/>
      <c r="C5129" s="5" t="str">
        <f>IFERROR(__xludf.DUMMYFUNCTION("""COMPUTED_VALUE"""),"")</f>
        <v/>
      </c>
      <c r="D5129" s="5">
        <v>0.0</v>
      </c>
    </row>
    <row r="5130" ht="14.25" customHeight="1">
      <c r="A5130" s="5"/>
      <c r="B5130" s="5"/>
      <c r="C5130" s="5" t="str">
        <f>IFERROR(__xludf.DUMMYFUNCTION("""COMPUTED_VALUE"""),"")</f>
        <v/>
      </c>
      <c r="D5130" s="5">
        <v>0.0</v>
      </c>
    </row>
    <row r="5131" ht="14.25" customHeight="1">
      <c r="A5131" s="5"/>
      <c r="B5131" s="5"/>
      <c r="C5131" s="5" t="str">
        <f>IFERROR(__xludf.DUMMYFUNCTION("""COMPUTED_VALUE"""),"")</f>
        <v/>
      </c>
      <c r="D5131" s="5">
        <v>0.0</v>
      </c>
    </row>
    <row r="5132" ht="14.25" customHeight="1">
      <c r="A5132" s="5"/>
      <c r="B5132" s="5"/>
      <c r="C5132" s="5" t="str">
        <f>IFERROR(__xludf.DUMMYFUNCTION("""COMPUTED_VALUE"""),"")</f>
        <v/>
      </c>
      <c r="D5132" s="5">
        <v>0.0</v>
      </c>
    </row>
    <row r="5133" ht="14.25" customHeight="1">
      <c r="A5133" s="5"/>
      <c r="B5133" s="5"/>
      <c r="C5133" s="5" t="str">
        <f>IFERROR(__xludf.DUMMYFUNCTION("""COMPUTED_VALUE"""),"")</f>
        <v/>
      </c>
      <c r="D5133" s="5">
        <v>0.0</v>
      </c>
    </row>
    <row r="5134" ht="14.25" customHeight="1">
      <c r="A5134" s="5"/>
      <c r="B5134" s="5"/>
      <c r="C5134" s="5" t="str">
        <f>IFERROR(__xludf.DUMMYFUNCTION("""COMPUTED_VALUE"""),"")</f>
        <v/>
      </c>
      <c r="D5134" s="5">
        <v>0.0</v>
      </c>
    </row>
    <row r="5135" ht="14.25" customHeight="1">
      <c r="A5135" s="5"/>
      <c r="B5135" s="5"/>
      <c r="C5135" s="5" t="str">
        <f>IFERROR(__xludf.DUMMYFUNCTION("""COMPUTED_VALUE"""),"")</f>
        <v/>
      </c>
      <c r="D5135" s="5">
        <v>0.0</v>
      </c>
    </row>
    <row r="5136" ht="14.25" customHeight="1">
      <c r="A5136" s="5"/>
      <c r="B5136" s="5"/>
      <c r="C5136" s="5" t="str">
        <f>IFERROR(__xludf.DUMMYFUNCTION("""COMPUTED_VALUE"""),"")</f>
        <v/>
      </c>
      <c r="D5136" s="5">
        <v>0.0</v>
      </c>
    </row>
    <row r="5137" ht="14.25" customHeight="1">
      <c r="A5137" s="5"/>
      <c r="B5137" s="5"/>
      <c r="C5137" s="5" t="str">
        <f>IFERROR(__xludf.DUMMYFUNCTION("""COMPUTED_VALUE"""),"")</f>
        <v/>
      </c>
      <c r="D5137" s="5">
        <v>0.0</v>
      </c>
    </row>
    <row r="5138" ht="14.25" customHeight="1">
      <c r="A5138" s="5"/>
      <c r="B5138" s="5"/>
      <c r="C5138" s="5" t="str">
        <f>IFERROR(__xludf.DUMMYFUNCTION("""COMPUTED_VALUE"""),"")</f>
        <v/>
      </c>
      <c r="D5138" s="5">
        <v>0.0</v>
      </c>
    </row>
    <row r="5139" ht="14.25" customHeight="1">
      <c r="A5139" s="5"/>
      <c r="B5139" s="5"/>
      <c r="C5139" s="5" t="str">
        <f>IFERROR(__xludf.DUMMYFUNCTION("""COMPUTED_VALUE"""),"")</f>
        <v/>
      </c>
      <c r="D5139" s="5">
        <v>0.0</v>
      </c>
    </row>
    <row r="5140" ht="14.25" customHeight="1">
      <c r="A5140" s="5"/>
      <c r="B5140" s="5"/>
      <c r="C5140" s="5" t="str">
        <f>IFERROR(__xludf.DUMMYFUNCTION("""COMPUTED_VALUE"""),"")</f>
        <v/>
      </c>
      <c r="D5140" s="5">
        <v>0.0</v>
      </c>
    </row>
    <row r="5141" ht="14.25" customHeight="1">
      <c r="A5141" s="5"/>
      <c r="B5141" s="5"/>
      <c r="C5141" s="5" t="str">
        <f>IFERROR(__xludf.DUMMYFUNCTION("""COMPUTED_VALUE"""),"")</f>
        <v/>
      </c>
      <c r="D5141" s="5">
        <v>0.0</v>
      </c>
    </row>
    <row r="5142" ht="14.25" customHeight="1">
      <c r="A5142" s="5"/>
      <c r="B5142" s="5"/>
      <c r="C5142" s="5" t="str">
        <f>IFERROR(__xludf.DUMMYFUNCTION("""COMPUTED_VALUE"""),"")</f>
        <v/>
      </c>
      <c r="D5142" s="5">
        <v>0.0</v>
      </c>
    </row>
    <row r="5143" ht="14.25" customHeight="1">
      <c r="A5143" s="5"/>
      <c r="B5143" s="5"/>
      <c r="C5143" s="5" t="str">
        <f>IFERROR(__xludf.DUMMYFUNCTION("""COMPUTED_VALUE"""),"")</f>
        <v/>
      </c>
      <c r="D5143" s="5">
        <v>0.0</v>
      </c>
    </row>
    <row r="5144" ht="14.25" customHeight="1">
      <c r="A5144" s="5"/>
      <c r="B5144" s="5"/>
      <c r="C5144" s="5" t="str">
        <f>IFERROR(__xludf.DUMMYFUNCTION("""COMPUTED_VALUE"""),"")</f>
        <v/>
      </c>
      <c r="D5144" s="5">
        <v>0.0</v>
      </c>
    </row>
    <row r="5145" ht="14.25" customHeight="1">
      <c r="A5145" s="5"/>
      <c r="B5145" s="5"/>
      <c r="C5145" s="5" t="str">
        <f>IFERROR(__xludf.DUMMYFUNCTION("""COMPUTED_VALUE"""),"")</f>
        <v/>
      </c>
      <c r="D5145" s="5">
        <v>0.0</v>
      </c>
    </row>
    <row r="5146" ht="14.25" customHeight="1">
      <c r="A5146" s="5"/>
      <c r="B5146" s="5"/>
      <c r="C5146" s="5" t="str">
        <f>IFERROR(__xludf.DUMMYFUNCTION("""COMPUTED_VALUE"""),"")</f>
        <v/>
      </c>
      <c r="D5146" s="5">
        <v>0.0</v>
      </c>
    </row>
    <row r="5147" ht="14.25" customHeight="1">
      <c r="A5147" s="5"/>
      <c r="B5147" s="5"/>
      <c r="C5147" s="5" t="str">
        <f>IFERROR(__xludf.DUMMYFUNCTION("""COMPUTED_VALUE"""),"")</f>
        <v/>
      </c>
      <c r="D5147" s="5">
        <v>0.0</v>
      </c>
    </row>
    <row r="5148" ht="14.25" customHeight="1">
      <c r="A5148" s="5"/>
      <c r="B5148" s="5"/>
      <c r="C5148" s="5" t="str">
        <f>IFERROR(__xludf.DUMMYFUNCTION("""COMPUTED_VALUE"""),"")</f>
        <v/>
      </c>
      <c r="D5148" s="5">
        <v>0.0</v>
      </c>
    </row>
    <row r="5149" ht="14.25" customHeight="1">
      <c r="A5149" s="5"/>
      <c r="B5149" s="5"/>
      <c r="C5149" s="5" t="str">
        <f>IFERROR(__xludf.DUMMYFUNCTION("""COMPUTED_VALUE"""),"")</f>
        <v/>
      </c>
      <c r="D5149" s="5">
        <v>0.0</v>
      </c>
    </row>
    <row r="5150" ht="14.25" customHeight="1">
      <c r="A5150" s="5"/>
      <c r="B5150" s="5"/>
      <c r="C5150" s="5" t="str">
        <f>IFERROR(__xludf.DUMMYFUNCTION("""COMPUTED_VALUE"""),"")</f>
        <v/>
      </c>
      <c r="D5150" s="5">
        <v>0.0</v>
      </c>
    </row>
    <row r="5151" ht="14.25" customHeight="1">
      <c r="A5151" s="5"/>
      <c r="B5151" s="5"/>
      <c r="C5151" s="5" t="str">
        <f>IFERROR(__xludf.DUMMYFUNCTION("""COMPUTED_VALUE"""),"")</f>
        <v/>
      </c>
      <c r="D5151" s="5">
        <v>0.0</v>
      </c>
    </row>
    <row r="5152" ht="14.25" customHeight="1">
      <c r="A5152" s="5"/>
      <c r="B5152" s="5"/>
      <c r="C5152" s="5" t="str">
        <f>IFERROR(__xludf.DUMMYFUNCTION("""COMPUTED_VALUE"""),"")</f>
        <v/>
      </c>
      <c r="D5152" s="5">
        <v>0.0</v>
      </c>
    </row>
    <row r="5153" ht="14.25" customHeight="1">
      <c r="A5153" s="5"/>
      <c r="B5153" s="5"/>
      <c r="C5153" s="5" t="str">
        <f>IFERROR(__xludf.DUMMYFUNCTION("""COMPUTED_VALUE"""),"")</f>
        <v/>
      </c>
      <c r="D5153" s="5">
        <v>0.0</v>
      </c>
    </row>
    <row r="5154" ht="14.25" customHeight="1">
      <c r="A5154" s="5"/>
      <c r="B5154" s="5"/>
      <c r="C5154" s="5" t="str">
        <f>IFERROR(__xludf.DUMMYFUNCTION("""COMPUTED_VALUE"""),"")</f>
        <v/>
      </c>
      <c r="D5154" s="5">
        <v>0.0</v>
      </c>
    </row>
    <row r="5155" ht="14.25" customHeight="1">
      <c r="A5155" s="5"/>
      <c r="B5155" s="5"/>
      <c r="C5155" s="5" t="str">
        <f>IFERROR(__xludf.DUMMYFUNCTION("""COMPUTED_VALUE"""),"")</f>
        <v/>
      </c>
      <c r="D5155" s="5">
        <v>0.0</v>
      </c>
    </row>
    <row r="5156" ht="14.25" customHeight="1">
      <c r="A5156" s="5"/>
      <c r="B5156" s="5"/>
      <c r="C5156" s="5" t="str">
        <f>IFERROR(__xludf.DUMMYFUNCTION("""COMPUTED_VALUE"""),"")</f>
        <v/>
      </c>
      <c r="D5156" s="5">
        <v>0.0</v>
      </c>
    </row>
    <row r="5157" ht="14.25" customHeight="1">
      <c r="A5157" s="5"/>
      <c r="B5157" s="5"/>
      <c r="C5157" s="5" t="str">
        <f>IFERROR(__xludf.DUMMYFUNCTION("""COMPUTED_VALUE"""),"")</f>
        <v/>
      </c>
      <c r="D5157" s="5">
        <v>0.0</v>
      </c>
    </row>
    <row r="5158" ht="14.25" customHeight="1">
      <c r="A5158" s="5"/>
      <c r="B5158" s="5"/>
      <c r="C5158" s="5" t="str">
        <f>IFERROR(__xludf.DUMMYFUNCTION("""COMPUTED_VALUE"""),"")</f>
        <v/>
      </c>
      <c r="D5158" s="5">
        <v>0.0</v>
      </c>
    </row>
    <row r="5159" ht="14.25" customHeight="1">
      <c r="A5159" s="5"/>
      <c r="B5159" s="5"/>
      <c r="C5159" s="5" t="str">
        <f>IFERROR(__xludf.DUMMYFUNCTION("""COMPUTED_VALUE"""),"")</f>
        <v/>
      </c>
      <c r="D5159" s="5">
        <v>0.0</v>
      </c>
    </row>
    <row r="5160" ht="14.25" customHeight="1">
      <c r="A5160" s="5"/>
      <c r="B5160" s="5"/>
      <c r="C5160" s="5" t="str">
        <f>IFERROR(__xludf.DUMMYFUNCTION("""COMPUTED_VALUE"""),"")</f>
        <v/>
      </c>
      <c r="D5160" s="5">
        <v>0.0</v>
      </c>
    </row>
    <row r="5161" ht="14.25" customHeight="1">
      <c r="A5161" s="5"/>
      <c r="B5161" s="5"/>
      <c r="C5161" s="5" t="str">
        <f>IFERROR(__xludf.DUMMYFUNCTION("""COMPUTED_VALUE"""),"")</f>
        <v/>
      </c>
      <c r="D5161" s="5">
        <v>0.0</v>
      </c>
    </row>
    <row r="5162" ht="14.25" customHeight="1">
      <c r="A5162" s="5"/>
      <c r="B5162" s="5"/>
      <c r="C5162" s="5" t="str">
        <f>IFERROR(__xludf.DUMMYFUNCTION("""COMPUTED_VALUE"""),"")</f>
        <v/>
      </c>
      <c r="D5162" s="5">
        <v>0.0</v>
      </c>
    </row>
    <row r="5163" ht="14.25" customHeight="1">
      <c r="A5163" s="5"/>
      <c r="B5163" s="5"/>
      <c r="C5163" s="5" t="str">
        <f>IFERROR(__xludf.DUMMYFUNCTION("""COMPUTED_VALUE"""),"")</f>
        <v/>
      </c>
      <c r="D5163" s="5">
        <v>0.0</v>
      </c>
    </row>
    <row r="5164" ht="14.25" customHeight="1">
      <c r="A5164" s="5"/>
      <c r="B5164" s="5"/>
      <c r="C5164" s="5" t="str">
        <f>IFERROR(__xludf.DUMMYFUNCTION("""COMPUTED_VALUE"""),"")</f>
        <v/>
      </c>
      <c r="D5164" s="5">
        <v>0.0</v>
      </c>
    </row>
    <row r="5165" ht="14.25" customHeight="1">
      <c r="A5165" s="5"/>
      <c r="B5165" s="5"/>
      <c r="C5165" s="5" t="str">
        <f>IFERROR(__xludf.DUMMYFUNCTION("""COMPUTED_VALUE"""),"")</f>
        <v/>
      </c>
      <c r="D5165" s="5">
        <v>0.0</v>
      </c>
    </row>
    <row r="5166" ht="14.25" customHeight="1">
      <c r="A5166" s="5"/>
      <c r="B5166" s="5"/>
      <c r="C5166" s="5" t="str">
        <f>IFERROR(__xludf.DUMMYFUNCTION("""COMPUTED_VALUE"""),"")</f>
        <v/>
      </c>
      <c r="D5166" s="5">
        <v>0.0</v>
      </c>
    </row>
    <row r="5167" ht="14.25" customHeight="1">
      <c r="A5167" s="5"/>
      <c r="B5167" s="5"/>
      <c r="C5167" s="5" t="str">
        <f>IFERROR(__xludf.DUMMYFUNCTION("""COMPUTED_VALUE"""),"")</f>
        <v/>
      </c>
      <c r="D5167" s="5">
        <v>0.0</v>
      </c>
    </row>
    <row r="5168" ht="14.25" customHeight="1">
      <c r="A5168" s="5"/>
      <c r="B5168" s="5"/>
      <c r="C5168" s="5" t="str">
        <f>IFERROR(__xludf.DUMMYFUNCTION("""COMPUTED_VALUE"""),"")</f>
        <v/>
      </c>
      <c r="D5168" s="5">
        <v>0.0</v>
      </c>
    </row>
    <row r="5169" ht="14.25" customHeight="1">
      <c r="A5169" s="5"/>
      <c r="B5169" s="5"/>
      <c r="C5169" s="5" t="str">
        <f>IFERROR(__xludf.DUMMYFUNCTION("""COMPUTED_VALUE"""),"")</f>
        <v/>
      </c>
      <c r="D5169" s="5">
        <v>0.0</v>
      </c>
    </row>
    <row r="5170" ht="14.25" customHeight="1">
      <c r="A5170" s="5"/>
      <c r="B5170" s="5"/>
      <c r="C5170" s="5" t="str">
        <f>IFERROR(__xludf.DUMMYFUNCTION("""COMPUTED_VALUE"""),"")</f>
        <v/>
      </c>
      <c r="D5170" s="5">
        <v>0.0</v>
      </c>
    </row>
    <row r="5171" ht="14.25" customHeight="1">
      <c r="A5171" s="5"/>
      <c r="B5171" s="5"/>
      <c r="C5171" s="5" t="str">
        <f>IFERROR(__xludf.DUMMYFUNCTION("""COMPUTED_VALUE"""),"")</f>
        <v/>
      </c>
      <c r="D5171" s="5">
        <v>0.0</v>
      </c>
    </row>
    <row r="5172" ht="14.25" customHeight="1">
      <c r="A5172" s="5"/>
      <c r="B5172" s="5"/>
      <c r="C5172" s="5" t="str">
        <f>IFERROR(__xludf.DUMMYFUNCTION("""COMPUTED_VALUE"""),"")</f>
        <v/>
      </c>
      <c r="D5172" s="5">
        <v>0.0</v>
      </c>
    </row>
    <row r="5173" ht="14.25" customHeight="1">
      <c r="A5173" s="5"/>
      <c r="B5173" s="5"/>
      <c r="C5173" s="5" t="str">
        <f>IFERROR(__xludf.DUMMYFUNCTION("""COMPUTED_VALUE"""),"")</f>
        <v/>
      </c>
      <c r="D5173" s="5">
        <v>0.0</v>
      </c>
    </row>
    <row r="5174" ht="14.25" customHeight="1">
      <c r="A5174" s="5"/>
      <c r="B5174" s="5"/>
      <c r="C5174" s="5" t="str">
        <f>IFERROR(__xludf.DUMMYFUNCTION("""COMPUTED_VALUE"""),"")</f>
        <v/>
      </c>
      <c r="D5174" s="5">
        <v>0.0</v>
      </c>
    </row>
    <row r="5175" ht="14.25" customHeight="1">
      <c r="A5175" s="5"/>
      <c r="B5175" s="5"/>
      <c r="C5175" s="5" t="str">
        <f>IFERROR(__xludf.DUMMYFUNCTION("""COMPUTED_VALUE"""),"")</f>
        <v/>
      </c>
      <c r="D5175" s="5">
        <v>0.0</v>
      </c>
    </row>
    <row r="5176" ht="14.25" customHeight="1">
      <c r="A5176" s="5"/>
      <c r="B5176" s="5"/>
      <c r="C5176" s="5" t="str">
        <f>IFERROR(__xludf.DUMMYFUNCTION("""COMPUTED_VALUE"""),"")</f>
        <v/>
      </c>
      <c r="D5176" s="5">
        <v>0.0</v>
      </c>
    </row>
    <row r="5177" ht="14.25" customHeight="1">
      <c r="A5177" s="5"/>
      <c r="B5177" s="5"/>
      <c r="C5177" s="5" t="str">
        <f>IFERROR(__xludf.DUMMYFUNCTION("""COMPUTED_VALUE"""),"")</f>
        <v/>
      </c>
      <c r="D5177" s="5">
        <v>0.0</v>
      </c>
    </row>
    <row r="5178" ht="14.25" customHeight="1">
      <c r="A5178" s="5"/>
      <c r="B5178" s="5"/>
      <c r="C5178" s="5" t="str">
        <f>IFERROR(__xludf.DUMMYFUNCTION("""COMPUTED_VALUE"""),"")</f>
        <v/>
      </c>
      <c r="D5178" s="5">
        <v>0.0</v>
      </c>
    </row>
    <row r="5179" ht="14.25" customHeight="1">
      <c r="A5179" s="5"/>
      <c r="B5179" s="5"/>
      <c r="C5179" s="5" t="str">
        <f>IFERROR(__xludf.DUMMYFUNCTION("""COMPUTED_VALUE"""),"")</f>
        <v/>
      </c>
      <c r="D5179" s="5">
        <v>0.0</v>
      </c>
    </row>
    <row r="5180" ht="14.25" customHeight="1">
      <c r="A5180" s="5"/>
      <c r="B5180" s="5"/>
      <c r="C5180" s="5" t="str">
        <f>IFERROR(__xludf.DUMMYFUNCTION("""COMPUTED_VALUE"""),"")</f>
        <v/>
      </c>
      <c r="D5180" s="5">
        <v>0.0</v>
      </c>
    </row>
    <row r="5181" ht="14.25" customHeight="1">
      <c r="A5181" s="5"/>
      <c r="B5181" s="5"/>
      <c r="C5181" s="5" t="str">
        <f>IFERROR(__xludf.DUMMYFUNCTION("""COMPUTED_VALUE"""),"")</f>
        <v/>
      </c>
      <c r="D5181" s="5">
        <v>0.0</v>
      </c>
    </row>
    <row r="5182" ht="14.25" customHeight="1">
      <c r="A5182" s="5"/>
      <c r="B5182" s="5"/>
      <c r="C5182" s="5" t="str">
        <f>IFERROR(__xludf.DUMMYFUNCTION("""COMPUTED_VALUE"""),"")</f>
        <v/>
      </c>
      <c r="D5182" s="5">
        <v>0.0</v>
      </c>
    </row>
    <row r="5183" ht="14.25" customHeight="1">
      <c r="A5183" s="5"/>
      <c r="B5183" s="5"/>
      <c r="C5183" s="5" t="str">
        <f>IFERROR(__xludf.DUMMYFUNCTION("""COMPUTED_VALUE"""),"")</f>
        <v/>
      </c>
      <c r="D5183" s="5">
        <v>0.0</v>
      </c>
    </row>
    <row r="5184" ht="14.25" customHeight="1">
      <c r="A5184" s="5"/>
      <c r="B5184" s="5"/>
      <c r="C5184" s="5" t="str">
        <f>IFERROR(__xludf.DUMMYFUNCTION("""COMPUTED_VALUE"""),"")</f>
        <v/>
      </c>
      <c r="D5184" s="5">
        <v>0.0</v>
      </c>
    </row>
    <row r="5185" ht="14.25" customHeight="1">
      <c r="A5185" s="5"/>
      <c r="B5185" s="5"/>
      <c r="C5185" s="5" t="str">
        <f>IFERROR(__xludf.DUMMYFUNCTION("""COMPUTED_VALUE"""),"")</f>
        <v/>
      </c>
      <c r="D5185" s="5">
        <v>0.0</v>
      </c>
    </row>
    <row r="5186" ht="14.25" customHeight="1">
      <c r="A5186" s="5"/>
      <c r="B5186" s="5"/>
      <c r="C5186" s="5" t="str">
        <f>IFERROR(__xludf.DUMMYFUNCTION("""COMPUTED_VALUE"""),"")</f>
        <v/>
      </c>
      <c r="D5186" s="5">
        <v>0.0</v>
      </c>
    </row>
    <row r="5187" ht="14.25" customHeight="1">
      <c r="A5187" s="5"/>
      <c r="B5187" s="5"/>
      <c r="C5187" s="5" t="str">
        <f>IFERROR(__xludf.DUMMYFUNCTION("""COMPUTED_VALUE"""),"")</f>
        <v/>
      </c>
      <c r="D5187" s="5">
        <v>0.0</v>
      </c>
    </row>
    <row r="5188" ht="14.25" customHeight="1">
      <c r="A5188" s="5"/>
      <c r="B5188" s="5"/>
      <c r="C5188" s="5" t="str">
        <f>IFERROR(__xludf.DUMMYFUNCTION("""COMPUTED_VALUE"""),"")</f>
        <v/>
      </c>
      <c r="D5188" s="5">
        <v>0.0</v>
      </c>
    </row>
    <row r="5189" ht="14.25" customHeight="1">
      <c r="A5189" s="5"/>
      <c r="B5189" s="5"/>
      <c r="C5189" s="5" t="str">
        <f>IFERROR(__xludf.DUMMYFUNCTION("""COMPUTED_VALUE"""),"")</f>
        <v/>
      </c>
      <c r="D5189" s="5">
        <v>0.0</v>
      </c>
    </row>
    <row r="5190" ht="14.25" customHeight="1">
      <c r="A5190" s="5"/>
      <c r="B5190" s="5"/>
      <c r="C5190" s="5" t="str">
        <f>IFERROR(__xludf.DUMMYFUNCTION("""COMPUTED_VALUE"""),"")</f>
        <v/>
      </c>
      <c r="D5190" s="5">
        <v>0.0</v>
      </c>
    </row>
    <row r="5191" ht="14.25" customHeight="1">
      <c r="A5191" s="5"/>
      <c r="B5191" s="5"/>
      <c r="C5191" s="5" t="str">
        <f>IFERROR(__xludf.DUMMYFUNCTION("""COMPUTED_VALUE"""),"")</f>
        <v/>
      </c>
      <c r="D5191" s="5">
        <v>0.0</v>
      </c>
    </row>
    <row r="5192" ht="14.25" customHeight="1">
      <c r="A5192" s="5"/>
      <c r="B5192" s="5"/>
      <c r="C5192" s="5" t="str">
        <f>IFERROR(__xludf.DUMMYFUNCTION("""COMPUTED_VALUE"""),"")</f>
        <v/>
      </c>
      <c r="D5192" s="5">
        <v>0.0</v>
      </c>
    </row>
    <row r="5193" ht="14.25" customHeight="1">
      <c r="A5193" s="5"/>
      <c r="B5193" s="5"/>
      <c r="C5193" s="5" t="str">
        <f>IFERROR(__xludf.DUMMYFUNCTION("""COMPUTED_VALUE"""),"")</f>
        <v/>
      </c>
      <c r="D5193" s="5">
        <v>0.0</v>
      </c>
    </row>
    <row r="5194" ht="14.25" customHeight="1">
      <c r="A5194" s="5"/>
      <c r="B5194" s="5"/>
      <c r="C5194" s="5" t="str">
        <f>IFERROR(__xludf.DUMMYFUNCTION("""COMPUTED_VALUE"""),"")</f>
        <v/>
      </c>
      <c r="D5194" s="5">
        <v>0.0</v>
      </c>
    </row>
    <row r="5195" ht="14.25" customHeight="1">
      <c r="A5195" s="5"/>
      <c r="B5195" s="5"/>
      <c r="C5195" s="5" t="str">
        <f>IFERROR(__xludf.DUMMYFUNCTION("""COMPUTED_VALUE"""),"")</f>
        <v/>
      </c>
      <c r="D5195" s="5">
        <v>0.0</v>
      </c>
    </row>
    <row r="5196" ht="14.25" customHeight="1">
      <c r="A5196" s="5"/>
      <c r="B5196" s="5"/>
      <c r="C5196" s="5" t="str">
        <f>IFERROR(__xludf.DUMMYFUNCTION("""COMPUTED_VALUE"""),"")</f>
        <v/>
      </c>
      <c r="D5196" s="5">
        <v>0.0</v>
      </c>
    </row>
    <row r="5197" ht="14.25" customHeight="1">
      <c r="A5197" s="5"/>
      <c r="B5197" s="5"/>
      <c r="C5197" s="5" t="str">
        <f>IFERROR(__xludf.DUMMYFUNCTION("""COMPUTED_VALUE"""),"")</f>
        <v/>
      </c>
      <c r="D5197" s="5">
        <v>0.0</v>
      </c>
    </row>
    <row r="5198" ht="14.25" customHeight="1">
      <c r="A5198" s="5"/>
      <c r="B5198" s="5"/>
      <c r="C5198" s="5" t="str">
        <f>IFERROR(__xludf.DUMMYFUNCTION("""COMPUTED_VALUE"""),"")</f>
        <v/>
      </c>
      <c r="D5198" s="5">
        <v>0.0</v>
      </c>
    </row>
    <row r="5199" ht="14.25" customHeight="1">
      <c r="A5199" s="5"/>
      <c r="B5199" s="5"/>
      <c r="C5199" s="5" t="str">
        <f>IFERROR(__xludf.DUMMYFUNCTION("""COMPUTED_VALUE"""),"")</f>
        <v/>
      </c>
      <c r="D5199" s="5">
        <v>0.0</v>
      </c>
    </row>
    <row r="5200" ht="14.25" customHeight="1">
      <c r="A5200" s="5"/>
      <c r="B5200" s="5"/>
      <c r="C5200" s="5" t="str">
        <f>IFERROR(__xludf.DUMMYFUNCTION("""COMPUTED_VALUE"""),"")</f>
        <v/>
      </c>
      <c r="D5200" s="5">
        <v>0.0</v>
      </c>
    </row>
    <row r="5201" ht="14.25" customHeight="1">
      <c r="A5201" s="5"/>
      <c r="B5201" s="5"/>
      <c r="C5201" s="5" t="str">
        <f>IFERROR(__xludf.DUMMYFUNCTION("""COMPUTED_VALUE"""),"")</f>
        <v/>
      </c>
      <c r="D5201" s="5">
        <v>0.0</v>
      </c>
    </row>
    <row r="5202" ht="14.25" customHeight="1">
      <c r="A5202" s="5"/>
      <c r="B5202" s="5"/>
      <c r="C5202" s="5" t="str">
        <f>IFERROR(__xludf.DUMMYFUNCTION("""COMPUTED_VALUE"""),"")</f>
        <v/>
      </c>
      <c r="D5202" s="5">
        <v>0.0</v>
      </c>
    </row>
    <row r="5203" ht="14.25" customHeight="1">
      <c r="A5203" s="5"/>
      <c r="B5203" s="5"/>
      <c r="C5203" s="5" t="str">
        <f>IFERROR(__xludf.DUMMYFUNCTION("""COMPUTED_VALUE"""),"")</f>
        <v/>
      </c>
      <c r="D5203" s="5">
        <v>0.0</v>
      </c>
    </row>
    <row r="5204" ht="14.25" customHeight="1">
      <c r="A5204" s="5"/>
      <c r="B5204" s="5"/>
      <c r="C5204" s="5" t="str">
        <f>IFERROR(__xludf.DUMMYFUNCTION("""COMPUTED_VALUE"""),"")</f>
        <v/>
      </c>
      <c r="D5204" s="5">
        <v>0.0</v>
      </c>
    </row>
    <row r="5205" ht="14.25" customHeight="1">
      <c r="A5205" s="5"/>
      <c r="B5205" s="5"/>
      <c r="C5205" s="5" t="str">
        <f>IFERROR(__xludf.DUMMYFUNCTION("""COMPUTED_VALUE"""),"")</f>
        <v/>
      </c>
      <c r="D5205" s="5">
        <v>0.0</v>
      </c>
    </row>
    <row r="5206" ht="14.25" customHeight="1">
      <c r="A5206" s="5"/>
      <c r="B5206" s="5"/>
      <c r="C5206" s="5" t="str">
        <f>IFERROR(__xludf.DUMMYFUNCTION("""COMPUTED_VALUE"""),"")</f>
        <v/>
      </c>
      <c r="D5206" s="5">
        <v>0.0</v>
      </c>
    </row>
    <row r="5207" ht="14.25" customHeight="1">
      <c r="A5207" s="5"/>
      <c r="B5207" s="5"/>
      <c r="C5207" s="5" t="str">
        <f>IFERROR(__xludf.DUMMYFUNCTION("""COMPUTED_VALUE"""),"")</f>
        <v/>
      </c>
      <c r="D5207" s="5">
        <v>0.0</v>
      </c>
    </row>
    <row r="5208" ht="14.25" customHeight="1">
      <c r="A5208" s="5"/>
      <c r="B5208" s="5"/>
      <c r="C5208" s="5" t="str">
        <f>IFERROR(__xludf.DUMMYFUNCTION("""COMPUTED_VALUE"""),"")</f>
        <v/>
      </c>
      <c r="D5208" s="5">
        <v>0.0</v>
      </c>
    </row>
    <row r="5209" ht="14.25" customHeight="1">
      <c r="A5209" s="5"/>
      <c r="B5209" s="5"/>
      <c r="C5209" s="5" t="str">
        <f>IFERROR(__xludf.DUMMYFUNCTION("""COMPUTED_VALUE"""),"")</f>
        <v/>
      </c>
      <c r="D5209" s="5">
        <v>0.0</v>
      </c>
    </row>
    <row r="5210" ht="14.25" customHeight="1">
      <c r="A5210" s="5"/>
      <c r="B5210" s="5"/>
      <c r="C5210" s="5" t="str">
        <f>IFERROR(__xludf.DUMMYFUNCTION("""COMPUTED_VALUE"""),"")</f>
        <v/>
      </c>
      <c r="D5210" s="5">
        <v>0.0</v>
      </c>
    </row>
    <row r="5211" ht="14.25" customHeight="1">
      <c r="A5211" s="5"/>
      <c r="B5211" s="5"/>
      <c r="C5211" s="5" t="str">
        <f>IFERROR(__xludf.DUMMYFUNCTION("""COMPUTED_VALUE"""),"")</f>
        <v/>
      </c>
      <c r="D5211" s="5">
        <v>0.0</v>
      </c>
    </row>
    <row r="5212" ht="14.25" customHeight="1">
      <c r="A5212" s="5"/>
      <c r="B5212" s="5"/>
      <c r="C5212" s="5" t="str">
        <f>IFERROR(__xludf.DUMMYFUNCTION("""COMPUTED_VALUE"""),"")</f>
        <v/>
      </c>
      <c r="D5212" s="5">
        <v>0.0</v>
      </c>
    </row>
    <row r="5213" ht="14.25" customHeight="1">
      <c r="A5213" s="5"/>
      <c r="B5213" s="5"/>
      <c r="C5213" s="5" t="str">
        <f>IFERROR(__xludf.DUMMYFUNCTION("""COMPUTED_VALUE"""),"")</f>
        <v/>
      </c>
      <c r="D5213" s="5">
        <v>0.0</v>
      </c>
    </row>
    <row r="5214" ht="14.25" customHeight="1">
      <c r="A5214" s="5"/>
      <c r="B5214" s="5"/>
      <c r="C5214" s="5" t="str">
        <f>IFERROR(__xludf.DUMMYFUNCTION("""COMPUTED_VALUE"""),"")</f>
        <v/>
      </c>
      <c r="D5214" s="5">
        <v>0.0</v>
      </c>
    </row>
    <row r="5215" ht="14.25" customHeight="1">
      <c r="A5215" s="5"/>
      <c r="B5215" s="5"/>
      <c r="C5215" s="5" t="str">
        <f>IFERROR(__xludf.DUMMYFUNCTION("""COMPUTED_VALUE"""),"")</f>
        <v/>
      </c>
      <c r="D5215" s="5">
        <v>0.0</v>
      </c>
    </row>
    <row r="5216" ht="14.25" customHeight="1">
      <c r="A5216" s="5"/>
      <c r="B5216" s="5"/>
      <c r="C5216" s="5" t="str">
        <f>IFERROR(__xludf.DUMMYFUNCTION("""COMPUTED_VALUE"""),"")</f>
        <v/>
      </c>
      <c r="D5216" s="5">
        <v>0.0</v>
      </c>
    </row>
    <row r="5217" ht="14.25" customHeight="1">
      <c r="A5217" s="5"/>
      <c r="B5217" s="5"/>
      <c r="C5217" s="5" t="str">
        <f>IFERROR(__xludf.DUMMYFUNCTION("""COMPUTED_VALUE"""),"")</f>
        <v/>
      </c>
      <c r="D5217" s="5">
        <v>0.0</v>
      </c>
    </row>
    <row r="5218" ht="14.25" customHeight="1">
      <c r="A5218" s="5"/>
      <c r="B5218" s="5"/>
      <c r="C5218" s="5" t="str">
        <f>IFERROR(__xludf.DUMMYFUNCTION("""COMPUTED_VALUE"""),"")</f>
        <v/>
      </c>
      <c r="D5218" s="5">
        <v>0.0</v>
      </c>
    </row>
    <row r="5219" ht="14.25" customHeight="1">
      <c r="A5219" s="5"/>
      <c r="B5219" s="5"/>
      <c r="C5219" s="5" t="str">
        <f>IFERROR(__xludf.DUMMYFUNCTION("""COMPUTED_VALUE"""),"")</f>
        <v/>
      </c>
      <c r="D5219" s="5">
        <v>0.0</v>
      </c>
    </row>
    <row r="5220" ht="14.25" customHeight="1">
      <c r="A5220" s="5"/>
      <c r="B5220" s="5"/>
      <c r="C5220" s="5" t="str">
        <f>IFERROR(__xludf.DUMMYFUNCTION("""COMPUTED_VALUE"""),"")</f>
        <v/>
      </c>
      <c r="D5220" s="5">
        <v>0.0</v>
      </c>
    </row>
    <row r="5221" ht="14.25" customHeight="1">
      <c r="A5221" s="5"/>
      <c r="B5221" s="5"/>
      <c r="C5221" s="5" t="str">
        <f>IFERROR(__xludf.DUMMYFUNCTION("""COMPUTED_VALUE"""),"")</f>
        <v/>
      </c>
      <c r="D5221" s="5">
        <v>0.0</v>
      </c>
    </row>
    <row r="5222" ht="14.25" customHeight="1">
      <c r="A5222" s="5"/>
      <c r="B5222" s="5"/>
      <c r="C5222" s="5" t="str">
        <f>IFERROR(__xludf.DUMMYFUNCTION("""COMPUTED_VALUE"""),"")</f>
        <v/>
      </c>
      <c r="D5222" s="5">
        <v>0.0</v>
      </c>
    </row>
    <row r="5223" ht="14.25" customHeight="1">
      <c r="A5223" s="5"/>
      <c r="B5223" s="5"/>
      <c r="C5223" s="5" t="str">
        <f>IFERROR(__xludf.DUMMYFUNCTION("""COMPUTED_VALUE"""),"")</f>
        <v/>
      </c>
      <c r="D5223" s="5">
        <v>0.0</v>
      </c>
    </row>
    <row r="5224" ht="14.25" customHeight="1">
      <c r="A5224" s="5"/>
      <c r="B5224" s="5"/>
      <c r="C5224" s="5" t="str">
        <f>IFERROR(__xludf.DUMMYFUNCTION("""COMPUTED_VALUE"""),"")</f>
        <v/>
      </c>
      <c r="D5224" s="5">
        <v>0.0</v>
      </c>
    </row>
    <row r="5225" ht="14.25" customHeight="1">
      <c r="A5225" s="5"/>
      <c r="B5225" s="5"/>
      <c r="C5225" s="5" t="str">
        <f>IFERROR(__xludf.DUMMYFUNCTION("""COMPUTED_VALUE"""),"")</f>
        <v/>
      </c>
      <c r="D5225" s="5">
        <v>0.0</v>
      </c>
    </row>
    <row r="5226" ht="14.25" customHeight="1">
      <c r="A5226" s="5"/>
      <c r="B5226" s="5"/>
      <c r="C5226" s="5" t="str">
        <f>IFERROR(__xludf.DUMMYFUNCTION("""COMPUTED_VALUE"""),"")</f>
        <v/>
      </c>
      <c r="D5226" s="5">
        <v>0.0</v>
      </c>
    </row>
    <row r="5227" ht="14.25" customHeight="1">
      <c r="A5227" s="5"/>
      <c r="B5227" s="5"/>
      <c r="C5227" s="5" t="str">
        <f>IFERROR(__xludf.DUMMYFUNCTION("""COMPUTED_VALUE"""),"")</f>
        <v/>
      </c>
      <c r="D5227" s="5">
        <v>0.0</v>
      </c>
    </row>
    <row r="5228" ht="14.25" customHeight="1">
      <c r="A5228" s="5"/>
      <c r="B5228" s="5"/>
      <c r="C5228" s="5" t="str">
        <f>IFERROR(__xludf.DUMMYFUNCTION("""COMPUTED_VALUE"""),"")</f>
        <v/>
      </c>
      <c r="D5228" s="5">
        <v>0.0</v>
      </c>
    </row>
    <row r="5229" ht="14.25" customHeight="1">
      <c r="A5229" s="5"/>
      <c r="B5229" s="5"/>
      <c r="C5229" s="5" t="str">
        <f>IFERROR(__xludf.DUMMYFUNCTION("""COMPUTED_VALUE"""),"")</f>
        <v/>
      </c>
      <c r="D5229" s="5">
        <v>0.0</v>
      </c>
    </row>
    <row r="5230" ht="14.25" customHeight="1">
      <c r="A5230" s="5"/>
      <c r="B5230" s="5"/>
      <c r="C5230" s="5" t="str">
        <f>IFERROR(__xludf.DUMMYFUNCTION("""COMPUTED_VALUE"""),"")</f>
        <v/>
      </c>
      <c r="D5230" s="5">
        <v>0.0</v>
      </c>
    </row>
    <row r="5231" ht="14.25" customHeight="1">
      <c r="A5231" s="5"/>
      <c r="B5231" s="5"/>
      <c r="C5231" s="5" t="str">
        <f>IFERROR(__xludf.DUMMYFUNCTION("""COMPUTED_VALUE"""),"")</f>
        <v/>
      </c>
      <c r="D5231" s="5">
        <v>0.0</v>
      </c>
    </row>
    <row r="5232" ht="14.25" customHeight="1">
      <c r="A5232" s="5"/>
      <c r="B5232" s="5"/>
      <c r="C5232" s="5" t="str">
        <f>IFERROR(__xludf.DUMMYFUNCTION("""COMPUTED_VALUE"""),"")</f>
        <v/>
      </c>
      <c r="D5232" s="5">
        <v>0.0</v>
      </c>
    </row>
    <row r="5233" ht="14.25" customHeight="1">
      <c r="A5233" s="5"/>
      <c r="B5233" s="5"/>
      <c r="C5233" s="5" t="str">
        <f>IFERROR(__xludf.DUMMYFUNCTION("""COMPUTED_VALUE"""),"")</f>
        <v/>
      </c>
      <c r="D5233" s="5">
        <v>0.0</v>
      </c>
    </row>
    <row r="5234" ht="14.25" customHeight="1">
      <c r="A5234" s="5"/>
      <c r="B5234" s="5"/>
      <c r="C5234" s="5" t="str">
        <f>IFERROR(__xludf.DUMMYFUNCTION("""COMPUTED_VALUE"""),"")</f>
        <v/>
      </c>
      <c r="D5234" s="5">
        <v>0.0</v>
      </c>
    </row>
    <row r="5235" ht="14.25" customHeight="1">
      <c r="A5235" s="5"/>
      <c r="B5235" s="5"/>
      <c r="C5235" s="5" t="str">
        <f>IFERROR(__xludf.DUMMYFUNCTION("""COMPUTED_VALUE"""),"")</f>
        <v/>
      </c>
      <c r="D5235" s="5">
        <v>0.0</v>
      </c>
    </row>
    <row r="5236" ht="14.25" customHeight="1">
      <c r="A5236" s="5"/>
      <c r="B5236" s="5"/>
      <c r="C5236" s="5" t="str">
        <f>IFERROR(__xludf.DUMMYFUNCTION("""COMPUTED_VALUE"""),"")</f>
        <v/>
      </c>
      <c r="D5236" s="5">
        <v>0.0</v>
      </c>
    </row>
    <row r="5237" ht="14.25" customHeight="1">
      <c r="A5237" s="5"/>
      <c r="B5237" s="5"/>
      <c r="C5237" s="5" t="str">
        <f>IFERROR(__xludf.DUMMYFUNCTION("""COMPUTED_VALUE"""),"")</f>
        <v/>
      </c>
      <c r="D5237" s="5">
        <v>0.0</v>
      </c>
    </row>
    <row r="5238" ht="14.25" customHeight="1">
      <c r="A5238" s="5"/>
      <c r="B5238" s="5"/>
      <c r="C5238" s="5" t="str">
        <f>IFERROR(__xludf.DUMMYFUNCTION("""COMPUTED_VALUE"""),"")</f>
        <v/>
      </c>
      <c r="D5238" s="5">
        <v>0.0</v>
      </c>
    </row>
    <row r="5239" ht="14.25" customHeight="1">
      <c r="A5239" s="5"/>
      <c r="B5239" s="5"/>
      <c r="C5239" s="5" t="str">
        <f>IFERROR(__xludf.DUMMYFUNCTION("""COMPUTED_VALUE"""),"")</f>
        <v/>
      </c>
      <c r="D5239" s="5">
        <v>0.0</v>
      </c>
    </row>
    <row r="5240" ht="14.25" customHeight="1">
      <c r="A5240" s="5"/>
      <c r="B5240" s="5"/>
      <c r="C5240" s="5" t="str">
        <f>IFERROR(__xludf.DUMMYFUNCTION("""COMPUTED_VALUE"""),"")</f>
        <v/>
      </c>
      <c r="D5240" s="5">
        <v>0.0</v>
      </c>
    </row>
    <row r="5241" ht="14.25" customHeight="1">
      <c r="A5241" s="5"/>
      <c r="B5241" s="5"/>
      <c r="C5241" s="5" t="str">
        <f>IFERROR(__xludf.DUMMYFUNCTION("""COMPUTED_VALUE"""),"")</f>
        <v/>
      </c>
      <c r="D5241" s="5">
        <v>0.0</v>
      </c>
    </row>
    <row r="5242" ht="14.25" customHeight="1">
      <c r="A5242" s="5"/>
      <c r="B5242" s="5"/>
      <c r="C5242" s="5" t="str">
        <f>IFERROR(__xludf.DUMMYFUNCTION("""COMPUTED_VALUE"""),"")</f>
        <v/>
      </c>
      <c r="D5242" s="5">
        <v>0.0</v>
      </c>
    </row>
    <row r="5243" ht="14.25" customHeight="1">
      <c r="A5243" s="5"/>
      <c r="B5243" s="5"/>
      <c r="C5243" s="5" t="str">
        <f>IFERROR(__xludf.DUMMYFUNCTION("""COMPUTED_VALUE"""),"")</f>
        <v/>
      </c>
      <c r="D5243" s="5">
        <v>0.0</v>
      </c>
    </row>
    <row r="5244" ht="14.25" customHeight="1">
      <c r="A5244" s="5"/>
      <c r="B5244" s="5"/>
      <c r="C5244" s="5" t="str">
        <f>IFERROR(__xludf.DUMMYFUNCTION("""COMPUTED_VALUE"""),"")</f>
        <v/>
      </c>
      <c r="D5244" s="5">
        <v>0.0</v>
      </c>
    </row>
    <row r="5245" ht="14.25" customHeight="1">
      <c r="A5245" s="5"/>
      <c r="B5245" s="5"/>
      <c r="C5245" s="5" t="str">
        <f>IFERROR(__xludf.DUMMYFUNCTION("""COMPUTED_VALUE"""),"")</f>
        <v/>
      </c>
      <c r="D5245" s="5">
        <v>0.0</v>
      </c>
    </row>
    <row r="5246" ht="14.25" customHeight="1">
      <c r="A5246" s="5"/>
      <c r="B5246" s="5"/>
      <c r="C5246" s="5" t="str">
        <f>IFERROR(__xludf.DUMMYFUNCTION("""COMPUTED_VALUE"""),"")</f>
        <v/>
      </c>
      <c r="D5246" s="5">
        <v>0.0</v>
      </c>
    </row>
    <row r="5247" ht="14.25" customHeight="1">
      <c r="A5247" s="5"/>
      <c r="B5247" s="5"/>
      <c r="C5247" s="5" t="str">
        <f>IFERROR(__xludf.DUMMYFUNCTION("""COMPUTED_VALUE"""),"")</f>
        <v/>
      </c>
      <c r="D5247" s="5">
        <v>0.0</v>
      </c>
    </row>
    <row r="5248" ht="14.25" customHeight="1">
      <c r="A5248" s="5"/>
      <c r="B5248" s="5"/>
      <c r="C5248" s="5" t="str">
        <f>IFERROR(__xludf.DUMMYFUNCTION("""COMPUTED_VALUE"""),"")</f>
        <v/>
      </c>
      <c r="D5248" s="5">
        <v>0.0</v>
      </c>
    </row>
    <row r="5249" ht="14.25" customHeight="1">
      <c r="A5249" s="5"/>
      <c r="B5249" s="5"/>
      <c r="C5249" s="5" t="str">
        <f>IFERROR(__xludf.DUMMYFUNCTION("""COMPUTED_VALUE"""),"")</f>
        <v/>
      </c>
      <c r="D5249" s="5">
        <v>0.0</v>
      </c>
    </row>
    <row r="5250" ht="14.25" customHeight="1">
      <c r="A5250" s="5"/>
      <c r="B5250" s="5"/>
      <c r="C5250" s="5" t="str">
        <f>IFERROR(__xludf.DUMMYFUNCTION("""COMPUTED_VALUE"""),"")</f>
        <v/>
      </c>
      <c r="D5250" s="5">
        <v>0.0</v>
      </c>
    </row>
    <row r="5251" ht="14.25" customHeight="1">
      <c r="A5251" s="5"/>
      <c r="B5251" s="5"/>
      <c r="C5251" s="5" t="str">
        <f>IFERROR(__xludf.DUMMYFUNCTION("""COMPUTED_VALUE"""),"")</f>
        <v/>
      </c>
      <c r="D5251" s="5">
        <v>0.0</v>
      </c>
    </row>
    <row r="5252" ht="14.25" customHeight="1">
      <c r="A5252" s="5"/>
      <c r="B5252" s="5"/>
      <c r="C5252" s="5" t="str">
        <f>IFERROR(__xludf.DUMMYFUNCTION("""COMPUTED_VALUE"""),"")</f>
        <v/>
      </c>
      <c r="D5252" s="5">
        <v>0.0</v>
      </c>
    </row>
    <row r="5253" ht="14.25" customHeight="1">
      <c r="A5253" s="5"/>
      <c r="B5253" s="5"/>
      <c r="C5253" s="5" t="str">
        <f>IFERROR(__xludf.DUMMYFUNCTION("""COMPUTED_VALUE"""),"")</f>
        <v/>
      </c>
      <c r="D5253" s="5">
        <v>0.0</v>
      </c>
    </row>
    <row r="5254" ht="14.25" customHeight="1">
      <c r="A5254" s="5"/>
      <c r="B5254" s="5"/>
      <c r="C5254" s="5" t="str">
        <f>IFERROR(__xludf.DUMMYFUNCTION("""COMPUTED_VALUE"""),"")</f>
        <v/>
      </c>
      <c r="D5254" s="5">
        <v>0.0</v>
      </c>
    </row>
    <row r="5255" ht="14.25" customHeight="1">
      <c r="A5255" s="5"/>
      <c r="B5255" s="5"/>
      <c r="C5255" s="5" t="str">
        <f>IFERROR(__xludf.DUMMYFUNCTION("""COMPUTED_VALUE"""),"")</f>
        <v/>
      </c>
      <c r="D5255" s="5">
        <v>0.0</v>
      </c>
    </row>
    <row r="5256" ht="14.25" customHeight="1">
      <c r="A5256" s="5"/>
      <c r="B5256" s="5"/>
      <c r="C5256" s="5" t="str">
        <f>IFERROR(__xludf.DUMMYFUNCTION("""COMPUTED_VALUE"""),"")</f>
        <v/>
      </c>
      <c r="D5256" s="5">
        <v>0.0</v>
      </c>
    </row>
    <row r="5257" ht="14.25" customHeight="1">
      <c r="A5257" s="5"/>
      <c r="B5257" s="5"/>
      <c r="C5257" s="5" t="str">
        <f>IFERROR(__xludf.DUMMYFUNCTION("""COMPUTED_VALUE"""),"")</f>
        <v/>
      </c>
      <c r="D5257" s="5">
        <v>0.0</v>
      </c>
    </row>
    <row r="5258" ht="14.25" customHeight="1">
      <c r="A5258" s="5"/>
      <c r="B5258" s="5"/>
      <c r="C5258" s="5" t="str">
        <f>IFERROR(__xludf.DUMMYFUNCTION("""COMPUTED_VALUE"""),"")</f>
        <v/>
      </c>
      <c r="D5258" s="5">
        <v>0.0</v>
      </c>
    </row>
    <row r="5259" ht="14.25" customHeight="1">
      <c r="A5259" s="5"/>
      <c r="B5259" s="5"/>
      <c r="C5259" s="5" t="str">
        <f>IFERROR(__xludf.DUMMYFUNCTION("""COMPUTED_VALUE"""),"")</f>
        <v/>
      </c>
      <c r="D5259" s="5">
        <v>0.0</v>
      </c>
    </row>
    <row r="5260" ht="14.25" customHeight="1">
      <c r="A5260" s="5"/>
      <c r="B5260" s="5"/>
      <c r="C5260" s="5" t="str">
        <f>IFERROR(__xludf.DUMMYFUNCTION("""COMPUTED_VALUE"""),"")</f>
        <v/>
      </c>
      <c r="D5260" s="5">
        <v>0.0</v>
      </c>
    </row>
    <row r="5261" ht="14.25" customHeight="1">
      <c r="A5261" s="5"/>
      <c r="B5261" s="5"/>
      <c r="C5261" s="5" t="str">
        <f>IFERROR(__xludf.DUMMYFUNCTION("""COMPUTED_VALUE"""),"")</f>
        <v/>
      </c>
      <c r="D5261" s="5">
        <v>0.0</v>
      </c>
    </row>
    <row r="5262" ht="14.25" customHeight="1">
      <c r="A5262" s="5"/>
      <c r="B5262" s="5"/>
      <c r="C5262" s="5" t="str">
        <f>IFERROR(__xludf.DUMMYFUNCTION("""COMPUTED_VALUE"""),"")</f>
        <v/>
      </c>
      <c r="D5262" s="5">
        <v>0.0</v>
      </c>
    </row>
    <row r="5263" ht="14.25" customHeight="1">
      <c r="A5263" s="5"/>
      <c r="B5263" s="5"/>
      <c r="C5263" s="5" t="str">
        <f>IFERROR(__xludf.DUMMYFUNCTION("""COMPUTED_VALUE"""),"")</f>
        <v/>
      </c>
      <c r="D5263" s="5">
        <v>0.0</v>
      </c>
    </row>
    <row r="5264" ht="14.25" customHeight="1">
      <c r="A5264" s="5"/>
      <c r="B5264" s="5"/>
      <c r="C5264" s="5" t="str">
        <f>IFERROR(__xludf.DUMMYFUNCTION("""COMPUTED_VALUE"""),"")</f>
        <v/>
      </c>
      <c r="D5264" s="5">
        <v>0.0</v>
      </c>
    </row>
    <row r="5265" ht="14.25" customHeight="1">
      <c r="A5265" s="5"/>
      <c r="B5265" s="5"/>
      <c r="C5265" s="5" t="str">
        <f>IFERROR(__xludf.DUMMYFUNCTION("""COMPUTED_VALUE"""),"")</f>
        <v/>
      </c>
      <c r="D5265" s="5">
        <v>0.0</v>
      </c>
    </row>
    <row r="5266" ht="14.25" customHeight="1">
      <c r="A5266" s="5"/>
      <c r="B5266" s="5"/>
      <c r="C5266" s="5" t="str">
        <f>IFERROR(__xludf.DUMMYFUNCTION("""COMPUTED_VALUE"""),"")</f>
        <v/>
      </c>
      <c r="D5266" s="5">
        <v>0.0</v>
      </c>
    </row>
    <row r="5267" ht="14.25" customHeight="1">
      <c r="A5267" s="5"/>
      <c r="B5267" s="5"/>
      <c r="C5267" s="5" t="str">
        <f>IFERROR(__xludf.DUMMYFUNCTION("""COMPUTED_VALUE"""),"")</f>
        <v/>
      </c>
      <c r="D5267" s="5">
        <v>0.0</v>
      </c>
    </row>
    <row r="5268" ht="14.25" customHeight="1">
      <c r="A5268" s="5"/>
      <c r="B5268" s="5"/>
      <c r="C5268" s="5" t="str">
        <f>IFERROR(__xludf.DUMMYFUNCTION("""COMPUTED_VALUE"""),"")</f>
        <v/>
      </c>
      <c r="D5268" s="5">
        <v>0.0</v>
      </c>
    </row>
    <row r="5269" ht="14.25" customHeight="1">
      <c r="A5269" s="5"/>
      <c r="B5269" s="5"/>
      <c r="C5269" s="5" t="str">
        <f>IFERROR(__xludf.DUMMYFUNCTION("""COMPUTED_VALUE"""),"")</f>
        <v/>
      </c>
      <c r="D5269" s="5">
        <v>0.0</v>
      </c>
    </row>
    <row r="5270" ht="14.25" customHeight="1">
      <c r="A5270" s="5"/>
      <c r="B5270" s="5"/>
      <c r="C5270" s="5" t="str">
        <f>IFERROR(__xludf.DUMMYFUNCTION("""COMPUTED_VALUE"""),"")</f>
        <v/>
      </c>
      <c r="D5270" s="5">
        <v>0.0</v>
      </c>
    </row>
    <row r="5271" ht="14.25" customHeight="1">
      <c r="A5271" s="5"/>
      <c r="B5271" s="5"/>
      <c r="C5271" s="5" t="str">
        <f>IFERROR(__xludf.DUMMYFUNCTION("""COMPUTED_VALUE"""),"")</f>
        <v/>
      </c>
      <c r="D5271" s="5">
        <v>0.0</v>
      </c>
    </row>
    <row r="5272" ht="14.25" customHeight="1">
      <c r="A5272" s="5"/>
      <c r="B5272" s="5"/>
      <c r="C5272" s="5" t="str">
        <f>IFERROR(__xludf.DUMMYFUNCTION("""COMPUTED_VALUE"""),"")</f>
        <v/>
      </c>
      <c r="D5272" s="5">
        <v>0.0</v>
      </c>
    </row>
    <row r="5273" ht="14.25" customHeight="1">
      <c r="A5273" s="5"/>
      <c r="B5273" s="5"/>
      <c r="C5273" s="5" t="str">
        <f>IFERROR(__xludf.DUMMYFUNCTION("""COMPUTED_VALUE"""),"")</f>
        <v/>
      </c>
      <c r="D5273" s="5">
        <v>0.0</v>
      </c>
    </row>
    <row r="5274" ht="14.25" customHeight="1">
      <c r="A5274" s="5"/>
      <c r="B5274" s="5"/>
      <c r="C5274" s="5" t="str">
        <f>IFERROR(__xludf.DUMMYFUNCTION("""COMPUTED_VALUE"""),"")</f>
        <v/>
      </c>
      <c r="D5274" s="5">
        <v>0.0</v>
      </c>
    </row>
    <row r="5275" ht="14.25" customHeight="1">
      <c r="A5275" s="5"/>
      <c r="B5275" s="5"/>
      <c r="C5275" s="5" t="str">
        <f>IFERROR(__xludf.DUMMYFUNCTION("""COMPUTED_VALUE"""),"")</f>
        <v/>
      </c>
      <c r="D5275" s="5">
        <v>0.0</v>
      </c>
    </row>
    <row r="5276" ht="14.25" customHeight="1">
      <c r="A5276" s="5"/>
      <c r="B5276" s="5"/>
      <c r="C5276" s="5" t="str">
        <f>IFERROR(__xludf.DUMMYFUNCTION("""COMPUTED_VALUE"""),"")</f>
        <v/>
      </c>
      <c r="D5276" s="5">
        <v>0.0</v>
      </c>
    </row>
    <row r="5277" ht="14.25" customHeight="1">
      <c r="A5277" s="5"/>
      <c r="B5277" s="5"/>
      <c r="C5277" s="5" t="str">
        <f>IFERROR(__xludf.DUMMYFUNCTION("""COMPUTED_VALUE"""),"")</f>
        <v/>
      </c>
      <c r="D5277" s="5">
        <v>0.0</v>
      </c>
    </row>
    <row r="5278" ht="14.25" customHeight="1">
      <c r="A5278" s="5"/>
      <c r="B5278" s="5"/>
      <c r="C5278" s="5" t="str">
        <f>IFERROR(__xludf.DUMMYFUNCTION("""COMPUTED_VALUE"""),"")</f>
        <v/>
      </c>
      <c r="D5278" s="5">
        <v>0.0</v>
      </c>
    </row>
    <row r="5279" ht="14.25" customHeight="1">
      <c r="A5279" s="5"/>
      <c r="B5279" s="5"/>
      <c r="C5279" s="5" t="str">
        <f>IFERROR(__xludf.DUMMYFUNCTION("""COMPUTED_VALUE"""),"")</f>
        <v/>
      </c>
      <c r="D5279" s="5">
        <v>0.0</v>
      </c>
    </row>
    <row r="5280" ht="14.25" customHeight="1">
      <c r="A5280" s="5"/>
      <c r="B5280" s="5"/>
      <c r="C5280" s="5" t="str">
        <f>IFERROR(__xludf.DUMMYFUNCTION("""COMPUTED_VALUE"""),"")</f>
        <v/>
      </c>
      <c r="D5280" s="5">
        <v>0.0</v>
      </c>
    </row>
    <row r="5281" ht="14.25" customHeight="1">
      <c r="A5281" s="5"/>
      <c r="B5281" s="5"/>
      <c r="C5281" s="5" t="str">
        <f>IFERROR(__xludf.DUMMYFUNCTION("""COMPUTED_VALUE"""),"")</f>
        <v/>
      </c>
      <c r="D5281" s="5">
        <v>0.0</v>
      </c>
    </row>
    <row r="5282" ht="14.25" customHeight="1">
      <c r="A5282" s="5"/>
      <c r="B5282" s="5"/>
      <c r="C5282" s="5" t="str">
        <f>IFERROR(__xludf.DUMMYFUNCTION("""COMPUTED_VALUE"""),"")</f>
        <v/>
      </c>
      <c r="D5282" s="5">
        <v>0.0</v>
      </c>
    </row>
    <row r="5283" ht="14.25" customHeight="1">
      <c r="A5283" s="5"/>
      <c r="B5283" s="5"/>
      <c r="C5283" s="5" t="str">
        <f>IFERROR(__xludf.DUMMYFUNCTION("""COMPUTED_VALUE"""),"")</f>
        <v/>
      </c>
      <c r="D5283" s="5">
        <v>0.0</v>
      </c>
    </row>
    <row r="5284" ht="14.25" customHeight="1">
      <c r="A5284" s="5"/>
      <c r="B5284" s="5"/>
      <c r="C5284" s="5" t="str">
        <f>IFERROR(__xludf.DUMMYFUNCTION("""COMPUTED_VALUE"""),"")</f>
        <v/>
      </c>
      <c r="D5284" s="5">
        <v>0.0</v>
      </c>
    </row>
    <row r="5285" ht="14.25" customHeight="1">
      <c r="A5285" s="5"/>
      <c r="B5285" s="5"/>
      <c r="C5285" s="5" t="str">
        <f>IFERROR(__xludf.DUMMYFUNCTION("""COMPUTED_VALUE"""),"")</f>
        <v/>
      </c>
      <c r="D5285" s="5">
        <v>0.0</v>
      </c>
    </row>
    <row r="5286" ht="14.25" customHeight="1">
      <c r="A5286" s="5"/>
      <c r="B5286" s="5"/>
      <c r="C5286" s="5" t="str">
        <f>IFERROR(__xludf.DUMMYFUNCTION("""COMPUTED_VALUE"""),"")</f>
        <v/>
      </c>
      <c r="D5286" s="5">
        <v>0.0</v>
      </c>
    </row>
    <row r="5287" ht="14.25" customHeight="1">
      <c r="A5287" s="5"/>
      <c r="B5287" s="5"/>
      <c r="C5287" s="5" t="str">
        <f>IFERROR(__xludf.DUMMYFUNCTION("""COMPUTED_VALUE"""),"")</f>
        <v/>
      </c>
      <c r="D5287" s="5">
        <v>0.0</v>
      </c>
    </row>
    <row r="5288" ht="14.25" customHeight="1">
      <c r="A5288" s="5"/>
      <c r="B5288" s="5"/>
      <c r="C5288" s="5" t="str">
        <f>IFERROR(__xludf.DUMMYFUNCTION("""COMPUTED_VALUE"""),"")</f>
        <v/>
      </c>
      <c r="D5288" s="5">
        <v>0.0</v>
      </c>
    </row>
    <row r="5289" ht="14.25" customHeight="1">
      <c r="A5289" s="5"/>
      <c r="B5289" s="5"/>
      <c r="C5289" s="5" t="str">
        <f>IFERROR(__xludf.DUMMYFUNCTION("""COMPUTED_VALUE"""),"")</f>
        <v/>
      </c>
      <c r="D5289" s="5">
        <v>0.0</v>
      </c>
    </row>
    <row r="5290" ht="14.25" customHeight="1">
      <c r="A5290" s="5"/>
      <c r="B5290" s="5"/>
      <c r="C5290" s="5" t="str">
        <f>IFERROR(__xludf.DUMMYFUNCTION("""COMPUTED_VALUE"""),"")</f>
        <v/>
      </c>
      <c r="D5290" s="5">
        <v>0.0</v>
      </c>
    </row>
    <row r="5291" ht="14.25" customHeight="1">
      <c r="A5291" s="5"/>
      <c r="B5291" s="5"/>
      <c r="C5291" s="5" t="str">
        <f>IFERROR(__xludf.DUMMYFUNCTION("""COMPUTED_VALUE"""),"")</f>
        <v/>
      </c>
      <c r="D5291" s="5">
        <v>0.0</v>
      </c>
    </row>
    <row r="5292" ht="14.25" customHeight="1">
      <c r="A5292" s="5"/>
      <c r="B5292" s="5"/>
      <c r="C5292" s="5" t="str">
        <f>IFERROR(__xludf.DUMMYFUNCTION("""COMPUTED_VALUE"""),"")</f>
        <v/>
      </c>
      <c r="D5292" s="5">
        <v>0.0</v>
      </c>
    </row>
    <row r="5293" ht="14.25" customHeight="1">
      <c r="A5293" s="5"/>
      <c r="B5293" s="5"/>
      <c r="C5293" s="5" t="str">
        <f>IFERROR(__xludf.DUMMYFUNCTION("""COMPUTED_VALUE"""),"")</f>
        <v/>
      </c>
      <c r="D5293" s="5">
        <v>0.0</v>
      </c>
    </row>
    <row r="5294" ht="14.25" customHeight="1">
      <c r="A5294" s="5"/>
      <c r="B5294" s="5"/>
      <c r="C5294" s="5" t="str">
        <f>IFERROR(__xludf.DUMMYFUNCTION("""COMPUTED_VALUE"""),"")</f>
        <v/>
      </c>
      <c r="D5294" s="5">
        <v>0.0</v>
      </c>
    </row>
    <row r="5295" ht="14.25" customHeight="1">
      <c r="A5295" s="5"/>
      <c r="B5295" s="5"/>
      <c r="C5295" s="5" t="str">
        <f>IFERROR(__xludf.DUMMYFUNCTION("""COMPUTED_VALUE"""),"")</f>
        <v/>
      </c>
      <c r="D5295" s="5">
        <v>0.0</v>
      </c>
    </row>
    <row r="5296" ht="14.25" customHeight="1">
      <c r="A5296" s="5"/>
      <c r="B5296" s="5"/>
      <c r="C5296" s="5" t="str">
        <f>IFERROR(__xludf.DUMMYFUNCTION("""COMPUTED_VALUE"""),"")</f>
        <v/>
      </c>
      <c r="D5296" s="5">
        <v>0.0</v>
      </c>
    </row>
    <row r="5297" ht="14.25" customHeight="1">
      <c r="A5297" s="5"/>
      <c r="B5297" s="5"/>
      <c r="C5297" s="5" t="str">
        <f>IFERROR(__xludf.DUMMYFUNCTION("""COMPUTED_VALUE"""),"")</f>
        <v/>
      </c>
      <c r="D5297" s="5">
        <v>0.0</v>
      </c>
    </row>
    <row r="5298" ht="14.25" customHeight="1">
      <c r="A5298" s="5"/>
      <c r="B5298" s="5"/>
      <c r="C5298" s="5" t="str">
        <f>IFERROR(__xludf.DUMMYFUNCTION("""COMPUTED_VALUE"""),"")</f>
        <v/>
      </c>
      <c r="D5298" s="5">
        <v>0.0</v>
      </c>
    </row>
    <row r="5299" ht="14.25" customHeight="1">
      <c r="A5299" s="5"/>
      <c r="B5299" s="5"/>
      <c r="C5299" s="5" t="str">
        <f>IFERROR(__xludf.DUMMYFUNCTION("""COMPUTED_VALUE"""),"")</f>
        <v/>
      </c>
      <c r="D5299" s="5">
        <v>0.0</v>
      </c>
    </row>
    <row r="5300" ht="14.25" customHeight="1">
      <c r="A5300" s="5"/>
      <c r="B5300" s="5"/>
      <c r="C5300" s="5" t="str">
        <f>IFERROR(__xludf.DUMMYFUNCTION("""COMPUTED_VALUE"""),"")</f>
        <v/>
      </c>
      <c r="D5300" s="5">
        <v>0.0</v>
      </c>
    </row>
    <row r="5301" ht="14.25" customHeight="1">
      <c r="A5301" s="5"/>
      <c r="B5301" s="5"/>
      <c r="C5301" s="5" t="str">
        <f>IFERROR(__xludf.DUMMYFUNCTION("""COMPUTED_VALUE"""),"")</f>
        <v/>
      </c>
      <c r="D5301" s="5">
        <v>0.0</v>
      </c>
    </row>
    <row r="5302" ht="14.25" customHeight="1">
      <c r="A5302" s="5"/>
      <c r="B5302" s="5"/>
      <c r="C5302" s="5" t="str">
        <f>IFERROR(__xludf.DUMMYFUNCTION("""COMPUTED_VALUE"""),"")</f>
        <v/>
      </c>
      <c r="D5302" s="5">
        <v>0.0</v>
      </c>
    </row>
    <row r="5303" ht="14.25" customHeight="1">
      <c r="A5303" s="5"/>
      <c r="B5303" s="5"/>
      <c r="C5303" s="5" t="str">
        <f>IFERROR(__xludf.DUMMYFUNCTION("""COMPUTED_VALUE"""),"")</f>
        <v/>
      </c>
      <c r="D5303" s="5">
        <v>0.0</v>
      </c>
    </row>
    <row r="5304" ht="14.25" customHeight="1">
      <c r="A5304" s="5"/>
      <c r="B5304" s="5"/>
      <c r="C5304" s="5" t="str">
        <f>IFERROR(__xludf.DUMMYFUNCTION("""COMPUTED_VALUE"""),"")</f>
        <v/>
      </c>
      <c r="D5304" s="5">
        <v>0.0</v>
      </c>
    </row>
    <row r="5305" ht="14.25" customHeight="1">
      <c r="A5305" s="5"/>
      <c r="B5305" s="5"/>
      <c r="C5305" s="5" t="str">
        <f>IFERROR(__xludf.DUMMYFUNCTION("""COMPUTED_VALUE"""),"")</f>
        <v/>
      </c>
      <c r="D5305" s="5">
        <v>0.0</v>
      </c>
    </row>
    <row r="5306" ht="14.25" customHeight="1">
      <c r="A5306" s="5"/>
      <c r="B5306" s="5"/>
      <c r="C5306" s="5" t="str">
        <f>IFERROR(__xludf.DUMMYFUNCTION("""COMPUTED_VALUE"""),"")</f>
        <v/>
      </c>
      <c r="D5306" s="5">
        <v>0.0</v>
      </c>
    </row>
    <row r="5307" ht="14.25" customHeight="1">
      <c r="A5307" s="5"/>
      <c r="B5307" s="5"/>
      <c r="C5307" s="5" t="str">
        <f>IFERROR(__xludf.DUMMYFUNCTION("""COMPUTED_VALUE"""),"")</f>
        <v/>
      </c>
      <c r="D5307" s="5">
        <v>0.0</v>
      </c>
    </row>
    <row r="5308" ht="14.25" customHeight="1">
      <c r="A5308" s="5"/>
      <c r="B5308" s="5"/>
      <c r="C5308" s="5" t="str">
        <f>IFERROR(__xludf.DUMMYFUNCTION("""COMPUTED_VALUE"""),"")</f>
        <v/>
      </c>
      <c r="D5308" s="5">
        <v>0.0</v>
      </c>
    </row>
    <row r="5309" ht="14.25" customHeight="1">
      <c r="A5309" s="5"/>
      <c r="B5309" s="5"/>
      <c r="C5309" s="5" t="str">
        <f>IFERROR(__xludf.DUMMYFUNCTION("""COMPUTED_VALUE"""),"")</f>
        <v/>
      </c>
      <c r="D5309" s="5">
        <v>0.0</v>
      </c>
    </row>
    <row r="5310" ht="14.25" customHeight="1">
      <c r="A5310" s="5"/>
      <c r="B5310" s="5"/>
      <c r="C5310" s="5" t="str">
        <f>IFERROR(__xludf.DUMMYFUNCTION("""COMPUTED_VALUE"""),"")</f>
        <v/>
      </c>
      <c r="D5310" s="5">
        <v>0.0</v>
      </c>
    </row>
    <row r="5311" ht="14.25" customHeight="1">
      <c r="A5311" s="5"/>
      <c r="B5311" s="5"/>
      <c r="C5311" s="5" t="str">
        <f>IFERROR(__xludf.DUMMYFUNCTION("""COMPUTED_VALUE"""),"")</f>
        <v/>
      </c>
      <c r="D5311" s="5">
        <v>0.0</v>
      </c>
    </row>
    <row r="5312" ht="14.25" customHeight="1">
      <c r="A5312" s="5"/>
      <c r="B5312" s="5"/>
      <c r="C5312" s="5" t="str">
        <f>IFERROR(__xludf.DUMMYFUNCTION("""COMPUTED_VALUE"""),"")</f>
        <v/>
      </c>
      <c r="D5312" s="5">
        <v>0.0</v>
      </c>
    </row>
    <row r="5313" ht="14.25" customHeight="1">
      <c r="A5313" s="5"/>
      <c r="B5313" s="5"/>
      <c r="C5313" s="5" t="str">
        <f>IFERROR(__xludf.DUMMYFUNCTION("""COMPUTED_VALUE"""),"")</f>
        <v/>
      </c>
      <c r="D5313" s="5">
        <v>0.0</v>
      </c>
    </row>
    <row r="5314" ht="14.25" customHeight="1">
      <c r="A5314" s="5"/>
      <c r="B5314" s="5"/>
      <c r="C5314" s="5" t="str">
        <f>IFERROR(__xludf.DUMMYFUNCTION("""COMPUTED_VALUE"""),"")</f>
        <v/>
      </c>
      <c r="D5314" s="5">
        <v>0.0</v>
      </c>
    </row>
    <row r="5315" ht="14.25" customHeight="1">
      <c r="A5315" s="5"/>
      <c r="B5315" s="5"/>
      <c r="C5315" s="5" t="str">
        <f>IFERROR(__xludf.DUMMYFUNCTION("""COMPUTED_VALUE"""),"")</f>
        <v/>
      </c>
      <c r="D5315" s="5">
        <v>0.0</v>
      </c>
    </row>
    <row r="5316" ht="14.25" customHeight="1">
      <c r="A5316" s="5"/>
      <c r="B5316" s="5"/>
      <c r="C5316" s="5" t="str">
        <f>IFERROR(__xludf.DUMMYFUNCTION("""COMPUTED_VALUE"""),"")</f>
        <v/>
      </c>
      <c r="D5316" s="5">
        <v>0.0</v>
      </c>
    </row>
    <row r="5317" ht="14.25" customHeight="1">
      <c r="A5317" s="5"/>
      <c r="B5317" s="5"/>
      <c r="C5317" s="5" t="str">
        <f>IFERROR(__xludf.DUMMYFUNCTION("""COMPUTED_VALUE"""),"")</f>
        <v/>
      </c>
      <c r="D5317" s="5">
        <v>0.0</v>
      </c>
    </row>
    <row r="5318" ht="14.25" customHeight="1">
      <c r="A5318" s="5"/>
      <c r="B5318" s="5"/>
      <c r="C5318" s="5" t="str">
        <f>IFERROR(__xludf.DUMMYFUNCTION("""COMPUTED_VALUE"""),"")</f>
        <v/>
      </c>
      <c r="D5318" s="5">
        <v>0.0</v>
      </c>
    </row>
    <row r="5319" ht="14.25" customHeight="1">
      <c r="A5319" s="5"/>
      <c r="B5319" s="5"/>
      <c r="C5319" s="5" t="str">
        <f>IFERROR(__xludf.DUMMYFUNCTION("""COMPUTED_VALUE"""),"")</f>
        <v/>
      </c>
      <c r="D5319" s="5">
        <v>0.0</v>
      </c>
    </row>
    <row r="5320" ht="14.25" customHeight="1">
      <c r="A5320" s="5"/>
      <c r="B5320" s="5"/>
      <c r="C5320" s="5" t="str">
        <f>IFERROR(__xludf.DUMMYFUNCTION("""COMPUTED_VALUE"""),"")</f>
        <v/>
      </c>
      <c r="D5320" s="5">
        <v>0.0</v>
      </c>
    </row>
    <row r="5321" ht="14.25" customHeight="1">
      <c r="A5321" s="5"/>
      <c r="B5321" s="5"/>
      <c r="C5321" s="5" t="str">
        <f>IFERROR(__xludf.DUMMYFUNCTION("""COMPUTED_VALUE"""),"")</f>
        <v/>
      </c>
      <c r="D5321" s="5">
        <v>0.0</v>
      </c>
    </row>
    <row r="5322" ht="14.25" customHeight="1">
      <c r="A5322" s="5"/>
      <c r="B5322" s="5"/>
      <c r="C5322" s="5" t="str">
        <f>IFERROR(__xludf.DUMMYFUNCTION("""COMPUTED_VALUE"""),"")</f>
        <v/>
      </c>
      <c r="D5322" s="5">
        <v>0.0</v>
      </c>
    </row>
    <row r="5323" ht="14.25" customHeight="1">
      <c r="A5323" s="5"/>
      <c r="B5323" s="5"/>
      <c r="C5323" s="5" t="str">
        <f>IFERROR(__xludf.DUMMYFUNCTION("""COMPUTED_VALUE"""),"")</f>
        <v/>
      </c>
      <c r="D5323" s="5">
        <v>0.0</v>
      </c>
    </row>
    <row r="5324" ht="14.25" customHeight="1">
      <c r="A5324" s="5"/>
      <c r="B5324" s="5"/>
      <c r="C5324" s="5" t="str">
        <f>IFERROR(__xludf.DUMMYFUNCTION("""COMPUTED_VALUE"""),"")</f>
        <v/>
      </c>
      <c r="D5324" s="5">
        <v>0.0</v>
      </c>
    </row>
    <row r="5325" ht="14.25" customHeight="1">
      <c r="A5325" s="5"/>
      <c r="B5325" s="5"/>
      <c r="C5325" s="5" t="str">
        <f>IFERROR(__xludf.DUMMYFUNCTION("""COMPUTED_VALUE"""),"")</f>
        <v/>
      </c>
      <c r="D5325" s="5">
        <v>0.0</v>
      </c>
    </row>
    <row r="5326" ht="14.25" customHeight="1">
      <c r="A5326" s="5"/>
      <c r="B5326" s="5"/>
      <c r="C5326" s="5" t="str">
        <f>IFERROR(__xludf.DUMMYFUNCTION("""COMPUTED_VALUE"""),"")</f>
        <v/>
      </c>
      <c r="D5326" s="5">
        <v>0.0</v>
      </c>
    </row>
    <row r="5327" ht="14.25" customHeight="1">
      <c r="A5327" s="5"/>
      <c r="B5327" s="5"/>
      <c r="C5327" s="5" t="str">
        <f>IFERROR(__xludf.DUMMYFUNCTION("""COMPUTED_VALUE"""),"")</f>
        <v/>
      </c>
      <c r="D5327" s="5">
        <v>0.0</v>
      </c>
    </row>
    <row r="5328" ht="14.25" customHeight="1">
      <c r="A5328" s="5"/>
      <c r="B5328" s="5"/>
      <c r="C5328" s="5" t="str">
        <f>IFERROR(__xludf.DUMMYFUNCTION("""COMPUTED_VALUE"""),"")</f>
        <v/>
      </c>
      <c r="D5328" s="5">
        <v>0.0</v>
      </c>
    </row>
    <row r="5329" ht="14.25" customHeight="1">
      <c r="A5329" s="5"/>
      <c r="B5329" s="5"/>
      <c r="C5329" s="5" t="str">
        <f>IFERROR(__xludf.DUMMYFUNCTION("""COMPUTED_VALUE"""),"")</f>
        <v/>
      </c>
      <c r="D5329" s="5">
        <v>0.0</v>
      </c>
    </row>
    <row r="5330" ht="14.25" customHeight="1">
      <c r="A5330" s="5"/>
      <c r="B5330" s="5"/>
      <c r="C5330" s="5" t="str">
        <f>IFERROR(__xludf.DUMMYFUNCTION("""COMPUTED_VALUE"""),"")</f>
        <v/>
      </c>
      <c r="D5330" s="5">
        <v>0.0</v>
      </c>
    </row>
    <row r="5331" ht="14.25" customHeight="1">
      <c r="A5331" s="5"/>
      <c r="B5331" s="5"/>
      <c r="C5331" s="5" t="str">
        <f>IFERROR(__xludf.DUMMYFUNCTION("""COMPUTED_VALUE"""),"")</f>
        <v/>
      </c>
      <c r="D5331" s="5">
        <v>0.0</v>
      </c>
    </row>
    <row r="5332" ht="14.25" customHeight="1">
      <c r="A5332" s="5"/>
      <c r="B5332" s="5"/>
      <c r="C5332" s="5" t="str">
        <f>IFERROR(__xludf.DUMMYFUNCTION("""COMPUTED_VALUE"""),"")</f>
        <v/>
      </c>
      <c r="D5332" s="5">
        <v>0.0</v>
      </c>
    </row>
    <row r="5333" ht="14.25" customHeight="1">
      <c r="A5333" s="5"/>
      <c r="B5333" s="5"/>
      <c r="C5333" s="5" t="str">
        <f>IFERROR(__xludf.DUMMYFUNCTION("""COMPUTED_VALUE"""),"")</f>
        <v/>
      </c>
      <c r="D5333" s="5">
        <v>0.0</v>
      </c>
    </row>
    <row r="5334" ht="14.25" customHeight="1">
      <c r="A5334" s="5"/>
      <c r="B5334" s="5"/>
      <c r="C5334" s="5" t="str">
        <f>IFERROR(__xludf.DUMMYFUNCTION("""COMPUTED_VALUE"""),"")</f>
        <v/>
      </c>
      <c r="D5334" s="5">
        <v>0.0</v>
      </c>
    </row>
    <row r="5335" ht="14.25" customHeight="1">
      <c r="A5335" s="5"/>
      <c r="B5335" s="5"/>
      <c r="C5335" s="5" t="str">
        <f>IFERROR(__xludf.DUMMYFUNCTION("""COMPUTED_VALUE"""),"")</f>
        <v/>
      </c>
      <c r="D5335" s="5">
        <v>0.0</v>
      </c>
    </row>
    <row r="5336" ht="14.25" customHeight="1">
      <c r="A5336" s="5"/>
      <c r="B5336" s="5"/>
      <c r="C5336" s="5" t="str">
        <f>IFERROR(__xludf.DUMMYFUNCTION("""COMPUTED_VALUE"""),"")</f>
        <v/>
      </c>
      <c r="D5336" s="5">
        <v>0.0</v>
      </c>
    </row>
    <row r="5337" ht="14.25" customHeight="1">
      <c r="A5337" s="5"/>
      <c r="B5337" s="5"/>
      <c r="C5337" s="5" t="str">
        <f>IFERROR(__xludf.DUMMYFUNCTION("""COMPUTED_VALUE"""),"")</f>
        <v/>
      </c>
      <c r="D5337" s="5">
        <v>0.0</v>
      </c>
    </row>
    <row r="5338" ht="14.25" customHeight="1">
      <c r="A5338" s="5"/>
      <c r="B5338" s="5"/>
      <c r="C5338" s="5" t="str">
        <f>IFERROR(__xludf.DUMMYFUNCTION("""COMPUTED_VALUE"""),"")</f>
        <v/>
      </c>
      <c r="D5338" s="5">
        <v>0.0</v>
      </c>
    </row>
    <row r="5339" ht="14.25" customHeight="1">
      <c r="A5339" s="5"/>
      <c r="B5339" s="5"/>
      <c r="C5339" s="5" t="str">
        <f>IFERROR(__xludf.DUMMYFUNCTION("""COMPUTED_VALUE"""),"")</f>
        <v/>
      </c>
      <c r="D5339" s="5">
        <v>0.0</v>
      </c>
    </row>
    <row r="5340" ht="14.25" customHeight="1">
      <c r="A5340" s="5"/>
      <c r="B5340" s="5"/>
      <c r="C5340" s="5" t="str">
        <f>IFERROR(__xludf.DUMMYFUNCTION("""COMPUTED_VALUE"""),"")</f>
        <v/>
      </c>
      <c r="D5340" s="5">
        <v>0.0</v>
      </c>
    </row>
    <row r="5341" ht="14.25" customHeight="1">
      <c r="A5341" s="5"/>
      <c r="B5341" s="5"/>
      <c r="C5341" s="5" t="str">
        <f>IFERROR(__xludf.DUMMYFUNCTION("""COMPUTED_VALUE"""),"")</f>
        <v/>
      </c>
      <c r="D5341" s="5">
        <v>0.0</v>
      </c>
    </row>
    <row r="5342" ht="14.25" customHeight="1">
      <c r="A5342" s="5"/>
      <c r="B5342" s="5"/>
      <c r="C5342" s="5" t="str">
        <f>IFERROR(__xludf.DUMMYFUNCTION("""COMPUTED_VALUE"""),"")</f>
        <v/>
      </c>
      <c r="D5342" s="5">
        <v>0.0</v>
      </c>
    </row>
    <row r="5343" ht="14.25" customHeight="1">
      <c r="A5343" s="5"/>
      <c r="B5343" s="5"/>
      <c r="C5343" s="5" t="str">
        <f>IFERROR(__xludf.DUMMYFUNCTION("""COMPUTED_VALUE"""),"")</f>
        <v/>
      </c>
      <c r="D5343" s="5">
        <v>0.0</v>
      </c>
    </row>
    <row r="5344" ht="14.25" customHeight="1">
      <c r="A5344" s="5"/>
      <c r="B5344" s="5"/>
      <c r="C5344" s="5" t="str">
        <f>IFERROR(__xludf.DUMMYFUNCTION("""COMPUTED_VALUE"""),"")</f>
        <v/>
      </c>
      <c r="D5344" s="5">
        <v>0.0</v>
      </c>
    </row>
    <row r="5345" ht="14.25" customHeight="1">
      <c r="A5345" s="5"/>
      <c r="B5345" s="5"/>
      <c r="C5345" s="5" t="str">
        <f>IFERROR(__xludf.DUMMYFUNCTION("""COMPUTED_VALUE"""),"")</f>
        <v/>
      </c>
      <c r="D5345" s="5">
        <v>0.0</v>
      </c>
    </row>
    <row r="5346" ht="14.25" customHeight="1">
      <c r="A5346" s="5"/>
      <c r="B5346" s="5"/>
      <c r="C5346" s="5" t="str">
        <f>IFERROR(__xludf.DUMMYFUNCTION("""COMPUTED_VALUE"""),"")</f>
        <v/>
      </c>
      <c r="D5346" s="5">
        <v>0.0</v>
      </c>
    </row>
    <row r="5347" ht="14.25" customHeight="1">
      <c r="A5347" s="5"/>
      <c r="B5347" s="5"/>
      <c r="C5347" s="5" t="str">
        <f>IFERROR(__xludf.DUMMYFUNCTION("""COMPUTED_VALUE"""),"")</f>
        <v/>
      </c>
      <c r="D5347" s="5">
        <v>0.0</v>
      </c>
    </row>
    <row r="5348" ht="14.25" customHeight="1">
      <c r="A5348" s="5"/>
      <c r="B5348" s="5"/>
      <c r="C5348" s="5" t="str">
        <f>IFERROR(__xludf.DUMMYFUNCTION("""COMPUTED_VALUE"""),"")</f>
        <v/>
      </c>
      <c r="D5348" s="5">
        <v>0.0</v>
      </c>
    </row>
    <row r="5349" ht="14.25" customHeight="1">
      <c r="A5349" s="5"/>
      <c r="B5349" s="5"/>
      <c r="C5349" s="5" t="str">
        <f>IFERROR(__xludf.DUMMYFUNCTION("""COMPUTED_VALUE"""),"")</f>
        <v/>
      </c>
      <c r="D5349" s="5">
        <v>0.0</v>
      </c>
    </row>
    <row r="5350" ht="14.25" customHeight="1">
      <c r="A5350" s="5"/>
      <c r="B5350" s="5"/>
      <c r="C5350" s="5" t="str">
        <f>IFERROR(__xludf.DUMMYFUNCTION("""COMPUTED_VALUE"""),"")</f>
        <v/>
      </c>
      <c r="D5350" s="5">
        <v>0.0</v>
      </c>
    </row>
    <row r="5351" ht="14.25" customHeight="1">
      <c r="A5351" s="5"/>
      <c r="B5351" s="5"/>
      <c r="C5351" s="5" t="str">
        <f>IFERROR(__xludf.DUMMYFUNCTION("""COMPUTED_VALUE"""),"")</f>
        <v/>
      </c>
      <c r="D5351" s="5">
        <v>0.0</v>
      </c>
    </row>
    <row r="5352" ht="14.25" customHeight="1">
      <c r="A5352" s="5"/>
      <c r="B5352" s="5"/>
      <c r="C5352" s="5" t="str">
        <f>IFERROR(__xludf.DUMMYFUNCTION("""COMPUTED_VALUE"""),"")</f>
        <v/>
      </c>
      <c r="D5352" s="5">
        <v>0.0</v>
      </c>
    </row>
    <row r="5353" ht="14.25" customHeight="1">
      <c r="A5353" s="5"/>
      <c r="B5353" s="5"/>
      <c r="C5353" s="5" t="str">
        <f>IFERROR(__xludf.DUMMYFUNCTION("""COMPUTED_VALUE"""),"")</f>
        <v/>
      </c>
      <c r="D5353" s="5">
        <v>0.0</v>
      </c>
    </row>
    <row r="5354" ht="14.25" customHeight="1">
      <c r="A5354" s="5"/>
      <c r="B5354" s="5"/>
      <c r="C5354" s="5" t="str">
        <f>IFERROR(__xludf.DUMMYFUNCTION("""COMPUTED_VALUE"""),"")</f>
        <v/>
      </c>
      <c r="D5354" s="5">
        <v>0.0</v>
      </c>
    </row>
    <row r="5355" ht="14.25" customHeight="1">
      <c r="A5355" s="5"/>
      <c r="B5355" s="5"/>
      <c r="C5355" s="5" t="str">
        <f>IFERROR(__xludf.DUMMYFUNCTION("""COMPUTED_VALUE"""),"")</f>
        <v/>
      </c>
      <c r="D5355" s="5">
        <v>0.0</v>
      </c>
    </row>
    <row r="5356" ht="14.25" customHeight="1">
      <c r="A5356" s="5"/>
      <c r="B5356" s="5"/>
      <c r="C5356" s="5" t="str">
        <f>IFERROR(__xludf.DUMMYFUNCTION("""COMPUTED_VALUE"""),"")</f>
        <v/>
      </c>
      <c r="D5356" s="5">
        <v>0.0</v>
      </c>
    </row>
    <row r="5357" ht="14.25" customHeight="1">
      <c r="A5357" s="5"/>
      <c r="B5357" s="5"/>
      <c r="C5357" s="5" t="str">
        <f>IFERROR(__xludf.DUMMYFUNCTION("""COMPUTED_VALUE"""),"")</f>
        <v/>
      </c>
      <c r="D5357" s="5">
        <v>0.0</v>
      </c>
    </row>
    <row r="5358" ht="14.25" customHeight="1">
      <c r="A5358" s="5"/>
      <c r="B5358" s="5"/>
      <c r="C5358" s="5" t="str">
        <f>IFERROR(__xludf.DUMMYFUNCTION("""COMPUTED_VALUE"""),"")</f>
        <v/>
      </c>
      <c r="D5358" s="5">
        <v>0.0</v>
      </c>
    </row>
    <row r="5359" ht="14.25" customHeight="1">
      <c r="A5359" s="5"/>
      <c r="B5359" s="5"/>
      <c r="C5359" s="5" t="str">
        <f>IFERROR(__xludf.DUMMYFUNCTION("""COMPUTED_VALUE"""),"")</f>
        <v/>
      </c>
      <c r="D5359" s="5">
        <v>0.0</v>
      </c>
    </row>
    <row r="5360" ht="14.25" customHeight="1">
      <c r="A5360" s="5"/>
      <c r="B5360" s="5"/>
      <c r="C5360" s="5" t="str">
        <f>IFERROR(__xludf.DUMMYFUNCTION("""COMPUTED_VALUE"""),"")</f>
        <v/>
      </c>
      <c r="D5360" s="5">
        <v>0.0</v>
      </c>
    </row>
    <row r="5361" ht="14.25" customHeight="1">
      <c r="A5361" s="5"/>
      <c r="B5361" s="5"/>
      <c r="C5361" s="5" t="str">
        <f>IFERROR(__xludf.DUMMYFUNCTION("""COMPUTED_VALUE"""),"")</f>
        <v/>
      </c>
      <c r="D5361" s="5">
        <v>0.0</v>
      </c>
    </row>
    <row r="5362" ht="14.25" customHeight="1">
      <c r="A5362" s="5"/>
      <c r="B5362" s="5"/>
      <c r="C5362" s="5" t="str">
        <f>IFERROR(__xludf.DUMMYFUNCTION("""COMPUTED_VALUE"""),"")</f>
        <v/>
      </c>
      <c r="D5362" s="5">
        <v>0.0</v>
      </c>
    </row>
    <row r="5363" ht="14.25" customHeight="1">
      <c r="A5363" s="5"/>
      <c r="B5363" s="5"/>
      <c r="C5363" s="5" t="str">
        <f>IFERROR(__xludf.DUMMYFUNCTION("""COMPUTED_VALUE"""),"")</f>
        <v/>
      </c>
      <c r="D5363" s="5">
        <v>0.0</v>
      </c>
    </row>
    <row r="5364" ht="14.25" customHeight="1">
      <c r="A5364" s="5"/>
      <c r="B5364" s="5"/>
      <c r="C5364" s="5" t="str">
        <f>IFERROR(__xludf.DUMMYFUNCTION("""COMPUTED_VALUE"""),"")</f>
        <v/>
      </c>
      <c r="D5364" s="5">
        <v>0.0</v>
      </c>
    </row>
    <row r="5365" ht="14.25" customHeight="1">
      <c r="A5365" s="5"/>
      <c r="B5365" s="5"/>
      <c r="C5365" s="5" t="str">
        <f>IFERROR(__xludf.DUMMYFUNCTION("""COMPUTED_VALUE"""),"")</f>
        <v/>
      </c>
      <c r="D5365" s="5">
        <v>0.0</v>
      </c>
    </row>
    <row r="5366" ht="14.25" customHeight="1">
      <c r="A5366" s="5"/>
      <c r="B5366" s="5"/>
      <c r="C5366" s="5" t="str">
        <f>IFERROR(__xludf.DUMMYFUNCTION("""COMPUTED_VALUE"""),"")</f>
        <v/>
      </c>
      <c r="D5366" s="5">
        <v>0.0</v>
      </c>
    </row>
    <row r="5367" ht="14.25" customHeight="1">
      <c r="A5367" s="5"/>
      <c r="B5367" s="5"/>
      <c r="C5367" s="5" t="str">
        <f>IFERROR(__xludf.DUMMYFUNCTION("""COMPUTED_VALUE"""),"")</f>
        <v/>
      </c>
      <c r="D5367" s="5">
        <v>0.0</v>
      </c>
    </row>
    <row r="5368" ht="14.25" customHeight="1">
      <c r="A5368" s="5"/>
      <c r="B5368" s="5"/>
      <c r="C5368" s="5" t="str">
        <f>IFERROR(__xludf.DUMMYFUNCTION("""COMPUTED_VALUE"""),"")</f>
        <v/>
      </c>
      <c r="D5368" s="5">
        <v>0.0</v>
      </c>
    </row>
    <row r="5369" ht="14.25" customHeight="1">
      <c r="A5369" s="5"/>
      <c r="B5369" s="5"/>
      <c r="C5369" s="5" t="str">
        <f>IFERROR(__xludf.DUMMYFUNCTION("""COMPUTED_VALUE"""),"")</f>
        <v/>
      </c>
      <c r="D5369" s="5">
        <v>0.0</v>
      </c>
    </row>
    <row r="5370" ht="14.25" customHeight="1">
      <c r="A5370" s="5"/>
      <c r="B5370" s="5"/>
      <c r="C5370" s="5" t="str">
        <f>IFERROR(__xludf.DUMMYFUNCTION("""COMPUTED_VALUE"""),"")</f>
        <v/>
      </c>
      <c r="D5370" s="5">
        <v>0.0</v>
      </c>
    </row>
    <row r="5371" ht="14.25" customHeight="1">
      <c r="A5371" s="5"/>
      <c r="B5371" s="5"/>
      <c r="C5371" s="5" t="str">
        <f>IFERROR(__xludf.DUMMYFUNCTION("""COMPUTED_VALUE"""),"")</f>
        <v/>
      </c>
      <c r="D5371" s="5">
        <v>0.0</v>
      </c>
    </row>
    <row r="5372" ht="14.25" customHeight="1">
      <c r="A5372" s="5"/>
      <c r="B5372" s="5"/>
      <c r="C5372" s="5" t="str">
        <f>IFERROR(__xludf.DUMMYFUNCTION("""COMPUTED_VALUE"""),"")</f>
        <v/>
      </c>
      <c r="D5372" s="5">
        <v>0.0</v>
      </c>
    </row>
    <row r="5373" ht="14.25" customHeight="1">
      <c r="A5373" s="5"/>
      <c r="B5373" s="5"/>
      <c r="C5373" s="5" t="str">
        <f>IFERROR(__xludf.DUMMYFUNCTION("""COMPUTED_VALUE"""),"")</f>
        <v/>
      </c>
      <c r="D5373" s="5">
        <v>0.0</v>
      </c>
    </row>
    <row r="5374" ht="14.25" customHeight="1">
      <c r="A5374" s="5"/>
      <c r="B5374" s="5"/>
      <c r="C5374" s="5" t="str">
        <f>IFERROR(__xludf.DUMMYFUNCTION("""COMPUTED_VALUE"""),"")</f>
        <v/>
      </c>
      <c r="D5374" s="5">
        <v>0.0</v>
      </c>
    </row>
    <row r="5375" ht="14.25" customHeight="1">
      <c r="A5375" s="5"/>
      <c r="B5375" s="5"/>
      <c r="C5375" s="5" t="str">
        <f>IFERROR(__xludf.DUMMYFUNCTION("""COMPUTED_VALUE"""),"")</f>
        <v/>
      </c>
      <c r="D5375" s="5">
        <v>0.0</v>
      </c>
    </row>
    <row r="5376" ht="14.25" customHeight="1">
      <c r="A5376" s="5"/>
      <c r="B5376" s="5"/>
      <c r="C5376" s="5" t="str">
        <f>IFERROR(__xludf.DUMMYFUNCTION("""COMPUTED_VALUE"""),"")</f>
        <v/>
      </c>
      <c r="D5376" s="5">
        <v>0.0</v>
      </c>
    </row>
    <row r="5377" ht="14.25" customHeight="1">
      <c r="A5377" s="5"/>
      <c r="B5377" s="5"/>
      <c r="C5377" s="5" t="str">
        <f>IFERROR(__xludf.DUMMYFUNCTION("""COMPUTED_VALUE"""),"")</f>
        <v/>
      </c>
      <c r="D5377" s="5">
        <v>0.0</v>
      </c>
    </row>
    <row r="5378" ht="14.25" customHeight="1">
      <c r="A5378" s="5"/>
      <c r="B5378" s="5"/>
      <c r="C5378" s="5" t="str">
        <f>IFERROR(__xludf.DUMMYFUNCTION("""COMPUTED_VALUE"""),"")</f>
        <v/>
      </c>
      <c r="D5378" s="5">
        <v>0.0</v>
      </c>
    </row>
    <row r="5379" ht="14.25" customHeight="1">
      <c r="A5379" s="5"/>
      <c r="B5379" s="5"/>
      <c r="C5379" s="5" t="str">
        <f>IFERROR(__xludf.DUMMYFUNCTION("""COMPUTED_VALUE"""),"")</f>
        <v/>
      </c>
      <c r="D5379" s="5">
        <v>0.0</v>
      </c>
    </row>
    <row r="5380" ht="14.25" customHeight="1">
      <c r="A5380" s="5"/>
      <c r="B5380" s="5"/>
      <c r="C5380" s="5" t="str">
        <f>IFERROR(__xludf.DUMMYFUNCTION("""COMPUTED_VALUE"""),"")</f>
        <v/>
      </c>
      <c r="D5380" s="5">
        <v>0.0</v>
      </c>
    </row>
    <row r="5381" ht="14.25" customHeight="1">
      <c r="A5381" s="5"/>
      <c r="B5381" s="5"/>
      <c r="C5381" s="5" t="str">
        <f>IFERROR(__xludf.DUMMYFUNCTION("""COMPUTED_VALUE"""),"")</f>
        <v/>
      </c>
      <c r="D5381" s="5">
        <v>0.0</v>
      </c>
    </row>
    <row r="5382" ht="14.25" customHeight="1">
      <c r="A5382" s="5"/>
      <c r="B5382" s="5"/>
      <c r="C5382" s="5" t="str">
        <f>IFERROR(__xludf.DUMMYFUNCTION("""COMPUTED_VALUE"""),"")</f>
        <v/>
      </c>
      <c r="D5382" s="5">
        <v>0.0</v>
      </c>
    </row>
    <row r="5383" ht="14.25" customHeight="1">
      <c r="A5383" s="5"/>
      <c r="B5383" s="5"/>
      <c r="C5383" s="5" t="str">
        <f>IFERROR(__xludf.DUMMYFUNCTION("""COMPUTED_VALUE"""),"")</f>
        <v/>
      </c>
      <c r="D5383" s="5">
        <v>0.0</v>
      </c>
    </row>
    <row r="5384" ht="14.25" customHeight="1">
      <c r="A5384" s="5"/>
      <c r="B5384" s="5"/>
      <c r="C5384" s="5" t="str">
        <f>IFERROR(__xludf.DUMMYFUNCTION("""COMPUTED_VALUE"""),"")</f>
        <v/>
      </c>
      <c r="D5384" s="5">
        <v>0.0</v>
      </c>
    </row>
    <row r="5385" ht="14.25" customHeight="1">
      <c r="A5385" s="5"/>
      <c r="B5385" s="5"/>
      <c r="C5385" s="5" t="str">
        <f>IFERROR(__xludf.DUMMYFUNCTION("""COMPUTED_VALUE"""),"")</f>
        <v/>
      </c>
      <c r="D5385" s="5">
        <v>0.0</v>
      </c>
    </row>
    <row r="5386" ht="14.25" customHeight="1">
      <c r="A5386" s="5"/>
      <c r="B5386" s="5"/>
      <c r="C5386" s="5" t="str">
        <f>IFERROR(__xludf.DUMMYFUNCTION("""COMPUTED_VALUE"""),"")</f>
        <v/>
      </c>
      <c r="D5386" s="5">
        <v>0.0</v>
      </c>
    </row>
    <row r="5387" ht="14.25" customHeight="1">
      <c r="A5387" s="5"/>
      <c r="B5387" s="5"/>
      <c r="C5387" s="5" t="str">
        <f>IFERROR(__xludf.DUMMYFUNCTION("""COMPUTED_VALUE"""),"")</f>
        <v/>
      </c>
      <c r="D5387" s="5">
        <v>0.0</v>
      </c>
    </row>
    <row r="5388" ht="14.25" customHeight="1">
      <c r="A5388" s="5"/>
      <c r="B5388" s="5"/>
      <c r="C5388" s="5" t="str">
        <f>IFERROR(__xludf.DUMMYFUNCTION("""COMPUTED_VALUE"""),"")</f>
        <v/>
      </c>
      <c r="D5388" s="5">
        <v>0.0</v>
      </c>
    </row>
    <row r="5389" ht="14.25" customHeight="1">
      <c r="A5389" s="5"/>
      <c r="B5389" s="5"/>
      <c r="C5389" s="5" t="str">
        <f>IFERROR(__xludf.DUMMYFUNCTION("""COMPUTED_VALUE"""),"")</f>
        <v/>
      </c>
      <c r="D5389" s="5">
        <v>0.0</v>
      </c>
    </row>
    <row r="5390" ht="14.25" customHeight="1">
      <c r="A5390" s="5"/>
      <c r="B5390" s="5"/>
      <c r="C5390" s="5" t="str">
        <f>IFERROR(__xludf.DUMMYFUNCTION("""COMPUTED_VALUE"""),"")</f>
        <v/>
      </c>
      <c r="D5390" s="5">
        <v>0.0</v>
      </c>
    </row>
    <row r="5391" ht="14.25" customHeight="1">
      <c r="A5391" s="5"/>
      <c r="B5391" s="5"/>
      <c r="C5391" s="5" t="str">
        <f>IFERROR(__xludf.DUMMYFUNCTION("""COMPUTED_VALUE"""),"")</f>
        <v/>
      </c>
      <c r="D5391" s="5">
        <v>0.0</v>
      </c>
    </row>
    <row r="5392" ht="14.25" customHeight="1">
      <c r="A5392" s="5"/>
      <c r="B5392" s="5"/>
      <c r="C5392" s="5" t="str">
        <f>IFERROR(__xludf.DUMMYFUNCTION("""COMPUTED_VALUE"""),"")</f>
        <v/>
      </c>
      <c r="D5392" s="5">
        <v>0.0</v>
      </c>
    </row>
    <row r="5393" ht="14.25" customHeight="1">
      <c r="A5393" s="5"/>
      <c r="B5393" s="5"/>
      <c r="C5393" s="5" t="str">
        <f>IFERROR(__xludf.DUMMYFUNCTION("""COMPUTED_VALUE"""),"")</f>
        <v/>
      </c>
      <c r="D5393" s="5">
        <v>0.0</v>
      </c>
    </row>
    <row r="5394" ht="14.25" customHeight="1">
      <c r="A5394" s="5"/>
      <c r="B5394" s="5"/>
      <c r="C5394" s="5" t="str">
        <f>IFERROR(__xludf.DUMMYFUNCTION("""COMPUTED_VALUE"""),"")</f>
        <v/>
      </c>
      <c r="D5394" s="5">
        <v>0.0</v>
      </c>
    </row>
    <row r="5395" ht="14.25" customHeight="1">
      <c r="A5395" s="5"/>
      <c r="B5395" s="5"/>
      <c r="C5395" s="5" t="str">
        <f>IFERROR(__xludf.DUMMYFUNCTION("""COMPUTED_VALUE"""),"")</f>
        <v/>
      </c>
      <c r="D5395" s="5">
        <v>0.0</v>
      </c>
    </row>
    <row r="5396" ht="14.25" customHeight="1">
      <c r="A5396" s="5"/>
      <c r="B5396" s="5"/>
      <c r="C5396" s="5" t="str">
        <f>IFERROR(__xludf.DUMMYFUNCTION("""COMPUTED_VALUE"""),"")</f>
        <v/>
      </c>
      <c r="D5396" s="5">
        <v>0.0</v>
      </c>
    </row>
    <row r="5397" ht="14.25" customHeight="1">
      <c r="A5397" s="5"/>
      <c r="B5397" s="5"/>
      <c r="C5397" s="5" t="str">
        <f>IFERROR(__xludf.DUMMYFUNCTION("""COMPUTED_VALUE"""),"")</f>
        <v/>
      </c>
      <c r="D5397" s="5">
        <v>0.0</v>
      </c>
    </row>
    <row r="5398" ht="14.25" customHeight="1">
      <c r="A5398" s="5"/>
      <c r="B5398" s="5"/>
      <c r="C5398" s="5" t="str">
        <f>IFERROR(__xludf.DUMMYFUNCTION("""COMPUTED_VALUE"""),"")</f>
        <v/>
      </c>
      <c r="D5398" s="5">
        <v>0.0</v>
      </c>
    </row>
    <row r="5399" ht="14.25" customHeight="1">
      <c r="A5399" s="5"/>
      <c r="B5399" s="5"/>
      <c r="C5399" s="5" t="str">
        <f>IFERROR(__xludf.DUMMYFUNCTION("""COMPUTED_VALUE"""),"")</f>
        <v/>
      </c>
      <c r="D5399" s="5">
        <v>0.0</v>
      </c>
    </row>
    <row r="5400" ht="14.25" customHeight="1">
      <c r="A5400" s="5"/>
      <c r="B5400" s="5"/>
      <c r="C5400" s="5" t="str">
        <f>IFERROR(__xludf.DUMMYFUNCTION("""COMPUTED_VALUE"""),"")</f>
        <v/>
      </c>
      <c r="D5400" s="5">
        <v>0.0</v>
      </c>
    </row>
    <row r="5401" ht="14.25" customHeight="1">
      <c r="A5401" s="5"/>
      <c r="B5401" s="5"/>
      <c r="C5401" s="5" t="str">
        <f>IFERROR(__xludf.DUMMYFUNCTION("""COMPUTED_VALUE"""),"")</f>
        <v/>
      </c>
      <c r="D5401" s="5">
        <v>0.0</v>
      </c>
    </row>
    <row r="5402" ht="14.25" customHeight="1">
      <c r="A5402" s="5"/>
      <c r="B5402" s="5"/>
      <c r="C5402" s="5" t="str">
        <f>IFERROR(__xludf.DUMMYFUNCTION("""COMPUTED_VALUE"""),"")</f>
        <v/>
      </c>
      <c r="D5402" s="5">
        <v>0.0</v>
      </c>
    </row>
    <row r="5403" ht="14.25" customHeight="1">
      <c r="A5403" s="5"/>
      <c r="B5403" s="5"/>
      <c r="C5403" s="5" t="str">
        <f>IFERROR(__xludf.DUMMYFUNCTION("""COMPUTED_VALUE"""),"")</f>
        <v/>
      </c>
      <c r="D5403" s="5">
        <v>0.0</v>
      </c>
    </row>
    <row r="5404" ht="14.25" customHeight="1">
      <c r="A5404" s="5"/>
      <c r="B5404" s="5"/>
      <c r="C5404" s="5" t="str">
        <f>IFERROR(__xludf.DUMMYFUNCTION("""COMPUTED_VALUE"""),"")</f>
        <v/>
      </c>
      <c r="D5404" s="5">
        <v>0.0</v>
      </c>
    </row>
    <row r="5405" ht="14.25" customHeight="1">
      <c r="A5405" s="5"/>
      <c r="B5405" s="5"/>
      <c r="C5405" s="5" t="str">
        <f>IFERROR(__xludf.DUMMYFUNCTION("""COMPUTED_VALUE"""),"")</f>
        <v/>
      </c>
      <c r="D5405" s="5">
        <v>0.0</v>
      </c>
    </row>
    <row r="5406" ht="14.25" customHeight="1">
      <c r="A5406" s="5"/>
      <c r="B5406" s="5"/>
      <c r="C5406" s="5" t="str">
        <f>IFERROR(__xludf.DUMMYFUNCTION("""COMPUTED_VALUE"""),"")</f>
        <v/>
      </c>
      <c r="D5406" s="5">
        <v>0.0</v>
      </c>
    </row>
    <row r="5407" ht="14.25" customHeight="1">
      <c r="A5407" s="5"/>
      <c r="B5407" s="5"/>
      <c r="C5407" s="5" t="str">
        <f>IFERROR(__xludf.DUMMYFUNCTION("""COMPUTED_VALUE"""),"")</f>
        <v/>
      </c>
      <c r="D5407" s="5">
        <v>0.0</v>
      </c>
    </row>
    <row r="5408" ht="14.25" customHeight="1">
      <c r="A5408" s="5"/>
      <c r="B5408" s="5"/>
      <c r="C5408" s="5" t="str">
        <f>IFERROR(__xludf.DUMMYFUNCTION("""COMPUTED_VALUE"""),"")</f>
        <v/>
      </c>
      <c r="D5408" s="5">
        <v>0.0</v>
      </c>
    </row>
    <row r="5409" ht="14.25" customHeight="1">
      <c r="A5409" s="5"/>
      <c r="B5409" s="5"/>
      <c r="C5409" s="5" t="str">
        <f>IFERROR(__xludf.DUMMYFUNCTION("""COMPUTED_VALUE"""),"")</f>
        <v/>
      </c>
      <c r="D5409" s="5">
        <v>0.0</v>
      </c>
    </row>
    <row r="5410" ht="14.25" customHeight="1">
      <c r="A5410" s="5"/>
      <c r="B5410" s="5"/>
      <c r="C5410" s="5" t="str">
        <f>IFERROR(__xludf.DUMMYFUNCTION("""COMPUTED_VALUE"""),"")</f>
        <v/>
      </c>
      <c r="D5410" s="5">
        <v>0.0</v>
      </c>
    </row>
    <row r="5411" ht="14.25" customHeight="1">
      <c r="A5411" s="5"/>
      <c r="B5411" s="5"/>
      <c r="C5411" s="5" t="str">
        <f>IFERROR(__xludf.DUMMYFUNCTION("""COMPUTED_VALUE"""),"")</f>
        <v/>
      </c>
      <c r="D5411" s="5">
        <v>0.0</v>
      </c>
    </row>
    <row r="5412" ht="14.25" customHeight="1">
      <c r="A5412" s="5"/>
      <c r="B5412" s="5"/>
      <c r="C5412" s="5" t="str">
        <f>IFERROR(__xludf.DUMMYFUNCTION("""COMPUTED_VALUE"""),"")</f>
        <v/>
      </c>
      <c r="D5412" s="5">
        <v>0.0</v>
      </c>
    </row>
    <row r="5413" ht="14.25" customHeight="1">
      <c r="A5413" s="5"/>
      <c r="B5413" s="5"/>
      <c r="C5413" s="5" t="str">
        <f>IFERROR(__xludf.DUMMYFUNCTION("""COMPUTED_VALUE"""),"")</f>
        <v/>
      </c>
      <c r="D5413" s="5">
        <v>0.0</v>
      </c>
    </row>
    <row r="5414" ht="14.25" customHeight="1">
      <c r="A5414" s="5"/>
      <c r="B5414" s="5"/>
      <c r="C5414" s="5" t="str">
        <f>IFERROR(__xludf.DUMMYFUNCTION("""COMPUTED_VALUE"""),"")</f>
        <v/>
      </c>
      <c r="D5414" s="5">
        <v>0.0</v>
      </c>
    </row>
    <row r="5415" ht="14.25" customHeight="1">
      <c r="A5415" s="5"/>
      <c r="B5415" s="5"/>
      <c r="C5415" s="5" t="str">
        <f>IFERROR(__xludf.DUMMYFUNCTION("""COMPUTED_VALUE"""),"")</f>
        <v/>
      </c>
      <c r="D5415" s="5">
        <v>0.0</v>
      </c>
    </row>
    <row r="5416" ht="14.25" customHeight="1">
      <c r="A5416" s="5"/>
      <c r="B5416" s="5"/>
      <c r="C5416" s="5" t="str">
        <f>IFERROR(__xludf.DUMMYFUNCTION("""COMPUTED_VALUE"""),"")</f>
        <v/>
      </c>
      <c r="D5416" s="5">
        <v>0.0</v>
      </c>
    </row>
    <row r="5417" ht="14.25" customHeight="1">
      <c r="A5417" s="5"/>
      <c r="B5417" s="5"/>
      <c r="C5417" s="5" t="str">
        <f>IFERROR(__xludf.DUMMYFUNCTION("""COMPUTED_VALUE"""),"")</f>
        <v/>
      </c>
      <c r="D5417" s="5">
        <v>0.0</v>
      </c>
    </row>
    <row r="5418" ht="14.25" customHeight="1">
      <c r="A5418" s="5"/>
      <c r="B5418" s="5"/>
      <c r="C5418" s="5" t="str">
        <f>IFERROR(__xludf.DUMMYFUNCTION("""COMPUTED_VALUE"""),"")</f>
        <v/>
      </c>
      <c r="D5418" s="5">
        <v>0.0</v>
      </c>
    </row>
    <row r="5419" ht="14.25" customHeight="1">
      <c r="A5419" s="5"/>
      <c r="B5419" s="5"/>
      <c r="C5419" s="5" t="str">
        <f>IFERROR(__xludf.DUMMYFUNCTION("""COMPUTED_VALUE"""),"")</f>
        <v/>
      </c>
      <c r="D5419" s="5">
        <v>0.0</v>
      </c>
    </row>
    <row r="5420" ht="14.25" customHeight="1">
      <c r="A5420" s="5"/>
      <c r="B5420" s="5"/>
      <c r="C5420" s="5" t="str">
        <f>IFERROR(__xludf.DUMMYFUNCTION("""COMPUTED_VALUE"""),"")</f>
        <v/>
      </c>
      <c r="D5420" s="5">
        <v>0.0</v>
      </c>
    </row>
    <row r="5421" ht="14.25" customHeight="1">
      <c r="A5421" s="5"/>
      <c r="B5421" s="5"/>
      <c r="C5421" s="5" t="str">
        <f>IFERROR(__xludf.DUMMYFUNCTION("""COMPUTED_VALUE"""),"")</f>
        <v/>
      </c>
      <c r="D5421" s="5">
        <v>0.0</v>
      </c>
    </row>
    <row r="5422" ht="14.25" customHeight="1">
      <c r="A5422" s="5"/>
      <c r="B5422" s="5"/>
      <c r="C5422" s="5" t="str">
        <f>IFERROR(__xludf.DUMMYFUNCTION("""COMPUTED_VALUE"""),"")</f>
        <v/>
      </c>
      <c r="D5422" s="5">
        <v>0.0</v>
      </c>
    </row>
    <row r="5423" ht="14.25" customHeight="1">
      <c r="A5423" s="5"/>
      <c r="B5423" s="5"/>
      <c r="C5423" s="5" t="str">
        <f>IFERROR(__xludf.DUMMYFUNCTION("""COMPUTED_VALUE"""),"")</f>
        <v/>
      </c>
      <c r="D5423" s="5">
        <v>0.0</v>
      </c>
    </row>
    <row r="5424" ht="14.25" customHeight="1">
      <c r="A5424" s="5"/>
      <c r="B5424" s="5"/>
      <c r="C5424" s="5" t="str">
        <f>IFERROR(__xludf.DUMMYFUNCTION("""COMPUTED_VALUE"""),"")</f>
        <v/>
      </c>
      <c r="D5424" s="5">
        <v>0.0</v>
      </c>
    </row>
    <row r="5425" ht="14.25" customHeight="1">
      <c r="A5425" s="5"/>
      <c r="B5425" s="5"/>
      <c r="C5425" s="5" t="str">
        <f>IFERROR(__xludf.DUMMYFUNCTION("""COMPUTED_VALUE"""),"")</f>
        <v/>
      </c>
      <c r="D5425" s="5">
        <v>0.0</v>
      </c>
    </row>
    <row r="5426" ht="14.25" customHeight="1">
      <c r="A5426" s="5"/>
      <c r="B5426" s="5"/>
      <c r="C5426" s="5" t="str">
        <f>IFERROR(__xludf.DUMMYFUNCTION("""COMPUTED_VALUE"""),"")</f>
        <v/>
      </c>
      <c r="D5426" s="5">
        <v>0.0</v>
      </c>
    </row>
    <row r="5427" ht="14.25" customHeight="1">
      <c r="A5427" s="5"/>
      <c r="B5427" s="5"/>
      <c r="C5427" s="5" t="str">
        <f>IFERROR(__xludf.DUMMYFUNCTION("""COMPUTED_VALUE"""),"")</f>
        <v/>
      </c>
      <c r="D5427" s="5">
        <v>0.0</v>
      </c>
    </row>
    <row r="5428" ht="14.25" customHeight="1">
      <c r="A5428" s="5"/>
      <c r="B5428" s="5"/>
      <c r="C5428" s="5" t="str">
        <f>IFERROR(__xludf.DUMMYFUNCTION("""COMPUTED_VALUE"""),"")</f>
        <v/>
      </c>
      <c r="D5428" s="5">
        <v>0.0</v>
      </c>
    </row>
    <row r="5429" ht="14.25" customHeight="1">
      <c r="A5429" s="5"/>
      <c r="B5429" s="5"/>
      <c r="C5429" s="5" t="str">
        <f>IFERROR(__xludf.DUMMYFUNCTION("""COMPUTED_VALUE"""),"")</f>
        <v/>
      </c>
      <c r="D5429" s="5">
        <v>0.0</v>
      </c>
    </row>
    <row r="5430" ht="14.25" customHeight="1">
      <c r="A5430" s="5"/>
      <c r="B5430" s="5"/>
      <c r="C5430" s="5" t="str">
        <f>IFERROR(__xludf.DUMMYFUNCTION("""COMPUTED_VALUE"""),"")</f>
        <v/>
      </c>
      <c r="D5430" s="5">
        <v>0.0</v>
      </c>
    </row>
    <row r="5431" ht="14.25" customHeight="1">
      <c r="A5431" s="5"/>
      <c r="B5431" s="5"/>
      <c r="C5431" s="5" t="str">
        <f>IFERROR(__xludf.DUMMYFUNCTION("""COMPUTED_VALUE"""),"")</f>
        <v/>
      </c>
      <c r="D5431" s="5">
        <v>0.0</v>
      </c>
    </row>
    <row r="5432" ht="14.25" customHeight="1">
      <c r="A5432" s="5"/>
      <c r="B5432" s="5"/>
      <c r="C5432" s="5" t="str">
        <f>IFERROR(__xludf.DUMMYFUNCTION("""COMPUTED_VALUE"""),"")</f>
        <v/>
      </c>
      <c r="D5432" s="5">
        <v>0.0</v>
      </c>
    </row>
    <row r="5433" ht="14.25" customHeight="1">
      <c r="A5433" s="5"/>
      <c r="B5433" s="5"/>
      <c r="C5433" s="5" t="str">
        <f>IFERROR(__xludf.DUMMYFUNCTION("""COMPUTED_VALUE"""),"")</f>
        <v/>
      </c>
      <c r="D5433" s="5">
        <v>0.0</v>
      </c>
    </row>
    <row r="5434" ht="14.25" customHeight="1">
      <c r="A5434" s="5"/>
      <c r="B5434" s="5"/>
      <c r="C5434" s="5" t="str">
        <f>IFERROR(__xludf.DUMMYFUNCTION("""COMPUTED_VALUE"""),"")</f>
        <v/>
      </c>
      <c r="D5434" s="5">
        <v>0.0</v>
      </c>
    </row>
    <row r="5435" ht="14.25" customHeight="1">
      <c r="A5435" s="5"/>
      <c r="B5435" s="5"/>
      <c r="C5435" s="5" t="str">
        <f>IFERROR(__xludf.DUMMYFUNCTION("""COMPUTED_VALUE"""),"")</f>
        <v/>
      </c>
      <c r="D5435" s="5">
        <v>0.0</v>
      </c>
    </row>
    <row r="5436" ht="14.25" customHeight="1">
      <c r="A5436" s="5"/>
      <c r="B5436" s="5"/>
      <c r="C5436" s="5" t="str">
        <f>IFERROR(__xludf.DUMMYFUNCTION("""COMPUTED_VALUE"""),"")</f>
        <v/>
      </c>
      <c r="D5436" s="5">
        <v>0.0</v>
      </c>
    </row>
    <row r="5437" ht="14.25" customHeight="1">
      <c r="A5437" s="5"/>
      <c r="B5437" s="5"/>
      <c r="C5437" s="5" t="str">
        <f>IFERROR(__xludf.DUMMYFUNCTION("""COMPUTED_VALUE"""),"")</f>
        <v/>
      </c>
      <c r="D5437" s="5">
        <v>0.0</v>
      </c>
    </row>
    <row r="5438" ht="14.25" customHeight="1">
      <c r="A5438" s="5"/>
      <c r="B5438" s="5"/>
      <c r="C5438" s="5" t="str">
        <f>IFERROR(__xludf.DUMMYFUNCTION("""COMPUTED_VALUE"""),"")</f>
        <v/>
      </c>
      <c r="D5438" s="5">
        <v>0.0</v>
      </c>
    </row>
    <row r="5439" ht="14.25" customHeight="1">
      <c r="A5439" s="5"/>
      <c r="B5439" s="5"/>
      <c r="C5439" s="5" t="str">
        <f>IFERROR(__xludf.DUMMYFUNCTION("""COMPUTED_VALUE"""),"")</f>
        <v/>
      </c>
      <c r="D5439" s="5">
        <v>0.0</v>
      </c>
    </row>
    <row r="5440" ht="14.25" customHeight="1">
      <c r="A5440" s="5"/>
      <c r="B5440" s="5"/>
      <c r="C5440" s="5" t="str">
        <f>IFERROR(__xludf.DUMMYFUNCTION("""COMPUTED_VALUE"""),"")</f>
        <v/>
      </c>
      <c r="D5440" s="5">
        <v>0.0</v>
      </c>
    </row>
    <row r="5441" ht="14.25" customHeight="1">
      <c r="A5441" s="5"/>
      <c r="B5441" s="5"/>
      <c r="C5441" s="5" t="str">
        <f>IFERROR(__xludf.DUMMYFUNCTION("""COMPUTED_VALUE"""),"")</f>
        <v/>
      </c>
      <c r="D5441" s="5">
        <v>0.0</v>
      </c>
    </row>
    <row r="5442" ht="14.25" customHeight="1">
      <c r="A5442" s="5"/>
      <c r="B5442" s="5"/>
      <c r="C5442" s="5" t="str">
        <f>IFERROR(__xludf.DUMMYFUNCTION("""COMPUTED_VALUE"""),"")</f>
        <v/>
      </c>
      <c r="D5442" s="5">
        <v>0.0</v>
      </c>
    </row>
    <row r="5443" ht="14.25" customHeight="1">
      <c r="A5443" s="5"/>
      <c r="B5443" s="5"/>
      <c r="C5443" s="5" t="str">
        <f>IFERROR(__xludf.DUMMYFUNCTION("""COMPUTED_VALUE"""),"")</f>
        <v/>
      </c>
      <c r="D5443" s="5">
        <v>0.0</v>
      </c>
    </row>
    <row r="5444" ht="14.25" customHeight="1">
      <c r="A5444" s="5"/>
      <c r="B5444" s="5"/>
      <c r="C5444" s="5" t="str">
        <f>IFERROR(__xludf.DUMMYFUNCTION("""COMPUTED_VALUE"""),"")</f>
        <v/>
      </c>
      <c r="D5444" s="5">
        <v>0.0</v>
      </c>
    </row>
    <row r="5445" ht="14.25" customHeight="1">
      <c r="A5445" s="5"/>
      <c r="B5445" s="5"/>
      <c r="C5445" s="5" t="str">
        <f>IFERROR(__xludf.DUMMYFUNCTION("""COMPUTED_VALUE"""),"")</f>
        <v/>
      </c>
      <c r="D5445" s="5">
        <v>0.0</v>
      </c>
    </row>
    <row r="5446" ht="14.25" customHeight="1">
      <c r="A5446" s="5"/>
      <c r="B5446" s="5"/>
      <c r="C5446" s="5" t="str">
        <f>IFERROR(__xludf.DUMMYFUNCTION("""COMPUTED_VALUE"""),"")</f>
        <v/>
      </c>
      <c r="D5446" s="5">
        <v>0.0</v>
      </c>
    </row>
    <row r="5447" ht="14.25" customHeight="1">
      <c r="A5447" s="5"/>
      <c r="B5447" s="5"/>
      <c r="C5447" s="5" t="str">
        <f>IFERROR(__xludf.DUMMYFUNCTION("""COMPUTED_VALUE"""),"")</f>
        <v/>
      </c>
      <c r="D5447" s="5">
        <v>0.0</v>
      </c>
    </row>
    <row r="5448" ht="14.25" customHeight="1">
      <c r="A5448" s="5"/>
      <c r="B5448" s="5"/>
      <c r="C5448" s="5" t="str">
        <f>IFERROR(__xludf.DUMMYFUNCTION("""COMPUTED_VALUE"""),"")</f>
        <v/>
      </c>
      <c r="D5448" s="5">
        <v>0.0</v>
      </c>
    </row>
    <row r="5449" ht="14.25" customHeight="1">
      <c r="A5449" s="5"/>
      <c r="B5449" s="5"/>
      <c r="C5449" s="5" t="str">
        <f>IFERROR(__xludf.DUMMYFUNCTION("""COMPUTED_VALUE"""),"")</f>
        <v/>
      </c>
      <c r="D5449" s="5">
        <v>0.0</v>
      </c>
    </row>
    <row r="5450" ht="14.25" customHeight="1">
      <c r="A5450" s="5"/>
      <c r="B5450" s="5"/>
      <c r="C5450" s="5" t="str">
        <f>IFERROR(__xludf.DUMMYFUNCTION("""COMPUTED_VALUE"""),"")</f>
        <v/>
      </c>
      <c r="D5450" s="5">
        <v>0.0</v>
      </c>
    </row>
    <row r="5451" ht="14.25" customHeight="1">
      <c r="A5451" s="5"/>
      <c r="B5451" s="5"/>
      <c r="C5451" s="5" t="str">
        <f>IFERROR(__xludf.DUMMYFUNCTION("""COMPUTED_VALUE"""),"")</f>
        <v/>
      </c>
      <c r="D5451" s="5">
        <v>0.0</v>
      </c>
    </row>
    <row r="5452" ht="14.25" customHeight="1">
      <c r="A5452" s="5"/>
      <c r="B5452" s="5"/>
      <c r="C5452" s="5" t="str">
        <f>IFERROR(__xludf.DUMMYFUNCTION("""COMPUTED_VALUE"""),"")</f>
        <v/>
      </c>
      <c r="D5452" s="5">
        <v>0.0</v>
      </c>
    </row>
    <row r="5453" ht="14.25" customHeight="1">
      <c r="A5453" s="5"/>
      <c r="B5453" s="5"/>
      <c r="C5453" s="5" t="str">
        <f>IFERROR(__xludf.DUMMYFUNCTION("""COMPUTED_VALUE"""),"")</f>
        <v/>
      </c>
      <c r="D5453" s="5">
        <v>0.0</v>
      </c>
    </row>
    <row r="5454" ht="14.25" customHeight="1">
      <c r="A5454" s="5"/>
      <c r="B5454" s="5"/>
      <c r="C5454" s="5" t="str">
        <f>IFERROR(__xludf.DUMMYFUNCTION("""COMPUTED_VALUE"""),"")</f>
        <v/>
      </c>
      <c r="D5454" s="5">
        <v>0.0</v>
      </c>
    </row>
    <row r="5455" ht="14.25" customHeight="1">
      <c r="A5455" s="5"/>
      <c r="B5455" s="5"/>
      <c r="C5455" s="5" t="str">
        <f>IFERROR(__xludf.DUMMYFUNCTION("""COMPUTED_VALUE"""),"")</f>
        <v/>
      </c>
      <c r="D5455" s="5">
        <v>0.0</v>
      </c>
    </row>
    <row r="5456" ht="14.25" customHeight="1">
      <c r="A5456" s="5"/>
      <c r="B5456" s="5"/>
      <c r="C5456" s="5" t="str">
        <f>IFERROR(__xludf.DUMMYFUNCTION("""COMPUTED_VALUE"""),"")</f>
        <v/>
      </c>
      <c r="D5456" s="5">
        <v>0.0</v>
      </c>
    </row>
    <row r="5457" ht="14.25" customHeight="1">
      <c r="A5457" s="5"/>
      <c r="B5457" s="5"/>
      <c r="C5457" s="5" t="str">
        <f>IFERROR(__xludf.DUMMYFUNCTION("""COMPUTED_VALUE"""),"")</f>
        <v/>
      </c>
      <c r="D5457" s="5">
        <v>0.0</v>
      </c>
    </row>
    <row r="5458" ht="14.25" customHeight="1">
      <c r="A5458" s="5"/>
      <c r="B5458" s="5"/>
      <c r="C5458" s="5" t="str">
        <f>IFERROR(__xludf.DUMMYFUNCTION("""COMPUTED_VALUE"""),"")</f>
        <v/>
      </c>
      <c r="D5458" s="5">
        <v>0.0</v>
      </c>
    </row>
    <row r="5459" ht="14.25" customHeight="1">
      <c r="A5459" s="5"/>
      <c r="B5459" s="5"/>
      <c r="C5459" s="5" t="str">
        <f>IFERROR(__xludf.DUMMYFUNCTION("""COMPUTED_VALUE"""),"")</f>
        <v/>
      </c>
      <c r="D5459" s="5">
        <v>0.0</v>
      </c>
    </row>
    <row r="5460" ht="14.25" customHeight="1">
      <c r="A5460" s="5"/>
      <c r="B5460" s="5"/>
      <c r="C5460" s="5" t="str">
        <f>IFERROR(__xludf.DUMMYFUNCTION("""COMPUTED_VALUE"""),"")</f>
        <v/>
      </c>
      <c r="D5460" s="5">
        <v>0.0</v>
      </c>
    </row>
    <row r="5461" ht="14.25" customHeight="1">
      <c r="A5461" s="5"/>
      <c r="B5461" s="5"/>
      <c r="C5461" s="5" t="str">
        <f>IFERROR(__xludf.DUMMYFUNCTION("""COMPUTED_VALUE"""),"")</f>
        <v/>
      </c>
      <c r="D5461" s="5">
        <v>0.0</v>
      </c>
    </row>
    <row r="5462" ht="14.25" customHeight="1">
      <c r="A5462" s="5"/>
      <c r="B5462" s="5"/>
      <c r="C5462" s="5" t="str">
        <f>IFERROR(__xludf.DUMMYFUNCTION("""COMPUTED_VALUE"""),"")</f>
        <v/>
      </c>
      <c r="D5462" s="5">
        <v>0.0</v>
      </c>
    </row>
    <row r="5463" ht="14.25" customHeight="1">
      <c r="A5463" s="5"/>
      <c r="B5463" s="5"/>
      <c r="C5463" s="5" t="str">
        <f>IFERROR(__xludf.DUMMYFUNCTION("""COMPUTED_VALUE"""),"")</f>
        <v/>
      </c>
      <c r="D5463" s="5">
        <v>0.0</v>
      </c>
    </row>
    <row r="5464" ht="14.25" customHeight="1">
      <c r="A5464" s="5"/>
      <c r="B5464" s="5"/>
      <c r="C5464" s="5" t="str">
        <f>IFERROR(__xludf.DUMMYFUNCTION("""COMPUTED_VALUE"""),"")</f>
        <v/>
      </c>
      <c r="D5464" s="5">
        <v>0.0</v>
      </c>
    </row>
    <row r="5465" ht="14.25" customHeight="1">
      <c r="A5465" s="5"/>
      <c r="B5465" s="5"/>
      <c r="C5465" s="5" t="str">
        <f>IFERROR(__xludf.DUMMYFUNCTION("""COMPUTED_VALUE"""),"")</f>
        <v/>
      </c>
      <c r="D5465" s="5">
        <v>0.0</v>
      </c>
    </row>
    <row r="5466" ht="14.25" customHeight="1">
      <c r="A5466" s="5"/>
      <c r="B5466" s="5"/>
      <c r="C5466" s="5" t="str">
        <f>IFERROR(__xludf.DUMMYFUNCTION("""COMPUTED_VALUE"""),"")</f>
        <v/>
      </c>
      <c r="D5466" s="5">
        <v>0.0</v>
      </c>
    </row>
    <row r="5467" ht="14.25" customHeight="1">
      <c r="A5467" s="5"/>
      <c r="B5467" s="5"/>
      <c r="C5467" s="5" t="str">
        <f>IFERROR(__xludf.DUMMYFUNCTION("""COMPUTED_VALUE"""),"")</f>
        <v/>
      </c>
      <c r="D5467" s="5">
        <v>0.0</v>
      </c>
    </row>
    <row r="5468" ht="14.25" customHeight="1">
      <c r="A5468" s="5"/>
      <c r="B5468" s="5"/>
      <c r="C5468" s="5" t="str">
        <f>IFERROR(__xludf.DUMMYFUNCTION("""COMPUTED_VALUE"""),"")</f>
        <v/>
      </c>
      <c r="D5468" s="5">
        <v>0.0</v>
      </c>
    </row>
    <row r="5469" ht="14.25" customHeight="1">
      <c r="A5469" s="5"/>
      <c r="B5469" s="5"/>
      <c r="C5469" s="5" t="str">
        <f>IFERROR(__xludf.DUMMYFUNCTION("""COMPUTED_VALUE"""),"")</f>
        <v/>
      </c>
      <c r="D5469" s="5">
        <v>0.0</v>
      </c>
    </row>
    <row r="5470" ht="14.25" customHeight="1">
      <c r="A5470" s="5"/>
      <c r="B5470" s="5"/>
      <c r="C5470" s="5" t="str">
        <f>IFERROR(__xludf.DUMMYFUNCTION("""COMPUTED_VALUE"""),"")</f>
        <v/>
      </c>
      <c r="D5470" s="5">
        <v>0.0</v>
      </c>
    </row>
    <row r="5471" ht="14.25" customHeight="1">
      <c r="A5471" s="5"/>
      <c r="B5471" s="5"/>
      <c r="C5471" s="5" t="str">
        <f>IFERROR(__xludf.DUMMYFUNCTION("""COMPUTED_VALUE"""),"")</f>
        <v/>
      </c>
      <c r="D5471" s="5">
        <v>0.0</v>
      </c>
    </row>
    <row r="5472" ht="14.25" customHeight="1">
      <c r="A5472" s="5"/>
      <c r="B5472" s="5"/>
      <c r="C5472" s="5" t="str">
        <f>IFERROR(__xludf.DUMMYFUNCTION("""COMPUTED_VALUE"""),"")</f>
        <v/>
      </c>
      <c r="D5472" s="5">
        <v>0.0</v>
      </c>
    </row>
    <row r="5473" ht="14.25" customHeight="1">
      <c r="A5473" s="5"/>
      <c r="B5473" s="5"/>
      <c r="C5473" s="5" t="str">
        <f>IFERROR(__xludf.DUMMYFUNCTION("""COMPUTED_VALUE"""),"")</f>
        <v/>
      </c>
      <c r="D5473" s="5">
        <v>0.0</v>
      </c>
    </row>
    <row r="5474" ht="14.25" customHeight="1">
      <c r="A5474" s="5"/>
      <c r="B5474" s="5"/>
      <c r="C5474" s="5" t="str">
        <f>IFERROR(__xludf.DUMMYFUNCTION("""COMPUTED_VALUE"""),"")</f>
        <v/>
      </c>
      <c r="D5474" s="5">
        <v>0.0</v>
      </c>
    </row>
    <row r="5475" ht="14.25" customHeight="1">
      <c r="A5475" s="5"/>
      <c r="B5475" s="5"/>
      <c r="C5475" s="5" t="str">
        <f>IFERROR(__xludf.DUMMYFUNCTION("""COMPUTED_VALUE"""),"")</f>
        <v/>
      </c>
      <c r="D5475" s="5">
        <v>0.0</v>
      </c>
    </row>
    <row r="5476" ht="14.25" customHeight="1">
      <c r="A5476" s="5"/>
      <c r="B5476" s="5"/>
      <c r="C5476" s="5" t="str">
        <f>IFERROR(__xludf.DUMMYFUNCTION("""COMPUTED_VALUE"""),"")</f>
        <v/>
      </c>
      <c r="D5476" s="5">
        <v>0.0</v>
      </c>
    </row>
    <row r="5477" ht="14.25" customHeight="1">
      <c r="A5477" s="5"/>
      <c r="B5477" s="5"/>
      <c r="C5477" s="5" t="str">
        <f>IFERROR(__xludf.DUMMYFUNCTION("""COMPUTED_VALUE"""),"")</f>
        <v/>
      </c>
      <c r="D5477" s="5">
        <v>0.0</v>
      </c>
    </row>
    <row r="5478" ht="14.25" customHeight="1">
      <c r="A5478" s="5"/>
      <c r="B5478" s="5"/>
      <c r="C5478" s="5" t="str">
        <f>IFERROR(__xludf.DUMMYFUNCTION("""COMPUTED_VALUE"""),"")</f>
        <v/>
      </c>
      <c r="D5478" s="5">
        <v>0.0</v>
      </c>
    </row>
    <row r="5479" ht="14.25" customHeight="1">
      <c r="A5479" s="5"/>
      <c r="B5479" s="5"/>
      <c r="C5479" s="5" t="str">
        <f>IFERROR(__xludf.DUMMYFUNCTION("""COMPUTED_VALUE"""),"")</f>
        <v/>
      </c>
      <c r="D5479" s="5">
        <v>0.0</v>
      </c>
    </row>
    <row r="5480" ht="14.25" customHeight="1">
      <c r="A5480" s="5"/>
      <c r="B5480" s="5"/>
      <c r="C5480" s="5" t="str">
        <f>IFERROR(__xludf.DUMMYFUNCTION("""COMPUTED_VALUE"""),"")</f>
        <v/>
      </c>
      <c r="D5480" s="5">
        <v>0.0</v>
      </c>
    </row>
    <row r="5481" ht="14.25" customHeight="1">
      <c r="A5481" s="5"/>
      <c r="B5481" s="5"/>
      <c r="C5481" s="5" t="str">
        <f>IFERROR(__xludf.DUMMYFUNCTION("""COMPUTED_VALUE"""),"")</f>
        <v/>
      </c>
      <c r="D5481" s="5">
        <v>0.0</v>
      </c>
    </row>
    <row r="5482" ht="14.25" customHeight="1">
      <c r="A5482" s="5"/>
      <c r="B5482" s="5"/>
      <c r="C5482" s="5" t="str">
        <f>IFERROR(__xludf.DUMMYFUNCTION("""COMPUTED_VALUE"""),"")</f>
        <v/>
      </c>
      <c r="D5482" s="5">
        <v>0.0</v>
      </c>
    </row>
    <row r="5483" ht="14.25" customHeight="1">
      <c r="A5483" s="5"/>
      <c r="B5483" s="5"/>
      <c r="C5483" s="5" t="str">
        <f>IFERROR(__xludf.DUMMYFUNCTION("""COMPUTED_VALUE"""),"")</f>
        <v/>
      </c>
      <c r="D5483" s="5">
        <v>0.0</v>
      </c>
    </row>
    <row r="5484" ht="14.25" customHeight="1">
      <c r="A5484" s="5"/>
      <c r="B5484" s="5"/>
      <c r="C5484" s="5" t="str">
        <f>IFERROR(__xludf.DUMMYFUNCTION("""COMPUTED_VALUE"""),"")</f>
        <v/>
      </c>
      <c r="D5484" s="5">
        <v>0.0</v>
      </c>
    </row>
    <row r="5485" ht="14.25" customHeight="1">
      <c r="A5485" s="5"/>
      <c r="B5485" s="5"/>
      <c r="C5485" s="5" t="str">
        <f>IFERROR(__xludf.DUMMYFUNCTION("""COMPUTED_VALUE"""),"")</f>
        <v/>
      </c>
      <c r="D5485" s="5">
        <v>0.0</v>
      </c>
    </row>
    <row r="5486" ht="14.25" customHeight="1">
      <c r="A5486" s="5"/>
      <c r="B5486" s="5"/>
      <c r="C5486" s="5" t="str">
        <f>IFERROR(__xludf.DUMMYFUNCTION("""COMPUTED_VALUE"""),"")</f>
        <v/>
      </c>
      <c r="D5486" s="5">
        <v>0.0</v>
      </c>
    </row>
    <row r="5487" ht="14.25" customHeight="1">
      <c r="A5487" s="5"/>
      <c r="B5487" s="5"/>
      <c r="C5487" s="5" t="str">
        <f>IFERROR(__xludf.DUMMYFUNCTION("""COMPUTED_VALUE"""),"")</f>
        <v/>
      </c>
      <c r="D5487" s="5">
        <v>0.0</v>
      </c>
    </row>
    <row r="5488" ht="14.25" customHeight="1">
      <c r="A5488" s="5"/>
      <c r="B5488" s="5"/>
      <c r="C5488" s="5" t="str">
        <f>IFERROR(__xludf.DUMMYFUNCTION("""COMPUTED_VALUE"""),"")</f>
        <v/>
      </c>
      <c r="D5488" s="5">
        <v>0.0</v>
      </c>
    </row>
    <row r="5489" ht="14.25" customHeight="1">
      <c r="A5489" s="5"/>
      <c r="B5489" s="5"/>
      <c r="C5489" s="5" t="str">
        <f>IFERROR(__xludf.DUMMYFUNCTION("""COMPUTED_VALUE"""),"")</f>
        <v/>
      </c>
      <c r="D5489" s="5">
        <v>0.0</v>
      </c>
    </row>
    <row r="5490" ht="14.25" customHeight="1">
      <c r="A5490" s="5"/>
      <c r="B5490" s="5"/>
      <c r="C5490" s="5" t="str">
        <f>IFERROR(__xludf.DUMMYFUNCTION("""COMPUTED_VALUE"""),"")</f>
        <v/>
      </c>
      <c r="D5490" s="5">
        <v>0.0</v>
      </c>
    </row>
    <row r="5491" ht="14.25" customHeight="1">
      <c r="A5491" s="5"/>
      <c r="B5491" s="5"/>
      <c r="C5491" s="5" t="str">
        <f>IFERROR(__xludf.DUMMYFUNCTION("""COMPUTED_VALUE"""),"")</f>
        <v/>
      </c>
      <c r="D5491" s="5">
        <v>0.0</v>
      </c>
    </row>
    <row r="5492" ht="14.25" customHeight="1">
      <c r="A5492" s="5"/>
      <c r="B5492" s="5"/>
      <c r="C5492" s="5" t="str">
        <f>IFERROR(__xludf.DUMMYFUNCTION("""COMPUTED_VALUE"""),"")</f>
        <v/>
      </c>
      <c r="D5492" s="5">
        <v>0.0</v>
      </c>
    </row>
    <row r="5493" ht="14.25" customHeight="1">
      <c r="A5493" s="5"/>
      <c r="B5493" s="5"/>
      <c r="C5493" s="5" t="str">
        <f>IFERROR(__xludf.DUMMYFUNCTION("""COMPUTED_VALUE"""),"")</f>
        <v/>
      </c>
      <c r="D5493" s="5">
        <v>0.0</v>
      </c>
    </row>
    <row r="5494" ht="14.25" customHeight="1">
      <c r="A5494" s="5"/>
      <c r="B5494" s="5"/>
      <c r="C5494" s="5" t="str">
        <f>IFERROR(__xludf.DUMMYFUNCTION("""COMPUTED_VALUE"""),"")</f>
        <v/>
      </c>
      <c r="D5494" s="5">
        <v>0.0</v>
      </c>
    </row>
    <row r="5495" ht="14.25" customHeight="1">
      <c r="A5495" s="5"/>
      <c r="B5495" s="5"/>
      <c r="C5495" s="5" t="str">
        <f>IFERROR(__xludf.DUMMYFUNCTION("""COMPUTED_VALUE"""),"")</f>
        <v/>
      </c>
      <c r="D5495" s="5">
        <v>0.0</v>
      </c>
    </row>
    <row r="5496" ht="14.25" customHeight="1">
      <c r="A5496" s="5"/>
      <c r="B5496" s="5"/>
      <c r="C5496" s="5" t="str">
        <f>IFERROR(__xludf.DUMMYFUNCTION("""COMPUTED_VALUE"""),"")</f>
        <v/>
      </c>
      <c r="D5496" s="5">
        <v>0.0</v>
      </c>
    </row>
    <row r="5497" ht="14.25" customHeight="1">
      <c r="A5497" s="5"/>
      <c r="B5497" s="5"/>
      <c r="C5497" s="5" t="str">
        <f>IFERROR(__xludf.DUMMYFUNCTION("""COMPUTED_VALUE"""),"")</f>
        <v/>
      </c>
      <c r="D5497" s="5">
        <v>0.0</v>
      </c>
    </row>
    <row r="5498" ht="14.25" customHeight="1">
      <c r="A5498" s="5"/>
      <c r="B5498" s="5"/>
      <c r="C5498" s="5" t="str">
        <f>IFERROR(__xludf.DUMMYFUNCTION("""COMPUTED_VALUE"""),"")</f>
        <v/>
      </c>
      <c r="D5498" s="5">
        <v>0.0</v>
      </c>
    </row>
    <row r="5499" ht="14.25" customHeight="1">
      <c r="A5499" s="5"/>
      <c r="B5499" s="5"/>
      <c r="C5499" s="5" t="str">
        <f>IFERROR(__xludf.DUMMYFUNCTION("""COMPUTED_VALUE"""),"")</f>
        <v/>
      </c>
      <c r="D5499" s="5">
        <v>0.0</v>
      </c>
    </row>
    <row r="5500" ht="14.25" customHeight="1">
      <c r="A5500" s="5"/>
      <c r="B5500" s="5"/>
      <c r="C5500" s="5" t="str">
        <f>IFERROR(__xludf.DUMMYFUNCTION("""COMPUTED_VALUE"""),"")</f>
        <v/>
      </c>
      <c r="D5500" s="5">
        <v>0.0</v>
      </c>
    </row>
    <row r="5501" ht="14.25" customHeight="1">
      <c r="A5501" s="5"/>
      <c r="B5501" s="5"/>
      <c r="C5501" s="5" t="str">
        <f>IFERROR(__xludf.DUMMYFUNCTION("""COMPUTED_VALUE"""),"")</f>
        <v/>
      </c>
      <c r="D5501" s="5">
        <v>0.0</v>
      </c>
    </row>
    <row r="5502" ht="14.25" customHeight="1">
      <c r="A5502" s="5"/>
      <c r="B5502" s="5"/>
      <c r="C5502" s="5" t="str">
        <f>IFERROR(__xludf.DUMMYFUNCTION("""COMPUTED_VALUE"""),"")</f>
        <v/>
      </c>
      <c r="D5502" s="5">
        <v>0.0</v>
      </c>
    </row>
    <row r="5503" ht="14.25" customHeight="1">
      <c r="A5503" s="5"/>
      <c r="B5503" s="5"/>
      <c r="C5503" s="5" t="str">
        <f>IFERROR(__xludf.DUMMYFUNCTION("""COMPUTED_VALUE"""),"")</f>
        <v/>
      </c>
      <c r="D5503" s="5">
        <v>0.0</v>
      </c>
    </row>
    <row r="5504" ht="14.25" customHeight="1">
      <c r="A5504" s="5"/>
      <c r="B5504" s="5"/>
      <c r="C5504" s="5" t="str">
        <f>IFERROR(__xludf.DUMMYFUNCTION("""COMPUTED_VALUE"""),"")</f>
        <v/>
      </c>
      <c r="D5504" s="5">
        <v>0.0</v>
      </c>
    </row>
    <row r="5505" ht="14.25" customHeight="1">
      <c r="A5505" s="5"/>
      <c r="B5505" s="5"/>
      <c r="C5505" s="5" t="str">
        <f>IFERROR(__xludf.DUMMYFUNCTION("""COMPUTED_VALUE"""),"")</f>
        <v/>
      </c>
      <c r="D5505" s="5">
        <v>0.0</v>
      </c>
    </row>
    <row r="5506" ht="14.25" customHeight="1">
      <c r="A5506" s="5"/>
      <c r="B5506" s="5"/>
      <c r="C5506" s="5" t="str">
        <f>IFERROR(__xludf.DUMMYFUNCTION("""COMPUTED_VALUE"""),"")</f>
        <v/>
      </c>
      <c r="D5506" s="5">
        <v>0.0</v>
      </c>
    </row>
    <row r="5507" ht="14.25" customHeight="1">
      <c r="A5507" s="5"/>
      <c r="B5507" s="5"/>
      <c r="C5507" s="5" t="str">
        <f>IFERROR(__xludf.DUMMYFUNCTION("""COMPUTED_VALUE"""),"")</f>
        <v/>
      </c>
      <c r="D5507" s="5">
        <v>0.0</v>
      </c>
    </row>
    <row r="5508" ht="14.25" customHeight="1">
      <c r="A5508" s="5"/>
      <c r="B5508" s="5"/>
      <c r="C5508" s="5" t="str">
        <f>IFERROR(__xludf.DUMMYFUNCTION("""COMPUTED_VALUE"""),"")</f>
        <v/>
      </c>
      <c r="D5508" s="5">
        <v>0.0</v>
      </c>
    </row>
    <row r="5509" ht="14.25" customHeight="1">
      <c r="A5509" s="5"/>
      <c r="B5509" s="5"/>
      <c r="C5509" s="5" t="str">
        <f>IFERROR(__xludf.DUMMYFUNCTION("""COMPUTED_VALUE"""),"")</f>
        <v/>
      </c>
      <c r="D5509" s="5">
        <v>0.0</v>
      </c>
    </row>
    <row r="5510" ht="14.25" customHeight="1">
      <c r="A5510" s="5"/>
      <c r="B5510" s="5"/>
      <c r="C5510" s="5" t="str">
        <f>IFERROR(__xludf.DUMMYFUNCTION("""COMPUTED_VALUE"""),"")</f>
        <v/>
      </c>
      <c r="D5510" s="5">
        <v>0.0</v>
      </c>
    </row>
    <row r="5511" ht="14.25" customHeight="1">
      <c r="A5511" s="5"/>
      <c r="B5511" s="5"/>
      <c r="C5511" s="5" t="str">
        <f>IFERROR(__xludf.DUMMYFUNCTION("""COMPUTED_VALUE"""),"")</f>
        <v/>
      </c>
      <c r="D5511" s="5">
        <v>0.0</v>
      </c>
    </row>
    <row r="5512" ht="14.25" customHeight="1">
      <c r="A5512" s="5"/>
      <c r="B5512" s="5"/>
      <c r="C5512" s="5" t="str">
        <f>IFERROR(__xludf.DUMMYFUNCTION("""COMPUTED_VALUE"""),"")</f>
        <v/>
      </c>
      <c r="D5512" s="5">
        <v>0.0</v>
      </c>
    </row>
    <row r="5513" ht="14.25" customHeight="1">
      <c r="A5513" s="5"/>
      <c r="B5513" s="5"/>
      <c r="C5513" s="5" t="str">
        <f>IFERROR(__xludf.DUMMYFUNCTION("""COMPUTED_VALUE"""),"")</f>
        <v/>
      </c>
      <c r="D5513" s="5">
        <v>0.0</v>
      </c>
    </row>
    <row r="5514" ht="14.25" customHeight="1">
      <c r="A5514" s="5"/>
      <c r="B5514" s="5"/>
      <c r="C5514" s="5" t="str">
        <f>IFERROR(__xludf.DUMMYFUNCTION("""COMPUTED_VALUE"""),"")</f>
        <v/>
      </c>
      <c r="D5514" s="5">
        <v>0.0</v>
      </c>
    </row>
    <row r="5515" ht="14.25" customHeight="1">
      <c r="A5515" s="5"/>
      <c r="B5515" s="5"/>
      <c r="C5515" s="5" t="str">
        <f>IFERROR(__xludf.DUMMYFUNCTION("""COMPUTED_VALUE"""),"")</f>
        <v/>
      </c>
      <c r="D5515" s="5">
        <v>0.0</v>
      </c>
    </row>
    <row r="5516" ht="14.25" customHeight="1">
      <c r="A5516" s="5"/>
      <c r="B5516" s="5"/>
      <c r="C5516" s="5" t="str">
        <f>IFERROR(__xludf.DUMMYFUNCTION("""COMPUTED_VALUE"""),"")</f>
        <v/>
      </c>
      <c r="D5516" s="5">
        <v>0.0</v>
      </c>
    </row>
    <row r="5517" ht="14.25" customHeight="1">
      <c r="A5517" s="5"/>
      <c r="B5517" s="5"/>
      <c r="C5517" s="5" t="str">
        <f>IFERROR(__xludf.DUMMYFUNCTION("""COMPUTED_VALUE"""),"")</f>
        <v/>
      </c>
      <c r="D5517" s="5">
        <v>0.0</v>
      </c>
    </row>
    <row r="5518" ht="14.25" customHeight="1">
      <c r="A5518" s="5"/>
      <c r="B5518" s="5"/>
      <c r="C5518" s="5" t="str">
        <f>IFERROR(__xludf.DUMMYFUNCTION("""COMPUTED_VALUE"""),"")</f>
        <v/>
      </c>
      <c r="D5518" s="5">
        <v>0.0</v>
      </c>
    </row>
    <row r="5519" ht="14.25" customHeight="1">
      <c r="A5519" s="5"/>
      <c r="B5519" s="5"/>
      <c r="C5519" s="5" t="str">
        <f>IFERROR(__xludf.DUMMYFUNCTION("""COMPUTED_VALUE"""),"")</f>
        <v/>
      </c>
      <c r="D5519" s="5">
        <v>0.0</v>
      </c>
    </row>
    <row r="5520" ht="14.25" customHeight="1">
      <c r="A5520" s="5"/>
      <c r="B5520" s="5"/>
      <c r="C5520" s="5" t="str">
        <f>IFERROR(__xludf.DUMMYFUNCTION("""COMPUTED_VALUE"""),"")</f>
        <v/>
      </c>
      <c r="D5520" s="5">
        <v>0.0</v>
      </c>
    </row>
    <row r="5521" ht="14.25" customHeight="1">
      <c r="A5521" s="5"/>
      <c r="B5521" s="5"/>
      <c r="C5521" s="5" t="str">
        <f>IFERROR(__xludf.DUMMYFUNCTION("""COMPUTED_VALUE"""),"")</f>
        <v/>
      </c>
      <c r="D5521" s="5">
        <v>0.0</v>
      </c>
    </row>
    <row r="5522" ht="14.25" customHeight="1">
      <c r="A5522" s="5"/>
      <c r="B5522" s="5"/>
      <c r="C5522" s="5" t="str">
        <f>IFERROR(__xludf.DUMMYFUNCTION("""COMPUTED_VALUE"""),"")</f>
        <v/>
      </c>
      <c r="D5522" s="5">
        <v>0.0</v>
      </c>
    </row>
    <row r="5523" ht="14.25" customHeight="1">
      <c r="A5523" s="5"/>
      <c r="B5523" s="5"/>
      <c r="C5523" s="5" t="str">
        <f>IFERROR(__xludf.DUMMYFUNCTION("""COMPUTED_VALUE"""),"")</f>
        <v/>
      </c>
      <c r="D5523" s="5">
        <v>0.0</v>
      </c>
    </row>
    <row r="5524" ht="14.25" customHeight="1">
      <c r="A5524" s="5"/>
      <c r="B5524" s="5"/>
      <c r="C5524" s="5" t="str">
        <f>IFERROR(__xludf.DUMMYFUNCTION("""COMPUTED_VALUE"""),"")</f>
        <v/>
      </c>
      <c r="D5524" s="5">
        <v>0.0</v>
      </c>
    </row>
    <row r="5525" ht="14.25" customHeight="1">
      <c r="A5525" s="5"/>
      <c r="B5525" s="5"/>
      <c r="C5525" s="5" t="str">
        <f>IFERROR(__xludf.DUMMYFUNCTION("""COMPUTED_VALUE"""),"")</f>
        <v/>
      </c>
      <c r="D5525" s="5">
        <v>0.0</v>
      </c>
    </row>
    <row r="5526" ht="14.25" customHeight="1">
      <c r="A5526" s="5"/>
      <c r="B5526" s="5"/>
      <c r="C5526" s="5" t="str">
        <f>IFERROR(__xludf.DUMMYFUNCTION("""COMPUTED_VALUE"""),"")</f>
        <v/>
      </c>
      <c r="D5526" s="5">
        <v>0.0</v>
      </c>
    </row>
    <row r="5527" ht="14.25" customHeight="1">
      <c r="A5527" s="5"/>
      <c r="B5527" s="5"/>
      <c r="C5527" s="5" t="str">
        <f>IFERROR(__xludf.DUMMYFUNCTION("""COMPUTED_VALUE"""),"")</f>
        <v/>
      </c>
      <c r="D5527" s="5">
        <v>0.0</v>
      </c>
    </row>
    <row r="5528" ht="14.25" customHeight="1">
      <c r="A5528" s="5"/>
      <c r="B5528" s="5"/>
      <c r="C5528" s="5" t="str">
        <f>IFERROR(__xludf.DUMMYFUNCTION("""COMPUTED_VALUE"""),"")</f>
        <v/>
      </c>
      <c r="D5528" s="5">
        <v>0.0</v>
      </c>
    </row>
    <row r="5529" ht="14.25" customHeight="1">
      <c r="A5529" s="5"/>
      <c r="B5529" s="5"/>
      <c r="C5529" s="5" t="str">
        <f>IFERROR(__xludf.DUMMYFUNCTION("""COMPUTED_VALUE"""),"")</f>
        <v/>
      </c>
      <c r="D5529" s="5">
        <v>0.0</v>
      </c>
    </row>
    <row r="5530" ht="14.25" customHeight="1">
      <c r="A5530" s="5"/>
      <c r="B5530" s="5"/>
      <c r="C5530" s="5" t="str">
        <f>IFERROR(__xludf.DUMMYFUNCTION("""COMPUTED_VALUE"""),"")</f>
        <v/>
      </c>
      <c r="D5530" s="5">
        <v>0.0</v>
      </c>
    </row>
    <row r="5531" ht="14.25" customHeight="1">
      <c r="A5531" s="5"/>
      <c r="B5531" s="5"/>
      <c r="C5531" s="5" t="str">
        <f>IFERROR(__xludf.DUMMYFUNCTION("""COMPUTED_VALUE"""),"")</f>
        <v/>
      </c>
      <c r="D5531" s="5">
        <v>0.0</v>
      </c>
    </row>
    <row r="5532" ht="14.25" customHeight="1">
      <c r="A5532" s="5"/>
      <c r="B5532" s="5"/>
      <c r="C5532" s="5" t="str">
        <f>IFERROR(__xludf.DUMMYFUNCTION("""COMPUTED_VALUE"""),"")</f>
        <v/>
      </c>
      <c r="D5532" s="5">
        <v>0.0</v>
      </c>
    </row>
    <row r="5533" ht="14.25" customHeight="1">
      <c r="A5533" s="5"/>
      <c r="B5533" s="5"/>
      <c r="C5533" s="5" t="str">
        <f>IFERROR(__xludf.DUMMYFUNCTION("""COMPUTED_VALUE"""),"")</f>
        <v/>
      </c>
      <c r="D5533" s="5">
        <v>0.0</v>
      </c>
    </row>
    <row r="5534" ht="14.25" customHeight="1">
      <c r="A5534" s="5"/>
      <c r="B5534" s="5"/>
      <c r="C5534" s="5" t="str">
        <f>IFERROR(__xludf.DUMMYFUNCTION("""COMPUTED_VALUE"""),"")</f>
        <v/>
      </c>
      <c r="D5534" s="5">
        <v>0.0</v>
      </c>
    </row>
    <row r="5535" ht="14.25" customHeight="1">
      <c r="A5535" s="5"/>
      <c r="B5535" s="5"/>
      <c r="C5535" s="5" t="str">
        <f>IFERROR(__xludf.DUMMYFUNCTION("""COMPUTED_VALUE"""),"")</f>
        <v/>
      </c>
      <c r="D5535" s="5">
        <v>0.0</v>
      </c>
    </row>
    <row r="5536" ht="14.25" customHeight="1">
      <c r="A5536" s="5"/>
      <c r="B5536" s="5"/>
      <c r="C5536" s="5" t="str">
        <f>IFERROR(__xludf.DUMMYFUNCTION("""COMPUTED_VALUE"""),"")</f>
        <v/>
      </c>
      <c r="D5536" s="5">
        <v>0.0</v>
      </c>
    </row>
    <row r="5537" ht="14.25" customHeight="1">
      <c r="A5537" s="5"/>
      <c r="B5537" s="5"/>
      <c r="C5537" s="5" t="str">
        <f>IFERROR(__xludf.DUMMYFUNCTION("""COMPUTED_VALUE"""),"")</f>
        <v/>
      </c>
      <c r="D5537" s="5">
        <v>0.0</v>
      </c>
    </row>
    <row r="5538" ht="14.25" customHeight="1">
      <c r="A5538" s="5"/>
      <c r="B5538" s="5"/>
      <c r="C5538" s="5" t="str">
        <f>IFERROR(__xludf.DUMMYFUNCTION("""COMPUTED_VALUE"""),"")</f>
        <v/>
      </c>
      <c r="D5538" s="5">
        <v>0.0</v>
      </c>
    </row>
    <row r="5539" ht="14.25" customHeight="1">
      <c r="A5539" s="5"/>
      <c r="B5539" s="5"/>
      <c r="C5539" s="5" t="str">
        <f>IFERROR(__xludf.DUMMYFUNCTION("""COMPUTED_VALUE"""),"")</f>
        <v/>
      </c>
      <c r="D5539" s="5">
        <v>0.0</v>
      </c>
    </row>
    <row r="5540" ht="14.25" customHeight="1">
      <c r="A5540" s="5"/>
      <c r="B5540" s="5"/>
      <c r="C5540" s="5" t="str">
        <f>IFERROR(__xludf.DUMMYFUNCTION("""COMPUTED_VALUE"""),"")</f>
        <v/>
      </c>
      <c r="D5540" s="5">
        <v>0.0</v>
      </c>
    </row>
    <row r="5541" ht="14.25" customHeight="1">
      <c r="A5541" s="5"/>
      <c r="B5541" s="5"/>
      <c r="C5541" s="5" t="str">
        <f>IFERROR(__xludf.DUMMYFUNCTION("""COMPUTED_VALUE"""),"")</f>
        <v/>
      </c>
      <c r="D5541" s="5">
        <v>0.0</v>
      </c>
    </row>
    <row r="5542" ht="14.25" customHeight="1">
      <c r="A5542" s="5"/>
      <c r="B5542" s="5"/>
      <c r="C5542" s="5" t="str">
        <f>IFERROR(__xludf.DUMMYFUNCTION("""COMPUTED_VALUE"""),"")</f>
        <v/>
      </c>
      <c r="D5542" s="5">
        <v>0.0</v>
      </c>
    </row>
    <row r="5543" ht="14.25" customHeight="1">
      <c r="A5543" s="5"/>
      <c r="B5543" s="5"/>
      <c r="C5543" s="5" t="str">
        <f>IFERROR(__xludf.DUMMYFUNCTION("""COMPUTED_VALUE"""),"")</f>
        <v/>
      </c>
      <c r="D5543" s="5">
        <v>0.0</v>
      </c>
    </row>
    <row r="5544" ht="14.25" customHeight="1">
      <c r="A5544" s="5"/>
      <c r="B5544" s="5"/>
      <c r="C5544" s="5" t="str">
        <f>IFERROR(__xludf.DUMMYFUNCTION("""COMPUTED_VALUE"""),"")</f>
        <v/>
      </c>
      <c r="D5544" s="5">
        <v>0.0</v>
      </c>
    </row>
    <row r="5545" ht="14.25" customHeight="1">
      <c r="A5545" s="5"/>
      <c r="B5545" s="5"/>
      <c r="C5545" s="5" t="str">
        <f>IFERROR(__xludf.DUMMYFUNCTION("""COMPUTED_VALUE"""),"")</f>
        <v/>
      </c>
      <c r="D5545" s="5">
        <v>0.0</v>
      </c>
    </row>
    <row r="5546" ht="14.25" customHeight="1">
      <c r="A5546" s="5"/>
      <c r="B5546" s="5"/>
      <c r="C5546" s="5" t="str">
        <f>IFERROR(__xludf.DUMMYFUNCTION("""COMPUTED_VALUE"""),"")</f>
        <v/>
      </c>
      <c r="D5546" s="5">
        <v>0.0</v>
      </c>
    </row>
    <row r="5547" ht="14.25" customHeight="1">
      <c r="A5547" s="5"/>
      <c r="B5547" s="5"/>
      <c r="C5547" s="5" t="str">
        <f>IFERROR(__xludf.DUMMYFUNCTION("""COMPUTED_VALUE"""),"")</f>
        <v/>
      </c>
      <c r="D5547" s="5">
        <v>0.0</v>
      </c>
    </row>
    <row r="5548" ht="14.25" customHeight="1">
      <c r="A5548" s="5"/>
      <c r="B5548" s="5"/>
      <c r="C5548" s="5" t="str">
        <f>IFERROR(__xludf.DUMMYFUNCTION("""COMPUTED_VALUE"""),"")</f>
        <v/>
      </c>
      <c r="D5548" s="5">
        <v>0.0</v>
      </c>
    </row>
    <row r="5549" ht="14.25" customHeight="1">
      <c r="A5549" s="5"/>
      <c r="B5549" s="5"/>
      <c r="C5549" s="5" t="str">
        <f>IFERROR(__xludf.DUMMYFUNCTION("""COMPUTED_VALUE"""),"")</f>
        <v/>
      </c>
      <c r="D5549" s="5">
        <v>0.0</v>
      </c>
    </row>
    <row r="5550" ht="14.25" customHeight="1">
      <c r="A5550" s="5"/>
      <c r="B5550" s="5"/>
      <c r="C5550" s="5" t="str">
        <f>IFERROR(__xludf.DUMMYFUNCTION("""COMPUTED_VALUE"""),"")</f>
        <v/>
      </c>
      <c r="D5550" s="5">
        <v>0.0</v>
      </c>
    </row>
    <row r="5551" ht="14.25" customHeight="1">
      <c r="A5551" s="5"/>
      <c r="B5551" s="5"/>
      <c r="C5551" s="5" t="str">
        <f>IFERROR(__xludf.DUMMYFUNCTION("""COMPUTED_VALUE"""),"")</f>
        <v/>
      </c>
      <c r="D5551" s="5">
        <v>0.0</v>
      </c>
    </row>
    <row r="5552" ht="14.25" customHeight="1">
      <c r="A5552" s="5"/>
      <c r="B5552" s="5"/>
      <c r="C5552" s="5" t="str">
        <f>IFERROR(__xludf.DUMMYFUNCTION("""COMPUTED_VALUE"""),"")</f>
        <v/>
      </c>
      <c r="D5552" s="5">
        <v>0.0</v>
      </c>
    </row>
    <row r="5553" ht="14.25" customHeight="1">
      <c r="A5553" s="5"/>
      <c r="B5553" s="5"/>
      <c r="C5553" s="5" t="str">
        <f>IFERROR(__xludf.DUMMYFUNCTION("""COMPUTED_VALUE"""),"")</f>
        <v/>
      </c>
      <c r="D5553" s="5">
        <v>0.0</v>
      </c>
    </row>
    <row r="5554" ht="14.25" customHeight="1">
      <c r="A5554" s="5"/>
      <c r="B5554" s="5"/>
      <c r="C5554" s="5" t="str">
        <f>IFERROR(__xludf.DUMMYFUNCTION("""COMPUTED_VALUE"""),"")</f>
        <v/>
      </c>
      <c r="D5554" s="5">
        <v>0.0</v>
      </c>
    </row>
    <row r="5555" ht="14.25" customHeight="1">
      <c r="A5555" s="5"/>
      <c r="B5555" s="5"/>
      <c r="C5555" s="5" t="str">
        <f>IFERROR(__xludf.DUMMYFUNCTION("""COMPUTED_VALUE"""),"")</f>
        <v/>
      </c>
      <c r="D5555" s="5">
        <v>0.0</v>
      </c>
    </row>
    <row r="5556" ht="14.25" customHeight="1">
      <c r="A5556" s="5"/>
      <c r="B5556" s="5"/>
      <c r="C5556" s="5" t="str">
        <f>IFERROR(__xludf.DUMMYFUNCTION("""COMPUTED_VALUE"""),"")</f>
        <v/>
      </c>
      <c r="D5556" s="5">
        <v>0.0</v>
      </c>
    </row>
    <row r="5557" ht="14.25" customHeight="1">
      <c r="A5557" s="5"/>
      <c r="B5557" s="5"/>
      <c r="C5557" s="5" t="str">
        <f>IFERROR(__xludf.DUMMYFUNCTION("""COMPUTED_VALUE"""),"")</f>
        <v/>
      </c>
      <c r="D5557" s="5">
        <v>0.0</v>
      </c>
    </row>
    <row r="5558" ht="14.25" customHeight="1">
      <c r="A5558" s="5"/>
      <c r="B5558" s="5"/>
      <c r="C5558" s="5" t="str">
        <f>IFERROR(__xludf.DUMMYFUNCTION("""COMPUTED_VALUE"""),"")</f>
        <v/>
      </c>
      <c r="D5558" s="5">
        <v>0.0</v>
      </c>
    </row>
    <row r="5559" ht="14.25" customHeight="1">
      <c r="A5559" s="5"/>
      <c r="B5559" s="5"/>
      <c r="C5559" s="5" t="str">
        <f>IFERROR(__xludf.DUMMYFUNCTION("""COMPUTED_VALUE"""),"")</f>
        <v/>
      </c>
      <c r="D5559" s="5">
        <v>0.0</v>
      </c>
    </row>
    <row r="5560" ht="14.25" customHeight="1">
      <c r="A5560" s="5"/>
      <c r="B5560" s="5"/>
      <c r="C5560" s="5" t="str">
        <f>IFERROR(__xludf.DUMMYFUNCTION("""COMPUTED_VALUE"""),"")</f>
        <v/>
      </c>
      <c r="D5560" s="5">
        <v>0.0</v>
      </c>
    </row>
    <row r="5561" ht="14.25" customHeight="1">
      <c r="A5561" s="5"/>
      <c r="B5561" s="5"/>
      <c r="C5561" s="5" t="str">
        <f>IFERROR(__xludf.DUMMYFUNCTION("""COMPUTED_VALUE"""),"")</f>
        <v/>
      </c>
      <c r="D5561" s="5">
        <v>0.0</v>
      </c>
    </row>
    <row r="5562" ht="14.25" customHeight="1">
      <c r="A5562" s="5"/>
      <c r="B5562" s="5"/>
      <c r="C5562" s="5" t="str">
        <f>IFERROR(__xludf.DUMMYFUNCTION("""COMPUTED_VALUE"""),"")</f>
        <v/>
      </c>
      <c r="D5562" s="5">
        <v>0.0</v>
      </c>
    </row>
    <row r="5563" ht="14.25" customHeight="1">
      <c r="A5563" s="5"/>
      <c r="B5563" s="5"/>
      <c r="C5563" s="5" t="str">
        <f>IFERROR(__xludf.DUMMYFUNCTION("""COMPUTED_VALUE"""),"")</f>
        <v/>
      </c>
      <c r="D5563" s="5">
        <v>0.0</v>
      </c>
    </row>
    <row r="5564" ht="14.25" customHeight="1">
      <c r="A5564" s="5"/>
      <c r="B5564" s="5"/>
      <c r="C5564" s="5" t="str">
        <f>IFERROR(__xludf.DUMMYFUNCTION("""COMPUTED_VALUE"""),"")</f>
        <v/>
      </c>
      <c r="D5564" s="5">
        <v>0.0</v>
      </c>
    </row>
    <row r="5565" ht="14.25" customHeight="1">
      <c r="A5565" s="5"/>
      <c r="B5565" s="5"/>
      <c r="C5565" s="5" t="str">
        <f>IFERROR(__xludf.DUMMYFUNCTION("""COMPUTED_VALUE"""),"")</f>
        <v/>
      </c>
      <c r="D5565" s="5">
        <v>0.0</v>
      </c>
    </row>
    <row r="5566" ht="14.25" customHeight="1">
      <c r="A5566" s="5"/>
      <c r="B5566" s="5"/>
      <c r="C5566" s="5" t="str">
        <f>IFERROR(__xludf.DUMMYFUNCTION("""COMPUTED_VALUE"""),"")</f>
        <v/>
      </c>
      <c r="D5566" s="5">
        <v>0.0</v>
      </c>
    </row>
    <row r="5567" ht="14.25" customHeight="1">
      <c r="A5567" s="5"/>
      <c r="B5567" s="5"/>
      <c r="C5567" s="5" t="str">
        <f>IFERROR(__xludf.DUMMYFUNCTION("""COMPUTED_VALUE"""),"")</f>
        <v/>
      </c>
      <c r="D5567" s="5">
        <v>0.0</v>
      </c>
    </row>
    <row r="5568" ht="14.25" customHeight="1">
      <c r="A5568" s="5"/>
      <c r="B5568" s="5"/>
      <c r="C5568" s="5" t="str">
        <f>IFERROR(__xludf.DUMMYFUNCTION("""COMPUTED_VALUE"""),"")</f>
        <v/>
      </c>
      <c r="D5568" s="5">
        <v>0.0</v>
      </c>
    </row>
    <row r="5569" ht="14.25" customHeight="1">
      <c r="A5569" s="5"/>
      <c r="B5569" s="5"/>
      <c r="C5569" s="5" t="str">
        <f>IFERROR(__xludf.DUMMYFUNCTION("""COMPUTED_VALUE"""),"")</f>
        <v/>
      </c>
      <c r="D5569" s="5">
        <v>0.0</v>
      </c>
    </row>
    <row r="5570" ht="14.25" customHeight="1">
      <c r="A5570" s="5"/>
      <c r="B5570" s="5"/>
      <c r="C5570" s="5" t="str">
        <f>IFERROR(__xludf.DUMMYFUNCTION("""COMPUTED_VALUE"""),"")</f>
        <v/>
      </c>
      <c r="D5570" s="5">
        <v>0.0</v>
      </c>
    </row>
    <row r="5571" ht="14.25" customHeight="1">
      <c r="A5571" s="5"/>
      <c r="B5571" s="5"/>
      <c r="C5571" s="5" t="str">
        <f>IFERROR(__xludf.DUMMYFUNCTION("""COMPUTED_VALUE"""),"")</f>
        <v/>
      </c>
      <c r="D5571" s="5">
        <v>0.0</v>
      </c>
    </row>
    <row r="5572" ht="14.25" customHeight="1">
      <c r="A5572" s="5"/>
      <c r="B5572" s="5"/>
      <c r="C5572" s="5" t="str">
        <f>IFERROR(__xludf.DUMMYFUNCTION("""COMPUTED_VALUE"""),"")</f>
        <v/>
      </c>
      <c r="D5572" s="5">
        <v>0.0</v>
      </c>
    </row>
    <row r="5573" ht="14.25" customHeight="1">
      <c r="A5573" s="5"/>
      <c r="B5573" s="5"/>
      <c r="C5573" s="5" t="str">
        <f>IFERROR(__xludf.DUMMYFUNCTION("""COMPUTED_VALUE"""),"")</f>
        <v/>
      </c>
      <c r="D5573" s="5">
        <v>0.0</v>
      </c>
    </row>
    <row r="5574" ht="14.25" customHeight="1">
      <c r="A5574" s="5"/>
      <c r="B5574" s="5"/>
      <c r="C5574" s="5" t="str">
        <f>IFERROR(__xludf.DUMMYFUNCTION("""COMPUTED_VALUE"""),"")</f>
        <v/>
      </c>
      <c r="D5574" s="5">
        <v>0.0</v>
      </c>
    </row>
    <row r="5575" ht="14.25" customHeight="1">
      <c r="A5575" s="5"/>
      <c r="B5575" s="5"/>
      <c r="C5575" s="5" t="str">
        <f>IFERROR(__xludf.DUMMYFUNCTION("""COMPUTED_VALUE"""),"")</f>
        <v/>
      </c>
      <c r="D5575" s="5">
        <v>0.0</v>
      </c>
    </row>
    <row r="5576" ht="14.25" customHeight="1">
      <c r="A5576" s="5"/>
      <c r="B5576" s="5"/>
      <c r="C5576" s="5" t="str">
        <f>IFERROR(__xludf.DUMMYFUNCTION("""COMPUTED_VALUE"""),"")</f>
        <v/>
      </c>
      <c r="D5576" s="5">
        <v>0.0</v>
      </c>
    </row>
    <row r="5577" ht="14.25" customHeight="1">
      <c r="A5577" s="5"/>
      <c r="B5577" s="5"/>
      <c r="C5577" s="5" t="str">
        <f>IFERROR(__xludf.DUMMYFUNCTION("""COMPUTED_VALUE"""),"")</f>
        <v/>
      </c>
      <c r="D5577" s="5">
        <v>0.0</v>
      </c>
    </row>
    <row r="5578" ht="14.25" customHeight="1">
      <c r="A5578" s="5"/>
      <c r="B5578" s="5"/>
      <c r="C5578" s="5" t="str">
        <f>IFERROR(__xludf.DUMMYFUNCTION("""COMPUTED_VALUE"""),"")</f>
        <v/>
      </c>
      <c r="D5578" s="5">
        <v>0.0</v>
      </c>
    </row>
    <row r="5579" ht="14.25" customHeight="1">
      <c r="A5579" s="5"/>
      <c r="B5579" s="5"/>
      <c r="C5579" s="5" t="str">
        <f>IFERROR(__xludf.DUMMYFUNCTION("""COMPUTED_VALUE"""),"")</f>
        <v/>
      </c>
      <c r="D5579" s="5">
        <v>0.0</v>
      </c>
    </row>
    <row r="5580" ht="14.25" customHeight="1">
      <c r="A5580" s="5"/>
      <c r="B5580" s="5"/>
      <c r="C5580" s="5" t="str">
        <f>IFERROR(__xludf.DUMMYFUNCTION("""COMPUTED_VALUE"""),"")</f>
        <v/>
      </c>
      <c r="D5580" s="5">
        <v>0.0</v>
      </c>
    </row>
    <row r="5581" ht="14.25" customHeight="1">
      <c r="A5581" s="5"/>
      <c r="B5581" s="5"/>
      <c r="C5581" s="5" t="str">
        <f>IFERROR(__xludf.DUMMYFUNCTION("""COMPUTED_VALUE"""),"")</f>
        <v/>
      </c>
      <c r="D5581" s="5">
        <v>0.0</v>
      </c>
    </row>
    <row r="5582" ht="14.25" customHeight="1">
      <c r="A5582" s="5"/>
      <c r="B5582" s="5"/>
      <c r="C5582" s="5" t="str">
        <f>IFERROR(__xludf.DUMMYFUNCTION("""COMPUTED_VALUE"""),"")</f>
        <v/>
      </c>
      <c r="D5582" s="5">
        <v>0.0</v>
      </c>
    </row>
    <row r="5583" ht="14.25" customHeight="1">
      <c r="A5583" s="5"/>
      <c r="B5583" s="5"/>
      <c r="C5583" s="5" t="str">
        <f>IFERROR(__xludf.DUMMYFUNCTION("""COMPUTED_VALUE"""),"")</f>
        <v/>
      </c>
      <c r="D5583" s="5">
        <v>0.0</v>
      </c>
    </row>
    <row r="5584" ht="14.25" customHeight="1">
      <c r="A5584" s="5"/>
      <c r="B5584" s="5"/>
      <c r="C5584" s="5" t="str">
        <f>IFERROR(__xludf.DUMMYFUNCTION("""COMPUTED_VALUE"""),"")</f>
        <v/>
      </c>
      <c r="D5584" s="5">
        <v>0.0</v>
      </c>
    </row>
    <row r="5585" ht="14.25" customHeight="1">
      <c r="A5585" s="5"/>
      <c r="B5585" s="5"/>
      <c r="C5585" s="5" t="str">
        <f>IFERROR(__xludf.DUMMYFUNCTION("""COMPUTED_VALUE"""),"")</f>
        <v/>
      </c>
      <c r="D5585" s="5">
        <v>0.0</v>
      </c>
    </row>
    <row r="5586" ht="14.25" customHeight="1">
      <c r="A5586" s="5"/>
      <c r="B5586" s="5"/>
      <c r="C5586" s="5" t="str">
        <f>IFERROR(__xludf.DUMMYFUNCTION("""COMPUTED_VALUE"""),"")</f>
        <v/>
      </c>
      <c r="D5586" s="5">
        <v>0.0</v>
      </c>
    </row>
    <row r="5587" ht="14.25" customHeight="1">
      <c r="A5587" s="5"/>
      <c r="B5587" s="5"/>
      <c r="C5587" s="5" t="str">
        <f>IFERROR(__xludf.DUMMYFUNCTION("""COMPUTED_VALUE"""),"")</f>
        <v/>
      </c>
      <c r="D5587" s="5">
        <v>0.0</v>
      </c>
    </row>
    <row r="5588" ht="14.25" customHeight="1">
      <c r="A5588" s="5"/>
      <c r="B5588" s="5"/>
      <c r="C5588" s="5" t="str">
        <f>IFERROR(__xludf.DUMMYFUNCTION("""COMPUTED_VALUE"""),"")</f>
        <v/>
      </c>
      <c r="D5588" s="5">
        <v>0.0</v>
      </c>
    </row>
    <row r="5589" ht="14.25" customHeight="1">
      <c r="A5589" s="5"/>
      <c r="B5589" s="5"/>
      <c r="C5589" s="5" t="str">
        <f>IFERROR(__xludf.DUMMYFUNCTION("""COMPUTED_VALUE"""),"")</f>
        <v/>
      </c>
      <c r="D5589" s="5">
        <v>0.0</v>
      </c>
    </row>
    <row r="5590" ht="14.25" customHeight="1">
      <c r="A5590" s="5"/>
      <c r="B5590" s="5"/>
      <c r="C5590" s="5" t="str">
        <f>IFERROR(__xludf.DUMMYFUNCTION("""COMPUTED_VALUE"""),"")</f>
        <v/>
      </c>
      <c r="D5590" s="5">
        <v>0.0</v>
      </c>
    </row>
    <row r="5591" ht="14.25" customHeight="1">
      <c r="A5591" s="5"/>
      <c r="B5591" s="5"/>
      <c r="C5591" s="5" t="str">
        <f>IFERROR(__xludf.DUMMYFUNCTION("""COMPUTED_VALUE"""),"")</f>
        <v/>
      </c>
      <c r="D5591" s="5">
        <v>0.0</v>
      </c>
    </row>
    <row r="5592" ht="14.25" customHeight="1">
      <c r="A5592" s="5"/>
      <c r="B5592" s="5"/>
      <c r="C5592" s="5" t="str">
        <f>IFERROR(__xludf.DUMMYFUNCTION("""COMPUTED_VALUE"""),"")</f>
        <v/>
      </c>
      <c r="D5592" s="5">
        <v>0.0</v>
      </c>
    </row>
    <row r="5593" ht="14.25" customHeight="1">
      <c r="A5593" s="5"/>
      <c r="B5593" s="5"/>
      <c r="C5593" s="5" t="str">
        <f>IFERROR(__xludf.DUMMYFUNCTION("""COMPUTED_VALUE"""),"")</f>
        <v/>
      </c>
      <c r="D5593" s="5">
        <v>0.0</v>
      </c>
    </row>
    <row r="5594" ht="14.25" customHeight="1">
      <c r="A5594" s="5"/>
      <c r="B5594" s="5"/>
      <c r="C5594" s="5" t="str">
        <f>IFERROR(__xludf.DUMMYFUNCTION("""COMPUTED_VALUE"""),"")</f>
        <v/>
      </c>
      <c r="D5594" s="5">
        <v>0.0</v>
      </c>
    </row>
    <row r="5595" ht="14.25" customHeight="1">
      <c r="A5595" s="5"/>
      <c r="B5595" s="5"/>
      <c r="C5595" s="5" t="str">
        <f>IFERROR(__xludf.DUMMYFUNCTION("""COMPUTED_VALUE"""),"")</f>
        <v/>
      </c>
      <c r="D5595" s="5">
        <v>0.0</v>
      </c>
    </row>
    <row r="5596" ht="14.25" customHeight="1">
      <c r="A5596" s="5"/>
      <c r="B5596" s="5"/>
      <c r="C5596" s="5" t="str">
        <f>IFERROR(__xludf.DUMMYFUNCTION("""COMPUTED_VALUE"""),"")</f>
        <v/>
      </c>
      <c r="D5596" s="5">
        <v>0.0</v>
      </c>
    </row>
    <row r="5597" ht="14.25" customHeight="1">
      <c r="A5597" s="5"/>
      <c r="B5597" s="5"/>
      <c r="C5597" s="5" t="str">
        <f>IFERROR(__xludf.DUMMYFUNCTION("""COMPUTED_VALUE"""),"")</f>
        <v/>
      </c>
      <c r="D5597" s="5">
        <v>0.0</v>
      </c>
    </row>
    <row r="5598" ht="14.25" customHeight="1">
      <c r="A5598" s="5"/>
      <c r="B5598" s="5"/>
      <c r="C5598" s="5" t="str">
        <f>IFERROR(__xludf.DUMMYFUNCTION("""COMPUTED_VALUE"""),"")</f>
        <v/>
      </c>
      <c r="D5598" s="5">
        <v>0.0</v>
      </c>
    </row>
    <row r="5599" ht="14.25" customHeight="1">
      <c r="A5599" s="5"/>
      <c r="B5599" s="5"/>
      <c r="C5599" s="5" t="str">
        <f>IFERROR(__xludf.DUMMYFUNCTION("""COMPUTED_VALUE"""),"")</f>
        <v/>
      </c>
      <c r="D5599" s="5">
        <v>0.0</v>
      </c>
    </row>
    <row r="5600" ht="14.25" customHeight="1">
      <c r="A5600" s="5"/>
      <c r="B5600" s="5"/>
      <c r="C5600" s="5" t="str">
        <f>IFERROR(__xludf.DUMMYFUNCTION("""COMPUTED_VALUE"""),"")</f>
        <v/>
      </c>
      <c r="D5600" s="5">
        <v>0.0</v>
      </c>
    </row>
    <row r="5601" ht="14.25" customHeight="1">
      <c r="A5601" s="5"/>
      <c r="B5601" s="5"/>
      <c r="C5601" s="5" t="str">
        <f>IFERROR(__xludf.DUMMYFUNCTION("""COMPUTED_VALUE"""),"")</f>
        <v/>
      </c>
      <c r="D5601" s="5">
        <v>0.0</v>
      </c>
    </row>
    <row r="5602" ht="14.25" customHeight="1">
      <c r="A5602" s="5"/>
      <c r="B5602" s="5"/>
      <c r="C5602" s="5" t="str">
        <f>IFERROR(__xludf.DUMMYFUNCTION("""COMPUTED_VALUE"""),"")</f>
        <v/>
      </c>
      <c r="D5602" s="5">
        <v>0.0</v>
      </c>
    </row>
    <row r="5603" ht="14.25" customHeight="1">
      <c r="A5603" s="5"/>
      <c r="B5603" s="5"/>
      <c r="C5603" s="5" t="str">
        <f>IFERROR(__xludf.DUMMYFUNCTION("""COMPUTED_VALUE"""),"")</f>
        <v/>
      </c>
      <c r="D5603" s="5">
        <v>0.0</v>
      </c>
    </row>
    <row r="5604" ht="14.25" customHeight="1">
      <c r="A5604" s="5"/>
      <c r="B5604" s="5"/>
      <c r="C5604" s="5" t="str">
        <f>IFERROR(__xludf.DUMMYFUNCTION("""COMPUTED_VALUE"""),"")</f>
        <v/>
      </c>
      <c r="D5604" s="5">
        <v>0.0</v>
      </c>
    </row>
    <row r="5605" ht="14.25" customHeight="1">
      <c r="A5605" s="5"/>
      <c r="B5605" s="5"/>
      <c r="C5605" s="5" t="str">
        <f>IFERROR(__xludf.DUMMYFUNCTION("""COMPUTED_VALUE"""),"")</f>
        <v/>
      </c>
      <c r="D5605" s="5">
        <v>0.0</v>
      </c>
    </row>
    <row r="5606" ht="14.25" customHeight="1">
      <c r="A5606" s="5"/>
      <c r="B5606" s="5"/>
      <c r="C5606" s="5" t="str">
        <f>IFERROR(__xludf.DUMMYFUNCTION("""COMPUTED_VALUE"""),"")</f>
        <v/>
      </c>
      <c r="D5606" s="5">
        <v>0.0</v>
      </c>
    </row>
    <row r="5607" ht="14.25" customHeight="1">
      <c r="A5607" s="5"/>
      <c r="B5607" s="5"/>
      <c r="C5607" s="5" t="str">
        <f>IFERROR(__xludf.DUMMYFUNCTION("""COMPUTED_VALUE"""),"")</f>
        <v/>
      </c>
      <c r="D5607" s="5">
        <v>0.0</v>
      </c>
    </row>
    <row r="5608" ht="14.25" customHeight="1">
      <c r="A5608" s="5"/>
      <c r="B5608" s="5"/>
      <c r="C5608" s="5" t="str">
        <f>IFERROR(__xludf.DUMMYFUNCTION("""COMPUTED_VALUE"""),"")</f>
        <v/>
      </c>
      <c r="D5608" s="5">
        <v>0.0</v>
      </c>
    </row>
    <row r="5609" ht="14.25" customHeight="1">
      <c r="A5609" s="5"/>
      <c r="B5609" s="5"/>
      <c r="C5609" s="5" t="str">
        <f>IFERROR(__xludf.DUMMYFUNCTION("""COMPUTED_VALUE"""),"")</f>
        <v/>
      </c>
      <c r="D5609" s="5">
        <v>0.0</v>
      </c>
    </row>
    <row r="5610" ht="14.25" customHeight="1">
      <c r="A5610" s="5"/>
      <c r="B5610" s="5"/>
      <c r="C5610" s="5" t="str">
        <f>IFERROR(__xludf.DUMMYFUNCTION("""COMPUTED_VALUE"""),"")</f>
        <v/>
      </c>
      <c r="D5610" s="5">
        <v>0.0</v>
      </c>
    </row>
    <row r="5611" ht="14.25" customHeight="1">
      <c r="A5611" s="5"/>
      <c r="B5611" s="5"/>
      <c r="C5611" s="5" t="str">
        <f>IFERROR(__xludf.DUMMYFUNCTION("""COMPUTED_VALUE"""),"")</f>
        <v/>
      </c>
      <c r="D5611" s="5">
        <v>0.0</v>
      </c>
    </row>
    <row r="5612" ht="14.25" customHeight="1">
      <c r="A5612" s="5"/>
      <c r="B5612" s="5"/>
      <c r="C5612" s="5" t="str">
        <f>IFERROR(__xludf.DUMMYFUNCTION("""COMPUTED_VALUE"""),"")</f>
        <v/>
      </c>
      <c r="D5612" s="5">
        <v>0.0</v>
      </c>
    </row>
    <row r="5613" ht="14.25" customHeight="1">
      <c r="A5613" s="5"/>
      <c r="B5613" s="5"/>
      <c r="C5613" s="5" t="str">
        <f>IFERROR(__xludf.DUMMYFUNCTION("""COMPUTED_VALUE"""),"")</f>
        <v/>
      </c>
      <c r="D5613" s="5">
        <v>0.0</v>
      </c>
    </row>
    <row r="5614" ht="14.25" customHeight="1">
      <c r="A5614" s="5"/>
      <c r="B5614" s="5"/>
      <c r="C5614" s="5" t="str">
        <f>IFERROR(__xludf.DUMMYFUNCTION("""COMPUTED_VALUE"""),"")</f>
        <v/>
      </c>
      <c r="D5614" s="5">
        <v>0.0</v>
      </c>
    </row>
    <row r="5615" ht="14.25" customHeight="1">
      <c r="A5615" s="5"/>
      <c r="B5615" s="5"/>
      <c r="C5615" s="5" t="str">
        <f>IFERROR(__xludf.DUMMYFUNCTION("""COMPUTED_VALUE"""),"")</f>
        <v/>
      </c>
      <c r="D5615" s="5">
        <v>0.0</v>
      </c>
    </row>
    <row r="5616" ht="14.25" customHeight="1">
      <c r="A5616" s="5"/>
      <c r="B5616" s="5"/>
      <c r="C5616" s="5" t="str">
        <f>IFERROR(__xludf.DUMMYFUNCTION("""COMPUTED_VALUE"""),"")</f>
        <v/>
      </c>
      <c r="D5616" s="5">
        <v>0.0</v>
      </c>
    </row>
    <row r="5617" ht="14.25" customHeight="1">
      <c r="A5617" s="5"/>
      <c r="B5617" s="5"/>
      <c r="C5617" s="5" t="str">
        <f>IFERROR(__xludf.DUMMYFUNCTION("""COMPUTED_VALUE"""),"")</f>
        <v/>
      </c>
      <c r="D5617" s="5">
        <v>0.0</v>
      </c>
    </row>
    <row r="5618" ht="14.25" customHeight="1">
      <c r="A5618" s="5"/>
      <c r="B5618" s="5"/>
      <c r="C5618" s="5" t="str">
        <f>IFERROR(__xludf.DUMMYFUNCTION("""COMPUTED_VALUE"""),"")</f>
        <v/>
      </c>
      <c r="D5618" s="5">
        <v>0.0</v>
      </c>
    </row>
    <row r="5619" ht="14.25" customHeight="1">
      <c r="A5619" s="5"/>
      <c r="B5619" s="5"/>
      <c r="C5619" s="5" t="str">
        <f>IFERROR(__xludf.DUMMYFUNCTION("""COMPUTED_VALUE"""),"")</f>
        <v/>
      </c>
      <c r="D5619" s="5">
        <v>0.0</v>
      </c>
    </row>
    <row r="5620" ht="14.25" customHeight="1">
      <c r="A5620" s="5"/>
      <c r="B5620" s="5"/>
      <c r="C5620" s="5" t="str">
        <f>IFERROR(__xludf.DUMMYFUNCTION("""COMPUTED_VALUE"""),"")</f>
        <v/>
      </c>
      <c r="D5620" s="5">
        <v>0.0</v>
      </c>
    </row>
    <row r="5621" ht="14.25" customHeight="1">
      <c r="A5621" s="5"/>
      <c r="B5621" s="5"/>
      <c r="C5621" s="5" t="str">
        <f>IFERROR(__xludf.DUMMYFUNCTION("""COMPUTED_VALUE"""),"")</f>
        <v/>
      </c>
      <c r="D5621" s="5">
        <v>0.0</v>
      </c>
    </row>
    <row r="5622" ht="14.25" customHeight="1">
      <c r="A5622" s="5"/>
      <c r="B5622" s="5"/>
      <c r="C5622" s="5" t="str">
        <f>IFERROR(__xludf.DUMMYFUNCTION("""COMPUTED_VALUE"""),"")</f>
        <v/>
      </c>
      <c r="D5622" s="5">
        <v>0.0</v>
      </c>
    </row>
    <row r="5623" ht="14.25" customHeight="1">
      <c r="A5623" s="5"/>
      <c r="B5623" s="5"/>
      <c r="C5623" s="5" t="str">
        <f>IFERROR(__xludf.DUMMYFUNCTION("""COMPUTED_VALUE"""),"")</f>
        <v/>
      </c>
      <c r="D5623" s="5">
        <v>0.0</v>
      </c>
    </row>
    <row r="5624" ht="14.25" customHeight="1">
      <c r="A5624" s="5"/>
      <c r="B5624" s="5"/>
      <c r="C5624" s="5" t="str">
        <f>IFERROR(__xludf.DUMMYFUNCTION("""COMPUTED_VALUE"""),"")</f>
        <v/>
      </c>
      <c r="D5624" s="5">
        <v>0.0</v>
      </c>
    </row>
    <row r="5625" ht="14.25" customHeight="1">
      <c r="A5625" s="5"/>
      <c r="B5625" s="5"/>
      <c r="C5625" s="5" t="str">
        <f>IFERROR(__xludf.DUMMYFUNCTION("""COMPUTED_VALUE"""),"")</f>
        <v/>
      </c>
      <c r="D5625" s="5">
        <v>0.0</v>
      </c>
    </row>
    <row r="5626" ht="14.25" customHeight="1">
      <c r="A5626" s="5"/>
      <c r="B5626" s="5"/>
      <c r="C5626" s="5" t="str">
        <f>IFERROR(__xludf.DUMMYFUNCTION("""COMPUTED_VALUE"""),"")</f>
        <v/>
      </c>
      <c r="D5626" s="5">
        <v>0.0</v>
      </c>
    </row>
    <row r="5627" ht="14.25" customHeight="1">
      <c r="A5627" s="5"/>
      <c r="B5627" s="5"/>
      <c r="C5627" s="5" t="str">
        <f>IFERROR(__xludf.DUMMYFUNCTION("""COMPUTED_VALUE"""),"")</f>
        <v/>
      </c>
      <c r="D5627" s="5">
        <v>0.0</v>
      </c>
    </row>
    <row r="5628" ht="14.25" customHeight="1">
      <c r="A5628" s="5"/>
      <c r="B5628" s="5"/>
      <c r="C5628" s="5" t="str">
        <f>IFERROR(__xludf.DUMMYFUNCTION("""COMPUTED_VALUE"""),"")</f>
        <v/>
      </c>
      <c r="D5628" s="5">
        <v>0.0</v>
      </c>
    </row>
    <row r="5629" ht="14.25" customHeight="1">
      <c r="A5629" s="5"/>
      <c r="B5629" s="5"/>
      <c r="C5629" s="5" t="str">
        <f>IFERROR(__xludf.DUMMYFUNCTION("""COMPUTED_VALUE"""),"")</f>
        <v/>
      </c>
      <c r="D5629" s="5">
        <v>0.0</v>
      </c>
    </row>
    <row r="5630" ht="14.25" customHeight="1">
      <c r="A5630" s="5"/>
      <c r="B5630" s="5"/>
      <c r="C5630" s="5" t="str">
        <f>IFERROR(__xludf.DUMMYFUNCTION("""COMPUTED_VALUE"""),"")</f>
        <v/>
      </c>
      <c r="D5630" s="5">
        <v>0.0</v>
      </c>
    </row>
    <row r="5631" ht="14.25" customHeight="1">
      <c r="A5631" s="5"/>
      <c r="B5631" s="5"/>
      <c r="C5631" s="5" t="str">
        <f>IFERROR(__xludf.DUMMYFUNCTION("""COMPUTED_VALUE"""),"")</f>
        <v/>
      </c>
      <c r="D5631" s="5">
        <v>0.0</v>
      </c>
    </row>
    <row r="5632" ht="14.25" customHeight="1">
      <c r="A5632" s="5"/>
      <c r="B5632" s="5"/>
      <c r="C5632" s="5" t="str">
        <f>IFERROR(__xludf.DUMMYFUNCTION("""COMPUTED_VALUE"""),"")</f>
        <v/>
      </c>
      <c r="D5632" s="5">
        <v>0.0</v>
      </c>
    </row>
    <row r="5633" ht="14.25" customHeight="1">
      <c r="A5633" s="5"/>
      <c r="B5633" s="5"/>
      <c r="C5633" s="5" t="str">
        <f>IFERROR(__xludf.DUMMYFUNCTION("""COMPUTED_VALUE"""),"")</f>
        <v/>
      </c>
      <c r="D5633" s="5">
        <v>0.0</v>
      </c>
    </row>
    <row r="5634" ht="14.25" customHeight="1">
      <c r="A5634" s="5"/>
      <c r="B5634" s="5"/>
      <c r="C5634" s="5" t="str">
        <f>IFERROR(__xludf.DUMMYFUNCTION("""COMPUTED_VALUE"""),"")</f>
        <v/>
      </c>
      <c r="D5634" s="5">
        <v>0.0</v>
      </c>
    </row>
    <row r="5635" ht="14.25" customHeight="1">
      <c r="A5635" s="5"/>
      <c r="B5635" s="5"/>
      <c r="C5635" s="5" t="str">
        <f>IFERROR(__xludf.DUMMYFUNCTION("""COMPUTED_VALUE"""),"")</f>
        <v/>
      </c>
      <c r="D5635" s="5">
        <v>0.0</v>
      </c>
    </row>
    <row r="5636" ht="14.25" customHeight="1">
      <c r="A5636" s="5"/>
      <c r="B5636" s="5"/>
      <c r="C5636" s="5" t="str">
        <f>IFERROR(__xludf.DUMMYFUNCTION("""COMPUTED_VALUE"""),"")</f>
        <v/>
      </c>
      <c r="D5636" s="5">
        <v>0.0</v>
      </c>
    </row>
    <row r="5637" ht="14.25" customHeight="1">
      <c r="A5637" s="5"/>
      <c r="B5637" s="5"/>
      <c r="C5637" s="5" t="str">
        <f>IFERROR(__xludf.DUMMYFUNCTION("""COMPUTED_VALUE"""),"")</f>
        <v/>
      </c>
      <c r="D5637" s="5">
        <v>0.0</v>
      </c>
    </row>
    <row r="5638" ht="14.25" customHeight="1">
      <c r="A5638" s="5"/>
      <c r="B5638" s="5"/>
      <c r="C5638" s="5" t="str">
        <f>IFERROR(__xludf.DUMMYFUNCTION("""COMPUTED_VALUE"""),"")</f>
        <v/>
      </c>
      <c r="D5638" s="5">
        <v>0.0</v>
      </c>
    </row>
    <row r="5639" ht="14.25" customHeight="1">
      <c r="A5639" s="5"/>
      <c r="B5639" s="5"/>
      <c r="C5639" s="5" t="str">
        <f>IFERROR(__xludf.DUMMYFUNCTION("""COMPUTED_VALUE"""),"")</f>
        <v/>
      </c>
      <c r="D5639" s="5">
        <v>0.0</v>
      </c>
    </row>
    <row r="5640" ht="14.25" customHeight="1">
      <c r="A5640" s="5"/>
      <c r="B5640" s="5"/>
      <c r="C5640" s="5" t="str">
        <f>IFERROR(__xludf.DUMMYFUNCTION("""COMPUTED_VALUE"""),"")</f>
        <v/>
      </c>
      <c r="D5640" s="5">
        <v>0.0</v>
      </c>
    </row>
    <row r="5641" ht="14.25" customHeight="1">
      <c r="A5641" s="5"/>
      <c r="B5641" s="5"/>
      <c r="C5641" s="5" t="str">
        <f>IFERROR(__xludf.DUMMYFUNCTION("""COMPUTED_VALUE"""),"")</f>
        <v/>
      </c>
      <c r="D5641" s="5">
        <v>0.0</v>
      </c>
    </row>
    <row r="5642" ht="14.25" customHeight="1">
      <c r="A5642" s="5"/>
      <c r="B5642" s="5"/>
      <c r="C5642" s="5" t="str">
        <f>IFERROR(__xludf.DUMMYFUNCTION("""COMPUTED_VALUE"""),"")</f>
        <v/>
      </c>
      <c r="D5642" s="5">
        <v>0.0</v>
      </c>
    </row>
    <row r="5643" ht="14.25" customHeight="1">
      <c r="A5643" s="5"/>
      <c r="B5643" s="5"/>
      <c r="C5643" s="5" t="str">
        <f>IFERROR(__xludf.DUMMYFUNCTION("""COMPUTED_VALUE"""),"")</f>
        <v/>
      </c>
      <c r="D5643" s="5">
        <v>0.0</v>
      </c>
    </row>
    <row r="5644" ht="14.25" customHeight="1">
      <c r="A5644" s="5"/>
      <c r="B5644" s="5"/>
      <c r="C5644" s="5" t="str">
        <f>IFERROR(__xludf.DUMMYFUNCTION("""COMPUTED_VALUE"""),"")</f>
        <v/>
      </c>
      <c r="D5644" s="5">
        <v>0.0</v>
      </c>
    </row>
    <row r="5645" ht="14.25" customHeight="1">
      <c r="A5645" s="5"/>
      <c r="B5645" s="5"/>
      <c r="C5645" s="5" t="str">
        <f>IFERROR(__xludf.DUMMYFUNCTION("""COMPUTED_VALUE"""),"")</f>
        <v/>
      </c>
      <c r="D5645" s="5">
        <v>0.0</v>
      </c>
    </row>
    <row r="5646" ht="14.25" customHeight="1">
      <c r="A5646" s="5"/>
      <c r="B5646" s="5"/>
      <c r="C5646" s="5" t="str">
        <f>IFERROR(__xludf.DUMMYFUNCTION("""COMPUTED_VALUE"""),"")</f>
        <v/>
      </c>
      <c r="D5646" s="5">
        <v>0.0</v>
      </c>
    </row>
    <row r="5647" ht="14.25" customHeight="1">
      <c r="A5647" s="5"/>
      <c r="B5647" s="5"/>
      <c r="C5647" s="5" t="str">
        <f>IFERROR(__xludf.DUMMYFUNCTION("""COMPUTED_VALUE"""),"")</f>
        <v/>
      </c>
      <c r="D5647" s="5">
        <v>0.0</v>
      </c>
    </row>
    <row r="5648" ht="14.25" customHeight="1">
      <c r="A5648" s="5"/>
      <c r="B5648" s="5"/>
      <c r="C5648" s="5" t="str">
        <f>IFERROR(__xludf.DUMMYFUNCTION("""COMPUTED_VALUE"""),"")</f>
        <v/>
      </c>
      <c r="D5648" s="5">
        <v>0.0</v>
      </c>
    </row>
    <row r="5649" ht="14.25" customHeight="1">
      <c r="A5649" s="5"/>
      <c r="B5649" s="5"/>
      <c r="C5649" s="5" t="str">
        <f>IFERROR(__xludf.DUMMYFUNCTION("""COMPUTED_VALUE"""),"")</f>
        <v/>
      </c>
      <c r="D5649" s="5">
        <v>0.0</v>
      </c>
    </row>
    <row r="5650" ht="14.25" customHeight="1">
      <c r="A5650" s="5"/>
      <c r="B5650" s="5"/>
      <c r="C5650" s="5" t="str">
        <f>IFERROR(__xludf.DUMMYFUNCTION("""COMPUTED_VALUE"""),"")</f>
        <v/>
      </c>
      <c r="D5650" s="5">
        <v>0.0</v>
      </c>
    </row>
    <row r="5651" ht="14.25" customHeight="1">
      <c r="A5651" s="5"/>
      <c r="B5651" s="5"/>
      <c r="C5651" s="5" t="str">
        <f>IFERROR(__xludf.DUMMYFUNCTION("""COMPUTED_VALUE"""),"")</f>
        <v/>
      </c>
      <c r="D5651" s="5">
        <v>0.0</v>
      </c>
    </row>
    <row r="5652" ht="14.25" customHeight="1">
      <c r="A5652" s="5"/>
      <c r="B5652" s="5"/>
      <c r="C5652" s="5" t="str">
        <f>IFERROR(__xludf.DUMMYFUNCTION("""COMPUTED_VALUE"""),"")</f>
        <v/>
      </c>
      <c r="D5652" s="5">
        <v>0.0</v>
      </c>
    </row>
    <row r="5653" ht="14.25" customHeight="1">
      <c r="A5653" s="5"/>
      <c r="B5653" s="5"/>
      <c r="C5653" s="5" t="str">
        <f>IFERROR(__xludf.DUMMYFUNCTION("""COMPUTED_VALUE"""),"")</f>
        <v/>
      </c>
      <c r="D5653" s="5">
        <v>0.0</v>
      </c>
    </row>
    <row r="5654" ht="14.25" customHeight="1">
      <c r="A5654" s="5"/>
      <c r="B5654" s="5"/>
      <c r="C5654" s="5" t="str">
        <f>IFERROR(__xludf.DUMMYFUNCTION("""COMPUTED_VALUE"""),"")</f>
        <v/>
      </c>
      <c r="D5654" s="5">
        <v>0.0</v>
      </c>
    </row>
    <row r="5655" ht="14.25" customHeight="1">
      <c r="A5655" s="5"/>
      <c r="B5655" s="5"/>
      <c r="C5655" s="5" t="str">
        <f>IFERROR(__xludf.DUMMYFUNCTION("""COMPUTED_VALUE"""),"")</f>
        <v/>
      </c>
      <c r="D5655" s="5">
        <v>0.0</v>
      </c>
    </row>
    <row r="5656" ht="14.25" customHeight="1">
      <c r="A5656" s="5"/>
      <c r="B5656" s="5"/>
      <c r="C5656" s="5" t="str">
        <f>IFERROR(__xludf.DUMMYFUNCTION("""COMPUTED_VALUE"""),"")</f>
        <v/>
      </c>
      <c r="D5656" s="5">
        <v>0.0</v>
      </c>
    </row>
    <row r="5657" ht="14.25" customHeight="1">
      <c r="A5657" s="5"/>
      <c r="B5657" s="5"/>
      <c r="C5657" s="5" t="str">
        <f>IFERROR(__xludf.DUMMYFUNCTION("""COMPUTED_VALUE"""),"")</f>
        <v/>
      </c>
      <c r="D5657" s="5">
        <v>0.0</v>
      </c>
    </row>
    <row r="5658" ht="14.25" customHeight="1">
      <c r="A5658" s="5"/>
      <c r="B5658" s="5"/>
      <c r="C5658" s="5" t="str">
        <f>IFERROR(__xludf.DUMMYFUNCTION("""COMPUTED_VALUE"""),"")</f>
        <v/>
      </c>
      <c r="D5658" s="5">
        <v>0.0</v>
      </c>
    </row>
    <row r="5659" ht="14.25" customHeight="1">
      <c r="A5659" s="5"/>
      <c r="B5659" s="5"/>
      <c r="C5659" s="5" t="str">
        <f>IFERROR(__xludf.DUMMYFUNCTION("""COMPUTED_VALUE"""),"")</f>
        <v/>
      </c>
      <c r="D5659" s="5">
        <v>0.0</v>
      </c>
    </row>
    <row r="5660" ht="14.25" customHeight="1">
      <c r="A5660" s="5"/>
      <c r="B5660" s="5"/>
      <c r="C5660" s="5" t="str">
        <f>IFERROR(__xludf.DUMMYFUNCTION("""COMPUTED_VALUE"""),"")</f>
        <v/>
      </c>
      <c r="D5660" s="5">
        <v>0.0</v>
      </c>
    </row>
    <row r="5661" ht="14.25" customHeight="1">
      <c r="A5661" s="5"/>
      <c r="B5661" s="5"/>
      <c r="C5661" s="5" t="str">
        <f>IFERROR(__xludf.DUMMYFUNCTION("""COMPUTED_VALUE"""),"")</f>
        <v/>
      </c>
      <c r="D5661" s="5">
        <v>0.0</v>
      </c>
    </row>
    <row r="5662" ht="14.25" customHeight="1">
      <c r="A5662" s="5"/>
      <c r="B5662" s="5"/>
      <c r="C5662" s="5" t="str">
        <f>IFERROR(__xludf.DUMMYFUNCTION("""COMPUTED_VALUE"""),"")</f>
        <v/>
      </c>
      <c r="D5662" s="5">
        <v>0.0</v>
      </c>
    </row>
    <row r="5663" ht="14.25" customHeight="1">
      <c r="A5663" s="5"/>
      <c r="B5663" s="5"/>
      <c r="C5663" s="5" t="str">
        <f>IFERROR(__xludf.DUMMYFUNCTION("""COMPUTED_VALUE"""),"")</f>
        <v/>
      </c>
      <c r="D5663" s="5">
        <v>0.0</v>
      </c>
    </row>
    <row r="5664" ht="14.25" customHeight="1">
      <c r="A5664" s="5"/>
      <c r="B5664" s="5"/>
      <c r="C5664" s="5" t="str">
        <f>IFERROR(__xludf.DUMMYFUNCTION("""COMPUTED_VALUE"""),"")</f>
        <v/>
      </c>
      <c r="D5664" s="5">
        <v>0.0</v>
      </c>
    </row>
    <row r="5665" ht="14.25" customHeight="1">
      <c r="A5665" s="5"/>
      <c r="B5665" s="5"/>
      <c r="C5665" s="5" t="str">
        <f>IFERROR(__xludf.DUMMYFUNCTION("""COMPUTED_VALUE"""),"")</f>
        <v/>
      </c>
      <c r="D5665" s="5">
        <v>0.0</v>
      </c>
    </row>
    <row r="5666" ht="14.25" customHeight="1">
      <c r="A5666" s="5"/>
      <c r="B5666" s="5"/>
      <c r="C5666" s="5" t="str">
        <f>IFERROR(__xludf.DUMMYFUNCTION("""COMPUTED_VALUE"""),"")</f>
        <v/>
      </c>
      <c r="D5666" s="5">
        <v>0.0</v>
      </c>
    </row>
    <row r="5667" ht="14.25" customHeight="1">
      <c r="A5667" s="5"/>
      <c r="B5667" s="5"/>
      <c r="C5667" s="5" t="str">
        <f>IFERROR(__xludf.DUMMYFUNCTION("""COMPUTED_VALUE"""),"")</f>
        <v/>
      </c>
      <c r="D5667" s="5">
        <v>0.0</v>
      </c>
    </row>
    <row r="5668" ht="14.25" customHeight="1">
      <c r="A5668" s="5"/>
      <c r="B5668" s="5"/>
      <c r="C5668" s="5" t="str">
        <f>IFERROR(__xludf.DUMMYFUNCTION("""COMPUTED_VALUE"""),"")</f>
        <v/>
      </c>
      <c r="D5668" s="5">
        <v>0.0</v>
      </c>
    </row>
    <row r="5669" ht="14.25" customHeight="1">
      <c r="A5669" s="5"/>
      <c r="B5669" s="5"/>
      <c r="C5669" s="5" t="str">
        <f>IFERROR(__xludf.DUMMYFUNCTION("""COMPUTED_VALUE"""),"")</f>
        <v/>
      </c>
      <c r="D5669" s="5">
        <v>0.0</v>
      </c>
    </row>
    <row r="5670" ht="14.25" customHeight="1">
      <c r="A5670" s="5"/>
      <c r="B5670" s="5"/>
      <c r="C5670" s="5" t="str">
        <f>IFERROR(__xludf.DUMMYFUNCTION("""COMPUTED_VALUE"""),"")</f>
        <v/>
      </c>
      <c r="D5670" s="5">
        <v>0.0</v>
      </c>
    </row>
    <row r="5671" ht="14.25" customHeight="1">
      <c r="A5671" s="5"/>
      <c r="B5671" s="5"/>
      <c r="C5671" s="5" t="str">
        <f>IFERROR(__xludf.DUMMYFUNCTION("""COMPUTED_VALUE"""),"")</f>
        <v/>
      </c>
      <c r="D5671" s="5">
        <v>0.0</v>
      </c>
    </row>
    <row r="5672" ht="14.25" customHeight="1">
      <c r="A5672" s="5"/>
      <c r="B5672" s="5"/>
      <c r="C5672" s="5" t="str">
        <f>IFERROR(__xludf.DUMMYFUNCTION("""COMPUTED_VALUE"""),"")</f>
        <v/>
      </c>
      <c r="D5672" s="5">
        <v>0.0</v>
      </c>
    </row>
    <row r="5673" ht="14.25" customHeight="1">
      <c r="A5673" s="5"/>
      <c r="B5673" s="5"/>
      <c r="C5673" s="5" t="str">
        <f>IFERROR(__xludf.DUMMYFUNCTION("""COMPUTED_VALUE"""),"")</f>
        <v/>
      </c>
      <c r="D5673" s="5">
        <v>0.0</v>
      </c>
    </row>
    <row r="5674" ht="14.25" customHeight="1">
      <c r="A5674" s="5"/>
      <c r="B5674" s="5"/>
      <c r="C5674" s="5" t="str">
        <f>IFERROR(__xludf.DUMMYFUNCTION("""COMPUTED_VALUE"""),"")</f>
        <v/>
      </c>
      <c r="D5674" s="5">
        <v>0.0</v>
      </c>
    </row>
    <row r="5675" ht="14.25" customHeight="1">
      <c r="A5675" s="5"/>
      <c r="B5675" s="5"/>
      <c r="C5675" s="5" t="str">
        <f>IFERROR(__xludf.DUMMYFUNCTION("""COMPUTED_VALUE"""),"")</f>
        <v/>
      </c>
      <c r="D5675" s="5">
        <v>0.0</v>
      </c>
    </row>
    <row r="5676" ht="14.25" customHeight="1">
      <c r="A5676" s="5"/>
      <c r="B5676" s="5"/>
      <c r="C5676" s="5" t="str">
        <f>IFERROR(__xludf.DUMMYFUNCTION("""COMPUTED_VALUE"""),"")</f>
        <v/>
      </c>
      <c r="D5676" s="5">
        <v>0.0</v>
      </c>
    </row>
    <row r="5677" ht="14.25" customHeight="1">
      <c r="A5677" s="5"/>
      <c r="B5677" s="5"/>
      <c r="C5677" s="5" t="str">
        <f>IFERROR(__xludf.DUMMYFUNCTION("""COMPUTED_VALUE"""),"")</f>
        <v/>
      </c>
      <c r="D5677" s="5">
        <v>0.0</v>
      </c>
    </row>
    <row r="5678" ht="14.25" customHeight="1">
      <c r="A5678" s="5"/>
      <c r="B5678" s="5"/>
      <c r="C5678" s="5" t="str">
        <f>IFERROR(__xludf.DUMMYFUNCTION("""COMPUTED_VALUE"""),"")</f>
        <v/>
      </c>
      <c r="D5678" s="5">
        <v>0.0</v>
      </c>
    </row>
    <row r="5679" ht="14.25" customHeight="1">
      <c r="A5679" s="5"/>
      <c r="B5679" s="5"/>
      <c r="C5679" s="5" t="str">
        <f>IFERROR(__xludf.DUMMYFUNCTION("""COMPUTED_VALUE"""),"")</f>
        <v/>
      </c>
      <c r="D5679" s="5">
        <v>0.0</v>
      </c>
    </row>
    <row r="5680" ht="14.25" customHeight="1">
      <c r="A5680" s="5"/>
      <c r="B5680" s="5"/>
      <c r="C5680" s="5" t="str">
        <f>IFERROR(__xludf.DUMMYFUNCTION("""COMPUTED_VALUE"""),"")</f>
        <v/>
      </c>
      <c r="D5680" s="5">
        <v>0.0</v>
      </c>
    </row>
    <row r="5681" ht="14.25" customHeight="1">
      <c r="A5681" s="5"/>
      <c r="B5681" s="5"/>
      <c r="C5681" s="5" t="str">
        <f>IFERROR(__xludf.DUMMYFUNCTION("""COMPUTED_VALUE"""),"")</f>
        <v/>
      </c>
      <c r="D5681" s="5">
        <v>0.0</v>
      </c>
    </row>
    <row r="5682" ht="14.25" customHeight="1">
      <c r="A5682" s="5"/>
      <c r="B5682" s="5"/>
      <c r="C5682" s="5" t="str">
        <f>IFERROR(__xludf.DUMMYFUNCTION("""COMPUTED_VALUE"""),"")</f>
        <v/>
      </c>
      <c r="D5682" s="5">
        <v>0.0</v>
      </c>
    </row>
    <row r="5683" ht="14.25" customHeight="1">
      <c r="A5683" s="5"/>
      <c r="B5683" s="5"/>
      <c r="C5683" s="5" t="str">
        <f>IFERROR(__xludf.DUMMYFUNCTION("""COMPUTED_VALUE"""),"")</f>
        <v/>
      </c>
      <c r="D5683" s="5">
        <v>0.0</v>
      </c>
    </row>
    <row r="5684" ht="14.25" customHeight="1">
      <c r="A5684" s="5"/>
      <c r="B5684" s="5"/>
      <c r="C5684" s="5" t="str">
        <f>IFERROR(__xludf.DUMMYFUNCTION("""COMPUTED_VALUE"""),"")</f>
        <v/>
      </c>
      <c r="D5684" s="5">
        <v>0.0</v>
      </c>
    </row>
    <row r="5685" ht="14.25" customHeight="1">
      <c r="A5685" s="5"/>
      <c r="B5685" s="5"/>
      <c r="C5685" s="5" t="str">
        <f>IFERROR(__xludf.DUMMYFUNCTION("""COMPUTED_VALUE"""),"")</f>
        <v/>
      </c>
      <c r="D5685" s="5">
        <v>0.0</v>
      </c>
    </row>
    <row r="5686" ht="14.25" customHeight="1">
      <c r="A5686" s="5"/>
      <c r="B5686" s="5"/>
      <c r="C5686" s="5" t="str">
        <f>IFERROR(__xludf.DUMMYFUNCTION("""COMPUTED_VALUE"""),"")</f>
        <v/>
      </c>
      <c r="D5686" s="5">
        <v>0.0</v>
      </c>
    </row>
    <row r="5687" ht="14.25" customHeight="1">
      <c r="A5687" s="5"/>
      <c r="B5687" s="5"/>
      <c r="C5687" s="5" t="str">
        <f>IFERROR(__xludf.DUMMYFUNCTION("""COMPUTED_VALUE"""),"")</f>
        <v/>
      </c>
      <c r="D5687" s="5">
        <v>0.0</v>
      </c>
    </row>
    <row r="5688" ht="14.25" customHeight="1">
      <c r="A5688" s="5"/>
      <c r="B5688" s="5"/>
      <c r="C5688" s="5" t="str">
        <f>IFERROR(__xludf.DUMMYFUNCTION("""COMPUTED_VALUE"""),"")</f>
        <v/>
      </c>
      <c r="D5688" s="5">
        <v>0.0</v>
      </c>
    </row>
    <row r="5689" ht="14.25" customHeight="1">
      <c r="A5689" s="5"/>
      <c r="B5689" s="5"/>
      <c r="C5689" s="5" t="str">
        <f>IFERROR(__xludf.DUMMYFUNCTION("""COMPUTED_VALUE"""),"")</f>
        <v/>
      </c>
      <c r="D5689" s="5">
        <v>0.0</v>
      </c>
    </row>
    <row r="5690" ht="14.25" customHeight="1">
      <c r="A5690" s="5"/>
      <c r="B5690" s="5"/>
      <c r="C5690" s="5" t="str">
        <f>IFERROR(__xludf.DUMMYFUNCTION("""COMPUTED_VALUE"""),"")</f>
        <v/>
      </c>
      <c r="D5690" s="5">
        <v>0.0</v>
      </c>
    </row>
    <row r="5691" ht="14.25" customHeight="1">
      <c r="A5691" s="5"/>
      <c r="B5691" s="5"/>
      <c r="C5691" s="5" t="str">
        <f>IFERROR(__xludf.DUMMYFUNCTION("""COMPUTED_VALUE"""),"")</f>
        <v/>
      </c>
      <c r="D5691" s="5">
        <v>0.0</v>
      </c>
    </row>
    <row r="5692" ht="14.25" customHeight="1">
      <c r="A5692" s="5"/>
      <c r="B5692" s="5"/>
      <c r="C5692" s="5" t="str">
        <f>IFERROR(__xludf.DUMMYFUNCTION("""COMPUTED_VALUE"""),"")</f>
        <v/>
      </c>
      <c r="D5692" s="5">
        <v>0.0</v>
      </c>
    </row>
    <row r="5693" ht="14.25" customHeight="1">
      <c r="A5693" s="5"/>
      <c r="B5693" s="5"/>
      <c r="C5693" s="5" t="str">
        <f>IFERROR(__xludf.DUMMYFUNCTION("""COMPUTED_VALUE"""),"")</f>
        <v/>
      </c>
      <c r="D5693" s="5">
        <v>0.0</v>
      </c>
    </row>
    <row r="5694" ht="14.25" customHeight="1">
      <c r="A5694" s="5"/>
      <c r="B5694" s="5"/>
      <c r="C5694" s="5" t="str">
        <f>IFERROR(__xludf.DUMMYFUNCTION("""COMPUTED_VALUE"""),"")</f>
        <v/>
      </c>
      <c r="D5694" s="5">
        <v>0.0</v>
      </c>
    </row>
    <row r="5695" ht="14.25" customHeight="1">
      <c r="A5695" s="5"/>
      <c r="B5695" s="5"/>
      <c r="C5695" s="5" t="str">
        <f>IFERROR(__xludf.DUMMYFUNCTION("""COMPUTED_VALUE"""),"")</f>
        <v/>
      </c>
      <c r="D5695" s="5">
        <v>0.0</v>
      </c>
    </row>
    <row r="5696" ht="14.25" customHeight="1">
      <c r="A5696" s="5"/>
      <c r="B5696" s="5"/>
      <c r="C5696" s="5" t="str">
        <f>IFERROR(__xludf.DUMMYFUNCTION("""COMPUTED_VALUE"""),"")</f>
        <v/>
      </c>
      <c r="D5696" s="5">
        <v>0.0</v>
      </c>
    </row>
    <row r="5697" ht="14.25" customHeight="1">
      <c r="A5697" s="5"/>
      <c r="B5697" s="5"/>
      <c r="C5697" s="5" t="str">
        <f>IFERROR(__xludf.DUMMYFUNCTION("""COMPUTED_VALUE"""),"")</f>
        <v/>
      </c>
      <c r="D5697" s="5">
        <v>0.0</v>
      </c>
    </row>
    <row r="5698" ht="14.25" customHeight="1">
      <c r="A5698" s="5"/>
      <c r="B5698" s="5"/>
      <c r="C5698" s="5" t="str">
        <f>IFERROR(__xludf.DUMMYFUNCTION("""COMPUTED_VALUE"""),"")</f>
        <v/>
      </c>
      <c r="D5698" s="5">
        <v>0.0</v>
      </c>
    </row>
    <row r="5699" ht="14.25" customHeight="1">
      <c r="A5699" s="5"/>
      <c r="B5699" s="5"/>
      <c r="C5699" s="5" t="str">
        <f>IFERROR(__xludf.DUMMYFUNCTION("""COMPUTED_VALUE"""),"")</f>
        <v/>
      </c>
      <c r="D5699" s="5">
        <v>0.0</v>
      </c>
    </row>
    <row r="5700" ht="14.25" customHeight="1">
      <c r="A5700" s="5"/>
      <c r="B5700" s="5"/>
      <c r="C5700" s="5" t="str">
        <f>IFERROR(__xludf.DUMMYFUNCTION("""COMPUTED_VALUE"""),"")</f>
        <v/>
      </c>
      <c r="D5700" s="5">
        <v>0.0</v>
      </c>
    </row>
    <row r="5701" ht="14.25" customHeight="1">
      <c r="A5701" s="5"/>
      <c r="B5701" s="5"/>
      <c r="C5701" s="5" t="str">
        <f>IFERROR(__xludf.DUMMYFUNCTION("""COMPUTED_VALUE"""),"")</f>
        <v/>
      </c>
      <c r="D5701" s="5">
        <v>0.0</v>
      </c>
    </row>
    <row r="5702" ht="14.25" customHeight="1">
      <c r="A5702" s="5"/>
      <c r="B5702" s="5"/>
      <c r="C5702" s="5" t="str">
        <f>IFERROR(__xludf.DUMMYFUNCTION("""COMPUTED_VALUE"""),"")</f>
        <v/>
      </c>
      <c r="D5702" s="5">
        <v>0.0</v>
      </c>
    </row>
    <row r="5703" ht="14.25" customHeight="1">
      <c r="A5703" s="5"/>
      <c r="B5703" s="5"/>
      <c r="C5703" s="5" t="str">
        <f>IFERROR(__xludf.DUMMYFUNCTION("""COMPUTED_VALUE"""),"")</f>
        <v/>
      </c>
      <c r="D5703" s="5">
        <v>0.0</v>
      </c>
    </row>
    <row r="5704" ht="14.25" customHeight="1">
      <c r="A5704" s="5"/>
      <c r="B5704" s="5"/>
      <c r="C5704" s="5" t="str">
        <f>IFERROR(__xludf.DUMMYFUNCTION("""COMPUTED_VALUE"""),"")</f>
        <v/>
      </c>
      <c r="D5704" s="5">
        <v>0.0</v>
      </c>
    </row>
    <row r="5705" ht="14.25" customHeight="1">
      <c r="A5705" s="5"/>
      <c r="B5705" s="5"/>
      <c r="C5705" s="5" t="str">
        <f>IFERROR(__xludf.DUMMYFUNCTION("""COMPUTED_VALUE"""),"")</f>
        <v/>
      </c>
      <c r="D5705" s="5">
        <v>0.0</v>
      </c>
    </row>
    <row r="5706" ht="14.25" customHeight="1">
      <c r="A5706" s="5"/>
      <c r="B5706" s="5"/>
      <c r="C5706" s="5" t="str">
        <f>IFERROR(__xludf.DUMMYFUNCTION("""COMPUTED_VALUE"""),"")</f>
        <v/>
      </c>
      <c r="D5706" s="5">
        <v>0.0</v>
      </c>
    </row>
    <row r="5707" ht="14.25" customHeight="1">
      <c r="A5707" s="5"/>
      <c r="B5707" s="5"/>
      <c r="C5707" s="5" t="str">
        <f>IFERROR(__xludf.DUMMYFUNCTION("""COMPUTED_VALUE"""),"")</f>
        <v/>
      </c>
      <c r="D5707" s="5">
        <v>0.0</v>
      </c>
    </row>
    <row r="5708" ht="14.25" customHeight="1">
      <c r="A5708" s="5"/>
      <c r="B5708" s="5"/>
      <c r="C5708" s="5" t="str">
        <f>IFERROR(__xludf.DUMMYFUNCTION("""COMPUTED_VALUE"""),"")</f>
        <v/>
      </c>
      <c r="D5708" s="5">
        <v>0.0</v>
      </c>
    </row>
    <row r="5709" ht="14.25" customHeight="1">
      <c r="A5709" s="5"/>
      <c r="B5709" s="5"/>
      <c r="C5709" s="5" t="str">
        <f>IFERROR(__xludf.DUMMYFUNCTION("""COMPUTED_VALUE"""),"")</f>
        <v/>
      </c>
      <c r="D5709" s="5">
        <v>0.0</v>
      </c>
    </row>
    <row r="5710" ht="14.25" customHeight="1">
      <c r="A5710" s="5"/>
      <c r="B5710" s="5"/>
      <c r="C5710" s="5" t="str">
        <f>IFERROR(__xludf.DUMMYFUNCTION("""COMPUTED_VALUE"""),"")</f>
        <v/>
      </c>
      <c r="D5710" s="5">
        <v>0.0</v>
      </c>
    </row>
    <row r="5711" ht="14.25" customHeight="1">
      <c r="A5711" s="5"/>
      <c r="B5711" s="5"/>
      <c r="C5711" s="5" t="str">
        <f>IFERROR(__xludf.DUMMYFUNCTION("""COMPUTED_VALUE"""),"")</f>
        <v/>
      </c>
      <c r="D5711" s="5">
        <v>0.0</v>
      </c>
    </row>
    <row r="5712" ht="14.25" customHeight="1">
      <c r="A5712" s="5"/>
      <c r="B5712" s="5"/>
      <c r="C5712" s="5" t="str">
        <f>IFERROR(__xludf.DUMMYFUNCTION("""COMPUTED_VALUE"""),"")</f>
        <v/>
      </c>
      <c r="D5712" s="5">
        <v>0.0</v>
      </c>
    </row>
    <row r="5713" ht="14.25" customHeight="1">
      <c r="A5713" s="5"/>
      <c r="B5713" s="5"/>
      <c r="C5713" s="5" t="str">
        <f>IFERROR(__xludf.DUMMYFUNCTION("""COMPUTED_VALUE"""),"")</f>
        <v/>
      </c>
      <c r="D5713" s="5">
        <v>0.0</v>
      </c>
    </row>
    <row r="5714" ht="14.25" customHeight="1">
      <c r="A5714" s="5"/>
      <c r="B5714" s="5"/>
      <c r="C5714" s="5" t="str">
        <f>IFERROR(__xludf.DUMMYFUNCTION("""COMPUTED_VALUE"""),"")</f>
        <v/>
      </c>
      <c r="D5714" s="5">
        <v>0.0</v>
      </c>
    </row>
    <row r="5715" ht="14.25" customHeight="1">
      <c r="A5715" s="5"/>
      <c r="B5715" s="5"/>
      <c r="C5715" s="5" t="str">
        <f>IFERROR(__xludf.DUMMYFUNCTION("""COMPUTED_VALUE"""),"")</f>
        <v/>
      </c>
      <c r="D5715" s="5">
        <v>0.0</v>
      </c>
    </row>
    <row r="5716" ht="14.25" customHeight="1">
      <c r="A5716" s="5"/>
      <c r="B5716" s="5"/>
      <c r="C5716" s="5" t="str">
        <f>IFERROR(__xludf.DUMMYFUNCTION("""COMPUTED_VALUE"""),"")</f>
        <v/>
      </c>
      <c r="D5716" s="5">
        <v>0.0</v>
      </c>
    </row>
    <row r="5717" ht="14.25" customHeight="1">
      <c r="A5717" s="5"/>
      <c r="B5717" s="5"/>
      <c r="C5717" s="5" t="str">
        <f>IFERROR(__xludf.DUMMYFUNCTION("""COMPUTED_VALUE"""),"")</f>
        <v/>
      </c>
      <c r="D5717" s="5">
        <v>0.0</v>
      </c>
    </row>
    <row r="5718" ht="14.25" customHeight="1">
      <c r="A5718" s="5"/>
      <c r="B5718" s="5"/>
      <c r="C5718" s="5" t="str">
        <f>IFERROR(__xludf.DUMMYFUNCTION("""COMPUTED_VALUE"""),"")</f>
        <v/>
      </c>
      <c r="D5718" s="5">
        <v>0.0</v>
      </c>
    </row>
    <row r="5719" ht="14.25" customHeight="1">
      <c r="A5719" s="5"/>
      <c r="B5719" s="5"/>
      <c r="C5719" s="5" t="str">
        <f>IFERROR(__xludf.DUMMYFUNCTION("""COMPUTED_VALUE"""),"")</f>
        <v/>
      </c>
      <c r="D5719" s="5">
        <v>0.0</v>
      </c>
    </row>
    <row r="5720" ht="14.25" customHeight="1">
      <c r="A5720" s="5"/>
      <c r="B5720" s="5"/>
      <c r="C5720" s="5" t="str">
        <f>IFERROR(__xludf.DUMMYFUNCTION("""COMPUTED_VALUE"""),"")</f>
        <v/>
      </c>
      <c r="D5720" s="5">
        <v>0.0</v>
      </c>
    </row>
    <row r="5721" ht="14.25" customHeight="1">
      <c r="A5721" s="5"/>
      <c r="B5721" s="5"/>
      <c r="C5721" s="5" t="str">
        <f>IFERROR(__xludf.DUMMYFUNCTION("""COMPUTED_VALUE"""),"")</f>
        <v/>
      </c>
      <c r="D5721" s="5">
        <v>0.0</v>
      </c>
    </row>
    <row r="5722" ht="14.25" customHeight="1">
      <c r="A5722" s="5"/>
      <c r="B5722" s="5"/>
      <c r="C5722" s="5" t="str">
        <f>IFERROR(__xludf.DUMMYFUNCTION("""COMPUTED_VALUE"""),"")</f>
        <v/>
      </c>
      <c r="D5722" s="5">
        <v>0.0</v>
      </c>
    </row>
    <row r="5723" ht="14.25" customHeight="1">
      <c r="A5723" s="5"/>
      <c r="B5723" s="5"/>
      <c r="C5723" s="5" t="str">
        <f>IFERROR(__xludf.DUMMYFUNCTION("""COMPUTED_VALUE"""),"")</f>
        <v/>
      </c>
      <c r="D5723" s="5">
        <v>0.0</v>
      </c>
    </row>
    <row r="5724" ht="14.25" customHeight="1">
      <c r="A5724" s="5"/>
      <c r="B5724" s="5"/>
      <c r="C5724" s="5" t="str">
        <f>IFERROR(__xludf.DUMMYFUNCTION("""COMPUTED_VALUE"""),"")</f>
        <v/>
      </c>
      <c r="D5724" s="5">
        <v>0.0</v>
      </c>
    </row>
    <row r="5725" ht="14.25" customHeight="1">
      <c r="A5725" s="5"/>
      <c r="B5725" s="5"/>
      <c r="C5725" s="5" t="str">
        <f>IFERROR(__xludf.DUMMYFUNCTION("""COMPUTED_VALUE"""),"")</f>
        <v/>
      </c>
      <c r="D5725" s="5">
        <v>0.0</v>
      </c>
    </row>
    <row r="5726" ht="14.25" customHeight="1">
      <c r="A5726" s="5"/>
      <c r="B5726" s="5"/>
      <c r="C5726" s="5" t="str">
        <f>IFERROR(__xludf.DUMMYFUNCTION("""COMPUTED_VALUE"""),"")</f>
        <v/>
      </c>
      <c r="D5726" s="5">
        <v>0.0</v>
      </c>
    </row>
    <row r="5727" ht="14.25" customHeight="1">
      <c r="A5727" s="5"/>
      <c r="B5727" s="5"/>
      <c r="C5727" s="5" t="str">
        <f>IFERROR(__xludf.DUMMYFUNCTION("""COMPUTED_VALUE"""),"")</f>
        <v/>
      </c>
      <c r="D5727" s="5">
        <v>0.0</v>
      </c>
    </row>
    <row r="5728" ht="14.25" customHeight="1">
      <c r="A5728" s="5"/>
      <c r="B5728" s="5"/>
      <c r="C5728" s="5" t="str">
        <f>IFERROR(__xludf.DUMMYFUNCTION("""COMPUTED_VALUE"""),"")</f>
        <v/>
      </c>
      <c r="D5728" s="5">
        <v>0.0</v>
      </c>
    </row>
    <row r="5729" ht="14.25" customHeight="1">
      <c r="A5729" s="5"/>
      <c r="B5729" s="5"/>
      <c r="C5729" s="5" t="str">
        <f>IFERROR(__xludf.DUMMYFUNCTION("""COMPUTED_VALUE"""),"")</f>
        <v/>
      </c>
      <c r="D5729" s="5">
        <v>0.0</v>
      </c>
    </row>
    <row r="5730" ht="14.25" customHeight="1">
      <c r="A5730" s="5"/>
      <c r="B5730" s="5"/>
      <c r="C5730" s="5" t="str">
        <f>IFERROR(__xludf.DUMMYFUNCTION("""COMPUTED_VALUE"""),"")</f>
        <v/>
      </c>
      <c r="D5730" s="5">
        <v>0.0</v>
      </c>
    </row>
    <row r="5731" ht="14.25" customHeight="1">
      <c r="A5731" s="5"/>
      <c r="B5731" s="5"/>
      <c r="C5731" s="5" t="str">
        <f>IFERROR(__xludf.DUMMYFUNCTION("""COMPUTED_VALUE"""),"")</f>
        <v/>
      </c>
      <c r="D5731" s="5">
        <v>0.0</v>
      </c>
    </row>
    <row r="5732" ht="14.25" customHeight="1">
      <c r="A5732" s="5"/>
      <c r="B5732" s="5"/>
      <c r="C5732" s="5" t="str">
        <f>IFERROR(__xludf.DUMMYFUNCTION("""COMPUTED_VALUE"""),"")</f>
        <v/>
      </c>
      <c r="D5732" s="5">
        <v>0.0</v>
      </c>
    </row>
    <row r="5733" ht="14.25" customHeight="1">
      <c r="A5733" s="5"/>
      <c r="B5733" s="5"/>
      <c r="C5733" s="5" t="str">
        <f>IFERROR(__xludf.DUMMYFUNCTION("""COMPUTED_VALUE"""),"")</f>
        <v/>
      </c>
      <c r="D5733" s="5">
        <v>0.0</v>
      </c>
    </row>
    <row r="5734" ht="14.25" customHeight="1">
      <c r="A5734" s="5"/>
      <c r="B5734" s="5"/>
      <c r="C5734" s="5" t="str">
        <f>IFERROR(__xludf.DUMMYFUNCTION("""COMPUTED_VALUE"""),"")</f>
        <v/>
      </c>
      <c r="D5734" s="5">
        <v>0.0</v>
      </c>
    </row>
    <row r="5735" ht="14.25" customHeight="1">
      <c r="A5735" s="5"/>
      <c r="B5735" s="5"/>
      <c r="C5735" s="5" t="str">
        <f>IFERROR(__xludf.DUMMYFUNCTION("""COMPUTED_VALUE"""),"")</f>
        <v/>
      </c>
      <c r="D5735" s="5">
        <v>0.0</v>
      </c>
    </row>
    <row r="5736" ht="14.25" customHeight="1">
      <c r="A5736" s="5"/>
      <c r="B5736" s="5"/>
      <c r="C5736" s="5" t="str">
        <f>IFERROR(__xludf.DUMMYFUNCTION("""COMPUTED_VALUE"""),"")</f>
        <v/>
      </c>
      <c r="D5736" s="5">
        <v>0.0</v>
      </c>
    </row>
    <row r="5737" ht="14.25" customHeight="1">
      <c r="A5737" s="5"/>
      <c r="B5737" s="5"/>
      <c r="C5737" s="5" t="str">
        <f>IFERROR(__xludf.DUMMYFUNCTION("""COMPUTED_VALUE"""),"")</f>
        <v/>
      </c>
      <c r="D5737" s="5">
        <v>0.0</v>
      </c>
    </row>
    <row r="5738" ht="14.25" customHeight="1">
      <c r="A5738" s="5"/>
      <c r="B5738" s="5"/>
      <c r="C5738" s="5" t="str">
        <f>IFERROR(__xludf.DUMMYFUNCTION("""COMPUTED_VALUE"""),"")</f>
        <v/>
      </c>
      <c r="D5738" s="5">
        <v>0.0</v>
      </c>
    </row>
    <row r="5739" ht="14.25" customHeight="1">
      <c r="A5739" s="5"/>
      <c r="B5739" s="5"/>
      <c r="C5739" s="5" t="str">
        <f>IFERROR(__xludf.DUMMYFUNCTION("""COMPUTED_VALUE"""),"")</f>
        <v/>
      </c>
      <c r="D5739" s="5">
        <v>0.0</v>
      </c>
    </row>
    <row r="5740" ht="14.25" customHeight="1">
      <c r="A5740" s="5"/>
      <c r="B5740" s="5"/>
      <c r="C5740" s="5" t="str">
        <f>IFERROR(__xludf.DUMMYFUNCTION("""COMPUTED_VALUE"""),"")</f>
        <v/>
      </c>
      <c r="D5740" s="5">
        <v>0.0</v>
      </c>
    </row>
    <row r="5741" ht="14.25" customHeight="1">
      <c r="A5741" s="5"/>
      <c r="B5741" s="5"/>
      <c r="C5741" s="5" t="str">
        <f>IFERROR(__xludf.DUMMYFUNCTION("""COMPUTED_VALUE"""),"")</f>
        <v/>
      </c>
      <c r="D5741" s="5">
        <v>0.0</v>
      </c>
    </row>
    <row r="5742" ht="14.25" customHeight="1">
      <c r="A5742" s="5"/>
      <c r="B5742" s="5"/>
      <c r="C5742" s="5" t="str">
        <f>IFERROR(__xludf.DUMMYFUNCTION("""COMPUTED_VALUE"""),"")</f>
        <v/>
      </c>
      <c r="D5742" s="5">
        <v>0.0</v>
      </c>
    </row>
    <row r="5743" ht="14.25" customHeight="1">
      <c r="A5743" s="5"/>
      <c r="B5743" s="5"/>
      <c r="C5743" s="5" t="str">
        <f>IFERROR(__xludf.DUMMYFUNCTION("""COMPUTED_VALUE"""),"")</f>
        <v/>
      </c>
      <c r="D5743" s="5">
        <v>0.0</v>
      </c>
    </row>
    <row r="5744" ht="14.25" customHeight="1">
      <c r="A5744" s="5"/>
      <c r="B5744" s="5"/>
      <c r="C5744" s="5" t="str">
        <f>IFERROR(__xludf.DUMMYFUNCTION("""COMPUTED_VALUE"""),"")</f>
        <v/>
      </c>
      <c r="D5744" s="5">
        <v>0.0</v>
      </c>
    </row>
    <row r="5745" ht="14.25" customHeight="1">
      <c r="A5745" s="5"/>
      <c r="B5745" s="5"/>
      <c r="C5745" s="5" t="str">
        <f>IFERROR(__xludf.DUMMYFUNCTION("""COMPUTED_VALUE"""),"")</f>
        <v/>
      </c>
      <c r="D5745" s="5">
        <v>0.0</v>
      </c>
    </row>
    <row r="5746" ht="14.25" customHeight="1">
      <c r="A5746" s="5"/>
      <c r="B5746" s="5"/>
      <c r="C5746" s="5" t="str">
        <f>IFERROR(__xludf.DUMMYFUNCTION("""COMPUTED_VALUE"""),"")</f>
        <v/>
      </c>
      <c r="D5746" s="5">
        <v>0.0</v>
      </c>
    </row>
    <row r="5747" ht="14.25" customHeight="1">
      <c r="A5747" s="5"/>
      <c r="B5747" s="5"/>
      <c r="C5747" s="5" t="str">
        <f>IFERROR(__xludf.DUMMYFUNCTION("""COMPUTED_VALUE"""),"")</f>
        <v/>
      </c>
      <c r="D5747" s="5">
        <v>0.0</v>
      </c>
    </row>
    <row r="5748" ht="14.25" customHeight="1">
      <c r="A5748" s="5"/>
      <c r="B5748" s="5"/>
      <c r="C5748" s="5" t="str">
        <f>IFERROR(__xludf.DUMMYFUNCTION("""COMPUTED_VALUE"""),"")</f>
        <v/>
      </c>
      <c r="D5748" s="5">
        <v>0.0</v>
      </c>
    </row>
    <row r="5749" ht="14.25" customHeight="1">
      <c r="A5749" s="5"/>
      <c r="B5749" s="5"/>
      <c r="C5749" s="5" t="str">
        <f>IFERROR(__xludf.DUMMYFUNCTION("""COMPUTED_VALUE"""),"")</f>
        <v/>
      </c>
      <c r="D5749" s="5">
        <v>0.0</v>
      </c>
    </row>
    <row r="5750" ht="14.25" customHeight="1">
      <c r="A5750" s="5"/>
      <c r="B5750" s="5"/>
      <c r="C5750" s="5" t="str">
        <f>IFERROR(__xludf.DUMMYFUNCTION("""COMPUTED_VALUE"""),"")</f>
        <v/>
      </c>
      <c r="D5750" s="5">
        <v>0.0</v>
      </c>
    </row>
    <row r="5751" ht="14.25" customHeight="1">
      <c r="A5751" s="5"/>
      <c r="B5751" s="5"/>
      <c r="C5751" s="5" t="str">
        <f>IFERROR(__xludf.DUMMYFUNCTION("""COMPUTED_VALUE"""),"")</f>
        <v/>
      </c>
      <c r="D5751" s="5">
        <v>0.0</v>
      </c>
    </row>
    <row r="5752" ht="14.25" customHeight="1">
      <c r="A5752" s="5"/>
      <c r="B5752" s="5"/>
      <c r="C5752" s="5" t="str">
        <f>IFERROR(__xludf.DUMMYFUNCTION("""COMPUTED_VALUE"""),"")</f>
        <v/>
      </c>
      <c r="D5752" s="5">
        <v>0.0</v>
      </c>
    </row>
    <row r="5753" ht="14.25" customHeight="1">
      <c r="A5753" s="5"/>
      <c r="B5753" s="5"/>
      <c r="C5753" s="5" t="str">
        <f>IFERROR(__xludf.DUMMYFUNCTION("""COMPUTED_VALUE"""),"")</f>
        <v/>
      </c>
      <c r="D5753" s="5">
        <v>0.0</v>
      </c>
    </row>
    <row r="5754" ht="14.25" customHeight="1">
      <c r="A5754" s="5"/>
      <c r="B5754" s="5"/>
      <c r="C5754" s="5" t="str">
        <f>IFERROR(__xludf.DUMMYFUNCTION("""COMPUTED_VALUE"""),"")</f>
        <v/>
      </c>
      <c r="D5754" s="5">
        <v>0.0</v>
      </c>
    </row>
    <row r="5755" ht="14.25" customHeight="1">
      <c r="A5755" s="5"/>
      <c r="B5755" s="5"/>
      <c r="C5755" s="5" t="str">
        <f>IFERROR(__xludf.DUMMYFUNCTION("""COMPUTED_VALUE"""),"")</f>
        <v/>
      </c>
      <c r="D5755" s="5">
        <v>0.0</v>
      </c>
    </row>
    <row r="5756" ht="14.25" customHeight="1">
      <c r="A5756" s="5"/>
      <c r="B5756" s="5"/>
      <c r="C5756" s="5" t="str">
        <f>IFERROR(__xludf.DUMMYFUNCTION("""COMPUTED_VALUE"""),"")</f>
        <v/>
      </c>
      <c r="D5756" s="5">
        <v>0.0</v>
      </c>
    </row>
    <row r="5757" ht="14.25" customHeight="1">
      <c r="A5757" s="5"/>
      <c r="B5757" s="5"/>
      <c r="C5757" s="5" t="str">
        <f>IFERROR(__xludf.DUMMYFUNCTION("""COMPUTED_VALUE"""),"")</f>
        <v/>
      </c>
      <c r="D5757" s="5">
        <v>0.0</v>
      </c>
    </row>
    <row r="5758" ht="14.25" customHeight="1">
      <c r="A5758" s="5"/>
      <c r="B5758" s="5"/>
      <c r="C5758" s="5" t="str">
        <f>IFERROR(__xludf.DUMMYFUNCTION("""COMPUTED_VALUE"""),"")</f>
        <v/>
      </c>
      <c r="D5758" s="5">
        <v>0.0</v>
      </c>
    </row>
    <row r="5759" ht="14.25" customHeight="1">
      <c r="A5759" s="5"/>
      <c r="B5759" s="5"/>
      <c r="C5759" s="5" t="str">
        <f>IFERROR(__xludf.DUMMYFUNCTION("""COMPUTED_VALUE"""),"")</f>
        <v/>
      </c>
      <c r="D5759" s="5">
        <v>0.0</v>
      </c>
    </row>
    <row r="5760" ht="14.25" customHeight="1">
      <c r="A5760" s="5"/>
      <c r="B5760" s="5"/>
      <c r="C5760" s="5" t="str">
        <f>IFERROR(__xludf.DUMMYFUNCTION("""COMPUTED_VALUE"""),"")</f>
        <v/>
      </c>
      <c r="D5760" s="5">
        <v>0.0</v>
      </c>
    </row>
    <row r="5761" ht="14.25" customHeight="1">
      <c r="A5761" s="5"/>
      <c r="B5761" s="5"/>
      <c r="C5761" s="5" t="str">
        <f>IFERROR(__xludf.DUMMYFUNCTION("""COMPUTED_VALUE"""),"")</f>
        <v/>
      </c>
      <c r="D5761" s="5">
        <v>0.0</v>
      </c>
    </row>
    <row r="5762" ht="14.25" customHeight="1">
      <c r="A5762" s="5"/>
      <c r="B5762" s="5"/>
      <c r="C5762" s="5" t="str">
        <f>IFERROR(__xludf.DUMMYFUNCTION("""COMPUTED_VALUE"""),"")</f>
        <v/>
      </c>
      <c r="D5762" s="5">
        <v>0.0</v>
      </c>
    </row>
    <row r="5763" ht="14.25" customHeight="1">
      <c r="A5763" s="5"/>
      <c r="B5763" s="5"/>
      <c r="C5763" s="5" t="str">
        <f>IFERROR(__xludf.DUMMYFUNCTION("""COMPUTED_VALUE"""),"")</f>
        <v/>
      </c>
      <c r="D5763" s="5">
        <v>0.0</v>
      </c>
    </row>
    <row r="5764" ht="14.25" customHeight="1">
      <c r="A5764" s="5"/>
      <c r="B5764" s="5"/>
      <c r="C5764" s="5" t="str">
        <f>IFERROR(__xludf.DUMMYFUNCTION("""COMPUTED_VALUE"""),"")</f>
        <v/>
      </c>
      <c r="D5764" s="5">
        <v>0.0</v>
      </c>
    </row>
    <row r="5765" ht="14.25" customHeight="1">
      <c r="A5765" s="5"/>
      <c r="B5765" s="5"/>
      <c r="C5765" s="5" t="str">
        <f>IFERROR(__xludf.DUMMYFUNCTION("""COMPUTED_VALUE"""),"")</f>
        <v/>
      </c>
      <c r="D5765" s="5">
        <v>0.0</v>
      </c>
    </row>
    <row r="5766" ht="14.25" customHeight="1">
      <c r="A5766" s="5"/>
      <c r="B5766" s="5"/>
      <c r="C5766" s="5" t="str">
        <f>IFERROR(__xludf.DUMMYFUNCTION("""COMPUTED_VALUE"""),"")</f>
        <v/>
      </c>
      <c r="D5766" s="5">
        <v>0.0</v>
      </c>
    </row>
    <row r="5767" ht="14.25" customHeight="1">
      <c r="A5767" s="5"/>
      <c r="B5767" s="5"/>
      <c r="C5767" s="5" t="str">
        <f>IFERROR(__xludf.DUMMYFUNCTION("""COMPUTED_VALUE"""),"")</f>
        <v/>
      </c>
      <c r="D5767" s="5">
        <v>0.0</v>
      </c>
    </row>
    <row r="5768" ht="14.25" customHeight="1">
      <c r="A5768" s="5"/>
      <c r="B5768" s="5"/>
      <c r="C5768" s="5" t="str">
        <f>IFERROR(__xludf.DUMMYFUNCTION("""COMPUTED_VALUE"""),"")</f>
        <v/>
      </c>
      <c r="D5768" s="5">
        <v>0.0</v>
      </c>
    </row>
    <row r="5769" ht="14.25" customHeight="1">
      <c r="A5769" s="5"/>
      <c r="B5769" s="5"/>
      <c r="C5769" s="5" t="str">
        <f>IFERROR(__xludf.DUMMYFUNCTION("""COMPUTED_VALUE"""),"")</f>
        <v/>
      </c>
      <c r="D5769" s="5">
        <v>0.0</v>
      </c>
    </row>
    <row r="5770" ht="14.25" customHeight="1">
      <c r="A5770" s="5"/>
      <c r="B5770" s="5"/>
      <c r="C5770" s="5" t="str">
        <f>IFERROR(__xludf.DUMMYFUNCTION("""COMPUTED_VALUE"""),"")</f>
        <v/>
      </c>
      <c r="D5770" s="5">
        <v>0.0</v>
      </c>
    </row>
    <row r="5771" ht="14.25" customHeight="1">
      <c r="A5771" s="5"/>
      <c r="B5771" s="5"/>
      <c r="C5771" s="5" t="str">
        <f>IFERROR(__xludf.DUMMYFUNCTION("""COMPUTED_VALUE"""),"")</f>
        <v/>
      </c>
      <c r="D5771" s="5">
        <v>0.0</v>
      </c>
    </row>
    <row r="5772" ht="14.25" customHeight="1">
      <c r="A5772" s="5"/>
      <c r="B5772" s="5"/>
      <c r="C5772" s="5" t="str">
        <f>IFERROR(__xludf.DUMMYFUNCTION("""COMPUTED_VALUE"""),"")</f>
        <v/>
      </c>
      <c r="D5772" s="5">
        <v>0.0</v>
      </c>
    </row>
    <row r="5773" ht="14.25" customHeight="1">
      <c r="A5773" s="5"/>
      <c r="B5773" s="5"/>
      <c r="C5773" s="5" t="str">
        <f>IFERROR(__xludf.DUMMYFUNCTION("""COMPUTED_VALUE"""),"")</f>
        <v/>
      </c>
      <c r="D5773" s="5">
        <v>0.0</v>
      </c>
    </row>
    <row r="5774" ht="14.25" customHeight="1">
      <c r="A5774" s="5"/>
      <c r="B5774" s="5"/>
      <c r="C5774" s="5" t="str">
        <f>IFERROR(__xludf.DUMMYFUNCTION("""COMPUTED_VALUE"""),"")</f>
        <v/>
      </c>
      <c r="D5774" s="5">
        <v>0.0</v>
      </c>
    </row>
    <row r="5775" ht="14.25" customHeight="1">
      <c r="A5775" s="5"/>
      <c r="B5775" s="5"/>
      <c r="C5775" s="5" t="str">
        <f>IFERROR(__xludf.DUMMYFUNCTION("""COMPUTED_VALUE"""),"")</f>
        <v/>
      </c>
      <c r="D5775" s="5">
        <v>0.0</v>
      </c>
    </row>
    <row r="5776" ht="14.25" customHeight="1">
      <c r="A5776" s="5"/>
      <c r="B5776" s="5"/>
      <c r="C5776" s="5" t="str">
        <f>IFERROR(__xludf.DUMMYFUNCTION("""COMPUTED_VALUE"""),"")</f>
        <v/>
      </c>
      <c r="D5776" s="5">
        <v>0.0</v>
      </c>
    </row>
    <row r="5777" ht="14.25" customHeight="1">
      <c r="A5777" s="5"/>
      <c r="B5777" s="5"/>
      <c r="C5777" s="5" t="str">
        <f>IFERROR(__xludf.DUMMYFUNCTION("""COMPUTED_VALUE"""),"")</f>
        <v/>
      </c>
      <c r="D5777" s="5">
        <v>0.0</v>
      </c>
    </row>
    <row r="5778" ht="14.25" customHeight="1">
      <c r="A5778" s="5"/>
      <c r="B5778" s="5"/>
      <c r="C5778" s="5" t="str">
        <f>IFERROR(__xludf.DUMMYFUNCTION("""COMPUTED_VALUE"""),"")</f>
        <v/>
      </c>
      <c r="D5778" s="5">
        <v>0.0</v>
      </c>
    </row>
    <row r="5779" ht="14.25" customHeight="1">
      <c r="A5779" s="5"/>
      <c r="B5779" s="5"/>
      <c r="C5779" s="5" t="str">
        <f>IFERROR(__xludf.DUMMYFUNCTION("""COMPUTED_VALUE"""),"")</f>
        <v/>
      </c>
      <c r="D5779" s="5">
        <v>0.0</v>
      </c>
    </row>
    <row r="5780" ht="14.25" customHeight="1">
      <c r="A5780" s="5"/>
      <c r="B5780" s="5"/>
      <c r="C5780" s="5" t="str">
        <f>IFERROR(__xludf.DUMMYFUNCTION("""COMPUTED_VALUE"""),"")</f>
        <v/>
      </c>
      <c r="D5780" s="5">
        <v>0.0</v>
      </c>
    </row>
    <row r="5781" ht="14.25" customHeight="1">
      <c r="A5781" s="5"/>
      <c r="B5781" s="5"/>
      <c r="C5781" s="5" t="str">
        <f>IFERROR(__xludf.DUMMYFUNCTION("""COMPUTED_VALUE"""),"")</f>
        <v/>
      </c>
      <c r="D5781" s="5">
        <v>0.0</v>
      </c>
    </row>
    <row r="5782" ht="14.25" customHeight="1">
      <c r="A5782" s="5"/>
      <c r="B5782" s="5"/>
      <c r="C5782" s="5" t="str">
        <f>IFERROR(__xludf.DUMMYFUNCTION("""COMPUTED_VALUE"""),"")</f>
        <v/>
      </c>
      <c r="D5782" s="5">
        <v>0.0</v>
      </c>
    </row>
    <row r="5783" ht="14.25" customHeight="1">
      <c r="A5783" s="5"/>
      <c r="B5783" s="5"/>
      <c r="C5783" s="5" t="str">
        <f>IFERROR(__xludf.DUMMYFUNCTION("""COMPUTED_VALUE"""),"")</f>
        <v/>
      </c>
      <c r="D5783" s="5">
        <v>0.0</v>
      </c>
    </row>
    <row r="5784" ht="14.25" customHeight="1">
      <c r="A5784" s="5"/>
      <c r="B5784" s="5"/>
      <c r="C5784" s="5" t="str">
        <f>IFERROR(__xludf.DUMMYFUNCTION("""COMPUTED_VALUE"""),"")</f>
        <v/>
      </c>
      <c r="D5784" s="5">
        <v>0.0</v>
      </c>
    </row>
    <row r="5785" ht="14.25" customHeight="1">
      <c r="A5785" s="5"/>
      <c r="B5785" s="5"/>
      <c r="C5785" s="5" t="str">
        <f>IFERROR(__xludf.DUMMYFUNCTION("""COMPUTED_VALUE"""),"")</f>
        <v/>
      </c>
      <c r="D5785" s="5">
        <v>0.0</v>
      </c>
    </row>
    <row r="5786" ht="14.25" customHeight="1">
      <c r="A5786" s="5"/>
      <c r="B5786" s="5"/>
      <c r="C5786" s="5" t="str">
        <f>IFERROR(__xludf.DUMMYFUNCTION("""COMPUTED_VALUE"""),"")</f>
        <v/>
      </c>
      <c r="D5786" s="5">
        <v>0.0</v>
      </c>
    </row>
    <row r="5787" ht="14.25" customHeight="1">
      <c r="A5787" s="5"/>
      <c r="B5787" s="5"/>
      <c r="C5787" s="5" t="str">
        <f>IFERROR(__xludf.DUMMYFUNCTION("""COMPUTED_VALUE"""),"")</f>
        <v/>
      </c>
      <c r="D5787" s="5">
        <v>0.0</v>
      </c>
    </row>
    <row r="5788" ht="14.25" customHeight="1">
      <c r="A5788" s="5"/>
      <c r="B5788" s="5"/>
      <c r="C5788" s="5" t="str">
        <f>IFERROR(__xludf.DUMMYFUNCTION("""COMPUTED_VALUE"""),"")</f>
        <v/>
      </c>
      <c r="D5788" s="5">
        <v>0.0</v>
      </c>
    </row>
    <row r="5789" ht="14.25" customHeight="1">
      <c r="A5789" s="5"/>
      <c r="B5789" s="5"/>
      <c r="C5789" s="5" t="str">
        <f>IFERROR(__xludf.DUMMYFUNCTION("""COMPUTED_VALUE"""),"")</f>
        <v/>
      </c>
      <c r="D5789" s="5">
        <v>0.0</v>
      </c>
    </row>
    <row r="5790" ht="14.25" customHeight="1">
      <c r="A5790" s="5"/>
      <c r="B5790" s="5"/>
      <c r="C5790" s="5" t="str">
        <f>IFERROR(__xludf.DUMMYFUNCTION("""COMPUTED_VALUE"""),"")</f>
        <v/>
      </c>
      <c r="D5790" s="5">
        <v>0.0</v>
      </c>
    </row>
    <row r="5791" ht="14.25" customHeight="1">
      <c r="A5791" s="5"/>
      <c r="B5791" s="5"/>
      <c r="C5791" s="5" t="str">
        <f>IFERROR(__xludf.DUMMYFUNCTION("""COMPUTED_VALUE"""),"")</f>
        <v/>
      </c>
      <c r="D5791" s="5">
        <v>0.0</v>
      </c>
    </row>
    <row r="5792" ht="14.25" customHeight="1">
      <c r="A5792" s="5"/>
      <c r="B5792" s="5"/>
      <c r="C5792" s="5" t="str">
        <f>IFERROR(__xludf.DUMMYFUNCTION("""COMPUTED_VALUE"""),"")</f>
        <v/>
      </c>
      <c r="D5792" s="5">
        <v>0.0</v>
      </c>
    </row>
    <row r="5793" ht="14.25" customHeight="1">
      <c r="A5793" s="5"/>
      <c r="B5793" s="5"/>
      <c r="C5793" s="5" t="str">
        <f>IFERROR(__xludf.DUMMYFUNCTION("""COMPUTED_VALUE"""),"")</f>
        <v/>
      </c>
      <c r="D5793" s="5">
        <v>0.0</v>
      </c>
    </row>
    <row r="5794" ht="14.25" customHeight="1">
      <c r="A5794" s="5"/>
      <c r="B5794" s="5"/>
      <c r="C5794" s="5" t="str">
        <f>IFERROR(__xludf.DUMMYFUNCTION("""COMPUTED_VALUE"""),"")</f>
        <v/>
      </c>
      <c r="D5794" s="5">
        <v>0.0</v>
      </c>
    </row>
    <row r="5795" ht="14.25" customHeight="1">
      <c r="A5795" s="5"/>
      <c r="B5795" s="5"/>
      <c r="C5795" s="5" t="str">
        <f>IFERROR(__xludf.DUMMYFUNCTION("""COMPUTED_VALUE"""),"")</f>
        <v/>
      </c>
      <c r="D5795" s="5">
        <v>0.0</v>
      </c>
    </row>
    <row r="5796" ht="14.25" customHeight="1">
      <c r="A5796" s="5"/>
      <c r="B5796" s="5"/>
      <c r="C5796" s="5" t="str">
        <f>IFERROR(__xludf.DUMMYFUNCTION("""COMPUTED_VALUE"""),"")</f>
        <v/>
      </c>
      <c r="D5796" s="5">
        <v>0.0</v>
      </c>
    </row>
    <row r="5797" ht="14.25" customHeight="1">
      <c r="A5797" s="5"/>
      <c r="B5797" s="5"/>
      <c r="C5797" s="5" t="str">
        <f>IFERROR(__xludf.DUMMYFUNCTION("""COMPUTED_VALUE"""),"")</f>
        <v/>
      </c>
      <c r="D5797" s="5">
        <v>0.0</v>
      </c>
    </row>
    <row r="5798" ht="14.25" customHeight="1">
      <c r="A5798" s="5"/>
      <c r="B5798" s="5"/>
      <c r="C5798" s="5" t="str">
        <f>IFERROR(__xludf.DUMMYFUNCTION("""COMPUTED_VALUE"""),"")</f>
        <v/>
      </c>
      <c r="D5798" s="5">
        <v>0.0</v>
      </c>
    </row>
    <row r="5799" ht="14.25" customHeight="1">
      <c r="A5799" s="5"/>
      <c r="B5799" s="5"/>
      <c r="C5799" s="5" t="str">
        <f>IFERROR(__xludf.DUMMYFUNCTION("""COMPUTED_VALUE"""),"")</f>
        <v/>
      </c>
      <c r="D5799" s="5">
        <v>0.0</v>
      </c>
    </row>
    <row r="5800" ht="14.25" customHeight="1">
      <c r="A5800" s="5"/>
      <c r="B5800" s="5"/>
      <c r="C5800" s="5" t="str">
        <f>IFERROR(__xludf.DUMMYFUNCTION("""COMPUTED_VALUE"""),"")</f>
        <v/>
      </c>
      <c r="D5800" s="5">
        <v>0.0</v>
      </c>
    </row>
    <row r="5801" ht="14.25" customHeight="1">
      <c r="A5801" s="5"/>
      <c r="B5801" s="5"/>
      <c r="C5801" s="5" t="str">
        <f>IFERROR(__xludf.DUMMYFUNCTION("""COMPUTED_VALUE"""),"")</f>
        <v/>
      </c>
      <c r="D5801" s="5">
        <v>0.0</v>
      </c>
    </row>
    <row r="5802" ht="14.25" customHeight="1">
      <c r="A5802" s="5"/>
      <c r="B5802" s="5"/>
      <c r="C5802" s="5" t="str">
        <f>IFERROR(__xludf.DUMMYFUNCTION("""COMPUTED_VALUE"""),"")</f>
        <v/>
      </c>
      <c r="D5802" s="5">
        <v>0.0</v>
      </c>
    </row>
    <row r="5803" ht="14.25" customHeight="1">
      <c r="A5803" s="5"/>
      <c r="B5803" s="5"/>
      <c r="C5803" s="5" t="str">
        <f>IFERROR(__xludf.DUMMYFUNCTION("""COMPUTED_VALUE"""),"")</f>
        <v/>
      </c>
      <c r="D5803" s="5">
        <v>0.0</v>
      </c>
    </row>
    <row r="5804" ht="14.25" customHeight="1">
      <c r="A5804" s="5"/>
      <c r="B5804" s="5"/>
      <c r="C5804" s="5" t="str">
        <f>IFERROR(__xludf.DUMMYFUNCTION("""COMPUTED_VALUE"""),"")</f>
        <v/>
      </c>
      <c r="D5804" s="5">
        <v>0.0</v>
      </c>
    </row>
    <row r="5805" ht="14.25" customHeight="1">
      <c r="A5805" s="5"/>
      <c r="B5805" s="5"/>
      <c r="C5805" s="5" t="str">
        <f>IFERROR(__xludf.DUMMYFUNCTION("""COMPUTED_VALUE"""),"")</f>
        <v/>
      </c>
      <c r="D5805" s="5">
        <v>0.0</v>
      </c>
    </row>
    <row r="5806" ht="14.25" customHeight="1">
      <c r="A5806" s="5"/>
      <c r="B5806" s="5"/>
      <c r="C5806" s="5" t="str">
        <f>IFERROR(__xludf.DUMMYFUNCTION("""COMPUTED_VALUE"""),"")</f>
        <v/>
      </c>
      <c r="D5806" s="5">
        <v>0.0</v>
      </c>
    </row>
    <row r="5807" ht="14.25" customHeight="1">
      <c r="A5807" s="5"/>
      <c r="B5807" s="5"/>
      <c r="C5807" s="5" t="str">
        <f>IFERROR(__xludf.DUMMYFUNCTION("""COMPUTED_VALUE"""),"")</f>
        <v/>
      </c>
      <c r="D5807" s="5">
        <v>0.0</v>
      </c>
    </row>
    <row r="5808" ht="14.25" customHeight="1">
      <c r="A5808" s="5"/>
      <c r="B5808" s="5"/>
      <c r="C5808" s="5" t="str">
        <f>IFERROR(__xludf.DUMMYFUNCTION("""COMPUTED_VALUE"""),"")</f>
        <v/>
      </c>
      <c r="D5808" s="5">
        <v>0.0</v>
      </c>
    </row>
    <row r="5809" ht="14.25" customHeight="1">
      <c r="A5809" s="5"/>
      <c r="B5809" s="5"/>
      <c r="C5809" s="5" t="str">
        <f>IFERROR(__xludf.DUMMYFUNCTION("""COMPUTED_VALUE"""),"")</f>
        <v/>
      </c>
      <c r="D5809" s="5">
        <v>0.0</v>
      </c>
    </row>
    <row r="5810" ht="14.25" customHeight="1">
      <c r="A5810" s="5"/>
      <c r="B5810" s="5"/>
      <c r="C5810" s="5" t="str">
        <f>IFERROR(__xludf.DUMMYFUNCTION("""COMPUTED_VALUE"""),"")</f>
        <v/>
      </c>
      <c r="D5810" s="5">
        <v>0.0</v>
      </c>
    </row>
    <row r="5811" ht="14.25" customHeight="1">
      <c r="A5811" s="5"/>
      <c r="B5811" s="5"/>
      <c r="C5811" s="5" t="str">
        <f>IFERROR(__xludf.DUMMYFUNCTION("""COMPUTED_VALUE"""),"")</f>
        <v/>
      </c>
      <c r="D5811" s="5">
        <v>0.0</v>
      </c>
    </row>
    <row r="5812" ht="14.25" customHeight="1">
      <c r="A5812" s="5"/>
      <c r="B5812" s="5"/>
      <c r="C5812" s="5" t="str">
        <f>IFERROR(__xludf.DUMMYFUNCTION("""COMPUTED_VALUE"""),"")</f>
        <v/>
      </c>
      <c r="D5812" s="5">
        <v>0.0</v>
      </c>
    </row>
    <row r="5813" ht="14.25" customHeight="1">
      <c r="A5813" s="5"/>
      <c r="B5813" s="5"/>
      <c r="C5813" s="5" t="str">
        <f>IFERROR(__xludf.DUMMYFUNCTION("""COMPUTED_VALUE"""),"")</f>
        <v/>
      </c>
      <c r="D5813" s="5">
        <v>0.0</v>
      </c>
    </row>
    <row r="5814" ht="14.25" customHeight="1">
      <c r="A5814" s="5"/>
      <c r="B5814" s="5"/>
      <c r="C5814" s="5" t="str">
        <f>IFERROR(__xludf.DUMMYFUNCTION("""COMPUTED_VALUE"""),"")</f>
        <v/>
      </c>
      <c r="D5814" s="5">
        <v>0.0</v>
      </c>
    </row>
    <row r="5815" ht="14.25" customHeight="1">
      <c r="A5815" s="5"/>
      <c r="B5815" s="5"/>
      <c r="C5815" s="5" t="str">
        <f>IFERROR(__xludf.DUMMYFUNCTION("""COMPUTED_VALUE"""),"")</f>
        <v/>
      </c>
      <c r="D5815" s="5">
        <v>0.0</v>
      </c>
    </row>
    <row r="5816" ht="14.25" customHeight="1">
      <c r="A5816" s="5"/>
      <c r="B5816" s="5"/>
      <c r="C5816" s="5" t="str">
        <f>IFERROR(__xludf.DUMMYFUNCTION("""COMPUTED_VALUE"""),"")</f>
        <v/>
      </c>
      <c r="D5816" s="5">
        <v>0.0</v>
      </c>
    </row>
    <row r="5817" ht="14.25" customHeight="1">
      <c r="A5817" s="5"/>
      <c r="B5817" s="5"/>
      <c r="C5817" s="5" t="str">
        <f>IFERROR(__xludf.DUMMYFUNCTION("""COMPUTED_VALUE"""),"")</f>
        <v/>
      </c>
      <c r="D5817" s="5">
        <v>0.0</v>
      </c>
    </row>
    <row r="5818" ht="14.25" customHeight="1">
      <c r="A5818" s="5"/>
      <c r="B5818" s="5"/>
      <c r="C5818" s="5" t="str">
        <f>IFERROR(__xludf.DUMMYFUNCTION("""COMPUTED_VALUE"""),"")</f>
        <v/>
      </c>
      <c r="D5818" s="5">
        <v>0.0</v>
      </c>
    </row>
    <row r="5819" ht="14.25" customHeight="1">
      <c r="A5819" s="5"/>
      <c r="B5819" s="5"/>
      <c r="C5819" s="5" t="str">
        <f>IFERROR(__xludf.DUMMYFUNCTION("""COMPUTED_VALUE"""),"")</f>
        <v/>
      </c>
      <c r="D5819" s="5">
        <v>0.0</v>
      </c>
    </row>
    <row r="5820" ht="14.25" customHeight="1">
      <c r="A5820" s="5"/>
      <c r="B5820" s="5"/>
      <c r="C5820" s="5" t="str">
        <f>IFERROR(__xludf.DUMMYFUNCTION("""COMPUTED_VALUE"""),"")</f>
        <v/>
      </c>
      <c r="D5820" s="5">
        <v>0.0</v>
      </c>
    </row>
    <row r="5821" ht="14.25" customHeight="1">
      <c r="A5821" s="5"/>
      <c r="B5821" s="5"/>
      <c r="C5821" s="5" t="str">
        <f>IFERROR(__xludf.DUMMYFUNCTION("""COMPUTED_VALUE"""),"")</f>
        <v/>
      </c>
      <c r="D5821" s="5">
        <v>0.0</v>
      </c>
    </row>
    <row r="5822" ht="14.25" customHeight="1">
      <c r="A5822" s="5"/>
      <c r="B5822" s="5"/>
      <c r="C5822" s="5" t="str">
        <f>IFERROR(__xludf.DUMMYFUNCTION("""COMPUTED_VALUE"""),"")</f>
        <v/>
      </c>
      <c r="D5822" s="5">
        <v>0.0</v>
      </c>
    </row>
    <row r="5823" ht="14.25" customHeight="1">
      <c r="A5823" s="5"/>
      <c r="B5823" s="5"/>
      <c r="C5823" s="5" t="str">
        <f>IFERROR(__xludf.DUMMYFUNCTION("""COMPUTED_VALUE"""),"")</f>
        <v/>
      </c>
      <c r="D5823" s="5">
        <v>0.0</v>
      </c>
    </row>
    <row r="5824" ht="14.25" customHeight="1">
      <c r="A5824" s="5"/>
      <c r="B5824" s="5"/>
      <c r="C5824" s="5" t="str">
        <f>IFERROR(__xludf.DUMMYFUNCTION("""COMPUTED_VALUE"""),"")</f>
        <v/>
      </c>
      <c r="D5824" s="5">
        <v>0.0</v>
      </c>
    </row>
    <row r="5825" ht="14.25" customHeight="1">
      <c r="A5825" s="5"/>
      <c r="B5825" s="5"/>
      <c r="C5825" s="5" t="str">
        <f>IFERROR(__xludf.DUMMYFUNCTION("""COMPUTED_VALUE"""),"")</f>
        <v/>
      </c>
      <c r="D5825" s="5">
        <v>0.0</v>
      </c>
    </row>
    <row r="5826" ht="14.25" customHeight="1">
      <c r="A5826" s="5"/>
      <c r="B5826" s="5"/>
      <c r="C5826" s="5" t="str">
        <f>IFERROR(__xludf.DUMMYFUNCTION("""COMPUTED_VALUE"""),"")</f>
        <v/>
      </c>
      <c r="D5826" s="5">
        <v>0.0</v>
      </c>
    </row>
    <row r="5827" ht="14.25" customHeight="1">
      <c r="A5827" s="5"/>
      <c r="B5827" s="5"/>
      <c r="C5827" s="5" t="str">
        <f>IFERROR(__xludf.DUMMYFUNCTION("""COMPUTED_VALUE"""),"")</f>
        <v/>
      </c>
      <c r="D5827" s="5">
        <v>0.0</v>
      </c>
    </row>
    <row r="5828" ht="14.25" customHeight="1">
      <c r="A5828" s="5"/>
      <c r="B5828" s="5"/>
      <c r="C5828" s="5" t="str">
        <f>IFERROR(__xludf.DUMMYFUNCTION("""COMPUTED_VALUE"""),"")</f>
        <v/>
      </c>
      <c r="D5828" s="5">
        <v>0.0</v>
      </c>
    </row>
    <row r="5829" ht="14.25" customHeight="1">
      <c r="A5829" s="5"/>
      <c r="B5829" s="5"/>
      <c r="C5829" s="5" t="str">
        <f>IFERROR(__xludf.DUMMYFUNCTION("""COMPUTED_VALUE"""),"")</f>
        <v/>
      </c>
      <c r="D5829" s="5">
        <v>0.0</v>
      </c>
    </row>
    <row r="5830" ht="14.25" customHeight="1">
      <c r="A5830" s="5"/>
      <c r="B5830" s="5"/>
      <c r="C5830" s="5" t="str">
        <f>IFERROR(__xludf.DUMMYFUNCTION("""COMPUTED_VALUE"""),"")</f>
        <v/>
      </c>
      <c r="D5830" s="5">
        <v>0.0</v>
      </c>
    </row>
    <row r="5831" ht="14.25" customHeight="1">
      <c r="A5831" s="5"/>
      <c r="B5831" s="5"/>
      <c r="C5831" s="5" t="str">
        <f>IFERROR(__xludf.DUMMYFUNCTION("""COMPUTED_VALUE"""),"")</f>
        <v/>
      </c>
      <c r="D5831" s="5">
        <v>0.0</v>
      </c>
    </row>
    <row r="5832" ht="14.25" customHeight="1">
      <c r="A5832" s="5"/>
      <c r="B5832" s="5"/>
      <c r="C5832" s="5" t="str">
        <f>IFERROR(__xludf.DUMMYFUNCTION("""COMPUTED_VALUE"""),"")</f>
        <v/>
      </c>
      <c r="D5832" s="5">
        <v>0.0</v>
      </c>
    </row>
    <row r="5833" ht="14.25" customHeight="1">
      <c r="A5833" s="5"/>
      <c r="B5833" s="5"/>
      <c r="C5833" s="5" t="str">
        <f>IFERROR(__xludf.DUMMYFUNCTION("""COMPUTED_VALUE"""),"")</f>
        <v/>
      </c>
      <c r="D5833" s="5">
        <v>0.0</v>
      </c>
    </row>
    <row r="5834" ht="14.25" customHeight="1">
      <c r="A5834" s="5"/>
      <c r="B5834" s="5"/>
      <c r="C5834" s="5" t="str">
        <f>IFERROR(__xludf.DUMMYFUNCTION("""COMPUTED_VALUE"""),"")</f>
        <v/>
      </c>
      <c r="D5834" s="5">
        <v>0.0</v>
      </c>
    </row>
    <row r="5835" ht="14.25" customHeight="1">
      <c r="A5835" s="5"/>
      <c r="B5835" s="5"/>
      <c r="C5835" s="5" t="str">
        <f>IFERROR(__xludf.DUMMYFUNCTION("""COMPUTED_VALUE"""),"")</f>
        <v/>
      </c>
      <c r="D5835" s="5">
        <v>0.0</v>
      </c>
    </row>
    <row r="5836" ht="14.25" customHeight="1">
      <c r="A5836" s="5"/>
      <c r="B5836" s="5"/>
      <c r="C5836" s="5" t="str">
        <f>IFERROR(__xludf.DUMMYFUNCTION("""COMPUTED_VALUE"""),"")</f>
        <v/>
      </c>
      <c r="D5836" s="5">
        <v>0.0</v>
      </c>
    </row>
    <row r="5837" ht="14.25" customHeight="1">
      <c r="A5837" s="5"/>
      <c r="B5837" s="5"/>
      <c r="C5837" s="5" t="str">
        <f>IFERROR(__xludf.DUMMYFUNCTION("""COMPUTED_VALUE"""),"")</f>
        <v/>
      </c>
      <c r="D5837" s="5">
        <v>0.0</v>
      </c>
    </row>
    <row r="5838" ht="14.25" customHeight="1">
      <c r="A5838" s="5"/>
      <c r="B5838" s="5"/>
      <c r="C5838" s="5" t="str">
        <f>IFERROR(__xludf.DUMMYFUNCTION("""COMPUTED_VALUE"""),"")</f>
        <v/>
      </c>
      <c r="D5838" s="5">
        <v>0.0</v>
      </c>
    </row>
    <row r="5839" ht="14.25" customHeight="1">
      <c r="A5839" s="5"/>
      <c r="B5839" s="5"/>
      <c r="C5839" s="5" t="str">
        <f>IFERROR(__xludf.DUMMYFUNCTION("""COMPUTED_VALUE"""),"")</f>
        <v/>
      </c>
      <c r="D5839" s="5">
        <v>0.0</v>
      </c>
    </row>
    <row r="5840" ht="14.25" customHeight="1">
      <c r="A5840" s="5"/>
      <c r="B5840" s="5"/>
      <c r="C5840" s="5" t="str">
        <f>IFERROR(__xludf.DUMMYFUNCTION("""COMPUTED_VALUE"""),"")</f>
        <v/>
      </c>
      <c r="D5840" s="5">
        <v>0.0</v>
      </c>
    </row>
    <row r="5841" ht="14.25" customHeight="1">
      <c r="A5841" s="5"/>
      <c r="B5841" s="5"/>
      <c r="C5841" s="5" t="str">
        <f>IFERROR(__xludf.DUMMYFUNCTION("""COMPUTED_VALUE"""),"")</f>
        <v/>
      </c>
      <c r="D5841" s="5">
        <v>0.0</v>
      </c>
    </row>
    <row r="5842" ht="14.25" customHeight="1">
      <c r="A5842" s="5"/>
      <c r="B5842" s="5"/>
      <c r="C5842" s="5" t="str">
        <f>IFERROR(__xludf.DUMMYFUNCTION("""COMPUTED_VALUE"""),"")</f>
        <v/>
      </c>
      <c r="D5842" s="5">
        <v>0.0</v>
      </c>
    </row>
    <row r="5843" ht="14.25" customHeight="1">
      <c r="A5843" s="5"/>
      <c r="B5843" s="5"/>
      <c r="C5843" s="5" t="str">
        <f>IFERROR(__xludf.DUMMYFUNCTION("""COMPUTED_VALUE"""),"")</f>
        <v/>
      </c>
      <c r="D5843" s="5">
        <v>0.0</v>
      </c>
    </row>
    <row r="5844" ht="14.25" customHeight="1">
      <c r="A5844" s="5"/>
      <c r="B5844" s="5"/>
      <c r="C5844" s="5" t="str">
        <f>IFERROR(__xludf.DUMMYFUNCTION("""COMPUTED_VALUE"""),"")</f>
        <v/>
      </c>
      <c r="D5844" s="5">
        <v>0.0</v>
      </c>
    </row>
    <row r="5845" ht="14.25" customHeight="1">
      <c r="A5845" s="5"/>
      <c r="B5845" s="5"/>
      <c r="C5845" s="5" t="str">
        <f>IFERROR(__xludf.DUMMYFUNCTION("""COMPUTED_VALUE"""),"")</f>
        <v/>
      </c>
      <c r="D5845" s="5">
        <v>0.0</v>
      </c>
    </row>
    <row r="5846" ht="14.25" customHeight="1">
      <c r="A5846" s="5"/>
      <c r="B5846" s="5"/>
      <c r="C5846" s="5" t="str">
        <f>IFERROR(__xludf.DUMMYFUNCTION("""COMPUTED_VALUE"""),"")</f>
        <v/>
      </c>
      <c r="D5846" s="5">
        <v>0.0</v>
      </c>
    </row>
    <row r="5847" ht="14.25" customHeight="1">
      <c r="A5847" s="5"/>
      <c r="B5847" s="5"/>
      <c r="C5847" s="5" t="str">
        <f>IFERROR(__xludf.DUMMYFUNCTION("""COMPUTED_VALUE"""),"")</f>
        <v/>
      </c>
      <c r="D5847" s="5">
        <v>0.0</v>
      </c>
    </row>
    <row r="5848" ht="14.25" customHeight="1">
      <c r="A5848" s="5"/>
      <c r="B5848" s="5"/>
      <c r="C5848" s="5" t="str">
        <f>IFERROR(__xludf.DUMMYFUNCTION("""COMPUTED_VALUE"""),"")</f>
        <v/>
      </c>
      <c r="D5848" s="5">
        <v>0.0</v>
      </c>
    </row>
    <row r="5849" ht="14.25" customHeight="1">
      <c r="A5849" s="5"/>
      <c r="B5849" s="5"/>
      <c r="C5849" s="5" t="str">
        <f>IFERROR(__xludf.DUMMYFUNCTION("""COMPUTED_VALUE"""),"")</f>
        <v/>
      </c>
      <c r="D5849" s="5">
        <v>0.0</v>
      </c>
    </row>
    <row r="5850" ht="14.25" customHeight="1">
      <c r="A5850" s="5"/>
      <c r="B5850" s="5"/>
      <c r="C5850" s="5" t="str">
        <f>IFERROR(__xludf.DUMMYFUNCTION("""COMPUTED_VALUE"""),"")</f>
        <v/>
      </c>
      <c r="D5850" s="5">
        <v>0.0</v>
      </c>
    </row>
    <row r="5851" ht="14.25" customHeight="1">
      <c r="A5851" s="5"/>
      <c r="B5851" s="5"/>
      <c r="C5851" s="5" t="str">
        <f>IFERROR(__xludf.DUMMYFUNCTION("""COMPUTED_VALUE"""),"")</f>
        <v/>
      </c>
      <c r="D5851" s="5">
        <v>0.0</v>
      </c>
    </row>
    <row r="5852" ht="14.25" customHeight="1">
      <c r="A5852" s="5"/>
      <c r="B5852" s="5"/>
      <c r="C5852" s="5" t="str">
        <f>IFERROR(__xludf.DUMMYFUNCTION("""COMPUTED_VALUE"""),"")</f>
        <v/>
      </c>
      <c r="D5852" s="5">
        <v>0.0</v>
      </c>
    </row>
    <row r="5853" ht="14.25" customHeight="1">
      <c r="A5853" s="5"/>
      <c r="B5853" s="5"/>
      <c r="C5853" s="5" t="str">
        <f>IFERROR(__xludf.DUMMYFUNCTION("""COMPUTED_VALUE"""),"")</f>
        <v/>
      </c>
      <c r="D5853" s="5">
        <v>0.0</v>
      </c>
    </row>
    <row r="5854" ht="14.25" customHeight="1">
      <c r="A5854" s="5"/>
      <c r="B5854" s="5"/>
      <c r="C5854" s="5" t="str">
        <f>IFERROR(__xludf.DUMMYFUNCTION("""COMPUTED_VALUE"""),"")</f>
        <v/>
      </c>
      <c r="D5854" s="5">
        <v>0.0</v>
      </c>
    </row>
    <row r="5855" ht="14.25" customHeight="1">
      <c r="A5855" s="5"/>
      <c r="B5855" s="5"/>
      <c r="C5855" s="5" t="str">
        <f>IFERROR(__xludf.DUMMYFUNCTION("""COMPUTED_VALUE"""),"")</f>
        <v/>
      </c>
      <c r="D5855" s="5">
        <v>0.0</v>
      </c>
    </row>
    <row r="5856" ht="14.25" customHeight="1">
      <c r="A5856" s="5"/>
      <c r="B5856" s="5"/>
      <c r="C5856" s="5" t="str">
        <f>IFERROR(__xludf.DUMMYFUNCTION("""COMPUTED_VALUE"""),"")</f>
        <v/>
      </c>
      <c r="D5856" s="5">
        <v>0.0</v>
      </c>
    </row>
    <row r="5857" ht="14.25" customHeight="1">
      <c r="A5857" s="5"/>
      <c r="B5857" s="5"/>
      <c r="C5857" s="5" t="str">
        <f>IFERROR(__xludf.DUMMYFUNCTION("""COMPUTED_VALUE"""),"")</f>
        <v/>
      </c>
      <c r="D5857" s="5">
        <v>0.0</v>
      </c>
    </row>
    <row r="5858" ht="14.25" customHeight="1">
      <c r="A5858" s="5"/>
      <c r="B5858" s="5"/>
      <c r="C5858" s="5" t="str">
        <f>IFERROR(__xludf.DUMMYFUNCTION("""COMPUTED_VALUE"""),"")</f>
        <v/>
      </c>
      <c r="D5858" s="5">
        <v>0.0</v>
      </c>
    </row>
    <row r="5859" ht="14.25" customHeight="1">
      <c r="A5859" s="5"/>
      <c r="B5859" s="5"/>
      <c r="C5859" s="5" t="str">
        <f>IFERROR(__xludf.DUMMYFUNCTION("""COMPUTED_VALUE"""),"")</f>
        <v/>
      </c>
      <c r="D5859" s="5">
        <v>0.0</v>
      </c>
    </row>
    <row r="5860" ht="14.25" customHeight="1">
      <c r="A5860" s="5"/>
      <c r="B5860" s="5"/>
      <c r="C5860" s="5" t="str">
        <f>IFERROR(__xludf.DUMMYFUNCTION("""COMPUTED_VALUE"""),"")</f>
        <v/>
      </c>
      <c r="D5860" s="5">
        <v>0.0</v>
      </c>
    </row>
    <row r="5861" ht="14.25" customHeight="1">
      <c r="A5861" s="5"/>
      <c r="B5861" s="5"/>
      <c r="C5861" s="5" t="str">
        <f>IFERROR(__xludf.DUMMYFUNCTION("""COMPUTED_VALUE"""),"")</f>
        <v/>
      </c>
      <c r="D5861" s="5">
        <v>0.0</v>
      </c>
    </row>
    <row r="5862" ht="14.25" customHeight="1">
      <c r="A5862" s="5"/>
      <c r="B5862" s="5"/>
      <c r="C5862" s="5" t="str">
        <f>IFERROR(__xludf.DUMMYFUNCTION("""COMPUTED_VALUE"""),"")</f>
        <v/>
      </c>
      <c r="D5862" s="5">
        <v>0.0</v>
      </c>
    </row>
    <row r="5863" ht="14.25" customHeight="1">
      <c r="A5863" s="5"/>
      <c r="B5863" s="5"/>
      <c r="C5863" s="5" t="str">
        <f>IFERROR(__xludf.DUMMYFUNCTION("""COMPUTED_VALUE"""),"")</f>
        <v/>
      </c>
      <c r="D5863" s="5">
        <v>0.0</v>
      </c>
    </row>
    <row r="5864" ht="14.25" customHeight="1">
      <c r="A5864" s="5"/>
      <c r="B5864" s="5"/>
      <c r="C5864" s="5" t="str">
        <f>IFERROR(__xludf.DUMMYFUNCTION("""COMPUTED_VALUE"""),"")</f>
        <v/>
      </c>
      <c r="D5864" s="5">
        <v>0.0</v>
      </c>
    </row>
    <row r="5865" ht="14.25" customHeight="1">
      <c r="A5865" s="5"/>
      <c r="B5865" s="5"/>
      <c r="C5865" s="5" t="str">
        <f>IFERROR(__xludf.DUMMYFUNCTION("""COMPUTED_VALUE"""),"")</f>
        <v/>
      </c>
      <c r="D5865" s="5">
        <v>0.0</v>
      </c>
    </row>
    <row r="5866" ht="14.25" customHeight="1">
      <c r="A5866" s="5"/>
      <c r="B5866" s="5"/>
      <c r="C5866" s="5" t="str">
        <f>IFERROR(__xludf.DUMMYFUNCTION("""COMPUTED_VALUE"""),"")</f>
        <v/>
      </c>
      <c r="D5866" s="5">
        <v>0.0</v>
      </c>
    </row>
    <row r="5867" ht="14.25" customHeight="1">
      <c r="A5867" s="5"/>
      <c r="B5867" s="5"/>
      <c r="C5867" s="5" t="str">
        <f>IFERROR(__xludf.DUMMYFUNCTION("""COMPUTED_VALUE"""),"")</f>
        <v/>
      </c>
      <c r="D5867" s="5">
        <v>0.0</v>
      </c>
    </row>
    <row r="5868" ht="14.25" customHeight="1">
      <c r="A5868" s="5"/>
      <c r="B5868" s="5"/>
      <c r="C5868" s="5" t="str">
        <f>IFERROR(__xludf.DUMMYFUNCTION("""COMPUTED_VALUE"""),"")</f>
        <v/>
      </c>
      <c r="D5868" s="5">
        <v>0.0</v>
      </c>
    </row>
    <row r="5869" ht="14.25" customHeight="1">
      <c r="A5869" s="5"/>
      <c r="B5869" s="5"/>
      <c r="C5869" s="5" t="str">
        <f>IFERROR(__xludf.DUMMYFUNCTION("""COMPUTED_VALUE"""),"")</f>
        <v/>
      </c>
      <c r="D5869" s="5">
        <v>0.0</v>
      </c>
    </row>
    <row r="5870" ht="14.25" customHeight="1">
      <c r="A5870" s="5"/>
      <c r="B5870" s="5"/>
      <c r="C5870" s="5" t="str">
        <f>IFERROR(__xludf.DUMMYFUNCTION("""COMPUTED_VALUE"""),"")</f>
        <v/>
      </c>
      <c r="D5870" s="5">
        <v>0.0</v>
      </c>
    </row>
    <row r="5871" ht="14.25" customHeight="1">
      <c r="A5871" s="5"/>
      <c r="B5871" s="5"/>
      <c r="C5871" s="5" t="str">
        <f>IFERROR(__xludf.DUMMYFUNCTION("""COMPUTED_VALUE"""),"")</f>
        <v/>
      </c>
      <c r="D5871" s="5">
        <v>0.0</v>
      </c>
    </row>
    <row r="5872" ht="14.25" customHeight="1">
      <c r="A5872" s="5"/>
      <c r="B5872" s="5"/>
      <c r="C5872" s="5" t="str">
        <f>IFERROR(__xludf.DUMMYFUNCTION("""COMPUTED_VALUE"""),"")</f>
        <v/>
      </c>
      <c r="D5872" s="5">
        <v>0.0</v>
      </c>
    </row>
    <row r="5873" ht="14.25" customHeight="1">
      <c r="A5873" s="5"/>
      <c r="B5873" s="5"/>
      <c r="C5873" s="5" t="str">
        <f>IFERROR(__xludf.DUMMYFUNCTION("""COMPUTED_VALUE"""),"")</f>
        <v/>
      </c>
      <c r="D5873" s="5">
        <v>0.0</v>
      </c>
    </row>
    <row r="5874" ht="14.25" customHeight="1">
      <c r="A5874" s="5"/>
      <c r="B5874" s="5"/>
      <c r="C5874" s="5" t="str">
        <f>IFERROR(__xludf.DUMMYFUNCTION("""COMPUTED_VALUE"""),"")</f>
        <v/>
      </c>
      <c r="D5874" s="5">
        <v>0.0</v>
      </c>
    </row>
    <row r="5875" ht="14.25" customHeight="1">
      <c r="A5875" s="5"/>
      <c r="B5875" s="5"/>
      <c r="C5875" s="5" t="str">
        <f>IFERROR(__xludf.DUMMYFUNCTION("""COMPUTED_VALUE"""),"")</f>
        <v/>
      </c>
      <c r="D5875" s="5">
        <v>0.0</v>
      </c>
    </row>
    <row r="5876" ht="14.25" customHeight="1">
      <c r="A5876" s="5"/>
      <c r="B5876" s="5"/>
      <c r="C5876" s="5" t="str">
        <f>IFERROR(__xludf.DUMMYFUNCTION("""COMPUTED_VALUE"""),"")</f>
        <v/>
      </c>
      <c r="D5876" s="5">
        <v>0.0</v>
      </c>
    </row>
    <row r="5877" ht="14.25" customHeight="1">
      <c r="A5877" s="5"/>
      <c r="B5877" s="5"/>
      <c r="C5877" s="5" t="str">
        <f>IFERROR(__xludf.DUMMYFUNCTION("""COMPUTED_VALUE"""),"")</f>
        <v/>
      </c>
      <c r="D5877" s="5">
        <v>0.0</v>
      </c>
    </row>
    <row r="5878" ht="14.25" customHeight="1">
      <c r="A5878" s="5"/>
      <c r="B5878" s="5"/>
      <c r="C5878" s="5" t="str">
        <f>IFERROR(__xludf.DUMMYFUNCTION("""COMPUTED_VALUE"""),"")</f>
        <v/>
      </c>
      <c r="D5878" s="5">
        <v>0.0</v>
      </c>
    </row>
    <row r="5879" ht="14.25" customHeight="1">
      <c r="A5879" s="5"/>
      <c r="B5879" s="5"/>
      <c r="C5879" s="5" t="str">
        <f>IFERROR(__xludf.DUMMYFUNCTION("""COMPUTED_VALUE"""),"")</f>
        <v/>
      </c>
      <c r="D5879" s="5">
        <v>0.0</v>
      </c>
    </row>
    <row r="5880" ht="14.25" customHeight="1">
      <c r="A5880" s="5"/>
      <c r="B5880" s="5"/>
      <c r="C5880" s="5" t="str">
        <f>IFERROR(__xludf.DUMMYFUNCTION("""COMPUTED_VALUE"""),"")</f>
        <v/>
      </c>
      <c r="D5880" s="5">
        <v>0.0</v>
      </c>
    </row>
    <row r="5881" ht="14.25" customHeight="1">
      <c r="A5881" s="5"/>
      <c r="B5881" s="5"/>
      <c r="C5881" s="5" t="str">
        <f>IFERROR(__xludf.DUMMYFUNCTION("""COMPUTED_VALUE"""),"")</f>
        <v/>
      </c>
      <c r="D5881" s="5">
        <v>0.0</v>
      </c>
    </row>
    <row r="5882" ht="14.25" customHeight="1">
      <c r="A5882" s="5"/>
      <c r="B5882" s="5"/>
      <c r="C5882" s="5" t="str">
        <f>IFERROR(__xludf.DUMMYFUNCTION("""COMPUTED_VALUE"""),"")</f>
        <v/>
      </c>
      <c r="D5882" s="5">
        <v>0.0</v>
      </c>
    </row>
    <row r="5883" ht="14.25" customHeight="1">
      <c r="A5883" s="5"/>
      <c r="B5883" s="5"/>
      <c r="C5883" s="5" t="str">
        <f>IFERROR(__xludf.DUMMYFUNCTION("""COMPUTED_VALUE"""),"")</f>
        <v/>
      </c>
      <c r="D5883" s="5">
        <v>0.0</v>
      </c>
    </row>
    <row r="5884" ht="14.25" customHeight="1">
      <c r="A5884" s="5"/>
      <c r="B5884" s="5"/>
      <c r="C5884" s="5" t="str">
        <f>IFERROR(__xludf.DUMMYFUNCTION("""COMPUTED_VALUE"""),"")</f>
        <v/>
      </c>
      <c r="D5884" s="5">
        <v>0.0</v>
      </c>
    </row>
    <row r="5885" ht="14.25" customHeight="1">
      <c r="A5885" s="5"/>
      <c r="B5885" s="5"/>
      <c r="C5885" s="5" t="str">
        <f>IFERROR(__xludf.DUMMYFUNCTION("""COMPUTED_VALUE"""),"")</f>
        <v/>
      </c>
      <c r="D5885" s="5">
        <v>0.0</v>
      </c>
    </row>
    <row r="5886" ht="14.25" customHeight="1">
      <c r="A5886" s="5"/>
      <c r="B5886" s="5"/>
      <c r="C5886" s="5" t="str">
        <f>IFERROR(__xludf.DUMMYFUNCTION("""COMPUTED_VALUE"""),"")</f>
        <v/>
      </c>
      <c r="D5886" s="5">
        <v>0.0</v>
      </c>
    </row>
    <row r="5887" ht="14.25" customHeight="1">
      <c r="A5887" s="5"/>
      <c r="B5887" s="5"/>
      <c r="C5887" s="5" t="str">
        <f>IFERROR(__xludf.DUMMYFUNCTION("""COMPUTED_VALUE"""),"")</f>
        <v/>
      </c>
      <c r="D5887" s="5">
        <v>0.0</v>
      </c>
    </row>
    <row r="5888" ht="14.25" customHeight="1">
      <c r="A5888" s="5"/>
      <c r="B5888" s="5"/>
      <c r="C5888" s="5" t="str">
        <f>IFERROR(__xludf.DUMMYFUNCTION("""COMPUTED_VALUE"""),"")</f>
        <v/>
      </c>
      <c r="D5888" s="5">
        <v>0.0</v>
      </c>
    </row>
    <row r="5889" ht="14.25" customHeight="1">
      <c r="A5889" s="5"/>
      <c r="B5889" s="5"/>
      <c r="C5889" s="5" t="str">
        <f>IFERROR(__xludf.DUMMYFUNCTION("""COMPUTED_VALUE"""),"")</f>
        <v/>
      </c>
      <c r="D5889" s="5">
        <v>0.0</v>
      </c>
    </row>
    <row r="5890" ht="14.25" customHeight="1">
      <c r="A5890" s="5"/>
      <c r="B5890" s="5"/>
      <c r="C5890" s="5" t="str">
        <f>IFERROR(__xludf.DUMMYFUNCTION("""COMPUTED_VALUE"""),"")</f>
        <v/>
      </c>
      <c r="D5890" s="5">
        <v>0.0</v>
      </c>
    </row>
    <row r="5891" ht="14.25" customHeight="1">
      <c r="A5891" s="5"/>
      <c r="B5891" s="5"/>
      <c r="C5891" s="5" t="str">
        <f>IFERROR(__xludf.DUMMYFUNCTION("""COMPUTED_VALUE"""),"")</f>
        <v/>
      </c>
      <c r="D5891" s="5">
        <v>0.0</v>
      </c>
    </row>
    <row r="5892" ht="14.25" customHeight="1">
      <c r="A5892" s="5"/>
      <c r="B5892" s="5"/>
      <c r="C5892" s="5" t="str">
        <f>IFERROR(__xludf.DUMMYFUNCTION("""COMPUTED_VALUE"""),"")</f>
        <v/>
      </c>
      <c r="D5892" s="5">
        <v>0.0</v>
      </c>
    </row>
    <row r="5893" ht="14.25" customHeight="1">
      <c r="A5893" s="5"/>
      <c r="B5893" s="5"/>
      <c r="C5893" s="5" t="str">
        <f>IFERROR(__xludf.DUMMYFUNCTION("""COMPUTED_VALUE"""),"")</f>
        <v/>
      </c>
      <c r="D5893" s="5">
        <v>0.0</v>
      </c>
    </row>
    <row r="5894" ht="14.25" customHeight="1">
      <c r="A5894" s="5"/>
      <c r="B5894" s="5"/>
      <c r="C5894" s="5" t="str">
        <f>IFERROR(__xludf.DUMMYFUNCTION("""COMPUTED_VALUE"""),"")</f>
        <v/>
      </c>
      <c r="D5894" s="5">
        <v>0.0</v>
      </c>
    </row>
    <row r="5895" ht="14.25" customHeight="1">
      <c r="A5895" s="5"/>
      <c r="B5895" s="5"/>
      <c r="C5895" s="5" t="str">
        <f>IFERROR(__xludf.DUMMYFUNCTION("""COMPUTED_VALUE"""),"")</f>
        <v/>
      </c>
      <c r="D5895" s="5">
        <v>0.0</v>
      </c>
    </row>
    <row r="5896" ht="14.25" customHeight="1">
      <c r="A5896" s="5"/>
      <c r="B5896" s="5"/>
      <c r="C5896" s="5" t="str">
        <f>IFERROR(__xludf.DUMMYFUNCTION("""COMPUTED_VALUE"""),"")</f>
        <v/>
      </c>
      <c r="D5896" s="5">
        <v>0.0</v>
      </c>
    </row>
    <row r="5897" ht="14.25" customHeight="1">
      <c r="A5897" s="5"/>
      <c r="B5897" s="5"/>
      <c r="C5897" s="5" t="str">
        <f>IFERROR(__xludf.DUMMYFUNCTION("""COMPUTED_VALUE"""),"")</f>
        <v/>
      </c>
      <c r="D5897" s="5">
        <v>0.0</v>
      </c>
    </row>
    <row r="5898" ht="14.25" customHeight="1">
      <c r="A5898" s="5"/>
      <c r="B5898" s="5"/>
      <c r="C5898" s="5" t="str">
        <f>IFERROR(__xludf.DUMMYFUNCTION("""COMPUTED_VALUE"""),"")</f>
        <v/>
      </c>
      <c r="D5898" s="5">
        <v>0.0</v>
      </c>
    </row>
    <row r="5899" ht="14.25" customHeight="1">
      <c r="A5899" s="5"/>
      <c r="B5899" s="5"/>
      <c r="C5899" s="5" t="str">
        <f>IFERROR(__xludf.DUMMYFUNCTION("""COMPUTED_VALUE"""),"")</f>
        <v/>
      </c>
      <c r="D5899" s="5">
        <v>0.0</v>
      </c>
    </row>
    <row r="5900" ht="14.25" customHeight="1">
      <c r="A5900" s="5"/>
      <c r="B5900" s="5"/>
      <c r="C5900" s="5" t="str">
        <f>IFERROR(__xludf.DUMMYFUNCTION("""COMPUTED_VALUE"""),"")</f>
        <v/>
      </c>
      <c r="D5900" s="5">
        <v>0.0</v>
      </c>
    </row>
    <row r="5901" ht="14.25" customHeight="1">
      <c r="A5901" s="5"/>
      <c r="B5901" s="5"/>
      <c r="C5901" s="5" t="str">
        <f>IFERROR(__xludf.DUMMYFUNCTION("""COMPUTED_VALUE"""),"")</f>
        <v/>
      </c>
      <c r="D5901" s="5">
        <v>0.0</v>
      </c>
    </row>
    <row r="5902" ht="14.25" customHeight="1">
      <c r="A5902" s="5"/>
      <c r="B5902" s="5"/>
      <c r="C5902" s="5" t="str">
        <f>IFERROR(__xludf.DUMMYFUNCTION("""COMPUTED_VALUE"""),"")</f>
        <v/>
      </c>
      <c r="D5902" s="5">
        <v>0.0</v>
      </c>
    </row>
    <row r="5903" ht="14.25" customHeight="1">
      <c r="A5903" s="5"/>
      <c r="B5903" s="5"/>
      <c r="C5903" s="5" t="str">
        <f>IFERROR(__xludf.DUMMYFUNCTION("""COMPUTED_VALUE"""),"")</f>
        <v/>
      </c>
      <c r="D5903" s="5">
        <v>0.0</v>
      </c>
    </row>
    <row r="5904" ht="14.25" customHeight="1">
      <c r="A5904" s="5"/>
      <c r="B5904" s="5"/>
      <c r="C5904" s="5" t="str">
        <f>IFERROR(__xludf.DUMMYFUNCTION("""COMPUTED_VALUE"""),"")</f>
        <v/>
      </c>
      <c r="D5904" s="5">
        <v>0.0</v>
      </c>
    </row>
    <row r="5905" ht="14.25" customHeight="1">
      <c r="A5905" s="5"/>
      <c r="B5905" s="5"/>
      <c r="C5905" s="5" t="str">
        <f>IFERROR(__xludf.DUMMYFUNCTION("""COMPUTED_VALUE"""),"")</f>
        <v/>
      </c>
      <c r="D5905" s="5">
        <v>0.0</v>
      </c>
    </row>
    <row r="5906" ht="14.25" customHeight="1">
      <c r="A5906" s="5"/>
      <c r="B5906" s="5"/>
      <c r="C5906" s="5" t="str">
        <f>IFERROR(__xludf.DUMMYFUNCTION("""COMPUTED_VALUE"""),"")</f>
        <v/>
      </c>
      <c r="D5906" s="5">
        <v>0.0</v>
      </c>
    </row>
    <row r="5907" ht="14.25" customHeight="1">
      <c r="A5907" s="5"/>
      <c r="B5907" s="5"/>
      <c r="C5907" s="5" t="str">
        <f>IFERROR(__xludf.DUMMYFUNCTION("""COMPUTED_VALUE"""),"")</f>
        <v/>
      </c>
      <c r="D5907" s="5">
        <v>0.0</v>
      </c>
    </row>
    <row r="5908" ht="14.25" customHeight="1">
      <c r="A5908" s="5"/>
      <c r="B5908" s="5"/>
      <c r="C5908" s="5" t="str">
        <f>IFERROR(__xludf.DUMMYFUNCTION("""COMPUTED_VALUE"""),"")</f>
        <v/>
      </c>
      <c r="D5908" s="5">
        <v>0.0</v>
      </c>
    </row>
    <row r="5909" ht="14.25" customHeight="1">
      <c r="A5909" s="5"/>
      <c r="B5909" s="5"/>
      <c r="C5909" s="5" t="str">
        <f>IFERROR(__xludf.DUMMYFUNCTION("""COMPUTED_VALUE"""),"")</f>
        <v/>
      </c>
      <c r="D5909" s="5">
        <v>0.0</v>
      </c>
    </row>
    <row r="5910" ht="14.25" customHeight="1">
      <c r="A5910" s="5"/>
      <c r="B5910" s="5"/>
      <c r="C5910" s="5" t="str">
        <f>IFERROR(__xludf.DUMMYFUNCTION("""COMPUTED_VALUE"""),"")</f>
        <v/>
      </c>
      <c r="D5910" s="5">
        <v>0.0</v>
      </c>
    </row>
    <row r="5911" ht="14.25" customHeight="1">
      <c r="A5911" s="5"/>
      <c r="B5911" s="5"/>
      <c r="C5911" s="5" t="str">
        <f>IFERROR(__xludf.DUMMYFUNCTION("""COMPUTED_VALUE"""),"")</f>
        <v/>
      </c>
      <c r="D5911" s="5">
        <v>0.0</v>
      </c>
    </row>
    <row r="5912" ht="14.25" customHeight="1">
      <c r="A5912" s="5"/>
      <c r="B5912" s="5"/>
      <c r="C5912" s="5" t="str">
        <f>IFERROR(__xludf.DUMMYFUNCTION("""COMPUTED_VALUE"""),"")</f>
        <v/>
      </c>
      <c r="D5912" s="5">
        <v>0.0</v>
      </c>
    </row>
    <row r="5913" ht="14.25" customHeight="1">
      <c r="A5913" s="5"/>
      <c r="B5913" s="5"/>
      <c r="C5913" s="5" t="str">
        <f>IFERROR(__xludf.DUMMYFUNCTION("""COMPUTED_VALUE"""),"")</f>
        <v/>
      </c>
      <c r="D5913" s="5">
        <v>0.0</v>
      </c>
    </row>
    <row r="5914" ht="14.25" customHeight="1">
      <c r="A5914" s="5"/>
      <c r="B5914" s="5"/>
      <c r="C5914" s="5" t="str">
        <f>IFERROR(__xludf.DUMMYFUNCTION("""COMPUTED_VALUE"""),"")</f>
        <v/>
      </c>
      <c r="D5914" s="5">
        <v>0.0</v>
      </c>
    </row>
    <row r="5915" ht="14.25" customHeight="1">
      <c r="A5915" s="5"/>
      <c r="B5915" s="5"/>
      <c r="C5915" s="5" t="str">
        <f>IFERROR(__xludf.DUMMYFUNCTION("""COMPUTED_VALUE"""),"")</f>
        <v/>
      </c>
      <c r="D5915" s="5">
        <v>0.0</v>
      </c>
    </row>
    <row r="5916" ht="14.25" customHeight="1">
      <c r="A5916" s="5"/>
      <c r="B5916" s="5"/>
      <c r="C5916" s="5" t="str">
        <f>IFERROR(__xludf.DUMMYFUNCTION("""COMPUTED_VALUE"""),"")</f>
        <v/>
      </c>
      <c r="D5916" s="5">
        <v>0.0</v>
      </c>
    </row>
    <row r="5917" ht="14.25" customHeight="1">
      <c r="A5917" s="5"/>
      <c r="B5917" s="5"/>
      <c r="C5917" s="5" t="str">
        <f>IFERROR(__xludf.DUMMYFUNCTION("""COMPUTED_VALUE"""),"")</f>
        <v/>
      </c>
      <c r="D5917" s="5">
        <v>0.0</v>
      </c>
    </row>
    <row r="5918" ht="14.25" customHeight="1">
      <c r="A5918" s="5"/>
      <c r="B5918" s="5"/>
      <c r="C5918" s="5" t="str">
        <f>IFERROR(__xludf.DUMMYFUNCTION("""COMPUTED_VALUE"""),"")</f>
        <v/>
      </c>
      <c r="D5918" s="5">
        <v>0.0</v>
      </c>
    </row>
    <row r="5919" ht="14.25" customHeight="1">
      <c r="A5919" s="5"/>
      <c r="B5919" s="5"/>
      <c r="C5919" s="5" t="str">
        <f>IFERROR(__xludf.DUMMYFUNCTION("""COMPUTED_VALUE"""),"")</f>
        <v/>
      </c>
      <c r="D5919" s="5">
        <v>0.0</v>
      </c>
    </row>
    <row r="5920" ht="14.25" customHeight="1">
      <c r="A5920" s="5"/>
      <c r="B5920" s="5"/>
      <c r="C5920" s="5" t="str">
        <f>IFERROR(__xludf.DUMMYFUNCTION("""COMPUTED_VALUE"""),"")</f>
        <v/>
      </c>
      <c r="D5920" s="5">
        <v>0.0</v>
      </c>
    </row>
    <row r="5921" ht="14.25" customHeight="1">
      <c r="A5921" s="5"/>
      <c r="B5921" s="5"/>
      <c r="C5921" s="5" t="str">
        <f>IFERROR(__xludf.DUMMYFUNCTION("""COMPUTED_VALUE"""),"")</f>
        <v/>
      </c>
      <c r="D5921" s="5">
        <v>0.0</v>
      </c>
    </row>
    <row r="5922" ht="14.25" customHeight="1">
      <c r="A5922" s="5"/>
      <c r="B5922" s="5"/>
      <c r="C5922" s="5" t="str">
        <f>IFERROR(__xludf.DUMMYFUNCTION("""COMPUTED_VALUE"""),"")</f>
        <v/>
      </c>
      <c r="D5922" s="5">
        <v>0.0</v>
      </c>
    </row>
    <row r="5923" ht="14.25" customHeight="1">
      <c r="A5923" s="5"/>
      <c r="B5923" s="5"/>
      <c r="C5923" s="5" t="str">
        <f>IFERROR(__xludf.DUMMYFUNCTION("""COMPUTED_VALUE"""),"")</f>
        <v/>
      </c>
      <c r="D5923" s="5">
        <v>0.0</v>
      </c>
    </row>
    <row r="5924" ht="14.25" customHeight="1">
      <c r="A5924" s="5"/>
      <c r="B5924" s="5"/>
      <c r="C5924" s="5" t="str">
        <f>IFERROR(__xludf.DUMMYFUNCTION("""COMPUTED_VALUE"""),"")</f>
        <v/>
      </c>
      <c r="D5924" s="5">
        <v>0.0</v>
      </c>
    </row>
    <row r="5925" ht="14.25" customHeight="1">
      <c r="A5925" s="5"/>
      <c r="B5925" s="5"/>
      <c r="C5925" s="5" t="str">
        <f>IFERROR(__xludf.DUMMYFUNCTION("""COMPUTED_VALUE"""),"")</f>
        <v/>
      </c>
      <c r="D5925" s="5">
        <v>0.0</v>
      </c>
    </row>
    <row r="5926" ht="14.25" customHeight="1">
      <c r="A5926" s="5"/>
      <c r="B5926" s="5"/>
      <c r="C5926" s="5" t="str">
        <f>IFERROR(__xludf.DUMMYFUNCTION("""COMPUTED_VALUE"""),"")</f>
        <v/>
      </c>
      <c r="D5926" s="5">
        <v>0.0</v>
      </c>
    </row>
    <row r="5927" ht="14.25" customHeight="1">
      <c r="A5927" s="5"/>
      <c r="B5927" s="5"/>
      <c r="C5927" s="5" t="str">
        <f>IFERROR(__xludf.DUMMYFUNCTION("""COMPUTED_VALUE"""),"")</f>
        <v/>
      </c>
      <c r="D5927" s="5">
        <v>0.0</v>
      </c>
    </row>
    <row r="5928" ht="14.25" customHeight="1">
      <c r="A5928" s="5"/>
      <c r="B5928" s="5"/>
      <c r="C5928" s="5" t="str">
        <f>IFERROR(__xludf.DUMMYFUNCTION("""COMPUTED_VALUE"""),"")</f>
        <v/>
      </c>
      <c r="D5928" s="5">
        <v>0.0</v>
      </c>
    </row>
    <row r="5929" ht="14.25" customHeight="1">
      <c r="A5929" s="5"/>
      <c r="B5929" s="5"/>
      <c r="C5929" s="5" t="str">
        <f>IFERROR(__xludf.DUMMYFUNCTION("""COMPUTED_VALUE"""),"")</f>
        <v/>
      </c>
      <c r="D5929" s="5">
        <v>0.0</v>
      </c>
    </row>
    <row r="5930" ht="14.25" customHeight="1">
      <c r="A5930" s="5"/>
      <c r="B5930" s="5"/>
      <c r="C5930" s="5" t="str">
        <f>IFERROR(__xludf.DUMMYFUNCTION("""COMPUTED_VALUE"""),"")</f>
        <v/>
      </c>
      <c r="D5930" s="5">
        <v>0.0</v>
      </c>
    </row>
    <row r="5931" ht="14.25" customHeight="1">
      <c r="A5931" s="5"/>
      <c r="B5931" s="5"/>
      <c r="C5931" s="5" t="str">
        <f>IFERROR(__xludf.DUMMYFUNCTION("""COMPUTED_VALUE"""),"")</f>
        <v/>
      </c>
      <c r="D5931" s="5">
        <v>0.0</v>
      </c>
    </row>
    <row r="5932" ht="14.25" customHeight="1">
      <c r="A5932" s="5"/>
      <c r="B5932" s="5"/>
      <c r="C5932" s="5" t="str">
        <f>IFERROR(__xludf.DUMMYFUNCTION("""COMPUTED_VALUE"""),"")</f>
        <v/>
      </c>
      <c r="D5932" s="5">
        <v>0.0</v>
      </c>
    </row>
    <row r="5933" ht="14.25" customHeight="1">
      <c r="A5933" s="5"/>
      <c r="B5933" s="5"/>
      <c r="C5933" s="5" t="str">
        <f>IFERROR(__xludf.DUMMYFUNCTION("""COMPUTED_VALUE"""),"")</f>
        <v/>
      </c>
      <c r="D5933" s="5">
        <v>0.0</v>
      </c>
    </row>
    <row r="5934" ht="14.25" customHeight="1">
      <c r="A5934" s="5"/>
      <c r="B5934" s="5"/>
      <c r="C5934" s="5" t="str">
        <f>IFERROR(__xludf.DUMMYFUNCTION("""COMPUTED_VALUE"""),"")</f>
        <v/>
      </c>
      <c r="D5934" s="5">
        <v>0.0</v>
      </c>
    </row>
    <row r="5935" ht="14.25" customHeight="1">
      <c r="A5935" s="5"/>
      <c r="B5935" s="5"/>
      <c r="C5935" s="5" t="str">
        <f>IFERROR(__xludf.DUMMYFUNCTION("""COMPUTED_VALUE"""),"")</f>
        <v/>
      </c>
      <c r="D5935" s="5">
        <v>0.0</v>
      </c>
    </row>
    <row r="5936" ht="14.25" customHeight="1">
      <c r="A5936" s="5"/>
      <c r="B5936" s="5"/>
      <c r="C5936" s="5" t="str">
        <f>IFERROR(__xludf.DUMMYFUNCTION("""COMPUTED_VALUE"""),"")</f>
        <v/>
      </c>
      <c r="D5936" s="5">
        <v>0.0</v>
      </c>
    </row>
    <row r="5937" ht="14.25" customHeight="1">
      <c r="A5937" s="5"/>
      <c r="B5937" s="5"/>
      <c r="C5937" s="5" t="str">
        <f>IFERROR(__xludf.DUMMYFUNCTION("""COMPUTED_VALUE"""),"")</f>
        <v/>
      </c>
      <c r="D5937" s="5">
        <v>0.0</v>
      </c>
    </row>
    <row r="5938" ht="14.25" customHeight="1">
      <c r="A5938" s="5"/>
      <c r="B5938" s="5"/>
      <c r="C5938" s="5" t="str">
        <f>IFERROR(__xludf.DUMMYFUNCTION("""COMPUTED_VALUE"""),"")</f>
        <v/>
      </c>
      <c r="D5938" s="5">
        <v>0.0</v>
      </c>
    </row>
    <row r="5939" ht="14.25" customHeight="1">
      <c r="A5939" s="5"/>
      <c r="B5939" s="5"/>
      <c r="C5939" s="5" t="str">
        <f>IFERROR(__xludf.DUMMYFUNCTION("""COMPUTED_VALUE"""),"")</f>
        <v/>
      </c>
      <c r="D5939" s="5">
        <v>0.0</v>
      </c>
    </row>
    <row r="5940" ht="14.25" customHeight="1">
      <c r="A5940" s="5"/>
      <c r="B5940" s="5"/>
      <c r="C5940" s="5" t="str">
        <f>IFERROR(__xludf.DUMMYFUNCTION("""COMPUTED_VALUE"""),"")</f>
        <v/>
      </c>
      <c r="D5940" s="5">
        <v>0.0</v>
      </c>
    </row>
    <row r="5941" ht="14.25" customHeight="1">
      <c r="A5941" s="5"/>
      <c r="B5941" s="5"/>
      <c r="C5941" s="5" t="str">
        <f>IFERROR(__xludf.DUMMYFUNCTION("""COMPUTED_VALUE"""),"")</f>
        <v/>
      </c>
      <c r="D5941" s="5">
        <v>0.0</v>
      </c>
    </row>
    <row r="5942" ht="14.25" customHeight="1">
      <c r="A5942" s="5"/>
      <c r="B5942" s="5"/>
      <c r="C5942" s="5" t="str">
        <f>IFERROR(__xludf.DUMMYFUNCTION("""COMPUTED_VALUE"""),"")</f>
        <v/>
      </c>
      <c r="D5942" s="5">
        <v>0.0</v>
      </c>
    </row>
    <row r="5943" ht="14.25" customHeight="1">
      <c r="A5943" s="5"/>
      <c r="B5943" s="5"/>
      <c r="C5943" s="5" t="str">
        <f>IFERROR(__xludf.DUMMYFUNCTION("""COMPUTED_VALUE"""),"")</f>
        <v/>
      </c>
      <c r="D5943" s="5">
        <v>0.0</v>
      </c>
    </row>
    <row r="5944" ht="14.25" customHeight="1">
      <c r="A5944" s="5"/>
      <c r="B5944" s="5"/>
      <c r="C5944" s="5" t="str">
        <f>IFERROR(__xludf.DUMMYFUNCTION("""COMPUTED_VALUE"""),"")</f>
        <v/>
      </c>
      <c r="D5944" s="5">
        <v>0.0</v>
      </c>
    </row>
    <row r="5945" ht="14.25" customHeight="1">
      <c r="A5945" s="5"/>
      <c r="B5945" s="5"/>
      <c r="C5945" s="5" t="str">
        <f>IFERROR(__xludf.DUMMYFUNCTION("""COMPUTED_VALUE"""),"")</f>
        <v/>
      </c>
      <c r="D5945" s="5">
        <v>0.0</v>
      </c>
    </row>
    <row r="5946" ht="14.25" customHeight="1">
      <c r="A5946" s="5"/>
      <c r="B5946" s="5"/>
      <c r="C5946" s="5" t="str">
        <f>IFERROR(__xludf.DUMMYFUNCTION("""COMPUTED_VALUE"""),"")</f>
        <v/>
      </c>
      <c r="D5946" s="5">
        <v>0.0</v>
      </c>
    </row>
    <row r="5947" ht="14.25" customHeight="1">
      <c r="A5947" s="5"/>
      <c r="B5947" s="5"/>
      <c r="C5947" s="5" t="str">
        <f>IFERROR(__xludf.DUMMYFUNCTION("""COMPUTED_VALUE"""),"")</f>
        <v/>
      </c>
      <c r="D5947" s="5">
        <v>0.0</v>
      </c>
    </row>
    <row r="5948" ht="14.25" customHeight="1">
      <c r="A5948" s="5"/>
      <c r="B5948" s="5"/>
      <c r="C5948" s="5" t="str">
        <f>IFERROR(__xludf.DUMMYFUNCTION("""COMPUTED_VALUE"""),"")</f>
        <v/>
      </c>
      <c r="D5948" s="5">
        <v>0.0</v>
      </c>
    </row>
    <row r="5949" ht="14.25" customHeight="1">
      <c r="A5949" s="5"/>
      <c r="B5949" s="5"/>
      <c r="C5949" s="5" t="str">
        <f>IFERROR(__xludf.DUMMYFUNCTION("""COMPUTED_VALUE"""),"")</f>
        <v/>
      </c>
      <c r="D5949" s="5">
        <v>0.0</v>
      </c>
    </row>
    <row r="5950" ht="14.25" customHeight="1">
      <c r="A5950" s="5"/>
      <c r="B5950" s="5"/>
      <c r="C5950" s="5" t="str">
        <f>IFERROR(__xludf.DUMMYFUNCTION("""COMPUTED_VALUE"""),"")</f>
        <v/>
      </c>
      <c r="D5950" s="5">
        <v>0.0</v>
      </c>
    </row>
    <row r="5951" ht="14.25" customHeight="1">
      <c r="A5951" s="5"/>
      <c r="B5951" s="5"/>
      <c r="C5951" s="5" t="str">
        <f>IFERROR(__xludf.DUMMYFUNCTION("""COMPUTED_VALUE"""),"")</f>
        <v/>
      </c>
      <c r="D5951" s="5">
        <v>0.0</v>
      </c>
    </row>
    <row r="5952" ht="14.25" customHeight="1">
      <c r="A5952" s="5"/>
      <c r="B5952" s="5"/>
      <c r="C5952" s="5" t="str">
        <f>IFERROR(__xludf.DUMMYFUNCTION("""COMPUTED_VALUE"""),"")</f>
        <v/>
      </c>
      <c r="D5952" s="5">
        <v>0.0</v>
      </c>
    </row>
    <row r="5953" ht="14.25" customHeight="1">
      <c r="A5953" s="5"/>
      <c r="B5953" s="5"/>
      <c r="C5953" s="5" t="str">
        <f>IFERROR(__xludf.DUMMYFUNCTION("""COMPUTED_VALUE"""),"")</f>
        <v/>
      </c>
      <c r="D5953" s="5">
        <v>0.0</v>
      </c>
    </row>
    <row r="5954" ht="14.25" customHeight="1">
      <c r="A5954" s="5"/>
      <c r="B5954" s="5"/>
      <c r="C5954" s="5" t="str">
        <f>IFERROR(__xludf.DUMMYFUNCTION("""COMPUTED_VALUE"""),"")</f>
        <v/>
      </c>
      <c r="D5954" s="5">
        <v>0.0</v>
      </c>
    </row>
    <row r="5955" ht="14.25" customHeight="1">
      <c r="A5955" s="5"/>
      <c r="B5955" s="5"/>
      <c r="C5955" s="5" t="str">
        <f>IFERROR(__xludf.DUMMYFUNCTION("""COMPUTED_VALUE"""),"")</f>
        <v/>
      </c>
      <c r="D5955" s="5">
        <v>0.0</v>
      </c>
    </row>
    <row r="5956" ht="14.25" customHeight="1">
      <c r="A5956" s="5"/>
      <c r="B5956" s="5"/>
      <c r="C5956" s="5" t="str">
        <f>IFERROR(__xludf.DUMMYFUNCTION("""COMPUTED_VALUE"""),"")</f>
        <v/>
      </c>
      <c r="D5956" s="5">
        <v>0.0</v>
      </c>
    </row>
    <row r="5957" ht="14.25" customHeight="1">
      <c r="A5957" s="5"/>
      <c r="B5957" s="5"/>
      <c r="C5957" s="5" t="str">
        <f>IFERROR(__xludf.DUMMYFUNCTION("""COMPUTED_VALUE"""),"")</f>
        <v/>
      </c>
      <c r="D5957" s="5">
        <v>0.0</v>
      </c>
    </row>
    <row r="5958" ht="14.25" customHeight="1">
      <c r="A5958" s="5"/>
      <c r="B5958" s="5"/>
      <c r="C5958" s="5" t="str">
        <f>IFERROR(__xludf.DUMMYFUNCTION("""COMPUTED_VALUE"""),"")</f>
        <v/>
      </c>
      <c r="D5958" s="5">
        <v>0.0</v>
      </c>
    </row>
    <row r="5959" ht="14.25" customHeight="1">
      <c r="A5959" s="5"/>
      <c r="B5959" s="5"/>
      <c r="C5959" s="5" t="str">
        <f>IFERROR(__xludf.DUMMYFUNCTION("""COMPUTED_VALUE"""),"")</f>
        <v/>
      </c>
      <c r="D5959" s="5">
        <v>0.0</v>
      </c>
    </row>
    <row r="5960" ht="14.25" customHeight="1">
      <c r="A5960" s="5"/>
      <c r="B5960" s="5"/>
      <c r="C5960" s="5" t="str">
        <f>IFERROR(__xludf.DUMMYFUNCTION("""COMPUTED_VALUE"""),"")</f>
        <v/>
      </c>
      <c r="D5960" s="5">
        <v>0.0</v>
      </c>
    </row>
    <row r="5961" ht="14.25" customHeight="1">
      <c r="A5961" s="5"/>
      <c r="B5961" s="5"/>
      <c r="C5961" s="5" t="str">
        <f>IFERROR(__xludf.DUMMYFUNCTION("""COMPUTED_VALUE"""),"")</f>
        <v/>
      </c>
      <c r="D5961" s="5">
        <v>0.0</v>
      </c>
    </row>
    <row r="5962" ht="14.25" customHeight="1">
      <c r="A5962" s="5"/>
      <c r="B5962" s="5"/>
      <c r="C5962" s="5" t="str">
        <f>IFERROR(__xludf.DUMMYFUNCTION("""COMPUTED_VALUE"""),"")</f>
        <v/>
      </c>
      <c r="D5962" s="5">
        <v>0.0</v>
      </c>
    </row>
    <row r="5963" ht="14.25" customHeight="1">
      <c r="A5963" s="5"/>
      <c r="B5963" s="5"/>
      <c r="C5963" s="5" t="str">
        <f>IFERROR(__xludf.DUMMYFUNCTION("""COMPUTED_VALUE"""),"")</f>
        <v/>
      </c>
      <c r="D5963" s="5">
        <v>0.0</v>
      </c>
    </row>
    <row r="5964" ht="14.25" customHeight="1">
      <c r="A5964" s="5"/>
      <c r="B5964" s="5"/>
      <c r="C5964" s="5" t="str">
        <f>IFERROR(__xludf.DUMMYFUNCTION("""COMPUTED_VALUE"""),"")</f>
        <v/>
      </c>
      <c r="D5964" s="5">
        <v>0.0</v>
      </c>
    </row>
    <row r="5965" ht="14.25" customHeight="1">
      <c r="A5965" s="5"/>
      <c r="B5965" s="5"/>
      <c r="C5965" s="5" t="str">
        <f>IFERROR(__xludf.DUMMYFUNCTION("""COMPUTED_VALUE"""),"")</f>
        <v/>
      </c>
      <c r="D5965" s="5">
        <v>0.0</v>
      </c>
    </row>
    <row r="5966" ht="14.25" customHeight="1">
      <c r="A5966" s="5"/>
      <c r="B5966" s="5"/>
      <c r="C5966" s="5" t="str">
        <f>IFERROR(__xludf.DUMMYFUNCTION("""COMPUTED_VALUE"""),"")</f>
        <v/>
      </c>
      <c r="D5966" s="5">
        <v>0.0</v>
      </c>
    </row>
    <row r="5967" ht="14.25" customHeight="1">
      <c r="A5967" s="5"/>
      <c r="B5967" s="5"/>
      <c r="C5967" s="5" t="str">
        <f>IFERROR(__xludf.DUMMYFUNCTION("""COMPUTED_VALUE"""),"")</f>
        <v/>
      </c>
      <c r="D5967" s="5">
        <v>0.0</v>
      </c>
    </row>
    <row r="5968" ht="14.25" customHeight="1">
      <c r="A5968" s="5"/>
      <c r="B5968" s="5"/>
      <c r="C5968" s="5" t="str">
        <f>IFERROR(__xludf.DUMMYFUNCTION("""COMPUTED_VALUE"""),"")</f>
        <v/>
      </c>
      <c r="D5968" s="5">
        <v>0.0</v>
      </c>
    </row>
    <row r="5969" ht="14.25" customHeight="1">
      <c r="A5969" s="5"/>
      <c r="B5969" s="5"/>
      <c r="C5969" s="5" t="str">
        <f>IFERROR(__xludf.DUMMYFUNCTION("""COMPUTED_VALUE"""),"")</f>
        <v/>
      </c>
      <c r="D5969" s="5">
        <v>0.0</v>
      </c>
    </row>
    <row r="5970" ht="14.25" customHeight="1">
      <c r="A5970" s="5"/>
      <c r="B5970" s="5"/>
      <c r="C5970" s="5" t="str">
        <f>IFERROR(__xludf.DUMMYFUNCTION("""COMPUTED_VALUE"""),"")</f>
        <v/>
      </c>
      <c r="D5970" s="5">
        <v>0.0</v>
      </c>
    </row>
    <row r="5971" ht="14.25" customHeight="1">
      <c r="A5971" s="5"/>
      <c r="B5971" s="5"/>
      <c r="C5971" s="5" t="str">
        <f>IFERROR(__xludf.DUMMYFUNCTION("""COMPUTED_VALUE"""),"")</f>
        <v/>
      </c>
      <c r="D5971" s="5">
        <v>0.0</v>
      </c>
    </row>
    <row r="5972" ht="14.25" customHeight="1">
      <c r="A5972" s="5"/>
      <c r="B5972" s="5"/>
      <c r="C5972" s="5" t="str">
        <f>IFERROR(__xludf.DUMMYFUNCTION("""COMPUTED_VALUE"""),"")</f>
        <v/>
      </c>
      <c r="D5972" s="5">
        <v>0.0</v>
      </c>
    </row>
    <row r="5973" ht="14.25" customHeight="1">
      <c r="A5973" s="5"/>
      <c r="B5973" s="5"/>
      <c r="C5973" s="5" t="str">
        <f>IFERROR(__xludf.DUMMYFUNCTION("""COMPUTED_VALUE"""),"")</f>
        <v/>
      </c>
      <c r="D5973" s="5">
        <v>0.0</v>
      </c>
    </row>
    <row r="5974" ht="14.25" customHeight="1">
      <c r="A5974" s="5"/>
      <c r="B5974" s="5"/>
      <c r="C5974" s="5" t="str">
        <f>IFERROR(__xludf.DUMMYFUNCTION("""COMPUTED_VALUE"""),"")</f>
        <v/>
      </c>
      <c r="D5974" s="5">
        <v>0.0</v>
      </c>
    </row>
    <row r="5975" ht="14.25" customHeight="1">
      <c r="A5975" s="5"/>
      <c r="B5975" s="5"/>
      <c r="C5975" s="5" t="str">
        <f>IFERROR(__xludf.DUMMYFUNCTION("""COMPUTED_VALUE"""),"")</f>
        <v/>
      </c>
      <c r="D5975" s="5">
        <v>0.0</v>
      </c>
    </row>
    <row r="5976" ht="14.25" customHeight="1">
      <c r="A5976" s="5"/>
      <c r="B5976" s="5"/>
      <c r="C5976" s="5" t="str">
        <f>IFERROR(__xludf.DUMMYFUNCTION("""COMPUTED_VALUE"""),"")</f>
        <v/>
      </c>
      <c r="D5976" s="5">
        <v>0.0</v>
      </c>
    </row>
    <row r="5977" ht="14.25" customHeight="1">
      <c r="A5977" s="5"/>
      <c r="B5977" s="5"/>
      <c r="C5977" s="5" t="str">
        <f>IFERROR(__xludf.DUMMYFUNCTION("""COMPUTED_VALUE"""),"")</f>
        <v/>
      </c>
      <c r="D5977" s="5">
        <v>0.0</v>
      </c>
    </row>
    <row r="5978" ht="14.25" customHeight="1">
      <c r="A5978" s="5"/>
      <c r="B5978" s="5"/>
      <c r="C5978" s="5" t="str">
        <f>IFERROR(__xludf.DUMMYFUNCTION("""COMPUTED_VALUE"""),"")</f>
        <v/>
      </c>
      <c r="D5978" s="5">
        <v>0.0</v>
      </c>
    </row>
    <row r="5979" ht="14.25" customHeight="1">
      <c r="A5979" s="5"/>
      <c r="B5979" s="5"/>
      <c r="C5979" s="5" t="str">
        <f>IFERROR(__xludf.DUMMYFUNCTION("""COMPUTED_VALUE"""),"")</f>
        <v/>
      </c>
      <c r="D5979" s="5">
        <v>0.0</v>
      </c>
    </row>
    <row r="5980" ht="14.25" customHeight="1">
      <c r="A5980" s="5"/>
      <c r="B5980" s="5"/>
      <c r="C5980" s="5" t="str">
        <f>IFERROR(__xludf.DUMMYFUNCTION("""COMPUTED_VALUE"""),"")</f>
        <v/>
      </c>
      <c r="D5980" s="5">
        <v>0.0</v>
      </c>
    </row>
    <row r="5981" ht="14.25" customHeight="1">
      <c r="A5981" s="5"/>
      <c r="B5981" s="5"/>
      <c r="C5981" s="5" t="str">
        <f>IFERROR(__xludf.DUMMYFUNCTION("""COMPUTED_VALUE"""),"")</f>
        <v/>
      </c>
      <c r="D5981" s="5">
        <v>0.0</v>
      </c>
    </row>
    <row r="5982" ht="14.25" customHeight="1">
      <c r="A5982" s="5"/>
      <c r="B5982" s="5"/>
      <c r="C5982" s="5" t="str">
        <f>IFERROR(__xludf.DUMMYFUNCTION("""COMPUTED_VALUE"""),"")</f>
        <v/>
      </c>
      <c r="D5982" s="5">
        <v>0.0</v>
      </c>
    </row>
    <row r="5983" ht="14.25" customHeight="1">
      <c r="A5983" s="5"/>
      <c r="B5983" s="5"/>
      <c r="C5983" s="5" t="str">
        <f>IFERROR(__xludf.DUMMYFUNCTION("""COMPUTED_VALUE"""),"")</f>
        <v/>
      </c>
      <c r="D5983" s="5">
        <v>0.0</v>
      </c>
    </row>
    <row r="5984" ht="14.25" customHeight="1">
      <c r="A5984" s="5"/>
      <c r="B5984" s="5"/>
      <c r="C5984" s="5" t="str">
        <f>IFERROR(__xludf.DUMMYFUNCTION("""COMPUTED_VALUE"""),"")</f>
        <v/>
      </c>
      <c r="D5984" s="5">
        <v>0.0</v>
      </c>
    </row>
    <row r="5985" ht="14.25" customHeight="1">
      <c r="A5985" s="5"/>
      <c r="B5985" s="5"/>
      <c r="C5985" s="5" t="str">
        <f>IFERROR(__xludf.DUMMYFUNCTION("""COMPUTED_VALUE"""),"")</f>
        <v/>
      </c>
      <c r="D5985" s="5">
        <v>0.0</v>
      </c>
    </row>
    <row r="5986" ht="14.25" customHeight="1">
      <c r="A5986" s="5"/>
      <c r="B5986" s="5"/>
      <c r="C5986" s="5" t="str">
        <f>IFERROR(__xludf.DUMMYFUNCTION("""COMPUTED_VALUE"""),"")</f>
        <v/>
      </c>
      <c r="D5986" s="5">
        <v>0.0</v>
      </c>
    </row>
    <row r="5987" ht="14.25" customHeight="1">
      <c r="A5987" s="5"/>
      <c r="B5987" s="5"/>
      <c r="C5987" s="5" t="str">
        <f>IFERROR(__xludf.DUMMYFUNCTION("""COMPUTED_VALUE"""),"")</f>
        <v/>
      </c>
      <c r="D5987" s="5">
        <v>0.0</v>
      </c>
    </row>
    <row r="5988" ht="14.25" customHeight="1">
      <c r="A5988" s="5"/>
      <c r="B5988" s="5"/>
      <c r="C5988" s="5" t="str">
        <f>IFERROR(__xludf.DUMMYFUNCTION("""COMPUTED_VALUE"""),"")</f>
        <v/>
      </c>
      <c r="D5988" s="5">
        <v>0.0</v>
      </c>
    </row>
    <row r="5989" ht="14.25" customHeight="1">
      <c r="A5989" s="5"/>
      <c r="B5989" s="5"/>
      <c r="C5989" s="5" t="str">
        <f>IFERROR(__xludf.DUMMYFUNCTION("""COMPUTED_VALUE"""),"")</f>
        <v/>
      </c>
      <c r="D5989" s="5">
        <v>0.0</v>
      </c>
    </row>
    <row r="5990" ht="14.25" customHeight="1">
      <c r="A5990" s="5"/>
      <c r="B5990" s="5"/>
      <c r="C5990" s="5" t="str">
        <f>IFERROR(__xludf.DUMMYFUNCTION("""COMPUTED_VALUE"""),"")</f>
        <v/>
      </c>
      <c r="D5990" s="5">
        <v>0.0</v>
      </c>
    </row>
    <row r="5991" ht="14.25" customHeight="1">
      <c r="A5991" s="5"/>
      <c r="B5991" s="5"/>
      <c r="C5991" s="5" t="str">
        <f>IFERROR(__xludf.DUMMYFUNCTION("""COMPUTED_VALUE"""),"")</f>
        <v/>
      </c>
      <c r="D5991" s="5">
        <v>0.0</v>
      </c>
    </row>
    <row r="5992" ht="14.25" customHeight="1">
      <c r="A5992" s="5"/>
      <c r="B5992" s="5"/>
      <c r="C5992" s="5" t="str">
        <f>IFERROR(__xludf.DUMMYFUNCTION("""COMPUTED_VALUE"""),"")</f>
        <v/>
      </c>
      <c r="D5992" s="5">
        <v>0.0</v>
      </c>
    </row>
    <row r="5993" ht="14.25" customHeight="1">
      <c r="A5993" s="5"/>
      <c r="B5993" s="5"/>
      <c r="C5993" s="5" t="str">
        <f>IFERROR(__xludf.DUMMYFUNCTION("""COMPUTED_VALUE"""),"")</f>
        <v/>
      </c>
      <c r="D5993" s="5">
        <v>0.0</v>
      </c>
    </row>
    <row r="5994" ht="14.25" customHeight="1">
      <c r="A5994" s="5"/>
      <c r="B5994" s="5"/>
      <c r="C5994" s="5" t="str">
        <f>IFERROR(__xludf.DUMMYFUNCTION("""COMPUTED_VALUE"""),"")</f>
        <v/>
      </c>
      <c r="D5994" s="5">
        <v>0.0</v>
      </c>
    </row>
    <row r="5995" ht="14.25" customHeight="1">
      <c r="A5995" s="5"/>
      <c r="B5995" s="5"/>
      <c r="C5995" s="5" t="str">
        <f>IFERROR(__xludf.DUMMYFUNCTION("""COMPUTED_VALUE"""),"")</f>
        <v/>
      </c>
      <c r="D5995" s="5">
        <v>0.0</v>
      </c>
    </row>
    <row r="5996" ht="14.25" customHeight="1">
      <c r="A5996" s="5"/>
      <c r="B5996" s="5"/>
      <c r="C5996" s="5" t="str">
        <f>IFERROR(__xludf.DUMMYFUNCTION("""COMPUTED_VALUE"""),"")</f>
        <v/>
      </c>
      <c r="D5996" s="5">
        <v>0.0</v>
      </c>
    </row>
    <row r="5997" ht="14.25" customHeight="1">
      <c r="A5997" s="5"/>
      <c r="B5997" s="5"/>
      <c r="C5997" s="5" t="str">
        <f>IFERROR(__xludf.DUMMYFUNCTION("""COMPUTED_VALUE"""),"")</f>
        <v/>
      </c>
      <c r="D5997" s="5">
        <v>0.0</v>
      </c>
    </row>
    <row r="5998" ht="14.25" customHeight="1">
      <c r="A5998" s="5"/>
      <c r="B5998" s="5"/>
      <c r="C5998" s="5" t="str">
        <f>IFERROR(__xludf.DUMMYFUNCTION("""COMPUTED_VALUE"""),"")</f>
        <v/>
      </c>
      <c r="D5998" s="5">
        <v>0.0</v>
      </c>
    </row>
    <row r="5999" ht="14.25" customHeight="1">
      <c r="A5999" s="5"/>
      <c r="B5999" s="5"/>
      <c r="C5999" s="5" t="str">
        <f>IFERROR(__xludf.DUMMYFUNCTION("""COMPUTED_VALUE"""),"")</f>
        <v/>
      </c>
      <c r="D5999" s="5">
        <v>0.0</v>
      </c>
    </row>
    <row r="6000" ht="14.25" customHeight="1">
      <c r="A6000" s="5"/>
      <c r="B6000" s="5"/>
      <c r="C6000" s="5" t="str">
        <f>IFERROR(__xludf.DUMMYFUNCTION("""COMPUTED_VALUE"""),"")</f>
        <v/>
      </c>
      <c r="D6000" s="5">
        <v>0.0</v>
      </c>
    </row>
    <row r="6001" ht="14.25" customHeight="1">
      <c r="A6001" s="5"/>
      <c r="B6001" s="5"/>
      <c r="C6001" s="5" t="str">
        <f>IFERROR(__xludf.DUMMYFUNCTION("""COMPUTED_VALUE"""),"")</f>
        <v/>
      </c>
      <c r="D6001" s="5">
        <v>0.0</v>
      </c>
    </row>
    <row r="6002" ht="14.25" customHeight="1">
      <c r="A6002" s="5"/>
      <c r="B6002" s="5"/>
      <c r="C6002" s="5" t="str">
        <f>IFERROR(__xludf.DUMMYFUNCTION("""COMPUTED_VALUE"""),"")</f>
        <v/>
      </c>
      <c r="D6002" s="5">
        <v>0.0</v>
      </c>
    </row>
    <row r="6003" ht="14.25" customHeight="1">
      <c r="A6003" s="5"/>
      <c r="B6003" s="5"/>
      <c r="C6003" s="5" t="str">
        <f>IFERROR(__xludf.DUMMYFUNCTION("""COMPUTED_VALUE"""),"")</f>
        <v/>
      </c>
      <c r="D6003" s="5">
        <v>0.0</v>
      </c>
    </row>
    <row r="6004" ht="14.25" customHeight="1">
      <c r="A6004" s="5"/>
      <c r="B6004" s="5"/>
      <c r="C6004" s="5" t="str">
        <f>IFERROR(__xludf.DUMMYFUNCTION("""COMPUTED_VALUE"""),"")</f>
        <v/>
      </c>
      <c r="D6004" s="5">
        <v>0.0</v>
      </c>
    </row>
    <row r="6005" ht="14.25" customHeight="1">
      <c r="A6005" s="5"/>
      <c r="B6005" s="5"/>
      <c r="C6005" s="5" t="str">
        <f>IFERROR(__xludf.DUMMYFUNCTION("""COMPUTED_VALUE"""),"")</f>
        <v/>
      </c>
      <c r="D6005" s="5">
        <v>0.0</v>
      </c>
    </row>
    <row r="6006" ht="14.25" customHeight="1">
      <c r="A6006" s="5"/>
      <c r="B6006" s="5"/>
      <c r="C6006" s="5" t="str">
        <f>IFERROR(__xludf.DUMMYFUNCTION("""COMPUTED_VALUE"""),"")</f>
        <v/>
      </c>
      <c r="D6006" s="5">
        <v>0.0</v>
      </c>
    </row>
    <row r="6007" ht="14.25" customHeight="1">
      <c r="A6007" s="5"/>
      <c r="B6007" s="5"/>
      <c r="C6007" s="5" t="str">
        <f>IFERROR(__xludf.DUMMYFUNCTION("""COMPUTED_VALUE"""),"")</f>
        <v/>
      </c>
      <c r="D6007" s="5">
        <v>0.0</v>
      </c>
    </row>
    <row r="6008" ht="14.25" customHeight="1">
      <c r="A6008" s="5"/>
      <c r="B6008" s="5"/>
      <c r="C6008" s="5" t="str">
        <f>IFERROR(__xludf.DUMMYFUNCTION("""COMPUTED_VALUE"""),"")</f>
        <v/>
      </c>
      <c r="D6008" s="5">
        <v>0.0</v>
      </c>
    </row>
    <row r="6009" ht="14.25" customHeight="1">
      <c r="A6009" s="5"/>
      <c r="B6009" s="5"/>
      <c r="C6009" s="5" t="str">
        <f>IFERROR(__xludf.DUMMYFUNCTION("""COMPUTED_VALUE"""),"")</f>
        <v/>
      </c>
      <c r="D6009" s="5">
        <v>0.0</v>
      </c>
    </row>
    <row r="6010" ht="14.25" customHeight="1">
      <c r="A6010" s="5"/>
      <c r="B6010" s="5"/>
      <c r="C6010" s="5" t="str">
        <f>IFERROR(__xludf.DUMMYFUNCTION("""COMPUTED_VALUE"""),"")</f>
        <v/>
      </c>
      <c r="D6010" s="5">
        <v>0.0</v>
      </c>
    </row>
    <row r="6011" ht="14.25" customHeight="1">
      <c r="A6011" s="5"/>
      <c r="B6011" s="5"/>
      <c r="C6011" s="5" t="str">
        <f>IFERROR(__xludf.DUMMYFUNCTION("""COMPUTED_VALUE"""),"")</f>
        <v/>
      </c>
      <c r="D6011" s="5">
        <v>0.0</v>
      </c>
    </row>
    <row r="6012" ht="14.25" customHeight="1">
      <c r="A6012" s="5"/>
      <c r="B6012" s="5"/>
      <c r="C6012" s="5" t="str">
        <f>IFERROR(__xludf.DUMMYFUNCTION("""COMPUTED_VALUE"""),"")</f>
        <v/>
      </c>
      <c r="D6012" s="5">
        <v>0.0</v>
      </c>
    </row>
    <row r="6013" ht="14.25" customHeight="1">
      <c r="A6013" s="5"/>
      <c r="B6013" s="5"/>
      <c r="C6013" s="5" t="str">
        <f>IFERROR(__xludf.DUMMYFUNCTION("""COMPUTED_VALUE"""),"")</f>
        <v/>
      </c>
      <c r="D6013" s="5">
        <v>0.0</v>
      </c>
    </row>
    <row r="6014" ht="14.25" customHeight="1">
      <c r="A6014" s="5"/>
      <c r="B6014" s="5"/>
      <c r="C6014" s="5" t="str">
        <f>IFERROR(__xludf.DUMMYFUNCTION("""COMPUTED_VALUE"""),"")</f>
        <v/>
      </c>
      <c r="D6014" s="5">
        <v>0.0</v>
      </c>
    </row>
    <row r="6015" ht="14.25" customHeight="1">
      <c r="A6015" s="5"/>
      <c r="B6015" s="5"/>
      <c r="C6015" s="5" t="str">
        <f>IFERROR(__xludf.DUMMYFUNCTION("""COMPUTED_VALUE"""),"")</f>
        <v/>
      </c>
      <c r="D6015" s="5">
        <v>0.0</v>
      </c>
    </row>
    <row r="6016" ht="14.25" customHeight="1">
      <c r="A6016" s="5"/>
      <c r="B6016" s="5"/>
      <c r="C6016" s="5" t="str">
        <f>IFERROR(__xludf.DUMMYFUNCTION("""COMPUTED_VALUE"""),"")</f>
        <v/>
      </c>
      <c r="D6016" s="5">
        <v>0.0</v>
      </c>
    </row>
    <row r="6017" ht="14.25" customHeight="1">
      <c r="A6017" s="5"/>
      <c r="B6017" s="5"/>
      <c r="C6017" s="5" t="str">
        <f>IFERROR(__xludf.DUMMYFUNCTION("""COMPUTED_VALUE"""),"")</f>
        <v/>
      </c>
      <c r="D6017" s="5">
        <v>0.0</v>
      </c>
    </row>
    <row r="6018" ht="14.25" customHeight="1">
      <c r="A6018" s="5"/>
      <c r="B6018" s="5"/>
      <c r="C6018" s="5" t="str">
        <f>IFERROR(__xludf.DUMMYFUNCTION("""COMPUTED_VALUE"""),"")</f>
        <v/>
      </c>
      <c r="D6018" s="5">
        <v>0.0</v>
      </c>
    </row>
    <row r="6019" ht="14.25" customHeight="1">
      <c r="A6019" s="5"/>
      <c r="B6019" s="5"/>
      <c r="C6019" s="5" t="str">
        <f>IFERROR(__xludf.DUMMYFUNCTION("""COMPUTED_VALUE"""),"")</f>
        <v/>
      </c>
      <c r="D6019" s="5">
        <v>0.0</v>
      </c>
    </row>
    <row r="6020" ht="14.25" customHeight="1">
      <c r="A6020" s="5"/>
      <c r="B6020" s="5"/>
      <c r="C6020" s="5" t="str">
        <f>IFERROR(__xludf.DUMMYFUNCTION("""COMPUTED_VALUE"""),"")</f>
        <v/>
      </c>
      <c r="D6020" s="5">
        <v>0.0</v>
      </c>
    </row>
    <row r="6021" ht="14.25" customHeight="1">
      <c r="A6021" s="5"/>
      <c r="B6021" s="5"/>
      <c r="C6021" s="5" t="str">
        <f>IFERROR(__xludf.DUMMYFUNCTION("""COMPUTED_VALUE"""),"")</f>
        <v/>
      </c>
      <c r="D6021" s="5">
        <v>0.0</v>
      </c>
    </row>
    <row r="6022" ht="14.25" customHeight="1">
      <c r="A6022" s="5"/>
      <c r="B6022" s="5"/>
      <c r="C6022" s="5" t="str">
        <f>IFERROR(__xludf.DUMMYFUNCTION("""COMPUTED_VALUE"""),"")</f>
        <v/>
      </c>
      <c r="D6022" s="5">
        <v>0.0</v>
      </c>
    </row>
    <row r="6023" ht="14.25" customHeight="1">
      <c r="A6023" s="5"/>
      <c r="B6023" s="5"/>
      <c r="C6023" s="5" t="str">
        <f>IFERROR(__xludf.DUMMYFUNCTION("""COMPUTED_VALUE"""),"")</f>
        <v/>
      </c>
      <c r="D6023" s="5">
        <v>0.0</v>
      </c>
    </row>
    <row r="6024" ht="14.25" customHeight="1">
      <c r="A6024" s="5"/>
      <c r="B6024" s="5"/>
      <c r="C6024" s="5" t="str">
        <f>IFERROR(__xludf.DUMMYFUNCTION("""COMPUTED_VALUE"""),"")</f>
        <v/>
      </c>
      <c r="D6024" s="5">
        <v>0.0</v>
      </c>
    </row>
    <row r="6025" ht="14.25" customHeight="1">
      <c r="A6025" s="5"/>
      <c r="B6025" s="5"/>
      <c r="C6025" s="5" t="str">
        <f>IFERROR(__xludf.DUMMYFUNCTION("""COMPUTED_VALUE"""),"")</f>
        <v/>
      </c>
      <c r="D6025" s="5">
        <v>0.0</v>
      </c>
    </row>
    <row r="6026" ht="14.25" customHeight="1">
      <c r="A6026" s="5"/>
      <c r="B6026" s="5"/>
      <c r="C6026" s="5" t="str">
        <f>IFERROR(__xludf.DUMMYFUNCTION("""COMPUTED_VALUE"""),"")</f>
        <v/>
      </c>
      <c r="D6026" s="5">
        <v>0.0</v>
      </c>
    </row>
    <row r="6027" ht="14.25" customHeight="1">
      <c r="A6027" s="5"/>
      <c r="B6027" s="5"/>
      <c r="C6027" s="5" t="str">
        <f>IFERROR(__xludf.DUMMYFUNCTION("""COMPUTED_VALUE"""),"")</f>
        <v/>
      </c>
      <c r="D6027" s="5">
        <v>0.0</v>
      </c>
    </row>
    <row r="6028" ht="14.25" customHeight="1">
      <c r="A6028" s="5"/>
      <c r="B6028" s="5"/>
      <c r="C6028" s="5" t="str">
        <f>IFERROR(__xludf.DUMMYFUNCTION("""COMPUTED_VALUE"""),"")</f>
        <v/>
      </c>
      <c r="D6028" s="5">
        <v>0.0</v>
      </c>
    </row>
    <row r="6029" ht="14.25" customHeight="1">
      <c r="A6029" s="5"/>
      <c r="B6029" s="5"/>
      <c r="C6029" s="5" t="str">
        <f>IFERROR(__xludf.DUMMYFUNCTION("""COMPUTED_VALUE"""),"")</f>
        <v/>
      </c>
      <c r="D6029" s="5">
        <v>0.0</v>
      </c>
    </row>
    <row r="6030" ht="14.25" customHeight="1">
      <c r="A6030" s="5"/>
      <c r="B6030" s="5"/>
      <c r="C6030" s="5" t="str">
        <f>IFERROR(__xludf.DUMMYFUNCTION("""COMPUTED_VALUE"""),"")</f>
        <v/>
      </c>
      <c r="D6030" s="5">
        <v>0.0</v>
      </c>
    </row>
    <row r="6031" ht="14.25" customHeight="1">
      <c r="A6031" s="5"/>
      <c r="B6031" s="5"/>
      <c r="C6031" s="5" t="str">
        <f>IFERROR(__xludf.DUMMYFUNCTION("""COMPUTED_VALUE"""),"")</f>
        <v/>
      </c>
      <c r="D6031" s="5">
        <v>0.0</v>
      </c>
    </row>
    <row r="6032" ht="14.25" customHeight="1">
      <c r="A6032" s="5"/>
      <c r="B6032" s="5"/>
      <c r="C6032" s="5" t="str">
        <f>IFERROR(__xludf.DUMMYFUNCTION("""COMPUTED_VALUE"""),"")</f>
        <v/>
      </c>
      <c r="D6032" s="5">
        <v>0.0</v>
      </c>
    </row>
    <row r="6033" ht="14.25" customHeight="1">
      <c r="A6033" s="5"/>
      <c r="B6033" s="5"/>
      <c r="C6033" s="5" t="str">
        <f>IFERROR(__xludf.DUMMYFUNCTION("""COMPUTED_VALUE"""),"")</f>
        <v/>
      </c>
      <c r="D6033" s="5">
        <v>0.0</v>
      </c>
    </row>
    <row r="6034" ht="14.25" customHeight="1">
      <c r="A6034" s="5"/>
      <c r="B6034" s="5"/>
      <c r="C6034" s="5" t="str">
        <f>IFERROR(__xludf.DUMMYFUNCTION("""COMPUTED_VALUE"""),"")</f>
        <v/>
      </c>
      <c r="D6034" s="5">
        <v>0.0</v>
      </c>
    </row>
    <row r="6035" ht="14.25" customHeight="1">
      <c r="A6035" s="5"/>
      <c r="B6035" s="5"/>
      <c r="C6035" s="5" t="str">
        <f>IFERROR(__xludf.DUMMYFUNCTION("""COMPUTED_VALUE"""),"")</f>
        <v/>
      </c>
      <c r="D6035" s="5">
        <v>0.0</v>
      </c>
    </row>
    <row r="6036" ht="14.25" customHeight="1">
      <c r="A6036" s="5"/>
      <c r="B6036" s="5"/>
      <c r="C6036" s="5" t="str">
        <f>IFERROR(__xludf.DUMMYFUNCTION("""COMPUTED_VALUE"""),"")</f>
        <v/>
      </c>
      <c r="D6036" s="5">
        <v>0.0</v>
      </c>
    </row>
    <row r="6037" ht="14.25" customHeight="1">
      <c r="A6037" s="5"/>
      <c r="B6037" s="5"/>
      <c r="C6037" s="5" t="str">
        <f>IFERROR(__xludf.DUMMYFUNCTION("""COMPUTED_VALUE"""),"")</f>
        <v/>
      </c>
      <c r="D6037" s="5">
        <v>0.0</v>
      </c>
    </row>
    <row r="6038" ht="14.25" customHeight="1">
      <c r="A6038" s="5"/>
      <c r="B6038" s="5"/>
      <c r="C6038" s="5" t="str">
        <f>IFERROR(__xludf.DUMMYFUNCTION("""COMPUTED_VALUE"""),"")</f>
        <v/>
      </c>
      <c r="D6038" s="5">
        <v>0.0</v>
      </c>
    </row>
    <row r="6039" ht="14.25" customHeight="1">
      <c r="A6039" s="5"/>
      <c r="B6039" s="5"/>
      <c r="C6039" s="5" t="str">
        <f>IFERROR(__xludf.DUMMYFUNCTION("""COMPUTED_VALUE"""),"")</f>
        <v/>
      </c>
      <c r="D6039" s="5">
        <v>0.0</v>
      </c>
    </row>
    <row r="6040" ht="14.25" customHeight="1">
      <c r="A6040" s="5"/>
      <c r="B6040" s="5"/>
      <c r="C6040" s="5" t="str">
        <f>IFERROR(__xludf.DUMMYFUNCTION("""COMPUTED_VALUE"""),"")</f>
        <v/>
      </c>
      <c r="D6040" s="5">
        <v>0.0</v>
      </c>
    </row>
    <row r="6041" ht="14.25" customHeight="1">
      <c r="A6041" s="5"/>
      <c r="B6041" s="5"/>
      <c r="C6041" s="5" t="str">
        <f>IFERROR(__xludf.DUMMYFUNCTION("""COMPUTED_VALUE"""),"")</f>
        <v/>
      </c>
      <c r="D6041" s="5">
        <v>0.0</v>
      </c>
    </row>
    <row r="6042" ht="14.25" customHeight="1">
      <c r="A6042" s="5"/>
      <c r="B6042" s="5"/>
      <c r="C6042" s="5" t="str">
        <f>IFERROR(__xludf.DUMMYFUNCTION("""COMPUTED_VALUE"""),"")</f>
        <v/>
      </c>
      <c r="D6042" s="5">
        <v>0.0</v>
      </c>
    </row>
    <row r="6043" ht="14.25" customHeight="1">
      <c r="A6043" s="5"/>
      <c r="B6043" s="5"/>
      <c r="C6043" s="5" t="str">
        <f>IFERROR(__xludf.DUMMYFUNCTION("""COMPUTED_VALUE"""),"")</f>
        <v/>
      </c>
      <c r="D6043" s="5">
        <v>0.0</v>
      </c>
    </row>
    <row r="6044" ht="14.25" customHeight="1">
      <c r="A6044" s="5"/>
      <c r="B6044" s="5"/>
      <c r="C6044" s="5" t="str">
        <f>IFERROR(__xludf.DUMMYFUNCTION("""COMPUTED_VALUE"""),"")</f>
        <v/>
      </c>
      <c r="D6044" s="5">
        <v>0.0</v>
      </c>
    </row>
    <row r="6045" ht="14.25" customHeight="1">
      <c r="A6045" s="5"/>
      <c r="B6045" s="5"/>
      <c r="C6045" s="5" t="str">
        <f>IFERROR(__xludf.DUMMYFUNCTION("""COMPUTED_VALUE"""),"")</f>
        <v/>
      </c>
      <c r="D6045" s="5">
        <v>0.0</v>
      </c>
    </row>
    <row r="6046" ht="14.25" customHeight="1">
      <c r="A6046" s="5"/>
      <c r="B6046" s="5"/>
      <c r="C6046" s="5" t="str">
        <f>IFERROR(__xludf.DUMMYFUNCTION("""COMPUTED_VALUE"""),"")</f>
        <v/>
      </c>
      <c r="D6046" s="5">
        <v>0.0</v>
      </c>
    </row>
    <row r="6047" ht="14.25" customHeight="1">
      <c r="A6047" s="5"/>
      <c r="B6047" s="5"/>
      <c r="C6047" s="5" t="str">
        <f>IFERROR(__xludf.DUMMYFUNCTION("""COMPUTED_VALUE"""),"")</f>
        <v/>
      </c>
      <c r="D6047" s="5">
        <v>0.0</v>
      </c>
    </row>
    <row r="6048" ht="14.25" customHeight="1">
      <c r="A6048" s="5"/>
      <c r="B6048" s="5"/>
      <c r="C6048" s="5" t="str">
        <f>IFERROR(__xludf.DUMMYFUNCTION("""COMPUTED_VALUE"""),"")</f>
        <v/>
      </c>
      <c r="D6048" s="5">
        <v>0.0</v>
      </c>
    </row>
    <row r="6049" ht="14.25" customHeight="1">
      <c r="A6049" s="5"/>
      <c r="B6049" s="5"/>
      <c r="C6049" s="5" t="str">
        <f>IFERROR(__xludf.DUMMYFUNCTION("""COMPUTED_VALUE"""),"")</f>
        <v/>
      </c>
      <c r="D6049" s="5">
        <v>0.0</v>
      </c>
    </row>
    <row r="6050" ht="14.25" customHeight="1">
      <c r="A6050" s="5"/>
      <c r="B6050" s="5"/>
      <c r="C6050" s="5" t="str">
        <f>IFERROR(__xludf.DUMMYFUNCTION("""COMPUTED_VALUE"""),"")</f>
        <v/>
      </c>
      <c r="D6050" s="5">
        <v>0.0</v>
      </c>
    </row>
    <row r="6051" ht="14.25" customHeight="1">
      <c r="A6051" s="5"/>
      <c r="B6051" s="5"/>
      <c r="C6051" s="5" t="str">
        <f>IFERROR(__xludf.DUMMYFUNCTION("""COMPUTED_VALUE"""),"")</f>
        <v/>
      </c>
      <c r="D6051" s="5">
        <v>0.0</v>
      </c>
    </row>
    <row r="6052" ht="14.25" customHeight="1">
      <c r="A6052" s="5"/>
      <c r="B6052" s="5"/>
      <c r="C6052" s="5" t="str">
        <f>IFERROR(__xludf.DUMMYFUNCTION("""COMPUTED_VALUE"""),"")</f>
        <v/>
      </c>
      <c r="D6052" s="5">
        <v>0.0</v>
      </c>
    </row>
    <row r="6053" ht="14.25" customHeight="1">
      <c r="A6053" s="5"/>
      <c r="B6053" s="5"/>
      <c r="C6053" s="5" t="str">
        <f>IFERROR(__xludf.DUMMYFUNCTION("""COMPUTED_VALUE"""),"")</f>
        <v/>
      </c>
      <c r="D6053" s="5">
        <v>0.0</v>
      </c>
    </row>
    <row r="6054" ht="14.25" customHeight="1">
      <c r="A6054" s="5"/>
      <c r="B6054" s="5"/>
      <c r="C6054" s="5" t="str">
        <f>IFERROR(__xludf.DUMMYFUNCTION("""COMPUTED_VALUE"""),"")</f>
        <v/>
      </c>
      <c r="D6054" s="5">
        <v>0.0</v>
      </c>
    </row>
    <row r="6055" ht="14.25" customHeight="1">
      <c r="A6055" s="5"/>
      <c r="B6055" s="5"/>
      <c r="C6055" s="5" t="str">
        <f>IFERROR(__xludf.DUMMYFUNCTION("""COMPUTED_VALUE"""),"")</f>
        <v/>
      </c>
      <c r="D6055" s="5">
        <v>0.0</v>
      </c>
    </row>
    <row r="6056" ht="14.25" customHeight="1">
      <c r="A6056" s="5"/>
      <c r="B6056" s="5"/>
      <c r="C6056" s="5" t="str">
        <f>IFERROR(__xludf.DUMMYFUNCTION("""COMPUTED_VALUE"""),"")</f>
        <v/>
      </c>
      <c r="D6056" s="5">
        <v>0.0</v>
      </c>
    </row>
    <row r="6057" ht="14.25" customHeight="1">
      <c r="A6057" s="5"/>
      <c r="B6057" s="5"/>
      <c r="C6057" s="5" t="str">
        <f>IFERROR(__xludf.DUMMYFUNCTION("""COMPUTED_VALUE"""),"")</f>
        <v/>
      </c>
      <c r="D6057" s="5">
        <v>0.0</v>
      </c>
    </row>
    <row r="6058" ht="14.25" customHeight="1">
      <c r="A6058" s="5"/>
      <c r="B6058" s="5"/>
      <c r="C6058" s="5" t="str">
        <f>IFERROR(__xludf.DUMMYFUNCTION("""COMPUTED_VALUE"""),"")</f>
        <v/>
      </c>
      <c r="D6058" s="5">
        <v>0.0</v>
      </c>
    </row>
    <row r="6059" ht="14.25" customHeight="1">
      <c r="A6059" s="5"/>
      <c r="B6059" s="5"/>
      <c r="C6059" s="5" t="str">
        <f>IFERROR(__xludf.DUMMYFUNCTION("""COMPUTED_VALUE"""),"")</f>
        <v/>
      </c>
      <c r="D6059" s="5">
        <v>0.0</v>
      </c>
    </row>
    <row r="6060" ht="14.25" customHeight="1">
      <c r="A6060" s="5"/>
      <c r="B6060" s="5"/>
      <c r="C6060" s="5" t="str">
        <f>IFERROR(__xludf.DUMMYFUNCTION("""COMPUTED_VALUE"""),"")</f>
        <v/>
      </c>
      <c r="D6060" s="5">
        <v>0.0</v>
      </c>
    </row>
    <row r="6061" ht="14.25" customHeight="1">
      <c r="A6061" s="5"/>
      <c r="B6061" s="5"/>
      <c r="C6061" s="5" t="str">
        <f>IFERROR(__xludf.DUMMYFUNCTION("""COMPUTED_VALUE"""),"")</f>
        <v/>
      </c>
      <c r="D6061" s="5">
        <v>0.0</v>
      </c>
    </row>
    <row r="6062" ht="14.25" customHeight="1">
      <c r="A6062" s="5"/>
      <c r="B6062" s="5"/>
      <c r="C6062" s="5" t="str">
        <f>IFERROR(__xludf.DUMMYFUNCTION("""COMPUTED_VALUE"""),"")</f>
        <v/>
      </c>
      <c r="D6062" s="5">
        <v>0.0</v>
      </c>
    </row>
    <row r="6063" ht="14.25" customHeight="1">
      <c r="A6063" s="5"/>
      <c r="B6063" s="5"/>
      <c r="C6063" s="5" t="str">
        <f>IFERROR(__xludf.DUMMYFUNCTION("""COMPUTED_VALUE"""),"")</f>
        <v/>
      </c>
      <c r="D6063" s="5">
        <v>0.0</v>
      </c>
    </row>
    <row r="6064" ht="14.25" customHeight="1">
      <c r="A6064" s="5"/>
      <c r="B6064" s="5"/>
      <c r="C6064" s="5" t="str">
        <f>IFERROR(__xludf.DUMMYFUNCTION("""COMPUTED_VALUE"""),"")</f>
        <v/>
      </c>
      <c r="D6064" s="5">
        <v>0.0</v>
      </c>
    </row>
    <row r="6065" ht="14.25" customHeight="1">
      <c r="A6065" s="5"/>
      <c r="B6065" s="5"/>
      <c r="C6065" s="5" t="str">
        <f>IFERROR(__xludf.DUMMYFUNCTION("""COMPUTED_VALUE"""),"")</f>
        <v/>
      </c>
      <c r="D6065" s="5">
        <v>0.0</v>
      </c>
    </row>
    <row r="6066" ht="14.25" customHeight="1">
      <c r="A6066" s="5"/>
      <c r="B6066" s="5"/>
      <c r="C6066" s="5" t="str">
        <f>IFERROR(__xludf.DUMMYFUNCTION("""COMPUTED_VALUE"""),"")</f>
        <v/>
      </c>
      <c r="D6066" s="5">
        <v>0.0</v>
      </c>
    </row>
    <row r="6067" ht="14.25" customHeight="1">
      <c r="A6067" s="5"/>
      <c r="B6067" s="5"/>
      <c r="C6067" s="5" t="str">
        <f>IFERROR(__xludf.DUMMYFUNCTION("""COMPUTED_VALUE"""),"")</f>
        <v/>
      </c>
      <c r="D6067" s="5">
        <v>0.0</v>
      </c>
    </row>
    <row r="6068" ht="14.25" customHeight="1">
      <c r="A6068" s="5"/>
      <c r="B6068" s="5"/>
      <c r="C6068" s="5" t="str">
        <f>IFERROR(__xludf.DUMMYFUNCTION("""COMPUTED_VALUE"""),"")</f>
        <v/>
      </c>
      <c r="D6068" s="5">
        <v>0.0</v>
      </c>
    </row>
    <row r="6069" ht="14.25" customHeight="1">
      <c r="A6069" s="5"/>
      <c r="B6069" s="5"/>
      <c r="C6069" s="5" t="str">
        <f>IFERROR(__xludf.DUMMYFUNCTION("""COMPUTED_VALUE"""),"")</f>
        <v/>
      </c>
      <c r="D6069" s="5">
        <v>0.0</v>
      </c>
    </row>
    <row r="6070" ht="14.25" customHeight="1">
      <c r="A6070" s="5"/>
      <c r="B6070" s="5"/>
      <c r="C6070" s="5" t="str">
        <f>IFERROR(__xludf.DUMMYFUNCTION("""COMPUTED_VALUE"""),"")</f>
        <v/>
      </c>
      <c r="D6070" s="5">
        <v>0.0</v>
      </c>
    </row>
    <row r="6071" ht="14.25" customHeight="1">
      <c r="A6071" s="5"/>
      <c r="B6071" s="5"/>
      <c r="C6071" s="5" t="str">
        <f>IFERROR(__xludf.DUMMYFUNCTION("""COMPUTED_VALUE"""),"")</f>
        <v/>
      </c>
      <c r="D6071" s="5">
        <v>0.0</v>
      </c>
    </row>
    <row r="6072" ht="14.25" customHeight="1">
      <c r="A6072" s="5"/>
      <c r="B6072" s="5"/>
      <c r="C6072" s="5" t="str">
        <f>IFERROR(__xludf.DUMMYFUNCTION("""COMPUTED_VALUE"""),"")</f>
        <v/>
      </c>
      <c r="D6072" s="5">
        <v>0.0</v>
      </c>
    </row>
    <row r="6073" ht="14.25" customHeight="1">
      <c r="A6073" s="5"/>
      <c r="B6073" s="5"/>
      <c r="C6073" s="5" t="str">
        <f>IFERROR(__xludf.DUMMYFUNCTION("""COMPUTED_VALUE"""),"")</f>
        <v/>
      </c>
      <c r="D6073" s="5">
        <v>0.0</v>
      </c>
    </row>
    <row r="6074" ht="14.25" customHeight="1">
      <c r="A6074" s="5"/>
      <c r="B6074" s="5"/>
      <c r="C6074" s="5" t="str">
        <f>IFERROR(__xludf.DUMMYFUNCTION("""COMPUTED_VALUE"""),"")</f>
        <v/>
      </c>
      <c r="D6074" s="5">
        <v>0.0</v>
      </c>
    </row>
    <row r="6075" ht="14.25" customHeight="1">
      <c r="A6075" s="5"/>
      <c r="B6075" s="5"/>
      <c r="C6075" s="5" t="str">
        <f>IFERROR(__xludf.DUMMYFUNCTION("""COMPUTED_VALUE"""),"")</f>
        <v/>
      </c>
      <c r="D6075" s="5">
        <v>0.0</v>
      </c>
    </row>
    <row r="6076" ht="14.25" customHeight="1">
      <c r="A6076" s="5"/>
      <c r="B6076" s="5"/>
      <c r="C6076" s="5" t="str">
        <f>IFERROR(__xludf.DUMMYFUNCTION("""COMPUTED_VALUE"""),"")</f>
        <v/>
      </c>
      <c r="D6076" s="5">
        <v>0.0</v>
      </c>
    </row>
    <row r="6077" ht="14.25" customHeight="1">
      <c r="A6077" s="5"/>
      <c r="B6077" s="5"/>
      <c r="C6077" s="5" t="str">
        <f>IFERROR(__xludf.DUMMYFUNCTION("""COMPUTED_VALUE"""),"")</f>
        <v/>
      </c>
      <c r="D6077" s="5">
        <v>0.0</v>
      </c>
    </row>
    <row r="6078" ht="14.25" customHeight="1">
      <c r="A6078" s="5"/>
      <c r="B6078" s="5"/>
      <c r="C6078" s="5" t="str">
        <f>IFERROR(__xludf.DUMMYFUNCTION("""COMPUTED_VALUE"""),"")</f>
        <v/>
      </c>
      <c r="D6078" s="5">
        <v>0.0</v>
      </c>
    </row>
    <row r="6079" ht="14.25" customHeight="1">
      <c r="A6079" s="5"/>
      <c r="B6079" s="5"/>
      <c r="C6079" s="5" t="str">
        <f>IFERROR(__xludf.DUMMYFUNCTION("""COMPUTED_VALUE"""),"")</f>
        <v/>
      </c>
      <c r="D6079" s="5">
        <v>0.0</v>
      </c>
    </row>
    <row r="6080" ht="14.25" customHeight="1">
      <c r="A6080" s="5"/>
      <c r="B6080" s="5"/>
      <c r="C6080" s="5" t="str">
        <f>IFERROR(__xludf.DUMMYFUNCTION("""COMPUTED_VALUE"""),"")</f>
        <v/>
      </c>
      <c r="D6080" s="5">
        <v>0.0</v>
      </c>
    </row>
    <row r="6081" ht="14.25" customHeight="1">
      <c r="A6081" s="5"/>
      <c r="B6081" s="5"/>
      <c r="C6081" s="5" t="str">
        <f>IFERROR(__xludf.DUMMYFUNCTION("""COMPUTED_VALUE"""),"")</f>
        <v/>
      </c>
      <c r="D6081" s="5">
        <v>0.0</v>
      </c>
    </row>
    <row r="6082" ht="14.25" customHeight="1">
      <c r="A6082" s="5"/>
      <c r="B6082" s="5"/>
      <c r="C6082" s="5" t="str">
        <f>IFERROR(__xludf.DUMMYFUNCTION("""COMPUTED_VALUE"""),"")</f>
        <v/>
      </c>
      <c r="D6082" s="5">
        <v>0.0</v>
      </c>
    </row>
    <row r="6083" ht="14.25" customHeight="1">
      <c r="A6083" s="5"/>
      <c r="B6083" s="5"/>
      <c r="C6083" s="5" t="str">
        <f>IFERROR(__xludf.DUMMYFUNCTION("""COMPUTED_VALUE"""),"")</f>
        <v/>
      </c>
      <c r="D6083" s="5">
        <v>0.0</v>
      </c>
    </row>
    <row r="6084" ht="14.25" customHeight="1">
      <c r="A6084" s="5"/>
      <c r="B6084" s="5"/>
      <c r="C6084" s="5" t="str">
        <f>IFERROR(__xludf.DUMMYFUNCTION("""COMPUTED_VALUE"""),"")</f>
        <v/>
      </c>
      <c r="D6084" s="5">
        <v>0.0</v>
      </c>
    </row>
    <row r="6085" ht="14.25" customHeight="1">
      <c r="A6085" s="5"/>
      <c r="B6085" s="5"/>
      <c r="C6085" s="5" t="str">
        <f>IFERROR(__xludf.DUMMYFUNCTION("""COMPUTED_VALUE"""),"")</f>
        <v/>
      </c>
      <c r="D6085" s="5">
        <v>0.0</v>
      </c>
    </row>
    <row r="6086" ht="14.25" customHeight="1">
      <c r="A6086" s="5"/>
      <c r="B6086" s="5"/>
      <c r="C6086" s="5" t="str">
        <f>IFERROR(__xludf.DUMMYFUNCTION("""COMPUTED_VALUE"""),"")</f>
        <v/>
      </c>
      <c r="D6086" s="5">
        <v>0.0</v>
      </c>
    </row>
    <row r="6087" ht="14.25" customHeight="1">
      <c r="A6087" s="5"/>
      <c r="B6087" s="5"/>
      <c r="C6087" s="5" t="str">
        <f>IFERROR(__xludf.DUMMYFUNCTION("""COMPUTED_VALUE"""),"")</f>
        <v/>
      </c>
      <c r="D6087" s="5">
        <v>0.0</v>
      </c>
    </row>
    <row r="6088" ht="14.25" customHeight="1">
      <c r="A6088" s="5"/>
      <c r="B6088" s="5"/>
      <c r="C6088" s="5" t="str">
        <f>IFERROR(__xludf.DUMMYFUNCTION("""COMPUTED_VALUE"""),"")</f>
        <v/>
      </c>
      <c r="D6088" s="5">
        <v>0.0</v>
      </c>
    </row>
    <row r="6089" ht="14.25" customHeight="1">
      <c r="A6089" s="5"/>
      <c r="B6089" s="5"/>
      <c r="C6089" s="5" t="str">
        <f>IFERROR(__xludf.DUMMYFUNCTION("""COMPUTED_VALUE"""),"")</f>
        <v/>
      </c>
      <c r="D6089" s="5">
        <v>0.0</v>
      </c>
    </row>
    <row r="6090" ht="14.25" customHeight="1">
      <c r="A6090" s="5"/>
      <c r="B6090" s="5"/>
      <c r="C6090" s="5" t="str">
        <f>IFERROR(__xludf.DUMMYFUNCTION("""COMPUTED_VALUE"""),"")</f>
        <v/>
      </c>
      <c r="D6090" s="5">
        <v>0.0</v>
      </c>
    </row>
    <row r="6091" ht="14.25" customHeight="1">
      <c r="A6091" s="5"/>
      <c r="B6091" s="5"/>
      <c r="C6091" s="5" t="str">
        <f>IFERROR(__xludf.DUMMYFUNCTION("""COMPUTED_VALUE"""),"")</f>
        <v/>
      </c>
      <c r="D6091" s="5">
        <v>0.0</v>
      </c>
    </row>
    <row r="6092" ht="14.25" customHeight="1">
      <c r="A6092" s="5"/>
      <c r="B6092" s="5"/>
      <c r="C6092" s="5" t="str">
        <f>IFERROR(__xludf.DUMMYFUNCTION("""COMPUTED_VALUE"""),"")</f>
        <v/>
      </c>
      <c r="D6092" s="5">
        <v>0.0</v>
      </c>
    </row>
    <row r="6093" ht="14.25" customHeight="1">
      <c r="A6093" s="5"/>
      <c r="B6093" s="5"/>
      <c r="C6093" s="5" t="str">
        <f>IFERROR(__xludf.DUMMYFUNCTION("""COMPUTED_VALUE"""),"")</f>
        <v/>
      </c>
      <c r="D6093" s="5">
        <v>0.0</v>
      </c>
    </row>
    <row r="6094" ht="14.25" customHeight="1">
      <c r="A6094" s="5"/>
      <c r="B6094" s="5"/>
      <c r="C6094" s="5" t="str">
        <f>IFERROR(__xludf.DUMMYFUNCTION("""COMPUTED_VALUE"""),"")</f>
        <v/>
      </c>
      <c r="D6094" s="5">
        <v>0.0</v>
      </c>
    </row>
    <row r="6095" ht="14.25" customHeight="1">
      <c r="A6095" s="5"/>
      <c r="B6095" s="5"/>
      <c r="C6095" s="5" t="str">
        <f>IFERROR(__xludf.DUMMYFUNCTION("""COMPUTED_VALUE"""),"")</f>
        <v/>
      </c>
      <c r="D6095" s="5">
        <v>0.0</v>
      </c>
    </row>
    <row r="6096" ht="14.25" customHeight="1">
      <c r="A6096" s="5"/>
      <c r="B6096" s="5"/>
      <c r="C6096" s="5" t="str">
        <f>IFERROR(__xludf.DUMMYFUNCTION("""COMPUTED_VALUE"""),"")</f>
        <v/>
      </c>
      <c r="D6096" s="5">
        <v>0.0</v>
      </c>
    </row>
    <row r="6097" ht="14.25" customHeight="1">
      <c r="A6097" s="5"/>
      <c r="B6097" s="5"/>
      <c r="C6097" s="5" t="str">
        <f>IFERROR(__xludf.DUMMYFUNCTION("""COMPUTED_VALUE"""),"")</f>
        <v/>
      </c>
      <c r="D6097" s="5">
        <v>0.0</v>
      </c>
    </row>
    <row r="6098" ht="14.25" customHeight="1">
      <c r="A6098" s="5"/>
      <c r="B6098" s="5"/>
      <c r="C6098" s="5" t="str">
        <f>IFERROR(__xludf.DUMMYFUNCTION("""COMPUTED_VALUE"""),"")</f>
        <v/>
      </c>
      <c r="D6098" s="5">
        <v>0.0</v>
      </c>
    </row>
    <row r="6099" ht="14.25" customHeight="1">
      <c r="A6099" s="5"/>
      <c r="B6099" s="5"/>
      <c r="C6099" s="5" t="str">
        <f>IFERROR(__xludf.DUMMYFUNCTION("""COMPUTED_VALUE"""),"")</f>
        <v/>
      </c>
      <c r="D6099" s="5">
        <v>0.0</v>
      </c>
    </row>
    <row r="6100" ht="14.25" customHeight="1">
      <c r="A6100" s="5"/>
      <c r="B6100" s="5"/>
      <c r="C6100" s="5" t="str">
        <f>IFERROR(__xludf.DUMMYFUNCTION("""COMPUTED_VALUE"""),"")</f>
        <v/>
      </c>
      <c r="D6100" s="5">
        <v>0.0</v>
      </c>
    </row>
    <row r="6101" ht="14.25" customHeight="1">
      <c r="A6101" s="5"/>
      <c r="B6101" s="5"/>
      <c r="C6101" s="5" t="str">
        <f>IFERROR(__xludf.DUMMYFUNCTION("""COMPUTED_VALUE"""),"")</f>
        <v/>
      </c>
      <c r="D6101" s="5">
        <v>0.0</v>
      </c>
    </row>
    <row r="6102" ht="14.25" customHeight="1">
      <c r="A6102" s="5"/>
      <c r="B6102" s="5"/>
      <c r="C6102" s="5" t="str">
        <f>IFERROR(__xludf.DUMMYFUNCTION("""COMPUTED_VALUE"""),"")</f>
        <v/>
      </c>
      <c r="D6102" s="5">
        <v>0.0</v>
      </c>
    </row>
    <row r="6103" ht="14.25" customHeight="1">
      <c r="A6103" s="5"/>
      <c r="B6103" s="5"/>
      <c r="C6103" s="5" t="str">
        <f>IFERROR(__xludf.DUMMYFUNCTION("""COMPUTED_VALUE"""),"")</f>
        <v/>
      </c>
      <c r="D6103" s="5">
        <v>0.0</v>
      </c>
    </row>
    <row r="6104" ht="14.25" customHeight="1">
      <c r="A6104" s="5"/>
      <c r="B6104" s="5"/>
      <c r="C6104" s="5" t="str">
        <f>IFERROR(__xludf.DUMMYFUNCTION("""COMPUTED_VALUE"""),"")</f>
        <v/>
      </c>
      <c r="D6104" s="5">
        <v>0.0</v>
      </c>
    </row>
    <row r="6105" ht="14.25" customHeight="1">
      <c r="A6105" s="5"/>
      <c r="B6105" s="5"/>
      <c r="C6105" s="5" t="str">
        <f>IFERROR(__xludf.DUMMYFUNCTION("""COMPUTED_VALUE"""),"")</f>
        <v/>
      </c>
      <c r="D6105" s="5">
        <v>0.0</v>
      </c>
    </row>
    <row r="6106" ht="14.25" customHeight="1">
      <c r="A6106" s="5"/>
      <c r="B6106" s="5"/>
      <c r="C6106" s="5" t="str">
        <f>IFERROR(__xludf.DUMMYFUNCTION("""COMPUTED_VALUE"""),"")</f>
        <v/>
      </c>
      <c r="D6106" s="5">
        <v>0.0</v>
      </c>
    </row>
    <row r="6107" ht="14.25" customHeight="1">
      <c r="A6107" s="5"/>
      <c r="B6107" s="5"/>
      <c r="C6107" s="5" t="str">
        <f>IFERROR(__xludf.DUMMYFUNCTION("""COMPUTED_VALUE"""),"")</f>
        <v/>
      </c>
      <c r="D6107" s="5">
        <v>0.0</v>
      </c>
    </row>
    <row r="6108" ht="14.25" customHeight="1">
      <c r="A6108" s="5"/>
      <c r="B6108" s="5"/>
      <c r="C6108" s="5" t="str">
        <f>IFERROR(__xludf.DUMMYFUNCTION("""COMPUTED_VALUE"""),"")</f>
        <v/>
      </c>
      <c r="D6108" s="5">
        <v>0.0</v>
      </c>
    </row>
    <row r="6109" ht="14.25" customHeight="1">
      <c r="A6109" s="5"/>
      <c r="B6109" s="5"/>
      <c r="C6109" s="5" t="str">
        <f>IFERROR(__xludf.DUMMYFUNCTION("""COMPUTED_VALUE"""),"")</f>
        <v/>
      </c>
      <c r="D6109" s="5">
        <v>0.0</v>
      </c>
    </row>
    <row r="6110" ht="14.25" customHeight="1">
      <c r="A6110" s="5"/>
      <c r="B6110" s="5"/>
      <c r="C6110" s="5" t="str">
        <f>IFERROR(__xludf.DUMMYFUNCTION("""COMPUTED_VALUE"""),"")</f>
        <v/>
      </c>
      <c r="D6110" s="5">
        <v>0.0</v>
      </c>
    </row>
    <row r="6111" ht="14.25" customHeight="1">
      <c r="A6111" s="5"/>
      <c r="B6111" s="5"/>
      <c r="C6111" s="5" t="str">
        <f>IFERROR(__xludf.DUMMYFUNCTION("""COMPUTED_VALUE"""),"")</f>
        <v/>
      </c>
      <c r="D6111" s="5">
        <v>0.0</v>
      </c>
    </row>
    <row r="6112" ht="14.25" customHeight="1">
      <c r="A6112" s="5"/>
      <c r="B6112" s="5"/>
      <c r="C6112" s="5" t="str">
        <f>IFERROR(__xludf.DUMMYFUNCTION("""COMPUTED_VALUE"""),"")</f>
        <v/>
      </c>
      <c r="D6112" s="5">
        <v>0.0</v>
      </c>
    </row>
    <row r="6113" ht="14.25" customHeight="1">
      <c r="A6113" s="5"/>
      <c r="B6113" s="5"/>
      <c r="C6113" s="5" t="str">
        <f>IFERROR(__xludf.DUMMYFUNCTION("""COMPUTED_VALUE"""),"")</f>
        <v/>
      </c>
      <c r="D6113" s="5">
        <v>0.0</v>
      </c>
    </row>
    <row r="6114" ht="14.25" customHeight="1">
      <c r="A6114" s="5"/>
      <c r="B6114" s="5"/>
      <c r="C6114" s="5" t="str">
        <f>IFERROR(__xludf.DUMMYFUNCTION("""COMPUTED_VALUE"""),"")</f>
        <v/>
      </c>
      <c r="D6114" s="5">
        <v>0.0</v>
      </c>
    </row>
    <row r="6115" ht="14.25" customHeight="1">
      <c r="A6115" s="5"/>
      <c r="B6115" s="5"/>
      <c r="C6115" s="5" t="str">
        <f>IFERROR(__xludf.DUMMYFUNCTION("""COMPUTED_VALUE"""),"")</f>
        <v/>
      </c>
      <c r="D6115" s="5">
        <v>0.0</v>
      </c>
    </row>
    <row r="6116" ht="14.25" customHeight="1">
      <c r="A6116" s="5"/>
      <c r="B6116" s="5"/>
      <c r="C6116" s="5" t="str">
        <f>IFERROR(__xludf.DUMMYFUNCTION("""COMPUTED_VALUE"""),"")</f>
        <v/>
      </c>
      <c r="D6116" s="5">
        <v>0.0</v>
      </c>
    </row>
    <row r="6117" ht="14.25" customHeight="1">
      <c r="A6117" s="5"/>
      <c r="B6117" s="5"/>
      <c r="C6117" s="5" t="str">
        <f>IFERROR(__xludf.DUMMYFUNCTION("""COMPUTED_VALUE"""),"")</f>
        <v/>
      </c>
      <c r="D6117" s="5">
        <v>0.0</v>
      </c>
    </row>
    <row r="6118" ht="14.25" customHeight="1">
      <c r="A6118" s="5"/>
      <c r="B6118" s="5"/>
      <c r="C6118" s="5" t="str">
        <f>IFERROR(__xludf.DUMMYFUNCTION("""COMPUTED_VALUE"""),"")</f>
        <v/>
      </c>
      <c r="D6118" s="5">
        <v>0.0</v>
      </c>
    </row>
    <row r="6119" ht="14.25" customHeight="1">
      <c r="A6119" s="5"/>
      <c r="B6119" s="5"/>
      <c r="C6119" s="5" t="str">
        <f>IFERROR(__xludf.DUMMYFUNCTION("""COMPUTED_VALUE"""),"")</f>
        <v/>
      </c>
      <c r="D6119" s="5">
        <v>0.0</v>
      </c>
    </row>
    <row r="6120" ht="14.25" customHeight="1">
      <c r="A6120" s="5"/>
      <c r="B6120" s="5"/>
      <c r="C6120" s="5" t="str">
        <f>IFERROR(__xludf.DUMMYFUNCTION("""COMPUTED_VALUE"""),"")</f>
        <v/>
      </c>
      <c r="D6120" s="5">
        <v>0.0</v>
      </c>
    </row>
    <row r="6121" ht="14.25" customHeight="1">
      <c r="A6121" s="5"/>
      <c r="B6121" s="5"/>
      <c r="C6121" s="5" t="str">
        <f>IFERROR(__xludf.DUMMYFUNCTION("""COMPUTED_VALUE"""),"")</f>
        <v/>
      </c>
      <c r="D6121" s="5">
        <v>0.0</v>
      </c>
    </row>
    <row r="6122" ht="14.25" customHeight="1">
      <c r="A6122" s="5"/>
      <c r="B6122" s="5"/>
      <c r="C6122" s="5" t="str">
        <f>IFERROR(__xludf.DUMMYFUNCTION("""COMPUTED_VALUE"""),"")</f>
        <v/>
      </c>
      <c r="D6122" s="5">
        <v>0.0</v>
      </c>
    </row>
    <row r="6123" ht="14.25" customHeight="1">
      <c r="A6123" s="5"/>
      <c r="B6123" s="5"/>
      <c r="C6123" s="5" t="str">
        <f>IFERROR(__xludf.DUMMYFUNCTION("""COMPUTED_VALUE"""),"")</f>
        <v/>
      </c>
      <c r="D6123" s="5">
        <v>0.0</v>
      </c>
    </row>
    <row r="6124" ht="14.25" customHeight="1">
      <c r="A6124" s="5"/>
      <c r="B6124" s="5"/>
      <c r="C6124" s="5" t="str">
        <f>IFERROR(__xludf.DUMMYFUNCTION("""COMPUTED_VALUE"""),"")</f>
        <v/>
      </c>
      <c r="D6124" s="5">
        <v>0.0</v>
      </c>
    </row>
    <row r="6125" ht="14.25" customHeight="1">
      <c r="A6125" s="5"/>
      <c r="B6125" s="5"/>
      <c r="C6125" s="5" t="str">
        <f>IFERROR(__xludf.DUMMYFUNCTION("""COMPUTED_VALUE"""),"")</f>
        <v/>
      </c>
      <c r="D6125" s="5">
        <v>0.0</v>
      </c>
    </row>
    <row r="6126" ht="14.25" customHeight="1">
      <c r="A6126" s="5"/>
      <c r="B6126" s="5"/>
      <c r="C6126" s="5" t="str">
        <f>IFERROR(__xludf.DUMMYFUNCTION("""COMPUTED_VALUE"""),"")</f>
        <v/>
      </c>
      <c r="D6126" s="5">
        <v>0.0</v>
      </c>
    </row>
    <row r="6127" ht="14.25" customHeight="1">
      <c r="A6127" s="5"/>
      <c r="B6127" s="5"/>
      <c r="C6127" s="5" t="str">
        <f>IFERROR(__xludf.DUMMYFUNCTION("""COMPUTED_VALUE"""),"")</f>
        <v/>
      </c>
      <c r="D6127" s="5">
        <v>0.0</v>
      </c>
    </row>
    <row r="6128" ht="14.25" customHeight="1">
      <c r="A6128" s="5"/>
      <c r="B6128" s="5"/>
      <c r="C6128" s="5" t="str">
        <f>IFERROR(__xludf.DUMMYFUNCTION("""COMPUTED_VALUE"""),"")</f>
        <v/>
      </c>
      <c r="D6128" s="5">
        <v>0.0</v>
      </c>
    </row>
    <row r="6129" ht="14.25" customHeight="1">
      <c r="A6129" s="5"/>
      <c r="B6129" s="5"/>
      <c r="C6129" s="5" t="str">
        <f>IFERROR(__xludf.DUMMYFUNCTION("""COMPUTED_VALUE"""),"")</f>
        <v/>
      </c>
      <c r="D6129" s="5">
        <v>0.0</v>
      </c>
    </row>
    <row r="6130" ht="14.25" customHeight="1">
      <c r="A6130" s="5"/>
      <c r="B6130" s="5"/>
      <c r="C6130" s="5" t="str">
        <f>IFERROR(__xludf.DUMMYFUNCTION("""COMPUTED_VALUE"""),"")</f>
        <v/>
      </c>
      <c r="D6130" s="5">
        <v>0.0</v>
      </c>
    </row>
    <row r="6131" ht="14.25" customHeight="1">
      <c r="A6131" s="5"/>
      <c r="B6131" s="5"/>
      <c r="C6131" s="5" t="str">
        <f>IFERROR(__xludf.DUMMYFUNCTION("""COMPUTED_VALUE"""),"")</f>
        <v/>
      </c>
      <c r="D6131" s="5">
        <v>0.0</v>
      </c>
    </row>
    <row r="6132" ht="14.25" customHeight="1">
      <c r="A6132" s="5"/>
      <c r="B6132" s="5"/>
      <c r="C6132" s="5" t="str">
        <f>IFERROR(__xludf.DUMMYFUNCTION("""COMPUTED_VALUE"""),"")</f>
        <v/>
      </c>
      <c r="D6132" s="5">
        <v>0.0</v>
      </c>
    </row>
    <row r="6133" ht="14.25" customHeight="1">
      <c r="A6133" s="5"/>
      <c r="B6133" s="5"/>
      <c r="C6133" s="5" t="str">
        <f>IFERROR(__xludf.DUMMYFUNCTION("""COMPUTED_VALUE"""),"")</f>
        <v/>
      </c>
      <c r="D6133" s="5">
        <v>0.0</v>
      </c>
    </row>
    <row r="6134" ht="14.25" customHeight="1">
      <c r="A6134" s="5"/>
      <c r="B6134" s="5"/>
      <c r="C6134" s="5" t="str">
        <f>IFERROR(__xludf.DUMMYFUNCTION("""COMPUTED_VALUE"""),"")</f>
        <v/>
      </c>
      <c r="D6134" s="5">
        <v>0.0</v>
      </c>
    </row>
    <row r="6135" ht="14.25" customHeight="1">
      <c r="A6135" s="5"/>
      <c r="B6135" s="5"/>
      <c r="C6135" s="5" t="str">
        <f>IFERROR(__xludf.DUMMYFUNCTION("""COMPUTED_VALUE"""),"")</f>
        <v/>
      </c>
      <c r="D6135" s="5">
        <v>0.0</v>
      </c>
    </row>
    <row r="6136" ht="14.25" customHeight="1">
      <c r="A6136" s="5"/>
      <c r="B6136" s="5"/>
      <c r="C6136" s="5" t="str">
        <f>IFERROR(__xludf.DUMMYFUNCTION("""COMPUTED_VALUE"""),"")</f>
        <v/>
      </c>
      <c r="D6136" s="5">
        <v>0.0</v>
      </c>
    </row>
    <row r="6137" ht="14.25" customHeight="1">
      <c r="A6137" s="5"/>
      <c r="B6137" s="5"/>
      <c r="C6137" s="5" t="str">
        <f>IFERROR(__xludf.DUMMYFUNCTION("""COMPUTED_VALUE"""),"")</f>
        <v/>
      </c>
      <c r="D6137" s="5">
        <v>0.0</v>
      </c>
    </row>
    <row r="6138" ht="14.25" customHeight="1">
      <c r="A6138" s="5"/>
      <c r="B6138" s="5"/>
      <c r="C6138" s="5" t="str">
        <f>IFERROR(__xludf.DUMMYFUNCTION("""COMPUTED_VALUE"""),"")</f>
        <v/>
      </c>
      <c r="D6138" s="5">
        <v>0.0</v>
      </c>
    </row>
    <row r="6139" ht="14.25" customHeight="1">
      <c r="A6139" s="5"/>
      <c r="B6139" s="5"/>
      <c r="C6139" s="5" t="str">
        <f>IFERROR(__xludf.DUMMYFUNCTION("""COMPUTED_VALUE"""),"")</f>
        <v/>
      </c>
      <c r="D6139" s="5">
        <v>0.0</v>
      </c>
    </row>
    <row r="6140" ht="14.25" customHeight="1">
      <c r="A6140" s="5"/>
      <c r="B6140" s="5"/>
      <c r="C6140" s="5" t="str">
        <f>IFERROR(__xludf.DUMMYFUNCTION("""COMPUTED_VALUE"""),"")</f>
        <v/>
      </c>
      <c r="D6140" s="5">
        <v>0.0</v>
      </c>
    </row>
    <row r="6141" ht="14.25" customHeight="1">
      <c r="A6141" s="5"/>
      <c r="B6141" s="5"/>
      <c r="C6141" s="5" t="str">
        <f>IFERROR(__xludf.DUMMYFUNCTION("""COMPUTED_VALUE"""),"")</f>
        <v/>
      </c>
      <c r="D6141" s="5">
        <v>0.0</v>
      </c>
    </row>
    <row r="6142" ht="14.25" customHeight="1">
      <c r="A6142" s="5"/>
      <c r="B6142" s="5"/>
      <c r="C6142" s="5" t="str">
        <f>IFERROR(__xludf.DUMMYFUNCTION("""COMPUTED_VALUE"""),"")</f>
        <v/>
      </c>
      <c r="D6142" s="5">
        <v>0.0</v>
      </c>
    </row>
    <row r="6143" ht="14.25" customHeight="1">
      <c r="A6143" s="5"/>
      <c r="B6143" s="5"/>
      <c r="C6143" s="5" t="str">
        <f>IFERROR(__xludf.DUMMYFUNCTION("""COMPUTED_VALUE"""),"")</f>
        <v/>
      </c>
      <c r="D6143" s="5">
        <v>0.0</v>
      </c>
    </row>
    <row r="6144" ht="14.25" customHeight="1">
      <c r="A6144" s="5"/>
      <c r="B6144" s="5"/>
      <c r="C6144" s="5" t="str">
        <f>IFERROR(__xludf.DUMMYFUNCTION("""COMPUTED_VALUE"""),"")</f>
        <v/>
      </c>
      <c r="D6144" s="5">
        <v>0.0</v>
      </c>
    </row>
    <row r="6145" ht="14.25" customHeight="1">
      <c r="A6145" s="5"/>
      <c r="B6145" s="5"/>
      <c r="C6145" s="5" t="str">
        <f>IFERROR(__xludf.DUMMYFUNCTION("""COMPUTED_VALUE"""),"")</f>
        <v/>
      </c>
      <c r="D6145" s="5">
        <v>0.0</v>
      </c>
    </row>
    <row r="6146" ht="14.25" customHeight="1">
      <c r="A6146" s="5"/>
      <c r="B6146" s="5"/>
      <c r="C6146" s="5" t="str">
        <f>IFERROR(__xludf.DUMMYFUNCTION("""COMPUTED_VALUE"""),"")</f>
        <v/>
      </c>
      <c r="D6146" s="5">
        <v>0.0</v>
      </c>
    </row>
    <row r="6147" ht="14.25" customHeight="1">
      <c r="A6147" s="5"/>
      <c r="B6147" s="5"/>
      <c r="C6147" s="5" t="str">
        <f>IFERROR(__xludf.DUMMYFUNCTION("""COMPUTED_VALUE"""),"")</f>
        <v/>
      </c>
      <c r="D6147" s="5">
        <v>0.0</v>
      </c>
    </row>
    <row r="6148" ht="14.25" customHeight="1">
      <c r="A6148" s="5"/>
      <c r="B6148" s="5"/>
      <c r="C6148" s="5" t="str">
        <f>IFERROR(__xludf.DUMMYFUNCTION("""COMPUTED_VALUE"""),"")</f>
        <v/>
      </c>
      <c r="D6148" s="5">
        <v>0.0</v>
      </c>
    </row>
    <row r="6149" ht="14.25" customHeight="1">
      <c r="A6149" s="5"/>
      <c r="B6149" s="5"/>
      <c r="C6149" s="5" t="str">
        <f>IFERROR(__xludf.DUMMYFUNCTION("""COMPUTED_VALUE"""),"")</f>
        <v/>
      </c>
      <c r="D6149" s="5">
        <v>0.0</v>
      </c>
    </row>
    <row r="6150" ht="14.25" customHeight="1">
      <c r="A6150" s="5"/>
      <c r="B6150" s="5"/>
      <c r="C6150" s="5" t="str">
        <f>IFERROR(__xludf.DUMMYFUNCTION("""COMPUTED_VALUE"""),"")</f>
        <v/>
      </c>
      <c r="D6150" s="5">
        <v>0.0</v>
      </c>
    </row>
    <row r="6151" ht="14.25" customHeight="1">
      <c r="A6151" s="5"/>
      <c r="B6151" s="5"/>
      <c r="C6151" s="5" t="str">
        <f>IFERROR(__xludf.DUMMYFUNCTION("""COMPUTED_VALUE"""),"")</f>
        <v/>
      </c>
      <c r="D6151" s="5">
        <v>0.0</v>
      </c>
    </row>
    <row r="6152" ht="14.25" customHeight="1">
      <c r="A6152" s="5"/>
      <c r="B6152" s="5"/>
      <c r="C6152" s="5" t="str">
        <f>IFERROR(__xludf.DUMMYFUNCTION("""COMPUTED_VALUE"""),"")</f>
        <v/>
      </c>
      <c r="D6152" s="5">
        <v>0.0</v>
      </c>
    </row>
    <row r="6153" ht="14.25" customHeight="1">
      <c r="A6153" s="5"/>
      <c r="B6153" s="5"/>
      <c r="C6153" s="5" t="str">
        <f>IFERROR(__xludf.DUMMYFUNCTION("""COMPUTED_VALUE"""),"")</f>
        <v/>
      </c>
      <c r="D6153" s="5">
        <v>0.0</v>
      </c>
    </row>
    <row r="6154" ht="14.25" customHeight="1">
      <c r="A6154" s="5"/>
      <c r="B6154" s="5"/>
      <c r="C6154" s="5" t="str">
        <f>IFERROR(__xludf.DUMMYFUNCTION("""COMPUTED_VALUE"""),"")</f>
        <v/>
      </c>
      <c r="D6154" s="5">
        <v>0.0</v>
      </c>
    </row>
    <row r="6155" ht="14.25" customHeight="1">
      <c r="A6155" s="5"/>
      <c r="B6155" s="5"/>
      <c r="C6155" s="5" t="str">
        <f>IFERROR(__xludf.DUMMYFUNCTION("""COMPUTED_VALUE"""),"")</f>
        <v/>
      </c>
      <c r="D6155" s="5">
        <v>0.0</v>
      </c>
    </row>
    <row r="6156" ht="14.25" customHeight="1">
      <c r="A6156" s="5"/>
      <c r="B6156" s="5"/>
      <c r="C6156" s="5" t="str">
        <f>IFERROR(__xludf.DUMMYFUNCTION("""COMPUTED_VALUE"""),"")</f>
        <v/>
      </c>
      <c r="D6156" s="5">
        <v>0.0</v>
      </c>
    </row>
    <row r="6157" ht="14.25" customHeight="1">
      <c r="A6157" s="5"/>
      <c r="B6157" s="5"/>
      <c r="C6157" s="5" t="str">
        <f>IFERROR(__xludf.DUMMYFUNCTION("""COMPUTED_VALUE"""),"")</f>
        <v/>
      </c>
      <c r="D6157" s="5">
        <v>0.0</v>
      </c>
    </row>
    <row r="6158" ht="14.25" customHeight="1">
      <c r="A6158" s="5"/>
      <c r="B6158" s="5"/>
      <c r="C6158" s="5" t="str">
        <f>IFERROR(__xludf.DUMMYFUNCTION("""COMPUTED_VALUE"""),"")</f>
        <v/>
      </c>
      <c r="D6158" s="5">
        <v>0.0</v>
      </c>
    </row>
    <row r="6159" ht="14.25" customHeight="1">
      <c r="A6159" s="5"/>
      <c r="B6159" s="5"/>
      <c r="C6159" s="5" t="str">
        <f>IFERROR(__xludf.DUMMYFUNCTION("""COMPUTED_VALUE"""),"")</f>
        <v/>
      </c>
      <c r="D6159" s="5">
        <v>0.0</v>
      </c>
    </row>
    <row r="6160" ht="14.25" customHeight="1">
      <c r="A6160" s="5"/>
      <c r="B6160" s="5"/>
      <c r="C6160" s="5" t="str">
        <f>IFERROR(__xludf.DUMMYFUNCTION("""COMPUTED_VALUE"""),"")</f>
        <v/>
      </c>
      <c r="D6160" s="5">
        <v>0.0</v>
      </c>
    </row>
    <row r="6161" ht="14.25" customHeight="1">
      <c r="A6161" s="5"/>
      <c r="B6161" s="5"/>
      <c r="C6161" s="5" t="str">
        <f>IFERROR(__xludf.DUMMYFUNCTION("""COMPUTED_VALUE"""),"")</f>
        <v/>
      </c>
      <c r="D6161" s="5">
        <v>0.0</v>
      </c>
    </row>
    <row r="6162" ht="14.25" customHeight="1">
      <c r="A6162" s="5"/>
      <c r="B6162" s="5"/>
      <c r="C6162" s="5" t="str">
        <f>IFERROR(__xludf.DUMMYFUNCTION("""COMPUTED_VALUE"""),"")</f>
        <v/>
      </c>
      <c r="D6162" s="5">
        <v>0.0</v>
      </c>
    </row>
    <row r="6163" ht="14.25" customHeight="1">
      <c r="A6163" s="5"/>
      <c r="B6163" s="5"/>
      <c r="C6163" s="5" t="str">
        <f>IFERROR(__xludf.DUMMYFUNCTION("""COMPUTED_VALUE"""),"")</f>
        <v/>
      </c>
      <c r="D6163" s="5">
        <v>0.0</v>
      </c>
    </row>
    <row r="6164" ht="14.25" customHeight="1">
      <c r="A6164" s="5"/>
      <c r="B6164" s="5"/>
      <c r="C6164" s="5" t="str">
        <f>IFERROR(__xludf.DUMMYFUNCTION("""COMPUTED_VALUE"""),"")</f>
        <v/>
      </c>
      <c r="D6164" s="5">
        <v>0.0</v>
      </c>
    </row>
    <row r="6165" ht="14.25" customHeight="1">
      <c r="A6165" s="5"/>
      <c r="B6165" s="5"/>
      <c r="C6165" s="5" t="str">
        <f>IFERROR(__xludf.DUMMYFUNCTION("""COMPUTED_VALUE"""),"")</f>
        <v/>
      </c>
      <c r="D6165" s="5">
        <v>0.0</v>
      </c>
    </row>
    <row r="6166" ht="14.25" customHeight="1">
      <c r="A6166" s="5"/>
      <c r="B6166" s="5"/>
      <c r="C6166" s="5" t="str">
        <f>IFERROR(__xludf.DUMMYFUNCTION("""COMPUTED_VALUE"""),"")</f>
        <v/>
      </c>
      <c r="D6166" s="5">
        <v>0.0</v>
      </c>
    </row>
    <row r="6167" ht="14.25" customHeight="1">
      <c r="A6167" s="5"/>
      <c r="B6167" s="5"/>
      <c r="C6167" s="5" t="str">
        <f>IFERROR(__xludf.DUMMYFUNCTION("""COMPUTED_VALUE"""),"")</f>
        <v/>
      </c>
      <c r="D6167" s="5">
        <v>0.0</v>
      </c>
    </row>
    <row r="6168" ht="14.25" customHeight="1">
      <c r="A6168" s="5"/>
      <c r="B6168" s="5"/>
      <c r="C6168" s="5" t="str">
        <f>IFERROR(__xludf.DUMMYFUNCTION("""COMPUTED_VALUE"""),"")</f>
        <v/>
      </c>
      <c r="D6168" s="5">
        <v>0.0</v>
      </c>
    </row>
    <row r="6169" ht="14.25" customHeight="1">
      <c r="A6169" s="5"/>
      <c r="B6169" s="5"/>
      <c r="C6169" s="5" t="str">
        <f>IFERROR(__xludf.DUMMYFUNCTION("""COMPUTED_VALUE"""),"")</f>
        <v/>
      </c>
      <c r="D6169" s="5">
        <v>0.0</v>
      </c>
    </row>
    <row r="6170" ht="14.25" customHeight="1">
      <c r="A6170" s="5"/>
      <c r="B6170" s="5"/>
      <c r="C6170" s="5" t="str">
        <f>IFERROR(__xludf.DUMMYFUNCTION("""COMPUTED_VALUE"""),"")</f>
        <v/>
      </c>
      <c r="D6170" s="5">
        <v>0.0</v>
      </c>
    </row>
    <row r="6171" ht="14.25" customHeight="1">
      <c r="A6171" s="5"/>
      <c r="B6171" s="5"/>
      <c r="C6171" s="5" t="str">
        <f>IFERROR(__xludf.DUMMYFUNCTION("""COMPUTED_VALUE"""),"")</f>
        <v/>
      </c>
      <c r="D6171" s="5">
        <v>0.0</v>
      </c>
    </row>
    <row r="6172" ht="14.25" customHeight="1">
      <c r="A6172" s="5"/>
      <c r="B6172" s="5"/>
      <c r="C6172" s="5" t="str">
        <f>IFERROR(__xludf.DUMMYFUNCTION("""COMPUTED_VALUE"""),"")</f>
        <v/>
      </c>
      <c r="D6172" s="5">
        <v>0.0</v>
      </c>
    </row>
    <row r="6173" ht="14.25" customHeight="1">
      <c r="A6173" s="5"/>
      <c r="B6173" s="5"/>
      <c r="C6173" s="5" t="str">
        <f>IFERROR(__xludf.DUMMYFUNCTION("""COMPUTED_VALUE"""),"")</f>
        <v/>
      </c>
      <c r="D6173" s="5">
        <v>0.0</v>
      </c>
    </row>
    <row r="6174" ht="14.25" customHeight="1">
      <c r="A6174" s="5"/>
      <c r="B6174" s="5"/>
      <c r="C6174" s="5" t="str">
        <f>IFERROR(__xludf.DUMMYFUNCTION("""COMPUTED_VALUE"""),"")</f>
        <v/>
      </c>
      <c r="D6174" s="5">
        <v>0.0</v>
      </c>
    </row>
    <row r="6175" ht="14.25" customHeight="1">
      <c r="A6175" s="5"/>
      <c r="B6175" s="5"/>
      <c r="C6175" s="5" t="str">
        <f>IFERROR(__xludf.DUMMYFUNCTION("""COMPUTED_VALUE"""),"")</f>
        <v/>
      </c>
      <c r="D6175" s="5">
        <v>0.0</v>
      </c>
    </row>
    <row r="6176" ht="14.25" customHeight="1">
      <c r="A6176" s="5"/>
      <c r="B6176" s="5"/>
      <c r="C6176" s="5" t="str">
        <f>IFERROR(__xludf.DUMMYFUNCTION("""COMPUTED_VALUE"""),"")</f>
        <v/>
      </c>
      <c r="D6176" s="5">
        <v>0.0</v>
      </c>
    </row>
    <row r="6177" ht="14.25" customHeight="1">
      <c r="A6177" s="5"/>
      <c r="B6177" s="5"/>
      <c r="C6177" s="5" t="str">
        <f>IFERROR(__xludf.DUMMYFUNCTION("""COMPUTED_VALUE"""),"")</f>
        <v/>
      </c>
      <c r="D6177" s="5">
        <v>0.0</v>
      </c>
    </row>
    <row r="6178" ht="14.25" customHeight="1">
      <c r="A6178" s="5"/>
      <c r="B6178" s="5"/>
      <c r="C6178" s="5" t="str">
        <f>IFERROR(__xludf.DUMMYFUNCTION("""COMPUTED_VALUE"""),"")</f>
        <v/>
      </c>
      <c r="D6178" s="5">
        <v>0.0</v>
      </c>
    </row>
    <row r="6179" ht="14.25" customHeight="1">
      <c r="A6179" s="5"/>
      <c r="B6179" s="5"/>
      <c r="C6179" s="5" t="str">
        <f>IFERROR(__xludf.DUMMYFUNCTION("""COMPUTED_VALUE"""),"")</f>
        <v/>
      </c>
      <c r="D6179" s="5">
        <v>0.0</v>
      </c>
    </row>
    <row r="6180" ht="14.25" customHeight="1">
      <c r="A6180" s="5"/>
      <c r="B6180" s="5"/>
      <c r="C6180" s="5" t="str">
        <f>IFERROR(__xludf.DUMMYFUNCTION("""COMPUTED_VALUE"""),"")</f>
        <v/>
      </c>
      <c r="D6180" s="5">
        <v>0.0</v>
      </c>
    </row>
    <row r="6181" ht="14.25" customHeight="1">
      <c r="A6181" s="5"/>
      <c r="B6181" s="5"/>
      <c r="C6181" s="5" t="str">
        <f>IFERROR(__xludf.DUMMYFUNCTION("""COMPUTED_VALUE"""),"")</f>
        <v/>
      </c>
      <c r="D6181" s="5">
        <v>0.0</v>
      </c>
    </row>
    <row r="6182" ht="14.25" customHeight="1">
      <c r="A6182" s="5"/>
      <c r="B6182" s="5"/>
      <c r="C6182" s="5" t="str">
        <f>IFERROR(__xludf.DUMMYFUNCTION("""COMPUTED_VALUE"""),"")</f>
        <v/>
      </c>
      <c r="D6182" s="5">
        <v>0.0</v>
      </c>
    </row>
    <row r="6183" ht="14.25" customHeight="1">
      <c r="A6183" s="5"/>
      <c r="B6183" s="5"/>
      <c r="C6183" s="5" t="str">
        <f>IFERROR(__xludf.DUMMYFUNCTION("""COMPUTED_VALUE"""),"")</f>
        <v/>
      </c>
      <c r="D6183" s="5">
        <v>0.0</v>
      </c>
    </row>
    <row r="6184" ht="14.25" customHeight="1">
      <c r="A6184" s="5"/>
      <c r="B6184" s="5"/>
      <c r="C6184" s="5" t="str">
        <f>IFERROR(__xludf.DUMMYFUNCTION("""COMPUTED_VALUE"""),"")</f>
        <v/>
      </c>
      <c r="D6184" s="5">
        <v>0.0</v>
      </c>
    </row>
    <row r="6185" ht="14.25" customHeight="1">
      <c r="A6185" s="5"/>
      <c r="B6185" s="5"/>
      <c r="C6185" s="5" t="str">
        <f>IFERROR(__xludf.DUMMYFUNCTION("""COMPUTED_VALUE"""),"")</f>
        <v/>
      </c>
      <c r="D6185" s="5">
        <v>0.0</v>
      </c>
    </row>
    <row r="6186" ht="14.25" customHeight="1">
      <c r="A6186" s="5"/>
      <c r="B6186" s="5"/>
      <c r="C6186" s="5" t="str">
        <f>IFERROR(__xludf.DUMMYFUNCTION("""COMPUTED_VALUE"""),"")</f>
        <v/>
      </c>
      <c r="D6186" s="5">
        <v>0.0</v>
      </c>
    </row>
    <row r="6187" ht="14.25" customHeight="1">
      <c r="A6187" s="5"/>
      <c r="B6187" s="5"/>
      <c r="C6187" s="5" t="str">
        <f>IFERROR(__xludf.DUMMYFUNCTION("""COMPUTED_VALUE"""),"")</f>
        <v/>
      </c>
      <c r="D6187" s="5">
        <v>0.0</v>
      </c>
    </row>
    <row r="6188" ht="14.25" customHeight="1">
      <c r="A6188" s="5"/>
      <c r="B6188" s="5"/>
      <c r="C6188" s="5" t="str">
        <f>IFERROR(__xludf.DUMMYFUNCTION("""COMPUTED_VALUE"""),"")</f>
        <v/>
      </c>
      <c r="D6188" s="5">
        <v>0.0</v>
      </c>
    </row>
    <row r="6189" ht="14.25" customHeight="1">
      <c r="A6189" s="5"/>
      <c r="B6189" s="5"/>
      <c r="C6189" s="5" t="str">
        <f>IFERROR(__xludf.DUMMYFUNCTION("""COMPUTED_VALUE"""),"")</f>
        <v/>
      </c>
      <c r="D6189" s="5">
        <v>0.0</v>
      </c>
    </row>
    <row r="6190" ht="14.25" customHeight="1">
      <c r="A6190" s="5"/>
      <c r="B6190" s="5"/>
      <c r="C6190" s="5" t="str">
        <f>IFERROR(__xludf.DUMMYFUNCTION("""COMPUTED_VALUE"""),"")</f>
        <v/>
      </c>
      <c r="D6190" s="5">
        <v>0.0</v>
      </c>
    </row>
    <row r="6191" ht="14.25" customHeight="1">
      <c r="A6191" s="5"/>
      <c r="B6191" s="5"/>
      <c r="C6191" s="5" t="str">
        <f>IFERROR(__xludf.DUMMYFUNCTION("""COMPUTED_VALUE"""),"")</f>
        <v/>
      </c>
      <c r="D6191" s="5">
        <v>0.0</v>
      </c>
    </row>
    <row r="6192" ht="14.25" customHeight="1">
      <c r="A6192" s="5"/>
      <c r="B6192" s="5"/>
      <c r="C6192" s="5" t="str">
        <f>IFERROR(__xludf.DUMMYFUNCTION("""COMPUTED_VALUE"""),"")</f>
        <v/>
      </c>
      <c r="D6192" s="5">
        <v>0.0</v>
      </c>
    </row>
    <row r="6193" ht="14.25" customHeight="1">
      <c r="A6193" s="5"/>
      <c r="B6193" s="5"/>
      <c r="C6193" s="5" t="str">
        <f>IFERROR(__xludf.DUMMYFUNCTION("""COMPUTED_VALUE"""),"")</f>
        <v/>
      </c>
      <c r="D6193" s="5">
        <v>0.0</v>
      </c>
    </row>
    <row r="6194" ht="14.25" customHeight="1">
      <c r="A6194" s="5"/>
      <c r="B6194" s="5"/>
      <c r="C6194" s="5" t="str">
        <f>IFERROR(__xludf.DUMMYFUNCTION("""COMPUTED_VALUE"""),"")</f>
        <v/>
      </c>
      <c r="D6194" s="5">
        <v>0.0</v>
      </c>
    </row>
    <row r="6195" ht="14.25" customHeight="1">
      <c r="A6195" s="5"/>
      <c r="B6195" s="5"/>
      <c r="C6195" s="5" t="str">
        <f>IFERROR(__xludf.DUMMYFUNCTION("""COMPUTED_VALUE"""),"")</f>
        <v/>
      </c>
      <c r="D6195" s="5">
        <v>0.0</v>
      </c>
    </row>
    <row r="6196" ht="14.25" customHeight="1">
      <c r="A6196" s="5"/>
      <c r="B6196" s="5"/>
      <c r="C6196" s="5" t="str">
        <f>IFERROR(__xludf.DUMMYFUNCTION("""COMPUTED_VALUE"""),"")</f>
        <v/>
      </c>
      <c r="D6196" s="5">
        <v>0.0</v>
      </c>
    </row>
    <row r="6197" ht="14.25" customHeight="1">
      <c r="A6197" s="5"/>
      <c r="B6197" s="5"/>
      <c r="C6197" s="5" t="str">
        <f>IFERROR(__xludf.DUMMYFUNCTION("""COMPUTED_VALUE"""),"")</f>
        <v/>
      </c>
      <c r="D6197" s="5">
        <v>0.0</v>
      </c>
    </row>
    <row r="6198" ht="14.25" customHeight="1">
      <c r="A6198" s="5"/>
      <c r="B6198" s="5"/>
      <c r="C6198" s="5" t="str">
        <f>IFERROR(__xludf.DUMMYFUNCTION("""COMPUTED_VALUE"""),"")</f>
        <v/>
      </c>
      <c r="D6198" s="5">
        <v>0.0</v>
      </c>
    </row>
    <row r="6199" ht="14.25" customHeight="1">
      <c r="A6199" s="5"/>
      <c r="B6199" s="5"/>
      <c r="C6199" s="5" t="str">
        <f>IFERROR(__xludf.DUMMYFUNCTION("""COMPUTED_VALUE"""),"")</f>
        <v/>
      </c>
      <c r="D6199" s="5">
        <v>0.0</v>
      </c>
    </row>
    <row r="6200" ht="14.25" customHeight="1">
      <c r="A6200" s="5"/>
      <c r="B6200" s="5"/>
      <c r="C6200" s="5" t="str">
        <f>IFERROR(__xludf.DUMMYFUNCTION("""COMPUTED_VALUE"""),"")</f>
        <v/>
      </c>
      <c r="D6200" s="5">
        <v>0.0</v>
      </c>
    </row>
    <row r="6201" ht="14.25" customHeight="1">
      <c r="A6201" s="5"/>
      <c r="B6201" s="5"/>
      <c r="C6201" s="5" t="str">
        <f>IFERROR(__xludf.DUMMYFUNCTION("""COMPUTED_VALUE"""),"")</f>
        <v/>
      </c>
      <c r="D6201" s="5">
        <v>0.0</v>
      </c>
    </row>
    <row r="6202" ht="14.25" customHeight="1">
      <c r="A6202" s="5"/>
      <c r="B6202" s="5"/>
      <c r="C6202" s="5" t="str">
        <f>IFERROR(__xludf.DUMMYFUNCTION("""COMPUTED_VALUE"""),"")</f>
        <v/>
      </c>
      <c r="D6202" s="5">
        <v>0.0</v>
      </c>
    </row>
    <row r="6203" ht="14.25" customHeight="1">
      <c r="A6203" s="5"/>
      <c r="B6203" s="5"/>
      <c r="C6203" s="5" t="str">
        <f>IFERROR(__xludf.DUMMYFUNCTION("""COMPUTED_VALUE"""),"")</f>
        <v/>
      </c>
      <c r="D6203" s="5">
        <v>0.0</v>
      </c>
    </row>
    <row r="6204" ht="14.25" customHeight="1">
      <c r="A6204" s="5"/>
      <c r="B6204" s="5"/>
      <c r="C6204" s="5" t="str">
        <f>IFERROR(__xludf.DUMMYFUNCTION("""COMPUTED_VALUE"""),"")</f>
        <v/>
      </c>
      <c r="D6204" s="5">
        <v>0.0</v>
      </c>
    </row>
    <row r="6205" ht="14.25" customHeight="1">
      <c r="A6205" s="5"/>
      <c r="B6205" s="5"/>
      <c r="C6205" s="5" t="str">
        <f>IFERROR(__xludf.DUMMYFUNCTION("""COMPUTED_VALUE"""),"")</f>
        <v/>
      </c>
      <c r="D6205" s="5">
        <v>0.0</v>
      </c>
    </row>
    <row r="6206" ht="14.25" customHeight="1">
      <c r="A6206" s="5"/>
      <c r="B6206" s="5"/>
      <c r="C6206" s="5" t="str">
        <f>IFERROR(__xludf.DUMMYFUNCTION("""COMPUTED_VALUE"""),"")</f>
        <v/>
      </c>
      <c r="D6206" s="5">
        <v>0.0</v>
      </c>
    </row>
    <row r="6207" ht="14.25" customHeight="1">
      <c r="A6207" s="5"/>
      <c r="B6207" s="5"/>
      <c r="C6207" s="5" t="str">
        <f>IFERROR(__xludf.DUMMYFUNCTION("""COMPUTED_VALUE"""),"")</f>
        <v/>
      </c>
      <c r="D6207" s="5">
        <v>0.0</v>
      </c>
    </row>
    <row r="6208" ht="14.25" customHeight="1">
      <c r="A6208" s="5"/>
      <c r="B6208" s="5"/>
      <c r="C6208" s="5" t="str">
        <f>IFERROR(__xludf.DUMMYFUNCTION("""COMPUTED_VALUE"""),"")</f>
        <v/>
      </c>
      <c r="D6208" s="5">
        <v>0.0</v>
      </c>
    </row>
    <row r="6209" ht="14.25" customHeight="1">
      <c r="A6209" s="5"/>
      <c r="B6209" s="5"/>
      <c r="C6209" s="5" t="str">
        <f>IFERROR(__xludf.DUMMYFUNCTION("""COMPUTED_VALUE"""),"")</f>
        <v/>
      </c>
      <c r="D6209" s="5">
        <v>0.0</v>
      </c>
    </row>
    <row r="6210" ht="14.25" customHeight="1">
      <c r="A6210" s="5"/>
      <c r="B6210" s="5"/>
      <c r="C6210" s="5" t="str">
        <f>IFERROR(__xludf.DUMMYFUNCTION("""COMPUTED_VALUE"""),"")</f>
        <v/>
      </c>
      <c r="D6210" s="5">
        <v>0.0</v>
      </c>
    </row>
    <row r="6211" ht="14.25" customHeight="1">
      <c r="A6211" s="5"/>
      <c r="B6211" s="5"/>
      <c r="C6211" s="5" t="str">
        <f>IFERROR(__xludf.DUMMYFUNCTION("""COMPUTED_VALUE"""),"")</f>
        <v/>
      </c>
      <c r="D6211" s="5">
        <v>0.0</v>
      </c>
    </row>
    <row r="6212" ht="14.25" customHeight="1">
      <c r="A6212" s="5"/>
      <c r="B6212" s="5"/>
      <c r="C6212" s="5" t="str">
        <f>IFERROR(__xludf.DUMMYFUNCTION("""COMPUTED_VALUE"""),"")</f>
        <v/>
      </c>
      <c r="D6212" s="5">
        <v>0.0</v>
      </c>
    </row>
    <row r="6213" ht="14.25" customHeight="1">
      <c r="A6213" s="5"/>
      <c r="B6213" s="5"/>
      <c r="C6213" s="5" t="str">
        <f>IFERROR(__xludf.DUMMYFUNCTION("""COMPUTED_VALUE"""),"")</f>
        <v/>
      </c>
      <c r="D6213" s="5">
        <v>0.0</v>
      </c>
    </row>
    <row r="6214" ht="14.25" customHeight="1">
      <c r="A6214" s="5"/>
      <c r="B6214" s="5"/>
      <c r="C6214" s="5" t="str">
        <f>IFERROR(__xludf.DUMMYFUNCTION("""COMPUTED_VALUE"""),"")</f>
        <v/>
      </c>
      <c r="D6214" s="5">
        <v>0.0</v>
      </c>
    </row>
    <row r="6215" ht="14.25" customHeight="1">
      <c r="A6215" s="5"/>
      <c r="B6215" s="5"/>
      <c r="C6215" s="5" t="str">
        <f>IFERROR(__xludf.DUMMYFUNCTION("""COMPUTED_VALUE"""),"")</f>
        <v/>
      </c>
      <c r="D6215" s="5">
        <v>0.0</v>
      </c>
    </row>
    <row r="6216" ht="14.25" customHeight="1">
      <c r="A6216" s="5"/>
      <c r="B6216" s="5"/>
      <c r="C6216" s="5" t="str">
        <f>IFERROR(__xludf.DUMMYFUNCTION("""COMPUTED_VALUE"""),"")</f>
        <v/>
      </c>
      <c r="D6216" s="5">
        <v>0.0</v>
      </c>
    </row>
    <row r="6217" ht="14.25" customHeight="1">
      <c r="A6217" s="5"/>
      <c r="B6217" s="5"/>
      <c r="C6217" s="5" t="str">
        <f>IFERROR(__xludf.DUMMYFUNCTION("""COMPUTED_VALUE"""),"")</f>
        <v/>
      </c>
      <c r="D6217" s="5">
        <v>0.0</v>
      </c>
    </row>
    <row r="6218" ht="14.25" customHeight="1">
      <c r="A6218" s="5"/>
      <c r="B6218" s="5"/>
      <c r="C6218" s="5" t="str">
        <f>IFERROR(__xludf.DUMMYFUNCTION("""COMPUTED_VALUE"""),"")</f>
        <v/>
      </c>
      <c r="D6218" s="5">
        <v>0.0</v>
      </c>
    </row>
    <row r="6219" ht="14.25" customHeight="1">
      <c r="A6219" s="5"/>
      <c r="B6219" s="5"/>
      <c r="C6219" s="5" t="str">
        <f>IFERROR(__xludf.DUMMYFUNCTION("""COMPUTED_VALUE"""),"")</f>
        <v/>
      </c>
      <c r="D6219" s="5">
        <v>0.0</v>
      </c>
    </row>
    <row r="6220" ht="14.25" customHeight="1">
      <c r="A6220" s="5"/>
      <c r="B6220" s="5"/>
      <c r="C6220" s="5" t="str">
        <f>IFERROR(__xludf.DUMMYFUNCTION("""COMPUTED_VALUE"""),"")</f>
        <v/>
      </c>
      <c r="D6220" s="5">
        <v>0.0</v>
      </c>
    </row>
    <row r="6221" ht="14.25" customHeight="1">
      <c r="A6221" s="5"/>
      <c r="B6221" s="5"/>
      <c r="C6221" s="5" t="str">
        <f>IFERROR(__xludf.DUMMYFUNCTION("""COMPUTED_VALUE"""),"")</f>
        <v/>
      </c>
      <c r="D6221" s="5">
        <v>0.0</v>
      </c>
    </row>
    <row r="6222" ht="14.25" customHeight="1">
      <c r="A6222" s="5"/>
      <c r="B6222" s="5"/>
      <c r="C6222" s="5" t="str">
        <f>IFERROR(__xludf.DUMMYFUNCTION("""COMPUTED_VALUE"""),"")</f>
        <v/>
      </c>
      <c r="D6222" s="5">
        <v>0.0</v>
      </c>
    </row>
    <row r="6223" ht="14.25" customHeight="1">
      <c r="A6223" s="5"/>
      <c r="B6223" s="5"/>
      <c r="C6223" s="5" t="str">
        <f>IFERROR(__xludf.DUMMYFUNCTION("""COMPUTED_VALUE"""),"")</f>
        <v/>
      </c>
      <c r="D6223" s="5">
        <v>0.0</v>
      </c>
    </row>
    <row r="6224" ht="14.25" customHeight="1">
      <c r="A6224" s="5"/>
      <c r="B6224" s="5"/>
      <c r="C6224" s="5" t="str">
        <f>IFERROR(__xludf.DUMMYFUNCTION("""COMPUTED_VALUE"""),"")</f>
        <v/>
      </c>
      <c r="D6224" s="5">
        <v>0.0</v>
      </c>
    </row>
    <row r="6225" ht="14.25" customHeight="1">
      <c r="A6225" s="5"/>
      <c r="B6225" s="5"/>
      <c r="C6225" s="5" t="str">
        <f>IFERROR(__xludf.DUMMYFUNCTION("""COMPUTED_VALUE"""),"")</f>
        <v/>
      </c>
      <c r="D6225" s="5">
        <v>0.0</v>
      </c>
    </row>
    <row r="6226" ht="14.25" customHeight="1">
      <c r="A6226" s="5"/>
      <c r="B6226" s="5"/>
      <c r="C6226" s="5" t="str">
        <f>IFERROR(__xludf.DUMMYFUNCTION("""COMPUTED_VALUE"""),"")</f>
        <v/>
      </c>
      <c r="D6226" s="5">
        <v>0.0</v>
      </c>
    </row>
    <row r="6227" ht="14.25" customHeight="1">
      <c r="A6227" s="5"/>
      <c r="B6227" s="5"/>
      <c r="C6227" s="5" t="str">
        <f>IFERROR(__xludf.DUMMYFUNCTION("""COMPUTED_VALUE"""),"")</f>
        <v/>
      </c>
      <c r="D6227" s="5">
        <v>0.0</v>
      </c>
    </row>
    <row r="6228" ht="14.25" customHeight="1">
      <c r="A6228" s="5"/>
      <c r="B6228" s="5"/>
      <c r="C6228" s="5" t="str">
        <f>IFERROR(__xludf.DUMMYFUNCTION("""COMPUTED_VALUE"""),"")</f>
        <v/>
      </c>
      <c r="D6228" s="5">
        <v>0.0</v>
      </c>
    </row>
    <row r="6229" ht="14.25" customHeight="1">
      <c r="A6229" s="5"/>
      <c r="B6229" s="5"/>
      <c r="C6229" s="5" t="str">
        <f>IFERROR(__xludf.DUMMYFUNCTION("""COMPUTED_VALUE"""),"")</f>
        <v/>
      </c>
      <c r="D6229" s="5">
        <v>0.0</v>
      </c>
    </row>
    <row r="6230" ht="14.25" customHeight="1">
      <c r="A6230" s="5"/>
      <c r="B6230" s="5"/>
      <c r="C6230" s="5" t="str">
        <f>IFERROR(__xludf.DUMMYFUNCTION("""COMPUTED_VALUE"""),"")</f>
        <v/>
      </c>
      <c r="D6230" s="5">
        <v>0.0</v>
      </c>
    </row>
    <row r="6231" ht="14.25" customHeight="1">
      <c r="A6231" s="5"/>
      <c r="B6231" s="5"/>
      <c r="C6231" s="5" t="str">
        <f>IFERROR(__xludf.DUMMYFUNCTION("""COMPUTED_VALUE"""),"")</f>
        <v/>
      </c>
      <c r="D6231" s="5">
        <v>0.0</v>
      </c>
    </row>
    <row r="6232" ht="14.25" customHeight="1">
      <c r="A6232" s="5"/>
      <c r="B6232" s="5"/>
      <c r="C6232" s="5" t="str">
        <f>IFERROR(__xludf.DUMMYFUNCTION("""COMPUTED_VALUE"""),"")</f>
        <v/>
      </c>
      <c r="D6232" s="5">
        <v>0.0</v>
      </c>
    </row>
    <row r="6233" ht="14.25" customHeight="1">
      <c r="A6233" s="5"/>
      <c r="B6233" s="5"/>
      <c r="C6233" s="5" t="str">
        <f>IFERROR(__xludf.DUMMYFUNCTION("""COMPUTED_VALUE"""),"")</f>
        <v/>
      </c>
      <c r="D6233" s="5">
        <v>0.0</v>
      </c>
    </row>
    <row r="6234" ht="14.25" customHeight="1">
      <c r="A6234" s="5"/>
      <c r="B6234" s="5"/>
      <c r="C6234" s="5" t="str">
        <f>IFERROR(__xludf.DUMMYFUNCTION("""COMPUTED_VALUE"""),"")</f>
        <v/>
      </c>
      <c r="D6234" s="5">
        <v>0.0</v>
      </c>
    </row>
    <row r="6235" ht="14.25" customHeight="1">
      <c r="A6235" s="5"/>
      <c r="B6235" s="5"/>
      <c r="C6235" s="5" t="str">
        <f>IFERROR(__xludf.DUMMYFUNCTION("""COMPUTED_VALUE"""),"")</f>
        <v/>
      </c>
      <c r="D6235" s="5">
        <v>0.0</v>
      </c>
    </row>
    <row r="6236" ht="14.25" customHeight="1">
      <c r="A6236" s="5"/>
      <c r="B6236" s="5"/>
      <c r="C6236" s="5" t="str">
        <f>IFERROR(__xludf.DUMMYFUNCTION("""COMPUTED_VALUE"""),"")</f>
        <v/>
      </c>
      <c r="D6236" s="5">
        <v>0.0</v>
      </c>
    </row>
    <row r="6237" ht="14.25" customHeight="1">
      <c r="A6237" s="5"/>
      <c r="B6237" s="5"/>
      <c r="C6237" s="5" t="str">
        <f>IFERROR(__xludf.DUMMYFUNCTION("""COMPUTED_VALUE"""),"")</f>
        <v/>
      </c>
      <c r="D6237" s="5">
        <v>0.0</v>
      </c>
    </row>
    <row r="6238" ht="14.25" customHeight="1">
      <c r="A6238" s="5"/>
      <c r="B6238" s="5"/>
      <c r="C6238" s="5" t="str">
        <f>IFERROR(__xludf.DUMMYFUNCTION("""COMPUTED_VALUE"""),"")</f>
        <v/>
      </c>
      <c r="D6238" s="5">
        <v>0.0</v>
      </c>
    </row>
    <row r="6239" ht="14.25" customHeight="1">
      <c r="A6239" s="5"/>
      <c r="B6239" s="5"/>
      <c r="C6239" s="5" t="str">
        <f>IFERROR(__xludf.DUMMYFUNCTION("""COMPUTED_VALUE"""),"")</f>
        <v/>
      </c>
      <c r="D6239" s="5">
        <v>0.0</v>
      </c>
    </row>
    <row r="6240" ht="14.25" customHeight="1">
      <c r="A6240" s="5"/>
      <c r="B6240" s="5"/>
      <c r="C6240" s="5" t="str">
        <f>IFERROR(__xludf.DUMMYFUNCTION("""COMPUTED_VALUE"""),"")</f>
        <v/>
      </c>
      <c r="D6240" s="5">
        <v>0.0</v>
      </c>
    </row>
    <row r="6241" ht="14.25" customHeight="1">
      <c r="A6241" s="5"/>
      <c r="B6241" s="5"/>
      <c r="C6241" s="5" t="str">
        <f>IFERROR(__xludf.DUMMYFUNCTION("""COMPUTED_VALUE"""),"")</f>
        <v/>
      </c>
      <c r="D6241" s="5">
        <v>0.0</v>
      </c>
    </row>
    <row r="6242" ht="14.25" customHeight="1">
      <c r="A6242" s="5"/>
      <c r="B6242" s="5"/>
      <c r="C6242" s="5" t="str">
        <f>IFERROR(__xludf.DUMMYFUNCTION("""COMPUTED_VALUE"""),"")</f>
        <v/>
      </c>
      <c r="D6242" s="5">
        <v>0.0</v>
      </c>
    </row>
    <row r="6243" ht="14.25" customHeight="1">
      <c r="A6243" s="5"/>
      <c r="B6243" s="5"/>
      <c r="C6243" s="5" t="str">
        <f>IFERROR(__xludf.DUMMYFUNCTION("""COMPUTED_VALUE"""),"")</f>
        <v/>
      </c>
      <c r="D6243" s="5">
        <v>0.0</v>
      </c>
    </row>
    <row r="6244" ht="14.25" customHeight="1">
      <c r="A6244" s="5"/>
      <c r="B6244" s="5"/>
      <c r="C6244" s="5" t="str">
        <f>IFERROR(__xludf.DUMMYFUNCTION("""COMPUTED_VALUE"""),"")</f>
        <v/>
      </c>
      <c r="D6244" s="5">
        <v>0.0</v>
      </c>
    </row>
    <row r="6245" ht="14.25" customHeight="1">
      <c r="A6245" s="5"/>
      <c r="B6245" s="5"/>
      <c r="C6245" s="5" t="str">
        <f>IFERROR(__xludf.DUMMYFUNCTION("""COMPUTED_VALUE"""),"")</f>
        <v/>
      </c>
      <c r="D6245" s="5">
        <v>0.0</v>
      </c>
    </row>
    <row r="6246" ht="14.25" customHeight="1">
      <c r="A6246" s="5"/>
      <c r="B6246" s="5"/>
      <c r="C6246" s="5" t="str">
        <f>IFERROR(__xludf.DUMMYFUNCTION("""COMPUTED_VALUE"""),"")</f>
        <v/>
      </c>
      <c r="D6246" s="5">
        <v>0.0</v>
      </c>
    </row>
    <row r="6247" ht="14.25" customHeight="1">
      <c r="A6247" s="5"/>
      <c r="B6247" s="5"/>
      <c r="C6247" s="5" t="str">
        <f>IFERROR(__xludf.DUMMYFUNCTION("""COMPUTED_VALUE"""),"")</f>
        <v/>
      </c>
      <c r="D6247" s="5">
        <v>0.0</v>
      </c>
    </row>
    <row r="6248" ht="14.25" customHeight="1">
      <c r="A6248" s="5"/>
      <c r="B6248" s="5"/>
      <c r="C6248" s="5" t="str">
        <f>IFERROR(__xludf.DUMMYFUNCTION("""COMPUTED_VALUE"""),"")</f>
        <v/>
      </c>
      <c r="D6248" s="5">
        <v>0.0</v>
      </c>
    </row>
    <row r="6249" ht="14.25" customHeight="1">
      <c r="A6249" s="5"/>
      <c r="B6249" s="5"/>
      <c r="C6249" s="5" t="str">
        <f>IFERROR(__xludf.DUMMYFUNCTION("""COMPUTED_VALUE"""),"")</f>
        <v/>
      </c>
      <c r="D6249" s="5">
        <v>0.0</v>
      </c>
    </row>
    <row r="6250" ht="14.25" customHeight="1">
      <c r="A6250" s="5"/>
      <c r="B6250" s="5"/>
      <c r="C6250" s="5" t="str">
        <f>IFERROR(__xludf.DUMMYFUNCTION("""COMPUTED_VALUE"""),"")</f>
        <v/>
      </c>
      <c r="D6250" s="5">
        <v>0.0</v>
      </c>
    </row>
    <row r="6251" ht="14.25" customHeight="1">
      <c r="A6251" s="5"/>
      <c r="B6251" s="5"/>
      <c r="C6251" s="5" t="str">
        <f>IFERROR(__xludf.DUMMYFUNCTION("""COMPUTED_VALUE"""),"")</f>
        <v/>
      </c>
      <c r="D6251" s="5">
        <v>0.0</v>
      </c>
    </row>
    <row r="6252" ht="14.25" customHeight="1">
      <c r="A6252" s="5"/>
      <c r="B6252" s="5"/>
      <c r="C6252" s="5" t="str">
        <f>IFERROR(__xludf.DUMMYFUNCTION("""COMPUTED_VALUE"""),"")</f>
        <v/>
      </c>
      <c r="D6252" s="5">
        <v>0.0</v>
      </c>
    </row>
    <row r="6253" ht="14.25" customHeight="1">
      <c r="A6253" s="5"/>
      <c r="B6253" s="5"/>
      <c r="C6253" s="5" t="str">
        <f>IFERROR(__xludf.DUMMYFUNCTION("""COMPUTED_VALUE"""),"")</f>
        <v/>
      </c>
      <c r="D6253" s="5">
        <v>0.0</v>
      </c>
    </row>
    <row r="6254" ht="14.25" customHeight="1">
      <c r="A6254" s="5"/>
      <c r="B6254" s="5"/>
      <c r="C6254" s="5" t="str">
        <f>IFERROR(__xludf.DUMMYFUNCTION("""COMPUTED_VALUE"""),"")</f>
        <v/>
      </c>
      <c r="D6254" s="5">
        <v>0.0</v>
      </c>
    </row>
    <row r="6255" ht="14.25" customHeight="1">
      <c r="A6255" s="5"/>
      <c r="B6255" s="5"/>
      <c r="C6255" s="5" t="str">
        <f>IFERROR(__xludf.DUMMYFUNCTION("""COMPUTED_VALUE"""),"")</f>
        <v/>
      </c>
      <c r="D6255" s="5">
        <v>0.0</v>
      </c>
    </row>
    <row r="6256" ht="14.25" customHeight="1">
      <c r="A6256" s="5"/>
      <c r="B6256" s="5"/>
      <c r="C6256" s="5" t="str">
        <f>IFERROR(__xludf.DUMMYFUNCTION("""COMPUTED_VALUE"""),"")</f>
        <v/>
      </c>
      <c r="D6256" s="5">
        <v>0.0</v>
      </c>
    </row>
    <row r="6257" ht="14.25" customHeight="1">
      <c r="A6257" s="5"/>
      <c r="B6257" s="5"/>
      <c r="C6257" s="5" t="str">
        <f>IFERROR(__xludf.DUMMYFUNCTION("""COMPUTED_VALUE"""),"")</f>
        <v/>
      </c>
      <c r="D6257" s="5">
        <v>0.0</v>
      </c>
    </row>
    <row r="6258" ht="14.25" customHeight="1">
      <c r="A6258" s="5"/>
      <c r="B6258" s="5"/>
      <c r="C6258" s="5" t="str">
        <f>IFERROR(__xludf.DUMMYFUNCTION("""COMPUTED_VALUE"""),"")</f>
        <v/>
      </c>
      <c r="D6258" s="5">
        <v>0.0</v>
      </c>
    </row>
    <row r="6259" ht="14.25" customHeight="1">
      <c r="A6259" s="5"/>
      <c r="B6259" s="5"/>
      <c r="C6259" s="5" t="str">
        <f>IFERROR(__xludf.DUMMYFUNCTION("""COMPUTED_VALUE"""),"")</f>
        <v/>
      </c>
      <c r="D6259" s="5">
        <v>0.0</v>
      </c>
    </row>
    <row r="6260" ht="14.25" customHeight="1">
      <c r="A6260" s="5"/>
      <c r="B6260" s="5"/>
      <c r="C6260" s="5" t="str">
        <f>IFERROR(__xludf.DUMMYFUNCTION("""COMPUTED_VALUE"""),"")</f>
        <v/>
      </c>
      <c r="D6260" s="5">
        <v>0.0</v>
      </c>
    </row>
    <row r="6261" ht="14.25" customHeight="1">
      <c r="A6261" s="5"/>
      <c r="B6261" s="5"/>
      <c r="C6261" s="5" t="str">
        <f>IFERROR(__xludf.DUMMYFUNCTION("""COMPUTED_VALUE"""),"")</f>
        <v/>
      </c>
      <c r="D6261" s="5">
        <v>0.0</v>
      </c>
    </row>
    <row r="6262" ht="14.25" customHeight="1">
      <c r="A6262" s="5"/>
      <c r="B6262" s="5"/>
      <c r="C6262" s="5" t="str">
        <f>IFERROR(__xludf.DUMMYFUNCTION("""COMPUTED_VALUE"""),"")</f>
        <v/>
      </c>
      <c r="D6262" s="5">
        <v>0.0</v>
      </c>
    </row>
    <row r="6263" ht="14.25" customHeight="1">
      <c r="A6263" s="5"/>
      <c r="B6263" s="5"/>
      <c r="C6263" s="5" t="str">
        <f>IFERROR(__xludf.DUMMYFUNCTION("""COMPUTED_VALUE"""),"")</f>
        <v/>
      </c>
      <c r="D6263" s="5">
        <v>0.0</v>
      </c>
    </row>
    <row r="6264" ht="14.25" customHeight="1">
      <c r="A6264" s="5"/>
      <c r="B6264" s="5"/>
      <c r="C6264" s="5" t="str">
        <f>IFERROR(__xludf.DUMMYFUNCTION("""COMPUTED_VALUE"""),"")</f>
        <v/>
      </c>
      <c r="D6264" s="5">
        <v>0.0</v>
      </c>
    </row>
    <row r="6265" ht="14.25" customHeight="1">
      <c r="A6265" s="5"/>
      <c r="B6265" s="5"/>
      <c r="C6265" s="5" t="str">
        <f>IFERROR(__xludf.DUMMYFUNCTION("""COMPUTED_VALUE"""),"")</f>
        <v/>
      </c>
      <c r="D6265" s="5">
        <v>0.0</v>
      </c>
    </row>
    <row r="6266" ht="14.25" customHeight="1">
      <c r="A6266" s="5"/>
      <c r="B6266" s="5"/>
      <c r="C6266" s="5" t="str">
        <f>IFERROR(__xludf.DUMMYFUNCTION("""COMPUTED_VALUE"""),"")</f>
        <v/>
      </c>
      <c r="D6266" s="5">
        <v>0.0</v>
      </c>
    </row>
    <row r="6267" ht="14.25" customHeight="1">
      <c r="A6267" s="5"/>
      <c r="B6267" s="5"/>
      <c r="C6267" s="5" t="str">
        <f>IFERROR(__xludf.DUMMYFUNCTION("""COMPUTED_VALUE"""),"")</f>
        <v/>
      </c>
      <c r="D6267" s="5">
        <v>0.0</v>
      </c>
    </row>
    <row r="6268" ht="14.25" customHeight="1">
      <c r="A6268" s="5"/>
      <c r="B6268" s="5"/>
      <c r="C6268" s="5" t="str">
        <f>IFERROR(__xludf.DUMMYFUNCTION("""COMPUTED_VALUE"""),"")</f>
        <v/>
      </c>
      <c r="D6268" s="5">
        <v>0.0</v>
      </c>
    </row>
    <row r="6269" ht="14.25" customHeight="1">
      <c r="A6269" s="5"/>
      <c r="B6269" s="5"/>
      <c r="C6269" s="5" t="str">
        <f>IFERROR(__xludf.DUMMYFUNCTION("""COMPUTED_VALUE"""),"")</f>
        <v/>
      </c>
      <c r="D6269" s="5">
        <v>0.0</v>
      </c>
    </row>
    <row r="6270" ht="14.25" customHeight="1">
      <c r="A6270" s="5"/>
      <c r="B6270" s="5"/>
      <c r="C6270" s="5" t="str">
        <f>IFERROR(__xludf.DUMMYFUNCTION("""COMPUTED_VALUE"""),"")</f>
        <v/>
      </c>
      <c r="D6270" s="5">
        <v>0.0</v>
      </c>
    </row>
    <row r="6271" ht="14.25" customHeight="1">
      <c r="A6271" s="5"/>
      <c r="B6271" s="5"/>
      <c r="C6271" s="5" t="str">
        <f>IFERROR(__xludf.DUMMYFUNCTION("""COMPUTED_VALUE"""),"")</f>
        <v/>
      </c>
      <c r="D6271" s="5">
        <v>0.0</v>
      </c>
    </row>
    <row r="6272" ht="14.25" customHeight="1">
      <c r="A6272" s="5"/>
      <c r="B6272" s="5"/>
      <c r="C6272" s="5" t="str">
        <f>IFERROR(__xludf.DUMMYFUNCTION("""COMPUTED_VALUE"""),"")</f>
        <v/>
      </c>
      <c r="D6272" s="5">
        <v>0.0</v>
      </c>
    </row>
    <row r="6273" ht="14.25" customHeight="1">
      <c r="A6273" s="5"/>
      <c r="B6273" s="5"/>
      <c r="C6273" s="5" t="str">
        <f>IFERROR(__xludf.DUMMYFUNCTION("""COMPUTED_VALUE"""),"")</f>
        <v/>
      </c>
      <c r="D6273" s="5">
        <v>0.0</v>
      </c>
    </row>
    <row r="6274" ht="14.25" customHeight="1">
      <c r="A6274" s="5"/>
      <c r="B6274" s="5"/>
      <c r="C6274" s="5" t="str">
        <f>IFERROR(__xludf.DUMMYFUNCTION("""COMPUTED_VALUE"""),"")</f>
        <v/>
      </c>
      <c r="D6274" s="5">
        <v>0.0</v>
      </c>
    </row>
    <row r="6275" ht="14.25" customHeight="1">
      <c r="A6275" s="5"/>
      <c r="B6275" s="5"/>
      <c r="C6275" s="5" t="str">
        <f>IFERROR(__xludf.DUMMYFUNCTION("""COMPUTED_VALUE"""),"")</f>
        <v/>
      </c>
      <c r="D6275" s="5">
        <v>0.0</v>
      </c>
    </row>
    <row r="6276" ht="14.25" customHeight="1">
      <c r="A6276" s="5"/>
      <c r="B6276" s="5"/>
      <c r="C6276" s="5" t="str">
        <f>IFERROR(__xludf.DUMMYFUNCTION("""COMPUTED_VALUE"""),"")</f>
        <v/>
      </c>
      <c r="D6276" s="5">
        <v>0.0</v>
      </c>
    </row>
    <row r="6277" ht="14.25" customHeight="1">
      <c r="A6277" s="5"/>
      <c r="B6277" s="5"/>
      <c r="C6277" s="5" t="str">
        <f>IFERROR(__xludf.DUMMYFUNCTION("""COMPUTED_VALUE"""),"")</f>
        <v/>
      </c>
      <c r="D6277" s="5">
        <v>0.0</v>
      </c>
    </row>
    <row r="6278" ht="14.25" customHeight="1">
      <c r="A6278" s="5"/>
      <c r="B6278" s="5"/>
      <c r="C6278" s="5" t="str">
        <f>IFERROR(__xludf.DUMMYFUNCTION("""COMPUTED_VALUE"""),"")</f>
        <v/>
      </c>
      <c r="D6278" s="5">
        <v>0.0</v>
      </c>
    </row>
    <row r="6279" ht="14.25" customHeight="1">
      <c r="A6279" s="5"/>
      <c r="B6279" s="5"/>
      <c r="C6279" s="5" t="str">
        <f>IFERROR(__xludf.DUMMYFUNCTION("""COMPUTED_VALUE"""),"")</f>
        <v/>
      </c>
      <c r="D6279" s="5">
        <v>0.0</v>
      </c>
    </row>
    <row r="6280" ht="14.25" customHeight="1">
      <c r="A6280" s="5"/>
      <c r="B6280" s="5"/>
      <c r="C6280" s="5" t="str">
        <f>IFERROR(__xludf.DUMMYFUNCTION("""COMPUTED_VALUE"""),"")</f>
        <v/>
      </c>
      <c r="D6280" s="5">
        <v>0.0</v>
      </c>
    </row>
    <row r="6281" ht="14.25" customHeight="1">
      <c r="A6281" s="5"/>
      <c r="B6281" s="5"/>
      <c r="C6281" s="5" t="str">
        <f>IFERROR(__xludf.DUMMYFUNCTION("""COMPUTED_VALUE"""),"")</f>
        <v/>
      </c>
      <c r="D6281" s="5">
        <v>0.0</v>
      </c>
    </row>
    <row r="6282" ht="14.25" customHeight="1">
      <c r="A6282" s="5"/>
      <c r="B6282" s="5"/>
      <c r="C6282" s="5" t="str">
        <f>IFERROR(__xludf.DUMMYFUNCTION("""COMPUTED_VALUE"""),"")</f>
        <v/>
      </c>
      <c r="D6282" s="5">
        <v>0.0</v>
      </c>
    </row>
    <row r="6283" ht="14.25" customHeight="1">
      <c r="A6283" s="5"/>
      <c r="B6283" s="5"/>
      <c r="C6283" s="5" t="str">
        <f>IFERROR(__xludf.DUMMYFUNCTION("""COMPUTED_VALUE"""),"")</f>
        <v/>
      </c>
      <c r="D6283" s="5">
        <v>0.0</v>
      </c>
    </row>
    <row r="6284" ht="14.25" customHeight="1">
      <c r="A6284" s="5"/>
      <c r="B6284" s="5"/>
      <c r="C6284" s="5" t="str">
        <f>IFERROR(__xludf.DUMMYFUNCTION("""COMPUTED_VALUE"""),"")</f>
        <v/>
      </c>
      <c r="D6284" s="5">
        <v>0.0</v>
      </c>
    </row>
    <row r="6285" ht="14.25" customHeight="1">
      <c r="A6285" s="5"/>
      <c r="B6285" s="5"/>
      <c r="C6285" s="5" t="str">
        <f>IFERROR(__xludf.DUMMYFUNCTION("""COMPUTED_VALUE"""),"")</f>
        <v/>
      </c>
      <c r="D6285" s="5">
        <v>0.0</v>
      </c>
    </row>
    <row r="6286" ht="14.25" customHeight="1">
      <c r="A6286" s="5"/>
      <c r="B6286" s="5"/>
      <c r="C6286" s="5" t="str">
        <f>IFERROR(__xludf.DUMMYFUNCTION("""COMPUTED_VALUE"""),"")</f>
        <v/>
      </c>
      <c r="D6286" s="5">
        <v>0.0</v>
      </c>
    </row>
    <row r="6287" ht="14.25" customHeight="1">
      <c r="A6287" s="5"/>
      <c r="B6287" s="5"/>
      <c r="C6287" s="5" t="str">
        <f>IFERROR(__xludf.DUMMYFUNCTION("""COMPUTED_VALUE"""),"")</f>
        <v/>
      </c>
      <c r="D6287" s="5">
        <v>0.0</v>
      </c>
    </row>
    <row r="6288" ht="14.25" customHeight="1">
      <c r="A6288" s="5"/>
      <c r="B6288" s="5"/>
      <c r="C6288" s="5" t="str">
        <f>IFERROR(__xludf.DUMMYFUNCTION("""COMPUTED_VALUE"""),"")</f>
        <v/>
      </c>
      <c r="D6288" s="5">
        <v>0.0</v>
      </c>
    </row>
    <row r="6289" ht="14.25" customHeight="1">
      <c r="A6289" s="5"/>
      <c r="B6289" s="5"/>
      <c r="C6289" s="5" t="str">
        <f>IFERROR(__xludf.DUMMYFUNCTION("""COMPUTED_VALUE"""),"")</f>
        <v/>
      </c>
      <c r="D6289" s="5">
        <v>0.0</v>
      </c>
    </row>
    <row r="6290" ht="14.25" customHeight="1">
      <c r="A6290" s="5"/>
      <c r="B6290" s="5"/>
      <c r="C6290" s="5" t="str">
        <f>IFERROR(__xludf.DUMMYFUNCTION("""COMPUTED_VALUE"""),"")</f>
        <v/>
      </c>
      <c r="D6290" s="5">
        <v>0.0</v>
      </c>
    </row>
    <row r="6291" ht="14.25" customHeight="1">
      <c r="A6291" s="5"/>
      <c r="B6291" s="5"/>
      <c r="C6291" s="5" t="str">
        <f>IFERROR(__xludf.DUMMYFUNCTION("""COMPUTED_VALUE"""),"")</f>
        <v/>
      </c>
      <c r="D6291" s="5">
        <v>0.0</v>
      </c>
    </row>
    <row r="6292" ht="14.25" customHeight="1">
      <c r="A6292" s="5"/>
      <c r="B6292" s="5"/>
      <c r="C6292" s="5" t="str">
        <f>IFERROR(__xludf.DUMMYFUNCTION("""COMPUTED_VALUE"""),"")</f>
        <v/>
      </c>
      <c r="D6292" s="5">
        <v>0.0</v>
      </c>
    </row>
    <row r="6293" ht="14.25" customHeight="1">
      <c r="A6293" s="5"/>
      <c r="B6293" s="5"/>
      <c r="C6293" s="5" t="str">
        <f>IFERROR(__xludf.DUMMYFUNCTION("""COMPUTED_VALUE"""),"")</f>
        <v/>
      </c>
      <c r="D6293" s="5">
        <v>0.0</v>
      </c>
    </row>
    <row r="6294" ht="14.25" customHeight="1">
      <c r="A6294" s="5"/>
      <c r="B6294" s="5"/>
      <c r="C6294" s="5" t="str">
        <f>IFERROR(__xludf.DUMMYFUNCTION("""COMPUTED_VALUE"""),"")</f>
        <v/>
      </c>
      <c r="D6294" s="5">
        <v>0.0</v>
      </c>
    </row>
    <row r="6295" ht="14.25" customHeight="1">
      <c r="A6295" s="5"/>
      <c r="B6295" s="5"/>
      <c r="C6295" s="5" t="str">
        <f>IFERROR(__xludf.DUMMYFUNCTION("""COMPUTED_VALUE"""),"")</f>
        <v/>
      </c>
      <c r="D6295" s="5">
        <v>0.0</v>
      </c>
    </row>
    <row r="6296" ht="14.25" customHeight="1">
      <c r="A6296" s="5"/>
      <c r="B6296" s="5"/>
      <c r="C6296" s="5" t="str">
        <f>IFERROR(__xludf.DUMMYFUNCTION("""COMPUTED_VALUE"""),"")</f>
        <v/>
      </c>
      <c r="D6296" s="5">
        <v>0.0</v>
      </c>
    </row>
    <row r="6297" ht="14.25" customHeight="1">
      <c r="A6297" s="5"/>
      <c r="B6297" s="5"/>
      <c r="C6297" s="5" t="str">
        <f>IFERROR(__xludf.DUMMYFUNCTION("""COMPUTED_VALUE"""),"")</f>
        <v/>
      </c>
      <c r="D6297" s="5">
        <v>0.0</v>
      </c>
    </row>
    <row r="6298" ht="14.25" customHeight="1">
      <c r="A6298" s="5"/>
      <c r="B6298" s="5"/>
      <c r="C6298" s="5" t="str">
        <f>IFERROR(__xludf.DUMMYFUNCTION("""COMPUTED_VALUE"""),"")</f>
        <v/>
      </c>
      <c r="D6298" s="5">
        <v>0.0</v>
      </c>
    </row>
    <row r="6299" ht="14.25" customHeight="1">
      <c r="A6299" s="5"/>
      <c r="B6299" s="5"/>
      <c r="C6299" s="5" t="str">
        <f>IFERROR(__xludf.DUMMYFUNCTION("""COMPUTED_VALUE"""),"")</f>
        <v/>
      </c>
      <c r="D6299" s="5">
        <v>0.0</v>
      </c>
    </row>
    <row r="6300" ht="14.25" customHeight="1">
      <c r="A6300" s="5"/>
      <c r="B6300" s="5"/>
      <c r="C6300" s="5" t="str">
        <f>IFERROR(__xludf.DUMMYFUNCTION("""COMPUTED_VALUE"""),"")</f>
        <v/>
      </c>
      <c r="D6300" s="5">
        <v>0.0</v>
      </c>
    </row>
    <row r="6301" ht="14.25" customHeight="1">
      <c r="A6301" s="5"/>
      <c r="B6301" s="5"/>
      <c r="C6301" s="5" t="str">
        <f>IFERROR(__xludf.DUMMYFUNCTION("""COMPUTED_VALUE"""),"")</f>
        <v/>
      </c>
      <c r="D6301" s="5">
        <v>0.0</v>
      </c>
    </row>
    <row r="6302" ht="14.25" customHeight="1">
      <c r="A6302" s="5"/>
      <c r="B6302" s="5"/>
      <c r="C6302" s="5" t="str">
        <f>IFERROR(__xludf.DUMMYFUNCTION("""COMPUTED_VALUE"""),"")</f>
        <v/>
      </c>
      <c r="D6302" s="5">
        <v>0.0</v>
      </c>
    </row>
    <row r="6303" ht="14.25" customHeight="1">
      <c r="A6303" s="5"/>
      <c r="B6303" s="5"/>
      <c r="C6303" s="5" t="str">
        <f>IFERROR(__xludf.DUMMYFUNCTION("""COMPUTED_VALUE"""),"")</f>
        <v/>
      </c>
      <c r="D6303" s="5">
        <v>0.0</v>
      </c>
    </row>
    <row r="6304" ht="14.25" customHeight="1">
      <c r="A6304" s="5"/>
      <c r="B6304" s="5"/>
      <c r="C6304" s="5" t="str">
        <f>IFERROR(__xludf.DUMMYFUNCTION("""COMPUTED_VALUE"""),"")</f>
        <v/>
      </c>
      <c r="D6304" s="5">
        <v>0.0</v>
      </c>
    </row>
    <row r="6305" ht="14.25" customHeight="1">
      <c r="A6305" s="5"/>
      <c r="B6305" s="5"/>
      <c r="C6305" s="5" t="str">
        <f>IFERROR(__xludf.DUMMYFUNCTION("""COMPUTED_VALUE"""),"")</f>
        <v/>
      </c>
      <c r="D6305" s="5">
        <v>0.0</v>
      </c>
    </row>
    <row r="6306" ht="14.25" customHeight="1">
      <c r="A6306" s="5"/>
      <c r="B6306" s="5"/>
      <c r="C6306" s="5" t="str">
        <f>IFERROR(__xludf.DUMMYFUNCTION("""COMPUTED_VALUE"""),"")</f>
        <v/>
      </c>
      <c r="D6306" s="5">
        <v>0.0</v>
      </c>
    </row>
    <row r="6307" ht="14.25" customHeight="1">
      <c r="A6307" s="5"/>
      <c r="B6307" s="5"/>
      <c r="C6307" s="5" t="str">
        <f>IFERROR(__xludf.DUMMYFUNCTION("""COMPUTED_VALUE"""),"")</f>
        <v/>
      </c>
      <c r="D6307" s="5">
        <v>0.0</v>
      </c>
    </row>
    <row r="6308" ht="14.25" customHeight="1">
      <c r="A6308" s="5"/>
      <c r="B6308" s="5"/>
      <c r="C6308" s="5" t="str">
        <f>IFERROR(__xludf.DUMMYFUNCTION("""COMPUTED_VALUE"""),"")</f>
        <v/>
      </c>
      <c r="D6308" s="5">
        <v>0.0</v>
      </c>
    </row>
    <row r="6309" ht="14.25" customHeight="1">
      <c r="A6309" s="5"/>
      <c r="B6309" s="5"/>
      <c r="C6309" s="5" t="str">
        <f>IFERROR(__xludf.DUMMYFUNCTION("""COMPUTED_VALUE"""),"")</f>
        <v/>
      </c>
      <c r="D6309" s="5">
        <v>0.0</v>
      </c>
    </row>
    <row r="6310" ht="14.25" customHeight="1">
      <c r="A6310" s="5"/>
      <c r="B6310" s="5"/>
      <c r="C6310" s="5" t="str">
        <f>IFERROR(__xludf.DUMMYFUNCTION("""COMPUTED_VALUE"""),"")</f>
        <v/>
      </c>
      <c r="D6310" s="5">
        <v>0.0</v>
      </c>
    </row>
    <row r="6311" ht="14.25" customHeight="1">
      <c r="A6311" s="5"/>
      <c r="B6311" s="5"/>
      <c r="C6311" s="5" t="str">
        <f>IFERROR(__xludf.DUMMYFUNCTION("""COMPUTED_VALUE"""),"")</f>
        <v/>
      </c>
      <c r="D6311" s="5">
        <v>0.0</v>
      </c>
    </row>
    <row r="6312" ht="14.25" customHeight="1">
      <c r="A6312" s="5"/>
      <c r="B6312" s="5"/>
      <c r="C6312" s="5" t="str">
        <f>IFERROR(__xludf.DUMMYFUNCTION("""COMPUTED_VALUE"""),"")</f>
        <v/>
      </c>
      <c r="D6312" s="5">
        <v>0.0</v>
      </c>
    </row>
    <row r="6313" ht="14.25" customHeight="1">
      <c r="A6313" s="5"/>
      <c r="B6313" s="5"/>
      <c r="C6313" s="5" t="str">
        <f>IFERROR(__xludf.DUMMYFUNCTION("""COMPUTED_VALUE"""),"")</f>
        <v/>
      </c>
      <c r="D6313" s="5">
        <v>0.0</v>
      </c>
    </row>
    <row r="6314" ht="14.25" customHeight="1">
      <c r="A6314" s="5"/>
      <c r="B6314" s="5"/>
      <c r="C6314" s="5" t="str">
        <f>IFERROR(__xludf.DUMMYFUNCTION("""COMPUTED_VALUE"""),"")</f>
        <v/>
      </c>
      <c r="D6314" s="5">
        <v>0.0</v>
      </c>
    </row>
    <row r="6315" ht="14.25" customHeight="1">
      <c r="A6315" s="5"/>
      <c r="B6315" s="5"/>
      <c r="C6315" s="5" t="str">
        <f>IFERROR(__xludf.DUMMYFUNCTION("""COMPUTED_VALUE"""),"")</f>
        <v/>
      </c>
      <c r="D6315" s="5">
        <v>0.0</v>
      </c>
    </row>
    <row r="6316" ht="14.25" customHeight="1">
      <c r="A6316" s="5"/>
      <c r="B6316" s="5"/>
      <c r="C6316" s="5" t="str">
        <f>IFERROR(__xludf.DUMMYFUNCTION("""COMPUTED_VALUE"""),"")</f>
        <v/>
      </c>
      <c r="D6316" s="5">
        <v>0.0</v>
      </c>
    </row>
    <row r="6317" ht="14.25" customHeight="1">
      <c r="A6317" s="5"/>
      <c r="B6317" s="5"/>
      <c r="C6317" s="5" t="str">
        <f>IFERROR(__xludf.DUMMYFUNCTION("""COMPUTED_VALUE"""),"")</f>
        <v/>
      </c>
      <c r="D6317" s="5">
        <v>0.0</v>
      </c>
    </row>
    <row r="6318" ht="14.25" customHeight="1">
      <c r="A6318" s="5"/>
      <c r="B6318" s="5"/>
      <c r="C6318" s="5" t="str">
        <f>IFERROR(__xludf.DUMMYFUNCTION("""COMPUTED_VALUE"""),"")</f>
        <v/>
      </c>
      <c r="D6318" s="5">
        <v>0.0</v>
      </c>
    </row>
    <row r="6319" ht="14.25" customHeight="1">
      <c r="A6319" s="5"/>
      <c r="B6319" s="5"/>
      <c r="C6319" s="5" t="str">
        <f>IFERROR(__xludf.DUMMYFUNCTION("""COMPUTED_VALUE"""),"")</f>
        <v/>
      </c>
      <c r="D6319" s="5">
        <v>0.0</v>
      </c>
    </row>
    <row r="6320" ht="14.25" customHeight="1">
      <c r="A6320" s="5"/>
      <c r="B6320" s="5"/>
      <c r="C6320" s="5" t="str">
        <f>IFERROR(__xludf.DUMMYFUNCTION("""COMPUTED_VALUE"""),"")</f>
        <v/>
      </c>
      <c r="D6320" s="5">
        <v>0.0</v>
      </c>
    </row>
    <row r="6321" ht="14.25" customHeight="1">
      <c r="A6321" s="5"/>
      <c r="B6321" s="5"/>
      <c r="C6321" s="5" t="str">
        <f>IFERROR(__xludf.DUMMYFUNCTION("""COMPUTED_VALUE"""),"")</f>
        <v/>
      </c>
      <c r="D6321" s="5">
        <v>0.0</v>
      </c>
    </row>
    <row r="6322" ht="14.25" customHeight="1">
      <c r="A6322" s="5"/>
      <c r="B6322" s="5"/>
      <c r="C6322" s="5" t="str">
        <f>IFERROR(__xludf.DUMMYFUNCTION("""COMPUTED_VALUE"""),"")</f>
        <v/>
      </c>
      <c r="D6322" s="5">
        <v>0.0</v>
      </c>
    </row>
    <row r="6323" ht="14.25" customHeight="1">
      <c r="A6323" s="5"/>
      <c r="B6323" s="5"/>
      <c r="C6323" s="5" t="str">
        <f>IFERROR(__xludf.DUMMYFUNCTION("""COMPUTED_VALUE"""),"")</f>
        <v/>
      </c>
      <c r="D6323" s="5">
        <v>0.0</v>
      </c>
    </row>
    <row r="6324" ht="14.25" customHeight="1">
      <c r="A6324" s="5"/>
      <c r="B6324" s="5"/>
      <c r="C6324" s="5" t="str">
        <f>IFERROR(__xludf.DUMMYFUNCTION("""COMPUTED_VALUE"""),"")</f>
        <v/>
      </c>
      <c r="D6324" s="5">
        <v>0.0</v>
      </c>
    </row>
    <row r="6325" ht="14.25" customHeight="1">
      <c r="A6325" s="5"/>
      <c r="B6325" s="5"/>
      <c r="C6325" s="5" t="str">
        <f>IFERROR(__xludf.DUMMYFUNCTION("""COMPUTED_VALUE"""),"")</f>
        <v/>
      </c>
      <c r="D6325" s="5">
        <v>0.0</v>
      </c>
    </row>
    <row r="6326" ht="14.25" customHeight="1">
      <c r="A6326" s="5"/>
      <c r="B6326" s="5"/>
      <c r="C6326" s="5" t="str">
        <f>IFERROR(__xludf.DUMMYFUNCTION("""COMPUTED_VALUE"""),"")</f>
        <v/>
      </c>
      <c r="D6326" s="5">
        <v>0.0</v>
      </c>
    </row>
    <row r="6327" ht="14.25" customHeight="1">
      <c r="A6327" s="5"/>
      <c r="B6327" s="5"/>
      <c r="C6327" s="5" t="str">
        <f>IFERROR(__xludf.DUMMYFUNCTION("""COMPUTED_VALUE"""),"")</f>
        <v/>
      </c>
      <c r="D6327" s="5">
        <v>0.0</v>
      </c>
    </row>
    <row r="6328" ht="14.25" customHeight="1">
      <c r="A6328" s="5"/>
      <c r="B6328" s="5"/>
      <c r="C6328" s="5" t="str">
        <f>IFERROR(__xludf.DUMMYFUNCTION("""COMPUTED_VALUE"""),"")</f>
        <v/>
      </c>
      <c r="D6328" s="5">
        <v>0.0</v>
      </c>
    </row>
    <row r="6329" ht="14.25" customHeight="1">
      <c r="A6329" s="5"/>
      <c r="B6329" s="5"/>
      <c r="C6329" s="5" t="str">
        <f>IFERROR(__xludf.DUMMYFUNCTION("""COMPUTED_VALUE"""),"")</f>
        <v/>
      </c>
      <c r="D6329" s="5">
        <v>0.0</v>
      </c>
    </row>
    <row r="6330" ht="14.25" customHeight="1">
      <c r="A6330" s="5"/>
      <c r="B6330" s="5"/>
      <c r="C6330" s="5" t="str">
        <f>IFERROR(__xludf.DUMMYFUNCTION("""COMPUTED_VALUE"""),"")</f>
        <v/>
      </c>
      <c r="D6330" s="5">
        <v>0.0</v>
      </c>
    </row>
    <row r="6331" ht="14.25" customHeight="1">
      <c r="A6331" s="5"/>
      <c r="B6331" s="5"/>
      <c r="C6331" s="5" t="str">
        <f>IFERROR(__xludf.DUMMYFUNCTION("""COMPUTED_VALUE"""),"")</f>
        <v/>
      </c>
      <c r="D6331" s="5">
        <v>0.0</v>
      </c>
    </row>
    <row r="6332" ht="14.25" customHeight="1">
      <c r="A6332" s="5"/>
      <c r="B6332" s="5"/>
      <c r="C6332" s="5" t="str">
        <f>IFERROR(__xludf.DUMMYFUNCTION("""COMPUTED_VALUE"""),"")</f>
        <v/>
      </c>
      <c r="D6332" s="5">
        <v>0.0</v>
      </c>
    </row>
    <row r="6333" ht="14.25" customHeight="1">
      <c r="A6333" s="5"/>
      <c r="B6333" s="5"/>
      <c r="C6333" s="5" t="str">
        <f>IFERROR(__xludf.DUMMYFUNCTION("""COMPUTED_VALUE"""),"")</f>
        <v/>
      </c>
      <c r="D6333" s="5">
        <v>0.0</v>
      </c>
    </row>
    <row r="6334" ht="14.25" customHeight="1">
      <c r="A6334" s="5"/>
      <c r="B6334" s="5"/>
      <c r="C6334" s="5" t="str">
        <f>IFERROR(__xludf.DUMMYFUNCTION("""COMPUTED_VALUE"""),"")</f>
        <v/>
      </c>
      <c r="D6334" s="5">
        <v>0.0</v>
      </c>
    </row>
    <row r="6335" ht="14.25" customHeight="1">
      <c r="A6335" s="5"/>
      <c r="B6335" s="5"/>
      <c r="C6335" s="5" t="str">
        <f>IFERROR(__xludf.DUMMYFUNCTION("""COMPUTED_VALUE"""),"")</f>
        <v/>
      </c>
      <c r="D6335" s="5">
        <v>0.0</v>
      </c>
    </row>
    <row r="6336" ht="14.25" customHeight="1">
      <c r="A6336" s="5"/>
      <c r="B6336" s="5"/>
      <c r="C6336" s="5" t="str">
        <f>IFERROR(__xludf.DUMMYFUNCTION("""COMPUTED_VALUE"""),"")</f>
        <v/>
      </c>
      <c r="D6336" s="5">
        <v>0.0</v>
      </c>
    </row>
    <row r="6337" ht="14.25" customHeight="1">
      <c r="A6337" s="5"/>
      <c r="B6337" s="5"/>
      <c r="C6337" s="5" t="str">
        <f>IFERROR(__xludf.DUMMYFUNCTION("""COMPUTED_VALUE"""),"")</f>
        <v/>
      </c>
      <c r="D6337" s="5">
        <v>0.0</v>
      </c>
    </row>
    <row r="6338" ht="14.25" customHeight="1">
      <c r="A6338" s="5"/>
      <c r="B6338" s="5"/>
      <c r="C6338" s="5" t="str">
        <f>IFERROR(__xludf.DUMMYFUNCTION("""COMPUTED_VALUE"""),"")</f>
        <v/>
      </c>
      <c r="D6338" s="5">
        <v>0.0</v>
      </c>
    </row>
    <row r="6339" ht="14.25" customHeight="1">
      <c r="A6339" s="5"/>
      <c r="B6339" s="5"/>
      <c r="C6339" s="5" t="str">
        <f>IFERROR(__xludf.DUMMYFUNCTION("""COMPUTED_VALUE"""),"")</f>
        <v/>
      </c>
      <c r="D6339" s="5">
        <v>0.0</v>
      </c>
    </row>
    <row r="6340" ht="14.25" customHeight="1">
      <c r="A6340" s="5"/>
      <c r="B6340" s="5"/>
      <c r="C6340" s="5" t="str">
        <f>IFERROR(__xludf.DUMMYFUNCTION("""COMPUTED_VALUE"""),"")</f>
        <v/>
      </c>
      <c r="D6340" s="5">
        <v>0.0</v>
      </c>
    </row>
    <row r="6341" ht="14.25" customHeight="1">
      <c r="A6341" s="5"/>
      <c r="B6341" s="5"/>
      <c r="C6341" s="5" t="str">
        <f>IFERROR(__xludf.DUMMYFUNCTION("""COMPUTED_VALUE"""),"")</f>
        <v/>
      </c>
      <c r="D6341" s="5">
        <v>0.0</v>
      </c>
    </row>
    <row r="6342" ht="14.25" customHeight="1">
      <c r="A6342" s="5"/>
      <c r="B6342" s="5"/>
      <c r="C6342" s="5" t="str">
        <f>IFERROR(__xludf.DUMMYFUNCTION("""COMPUTED_VALUE"""),"")</f>
        <v/>
      </c>
      <c r="D6342" s="5">
        <v>0.0</v>
      </c>
    </row>
    <row r="6343" ht="14.25" customHeight="1">
      <c r="A6343" s="5"/>
      <c r="B6343" s="5"/>
      <c r="C6343" s="5" t="str">
        <f>IFERROR(__xludf.DUMMYFUNCTION("""COMPUTED_VALUE"""),"")</f>
        <v/>
      </c>
      <c r="D6343" s="5">
        <v>0.0</v>
      </c>
    </row>
    <row r="6344" ht="14.25" customHeight="1">
      <c r="A6344" s="5"/>
      <c r="B6344" s="5"/>
      <c r="C6344" s="5" t="str">
        <f>IFERROR(__xludf.DUMMYFUNCTION("""COMPUTED_VALUE"""),"")</f>
        <v/>
      </c>
      <c r="D6344" s="5">
        <v>0.0</v>
      </c>
    </row>
    <row r="6345" ht="14.25" customHeight="1">
      <c r="A6345" s="5"/>
      <c r="B6345" s="5"/>
      <c r="C6345" s="5" t="str">
        <f>IFERROR(__xludf.DUMMYFUNCTION("""COMPUTED_VALUE"""),"")</f>
        <v/>
      </c>
      <c r="D6345" s="5">
        <v>0.0</v>
      </c>
    </row>
    <row r="6346" ht="14.25" customHeight="1">
      <c r="A6346" s="5"/>
      <c r="B6346" s="5"/>
      <c r="C6346" s="5" t="str">
        <f>IFERROR(__xludf.DUMMYFUNCTION("""COMPUTED_VALUE"""),"")</f>
        <v/>
      </c>
      <c r="D6346" s="5">
        <v>0.0</v>
      </c>
    </row>
    <row r="6347" ht="14.25" customHeight="1">
      <c r="A6347" s="5"/>
      <c r="B6347" s="5"/>
      <c r="C6347" s="5" t="str">
        <f>IFERROR(__xludf.DUMMYFUNCTION("""COMPUTED_VALUE"""),"")</f>
        <v/>
      </c>
      <c r="D6347" s="5">
        <v>0.0</v>
      </c>
    </row>
    <row r="6348" ht="14.25" customHeight="1">
      <c r="A6348" s="5"/>
      <c r="B6348" s="5"/>
      <c r="C6348" s="5" t="str">
        <f>IFERROR(__xludf.DUMMYFUNCTION("""COMPUTED_VALUE"""),"")</f>
        <v/>
      </c>
      <c r="D6348" s="5">
        <v>0.0</v>
      </c>
    </row>
    <row r="6349" ht="14.25" customHeight="1">
      <c r="A6349" s="5"/>
      <c r="B6349" s="5"/>
      <c r="C6349" s="5" t="str">
        <f>IFERROR(__xludf.DUMMYFUNCTION("""COMPUTED_VALUE"""),"")</f>
        <v/>
      </c>
      <c r="D6349" s="5">
        <v>0.0</v>
      </c>
    </row>
    <row r="6350" ht="14.25" customHeight="1">
      <c r="A6350" s="5"/>
      <c r="B6350" s="5"/>
      <c r="C6350" s="5" t="str">
        <f>IFERROR(__xludf.DUMMYFUNCTION("""COMPUTED_VALUE"""),"")</f>
        <v/>
      </c>
      <c r="D6350" s="5">
        <v>0.0</v>
      </c>
    </row>
    <row r="6351" ht="14.25" customHeight="1">
      <c r="A6351" s="5"/>
      <c r="B6351" s="5"/>
      <c r="C6351" s="5" t="str">
        <f>IFERROR(__xludf.DUMMYFUNCTION("""COMPUTED_VALUE"""),"")</f>
        <v/>
      </c>
      <c r="D6351" s="5">
        <v>0.0</v>
      </c>
    </row>
    <row r="6352" ht="14.25" customHeight="1">
      <c r="A6352" s="5"/>
      <c r="B6352" s="5"/>
      <c r="C6352" s="5" t="str">
        <f>IFERROR(__xludf.DUMMYFUNCTION("""COMPUTED_VALUE"""),"")</f>
        <v/>
      </c>
      <c r="D6352" s="5">
        <v>0.0</v>
      </c>
    </row>
    <row r="6353" ht="14.25" customHeight="1">
      <c r="A6353" s="5"/>
      <c r="B6353" s="5"/>
      <c r="C6353" s="5" t="str">
        <f>IFERROR(__xludf.DUMMYFUNCTION("""COMPUTED_VALUE"""),"")</f>
        <v/>
      </c>
      <c r="D6353" s="5">
        <v>0.0</v>
      </c>
    </row>
    <row r="6354" ht="14.25" customHeight="1">
      <c r="A6354" s="5"/>
      <c r="B6354" s="5"/>
      <c r="C6354" s="5" t="str">
        <f>IFERROR(__xludf.DUMMYFUNCTION("""COMPUTED_VALUE"""),"")</f>
        <v/>
      </c>
      <c r="D6354" s="5">
        <v>0.0</v>
      </c>
    </row>
    <row r="6355" ht="14.25" customHeight="1">
      <c r="A6355" s="5"/>
      <c r="B6355" s="5"/>
      <c r="C6355" s="5" t="str">
        <f>IFERROR(__xludf.DUMMYFUNCTION("""COMPUTED_VALUE"""),"")</f>
        <v/>
      </c>
      <c r="D6355" s="5">
        <v>0.0</v>
      </c>
    </row>
    <row r="6356" ht="14.25" customHeight="1">
      <c r="A6356" s="5"/>
      <c r="B6356" s="5"/>
      <c r="C6356" s="5" t="str">
        <f>IFERROR(__xludf.DUMMYFUNCTION("""COMPUTED_VALUE"""),"")</f>
        <v/>
      </c>
      <c r="D6356" s="5">
        <v>0.0</v>
      </c>
    </row>
    <row r="6357" ht="14.25" customHeight="1">
      <c r="A6357" s="5"/>
      <c r="B6357" s="5"/>
      <c r="C6357" s="5" t="str">
        <f>IFERROR(__xludf.DUMMYFUNCTION("""COMPUTED_VALUE"""),"")</f>
        <v/>
      </c>
      <c r="D6357" s="5">
        <v>0.0</v>
      </c>
    </row>
    <row r="6358" ht="14.25" customHeight="1">
      <c r="A6358" s="5"/>
      <c r="B6358" s="5"/>
      <c r="C6358" s="5" t="str">
        <f>IFERROR(__xludf.DUMMYFUNCTION("""COMPUTED_VALUE"""),"")</f>
        <v/>
      </c>
      <c r="D6358" s="5">
        <v>0.0</v>
      </c>
    </row>
    <row r="6359" ht="14.25" customHeight="1">
      <c r="A6359" s="5"/>
      <c r="B6359" s="5"/>
      <c r="C6359" s="5" t="str">
        <f>IFERROR(__xludf.DUMMYFUNCTION("""COMPUTED_VALUE"""),"")</f>
        <v/>
      </c>
      <c r="D6359" s="5">
        <v>0.0</v>
      </c>
    </row>
    <row r="6360" ht="14.25" customHeight="1">
      <c r="A6360" s="5"/>
      <c r="B6360" s="5"/>
      <c r="C6360" s="5" t="str">
        <f>IFERROR(__xludf.DUMMYFUNCTION("""COMPUTED_VALUE"""),"")</f>
        <v/>
      </c>
      <c r="D6360" s="5">
        <v>0.0</v>
      </c>
    </row>
    <row r="6361" ht="14.25" customHeight="1">
      <c r="A6361" s="5"/>
      <c r="B6361" s="5"/>
      <c r="C6361" s="5" t="str">
        <f>IFERROR(__xludf.DUMMYFUNCTION("""COMPUTED_VALUE"""),"")</f>
        <v/>
      </c>
      <c r="D6361" s="5">
        <v>0.0</v>
      </c>
    </row>
    <row r="6362" ht="14.25" customHeight="1">
      <c r="A6362" s="5"/>
      <c r="B6362" s="5"/>
      <c r="C6362" s="5" t="str">
        <f>IFERROR(__xludf.DUMMYFUNCTION("""COMPUTED_VALUE"""),"")</f>
        <v/>
      </c>
      <c r="D6362" s="5">
        <v>0.0</v>
      </c>
    </row>
    <row r="6363" ht="14.25" customHeight="1">
      <c r="A6363" s="5"/>
      <c r="B6363" s="5"/>
      <c r="C6363" s="5" t="str">
        <f>IFERROR(__xludf.DUMMYFUNCTION("""COMPUTED_VALUE"""),"")</f>
        <v/>
      </c>
      <c r="D6363" s="5">
        <v>0.0</v>
      </c>
    </row>
    <row r="6364" ht="14.25" customHeight="1">
      <c r="A6364" s="5"/>
      <c r="B6364" s="5"/>
      <c r="C6364" s="5" t="str">
        <f>IFERROR(__xludf.DUMMYFUNCTION("""COMPUTED_VALUE"""),"")</f>
        <v/>
      </c>
      <c r="D6364" s="5">
        <v>0.0</v>
      </c>
    </row>
    <row r="6365" ht="14.25" customHeight="1">
      <c r="A6365" s="5"/>
      <c r="B6365" s="5"/>
      <c r="C6365" s="5" t="str">
        <f>IFERROR(__xludf.DUMMYFUNCTION("""COMPUTED_VALUE"""),"")</f>
        <v/>
      </c>
      <c r="D6365" s="5">
        <v>0.0</v>
      </c>
    </row>
    <row r="6366" ht="14.25" customHeight="1">
      <c r="A6366" s="5"/>
      <c r="B6366" s="5"/>
      <c r="C6366" s="5" t="str">
        <f>IFERROR(__xludf.DUMMYFUNCTION("""COMPUTED_VALUE"""),"")</f>
        <v/>
      </c>
      <c r="D6366" s="5">
        <v>0.0</v>
      </c>
    </row>
    <row r="6367" ht="14.25" customHeight="1">
      <c r="A6367" s="5"/>
      <c r="B6367" s="5"/>
      <c r="C6367" s="5" t="str">
        <f>IFERROR(__xludf.DUMMYFUNCTION("""COMPUTED_VALUE"""),"")</f>
        <v/>
      </c>
      <c r="D6367" s="5">
        <v>0.0</v>
      </c>
    </row>
    <row r="6368" ht="14.25" customHeight="1">
      <c r="A6368" s="5"/>
      <c r="B6368" s="5"/>
      <c r="C6368" s="5" t="str">
        <f>IFERROR(__xludf.DUMMYFUNCTION("""COMPUTED_VALUE"""),"")</f>
        <v/>
      </c>
      <c r="D6368" s="5">
        <v>0.0</v>
      </c>
    </row>
    <row r="6369" ht="14.25" customHeight="1">
      <c r="A6369" s="5"/>
      <c r="B6369" s="5"/>
      <c r="C6369" s="5" t="str">
        <f>IFERROR(__xludf.DUMMYFUNCTION("""COMPUTED_VALUE"""),"")</f>
        <v/>
      </c>
      <c r="D6369" s="5">
        <v>0.0</v>
      </c>
    </row>
    <row r="6370" ht="14.25" customHeight="1">
      <c r="A6370" s="5"/>
      <c r="B6370" s="5"/>
      <c r="C6370" s="5" t="str">
        <f>IFERROR(__xludf.DUMMYFUNCTION("""COMPUTED_VALUE"""),"")</f>
        <v/>
      </c>
      <c r="D6370" s="5">
        <v>0.0</v>
      </c>
    </row>
    <row r="6371" ht="14.25" customHeight="1">
      <c r="A6371" s="5"/>
      <c r="B6371" s="5"/>
      <c r="C6371" s="5" t="str">
        <f>IFERROR(__xludf.DUMMYFUNCTION("""COMPUTED_VALUE"""),"")</f>
        <v/>
      </c>
      <c r="D6371" s="5">
        <v>0.0</v>
      </c>
    </row>
    <row r="6372" ht="14.25" customHeight="1">
      <c r="A6372" s="5"/>
      <c r="B6372" s="5"/>
      <c r="C6372" s="5" t="str">
        <f>IFERROR(__xludf.DUMMYFUNCTION("""COMPUTED_VALUE"""),"")</f>
        <v/>
      </c>
      <c r="D6372" s="5">
        <v>0.0</v>
      </c>
    </row>
    <row r="6373" ht="14.25" customHeight="1">
      <c r="A6373" s="5"/>
      <c r="B6373" s="5"/>
      <c r="C6373" s="5" t="str">
        <f>IFERROR(__xludf.DUMMYFUNCTION("""COMPUTED_VALUE"""),"")</f>
        <v/>
      </c>
      <c r="D6373" s="5">
        <v>0.0</v>
      </c>
    </row>
    <row r="6374" ht="14.25" customHeight="1">
      <c r="A6374" s="5"/>
      <c r="B6374" s="5"/>
      <c r="C6374" s="5" t="str">
        <f>IFERROR(__xludf.DUMMYFUNCTION("""COMPUTED_VALUE"""),"")</f>
        <v/>
      </c>
      <c r="D6374" s="5">
        <v>0.0</v>
      </c>
    </row>
    <row r="6375" ht="14.25" customHeight="1">
      <c r="A6375" s="5"/>
      <c r="B6375" s="5"/>
      <c r="C6375" s="5" t="str">
        <f>IFERROR(__xludf.DUMMYFUNCTION("""COMPUTED_VALUE"""),"")</f>
        <v/>
      </c>
      <c r="D6375" s="5">
        <v>0.0</v>
      </c>
    </row>
    <row r="6376" ht="14.25" customHeight="1">
      <c r="A6376" s="5"/>
      <c r="B6376" s="5"/>
      <c r="C6376" s="5" t="str">
        <f>IFERROR(__xludf.DUMMYFUNCTION("""COMPUTED_VALUE"""),"")</f>
        <v/>
      </c>
      <c r="D6376" s="5">
        <v>0.0</v>
      </c>
    </row>
    <row r="6377" ht="14.25" customHeight="1">
      <c r="A6377" s="5"/>
      <c r="B6377" s="5"/>
      <c r="C6377" s="5" t="str">
        <f>IFERROR(__xludf.DUMMYFUNCTION("""COMPUTED_VALUE"""),"")</f>
        <v/>
      </c>
      <c r="D6377" s="5">
        <v>0.0</v>
      </c>
    </row>
    <row r="6378" ht="14.25" customHeight="1">
      <c r="A6378" s="5"/>
      <c r="B6378" s="5"/>
      <c r="C6378" s="5" t="str">
        <f>IFERROR(__xludf.DUMMYFUNCTION("""COMPUTED_VALUE"""),"")</f>
        <v/>
      </c>
      <c r="D6378" s="5">
        <v>0.0</v>
      </c>
    </row>
    <row r="6379" ht="14.25" customHeight="1">
      <c r="A6379" s="5"/>
      <c r="B6379" s="5"/>
      <c r="C6379" s="5" t="str">
        <f>IFERROR(__xludf.DUMMYFUNCTION("""COMPUTED_VALUE"""),"")</f>
        <v/>
      </c>
      <c r="D6379" s="5">
        <v>0.0</v>
      </c>
    </row>
    <row r="6380" ht="14.25" customHeight="1">
      <c r="A6380" s="5"/>
      <c r="B6380" s="5"/>
      <c r="C6380" s="5" t="str">
        <f>IFERROR(__xludf.DUMMYFUNCTION("""COMPUTED_VALUE"""),"")</f>
        <v/>
      </c>
      <c r="D6380" s="5">
        <v>0.0</v>
      </c>
    </row>
    <row r="6381" ht="14.25" customHeight="1">
      <c r="A6381" s="5"/>
      <c r="B6381" s="5"/>
      <c r="C6381" s="5" t="str">
        <f>IFERROR(__xludf.DUMMYFUNCTION("""COMPUTED_VALUE"""),"")</f>
        <v/>
      </c>
      <c r="D6381" s="5">
        <v>0.0</v>
      </c>
    </row>
    <row r="6382" ht="14.25" customHeight="1">
      <c r="A6382" s="5"/>
      <c r="B6382" s="5"/>
      <c r="C6382" s="5" t="str">
        <f>IFERROR(__xludf.DUMMYFUNCTION("""COMPUTED_VALUE"""),"")</f>
        <v/>
      </c>
      <c r="D6382" s="5">
        <v>0.0</v>
      </c>
    </row>
    <row r="6383" ht="14.25" customHeight="1">
      <c r="A6383" s="5"/>
      <c r="B6383" s="5"/>
      <c r="C6383" s="5" t="str">
        <f>IFERROR(__xludf.DUMMYFUNCTION("""COMPUTED_VALUE"""),"")</f>
        <v/>
      </c>
      <c r="D6383" s="5">
        <v>0.0</v>
      </c>
    </row>
    <row r="6384" ht="14.25" customHeight="1">
      <c r="A6384" s="5"/>
      <c r="B6384" s="5"/>
      <c r="C6384" s="5" t="str">
        <f>IFERROR(__xludf.DUMMYFUNCTION("""COMPUTED_VALUE"""),"")</f>
        <v/>
      </c>
      <c r="D6384" s="5">
        <v>0.0</v>
      </c>
    </row>
    <row r="6385" ht="14.25" customHeight="1">
      <c r="A6385" s="5"/>
      <c r="B6385" s="5"/>
      <c r="C6385" s="5" t="str">
        <f>IFERROR(__xludf.DUMMYFUNCTION("""COMPUTED_VALUE"""),"")</f>
        <v/>
      </c>
      <c r="D6385" s="5">
        <v>0.0</v>
      </c>
    </row>
    <row r="6386" ht="14.25" customHeight="1">
      <c r="A6386" s="5"/>
      <c r="B6386" s="5"/>
      <c r="C6386" s="5" t="str">
        <f>IFERROR(__xludf.DUMMYFUNCTION("""COMPUTED_VALUE"""),"")</f>
        <v/>
      </c>
      <c r="D6386" s="5">
        <v>0.0</v>
      </c>
    </row>
    <row r="6387" ht="14.25" customHeight="1">
      <c r="A6387" s="5"/>
      <c r="B6387" s="5"/>
      <c r="C6387" s="5" t="str">
        <f>IFERROR(__xludf.DUMMYFUNCTION("""COMPUTED_VALUE"""),"")</f>
        <v/>
      </c>
      <c r="D6387" s="5">
        <v>0.0</v>
      </c>
    </row>
    <row r="6388" ht="14.25" customHeight="1">
      <c r="A6388" s="5"/>
      <c r="B6388" s="5"/>
      <c r="C6388" s="5" t="str">
        <f>IFERROR(__xludf.DUMMYFUNCTION("""COMPUTED_VALUE"""),"")</f>
        <v/>
      </c>
      <c r="D6388" s="5">
        <v>0.0</v>
      </c>
    </row>
    <row r="6389" ht="14.25" customHeight="1">
      <c r="A6389" s="5"/>
      <c r="B6389" s="5"/>
      <c r="C6389" s="5" t="str">
        <f>IFERROR(__xludf.DUMMYFUNCTION("""COMPUTED_VALUE"""),"")</f>
        <v/>
      </c>
      <c r="D6389" s="5">
        <v>0.0</v>
      </c>
    </row>
    <row r="6390" ht="14.25" customHeight="1">
      <c r="A6390" s="5"/>
      <c r="B6390" s="5"/>
      <c r="C6390" s="5" t="str">
        <f>IFERROR(__xludf.DUMMYFUNCTION("""COMPUTED_VALUE"""),"")</f>
        <v/>
      </c>
      <c r="D6390" s="5">
        <v>0.0</v>
      </c>
    </row>
    <row r="6391" ht="14.25" customHeight="1">
      <c r="A6391" s="5"/>
      <c r="B6391" s="5"/>
      <c r="C6391" s="5" t="str">
        <f>IFERROR(__xludf.DUMMYFUNCTION("""COMPUTED_VALUE"""),"")</f>
        <v/>
      </c>
      <c r="D6391" s="5">
        <v>0.0</v>
      </c>
    </row>
    <row r="6392" ht="14.25" customHeight="1">
      <c r="A6392" s="5"/>
      <c r="B6392" s="5"/>
      <c r="C6392" s="5" t="str">
        <f>IFERROR(__xludf.DUMMYFUNCTION("""COMPUTED_VALUE"""),"")</f>
        <v/>
      </c>
      <c r="D6392" s="5">
        <v>0.0</v>
      </c>
    </row>
    <row r="6393" ht="14.25" customHeight="1">
      <c r="A6393" s="5"/>
      <c r="B6393" s="5"/>
      <c r="C6393" s="5" t="str">
        <f>IFERROR(__xludf.DUMMYFUNCTION("""COMPUTED_VALUE"""),"")</f>
        <v/>
      </c>
      <c r="D6393" s="5">
        <v>0.0</v>
      </c>
    </row>
    <row r="6394" ht="14.25" customHeight="1">
      <c r="A6394" s="5"/>
      <c r="B6394" s="5"/>
      <c r="C6394" s="5" t="str">
        <f>IFERROR(__xludf.DUMMYFUNCTION("""COMPUTED_VALUE"""),"")</f>
        <v/>
      </c>
      <c r="D6394" s="5">
        <v>0.0</v>
      </c>
    </row>
    <row r="6395" ht="14.25" customHeight="1">
      <c r="A6395" s="5"/>
      <c r="B6395" s="5"/>
      <c r="C6395" s="5" t="str">
        <f>IFERROR(__xludf.DUMMYFUNCTION("""COMPUTED_VALUE"""),"")</f>
        <v/>
      </c>
      <c r="D6395" s="5">
        <v>0.0</v>
      </c>
    </row>
    <row r="6396" ht="14.25" customHeight="1">
      <c r="A6396" s="5"/>
      <c r="B6396" s="5"/>
      <c r="C6396" s="5" t="str">
        <f>IFERROR(__xludf.DUMMYFUNCTION("""COMPUTED_VALUE"""),"")</f>
        <v/>
      </c>
      <c r="D6396" s="5">
        <v>0.0</v>
      </c>
    </row>
    <row r="6397" ht="14.25" customHeight="1">
      <c r="A6397" s="5"/>
      <c r="B6397" s="5"/>
      <c r="C6397" s="5" t="str">
        <f>IFERROR(__xludf.DUMMYFUNCTION("""COMPUTED_VALUE"""),"")</f>
        <v/>
      </c>
      <c r="D6397" s="5">
        <v>0.0</v>
      </c>
    </row>
    <row r="6398" ht="14.25" customHeight="1">
      <c r="A6398" s="5"/>
      <c r="B6398" s="5"/>
      <c r="C6398" s="5" t="str">
        <f>IFERROR(__xludf.DUMMYFUNCTION("""COMPUTED_VALUE"""),"")</f>
        <v/>
      </c>
      <c r="D6398" s="5">
        <v>0.0</v>
      </c>
    </row>
    <row r="6399" ht="14.25" customHeight="1">
      <c r="A6399" s="5"/>
      <c r="B6399" s="5"/>
      <c r="C6399" s="5" t="str">
        <f>IFERROR(__xludf.DUMMYFUNCTION("""COMPUTED_VALUE"""),"")</f>
        <v/>
      </c>
      <c r="D6399" s="5">
        <v>0.0</v>
      </c>
    </row>
    <row r="6400" ht="14.25" customHeight="1">
      <c r="A6400" s="5"/>
      <c r="B6400" s="5"/>
      <c r="C6400" s="5" t="str">
        <f>IFERROR(__xludf.DUMMYFUNCTION("""COMPUTED_VALUE"""),"")</f>
        <v/>
      </c>
      <c r="D6400" s="5">
        <v>0.0</v>
      </c>
    </row>
    <row r="6401" ht="14.25" customHeight="1">
      <c r="A6401" s="5"/>
      <c r="B6401" s="5"/>
      <c r="C6401" s="5" t="str">
        <f>IFERROR(__xludf.DUMMYFUNCTION("""COMPUTED_VALUE"""),"")</f>
        <v/>
      </c>
      <c r="D6401" s="5">
        <v>0.0</v>
      </c>
    </row>
    <row r="6402" ht="14.25" customHeight="1">
      <c r="A6402" s="5"/>
      <c r="B6402" s="5"/>
      <c r="C6402" s="5" t="str">
        <f>IFERROR(__xludf.DUMMYFUNCTION("""COMPUTED_VALUE"""),"")</f>
        <v/>
      </c>
      <c r="D6402" s="5">
        <v>0.0</v>
      </c>
    </row>
    <row r="6403" ht="14.25" customHeight="1">
      <c r="A6403" s="5"/>
      <c r="B6403" s="5"/>
      <c r="C6403" s="5" t="str">
        <f>IFERROR(__xludf.DUMMYFUNCTION("""COMPUTED_VALUE"""),"")</f>
        <v/>
      </c>
      <c r="D6403" s="5">
        <v>0.0</v>
      </c>
    </row>
    <row r="6404" ht="14.25" customHeight="1">
      <c r="A6404" s="5"/>
      <c r="B6404" s="5"/>
      <c r="C6404" s="5" t="str">
        <f>IFERROR(__xludf.DUMMYFUNCTION("""COMPUTED_VALUE"""),"")</f>
        <v/>
      </c>
      <c r="D6404" s="5">
        <v>0.0</v>
      </c>
    </row>
    <row r="6405" ht="14.25" customHeight="1">
      <c r="A6405" s="5"/>
      <c r="B6405" s="5"/>
      <c r="C6405" s="5" t="str">
        <f>IFERROR(__xludf.DUMMYFUNCTION("""COMPUTED_VALUE"""),"")</f>
        <v/>
      </c>
      <c r="D6405" s="5">
        <v>0.0</v>
      </c>
    </row>
    <row r="6406" ht="14.25" customHeight="1">
      <c r="A6406" s="5"/>
      <c r="B6406" s="5"/>
      <c r="C6406" s="5" t="str">
        <f>IFERROR(__xludf.DUMMYFUNCTION("""COMPUTED_VALUE"""),"")</f>
        <v/>
      </c>
      <c r="D6406" s="5">
        <v>0.0</v>
      </c>
    </row>
    <row r="6407" ht="14.25" customHeight="1">
      <c r="A6407" s="5"/>
      <c r="B6407" s="5"/>
      <c r="C6407" s="5" t="str">
        <f>IFERROR(__xludf.DUMMYFUNCTION("""COMPUTED_VALUE"""),"")</f>
        <v/>
      </c>
      <c r="D6407" s="5">
        <v>0.0</v>
      </c>
    </row>
    <row r="6408" ht="14.25" customHeight="1">
      <c r="A6408" s="5"/>
      <c r="B6408" s="5"/>
      <c r="C6408" s="5" t="str">
        <f>IFERROR(__xludf.DUMMYFUNCTION("""COMPUTED_VALUE"""),"")</f>
        <v/>
      </c>
      <c r="D6408" s="5">
        <v>0.0</v>
      </c>
    </row>
    <row r="6409" ht="14.25" customHeight="1">
      <c r="A6409" s="5"/>
      <c r="B6409" s="5"/>
      <c r="C6409" s="5" t="str">
        <f>IFERROR(__xludf.DUMMYFUNCTION("""COMPUTED_VALUE"""),"")</f>
        <v/>
      </c>
      <c r="D6409" s="5">
        <v>0.0</v>
      </c>
    </row>
    <row r="6410" ht="14.25" customHeight="1">
      <c r="A6410" s="5"/>
      <c r="B6410" s="5"/>
      <c r="C6410" s="5" t="str">
        <f>IFERROR(__xludf.DUMMYFUNCTION("""COMPUTED_VALUE"""),"")</f>
        <v/>
      </c>
      <c r="D6410" s="5">
        <v>0.0</v>
      </c>
    </row>
    <row r="6411" ht="14.25" customHeight="1">
      <c r="A6411" s="5"/>
      <c r="B6411" s="5"/>
      <c r="C6411" s="5" t="str">
        <f>IFERROR(__xludf.DUMMYFUNCTION("""COMPUTED_VALUE"""),"")</f>
        <v/>
      </c>
      <c r="D6411" s="5">
        <v>0.0</v>
      </c>
    </row>
    <row r="6412" ht="14.25" customHeight="1">
      <c r="A6412" s="5"/>
      <c r="B6412" s="5"/>
      <c r="C6412" s="5" t="str">
        <f>IFERROR(__xludf.DUMMYFUNCTION("""COMPUTED_VALUE"""),"")</f>
        <v/>
      </c>
      <c r="D6412" s="5">
        <v>0.0</v>
      </c>
    </row>
    <row r="6413" ht="14.25" customHeight="1">
      <c r="A6413" s="5"/>
      <c r="B6413" s="5"/>
      <c r="C6413" s="5" t="str">
        <f>IFERROR(__xludf.DUMMYFUNCTION("""COMPUTED_VALUE"""),"")</f>
        <v/>
      </c>
      <c r="D6413" s="5">
        <v>0.0</v>
      </c>
    </row>
    <row r="6414" ht="14.25" customHeight="1">
      <c r="A6414" s="5"/>
      <c r="B6414" s="5"/>
      <c r="C6414" s="5" t="str">
        <f>IFERROR(__xludf.DUMMYFUNCTION("""COMPUTED_VALUE"""),"")</f>
        <v/>
      </c>
      <c r="D6414" s="5">
        <v>0.0</v>
      </c>
    </row>
    <row r="6415" ht="14.25" customHeight="1">
      <c r="A6415" s="5"/>
      <c r="B6415" s="5"/>
      <c r="C6415" s="5" t="str">
        <f>IFERROR(__xludf.DUMMYFUNCTION("""COMPUTED_VALUE"""),"")</f>
        <v/>
      </c>
      <c r="D6415" s="5">
        <v>0.0</v>
      </c>
    </row>
    <row r="6416" ht="14.25" customHeight="1">
      <c r="A6416" s="5"/>
      <c r="B6416" s="5"/>
      <c r="C6416" s="5" t="str">
        <f>IFERROR(__xludf.DUMMYFUNCTION("""COMPUTED_VALUE"""),"")</f>
        <v/>
      </c>
      <c r="D6416" s="5">
        <v>0.0</v>
      </c>
    </row>
    <row r="6417" ht="14.25" customHeight="1">
      <c r="A6417" s="5"/>
      <c r="B6417" s="5"/>
      <c r="C6417" s="5" t="str">
        <f>IFERROR(__xludf.DUMMYFUNCTION("""COMPUTED_VALUE"""),"")</f>
        <v/>
      </c>
      <c r="D6417" s="5">
        <v>0.0</v>
      </c>
    </row>
    <row r="6418" ht="14.25" customHeight="1">
      <c r="A6418" s="5"/>
      <c r="B6418" s="5"/>
      <c r="C6418" s="5" t="str">
        <f>IFERROR(__xludf.DUMMYFUNCTION("""COMPUTED_VALUE"""),"")</f>
        <v/>
      </c>
      <c r="D6418" s="5">
        <v>0.0</v>
      </c>
    </row>
    <row r="6419" ht="14.25" customHeight="1">
      <c r="A6419" s="5"/>
      <c r="B6419" s="5"/>
      <c r="C6419" s="5" t="str">
        <f>IFERROR(__xludf.DUMMYFUNCTION("""COMPUTED_VALUE"""),"")</f>
        <v/>
      </c>
      <c r="D6419" s="5">
        <v>0.0</v>
      </c>
    </row>
    <row r="6420" ht="14.25" customHeight="1">
      <c r="A6420" s="5"/>
      <c r="B6420" s="5"/>
      <c r="C6420" s="5" t="str">
        <f>IFERROR(__xludf.DUMMYFUNCTION("""COMPUTED_VALUE"""),"")</f>
        <v/>
      </c>
      <c r="D6420" s="5">
        <v>0.0</v>
      </c>
    </row>
    <row r="6421" ht="14.25" customHeight="1">
      <c r="A6421" s="5"/>
      <c r="B6421" s="5"/>
      <c r="C6421" s="5" t="str">
        <f>IFERROR(__xludf.DUMMYFUNCTION("""COMPUTED_VALUE"""),"")</f>
        <v/>
      </c>
      <c r="D6421" s="5">
        <v>0.0</v>
      </c>
    </row>
    <row r="6422" ht="14.25" customHeight="1">
      <c r="A6422" s="5"/>
      <c r="B6422" s="5"/>
      <c r="C6422" s="5" t="str">
        <f>IFERROR(__xludf.DUMMYFUNCTION("""COMPUTED_VALUE"""),"")</f>
        <v/>
      </c>
      <c r="D6422" s="5">
        <v>0.0</v>
      </c>
    </row>
    <row r="6423" ht="14.25" customHeight="1">
      <c r="A6423" s="5"/>
      <c r="B6423" s="5"/>
      <c r="C6423" s="5" t="str">
        <f>IFERROR(__xludf.DUMMYFUNCTION("""COMPUTED_VALUE"""),"")</f>
        <v/>
      </c>
      <c r="D6423" s="5">
        <v>0.0</v>
      </c>
    </row>
    <row r="6424" ht="14.25" customHeight="1">
      <c r="A6424" s="5"/>
      <c r="B6424" s="5"/>
      <c r="C6424" s="5" t="str">
        <f>IFERROR(__xludf.DUMMYFUNCTION("""COMPUTED_VALUE"""),"")</f>
        <v/>
      </c>
      <c r="D6424" s="5">
        <v>0.0</v>
      </c>
    </row>
    <row r="6425" ht="14.25" customHeight="1">
      <c r="A6425" s="5"/>
      <c r="B6425" s="5"/>
      <c r="C6425" s="5" t="str">
        <f>IFERROR(__xludf.DUMMYFUNCTION("""COMPUTED_VALUE"""),"")</f>
        <v/>
      </c>
      <c r="D6425" s="5">
        <v>0.0</v>
      </c>
    </row>
    <row r="6426" ht="14.25" customHeight="1">
      <c r="A6426" s="5"/>
      <c r="B6426" s="5"/>
      <c r="C6426" s="5" t="str">
        <f>IFERROR(__xludf.DUMMYFUNCTION("""COMPUTED_VALUE"""),"")</f>
        <v/>
      </c>
      <c r="D6426" s="5">
        <v>0.0</v>
      </c>
    </row>
    <row r="6427" ht="14.25" customHeight="1">
      <c r="A6427" s="5"/>
      <c r="B6427" s="5"/>
      <c r="C6427" s="5" t="str">
        <f>IFERROR(__xludf.DUMMYFUNCTION("""COMPUTED_VALUE"""),"")</f>
        <v/>
      </c>
      <c r="D6427" s="5">
        <v>0.0</v>
      </c>
    </row>
    <row r="6428" ht="14.25" customHeight="1">
      <c r="A6428" s="5"/>
      <c r="B6428" s="5"/>
      <c r="C6428" s="5" t="str">
        <f>IFERROR(__xludf.DUMMYFUNCTION("""COMPUTED_VALUE"""),"")</f>
        <v/>
      </c>
      <c r="D6428" s="5">
        <v>0.0</v>
      </c>
    </row>
    <row r="6429" ht="14.25" customHeight="1">
      <c r="A6429" s="5"/>
      <c r="B6429" s="5"/>
      <c r="C6429" s="5" t="str">
        <f>IFERROR(__xludf.DUMMYFUNCTION("""COMPUTED_VALUE"""),"")</f>
        <v/>
      </c>
      <c r="D6429" s="5">
        <v>0.0</v>
      </c>
    </row>
    <row r="6430" ht="14.25" customHeight="1">
      <c r="A6430" s="5"/>
      <c r="B6430" s="5"/>
      <c r="C6430" s="5" t="str">
        <f>IFERROR(__xludf.DUMMYFUNCTION("""COMPUTED_VALUE"""),"")</f>
        <v/>
      </c>
      <c r="D6430" s="5">
        <v>0.0</v>
      </c>
    </row>
    <row r="6431" ht="14.25" customHeight="1">
      <c r="A6431" s="5"/>
      <c r="B6431" s="5"/>
      <c r="C6431" s="5" t="str">
        <f>IFERROR(__xludf.DUMMYFUNCTION("""COMPUTED_VALUE"""),"")</f>
        <v/>
      </c>
      <c r="D6431" s="5">
        <v>0.0</v>
      </c>
    </row>
    <row r="6432" ht="14.25" customHeight="1">
      <c r="A6432" s="5"/>
      <c r="B6432" s="5"/>
      <c r="C6432" s="5" t="str">
        <f>IFERROR(__xludf.DUMMYFUNCTION("""COMPUTED_VALUE"""),"")</f>
        <v/>
      </c>
      <c r="D6432" s="5">
        <v>0.0</v>
      </c>
    </row>
    <row r="6433" ht="14.25" customHeight="1">
      <c r="A6433" s="5"/>
      <c r="B6433" s="5"/>
      <c r="C6433" s="5" t="str">
        <f>IFERROR(__xludf.DUMMYFUNCTION("""COMPUTED_VALUE"""),"")</f>
        <v/>
      </c>
      <c r="D6433" s="5">
        <v>0.0</v>
      </c>
    </row>
    <row r="6434" ht="14.25" customHeight="1">
      <c r="A6434" s="5"/>
      <c r="B6434" s="5"/>
      <c r="C6434" s="5" t="str">
        <f>IFERROR(__xludf.DUMMYFUNCTION("""COMPUTED_VALUE"""),"")</f>
        <v/>
      </c>
      <c r="D6434" s="5">
        <v>0.0</v>
      </c>
    </row>
    <row r="6435" ht="14.25" customHeight="1">
      <c r="A6435" s="5"/>
      <c r="B6435" s="5"/>
      <c r="C6435" s="5" t="str">
        <f>IFERROR(__xludf.DUMMYFUNCTION("""COMPUTED_VALUE"""),"")</f>
        <v/>
      </c>
      <c r="D6435" s="5">
        <v>0.0</v>
      </c>
    </row>
    <row r="6436" ht="14.25" customHeight="1">
      <c r="A6436" s="5"/>
      <c r="B6436" s="5"/>
      <c r="C6436" s="5" t="str">
        <f>IFERROR(__xludf.DUMMYFUNCTION("""COMPUTED_VALUE"""),"")</f>
        <v/>
      </c>
      <c r="D6436" s="5">
        <v>0.0</v>
      </c>
    </row>
    <row r="6437" ht="14.25" customHeight="1">
      <c r="A6437" s="5"/>
      <c r="B6437" s="5"/>
      <c r="C6437" s="5" t="str">
        <f>IFERROR(__xludf.DUMMYFUNCTION("""COMPUTED_VALUE"""),"")</f>
        <v/>
      </c>
      <c r="D6437" s="5">
        <v>0.0</v>
      </c>
    </row>
    <row r="6438" ht="14.25" customHeight="1">
      <c r="A6438" s="5"/>
      <c r="B6438" s="5"/>
      <c r="C6438" s="5" t="str">
        <f>IFERROR(__xludf.DUMMYFUNCTION("""COMPUTED_VALUE"""),"")</f>
        <v/>
      </c>
      <c r="D6438" s="5">
        <v>0.0</v>
      </c>
    </row>
    <row r="6439" ht="14.25" customHeight="1">
      <c r="A6439" s="5"/>
      <c r="B6439" s="5"/>
      <c r="C6439" s="5" t="str">
        <f>IFERROR(__xludf.DUMMYFUNCTION("""COMPUTED_VALUE"""),"")</f>
        <v/>
      </c>
      <c r="D6439" s="5">
        <v>0.0</v>
      </c>
    </row>
    <row r="6440" ht="14.25" customHeight="1">
      <c r="A6440" s="5"/>
      <c r="B6440" s="5"/>
      <c r="C6440" s="5" t="str">
        <f>IFERROR(__xludf.DUMMYFUNCTION("""COMPUTED_VALUE"""),"")</f>
        <v/>
      </c>
      <c r="D6440" s="5">
        <v>0.0</v>
      </c>
    </row>
    <row r="6441" ht="14.25" customHeight="1">
      <c r="A6441" s="5"/>
      <c r="B6441" s="5"/>
      <c r="C6441" s="5" t="str">
        <f>IFERROR(__xludf.DUMMYFUNCTION("""COMPUTED_VALUE"""),"")</f>
        <v/>
      </c>
      <c r="D6441" s="5">
        <v>0.0</v>
      </c>
    </row>
    <row r="6442" ht="14.25" customHeight="1">
      <c r="A6442" s="5"/>
      <c r="B6442" s="5"/>
      <c r="C6442" s="5" t="str">
        <f>IFERROR(__xludf.DUMMYFUNCTION("""COMPUTED_VALUE"""),"")</f>
        <v/>
      </c>
      <c r="D6442" s="5">
        <v>0.0</v>
      </c>
    </row>
    <row r="6443" ht="14.25" customHeight="1">
      <c r="A6443" s="5"/>
      <c r="B6443" s="5"/>
      <c r="C6443" s="5" t="str">
        <f>IFERROR(__xludf.DUMMYFUNCTION("""COMPUTED_VALUE"""),"")</f>
        <v/>
      </c>
      <c r="D6443" s="5">
        <v>0.0</v>
      </c>
    </row>
    <row r="6444" ht="14.25" customHeight="1">
      <c r="A6444" s="5"/>
      <c r="B6444" s="5"/>
      <c r="C6444" s="5" t="str">
        <f>IFERROR(__xludf.DUMMYFUNCTION("""COMPUTED_VALUE"""),"")</f>
        <v/>
      </c>
      <c r="D6444" s="5">
        <v>0.0</v>
      </c>
    </row>
    <row r="6445" ht="14.25" customHeight="1">
      <c r="A6445" s="5"/>
      <c r="B6445" s="5"/>
      <c r="C6445" s="5" t="str">
        <f>IFERROR(__xludf.DUMMYFUNCTION("""COMPUTED_VALUE"""),"")</f>
        <v/>
      </c>
      <c r="D6445" s="5">
        <v>0.0</v>
      </c>
    </row>
    <row r="6446" ht="14.25" customHeight="1">
      <c r="A6446" s="5"/>
      <c r="B6446" s="5"/>
      <c r="C6446" s="5" t="str">
        <f>IFERROR(__xludf.DUMMYFUNCTION("""COMPUTED_VALUE"""),"")</f>
        <v/>
      </c>
      <c r="D6446" s="5">
        <v>0.0</v>
      </c>
    </row>
    <row r="6447" ht="14.25" customHeight="1">
      <c r="A6447" s="5"/>
      <c r="B6447" s="5"/>
      <c r="C6447" s="5" t="str">
        <f>IFERROR(__xludf.DUMMYFUNCTION("""COMPUTED_VALUE"""),"")</f>
        <v/>
      </c>
      <c r="D6447" s="5">
        <v>0.0</v>
      </c>
    </row>
    <row r="6448" ht="14.25" customHeight="1">
      <c r="A6448" s="5"/>
      <c r="B6448" s="5"/>
      <c r="C6448" s="5" t="str">
        <f>IFERROR(__xludf.DUMMYFUNCTION("""COMPUTED_VALUE"""),"")</f>
        <v/>
      </c>
      <c r="D6448" s="5">
        <v>0.0</v>
      </c>
    </row>
    <row r="6449" ht="14.25" customHeight="1">
      <c r="A6449" s="5"/>
      <c r="B6449" s="5"/>
      <c r="C6449" s="5" t="str">
        <f>IFERROR(__xludf.DUMMYFUNCTION("""COMPUTED_VALUE"""),"")</f>
        <v/>
      </c>
      <c r="D6449" s="5">
        <v>0.0</v>
      </c>
    </row>
    <row r="6450" ht="14.25" customHeight="1">
      <c r="A6450" s="5"/>
      <c r="B6450" s="5"/>
      <c r="C6450" s="5" t="str">
        <f>IFERROR(__xludf.DUMMYFUNCTION("""COMPUTED_VALUE"""),"")</f>
        <v/>
      </c>
      <c r="D6450" s="5">
        <v>0.0</v>
      </c>
    </row>
    <row r="6451" ht="14.25" customHeight="1">
      <c r="A6451" s="5"/>
      <c r="B6451" s="5"/>
      <c r="C6451" s="5" t="str">
        <f>IFERROR(__xludf.DUMMYFUNCTION("""COMPUTED_VALUE"""),"")</f>
        <v/>
      </c>
      <c r="D6451" s="5">
        <v>0.0</v>
      </c>
    </row>
    <row r="6452" ht="14.25" customHeight="1">
      <c r="A6452" s="5"/>
      <c r="B6452" s="5"/>
      <c r="C6452" s="5" t="str">
        <f>IFERROR(__xludf.DUMMYFUNCTION("""COMPUTED_VALUE"""),"")</f>
        <v/>
      </c>
      <c r="D6452" s="5">
        <v>0.0</v>
      </c>
    </row>
    <row r="6453" ht="14.25" customHeight="1">
      <c r="A6453" s="5"/>
      <c r="B6453" s="5"/>
      <c r="C6453" s="5" t="str">
        <f>IFERROR(__xludf.DUMMYFUNCTION("""COMPUTED_VALUE"""),"")</f>
        <v/>
      </c>
      <c r="D6453" s="5">
        <v>0.0</v>
      </c>
    </row>
    <row r="6454" ht="14.25" customHeight="1">
      <c r="A6454" s="5"/>
      <c r="B6454" s="5"/>
      <c r="C6454" s="5" t="str">
        <f>IFERROR(__xludf.DUMMYFUNCTION("""COMPUTED_VALUE"""),"")</f>
        <v/>
      </c>
      <c r="D6454" s="5">
        <v>0.0</v>
      </c>
    </row>
    <row r="6455" ht="14.25" customHeight="1">
      <c r="A6455" s="5"/>
      <c r="B6455" s="5"/>
      <c r="C6455" s="5" t="str">
        <f>IFERROR(__xludf.DUMMYFUNCTION("""COMPUTED_VALUE"""),"")</f>
        <v/>
      </c>
      <c r="D6455" s="5">
        <v>0.0</v>
      </c>
    </row>
    <row r="6456" ht="14.25" customHeight="1">
      <c r="A6456" s="5"/>
      <c r="B6456" s="5"/>
      <c r="C6456" s="5" t="str">
        <f>IFERROR(__xludf.DUMMYFUNCTION("""COMPUTED_VALUE"""),"")</f>
        <v/>
      </c>
      <c r="D6456" s="5">
        <v>0.0</v>
      </c>
    </row>
    <row r="6457" ht="14.25" customHeight="1">
      <c r="A6457" s="5"/>
      <c r="B6457" s="5"/>
      <c r="C6457" s="5" t="str">
        <f>IFERROR(__xludf.DUMMYFUNCTION("""COMPUTED_VALUE"""),"")</f>
        <v/>
      </c>
      <c r="D6457" s="5">
        <v>0.0</v>
      </c>
    </row>
    <row r="6458" ht="14.25" customHeight="1">
      <c r="A6458" s="5"/>
      <c r="B6458" s="5"/>
      <c r="C6458" s="5" t="str">
        <f>IFERROR(__xludf.DUMMYFUNCTION("""COMPUTED_VALUE"""),"")</f>
        <v/>
      </c>
      <c r="D6458" s="5">
        <v>0.0</v>
      </c>
    </row>
    <row r="6459" ht="14.25" customHeight="1">
      <c r="A6459" s="5"/>
      <c r="B6459" s="5"/>
      <c r="C6459" s="5" t="str">
        <f>IFERROR(__xludf.DUMMYFUNCTION("""COMPUTED_VALUE"""),"")</f>
        <v/>
      </c>
      <c r="D6459" s="5">
        <v>0.0</v>
      </c>
    </row>
    <row r="6460" ht="14.25" customHeight="1">
      <c r="A6460" s="5"/>
      <c r="B6460" s="5"/>
      <c r="C6460" s="5" t="str">
        <f>IFERROR(__xludf.DUMMYFUNCTION("""COMPUTED_VALUE"""),"")</f>
        <v/>
      </c>
      <c r="D6460" s="5">
        <v>0.0</v>
      </c>
    </row>
    <row r="6461" ht="14.25" customHeight="1">
      <c r="A6461" s="5"/>
      <c r="B6461" s="5"/>
      <c r="C6461" s="5" t="str">
        <f>IFERROR(__xludf.DUMMYFUNCTION("""COMPUTED_VALUE"""),"")</f>
        <v/>
      </c>
      <c r="D6461" s="5">
        <v>0.0</v>
      </c>
    </row>
    <row r="6462" ht="14.25" customHeight="1">
      <c r="A6462" s="5"/>
      <c r="B6462" s="5"/>
      <c r="C6462" s="5" t="str">
        <f>IFERROR(__xludf.DUMMYFUNCTION("""COMPUTED_VALUE"""),"")</f>
        <v/>
      </c>
      <c r="D6462" s="5">
        <v>0.0</v>
      </c>
    </row>
    <row r="6463" ht="14.25" customHeight="1">
      <c r="A6463" s="5"/>
      <c r="B6463" s="5"/>
      <c r="C6463" s="5" t="str">
        <f>IFERROR(__xludf.DUMMYFUNCTION("""COMPUTED_VALUE"""),"")</f>
        <v/>
      </c>
      <c r="D6463" s="5">
        <v>0.0</v>
      </c>
    </row>
    <row r="6464" ht="14.25" customHeight="1">
      <c r="A6464" s="5"/>
      <c r="B6464" s="5"/>
      <c r="C6464" s="5" t="str">
        <f>IFERROR(__xludf.DUMMYFUNCTION("""COMPUTED_VALUE"""),"")</f>
        <v/>
      </c>
      <c r="D6464" s="5">
        <v>0.0</v>
      </c>
    </row>
    <row r="6465" ht="14.25" customHeight="1">
      <c r="A6465" s="5"/>
      <c r="B6465" s="5"/>
      <c r="C6465" s="5" t="str">
        <f>IFERROR(__xludf.DUMMYFUNCTION("""COMPUTED_VALUE"""),"")</f>
        <v/>
      </c>
      <c r="D6465" s="5">
        <v>0.0</v>
      </c>
    </row>
    <row r="6466" ht="14.25" customHeight="1">
      <c r="A6466" s="5"/>
      <c r="B6466" s="5"/>
      <c r="C6466" s="5" t="str">
        <f>IFERROR(__xludf.DUMMYFUNCTION("""COMPUTED_VALUE"""),"")</f>
        <v/>
      </c>
      <c r="D6466" s="5">
        <v>0.0</v>
      </c>
    </row>
    <row r="6467" ht="14.25" customHeight="1">
      <c r="A6467" s="5"/>
      <c r="B6467" s="5"/>
      <c r="C6467" s="5" t="str">
        <f>IFERROR(__xludf.DUMMYFUNCTION("""COMPUTED_VALUE"""),"")</f>
        <v/>
      </c>
      <c r="D6467" s="5">
        <v>0.0</v>
      </c>
    </row>
    <row r="6468" ht="14.25" customHeight="1">
      <c r="A6468" s="5"/>
      <c r="B6468" s="5"/>
      <c r="C6468" s="5" t="str">
        <f>IFERROR(__xludf.DUMMYFUNCTION("""COMPUTED_VALUE"""),"")</f>
        <v/>
      </c>
      <c r="D6468" s="5">
        <v>0.0</v>
      </c>
    </row>
    <row r="6469" ht="14.25" customHeight="1">
      <c r="A6469" s="5"/>
      <c r="B6469" s="5"/>
      <c r="C6469" s="5" t="str">
        <f>IFERROR(__xludf.DUMMYFUNCTION("""COMPUTED_VALUE"""),"")</f>
        <v/>
      </c>
      <c r="D6469" s="5">
        <v>0.0</v>
      </c>
    </row>
    <row r="6470" ht="14.25" customHeight="1">
      <c r="A6470" s="5"/>
      <c r="B6470" s="5"/>
      <c r="C6470" s="5" t="str">
        <f>IFERROR(__xludf.DUMMYFUNCTION("""COMPUTED_VALUE"""),"")</f>
        <v/>
      </c>
      <c r="D6470" s="5">
        <v>0.0</v>
      </c>
    </row>
    <row r="6471" ht="14.25" customHeight="1">
      <c r="A6471" s="5"/>
      <c r="B6471" s="5"/>
      <c r="C6471" s="5" t="str">
        <f>IFERROR(__xludf.DUMMYFUNCTION("""COMPUTED_VALUE"""),"")</f>
        <v/>
      </c>
      <c r="D6471" s="5">
        <v>0.0</v>
      </c>
    </row>
    <row r="6472" ht="14.25" customHeight="1">
      <c r="A6472" s="5"/>
      <c r="B6472" s="5"/>
      <c r="C6472" s="5" t="str">
        <f>IFERROR(__xludf.DUMMYFUNCTION("""COMPUTED_VALUE"""),"")</f>
        <v/>
      </c>
      <c r="D6472" s="5">
        <v>0.0</v>
      </c>
    </row>
    <row r="6473" ht="14.25" customHeight="1">
      <c r="A6473" s="5"/>
      <c r="B6473" s="5"/>
      <c r="C6473" s="5" t="str">
        <f>IFERROR(__xludf.DUMMYFUNCTION("""COMPUTED_VALUE"""),"")</f>
        <v/>
      </c>
      <c r="D6473" s="5">
        <v>0.0</v>
      </c>
    </row>
    <row r="6474" ht="14.25" customHeight="1">
      <c r="A6474" s="5"/>
      <c r="B6474" s="5"/>
      <c r="C6474" s="5" t="str">
        <f>IFERROR(__xludf.DUMMYFUNCTION("""COMPUTED_VALUE"""),"")</f>
        <v/>
      </c>
      <c r="D6474" s="5">
        <v>0.0</v>
      </c>
    </row>
    <row r="6475" ht="14.25" customHeight="1">
      <c r="A6475" s="5"/>
      <c r="B6475" s="5"/>
      <c r="C6475" s="5" t="str">
        <f>IFERROR(__xludf.DUMMYFUNCTION("""COMPUTED_VALUE"""),"")</f>
        <v/>
      </c>
      <c r="D6475" s="5">
        <v>0.0</v>
      </c>
    </row>
    <row r="6476" ht="14.25" customHeight="1">
      <c r="A6476" s="5"/>
      <c r="B6476" s="5"/>
      <c r="C6476" s="5" t="str">
        <f>IFERROR(__xludf.DUMMYFUNCTION("""COMPUTED_VALUE"""),"")</f>
        <v/>
      </c>
      <c r="D6476" s="5">
        <v>0.0</v>
      </c>
    </row>
    <row r="6477" ht="14.25" customHeight="1">
      <c r="A6477" s="5"/>
      <c r="B6477" s="5"/>
      <c r="C6477" s="5" t="str">
        <f>IFERROR(__xludf.DUMMYFUNCTION("""COMPUTED_VALUE"""),"")</f>
        <v/>
      </c>
      <c r="D6477" s="5">
        <v>0.0</v>
      </c>
    </row>
    <row r="6478" ht="14.25" customHeight="1">
      <c r="A6478" s="5"/>
      <c r="B6478" s="5"/>
      <c r="C6478" s="5" t="str">
        <f>IFERROR(__xludf.DUMMYFUNCTION("""COMPUTED_VALUE"""),"")</f>
        <v/>
      </c>
      <c r="D6478" s="5">
        <v>0.0</v>
      </c>
    </row>
    <row r="6479" ht="14.25" customHeight="1">
      <c r="A6479" s="5"/>
      <c r="B6479" s="5"/>
      <c r="C6479" s="5" t="str">
        <f>IFERROR(__xludf.DUMMYFUNCTION("""COMPUTED_VALUE"""),"")</f>
        <v/>
      </c>
      <c r="D6479" s="5">
        <v>0.0</v>
      </c>
    </row>
    <row r="6480" ht="14.25" customHeight="1">
      <c r="A6480" s="5"/>
      <c r="B6480" s="5"/>
      <c r="C6480" s="5" t="str">
        <f>IFERROR(__xludf.DUMMYFUNCTION("""COMPUTED_VALUE"""),"")</f>
        <v/>
      </c>
      <c r="D6480" s="5">
        <v>0.0</v>
      </c>
    </row>
    <row r="6481" ht="14.25" customHeight="1">
      <c r="A6481" s="5"/>
      <c r="B6481" s="5"/>
      <c r="C6481" s="5" t="str">
        <f>IFERROR(__xludf.DUMMYFUNCTION("""COMPUTED_VALUE"""),"")</f>
        <v/>
      </c>
      <c r="D6481" s="5">
        <v>0.0</v>
      </c>
    </row>
    <row r="6482" ht="14.25" customHeight="1">
      <c r="A6482" s="5"/>
      <c r="B6482" s="5"/>
      <c r="C6482" s="5" t="str">
        <f>IFERROR(__xludf.DUMMYFUNCTION("""COMPUTED_VALUE"""),"")</f>
        <v/>
      </c>
      <c r="D6482" s="5">
        <v>0.0</v>
      </c>
    </row>
    <row r="6483" ht="14.25" customHeight="1">
      <c r="A6483" s="5"/>
      <c r="B6483" s="5"/>
      <c r="C6483" s="5" t="str">
        <f>IFERROR(__xludf.DUMMYFUNCTION("""COMPUTED_VALUE"""),"")</f>
        <v/>
      </c>
      <c r="D6483" s="5">
        <v>0.0</v>
      </c>
    </row>
    <row r="6484" ht="14.25" customHeight="1">
      <c r="A6484" s="5"/>
      <c r="B6484" s="5"/>
      <c r="C6484" s="5" t="str">
        <f>IFERROR(__xludf.DUMMYFUNCTION("""COMPUTED_VALUE"""),"")</f>
        <v/>
      </c>
      <c r="D6484" s="5">
        <v>0.0</v>
      </c>
    </row>
    <row r="6485" ht="14.25" customHeight="1">
      <c r="A6485" s="5"/>
      <c r="B6485" s="5"/>
      <c r="C6485" s="5" t="str">
        <f>IFERROR(__xludf.DUMMYFUNCTION("""COMPUTED_VALUE"""),"")</f>
        <v/>
      </c>
      <c r="D6485" s="5">
        <v>0.0</v>
      </c>
    </row>
    <row r="6486" ht="14.25" customHeight="1">
      <c r="A6486" s="5"/>
      <c r="B6486" s="5"/>
      <c r="C6486" s="5" t="str">
        <f>IFERROR(__xludf.DUMMYFUNCTION("""COMPUTED_VALUE"""),"")</f>
        <v/>
      </c>
      <c r="D6486" s="5">
        <v>0.0</v>
      </c>
    </row>
    <row r="6487" ht="14.25" customHeight="1">
      <c r="A6487" s="5"/>
      <c r="B6487" s="5"/>
      <c r="C6487" s="5" t="str">
        <f>IFERROR(__xludf.DUMMYFUNCTION("""COMPUTED_VALUE"""),"")</f>
        <v/>
      </c>
      <c r="D6487" s="5">
        <v>0.0</v>
      </c>
    </row>
    <row r="6488" ht="14.25" customHeight="1">
      <c r="A6488" s="5"/>
      <c r="B6488" s="5"/>
      <c r="C6488" s="5" t="str">
        <f>IFERROR(__xludf.DUMMYFUNCTION("""COMPUTED_VALUE"""),"")</f>
        <v/>
      </c>
      <c r="D6488" s="5">
        <v>0.0</v>
      </c>
    </row>
    <row r="6489" ht="14.25" customHeight="1">
      <c r="A6489" s="5"/>
      <c r="B6489" s="5"/>
      <c r="C6489" s="5" t="str">
        <f>IFERROR(__xludf.DUMMYFUNCTION("""COMPUTED_VALUE"""),"")</f>
        <v/>
      </c>
      <c r="D6489" s="5">
        <v>0.0</v>
      </c>
    </row>
    <row r="6490" ht="14.25" customHeight="1">
      <c r="A6490" s="5"/>
      <c r="B6490" s="5"/>
      <c r="C6490" s="5" t="str">
        <f>IFERROR(__xludf.DUMMYFUNCTION("""COMPUTED_VALUE"""),"")</f>
        <v/>
      </c>
      <c r="D6490" s="5">
        <v>0.0</v>
      </c>
    </row>
    <row r="6491" ht="14.25" customHeight="1">
      <c r="A6491" s="5"/>
      <c r="B6491" s="5"/>
      <c r="C6491" s="5" t="str">
        <f>IFERROR(__xludf.DUMMYFUNCTION("""COMPUTED_VALUE"""),"")</f>
        <v/>
      </c>
      <c r="D6491" s="5">
        <v>0.0</v>
      </c>
    </row>
    <row r="6492" ht="14.25" customHeight="1">
      <c r="A6492" s="5"/>
      <c r="B6492" s="5"/>
      <c r="C6492" s="5" t="str">
        <f>IFERROR(__xludf.DUMMYFUNCTION("""COMPUTED_VALUE"""),"")</f>
        <v/>
      </c>
      <c r="D6492" s="5">
        <v>0.0</v>
      </c>
    </row>
    <row r="6493" ht="14.25" customHeight="1">
      <c r="A6493" s="5"/>
      <c r="B6493" s="5"/>
      <c r="C6493" s="5" t="str">
        <f>IFERROR(__xludf.DUMMYFUNCTION("""COMPUTED_VALUE"""),"")</f>
        <v/>
      </c>
      <c r="D6493" s="5">
        <v>0.0</v>
      </c>
    </row>
    <row r="6494" ht="14.25" customHeight="1">
      <c r="A6494" s="5"/>
      <c r="B6494" s="5"/>
      <c r="C6494" s="5" t="str">
        <f>IFERROR(__xludf.DUMMYFUNCTION("""COMPUTED_VALUE"""),"")</f>
        <v/>
      </c>
      <c r="D6494" s="5">
        <v>0.0</v>
      </c>
    </row>
    <row r="6495" ht="14.25" customHeight="1">
      <c r="A6495" s="5"/>
      <c r="B6495" s="5"/>
      <c r="C6495" s="5" t="str">
        <f>IFERROR(__xludf.DUMMYFUNCTION("""COMPUTED_VALUE"""),"")</f>
        <v/>
      </c>
      <c r="D6495" s="5">
        <v>0.0</v>
      </c>
    </row>
    <row r="6496" ht="14.25" customHeight="1">
      <c r="A6496" s="5"/>
      <c r="B6496" s="5"/>
      <c r="C6496" s="5" t="str">
        <f>IFERROR(__xludf.DUMMYFUNCTION("""COMPUTED_VALUE"""),"")</f>
        <v/>
      </c>
      <c r="D6496" s="5">
        <v>0.0</v>
      </c>
    </row>
    <row r="6497" ht="14.25" customHeight="1">
      <c r="A6497" s="5"/>
      <c r="B6497" s="5"/>
      <c r="C6497" s="5" t="str">
        <f>IFERROR(__xludf.DUMMYFUNCTION("""COMPUTED_VALUE"""),"")</f>
        <v/>
      </c>
      <c r="D6497" s="5">
        <v>0.0</v>
      </c>
    </row>
    <row r="6498" ht="14.25" customHeight="1">
      <c r="A6498" s="5"/>
      <c r="B6498" s="5"/>
      <c r="C6498" s="5" t="str">
        <f>IFERROR(__xludf.DUMMYFUNCTION("""COMPUTED_VALUE"""),"")</f>
        <v/>
      </c>
      <c r="D6498" s="5">
        <v>0.0</v>
      </c>
    </row>
    <row r="6499" ht="14.25" customHeight="1">
      <c r="A6499" s="5"/>
      <c r="B6499" s="5"/>
      <c r="C6499" s="5" t="str">
        <f>IFERROR(__xludf.DUMMYFUNCTION("""COMPUTED_VALUE"""),"")</f>
        <v/>
      </c>
      <c r="D6499" s="5">
        <v>0.0</v>
      </c>
    </row>
    <row r="6500" ht="14.25" customHeight="1">
      <c r="A6500" s="5"/>
      <c r="B6500" s="5"/>
      <c r="C6500" s="5" t="str">
        <f>IFERROR(__xludf.DUMMYFUNCTION("""COMPUTED_VALUE"""),"")</f>
        <v/>
      </c>
      <c r="D6500" s="5">
        <v>0.0</v>
      </c>
    </row>
    <row r="6501" ht="14.25" customHeight="1">
      <c r="A6501" s="5"/>
      <c r="B6501" s="5"/>
      <c r="C6501" s="5" t="str">
        <f>IFERROR(__xludf.DUMMYFUNCTION("""COMPUTED_VALUE"""),"")</f>
        <v/>
      </c>
      <c r="D6501" s="5">
        <v>0.0</v>
      </c>
    </row>
    <row r="6502" ht="14.25" customHeight="1">
      <c r="A6502" s="5"/>
      <c r="B6502" s="5"/>
      <c r="C6502" s="5" t="str">
        <f>IFERROR(__xludf.DUMMYFUNCTION("""COMPUTED_VALUE"""),"")</f>
        <v/>
      </c>
      <c r="D6502" s="5">
        <v>0.0</v>
      </c>
    </row>
    <row r="6503" ht="14.25" customHeight="1">
      <c r="A6503" s="5"/>
      <c r="B6503" s="5"/>
      <c r="C6503" s="5" t="str">
        <f>IFERROR(__xludf.DUMMYFUNCTION("""COMPUTED_VALUE"""),"")</f>
        <v/>
      </c>
      <c r="D6503" s="5">
        <v>0.0</v>
      </c>
    </row>
    <row r="6504" ht="14.25" customHeight="1">
      <c r="A6504" s="5"/>
      <c r="B6504" s="5"/>
      <c r="C6504" s="5" t="str">
        <f>IFERROR(__xludf.DUMMYFUNCTION("""COMPUTED_VALUE"""),"")</f>
        <v/>
      </c>
      <c r="D6504" s="5">
        <v>0.0</v>
      </c>
    </row>
    <row r="6505" ht="14.25" customHeight="1">
      <c r="A6505" s="5"/>
      <c r="B6505" s="5"/>
      <c r="C6505" s="5" t="str">
        <f>IFERROR(__xludf.DUMMYFUNCTION("""COMPUTED_VALUE"""),"")</f>
        <v/>
      </c>
      <c r="D6505" s="5">
        <v>0.0</v>
      </c>
    </row>
    <row r="6506" ht="14.25" customHeight="1">
      <c r="A6506" s="5"/>
      <c r="B6506" s="5"/>
      <c r="C6506" s="5" t="str">
        <f>IFERROR(__xludf.DUMMYFUNCTION("""COMPUTED_VALUE"""),"")</f>
        <v/>
      </c>
      <c r="D6506" s="5">
        <v>0.0</v>
      </c>
    </row>
    <row r="6507" ht="14.25" customHeight="1">
      <c r="A6507" s="5"/>
      <c r="B6507" s="5"/>
      <c r="C6507" s="5" t="str">
        <f>IFERROR(__xludf.DUMMYFUNCTION("""COMPUTED_VALUE"""),"")</f>
        <v/>
      </c>
      <c r="D6507" s="5">
        <v>0.0</v>
      </c>
    </row>
    <row r="6508" ht="14.25" customHeight="1">
      <c r="A6508" s="5"/>
      <c r="B6508" s="5"/>
      <c r="C6508" s="5" t="str">
        <f>IFERROR(__xludf.DUMMYFUNCTION("""COMPUTED_VALUE"""),"")</f>
        <v/>
      </c>
      <c r="D6508" s="5">
        <v>0.0</v>
      </c>
    </row>
    <row r="6509" ht="14.25" customHeight="1">
      <c r="A6509" s="5"/>
      <c r="B6509" s="5"/>
      <c r="C6509" s="5" t="str">
        <f>IFERROR(__xludf.DUMMYFUNCTION("""COMPUTED_VALUE"""),"")</f>
        <v/>
      </c>
      <c r="D6509" s="5">
        <v>0.0</v>
      </c>
    </row>
    <row r="6510" ht="14.25" customHeight="1">
      <c r="A6510" s="5"/>
      <c r="B6510" s="5"/>
      <c r="C6510" s="5" t="str">
        <f>IFERROR(__xludf.DUMMYFUNCTION("""COMPUTED_VALUE"""),"")</f>
        <v/>
      </c>
      <c r="D6510" s="5">
        <v>0.0</v>
      </c>
    </row>
    <row r="6511" ht="14.25" customHeight="1">
      <c r="A6511" s="5"/>
      <c r="B6511" s="5"/>
      <c r="C6511" s="5" t="str">
        <f>IFERROR(__xludf.DUMMYFUNCTION("""COMPUTED_VALUE"""),"")</f>
        <v/>
      </c>
      <c r="D6511" s="5">
        <v>0.0</v>
      </c>
    </row>
    <row r="6512" ht="14.25" customHeight="1">
      <c r="A6512" s="5"/>
      <c r="B6512" s="5"/>
      <c r="C6512" s="5" t="str">
        <f>IFERROR(__xludf.DUMMYFUNCTION("""COMPUTED_VALUE"""),"")</f>
        <v/>
      </c>
      <c r="D6512" s="5">
        <v>0.0</v>
      </c>
    </row>
    <row r="6513" ht="14.25" customHeight="1">
      <c r="A6513" s="5"/>
      <c r="B6513" s="5"/>
      <c r="C6513" s="5" t="str">
        <f>IFERROR(__xludf.DUMMYFUNCTION("""COMPUTED_VALUE"""),"")</f>
        <v/>
      </c>
      <c r="D6513" s="5">
        <v>0.0</v>
      </c>
    </row>
    <row r="6514" ht="14.25" customHeight="1">
      <c r="A6514" s="5"/>
      <c r="B6514" s="5"/>
      <c r="C6514" s="5" t="str">
        <f>IFERROR(__xludf.DUMMYFUNCTION("""COMPUTED_VALUE"""),"")</f>
        <v/>
      </c>
      <c r="D6514" s="5">
        <v>0.0</v>
      </c>
    </row>
    <row r="6515" ht="14.25" customHeight="1">
      <c r="A6515" s="5"/>
      <c r="B6515" s="5"/>
      <c r="C6515" s="5" t="str">
        <f>IFERROR(__xludf.DUMMYFUNCTION("""COMPUTED_VALUE"""),"")</f>
        <v/>
      </c>
      <c r="D6515" s="5">
        <v>0.0</v>
      </c>
    </row>
    <row r="6516" ht="14.25" customHeight="1">
      <c r="A6516" s="5"/>
      <c r="B6516" s="5"/>
      <c r="C6516" s="5" t="str">
        <f>IFERROR(__xludf.DUMMYFUNCTION("""COMPUTED_VALUE"""),"")</f>
        <v/>
      </c>
      <c r="D6516" s="5">
        <v>0.0</v>
      </c>
    </row>
    <row r="6517" ht="14.25" customHeight="1">
      <c r="A6517" s="5"/>
      <c r="B6517" s="5"/>
      <c r="C6517" s="5" t="str">
        <f>IFERROR(__xludf.DUMMYFUNCTION("""COMPUTED_VALUE"""),"")</f>
        <v/>
      </c>
      <c r="D6517" s="5">
        <v>0.0</v>
      </c>
    </row>
    <row r="6518" ht="14.25" customHeight="1">
      <c r="A6518" s="5"/>
      <c r="B6518" s="5"/>
      <c r="C6518" s="5" t="str">
        <f>IFERROR(__xludf.DUMMYFUNCTION("""COMPUTED_VALUE"""),"")</f>
        <v/>
      </c>
      <c r="D6518" s="5">
        <v>0.0</v>
      </c>
    </row>
    <row r="6519" ht="14.25" customHeight="1">
      <c r="A6519" s="5"/>
      <c r="B6519" s="5"/>
      <c r="C6519" s="5" t="str">
        <f>IFERROR(__xludf.DUMMYFUNCTION("""COMPUTED_VALUE"""),"")</f>
        <v/>
      </c>
      <c r="D6519" s="5">
        <v>0.0</v>
      </c>
    </row>
    <row r="6520" ht="14.25" customHeight="1">
      <c r="A6520" s="5"/>
      <c r="B6520" s="5"/>
      <c r="C6520" s="5" t="str">
        <f>IFERROR(__xludf.DUMMYFUNCTION("""COMPUTED_VALUE"""),"")</f>
        <v/>
      </c>
      <c r="D6520" s="5">
        <v>0.0</v>
      </c>
    </row>
    <row r="6521" ht="14.25" customHeight="1">
      <c r="A6521" s="5"/>
      <c r="B6521" s="5"/>
      <c r="C6521" s="5" t="str">
        <f>IFERROR(__xludf.DUMMYFUNCTION("""COMPUTED_VALUE"""),"")</f>
        <v/>
      </c>
      <c r="D6521" s="5">
        <v>0.0</v>
      </c>
    </row>
    <row r="6522" ht="14.25" customHeight="1">
      <c r="A6522" s="5"/>
      <c r="B6522" s="5"/>
      <c r="C6522" s="5" t="str">
        <f>IFERROR(__xludf.DUMMYFUNCTION("""COMPUTED_VALUE"""),"")</f>
        <v/>
      </c>
      <c r="D6522" s="5">
        <v>0.0</v>
      </c>
    </row>
    <row r="6523" ht="14.25" customHeight="1">
      <c r="A6523" s="5"/>
      <c r="B6523" s="5"/>
      <c r="C6523" s="5" t="str">
        <f>IFERROR(__xludf.DUMMYFUNCTION("""COMPUTED_VALUE"""),"")</f>
        <v/>
      </c>
      <c r="D6523" s="5">
        <v>0.0</v>
      </c>
    </row>
    <row r="6524" ht="14.25" customHeight="1">
      <c r="A6524" s="5"/>
      <c r="B6524" s="5"/>
      <c r="C6524" s="5" t="str">
        <f>IFERROR(__xludf.DUMMYFUNCTION("""COMPUTED_VALUE"""),"")</f>
        <v/>
      </c>
      <c r="D6524" s="5">
        <v>0.0</v>
      </c>
    </row>
    <row r="6525" ht="14.25" customHeight="1">
      <c r="A6525" s="5"/>
      <c r="B6525" s="5"/>
      <c r="C6525" s="5" t="str">
        <f>IFERROR(__xludf.DUMMYFUNCTION("""COMPUTED_VALUE"""),"")</f>
        <v/>
      </c>
      <c r="D6525" s="5">
        <v>0.0</v>
      </c>
    </row>
    <row r="6526" ht="14.25" customHeight="1">
      <c r="A6526" s="5"/>
      <c r="B6526" s="5"/>
      <c r="C6526" s="5" t="str">
        <f>IFERROR(__xludf.DUMMYFUNCTION("""COMPUTED_VALUE"""),"")</f>
        <v/>
      </c>
      <c r="D6526" s="5">
        <v>0.0</v>
      </c>
    </row>
    <row r="6527" ht="14.25" customHeight="1">
      <c r="A6527" s="5"/>
      <c r="B6527" s="5"/>
      <c r="C6527" s="5" t="str">
        <f>IFERROR(__xludf.DUMMYFUNCTION("""COMPUTED_VALUE"""),"")</f>
        <v/>
      </c>
      <c r="D6527" s="5">
        <v>0.0</v>
      </c>
    </row>
    <row r="6528" ht="14.25" customHeight="1">
      <c r="A6528" s="5"/>
      <c r="B6528" s="5"/>
      <c r="C6528" s="5" t="str">
        <f>IFERROR(__xludf.DUMMYFUNCTION("""COMPUTED_VALUE"""),"")</f>
        <v/>
      </c>
      <c r="D6528" s="5">
        <v>0.0</v>
      </c>
    </row>
    <row r="6529" ht="14.25" customHeight="1">
      <c r="A6529" s="5"/>
      <c r="B6529" s="5"/>
      <c r="C6529" s="5" t="str">
        <f>IFERROR(__xludf.DUMMYFUNCTION("""COMPUTED_VALUE"""),"")</f>
        <v/>
      </c>
      <c r="D6529" s="5">
        <v>0.0</v>
      </c>
    </row>
    <row r="6530" ht="14.25" customHeight="1">
      <c r="A6530" s="5"/>
      <c r="B6530" s="5"/>
      <c r="C6530" s="5" t="str">
        <f>IFERROR(__xludf.DUMMYFUNCTION("""COMPUTED_VALUE"""),"")</f>
        <v/>
      </c>
      <c r="D6530" s="5">
        <v>0.0</v>
      </c>
    </row>
    <row r="6531" ht="14.25" customHeight="1">
      <c r="A6531" s="5"/>
      <c r="B6531" s="5"/>
      <c r="C6531" s="5" t="str">
        <f>IFERROR(__xludf.DUMMYFUNCTION("""COMPUTED_VALUE"""),"")</f>
        <v/>
      </c>
      <c r="D6531" s="5">
        <v>0.0</v>
      </c>
    </row>
    <row r="6532" ht="14.25" customHeight="1">
      <c r="A6532" s="5"/>
      <c r="B6532" s="5"/>
      <c r="C6532" s="5" t="str">
        <f>IFERROR(__xludf.DUMMYFUNCTION("""COMPUTED_VALUE"""),"")</f>
        <v/>
      </c>
      <c r="D6532" s="5">
        <v>0.0</v>
      </c>
    </row>
    <row r="6533" ht="14.25" customHeight="1">
      <c r="A6533" s="5"/>
      <c r="B6533" s="5"/>
      <c r="C6533" s="5" t="str">
        <f>IFERROR(__xludf.DUMMYFUNCTION("""COMPUTED_VALUE"""),"")</f>
        <v/>
      </c>
      <c r="D6533" s="5">
        <v>0.0</v>
      </c>
    </row>
    <row r="6534" ht="14.25" customHeight="1">
      <c r="A6534" s="5"/>
      <c r="B6534" s="5"/>
      <c r="C6534" s="5" t="str">
        <f>IFERROR(__xludf.DUMMYFUNCTION("""COMPUTED_VALUE"""),"")</f>
        <v/>
      </c>
      <c r="D6534" s="5">
        <v>0.0</v>
      </c>
    </row>
    <row r="6535" ht="14.25" customHeight="1">
      <c r="A6535" s="5"/>
      <c r="B6535" s="5"/>
      <c r="C6535" s="5" t="str">
        <f>IFERROR(__xludf.DUMMYFUNCTION("""COMPUTED_VALUE"""),"")</f>
        <v/>
      </c>
      <c r="D6535" s="5">
        <v>0.0</v>
      </c>
    </row>
    <row r="6536" ht="14.25" customHeight="1">
      <c r="A6536" s="5"/>
      <c r="B6536" s="5"/>
      <c r="C6536" s="5" t="str">
        <f>IFERROR(__xludf.DUMMYFUNCTION("""COMPUTED_VALUE"""),"")</f>
        <v/>
      </c>
      <c r="D6536" s="5">
        <v>0.0</v>
      </c>
    </row>
    <row r="6537" ht="14.25" customHeight="1">
      <c r="A6537" s="5"/>
      <c r="B6537" s="5"/>
      <c r="C6537" s="5" t="str">
        <f>IFERROR(__xludf.DUMMYFUNCTION("""COMPUTED_VALUE"""),"")</f>
        <v/>
      </c>
      <c r="D6537" s="5">
        <v>0.0</v>
      </c>
    </row>
    <row r="6538" ht="14.25" customHeight="1">
      <c r="A6538" s="5"/>
      <c r="B6538" s="5"/>
      <c r="C6538" s="5" t="str">
        <f>IFERROR(__xludf.DUMMYFUNCTION("""COMPUTED_VALUE"""),"")</f>
        <v/>
      </c>
      <c r="D6538" s="5">
        <v>0.0</v>
      </c>
    </row>
    <row r="6539" ht="14.25" customHeight="1">
      <c r="A6539" s="5"/>
      <c r="B6539" s="5"/>
      <c r="C6539" s="5" t="str">
        <f>IFERROR(__xludf.DUMMYFUNCTION("""COMPUTED_VALUE"""),"")</f>
        <v/>
      </c>
      <c r="D6539" s="5">
        <v>0.0</v>
      </c>
    </row>
    <row r="6540" ht="14.25" customHeight="1">
      <c r="A6540" s="5"/>
      <c r="B6540" s="5"/>
      <c r="C6540" s="5" t="str">
        <f>IFERROR(__xludf.DUMMYFUNCTION("""COMPUTED_VALUE"""),"")</f>
        <v/>
      </c>
      <c r="D6540" s="5">
        <v>0.0</v>
      </c>
    </row>
    <row r="6541" ht="14.25" customHeight="1">
      <c r="A6541" s="5"/>
      <c r="B6541" s="5"/>
      <c r="C6541" s="5" t="str">
        <f>IFERROR(__xludf.DUMMYFUNCTION("""COMPUTED_VALUE"""),"")</f>
        <v/>
      </c>
      <c r="D6541" s="5">
        <v>0.0</v>
      </c>
    </row>
    <row r="6542" ht="14.25" customHeight="1">
      <c r="A6542" s="5"/>
      <c r="B6542" s="5"/>
      <c r="C6542" s="5" t="str">
        <f>IFERROR(__xludf.DUMMYFUNCTION("""COMPUTED_VALUE"""),"")</f>
        <v/>
      </c>
      <c r="D6542" s="5">
        <v>0.0</v>
      </c>
    </row>
    <row r="6543" ht="14.25" customHeight="1">
      <c r="A6543" s="5"/>
      <c r="B6543" s="5"/>
      <c r="C6543" s="5" t="str">
        <f>IFERROR(__xludf.DUMMYFUNCTION("""COMPUTED_VALUE"""),"")</f>
        <v/>
      </c>
      <c r="D6543" s="5">
        <v>0.0</v>
      </c>
    </row>
    <row r="6544" ht="14.25" customHeight="1">
      <c r="A6544" s="5"/>
      <c r="B6544" s="5"/>
      <c r="C6544" s="5" t="str">
        <f>IFERROR(__xludf.DUMMYFUNCTION("""COMPUTED_VALUE"""),"")</f>
        <v/>
      </c>
      <c r="D6544" s="5">
        <v>0.0</v>
      </c>
    </row>
    <row r="6545" ht="14.25" customHeight="1">
      <c r="A6545" s="5"/>
      <c r="B6545" s="5"/>
      <c r="C6545" s="5" t="str">
        <f>IFERROR(__xludf.DUMMYFUNCTION("""COMPUTED_VALUE"""),"")</f>
        <v/>
      </c>
      <c r="D6545" s="5">
        <v>0.0</v>
      </c>
    </row>
    <row r="6546" ht="14.25" customHeight="1">
      <c r="A6546" s="5"/>
      <c r="B6546" s="5"/>
      <c r="C6546" s="5" t="str">
        <f>IFERROR(__xludf.DUMMYFUNCTION("""COMPUTED_VALUE"""),"")</f>
        <v/>
      </c>
      <c r="D6546" s="5">
        <v>0.0</v>
      </c>
    </row>
    <row r="6547" ht="14.25" customHeight="1">
      <c r="A6547" s="5"/>
      <c r="B6547" s="5"/>
      <c r="C6547" s="5" t="str">
        <f>IFERROR(__xludf.DUMMYFUNCTION("""COMPUTED_VALUE"""),"")</f>
        <v/>
      </c>
      <c r="D6547" s="5">
        <v>0.0</v>
      </c>
    </row>
    <row r="6548" ht="14.25" customHeight="1">
      <c r="A6548" s="5"/>
      <c r="B6548" s="5"/>
      <c r="C6548" s="5" t="str">
        <f>IFERROR(__xludf.DUMMYFUNCTION("""COMPUTED_VALUE"""),"")</f>
        <v/>
      </c>
      <c r="D6548" s="5">
        <v>0.0</v>
      </c>
    </row>
    <row r="6549" ht="14.25" customHeight="1">
      <c r="A6549" s="5"/>
      <c r="B6549" s="5"/>
      <c r="C6549" s="5" t="str">
        <f>IFERROR(__xludf.DUMMYFUNCTION("""COMPUTED_VALUE"""),"")</f>
        <v/>
      </c>
      <c r="D6549" s="5">
        <v>0.0</v>
      </c>
    </row>
    <row r="6550" ht="14.25" customHeight="1">
      <c r="A6550" s="5"/>
      <c r="B6550" s="5"/>
      <c r="C6550" s="5" t="str">
        <f>IFERROR(__xludf.DUMMYFUNCTION("""COMPUTED_VALUE"""),"")</f>
        <v/>
      </c>
      <c r="D6550" s="5">
        <v>0.0</v>
      </c>
    </row>
    <row r="6551" ht="14.25" customHeight="1">
      <c r="A6551" s="5"/>
      <c r="B6551" s="5"/>
      <c r="C6551" s="5" t="str">
        <f>IFERROR(__xludf.DUMMYFUNCTION("""COMPUTED_VALUE"""),"")</f>
        <v/>
      </c>
      <c r="D6551" s="5">
        <v>0.0</v>
      </c>
    </row>
    <row r="6552" ht="14.25" customHeight="1">
      <c r="A6552" s="5"/>
      <c r="B6552" s="5"/>
      <c r="C6552" s="5" t="str">
        <f>IFERROR(__xludf.DUMMYFUNCTION("""COMPUTED_VALUE"""),"")</f>
        <v/>
      </c>
      <c r="D6552" s="5">
        <v>0.0</v>
      </c>
    </row>
    <row r="6553" ht="14.25" customHeight="1">
      <c r="A6553" s="5"/>
      <c r="B6553" s="5"/>
      <c r="C6553" s="5" t="str">
        <f>IFERROR(__xludf.DUMMYFUNCTION("""COMPUTED_VALUE"""),"")</f>
        <v/>
      </c>
      <c r="D6553" s="5">
        <v>0.0</v>
      </c>
    </row>
    <row r="6554" ht="14.25" customHeight="1">
      <c r="A6554" s="5"/>
      <c r="B6554" s="5"/>
      <c r="C6554" s="5" t="str">
        <f>IFERROR(__xludf.DUMMYFUNCTION("""COMPUTED_VALUE"""),"")</f>
        <v/>
      </c>
      <c r="D6554" s="5">
        <v>0.0</v>
      </c>
    </row>
    <row r="6555" ht="14.25" customHeight="1">
      <c r="A6555" s="5"/>
      <c r="B6555" s="5"/>
      <c r="C6555" s="5" t="str">
        <f>IFERROR(__xludf.DUMMYFUNCTION("""COMPUTED_VALUE"""),"")</f>
        <v/>
      </c>
      <c r="D6555" s="5">
        <v>0.0</v>
      </c>
    </row>
    <row r="6556" ht="14.25" customHeight="1">
      <c r="A6556" s="5"/>
      <c r="B6556" s="5"/>
      <c r="C6556" s="5" t="str">
        <f>IFERROR(__xludf.DUMMYFUNCTION("""COMPUTED_VALUE"""),"")</f>
        <v/>
      </c>
      <c r="D6556" s="5">
        <v>0.0</v>
      </c>
    </row>
    <row r="6557" ht="14.25" customHeight="1">
      <c r="A6557" s="5"/>
      <c r="B6557" s="5"/>
      <c r="C6557" s="5" t="str">
        <f>IFERROR(__xludf.DUMMYFUNCTION("""COMPUTED_VALUE"""),"")</f>
        <v/>
      </c>
      <c r="D6557" s="5">
        <v>0.0</v>
      </c>
    </row>
    <row r="6558" ht="14.25" customHeight="1">
      <c r="A6558" s="5"/>
      <c r="B6558" s="5"/>
      <c r="C6558" s="5" t="str">
        <f>IFERROR(__xludf.DUMMYFUNCTION("""COMPUTED_VALUE"""),"")</f>
        <v/>
      </c>
      <c r="D6558" s="5">
        <v>0.0</v>
      </c>
    </row>
    <row r="6559" ht="14.25" customHeight="1">
      <c r="A6559" s="5"/>
      <c r="B6559" s="5"/>
      <c r="C6559" s="5" t="str">
        <f>IFERROR(__xludf.DUMMYFUNCTION("""COMPUTED_VALUE"""),"")</f>
        <v/>
      </c>
      <c r="D6559" s="5">
        <v>0.0</v>
      </c>
    </row>
    <row r="6560" ht="14.25" customHeight="1">
      <c r="A6560" s="5"/>
      <c r="B6560" s="5"/>
      <c r="C6560" s="5" t="str">
        <f>IFERROR(__xludf.DUMMYFUNCTION("""COMPUTED_VALUE"""),"")</f>
        <v/>
      </c>
      <c r="D6560" s="5">
        <v>0.0</v>
      </c>
    </row>
    <row r="6561" ht="14.25" customHeight="1">
      <c r="A6561" s="5"/>
      <c r="B6561" s="5"/>
      <c r="C6561" s="5" t="str">
        <f>IFERROR(__xludf.DUMMYFUNCTION("""COMPUTED_VALUE"""),"")</f>
        <v/>
      </c>
      <c r="D6561" s="5">
        <v>0.0</v>
      </c>
    </row>
    <row r="6562" ht="14.25" customHeight="1">
      <c r="A6562" s="5"/>
      <c r="B6562" s="5"/>
      <c r="C6562" s="5" t="str">
        <f>IFERROR(__xludf.DUMMYFUNCTION("""COMPUTED_VALUE"""),"")</f>
        <v/>
      </c>
      <c r="D6562" s="5">
        <v>0.0</v>
      </c>
    </row>
    <row r="6563" ht="14.25" customHeight="1">
      <c r="A6563" s="5"/>
      <c r="B6563" s="5"/>
      <c r="C6563" s="5" t="str">
        <f>IFERROR(__xludf.DUMMYFUNCTION("""COMPUTED_VALUE"""),"")</f>
        <v/>
      </c>
      <c r="D6563" s="5">
        <v>0.0</v>
      </c>
    </row>
    <row r="6564" ht="14.25" customHeight="1">
      <c r="A6564" s="5"/>
      <c r="B6564" s="5"/>
      <c r="C6564" s="5" t="str">
        <f>IFERROR(__xludf.DUMMYFUNCTION("""COMPUTED_VALUE"""),"")</f>
        <v/>
      </c>
      <c r="D6564" s="5">
        <v>0.0</v>
      </c>
    </row>
    <row r="6565" ht="14.25" customHeight="1">
      <c r="A6565" s="5"/>
      <c r="B6565" s="5"/>
      <c r="C6565" s="5" t="str">
        <f>IFERROR(__xludf.DUMMYFUNCTION("""COMPUTED_VALUE"""),"")</f>
        <v/>
      </c>
      <c r="D6565" s="5">
        <v>0.0</v>
      </c>
    </row>
    <row r="6566" ht="14.25" customHeight="1">
      <c r="A6566" s="5"/>
      <c r="B6566" s="5"/>
      <c r="C6566" s="5" t="str">
        <f>IFERROR(__xludf.DUMMYFUNCTION("""COMPUTED_VALUE"""),"")</f>
        <v/>
      </c>
      <c r="D6566" s="5">
        <v>0.0</v>
      </c>
    </row>
    <row r="6567" ht="14.25" customHeight="1">
      <c r="A6567" s="5"/>
      <c r="B6567" s="5"/>
      <c r="C6567" s="5" t="str">
        <f>IFERROR(__xludf.DUMMYFUNCTION("""COMPUTED_VALUE"""),"")</f>
        <v/>
      </c>
      <c r="D6567" s="5">
        <v>0.0</v>
      </c>
    </row>
    <row r="6568" ht="14.25" customHeight="1">
      <c r="A6568" s="5"/>
      <c r="B6568" s="5"/>
      <c r="C6568" s="5" t="str">
        <f>IFERROR(__xludf.DUMMYFUNCTION("""COMPUTED_VALUE"""),"")</f>
        <v/>
      </c>
      <c r="D6568" s="5">
        <v>0.0</v>
      </c>
    </row>
    <row r="6569" ht="14.25" customHeight="1">
      <c r="A6569" s="5"/>
      <c r="B6569" s="5"/>
      <c r="C6569" s="5" t="str">
        <f>IFERROR(__xludf.DUMMYFUNCTION("""COMPUTED_VALUE"""),"")</f>
        <v/>
      </c>
      <c r="D6569" s="5">
        <v>0.0</v>
      </c>
    </row>
    <row r="6570" ht="14.25" customHeight="1">
      <c r="A6570" s="5"/>
      <c r="B6570" s="5"/>
      <c r="C6570" s="5" t="str">
        <f>IFERROR(__xludf.DUMMYFUNCTION("""COMPUTED_VALUE"""),"")</f>
        <v/>
      </c>
      <c r="D6570" s="5">
        <v>0.0</v>
      </c>
    </row>
    <row r="6571" ht="14.25" customHeight="1">
      <c r="A6571" s="5"/>
      <c r="B6571" s="5"/>
      <c r="C6571" s="5" t="str">
        <f>IFERROR(__xludf.DUMMYFUNCTION("""COMPUTED_VALUE"""),"")</f>
        <v/>
      </c>
      <c r="D6571" s="5">
        <v>0.0</v>
      </c>
    </row>
    <row r="6572" ht="14.25" customHeight="1">
      <c r="A6572" s="5"/>
      <c r="B6572" s="5"/>
      <c r="C6572" s="5" t="str">
        <f>IFERROR(__xludf.DUMMYFUNCTION("""COMPUTED_VALUE"""),"")</f>
        <v/>
      </c>
      <c r="D6572" s="5">
        <v>0.0</v>
      </c>
    </row>
    <row r="6573" ht="14.25" customHeight="1">
      <c r="A6573" s="5"/>
      <c r="B6573" s="5"/>
      <c r="C6573" s="5" t="str">
        <f>IFERROR(__xludf.DUMMYFUNCTION("""COMPUTED_VALUE"""),"")</f>
        <v/>
      </c>
      <c r="D6573" s="5">
        <v>0.0</v>
      </c>
    </row>
    <row r="6574" ht="14.25" customHeight="1">
      <c r="A6574" s="5"/>
      <c r="B6574" s="5"/>
      <c r="C6574" s="5" t="str">
        <f>IFERROR(__xludf.DUMMYFUNCTION("""COMPUTED_VALUE"""),"")</f>
        <v/>
      </c>
      <c r="D6574" s="5">
        <v>0.0</v>
      </c>
    </row>
    <row r="6575" ht="14.25" customHeight="1">
      <c r="A6575" s="5"/>
      <c r="B6575" s="5"/>
      <c r="C6575" s="5" t="str">
        <f>IFERROR(__xludf.DUMMYFUNCTION("""COMPUTED_VALUE"""),"")</f>
        <v/>
      </c>
      <c r="D6575" s="5">
        <v>0.0</v>
      </c>
    </row>
    <row r="6576" ht="14.25" customHeight="1">
      <c r="A6576" s="5"/>
      <c r="B6576" s="5"/>
      <c r="C6576" s="5" t="str">
        <f>IFERROR(__xludf.DUMMYFUNCTION("""COMPUTED_VALUE"""),"")</f>
        <v/>
      </c>
      <c r="D6576" s="5">
        <v>0.0</v>
      </c>
    </row>
    <row r="6577" ht="14.25" customHeight="1">
      <c r="A6577" s="5"/>
      <c r="B6577" s="5"/>
      <c r="C6577" s="5" t="str">
        <f>IFERROR(__xludf.DUMMYFUNCTION("""COMPUTED_VALUE"""),"")</f>
        <v/>
      </c>
      <c r="D6577" s="5">
        <v>0.0</v>
      </c>
    </row>
    <row r="6578" ht="14.25" customHeight="1">
      <c r="A6578" s="5"/>
      <c r="B6578" s="5"/>
      <c r="C6578" s="5" t="str">
        <f>IFERROR(__xludf.DUMMYFUNCTION("""COMPUTED_VALUE"""),"")</f>
        <v/>
      </c>
      <c r="D6578" s="5">
        <v>0.0</v>
      </c>
    </row>
    <row r="6579" ht="14.25" customHeight="1">
      <c r="A6579" s="5"/>
      <c r="B6579" s="5"/>
      <c r="C6579" s="5" t="str">
        <f>IFERROR(__xludf.DUMMYFUNCTION("""COMPUTED_VALUE"""),"")</f>
        <v/>
      </c>
      <c r="D6579" s="5">
        <v>0.0</v>
      </c>
    </row>
    <row r="6580" ht="14.25" customHeight="1">
      <c r="A6580" s="5"/>
      <c r="B6580" s="5"/>
      <c r="C6580" s="5" t="str">
        <f>IFERROR(__xludf.DUMMYFUNCTION("""COMPUTED_VALUE"""),"")</f>
        <v/>
      </c>
      <c r="D6580" s="5">
        <v>0.0</v>
      </c>
    </row>
    <row r="6581" ht="14.25" customHeight="1">
      <c r="A6581" s="5"/>
      <c r="B6581" s="5"/>
      <c r="C6581" s="5" t="str">
        <f>IFERROR(__xludf.DUMMYFUNCTION("""COMPUTED_VALUE"""),"")</f>
        <v/>
      </c>
      <c r="D6581" s="5">
        <v>0.0</v>
      </c>
    </row>
    <row r="6582" ht="14.25" customHeight="1">
      <c r="A6582" s="5"/>
      <c r="B6582" s="5"/>
      <c r="C6582" s="5" t="str">
        <f>IFERROR(__xludf.DUMMYFUNCTION("""COMPUTED_VALUE"""),"")</f>
        <v/>
      </c>
      <c r="D6582" s="5">
        <v>0.0</v>
      </c>
    </row>
    <row r="6583" ht="14.25" customHeight="1">
      <c r="A6583" s="5"/>
      <c r="B6583" s="5"/>
      <c r="C6583" s="5" t="str">
        <f>IFERROR(__xludf.DUMMYFUNCTION("""COMPUTED_VALUE"""),"")</f>
        <v/>
      </c>
      <c r="D6583" s="5">
        <v>0.0</v>
      </c>
    </row>
    <row r="6584" ht="14.25" customHeight="1">
      <c r="A6584" s="5"/>
      <c r="B6584" s="5"/>
      <c r="C6584" s="5" t="str">
        <f>IFERROR(__xludf.DUMMYFUNCTION("""COMPUTED_VALUE"""),"")</f>
        <v/>
      </c>
      <c r="D6584" s="5">
        <v>0.0</v>
      </c>
    </row>
    <row r="6585" ht="14.25" customHeight="1">
      <c r="A6585" s="5"/>
      <c r="B6585" s="5"/>
      <c r="C6585" s="5" t="str">
        <f>IFERROR(__xludf.DUMMYFUNCTION("""COMPUTED_VALUE"""),"")</f>
        <v/>
      </c>
      <c r="D6585" s="5">
        <v>0.0</v>
      </c>
    </row>
    <row r="6586" ht="14.25" customHeight="1">
      <c r="A6586" s="5"/>
      <c r="B6586" s="5"/>
      <c r="C6586" s="5" t="str">
        <f>IFERROR(__xludf.DUMMYFUNCTION("""COMPUTED_VALUE"""),"")</f>
        <v/>
      </c>
      <c r="D6586" s="5">
        <v>0.0</v>
      </c>
    </row>
    <row r="6587" ht="14.25" customHeight="1">
      <c r="A6587" s="5"/>
      <c r="B6587" s="5"/>
      <c r="C6587" s="5" t="str">
        <f>IFERROR(__xludf.DUMMYFUNCTION("""COMPUTED_VALUE"""),"")</f>
        <v/>
      </c>
      <c r="D6587" s="5">
        <v>0.0</v>
      </c>
    </row>
    <row r="6588" ht="14.25" customHeight="1">
      <c r="A6588" s="5"/>
      <c r="B6588" s="5"/>
      <c r="C6588" s="5" t="str">
        <f>IFERROR(__xludf.DUMMYFUNCTION("""COMPUTED_VALUE"""),"")</f>
        <v/>
      </c>
      <c r="D6588" s="5">
        <v>0.0</v>
      </c>
    </row>
    <row r="6589" ht="14.25" customHeight="1">
      <c r="A6589" s="5"/>
      <c r="B6589" s="5"/>
      <c r="C6589" s="5" t="str">
        <f>IFERROR(__xludf.DUMMYFUNCTION("""COMPUTED_VALUE"""),"")</f>
        <v/>
      </c>
      <c r="D6589" s="5">
        <v>0.0</v>
      </c>
    </row>
    <row r="6590" ht="14.25" customHeight="1">
      <c r="A6590" s="5"/>
      <c r="B6590" s="5"/>
      <c r="C6590" s="5" t="str">
        <f>IFERROR(__xludf.DUMMYFUNCTION("""COMPUTED_VALUE"""),"")</f>
        <v/>
      </c>
      <c r="D6590" s="5">
        <v>0.0</v>
      </c>
    </row>
    <row r="6591" ht="14.25" customHeight="1">
      <c r="A6591" s="5"/>
      <c r="B6591" s="5"/>
      <c r="C6591" s="5" t="str">
        <f>IFERROR(__xludf.DUMMYFUNCTION("""COMPUTED_VALUE"""),"")</f>
        <v/>
      </c>
      <c r="D6591" s="5">
        <v>0.0</v>
      </c>
    </row>
    <row r="6592" ht="14.25" customHeight="1">
      <c r="A6592" s="5"/>
      <c r="B6592" s="5"/>
      <c r="C6592" s="5" t="str">
        <f>IFERROR(__xludf.DUMMYFUNCTION("""COMPUTED_VALUE"""),"")</f>
        <v/>
      </c>
      <c r="D6592" s="5">
        <v>0.0</v>
      </c>
    </row>
    <row r="6593" ht="14.25" customHeight="1">
      <c r="A6593" s="5"/>
      <c r="B6593" s="5"/>
      <c r="C6593" s="5" t="str">
        <f>IFERROR(__xludf.DUMMYFUNCTION("""COMPUTED_VALUE"""),"")</f>
        <v/>
      </c>
      <c r="D6593" s="5">
        <v>0.0</v>
      </c>
    </row>
    <row r="6594" ht="14.25" customHeight="1">
      <c r="A6594" s="5"/>
      <c r="B6594" s="5"/>
      <c r="C6594" s="5" t="str">
        <f>IFERROR(__xludf.DUMMYFUNCTION("""COMPUTED_VALUE"""),"")</f>
        <v/>
      </c>
      <c r="D6594" s="5">
        <v>0.0</v>
      </c>
    </row>
    <row r="6595" ht="14.25" customHeight="1">
      <c r="A6595" s="5"/>
      <c r="B6595" s="5"/>
      <c r="C6595" s="5" t="str">
        <f>IFERROR(__xludf.DUMMYFUNCTION("""COMPUTED_VALUE"""),"")</f>
        <v/>
      </c>
      <c r="D6595" s="5">
        <v>0.0</v>
      </c>
    </row>
    <row r="6596" ht="14.25" customHeight="1">
      <c r="A6596" s="5"/>
      <c r="B6596" s="5"/>
      <c r="C6596" s="5" t="str">
        <f>IFERROR(__xludf.DUMMYFUNCTION("""COMPUTED_VALUE"""),"")</f>
        <v/>
      </c>
      <c r="D6596" s="5">
        <v>0.0</v>
      </c>
    </row>
    <row r="6597" ht="14.25" customHeight="1">
      <c r="A6597" s="5"/>
      <c r="B6597" s="5"/>
      <c r="C6597" s="5" t="str">
        <f>IFERROR(__xludf.DUMMYFUNCTION("""COMPUTED_VALUE"""),"")</f>
        <v/>
      </c>
      <c r="D6597" s="5">
        <v>0.0</v>
      </c>
    </row>
    <row r="6598" ht="14.25" customHeight="1">
      <c r="A6598" s="5"/>
      <c r="B6598" s="5"/>
      <c r="C6598" s="5" t="str">
        <f>IFERROR(__xludf.DUMMYFUNCTION("""COMPUTED_VALUE"""),"")</f>
        <v/>
      </c>
      <c r="D6598" s="5">
        <v>0.0</v>
      </c>
    </row>
    <row r="6599" ht="14.25" customHeight="1">
      <c r="A6599" s="5"/>
      <c r="B6599" s="5"/>
      <c r="C6599" s="5" t="str">
        <f>IFERROR(__xludf.DUMMYFUNCTION("""COMPUTED_VALUE"""),"")</f>
        <v/>
      </c>
      <c r="D6599" s="5">
        <v>0.0</v>
      </c>
    </row>
    <row r="6600" ht="14.25" customHeight="1">
      <c r="A6600" s="5"/>
      <c r="B6600" s="5"/>
      <c r="C6600" s="5" t="str">
        <f>IFERROR(__xludf.DUMMYFUNCTION("""COMPUTED_VALUE"""),"")</f>
        <v/>
      </c>
      <c r="D6600" s="5">
        <v>0.0</v>
      </c>
    </row>
    <row r="6601" ht="14.25" customHeight="1">
      <c r="A6601" s="5"/>
      <c r="B6601" s="5"/>
      <c r="C6601" s="5" t="str">
        <f>IFERROR(__xludf.DUMMYFUNCTION("""COMPUTED_VALUE"""),"")</f>
        <v/>
      </c>
      <c r="D6601" s="5">
        <v>0.0</v>
      </c>
    </row>
    <row r="6602" ht="14.25" customHeight="1">
      <c r="A6602" s="5"/>
      <c r="B6602" s="5"/>
      <c r="C6602" s="5" t="str">
        <f>IFERROR(__xludf.DUMMYFUNCTION("""COMPUTED_VALUE"""),"")</f>
        <v/>
      </c>
      <c r="D6602" s="5">
        <v>0.0</v>
      </c>
    </row>
    <row r="6603" ht="14.25" customHeight="1">
      <c r="A6603" s="5"/>
      <c r="B6603" s="5"/>
      <c r="C6603" s="5" t="str">
        <f>IFERROR(__xludf.DUMMYFUNCTION("""COMPUTED_VALUE"""),"")</f>
        <v/>
      </c>
      <c r="D6603" s="5">
        <v>0.0</v>
      </c>
    </row>
    <row r="6604" ht="14.25" customHeight="1">
      <c r="A6604" s="5"/>
      <c r="B6604" s="5"/>
      <c r="C6604" s="5" t="str">
        <f>IFERROR(__xludf.DUMMYFUNCTION("""COMPUTED_VALUE"""),"")</f>
        <v/>
      </c>
      <c r="D6604" s="5">
        <v>0.0</v>
      </c>
    </row>
    <row r="6605" ht="14.25" customHeight="1">
      <c r="A6605" s="5"/>
      <c r="B6605" s="5"/>
      <c r="C6605" s="5" t="str">
        <f>IFERROR(__xludf.DUMMYFUNCTION("""COMPUTED_VALUE"""),"")</f>
        <v/>
      </c>
      <c r="D6605" s="5">
        <v>0.0</v>
      </c>
    </row>
    <row r="6606" ht="14.25" customHeight="1">
      <c r="A6606" s="5"/>
      <c r="B6606" s="5"/>
      <c r="C6606" s="5" t="str">
        <f>IFERROR(__xludf.DUMMYFUNCTION("""COMPUTED_VALUE"""),"")</f>
        <v/>
      </c>
      <c r="D6606" s="5">
        <v>0.0</v>
      </c>
    </row>
    <row r="6607" ht="14.25" customHeight="1">
      <c r="A6607" s="5"/>
      <c r="B6607" s="5"/>
      <c r="C6607" s="5" t="str">
        <f>IFERROR(__xludf.DUMMYFUNCTION("""COMPUTED_VALUE"""),"")</f>
        <v/>
      </c>
      <c r="D6607" s="5">
        <v>0.0</v>
      </c>
    </row>
    <row r="6608" ht="14.25" customHeight="1">
      <c r="A6608" s="5"/>
      <c r="B6608" s="5"/>
      <c r="C6608" s="5" t="str">
        <f>IFERROR(__xludf.DUMMYFUNCTION("""COMPUTED_VALUE"""),"")</f>
        <v/>
      </c>
      <c r="D6608" s="5">
        <v>0.0</v>
      </c>
    </row>
    <row r="6609" ht="14.25" customHeight="1">
      <c r="A6609" s="5"/>
      <c r="B6609" s="5"/>
      <c r="C6609" s="5" t="str">
        <f>IFERROR(__xludf.DUMMYFUNCTION("""COMPUTED_VALUE"""),"")</f>
        <v/>
      </c>
      <c r="D6609" s="5">
        <v>0.0</v>
      </c>
    </row>
    <row r="6610" ht="14.25" customHeight="1">
      <c r="A6610" s="5"/>
      <c r="B6610" s="5"/>
      <c r="C6610" s="5" t="str">
        <f>IFERROR(__xludf.DUMMYFUNCTION("""COMPUTED_VALUE"""),"")</f>
        <v/>
      </c>
      <c r="D6610" s="5">
        <v>0.0</v>
      </c>
    </row>
    <row r="6611" ht="14.25" customHeight="1">
      <c r="A6611" s="5"/>
      <c r="B6611" s="5"/>
      <c r="C6611" s="5" t="str">
        <f>IFERROR(__xludf.DUMMYFUNCTION("""COMPUTED_VALUE"""),"")</f>
        <v/>
      </c>
      <c r="D6611" s="5">
        <v>0.0</v>
      </c>
    </row>
    <row r="6612" ht="14.25" customHeight="1">
      <c r="A6612" s="5"/>
      <c r="B6612" s="5"/>
      <c r="C6612" s="5" t="str">
        <f>IFERROR(__xludf.DUMMYFUNCTION("""COMPUTED_VALUE"""),"")</f>
        <v/>
      </c>
      <c r="D6612" s="5">
        <v>0.0</v>
      </c>
    </row>
    <row r="6613" ht="14.25" customHeight="1">
      <c r="A6613" s="5"/>
      <c r="B6613" s="5"/>
      <c r="C6613" s="5" t="str">
        <f>IFERROR(__xludf.DUMMYFUNCTION("""COMPUTED_VALUE"""),"")</f>
        <v/>
      </c>
      <c r="D6613" s="5">
        <v>0.0</v>
      </c>
    </row>
    <row r="6614" ht="14.25" customHeight="1">
      <c r="A6614" s="5"/>
      <c r="B6614" s="5"/>
      <c r="C6614" s="5" t="str">
        <f>IFERROR(__xludf.DUMMYFUNCTION("""COMPUTED_VALUE"""),"")</f>
        <v/>
      </c>
      <c r="D6614" s="5">
        <v>0.0</v>
      </c>
    </row>
    <row r="6615" ht="14.25" customHeight="1">
      <c r="A6615" s="5"/>
      <c r="B6615" s="5"/>
      <c r="C6615" s="5" t="str">
        <f>IFERROR(__xludf.DUMMYFUNCTION("""COMPUTED_VALUE"""),"")</f>
        <v/>
      </c>
      <c r="D6615" s="5">
        <v>0.0</v>
      </c>
    </row>
    <row r="6616" ht="14.25" customHeight="1">
      <c r="A6616" s="5"/>
      <c r="B6616" s="5"/>
      <c r="C6616" s="5" t="str">
        <f>IFERROR(__xludf.DUMMYFUNCTION("""COMPUTED_VALUE"""),"")</f>
        <v/>
      </c>
      <c r="D6616" s="5">
        <v>0.0</v>
      </c>
    </row>
    <row r="6617" ht="14.25" customHeight="1">
      <c r="A6617" s="5"/>
      <c r="B6617" s="5"/>
      <c r="C6617" s="5" t="str">
        <f>IFERROR(__xludf.DUMMYFUNCTION("""COMPUTED_VALUE"""),"")</f>
        <v/>
      </c>
      <c r="D6617" s="5">
        <v>0.0</v>
      </c>
    </row>
    <row r="6618" ht="14.25" customHeight="1">
      <c r="A6618" s="5"/>
      <c r="B6618" s="5"/>
      <c r="C6618" s="5" t="str">
        <f>IFERROR(__xludf.DUMMYFUNCTION("""COMPUTED_VALUE"""),"")</f>
        <v/>
      </c>
      <c r="D6618" s="5">
        <v>0.0</v>
      </c>
    </row>
    <row r="6619" ht="14.25" customHeight="1">
      <c r="A6619" s="5"/>
      <c r="B6619" s="5"/>
      <c r="C6619" s="5" t="str">
        <f>IFERROR(__xludf.DUMMYFUNCTION("""COMPUTED_VALUE"""),"")</f>
        <v/>
      </c>
      <c r="D6619" s="5">
        <v>0.0</v>
      </c>
    </row>
    <row r="6620" ht="14.25" customHeight="1">
      <c r="A6620" s="5"/>
      <c r="B6620" s="5"/>
      <c r="C6620" s="5" t="str">
        <f>IFERROR(__xludf.DUMMYFUNCTION("""COMPUTED_VALUE"""),"")</f>
        <v/>
      </c>
      <c r="D6620" s="5">
        <v>0.0</v>
      </c>
    </row>
    <row r="6621" ht="14.25" customHeight="1">
      <c r="A6621" s="5"/>
      <c r="B6621" s="5"/>
      <c r="C6621" s="5" t="str">
        <f>IFERROR(__xludf.DUMMYFUNCTION("""COMPUTED_VALUE"""),"")</f>
        <v/>
      </c>
      <c r="D6621" s="5">
        <v>0.0</v>
      </c>
    </row>
    <row r="6622" ht="14.25" customHeight="1">
      <c r="A6622" s="5"/>
      <c r="B6622" s="5"/>
      <c r="C6622" s="5" t="str">
        <f>IFERROR(__xludf.DUMMYFUNCTION("""COMPUTED_VALUE"""),"")</f>
        <v/>
      </c>
      <c r="D6622" s="5">
        <v>0.0</v>
      </c>
    </row>
    <row r="6623" ht="14.25" customHeight="1">
      <c r="A6623" s="5"/>
      <c r="B6623" s="5"/>
      <c r="C6623" s="5" t="str">
        <f>IFERROR(__xludf.DUMMYFUNCTION("""COMPUTED_VALUE"""),"")</f>
        <v/>
      </c>
      <c r="D6623" s="5">
        <v>0.0</v>
      </c>
    </row>
    <row r="6624" ht="14.25" customHeight="1">
      <c r="A6624" s="5"/>
      <c r="B6624" s="5"/>
      <c r="C6624" s="5" t="str">
        <f>IFERROR(__xludf.DUMMYFUNCTION("""COMPUTED_VALUE"""),"")</f>
        <v/>
      </c>
      <c r="D6624" s="5">
        <v>0.0</v>
      </c>
    </row>
    <row r="6625" ht="14.25" customHeight="1">
      <c r="A6625" s="5"/>
      <c r="B6625" s="5"/>
      <c r="C6625" s="5" t="str">
        <f>IFERROR(__xludf.DUMMYFUNCTION("""COMPUTED_VALUE"""),"")</f>
        <v/>
      </c>
      <c r="D6625" s="5">
        <v>0.0</v>
      </c>
    </row>
    <row r="6626" ht="14.25" customHeight="1">
      <c r="A6626" s="5"/>
      <c r="B6626" s="5"/>
      <c r="C6626" s="5" t="str">
        <f>IFERROR(__xludf.DUMMYFUNCTION("""COMPUTED_VALUE"""),"")</f>
        <v/>
      </c>
      <c r="D6626" s="5">
        <v>0.0</v>
      </c>
    </row>
    <row r="6627" ht="14.25" customHeight="1">
      <c r="A6627" s="5"/>
      <c r="B6627" s="5"/>
      <c r="C6627" s="5" t="str">
        <f>IFERROR(__xludf.DUMMYFUNCTION("""COMPUTED_VALUE"""),"")</f>
        <v/>
      </c>
      <c r="D6627" s="5">
        <v>0.0</v>
      </c>
    </row>
    <row r="6628" ht="14.25" customHeight="1">
      <c r="A6628" s="5"/>
      <c r="B6628" s="5"/>
      <c r="C6628" s="5" t="str">
        <f>IFERROR(__xludf.DUMMYFUNCTION("""COMPUTED_VALUE"""),"")</f>
        <v/>
      </c>
      <c r="D6628" s="5">
        <v>0.0</v>
      </c>
    </row>
    <row r="6629" ht="14.25" customHeight="1">
      <c r="A6629" s="5"/>
      <c r="B6629" s="5"/>
      <c r="C6629" s="5" t="str">
        <f>IFERROR(__xludf.DUMMYFUNCTION("""COMPUTED_VALUE"""),"")</f>
        <v/>
      </c>
      <c r="D6629" s="5">
        <v>0.0</v>
      </c>
    </row>
    <row r="6630" ht="14.25" customHeight="1">
      <c r="A6630" s="5"/>
      <c r="B6630" s="5"/>
      <c r="C6630" s="5" t="str">
        <f>IFERROR(__xludf.DUMMYFUNCTION("""COMPUTED_VALUE"""),"")</f>
        <v/>
      </c>
      <c r="D6630" s="5">
        <v>0.0</v>
      </c>
    </row>
    <row r="6631" ht="14.25" customHeight="1">
      <c r="A6631" s="5"/>
      <c r="B6631" s="5"/>
      <c r="C6631" s="5" t="str">
        <f>IFERROR(__xludf.DUMMYFUNCTION("""COMPUTED_VALUE"""),"")</f>
        <v/>
      </c>
      <c r="D6631" s="5">
        <v>0.0</v>
      </c>
    </row>
    <row r="6632" ht="14.25" customHeight="1">
      <c r="A6632" s="5"/>
      <c r="B6632" s="5"/>
      <c r="C6632" s="5" t="str">
        <f>IFERROR(__xludf.DUMMYFUNCTION("""COMPUTED_VALUE"""),"")</f>
        <v/>
      </c>
      <c r="D6632" s="5">
        <v>0.0</v>
      </c>
    </row>
    <row r="6633" ht="14.25" customHeight="1">
      <c r="A6633" s="5"/>
      <c r="B6633" s="5"/>
      <c r="C6633" s="5" t="str">
        <f>IFERROR(__xludf.DUMMYFUNCTION("""COMPUTED_VALUE"""),"")</f>
        <v/>
      </c>
      <c r="D6633" s="5">
        <v>0.0</v>
      </c>
    </row>
    <row r="6634" ht="14.25" customHeight="1">
      <c r="A6634" s="5"/>
      <c r="B6634" s="5"/>
      <c r="C6634" s="5" t="str">
        <f>IFERROR(__xludf.DUMMYFUNCTION("""COMPUTED_VALUE"""),"")</f>
        <v/>
      </c>
      <c r="D6634" s="5">
        <v>0.0</v>
      </c>
    </row>
    <row r="6635" ht="14.25" customHeight="1">
      <c r="A6635" s="5"/>
      <c r="B6635" s="5"/>
      <c r="C6635" s="5" t="str">
        <f>IFERROR(__xludf.DUMMYFUNCTION("""COMPUTED_VALUE"""),"")</f>
        <v/>
      </c>
      <c r="D6635" s="5">
        <v>0.0</v>
      </c>
    </row>
    <row r="6636" ht="14.25" customHeight="1">
      <c r="A6636" s="5"/>
      <c r="B6636" s="5"/>
      <c r="C6636" s="5" t="str">
        <f>IFERROR(__xludf.DUMMYFUNCTION("""COMPUTED_VALUE"""),"")</f>
        <v/>
      </c>
      <c r="D6636" s="5">
        <v>0.0</v>
      </c>
    </row>
    <row r="6637" ht="14.25" customHeight="1">
      <c r="A6637" s="5"/>
      <c r="B6637" s="5"/>
      <c r="C6637" s="5" t="str">
        <f>IFERROR(__xludf.DUMMYFUNCTION("""COMPUTED_VALUE"""),"")</f>
        <v/>
      </c>
      <c r="D6637" s="5">
        <v>0.0</v>
      </c>
    </row>
    <row r="6638" ht="14.25" customHeight="1">
      <c r="A6638" s="5"/>
      <c r="B6638" s="5"/>
      <c r="C6638" s="5" t="str">
        <f>IFERROR(__xludf.DUMMYFUNCTION("""COMPUTED_VALUE"""),"")</f>
        <v/>
      </c>
      <c r="D6638" s="5">
        <v>0.0</v>
      </c>
    </row>
    <row r="6639" ht="14.25" customHeight="1">
      <c r="A6639" s="5"/>
      <c r="B6639" s="5"/>
      <c r="C6639" s="5" t="str">
        <f>IFERROR(__xludf.DUMMYFUNCTION("""COMPUTED_VALUE"""),"")</f>
        <v/>
      </c>
      <c r="D6639" s="5">
        <v>0.0</v>
      </c>
    </row>
    <row r="6640" ht="14.25" customHeight="1">
      <c r="A6640" s="5"/>
      <c r="B6640" s="5"/>
      <c r="C6640" s="5" t="str">
        <f>IFERROR(__xludf.DUMMYFUNCTION("""COMPUTED_VALUE"""),"")</f>
        <v/>
      </c>
      <c r="D6640" s="5">
        <v>0.0</v>
      </c>
    </row>
    <row r="6641" ht="14.25" customHeight="1">
      <c r="A6641" s="5"/>
      <c r="B6641" s="5"/>
      <c r="C6641" s="5" t="str">
        <f>IFERROR(__xludf.DUMMYFUNCTION("""COMPUTED_VALUE"""),"")</f>
        <v/>
      </c>
      <c r="D6641" s="5">
        <v>0.0</v>
      </c>
    </row>
    <row r="6642" ht="14.25" customHeight="1">
      <c r="A6642" s="5"/>
      <c r="B6642" s="5"/>
      <c r="C6642" s="5" t="str">
        <f>IFERROR(__xludf.DUMMYFUNCTION("""COMPUTED_VALUE"""),"")</f>
        <v/>
      </c>
      <c r="D6642" s="5">
        <v>0.0</v>
      </c>
    </row>
    <row r="6643" ht="14.25" customHeight="1">
      <c r="A6643" s="5"/>
      <c r="B6643" s="5"/>
      <c r="C6643" s="5" t="str">
        <f>IFERROR(__xludf.DUMMYFUNCTION("""COMPUTED_VALUE"""),"")</f>
        <v/>
      </c>
      <c r="D6643" s="5">
        <v>0.0</v>
      </c>
    </row>
    <row r="6644" ht="14.25" customHeight="1">
      <c r="A6644" s="5"/>
      <c r="B6644" s="5"/>
      <c r="C6644" s="5" t="str">
        <f>IFERROR(__xludf.DUMMYFUNCTION("""COMPUTED_VALUE"""),"")</f>
        <v/>
      </c>
      <c r="D6644" s="5">
        <v>0.0</v>
      </c>
    </row>
    <row r="6645" ht="14.25" customHeight="1">
      <c r="A6645" s="5"/>
      <c r="B6645" s="5"/>
      <c r="C6645" s="5" t="str">
        <f>IFERROR(__xludf.DUMMYFUNCTION("""COMPUTED_VALUE"""),"")</f>
        <v/>
      </c>
      <c r="D6645" s="5">
        <v>0.0</v>
      </c>
    </row>
    <row r="6646" ht="14.25" customHeight="1">
      <c r="A6646" s="5"/>
      <c r="B6646" s="5"/>
      <c r="C6646" s="5" t="str">
        <f>IFERROR(__xludf.DUMMYFUNCTION("""COMPUTED_VALUE"""),"")</f>
        <v/>
      </c>
      <c r="D6646" s="5">
        <v>0.0</v>
      </c>
    </row>
    <row r="6647" ht="14.25" customHeight="1">
      <c r="A6647" s="5"/>
      <c r="B6647" s="5"/>
      <c r="C6647" s="5" t="str">
        <f>IFERROR(__xludf.DUMMYFUNCTION("""COMPUTED_VALUE"""),"")</f>
        <v/>
      </c>
      <c r="D6647" s="5">
        <v>0.0</v>
      </c>
    </row>
    <row r="6648" ht="14.25" customHeight="1">
      <c r="A6648" s="5"/>
      <c r="B6648" s="5"/>
      <c r="C6648" s="5" t="str">
        <f>IFERROR(__xludf.DUMMYFUNCTION("""COMPUTED_VALUE"""),"")</f>
        <v/>
      </c>
      <c r="D6648" s="5">
        <v>0.0</v>
      </c>
    </row>
    <row r="6649" ht="14.25" customHeight="1">
      <c r="A6649" s="5"/>
      <c r="B6649" s="5"/>
      <c r="C6649" s="5" t="str">
        <f>IFERROR(__xludf.DUMMYFUNCTION("""COMPUTED_VALUE"""),"")</f>
        <v/>
      </c>
      <c r="D6649" s="5">
        <v>0.0</v>
      </c>
    </row>
    <row r="6650" ht="14.25" customHeight="1">
      <c r="A6650" s="5"/>
      <c r="B6650" s="5"/>
      <c r="C6650" s="5" t="str">
        <f>IFERROR(__xludf.DUMMYFUNCTION("""COMPUTED_VALUE"""),"")</f>
        <v/>
      </c>
      <c r="D6650" s="5">
        <v>0.0</v>
      </c>
    </row>
    <row r="6651" ht="14.25" customHeight="1">
      <c r="A6651" s="5"/>
      <c r="B6651" s="5"/>
      <c r="C6651" s="5" t="str">
        <f>IFERROR(__xludf.DUMMYFUNCTION("""COMPUTED_VALUE"""),"")</f>
        <v/>
      </c>
      <c r="D6651" s="5">
        <v>0.0</v>
      </c>
    </row>
    <row r="6652" ht="14.25" customHeight="1">
      <c r="A6652" s="5"/>
      <c r="B6652" s="5"/>
      <c r="C6652" s="5" t="str">
        <f>IFERROR(__xludf.DUMMYFUNCTION("""COMPUTED_VALUE"""),"")</f>
        <v/>
      </c>
      <c r="D6652" s="5">
        <v>0.0</v>
      </c>
    </row>
    <row r="6653" ht="14.25" customHeight="1">
      <c r="A6653" s="5"/>
      <c r="B6653" s="5"/>
      <c r="C6653" s="5" t="str">
        <f>IFERROR(__xludf.DUMMYFUNCTION("""COMPUTED_VALUE"""),"")</f>
        <v/>
      </c>
      <c r="D6653" s="5">
        <v>0.0</v>
      </c>
    </row>
    <row r="6654" ht="14.25" customHeight="1">
      <c r="A6654" s="5"/>
      <c r="B6654" s="5"/>
      <c r="C6654" s="5" t="str">
        <f>IFERROR(__xludf.DUMMYFUNCTION("""COMPUTED_VALUE"""),"")</f>
        <v/>
      </c>
      <c r="D6654" s="5">
        <v>0.0</v>
      </c>
    </row>
    <row r="6655" ht="14.25" customHeight="1">
      <c r="A6655" s="5"/>
      <c r="B6655" s="5"/>
      <c r="C6655" s="5" t="str">
        <f>IFERROR(__xludf.DUMMYFUNCTION("""COMPUTED_VALUE"""),"")</f>
        <v/>
      </c>
      <c r="D6655" s="5">
        <v>0.0</v>
      </c>
    </row>
    <row r="6656" ht="14.25" customHeight="1">
      <c r="A6656" s="5"/>
      <c r="B6656" s="5"/>
      <c r="C6656" s="5" t="str">
        <f>IFERROR(__xludf.DUMMYFUNCTION("""COMPUTED_VALUE"""),"")</f>
        <v/>
      </c>
      <c r="D6656" s="5">
        <v>0.0</v>
      </c>
    </row>
    <row r="6657" ht="14.25" customHeight="1">
      <c r="A6657" s="5"/>
      <c r="B6657" s="5"/>
      <c r="C6657" s="5" t="str">
        <f>IFERROR(__xludf.DUMMYFUNCTION("""COMPUTED_VALUE"""),"")</f>
        <v/>
      </c>
      <c r="D6657" s="5">
        <v>0.0</v>
      </c>
    </row>
    <row r="6658" ht="14.25" customHeight="1">
      <c r="A6658" s="5"/>
      <c r="B6658" s="5"/>
      <c r="C6658" s="5" t="str">
        <f>IFERROR(__xludf.DUMMYFUNCTION("""COMPUTED_VALUE"""),"")</f>
        <v/>
      </c>
      <c r="D6658" s="5">
        <v>0.0</v>
      </c>
    </row>
    <row r="6659" ht="14.25" customHeight="1">
      <c r="A6659" s="5"/>
      <c r="B6659" s="5"/>
      <c r="C6659" s="5" t="str">
        <f>IFERROR(__xludf.DUMMYFUNCTION("""COMPUTED_VALUE"""),"")</f>
        <v/>
      </c>
      <c r="D6659" s="5">
        <v>0.0</v>
      </c>
    </row>
    <row r="6660" ht="14.25" customHeight="1">
      <c r="A6660" s="5"/>
      <c r="B6660" s="5"/>
      <c r="C6660" s="5" t="str">
        <f>IFERROR(__xludf.DUMMYFUNCTION("""COMPUTED_VALUE"""),"")</f>
        <v/>
      </c>
      <c r="D6660" s="5">
        <v>0.0</v>
      </c>
    </row>
    <row r="6661" ht="14.25" customHeight="1">
      <c r="A6661" s="5"/>
      <c r="B6661" s="5"/>
      <c r="C6661" s="5" t="str">
        <f>IFERROR(__xludf.DUMMYFUNCTION("""COMPUTED_VALUE"""),"")</f>
        <v/>
      </c>
      <c r="D6661" s="5">
        <v>0.0</v>
      </c>
    </row>
    <row r="6662" ht="14.25" customHeight="1">
      <c r="A6662" s="5"/>
      <c r="B6662" s="5"/>
      <c r="C6662" s="5" t="str">
        <f>IFERROR(__xludf.DUMMYFUNCTION("""COMPUTED_VALUE"""),"")</f>
        <v/>
      </c>
      <c r="D6662" s="5">
        <v>0.0</v>
      </c>
    </row>
    <row r="6663" ht="14.25" customHeight="1">
      <c r="A6663" s="5"/>
      <c r="B6663" s="5"/>
      <c r="C6663" s="5" t="str">
        <f>IFERROR(__xludf.DUMMYFUNCTION("""COMPUTED_VALUE"""),"")</f>
        <v/>
      </c>
      <c r="D6663" s="5">
        <v>0.0</v>
      </c>
    </row>
    <row r="6664" ht="14.25" customHeight="1">
      <c r="A6664" s="5"/>
      <c r="B6664" s="5"/>
      <c r="C6664" s="5" t="str">
        <f>IFERROR(__xludf.DUMMYFUNCTION("""COMPUTED_VALUE"""),"")</f>
        <v/>
      </c>
      <c r="D6664" s="5">
        <v>0.0</v>
      </c>
    </row>
    <row r="6665" ht="14.25" customHeight="1">
      <c r="A6665" s="5"/>
      <c r="B6665" s="5"/>
      <c r="C6665" s="5" t="str">
        <f>IFERROR(__xludf.DUMMYFUNCTION("""COMPUTED_VALUE"""),"")</f>
        <v/>
      </c>
      <c r="D6665" s="5">
        <v>0.0</v>
      </c>
    </row>
    <row r="6666" ht="14.25" customHeight="1">
      <c r="A6666" s="5"/>
      <c r="B6666" s="5"/>
      <c r="C6666" s="5" t="str">
        <f>IFERROR(__xludf.DUMMYFUNCTION("""COMPUTED_VALUE"""),"")</f>
        <v/>
      </c>
      <c r="D6666" s="5">
        <v>0.0</v>
      </c>
    </row>
    <row r="6667" ht="14.25" customHeight="1">
      <c r="A6667" s="5"/>
      <c r="B6667" s="5"/>
      <c r="C6667" s="5" t="str">
        <f>IFERROR(__xludf.DUMMYFUNCTION("""COMPUTED_VALUE"""),"")</f>
        <v/>
      </c>
      <c r="D6667" s="5">
        <v>0.0</v>
      </c>
    </row>
    <row r="6668" ht="14.25" customHeight="1">
      <c r="A6668" s="5"/>
      <c r="B6668" s="5"/>
      <c r="C6668" s="5" t="str">
        <f>IFERROR(__xludf.DUMMYFUNCTION("""COMPUTED_VALUE"""),"")</f>
        <v/>
      </c>
      <c r="D6668" s="5">
        <v>0.0</v>
      </c>
    </row>
    <row r="6669" ht="14.25" customHeight="1">
      <c r="A6669" s="5"/>
      <c r="B6669" s="5"/>
      <c r="C6669" s="5" t="str">
        <f>IFERROR(__xludf.DUMMYFUNCTION("""COMPUTED_VALUE"""),"")</f>
        <v/>
      </c>
      <c r="D6669" s="5">
        <v>0.0</v>
      </c>
    </row>
    <row r="6670" ht="14.25" customHeight="1">
      <c r="A6670" s="5"/>
      <c r="B6670" s="5"/>
      <c r="C6670" s="5" t="str">
        <f>IFERROR(__xludf.DUMMYFUNCTION("""COMPUTED_VALUE"""),"")</f>
        <v/>
      </c>
      <c r="D6670" s="5">
        <v>0.0</v>
      </c>
    </row>
    <row r="6671" ht="14.25" customHeight="1">
      <c r="A6671" s="5"/>
      <c r="B6671" s="5"/>
      <c r="C6671" s="5" t="str">
        <f>IFERROR(__xludf.DUMMYFUNCTION("""COMPUTED_VALUE"""),"")</f>
        <v/>
      </c>
      <c r="D6671" s="5">
        <v>0.0</v>
      </c>
    </row>
    <row r="6672" ht="14.25" customHeight="1">
      <c r="A6672" s="5"/>
      <c r="B6672" s="5"/>
      <c r="C6672" s="5" t="str">
        <f>IFERROR(__xludf.DUMMYFUNCTION("""COMPUTED_VALUE"""),"")</f>
        <v/>
      </c>
      <c r="D6672" s="5">
        <v>0.0</v>
      </c>
    </row>
    <row r="6673" ht="14.25" customHeight="1">
      <c r="A6673" s="5"/>
      <c r="B6673" s="5"/>
      <c r="C6673" s="5" t="str">
        <f>IFERROR(__xludf.DUMMYFUNCTION("""COMPUTED_VALUE"""),"")</f>
        <v/>
      </c>
      <c r="D6673" s="5">
        <v>0.0</v>
      </c>
    </row>
    <row r="6674" ht="14.25" customHeight="1">
      <c r="A6674" s="5"/>
      <c r="B6674" s="5"/>
      <c r="C6674" s="5" t="str">
        <f>IFERROR(__xludf.DUMMYFUNCTION("""COMPUTED_VALUE"""),"")</f>
        <v/>
      </c>
      <c r="D6674" s="5">
        <v>0.0</v>
      </c>
    </row>
    <row r="6675" ht="14.25" customHeight="1">
      <c r="A6675" s="5"/>
      <c r="B6675" s="5"/>
      <c r="C6675" s="5" t="str">
        <f>IFERROR(__xludf.DUMMYFUNCTION("""COMPUTED_VALUE"""),"")</f>
        <v/>
      </c>
      <c r="D6675" s="5">
        <v>0.0</v>
      </c>
    </row>
    <row r="6676" ht="14.25" customHeight="1">
      <c r="A6676" s="5"/>
      <c r="B6676" s="5"/>
      <c r="C6676" s="5" t="str">
        <f>IFERROR(__xludf.DUMMYFUNCTION("""COMPUTED_VALUE"""),"")</f>
        <v/>
      </c>
      <c r="D6676" s="5">
        <v>0.0</v>
      </c>
    </row>
    <row r="6677" ht="14.25" customHeight="1">
      <c r="A6677" s="5"/>
      <c r="B6677" s="5"/>
      <c r="C6677" s="5" t="str">
        <f>IFERROR(__xludf.DUMMYFUNCTION("""COMPUTED_VALUE"""),"")</f>
        <v/>
      </c>
      <c r="D6677" s="5">
        <v>0.0</v>
      </c>
    </row>
    <row r="6678" ht="14.25" customHeight="1">
      <c r="A6678" s="5"/>
      <c r="B6678" s="5"/>
      <c r="C6678" s="5" t="str">
        <f>IFERROR(__xludf.DUMMYFUNCTION("""COMPUTED_VALUE"""),"")</f>
        <v/>
      </c>
      <c r="D6678" s="5">
        <v>0.0</v>
      </c>
    </row>
    <row r="6679" ht="14.25" customHeight="1">
      <c r="A6679" s="5"/>
      <c r="B6679" s="5"/>
      <c r="C6679" s="5" t="str">
        <f>IFERROR(__xludf.DUMMYFUNCTION("""COMPUTED_VALUE"""),"")</f>
        <v/>
      </c>
      <c r="D6679" s="5">
        <v>0.0</v>
      </c>
    </row>
    <row r="6680" ht="14.25" customHeight="1">
      <c r="A6680" s="5"/>
      <c r="B6680" s="5"/>
      <c r="C6680" s="5" t="str">
        <f>IFERROR(__xludf.DUMMYFUNCTION("""COMPUTED_VALUE"""),"")</f>
        <v/>
      </c>
      <c r="D6680" s="5">
        <v>0.0</v>
      </c>
    </row>
    <row r="6681" ht="14.25" customHeight="1">
      <c r="A6681" s="5"/>
      <c r="B6681" s="5"/>
      <c r="C6681" s="5" t="str">
        <f>IFERROR(__xludf.DUMMYFUNCTION("""COMPUTED_VALUE"""),"")</f>
        <v/>
      </c>
      <c r="D6681" s="5">
        <v>0.0</v>
      </c>
    </row>
    <row r="6682" ht="14.25" customHeight="1">
      <c r="A6682" s="5"/>
      <c r="B6682" s="5"/>
      <c r="C6682" s="5" t="str">
        <f>IFERROR(__xludf.DUMMYFUNCTION("""COMPUTED_VALUE"""),"")</f>
        <v/>
      </c>
      <c r="D6682" s="5">
        <v>0.0</v>
      </c>
    </row>
    <row r="6683" ht="14.25" customHeight="1">
      <c r="A6683" s="5"/>
      <c r="B6683" s="5"/>
      <c r="C6683" s="5" t="str">
        <f>IFERROR(__xludf.DUMMYFUNCTION("""COMPUTED_VALUE"""),"")</f>
        <v/>
      </c>
      <c r="D6683" s="5">
        <v>0.0</v>
      </c>
    </row>
    <row r="6684" ht="14.25" customHeight="1">
      <c r="A6684" s="5"/>
      <c r="B6684" s="5"/>
      <c r="C6684" s="5" t="str">
        <f>IFERROR(__xludf.DUMMYFUNCTION("""COMPUTED_VALUE"""),"")</f>
        <v/>
      </c>
      <c r="D6684" s="5">
        <v>0.0</v>
      </c>
    </row>
    <row r="6685" ht="14.25" customHeight="1">
      <c r="A6685" s="5"/>
      <c r="B6685" s="5"/>
      <c r="C6685" s="5" t="str">
        <f>IFERROR(__xludf.DUMMYFUNCTION("""COMPUTED_VALUE"""),"")</f>
        <v/>
      </c>
      <c r="D6685" s="5">
        <v>0.0</v>
      </c>
    </row>
    <row r="6686" ht="14.25" customHeight="1">
      <c r="A6686" s="5"/>
      <c r="B6686" s="5"/>
      <c r="C6686" s="5" t="str">
        <f>IFERROR(__xludf.DUMMYFUNCTION("""COMPUTED_VALUE"""),"")</f>
        <v/>
      </c>
      <c r="D6686" s="5">
        <v>0.0</v>
      </c>
    </row>
    <row r="6687" ht="14.25" customHeight="1">
      <c r="A6687" s="5"/>
      <c r="B6687" s="5"/>
      <c r="C6687" s="5" t="str">
        <f>IFERROR(__xludf.DUMMYFUNCTION("""COMPUTED_VALUE"""),"")</f>
        <v/>
      </c>
      <c r="D6687" s="5">
        <v>0.0</v>
      </c>
    </row>
    <row r="6688" ht="14.25" customHeight="1">
      <c r="A6688" s="5"/>
      <c r="B6688" s="5"/>
      <c r="C6688" s="5" t="str">
        <f>IFERROR(__xludf.DUMMYFUNCTION("""COMPUTED_VALUE"""),"")</f>
        <v/>
      </c>
      <c r="D6688" s="5">
        <v>0.0</v>
      </c>
    </row>
    <row r="6689" ht="14.25" customHeight="1">
      <c r="A6689" s="5"/>
      <c r="B6689" s="5"/>
      <c r="C6689" s="5" t="str">
        <f>IFERROR(__xludf.DUMMYFUNCTION("""COMPUTED_VALUE"""),"")</f>
        <v/>
      </c>
      <c r="D6689" s="5">
        <v>0.0</v>
      </c>
    </row>
    <row r="6690" ht="14.25" customHeight="1">
      <c r="A6690" s="5"/>
      <c r="B6690" s="5"/>
      <c r="C6690" s="5" t="str">
        <f>IFERROR(__xludf.DUMMYFUNCTION("""COMPUTED_VALUE"""),"")</f>
        <v/>
      </c>
      <c r="D6690" s="5">
        <v>0.0</v>
      </c>
    </row>
    <row r="6691" ht="14.25" customHeight="1">
      <c r="A6691" s="5"/>
      <c r="B6691" s="5"/>
      <c r="C6691" s="5" t="str">
        <f>IFERROR(__xludf.DUMMYFUNCTION("""COMPUTED_VALUE"""),"")</f>
        <v/>
      </c>
      <c r="D6691" s="5">
        <v>0.0</v>
      </c>
    </row>
    <row r="6692" ht="14.25" customHeight="1">
      <c r="A6692" s="5"/>
      <c r="B6692" s="5"/>
      <c r="C6692" s="5" t="str">
        <f>IFERROR(__xludf.DUMMYFUNCTION("""COMPUTED_VALUE"""),"")</f>
        <v/>
      </c>
      <c r="D6692" s="5">
        <v>0.0</v>
      </c>
    </row>
    <row r="6693" ht="14.25" customHeight="1">
      <c r="A6693" s="5"/>
      <c r="B6693" s="5"/>
      <c r="C6693" s="5" t="str">
        <f>IFERROR(__xludf.DUMMYFUNCTION("""COMPUTED_VALUE"""),"")</f>
        <v/>
      </c>
      <c r="D6693" s="5">
        <v>0.0</v>
      </c>
    </row>
    <row r="6694" ht="14.25" customHeight="1">
      <c r="A6694" s="5"/>
      <c r="B6694" s="5"/>
      <c r="C6694" s="5" t="str">
        <f>IFERROR(__xludf.DUMMYFUNCTION("""COMPUTED_VALUE"""),"")</f>
        <v/>
      </c>
      <c r="D6694" s="5">
        <v>0.0</v>
      </c>
    </row>
    <row r="6695" ht="14.25" customHeight="1">
      <c r="A6695" s="5"/>
      <c r="B6695" s="5"/>
      <c r="C6695" s="5" t="str">
        <f>IFERROR(__xludf.DUMMYFUNCTION("""COMPUTED_VALUE"""),"")</f>
        <v/>
      </c>
      <c r="D6695" s="5">
        <v>0.0</v>
      </c>
    </row>
    <row r="6696" ht="14.25" customHeight="1">
      <c r="A6696" s="5"/>
      <c r="B6696" s="5"/>
      <c r="C6696" s="5" t="str">
        <f>IFERROR(__xludf.DUMMYFUNCTION("""COMPUTED_VALUE"""),"")</f>
        <v/>
      </c>
      <c r="D6696" s="5">
        <v>0.0</v>
      </c>
    </row>
    <row r="6697" ht="14.25" customHeight="1">
      <c r="A6697" s="5"/>
      <c r="B6697" s="5"/>
      <c r="C6697" s="5" t="str">
        <f>IFERROR(__xludf.DUMMYFUNCTION("""COMPUTED_VALUE"""),"")</f>
        <v/>
      </c>
      <c r="D6697" s="5">
        <v>0.0</v>
      </c>
    </row>
    <row r="6698" ht="14.25" customHeight="1">
      <c r="A6698" s="5"/>
      <c r="B6698" s="5"/>
      <c r="C6698" s="5" t="str">
        <f>IFERROR(__xludf.DUMMYFUNCTION("""COMPUTED_VALUE"""),"")</f>
        <v/>
      </c>
      <c r="D6698" s="5">
        <v>0.0</v>
      </c>
    </row>
    <row r="6699" ht="14.25" customHeight="1">
      <c r="A6699" s="5"/>
      <c r="B6699" s="5"/>
      <c r="C6699" s="5" t="str">
        <f>IFERROR(__xludf.DUMMYFUNCTION("""COMPUTED_VALUE"""),"")</f>
        <v/>
      </c>
      <c r="D6699" s="5">
        <v>0.0</v>
      </c>
    </row>
    <row r="6700" ht="14.25" customHeight="1">
      <c r="A6700" s="5"/>
      <c r="B6700" s="5"/>
      <c r="C6700" s="5" t="str">
        <f>IFERROR(__xludf.DUMMYFUNCTION("""COMPUTED_VALUE"""),"")</f>
        <v/>
      </c>
      <c r="D6700" s="5">
        <v>0.0</v>
      </c>
    </row>
    <row r="6701" ht="14.25" customHeight="1">
      <c r="A6701" s="5"/>
      <c r="B6701" s="5"/>
      <c r="C6701" s="5" t="str">
        <f>IFERROR(__xludf.DUMMYFUNCTION("""COMPUTED_VALUE"""),"")</f>
        <v/>
      </c>
      <c r="D6701" s="5">
        <v>0.0</v>
      </c>
    </row>
    <row r="6702" ht="14.25" customHeight="1">
      <c r="A6702" s="5"/>
      <c r="B6702" s="5"/>
      <c r="C6702" s="5" t="str">
        <f>IFERROR(__xludf.DUMMYFUNCTION("""COMPUTED_VALUE"""),"")</f>
        <v/>
      </c>
      <c r="D6702" s="5">
        <v>0.0</v>
      </c>
    </row>
    <row r="6703" ht="14.25" customHeight="1">
      <c r="A6703" s="5"/>
      <c r="B6703" s="5"/>
      <c r="C6703" s="5" t="str">
        <f>IFERROR(__xludf.DUMMYFUNCTION("""COMPUTED_VALUE"""),"")</f>
        <v/>
      </c>
      <c r="D6703" s="5">
        <v>0.0</v>
      </c>
    </row>
    <row r="6704" ht="14.25" customHeight="1">
      <c r="A6704" s="5"/>
      <c r="B6704" s="5"/>
      <c r="C6704" s="5" t="str">
        <f>IFERROR(__xludf.DUMMYFUNCTION("""COMPUTED_VALUE"""),"")</f>
        <v/>
      </c>
      <c r="D6704" s="5">
        <v>0.0</v>
      </c>
    </row>
    <row r="6705" ht="14.25" customHeight="1">
      <c r="A6705" s="5"/>
      <c r="B6705" s="5"/>
      <c r="C6705" s="5" t="str">
        <f>IFERROR(__xludf.DUMMYFUNCTION("""COMPUTED_VALUE"""),"")</f>
        <v/>
      </c>
      <c r="D6705" s="5">
        <v>0.0</v>
      </c>
    </row>
    <row r="6706" ht="14.25" customHeight="1">
      <c r="A6706" s="5"/>
      <c r="B6706" s="5"/>
      <c r="C6706" s="5" t="str">
        <f>IFERROR(__xludf.DUMMYFUNCTION("""COMPUTED_VALUE"""),"")</f>
        <v/>
      </c>
      <c r="D6706" s="5">
        <v>0.0</v>
      </c>
    </row>
    <row r="6707" ht="14.25" customHeight="1">
      <c r="A6707" s="5"/>
      <c r="B6707" s="5"/>
      <c r="C6707" s="5" t="str">
        <f>IFERROR(__xludf.DUMMYFUNCTION("""COMPUTED_VALUE"""),"")</f>
        <v/>
      </c>
      <c r="D6707" s="5">
        <v>0.0</v>
      </c>
    </row>
    <row r="6708" ht="14.25" customHeight="1">
      <c r="A6708" s="5"/>
      <c r="B6708" s="5"/>
      <c r="C6708" s="5" t="str">
        <f>IFERROR(__xludf.DUMMYFUNCTION("""COMPUTED_VALUE"""),"")</f>
        <v/>
      </c>
      <c r="D6708" s="5">
        <v>0.0</v>
      </c>
    </row>
    <row r="6709" ht="14.25" customHeight="1">
      <c r="A6709" s="5"/>
      <c r="B6709" s="5"/>
      <c r="C6709" s="5" t="str">
        <f>IFERROR(__xludf.DUMMYFUNCTION("""COMPUTED_VALUE"""),"")</f>
        <v/>
      </c>
      <c r="D6709" s="5">
        <v>0.0</v>
      </c>
    </row>
    <row r="6710" ht="14.25" customHeight="1">
      <c r="A6710" s="5"/>
      <c r="B6710" s="5"/>
      <c r="C6710" s="5" t="str">
        <f>IFERROR(__xludf.DUMMYFUNCTION("""COMPUTED_VALUE"""),"")</f>
        <v/>
      </c>
      <c r="D6710" s="5">
        <v>0.0</v>
      </c>
    </row>
    <row r="6711" ht="14.25" customHeight="1">
      <c r="A6711" s="5"/>
      <c r="B6711" s="5"/>
      <c r="C6711" s="5" t="str">
        <f>IFERROR(__xludf.DUMMYFUNCTION("""COMPUTED_VALUE"""),"")</f>
        <v/>
      </c>
      <c r="D6711" s="5">
        <v>0.0</v>
      </c>
    </row>
    <row r="6712" ht="14.25" customHeight="1">
      <c r="A6712" s="5"/>
      <c r="B6712" s="5"/>
      <c r="C6712" s="5" t="str">
        <f>IFERROR(__xludf.DUMMYFUNCTION("""COMPUTED_VALUE"""),"")</f>
        <v/>
      </c>
      <c r="D6712" s="5">
        <v>0.0</v>
      </c>
    </row>
    <row r="6713" ht="14.25" customHeight="1">
      <c r="A6713" s="5"/>
      <c r="B6713" s="5"/>
      <c r="C6713" s="5" t="str">
        <f>IFERROR(__xludf.DUMMYFUNCTION("""COMPUTED_VALUE"""),"")</f>
        <v/>
      </c>
      <c r="D6713" s="5">
        <v>0.0</v>
      </c>
    </row>
    <row r="6714" ht="14.25" customHeight="1">
      <c r="A6714" s="5"/>
      <c r="B6714" s="5"/>
      <c r="C6714" s="5" t="str">
        <f>IFERROR(__xludf.DUMMYFUNCTION("""COMPUTED_VALUE"""),"")</f>
        <v/>
      </c>
      <c r="D6714" s="5">
        <v>0.0</v>
      </c>
    </row>
    <row r="6715" ht="14.25" customHeight="1">
      <c r="A6715" s="5"/>
      <c r="B6715" s="5"/>
      <c r="C6715" s="5" t="str">
        <f>IFERROR(__xludf.DUMMYFUNCTION("""COMPUTED_VALUE"""),"")</f>
        <v/>
      </c>
      <c r="D6715" s="5">
        <v>0.0</v>
      </c>
    </row>
    <row r="6716" ht="14.25" customHeight="1">
      <c r="A6716" s="5"/>
      <c r="B6716" s="5"/>
      <c r="C6716" s="5" t="str">
        <f>IFERROR(__xludf.DUMMYFUNCTION("""COMPUTED_VALUE"""),"")</f>
        <v/>
      </c>
      <c r="D6716" s="5">
        <v>0.0</v>
      </c>
    </row>
    <row r="6717" ht="14.25" customHeight="1">
      <c r="A6717" s="5"/>
      <c r="B6717" s="5"/>
      <c r="C6717" s="5" t="str">
        <f>IFERROR(__xludf.DUMMYFUNCTION("""COMPUTED_VALUE"""),"")</f>
        <v/>
      </c>
      <c r="D6717" s="5">
        <v>0.0</v>
      </c>
    </row>
    <row r="6718" ht="14.25" customHeight="1">
      <c r="A6718" s="5"/>
      <c r="B6718" s="5"/>
      <c r="C6718" s="5" t="str">
        <f>IFERROR(__xludf.DUMMYFUNCTION("""COMPUTED_VALUE"""),"")</f>
        <v/>
      </c>
      <c r="D6718" s="5">
        <v>0.0</v>
      </c>
    </row>
    <row r="6719" ht="14.25" customHeight="1">
      <c r="A6719" s="5"/>
      <c r="B6719" s="5"/>
      <c r="C6719" s="5" t="str">
        <f>IFERROR(__xludf.DUMMYFUNCTION("""COMPUTED_VALUE"""),"")</f>
        <v/>
      </c>
      <c r="D6719" s="5">
        <v>0.0</v>
      </c>
    </row>
    <row r="6720" ht="14.25" customHeight="1">
      <c r="A6720" s="5"/>
      <c r="B6720" s="5"/>
      <c r="C6720" s="5" t="str">
        <f>IFERROR(__xludf.DUMMYFUNCTION("""COMPUTED_VALUE"""),"")</f>
        <v/>
      </c>
      <c r="D6720" s="5">
        <v>0.0</v>
      </c>
    </row>
    <row r="6721" ht="14.25" customHeight="1">
      <c r="A6721" s="5"/>
      <c r="B6721" s="5"/>
      <c r="C6721" s="5" t="str">
        <f>IFERROR(__xludf.DUMMYFUNCTION("""COMPUTED_VALUE"""),"")</f>
        <v/>
      </c>
      <c r="D6721" s="5">
        <v>0.0</v>
      </c>
    </row>
    <row r="6722" ht="14.25" customHeight="1">
      <c r="A6722" s="5"/>
      <c r="B6722" s="5"/>
      <c r="C6722" s="5" t="str">
        <f>IFERROR(__xludf.DUMMYFUNCTION("""COMPUTED_VALUE"""),"")</f>
        <v/>
      </c>
      <c r="D6722" s="5">
        <v>0.0</v>
      </c>
    </row>
    <row r="6723" ht="14.25" customHeight="1">
      <c r="A6723" s="5"/>
      <c r="B6723" s="5"/>
      <c r="C6723" s="5" t="str">
        <f>IFERROR(__xludf.DUMMYFUNCTION("""COMPUTED_VALUE"""),"")</f>
        <v/>
      </c>
      <c r="D6723" s="5">
        <v>0.0</v>
      </c>
    </row>
    <row r="6724" ht="14.25" customHeight="1">
      <c r="A6724" s="5"/>
      <c r="B6724" s="5"/>
      <c r="C6724" s="5" t="str">
        <f>IFERROR(__xludf.DUMMYFUNCTION("""COMPUTED_VALUE"""),"")</f>
        <v/>
      </c>
      <c r="D6724" s="5">
        <v>0.0</v>
      </c>
    </row>
    <row r="6725" ht="14.25" customHeight="1">
      <c r="A6725" s="5"/>
      <c r="B6725" s="5"/>
      <c r="C6725" s="5" t="str">
        <f>IFERROR(__xludf.DUMMYFUNCTION("""COMPUTED_VALUE"""),"")</f>
        <v/>
      </c>
      <c r="D6725" s="5">
        <v>0.0</v>
      </c>
    </row>
    <row r="6726" ht="14.25" customHeight="1">
      <c r="A6726" s="5"/>
      <c r="B6726" s="5"/>
      <c r="C6726" s="5" t="str">
        <f>IFERROR(__xludf.DUMMYFUNCTION("""COMPUTED_VALUE"""),"")</f>
        <v/>
      </c>
      <c r="D6726" s="5">
        <v>0.0</v>
      </c>
    </row>
    <row r="6727" ht="14.25" customHeight="1">
      <c r="A6727" s="5"/>
      <c r="B6727" s="5"/>
      <c r="C6727" s="5" t="str">
        <f>IFERROR(__xludf.DUMMYFUNCTION("""COMPUTED_VALUE"""),"")</f>
        <v/>
      </c>
      <c r="D6727" s="5">
        <v>0.0</v>
      </c>
    </row>
    <row r="6728" ht="14.25" customHeight="1">
      <c r="A6728" s="5"/>
      <c r="B6728" s="5"/>
      <c r="C6728" s="5" t="str">
        <f>IFERROR(__xludf.DUMMYFUNCTION("""COMPUTED_VALUE"""),"")</f>
        <v/>
      </c>
      <c r="D6728" s="5">
        <v>0.0</v>
      </c>
    </row>
    <row r="6729" ht="14.25" customHeight="1">
      <c r="A6729" s="5"/>
      <c r="B6729" s="5"/>
      <c r="C6729" s="5" t="str">
        <f>IFERROR(__xludf.DUMMYFUNCTION("""COMPUTED_VALUE"""),"")</f>
        <v/>
      </c>
      <c r="D6729" s="5">
        <v>0.0</v>
      </c>
    </row>
    <row r="6730" ht="14.25" customHeight="1">
      <c r="A6730" s="5"/>
      <c r="B6730" s="5"/>
      <c r="C6730" s="5" t="str">
        <f>IFERROR(__xludf.DUMMYFUNCTION("""COMPUTED_VALUE"""),"")</f>
        <v/>
      </c>
      <c r="D6730" s="5">
        <v>0.0</v>
      </c>
    </row>
    <row r="6731" ht="14.25" customHeight="1">
      <c r="A6731" s="5"/>
      <c r="B6731" s="5"/>
      <c r="C6731" s="5" t="str">
        <f>IFERROR(__xludf.DUMMYFUNCTION("""COMPUTED_VALUE"""),"")</f>
        <v/>
      </c>
      <c r="D6731" s="5">
        <v>0.0</v>
      </c>
    </row>
    <row r="6732" ht="14.25" customHeight="1">
      <c r="A6732" s="5"/>
      <c r="B6732" s="5"/>
      <c r="C6732" s="5" t="str">
        <f>IFERROR(__xludf.DUMMYFUNCTION("""COMPUTED_VALUE"""),"")</f>
        <v/>
      </c>
      <c r="D6732" s="5">
        <v>0.0</v>
      </c>
    </row>
    <row r="6733" ht="14.25" customHeight="1">
      <c r="A6733" s="5"/>
      <c r="B6733" s="5"/>
      <c r="C6733" s="5" t="str">
        <f>IFERROR(__xludf.DUMMYFUNCTION("""COMPUTED_VALUE"""),"")</f>
        <v/>
      </c>
      <c r="D6733" s="5">
        <v>0.0</v>
      </c>
    </row>
    <row r="6734" ht="14.25" customHeight="1">
      <c r="A6734" s="5"/>
      <c r="B6734" s="5"/>
      <c r="C6734" s="5" t="str">
        <f>IFERROR(__xludf.DUMMYFUNCTION("""COMPUTED_VALUE"""),"")</f>
        <v/>
      </c>
      <c r="D6734" s="5">
        <v>0.0</v>
      </c>
    </row>
    <row r="6735" ht="14.25" customHeight="1">
      <c r="A6735" s="5"/>
      <c r="B6735" s="5"/>
      <c r="C6735" s="5" t="str">
        <f>IFERROR(__xludf.DUMMYFUNCTION("""COMPUTED_VALUE"""),"")</f>
        <v/>
      </c>
      <c r="D6735" s="5">
        <v>0.0</v>
      </c>
    </row>
    <row r="6736" ht="14.25" customHeight="1">
      <c r="A6736" s="5"/>
      <c r="B6736" s="5"/>
      <c r="C6736" s="5" t="str">
        <f>IFERROR(__xludf.DUMMYFUNCTION("""COMPUTED_VALUE"""),"")</f>
        <v/>
      </c>
      <c r="D6736" s="5">
        <v>0.0</v>
      </c>
    </row>
    <row r="6737" ht="14.25" customHeight="1">
      <c r="A6737" s="5"/>
      <c r="B6737" s="5"/>
      <c r="C6737" s="5" t="str">
        <f>IFERROR(__xludf.DUMMYFUNCTION("""COMPUTED_VALUE"""),"")</f>
        <v/>
      </c>
      <c r="D6737" s="5">
        <v>0.0</v>
      </c>
    </row>
    <row r="6738" ht="14.25" customHeight="1">
      <c r="A6738" s="5"/>
      <c r="B6738" s="5"/>
      <c r="C6738" s="5" t="str">
        <f>IFERROR(__xludf.DUMMYFUNCTION("""COMPUTED_VALUE"""),"")</f>
        <v/>
      </c>
      <c r="D6738" s="5">
        <v>0.0</v>
      </c>
    </row>
    <row r="6739" ht="14.25" customHeight="1">
      <c r="A6739" s="5"/>
      <c r="B6739" s="5"/>
      <c r="C6739" s="5" t="str">
        <f>IFERROR(__xludf.DUMMYFUNCTION("""COMPUTED_VALUE"""),"")</f>
        <v/>
      </c>
      <c r="D6739" s="5">
        <v>0.0</v>
      </c>
    </row>
    <row r="6740" ht="14.25" customHeight="1">
      <c r="A6740" s="5"/>
      <c r="B6740" s="5"/>
      <c r="C6740" s="5" t="str">
        <f>IFERROR(__xludf.DUMMYFUNCTION("""COMPUTED_VALUE"""),"")</f>
        <v/>
      </c>
      <c r="D6740" s="5">
        <v>0.0</v>
      </c>
    </row>
    <row r="6741" ht="14.25" customHeight="1">
      <c r="A6741" s="5"/>
      <c r="B6741" s="5"/>
      <c r="C6741" s="5" t="str">
        <f>IFERROR(__xludf.DUMMYFUNCTION("""COMPUTED_VALUE"""),"")</f>
        <v/>
      </c>
      <c r="D6741" s="5">
        <v>0.0</v>
      </c>
    </row>
    <row r="6742" ht="14.25" customHeight="1">
      <c r="A6742" s="5"/>
      <c r="B6742" s="5"/>
      <c r="C6742" s="5" t="str">
        <f>IFERROR(__xludf.DUMMYFUNCTION("""COMPUTED_VALUE"""),"")</f>
        <v/>
      </c>
      <c r="D6742" s="5">
        <v>0.0</v>
      </c>
    </row>
    <row r="6743" ht="14.25" customHeight="1">
      <c r="A6743" s="5"/>
      <c r="B6743" s="5"/>
      <c r="C6743" s="5" t="str">
        <f>IFERROR(__xludf.DUMMYFUNCTION("""COMPUTED_VALUE"""),"")</f>
        <v/>
      </c>
      <c r="D6743" s="5">
        <v>0.0</v>
      </c>
    </row>
    <row r="6744" ht="14.25" customHeight="1">
      <c r="A6744" s="5"/>
      <c r="B6744" s="5"/>
      <c r="C6744" s="5" t="str">
        <f>IFERROR(__xludf.DUMMYFUNCTION("""COMPUTED_VALUE"""),"")</f>
        <v/>
      </c>
      <c r="D6744" s="5">
        <v>0.0</v>
      </c>
    </row>
    <row r="6745" ht="14.25" customHeight="1">
      <c r="A6745" s="5"/>
      <c r="B6745" s="5"/>
      <c r="C6745" s="5" t="str">
        <f>IFERROR(__xludf.DUMMYFUNCTION("""COMPUTED_VALUE"""),"")</f>
        <v/>
      </c>
      <c r="D6745" s="5">
        <v>0.0</v>
      </c>
    </row>
    <row r="6746" ht="14.25" customHeight="1">
      <c r="A6746" s="5"/>
      <c r="B6746" s="5"/>
      <c r="C6746" s="5" t="str">
        <f>IFERROR(__xludf.DUMMYFUNCTION("""COMPUTED_VALUE"""),"")</f>
        <v/>
      </c>
      <c r="D6746" s="5">
        <v>0.0</v>
      </c>
    </row>
    <row r="6747" ht="14.25" customHeight="1">
      <c r="A6747" s="5"/>
      <c r="B6747" s="5"/>
      <c r="C6747" s="5" t="str">
        <f>IFERROR(__xludf.DUMMYFUNCTION("""COMPUTED_VALUE"""),"")</f>
        <v/>
      </c>
      <c r="D6747" s="5">
        <v>0.0</v>
      </c>
    </row>
    <row r="6748" ht="14.25" customHeight="1">
      <c r="A6748" s="5"/>
      <c r="B6748" s="5"/>
      <c r="C6748" s="5" t="str">
        <f>IFERROR(__xludf.DUMMYFUNCTION("""COMPUTED_VALUE"""),"")</f>
        <v/>
      </c>
      <c r="D6748" s="5">
        <v>0.0</v>
      </c>
    </row>
    <row r="6749" ht="14.25" customHeight="1">
      <c r="A6749" s="5"/>
      <c r="B6749" s="5"/>
      <c r="C6749" s="5" t="str">
        <f>IFERROR(__xludf.DUMMYFUNCTION("""COMPUTED_VALUE"""),"")</f>
        <v/>
      </c>
      <c r="D6749" s="5">
        <v>0.0</v>
      </c>
    </row>
    <row r="6750" ht="14.25" customHeight="1">
      <c r="A6750" s="5"/>
      <c r="B6750" s="5"/>
      <c r="C6750" s="5" t="str">
        <f>IFERROR(__xludf.DUMMYFUNCTION("""COMPUTED_VALUE"""),"")</f>
        <v/>
      </c>
      <c r="D6750" s="5">
        <v>0.0</v>
      </c>
    </row>
    <row r="6751" ht="14.25" customHeight="1">
      <c r="A6751" s="5"/>
      <c r="B6751" s="5"/>
      <c r="C6751" s="5" t="str">
        <f>IFERROR(__xludf.DUMMYFUNCTION("""COMPUTED_VALUE"""),"")</f>
        <v/>
      </c>
      <c r="D6751" s="5">
        <v>0.0</v>
      </c>
    </row>
    <row r="6752" ht="14.25" customHeight="1">
      <c r="A6752" s="5"/>
      <c r="B6752" s="5"/>
      <c r="C6752" s="5" t="str">
        <f>IFERROR(__xludf.DUMMYFUNCTION("""COMPUTED_VALUE"""),"")</f>
        <v/>
      </c>
      <c r="D6752" s="5">
        <v>0.0</v>
      </c>
    </row>
    <row r="6753" ht="14.25" customHeight="1">
      <c r="A6753" s="5"/>
      <c r="B6753" s="5"/>
      <c r="C6753" s="5" t="str">
        <f>IFERROR(__xludf.DUMMYFUNCTION("""COMPUTED_VALUE"""),"")</f>
        <v/>
      </c>
      <c r="D6753" s="5">
        <v>0.0</v>
      </c>
    </row>
    <row r="6754" ht="14.25" customHeight="1">
      <c r="A6754" s="5"/>
      <c r="B6754" s="5"/>
      <c r="C6754" s="5" t="str">
        <f>IFERROR(__xludf.DUMMYFUNCTION("""COMPUTED_VALUE"""),"")</f>
        <v/>
      </c>
      <c r="D6754" s="5">
        <v>0.0</v>
      </c>
    </row>
    <row r="6755" ht="14.25" customHeight="1">
      <c r="A6755" s="5"/>
      <c r="B6755" s="5"/>
      <c r="C6755" s="5" t="str">
        <f>IFERROR(__xludf.DUMMYFUNCTION("""COMPUTED_VALUE"""),"")</f>
        <v/>
      </c>
      <c r="D6755" s="5">
        <v>0.0</v>
      </c>
    </row>
    <row r="6756" ht="14.25" customHeight="1">
      <c r="A6756" s="5"/>
      <c r="B6756" s="5"/>
      <c r="C6756" s="5" t="str">
        <f>IFERROR(__xludf.DUMMYFUNCTION("""COMPUTED_VALUE"""),"")</f>
        <v/>
      </c>
      <c r="D6756" s="5">
        <v>0.0</v>
      </c>
    </row>
    <row r="6757" ht="14.25" customHeight="1">
      <c r="A6757" s="5"/>
      <c r="B6757" s="5"/>
      <c r="C6757" s="5" t="str">
        <f>IFERROR(__xludf.DUMMYFUNCTION("""COMPUTED_VALUE"""),"")</f>
        <v/>
      </c>
      <c r="D6757" s="5">
        <v>0.0</v>
      </c>
    </row>
    <row r="6758" ht="14.25" customHeight="1">
      <c r="A6758" s="5"/>
      <c r="B6758" s="5"/>
      <c r="C6758" s="5" t="str">
        <f>IFERROR(__xludf.DUMMYFUNCTION("""COMPUTED_VALUE"""),"")</f>
        <v/>
      </c>
      <c r="D6758" s="5">
        <v>0.0</v>
      </c>
    </row>
    <row r="6759" ht="14.25" customHeight="1">
      <c r="A6759" s="5"/>
      <c r="B6759" s="5"/>
      <c r="C6759" s="5" t="str">
        <f>IFERROR(__xludf.DUMMYFUNCTION("""COMPUTED_VALUE"""),"")</f>
        <v/>
      </c>
      <c r="D6759" s="5">
        <v>0.0</v>
      </c>
    </row>
    <row r="6760" ht="14.25" customHeight="1">
      <c r="A6760" s="5"/>
      <c r="B6760" s="5"/>
      <c r="C6760" s="5" t="str">
        <f>IFERROR(__xludf.DUMMYFUNCTION("""COMPUTED_VALUE"""),"")</f>
        <v/>
      </c>
      <c r="D6760" s="5">
        <v>0.0</v>
      </c>
    </row>
    <row r="6761" ht="14.25" customHeight="1">
      <c r="A6761" s="5"/>
      <c r="B6761" s="5"/>
      <c r="C6761" s="5" t="str">
        <f>IFERROR(__xludf.DUMMYFUNCTION("""COMPUTED_VALUE"""),"")</f>
        <v/>
      </c>
      <c r="D6761" s="5">
        <v>0.0</v>
      </c>
    </row>
    <row r="6762" ht="14.25" customHeight="1">
      <c r="A6762" s="5"/>
      <c r="B6762" s="5"/>
      <c r="C6762" s="5" t="str">
        <f>IFERROR(__xludf.DUMMYFUNCTION("""COMPUTED_VALUE"""),"")</f>
        <v/>
      </c>
      <c r="D6762" s="5">
        <v>0.0</v>
      </c>
    </row>
    <row r="6763" ht="14.25" customHeight="1">
      <c r="A6763" s="5"/>
      <c r="B6763" s="5"/>
      <c r="C6763" s="5" t="str">
        <f>IFERROR(__xludf.DUMMYFUNCTION("""COMPUTED_VALUE"""),"")</f>
        <v/>
      </c>
      <c r="D6763" s="5">
        <v>0.0</v>
      </c>
    </row>
    <row r="6764" ht="14.25" customHeight="1">
      <c r="A6764" s="5"/>
      <c r="B6764" s="5"/>
      <c r="C6764" s="5" t="str">
        <f>IFERROR(__xludf.DUMMYFUNCTION("""COMPUTED_VALUE"""),"")</f>
        <v/>
      </c>
      <c r="D6764" s="5">
        <v>0.0</v>
      </c>
    </row>
    <row r="6765" ht="14.25" customHeight="1">
      <c r="A6765" s="5"/>
      <c r="B6765" s="5"/>
      <c r="C6765" s="5" t="str">
        <f>IFERROR(__xludf.DUMMYFUNCTION("""COMPUTED_VALUE"""),"")</f>
        <v/>
      </c>
      <c r="D6765" s="5">
        <v>0.0</v>
      </c>
    </row>
    <row r="6766" ht="14.25" customHeight="1">
      <c r="A6766" s="5"/>
      <c r="B6766" s="5"/>
      <c r="C6766" s="5" t="str">
        <f>IFERROR(__xludf.DUMMYFUNCTION("""COMPUTED_VALUE"""),"")</f>
        <v/>
      </c>
      <c r="D6766" s="5">
        <v>0.0</v>
      </c>
    </row>
    <row r="6767" ht="14.25" customHeight="1">
      <c r="A6767" s="5"/>
      <c r="B6767" s="5"/>
      <c r="C6767" s="5" t="str">
        <f>IFERROR(__xludf.DUMMYFUNCTION("""COMPUTED_VALUE"""),"")</f>
        <v/>
      </c>
      <c r="D6767" s="5">
        <v>0.0</v>
      </c>
    </row>
    <row r="6768" ht="14.25" customHeight="1">
      <c r="A6768" s="5"/>
      <c r="B6768" s="5"/>
      <c r="C6768" s="5" t="str">
        <f>IFERROR(__xludf.DUMMYFUNCTION("""COMPUTED_VALUE"""),"")</f>
        <v/>
      </c>
      <c r="D6768" s="5">
        <v>0.0</v>
      </c>
    </row>
    <row r="6769" ht="14.25" customHeight="1">
      <c r="A6769" s="5"/>
      <c r="B6769" s="5"/>
      <c r="C6769" s="5" t="str">
        <f>IFERROR(__xludf.DUMMYFUNCTION("""COMPUTED_VALUE"""),"")</f>
        <v/>
      </c>
      <c r="D6769" s="5">
        <v>0.0</v>
      </c>
    </row>
    <row r="6770" ht="14.25" customHeight="1">
      <c r="A6770" s="5"/>
      <c r="B6770" s="5"/>
      <c r="C6770" s="5" t="str">
        <f>IFERROR(__xludf.DUMMYFUNCTION("""COMPUTED_VALUE"""),"")</f>
        <v/>
      </c>
      <c r="D6770" s="5">
        <v>0.0</v>
      </c>
    </row>
    <row r="6771" ht="14.25" customHeight="1">
      <c r="A6771" s="5"/>
      <c r="B6771" s="5"/>
      <c r="C6771" s="5" t="str">
        <f>IFERROR(__xludf.DUMMYFUNCTION("""COMPUTED_VALUE"""),"")</f>
        <v/>
      </c>
      <c r="D6771" s="5">
        <v>0.0</v>
      </c>
    </row>
    <row r="6772" ht="14.25" customHeight="1">
      <c r="A6772" s="5"/>
      <c r="B6772" s="5"/>
      <c r="C6772" s="5" t="str">
        <f>IFERROR(__xludf.DUMMYFUNCTION("""COMPUTED_VALUE"""),"")</f>
        <v/>
      </c>
      <c r="D6772" s="5">
        <v>0.0</v>
      </c>
    </row>
    <row r="6773" ht="14.25" customHeight="1">
      <c r="A6773" s="5"/>
      <c r="B6773" s="5"/>
      <c r="C6773" s="5" t="str">
        <f>IFERROR(__xludf.DUMMYFUNCTION("""COMPUTED_VALUE"""),"")</f>
        <v/>
      </c>
      <c r="D6773" s="5">
        <v>0.0</v>
      </c>
    </row>
    <row r="6774" ht="14.25" customHeight="1">
      <c r="A6774" s="5"/>
      <c r="B6774" s="5"/>
      <c r="C6774" s="5" t="str">
        <f>IFERROR(__xludf.DUMMYFUNCTION("""COMPUTED_VALUE"""),"")</f>
        <v/>
      </c>
      <c r="D6774" s="5">
        <v>0.0</v>
      </c>
    </row>
    <row r="6775" ht="14.25" customHeight="1">
      <c r="A6775" s="5"/>
      <c r="B6775" s="5"/>
      <c r="C6775" s="5" t="str">
        <f>IFERROR(__xludf.DUMMYFUNCTION("""COMPUTED_VALUE"""),"")</f>
        <v/>
      </c>
      <c r="D6775" s="5">
        <v>0.0</v>
      </c>
    </row>
    <row r="6776" ht="14.25" customHeight="1">
      <c r="A6776" s="5"/>
      <c r="B6776" s="5"/>
      <c r="C6776" s="5" t="str">
        <f>IFERROR(__xludf.DUMMYFUNCTION("""COMPUTED_VALUE"""),"")</f>
        <v/>
      </c>
      <c r="D6776" s="5">
        <v>0.0</v>
      </c>
    </row>
    <row r="6777" ht="14.25" customHeight="1">
      <c r="A6777" s="5"/>
      <c r="B6777" s="5"/>
      <c r="C6777" s="5" t="str">
        <f>IFERROR(__xludf.DUMMYFUNCTION("""COMPUTED_VALUE"""),"")</f>
        <v/>
      </c>
      <c r="D6777" s="5">
        <v>0.0</v>
      </c>
    </row>
    <row r="6778" ht="14.25" customHeight="1">
      <c r="A6778" s="5"/>
      <c r="B6778" s="5"/>
      <c r="C6778" s="5" t="str">
        <f>IFERROR(__xludf.DUMMYFUNCTION("""COMPUTED_VALUE"""),"")</f>
        <v/>
      </c>
      <c r="D6778" s="5">
        <v>0.0</v>
      </c>
    </row>
    <row r="6779" ht="14.25" customHeight="1">
      <c r="A6779" s="5"/>
      <c r="B6779" s="5"/>
      <c r="C6779" s="5" t="str">
        <f>IFERROR(__xludf.DUMMYFUNCTION("""COMPUTED_VALUE"""),"")</f>
        <v/>
      </c>
      <c r="D6779" s="5">
        <v>0.0</v>
      </c>
    </row>
    <row r="6780" ht="14.25" customHeight="1">
      <c r="A6780" s="5"/>
      <c r="B6780" s="5"/>
      <c r="C6780" s="5" t="str">
        <f>IFERROR(__xludf.DUMMYFUNCTION("""COMPUTED_VALUE"""),"")</f>
        <v/>
      </c>
      <c r="D6780" s="5">
        <v>0.0</v>
      </c>
    </row>
    <row r="6781" ht="14.25" customHeight="1">
      <c r="A6781" s="5"/>
      <c r="B6781" s="5"/>
      <c r="C6781" s="5" t="str">
        <f>IFERROR(__xludf.DUMMYFUNCTION("""COMPUTED_VALUE"""),"")</f>
        <v/>
      </c>
      <c r="D6781" s="5">
        <v>0.0</v>
      </c>
    </row>
    <row r="6782" ht="14.25" customHeight="1">
      <c r="A6782" s="5"/>
      <c r="B6782" s="5"/>
      <c r="C6782" s="5" t="str">
        <f>IFERROR(__xludf.DUMMYFUNCTION("""COMPUTED_VALUE"""),"")</f>
        <v/>
      </c>
      <c r="D6782" s="5">
        <v>0.0</v>
      </c>
    </row>
    <row r="6783" ht="14.25" customHeight="1">
      <c r="A6783" s="5"/>
      <c r="B6783" s="5"/>
      <c r="C6783" s="5" t="str">
        <f>IFERROR(__xludf.DUMMYFUNCTION("""COMPUTED_VALUE"""),"")</f>
        <v/>
      </c>
      <c r="D6783" s="5">
        <v>0.0</v>
      </c>
    </row>
    <row r="6784" ht="14.25" customHeight="1">
      <c r="A6784" s="5"/>
      <c r="B6784" s="5"/>
      <c r="C6784" s="5" t="str">
        <f>IFERROR(__xludf.DUMMYFUNCTION("""COMPUTED_VALUE"""),"")</f>
        <v/>
      </c>
      <c r="D6784" s="5">
        <v>0.0</v>
      </c>
    </row>
    <row r="6785" ht="14.25" customHeight="1">
      <c r="A6785" s="5"/>
      <c r="B6785" s="5"/>
      <c r="C6785" s="5" t="str">
        <f>IFERROR(__xludf.DUMMYFUNCTION("""COMPUTED_VALUE"""),"")</f>
        <v/>
      </c>
      <c r="D6785" s="5">
        <v>0.0</v>
      </c>
    </row>
    <row r="6786" ht="14.25" customHeight="1">
      <c r="A6786" s="5"/>
      <c r="B6786" s="5"/>
      <c r="C6786" s="5" t="str">
        <f>IFERROR(__xludf.DUMMYFUNCTION("""COMPUTED_VALUE"""),"")</f>
        <v/>
      </c>
      <c r="D6786" s="5">
        <v>0.0</v>
      </c>
    </row>
    <row r="6787" ht="14.25" customHeight="1">
      <c r="A6787" s="5"/>
      <c r="B6787" s="5"/>
      <c r="C6787" s="5" t="str">
        <f>IFERROR(__xludf.DUMMYFUNCTION("""COMPUTED_VALUE"""),"")</f>
        <v/>
      </c>
      <c r="D6787" s="5">
        <v>0.0</v>
      </c>
    </row>
    <row r="6788" ht="14.25" customHeight="1">
      <c r="A6788" s="5"/>
      <c r="B6788" s="5"/>
      <c r="C6788" s="5" t="str">
        <f>IFERROR(__xludf.DUMMYFUNCTION("""COMPUTED_VALUE"""),"")</f>
        <v/>
      </c>
      <c r="D6788" s="5">
        <v>0.0</v>
      </c>
    </row>
    <row r="6789" ht="14.25" customHeight="1">
      <c r="A6789" s="5"/>
      <c r="B6789" s="5"/>
      <c r="C6789" s="5" t="str">
        <f>IFERROR(__xludf.DUMMYFUNCTION("""COMPUTED_VALUE"""),"")</f>
        <v/>
      </c>
      <c r="D6789" s="5">
        <v>0.0</v>
      </c>
    </row>
    <row r="6790" ht="14.25" customHeight="1">
      <c r="A6790" s="5"/>
      <c r="B6790" s="5"/>
      <c r="C6790" s="5" t="str">
        <f>IFERROR(__xludf.DUMMYFUNCTION("""COMPUTED_VALUE"""),"")</f>
        <v/>
      </c>
      <c r="D6790" s="5">
        <v>0.0</v>
      </c>
    </row>
    <row r="6791" ht="14.25" customHeight="1">
      <c r="A6791" s="5"/>
      <c r="B6791" s="5"/>
      <c r="C6791" s="5" t="str">
        <f>IFERROR(__xludf.DUMMYFUNCTION("""COMPUTED_VALUE"""),"")</f>
        <v/>
      </c>
      <c r="D6791" s="5">
        <v>0.0</v>
      </c>
    </row>
    <row r="6792" ht="14.25" customHeight="1">
      <c r="A6792" s="5"/>
      <c r="B6792" s="5"/>
      <c r="C6792" s="5" t="str">
        <f>IFERROR(__xludf.DUMMYFUNCTION("""COMPUTED_VALUE"""),"")</f>
        <v/>
      </c>
      <c r="D6792" s="5">
        <v>0.0</v>
      </c>
    </row>
    <row r="6793" ht="14.25" customHeight="1">
      <c r="A6793" s="5"/>
      <c r="B6793" s="5"/>
      <c r="C6793" s="5" t="str">
        <f>IFERROR(__xludf.DUMMYFUNCTION("""COMPUTED_VALUE"""),"")</f>
        <v/>
      </c>
      <c r="D6793" s="5">
        <v>0.0</v>
      </c>
    </row>
    <row r="6794" ht="14.25" customHeight="1">
      <c r="A6794" s="5"/>
      <c r="B6794" s="5"/>
      <c r="C6794" s="5" t="str">
        <f>IFERROR(__xludf.DUMMYFUNCTION("""COMPUTED_VALUE"""),"")</f>
        <v/>
      </c>
      <c r="D6794" s="5">
        <v>0.0</v>
      </c>
    </row>
    <row r="6795" ht="14.25" customHeight="1">
      <c r="A6795" s="5"/>
      <c r="B6795" s="5"/>
      <c r="C6795" s="5" t="str">
        <f>IFERROR(__xludf.DUMMYFUNCTION("""COMPUTED_VALUE"""),"")</f>
        <v/>
      </c>
      <c r="D6795" s="5">
        <v>0.0</v>
      </c>
    </row>
    <row r="6796" ht="14.25" customHeight="1">
      <c r="A6796" s="5"/>
      <c r="B6796" s="5"/>
      <c r="C6796" s="5" t="str">
        <f>IFERROR(__xludf.DUMMYFUNCTION("""COMPUTED_VALUE"""),"")</f>
        <v/>
      </c>
      <c r="D6796" s="5">
        <v>0.0</v>
      </c>
    </row>
    <row r="6797" ht="14.25" customHeight="1">
      <c r="A6797" s="5"/>
      <c r="B6797" s="5"/>
      <c r="C6797" s="5" t="str">
        <f>IFERROR(__xludf.DUMMYFUNCTION("""COMPUTED_VALUE"""),"")</f>
        <v/>
      </c>
      <c r="D6797" s="5">
        <v>0.0</v>
      </c>
    </row>
    <row r="6798" ht="14.25" customHeight="1">
      <c r="A6798" s="5"/>
      <c r="B6798" s="5"/>
      <c r="C6798" s="5" t="str">
        <f>IFERROR(__xludf.DUMMYFUNCTION("""COMPUTED_VALUE"""),"")</f>
        <v/>
      </c>
      <c r="D6798" s="5">
        <v>0.0</v>
      </c>
    </row>
    <row r="6799" ht="14.25" customHeight="1">
      <c r="A6799" s="5"/>
      <c r="B6799" s="5"/>
      <c r="C6799" s="5" t="str">
        <f>IFERROR(__xludf.DUMMYFUNCTION("""COMPUTED_VALUE"""),"")</f>
        <v/>
      </c>
      <c r="D6799" s="5">
        <v>0.0</v>
      </c>
    </row>
    <row r="6800" ht="14.25" customHeight="1">
      <c r="A6800" s="5"/>
      <c r="B6800" s="5"/>
      <c r="C6800" s="5" t="str">
        <f>IFERROR(__xludf.DUMMYFUNCTION("""COMPUTED_VALUE"""),"")</f>
        <v/>
      </c>
      <c r="D6800" s="5">
        <v>0.0</v>
      </c>
    </row>
    <row r="6801" ht="14.25" customHeight="1">
      <c r="A6801" s="5"/>
      <c r="B6801" s="5"/>
      <c r="C6801" s="5" t="str">
        <f>IFERROR(__xludf.DUMMYFUNCTION("""COMPUTED_VALUE"""),"")</f>
        <v/>
      </c>
      <c r="D6801" s="5">
        <v>0.0</v>
      </c>
    </row>
    <row r="6802" ht="14.25" customHeight="1">
      <c r="A6802" s="5"/>
      <c r="B6802" s="5"/>
      <c r="C6802" s="5" t="str">
        <f>IFERROR(__xludf.DUMMYFUNCTION("""COMPUTED_VALUE"""),"")</f>
        <v/>
      </c>
      <c r="D6802" s="5">
        <v>0.0</v>
      </c>
    </row>
    <row r="6803" ht="14.25" customHeight="1">
      <c r="A6803" s="5"/>
      <c r="B6803" s="5"/>
      <c r="C6803" s="5" t="str">
        <f>IFERROR(__xludf.DUMMYFUNCTION("""COMPUTED_VALUE"""),"")</f>
        <v/>
      </c>
      <c r="D6803" s="5">
        <v>0.0</v>
      </c>
    </row>
    <row r="6804" ht="14.25" customHeight="1">
      <c r="A6804" s="5"/>
      <c r="B6804" s="5"/>
      <c r="C6804" s="5" t="str">
        <f>IFERROR(__xludf.DUMMYFUNCTION("""COMPUTED_VALUE"""),"")</f>
        <v/>
      </c>
      <c r="D6804" s="5">
        <v>0.0</v>
      </c>
    </row>
    <row r="6805" ht="14.25" customHeight="1">
      <c r="A6805" s="5"/>
      <c r="B6805" s="5"/>
      <c r="C6805" s="5" t="str">
        <f>IFERROR(__xludf.DUMMYFUNCTION("""COMPUTED_VALUE"""),"")</f>
        <v/>
      </c>
      <c r="D6805" s="5">
        <v>0.0</v>
      </c>
    </row>
    <row r="6806" ht="14.25" customHeight="1">
      <c r="A6806" s="5"/>
      <c r="B6806" s="5"/>
      <c r="C6806" s="5" t="str">
        <f>IFERROR(__xludf.DUMMYFUNCTION("""COMPUTED_VALUE"""),"")</f>
        <v/>
      </c>
      <c r="D6806" s="5">
        <v>0.0</v>
      </c>
    </row>
    <row r="6807" ht="14.25" customHeight="1">
      <c r="A6807" s="5"/>
      <c r="B6807" s="5"/>
      <c r="C6807" s="5" t="str">
        <f>IFERROR(__xludf.DUMMYFUNCTION("""COMPUTED_VALUE"""),"")</f>
        <v/>
      </c>
      <c r="D6807" s="5">
        <v>0.0</v>
      </c>
    </row>
    <row r="6808" ht="14.25" customHeight="1">
      <c r="A6808" s="5"/>
      <c r="B6808" s="5"/>
      <c r="C6808" s="5" t="str">
        <f>IFERROR(__xludf.DUMMYFUNCTION("""COMPUTED_VALUE"""),"")</f>
        <v/>
      </c>
      <c r="D6808" s="5">
        <v>0.0</v>
      </c>
    </row>
    <row r="6809" ht="14.25" customHeight="1">
      <c r="A6809" s="5"/>
      <c r="B6809" s="5"/>
      <c r="C6809" s="5" t="str">
        <f>IFERROR(__xludf.DUMMYFUNCTION("""COMPUTED_VALUE"""),"")</f>
        <v/>
      </c>
      <c r="D6809" s="5">
        <v>0.0</v>
      </c>
    </row>
    <row r="6810" ht="14.25" customHeight="1">
      <c r="A6810" s="5"/>
      <c r="B6810" s="5"/>
      <c r="C6810" s="5" t="str">
        <f>IFERROR(__xludf.DUMMYFUNCTION("""COMPUTED_VALUE"""),"")</f>
        <v/>
      </c>
      <c r="D6810" s="5">
        <v>0.0</v>
      </c>
    </row>
    <row r="6811" ht="14.25" customHeight="1">
      <c r="A6811" s="5"/>
      <c r="B6811" s="5"/>
      <c r="C6811" s="5" t="str">
        <f>IFERROR(__xludf.DUMMYFUNCTION("""COMPUTED_VALUE"""),"")</f>
        <v/>
      </c>
      <c r="D6811" s="5">
        <v>0.0</v>
      </c>
    </row>
    <row r="6812" ht="14.25" customHeight="1">
      <c r="A6812" s="5"/>
      <c r="B6812" s="5"/>
      <c r="C6812" s="5" t="str">
        <f>IFERROR(__xludf.DUMMYFUNCTION("""COMPUTED_VALUE"""),"")</f>
        <v/>
      </c>
      <c r="D6812" s="5">
        <v>0.0</v>
      </c>
    </row>
    <row r="6813" ht="14.25" customHeight="1">
      <c r="A6813" s="5"/>
      <c r="B6813" s="5"/>
      <c r="C6813" s="5" t="str">
        <f>IFERROR(__xludf.DUMMYFUNCTION("""COMPUTED_VALUE"""),"")</f>
        <v/>
      </c>
      <c r="D6813" s="5">
        <v>0.0</v>
      </c>
    </row>
    <row r="6814" ht="14.25" customHeight="1">
      <c r="A6814" s="5"/>
      <c r="B6814" s="5"/>
      <c r="C6814" s="5" t="str">
        <f>IFERROR(__xludf.DUMMYFUNCTION("""COMPUTED_VALUE"""),"")</f>
        <v/>
      </c>
      <c r="D6814" s="5">
        <v>0.0</v>
      </c>
    </row>
    <row r="6815" ht="14.25" customHeight="1">
      <c r="A6815" s="5"/>
      <c r="B6815" s="5"/>
      <c r="C6815" s="5" t="str">
        <f>IFERROR(__xludf.DUMMYFUNCTION("""COMPUTED_VALUE"""),"")</f>
        <v/>
      </c>
      <c r="D6815" s="5">
        <v>0.0</v>
      </c>
    </row>
    <row r="6816" ht="14.25" customHeight="1">
      <c r="A6816" s="5"/>
      <c r="B6816" s="5"/>
      <c r="C6816" s="5" t="str">
        <f>IFERROR(__xludf.DUMMYFUNCTION("""COMPUTED_VALUE"""),"")</f>
        <v/>
      </c>
      <c r="D6816" s="5">
        <v>0.0</v>
      </c>
    </row>
    <row r="6817" ht="14.25" customHeight="1">
      <c r="A6817" s="5"/>
      <c r="B6817" s="5"/>
      <c r="C6817" s="5" t="str">
        <f>IFERROR(__xludf.DUMMYFUNCTION("""COMPUTED_VALUE"""),"")</f>
        <v/>
      </c>
      <c r="D6817" s="5">
        <v>0.0</v>
      </c>
    </row>
    <row r="6818" ht="14.25" customHeight="1">
      <c r="A6818" s="5"/>
      <c r="B6818" s="5"/>
      <c r="C6818" s="5" t="str">
        <f>IFERROR(__xludf.DUMMYFUNCTION("""COMPUTED_VALUE"""),"")</f>
        <v/>
      </c>
      <c r="D6818" s="5">
        <v>0.0</v>
      </c>
    </row>
    <row r="6819" ht="14.25" customHeight="1">
      <c r="A6819" s="5"/>
      <c r="B6819" s="5"/>
      <c r="C6819" s="5" t="str">
        <f>IFERROR(__xludf.DUMMYFUNCTION("""COMPUTED_VALUE"""),"")</f>
        <v/>
      </c>
      <c r="D6819" s="5">
        <v>0.0</v>
      </c>
    </row>
    <row r="6820" ht="14.25" customHeight="1">
      <c r="A6820" s="5"/>
      <c r="B6820" s="5"/>
      <c r="C6820" s="5" t="str">
        <f>IFERROR(__xludf.DUMMYFUNCTION("""COMPUTED_VALUE"""),"")</f>
        <v/>
      </c>
      <c r="D6820" s="5">
        <v>0.0</v>
      </c>
    </row>
    <row r="6821" ht="14.25" customHeight="1">
      <c r="A6821" s="5"/>
      <c r="B6821" s="5"/>
      <c r="C6821" s="5" t="str">
        <f>IFERROR(__xludf.DUMMYFUNCTION("""COMPUTED_VALUE"""),"")</f>
        <v/>
      </c>
      <c r="D6821" s="5">
        <v>0.0</v>
      </c>
    </row>
    <row r="6822" ht="14.25" customHeight="1">
      <c r="A6822" s="5"/>
      <c r="B6822" s="5"/>
      <c r="C6822" s="5" t="str">
        <f>IFERROR(__xludf.DUMMYFUNCTION("""COMPUTED_VALUE"""),"")</f>
        <v/>
      </c>
      <c r="D6822" s="5">
        <v>0.0</v>
      </c>
    </row>
    <row r="6823" ht="14.25" customHeight="1">
      <c r="A6823" s="5"/>
      <c r="B6823" s="5"/>
      <c r="C6823" s="5" t="str">
        <f>IFERROR(__xludf.DUMMYFUNCTION("""COMPUTED_VALUE"""),"")</f>
        <v/>
      </c>
      <c r="D6823" s="5">
        <v>0.0</v>
      </c>
    </row>
    <row r="6824" ht="14.25" customHeight="1">
      <c r="A6824" s="5"/>
      <c r="B6824" s="5"/>
      <c r="C6824" s="5" t="str">
        <f>IFERROR(__xludf.DUMMYFUNCTION("""COMPUTED_VALUE"""),"")</f>
        <v/>
      </c>
      <c r="D6824" s="5">
        <v>0.0</v>
      </c>
    </row>
    <row r="6825" ht="14.25" customHeight="1">
      <c r="A6825" s="5"/>
      <c r="B6825" s="5"/>
      <c r="C6825" s="5" t="str">
        <f>IFERROR(__xludf.DUMMYFUNCTION("""COMPUTED_VALUE"""),"")</f>
        <v/>
      </c>
      <c r="D6825" s="5">
        <v>0.0</v>
      </c>
    </row>
    <row r="6826" ht="14.25" customHeight="1">
      <c r="A6826" s="5"/>
      <c r="B6826" s="5"/>
      <c r="C6826" s="5" t="str">
        <f>IFERROR(__xludf.DUMMYFUNCTION("""COMPUTED_VALUE"""),"")</f>
        <v/>
      </c>
      <c r="D6826" s="5">
        <v>0.0</v>
      </c>
    </row>
    <row r="6827" ht="14.25" customHeight="1">
      <c r="A6827" s="5"/>
      <c r="B6827" s="5"/>
      <c r="C6827" s="5" t="str">
        <f>IFERROR(__xludf.DUMMYFUNCTION("""COMPUTED_VALUE"""),"")</f>
        <v/>
      </c>
      <c r="D6827" s="5">
        <v>0.0</v>
      </c>
    </row>
    <row r="6828" ht="14.25" customHeight="1">
      <c r="A6828" s="5"/>
      <c r="B6828" s="5"/>
      <c r="C6828" s="5" t="str">
        <f>IFERROR(__xludf.DUMMYFUNCTION("""COMPUTED_VALUE"""),"")</f>
        <v/>
      </c>
      <c r="D6828" s="5">
        <v>0.0</v>
      </c>
    </row>
    <row r="6829" ht="14.25" customHeight="1">
      <c r="A6829" s="5"/>
      <c r="B6829" s="5"/>
      <c r="C6829" s="5" t="str">
        <f>IFERROR(__xludf.DUMMYFUNCTION("""COMPUTED_VALUE"""),"")</f>
        <v/>
      </c>
      <c r="D6829" s="5">
        <v>0.0</v>
      </c>
    </row>
    <row r="6830" ht="14.25" customHeight="1">
      <c r="A6830" s="5"/>
      <c r="B6830" s="5"/>
      <c r="C6830" s="5" t="str">
        <f>IFERROR(__xludf.DUMMYFUNCTION("""COMPUTED_VALUE"""),"")</f>
        <v/>
      </c>
      <c r="D6830" s="5">
        <v>0.0</v>
      </c>
    </row>
    <row r="6831" ht="14.25" customHeight="1">
      <c r="A6831" s="5"/>
      <c r="B6831" s="5"/>
      <c r="C6831" s="5" t="str">
        <f>IFERROR(__xludf.DUMMYFUNCTION("""COMPUTED_VALUE"""),"")</f>
        <v/>
      </c>
      <c r="D6831" s="5">
        <v>0.0</v>
      </c>
    </row>
    <row r="6832" ht="14.25" customHeight="1">
      <c r="A6832" s="5"/>
      <c r="B6832" s="5"/>
      <c r="C6832" s="5" t="str">
        <f>IFERROR(__xludf.DUMMYFUNCTION("""COMPUTED_VALUE"""),"")</f>
        <v/>
      </c>
      <c r="D6832" s="5">
        <v>0.0</v>
      </c>
    </row>
    <row r="6833" ht="14.25" customHeight="1">
      <c r="A6833" s="5"/>
      <c r="B6833" s="5"/>
      <c r="C6833" s="5" t="str">
        <f>IFERROR(__xludf.DUMMYFUNCTION("""COMPUTED_VALUE"""),"")</f>
        <v/>
      </c>
      <c r="D6833" s="5">
        <v>0.0</v>
      </c>
    </row>
    <row r="6834" ht="14.25" customHeight="1">
      <c r="A6834" s="5"/>
      <c r="B6834" s="5"/>
      <c r="C6834" s="5" t="str">
        <f>IFERROR(__xludf.DUMMYFUNCTION("""COMPUTED_VALUE"""),"")</f>
        <v/>
      </c>
      <c r="D6834" s="5">
        <v>0.0</v>
      </c>
    </row>
    <row r="6835" ht="14.25" customHeight="1">
      <c r="A6835" s="5"/>
      <c r="B6835" s="5"/>
      <c r="C6835" s="5" t="str">
        <f>IFERROR(__xludf.DUMMYFUNCTION("""COMPUTED_VALUE"""),"")</f>
        <v/>
      </c>
      <c r="D6835" s="5">
        <v>0.0</v>
      </c>
    </row>
    <row r="6836" ht="14.25" customHeight="1">
      <c r="A6836" s="5"/>
      <c r="B6836" s="5"/>
      <c r="C6836" s="5" t="str">
        <f>IFERROR(__xludf.DUMMYFUNCTION("""COMPUTED_VALUE"""),"")</f>
        <v/>
      </c>
      <c r="D6836" s="5">
        <v>0.0</v>
      </c>
    </row>
    <row r="6837" ht="14.25" customHeight="1">
      <c r="A6837" s="5"/>
      <c r="B6837" s="5"/>
      <c r="C6837" s="5" t="str">
        <f>IFERROR(__xludf.DUMMYFUNCTION("""COMPUTED_VALUE"""),"")</f>
        <v/>
      </c>
      <c r="D6837" s="5">
        <v>0.0</v>
      </c>
    </row>
    <row r="6838" ht="14.25" customHeight="1">
      <c r="A6838" s="5"/>
      <c r="B6838" s="5"/>
      <c r="C6838" s="5" t="str">
        <f>IFERROR(__xludf.DUMMYFUNCTION("""COMPUTED_VALUE"""),"")</f>
        <v/>
      </c>
      <c r="D6838" s="5">
        <v>0.0</v>
      </c>
    </row>
    <row r="6839" ht="14.25" customHeight="1">
      <c r="A6839" s="5"/>
      <c r="B6839" s="5"/>
      <c r="C6839" s="5" t="str">
        <f>IFERROR(__xludf.DUMMYFUNCTION("""COMPUTED_VALUE"""),"")</f>
        <v/>
      </c>
      <c r="D6839" s="5">
        <v>0.0</v>
      </c>
    </row>
    <row r="6840" ht="14.25" customHeight="1">
      <c r="A6840" s="5"/>
      <c r="B6840" s="5"/>
      <c r="C6840" s="5" t="str">
        <f>IFERROR(__xludf.DUMMYFUNCTION("""COMPUTED_VALUE"""),"")</f>
        <v/>
      </c>
      <c r="D6840" s="5">
        <v>0.0</v>
      </c>
    </row>
    <row r="6841" ht="14.25" customHeight="1">
      <c r="A6841" s="5"/>
      <c r="B6841" s="5"/>
      <c r="C6841" s="5" t="str">
        <f>IFERROR(__xludf.DUMMYFUNCTION("""COMPUTED_VALUE"""),"")</f>
        <v/>
      </c>
      <c r="D6841" s="5">
        <v>0.0</v>
      </c>
    </row>
    <row r="6842" ht="14.25" customHeight="1">
      <c r="A6842" s="5"/>
      <c r="B6842" s="5"/>
      <c r="C6842" s="5" t="str">
        <f>IFERROR(__xludf.DUMMYFUNCTION("""COMPUTED_VALUE"""),"")</f>
        <v/>
      </c>
      <c r="D6842" s="5">
        <v>0.0</v>
      </c>
    </row>
    <row r="6843" ht="14.25" customHeight="1">
      <c r="A6843" s="5"/>
      <c r="B6843" s="5"/>
      <c r="C6843" s="5" t="str">
        <f>IFERROR(__xludf.DUMMYFUNCTION("""COMPUTED_VALUE"""),"")</f>
        <v/>
      </c>
      <c r="D6843" s="5">
        <v>0.0</v>
      </c>
    </row>
    <row r="6844" ht="14.25" customHeight="1">
      <c r="A6844" s="5"/>
      <c r="B6844" s="5"/>
      <c r="C6844" s="5" t="str">
        <f>IFERROR(__xludf.DUMMYFUNCTION("""COMPUTED_VALUE"""),"")</f>
        <v/>
      </c>
      <c r="D6844" s="5">
        <v>0.0</v>
      </c>
    </row>
    <row r="6845" ht="14.25" customHeight="1">
      <c r="A6845" s="5"/>
      <c r="B6845" s="5"/>
      <c r="C6845" s="5" t="str">
        <f>IFERROR(__xludf.DUMMYFUNCTION("""COMPUTED_VALUE"""),"")</f>
        <v/>
      </c>
      <c r="D6845" s="5">
        <v>0.0</v>
      </c>
    </row>
    <row r="6846" ht="14.25" customHeight="1">
      <c r="A6846" s="5"/>
      <c r="B6846" s="5"/>
      <c r="C6846" s="5" t="str">
        <f>IFERROR(__xludf.DUMMYFUNCTION("""COMPUTED_VALUE"""),"")</f>
        <v/>
      </c>
      <c r="D6846" s="5">
        <v>0.0</v>
      </c>
    </row>
    <row r="6847" ht="14.25" customHeight="1">
      <c r="A6847" s="5"/>
      <c r="B6847" s="5"/>
      <c r="C6847" s="5" t="str">
        <f>IFERROR(__xludf.DUMMYFUNCTION("""COMPUTED_VALUE"""),"")</f>
        <v/>
      </c>
      <c r="D6847" s="5">
        <v>0.0</v>
      </c>
    </row>
    <row r="6848" ht="14.25" customHeight="1">
      <c r="A6848" s="5"/>
      <c r="B6848" s="5"/>
      <c r="C6848" s="5" t="str">
        <f>IFERROR(__xludf.DUMMYFUNCTION("""COMPUTED_VALUE"""),"")</f>
        <v/>
      </c>
      <c r="D6848" s="5">
        <v>0.0</v>
      </c>
    </row>
    <row r="6849" ht="14.25" customHeight="1">
      <c r="A6849" s="5"/>
      <c r="B6849" s="5"/>
      <c r="C6849" s="5" t="str">
        <f>IFERROR(__xludf.DUMMYFUNCTION("""COMPUTED_VALUE"""),"")</f>
        <v/>
      </c>
      <c r="D6849" s="5">
        <v>0.0</v>
      </c>
    </row>
    <row r="6850" ht="14.25" customHeight="1">
      <c r="A6850" s="5"/>
      <c r="B6850" s="5"/>
      <c r="C6850" s="5" t="str">
        <f>IFERROR(__xludf.DUMMYFUNCTION("""COMPUTED_VALUE"""),"")</f>
        <v/>
      </c>
      <c r="D6850" s="5">
        <v>0.0</v>
      </c>
    </row>
    <row r="6851" ht="14.25" customHeight="1">
      <c r="A6851" s="5"/>
      <c r="B6851" s="5"/>
      <c r="C6851" s="5" t="str">
        <f>IFERROR(__xludf.DUMMYFUNCTION("""COMPUTED_VALUE"""),"")</f>
        <v/>
      </c>
      <c r="D6851" s="5">
        <v>0.0</v>
      </c>
    </row>
    <row r="6852" ht="14.25" customHeight="1">
      <c r="A6852" s="5"/>
      <c r="B6852" s="5"/>
      <c r="C6852" s="5" t="str">
        <f>IFERROR(__xludf.DUMMYFUNCTION("""COMPUTED_VALUE"""),"")</f>
        <v/>
      </c>
      <c r="D6852" s="5">
        <v>0.0</v>
      </c>
    </row>
    <row r="6853" ht="14.25" customHeight="1">
      <c r="A6853" s="5"/>
      <c r="B6853" s="5"/>
      <c r="C6853" s="5" t="str">
        <f>IFERROR(__xludf.DUMMYFUNCTION("""COMPUTED_VALUE"""),"")</f>
        <v/>
      </c>
      <c r="D6853" s="5">
        <v>0.0</v>
      </c>
    </row>
    <row r="6854" ht="14.25" customHeight="1">
      <c r="A6854" s="5"/>
      <c r="B6854" s="5"/>
      <c r="C6854" s="5" t="str">
        <f>IFERROR(__xludf.DUMMYFUNCTION("""COMPUTED_VALUE"""),"")</f>
        <v/>
      </c>
      <c r="D6854" s="5">
        <v>0.0</v>
      </c>
    </row>
    <row r="6855" ht="14.25" customHeight="1">
      <c r="A6855" s="5"/>
      <c r="B6855" s="5"/>
      <c r="C6855" s="5" t="str">
        <f>IFERROR(__xludf.DUMMYFUNCTION("""COMPUTED_VALUE"""),"")</f>
        <v/>
      </c>
      <c r="D6855" s="5">
        <v>0.0</v>
      </c>
    </row>
    <row r="6856" ht="14.25" customHeight="1">
      <c r="A6856" s="5"/>
      <c r="B6856" s="5"/>
      <c r="C6856" s="5" t="str">
        <f>IFERROR(__xludf.DUMMYFUNCTION("""COMPUTED_VALUE"""),"")</f>
        <v/>
      </c>
      <c r="D6856" s="5">
        <v>0.0</v>
      </c>
    </row>
    <row r="6857" ht="14.25" customHeight="1">
      <c r="A6857" s="5"/>
      <c r="B6857" s="5"/>
      <c r="C6857" s="5" t="str">
        <f>IFERROR(__xludf.DUMMYFUNCTION("""COMPUTED_VALUE"""),"")</f>
        <v/>
      </c>
      <c r="D6857" s="5">
        <v>0.0</v>
      </c>
    </row>
    <row r="6858" ht="14.25" customHeight="1">
      <c r="A6858" s="5"/>
      <c r="B6858" s="5"/>
      <c r="C6858" s="5" t="str">
        <f>IFERROR(__xludf.DUMMYFUNCTION("""COMPUTED_VALUE"""),"")</f>
        <v/>
      </c>
      <c r="D6858" s="5">
        <v>0.0</v>
      </c>
    </row>
    <row r="6859" ht="14.25" customHeight="1">
      <c r="A6859" s="5"/>
      <c r="B6859" s="5"/>
      <c r="C6859" s="5" t="str">
        <f>IFERROR(__xludf.DUMMYFUNCTION("""COMPUTED_VALUE"""),"")</f>
        <v/>
      </c>
      <c r="D6859" s="5">
        <v>0.0</v>
      </c>
    </row>
    <row r="6860" ht="14.25" customHeight="1">
      <c r="A6860" s="5"/>
      <c r="B6860" s="5"/>
      <c r="C6860" s="5" t="str">
        <f>IFERROR(__xludf.DUMMYFUNCTION("""COMPUTED_VALUE"""),"")</f>
        <v/>
      </c>
      <c r="D6860" s="5">
        <v>0.0</v>
      </c>
    </row>
    <row r="6861" ht="14.25" customHeight="1">
      <c r="A6861" s="5"/>
      <c r="B6861" s="5"/>
      <c r="C6861" s="5" t="str">
        <f>IFERROR(__xludf.DUMMYFUNCTION("""COMPUTED_VALUE"""),"")</f>
        <v/>
      </c>
      <c r="D6861" s="5">
        <v>0.0</v>
      </c>
    </row>
    <row r="6862" ht="14.25" customHeight="1">
      <c r="A6862" s="5"/>
      <c r="B6862" s="5"/>
      <c r="C6862" s="5" t="str">
        <f>IFERROR(__xludf.DUMMYFUNCTION("""COMPUTED_VALUE"""),"")</f>
        <v/>
      </c>
      <c r="D6862" s="5">
        <v>0.0</v>
      </c>
    </row>
    <row r="6863" ht="14.25" customHeight="1">
      <c r="A6863" s="5"/>
      <c r="B6863" s="5"/>
      <c r="C6863" s="5" t="str">
        <f>IFERROR(__xludf.DUMMYFUNCTION("""COMPUTED_VALUE"""),"")</f>
        <v/>
      </c>
      <c r="D6863" s="5">
        <v>0.0</v>
      </c>
    </row>
    <row r="6864" ht="14.25" customHeight="1">
      <c r="A6864" s="5"/>
      <c r="B6864" s="5"/>
      <c r="C6864" s="5" t="str">
        <f>IFERROR(__xludf.DUMMYFUNCTION("""COMPUTED_VALUE"""),"")</f>
        <v/>
      </c>
      <c r="D6864" s="5">
        <v>0.0</v>
      </c>
    </row>
    <row r="6865" ht="14.25" customHeight="1">
      <c r="A6865" s="5"/>
      <c r="B6865" s="5"/>
      <c r="C6865" s="5" t="str">
        <f>IFERROR(__xludf.DUMMYFUNCTION("""COMPUTED_VALUE"""),"")</f>
        <v/>
      </c>
      <c r="D6865" s="5">
        <v>0.0</v>
      </c>
    </row>
    <row r="6866" ht="14.25" customHeight="1">
      <c r="A6866" s="5"/>
      <c r="B6866" s="5"/>
      <c r="C6866" s="5" t="str">
        <f>IFERROR(__xludf.DUMMYFUNCTION("""COMPUTED_VALUE"""),"")</f>
        <v/>
      </c>
      <c r="D6866" s="5">
        <v>0.0</v>
      </c>
    </row>
    <row r="6867" ht="14.25" customHeight="1">
      <c r="A6867" s="5"/>
      <c r="B6867" s="5"/>
      <c r="C6867" s="5" t="str">
        <f>IFERROR(__xludf.DUMMYFUNCTION("""COMPUTED_VALUE"""),"")</f>
        <v/>
      </c>
      <c r="D6867" s="5">
        <v>0.0</v>
      </c>
    </row>
    <row r="6868" ht="14.25" customHeight="1">
      <c r="A6868" s="5"/>
      <c r="B6868" s="5"/>
      <c r="C6868" s="5" t="str">
        <f>IFERROR(__xludf.DUMMYFUNCTION("""COMPUTED_VALUE"""),"")</f>
        <v/>
      </c>
      <c r="D6868" s="5">
        <v>0.0</v>
      </c>
    </row>
    <row r="6869" ht="14.25" customHeight="1">
      <c r="A6869" s="5"/>
      <c r="B6869" s="5"/>
      <c r="C6869" s="5" t="str">
        <f>IFERROR(__xludf.DUMMYFUNCTION("""COMPUTED_VALUE"""),"")</f>
        <v/>
      </c>
      <c r="D6869" s="5">
        <v>0.0</v>
      </c>
    </row>
    <row r="6870" ht="14.25" customHeight="1">
      <c r="A6870" s="5"/>
      <c r="B6870" s="5"/>
      <c r="C6870" s="5" t="str">
        <f>IFERROR(__xludf.DUMMYFUNCTION("""COMPUTED_VALUE"""),"")</f>
        <v/>
      </c>
      <c r="D6870" s="5">
        <v>0.0</v>
      </c>
    </row>
    <row r="6871" ht="14.25" customHeight="1">
      <c r="A6871" s="5"/>
      <c r="B6871" s="5"/>
      <c r="C6871" s="5" t="str">
        <f>IFERROR(__xludf.DUMMYFUNCTION("""COMPUTED_VALUE"""),"")</f>
        <v/>
      </c>
      <c r="D6871" s="5">
        <v>0.0</v>
      </c>
    </row>
    <row r="6872" ht="14.25" customHeight="1">
      <c r="A6872" s="5"/>
      <c r="B6872" s="5"/>
      <c r="C6872" s="5" t="str">
        <f>IFERROR(__xludf.DUMMYFUNCTION("""COMPUTED_VALUE"""),"")</f>
        <v/>
      </c>
      <c r="D6872" s="5">
        <v>0.0</v>
      </c>
    </row>
    <row r="6873" ht="14.25" customHeight="1">
      <c r="A6873" s="5"/>
      <c r="B6873" s="5"/>
      <c r="C6873" s="5" t="str">
        <f>IFERROR(__xludf.DUMMYFUNCTION("""COMPUTED_VALUE"""),"")</f>
        <v/>
      </c>
      <c r="D6873" s="5">
        <v>0.0</v>
      </c>
    </row>
    <row r="6874" ht="14.25" customHeight="1">
      <c r="A6874" s="5"/>
      <c r="B6874" s="5"/>
      <c r="C6874" s="5" t="str">
        <f>IFERROR(__xludf.DUMMYFUNCTION("""COMPUTED_VALUE"""),"")</f>
        <v/>
      </c>
      <c r="D6874" s="5">
        <v>0.0</v>
      </c>
    </row>
    <row r="6875" ht="14.25" customHeight="1">
      <c r="A6875" s="5"/>
      <c r="B6875" s="5"/>
      <c r="C6875" s="5" t="str">
        <f>IFERROR(__xludf.DUMMYFUNCTION("""COMPUTED_VALUE"""),"")</f>
        <v/>
      </c>
      <c r="D6875" s="5">
        <v>0.0</v>
      </c>
    </row>
    <row r="6876" ht="14.25" customHeight="1">
      <c r="A6876" s="5"/>
      <c r="B6876" s="5"/>
      <c r="C6876" s="5" t="str">
        <f>IFERROR(__xludf.DUMMYFUNCTION("""COMPUTED_VALUE"""),"")</f>
        <v/>
      </c>
      <c r="D6876" s="5">
        <v>0.0</v>
      </c>
    </row>
    <row r="6877" ht="14.25" customHeight="1">
      <c r="A6877" s="5"/>
      <c r="B6877" s="5"/>
      <c r="C6877" s="5" t="str">
        <f>IFERROR(__xludf.DUMMYFUNCTION("""COMPUTED_VALUE"""),"")</f>
        <v/>
      </c>
      <c r="D6877" s="5">
        <v>0.0</v>
      </c>
    </row>
    <row r="6878" ht="14.25" customHeight="1">
      <c r="A6878" s="5"/>
      <c r="B6878" s="5"/>
      <c r="C6878" s="5" t="str">
        <f>IFERROR(__xludf.DUMMYFUNCTION("""COMPUTED_VALUE"""),"")</f>
        <v/>
      </c>
      <c r="D6878" s="5">
        <v>0.0</v>
      </c>
    </row>
    <row r="6879" ht="14.25" customHeight="1">
      <c r="A6879" s="5"/>
      <c r="B6879" s="5"/>
      <c r="C6879" s="5" t="str">
        <f>IFERROR(__xludf.DUMMYFUNCTION("""COMPUTED_VALUE"""),"")</f>
        <v/>
      </c>
      <c r="D6879" s="5">
        <v>0.0</v>
      </c>
    </row>
    <row r="6880" ht="14.25" customHeight="1">
      <c r="A6880" s="5"/>
      <c r="B6880" s="5"/>
      <c r="C6880" s="5" t="str">
        <f>IFERROR(__xludf.DUMMYFUNCTION("""COMPUTED_VALUE"""),"")</f>
        <v/>
      </c>
      <c r="D6880" s="5">
        <v>0.0</v>
      </c>
    </row>
    <row r="6881" ht="14.25" customHeight="1">
      <c r="A6881" s="5"/>
      <c r="B6881" s="5"/>
      <c r="C6881" s="5" t="str">
        <f>IFERROR(__xludf.DUMMYFUNCTION("""COMPUTED_VALUE"""),"")</f>
        <v/>
      </c>
      <c r="D6881" s="5">
        <v>0.0</v>
      </c>
    </row>
    <row r="6882" ht="14.25" customHeight="1">
      <c r="A6882" s="5"/>
      <c r="B6882" s="5"/>
      <c r="C6882" s="5" t="str">
        <f>IFERROR(__xludf.DUMMYFUNCTION("""COMPUTED_VALUE"""),"")</f>
        <v/>
      </c>
      <c r="D6882" s="5">
        <v>0.0</v>
      </c>
    </row>
    <row r="6883" ht="14.25" customHeight="1">
      <c r="A6883" s="5"/>
      <c r="B6883" s="5"/>
      <c r="C6883" s="5" t="str">
        <f>IFERROR(__xludf.DUMMYFUNCTION("""COMPUTED_VALUE"""),"")</f>
        <v/>
      </c>
      <c r="D6883" s="5">
        <v>0.0</v>
      </c>
    </row>
    <row r="6884" ht="14.25" customHeight="1">
      <c r="A6884" s="5"/>
      <c r="B6884" s="5"/>
      <c r="C6884" s="5" t="str">
        <f>IFERROR(__xludf.DUMMYFUNCTION("""COMPUTED_VALUE"""),"")</f>
        <v/>
      </c>
      <c r="D6884" s="5">
        <v>0.0</v>
      </c>
    </row>
    <row r="6885" ht="14.25" customHeight="1">
      <c r="A6885" s="5"/>
      <c r="B6885" s="5"/>
      <c r="C6885" s="5" t="str">
        <f>IFERROR(__xludf.DUMMYFUNCTION("""COMPUTED_VALUE"""),"")</f>
        <v/>
      </c>
      <c r="D6885" s="5">
        <v>0.0</v>
      </c>
    </row>
    <row r="6886" ht="14.25" customHeight="1">
      <c r="A6886" s="5"/>
      <c r="B6886" s="5"/>
      <c r="C6886" s="5" t="str">
        <f>IFERROR(__xludf.DUMMYFUNCTION("""COMPUTED_VALUE"""),"")</f>
        <v/>
      </c>
      <c r="D6886" s="5">
        <v>0.0</v>
      </c>
    </row>
    <row r="6887" ht="14.25" customHeight="1">
      <c r="A6887" s="5"/>
      <c r="B6887" s="5"/>
      <c r="C6887" s="5" t="str">
        <f>IFERROR(__xludf.DUMMYFUNCTION("""COMPUTED_VALUE"""),"")</f>
        <v/>
      </c>
      <c r="D6887" s="5">
        <v>0.0</v>
      </c>
    </row>
    <row r="6888" ht="14.25" customHeight="1">
      <c r="A6888" s="5"/>
      <c r="B6888" s="5"/>
      <c r="C6888" s="5" t="str">
        <f>IFERROR(__xludf.DUMMYFUNCTION("""COMPUTED_VALUE"""),"")</f>
        <v/>
      </c>
      <c r="D6888" s="5">
        <v>0.0</v>
      </c>
    </row>
    <row r="6889" ht="14.25" customHeight="1">
      <c r="A6889" s="5"/>
      <c r="B6889" s="5"/>
      <c r="C6889" s="5" t="str">
        <f>IFERROR(__xludf.DUMMYFUNCTION("""COMPUTED_VALUE"""),"")</f>
        <v/>
      </c>
      <c r="D6889" s="5">
        <v>0.0</v>
      </c>
    </row>
    <row r="6890" ht="14.25" customHeight="1">
      <c r="A6890" s="5"/>
      <c r="B6890" s="5"/>
      <c r="C6890" s="5" t="str">
        <f>IFERROR(__xludf.DUMMYFUNCTION("""COMPUTED_VALUE"""),"")</f>
        <v/>
      </c>
      <c r="D6890" s="5">
        <v>0.0</v>
      </c>
    </row>
    <row r="6891" ht="14.25" customHeight="1">
      <c r="A6891" s="5"/>
      <c r="B6891" s="5"/>
      <c r="C6891" s="5" t="str">
        <f>IFERROR(__xludf.DUMMYFUNCTION("""COMPUTED_VALUE"""),"")</f>
        <v/>
      </c>
      <c r="D6891" s="5">
        <v>0.0</v>
      </c>
    </row>
    <row r="6892" ht="14.25" customHeight="1">
      <c r="A6892" s="5"/>
      <c r="B6892" s="5"/>
      <c r="C6892" s="5" t="str">
        <f>IFERROR(__xludf.DUMMYFUNCTION("""COMPUTED_VALUE"""),"")</f>
        <v/>
      </c>
      <c r="D6892" s="5">
        <v>0.0</v>
      </c>
    </row>
    <row r="6893" ht="14.25" customHeight="1">
      <c r="A6893" s="5"/>
      <c r="B6893" s="5"/>
      <c r="C6893" s="5" t="str">
        <f>IFERROR(__xludf.DUMMYFUNCTION("""COMPUTED_VALUE"""),"")</f>
        <v/>
      </c>
      <c r="D6893" s="5">
        <v>0.0</v>
      </c>
    </row>
    <row r="6894" ht="14.25" customHeight="1">
      <c r="A6894" s="5"/>
      <c r="B6894" s="5"/>
      <c r="C6894" s="5" t="str">
        <f>IFERROR(__xludf.DUMMYFUNCTION("""COMPUTED_VALUE"""),"")</f>
        <v/>
      </c>
      <c r="D6894" s="5">
        <v>0.0</v>
      </c>
    </row>
    <row r="6895" ht="14.25" customHeight="1">
      <c r="A6895" s="5"/>
      <c r="B6895" s="5"/>
      <c r="C6895" s="5" t="str">
        <f>IFERROR(__xludf.DUMMYFUNCTION("""COMPUTED_VALUE"""),"")</f>
        <v/>
      </c>
      <c r="D6895" s="5">
        <v>0.0</v>
      </c>
    </row>
    <row r="6896" ht="14.25" customHeight="1">
      <c r="A6896" s="5"/>
      <c r="B6896" s="5"/>
      <c r="C6896" s="5" t="str">
        <f>IFERROR(__xludf.DUMMYFUNCTION("""COMPUTED_VALUE"""),"")</f>
        <v/>
      </c>
      <c r="D6896" s="5">
        <v>0.0</v>
      </c>
    </row>
    <row r="6897" ht="14.25" customHeight="1">
      <c r="A6897" s="5"/>
      <c r="B6897" s="5"/>
      <c r="C6897" s="5" t="str">
        <f>IFERROR(__xludf.DUMMYFUNCTION("""COMPUTED_VALUE"""),"")</f>
        <v/>
      </c>
      <c r="D6897" s="5">
        <v>0.0</v>
      </c>
    </row>
    <row r="6898" ht="14.25" customHeight="1">
      <c r="A6898" s="5"/>
      <c r="B6898" s="5"/>
      <c r="C6898" s="5" t="str">
        <f>IFERROR(__xludf.DUMMYFUNCTION("""COMPUTED_VALUE"""),"")</f>
        <v/>
      </c>
      <c r="D6898" s="5">
        <v>0.0</v>
      </c>
    </row>
    <row r="6899" ht="14.25" customHeight="1">
      <c r="A6899" s="5"/>
      <c r="B6899" s="5"/>
      <c r="C6899" s="5" t="str">
        <f>IFERROR(__xludf.DUMMYFUNCTION("""COMPUTED_VALUE"""),"")</f>
        <v/>
      </c>
      <c r="D6899" s="5">
        <v>0.0</v>
      </c>
    </row>
    <row r="6900" ht="14.25" customHeight="1">
      <c r="A6900" s="5"/>
      <c r="B6900" s="5"/>
      <c r="C6900" s="5" t="str">
        <f>IFERROR(__xludf.DUMMYFUNCTION("""COMPUTED_VALUE"""),"")</f>
        <v/>
      </c>
      <c r="D6900" s="5">
        <v>0.0</v>
      </c>
    </row>
    <row r="6901" ht="14.25" customHeight="1">
      <c r="A6901" s="5"/>
      <c r="B6901" s="5"/>
      <c r="C6901" s="5" t="str">
        <f>IFERROR(__xludf.DUMMYFUNCTION("""COMPUTED_VALUE"""),"")</f>
        <v/>
      </c>
      <c r="D6901" s="5">
        <v>0.0</v>
      </c>
    </row>
    <row r="6902" ht="14.25" customHeight="1">
      <c r="A6902" s="5"/>
      <c r="B6902" s="5"/>
      <c r="C6902" s="5" t="str">
        <f>IFERROR(__xludf.DUMMYFUNCTION("""COMPUTED_VALUE"""),"")</f>
        <v/>
      </c>
      <c r="D6902" s="5">
        <v>0.0</v>
      </c>
    </row>
    <row r="6903" ht="14.25" customHeight="1">
      <c r="A6903" s="5"/>
      <c r="B6903" s="5"/>
      <c r="C6903" s="5" t="str">
        <f>IFERROR(__xludf.DUMMYFUNCTION("""COMPUTED_VALUE"""),"")</f>
        <v/>
      </c>
      <c r="D6903" s="5">
        <v>0.0</v>
      </c>
    </row>
    <row r="6904" ht="14.25" customHeight="1">
      <c r="A6904" s="5"/>
      <c r="B6904" s="5"/>
      <c r="C6904" s="5" t="str">
        <f>IFERROR(__xludf.DUMMYFUNCTION("""COMPUTED_VALUE"""),"")</f>
        <v/>
      </c>
      <c r="D6904" s="5">
        <v>0.0</v>
      </c>
    </row>
    <row r="6905" ht="14.25" customHeight="1">
      <c r="A6905" s="5"/>
      <c r="B6905" s="5"/>
      <c r="C6905" s="5" t="str">
        <f>IFERROR(__xludf.DUMMYFUNCTION("""COMPUTED_VALUE"""),"")</f>
        <v/>
      </c>
      <c r="D6905" s="5">
        <v>0.0</v>
      </c>
    </row>
    <row r="6906" ht="14.25" customHeight="1">
      <c r="A6906" s="5"/>
      <c r="B6906" s="5"/>
      <c r="C6906" s="5" t="str">
        <f>IFERROR(__xludf.DUMMYFUNCTION("""COMPUTED_VALUE"""),"")</f>
        <v/>
      </c>
      <c r="D6906" s="5">
        <v>0.0</v>
      </c>
    </row>
    <row r="6907" ht="14.25" customHeight="1">
      <c r="A6907" s="5"/>
      <c r="B6907" s="5"/>
      <c r="C6907" s="5" t="str">
        <f>IFERROR(__xludf.DUMMYFUNCTION("""COMPUTED_VALUE"""),"")</f>
        <v/>
      </c>
      <c r="D6907" s="5">
        <v>0.0</v>
      </c>
    </row>
    <row r="6908" ht="14.25" customHeight="1">
      <c r="A6908" s="5"/>
      <c r="B6908" s="5"/>
      <c r="C6908" s="5" t="str">
        <f>IFERROR(__xludf.DUMMYFUNCTION("""COMPUTED_VALUE"""),"")</f>
        <v/>
      </c>
      <c r="D6908" s="5">
        <v>0.0</v>
      </c>
    </row>
    <row r="6909" ht="14.25" customHeight="1">
      <c r="A6909" s="5"/>
      <c r="B6909" s="5"/>
      <c r="C6909" s="5" t="str">
        <f>IFERROR(__xludf.DUMMYFUNCTION("""COMPUTED_VALUE"""),"")</f>
        <v/>
      </c>
      <c r="D6909" s="5">
        <v>0.0</v>
      </c>
    </row>
    <row r="6910" ht="14.25" customHeight="1">
      <c r="A6910" s="5"/>
      <c r="B6910" s="5"/>
      <c r="C6910" s="5" t="str">
        <f>IFERROR(__xludf.DUMMYFUNCTION("""COMPUTED_VALUE"""),"")</f>
        <v/>
      </c>
      <c r="D6910" s="5">
        <v>0.0</v>
      </c>
    </row>
    <row r="6911" ht="14.25" customHeight="1">
      <c r="A6911" s="5"/>
      <c r="B6911" s="5"/>
      <c r="C6911" s="5" t="str">
        <f>IFERROR(__xludf.DUMMYFUNCTION("""COMPUTED_VALUE"""),"")</f>
        <v/>
      </c>
      <c r="D6911" s="5">
        <v>0.0</v>
      </c>
    </row>
    <row r="6912" ht="14.25" customHeight="1">
      <c r="A6912" s="5"/>
      <c r="B6912" s="5"/>
      <c r="C6912" s="5" t="str">
        <f>IFERROR(__xludf.DUMMYFUNCTION("""COMPUTED_VALUE"""),"")</f>
        <v/>
      </c>
      <c r="D6912" s="5">
        <v>0.0</v>
      </c>
    </row>
    <row r="6913" ht="14.25" customHeight="1">
      <c r="A6913" s="5"/>
      <c r="B6913" s="5"/>
      <c r="C6913" s="5" t="str">
        <f>IFERROR(__xludf.DUMMYFUNCTION("""COMPUTED_VALUE"""),"")</f>
        <v/>
      </c>
      <c r="D6913" s="5">
        <v>0.0</v>
      </c>
    </row>
    <row r="6914" ht="14.25" customHeight="1">
      <c r="A6914" s="5"/>
      <c r="B6914" s="5"/>
      <c r="C6914" s="5" t="str">
        <f>IFERROR(__xludf.DUMMYFUNCTION("""COMPUTED_VALUE"""),"")</f>
        <v/>
      </c>
      <c r="D6914" s="5">
        <v>0.0</v>
      </c>
    </row>
    <row r="6915" ht="14.25" customHeight="1">
      <c r="A6915" s="5"/>
      <c r="B6915" s="5"/>
      <c r="C6915" s="5" t="str">
        <f>IFERROR(__xludf.DUMMYFUNCTION("""COMPUTED_VALUE"""),"")</f>
        <v/>
      </c>
      <c r="D6915" s="5">
        <v>0.0</v>
      </c>
    </row>
    <row r="6916" ht="14.25" customHeight="1">
      <c r="A6916" s="5"/>
      <c r="B6916" s="5"/>
      <c r="C6916" s="5" t="str">
        <f>IFERROR(__xludf.DUMMYFUNCTION("""COMPUTED_VALUE"""),"")</f>
        <v/>
      </c>
      <c r="D6916" s="5">
        <v>0.0</v>
      </c>
    </row>
    <row r="6917" ht="14.25" customHeight="1">
      <c r="A6917" s="5"/>
      <c r="B6917" s="5"/>
      <c r="C6917" s="5" t="str">
        <f>IFERROR(__xludf.DUMMYFUNCTION("""COMPUTED_VALUE"""),"")</f>
        <v/>
      </c>
      <c r="D6917" s="5">
        <v>0.0</v>
      </c>
    </row>
    <row r="6918" ht="14.25" customHeight="1">
      <c r="A6918" s="5"/>
      <c r="B6918" s="5"/>
      <c r="C6918" s="5" t="str">
        <f>IFERROR(__xludf.DUMMYFUNCTION("""COMPUTED_VALUE"""),"")</f>
        <v/>
      </c>
      <c r="D6918" s="5">
        <v>0.0</v>
      </c>
    </row>
    <row r="6919" ht="14.25" customHeight="1">
      <c r="A6919" s="5"/>
      <c r="B6919" s="5"/>
      <c r="C6919" s="5" t="str">
        <f>IFERROR(__xludf.DUMMYFUNCTION("""COMPUTED_VALUE"""),"")</f>
        <v/>
      </c>
      <c r="D6919" s="5">
        <v>0.0</v>
      </c>
    </row>
    <row r="6920" ht="14.25" customHeight="1">
      <c r="A6920" s="5"/>
      <c r="B6920" s="5"/>
      <c r="C6920" s="5" t="str">
        <f>IFERROR(__xludf.DUMMYFUNCTION("""COMPUTED_VALUE"""),"")</f>
        <v/>
      </c>
      <c r="D6920" s="5">
        <v>0.0</v>
      </c>
    </row>
    <row r="6921" ht="14.25" customHeight="1">
      <c r="A6921" s="5"/>
      <c r="B6921" s="5"/>
      <c r="C6921" s="5" t="str">
        <f>IFERROR(__xludf.DUMMYFUNCTION("""COMPUTED_VALUE"""),"")</f>
        <v/>
      </c>
      <c r="D6921" s="5">
        <v>0.0</v>
      </c>
    </row>
    <row r="6922" ht="14.25" customHeight="1">
      <c r="A6922" s="5"/>
      <c r="B6922" s="5"/>
      <c r="C6922" s="5" t="str">
        <f>IFERROR(__xludf.DUMMYFUNCTION("""COMPUTED_VALUE"""),"")</f>
        <v/>
      </c>
      <c r="D6922" s="5">
        <v>0.0</v>
      </c>
    </row>
    <row r="6923" ht="14.25" customHeight="1">
      <c r="A6923" s="5"/>
      <c r="B6923" s="5"/>
      <c r="C6923" s="5" t="str">
        <f>IFERROR(__xludf.DUMMYFUNCTION("""COMPUTED_VALUE"""),"")</f>
        <v/>
      </c>
      <c r="D6923" s="5">
        <v>0.0</v>
      </c>
    </row>
    <row r="6924" ht="14.25" customHeight="1">
      <c r="A6924" s="5"/>
      <c r="B6924" s="5"/>
      <c r="C6924" s="5" t="str">
        <f>IFERROR(__xludf.DUMMYFUNCTION("""COMPUTED_VALUE"""),"")</f>
        <v/>
      </c>
      <c r="D6924" s="5">
        <v>0.0</v>
      </c>
    </row>
    <row r="6925" ht="14.25" customHeight="1">
      <c r="A6925" s="5"/>
      <c r="B6925" s="5"/>
      <c r="C6925" s="5" t="str">
        <f>IFERROR(__xludf.DUMMYFUNCTION("""COMPUTED_VALUE"""),"")</f>
        <v/>
      </c>
      <c r="D6925" s="5">
        <v>0.0</v>
      </c>
    </row>
    <row r="6926" ht="14.25" customHeight="1">
      <c r="A6926" s="5"/>
      <c r="B6926" s="5"/>
      <c r="C6926" s="5" t="str">
        <f>IFERROR(__xludf.DUMMYFUNCTION("""COMPUTED_VALUE"""),"")</f>
        <v/>
      </c>
      <c r="D6926" s="5">
        <v>0.0</v>
      </c>
    </row>
    <row r="6927" ht="14.25" customHeight="1">
      <c r="A6927" s="5"/>
      <c r="B6927" s="5"/>
      <c r="C6927" s="5" t="str">
        <f>IFERROR(__xludf.DUMMYFUNCTION("""COMPUTED_VALUE"""),"")</f>
        <v/>
      </c>
      <c r="D6927" s="5">
        <v>0.0</v>
      </c>
    </row>
    <row r="6928" ht="14.25" customHeight="1">
      <c r="A6928" s="5"/>
      <c r="B6928" s="5"/>
      <c r="C6928" s="5" t="str">
        <f>IFERROR(__xludf.DUMMYFUNCTION("""COMPUTED_VALUE"""),"")</f>
        <v/>
      </c>
      <c r="D6928" s="5">
        <v>0.0</v>
      </c>
    </row>
    <row r="6929" ht="14.25" customHeight="1">
      <c r="A6929" s="5"/>
      <c r="B6929" s="5"/>
      <c r="C6929" s="5" t="str">
        <f>IFERROR(__xludf.DUMMYFUNCTION("""COMPUTED_VALUE"""),"")</f>
        <v/>
      </c>
      <c r="D6929" s="5">
        <v>0.0</v>
      </c>
    </row>
    <row r="6930" ht="14.25" customHeight="1">
      <c r="A6930" s="5"/>
      <c r="B6930" s="5"/>
      <c r="C6930" s="5" t="str">
        <f>IFERROR(__xludf.DUMMYFUNCTION("""COMPUTED_VALUE"""),"")</f>
        <v/>
      </c>
      <c r="D6930" s="5">
        <v>0.0</v>
      </c>
    </row>
    <row r="6931" ht="14.25" customHeight="1">
      <c r="A6931" s="5"/>
      <c r="B6931" s="5"/>
      <c r="C6931" s="5" t="str">
        <f>IFERROR(__xludf.DUMMYFUNCTION("""COMPUTED_VALUE"""),"")</f>
        <v/>
      </c>
      <c r="D6931" s="5">
        <v>0.0</v>
      </c>
    </row>
    <row r="6932" ht="14.25" customHeight="1">
      <c r="A6932" s="5"/>
      <c r="B6932" s="5"/>
      <c r="C6932" s="5" t="str">
        <f>IFERROR(__xludf.DUMMYFUNCTION("""COMPUTED_VALUE"""),"")</f>
        <v/>
      </c>
      <c r="D6932" s="5">
        <v>0.0</v>
      </c>
    </row>
    <row r="6933" ht="14.25" customHeight="1">
      <c r="A6933" s="5"/>
      <c r="B6933" s="5"/>
      <c r="C6933" s="5" t="str">
        <f>IFERROR(__xludf.DUMMYFUNCTION("""COMPUTED_VALUE"""),"")</f>
        <v/>
      </c>
      <c r="D6933" s="5">
        <v>0.0</v>
      </c>
    </row>
    <row r="6934" ht="14.25" customHeight="1">
      <c r="A6934" s="5"/>
      <c r="B6934" s="5"/>
      <c r="C6934" s="5" t="str">
        <f>IFERROR(__xludf.DUMMYFUNCTION("""COMPUTED_VALUE"""),"")</f>
        <v/>
      </c>
      <c r="D6934" s="5">
        <v>0.0</v>
      </c>
    </row>
    <row r="6935" ht="14.25" customHeight="1">
      <c r="A6935" s="5"/>
      <c r="B6935" s="5"/>
      <c r="C6935" s="5" t="str">
        <f>IFERROR(__xludf.DUMMYFUNCTION("""COMPUTED_VALUE"""),"")</f>
        <v/>
      </c>
      <c r="D6935" s="5">
        <v>0.0</v>
      </c>
    </row>
    <row r="6936" ht="14.25" customHeight="1">
      <c r="A6936" s="5"/>
      <c r="B6936" s="5"/>
      <c r="C6936" s="5" t="str">
        <f>IFERROR(__xludf.DUMMYFUNCTION("""COMPUTED_VALUE"""),"")</f>
        <v/>
      </c>
      <c r="D6936" s="5">
        <v>0.0</v>
      </c>
    </row>
    <row r="6937" ht="14.25" customHeight="1">
      <c r="A6937" s="5"/>
      <c r="B6937" s="5"/>
      <c r="C6937" s="5" t="str">
        <f>IFERROR(__xludf.DUMMYFUNCTION("""COMPUTED_VALUE"""),"")</f>
        <v/>
      </c>
      <c r="D6937" s="5">
        <v>0.0</v>
      </c>
    </row>
    <row r="6938" ht="14.25" customHeight="1">
      <c r="A6938" s="5"/>
      <c r="B6938" s="5"/>
      <c r="C6938" s="5" t="str">
        <f>IFERROR(__xludf.DUMMYFUNCTION("""COMPUTED_VALUE"""),"")</f>
        <v/>
      </c>
      <c r="D6938" s="5">
        <v>0.0</v>
      </c>
    </row>
    <row r="6939" ht="14.25" customHeight="1">
      <c r="A6939" s="5"/>
      <c r="B6939" s="5"/>
      <c r="C6939" s="5" t="str">
        <f>IFERROR(__xludf.DUMMYFUNCTION("""COMPUTED_VALUE"""),"")</f>
        <v/>
      </c>
      <c r="D6939" s="5">
        <v>0.0</v>
      </c>
    </row>
    <row r="6940" ht="14.25" customHeight="1">
      <c r="A6940" s="5"/>
      <c r="B6940" s="5"/>
      <c r="C6940" s="5" t="str">
        <f>IFERROR(__xludf.DUMMYFUNCTION("""COMPUTED_VALUE"""),"")</f>
        <v/>
      </c>
      <c r="D6940" s="5">
        <v>0.0</v>
      </c>
    </row>
    <row r="6941" ht="14.25" customHeight="1">
      <c r="A6941" s="5"/>
      <c r="B6941" s="5"/>
      <c r="C6941" s="5" t="str">
        <f>IFERROR(__xludf.DUMMYFUNCTION("""COMPUTED_VALUE"""),"")</f>
        <v/>
      </c>
      <c r="D6941" s="5">
        <v>0.0</v>
      </c>
    </row>
    <row r="6942" ht="14.25" customHeight="1">
      <c r="A6942" s="5"/>
      <c r="B6942" s="5"/>
      <c r="C6942" s="5" t="str">
        <f>IFERROR(__xludf.DUMMYFUNCTION("""COMPUTED_VALUE"""),"")</f>
        <v/>
      </c>
      <c r="D6942" s="5">
        <v>0.0</v>
      </c>
    </row>
    <row r="6943" ht="14.25" customHeight="1">
      <c r="A6943" s="5"/>
      <c r="B6943" s="5"/>
      <c r="C6943" s="5" t="str">
        <f>IFERROR(__xludf.DUMMYFUNCTION("""COMPUTED_VALUE"""),"")</f>
        <v/>
      </c>
      <c r="D6943" s="5">
        <v>0.0</v>
      </c>
    </row>
    <row r="6944" ht="14.25" customHeight="1">
      <c r="A6944" s="5"/>
      <c r="B6944" s="5"/>
      <c r="C6944" s="5" t="str">
        <f>IFERROR(__xludf.DUMMYFUNCTION("""COMPUTED_VALUE"""),"")</f>
        <v/>
      </c>
      <c r="D6944" s="5">
        <v>0.0</v>
      </c>
    </row>
    <row r="6945" ht="14.25" customHeight="1">
      <c r="A6945" s="5"/>
      <c r="B6945" s="5"/>
      <c r="C6945" s="5" t="str">
        <f>IFERROR(__xludf.DUMMYFUNCTION("""COMPUTED_VALUE"""),"")</f>
        <v/>
      </c>
      <c r="D6945" s="5">
        <v>0.0</v>
      </c>
    </row>
    <row r="6946" ht="14.25" customHeight="1">
      <c r="A6946" s="5"/>
      <c r="B6946" s="5"/>
      <c r="C6946" s="5" t="str">
        <f>IFERROR(__xludf.DUMMYFUNCTION("""COMPUTED_VALUE"""),"")</f>
        <v/>
      </c>
      <c r="D6946" s="5">
        <v>0.0</v>
      </c>
    </row>
    <row r="6947" ht="14.25" customHeight="1">
      <c r="A6947" s="5"/>
      <c r="B6947" s="5"/>
      <c r="C6947" s="5" t="str">
        <f>IFERROR(__xludf.DUMMYFUNCTION("""COMPUTED_VALUE"""),"")</f>
        <v/>
      </c>
      <c r="D6947" s="5">
        <v>0.0</v>
      </c>
    </row>
    <row r="6948" ht="14.25" customHeight="1">
      <c r="A6948" s="5"/>
      <c r="B6948" s="5"/>
      <c r="C6948" s="5" t="str">
        <f>IFERROR(__xludf.DUMMYFUNCTION("""COMPUTED_VALUE"""),"")</f>
        <v/>
      </c>
      <c r="D6948" s="5">
        <v>0.0</v>
      </c>
    </row>
    <row r="6949" ht="14.25" customHeight="1">
      <c r="A6949" s="5"/>
      <c r="B6949" s="5"/>
      <c r="C6949" s="5" t="str">
        <f>IFERROR(__xludf.DUMMYFUNCTION("""COMPUTED_VALUE"""),"")</f>
        <v/>
      </c>
      <c r="D6949" s="5">
        <v>0.0</v>
      </c>
    </row>
    <row r="6950" ht="14.25" customHeight="1">
      <c r="A6950" s="5"/>
      <c r="B6950" s="5"/>
      <c r="C6950" s="5" t="str">
        <f>IFERROR(__xludf.DUMMYFUNCTION("""COMPUTED_VALUE"""),"")</f>
        <v/>
      </c>
      <c r="D6950" s="5">
        <v>0.0</v>
      </c>
    </row>
    <row r="6951" ht="14.25" customHeight="1">
      <c r="A6951" s="5"/>
      <c r="B6951" s="5"/>
      <c r="C6951" s="5" t="str">
        <f>IFERROR(__xludf.DUMMYFUNCTION("""COMPUTED_VALUE"""),"")</f>
        <v/>
      </c>
      <c r="D6951" s="5">
        <v>0.0</v>
      </c>
    </row>
    <row r="6952" ht="14.25" customHeight="1">
      <c r="A6952" s="5"/>
      <c r="B6952" s="5"/>
      <c r="C6952" s="5" t="str">
        <f>IFERROR(__xludf.DUMMYFUNCTION("""COMPUTED_VALUE"""),"")</f>
        <v/>
      </c>
      <c r="D6952" s="5">
        <v>0.0</v>
      </c>
    </row>
    <row r="6953" ht="14.25" customHeight="1">
      <c r="A6953" s="5"/>
      <c r="B6953" s="5"/>
      <c r="C6953" s="5" t="str">
        <f>IFERROR(__xludf.DUMMYFUNCTION("""COMPUTED_VALUE"""),"")</f>
        <v/>
      </c>
      <c r="D6953" s="5">
        <v>0.0</v>
      </c>
    </row>
    <row r="6954" ht="14.25" customHeight="1">
      <c r="A6954" s="5"/>
      <c r="B6954" s="5"/>
      <c r="C6954" s="5" t="str">
        <f>IFERROR(__xludf.DUMMYFUNCTION("""COMPUTED_VALUE"""),"")</f>
        <v/>
      </c>
      <c r="D6954" s="5">
        <v>0.0</v>
      </c>
    </row>
    <row r="6955" ht="14.25" customHeight="1">
      <c r="A6955" s="5"/>
      <c r="B6955" s="5"/>
      <c r="C6955" s="5" t="str">
        <f>IFERROR(__xludf.DUMMYFUNCTION("""COMPUTED_VALUE"""),"")</f>
        <v/>
      </c>
      <c r="D6955" s="5">
        <v>0.0</v>
      </c>
    </row>
    <row r="6956" ht="14.25" customHeight="1">
      <c r="A6956" s="5"/>
      <c r="B6956" s="5"/>
      <c r="C6956" s="5" t="str">
        <f>IFERROR(__xludf.DUMMYFUNCTION("""COMPUTED_VALUE"""),"")</f>
        <v/>
      </c>
      <c r="D6956" s="5">
        <v>0.0</v>
      </c>
    </row>
    <row r="6957" ht="14.25" customHeight="1">
      <c r="A6957" s="5"/>
      <c r="B6957" s="5"/>
      <c r="C6957" s="5" t="str">
        <f>IFERROR(__xludf.DUMMYFUNCTION("""COMPUTED_VALUE"""),"")</f>
        <v/>
      </c>
      <c r="D6957" s="5">
        <v>0.0</v>
      </c>
    </row>
    <row r="6958" ht="14.25" customHeight="1">
      <c r="A6958" s="5"/>
      <c r="B6958" s="5"/>
      <c r="C6958" s="5" t="str">
        <f>IFERROR(__xludf.DUMMYFUNCTION("""COMPUTED_VALUE"""),"")</f>
        <v/>
      </c>
      <c r="D6958" s="5">
        <v>0.0</v>
      </c>
    </row>
    <row r="6959" ht="14.25" customHeight="1">
      <c r="A6959" s="5"/>
      <c r="B6959" s="5"/>
      <c r="C6959" s="5" t="str">
        <f>IFERROR(__xludf.DUMMYFUNCTION("""COMPUTED_VALUE"""),"")</f>
        <v/>
      </c>
      <c r="D6959" s="5">
        <v>0.0</v>
      </c>
    </row>
    <row r="6960" ht="14.25" customHeight="1">
      <c r="A6960" s="5"/>
      <c r="B6960" s="5"/>
      <c r="C6960" s="5" t="str">
        <f>IFERROR(__xludf.DUMMYFUNCTION("""COMPUTED_VALUE"""),"")</f>
        <v/>
      </c>
      <c r="D6960" s="5">
        <v>0.0</v>
      </c>
    </row>
    <row r="6961" ht="14.25" customHeight="1">
      <c r="A6961" s="5"/>
      <c r="B6961" s="5"/>
      <c r="C6961" s="5" t="str">
        <f>IFERROR(__xludf.DUMMYFUNCTION("""COMPUTED_VALUE"""),"")</f>
        <v/>
      </c>
      <c r="D6961" s="5">
        <v>0.0</v>
      </c>
    </row>
    <row r="6962" ht="14.25" customHeight="1">
      <c r="A6962" s="5"/>
      <c r="B6962" s="5"/>
      <c r="C6962" s="5" t="str">
        <f>IFERROR(__xludf.DUMMYFUNCTION("""COMPUTED_VALUE"""),"")</f>
        <v/>
      </c>
      <c r="D6962" s="5">
        <v>0.0</v>
      </c>
    </row>
    <row r="6963" ht="14.25" customHeight="1">
      <c r="A6963" s="5"/>
      <c r="B6963" s="5"/>
      <c r="C6963" s="5" t="str">
        <f>IFERROR(__xludf.DUMMYFUNCTION("""COMPUTED_VALUE"""),"")</f>
        <v/>
      </c>
      <c r="D6963" s="5">
        <v>0.0</v>
      </c>
    </row>
    <row r="6964" ht="14.25" customHeight="1">
      <c r="A6964" s="5"/>
      <c r="B6964" s="5"/>
      <c r="C6964" s="5" t="str">
        <f>IFERROR(__xludf.DUMMYFUNCTION("""COMPUTED_VALUE"""),"")</f>
        <v/>
      </c>
      <c r="D6964" s="5">
        <v>0.0</v>
      </c>
    </row>
    <row r="6965" ht="14.25" customHeight="1">
      <c r="A6965" s="5"/>
      <c r="B6965" s="5"/>
      <c r="C6965" s="5" t="str">
        <f>IFERROR(__xludf.DUMMYFUNCTION("""COMPUTED_VALUE"""),"")</f>
        <v/>
      </c>
      <c r="D6965" s="5">
        <v>0.0</v>
      </c>
    </row>
    <row r="6966" ht="14.25" customHeight="1">
      <c r="A6966" s="5"/>
      <c r="B6966" s="5"/>
      <c r="C6966" s="5" t="str">
        <f>IFERROR(__xludf.DUMMYFUNCTION("""COMPUTED_VALUE"""),"")</f>
        <v/>
      </c>
      <c r="D6966" s="5">
        <v>0.0</v>
      </c>
    </row>
    <row r="6967" ht="14.25" customHeight="1">
      <c r="A6967" s="5"/>
      <c r="B6967" s="5"/>
      <c r="C6967" s="5" t="str">
        <f>IFERROR(__xludf.DUMMYFUNCTION("""COMPUTED_VALUE"""),"")</f>
        <v/>
      </c>
      <c r="D6967" s="5">
        <v>0.0</v>
      </c>
    </row>
    <row r="6968" ht="14.25" customHeight="1">
      <c r="A6968" s="5"/>
      <c r="B6968" s="5"/>
      <c r="C6968" s="5" t="str">
        <f>IFERROR(__xludf.DUMMYFUNCTION("""COMPUTED_VALUE"""),"")</f>
        <v/>
      </c>
      <c r="D6968" s="5">
        <v>0.0</v>
      </c>
    </row>
    <row r="6969" ht="14.25" customHeight="1">
      <c r="A6969" s="5"/>
      <c r="B6969" s="5"/>
      <c r="C6969" s="5" t="str">
        <f>IFERROR(__xludf.DUMMYFUNCTION("""COMPUTED_VALUE"""),"")</f>
        <v/>
      </c>
      <c r="D6969" s="5">
        <v>0.0</v>
      </c>
    </row>
    <row r="6970" ht="14.25" customHeight="1">
      <c r="A6970" s="5"/>
      <c r="B6970" s="5"/>
      <c r="C6970" s="5" t="str">
        <f>IFERROR(__xludf.DUMMYFUNCTION("""COMPUTED_VALUE"""),"")</f>
        <v/>
      </c>
      <c r="D6970" s="5">
        <v>0.0</v>
      </c>
    </row>
    <row r="6971" ht="14.25" customHeight="1">
      <c r="A6971" s="5"/>
      <c r="B6971" s="5"/>
      <c r="C6971" s="5" t="str">
        <f>IFERROR(__xludf.DUMMYFUNCTION("""COMPUTED_VALUE"""),"")</f>
        <v/>
      </c>
      <c r="D6971" s="5">
        <v>0.0</v>
      </c>
    </row>
    <row r="6972" ht="14.25" customHeight="1">
      <c r="A6972" s="5"/>
      <c r="B6972" s="5"/>
      <c r="C6972" s="5" t="str">
        <f>IFERROR(__xludf.DUMMYFUNCTION("""COMPUTED_VALUE"""),"")</f>
        <v/>
      </c>
      <c r="D6972" s="5">
        <v>0.0</v>
      </c>
    </row>
    <row r="6973" ht="14.25" customHeight="1">
      <c r="A6973" s="5"/>
      <c r="B6973" s="5"/>
      <c r="C6973" s="5" t="str">
        <f>IFERROR(__xludf.DUMMYFUNCTION("""COMPUTED_VALUE"""),"")</f>
        <v/>
      </c>
      <c r="D6973" s="5">
        <v>0.0</v>
      </c>
    </row>
    <row r="6974" ht="14.25" customHeight="1">
      <c r="A6974" s="5"/>
      <c r="B6974" s="5"/>
      <c r="C6974" s="5" t="str">
        <f>IFERROR(__xludf.DUMMYFUNCTION("""COMPUTED_VALUE"""),"")</f>
        <v/>
      </c>
      <c r="D6974" s="5">
        <v>0.0</v>
      </c>
    </row>
    <row r="6975" ht="14.25" customHeight="1">
      <c r="A6975" s="5"/>
      <c r="B6975" s="5"/>
      <c r="C6975" s="5" t="str">
        <f>IFERROR(__xludf.DUMMYFUNCTION("""COMPUTED_VALUE"""),"")</f>
        <v/>
      </c>
      <c r="D6975" s="5">
        <v>0.0</v>
      </c>
    </row>
    <row r="6976" ht="14.25" customHeight="1">
      <c r="A6976" s="5"/>
      <c r="B6976" s="5"/>
      <c r="C6976" s="5" t="str">
        <f>IFERROR(__xludf.DUMMYFUNCTION("""COMPUTED_VALUE"""),"")</f>
        <v/>
      </c>
      <c r="D6976" s="5">
        <v>0.0</v>
      </c>
    </row>
    <row r="6977" ht="14.25" customHeight="1">
      <c r="A6977" s="5"/>
      <c r="B6977" s="5"/>
      <c r="C6977" s="5" t="str">
        <f>IFERROR(__xludf.DUMMYFUNCTION("""COMPUTED_VALUE"""),"")</f>
        <v/>
      </c>
      <c r="D6977" s="5">
        <v>0.0</v>
      </c>
    </row>
    <row r="6978" ht="14.25" customHeight="1">
      <c r="A6978" s="5"/>
      <c r="B6978" s="5"/>
      <c r="C6978" s="5" t="str">
        <f>IFERROR(__xludf.DUMMYFUNCTION("""COMPUTED_VALUE"""),"")</f>
        <v/>
      </c>
      <c r="D6978" s="5">
        <v>0.0</v>
      </c>
    </row>
    <row r="6979" ht="14.25" customHeight="1">
      <c r="A6979" s="5"/>
      <c r="B6979" s="5"/>
      <c r="C6979" s="5" t="str">
        <f>IFERROR(__xludf.DUMMYFUNCTION("""COMPUTED_VALUE"""),"")</f>
        <v/>
      </c>
      <c r="D6979" s="5">
        <v>0.0</v>
      </c>
    </row>
    <row r="6980" ht="14.25" customHeight="1">
      <c r="A6980" s="5"/>
      <c r="B6980" s="5"/>
      <c r="C6980" s="5" t="str">
        <f>IFERROR(__xludf.DUMMYFUNCTION("""COMPUTED_VALUE"""),"")</f>
        <v/>
      </c>
      <c r="D6980" s="5">
        <v>0.0</v>
      </c>
    </row>
    <row r="6981" ht="14.25" customHeight="1">
      <c r="A6981" s="5"/>
      <c r="B6981" s="5"/>
      <c r="C6981" s="5" t="str">
        <f>IFERROR(__xludf.DUMMYFUNCTION("""COMPUTED_VALUE"""),"")</f>
        <v/>
      </c>
      <c r="D6981" s="5">
        <v>0.0</v>
      </c>
    </row>
    <row r="6982" ht="14.25" customHeight="1">
      <c r="A6982" s="5"/>
      <c r="B6982" s="5"/>
      <c r="C6982" s="5" t="str">
        <f>IFERROR(__xludf.DUMMYFUNCTION("""COMPUTED_VALUE"""),"")</f>
        <v/>
      </c>
      <c r="D6982" s="5">
        <v>0.0</v>
      </c>
    </row>
    <row r="6983" ht="14.25" customHeight="1">
      <c r="A6983" s="5"/>
      <c r="B6983" s="5"/>
      <c r="C6983" s="5" t="str">
        <f>IFERROR(__xludf.DUMMYFUNCTION("""COMPUTED_VALUE"""),"")</f>
        <v/>
      </c>
      <c r="D6983" s="5">
        <v>0.0</v>
      </c>
    </row>
    <row r="6984" ht="14.25" customHeight="1">
      <c r="A6984" s="5"/>
      <c r="B6984" s="5"/>
      <c r="C6984" s="5" t="str">
        <f>IFERROR(__xludf.DUMMYFUNCTION("""COMPUTED_VALUE"""),"")</f>
        <v/>
      </c>
      <c r="D6984" s="5">
        <v>0.0</v>
      </c>
    </row>
    <row r="6985" ht="14.25" customHeight="1">
      <c r="A6985" s="5"/>
      <c r="B6985" s="5"/>
      <c r="C6985" s="5" t="str">
        <f>IFERROR(__xludf.DUMMYFUNCTION("""COMPUTED_VALUE"""),"")</f>
        <v/>
      </c>
      <c r="D6985" s="5">
        <v>0.0</v>
      </c>
    </row>
    <row r="6986" ht="14.25" customHeight="1">
      <c r="A6986" s="5"/>
      <c r="B6986" s="5"/>
      <c r="C6986" s="5" t="str">
        <f>IFERROR(__xludf.DUMMYFUNCTION("""COMPUTED_VALUE"""),"")</f>
        <v/>
      </c>
      <c r="D6986" s="5">
        <v>0.0</v>
      </c>
    </row>
    <row r="6987" ht="14.25" customHeight="1">
      <c r="A6987" s="5"/>
      <c r="B6987" s="5"/>
      <c r="C6987" s="5" t="str">
        <f>IFERROR(__xludf.DUMMYFUNCTION("""COMPUTED_VALUE"""),"")</f>
        <v/>
      </c>
      <c r="D6987" s="5">
        <v>0.0</v>
      </c>
    </row>
    <row r="6988" ht="14.25" customHeight="1">
      <c r="A6988" s="5"/>
      <c r="B6988" s="5"/>
      <c r="C6988" s="5" t="str">
        <f>IFERROR(__xludf.DUMMYFUNCTION("""COMPUTED_VALUE"""),"")</f>
        <v/>
      </c>
      <c r="D6988" s="5">
        <v>0.0</v>
      </c>
    </row>
    <row r="6989" ht="14.25" customHeight="1">
      <c r="A6989" s="5"/>
      <c r="B6989" s="5"/>
      <c r="C6989" s="5" t="str">
        <f>IFERROR(__xludf.DUMMYFUNCTION("""COMPUTED_VALUE"""),"")</f>
        <v/>
      </c>
      <c r="D6989" s="5">
        <v>0.0</v>
      </c>
    </row>
    <row r="6990" ht="14.25" customHeight="1">
      <c r="A6990" s="5"/>
      <c r="B6990" s="5"/>
      <c r="C6990" s="5" t="str">
        <f>IFERROR(__xludf.DUMMYFUNCTION("""COMPUTED_VALUE"""),"")</f>
        <v/>
      </c>
      <c r="D6990" s="5">
        <v>0.0</v>
      </c>
    </row>
    <row r="6991" ht="14.25" customHeight="1">
      <c r="A6991" s="5"/>
      <c r="B6991" s="5"/>
      <c r="C6991" s="5" t="str">
        <f>IFERROR(__xludf.DUMMYFUNCTION("""COMPUTED_VALUE"""),"")</f>
        <v/>
      </c>
      <c r="D6991" s="5">
        <v>0.0</v>
      </c>
    </row>
    <row r="6992" ht="14.25" customHeight="1">
      <c r="A6992" s="5"/>
      <c r="B6992" s="5"/>
      <c r="C6992" s="5" t="str">
        <f>IFERROR(__xludf.DUMMYFUNCTION("""COMPUTED_VALUE"""),"")</f>
        <v/>
      </c>
      <c r="D6992" s="5">
        <v>0.0</v>
      </c>
    </row>
    <row r="6993" ht="14.25" customHeight="1">
      <c r="A6993" s="5"/>
      <c r="B6993" s="5"/>
      <c r="C6993" s="5" t="str">
        <f>IFERROR(__xludf.DUMMYFUNCTION("""COMPUTED_VALUE"""),"")</f>
        <v/>
      </c>
      <c r="D6993" s="5">
        <v>0.0</v>
      </c>
    </row>
    <row r="6994" ht="14.25" customHeight="1">
      <c r="A6994" s="5"/>
      <c r="B6994" s="5"/>
      <c r="C6994" s="5" t="str">
        <f>IFERROR(__xludf.DUMMYFUNCTION("""COMPUTED_VALUE"""),"")</f>
        <v/>
      </c>
      <c r="D6994" s="5">
        <v>0.0</v>
      </c>
    </row>
    <row r="6995" ht="14.25" customHeight="1">
      <c r="A6995" s="5"/>
      <c r="B6995" s="5"/>
      <c r="C6995" s="5" t="str">
        <f>IFERROR(__xludf.DUMMYFUNCTION("""COMPUTED_VALUE"""),"")</f>
        <v/>
      </c>
      <c r="D6995" s="5">
        <v>0.0</v>
      </c>
    </row>
    <row r="6996" ht="14.25" customHeight="1">
      <c r="A6996" s="5"/>
      <c r="B6996" s="5"/>
      <c r="C6996" s="5" t="str">
        <f>IFERROR(__xludf.DUMMYFUNCTION("""COMPUTED_VALUE"""),"")</f>
        <v/>
      </c>
      <c r="D6996" s="5">
        <v>0.0</v>
      </c>
    </row>
    <row r="6997" ht="14.25" customHeight="1">
      <c r="A6997" s="5"/>
      <c r="B6997" s="5"/>
      <c r="C6997" s="5" t="str">
        <f>IFERROR(__xludf.DUMMYFUNCTION("""COMPUTED_VALUE"""),"")</f>
        <v/>
      </c>
      <c r="D6997" s="5">
        <v>0.0</v>
      </c>
    </row>
    <row r="6998" ht="14.25" customHeight="1">
      <c r="A6998" s="5"/>
      <c r="B6998" s="5"/>
      <c r="C6998" s="5" t="str">
        <f>IFERROR(__xludf.DUMMYFUNCTION("""COMPUTED_VALUE"""),"")</f>
        <v/>
      </c>
      <c r="D6998" s="5">
        <v>0.0</v>
      </c>
    </row>
    <row r="6999" ht="14.25" customHeight="1">
      <c r="A6999" s="5"/>
      <c r="B6999" s="5"/>
      <c r="C6999" s="5" t="str">
        <f>IFERROR(__xludf.DUMMYFUNCTION("""COMPUTED_VALUE"""),"")</f>
        <v/>
      </c>
      <c r="D6999" s="5">
        <v>0.0</v>
      </c>
    </row>
    <row r="7000" ht="14.25" customHeight="1">
      <c r="A7000" s="5"/>
      <c r="B7000" s="5"/>
      <c r="C7000" s="5" t="str">
        <f>IFERROR(__xludf.DUMMYFUNCTION("""COMPUTED_VALUE"""),"")</f>
        <v/>
      </c>
      <c r="D7000" s="5">
        <v>0.0</v>
      </c>
    </row>
    <row r="7001" ht="14.25" customHeight="1">
      <c r="A7001" s="5"/>
      <c r="B7001" s="5"/>
      <c r="C7001" s="5" t="str">
        <f>IFERROR(__xludf.DUMMYFUNCTION("""COMPUTED_VALUE"""),"")</f>
        <v/>
      </c>
      <c r="D7001" s="5">
        <v>0.0</v>
      </c>
    </row>
    <row r="7002" ht="14.25" customHeight="1">
      <c r="A7002" s="5"/>
      <c r="B7002" s="5"/>
      <c r="C7002" s="5" t="str">
        <f>IFERROR(__xludf.DUMMYFUNCTION("""COMPUTED_VALUE"""),"")</f>
        <v/>
      </c>
      <c r="D7002" s="5">
        <v>0.0</v>
      </c>
    </row>
    <row r="7003" ht="14.25" customHeight="1">
      <c r="A7003" s="5"/>
      <c r="B7003" s="5"/>
      <c r="C7003" s="5" t="str">
        <f>IFERROR(__xludf.DUMMYFUNCTION("""COMPUTED_VALUE"""),"")</f>
        <v/>
      </c>
      <c r="D7003" s="5">
        <v>0.0</v>
      </c>
    </row>
    <row r="7004" ht="14.25" customHeight="1">
      <c r="A7004" s="5"/>
      <c r="B7004" s="5"/>
      <c r="C7004" s="5" t="str">
        <f>IFERROR(__xludf.DUMMYFUNCTION("""COMPUTED_VALUE"""),"")</f>
        <v/>
      </c>
      <c r="D7004" s="5">
        <v>0.0</v>
      </c>
    </row>
    <row r="7005" ht="14.25" customHeight="1">
      <c r="A7005" s="5"/>
      <c r="B7005" s="5"/>
      <c r="C7005" s="5" t="str">
        <f>IFERROR(__xludf.DUMMYFUNCTION("""COMPUTED_VALUE"""),"")</f>
        <v/>
      </c>
      <c r="D7005" s="5">
        <v>0.0</v>
      </c>
    </row>
    <row r="7006" ht="14.25" customHeight="1">
      <c r="A7006" s="5"/>
      <c r="B7006" s="5"/>
      <c r="C7006" s="5" t="str">
        <f>IFERROR(__xludf.DUMMYFUNCTION("""COMPUTED_VALUE"""),"")</f>
        <v/>
      </c>
      <c r="D7006" s="5">
        <v>0.0</v>
      </c>
    </row>
    <row r="7007" ht="14.25" customHeight="1">
      <c r="A7007" s="5"/>
      <c r="B7007" s="5"/>
      <c r="C7007" s="5" t="str">
        <f>IFERROR(__xludf.DUMMYFUNCTION("""COMPUTED_VALUE"""),"")</f>
        <v/>
      </c>
      <c r="D7007" s="5">
        <v>0.0</v>
      </c>
    </row>
    <row r="7008" ht="14.25" customHeight="1">
      <c r="A7008" s="5"/>
      <c r="B7008" s="5"/>
      <c r="C7008" s="5" t="str">
        <f>IFERROR(__xludf.DUMMYFUNCTION("""COMPUTED_VALUE"""),"")</f>
        <v/>
      </c>
      <c r="D7008" s="5">
        <v>0.0</v>
      </c>
    </row>
    <row r="7009" ht="14.25" customHeight="1">
      <c r="A7009" s="5"/>
      <c r="B7009" s="5"/>
      <c r="C7009" s="5" t="str">
        <f>IFERROR(__xludf.DUMMYFUNCTION("""COMPUTED_VALUE"""),"")</f>
        <v/>
      </c>
      <c r="D7009" s="5">
        <v>0.0</v>
      </c>
    </row>
    <row r="7010" ht="14.25" customHeight="1">
      <c r="A7010" s="5"/>
      <c r="B7010" s="5"/>
      <c r="C7010" s="5" t="str">
        <f>IFERROR(__xludf.DUMMYFUNCTION("""COMPUTED_VALUE"""),"")</f>
        <v/>
      </c>
      <c r="D7010" s="5">
        <v>0.0</v>
      </c>
    </row>
    <row r="7011" ht="14.25" customHeight="1">
      <c r="A7011" s="5"/>
      <c r="B7011" s="5"/>
      <c r="C7011" s="5" t="str">
        <f>IFERROR(__xludf.DUMMYFUNCTION("""COMPUTED_VALUE"""),"")</f>
        <v/>
      </c>
      <c r="D7011" s="5">
        <v>0.0</v>
      </c>
    </row>
    <row r="7012" ht="14.25" customHeight="1">
      <c r="A7012" s="5"/>
      <c r="B7012" s="5"/>
      <c r="C7012" s="5" t="str">
        <f>IFERROR(__xludf.DUMMYFUNCTION("""COMPUTED_VALUE"""),"")</f>
        <v/>
      </c>
      <c r="D7012" s="5">
        <v>0.0</v>
      </c>
    </row>
    <row r="7013" ht="14.25" customHeight="1">
      <c r="A7013" s="5"/>
      <c r="B7013" s="5"/>
      <c r="C7013" s="5" t="str">
        <f>IFERROR(__xludf.DUMMYFUNCTION("""COMPUTED_VALUE"""),"")</f>
        <v/>
      </c>
      <c r="D7013" s="5">
        <v>0.0</v>
      </c>
    </row>
    <row r="7014" ht="14.25" customHeight="1">
      <c r="A7014" s="5"/>
      <c r="B7014" s="5"/>
      <c r="C7014" s="5" t="str">
        <f>IFERROR(__xludf.DUMMYFUNCTION("""COMPUTED_VALUE"""),"")</f>
        <v/>
      </c>
      <c r="D7014" s="5">
        <v>0.0</v>
      </c>
    </row>
    <row r="7015" ht="14.25" customHeight="1">
      <c r="A7015" s="5"/>
      <c r="B7015" s="5"/>
      <c r="C7015" s="5" t="str">
        <f>IFERROR(__xludf.DUMMYFUNCTION("""COMPUTED_VALUE"""),"")</f>
        <v/>
      </c>
      <c r="D7015" s="5">
        <v>0.0</v>
      </c>
    </row>
    <row r="7016" ht="14.25" customHeight="1">
      <c r="A7016" s="5"/>
      <c r="B7016" s="5"/>
      <c r="C7016" s="5" t="str">
        <f>IFERROR(__xludf.DUMMYFUNCTION("""COMPUTED_VALUE"""),"")</f>
        <v/>
      </c>
      <c r="D7016" s="5">
        <v>0.0</v>
      </c>
    </row>
    <row r="7017" ht="14.25" customHeight="1">
      <c r="A7017" s="5"/>
      <c r="B7017" s="5"/>
      <c r="C7017" s="5" t="str">
        <f>IFERROR(__xludf.DUMMYFUNCTION("""COMPUTED_VALUE"""),"")</f>
        <v/>
      </c>
      <c r="D7017" s="5">
        <v>0.0</v>
      </c>
    </row>
    <row r="7018" ht="14.25" customHeight="1">
      <c r="A7018" s="5"/>
      <c r="B7018" s="5"/>
      <c r="C7018" s="5" t="str">
        <f>IFERROR(__xludf.DUMMYFUNCTION("""COMPUTED_VALUE"""),"")</f>
        <v/>
      </c>
      <c r="D7018" s="5">
        <v>0.0</v>
      </c>
    </row>
    <row r="7019" ht="14.25" customHeight="1">
      <c r="A7019" s="5"/>
      <c r="B7019" s="5"/>
      <c r="C7019" s="5" t="str">
        <f>IFERROR(__xludf.DUMMYFUNCTION("""COMPUTED_VALUE"""),"")</f>
        <v/>
      </c>
      <c r="D7019" s="5">
        <v>0.0</v>
      </c>
    </row>
    <row r="7020" ht="14.25" customHeight="1">
      <c r="A7020" s="5"/>
      <c r="B7020" s="5"/>
      <c r="C7020" s="5" t="str">
        <f>IFERROR(__xludf.DUMMYFUNCTION("""COMPUTED_VALUE"""),"")</f>
        <v/>
      </c>
      <c r="D7020" s="5">
        <v>0.0</v>
      </c>
    </row>
    <row r="7021" ht="14.25" customHeight="1">
      <c r="A7021" s="5"/>
      <c r="B7021" s="5"/>
      <c r="C7021" s="5" t="str">
        <f>IFERROR(__xludf.DUMMYFUNCTION("""COMPUTED_VALUE"""),"")</f>
        <v/>
      </c>
      <c r="D7021" s="5">
        <v>0.0</v>
      </c>
    </row>
    <row r="7022" ht="14.25" customHeight="1">
      <c r="A7022" s="5"/>
      <c r="B7022" s="5"/>
      <c r="C7022" s="5" t="str">
        <f>IFERROR(__xludf.DUMMYFUNCTION("""COMPUTED_VALUE"""),"")</f>
        <v/>
      </c>
      <c r="D7022" s="5">
        <v>0.0</v>
      </c>
    </row>
    <row r="7023" ht="14.25" customHeight="1">
      <c r="A7023" s="5"/>
      <c r="B7023" s="5"/>
      <c r="C7023" s="5" t="str">
        <f>IFERROR(__xludf.DUMMYFUNCTION("""COMPUTED_VALUE"""),"")</f>
        <v/>
      </c>
      <c r="D7023" s="5">
        <v>0.0</v>
      </c>
    </row>
    <row r="7024" ht="14.25" customHeight="1">
      <c r="A7024" s="5"/>
      <c r="B7024" s="5"/>
      <c r="C7024" s="5" t="str">
        <f>IFERROR(__xludf.DUMMYFUNCTION("""COMPUTED_VALUE"""),"")</f>
        <v/>
      </c>
      <c r="D7024" s="5">
        <v>0.0</v>
      </c>
    </row>
    <row r="7025" ht="14.25" customHeight="1">
      <c r="A7025" s="5"/>
      <c r="B7025" s="5"/>
      <c r="C7025" s="5" t="str">
        <f>IFERROR(__xludf.DUMMYFUNCTION("""COMPUTED_VALUE"""),"")</f>
        <v/>
      </c>
      <c r="D7025" s="5">
        <v>0.0</v>
      </c>
    </row>
    <row r="7026" ht="14.25" customHeight="1">
      <c r="A7026" s="5"/>
      <c r="B7026" s="5"/>
      <c r="C7026" s="5" t="str">
        <f>IFERROR(__xludf.DUMMYFUNCTION("""COMPUTED_VALUE"""),"")</f>
        <v/>
      </c>
      <c r="D7026" s="5">
        <v>0.0</v>
      </c>
    </row>
    <row r="7027" ht="14.25" customHeight="1">
      <c r="A7027" s="5"/>
      <c r="B7027" s="5"/>
      <c r="C7027" s="5" t="str">
        <f>IFERROR(__xludf.DUMMYFUNCTION("""COMPUTED_VALUE"""),"")</f>
        <v/>
      </c>
      <c r="D7027" s="5">
        <v>0.0</v>
      </c>
    </row>
    <row r="7028" ht="14.25" customHeight="1">
      <c r="A7028" s="5"/>
      <c r="B7028" s="5"/>
      <c r="C7028" s="5" t="str">
        <f>IFERROR(__xludf.DUMMYFUNCTION("""COMPUTED_VALUE"""),"")</f>
        <v/>
      </c>
      <c r="D7028" s="5">
        <v>0.0</v>
      </c>
    </row>
    <row r="7029" ht="14.25" customHeight="1">
      <c r="A7029" s="5"/>
      <c r="B7029" s="5"/>
      <c r="C7029" s="5" t="str">
        <f>IFERROR(__xludf.DUMMYFUNCTION("""COMPUTED_VALUE"""),"")</f>
        <v/>
      </c>
      <c r="D7029" s="5">
        <v>0.0</v>
      </c>
    </row>
    <row r="7030" ht="14.25" customHeight="1">
      <c r="A7030" s="5"/>
      <c r="B7030" s="5"/>
      <c r="C7030" s="5" t="str">
        <f>IFERROR(__xludf.DUMMYFUNCTION("""COMPUTED_VALUE"""),"")</f>
        <v/>
      </c>
      <c r="D7030" s="5">
        <v>0.0</v>
      </c>
    </row>
    <row r="7031" ht="14.25" customHeight="1">
      <c r="A7031" s="5"/>
      <c r="B7031" s="5"/>
      <c r="C7031" s="5" t="str">
        <f>IFERROR(__xludf.DUMMYFUNCTION("""COMPUTED_VALUE"""),"")</f>
        <v/>
      </c>
      <c r="D7031" s="5">
        <v>0.0</v>
      </c>
    </row>
    <row r="7032" ht="14.25" customHeight="1">
      <c r="A7032" s="5"/>
      <c r="B7032" s="5"/>
      <c r="C7032" s="5" t="str">
        <f>IFERROR(__xludf.DUMMYFUNCTION("""COMPUTED_VALUE"""),"")</f>
        <v/>
      </c>
      <c r="D7032" s="5">
        <v>0.0</v>
      </c>
    </row>
    <row r="7033" ht="14.25" customHeight="1">
      <c r="A7033" s="5"/>
      <c r="B7033" s="5"/>
      <c r="C7033" s="5" t="str">
        <f>IFERROR(__xludf.DUMMYFUNCTION("""COMPUTED_VALUE"""),"")</f>
        <v/>
      </c>
      <c r="D7033" s="5">
        <v>0.0</v>
      </c>
    </row>
    <row r="7034" ht="14.25" customHeight="1">
      <c r="A7034" s="5"/>
      <c r="B7034" s="5"/>
      <c r="C7034" s="5" t="str">
        <f>IFERROR(__xludf.DUMMYFUNCTION("""COMPUTED_VALUE"""),"")</f>
        <v/>
      </c>
      <c r="D7034" s="5">
        <v>0.0</v>
      </c>
    </row>
    <row r="7035" ht="14.25" customHeight="1">
      <c r="A7035" s="5"/>
      <c r="B7035" s="5"/>
      <c r="C7035" s="5" t="str">
        <f>IFERROR(__xludf.DUMMYFUNCTION("""COMPUTED_VALUE"""),"")</f>
        <v/>
      </c>
      <c r="D7035" s="5">
        <v>0.0</v>
      </c>
    </row>
    <row r="7036" ht="14.25" customHeight="1">
      <c r="A7036" s="5"/>
      <c r="B7036" s="5"/>
      <c r="C7036" s="5" t="str">
        <f>IFERROR(__xludf.DUMMYFUNCTION("""COMPUTED_VALUE"""),"")</f>
        <v/>
      </c>
      <c r="D7036" s="5">
        <v>0.0</v>
      </c>
    </row>
    <row r="7037" ht="14.25" customHeight="1">
      <c r="A7037" s="5"/>
      <c r="B7037" s="5"/>
      <c r="C7037" s="5" t="str">
        <f>IFERROR(__xludf.DUMMYFUNCTION("""COMPUTED_VALUE"""),"")</f>
        <v/>
      </c>
      <c r="D7037" s="5">
        <v>0.0</v>
      </c>
    </row>
    <row r="7038" ht="14.25" customHeight="1">
      <c r="A7038" s="5"/>
      <c r="B7038" s="5"/>
      <c r="C7038" s="5" t="str">
        <f>IFERROR(__xludf.DUMMYFUNCTION("""COMPUTED_VALUE"""),"")</f>
        <v/>
      </c>
      <c r="D7038" s="5">
        <v>0.0</v>
      </c>
    </row>
    <row r="7039" ht="14.25" customHeight="1">
      <c r="A7039" s="5"/>
      <c r="B7039" s="5"/>
      <c r="C7039" s="5" t="str">
        <f>IFERROR(__xludf.DUMMYFUNCTION("""COMPUTED_VALUE"""),"")</f>
        <v/>
      </c>
      <c r="D7039" s="5">
        <v>0.0</v>
      </c>
    </row>
    <row r="7040" ht="14.25" customHeight="1">
      <c r="A7040" s="5"/>
      <c r="B7040" s="5"/>
      <c r="C7040" s="5" t="str">
        <f>IFERROR(__xludf.DUMMYFUNCTION("""COMPUTED_VALUE"""),"")</f>
        <v/>
      </c>
      <c r="D7040" s="5">
        <v>0.0</v>
      </c>
    </row>
    <row r="7041" ht="14.25" customHeight="1">
      <c r="A7041" s="5"/>
      <c r="B7041" s="5"/>
      <c r="C7041" s="5" t="str">
        <f>IFERROR(__xludf.DUMMYFUNCTION("""COMPUTED_VALUE"""),"")</f>
        <v/>
      </c>
      <c r="D7041" s="5">
        <v>0.0</v>
      </c>
    </row>
    <row r="7042" ht="14.25" customHeight="1">
      <c r="A7042" s="5"/>
      <c r="B7042" s="5"/>
      <c r="C7042" s="5" t="str">
        <f>IFERROR(__xludf.DUMMYFUNCTION("""COMPUTED_VALUE"""),"")</f>
        <v/>
      </c>
      <c r="D7042" s="5">
        <v>0.0</v>
      </c>
    </row>
    <row r="7043" ht="14.25" customHeight="1">
      <c r="A7043" s="5"/>
      <c r="B7043" s="5"/>
      <c r="C7043" s="5" t="str">
        <f>IFERROR(__xludf.DUMMYFUNCTION("""COMPUTED_VALUE"""),"")</f>
        <v/>
      </c>
      <c r="D7043" s="5">
        <v>0.0</v>
      </c>
    </row>
    <row r="7044" ht="14.25" customHeight="1">
      <c r="A7044" s="5"/>
      <c r="B7044" s="5"/>
      <c r="C7044" s="5" t="str">
        <f>IFERROR(__xludf.DUMMYFUNCTION("""COMPUTED_VALUE"""),"")</f>
        <v/>
      </c>
      <c r="D7044" s="5">
        <v>0.0</v>
      </c>
    </row>
    <row r="7045" ht="14.25" customHeight="1">
      <c r="A7045" s="5"/>
      <c r="B7045" s="5"/>
      <c r="C7045" s="5" t="str">
        <f>IFERROR(__xludf.DUMMYFUNCTION("""COMPUTED_VALUE"""),"")</f>
        <v/>
      </c>
      <c r="D7045" s="5">
        <v>0.0</v>
      </c>
    </row>
    <row r="7046" ht="14.25" customHeight="1">
      <c r="A7046" s="5"/>
      <c r="B7046" s="5"/>
      <c r="C7046" s="5" t="str">
        <f>IFERROR(__xludf.DUMMYFUNCTION("""COMPUTED_VALUE"""),"")</f>
        <v/>
      </c>
      <c r="D7046" s="5">
        <v>0.0</v>
      </c>
    </row>
    <row r="7047" ht="14.25" customHeight="1">
      <c r="A7047" s="5"/>
      <c r="B7047" s="5"/>
      <c r="C7047" s="5" t="str">
        <f>IFERROR(__xludf.DUMMYFUNCTION("""COMPUTED_VALUE"""),"")</f>
        <v/>
      </c>
      <c r="D7047" s="5">
        <v>0.0</v>
      </c>
    </row>
    <row r="7048" ht="14.25" customHeight="1">
      <c r="A7048" s="5"/>
      <c r="B7048" s="5"/>
      <c r="C7048" s="5" t="str">
        <f>IFERROR(__xludf.DUMMYFUNCTION("""COMPUTED_VALUE"""),"")</f>
        <v/>
      </c>
      <c r="D7048" s="5">
        <v>0.0</v>
      </c>
    </row>
    <row r="7049" ht="14.25" customHeight="1">
      <c r="A7049" s="5"/>
      <c r="B7049" s="5"/>
      <c r="C7049" s="5" t="str">
        <f>IFERROR(__xludf.DUMMYFUNCTION("""COMPUTED_VALUE"""),"")</f>
        <v/>
      </c>
      <c r="D7049" s="5">
        <v>0.0</v>
      </c>
    </row>
    <row r="7050" ht="14.25" customHeight="1">
      <c r="A7050" s="5"/>
      <c r="B7050" s="5"/>
      <c r="C7050" s="5" t="str">
        <f>IFERROR(__xludf.DUMMYFUNCTION("""COMPUTED_VALUE"""),"")</f>
        <v/>
      </c>
      <c r="D7050" s="5">
        <v>0.0</v>
      </c>
    </row>
    <row r="7051" ht="14.25" customHeight="1">
      <c r="A7051" s="5"/>
      <c r="B7051" s="5"/>
      <c r="C7051" s="5" t="str">
        <f>IFERROR(__xludf.DUMMYFUNCTION("""COMPUTED_VALUE"""),"")</f>
        <v/>
      </c>
      <c r="D7051" s="5">
        <v>0.0</v>
      </c>
    </row>
    <row r="7052" ht="14.25" customHeight="1">
      <c r="A7052" s="5"/>
      <c r="B7052" s="5"/>
      <c r="C7052" s="5" t="str">
        <f>IFERROR(__xludf.DUMMYFUNCTION("""COMPUTED_VALUE"""),"")</f>
        <v/>
      </c>
      <c r="D7052" s="5">
        <v>0.0</v>
      </c>
    </row>
    <row r="7053" ht="14.25" customHeight="1">
      <c r="A7053" s="5"/>
      <c r="B7053" s="5"/>
      <c r="C7053" s="5" t="str">
        <f>IFERROR(__xludf.DUMMYFUNCTION("""COMPUTED_VALUE"""),"")</f>
        <v/>
      </c>
      <c r="D7053" s="5">
        <v>0.0</v>
      </c>
    </row>
    <row r="7054" ht="14.25" customHeight="1">
      <c r="A7054" s="5"/>
      <c r="B7054" s="5"/>
      <c r="C7054" s="5" t="str">
        <f>IFERROR(__xludf.DUMMYFUNCTION("""COMPUTED_VALUE"""),"")</f>
        <v/>
      </c>
      <c r="D7054" s="5">
        <v>0.0</v>
      </c>
    </row>
    <row r="7055" ht="14.25" customHeight="1">
      <c r="A7055" s="5"/>
      <c r="B7055" s="5"/>
      <c r="C7055" s="5" t="str">
        <f>IFERROR(__xludf.DUMMYFUNCTION("""COMPUTED_VALUE"""),"")</f>
        <v/>
      </c>
      <c r="D7055" s="5">
        <v>0.0</v>
      </c>
    </row>
    <row r="7056" ht="14.25" customHeight="1">
      <c r="A7056" s="5"/>
      <c r="B7056" s="5"/>
      <c r="C7056" s="5" t="str">
        <f>IFERROR(__xludf.DUMMYFUNCTION("""COMPUTED_VALUE"""),"")</f>
        <v/>
      </c>
      <c r="D7056" s="5">
        <v>0.0</v>
      </c>
    </row>
    <row r="7057" ht="14.25" customHeight="1">
      <c r="A7057" s="5"/>
      <c r="B7057" s="5"/>
      <c r="C7057" s="5" t="str">
        <f>IFERROR(__xludf.DUMMYFUNCTION("""COMPUTED_VALUE"""),"")</f>
        <v/>
      </c>
      <c r="D7057" s="5">
        <v>0.0</v>
      </c>
    </row>
    <row r="7058" ht="14.25" customHeight="1">
      <c r="A7058" s="5"/>
      <c r="B7058" s="5"/>
      <c r="C7058" s="5" t="str">
        <f>IFERROR(__xludf.DUMMYFUNCTION("""COMPUTED_VALUE"""),"")</f>
        <v/>
      </c>
      <c r="D7058" s="5">
        <v>0.0</v>
      </c>
    </row>
    <row r="7059" ht="14.25" customHeight="1">
      <c r="A7059" s="5"/>
      <c r="B7059" s="5"/>
      <c r="C7059" s="5" t="str">
        <f>IFERROR(__xludf.DUMMYFUNCTION("""COMPUTED_VALUE"""),"")</f>
        <v/>
      </c>
      <c r="D7059" s="5">
        <v>0.0</v>
      </c>
    </row>
    <row r="7060" ht="14.25" customHeight="1">
      <c r="A7060" s="5"/>
      <c r="B7060" s="5"/>
      <c r="C7060" s="5" t="str">
        <f>IFERROR(__xludf.DUMMYFUNCTION("""COMPUTED_VALUE"""),"")</f>
        <v/>
      </c>
      <c r="D7060" s="5">
        <v>0.0</v>
      </c>
    </row>
    <row r="7061" ht="14.25" customHeight="1">
      <c r="A7061" s="5"/>
      <c r="B7061" s="5"/>
      <c r="C7061" s="5" t="str">
        <f>IFERROR(__xludf.DUMMYFUNCTION("""COMPUTED_VALUE"""),"")</f>
        <v/>
      </c>
      <c r="D7061" s="5">
        <v>0.0</v>
      </c>
    </row>
    <row r="7062" ht="14.25" customHeight="1">
      <c r="A7062" s="5"/>
      <c r="B7062" s="5"/>
      <c r="C7062" s="5" t="str">
        <f>IFERROR(__xludf.DUMMYFUNCTION("""COMPUTED_VALUE"""),"")</f>
        <v/>
      </c>
      <c r="D7062" s="5">
        <v>0.0</v>
      </c>
    </row>
    <row r="7063" ht="14.25" customHeight="1">
      <c r="A7063" s="5"/>
      <c r="B7063" s="5"/>
      <c r="C7063" s="5" t="str">
        <f>IFERROR(__xludf.DUMMYFUNCTION("""COMPUTED_VALUE"""),"")</f>
        <v/>
      </c>
      <c r="D7063" s="5">
        <v>0.0</v>
      </c>
    </row>
    <row r="7064" ht="14.25" customHeight="1">
      <c r="A7064" s="5"/>
      <c r="B7064" s="5"/>
      <c r="C7064" s="5" t="str">
        <f>IFERROR(__xludf.DUMMYFUNCTION("""COMPUTED_VALUE"""),"")</f>
        <v/>
      </c>
      <c r="D7064" s="5">
        <v>0.0</v>
      </c>
    </row>
    <row r="7065" ht="14.25" customHeight="1">
      <c r="A7065" s="5"/>
      <c r="B7065" s="5"/>
      <c r="C7065" s="5" t="str">
        <f>IFERROR(__xludf.DUMMYFUNCTION("""COMPUTED_VALUE"""),"")</f>
        <v/>
      </c>
      <c r="D7065" s="5">
        <v>0.0</v>
      </c>
    </row>
    <row r="7066" ht="14.25" customHeight="1">
      <c r="A7066" s="5"/>
      <c r="B7066" s="5"/>
      <c r="C7066" s="5" t="str">
        <f>IFERROR(__xludf.DUMMYFUNCTION("""COMPUTED_VALUE"""),"")</f>
        <v/>
      </c>
      <c r="D7066" s="5">
        <v>0.0</v>
      </c>
    </row>
    <row r="7067" ht="14.25" customHeight="1">
      <c r="A7067" s="5"/>
      <c r="B7067" s="5"/>
      <c r="C7067" s="5" t="str">
        <f>IFERROR(__xludf.DUMMYFUNCTION("""COMPUTED_VALUE"""),"")</f>
        <v/>
      </c>
      <c r="D7067" s="5">
        <v>0.0</v>
      </c>
    </row>
    <row r="7068" ht="14.25" customHeight="1">
      <c r="A7068" s="5"/>
      <c r="B7068" s="5"/>
      <c r="C7068" s="5" t="str">
        <f>IFERROR(__xludf.DUMMYFUNCTION("""COMPUTED_VALUE"""),"")</f>
        <v/>
      </c>
      <c r="D7068" s="5">
        <v>0.0</v>
      </c>
    </row>
    <row r="7069" ht="14.25" customHeight="1">
      <c r="A7069" s="5"/>
      <c r="B7069" s="5"/>
      <c r="C7069" s="5" t="str">
        <f>IFERROR(__xludf.DUMMYFUNCTION("""COMPUTED_VALUE"""),"")</f>
        <v/>
      </c>
      <c r="D7069" s="5">
        <v>0.0</v>
      </c>
    </row>
    <row r="7070" ht="14.25" customHeight="1">
      <c r="A7070" s="5"/>
      <c r="B7070" s="5"/>
      <c r="C7070" s="5" t="str">
        <f>IFERROR(__xludf.DUMMYFUNCTION("""COMPUTED_VALUE"""),"")</f>
        <v/>
      </c>
      <c r="D7070" s="5">
        <v>0.0</v>
      </c>
    </row>
    <row r="7071" ht="14.25" customHeight="1">
      <c r="A7071" s="5"/>
      <c r="B7071" s="5"/>
      <c r="C7071" s="5" t="str">
        <f>IFERROR(__xludf.DUMMYFUNCTION("""COMPUTED_VALUE"""),"")</f>
        <v/>
      </c>
      <c r="D7071" s="5">
        <v>0.0</v>
      </c>
    </row>
    <row r="7072" ht="14.25" customHeight="1">
      <c r="A7072" s="5"/>
      <c r="B7072" s="5"/>
      <c r="C7072" s="5" t="str">
        <f>IFERROR(__xludf.DUMMYFUNCTION("""COMPUTED_VALUE"""),"")</f>
        <v/>
      </c>
      <c r="D7072" s="5">
        <v>0.0</v>
      </c>
    </row>
    <row r="7073" ht="14.25" customHeight="1">
      <c r="A7073" s="5"/>
      <c r="B7073" s="5"/>
      <c r="C7073" s="5" t="str">
        <f>IFERROR(__xludf.DUMMYFUNCTION("""COMPUTED_VALUE"""),"")</f>
        <v/>
      </c>
      <c r="D7073" s="5">
        <v>0.0</v>
      </c>
    </row>
    <row r="7074" ht="14.25" customHeight="1">
      <c r="A7074" s="5"/>
      <c r="B7074" s="5"/>
      <c r="C7074" s="5" t="str">
        <f>IFERROR(__xludf.DUMMYFUNCTION("""COMPUTED_VALUE"""),"")</f>
        <v/>
      </c>
      <c r="D7074" s="5">
        <v>0.0</v>
      </c>
    </row>
    <row r="7075" ht="14.25" customHeight="1">
      <c r="A7075" s="5"/>
      <c r="B7075" s="5"/>
      <c r="C7075" s="5" t="str">
        <f>IFERROR(__xludf.DUMMYFUNCTION("""COMPUTED_VALUE"""),"")</f>
        <v/>
      </c>
      <c r="D7075" s="5">
        <v>0.0</v>
      </c>
    </row>
    <row r="7076" ht="14.25" customHeight="1">
      <c r="A7076" s="5"/>
      <c r="B7076" s="5"/>
      <c r="C7076" s="5" t="str">
        <f>IFERROR(__xludf.DUMMYFUNCTION("""COMPUTED_VALUE"""),"")</f>
        <v/>
      </c>
      <c r="D7076" s="5">
        <v>0.0</v>
      </c>
    </row>
    <row r="7077" ht="14.25" customHeight="1">
      <c r="A7077" s="5"/>
      <c r="B7077" s="5"/>
      <c r="C7077" s="5" t="str">
        <f>IFERROR(__xludf.DUMMYFUNCTION("""COMPUTED_VALUE"""),"")</f>
        <v/>
      </c>
      <c r="D7077" s="5">
        <v>0.0</v>
      </c>
    </row>
    <row r="7078" ht="14.25" customHeight="1">
      <c r="A7078" s="5"/>
      <c r="B7078" s="5"/>
      <c r="C7078" s="5" t="str">
        <f>IFERROR(__xludf.DUMMYFUNCTION("""COMPUTED_VALUE"""),"")</f>
        <v/>
      </c>
      <c r="D7078" s="5">
        <v>0.0</v>
      </c>
    </row>
    <row r="7079" ht="14.25" customHeight="1">
      <c r="A7079" s="5"/>
      <c r="B7079" s="5"/>
      <c r="C7079" s="5" t="str">
        <f>IFERROR(__xludf.DUMMYFUNCTION("""COMPUTED_VALUE"""),"")</f>
        <v/>
      </c>
      <c r="D7079" s="5">
        <v>0.0</v>
      </c>
    </row>
    <row r="7080" ht="14.25" customHeight="1">
      <c r="A7080" s="5"/>
      <c r="B7080" s="5"/>
      <c r="C7080" s="5" t="str">
        <f>IFERROR(__xludf.DUMMYFUNCTION("""COMPUTED_VALUE"""),"")</f>
        <v/>
      </c>
      <c r="D7080" s="5">
        <v>0.0</v>
      </c>
    </row>
    <row r="7081" ht="14.25" customHeight="1">
      <c r="A7081" s="5"/>
      <c r="B7081" s="5"/>
      <c r="C7081" s="5" t="str">
        <f>IFERROR(__xludf.DUMMYFUNCTION("""COMPUTED_VALUE"""),"")</f>
        <v/>
      </c>
      <c r="D7081" s="5">
        <v>0.0</v>
      </c>
    </row>
    <row r="7082" ht="14.25" customHeight="1">
      <c r="A7082" s="5"/>
      <c r="B7082" s="5"/>
      <c r="C7082" s="5" t="str">
        <f>IFERROR(__xludf.DUMMYFUNCTION("""COMPUTED_VALUE"""),"")</f>
        <v/>
      </c>
      <c r="D7082" s="5">
        <v>0.0</v>
      </c>
    </row>
    <row r="7083" ht="14.25" customHeight="1">
      <c r="A7083" s="5"/>
      <c r="B7083" s="5"/>
      <c r="C7083" s="5" t="str">
        <f>IFERROR(__xludf.DUMMYFUNCTION("""COMPUTED_VALUE"""),"")</f>
        <v/>
      </c>
      <c r="D7083" s="5">
        <v>0.0</v>
      </c>
    </row>
    <row r="7084" ht="14.25" customHeight="1">
      <c r="A7084" s="5"/>
      <c r="B7084" s="5"/>
      <c r="C7084" s="5" t="str">
        <f>IFERROR(__xludf.DUMMYFUNCTION("""COMPUTED_VALUE"""),"")</f>
        <v/>
      </c>
      <c r="D7084" s="5">
        <v>0.0</v>
      </c>
    </row>
    <row r="7085" ht="14.25" customHeight="1">
      <c r="A7085" s="5"/>
      <c r="B7085" s="5"/>
      <c r="C7085" s="5" t="str">
        <f>IFERROR(__xludf.DUMMYFUNCTION("""COMPUTED_VALUE"""),"")</f>
        <v/>
      </c>
      <c r="D7085" s="5">
        <v>0.0</v>
      </c>
    </row>
    <row r="7086" ht="14.25" customHeight="1">
      <c r="A7086" s="5"/>
      <c r="B7086" s="5"/>
      <c r="C7086" s="5" t="str">
        <f>IFERROR(__xludf.DUMMYFUNCTION("""COMPUTED_VALUE"""),"")</f>
        <v/>
      </c>
      <c r="D7086" s="5">
        <v>0.0</v>
      </c>
    </row>
    <row r="7087" ht="14.25" customHeight="1">
      <c r="A7087" s="5"/>
      <c r="B7087" s="5"/>
      <c r="C7087" s="5" t="str">
        <f>IFERROR(__xludf.DUMMYFUNCTION("""COMPUTED_VALUE"""),"")</f>
        <v/>
      </c>
      <c r="D7087" s="5">
        <v>0.0</v>
      </c>
    </row>
    <row r="7088" ht="14.25" customHeight="1">
      <c r="A7088" s="5"/>
      <c r="B7088" s="5"/>
      <c r="C7088" s="5" t="str">
        <f>IFERROR(__xludf.DUMMYFUNCTION("""COMPUTED_VALUE"""),"")</f>
        <v/>
      </c>
      <c r="D7088" s="5">
        <v>0.0</v>
      </c>
    </row>
    <row r="7089" ht="14.25" customHeight="1">
      <c r="A7089" s="5"/>
      <c r="B7089" s="5"/>
      <c r="C7089" s="5" t="str">
        <f>IFERROR(__xludf.DUMMYFUNCTION("""COMPUTED_VALUE"""),"")</f>
        <v/>
      </c>
      <c r="D7089" s="5">
        <v>0.0</v>
      </c>
    </row>
    <row r="7090" ht="14.25" customHeight="1">
      <c r="A7090" s="5"/>
      <c r="B7090" s="5"/>
      <c r="C7090" s="5" t="str">
        <f>IFERROR(__xludf.DUMMYFUNCTION("""COMPUTED_VALUE"""),"")</f>
        <v/>
      </c>
      <c r="D7090" s="5">
        <v>0.0</v>
      </c>
    </row>
    <row r="7091" ht="14.25" customHeight="1">
      <c r="A7091" s="5"/>
      <c r="B7091" s="5"/>
      <c r="C7091" s="5" t="str">
        <f>IFERROR(__xludf.DUMMYFUNCTION("""COMPUTED_VALUE"""),"")</f>
        <v/>
      </c>
      <c r="D7091" s="5">
        <v>0.0</v>
      </c>
    </row>
    <row r="7092" ht="14.25" customHeight="1">
      <c r="A7092" s="5"/>
      <c r="B7092" s="5"/>
      <c r="C7092" s="5" t="str">
        <f>IFERROR(__xludf.DUMMYFUNCTION("""COMPUTED_VALUE"""),"")</f>
        <v/>
      </c>
      <c r="D7092" s="5">
        <v>0.0</v>
      </c>
    </row>
    <row r="7093" ht="14.25" customHeight="1">
      <c r="A7093" s="5"/>
      <c r="B7093" s="5"/>
      <c r="C7093" s="5" t="str">
        <f>IFERROR(__xludf.DUMMYFUNCTION("""COMPUTED_VALUE"""),"")</f>
        <v/>
      </c>
      <c r="D7093" s="5">
        <v>0.0</v>
      </c>
    </row>
    <row r="7094" ht="14.25" customHeight="1">
      <c r="A7094" s="5"/>
      <c r="B7094" s="5"/>
      <c r="C7094" s="5" t="str">
        <f>IFERROR(__xludf.DUMMYFUNCTION("""COMPUTED_VALUE"""),"")</f>
        <v/>
      </c>
      <c r="D7094" s="5">
        <v>0.0</v>
      </c>
    </row>
    <row r="7095" ht="14.25" customHeight="1">
      <c r="A7095" s="5"/>
      <c r="B7095" s="5"/>
      <c r="C7095" s="5" t="str">
        <f>IFERROR(__xludf.DUMMYFUNCTION("""COMPUTED_VALUE"""),"")</f>
        <v/>
      </c>
      <c r="D7095" s="5">
        <v>0.0</v>
      </c>
    </row>
    <row r="7096" ht="14.25" customHeight="1">
      <c r="A7096" s="5"/>
      <c r="B7096" s="5"/>
      <c r="C7096" s="5" t="str">
        <f>IFERROR(__xludf.DUMMYFUNCTION("""COMPUTED_VALUE"""),"")</f>
        <v/>
      </c>
      <c r="D7096" s="5">
        <v>0.0</v>
      </c>
    </row>
    <row r="7097" ht="14.25" customHeight="1">
      <c r="A7097" s="5"/>
      <c r="B7097" s="5"/>
      <c r="C7097" s="5" t="str">
        <f>IFERROR(__xludf.DUMMYFUNCTION("""COMPUTED_VALUE"""),"")</f>
        <v/>
      </c>
      <c r="D7097" s="5">
        <v>0.0</v>
      </c>
    </row>
    <row r="7098" ht="14.25" customHeight="1">
      <c r="A7098" s="5"/>
      <c r="B7098" s="5"/>
      <c r="C7098" s="5" t="str">
        <f>IFERROR(__xludf.DUMMYFUNCTION("""COMPUTED_VALUE"""),"")</f>
        <v/>
      </c>
      <c r="D7098" s="5">
        <v>0.0</v>
      </c>
    </row>
    <row r="7099" ht="14.25" customHeight="1">
      <c r="A7099" s="5"/>
      <c r="B7099" s="5"/>
      <c r="C7099" s="5" t="str">
        <f>IFERROR(__xludf.DUMMYFUNCTION("""COMPUTED_VALUE"""),"")</f>
        <v/>
      </c>
      <c r="D7099" s="5">
        <v>0.0</v>
      </c>
    </row>
    <row r="7100" ht="14.25" customHeight="1">
      <c r="A7100" s="5"/>
      <c r="B7100" s="5"/>
      <c r="C7100" s="5" t="str">
        <f>IFERROR(__xludf.DUMMYFUNCTION("""COMPUTED_VALUE"""),"")</f>
        <v/>
      </c>
      <c r="D7100" s="5">
        <v>0.0</v>
      </c>
    </row>
    <row r="7101" ht="14.25" customHeight="1">
      <c r="A7101" s="5"/>
      <c r="B7101" s="5"/>
      <c r="C7101" s="5" t="str">
        <f>IFERROR(__xludf.DUMMYFUNCTION("""COMPUTED_VALUE"""),"")</f>
        <v/>
      </c>
      <c r="D7101" s="5">
        <v>0.0</v>
      </c>
    </row>
    <row r="7102" ht="14.25" customHeight="1">
      <c r="A7102" s="5"/>
      <c r="B7102" s="5"/>
      <c r="C7102" s="5" t="str">
        <f>IFERROR(__xludf.DUMMYFUNCTION("""COMPUTED_VALUE"""),"")</f>
        <v/>
      </c>
      <c r="D7102" s="5">
        <v>0.0</v>
      </c>
    </row>
    <row r="7103" ht="14.25" customHeight="1">
      <c r="A7103" s="5"/>
      <c r="B7103" s="5"/>
      <c r="C7103" s="5" t="str">
        <f>IFERROR(__xludf.DUMMYFUNCTION("""COMPUTED_VALUE"""),"")</f>
        <v/>
      </c>
      <c r="D7103" s="5">
        <v>0.0</v>
      </c>
    </row>
    <row r="7104" ht="14.25" customHeight="1">
      <c r="A7104" s="5"/>
      <c r="B7104" s="5"/>
      <c r="C7104" s="5" t="str">
        <f>IFERROR(__xludf.DUMMYFUNCTION("""COMPUTED_VALUE"""),"")</f>
        <v/>
      </c>
      <c r="D7104" s="5">
        <v>0.0</v>
      </c>
    </row>
    <row r="7105" ht="14.25" customHeight="1">
      <c r="A7105" s="5"/>
      <c r="B7105" s="5"/>
      <c r="C7105" s="5" t="str">
        <f>IFERROR(__xludf.DUMMYFUNCTION("""COMPUTED_VALUE"""),"")</f>
        <v/>
      </c>
      <c r="D7105" s="5">
        <v>0.0</v>
      </c>
    </row>
    <row r="7106" ht="14.25" customHeight="1">
      <c r="A7106" s="5"/>
      <c r="B7106" s="5"/>
      <c r="C7106" s="5" t="str">
        <f>IFERROR(__xludf.DUMMYFUNCTION("""COMPUTED_VALUE"""),"")</f>
        <v/>
      </c>
      <c r="D7106" s="5">
        <v>0.0</v>
      </c>
    </row>
    <row r="7107" ht="14.25" customHeight="1">
      <c r="A7107" s="5"/>
      <c r="B7107" s="5"/>
      <c r="C7107" s="5" t="str">
        <f>IFERROR(__xludf.DUMMYFUNCTION("""COMPUTED_VALUE"""),"")</f>
        <v/>
      </c>
      <c r="D7107" s="5">
        <v>0.0</v>
      </c>
    </row>
    <row r="7108" ht="14.25" customHeight="1">
      <c r="A7108" s="5"/>
      <c r="B7108" s="5"/>
      <c r="C7108" s="5" t="str">
        <f>IFERROR(__xludf.DUMMYFUNCTION("""COMPUTED_VALUE"""),"")</f>
        <v/>
      </c>
      <c r="D7108" s="5">
        <v>0.0</v>
      </c>
    </row>
    <row r="7109" ht="14.25" customHeight="1">
      <c r="A7109" s="5"/>
      <c r="B7109" s="5"/>
      <c r="C7109" s="5" t="str">
        <f>IFERROR(__xludf.DUMMYFUNCTION("""COMPUTED_VALUE"""),"")</f>
        <v/>
      </c>
      <c r="D7109" s="5">
        <v>0.0</v>
      </c>
    </row>
    <row r="7110" ht="14.25" customHeight="1">
      <c r="A7110" s="5"/>
      <c r="B7110" s="5"/>
      <c r="C7110" s="5" t="str">
        <f>IFERROR(__xludf.DUMMYFUNCTION("""COMPUTED_VALUE"""),"")</f>
        <v/>
      </c>
      <c r="D7110" s="5">
        <v>0.0</v>
      </c>
    </row>
    <row r="7111" ht="14.25" customHeight="1">
      <c r="A7111" s="5"/>
      <c r="B7111" s="5"/>
      <c r="C7111" s="5" t="str">
        <f>IFERROR(__xludf.DUMMYFUNCTION("""COMPUTED_VALUE"""),"")</f>
        <v/>
      </c>
      <c r="D7111" s="5">
        <v>0.0</v>
      </c>
    </row>
    <row r="7112" ht="14.25" customHeight="1">
      <c r="A7112" s="5"/>
      <c r="B7112" s="5"/>
      <c r="C7112" s="5" t="str">
        <f>IFERROR(__xludf.DUMMYFUNCTION("""COMPUTED_VALUE"""),"")</f>
        <v/>
      </c>
      <c r="D7112" s="5">
        <v>0.0</v>
      </c>
    </row>
    <row r="7113" ht="14.25" customHeight="1">
      <c r="A7113" s="5"/>
      <c r="B7113" s="5"/>
      <c r="C7113" s="5" t="str">
        <f>IFERROR(__xludf.DUMMYFUNCTION("""COMPUTED_VALUE"""),"")</f>
        <v/>
      </c>
      <c r="D7113" s="5">
        <v>0.0</v>
      </c>
    </row>
    <row r="7114" ht="14.25" customHeight="1">
      <c r="A7114" s="5"/>
      <c r="B7114" s="5"/>
      <c r="C7114" s="5" t="str">
        <f>IFERROR(__xludf.DUMMYFUNCTION("""COMPUTED_VALUE"""),"")</f>
        <v/>
      </c>
      <c r="D7114" s="5">
        <v>0.0</v>
      </c>
    </row>
    <row r="7115" ht="14.25" customHeight="1">
      <c r="A7115" s="5"/>
      <c r="B7115" s="5"/>
      <c r="C7115" s="5" t="str">
        <f>IFERROR(__xludf.DUMMYFUNCTION("""COMPUTED_VALUE"""),"")</f>
        <v/>
      </c>
      <c r="D7115" s="5">
        <v>0.0</v>
      </c>
    </row>
    <row r="7116" ht="14.25" customHeight="1">
      <c r="A7116" s="5"/>
      <c r="B7116" s="5"/>
      <c r="C7116" s="5" t="str">
        <f>IFERROR(__xludf.DUMMYFUNCTION("""COMPUTED_VALUE"""),"")</f>
        <v/>
      </c>
      <c r="D7116" s="5">
        <v>0.0</v>
      </c>
    </row>
    <row r="7117" ht="14.25" customHeight="1">
      <c r="A7117" s="5"/>
      <c r="B7117" s="5"/>
      <c r="C7117" s="5" t="str">
        <f>IFERROR(__xludf.DUMMYFUNCTION("""COMPUTED_VALUE"""),"")</f>
        <v/>
      </c>
      <c r="D7117" s="5">
        <v>0.0</v>
      </c>
    </row>
    <row r="7118" ht="14.25" customHeight="1">
      <c r="A7118" s="5"/>
      <c r="B7118" s="5"/>
      <c r="C7118" s="5" t="str">
        <f>IFERROR(__xludf.DUMMYFUNCTION("""COMPUTED_VALUE"""),"")</f>
        <v/>
      </c>
      <c r="D7118" s="5">
        <v>0.0</v>
      </c>
    </row>
    <row r="7119" ht="14.25" customHeight="1">
      <c r="A7119" s="5"/>
      <c r="B7119" s="5"/>
      <c r="C7119" s="5" t="str">
        <f>IFERROR(__xludf.DUMMYFUNCTION("""COMPUTED_VALUE"""),"")</f>
        <v/>
      </c>
      <c r="D7119" s="5">
        <v>0.0</v>
      </c>
    </row>
    <row r="7120" ht="14.25" customHeight="1">
      <c r="A7120" s="5"/>
      <c r="B7120" s="5"/>
      <c r="C7120" s="5" t="str">
        <f>IFERROR(__xludf.DUMMYFUNCTION("""COMPUTED_VALUE"""),"")</f>
        <v/>
      </c>
      <c r="D7120" s="5">
        <v>0.0</v>
      </c>
    </row>
    <row r="7121" ht="14.25" customHeight="1">
      <c r="A7121" s="5"/>
      <c r="B7121" s="5"/>
      <c r="C7121" s="5" t="str">
        <f>IFERROR(__xludf.DUMMYFUNCTION("""COMPUTED_VALUE"""),"")</f>
        <v/>
      </c>
      <c r="D7121" s="5">
        <v>0.0</v>
      </c>
    </row>
    <row r="7122" ht="14.25" customHeight="1">
      <c r="A7122" s="5"/>
      <c r="B7122" s="5"/>
      <c r="C7122" s="5" t="str">
        <f>IFERROR(__xludf.DUMMYFUNCTION("""COMPUTED_VALUE"""),"")</f>
        <v/>
      </c>
      <c r="D7122" s="5">
        <v>0.0</v>
      </c>
    </row>
    <row r="7123" ht="14.25" customHeight="1">
      <c r="A7123" s="5"/>
      <c r="B7123" s="5"/>
      <c r="C7123" s="5" t="str">
        <f>IFERROR(__xludf.DUMMYFUNCTION("""COMPUTED_VALUE"""),"")</f>
        <v/>
      </c>
      <c r="D7123" s="5">
        <v>0.0</v>
      </c>
    </row>
    <row r="7124" ht="14.25" customHeight="1">
      <c r="A7124" s="5"/>
      <c r="B7124" s="5"/>
      <c r="C7124" s="5" t="str">
        <f>IFERROR(__xludf.DUMMYFUNCTION("""COMPUTED_VALUE"""),"")</f>
        <v/>
      </c>
      <c r="D7124" s="5">
        <v>0.0</v>
      </c>
    </row>
    <row r="7125" ht="14.25" customHeight="1">
      <c r="A7125" s="5"/>
      <c r="B7125" s="5"/>
      <c r="C7125" s="5" t="str">
        <f>IFERROR(__xludf.DUMMYFUNCTION("""COMPUTED_VALUE"""),"")</f>
        <v/>
      </c>
      <c r="D7125" s="5">
        <v>0.0</v>
      </c>
    </row>
    <row r="7126" ht="14.25" customHeight="1">
      <c r="A7126" s="5"/>
      <c r="B7126" s="5"/>
      <c r="C7126" s="5" t="str">
        <f>IFERROR(__xludf.DUMMYFUNCTION("""COMPUTED_VALUE"""),"")</f>
        <v/>
      </c>
      <c r="D7126" s="5">
        <v>0.0</v>
      </c>
    </row>
    <row r="7127" ht="14.25" customHeight="1">
      <c r="A7127" s="5"/>
      <c r="B7127" s="5"/>
      <c r="C7127" s="5" t="str">
        <f>IFERROR(__xludf.DUMMYFUNCTION("""COMPUTED_VALUE"""),"")</f>
        <v/>
      </c>
      <c r="D7127" s="5">
        <v>0.0</v>
      </c>
    </row>
    <row r="7128" ht="14.25" customHeight="1">
      <c r="A7128" s="5"/>
      <c r="B7128" s="5"/>
      <c r="C7128" s="5" t="str">
        <f>IFERROR(__xludf.DUMMYFUNCTION("""COMPUTED_VALUE"""),"")</f>
        <v/>
      </c>
      <c r="D7128" s="5">
        <v>0.0</v>
      </c>
    </row>
    <row r="7129" ht="14.25" customHeight="1">
      <c r="A7129" s="5"/>
      <c r="B7129" s="5"/>
      <c r="C7129" s="5" t="str">
        <f>IFERROR(__xludf.DUMMYFUNCTION("""COMPUTED_VALUE"""),"")</f>
        <v/>
      </c>
      <c r="D7129" s="5">
        <v>0.0</v>
      </c>
    </row>
    <row r="7130" ht="14.25" customHeight="1">
      <c r="A7130" s="5"/>
      <c r="B7130" s="5"/>
      <c r="C7130" s="5" t="str">
        <f>IFERROR(__xludf.DUMMYFUNCTION("""COMPUTED_VALUE"""),"")</f>
        <v/>
      </c>
      <c r="D7130" s="5">
        <v>0.0</v>
      </c>
    </row>
    <row r="7131" ht="14.25" customHeight="1">
      <c r="A7131" s="5"/>
      <c r="B7131" s="5"/>
      <c r="C7131" s="5" t="str">
        <f>IFERROR(__xludf.DUMMYFUNCTION("""COMPUTED_VALUE"""),"")</f>
        <v/>
      </c>
      <c r="D7131" s="5">
        <v>0.0</v>
      </c>
    </row>
    <row r="7132" ht="14.25" customHeight="1">
      <c r="A7132" s="5"/>
      <c r="B7132" s="5"/>
      <c r="C7132" s="5" t="str">
        <f>IFERROR(__xludf.DUMMYFUNCTION("""COMPUTED_VALUE"""),"")</f>
        <v/>
      </c>
      <c r="D7132" s="5">
        <v>0.0</v>
      </c>
    </row>
    <row r="7133" ht="14.25" customHeight="1">
      <c r="A7133" s="5"/>
      <c r="B7133" s="5"/>
      <c r="C7133" s="5" t="str">
        <f>IFERROR(__xludf.DUMMYFUNCTION("""COMPUTED_VALUE"""),"")</f>
        <v/>
      </c>
      <c r="D7133" s="5">
        <v>0.0</v>
      </c>
    </row>
    <row r="7134" ht="14.25" customHeight="1">
      <c r="A7134" s="5"/>
      <c r="B7134" s="5"/>
      <c r="C7134" s="5" t="str">
        <f>IFERROR(__xludf.DUMMYFUNCTION("""COMPUTED_VALUE"""),"")</f>
        <v/>
      </c>
      <c r="D7134" s="5">
        <v>0.0</v>
      </c>
    </row>
    <row r="7135" ht="14.25" customHeight="1">
      <c r="A7135" s="5"/>
      <c r="B7135" s="5"/>
      <c r="C7135" s="5" t="str">
        <f>IFERROR(__xludf.DUMMYFUNCTION("""COMPUTED_VALUE"""),"")</f>
        <v/>
      </c>
      <c r="D7135" s="5">
        <v>0.0</v>
      </c>
    </row>
    <row r="7136" ht="14.25" customHeight="1">
      <c r="A7136" s="5"/>
      <c r="B7136" s="5"/>
      <c r="C7136" s="5" t="str">
        <f>IFERROR(__xludf.DUMMYFUNCTION("""COMPUTED_VALUE"""),"")</f>
        <v/>
      </c>
      <c r="D7136" s="5">
        <v>0.0</v>
      </c>
    </row>
    <row r="7137" ht="14.25" customHeight="1">
      <c r="A7137" s="5"/>
      <c r="B7137" s="5"/>
      <c r="C7137" s="5" t="str">
        <f>IFERROR(__xludf.DUMMYFUNCTION("""COMPUTED_VALUE"""),"")</f>
        <v/>
      </c>
      <c r="D7137" s="5">
        <v>0.0</v>
      </c>
    </row>
    <row r="7138" ht="14.25" customHeight="1">
      <c r="A7138" s="5"/>
      <c r="B7138" s="5"/>
      <c r="C7138" s="5" t="str">
        <f>IFERROR(__xludf.DUMMYFUNCTION("""COMPUTED_VALUE"""),"")</f>
        <v/>
      </c>
      <c r="D7138" s="5">
        <v>0.0</v>
      </c>
    </row>
    <row r="7139" ht="14.25" customHeight="1">
      <c r="A7139" s="5"/>
      <c r="B7139" s="5"/>
      <c r="C7139" s="5" t="str">
        <f>IFERROR(__xludf.DUMMYFUNCTION("""COMPUTED_VALUE"""),"")</f>
        <v/>
      </c>
      <c r="D7139" s="5">
        <v>0.0</v>
      </c>
    </row>
    <row r="7140" ht="14.25" customHeight="1">
      <c r="A7140" s="5"/>
      <c r="B7140" s="5"/>
      <c r="C7140" s="5" t="str">
        <f>IFERROR(__xludf.DUMMYFUNCTION("""COMPUTED_VALUE"""),"")</f>
        <v/>
      </c>
      <c r="D7140" s="5">
        <v>0.0</v>
      </c>
    </row>
    <row r="7141" ht="14.25" customHeight="1">
      <c r="A7141" s="5"/>
      <c r="B7141" s="5"/>
      <c r="C7141" s="5" t="str">
        <f>IFERROR(__xludf.DUMMYFUNCTION("""COMPUTED_VALUE"""),"")</f>
        <v/>
      </c>
      <c r="D7141" s="5">
        <v>0.0</v>
      </c>
    </row>
    <row r="7142" ht="14.25" customHeight="1">
      <c r="A7142" s="5"/>
      <c r="B7142" s="5"/>
      <c r="C7142" s="5" t="str">
        <f>IFERROR(__xludf.DUMMYFUNCTION("""COMPUTED_VALUE"""),"")</f>
        <v/>
      </c>
      <c r="D7142" s="5">
        <v>0.0</v>
      </c>
    </row>
    <row r="7143" ht="14.25" customHeight="1">
      <c r="A7143" s="5"/>
      <c r="B7143" s="5"/>
      <c r="C7143" s="5" t="str">
        <f>IFERROR(__xludf.DUMMYFUNCTION("""COMPUTED_VALUE"""),"")</f>
        <v/>
      </c>
      <c r="D7143" s="5">
        <v>0.0</v>
      </c>
    </row>
    <row r="7144" ht="14.25" customHeight="1">
      <c r="A7144" s="5"/>
      <c r="B7144" s="5"/>
      <c r="C7144" s="5" t="str">
        <f>IFERROR(__xludf.DUMMYFUNCTION("""COMPUTED_VALUE"""),"")</f>
        <v/>
      </c>
      <c r="D7144" s="5">
        <v>0.0</v>
      </c>
    </row>
    <row r="7145" ht="14.25" customHeight="1">
      <c r="A7145" s="5"/>
      <c r="B7145" s="5"/>
      <c r="C7145" s="5" t="str">
        <f>IFERROR(__xludf.DUMMYFUNCTION("""COMPUTED_VALUE"""),"")</f>
        <v/>
      </c>
      <c r="D7145" s="5">
        <v>0.0</v>
      </c>
    </row>
    <row r="7146" ht="14.25" customHeight="1">
      <c r="A7146" s="5"/>
      <c r="B7146" s="5"/>
      <c r="C7146" s="5" t="str">
        <f>IFERROR(__xludf.DUMMYFUNCTION("""COMPUTED_VALUE"""),"")</f>
        <v/>
      </c>
      <c r="D7146" s="5">
        <v>0.0</v>
      </c>
    </row>
    <row r="7147" ht="14.25" customHeight="1">
      <c r="A7147" s="5"/>
      <c r="B7147" s="5"/>
      <c r="C7147" s="5" t="str">
        <f>IFERROR(__xludf.DUMMYFUNCTION("""COMPUTED_VALUE"""),"")</f>
        <v/>
      </c>
      <c r="D7147" s="5">
        <v>0.0</v>
      </c>
    </row>
    <row r="7148" ht="14.25" customHeight="1">
      <c r="A7148" s="5"/>
      <c r="B7148" s="5"/>
      <c r="C7148" s="5" t="str">
        <f>IFERROR(__xludf.DUMMYFUNCTION("""COMPUTED_VALUE"""),"")</f>
        <v/>
      </c>
      <c r="D7148" s="5">
        <v>0.0</v>
      </c>
    </row>
    <row r="7149" ht="14.25" customHeight="1">
      <c r="A7149" s="5"/>
      <c r="B7149" s="5"/>
      <c r="C7149" s="5" t="str">
        <f>IFERROR(__xludf.DUMMYFUNCTION("""COMPUTED_VALUE"""),"")</f>
        <v/>
      </c>
      <c r="D7149" s="5">
        <v>0.0</v>
      </c>
    </row>
    <row r="7150" ht="14.25" customHeight="1">
      <c r="A7150" s="5"/>
      <c r="B7150" s="5"/>
      <c r="C7150" s="5" t="str">
        <f>IFERROR(__xludf.DUMMYFUNCTION("""COMPUTED_VALUE"""),"")</f>
        <v/>
      </c>
      <c r="D7150" s="5">
        <v>0.0</v>
      </c>
    </row>
    <row r="7151" ht="14.25" customHeight="1">
      <c r="A7151" s="5"/>
      <c r="B7151" s="5"/>
      <c r="C7151" s="5" t="str">
        <f>IFERROR(__xludf.DUMMYFUNCTION("""COMPUTED_VALUE"""),"")</f>
        <v/>
      </c>
      <c r="D7151" s="5">
        <v>0.0</v>
      </c>
    </row>
    <row r="7152" ht="14.25" customHeight="1">
      <c r="A7152" s="5"/>
      <c r="B7152" s="5"/>
      <c r="C7152" s="5" t="str">
        <f>IFERROR(__xludf.DUMMYFUNCTION("""COMPUTED_VALUE"""),"")</f>
        <v/>
      </c>
      <c r="D7152" s="5">
        <v>0.0</v>
      </c>
    </row>
    <row r="7153" ht="14.25" customHeight="1">
      <c r="A7153" s="5"/>
      <c r="B7153" s="5"/>
      <c r="C7153" s="5" t="str">
        <f>IFERROR(__xludf.DUMMYFUNCTION("""COMPUTED_VALUE"""),"")</f>
        <v/>
      </c>
      <c r="D7153" s="5">
        <v>0.0</v>
      </c>
    </row>
    <row r="7154" ht="14.25" customHeight="1">
      <c r="A7154" s="5"/>
      <c r="B7154" s="5"/>
      <c r="C7154" s="5" t="str">
        <f>IFERROR(__xludf.DUMMYFUNCTION("""COMPUTED_VALUE"""),"")</f>
        <v/>
      </c>
      <c r="D7154" s="5">
        <v>0.0</v>
      </c>
    </row>
    <row r="7155" ht="14.25" customHeight="1">
      <c r="A7155" s="5"/>
      <c r="B7155" s="5"/>
      <c r="C7155" s="5" t="str">
        <f>IFERROR(__xludf.DUMMYFUNCTION("""COMPUTED_VALUE"""),"")</f>
        <v/>
      </c>
      <c r="D7155" s="5">
        <v>0.0</v>
      </c>
    </row>
    <row r="7156" ht="14.25" customHeight="1">
      <c r="A7156" s="5"/>
      <c r="B7156" s="5"/>
      <c r="C7156" s="5" t="str">
        <f>IFERROR(__xludf.DUMMYFUNCTION("""COMPUTED_VALUE"""),"")</f>
        <v/>
      </c>
      <c r="D7156" s="5">
        <v>0.0</v>
      </c>
    </row>
    <row r="7157" ht="14.25" customHeight="1">
      <c r="A7157" s="5"/>
      <c r="B7157" s="5"/>
      <c r="C7157" s="5" t="str">
        <f>IFERROR(__xludf.DUMMYFUNCTION("""COMPUTED_VALUE"""),"")</f>
        <v/>
      </c>
      <c r="D7157" s="5">
        <v>0.0</v>
      </c>
    </row>
    <row r="7158" ht="14.25" customHeight="1">
      <c r="A7158" s="5"/>
      <c r="B7158" s="5"/>
      <c r="C7158" s="5" t="str">
        <f>IFERROR(__xludf.DUMMYFUNCTION("""COMPUTED_VALUE"""),"")</f>
        <v/>
      </c>
      <c r="D7158" s="5">
        <v>0.0</v>
      </c>
    </row>
    <row r="7159" ht="14.25" customHeight="1">
      <c r="A7159" s="5"/>
      <c r="B7159" s="5"/>
      <c r="C7159" s="5" t="str">
        <f>IFERROR(__xludf.DUMMYFUNCTION("""COMPUTED_VALUE"""),"")</f>
        <v/>
      </c>
      <c r="D7159" s="5">
        <v>0.0</v>
      </c>
    </row>
    <row r="7160" ht="14.25" customHeight="1">
      <c r="A7160" s="5"/>
      <c r="B7160" s="5"/>
      <c r="C7160" s="5" t="str">
        <f>IFERROR(__xludf.DUMMYFUNCTION("""COMPUTED_VALUE"""),"")</f>
        <v/>
      </c>
      <c r="D7160" s="5">
        <v>0.0</v>
      </c>
    </row>
    <row r="7161" ht="14.25" customHeight="1">
      <c r="A7161" s="5"/>
      <c r="B7161" s="5"/>
      <c r="C7161" s="5" t="str">
        <f>IFERROR(__xludf.DUMMYFUNCTION("""COMPUTED_VALUE"""),"")</f>
        <v/>
      </c>
      <c r="D7161" s="5">
        <v>0.0</v>
      </c>
    </row>
    <row r="7162" ht="14.25" customHeight="1">
      <c r="A7162" s="5"/>
      <c r="B7162" s="5"/>
      <c r="C7162" s="5" t="str">
        <f>IFERROR(__xludf.DUMMYFUNCTION("""COMPUTED_VALUE"""),"")</f>
        <v/>
      </c>
      <c r="D7162" s="5">
        <v>0.0</v>
      </c>
    </row>
    <row r="7163" ht="14.25" customHeight="1">
      <c r="A7163" s="5"/>
      <c r="B7163" s="5"/>
      <c r="C7163" s="5" t="str">
        <f>IFERROR(__xludf.DUMMYFUNCTION("""COMPUTED_VALUE"""),"")</f>
        <v/>
      </c>
      <c r="D7163" s="5">
        <v>0.0</v>
      </c>
    </row>
    <row r="7164" ht="14.25" customHeight="1">
      <c r="A7164" s="5"/>
      <c r="B7164" s="5"/>
      <c r="C7164" s="5" t="str">
        <f>IFERROR(__xludf.DUMMYFUNCTION("""COMPUTED_VALUE"""),"")</f>
        <v/>
      </c>
      <c r="D7164" s="5">
        <v>0.0</v>
      </c>
    </row>
    <row r="7165" ht="14.25" customHeight="1">
      <c r="A7165" s="5"/>
      <c r="B7165" s="5"/>
      <c r="C7165" s="5" t="str">
        <f>IFERROR(__xludf.DUMMYFUNCTION("""COMPUTED_VALUE"""),"")</f>
        <v/>
      </c>
      <c r="D7165" s="5">
        <v>0.0</v>
      </c>
    </row>
    <row r="7166" ht="14.25" customHeight="1">
      <c r="A7166" s="5"/>
      <c r="B7166" s="5"/>
      <c r="C7166" s="5" t="str">
        <f>IFERROR(__xludf.DUMMYFUNCTION("""COMPUTED_VALUE"""),"")</f>
        <v/>
      </c>
      <c r="D7166" s="5">
        <v>0.0</v>
      </c>
    </row>
    <row r="7167" ht="14.25" customHeight="1">
      <c r="A7167" s="5"/>
      <c r="B7167" s="5"/>
      <c r="C7167" s="5" t="str">
        <f>IFERROR(__xludf.DUMMYFUNCTION("""COMPUTED_VALUE"""),"")</f>
        <v/>
      </c>
      <c r="D7167" s="5">
        <v>0.0</v>
      </c>
    </row>
    <row r="7168" ht="14.25" customHeight="1">
      <c r="A7168" s="5"/>
      <c r="B7168" s="5"/>
      <c r="C7168" s="5" t="str">
        <f>IFERROR(__xludf.DUMMYFUNCTION("""COMPUTED_VALUE"""),"")</f>
        <v/>
      </c>
      <c r="D7168" s="5">
        <v>0.0</v>
      </c>
    </row>
    <row r="7169" ht="14.25" customHeight="1">
      <c r="A7169" s="5"/>
      <c r="B7169" s="5"/>
      <c r="C7169" s="5" t="str">
        <f>IFERROR(__xludf.DUMMYFUNCTION("""COMPUTED_VALUE"""),"")</f>
        <v/>
      </c>
      <c r="D7169" s="5">
        <v>0.0</v>
      </c>
    </row>
    <row r="7170" ht="14.25" customHeight="1">
      <c r="A7170" s="5"/>
      <c r="B7170" s="5"/>
      <c r="C7170" s="5" t="str">
        <f>IFERROR(__xludf.DUMMYFUNCTION("""COMPUTED_VALUE"""),"")</f>
        <v/>
      </c>
      <c r="D7170" s="5">
        <v>0.0</v>
      </c>
    </row>
    <row r="7171" ht="14.25" customHeight="1">
      <c r="A7171" s="5"/>
      <c r="B7171" s="5"/>
      <c r="C7171" s="5" t="str">
        <f>IFERROR(__xludf.DUMMYFUNCTION("""COMPUTED_VALUE"""),"")</f>
        <v/>
      </c>
      <c r="D7171" s="5">
        <v>0.0</v>
      </c>
    </row>
    <row r="7172" ht="14.25" customHeight="1">
      <c r="A7172" s="5"/>
      <c r="B7172" s="5"/>
      <c r="C7172" s="5" t="str">
        <f>IFERROR(__xludf.DUMMYFUNCTION("""COMPUTED_VALUE"""),"")</f>
        <v/>
      </c>
      <c r="D7172" s="5">
        <v>0.0</v>
      </c>
    </row>
    <row r="7173" ht="14.25" customHeight="1">
      <c r="A7173" s="5"/>
      <c r="B7173" s="5"/>
      <c r="C7173" s="5" t="str">
        <f>IFERROR(__xludf.DUMMYFUNCTION("""COMPUTED_VALUE"""),"")</f>
        <v/>
      </c>
      <c r="D7173" s="5">
        <v>0.0</v>
      </c>
    </row>
    <row r="7174" ht="14.25" customHeight="1">
      <c r="A7174" s="5"/>
      <c r="B7174" s="5"/>
      <c r="C7174" s="5" t="str">
        <f>IFERROR(__xludf.DUMMYFUNCTION("""COMPUTED_VALUE"""),"")</f>
        <v/>
      </c>
      <c r="D7174" s="5">
        <v>0.0</v>
      </c>
    </row>
    <row r="7175" ht="14.25" customHeight="1">
      <c r="A7175" s="5"/>
      <c r="B7175" s="5"/>
      <c r="C7175" s="5" t="str">
        <f>IFERROR(__xludf.DUMMYFUNCTION("""COMPUTED_VALUE"""),"")</f>
        <v/>
      </c>
      <c r="D7175" s="5">
        <v>0.0</v>
      </c>
    </row>
    <row r="7176" ht="14.25" customHeight="1">
      <c r="A7176" s="5"/>
      <c r="B7176" s="5"/>
      <c r="C7176" s="5" t="str">
        <f>IFERROR(__xludf.DUMMYFUNCTION("""COMPUTED_VALUE"""),"")</f>
        <v/>
      </c>
      <c r="D7176" s="5">
        <v>0.0</v>
      </c>
    </row>
    <row r="7177" ht="14.25" customHeight="1">
      <c r="A7177" s="5"/>
      <c r="B7177" s="5"/>
      <c r="C7177" s="5" t="str">
        <f>IFERROR(__xludf.DUMMYFUNCTION("""COMPUTED_VALUE"""),"")</f>
        <v/>
      </c>
      <c r="D7177" s="5">
        <v>0.0</v>
      </c>
    </row>
    <row r="7178" ht="14.25" customHeight="1">
      <c r="A7178" s="5"/>
      <c r="B7178" s="5"/>
      <c r="C7178" s="5" t="str">
        <f>IFERROR(__xludf.DUMMYFUNCTION("""COMPUTED_VALUE"""),"")</f>
        <v/>
      </c>
      <c r="D7178" s="5">
        <v>0.0</v>
      </c>
    </row>
    <row r="7179" ht="14.25" customHeight="1">
      <c r="A7179" s="5"/>
      <c r="B7179" s="5"/>
      <c r="C7179" s="5" t="str">
        <f>IFERROR(__xludf.DUMMYFUNCTION("""COMPUTED_VALUE"""),"")</f>
        <v/>
      </c>
      <c r="D7179" s="5">
        <v>0.0</v>
      </c>
    </row>
    <row r="7180" ht="14.25" customHeight="1">
      <c r="A7180" s="5"/>
      <c r="B7180" s="5"/>
      <c r="C7180" s="5" t="str">
        <f>IFERROR(__xludf.DUMMYFUNCTION("""COMPUTED_VALUE"""),"")</f>
        <v/>
      </c>
      <c r="D7180" s="5">
        <v>0.0</v>
      </c>
    </row>
    <row r="7181" ht="14.25" customHeight="1">
      <c r="A7181" s="5"/>
      <c r="B7181" s="5"/>
      <c r="C7181" s="5" t="str">
        <f>IFERROR(__xludf.DUMMYFUNCTION("""COMPUTED_VALUE"""),"")</f>
        <v/>
      </c>
      <c r="D7181" s="5">
        <v>0.0</v>
      </c>
    </row>
    <row r="7182" ht="14.25" customHeight="1">
      <c r="A7182" s="5"/>
      <c r="B7182" s="5"/>
      <c r="C7182" s="5" t="str">
        <f>IFERROR(__xludf.DUMMYFUNCTION("""COMPUTED_VALUE"""),"")</f>
        <v/>
      </c>
      <c r="D7182" s="5">
        <v>0.0</v>
      </c>
    </row>
    <row r="7183" ht="14.25" customHeight="1">
      <c r="A7183" s="5"/>
      <c r="B7183" s="5"/>
      <c r="C7183" s="5" t="str">
        <f>IFERROR(__xludf.DUMMYFUNCTION("""COMPUTED_VALUE"""),"")</f>
        <v/>
      </c>
      <c r="D7183" s="5">
        <v>0.0</v>
      </c>
    </row>
    <row r="7184" ht="14.25" customHeight="1">
      <c r="A7184" s="5"/>
      <c r="B7184" s="5"/>
      <c r="C7184" s="5" t="str">
        <f>IFERROR(__xludf.DUMMYFUNCTION("""COMPUTED_VALUE"""),"")</f>
        <v/>
      </c>
      <c r="D7184" s="5">
        <v>0.0</v>
      </c>
    </row>
    <row r="7185" ht="14.25" customHeight="1">
      <c r="A7185" s="5"/>
      <c r="B7185" s="5"/>
      <c r="C7185" s="5" t="str">
        <f>IFERROR(__xludf.DUMMYFUNCTION("""COMPUTED_VALUE"""),"")</f>
        <v/>
      </c>
      <c r="D7185" s="5">
        <v>0.0</v>
      </c>
    </row>
    <row r="7186" ht="14.25" customHeight="1">
      <c r="A7186" s="5"/>
      <c r="B7186" s="5"/>
      <c r="C7186" s="5" t="str">
        <f>IFERROR(__xludf.DUMMYFUNCTION("""COMPUTED_VALUE"""),"")</f>
        <v/>
      </c>
      <c r="D7186" s="5">
        <v>0.0</v>
      </c>
    </row>
    <row r="7187" ht="14.25" customHeight="1">
      <c r="A7187" s="5"/>
      <c r="B7187" s="5"/>
      <c r="C7187" s="5" t="str">
        <f>IFERROR(__xludf.DUMMYFUNCTION("""COMPUTED_VALUE"""),"")</f>
        <v/>
      </c>
      <c r="D7187" s="5">
        <v>0.0</v>
      </c>
    </row>
    <row r="7188" ht="14.25" customHeight="1">
      <c r="A7188" s="5"/>
      <c r="B7188" s="5"/>
      <c r="C7188" s="5" t="str">
        <f>IFERROR(__xludf.DUMMYFUNCTION("""COMPUTED_VALUE"""),"")</f>
        <v/>
      </c>
      <c r="D7188" s="5">
        <v>0.0</v>
      </c>
    </row>
    <row r="7189" ht="14.25" customHeight="1">
      <c r="A7189" s="5"/>
      <c r="B7189" s="5"/>
      <c r="C7189" s="5" t="str">
        <f>IFERROR(__xludf.DUMMYFUNCTION("""COMPUTED_VALUE"""),"")</f>
        <v/>
      </c>
      <c r="D7189" s="5">
        <v>0.0</v>
      </c>
    </row>
    <row r="7190" ht="14.25" customHeight="1">
      <c r="A7190" s="5"/>
      <c r="B7190" s="5"/>
      <c r="C7190" s="5" t="str">
        <f>IFERROR(__xludf.DUMMYFUNCTION("""COMPUTED_VALUE"""),"")</f>
        <v/>
      </c>
      <c r="D7190" s="5">
        <v>0.0</v>
      </c>
    </row>
    <row r="7191" ht="14.25" customHeight="1">
      <c r="A7191" s="5"/>
      <c r="B7191" s="5"/>
      <c r="C7191" s="5" t="str">
        <f>IFERROR(__xludf.DUMMYFUNCTION("""COMPUTED_VALUE"""),"")</f>
        <v/>
      </c>
      <c r="D7191" s="5">
        <v>0.0</v>
      </c>
    </row>
    <row r="7192" ht="14.25" customHeight="1">
      <c r="A7192" s="5"/>
      <c r="B7192" s="5"/>
      <c r="C7192" s="5" t="str">
        <f>IFERROR(__xludf.DUMMYFUNCTION("""COMPUTED_VALUE"""),"")</f>
        <v/>
      </c>
      <c r="D7192" s="5">
        <v>0.0</v>
      </c>
    </row>
    <row r="7193" ht="14.25" customHeight="1">
      <c r="A7193" s="5"/>
      <c r="B7193" s="5"/>
      <c r="C7193" s="5" t="str">
        <f>IFERROR(__xludf.DUMMYFUNCTION("""COMPUTED_VALUE"""),"")</f>
        <v/>
      </c>
      <c r="D7193" s="5">
        <v>0.0</v>
      </c>
    </row>
    <row r="7194" ht="14.25" customHeight="1">
      <c r="A7194" s="5"/>
      <c r="B7194" s="5"/>
      <c r="C7194" s="5" t="str">
        <f>IFERROR(__xludf.DUMMYFUNCTION("""COMPUTED_VALUE"""),"")</f>
        <v/>
      </c>
      <c r="D7194" s="5">
        <v>0.0</v>
      </c>
    </row>
    <row r="7195" ht="14.25" customHeight="1">
      <c r="A7195" s="5"/>
      <c r="B7195" s="5"/>
      <c r="C7195" s="5" t="str">
        <f>IFERROR(__xludf.DUMMYFUNCTION("""COMPUTED_VALUE"""),"")</f>
        <v/>
      </c>
      <c r="D7195" s="5">
        <v>0.0</v>
      </c>
    </row>
    <row r="7196" ht="14.25" customHeight="1">
      <c r="A7196" s="5"/>
      <c r="B7196" s="5"/>
      <c r="C7196" s="5" t="str">
        <f>IFERROR(__xludf.DUMMYFUNCTION("""COMPUTED_VALUE"""),"")</f>
        <v/>
      </c>
      <c r="D7196" s="5">
        <v>0.0</v>
      </c>
    </row>
    <row r="7197" ht="14.25" customHeight="1">
      <c r="A7197" s="5"/>
      <c r="B7197" s="5"/>
      <c r="C7197" s="5" t="str">
        <f>IFERROR(__xludf.DUMMYFUNCTION("""COMPUTED_VALUE"""),"")</f>
        <v/>
      </c>
      <c r="D7197" s="5">
        <v>0.0</v>
      </c>
    </row>
    <row r="7198" ht="14.25" customHeight="1">
      <c r="A7198" s="5"/>
      <c r="B7198" s="5"/>
      <c r="C7198" s="5" t="str">
        <f>IFERROR(__xludf.DUMMYFUNCTION("""COMPUTED_VALUE"""),"")</f>
        <v/>
      </c>
      <c r="D7198" s="5">
        <v>0.0</v>
      </c>
    </row>
    <row r="7199" ht="14.25" customHeight="1">
      <c r="A7199" s="5"/>
      <c r="B7199" s="5"/>
      <c r="C7199" s="5" t="str">
        <f>IFERROR(__xludf.DUMMYFUNCTION("""COMPUTED_VALUE"""),"")</f>
        <v/>
      </c>
      <c r="D7199" s="5">
        <v>0.0</v>
      </c>
    </row>
    <row r="7200" ht="14.25" customHeight="1">
      <c r="A7200" s="5"/>
      <c r="B7200" s="5"/>
      <c r="C7200" s="5" t="str">
        <f>IFERROR(__xludf.DUMMYFUNCTION("""COMPUTED_VALUE"""),"")</f>
        <v/>
      </c>
      <c r="D7200" s="5">
        <v>0.0</v>
      </c>
    </row>
    <row r="7201" ht="14.25" customHeight="1">
      <c r="A7201" s="5"/>
      <c r="B7201" s="5"/>
      <c r="C7201" s="5" t="str">
        <f>IFERROR(__xludf.DUMMYFUNCTION("""COMPUTED_VALUE"""),"")</f>
        <v/>
      </c>
      <c r="D7201" s="5">
        <v>0.0</v>
      </c>
    </row>
    <row r="7202" ht="14.25" customHeight="1">
      <c r="A7202" s="5"/>
      <c r="B7202" s="5"/>
      <c r="C7202" s="5" t="str">
        <f>IFERROR(__xludf.DUMMYFUNCTION("""COMPUTED_VALUE"""),"")</f>
        <v/>
      </c>
      <c r="D7202" s="5">
        <v>0.0</v>
      </c>
    </row>
    <row r="7203" ht="14.25" customHeight="1">
      <c r="A7203" s="5"/>
      <c r="B7203" s="5"/>
      <c r="C7203" s="5" t="str">
        <f>IFERROR(__xludf.DUMMYFUNCTION("""COMPUTED_VALUE"""),"")</f>
        <v/>
      </c>
      <c r="D7203" s="5">
        <v>0.0</v>
      </c>
    </row>
    <row r="7204" ht="14.25" customHeight="1">
      <c r="A7204" s="5"/>
      <c r="B7204" s="5"/>
      <c r="C7204" s="5" t="str">
        <f>IFERROR(__xludf.DUMMYFUNCTION("""COMPUTED_VALUE"""),"")</f>
        <v/>
      </c>
      <c r="D7204" s="5">
        <v>0.0</v>
      </c>
    </row>
    <row r="7205" ht="14.25" customHeight="1">
      <c r="A7205" s="5"/>
      <c r="B7205" s="5"/>
      <c r="C7205" s="5" t="str">
        <f>IFERROR(__xludf.DUMMYFUNCTION("""COMPUTED_VALUE"""),"")</f>
        <v/>
      </c>
      <c r="D7205" s="5">
        <v>0.0</v>
      </c>
    </row>
    <row r="7206" ht="14.25" customHeight="1">
      <c r="A7206" s="5"/>
      <c r="B7206" s="5"/>
      <c r="C7206" s="5" t="str">
        <f>IFERROR(__xludf.DUMMYFUNCTION("""COMPUTED_VALUE"""),"")</f>
        <v/>
      </c>
      <c r="D7206" s="5">
        <v>0.0</v>
      </c>
    </row>
    <row r="7207" ht="14.25" customHeight="1">
      <c r="A7207" s="5"/>
      <c r="B7207" s="5"/>
      <c r="C7207" s="5" t="str">
        <f>IFERROR(__xludf.DUMMYFUNCTION("""COMPUTED_VALUE"""),"")</f>
        <v/>
      </c>
      <c r="D7207" s="5">
        <v>0.0</v>
      </c>
    </row>
    <row r="7208" ht="14.25" customHeight="1">
      <c r="A7208" s="5"/>
      <c r="B7208" s="5"/>
      <c r="C7208" s="5" t="str">
        <f>IFERROR(__xludf.DUMMYFUNCTION("""COMPUTED_VALUE"""),"")</f>
        <v/>
      </c>
      <c r="D7208" s="5">
        <v>0.0</v>
      </c>
    </row>
    <row r="7209" ht="14.25" customHeight="1">
      <c r="A7209" s="5"/>
      <c r="B7209" s="5"/>
      <c r="C7209" s="5" t="str">
        <f>IFERROR(__xludf.DUMMYFUNCTION("""COMPUTED_VALUE"""),"")</f>
        <v/>
      </c>
      <c r="D7209" s="5">
        <v>0.0</v>
      </c>
    </row>
    <row r="7210" ht="14.25" customHeight="1">
      <c r="A7210" s="5"/>
      <c r="B7210" s="5"/>
      <c r="C7210" s="5" t="str">
        <f>IFERROR(__xludf.DUMMYFUNCTION("""COMPUTED_VALUE"""),"")</f>
        <v/>
      </c>
      <c r="D7210" s="5">
        <v>0.0</v>
      </c>
    </row>
    <row r="7211" ht="14.25" customHeight="1">
      <c r="A7211" s="5"/>
      <c r="B7211" s="5"/>
      <c r="C7211" s="5" t="str">
        <f>IFERROR(__xludf.DUMMYFUNCTION("""COMPUTED_VALUE"""),"")</f>
        <v/>
      </c>
      <c r="D7211" s="5">
        <v>0.0</v>
      </c>
    </row>
    <row r="7212" ht="14.25" customHeight="1">
      <c r="A7212" s="5"/>
      <c r="B7212" s="5"/>
      <c r="C7212" s="5" t="str">
        <f>IFERROR(__xludf.DUMMYFUNCTION("""COMPUTED_VALUE"""),"")</f>
        <v/>
      </c>
      <c r="D7212" s="5">
        <v>0.0</v>
      </c>
    </row>
    <row r="7213" ht="14.25" customHeight="1">
      <c r="A7213" s="5"/>
      <c r="B7213" s="5"/>
      <c r="C7213" s="5" t="str">
        <f>IFERROR(__xludf.DUMMYFUNCTION("""COMPUTED_VALUE"""),"")</f>
        <v/>
      </c>
      <c r="D7213" s="5">
        <v>0.0</v>
      </c>
    </row>
    <row r="7214" ht="14.25" customHeight="1">
      <c r="A7214" s="5"/>
      <c r="B7214" s="5"/>
      <c r="C7214" s="5" t="str">
        <f>IFERROR(__xludf.DUMMYFUNCTION("""COMPUTED_VALUE"""),"")</f>
        <v/>
      </c>
      <c r="D7214" s="5">
        <v>0.0</v>
      </c>
    </row>
    <row r="7215" ht="14.25" customHeight="1">
      <c r="A7215" s="5"/>
      <c r="B7215" s="5"/>
      <c r="C7215" s="5" t="str">
        <f>IFERROR(__xludf.DUMMYFUNCTION("""COMPUTED_VALUE"""),"")</f>
        <v/>
      </c>
      <c r="D7215" s="5">
        <v>0.0</v>
      </c>
    </row>
    <row r="7216" ht="14.25" customHeight="1">
      <c r="A7216" s="5"/>
      <c r="B7216" s="5"/>
      <c r="C7216" s="5" t="str">
        <f>IFERROR(__xludf.DUMMYFUNCTION("""COMPUTED_VALUE"""),"")</f>
        <v/>
      </c>
      <c r="D7216" s="5">
        <v>0.0</v>
      </c>
    </row>
    <row r="7217" ht="14.25" customHeight="1">
      <c r="A7217" s="5"/>
      <c r="B7217" s="5"/>
      <c r="C7217" s="5" t="str">
        <f>IFERROR(__xludf.DUMMYFUNCTION("""COMPUTED_VALUE"""),"")</f>
        <v/>
      </c>
      <c r="D7217" s="5">
        <v>0.0</v>
      </c>
    </row>
    <row r="7218" ht="14.25" customHeight="1">
      <c r="A7218" s="5"/>
      <c r="B7218" s="5"/>
      <c r="C7218" s="5" t="str">
        <f>IFERROR(__xludf.DUMMYFUNCTION("""COMPUTED_VALUE"""),"")</f>
        <v/>
      </c>
      <c r="D7218" s="5">
        <v>0.0</v>
      </c>
    </row>
    <row r="7219" ht="14.25" customHeight="1">
      <c r="A7219" s="5"/>
      <c r="B7219" s="5"/>
      <c r="C7219" s="5" t="str">
        <f>IFERROR(__xludf.DUMMYFUNCTION("""COMPUTED_VALUE"""),"")</f>
        <v/>
      </c>
      <c r="D7219" s="5">
        <v>0.0</v>
      </c>
    </row>
    <row r="7220" ht="14.25" customHeight="1">
      <c r="A7220" s="5"/>
      <c r="B7220" s="5"/>
      <c r="C7220" s="5" t="str">
        <f>IFERROR(__xludf.DUMMYFUNCTION("""COMPUTED_VALUE"""),"")</f>
        <v/>
      </c>
      <c r="D7220" s="5">
        <v>0.0</v>
      </c>
    </row>
    <row r="7221" ht="14.25" customHeight="1">
      <c r="A7221" s="5"/>
      <c r="B7221" s="5"/>
      <c r="C7221" s="5" t="str">
        <f>IFERROR(__xludf.DUMMYFUNCTION("""COMPUTED_VALUE"""),"")</f>
        <v/>
      </c>
      <c r="D7221" s="5">
        <v>0.0</v>
      </c>
    </row>
    <row r="7222" ht="14.25" customHeight="1">
      <c r="A7222" s="5"/>
      <c r="B7222" s="5"/>
      <c r="C7222" s="5" t="str">
        <f>IFERROR(__xludf.DUMMYFUNCTION("""COMPUTED_VALUE"""),"")</f>
        <v/>
      </c>
      <c r="D7222" s="5">
        <v>0.0</v>
      </c>
    </row>
    <row r="7223" ht="14.25" customHeight="1">
      <c r="A7223" s="5"/>
      <c r="B7223" s="5"/>
      <c r="C7223" s="5" t="str">
        <f>IFERROR(__xludf.DUMMYFUNCTION("""COMPUTED_VALUE"""),"")</f>
        <v/>
      </c>
      <c r="D7223" s="5">
        <v>0.0</v>
      </c>
    </row>
    <row r="7224" ht="14.25" customHeight="1">
      <c r="A7224" s="5"/>
      <c r="B7224" s="5"/>
      <c r="C7224" s="5" t="str">
        <f>IFERROR(__xludf.DUMMYFUNCTION("""COMPUTED_VALUE"""),"")</f>
        <v/>
      </c>
      <c r="D7224" s="5">
        <v>0.0</v>
      </c>
    </row>
    <row r="7225" ht="14.25" customHeight="1">
      <c r="A7225" s="5"/>
      <c r="B7225" s="5"/>
      <c r="C7225" s="5" t="str">
        <f>IFERROR(__xludf.DUMMYFUNCTION("""COMPUTED_VALUE"""),"")</f>
        <v/>
      </c>
      <c r="D7225" s="5">
        <v>0.0</v>
      </c>
    </row>
    <row r="7226" ht="14.25" customHeight="1">
      <c r="A7226" s="5"/>
      <c r="B7226" s="5"/>
      <c r="C7226" s="5" t="str">
        <f>IFERROR(__xludf.DUMMYFUNCTION("""COMPUTED_VALUE"""),"")</f>
        <v/>
      </c>
      <c r="D7226" s="5">
        <v>0.0</v>
      </c>
    </row>
    <row r="7227" ht="14.25" customHeight="1">
      <c r="A7227" s="5"/>
      <c r="B7227" s="5"/>
      <c r="C7227" s="5" t="str">
        <f>IFERROR(__xludf.DUMMYFUNCTION("""COMPUTED_VALUE"""),"")</f>
        <v/>
      </c>
      <c r="D7227" s="5">
        <v>0.0</v>
      </c>
    </row>
    <row r="7228" ht="14.25" customHeight="1">
      <c r="A7228" s="5"/>
      <c r="B7228" s="5"/>
      <c r="C7228" s="5" t="str">
        <f>IFERROR(__xludf.DUMMYFUNCTION("""COMPUTED_VALUE"""),"")</f>
        <v/>
      </c>
      <c r="D7228" s="5">
        <v>0.0</v>
      </c>
    </row>
    <row r="7229" ht="14.25" customHeight="1">
      <c r="A7229" s="5"/>
      <c r="B7229" s="5"/>
      <c r="C7229" s="5" t="str">
        <f>IFERROR(__xludf.DUMMYFUNCTION("""COMPUTED_VALUE"""),"")</f>
        <v/>
      </c>
      <c r="D7229" s="5">
        <v>0.0</v>
      </c>
    </row>
    <row r="7230" ht="14.25" customHeight="1">
      <c r="A7230" s="5"/>
      <c r="B7230" s="5"/>
      <c r="C7230" s="5" t="str">
        <f>IFERROR(__xludf.DUMMYFUNCTION("""COMPUTED_VALUE"""),"")</f>
        <v/>
      </c>
      <c r="D7230" s="5">
        <v>0.0</v>
      </c>
    </row>
    <row r="7231" ht="14.25" customHeight="1">
      <c r="A7231" s="5"/>
      <c r="B7231" s="5"/>
      <c r="C7231" s="5" t="str">
        <f>IFERROR(__xludf.DUMMYFUNCTION("""COMPUTED_VALUE"""),"")</f>
        <v/>
      </c>
      <c r="D7231" s="5">
        <v>0.0</v>
      </c>
    </row>
    <row r="7232" ht="14.25" customHeight="1">
      <c r="A7232" s="5"/>
      <c r="B7232" s="5"/>
      <c r="C7232" s="5" t="str">
        <f>IFERROR(__xludf.DUMMYFUNCTION("""COMPUTED_VALUE"""),"")</f>
        <v/>
      </c>
      <c r="D7232" s="5">
        <v>0.0</v>
      </c>
    </row>
    <row r="7233" ht="14.25" customHeight="1">
      <c r="A7233" s="5"/>
      <c r="B7233" s="5"/>
      <c r="C7233" s="5" t="str">
        <f>IFERROR(__xludf.DUMMYFUNCTION("""COMPUTED_VALUE"""),"")</f>
        <v/>
      </c>
      <c r="D7233" s="5">
        <v>0.0</v>
      </c>
    </row>
    <row r="7234" ht="14.25" customHeight="1">
      <c r="A7234" s="5"/>
      <c r="B7234" s="5"/>
      <c r="C7234" s="5" t="str">
        <f>IFERROR(__xludf.DUMMYFUNCTION("""COMPUTED_VALUE"""),"")</f>
        <v/>
      </c>
      <c r="D7234" s="5">
        <v>0.0</v>
      </c>
    </row>
    <row r="7235" ht="14.25" customHeight="1">
      <c r="A7235" s="5"/>
      <c r="B7235" s="5"/>
      <c r="C7235" s="5" t="str">
        <f>IFERROR(__xludf.DUMMYFUNCTION("""COMPUTED_VALUE"""),"")</f>
        <v/>
      </c>
      <c r="D7235" s="5">
        <v>0.0</v>
      </c>
    </row>
    <row r="7236" ht="14.25" customHeight="1">
      <c r="A7236" s="5"/>
      <c r="B7236" s="5"/>
      <c r="C7236" s="5" t="str">
        <f>IFERROR(__xludf.DUMMYFUNCTION("""COMPUTED_VALUE"""),"")</f>
        <v/>
      </c>
      <c r="D7236" s="5">
        <v>0.0</v>
      </c>
    </row>
    <row r="7237" ht="14.25" customHeight="1">
      <c r="A7237" s="5"/>
      <c r="B7237" s="5"/>
      <c r="C7237" s="5" t="str">
        <f>IFERROR(__xludf.DUMMYFUNCTION("""COMPUTED_VALUE"""),"")</f>
        <v/>
      </c>
      <c r="D7237" s="5">
        <v>0.0</v>
      </c>
    </row>
    <row r="7238" ht="14.25" customHeight="1">
      <c r="A7238" s="5"/>
      <c r="B7238" s="5"/>
      <c r="C7238" s="5" t="str">
        <f>IFERROR(__xludf.DUMMYFUNCTION("""COMPUTED_VALUE"""),"")</f>
        <v/>
      </c>
      <c r="D7238" s="5">
        <v>0.0</v>
      </c>
    </row>
    <row r="7239" ht="14.25" customHeight="1">
      <c r="A7239" s="5"/>
      <c r="B7239" s="5"/>
      <c r="C7239" s="5" t="str">
        <f>IFERROR(__xludf.DUMMYFUNCTION("""COMPUTED_VALUE"""),"")</f>
        <v/>
      </c>
      <c r="D7239" s="5">
        <v>0.0</v>
      </c>
    </row>
    <row r="7240" ht="14.25" customHeight="1">
      <c r="A7240" s="5"/>
      <c r="B7240" s="5"/>
      <c r="C7240" s="5" t="str">
        <f>IFERROR(__xludf.DUMMYFUNCTION("""COMPUTED_VALUE"""),"")</f>
        <v/>
      </c>
      <c r="D7240" s="5">
        <v>0.0</v>
      </c>
    </row>
    <row r="7241" ht="14.25" customHeight="1">
      <c r="A7241" s="5"/>
      <c r="B7241" s="5"/>
      <c r="C7241" s="5" t="str">
        <f>IFERROR(__xludf.DUMMYFUNCTION("""COMPUTED_VALUE"""),"")</f>
        <v/>
      </c>
      <c r="D7241" s="5">
        <v>0.0</v>
      </c>
    </row>
    <row r="7242" ht="14.25" customHeight="1">
      <c r="A7242" s="5"/>
      <c r="B7242" s="5"/>
      <c r="C7242" s="5" t="str">
        <f>IFERROR(__xludf.DUMMYFUNCTION("""COMPUTED_VALUE"""),"")</f>
        <v/>
      </c>
      <c r="D7242" s="5">
        <v>0.0</v>
      </c>
    </row>
    <row r="7243" ht="14.25" customHeight="1">
      <c r="A7243" s="5"/>
      <c r="B7243" s="5"/>
      <c r="C7243" s="5" t="str">
        <f>IFERROR(__xludf.DUMMYFUNCTION("""COMPUTED_VALUE"""),"")</f>
        <v/>
      </c>
      <c r="D7243" s="5">
        <v>0.0</v>
      </c>
    </row>
    <row r="7244" ht="14.25" customHeight="1">
      <c r="A7244" s="5"/>
      <c r="B7244" s="5"/>
      <c r="C7244" s="5" t="str">
        <f>IFERROR(__xludf.DUMMYFUNCTION("""COMPUTED_VALUE"""),"")</f>
        <v/>
      </c>
      <c r="D7244" s="5">
        <v>0.0</v>
      </c>
    </row>
    <row r="7245" ht="14.25" customHeight="1">
      <c r="A7245" s="5"/>
      <c r="B7245" s="5"/>
      <c r="C7245" s="5" t="str">
        <f>IFERROR(__xludf.DUMMYFUNCTION("""COMPUTED_VALUE"""),"")</f>
        <v/>
      </c>
      <c r="D7245" s="5">
        <v>0.0</v>
      </c>
    </row>
    <row r="7246" ht="14.25" customHeight="1">
      <c r="A7246" s="5"/>
      <c r="B7246" s="5"/>
      <c r="C7246" s="5" t="str">
        <f>IFERROR(__xludf.DUMMYFUNCTION("""COMPUTED_VALUE"""),"")</f>
        <v/>
      </c>
      <c r="D7246" s="5">
        <v>0.0</v>
      </c>
    </row>
    <row r="7247" ht="14.25" customHeight="1">
      <c r="A7247" s="5"/>
      <c r="B7247" s="5"/>
      <c r="C7247" s="5" t="str">
        <f>IFERROR(__xludf.DUMMYFUNCTION("""COMPUTED_VALUE"""),"")</f>
        <v/>
      </c>
      <c r="D7247" s="5">
        <v>0.0</v>
      </c>
    </row>
    <row r="7248" ht="14.25" customHeight="1">
      <c r="A7248" s="5"/>
      <c r="B7248" s="5"/>
      <c r="C7248" s="5" t="str">
        <f>IFERROR(__xludf.DUMMYFUNCTION("""COMPUTED_VALUE"""),"")</f>
        <v/>
      </c>
      <c r="D7248" s="5">
        <v>0.0</v>
      </c>
    </row>
    <row r="7249" ht="14.25" customHeight="1">
      <c r="A7249" s="5"/>
      <c r="B7249" s="5"/>
      <c r="C7249" s="5" t="str">
        <f>IFERROR(__xludf.DUMMYFUNCTION("""COMPUTED_VALUE"""),"")</f>
        <v/>
      </c>
      <c r="D7249" s="5">
        <v>0.0</v>
      </c>
    </row>
    <row r="7250" ht="14.25" customHeight="1">
      <c r="A7250" s="5"/>
      <c r="B7250" s="5"/>
      <c r="C7250" s="5" t="str">
        <f>IFERROR(__xludf.DUMMYFUNCTION("""COMPUTED_VALUE"""),"")</f>
        <v/>
      </c>
      <c r="D7250" s="5">
        <v>0.0</v>
      </c>
    </row>
    <row r="7251" ht="14.25" customHeight="1">
      <c r="A7251" s="5"/>
      <c r="B7251" s="5"/>
      <c r="C7251" s="5" t="str">
        <f>IFERROR(__xludf.DUMMYFUNCTION("""COMPUTED_VALUE"""),"")</f>
        <v/>
      </c>
      <c r="D7251" s="5">
        <v>0.0</v>
      </c>
    </row>
    <row r="7252" ht="14.25" customHeight="1">
      <c r="A7252" s="5"/>
      <c r="B7252" s="5"/>
      <c r="C7252" s="5" t="str">
        <f>IFERROR(__xludf.DUMMYFUNCTION("""COMPUTED_VALUE"""),"")</f>
        <v/>
      </c>
      <c r="D7252" s="5">
        <v>0.0</v>
      </c>
    </row>
    <row r="7253" ht="14.25" customHeight="1">
      <c r="A7253" s="5"/>
      <c r="B7253" s="5"/>
      <c r="C7253" s="5" t="str">
        <f>IFERROR(__xludf.DUMMYFUNCTION("""COMPUTED_VALUE"""),"")</f>
        <v/>
      </c>
      <c r="D7253" s="5">
        <v>0.0</v>
      </c>
    </row>
    <row r="7254" ht="14.25" customHeight="1">
      <c r="A7254" s="5"/>
      <c r="B7254" s="5"/>
      <c r="C7254" s="5" t="str">
        <f>IFERROR(__xludf.DUMMYFUNCTION("""COMPUTED_VALUE"""),"")</f>
        <v/>
      </c>
      <c r="D7254" s="5">
        <v>0.0</v>
      </c>
    </row>
    <row r="7255" ht="14.25" customHeight="1">
      <c r="A7255" s="5"/>
      <c r="B7255" s="5"/>
      <c r="C7255" s="5" t="str">
        <f>IFERROR(__xludf.DUMMYFUNCTION("""COMPUTED_VALUE"""),"")</f>
        <v/>
      </c>
      <c r="D7255" s="5">
        <v>0.0</v>
      </c>
    </row>
    <row r="7256" ht="14.25" customHeight="1">
      <c r="A7256" s="5"/>
      <c r="B7256" s="5"/>
      <c r="C7256" s="5" t="str">
        <f>IFERROR(__xludf.DUMMYFUNCTION("""COMPUTED_VALUE"""),"")</f>
        <v/>
      </c>
      <c r="D7256" s="5">
        <v>0.0</v>
      </c>
    </row>
    <row r="7257" ht="14.25" customHeight="1">
      <c r="A7257" s="5"/>
      <c r="B7257" s="5"/>
      <c r="C7257" s="5" t="str">
        <f>IFERROR(__xludf.DUMMYFUNCTION("""COMPUTED_VALUE"""),"")</f>
        <v/>
      </c>
      <c r="D7257" s="5">
        <v>0.0</v>
      </c>
    </row>
    <row r="7258" ht="14.25" customHeight="1">
      <c r="A7258" s="5"/>
      <c r="B7258" s="5"/>
      <c r="C7258" s="5" t="str">
        <f>IFERROR(__xludf.DUMMYFUNCTION("""COMPUTED_VALUE"""),"")</f>
        <v/>
      </c>
      <c r="D7258" s="5">
        <v>0.0</v>
      </c>
    </row>
    <row r="7259" ht="14.25" customHeight="1">
      <c r="A7259" s="5"/>
      <c r="B7259" s="5"/>
      <c r="C7259" s="5" t="str">
        <f>IFERROR(__xludf.DUMMYFUNCTION("""COMPUTED_VALUE"""),"")</f>
        <v/>
      </c>
      <c r="D7259" s="5">
        <v>0.0</v>
      </c>
    </row>
    <row r="7260" ht="14.25" customHeight="1">
      <c r="A7260" s="5"/>
      <c r="B7260" s="5"/>
      <c r="C7260" s="5" t="str">
        <f>IFERROR(__xludf.DUMMYFUNCTION("""COMPUTED_VALUE"""),"")</f>
        <v/>
      </c>
      <c r="D7260" s="5">
        <v>0.0</v>
      </c>
    </row>
    <row r="7261" ht="14.25" customHeight="1">
      <c r="A7261" s="5"/>
      <c r="B7261" s="5"/>
      <c r="C7261" s="5" t="str">
        <f>IFERROR(__xludf.DUMMYFUNCTION("""COMPUTED_VALUE"""),"")</f>
        <v/>
      </c>
      <c r="D7261" s="5">
        <v>0.0</v>
      </c>
    </row>
    <row r="7262" ht="14.25" customHeight="1">
      <c r="A7262" s="5"/>
      <c r="B7262" s="5"/>
      <c r="C7262" s="5" t="str">
        <f>IFERROR(__xludf.DUMMYFUNCTION("""COMPUTED_VALUE"""),"")</f>
        <v/>
      </c>
      <c r="D7262" s="5">
        <v>0.0</v>
      </c>
    </row>
    <row r="7263" ht="14.25" customHeight="1">
      <c r="A7263" s="5"/>
      <c r="B7263" s="5"/>
      <c r="C7263" s="5" t="str">
        <f>IFERROR(__xludf.DUMMYFUNCTION("""COMPUTED_VALUE"""),"")</f>
        <v/>
      </c>
      <c r="D7263" s="5">
        <v>0.0</v>
      </c>
    </row>
    <row r="7264" ht="14.25" customHeight="1">
      <c r="A7264" s="5"/>
      <c r="B7264" s="5"/>
      <c r="C7264" s="5" t="str">
        <f>IFERROR(__xludf.DUMMYFUNCTION("""COMPUTED_VALUE"""),"")</f>
        <v/>
      </c>
      <c r="D7264" s="5">
        <v>0.0</v>
      </c>
    </row>
    <row r="7265" ht="14.25" customHeight="1">
      <c r="A7265" s="5"/>
      <c r="B7265" s="5"/>
      <c r="C7265" s="5" t="str">
        <f>IFERROR(__xludf.DUMMYFUNCTION("""COMPUTED_VALUE"""),"")</f>
        <v/>
      </c>
      <c r="D7265" s="5">
        <v>0.0</v>
      </c>
    </row>
    <row r="7266" ht="14.25" customHeight="1">
      <c r="A7266" s="5"/>
      <c r="B7266" s="5"/>
      <c r="C7266" s="5" t="str">
        <f>IFERROR(__xludf.DUMMYFUNCTION("""COMPUTED_VALUE"""),"")</f>
        <v/>
      </c>
      <c r="D7266" s="5">
        <v>0.0</v>
      </c>
    </row>
    <row r="7267" ht="14.25" customHeight="1">
      <c r="A7267" s="5"/>
      <c r="B7267" s="5"/>
      <c r="C7267" s="5" t="str">
        <f>IFERROR(__xludf.DUMMYFUNCTION("""COMPUTED_VALUE"""),"")</f>
        <v/>
      </c>
      <c r="D7267" s="5">
        <v>0.0</v>
      </c>
    </row>
    <row r="7268" ht="14.25" customHeight="1">
      <c r="A7268" s="5"/>
      <c r="B7268" s="5"/>
      <c r="C7268" s="5" t="str">
        <f>IFERROR(__xludf.DUMMYFUNCTION("""COMPUTED_VALUE"""),"")</f>
        <v/>
      </c>
      <c r="D7268" s="5">
        <v>0.0</v>
      </c>
    </row>
    <row r="7269" ht="14.25" customHeight="1">
      <c r="A7269" s="5"/>
      <c r="B7269" s="5"/>
      <c r="C7269" s="5" t="str">
        <f>IFERROR(__xludf.DUMMYFUNCTION("""COMPUTED_VALUE"""),"")</f>
        <v/>
      </c>
      <c r="D7269" s="5">
        <v>0.0</v>
      </c>
    </row>
    <row r="7270" ht="14.25" customHeight="1">
      <c r="A7270" s="5"/>
      <c r="B7270" s="5"/>
      <c r="C7270" s="5" t="str">
        <f>IFERROR(__xludf.DUMMYFUNCTION("""COMPUTED_VALUE"""),"")</f>
        <v/>
      </c>
      <c r="D7270" s="5">
        <v>0.0</v>
      </c>
    </row>
    <row r="7271" ht="14.25" customHeight="1">
      <c r="A7271" s="5"/>
      <c r="B7271" s="5"/>
      <c r="C7271" s="5" t="str">
        <f>IFERROR(__xludf.DUMMYFUNCTION("""COMPUTED_VALUE"""),"")</f>
        <v/>
      </c>
      <c r="D7271" s="5">
        <v>0.0</v>
      </c>
    </row>
    <row r="7272" ht="14.25" customHeight="1">
      <c r="A7272" s="5"/>
      <c r="B7272" s="5"/>
      <c r="C7272" s="5" t="str">
        <f>IFERROR(__xludf.DUMMYFUNCTION("""COMPUTED_VALUE"""),"")</f>
        <v/>
      </c>
      <c r="D7272" s="5">
        <v>0.0</v>
      </c>
    </row>
    <row r="7273" ht="14.25" customHeight="1">
      <c r="A7273" s="5"/>
      <c r="B7273" s="5"/>
      <c r="C7273" s="5" t="str">
        <f>IFERROR(__xludf.DUMMYFUNCTION("""COMPUTED_VALUE"""),"")</f>
        <v/>
      </c>
      <c r="D7273" s="5">
        <v>0.0</v>
      </c>
    </row>
    <row r="7274" ht="14.25" customHeight="1">
      <c r="A7274" s="5"/>
      <c r="B7274" s="5"/>
      <c r="C7274" s="5" t="str">
        <f>IFERROR(__xludf.DUMMYFUNCTION("""COMPUTED_VALUE"""),"")</f>
        <v/>
      </c>
      <c r="D7274" s="5">
        <v>0.0</v>
      </c>
    </row>
    <row r="7275" ht="14.25" customHeight="1">
      <c r="A7275" s="5"/>
      <c r="B7275" s="5"/>
      <c r="C7275" s="5" t="str">
        <f>IFERROR(__xludf.DUMMYFUNCTION("""COMPUTED_VALUE"""),"")</f>
        <v/>
      </c>
      <c r="D7275" s="5">
        <v>0.0</v>
      </c>
    </row>
    <row r="7276" ht="14.25" customHeight="1">
      <c r="A7276" s="5"/>
      <c r="B7276" s="5"/>
      <c r="C7276" s="5" t="str">
        <f>IFERROR(__xludf.DUMMYFUNCTION("""COMPUTED_VALUE"""),"")</f>
        <v/>
      </c>
      <c r="D7276" s="5">
        <v>0.0</v>
      </c>
    </row>
    <row r="7277" ht="14.25" customHeight="1">
      <c r="A7277" s="5"/>
      <c r="B7277" s="5"/>
      <c r="C7277" s="5" t="str">
        <f>IFERROR(__xludf.DUMMYFUNCTION("""COMPUTED_VALUE"""),"")</f>
        <v/>
      </c>
      <c r="D7277" s="5">
        <v>0.0</v>
      </c>
    </row>
    <row r="7278" ht="14.25" customHeight="1">
      <c r="A7278" s="5"/>
      <c r="B7278" s="5"/>
      <c r="C7278" s="5" t="str">
        <f>IFERROR(__xludf.DUMMYFUNCTION("""COMPUTED_VALUE"""),"")</f>
        <v/>
      </c>
      <c r="D7278" s="5">
        <v>0.0</v>
      </c>
    </row>
    <row r="7279" ht="14.25" customHeight="1">
      <c r="A7279" s="5"/>
      <c r="B7279" s="5"/>
      <c r="C7279" s="5" t="str">
        <f>IFERROR(__xludf.DUMMYFUNCTION("""COMPUTED_VALUE"""),"")</f>
        <v/>
      </c>
      <c r="D7279" s="5">
        <v>0.0</v>
      </c>
    </row>
    <row r="7280" ht="14.25" customHeight="1">
      <c r="A7280" s="5"/>
      <c r="B7280" s="5"/>
      <c r="C7280" s="5" t="str">
        <f>IFERROR(__xludf.DUMMYFUNCTION("""COMPUTED_VALUE"""),"")</f>
        <v/>
      </c>
      <c r="D7280" s="5">
        <v>0.0</v>
      </c>
    </row>
    <row r="7281" ht="14.25" customHeight="1">
      <c r="A7281" s="5"/>
      <c r="B7281" s="5"/>
      <c r="C7281" s="5" t="str">
        <f>IFERROR(__xludf.DUMMYFUNCTION("""COMPUTED_VALUE"""),"")</f>
        <v/>
      </c>
      <c r="D7281" s="5">
        <v>0.0</v>
      </c>
    </row>
    <row r="7282" ht="14.25" customHeight="1">
      <c r="A7282" s="5"/>
      <c r="B7282" s="5"/>
      <c r="C7282" s="5" t="str">
        <f>IFERROR(__xludf.DUMMYFUNCTION("""COMPUTED_VALUE"""),"")</f>
        <v/>
      </c>
      <c r="D7282" s="5">
        <v>0.0</v>
      </c>
    </row>
    <row r="7283" ht="14.25" customHeight="1">
      <c r="A7283" s="5"/>
      <c r="B7283" s="5"/>
      <c r="C7283" s="5" t="str">
        <f>IFERROR(__xludf.DUMMYFUNCTION("""COMPUTED_VALUE"""),"")</f>
        <v/>
      </c>
      <c r="D7283" s="5">
        <v>0.0</v>
      </c>
    </row>
    <row r="7284" ht="14.25" customHeight="1">
      <c r="A7284" s="5"/>
      <c r="B7284" s="5"/>
      <c r="C7284" s="5" t="str">
        <f>IFERROR(__xludf.DUMMYFUNCTION("""COMPUTED_VALUE"""),"")</f>
        <v/>
      </c>
      <c r="D7284" s="5">
        <v>0.0</v>
      </c>
    </row>
    <row r="7285" ht="14.25" customHeight="1">
      <c r="A7285" s="5"/>
      <c r="B7285" s="5"/>
      <c r="C7285" s="5" t="str">
        <f>IFERROR(__xludf.DUMMYFUNCTION("""COMPUTED_VALUE"""),"")</f>
        <v/>
      </c>
      <c r="D7285" s="5">
        <v>0.0</v>
      </c>
    </row>
    <row r="7286" ht="14.25" customHeight="1">
      <c r="A7286" s="5"/>
      <c r="B7286" s="5"/>
      <c r="C7286" s="5" t="str">
        <f>IFERROR(__xludf.DUMMYFUNCTION("""COMPUTED_VALUE"""),"")</f>
        <v/>
      </c>
      <c r="D7286" s="5">
        <v>0.0</v>
      </c>
    </row>
    <row r="7287" ht="14.25" customHeight="1">
      <c r="A7287" s="5"/>
      <c r="B7287" s="5"/>
      <c r="C7287" s="5" t="str">
        <f>IFERROR(__xludf.DUMMYFUNCTION("""COMPUTED_VALUE"""),"")</f>
        <v/>
      </c>
      <c r="D7287" s="5">
        <v>0.0</v>
      </c>
    </row>
    <row r="7288" ht="14.25" customHeight="1">
      <c r="A7288" s="5"/>
      <c r="B7288" s="5"/>
      <c r="C7288" s="5" t="str">
        <f>IFERROR(__xludf.DUMMYFUNCTION("""COMPUTED_VALUE"""),"")</f>
        <v/>
      </c>
      <c r="D7288" s="5">
        <v>0.0</v>
      </c>
    </row>
    <row r="7289" ht="14.25" customHeight="1">
      <c r="A7289" s="5"/>
      <c r="B7289" s="5"/>
      <c r="C7289" s="5" t="str">
        <f>IFERROR(__xludf.DUMMYFUNCTION("""COMPUTED_VALUE"""),"")</f>
        <v/>
      </c>
      <c r="D7289" s="5">
        <v>0.0</v>
      </c>
    </row>
    <row r="7290" ht="14.25" customHeight="1">
      <c r="A7290" s="5"/>
      <c r="B7290" s="5"/>
      <c r="C7290" s="5" t="str">
        <f>IFERROR(__xludf.DUMMYFUNCTION("""COMPUTED_VALUE"""),"")</f>
        <v/>
      </c>
      <c r="D7290" s="5">
        <v>0.0</v>
      </c>
    </row>
    <row r="7291" ht="14.25" customHeight="1">
      <c r="A7291" s="5"/>
      <c r="B7291" s="5"/>
      <c r="C7291" s="5" t="str">
        <f>IFERROR(__xludf.DUMMYFUNCTION("""COMPUTED_VALUE"""),"")</f>
        <v/>
      </c>
      <c r="D7291" s="5">
        <v>0.0</v>
      </c>
    </row>
    <row r="7292" ht="14.25" customHeight="1">
      <c r="A7292" s="5"/>
      <c r="B7292" s="5"/>
      <c r="C7292" s="5" t="str">
        <f>IFERROR(__xludf.DUMMYFUNCTION("""COMPUTED_VALUE"""),"")</f>
        <v/>
      </c>
      <c r="D7292" s="5">
        <v>0.0</v>
      </c>
    </row>
    <row r="7293" ht="14.25" customHeight="1">
      <c r="A7293" s="5"/>
      <c r="B7293" s="5"/>
      <c r="C7293" s="5" t="str">
        <f>IFERROR(__xludf.DUMMYFUNCTION("""COMPUTED_VALUE"""),"")</f>
        <v/>
      </c>
      <c r="D7293" s="5">
        <v>0.0</v>
      </c>
    </row>
    <row r="7294" ht="14.25" customHeight="1">
      <c r="A7294" s="5"/>
      <c r="B7294" s="5"/>
      <c r="C7294" s="5" t="str">
        <f>IFERROR(__xludf.DUMMYFUNCTION("""COMPUTED_VALUE"""),"")</f>
        <v/>
      </c>
      <c r="D7294" s="5">
        <v>0.0</v>
      </c>
    </row>
    <row r="7295" ht="14.25" customHeight="1">
      <c r="A7295" s="5"/>
      <c r="B7295" s="5"/>
      <c r="C7295" s="5" t="str">
        <f>IFERROR(__xludf.DUMMYFUNCTION("""COMPUTED_VALUE"""),"")</f>
        <v/>
      </c>
      <c r="D7295" s="5">
        <v>0.0</v>
      </c>
    </row>
    <row r="7296" ht="14.25" customHeight="1">
      <c r="A7296" s="5"/>
      <c r="B7296" s="5"/>
      <c r="C7296" s="5" t="str">
        <f>IFERROR(__xludf.DUMMYFUNCTION("""COMPUTED_VALUE"""),"")</f>
        <v/>
      </c>
      <c r="D7296" s="5">
        <v>0.0</v>
      </c>
    </row>
    <row r="7297" ht="14.25" customHeight="1">
      <c r="A7297" s="5"/>
      <c r="B7297" s="5"/>
      <c r="C7297" s="5" t="str">
        <f>IFERROR(__xludf.DUMMYFUNCTION("""COMPUTED_VALUE"""),"")</f>
        <v/>
      </c>
      <c r="D7297" s="5">
        <v>0.0</v>
      </c>
    </row>
    <row r="7298" ht="14.25" customHeight="1">
      <c r="A7298" s="5"/>
      <c r="B7298" s="5"/>
      <c r="C7298" s="5" t="str">
        <f>IFERROR(__xludf.DUMMYFUNCTION("""COMPUTED_VALUE"""),"")</f>
        <v/>
      </c>
      <c r="D7298" s="5">
        <v>0.0</v>
      </c>
    </row>
    <row r="7299" ht="14.25" customHeight="1">
      <c r="A7299" s="5"/>
      <c r="B7299" s="5"/>
      <c r="C7299" s="5" t="str">
        <f>IFERROR(__xludf.DUMMYFUNCTION("""COMPUTED_VALUE"""),"")</f>
        <v/>
      </c>
      <c r="D7299" s="5">
        <v>0.0</v>
      </c>
    </row>
    <row r="7300" ht="14.25" customHeight="1">
      <c r="A7300" s="5"/>
      <c r="B7300" s="5"/>
      <c r="C7300" s="5" t="str">
        <f>IFERROR(__xludf.DUMMYFUNCTION("""COMPUTED_VALUE"""),"")</f>
        <v/>
      </c>
      <c r="D7300" s="5">
        <v>0.0</v>
      </c>
    </row>
    <row r="7301" ht="14.25" customHeight="1">
      <c r="A7301" s="5"/>
      <c r="B7301" s="5"/>
      <c r="C7301" s="5" t="str">
        <f>IFERROR(__xludf.DUMMYFUNCTION("""COMPUTED_VALUE"""),"")</f>
        <v/>
      </c>
      <c r="D7301" s="5">
        <v>0.0</v>
      </c>
    </row>
    <row r="7302" ht="14.25" customHeight="1">
      <c r="A7302" s="5"/>
      <c r="B7302" s="5"/>
      <c r="C7302" s="5" t="str">
        <f>IFERROR(__xludf.DUMMYFUNCTION("""COMPUTED_VALUE"""),"")</f>
        <v/>
      </c>
      <c r="D7302" s="5">
        <v>0.0</v>
      </c>
    </row>
    <row r="7303" ht="14.25" customHeight="1">
      <c r="A7303" s="5"/>
      <c r="B7303" s="5"/>
      <c r="C7303" s="5" t="str">
        <f>IFERROR(__xludf.DUMMYFUNCTION("""COMPUTED_VALUE"""),"")</f>
        <v/>
      </c>
      <c r="D7303" s="5">
        <v>0.0</v>
      </c>
    </row>
    <row r="7304" ht="14.25" customHeight="1">
      <c r="A7304" s="5"/>
      <c r="B7304" s="5"/>
      <c r="C7304" s="5" t="str">
        <f>IFERROR(__xludf.DUMMYFUNCTION("""COMPUTED_VALUE"""),"")</f>
        <v/>
      </c>
      <c r="D7304" s="5">
        <v>0.0</v>
      </c>
    </row>
    <row r="7305" ht="14.25" customHeight="1">
      <c r="A7305" s="5"/>
      <c r="B7305" s="5"/>
      <c r="C7305" s="5" t="str">
        <f>IFERROR(__xludf.DUMMYFUNCTION("""COMPUTED_VALUE"""),"")</f>
        <v/>
      </c>
      <c r="D7305" s="5">
        <v>0.0</v>
      </c>
    </row>
    <row r="7306" ht="14.25" customHeight="1">
      <c r="A7306" s="5"/>
      <c r="B7306" s="5"/>
      <c r="C7306" s="5" t="str">
        <f>IFERROR(__xludf.DUMMYFUNCTION("""COMPUTED_VALUE"""),"")</f>
        <v/>
      </c>
      <c r="D7306" s="5">
        <v>0.0</v>
      </c>
    </row>
    <row r="7307" ht="14.25" customHeight="1">
      <c r="A7307" s="5"/>
      <c r="B7307" s="5"/>
      <c r="C7307" s="5" t="str">
        <f>IFERROR(__xludf.DUMMYFUNCTION("""COMPUTED_VALUE"""),"")</f>
        <v/>
      </c>
      <c r="D7307" s="5">
        <v>0.0</v>
      </c>
    </row>
    <row r="7308" ht="14.25" customHeight="1">
      <c r="A7308" s="5"/>
      <c r="B7308" s="5"/>
      <c r="C7308" s="5" t="str">
        <f>IFERROR(__xludf.DUMMYFUNCTION("""COMPUTED_VALUE"""),"")</f>
        <v/>
      </c>
      <c r="D7308" s="5">
        <v>0.0</v>
      </c>
    </row>
    <row r="7309" ht="14.25" customHeight="1">
      <c r="A7309" s="5"/>
      <c r="B7309" s="5"/>
      <c r="C7309" s="5" t="str">
        <f>IFERROR(__xludf.DUMMYFUNCTION("""COMPUTED_VALUE"""),"")</f>
        <v/>
      </c>
      <c r="D7309" s="5">
        <v>0.0</v>
      </c>
    </row>
    <row r="7310" ht="14.25" customHeight="1">
      <c r="A7310" s="5"/>
      <c r="B7310" s="5"/>
      <c r="C7310" s="5" t="str">
        <f>IFERROR(__xludf.DUMMYFUNCTION("""COMPUTED_VALUE"""),"")</f>
        <v/>
      </c>
      <c r="D7310" s="5">
        <v>0.0</v>
      </c>
    </row>
    <row r="7311" ht="14.25" customHeight="1">
      <c r="A7311" s="5"/>
      <c r="B7311" s="5"/>
      <c r="C7311" s="5" t="str">
        <f>IFERROR(__xludf.DUMMYFUNCTION("""COMPUTED_VALUE"""),"")</f>
        <v/>
      </c>
      <c r="D7311" s="5">
        <v>0.0</v>
      </c>
    </row>
    <row r="7312" ht="14.25" customHeight="1">
      <c r="A7312" s="5"/>
      <c r="B7312" s="5"/>
      <c r="C7312" s="5" t="str">
        <f>IFERROR(__xludf.DUMMYFUNCTION("""COMPUTED_VALUE"""),"")</f>
        <v/>
      </c>
      <c r="D7312" s="5">
        <v>0.0</v>
      </c>
    </row>
    <row r="7313" ht="14.25" customHeight="1">
      <c r="A7313" s="5"/>
      <c r="B7313" s="5"/>
      <c r="C7313" s="5" t="str">
        <f>IFERROR(__xludf.DUMMYFUNCTION("""COMPUTED_VALUE"""),"")</f>
        <v/>
      </c>
      <c r="D7313" s="5">
        <v>0.0</v>
      </c>
    </row>
    <row r="7314" ht="14.25" customHeight="1">
      <c r="A7314" s="5"/>
      <c r="B7314" s="5"/>
      <c r="C7314" s="5" t="str">
        <f>IFERROR(__xludf.DUMMYFUNCTION("""COMPUTED_VALUE"""),"")</f>
        <v/>
      </c>
      <c r="D7314" s="5">
        <v>0.0</v>
      </c>
    </row>
    <row r="7315" ht="14.25" customHeight="1">
      <c r="A7315" s="5"/>
      <c r="B7315" s="5"/>
      <c r="C7315" s="5" t="str">
        <f>IFERROR(__xludf.DUMMYFUNCTION("""COMPUTED_VALUE"""),"")</f>
        <v/>
      </c>
      <c r="D7315" s="5">
        <v>0.0</v>
      </c>
    </row>
    <row r="7316" ht="14.25" customHeight="1">
      <c r="A7316" s="5"/>
      <c r="B7316" s="5"/>
      <c r="C7316" s="5" t="str">
        <f>IFERROR(__xludf.DUMMYFUNCTION("""COMPUTED_VALUE"""),"")</f>
        <v/>
      </c>
      <c r="D7316" s="5">
        <v>0.0</v>
      </c>
    </row>
    <row r="7317" ht="14.25" customHeight="1">
      <c r="A7317" s="5"/>
      <c r="B7317" s="5"/>
      <c r="C7317" s="5" t="str">
        <f>IFERROR(__xludf.DUMMYFUNCTION("""COMPUTED_VALUE"""),"")</f>
        <v/>
      </c>
      <c r="D7317" s="5">
        <v>0.0</v>
      </c>
    </row>
    <row r="7318" ht="14.25" customHeight="1">
      <c r="A7318" s="5"/>
      <c r="B7318" s="5"/>
      <c r="C7318" s="5" t="str">
        <f>IFERROR(__xludf.DUMMYFUNCTION("""COMPUTED_VALUE"""),"")</f>
        <v/>
      </c>
      <c r="D7318" s="5">
        <v>0.0</v>
      </c>
    </row>
    <row r="7319" ht="14.25" customHeight="1">
      <c r="A7319" s="5"/>
      <c r="B7319" s="5"/>
      <c r="C7319" s="5" t="str">
        <f>IFERROR(__xludf.DUMMYFUNCTION("""COMPUTED_VALUE"""),"")</f>
        <v/>
      </c>
      <c r="D7319" s="5">
        <v>0.0</v>
      </c>
    </row>
    <row r="7320" ht="14.25" customHeight="1">
      <c r="A7320" s="5"/>
      <c r="B7320" s="5"/>
      <c r="C7320" s="5" t="str">
        <f>IFERROR(__xludf.DUMMYFUNCTION("""COMPUTED_VALUE"""),"")</f>
        <v/>
      </c>
      <c r="D7320" s="5">
        <v>0.0</v>
      </c>
    </row>
    <row r="7321" ht="14.25" customHeight="1">
      <c r="A7321" s="5"/>
      <c r="B7321" s="5"/>
      <c r="C7321" s="5" t="str">
        <f>IFERROR(__xludf.DUMMYFUNCTION("""COMPUTED_VALUE"""),"")</f>
        <v/>
      </c>
      <c r="D7321" s="5">
        <v>0.0</v>
      </c>
    </row>
    <row r="7322" ht="14.25" customHeight="1">
      <c r="A7322" s="5"/>
      <c r="B7322" s="5"/>
      <c r="C7322" s="5" t="str">
        <f>IFERROR(__xludf.DUMMYFUNCTION("""COMPUTED_VALUE"""),"")</f>
        <v/>
      </c>
      <c r="D7322" s="5">
        <v>0.0</v>
      </c>
    </row>
    <row r="7323" ht="14.25" customHeight="1">
      <c r="A7323" s="5"/>
      <c r="B7323" s="5"/>
      <c r="C7323" s="5" t="str">
        <f>IFERROR(__xludf.DUMMYFUNCTION("""COMPUTED_VALUE"""),"")</f>
        <v/>
      </c>
      <c r="D7323" s="5">
        <v>0.0</v>
      </c>
    </row>
    <row r="7324" ht="14.25" customHeight="1">
      <c r="A7324" s="5"/>
      <c r="B7324" s="5"/>
      <c r="C7324" s="5" t="str">
        <f>IFERROR(__xludf.DUMMYFUNCTION("""COMPUTED_VALUE"""),"")</f>
        <v/>
      </c>
      <c r="D7324" s="5">
        <v>0.0</v>
      </c>
    </row>
    <row r="7325" ht="14.25" customHeight="1">
      <c r="A7325" s="5"/>
      <c r="B7325" s="5"/>
      <c r="C7325" s="5" t="str">
        <f>IFERROR(__xludf.DUMMYFUNCTION("""COMPUTED_VALUE"""),"")</f>
        <v/>
      </c>
      <c r="D7325" s="5">
        <v>0.0</v>
      </c>
    </row>
    <row r="7326" ht="14.25" customHeight="1">
      <c r="A7326" s="5"/>
      <c r="B7326" s="5"/>
      <c r="C7326" s="5" t="str">
        <f>IFERROR(__xludf.DUMMYFUNCTION("""COMPUTED_VALUE"""),"")</f>
        <v/>
      </c>
      <c r="D7326" s="5">
        <v>0.0</v>
      </c>
    </row>
    <row r="7327" ht="14.25" customHeight="1">
      <c r="A7327" s="5"/>
      <c r="B7327" s="5"/>
      <c r="C7327" s="5" t="str">
        <f>IFERROR(__xludf.DUMMYFUNCTION("""COMPUTED_VALUE"""),"")</f>
        <v/>
      </c>
      <c r="D7327" s="5">
        <v>0.0</v>
      </c>
    </row>
    <row r="7328" ht="14.25" customHeight="1">
      <c r="A7328" s="5"/>
      <c r="B7328" s="5"/>
      <c r="C7328" s="5" t="str">
        <f>IFERROR(__xludf.DUMMYFUNCTION("""COMPUTED_VALUE"""),"")</f>
        <v/>
      </c>
      <c r="D7328" s="5">
        <v>0.0</v>
      </c>
    </row>
    <row r="7329" ht="14.25" customHeight="1">
      <c r="A7329" s="5"/>
      <c r="B7329" s="5"/>
      <c r="C7329" s="5" t="str">
        <f>IFERROR(__xludf.DUMMYFUNCTION("""COMPUTED_VALUE"""),"")</f>
        <v/>
      </c>
      <c r="D7329" s="5">
        <v>0.0</v>
      </c>
    </row>
    <row r="7330" ht="14.25" customHeight="1">
      <c r="A7330" s="5"/>
      <c r="B7330" s="5"/>
      <c r="C7330" s="5" t="str">
        <f>IFERROR(__xludf.DUMMYFUNCTION("""COMPUTED_VALUE"""),"")</f>
        <v/>
      </c>
      <c r="D7330" s="5">
        <v>0.0</v>
      </c>
    </row>
    <row r="7331" ht="14.25" customHeight="1">
      <c r="A7331" s="5"/>
      <c r="B7331" s="5"/>
      <c r="C7331" s="5" t="str">
        <f>IFERROR(__xludf.DUMMYFUNCTION("""COMPUTED_VALUE"""),"")</f>
        <v/>
      </c>
      <c r="D7331" s="5">
        <v>0.0</v>
      </c>
    </row>
    <row r="7332" ht="14.25" customHeight="1">
      <c r="A7332" s="5"/>
      <c r="B7332" s="5"/>
      <c r="C7332" s="5" t="str">
        <f>IFERROR(__xludf.DUMMYFUNCTION("""COMPUTED_VALUE"""),"")</f>
        <v/>
      </c>
      <c r="D7332" s="5">
        <v>0.0</v>
      </c>
    </row>
    <row r="7333" ht="14.25" customHeight="1">
      <c r="A7333" s="5"/>
      <c r="B7333" s="5"/>
      <c r="C7333" s="5" t="str">
        <f>IFERROR(__xludf.DUMMYFUNCTION("""COMPUTED_VALUE"""),"")</f>
        <v/>
      </c>
      <c r="D7333" s="5">
        <v>0.0</v>
      </c>
    </row>
    <row r="7334" ht="14.25" customHeight="1">
      <c r="A7334" s="5"/>
      <c r="B7334" s="5"/>
      <c r="C7334" s="5" t="str">
        <f>IFERROR(__xludf.DUMMYFUNCTION("""COMPUTED_VALUE"""),"")</f>
        <v/>
      </c>
      <c r="D7334" s="5">
        <v>0.0</v>
      </c>
    </row>
    <row r="7335" ht="14.25" customHeight="1">
      <c r="A7335" s="5"/>
      <c r="B7335" s="5"/>
      <c r="C7335" s="5" t="str">
        <f>IFERROR(__xludf.DUMMYFUNCTION("""COMPUTED_VALUE"""),"")</f>
        <v/>
      </c>
      <c r="D7335" s="5">
        <v>0.0</v>
      </c>
    </row>
    <row r="7336" ht="14.25" customHeight="1">
      <c r="A7336" s="5"/>
      <c r="B7336" s="5"/>
      <c r="C7336" s="5" t="str">
        <f>IFERROR(__xludf.DUMMYFUNCTION("""COMPUTED_VALUE"""),"")</f>
        <v/>
      </c>
      <c r="D7336" s="5">
        <v>0.0</v>
      </c>
    </row>
    <row r="7337" ht="14.25" customHeight="1">
      <c r="A7337" s="5"/>
      <c r="B7337" s="5"/>
      <c r="C7337" s="5" t="str">
        <f>IFERROR(__xludf.DUMMYFUNCTION("""COMPUTED_VALUE"""),"")</f>
        <v/>
      </c>
      <c r="D7337" s="5">
        <v>0.0</v>
      </c>
    </row>
    <row r="7338" ht="14.25" customHeight="1">
      <c r="A7338" s="5"/>
      <c r="B7338" s="5"/>
      <c r="C7338" s="5" t="str">
        <f>IFERROR(__xludf.DUMMYFUNCTION("""COMPUTED_VALUE"""),"")</f>
        <v/>
      </c>
      <c r="D7338" s="5">
        <v>0.0</v>
      </c>
    </row>
    <row r="7339" ht="14.25" customHeight="1">
      <c r="A7339" s="5"/>
      <c r="B7339" s="5"/>
      <c r="C7339" s="5" t="str">
        <f>IFERROR(__xludf.DUMMYFUNCTION("""COMPUTED_VALUE"""),"")</f>
        <v/>
      </c>
      <c r="D7339" s="5">
        <v>0.0</v>
      </c>
    </row>
    <row r="7340" ht="14.25" customHeight="1">
      <c r="A7340" s="5"/>
      <c r="B7340" s="5"/>
      <c r="C7340" s="5" t="str">
        <f>IFERROR(__xludf.DUMMYFUNCTION("""COMPUTED_VALUE"""),"")</f>
        <v/>
      </c>
      <c r="D7340" s="5">
        <v>0.0</v>
      </c>
    </row>
    <row r="7341" ht="14.25" customHeight="1">
      <c r="A7341" s="5"/>
      <c r="B7341" s="5"/>
      <c r="C7341" s="5" t="str">
        <f>IFERROR(__xludf.DUMMYFUNCTION("""COMPUTED_VALUE"""),"")</f>
        <v/>
      </c>
      <c r="D7341" s="5">
        <v>0.0</v>
      </c>
    </row>
    <row r="7342" ht="14.25" customHeight="1">
      <c r="A7342" s="5"/>
      <c r="B7342" s="5"/>
      <c r="C7342" s="5" t="str">
        <f>IFERROR(__xludf.DUMMYFUNCTION("""COMPUTED_VALUE"""),"")</f>
        <v/>
      </c>
      <c r="D7342" s="5">
        <v>0.0</v>
      </c>
    </row>
    <row r="7343" ht="14.25" customHeight="1">
      <c r="A7343" s="5"/>
      <c r="B7343" s="5"/>
      <c r="C7343" s="5" t="str">
        <f>IFERROR(__xludf.DUMMYFUNCTION("""COMPUTED_VALUE"""),"")</f>
        <v/>
      </c>
      <c r="D7343" s="5">
        <v>0.0</v>
      </c>
    </row>
    <row r="7344" ht="14.25" customHeight="1">
      <c r="A7344" s="5"/>
      <c r="B7344" s="5"/>
      <c r="C7344" s="5" t="str">
        <f>IFERROR(__xludf.DUMMYFUNCTION("""COMPUTED_VALUE"""),"")</f>
        <v/>
      </c>
      <c r="D7344" s="5">
        <v>0.0</v>
      </c>
    </row>
    <row r="7345" ht="14.25" customHeight="1">
      <c r="A7345" s="5"/>
      <c r="B7345" s="5"/>
      <c r="C7345" s="5" t="str">
        <f>IFERROR(__xludf.DUMMYFUNCTION("""COMPUTED_VALUE"""),"")</f>
        <v/>
      </c>
      <c r="D7345" s="5">
        <v>0.0</v>
      </c>
    </row>
    <row r="7346" ht="14.25" customHeight="1">
      <c r="A7346" s="5"/>
      <c r="B7346" s="5"/>
      <c r="C7346" s="5" t="str">
        <f>IFERROR(__xludf.DUMMYFUNCTION("""COMPUTED_VALUE"""),"")</f>
        <v/>
      </c>
      <c r="D7346" s="5">
        <v>0.0</v>
      </c>
    </row>
    <row r="7347" ht="14.25" customHeight="1">
      <c r="A7347" s="5"/>
      <c r="B7347" s="5"/>
      <c r="C7347" s="5" t="str">
        <f>IFERROR(__xludf.DUMMYFUNCTION("""COMPUTED_VALUE"""),"")</f>
        <v/>
      </c>
      <c r="D7347" s="5">
        <v>0.0</v>
      </c>
    </row>
    <row r="7348" ht="14.25" customHeight="1">
      <c r="A7348" s="5"/>
      <c r="B7348" s="5"/>
      <c r="C7348" s="5" t="str">
        <f>IFERROR(__xludf.DUMMYFUNCTION("""COMPUTED_VALUE"""),"")</f>
        <v/>
      </c>
      <c r="D7348" s="5">
        <v>0.0</v>
      </c>
    </row>
    <row r="7349" ht="14.25" customHeight="1">
      <c r="A7349" s="5"/>
      <c r="B7349" s="5"/>
      <c r="C7349" s="5" t="str">
        <f>IFERROR(__xludf.DUMMYFUNCTION("""COMPUTED_VALUE"""),"")</f>
        <v/>
      </c>
      <c r="D7349" s="5">
        <v>0.0</v>
      </c>
    </row>
    <row r="7350" ht="14.25" customHeight="1">
      <c r="A7350" s="5"/>
      <c r="B7350" s="5"/>
      <c r="C7350" s="5" t="str">
        <f>IFERROR(__xludf.DUMMYFUNCTION("""COMPUTED_VALUE"""),"")</f>
        <v/>
      </c>
      <c r="D7350" s="5">
        <v>0.0</v>
      </c>
    </row>
    <row r="7351" ht="14.25" customHeight="1">
      <c r="A7351" s="5"/>
      <c r="B7351" s="5"/>
      <c r="C7351" s="5" t="str">
        <f>IFERROR(__xludf.DUMMYFUNCTION("""COMPUTED_VALUE"""),"")</f>
        <v/>
      </c>
      <c r="D7351" s="5">
        <v>0.0</v>
      </c>
    </row>
    <row r="7352" ht="14.25" customHeight="1">
      <c r="A7352" s="5"/>
      <c r="B7352" s="5"/>
      <c r="C7352" s="5" t="str">
        <f>IFERROR(__xludf.DUMMYFUNCTION("""COMPUTED_VALUE"""),"")</f>
        <v/>
      </c>
      <c r="D7352" s="5">
        <v>0.0</v>
      </c>
    </row>
    <row r="7353" ht="14.25" customHeight="1">
      <c r="A7353" s="5"/>
      <c r="B7353" s="5"/>
      <c r="C7353" s="5" t="str">
        <f>IFERROR(__xludf.DUMMYFUNCTION("""COMPUTED_VALUE"""),"")</f>
        <v/>
      </c>
      <c r="D7353" s="5">
        <v>0.0</v>
      </c>
    </row>
    <row r="7354" ht="14.25" customHeight="1">
      <c r="A7354" s="5"/>
      <c r="B7354" s="5"/>
      <c r="C7354" s="5" t="str">
        <f>IFERROR(__xludf.DUMMYFUNCTION("""COMPUTED_VALUE"""),"")</f>
        <v/>
      </c>
      <c r="D7354" s="5">
        <v>0.0</v>
      </c>
    </row>
    <row r="7355" ht="14.25" customHeight="1">
      <c r="A7355" s="5"/>
      <c r="B7355" s="5"/>
      <c r="C7355" s="5" t="str">
        <f>IFERROR(__xludf.DUMMYFUNCTION("""COMPUTED_VALUE"""),"")</f>
        <v/>
      </c>
      <c r="D7355" s="5">
        <v>0.0</v>
      </c>
    </row>
    <row r="7356" ht="14.25" customHeight="1">
      <c r="A7356" s="5"/>
      <c r="B7356" s="5"/>
      <c r="C7356" s="5" t="str">
        <f>IFERROR(__xludf.DUMMYFUNCTION("""COMPUTED_VALUE"""),"")</f>
        <v/>
      </c>
      <c r="D7356" s="5">
        <v>0.0</v>
      </c>
    </row>
    <row r="7357" ht="14.25" customHeight="1">
      <c r="A7357" s="5"/>
      <c r="B7357" s="5"/>
      <c r="C7357" s="5" t="str">
        <f>IFERROR(__xludf.DUMMYFUNCTION("""COMPUTED_VALUE"""),"")</f>
        <v/>
      </c>
      <c r="D7357" s="5">
        <v>0.0</v>
      </c>
    </row>
    <row r="7358" ht="14.25" customHeight="1">
      <c r="A7358" s="5"/>
      <c r="B7358" s="5"/>
      <c r="C7358" s="5" t="str">
        <f>IFERROR(__xludf.DUMMYFUNCTION("""COMPUTED_VALUE"""),"")</f>
        <v/>
      </c>
      <c r="D7358" s="5">
        <v>0.0</v>
      </c>
    </row>
    <row r="7359" ht="14.25" customHeight="1">
      <c r="A7359" s="5"/>
      <c r="B7359" s="5"/>
      <c r="C7359" s="5" t="str">
        <f>IFERROR(__xludf.DUMMYFUNCTION("""COMPUTED_VALUE"""),"")</f>
        <v/>
      </c>
      <c r="D7359" s="5">
        <v>0.0</v>
      </c>
    </row>
    <row r="7360" ht="14.25" customHeight="1">
      <c r="A7360" s="5"/>
      <c r="B7360" s="5"/>
      <c r="C7360" s="5" t="str">
        <f>IFERROR(__xludf.DUMMYFUNCTION("""COMPUTED_VALUE"""),"")</f>
        <v/>
      </c>
      <c r="D7360" s="5">
        <v>0.0</v>
      </c>
    </row>
    <row r="7361" ht="14.25" customHeight="1">
      <c r="A7361" s="5"/>
      <c r="B7361" s="5"/>
      <c r="C7361" s="5" t="str">
        <f>IFERROR(__xludf.DUMMYFUNCTION("""COMPUTED_VALUE"""),"")</f>
        <v/>
      </c>
      <c r="D7361" s="5">
        <v>0.0</v>
      </c>
    </row>
    <row r="7362" ht="14.25" customHeight="1">
      <c r="A7362" s="5"/>
      <c r="B7362" s="5"/>
      <c r="C7362" s="5" t="str">
        <f>IFERROR(__xludf.DUMMYFUNCTION("""COMPUTED_VALUE"""),"")</f>
        <v/>
      </c>
      <c r="D7362" s="5">
        <v>0.0</v>
      </c>
    </row>
    <row r="7363" ht="14.25" customHeight="1">
      <c r="A7363" s="5"/>
      <c r="B7363" s="5"/>
      <c r="C7363" s="5" t="str">
        <f>IFERROR(__xludf.DUMMYFUNCTION("""COMPUTED_VALUE"""),"")</f>
        <v/>
      </c>
      <c r="D7363" s="5">
        <v>0.0</v>
      </c>
    </row>
    <row r="7364" ht="14.25" customHeight="1">
      <c r="A7364" s="5"/>
      <c r="B7364" s="5"/>
      <c r="C7364" s="5" t="str">
        <f>IFERROR(__xludf.DUMMYFUNCTION("""COMPUTED_VALUE"""),"")</f>
        <v/>
      </c>
      <c r="D7364" s="5">
        <v>0.0</v>
      </c>
    </row>
    <row r="7365" ht="14.25" customHeight="1">
      <c r="A7365" s="5"/>
      <c r="B7365" s="5"/>
      <c r="C7365" s="5" t="str">
        <f>IFERROR(__xludf.DUMMYFUNCTION("""COMPUTED_VALUE"""),"")</f>
        <v/>
      </c>
      <c r="D7365" s="5">
        <v>0.0</v>
      </c>
    </row>
    <row r="7366" ht="14.25" customHeight="1">
      <c r="A7366" s="5"/>
      <c r="B7366" s="5"/>
      <c r="C7366" s="5" t="str">
        <f>IFERROR(__xludf.DUMMYFUNCTION("""COMPUTED_VALUE"""),"")</f>
        <v/>
      </c>
      <c r="D7366" s="5">
        <v>0.0</v>
      </c>
    </row>
    <row r="7367" ht="14.25" customHeight="1">
      <c r="A7367" s="5"/>
      <c r="B7367" s="5"/>
      <c r="C7367" s="5" t="str">
        <f>IFERROR(__xludf.DUMMYFUNCTION("""COMPUTED_VALUE"""),"")</f>
        <v/>
      </c>
      <c r="D7367" s="5">
        <v>0.0</v>
      </c>
    </row>
    <row r="7368" ht="14.25" customHeight="1">
      <c r="A7368" s="5"/>
      <c r="B7368" s="5"/>
      <c r="C7368" s="5" t="str">
        <f>IFERROR(__xludf.DUMMYFUNCTION("""COMPUTED_VALUE"""),"")</f>
        <v/>
      </c>
      <c r="D7368" s="5">
        <v>0.0</v>
      </c>
    </row>
    <row r="7369" ht="14.25" customHeight="1">
      <c r="A7369" s="5"/>
      <c r="B7369" s="5"/>
      <c r="C7369" s="5" t="str">
        <f>IFERROR(__xludf.DUMMYFUNCTION("""COMPUTED_VALUE"""),"")</f>
        <v/>
      </c>
      <c r="D7369" s="5">
        <v>0.0</v>
      </c>
    </row>
    <row r="7370" ht="14.25" customHeight="1">
      <c r="A7370" s="5"/>
      <c r="B7370" s="5"/>
      <c r="C7370" s="5" t="str">
        <f>IFERROR(__xludf.DUMMYFUNCTION("""COMPUTED_VALUE"""),"")</f>
        <v/>
      </c>
      <c r="D7370" s="5">
        <v>0.0</v>
      </c>
    </row>
    <row r="7371" ht="14.25" customHeight="1">
      <c r="A7371" s="5"/>
      <c r="B7371" s="5"/>
      <c r="C7371" s="5" t="str">
        <f>IFERROR(__xludf.DUMMYFUNCTION("""COMPUTED_VALUE"""),"")</f>
        <v/>
      </c>
      <c r="D7371" s="5">
        <v>0.0</v>
      </c>
    </row>
    <row r="7372" ht="14.25" customHeight="1">
      <c r="A7372" s="5"/>
      <c r="B7372" s="5"/>
      <c r="C7372" s="5" t="str">
        <f>IFERROR(__xludf.DUMMYFUNCTION("""COMPUTED_VALUE"""),"")</f>
        <v/>
      </c>
      <c r="D7372" s="5">
        <v>0.0</v>
      </c>
    </row>
    <row r="7373" ht="14.25" customHeight="1">
      <c r="A7373" s="5"/>
      <c r="B7373" s="5"/>
      <c r="C7373" s="5" t="str">
        <f>IFERROR(__xludf.DUMMYFUNCTION("""COMPUTED_VALUE"""),"")</f>
        <v/>
      </c>
      <c r="D7373" s="5">
        <v>0.0</v>
      </c>
    </row>
    <row r="7374" ht="14.25" customHeight="1">
      <c r="A7374" s="5"/>
      <c r="B7374" s="5"/>
      <c r="C7374" s="5" t="str">
        <f>IFERROR(__xludf.DUMMYFUNCTION("""COMPUTED_VALUE"""),"")</f>
        <v/>
      </c>
      <c r="D7374" s="5">
        <v>0.0</v>
      </c>
    </row>
    <row r="7375" ht="14.25" customHeight="1">
      <c r="A7375" s="5"/>
      <c r="B7375" s="5"/>
      <c r="C7375" s="5" t="str">
        <f>IFERROR(__xludf.DUMMYFUNCTION("""COMPUTED_VALUE"""),"")</f>
        <v/>
      </c>
      <c r="D7375" s="5">
        <v>0.0</v>
      </c>
    </row>
    <row r="7376" ht="14.25" customHeight="1">
      <c r="A7376" s="5"/>
      <c r="B7376" s="5"/>
      <c r="C7376" s="5" t="str">
        <f>IFERROR(__xludf.DUMMYFUNCTION("""COMPUTED_VALUE"""),"")</f>
        <v/>
      </c>
      <c r="D7376" s="5">
        <v>0.0</v>
      </c>
    </row>
    <row r="7377" ht="14.25" customHeight="1">
      <c r="A7377" s="5"/>
      <c r="B7377" s="5"/>
      <c r="C7377" s="5" t="str">
        <f>IFERROR(__xludf.DUMMYFUNCTION("""COMPUTED_VALUE"""),"")</f>
        <v/>
      </c>
      <c r="D7377" s="5">
        <v>0.0</v>
      </c>
    </row>
    <row r="7378" ht="14.25" customHeight="1">
      <c r="A7378" s="5"/>
      <c r="B7378" s="5"/>
      <c r="C7378" s="5" t="str">
        <f>IFERROR(__xludf.DUMMYFUNCTION("""COMPUTED_VALUE"""),"")</f>
        <v/>
      </c>
      <c r="D7378" s="5">
        <v>0.0</v>
      </c>
    </row>
    <row r="7379" ht="14.25" customHeight="1">
      <c r="A7379" s="5"/>
      <c r="B7379" s="5"/>
      <c r="C7379" s="5" t="str">
        <f>IFERROR(__xludf.DUMMYFUNCTION("""COMPUTED_VALUE"""),"")</f>
        <v/>
      </c>
      <c r="D7379" s="5">
        <v>0.0</v>
      </c>
    </row>
    <row r="7380" ht="14.25" customHeight="1">
      <c r="A7380" s="5"/>
      <c r="B7380" s="5"/>
      <c r="C7380" s="5" t="str">
        <f>IFERROR(__xludf.DUMMYFUNCTION("""COMPUTED_VALUE"""),"")</f>
        <v/>
      </c>
      <c r="D7380" s="5">
        <v>0.0</v>
      </c>
    </row>
    <row r="7381" ht="14.25" customHeight="1">
      <c r="A7381" s="5"/>
      <c r="B7381" s="5"/>
      <c r="C7381" s="5" t="str">
        <f>IFERROR(__xludf.DUMMYFUNCTION("""COMPUTED_VALUE"""),"")</f>
        <v/>
      </c>
      <c r="D7381" s="5">
        <v>0.0</v>
      </c>
    </row>
    <row r="7382" ht="14.25" customHeight="1">
      <c r="A7382" s="5"/>
      <c r="B7382" s="5"/>
      <c r="C7382" s="5" t="str">
        <f>IFERROR(__xludf.DUMMYFUNCTION("""COMPUTED_VALUE"""),"")</f>
        <v/>
      </c>
      <c r="D7382" s="5">
        <v>0.0</v>
      </c>
    </row>
    <row r="7383" ht="14.25" customHeight="1">
      <c r="A7383" s="5"/>
      <c r="B7383" s="5"/>
      <c r="C7383" s="5" t="str">
        <f>IFERROR(__xludf.DUMMYFUNCTION("""COMPUTED_VALUE"""),"")</f>
        <v/>
      </c>
      <c r="D7383" s="5">
        <v>0.0</v>
      </c>
    </row>
    <row r="7384" ht="14.25" customHeight="1">
      <c r="A7384" s="5"/>
      <c r="B7384" s="5"/>
      <c r="C7384" s="5" t="str">
        <f>IFERROR(__xludf.DUMMYFUNCTION("""COMPUTED_VALUE"""),"")</f>
        <v/>
      </c>
      <c r="D7384" s="5">
        <v>0.0</v>
      </c>
    </row>
    <row r="7385" ht="14.25" customHeight="1">
      <c r="A7385" s="5"/>
      <c r="B7385" s="5"/>
      <c r="C7385" s="5" t="str">
        <f>IFERROR(__xludf.DUMMYFUNCTION("""COMPUTED_VALUE"""),"")</f>
        <v/>
      </c>
      <c r="D7385" s="5">
        <v>0.0</v>
      </c>
    </row>
    <row r="7386" ht="14.25" customHeight="1">
      <c r="A7386" s="5"/>
      <c r="B7386" s="5"/>
      <c r="C7386" s="5" t="str">
        <f>IFERROR(__xludf.DUMMYFUNCTION("""COMPUTED_VALUE"""),"")</f>
        <v/>
      </c>
      <c r="D7386" s="5">
        <v>0.0</v>
      </c>
    </row>
    <row r="7387" ht="14.25" customHeight="1">
      <c r="A7387" s="5"/>
      <c r="B7387" s="5"/>
      <c r="C7387" s="5" t="str">
        <f>IFERROR(__xludf.DUMMYFUNCTION("""COMPUTED_VALUE"""),"")</f>
        <v/>
      </c>
      <c r="D7387" s="5">
        <v>0.0</v>
      </c>
    </row>
    <row r="7388" ht="14.25" customHeight="1">
      <c r="A7388" s="5"/>
      <c r="B7388" s="5"/>
      <c r="C7388" s="5" t="str">
        <f>IFERROR(__xludf.DUMMYFUNCTION("""COMPUTED_VALUE"""),"")</f>
        <v/>
      </c>
      <c r="D7388" s="5">
        <v>0.0</v>
      </c>
    </row>
    <row r="7389" ht="14.25" customHeight="1">
      <c r="A7389" s="5"/>
      <c r="B7389" s="5"/>
      <c r="C7389" s="5" t="str">
        <f>IFERROR(__xludf.DUMMYFUNCTION("""COMPUTED_VALUE"""),"")</f>
        <v/>
      </c>
      <c r="D7389" s="5">
        <v>0.0</v>
      </c>
    </row>
    <row r="7390" ht="14.25" customHeight="1">
      <c r="A7390" s="5"/>
      <c r="B7390" s="5"/>
      <c r="C7390" s="5" t="str">
        <f>IFERROR(__xludf.DUMMYFUNCTION("""COMPUTED_VALUE"""),"")</f>
        <v/>
      </c>
      <c r="D7390" s="5">
        <v>0.0</v>
      </c>
    </row>
    <row r="7391" ht="14.25" customHeight="1">
      <c r="A7391" s="5"/>
      <c r="B7391" s="5"/>
      <c r="C7391" s="5" t="str">
        <f>IFERROR(__xludf.DUMMYFUNCTION("""COMPUTED_VALUE"""),"")</f>
        <v/>
      </c>
      <c r="D7391" s="5">
        <v>0.0</v>
      </c>
    </row>
    <row r="7392" ht="14.25" customHeight="1">
      <c r="A7392" s="5"/>
      <c r="B7392" s="5"/>
      <c r="C7392" s="5" t="str">
        <f>IFERROR(__xludf.DUMMYFUNCTION("""COMPUTED_VALUE"""),"")</f>
        <v/>
      </c>
      <c r="D7392" s="5">
        <v>0.0</v>
      </c>
    </row>
    <row r="7393" ht="14.25" customHeight="1">
      <c r="A7393" s="5"/>
      <c r="B7393" s="5"/>
      <c r="C7393" s="5" t="str">
        <f>IFERROR(__xludf.DUMMYFUNCTION("""COMPUTED_VALUE"""),"")</f>
        <v/>
      </c>
      <c r="D7393" s="5">
        <v>0.0</v>
      </c>
    </row>
    <row r="7394" ht="14.25" customHeight="1">
      <c r="A7394" s="5"/>
      <c r="B7394" s="5"/>
      <c r="C7394" s="5" t="str">
        <f>IFERROR(__xludf.DUMMYFUNCTION("""COMPUTED_VALUE"""),"")</f>
        <v/>
      </c>
      <c r="D7394" s="5">
        <v>0.0</v>
      </c>
    </row>
    <row r="7395" ht="14.25" customHeight="1">
      <c r="A7395" s="5"/>
      <c r="B7395" s="5"/>
      <c r="C7395" s="5" t="str">
        <f>IFERROR(__xludf.DUMMYFUNCTION("""COMPUTED_VALUE"""),"")</f>
        <v/>
      </c>
      <c r="D7395" s="5">
        <v>0.0</v>
      </c>
    </row>
    <row r="7396" ht="14.25" customHeight="1">
      <c r="A7396" s="5"/>
      <c r="B7396" s="5"/>
      <c r="C7396" s="5" t="str">
        <f>IFERROR(__xludf.DUMMYFUNCTION("""COMPUTED_VALUE"""),"")</f>
        <v/>
      </c>
      <c r="D7396" s="5">
        <v>0.0</v>
      </c>
    </row>
    <row r="7397" ht="14.25" customHeight="1">
      <c r="A7397" s="5"/>
      <c r="B7397" s="5"/>
      <c r="C7397" s="5" t="str">
        <f>IFERROR(__xludf.DUMMYFUNCTION("""COMPUTED_VALUE"""),"")</f>
        <v/>
      </c>
      <c r="D7397" s="5">
        <v>0.0</v>
      </c>
    </row>
    <row r="7398" ht="14.25" customHeight="1">
      <c r="A7398" s="5"/>
      <c r="B7398" s="5"/>
      <c r="C7398" s="5" t="str">
        <f>IFERROR(__xludf.DUMMYFUNCTION("""COMPUTED_VALUE"""),"")</f>
        <v/>
      </c>
      <c r="D7398" s="5">
        <v>0.0</v>
      </c>
    </row>
    <row r="7399" ht="14.25" customHeight="1">
      <c r="A7399" s="5"/>
      <c r="B7399" s="5"/>
      <c r="C7399" s="5" t="str">
        <f>IFERROR(__xludf.DUMMYFUNCTION("""COMPUTED_VALUE"""),"")</f>
        <v/>
      </c>
      <c r="D7399" s="5">
        <v>0.0</v>
      </c>
    </row>
    <row r="7400" ht="14.25" customHeight="1">
      <c r="A7400" s="5"/>
      <c r="B7400" s="5"/>
      <c r="C7400" s="5" t="str">
        <f>IFERROR(__xludf.DUMMYFUNCTION("""COMPUTED_VALUE"""),"")</f>
        <v/>
      </c>
      <c r="D7400" s="5">
        <v>0.0</v>
      </c>
    </row>
    <row r="7401" ht="14.25" customHeight="1">
      <c r="A7401" s="5"/>
      <c r="B7401" s="5"/>
      <c r="C7401" s="5" t="str">
        <f>IFERROR(__xludf.DUMMYFUNCTION("""COMPUTED_VALUE"""),"")</f>
        <v/>
      </c>
      <c r="D7401" s="5">
        <v>0.0</v>
      </c>
    </row>
    <row r="7402" ht="14.25" customHeight="1">
      <c r="A7402" s="5"/>
      <c r="B7402" s="5"/>
      <c r="C7402" s="5" t="str">
        <f>IFERROR(__xludf.DUMMYFUNCTION("""COMPUTED_VALUE"""),"")</f>
        <v/>
      </c>
      <c r="D7402" s="5">
        <v>0.0</v>
      </c>
    </row>
    <row r="7403" ht="14.25" customHeight="1">
      <c r="A7403" s="5"/>
      <c r="B7403" s="5"/>
      <c r="C7403" s="5" t="str">
        <f>IFERROR(__xludf.DUMMYFUNCTION("""COMPUTED_VALUE"""),"")</f>
        <v/>
      </c>
      <c r="D7403" s="5">
        <v>0.0</v>
      </c>
    </row>
    <row r="7404" ht="14.25" customHeight="1">
      <c r="A7404" s="5"/>
      <c r="B7404" s="5"/>
      <c r="C7404" s="5" t="str">
        <f>IFERROR(__xludf.DUMMYFUNCTION("""COMPUTED_VALUE"""),"")</f>
        <v/>
      </c>
      <c r="D7404" s="5">
        <v>0.0</v>
      </c>
    </row>
    <row r="7405" ht="14.25" customHeight="1">
      <c r="A7405" s="5"/>
      <c r="B7405" s="5"/>
      <c r="C7405" s="5" t="str">
        <f>IFERROR(__xludf.DUMMYFUNCTION("""COMPUTED_VALUE"""),"")</f>
        <v/>
      </c>
      <c r="D7405" s="5">
        <v>0.0</v>
      </c>
    </row>
    <row r="7406" ht="14.25" customHeight="1">
      <c r="A7406" s="5"/>
      <c r="B7406" s="5"/>
      <c r="C7406" s="5" t="str">
        <f>IFERROR(__xludf.DUMMYFUNCTION("""COMPUTED_VALUE"""),"")</f>
        <v/>
      </c>
      <c r="D7406" s="5">
        <v>0.0</v>
      </c>
    </row>
    <row r="7407" ht="14.25" customHeight="1">
      <c r="A7407" s="5"/>
      <c r="B7407" s="5"/>
      <c r="C7407" s="5" t="str">
        <f>IFERROR(__xludf.DUMMYFUNCTION("""COMPUTED_VALUE"""),"")</f>
        <v/>
      </c>
      <c r="D7407" s="5">
        <v>0.0</v>
      </c>
    </row>
    <row r="7408" ht="14.25" customHeight="1">
      <c r="A7408" s="5"/>
      <c r="B7408" s="5"/>
      <c r="C7408" s="5" t="str">
        <f>IFERROR(__xludf.DUMMYFUNCTION("""COMPUTED_VALUE"""),"")</f>
        <v/>
      </c>
      <c r="D7408" s="5">
        <v>0.0</v>
      </c>
    </row>
    <row r="7409" ht="14.25" customHeight="1">
      <c r="A7409" s="5"/>
      <c r="B7409" s="5"/>
      <c r="C7409" s="5" t="str">
        <f>IFERROR(__xludf.DUMMYFUNCTION("""COMPUTED_VALUE"""),"")</f>
        <v/>
      </c>
      <c r="D7409" s="5">
        <v>0.0</v>
      </c>
    </row>
    <row r="7410" ht="14.25" customHeight="1">
      <c r="A7410" s="5"/>
      <c r="B7410" s="5"/>
      <c r="C7410" s="5" t="str">
        <f>IFERROR(__xludf.DUMMYFUNCTION("""COMPUTED_VALUE"""),"")</f>
        <v/>
      </c>
      <c r="D7410" s="5">
        <v>0.0</v>
      </c>
    </row>
    <row r="7411" ht="14.25" customHeight="1">
      <c r="A7411" s="5"/>
      <c r="B7411" s="5"/>
      <c r="C7411" s="5" t="str">
        <f>IFERROR(__xludf.DUMMYFUNCTION("""COMPUTED_VALUE"""),"")</f>
        <v/>
      </c>
      <c r="D7411" s="5">
        <v>0.0</v>
      </c>
    </row>
    <row r="7412" ht="14.25" customHeight="1">
      <c r="A7412" s="5"/>
      <c r="B7412" s="5"/>
      <c r="C7412" s="5" t="str">
        <f>IFERROR(__xludf.DUMMYFUNCTION("""COMPUTED_VALUE"""),"")</f>
        <v/>
      </c>
      <c r="D7412" s="5">
        <v>0.0</v>
      </c>
    </row>
    <row r="7413" ht="14.25" customHeight="1">
      <c r="A7413" s="5"/>
      <c r="B7413" s="5"/>
      <c r="C7413" s="5" t="str">
        <f>IFERROR(__xludf.DUMMYFUNCTION("""COMPUTED_VALUE"""),"")</f>
        <v/>
      </c>
      <c r="D7413" s="5">
        <v>0.0</v>
      </c>
    </row>
    <row r="7414" ht="14.25" customHeight="1">
      <c r="A7414" s="5"/>
      <c r="B7414" s="5"/>
      <c r="C7414" s="5" t="str">
        <f>IFERROR(__xludf.DUMMYFUNCTION("""COMPUTED_VALUE"""),"")</f>
        <v/>
      </c>
      <c r="D7414" s="5">
        <v>0.0</v>
      </c>
    </row>
    <row r="7415" ht="14.25" customHeight="1">
      <c r="A7415" s="5"/>
      <c r="B7415" s="5"/>
      <c r="C7415" s="5" t="str">
        <f>IFERROR(__xludf.DUMMYFUNCTION("""COMPUTED_VALUE"""),"")</f>
        <v/>
      </c>
      <c r="D7415" s="5">
        <v>0.0</v>
      </c>
    </row>
    <row r="7416" ht="14.25" customHeight="1">
      <c r="A7416" s="5"/>
      <c r="B7416" s="5"/>
      <c r="C7416" s="5" t="str">
        <f>IFERROR(__xludf.DUMMYFUNCTION("""COMPUTED_VALUE"""),"")</f>
        <v/>
      </c>
      <c r="D7416" s="5">
        <v>0.0</v>
      </c>
    </row>
    <row r="7417" ht="14.25" customHeight="1">
      <c r="A7417" s="5"/>
      <c r="B7417" s="5"/>
      <c r="C7417" s="5" t="str">
        <f>IFERROR(__xludf.DUMMYFUNCTION("""COMPUTED_VALUE"""),"")</f>
        <v/>
      </c>
      <c r="D7417" s="5">
        <v>0.0</v>
      </c>
    </row>
    <row r="7418" ht="14.25" customHeight="1">
      <c r="A7418" s="5"/>
      <c r="B7418" s="5"/>
      <c r="C7418" s="5" t="str">
        <f>IFERROR(__xludf.DUMMYFUNCTION("""COMPUTED_VALUE"""),"")</f>
        <v/>
      </c>
      <c r="D7418" s="5">
        <v>0.0</v>
      </c>
    </row>
    <row r="7419" ht="14.25" customHeight="1">
      <c r="A7419" s="5"/>
      <c r="B7419" s="5"/>
      <c r="C7419" s="5" t="str">
        <f>IFERROR(__xludf.DUMMYFUNCTION("""COMPUTED_VALUE"""),"")</f>
        <v/>
      </c>
      <c r="D7419" s="5">
        <v>0.0</v>
      </c>
    </row>
    <row r="7420" ht="14.25" customHeight="1">
      <c r="A7420" s="5"/>
      <c r="B7420" s="5"/>
      <c r="C7420" s="5" t="str">
        <f>IFERROR(__xludf.DUMMYFUNCTION("""COMPUTED_VALUE"""),"")</f>
        <v/>
      </c>
      <c r="D7420" s="5">
        <v>0.0</v>
      </c>
    </row>
    <row r="7421" ht="14.25" customHeight="1">
      <c r="A7421" s="5"/>
      <c r="B7421" s="5"/>
      <c r="C7421" s="5" t="str">
        <f>IFERROR(__xludf.DUMMYFUNCTION("""COMPUTED_VALUE"""),"")</f>
        <v/>
      </c>
      <c r="D7421" s="5">
        <v>0.0</v>
      </c>
    </row>
    <row r="7422" ht="14.25" customHeight="1">
      <c r="A7422" s="5"/>
      <c r="B7422" s="5"/>
      <c r="C7422" s="5" t="str">
        <f>IFERROR(__xludf.DUMMYFUNCTION("""COMPUTED_VALUE"""),"")</f>
        <v/>
      </c>
      <c r="D7422" s="5">
        <v>0.0</v>
      </c>
    </row>
    <row r="7423" ht="14.25" customHeight="1">
      <c r="A7423" s="5"/>
      <c r="B7423" s="5"/>
      <c r="C7423" s="5" t="str">
        <f>IFERROR(__xludf.DUMMYFUNCTION("""COMPUTED_VALUE"""),"")</f>
        <v/>
      </c>
      <c r="D7423" s="5">
        <v>0.0</v>
      </c>
    </row>
    <row r="7424" ht="14.25" customHeight="1">
      <c r="A7424" s="5"/>
      <c r="B7424" s="5"/>
      <c r="C7424" s="5" t="str">
        <f>IFERROR(__xludf.DUMMYFUNCTION("""COMPUTED_VALUE"""),"")</f>
        <v/>
      </c>
      <c r="D7424" s="5">
        <v>0.0</v>
      </c>
    </row>
    <row r="7425" ht="14.25" customHeight="1">
      <c r="A7425" s="5"/>
      <c r="B7425" s="5"/>
      <c r="C7425" s="5" t="str">
        <f>IFERROR(__xludf.DUMMYFUNCTION("""COMPUTED_VALUE"""),"")</f>
        <v/>
      </c>
      <c r="D7425" s="5">
        <v>0.0</v>
      </c>
    </row>
    <row r="7426" ht="14.25" customHeight="1">
      <c r="A7426" s="5"/>
      <c r="B7426" s="5"/>
      <c r="C7426" s="5" t="str">
        <f>IFERROR(__xludf.DUMMYFUNCTION("""COMPUTED_VALUE"""),"")</f>
        <v/>
      </c>
      <c r="D7426" s="5">
        <v>0.0</v>
      </c>
    </row>
    <row r="7427" ht="14.25" customHeight="1">
      <c r="A7427" s="5"/>
      <c r="B7427" s="5"/>
      <c r="C7427" s="5" t="str">
        <f>IFERROR(__xludf.DUMMYFUNCTION("""COMPUTED_VALUE"""),"")</f>
        <v/>
      </c>
      <c r="D7427" s="5">
        <v>0.0</v>
      </c>
    </row>
    <row r="7428" ht="14.25" customHeight="1">
      <c r="A7428" s="5"/>
      <c r="B7428" s="5"/>
      <c r="C7428" s="5" t="str">
        <f>IFERROR(__xludf.DUMMYFUNCTION("""COMPUTED_VALUE"""),"")</f>
        <v/>
      </c>
      <c r="D7428" s="5">
        <v>0.0</v>
      </c>
    </row>
    <row r="7429" ht="14.25" customHeight="1">
      <c r="A7429" s="5"/>
      <c r="B7429" s="5"/>
      <c r="C7429" s="5" t="str">
        <f>IFERROR(__xludf.DUMMYFUNCTION("""COMPUTED_VALUE"""),"")</f>
        <v/>
      </c>
      <c r="D7429" s="5">
        <v>0.0</v>
      </c>
    </row>
    <row r="7430" ht="14.25" customHeight="1">
      <c r="A7430" s="5"/>
      <c r="B7430" s="5"/>
      <c r="C7430" s="5" t="str">
        <f>IFERROR(__xludf.DUMMYFUNCTION("""COMPUTED_VALUE"""),"")</f>
        <v/>
      </c>
      <c r="D7430" s="5">
        <v>0.0</v>
      </c>
    </row>
    <row r="7431" ht="14.25" customHeight="1">
      <c r="A7431" s="5"/>
      <c r="B7431" s="5"/>
      <c r="C7431" s="5" t="str">
        <f>IFERROR(__xludf.DUMMYFUNCTION("""COMPUTED_VALUE"""),"")</f>
        <v/>
      </c>
      <c r="D7431" s="5">
        <v>0.0</v>
      </c>
    </row>
    <row r="7432" ht="14.25" customHeight="1">
      <c r="A7432" s="5"/>
      <c r="B7432" s="5"/>
      <c r="C7432" s="5" t="str">
        <f>IFERROR(__xludf.DUMMYFUNCTION("""COMPUTED_VALUE"""),"")</f>
        <v/>
      </c>
      <c r="D7432" s="5">
        <v>0.0</v>
      </c>
    </row>
    <row r="7433" ht="14.25" customHeight="1">
      <c r="A7433" s="5"/>
      <c r="B7433" s="5"/>
      <c r="C7433" s="5" t="str">
        <f>IFERROR(__xludf.DUMMYFUNCTION("""COMPUTED_VALUE"""),"")</f>
        <v/>
      </c>
      <c r="D7433" s="5">
        <v>0.0</v>
      </c>
    </row>
    <row r="7434" ht="14.25" customHeight="1">
      <c r="A7434" s="5"/>
      <c r="B7434" s="5"/>
      <c r="C7434" s="5" t="str">
        <f>IFERROR(__xludf.DUMMYFUNCTION("""COMPUTED_VALUE"""),"")</f>
        <v/>
      </c>
      <c r="D7434" s="5">
        <v>0.0</v>
      </c>
    </row>
    <row r="7435" ht="14.25" customHeight="1">
      <c r="A7435" s="5"/>
      <c r="B7435" s="5"/>
      <c r="C7435" s="5" t="str">
        <f>IFERROR(__xludf.DUMMYFUNCTION("""COMPUTED_VALUE"""),"")</f>
        <v/>
      </c>
      <c r="D7435" s="5">
        <v>0.0</v>
      </c>
    </row>
    <row r="7436" ht="14.25" customHeight="1">
      <c r="A7436" s="5"/>
      <c r="B7436" s="5"/>
      <c r="C7436" s="5" t="str">
        <f>IFERROR(__xludf.DUMMYFUNCTION("""COMPUTED_VALUE"""),"")</f>
        <v/>
      </c>
      <c r="D7436" s="5">
        <v>0.0</v>
      </c>
    </row>
    <row r="7437" ht="14.25" customHeight="1">
      <c r="A7437" s="5"/>
      <c r="B7437" s="5"/>
      <c r="C7437" s="5" t="str">
        <f>IFERROR(__xludf.DUMMYFUNCTION("""COMPUTED_VALUE"""),"")</f>
        <v/>
      </c>
      <c r="D7437" s="5">
        <v>0.0</v>
      </c>
    </row>
    <row r="7438" ht="14.25" customHeight="1">
      <c r="A7438" s="5"/>
      <c r="B7438" s="5"/>
      <c r="C7438" s="5" t="str">
        <f>IFERROR(__xludf.DUMMYFUNCTION("""COMPUTED_VALUE"""),"")</f>
        <v/>
      </c>
      <c r="D7438" s="5">
        <v>0.0</v>
      </c>
    </row>
    <row r="7439" ht="14.25" customHeight="1">
      <c r="A7439" s="5"/>
      <c r="B7439" s="5"/>
      <c r="C7439" s="5" t="str">
        <f>IFERROR(__xludf.DUMMYFUNCTION("""COMPUTED_VALUE"""),"")</f>
        <v/>
      </c>
      <c r="D7439" s="5">
        <v>0.0</v>
      </c>
    </row>
    <row r="7440" ht="14.25" customHeight="1">
      <c r="A7440" s="5"/>
      <c r="B7440" s="5"/>
      <c r="C7440" s="5" t="str">
        <f>IFERROR(__xludf.DUMMYFUNCTION("""COMPUTED_VALUE"""),"")</f>
        <v/>
      </c>
      <c r="D7440" s="5">
        <v>0.0</v>
      </c>
    </row>
    <row r="7441" ht="14.25" customHeight="1">
      <c r="A7441" s="5"/>
      <c r="B7441" s="5"/>
      <c r="C7441" s="5" t="str">
        <f>IFERROR(__xludf.DUMMYFUNCTION("""COMPUTED_VALUE"""),"")</f>
        <v/>
      </c>
      <c r="D7441" s="5">
        <v>0.0</v>
      </c>
    </row>
    <row r="7442" ht="14.25" customHeight="1">
      <c r="A7442" s="5"/>
      <c r="B7442" s="5"/>
      <c r="C7442" s="5" t="str">
        <f>IFERROR(__xludf.DUMMYFUNCTION("""COMPUTED_VALUE"""),"")</f>
        <v/>
      </c>
      <c r="D7442" s="5">
        <v>0.0</v>
      </c>
    </row>
    <row r="7443" ht="14.25" customHeight="1">
      <c r="A7443" s="5"/>
      <c r="B7443" s="5"/>
      <c r="C7443" s="5" t="str">
        <f>IFERROR(__xludf.DUMMYFUNCTION("""COMPUTED_VALUE"""),"")</f>
        <v/>
      </c>
      <c r="D7443" s="5">
        <v>0.0</v>
      </c>
    </row>
    <row r="7444" ht="14.25" customHeight="1">
      <c r="A7444" s="5"/>
      <c r="B7444" s="5"/>
      <c r="C7444" s="5" t="str">
        <f>IFERROR(__xludf.DUMMYFUNCTION("""COMPUTED_VALUE"""),"")</f>
        <v/>
      </c>
      <c r="D7444" s="5">
        <v>0.0</v>
      </c>
    </row>
    <row r="7445" ht="14.25" customHeight="1">
      <c r="A7445" s="5"/>
      <c r="B7445" s="5"/>
      <c r="C7445" s="5" t="str">
        <f>IFERROR(__xludf.DUMMYFUNCTION("""COMPUTED_VALUE"""),"")</f>
        <v/>
      </c>
      <c r="D7445" s="5">
        <v>0.0</v>
      </c>
    </row>
    <row r="7446" ht="14.25" customHeight="1">
      <c r="A7446" s="5"/>
      <c r="B7446" s="5"/>
      <c r="C7446" s="5" t="str">
        <f>IFERROR(__xludf.DUMMYFUNCTION("""COMPUTED_VALUE"""),"")</f>
        <v/>
      </c>
      <c r="D7446" s="5">
        <v>0.0</v>
      </c>
    </row>
    <row r="7447" ht="14.25" customHeight="1">
      <c r="A7447" s="5"/>
      <c r="B7447" s="5"/>
      <c r="C7447" s="5" t="str">
        <f>IFERROR(__xludf.DUMMYFUNCTION("""COMPUTED_VALUE"""),"")</f>
        <v/>
      </c>
      <c r="D7447" s="5">
        <v>0.0</v>
      </c>
    </row>
    <row r="7448" ht="14.25" customHeight="1">
      <c r="A7448" s="5"/>
      <c r="B7448" s="5"/>
      <c r="C7448" s="5" t="str">
        <f>IFERROR(__xludf.DUMMYFUNCTION("""COMPUTED_VALUE"""),"")</f>
        <v/>
      </c>
      <c r="D7448" s="5">
        <v>0.0</v>
      </c>
    </row>
    <row r="7449" ht="14.25" customHeight="1">
      <c r="A7449" s="5"/>
      <c r="B7449" s="5"/>
      <c r="C7449" s="5" t="str">
        <f>IFERROR(__xludf.DUMMYFUNCTION("""COMPUTED_VALUE"""),"")</f>
        <v/>
      </c>
      <c r="D7449" s="5">
        <v>0.0</v>
      </c>
    </row>
    <row r="7450" ht="14.25" customHeight="1">
      <c r="A7450" s="5"/>
      <c r="B7450" s="5"/>
      <c r="C7450" s="5" t="str">
        <f>IFERROR(__xludf.DUMMYFUNCTION("""COMPUTED_VALUE"""),"")</f>
        <v/>
      </c>
      <c r="D7450" s="5">
        <v>0.0</v>
      </c>
    </row>
    <row r="7451" ht="14.25" customHeight="1">
      <c r="A7451" s="5"/>
      <c r="B7451" s="5"/>
      <c r="C7451" s="5" t="str">
        <f>IFERROR(__xludf.DUMMYFUNCTION("""COMPUTED_VALUE"""),"")</f>
        <v/>
      </c>
      <c r="D7451" s="5">
        <v>0.0</v>
      </c>
    </row>
    <row r="7452" ht="14.25" customHeight="1">
      <c r="A7452" s="5"/>
      <c r="B7452" s="5"/>
      <c r="C7452" s="5" t="str">
        <f>IFERROR(__xludf.DUMMYFUNCTION("""COMPUTED_VALUE"""),"")</f>
        <v/>
      </c>
      <c r="D7452" s="5">
        <v>0.0</v>
      </c>
    </row>
    <row r="7453" ht="14.25" customHeight="1">
      <c r="A7453" s="5"/>
      <c r="B7453" s="5"/>
      <c r="C7453" s="5" t="str">
        <f>IFERROR(__xludf.DUMMYFUNCTION("""COMPUTED_VALUE"""),"")</f>
        <v/>
      </c>
      <c r="D7453" s="5">
        <v>0.0</v>
      </c>
    </row>
    <row r="7454" ht="14.25" customHeight="1">
      <c r="A7454" s="5"/>
      <c r="B7454" s="5"/>
      <c r="C7454" s="5" t="str">
        <f>IFERROR(__xludf.DUMMYFUNCTION("""COMPUTED_VALUE"""),"")</f>
        <v/>
      </c>
      <c r="D7454" s="5">
        <v>0.0</v>
      </c>
    </row>
    <row r="7455" ht="14.25" customHeight="1">
      <c r="A7455" s="5"/>
      <c r="B7455" s="5"/>
      <c r="C7455" s="5" t="str">
        <f>IFERROR(__xludf.DUMMYFUNCTION("""COMPUTED_VALUE"""),"")</f>
        <v/>
      </c>
      <c r="D7455" s="5">
        <v>0.0</v>
      </c>
    </row>
    <row r="7456" ht="14.25" customHeight="1">
      <c r="A7456" s="5"/>
      <c r="B7456" s="5"/>
      <c r="C7456" s="5" t="str">
        <f>IFERROR(__xludf.DUMMYFUNCTION("""COMPUTED_VALUE"""),"")</f>
        <v/>
      </c>
      <c r="D7456" s="5">
        <v>0.0</v>
      </c>
    </row>
    <row r="7457" ht="14.25" customHeight="1">
      <c r="A7457" s="5"/>
      <c r="B7457" s="5"/>
      <c r="C7457" s="5" t="str">
        <f>IFERROR(__xludf.DUMMYFUNCTION("""COMPUTED_VALUE"""),"")</f>
        <v/>
      </c>
      <c r="D7457" s="5">
        <v>0.0</v>
      </c>
    </row>
    <row r="7458" ht="14.25" customHeight="1">
      <c r="A7458" s="5"/>
      <c r="B7458" s="5"/>
      <c r="C7458" s="5" t="str">
        <f>IFERROR(__xludf.DUMMYFUNCTION("""COMPUTED_VALUE"""),"")</f>
        <v/>
      </c>
      <c r="D7458" s="5">
        <v>0.0</v>
      </c>
    </row>
    <row r="7459" ht="14.25" customHeight="1">
      <c r="A7459" s="5"/>
      <c r="B7459" s="5"/>
      <c r="C7459" s="5" t="str">
        <f>IFERROR(__xludf.DUMMYFUNCTION("""COMPUTED_VALUE"""),"")</f>
        <v/>
      </c>
      <c r="D7459" s="5">
        <v>0.0</v>
      </c>
    </row>
    <row r="7460" ht="14.25" customHeight="1">
      <c r="A7460" s="5"/>
      <c r="B7460" s="5"/>
      <c r="C7460" s="5" t="str">
        <f>IFERROR(__xludf.DUMMYFUNCTION("""COMPUTED_VALUE"""),"")</f>
        <v/>
      </c>
      <c r="D7460" s="5">
        <v>0.0</v>
      </c>
    </row>
    <row r="7461" ht="14.25" customHeight="1">
      <c r="A7461" s="5"/>
      <c r="B7461" s="5"/>
      <c r="C7461" s="5" t="str">
        <f>IFERROR(__xludf.DUMMYFUNCTION("""COMPUTED_VALUE"""),"")</f>
        <v/>
      </c>
      <c r="D7461" s="5">
        <v>0.0</v>
      </c>
    </row>
    <row r="7462" ht="14.25" customHeight="1">
      <c r="A7462" s="5"/>
      <c r="B7462" s="5"/>
      <c r="C7462" s="5" t="str">
        <f>IFERROR(__xludf.DUMMYFUNCTION("""COMPUTED_VALUE"""),"")</f>
        <v/>
      </c>
      <c r="D7462" s="5">
        <v>0.0</v>
      </c>
    </row>
    <row r="7463" ht="14.25" customHeight="1">
      <c r="A7463" s="5"/>
      <c r="B7463" s="5"/>
      <c r="C7463" s="5" t="str">
        <f>IFERROR(__xludf.DUMMYFUNCTION("""COMPUTED_VALUE"""),"")</f>
        <v/>
      </c>
      <c r="D7463" s="5">
        <v>0.0</v>
      </c>
    </row>
    <row r="7464" ht="14.25" customHeight="1">
      <c r="A7464" s="5"/>
      <c r="B7464" s="5"/>
      <c r="C7464" s="5" t="str">
        <f>IFERROR(__xludf.DUMMYFUNCTION("""COMPUTED_VALUE"""),"")</f>
        <v/>
      </c>
      <c r="D7464" s="5">
        <v>0.0</v>
      </c>
    </row>
    <row r="7465" ht="14.25" customHeight="1">
      <c r="A7465" s="5"/>
      <c r="B7465" s="5"/>
      <c r="C7465" s="5" t="str">
        <f>IFERROR(__xludf.DUMMYFUNCTION("""COMPUTED_VALUE"""),"")</f>
        <v/>
      </c>
      <c r="D7465" s="5">
        <v>0.0</v>
      </c>
    </row>
    <row r="7466" ht="14.25" customHeight="1">
      <c r="A7466" s="5"/>
      <c r="B7466" s="5"/>
      <c r="C7466" s="5" t="str">
        <f>IFERROR(__xludf.DUMMYFUNCTION("""COMPUTED_VALUE"""),"")</f>
        <v/>
      </c>
      <c r="D7466" s="5">
        <v>0.0</v>
      </c>
    </row>
    <row r="7467" ht="14.25" customHeight="1">
      <c r="A7467" s="5"/>
      <c r="B7467" s="5"/>
      <c r="C7467" s="5" t="str">
        <f>IFERROR(__xludf.DUMMYFUNCTION("""COMPUTED_VALUE"""),"")</f>
        <v/>
      </c>
      <c r="D7467" s="5">
        <v>0.0</v>
      </c>
    </row>
    <row r="7468" ht="14.25" customHeight="1">
      <c r="A7468" s="5"/>
      <c r="B7468" s="5"/>
      <c r="C7468" s="5" t="str">
        <f>IFERROR(__xludf.DUMMYFUNCTION("""COMPUTED_VALUE"""),"")</f>
        <v/>
      </c>
      <c r="D7468" s="5">
        <v>0.0</v>
      </c>
    </row>
    <row r="7469" ht="14.25" customHeight="1">
      <c r="A7469" s="5"/>
      <c r="B7469" s="5"/>
      <c r="C7469" s="5" t="str">
        <f>IFERROR(__xludf.DUMMYFUNCTION("""COMPUTED_VALUE"""),"")</f>
        <v/>
      </c>
      <c r="D7469" s="5">
        <v>0.0</v>
      </c>
    </row>
    <row r="7470" ht="14.25" customHeight="1">
      <c r="A7470" s="5"/>
      <c r="B7470" s="5"/>
      <c r="C7470" s="5" t="str">
        <f>IFERROR(__xludf.DUMMYFUNCTION("""COMPUTED_VALUE"""),"")</f>
        <v/>
      </c>
      <c r="D7470" s="5">
        <v>0.0</v>
      </c>
    </row>
    <row r="7471" ht="14.25" customHeight="1">
      <c r="A7471" s="5"/>
      <c r="B7471" s="5"/>
      <c r="C7471" s="5" t="str">
        <f>IFERROR(__xludf.DUMMYFUNCTION("""COMPUTED_VALUE"""),"")</f>
        <v/>
      </c>
      <c r="D7471" s="5">
        <v>0.0</v>
      </c>
    </row>
    <row r="7472" ht="14.25" customHeight="1">
      <c r="A7472" s="5"/>
      <c r="B7472" s="5"/>
      <c r="C7472" s="5" t="str">
        <f>IFERROR(__xludf.DUMMYFUNCTION("""COMPUTED_VALUE"""),"")</f>
        <v/>
      </c>
      <c r="D7472" s="5">
        <v>0.0</v>
      </c>
    </row>
    <row r="7473" ht="14.25" customHeight="1">
      <c r="A7473" s="5"/>
      <c r="B7473" s="5"/>
      <c r="C7473" s="5" t="str">
        <f>IFERROR(__xludf.DUMMYFUNCTION("""COMPUTED_VALUE"""),"")</f>
        <v/>
      </c>
      <c r="D7473" s="5">
        <v>0.0</v>
      </c>
    </row>
    <row r="7474" ht="14.25" customHeight="1">
      <c r="A7474" s="5"/>
      <c r="B7474" s="5"/>
      <c r="C7474" s="5" t="str">
        <f>IFERROR(__xludf.DUMMYFUNCTION("""COMPUTED_VALUE"""),"")</f>
        <v/>
      </c>
      <c r="D7474" s="5">
        <v>0.0</v>
      </c>
    </row>
    <row r="7475" ht="14.25" customHeight="1">
      <c r="A7475" s="5"/>
      <c r="B7475" s="5"/>
      <c r="C7475" s="5" t="str">
        <f>IFERROR(__xludf.DUMMYFUNCTION("""COMPUTED_VALUE"""),"")</f>
        <v/>
      </c>
      <c r="D7475" s="5">
        <v>0.0</v>
      </c>
    </row>
    <row r="7476" ht="14.25" customHeight="1">
      <c r="A7476" s="5"/>
      <c r="B7476" s="5"/>
      <c r="C7476" s="5" t="str">
        <f>IFERROR(__xludf.DUMMYFUNCTION("""COMPUTED_VALUE"""),"")</f>
        <v/>
      </c>
      <c r="D7476" s="5">
        <v>0.0</v>
      </c>
    </row>
    <row r="7477" ht="14.25" customHeight="1">
      <c r="A7477" s="5"/>
      <c r="B7477" s="5"/>
      <c r="C7477" s="5" t="str">
        <f>IFERROR(__xludf.DUMMYFUNCTION("""COMPUTED_VALUE"""),"")</f>
        <v/>
      </c>
      <c r="D7477" s="5">
        <v>0.0</v>
      </c>
    </row>
    <row r="7478" ht="14.25" customHeight="1">
      <c r="A7478" s="5"/>
      <c r="B7478" s="5"/>
      <c r="C7478" s="5" t="str">
        <f>IFERROR(__xludf.DUMMYFUNCTION("""COMPUTED_VALUE"""),"")</f>
        <v/>
      </c>
      <c r="D7478" s="5">
        <v>0.0</v>
      </c>
    </row>
    <row r="7479" ht="14.25" customHeight="1">
      <c r="A7479" s="5"/>
      <c r="B7479" s="5"/>
      <c r="C7479" s="5" t="str">
        <f>IFERROR(__xludf.DUMMYFUNCTION("""COMPUTED_VALUE"""),"")</f>
        <v/>
      </c>
      <c r="D7479" s="5">
        <v>0.0</v>
      </c>
    </row>
    <row r="7480" ht="14.25" customHeight="1">
      <c r="A7480" s="5"/>
      <c r="B7480" s="5"/>
      <c r="C7480" s="5" t="str">
        <f>IFERROR(__xludf.DUMMYFUNCTION("""COMPUTED_VALUE"""),"")</f>
        <v/>
      </c>
      <c r="D7480" s="5">
        <v>0.0</v>
      </c>
    </row>
    <row r="7481" ht="14.25" customHeight="1">
      <c r="A7481" s="5"/>
      <c r="B7481" s="5"/>
      <c r="C7481" s="5" t="str">
        <f>IFERROR(__xludf.DUMMYFUNCTION("""COMPUTED_VALUE"""),"")</f>
        <v/>
      </c>
      <c r="D7481" s="5">
        <v>0.0</v>
      </c>
    </row>
    <row r="7482" ht="14.25" customHeight="1">
      <c r="A7482" s="5"/>
      <c r="B7482" s="5"/>
      <c r="C7482" s="5" t="str">
        <f>IFERROR(__xludf.DUMMYFUNCTION("""COMPUTED_VALUE"""),"")</f>
        <v/>
      </c>
      <c r="D7482" s="5">
        <v>0.0</v>
      </c>
    </row>
    <row r="7483" ht="14.25" customHeight="1">
      <c r="A7483" s="5"/>
      <c r="B7483" s="5"/>
      <c r="C7483" s="5" t="str">
        <f>IFERROR(__xludf.DUMMYFUNCTION("""COMPUTED_VALUE"""),"")</f>
        <v/>
      </c>
      <c r="D7483" s="5">
        <v>0.0</v>
      </c>
    </row>
    <row r="7484" ht="14.25" customHeight="1">
      <c r="A7484" s="5"/>
      <c r="B7484" s="5"/>
      <c r="C7484" s="5" t="str">
        <f>IFERROR(__xludf.DUMMYFUNCTION("""COMPUTED_VALUE"""),"")</f>
        <v/>
      </c>
      <c r="D7484" s="5">
        <v>0.0</v>
      </c>
    </row>
    <row r="7485" ht="14.25" customHeight="1">
      <c r="A7485" s="5"/>
      <c r="B7485" s="5"/>
      <c r="C7485" s="5" t="str">
        <f>IFERROR(__xludf.DUMMYFUNCTION("""COMPUTED_VALUE"""),"")</f>
        <v/>
      </c>
      <c r="D7485" s="5">
        <v>0.0</v>
      </c>
    </row>
    <row r="7486" ht="14.25" customHeight="1">
      <c r="A7486" s="5"/>
      <c r="B7486" s="5"/>
      <c r="C7486" s="5" t="str">
        <f>IFERROR(__xludf.DUMMYFUNCTION("""COMPUTED_VALUE"""),"")</f>
        <v/>
      </c>
      <c r="D7486" s="5">
        <v>0.0</v>
      </c>
    </row>
    <row r="7487" ht="14.25" customHeight="1">
      <c r="A7487" s="5"/>
      <c r="B7487" s="5"/>
      <c r="C7487" s="5" t="str">
        <f>IFERROR(__xludf.DUMMYFUNCTION("""COMPUTED_VALUE"""),"")</f>
        <v/>
      </c>
      <c r="D7487" s="5">
        <v>0.0</v>
      </c>
    </row>
    <row r="7488" ht="14.25" customHeight="1">
      <c r="A7488" s="5"/>
      <c r="B7488" s="5"/>
      <c r="C7488" s="5" t="str">
        <f>IFERROR(__xludf.DUMMYFUNCTION("""COMPUTED_VALUE"""),"")</f>
        <v/>
      </c>
      <c r="D7488" s="5">
        <v>0.0</v>
      </c>
    </row>
    <row r="7489" ht="14.25" customHeight="1">
      <c r="A7489" s="5"/>
      <c r="B7489" s="5"/>
      <c r="C7489" s="5" t="str">
        <f>IFERROR(__xludf.DUMMYFUNCTION("""COMPUTED_VALUE"""),"")</f>
        <v/>
      </c>
      <c r="D7489" s="5">
        <v>0.0</v>
      </c>
    </row>
    <row r="7490" ht="14.25" customHeight="1">
      <c r="A7490" s="5"/>
      <c r="B7490" s="5"/>
      <c r="C7490" s="5" t="str">
        <f>IFERROR(__xludf.DUMMYFUNCTION("""COMPUTED_VALUE"""),"")</f>
        <v/>
      </c>
      <c r="D7490" s="5">
        <v>0.0</v>
      </c>
    </row>
    <row r="7491" ht="14.25" customHeight="1">
      <c r="A7491" s="5"/>
      <c r="B7491" s="5"/>
      <c r="C7491" s="5" t="str">
        <f>IFERROR(__xludf.DUMMYFUNCTION("""COMPUTED_VALUE"""),"")</f>
        <v/>
      </c>
      <c r="D7491" s="5">
        <v>0.0</v>
      </c>
    </row>
    <row r="7492" ht="14.25" customHeight="1">
      <c r="A7492" s="5"/>
      <c r="B7492" s="5"/>
      <c r="C7492" s="5" t="str">
        <f>IFERROR(__xludf.DUMMYFUNCTION("""COMPUTED_VALUE"""),"")</f>
        <v/>
      </c>
      <c r="D7492" s="5">
        <v>0.0</v>
      </c>
    </row>
    <row r="7493" ht="14.25" customHeight="1">
      <c r="A7493" s="5"/>
      <c r="B7493" s="5"/>
      <c r="C7493" s="5" t="str">
        <f>IFERROR(__xludf.DUMMYFUNCTION("""COMPUTED_VALUE"""),"")</f>
        <v/>
      </c>
      <c r="D7493" s="5">
        <v>0.0</v>
      </c>
    </row>
    <row r="7494" ht="14.25" customHeight="1">
      <c r="A7494" s="5"/>
      <c r="B7494" s="5"/>
      <c r="C7494" s="5" t="str">
        <f>IFERROR(__xludf.DUMMYFUNCTION("""COMPUTED_VALUE"""),"")</f>
        <v/>
      </c>
      <c r="D7494" s="5">
        <v>0.0</v>
      </c>
    </row>
    <row r="7495" ht="14.25" customHeight="1">
      <c r="A7495" s="5"/>
      <c r="B7495" s="5"/>
      <c r="C7495" s="5" t="str">
        <f>IFERROR(__xludf.DUMMYFUNCTION("""COMPUTED_VALUE"""),"")</f>
        <v/>
      </c>
      <c r="D7495" s="5">
        <v>0.0</v>
      </c>
    </row>
    <row r="7496" ht="14.25" customHeight="1">
      <c r="A7496" s="5"/>
      <c r="B7496" s="5"/>
      <c r="C7496" s="5" t="str">
        <f>IFERROR(__xludf.DUMMYFUNCTION("""COMPUTED_VALUE"""),"")</f>
        <v/>
      </c>
      <c r="D7496" s="5">
        <v>0.0</v>
      </c>
    </row>
    <row r="7497" ht="14.25" customHeight="1">
      <c r="A7497" s="5"/>
      <c r="B7497" s="5"/>
      <c r="C7497" s="5" t="str">
        <f>IFERROR(__xludf.DUMMYFUNCTION("""COMPUTED_VALUE"""),"")</f>
        <v/>
      </c>
      <c r="D7497" s="5">
        <v>0.0</v>
      </c>
    </row>
    <row r="7498" ht="14.25" customHeight="1">
      <c r="A7498" s="5"/>
      <c r="B7498" s="5"/>
      <c r="C7498" s="5" t="str">
        <f>IFERROR(__xludf.DUMMYFUNCTION("""COMPUTED_VALUE"""),"")</f>
        <v/>
      </c>
      <c r="D7498" s="5">
        <v>0.0</v>
      </c>
    </row>
    <row r="7499" ht="14.25" customHeight="1">
      <c r="A7499" s="5"/>
      <c r="B7499" s="5"/>
      <c r="C7499" s="5" t="str">
        <f>IFERROR(__xludf.DUMMYFUNCTION("""COMPUTED_VALUE"""),"")</f>
        <v/>
      </c>
      <c r="D7499" s="5">
        <v>0.0</v>
      </c>
    </row>
    <row r="7500" ht="14.25" customHeight="1">
      <c r="A7500" s="5"/>
      <c r="B7500" s="5"/>
      <c r="C7500" s="5" t="str">
        <f>IFERROR(__xludf.DUMMYFUNCTION("""COMPUTED_VALUE"""),"")</f>
        <v/>
      </c>
      <c r="D7500" s="5">
        <v>0.0</v>
      </c>
    </row>
    <row r="7501" ht="14.25" customHeight="1">
      <c r="A7501" s="5"/>
      <c r="B7501" s="5"/>
      <c r="C7501" s="5" t="str">
        <f>IFERROR(__xludf.DUMMYFUNCTION("""COMPUTED_VALUE"""),"")</f>
        <v/>
      </c>
      <c r="D7501" s="5">
        <v>0.0</v>
      </c>
    </row>
    <row r="7502" ht="14.25" customHeight="1">
      <c r="A7502" s="5"/>
      <c r="B7502" s="5"/>
      <c r="C7502" s="5" t="str">
        <f>IFERROR(__xludf.DUMMYFUNCTION("""COMPUTED_VALUE"""),"")</f>
        <v/>
      </c>
      <c r="D7502" s="5">
        <v>0.0</v>
      </c>
    </row>
    <row r="7503" ht="14.25" customHeight="1">
      <c r="A7503" s="5"/>
      <c r="B7503" s="5"/>
      <c r="C7503" s="5" t="str">
        <f>IFERROR(__xludf.DUMMYFUNCTION("""COMPUTED_VALUE"""),"")</f>
        <v/>
      </c>
      <c r="D7503" s="5">
        <v>0.0</v>
      </c>
    </row>
    <row r="7504" ht="14.25" customHeight="1">
      <c r="A7504" s="5"/>
      <c r="B7504" s="5"/>
      <c r="C7504" s="5" t="str">
        <f>IFERROR(__xludf.DUMMYFUNCTION("""COMPUTED_VALUE"""),"")</f>
        <v/>
      </c>
      <c r="D7504" s="5">
        <v>0.0</v>
      </c>
    </row>
    <row r="7505" ht="14.25" customHeight="1">
      <c r="A7505" s="5"/>
      <c r="B7505" s="5"/>
      <c r="C7505" s="5" t="str">
        <f>IFERROR(__xludf.DUMMYFUNCTION("""COMPUTED_VALUE"""),"")</f>
        <v/>
      </c>
      <c r="D7505" s="5">
        <v>0.0</v>
      </c>
    </row>
    <row r="7506" ht="14.25" customHeight="1">
      <c r="A7506" s="5"/>
      <c r="B7506" s="5"/>
      <c r="C7506" s="5" t="str">
        <f>IFERROR(__xludf.DUMMYFUNCTION("""COMPUTED_VALUE"""),"")</f>
        <v/>
      </c>
      <c r="D7506" s="5">
        <v>0.0</v>
      </c>
    </row>
    <row r="7507" ht="14.25" customHeight="1">
      <c r="A7507" s="5"/>
      <c r="B7507" s="5"/>
      <c r="C7507" s="5" t="str">
        <f>IFERROR(__xludf.DUMMYFUNCTION("""COMPUTED_VALUE"""),"")</f>
        <v/>
      </c>
      <c r="D7507" s="5">
        <v>0.0</v>
      </c>
    </row>
    <row r="7508" ht="14.25" customHeight="1">
      <c r="A7508" s="5"/>
      <c r="B7508" s="5"/>
      <c r="C7508" s="5" t="str">
        <f>IFERROR(__xludf.DUMMYFUNCTION("""COMPUTED_VALUE"""),"")</f>
        <v/>
      </c>
      <c r="D7508" s="5">
        <v>0.0</v>
      </c>
    </row>
    <row r="7509" ht="14.25" customHeight="1">
      <c r="A7509" s="5"/>
      <c r="B7509" s="5"/>
      <c r="C7509" s="5" t="str">
        <f>IFERROR(__xludf.DUMMYFUNCTION("""COMPUTED_VALUE"""),"")</f>
        <v/>
      </c>
      <c r="D7509" s="5">
        <v>0.0</v>
      </c>
    </row>
    <row r="7510" ht="14.25" customHeight="1">
      <c r="A7510" s="5"/>
      <c r="B7510" s="5"/>
      <c r="C7510" s="5" t="str">
        <f>IFERROR(__xludf.DUMMYFUNCTION("""COMPUTED_VALUE"""),"")</f>
        <v/>
      </c>
      <c r="D7510" s="5">
        <v>0.0</v>
      </c>
    </row>
    <row r="7511" ht="14.25" customHeight="1">
      <c r="A7511" s="5"/>
      <c r="B7511" s="5"/>
      <c r="C7511" s="5" t="str">
        <f>IFERROR(__xludf.DUMMYFUNCTION("""COMPUTED_VALUE"""),"")</f>
        <v/>
      </c>
      <c r="D7511" s="5">
        <v>0.0</v>
      </c>
    </row>
    <row r="7512" ht="14.25" customHeight="1">
      <c r="A7512" s="5"/>
      <c r="B7512" s="5"/>
      <c r="C7512" s="5" t="str">
        <f>IFERROR(__xludf.DUMMYFUNCTION("""COMPUTED_VALUE"""),"")</f>
        <v/>
      </c>
      <c r="D7512" s="5">
        <v>0.0</v>
      </c>
    </row>
    <row r="7513" ht="14.25" customHeight="1">
      <c r="A7513" s="5"/>
      <c r="B7513" s="5"/>
      <c r="C7513" s="5" t="str">
        <f>IFERROR(__xludf.DUMMYFUNCTION("""COMPUTED_VALUE"""),"")</f>
        <v/>
      </c>
      <c r="D7513" s="5">
        <v>0.0</v>
      </c>
    </row>
    <row r="7514" ht="14.25" customHeight="1">
      <c r="A7514" s="5"/>
      <c r="B7514" s="5"/>
      <c r="C7514" s="5" t="str">
        <f>IFERROR(__xludf.DUMMYFUNCTION("""COMPUTED_VALUE"""),"")</f>
        <v/>
      </c>
      <c r="D7514" s="5">
        <v>0.0</v>
      </c>
    </row>
    <row r="7515" ht="14.25" customHeight="1">
      <c r="A7515" s="5"/>
      <c r="B7515" s="5"/>
      <c r="C7515" s="5" t="str">
        <f>IFERROR(__xludf.DUMMYFUNCTION("""COMPUTED_VALUE"""),"")</f>
        <v/>
      </c>
      <c r="D7515" s="5">
        <v>0.0</v>
      </c>
    </row>
    <row r="7516" ht="14.25" customHeight="1">
      <c r="A7516" s="5"/>
      <c r="B7516" s="5"/>
      <c r="C7516" s="5" t="str">
        <f>IFERROR(__xludf.DUMMYFUNCTION("""COMPUTED_VALUE"""),"")</f>
        <v/>
      </c>
      <c r="D7516" s="5">
        <v>0.0</v>
      </c>
    </row>
    <row r="7517" ht="14.25" customHeight="1">
      <c r="A7517" s="5"/>
      <c r="B7517" s="5"/>
      <c r="C7517" s="5" t="str">
        <f>IFERROR(__xludf.DUMMYFUNCTION("""COMPUTED_VALUE"""),"")</f>
        <v/>
      </c>
      <c r="D7517" s="5">
        <v>0.0</v>
      </c>
    </row>
    <row r="7518" ht="14.25" customHeight="1">
      <c r="A7518" s="5"/>
      <c r="B7518" s="5"/>
      <c r="C7518" s="5" t="str">
        <f>IFERROR(__xludf.DUMMYFUNCTION("""COMPUTED_VALUE"""),"")</f>
        <v/>
      </c>
      <c r="D7518" s="5">
        <v>0.0</v>
      </c>
    </row>
    <row r="7519" ht="14.25" customHeight="1">
      <c r="A7519" s="5"/>
      <c r="B7519" s="5"/>
      <c r="C7519" s="5" t="str">
        <f>IFERROR(__xludf.DUMMYFUNCTION("""COMPUTED_VALUE"""),"")</f>
        <v/>
      </c>
      <c r="D7519" s="5">
        <v>0.0</v>
      </c>
    </row>
    <row r="7520" ht="14.25" customHeight="1">
      <c r="A7520" s="5"/>
      <c r="B7520" s="5"/>
      <c r="C7520" s="5" t="str">
        <f>IFERROR(__xludf.DUMMYFUNCTION("""COMPUTED_VALUE"""),"")</f>
        <v/>
      </c>
      <c r="D7520" s="5">
        <v>0.0</v>
      </c>
    </row>
    <row r="7521" ht="14.25" customHeight="1">
      <c r="A7521" s="5"/>
      <c r="B7521" s="5"/>
      <c r="C7521" s="5" t="str">
        <f>IFERROR(__xludf.DUMMYFUNCTION("""COMPUTED_VALUE"""),"")</f>
        <v/>
      </c>
      <c r="D7521" s="5">
        <v>0.0</v>
      </c>
    </row>
    <row r="7522" ht="14.25" customHeight="1">
      <c r="A7522" s="5"/>
      <c r="B7522" s="5"/>
      <c r="C7522" s="5" t="str">
        <f>IFERROR(__xludf.DUMMYFUNCTION("""COMPUTED_VALUE"""),"")</f>
        <v/>
      </c>
      <c r="D7522" s="5">
        <v>0.0</v>
      </c>
    </row>
    <row r="7523" ht="14.25" customHeight="1">
      <c r="A7523" s="5"/>
      <c r="B7523" s="5"/>
      <c r="C7523" s="5" t="str">
        <f>IFERROR(__xludf.DUMMYFUNCTION("""COMPUTED_VALUE"""),"")</f>
        <v/>
      </c>
      <c r="D7523" s="5">
        <v>0.0</v>
      </c>
    </row>
    <row r="7524" ht="14.25" customHeight="1">
      <c r="A7524" s="5"/>
      <c r="B7524" s="5"/>
      <c r="C7524" s="5" t="str">
        <f>IFERROR(__xludf.DUMMYFUNCTION("""COMPUTED_VALUE"""),"")</f>
        <v/>
      </c>
      <c r="D7524" s="5">
        <v>0.0</v>
      </c>
    </row>
    <row r="7525" ht="14.25" customHeight="1">
      <c r="A7525" s="5"/>
      <c r="B7525" s="5"/>
      <c r="C7525" s="5" t="str">
        <f>IFERROR(__xludf.DUMMYFUNCTION("""COMPUTED_VALUE"""),"")</f>
        <v/>
      </c>
      <c r="D7525" s="5">
        <v>0.0</v>
      </c>
    </row>
    <row r="7526" ht="14.25" customHeight="1">
      <c r="A7526" s="5"/>
      <c r="B7526" s="5"/>
      <c r="C7526" s="5" t="str">
        <f>IFERROR(__xludf.DUMMYFUNCTION("""COMPUTED_VALUE"""),"")</f>
        <v/>
      </c>
      <c r="D7526" s="5">
        <v>0.0</v>
      </c>
    </row>
    <row r="7527" ht="14.25" customHeight="1">
      <c r="A7527" s="5"/>
      <c r="B7527" s="5"/>
      <c r="C7527" s="5" t="str">
        <f>IFERROR(__xludf.DUMMYFUNCTION("""COMPUTED_VALUE"""),"")</f>
        <v/>
      </c>
      <c r="D7527" s="5">
        <v>0.0</v>
      </c>
    </row>
    <row r="7528" ht="14.25" customHeight="1">
      <c r="A7528" s="5"/>
      <c r="B7528" s="5"/>
      <c r="C7528" s="5" t="str">
        <f>IFERROR(__xludf.DUMMYFUNCTION("""COMPUTED_VALUE"""),"")</f>
        <v/>
      </c>
      <c r="D7528" s="5">
        <v>0.0</v>
      </c>
    </row>
    <row r="7529" ht="14.25" customHeight="1">
      <c r="A7529" s="5"/>
      <c r="B7529" s="5"/>
      <c r="C7529" s="5" t="str">
        <f>IFERROR(__xludf.DUMMYFUNCTION("""COMPUTED_VALUE"""),"")</f>
        <v/>
      </c>
      <c r="D7529" s="5">
        <v>0.0</v>
      </c>
    </row>
    <row r="7530" ht="14.25" customHeight="1">
      <c r="A7530" s="5"/>
      <c r="B7530" s="5"/>
      <c r="C7530" s="5" t="str">
        <f>IFERROR(__xludf.DUMMYFUNCTION("""COMPUTED_VALUE"""),"")</f>
        <v/>
      </c>
      <c r="D7530" s="5">
        <v>0.0</v>
      </c>
    </row>
    <row r="7531" ht="14.25" customHeight="1">
      <c r="A7531" s="5"/>
      <c r="B7531" s="5"/>
      <c r="C7531" s="5" t="str">
        <f>IFERROR(__xludf.DUMMYFUNCTION("""COMPUTED_VALUE"""),"")</f>
        <v/>
      </c>
      <c r="D7531" s="5">
        <v>0.0</v>
      </c>
    </row>
    <row r="7532" ht="14.25" customHeight="1">
      <c r="A7532" s="5"/>
      <c r="B7532" s="5"/>
      <c r="C7532" s="5" t="str">
        <f>IFERROR(__xludf.DUMMYFUNCTION("""COMPUTED_VALUE"""),"")</f>
        <v/>
      </c>
      <c r="D7532" s="5">
        <v>0.0</v>
      </c>
    </row>
    <row r="7533" ht="14.25" customHeight="1">
      <c r="A7533" s="5"/>
      <c r="B7533" s="5"/>
      <c r="C7533" s="5" t="str">
        <f>IFERROR(__xludf.DUMMYFUNCTION("""COMPUTED_VALUE"""),"")</f>
        <v/>
      </c>
      <c r="D7533" s="5">
        <v>0.0</v>
      </c>
    </row>
    <row r="7534" ht="14.25" customHeight="1">
      <c r="A7534" s="5"/>
      <c r="B7534" s="5"/>
      <c r="C7534" s="5" t="str">
        <f>IFERROR(__xludf.DUMMYFUNCTION("""COMPUTED_VALUE"""),"")</f>
        <v/>
      </c>
      <c r="D7534" s="5">
        <v>0.0</v>
      </c>
    </row>
    <row r="7535" ht="14.25" customHeight="1">
      <c r="A7535" s="5"/>
      <c r="B7535" s="5"/>
      <c r="C7535" s="5" t="str">
        <f>IFERROR(__xludf.DUMMYFUNCTION("""COMPUTED_VALUE"""),"")</f>
        <v/>
      </c>
      <c r="D7535" s="5">
        <v>0.0</v>
      </c>
    </row>
    <row r="7536" ht="14.25" customHeight="1">
      <c r="A7536" s="5"/>
      <c r="B7536" s="5"/>
      <c r="C7536" s="5" t="str">
        <f>IFERROR(__xludf.DUMMYFUNCTION("""COMPUTED_VALUE"""),"")</f>
        <v/>
      </c>
      <c r="D7536" s="5">
        <v>0.0</v>
      </c>
    </row>
    <row r="7537" ht="14.25" customHeight="1">
      <c r="A7537" s="5"/>
      <c r="B7537" s="5"/>
      <c r="C7537" s="5" t="str">
        <f>IFERROR(__xludf.DUMMYFUNCTION("""COMPUTED_VALUE"""),"")</f>
        <v/>
      </c>
      <c r="D7537" s="5">
        <v>0.0</v>
      </c>
    </row>
    <row r="7538" ht="14.25" customHeight="1">
      <c r="A7538" s="5"/>
      <c r="B7538" s="5"/>
      <c r="C7538" s="5" t="str">
        <f>IFERROR(__xludf.DUMMYFUNCTION("""COMPUTED_VALUE"""),"")</f>
        <v/>
      </c>
      <c r="D7538" s="5">
        <v>0.0</v>
      </c>
    </row>
    <row r="7539" ht="14.25" customHeight="1">
      <c r="A7539" s="5"/>
      <c r="B7539" s="5"/>
      <c r="C7539" s="5" t="str">
        <f>IFERROR(__xludf.DUMMYFUNCTION("""COMPUTED_VALUE"""),"")</f>
        <v/>
      </c>
      <c r="D7539" s="5">
        <v>0.0</v>
      </c>
    </row>
    <row r="7540" ht="14.25" customHeight="1">
      <c r="A7540" s="5"/>
      <c r="B7540" s="5"/>
      <c r="C7540" s="5" t="str">
        <f>IFERROR(__xludf.DUMMYFUNCTION("""COMPUTED_VALUE"""),"")</f>
        <v/>
      </c>
      <c r="D7540" s="5">
        <v>0.0</v>
      </c>
    </row>
    <row r="7541" ht="14.25" customHeight="1">
      <c r="A7541" s="5"/>
      <c r="B7541" s="5"/>
      <c r="C7541" s="5" t="str">
        <f>IFERROR(__xludf.DUMMYFUNCTION("""COMPUTED_VALUE"""),"")</f>
        <v/>
      </c>
      <c r="D7541" s="5">
        <v>0.0</v>
      </c>
    </row>
    <row r="7542" ht="14.25" customHeight="1">
      <c r="A7542" s="5"/>
      <c r="B7542" s="5"/>
      <c r="C7542" s="5" t="str">
        <f>IFERROR(__xludf.DUMMYFUNCTION("""COMPUTED_VALUE"""),"")</f>
        <v/>
      </c>
      <c r="D7542" s="5">
        <v>0.0</v>
      </c>
    </row>
    <row r="7543" ht="14.25" customHeight="1">
      <c r="A7543" s="5"/>
      <c r="B7543" s="5"/>
      <c r="C7543" s="5" t="str">
        <f>IFERROR(__xludf.DUMMYFUNCTION("""COMPUTED_VALUE"""),"")</f>
        <v/>
      </c>
      <c r="D7543" s="5">
        <v>0.0</v>
      </c>
    </row>
    <row r="7544" ht="14.25" customHeight="1">
      <c r="A7544" s="5"/>
      <c r="B7544" s="5"/>
      <c r="C7544" s="5" t="str">
        <f>IFERROR(__xludf.DUMMYFUNCTION("""COMPUTED_VALUE"""),"")</f>
        <v/>
      </c>
      <c r="D7544" s="5">
        <v>0.0</v>
      </c>
    </row>
    <row r="7545" ht="14.25" customHeight="1">
      <c r="A7545" s="5"/>
      <c r="B7545" s="5"/>
      <c r="C7545" s="5" t="str">
        <f>IFERROR(__xludf.DUMMYFUNCTION("""COMPUTED_VALUE"""),"")</f>
        <v/>
      </c>
      <c r="D7545" s="5">
        <v>0.0</v>
      </c>
    </row>
    <row r="7546" ht="14.25" customHeight="1">
      <c r="A7546" s="5"/>
      <c r="B7546" s="5"/>
      <c r="C7546" s="5" t="str">
        <f>IFERROR(__xludf.DUMMYFUNCTION("""COMPUTED_VALUE"""),"")</f>
        <v/>
      </c>
      <c r="D7546" s="5">
        <v>0.0</v>
      </c>
    </row>
    <row r="7547" ht="14.25" customHeight="1">
      <c r="A7547" s="5"/>
      <c r="B7547" s="5"/>
      <c r="C7547" s="5" t="str">
        <f>IFERROR(__xludf.DUMMYFUNCTION("""COMPUTED_VALUE"""),"")</f>
        <v/>
      </c>
      <c r="D7547" s="5">
        <v>0.0</v>
      </c>
    </row>
    <row r="7548" ht="14.25" customHeight="1">
      <c r="A7548" s="5"/>
      <c r="B7548" s="5"/>
      <c r="C7548" s="5" t="str">
        <f>IFERROR(__xludf.DUMMYFUNCTION("""COMPUTED_VALUE"""),"")</f>
        <v/>
      </c>
      <c r="D7548" s="5">
        <v>0.0</v>
      </c>
    </row>
    <row r="7549" ht="14.25" customHeight="1">
      <c r="A7549" s="5"/>
      <c r="B7549" s="5"/>
      <c r="C7549" s="5" t="str">
        <f>IFERROR(__xludf.DUMMYFUNCTION("""COMPUTED_VALUE"""),"")</f>
        <v/>
      </c>
      <c r="D7549" s="5">
        <v>0.0</v>
      </c>
    </row>
    <row r="7550" ht="14.25" customHeight="1">
      <c r="A7550" s="5"/>
      <c r="B7550" s="5"/>
      <c r="C7550" s="5" t="str">
        <f>IFERROR(__xludf.DUMMYFUNCTION("""COMPUTED_VALUE"""),"")</f>
        <v/>
      </c>
      <c r="D7550" s="5">
        <v>0.0</v>
      </c>
    </row>
    <row r="7551" ht="14.25" customHeight="1">
      <c r="A7551" s="5"/>
      <c r="B7551" s="5"/>
      <c r="C7551" s="5" t="str">
        <f>IFERROR(__xludf.DUMMYFUNCTION("""COMPUTED_VALUE"""),"")</f>
        <v/>
      </c>
      <c r="D7551" s="5">
        <v>0.0</v>
      </c>
    </row>
    <row r="7552" ht="14.25" customHeight="1">
      <c r="A7552" s="5"/>
      <c r="B7552" s="5"/>
      <c r="C7552" s="5" t="str">
        <f>IFERROR(__xludf.DUMMYFUNCTION("""COMPUTED_VALUE"""),"")</f>
        <v/>
      </c>
      <c r="D7552" s="5">
        <v>0.0</v>
      </c>
    </row>
    <row r="7553" ht="14.25" customHeight="1">
      <c r="A7553" s="5"/>
      <c r="B7553" s="5"/>
      <c r="C7553" s="5" t="str">
        <f>IFERROR(__xludf.DUMMYFUNCTION("""COMPUTED_VALUE"""),"")</f>
        <v/>
      </c>
      <c r="D7553" s="5">
        <v>0.0</v>
      </c>
    </row>
    <row r="7554" ht="14.25" customHeight="1">
      <c r="A7554" s="5"/>
      <c r="B7554" s="5"/>
      <c r="C7554" s="5" t="str">
        <f>IFERROR(__xludf.DUMMYFUNCTION("""COMPUTED_VALUE"""),"")</f>
        <v/>
      </c>
      <c r="D7554" s="5">
        <v>0.0</v>
      </c>
    </row>
    <row r="7555" ht="14.25" customHeight="1">
      <c r="A7555" s="5"/>
      <c r="B7555" s="5"/>
      <c r="C7555" s="5" t="str">
        <f>IFERROR(__xludf.DUMMYFUNCTION("""COMPUTED_VALUE"""),"")</f>
        <v/>
      </c>
      <c r="D7555" s="5">
        <v>0.0</v>
      </c>
    </row>
    <row r="7556" ht="14.25" customHeight="1">
      <c r="A7556" s="5"/>
      <c r="B7556" s="5"/>
      <c r="C7556" s="5" t="str">
        <f>IFERROR(__xludf.DUMMYFUNCTION("""COMPUTED_VALUE"""),"")</f>
        <v/>
      </c>
      <c r="D7556" s="5">
        <v>0.0</v>
      </c>
    </row>
    <row r="7557" ht="14.25" customHeight="1">
      <c r="A7557" s="5"/>
      <c r="B7557" s="5"/>
      <c r="C7557" s="5" t="str">
        <f>IFERROR(__xludf.DUMMYFUNCTION("""COMPUTED_VALUE"""),"")</f>
        <v/>
      </c>
      <c r="D7557" s="5">
        <v>0.0</v>
      </c>
    </row>
    <row r="7558" ht="14.25" customHeight="1">
      <c r="A7558" s="5"/>
      <c r="B7558" s="5"/>
      <c r="C7558" s="5" t="str">
        <f>IFERROR(__xludf.DUMMYFUNCTION("""COMPUTED_VALUE"""),"")</f>
        <v/>
      </c>
      <c r="D7558" s="5">
        <v>0.0</v>
      </c>
    </row>
    <row r="7559" ht="14.25" customHeight="1">
      <c r="A7559" s="5"/>
      <c r="B7559" s="5"/>
      <c r="C7559" s="5" t="str">
        <f>IFERROR(__xludf.DUMMYFUNCTION("""COMPUTED_VALUE"""),"")</f>
        <v/>
      </c>
      <c r="D7559" s="5">
        <v>0.0</v>
      </c>
    </row>
    <row r="7560" ht="14.25" customHeight="1">
      <c r="A7560" s="5"/>
      <c r="B7560" s="5"/>
      <c r="C7560" s="5" t="str">
        <f>IFERROR(__xludf.DUMMYFUNCTION("""COMPUTED_VALUE"""),"")</f>
        <v/>
      </c>
      <c r="D7560" s="5">
        <v>0.0</v>
      </c>
    </row>
    <row r="7561" ht="14.25" customHeight="1">
      <c r="A7561" s="5"/>
      <c r="B7561" s="5"/>
      <c r="C7561" s="5" t="str">
        <f>IFERROR(__xludf.DUMMYFUNCTION("""COMPUTED_VALUE"""),"")</f>
        <v/>
      </c>
      <c r="D7561" s="5">
        <v>0.0</v>
      </c>
    </row>
    <row r="7562" ht="14.25" customHeight="1">
      <c r="A7562" s="5"/>
      <c r="B7562" s="5"/>
      <c r="C7562" s="5" t="str">
        <f>IFERROR(__xludf.DUMMYFUNCTION("""COMPUTED_VALUE"""),"")</f>
        <v/>
      </c>
      <c r="D7562" s="5">
        <v>0.0</v>
      </c>
    </row>
    <row r="7563" ht="14.25" customHeight="1">
      <c r="A7563" s="5"/>
      <c r="B7563" s="5"/>
      <c r="C7563" s="5" t="str">
        <f>IFERROR(__xludf.DUMMYFUNCTION("""COMPUTED_VALUE"""),"")</f>
        <v/>
      </c>
      <c r="D7563" s="5">
        <v>0.0</v>
      </c>
    </row>
    <row r="7564" ht="14.25" customHeight="1">
      <c r="A7564" s="5"/>
      <c r="B7564" s="5"/>
      <c r="C7564" s="5" t="str">
        <f>IFERROR(__xludf.DUMMYFUNCTION("""COMPUTED_VALUE"""),"")</f>
        <v/>
      </c>
      <c r="D7564" s="5">
        <v>0.0</v>
      </c>
    </row>
    <row r="7565" ht="14.25" customHeight="1">
      <c r="A7565" s="5"/>
      <c r="B7565" s="5"/>
      <c r="C7565" s="5" t="str">
        <f>IFERROR(__xludf.DUMMYFUNCTION("""COMPUTED_VALUE"""),"")</f>
        <v/>
      </c>
      <c r="D7565" s="5">
        <v>0.0</v>
      </c>
    </row>
    <row r="7566" ht="14.25" customHeight="1">
      <c r="A7566" s="5"/>
      <c r="B7566" s="5"/>
      <c r="C7566" s="5" t="str">
        <f>IFERROR(__xludf.DUMMYFUNCTION("""COMPUTED_VALUE"""),"")</f>
        <v/>
      </c>
      <c r="D7566" s="5">
        <v>0.0</v>
      </c>
    </row>
    <row r="7567" ht="14.25" customHeight="1">
      <c r="A7567" s="5"/>
      <c r="B7567" s="5"/>
      <c r="C7567" s="5" t="str">
        <f>IFERROR(__xludf.DUMMYFUNCTION("""COMPUTED_VALUE"""),"")</f>
        <v/>
      </c>
      <c r="D7567" s="5">
        <v>0.0</v>
      </c>
    </row>
    <row r="7568" ht="14.25" customHeight="1">
      <c r="A7568" s="5"/>
      <c r="B7568" s="5"/>
      <c r="C7568" s="5" t="str">
        <f>IFERROR(__xludf.DUMMYFUNCTION("""COMPUTED_VALUE"""),"")</f>
        <v/>
      </c>
      <c r="D7568" s="5">
        <v>0.0</v>
      </c>
    </row>
    <row r="7569" ht="14.25" customHeight="1">
      <c r="A7569" s="5"/>
      <c r="B7569" s="5"/>
      <c r="C7569" s="5" t="str">
        <f>IFERROR(__xludf.DUMMYFUNCTION("""COMPUTED_VALUE"""),"")</f>
        <v/>
      </c>
      <c r="D7569" s="5">
        <v>0.0</v>
      </c>
    </row>
    <row r="7570" ht="14.25" customHeight="1">
      <c r="A7570" s="5"/>
      <c r="B7570" s="5"/>
      <c r="C7570" s="5" t="str">
        <f>IFERROR(__xludf.DUMMYFUNCTION("""COMPUTED_VALUE"""),"")</f>
        <v/>
      </c>
      <c r="D7570" s="5">
        <v>0.0</v>
      </c>
    </row>
    <row r="7571" ht="14.25" customHeight="1">
      <c r="A7571" s="5"/>
      <c r="B7571" s="5"/>
      <c r="C7571" s="5" t="str">
        <f>IFERROR(__xludf.DUMMYFUNCTION("""COMPUTED_VALUE"""),"")</f>
        <v/>
      </c>
      <c r="D7571" s="5">
        <v>0.0</v>
      </c>
    </row>
    <row r="7572" ht="14.25" customHeight="1">
      <c r="A7572" s="5"/>
      <c r="B7572" s="5"/>
      <c r="C7572" s="5" t="str">
        <f>IFERROR(__xludf.DUMMYFUNCTION("""COMPUTED_VALUE"""),"")</f>
        <v/>
      </c>
      <c r="D7572" s="5">
        <v>0.0</v>
      </c>
    </row>
    <row r="7573" ht="14.25" customHeight="1">
      <c r="A7573" s="5"/>
      <c r="B7573" s="5"/>
      <c r="C7573" s="5" t="str">
        <f>IFERROR(__xludf.DUMMYFUNCTION("""COMPUTED_VALUE"""),"")</f>
        <v/>
      </c>
      <c r="D7573" s="5">
        <v>0.0</v>
      </c>
    </row>
    <row r="7574" ht="14.25" customHeight="1">
      <c r="A7574" s="5"/>
      <c r="B7574" s="5"/>
      <c r="C7574" s="5" t="str">
        <f>IFERROR(__xludf.DUMMYFUNCTION("""COMPUTED_VALUE"""),"")</f>
        <v/>
      </c>
      <c r="D7574" s="5">
        <v>0.0</v>
      </c>
    </row>
    <row r="7575" ht="14.25" customHeight="1">
      <c r="A7575" s="5"/>
      <c r="B7575" s="5"/>
      <c r="C7575" s="5" t="str">
        <f>IFERROR(__xludf.DUMMYFUNCTION("""COMPUTED_VALUE"""),"")</f>
        <v/>
      </c>
      <c r="D7575" s="5">
        <v>0.0</v>
      </c>
    </row>
    <row r="7576" ht="14.25" customHeight="1">
      <c r="A7576" s="5"/>
      <c r="B7576" s="5"/>
      <c r="C7576" s="5" t="str">
        <f>IFERROR(__xludf.DUMMYFUNCTION("""COMPUTED_VALUE"""),"")</f>
        <v/>
      </c>
      <c r="D7576" s="5">
        <v>0.0</v>
      </c>
    </row>
    <row r="7577" ht="14.25" customHeight="1">
      <c r="A7577" s="5"/>
      <c r="B7577" s="5"/>
      <c r="C7577" s="5" t="str">
        <f>IFERROR(__xludf.DUMMYFUNCTION("""COMPUTED_VALUE"""),"")</f>
        <v/>
      </c>
      <c r="D7577" s="5">
        <v>0.0</v>
      </c>
    </row>
    <row r="7578" ht="14.25" customHeight="1">
      <c r="A7578" s="5"/>
      <c r="B7578" s="5"/>
      <c r="C7578" s="5" t="str">
        <f>IFERROR(__xludf.DUMMYFUNCTION("""COMPUTED_VALUE"""),"")</f>
        <v/>
      </c>
      <c r="D7578" s="5">
        <v>0.0</v>
      </c>
    </row>
    <row r="7579" ht="14.25" customHeight="1">
      <c r="A7579" s="5"/>
      <c r="B7579" s="5"/>
      <c r="C7579" s="5" t="str">
        <f>IFERROR(__xludf.DUMMYFUNCTION("""COMPUTED_VALUE"""),"")</f>
        <v/>
      </c>
      <c r="D7579" s="5">
        <v>0.0</v>
      </c>
    </row>
    <row r="7580" ht="14.25" customHeight="1">
      <c r="A7580" s="5"/>
      <c r="B7580" s="5"/>
      <c r="C7580" s="5" t="str">
        <f>IFERROR(__xludf.DUMMYFUNCTION("""COMPUTED_VALUE"""),"")</f>
        <v/>
      </c>
      <c r="D7580" s="5">
        <v>0.0</v>
      </c>
    </row>
    <row r="7581" ht="14.25" customHeight="1">
      <c r="A7581" s="5"/>
      <c r="B7581" s="5"/>
      <c r="C7581" s="5" t="str">
        <f>IFERROR(__xludf.DUMMYFUNCTION("""COMPUTED_VALUE"""),"")</f>
        <v/>
      </c>
      <c r="D7581" s="5">
        <v>0.0</v>
      </c>
    </row>
    <row r="7582" ht="14.25" customHeight="1">
      <c r="A7582" s="5"/>
      <c r="B7582" s="5"/>
      <c r="C7582" s="5" t="str">
        <f>IFERROR(__xludf.DUMMYFUNCTION("""COMPUTED_VALUE"""),"")</f>
        <v/>
      </c>
      <c r="D7582" s="5">
        <v>0.0</v>
      </c>
    </row>
    <row r="7583" ht="14.25" customHeight="1">
      <c r="A7583" s="5"/>
      <c r="B7583" s="5"/>
      <c r="C7583" s="5" t="str">
        <f>IFERROR(__xludf.DUMMYFUNCTION("""COMPUTED_VALUE"""),"")</f>
        <v/>
      </c>
      <c r="D7583" s="5">
        <v>0.0</v>
      </c>
    </row>
    <row r="7584" ht="14.25" customHeight="1">
      <c r="A7584" s="5"/>
      <c r="B7584" s="5"/>
      <c r="C7584" s="5" t="str">
        <f>IFERROR(__xludf.DUMMYFUNCTION("""COMPUTED_VALUE"""),"")</f>
        <v/>
      </c>
      <c r="D7584" s="5">
        <v>0.0</v>
      </c>
    </row>
    <row r="7585" ht="14.25" customHeight="1">
      <c r="A7585" s="5"/>
      <c r="B7585" s="5"/>
      <c r="C7585" s="5" t="str">
        <f>IFERROR(__xludf.DUMMYFUNCTION("""COMPUTED_VALUE"""),"")</f>
        <v/>
      </c>
      <c r="D7585" s="5">
        <v>0.0</v>
      </c>
    </row>
    <row r="7586" ht="14.25" customHeight="1">
      <c r="A7586" s="5"/>
      <c r="B7586" s="5"/>
      <c r="C7586" s="5" t="str">
        <f>IFERROR(__xludf.DUMMYFUNCTION("""COMPUTED_VALUE"""),"")</f>
        <v/>
      </c>
      <c r="D7586" s="5">
        <v>0.0</v>
      </c>
    </row>
    <row r="7587" ht="14.25" customHeight="1">
      <c r="A7587" s="5"/>
      <c r="B7587" s="5"/>
      <c r="C7587" s="5" t="str">
        <f>IFERROR(__xludf.DUMMYFUNCTION("""COMPUTED_VALUE"""),"")</f>
        <v/>
      </c>
      <c r="D7587" s="5">
        <v>0.0</v>
      </c>
    </row>
    <row r="7588" ht="14.25" customHeight="1">
      <c r="A7588" s="5"/>
      <c r="B7588" s="5"/>
      <c r="C7588" s="5" t="str">
        <f>IFERROR(__xludf.DUMMYFUNCTION("""COMPUTED_VALUE"""),"")</f>
        <v/>
      </c>
      <c r="D7588" s="5">
        <v>0.0</v>
      </c>
    </row>
    <row r="7589" ht="14.25" customHeight="1">
      <c r="A7589" s="5"/>
      <c r="B7589" s="5"/>
      <c r="C7589" s="5" t="str">
        <f>IFERROR(__xludf.DUMMYFUNCTION("""COMPUTED_VALUE"""),"")</f>
        <v/>
      </c>
      <c r="D7589" s="5">
        <v>0.0</v>
      </c>
    </row>
    <row r="7590" ht="14.25" customHeight="1">
      <c r="A7590" s="5"/>
      <c r="B7590" s="5"/>
      <c r="C7590" s="5" t="str">
        <f>IFERROR(__xludf.DUMMYFUNCTION("""COMPUTED_VALUE"""),"")</f>
        <v/>
      </c>
      <c r="D7590" s="5">
        <v>0.0</v>
      </c>
    </row>
    <row r="7591" ht="14.25" customHeight="1">
      <c r="A7591" s="5"/>
      <c r="B7591" s="5"/>
      <c r="C7591" s="5" t="str">
        <f>IFERROR(__xludf.DUMMYFUNCTION("""COMPUTED_VALUE"""),"")</f>
        <v/>
      </c>
      <c r="D7591" s="5">
        <v>0.0</v>
      </c>
    </row>
    <row r="7592" ht="14.25" customHeight="1">
      <c r="A7592" s="5"/>
      <c r="B7592" s="5"/>
      <c r="C7592" s="5" t="str">
        <f>IFERROR(__xludf.DUMMYFUNCTION("""COMPUTED_VALUE"""),"")</f>
        <v/>
      </c>
      <c r="D7592" s="5">
        <v>0.0</v>
      </c>
    </row>
    <row r="7593" ht="14.25" customHeight="1">
      <c r="A7593" s="5"/>
      <c r="B7593" s="5"/>
      <c r="C7593" s="5" t="str">
        <f>IFERROR(__xludf.DUMMYFUNCTION("""COMPUTED_VALUE"""),"")</f>
        <v/>
      </c>
      <c r="D7593" s="5">
        <v>0.0</v>
      </c>
    </row>
    <row r="7594" ht="14.25" customHeight="1">
      <c r="A7594" s="5"/>
      <c r="B7594" s="5"/>
      <c r="C7594" s="5" t="str">
        <f>IFERROR(__xludf.DUMMYFUNCTION("""COMPUTED_VALUE"""),"")</f>
        <v/>
      </c>
      <c r="D7594" s="5">
        <v>0.0</v>
      </c>
    </row>
    <row r="7595" ht="14.25" customHeight="1">
      <c r="A7595" s="5"/>
      <c r="B7595" s="5"/>
      <c r="C7595" s="5" t="str">
        <f>IFERROR(__xludf.DUMMYFUNCTION("""COMPUTED_VALUE"""),"")</f>
        <v/>
      </c>
      <c r="D7595" s="5">
        <v>0.0</v>
      </c>
    </row>
    <row r="7596" ht="14.25" customHeight="1">
      <c r="A7596" s="5"/>
      <c r="B7596" s="5"/>
      <c r="C7596" s="5" t="str">
        <f>IFERROR(__xludf.DUMMYFUNCTION("""COMPUTED_VALUE"""),"")</f>
        <v/>
      </c>
      <c r="D7596" s="5">
        <v>0.0</v>
      </c>
    </row>
    <row r="7597" ht="14.25" customHeight="1">
      <c r="A7597" s="5"/>
      <c r="B7597" s="5"/>
      <c r="C7597" s="5" t="str">
        <f>IFERROR(__xludf.DUMMYFUNCTION("""COMPUTED_VALUE"""),"")</f>
        <v/>
      </c>
      <c r="D7597" s="5">
        <v>0.0</v>
      </c>
    </row>
    <row r="7598" ht="14.25" customHeight="1">
      <c r="A7598" s="5"/>
      <c r="B7598" s="5"/>
      <c r="C7598" s="5" t="str">
        <f>IFERROR(__xludf.DUMMYFUNCTION("""COMPUTED_VALUE"""),"")</f>
        <v/>
      </c>
      <c r="D7598" s="5">
        <v>0.0</v>
      </c>
    </row>
    <row r="7599" ht="14.25" customHeight="1">
      <c r="A7599" s="5"/>
      <c r="B7599" s="5"/>
      <c r="C7599" s="5" t="str">
        <f>IFERROR(__xludf.DUMMYFUNCTION("""COMPUTED_VALUE"""),"")</f>
        <v/>
      </c>
      <c r="D7599" s="5">
        <v>0.0</v>
      </c>
    </row>
    <row r="7600" ht="14.25" customHeight="1">
      <c r="A7600" s="5"/>
      <c r="B7600" s="5"/>
      <c r="C7600" s="5" t="str">
        <f>IFERROR(__xludf.DUMMYFUNCTION("""COMPUTED_VALUE"""),"")</f>
        <v/>
      </c>
      <c r="D7600" s="5">
        <v>0.0</v>
      </c>
    </row>
    <row r="7601" ht="14.25" customHeight="1">
      <c r="A7601" s="5"/>
      <c r="B7601" s="5"/>
      <c r="C7601" s="5" t="str">
        <f>IFERROR(__xludf.DUMMYFUNCTION("""COMPUTED_VALUE"""),"")</f>
        <v/>
      </c>
      <c r="D7601" s="5">
        <v>0.0</v>
      </c>
    </row>
    <row r="7602" ht="14.25" customHeight="1">
      <c r="A7602" s="5"/>
      <c r="B7602" s="5"/>
      <c r="C7602" s="5" t="str">
        <f>IFERROR(__xludf.DUMMYFUNCTION("""COMPUTED_VALUE"""),"")</f>
        <v/>
      </c>
      <c r="D7602" s="5">
        <v>0.0</v>
      </c>
    </row>
    <row r="7603" ht="14.25" customHeight="1">
      <c r="A7603" s="5"/>
      <c r="B7603" s="5"/>
      <c r="C7603" s="5" t="str">
        <f>IFERROR(__xludf.DUMMYFUNCTION("""COMPUTED_VALUE"""),"")</f>
        <v/>
      </c>
      <c r="D7603" s="5">
        <v>0.0</v>
      </c>
    </row>
    <row r="7604" ht="14.25" customHeight="1">
      <c r="A7604" s="5"/>
      <c r="B7604" s="5"/>
      <c r="C7604" s="5" t="str">
        <f>IFERROR(__xludf.DUMMYFUNCTION("""COMPUTED_VALUE"""),"")</f>
        <v/>
      </c>
      <c r="D7604" s="5">
        <v>0.0</v>
      </c>
    </row>
    <row r="7605" ht="14.25" customHeight="1">
      <c r="A7605" s="5"/>
      <c r="B7605" s="5"/>
      <c r="C7605" s="5" t="str">
        <f>IFERROR(__xludf.DUMMYFUNCTION("""COMPUTED_VALUE"""),"")</f>
        <v/>
      </c>
      <c r="D7605" s="5">
        <v>0.0</v>
      </c>
    </row>
    <row r="7606" ht="14.25" customHeight="1">
      <c r="A7606" s="5"/>
      <c r="B7606" s="5"/>
      <c r="C7606" s="5" t="str">
        <f>IFERROR(__xludf.DUMMYFUNCTION("""COMPUTED_VALUE"""),"")</f>
        <v/>
      </c>
      <c r="D7606" s="5">
        <v>0.0</v>
      </c>
    </row>
    <row r="7607" ht="14.25" customHeight="1">
      <c r="A7607" s="5"/>
      <c r="B7607" s="5"/>
      <c r="C7607" s="5" t="str">
        <f>IFERROR(__xludf.DUMMYFUNCTION("""COMPUTED_VALUE"""),"")</f>
        <v/>
      </c>
      <c r="D7607" s="5">
        <v>0.0</v>
      </c>
    </row>
    <row r="7608" ht="14.25" customHeight="1">
      <c r="A7608" s="5"/>
      <c r="B7608" s="5"/>
      <c r="C7608" s="5" t="str">
        <f>IFERROR(__xludf.DUMMYFUNCTION("""COMPUTED_VALUE"""),"")</f>
        <v/>
      </c>
      <c r="D7608" s="5">
        <v>0.0</v>
      </c>
    </row>
    <row r="7609" ht="14.25" customHeight="1">
      <c r="A7609" s="5"/>
      <c r="B7609" s="5"/>
      <c r="C7609" s="5" t="str">
        <f>IFERROR(__xludf.DUMMYFUNCTION("""COMPUTED_VALUE"""),"")</f>
        <v/>
      </c>
      <c r="D7609" s="5">
        <v>0.0</v>
      </c>
    </row>
    <row r="7610" ht="14.25" customHeight="1">
      <c r="A7610" s="5"/>
      <c r="B7610" s="5"/>
      <c r="C7610" s="5" t="str">
        <f>IFERROR(__xludf.DUMMYFUNCTION("""COMPUTED_VALUE"""),"")</f>
        <v/>
      </c>
      <c r="D7610" s="5">
        <v>0.0</v>
      </c>
    </row>
    <row r="7611" ht="14.25" customHeight="1">
      <c r="A7611" s="5"/>
      <c r="B7611" s="5"/>
      <c r="C7611" s="5" t="str">
        <f>IFERROR(__xludf.DUMMYFUNCTION("""COMPUTED_VALUE"""),"")</f>
        <v/>
      </c>
      <c r="D7611" s="5">
        <v>0.0</v>
      </c>
    </row>
    <row r="7612" ht="14.25" customHeight="1">
      <c r="A7612" s="5"/>
      <c r="B7612" s="5"/>
      <c r="C7612" s="5" t="str">
        <f>IFERROR(__xludf.DUMMYFUNCTION("""COMPUTED_VALUE"""),"")</f>
        <v/>
      </c>
      <c r="D7612" s="5">
        <v>0.0</v>
      </c>
    </row>
    <row r="7613" ht="14.25" customHeight="1">
      <c r="A7613" s="5"/>
      <c r="B7613" s="5"/>
      <c r="C7613" s="5" t="str">
        <f>IFERROR(__xludf.DUMMYFUNCTION("""COMPUTED_VALUE"""),"")</f>
        <v/>
      </c>
      <c r="D7613" s="5">
        <v>0.0</v>
      </c>
    </row>
    <row r="7614" ht="14.25" customHeight="1">
      <c r="A7614" s="5"/>
      <c r="B7614" s="5"/>
      <c r="C7614" s="5" t="str">
        <f>IFERROR(__xludf.DUMMYFUNCTION("""COMPUTED_VALUE"""),"")</f>
        <v/>
      </c>
      <c r="D7614" s="5">
        <v>0.0</v>
      </c>
    </row>
    <row r="7615" ht="14.25" customHeight="1">
      <c r="A7615" s="5"/>
      <c r="B7615" s="5"/>
      <c r="C7615" s="5" t="str">
        <f>IFERROR(__xludf.DUMMYFUNCTION("""COMPUTED_VALUE"""),"")</f>
        <v/>
      </c>
      <c r="D7615" s="5">
        <v>0.0</v>
      </c>
    </row>
    <row r="7616" ht="14.25" customHeight="1">
      <c r="A7616" s="5"/>
      <c r="B7616" s="5"/>
      <c r="C7616" s="5" t="str">
        <f>IFERROR(__xludf.DUMMYFUNCTION("""COMPUTED_VALUE"""),"")</f>
        <v/>
      </c>
      <c r="D7616" s="5">
        <v>0.0</v>
      </c>
    </row>
    <row r="7617" ht="14.25" customHeight="1">
      <c r="A7617" s="5"/>
      <c r="B7617" s="5"/>
      <c r="C7617" s="5" t="str">
        <f>IFERROR(__xludf.DUMMYFUNCTION("""COMPUTED_VALUE"""),"")</f>
        <v/>
      </c>
      <c r="D7617" s="5">
        <v>0.0</v>
      </c>
    </row>
    <row r="7618" ht="14.25" customHeight="1">
      <c r="A7618" s="5"/>
      <c r="B7618" s="5"/>
      <c r="C7618" s="5" t="str">
        <f>IFERROR(__xludf.DUMMYFUNCTION("""COMPUTED_VALUE"""),"")</f>
        <v/>
      </c>
      <c r="D7618" s="5">
        <v>0.0</v>
      </c>
    </row>
    <row r="7619" ht="14.25" customHeight="1">
      <c r="A7619" s="5"/>
      <c r="B7619" s="5"/>
      <c r="C7619" s="5" t="str">
        <f>IFERROR(__xludf.DUMMYFUNCTION("""COMPUTED_VALUE"""),"")</f>
        <v/>
      </c>
      <c r="D7619" s="5">
        <v>0.0</v>
      </c>
    </row>
    <row r="7620" ht="14.25" customHeight="1">
      <c r="A7620" s="5"/>
      <c r="B7620" s="5"/>
      <c r="C7620" s="5" t="str">
        <f>IFERROR(__xludf.DUMMYFUNCTION("""COMPUTED_VALUE"""),"")</f>
        <v/>
      </c>
      <c r="D7620" s="5">
        <v>0.0</v>
      </c>
    </row>
    <row r="7621" ht="14.25" customHeight="1">
      <c r="A7621" s="5"/>
      <c r="B7621" s="5"/>
      <c r="C7621" s="5" t="str">
        <f>IFERROR(__xludf.DUMMYFUNCTION("""COMPUTED_VALUE"""),"")</f>
        <v/>
      </c>
      <c r="D7621" s="5">
        <v>0.0</v>
      </c>
    </row>
    <row r="7622" ht="14.25" customHeight="1">
      <c r="A7622" s="5"/>
      <c r="B7622" s="5"/>
      <c r="C7622" s="5" t="str">
        <f>IFERROR(__xludf.DUMMYFUNCTION("""COMPUTED_VALUE"""),"")</f>
        <v/>
      </c>
      <c r="D7622" s="5">
        <v>0.0</v>
      </c>
    </row>
    <row r="7623" ht="14.25" customHeight="1">
      <c r="A7623" s="5"/>
      <c r="B7623" s="5"/>
      <c r="C7623" s="5" t="str">
        <f>IFERROR(__xludf.DUMMYFUNCTION("""COMPUTED_VALUE"""),"")</f>
        <v/>
      </c>
      <c r="D7623" s="5">
        <v>0.0</v>
      </c>
    </row>
    <row r="7624" ht="14.25" customHeight="1">
      <c r="A7624" s="5"/>
      <c r="B7624" s="5"/>
      <c r="C7624" s="5" t="str">
        <f>IFERROR(__xludf.DUMMYFUNCTION("""COMPUTED_VALUE"""),"")</f>
        <v/>
      </c>
      <c r="D7624" s="5">
        <v>0.0</v>
      </c>
    </row>
    <row r="7625" ht="14.25" customHeight="1">
      <c r="A7625" s="5"/>
      <c r="B7625" s="5"/>
      <c r="C7625" s="5" t="str">
        <f>IFERROR(__xludf.DUMMYFUNCTION("""COMPUTED_VALUE"""),"")</f>
        <v/>
      </c>
      <c r="D7625" s="5">
        <v>0.0</v>
      </c>
    </row>
    <row r="7626" ht="14.25" customHeight="1">
      <c r="A7626" s="5"/>
      <c r="B7626" s="5"/>
      <c r="C7626" s="5" t="str">
        <f>IFERROR(__xludf.DUMMYFUNCTION("""COMPUTED_VALUE"""),"")</f>
        <v/>
      </c>
      <c r="D7626" s="5">
        <v>0.0</v>
      </c>
    </row>
    <row r="7627" ht="14.25" customHeight="1">
      <c r="A7627" s="5"/>
      <c r="B7627" s="5"/>
      <c r="C7627" s="5" t="str">
        <f>IFERROR(__xludf.DUMMYFUNCTION("""COMPUTED_VALUE"""),"")</f>
        <v/>
      </c>
      <c r="D7627" s="5">
        <v>0.0</v>
      </c>
    </row>
    <row r="7628" ht="14.25" customHeight="1">
      <c r="A7628" s="5"/>
      <c r="B7628" s="5"/>
      <c r="C7628" s="5" t="str">
        <f>IFERROR(__xludf.DUMMYFUNCTION("""COMPUTED_VALUE"""),"")</f>
        <v/>
      </c>
      <c r="D7628" s="5">
        <v>0.0</v>
      </c>
    </row>
    <row r="7629" ht="14.25" customHeight="1">
      <c r="A7629" s="5"/>
      <c r="B7629" s="5"/>
      <c r="C7629" s="5" t="str">
        <f>IFERROR(__xludf.DUMMYFUNCTION("""COMPUTED_VALUE"""),"")</f>
        <v/>
      </c>
      <c r="D7629" s="5">
        <v>0.0</v>
      </c>
    </row>
    <row r="7630" ht="14.25" customHeight="1">
      <c r="A7630" s="5"/>
      <c r="B7630" s="5"/>
      <c r="C7630" s="5" t="str">
        <f>IFERROR(__xludf.DUMMYFUNCTION("""COMPUTED_VALUE"""),"")</f>
        <v/>
      </c>
      <c r="D7630" s="5">
        <v>0.0</v>
      </c>
    </row>
    <row r="7631" ht="14.25" customHeight="1">
      <c r="A7631" s="5"/>
      <c r="B7631" s="5"/>
      <c r="C7631" s="5" t="str">
        <f>IFERROR(__xludf.DUMMYFUNCTION("""COMPUTED_VALUE"""),"")</f>
        <v/>
      </c>
      <c r="D7631" s="5">
        <v>0.0</v>
      </c>
    </row>
    <row r="7632" ht="14.25" customHeight="1">
      <c r="A7632" s="5"/>
      <c r="B7632" s="5"/>
      <c r="C7632" s="5" t="str">
        <f>IFERROR(__xludf.DUMMYFUNCTION("""COMPUTED_VALUE"""),"")</f>
        <v/>
      </c>
      <c r="D7632" s="5">
        <v>0.0</v>
      </c>
    </row>
    <row r="7633" ht="14.25" customHeight="1">
      <c r="A7633" s="5"/>
      <c r="B7633" s="5"/>
      <c r="C7633" s="5" t="str">
        <f>IFERROR(__xludf.DUMMYFUNCTION("""COMPUTED_VALUE"""),"")</f>
        <v/>
      </c>
      <c r="D7633" s="5">
        <v>0.0</v>
      </c>
    </row>
    <row r="7634" ht="14.25" customHeight="1">
      <c r="A7634" s="5"/>
      <c r="B7634" s="5"/>
      <c r="C7634" s="5" t="str">
        <f>IFERROR(__xludf.DUMMYFUNCTION("""COMPUTED_VALUE"""),"")</f>
        <v/>
      </c>
      <c r="D7634" s="5">
        <v>0.0</v>
      </c>
    </row>
    <row r="7635" ht="14.25" customHeight="1">
      <c r="A7635" s="5"/>
      <c r="B7635" s="5"/>
      <c r="C7635" s="5" t="str">
        <f>IFERROR(__xludf.DUMMYFUNCTION("""COMPUTED_VALUE"""),"")</f>
        <v/>
      </c>
      <c r="D7635" s="5">
        <v>0.0</v>
      </c>
    </row>
    <row r="7636" ht="14.25" customHeight="1">
      <c r="A7636" s="5"/>
      <c r="B7636" s="5"/>
      <c r="C7636" s="5" t="str">
        <f>IFERROR(__xludf.DUMMYFUNCTION("""COMPUTED_VALUE"""),"")</f>
        <v/>
      </c>
      <c r="D7636" s="5">
        <v>0.0</v>
      </c>
    </row>
    <row r="7637" ht="14.25" customHeight="1">
      <c r="A7637" s="5"/>
      <c r="B7637" s="5"/>
      <c r="C7637" s="5" t="str">
        <f>IFERROR(__xludf.DUMMYFUNCTION("""COMPUTED_VALUE"""),"")</f>
        <v/>
      </c>
      <c r="D7637" s="5">
        <v>0.0</v>
      </c>
    </row>
    <row r="7638" ht="14.25" customHeight="1">
      <c r="A7638" s="5"/>
      <c r="B7638" s="5"/>
      <c r="C7638" s="5" t="str">
        <f>IFERROR(__xludf.DUMMYFUNCTION("""COMPUTED_VALUE"""),"")</f>
        <v/>
      </c>
      <c r="D7638" s="5">
        <v>0.0</v>
      </c>
    </row>
    <row r="7639" ht="14.25" customHeight="1">
      <c r="A7639" s="5"/>
      <c r="B7639" s="5"/>
      <c r="C7639" s="5" t="str">
        <f>IFERROR(__xludf.DUMMYFUNCTION("""COMPUTED_VALUE"""),"")</f>
        <v/>
      </c>
      <c r="D7639" s="5">
        <v>0.0</v>
      </c>
    </row>
    <row r="7640" ht="14.25" customHeight="1">
      <c r="A7640" s="5"/>
      <c r="B7640" s="5"/>
      <c r="C7640" s="5" t="str">
        <f>IFERROR(__xludf.DUMMYFUNCTION("""COMPUTED_VALUE"""),"")</f>
        <v/>
      </c>
      <c r="D7640" s="5">
        <v>0.0</v>
      </c>
    </row>
    <row r="7641" ht="14.25" customHeight="1">
      <c r="A7641" s="5"/>
      <c r="B7641" s="5"/>
      <c r="C7641" s="5" t="str">
        <f>IFERROR(__xludf.DUMMYFUNCTION("""COMPUTED_VALUE"""),"")</f>
        <v/>
      </c>
      <c r="D7641" s="5">
        <v>0.0</v>
      </c>
    </row>
    <row r="7642" ht="14.25" customHeight="1">
      <c r="A7642" s="5"/>
      <c r="B7642" s="5"/>
      <c r="C7642" s="5" t="str">
        <f>IFERROR(__xludf.DUMMYFUNCTION("""COMPUTED_VALUE"""),"")</f>
        <v/>
      </c>
      <c r="D7642" s="5">
        <v>0.0</v>
      </c>
    </row>
    <row r="7643" ht="14.25" customHeight="1">
      <c r="A7643" s="5"/>
      <c r="B7643" s="5"/>
      <c r="C7643" s="5" t="str">
        <f>IFERROR(__xludf.DUMMYFUNCTION("""COMPUTED_VALUE"""),"")</f>
        <v/>
      </c>
      <c r="D7643" s="5">
        <v>0.0</v>
      </c>
    </row>
    <row r="7644" ht="14.25" customHeight="1">
      <c r="A7644" s="5"/>
      <c r="B7644" s="5"/>
      <c r="C7644" s="5" t="str">
        <f>IFERROR(__xludf.DUMMYFUNCTION("""COMPUTED_VALUE"""),"")</f>
        <v/>
      </c>
      <c r="D7644" s="5">
        <v>0.0</v>
      </c>
    </row>
    <row r="7645" ht="14.25" customHeight="1">
      <c r="A7645" s="5"/>
      <c r="B7645" s="5"/>
      <c r="C7645" s="5" t="str">
        <f>IFERROR(__xludf.DUMMYFUNCTION("""COMPUTED_VALUE"""),"")</f>
        <v/>
      </c>
      <c r="D7645" s="5">
        <v>0.0</v>
      </c>
    </row>
    <row r="7646" ht="14.25" customHeight="1">
      <c r="A7646" s="5"/>
      <c r="B7646" s="5"/>
      <c r="C7646" s="5" t="str">
        <f>IFERROR(__xludf.DUMMYFUNCTION("""COMPUTED_VALUE"""),"")</f>
        <v/>
      </c>
      <c r="D7646" s="5">
        <v>0.0</v>
      </c>
    </row>
    <row r="7647" ht="14.25" customHeight="1">
      <c r="A7647" s="5"/>
      <c r="B7647" s="5"/>
      <c r="C7647" s="5" t="str">
        <f>IFERROR(__xludf.DUMMYFUNCTION("""COMPUTED_VALUE"""),"")</f>
        <v/>
      </c>
      <c r="D7647" s="5">
        <v>0.0</v>
      </c>
    </row>
    <row r="7648" ht="14.25" customHeight="1">
      <c r="A7648" s="5"/>
      <c r="B7648" s="5"/>
      <c r="C7648" s="5" t="str">
        <f>IFERROR(__xludf.DUMMYFUNCTION("""COMPUTED_VALUE"""),"")</f>
        <v/>
      </c>
      <c r="D7648" s="5">
        <v>0.0</v>
      </c>
    </row>
    <row r="7649" ht="14.25" customHeight="1">
      <c r="A7649" s="5"/>
      <c r="B7649" s="5"/>
      <c r="C7649" s="5" t="str">
        <f>IFERROR(__xludf.DUMMYFUNCTION("""COMPUTED_VALUE"""),"")</f>
        <v/>
      </c>
      <c r="D7649" s="5">
        <v>0.0</v>
      </c>
    </row>
    <row r="7650" ht="14.25" customHeight="1">
      <c r="A7650" s="5"/>
      <c r="B7650" s="5"/>
      <c r="C7650" s="5" t="str">
        <f>IFERROR(__xludf.DUMMYFUNCTION("""COMPUTED_VALUE"""),"")</f>
        <v/>
      </c>
      <c r="D7650" s="5">
        <v>0.0</v>
      </c>
    </row>
    <row r="7651" ht="14.25" customHeight="1">
      <c r="A7651" s="5"/>
      <c r="B7651" s="5"/>
      <c r="C7651" s="5" t="str">
        <f>IFERROR(__xludf.DUMMYFUNCTION("""COMPUTED_VALUE"""),"")</f>
        <v/>
      </c>
      <c r="D7651" s="5">
        <v>0.0</v>
      </c>
    </row>
    <row r="7652" ht="14.25" customHeight="1">
      <c r="A7652" s="5"/>
      <c r="B7652" s="5"/>
      <c r="C7652" s="5" t="str">
        <f>IFERROR(__xludf.DUMMYFUNCTION("""COMPUTED_VALUE"""),"")</f>
        <v/>
      </c>
      <c r="D7652" s="5">
        <v>0.0</v>
      </c>
    </row>
    <row r="7653" ht="14.25" customHeight="1">
      <c r="A7653" s="5"/>
      <c r="B7653" s="5"/>
      <c r="C7653" s="5" t="str">
        <f>IFERROR(__xludf.DUMMYFUNCTION("""COMPUTED_VALUE"""),"")</f>
        <v/>
      </c>
      <c r="D7653" s="5">
        <v>0.0</v>
      </c>
    </row>
    <row r="7654" ht="14.25" customHeight="1">
      <c r="A7654" s="5"/>
      <c r="B7654" s="5"/>
      <c r="C7654" s="5" t="str">
        <f>IFERROR(__xludf.DUMMYFUNCTION("""COMPUTED_VALUE"""),"")</f>
        <v/>
      </c>
      <c r="D7654" s="5">
        <v>0.0</v>
      </c>
    </row>
    <row r="7655" ht="14.25" customHeight="1">
      <c r="A7655" s="5"/>
      <c r="B7655" s="5"/>
      <c r="C7655" s="5" t="str">
        <f>IFERROR(__xludf.DUMMYFUNCTION("""COMPUTED_VALUE"""),"")</f>
        <v/>
      </c>
      <c r="D7655" s="5">
        <v>0.0</v>
      </c>
    </row>
    <row r="7656" ht="14.25" customHeight="1">
      <c r="A7656" s="5"/>
      <c r="B7656" s="5"/>
      <c r="C7656" s="5" t="str">
        <f>IFERROR(__xludf.DUMMYFUNCTION("""COMPUTED_VALUE"""),"")</f>
        <v/>
      </c>
      <c r="D7656" s="5">
        <v>0.0</v>
      </c>
    </row>
    <row r="7657" ht="14.25" customHeight="1">
      <c r="A7657" s="5"/>
      <c r="B7657" s="5"/>
      <c r="C7657" s="5" t="str">
        <f>IFERROR(__xludf.DUMMYFUNCTION("""COMPUTED_VALUE"""),"")</f>
        <v/>
      </c>
      <c r="D7657" s="5">
        <v>0.0</v>
      </c>
    </row>
    <row r="7658" ht="14.25" customHeight="1">
      <c r="A7658" s="5"/>
      <c r="B7658" s="5"/>
      <c r="C7658" s="5" t="str">
        <f>IFERROR(__xludf.DUMMYFUNCTION("""COMPUTED_VALUE"""),"")</f>
        <v/>
      </c>
      <c r="D7658" s="5">
        <v>0.0</v>
      </c>
    </row>
    <row r="7659" ht="14.25" customHeight="1">
      <c r="A7659" s="5"/>
      <c r="B7659" s="5"/>
      <c r="C7659" s="5" t="str">
        <f>IFERROR(__xludf.DUMMYFUNCTION("""COMPUTED_VALUE"""),"")</f>
        <v/>
      </c>
      <c r="D7659" s="5">
        <v>0.0</v>
      </c>
    </row>
    <row r="7660" ht="14.25" customHeight="1">
      <c r="A7660" s="5"/>
      <c r="B7660" s="5"/>
      <c r="C7660" s="5" t="str">
        <f>IFERROR(__xludf.DUMMYFUNCTION("""COMPUTED_VALUE"""),"")</f>
        <v/>
      </c>
      <c r="D7660" s="5">
        <v>0.0</v>
      </c>
    </row>
    <row r="7661" ht="14.25" customHeight="1">
      <c r="A7661" s="5"/>
      <c r="B7661" s="5"/>
      <c r="C7661" s="5" t="str">
        <f>IFERROR(__xludf.DUMMYFUNCTION("""COMPUTED_VALUE"""),"")</f>
        <v/>
      </c>
      <c r="D7661" s="5">
        <v>0.0</v>
      </c>
    </row>
    <row r="7662" ht="14.25" customHeight="1">
      <c r="A7662" s="5"/>
      <c r="B7662" s="5"/>
      <c r="C7662" s="5" t="str">
        <f>IFERROR(__xludf.DUMMYFUNCTION("""COMPUTED_VALUE"""),"")</f>
        <v/>
      </c>
      <c r="D7662" s="5">
        <v>0.0</v>
      </c>
    </row>
    <row r="7663" ht="14.25" customHeight="1">
      <c r="A7663" s="5"/>
      <c r="B7663" s="5"/>
      <c r="C7663" s="5" t="str">
        <f>IFERROR(__xludf.DUMMYFUNCTION("""COMPUTED_VALUE"""),"")</f>
        <v/>
      </c>
      <c r="D7663" s="5">
        <v>0.0</v>
      </c>
    </row>
    <row r="7664" ht="14.25" customHeight="1">
      <c r="A7664" s="5"/>
      <c r="B7664" s="5"/>
      <c r="C7664" s="5" t="str">
        <f>IFERROR(__xludf.DUMMYFUNCTION("""COMPUTED_VALUE"""),"")</f>
        <v/>
      </c>
      <c r="D7664" s="5">
        <v>0.0</v>
      </c>
    </row>
    <row r="7665" ht="14.25" customHeight="1">
      <c r="A7665" s="5"/>
      <c r="B7665" s="5"/>
      <c r="C7665" s="5" t="str">
        <f>IFERROR(__xludf.DUMMYFUNCTION("""COMPUTED_VALUE"""),"")</f>
        <v/>
      </c>
      <c r="D7665" s="5">
        <v>0.0</v>
      </c>
    </row>
    <row r="7666" ht="14.25" customHeight="1">
      <c r="A7666" s="5"/>
      <c r="B7666" s="5"/>
      <c r="C7666" s="5" t="str">
        <f>IFERROR(__xludf.DUMMYFUNCTION("""COMPUTED_VALUE"""),"")</f>
        <v/>
      </c>
      <c r="D7666" s="5">
        <v>0.0</v>
      </c>
    </row>
    <row r="7667" ht="14.25" customHeight="1">
      <c r="A7667" s="5"/>
      <c r="B7667" s="5"/>
      <c r="C7667" s="5" t="str">
        <f>IFERROR(__xludf.DUMMYFUNCTION("""COMPUTED_VALUE"""),"")</f>
        <v/>
      </c>
      <c r="D7667" s="5">
        <v>0.0</v>
      </c>
    </row>
    <row r="7668" ht="14.25" customHeight="1">
      <c r="A7668" s="5"/>
      <c r="B7668" s="5"/>
      <c r="C7668" s="5" t="str">
        <f>IFERROR(__xludf.DUMMYFUNCTION("""COMPUTED_VALUE"""),"")</f>
        <v/>
      </c>
      <c r="D7668" s="5">
        <v>0.0</v>
      </c>
    </row>
    <row r="7669" ht="14.25" customHeight="1">
      <c r="A7669" s="5"/>
      <c r="B7669" s="5"/>
      <c r="C7669" s="5" t="str">
        <f>IFERROR(__xludf.DUMMYFUNCTION("""COMPUTED_VALUE"""),"")</f>
        <v/>
      </c>
      <c r="D7669" s="5">
        <v>0.0</v>
      </c>
    </row>
    <row r="7670" ht="14.25" customHeight="1">
      <c r="A7670" s="5"/>
      <c r="B7670" s="5"/>
      <c r="C7670" s="5" t="str">
        <f>IFERROR(__xludf.DUMMYFUNCTION("""COMPUTED_VALUE"""),"")</f>
        <v/>
      </c>
      <c r="D7670" s="5">
        <v>0.0</v>
      </c>
    </row>
    <row r="7671" ht="14.25" customHeight="1">
      <c r="A7671" s="5"/>
      <c r="B7671" s="5"/>
      <c r="C7671" s="5" t="str">
        <f>IFERROR(__xludf.DUMMYFUNCTION("""COMPUTED_VALUE"""),"")</f>
        <v/>
      </c>
      <c r="D7671" s="5">
        <v>0.0</v>
      </c>
    </row>
    <row r="7672" ht="14.25" customHeight="1">
      <c r="A7672" s="5"/>
      <c r="B7672" s="5"/>
      <c r="C7672" s="5" t="str">
        <f>IFERROR(__xludf.DUMMYFUNCTION("""COMPUTED_VALUE"""),"")</f>
        <v/>
      </c>
      <c r="D7672" s="5">
        <v>0.0</v>
      </c>
    </row>
    <row r="7673" ht="14.25" customHeight="1">
      <c r="A7673" s="5"/>
      <c r="B7673" s="5"/>
      <c r="C7673" s="5" t="str">
        <f>IFERROR(__xludf.DUMMYFUNCTION("""COMPUTED_VALUE"""),"")</f>
        <v/>
      </c>
      <c r="D7673" s="5">
        <v>0.0</v>
      </c>
    </row>
    <row r="7674" ht="14.25" customHeight="1">
      <c r="A7674" s="5"/>
      <c r="B7674" s="5"/>
      <c r="C7674" s="5" t="str">
        <f>IFERROR(__xludf.DUMMYFUNCTION("""COMPUTED_VALUE"""),"")</f>
        <v/>
      </c>
      <c r="D7674" s="5">
        <v>0.0</v>
      </c>
    </row>
    <row r="7675" ht="14.25" customHeight="1">
      <c r="A7675" s="5"/>
      <c r="B7675" s="5"/>
      <c r="C7675" s="5" t="str">
        <f>IFERROR(__xludf.DUMMYFUNCTION("""COMPUTED_VALUE"""),"")</f>
        <v/>
      </c>
      <c r="D7675" s="5">
        <v>0.0</v>
      </c>
    </row>
    <row r="7676" ht="14.25" customHeight="1">
      <c r="A7676" s="5"/>
      <c r="B7676" s="5"/>
      <c r="C7676" s="5" t="str">
        <f>IFERROR(__xludf.DUMMYFUNCTION("""COMPUTED_VALUE"""),"")</f>
        <v/>
      </c>
      <c r="D7676" s="5">
        <v>0.0</v>
      </c>
    </row>
    <row r="7677" ht="14.25" customHeight="1">
      <c r="A7677" s="5"/>
      <c r="B7677" s="5"/>
      <c r="C7677" s="5" t="str">
        <f>IFERROR(__xludf.DUMMYFUNCTION("""COMPUTED_VALUE"""),"")</f>
        <v/>
      </c>
      <c r="D7677" s="5">
        <v>0.0</v>
      </c>
    </row>
    <row r="7678" ht="14.25" customHeight="1">
      <c r="A7678" s="5"/>
      <c r="B7678" s="5"/>
      <c r="C7678" s="5" t="str">
        <f>IFERROR(__xludf.DUMMYFUNCTION("""COMPUTED_VALUE"""),"")</f>
        <v/>
      </c>
      <c r="D7678" s="5">
        <v>0.0</v>
      </c>
    </row>
    <row r="7679" ht="14.25" customHeight="1">
      <c r="A7679" s="5"/>
      <c r="B7679" s="5"/>
      <c r="C7679" s="5" t="str">
        <f>IFERROR(__xludf.DUMMYFUNCTION("""COMPUTED_VALUE"""),"")</f>
        <v/>
      </c>
      <c r="D7679" s="5">
        <v>0.0</v>
      </c>
    </row>
    <row r="7680" ht="14.25" customHeight="1">
      <c r="A7680" s="5"/>
      <c r="B7680" s="5"/>
      <c r="C7680" s="5" t="str">
        <f>IFERROR(__xludf.DUMMYFUNCTION("""COMPUTED_VALUE"""),"")</f>
        <v/>
      </c>
      <c r="D7680" s="5">
        <v>0.0</v>
      </c>
    </row>
    <row r="7681" ht="14.25" customHeight="1">
      <c r="A7681" s="5"/>
      <c r="B7681" s="5"/>
      <c r="C7681" s="5" t="str">
        <f>IFERROR(__xludf.DUMMYFUNCTION("""COMPUTED_VALUE"""),"")</f>
        <v/>
      </c>
      <c r="D7681" s="5">
        <v>0.0</v>
      </c>
    </row>
    <row r="7682" ht="14.25" customHeight="1">
      <c r="A7682" s="5"/>
      <c r="B7682" s="5"/>
      <c r="C7682" s="5" t="str">
        <f>IFERROR(__xludf.DUMMYFUNCTION("""COMPUTED_VALUE"""),"")</f>
        <v/>
      </c>
      <c r="D7682" s="5">
        <v>0.0</v>
      </c>
    </row>
    <row r="7683" ht="14.25" customHeight="1">
      <c r="A7683" s="5"/>
      <c r="B7683" s="5"/>
      <c r="C7683" s="5" t="str">
        <f>IFERROR(__xludf.DUMMYFUNCTION("""COMPUTED_VALUE"""),"")</f>
        <v/>
      </c>
      <c r="D7683" s="5">
        <v>0.0</v>
      </c>
    </row>
    <row r="7684" ht="14.25" customHeight="1">
      <c r="A7684" s="5"/>
      <c r="B7684" s="5"/>
      <c r="C7684" s="5" t="str">
        <f>IFERROR(__xludf.DUMMYFUNCTION("""COMPUTED_VALUE"""),"")</f>
        <v/>
      </c>
      <c r="D7684" s="5">
        <v>0.0</v>
      </c>
    </row>
    <row r="7685" ht="14.25" customHeight="1">
      <c r="A7685" s="5"/>
      <c r="B7685" s="5"/>
      <c r="C7685" s="5" t="str">
        <f>IFERROR(__xludf.DUMMYFUNCTION("""COMPUTED_VALUE"""),"")</f>
        <v/>
      </c>
      <c r="D7685" s="5">
        <v>0.0</v>
      </c>
    </row>
    <row r="7686" ht="14.25" customHeight="1">
      <c r="A7686" s="5"/>
      <c r="B7686" s="5"/>
      <c r="C7686" s="5" t="str">
        <f>IFERROR(__xludf.DUMMYFUNCTION("""COMPUTED_VALUE"""),"")</f>
        <v/>
      </c>
      <c r="D7686" s="5">
        <v>0.0</v>
      </c>
    </row>
    <row r="7687" ht="14.25" customHeight="1">
      <c r="A7687" s="5"/>
      <c r="B7687" s="5"/>
      <c r="C7687" s="5" t="str">
        <f>IFERROR(__xludf.DUMMYFUNCTION("""COMPUTED_VALUE"""),"")</f>
        <v/>
      </c>
      <c r="D7687" s="5">
        <v>0.0</v>
      </c>
    </row>
    <row r="7688" ht="14.25" customHeight="1">
      <c r="A7688" s="5"/>
      <c r="B7688" s="5"/>
      <c r="C7688" s="5" t="str">
        <f>IFERROR(__xludf.DUMMYFUNCTION("""COMPUTED_VALUE"""),"")</f>
        <v/>
      </c>
      <c r="D7688" s="5">
        <v>0.0</v>
      </c>
    </row>
    <row r="7689" ht="14.25" customHeight="1">
      <c r="A7689" s="5"/>
      <c r="B7689" s="5"/>
      <c r="C7689" s="5" t="str">
        <f>IFERROR(__xludf.DUMMYFUNCTION("""COMPUTED_VALUE"""),"")</f>
        <v/>
      </c>
      <c r="D7689" s="5">
        <v>0.0</v>
      </c>
    </row>
    <row r="7690" ht="14.25" customHeight="1">
      <c r="A7690" s="5"/>
      <c r="B7690" s="5"/>
      <c r="C7690" s="5" t="str">
        <f>IFERROR(__xludf.DUMMYFUNCTION("""COMPUTED_VALUE"""),"")</f>
        <v/>
      </c>
      <c r="D7690" s="5">
        <v>0.0</v>
      </c>
    </row>
    <row r="7691" ht="14.25" customHeight="1">
      <c r="A7691" s="5"/>
      <c r="B7691" s="5"/>
      <c r="C7691" s="5" t="str">
        <f>IFERROR(__xludf.DUMMYFUNCTION("""COMPUTED_VALUE"""),"")</f>
        <v/>
      </c>
      <c r="D7691" s="5">
        <v>0.0</v>
      </c>
    </row>
    <row r="7692" ht="14.25" customHeight="1">
      <c r="A7692" s="5"/>
      <c r="B7692" s="5"/>
      <c r="C7692" s="5" t="str">
        <f>IFERROR(__xludf.DUMMYFUNCTION("""COMPUTED_VALUE"""),"")</f>
        <v/>
      </c>
      <c r="D7692" s="5">
        <v>0.0</v>
      </c>
    </row>
    <row r="7693" ht="14.25" customHeight="1">
      <c r="A7693" s="5"/>
      <c r="B7693" s="5"/>
      <c r="C7693" s="5" t="str">
        <f>IFERROR(__xludf.DUMMYFUNCTION("""COMPUTED_VALUE"""),"")</f>
        <v/>
      </c>
      <c r="D7693" s="5">
        <v>0.0</v>
      </c>
    </row>
    <row r="7694" ht="14.25" customHeight="1">
      <c r="A7694" s="5"/>
      <c r="B7694" s="5"/>
      <c r="C7694" s="5" t="str">
        <f>IFERROR(__xludf.DUMMYFUNCTION("""COMPUTED_VALUE"""),"")</f>
        <v/>
      </c>
      <c r="D7694" s="5">
        <v>0.0</v>
      </c>
    </row>
    <row r="7695" ht="14.25" customHeight="1">
      <c r="A7695" s="5"/>
      <c r="B7695" s="5"/>
      <c r="C7695" s="5" t="str">
        <f>IFERROR(__xludf.DUMMYFUNCTION("""COMPUTED_VALUE"""),"")</f>
        <v/>
      </c>
      <c r="D7695" s="5">
        <v>0.0</v>
      </c>
    </row>
    <row r="7696" ht="14.25" customHeight="1">
      <c r="A7696" s="5"/>
      <c r="B7696" s="5"/>
      <c r="C7696" s="5" t="str">
        <f>IFERROR(__xludf.DUMMYFUNCTION("""COMPUTED_VALUE"""),"")</f>
        <v/>
      </c>
      <c r="D7696" s="5">
        <v>0.0</v>
      </c>
    </row>
    <row r="7697" ht="14.25" customHeight="1">
      <c r="A7697" s="5"/>
      <c r="B7697" s="5"/>
      <c r="C7697" s="5" t="str">
        <f>IFERROR(__xludf.DUMMYFUNCTION("""COMPUTED_VALUE"""),"")</f>
        <v/>
      </c>
      <c r="D7697" s="5">
        <v>0.0</v>
      </c>
    </row>
    <row r="7698" ht="14.25" customHeight="1">
      <c r="A7698" s="5"/>
      <c r="B7698" s="5"/>
      <c r="C7698" s="5" t="str">
        <f>IFERROR(__xludf.DUMMYFUNCTION("""COMPUTED_VALUE"""),"")</f>
        <v/>
      </c>
      <c r="D7698" s="5">
        <v>0.0</v>
      </c>
    </row>
    <row r="7699" ht="14.25" customHeight="1">
      <c r="A7699" s="5"/>
      <c r="B7699" s="5"/>
      <c r="C7699" s="5" t="str">
        <f>IFERROR(__xludf.DUMMYFUNCTION("""COMPUTED_VALUE"""),"")</f>
        <v/>
      </c>
      <c r="D7699" s="5">
        <v>0.0</v>
      </c>
    </row>
    <row r="7700" ht="14.25" customHeight="1">
      <c r="A7700" s="5"/>
      <c r="B7700" s="5"/>
      <c r="C7700" s="5" t="str">
        <f>IFERROR(__xludf.DUMMYFUNCTION("""COMPUTED_VALUE"""),"")</f>
        <v/>
      </c>
      <c r="D7700" s="5">
        <v>0.0</v>
      </c>
    </row>
    <row r="7701" ht="14.25" customHeight="1">
      <c r="A7701" s="5"/>
      <c r="B7701" s="5"/>
      <c r="C7701" s="5" t="str">
        <f>IFERROR(__xludf.DUMMYFUNCTION("""COMPUTED_VALUE"""),"")</f>
        <v/>
      </c>
      <c r="D7701" s="5">
        <v>0.0</v>
      </c>
    </row>
    <row r="7702" ht="14.25" customHeight="1">
      <c r="A7702" s="5"/>
      <c r="B7702" s="5"/>
      <c r="C7702" s="5" t="str">
        <f>IFERROR(__xludf.DUMMYFUNCTION("""COMPUTED_VALUE"""),"")</f>
        <v/>
      </c>
      <c r="D7702" s="5">
        <v>0.0</v>
      </c>
    </row>
    <row r="7703" ht="14.25" customHeight="1">
      <c r="A7703" s="5"/>
      <c r="B7703" s="5"/>
      <c r="C7703" s="5" t="str">
        <f>IFERROR(__xludf.DUMMYFUNCTION("""COMPUTED_VALUE"""),"")</f>
        <v/>
      </c>
      <c r="D7703" s="5">
        <v>0.0</v>
      </c>
    </row>
    <row r="7704" ht="14.25" customHeight="1">
      <c r="A7704" s="5"/>
      <c r="B7704" s="5"/>
      <c r="C7704" s="5" t="str">
        <f>IFERROR(__xludf.DUMMYFUNCTION("""COMPUTED_VALUE"""),"")</f>
        <v/>
      </c>
      <c r="D7704" s="5">
        <v>0.0</v>
      </c>
    </row>
    <row r="7705" ht="14.25" customHeight="1">
      <c r="A7705" s="5"/>
      <c r="B7705" s="5"/>
      <c r="C7705" s="5" t="str">
        <f>IFERROR(__xludf.DUMMYFUNCTION("""COMPUTED_VALUE"""),"")</f>
        <v/>
      </c>
      <c r="D7705" s="5">
        <v>0.0</v>
      </c>
    </row>
    <row r="7706" ht="14.25" customHeight="1">
      <c r="A7706" s="5"/>
      <c r="B7706" s="5"/>
      <c r="C7706" s="5" t="str">
        <f>IFERROR(__xludf.DUMMYFUNCTION("""COMPUTED_VALUE"""),"")</f>
        <v/>
      </c>
      <c r="D7706" s="5">
        <v>0.0</v>
      </c>
    </row>
    <row r="7707" ht="14.25" customHeight="1">
      <c r="A7707" s="5"/>
      <c r="B7707" s="5"/>
      <c r="C7707" s="5" t="str">
        <f>IFERROR(__xludf.DUMMYFUNCTION("""COMPUTED_VALUE"""),"")</f>
        <v/>
      </c>
      <c r="D7707" s="5">
        <v>0.0</v>
      </c>
    </row>
    <row r="7708" ht="14.25" customHeight="1">
      <c r="A7708" s="5"/>
      <c r="B7708" s="5"/>
      <c r="C7708" s="5" t="str">
        <f>IFERROR(__xludf.DUMMYFUNCTION("""COMPUTED_VALUE"""),"")</f>
        <v/>
      </c>
      <c r="D7708" s="5">
        <v>0.0</v>
      </c>
    </row>
    <row r="7709" ht="14.25" customHeight="1">
      <c r="A7709" s="5"/>
      <c r="B7709" s="5"/>
      <c r="C7709" s="5" t="str">
        <f>IFERROR(__xludf.DUMMYFUNCTION("""COMPUTED_VALUE"""),"")</f>
        <v/>
      </c>
      <c r="D7709" s="5">
        <v>0.0</v>
      </c>
    </row>
    <row r="7710" ht="14.25" customHeight="1">
      <c r="A7710" s="5"/>
      <c r="B7710" s="5"/>
      <c r="C7710" s="5" t="str">
        <f>IFERROR(__xludf.DUMMYFUNCTION("""COMPUTED_VALUE"""),"")</f>
        <v/>
      </c>
      <c r="D7710" s="5">
        <v>0.0</v>
      </c>
    </row>
    <row r="7711" ht="14.25" customHeight="1">
      <c r="A7711" s="5"/>
      <c r="B7711" s="5"/>
      <c r="C7711" s="5" t="str">
        <f>IFERROR(__xludf.DUMMYFUNCTION("""COMPUTED_VALUE"""),"")</f>
        <v/>
      </c>
      <c r="D7711" s="5">
        <v>0.0</v>
      </c>
    </row>
    <row r="7712" ht="14.25" customHeight="1">
      <c r="A7712" s="5"/>
      <c r="B7712" s="5"/>
      <c r="C7712" s="5" t="str">
        <f>IFERROR(__xludf.DUMMYFUNCTION("""COMPUTED_VALUE"""),"")</f>
        <v/>
      </c>
      <c r="D7712" s="5">
        <v>0.0</v>
      </c>
    </row>
    <row r="7713" ht="14.25" customHeight="1">
      <c r="A7713" s="5"/>
      <c r="B7713" s="5"/>
      <c r="C7713" s="5" t="str">
        <f>IFERROR(__xludf.DUMMYFUNCTION("""COMPUTED_VALUE"""),"")</f>
        <v/>
      </c>
      <c r="D7713" s="5">
        <v>0.0</v>
      </c>
    </row>
    <row r="7714" ht="14.25" customHeight="1">
      <c r="A7714" s="5"/>
      <c r="B7714" s="5"/>
      <c r="C7714" s="5" t="str">
        <f>IFERROR(__xludf.DUMMYFUNCTION("""COMPUTED_VALUE"""),"")</f>
        <v/>
      </c>
      <c r="D7714" s="5">
        <v>0.0</v>
      </c>
    </row>
    <row r="7715" ht="14.25" customHeight="1">
      <c r="A7715" s="5"/>
      <c r="B7715" s="5"/>
      <c r="C7715" s="5" t="str">
        <f>IFERROR(__xludf.DUMMYFUNCTION("""COMPUTED_VALUE"""),"")</f>
        <v/>
      </c>
      <c r="D7715" s="5">
        <v>0.0</v>
      </c>
    </row>
    <row r="7716" ht="14.25" customHeight="1">
      <c r="A7716" s="5"/>
      <c r="B7716" s="5"/>
      <c r="C7716" s="5" t="str">
        <f>IFERROR(__xludf.DUMMYFUNCTION("""COMPUTED_VALUE"""),"")</f>
        <v/>
      </c>
      <c r="D7716" s="5">
        <v>0.0</v>
      </c>
    </row>
    <row r="7717" ht="14.25" customHeight="1">
      <c r="A7717" s="5"/>
      <c r="B7717" s="5"/>
      <c r="C7717" s="5" t="str">
        <f>IFERROR(__xludf.DUMMYFUNCTION("""COMPUTED_VALUE"""),"")</f>
        <v/>
      </c>
      <c r="D7717" s="5">
        <v>0.0</v>
      </c>
    </row>
    <row r="7718" ht="14.25" customHeight="1">
      <c r="A7718" s="5"/>
      <c r="B7718" s="5"/>
      <c r="C7718" s="5" t="str">
        <f>IFERROR(__xludf.DUMMYFUNCTION("""COMPUTED_VALUE"""),"")</f>
        <v/>
      </c>
      <c r="D7718" s="5">
        <v>0.0</v>
      </c>
    </row>
    <row r="7719" ht="14.25" customHeight="1">
      <c r="A7719" s="5"/>
      <c r="B7719" s="5"/>
      <c r="C7719" s="5" t="str">
        <f>IFERROR(__xludf.DUMMYFUNCTION("""COMPUTED_VALUE"""),"")</f>
        <v/>
      </c>
      <c r="D7719" s="5">
        <v>0.0</v>
      </c>
    </row>
    <row r="7720" ht="14.25" customHeight="1">
      <c r="A7720" s="5"/>
      <c r="B7720" s="5"/>
      <c r="C7720" s="5" t="str">
        <f>IFERROR(__xludf.DUMMYFUNCTION("""COMPUTED_VALUE"""),"")</f>
        <v/>
      </c>
      <c r="D7720" s="5">
        <v>0.0</v>
      </c>
    </row>
    <row r="7721" ht="14.25" customHeight="1">
      <c r="A7721" s="5"/>
      <c r="B7721" s="5"/>
      <c r="C7721" s="5" t="str">
        <f>IFERROR(__xludf.DUMMYFUNCTION("""COMPUTED_VALUE"""),"")</f>
        <v/>
      </c>
      <c r="D7721" s="5">
        <v>0.0</v>
      </c>
    </row>
    <row r="7722" ht="14.25" customHeight="1">
      <c r="A7722" s="5"/>
      <c r="B7722" s="5"/>
      <c r="C7722" s="5" t="str">
        <f>IFERROR(__xludf.DUMMYFUNCTION("""COMPUTED_VALUE"""),"")</f>
        <v/>
      </c>
      <c r="D7722" s="5">
        <v>0.0</v>
      </c>
    </row>
    <row r="7723" ht="14.25" customHeight="1">
      <c r="A7723" s="5"/>
      <c r="B7723" s="5"/>
      <c r="C7723" s="5" t="str">
        <f>IFERROR(__xludf.DUMMYFUNCTION("""COMPUTED_VALUE"""),"")</f>
        <v/>
      </c>
      <c r="D7723" s="5">
        <v>0.0</v>
      </c>
    </row>
    <row r="7724" ht="14.25" customHeight="1">
      <c r="A7724" s="5"/>
      <c r="B7724" s="5"/>
      <c r="C7724" s="5" t="str">
        <f>IFERROR(__xludf.DUMMYFUNCTION("""COMPUTED_VALUE"""),"")</f>
        <v/>
      </c>
      <c r="D7724" s="5">
        <v>0.0</v>
      </c>
    </row>
    <row r="7725" ht="14.25" customHeight="1">
      <c r="A7725" s="5"/>
      <c r="B7725" s="5"/>
      <c r="C7725" s="5" t="str">
        <f>IFERROR(__xludf.DUMMYFUNCTION("""COMPUTED_VALUE"""),"")</f>
        <v/>
      </c>
      <c r="D7725" s="5">
        <v>0.0</v>
      </c>
    </row>
    <row r="7726" ht="14.25" customHeight="1">
      <c r="A7726" s="5"/>
      <c r="B7726" s="5"/>
      <c r="C7726" s="5" t="str">
        <f>IFERROR(__xludf.DUMMYFUNCTION("""COMPUTED_VALUE"""),"")</f>
        <v/>
      </c>
      <c r="D7726" s="5">
        <v>0.0</v>
      </c>
    </row>
    <row r="7727" ht="14.25" customHeight="1">
      <c r="A7727" s="5"/>
      <c r="B7727" s="5"/>
      <c r="C7727" s="5" t="str">
        <f>IFERROR(__xludf.DUMMYFUNCTION("""COMPUTED_VALUE"""),"")</f>
        <v/>
      </c>
      <c r="D7727" s="5">
        <v>0.0</v>
      </c>
    </row>
    <row r="7728" ht="14.25" customHeight="1">
      <c r="A7728" s="5"/>
      <c r="B7728" s="5"/>
      <c r="C7728" s="5" t="str">
        <f>IFERROR(__xludf.DUMMYFUNCTION("""COMPUTED_VALUE"""),"")</f>
        <v/>
      </c>
      <c r="D7728" s="5">
        <v>0.0</v>
      </c>
    </row>
    <row r="7729" ht="14.25" customHeight="1">
      <c r="A7729" s="5"/>
      <c r="B7729" s="5"/>
      <c r="C7729" s="5" t="str">
        <f>IFERROR(__xludf.DUMMYFUNCTION("""COMPUTED_VALUE"""),"")</f>
        <v/>
      </c>
      <c r="D7729" s="5">
        <v>0.0</v>
      </c>
    </row>
    <row r="7730" ht="14.25" customHeight="1">
      <c r="A7730" s="5"/>
      <c r="B7730" s="5"/>
      <c r="C7730" s="5" t="str">
        <f>IFERROR(__xludf.DUMMYFUNCTION("""COMPUTED_VALUE"""),"")</f>
        <v/>
      </c>
      <c r="D7730" s="5">
        <v>0.0</v>
      </c>
    </row>
    <row r="7731" ht="14.25" customHeight="1">
      <c r="A7731" s="5"/>
      <c r="B7731" s="5"/>
      <c r="C7731" s="5" t="str">
        <f>IFERROR(__xludf.DUMMYFUNCTION("""COMPUTED_VALUE"""),"")</f>
        <v/>
      </c>
      <c r="D7731" s="5">
        <v>0.0</v>
      </c>
    </row>
    <row r="7732" ht="14.25" customHeight="1">
      <c r="A7732" s="5"/>
      <c r="B7732" s="5"/>
      <c r="C7732" s="5" t="str">
        <f>IFERROR(__xludf.DUMMYFUNCTION("""COMPUTED_VALUE"""),"")</f>
        <v/>
      </c>
      <c r="D7732" s="5">
        <v>0.0</v>
      </c>
    </row>
    <row r="7733" ht="14.25" customHeight="1">
      <c r="A7733" s="5"/>
      <c r="B7733" s="5"/>
      <c r="C7733" s="5" t="str">
        <f>IFERROR(__xludf.DUMMYFUNCTION("""COMPUTED_VALUE"""),"")</f>
        <v/>
      </c>
      <c r="D7733" s="5">
        <v>0.0</v>
      </c>
    </row>
    <row r="7734" ht="14.25" customHeight="1">
      <c r="A7734" s="5"/>
      <c r="B7734" s="5"/>
      <c r="C7734" s="5" t="str">
        <f>IFERROR(__xludf.DUMMYFUNCTION("""COMPUTED_VALUE"""),"")</f>
        <v/>
      </c>
      <c r="D7734" s="5">
        <v>0.0</v>
      </c>
    </row>
    <row r="7735" ht="14.25" customHeight="1">
      <c r="A7735" s="5"/>
      <c r="B7735" s="5"/>
      <c r="C7735" s="5" t="str">
        <f>IFERROR(__xludf.DUMMYFUNCTION("""COMPUTED_VALUE"""),"")</f>
        <v/>
      </c>
      <c r="D7735" s="5">
        <v>0.0</v>
      </c>
    </row>
    <row r="7736" ht="14.25" customHeight="1">
      <c r="A7736" s="5"/>
      <c r="B7736" s="5"/>
      <c r="C7736" s="5" t="str">
        <f>IFERROR(__xludf.DUMMYFUNCTION("""COMPUTED_VALUE"""),"")</f>
        <v/>
      </c>
      <c r="D7736" s="5">
        <v>0.0</v>
      </c>
    </row>
    <row r="7737" ht="14.25" customHeight="1">
      <c r="A7737" s="5"/>
      <c r="B7737" s="5"/>
      <c r="C7737" s="5" t="str">
        <f>IFERROR(__xludf.DUMMYFUNCTION("""COMPUTED_VALUE"""),"")</f>
        <v/>
      </c>
      <c r="D7737" s="5">
        <v>0.0</v>
      </c>
    </row>
    <row r="7738" ht="14.25" customHeight="1">
      <c r="A7738" s="5"/>
      <c r="B7738" s="5"/>
      <c r="C7738" s="5" t="str">
        <f>IFERROR(__xludf.DUMMYFUNCTION("""COMPUTED_VALUE"""),"")</f>
        <v/>
      </c>
      <c r="D7738" s="5">
        <v>0.0</v>
      </c>
    </row>
    <row r="7739" ht="14.25" customHeight="1">
      <c r="A7739" s="5"/>
      <c r="B7739" s="5"/>
      <c r="C7739" s="5" t="str">
        <f>IFERROR(__xludf.DUMMYFUNCTION("""COMPUTED_VALUE"""),"")</f>
        <v/>
      </c>
      <c r="D7739" s="5">
        <v>0.0</v>
      </c>
    </row>
    <row r="7740" ht="14.25" customHeight="1">
      <c r="A7740" s="5"/>
      <c r="B7740" s="5"/>
      <c r="C7740" s="5" t="str">
        <f>IFERROR(__xludf.DUMMYFUNCTION("""COMPUTED_VALUE"""),"")</f>
        <v/>
      </c>
      <c r="D7740" s="5">
        <v>0.0</v>
      </c>
    </row>
    <row r="7741" ht="14.25" customHeight="1">
      <c r="A7741" s="5"/>
      <c r="B7741" s="5"/>
      <c r="C7741" s="5" t="str">
        <f>IFERROR(__xludf.DUMMYFUNCTION("""COMPUTED_VALUE"""),"")</f>
        <v/>
      </c>
      <c r="D7741" s="5">
        <v>0.0</v>
      </c>
    </row>
    <row r="7742" ht="14.25" customHeight="1">
      <c r="A7742" s="5"/>
      <c r="B7742" s="5"/>
      <c r="C7742" s="5" t="str">
        <f>IFERROR(__xludf.DUMMYFUNCTION("""COMPUTED_VALUE"""),"")</f>
        <v/>
      </c>
      <c r="D7742" s="5">
        <v>0.0</v>
      </c>
    </row>
    <row r="7743" ht="14.25" customHeight="1">
      <c r="A7743" s="5"/>
      <c r="B7743" s="5"/>
      <c r="C7743" s="5" t="str">
        <f>IFERROR(__xludf.DUMMYFUNCTION("""COMPUTED_VALUE"""),"")</f>
        <v/>
      </c>
      <c r="D7743" s="5">
        <v>0.0</v>
      </c>
    </row>
    <row r="7744" ht="14.25" customHeight="1">
      <c r="A7744" s="5"/>
      <c r="B7744" s="5"/>
      <c r="C7744" s="5" t="str">
        <f>IFERROR(__xludf.DUMMYFUNCTION("""COMPUTED_VALUE"""),"")</f>
        <v/>
      </c>
      <c r="D7744" s="5">
        <v>0.0</v>
      </c>
    </row>
    <row r="7745" ht="14.25" customHeight="1">
      <c r="A7745" s="5"/>
      <c r="B7745" s="5"/>
      <c r="C7745" s="5" t="str">
        <f>IFERROR(__xludf.DUMMYFUNCTION("""COMPUTED_VALUE"""),"")</f>
        <v/>
      </c>
      <c r="D7745" s="5">
        <v>0.0</v>
      </c>
    </row>
    <row r="7746" ht="14.25" customHeight="1">
      <c r="A7746" s="5"/>
      <c r="B7746" s="5"/>
      <c r="C7746" s="5" t="str">
        <f>IFERROR(__xludf.DUMMYFUNCTION("""COMPUTED_VALUE"""),"")</f>
        <v/>
      </c>
      <c r="D7746" s="5">
        <v>0.0</v>
      </c>
    </row>
    <row r="7747" ht="14.25" customHeight="1">
      <c r="A7747" s="5"/>
      <c r="B7747" s="5"/>
      <c r="C7747" s="5" t="str">
        <f>IFERROR(__xludf.DUMMYFUNCTION("""COMPUTED_VALUE"""),"")</f>
        <v/>
      </c>
      <c r="D7747" s="5">
        <v>0.0</v>
      </c>
    </row>
    <row r="7748" ht="14.25" customHeight="1">
      <c r="A7748" s="5"/>
      <c r="B7748" s="5"/>
      <c r="C7748" s="5" t="str">
        <f>IFERROR(__xludf.DUMMYFUNCTION("""COMPUTED_VALUE"""),"")</f>
        <v/>
      </c>
      <c r="D7748" s="5">
        <v>0.0</v>
      </c>
    </row>
    <row r="7749" ht="14.25" customHeight="1">
      <c r="A7749" s="5"/>
      <c r="B7749" s="5"/>
      <c r="C7749" s="5" t="str">
        <f>IFERROR(__xludf.DUMMYFUNCTION("""COMPUTED_VALUE"""),"")</f>
        <v/>
      </c>
      <c r="D7749" s="5">
        <v>0.0</v>
      </c>
    </row>
    <row r="7750" ht="14.25" customHeight="1">
      <c r="A7750" s="5"/>
      <c r="B7750" s="5"/>
      <c r="C7750" s="5" t="str">
        <f>IFERROR(__xludf.DUMMYFUNCTION("""COMPUTED_VALUE"""),"")</f>
        <v/>
      </c>
      <c r="D7750" s="5">
        <v>0.0</v>
      </c>
    </row>
    <row r="7751" ht="14.25" customHeight="1">
      <c r="A7751" s="5"/>
      <c r="B7751" s="5"/>
      <c r="C7751" s="5" t="str">
        <f>IFERROR(__xludf.DUMMYFUNCTION("""COMPUTED_VALUE"""),"")</f>
        <v/>
      </c>
      <c r="D7751" s="5">
        <v>0.0</v>
      </c>
    </row>
    <row r="7752" ht="14.25" customHeight="1">
      <c r="A7752" s="5"/>
      <c r="B7752" s="5"/>
      <c r="C7752" s="5" t="str">
        <f>IFERROR(__xludf.DUMMYFUNCTION("""COMPUTED_VALUE"""),"")</f>
        <v/>
      </c>
      <c r="D7752" s="5">
        <v>0.0</v>
      </c>
    </row>
    <row r="7753" ht="14.25" customHeight="1">
      <c r="A7753" s="5"/>
      <c r="B7753" s="5"/>
      <c r="C7753" s="5" t="str">
        <f>IFERROR(__xludf.DUMMYFUNCTION("""COMPUTED_VALUE"""),"")</f>
        <v/>
      </c>
      <c r="D7753" s="5">
        <v>0.0</v>
      </c>
    </row>
    <row r="7754" ht="14.25" customHeight="1">
      <c r="A7754" s="5"/>
      <c r="B7754" s="5"/>
      <c r="C7754" s="5" t="str">
        <f>IFERROR(__xludf.DUMMYFUNCTION("""COMPUTED_VALUE"""),"")</f>
        <v/>
      </c>
      <c r="D7754" s="5">
        <v>0.0</v>
      </c>
    </row>
    <row r="7755" ht="14.25" customHeight="1">
      <c r="A7755" s="5"/>
      <c r="B7755" s="5"/>
      <c r="C7755" s="5" t="str">
        <f>IFERROR(__xludf.DUMMYFUNCTION("""COMPUTED_VALUE"""),"")</f>
        <v/>
      </c>
      <c r="D7755" s="5">
        <v>0.0</v>
      </c>
    </row>
    <row r="7756" ht="14.25" customHeight="1">
      <c r="A7756" s="5"/>
      <c r="B7756" s="5"/>
      <c r="C7756" s="5" t="str">
        <f>IFERROR(__xludf.DUMMYFUNCTION("""COMPUTED_VALUE"""),"")</f>
        <v/>
      </c>
      <c r="D7756" s="5">
        <v>0.0</v>
      </c>
    </row>
    <row r="7757" ht="14.25" customHeight="1">
      <c r="A7757" s="5"/>
      <c r="B7757" s="5"/>
      <c r="C7757" s="5" t="str">
        <f>IFERROR(__xludf.DUMMYFUNCTION("""COMPUTED_VALUE"""),"")</f>
        <v/>
      </c>
      <c r="D7757" s="5">
        <v>0.0</v>
      </c>
    </row>
    <row r="7758" ht="14.25" customHeight="1">
      <c r="A7758" s="5"/>
      <c r="B7758" s="5"/>
      <c r="C7758" s="5" t="str">
        <f>IFERROR(__xludf.DUMMYFUNCTION("""COMPUTED_VALUE"""),"")</f>
        <v/>
      </c>
      <c r="D7758" s="5">
        <v>0.0</v>
      </c>
    </row>
    <row r="7759" ht="14.25" customHeight="1">
      <c r="A7759" s="5"/>
      <c r="B7759" s="5"/>
      <c r="C7759" s="5" t="str">
        <f>IFERROR(__xludf.DUMMYFUNCTION("""COMPUTED_VALUE"""),"")</f>
        <v/>
      </c>
      <c r="D7759" s="5">
        <v>0.0</v>
      </c>
    </row>
    <row r="7760" ht="14.25" customHeight="1">
      <c r="A7760" s="5"/>
      <c r="B7760" s="5"/>
      <c r="C7760" s="5" t="str">
        <f>IFERROR(__xludf.DUMMYFUNCTION("""COMPUTED_VALUE"""),"")</f>
        <v/>
      </c>
      <c r="D7760" s="5">
        <v>0.0</v>
      </c>
    </row>
    <row r="7761" ht="14.25" customHeight="1">
      <c r="A7761" s="5"/>
      <c r="B7761" s="5"/>
      <c r="C7761" s="5" t="str">
        <f>IFERROR(__xludf.DUMMYFUNCTION("""COMPUTED_VALUE"""),"")</f>
        <v/>
      </c>
      <c r="D7761" s="5">
        <v>0.0</v>
      </c>
    </row>
    <row r="7762" ht="14.25" customHeight="1">
      <c r="A7762" s="5"/>
      <c r="B7762" s="5"/>
      <c r="C7762" s="5" t="str">
        <f>IFERROR(__xludf.DUMMYFUNCTION("""COMPUTED_VALUE"""),"")</f>
        <v/>
      </c>
      <c r="D7762" s="5">
        <v>0.0</v>
      </c>
    </row>
    <row r="7763" ht="14.25" customHeight="1">
      <c r="A7763" s="5"/>
      <c r="B7763" s="5"/>
      <c r="C7763" s="5" t="str">
        <f>IFERROR(__xludf.DUMMYFUNCTION("""COMPUTED_VALUE"""),"")</f>
        <v/>
      </c>
      <c r="D7763" s="5">
        <v>0.0</v>
      </c>
    </row>
    <row r="7764" ht="14.25" customHeight="1">
      <c r="A7764" s="5"/>
      <c r="B7764" s="5"/>
      <c r="C7764" s="5" t="str">
        <f>IFERROR(__xludf.DUMMYFUNCTION("""COMPUTED_VALUE"""),"")</f>
        <v/>
      </c>
      <c r="D7764" s="5">
        <v>0.0</v>
      </c>
    </row>
    <row r="7765" ht="14.25" customHeight="1">
      <c r="A7765" s="5"/>
      <c r="B7765" s="5"/>
      <c r="C7765" s="5" t="str">
        <f>IFERROR(__xludf.DUMMYFUNCTION("""COMPUTED_VALUE"""),"")</f>
        <v/>
      </c>
      <c r="D7765" s="5">
        <v>0.0</v>
      </c>
    </row>
    <row r="7766" ht="14.25" customHeight="1">
      <c r="A7766" s="5"/>
      <c r="B7766" s="5"/>
      <c r="C7766" s="5" t="str">
        <f>IFERROR(__xludf.DUMMYFUNCTION("""COMPUTED_VALUE"""),"")</f>
        <v/>
      </c>
      <c r="D7766" s="5">
        <v>0.0</v>
      </c>
    </row>
    <row r="7767" ht="14.25" customHeight="1">
      <c r="A7767" s="5"/>
      <c r="B7767" s="5"/>
      <c r="C7767" s="5" t="str">
        <f>IFERROR(__xludf.DUMMYFUNCTION("""COMPUTED_VALUE"""),"")</f>
        <v/>
      </c>
      <c r="D7767" s="5">
        <v>0.0</v>
      </c>
    </row>
    <row r="7768" ht="14.25" customHeight="1">
      <c r="A7768" s="5"/>
      <c r="B7768" s="5"/>
      <c r="C7768" s="5" t="str">
        <f>IFERROR(__xludf.DUMMYFUNCTION("""COMPUTED_VALUE"""),"")</f>
        <v/>
      </c>
      <c r="D7768" s="5">
        <v>0.0</v>
      </c>
    </row>
    <row r="7769" ht="14.25" customHeight="1">
      <c r="A7769" s="5"/>
      <c r="B7769" s="5"/>
      <c r="C7769" s="5" t="str">
        <f>IFERROR(__xludf.DUMMYFUNCTION("""COMPUTED_VALUE"""),"")</f>
        <v/>
      </c>
      <c r="D7769" s="5">
        <v>0.0</v>
      </c>
    </row>
    <row r="7770" ht="14.25" customHeight="1">
      <c r="A7770" s="5"/>
      <c r="B7770" s="5"/>
      <c r="C7770" s="5" t="str">
        <f>IFERROR(__xludf.DUMMYFUNCTION("""COMPUTED_VALUE"""),"")</f>
        <v/>
      </c>
      <c r="D7770" s="5">
        <v>0.0</v>
      </c>
    </row>
    <row r="7771" ht="14.25" customHeight="1">
      <c r="A7771" s="5"/>
      <c r="B7771" s="5"/>
      <c r="C7771" s="5" t="str">
        <f>IFERROR(__xludf.DUMMYFUNCTION("""COMPUTED_VALUE"""),"")</f>
        <v/>
      </c>
      <c r="D7771" s="5">
        <v>0.0</v>
      </c>
    </row>
    <row r="7772" ht="14.25" customHeight="1">
      <c r="A7772" s="5"/>
      <c r="B7772" s="5"/>
      <c r="C7772" s="5" t="str">
        <f>IFERROR(__xludf.DUMMYFUNCTION("""COMPUTED_VALUE"""),"")</f>
        <v/>
      </c>
      <c r="D7772" s="5">
        <v>0.0</v>
      </c>
    </row>
    <row r="7773" ht="14.25" customHeight="1">
      <c r="A7773" s="5"/>
      <c r="B7773" s="5"/>
      <c r="C7773" s="5" t="str">
        <f>IFERROR(__xludf.DUMMYFUNCTION("""COMPUTED_VALUE"""),"")</f>
        <v/>
      </c>
      <c r="D7773" s="5">
        <v>0.0</v>
      </c>
    </row>
    <row r="7774" ht="14.25" customHeight="1">
      <c r="A7774" s="5"/>
      <c r="B7774" s="5"/>
      <c r="C7774" s="5" t="str">
        <f>IFERROR(__xludf.DUMMYFUNCTION("""COMPUTED_VALUE"""),"")</f>
        <v/>
      </c>
      <c r="D7774" s="5">
        <v>0.0</v>
      </c>
    </row>
    <row r="7775" ht="14.25" customHeight="1">
      <c r="A7775" s="5"/>
      <c r="B7775" s="5"/>
      <c r="C7775" s="5" t="str">
        <f>IFERROR(__xludf.DUMMYFUNCTION("""COMPUTED_VALUE"""),"")</f>
        <v/>
      </c>
      <c r="D7775" s="5">
        <v>0.0</v>
      </c>
    </row>
    <row r="7776" ht="14.25" customHeight="1">
      <c r="A7776" s="5"/>
      <c r="B7776" s="5"/>
      <c r="C7776" s="5" t="str">
        <f>IFERROR(__xludf.DUMMYFUNCTION("""COMPUTED_VALUE"""),"")</f>
        <v/>
      </c>
      <c r="D7776" s="5">
        <v>0.0</v>
      </c>
    </row>
    <row r="7777" ht="14.25" customHeight="1">
      <c r="A7777" s="5"/>
      <c r="B7777" s="5"/>
      <c r="C7777" s="5" t="str">
        <f>IFERROR(__xludf.DUMMYFUNCTION("""COMPUTED_VALUE"""),"")</f>
        <v/>
      </c>
      <c r="D7777" s="5">
        <v>0.0</v>
      </c>
    </row>
    <row r="7778" ht="14.25" customHeight="1">
      <c r="A7778" s="5"/>
      <c r="B7778" s="5"/>
      <c r="C7778" s="5" t="str">
        <f>IFERROR(__xludf.DUMMYFUNCTION("""COMPUTED_VALUE"""),"")</f>
        <v/>
      </c>
      <c r="D7778" s="5">
        <v>0.0</v>
      </c>
    </row>
    <row r="7779" ht="14.25" customHeight="1">
      <c r="A7779" s="5"/>
      <c r="B7779" s="5"/>
      <c r="C7779" s="5" t="str">
        <f>IFERROR(__xludf.DUMMYFUNCTION("""COMPUTED_VALUE"""),"")</f>
        <v/>
      </c>
      <c r="D7779" s="5">
        <v>0.0</v>
      </c>
    </row>
    <row r="7780" ht="14.25" customHeight="1">
      <c r="A7780" s="5"/>
      <c r="B7780" s="5"/>
      <c r="C7780" s="5" t="str">
        <f>IFERROR(__xludf.DUMMYFUNCTION("""COMPUTED_VALUE"""),"")</f>
        <v/>
      </c>
      <c r="D7780" s="5">
        <v>0.0</v>
      </c>
    </row>
    <row r="7781" ht="14.25" customHeight="1">
      <c r="A7781" s="5"/>
      <c r="B7781" s="5"/>
      <c r="C7781" s="5" t="str">
        <f>IFERROR(__xludf.DUMMYFUNCTION("""COMPUTED_VALUE"""),"")</f>
        <v/>
      </c>
      <c r="D7781" s="5">
        <v>0.0</v>
      </c>
    </row>
    <row r="7782" ht="14.25" customHeight="1">
      <c r="A7782" s="5"/>
      <c r="B7782" s="5"/>
      <c r="C7782" s="5" t="str">
        <f>IFERROR(__xludf.DUMMYFUNCTION("""COMPUTED_VALUE"""),"")</f>
        <v/>
      </c>
      <c r="D7782" s="5">
        <v>0.0</v>
      </c>
    </row>
    <row r="7783" ht="14.25" customHeight="1">
      <c r="A7783" s="5"/>
      <c r="B7783" s="5"/>
      <c r="C7783" s="5" t="str">
        <f>IFERROR(__xludf.DUMMYFUNCTION("""COMPUTED_VALUE"""),"")</f>
        <v/>
      </c>
      <c r="D7783" s="5">
        <v>0.0</v>
      </c>
    </row>
    <row r="7784" ht="14.25" customHeight="1">
      <c r="A7784" s="5"/>
      <c r="B7784" s="5"/>
      <c r="C7784" s="5" t="str">
        <f>IFERROR(__xludf.DUMMYFUNCTION("""COMPUTED_VALUE"""),"")</f>
        <v/>
      </c>
      <c r="D7784" s="5">
        <v>0.0</v>
      </c>
    </row>
    <row r="7785" ht="14.25" customHeight="1">
      <c r="A7785" s="5"/>
      <c r="B7785" s="5"/>
      <c r="C7785" s="5" t="str">
        <f>IFERROR(__xludf.DUMMYFUNCTION("""COMPUTED_VALUE"""),"")</f>
        <v/>
      </c>
      <c r="D7785" s="5">
        <v>0.0</v>
      </c>
    </row>
    <row r="7786" ht="14.25" customHeight="1">
      <c r="A7786" s="5"/>
      <c r="B7786" s="5"/>
      <c r="C7786" s="5" t="str">
        <f>IFERROR(__xludf.DUMMYFUNCTION("""COMPUTED_VALUE"""),"")</f>
        <v/>
      </c>
      <c r="D7786" s="5">
        <v>0.0</v>
      </c>
    </row>
    <row r="7787" ht="14.25" customHeight="1">
      <c r="A7787" s="5"/>
      <c r="B7787" s="5"/>
      <c r="C7787" s="5" t="str">
        <f>IFERROR(__xludf.DUMMYFUNCTION("""COMPUTED_VALUE"""),"")</f>
        <v/>
      </c>
      <c r="D7787" s="5">
        <v>0.0</v>
      </c>
    </row>
    <row r="7788" ht="14.25" customHeight="1">
      <c r="A7788" s="5"/>
      <c r="B7788" s="5"/>
      <c r="C7788" s="5" t="str">
        <f>IFERROR(__xludf.DUMMYFUNCTION("""COMPUTED_VALUE"""),"")</f>
        <v/>
      </c>
      <c r="D7788" s="5">
        <v>0.0</v>
      </c>
    </row>
    <row r="7789" ht="14.25" customHeight="1">
      <c r="A7789" s="5"/>
      <c r="B7789" s="5"/>
      <c r="C7789" s="5" t="str">
        <f>IFERROR(__xludf.DUMMYFUNCTION("""COMPUTED_VALUE"""),"")</f>
        <v/>
      </c>
      <c r="D7789" s="5">
        <v>0.0</v>
      </c>
    </row>
    <row r="7790" ht="14.25" customHeight="1">
      <c r="A7790" s="5"/>
      <c r="B7790" s="5"/>
      <c r="C7790" s="5" t="str">
        <f>IFERROR(__xludf.DUMMYFUNCTION("""COMPUTED_VALUE"""),"")</f>
        <v/>
      </c>
      <c r="D7790" s="5">
        <v>0.0</v>
      </c>
    </row>
    <row r="7791" ht="14.25" customHeight="1">
      <c r="A7791" s="5"/>
      <c r="B7791" s="5"/>
      <c r="C7791" s="5" t="str">
        <f>IFERROR(__xludf.DUMMYFUNCTION("""COMPUTED_VALUE"""),"")</f>
        <v/>
      </c>
      <c r="D7791" s="5">
        <v>0.0</v>
      </c>
    </row>
    <row r="7792" ht="14.25" customHeight="1">
      <c r="A7792" s="5"/>
      <c r="B7792" s="5"/>
      <c r="C7792" s="5" t="str">
        <f>IFERROR(__xludf.DUMMYFUNCTION("""COMPUTED_VALUE"""),"")</f>
        <v/>
      </c>
      <c r="D7792" s="5">
        <v>0.0</v>
      </c>
    </row>
    <row r="7793" ht="14.25" customHeight="1">
      <c r="A7793" s="5"/>
      <c r="B7793" s="5"/>
      <c r="C7793" s="5" t="str">
        <f>IFERROR(__xludf.DUMMYFUNCTION("""COMPUTED_VALUE"""),"")</f>
        <v/>
      </c>
      <c r="D7793" s="5">
        <v>0.0</v>
      </c>
    </row>
    <row r="7794" ht="14.25" customHeight="1">
      <c r="A7794" s="5"/>
      <c r="B7794" s="5"/>
      <c r="C7794" s="5" t="str">
        <f>IFERROR(__xludf.DUMMYFUNCTION("""COMPUTED_VALUE"""),"")</f>
        <v/>
      </c>
      <c r="D7794" s="5">
        <v>0.0</v>
      </c>
    </row>
    <row r="7795" ht="14.25" customHeight="1">
      <c r="A7795" s="5"/>
      <c r="B7795" s="5"/>
      <c r="C7795" s="5" t="str">
        <f>IFERROR(__xludf.DUMMYFUNCTION("""COMPUTED_VALUE"""),"")</f>
        <v/>
      </c>
      <c r="D7795" s="5">
        <v>0.0</v>
      </c>
    </row>
    <row r="7796" ht="14.25" customHeight="1">
      <c r="A7796" s="5"/>
      <c r="B7796" s="5"/>
      <c r="C7796" s="5" t="str">
        <f>IFERROR(__xludf.DUMMYFUNCTION("""COMPUTED_VALUE"""),"")</f>
        <v/>
      </c>
      <c r="D7796" s="5">
        <v>0.0</v>
      </c>
    </row>
    <row r="7797" ht="14.25" customHeight="1">
      <c r="A7797" s="5"/>
      <c r="B7797" s="5"/>
      <c r="C7797" s="5" t="str">
        <f>IFERROR(__xludf.DUMMYFUNCTION("""COMPUTED_VALUE"""),"")</f>
        <v/>
      </c>
      <c r="D7797" s="5">
        <v>0.0</v>
      </c>
    </row>
    <row r="7798" ht="14.25" customHeight="1">
      <c r="A7798" s="5"/>
      <c r="B7798" s="5"/>
      <c r="C7798" s="5" t="str">
        <f>IFERROR(__xludf.DUMMYFUNCTION("""COMPUTED_VALUE"""),"")</f>
        <v/>
      </c>
      <c r="D7798" s="5">
        <v>0.0</v>
      </c>
    </row>
    <row r="7799" ht="14.25" customHeight="1">
      <c r="A7799" s="5"/>
      <c r="B7799" s="5"/>
      <c r="C7799" s="5" t="str">
        <f>IFERROR(__xludf.DUMMYFUNCTION("""COMPUTED_VALUE"""),"")</f>
        <v/>
      </c>
      <c r="D7799" s="5">
        <v>0.0</v>
      </c>
    </row>
    <row r="7800" ht="14.25" customHeight="1">
      <c r="A7800" s="5"/>
      <c r="B7800" s="5"/>
      <c r="C7800" s="5" t="str">
        <f>IFERROR(__xludf.DUMMYFUNCTION("""COMPUTED_VALUE"""),"")</f>
        <v/>
      </c>
      <c r="D7800" s="5">
        <v>0.0</v>
      </c>
    </row>
    <row r="7801" ht="14.25" customHeight="1">
      <c r="A7801" s="5"/>
      <c r="B7801" s="5"/>
      <c r="C7801" s="5" t="str">
        <f>IFERROR(__xludf.DUMMYFUNCTION("""COMPUTED_VALUE"""),"")</f>
        <v/>
      </c>
      <c r="D7801" s="5">
        <v>0.0</v>
      </c>
    </row>
    <row r="7802" ht="14.25" customHeight="1">
      <c r="A7802" s="5"/>
      <c r="B7802" s="5"/>
      <c r="C7802" s="5" t="str">
        <f>IFERROR(__xludf.DUMMYFUNCTION("""COMPUTED_VALUE"""),"")</f>
        <v/>
      </c>
      <c r="D7802" s="5">
        <v>0.0</v>
      </c>
    </row>
    <row r="7803" ht="14.25" customHeight="1">
      <c r="A7803" s="5"/>
      <c r="B7803" s="5"/>
      <c r="C7803" s="5" t="str">
        <f>IFERROR(__xludf.DUMMYFUNCTION("""COMPUTED_VALUE"""),"")</f>
        <v/>
      </c>
      <c r="D7803" s="5">
        <v>0.0</v>
      </c>
    </row>
    <row r="7804" ht="14.25" customHeight="1">
      <c r="A7804" s="5"/>
      <c r="B7804" s="5"/>
      <c r="C7804" s="5" t="str">
        <f>IFERROR(__xludf.DUMMYFUNCTION("""COMPUTED_VALUE"""),"")</f>
        <v/>
      </c>
      <c r="D7804" s="5">
        <v>0.0</v>
      </c>
    </row>
    <row r="7805" ht="14.25" customHeight="1">
      <c r="A7805" s="5"/>
      <c r="B7805" s="5"/>
      <c r="C7805" s="5" t="str">
        <f>IFERROR(__xludf.DUMMYFUNCTION("""COMPUTED_VALUE"""),"")</f>
        <v/>
      </c>
      <c r="D7805" s="5">
        <v>0.0</v>
      </c>
    </row>
    <row r="7806" ht="14.25" customHeight="1">
      <c r="A7806" s="5"/>
      <c r="B7806" s="5"/>
      <c r="C7806" s="5" t="str">
        <f>IFERROR(__xludf.DUMMYFUNCTION("""COMPUTED_VALUE"""),"")</f>
        <v/>
      </c>
      <c r="D7806" s="5">
        <v>0.0</v>
      </c>
    </row>
    <row r="7807" ht="14.25" customHeight="1">
      <c r="A7807" s="5"/>
      <c r="B7807" s="5"/>
      <c r="C7807" s="5" t="str">
        <f>IFERROR(__xludf.DUMMYFUNCTION("""COMPUTED_VALUE"""),"")</f>
        <v/>
      </c>
      <c r="D7807" s="5">
        <v>0.0</v>
      </c>
    </row>
    <row r="7808" ht="14.25" customHeight="1">
      <c r="A7808" s="5"/>
      <c r="B7808" s="5"/>
      <c r="C7808" s="5" t="str">
        <f>IFERROR(__xludf.DUMMYFUNCTION("""COMPUTED_VALUE"""),"")</f>
        <v/>
      </c>
      <c r="D7808" s="5">
        <v>0.0</v>
      </c>
    </row>
    <row r="7809" ht="14.25" customHeight="1">
      <c r="A7809" s="5"/>
      <c r="B7809" s="5"/>
      <c r="C7809" s="5" t="str">
        <f>IFERROR(__xludf.DUMMYFUNCTION("""COMPUTED_VALUE"""),"")</f>
        <v/>
      </c>
      <c r="D7809" s="5">
        <v>0.0</v>
      </c>
    </row>
    <row r="7810" ht="14.25" customHeight="1">
      <c r="A7810" s="5"/>
      <c r="B7810" s="5"/>
      <c r="C7810" s="5" t="str">
        <f>IFERROR(__xludf.DUMMYFUNCTION("""COMPUTED_VALUE"""),"")</f>
        <v/>
      </c>
      <c r="D7810" s="5">
        <v>0.0</v>
      </c>
    </row>
    <row r="7811" ht="14.25" customHeight="1">
      <c r="A7811" s="5"/>
      <c r="B7811" s="5"/>
      <c r="C7811" s="5" t="str">
        <f>IFERROR(__xludf.DUMMYFUNCTION("""COMPUTED_VALUE"""),"")</f>
        <v/>
      </c>
      <c r="D7811" s="5">
        <v>0.0</v>
      </c>
    </row>
    <row r="7812" ht="14.25" customHeight="1">
      <c r="A7812" s="5"/>
      <c r="B7812" s="5"/>
      <c r="C7812" s="5" t="str">
        <f>IFERROR(__xludf.DUMMYFUNCTION("""COMPUTED_VALUE"""),"")</f>
        <v/>
      </c>
      <c r="D7812" s="5">
        <v>0.0</v>
      </c>
    </row>
    <row r="7813" ht="14.25" customHeight="1">
      <c r="A7813" s="5"/>
      <c r="B7813" s="5"/>
      <c r="C7813" s="5" t="str">
        <f>IFERROR(__xludf.DUMMYFUNCTION("""COMPUTED_VALUE"""),"")</f>
        <v/>
      </c>
      <c r="D7813" s="5">
        <v>0.0</v>
      </c>
    </row>
    <row r="7814" ht="14.25" customHeight="1">
      <c r="A7814" s="5"/>
      <c r="B7814" s="5"/>
      <c r="C7814" s="5" t="str">
        <f>IFERROR(__xludf.DUMMYFUNCTION("""COMPUTED_VALUE"""),"")</f>
        <v/>
      </c>
      <c r="D7814" s="5">
        <v>0.0</v>
      </c>
    </row>
    <row r="7815" ht="14.25" customHeight="1">
      <c r="A7815" s="5"/>
      <c r="B7815" s="5"/>
      <c r="C7815" s="5" t="str">
        <f>IFERROR(__xludf.DUMMYFUNCTION("""COMPUTED_VALUE"""),"")</f>
        <v/>
      </c>
      <c r="D7815" s="5">
        <v>0.0</v>
      </c>
    </row>
    <row r="7816" ht="14.25" customHeight="1">
      <c r="A7816" s="5"/>
      <c r="B7816" s="5"/>
      <c r="C7816" s="5" t="str">
        <f>IFERROR(__xludf.DUMMYFUNCTION("""COMPUTED_VALUE"""),"")</f>
        <v/>
      </c>
      <c r="D7816" s="5">
        <v>0.0</v>
      </c>
    </row>
    <row r="7817" ht="14.25" customHeight="1">
      <c r="A7817" s="5"/>
      <c r="B7817" s="5"/>
      <c r="C7817" s="5" t="str">
        <f>IFERROR(__xludf.DUMMYFUNCTION("""COMPUTED_VALUE"""),"")</f>
        <v/>
      </c>
      <c r="D7817" s="5">
        <v>0.0</v>
      </c>
    </row>
    <row r="7818" ht="14.25" customHeight="1">
      <c r="A7818" s="5"/>
      <c r="B7818" s="5"/>
      <c r="C7818" s="5" t="str">
        <f>IFERROR(__xludf.DUMMYFUNCTION("""COMPUTED_VALUE"""),"")</f>
        <v/>
      </c>
      <c r="D7818" s="5">
        <v>0.0</v>
      </c>
    </row>
    <row r="7819" ht="14.25" customHeight="1">
      <c r="A7819" s="5"/>
      <c r="B7819" s="5"/>
      <c r="C7819" s="5" t="str">
        <f>IFERROR(__xludf.DUMMYFUNCTION("""COMPUTED_VALUE"""),"")</f>
        <v/>
      </c>
      <c r="D7819" s="5">
        <v>0.0</v>
      </c>
    </row>
    <row r="7820" ht="14.25" customHeight="1">
      <c r="A7820" s="5"/>
      <c r="B7820" s="5"/>
      <c r="C7820" s="5" t="str">
        <f>IFERROR(__xludf.DUMMYFUNCTION("""COMPUTED_VALUE"""),"")</f>
        <v/>
      </c>
      <c r="D7820" s="5">
        <v>0.0</v>
      </c>
    </row>
    <row r="7821" ht="14.25" customHeight="1">
      <c r="A7821" s="5"/>
      <c r="B7821" s="5"/>
      <c r="C7821" s="5" t="str">
        <f>IFERROR(__xludf.DUMMYFUNCTION("""COMPUTED_VALUE"""),"")</f>
        <v/>
      </c>
      <c r="D7821" s="5">
        <v>0.0</v>
      </c>
    </row>
    <row r="7822" ht="14.25" customHeight="1">
      <c r="A7822" s="5"/>
      <c r="B7822" s="5"/>
      <c r="C7822" s="5" t="str">
        <f>IFERROR(__xludf.DUMMYFUNCTION("""COMPUTED_VALUE"""),"")</f>
        <v/>
      </c>
      <c r="D7822" s="5">
        <v>0.0</v>
      </c>
    </row>
    <row r="7823" ht="14.25" customHeight="1">
      <c r="A7823" s="5"/>
      <c r="B7823" s="5"/>
      <c r="C7823" s="5" t="str">
        <f>IFERROR(__xludf.DUMMYFUNCTION("""COMPUTED_VALUE"""),"")</f>
        <v/>
      </c>
      <c r="D7823" s="5">
        <v>0.0</v>
      </c>
    </row>
    <row r="7824" ht="14.25" customHeight="1">
      <c r="A7824" s="5"/>
      <c r="B7824" s="5"/>
      <c r="C7824" s="5" t="str">
        <f>IFERROR(__xludf.DUMMYFUNCTION("""COMPUTED_VALUE"""),"")</f>
        <v/>
      </c>
      <c r="D7824" s="5">
        <v>0.0</v>
      </c>
    </row>
    <row r="7825" ht="14.25" customHeight="1">
      <c r="A7825" s="5"/>
      <c r="B7825" s="5"/>
      <c r="C7825" s="5" t="str">
        <f>IFERROR(__xludf.DUMMYFUNCTION("""COMPUTED_VALUE"""),"")</f>
        <v/>
      </c>
      <c r="D7825" s="5">
        <v>0.0</v>
      </c>
    </row>
    <row r="7826" ht="14.25" customHeight="1">
      <c r="A7826" s="5"/>
      <c r="B7826" s="5"/>
      <c r="C7826" s="5" t="str">
        <f>IFERROR(__xludf.DUMMYFUNCTION("""COMPUTED_VALUE"""),"")</f>
        <v/>
      </c>
      <c r="D7826" s="5">
        <v>0.0</v>
      </c>
    </row>
    <row r="7827" ht="14.25" customHeight="1">
      <c r="A7827" s="5"/>
      <c r="B7827" s="5"/>
      <c r="C7827" s="5" t="str">
        <f>IFERROR(__xludf.DUMMYFUNCTION("""COMPUTED_VALUE"""),"")</f>
        <v/>
      </c>
      <c r="D7827" s="5">
        <v>0.0</v>
      </c>
    </row>
    <row r="7828" ht="14.25" customHeight="1">
      <c r="A7828" s="5"/>
      <c r="B7828" s="5"/>
      <c r="C7828" s="5" t="str">
        <f>IFERROR(__xludf.DUMMYFUNCTION("""COMPUTED_VALUE"""),"")</f>
        <v/>
      </c>
      <c r="D7828" s="5">
        <v>0.0</v>
      </c>
    </row>
    <row r="7829" ht="14.25" customHeight="1">
      <c r="A7829" s="5"/>
      <c r="B7829" s="5"/>
      <c r="C7829" s="5" t="str">
        <f>IFERROR(__xludf.DUMMYFUNCTION("""COMPUTED_VALUE"""),"")</f>
        <v/>
      </c>
      <c r="D7829" s="5">
        <v>0.0</v>
      </c>
    </row>
    <row r="7830" ht="14.25" customHeight="1">
      <c r="A7830" s="5"/>
      <c r="B7830" s="5"/>
      <c r="C7830" s="5" t="str">
        <f>IFERROR(__xludf.DUMMYFUNCTION("""COMPUTED_VALUE"""),"")</f>
        <v/>
      </c>
      <c r="D7830" s="5">
        <v>0.0</v>
      </c>
    </row>
    <row r="7831" ht="14.25" customHeight="1">
      <c r="A7831" s="5"/>
      <c r="B7831" s="5"/>
      <c r="C7831" s="5" t="str">
        <f>IFERROR(__xludf.DUMMYFUNCTION("""COMPUTED_VALUE"""),"")</f>
        <v/>
      </c>
      <c r="D7831" s="5">
        <v>0.0</v>
      </c>
    </row>
    <row r="7832" ht="14.25" customHeight="1">
      <c r="A7832" s="5"/>
      <c r="B7832" s="5"/>
      <c r="C7832" s="5" t="str">
        <f>IFERROR(__xludf.DUMMYFUNCTION("""COMPUTED_VALUE"""),"")</f>
        <v/>
      </c>
      <c r="D7832" s="5">
        <v>0.0</v>
      </c>
    </row>
    <row r="7833" ht="14.25" customHeight="1">
      <c r="A7833" s="5"/>
      <c r="B7833" s="5"/>
      <c r="C7833" s="5" t="str">
        <f>IFERROR(__xludf.DUMMYFUNCTION("""COMPUTED_VALUE"""),"")</f>
        <v/>
      </c>
      <c r="D7833" s="5">
        <v>0.0</v>
      </c>
    </row>
    <row r="7834" ht="14.25" customHeight="1">
      <c r="A7834" s="5"/>
      <c r="B7834" s="5"/>
      <c r="C7834" s="5" t="str">
        <f>IFERROR(__xludf.DUMMYFUNCTION("""COMPUTED_VALUE"""),"")</f>
        <v/>
      </c>
      <c r="D7834" s="5">
        <v>0.0</v>
      </c>
    </row>
    <row r="7835" ht="14.25" customHeight="1">
      <c r="A7835" s="5"/>
      <c r="B7835" s="5"/>
      <c r="C7835" s="5" t="str">
        <f>IFERROR(__xludf.DUMMYFUNCTION("""COMPUTED_VALUE"""),"")</f>
        <v/>
      </c>
      <c r="D7835" s="5">
        <v>0.0</v>
      </c>
    </row>
    <row r="7836" ht="14.25" customHeight="1">
      <c r="A7836" s="5"/>
      <c r="B7836" s="5"/>
      <c r="C7836" s="5" t="str">
        <f>IFERROR(__xludf.DUMMYFUNCTION("""COMPUTED_VALUE"""),"")</f>
        <v/>
      </c>
      <c r="D7836" s="5">
        <v>0.0</v>
      </c>
    </row>
    <row r="7837" ht="14.25" customHeight="1">
      <c r="A7837" s="5"/>
      <c r="B7837" s="5"/>
      <c r="C7837" s="5" t="str">
        <f>IFERROR(__xludf.DUMMYFUNCTION("""COMPUTED_VALUE"""),"")</f>
        <v/>
      </c>
      <c r="D7837" s="5">
        <v>0.0</v>
      </c>
    </row>
    <row r="7838" ht="14.25" customHeight="1">
      <c r="A7838" s="5"/>
      <c r="B7838" s="5"/>
      <c r="C7838" s="5" t="str">
        <f>IFERROR(__xludf.DUMMYFUNCTION("""COMPUTED_VALUE"""),"")</f>
        <v/>
      </c>
      <c r="D7838" s="5">
        <v>0.0</v>
      </c>
    </row>
    <row r="7839" ht="14.25" customHeight="1">
      <c r="A7839" s="5"/>
      <c r="B7839" s="5"/>
      <c r="C7839" s="5" t="str">
        <f>IFERROR(__xludf.DUMMYFUNCTION("""COMPUTED_VALUE"""),"")</f>
        <v/>
      </c>
      <c r="D7839" s="5">
        <v>0.0</v>
      </c>
    </row>
    <row r="7840" ht="14.25" customHeight="1">
      <c r="A7840" s="5"/>
      <c r="B7840" s="5"/>
      <c r="C7840" s="5" t="str">
        <f>IFERROR(__xludf.DUMMYFUNCTION("""COMPUTED_VALUE"""),"")</f>
        <v/>
      </c>
      <c r="D7840" s="5">
        <v>0.0</v>
      </c>
    </row>
    <row r="7841" ht="14.25" customHeight="1">
      <c r="A7841" s="5"/>
      <c r="B7841" s="5"/>
      <c r="C7841" s="5" t="str">
        <f>IFERROR(__xludf.DUMMYFUNCTION("""COMPUTED_VALUE"""),"")</f>
        <v/>
      </c>
      <c r="D7841" s="5">
        <v>0.0</v>
      </c>
    </row>
    <row r="7842" ht="14.25" customHeight="1">
      <c r="A7842" s="5"/>
      <c r="B7842" s="5"/>
      <c r="C7842" s="5" t="str">
        <f>IFERROR(__xludf.DUMMYFUNCTION("""COMPUTED_VALUE"""),"")</f>
        <v/>
      </c>
      <c r="D7842" s="5">
        <v>0.0</v>
      </c>
    </row>
    <row r="7843" ht="14.25" customHeight="1">
      <c r="A7843" s="5"/>
      <c r="B7843" s="5"/>
      <c r="C7843" s="5" t="str">
        <f>IFERROR(__xludf.DUMMYFUNCTION("""COMPUTED_VALUE"""),"")</f>
        <v/>
      </c>
      <c r="D7843" s="5">
        <v>0.0</v>
      </c>
    </row>
    <row r="7844" ht="14.25" customHeight="1">
      <c r="A7844" s="5"/>
      <c r="B7844" s="5"/>
      <c r="C7844" s="5" t="str">
        <f>IFERROR(__xludf.DUMMYFUNCTION("""COMPUTED_VALUE"""),"")</f>
        <v/>
      </c>
      <c r="D7844" s="5">
        <v>0.0</v>
      </c>
    </row>
    <row r="7845" ht="14.25" customHeight="1">
      <c r="A7845" s="5"/>
      <c r="B7845" s="5"/>
      <c r="C7845" s="5" t="str">
        <f>IFERROR(__xludf.DUMMYFUNCTION("""COMPUTED_VALUE"""),"")</f>
        <v/>
      </c>
      <c r="D7845" s="5">
        <v>0.0</v>
      </c>
    </row>
    <row r="7846" ht="14.25" customHeight="1">
      <c r="A7846" s="5"/>
      <c r="B7846" s="5"/>
      <c r="C7846" s="5" t="str">
        <f>IFERROR(__xludf.DUMMYFUNCTION("""COMPUTED_VALUE"""),"")</f>
        <v/>
      </c>
      <c r="D7846" s="5">
        <v>0.0</v>
      </c>
    </row>
    <row r="7847" ht="14.25" customHeight="1">
      <c r="A7847" s="5"/>
      <c r="B7847" s="5"/>
      <c r="C7847" s="5" t="str">
        <f>IFERROR(__xludf.DUMMYFUNCTION("""COMPUTED_VALUE"""),"")</f>
        <v/>
      </c>
      <c r="D7847" s="5">
        <v>0.0</v>
      </c>
    </row>
    <row r="7848" ht="14.25" customHeight="1">
      <c r="A7848" s="5"/>
      <c r="B7848" s="5"/>
      <c r="C7848" s="5" t="str">
        <f>IFERROR(__xludf.DUMMYFUNCTION("""COMPUTED_VALUE"""),"")</f>
        <v/>
      </c>
      <c r="D7848" s="5">
        <v>0.0</v>
      </c>
    </row>
    <row r="7849" ht="14.25" customHeight="1">
      <c r="A7849" s="5"/>
      <c r="B7849" s="5"/>
      <c r="C7849" s="5" t="str">
        <f>IFERROR(__xludf.DUMMYFUNCTION("""COMPUTED_VALUE"""),"")</f>
        <v/>
      </c>
      <c r="D7849" s="5">
        <v>0.0</v>
      </c>
    </row>
    <row r="7850" ht="14.25" customHeight="1">
      <c r="A7850" s="5"/>
      <c r="B7850" s="5"/>
      <c r="C7850" s="5" t="str">
        <f>IFERROR(__xludf.DUMMYFUNCTION("""COMPUTED_VALUE"""),"")</f>
        <v/>
      </c>
      <c r="D7850" s="5">
        <v>0.0</v>
      </c>
    </row>
    <row r="7851" ht="14.25" customHeight="1">
      <c r="A7851" s="5"/>
      <c r="B7851" s="5"/>
      <c r="C7851" s="5" t="str">
        <f>IFERROR(__xludf.DUMMYFUNCTION("""COMPUTED_VALUE"""),"")</f>
        <v/>
      </c>
      <c r="D7851" s="5">
        <v>0.0</v>
      </c>
    </row>
    <row r="7852" ht="14.25" customHeight="1">
      <c r="A7852" s="5"/>
      <c r="B7852" s="5"/>
      <c r="C7852" s="5" t="str">
        <f>IFERROR(__xludf.DUMMYFUNCTION("""COMPUTED_VALUE"""),"")</f>
        <v/>
      </c>
      <c r="D7852" s="5">
        <v>0.0</v>
      </c>
    </row>
    <row r="7853" ht="14.25" customHeight="1">
      <c r="A7853" s="5"/>
      <c r="B7853" s="5"/>
      <c r="C7853" s="5" t="str">
        <f>IFERROR(__xludf.DUMMYFUNCTION("""COMPUTED_VALUE"""),"")</f>
        <v/>
      </c>
      <c r="D7853" s="5">
        <v>0.0</v>
      </c>
    </row>
    <row r="7854" ht="14.25" customHeight="1">
      <c r="A7854" s="5"/>
      <c r="B7854" s="5"/>
      <c r="C7854" s="5" t="str">
        <f>IFERROR(__xludf.DUMMYFUNCTION("""COMPUTED_VALUE"""),"")</f>
        <v/>
      </c>
      <c r="D7854" s="5">
        <v>0.0</v>
      </c>
    </row>
    <row r="7855" ht="14.25" customHeight="1">
      <c r="A7855" s="5"/>
      <c r="B7855" s="5"/>
      <c r="C7855" s="5" t="str">
        <f>IFERROR(__xludf.DUMMYFUNCTION("""COMPUTED_VALUE"""),"")</f>
        <v/>
      </c>
      <c r="D7855" s="5">
        <v>0.0</v>
      </c>
    </row>
    <row r="7856" ht="14.25" customHeight="1">
      <c r="A7856" s="5"/>
      <c r="B7856" s="5"/>
      <c r="C7856" s="5" t="str">
        <f>IFERROR(__xludf.DUMMYFUNCTION("""COMPUTED_VALUE"""),"")</f>
        <v/>
      </c>
      <c r="D7856" s="5">
        <v>0.0</v>
      </c>
    </row>
    <row r="7857" ht="14.25" customHeight="1">
      <c r="A7857" s="5"/>
      <c r="B7857" s="5"/>
      <c r="C7857" s="5" t="str">
        <f>IFERROR(__xludf.DUMMYFUNCTION("""COMPUTED_VALUE"""),"")</f>
        <v/>
      </c>
      <c r="D7857" s="5">
        <v>0.0</v>
      </c>
    </row>
    <row r="7858" ht="14.25" customHeight="1">
      <c r="A7858" s="5"/>
      <c r="B7858" s="5"/>
      <c r="C7858" s="5" t="str">
        <f>IFERROR(__xludf.DUMMYFUNCTION("""COMPUTED_VALUE"""),"")</f>
        <v/>
      </c>
      <c r="D7858" s="5">
        <v>0.0</v>
      </c>
    </row>
    <row r="7859" ht="14.25" customHeight="1">
      <c r="A7859" s="5"/>
      <c r="B7859" s="5"/>
      <c r="C7859" s="5" t="str">
        <f>IFERROR(__xludf.DUMMYFUNCTION("""COMPUTED_VALUE"""),"")</f>
        <v/>
      </c>
      <c r="D7859" s="5">
        <v>0.0</v>
      </c>
    </row>
    <row r="7860" ht="14.25" customHeight="1">
      <c r="A7860" s="5"/>
      <c r="B7860" s="5"/>
      <c r="C7860" s="5" t="str">
        <f>IFERROR(__xludf.DUMMYFUNCTION("""COMPUTED_VALUE"""),"")</f>
        <v/>
      </c>
      <c r="D7860" s="5">
        <v>0.0</v>
      </c>
    </row>
    <row r="7861" ht="14.25" customHeight="1">
      <c r="A7861" s="5"/>
      <c r="B7861" s="5"/>
      <c r="C7861" s="5" t="str">
        <f>IFERROR(__xludf.DUMMYFUNCTION("""COMPUTED_VALUE"""),"")</f>
        <v/>
      </c>
      <c r="D7861" s="5">
        <v>0.0</v>
      </c>
    </row>
    <row r="7862" ht="14.25" customHeight="1">
      <c r="A7862" s="5"/>
      <c r="B7862" s="5"/>
      <c r="C7862" s="5" t="str">
        <f>IFERROR(__xludf.DUMMYFUNCTION("""COMPUTED_VALUE"""),"")</f>
        <v/>
      </c>
      <c r="D7862" s="5">
        <v>0.0</v>
      </c>
    </row>
    <row r="7863" ht="14.25" customHeight="1">
      <c r="A7863" s="5"/>
      <c r="B7863" s="5"/>
      <c r="C7863" s="5" t="str">
        <f>IFERROR(__xludf.DUMMYFUNCTION("""COMPUTED_VALUE"""),"")</f>
        <v/>
      </c>
      <c r="D7863" s="5">
        <v>0.0</v>
      </c>
    </row>
    <row r="7864" ht="14.25" customHeight="1">
      <c r="A7864" s="5"/>
      <c r="B7864" s="5"/>
      <c r="C7864" s="5" t="str">
        <f>IFERROR(__xludf.DUMMYFUNCTION("""COMPUTED_VALUE"""),"")</f>
        <v/>
      </c>
      <c r="D7864" s="5">
        <v>0.0</v>
      </c>
    </row>
    <row r="7865" ht="14.25" customHeight="1">
      <c r="A7865" s="5"/>
      <c r="B7865" s="5"/>
      <c r="C7865" s="5" t="str">
        <f>IFERROR(__xludf.DUMMYFUNCTION("""COMPUTED_VALUE"""),"")</f>
        <v/>
      </c>
      <c r="D7865" s="5">
        <v>0.0</v>
      </c>
    </row>
    <row r="7866" ht="14.25" customHeight="1">
      <c r="A7866" s="5"/>
      <c r="B7866" s="5"/>
      <c r="C7866" s="5" t="str">
        <f>IFERROR(__xludf.DUMMYFUNCTION("""COMPUTED_VALUE"""),"")</f>
        <v/>
      </c>
      <c r="D7866" s="5">
        <v>0.0</v>
      </c>
    </row>
    <row r="7867" ht="14.25" customHeight="1">
      <c r="A7867" s="5"/>
      <c r="B7867" s="5"/>
      <c r="C7867" s="5" t="str">
        <f>IFERROR(__xludf.DUMMYFUNCTION("""COMPUTED_VALUE"""),"")</f>
        <v/>
      </c>
      <c r="D7867" s="5">
        <v>0.0</v>
      </c>
    </row>
    <row r="7868" ht="14.25" customHeight="1">
      <c r="A7868" s="5"/>
      <c r="B7868" s="5"/>
      <c r="C7868" s="5" t="str">
        <f>IFERROR(__xludf.DUMMYFUNCTION("""COMPUTED_VALUE"""),"")</f>
        <v/>
      </c>
      <c r="D7868" s="5">
        <v>0.0</v>
      </c>
    </row>
    <row r="7869" ht="14.25" customHeight="1">
      <c r="A7869" s="5"/>
      <c r="B7869" s="5"/>
      <c r="C7869" s="5" t="str">
        <f>IFERROR(__xludf.DUMMYFUNCTION("""COMPUTED_VALUE"""),"")</f>
        <v/>
      </c>
      <c r="D7869" s="5">
        <v>0.0</v>
      </c>
    </row>
    <row r="7870" ht="14.25" customHeight="1">
      <c r="A7870" s="5"/>
      <c r="B7870" s="5"/>
      <c r="C7870" s="5" t="str">
        <f>IFERROR(__xludf.DUMMYFUNCTION("""COMPUTED_VALUE"""),"")</f>
        <v/>
      </c>
      <c r="D7870" s="5">
        <v>0.0</v>
      </c>
    </row>
    <row r="7871" ht="14.25" customHeight="1">
      <c r="A7871" s="5"/>
      <c r="B7871" s="5"/>
      <c r="C7871" s="5" t="str">
        <f>IFERROR(__xludf.DUMMYFUNCTION("""COMPUTED_VALUE"""),"")</f>
        <v/>
      </c>
      <c r="D7871" s="5">
        <v>0.0</v>
      </c>
    </row>
    <row r="7872" ht="14.25" customHeight="1">
      <c r="A7872" s="5"/>
      <c r="B7872" s="5"/>
      <c r="C7872" s="5" t="str">
        <f>IFERROR(__xludf.DUMMYFUNCTION("""COMPUTED_VALUE"""),"")</f>
        <v/>
      </c>
      <c r="D7872" s="5">
        <v>0.0</v>
      </c>
    </row>
    <row r="7873" ht="14.25" customHeight="1">
      <c r="A7873" s="5"/>
      <c r="B7873" s="5"/>
      <c r="C7873" s="5" t="str">
        <f>IFERROR(__xludf.DUMMYFUNCTION("""COMPUTED_VALUE"""),"")</f>
        <v/>
      </c>
      <c r="D7873" s="5">
        <v>0.0</v>
      </c>
    </row>
    <row r="7874" ht="14.25" customHeight="1">
      <c r="A7874" s="5"/>
      <c r="B7874" s="5"/>
      <c r="C7874" s="5" t="str">
        <f>IFERROR(__xludf.DUMMYFUNCTION("""COMPUTED_VALUE"""),"")</f>
        <v/>
      </c>
      <c r="D7874" s="5">
        <v>0.0</v>
      </c>
    </row>
    <row r="7875" ht="14.25" customHeight="1">
      <c r="A7875" s="5"/>
      <c r="B7875" s="5"/>
      <c r="C7875" s="5" t="str">
        <f>IFERROR(__xludf.DUMMYFUNCTION("""COMPUTED_VALUE"""),"")</f>
        <v/>
      </c>
      <c r="D7875" s="5">
        <v>0.0</v>
      </c>
    </row>
    <row r="7876" ht="14.25" customHeight="1">
      <c r="A7876" s="5"/>
      <c r="B7876" s="5"/>
      <c r="C7876" s="5" t="str">
        <f>IFERROR(__xludf.DUMMYFUNCTION("""COMPUTED_VALUE"""),"")</f>
        <v/>
      </c>
      <c r="D7876" s="5">
        <v>0.0</v>
      </c>
    </row>
    <row r="7877" ht="14.25" customHeight="1">
      <c r="A7877" s="5"/>
      <c r="B7877" s="5"/>
      <c r="C7877" s="5" t="str">
        <f>IFERROR(__xludf.DUMMYFUNCTION("""COMPUTED_VALUE"""),"")</f>
        <v/>
      </c>
      <c r="D7877" s="5">
        <v>0.0</v>
      </c>
    </row>
    <row r="7878" ht="14.25" customHeight="1">
      <c r="A7878" s="5"/>
      <c r="B7878" s="5"/>
      <c r="C7878" s="5" t="str">
        <f>IFERROR(__xludf.DUMMYFUNCTION("""COMPUTED_VALUE"""),"")</f>
        <v/>
      </c>
      <c r="D7878" s="5">
        <v>0.0</v>
      </c>
    </row>
    <row r="7879" ht="14.25" customHeight="1">
      <c r="A7879" s="5"/>
      <c r="B7879" s="5"/>
      <c r="C7879" s="5" t="str">
        <f>IFERROR(__xludf.DUMMYFUNCTION("""COMPUTED_VALUE"""),"")</f>
        <v/>
      </c>
      <c r="D7879" s="5">
        <v>0.0</v>
      </c>
    </row>
    <row r="7880" ht="14.25" customHeight="1">
      <c r="A7880" s="5"/>
      <c r="B7880" s="5"/>
      <c r="C7880" s="5" t="str">
        <f>IFERROR(__xludf.DUMMYFUNCTION("""COMPUTED_VALUE"""),"")</f>
        <v/>
      </c>
      <c r="D7880" s="5">
        <v>0.0</v>
      </c>
    </row>
    <row r="7881" ht="14.25" customHeight="1">
      <c r="A7881" s="5"/>
      <c r="B7881" s="5"/>
      <c r="C7881" s="5" t="str">
        <f>IFERROR(__xludf.DUMMYFUNCTION("""COMPUTED_VALUE"""),"")</f>
        <v/>
      </c>
      <c r="D7881" s="5">
        <v>0.0</v>
      </c>
    </row>
    <row r="7882" ht="14.25" customHeight="1">
      <c r="A7882" s="5"/>
      <c r="B7882" s="5"/>
      <c r="C7882" s="5" t="str">
        <f>IFERROR(__xludf.DUMMYFUNCTION("""COMPUTED_VALUE"""),"")</f>
        <v/>
      </c>
      <c r="D7882" s="5">
        <v>0.0</v>
      </c>
    </row>
    <row r="7883" ht="14.25" customHeight="1">
      <c r="A7883" s="5"/>
      <c r="B7883" s="5"/>
      <c r="C7883" s="5" t="str">
        <f>IFERROR(__xludf.DUMMYFUNCTION("""COMPUTED_VALUE"""),"")</f>
        <v/>
      </c>
      <c r="D7883" s="5">
        <v>0.0</v>
      </c>
    </row>
    <row r="7884" ht="14.25" customHeight="1">
      <c r="A7884" s="5"/>
      <c r="B7884" s="5"/>
      <c r="C7884" s="5" t="str">
        <f>IFERROR(__xludf.DUMMYFUNCTION("""COMPUTED_VALUE"""),"")</f>
        <v/>
      </c>
      <c r="D7884" s="5">
        <v>0.0</v>
      </c>
    </row>
    <row r="7885" ht="14.25" customHeight="1">
      <c r="A7885" s="5"/>
      <c r="B7885" s="5"/>
      <c r="C7885" s="5" t="str">
        <f>IFERROR(__xludf.DUMMYFUNCTION("""COMPUTED_VALUE"""),"")</f>
        <v/>
      </c>
      <c r="D7885" s="5">
        <v>0.0</v>
      </c>
    </row>
    <row r="7886" ht="14.25" customHeight="1">
      <c r="A7886" s="5"/>
      <c r="B7886" s="5"/>
      <c r="C7886" s="5" t="str">
        <f>IFERROR(__xludf.DUMMYFUNCTION("""COMPUTED_VALUE"""),"")</f>
        <v/>
      </c>
      <c r="D7886" s="5">
        <v>0.0</v>
      </c>
    </row>
    <row r="7887" ht="14.25" customHeight="1">
      <c r="A7887" s="5"/>
      <c r="B7887" s="5"/>
      <c r="C7887" s="5" t="str">
        <f>IFERROR(__xludf.DUMMYFUNCTION("""COMPUTED_VALUE"""),"")</f>
        <v/>
      </c>
      <c r="D7887" s="5">
        <v>0.0</v>
      </c>
    </row>
    <row r="7888" ht="14.25" customHeight="1">
      <c r="A7888" s="5"/>
      <c r="B7888" s="5"/>
      <c r="C7888" s="5" t="str">
        <f>IFERROR(__xludf.DUMMYFUNCTION("""COMPUTED_VALUE"""),"")</f>
        <v/>
      </c>
      <c r="D7888" s="5">
        <v>0.0</v>
      </c>
    </row>
    <row r="7889" ht="14.25" customHeight="1">
      <c r="A7889" s="5"/>
      <c r="B7889" s="5"/>
      <c r="C7889" s="5" t="str">
        <f>IFERROR(__xludf.DUMMYFUNCTION("""COMPUTED_VALUE"""),"")</f>
        <v/>
      </c>
      <c r="D7889" s="5">
        <v>0.0</v>
      </c>
    </row>
    <row r="7890" ht="14.25" customHeight="1">
      <c r="A7890" s="5"/>
      <c r="B7890" s="5"/>
      <c r="C7890" s="5" t="str">
        <f>IFERROR(__xludf.DUMMYFUNCTION("""COMPUTED_VALUE"""),"")</f>
        <v/>
      </c>
      <c r="D7890" s="5">
        <v>0.0</v>
      </c>
    </row>
    <row r="7891" ht="14.25" customHeight="1">
      <c r="A7891" s="5"/>
      <c r="B7891" s="5"/>
      <c r="C7891" s="5" t="str">
        <f>IFERROR(__xludf.DUMMYFUNCTION("""COMPUTED_VALUE"""),"")</f>
        <v/>
      </c>
      <c r="D7891" s="5">
        <v>0.0</v>
      </c>
    </row>
    <row r="7892" ht="14.25" customHeight="1">
      <c r="A7892" s="5"/>
      <c r="B7892" s="5"/>
      <c r="C7892" s="5" t="str">
        <f>IFERROR(__xludf.DUMMYFUNCTION("""COMPUTED_VALUE"""),"")</f>
        <v/>
      </c>
      <c r="D7892" s="5">
        <v>0.0</v>
      </c>
    </row>
    <row r="7893" ht="14.25" customHeight="1">
      <c r="A7893" s="5"/>
      <c r="B7893" s="5"/>
      <c r="C7893" s="5" t="str">
        <f>IFERROR(__xludf.DUMMYFUNCTION("""COMPUTED_VALUE"""),"")</f>
        <v/>
      </c>
      <c r="D7893" s="5">
        <v>0.0</v>
      </c>
    </row>
    <row r="7894" ht="14.25" customHeight="1">
      <c r="A7894" s="5"/>
      <c r="B7894" s="5"/>
      <c r="C7894" s="5" t="str">
        <f>IFERROR(__xludf.DUMMYFUNCTION("""COMPUTED_VALUE"""),"")</f>
        <v/>
      </c>
      <c r="D7894" s="5">
        <v>0.0</v>
      </c>
    </row>
    <row r="7895" ht="14.25" customHeight="1">
      <c r="A7895" s="5"/>
      <c r="B7895" s="5"/>
      <c r="C7895" s="5" t="str">
        <f>IFERROR(__xludf.DUMMYFUNCTION("""COMPUTED_VALUE"""),"")</f>
        <v/>
      </c>
      <c r="D7895" s="5">
        <v>0.0</v>
      </c>
    </row>
    <row r="7896" ht="14.25" customHeight="1">
      <c r="A7896" s="5"/>
      <c r="B7896" s="5"/>
      <c r="C7896" s="5" t="str">
        <f>IFERROR(__xludf.DUMMYFUNCTION("""COMPUTED_VALUE"""),"")</f>
        <v/>
      </c>
      <c r="D7896" s="5">
        <v>0.0</v>
      </c>
    </row>
    <row r="7897" ht="14.25" customHeight="1">
      <c r="A7897" s="5"/>
      <c r="B7897" s="5"/>
      <c r="C7897" s="5" t="str">
        <f>IFERROR(__xludf.DUMMYFUNCTION("""COMPUTED_VALUE"""),"")</f>
        <v/>
      </c>
      <c r="D7897" s="5">
        <v>0.0</v>
      </c>
    </row>
    <row r="7898" ht="14.25" customHeight="1">
      <c r="A7898" s="5"/>
      <c r="B7898" s="5"/>
      <c r="C7898" s="5" t="str">
        <f>IFERROR(__xludf.DUMMYFUNCTION("""COMPUTED_VALUE"""),"")</f>
        <v/>
      </c>
      <c r="D7898" s="5">
        <v>0.0</v>
      </c>
    </row>
    <row r="7899" ht="14.25" customHeight="1">
      <c r="A7899" s="5"/>
      <c r="B7899" s="5"/>
      <c r="C7899" s="5" t="str">
        <f>IFERROR(__xludf.DUMMYFUNCTION("""COMPUTED_VALUE"""),"")</f>
        <v/>
      </c>
      <c r="D7899" s="5">
        <v>0.0</v>
      </c>
    </row>
    <row r="7900" ht="14.25" customHeight="1">
      <c r="A7900" s="5"/>
      <c r="B7900" s="5"/>
      <c r="C7900" s="5" t="str">
        <f>IFERROR(__xludf.DUMMYFUNCTION("""COMPUTED_VALUE"""),"")</f>
        <v/>
      </c>
      <c r="D7900" s="5">
        <v>0.0</v>
      </c>
    </row>
    <row r="7901" ht="14.25" customHeight="1">
      <c r="A7901" s="5"/>
      <c r="B7901" s="5"/>
      <c r="C7901" s="5" t="str">
        <f>IFERROR(__xludf.DUMMYFUNCTION("""COMPUTED_VALUE"""),"")</f>
        <v/>
      </c>
      <c r="D7901" s="5">
        <v>0.0</v>
      </c>
    </row>
    <row r="7902" ht="14.25" customHeight="1">
      <c r="A7902" s="5"/>
      <c r="B7902" s="5"/>
      <c r="C7902" s="5" t="str">
        <f>IFERROR(__xludf.DUMMYFUNCTION("""COMPUTED_VALUE"""),"")</f>
        <v/>
      </c>
      <c r="D7902" s="5">
        <v>0.0</v>
      </c>
    </row>
    <row r="7903" ht="14.25" customHeight="1">
      <c r="A7903" s="5"/>
      <c r="B7903" s="5"/>
      <c r="C7903" s="5" t="str">
        <f>IFERROR(__xludf.DUMMYFUNCTION("""COMPUTED_VALUE"""),"")</f>
        <v/>
      </c>
      <c r="D7903" s="5">
        <v>0.0</v>
      </c>
    </row>
    <row r="7904" ht="14.25" customHeight="1">
      <c r="A7904" s="5"/>
      <c r="B7904" s="5"/>
      <c r="C7904" s="5" t="str">
        <f>IFERROR(__xludf.DUMMYFUNCTION("""COMPUTED_VALUE"""),"")</f>
        <v/>
      </c>
      <c r="D7904" s="5">
        <v>0.0</v>
      </c>
    </row>
    <row r="7905" ht="14.25" customHeight="1">
      <c r="A7905" s="5"/>
      <c r="B7905" s="5"/>
      <c r="C7905" s="5" t="str">
        <f>IFERROR(__xludf.DUMMYFUNCTION("""COMPUTED_VALUE"""),"")</f>
        <v/>
      </c>
      <c r="D7905" s="5">
        <v>0.0</v>
      </c>
    </row>
    <row r="7906" ht="14.25" customHeight="1">
      <c r="A7906" s="5"/>
      <c r="B7906" s="5"/>
      <c r="C7906" s="5" t="str">
        <f>IFERROR(__xludf.DUMMYFUNCTION("""COMPUTED_VALUE"""),"")</f>
        <v/>
      </c>
      <c r="D7906" s="5">
        <v>0.0</v>
      </c>
    </row>
    <row r="7907" ht="14.25" customHeight="1">
      <c r="A7907" s="5"/>
      <c r="B7907" s="5"/>
      <c r="C7907" s="5" t="str">
        <f>IFERROR(__xludf.DUMMYFUNCTION("""COMPUTED_VALUE"""),"")</f>
        <v/>
      </c>
      <c r="D7907" s="5">
        <v>0.0</v>
      </c>
    </row>
    <row r="7908" ht="14.25" customHeight="1">
      <c r="A7908" s="5"/>
      <c r="B7908" s="5"/>
      <c r="C7908" s="5" t="str">
        <f>IFERROR(__xludf.DUMMYFUNCTION("""COMPUTED_VALUE"""),"")</f>
        <v/>
      </c>
      <c r="D7908" s="5">
        <v>0.0</v>
      </c>
    </row>
    <row r="7909" ht="14.25" customHeight="1">
      <c r="A7909" s="5"/>
      <c r="B7909" s="5"/>
      <c r="C7909" s="5" t="str">
        <f>IFERROR(__xludf.DUMMYFUNCTION("""COMPUTED_VALUE"""),"")</f>
        <v/>
      </c>
      <c r="D7909" s="5">
        <v>0.0</v>
      </c>
    </row>
    <row r="7910" ht="14.25" customHeight="1">
      <c r="A7910" s="5"/>
      <c r="B7910" s="5"/>
      <c r="C7910" s="5" t="str">
        <f>IFERROR(__xludf.DUMMYFUNCTION("""COMPUTED_VALUE"""),"")</f>
        <v/>
      </c>
      <c r="D7910" s="5">
        <v>0.0</v>
      </c>
    </row>
    <row r="7911" ht="14.25" customHeight="1">
      <c r="A7911" s="5"/>
      <c r="B7911" s="5"/>
      <c r="C7911" s="5" t="str">
        <f>IFERROR(__xludf.DUMMYFUNCTION("""COMPUTED_VALUE"""),"")</f>
        <v/>
      </c>
      <c r="D7911" s="5">
        <v>0.0</v>
      </c>
    </row>
    <row r="7912" ht="14.25" customHeight="1">
      <c r="A7912" s="5"/>
      <c r="B7912" s="5"/>
      <c r="C7912" s="5" t="str">
        <f>IFERROR(__xludf.DUMMYFUNCTION("""COMPUTED_VALUE"""),"")</f>
        <v/>
      </c>
      <c r="D7912" s="5">
        <v>0.0</v>
      </c>
    </row>
    <row r="7913" ht="14.25" customHeight="1">
      <c r="A7913" s="5"/>
      <c r="B7913" s="5"/>
      <c r="C7913" s="5" t="str">
        <f>IFERROR(__xludf.DUMMYFUNCTION("""COMPUTED_VALUE"""),"")</f>
        <v/>
      </c>
      <c r="D7913" s="5">
        <v>0.0</v>
      </c>
    </row>
    <row r="7914" ht="14.25" customHeight="1">
      <c r="A7914" s="5"/>
      <c r="B7914" s="5"/>
      <c r="C7914" s="5" t="str">
        <f>IFERROR(__xludf.DUMMYFUNCTION("""COMPUTED_VALUE"""),"")</f>
        <v/>
      </c>
      <c r="D7914" s="5">
        <v>0.0</v>
      </c>
    </row>
    <row r="7915" ht="14.25" customHeight="1">
      <c r="A7915" s="5"/>
      <c r="B7915" s="5"/>
      <c r="C7915" s="5" t="str">
        <f>IFERROR(__xludf.DUMMYFUNCTION("""COMPUTED_VALUE"""),"")</f>
        <v/>
      </c>
      <c r="D7915" s="5">
        <v>0.0</v>
      </c>
    </row>
    <row r="7916" ht="14.25" customHeight="1">
      <c r="A7916" s="5"/>
      <c r="B7916" s="5"/>
      <c r="C7916" s="5" t="str">
        <f>IFERROR(__xludf.DUMMYFUNCTION("""COMPUTED_VALUE"""),"")</f>
        <v/>
      </c>
      <c r="D7916" s="5">
        <v>0.0</v>
      </c>
    </row>
    <row r="7917" ht="14.25" customHeight="1">
      <c r="A7917" s="5"/>
      <c r="B7917" s="5"/>
      <c r="C7917" s="5" t="str">
        <f>IFERROR(__xludf.DUMMYFUNCTION("""COMPUTED_VALUE"""),"")</f>
        <v/>
      </c>
      <c r="D7917" s="5">
        <v>0.0</v>
      </c>
    </row>
    <row r="7918" ht="14.25" customHeight="1">
      <c r="A7918" s="5"/>
      <c r="B7918" s="5"/>
      <c r="C7918" s="5" t="str">
        <f>IFERROR(__xludf.DUMMYFUNCTION("""COMPUTED_VALUE"""),"")</f>
        <v/>
      </c>
      <c r="D7918" s="5">
        <v>0.0</v>
      </c>
    </row>
    <row r="7919" ht="14.25" customHeight="1">
      <c r="A7919" s="5"/>
      <c r="B7919" s="5"/>
      <c r="C7919" s="5" t="str">
        <f>IFERROR(__xludf.DUMMYFUNCTION("""COMPUTED_VALUE"""),"")</f>
        <v/>
      </c>
      <c r="D7919" s="5">
        <v>0.0</v>
      </c>
    </row>
    <row r="7920" ht="14.25" customHeight="1">
      <c r="A7920" s="5"/>
      <c r="B7920" s="5"/>
      <c r="C7920" s="5" t="str">
        <f>IFERROR(__xludf.DUMMYFUNCTION("""COMPUTED_VALUE"""),"")</f>
        <v/>
      </c>
      <c r="D7920" s="5">
        <v>0.0</v>
      </c>
    </row>
    <row r="7921" ht="14.25" customHeight="1">
      <c r="A7921" s="5"/>
      <c r="B7921" s="5"/>
      <c r="C7921" s="5" t="str">
        <f>IFERROR(__xludf.DUMMYFUNCTION("""COMPUTED_VALUE"""),"")</f>
        <v/>
      </c>
      <c r="D7921" s="5">
        <v>0.0</v>
      </c>
    </row>
    <row r="7922" ht="14.25" customHeight="1">
      <c r="A7922" s="5"/>
      <c r="B7922" s="5"/>
      <c r="C7922" s="5" t="str">
        <f>IFERROR(__xludf.DUMMYFUNCTION("""COMPUTED_VALUE"""),"")</f>
        <v/>
      </c>
      <c r="D7922" s="5">
        <v>0.0</v>
      </c>
    </row>
    <row r="7923" ht="14.25" customHeight="1">
      <c r="A7923" s="5"/>
      <c r="B7923" s="5"/>
      <c r="C7923" s="5" t="str">
        <f>IFERROR(__xludf.DUMMYFUNCTION("""COMPUTED_VALUE"""),"")</f>
        <v/>
      </c>
      <c r="D7923" s="5">
        <v>0.0</v>
      </c>
    </row>
    <row r="7924" ht="14.25" customHeight="1">
      <c r="A7924" s="5"/>
      <c r="B7924" s="5"/>
      <c r="C7924" s="5" t="str">
        <f>IFERROR(__xludf.DUMMYFUNCTION("""COMPUTED_VALUE"""),"")</f>
        <v/>
      </c>
      <c r="D7924" s="5">
        <v>0.0</v>
      </c>
    </row>
    <row r="7925" ht="14.25" customHeight="1">
      <c r="A7925" s="5"/>
      <c r="B7925" s="5"/>
      <c r="C7925" s="5" t="str">
        <f>IFERROR(__xludf.DUMMYFUNCTION("""COMPUTED_VALUE"""),"")</f>
        <v/>
      </c>
      <c r="D7925" s="5">
        <v>0.0</v>
      </c>
    </row>
    <row r="7926" ht="14.25" customHeight="1">
      <c r="A7926" s="5"/>
      <c r="B7926" s="5"/>
      <c r="C7926" s="5" t="str">
        <f>IFERROR(__xludf.DUMMYFUNCTION("""COMPUTED_VALUE"""),"")</f>
        <v/>
      </c>
      <c r="D7926" s="5">
        <v>0.0</v>
      </c>
    </row>
    <row r="7927" ht="14.25" customHeight="1">
      <c r="A7927" s="5"/>
      <c r="B7927" s="5"/>
      <c r="C7927" s="5" t="str">
        <f>IFERROR(__xludf.DUMMYFUNCTION("""COMPUTED_VALUE"""),"")</f>
        <v/>
      </c>
      <c r="D7927" s="5">
        <v>0.0</v>
      </c>
    </row>
    <row r="7928" ht="14.25" customHeight="1">
      <c r="A7928" s="5"/>
      <c r="B7928" s="5"/>
      <c r="C7928" s="5" t="str">
        <f>IFERROR(__xludf.DUMMYFUNCTION("""COMPUTED_VALUE"""),"")</f>
        <v/>
      </c>
      <c r="D7928" s="5">
        <v>0.0</v>
      </c>
    </row>
    <row r="7929" ht="14.25" customHeight="1">
      <c r="A7929" s="5"/>
      <c r="B7929" s="5"/>
      <c r="C7929" s="5" t="str">
        <f>IFERROR(__xludf.DUMMYFUNCTION("""COMPUTED_VALUE"""),"")</f>
        <v/>
      </c>
      <c r="D7929" s="5">
        <v>0.0</v>
      </c>
    </row>
    <row r="7930" ht="14.25" customHeight="1">
      <c r="A7930" s="5"/>
      <c r="B7930" s="5"/>
      <c r="C7930" s="5" t="str">
        <f>IFERROR(__xludf.DUMMYFUNCTION("""COMPUTED_VALUE"""),"")</f>
        <v/>
      </c>
      <c r="D7930" s="5">
        <v>0.0</v>
      </c>
    </row>
    <row r="7931" ht="14.25" customHeight="1">
      <c r="A7931" s="5"/>
      <c r="B7931" s="5"/>
      <c r="C7931" s="5" t="str">
        <f>IFERROR(__xludf.DUMMYFUNCTION("""COMPUTED_VALUE"""),"")</f>
        <v/>
      </c>
      <c r="D7931" s="5">
        <v>0.0</v>
      </c>
    </row>
    <row r="7932" ht="14.25" customHeight="1">
      <c r="A7932" s="5"/>
      <c r="B7932" s="5"/>
      <c r="C7932" s="5" t="str">
        <f>IFERROR(__xludf.DUMMYFUNCTION("""COMPUTED_VALUE"""),"")</f>
        <v/>
      </c>
      <c r="D7932" s="5">
        <v>0.0</v>
      </c>
    </row>
    <row r="7933" ht="14.25" customHeight="1">
      <c r="A7933" s="5"/>
      <c r="B7933" s="5"/>
      <c r="C7933" s="5" t="str">
        <f>IFERROR(__xludf.DUMMYFUNCTION("""COMPUTED_VALUE"""),"")</f>
        <v/>
      </c>
      <c r="D7933" s="5">
        <v>0.0</v>
      </c>
    </row>
    <row r="7934" ht="14.25" customHeight="1">
      <c r="A7934" s="5"/>
      <c r="B7934" s="5"/>
      <c r="C7934" s="5" t="str">
        <f>IFERROR(__xludf.DUMMYFUNCTION("""COMPUTED_VALUE"""),"")</f>
        <v/>
      </c>
      <c r="D7934" s="5">
        <v>0.0</v>
      </c>
    </row>
    <row r="7935" ht="14.25" customHeight="1">
      <c r="A7935" s="5"/>
      <c r="B7935" s="5"/>
      <c r="C7935" s="5" t="str">
        <f>IFERROR(__xludf.DUMMYFUNCTION("""COMPUTED_VALUE"""),"")</f>
        <v/>
      </c>
      <c r="D7935" s="5">
        <v>0.0</v>
      </c>
    </row>
    <row r="7936" ht="14.25" customHeight="1">
      <c r="A7936" s="5"/>
      <c r="B7936" s="5"/>
      <c r="C7936" s="5" t="str">
        <f>IFERROR(__xludf.DUMMYFUNCTION("""COMPUTED_VALUE"""),"")</f>
        <v/>
      </c>
      <c r="D7936" s="5">
        <v>0.0</v>
      </c>
    </row>
    <row r="7937" ht="14.25" customHeight="1">
      <c r="A7937" s="5"/>
      <c r="B7937" s="5"/>
      <c r="C7937" s="5" t="str">
        <f>IFERROR(__xludf.DUMMYFUNCTION("""COMPUTED_VALUE"""),"")</f>
        <v/>
      </c>
      <c r="D7937" s="5">
        <v>0.0</v>
      </c>
    </row>
    <row r="7938" ht="14.25" customHeight="1">
      <c r="A7938" s="5"/>
      <c r="B7938" s="5"/>
      <c r="C7938" s="5" t="str">
        <f>IFERROR(__xludf.DUMMYFUNCTION("""COMPUTED_VALUE"""),"")</f>
        <v/>
      </c>
      <c r="D7938" s="5">
        <v>0.0</v>
      </c>
    </row>
    <row r="7939" ht="14.25" customHeight="1">
      <c r="A7939" s="5"/>
      <c r="B7939" s="5"/>
      <c r="C7939" s="5" t="str">
        <f>IFERROR(__xludf.DUMMYFUNCTION("""COMPUTED_VALUE"""),"")</f>
        <v/>
      </c>
      <c r="D7939" s="5">
        <v>0.0</v>
      </c>
    </row>
    <row r="7940" ht="14.25" customHeight="1">
      <c r="A7940" s="5"/>
      <c r="B7940" s="5"/>
      <c r="C7940" s="5" t="str">
        <f>IFERROR(__xludf.DUMMYFUNCTION("""COMPUTED_VALUE"""),"")</f>
        <v/>
      </c>
      <c r="D7940" s="5">
        <v>0.0</v>
      </c>
    </row>
    <row r="7941" ht="14.25" customHeight="1">
      <c r="A7941" s="5"/>
      <c r="B7941" s="5"/>
      <c r="C7941" s="5" t="str">
        <f>IFERROR(__xludf.DUMMYFUNCTION("""COMPUTED_VALUE"""),"")</f>
        <v/>
      </c>
      <c r="D7941" s="5">
        <v>0.0</v>
      </c>
    </row>
    <row r="7942" ht="14.25" customHeight="1">
      <c r="A7942" s="5"/>
      <c r="B7942" s="5"/>
      <c r="C7942" s="5" t="str">
        <f>IFERROR(__xludf.DUMMYFUNCTION("""COMPUTED_VALUE"""),"")</f>
        <v/>
      </c>
      <c r="D7942" s="5">
        <v>0.0</v>
      </c>
    </row>
    <row r="7943" ht="14.25" customHeight="1">
      <c r="A7943" s="5"/>
      <c r="B7943" s="5"/>
      <c r="C7943" s="5" t="str">
        <f>IFERROR(__xludf.DUMMYFUNCTION("""COMPUTED_VALUE"""),"")</f>
        <v/>
      </c>
      <c r="D7943" s="5">
        <v>0.0</v>
      </c>
    </row>
    <row r="7944" ht="14.25" customHeight="1">
      <c r="A7944" s="5"/>
      <c r="B7944" s="5"/>
      <c r="C7944" s="5" t="str">
        <f>IFERROR(__xludf.DUMMYFUNCTION("""COMPUTED_VALUE"""),"")</f>
        <v/>
      </c>
      <c r="D7944" s="5">
        <v>0.0</v>
      </c>
    </row>
    <row r="7945" ht="14.25" customHeight="1">
      <c r="A7945" s="5"/>
      <c r="B7945" s="5"/>
      <c r="C7945" s="5" t="str">
        <f>IFERROR(__xludf.DUMMYFUNCTION("""COMPUTED_VALUE"""),"")</f>
        <v/>
      </c>
      <c r="D7945" s="5">
        <v>0.0</v>
      </c>
    </row>
    <row r="7946" ht="14.25" customHeight="1">
      <c r="A7946" s="5"/>
      <c r="B7946" s="5"/>
      <c r="C7946" s="5" t="str">
        <f>IFERROR(__xludf.DUMMYFUNCTION("""COMPUTED_VALUE"""),"")</f>
        <v/>
      </c>
      <c r="D7946" s="5">
        <v>0.0</v>
      </c>
    </row>
    <row r="7947" ht="14.25" customHeight="1">
      <c r="A7947" s="5"/>
      <c r="B7947" s="5"/>
      <c r="C7947" s="5" t="str">
        <f>IFERROR(__xludf.DUMMYFUNCTION("""COMPUTED_VALUE"""),"")</f>
        <v/>
      </c>
      <c r="D7947" s="5">
        <v>0.0</v>
      </c>
    </row>
    <row r="7948" ht="14.25" customHeight="1">
      <c r="A7948" s="5"/>
      <c r="B7948" s="5"/>
      <c r="C7948" s="5" t="str">
        <f>IFERROR(__xludf.DUMMYFUNCTION("""COMPUTED_VALUE"""),"")</f>
        <v/>
      </c>
      <c r="D7948" s="5">
        <v>0.0</v>
      </c>
    </row>
    <row r="7949" ht="14.25" customHeight="1">
      <c r="A7949" s="5"/>
      <c r="B7949" s="5"/>
      <c r="C7949" s="5" t="str">
        <f>IFERROR(__xludf.DUMMYFUNCTION("""COMPUTED_VALUE"""),"")</f>
        <v/>
      </c>
      <c r="D7949" s="5">
        <v>0.0</v>
      </c>
    </row>
    <row r="7950" ht="14.25" customHeight="1">
      <c r="A7950" s="5"/>
      <c r="B7950" s="5"/>
      <c r="C7950" s="5" t="str">
        <f>IFERROR(__xludf.DUMMYFUNCTION("""COMPUTED_VALUE"""),"")</f>
        <v/>
      </c>
      <c r="D7950" s="5">
        <v>0.0</v>
      </c>
    </row>
    <row r="7951" ht="14.25" customHeight="1">
      <c r="A7951" s="5"/>
      <c r="B7951" s="5"/>
      <c r="C7951" s="5" t="str">
        <f>IFERROR(__xludf.DUMMYFUNCTION("""COMPUTED_VALUE"""),"")</f>
        <v/>
      </c>
      <c r="D7951" s="5">
        <v>0.0</v>
      </c>
    </row>
    <row r="7952" ht="14.25" customHeight="1">
      <c r="A7952" s="5"/>
      <c r="B7952" s="5"/>
      <c r="C7952" s="5" t="str">
        <f>IFERROR(__xludf.DUMMYFUNCTION("""COMPUTED_VALUE"""),"")</f>
        <v/>
      </c>
      <c r="D7952" s="5">
        <v>0.0</v>
      </c>
    </row>
    <row r="7953" ht="14.25" customHeight="1">
      <c r="A7953" s="5"/>
      <c r="B7953" s="5"/>
      <c r="C7953" s="5" t="str">
        <f>IFERROR(__xludf.DUMMYFUNCTION("""COMPUTED_VALUE"""),"")</f>
        <v/>
      </c>
      <c r="D7953" s="5">
        <v>0.0</v>
      </c>
    </row>
    <row r="7954" ht="14.25" customHeight="1">
      <c r="A7954" s="5"/>
      <c r="B7954" s="5"/>
      <c r="C7954" s="5" t="str">
        <f>IFERROR(__xludf.DUMMYFUNCTION("""COMPUTED_VALUE"""),"")</f>
        <v/>
      </c>
      <c r="D7954" s="5">
        <v>0.0</v>
      </c>
    </row>
    <row r="7955" ht="14.25" customHeight="1">
      <c r="A7955" s="5"/>
      <c r="B7955" s="5"/>
      <c r="C7955" s="5" t="str">
        <f>IFERROR(__xludf.DUMMYFUNCTION("""COMPUTED_VALUE"""),"")</f>
        <v/>
      </c>
      <c r="D7955" s="5">
        <v>0.0</v>
      </c>
    </row>
    <row r="7956" ht="14.25" customHeight="1">
      <c r="A7956" s="5"/>
      <c r="B7956" s="5"/>
      <c r="C7956" s="5" t="str">
        <f>IFERROR(__xludf.DUMMYFUNCTION("""COMPUTED_VALUE"""),"")</f>
        <v/>
      </c>
      <c r="D7956" s="5">
        <v>0.0</v>
      </c>
    </row>
    <row r="7957" ht="14.25" customHeight="1">
      <c r="A7957" s="5"/>
      <c r="B7957" s="5"/>
      <c r="C7957" s="5" t="str">
        <f>IFERROR(__xludf.DUMMYFUNCTION("""COMPUTED_VALUE"""),"")</f>
        <v/>
      </c>
      <c r="D7957" s="5">
        <v>0.0</v>
      </c>
    </row>
    <row r="7958" ht="14.25" customHeight="1">
      <c r="A7958" s="5"/>
      <c r="B7958" s="5"/>
      <c r="C7958" s="5" t="str">
        <f>IFERROR(__xludf.DUMMYFUNCTION("""COMPUTED_VALUE"""),"")</f>
        <v/>
      </c>
      <c r="D7958" s="5">
        <v>0.0</v>
      </c>
    </row>
    <row r="7959" ht="14.25" customHeight="1">
      <c r="A7959" s="5"/>
      <c r="B7959" s="5"/>
      <c r="C7959" s="5" t="str">
        <f>IFERROR(__xludf.DUMMYFUNCTION("""COMPUTED_VALUE"""),"")</f>
        <v/>
      </c>
      <c r="D7959" s="5">
        <v>0.0</v>
      </c>
    </row>
    <row r="7960" ht="14.25" customHeight="1">
      <c r="A7960" s="5"/>
      <c r="B7960" s="5"/>
      <c r="C7960" s="5" t="str">
        <f>IFERROR(__xludf.DUMMYFUNCTION("""COMPUTED_VALUE"""),"")</f>
        <v/>
      </c>
      <c r="D7960" s="5">
        <v>0.0</v>
      </c>
    </row>
    <row r="7961" ht="14.25" customHeight="1">
      <c r="A7961" s="5"/>
      <c r="B7961" s="5"/>
      <c r="C7961" s="5" t="str">
        <f>IFERROR(__xludf.DUMMYFUNCTION("""COMPUTED_VALUE"""),"")</f>
        <v/>
      </c>
      <c r="D7961" s="5">
        <v>0.0</v>
      </c>
    </row>
    <row r="7962" ht="14.25" customHeight="1">
      <c r="A7962" s="5"/>
      <c r="B7962" s="5"/>
      <c r="C7962" s="5" t="str">
        <f>IFERROR(__xludf.DUMMYFUNCTION("""COMPUTED_VALUE"""),"")</f>
        <v/>
      </c>
      <c r="D7962" s="5">
        <v>0.0</v>
      </c>
    </row>
    <row r="7963" ht="14.25" customHeight="1">
      <c r="A7963" s="5"/>
      <c r="B7963" s="5"/>
      <c r="C7963" s="5" t="str">
        <f>IFERROR(__xludf.DUMMYFUNCTION("""COMPUTED_VALUE"""),"")</f>
        <v/>
      </c>
      <c r="D7963" s="5">
        <v>0.0</v>
      </c>
    </row>
    <row r="7964" ht="14.25" customHeight="1">
      <c r="A7964" s="5"/>
      <c r="B7964" s="5"/>
      <c r="C7964" s="5" t="str">
        <f>IFERROR(__xludf.DUMMYFUNCTION("""COMPUTED_VALUE"""),"")</f>
        <v/>
      </c>
      <c r="D7964" s="5">
        <v>0.0</v>
      </c>
    </row>
    <row r="7965" ht="14.25" customHeight="1">
      <c r="A7965" s="5"/>
      <c r="B7965" s="5"/>
      <c r="C7965" s="5" t="str">
        <f>IFERROR(__xludf.DUMMYFUNCTION("""COMPUTED_VALUE"""),"")</f>
        <v/>
      </c>
      <c r="D7965" s="5">
        <v>0.0</v>
      </c>
    </row>
    <row r="7966" ht="14.25" customHeight="1">
      <c r="A7966" s="5"/>
      <c r="B7966" s="5"/>
      <c r="C7966" s="5" t="str">
        <f>IFERROR(__xludf.DUMMYFUNCTION("""COMPUTED_VALUE"""),"")</f>
        <v/>
      </c>
      <c r="D7966" s="5">
        <v>0.0</v>
      </c>
    </row>
    <row r="7967" ht="14.25" customHeight="1">
      <c r="A7967" s="5"/>
      <c r="B7967" s="5"/>
      <c r="C7967" s="5" t="str">
        <f>IFERROR(__xludf.DUMMYFUNCTION("""COMPUTED_VALUE"""),"")</f>
        <v/>
      </c>
      <c r="D7967" s="5">
        <v>0.0</v>
      </c>
    </row>
    <row r="7968" ht="14.25" customHeight="1">
      <c r="A7968" s="5"/>
      <c r="B7968" s="5"/>
      <c r="C7968" s="5" t="str">
        <f>IFERROR(__xludf.DUMMYFUNCTION("""COMPUTED_VALUE"""),"")</f>
        <v/>
      </c>
      <c r="D7968" s="5">
        <v>0.0</v>
      </c>
    </row>
    <row r="7969" ht="14.25" customHeight="1">
      <c r="A7969" s="5"/>
      <c r="B7969" s="5"/>
      <c r="C7969" s="5" t="str">
        <f>IFERROR(__xludf.DUMMYFUNCTION("""COMPUTED_VALUE"""),"")</f>
        <v/>
      </c>
      <c r="D7969" s="5">
        <v>0.0</v>
      </c>
    </row>
    <row r="7970" ht="14.25" customHeight="1">
      <c r="A7970" s="5"/>
      <c r="B7970" s="5"/>
      <c r="C7970" s="5" t="str">
        <f>IFERROR(__xludf.DUMMYFUNCTION("""COMPUTED_VALUE"""),"")</f>
        <v/>
      </c>
      <c r="D7970" s="5">
        <v>0.0</v>
      </c>
    </row>
    <row r="7971" ht="14.25" customHeight="1">
      <c r="A7971" s="5"/>
      <c r="B7971" s="5"/>
      <c r="C7971" s="5" t="str">
        <f>IFERROR(__xludf.DUMMYFUNCTION("""COMPUTED_VALUE"""),"")</f>
        <v/>
      </c>
      <c r="D7971" s="5">
        <v>0.0</v>
      </c>
    </row>
    <row r="7972" ht="14.25" customHeight="1">
      <c r="A7972" s="5"/>
      <c r="B7972" s="5"/>
      <c r="C7972" s="5" t="str">
        <f>IFERROR(__xludf.DUMMYFUNCTION("""COMPUTED_VALUE"""),"")</f>
        <v/>
      </c>
      <c r="D7972" s="5">
        <v>0.0</v>
      </c>
    </row>
    <row r="7973" ht="14.25" customHeight="1">
      <c r="A7973" s="5"/>
      <c r="B7973" s="5"/>
      <c r="C7973" s="5" t="str">
        <f>IFERROR(__xludf.DUMMYFUNCTION("""COMPUTED_VALUE"""),"")</f>
        <v/>
      </c>
      <c r="D7973" s="5">
        <v>0.0</v>
      </c>
    </row>
    <row r="7974" ht="14.25" customHeight="1">
      <c r="A7974" s="5"/>
      <c r="B7974" s="5"/>
      <c r="C7974" s="5" t="str">
        <f>IFERROR(__xludf.DUMMYFUNCTION("""COMPUTED_VALUE"""),"")</f>
        <v/>
      </c>
      <c r="D7974" s="5">
        <v>0.0</v>
      </c>
    </row>
    <row r="7975" ht="14.25" customHeight="1">
      <c r="A7975" s="5"/>
      <c r="B7975" s="5"/>
      <c r="C7975" s="5" t="str">
        <f>IFERROR(__xludf.DUMMYFUNCTION("""COMPUTED_VALUE"""),"")</f>
        <v/>
      </c>
      <c r="D7975" s="5">
        <v>0.0</v>
      </c>
    </row>
    <row r="7976" ht="14.25" customHeight="1">
      <c r="A7976" s="5"/>
      <c r="B7976" s="5"/>
      <c r="C7976" s="5" t="str">
        <f>IFERROR(__xludf.DUMMYFUNCTION("""COMPUTED_VALUE"""),"")</f>
        <v/>
      </c>
      <c r="D7976" s="5">
        <v>0.0</v>
      </c>
    </row>
    <row r="7977" ht="14.25" customHeight="1">
      <c r="A7977" s="5"/>
      <c r="B7977" s="5"/>
      <c r="C7977" s="5" t="str">
        <f>IFERROR(__xludf.DUMMYFUNCTION("""COMPUTED_VALUE"""),"")</f>
        <v/>
      </c>
      <c r="D7977" s="5">
        <v>0.0</v>
      </c>
    </row>
    <row r="7978" ht="14.25" customHeight="1">
      <c r="A7978" s="5"/>
      <c r="B7978" s="5"/>
      <c r="C7978" s="5" t="str">
        <f>IFERROR(__xludf.DUMMYFUNCTION("""COMPUTED_VALUE"""),"")</f>
        <v/>
      </c>
      <c r="D7978" s="5">
        <v>0.0</v>
      </c>
    </row>
    <row r="7979" ht="14.25" customHeight="1">
      <c r="A7979" s="5"/>
      <c r="B7979" s="5"/>
      <c r="C7979" s="5" t="str">
        <f>IFERROR(__xludf.DUMMYFUNCTION("""COMPUTED_VALUE"""),"")</f>
        <v/>
      </c>
      <c r="D7979" s="5">
        <v>0.0</v>
      </c>
    </row>
    <row r="7980" ht="14.25" customHeight="1">
      <c r="A7980" s="5"/>
      <c r="B7980" s="5"/>
      <c r="C7980" s="5" t="str">
        <f>IFERROR(__xludf.DUMMYFUNCTION("""COMPUTED_VALUE"""),"")</f>
        <v/>
      </c>
      <c r="D7980" s="5">
        <v>0.0</v>
      </c>
    </row>
    <row r="7981" ht="14.25" customHeight="1">
      <c r="A7981" s="5"/>
      <c r="B7981" s="5"/>
      <c r="C7981" s="5" t="str">
        <f>IFERROR(__xludf.DUMMYFUNCTION("""COMPUTED_VALUE"""),"")</f>
        <v/>
      </c>
      <c r="D7981" s="5">
        <v>0.0</v>
      </c>
    </row>
    <row r="7982" ht="14.25" customHeight="1">
      <c r="A7982" s="5"/>
      <c r="B7982" s="5"/>
      <c r="C7982" s="5" t="str">
        <f>IFERROR(__xludf.DUMMYFUNCTION("""COMPUTED_VALUE"""),"")</f>
        <v/>
      </c>
      <c r="D7982" s="5">
        <v>0.0</v>
      </c>
    </row>
    <row r="7983" ht="14.25" customHeight="1">
      <c r="A7983" s="5"/>
      <c r="B7983" s="5"/>
      <c r="C7983" s="5" t="str">
        <f>IFERROR(__xludf.DUMMYFUNCTION("""COMPUTED_VALUE"""),"")</f>
        <v/>
      </c>
      <c r="D7983" s="5">
        <v>0.0</v>
      </c>
    </row>
    <row r="7984" ht="14.25" customHeight="1">
      <c r="A7984" s="5"/>
      <c r="B7984" s="5"/>
      <c r="C7984" s="5" t="str">
        <f>IFERROR(__xludf.DUMMYFUNCTION("""COMPUTED_VALUE"""),"")</f>
        <v/>
      </c>
      <c r="D7984" s="5">
        <v>0.0</v>
      </c>
    </row>
    <row r="7985" ht="14.25" customHeight="1">
      <c r="A7985" s="5"/>
      <c r="B7985" s="5"/>
      <c r="C7985" s="5" t="str">
        <f>IFERROR(__xludf.DUMMYFUNCTION("""COMPUTED_VALUE"""),"")</f>
        <v/>
      </c>
      <c r="D7985" s="5">
        <v>0.0</v>
      </c>
    </row>
    <row r="7986" ht="14.25" customHeight="1">
      <c r="A7986" s="5"/>
      <c r="B7986" s="5"/>
      <c r="C7986" s="5" t="str">
        <f>IFERROR(__xludf.DUMMYFUNCTION("""COMPUTED_VALUE"""),"")</f>
        <v/>
      </c>
      <c r="D7986" s="5">
        <v>0.0</v>
      </c>
    </row>
    <row r="7987" ht="14.25" customHeight="1">
      <c r="A7987" s="5"/>
      <c r="B7987" s="5"/>
      <c r="C7987" s="5" t="str">
        <f>IFERROR(__xludf.DUMMYFUNCTION("""COMPUTED_VALUE"""),"")</f>
        <v/>
      </c>
      <c r="D7987" s="5">
        <v>0.0</v>
      </c>
    </row>
    <row r="7988" ht="14.25" customHeight="1">
      <c r="A7988" s="5"/>
      <c r="B7988" s="5"/>
      <c r="C7988" s="5" t="str">
        <f>IFERROR(__xludf.DUMMYFUNCTION("""COMPUTED_VALUE"""),"")</f>
        <v/>
      </c>
      <c r="D7988" s="5">
        <v>0.0</v>
      </c>
    </row>
    <row r="7989" ht="14.25" customHeight="1">
      <c r="A7989" s="5"/>
      <c r="B7989" s="5"/>
      <c r="C7989" s="5" t="str">
        <f>IFERROR(__xludf.DUMMYFUNCTION("""COMPUTED_VALUE"""),"")</f>
        <v/>
      </c>
      <c r="D7989" s="5">
        <v>0.0</v>
      </c>
    </row>
    <row r="7990" ht="14.25" customHeight="1">
      <c r="A7990" s="5"/>
      <c r="B7990" s="5"/>
      <c r="C7990" s="5" t="str">
        <f>IFERROR(__xludf.DUMMYFUNCTION("""COMPUTED_VALUE"""),"")</f>
        <v/>
      </c>
      <c r="D7990" s="5">
        <v>0.0</v>
      </c>
    </row>
    <row r="7991" ht="14.25" customHeight="1">
      <c r="A7991" s="5"/>
      <c r="B7991" s="5"/>
      <c r="C7991" s="5" t="str">
        <f>IFERROR(__xludf.DUMMYFUNCTION("""COMPUTED_VALUE"""),"")</f>
        <v/>
      </c>
      <c r="D7991" s="5">
        <v>0.0</v>
      </c>
    </row>
    <row r="7992" ht="14.25" customHeight="1">
      <c r="A7992" s="5"/>
      <c r="B7992" s="5"/>
      <c r="C7992" s="5" t="str">
        <f>IFERROR(__xludf.DUMMYFUNCTION("""COMPUTED_VALUE"""),"")</f>
        <v/>
      </c>
      <c r="D7992" s="5">
        <v>0.0</v>
      </c>
    </row>
    <row r="7993" ht="14.25" customHeight="1">
      <c r="A7993" s="5"/>
      <c r="B7993" s="5"/>
      <c r="C7993" s="5" t="str">
        <f>IFERROR(__xludf.DUMMYFUNCTION("""COMPUTED_VALUE"""),"")</f>
        <v/>
      </c>
      <c r="D7993" s="5">
        <v>0.0</v>
      </c>
    </row>
    <row r="7994" ht="14.25" customHeight="1">
      <c r="A7994" s="5"/>
      <c r="B7994" s="5"/>
      <c r="C7994" s="5" t="str">
        <f>IFERROR(__xludf.DUMMYFUNCTION("""COMPUTED_VALUE"""),"")</f>
        <v/>
      </c>
      <c r="D7994" s="5">
        <v>0.0</v>
      </c>
    </row>
    <row r="7995" ht="14.25" customHeight="1">
      <c r="A7995" s="5"/>
      <c r="B7995" s="5"/>
      <c r="C7995" s="5" t="str">
        <f>IFERROR(__xludf.DUMMYFUNCTION("""COMPUTED_VALUE"""),"")</f>
        <v/>
      </c>
      <c r="D7995" s="5">
        <v>0.0</v>
      </c>
    </row>
    <row r="7996" ht="14.25" customHeight="1">
      <c r="A7996" s="5"/>
      <c r="B7996" s="5"/>
      <c r="C7996" s="5" t="str">
        <f>IFERROR(__xludf.DUMMYFUNCTION("""COMPUTED_VALUE"""),"")</f>
        <v/>
      </c>
      <c r="D7996" s="5">
        <v>0.0</v>
      </c>
    </row>
    <row r="7997" ht="14.25" customHeight="1">
      <c r="A7997" s="5"/>
      <c r="B7997" s="5"/>
      <c r="C7997" s="5" t="str">
        <f>IFERROR(__xludf.DUMMYFUNCTION("""COMPUTED_VALUE"""),"")</f>
        <v/>
      </c>
      <c r="D7997" s="5">
        <v>0.0</v>
      </c>
    </row>
    <row r="7998" ht="14.25" customHeight="1">
      <c r="A7998" s="5"/>
      <c r="B7998" s="5"/>
      <c r="C7998" s="5" t="str">
        <f>IFERROR(__xludf.DUMMYFUNCTION("""COMPUTED_VALUE"""),"")</f>
        <v/>
      </c>
      <c r="D7998" s="5">
        <v>0.0</v>
      </c>
    </row>
    <row r="7999" ht="14.25" customHeight="1">
      <c r="A7999" s="5"/>
      <c r="B7999" s="5"/>
      <c r="C7999" s="5" t="str">
        <f>IFERROR(__xludf.DUMMYFUNCTION("""COMPUTED_VALUE"""),"")</f>
        <v/>
      </c>
      <c r="D7999" s="5">
        <v>0.0</v>
      </c>
    </row>
    <row r="8000" ht="14.25" customHeight="1">
      <c r="A8000" s="5"/>
      <c r="B8000" s="5"/>
      <c r="C8000" s="5" t="str">
        <f>IFERROR(__xludf.DUMMYFUNCTION("""COMPUTED_VALUE"""),"")</f>
        <v/>
      </c>
      <c r="D8000" s="5">
        <v>0.0</v>
      </c>
    </row>
    <row r="8001" ht="14.25" customHeight="1">
      <c r="A8001" s="5"/>
      <c r="B8001" s="5"/>
      <c r="C8001" s="5" t="str">
        <f>IFERROR(__xludf.DUMMYFUNCTION("""COMPUTED_VALUE"""),"")</f>
        <v/>
      </c>
      <c r="D8001" s="5">
        <v>0.0</v>
      </c>
    </row>
    <row r="8002" ht="14.25" customHeight="1">
      <c r="A8002" s="5"/>
      <c r="B8002" s="5"/>
      <c r="C8002" s="5" t="str">
        <f>IFERROR(__xludf.DUMMYFUNCTION("""COMPUTED_VALUE"""),"")</f>
        <v/>
      </c>
      <c r="D8002" s="5">
        <v>0.0</v>
      </c>
    </row>
    <row r="8003" ht="14.25" customHeight="1">
      <c r="A8003" s="5"/>
      <c r="B8003" s="5"/>
      <c r="C8003" s="5" t="str">
        <f>IFERROR(__xludf.DUMMYFUNCTION("""COMPUTED_VALUE"""),"")</f>
        <v/>
      </c>
      <c r="D8003" s="5">
        <v>0.0</v>
      </c>
    </row>
    <row r="8004" ht="14.25" customHeight="1">
      <c r="A8004" s="5"/>
      <c r="B8004" s="5"/>
      <c r="C8004" s="5" t="str">
        <f>IFERROR(__xludf.DUMMYFUNCTION("""COMPUTED_VALUE"""),"")</f>
        <v/>
      </c>
      <c r="D8004" s="5">
        <v>0.0</v>
      </c>
    </row>
    <row r="8005" ht="14.25" customHeight="1">
      <c r="A8005" s="5"/>
      <c r="B8005" s="5"/>
      <c r="C8005" s="5" t="str">
        <f>IFERROR(__xludf.DUMMYFUNCTION("""COMPUTED_VALUE"""),"")</f>
        <v/>
      </c>
      <c r="D8005" s="5">
        <v>0.0</v>
      </c>
    </row>
    <row r="8006" ht="14.25" customHeight="1">
      <c r="A8006" s="5"/>
      <c r="B8006" s="5"/>
      <c r="C8006" s="5" t="str">
        <f>IFERROR(__xludf.DUMMYFUNCTION("""COMPUTED_VALUE"""),"")</f>
        <v/>
      </c>
      <c r="D8006" s="5">
        <v>0.0</v>
      </c>
    </row>
    <row r="8007" ht="14.25" customHeight="1">
      <c r="A8007" s="5"/>
      <c r="B8007" s="5"/>
      <c r="C8007" s="5" t="str">
        <f>IFERROR(__xludf.DUMMYFUNCTION("""COMPUTED_VALUE"""),"")</f>
        <v/>
      </c>
      <c r="D8007" s="5">
        <v>0.0</v>
      </c>
    </row>
    <row r="8008" ht="14.25" customHeight="1">
      <c r="A8008" s="5"/>
      <c r="B8008" s="5"/>
      <c r="C8008" s="5" t="str">
        <f>IFERROR(__xludf.DUMMYFUNCTION("""COMPUTED_VALUE"""),"")</f>
        <v/>
      </c>
      <c r="D8008" s="5">
        <v>0.0</v>
      </c>
    </row>
    <row r="8009" ht="14.25" customHeight="1">
      <c r="A8009" s="5"/>
      <c r="B8009" s="5"/>
      <c r="C8009" s="5" t="str">
        <f>IFERROR(__xludf.DUMMYFUNCTION("""COMPUTED_VALUE"""),"")</f>
        <v/>
      </c>
      <c r="D8009" s="5">
        <v>0.0</v>
      </c>
    </row>
    <row r="8010" ht="14.25" customHeight="1">
      <c r="A8010" s="5"/>
      <c r="B8010" s="5"/>
      <c r="C8010" s="5" t="str">
        <f>IFERROR(__xludf.DUMMYFUNCTION("""COMPUTED_VALUE"""),"")</f>
        <v/>
      </c>
      <c r="D8010" s="5">
        <v>0.0</v>
      </c>
    </row>
    <row r="8011" ht="14.25" customHeight="1">
      <c r="A8011" s="5"/>
      <c r="B8011" s="5"/>
      <c r="C8011" s="5" t="str">
        <f>IFERROR(__xludf.DUMMYFUNCTION("""COMPUTED_VALUE"""),"")</f>
        <v/>
      </c>
      <c r="D8011" s="5">
        <v>0.0</v>
      </c>
    </row>
    <row r="8012" ht="14.25" customHeight="1">
      <c r="A8012" s="5"/>
      <c r="B8012" s="5"/>
      <c r="C8012" s="5" t="str">
        <f>IFERROR(__xludf.DUMMYFUNCTION("""COMPUTED_VALUE"""),"")</f>
        <v/>
      </c>
      <c r="D8012" s="5">
        <v>0.0</v>
      </c>
    </row>
    <row r="8013" ht="14.25" customHeight="1">
      <c r="A8013" s="5"/>
      <c r="B8013" s="5"/>
      <c r="C8013" s="5" t="str">
        <f>IFERROR(__xludf.DUMMYFUNCTION("""COMPUTED_VALUE"""),"")</f>
        <v/>
      </c>
      <c r="D8013" s="5">
        <v>0.0</v>
      </c>
    </row>
    <row r="8014" ht="14.25" customHeight="1">
      <c r="A8014" s="5"/>
      <c r="B8014" s="5"/>
      <c r="C8014" s="5" t="str">
        <f>IFERROR(__xludf.DUMMYFUNCTION("""COMPUTED_VALUE"""),"")</f>
        <v/>
      </c>
      <c r="D8014" s="5">
        <v>0.0</v>
      </c>
    </row>
    <row r="8015" ht="14.25" customHeight="1">
      <c r="A8015" s="5"/>
      <c r="B8015" s="5"/>
      <c r="C8015" s="5" t="str">
        <f>IFERROR(__xludf.DUMMYFUNCTION("""COMPUTED_VALUE"""),"")</f>
        <v/>
      </c>
      <c r="D8015" s="5">
        <v>0.0</v>
      </c>
    </row>
    <row r="8016" ht="14.25" customHeight="1">
      <c r="A8016" s="5"/>
      <c r="B8016" s="5"/>
      <c r="C8016" s="5" t="str">
        <f>IFERROR(__xludf.DUMMYFUNCTION("""COMPUTED_VALUE"""),"")</f>
        <v/>
      </c>
      <c r="D8016" s="5">
        <v>0.0</v>
      </c>
    </row>
    <row r="8017" ht="14.25" customHeight="1">
      <c r="A8017" s="5"/>
      <c r="B8017" s="5"/>
      <c r="C8017" s="5" t="str">
        <f>IFERROR(__xludf.DUMMYFUNCTION("""COMPUTED_VALUE"""),"")</f>
        <v/>
      </c>
      <c r="D8017" s="5">
        <v>0.0</v>
      </c>
    </row>
    <row r="8018" ht="14.25" customHeight="1">
      <c r="A8018" s="5"/>
      <c r="B8018" s="5"/>
      <c r="C8018" s="5" t="str">
        <f>IFERROR(__xludf.DUMMYFUNCTION("""COMPUTED_VALUE"""),"")</f>
        <v/>
      </c>
      <c r="D8018" s="5">
        <v>0.0</v>
      </c>
    </row>
    <row r="8019" ht="14.25" customHeight="1">
      <c r="A8019" s="5"/>
      <c r="B8019" s="5"/>
      <c r="C8019" s="5" t="str">
        <f>IFERROR(__xludf.DUMMYFUNCTION("""COMPUTED_VALUE"""),"")</f>
        <v/>
      </c>
      <c r="D8019" s="5">
        <v>0.0</v>
      </c>
    </row>
    <row r="8020" ht="14.25" customHeight="1">
      <c r="A8020" s="5"/>
      <c r="B8020" s="5"/>
      <c r="C8020" s="5" t="str">
        <f>IFERROR(__xludf.DUMMYFUNCTION("""COMPUTED_VALUE"""),"")</f>
        <v/>
      </c>
      <c r="D8020" s="5">
        <v>0.0</v>
      </c>
    </row>
    <row r="8021" ht="14.25" customHeight="1">
      <c r="A8021" s="5"/>
      <c r="B8021" s="5"/>
      <c r="C8021" s="5" t="str">
        <f>IFERROR(__xludf.DUMMYFUNCTION("""COMPUTED_VALUE"""),"")</f>
        <v/>
      </c>
      <c r="D8021" s="5">
        <v>0.0</v>
      </c>
    </row>
    <row r="8022" ht="14.25" customHeight="1">
      <c r="A8022" s="5"/>
      <c r="B8022" s="5"/>
      <c r="C8022" s="5" t="str">
        <f>IFERROR(__xludf.DUMMYFUNCTION("""COMPUTED_VALUE"""),"")</f>
        <v/>
      </c>
      <c r="D8022" s="5">
        <v>0.0</v>
      </c>
    </row>
    <row r="8023" ht="14.25" customHeight="1">
      <c r="A8023" s="5"/>
      <c r="B8023" s="5"/>
      <c r="C8023" s="5" t="str">
        <f>IFERROR(__xludf.DUMMYFUNCTION("""COMPUTED_VALUE"""),"")</f>
        <v/>
      </c>
      <c r="D8023" s="5">
        <v>0.0</v>
      </c>
    </row>
    <row r="8024" ht="14.25" customHeight="1">
      <c r="A8024" s="5"/>
      <c r="B8024" s="5"/>
      <c r="C8024" s="5" t="str">
        <f>IFERROR(__xludf.DUMMYFUNCTION("""COMPUTED_VALUE"""),"")</f>
        <v/>
      </c>
      <c r="D8024" s="5">
        <v>0.0</v>
      </c>
    </row>
    <row r="8025" ht="14.25" customHeight="1">
      <c r="A8025" s="5"/>
      <c r="B8025" s="5"/>
      <c r="C8025" s="5" t="str">
        <f>IFERROR(__xludf.DUMMYFUNCTION("""COMPUTED_VALUE"""),"")</f>
        <v/>
      </c>
      <c r="D8025" s="5">
        <v>0.0</v>
      </c>
    </row>
    <row r="8026" ht="14.25" customHeight="1">
      <c r="A8026" s="5"/>
      <c r="B8026" s="5"/>
      <c r="C8026" s="5" t="str">
        <f>IFERROR(__xludf.DUMMYFUNCTION("""COMPUTED_VALUE"""),"")</f>
        <v/>
      </c>
      <c r="D8026" s="5">
        <v>0.0</v>
      </c>
    </row>
    <row r="8027" ht="14.25" customHeight="1">
      <c r="A8027" s="5"/>
      <c r="B8027" s="5"/>
      <c r="C8027" s="5" t="str">
        <f>IFERROR(__xludf.DUMMYFUNCTION("""COMPUTED_VALUE"""),"")</f>
        <v/>
      </c>
      <c r="D8027" s="5">
        <v>0.0</v>
      </c>
    </row>
    <row r="8028" ht="14.25" customHeight="1">
      <c r="A8028" s="5"/>
      <c r="B8028" s="5"/>
      <c r="C8028" s="5" t="str">
        <f>IFERROR(__xludf.DUMMYFUNCTION("""COMPUTED_VALUE"""),"")</f>
        <v/>
      </c>
      <c r="D8028" s="5">
        <v>0.0</v>
      </c>
    </row>
    <row r="8029" ht="14.25" customHeight="1">
      <c r="A8029" s="5"/>
      <c r="B8029" s="5"/>
      <c r="C8029" s="5" t="str">
        <f>IFERROR(__xludf.DUMMYFUNCTION("""COMPUTED_VALUE"""),"")</f>
        <v/>
      </c>
      <c r="D8029" s="5">
        <v>0.0</v>
      </c>
    </row>
    <row r="8030" ht="14.25" customHeight="1">
      <c r="A8030" s="5"/>
      <c r="B8030" s="5"/>
      <c r="C8030" s="5" t="str">
        <f>IFERROR(__xludf.DUMMYFUNCTION("""COMPUTED_VALUE"""),"")</f>
        <v/>
      </c>
      <c r="D8030" s="5">
        <v>0.0</v>
      </c>
    </row>
    <row r="8031" ht="14.25" customHeight="1">
      <c r="A8031" s="5"/>
      <c r="B8031" s="5"/>
      <c r="C8031" s="5" t="str">
        <f>IFERROR(__xludf.DUMMYFUNCTION("""COMPUTED_VALUE"""),"")</f>
        <v/>
      </c>
      <c r="D8031" s="5">
        <v>0.0</v>
      </c>
    </row>
    <row r="8032" ht="14.25" customHeight="1">
      <c r="A8032" s="5"/>
      <c r="B8032" s="5"/>
      <c r="C8032" s="5" t="str">
        <f>IFERROR(__xludf.DUMMYFUNCTION("""COMPUTED_VALUE"""),"")</f>
        <v/>
      </c>
      <c r="D8032" s="5">
        <v>0.0</v>
      </c>
    </row>
    <row r="8033" ht="14.25" customHeight="1">
      <c r="A8033" s="5"/>
      <c r="B8033" s="5"/>
      <c r="C8033" s="5" t="str">
        <f>IFERROR(__xludf.DUMMYFUNCTION("""COMPUTED_VALUE"""),"")</f>
        <v/>
      </c>
      <c r="D8033" s="5">
        <v>0.0</v>
      </c>
    </row>
    <row r="8034" ht="14.25" customHeight="1">
      <c r="A8034" s="5"/>
      <c r="B8034" s="5"/>
      <c r="C8034" s="5" t="str">
        <f>IFERROR(__xludf.DUMMYFUNCTION("""COMPUTED_VALUE"""),"")</f>
        <v/>
      </c>
      <c r="D8034" s="5">
        <v>0.0</v>
      </c>
    </row>
    <row r="8035" ht="14.25" customHeight="1">
      <c r="A8035" s="5"/>
      <c r="B8035" s="5"/>
      <c r="C8035" s="5" t="str">
        <f>IFERROR(__xludf.DUMMYFUNCTION("""COMPUTED_VALUE"""),"")</f>
        <v/>
      </c>
      <c r="D8035" s="5">
        <v>0.0</v>
      </c>
    </row>
    <row r="8036" ht="14.25" customHeight="1">
      <c r="A8036" s="5"/>
      <c r="B8036" s="5"/>
      <c r="C8036" s="5" t="str">
        <f>IFERROR(__xludf.DUMMYFUNCTION("""COMPUTED_VALUE"""),"")</f>
        <v/>
      </c>
      <c r="D8036" s="5">
        <v>0.0</v>
      </c>
    </row>
    <row r="8037" ht="14.25" customHeight="1">
      <c r="A8037" s="5"/>
      <c r="B8037" s="5"/>
      <c r="C8037" s="5" t="str">
        <f>IFERROR(__xludf.DUMMYFUNCTION("""COMPUTED_VALUE"""),"")</f>
        <v/>
      </c>
      <c r="D8037" s="5">
        <v>0.0</v>
      </c>
    </row>
    <row r="8038" ht="14.25" customHeight="1">
      <c r="A8038" s="5"/>
      <c r="B8038" s="5"/>
      <c r="C8038" s="5" t="str">
        <f>IFERROR(__xludf.DUMMYFUNCTION("""COMPUTED_VALUE"""),"")</f>
        <v/>
      </c>
      <c r="D8038" s="5">
        <v>0.0</v>
      </c>
    </row>
    <row r="8039" ht="14.25" customHeight="1">
      <c r="A8039" s="5"/>
      <c r="B8039" s="5"/>
      <c r="C8039" s="5" t="str">
        <f>IFERROR(__xludf.DUMMYFUNCTION("""COMPUTED_VALUE"""),"")</f>
        <v/>
      </c>
      <c r="D8039" s="5">
        <v>0.0</v>
      </c>
    </row>
    <row r="8040" ht="14.25" customHeight="1">
      <c r="A8040" s="5"/>
      <c r="B8040" s="5"/>
      <c r="C8040" s="5" t="str">
        <f>IFERROR(__xludf.DUMMYFUNCTION("""COMPUTED_VALUE"""),"")</f>
        <v/>
      </c>
      <c r="D8040" s="5">
        <v>0.0</v>
      </c>
    </row>
    <row r="8041" ht="14.25" customHeight="1">
      <c r="A8041" s="5"/>
      <c r="B8041" s="5"/>
      <c r="C8041" s="5" t="str">
        <f>IFERROR(__xludf.DUMMYFUNCTION("""COMPUTED_VALUE"""),"")</f>
        <v/>
      </c>
      <c r="D8041" s="5">
        <v>0.0</v>
      </c>
    </row>
    <row r="8042" ht="14.25" customHeight="1">
      <c r="A8042" s="5"/>
      <c r="B8042" s="5"/>
      <c r="C8042" s="5" t="str">
        <f>IFERROR(__xludf.DUMMYFUNCTION("""COMPUTED_VALUE"""),"")</f>
        <v/>
      </c>
      <c r="D8042" s="5">
        <v>0.0</v>
      </c>
    </row>
    <row r="8043" ht="14.25" customHeight="1">
      <c r="A8043" s="5"/>
      <c r="B8043" s="5"/>
      <c r="C8043" s="5" t="str">
        <f>IFERROR(__xludf.DUMMYFUNCTION("""COMPUTED_VALUE"""),"")</f>
        <v/>
      </c>
      <c r="D8043" s="5">
        <v>0.0</v>
      </c>
    </row>
    <row r="8044" ht="14.25" customHeight="1">
      <c r="A8044" s="5"/>
      <c r="B8044" s="5"/>
      <c r="C8044" s="5" t="str">
        <f>IFERROR(__xludf.DUMMYFUNCTION("""COMPUTED_VALUE"""),"")</f>
        <v/>
      </c>
      <c r="D8044" s="5">
        <v>0.0</v>
      </c>
    </row>
    <row r="8045" ht="14.25" customHeight="1">
      <c r="A8045" s="5"/>
      <c r="B8045" s="5"/>
      <c r="C8045" s="5" t="str">
        <f>IFERROR(__xludf.DUMMYFUNCTION("""COMPUTED_VALUE"""),"")</f>
        <v/>
      </c>
      <c r="D8045" s="5">
        <v>0.0</v>
      </c>
    </row>
    <row r="8046" ht="14.25" customHeight="1">
      <c r="A8046" s="5"/>
      <c r="B8046" s="5"/>
      <c r="C8046" s="5" t="str">
        <f>IFERROR(__xludf.DUMMYFUNCTION("""COMPUTED_VALUE"""),"")</f>
        <v/>
      </c>
      <c r="D8046" s="5">
        <v>0.0</v>
      </c>
    </row>
    <row r="8047" ht="14.25" customHeight="1">
      <c r="A8047" s="5"/>
      <c r="B8047" s="5"/>
      <c r="C8047" s="5" t="str">
        <f>IFERROR(__xludf.DUMMYFUNCTION("""COMPUTED_VALUE"""),"")</f>
        <v/>
      </c>
      <c r="D8047" s="5">
        <v>0.0</v>
      </c>
    </row>
    <row r="8048" ht="14.25" customHeight="1">
      <c r="A8048" s="5"/>
      <c r="B8048" s="5"/>
      <c r="C8048" s="5" t="str">
        <f>IFERROR(__xludf.DUMMYFUNCTION("""COMPUTED_VALUE"""),"")</f>
        <v/>
      </c>
      <c r="D8048" s="5">
        <v>0.0</v>
      </c>
    </row>
    <row r="8049" ht="14.25" customHeight="1">
      <c r="A8049" s="5"/>
      <c r="B8049" s="5"/>
      <c r="C8049" s="5" t="str">
        <f>IFERROR(__xludf.DUMMYFUNCTION("""COMPUTED_VALUE"""),"")</f>
        <v/>
      </c>
      <c r="D8049" s="5">
        <v>0.0</v>
      </c>
    </row>
    <row r="8050" ht="14.25" customHeight="1">
      <c r="A8050" s="5"/>
      <c r="B8050" s="5"/>
      <c r="C8050" s="5" t="str">
        <f>IFERROR(__xludf.DUMMYFUNCTION("""COMPUTED_VALUE"""),"")</f>
        <v/>
      </c>
      <c r="D8050" s="5">
        <v>0.0</v>
      </c>
    </row>
    <row r="8051" ht="14.25" customHeight="1">
      <c r="A8051" s="5"/>
      <c r="B8051" s="5"/>
      <c r="C8051" s="5" t="str">
        <f>IFERROR(__xludf.DUMMYFUNCTION("""COMPUTED_VALUE"""),"")</f>
        <v/>
      </c>
      <c r="D8051" s="5">
        <v>0.0</v>
      </c>
    </row>
    <row r="8052" ht="14.25" customHeight="1">
      <c r="A8052" s="5"/>
      <c r="B8052" s="5"/>
      <c r="C8052" s="5" t="str">
        <f>IFERROR(__xludf.DUMMYFUNCTION("""COMPUTED_VALUE"""),"")</f>
        <v/>
      </c>
      <c r="D8052" s="5">
        <v>0.0</v>
      </c>
    </row>
    <row r="8053" ht="14.25" customHeight="1">
      <c r="A8053" s="5"/>
      <c r="B8053" s="5"/>
      <c r="C8053" s="5" t="str">
        <f>IFERROR(__xludf.DUMMYFUNCTION("""COMPUTED_VALUE"""),"")</f>
        <v/>
      </c>
      <c r="D8053" s="5">
        <v>0.0</v>
      </c>
    </row>
    <row r="8054" ht="14.25" customHeight="1">
      <c r="A8054" s="5"/>
      <c r="B8054" s="5"/>
      <c r="C8054" s="5" t="str">
        <f>IFERROR(__xludf.DUMMYFUNCTION("""COMPUTED_VALUE"""),"")</f>
        <v/>
      </c>
      <c r="D8054" s="5">
        <v>0.0</v>
      </c>
    </row>
    <row r="8055" ht="14.25" customHeight="1">
      <c r="A8055" s="5"/>
      <c r="B8055" s="5"/>
      <c r="C8055" s="5" t="str">
        <f>IFERROR(__xludf.DUMMYFUNCTION("""COMPUTED_VALUE"""),"")</f>
        <v/>
      </c>
      <c r="D8055" s="5">
        <v>0.0</v>
      </c>
    </row>
    <row r="8056" ht="14.25" customHeight="1">
      <c r="A8056" s="5"/>
      <c r="B8056" s="5"/>
      <c r="C8056" s="5" t="str">
        <f>IFERROR(__xludf.DUMMYFUNCTION("""COMPUTED_VALUE"""),"")</f>
        <v/>
      </c>
      <c r="D8056" s="5">
        <v>0.0</v>
      </c>
    </row>
    <row r="8057" ht="14.25" customHeight="1">
      <c r="A8057" s="5"/>
      <c r="B8057" s="5"/>
      <c r="C8057" s="5" t="str">
        <f>IFERROR(__xludf.DUMMYFUNCTION("""COMPUTED_VALUE"""),"")</f>
        <v/>
      </c>
      <c r="D8057" s="5">
        <v>0.0</v>
      </c>
    </row>
    <row r="8058" ht="14.25" customHeight="1">
      <c r="A8058" s="5"/>
      <c r="B8058" s="5"/>
      <c r="C8058" s="5" t="str">
        <f>IFERROR(__xludf.DUMMYFUNCTION("""COMPUTED_VALUE"""),"")</f>
        <v/>
      </c>
      <c r="D8058" s="5">
        <v>0.0</v>
      </c>
    </row>
    <row r="8059" ht="14.25" customHeight="1">
      <c r="A8059" s="5"/>
      <c r="B8059" s="5"/>
      <c r="C8059" s="5" t="str">
        <f>IFERROR(__xludf.DUMMYFUNCTION("""COMPUTED_VALUE"""),"")</f>
        <v/>
      </c>
      <c r="D8059" s="5">
        <v>0.0</v>
      </c>
    </row>
    <row r="8060" ht="14.25" customHeight="1">
      <c r="A8060" s="5"/>
      <c r="B8060" s="5"/>
      <c r="C8060" s="5" t="str">
        <f>IFERROR(__xludf.DUMMYFUNCTION("""COMPUTED_VALUE"""),"")</f>
        <v/>
      </c>
      <c r="D8060" s="5">
        <v>0.0</v>
      </c>
    </row>
    <row r="8061" ht="14.25" customHeight="1">
      <c r="A8061" s="5"/>
      <c r="B8061" s="5"/>
      <c r="C8061" s="5" t="str">
        <f>IFERROR(__xludf.DUMMYFUNCTION("""COMPUTED_VALUE"""),"")</f>
        <v/>
      </c>
      <c r="D8061" s="5">
        <v>0.0</v>
      </c>
    </row>
    <row r="8062" ht="14.25" customHeight="1">
      <c r="A8062" s="5"/>
      <c r="B8062" s="5"/>
      <c r="C8062" s="5" t="str">
        <f>IFERROR(__xludf.DUMMYFUNCTION("""COMPUTED_VALUE"""),"")</f>
        <v/>
      </c>
      <c r="D8062" s="5">
        <v>0.0</v>
      </c>
    </row>
    <row r="8063" ht="14.25" customHeight="1">
      <c r="A8063" s="5"/>
      <c r="B8063" s="5"/>
      <c r="C8063" s="5" t="str">
        <f>IFERROR(__xludf.DUMMYFUNCTION("""COMPUTED_VALUE"""),"")</f>
        <v/>
      </c>
      <c r="D8063" s="5">
        <v>0.0</v>
      </c>
    </row>
    <row r="8064" ht="14.25" customHeight="1">
      <c r="A8064" s="5"/>
      <c r="B8064" s="5"/>
      <c r="C8064" s="5" t="str">
        <f>IFERROR(__xludf.DUMMYFUNCTION("""COMPUTED_VALUE"""),"")</f>
        <v/>
      </c>
      <c r="D8064" s="5">
        <v>0.0</v>
      </c>
    </row>
    <row r="8065" ht="14.25" customHeight="1">
      <c r="A8065" s="5"/>
      <c r="B8065" s="5"/>
      <c r="C8065" s="5" t="str">
        <f>IFERROR(__xludf.DUMMYFUNCTION("""COMPUTED_VALUE"""),"")</f>
        <v/>
      </c>
      <c r="D8065" s="5">
        <v>0.0</v>
      </c>
    </row>
    <row r="8066" ht="14.25" customHeight="1">
      <c r="A8066" s="5"/>
      <c r="B8066" s="5"/>
      <c r="C8066" s="5" t="str">
        <f>IFERROR(__xludf.DUMMYFUNCTION("""COMPUTED_VALUE"""),"")</f>
        <v/>
      </c>
      <c r="D8066" s="5">
        <v>0.0</v>
      </c>
    </row>
    <row r="8067" ht="14.25" customHeight="1">
      <c r="A8067" s="5"/>
      <c r="B8067" s="5"/>
      <c r="C8067" s="5" t="str">
        <f>IFERROR(__xludf.DUMMYFUNCTION("""COMPUTED_VALUE"""),"")</f>
        <v/>
      </c>
      <c r="D8067" s="5">
        <v>0.0</v>
      </c>
    </row>
    <row r="8068" ht="14.25" customHeight="1">
      <c r="A8068" s="5"/>
      <c r="B8068" s="5"/>
      <c r="C8068" s="5" t="str">
        <f>IFERROR(__xludf.DUMMYFUNCTION("""COMPUTED_VALUE"""),"")</f>
        <v/>
      </c>
      <c r="D8068" s="5">
        <v>0.0</v>
      </c>
    </row>
    <row r="8069" ht="14.25" customHeight="1">
      <c r="A8069" s="5"/>
      <c r="B8069" s="5"/>
      <c r="C8069" s="5" t="str">
        <f>IFERROR(__xludf.DUMMYFUNCTION("""COMPUTED_VALUE"""),"")</f>
        <v/>
      </c>
      <c r="D8069" s="5">
        <v>0.0</v>
      </c>
    </row>
    <row r="8070" ht="14.25" customHeight="1">
      <c r="A8070" s="5"/>
      <c r="B8070" s="5"/>
      <c r="C8070" s="5" t="str">
        <f>IFERROR(__xludf.DUMMYFUNCTION("""COMPUTED_VALUE"""),"")</f>
        <v/>
      </c>
      <c r="D8070" s="5">
        <v>0.0</v>
      </c>
    </row>
    <row r="8071" ht="14.25" customHeight="1">
      <c r="A8071" s="5"/>
      <c r="B8071" s="5"/>
      <c r="C8071" s="5" t="str">
        <f>IFERROR(__xludf.DUMMYFUNCTION("""COMPUTED_VALUE"""),"")</f>
        <v/>
      </c>
      <c r="D8071" s="5">
        <v>0.0</v>
      </c>
    </row>
    <row r="8072" ht="14.25" customHeight="1">
      <c r="A8072" s="5"/>
      <c r="B8072" s="5"/>
      <c r="C8072" s="5" t="str">
        <f>IFERROR(__xludf.DUMMYFUNCTION("""COMPUTED_VALUE"""),"")</f>
        <v/>
      </c>
      <c r="D8072" s="5">
        <v>0.0</v>
      </c>
    </row>
    <row r="8073" ht="14.25" customHeight="1">
      <c r="A8073" s="5"/>
      <c r="B8073" s="5"/>
      <c r="C8073" s="5" t="str">
        <f>IFERROR(__xludf.DUMMYFUNCTION("""COMPUTED_VALUE"""),"")</f>
        <v/>
      </c>
      <c r="D8073" s="5">
        <v>0.0</v>
      </c>
    </row>
    <row r="8074" ht="14.25" customHeight="1">
      <c r="A8074" s="5"/>
      <c r="B8074" s="5"/>
      <c r="C8074" s="5" t="str">
        <f>IFERROR(__xludf.DUMMYFUNCTION("""COMPUTED_VALUE"""),"")</f>
        <v/>
      </c>
      <c r="D8074" s="5">
        <v>0.0</v>
      </c>
    </row>
    <row r="8075" ht="14.25" customHeight="1">
      <c r="A8075" s="5"/>
      <c r="B8075" s="5"/>
      <c r="C8075" s="5" t="str">
        <f>IFERROR(__xludf.DUMMYFUNCTION("""COMPUTED_VALUE"""),"")</f>
        <v/>
      </c>
      <c r="D8075" s="5">
        <v>0.0</v>
      </c>
    </row>
    <row r="8076" ht="14.25" customHeight="1">
      <c r="A8076" s="5"/>
      <c r="B8076" s="5"/>
      <c r="C8076" s="5" t="str">
        <f>IFERROR(__xludf.DUMMYFUNCTION("""COMPUTED_VALUE"""),"")</f>
        <v/>
      </c>
      <c r="D8076" s="5">
        <v>0.0</v>
      </c>
    </row>
    <row r="8077" ht="14.25" customHeight="1">
      <c r="A8077" s="5"/>
      <c r="B8077" s="5"/>
      <c r="C8077" s="5" t="str">
        <f>IFERROR(__xludf.DUMMYFUNCTION("""COMPUTED_VALUE"""),"")</f>
        <v/>
      </c>
      <c r="D8077" s="5">
        <v>0.0</v>
      </c>
    </row>
    <row r="8078" ht="14.25" customHeight="1">
      <c r="A8078" s="5"/>
      <c r="B8078" s="5"/>
      <c r="C8078" s="5" t="str">
        <f>IFERROR(__xludf.DUMMYFUNCTION("""COMPUTED_VALUE"""),"")</f>
        <v/>
      </c>
      <c r="D8078" s="5">
        <v>0.0</v>
      </c>
    </row>
    <row r="8079" ht="14.25" customHeight="1">
      <c r="A8079" s="5"/>
      <c r="B8079" s="5"/>
      <c r="C8079" s="5" t="str">
        <f>IFERROR(__xludf.DUMMYFUNCTION("""COMPUTED_VALUE"""),"")</f>
        <v/>
      </c>
      <c r="D8079" s="5">
        <v>0.0</v>
      </c>
    </row>
    <row r="8080" ht="14.25" customHeight="1">
      <c r="A8080" s="5"/>
      <c r="B8080" s="5"/>
      <c r="C8080" s="5" t="str">
        <f>IFERROR(__xludf.DUMMYFUNCTION("""COMPUTED_VALUE"""),"")</f>
        <v/>
      </c>
      <c r="D8080" s="5">
        <v>0.0</v>
      </c>
    </row>
    <row r="8081" ht="14.25" customHeight="1">
      <c r="A8081" s="5"/>
      <c r="B8081" s="5"/>
      <c r="C8081" s="5" t="str">
        <f>IFERROR(__xludf.DUMMYFUNCTION("""COMPUTED_VALUE"""),"")</f>
        <v/>
      </c>
      <c r="D8081" s="5">
        <v>0.0</v>
      </c>
    </row>
    <row r="8082" ht="14.25" customHeight="1">
      <c r="A8082" s="5"/>
      <c r="B8082" s="5"/>
      <c r="C8082" s="5" t="str">
        <f>IFERROR(__xludf.DUMMYFUNCTION("""COMPUTED_VALUE"""),"")</f>
        <v/>
      </c>
      <c r="D8082" s="5">
        <v>0.0</v>
      </c>
    </row>
    <row r="8083" ht="14.25" customHeight="1">
      <c r="A8083" s="5"/>
      <c r="B8083" s="5"/>
      <c r="C8083" s="5" t="str">
        <f>IFERROR(__xludf.DUMMYFUNCTION("""COMPUTED_VALUE"""),"")</f>
        <v/>
      </c>
      <c r="D8083" s="5">
        <v>0.0</v>
      </c>
    </row>
    <row r="8084" ht="14.25" customHeight="1">
      <c r="A8084" s="5"/>
      <c r="B8084" s="5"/>
      <c r="C8084" s="5" t="str">
        <f>IFERROR(__xludf.DUMMYFUNCTION("""COMPUTED_VALUE"""),"")</f>
        <v/>
      </c>
      <c r="D8084" s="5">
        <v>0.0</v>
      </c>
    </row>
    <row r="8085" ht="14.25" customHeight="1">
      <c r="A8085" s="5"/>
      <c r="B8085" s="5"/>
      <c r="C8085" s="5" t="str">
        <f>IFERROR(__xludf.DUMMYFUNCTION("""COMPUTED_VALUE"""),"")</f>
        <v/>
      </c>
      <c r="D8085" s="5">
        <v>0.0</v>
      </c>
    </row>
    <row r="8086" ht="14.25" customHeight="1">
      <c r="A8086" s="5"/>
      <c r="B8086" s="5"/>
      <c r="C8086" s="5" t="str">
        <f>IFERROR(__xludf.DUMMYFUNCTION("""COMPUTED_VALUE"""),"")</f>
        <v/>
      </c>
      <c r="D8086" s="5">
        <v>0.0</v>
      </c>
    </row>
    <row r="8087" ht="14.25" customHeight="1">
      <c r="A8087" s="5"/>
      <c r="B8087" s="5"/>
      <c r="C8087" s="5" t="str">
        <f>IFERROR(__xludf.DUMMYFUNCTION("""COMPUTED_VALUE"""),"")</f>
        <v/>
      </c>
      <c r="D8087" s="5">
        <v>0.0</v>
      </c>
    </row>
    <row r="8088" ht="14.25" customHeight="1">
      <c r="A8088" s="5"/>
      <c r="B8088" s="5"/>
      <c r="C8088" s="5" t="str">
        <f>IFERROR(__xludf.DUMMYFUNCTION("""COMPUTED_VALUE"""),"")</f>
        <v/>
      </c>
      <c r="D8088" s="5">
        <v>0.0</v>
      </c>
    </row>
    <row r="8089" ht="14.25" customHeight="1">
      <c r="A8089" s="5"/>
      <c r="B8089" s="5"/>
      <c r="C8089" s="5" t="str">
        <f>IFERROR(__xludf.DUMMYFUNCTION("""COMPUTED_VALUE"""),"")</f>
        <v/>
      </c>
      <c r="D8089" s="5">
        <v>0.0</v>
      </c>
    </row>
    <row r="8090" ht="14.25" customHeight="1">
      <c r="A8090" s="5"/>
      <c r="B8090" s="5"/>
      <c r="C8090" s="5" t="str">
        <f>IFERROR(__xludf.DUMMYFUNCTION("""COMPUTED_VALUE"""),"")</f>
        <v/>
      </c>
      <c r="D8090" s="5">
        <v>0.0</v>
      </c>
    </row>
    <row r="8091" ht="14.25" customHeight="1">
      <c r="A8091" s="5"/>
      <c r="B8091" s="5"/>
      <c r="C8091" s="5" t="str">
        <f>IFERROR(__xludf.DUMMYFUNCTION("""COMPUTED_VALUE"""),"")</f>
        <v/>
      </c>
      <c r="D8091" s="5">
        <v>0.0</v>
      </c>
    </row>
    <row r="8092" ht="14.25" customHeight="1">
      <c r="A8092" s="5"/>
      <c r="B8092" s="5"/>
      <c r="C8092" s="5" t="str">
        <f>IFERROR(__xludf.DUMMYFUNCTION("""COMPUTED_VALUE"""),"")</f>
        <v/>
      </c>
      <c r="D8092" s="5">
        <v>0.0</v>
      </c>
    </row>
    <row r="8093" ht="14.25" customHeight="1">
      <c r="A8093" s="5"/>
      <c r="B8093" s="5"/>
      <c r="C8093" s="5" t="str">
        <f>IFERROR(__xludf.DUMMYFUNCTION("""COMPUTED_VALUE"""),"")</f>
        <v/>
      </c>
      <c r="D8093" s="5">
        <v>0.0</v>
      </c>
    </row>
    <row r="8094" ht="14.25" customHeight="1">
      <c r="A8094" s="5"/>
      <c r="B8094" s="5"/>
      <c r="C8094" s="5" t="str">
        <f>IFERROR(__xludf.DUMMYFUNCTION("""COMPUTED_VALUE"""),"")</f>
        <v/>
      </c>
      <c r="D8094" s="5">
        <v>0.0</v>
      </c>
    </row>
    <row r="8095" ht="14.25" customHeight="1">
      <c r="A8095" s="5"/>
      <c r="B8095" s="5"/>
      <c r="C8095" s="5" t="str">
        <f>IFERROR(__xludf.DUMMYFUNCTION("""COMPUTED_VALUE"""),"")</f>
        <v/>
      </c>
      <c r="D8095" s="5">
        <v>0.0</v>
      </c>
    </row>
    <row r="8096" ht="14.25" customHeight="1">
      <c r="A8096" s="5"/>
      <c r="B8096" s="5"/>
      <c r="C8096" s="5" t="str">
        <f>IFERROR(__xludf.DUMMYFUNCTION("""COMPUTED_VALUE"""),"")</f>
        <v/>
      </c>
      <c r="D8096" s="5">
        <v>0.0</v>
      </c>
    </row>
    <row r="8097" ht="14.25" customHeight="1">
      <c r="A8097" s="5"/>
      <c r="B8097" s="5"/>
      <c r="C8097" s="5" t="str">
        <f>IFERROR(__xludf.DUMMYFUNCTION("""COMPUTED_VALUE"""),"")</f>
        <v/>
      </c>
      <c r="D8097" s="5">
        <v>0.0</v>
      </c>
    </row>
    <row r="8098" ht="14.25" customHeight="1">
      <c r="A8098" s="5"/>
      <c r="B8098" s="5"/>
      <c r="C8098" s="5" t="str">
        <f>IFERROR(__xludf.DUMMYFUNCTION("""COMPUTED_VALUE"""),"")</f>
        <v/>
      </c>
      <c r="D8098" s="5">
        <v>0.0</v>
      </c>
    </row>
    <row r="8099" ht="14.25" customHeight="1">
      <c r="A8099" s="5"/>
      <c r="B8099" s="5"/>
      <c r="C8099" s="5" t="str">
        <f>IFERROR(__xludf.DUMMYFUNCTION("""COMPUTED_VALUE"""),"")</f>
        <v/>
      </c>
      <c r="D8099" s="5">
        <v>0.0</v>
      </c>
    </row>
    <row r="8100" ht="14.25" customHeight="1">
      <c r="A8100" s="5"/>
      <c r="B8100" s="5"/>
      <c r="C8100" s="5" t="str">
        <f>IFERROR(__xludf.DUMMYFUNCTION("""COMPUTED_VALUE"""),"")</f>
        <v/>
      </c>
      <c r="D8100" s="5">
        <v>0.0</v>
      </c>
    </row>
    <row r="8101" ht="14.25" customHeight="1">
      <c r="A8101" s="5"/>
      <c r="B8101" s="5"/>
      <c r="C8101" s="5" t="str">
        <f>IFERROR(__xludf.DUMMYFUNCTION("""COMPUTED_VALUE"""),"")</f>
        <v/>
      </c>
      <c r="D8101" s="5">
        <v>0.0</v>
      </c>
    </row>
    <row r="8102" ht="14.25" customHeight="1">
      <c r="A8102" s="5"/>
      <c r="B8102" s="5"/>
      <c r="C8102" s="5" t="str">
        <f>IFERROR(__xludf.DUMMYFUNCTION("""COMPUTED_VALUE"""),"")</f>
        <v/>
      </c>
      <c r="D8102" s="5">
        <v>0.0</v>
      </c>
    </row>
    <row r="8103" ht="14.25" customHeight="1">
      <c r="A8103" s="5"/>
      <c r="B8103" s="5"/>
      <c r="C8103" s="5" t="str">
        <f>IFERROR(__xludf.DUMMYFUNCTION("""COMPUTED_VALUE"""),"")</f>
        <v/>
      </c>
      <c r="D8103" s="5">
        <v>0.0</v>
      </c>
    </row>
    <row r="8104" ht="14.25" customHeight="1">
      <c r="A8104" s="5"/>
      <c r="B8104" s="5"/>
      <c r="C8104" s="5" t="str">
        <f>IFERROR(__xludf.DUMMYFUNCTION("""COMPUTED_VALUE"""),"")</f>
        <v/>
      </c>
      <c r="D8104" s="5">
        <v>0.0</v>
      </c>
    </row>
    <row r="8105" ht="14.25" customHeight="1">
      <c r="A8105" s="5"/>
      <c r="B8105" s="5"/>
      <c r="C8105" s="5" t="str">
        <f>IFERROR(__xludf.DUMMYFUNCTION("""COMPUTED_VALUE"""),"")</f>
        <v/>
      </c>
      <c r="D8105" s="5">
        <v>0.0</v>
      </c>
    </row>
    <row r="8106" ht="14.25" customHeight="1">
      <c r="A8106" s="5"/>
      <c r="B8106" s="5"/>
      <c r="C8106" s="5" t="str">
        <f>IFERROR(__xludf.DUMMYFUNCTION("""COMPUTED_VALUE"""),"")</f>
        <v/>
      </c>
      <c r="D8106" s="5">
        <v>0.0</v>
      </c>
    </row>
    <row r="8107" ht="14.25" customHeight="1">
      <c r="A8107" s="5"/>
      <c r="B8107" s="5"/>
      <c r="C8107" s="5" t="str">
        <f>IFERROR(__xludf.DUMMYFUNCTION("""COMPUTED_VALUE"""),"")</f>
        <v/>
      </c>
      <c r="D8107" s="5">
        <v>0.0</v>
      </c>
    </row>
    <row r="8108" ht="14.25" customHeight="1">
      <c r="A8108" s="5"/>
      <c r="B8108" s="5"/>
      <c r="C8108" s="5" t="str">
        <f>IFERROR(__xludf.DUMMYFUNCTION("""COMPUTED_VALUE"""),"")</f>
        <v/>
      </c>
      <c r="D8108" s="5">
        <v>0.0</v>
      </c>
    </row>
    <row r="8109" ht="14.25" customHeight="1">
      <c r="A8109" s="5"/>
      <c r="B8109" s="5"/>
      <c r="C8109" s="5" t="str">
        <f>IFERROR(__xludf.DUMMYFUNCTION("""COMPUTED_VALUE"""),"")</f>
        <v/>
      </c>
      <c r="D8109" s="5">
        <v>0.0</v>
      </c>
    </row>
    <row r="8110" ht="14.25" customHeight="1">
      <c r="A8110" s="5"/>
      <c r="B8110" s="5"/>
      <c r="C8110" s="5" t="str">
        <f>IFERROR(__xludf.DUMMYFUNCTION("""COMPUTED_VALUE"""),"")</f>
        <v/>
      </c>
      <c r="D8110" s="5">
        <v>0.0</v>
      </c>
    </row>
    <row r="8111" ht="14.25" customHeight="1">
      <c r="A8111" s="5"/>
      <c r="B8111" s="5"/>
      <c r="C8111" s="5" t="str">
        <f>IFERROR(__xludf.DUMMYFUNCTION("""COMPUTED_VALUE"""),"")</f>
        <v/>
      </c>
      <c r="D8111" s="5">
        <v>0.0</v>
      </c>
    </row>
    <row r="8112" ht="14.25" customHeight="1">
      <c r="A8112" s="5"/>
      <c r="B8112" s="5"/>
      <c r="C8112" s="5" t="str">
        <f>IFERROR(__xludf.DUMMYFUNCTION("""COMPUTED_VALUE"""),"")</f>
        <v/>
      </c>
      <c r="D8112" s="5">
        <v>0.0</v>
      </c>
    </row>
    <row r="8113" ht="14.25" customHeight="1">
      <c r="A8113" s="5"/>
      <c r="B8113" s="5"/>
      <c r="C8113" s="5" t="str">
        <f>IFERROR(__xludf.DUMMYFUNCTION("""COMPUTED_VALUE"""),"")</f>
        <v/>
      </c>
      <c r="D8113" s="5">
        <v>0.0</v>
      </c>
    </row>
    <row r="8114" ht="14.25" customHeight="1">
      <c r="A8114" s="5"/>
      <c r="B8114" s="5"/>
      <c r="C8114" s="5" t="str">
        <f>IFERROR(__xludf.DUMMYFUNCTION("""COMPUTED_VALUE"""),"")</f>
        <v/>
      </c>
      <c r="D8114" s="5">
        <v>0.0</v>
      </c>
    </row>
    <row r="8115" ht="14.25" customHeight="1">
      <c r="A8115" s="5"/>
      <c r="B8115" s="5"/>
      <c r="C8115" s="5" t="str">
        <f>IFERROR(__xludf.DUMMYFUNCTION("""COMPUTED_VALUE"""),"")</f>
        <v/>
      </c>
      <c r="D8115" s="5">
        <v>0.0</v>
      </c>
    </row>
    <row r="8116" ht="14.25" customHeight="1">
      <c r="A8116" s="5"/>
      <c r="B8116" s="5"/>
      <c r="C8116" s="5" t="str">
        <f>IFERROR(__xludf.DUMMYFUNCTION("""COMPUTED_VALUE"""),"")</f>
        <v/>
      </c>
      <c r="D8116" s="5">
        <v>0.0</v>
      </c>
    </row>
    <row r="8117" ht="14.25" customHeight="1">
      <c r="A8117" s="5"/>
      <c r="B8117" s="5"/>
      <c r="C8117" s="5" t="str">
        <f>IFERROR(__xludf.DUMMYFUNCTION("""COMPUTED_VALUE"""),"")</f>
        <v/>
      </c>
      <c r="D8117" s="5">
        <v>0.0</v>
      </c>
    </row>
    <row r="8118" ht="14.25" customHeight="1">
      <c r="A8118" s="5"/>
      <c r="B8118" s="5"/>
      <c r="C8118" s="5" t="str">
        <f>IFERROR(__xludf.DUMMYFUNCTION("""COMPUTED_VALUE"""),"")</f>
        <v/>
      </c>
      <c r="D8118" s="5">
        <v>0.0</v>
      </c>
    </row>
    <row r="8119" ht="14.25" customHeight="1">
      <c r="A8119" s="5"/>
      <c r="B8119" s="5"/>
      <c r="C8119" s="5" t="str">
        <f>IFERROR(__xludf.DUMMYFUNCTION("""COMPUTED_VALUE"""),"")</f>
        <v/>
      </c>
      <c r="D8119" s="5">
        <v>0.0</v>
      </c>
    </row>
    <row r="8120" ht="14.25" customHeight="1">
      <c r="A8120" s="5"/>
      <c r="B8120" s="5"/>
      <c r="C8120" s="5" t="str">
        <f>IFERROR(__xludf.DUMMYFUNCTION("""COMPUTED_VALUE"""),"")</f>
        <v/>
      </c>
      <c r="D8120" s="5">
        <v>0.0</v>
      </c>
    </row>
    <row r="8121" ht="14.25" customHeight="1">
      <c r="A8121" s="5"/>
      <c r="B8121" s="5"/>
      <c r="C8121" s="5" t="str">
        <f>IFERROR(__xludf.DUMMYFUNCTION("""COMPUTED_VALUE"""),"")</f>
        <v/>
      </c>
      <c r="D8121" s="5">
        <v>0.0</v>
      </c>
    </row>
    <row r="8122" ht="14.25" customHeight="1">
      <c r="A8122" s="5"/>
      <c r="B8122" s="5"/>
      <c r="C8122" s="5" t="str">
        <f>IFERROR(__xludf.DUMMYFUNCTION("""COMPUTED_VALUE"""),"")</f>
        <v/>
      </c>
      <c r="D8122" s="5">
        <v>0.0</v>
      </c>
    </row>
    <row r="8123" ht="14.25" customHeight="1">
      <c r="A8123" s="5"/>
      <c r="B8123" s="5"/>
      <c r="C8123" s="5" t="str">
        <f>IFERROR(__xludf.DUMMYFUNCTION("""COMPUTED_VALUE"""),"")</f>
        <v/>
      </c>
      <c r="D8123" s="5">
        <v>0.0</v>
      </c>
    </row>
    <row r="8124" ht="14.25" customHeight="1">
      <c r="A8124" s="5"/>
      <c r="B8124" s="5"/>
      <c r="C8124" s="5" t="str">
        <f>IFERROR(__xludf.DUMMYFUNCTION("""COMPUTED_VALUE"""),"")</f>
        <v/>
      </c>
      <c r="D8124" s="5">
        <v>0.0</v>
      </c>
    </row>
    <row r="8125" ht="14.25" customHeight="1">
      <c r="A8125" s="5"/>
      <c r="B8125" s="5"/>
      <c r="C8125" s="5" t="str">
        <f>IFERROR(__xludf.DUMMYFUNCTION("""COMPUTED_VALUE"""),"")</f>
        <v/>
      </c>
      <c r="D8125" s="5">
        <v>0.0</v>
      </c>
    </row>
    <row r="8126" ht="14.25" customHeight="1">
      <c r="A8126" s="5"/>
      <c r="B8126" s="5"/>
      <c r="C8126" s="5" t="str">
        <f>IFERROR(__xludf.DUMMYFUNCTION("""COMPUTED_VALUE"""),"")</f>
        <v/>
      </c>
      <c r="D8126" s="5">
        <v>0.0</v>
      </c>
    </row>
    <row r="8127" ht="14.25" customHeight="1">
      <c r="A8127" s="5"/>
      <c r="B8127" s="5"/>
      <c r="C8127" s="5" t="str">
        <f>IFERROR(__xludf.DUMMYFUNCTION("""COMPUTED_VALUE"""),"")</f>
        <v/>
      </c>
      <c r="D8127" s="5">
        <v>0.0</v>
      </c>
    </row>
    <row r="8128" ht="14.25" customHeight="1">
      <c r="A8128" s="5"/>
      <c r="B8128" s="5"/>
      <c r="C8128" s="5" t="str">
        <f>IFERROR(__xludf.DUMMYFUNCTION("""COMPUTED_VALUE"""),"")</f>
        <v/>
      </c>
      <c r="D8128" s="5">
        <v>0.0</v>
      </c>
    </row>
    <row r="8129" ht="14.25" customHeight="1">
      <c r="A8129" s="5"/>
      <c r="B8129" s="5"/>
      <c r="C8129" s="5" t="str">
        <f>IFERROR(__xludf.DUMMYFUNCTION("""COMPUTED_VALUE"""),"")</f>
        <v/>
      </c>
      <c r="D8129" s="5">
        <v>0.0</v>
      </c>
    </row>
    <row r="8130" ht="14.25" customHeight="1">
      <c r="A8130" s="5"/>
      <c r="B8130" s="5"/>
      <c r="C8130" s="5" t="str">
        <f>IFERROR(__xludf.DUMMYFUNCTION("""COMPUTED_VALUE"""),"")</f>
        <v/>
      </c>
      <c r="D8130" s="5">
        <v>0.0</v>
      </c>
    </row>
    <row r="8131" ht="14.25" customHeight="1">
      <c r="A8131" s="5"/>
      <c r="B8131" s="5"/>
      <c r="C8131" s="5" t="str">
        <f>IFERROR(__xludf.DUMMYFUNCTION("""COMPUTED_VALUE"""),"")</f>
        <v/>
      </c>
      <c r="D8131" s="5">
        <v>0.0</v>
      </c>
    </row>
    <row r="8132" ht="14.25" customHeight="1">
      <c r="A8132" s="5"/>
      <c r="B8132" s="5"/>
      <c r="C8132" s="5" t="str">
        <f>IFERROR(__xludf.DUMMYFUNCTION("""COMPUTED_VALUE"""),"")</f>
        <v/>
      </c>
      <c r="D8132" s="5">
        <v>0.0</v>
      </c>
    </row>
    <row r="8133" ht="14.25" customHeight="1">
      <c r="A8133" s="5"/>
      <c r="B8133" s="5"/>
      <c r="C8133" s="5" t="str">
        <f>IFERROR(__xludf.DUMMYFUNCTION("""COMPUTED_VALUE"""),"")</f>
        <v/>
      </c>
      <c r="D8133" s="5">
        <v>0.0</v>
      </c>
    </row>
    <row r="8134" ht="14.25" customHeight="1">
      <c r="A8134" s="5"/>
      <c r="B8134" s="5"/>
      <c r="C8134" s="5" t="str">
        <f>IFERROR(__xludf.DUMMYFUNCTION("""COMPUTED_VALUE"""),"")</f>
        <v/>
      </c>
      <c r="D8134" s="5">
        <v>0.0</v>
      </c>
    </row>
    <row r="8135" ht="14.25" customHeight="1">
      <c r="A8135" s="5"/>
      <c r="B8135" s="5"/>
      <c r="C8135" s="5" t="str">
        <f>IFERROR(__xludf.DUMMYFUNCTION("""COMPUTED_VALUE"""),"")</f>
        <v/>
      </c>
      <c r="D8135" s="5">
        <v>0.0</v>
      </c>
    </row>
    <row r="8136" ht="14.25" customHeight="1">
      <c r="A8136" s="5"/>
      <c r="B8136" s="5"/>
      <c r="C8136" s="5" t="str">
        <f>IFERROR(__xludf.DUMMYFUNCTION("""COMPUTED_VALUE"""),"")</f>
        <v/>
      </c>
      <c r="D8136" s="5">
        <v>0.0</v>
      </c>
    </row>
    <row r="8137" ht="14.25" customHeight="1">
      <c r="A8137" s="5"/>
      <c r="B8137" s="5"/>
      <c r="C8137" s="5" t="str">
        <f>IFERROR(__xludf.DUMMYFUNCTION("""COMPUTED_VALUE"""),"")</f>
        <v/>
      </c>
      <c r="D8137" s="5">
        <v>0.0</v>
      </c>
    </row>
    <row r="8138" ht="14.25" customHeight="1">
      <c r="A8138" s="5"/>
      <c r="B8138" s="5"/>
      <c r="C8138" s="5" t="str">
        <f>IFERROR(__xludf.DUMMYFUNCTION("""COMPUTED_VALUE"""),"")</f>
        <v/>
      </c>
      <c r="D8138" s="5">
        <v>0.0</v>
      </c>
    </row>
    <row r="8139" ht="14.25" customHeight="1">
      <c r="A8139" s="5"/>
      <c r="B8139" s="5"/>
      <c r="C8139" s="5" t="str">
        <f>IFERROR(__xludf.DUMMYFUNCTION("""COMPUTED_VALUE"""),"")</f>
        <v/>
      </c>
      <c r="D8139" s="5">
        <v>0.0</v>
      </c>
    </row>
    <row r="8140" ht="14.25" customHeight="1">
      <c r="A8140" s="5"/>
      <c r="B8140" s="5"/>
      <c r="C8140" s="5" t="str">
        <f>IFERROR(__xludf.DUMMYFUNCTION("""COMPUTED_VALUE"""),"")</f>
        <v/>
      </c>
      <c r="D8140" s="5">
        <v>0.0</v>
      </c>
    </row>
    <row r="8141" ht="14.25" customHeight="1">
      <c r="A8141" s="5"/>
      <c r="B8141" s="5"/>
      <c r="C8141" s="5" t="str">
        <f>IFERROR(__xludf.DUMMYFUNCTION("""COMPUTED_VALUE"""),"")</f>
        <v/>
      </c>
      <c r="D8141" s="5">
        <v>0.0</v>
      </c>
    </row>
    <row r="8142" ht="14.25" customHeight="1">
      <c r="A8142" s="5"/>
      <c r="B8142" s="5"/>
      <c r="C8142" s="5" t="str">
        <f>IFERROR(__xludf.DUMMYFUNCTION("""COMPUTED_VALUE"""),"")</f>
        <v/>
      </c>
      <c r="D8142" s="5">
        <v>0.0</v>
      </c>
    </row>
    <row r="8143" ht="14.25" customHeight="1">
      <c r="A8143" s="5"/>
      <c r="B8143" s="5"/>
      <c r="C8143" s="5" t="str">
        <f>IFERROR(__xludf.DUMMYFUNCTION("""COMPUTED_VALUE"""),"")</f>
        <v/>
      </c>
      <c r="D8143" s="5">
        <v>0.0</v>
      </c>
    </row>
    <row r="8144" ht="14.25" customHeight="1">
      <c r="A8144" s="5"/>
      <c r="B8144" s="5"/>
      <c r="C8144" s="5" t="str">
        <f>IFERROR(__xludf.DUMMYFUNCTION("""COMPUTED_VALUE"""),"")</f>
        <v/>
      </c>
      <c r="D8144" s="5">
        <v>0.0</v>
      </c>
    </row>
    <row r="8145" ht="14.25" customHeight="1">
      <c r="A8145" s="5"/>
      <c r="B8145" s="5"/>
      <c r="C8145" s="5" t="str">
        <f>IFERROR(__xludf.DUMMYFUNCTION("""COMPUTED_VALUE"""),"")</f>
        <v/>
      </c>
      <c r="D8145" s="5">
        <v>0.0</v>
      </c>
    </row>
    <row r="8146" ht="14.25" customHeight="1">
      <c r="A8146" s="5"/>
      <c r="B8146" s="5"/>
      <c r="C8146" s="5" t="str">
        <f>IFERROR(__xludf.DUMMYFUNCTION("""COMPUTED_VALUE"""),"")</f>
        <v/>
      </c>
      <c r="D8146" s="5">
        <v>0.0</v>
      </c>
    </row>
    <row r="8147" ht="14.25" customHeight="1">
      <c r="A8147" s="5"/>
      <c r="B8147" s="5"/>
      <c r="C8147" s="5" t="str">
        <f>IFERROR(__xludf.DUMMYFUNCTION("""COMPUTED_VALUE"""),"")</f>
        <v/>
      </c>
      <c r="D8147" s="5">
        <v>0.0</v>
      </c>
    </row>
    <row r="8148" ht="14.25" customHeight="1">
      <c r="A8148" s="5"/>
      <c r="B8148" s="5"/>
      <c r="C8148" s="5" t="str">
        <f>IFERROR(__xludf.DUMMYFUNCTION("""COMPUTED_VALUE"""),"")</f>
        <v/>
      </c>
      <c r="D8148" s="5">
        <v>0.0</v>
      </c>
    </row>
    <row r="8149" ht="14.25" customHeight="1">
      <c r="A8149" s="5"/>
      <c r="B8149" s="5"/>
      <c r="C8149" s="5" t="str">
        <f>IFERROR(__xludf.DUMMYFUNCTION("""COMPUTED_VALUE"""),"")</f>
        <v/>
      </c>
      <c r="D8149" s="5">
        <v>0.0</v>
      </c>
    </row>
    <row r="8150" ht="14.25" customHeight="1">
      <c r="A8150" s="5"/>
      <c r="B8150" s="5"/>
      <c r="C8150" s="5" t="str">
        <f>IFERROR(__xludf.DUMMYFUNCTION("""COMPUTED_VALUE"""),"")</f>
        <v/>
      </c>
      <c r="D8150" s="5">
        <v>0.0</v>
      </c>
    </row>
    <row r="8151" ht="14.25" customHeight="1">
      <c r="A8151" s="5"/>
      <c r="B8151" s="5"/>
      <c r="C8151" s="5" t="str">
        <f>IFERROR(__xludf.DUMMYFUNCTION("""COMPUTED_VALUE"""),"")</f>
        <v/>
      </c>
      <c r="D8151" s="5">
        <v>0.0</v>
      </c>
    </row>
    <row r="8152" ht="14.25" customHeight="1">
      <c r="A8152" s="5"/>
      <c r="B8152" s="5"/>
      <c r="C8152" s="5" t="str">
        <f>IFERROR(__xludf.DUMMYFUNCTION("""COMPUTED_VALUE"""),"")</f>
        <v/>
      </c>
      <c r="D8152" s="5">
        <v>0.0</v>
      </c>
    </row>
    <row r="8153" ht="14.25" customHeight="1">
      <c r="A8153" s="5"/>
      <c r="B8153" s="5"/>
      <c r="C8153" s="5" t="str">
        <f>IFERROR(__xludf.DUMMYFUNCTION("""COMPUTED_VALUE"""),"")</f>
        <v/>
      </c>
      <c r="D8153" s="5">
        <v>0.0</v>
      </c>
    </row>
    <row r="8154" ht="14.25" customHeight="1">
      <c r="A8154" s="5"/>
      <c r="B8154" s="5"/>
      <c r="C8154" s="5" t="str">
        <f>IFERROR(__xludf.DUMMYFUNCTION("""COMPUTED_VALUE"""),"")</f>
        <v/>
      </c>
      <c r="D8154" s="5">
        <v>0.0</v>
      </c>
    </row>
    <row r="8155" ht="14.25" customHeight="1">
      <c r="A8155" s="5"/>
      <c r="B8155" s="5"/>
      <c r="C8155" s="5" t="str">
        <f>IFERROR(__xludf.DUMMYFUNCTION("""COMPUTED_VALUE"""),"")</f>
        <v/>
      </c>
      <c r="D8155" s="5">
        <v>0.0</v>
      </c>
    </row>
    <row r="8156" ht="14.25" customHeight="1">
      <c r="A8156" s="5"/>
      <c r="B8156" s="5"/>
      <c r="C8156" s="5" t="str">
        <f>IFERROR(__xludf.DUMMYFUNCTION("""COMPUTED_VALUE"""),"")</f>
        <v/>
      </c>
      <c r="D8156" s="5">
        <v>0.0</v>
      </c>
    </row>
    <row r="8157" ht="14.25" customHeight="1">
      <c r="A8157" s="5"/>
      <c r="B8157" s="5"/>
      <c r="C8157" s="5" t="str">
        <f>IFERROR(__xludf.DUMMYFUNCTION("""COMPUTED_VALUE"""),"")</f>
        <v/>
      </c>
      <c r="D8157" s="5">
        <v>0.0</v>
      </c>
    </row>
    <row r="8158" ht="14.25" customHeight="1">
      <c r="A8158" s="5"/>
      <c r="B8158" s="5"/>
      <c r="C8158" s="5" t="str">
        <f>IFERROR(__xludf.DUMMYFUNCTION("""COMPUTED_VALUE"""),"")</f>
        <v/>
      </c>
      <c r="D8158" s="5">
        <v>0.0</v>
      </c>
    </row>
    <row r="8159" ht="14.25" customHeight="1">
      <c r="A8159" s="5"/>
      <c r="B8159" s="5"/>
      <c r="C8159" s="5" t="str">
        <f>IFERROR(__xludf.DUMMYFUNCTION("""COMPUTED_VALUE"""),"")</f>
        <v/>
      </c>
      <c r="D8159" s="5">
        <v>0.0</v>
      </c>
    </row>
    <row r="8160" ht="14.25" customHeight="1">
      <c r="A8160" s="5"/>
      <c r="B8160" s="5"/>
      <c r="C8160" s="5" t="str">
        <f>IFERROR(__xludf.DUMMYFUNCTION("""COMPUTED_VALUE"""),"")</f>
        <v/>
      </c>
      <c r="D8160" s="5">
        <v>0.0</v>
      </c>
    </row>
    <row r="8161" ht="14.25" customHeight="1">
      <c r="A8161" s="5"/>
      <c r="B8161" s="5"/>
      <c r="C8161" s="5" t="str">
        <f>IFERROR(__xludf.DUMMYFUNCTION("""COMPUTED_VALUE"""),"")</f>
        <v/>
      </c>
      <c r="D8161" s="5">
        <v>0.0</v>
      </c>
    </row>
    <row r="8162" ht="14.25" customHeight="1">
      <c r="A8162" s="5"/>
      <c r="B8162" s="5"/>
      <c r="C8162" s="5" t="str">
        <f>IFERROR(__xludf.DUMMYFUNCTION("""COMPUTED_VALUE"""),"")</f>
        <v/>
      </c>
      <c r="D8162" s="5">
        <v>0.0</v>
      </c>
    </row>
    <row r="8163" ht="14.25" customHeight="1">
      <c r="A8163" s="5"/>
      <c r="B8163" s="5"/>
      <c r="C8163" s="5" t="str">
        <f>IFERROR(__xludf.DUMMYFUNCTION("""COMPUTED_VALUE"""),"")</f>
        <v/>
      </c>
      <c r="D8163" s="5">
        <v>0.0</v>
      </c>
    </row>
    <row r="8164" ht="14.25" customHeight="1">
      <c r="A8164" s="5"/>
      <c r="B8164" s="5"/>
      <c r="C8164" s="5" t="str">
        <f>IFERROR(__xludf.DUMMYFUNCTION("""COMPUTED_VALUE"""),"")</f>
        <v/>
      </c>
      <c r="D8164" s="5">
        <v>0.0</v>
      </c>
    </row>
    <row r="8165" ht="14.25" customHeight="1">
      <c r="A8165" s="5"/>
      <c r="B8165" s="5"/>
      <c r="C8165" s="5" t="str">
        <f>IFERROR(__xludf.DUMMYFUNCTION("""COMPUTED_VALUE"""),"")</f>
        <v/>
      </c>
      <c r="D8165" s="5">
        <v>0.0</v>
      </c>
    </row>
    <row r="8166" ht="14.25" customHeight="1">
      <c r="A8166" s="5"/>
      <c r="B8166" s="5"/>
      <c r="C8166" s="5" t="str">
        <f>IFERROR(__xludf.DUMMYFUNCTION("""COMPUTED_VALUE"""),"")</f>
        <v/>
      </c>
      <c r="D8166" s="5">
        <v>0.0</v>
      </c>
    </row>
    <row r="8167" ht="14.25" customHeight="1">
      <c r="A8167" s="5"/>
      <c r="B8167" s="5"/>
      <c r="C8167" s="5" t="str">
        <f>IFERROR(__xludf.DUMMYFUNCTION("""COMPUTED_VALUE"""),"")</f>
        <v/>
      </c>
      <c r="D8167" s="5">
        <v>0.0</v>
      </c>
    </row>
    <row r="8168" ht="14.25" customHeight="1">
      <c r="A8168" s="5"/>
      <c r="B8168" s="5"/>
      <c r="C8168" s="5" t="str">
        <f>IFERROR(__xludf.DUMMYFUNCTION("""COMPUTED_VALUE"""),"")</f>
        <v/>
      </c>
      <c r="D8168" s="5">
        <v>0.0</v>
      </c>
    </row>
    <row r="8169" ht="14.25" customHeight="1">
      <c r="A8169" s="5"/>
      <c r="B8169" s="5"/>
      <c r="C8169" s="5" t="str">
        <f>IFERROR(__xludf.DUMMYFUNCTION("""COMPUTED_VALUE"""),"")</f>
        <v/>
      </c>
      <c r="D8169" s="5">
        <v>0.0</v>
      </c>
    </row>
    <row r="8170" ht="14.25" customHeight="1">
      <c r="A8170" s="5"/>
      <c r="B8170" s="5"/>
      <c r="C8170" s="5" t="str">
        <f>IFERROR(__xludf.DUMMYFUNCTION("""COMPUTED_VALUE"""),"")</f>
        <v/>
      </c>
      <c r="D8170" s="5">
        <v>0.0</v>
      </c>
    </row>
    <row r="8171" ht="14.25" customHeight="1">
      <c r="A8171" s="5"/>
      <c r="B8171" s="5"/>
      <c r="C8171" s="5" t="str">
        <f>IFERROR(__xludf.DUMMYFUNCTION("""COMPUTED_VALUE"""),"")</f>
        <v/>
      </c>
      <c r="D8171" s="5">
        <v>0.0</v>
      </c>
    </row>
    <row r="8172" ht="14.25" customHeight="1">
      <c r="A8172" s="5"/>
      <c r="B8172" s="5"/>
      <c r="C8172" s="5" t="str">
        <f>IFERROR(__xludf.DUMMYFUNCTION("""COMPUTED_VALUE"""),"")</f>
        <v/>
      </c>
      <c r="D8172" s="5">
        <v>0.0</v>
      </c>
    </row>
    <row r="8173" ht="14.25" customHeight="1">
      <c r="A8173" s="5"/>
      <c r="B8173" s="5"/>
      <c r="C8173" s="5" t="str">
        <f>IFERROR(__xludf.DUMMYFUNCTION("""COMPUTED_VALUE"""),"")</f>
        <v/>
      </c>
      <c r="D8173" s="5">
        <v>0.0</v>
      </c>
    </row>
    <row r="8174" ht="14.25" customHeight="1">
      <c r="A8174" s="5"/>
      <c r="B8174" s="5"/>
      <c r="C8174" s="5" t="str">
        <f>IFERROR(__xludf.DUMMYFUNCTION("""COMPUTED_VALUE"""),"")</f>
        <v/>
      </c>
      <c r="D8174" s="5">
        <v>0.0</v>
      </c>
    </row>
    <row r="8175" ht="14.25" customHeight="1">
      <c r="A8175" s="5"/>
      <c r="B8175" s="5"/>
      <c r="C8175" s="5" t="str">
        <f>IFERROR(__xludf.DUMMYFUNCTION("""COMPUTED_VALUE"""),"")</f>
        <v/>
      </c>
      <c r="D8175" s="5">
        <v>0.0</v>
      </c>
    </row>
    <row r="8176" ht="14.25" customHeight="1">
      <c r="A8176" s="5"/>
      <c r="B8176" s="5"/>
      <c r="C8176" s="5" t="str">
        <f>IFERROR(__xludf.DUMMYFUNCTION("""COMPUTED_VALUE"""),"")</f>
        <v/>
      </c>
      <c r="D8176" s="5">
        <v>0.0</v>
      </c>
    </row>
    <row r="8177" ht="14.25" customHeight="1">
      <c r="A8177" s="5"/>
      <c r="B8177" s="5"/>
      <c r="C8177" s="5" t="str">
        <f>IFERROR(__xludf.DUMMYFUNCTION("""COMPUTED_VALUE"""),"")</f>
        <v/>
      </c>
      <c r="D8177" s="5">
        <v>0.0</v>
      </c>
    </row>
    <row r="8178" ht="14.25" customHeight="1">
      <c r="A8178" s="5"/>
      <c r="B8178" s="5"/>
      <c r="C8178" s="5" t="str">
        <f>IFERROR(__xludf.DUMMYFUNCTION("""COMPUTED_VALUE"""),"")</f>
        <v/>
      </c>
      <c r="D8178" s="5">
        <v>0.0</v>
      </c>
    </row>
    <row r="8179" ht="14.25" customHeight="1">
      <c r="A8179" s="5"/>
      <c r="B8179" s="5"/>
      <c r="C8179" s="5" t="str">
        <f>IFERROR(__xludf.DUMMYFUNCTION("""COMPUTED_VALUE"""),"")</f>
        <v/>
      </c>
      <c r="D8179" s="5">
        <v>0.0</v>
      </c>
    </row>
    <row r="8180" ht="14.25" customHeight="1">
      <c r="A8180" s="5"/>
      <c r="B8180" s="5"/>
      <c r="C8180" s="5" t="str">
        <f>IFERROR(__xludf.DUMMYFUNCTION("""COMPUTED_VALUE"""),"")</f>
        <v/>
      </c>
      <c r="D8180" s="5">
        <v>0.0</v>
      </c>
    </row>
    <row r="8181" ht="14.25" customHeight="1">
      <c r="A8181" s="5"/>
      <c r="B8181" s="5"/>
      <c r="C8181" s="5" t="str">
        <f>IFERROR(__xludf.DUMMYFUNCTION("""COMPUTED_VALUE"""),"")</f>
        <v/>
      </c>
      <c r="D8181" s="5">
        <v>0.0</v>
      </c>
    </row>
    <row r="8182" ht="14.25" customHeight="1">
      <c r="A8182" s="5"/>
      <c r="B8182" s="5"/>
      <c r="C8182" s="5" t="str">
        <f>IFERROR(__xludf.DUMMYFUNCTION("""COMPUTED_VALUE"""),"")</f>
        <v/>
      </c>
      <c r="D8182" s="5">
        <v>0.0</v>
      </c>
    </row>
    <row r="8183" ht="14.25" customHeight="1">
      <c r="A8183" s="5"/>
      <c r="B8183" s="5"/>
      <c r="C8183" s="5" t="str">
        <f>IFERROR(__xludf.DUMMYFUNCTION("""COMPUTED_VALUE"""),"")</f>
        <v/>
      </c>
      <c r="D8183" s="5">
        <v>0.0</v>
      </c>
    </row>
    <row r="8184" ht="14.25" customHeight="1">
      <c r="A8184" s="5"/>
      <c r="B8184" s="5"/>
      <c r="C8184" s="5" t="str">
        <f>IFERROR(__xludf.DUMMYFUNCTION("""COMPUTED_VALUE"""),"")</f>
        <v/>
      </c>
      <c r="D8184" s="5">
        <v>0.0</v>
      </c>
    </row>
    <row r="8185" ht="14.25" customHeight="1">
      <c r="A8185" s="5"/>
      <c r="B8185" s="5"/>
      <c r="C8185" s="5" t="str">
        <f>IFERROR(__xludf.DUMMYFUNCTION("""COMPUTED_VALUE"""),"")</f>
        <v/>
      </c>
      <c r="D8185" s="5">
        <v>0.0</v>
      </c>
    </row>
    <row r="8186" ht="14.25" customHeight="1">
      <c r="A8186" s="5"/>
      <c r="B8186" s="5"/>
      <c r="C8186" s="5" t="str">
        <f>IFERROR(__xludf.DUMMYFUNCTION("""COMPUTED_VALUE"""),"")</f>
        <v/>
      </c>
      <c r="D8186" s="5">
        <v>0.0</v>
      </c>
    </row>
    <row r="8187" ht="14.25" customHeight="1">
      <c r="A8187" s="5"/>
      <c r="B8187" s="5"/>
      <c r="C8187" s="5" t="str">
        <f>IFERROR(__xludf.DUMMYFUNCTION("""COMPUTED_VALUE"""),"")</f>
        <v/>
      </c>
      <c r="D8187" s="5">
        <v>0.0</v>
      </c>
    </row>
    <row r="8188" ht="14.25" customHeight="1">
      <c r="A8188" s="5"/>
      <c r="B8188" s="5"/>
      <c r="C8188" s="5" t="str">
        <f>IFERROR(__xludf.DUMMYFUNCTION("""COMPUTED_VALUE"""),"")</f>
        <v/>
      </c>
      <c r="D8188" s="5">
        <v>0.0</v>
      </c>
    </row>
    <row r="8189" ht="14.25" customHeight="1">
      <c r="A8189" s="5"/>
      <c r="B8189" s="5"/>
      <c r="C8189" s="5" t="str">
        <f>IFERROR(__xludf.DUMMYFUNCTION("""COMPUTED_VALUE"""),"")</f>
        <v/>
      </c>
      <c r="D8189" s="5">
        <v>0.0</v>
      </c>
    </row>
    <row r="8190" ht="14.25" customHeight="1">
      <c r="A8190" s="5"/>
      <c r="B8190" s="5"/>
      <c r="C8190" s="5" t="str">
        <f>IFERROR(__xludf.DUMMYFUNCTION("""COMPUTED_VALUE"""),"")</f>
        <v/>
      </c>
      <c r="D8190" s="5">
        <v>0.0</v>
      </c>
    </row>
    <row r="8191" ht="14.25" customHeight="1">
      <c r="A8191" s="5"/>
      <c r="B8191" s="5"/>
      <c r="C8191" s="5" t="str">
        <f>IFERROR(__xludf.DUMMYFUNCTION("""COMPUTED_VALUE"""),"")</f>
        <v/>
      </c>
      <c r="D8191" s="5">
        <v>0.0</v>
      </c>
    </row>
    <row r="8192" ht="14.25" customHeight="1">
      <c r="A8192" s="5"/>
      <c r="B8192" s="5"/>
      <c r="C8192" s="5" t="str">
        <f>IFERROR(__xludf.DUMMYFUNCTION("""COMPUTED_VALUE"""),"")</f>
        <v/>
      </c>
      <c r="D8192" s="5">
        <v>0.0</v>
      </c>
    </row>
    <row r="8193" ht="14.25" customHeight="1">
      <c r="A8193" s="5"/>
      <c r="B8193" s="5"/>
      <c r="C8193" s="5" t="str">
        <f>IFERROR(__xludf.DUMMYFUNCTION("""COMPUTED_VALUE"""),"")</f>
        <v/>
      </c>
      <c r="D8193" s="5">
        <v>0.0</v>
      </c>
    </row>
    <row r="8194" ht="14.25" customHeight="1">
      <c r="A8194" s="5"/>
      <c r="B8194" s="5"/>
      <c r="C8194" s="5" t="str">
        <f>IFERROR(__xludf.DUMMYFUNCTION("""COMPUTED_VALUE"""),"")</f>
        <v/>
      </c>
      <c r="D8194" s="5">
        <v>0.0</v>
      </c>
    </row>
    <row r="8195" ht="14.25" customHeight="1">
      <c r="A8195" s="5"/>
      <c r="B8195" s="5"/>
      <c r="C8195" s="5" t="str">
        <f>IFERROR(__xludf.DUMMYFUNCTION("""COMPUTED_VALUE"""),"")</f>
        <v/>
      </c>
      <c r="D8195" s="5">
        <v>0.0</v>
      </c>
    </row>
    <row r="8196" ht="14.25" customHeight="1">
      <c r="A8196" s="5"/>
      <c r="B8196" s="5"/>
      <c r="C8196" s="5" t="str">
        <f>IFERROR(__xludf.DUMMYFUNCTION("""COMPUTED_VALUE"""),"")</f>
        <v/>
      </c>
      <c r="D8196" s="5">
        <v>0.0</v>
      </c>
    </row>
    <row r="8197" ht="14.25" customHeight="1">
      <c r="A8197" s="5"/>
      <c r="B8197" s="5"/>
      <c r="C8197" s="5" t="str">
        <f>IFERROR(__xludf.DUMMYFUNCTION("""COMPUTED_VALUE"""),"")</f>
        <v/>
      </c>
      <c r="D8197" s="5">
        <v>0.0</v>
      </c>
    </row>
    <row r="8198" ht="14.25" customHeight="1">
      <c r="A8198" s="5"/>
      <c r="B8198" s="5"/>
      <c r="C8198" s="5" t="str">
        <f>IFERROR(__xludf.DUMMYFUNCTION("""COMPUTED_VALUE"""),"")</f>
        <v/>
      </c>
      <c r="D8198" s="5">
        <v>0.0</v>
      </c>
    </row>
    <row r="8199" ht="14.25" customHeight="1">
      <c r="A8199" s="5"/>
      <c r="B8199" s="5"/>
      <c r="C8199" s="5" t="str">
        <f>IFERROR(__xludf.DUMMYFUNCTION("""COMPUTED_VALUE"""),"")</f>
        <v/>
      </c>
      <c r="D8199" s="5">
        <v>0.0</v>
      </c>
    </row>
    <row r="8200" ht="14.25" customHeight="1">
      <c r="A8200" s="5"/>
      <c r="B8200" s="5"/>
      <c r="C8200" s="5" t="str">
        <f>IFERROR(__xludf.DUMMYFUNCTION("""COMPUTED_VALUE"""),"")</f>
        <v/>
      </c>
      <c r="D8200" s="5">
        <v>0.0</v>
      </c>
    </row>
    <row r="8201" ht="14.25" customHeight="1">
      <c r="A8201" s="5"/>
      <c r="B8201" s="5"/>
      <c r="C8201" s="5" t="str">
        <f>IFERROR(__xludf.DUMMYFUNCTION("""COMPUTED_VALUE"""),"")</f>
        <v/>
      </c>
      <c r="D8201" s="5">
        <v>0.0</v>
      </c>
    </row>
    <row r="8202" ht="14.25" customHeight="1">
      <c r="A8202" s="5"/>
      <c r="B8202" s="5"/>
      <c r="C8202" s="5" t="str">
        <f>IFERROR(__xludf.DUMMYFUNCTION("""COMPUTED_VALUE"""),"")</f>
        <v/>
      </c>
      <c r="D8202" s="5">
        <v>0.0</v>
      </c>
    </row>
    <row r="8203" ht="14.25" customHeight="1">
      <c r="A8203" s="5"/>
      <c r="B8203" s="5"/>
      <c r="C8203" s="5" t="str">
        <f>IFERROR(__xludf.DUMMYFUNCTION("""COMPUTED_VALUE"""),"")</f>
        <v/>
      </c>
      <c r="D8203" s="5">
        <v>0.0</v>
      </c>
    </row>
    <row r="8204" ht="14.25" customHeight="1">
      <c r="A8204" s="5"/>
      <c r="B8204" s="5"/>
      <c r="C8204" s="5" t="str">
        <f>IFERROR(__xludf.DUMMYFUNCTION("""COMPUTED_VALUE"""),"")</f>
        <v/>
      </c>
      <c r="D8204" s="5">
        <v>0.0</v>
      </c>
    </row>
    <row r="8205" ht="14.25" customHeight="1">
      <c r="A8205" s="5"/>
      <c r="B8205" s="5"/>
      <c r="C8205" s="5" t="str">
        <f>IFERROR(__xludf.DUMMYFUNCTION("""COMPUTED_VALUE"""),"")</f>
        <v/>
      </c>
      <c r="D8205" s="5">
        <v>0.0</v>
      </c>
    </row>
    <row r="8206" ht="14.25" customHeight="1">
      <c r="A8206" s="5"/>
      <c r="B8206" s="5"/>
      <c r="C8206" s="5" t="str">
        <f>IFERROR(__xludf.DUMMYFUNCTION("""COMPUTED_VALUE"""),"")</f>
        <v/>
      </c>
      <c r="D8206" s="5">
        <v>0.0</v>
      </c>
    </row>
    <row r="8207" ht="14.25" customHeight="1">
      <c r="A8207" s="5"/>
      <c r="B8207" s="5"/>
      <c r="C8207" s="5" t="str">
        <f>IFERROR(__xludf.DUMMYFUNCTION("""COMPUTED_VALUE"""),"")</f>
        <v/>
      </c>
      <c r="D8207" s="5">
        <v>0.0</v>
      </c>
    </row>
    <row r="8208" ht="14.25" customHeight="1">
      <c r="A8208" s="5"/>
      <c r="B8208" s="5"/>
      <c r="C8208" s="5" t="str">
        <f>IFERROR(__xludf.DUMMYFUNCTION("""COMPUTED_VALUE"""),"")</f>
        <v/>
      </c>
      <c r="D8208" s="5">
        <v>0.0</v>
      </c>
    </row>
    <row r="8209" ht="14.25" customHeight="1">
      <c r="A8209" s="5"/>
      <c r="B8209" s="5"/>
      <c r="C8209" s="5" t="str">
        <f>IFERROR(__xludf.DUMMYFUNCTION("""COMPUTED_VALUE"""),"")</f>
        <v/>
      </c>
      <c r="D8209" s="5">
        <v>0.0</v>
      </c>
    </row>
    <row r="8210" ht="14.25" customHeight="1">
      <c r="A8210" s="5"/>
      <c r="B8210" s="5"/>
      <c r="C8210" s="5" t="str">
        <f>IFERROR(__xludf.DUMMYFUNCTION("""COMPUTED_VALUE"""),"")</f>
        <v/>
      </c>
      <c r="D8210" s="5">
        <v>0.0</v>
      </c>
    </row>
    <row r="8211" ht="14.25" customHeight="1">
      <c r="A8211" s="5"/>
      <c r="B8211" s="5"/>
      <c r="C8211" s="5" t="str">
        <f>IFERROR(__xludf.DUMMYFUNCTION("""COMPUTED_VALUE"""),"")</f>
        <v/>
      </c>
      <c r="D8211" s="5">
        <v>0.0</v>
      </c>
    </row>
    <row r="8212" ht="14.25" customHeight="1">
      <c r="A8212" s="5"/>
      <c r="B8212" s="5"/>
      <c r="C8212" s="5" t="str">
        <f>IFERROR(__xludf.DUMMYFUNCTION("""COMPUTED_VALUE"""),"")</f>
        <v/>
      </c>
      <c r="D8212" s="5">
        <v>0.0</v>
      </c>
    </row>
    <row r="8213" ht="14.25" customHeight="1">
      <c r="A8213" s="5"/>
      <c r="B8213" s="5"/>
      <c r="C8213" s="5" t="str">
        <f>IFERROR(__xludf.DUMMYFUNCTION("""COMPUTED_VALUE"""),"")</f>
        <v/>
      </c>
      <c r="D8213" s="5">
        <v>0.0</v>
      </c>
    </row>
    <row r="8214" ht="14.25" customHeight="1">
      <c r="A8214" s="5"/>
      <c r="B8214" s="5"/>
      <c r="C8214" s="5" t="str">
        <f>IFERROR(__xludf.DUMMYFUNCTION("""COMPUTED_VALUE"""),"")</f>
        <v/>
      </c>
      <c r="D8214" s="5">
        <v>0.0</v>
      </c>
    </row>
    <row r="8215" ht="14.25" customHeight="1">
      <c r="A8215" s="5"/>
      <c r="B8215" s="5"/>
      <c r="C8215" s="5" t="str">
        <f>IFERROR(__xludf.DUMMYFUNCTION("""COMPUTED_VALUE"""),"")</f>
        <v/>
      </c>
      <c r="D8215" s="5">
        <v>0.0</v>
      </c>
    </row>
    <row r="8216" ht="14.25" customHeight="1">
      <c r="A8216" s="5"/>
      <c r="B8216" s="5"/>
      <c r="C8216" s="5" t="str">
        <f>IFERROR(__xludf.DUMMYFUNCTION("""COMPUTED_VALUE"""),"")</f>
        <v/>
      </c>
      <c r="D8216" s="5">
        <v>0.0</v>
      </c>
    </row>
    <row r="8217" ht="14.25" customHeight="1">
      <c r="A8217" s="5"/>
      <c r="B8217" s="5"/>
      <c r="C8217" s="5" t="str">
        <f>IFERROR(__xludf.DUMMYFUNCTION("""COMPUTED_VALUE"""),"")</f>
        <v/>
      </c>
      <c r="D8217" s="5">
        <v>0.0</v>
      </c>
    </row>
    <row r="8218" ht="14.25" customHeight="1">
      <c r="A8218" s="5"/>
      <c r="B8218" s="5"/>
      <c r="C8218" s="5" t="str">
        <f>IFERROR(__xludf.DUMMYFUNCTION("""COMPUTED_VALUE"""),"")</f>
        <v/>
      </c>
      <c r="D8218" s="5">
        <v>0.0</v>
      </c>
    </row>
    <row r="8219" ht="14.25" customHeight="1">
      <c r="A8219" s="5"/>
      <c r="B8219" s="5"/>
      <c r="C8219" s="5" t="str">
        <f>IFERROR(__xludf.DUMMYFUNCTION("""COMPUTED_VALUE"""),"")</f>
        <v/>
      </c>
      <c r="D8219" s="5">
        <v>0.0</v>
      </c>
    </row>
    <row r="8220" ht="14.25" customHeight="1">
      <c r="A8220" s="5"/>
      <c r="B8220" s="5"/>
      <c r="C8220" s="5" t="str">
        <f>IFERROR(__xludf.DUMMYFUNCTION("""COMPUTED_VALUE"""),"")</f>
        <v/>
      </c>
      <c r="D8220" s="5">
        <v>0.0</v>
      </c>
    </row>
    <row r="8221" ht="14.25" customHeight="1">
      <c r="A8221" s="5"/>
      <c r="B8221" s="5"/>
      <c r="C8221" s="5" t="str">
        <f>IFERROR(__xludf.DUMMYFUNCTION("""COMPUTED_VALUE"""),"")</f>
        <v/>
      </c>
      <c r="D8221" s="5">
        <v>0.0</v>
      </c>
    </row>
    <row r="8222" ht="14.25" customHeight="1">
      <c r="A8222" s="5"/>
      <c r="B8222" s="5"/>
      <c r="C8222" s="5" t="str">
        <f>IFERROR(__xludf.DUMMYFUNCTION("""COMPUTED_VALUE"""),"")</f>
        <v/>
      </c>
      <c r="D8222" s="5">
        <v>0.0</v>
      </c>
    </row>
    <row r="8223" ht="14.25" customHeight="1">
      <c r="A8223" s="5"/>
      <c r="B8223" s="5"/>
      <c r="C8223" s="5" t="str">
        <f>IFERROR(__xludf.DUMMYFUNCTION("""COMPUTED_VALUE"""),"")</f>
        <v/>
      </c>
      <c r="D8223" s="5">
        <v>0.0</v>
      </c>
    </row>
    <row r="8224" ht="14.25" customHeight="1">
      <c r="A8224" s="5"/>
      <c r="B8224" s="5"/>
      <c r="C8224" s="5" t="str">
        <f>IFERROR(__xludf.DUMMYFUNCTION("""COMPUTED_VALUE"""),"")</f>
        <v/>
      </c>
      <c r="D8224" s="5">
        <v>0.0</v>
      </c>
    </row>
    <row r="8225" ht="14.25" customHeight="1">
      <c r="A8225" s="5"/>
      <c r="B8225" s="5"/>
      <c r="C8225" s="5" t="str">
        <f>IFERROR(__xludf.DUMMYFUNCTION("""COMPUTED_VALUE"""),"")</f>
        <v/>
      </c>
      <c r="D8225" s="5">
        <v>0.0</v>
      </c>
    </row>
    <row r="8226" ht="14.25" customHeight="1">
      <c r="A8226" s="5"/>
      <c r="B8226" s="5"/>
      <c r="C8226" s="5" t="str">
        <f>IFERROR(__xludf.DUMMYFUNCTION("""COMPUTED_VALUE"""),"")</f>
        <v/>
      </c>
      <c r="D8226" s="5">
        <v>0.0</v>
      </c>
    </row>
    <row r="8227" ht="14.25" customHeight="1">
      <c r="A8227" s="5"/>
      <c r="B8227" s="5"/>
      <c r="C8227" s="5" t="str">
        <f>IFERROR(__xludf.DUMMYFUNCTION("""COMPUTED_VALUE"""),"")</f>
        <v/>
      </c>
      <c r="D8227" s="5">
        <v>0.0</v>
      </c>
    </row>
    <row r="8228" ht="14.25" customHeight="1">
      <c r="A8228" s="5"/>
      <c r="B8228" s="5"/>
      <c r="C8228" s="5" t="str">
        <f>IFERROR(__xludf.DUMMYFUNCTION("""COMPUTED_VALUE"""),"")</f>
        <v/>
      </c>
      <c r="D8228" s="5">
        <v>0.0</v>
      </c>
    </row>
    <row r="8229" ht="14.25" customHeight="1">
      <c r="A8229" s="5"/>
      <c r="B8229" s="5"/>
      <c r="C8229" s="5" t="str">
        <f>IFERROR(__xludf.DUMMYFUNCTION("""COMPUTED_VALUE"""),"")</f>
        <v/>
      </c>
      <c r="D8229" s="5">
        <v>0.0</v>
      </c>
    </row>
    <row r="8230" ht="14.25" customHeight="1">
      <c r="A8230" s="5"/>
      <c r="B8230" s="5"/>
      <c r="C8230" s="5" t="str">
        <f>IFERROR(__xludf.DUMMYFUNCTION("""COMPUTED_VALUE"""),"")</f>
        <v/>
      </c>
      <c r="D8230" s="5">
        <v>0.0</v>
      </c>
    </row>
    <row r="8231" ht="14.25" customHeight="1">
      <c r="A8231" s="5"/>
      <c r="B8231" s="5"/>
      <c r="C8231" s="5" t="str">
        <f>IFERROR(__xludf.DUMMYFUNCTION("""COMPUTED_VALUE"""),"")</f>
        <v/>
      </c>
      <c r="D8231" s="5">
        <v>0.0</v>
      </c>
    </row>
    <row r="8232" ht="14.25" customHeight="1">
      <c r="A8232" s="5"/>
      <c r="B8232" s="5"/>
      <c r="C8232" s="5" t="str">
        <f>IFERROR(__xludf.DUMMYFUNCTION("""COMPUTED_VALUE"""),"")</f>
        <v/>
      </c>
      <c r="D8232" s="5">
        <v>0.0</v>
      </c>
    </row>
    <row r="8233" ht="14.25" customHeight="1">
      <c r="A8233" s="5"/>
      <c r="B8233" s="5"/>
      <c r="C8233" s="5" t="str">
        <f>IFERROR(__xludf.DUMMYFUNCTION("""COMPUTED_VALUE"""),"")</f>
        <v/>
      </c>
      <c r="D8233" s="5">
        <v>0.0</v>
      </c>
    </row>
    <row r="8234" ht="14.25" customHeight="1">
      <c r="A8234" s="5"/>
      <c r="B8234" s="5"/>
      <c r="C8234" s="5" t="str">
        <f>IFERROR(__xludf.DUMMYFUNCTION("""COMPUTED_VALUE"""),"")</f>
        <v/>
      </c>
      <c r="D8234" s="5">
        <v>0.0</v>
      </c>
    </row>
    <row r="8235" ht="14.25" customHeight="1">
      <c r="A8235" s="5"/>
      <c r="B8235" s="5"/>
      <c r="C8235" s="5" t="str">
        <f>IFERROR(__xludf.DUMMYFUNCTION("""COMPUTED_VALUE"""),"")</f>
        <v/>
      </c>
      <c r="D8235" s="5">
        <v>0.0</v>
      </c>
    </row>
    <row r="8236" ht="14.25" customHeight="1">
      <c r="A8236" s="5"/>
      <c r="B8236" s="5"/>
      <c r="C8236" s="5" t="str">
        <f>IFERROR(__xludf.DUMMYFUNCTION("""COMPUTED_VALUE"""),"")</f>
        <v/>
      </c>
      <c r="D8236" s="5">
        <v>0.0</v>
      </c>
    </row>
    <row r="8237" ht="14.25" customHeight="1">
      <c r="A8237" s="5"/>
      <c r="B8237" s="5"/>
      <c r="C8237" s="5" t="str">
        <f>IFERROR(__xludf.DUMMYFUNCTION("""COMPUTED_VALUE"""),"")</f>
        <v/>
      </c>
      <c r="D8237" s="5">
        <v>0.0</v>
      </c>
    </row>
    <row r="8238" ht="14.25" customHeight="1">
      <c r="A8238" s="5"/>
      <c r="B8238" s="5"/>
      <c r="C8238" s="5" t="str">
        <f>IFERROR(__xludf.DUMMYFUNCTION("""COMPUTED_VALUE"""),"")</f>
        <v/>
      </c>
      <c r="D8238" s="5">
        <v>0.0</v>
      </c>
    </row>
    <row r="8239" ht="14.25" customHeight="1">
      <c r="A8239" s="5"/>
      <c r="B8239" s="5"/>
      <c r="C8239" s="5" t="str">
        <f>IFERROR(__xludf.DUMMYFUNCTION("""COMPUTED_VALUE"""),"")</f>
        <v/>
      </c>
      <c r="D8239" s="5">
        <v>0.0</v>
      </c>
    </row>
    <row r="8240" ht="14.25" customHeight="1">
      <c r="A8240" s="5"/>
      <c r="B8240" s="5"/>
      <c r="C8240" s="5" t="str">
        <f>IFERROR(__xludf.DUMMYFUNCTION("""COMPUTED_VALUE"""),"")</f>
        <v/>
      </c>
      <c r="D8240" s="5">
        <v>0.0</v>
      </c>
    </row>
    <row r="8241" ht="14.25" customHeight="1">
      <c r="A8241" s="5"/>
      <c r="B8241" s="5"/>
      <c r="C8241" s="5" t="str">
        <f>IFERROR(__xludf.DUMMYFUNCTION("""COMPUTED_VALUE"""),"")</f>
        <v/>
      </c>
      <c r="D8241" s="5">
        <v>0.0</v>
      </c>
    </row>
    <row r="8242" ht="14.25" customHeight="1">
      <c r="A8242" s="5"/>
      <c r="B8242" s="5"/>
      <c r="C8242" s="5" t="str">
        <f>IFERROR(__xludf.DUMMYFUNCTION("""COMPUTED_VALUE"""),"")</f>
        <v/>
      </c>
      <c r="D8242" s="5">
        <v>0.0</v>
      </c>
    </row>
    <row r="8243" ht="14.25" customHeight="1">
      <c r="A8243" s="5"/>
      <c r="B8243" s="5"/>
      <c r="C8243" s="5" t="str">
        <f>IFERROR(__xludf.DUMMYFUNCTION("""COMPUTED_VALUE"""),"")</f>
        <v/>
      </c>
      <c r="D8243" s="5">
        <v>0.0</v>
      </c>
    </row>
    <row r="8244" ht="14.25" customHeight="1">
      <c r="A8244" s="5"/>
      <c r="B8244" s="5"/>
      <c r="C8244" s="5" t="str">
        <f>IFERROR(__xludf.DUMMYFUNCTION("""COMPUTED_VALUE"""),"")</f>
        <v/>
      </c>
      <c r="D8244" s="5">
        <v>0.0</v>
      </c>
    </row>
    <row r="8245" ht="14.25" customHeight="1">
      <c r="A8245" s="5"/>
      <c r="B8245" s="5"/>
      <c r="C8245" s="5" t="str">
        <f>IFERROR(__xludf.DUMMYFUNCTION("""COMPUTED_VALUE"""),"")</f>
        <v/>
      </c>
      <c r="D8245" s="5">
        <v>0.0</v>
      </c>
    </row>
    <row r="8246" ht="14.25" customHeight="1">
      <c r="A8246" s="5"/>
      <c r="B8246" s="5"/>
      <c r="C8246" s="5" t="str">
        <f>IFERROR(__xludf.DUMMYFUNCTION("""COMPUTED_VALUE"""),"")</f>
        <v/>
      </c>
      <c r="D8246" s="5">
        <v>0.0</v>
      </c>
    </row>
    <row r="8247" ht="14.25" customHeight="1">
      <c r="A8247" s="5"/>
      <c r="B8247" s="5"/>
      <c r="C8247" s="5" t="str">
        <f>IFERROR(__xludf.DUMMYFUNCTION("""COMPUTED_VALUE"""),"")</f>
        <v/>
      </c>
      <c r="D8247" s="5">
        <v>0.0</v>
      </c>
    </row>
    <row r="8248" ht="14.25" customHeight="1">
      <c r="A8248" s="5"/>
      <c r="B8248" s="5"/>
      <c r="C8248" s="5" t="str">
        <f>IFERROR(__xludf.DUMMYFUNCTION("""COMPUTED_VALUE"""),"")</f>
        <v/>
      </c>
      <c r="D8248" s="5">
        <v>0.0</v>
      </c>
    </row>
    <row r="8249" ht="14.25" customHeight="1">
      <c r="A8249" s="5"/>
      <c r="B8249" s="5"/>
      <c r="C8249" s="5" t="str">
        <f>IFERROR(__xludf.DUMMYFUNCTION("""COMPUTED_VALUE"""),"")</f>
        <v/>
      </c>
      <c r="D8249" s="5">
        <v>0.0</v>
      </c>
    </row>
    <row r="8250" ht="14.25" customHeight="1">
      <c r="A8250" s="5"/>
      <c r="B8250" s="5"/>
      <c r="C8250" s="5" t="str">
        <f>IFERROR(__xludf.DUMMYFUNCTION("""COMPUTED_VALUE"""),"")</f>
        <v/>
      </c>
      <c r="D8250" s="5">
        <v>0.0</v>
      </c>
    </row>
    <row r="8251" ht="14.25" customHeight="1">
      <c r="A8251" s="5"/>
      <c r="B8251" s="5"/>
      <c r="C8251" s="5" t="str">
        <f>IFERROR(__xludf.DUMMYFUNCTION("""COMPUTED_VALUE"""),"")</f>
        <v/>
      </c>
      <c r="D8251" s="5">
        <v>0.0</v>
      </c>
    </row>
    <row r="8252" ht="14.25" customHeight="1">
      <c r="A8252" s="5"/>
      <c r="B8252" s="5"/>
      <c r="C8252" s="5" t="str">
        <f>IFERROR(__xludf.DUMMYFUNCTION("""COMPUTED_VALUE"""),"")</f>
        <v/>
      </c>
      <c r="D8252" s="5">
        <v>0.0</v>
      </c>
    </row>
    <row r="8253" ht="14.25" customHeight="1">
      <c r="A8253" s="5"/>
      <c r="B8253" s="5"/>
      <c r="C8253" s="5" t="str">
        <f>IFERROR(__xludf.DUMMYFUNCTION("""COMPUTED_VALUE"""),"")</f>
        <v/>
      </c>
      <c r="D8253" s="5">
        <v>0.0</v>
      </c>
    </row>
    <row r="8254" ht="14.25" customHeight="1">
      <c r="A8254" s="5"/>
      <c r="B8254" s="5"/>
      <c r="C8254" s="5" t="str">
        <f>IFERROR(__xludf.DUMMYFUNCTION("""COMPUTED_VALUE"""),"")</f>
        <v/>
      </c>
      <c r="D8254" s="5">
        <v>0.0</v>
      </c>
    </row>
    <row r="8255" ht="14.25" customHeight="1">
      <c r="A8255" s="5"/>
      <c r="B8255" s="5"/>
      <c r="C8255" s="5" t="str">
        <f>IFERROR(__xludf.DUMMYFUNCTION("""COMPUTED_VALUE"""),"")</f>
        <v/>
      </c>
      <c r="D8255" s="5">
        <v>0.0</v>
      </c>
    </row>
    <row r="8256" ht="14.25" customHeight="1">
      <c r="A8256" s="5"/>
      <c r="B8256" s="5"/>
      <c r="C8256" s="5" t="str">
        <f>IFERROR(__xludf.DUMMYFUNCTION("""COMPUTED_VALUE"""),"")</f>
        <v/>
      </c>
      <c r="D8256" s="5">
        <v>0.0</v>
      </c>
    </row>
    <row r="8257" ht="14.25" customHeight="1">
      <c r="A8257" s="5"/>
      <c r="B8257" s="5"/>
      <c r="C8257" s="5" t="str">
        <f>IFERROR(__xludf.DUMMYFUNCTION("""COMPUTED_VALUE"""),"")</f>
        <v/>
      </c>
      <c r="D8257" s="5">
        <v>0.0</v>
      </c>
    </row>
    <row r="8258" ht="14.25" customHeight="1">
      <c r="A8258" s="5"/>
      <c r="B8258" s="5"/>
      <c r="C8258" s="5" t="str">
        <f>IFERROR(__xludf.DUMMYFUNCTION("""COMPUTED_VALUE"""),"")</f>
        <v/>
      </c>
      <c r="D8258" s="5">
        <v>0.0</v>
      </c>
    </row>
    <row r="8259" ht="14.25" customHeight="1">
      <c r="A8259" s="5"/>
      <c r="B8259" s="5"/>
      <c r="C8259" s="5" t="str">
        <f>IFERROR(__xludf.DUMMYFUNCTION("""COMPUTED_VALUE"""),"")</f>
        <v/>
      </c>
      <c r="D8259" s="5">
        <v>0.0</v>
      </c>
    </row>
    <row r="8260" ht="14.25" customHeight="1">
      <c r="A8260" s="5"/>
      <c r="B8260" s="5"/>
      <c r="C8260" s="5" t="str">
        <f>IFERROR(__xludf.DUMMYFUNCTION("""COMPUTED_VALUE"""),"")</f>
        <v/>
      </c>
      <c r="D8260" s="5">
        <v>0.0</v>
      </c>
    </row>
    <row r="8261" ht="14.25" customHeight="1">
      <c r="A8261" s="5"/>
      <c r="B8261" s="5"/>
      <c r="C8261" s="5" t="str">
        <f>IFERROR(__xludf.DUMMYFUNCTION("""COMPUTED_VALUE"""),"")</f>
        <v/>
      </c>
      <c r="D8261" s="5">
        <v>0.0</v>
      </c>
    </row>
    <row r="8262" ht="14.25" customHeight="1">
      <c r="A8262" s="5"/>
      <c r="B8262" s="5"/>
      <c r="C8262" s="5" t="str">
        <f>IFERROR(__xludf.DUMMYFUNCTION("""COMPUTED_VALUE"""),"")</f>
        <v/>
      </c>
      <c r="D8262" s="5">
        <v>0.0</v>
      </c>
    </row>
    <row r="8263" ht="14.25" customHeight="1">
      <c r="A8263" s="5"/>
      <c r="B8263" s="5"/>
      <c r="C8263" s="5" t="str">
        <f>IFERROR(__xludf.DUMMYFUNCTION("""COMPUTED_VALUE"""),"")</f>
        <v/>
      </c>
      <c r="D8263" s="5">
        <v>0.0</v>
      </c>
    </row>
    <row r="8264" ht="14.25" customHeight="1">
      <c r="A8264" s="5"/>
      <c r="B8264" s="5"/>
      <c r="C8264" s="5" t="str">
        <f>IFERROR(__xludf.DUMMYFUNCTION("""COMPUTED_VALUE"""),"")</f>
        <v/>
      </c>
      <c r="D8264" s="5">
        <v>0.0</v>
      </c>
    </row>
    <row r="8265" ht="14.25" customHeight="1">
      <c r="A8265" s="5"/>
      <c r="B8265" s="5"/>
      <c r="C8265" s="5" t="str">
        <f>IFERROR(__xludf.DUMMYFUNCTION("""COMPUTED_VALUE"""),"")</f>
        <v/>
      </c>
      <c r="D8265" s="5">
        <v>0.0</v>
      </c>
    </row>
    <row r="8266" ht="14.25" customHeight="1">
      <c r="A8266" s="5"/>
      <c r="B8266" s="5"/>
      <c r="C8266" s="5" t="str">
        <f>IFERROR(__xludf.DUMMYFUNCTION("""COMPUTED_VALUE"""),"")</f>
        <v/>
      </c>
      <c r="D8266" s="5">
        <v>0.0</v>
      </c>
    </row>
    <row r="8267" ht="14.25" customHeight="1">
      <c r="A8267" s="5"/>
      <c r="B8267" s="5"/>
      <c r="C8267" s="5" t="str">
        <f>IFERROR(__xludf.DUMMYFUNCTION("""COMPUTED_VALUE"""),"")</f>
        <v/>
      </c>
      <c r="D8267" s="5">
        <v>0.0</v>
      </c>
    </row>
    <row r="8268" ht="14.25" customHeight="1">
      <c r="A8268" s="5"/>
      <c r="B8268" s="5"/>
      <c r="C8268" s="5" t="str">
        <f>IFERROR(__xludf.DUMMYFUNCTION("""COMPUTED_VALUE"""),"")</f>
        <v/>
      </c>
      <c r="D8268" s="5">
        <v>0.0</v>
      </c>
    </row>
    <row r="8269" ht="14.25" customHeight="1">
      <c r="A8269" s="5"/>
      <c r="B8269" s="5"/>
      <c r="C8269" s="5" t="str">
        <f>IFERROR(__xludf.DUMMYFUNCTION("""COMPUTED_VALUE"""),"")</f>
        <v/>
      </c>
      <c r="D8269" s="5">
        <v>0.0</v>
      </c>
    </row>
    <row r="8270" ht="14.25" customHeight="1">
      <c r="A8270" s="5"/>
      <c r="B8270" s="5"/>
      <c r="C8270" s="5" t="str">
        <f>IFERROR(__xludf.DUMMYFUNCTION("""COMPUTED_VALUE"""),"")</f>
        <v/>
      </c>
      <c r="D8270" s="5">
        <v>0.0</v>
      </c>
    </row>
    <row r="8271" ht="14.25" customHeight="1">
      <c r="A8271" s="5"/>
      <c r="B8271" s="5"/>
      <c r="C8271" s="5" t="str">
        <f>IFERROR(__xludf.DUMMYFUNCTION("""COMPUTED_VALUE"""),"")</f>
        <v/>
      </c>
      <c r="D8271" s="5">
        <v>0.0</v>
      </c>
    </row>
    <row r="8272" ht="14.25" customHeight="1">
      <c r="A8272" s="5"/>
      <c r="B8272" s="5"/>
      <c r="C8272" s="5" t="str">
        <f>IFERROR(__xludf.DUMMYFUNCTION("""COMPUTED_VALUE"""),"")</f>
        <v/>
      </c>
      <c r="D8272" s="5">
        <v>0.0</v>
      </c>
    </row>
    <row r="8273" ht="14.25" customHeight="1">
      <c r="A8273" s="5"/>
      <c r="B8273" s="5"/>
      <c r="C8273" s="5" t="str">
        <f>IFERROR(__xludf.DUMMYFUNCTION("""COMPUTED_VALUE"""),"")</f>
        <v/>
      </c>
      <c r="D8273" s="5">
        <v>0.0</v>
      </c>
    </row>
    <row r="8274" ht="14.25" customHeight="1">
      <c r="A8274" s="5"/>
      <c r="B8274" s="5"/>
      <c r="C8274" s="5" t="str">
        <f>IFERROR(__xludf.DUMMYFUNCTION("""COMPUTED_VALUE"""),"")</f>
        <v/>
      </c>
      <c r="D8274" s="5">
        <v>0.0</v>
      </c>
    </row>
    <row r="8275" ht="14.25" customHeight="1">
      <c r="A8275" s="5"/>
      <c r="B8275" s="5"/>
      <c r="C8275" s="5" t="str">
        <f>IFERROR(__xludf.DUMMYFUNCTION("""COMPUTED_VALUE"""),"")</f>
        <v/>
      </c>
      <c r="D8275" s="5">
        <v>0.0</v>
      </c>
    </row>
    <row r="8276" ht="14.25" customHeight="1">
      <c r="A8276" s="5"/>
      <c r="B8276" s="5"/>
      <c r="C8276" s="5" t="str">
        <f>IFERROR(__xludf.DUMMYFUNCTION("""COMPUTED_VALUE"""),"")</f>
        <v/>
      </c>
      <c r="D8276" s="5">
        <v>0.0</v>
      </c>
    </row>
    <row r="8277" ht="14.25" customHeight="1">
      <c r="A8277" s="5"/>
      <c r="B8277" s="5"/>
      <c r="C8277" s="5" t="str">
        <f>IFERROR(__xludf.DUMMYFUNCTION("""COMPUTED_VALUE"""),"")</f>
        <v/>
      </c>
      <c r="D8277" s="5">
        <v>0.0</v>
      </c>
    </row>
    <row r="8278" ht="14.25" customHeight="1">
      <c r="A8278" s="5"/>
      <c r="B8278" s="5"/>
      <c r="C8278" s="5" t="str">
        <f>IFERROR(__xludf.DUMMYFUNCTION("""COMPUTED_VALUE"""),"")</f>
        <v/>
      </c>
      <c r="D8278" s="5">
        <v>0.0</v>
      </c>
    </row>
    <row r="8279" ht="14.25" customHeight="1">
      <c r="A8279" s="5"/>
      <c r="B8279" s="5"/>
      <c r="C8279" s="5" t="str">
        <f>IFERROR(__xludf.DUMMYFUNCTION("""COMPUTED_VALUE"""),"")</f>
        <v/>
      </c>
      <c r="D8279" s="5">
        <v>0.0</v>
      </c>
    </row>
    <row r="8280" ht="14.25" customHeight="1">
      <c r="A8280" s="5"/>
      <c r="B8280" s="5"/>
      <c r="C8280" s="5" t="str">
        <f>IFERROR(__xludf.DUMMYFUNCTION("""COMPUTED_VALUE"""),"")</f>
        <v/>
      </c>
      <c r="D8280" s="5">
        <v>0.0</v>
      </c>
    </row>
    <row r="8281" ht="14.25" customHeight="1">
      <c r="A8281" s="5"/>
      <c r="B8281" s="5"/>
      <c r="C8281" s="5" t="str">
        <f>IFERROR(__xludf.DUMMYFUNCTION("""COMPUTED_VALUE"""),"")</f>
        <v/>
      </c>
      <c r="D8281" s="5">
        <v>0.0</v>
      </c>
    </row>
    <row r="8282" ht="14.25" customHeight="1">
      <c r="A8282" s="5"/>
      <c r="B8282" s="5"/>
      <c r="C8282" s="5" t="str">
        <f>IFERROR(__xludf.DUMMYFUNCTION("""COMPUTED_VALUE"""),"")</f>
        <v/>
      </c>
      <c r="D8282" s="5">
        <v>0.0</v>
      </c>
    </row>
    <row r="8283" ht="14.25" customHeight="1">
      <c r="A8283" s="5"/>
      <c r="B8283" s="5"/>
      <c r="C8283" s="5" t="str">
        <f>IFERROR(__xludf.DUMMYFUNCTION("""COMPUTED_VALUE"""),"")</f>
        <v/>
      </c>
      <c r="D8283" s="5">
        <v>0.0</v>
      </c>
    </row>
    <row r="8284" ht="14.25" customHeight="1">
      <c r="A8284" s="5"/>
      <c r="B8284" s="5"/>
      <c r="C8284" s="5" t="str">
        <f>IFERROR(__xludf.DUMMYFUNCTION("""COMPUTED_VALUE"""),"")</f>
        <v/>
      </c>
      <c r="D8284" s="5">
        <v>0.0</v>
      </c>
    </row>
    <row r="8285" ht="14.25" customHeight="1">
      <c r="A8285" s="5"/>
      <c r="B8285" s="5"/>
      <c r="C8285" s="5" t="str">
        <f>IFERROR(__xludf.DUMMYFUNCTION("""COMPUTED_VALUE"""),"")</f>
        <v/>
      </c>
      <c r="D8285" s="5">
        <v>0.0</v>
      </c>
    </row>
    <row r="8286" ht="14.25" customHeight="1">
      <c r="A8286" s="5"/>
      <c r="B8286" s="5"/>
      <c r="C8286" s="5" t="str">
        <f>IFERROR(__xludf.DUMMYFUNCTION("""COMPUTED_VALUE"""),"")</f>
        <v/>
      </c>
      <c r="D8286" s="5">
        <v>0.0</v>
      </c>
    </row>
    <row r="8287" ht="14.25" customHeight="1">
      <c r="A8287" s="5"/>
      <c r="B8287" s="5"/>
      <c r="C8287" s="5" t="str">
        <f>IFERROR(__xludf.DUMMYFUNCTION("""COMPUTED_VALUE"""),"")</f>
        <v/>
      </c>
      <c r="D8287" s="5">
        <v>0.0</v>
      </c>
    </row>
    <row r="8288" ht="14.25" customHeight="1">
      <c r="A8288" s="5"/>
      <c r="B8288" s="5"/>
      <c r="C8288" s="5" t="str">
        <f>IFERROR(__xludf.DUMMYFUNCTION("""COMPUTED_VALUE"""),"")</f>
        <v/>
      </c>
      <c r="D8288" s="5">
        <v>0.0</v>
      </c>
    </row>
    <row r="8289" ht="14.25" customHeight="1">
      <c r="A8289" s="5"/>
      <c r="B8289" s="5"/>
      <c r="C8289" s="5" t="str">
        <f>IFERROR(__xludf.DUMMYFUNCTION("""COMPUTED_VALUE"""),"")</f>
        <v/>
      </c>
      <c r="D8289" s="5">
        <v>0.0</v>
      </c>
    </row>
    <row r="8290" ht="14.25" customHeight="1">
      <c r="A8290" s="5"/>
      <c r="B8290" s="5"/>
      <c r="C8290" s="5" t="str">
        <f>IFERROR(__xludf.DUMMYFUNCTION("""COMPUTED_VALUE"""),"")</f>
        <v/>
      </c>
      <c r="D8290" s="5">
        <v>0.0</v>
      </c>
    </row>
    <row r="8291" ht="14.25" customHeight="1">
      <c r="A8291" s="5"/>
      <c r="B8291" s="5"/>
      <c r="C8291" s="5" t="str">
        <f>IFERROR(__xludf.DUMMYFUNCTION("""COMPUTED_VALUE"""),"")</f>
        <v/>
      </c>
      <c r="D8291" s="5">
        <v>0.0</v>
      </c>
    </row>
    <row r="8292" ht="14.25" customHeight="1">
      <c r="A8292" s="5"/>
      <c r="B8292" s="5"/>
      <c r="C8292" s="5" t="str">
        <f>IFERROR(__xludf.DUMMYFUNCTION("""COMPUTED_VALUE"""),"")</f>
        <v/>
      </c>
      <c r="D8292" s="5">
        <v>0.0</v>
      </c>
    </row>
    <row r="8293" ht="14.25" customHeight="1">
      <c r="A8293" s="5"/>
      <c r="B8293" s="5"/>
      <c r="C8293" s="5" t="str">
        <f>IFERROR(__xludf.DUMMYFUNCTION("""COMPUTED_VALUE"""),"")</f>
        <v/>
      </c>
      <c r="D8293" s="5">
        <v>0.0</v>
      </c>
    </row>
    <row r="8294" ht="14.25" customHeight="1">
      <c r="A8294" s="5"/>
      <c r="B8294" s="5"/>
      <c r="C8294" s="5" t="str">
        <f>IFERROR(__xludf.DUMMYFUNCTION("""COMPUTED_VALUE"""),"")</f>
        <v/>
      </c>
      <c r="D8294" s="5">
        <v>0.0</v>
      </c>
    </row>
    <row r="8295" ht="14.25" customHeight="1">
      <c r="A8295" s="5"/>
      <c r="B8295" s="5"/>
      <c r="C8295" s="5" t="str">
        <f>IFERROR(__xludf.DUMMYFUNCTION("""COMPUTED_VALUE"""),"")</f>
        <v/>
      </c>
      <c r="D8295" s="5">
        <v>0.0</v>
      </c>
    </row>
    <row r="8296" ht="14.25" customHeight="1">
      <c r="A8296" s="5"/>
      <c r="B8296" s="5"/>
      <c r="C8296" s="5" t="str">
        <f>IFERROR(__xludf.DUMMYFUNCTION("""COMPUTED_VALUE"""),"")</f>
        <v/>
      </c>
      <c r="D8296" s="5">
        <v>0.0</v>
      </c>
    </row>
    <row r="8297" ht="14.25" customHeight="1">
      <c r="A8297" s="5"/>
      <c r="B8297" s="5"/>
      <c r="C8297" s="5" t="str">
        <f>IFERROR(__xludf.DUMMYFUNCTION("""COMPUTED_VALUE"""),"")</f>
        <v/>
      </c>
      <c r="D8297" s="5">
        <v>0.0</v>
      </c>
    </row>
    <row r="8298" ht="14.25" customHeight="1">
      <c r="A8298" s="5"/>
      <c r="B8298" s="5"/>
      <c r="C8298" s="5" t="str">
        <f>IFERROR(__xludf.DUMMYFUNCTION("""COMPUTED_VALUE"""),"")</f>
        <v/>
      </c>
      <c r="D8298" s="5">
        <v>0.0</v>
      </c>
    </row>
    <row r="8299" ht="14.25" customHeight="1">
      <c r="A8299" s="5"/>
      <c r="B8299" s="5"/>
      <c r="C8299" s="5" t="str">
        <f>IFERROR(__xludf.DUMMYFUNCTION("""COMPUTED_VALUE"""),"")</f>
        <v/>
      </c>
      <c r="D8299" s="5">
        <v>0.0</v>
      </c>
    </row>
    <row r="8300" ht="14.25" customHeight="1">
      <c r="A8300" s="5"/>
      <c r="B8300" s="5"/>
      <c r="C8300" s="5" t="str">
        <f>IFERROR(__xludf.DUMMYFUNCTION("""COMPUTED_VALUE"""),"")</f>
        <v/>
      </c>
      <c r="D8300" s="5">
        <v>0.0</v>
      </c>
    </row>
    <row r="8301" ht="14.25" customHeight="1">
      <c r="A8301" s="5"/>
      <c r="B8301" s="5"/>
      <c r="C8301" s="5" t="str">
        <f>IFERROR(__xludf.DUMMYFUNCTION("""COMPUTED_VALUE"""),"")</f>
        <v/>
      </c>
      <c r="D8301" s="5">
        <v>0.0</v>
      </c>
    </row>
    <row r="8302" ht="14.25" customHeight="1">
      <c r="A8302" s="5"/>
      <c r="B8302" s="5"/>
      <c r="C8302" s="5" t="str">
        <f>IFERROR(__xludf.DUMMYFUNCTION("""COMPUTED_VALUE"""),"")</f>
        <v/>
      </c>
      <c r="D8302" s="5">
        <v>0.0</v>
      </c>
    </row>
    <row r="8303" ht="14.25" customHeight="1">
      <c r="A8303" s="5"/>
      <c r="B8303" s="5"/>
      <c r="C8303" s="5" t="str">
        <f>IFERROR(__xludf.DUMMYFUNCTION("""COMPUTED_VALUE"""),"")</f>
        <v/>
      </c>
      <c r="D8303" s="5">
        <v>0.0</v>
      </c>
    </row>
    <row r="8304" ht="14.25" customHeight="1">
      <c r="A8304" s="5"/>
      <c r="B8304" s="5"/>
      <c r="C8304" s="5" t="str">
        <f>IFERROR(__xludf.DUMMYFUNCTION("""COMPUTED_VALUE"""),"")</f>
        <v/>
      </c>
      <c r="D8304" s="5">
        <v>0.0</v>
      </c>
    </row>
    <row r="8305" ht="14.25" customHeight="1">
      <c r="A8305" s="5"/>
      <c r="B8305" s="5"/>
      <c r="C8305" s="5" t="str">
        <f>IFERROR(__xludf.DUMMYFUNCTION("""COMPUTED_VALUE"""),"")</f>
        <v/>
      </c>
      <c r="D8305" s="5">
        <v>0.0</v>
      </c>
    </row>
    <row r="8306" ht="14.25" customHeight="1">
      <c r="A8306" s="5"/>
      <c r="B8306" s="5"/>
      <c r="C8306" s="5" t="str">
        <f>IFERROR(__xludf.DUMMYFUNCTION("""COMPUTED_VALUE"""),"")</f>
        <v/>
      </c>
      <c r="D8306" s="5">
        <v>0.0</v>
      </c>
    </row>
    <row r="8307" ht="14.25" customHeight="1">
      <c r="A8307" s="5"/>
      <c r="B8307" s="5"/>
      <c r="C8307" s="5" t="str">
        <f>IFERROR(__xludf.DUMMYFUNCTION("""COMPUTED_VALUE"""),"")</f>
        <v/>
      </c>
      <c r="D8307" s="5">
        <v>0.0</v>
      </c>
    </row>
    <row r="8308" ht="14.25" customHeight="1">
      <c r="A8308" s="5"/>
      <c r="B8308" s="5"/>
      <c r="C8308" s="5" t="str">
        <f>IFERROR(__xludf.DUMMYFUNCTION("""COMPUTED_VALUE"""),"")</f>
        <v/>
      </c>
      <c r="D8308" s="5">
        <v>0.0</v>
      </c>
    </row>
    <row r="8309" ht="14.25" customHeight="1">
      <c r="A8309" s="5"/>
      <c r="B8309" s="5"/>
      <c r="C8309" s="5" t="str">
        <f>IFERROR(__xludf.DUMMYFUNCTION("""COMPUTED_VALUE"""),"")</f>
        <v/>
      </c>
      <c r="D8309" s="5">
        <v>0.0</v>
      </c>
    </row>
    <row r="8310" ht="14.25" customHeight="1">
      <c r="A8310" s="5"/>
      <c r="B8310" s="5"/>
      <c r="C8310" s="5" t="str">
        <f>IFERROR(__xludf.DUMMYFUNCTION("""COMPUTED_VALUE"""),"")</f>
        <v/>
      </c>
      <c r="D8310" s="5">
        <v>0.0</v>
      </c>
    </row>
    <row r="8311" ht="14.25" customHeight="1">
      <c r="A8311" s="5"/>
      <c r="B8311" s="5"/>
      <c r="C8311" s="5" t="str">
        <f>IFERROR(__xludf.DUMMYFUNCTION("""COMPUTED_VALUE"""),"")</f>
        <v/>
      </c>
      <c r="D8311" s="5">
        <v>0.0</v>
      </c>
    </row>
    <row r="8312" ht="14.25" customHeight="1">
      <c r="A8312" s="5"/>
      <c r="B8312" s="5"/>
      <c r="C8312" s="5" t="str">
        <f>IFERROR(__xludf.DUMMYFUNCTION("""COMPUTED_VALUE"""),"")</f>
        <v/>
      </c>
      <c r="D8312" s="5">
        <v>0.0</v>
      </c>
    </row>
    <row r="8313" ht="14.25" customHeight="1">
      <c r="A8313" s="5"/>
      <c r="B8313" s="5"/>
      <c r="C8313" s="5" t="str">
        <f>IFERROR(__xludf.DUMMYFUNCTION("""COMPUTED_VALUE"""),"")</f>
        <v/>
      </c>
      <c r="D8313" s="5">
        <v>0.0</v>
      </c>
    </row>
    <row r="8314" ht="14.25" customHeight="1">
      <c r="A8314" s="5"/>
      <c r="B8314" s="5"/>
      <c r="C8314" s="5" t="str">
        <f>IFERROR(__xludf.DUMMYFUNCTION("""COMPUTED_VALUE"""),"")</f>
        <v/>
      </c>
      <c r="D8314" s="5">
        <v>0.0</v>
      </c>
    </row>
    <row r="8315" ht="14.25" customHeight="1">
      <c r="A8315" s="5"/>
      <c r="B8315" s="5"/>
      <c r="C8315" s="5" t="str">
        <f>IFERROR(__xludf.DUMMYFUNCTION("""COMPUTED_VALUE"""),"")</f>
        <v/>
      </c>
      <c r="D8315" s="5">
        <v>0.0</v>
      </c>
    </row>
    <row r="8316" ht="14.25" customHeight="1">
      <c r="A8316" s="5"/>
      <c r="B8316" s="5"/>
      <c r="C8316" s="5" t="str">
        <f>IFERROR(__xludf.DUMMYFUNCTION("""COMPUTED_VALUE"""),"")</f>
        <v/>
      </c>
      <c r="D8316" s="5">
        <v>0.0</v>
      </c>
    </row>
    <row r="8317" ht="14.25" customHeight="1">
      <c r="A8317" s="5"/>
      <c r="B8317" s="5"/>
      <c r="C8317" s="5" t="str">
        <f>IFERROR(__xludf.DUMMYFUNCTION("""COMPUTED_VALUE"""),"")</f>
        <v/>
      </c>
      <c r="D8317" s="5">
        <v>0.0</v>
      </c>
    </row>
    <row r="8318" ht="14.25" customHeight="1">
      <c r="A8318" s="5"/>
      <c r="B8318" s="5"/>
      <c r="C8318" s="5" t="str">
        <f>IFERROR(__xludf.DUMMYFUNCTION("""COMPUTED_VALUE"""),"")</f>
        <v/>
      </c>
      <c r="D8318" s="5">
        <v>0.0</v>
      </c>
    </row>
    <row r="8319" ht="14.25" customHeight="1">
      <c r="A8319" s="5"/>
      <c r="B8319" s="5"/>
      <c r="C8319" s="5" t="str">
        <f>IFERROR(__xludf.DUMMYFUNCTION("""COMPUTED_VALUE"""),"")</f>
        <v/>
      </c>
      <c r="D8319" s="5">
        <v>0.0</v>
      </c>
    </row>
    <row r="8320" ht="14.25" customHeight="1">
      <c r="A8320" s="5"/>
      <c r="B8320" s="5"/>
      <c r="C8320" s="5" t="str">
        <f>IFERROR(__xludf.DUMMYFUNCTION("""COMPUTED_VALUE"""),"")</f>
        <v/>
      </c>
      <c r="D8320" s="5">
        <v>0.0</v>
      </c>
    </row>
    <row r="8321" ht="14.25" customHeight="1">
      <c r="A8321" s="5"/>
      <c r="B8321" s="5"/>
      <c r="C8321" s="5" t="str">
        <f>IFERROR(__xludf.DUMMYFUNCTION("""COMPUTED_VALUE"""),"")</f>
        <v/>
      </c>
      <c r="D8321" s="5">
        <v>0.0</v>
      </c>
    </row>
    <row r="8322" ht="14.25" customHeight="1">
      <c r="A8322" s="5"/>
      <c r="B8322" s="5"/>
      <c r="C8322" s="5" t="str">
        <f>IFERROR(__xludf.DUMMYFUNCTION("""COMPUTED_VALUE"""),"")</f>
        <v/>
      </c>
      <c r="D8322" s="5">
        <v>0.0</v>
      </c>
    </row>
    <row r="8323" ht="14.25" customHeight="1">
      <c r="A8323" s="5"/>
      <c r="B8323" s="5"/>
      <c r="C8323" s="5" t="str">
        <f>IFERROR(__xludf.DUMMYFUNCTION("""COMPUTED_VALUE"""),"")</f>
        <v/>
      </c>
      <c r="D8323" s="5">
        <v>0.0</v>
      </c>
    </row>
    <row r="8324" ht="14.25" customHeight="1">
      <c r="A8324" s="5"/>
      <c r="B8324" s="5"/>
      <c r="C8324" s="5" t="str">
        <f>IFERROR(__xludf.DUMMYFUNCTION("""COMPUTED_VALUE"""),"")</f>
        <v/>
      </c>
      <c r="D8324" s="5">
        <v>0.0</v>
      </c>
    </row>
    <row r="8325" ht="14.25" customHeight="1">
      <c r="A8325" s="5"/>
      <c r="B8325" s="5"/>
      <c r="C8325" s="5" t="str">
        <f>IFERROR(__xludf.DUMMYFUNCTION("""COMPUTED_VALUE"""),"")</f>
        <v/>
      </c>
      <c r="D8325" s="5">
        <v>0.0</v>
      </c>
    </row>
    <row r="8326" ht="14.25" customHeight="1">
      <c r="A8326" s="5"/>
      <c r="B8326" s="5"/>
      <c r="C8326" s="5" t="str">
        <f>IFERROR(__xludf.DUMMYFUNCTION("""COMPUTED_VALUE"""),"")</f>
        <v/>
      </c>
      <c r="D8326" s="5">
        <v>0.0</v>
      </c>
    </row>
    <row r="8327" ht="14.25" customHeight="1">
      <c r="A8327" s="5"/>
      <c r="B8327" s="5"/>
      <c r="C8327" s="5" t="str">
        <f>IFERROR(__xludf.DUMMYFUNCTION("""COMPUTED_VALUE"""),"")</f>
        <v/>
      </c>
      <c r="D8327" s="5">
        <v>0.0</v>
      </c>
    </row>
    <row r="8328" ht="14.25" customHeight="1">
      <c r="A8328" s="5"/>
      <c r="B8328" s="5"/>
      <c r="C8328" s="5" t="str">
        <f>IFERROR(__xludf.DUMMYFUNCTION("""COMPUTED_VALUE"""),"")</f>
        <v/>
      </c>
      <c r="D8328" s="5">
        <v>0.0</v>
      </c>
    </row>
    <row r="8329" ht="14.25" customHeight="1">
      <c r="A8329" s="5"/>
      <c r="B8329" s="5"/>
      <c r="C8329" s="5" t="str">
        <f>IFERROR(__xludf.DUMMYFUNCTION("""COMPUTED_VALUE"""),"")</f>
        <v/>
      </c>
      <c r="D8329" s="5">
        <v>0.0</v>
      </c>
    </row>
    <row r="8330" ht="14.25" customHeight="1">
      <c r="A8330" s="5"/>
      <c r="B8330" s="5"/>
      <c r="C8330" s="5" t="str">
        <f>IFERROR(__xludf.DUMMYFUNCTION("""COMPUTED_VALUE"""),"")</f>
        <v/>
      </c>
      <c r="D8330" s="5">
        <v>0.0</v>
      </c>
    </row>
    <row r="8331" ht="14.25" customHeight="1">
      <c r="A8331" s="5"/>
      <c r="B8331" s="5"/>
      <c r="C8331" s="5" t="str">
        <f>IFERROR(__xludf.DUMMYFUNCTION("""COMPUTED_VALUE"""),"")</f>
        <v/>
      </c>
      <c r="D8331" s="5">
        <v>0.0</v>
      </c>
    </row>
    <row r="8332" ht="14.25" customHeight="1">
      <c r="A8332" s="5"/>
      <c r="B8332" s="5"/>
      <c r="C8332" s="5" t="str">
        <f>IFERROR(__xludf.DUMMYFUNCTION("""COMPUTED_VALUE"""),"")</f>
        <v/>
      </c>
      <c r="D8332" s="5">
        <v>0.0</v>
      </c>
    </row>
    <row r="8333" ht="14.25" customHeight="1">
      <c r="A8333" s="5"/>
      <c r="B8333" s="5"/>
      <c r="C8333" s="5" t="str">
        <f>IFERROR(__xludf.DUMMYFUNCTION("""COMPUTED_VALUE"""),"")</f>
        <v/>
      </c>
      <c r="D8333" s="5">
        <v>0.0</v>
      </c>
    </row>
    <row r="8334" ht="14.25" customHeight="1">
      <c r="A8334" s="5"/>
      <c r="B8334" s="5"/>
      <c r="C8334" s="5" t="str">
        <f>IFERROR(__xludf.DUMMYFUNCTION("""COMPUTED_VALUE"""),"")</f>
        <v/>
      </c>
      <c r="D8334" s="5">
        <v>0.0</v>
      </c>
    </row>
    <row r="8335" ht="14.25" customHeight="1">
      <c r="A8335" s="5"/>
      <c r="B8335" s="5"/>
      <c r="C8335" s="5" t="str">
        <f>IFERROR(__xludf.DUMMYFUNCTION("""COMPUTED_VALUE"""),"")</f>
        <v/>
      </c>
      <c r="D8335" s="5">
        <v>0.0</v>
      </c>
    </row>
    <row r="8336" ht="14.25" customHeight="1">
      <c r="A8336" s="5"/>
      <c r="B8336" s="5"/>
      <c r="C8336" s="5" t="str">
        <f>IFERROR(__xludf.DUMMYFUNCTION("""COMPUTED_VALUE"""),"")</f>
        <v/>
      </c>
      <c r="D8336" s="5">
        <v>0.0</v>
      </c>
    </row>
    <row r="8337" ht="14.25" customHeight="1">
      <c r="A8337" s="5"/>
      <c r="B8337" s="5"/>
      <c r="C8337" s="5" t="str">
        <f>IFERROR(__xludf.DUMMYFUNCTION("""COMPUTED_VALUE"""),"")</f>
        <v/>
      </c>
      <c r="D8337" s="5">
        <v>0.0</v>
      </c>
    </row>
    <row r="8338" ht="14.25" customHeight="1">
      <c r="A8338" s="5"/>
      <c r="B8338" s="5"/>
      <c r="C8338" s="5" t="str">
        <f>IFERROR(__xludf.DUMMYFUNCTION("""COMPUTED_VALUE"""),"")</f>
        <v/>
      </c>
      <c r="D8338" s="5">
        <v>0.0</v>
      </c>
    </row>
    <row r="8339" ht="14.25" customHeight="1">
      <c r="A8339" s="5"/>
      <c r="B8339" s="5"/>
      <c r="C8339" s="5" t="str">
        <f>IFERROR(__xludf.DUMMYFUNCTION("""COMPUTED_VALUE"""),"")</f>
        <v/>
      </c>
      <c r="D8339" s="5">
        <v>0.0</v>
      </c>
    </row>
    <row r="8340" ht="14.25" customHeight="1">
      <c r="A8340" s="5"/>
      <c r="B8340" s="5"/>
      <c r="C8340" s="5" t="str">
        <f>IFERROR(__xludf.DUMMYFUNCTION("""COMPUTED_VALUE"""),"")</f>
        <v/>
      </c>
      <c r="D8340" s="5">
        <v>0.0</v>
      </c>
    </row>
    <row r="8341" ht="14.25" customHeight="1">
      <c r="A8341" s="5"/>
      <c r="B8341" s="5"/>
      <c r="C8341" s="5" t="str">
        <f>IFERROR(__xludf.DUMMYFUNCTION("""COMPUTED_VALUE"""),"")</f>
        <v/>
      </c>
      <c r="D8341" s="5">
        <v>0.0</v>
      </c>
    </row>
    <row r="8342" ht="14.25" customHeight="1">
      <c r="A8342" s="5"/>
      <c r="B8342" s="5"/>
      <c r="C8342" s="5" t="str">
        <f>IFERROR(__xludf.DUMMYFUNCTION("""COMPUTED_VALUE"""),"")</f>
        <v/>
      </c>
      <c r="D8342" s="5">
        <v>0.0</v>
      </c>
    </row>
    <row r="8343" ht="14.25" customHeight="1">
      <c r="A8343" s="5"/>
      <c r="B8343" s="5"/>
      <c r="C8343" s="5" t="str">
        <f>IFERROR(__xludf.DUMMYFUNCTION("""COMPUTED_VALUE"""),"")</f>
        <v/>
      </c>
      <c r="D8343" s="5">
        <v>0.0</v>
      </c>
    </row>
    <row r="8344" ht="14.25" customHeight="1">
      <c r="A8344" s="5"/>
      <c r="B8344" s="5"/>
      <c r="C8344" s="5" t="str">
        <f>IFERROR(__xludf.DUMMYFUNCTION("""COMPUTED_VALUE"""),"")</f>
        <v/>
      </c>
      <c r="D8344" s="5">
        <v>0.0</v>
      </c>
    </row>
    <row r="8345" ht="14.25" customHeight="1">
      <c r="A8345" s="5"/>
      <c r="B8345" s="5"/>
      <c r="C8345" s="5" t="str">
        <f>IFERROR(__xludf.DUMMYFUNCTION("""COMPUTED_VALUE"""),"")</f>
        <v/>
      </c>
      <c r="D8345" s="5">
        <v>0.0</v>
      </c>
    </row>
    <row r="8346" ht="14.25" customHeight="1">
      <c r="A8346" s="5"/>
      <c r="B8346" s="5"/>
      <c r="C8346" s="5" t="str">
        <f>IFERROR(__xludf.DUMMYFUNCTION("""COMPUTED_VALUE"""),"")</f>
        <v/>
      </c>
      <c r="D8346" s="5">
        <v>0.0</v>
      </c>
    </row>
    <row r="8347" ht="14.25" customHeight="1">
      <c r="A8347" s="5"/>
      <c r="B8347" s="5"/>
      <c r="C8347" s="5" t="str">
        <f>IFERROR(__xludf.DUMMYFUNCTION("""COMPUTED_VALUE"""),"")</f>
        <v/>
      </c>
      <c r="D8347" s="5">
        <v>0.0</v>
      </c>
    </row>
    <row r="8348" ht="14.25" customHeight="1">
      <c r="A8348" s="5"/>
      <c r="B8348" s="5"/>
      <c r="C8348" s="5" t="str">
        <f>IFERROR(__xludf.DUMMYFUNCTION("""COMPUTED_VALUE"""),"")</f>
        <v/>
      </c>
      <c r="D8348" s="5">
        <v>0.0</v>
      </c>
    </row>
    <row r="8349" ht="14.25" customHeight="1">
      <c r="A8349" s="5"/>
      <c r="B8349" s="5"/>
      <c r="C8349" s="5" t="str">
        <f>IFERROR(__xludf.DUMMYFUNCTION("""COMPUTED_VALUE"""),"")</f>
        <v/>
      </c>
      <c r="D8349" s="5">
        <v>0.0</v>
      </c>
    </row>
    <row r="8350" ht="14.25" customHeight="1">
      <c r="A8350" s="5"/>
      <c r="B8350" s="5"/>
      <c r="C8350" s="5" t="str">
        <f>IFERROR(__xludf.DUMMYFUNCTION("""COMPUTED_VALUE"""),"")</f>
        <v/>
      </c>
      <c r="D8350" s="5">
        <v>0.0</v>
      </c>
    </row>
    <row r="8351" ht="14.25" customHeight="1">
      <c r="A8351" s="5"/>
      <c r="B8351" s="5"/>
      <c r="C8351" s="5" t="str">
        <f>IFERROR(__xludf.DUMMYFUNCTION("""COMPUTED_VALUE"""),"")</f>
        <v/>
      </c>
      <c r="D8351" s="5">
        <v>0.0</v>
      </c>
    </row>
    <row r="8352" ht="14.25" customHeight="1">
      <c r="A8352" s="5"/>
      <c r="B8352" s="5"/>
      <c r="C8352" s="5" t="str">
        <f>IFERROR(__xludf.DUMMYFUNCTION("""COMPUTED_VALUE"""),"")</f>
        <v/>
      </c>
      <c r="D8352" s="5">
        <v>0.0</v>
      </c>
    </row>
    <row r="8353" ht="14.25" customHeight="1">
      <c r="A8353" s="5"/>
      <c r="B8353" s="5"/>
      <c r="C8353" s="5" t="str">
        <f>IFERROR(__xludf.DUMMYFUNCTION("""COMPUTED_VALUE"""),"")</f>
        <v/>
      </c>
      <c r="D8353" s="5">
        <v>0.0</v>
      </c>
    </row>
    <row r="8354" ht="14.25" customHeight="1">
      <c r="A8354" s="5"/>
      <c r="B8354" s="5"/>
      <c r="C8354" s="5" t="str">
        <f>IFERROR(__xludf.DUMMYFUNCTION("""COMPUTED_VALUE"""),"")</f>
        <v/>
      </c>
      <c r="D8354" s="5">
        <v>0.0</v>
      </c>
    </row>
    <row r="8355" ht="14.25" customHeight="1">
      <c r="A8355" s="5"/>
      <c r="B8355" s="5"/>
      <c r="C8355" s="5" t="str">
        <f>IFERROR(__xludf.DUMMYFUNCTION("""COMPUTED_VALUE"""),"")</f>
        <v/>
      </c>
      <c r="D8355" s="5">
        <v>0.0</v>
      </c>
    </row>
    <row r="8356" ht="14.25" customHeight="1">
      <c r="A8356" s="5"/>
      <c r="B8356" s="5"/>
      <c r="C8356" s="5" t="str">
        <f>IFERROR(__xludf.DUMMYFUNCTION("""COMPUTED_VALUE"""),"")</f>
        <v/>
      </c>
      <c r="D8356" s="5">
        <v>0.0</v>
      </c>
    </row>
    <row r="8357" ht="14.25" customHeight="1">
      <c r="A8357" s="5"/>
      <c r="B8357" s="5"/>
      <c r="C8357" s="5" t="str">
        <f>IFERROR(__xludf.DUMMYFUNCTION("""COMPUTED_VALUE"""),"")</f>
        <v/>
      </c>
      <c r="D8357" s="5">
        <v>0.0</v>
      </c>
    </row>
    <row r="8358" ht="14.25" customHeight="1">
      <c r="A8358" s="5"/>
      <c r="B8358" s="5"/>
      <c r="C8358" s="5" t="str">
        <f>IFERROR(__xludf.DUMMYFUNCTION("""COMPUTED_VALUE"""),"")</f>
        <v/>
      </c>
      <c r="D8358" s="5">
        <v>0.0</v>
      </c>
    </row>
    <row r="8359" ht="14.25" customHeight="1">
      <c r="A8359" s="5"/>
      <c r="B8359" s="5"/>
      <c r="C8359" s="5" t="str">
        <f>IFERROR(__xludf.DUMMYFUNCTION("""COMPUTED_VALUE"""),"")</f>
        <v/>
      </c>
      <c r="D8359" s="5">
        <v>0.0</v>
      </c>
    </row>
    <row r="8360" ht="14.25" customHeight="1">
      <c r="A8360" s="5"/>
      <c r="B8360" s="5"/>
      <c r="C8360" s="5" t="str">
        <f>IFERROR(__xludf.DUMMYFUNCTION("""COMPUTED_VALUE"""),"")</f>
        <v/>
      </c>
      <c r="D8360" s="5">
        <v>0.0</v>
      </c>
    </row>
    <row r="8361" ht="14.25" customHeight="1">
      <c r="A8361" s="5"/>
      <c r="B8361" s="5"/>
      <c r="C8361" s="5" t="str">
        <f>IFERROR(__xludf.DUMMYFUNCTION("""COMPUTED_VALUE"""),"")</f>
        <v/>
      </c>
      <c r="D8361" s="5">
        <v>0.0</v>
      </c>
    </row>
    <row r="8362" ht="14.25" customHeight="1">
      <c r="A8362" s="5"/>
      <c r="B8362" s="5"/>
      <c r="C8362" s="5" t="str">
        <f>IFERROR(__xludf.DUMMYFUNCTION("""COMPUTED_VALUE"""),"")</f>
        <v/>
      </c>
      <c r="D8362" s="5">
        <v>0.0</v>
      </c>
    </row>
    <row r="8363" ht="14.25" customHeight="1">
      <c r="A8363" s="5"/>
      <c r="B8363" s="5"/>
      <c r="C8363" s="5" t="str">
        <f>IFERROR(__xludf.DUMMYFUNCTION("""COMPUTED_VALUE"""),"")</f>
        <v/>
      </c>
      <c r="D8363" s="5">
        <v>0.0</v>
      </c>
    </row>
    <row r="8364" ht="14.25" customHeight="1">
      <c r="A8364" s="5"/>
      <c r="B8364" s="5"/>
      <c r="C8364" s="5" t="str">
        <f>IFERROR(__xludf.DUMMYFUNCTION("""COMPUTED_VALUE"""),"")</f>
        <v/>
      </c>
      <c r="D8364" s="5">
        <v>0.0</v>
      </c>
    </row>
    <row r="8365" ht="14.25" customHeight="1">
      <c r="A8365" s="5"/>
      <c r="B8365" s="5"/>
      <c r="C8365" s="5" t="str">
        <f>IFERROR(__xludf.DUMMYFUNCTION("""COMPUTED_VALUE"""),"")</f>
        <v/>
      </c>
      <c r="D8365" s="5">
        <v>0.0</v>
      </c>
    </row>
    <row r="8366" ht="14.25" customHeight="1">
      <c r="A8366" s="5"/>
      <c r="B8366" s="5"/>
      <c r="C8366" s="5" t="str">
        <f>IFERROR(__xludf.DUMMYFUNCTION("""COMPUTED_VALUE"""),"")</f>
        <v/>
      </c>
      <c r="D8366" s="5">
        <v>0.0</v>
      </c>
    </row>
    <row r="8367" ht="14.25" customHeight="1">
      <c r="A8367" s="5"/>
      <c r="B8367" s="5"/>
      <c r="C8367" s="5" t="str">
        <f>IFERROR(__xludf.DUMMYFUNCTION("""COMPUTED_VALUE"""),"")</f>
        <v/>
      </c>
      <c r="D8367" s="5">
        <v>0.0</v>
      </c>
    </row>
    <row r="8368" ht="14.25" customHeight="1">
      <c r="A8368" s="5"/>
      <c r="B8368" s="5"/>
      <c r="C8368" s="5" t="str">
        <f>IFERROR(__xludf.DUMMYFUNCTION("""COMPUTED_VALUE"""),"")</f>
        <v/>
      </c>
      <c r="D8368" s="5">
        <v>0.0</v>
      </c>
    </row>
    <row r="8369" ht="14.25" customHeight="1">
      <c r="A8369" s="5"/>
      <c r="B8369" s="5"/>
      <c r="C8369" s="5" t="str">
        <f>IFERROR(__xludf.DUMMYFUNCTION("""COMPUTED_VALUE"""),"")</f>
        <v/>
      </c>
      <c r="D8369" s="5">
        <v>0.0</v>
      </c>
    </row>
    <row r="8370" ht="14.25" customHeight="1">
      <c r="A8370" s="5"/>
      <c r="B8370" s="5"/>
      <c r="C8370" s="5" t="str">
        <f>IFERROR(__xludf.DUMMYFUNCTION("""COMPUTED_VALUE"""),"")</f>
        <v/>
      </c>
      <c r="D8370" s="5">
        <v>0.0</v>
      </c>
    </row>
    <row r="8371" ht="14.25" customHeight="1">
      <c r="A8371" s="5"/>
      <c r="B8371" s="5"/>
      <c r="C8371" s="5" t="str">
        <f>IFERROR(__xludf.DUMMYFUNCTION("""COMPUTED_VALUE"""),"")</f>
        <v/>
      </c>
      <c r="D8371" s="5">
        <v>0.0</v>
      </c>
    </row>
    <row r="8372" ht="14.25" customHeight="1">
      <c r="A8372" s="5"/>
      <c r="B8372" s="5"/>
      <c r="C8372" s="5" t="str">
        <f>IFERROR(__xludf.DUMMYFUNCTION("""COMPUTED_VALUE"""),"")</f>
        <v/>
      </c>
      <c r="D8372" s="5">
        <v>0.0</v>
      </c>
    </row>
    <row r="8373" ht="14.25" customHeight="1">
      <c r="A8373" s="5"/>
      <c r="B8373" s="5"/>
      <c r="C8373" s="5" t="str">
        <f>IFERROR(__xludf.DUMMYFUNCTION("""COMPUTED_VALUE"""),"")</f>
        <v/>
      </c>
      <c r="D8373" s="5">
        <v>0.0</v>
      </c>
    </row>
    <row r="8374" ht="14.25" customHeight="1">
      <c r="A8374" s="5"/>
      <c r="B8374" s="5"/>
      <c r="C8374" s="5" t="str">
        <f>IFERROR(__xludf.DUMMYFUNCTION("""COMPUTED_VALUE"""),"")</f>
        <v/>
      </c>
      <c r="D8374" s="5">
        <v>0.0</v>
      </c>
    </row>
    <row r="8375" ht="14.25" customHeight="1">
      <c r="A8375" s="5"/>
      <c r="B8375" s="5"/>
      <c r="C8375" s="5" t="str">
        <f>IFERROR(__xludf.DUMMYFUNCTION("""COMPUTED_VALUE"""),"")</f>
        <v/>
      </c>
      <c r="D8375" s="5">
        <v>0.0</v>
      </c>
    </row>
    <row r="8376" ht="14.25" customHeight="1">
      <c r="A8376" s="5"/>
      <c r="B8376" s="5"/>
      <c r="C8376" s="5" t="str">
        <f>IFERROR(__xludf.DUMMYFUNCTION("""COMPUTED_VALUE"""),"")</f>
        <v/>
      </c>
      <c r="D8376" s="5">
        <v>0.0</v>
      </c>
    </row>
    <row r="8377" ht="14.25" customHeight="1">
      <c r="A8377" s="5"/>
      <c r="B8377" s="5"/>
      <c r="C8377" s="5" t="str">
        <f>IFERROR(__xludf.DUMMYFUNCTION("""COMPUTED_VALUE"""),"")</f>
        <v/>
      </c>
      <c r="D8377" s="5">
        <v>0.0</v>
      </c>
    </row>
    <row r="8378" ht="14.25" customHeight="1">
      <c r="A8378" s="5"/>
      <c r="B8378" s="5"/>
      <c r="C8378" s="5" t="str">
        <f>IFERROR(__xludf.DUMMYFUNCTION("""COMPUTED_VALUE"""),"")</f>
        <v/>
      </c>
      <c r="D8378" s="5">
        <v>0.0</v>
      </c>
    </row>
    <row r="8379" ht="14.25" customHeight="1">
      <c r="A8379" s="5"/>
      <c r="B8379" s="5"/>
      <c r="C8379" s="5" t="str">
        <f>IFERROR(__xludf.DUMMYFUNCTION("""COMPUTED_VALUE"""),"")</f>
        <v/>
      </c>
      <c r="D8379" s="5">
        <v>0.0</v>
      </c>
    </row>
    <row r="8380" ht="14.25" customHeight="1">
      <c r="A8380" s="5"/>
      <c r="B8380" s="5"/>
      <c r="C8380" s="5" t="str">
        <f>IFERROR(__xludf.DUMMYFUNCTION("""COMPUTED_VALUE"""),"")</f>
        <v/>
      </c>
      <c r="D8380" s="5">
        <v>0.0</v>
      </c>
    </row>
    <row r="8381" ht="14.25" customHeight="1">
      <c r="A8381" s="5"/>
      <c r="B8381" s="5"/>
      <c r="C8381" s="5" t="str">
        <f>IFERROR(__xludf.DUMMYFUNCTION("""COMPUTED_VALUE"""),"")</f>
        <v/>
      </c>
      <c r="D8381" s="5">
        <v>0.0</v>
      </c>
    </row>
    <row r="8382" ht="14.25" customHeight="1">
      <c r="A8382" s="5"/>
      <c r="B8382" s="5"/>
      <c r="C8382" s="5" t="str">
        <f>IFERROR(__xludf.DUMMYFUNCTION("""COMPUTED_VALUE"""),"")</f>
        <v/>
      </c>
      <c r="D8382" s="5">
        <v>0.0</v>
      </c>
    </row>
    <row r="8383" ht="14.25" customHeight="1">
      <c r="A8383" s="5"/>
      <c r="B8383" s="5"/>
      <c r="C8383" s="5" t="str">
        <f>IFERROR(__xludf.DUMMYFUNCTION("""COMPUTED_VALUE"""),"")</f>
        <v/>
      </c>
      <c r="D8383" s="5">
        <v>0.0</v>
      </c>
    </row>
    <row r="8384" ht="14.25" customHeight="1">
      <c r="A8384" s="5"/>
      <c r="B8384" s="5"/>
      <c r="C8384" s="5" t="str">
        <f>IFERROR(__xludf.DUMMYFUNCTION("""COMPUTED_VALUE"""),"")</f>
        <v/>
      </c>
      <c r="D8384" s="5">
        <v>0.0</v>
      </c>
    </row>
    <row r="8385" ht="14.25" customHeight="1">
      <c r="A8385" s="5"/>
      <c r="B8385" s="5"/>
      <c r="C8385" s="5" t="str">
        <f>IFERROR(__xludf.DUMMYFUNCTION("""COMPUTED_VALUE"""),"")</f>
        <v/>
      </c>
      <c r="D8385" s="5">
        <v>0.0</v>
      </c>
    </row>
    <row r="8386" ht="14.25" customHeight="1">
      <c r="A8386" s="5"/>
      <c r="B8386" s="5"/>
      <c r="C8386" s="5" t="str">
        <f>IFERROR(__xludf.DUMMYFUNCTION("""COMPUTED_VALUE"""),"")</f>
        <v/>
      </c>
      <c r="D8386" s="5">
        <v>0.0</v>
      </c>
    </row>
    <row r="8387" ht="14.25" customHeight="1">
      <c r="A8387" s="5"/>
      <c r="B8387" s="5"/>
      <c r="C8387" s="5" t="str">
        <f>IFERROR(__xludf.DUMMYFUNCTION("""COMPUTED_VALUE"""),"")</f>
        <v/>
      </c>
      <c r="D8387" s="5">
        <v>0.0</v>
      </c>
    </row>
    <row r="8388" ht="14.25" customHeight="1">
      <c r="A8388" s="5"/>
      <c r="B8388" s="5"/>
      <c r="C8388" s="5" t="str">
        <f>IFERROR(__xludf.DUMMYFUNCTION("""COMPUTED_VALUE"""),"")</f>
        <v/>
      </c>
      <c r="D8388" s="5">
        <v>0.0</v>
      </c>
    </row>
    <row r="8389" ht="14.25" customHeight="1">
      <c r="A8389" s="5"/>
      <c r="B8389" s="5"/>
      <c r="C8389" s="5" t="str">
        <f>IFERROR(__xludf.DUMMYFUNCTION("""COMPUTED_VALUE"""),"")</f>
        <v/>
      </c>
      <c r="D8389" s="5">
        <v>0.0</v>
      </c>
    </row>
    <row r="8390" ht="14.25" customHeight="1">
      <c r="A8390" s="5"/>
      <c r="B8390" s="5"/>
      <c r="C8390" s="5" t="str">
        <f>IFERROR(__xludf.DUMMYFUNCTION("""COMPUTED_VALUE"""),"")</f>
        <v/>
      </c>
      <c r="D8390" s="5">
        <v>0.0</v>
      </c>
    </row>
    <row r="8391" ht="14.25" customHeight="1">
      <c r="A8391" s="5"/>
      <c r="B8391" s="5"/>
      <c r="C8391" s="5" t="str">
        <f>IFERROR(__xludf.DUMMYFUNCTION("""COMPUTED_VALUE"""),"")</f>
        <v/>
      </c>
      <c r="D8391" s="5">
        <v>0.0</v>
      </c>
    </row>
    <row r="8392" ht="14.25" customHeight="1">
      <c r="A8392" s="5"/>
      <c r="B8392" s="5"/>
      <c r="C8392" s="5" t="str">
        <f>IFERROR(__xludf.DUMMYFUNCTION("""COMPUTED_VALUE"""),"")</f>
        <v/>
      </c>
      <c r="D8392" s="5">
        <v>0.0</v>
      </c>
    </row>
    <row r="8393" ht="14.25" customHeight="1">
      <c r="A8393" s="5"/>
      <c r="B8393" s="5"/>
      <c r="C8393" s="5" t="str">
        <f>IFERROR(__xludf.DUMMYFUNCTION("""COMPUTED_VALUE"""),"")</f>
        <v/>
      </c>
      <c r="D8393" s="5">
        <v>0.0</v>
      </c>
    </row>
    <row r="8394" ht="14.25" customHeight="1">
      <c r="A8394" s="5"/>
      <c r="B8394" s="5"/>
      <c r="C8394" s="5" t="str">
        <f>IFERROR(__xludf.DUMMYFUNCTION("""COMPUTED_VALUE"""),"")</f>
        <v/>
      </c>
      <c r="D8394" s="5">
        <v>0.0</v>
      </c>
    </row>
    <row r="8395" ht="14.25" customHeight="1">
      <c r="A8395" s="5"/>
      <c r="B8395" s="5"/>
      <c r="C8395" s="5" t="str">
        <f>IFERROR(__xludf.DUMMYFUNCTION("""COMPUTED_VALUE"""),"")</f>
        <v/>
      </c>
      <c r="D8395" s="5">
        <v>0.0</v>
      </c>
    </row>
    <row r="8396" ht="14.25" customHeight="1">
      <c r="A8396" s="5"/>
      <c r="B8396" s="5"/>
      <c r="C8396" s="5" t="str">
        <f>IFERROR(__xludf.DUMMYFUNCTION("""COMPUTED_VALUE"""),"")</f>
        <v/>
      </c>
      <c r="D8396" s="5">
        <v>0.0</v>
      </c>
    </row>
    <row r="8397" ht="14.25" customHeight="1">
      <c r="A8397" s="5"/>
      <c r="B8397" s="5"/>
      <c r="C8397" s="5" t="str">
        <f>IFERROR(__xludf.DUMMYFUNCTION("""COMPUTED_VALUE"""),"")</f>
        <v/>
      </c>
      <c r="D8397" s="5">
        <v>0.0</v>
      </c>
    </row>
    <row r="8398" ht="14.25" customHeight="1">
      <c r="A8398" s="5"/>
      <c r="B8398" s="5"/>
      <c r="C8398" s="5" t="str">
        <f>IFERROR(__xludf.DUMMYFUNCTION("""COMPUTED_VALUE"""),"")</f>
        <v/>
      </c>
      <c r="D8398" s="5">
        <v>0.0</v>
      </c>
    </row>
    <row r="8399" ht="14.25" customHeight="1">
      <c r="A8399" s="5"/>
      <c r="B8399" s="5"/>
      <c r="C8399" s="5" t="str">
        <f>IFERROR(__xludf.DUMMYFUNCTION("""COMPUTED_VALUE"""),"")</f>
        <v/>
      </c>
      <c r="D8399" s="5">
        <v>0.0</v>
      </c>
    </row>
    <row r="8400" ht="14.25" customHeight="1">
      <c r="A8400" s="5"/>
      <c r="B8400" s="5"/>
      <c r="C8400" s="5" t="str">
        <f>IFERROR(__xludf.DUMMYFUNCTION("""COMPUTED_VALUE"""),"")</f>
        <v/>
      </c>
      <c r="D8400" s="5">
        <v>0.0</v>
      </c>
    </row>
    <row r="8401" ht="14.25" customHeight="1">
      <c r="A8401" s="5"/>
      <c r="B8401" s="5"/>
      <c r="C8401" s="5" t="str">
        <f>IFERROR(__xludf.DUMMYFUNCTION("""COMPUTED_VALUE"""),"")</f>
        <v/>
      </c>
      <c r="D8401" s="5">
        <v>0.0</v>
      </c>
    </row>
    <row r="8402" ht="14.25" customHeight="1">
      <c r="A8402" s="5"/>
      <c r="B8402" s="5"/>
      <c r="C8402" s="5" t="str">
        <f>IFERROR(__xludf.DUMMYFUNCTION("""COMPUTED_VALUE"""),"")</f>
        <v/>
      </c>
      <c r="D8402" s="5">
        <v>0.0</v>
      </c>
    </row>
    <row r="8403" ht="14.25" customHeight="1">
      <c r="A8403" s="5"/>
      <c r="B8403" s="5"/>
      <c r="C8403" s="5" t="str">
        <f>IFERROR(__xludf.DUMMYFUNCTION("""COMPUTED_VALUE"""),"")</f>
        <v/>
      </c>
      <c r="D8403" s="5">
        <v>0.0</v>
      </c>
    </row>
    <row r="8404" ht="14.25" customHeight="1">
      <c r="A8404" s="5"/>
      <c r="B8404" s="5"/>
      <c r="C8404" s="5" t="str">
        <f>IFERROR(__xludf.DUMMYFUNCTION("""COMPUTED_VALUE"""),"")</f>
        <v/>
      </c>
      <c r="D8404" s="5">
        <v>0.0</v>
      </c>
    </row>
    <row r="8405" ht="14.25" customHeight="1">
      <c r="A8405" s="5"/>
      <c r="B8405" s="5"/>
      <c r="C8405" s="5" t="str">
        <f>IFERROR(__xludf.DUMMYFUNCTION("""COMPUTED_VALUE"""),"")</f>
        <v/>
      </c>
      <c r="D8405" s="5">
        <v>0.0</v>
      </c>
    </row>
    <row r="8406" ht="14.25" customHeight="1">
      <c r="A8406" s="5"/>
      <c r="B8406" s="5"/>
      <c r="C8406" s="5" t="str">
        <f>IFERROR(__xludf.DUMMYFUNCTION("""COMPUTED_VALUE"""),"")</f>
        <v/>
      </c>
      <c r="D8406" s="5">
        <v>0.0</v>
      </c>
    </row>
    <row r="8407" ht="14.25" customHeight="1">
      <c r="A8407" s="5"/>
      <c r="B8407" s="5"/>
      <c r="C8407" s="5" t="str">
        <f>IFERROR(__xludf.DUMMYFUNCTION("""COMPUTED_VALUE"""),"")</f>
        <v/>
      </c>
      <c r="D8407" s="5">
        <v>0.0</v>
      </c>
    </row>
    <row r="8408" ht="14.25" customHeight="1">
      <c r="A8408" s="5"/>
      <c r="B8408" s="5"/>
      <c r="C8408" s="5" t="str">
        <f>IFERROR(__xludf.DUMMYFUNCTION("""COMPUTED_VALUE"""),"")</f>
        <v/>
      </c>
      <c r="D8408" s="5">
        <v>0.0</v>
      </c>
    </row>
    <row r="8409" ht="14.25" customHeight="1">
      <c r="A8409" s="5"/>
      <c r="B8409" s="5"/>
      <c r="C8409" s="5" t="str">
        <f>IFERROR(__xludf.DUMMYFUNCTION("""COMPUTED_VALUE"""),"")</f>
        <v/>
      </c>
      <c r="D8409" s="5">
        <v>0.0</v>
      </c>
    </row>
    <row r="8410" ht="14.25" customHeight="1">
      <c r="A8410" s="5"/>
      <c r="B8410" s="5"/>
      <c r="C8410" s="5" t="str">
        <f>IFERROR(__xludf.DUMMYFUNCTION("""COMPUTED_VALUE"""),"")</f>
        <v/>
      </c>
      <c r="D8410" s="5">
        <v>0.0</v>
      </c>
    </row>
    <row r="8411" ht="14.25" customHeight="1">
      <c r="A8411" s="5"/>
      <c r="B8411" s="5"/>
      <c r="C8411" s="5" t="str">
        <f>IFERROR(__xludf.DUMMYFUNCTION("""COMPUTED_VALUE"""),"")</f>
        <v/>
      </c>
      <c r="D8411" s="5">
        <v>0.0</v>
      </c>
    </row>
    <row r="8412" ht="14.25" customHeight="1">
      <c r="A8412" s="5"/>
      <c r="B8412" s="5"/>
      <c r="C8412" s="5" t="str">
        <f>IFERROR(__xludf.DUMMYFUNCTION("""COMPUTED_VALUE"""),"")</f>
        <v/>
      </c>
      <c r="D8412" s="5">
        <v>0.0</v>
      </c>
    </row>
    <row r="8413" ht="14.25" customHeight="1">
      <c r="A8413" s="5"/>
      <c r="B8413" s="5"/>
      <c r="C8413" s="5" t="str">
        <f>IFERROR(__xludf.DUMMYFUNCTION("""COMPUTED_VALUE"""),"")</f>
        <v/>
      </c>
      <c r="D8413" s="5">
        <v>0.0</v>
      </c>
    </row>
    <row r="8414" ht="14.25" customHeight="1">
      <c r="A8414" s="5"/>
      <c r="B8414" s="5"/>
      <c r="C8414" s="5" t="str">
        <f>IFERROR(__xludf.DUMMYFUNCTION("""COMPUTED_VALUE"""),"")</f>
        <v/>
      </c>
      <c r="D8414" s="5">
        <v>0.0</v>
      </c>
    </row>
    <row r="8415" ht="14.25" customHeight="1">
      <c r="A8415" s="5"/>
      <c r="B8415" s="5"/>
      <c r="C8415" s="5" t="str">
        <f>IFERROR(__xludf.DUMMYFUNCTION("""COMPUTED_VALUE"""),"")</f>
        <v/>
      </c>
      <c r="D8415" s="5">
        <v>0.0</v>
      </c>
    </row>
    <row r="8416" ht="14.25" customHeight="1">
      <c r="A8416" s="5"/>
      <c r="B8416" s="5"/>
      <c r="C8416" s="5" t="str">
        <f>IFERROR(__xludf.DUMMYFUNCTION("""COMPUTED_VALUE"""),"")</f>
        <v/>
      </c>
      <c r="D8416" s="5">
        <v>0.0</v>
      </c>
    </row>
    <row r="8417" ht="14.25" customHeight="1">
      <c r="A8417" s="5"/>
      <c r="B8417" s="5"/>
      <c r="C8417" s="5" t="str">
        <f>IFERROR(__xludf.DUMMYFUNCTION("""COMPUTED_VALUE"""),"")</f>
        <v/>
      </c>
      <c r="D8417" s="5">
        <v>0.0</v>
      </c>
    </row>
    <row r="8418" ht="14.25" customHeight="1">
      <c r="A8418" s="5"/>
      <c r="B8418" s="5"/>
      <c r="C8418" s="5" t="str">
        <f>IFERROR(__xludf.DUMMYFUNCTION("""COMPUTED_VALUE"""),"")</f>
        <v/>
      </c>
      <c r="D8418" s="5">
        <v>0.0</v>
      </c>
    </row>
    <row r="8419" ht="14.25" customHeight="1">
      <c r="A8419" s="5"/>
      <c r="B8419" s="5"/>
      <c r="C8419" s="5" t="str">
        <f>IFERROR(__xludf.DUMMYFUNCTION("""COMPUTED_VALUE"""),"")</f>
        <v/>
      </c>
      <c r="D8419" s="5">
        <v>0.0</v>
      </c>
    </row>
    <row r="8420" ht="14.25" customHeight="1">
      <c r="A8420" s="5"/>
      <c r="B8420" s="5"/>
      <c r="C8420" s="5" t="str">
        <f>IFERROR(__xludf.DUMMYFUNCTION("""COMPUTED_VALUE"""),"")</f>
        <v/>
      </c>
      <c r="D8420" s="5">
        <v>0.0</v>
      </c>
    </row>
    <row r="8421" ht="14.25" customHeight="1">
      <c r="A8421" s="5"/>
      <c r="B8421" s="5"/>
      <c r="C8421" s="5" t="str">
        <f>IFERROR(__xludf.DUMMYFUNCTION("""COMPUTED_VALUE"""),"")</f>
        <v/>
      </c>
      <c r="D8421" s="5">
        <v>0.0</v>
      </c>
    </row>
    <row r="8422" ht="14.25" customHeight="1">
      <c r="A8422" s="5"/>
      <c r="B8422" s="5"/>
      <c r="C8422" s="5" t="str">
        <f>IFERROR(__xludf.DUMMYFUNCTION("""COMPUTED_VALUE"""),"")</f>
        <v/>
      </c>
      <c r="D8422" s="5">
        <v>0.0</v>
      </c>
    </row>
    <row r="8423" ht="14.25" customHeight="1">
      <c r="A8423" s="5"/>
      <c r="B8423" s="5"/>
      <c r="C8423" s="5" t="str">
        <f>IFERROR(__xludf.DUMMYFUNCTION("""COMPUTED_VALUE"""),"")</f>
        <v/>
      </c>
      <c r="D8423" s="5">
        <v>0.0</v>
      </c>
    </row>
    <row r="8424" ht="14.25" customHeight="1">
      <c r="A8424" s="5"/>
      <c r="B8424" s="5"/>
      <c r="C8424" s="5" t="str">
        <f>IFERROR(__xludf.DUMMYFUNCTION("""COMPUTED_VALUE"""),"")</f>
        <v/>
      </c>
      <c r="D8424" s="5">
        <v>0.0</v>
      </c>
    </row>
    <row r="8425" ht="14.25" customHeight="1">
      <c r="A8425" s="5"/>
      <c r="B8425" s="5"/>
      <c r="C8425" s="5" t="str">
        <f>IFERROR(__xludf.DUMMYFUNCTION("""COMPUTED_VALUE"""),"")</f>
        <v/>
      </c>
      <c r="D8425" s="5">
        <v>0.0</v>
      </c>
    </row>
    <row r="8426" ht="14.25" customHeight="1">
      <c r="A8426" s="5"/>
      <c r="B8426" s="5"/>
      <c r="C8426" s="5" t="str">
        <f>IFERROR(__xludf.DUMMYFUNCTION("""COMPUTED_VALUE"""),"")</f>
        <v/>
      </c>
      <c r="D8426" s="5">
        <v>0.0</v>
      </c>
    </row>
    <row r="8427" ht="14.25" customHeight="1">
      <c r="A8427" s="5"/>
      <c r="B8427" s="5"/>
      <c r="C8427" s="5" t="str">
        <f>IFERROR(__xludf.DUMMYFUNCTION("""COMPUTED_VALUE"""),"")</f>
        <v/>
      </c>
      <c r="D8427" s="5">
        <v>0.0</v>
      </c>
    </row>
    <row r="8428" ht="14.25" customHeight="1">
      <c r="A8428" s="5"/>
      <c r="B8428" s="5"/>
      <c r="C8428" s="5" t="str">
        <f>IFERROR(__xludf.DUMMYFUNCTION("""COMPUTED_VALUE"""),"")</f>
        <v/>
      </c>
      <c r="D8428" s="5">
        <v>0.0</v>
      </c>
    </row>
    <row r="8429" ht="14.25" customHeight="1">
      <c r="A8429" s="5"/>
      <c r="B8429" s="5"/>
      <c r="C8429" s="5" t="str">
        <f>IFERROR(__xludf.DUMMYFUNCTION("""COMPUTED_VALUE"""),"")</f>
        <v/>
      </c>
      <c r="D8429" s="5">
        <v>0.0</v>
      </c>
    </row>
    <row r="8430" ht="14.25" customHeight="1">
      <c r="A8430" s="5"/>
      <c r="B8430" s="5"/>
      <c r="C8430" s="5" t="str">
        <f>IFERROR(__xludf.DUMMYFUNCTION("""COMPUTED_VALUE"""),"")</f>
        <v/>
      </c>
      <c r="D8430" s="5">
        <v>0.0</v>
      </c>
    </row>
    <row r="8431" ht="14.25" customHeight="1">
      <c r="A8431" s="5"/>
      <c r="B8431" s="5"/>
      <c r="C8431" s="5" t="str">
        <f>IFERROR(__xludf.DUMMYFUNCTION("""COMPUTED_VALUE"""),"")</f>
        <v/>
      </c>
      <c r="D8431" s="5">
        <v>0.0</v>
      </c>
    </row>
    <row r="8432" ht="14.25" customHeight="1">
      <c r="A8432" s="5"/>
      <c r="B8432" s="5"/>
      <c r="C8432" s="5" t="str">
        <f>IFERROR(__xludf.DUMMYFUNCTION("""COMPUTED_VALUE"""),"")</f>
        <v/>
      </c>
      <c r="D8432" s="5">
        <v>0.0</v>
      </c>
    </row>
    <row r="8433" ht="14.25" customHeight="1">
      <c r="A8433" s="5"/>
      <c r="B8433" s="5"/>
      <c r="C8433" s="5" t="str">
        <f>IFERROR(__xludf.DUMMYFUNCTION("""COMPUTED_VALUE"""),"")</f>
        <v/>
      </c>
      <c r="D8433" s="5">
        <v>0.0</v>
      </c>
    </row>
    <row r="8434" ht="14.25" customHeight="1">
      <c r="A8434" s="5"/>
      <c r="B8434" s="5"/>
      <c r="C8434" s="5" t="str">
        <f>IFERROR(__xludf.DUMMYFUNCTION("""COMPUTED_VALUE"""),"")</f>
        <v/>
      </c>
      <c r="D8434" s="5">
        <v>0.0</v>
      </c>
    </row>
    <row r="8435" ht="14.25" customHeight="1">
      <c r="A8435" s="5"/>
      <c r="B8435" s="5"/>
      <c r="C8435" s="5" t="str">
        <f>IFERROR(__xludf.DUMMYFUNCTION("""COMPUTED_VALUE"""),"")</f>
        <v/>
      </c>
      <c r="D8435" s="5">
        <v>0.0</v>
      </c>
    </row>
    <row r="8436" ht="14.25" customHeight="1">
      <c r="A8436" s="5"/>
      <c r="B8436" s="5"/>
      <c r="C8436" s="5" t="str">
        <f>IFERROR(__xludf.DUMMYFUNCTION("""COMPUTED_VALUE"""),"")</f>
        <v/>
      </c>
      <c r="D8436" s="5">
        <v>0.0</v>
      </c>
    </row>
    <row r="8437" ht="14.25" customHeight="1">
      <c r="A8437" s="5"/>
      <c r="B8437" s="5"/>
      <c r="C8437" s="5" t="str">
        <f>IFERROR(__xludf.DUMMYFUNCTION("""COMPUTED_VALUE"""),"")</f>
        <v/>
      </c>
      <c r="D8437" s="5">
        <v>0.0</v>
      </c>
    </row>
    <row r="8438" ht="14.25" customHeight="1">
      <c r="A8438" s="5"/>
      <c r="B8438" s="5"/>
      <c r="C8438" s="5" t="str">
        <f>IFERROR(__xludf.DUMMYFUNCTION("""COMPUTED_VALUE"""),"")</f>
        <v/>
      </c>
      <c r="D8438" s="5">
        <v>0.0</v>
      </c>
    </row>
    <row r="8439" ht="14.25" customHeight="1">
      <c r="A8439" s="5"/>
      <c r="B8439" s="5"/>
      <c r="C8439" s="5" t="str">
        <f>IFERROR(__xludf.DUMMYFUNCTION("""COMPUTED_VALUE"""),"")</f>
        <v/>
      </c>
      <c r="D8439" s="5">
        <v>0.0</v>
      </c>
    </row>
    <row r="8440" ht="14.25" customHeight="1">
      <c r="A8440" s="5"/>
      <c r="B8440" s="5"/>
      <c r="C8440" s="5" t="str">
        <f>IFERROR(__xludf.DUMMYFUNCTION("""COMPUTED_VALUE"""),"")</f>
        <v/>
      </c>
      <c r="D8440" s="5">
        <v>0.0</v>
      </c>
    </row>
    <row r="8441" ht="14.25" customHeight="1">
      <c r="A8441" s="5"/>
      <c r="B8441" s="5"/>
      <c r="C8441" s="5" t="str">
        <f>IFERROR(__xludf.DUMMYFUNCTION("""COMPUTED_VALUE"""),"")</f>
        <v/>
      </c>
      <c r="D8441" s="5">
        <v>0.0</v>
      </c>
    </row>
    <row r="8442" ht="14.25" customHeight="1">
      <c r="A8442" s="5"/>
      <c r="B8442" s="5"/>
      <c r="C8442" s="5" t="str">
        <f>IFERROR(__xludf.DUMMYFUNCTION("""COMPUTED_VALUE"""),"")</f>
        <v/>
      </c>
      <c r="D8442" s="5">
        <v>0.0</v>
      </c>
    </row>
    <row r="8443" ht="14.25" customHeight="1">
      <c r="A8443" s="5"/>
      <c r="B8443" s="5"/>
      <c r="C8443" s="5" t="str">
        <f>IFERROR(__xludf.DUMMYFUNCTION("""COMPUTED_VALUE"""),"")</f>
        <v/>
      </c>
      <c r="D8443" s="5">
        <v>0.0</v>
      </c>
    </row>
    <row r="8444" ht="14.25" customHeight="1">
      <c r="A8444" s="5"/>
      <c r="B8444" s="5"/>
      <c r="C8444" s="5" t="str">
        <f>IFERROR(__xludf.DUMMYFUNCTION("""COMPUTED_VALUE"""),"")</f>
        <v/>
      </c>
      <c r="D8444" s="5">
        <v>0.0</v>
      </c>
    </row>
    <row r="8445" ht="14.25" customHeight="1">
      <c r="A8445" s="5"/>
      <c r="B8445" s="5"/>
      <c r="C8445" s="5" t="str">
        <f>IFERROR(__xludf.DUMMYFUNCTION("""COMPUTED_VALUE"""),"")</f>
        <v/>
      </c>
      <c r="D8445" s="5">
        <v>0.0</v>
      </c>
    </row>
    <row r="8446" ht="14.25" customHeight="1">
      <c r="A8446" s="5"/>
      <c r="B8446" s="5"/>
      <c r="C8446" s="5" t="str">
        <f>IFERROR(__xludf.DUMMYFUNCTION("""COMPUTED_VALUE"""),"")</f>
        <v/>
      </c>
      <c r="D8446" s="5">
        <v>0.0</v>
      </c>
    </row>
    <row r="8447" ht="14.25" customHeight="1">
      <c r="A8447" s="5"/>
      <c r="B8447" s="5"/>
      <c r="C8447" s="5" t="str">
        <f>IFERROR(__xludf.DUMMYFUNCTION("""COMPUTED_VALUE"""),"")</f>
        <v/>
      </c>
      <c r="D8447" s="5">
        <v>0.0</v>
      </c>
    </row>
    <row r="8448" ht="14.25" customHeight="1">
      <c r="A8448" s="5"/>
      <c r="B8448" s="5"/>
      <c r="C8448" s="5" t="str">
        <f>IFERROR(__xludf.DUMMYFUNCTION("""COMPUTED_VALUE"""),"")</f>
        <v/>
      </c>
      <c r="D8448" s="5">
        <v>0.0</v>
      </c>
    </row>
    <row r="8449" ht="14.25" customHeight="1">
      <c r="A8449" s="5"/>
      <c r="B8449" s="5"/>
      <c r="C8449" s="5" t="str">
        <f>IFERROR(__xludf.DUMMYFUNCTION("""COMPUTED_VALUE"""),"")</f>
        <v/>
      </c>
      <c r="D8449" s="5">
        <v>0.0</v>
      </c>
    </row>
    <row r="8450" ht="14.25" customHeight="1">
      <c r="A8450" s="5"/>
      <c r="B8450" s="5"/>
      <c r="C8450" s="5" t="str">
        <f>IFERROR(__xludf.DUMMYFUNCTION("""COMPUTED_VALUE"""),"")</f>
        <v/>
      </c>
      <c r="D8450" s="5">
        <v>0.0</v>
      </c>
    </row>
    <row r="8451" ht="14.25" customHeight="1">
      <c r="A8451" s="5"/>
      <c r="B8451" s="5"/>
      <c r="C8451" s="5" t="str">
        <f>IFERROR(__xludf.DUMMYFUNCTION("""COMPUTED_VALUE"""),"")</f>
        <v/>
      </c>
      <c r="D8451" s="5">
        <v>0.0</v>
      </c>
    </row>
    <row r="8452" ht="14.25" customHeight="1">
      <c r="A8452" s="5"/>
      <c r="B8452" s="5"/>
      <c r="C8452" s="5" t="str">
        <f>IFERROR(__xludf.DUMMYFUNCTION("""COMPUTED_VALUE"""),"")</f>
        <v/>
      </c>
      <c r="D8452" s="5">
        <v>0.0</v>
      </c>
    </row>
    <row r="8453" ht="14.25" customHeight="1">
      <c r="A8453" s="5"/>
      <c r="B8453" s="5"/>
      <c r="C8453" s="5" t="str">
        <f>IFERROR(__xludf.DUMMYFUNCTION("""COMPUTED_VALUE"""),"")</f>
        <v/>
      </c>
      <c r="D8453" s="5">
        <v>0.0</v>
      </c>
    </row>
    <row r="8454" ht="14.25" customHeight="1">
      <c r="A8454" s="5"/>
      <c r="B8454" s="5"/>
      <c r="C8454" s="5" t="str">
        <f>IFERROR(__xludf.DUMMYFUNCTION("""COMPUTED_VALUE"""),"")</f>
        <v/>
      </c>
      <c r="D8454" s="5">
        <v>0.0</v>
      </c>
    </row>
    <row r="8455" ht="14.25" customHeight="1">
      <c r="A8455" s="5"/>
      <c r="B8455" s="5"/>
      <c r="C8455" s="5" t="str">
        <f>IFERROR(__xludf.DUMMYFUNCTION("""COMPUTED_VALUE"""),"")</f>
        <v/>
      </c>
      <c r="D8455" s="5">
        <v>0.0</v>
      </c>
    </row>
    <row r="8456" ht="14.25" customHeight="1">
      <c r="A8456" s="5"/>
      <c r="B8456" s="5"/>
      <c r="C8456" s="5" t="str">
        <f>IFERROR(__xludf.DUMMYFUNCTION("""COMPUTED_VALUE"""),"")</f>
        <v/>
      </c>
      <c r="D8456" s="5">
        <v>0.0</v>
      </c>
    </row>
    <row r="8457" ht="14.25" customHeight="1">
      <c r="A8457" s="5"/>
      <c r="B8457" s="5"/>
      <c r="C8457" s="5" t="str">
        <f>IFERROR(__xludf.DUMMYFUNCTION("""COMPUTED_VALUE"""),"")</f>
        <v/>
      </c>
      <c r="D8457" s="5">
        <v>0.0</v>
      </c>
    </row>
    <row r="8458" ht="14.25" customHeight="1">
      <c r="A8458" s="5"/>
      <c r="B8458" s="5"/>
      <c r="C8458" s="5" t="str">
        <f>IFERROR(__xludf.DUMMYFUNCTION("""COMPUTED_VALUE"""),"")</f>
        <v/>
      </c>
      <c r="D8458" s="5">
        <v>0.0</v>
      </c>
    </row>
    <row r="8459" ht="14.25" customHeight="1">
      <c r="A8459" s="5"/>
      <c r="B8459" s="5"/>
      <c r="C8459" s="5" t="str">
        <f>IFERROR(__xludf.DUMMYFUNCTION("""COMPUTED_VALUE"""),"")</f>
        <v/>
      </c>
      <c r="D8459" s="5">
        <v>0.0</v>
      </c>
    </row>
    <row r="8460" ht="14.25" customHeight="1">
      <c r="A8460" s="5"/>
      <c r="B8460" s="5"/>
      <c r="C8460" s="5" t="str">
        <f>IFERROR(__xludf.DUMMYFUNCTION("""COMPUTED_VALUE"""),"")</f>
        <v/>
      </c>
      <c r="D8460" s="5">
        <v>0.0</v>
      </c>
    </row>
    <row r="8461" ht="14.25" customHeight="1">
      <c r="A8461" s="5"/>
      <c r="B8461" s="5"/>
      <c r="C8461" s="5" t="str">
        <f>IFERROR(__xludf.DUMMYFUNCTION("""COMPUTED_VALUE"""),"")</f>
        <v/>
      </c>
      <c r="D8461" s="5">
        <v>0.0</v>
      </c>
    </row>
    <row r="8462" ht="14.25" customHeight="1">
      <c r="A8462" s="5"/>
      <c r="B8462" s="5"/>
      <c r="C8462" s="5" t="str">
        <f>IFERROR(__xludf.DUMMYFUNCTION("""COMPUTED_VALUE"""),"")</f>
        <v/>
      </c>
      <c r="D8462" s="5">
        <v>0.0</v>
      </c>
    </row>
    <row r="8463" ht="14.25" customHeight="1">
      <c r="A8463" s="5"/>
      <c r="B8463" s="5"/>
      <c r="C8463" s="5" t="str">
        <f>IFERROR(__xludf.DUMMYFUNCTION("""COMPUTED_VALUE"""),"")</f>
        <v/>
      </c>
      <c r="D8463" s="5">
        <v>0.0</v>
      </c>
    </row>
    <row r="8464" ht="14.25" customHeight="1">
      <c r="A8464" s="5"/>
      <c r="B8464" s="5"/>
      <c r="C8464" s="5" t="str">
        <f>IFERROR(__xludf.DUMMYFUNCTION("""COMPUTED_VALUE"""),"")</f>
        <v/>
      </c>
      <c r="D8464" s="5">
        <v>0.0</v>
      </c>
    </row>
    <row r="8465" ht="14.25" customHeight="1">
      <c r="A8465" s="5"/>
      <c r="B8465" s="5"/>
      <c r="C8465" s="5" t="str">
        <f>IFERROR(__xludf.DUMMYFUNCTION("""COMPUTED_VALUE"""),"")</f>
        <v/>
      </c>
      <c r="D8465" s="5">
        <v>0.0</v>
      </c>
    </row>
    <row r="8466" ht="14.25" customHeight="1">
      <c r="A8466" s="5"/>
      <c r="B8466" s="5"/>
      <c r="C8466" s="5" t="str">
        <f>IFERROR(__xludf.DUMMYFUNCTION("""COMPUTED_VALUE"""),"")</f>
        <v/>
      </c>
      <c r="D8466" s="5">
        <v>0.0</v>
      </c>
    </row>
    <row r="8467" ht="14.25" customHeight="1">
      <c r="A8467" s="5"/>
      <c r="B8467" s="5"/>
      <c r="C8467" s="5" t="str">
        <f>IFERROR(__xludf.DUMMYFUNCTION("""COMPUTED_VALUE"""),"")</f>
        <v/>
      </c>
      <c r="D8467" s="5">
        <v>0.0</v>
      </c>
    </row>
    <row r="8468" ht="14.25" customHeight="1">
      <c r="A8468" s="5"/>
      <c r="B8468" s="5"/>
      <c r="C8468" s="5" t="str">
        <f>IFERROR(__xludf.DUMMYFUNCTION("""COMPUTED_VALUE"""),"")</f>
        <v/>
      </c>
      <c r="D8468" s="5">
        <v>0.0</v>
      </c>
    </row>
    <row r="8469" ht="14.25" customHeight="1">
      <c r="A8469" s="5"/>
      <c r="B8469" s="5"/>
      <c r="C8469" s="5" t="str">
        <f>IFERROR(__xludf.DUMMYFUNCTION("""COMPUTED_VALUE"""),"")</f>
        <v/>
      </c>
      <c r="D8469" s="5">
        <v>0.0</v>
      </c>
    </row>
    <row r="8470" ht="14.25" customHeight="1">
      <c r="A8470" s="5"/>
      <c r="B8470" s="5"/>
      <c r="C8470" s="5" t="str">
        <f>IFERROR(__xludf.DUMMYFUNCTION("""COMPUTED_VALUE"""),"")</f>
        <v/>
      </c>
      <c r="D8470" s="5">
        <v>0.0</v>
      </c>
    </row>
    <row r="8471" ht="14.25" customHeight="1">
      <c r="A8471" s="5"/>
      <c r="B8471" s="5"/>
      <c r="C8471" s="5" t="str">
        <f>IFERROR(__xludf.DUMMYFUNCTION("""COMPUTED_VALUE"""),"")</f>
        <v/>
      </c>
      <c r="D8471" s="5">
        <v>0.0</v>
      </c>
    </row>
    <row r="8472" ht="14.25" customHeight="1">
      <c r="A8472" s="5"/>
      <c r="B8472" s="5"/>
      <c r="C8472" s="5" t="str">
        <f>IFERROR(__xludf.DUMMYFUNCTION("""COMPUTED_VALUE"""),"")</f>
        <v/>
      </c>
      <c r="D8472" s="5">
        <v>0.0</v>
      </c>
    </row>
    <row r="8473" ht="14.25" customHeight="1">
      <c r="A8473" s="5"/>
      <c r="B8473" s="5"/>
      <c r="C8473" s="5" t="str">
        <f>IFERROR(__xludf.DUMMYFUNCTION("""COMPUTED_VALUE"""),"")</f>
        <v/>
      </c>
      <c r="D8473" s="5">
        <v>0.0</v>
      </c>
    </row>
    <row r="8474" ht="14.25" customHeight="1">
      <c r="A8474" s="5"/>
      <c r="B8474" s="5"/>
      <c r="C8474" s="5" t="str">
        <f>IFERROR(__xludf.DUMMYFUNCTION("""COMPUTED_VALUE"""),"")</f>
        <v/>
      </c>
      <c r="D8474" s="5">
        <v>0.0</v>
      </c>
    </row>
    <row r="8475" ht="14.25" customHeight="1">
      <c r="A8475" s="5"/>
      <c r="B8475" s="5"/>
      <c r="C8475" s="5" t="str">
        <f>IFERROR(__xludf.DUMMYFUNCTION("""COMPUTED_VALUE"""),"")</f>
        <v/>
      </c>
      <c r="D8475" s="5">
        <v>0.0</v>
      </c>
    </row>
    <row r="8476" ht="14.25" customHeight="1">
      <c r="A8476" s="5"/>
      <c r="B8476" s="5"/>
      <c r="C8476" s="5" t="str">
        <f>IFERROR(__xludf.DUMMYFUNCTION("""COMPUTED_VALUE"""),"")</f>
        <v/>
      </c>
      <c r="D8476" s="5">
        <v>0.0</v>
      </c>
    </row>
    <row r="8477" ht="14.25" customHeight="1">
      <c r="A8477" s="5"/>
      <c r="B8477" s="5"/>
      <c r="C8477" s="5" t="str">
        <f>IFERROR(__xludf.DUMMYFUNCTION("""COMPUTED_VALUE"""),"")</f>
        <v/>
      </c>
      <c r="D8477" s="5">
        <v>0.0</v>
      </c>
    </row>
    <row r="8478" ht="14.25" customHeight="1">
      <c r="A8478" s="5"/>
      <c r="B8478" s="5"/>
      <c r="C8478" s="5" t="str">
        <f>IFERROR(__xludf.DUMMYFUNCTION("""COMPUTED_VALUE"""),"")</f>
        <v/>
      </c>
      <c r="D8478" s="5">
        <v>0.0</v>
      </c>
    </row>
    <row r="8479" ht="14.25" customHeight="1">
      <c r="A8479" s="5"/>
      <c r="B8479" s="5"/>
      <c r="C8479" s="5" t="str">
        <f>IFERROR(__xludf.DUMMYFUNCTION("""COMPUTED_VALUE"""),"")</f>
        <v/>
      </c>
      <c r="D8479" s="5">
        <v>0.0</v>
      </c>
    </row>
    <row r="8480" ht="14.25" customHeight="1">
      <c r="A8480" s="5"/>
      <c r="B8480" s="5"/>
      <c r="C8480" s="5" t="str">
        <f>IFERROR(__xludf.DUMMYFUNCTION("""COMPUTED_VALUE"""),"")</f>
        <v/>
      </c>
      <c r="D8480" s="5">
        <v>0.0</v>
      </c>
    </row>
    <row r="8481" ht="14.25" customHeight="1">
      <c r="A8481" s="5"/>
      <c r="B8481" s="5"/>
      <c r="C8481" s="5" t="str">
        <f>IFERROR(__xludf.DUMMYFUNCTION("""COMPUTED_VALUE"""),"")</f>
        <v/>
      </c>
      <c r="D8481" s="5">
        <v>0.0</v>
      </c>
    </row>
    <row r="8482" ht="14.25" customHeight="1">
      <c r="A8482" s="5"/>
      <c r="B8482" s="5"/>
      <c r="C8482" s="5" t="str">
        <f>IFERROR(__xludf.DUMMYFUNCTION("""COMPUTED_VALUE"""),"")</f>
        <v/>
      </c>
      <c r="D8482" s="5">
        <v>0.0</v>
      </c>
    </row>
    <row r="8483" ht="14.25" customHeight="1">
      <c r="A8483" s="5"/>
      <c r="B8483" s="5"/>
      <c r="C8483" s="5" t="str">
        <f>IFERROR(__xludf.DUMMYFUNCTION("""COMPUTED_VALUE"""),"")</f>
        <v/>
      </c>
      <c r="D8483" s="5">
        <v>0.0</v>
      </c>
    </row>
    <row r="8484" ht="14.25" customHeight="1">
      <c r="A8484" s="5"/>
      <c r="B8484" s="5"/>
      <c r="C8484" s="5" t="str">
        <f>IFERROR(__xludf.DUMMYFUNCTION("""COMPUTED_VALUE"""),"")</f>
        <v/>
      </c>
      <c r="D8484" s="5">
        <v>0.0</v>
      </c>
    </row>
    <row r="8485" ht="14.25" customHeight="1">
      <c r="A8485" s="5"/>
      <c r="B8485" s="5"/>
      <c r="C8485" s="5" t="str">
        <f>IFERROR(__xludf.DUMMYFUNCTION("""COMPUTED_VALUE"""),"")</f>
        <v/>
      </c>
      <c r="D8485" s="5">
        <v>0.0</v>
      </c>
    </row>
    <row r="8486" ht="14.25" customHeight="1">
      <c r="A8486" s="5"/>
      <c r="B8486" s="5"/>
      <c r="C8486" s="5" t="str">
        <f>IFERROR(__xludf.DUMMYFUNCTION("""COMPUTED_VALUE"""),"")</f>
        <v/>
      </c>
      <c r="D8486" s="5">
        <v>0.0</v>
      </c>
    </row>
    <row r="8487" ht="14.25" customHeight="1">
      <c r="A8487" s="5"/>
      <c r="B8487" s="5"/>
      <c r="C8487" s="5" t="str">
        <f>IFERROR(__xludf.DUMMYFUNCTION("""COMPUTED_VALUE"""),"")</f>
        <v/>
      </c>
      <c r="D8487" s="5">
        <v>0.0</v>
      </c>
    </row>
    <row r="8488" ht="14.25" customHeight="1">
      <c r="A8488" s="5"/>
      <c r="B8488" s="5"/>
      <c r="C8488" s="5" t="str">
        <f>IFERROR(__xludf.DUMMYFUNCTION("""COMPUTED_VALUE"""),"")</f>
        <v/>
      </c>
      <c r="D8488" s="5">
        <v>0.0</v>
      </c>
    </row>
    <row r="8489" ht="14.25" customHeight="1">
      <c r="A8489" s="5"/>
      <c r="B8489" s="5"/>
      <c r="C8489" s="5" t="str">
        <f>IFERROR(__xludf.DUMMYFUNCTION("""COMPUTED_VALUE"""),"")</f>
        <v/>
      </c>
      <c r="D8489" s="5">
        <v>0.0</v>
      </c>
    </row>
    <row r="8490" ht="14.25" customHeight="1">
      <c r="A8490" s="5"/>
      <c r="B8490" s="5"/>
      <c r="C8490" s="5" t="str">
        <f>IFERROR(__xludf.DUMMYFUNCTION("""COMPUTED_VALUE"""),"")</f>
        <v/>
      </c>
      <c r="D8490" s="5">
        <v>0.0</v>
      </c>
    </row>
    <row r="8491" ht="14.25" customHeight="1">
      <c r="A8491" s="5"/>
      <c r="B8491" s="5"/>
      <c r="C8491" s="5" t="str">
        <f>IFERROR(__xludf.DUMMYFUNCTION("""COMPUTED_VALUE"""),"")</f>
        <v/>
      </c>
      <c r="D8491" s="5">
        <v>0.0</v>
      </c>
    </row>
    <row r="8492" ht="14.25" customHeight="1">
      <c r="A8492" s="5"/>
      <c r="B8492" s="5"/>
      <c r="C8492" s="5" t="str">
        <f>IFERROR(__xludf.DUMMYFUNCTION("""COMPUTED_VALUE"""),"")</f>
        <v/>
      </c>
      <c r="D8492" s="5">
        <v>0.0</v>
      </c>
    </row>
    <row r="8493" ht="14.25" customHeight="1">
      <c r="A8493" s="5"/>
      <c r="B8493" s="5"/>
      <c r="C8493" s="5" t="str">
        <f>IFERROR(__xludf.DUMMYFUNCTION("""COMPUTED_VALUE"""),"")</f>
        <v/>
      </c>
      <c r="D8493" s="5">
        <v>0.0</v>
      </c>
    </row>
    <row r="8494" ht="14.25" customHeight="1">
      <c r="A8494" s="5"/>
      <c r="B8494" s="5"/>
      <c r="C8494" s="5" t="str">
        <f>IFERROR(__xludf.DUMMYFUNCTION("""COMPUTED_VALUE"""),"")</f>
        <v/>
      </c>
      <c r="D8494" s="5">
        <v>0.0</v>
      </c>
    </row>
    <row r="8495" ht="14.25" customHeight="1">
      <c r="A8495" s="5"/>
      <c r="B8495" s="5"/>
      <c r="C8495" s="5" t="str">
        <f>IFERROR(__xludf.DUMMYFUNCTION("""COMPUTED_VALUE"""),"")</f>
        <v/>
      </c>
      <c r="D8495" s="5">
        <v>0.0</v>
      </c>
    </row>
    <row r="8496" ht="14.25" customHeight="1">
      <c r="A8496" s="5"/>
      <c r="B8496" s="5"/>
      <c r="C8496" s="5" t="str">
        <f>IFERROR(__xludf.DUMMYFUNCTION("""COMPUTED_VALUE"""),"")</f>
        <v/>
      </c>
      <c r="D8496" s="5">
        <v>0.0</v>
      </c>
    </row>
    <row r="8497" ht="14.25" customHeight="1">
      <c r="A8497" s="5"/>
      <c r="B8497" s="5"/>
      <c r="C8497" s="5" t="str">
        <f>IFERROR(__xludf.DUMMYFUNCTION("""COMPUTED_VALUE"""),"")</f>
        <v/>
      </c>
      <c r="D8497" s="5">
        <v>0.0</v>
      </c>
    </row>
    <row r="8498" ht="14.25" customHeight="1">
      <c r="A8498" s="5"/>
      <c r="B8498" s="5"/>
      <c r="C8498" s="5" t="str">
        <f>IFERROR(__xludf.DUMMYFUNCTION("""COMPUTED_VALUE"""),"")</f>
        <v/>
      </c>
      <c r="D8498" s="5">
        <v>0.0</v>
      </c>
    </row>
    <row r="8499" ht="14.25" customHeight="1">
      <c r="A8499" s="5"/>
      <c r="B8499" s="5"/>
      <c r="C8499" s="5" t="str">
        <f>IFERROR(__xludf.DUMMYFUNCTION("""COMPUTED_VALUE"""),"")</f>
        <v/>
      </c>
      <c r="D8499" s="5">
        <v>0.0</v>
      </c>
    </row>
    <row r="8500" ht="14.25" customHeight="1">
      <c r="A8500" s="5"/>
      <c r="B8500" s="5"/>
      <c r="C8500" s="5" t="str">
        <f>IFERROR(__xludf.DUMMYFUNCTION("""COMPUTED_VALUE"""),"")</f>
        <v/>
      </c>
      <c r="D8500" s="5">
        <v>0.0</v>
      </c>
    </row>
    <row r="8501" ht="14.25" customHeight="1">
      <c r="A8501" s="5"/>
      <c r="B8501" s="5"/>
      <c r="C8501" s="5" t="str">
        <f>IFERROR(__xludf.DUMMYFUNCTION("""COMPUTED_VALUE"""),"")</f>
        <v/>
      </c>
      <c r="D8501" s="5">
        <v>0.0</v>
      </c>
    </row>
    <row r="8502" ht="14.25" customHeight="1">
      <c r="A8502" s="5"/>
      <c r="B8502" s="5"/>
      <c r="C8502" s="5" t="str">
        <f>IFERROR(__xludf.DUMMYFUNCTION("""COMPUTED_VALUE"""),"")</f>
        <v/>
      </c>
      <c r="D8502" s="5">
        <v>0.0</v>
      </c>
    </row>
    <row r="8503" ht="14.25" customHeight="1">
      <c r="A8503" s="5"/>
      <c r="B8503" s="5"/>
      <c r="C8503" s="5" t="str">
        <f>IFERROR(__xludf.DUMMYFUNCTION("""COMPUTED_VALUE"""),"")</f>
        <v/>
      </c>
      <c r="D8503" s="5">
        <v>0.0</v>
      </c>
    </row>
    <row r="8504" ht="14.25" customHeight="1">
      <c r="A8504" s="5"/>
      <c r="B8504" s="5"/>
      <c r="C8504" s="5" t="str">
        <f>IFERROR(__xludf.DUMMYFUNCTION("""COMPUTED_VALUE"""),"")</f>
        <v/>
      </c>
      <c r="D8504" s="5">
        <v>0.0</v>
      </c>
    </row>
    <row r="8505" ht="14.25" customHeight="1">
      <c r="A8505" s="5"/>
      <c r="B8505" s="5"/>
      <c r="C8505" s="5" t="str">
        <f>IFERROR(__xludf.DUMMYFUNCTION("""COMPUTED_VALUE"""),"")</f>
        <v/>
      </c>
      <c r="D8505" s="5">
        <v>0.0</v>
      </c>
    </row>
    <row r="8506" ht="14.25" customHeight="1">
      <c r="A8506" s="5"/>
      <c r="B8506" s="5"/>
      <c r="C8506" s="5" t="str">
        <f>IFERROR(__xludf.DUMMYFUNCTION("""COMPUTED_VALUE"""),"")</f>
        <v/>
      </c>
      <c r="D8506" s="5">
        <v>0.0</v>
      </c>
    </row>
    <row r="8507" ht="14.25" customHeight="1">
      <c r="A8507" s="5"/>
      <c r="B8507" s="5"/>
      <c r="C8507" s="5" t="str">
        <f>IFERROR(__xludf.DUMMYFUNCTION("""COMPUTED_VALUE"""),"")</f>
        <v/>
      </c>
      <c r="D8507" s="5">
        <v>0.0</v>
      </c>
    </row>
    <row r="8508" ht="14.25" customHeight="1">
      <c r="A8508" s="5"/>
      <c r="B8508" s="5"/>
      <c r="C8508" s="5" t="str">
        <f>IFERROR(__xludf.DUMMYFUNCTION("""COMPUTED_VALUE"""),"")</f>
        <v/>
      </c>
      <c r="D8508" s="5">
        <v>0.0</v>
      </c>
    </row>
    <row r="8509" ht="14.25" customHeight="1">
      <c r="A8509" s="5"/>
      <c r="B8509" s="5"/>
      <c r="C8509" s="5" t="str">
        <f>IFERROR(__xludf.DUMMYFUNCTION("""COMPUTED_VALUE"""),"")</f>
        <v/>
      </c>
      <c r="D8509" s="5">
        <v>0.0</v>
      </c>
    </row>
    <row r="8510" ht="14.25" customHeight="1">
      <c r="A8510" s="5"/>
      <c r="B8510" s="5"/>
      <c r="C8510" s="5" t="str">
        <f>IFERROR(__xludf.DUMMYFUNCTION("""COMPUTED_VALUE"""),"")</f>
        <v/>
      </c>
      <c r="D8510" s="5">
        <v>0.0</v>
      </c>
    </row>
    <row r="8511" ht="14.25" customHeight="1">
      <c r="A8511" s="5"/>
      <c r="B8511" s="5"/>
      <c r="C8511" s="5" t="str">
        <f>IFERROR(__xludf.DUMMYFUNCTION("""COMPUTED_VALUE"""),"")</f>
        <v/>
      </c>
      <c r="D8511" s="5">
        <v>0.0</v>
      </c>
    </row>
    <row r="8512" ht="14.25" customHeight="1">
      <c r="A8512" s="5"/>
      <c r="B8512" s="5"/>
      <c r="C8512" s="5" t="str">
        <f>IFERROR(__xludf.DUMMYFUNCTION("""COMPUTED_VALUE"""),"")</f>
        <v/>
      </c>
      <c r="D8512" s="5">
        <v>0.0</v>
      </c>
    </row>
    <row r="8513" ht="14.25" customHeight="1">
      <c r="A8513" s="5"/>
      <c r="B8513" s="5"/>
      <c r="C8513" s="5" t="str">
        <f>IFERROR(__xludf.DUMMYFUNCTION("""COMPUTED_VALUE"""),"")</f>
        <v/>
      </c>
      <c r="D8513" s="5">
        <v>0.0</v>
      </c>
    </row>
    <row r="8514" ht="14.25" customHeight="1">
      <c r="A8514" s="5"/>
      <c r="B8514" s="5"/>
      <c r="C8514" s="5" t="str">
        <f>IFERROR(__xludf.DUMMYFUNCTION("""COMPUTED_VALUE"""),"")</f>
        <v/>
      </c>
      <c r="D8514" s="5">
        <v>0.0</v>
      </c>
    </row>
    <row r="8515" ht="14.25" customHeight="1">
      <c r="A8515" s="5"/>
      <c r="B8515" s="5"/>
      <c r="C8515" s="5" t="str">
        <f>IFERROR(__xludf.DUMMYFUNCTION("""COMPUTED_VALUE"""),"")</f>
        <v/>
      </c>
      <c r="D8515" s="5">
        <v>0.0</v>
      </c>
    </row>
    <row r="8516" ht="14.25" customHeight="1">
      <c r="A8516" s="5"/>
      <c r="B8516" s="5"/>
      <c r="C8516" s="5" t="str">
        <f>IFERROR(__xludf.DUMMYFUNCTION("""COMPUTED_VALUE"""),"")</f>
        <v/>
      </c>
      <c r="D8516" s="5">
        <v>0.0</v>
      </c>
    </row>
    <row r="8517" ht="14.25" customHeight="1">
      <c r="A8517" s="5"/>
      <c r="B8517" s="5"/>
      <c r="C8517" s="5" t="str">
        <f>IFERROR(__xludf.DUMMYFUNCTION("""COMPUTED_VALUE"""),"")</f>
        <v/>
      </c>
      <c r="D8517" s="5">
        <v>0.0</v>
      </c>
    </row>
    <row r="8518" ht="14.25" customHeight="1">
      <c r="A8518" s="5"/>
      <c r="B8518" s="5"/>
      <c r="C8518" s="5" t="str">
        <f>IFERROR(__xludf.DUMMYFUNCTION("""COMPUTED_VALUE"""),"")</f>
        <v/>
      </c>
      <c r="D8518" s="5">
        <v>0.0</v>
      </c>
    </row>
    <row r="8519" ht="14.25" customHeight="1">
      <c r="A8519" s="5"/>
      <c r="B8519" s="5"/>
      <c r="C8519" s="5" t="str">
        <f>IFERROR(__xludf.DUMMYFUNCTION("""COMPUTED_VALUE"""),"")</f>
        <v/>
      </c>
      <c r="D8519" s="5">
        <v>0.0</v>
      </c>
    </row>
    <row r="8520" ht="14.25" customHeight="1">
      <c r="A8520" s="5"/>
      <c r="B8520" s="5"/>
      <c r="C8520" s="5" t="str">
        <f>IFERROR(__xludf.DUMMYFUNCTION("""COMPUTED_VALUE"""),"")</f>
        <v/>
      </c>
      <c r="D8520" s="5">
        <v>0.0</v>
      </c>
    </row>
    <row r="8521" ht="14.25" customHeight="1">
      <c r="A8521" s="5"/>
      <c r="B8521" s="5"/>
      <c r="C8521" s="5" t="str">
        <f>IFERROR(__xludf.DUMMYFUNCTION("""COMPUTED_VALUE"""),"")</f>
        <v/>
      </c>
      <c r="D8521" s="5">
        <v>0.0</v>
      </c>
    </row>
    <row r="8522" ht="14.25" customHeight="1">
      <c r="A8522" s="5"/>
      <c r="B8522" s="5"/>
      <c r="C8522" s="5" t="str">
        <f>IFERROR(__xludf.DUMMYFUNCTION("""COMPUTED_VALUE"""),"")</f>
        <v/>
      </c>
      <c r="D8522" s="5">
        <v>0.0</v>
      </c>
    </row>
    <row r="8523" ht="14.25" customHeight="1">
      <c r="A8523" s="5"/>
      <c r="B8523" s="5"/>
      <c r="C8523" s="5" t="str">
        <f>IFERROR(__xludf.DUMMYFUNCTION("""COMPUTED_VALUE"""),"")</f>
        <v/>
      </c>
      <c r="D8523" s="5">
        <v>0.0</v>
      </c>
    </row>
    <row r="8524" ht="14.25" customHeight="1">
      <c r="A8524" s="5"/>
      <c r="B8524" s="5"/>
      <c r="C8524" s="5" t="str">
        <f>IFERROR(__xludf.DUMMYFUNCTION("""COMPUTED_VALUE"""),"")</f>
        <v/>
      </c>
      <c r="D8524" s="5">
        <v>0.0</v>
      </c>
    </row>
    <row r="8525" ht="14.25" customHeight="1">
      <c r="A8525" s="5"/>
      <c r="B8525" s="5"/>
      <c r="C8525" s="5" t="str">
        <f>IFERROR(__xludf.DUMMYFUNCTION("""COMPUTED_VALUE"""),"")</f>
        <v/>
      </c>
      <c r="D8525" s="5">
        <v>0.0</v>
      </c>
    </row>
    <row r="8526" ht="14.25" customHeight="1">
      <c r="A8526" s="5"/>
      <c r="B8526" s="5"/>
      <c r="C8526" s="5" t="str">
        <f>IFERROR(__xludf.DUMMYFUNCTION("""COMPUTED_VALUE"""),"")</f>
        <v/>
      </c>
      <c r="D8526" s="5">
        <v>0.0</v>
      </c>
    </row>
    <row r="8527" ht="14.25" customHeight="1">
      <c r="A8527" s="5"/>
      <c r="B8527" s="5"/>
      <c r="C8527" s="5" t="str">
        <f>IFERROR(__xludf.DUMMYFUNCTION("""COMPUTED_VALUE"""),"")</f>
        <v/>
      </c>
      <c r="D8527" s="5">
        <v>0.0</v>
      </c>
    </row>
    <row r="8528" ht="14.25" customHeight="1">
      <c r="A8528" s="5"/>
      <c r="B8528" s="5"/>
      <c r="C8528" s="5" t="str">
        <f>IFERROR(__xludf.DUMMYFUNCTION("""COMPUTED_VALUE"""),"")</f>
        <v/>
      </c>
      <c r="D8528" s="5">
        <v>0.0</v>
      </c>
    </row>
    <row r="8529" ht="14.25" customHeight="1">
      <c r="A8529" s="5"/>
      <c r="B8529" s="5"/>
      <c r="C8529" s="5" t="str">
        <f>IFERROR(__xludf.DUMMYFUNCTION("""COMPUTED_VALUE"""),"")</f>
        <v/>
      </c>
      <c r="D8529" s="5">
        <v>0.0</v>
      </c>
    </row>
    <row r="8530" ht="14.25" customHeight="1">
      <c r="A8530" s="5"/>
      <c r="B8530" s="5"/>
      <c r="C8530" s="5" t="str">
        <f>IFERROR(__xludf.DUMMYFUNCTION("""COMPUTED_VALUE"""),"")</f>
        <v/>
      </c>
      <c r="D8530" s="5">
        <v>0.0</v>
      </c>
    </row>
    <row r="8531" ht="14.25" customHeight="1">
      <c r="A8531" s="5"/>
      <c r="B8531" s="5"/>
      <c r="C8531" s="5" t="str">
        <f>IFERROR(__xludf.DUMMYFUNCTION("""COMPUTED_VALUE"""),"")</f>
        <v/>
      </c>
      <c r="D8531" s="5">
        <v>0.0</v>
      </c>
    </row>
    <row r="8532" ht="14.25" customHeight="1">
      <c r="A8532" s="5"/>
      <c r="B8532" s="5"/>
      <c r="C8532" s="5" t="str">
        <f>IFERROR(__xludf.DUMMYFUNCTION("""COMPUTED_VALUE"""),"")</f>
        <v/>
      </c>
      <c r="D8532" s="5">
        <v>0.0</v>
      </c>
    </row>
    <row r="8533" ht="14.25" customHeight="1">
      <c r="A8533" s="5"/>
      <c r="B8533" s="5"/>
      <c r="C8533" s="5" t="str">
        <f>IFERROR(__xludf.DUMMYFUNCTION("""COMPUTED_VALUE"""),"")</f>
        <v/>
      </c>
      <c r="D8533" s="5">
        <v>0.0</v>
      </c>
    </row>
    <row r="8534" ht="14.25" customHeight="1">
      <c r="A8534" s="5"/>
      <c r="B8534" s="5"/>
      <c r="C8534" s="5" t="str">
        <f>IFERROR(__xludf.DUMMYFUNCTION("""COMPUTED_VALUE"""),"")</f>
        <v/>
      </c>
      <c r="D8534" s="5">
        <v>0.0</v>
      </c>
    </row>
    <row r="8535" ht="14.25" customHeight="1">
      <c r="A8535" s="5"/>
      <c r="B8535" s="5"/>
      <c r="C8535" s="5" t="str">
        <f>IFERROR(__xludf.DUMMYFUNCTION("""COMPUTED_VALUE"""),"")</f>
        <v/>
      </c>
      <c r="D8535" s="5">
        <v>0.0</v>
      </c>
    </row>
    <row r="8536" ht="14.25" customHeight="1">
      <c r="A8536" s="5"/>
      <c r="B8536" s="5"/>
      <c r="C8536" s="5" t="str">
        <f>IFERROR(__xludf.DUMMYFUNCTION("""COMPUTED_VALUE"""),"")</f>
        <v/>
      </c>
      <c r="D8536" s="5">
        <v>0.0</v>
      </c>
    </row>
    <row r="8537" ht="14.25" customHeight="1">
      <c r="A8537" s="5"/>
      <c r="B8537" s="5"/>
      <c r="C8537" s="5" t="str">
        <f>IFERROR(__xludf.DUMMYFUNCTION("""COMPUTED_VALUE"""),"")</f>
        <v/>
      </c>
      <c r="D8537" s="5">
        <v>0.0</v>
      </c>
    </row>
    <row r="8538" ht="14.25" customHeight="1">
      <c r="A8538" s="5"/>
      <c r="B8538" s="5"/>
      <c r="C8538" s="5" t="str">
        <f>IFERROR(__xludf.DUMMYFUNCTION("""COMPUTED_VALUE"""),"")</f>
        <v/>
      </c>
      <c r="D8538" s="5">
        <v>0.0</v>
      </c>
    </row>
    <row r="8539" ht="14.25" customHeight="1">
      <c r="A8539" s="5"/>
      <c r="B8539" s="5"/>
      <c r="C8539" s="5" t="str">
        <f>IFERROR(__xludf.DUMMYFUNCTION("""COMPUTED_VALUE"""),"")</f>
        <v/>
      </c>
      <c r="D8539" s="5">
        <v>0.0</v>
      </c>
    </row>
    <row r="8540" ht="14.25" customHeight="1">
      <c r="A8540" s="5"/>
      <c r="B8540" s="5"/>
      <c r="C8540" s="5" t="str">
        <f>IFERROR(__xludf.DUMMYFUNCTION("""COMPUTED_VALUE"""),"")</f>
        <v/>
      </c>
      <c r="D8540" s="5">
        <v>0.0</v>
      </c>
    </row>
    <row r="8541" ht="14.25" customHeight="1">
      <c r="A8541" s="5"/>
      <c r="B8541" s="5"/>
      <c r="C8541" s="5" t="str">
        <f>IFERROR(__xludf.DUMMYFUNCTION("""COMPUTED_VALUE"""),"")</f>
        <v/>
      </c>
      <c r="D8541" s="5">
        <v>0.0</v>
      </c>
    </row>
    <row r="8542" ht="14.25" customHeight="1">
      <c r="A8542" s="5"/>
      <c r="B8542" s="5"/>
      <c r="C8542" s="5" t="str">
        <f>IFERROR(__xludf.DUMMYFUNCTION("""COMPUTED_VALUE"""),"")</f>
        <v/>
      </c>
      <c r="D8542" s="5">
        <v>0.0</v>
      </c>
    </row>
    <row r="8543" ht="14.25" customHeight="1">
      <c r="A8543" s="5"/>
      <c r="B8543" s="5"/>
      <c r="C8543" s="5" t="str">
        <f>IFERROR(__xludf.DUMMYFUNCTION("""COMPUTED_VALUE"""),"")</f>
        <v/>
      </c>
      <c r="D8543" s="5">
        <v>0.0</v>
      </c>
    </row>
    <row r="8544" ht="14.25" customHeight="1">
      <c r="A8544" s="5"/>
      <c r="B8544" s="5"/>
      <c r="C8544" s="5" t="str">
        <f>IFERROR(__xludf.DUMMYFUNCTION("""COMPUTED_VALUE"""),"")</f>
        <v/>
      </c>
      <c r="D8544" s="5">
        <v>0.0</v>
      </c>
    </row>
    <row r="8545" ht="14.25" customHeight="1">
      <c r="A8545" s="5"/>
      <c r="B8545" s="5"/>
      <c r="C8545" s="5" t="str">
        <f>IFERROR(__xludf.DUMMYFUNCTION("""COMPUTED_VALUE"""),"")</f>
        <v/>
      </c>
      <c r="D8545" s="5">
        <v>0.0</v>
      </c>
    </row>
    <row r="8546" ht="14.25" customHeight="1">
      <c r="A8546" s="5"/>
      <c r="B8546" s="5"/>
      <c r="C8546" s="5" t="str">
        <f>IFERROR(__xludf.DUMMYFUNCTION("""COMPUTED_VALUE"""),"")</f>
        <v/>
      </c>
      <c r="D8546" s="5">
        <v>0.0</v>
      </c>
    </row>
    <row r="8547" ht="14.25" customHeight="1">
      <c r="A8547" s="5"/>
      <c r="B8547" s="5"/>
      <c r="C8547" s="5" t="str">
        <f>IFERROR(__xludf.DUMMYFUNCTION("""COMPUTED_VALUE"""),"")</f>
        <v/>
      </c>
      <c r="D8547" s="5">
        <v>0.0</v>
      </c>
    </row>
    <row r="8548" ht="14.25" customHeight="1">
      <c r="A8548" s="5"/>
      <c r="B8548" s="5"/>
      <c r="C8548" s="5" t="str">
        <f>IFERROR(__xludf.DUMMYFUNCTION("""COMPUTED_VALUE"""),"")</f>
        <v/>
      </c>
      <c r="D8548" s="5">
        <v>0.0</v>
      </c>
    </row>
    <row r="8549" ht="14.25" customHeight="1">
      <c r="A8549" s="5"/>
      <c r="B8549" s="5"/>
      <c r="C8549" s="5" t="str">
        <f>IFERROR(__xludf.DUMMYFUNCTION("""COMPUTED_VALUE"""),"")</f>
        <v/>
      </c>
      <c r="D8549" s="5">
        <v>0.0</v>
      </c>
    </row>
    <row r="8550" ht="14.25" customHeight="1">
      <c r="A8550" s="5"/>
      <c r="B8550" s="5"/>
      <c r="C8550" s="5" t="str">
        <f>IFERROR(__xludf.DUMMYFUNCTION("""COMPUTED_VALUE"""),"")</f>
        <v/>
      </c>
      <c r="D8550" s="5">
        <v>0.0</v>
      </c>
    </row>
    <row r="8551" ht="14.25" customHeight="1">
      <c r="A8551" s="5"/>
      <c r="B8551" s="5"/>
      <c r="C8551" s="5" t="str">
        <f>IFERROR(__xludf.DUMMYFUNCTION("""COMPUTED_VALUE"""),"")</f>
        <v/>
      </c>
      <c r="D8551" s="5">
        <v>0.0</v>
      </c>
    </row>
    <row r="8552" ht="14.25" customHeight="1">
      <c r="A8552" s="5"/>
      <c r="B8552" s="5"/>
      <c r="C8552" s="5" t="str">
        <f>IFERROR(__xludf.DUMMYFUNCTION("""COMPUTED_VALUE"""),"")</f>
        <v/>
      </c>
      <c r="D8552" s="5">
        <v>0.0</v>
      </c>
    </row>
    <row r="8553" ht="14.25" customHeight="1">
      <c r="A8553" s="5"/>
      <c r="B8553" s="5"/>
      <c r="C8553" s="5" t="str">
        <f>IFERROR(__xludf.DUMMYFUNCTION("""COMPUTED_VALUE"""),"")</f>
        <v/>
      </c>
      <c r="D8553" s="5">
        <v>0.0</v>
      </c>
    </row>
    <row r="8554" ht="14.25" customHeight="1">
      <c r="A8554" s="5"/>
      <c r="B8554" s="5"/>
      <c r="C8554" s="5" t="str">
        <f>IFERROR(__xludf.DUMMYFUNCTION("""COMPUTED_VALUE"""),"")</f>
        <v/>
      </c>
      <c r="D8554" s="5">
        <v>0.0</v>
      </c>
    </row>
    <row r="8555" ht="14.25" customHeight="1">
      <c r="A8555" s="5"/>
      <c r="B8555" s="5"/>
      <c r="C8555" s="5" t="str">
        <f>IFERROR(__xludf.DUMMYFUNCTION("""COMPUTED_VALUE"""),"")</f>
        <v/>
      </c>
      <c r="D8555" s="5">
        <v>0.0</v>
      </c>
    </row>
    <row r="8556" ht="14.25" customHeight="1">
      <c r="A8556" s="5"/>
      <c r="B8556" s="5"/>
      <c r="C8556" s="5" t="str">
        <f>IFERROR(__xludf.DUMMYFUNCTION("""COMPUTED_VALUE"""),"")</f>
        <v/>
      </c>
      <c r="D8556" s="5">
        <v>0.0</v>
      </c>
    </row>
    <row r="8557" ht="14.25" customHeight="1">
      <c r="A8557" s="5"/>
      <c r="B8557" s="5"/>
      <c r="C8557" s="5" t="str">
        <f>IFERROR(__xludf.DUMMYFUNCTION("""COMPUTED_VALUE"""),"")</f>
        <v/>
      </c>
      <c r="D8557" s="5">
        <v>0.0</v>
      </c>
    </row>
    <row r="8558" ht="14.25" customHeight="1">
      <c r="A8558" s="5"/>
      <c r="B8558" s="5"/>
      <c r="C8558" s="5" t="str">
        <f>IFERROR(__xludf.DUMMYFUNCTION("""COMPUTED_VALUE"""),"")</f>
        <v/>
      </c>
      <c r="D8558" s="5">
        <v>0.0</v>
      </c>
    </row>
    <row r="8559" ht="14.25" customHeight="1">
      <c r="A8559" s="5"/>
      <c r="B8559" s="5"/>
      <c r="C8559" s="5" t="str">
        <f>IFERROR(__xludf.DUMMYFUNCTION("""COMPUTED_VALUE"""),"")</f>
        <v/>
      </c>
      <c r="D8559" s="5">
        <v>0.0</v>
      </c>
    </row>
    <row r="8560" ht="14.25" customHeight="1">
      <c r="A8560" s="5"/>
      <c r="B8560" s="5"/>
      <c r="C8560" s="5" t="str">
        <f>IFERROR(__xludf.DUMMYFUNCTION("""COMPUTED_VALUE"""),"")</f>
        <v/>
      </c>
      <c r="D8560" s="5">
        <v>0.0</v>
      </c>
    </row>
    <row r="8561" ht="14.25" customHeight="1">
      <c r="A8561" s="5"/>
      <c r="B8561" s="5"/>
      <c r="C8561" s="5" t="str">
        <f>IFERROR(__xludf.DUMMYFUNCTION("""COMPUTED_VALUE"""),"")</f>
        <v/>
      </c>
      <c r="D8561" s="5">
        <v>0.0</v>
      </c>
    </row>
    <row r="8562" ht="14.25" customHeight="1">
      <c r="A8562" s="5"/>
      <c r="B8562" s="5"/>
      <c r="C8562" s="5" t="str">
        <f>IFERROR(__xludf.DUMMYFUNCTION("""COMPUTED_VALUE"""),"")</f>
        <v/>
      </c>
      <c r="D8562" s="5">
        <v>0.0</v>
      </c>
    </row>
    <row r="8563" ht="14.25" customHeight="1">
      <c r="A8563" s="5"/>
      <c r="B8563" s="5"/>
      <c r="C8563" s="5" t="str">
        <f>IFERROR(__xludf.DUMMYFUNCTION("""COMPUTED_VALUE"""),"")</f>
        <v/>
      </c>
      <c r="D8563" s="5">
        <v>0.0</v>
      </c>
    </row>
    <row r="8564" ht="14.25" customHeight="1">
      <c r="A8564" s="5"/>
      <c r="B8564" s="5"/>
      <c r="C8564" s="5" t="str">
        <f>IFERROR(__xludf.DUMMYFUNCTION("""COMPUTED_VALUE"""),"")</f>
        <v/>
      </c>
      <c r="D8564" s="5">
        <v>0.0</v>
      </c>
    </row>
    <row r="8565" ht="14.25" customHeight="1">
      <c r="A8565" s="5"/>
      <c r="B8565" s="5"/>
      <c r="C8565" s="5" t="str">
        <f>IFERROR(__xludf.DUMMYFUNCTION("""COMPUTED_VALUE"""),"")</f>
        <v/>
      </c>
      <c r="D8565" s="5">
        <v>0.0</v>
      </c>
    </row>
    <row r="8566" ht="14.25" customHeight="1">
      <c r="A8566" s="5"/>
      <c r="B8566" s="5"/>
      <c r="C8566" s="5" t="str">
        <f>IFERROR(__xludf.DUMMYFUNCTION("""COMPUTED_VALUE"""),"")</f>
        <v/>
      </c>
      <c r="D8566" s="5">
        <v>0.0</v>
      </c>
    </row>
    <row r="8567" ht="14.25" customHeight="1">
      <c r="A8567" s="5"/>
      <c r="B8567" s="5"/>
      <c r="C8567" s="5" t="str">
        <f>IFERROR(__xludf.DUMMYFUNCTION("""COMPUTED_VALUE"""),"")</f>
        <v/>
      </c>
      <c r="D8567" s="5">
        <v>0.0</v>
      </c>
    </row>
    <row r="8568" ht="14.25" customHeight="1">
      <c r="A8568" s="5"/>
      <c r="B8568" s="5"/>
      <c r="C8568" s="5" t="str">
        <f>IFERROR(__xludf.DUMMYFUNCTION("""COMPUTED_VALUE"""),"")</f>
        <v/>
      </c>
      <c r="D8568" s="5">
        <v>0.0</v>
      </c>
    </row>
    <row r="8569" ht="14.25" customHeight="1">
      <c r="A8569" s="5"/>
      <c r="B8569" s="5"/>
      <c r="C8569" s="5" t="str">
        <f>IFERROR(__xludf.DUMMYFUNCTION("""COMPUTED_VALUE"""),"")</f>
        <v/>
      </c>
      <c r="D8569" s="5">
        <v>0.0</v>
      </c>
    </row>
    <row r="8570" ht="14.25" customHeight="1">
      <c r="A8570" s="5"/>
      <c r="B8570" s="5"/>
      <c r="C8570" s="5" t="str">
        <f>IFERROR(__xludf.DUMMYFUNCTION("""COMPUTED_VALUE"""),"")</f>
        <v/>
      </c>
      <c r="D8570" s="5">
        <v>0.0</v>
      </c>
    </row>
    <row r="8571" ht="14.25" customHeight="1">
      <c r="A8571" s="5"/>
      <c r="B8571" s="5"/>
      <c r="C8571" s="5" t="str">
        <f>IFERROR(__xludf.DUMMYFUNCTION("""COMPUTED_VALUE"""),"")</f>
        <v/>
      </c>
      <c r="D8571" s="5">
        <v>0.0</v>
      </c>
    </row>
    <row r="8572" ht="14.25" customHeight="1">
      <c r="A8572" s="5"/>
      <c r="B8572" s="5"/>
      <c r="C8572" s="5" t="str">
        <f>IFERROR(__xludf.DUMMYFUNCTION("""COMPUTED_VALUE"""),"")</f>
        <v/>
      </c>
      <c r="D8572" s="5">
        <v>0.0</v>
      </c>
    </row>
    <row r="8573" ht="14.25" customHeight="1">
      <c r="A8573" s="5"/>
      <c r="B8573" s="5"/>
      <c r="C8573" s="5" t="str">
        <f>IFERROR(__xludf.DUMMYFUNCTION("""COMPUTED_VALUE"""),"")</f>
        <v/>
      </c>
      <c r="D8573" s="5">
        <v>0.0</v>
      </c>
    </row>
    <row r="8574" ht="14.25" customHeight="1">
      <c r="A8574" s="5"/>
      <c r="B8574" s="5"/>
      <c r="C8574" s="5" t="str">
        <f>IFERROR(__xludf.DUMMYFUNCTION("""COMPUTED_VALUE"""),"")</f>
        <v/>
      </c>
      <c r="D8574" s="5">
        <v>0.0</v>
      </c>
    </row>
    <row r="8575" ht="14.25" customHeight="1">
      <c r="A8575" s="5"/>
      <c r="B8575" s="5"/>
      <c r="C8575" s="5" t="str">
        <f>IFERROR(__xludf.DUMMYFUNCTION("""COMPUTED_VALUE"""),"")</f>
        <v/>
      </c>
      <c r="D8575" s="5">
        <v>0.0</v>
      </c>
    </row>
    <row r="8576" ht="14.25" customHeight="1">
      <c r="A8576" s="5"/>
      <c r="B8576" s="5"/>
      <c r="C8576" s="5" t="str">
        <f>IFERROR(__xludf.DUMMYFUNCTION("""COMPUTED_VALUE"""),"")</f>
        <v/>
      </c>
      <c r="D8576" s="5">
        <v>0.0</v>
      </c>
    </row>
    <row r="8577" ht="14.25" customHeight="1">
      <c r="A8577" s="5"/>
      <c r="B8577" s="5"/>
      <c r="C8577" s="5" t="str">
        <f>IFERROR(__xludf.DUMMYFUNCTION("""COMPUTED_VALUE"""),"")</f>
        <v/>
      </c>
      <c r="D8577" s="5">
        <v>0.0</v>
      </c>
    </row>
    <row r="8578" ht="14.25" customHeight="1">
      <c r="A8578" s="5"/>
      <c r="B8578" s="5"/>
      <c r="C8578" s="5" t="str">
        <f>IFERROR(__xludf.DUMMYFUNCTION("""COMPUTED_VALUE"""),"")</f>
        <v/>
      </c>
      <c r="D8578" s="5">
        <v>0.0</v>
      </c>
    </row>
    <row r="8579" ht="14.25" customHeight="1">
      <c r="A8579" s="5"/>
      <c r="B8579" s="5"/>
      <c r="C8579" s="5" t="str">
        <f>IFERROR(__xludf.DUMMYFUNCTION("""COMPUTED_VALUE"""),"")</f>
        <v/>
      </c>
      <c r="D8579" s="5">
        <v>0.0</v>
      </c>
    </row>
    <row r="8580" ht="14.25" customHeight="1">
      <c r="A8580" s="5"/>
      <c r="B8580" s="5"/>
      <c r="C8580" s="5" t="str">
        <f>IFERROR(__xludf.DUMMYFUNCTION("""COMPUTED_VALUE"""),"")</f>
        <v/>
      </c>
      <c r="D8580" s="5">
        <v>0.0</v>
      </c>
    </row>
    <row r="8581" ht="14.25" customHeight="1">
      <c r="A8581" s="5"/>
      <c r="B8581" s="5"/>
      <c r="C8581" s="5" t="str">
        <f>IFERROR(__xludf.DUMMYFUNCTION("""COMPUTED_VALUE"""),"")</f>
        <v/>
      </c>
      <c r="D8581" s="5">
        <v>0.0</v>
      </c>
    </row>
    <row r="8582" ht="14.25" customHeight="1">
      <c r="A8582" s="5"/>
      <c r="B8582" s="5"/>
      <c r="C8582" s="5" t="str">
        <f>IFERROR(__xludf.DUMMYFUNCTION("""COMPUTED_VALUE"""),"")</f>
        <v/>
      </c>
      <c r="D8582" s="5">
        <v>0.0</v>
      </c>
    </row>
    <row r="8583" ht="14.25" customHeight="1">
      <c r="A8583" s="5"/>
      <c r="B8583" s="5"/>
      <c r="C8583" s="5" t="str">
        <f>IFERROR(__xludf.DUMMYFUNCTION("""COMPUTED_VALUE"""),"")</f>
        <v/>
      </c>
      <c r="D8583" s="5">
        <v>0.0</v>
      </c>
    </row>
    <row r="8584" ht="14.25" customHeight="1">
      <c r="A8584" s="5"/>
      <c r="B8584" s="5"/>
      <c r="C8584" s="5" t="str">
        <f>IFERROR(__xludf.DUMMYFUNCTION("""COMPUTED_VALUE"""),"")</f>
        <v/>
      </c>
      <c r="D8584" s="5">
        <v>0.0</v>
      </c>
    </row>
    <row r="8585" ht="14.25" customHeight="1">
      <c r="A8585" s="5"/>
      <c r="B8585" s="5"/>
      <c r="C8585" s="5" t="str">
        <f>IFERROR(__xludf.DUMMYFUNCTION("""COMPUTED_VALUE"""),"")</f>
        <v/>
      </c>
      <c r="D8585" s="5">
        <v>0.0</v>
      </c>
    </row>
    <row r="8586" ht="14.25" customHeight="1">
      <c r="A8586" s="5"/>
      <c r="B8586" s="5"/>
      <c r="C8586" s="5" t="str">
        <f>IFERROR(__xludf.DUMMYFUNCTION("""COMPUTED_VALUE"""),"")</f>
        <v/>
      </c>
      <c r="D8586" s="5">
        <v>0.0</v>
      </c>
    </row>
    <row r="8587" ht="14.25" customHeight="1">
      <c r="A8587" s="5"/>
      <c r="B8587" s="5"/>
      <c r="C8587" s="5" t="str">
        <f>IFERROR(__xludf.DUMMYFUNCTION("""COMPUTED_VALUE"""),"")</f>
        <v/>
      </c>
      <c r="D8587" s="5">
        <v>0.0</v>
      </c>
    </row>
    <row r="8588" ht="14.25" customHeight="1">
      <c r="A8588" s="5"/>
      <c r="B8588" s="5"/>
      <c r="C8588" s="5" t="str">
        <f>IFERROR(__xludf.DUMMYFUNCTION("""COMPUTED_VALUE"""),"")</f>
        <v/>
      </c>
      <c r="D8588" s="5">
        <v>0.0</v>
      </c>
    </row>
    <row r="8589" ht="14.25" customHeight="1">
      <c r="A8589" s="5"/>
      <c r="B8589" s="5"/>
      <c r="C8589" s="5" t="str">
        <f>IFERROR(__xludf.DUMMYFUNCTION("""COMPUTED_VALUE"""),"")</f>
        <v/>
      </c>
      <c r="D8589" s="5">
        <v>0.0</v>
      </c>
    </row>
    <row r="8590" ht="14.25" customHeight="1">
      <c r="A8590" s="5"/>
      <c r="B8590" s="5"/>
      <c r="C8590" s="5" t="str">
        <f>IFERROR(__xludf.DUMMYFUNCTION("""COMPUTED_VALUE"""),"")</f>
        <v/>
      </c>
      <c r="D8590" s="5">
        <v>0.0</v>
      </c>
    </row>
    <row r="8591" ht="14.25" customHeight="1">
      <c r="A8591" s="5"/>
      <c r="B8591" s="5"/>
      <c r="C8591" s="5" t="str">
        <f>IFERROR(__xludf.DUMMYFUNCTION("""COMPUTED_VALUE"""),"")</f>
        <v/>
      </c>
      <c r="D8591" s="5">
        <v>0.0</v>
      </c>
    </row>
    <row r="8592" ht="14.25" customHeight="1">
      <c r="A8592" s="5"/>
      <c r="B8592" s="5"/>
      <c r="C8592" s="5" t="str">
        <f>IFERROR(__xludf.DUMMYFUNCTION("""COMPUTED_VALUE"""),"")</f>
        <v/>
      </c>
      <c r="D8592" s="5">
        <v>0.0</v>
      </c>
    </row>
    <row r="8593" ht="14.25" customHeight="1">
      <c r="A8593" s="5"/>
      <c r="B8593" s="5"/>
      <c r="C8593" s="5" t="str">
        <f>IFERROR(__xludf.DUMMYFUNCTION("""COMPUTED_VALUE"""),"")</f>
        <v/>
      </c>
      <c r="D8593" s="5">
        <v>0.0</v>
      </c>
    </row>
    <row r="8594" ht="14.25" customHeight="1">
      <c r="A8594" s="5"/>
      <c r="B8594" s="5"/>
      <c r="C8594" s="5" t="str">
        <f>IFERROR(__xludf.DUMMYFUNCTION("""COMPUTED_VALUE"""),"")</f>
        <v/>
      </c>
      <c r="D8594" s="5">
        <v>0.0</v>
      </c>
    </row>
    <row r="8595" ht="14.25" customHeight="1">
      <c r="A8595" s="5"/>
      <c r="B8595" s="5"/>
      <c r="C8595" s="5" t="str">
        <f>IFERROR(__xludf.DUMMYFUNCTION("""COMPUTED_VALUE"""),"")</f>
        <v/>
      </c>
      <c r="D8595" s="5">
        <v>0.0</v>
      </c>
    </row>
    <row r="8596" ht="14.25" customHeight="1">
      <c r="A8596" s="5"/>
      <c r="B8596" s="5"/>
      <c r="C8596" s="5" t="str">
        <f>IFERROR(__xludf.DUMMYFUNCTION("""COMPUTED_VALUE"""),"")</f>
        <v/>
      </c>
      <c r="D8596" s="5">
        <v>0.0</v>
      </c>
    </row>
    <row r="8597" ht="14.25" customHeight="1">
      <c r="A8597" s="5"/>
      <c r="B8597" s="5"/>
      <c r="C8597" s="5" t="str">
        <f>IFERROR(__xludf.DUMMYFUNCTION("""COMPUTED_VALUE"""),"")</f>
        <v/>
      </c>
      <c r="D8597" s="5">
        <v>0.0</v>
      </c>
    </row>
    <row r="8598" ht="14.25" customHeight="1">
      <c r="A8598" s="5"/>
      <c r="B8598" s="5"/>
      <c r="C8598" s="5" t="str">
        <f>IFERROR(__xludf.DUMMYFUNCTION("""COMPUTED_VALUE"""),"")</f>
        <v/>
      </c>
      <c r="D8598" s="5">
        <v>0.0</v>
      </c>
    </row>
    <row r="8599" ht="14.25" customHeight="1">
      <c r="A8599" s="5"/>
      <c r="B8599" s="5"/>
      <c r="C8599" s="5" t="str">
        <f>IFERROR(__xludf.DUMMYFUNCTION("""COMPUTED_VALUE"""),"")</f>
        <v/>
      </c>
      <c r="D8599" s="5">
        <v>0.0</v>
      </c>
    </row>
    <row r="8600" ht="14.25" customHeight="1">
      <c r="A8600" s="5"/>
      <c r="B8600" s="5"/>
      <c r="C8600" s="5" t="str">
        <f>IFERROR(__xludf.DUMMYFUNCTION("""COMPUTED_VALUE"""),"")</f>
        <v/>
      </c>
      <c r="D8600" s="5">
        <v>0.0</v>
      </c>
    </row>
    <row r="8601" ht="14.25" customHeight="1">
      <c r="A8601" s="5"/>
      <c r="B8601" s="5"/>
      <c r="C8601" s="5" t="str">
        <f>IFERROR(__xludf.DUMMYFUNCTION("""COMPUTED_VALUE"""),"")</f>
        <v/>
      </c>
      <c r="D8601" s="5">
        <v>0.0</v>
      </c>
    </row>
    <row r="8602" ht="14.25" customHeight="1">
      <c r="A8602" s="5"/>
      <c r="B8602" s="5"/>
      <c r="C8602" s="5" t="str">
        <f>IFERROR(__xludf.DUMMYFUNCTION("""COMPUTED_VALUE"""),"")</f>
        <v/>
      </c>
      <c r="D8602" s="5">
        <v>0.0</v>
      </c>
    </row>
    <row r="8603" ht="14.25" customHeight="1">
      <c r="A8603" s="5"/>
      <c r="B8603" s="5"/>
      <c r="C8603" s="5" t="str">
        <f>IFERROR(__xludf.DUMMYFUNCTION("""COMPUTED_VALUE"""),"")</f>
        <v/>
      </c>
      <c r="D8603" s="5">
        <v>0.0</v>
      </c>
    </row>
    <row r="8604" ht="14.25" customHeight="1">
      <c r="A8604" s="5"/>
      <c r="B8604" s="5"/>
      <c r="C8604" s="5" t="str">
        <f>IFERROR(__xludf.DUMMYFUNCTION("""COMPUTED_VALUE"""),"")</f>
        <v/>
      </c>
      <c r="D8604" s="5">
        <v>0.0</v>
      </c>
    </row>
    <row r="8605" ht="14.25" customHeight="1">
      <c r="A8605" s="5"/>
      <c r="B8605" s="5"/>
      <c r="C8605" s="5" t="str">
        <f>IFERROR(__xludf.DUMMYFUNCTION("""COMPUTED_VALUE"""),"")</f>
        <v/>
      </c>
      <c r="D8605" s="5">
        <v>0.0</v>
      </c>
    </row>
    <row r="8606" ht="14.25" customHeight="1">
      <c r="A8606" s="5"/>
      <c r="B8606" s="5"/>
      <c r="C8606" s="5" t="str">
        <f>IFERROR(__xludf.DUMMYFUNCTION("""COMPUTED_VALUE"""),"")</f>
        <v/>
      </c>
      <c r="D8606" s="5">
        <v>0.0</v>
      </c>
    </row>
    <row r="8607" ht="14.25" customHeight="1">
      <c r="A8607" s="5"/>
      <c r="B8607" s="5"/>
      <c r="C8607" s="5" t="str">
        <f>IFERROR(__xludf.DUMMYFUNCTION("""COMPUTED_VALUE"""),"")</f>
        <v/>
      </c>
      <c r="D8607" s="5">
        <v>0.0</v>
      </c>
    </row>
    <row r="8608" ht="14.25" customHeight="1">
      <c r="A8608" s="5"/>
      <c r="B8608" s="5"/>
      <c r="C8608" s="5" t="str">
        <f>IFERROR(__xludf.DUMMYFUNCTION("""COMPUTED_VALUE"""),"")</f>
        <v/>
      </c>
      <c r="D8608" s="5">
        <v>0.0</v>
      </c>
    </row>
    <row r="8609" ht="14.25" customHeight="1">
      <c r="A8609" s="5"/>
      <c r="B8609" s="5"/>
      <c r="C8609" s="5" t="str">
        <f>IFERROR(__xludf.DUMMYFUNCTION("""COMPUTED_VALUE"""),"")</f>
        <v/>
      </c>
      <c r="D8609" s="5">
        <v>0.0</v>
      </c>
    </row>
    <row r="8610" ht="14.25" customHeight="1">
      <c r="A8610" s="5"/>
      <c r="B8610" s="5"/>
      <c r="C8610" s="5" t="str">
        <f>IFERROR(__xludf.DUMMYFUNCTION("""COMPUTED_VALUE"""),"")</f>
        <v/>
      </c>
      <c r="D8610" s="5">
        <v>0.0</v>
      </c>
    </row>
    <row r="8611" ht="14.25" customHeight="1">
      <c r="A8611" s="5"/>
      <c r="B8611" s="5"/>
      <c r="C8611" s="5" t="str">
        <f>IFERROR(__xludf.DUMMYFUNCTION("""COMPUTED_VALUE"""),"")</f>
        <v/>
      </c>
      <c r="D8611" s="5">
        <v>0.0</v>
      </c>
    </row>
    <row r="8612" ht="14.25" customHeight="1">
      <c r="A8612" s="5"/>
      <c r="B8612" s="5"/>
      <c r="C8612" s="5" t="str">
        <f>IFERROR(__xludf.DUMMYFUNCTION("""COMPUTED_VALUE"""),"")</f>
        <v/>
      </c>
      <c r="D8612" s="5">
        <v>0.0</v>
      </c>
    </row>
    <row r="8613" ht="14.25" customHeight="1">
      <c r="A8613" s="5"/>
      <c r="B8613" s="5"/>
      <c r="C8613" s="5" t="str">
        <f>IFERROR(__xludf.DUMMYFUNCTION("""COMPUTED_VALUE"""),"")</f>
        <v/>
      </c>
      <c r="D8613" s="5">
        <v>0.0</v>
      </c>
    </row>
    <row r="8614" ht="14.25" customHeight="1">
      <c r="A8614" s="5"/>
      <c r="B8614" s="5"/>
      <c r="C8614" s="5" t="str">
        <f>IFERROR(__xludf.DUMMYFUNCTION("""COMPUTED_VALUE"""),"")</f>
        <v/>
      </c>
      <c r="D8614" s="5">
        <v>0.0</v>
      </c>
    </row>
    <row r="8615" ht="14.25" customHeight="1">
      <c r="A8615" s="5"/>
      <c r="B8615" s="5"/>
      <c r="C8615" s="5" t="str">
        <f>IFERROR(__xludf.DUMMYFUNCTION("""COMPUTED_VALUE"""),"")</f>
        <v/>
      </c>
      <c r="D8615" s="5">
        <v>0.0</v>
      </c>
    </row>
    <row r="8616" ht="14.25" customHeight="1">
      <c r="A8616" s="5"/>
      <c r="B8616" s="5"/>
      <c r="C8616" s="5" t="str">
        <f>IFERROR(__xludf.DUMMYFUNCTION("""COMPUTED_VALUE"""),"")</f>
        <v/>
      </c>
      <c r="D8616" s="5">
        <v>0.0</v>
      </c>
    </row>
    <row r="8617" ht="14.25" customHeight="1">
      <c r="A8617" s="5"/>
      <c r="B8617" s="5"/>
      <c r="C8617" s="5" t="str">
        <f>IFERROR(__xludf.DUMMYFUNCTION("""COMPUTED_VALUE"""),"")</f>
        <v/>
      </c>
      <c r="D8617" s="5">
        <v>0.0</v>
      </c>
    </row>
    <row r="8618" ht="14.25" customHeight="1">
      <c r="A8618" s="5"/>
      <c r="B8618" s="5"/>
      <c r="C8618" s="5" t="str">
        <f>IFERROR(__xludf.DUMMYFUNCTION("""COMPUTED_VALUE"""),"")</f>
        <v/>
      </c>
      <c r="D8618" s="5">
        <v>0.0</v>
      </c>
    </row>
    <row r="8619" ht="14.25" customHeight="1">
      <c r="A8619" s="5"/>
      <c r="B8619" s="5"/>
      <c r="C8619" s="5" t="str">
        <f>IFERROR(__xludf.DUMMYFUNCTION("""COMPUTED_VALUE"""),"")</f>
        <v/>
      </c>
      <c r="D8619" s="5">
        <v>0.0</v>
      </c>
    </row>
    <row r="8620" ht="14.25" customHeight="1">
      <c r="A8620" s="5"/>
      <c r="B8620" s="5"/>
      <c r="C8620" s="5" t="str">
        <f>IFERROR(__xludf.DUMMYFUNCTION("""COMPUTED_VALUE"""),"")</f>
        <v/>
      </c>
      <c r="D8620" s="5">
        <v>0.0</v>
      </c>
    </row>
    <row r="8621" ht="14.25" customHeight="1">
      <c r="A8621" s="5"/>
      <c r="B8621" s="5"/>
      <c r="C8621" s="5" t="str">
        <f>IFERROR(__xludf.DUMMYFUNCTION("""COMPUTED_VALUE"""),"")</f>
        <v/>
      </c>
      <c r="D8621" s="5">
        <v>0.0</v>
      </c>
    </row>
    <row r="8622" ht="14.25" customHeight="1">
      <c r="A8622" s="5"/>
      <c r="B8622" s="5"/>
      <c r="C8622" s="5" t="str">
        <f>IFERROR(__xludf.DUMMYFUNCTION("""COMPUTED_VALUE"""),"")</f>
        <v/>
      </c>
      <c r="D8622" s="5">
        <v>0.0</v>
      </c>
    </row>
    <row r="8623" ht="14.25" customHeight="1">
      <c r="A8623" s="5"/>
      <c r="B8623" s="5"/>
      <c r="C8623" s="5" t="str">
        <f>IFERROR(__xludf.DUMMYFUNCTION("""COMPUTED_VALUE"""),"")</f>
        <v/>
      </c>
      <c r="D8623" s="5">
        <v>0.0</v>
      </c>
    </row>
    <row r="8624" ht="14.25" customHeight="1">
      <c r="A8624" s="5"/>
      <c r="B8624" s="5"/>
      <c r="C8624" s="5" t="str">
        <f>IFERROR(__xludf.DUMMYFUNCTION("""COMPUTED_VALUE"""),"")</f>
        <v/>
      </c>
      <c r="D8624" s="5">
        <v>0.0</v>
      </c>
    </row>
    <row r="8625" ht="14.25" customHeight="1">
      <c r="A8625" s="5"/>
      <c r="B8625" s="5"/>
      <c r="C8625" s="5" t="str">
        <f>IFERROR(__xludf.DUMMYFUNCTION("""COMPUTED_VALUE"""),"")</f>
        <v/>
      </c>
      <c r="D8625" s="5">
        <v>0.0</v>
      </c>
    </row>
    <row r="8626" ht="14.25" customHeight="1">
      <c r="A8626" s="5"/>
      <c r="B8626" s="5"/>
      <c r="C8626" s="5" t="str">
        <f>IFERROR(__xludf.DUMMYFUNCTION("""COMPUTED_VALUE"""),"")</f>
        <v/>
      </c>
      <c r="D8626" s="5">
        <v>0.0</v>
      </c>
    </row>
    <row r="8627" ht="14.25" customHeight="1">
      <c r="A8627" s="5"/>
      <c r="B8627" s="5"/>
      <c r="C8627" s="5" t="str">
        <f>IFERROR(__xludf.DUMMYFUNCTION("""COMPUTED_VALUE"""),"")</f>
        <v/>
      </c>
      <c r="D8627" s="5">
        <v>0.0</v>
      </c>
    </row>
    <row r="8628" ht="14.25" customHeight="1">
      <c r="A8628" s="5"/>
      <c r="B8628" s="5"/>
      <c r="C8628" s="5" t="str">
        <f>IFERROR(__xludf.DUMMYFUNCTION("""COMPUTED_VALUE"""),"")</f>
        <v/>
      </c>
      <c r="D8628" s="5">
        <v>0.0</v>
      </c>
    </row>
    <row r="8629" ht="14.25" customHeight="1">
      <c r="A8629" s="5"/>
      <c r="B8629" s="5"/>
      <c r="C8629" s="5" t="str">
        <f>IFERROR(__xludf.DUMMYFUNCTION("""COMPUTED_VALUE"""),"")</f>
        <v/>
      </c>
      <c r="D8629" s="5">
        <v>0.0</v>
      </c>
    </row>
    <row r="8630" ht="14.25" customHeight="1">
      <c r="A8630" s="5"/>
      <c r="B8630" s="5"/>
      <c r="C8630" s="5" t="str">
        <f>IFERROR(__xludf.DUMMYFUNCTION("""COMPUTED_VALUE"""),"")</f>
        <v/>
      </c>
      <c r="D8630" s="5">
        <v>0.0</v>
      </c>
    </row>
    <row r="8631" ht="14.25" customHeight="1">
      <c r="A8631" s="5"/>
      <c r="B8631" s="5"/>
      <c r="C8631" s="5" t="str">
        <f>IFERROR(__xludf.DUMMYFUNCTION("""COMPUTED_VALUE"""),"")</f>
        <v/>
      </c>
      <c r="D8631" s="5">
        <v>0.0</v>
      </c>
    </row>
    <row r="8632" ht="14.25" customHeight="1">
      <c r="A8632" s="5"/>
      <c r="B8632" s="5"/>
      <c r="C8632" s="5" t="str">
        <f>IFERROR(__xludf.DUMMYFUNCTION("""COMPUTED_VALUE"""),"")</f>
        <v/>
      </c>
      <c r="D8632" s="5">
        <v>0.0</v>
      </c>
    </row>
    <row r="8633" ht="14.25" customHeight="1">
      <c r="A8633" s="5"/>
      <c r="B8633" s="5"/>
      <c r="C8633" s="5" t="str">
        <f>IFERROR(__xludf.DUMMYFUNCTION("""COMPUTED_VALUE"""),"")</f>
        <v/>
      </c>
      <c r="D8633" s="5">
        <v>0.0</v>
      </c>
    </row>
    <row r="8634" ht="14.25" customHeight="1">
      <c r="A8634" s="5"/>
      <c r="B8634" s="5"/>
      <c r="C8634" s="5" t="str">
        <f>IFERROR(__xludf.DUMMYFUNCTION("""COMPUTED_VALUE"""),"")</f>
        <v/>
      </c>
      <c r="D8634" s="5">
        <v>0.0</v>
      </c>
    </row>
    <row r="8635" ht="14.25" customHeight="1">
      <c r="A8635" s="5"/>
      <c r="B8635" s="5"/>
      <c r="C8635" s="5" t="str">
        <f>IFERROR(__xludf.DUMMYFUNCTION("""COMPUTED_VALUE"""),"")</f>
        <v/>
      </c>
      <c r="D8635" s="5">
        <v>0.0</v>
      </c>
    </row>
    <row r="8636" ht="14.25" customHeight="1">
      <c r="A8636" s="5"/>
      <c r="B8636" s="5"/>
      <c r="C8636" s="5" t="str">
        <f>IFERROR(__xludf.DUMMYFUNCTION("""COMPUTED_VALUE"""),"")</f>
        <v/>
      </c>
      <c r="D8636" s="5">
        <v>0.0</v>
      </c>
    </row>
    <row r="8637" ht="14.25" customHeight="1">
      <c r="A8637" s="5"/>
      <c r="B8637" s="5"/>
      <c r="C8637" s="5" t="str">
        <f>IFERROR(__xludf.DUMMYFUNCTION("""COMPUTED_VALUE"""),"")</f>
        <v/>
      </c>
      <c r="D8637" s="5">
        <v>0.0</v>
      </c>
    </row>
    <row r="8638" ht="14.25" customHeight="1">
      <c r="A8638" s="5"/>
      <c r="B8638" s="5"/>
      <c r="C8638" s="5" t="str">
        <f>IFERROR(__xludf.DUMMYFUNCTION("""COMPUTED_VALUE"""),"")</f>
        <v/>
      </c>
      <c r="D8638" s="5">
        <v>0.0</v>
      </c>
    </row>
    <row r="8639" ht="14.25" customHeight="1">
      <c r="A8639" s="5"/>
      <c r="B8639" s="5"/>
      <c r="C8639" s="5" t="str">
        <f>IFERROR(__xludf.DUMMYFUNCTION("""COMPUTED_VALUE"""),"")</f>
        <v/>
      </c>
      <c r="D8639" s="5">
        <v>0.0</v>
      </c>
    </row>
    <row r="8640" ht="14.25" customHeight="1">
      <c r="A8640" s="5"/>
      <c r="B8640" s="5"/>
      <c r="C8640" s="5" t="str">
        <f>IFERROR(__xludf.DUMMYFUNCTION("""COMPUTED_VALUE"""),"")</f>
        <v/>
      </c>
      <c r="D8640" s="5">
        <v>0.0</v>
      </c>
    </row>
    <row r="8641" ht="14.25" customHeight="1">
      <c r="A8641" s="5"/>
      <c r="B8641" s="5"/>
      <c r="C8641" s="5" t="str">
        <f>IFERROR(__xludf.DUMMYFUNCTION("""COMPUTED_VALUE"""),"")</f>
        <v/>
      </c>
      <c r="D8641" s="5">
        <v>0.0</v>
      </c>
    </row>
    <row r="8642" ht="14.25" customHeight="1">
      <c r="A8642" s="5"/>
      <c r="B8642" s="5"/>
      <c r="C8642" s="5" t="str">
        <f>IFERROR(__xludf.DUMMYFUNCTION("""COMPUTED_VALUE"""),"")</f>
        <v/>
      </c>
      <c r="D8642" s="5">
        <v>0.0</v>
      </c>
    </row>
    <row r="8643" ht="14.25" customHeight="1">
      <c r="A8643" s="5"/>
      <c r="B8643" s="5"/>
      <c r="C8643" s="5" t="str">
        <f>IFERROR(__xludf.DUMMYFUNCTION("""COMPUTED_VALUE"""),"")</f>
        <v/>
      </c>
      <c r="D8643" s="5">
        <v>0.0</v>
      </c>
    </row>
    <row r="8644" ht="14.25" customHeight="1">
      <c r="A8644" s="5"/>
      <c r="B8644" s="5"/>
      <c r="C8644" s="5" t="str">
        <f>IFERROR(__xludf.DUMMYFUNCTION("""COMPUTED_VALUE"""),"")</f>
        <v/>
      </c>
      <c r="D8644" s="5">
        <v>0.0</v>
      </c>
    </row>
    <row r="8645" ht="14.25" customHeight="1">
      <c r="A8645" s="5"/>
      <c r="B8645" s="5"/>
      <c r="C8645" s="5" t="str">
        <f>IFERROR(__xludf.DUMMYFUNCTION("""COMPUTED_VALUE"""),"")</f>
        <v/>
      </c>
      <c r="D8645" s="5">
        <v>0.0</v>
      </c>
    </row>
    <row r="8646" ht="14.25" customHeight="1">
      <c r="A8646" s="5"/>
      <c r="B8646" s="5"/>
      <c r="C8646" s="5" t="str">
        <f>IFERROR(__xludf.DUMMYFUNCTION("""COMPUTED_VALUE"""),"")</f>
        <v/>
      </c>
      <c r="D8646" s="5">
        <v>0.0</v>
      </c>
    </row>
    <row r="8647" ht="14.25" customHeight="1">
      <c r="A8647" s="5"/>
      <c r="B8647" s="5"/>
      <c r="C8647" s="5" t="str">
        <f>IFERROR(__xludf.DUMMYFUNCTION("""COMPUTED_VALUE"""),"")</f>
        <v/>
      </c>
      <c r="D8647" s="5">
        <v>0.0</v>
      </c>
    </row>
    <row r="8648" ht="14.25" customHeight="1">
      <c r="A8648" s="5"/>
      <c r="B8648" s="5"/>
      <c r="C8648" s="5" t="str">
        <f>IFERROR(__xludf.DUMMYFUNCTION("""COMPUTED_VALUE"""),"")</f>
        <v/>
      </c>
      <c r="D8648" s="5">
        <v>0.0</v>
      </c>
    </row>
    <row r="8649" ht="14.25" customHeight="1">
      <c r="A8649" s="5"/>
      <c r="B8649" s="5"/>
      <c r="C8649" s="5" t="str">
        <f>IFERROR(__xludf.DUMMYFUNCTION("""COMPUTED_VALUE"""),"")</f>
        <v/>
      </c>
      <c r="D8649" s="5">
        <v>0.0</v>
      </c>
    </row>
    <row r="8650" ht="14.25" customHeight="1">
      <c r="A8650" s="5"/>
      <c r="B8650" s="5"/>
      <c r="C8650" s="5" t="str">
        <f>IFERROR(__xludf.DUMMYFUNCTION("""COMPUTED_VALUE"""),"")</f>
        <v/>
      </c>
      <c r="D8650" s="5">
        <v>0.0</v>
      </c>
    </row>
    <row r="8651" ht="14.25" customHeight="1">
      <c r="A8651" s="5"/>
      <c r="B8651" s="5"/>
      <c r="C8651" s="5" t="str">
        <f>IFERROR(__xludf.DUMMYFUNCTION("""COMPUTED_VALUE"""),"")</f>
        <v/>
      </c>
      <c r="D8651" s="5">
        <v>0.0</v>
      </c>
    </row>
    <row r="8652" ht="14.25" customHeight="1">
      <c r="A8652" s="5"/>
      <c r="B8652" s="5"/>
      <c r="C8652" s="5" t="str">
        <f>IFERROR(__xludf.DUMMYFUNCTION("""COMPUTED_VALUE"""),"")</f>
        <v/>
      </c>
      <c r="D8652" s="5">
        <v>0.0</v>
      </c>
    </row>
    <row r="8653" ht="14.25" customHeight="1">
      <c r="A8653" s="5"/>
      <c r="B8653" s="5"/>
      <c r="C8653" s="5" t="str">
        <f>IFERROR(__xludf.DUMMYFUNCTION("""COMPUTED_VALUE"""),"")</f>
        <v/>
      </c>
      <c r="D8653" s="5">
        <v>0.0</v>
      </c>
    </row>
    <row r="8654" ht="14.25" customHeight="1">
      <c r="A8654" s="5"/>
      <c r="B8654" s="5"/>
      <c r="C8654" s="5" t="str">
        <f>IFERROR(__xludf.DUMMYFUNCTION("""COMPUTED_VALUE"""),"")</f>
        <v/>
      </c>
      <c r="D8654" s="5">
        <v>0.0</v>
      </c>
    </row>
    <row r="8655" ht="14.25" customHeight="1">
      <c r="A8655" s="5"/>
      <c r="B8655" s="5"/>
      <c r="C8655" s="5" t="str">
        <f>IFERROR(__xludf.DUMMYFUNCTION("""COMPUTED_VALUE"""),"")</f>
        <v/>
      </c>
      <c r="D8655" s="5">
        <v>0.0</v>
      </c>
    </row>
    <row r="8656" ht="14.25" customHeight="1">
      <c r="A8656" s="5"/>
      <c r="B8656" s="5"/>
      <c r="C8656" s="5" t="str">
        <f>IFERROR(__xludf.DUMMYFUNCTION("""COMPUTED_VALUE"""),"")</f>
        <v/>
      </c>
      <c r="D8656" s="5">
        <v>0.0</v>
      </c>
    </row>
    <row r="8657" ht="14.25" customHeight="1">
      <c r="A8657" s="5"/>
      <c r="B8657" s="5"/>
      <c r="C8657" s="5" t="str">
        <f>IFERROR(__xludf.DUMMYFUNCTION("""COMPUTED_VALUE"""),"")</f>
        <v/>
      </c>
      <c r="D8657" s="5">
        <v>0.0</v>
      </c>
    </row>
    <row r="8658" ht="14.25" customHeight="1">
      <c r="A8658" s="5"/>
      <c r="B8658" s="5"/>
      <c r="C8658" s="5" t="str">
        <f>IFERROR(__xludf.DUMMYFUNCTION("""COMPUTED_VALUE"""),"")</f>
        <v/>
      </c>
      <c r="D8658" s="5">
        <v>0.0</v>
      </c>
    </row>
    <row r="8659" ht="14.25" customHeight="1">
      <c r="A8659" s="5"/>
      <c r="B8659" s="5"/>
      <c r="C8659" s="5" t="str">
        <f>IFERROR(__xludf.DUMMYFUNCTION("""COMPUTED_VALUE"""),"")</f>
        <v/>
      </c>
      <c r="D8659" s="5">
        <v>0.0</v>
      </c>
    </row>
    <row r="8660" ht="14.25" customHeight="1">
      <c r="A8660" s="5"/>
      <c r="B8660" s="5"/>
      <c r="C8660" s="5" t="str">
        <f>IFERROR(__xludf.DUMMYFUNCTION("""COMPUTED_VALUE"""),"")</f>
        <v/>
      </c>
      <c r="D8660" s="5">
        <v>0.0</v>
      </c>
    </row>
    <row r="8661" ht="14.25" customHeight="1">
      <c r="A8661" s="5"/>
      <c r="B8661" s="5"/>
      <c r="C8661" s="5" t="str">
        <f>IFERROR(__xludf.DUMMYFUNCTION("""COMPUTED_VALUE"""),"")</f>
        <v/>
      </c>
      <c r="D8661" s="5">
        <v>0.0</v>
      </c>
    </row>
    <row r="8662" ht="14.25" customHeight="1">
      <c r="A8662" s="5"/>
      <c r="B8662" s="5"/>
      <c r="C8662" s="5" t="str">
        <f>IFERROR(__xludf.DUMMYFUNCTION("""COMPUTED_VALUE"""),"")</f>
        <v/>
      </c>
      <c r="D8662" s="5">
        <v>0.0</v>
      </c>
    </row>
    <row r="8663" ht="14.25" customHeight="1">
      <c r="A8663" s="5"/>
      <c r="B8663" s="5"/>
      <c r="C8663" s="5" t="str">
        <f>IFERROR(__xludf.DUMMYFUNCTION("""COMPUTED_VALUE"""),"")</f>
        <v/>
      </c>
      <c r="D8663" s="5">
        <v>0.0</v>
      </c>
    </row>
    <row r="8664" ht="14.25" customHeight="1">
      <c r="A8664" s="5"/>
      <c r="B8664" s="5"/>
      <c r="C8664" s="5" t="str">
        <f>IFERROR(__xludf.DUMMYFUNCTION("""COMPUTED_VALUE"""),"")</f>
        <v/>
      </c>
      <c r="D8664" s="5">
        <v>0.0</v>
      </c>
    </row>
    <row r="8665" ht="14.25" customHeight="1">
      <c r="A8665" s="5"/>
      <c r="B8665" s="5"/>
      <c r="C8665" s="5" t="str">
        <f>IFERROR(__xludf.DUMMYFUNCTION("""COMPUTED_VALUE"""),"")</f>
        <v/>
      </c>
      <c r="D8665" s="5">
        <v>0.0</v>
      </c>
    </row>
    <row r="8666" ht="14.25" customHeight="1">
      <c r="A8666" s="5"/>
      <c r="B8666" s="5"/>
      <c r="C8666" s="5" t="str">
        <f>IFERROR(__xludf.DUMMYFUNCTION("""COMPUTED_VALUE"""),"")</f>
        <v/>
      </c>
      <c r="D8666" s="5">
        <v>0.0</v>
      </c>
    </row>
    <row r="8667" ht="14.25" customHeight="1">
      <c r="A8667" s="5"/>
      <c r="B8667" s="5"/>
      <c r="C8667" s="5" t="str">
        <f>IFERROR(__xludf.DUMMYFUNCTION("""COMPUTED_VALUE"""),"")</f>
        <v/>
      </c>
      <c r="D8667" s="5">
        <v>0.0</v>
      </c>
    </row>
    <row r="8668" ht="14.25" customHeight="1">
      <c r="A8668" s="5"/>
      <c r="B8668" s="5"/>
      <c r="C8668" s="5" t="str">
        <f>IFERROR(__xludf.DUMMYFUNCTION("""COMPUTED_VALUE"""),"")</f>
        <v/>
      </c>
      <c r="D8668" s="5">
        <v>0.0</v>
      </c>
    </row>
    <row r="8669" ht="14.25" customHeight="1">
      <c r="A8669" s="5"/>
      <c r="B8669" s="5"/>
      <c r="C8669" s="5" t="str">
        <f>IFERROR(__xludf.DUMMYFUNCTION("""COMPUTED_VALUE"""),"")</f>
        <v/>
      </c>
      <c r="D8669" s="5">
        <v>0.0</v>
      </c>
    </row>
    <row r="8670" ht="14.25" customHeight="1">
      <c r="A8670" s="5"/>
      <c r="B8670" s="5"/>
      <c r="C8670" s="5" t="str">
        <f>IFERROR(__xludf.DUMMYFUNCTION("""COMPUTED_VALUE"""),"")</f>
        <v/>
      </c>
      <c r="D8670" s="5">
        <v>0.0</v>
      </c>
    </row>
    <row r="8671" ht="14.25" customHeight="1">
      <c r="A8671" s="5"/>
      <c r="B8671" s="5"/>
      <c r="C8671" s="5" t="str">
        <f>IFERROR(__xludf.DUMMYFUNCTION("""COMPUTED_VALUE"""),"")</f>
        <v/>
      </c>
      <c r="D8671" s="5">
        <v>0.0</v>
      </c>
    </row>
    <row r="8672" ht="14.25" customHeight="1">
      <c r="A8672" s="5"/>
      <c r="B8672" s="5"/>
      <c r="C8672" s="5" t="str">
        <f>IFERROR(__xludf.DUMMYFUNCTION("""COMPUTED_VALUE"""),"")</f>
        <v/>
      </c>
      <c r="D8672" s="5">
        <v>0.0</v>
      </c>
    </row>
    <row r="8673" ht="14.25" customHeight="1">
      <c r="A8673" s="5"/>
      <c r="B8673" s="5"/>
      <c r="C8673" s="5" t="str">
        <f>IFERROR(__xludf.DUMMYFUNCTION("""COMPUTED_VALUE"""),"")</f>
        <v/>
      </c>
      <c r="D8673" s="5">
        <v>0.0</v>
      </c>
    </row>
    <row r="8674" ht="14.25" customHeight="1">
      <c r="A8674" s="5"/>
      <c r="B8674" s="5"/>
      <c r="C8674" s="5" t="str">
        <f>IFERROR(__xludf.DUMMYFUNCTION("""COMPUTED_VALUE"""),"")</f>
        <v/>
      </c>
      <c r="D8674" s="5">
        <v>0.0</v>
      </c>
    </row>
    <row r="8675" ht="14.25" customHeight="1">
      <c r="A8675" s="5"/>
      <c r="B8675" s="5"/>
      <c r="C8675" s="5" t="str">
        <f>IFERROR(__xludf.DUMMYFUNCTION("""COMPUTED_VALUE"""),"")</f>
        <v/>
      </c>
      <c r="D8675" s="5">
        <v>0.0</v>
      </c>
    </row>
    <row r="8676" ht="14.25" customHeight="1">
      <c r="A8676" s="5"/>
      <c r="B8676" s="5"/>
      <c r="C8676" s="5" t="str">
        <f>IFERROR(__xludf.DUMMYFUNCTION("""COMPUTED_VALUE"""),"")</f>
        <v/>
      </c>
      <c r="D8676" s="5">
        <v>0.0</v>
      </c>
    </row>
    <row r="8677" ht="14.25" customHeight="1">
      <c r="A8677" s="5"/>
      <c r="B8677" s="5"/>
      <c r="C8677" s="5" t="str">
        <f>IFERROR(__xludf.DUMMYFUNCTION("""COMPUTED_VALUE"""),"")</f>
        <v/>
      </c>
      <c r="D8677" s="5">
        <v>0.0</v>
      </c>
    </row>
    <row r="8678" ht="14.25" customHeight="1">
      <c r="A8678" s="5"/>
      <c r="B8678" s="5"/>
      <c r="C8678" s="5" t="str">
        <f>IFERROR(__xludf.DUMMYFUNCTION("""COMPUTED_VALUE"""),"")</f>
        <v/>
      </c>
      <c r="D8678" s="5">
        <v>0.0</v>
      </c>
    </row>
    <row r="8679" ht="14.25" customHeight="1">
      <c r="A8679" s="5"/>
      <c r="B8679" s="5"/>
      <c r="C8679" s="5" t="str">
        <f>IFERROR(__xludf.DUMMYFUNCTION("""COMPUTED_VALUE"""),"")</f>
        <v/>
      </c>
      <c r="D8679" s="5">
        <v>0.0</v>
      </c>
    </row>
    <row r="8680" ht="14.25" customHeight="1">
      <c r="A8680" s="5"/>
      <c r="B8680" s="5"/>
      <c r="C8680" s="5" t="str">
        <f>IFERROR(__xludf.DUMMYFUNCTION("""COMPUTED_VALUE"""),"")</f>
        <v/>
      </c>
      <c r="D8680" s="5">
        <v>0.0</v>
      </c>
    </row>
    <row r="8681" ht="14.25" customHeight="1">
      <c r="A8681" s="5"/>
      <c r="B8681" s="5"/>
      <c r="C8681" s="5" t="str">
        <f>IFERROR(__xludf.DUMMYFUNCTION("""COMPUTED_VALUE"""),"")</f>
        <v/>
      </c>
      <c r="D8681" s="5">
        <v>0.0</v>
      </c>
    </row>
    <row r="8682" ht="14.25" customHeight="1">
      <c r="A8682" s="5"/>
      <c r="B8682" s="5"/>
      <c r="C8682" s="5" t="str">
        <f>IFERROR(__xludf.DUMMYFUNCTION("""COMPUTED_VALUE"""),"")</f>
        <v/>
      </c>
      <c r="D8682" s="5">
        <v>0.0</v>
      </c>
    </row>
    <row r="8683" ht="14.25" customHeight="1">
      <c r="A8683" s="5"/>
      <c r="B8683" s="5"/>
      <c r="C8683" s="5" t="str">
        <f>IFERROR(__xludf.DUMMYFUNCTION("""COMPUTED_VALUE"""),"")</f>
        <v/>
      </c>
      <c r="D8683" s="5">
        <v>0.0</v>
      </c>
    </row>
    <row r="8684" ht="14.25" customHeight="1">
      <c r="A8684" s="5"/>
      <c r="B8684" s="5"/>
      <c r="C8684" s="5" t="str">
        <f>IFERROR(__xludf.DUMMYFUNCTION("""COMPUTED_VALUE"""),"")</f>
        <v/>
      </c>
      <c r="D8684" s="5">
        <v>0.0</v>
      </c>
    </row>
    <row r="8685" ht="14.25" customHeight="1">
      <c r="A8685" s="5"/>
      <c r="B8685" s="5"/>
      <c r="C8685" s="5" t="str">
        <f>IFERROR(__xludf.DUMMYFUNCTION("""COMPUTED_VALUE"""),"")</f>
        <v/>
      </c>
      <c r="D8685" s="5">
        <v>0.0</v>
      </c>
    </row>
    <row r="8686" ht="14.25" customHeight="1">
      <c r="A8686" s="5"/>
      <c r="B8686" s="5"/>
      <c r="C8686" s="5" t="str">
        <f>IFERROR(__xludf.DUMMYFUNCTION("""COMPUTED_VALUE"""),"")</f>
        <v/>
      </c>
      <c r="D8686" s="5">
        <v>0.0</v>
      </c>
    </row>
    <row r="8687" ht="14.25" customHeight="1">
      <c r="A8687" s="5"/>
      <c r="B8687" s="5"/>
      <c r="C8687" s="5" t="str">
        <f>IFERROR(__xludf.DUMMYFUNCTION("""COMPUTED_VALUE"""),"")</f>
        <v/>
      </c>
      <c r="D8687" s="5">
        <v>0.0</v>
      </c>
    </row>
    <row r="8688" ht="14.25" customHeight="1">
      <c r="A8688" s="5"/>
      <c r="B8688" s="5"/>
      <c r="C8688" s="5" t="str">
        <f>IFERROR(__xludf.DUMMYFUNCTION("""COMPUTED_VALUE"""),"")</f>
        <v/>
      </c>
      <c r="D8688" s="5">
        <v>0.0</v>
      </c>
    </row>
    <row r="8689" ht="14.25" customHeight="1">
      <c r="A8689" s="5"/>
      <c r="B8689" s="5"/>
      <c r="C8689" s="5" t="str">
        <f>IFERROR(__xludf.DUMMYFUNCTION("""COMPUTED_VALUE"""),"")</f>
        <v/>
      </c>
      <c r="D8689" s="5">
        <v>0.0</v>
      </c>
    </row>
    <row r="8690" ht="14.25" customHeight="1">
      <c r="A8690" s="5"/>
      <c r="B8690" s="5"/>
      <c r="C8690" s="5" t="str">
        <f>IFERROR(__xludf.DUMMYFUNCTION("""COMPUTED_VALUE"""),"")</f>
        <v/>
      </c>
      <c r="D8690" s="5">
        <v>0.0</v>
      </c>
    </row>
    <row r="8691" ht="14.25" customHeight="1">
      <c r="A8691" s="5"/>
      <c r="B8691" s="5"/>
      <c r="C8691" s="5" t="str">
        <f>IFERROR(__xludf.DUMMYFUNCTION("""COMPUTED_VALUE"""),"")</f>
        <v/>
      </c>
      <c r="D8691" s="5">
        <v>0.0</v>
      </c>
    </row>
    <row r="8692" ht="14.25" customHeight="1">
      <c r="A8692" s="5"/>
      <c r="B8692" s="5"/>
      <c r="C8692" s="5" t="str">
        <f>IFERROR(__xludf.DUMMYFUNCTION("""COMPUTED_VALUE"""),"")</f>
        <v/>
      </c>
      <c r="D8692" s="5">
        <v>0.0</v>
      </c>
    </row>
    <row r="8693" ht="14.25" customHeight="1">
      <c r="A8693" s="5"/>
      <c r="B8693" s="5"/>
      <c r="C8693" s="5" t="str">
        <f>IFERROR(__xludf.DUMMYFUNCTION("""COMPUTED_VALUE"""),"")</f>
        <v/>
      </c>
      <c r="D8693" s="5">
        <v>0.0</v>
      </c>
    </row>
    <row r="8694" ht="14.25" customHeight="1">
      <c r="A8694" s="5"/>
      <c r="B8694" s="5"/>
      <c r="C8694" s="5" t="str">
        <f>IFERROR(__xludf.DUMMYFUNCTION("""COMPUTED_VALUE"""),"")</f>
        <v/>
      </c>
      <c r="D8694" s="5">
        <v>0.0</v>
      </c>
    </row>
    <row r="8695" ht="14.25" customHeight="1">
      <c r="A8695" s="5"/>
      <c r="B8695" s="5"/>
      <c r="C8695" s="5" t="str">
        <f>IFERROR(__xludf.DUMMYFUNCTION("""COMPUTED_VALUE"""),"")</f>
        <v/>
      </c>
      <c r="D8695" s="5">
        <v>0.0</v>
      </c>
    </row>
    <row r="8696" ht="14.25" customHeight="1">
      <c r="A8696" s="5"/>
      <c r="B8696" s="5"/>
      <c r="C8696" s="5" t="str">
        <f>IFERROR(__xludf.DUMMYFUNCTION("""COMPUTED_VALUE"""),"")</f>
        <v/>
      </c>
      <c r="D8696" s="5">
        <v>0.0</v>
      </c>
    </row>
    <row r="8697" ht="14.25" customHeight="1">
      <c r="A8697" s="5"/>
      <c r="B8697" s="5"/>
      <c r="C8697" s="5" t="str">
        <f>IFERROR(__xludf.DUMMYFUNCTION("""COMPUTED_VALUE"""),"")</f>
        <v/>
      </c>
      <c r="D8697" s="5">
        <v>0.0</v>
      </c>
    </row>
    <row r="8698" ht="14.25" customHeight="1">
      <c r="A8698" s="5"/>
      <c r="B8698" s="5"/>
      <c r="C8698" s="5" t="str">
        <f>IFERROR(__xludf.DUMMYFUNCTION("""COMPUTED_VALUE"""),"")</f>
        <v/>
      </c>
      <c r="D8698" s="5">
        <v>0.0</v>
      </c>
    </row>
    <row r="8699" ht="14.25" customHeight="1">
      <c r="A8699" s="5"/>
      <c r="B8699" s="5"/>
      <c r="C8699" s="5" t="str">
        <f>IFERROR(__xludf.DUMMYFUNCTION("""COMPUTED_VALUE"""),"")</f>
        <v/>
      </c>
      <c r="D8699" s="5">
        <v>0.0</v>
      </c>
    </row>
    <row r="8700" ht="14.25" customHeight="1">
      <c r="A8700" s="5"/>
      <c r="B8700" s="5"/>
      <c r="C8700" s="5" t="str">
        <f>IFERROR(__xludf.DUMMYFUNCTION("""COMPUTED_VALUE"""),"")</f>
        <v/>
      </c>
      <c r="D8700" s="5">
        <v>0.0</v>
      </c>
    </row>
    <row r="8701" ht="14.25" customHeight="1">
      <c r="A8701" s="5"/>
      <c r="B8701" s="5"/>
      <c r="C8701" s="5" t="str">
        <f>IFERROR(__xludf.DUMMYFUNCTION("""COMPUTED_VALUE"""),"")</f>
        <v/>
      </c>
      <c r="D8701" s="5">
        <v>0.0</v>
      </c>
    </row>
    <row r="8702" ht="14.25" customHeight="1">
      <c r="A8702" s="5"/>
      <c r="B8702" s="5"/>
      <c r="C8702" s="5" t="str">
        <f>IFERROR(__xludf.DUMMYFUNCTION("""COMPUTED_VALUE"""),"")</f>
        <v/>
      </c>
      <c r="D8702" s="5">
        <v>0.0</v>
      </c>
    </row>
    <row r="8703" ht="14.25" customHeight="1">
      <c r="A8703" s="5"/>
      <c r="B8703" s="5"/>
      <c r="C8703" s="5" t="str">
        <f>IFERROR(__xludf.DUMMYFUNCTION("""COMPUTED_VALUE"""),"")</f>
        <v/>
      </c>
      <c r="D8703" s="5">
        <v>0.0</v>
      </c>
    </row>
    <row r="8704" ht="14.25" customHeight="1">
      <c r="A8704" s="5"/>
      <c r="B8704" s="5"/>
      <c r="C8704" s="5" t="str">
        <f>IFERROR(__xludf.DUMMYFUNCTION("""COMPUTED_VALUE"""),"")</f>
        <v/>
      </c>
      <c r="D8704" s="5">
        <v>0.0</v>
      </c>
    </row>
    <row r="8705" ht="14.25" customHeight="1">
      <c r="A8705" s="5"/>
      <c r="B8705" s="5"/>
      <c r="C8705" s="5" t="str">
        <f>IFERROR(__xludf.DUMMYFUNCTION("""COMPUTED_VALUE"""),"")</f>
        <v/>
      </c>
      <c r="D8705" s="5">
        <v>0.0</v>
      </c>
    </row>
    <row r="8706" ht="14.25" customHeight="1">
      <c r="A8706" s="5"/>
      <c r="B8706" s="5"/>
      <c r="C8706" s="5" t="str">
        <f>IFERROR(__xludf.DUMMYFUNCTION("""COMPUTED_VALUE"""),"")</f>
        <v/>
      </c>
      <c r="D8706" s="5">
        <v>0.0</v>
      </c>
    </row>
    <row r="8707" ht="14.25" customHeight="1">
      <c r="A8707" s="5"/>
      <c r="B8707" s="5"/>
      <c r="C8707" s="5" t="str">
        <f>IFERROR(__xludf.DUMMYFUNCTION("""COMPUTED_VALUE"""),"")</f>
        <v/>
      </c>
      <c r="D8707" s="5">
        <v>0.0</v>
      </c>
    </row>
    <row r="8708" ht="14.25" customHeight="1">
      <c r="A8708" s="5"/>
      <c r="B8708" s="5"/>
      <c r="C8708" s="5" t="str">
        <f>IFERROR(__xludf.DUMMYFUNCTION("""COMPUTED_VALUE"""),"")</f>
        <v/>
      </c>
      <c r="D8708" s="5">
        <v>0.0</v>
      </c>
    </row>
    <row r="8709" ht="14.25" customHeight="1">
      <c r="A8709" s="5"/>
      <c r="B8709" s="5"/>
      <c r="C8709" s="5" t="str">
        <f>IFERROR(__xludf.DUMMYFUNCTION("""COMPUTED_VALUE"""),"")</f>
        <v/>
      </c>
      <c r="D8709" s="5">
        <v>0.0</v>
      </c>
    </row>
    <row r="8710" ht="14.25" customHeight="1">
      <c r="A8710" s="5"/>
      <c r="B8710" s="5"/>
      <c r="C8710" s="5" t="str">
        <f>IFERROR(__xludf.DUMMYFUNCTION("""COMPUTED_VALUE"""),"")</f>
        <v/>
      </c>
      <c r="D8710" s="5">
        <v>0.0</v>
      </c>
    </row>
    <row r="8711" ht="14.25" customHeight="1">
      <c r="A8711" s="5"/>
      <c r="B8711" s="5"/>
      <c r="C8711" s="5" t="str">
        <f>IFERROR(__xludf.DUMMYFUNCTION("""COMPUTED_VALUE"""),"")</f>
        <v/>
      </c>
      <c r="D8711" s="5">
        <v>0.0</v>
      </c>
    </row>
    <row r="8712" ht="14.25" customHeight="1">
      <c r="A8712" s="5"/>
      <c r="B8712" s="5"/>
      <c r="C8712" s="5" t="str">
        <f>IFERROR(__xludf.DUMMYFUNCTION("""COMPUTED_VALUE"""),"")</f>
        <v/>
      </c>
      <c r="D8712" s="5">
        <v>0.0</v>
      </c>
    </row>
    <row r="8713" ht="14.25" customHeight="1">
      <c r="A8713" s="5"/>
      <c r="B8713" s="5"/>
      <c r="C8713" s="5" t="str">
        <f>IFERROR(__xludf.DUMMYFUNCTION("""COMPUTED_VALUE"""),"")</f>
        <v/>
      </c>
      <c r="D8713" s="5">
        <v>0.0</v>
      </c>
    </row>
    <row r="8714" ht="14.25" customHeight="1">
      <c r="A8714" s="5"/>
      <c r="B8714" s="5"/>
      <c r="C8714" s="5" t="str">
        <f>IFERROR(__xludf.DUMMYFUNCTION("""COMPUTED_VALUE"""),"")</f>
        <v/>
      </c>
      <c r="D8714" s="5">
        <v>0.0</v>
      </c>
    </row>
    <row r="8715" ht="14.25" customHeight="1">
      <c r="A8715" s="5"/>
      <c r="B8715" s="5"/>
      <c r="C8715" s="5" t="str">
        <f>IFERROR(__xludf.DUMMYFUNCTION("""COMPUTED_VALUE"""),"")</f>
        <v/>
      </c>
      <c r="D8715" s="5">
        <v>0.0</v>
      </c>
    </row>
    <row r="8716" ht="14.25" customHeight="1">
      <c r="A8716" s="5"/>
      <c r="B8716" s="5"/>
      <c r="C8716" s="5" t="str">
        <f>IFERROR(__xludf.DUMMYFUNCTION("""COMPUTED_VALUE"""),"")</f>
        <v/>
      </c>
      <c r="D8716" s="5">
        <v>0.0</v>
      </c>
    </row>
    <row r="8717" ht="14.25" customHeight="1">
      <c r="A8717" s="5"/>
      <c r="B8717" s="5"/>
      <c r="C8717" s="5" t="str">
        <f>IFERROR(__xludf.DUMMYFUNCTION("""COMPUTED_VALUE"""),"")</f>
        <v/>
      </c>
      <c r="D8717" s="5">
        <v>0.0</v>
      </c>
    </row>
    <row r="8718" ht="14.25" customHeight="1">
      <c r="A8718" s="5"/>
      <c r="B8718" s="5"/>
      <c r="C8718" s="5" t="str">
        <f>IFERROR(__xludf.DUMMYFUNCTION("""COMPUTED_VALUE"""),"")</f>
        <v/>
      </c>
      <c r="D8718" s="5">
        <v>0.0</v>
      </c>
    </row>
    <row r="8719" ht="14.25" customHeight="1">
      <c r="A8719" s="5"/>
      <c r="B8719" s="5"/>
      <c r="C8719" s="5" t="str">
        <f>IFERROR(__xludf.DUMMYFUNCTION("""COMPUTED_VALUE"""),"")</f>
        <v/>
      </c>
      <c r="D8719" s="5">
        <v>0.0</v>
      </c>
    </row>
    <row r="8720" ht="14.25" customHeight="1">
      <c r="A8720" s="5"/>
      <c r="B8720" s="5"/>
      <c r="C8720" s="5" t="str">
        <f>IFERROR(__xludf.DUMMYFUNCTION("""COMPUTED_VALUE"""),"")</f>
        <v/>
      </c>
      <c r="D8720" s="5">
        <v>0.0</v>
      </c>
    </row>
    <row r="8721" ht="14.25" customHeight="1">
      <c r="A8721" s="5"/>
      <c r="B8721" s="5"/>
      <c r="C8721" s="5" t="str">
        <f>IFERROR(__xludf.DUMMYFUNCTION("""COMPUTED_VALUE"""),"")</f>
        <v/>
      </c>
      <c r="D8721" s="5">
        <v>0.0</v>
      </c>
    </row>
    <row r="8722" ht="14.25" customHeight="1">
      <c r="A8722" s="5"/>
      <c r="B8722" s="5"/>
      <c r="C8722" s="5" t="str">
        <f>IFERROR(__xludf.DUMMYFUNCTION("""COMPUTED_VALUE"""),"")</f>
        <v/>
      </c>
      <c r="D8722" s="5">
        <v>0.0</v>
      </c>
    </row>
    <row r="8723" ht="14.25" customHeight="1">
      <c r="A8723" s="5"/>
      <c r="B8723" s="5"/>
      <c r="C8723" s="5" t="str">
        <f>IFERROR(__xludf.DUMMYFUNCTION("""COMPUTED_VALUE"""),"")</f>
        <v/>
      </c>
      <c r="D8723" s="5">
        <v>0.0</v>
      </c>
    </row>
    <row r="8724" ht="14.25" customHeight="1">
      <c r="A8724" s="5"/>
      <c r="B8724" s="5"/>
      <c r="C8724" s="5" t="str">
        <f>IFERROR(__xludf.DUMMYFUNCTION("""COMPUTED_VALUE"""),"")</f>
        <v/>
      </c>
      <c r="D8724" s="5">
        <v>0.0</v>
      </c>
    </row>
    <row r="8725" ht="14.25" customHeight="1">
      <c r="A8725" s="5"/>
      <c r="B8725" s="5"/>
      <c r="C8725" s="5" t="str">
        <f>IFERROR(__xludf.DUMMYFUNCTION("""COMPUTED_VALUE"""),"")</f>
        <v/>
      </c>
      <c r="D8725" s="5">
        <v>0.0</v>
      </c>
    </row>
    <row r="8726" ht="14.25" customHeight="1">
      <c r="A8726" s="5"/>
      <c r="B8726" s="5"/>
      <c r="C8726" s="5" t="str">
        <f>IFERROR(__xludf.DUMMYFUNCTION("""COMPUTED_VALUE"""),"")</f>
        <v/>
      </c>
      <c r="D8726" s="5">
        <v>0.0</v>
      </c>
    </row>
    <row r="8727" ht="14.25" customHeight="1">
      <c r="A8727" s="5"/>
      <c r="B8727" s="5"/>
      <c r="C8727" s="5" t="str">
        <f>IFERROR(__xludf.DUMMYFUNCTION("""COMPUTED_VALUE"""),"")</f>
        <v/>
      </c>
      <c r="D8727" s="5">
        <v>0.0</v>
      </c>
    </row>
    <row r="8728" ht="14.25" customHeight="1">
      <c r="A8728" s="5"/>
      <c r="B8728" s="5"/>
      <c r="C8728" s="5" t="str">
        <f>IFERROR(__xludf.DUMMYFUNCTION("""COMPUTED_VALUE"""),"")</f>
        <v/>
      </c>
      <c r="D8728" s="5">
        <v>0.0</v>
      </c>
    </row>
    <row r="8729" ht="14.25" customHeight="1">
      <c r="A8729" s="5"/>
      <c r="B8729" s="5"/>
      <c r="C8729" s="5" t="str">
        <f>IFERROR(__xludf.DUMMYFUNCTION("""COMPUTED_VALUE"""),"")</f>
        <v/>
      </c>
      <c r="D8729" s="5">
        <v>0.0</v>
      </c>
    </row>
    <row r="8730" ht="14.25" customHeight="1">
      <c r="A8730" s="5"/>
      <c r="B8730" s="5"/>
      <c r="C8730" s="5" t="str">
        <f>IFERROR(__xludf.DUMMYFUNCTION("""COMPUTED_VALUE"""),"")</f>
        <v/>
      </c>
      <c r="D8730" s="5">
        <v>0.0</v>
      </c>
    </row>
    <row r="8731" ht="14.25" customHeight="1">
      <c r="A8731" s="5"/>
      <c r="B8731" s="5"/>
      <c r="C8731" s="5" t="str">
        <f>IFERROR(__xludf.DUMMYFUNCTION("""COMPUTED_VALUE"""),"")</f>
        <v/>
      </c>
      <c r="D8731" s="5">
        <v>0.0</v>
      </c>
    </row>
    <row r="8732" ht="14.25" customHeight="1">
      <c r="A8732" s="5"/>
      <c r="B8732" s="5"/>
      <c r="C8732" s="5" t="str">
        <f>IFERROR(__xludf.DUMMYFUNCTION("""COMPUTED_VALUE"""),"")</f>
        <v/>
      </c>
      <c r="D8732" s="5">
        <v>0.0</v>
      </c>
    </row>
    <row r="8733" ht="14.25" customHeight="1">
      <c r="A8733" s="5"/>
      <c r="B8733" s="5"/>
      <c r="C8733" s="5" t="str">
        <f>IFERROR(__xludf.DUMMYFUNCTION("""COMPUTED_VALUE"""),"")</f>
        <v/>
      </c>
      <c r="D8733" s="5">
        <v>0.0</v>
      </c>
    </row>
    <row r="8734" ht="14.25" customHeight="1">
      <c r="A8734" s="5"/>
      <c r="B8734" s="5"/>
      <c r="C8734" s="5" t="str">
        <f>IFERROR(__xludf.DUMMYFUNCTION("""COMPUTED_VALUE"""),"")</f>
        <v/>
      </c>
      <c r="D8734" s="5">
        <v>0.0</v>
      </c>
    </row>
    <row r="8735" ht="14.25" customHeight="1">
      <c r="A8735" s="5"/>
      <c r="B8735" s="5"/>
      <c r="C8735" s="5" t="str">
        <f>IFERROR(__xludf.DUMMYFUNCTION("""COMPUTED_VALUE"""),"")</f>
        <v/>
      </c>
      <c r="D8735" s="5">
        <v>0.0</v>
      </c>
    </row>
    <row r="8736" ht="14.25" customHeight="1">
      <c r="A8736" s="5"/>
      <c r="B8736" s="5"/>
      <c r="C8736" s="5" t="str">
        <f>IFERROR(__xludf.DUMMYFUNCTION("""COMPUTED_VALUE"""),"")</f>
        <v/>
      </c>
      <c r="D8736" s="5">
        <v>0.0</v>
      </c>
    </row>
    <row r="8737" ht="14.25" customHeight="1">
      <c r="A8737" s="5"/>
      <c r="B8737" s="5"/>
      <c r="C8737" s="5" t="str">
        <f>IFERROR(__xludf.DUMMYFUNCTION("""COMPUTED_VALUE"""),"")</f>
        <v/>
      </c>
      <c r="D8737" s="5">
        <v>0.0</v>
      </c>
    </row>
    <row r="8738" ht="14.25" customHeight="1">
      <c r="A8738" s="5"/>
      <c r="B8738" s="5"/>
      <c r="C8738" s="5" t="str">
        <f>IFERROR(__xludf.DUMMYFUNCTION("""COMPUTED_VALUE"""),"")</f>
        <v/>
      </c>
      <c r="D8738" s="5">
        <v>0.0</v>
      </c>
    </row>
    <row r="8739" ht="14.25" customHeight="1">
      <c r="A8739" s="5"/>
      <c r="B8739" s="5"/>
      <c r="C8739" s="5" t="str">
        <f>IFERROR(__xludf.DUMMYFUNCTION("""COMPUTED_VALUE"""),"")</f>
        <v/>
      </c>
      <c r="D8739" s="5">
        <v>0.0</v>
      </c>
    </row>
    <row r="8740" ht="14.25" customHeight="1">
      <c r="A8740" s="5"/>
      <c r="B8740" s="5"/>
      <c r="C8740" s="5" t="str">
        <f>IFERROR(__xludf.DUMMYFUNCTION("""COMPUTED_VALUE"""),"")</f>
        <v/>
      </c>
      <c r="D8740" s="5">
        <v>0.0</v>
      </c>
    </row>
    <row r="8741" ht="14.25" customHeight="1">
      <c r="A8741" s="5"/>
      <c r="B8741" s="5"/>
      <c r="C8741" s="5" t="str">
        <f>IFERROR(__xludf.DUMMYFUNCTION("""COMPUTED_VALUE"""),"")</f>
        <v/>
      </c>
      <c r="D8741" s="5">
        <v>0.0</v>
      </c>
    </row>
    <row r="8742" ht="14.25" customHeight="1">
      <c r="A8742" s="5"/>
      <c r="B8742" s="5"/>
      <c r="C8742" s="5" t="str">
        <f>IFERROR(__xludf.DUMMYFUNCTION("""COMPUTED_VALUE"""),"")</f>
        <v/>
      </c>
      <c r="D8742" s="5">
        <v>0.0</v>
      </c>
    </row>
    <row r="8743" ht="14.25" customHeight="1">
      <c r="A8743" s="5"/>
      <c r="B8743" s="5"/>
      <c r="C8743" s="5" t="str">
        <f>IFERROR(__xludf.DUMMYFUNCTION("""COMPUTED_VALUE"""),"")</f>
        <v/>
      </c>
      <c r="D8743" s="5">
        <v>0.0</v>
      </c>
    </row>
    <row r="8744" ht="14.25" customHeight="1">
      <c r="A8744" s="5"/>
      <c r="B8744" s="5"/>
      <c r="C8744" s="5" t="str">
        <f>IFERROR(__xludf.DUMMYFUNCTION("""COMPUTED_VALUE"""),"")</f>
        <v/>
      </c>
      <c r="D8744" s="5">
        <v>0.0</v>
      </c>
    </row>
    <row r="8745" ht="14.25" customHeight="1">
      <c r="A8745" s="5"/>
      <c r="B8745" s="5"/>
      <c r="C8745" s="5" t="str">
        <f>IFERROR(__xludf.DUMMYFUNCTION("""COMPUTED_VALUE"""),"")</f>
        <v/>
      </c>
      <c r="D8745" s="5">
        <v>0.0</v>
      </c>
    </row>
    <row r="8746" ht="14.25" customHeight="1">
      <c r="A8746" s="5"/>
      <c r="B8746" s="5"/>
      <c r="C8746" s="5" t="str">
        <f>IFERROR(__xludf.DUMMYFUNCTION("""COMPUTED_VALUE"""),"")</f>
        <v/>
      </c>
      <c r="D8746" s="5">
        <v>0.0</v>
      </c>
    </row>
    <row r="8747" ht="14.25" customHeight="1">
      <c r="A8747" s="5"/>
      <c r="B8747" s="5"/>
      <c r="C8747" s="5" t="str">
        <f>IFERROR(__xludf.DUMMYFUNCTION("""COMPUTED_VALUE"""),"")</f>
        <v/>
      </c>
      <c r="D8747" s="5">
        <v>0.0</v>
      </c>
    </row>
    <row r="8748" ht="14.25" customHeight="1">
      <c r="A8748" s="5"/>
      <c r="B8748" s="5"/>
      <c r="C8748" s="5" t="str">
        <f>IFERROR(__xludf.DUMMYFUNCTION("""COMPUTED_VALUE"""),"")</f>
        <v/>
      </c>
      <c r="D8748" s="5">
        <v>0.0</v>
      </c>
    </row>
    <row r="8749" ht="14.25" customHeight="1">
      <c r="A8749" s="5"/>
      <c r="B8749" s="5"/>
      <c r="C8749" s="5" t="str">
        <f>IFERROR(__xludf.DUMMYFUNCTION("""COMPUTED_VALUE"""),"")</f>
        <v/>
      </c>
      <c r="D8749" s="5">
        <v>0.0</v>
      </c>
    </row>
    <row r="8750" ht="14.25" customHeight="1">
      <c r="A8750" s="5"/>
      <c r="B8750" s="5"/>
      <c r="C8750" s="5" t="str">
        <f>IFERROR(__xludf.DUMMYFUNCTION("""COMPUTED_VALUE"""),"")</f>
        <v/>
      </c>
      <c r="D8750" s="5">
        <v>0.0</v>
      </c>
    </row>
    <row r="8751" ht="14.25" customHeight="1">
      <c r="A8751" s="5"/>
      <c r="B8751" s="5"/>
      <c r="C8751" s="5" t="str">
        <f>IFERROR(__xludf.DUMMYFUNCTION("""COMPUTED_VALUE"""),"")</f>
        <v/>
      </c>
      <c r="D8751" s="5">
        <v>0.0</v>
      </c>
    </row>
    <row r="8752" ht="14.25" customHeight="1">
      <c r="A8752" s="5"/>
      <c r="B8752" s="5"/>
      <c r="C8752" s="5" t="str">
        <f>IFERROR(__xludf.DUMMYFUNCTION("""COMPUTED_VALUE"""),"")</f>
        <v/>
      </c>
      <c r="D8752" s="5">
        <v>0.0</v>
      </c>
    </row>
    <row r="8753" ht="14.25" customHeight="1">
      <c r="A8753" s="5"/>
      <c r="B8753" s="5"/>
      <c r="C8753" s="5" t="str">
        <f>IFERROR(__xludf.DUMMYFUNCTION("""COMPUTED_VALUE"""),"")</f>
        <v/>
      </c>
      <c r="D8753" s="5">
        <v>0.0</v>
      </c>
    </row>
    <row r="8754" ht="14.25" customHeight="1">
      <c r="A8754" s="5"/>
      <c r="B8754" s="5"/>
      <c r="C8754" s="5" t="str">
        <f>IFERROR(__xludf.DUMMYFUNCTION("""COMPUTED_VALUE"""),"")</f>
        <v/>
      </c>
      <c r="D8754" s="5">
        <v>0.0</v>
      </c>
    </row>
    <row r="8755" ht="14.25" customHeight="1">
      <c r="A8755" s="5"/>
      <c r="B8755" s="5"/>
      <c r="C8755" s="5" t="str">
        <f>IFERROR(__xludf.DUMMYFUNCTION("""COMPUTED_VALUE"""),"")</f>
        <v/>
      </c>
      <c r="D8755" s="5">
        <v>0.0</v>
      </c>
    </row>
    <row r="8756" ht="14.25" customHeight="1">
      <c r="A8756" s="5"/>
      <c r="B8756" s="5"/>
      <c r="C8756" s="5" t="str">
        <f>IFERROR(__xludf.DUMMYFUNCTION("""COMPUTED_VALUE"""),"")</f>
        <v/>
      </c>
      <c r="D8756" s="5">
        <v>0.0</v>
      </c>
    </row>
    <row r="8757" ht="14.25" customHeight="1">
      <c r="A8757" s="5"/>
      <c r="B8757" s="5"/>
      <c r="C8757" s="5" t="str">
        <f>IFERROR(__xludf.DUMMYFUNCTION("""COMPUTED_VALUE"""),"")</f>
        <v/>
      </c>
      <c r="D8757" s="5">
        <v>0.0</v>
      </c>
    </row>
    <row r="8758" ht="14.25" customHeight="1">
      <c r="A8758" s="5"/>
      <c r="B8758" s="5"/>
      <c r="C8758" s="5" t="str">
        <f>IFERROR(__xludf.DUMMYFUNCTION("""COMPUTED_VALUE"""),"")</f>
        <v/>
      </c>
      <c r="D8758" s="5">
        <v>0.0</v>
      </c>
    </row>
    <row r="8759" ht="14.25" customHeight="1">
      <c r="A8759" s="5"/>
      <c r="B8759" s="5"/>
      <c r="C8759" s="5" t="str">
        <f>IFERROR(__xludf.DUMMYFUNCTION("""COMPUTED_VALUE"""),"")</f>
        <v/>
      </c>
      <c r="D8759" s="5">
        <v>0.0</v>
      </c>
    </row>
    <row r="8760" ht="14.25" customHeight="1">
      <c r="A8760" s="5"/>
      <c r="B8760" s="5"/>
      <c r="C8760" s="5" t="str">
        <f>IFERROR(__xludf.DUMMYFUNCTION("""COMPUTED_VALUE"""),"")</f>
        <v/>
      </c>
      <c r="D8760" s="5">
        <v>0.0</v>
      </c>
    </row>
    <row r="8761" ht="14.25" customHeight="1">
      <c r="A8761" s="5"/>
      <c r="B8761" s="5"/>
      <c r="C8761" s="5" t="str">
        <f>IFERROR(__xludf.DUMMYFUNCTION("""COMPUTED_VALUE"""),"")</f>
        <v/>
      </c>
      <c r="D8761" s="5">
        <v>0.0</v>
      </c>
    </row>
    <row r="8762" ht="14.25" customHeight="1">
      <c r="A8762" s="5"/>
      <c r="B8762" s="5"/>
      <c r="C8762" s="5" t="str">
        <f>IFERROR(__xludf.DUMMYFUNCTION("""COMPUTED_VALUE"""),"")</f>
        <v/>
      </c>
      <c r="D8762" s="5">
        <v>0.0</v>
      </c>
    </row>
    <row r="8763" ht="14.25" customHeight="1">
      <c r="A8763" s="5"/>
      <c r="B8763" s="5"/>
      <c r="C8763" s="5" t="str">
        <f>IFERROR(__xludf.DUMMYFUNCTION("""COMPUTED_VALUE"""),"")</f>
        <v/>
      </c>
      <c r="D8763" s="5">
        <v>0.0</v>
      </c>
    </row>
    <row r="8764" ht="14.25" customHeight="1">
      <c r="A8764" s="5"/>
      <c r="B8764" s="5"/>
      <c r="C8764" s="5" t="str">
        <f>IFERROR(__xludf.DUMMYFUNCTION("""COMPUTED_VALUE"""),"")</f>
        <v/>
      </c>
      <c r="D8764" s="5">
        <v>0.0</v>
      </c>
    </row>
    <row r="8765" ht="14.25" customHeight="1">
      <c r="A8765" s="5"/>
      <c r="B8765" s="5"/>
      <c r="C8765" s="5" t="str">
        <f>IFERROR(__xludf.DUMMYFUNCTION("""COMPUTED_VALUE"""),"")</f>
        <v/>
      </c>
      <c r="D8765" s="5">
        <v>0.0</v>
      </c>
    </row>
    <row r="8766" ht="14.25" customHeight="1">
      <c r="A8766" s="5"/>
      <c r="B8766" s="5"/>
      <c r="C8766" s="5" t="str">
        <f>IFERROR(__xludf.DUMMYFUNCTION("""COMPUTED_VALUE"""),"")</f>
        <v/>
      </c>
      <c r="D8766" s="5">
        <v>0.0</v>
      </c>
    </row>
    <row r="8767" ht="14.25" customHeight="1">
      <c r="A8767" s="5"/>
      <c r="B8767" s="5"/>
      <c r="C8767" s="5" t="str">
        <f>IFERROR(__xludf.DUMMYFUNCTION("""COMPUTED_VALUE"""),"")</f>
        <v/>
      </c>
      <c r="D8767" s="5">
        <v>0.0</v>
      </c>
    </row>
    <row r="8768" ht="14.25" customHeight="1">
      <c r="A8768" s="5"/>
      <c r="B8768" s="5"/>
      <c r="C8768" s="5" t="str">
        <f>IFERROR(__xludf.DUMMYFUNCTION("""COMPUTED_VALUE"""),"")</f>
        <v/>
      </c>
      <c r="D8768" s="5">
        <v>0.0</v>
      </c>
    </row>
    <row r="8769" ht="14.25" customHeight="1">
      <c r="A8769" s="5"/>
      <c r="B8769" s="5"/>
      <c r="C8769" s="5" t="str">
        <f>IFERROR(__xludf.DUMMYFUNCTION("""COMPUTED_VALUE"""),"")</f>
        <v/>
      </c>
      <c r="D8769" s="5">
        <v>0.0</v>
      </c>
    </row>
    <row r="8770" ht="14.25" customHeight="1">
      <c r="A8770" s="5"/>
      <c r="B8770" s="5"/>
      <c r="C8770" s="5" t="str">
        <f>IFERROR(__xludf.DUMMYFUNCTION("""COMPUTED_VALUE"""),"")</f>
        <v/>
      </c>
      <c r="D8770" s="5">
        <v>0.0</v>
      </c>
    </row>
    <row r="8771" ht="14.25" customHeight="1">
      <c r="A8771" s="5"/>
      <c r="B8771" s="5"/>
      <c r="C8771" s="5" t="str">
        <f>IFERROR(__xludf.DUMMYFUNCTION("""COMPUTED_VALUE"""),"")</f>
        <v/>
      </c>
      <c r="D8771" s="5">
        <v>0.0</v>
      </c>
    </row>
    <row r="8772" ht="14.25" customHeight="1">
      <c r="A8772" s="5"/>
      <c r="B8772" s="5"/>
      <c r="C8772" s="5" t="str">
        <f>IFERROR(__xludf.DUMMYFUNCTION("""COMPUTED_VALUE"""),"")</f>
        <v/>
      </c>
      <c r="D8772" s="5">
        <v>0.0</v>
      </c>
    </row>
    <row r="8773" ht="14.25" customHeight="1">
      <c r="A8773" s="5"/>
      <c r="B8773" s="5"/>
      <c r="C8773" s="5" t="str">
        <f>IFERROR(__xludf.DUMMYFUNCTION("""COMPUTED_VALUE"""),"")</f>
        <v/>
      </c>
      <c r="D8773" s="5">
        <v>0.0</v>
      </c>
    </row>
    <row r="8774" ht="14.25" customHeight="1">
      <c r="A8774" s="5"/>
      <c r="B8774" s="5"/>
      <c r="C8774" s="5" t="str">
        <f>IFERROR(__xludf.DUMMYFUNCTION("""COMPUTED_VALUE"""),"")</f>
        <v/>
      </c>
      <c r="D8774" s="5">
        <v>0.0</v>
      </c>
    </row>
    <row r="8775" ht="14.25" customHeight="1">
      <c r="A8775" s="5"/>
      <c r="B8775" s="5"/>
      <c r="C8775" s="5" t="str">
        <f>IFERROR(__xludf.DUMMYFUNCTION("""COMPUTED_VALUE"""),"")</f>
        <v/>
      </c>
      <c r="D8775" s="5">
        <v>0.0</v>
      </c>
    </row>
    <row r="8776" ht="14.25" customHeight="1">
      <c r="A8776" s="5"/>
      <c r="B8776" s="5"/>
      <c r="C8776" s="5" t="str">
        <f>IFERROR(__xludf.DUMMYFUNCTION("""COMPUTED_VALUE"""),"")</f>
        <v/>
      </c>
      <c r="D8776" s="5">
        <v>0.0</v>
      </c>
    </row>
    <row r="8777" ht="14.25" customHeight="1">
      <c r="A8777" s="5"/>
      <c r="B8777" s="5"/>
      <c r="C8777" s="5" t="str">
        <f>IFERROR(__xludf.DUMMYFUNCTION("""COMPUTED_VALUE"""),"")</f>
        <v/>
      </c>
      <c r="D8777" s="5">
        <v>0.0</v>
      </c>
    </row>
    <row r="8778" ht="14.25" customHeight="1">
      <c r="A8778" s="5"/>
      <c r="B8778" s="5"/>
      <c r="C8778" s="5" t="str">
        <f>IFERROR(__xludf.DUMMYFUNCTION("""COMPUTED_VALUE"""),"")</f>
        <v/>
      </c>
      <c r="D8778" s="5">
        <v>0.0</v>
      </c>
    </row>
    <row r="8779" ht="14.25" customHeight="1">
      <c r="A8779" s="5"/>
      <c r="B8779" s="5"/>
      <c r="C8779" s="5" t="str">
        <f>IFERROR(__xludf.DUMMYFUNCTION("""COMPUTED_VALUE"""),"")</f>
        <v/>
      </c>
      <c r="D8779" s="5">
        <v>0.0</v>
      </c>
    </row>
    <row r="8780" ht="14.25" customHeight="1">
      <c r="A8780" s="5"/>
      <c r="B8780" s="5"/>
      <c r="C8780" s="5" t="str">
        <f>IFERROR(__xludf.DUMMYFUNCTION("""COMPUTED_VALUE"""),"")</f>
        <v/>
      </c>
      <c r="D8780" s="5">
        <v>0.0</v>
      </c>
    </row>
    <row r="8781" ht="14.25" customHeight="1">
      <c r="A8781" s="5"/>
      <c r="B8781" s="5"/>
      <c r="C8781" s="5" t="str">
        <f>IFERROR(__xludf.DUMMYFUNCTION("""COMPUTED_VALUE"""),"")</f>
        <v/>
      </c>
      <c r="D8781" s="5">
        <v>0.0</v>
      </c>
    </row>
    <row r="8782" ht="14.25" customHeight="1">
      <c r="A8782" s="5"/>
      <c r="B8782" s="5"/>
      <c r="C8782" s="5" t="str">
        <f>IFERROR(__xludf.DUMMYFUNCTION("""COMPUTED_VALUE"""),"")</f>
        <v/>
      </c>
      <c r="D8782" s="5">
        <v>0.0</v>
      </c>
    </row>
    <row r="8783" ht="14.25" customHeight="1">
      <c r="A8783" s="5"/>
      <c r="B8783" s="5"/>
      <c r="C8783" s="5" t="str">
        <f>IFERROR(__xludf.DUMMYFUNCTION("""COMPUTED_VALUE"""),"")</f>
        <v/>
      </c>
      <c r="D8783" s="5">
        <v>0.0</v>
      </c>
    </row>
    <row r="8784" ht="14.25" customHeight="1">
      <c r="A8784" s="5"/>
      <c r="B8784" s="5"/>
      <c r="C8784" s="5" t="str">
        <f>IFERROR(__xludf.DUMMYFUNCTION("""COMPUTED_VALUE"""),"")</f>
        <v/>
      </c>
      <c r="D8784" s="5">
        <v>0.0</v>
      </c>
    </row>
    <row r="8785" ht="14.25" customHeight="1">
      <c r="A8785" s="5"/>
      <c r="B8785" s="5"/>
      <c r="C8785" s="5" t="str">
        <f>IFERROR(__xludf.DUMMYFUNCTION("""COMPUTED_VALUE"""),"")</f>
        <v/>
      </c>
      <c r="D8785" s="5">
        <v>0.0</v>
      </c>
    </row>
    <row r="8786" ht="14.25" customHeight="1">
      <c r="A8786" s="5"/>
      <c r="B8786" s="5"/>
      <c r="C8786" s="5" t="str">
        <f>IFERROR(__xludf.DUMMYFUNCTION("""COMPUTED_VALUE"""),"")</f>
        <v/>
      </c>
      <c r="D8786" s="5">
        <v>0.0</v>
      </c>
    </row>
    <row r="8787" ht="14.25" customHeight="1">
      <c r="A8787" s="5"/>
      <c r="B8787" s="5"/>
      <c r="C8787" s="5" t="str">
        <f>IFERROR(__xludf.DUMMYFUNCTION("""COMPUTED_VALUE"""),"")</f>
        <v/>
      </c>
      <c r="D8787" s="5">
        <v>0.0</v>
      </c>
    </row>
    <row r="8788" ht="14.25" customHeight="1">
      <c r="A8788" s="5"/>
      <c r="B8788" s="5"/>
      <c r="C8788" s="5" t="str">
        <f>IFERROR(__xludf.DUMMYFUNCTION("""COMPUTED_VALUE"""),"")</f>
        <v/>
      </c>
      <c r="D8788" s="5">
        <v>0.0</v>
      </c>
    </row>
    <row r="8789" ht="14.25" customHeight="1">
      <c r="A8789" s="5"/>
      <c r="B8789" s="5"/>
      <c r="C8789" s="5" t="str">
        <f>IFERROR(__xludf.DUMMYFUNCTION("""COMPUTED_VALUE"""),"")</f>
        <v/>
      </c>
      <c r="D8789" s="5">
        <v>0.0</v>
      </c>
    </row>
    <row r="8790" ht="14.25" customHeight="1">
      <c r="A8790" s="5"/>
      <c r="B8790" s="5"/>
      <c r="C8790" s="5" t="str">
        <f>IFERROR(__xludf.DUMMYFUNCTION("""COMPUTED_VALUE"""),"")</f>
        <v/>
      </c>
      <c r="D8790" s="5">
        <v>0.0</v>
      </c>
    </row>
    <row r="8791" ht="14.25" customHeight="1">
      <c r="A8791" s="5"/>
      <c r="B8791" s="5"/>
      <c r="C8791" s="5" t="str">
        <f>IFERROR(__xludf.DUMMYFUNCTION("""COMPUTED_VALUE"""),"")</f>
        <v/>
      </c>
      <c r="D8791" s="5">
        <v>0.0</v>
      </c>
    </row>
    <row r="8792" ht="14.25" customHeight="1">
      <c r="A8792" s="5"/>
      <c r="B8792" s="5"/>
      <c r="C8792" s="5" t="str">
        <f>IFERROR(__xludf.DUMMYFUNCTION("""COMPUTED_VALUE"""),"")</f>
        <v/>
      </c>
      <c r="D8792" s="5">
        <v>0.0</v>
      </c>
    </row>
    <row r="8793" ht="14.25" customHeight="1">
      <c r="A8793" s="5"/>
      <c r="B8793" s="5"/>
      <c r="C8793" s="5" t="str">
        <f>IFERROR(__xludf.DUMMYFUNCTION("""COMPUTED_VALUE"""),"")</f>
        <v/>
      </c>
      <c r="D8793" s="5">
        <v>0.0</v>
      </c>
    </row>
    <row r="8794" ht="14.25" customHeight="1">
      <c r="A8794" s="5"/>
      <c r="B8794" s="5"/>
      <c r="C8794" s="5" t="str">
        <f>IFERROR(__xludf.DUMMYFUNCTION("""COMPUTED_VALUE"""),"")</f>
        <v/>
      </c>
      <c r="D8794" s="5">
        <v>0.0</v>
      </c>
    </row>
    <row r="8795" ht="14.25" customHeight="1">
      <c r="A8795" s="5"/>
      <c r="B8795" s="5"/>
      <c r="C8795" s="5" t="str">
        <f>IFERROR(__xludf.DUMMYFUNCTION("""COMPUTED_VALUE"""),"")</f>
        <v/>
      </c>
      <c r="D8795" s="5">
        <v>0.0</v>
      </c>
    </row>
    <row r="8796" ht="14.25" customHeight="1">
      <c r="A8796" s="5"/>
      <c r="B8796" s="5"/>
      <c r="C8796" s="5" t="str">
        <f>IFERROR(__xludf.DUMMYFUNCTION("""COMPUTED_VALUE"""),"")</f>
        <v/>
      </c>
      <c r="D8796" s="5">
        <v>0.0</v>
      </c>
    </row>
    <row r="8797" ht="14.25" customHeight="1">
      <c r="A8797" s="5"/>
      <c r="B8797" s="5"/>
      <c r="C8797" s="5" t="str">
        <f>IFERROR(__xludf.DUMMYFUNCTION("""COMPUTED_VALUE"""),"")</f>
        <v/>
      </c>
      <c r="D8797" s="5">
        <v>0.0</v>
      </c>
    </row>
    <row r="8798" ht="14.25" customHeight="1">
      <c r="A8798" s="5"/>
      <c r="B8798" s="5"/>
      <c r="C8798" s="5" t="str">
        <f>IFERROR(__xludf.DUMMYFUNCTION("""COMPUTED_VALUE"""),"")</f>
        <v/>
      </c>
      <c r="D8798" s="5">
        <v>0.0</v>
      </c>
    </row>
    <row r="8799" ht="14.25" customHeight="1">
      <c r="A8799" s="5"/>
      <c r="B8799" s="5"/>
      <c r="C8799" s="5" t="str">
        <f>IFERROR(__xludf.DUMMYFUNCTION("""COMPUTED_VALUE"""),"")</f>
        <v/>
      </c>
      <c r="D8799" s="5">
        <v>0.0</v>
      </c>
    </row>
    <row r="8800" ht="14.25" customHeight="1">
      <c r="A8800" s="5"/>
      <c r="B8800" s="5"/>
      <c r="C8800" s="5" t="str">
        <f>IFERROR(__xludf.DUMMYFUNCTION("""COMPUTED_VALUE"""),"")</f>
        <v/>
      </c>
      <c r="D8800" s="5">
        <v>0.0</v>
      </c>
    </row>
    <row r="8801" ht="14.25" customHeight="1">
      <c r="A8801" s="5"/>
      <c r="B8801" s="5"/>
      <c r="C8801" s="5" t="str">
        <f>IFERROR(__xludf.DUMMYFUNCTION("""COMPUTED_VALUE"""),"")</f>
        <v/>
      </c>
      <c r="D8801" s="5">
        <v>0.0</v>
      </c>
    </row>
    <row r="8802" ht="14.25" customHeight="1">
      <c r="A8802" s="5"/>
      <c r="B8802" s="5"/>
      <c r="C8802" s="5" t="str">
        <f>IFERROR(__xludf.DUMMYFUNCTION("""COMPUTED_VALUE"""),"")</f>
        <v/>
      </c>
      <c r="D8802" s="5">
        <v>0.0</v>
      </c>
    </row>
    <row r="8803" ht="14.25" customHeight="1">
      <c r="A8803" s="5"/>
      <c r="B8803" s="5"/>
      <c r="C8803" s="5" t="str">
        <f>IFERROR(__xludf.DUMMYFUNCTION("""COMPUTED_VALUE"""),"")</f>
        <v/>
      </c>
      <c r="D8803" s="5">
        <v>0.0</v>
      </c>
    </row>
    <row r="8804" ht="14.25" customHeight="1">
      <c r="A8804" s="5"/>
      <c r="B8804" s="5"/>
      <c r="C8804" s="5" t="str">
        <f>IFERROR(__xludf.DUMMYFUNCTION("""COMPUTED_VALUE"""),"")</f>
        <v/>
      </c>
      <c r="D8804" s="5">
        <v>0.0</v>
      </c>
    </row>
    <row r="8805" ht="14.25" customHeight="1">
      <c r="A8805" s="5"/>
      <c r="B8805" s="5"/>
      <c r="C8805" s="5" t="str">
        <f>IFERROR(__xludf.DUMMYFUNCTION("""COMPUTED_VALUE"""),"")</f>
        <v/>
      </c>
      <c r="D8805" s="5">
        <v>0.0</v>
      </c>
    </row>
    <row r="8806" ht="14.25" customHeight="1">
      <c r="A8806" s="5"/>
      <c r="B8806" s="5"/>
      <c r="C8806" s="5" t="str">
        <f>IFERROR(__xludf.DUMMYFUNCTION("""COMPUTED_VALUE"""),"")</f>
        <v/>
      </c>
      <c r="D8806" s="5">
        <v>0.0</v>
      </c>
    </row>
    <row r="8807" ht="14.25" customHeight="1">
      <c r="A8807" s="5"/>
      <c r="B8807" s="5"/>
      <c r="C8807" s="5" t="str">
        <f>IFERROR(__xludf.DUMMYFUNCTION("""COMPUTED_VALUE"""),"")</f>
        <v/>
      </c>
      <c r="D8807" s="5">
        <v>0.0</v>
      </c>
    </row>
    <row r="8808" ht="14.25" customHeight="1">
      <c r="A8808" s="5"/>
      <c r="B8808" s="5"/>
      <c r="C8808" s="5" t="str">
        <f>IFERROR(__xludf.DUMMYFUNCTION("""COMPUTED_VALUE"""),"")</f>
        <v/>
      </c>
      <c r="D8808" s="5">
        <v>0.0</v>
      </c>
    </row>
    <row r="8809" ht="14.25" customHeight="1">
      <c r="A8809" s="5"/>
      <c r="B8809" s="5"/>
      <c r="C8809" s="5" t="str">
        <f>IFERROR(__xludf.DUMMYFUNCTION("""COMPUTED_VALUE"""),"")</f>
        <v/>
      </c>
      <c r="D8809" s="5">
        <v>0.0</v>
      </c>
    </row>
    <row r="8810" ht="14.25" customHeight="1">
      <c r="A8810" s="5"/>
      <c r="B8810" s="5"/>
      <c r="C8810" s="5" t="str">
        <f>IFERROR(__xludf.DUMMYFUNCTION("""COMPUTED_VALUE"""),"")</f>
        <v/>
      </c>
      <c r="D8810" s="5">
        <v>0.0</v>
      </c>
    </row>
    <row r="8811" ht="14.25" customHeight="1">
      <c r="A8811" s="5"/>
      <c r="B8811" s="5"/>
      <c r="C8811" s="5" t="str">
        <f>IFERROR(__xludf.DUMMYFUNCTION("""COMPUTED_VALUE"""),"")</f>
        <v/>
      </c>
      <c r="D8811" s="5">
        <v>0.0</v>
      </c>
    </row>
    <row r="8812" ht="14.25" customHeight="1">
      <c r="A8812" s="5"/>
      <c r="B8812" s="5"/>
      <c r="C8812" s="5" t="str">
        <f>IFERROR(__xludf.DUMMYFUNCTION("""COMPUTED_VALUE"""),"")</f>
        <v/>
      </c>
      <c r="D8812" s="5">
        <v>0.0</v>
      </c>
    </row>
    <row r="8813" ht="14.25" customHeight="1">
      <c r="A8813" s="5"/>
      <c r="B8813" s="5"/>
      <c r="C8813" s="5" t="str">
        <f>IFERROR(__xludf.DUMMYFUNCTION("""COMPUTED_VALUE"""),"")</f>
        <v/>
      </c>
      <c r="D8813" s="5">
        <v>0.0</v>
      </c>
    </row>
    <row r="8814" ht="14.25" customHeight="1">
      <c r="A8814" s="5"/>
      <c r="B8814" s="5"/>
      <c r="C8814" s="5" t="str">
        <f>IFERROR(__xludf.DUMMYFUNCTION("""COMPUTED_VALUE"""),"")</f>
        <v/>
      </c>
      <c r="D8814" s="5">
        <v>0.0</v>
      </c>
    </row>
    <row r="8815" ht="14.25" customHeight="1">
      <c r="A8815" s="5"/>
      <c r="B8815" s="5"/>
      <c r="C8815" s="5" t="str">
        <f>IFERROR(__xludf.DUMMYFUNCTION("""COMPUTED_VALUE"""),"")</f>
        <v/>
      </c>
      <c r="D8815" s="5">
        <v>0.0</v>
      </c>
    </row>
    <row r="8816" ht="14.25" customHeight="1">
      <c r="A8816" s="5"/>
      <c r="B8816" s="5"/>
      <c r="C8816" s="5" t="str">
        <f>IFERROR(__xludf.DUMMYFUNCTION("""COMPUTED_VALUE"""),"")</f>
        <v/>
      </c>
      <c r="D8816" s="5">
        <v>0.0</v>
      </c>
    </row>
    <row r="8817" ht="14.25" customHeight="1">
      <c r="A8817" s="5"/>
      <c r="B8817" s="5"/>
      <c r="C8817" s="5" t="str">
        <f>IFERROR(__xludf.DUMMYFUNCTION("""COMPUTED_VALUE"""),"")</f>
        <v/>
      </c>
      <c r="D8817" s="5">
        <v>0.0</v>
      </c>
    </row>
    <row r="8818" ht="14.25" customHeight="1">
      <c r="A8818" s="5"/>
      <c r="B8818" s="5"/>
      <c r="C8818" s="5" t="str">
        <f>IFERROR(__xludf.DUMMYFUNCTION("""COMPUTED_VALUE"""),"")</f>
        <v/>
      </c>
      <c r="D8818" s="5">
        <v>0.0</v>
      </c>
    </row>
    <row r="8819" ht="14.25" customHeight="1">
      <c r="A8819" s="5"/>
      <c r="B8819" s="5"/>
      <c r="C8819" s="5" t="str">
        <f>IFERROR(__xludf.DUMMYFUNCTION("""COMPUTED_VALUE"""),"")</f>
        <v/>
      </c>
      <c r="D8819" s="5">
        <v>0.0</v>
      </c>
    </row>
    <row r="8820" ht="14.25" customHeight="1">
      <c r="A8820" s="5"/>
      <c r="B8820" s="5"/>
      <c r="C8820" s="5" t="str">
        <f>IFERROR(__xludf.DUMMYFUNCTION("""COMPUTED_VALUE"""),"")</f>
        <v/>
      </c>
      <c r="D8820" s="5">
        <v>0.0</v>
      </c>
    </row>
    <row r="8821" ht="14.25" customHeight="1">
      <c r="A8821" s="5"/>
      <c r="B8821" s="5"/>
      <c r="C8821" s="5" t="str">
        <f>IFERROR(__xludf.DUMMYFUNCTION("""COMPUTED_VALUE"""),"")</f>
        <v/>
      </c>
      <c r="D8821" s="5">
        <v>0.0</v>
      </c>
    </row>
    <row r="8822" ht="14.25" customHeight="1">
      <c r="A8822" s="5"/>
      <c r="B8822" s="5"/>
      <c r="C8822" s="5" t="str">
        <f>IFERROR(__xludf.DUMMYFUNCTION("""COMPUTED_VALUE"""),"")</f>
        <v/>
      </c>
      <c r="D8822" s="5">
        <v>0.0</v>
      </c>
    </row>
    <row r="8823" ht="14.25" customHeight="1">
      <c r="A8823" s="5"/>
      <c r="B8823" s="5"/>
      <c r="C8823" s="5" t="str">
        <f>IFERROR(__xludf.DUMMYFUNCTION("""COMPUTED_VALUE"""),"")</f>
        <v/>
      </c>
      <c r="D8823" s="5">
        <v>0.0</v>
      </c>
    </row>
    <row r="8824" ht="14.25" customHeight="1">
      <c r="A8824" s="5"/>
      <c r="B8824" s="5"/>
      <c r="C8824" s="5" t="str">
        <f>IFERROR(__xludf.DUMMYFUNCTION("""COMPUTED_VALUE"""),"")</f>
        <v/>
      </c>
      <c r="D8824" s="5">
        <v>0.0</v>
      </c>
    </row>
    <row r="8825" ht="14.25" customHeight="1">
      <c r="A8825" s="5"/>
      <c r="B8825" s="5"/>
      <c r="C8825" s="5" t="str">
        <f>IFERROR(__xludf.DUMMYFUNCTION("""COMPUTED_VALUE"""),"")</f>
        <v/>
      </c>
      <c r="D8825" s="5">
        <v>0.0</v>
      </c>
    </row>
    <row r="8826" ht="14.25" customHeight="1">
      <c r="A8826" s="5"/>
      <c r="B8826" s="5"/>
      <c r="C8826" s="5" t="str">
        <f>IFERROR(__xludf.DUMMYFUNCTION("""COMPUTED_VALUE"""),"")</f>
        <v/>
      </c>
      <c r="D8826" s="5">
        <v>0.0</v>
      </c>
    </row>
    <row r="8827" ht="14.25" customHeight="1">
      <c r="A8827" s="5"/>
      <c r="B8827" s="5"/>
      <c r="C8827" s="5" t="str">
        <f>IFERROR(__xludf.DUMMYFUNCTION("""COMPUTED_VALUE"""),"")</f>
        <v/>
      </c>
      <c r="D8827" s="5">
        <v>0.0</v>
      </c>
    </row>
    <row r="8828" ht="14.25" customHeight="1">
      <c r="A8828" s="5"/>
      <c r="B8828" s="5"/>
      <c r="C8828" s="5" t="str">
        <f>IFERROR(__xludf.DUMMYFUNCTION("""COMPUTED_VALUE"""),"")</f>
        <v/>
      </c>
      <c r="D8828" s="5">
        <v>0.0</v>
      </c>
    </row>
    <row r="8829" ht="14.25" customHeight="1">
      <c r="A8829" s="5"/>
      <c r="B8829" s="5"/>
      <c r="C8829" s="5" t="str">
        <f>IFERROR(__xludf.DUMMYFUNCTION("""COMPUTED_VALUE"""),"")</f>
        <v/>
      </c>
      <c r="D8829" s="5">
        <v>0.0</v>
      </c>
    </row>
    <row r="8830" ht="14.25" customHeight="1">
      <c r="A8830" s="5"/>
      <c r="B8830" s="5"/>
      <c r="C8830" s="5" t="str">
        <f>IFERROR(__xludf.DUMMYFUNCTION("""COMPUTED_VALUE"""),"")</f>
        <v/>
      </c>
      <c r="D8830" s="5">
        <v>0.0</v>
      </c>
    </row>
    <row r="8831" ht="14.25" customHeight="1">
      <c r="A8831" s="5"/>
      <c r="B8831" s="5"/>
      <c r="C8831" s="5" t="str">
        <f>IFERROR(__xludf.DUMMYFUNCTION("""COMPUTED_VALUE"""),"")</f>
        <v/>
      </c>
      <c r="D8831" s="5">
        <v>0.0</v>
      </c>
    </row>
    <row r="8832" ht="14.25" customHeight="1">
      <c r="A8832" s="5"/>
      <c r="B8832" s="5"/>
      <c r="C8832" s="5" t="str">
        <f>IFERROR(__xludf.DUMMYFUNCTION("""COMPUTED_VALUE"""),"")</f>
        <v/>
      </c>
      <c r="D8832" s="5">
        <v>0.0</v>
      </c>
    </row>
    <row r="8833" ht="14.25" customHeight="1">
      <c r="A8833" s="5"/>
      <c r="B8833" s="5"/>
      <c r="C8833" s="5" t="str">
        <f>IFERROR(__xludf.DUMMYFUNCTION("""COMPUTED_VALUE"""),"")</f>
        <v/>
      </c>
      <c r="D8833" s="5">
        <v>0.0</v>
      </c>
    </row>
    <row r="8834" ht="14.25" customHeight="1">
      <c r="A8834" s="5"/>
      <c r="B8834" s="5"/>
      <c r="C8834" s="5" t="str">
        <f>IFERROR(__xludf.DUMMYFUNCTION("""COMPUTED_VALUE"""),"")</f>
        <v/>
      </c>
      <c r="D8834" s="5">
        <v>0.0</v>
      </c>
    </row>
    <row r="8835" ht="14.25" customHeight="1">
      <c r="A8835" s="5"/>
      <c r="B8835" s="5"/>
      <c r="C8835" s="5" t="str">
        <f>IFERROR(__xludf.DUMMYFUNCTION("""COMPUTED_VALUE"""),"")</f>
        <v/>
      </c>
      <c r="D8835" s="5">
        <v>0.0</v>
      </c>
    </row>
    <row r="8836" ht="14.25" customHeight="1">
      <c r="A8836" s="5"/>
      <c r="B8836" s="5"/>
      <c r="C8836" s="5" t="str">
        <f>IFERROR(__xludf.DUMMYFUNCTION("""COMPUTED_VALUE"""),"")</f>
        <v/>
      </c>
      <c r="D8836" s="5">
        <v>0.0</v>
      </c>
    </row>
    <row r="8837" ht="14.25" customHeight="1">
      <c r="A8837" s="5"/>
      <c r="B8837" s="5"/>
      <c r="C8837" s="5" t="str">
        <f>IFERROR(__xludf.DUMMYFUNCTION("""COMPUTED_VALUE"""),"")</f>
        <v/>
      </c>
      <c r="D8837" s="5">
        <v>0.0</v>
      </c>
    </row>
    <row r="8838" ht="14.25" customHeight="1">
      <c r="A8838" s="5"/>
      <c r="B8838" s="5"/>
      <c r="C8838" s="5" t="str">
        <f>IFERROR(__xludf.DUMMYFUNCTION("""COMPUTED_VALUE"""),"")</f>
        <v/>
      </c>
      <c r="D8838" s="5">
        <v>0.0</v>
      </c>
    </row>
    <row r="8839" ht="14.25" customHeight="1">
      <c r="A8839" s="5"/>
      <c r="B8839" s="5"/>
      <c r="C8839" s="5" t="str">
        <f>IFERROR(__xludf.DUMMYFUNCTION("""COMPUTED_VALUE"""),"")</f>
        <v/>
      </c>
      <c r="D8839" s="5">
        <v>0.0</v>
      </c>
    </row>
    <row r="8840" ht="14.25" customHeight="1">
      <c r="A8840" s="5"/>
      <c r="B8840" s="5"/>
      <c r="C8840" s="5" t="str">
        <f>IFERROR(__xludf.DUMMYFUNCTION("""COMPUTED_VALUE"""),"")</f>
        <v/>
      </c>
      <c r="D8840" s="5">
        <v>0.0</v>
      </c>
    </row>
    <row r="8841" ht="14.25" customHeight="1">
      <c r="A8841" s="5"/>
      <c r="B8841" s="5"/>
      <c r="C8841" s="5" t="str">
        <f>IFERROR(__xludf.DUMMYFUNCTION("""COMPUTED_VALUE"""),"")</f>
        <v/>
      </c>
      <c r="D8841" s="5">
        <v>0.0</v>
      </c>
    </row>
    <row r="8842" ht="14.25" customHeight="1">
      <c r="A8842" s="5"/>
      <c r="B8842" s="5"/>
      <c r="C8842" s="5" t="str">
        <f>IFERROR(__xludf.DUMMYFUNCTION("""COMPUTED_VALUE"""),"")</f>
        <v/>
      </c>
      <c r="D8842" s="5">
        <v>0.0</v>
      </c>
    </row>
    <row r="8843" ht="14.25" customHeight="1">
      <c r="A8843" s="5"/>
      <c r="B8843" s="5"/>
      <c r="C8843" s="5" t="str">
        <f>IFERROR(__xludf.DUMMYFUNCTION("""COMPUTED_VALUE"""),"")</f>
        <v/>
      </c>
      <c r="D8843" s="5">
        <v>0.0</v>
      </c>
    </row>
    <row r="8844" ht="14.25" customHeight="1">
      <c r="A8844" s="5"/>
      <c r="B8844" s="5"/>
      <c r="C8844" s="5" t="str">
        <f>IFERROR(__xludf.DUMMYFUNCTION("""COMPUTED_VALUE"""),"")</f>
        <v/>
      </c>
      <c r="D8844" s="5">
        <v>0.0</v>
      </c>
    </row>
    <row r="8845" ht="14.25" customHeight="1">
      <c r="A8845" s="5"/>
      <c r="B8845" s="5"/>
      <c r="C8845" s="5" t="str">
        <f>IFERROR(__xludf.DUMMYFUNCTION("""COMPUTED_VALUE"""),"")</f>
        <v/>
      </c>
      <c r="D8845" s="5">
        <v>0.0</v>
      </c>
    </row>
    <row r="8846" ht="14.25" customHeight="1">
      <c r="A8846" s="5"/>
      <c r="B8846" s="5"/>
      <c r="C8846" s="5" t="str">
        <f>IFERROR(__xludf.DUMMYFUNCTION("""COMPUTED_VALUE"""),"")</f>
        <v/>
      </c>
      <c r="D8846" s="5">
        <v>0.0</v>
      </c>
    </row>
    <row r="8847" ht="14.25" customHeight="1">
      <c r="A8847" s="5"/>
      <c r="B8847" s="5"/>
      <c r="C8847" s="5" t="str">
        <f>IFERROR(__xludf.DUMMYFUNCTION("""COMPUTED_VALUE"""),"")</f>
        <v/>
      </c>
      <c r="D8847" s="5">
        <v>0.0</v>
      </c>
    </row>
    <row r="8848" ht="14.25" customHeight="1">
      <c r="A8848" s="5"/>
      <c r="B8848" s="5"/>
      <c r="C8848" s="5" t="str">
        <f>IFERROR(__xludf.DUMMYFUNCTION("""COMPUTED_VALUE"""),"")</f>
        <v/>
      </c>
      <c r="D8848" s="5">
        <v>0.0</v>
      </c>
    </row>
    <row r="8849" ht="14.25" customHeight="1">
      <c r="A8849" s="5"/>
      <c r="B8849" s="5"/>
      <c r="C8849" s="5" t="str">
        <f>IFERROR(__xludf.DUMMYFUNCTION("""COMPUTED_VALUE"""),"")</f>
        <v/>
      </c>
      <c r="D8849" s="5">
        <v>0.0</v>
      </c>
    </row>
    <row r="8850" ht="14.25" customHeight="1">
      <c r="A8850" s="5"/>
      <c r="B8850" s="5"/>
      <c r="C8850" s="5" t="str">
        <f>IFERROR(__xludf.DUMMYFUNCTION("""COMPUTED_VALUE"""),"")</f>
        <v/>
      </c>
      <c r="D8850" s="5">
        <v>0.0</v>
      </c>
    </row>
    <row r="8851" ht="14.25" customHeight="1">
      <c r="A8851" s="5"/>
      <c r="B8851" s="5"/>
      <c r="C8851" s="5" t="str">
        <f>IFERROR(__xludf.DUMMYFUNCTION("""COMPUTED_VALUE"""),"")</f>
        <v/>
      </c>
      <c r="D8851" s="5">
        <v>0.0</v>
      </c>
    </row>
    <row r="8852" ht="14.25" customHeight="1">
      <c r="A8852" s="5"/>
      <c r="B8852" s="5"/>
      <c r="C8852" s="5" t="str">
        <f>IFERROR(__xludf.DUMMYFUNCTION("""COMPUTED_VALUE"""),"")</f>
        <v/>
      </c>
      <c r="D8852" s="5">
        <v>0.0</v>
      </c>
    </row>
    <row r="8853" ht="14.25" customHeight="1">
      <c r="A8853" s="5"/>
      <c r="B8853" s="5"/>
      <c r="C8853" s="5" t="str">
        <f>IFERROR(__xludf.DUMMYFUNCTION("""COMPUTED_VALUE"""),"")</f>
        <v/>
      </c>
      <c r="D8853" s="5">
        <v>0.0</v>
      </c>
    </row>
    <row r="8854" ht="14.25" customHeight="1">
      <c r="A8854" s="5"/>
      <c r="B8854" s="5"/>
      <c r="C8854" s="5" t="str">
        <f>IFERROR(__xludf.DUMMYFUNCTION("""COMPUTED_VALUE"""),"")</f>
        <v/>
      </c>
      <c r="D8854" s="5">
        <v>0.0</v>
      </c>
    </row>
    <row r="8855" ht="14.25" customHeight="1">
      <c r="A8855" s="5"/>
      <c r="B8855" s="5"/>
      <c r="C8855" s="5" t="str">
        <f>IFERROR(__xludf.DUMMYFUNCTION("""COMPUTED_VALUE"""),"")</f>
        <v/>
      </c>
      <c r="D8855" s="5">
        <v>0.0</v>
      </c>
    </row>
    <row r="8856" ht="14.25" customHeight="1">
      <c r="A8856" s="5"/>
      <c r="B8856" s="5"/>
      <c r="C8856" s="5" t="str">
        <f>IFERROR(__xludf.DUMMYFUNCTION("""COMPUTED_VALUE"""),"")</f>
        <v/>
      </c>
      <c r="D8856" s="5">
        <v>0.0</v>
      </c>
    </row>
    <row r="8857" ht="14.25" customHeight="1">
      <c r="A8857" s="5"/>
      <c r="B8857" s="5"/>
      <c r="C8857" s="5" t="str">
        <f>IFERROR(__xludf.DUMMYFUNCTION("""COMPUTED_VALUE"""),"")</f>
        <v/>
      </c>
      <c r="D8857" s="5">
        <v>0.0</v>
      </c>
    </row>
    <row r="8858" ht="14.25" customHeight="1">
      <c r="A8858" s="5"/>
      <c r="B8858" s="5"/>
      <c r="C8858" s="5" t="str">
        <f>IFERROR(__xludf.DUMMYFUNCTION("""COMPUTED_VALUE"""),"")</f>
        <v/>
      </c>
      <c r="D8858" s="5">
        <v>0.0</v>
      </c>
    </row>
    <row r="8859" ht="14.25" customHeight="1">
      <c r="A8859" s="5"/>
      <c r="B8859" s="5"/>
      <c r="C8859" s="5" t="str">
        <f>IFERROR(__xludf.DUMMYFUNCTION("""COMPUTED_VALUE"""),"")</f>
        <v/>
      </c>
      <c r="D8859" s="5">
        <v>0.0</v>
      </c>
    </row>
    <row r="8860" ht="14.25" customHeight="1">
      <c r="A8860" s="5"/>
      <c r="B8860" s="5"/>
      <c r="C8860" s="5" t="str">
        <f>IFERROR(__xludf.DUMMYFUNCTION("""COMPUTED_VALUE"""),"")</f>
        <v/>
      </c>
      <c r="D8860" s="5">
        <v>0.0</v>
      </c>
    </row>
    <row r="8861" ht="14.25" customHeight="1">
      <c r="A8861" s="5"/>
      <c r="B8861" s="5"/>
      <c r="C8861" s="5" t="str">
        <f>IFERROR(__xludf.DUMMYFUNCTION("""COMPUTED_VALUE"""),"")</f>
        <v/>
      </c>
      <c r="D8861" s="5">
        <v>0.0</v>
      </c>
    </row>
    <row r="8862" ht="14.25" customHeight="1">
      <c r="A8862" s="5"/>
      <c r="B8862" s="5"/>
      <c r="C8862" s="5" t="str">
        <f>IFERROR(__xludf.DUMMYFUNCTION("""COMPUTED_VALUE"""),"")</f>
        <v/>
      </c>
      <c r="D8862" s="5">
        <v>0.0</v>
      </c>
    </row>
    <row r="8863" ht="14.25" customHeight="1">
      <c r="A8863" s="5"/>
      <c r="B8863" s="5"/>
      <c r="C8863" s="5" t="str">
        <f>IFERROR(__xludf.DUMMYFUNCTION("""COMPUTED_VALUE"""),"")</f>
        <v/>
      </c>
      <c r="D8863" s="5">
        <v>0.0</v>
      </c>
    </row>
    <row r="8864" ht="14.25" customHeight="1">
      <c r="A8864" s="5"/>
      <c r="B8864" s="5"/>
      <c r="C8864" s="5" t="str">
        <f>IFERROR(__xludf.DUMMYFUNCTION("""COMPUTED_VALUE"""),"")</f>
        <v/>
      </c>
      <c r="D8864" s="5">
        <v>0.0</v>
      </c>
    </row>
    <row r="8865" ht="14.25" customHeight="1">
      <c r="A8865" s="5"/>
      <c r="B8865" s="5"/>
      <c r="C8865" s="5" t="str">
        <f>IFERROR(__xludf.DUMMYFUNCTION("""COMPUTED_VALUE"""),"")</f>
        <v/>
      </c>
      <c r="D8865" s="5">
        <v>0.0</v>
      </c>
    </row>
    <row r="8866" ht="14.25" customHeight="1">
      <c r="A8866" s="5"/>
      <c r="B8866" s="5"/>
      <c r="C8866" s="5" t="str">
        <f>IFERROR(__xludf.DUMMYFUNCTION("""COMPUTED_VALUE"""),"")</f>
        <v/>
      </c>
      <c r="D8866" s="5">
        <v>0.0</v>
      </c>
    </row>
    <row r="8867" ht="14.25" customHeight="1">
      <c r="A8867" s="5"/>
      <c r="B8867" s="5"/>
      <c r="C8867" s="5" t="str">
        <f>IFERROR(__xludf.DUMMYFUNCTION("""COMPUTED_VALUE"""),"")</f>
        <v/>
      </c>
      <c r="D8867" s="5">
        <v>0.0</v>
      </c>
    </row>
    <row r="8868" ht="14.25" customHeight="1">
      <c r="A8868" s="5"/>
      <c r="B8868" s="5"/>
      <c r="C8868" s="5" t="str">
        <f>IFERROR(__xludf.DUMMYFUNCTION("""COMPUTED_VALUE"""),"")</f>
        <v/>
      </c>
      <c r="D8868" s="5">
        <v>0.0</v>
      </c>
    </row>
    <row r="8869" ht="14.25" customHeight="1">
      <c r="A8869" s="5"/>
      <c r="B8869" s="5"/>
      <c r="C8869" s="5" t="str">
        <f>IFERROR(__xludf.DUMMYFUNCTION("""COMPUTED_VALUE"""),"")</f>
        <v/>
      </c>
      <c r="D8869" s="5">
        <v>0.0</v>
      </c>
    </row>
    <row r="8870" ht="14.25" customHeight="1">
      <c r="A8870" s="5"/>
      <c r="B8870" s="5"/>
      <c r="C8870" s="5" t="str">
        <f>IFERROR(__xludf.DUMMYFUNCTION("""COMPUTED_VALUE"""),"")</f>
        <v/>
      </c>
      <c r="D8870" s="5">
        <v>0.0</v>
      </c>
    </row>
    <row r="8871" ht="14.25" customHeight="1">
      <c r="A8871" s="5"/>
      <c r="B8871" s="5"/>
      <c r="C8871" s="5" t="str">
        <f>IFERROR(__xludf.DUMMYFUNCTION("""COMPUTED_VALUE"""),"")</f>
        <v/>
      </c>
      <c r="D8871" s="5">
        <v>0.0</v>
      </c>
    </row>
    <row r="8872" ht="14.25" customHeight="1">
      <c r="A8872" s="5"/>
      <c r="B8872" s="5"/>
      <c r="C8872" s="5" t="str">
        <f>IFERROR(__xludf.DUMMYFUNCTION("""COMPUTED_VALUE"""),"")</f>
        <v/>
      </c>
      <c r="D8872" s="5">
        <v>0.0</v>
      </c>
    </row>
    <row r="8873" ht="14.25" customHeight="1">
      <c r="A8873" s="5"/>
      <c r="B8873" s="5"/>
      <c r="C8873" s="5" t="str">
        <f>IFERROR(__xludf.DUMMYFUNCTION("""COMPUTED_VALUE"""),"")</f>
        <v/>
      </c>
      <c r="D8873" s="5">
        <v>0.0</v>
      </c>
    </row>
    <row r="8874" ht="14.25" customHeight="1">
      <c r="A8874" s="5"/>
      <c r="B8874" s="5"/>
      <c r="C8874" s="5" t="str">
        <f>IFERROR(__xludf.DUMMYFUNCTION("""COMPUTED_VALUE"""),"")</f>
        <v/>
      </c>
      <c r="D8874" s="5">
        <v>0.0</v>
      </c>
    </row>
    <row r="8875" ht="14.25" customHeight="1">
      <c r="A8875" s="5"/>
      <c r="B8875" s="5"/>
      <c r="C8875" s="5" t="str">
        <f>IFERROR(__xludf.DUMMYFUNCTION("""COMPUTED_VALUE"""),"")</f>
        <v/>
      </c>
      <c r="D8875" s="5">
        <v>0.0</v>
      </c>
    </row>
    <row r="8876" ht="14.25" customHeight="1">
      <c r="A8876" s="5"/>
      <c r="B8876" s="5"/>
      <c r="C8876" s="5" t="str">
        <f>IFERROR(__xludf.DUMMYFUNCTION("""COMPUTED_VALUE"""),"")</f>
        <v/>
      </c>
      <c r="D8876" s="5">
        <v>0.0</v>
      </c>
    </row>
    <row r="8877" ht="14.25" customHeight="1">
      <c r="A8877" s="5"/>
      <c r="B8877" s="5"/>
      <c r="C8877" s="5" t="str">
        <f>IFERROR(__xludf.DUMMYFUNCTION("""COMPUTED_VALUE"""),"")</f>
        <v/>
      </c>
      <c r="D8877" s="5">
        <v>0.0</v>
      </c>
    </row>
    <row r="8878" ht="14.25" customHeight="1">
      <c r="A8878" s="5"/>
      <c r="B8878" s="5"/>
      <c r="C8878" s="5" t="str">
        <f>IFERROR(__xludf.DUMMYFUNCTION("""COMPUTED_VALUE"""),"")</f>
        <v/>
      </c>
      <c r="D8878" s="5">
        <v>0.0</v>
      </c>
    </row>
    <row r="8879" ht="14.25" customHeight="1">
      <c r="A8879" s="5"/>
      <c r="B8879" s="5"/>
      <c r="C8879" s="5" t="str">
        <f>IFERROR(__xludf.DUMMYFUNCTION("""COMPUTED_VALUE"""),"")</f>
        <v/>
      </c>
      <c r="D8879" s="5">
        <v>0.0</v>
      </c>
    </row>
    <row r="8880" ht="14.25" customHeight="1">
      <c r="A8880" s="5"/>
      <c r="B8880" s="5"/>
      <c r="C8880" s="5" t="str">
        <f>IFERROR(__xludf.DUMMYFUNCTION("""COMPUTED_VALUE"""),"")</f>
        <v/>
      </c>
      <c r="D8880" s="5">
        <v>0.0</v>
      </c>
    </row>
    <row r="8881" ht="14.25" customHeight="1">
      <c r="A8881" s="5"/>
      <c r="B8881" s="5"/>
      <c r="C8881" s="5" t="str">
        <f>IFERROR(__xludf.DUMMYFUNCTION("""COMPUTED_VALUE"""),"")</f>
        <v/>
      </c>
      <c r="D8881" s="5">
        <v>0.0</v>
      </c>
    </row>
    <row r="8882" ht="14.25" customHeight="1">
      <c r="A8882" s="5"/>
      <c r="B8882" s="5"/>
      <c r="C8882" s="5" t="str">
        <f>IFERROR(__xludf.DUMMYFUNCTION("""COMPUTED_VALUE"""),"")</f>
        <v/>
      </c>
      <c r="D8882" s="5">
        <v>0.0</v>
      </c>
    </row>
    <row r="8883" ht="14.25" customHeight="1">
      <c r="A8883" s="5"/>
      <c r="B8883" s="5"/>
      <c r="C8883" s="5" t="str">
        <f>IFERROR(__xludf.DUMMYFUNCTION("""COMPUTED_VALUE"""),"")</f>
        <v/>
      </c>
      <c r="D8883" s="5">
        <v>0.0</v>
      </c>
    </row>
    <row r="8884" ht="14.25" customHeight="1">
      <c r="A8884" s="5"/>
      <c r="B8884" s="5"/>
      <c r="C8884" s="5" t="str">
        <f>IFERROR(__xludf.DUMMYFUNCTION("""COMPUTED_VALUE"""),"")</f>
        <v/>
      </c>
      <c r="D8884" s="5">
        <v>0.0</v>
      </c>
    </row>
    <row r="8885" ht="14.25" customHeight="1">
      <c r="A8885" s="5"/>
      <c r="B8885" s="5"/>
      <c r="C8885" s="5" t="str">
        <f>IFERROR(__xludf.DUMMYFUNCTION("""COMPUTED_VALUE"""),"")</f>
        <v/>
      </c>
      <c r="D8885" s="5">
        <v>0.0</v>
      </c>
    </row>
    <row r="8886" ht="14.25" customHeight="1">
      <c r="A8886" s="5"/>
      <c r="B8886" s="5"/>
      <c r="C8886" s="5" t="str">
        <f>IFERROR(__xludf.DUMMYFUNCTION("""COMPUTED_VALUE"""),"")</f>
        <v/>
      </c>
      <c r="D8886" s="5">
        <v>0.0</v>
      </c>
    </row>
    <row r="8887" ht="14.25" customHeight="1">
      <c r="A8887" s="5"/>
      <c r="B8887" s="5"/>
      <c r="C8887" s="5" t="str">
        <f>IFERROR(__xludf.DUMMYFUNCTION("""COMPUTED_VALUE"""),"")</f>
        <v/>
      </c>
      <c r="D8887" s="5">
        <v>0.0</v>
      </c>
    </row>
    <row r="8888" ht="14.25" customHeight="1">
      <c r="A8888" s="5"/>
      <c r="B8888" s="5"/>
      <c r="C8888" s="5" t="str">
        <f>IFERROR(__xludf.DUMMYFUNCTION("""COMPUTED_VALUE"""),"")</f>
        <v/>
      </c>
      <c r="D8888" s="5">
        <v>0.0</v>
      </c>
    </row>
    <row r="8889" ht="14.25" customHeight="1">
      <c r="A8889" s="5"/>
      <c r="B8889" s="5"/>
      <c r="C8889" s="5" t="str">
        <f>IFERROR(__xludf.DUMMYFUNCTION("""COMPUTED_VALUE"""),"")</f>
        <v/>
      </c>
      <c r="D8889" s="5">
        <v>0.0</v>
      </c>
    </row>
    <row r="8890" ht="14.25" customHeight="1">
      <c r="A8890" s="5"/>
      <c r="B8890" s="5"/>
      <c r="C8890" s="5" t="str">
        <f>IFERROR(__xludf.DUMMYFUNCTION("""COMPUTED_VALUE"""),"")</f>
        <v/>
      </c>
      <c r="D8890" s="5">
        <v>0.0</v>
      </c>
    </row>
    <row r="8891" ht="14.25" customHeight="1">
      <c r="A8891" s="5"/>
      <c r="B8891" s="5"/>
      <c r="C8891" s="5" t="str">
        <f>IFERROR(__xludf.DUMMYFUNCTION("""COMPUTED_VALUE"""),"")</f>
        <v/>
      </c>
      <c r="D8891" s="5">
        <v>0.0</v>
      </c>
    </row>
    <row r="8892" ht="14.25" customHeight="1">
      <c r="A8892" s="5"/>
      <c r="B8892" s="5"/>
      <c r="C8892" s="5" t="str">
        <f>IFERROR(__xludf.DUMMYFUNCTION("""COMPUTED_VALUE"""),"")</f>
        <v/>
      </c>
      <c r="D8892" s="5">
        <v>0.0</v>
      </c>
    </row>
    <row r="8893" ht="14.25" customHeight="1">
      <c r="A8893" s="5"/>
      <c r="B8893" s="5"/>
      <c r="C8893" s="5" t="str">
        <f>IFERROR(__xludf.DUMMYFUNCTION("""COMPUTED_VALUE"""),"")</f>
        <v/>
      </c>
      <c r="D8893" s="5">
        <v>0.0</v>
      </c>
    </row>
    <row r="8894" ht="14.25" customHeight="1">
      <c r="A8894" s="5"/>
      <c r="B8894" s="5"/>
      <c r="C8894" s="5" t="str">
        <f>IFERROR(__xludf.DUMMYFUNCTION("""COMPUTED_VALUE"""),"")</f>
        <v/>
      </c>
      <c r="D8894" s="5">
        <v>0.0</v>
      </c>
    </row>
    <row r="8895" ht="14.25" customHeight="1">
      <c r="A8895" s="5"/>
      <c r="B8895" s="5"/>
      <c r="C8895" s="5" t="str">
        <f>IFERROR(__xludf.DUMMYFUNCTION("""COMPUTED_VALUE"""),"")</f>
        <v/>
      </c>
      <c r="D8895" s="5">
        <v>0.0</v>
      </c>
    </row>
    <row r="8896" ht="14.25" customHeight="1">
      <c r="A8896" s="5"/>
      <c r="B8896" s="5"/>
      <c r="C8896" s="5" t="str">
        <f>IFERROR(__xludf.DUMMYFUNCTION("""COMPUTED_VALUE"""),"")</f>
        <v/>
      </c>
      <c r="D8896" s="5">
        <v>0.0</v>
      </c>
    </row>
    <row r="8897" ht="14.25" customHeight="1">
      <c r="A8897" s="5"/>
      <c r="B8897" s="5"/>
      <c r="C8897" s="5" t="str">
        <f>IFERROR(__xludf.DUMMYFUNCTION("""COMPUTED_VALUE"""),"")</f>
        <v/>
      </c>
      <c r="D8897" s="5">
        <v>0.0</v>
      </c>
    </row>
    <row r="8898" ht="14.25" customHeight="1">
      <c r="A8898" s="5"/>
      <c r="B8898" s="5"/>
      <c r="C8898" s="5" t="str">
        <f>IFERROR(__xludf.DUMMYFUNCTION("""COMPUTED_VALUE"""),"")</f>
        <v/>
      </c>
      <c r="D8898" s="5">
        <v>0.0</v>
      </c>
    </row>
    <row r="8899" ht="14.25" customHeight="1">
      <c r="A8899" s="5"/>
      <c r="B8899" s="5"/>
      <c r="C8899" s="5" t="str">
        <f>IFERROR(__xludf.DUMMYFUNCTION("""COMPUTED_VALUE"""),"")</f>
        <v/>
      </c>
      <c r="D8899" s="5">
        <v>0.0</v>
      </c>
    </row>
    <row r="8900" ht="14.25" customHeight="1">
      <c r="A8900" s="5"/>
      <c r="B8900" s="5"/>
      <c r="C8900" s="5" t="str">
        <f>IFERROR(__xludf.DUMMYFUNCTION("""COMPUTED_VALUE"""),"")</f>
        <v/>
      </c>
      <c r="D8900" s="5">
        <v>0.0</v>
      </c>
    </row>
    <row r="8901" ht="14.25" customHeight="1">
      <c r="A8901" s="5"/>
      <c r="B8901" s="5"/>
      <c r="C8901" s="5" t="str">
        <f>IFERROR(__xludf.DUMMYFUNCTION("""COMPUTED_VALUE"""),"")</f>
        <v/>
      </c>
      <c r="D8901" s="5">
        <v>0.0</v>
      </c>
    </row>
    <row r="8902" ht="14.25" customHeight="1">
      <c r="A8902" s="5"/>
      <c r="B8902" s="5"/>
      <c r="C8902" s="5" t="str">
        <f>IFERROR(__xludf.DUMMYFUNCTION("""COMPUTED_VALUE"""),"")</f>
        <v/>
      </c>
      <c r="D8902" s="5">
        <v>0.0</v>
      </c>
    </row>
    <row r="8903" ht="14.25" customHeight="1">
      <c r="A8903" s="5"/>
      <c r="B8903" s="5"/>
      <c r="C8903" s="5" t="str">
        <f>IFERROR(__xludf.DUMMYFUNCTION("""COMPUTED_VALUE"""),"")</f>
        <v/>
      </c>
      <c r="D8903" s="5">
        <v>0.0</v>
      </c>
    </row>
    <row r="8904" ht="14.25" customHeight="1">
      <c r="A8904" s="5"/>
      <c r="B8904" s="5"/>
      <c r="C8904" s="5" t="str">
        <f>IFERROR(__xludf.DUMMYFUNCTION("""COMPUTED_VALUE"""),"")</f>
        <v/>
      </c>
      <c r="D8904" s="5">
        <v>0.0</v>
      </c>
    </row>
    <row r="8905" ht="14.25" customHeight="1">
      <c r="A8905" s="5"/>
      <c r="B8905" s="5"/>
      <c r="C8905" s="5" t="str">
        <f>IFERROR(__xludf.DUMMYFUNCTION("""COMPUTED_VALUE"""),"")</f>
        <v/>
      </c>
      <c r="D8905" s="5">
        <v>0.0</v>
      </c>
    </row>
    <row r="8906" ht="14.25" customHeight="1">
      <c r="A8906" s="5"/>
      <c r="B8906" s="5"/>
      <c r="C8906" s="5" t="str">
        <f>IFERROR(__xludf.DUMMYFUNCTION("""COMPUTED_VALUE"""),"")</f>
        <v/>
      </c>
      <c r="D8906" s="5">
        <v>0.0</v>
      </c>
    </row>
    <row r="8907" ht="14.25" customHeight="1">
      <c r="A8907" s="5"/>
      <c r="B8907" s="5"/>
      <c r="C8907" s="5" t="str">
        <f>IFERROR(__xludf.DUMMYFUNCTION("""COMPUTED_VALUE"""),"")</f>
        <v/>
      </c>
      <c r="D8907" s="5">
        <v>0.0</v>
      </c>
    </row>
    <row r="8908" ht="14.25" customHeight="1">
      <c r="A8908" s="5"/>
      <c r="B8908" s="5"/>
      <c r="C8908" s="5" t="str">
        <f>IFERROR(__xludf.DUMMYFUNCTION("""COMPUTED_VALUE"""),"")</f>
        <v/>
      </c>
      <c r="D8908" s="5">
        <v>0.0</v>
      </c>
    </row>
    <row r="8909" ht="14.25" customHeight="1">
      <c r="A8909" s="5"/>
      <c r="B8909" s="5"/>
      <c r="C8909" s="5" t="str">
        <f>IFERROR(__xludf.DUMMYFUNCTION("""COMPUTED_VALUE"""),"")</f>
        <v/>
      </c>
      <c r="D8909" s="5">
        <v>0.0</v>
      </c>
    </row>
    <row r="8910" ht="14.25" customHeight="1">
      <c r="A8910" s="5"/>
      <c r="B8910" s="5"/>
      <c r="C8910" s="5" t="str">
        <f>IFERROR(__xludf.DUMMYFUNCTION("""COMPUTED_VALUE"""),"")</f>
        <v/>
      </c>
      <c r="D8910" s="5">
        <v>0.0</v>
      </c>
    </row>
    <row r="8911" ht="14.25" customHeight="1">
      <c r="A8911" s="5"/>
      <c r="B8911" s="5"/>
      <c r="C8911" s="5" t="str">
        <f>IFERROR(__xludf.DUMMYFUNCTION("""COMPUTED_VALUE"""),"")</f>
        <v/>
      </c>
      <c r="D8911" s="5">
        <v>0.0</v>
      </c>
    </row>
    <row r="8912" ht="14.25" customHeight="1">
      <c r="A8912" s="5"/>
      <c r="B8912" s="5"/>
      <c r="C8912" s="5" t="str">
        <f>IFERROR(__xludf.DUMMYFUNCTION("""COMPUTED_VALUE"""),"")</f>
        <v/>
      </c>
      <c r="D8912" s="5">
        <v>0.0</v>
      </c>
    </row>
    <row r="8913" ht="14.25" customHeight="1">
      <c r="A8913" s="5"/>
      <c r="B8913" s="5"/>
      <c r="C8913" s="5" t="str">
        <f>IFERROR(__xludf.DUMMYFUNCTION("""COMPUTED_VALUE"""),"")</f>
        <v/>
      </c>
      <c r="D8913" s="5">
        <v>0.0</v>
      </c>
    </row>
    <row r="8914" ht="14.25" customHeight="1">
      <c r="A8914" s="5"/>
      <c r="B8914" s="5"/>
      <c r="C8914" s="5" t="str">
        <f>IFERROR(__xludf.DUMMYFUNCTION("""COMPUTED_VALUE"""),"")</f>
        <v/>
      </c>
      <c r="D8914" s="5">
        <v>0.0</v>
      </c>
    </row>
    <row r="8915" ht="14.25" customHeight="1">
      <c r="A8915" s="5"/>
      <c r="B8915" s="5"/>
      <c r="C8915" s="5" t="str">
        <f>IFERROR(__xludf.DUMMYFUNCTION("""COMPUTED_VALUE"""),"")</f>
        <v/>
      </c>
      <c r="D8915" s="5">
        <v>0.0</v>
      </c>
    </row>
    <row r="8916" ht="14.25" customHeight="1">
      <c r="A8916" s="5"/>
      <c r="B8916" s="5"/>
      <c r="C8916" s="5" t="str">
        <f>IFERROR(__xludf.DUMMYFUNCTION("""COMPUTED_VALUE"""),"")</f>
        <v/>
      </c>
      <c r="D8916" s="5">
        <v>0.0</v>
      </c>
    </row>
    <row r="8917" ht="14.25" customHeight="1">
      <c r="A8917" s="5"/>
      <c r="B8917" s="5"/>
      <c r="C8917" s="5" t="str">
        <f>IFERROR(__xludf.DUMMYFUNCTION("""COMPUTED_VALUE"""),"")</f>
        <v/>
      </c>
      <c r="D8917" s="5">
        <v>0.0</v>
      </c>
    </row>
    <row r="8918" ht="14.25" customHeight="1">
      <c r="A8918" s="5"/>
      <c r="B8918" s="5"/>
      <c r="C8918" s="5" t="str">
        <f>IFERROR(__xludf.DUMMYFUNCTION("""COMPUTED_VALUE"""),"")</f>
        <v/>
      </c>
      <c r="D8918" s="5">
        <v>0.0</v>
      </c>
    </row>
    <row r="8919" ht="14.25" customHeight="1">
      <c r="A8919" s="5"/>
      <c r="B8919" s="5"/>
      <c r="C8919" s="5" t="str">
        <f>IFERROR(__xludf.DUMMYFUNCTION("""COMPUTED_VALUE"""),"")</f>
        <v/>
      </c>
      <c r="D8919" s="5">
        <v>0.0</v>
      </c>
    </row>
    <row r="8920" ht="14.25" customHeight="1">
      <c r="A8920" s="5"/>
      <c r="B8920" s="5"/>
      <c r="C8920" s="5" t="str">
        <f>IFERROR(__xludf.DUMMYFUNCTION("""COMPUTED_VALUE"""),"")</f>
        <v/>
      </c>
      <c r="D8920" s="5">
        <v>0.0</v>
      </c>
    </row>
    <row r="8921" ht="14.25" customHeight="1">
      <c r="A8921" s="5"/>
      <c r="B8921" s="5"/>
      <c r="C8921" s="5" t="str">
        <f>IFERROR(__xludf.DUMMYFUNCTION("""COMPUTED_VALUE"""),"")</f>
        <v/>
      </c>
      <c r="D8921" s="5">
        <v>0.0</v>
      </c>
    </row>
    <row r="8922" ht="14.25" customHeight="1">
      <c r="A8922" s="5"/>
      <c r="B8922" s="5"/>
      <c r="C8922" s="5" t="str">
        <f>IFERROR(__xludf.DUMMYFUNCTION("""COMPUTED_VALUE"""),"")</f>
        <v/>
      </c>
      <c r="D8922" s="5">
        <v>0.0</v>
      </c>
    </row>
    <row r="8923" ht="14.25" customHeight="1">
      <c r="A8923" s="5"/>
      <c r="B8923" s="5"/>
      <c r="C8923" s="5" t="str">
        <f>IFERROR(__xludf.DUMMYFUNCTION("""COMPUTED_VALUE"""),"")</f>
        <v/>
      </c>
      <c r="D8923" s="5">
        <v>0.0</v>
      </c>
    </row>
    <row r="8924" ht="14.25" customHeight="1">
      <c r="A8924" s="5"/>
      <c r="B8924" s="5"/>
      <c r="C8924" s="5" t="str">
        <f>IFERROR(__xludf.DUMMYFUNCTION("""COMPUTED_VALUE"""),"")</f>
        <v/>
      </c>
      <c r="D8924" s="5">
        <v>0.0</v>
      </c>
    </row>
    <row r="8925" ht="14.25" customHeight="1">
      <c r="A8925" s="5"/>
      <c r="B8925" s="5"/>
      <c r="C8925" s="5" t="str">
        <f>IFERROR(__xludf.DUMMYFUNCTION("""COMPUTED_VALUE"""),"")</f>
        <v/>
      </c>
      <c r="D8925" s="5">
        <v>0.0</v>
      </c>
    </row>
    <row r="8926" ht="14.25" customHeight="1">
      <c r="A8926" s="5"/>
      <c r="B8926" s="5"/>
      <c r="C8926" s="5" t="str">
        <f>IFERROR(__xludf.DUMMYFUNCTION("""COMPUTED_VALUE"""),"")</f>
        <v/>
      </c>
      <c r="D8926" s="5">
        <v>0.0</v>
      </c>
    </row>
    <row r="8927" ht="14.25" customHeight="1">
      <c r="A8927" s="5"/>
      <c r="B8927" s="5"/>
      <c r="C8927" s="5" t="str">
        <f>IFERROR(__xludf.DUMMYFUNCTION("""COMPUTED_VALUE"""),"")</f>
        <v/>
      </c>
      <c r="D8927" s="5">
        <v>0.0</v>
      </c>
    </row>
    <row r="8928" ht="14.25" customHeight="1">
      <c r="A8928" s="5"/>
      <c r="B8928" s="5"/>
      <c r="C8928" s="5" t="str">
        <f>IFERROR(__xludf.DUMMYFUNCTION("""COMPUTED_VALUE"""),"")</f>
        <v/>
      </c>
      <c r="D8928" s="5">
        <v>0.0</v>
      </c>
    </row>
    <row r="8929" ht="14.25" customHeight="1">
      <c r="A8929" s="5"/>
      <c r="B8929" s="5"/>
      <c r="C8929" s="5" t="str">
        <f>IFERROR(__xludf.DUMMYFUNCTION("""COMPUTED_VALUE"""),"")</f>
        <v/>
      </c>
      <c r="D8929" s="5">
        <v>0.0</v>
      </c>
    </row>
    <row r="8930" ht="14.25" customHeight="1">
      <c r="A8930" s="5"/>
      <c r="B8930" s="5"/>
      <c r="C8930" s="5" t="str">
        <f>IFERROR(__xludf.DUMMYFUNCTION("""COMPUTED_VALUE"""),"")</f>
        <v/>
      </c>
      <c r="D8930" s="5">
        <v>0.0</v>
      </c>
    </row>
    <row r="8931" ht="14.25" customHeight="1">
      <c r="A8931" s="5"/>
      <c r="B8931" s="5"/>
      <c r="C8931" s="5" t="str">
        <f>IFERROR(__xludf.DUMMYFUNCTION("""COMPUTED_VALUE"""),"")</f>
        <v/>
      </c>
      <c r="D8931" s="5">
        <v>0.0</v>
      </c>
    </row>
    <row r="8932" ht="14.25" customHeight="1">
      <c r="A8932" s="5"/>
      <c r="B8932" s="5"/>
      <c r="C8932" s="5" t="str">
        <f>IFERROR(__xludf.DUMMYFUNCTION("""COMPUTED_VALUE"""),"")</f>
        <v/>
      </c>
      <c r="D8932" s="5">
        <v>0.0</v>
      </c>
    </row>
    <row r="8933" ht="14.25" customHeight="1">
      <c r="A8933" s="5"/>
      <c r="B8933" s="5"/>
      <c r="C8933" s="5" t="str">
        <f>IFERROR(__xludf.DUMMYFUNCTION("""COMPUTED_VALUE"""),"")</f>
        <v/>
      </c>
      <c r="D8933" s="5">
        <v>0.0</v>
      </c>
    </row>
    <row r="8934" ht="14.25" customHeight="1">
      <c r="A8934" s="5"/>
      <c r="B8934" s="5"/>
      <c r="C8934" s="5" t="str">
        <f>IFERROR(__xludf.DUMMYFUNCTION("""COMPUTED_VALUE"""),"")</f>
        <v/>
      </c>
      <c r="D8934" s="5">
        <v>0.0</v>
      </c>
    </row>
    <row r="8935" ht="14.25" customHeight="1">
      <c r="A8935" s="5"/>
      <c r="B8935" s="5"/>
      <c r="C8935" s="5" t="str">
        <f>IFERROR(__xludf.DUMMYFUNCTION("""COMPUTED_VALUE"""),"")</f>
        <v/>
      </c>
      <c r="D8935" s="5">
        <v>0.0</v>
      </c>
    </row>
    <row r="8936" ht="14.25" customHeight="1">
      <c r="A8936" s="5"/>
      <c r="B8936" s="5"/>
      <c r="C8936" s="5" t="str">
        <f>IFERROR(__xludf.DUMMYFUNCTION("""COMPUTED_VALUE"""),"")</f>
        <v/>
      </c>
      <c r="D8936" s="5">
        <v>0.0</v>
      </c>
    </row>
    <row r="8937" ht="14.25" customHeight="1">
      <c r="A8937" s="5"/>
      <c r="B8937" s="5"/>
      <c r="C8937" s="5" t="str">
        <f>IFERROR(__xludf.DUMMYFUNCTION("""COMPUTED_VALUE"""),"")</f>
        <v/>
      </c>
      <c r="D8937" s="5">
        <v>0.0</v>
      </c>
    </row>
    <row r="8938" ht="14.25" customHeight="1">
      <c r="A8938" s="5"/>
      <c r="B8938" s="5"/>
      <c r="C8938" s="5" t="str">
        <f>IFERROR(__xludf.DUMMYFUNCTION("""COMPUTED_VALUE"""),"")</f>
        <v/>
      </c>
      <c r="D8938" s="5">
        <v>0.0</v>
      </c>
    </row>
    <row r="8939" ht="14.25" customHeight="1">
      <c r="A8939" s="5"/>
      <c r="B8939" s="5"/>
      <c r="C8939" s="5" t="str">
        <f>IFERROR(__xludf.DUMMYFUNCTION("""COMPUTED_VALUE"""),"")</f>
        <v/>
      </c>
      <c r="D8939" s="5">
        <v>0.0</v>
      </c>
    </row>
    <row r="8940" ht="14.25" customHeight="1">
      <c r="A8940" s="5"/>
      <c r="B8940" s="5"/>
      <c r="C8940" s="5" t="str">
        <f>IFERROR(__xludf.DUMMYFUNCTION("""COMPUTED_VALUE"""),"")</f>
        <v/>
      </c>
      <c r="D8940" s="5">
        <v>0.0</v>
      </c>
    </row>
    <row r="8941" ht="14.25" customHeight="1">
      <c r="A8941" s="5"/>
      <c r="B8941" s="5"/>
      <c r="C8941" s="5" t="str">
        <f>IFERROR(__xludf.DUMMYFUNCTION("""COMPUTED_VALUE"""),"")</f>
        <v/>
      </c>
      <c r="D8941" s="5">
        <v>0.0</v>
      </c>
    </row>
    <row r="8942" ht="14.25" customHeight="1">
      <c r="A8942" s="5"/>
      <c r="B8942" s="5"/>
      <c r="C8942" s="5" t="str">
        <f>IFERROR(__xludf.DUMMYFUNCTION("""COMPUTED_VALUE"""),"")</f>
        <v/>
      </c>
      <c r="D8942" s="5">
        <v>0.0</v>
      </c>
    </row>
    <row r="8943" ht="14.25" customHeight="1">
      <c r="A8943" s="5"/>
      <c r="B8943" s="5"/>
      <c r="C8943" s="5" t="str">
        <f>IFERROR(__xludf.DUMMYFUNCTION("""COMPUTED_VALUE"""),"")</f>
        <v/>
      </c>
      <c r="D8943" s="5">
        <v>0.0</v>
      </c>
    </row>
    <row r="8944" ht="14.25" customHeight="1">
      <c r="A8944" s="5"/>
      <c r="B8944" s="5"/>
      <c r="C8944" s="5" t="str">
        <f>IFERROR(__xludf.DUMMYFUNCTION("""COMPUTED_VALUE"""),"")</f>
        <v/>
      </c>
      <c r="D8944" s="5">
        <v>0.0</v>
      </c>
    </row>
    <row r="8945" ht="14.25" customHeight="1">
      <c r="A8945" s="5"/>
      <c r="B8945" s="5"/>
      <c r="C8945" s="5" t="str">
        <f>IFERROR(__xludf.DUMMYFUNCTION("""COMPUTED_VALUE"""),"")</f>
        <v/>
      </c>
      <c r="D8945" s="5">
        <v>0.0</v>
      </c>
    </row>
    <row r="8946" ht="14.25" customHeight="1">
      <c r="A8946" s="5"/>
      <c r="B8946" s="5"/>
      <c r="C8946" s="5" t="str">
        <f>IFERROR(__xludf.DUMMYFUNCTION("""COMPUTED_VALUE"""),"")</f>
        <v/>
      </c>
      <c r="D8946" s="5">
        <v>0.0</v>
      </c>
    </row>
    <row r="8947" ht="14.25" customHeight="1">
      <c r="A8947" s="5"/>
      <c r="B8947" s="5"/>
      <c r="C8947" s="5" t="str">
        <f>IFERROR(__xludf.DUMMYFUNCTION("""COMPUTED_VALUE"""),"")</f>
        <v/>
      </c>
      <c r="D8947" s="5">
        <v>0.0</v>
      </c>
    </row>
    <row r="8948" ht="14.25" customHeight="1">
      <c r="A8948" s="5"/>
      <c r="B8948" s="5"/>
      <c r="C8948" s="5" t="str">
        <f>IFERROR(__xludf.DUMMYFUNCTION("""COMPUTED_VALUE"""),"")</f>
        <v/>
      </c>
      <c r="D8948" s="5">
        <v>0.0</v>
      </c>
    </row>
    <row r="8949" ht="14.25" customHeight="1">
      <c r="A8949" s="5"/>
      <c r="B8949" s="5"/>
      <c r="C8949" s="5" t="str">
        <f>IFERROR(__xludf.DUMMYFUNCTION("""COMPUTED_VALUE"""),"")</f>
        <v/>
      </c>
      <c r="D8949" s="5">
        <v>0.0</v>
      </c>
    </row>
    <row r="8950" ht="14.25" customHeight="1">
      <c r="A8950" s="5"/>
      <c r="B8950" s="5"/>
      <c r="C8950" s="5" t="str">
        <f>IFERROR(__xludf.DUMMYFUNCTION("""COMPUTED_VALUE"""),"")</f>
        <v/>
      </c>
      <c r="D8950" s="5">
        <v>0.0</v>
      </c>
    </row>
    <row r="8951" ht="14.25" customHeight="1">
      <c r="A8951" s="5"/>
      <c r="B8951" s="5"/>
      <c r="C8951" s="5" t="str">
        <f>IFERROR(__xludf.DUMMYFUNCTION("""COMPUTED_VALUE"""),"")</f>
        <v/>
      </c>
      <c r="D8951" s="5">
        <v>0.0</v>
      </c>
    </row>
    <row r="8952" ht="14.25" customHeight="1">
      <c r="A8952" s="5"/>
      <c r="B8952" s="5"/>
      <c r="C8952" s="5" t="str">
        <f>IFERROR(__xludf.DUMMYFUNCTION("""COMPUTED_VALUE"""),"")</f>
        <v/>
      </c>
      <c r="D8952" s="5">
        <v>0.0</v>
      </c>
    </row>
    <row r="8953" ht="14.25" customHeight="1">
      <c r="A8953" s="5"/>
      <c r="B8953" s="5"/>
      <c r="C8953" s="5" t="str">
        <f>IFERROR(__xludf.DUMMYFUNCTION("""COMPUTED_VALUE"""),"")</f>
        <v/>
      </c>
      <c r="D8953" s="5">
        <v>0.0</v>
      </c>
    </row>
    <row r="8954" ht="14.25" customHeight="1">
      <c r="A8954" s="5"/>
      <c r="B8954" s="5"/>
      <c r="C8954" s="5" t="str">
        <f>IFERROR(__xludf.DUMMYFUNCTION("""COMPUTED_VALUE"""),"")</f>
        <v/>
      </c>
      <c r="D8954" s="5">
        <v>0.0</v>
      </c>
    </row>
    <row r="8955" ht="14.25" customHeight="1">
      <c r="A8955" s="5"/>
      <c r="B8955" s="5"/>
      <c r="C8955" s="5" t="str">
        <f>IFERROR(__xludf.DUMMYFUNCTION("""COMPUTED_VALUE"""),"")</f>
        <v/>
      </c>
      <c r="D8955" s="5">
        <v>0.0</v>
      </c>
    </row>
    <row r="8956" ht="14.25" customHeight="1">
      <c r="A8956" s="5"/>
      <c r="B8956" s="5"/>
      <c r="C8956" s="5" t="str">
        <f>IFERROR(__xludf.DUMMYFUNCTION("""COMPUTED_VALUE"""),"")</f>
        <v/>
      </c>
      <c r="D8956" s="5">
        <v>0.0</v>
      </c>
    </row>
    <row r="8957" ht="14.25" customHeight="1">
      <c r="A8957" s="5"/>
      <c r="B8957" s="5"/>
      <c r="C8957" s="5" t="str">
        <f>IFERROR(__xludf.DUMMYFUNCTION("""COMPUTED_VALUE"""),"")</f>
        <v/>
      </c>
      <c r="D8957" s="5">
        <v>0.0</v>
      </c>
    </row>
    <row r="8958" ht="14.25" customHeight="1">
      <c r="A8958" s="5"/>
      <c r="B8958" s="5"/>
      <c r="C8958" s="5" t="str">
        <f>IFERROR(__xludf.DUMMYFUNCTION("""COMPUTED_VALUE"""),"")</f>
        <v/>
      </c>
      <c r="D8958" s="5">
        <v>0.0</v>
      </c>
    </row>
    <row r="8959" ht="14.25" customHeight="1">
      <c r="A8959" s="5"/>
      <c r="B8959" s="5"/>
      <c r="C8959" s="5" t="str">
        <f>IFERROR(__xludf.DUMMYFUNCTION("""COMPUTED_VALUE"""),"")</f>
        <v/>
      </c>
      <c r="D8959" s="5">
        <v>0.0</v>
      </c>
    </row>
    <row r="8960" ht="14.25" customHeight="1">
      <c r="A8960" s="5"/>
      <c r="B8960" s="5"/>
      <c r="C8960" s="5" t="str">
        <f>IFERROR(__xludf.DUMMYFUNCTION("""COMPUTED_VALUE"""),"")</f>
        <v/>
      </c>
      <c r="D8960" s="5">
        <v>0.0</v>
      </c>
    </row>
    <row r="8961" ht="14.25" customHeight="1">
      <c r="A8961" s="5"/>
      <c r="B8961" s="5"/>
      <c r="C8961" s="5" t="str">
        <f>IFERROR(__xludf.DUMMYFUNCTION("""COMPUTED_VALUE"""),"")</f>
        <v/>
      </c>
      <c r="D8961" s="5">
        <v>0.0</v>
      </c>
    </row>
    <row r="8962" ht="14.25" customHeight="1">
      <c r="A8962" s="5"/>
      <c r="B8962" s="5"/>
      <c r="C8962" s="5" t="str">
        <f>IFERROR(__xludf.DUMMYFUNCTION("""COMPUTED_VALUE"""),"")</f>
        <v/>
      </c>
      <c r="D8962" s="5">
        <v>0.0</v>
      </c>
    </row>
    <row r="8963" ht="14.25" customHeight="1">
      <c r="A8963" s="5"/>
      <c r="B8963" s="5"/>
      <c r="C8963" s="5" t="str">
        <f>IFERROR(__xludf.DUMMYFUNCTION("""COMPUTED_VALUE"""),"")</f>
        <v/>
      </c>
      <c r="D8963" s="5">
        <v>0.0</v>
      </c>
    </row>
    <row r="8964" ht="14.25" customHeight="1">
      <c r="A8964" s="5"/>
      <c r="B8964" s="5"/>
      <c r="C8964" s="5" t="str">
        <f>IFERROR(__xludf.DUMMYFUNCTION("""COMPUTED_VALUE"""),"")</f>
        <v/>
      </c>
      <c r="D8964" s="5">
        <v>0.0</v>
      </c>
    </row>
    <row r="8965" ht="14.25" customHeight="1">
      <c r="A8965" s="5"/>
      <c r="B8965" s="5"/>
      <c r="C8965" s="5" t="str">
        <f>IFERROR(__xludf.DUMMYFUNCTION("""COMPUTED_VALUE"""),"")</f>
        <v/>
      </c>
      <c r="D8965" s="5">
        <v>0.0</v>
      </c>
    </row>
    <row r="8966" ht="14.25" customHeight="1">
      <c r="A8966" s="5"/>
      <c r="B8966" s="5"/>
      <c r="C8966" s="5" t="str">
        <f>IFERROR(__xludf.DUMMYFUNCTION("""COMPUTED_VALUE"""),"")</f>
        <v/>
      </c>
      <c r="D8966" s="5">
        <v>0.0</v>
      </c>
    </row>
    <row r="8967" ht="14.25" customHeight="1">
      <c r="A8967" s="5"/>
      <c r="B8967" s="5"/>
      <c r="C8967" s="5" t="str">
        <f>IFERROR(__xludf.DUMMYFUNCTION("""COMPUTED_VALUE"""),"")</f>
        <v/>
      </c>
      <c r="D8967" s="5">
        <v>0.0</v>
      </c>
    </row>
    <row r="8968" ht="14.25" customHeight="1">
      <c r="A8968" s="5"/>
      <c r="B8968" s="5"/>
      <c r="C8968" s="5" t="str">
        <f>IFERROR(__xludf.DUMMYFUNCTION("""COMPUTED_VALUE"""),"")</f>
        <v/>
      </c>
      <c r="D8968" s="5">
        <v>0.0</v>
      </c>
    </row>
    <row r="8969" ht="14.25" customHeight="1">
      <c r="A8969" s="5"/>
      <c r="B8969" s="5"/>
      <c r="C8969" s="5" t="str">
        <f>IFERROR(__xludf.DUMMYFUNCTION("""COMPUTED_VALUE"""),"")</f>
        <v/>
      </c>
      <c r="D8969" s="5">
        <v>0.0</v>
      </c>
    </row>
    <row r="8970" ht="14.25" customHeight="1">
      <c r="A8970" s="5"/>
      <c r="B8970" s="5"/>
      <c r="C8970" s="5" t="str">
        <f>IFERROR(__xludf.DUMMYFUNCTION("""COMPUTED_VALUE"""),"")</f>
        <v/>
      </c>
      <c r="D8970" s="5">
        <v>0.0</v>
      </c>
    </row>
    <row r="8971" ht="14.25" customHeight="1">
      <c r="A8971" s="5"/>
      <c r="B8971" s="5"/>
      <c r="C8971" s="5" t="str">
        <f>IFERROR(__xludf.DUMMYFUNCTION("""COMPUTED_VALUE"""),"")</f>
        <v/>
      </c>
      <c r="D8971" s="5">
        <v>0.0</v>
      </c>
    </row>
    <row r="8972" ht="14.25" customHeight="1">
      <c r="A8972" s="5"/>
      <c r="B8972" s="5"/>
      <c r="C8972" s="5" t="str">
        <f>IFERROR(__xludf.DUMMYFUNCTION("""COMPUTED_VALUE"""),"")</f>
        <v/>
      </c>
      <c r="D8972" s="5">
        <v>0.0</v>
      </c>
    </row>
    <row r="8973" ht="14.25" customHeight="1">
      <c r="A8973" s="5"/>
      <c r="B8973" s="5"/>
      <c r="C8973" s="5" t="str">
        <f>IFERROR(__xludf.DUMMYFUNCTION("""COMPUTED_VALUE"""),"")</f>
        <v/>
      </c>
      <c r="D8973" s="5">
        <v>0.0</v>
      </c>
    </row>
    <row r="8974" ht="14.25" customHeight="1">
      <c r="A8974" s="5"/>
      <c r="B8974" s="5"/>
      <c r="C8974" s="5" t="str">
        <f>IFERROR(__xludf.DUMMYFUNCTION("""COMPUTED_VALUE"""),"")</f>
        <v/>
      </c>
      <c r="D8974" s="5">
        <v>0.0</v>
      </c>
    </row>
    <row r="8975" ht="14.25" customHeight="1">
      <c r="A8975" s="5"/>
      <c r="B8975" s="5"/>
      <c r="C8975" s="5" t="str">
        <f>IFERROR(__xludf.DUMMYFUNCTION("""COMPUTED_VALUE"""),"")</f>
        <v/>
      </c>
      <c r="D8975" s="5">
        <v>0.0</v>
      </c>
    </row>
    <row r="8976" ht="14.25" customHeight="1">
      <c r="A8976" s="5"/>
      <c r="B8976" s="5"/>
      <c r="C8976" s="5" t="str">
        <f>IFERROR(__xludf.DUMMYFUNCTION("""COMPUTED_VALUE"""),"")</f>
        <v/>
      </c>
      <c r="D8976" s="5">
        <v>0.0</v>
      </c>
    </row>
    <row r="8977" ht="14.25" customHeight="1">
      <c r="A8977" s="5"/>
      <c r="B8977" s="5"/>
      <c r="C8977" s="5" t="str">
        <f>IFERROR(__xludf.DUMMYFUNCTION("""COMPUTED_VALUE"""),"")</f>
        <v/>
      </c>
      <c r="D8977" s="5">
        <v>0.0</v>
      </c>
    </row>
    <row r="8978" ht="14.25" customHeight="1">
      <c r="A8978" s="5"/>
      <c r="B8978" s="5"/>
      <c r="C8978" s="5" t="str">
        <f>IFERROR(__xludf.DUMMYFUNCTION("""COMPUTED_VALUE"""),"")</f>
        <v/>
      </c>
      <c r="D8978" s="5">
        <v>0.0</v>
      </c>
    </row>
    <row r="8979" ht="14.25" customHeight="1">
      <c r="A8979" s="5"/>
      <c r="B8979" s="5"/>
      <c r="C8979" s="5" t="str">
        <f>IFERROR(__xludf.DUMMYFUNCTION("""COMPUTED_VALUE"""),"")</f>
        <v/>
      </c>
      <c r="D8979" s="5">
        <v>0.0</v>
      </c>
    </row>
    <row r="8980" ht="14.25" customHeight="1">
      <c r="A8980" s="5"/>
      <c r="B8980" s="5"/>
      <c r="C8980" s="5" t="str">
        <f>IFERROR(__xludf.DUMMYFUNCTION("""COMPUTED_VALUE"""),"")</f>
        <v/>
      </c>
      <c r="D8980" s="5">
        <v>0.0</v>
      </c>
    </row>
    <row r="8981" ht="14.25" customHeight="1">
      <c r="A8981" s="5"/>
      <c r="B8981" s="5"/>
      <c r="C8981" s="5" t="str">
        <f>IFERROR(__xludf.DUMMYFUNCTION("""COMPUTED_VALUE"""),"")</f>
        <v/>
      </c>
      <c r="D8981" s="5">
        <v>0.0</v>
      </c>
    </row>
    <row r="8982" ht="14.25" customHeight="1">
      <c r="A8982" s="5"/>
      <c r="B8982" s="5"/>
      <c r="C8982" s="5" t="str">
        <f>IFERROR(__xludf.DUMMYFUNCTION("""COMPUTED_VALUE"""),"")</f>
        <v/>
      </c>
      <c r="D8982" s="5">
        <v>0.0</v>
      </c>
    </row>
    <row r="8983" ht="14.25" customHeight="1">
      <c r="A8983" s="5"/>
      <c r="B8983" s="5"/>
      <c r="C8983" s="5" t="str">
        <f>IFERROR(__xludf.DUMMYFUNCTION("""COMPUTED_VALUE"""),"")</f>
        <v/>
      </c>
      <c r="D8983" s="5">
        <v>0.0</v>
      </c>
    </row>
    <row r="8984" ht="14.25" customHeight="1">
      <c r="A8984" s="5"/>
      <c r="B8984" s="5"/>
      <c r="C8984" s="5" t="str">
        <f>IFERROR(__xludf.DUMMYFUNCTION("""COMPUTED_VALUE"""),"")</f>
        <v/>
      </c>
      <c r="D8984" s="5">
        <v>0.0</v>
      </c>
    </row>
    <row r="8985" ht="14.25" customHeight="1">
      <c r="A8985" s="5"/>
      <c r="B8985" s="5"/>
      <c r="C8985" s="5" t="str">
        <f>IFERROR(__xludf.DUMMYFUNCTION("""COMPUTED_VALUE"""),"")</f>
        <v/>
      </c>
      <c r="D8985" s="5">
        <v>0.0</v>
      </c>
    </row>
    <row r="8986" ht="14.25" customHeight="1">
      <c r="A8986" s="5"/>
      <c r="B8986" s="5"/>
      <c r="C8986" s="5" t="str">
        <f>IFERROR(__xludf.DUMMYFUNCTION("""COMPUTED_VALUE"""),"")</f>
        <v/>
      </c>
      <c r="D8986" s="5">
        <v>0.0</v>
      </c>
    </row>
    <row r="8987" ht="14.25" customHeight="1">
      <c r="A8987" s="5"/>
      <c r="B8987" s="5"/>
      <c r="C8987" s="5" t="str">
        <f>IFERROR(__xludf.DUMMYFUNCTION("""COMPUTED_VALUE"""),"")</f>
        <v/>
      </c>
      <c r="D8987" s="5">
        <v>0.0</v>
      </c>
    </row>
    <row r="8988" ht="14.25" customHeight="1">
      <c r="A8988" s="5"/>
      <c r="B8988" s="5"/>
      <c r="C8988" s="5" t="str">
        <f>IFERROR(__xludf.DUMMYFUNCTION("""COMPUTED_VALUE"""),"")</f>
        <v/>
      </c>
      <c r="D8988" s="5">
        <v>0.0</v>
      </c>
    </row>
    <row r="8989" ht="14.25" customHeight="1">
      <c r="A8989" s="5"/>
      <c r="B8989" s="5"/>
      <c r="C8989" s="5" t="str">
        <f>IFERROR(__xludf.DUMMYFUNCTION("""COMPUTED_VALUE"""),"")</f>
        <v/>
      </c>
      <c r="D8989" s="5">
        <v>0.0</v>
      </c>
    </row>
    <row r="8990" ht="14.25" customHeight="1">
      <c r="A8990" s="5"/>
      <c r="B8990" s="5"/>
      <c r="C8990" s="5" t="str">
        <f>IFERROR(__xludf.DUMMYFUNCTION("""COMPUTED_VALUE"""),"")</f>
        <v/>
      </c>
      <c r="D8990" s="5">
        <v>0.0</v>
      </c>
    </row>
    <row r="8991" ht="14.25" customHeight="1">
      <c r="A8991" s="5"/>
      <c r="B8991" s="5"/>
      <c r="C8991" s="5" t="str">
        <f>IFERROR(__xludf.DUMMYFUNCTION("""COMPUTED_VALUE"""),"")</f>
        <v/>
      </c>
      <c r="D8991" s="5">
        <v>0.0</v>
      </c>
    </row>
    <row r="8992" ht="14.25" customHeight="1">
      <c r="A8992" s="5"/>
      <c r="B8992" s="5"/>
      <c r="C8992" s="5" t="str">
        <f>IFERROR(__xludf.DUMMYFUNCTION("""COMPUTED_VALUE"""),"")</f>
        <v/>
      </c>
      <c r="D8992" s="5">
        <v>0.0</v>
      </c>
    </row>
    <row r="8993" ht="14.25" customHeight="1">
      <c r="A8993" s="5"/>
      <c r="B8993" s="5"/>
      <c r="C8993" s="5" t="str">
        <f>IFERROR(__xludf.DUMMYFUNCTION("""COMPUTED_VALUE"""),"")</f>
        <v/>
      </c>
      <c r="D8993" s="5">
        <v>0.0</v>
      </c>
    </row>
    <row r="8994" ht="14.25" customHeight="1">
      <c r="A8994" s="5"/>
      <c r="B8994" s="5"/>
      <c r="C8994" s="5" t="str">
        <f>IFERROR(__xludf.DUMMYFUNCTION("""COMPUTED_VALUE"""),"")</f>
        <v/>
      </c>
      <c r="D8994" s="5">
        <v>0.0</v>
      </c>
    </row>
    <row r="8995" ht="14.25" customHeight="1">
      <c r="A8995" s="5"/>
      <c r="B8995" s="5"/>
      <c r="C8995" s="5" t="str">
        <f>IFERROR(__xludf.DUMMYFUNCTION("""COMPUTED_VALUE"""),"")</f>
        <v/>
      </c>
      <c r="D8995" s="5">
        <v>0.0</v>
      </c>
    </row>
    <row r="8996" ht="14.25" customHeight="1">
      <c r="A8996" s="5"/>
      <c r="B8996" s="5"/>
      <c r="C8996" s="5" t="str">
        <f>IFERROR(__xludf.DUMMYFUNCTION("""COMPUTED_VALUE"""),"")</f>
        <v/>
      </c>
      <c r="D8996" s="5">
        <v>0.0</v>
      </c>
    </row>
    <row r="8997" ht="14.25" customHeight="1">
      <c r="A8997" s="5"/>
      <c r="B8997" s="5"/>
      <c r="C8997" s="5" t="str">
        <f>IFERROR(__xludf.DUMMYFUNCTION("""COMPUTED_VALUE"""),"")</f>
        <v/>
      </c>
      <c r="D8997" s="5">
        <v>0.0</v>
      </c>
    </row>
    <row r="8998" ht="14.25" customHeight="1">
      <c r="A8998" s="5"/>
      <c r="B8998" s="5"/>
      <c r="C8998" s="5" t="str">
        <f>IFERROR(__xludf.DUMMYFUNCTION("""COMPUTED_VALUE"""),"")</f>
        <v/>
      </c>
      <c r="D8998" s="5">
        <v>0.0</v>
      </c>
    </row>
    <row r="8999" ht="14.25" customHeight="1">
      <c r="A8999" s="5"/>
      <c r="B8999" s="5"/>
      <c r="C8999" s="5" t="str">
        <f>IFERROR(__xludf.DUMMYFUNCTION("""COMPUTED_VALUE"""),"")</f>
        <v/>
      </c>
      <c r="D8999" s="5">
        <v>0.0</v>
      </c>
    </row>
    <row r="9000" ht="14.25" customHeight="1">
      <c r="A9000" s="5"/>
      <c r="B9000" s="5"/>
      <c r="C9000" s="5" t="str">
        <f>IFERROR(__xludf.DUMMYFUNCTION("""COMPUTED_VALUE"""),"")</f>
        <v/>
      </c>
      <c r="D9000" s="5">
        <v>0.0</v>
      </c>
    </row>
    <row r="9001" ht="14.25" customHeight="1">
      <c r="A9001" s="5"/>
      <c r="B9001" s="5"/>
      <c r="C9001" s="5" t="str">
        <f>IFERROR(__xludf.DUMMYFUNCTION("""COMPUTED_VALUE"""),"")</f>
        <v/>
      </c>
      <c r="D9001" s="5">
        <v>0.0</v>
      </c>
    </row>
    <row r="9002" ht="14.25" customHeight="1">
      <c r="A9002" s="5"/>
      <c r="B9002" s="5"/>
      <c r="C9002" s="5" t="str">
        <f>IFERROR(__xludf.DUMMYFUNCTION("""COMPUTED_VALUE"""),"")</f>
        <v/>
      </c>
      <c r="D9002" s="5">
        <v>0.0</v>
      </c>
    </row>
    <row r="9003" ht="14.25" customHeight="1">
      <c r="A9003" s="5"/>
      <c r="B9003" s="5"/>
      <c r="C9003" s="5" t="str">
        <f>IFERROR(__xludf.DUMMYFUNCTION("""COMPUTED_VALUE"""),"")</f>
        <v/>
      </c>
      <c r="D9003" s="5">
        <v>0.0</v>
      </c>
    </row>
    <row r="9004" ht="14.25" customHeight="1">
      <c r="A9004" s="5"/>
      <c r="B9004" s="5"/>
      <c r="C9004" s="5" t="str">
        <f>IFERROR(__xludf.DUMMYFUNCTION("""COMPUTED_VALUE"""),"")</f>
        <v/>
      </c>
      <c r="D9004" s="5">
        <v>0.0</v>
      </c>
    </row>
    <row r="9005" ht="14.25" customHeight="1">
      <c r="A9005" s="5"/>
      <c r="B9005" s="5"/>
      <c r="C9005" s="5" t="str">
        <f>IFERROR(__xludf.DUMMYFUNCTION("""COMPUTED_VALUE"""),"")</f>
        <v/>
      </c>
      <c r="D9005" s="5">
        <v>0.0</v>
      </c>
    </row>
    <row r="9006" ht="14.25" customHeight="1">
      <c r="A9006" s="5"/>
      <c r="B9006" s="5"/>
      <c r="C9006" s="5" t="str">
        <f>IFERROR(__xludf.DUMMYFUNCTION("""COMPUTED_VALUE"""),"")</f>
        <v/>
      </c>
      <c r="D9006" s="5">
        <v>0.0</v>
      </c>
    </row>
    <row r="9007" ht="14.25" customHeight="1">
      <c r="A9007" s="5"/>
      <c r="B9007" s="5"/>
      <c r="C9007" s="5" t="str">
        <f>IFERROR(__xludf.DUMMYFUNCTION("""COMPUTED_VALUE"""),"")</f>
        <v/>
      </c>
      <c r="D9007" s="5">
        <v>0.0</v>
      </c>
    </row>
    <row r="9008" ht="14.25" customHeight="1">
      <c r="A9008" s="5"/>
      <c r="B9008" s="5"/>
      <c r="C9008" s="5" t="str">
        <f>IFERROR(__xludf.DUMMYFUNCTION("""COMPUTED_VALUE"""),"")</f>
        <v/>
      </c>
      <c r="D9008" s="5">
        <v>0.0</v>
      </c>
    </row>
    <row r="9009" ht="14.25" customHeight="1">
      <c r="A9009" s="5"/>
      <c r="B9009" s="5"/>
      <c r="C9009" s="5" t="str">
        <f>IFERROR(__xludf.DUMMYFUNCTION("""COMPUTED_VALUE"""),"")</f>
        <v/>
      </c>
      <c r="D9009" s="5">
        <v>0.0</v>
      </c>
    </row>
    <row r="9010" ht="14.25" customHeight="1">
      <c r="A9010" s="5"/>
      <c r="B9010" s="5"/>
      <c r="C9010" s="5" t="str">
        <f>IFERROR(__xludf.DUMMYFUNCTION("""COMPUTED_VALUE"""),"")</f>
        <v/>
      </c>
      <c r="D9010" s="5">
        <v>0.0</v>
      </c>
    </row>
    <row r="9011" ht="14.25" customHeight="1">
      <c r="A9011" s="5"/>
      <c r="B9011" s="5"/>
      <c r="C9011" s="5" t="str">
        <f>IFERROR(__xludf.DUMMYFUNCTION("""COMPUTED_VALUE"""),"")</f>
        <v/>
      </c>
      <c r="D9011" s="5">
        <v>0.0</v>
      </c>
    </row>
    <row r="9012" ht="14.25" customHeight="1">
      <c r="A9012" s="5"/>
      <c r="B9012" s="5"/>
      <c r="C9012" s="5" t="str">
        <f>IFERROR(__xludf.DUMMYFUNCTION("""COMPUTED_VALUE"""),"")</f>
        <v/>
      </c>
      <c r="D9012" s="5">
        <v>0.0</v>
      </c>
    </row>
    <row r="9013" ht="14.25" customHeight="1">
      <c r="A9013" s="5"/>
      <c r="B9013" s="5"/>
      <c r="C9013" s="5" t="str">
        <f>IFERROR(__xludf.DUMMYFUNCTION("""COMPUTED_VALUE"""),"")</f>
        <v/>
      </c>
      <c r="D9013" s="5">
        <v>0.0</v>
      </c>
    </row>
    <row r="9014" ht="14.25" customHeight="1">
      <c r="A9014" s="5"/>
      <c r="B9014" s="5"/>
      <c r="C9014" s="5" t="str">
        <f>IFERROR(__xludf.DUMMYFUNCTION("""COMPUTED_VALUE"""),"")</f>
        <v/>
      </c>
      <c r="D9014" s="5">
        <v>0.0</v>
      </c>
    </row>
    <row r="9015" ht="14.25" customHeight="1">
      <c r="A9015" s="5"/>
      <c r="B9015" s="5"/>
      <c r="C9015" s="5" t="str">
        <f>IFERROR(__xludf.DUMMYFUNCTION("""COMPUTED_VALUE"""),"")</f>
        <v/>
      </c>
      <c r="D9015" s="5">
        <v>0.0</v>
      </c>
    </row>
    <row r="9016" ht="14.25" customHeight="1">
      <c r="A9016" s="5"/>
      <c r="B9016" s="5"/>
      <c r="C9016" s="5" t="str">
        <f>IFERROR(__xludf.DUMMYFUNCTION("""COMPUTED_VALUE"""),"")</f>
        <v/>
      </c>
      <c r="D9016" s="5">
        <v>0.0</v>
      </c>
    </row>
    <row r="9017" ht="14.25" customHeight="1">
      <c r="A9017" s="5"/>
      <c r="B9017" s="5"/>
      <c r="C9017" s="5" t="str">
        <f>IFERROR(__xludf.DUMMYFUNCTION("""COMPUTED_VALUE"""),"")</f>
        <v/>
      </c>
      <c r="D9017" s="5">
        <v>0.0</v>
      </c>
    </row>
    <row r="9018" ht="14.25" customHeight="1">
      <c r="A9018" s="5"/>
      <c r="B9018" s="5"/>
      <c r="C9018" s="5" t="str">
        <f>IFERROR(__xludf.DUMMYFUNCTION("""COMPUTED_VALUE"""),"")</f>
        <v/>
      </c>
      <c r="D9018" s="5">
        <v>0.0</v>
      </c>
    </row>
    <row r="9019" ht="14.25" customHeight="1">
      <c r="A9019" s="5"/>
      <c r="B9019" s="5"/>
      <c r="C9019" s="5" t="str">
        <f>IFERROR(__xludf.DUMMYFUNCTION("""COMPUTED_VALUE"""),"")</f>
        <v/>
      </c>
      <c r="D9019" s="5">
        <v>0.0</v>
      </c>
    </row>
    <row r="9020" ht="14.25" customHeight="1">
      <c r="A9020" s="5"/>
      <c r="B9020" s="5"/>
      <c r="C9020" s="5" t="str">
        <f>IFERROR(__xludf.DUMMYFUNCTION("""COMPUTED_VALUE"""),"")</f>
        <v/>
      </c>
      <c r="D9020" s="5">
        <v>0.0</v>
      </c>
    </row>
    <row r="9021" ht="14.25" customHeight="1">
      <c r="A9021" s="5"/>
      <c r="B9021" s="5"/>
      <c r="C9021" s="5" t="str">
        <f>IFERROR(__xludf.DUMMYFUNCTION("""COMPUTED_VALUE"""),"")</f>
        <v/>
      </c>
      <c r="D9021" s="5">
        <v>0.0</v>
      </c>
    </row>
    <row r="9022" ht="14.25" customHeight="1">
      <c r="A9022" s="5"/>
      <c r="B9022" s="5"/>
      <c r="C9022" s="5" t="str">
        <f>IFERROR(__xludf.DUMMYFUNCTION("""COMPUTED_VALUE"""),"")</f>
        <v/>
      </c>
      <c r="D9022" s="5">
        <v>0.0</v>
      </c>
    </row>
    <row r="9023" ht="14.25" customHeight="1">
      <c r="A9023" s="5"/>
      <c r="B9023" s="5"/>
      <c r="C9023" s="5" t="str">
        <f>IFERROR(__xludf.DUMMYFUNCTION("""COMPUTED_VALUE"""),"")</f>
        <v/>
      </c>
      <c r="D9023" s="5">
        <v>0.0</v>
      </c>
    </row>
    <row r="9024" ht="14.25" customHeight="1">
      <c r="A9024" s="5"/>
      <c r="B9024" s="5"/>
      <c r="C9024" s="5" t="str">
        <f>IFERROR(__xludf.DUMMYFUNCTION("""COMPUTED_VALUE"""),"")</f>
        <v/>
      </c>
      <c r="D9024" s="5">
        <v>0.0</v>
      </c>
    </row>
    <row r="9025" ht="14.25" customHeight="1">
      <c r="A9025" s="5"/>
      <c r="B9025" s="5"/>
      <c r="C9025" s="5" t="str">
        <f>IFERROR(__xludf.DUMMYFUNCTION("""COMPUTED_VALUE"""),"")</f>
        <v/>
      </c>
      <c r="D9025" s="5">
        <v>0.0</v>
      </c>
    </row>
    <row r="9026" ht="14.25" customHeight="1">
      <c r="A9026" s="5"/>
      <c r="B9026" s="5"/>
      <c r="C9026" s="5" t="str">
        <f>IFERROR(__xludf.DUMMYFUNCTION("""COMPUTED_VALUE"""),"")</f>
        <v/>
      </c>
      <c r="D9026" s="5">
        <v>0.0</v>
      </c>
    </row>
    <row r="9027" ht="14.25" customHeight="1">
      <c r="A9027" s="5"/>
      <c r="B9027" s="5"/>
      <c r="C9027" s="5" t="str">
        <f>IFERROR(__xludf.DUMMYFUNCTION("""COMPUTED_VALUE"""),"")</f>
        <v/>
      </c>
      <c r="D9027" s="5">
        <v>0.0</v>
      </c>
    </row>
    <row r="9028" ht="14.25" customHeight="1">
      <c r="A9028" s="5"/>
      <c r="B9028" s="5"/>
      <c r="C9028" s="5" t="str">
        <f>IFERROR(__xludf.DUMMYFUNCTION("""COMPUTED_VALUE"""),"")</f>
        <v/>
      </c>
      <c r="D9028" s="5">
        <v>0.0</v>
      </c>
    </row>
    <row r="9029" ht="14.25" customHeight="1">
      <c r="A9029" s="5"/>
      <c r="B9029" s="5"/>
      <c r="C9029" s="5" t="str">
        <f>IFERROR(__xludf.DUMMYFUNCTION("""COMPUTED_VALUE"""),"")</f>
        <v/>
      </c>
      <c r="D9029" s="5">
        <v>0.0</v>
      </c>
    </row>
    <row r="9030" ht="14.25" customHeight="1">
      <c r="A9030" s="5"/>
      <c r="B9030" s="5"/>
      <c r="C9030" s="5" t="str">
        <f>IFERROR(__xludf.DUMMYFUNCTION("""COMPUTED_VALUE"""),"")</f>
        <v/>
      </c>
      <c r="D9030" s="5">
        <v>0.0</v>
      </c>
    </row>
    <row r="9031" ht="14.25" customHeight="1">
      <c r="A9031" s="5"/>
      <c r="B9031" s="5"/>
      <c r="C9031" s="5" t="str">
        <f>IFERROR(__xludf.DUMMYFUNCTION("""COMPUTED_VALUE"""),"")</f>
        <v/>
      </c>
      <c r="D9031" s="5">
        <v>0.0</v>
      </c>
    </row>
    <row r="9032" ht="14.25" customHeight="1">
      <c r="A9032" s="5"/>
      <c r="B9032" s="5"/>
      <c r="C9032" s="5" t="str">
        <f>IFERROR(__xludf.DUMMYFUNCTION("""COMPUTED_VALUE"""),"")</f>
        <v/>
      </c>
      <c r="D9032" s="5">
        <v>0.0</v>
      </c>
    </row>
    <row r="9033" ht="14.25" customHeight="1">
      <c r="A9033" s="5"/>
      <c r="B9033" s="5"/>
      <c r="C9033" s="5" t="str">
        <f>IFERROR(__xludf.DUMMYFUNCTION("""COMPUTED_VALUE"""),"")</f>
        <v/>
      </c>
      <c r="D9033" s="5">
        <v>0.0</v>
      </c>
    </row>
    <row r="9034" ht="14.25" customHeight="1">
      <c r="A9034" s="5"/>
      <c r="B9034" s="5"/>
      <c r="C9034" s="5" t="str">
        <f>IFERROR(__xludf.DUMMYFUNCTION("""COMPUTED_VALUE"""),"")</f>
        <v/>
      </c>
      <c r="D9034" s="5">
        <v>0.0</v>
      </c>
    </row>
    <row r="9035" ht="14.25" customHeight="1">
      <c r="A9035" s="5"/>
      <c r="B9035" s="5"/>
      <c r="C9035" s="5" t="str">
        <f>IFERROR(__xludf.DUMMYFUNCTION("""COMPUTED_VALUE"""),"")</f>
        <v/>
      </c>
      <c r="D9035" s="5">
        <v>0.0</v>
      </c>
    </row>
    <row r="9036" ht="14.25" customHeight="1">
      <c r="A9036" s="5"/>
      <c r="B9036" s="5"/>
      <c r="C9036" s="5" t="str">
        <f>IFERROR(__xludf.DUMMYFUNCTION("""COMPUTED_VALUE"""),"")</f>
        <v/>
      </c>
      <c r="D9036" s="5">
        <v>0.0</v>
      </c>
    </row>
    <row r="9037" ht="14.25" customHeight="1">
      <c r="A9037" s="5"/>
      <c r="B9037" s="5"/>
      <c r="C9037" s="5" t="str">
        <f>IFERROR(__xludf.DUMMYFUNCTION("""COMPUTED_VALUE"""),"")</f>
        <v/>
      </c>
      <c r="D9037" s="5">
        <v>0.0</v>
      </c>
    </row>
    <row r="9038" ht="14.25" customHeight="1">
      <c r="A9038" s="5"/>
      <c r="B9038" s="5"/>
      <c r="C9038" s="5" t="str">
        <f>IFERROR(__xludf.DUMMYFUNCTION("""COMPUTED_VALUE"""),"")</f>
        <v/>
      </c>
      <c r="D9038" s="5">
        <v>0.0</v>
      </c>
    </row>
    <row r="9039" ht="14.25" customHeight="1">
      <c r="A9039" s="5"/>
      <c r="B9039" s="5"/>
      <c r="C9039" s="5" t="str">
        <f>IFERROR(__xludf.DUMMYFUNCTION("""COMPUTED_VALUE"""),"")</f>
        <v/>
      </c>
      <c r="D9039" s="5">
        <v>0.0</v>
      </c>
    </row>
    <row r="9040" ht="14.25" customHeight="1">
      <c r="A9040" s="5"/>
      <c r="B9040" s="5"/>
      <c r="C9040" s="5" t="str">
        <f>IFERROR(__xludf.DUMMYFUNCTION("""COMPUTED_VALUE"""),"")</f>
        <v/>
      </c>
      <c r="D9040" s="5">
        <v>0.0</v>
      </c>
    </row>
    <row r="9041" ht="14.25" customHeight="1">
      <c r="A9041" s="5"/>
      <c r="B9041" s="5"/>
      <c r="C9041" s="5" t="str">
        <f>IFERROR(__xludf.DUMMYFUNCTION("""COMPUTED_VALUE"""),"")</f>
        <v/>
      </c>
      <c r="D9041" s="5">
        <v>0.0</v>
      </c>
    </row>
    <row r="9042" ht="14.25" customHeight="1">
      <c r="A9042" s="5"/>
      <c r="B9042" s="5"/>
      <c r="C9042" s="5" t="str">
        <f>IFERROR(__xludf.DUMMYFUNCTION("""COMPUTED_VALUE"""),"")</f>
        <v/>
      </c>
      <c r="D9042" s="5">
        <v>0.0</v>
      </c>
    </row>
    <row r="9043" ht="14.25" customHeight="1">
      <c r="A9043" s="5"/>
      <c r="B9043" s="5"/>
      <c r="C9043" s="5" t="str">
        <f>IFERROR(__xludf.DUMMYFUNCTION("""COMPUTED_VALUE"""),"")</f>
        <v/>
      </c>
      <c r="D9043" s="5">
        <v>0.0</v>
      </c>
    </row>
    <row r="9044" ht="14.25" customHeight="1">
      <c r="A9044" s="5"/>
      <c r="B9044" s="5"/>
      <c r="C9044" s="5" t="str">
        <f>IFERROR(__xludf.DUMMYFUNCTION("""COMPUTED_VALUE"""),"")</f>
        <v/>
      </c>
      <c r="D9044" s="5">
        <v>0.0</v>
      </c>
    </row>
    <row r="9045" ht="14.25" customHeight="1">
      <c r="A9045" s="5"/>
      <c r="B9045" s="5"/>
      <c r="C9045" s="5" t="str">
        <f>IFERROR(__xludf.DUMMYFUNCTION("""COMPUTED_VALUE"""),"")</f>
        <v/>
      </c>
      <c r="D9045" s="5">
        <v>0.0</v>
      </c>
    </row>
    <row r="9046" ht="14.25" customHeight="1">
      <c r="A9046" s="5"/>
      <c r="B9046" s="5"/>
      <c r="C9046" s="5" t="str">
        <f>IFERROR(__xludf.DUMMYFUNCTION("""COMPUTED_VALUE"""),"")</f>
        <v/>
      </c>
      <c r="D9046" s="5">
        <v>0.0</v>
      </c>
    </row>
    <row r="9047" ht="14.25" customHeight="1">
      <c r="A9047" s="5"/>
      <c r="B9047" s="5"/>
      <c r="C9047" s="5" t="str">
        <f>IFERROR(__xludf.DUMMYFUNCTION("""COMPUTED_VALUE"""),"")</f>
        <v/>
      </c>
      <c r="D9047" s="5">
        <v>0.0</v>
      </c>
    </row>
    <row r="9048" ht="14.25" customHeight="1">
      <c r="A9048" s="5"/>
      <c r="B9048" s="5"/>
      <c r="C9048" s="5" t="str">
        <f>IFERROR(__xludf.DUMMYFUNCTION("""COMPUTED_VALUE"""),"")</f>
        <v/>
      </c>
      <c r="D9048" s="5">
        <v>0.0</v>
      </c>
    </row>
    <row r="9049" ht="14.25" customHeight="1">
      <c r="A9049" s="5"/>
      <c r="B9049" s="5"/>
      <c r="C9049" s="5" t="str">
        <f>IFERROR(__xludf.DUMMYFUNCTION("""COMPUTED_VALUE"""),"")</f>
        <v/>
      </c>
      <c r="D9049" s="5">
        <v>0.0</v>
      </c>
    </row>
    <row r="9050" ht="14.25" customHeight="1">
      <c r="A9050" s="5"/>
      <c r="B9050" s="5"/>
      <c r="C9050" s="5" t="str">
        <f>IFERROR(__xludf.DUMMYFUNCTION("""COMPUTED_VALUE"""),"")</f>
        <v/>
      </c>
      <c r="D9050" s="5">
        <v>0.0</v>
      </c>
    </row>
    <row r="9051" ht="14.25" customHeight="1">
      <c r="A9051" s="5"/>
      <c r="B9051" s="5"/>
      <c r="C9051" s="5" t="str">
        <f>IFERROR(__xludf.DUMMYFUNCTION("""COMPUTED_VALUE"""),"")</f>
        <v/>
      </c>
      <c r="D9051" s="5">
        <v>0.0</v>
      </c>
    </row>
    <row r="9052" ht="14.25" customHeight="1">
      <c r="A9052" s="5"/>
      <c r="B9052" s="5"/>
      <c r="C9052" s="5" t="str">
        <f>IFERROR(__xludf.DUMMYFUNCTION("""COMPUTED_VALUE"""),"")</f>
        <v/>
      </c>
      <c r="D9052" s="5">
        <v>0.0</v>
      </c>
    </row>
    <row r="9053" ht="14.25" customHeight="1">
      <c r="A9053" s="5"/>
      <c r="B9053" s="5"/>
      <c r="C9053" s="5" t="str">
        <f>IFERROR(__xludf.DUMMYFUNCTION("""COMPUTED_VALUE"""),"")</f>
        <v/>
      </c>
      <c r="D9053" s="5">
        <v>0.0</v>
      </c>
    </row>
    <row r="9054" ht="14.25" customHeight="1">
      <c r="A9054" s="5"/>
      <c r="B9054" s="5"/>
      <c r="C9054" s="5" t="str">
        <f>IFERROR(__xludf.DUMMYFUNCTION("""COMPUTED_VALUE"""),"")</f>
        <v/>
      </c>
      <c r="D9054" s="5">
        <v>0.0</v>
      </c>
    </row>
    <row r="9055" ht="14.25" customHeight="1">
      <c r="A9055" s="5"/>
      <c r="B9055" s="5"/>
      <c r="C9055" s="5" t="str">
        <f>IFERROR(__xludf.DUMMYFUNCTION("""COMPUTED_VALUE"""),"")</f>
        <v/>
      </c>
      <c r="D9055" s="5">
        <v>0.0</v>
      </c>
    </row>
    <row r="9056" ht="14.25" customHeight="1">
      <c r="A9056" s="5"/>
      <c r="B9056" s="5"/>
      <c r="C9056" s="5" t="str">
        <f>IFERROR(__xludf.DUMMYFUNCTION("""COMPUTED_VALUE"""),"")</f>
        <v/>
      </c>
      <c r="D9056" s="5">
        <v>0.0</v>
      </c>
    </row>
    <row r="9057" ht="14.25" customHeight="1">
      <c r="A9057" s="5"/>
      <c r="B9057" s="5"/>
      <c r="C9057" s="5" t="str">
        <f>IFERROR(__xludf.DUMMYFUNCTION("""COMPUTED_VALUE"""),"")</f>
        <v/>
      </c>
      <c r="D9057" s="5">
        <v>0.0</v>
      </c>
    </row>
    <row r="9058" ht="14.25" customHeight="1">
      <c r="A9058" s="5"/>
      <c r="B9058" s="5"/>
      <c r="C9058" s="5" t="str">
        <f>IFERROR(__xludf.DUMMYFUNCTION("""COMPUTED_VALUE"""),"")</f>
        <v/>
      </c>
      <c r="D9058" s="5">
        <v>0.0</v>
      </c>
    </row>
    <row r="9059" ht="14.25" customHeight="1">
      <c r="A9059" s="5"/>
      <c r="B9059" s="5"/>
      <c r="C9059" s="5" t="str">
        <f>IFERROR(__xludf.DUMMYFUNCTION("""COMPUTED_VALUE"""),"")</f>
        <v/>
      </c>
      <c r="D9059" s="5">
        <v>0.0</v>
      </c>
    </row>
    <row r="9060" ht="14.25" customHeight="1">
      <c r="A9060" s="5"/>
      <c r="B9060" s="5"/>
      <c r="C9060" s="5" t="str">
        <f>IFERROR(__xludf.DUMMYFUNCTION("""COMPUTED_VALUE"""),"")</f>
        <v/>
      </c>
      <c r="D9060" s="5">
        <v>0.0</v>
      </c>
    </row>
    <row r="9061" ht="14.25" customHeight="1">
      <c r="A9061" s="5"/>
      <c r="B9061" s="5"/>
      <c r="C9061" s="5" t="str">
        <f>IFERROR(__xludf.DUMMYFUNCTION("""COMPUTED_VALUE"""),"")</f>
        <v/>
      </c>
      <c r="D9061" s="5">
        <v>0.0</v>
      </c>
    </row>
    <row r="9062" ht="14.25" customHeight="1">
      <c r="A9062" s="5"/>
      <c r="B9062" s="5"/>
      <c r="C9062" s="5" t="str">
        <f>IFERROR(__xludf.DUMMYFUNCTION("""COMPUTED_VALUE"""),"")</f>
        <v/>
      </c>
      <c r="D9062" s="5">
        <v>0.0</v>
      </c>
    </row>
    <row r="9063" ht="14.25" customHeight="1">
      <c r="A9063" s="5"/>
      <c r="B9063" s="5"/>
      <c r="C9063" s="5" t="str">
        <f>IFERROR(__xludf.DUMMYFUNCTION("""COMPUTED_VALUE"""),"")</f>
        <v/>
      </c>
      <c r="D9063" s="5">
        <v>0.0</v>
      </c>
    </row>
    <row r="9064" ht="14.25" customHeight="1">
      <c r="A9064" s="5"/>
      <c r="B9064" s="5"/>
      <c r="C9064" s="5" t="str">
        <f>IFERROR(__xludf.DUMMYFUNCTION("""COMPUTED_VALUE"""),"")</f>
        <v/>
      </c>
      <c r="D9064" s="5">
        <v>0.0</v>
      </c>
    </row>
    <row r="9065" ht="14.25" customHeight="1">
      <c r="A9065" s="5"/>
      <c r="B9065" s="5"/>
      <c r="C9065" s="5" t="str">
        <f>IFERROR(__xludf.DUMMYFUNCTION("""COMPUTED_VALUE"""),"")</f>
        <v/>
      </c>
      <c r="D9065" s="5">
        <v>0.0</v>
      </c>
    </row>
    <row r="9066" ht="14.25" customHeight="1">
      <c r="A9066" s="5"/>
      <c r="B9066" s="5"/>
      <c r="C9066" s="5" t="str">
        <f>IFERROR(__xludf.DUMMYFUNCTION("""COMPUTED_VALUE"""),"")</f>
        <v/>
      </c>
      <c r="D9066" s="5">
        <v>0.0</v>
      </c>
    </row>
    <row r="9067" ht="14.25" customHeight="1">
      <c r="A9067" s="5"/>
      <c r="B9067" s="5"/>
      <c r="C9067" s="5" t="str">
        <f>IFERROR(__xludf.DUMMYFUNCTION("""COMPUTED_VALUE"""),"")</f>
        <v/>
      </c>
      <c r="D9067" s="5">
        <v>0.0</v>
      </c>
    </row>
    <row r="9068" ht="14.25" customHeight="1">
      <c r="A9068" s="5"/>
      <c r="B9068" s="5"/>
      <c r="C9068" s="5" t="str">
        <f>IFERROR(__xludf.DUMMYFUNCTION("""COMPUTED_VALUE"""),"")</f>
        <v/>
      </c>
      <c r="D9068" s="5">
        <v>0.0</v>
      </c>
    </row>
    <row r="9069" ht="14.25" customHeight="1">
      <c r="A9069" s="5"/>
      <c r="B9069" s="5"/>
      <c r="C9069" s="5" t="str">
        <f>IFERROR(__xludf.DUMMYFUNCTION("""COMPUTED_VALUE"""),"")</f>
        <v/>
      </c>
      <c r="D9069" s="5">
        <v>0.0</v>
      </c>
    </row>
    <row r="9070" ht="14.25" customHeight="1">
      <c r="A9070" s="5"/>
      <c r="B9070" s="5"/>
      <c r="C9070" s="5" t="str">
        <f>IFERROR(__xludf.DUMMYFUNCTION("""COMPUTED_VALUE"""),"")</f>
        <v/>
      </c>
      <c r="D9070" s="5">
        <v>0.0</v>
      </c>
    </row>
    <row r="9071" ht="14.25" customHeight="1">
      <c r="A9071" s="5"/>
      <c r="B9071" s="5"/>
      <c r="C9071" s="5" t="str">
        <f>IFERROR(__xludf.DUMMYFUNCTION("""COMPUTED_VALUE"""),"")</f>
        <v/>
      </c>
      <c r="D9071" s="5">
        <v>0.0</v>
      </c>
    </row>
    <row r="9072" ht="14.25" customHeight="1">
      <c r="A9072" s="5"/>
      <c r="B9072" s="5"/>
      <c r="C9072" s="5" t="str">
        <f>IFERROR(__xludf.DUMMYFUNCTION("""COMPUTED_VALUE"""),"")</f>
        <v/>
      </c>
      <c r="D9072" s="5">
        <v>0.0</v>
      </c>
    </row>
    <row r="9073" ht="14.25" customHeight="1">
      <c r="A9073" s="5"/>
      <c r="B9073" s="5"/>
      <c r="C9073" s="5" t="str">
        <f>IFERROR(__xludf.DUMMYFUNCTION("""COMPUTED_VALUE"""),"")</f>
        <v/>
      </c>
      <c r="D9073" s="5">
        <v>0.0</v>
      </c>
    </row>
    <row r="9074" ht="14.25" customHeight="1">
      <c r="A9074" s="5"/>
      <c r="B9074" s="5"/>
      <c r="C9074" s="5" t="str">
        <f>IFERROR(__xludf.DUMMYFUNCTION("""COMPUTED_VALUE"""),"")</f>
        <v/>
      </c>
      <c r="D9074" s="5">
        <v>0.0</v>
      </c>
    </row>
    <row r="9075" ht="14.25" customHeight="1">
      <c r="A9075" s="5"/>
      <c r="B9075" s="5"/>
      <c r="C9075" s="5" t="str">
        <f>IFERROR(__xludf.DUMMYFUNCTION("""COMPUTED_VALUE"""),"")</f>
        <v/>
      </c>
      <c r="D9075" s="5">
        <v>0.0</v>
      </c>
    </row>
    <row r="9076" ht="14.25" customHeight="1">
      <c r="A9076" s="5"/>
      <c r="B9076" s="5"/>
      <c r="C9076" s="5" t="str">
        <f>IFERROR(__xludf.DUMMYFUNCTION("""COMPUTED_VALUE"""),"")</f>
        <v/>
      </c>
      <c r="D9076" s="5">
        <v>0.0</v>
      </c>
    </row>
    <row r="9077" ht="14.25" customHeight="1">
      <c r="A9077" s="5"/>
      <c r="B9077" s="5"/>
      <c r="C9077" s="5" t="str">
        <f>IFERROR(__xludf.DUMMYFUNCTION("""COMPUTED_VALUE"""),"")</f>
        <v/>
      </c>
      <c r="D9077" s="5">
        <v>0.0</v>
      </c>
    </row>
    <row r="9078" ht="14.25" customHeight="1">
      <c r="A9078" s="5"/>
      <c r="B9078" s="5"/>
      <c r="C9078" s="5" t="str">
        <f>IFERROR(__xludf.DUMMYFUNCTION("""COMPUTED_VALUE"""),"")</f>
        <v/>
      </c>
      <c r="D9078" s="5">
        <v>0.0</v>
      </c>
    </row>
    <row r="9079" ht="14.25" customHeight="1">
      <c r="A9079" s="5"/>
      <c r="B9079" s="5"/>
      <c r="C9079" s="5" t="str">
        <f>IFERROR(__xludf.DUMMYFUNCTION("""COMPUTED_VALUE"""),"")</f>
        <v/>
      </c>
      <c r="D9079" s="5">
        <v>0.0</v>
      </c>
    </row>
    <row r="9080" ht="14.25" customHeight="1">
      <c r="A9080" s="5"/>
      <c r="B9080" s="5"/>
      <c r="C9080" s="5" t="str">
        <f>IFERROR(__xludf.DUMMYFUNCTION("""COMPUTED_VALUE"""),"")</f>
        <v/>
      </c>
      <c r="D9080" s="5">
        <v>0.0</v>
      </c>
    </row>
    <row r="9081" ht="14.25" customHeight="1">
      <c r="A9081" s="5"/>
      <c r="B9081" s="5"/>
      <c r="C9081" s="5" t="str">
        <f>IFERROR(__xludf.DUMMYFUNCTION("""COMPUTED_VALUE"""),"")</f>
        <v/>
      </c>
      <c r="D9081" s="5">
        <v>0.0</v>
      </c>
    </row>
    <row r="9082" ht="14.25" customHeight="1">
      <c r="A9082" s="5"/>
      <c r="B9082" s="5"/>
      <c r="C9082" s="5" t="str">
        <f>IFERROR(__xludf.DUMMYFUNCTION("""COMPUTED_VALUE"""),"")</f>
        <v/>
      </c>
      <c r="D9082" s="5">
        <v>0.0</v>
      </c>
    </row>
    <row r="9083" ht="14.25" customHeight="1">
      <c r="A9083" s="5"/>
      <c r="B9083" s="5"/>
      <c r="C9083" s="5" t="str">
        <f>IFERROR(__xludf.DUMMYFUNCTION("""COMPUTED_VALUE"""),"")</f>
        <v/>
      </c>
      <c r="D9083" s="5">
        <v>0.0</v>
      </c>
    </row>
    <row r="9084" ht="14.25" customHeight="1">
      <c r="A9084" s="5"/>
      <c r="B9084" s="5"/>
      <c r="C9084" s="5" t="str">
        <f>IFERROR(__xludf.DUMMYFUNCTION("""COMPUTED_VALUE"""),"")</f>
        <v/>
      </c>
      <c r="D9084" s="5">
        <v>0.0</v>
      </c>
    </row>
    <row r="9085" ht="14.25" customHeight="1">
      <c r="A9085" s="5"/>
      <c r="B9085" s="5"/>
      <c r="C9085" s="5" t="str">
        <f>IFERROR(__xludf.DUMMYFUNCTION("""COMPUTED_VALUE"""),"")</f>
        <v/>
      </c>
      <c r="D9085" s="5">
        <v>0.0</v>
      </c>
    </row>
    <row r="9086" ht="14.25" customHeight="1">
      <c r="A9086" s="5"/>
      <c r="B9086" s="5"/>
      <c r="C9086" s="5" t="str">
        <f>IFERROR(__xludf.DUMMYFUNCTION("""COMPUTED_VALUE"""),"")</f>
        <v/>
      </c>
      <c r="D9086" s="5">
        <v>0.0</v>
      </c>
    </row>
    <row r="9087" ht="14.25" customHeight="1">
      <c r="A9087" s="5"/>
      <c r="B9087" s="5"/>
      <c r="C9087" s="5" t="str">
        <f>IFERROR(__xludf.DUMMYFUNCTION("""COMPUTED_VALUE"""),"")</f>
        <v/>
      </c>
      <c r="D9087" s="5">
        <v>0.0</v>
      </c>
    </row>
    <row r="9088" ht="14.25" customHeight="1">
      <c r="A9088" s="5"/>
      <c r="B9088" s="5"/>
      <c r="C9088" s="5" t="str">
        <f>IFERROR(__xludf.DUMMYFUNCTION("""COMPUTED_VALUE"""),"")</f>
        <v/>
      </c>
      <c r="D9088" s="5">
        <v>0.0</v>
      </c>
    </row>
    <row r="9089" ht="14.25" customHeight="1">
      <c r="A9089" s="5"/>
      <c r="B9089" s="5"/>
      <c r="C9089" s="5" t="str">
        <f>IFERROR(__xludf.DUMMYFUNCTION("""COMPUTED_VALUE"""),"")</f>
        <v/>
      </c>
      <c r="D9089" s="5">
        <v>0.0</v>
      </c>
    </row>
    <row r="9090" ht="14.25" customHeight="1">
      <c r="A9090" s="5"/>
      <c r="B9090" s="5"/>
      <c r="C9090" s="5" t="str">
        <f>IFERROR(__xludf.DUMMYFUNCTION("""COMPUTED_VALUE"""),"")</f>
        <v/>
      </c>
      <c r="D9090" s="5">
        <v>0.0</v>
      </c>
    </row>
    <row r="9091" ht="14.25" customHeight="1">
      <c r="A9091" s="5"/>
      <c r="B9091" s="5"/>
      <c r="C9091" s="5" t="str">
        <f>IFERROR(__xludf.DUMMYFUNCTION("""COMPUTED_VALUE"""),"")</f>
        <v/>
      </c>
      <c r="D9091" s="5">
        <v>0.0</v>
      </c>
    </row>
    <row r="9092" ht="14.25" customHeight="1">
      <c r="A9092" s="5"/>
      <c r="B9092" s="5"/>
      <c r="C9092" s="5" t="str">
        <f>IFERROR(__xludf.DUMMYFUNCTION("""COMPUTED_VALUE"""),"")</f>
        <v/>
      </c>
      <c r="D9092" s="5">
        <v>0.0</v>
      </c>
    </row>
    <row r="9093" ht="14.25" customHeight="1">
      <c r="A9093" s="5"/>
      <c r="B9093" s="5"/>
      <c r="C9093" s="5" t="str">
        <f>IFERROR(__xludf.DUMMYFUNCTION("""COMPUTED_VALUE"""),"")</f>
        <v/>
      </c>
      <c r="D9093" s="5">
        <v>0.0</v>
      </c>
    </row>
    <row r="9094" ht="14.25" customHeight="1">
      <c r="A9094" s="5"/>
      <c r="B9094" s="5"/>
      <c r="C9094" s="5" t="str">
        <f>IFERROR(__xludf.DUMMYFUNCTION("""COMPUTED_VALUE"""),"")</f>
        <v/>
      </c>
      <c r="D9094" s="5">
        <v>0.0</v>
      </c>
    </row>
    <row r="9095" ht="14.25" customHeight="1">
      <c r="A9095" s="5"/>
      <c r="B9095" s="5"/>
      <c r="C9095" s="5" t="str">
        <f>IFERROR(__xludf.DUMMYFUNCTION("""COMPUTED_VALUE"""),"")</f>
        <v/>
      </c>
      <c r="D9095" s="5">
        <v>0.0</v>
      </c>
    </row>
    <row r="9096" ht="14.25" customHeight="1">
      <c r="A9096" s="5"/>
      <c r="B9096" s="5"/>
      <c r="C9096" s="5" t="str">
        <f>IFERROR(__xludf.DUMMYFUNCTION("""COMPUTED_VALUE"""),"")</f>
        <v/>
      </c>
      <c r="D9096" s="5">
        <v>0.0</v>
      </c>
    </row>
    <row r="9097" ht="14.25" customHeight="1">
      <c r="A9097" s="5"/>
      <c r="B9097" s="5"/>
      <c r="C9097" s="5" t="str">
        <f>IFERROR(__xludf.DUMMYFUNCTION("""COMPUTED_VALUE"""),"")</f>
        <v/>
      </c>
      <c r="D9097" s="5">
        <v>0.0</v>
      </c>
    </row>
    <row r="9098" ht="14.25" customHeight="1">
      <c r="A9098" s="5"/>
      <c r="B9098" s="5"/>
      <c r="C9098" s="5" t="str">
        <f>IFERROR(__xludf.DUMMYFUNCTION("""COMPUTED_VALUE"""),"")</f>
        <v/>
      </c>
      <c r="D9098" s="5">
        <v>0.0</v>
      </c>
    </row>
    <row r="9099" ht="14.25" customHeight="1">
      <c r="A9099" s="5"/>
      <c r="B9099" s="5"/>
      <c r="C9099" s="5" t="str">
        <f>IFERROR(__xludf.DUMMYFUNCTION("""COMPUTED_VALUE"""),"")</f>
        <v/>
      </c>
      <c r="D9099" s="5">
        <v>0.0</v>
      </c>
    </row>
    <row r="9100" ht="14.25" customHeight="1">
      <c r="A9100" s="5"/>
      <c r="B9100" s="5"/>
      <c r="C9100" s="5" t="str">
        <f>IFERROR(__xludf.DUMMYFUNCTION("""COMPUTED_VALUE"""),"")</f>
        <v/>
      </c>
      <c r="D9100" s="5">
        <v>0.0</v>
      </c>
    </row>
    <row r="9101" ht="14.25" customHeight="1">
      <c r="A9101" s="5"/>
      <c r="B9101" s="5"/>
      <c r="C9101" s="5" t="str">
        <f>IFERROR(__xludf.DUMMYFUNCTION("""COMPUTED_VALUE"""),"")</f>
        <v/>
      </c>
      <c r="D9101" s="5">
        <v>0.0</v>
      </c>
    </row>
    <row r="9102" ht="14.25" customHeight="1">
      <c r="A9102" s="5"/>
      <c r="B9102" s="5"/>
      <c r="C9102" s="5" t="str">
        <f>IFERROR(__xludf.DUMMYFUNCTION("""COMPUTED_VALUE"""),"")</f>
        <v/>
      </c>
      <c r="D9102" s="5">
        <v>0.0</v>
      </c>
    </row>
    <row r="9103" ht="14.25" customHeight="1">
      <c r="A9103" s="5"/>
      <c r="B9103" s="5"/>
      <c r="C9103" s="5" t="str">
        <f>IFERROR(__xludf.DUMMYFUNCTION("""COMPUTED_VALUE"""),"")</f>
        <v/>
      </c>
      <c r="D9103" s="5">
        <v>0.0</v>
      </c>
    </row>
    <row r="9104" ht="14.25" customHeight="1">
      <c r="A9104" s="5"/>
      <c r="B9104" s="5"/>
      <c r="C9104" s="5" t="str">
        <f>IFERROR(__xludf.DUMMYFUNCTION("""COMPUTED_VALUE"""),"")</f>
        <v/>
      </c>
      <c r="D9104" s="5">
        <v>0.0</v>
      </c>
    </row>
    <row r="9105" ht="14.25" customHeight="1">
      <c r="A9105" s="5"/>
      <c r="B9105" s="5"/>
      <c r="C9105" s="5" t="str">
        <f>IFERROR(__xludf.DUMMYFUNCTION("""COMPUTED_VALUE"""),"")</f>
        <v/>
      </c>
      <c r="D9105" s="5">
        <v>0.0</v>
      </c>
    </row>
    <row r="9106" ht="14.25" customHeight="1">
      <c r="A9106" s="5"/>
      <c r="B9106" s="5"/>
      <c r="C9106" s="5" t="str">
        <f>IFERROR(__xludf.DUMMYFUNCTION("""COMPUTED_VALUE"""),"")</f>
        <v/>
      </c>
      <c r="D9106" s="5">
        <v>0.0</v>
      </c>
    </row>
    <row r="9107" ht="14.25" customHeight="1">
      <c r="A9107" s="5"/>
      <c r="B9107" s="5"/>
      <c r="C9107" s="5" t="str">
        <f>IFERROR(__xludf.DUMMYFUNCTION("""COMPUTED_VALUE"""),"")</f>
        <v/>
      </c>
      <c r="D9107" s="5">
        <v>0.0</v>
      </c>
    </row>
    <row r="9108" ht="14.25" customHeight="1">
      <c r="A9108" s="5"/>
      <c r="B9108" s="5"/>
      <c r="C9108" s="5" t="str">
        <f>IFERROR(__xludf.DUMMYFUNCTION("""COMPUTED_VALUE"""),"")</f>
        <v/>
      </c>
      <c r="D9108" s="5">
        <v>0.0</v>
      </c>
    </row>
    <row r="9109" ht="14.25" customHeight="1">
      <c r="A9109" s="5"/>
      <c r="B9109" s="5"/>
      <c r="C9109" s="5" t="str">
        <f>IFERROR(__xludf.DUMMYFUNCTION("""COMPUTED_VALUE"""),"")</f>
        <v/>
      </c>
      <c r="D9109" s="5">
        <v>0.0</v>
      </c>
    </row>
    <row r="9110" ht="14.25" customHeight="1">
      <c r="A9110" s="5"/>
      <c r="B9110" s="5"/>
      <c r="C9110" s="5" t="str">
        <f>IFERROR(__xludf.DUMMYFUNCTION("""COMPUTED_VALUE"""),"")</f>
        <v/>
      </c>
      <c r="D9110" s="5">
        <v>0.0</v>
      </c>
    </row>
    <row r="9111" ht="14.25" customHeight="1">
      <c r="A9111" s="5"/>
      <c r="B9111" s="5"/>
      <c r="C9111" s="5" t="str">
        <f>IFERROR(__xludf.DUMMYFUNCTION("""COMPUTED_VALUE"""),"")</f>
        <v/>
      </c>
      <c r="D9111" s="5">
        <v>0.0</v>
      </c>
    </row>
    <row r="9112" ht="14.25" customHeight="1">
      <c r="A9112" s="5"/>
      <c r="B9112" s="5"/>
      <c r="C9112" s="5" t="str">
        <f>IFERROR(__xludf.DUMMYFUNCTION("""COMPUTED_VALUE"""),"")</f>
        <v/>
      </c>
      <c r="D9112" s="5">
        <v>0.0</v>
      </c>
    </row>
    <row r="9113" ht="14.25" customHeight="1">
      <c r="A9113" s="5"/>
      <c r="B9113" s="5"/>
      <c r="C9113" s="5" t="str">
        <f>IFERROR(__xludf.DUMMYFUNCTION("""COMPUTED_VALUE"""),"")</f>
        <v/>
      </c>
      <c r="D9113" s="5">
        <v>0.0</v>
      </c>
    </row>
    <row r="9114" ht="14.25" customHeight="1">
      <c r="A9114" s="5"/>
      <c r="B9114" s="5"/>
      <c r="C9114" s="5" t="str">
        <f>IFERROR(__xludf.DUMMYFUNCTION("""COMPUTED_VALUE"""),"")</f>
        <v/>
      </c>
      <c r="D9114" s="5">
        <v>0.0</v>
      </c>
    </row>
    <row r="9115" ht="14.25" customHeight="1">
      <c r="A9115" s="5"/>
      <c r="B9115" s="5"/>
      <c r="C9115" s="5" t="str">
        <f>IFERROR(__xludf.DUMMYFUNCTION("""COMPUTED_VALUE"""),"")</f>
        <v/>
      </c>
      <c r="D9115" s="5">
        <v>0.0</v>
      </c>
    </row>
    <row r="9116" ht="14.25" customHeight="1">
      <c r="A9116" s="5"/>
      <c r="B9116" s="5"/>
      <c r="C9116" s="5" t="str">
        <f>IFERROR(__xludf.DUMMYFUNCTION("""COMPUTED_VALUE"""),"")</f>
        <v/>
      </c>
      <c r="D9116" s="5">
        <v>0.0</v>
      </c>
    </row>
    <row r="9117" ht="14.25" customHeight="1">
      <c r="A9117" s="5"/>
      <c r="B9117" s="5"/>
      <c r="C9117" s="5" t="str">
        <f>IFERROR(__xludf.DUMMYFUNCTION("""COMPUTED_VALUE"""),"")</f>
        <v/>
      </c>
      <c r="D9117" s="5">
        <v>0.0</v>
      </c>
    </row>
    <row r="9118" ht="14.25" customHeight="1">
      <c r="A9118" s="5"/>
      <c r="B9118" s="5"/>
      <c r="C9118" s="5" t="str">
        <f>IFERROR(__xludf.DUMMYFUNCTION("""COMPUTED_VALUE"""),"")</f>
        <v/>
      </c>
      <c r="D9118" s="5">
        <v>0.0</v>
      </c>
    </row>
    <row r="9119" ht="14.25" customHeight="1">
      <c r="A9119" s="5"/>
      <c r="B9119" s="5"/>
      <c r="C9119" s="5" t="str">
        <f>IFERROR(__xludf.DUMMYFUNCTION("""COMPUTED_VALUE"""),"")</f>
        <v/>
      </c>
      <c r="D9119" s="5">
        <v>0.0</v>
      </c>
    </row>
    <row r="9120" ht="14.25" customHeight="1">
      <c r="A9120" s="5"/>
      <c r="B9120" s="5"/>
      <c r="C9120" s="5" t="str">
        <f>IFERROR(__xludf.DUMMYFUNCTION("""COMPUTED_VALUE"""),"")</f>
        <v/>
      </c>
      <c r="D9120" s="5">
        <v>0.0</v>
      </c>
    </row>
    <row r="9121" ht="14.25" customHeight="1">
      <c r="A9121" s="5"/>
      <c r="B9121" s="5"/>
      <c r="C9121" s="5" t="str">
        <f>IFERROR(__xludf.DUMMYFUNCTION("""COMPUTED_VALUE"""),"")</f>
        <v/>
      </c>
      <c r="D9121" s="5">
        <v>0.0</v>
      </c>
    </row>
    <row r="9122" ht="14.25" customHeight="1">
      <c r="A9122" s="5"/>
      <c r="B9122" s="5"/>
      <c r="C9122" s="5" t="str">
        <f>IFERROR(__xludf.DUMMYFUNCTION("""COMPUTED_VALUE"""),"")</f>
        <v/>
      </c>
      <c r="D9122" s="5">
        <v>0.0</v>
      </c>
    </row>
    <row r="9123" ht="14.25" customHeight="1">
      <c r="A9123" s="5"/>
      <c r="B9123" s="5"/>
      <c r="C9123" s="5" t="str">
        <f>IFERROR(__xludf.DUMMYFUNCTION("""COMPUTED_VALUE"""),"")</f>
        <v/>
      </c>
      <c r="D9123" s="5">
        <v>0.0</v>
      </c>
    </row>
    <row r="9124" ht="14.25" customHeight="1">
      <c r="A9124" s="5"/>
      <c r="B9124" s="5"/>
      <c r="C9124" s="5" t="str">
        <f>IFERROR(__xludf.DUMMYFUNCTION("""COMPUTED_VALUE"""),"")</f>
        <v/>
      </c>
      <c r="D9124" s="5">
        <v>0.0</v>
      </c>
    </row>
    <row r="9125" ht="14.25" customHeight="1">
      <c r="A9125" s="5"/>
      <c r="B9125" s="5"/>
      <c r="C9125" s="5" t="str">
        <f>IFERROR(__xludf.DUMMYFUNCTION("""COMPUTED_VALUE"""),"")</f>
        <v/>
      </c>
      <c r="D9125" s="5">
        <v>0.0</v>
      </c>
    </row>
    <row r="9126" ht="14.25" customHeight="1">
      <c r="A9126" s="5"/>
      <c r="B9126" s="5"/>
      <c r="C9126" s="5" t="str">
        <f>IFERROR(__xludf.DUMMYFUNCTION("""COMPUTED_VALUE"""),"")</f>
        <v/>
      </c>
      <c r="D9126" s="5">
        <v>0.0</v>
      </c>
    </row>
    <row r="9127" ht="14.25" customHeight="1">
      <c r="A9127" s="5"/>
      <c r="B9127" s="5"/>
      <c r="C9127" s="5" t="str">
        <f>IFERROR(__xludf.DUMMYFUNCTION("""COMPUTED_VALUE"""),"")</f>
        <v/>
      </c>
      <c r="D9127" s="5">
        <v>0.0</v>
      </c>
    </row>
    <row r="9128" ht="14.25" customHeight="1">
      <c r="A9128" s="5"/>
      <c r="B9128" s="5"/>
      <c r="C9128" s="5" t="str">
        <f>IFERROR(__xludf.DUMMYFUNCTION("""COMPUTED_VALUE"""),"")</f>
        <v/>
      </c>
      <c r="D9128" s="5">
        <v>0.0</v>
      </c>
    </row>
    <row r="9129" ht="14.25" customHeight="1">
      <c r="A9129" s="5"/>
      <c r="B9129" s="5"/>
      <c r="C9129" s="5" t="str">
        <f>IFERROR(__xludf.DUMMYFUNCTION("""COMPUTED_VALUE"""),"")</f>
        <v/>
      </c>
      <c r="D9129" s="5">
        <v>0.0</v>
      </c>
    </row>
    <row r="9130" ht="14.25" customHeight="1">
      <c r="A9130" s="5"/>
      <c r="B9130" s="5"/>
      <c r="C9130" s="5" t="str">
        <f>IFERROR(__xludf.DUMMYFUNCTION("""COMPUTED_VALUE"""),"")</f>
        <v/>
      </c>
      <c r="D9130" s="5">
        <v>0.0</v>
      </c>
    </row>
    <row r="9131" ht="14.25" customHeight="1">
      <c r="A9131" s="5"/>
      <c r="B9131" s="5"/>
      <c r="C9131" s="5" t="str">
        <f>IFERROR(__xludf.DUMMYFUNCTION("""COMPUTED_VALUE"""),"")</f>
        <v/>
      </c>
      <c r="D9131" s="5">
        <v>0.0</v>
      </c>
    </row>
    <row r="9132" ht="14.25" customHeight="1">
      <c r="A9132" s="5"/>
      <c r="B9132" s="5"/>
      <c r="C9132" s="5" t="str">
        <f>IFERROR(__xludf.DUMMYFUNCTION("""COMPUTED_VALUE"""),"")</f>
        <v/>
      </c>
      <c r="D9132" s="5">
        <v>0.0</v>
      </c>
    </row>
    <row r="9133" ht="14.25" customHeight="1">
      <c r="A9133" s="5"/>
      <c r="B9133" s="5"/>
      <c r="C9133" s="5" t="str">
        <f>IFERROR(__xludf.DUMMYFUNCTION("""COMPUTED_VALUE"""),"")</f>
        <v/>
      </c>
      <c r="D9133" s="5">
        <v>0.0</v>
      </c>
    </row>
    <row r="9134" ht="14.25" customHeight="1">
      <c r="A9134" s="5"/>
      <c r="B9134" s="5"/>
      <c r="C9134" s="5" t="str">
        <f>IFERROR(__xludf.DUMMYFUNCTION("""COMPUTED_VALUE"""),"")</f>
        <v/>
      </c>
      <c r="D9134" s="5">
        <v>0.0</v>
      </c>
    </row>
    <row r="9135" ht="14.25" customHeight="1">
      <c r="A9135" s="5"/>
      <c r="B9135" s="5"/>
      <c r="C9135" s="5" t="str">
        <f>IFERROR(__xludf.DUMMYFUNCTION("""COMPUTED_VALUE"""),"")</f>
        <v/>
      </c>
      <c r="D9135" s="5">
        <v>0.0</v>
      </c>
    </row>
    <row r="9136" ht="14.25" customHeight="1">
      <c r="A9136" s="5"/>
      <c r="B9136" s="5"/>
      <c r="C9136" s="5" t="str">
        <f>IFERROR(__xludf.DUMMYFUNCTION("""COMPUTED_VALUE"""),"")</f>
        <v/>
      </c>
      <c r="D9136" s="5">
        <v>0.0</v>
      </c>
    </row>
    <row r="9137" ht="14.25" customHeight="1">
      <c r="A9137" s="5"/>
      <c r="B9137" s="5"/>
      <c r="C9137" s="5" t="str">
        <f>IFERROR(__xludf.DUMMYFUNCTION("""COMPUTED_VALUE"""),"")</f>
        <v/>
      </c>
      <c r="D9137" s="5">
        <v>0.0</v>
      </c>
    </row>
    <row r="9138" ht="14.25" customHeight="1">
      <c r="A9138" s="5"/>
      <c r="B9138" s="5"/>
      <c r="C9138" s="5" t="str">
        <f>IFERROR(__xludf.DUMMYFUNCTION("""COMPUTED_VALUE"""),"")</f>
        <v/>
      </c>
      <c r="D9138" s="5">
        <v>0.0</v>
      </c>
    </row>
    <row r="9139" ht="14.25" customHeight="1">
      <c r="A9139" s="5"/>
      <c r="B9139" s="5"/>
      <c r="C9139" s="5" t="str">
        <f>IFERROR(__xludf.DUMMYFUNCTION("""COMPUTED_VALUE"""),"")</f>
        <v/>
      </c>
      <c r="D9139" s="5">
        <v>0.0</v>
      </c>
    </row>
    <row r="9140" ht="14.25" customHeight="1">
      <c r="A9140" s="5"/>
      <c r="B9140" s="5"/>
      <c r="C9140" s="5" t="str">
        <f>IFERROR(__xludf.DUMMYFUNCTION("""COMPUTED_VALUE"""),"")</f>
        <v/>
      </c>
      <c r="D9140" s="5">
        <v>0.0</v>
      </c>
    </row>
    <row r="9141" ht="14.25" customHeight="1">
      <c r="A9141" s="5"/>
      <c r="B9141" s="5"/>
      <c r="C9141" s="5" t="str">
        <f>IFERROR(__xludf.DUMMYFUNCTION("""COMPUTED_VALUE"""),"")</f>
        <v/>
      </c>
      <c r="D9141" s="5">
        <v>0.0</v>
      </c>
    </row>
    <row r="9142" ht="14.25" customHeight="1">
      <c r="A9142" s="5"/>
      <c r="B9142" s="5"/>
      <c r="C9142" s="5" t="str">
        <f>IFERROR(__xludf.DUMMYFUNCTION("""COMPUTED_VALUE"""),"")</f>
        <v/>
      </c>
      <c r="D9142" s="5">
        <v>0.0</v>
      </c>
    </row>
    <row r="9143" ht="14.25" customHeight="1">
      <c r="A9143" s="5"/>
      <c r="B9143" s="5"/>
      <c r="C9143" s="5" t="str">
        <f>IFERROR(__xludf.DUMMYFUNCTION("""COMPUTED_VALUE"""),"")</f>
        <v/>
      </c>
      <c r="D9143" s="5">
        <v>0.0</v>
      </c>
    </row>
    <row r="9144" ht="14.25" customHeight="1">
      <c r="A9144" s="5"/>
      <c r="B9144" s="5"/>
      <c r="C9144" s="5" t="str">
        <f>IFERROR(__xludf.DUMMYFUNCTION("""COMPUTED_VALUE"""),"")</f>
        <v/>
      </c>
      <c r="D9144" s="5">
        <v>0.0</v>
      </c>
    </row>
    <row r="9145" ht="14.25" customHeight="1">
      <c r="A9145" s="5"/>
      <c r="B9145" s="5"/>
      <c r="C9145" s="5" t="str">
        <f>IFERROR(__xludf.DUMMYFUNCTION("""COMPUTED_VALUE"""),"")</f>
        <v/>
      </c>
      <c r="D9145" s="5">
        <v>0.0</v>
      </c>
    </row>
    <row r="9146" ht="14.25" customHeight="1">
      <c r="A9146" s="5"/>
      <c r="B9146" s="5"/>
      <c r="C9146" s="5" t="str">
        <f>IFERROR(__xludf.DUMMYFUNCTION("""COMPUTED_VALUE"""),"")</f>
        <v/>
      </c>
      <c r="D9146" s="5">
        <v>0.0</v>
      </c>
    </row>
    <row r="9147" ht="14.25" customHeight="1">
      <c r="A9147" s="5"/>
      <c r="B9147" s="5"/>
      <c r="C9147" s="5" t="str">
        <f>IFERROR(__xludf.DUMMYFUNCTION("""COMPUTED_VALUE"""),"")</f>
        <v/>
      </c>
      <c r="D9147" s="5">
        <v>0.0</v>
      </c>
    </row>
    <row r="9148" ht="14.25" customHeight="1">
      <c r="A9148" s="5"/>
      <c r="B9148" s="5"/>
      <c r="C9148" s="5" t="str">
        <f>IFERROR(__xludf.DUMMYFUNCTION("""COMPUTED_VALUE"""),"")</f>
        <v/>
      </c>
      <c r="D9148" s="5">
        <v>0.0</v>
      </c>
    </row>
    <row r="9149" ht="14.25" customHeight="1">
      <c r="A9149" s="5"/>
      <c r="B9149" s="5"/>
      <c r="C9149" s="5" t="str">
        <f>IFERROR(__xludf.DUMMYFUNCTION("""COMPUTED_VALUE"""),"")</f>
        <v/>
      </c>
      <c r="D9149" s="5">
        <v>0.0</v>
      </c>
    </row>
    <row r="9150" ht="14.25" customHeight="1">
      <c r="A9150" s="5"/>
      <c r="B9150" s="5"/>
      <c r="C9150" s="5" t="str">
        <f>IFERROR(__xludf.DUMMYFUNCTION("""COMPUTED_VALUE"""),"")</f>
        <v/>
      </c>
      <c r="D9150" s="5">
        <v>0.0</v>
      </c>
    </row>
    <row r="9151" ht="14.25" customHeight="1">
      <c r="A9151" s="5"/>
      <c r="B9151" s="5"/>
      <c r="C9151" s="5" t="str">
        <f>IFERROR(__xludf.DUMMYFUNCTION("""COMPUTED_VALUE"""),"")</f>
        <v/>
      </c>
      <c r="D9151" s="5">
        <v>0.0</v>
      </c>
    </row>
    <row r="9152" ht="14.25" customHeight="1">
      <c r="A9152" s="5"/>
      <c r="B9152" s="5"/>
      <c r="C9152" s="5" t="str">
        <f>IFERROR(__xludf.DUMMYFUNCTION("""COMPUTED_VALUE"""),"")</f>
        <v/>
      </c>
      <c r="D9152" s="5">
        <v>0.0</v>
      </c>
    </row>
    <row r="9153" ht="14.25" customHeight="1">
      <c r="A9153" s="5"/>
      <c r="B9153" s="5"/>
      <c r="C9153" s="5" t="str">
        <f>IFERROR(__xludf.DUMMYFUNCTION("""COMPUTED_VALUE"""),"")</f>
        <v/>
      </c>
      <c r="D9153" s="5">
        <v>0.0</v>
      </c>
    </row>
    <row r="9154" ht="14.25" customHeight="1">
      <c r="A9154" s="5"/>
      <c r="B9154" s="5"/>
      <c r="C9154" s="5" t="str">
        <f>IFERROR(__xludf.DUMMYFUNCTION("""COMPUTED_VALUE"""),"")</f>
        <v/>
      </c>
      <c r="D9154" s="5">
        <v>0.0</v>
      </c>
    </row>
    <row r="9155" ht="14.25" customHeight="1">
      <c r="A9155" s="5"/>
      <c r="B9155" s="5"/>
      <c r="C9155" s="5" t="str">
        <f>IFERROR(__xludf.DUMMYFUNCTION("""COMPUTED_VALUE"""),"")</f>
        <v/>
      </c>
      <c r="D9155" s="5">
        <v>0.0</v>
      </c>
    </row>
    <row r="9156" ht="14.25" customHeight="1">
      <c r="A9156" s="5"/>
      <c r="B9156" s="5"/>
      <c r="C9156" s="5" t="str">
        <f>IFERROR(__xludf.DUMMYFUNCTION("""COMPUTED_VALUE"""),"")</f>
        <v/>
      </c>
      <c r="D9156" s="5">
        <v>0.0</v>
      </c>
    </row>
    <row r="9157" ht="14.25" customHeight="1">
      <c r="A9157" s="5"/>
      <c r="B9157" s="5"/>
      <c r="C9157" s="5" t="str">
        <f>IFERROR(__xludf.DUMMYFUNCTION("""COMPUTED_VALUE"""),"")</f>
        <v/>
      </c>
      <c r="D9157" s="5">
        <v>0.0</v>
      </c>
    </row>
    <row r="9158" ht="14.25" customHeight="1">
      <c r="A9158" s="5"/>
      <c r="B9158" s="5"/>
      <c r="C9158" s="5" t="str">
        <f>IFERROR(__xludf.DUMMYFUNCTION("""COMPUTED_VALUE"""),"")</f>
        <v/>
      </c>
      <c r="D9158" s="5">
        <v>0.0</v>
      </c>
    </row>
    <row r="9159" ht="14.25" customHeight="1">
      <c r="A9159" s="5"/>
      <c r="B9159" s="5"/>
      <c r="C9159" s="5" t="str">
        <f>IFERROR(__xludf.DUMMYFUNCTION("""COMPUTED_VALUE"""),"")</f>
        <v/>
      </c>
      <c r="D9159" s="5">
        <v>0.0</v>
      </c>
    </row>
    <row r="9160" ht="14.25" customHeight="1">
      <c r="A9160" s="5"/>
      <c r="B9160" s="5"/>
      <c r="C9160" s="5" t="str">
        <f>IFERROR(__xludf.DUMMYFUNCTION("""COMPUTED_VALUE"""),"")</f>
        <v/>
      </c>
      <c r="D9160" s="5">
        <v>0.0</v>
      </c>
    </row>
    <row r="9161" ht="14.25" customHeight="1">
      <c r="A9161" s="5"/>
      <c r="B9161" s="5"/>
      <c r="C9161" s="5" t="str">
        <f>IFERROR(__xludf.DUMMYFUNCTION("""COMPUTED_VALUE"""),"")</f>
        <v/>
      </c>
      <c r="D9161" s="5">
        <v>0.0</v>
      </c>
    </row>
    <row r="9162" ht="14.25" customHeight="1">
      <c r="A9162" s="5"/>
      <c r="B9162" s="5"/>
      <c r="C9162" s="5" t="str">
        <f>IFERROR(__xludf.DUMMYFUNCTION("""COMPUTED_VALUE"""),"")</f>
        <v/>
      </c>
      <c r="D9162" s="5">
        <v>0.0</v>
      </c>
    </row>
    <row r="9163" ht="14.25" customHeight="1">
      <c r="A9163" s="5"/>
      <c r="B9163" s="5"/>
      <c r="C9163" s="5" t="str">
        <f>IFERROR(__xludf.DUMMYFUNCTION("""COMPUTED_VALUE"""),"")</f>
        <v/>
      </c>
      <c r="D9163" s="5">
        <v>0.0</v>
      </c>
    </row>
    <row r="9164" ht="14.25" customHeight="1">
      <c r="A9164" s="5"/>
      <c r="B9164" s="5"/>
      <c r="C9164" s="5" t="str">
        <f>IFERROR(__xludf.DUMMYFUNCTION("""COMPUTED_VALUE"""),"")</f>
        <v/>
      </c>
      <c r="D9164" s="5">
        <v>0.0</v>
      </c>
    </row>
    <row r="9165" ht="14.25" customHeight="1">
      <c r="A9165" s="5"/>
      <c r="B9165" s="5"/>
      <c r="C9165" s="5" t="str">
        <f>IFERROR(__xludf.DUMMYFUNCTION("""COMPUTED_VALUE"""),"")</f>
        <v/>
      </c>
      <c r="D9165" s="5">
        <v>0.0</v>
      </c>
    </row>
    <row r="9166" ht="14.25" customHeight="1">
      <c r="A9166" s="5"/>
      <c r="B9166" s="5"/>
      <c r="C9166" s="5" t="str">
        <f>IFERROR(__xludf.DUMMYFUNCTION("""COMPUTED_VALUE"""),"")</f>
        <v/>
      </c>
      <c r="D9166" s="5">
        <v>0.0</v>
      </c>
    </row>
    <row r="9167" ht="14.25" customHeight="1">
      <c r="A9167" s="5"/>
      <c r="B9167" s="5"/>
      <c r="C9167" s="5" t="str">
        <f>IFERROR(__xludf.DUMMYFUNCTION("""COMPUTED_VALUE"""),"")</f>
        <v/>
      </c>
      <c r="D9167" s="5">
        <v>0.0</v>
      </c>
    </row>
    <row r="9168" ht="14.25" customHeight="1">
      <c r="A9168" s="5"/>
      <c r="B9168" s="5"/>
      <c r="C9168" s="5" t="str">
        <f>IFERROR(__xludf.DUMMYFUNCTION("""COMPUTED_VALUE"""),"")</f>
        <v/>
      </c>
      <c r="D9168" s="5">
        <v>0.0</v>
      </c>
    </row>
    <row r="9169" ht="14.25" customHeight="1">
      <c r="A9169" s="5"/>
      <c r="B9169" s="5"/>
      <c r="C9169" s="5" t="str">
        <f>IFERROR(__xludf.DUMMYFUNCTION("""COMPUTED_VALUE"""),"")</f>
        <v/>
      </c>
      <c r="D9169" s="5">
        <v>0.0</v>
      </c>
    </row>
    <row r="9170" ht="14.25" customHeight="1">
      <c r="A9170" s="5"/>
      <c r="B9170" s="5"/>
      <c r="C9170" s="5" t="str">
        <f>IFERROR(__xludf.DUMMYFUNCTION("""COMPUTED_VALUE"""),"")</f>
        <v/>
      </c>
      <c r="D9170" s="5">
        <v>0.0</v>
      </c>
    </row>
    <row r="9171" ht="14.25" customHeight="1">
      <c r="A9171" s="5"/>
      <c r="B9171" s="5"/>
      <c r="C9171" s="5" t="str">
        <f>IFERROR(__xludf.DUMMYFUNCTION("""COMPUTED_VALUE"""),"")</f>
        <v/>
      </c>
      <c r="D9171" s="5">
        <v>0.0</v>
      </c>
    </row>
    <row r="9172" ht="14.25" customHeight="1">
      <c r="A9172" s="5"/>
      <c r="B9172" s="5"/>
      <c r="C9172" s="5" t="str">
        <f>IFERROR(__xludf.DUMMYFUNCTION("""COMPUTED_VALUE"""),"")</f>
        <v/>
      </c>
      <c r="D9172" s="5">
        <v>0.0</v>
      </c>
    </row>
    <row r="9173" ht="14.25" customHeight="1">
      <c r="A9173" s="5"/>
      <c r="B9173" s="5"/>
      <c r="C9173" s="5" t="str">
        <f>IFERROR(__xludf.DUMMYFUNCTION("""COMPUTED_VALUE"""),"")</f>
        <v/>
      </c>
      <c r="D9173" s="5">
        <v>0.0</v>
      </c>
    </row>
    <row r="9174" ht="14.25" customHeight="1">
      <c r="A9174" s="5"/>
      <c r="B9174" s="5"/>
      <c r="C9174" s="5" t="str">
        <f>IFERROR(__xludf.DUMMYFUNCTION("""COMPUTED_VALUE"""),"")</f>
        <v/>
      </c>
      <c r="D9174" s="5">
        <v>0.0</v>
      </c>
    </row>
    <row r="9175" ht="14.25" customHeight="1">
      <c r="A9175" s="5"/>
      <c r="B9175" s="5"/>
      <c r="C9175" s="5" t="str">
        <f>IFERROR(__xludf.DUMMYFUNCTION("""COMPUTED_VALUE"""),"")</f>
        <v/>
      </c>
      <c r="D9175" s="5">
        <v>0.0</v>
      </c>
    </row>
    <row r="9176" ht="14.25" customHeight="1">
      <c r="A9176" s="5"/>
      <c r="B9176" s="5"/>
      <c r="C9176" s="5" t="str">
        <f>IFERROR(__xludf.DUMMYFUNCTION("""COMPUTED_VALUE"""),"")</f>
        <v/>
      </c>
      <c r="D9176" s="5">
        <v>0.0</v>
      </c>
    </row>
    <row r="9177" ht="14.25" customHeight="1">
      <c r="A9177" s="5"/>
      <c r="B9177" s="5"/>
      <c r="C9177" s="5" t="str">
        <f>IFERROR(__xludf.DUMMYFUNCTION("""COMPUTED_VALUE"""),"")</f>
        <v/>
      </c>
      <c r="D9177" s="5">
        <v>0.0</v>
      </c>
    </row>
    <row r="9178" ht="14.25" customHeight="1">
      <c r="A9178" s="5"/>
      <c r="B9178" s="5"/>
      <c r="C9178" s="5" t="str">
        <f>IFERROR(__xludf.DUMMYFUNCTION("""COMPUTED_VALUE"""),"")</f>
        <v/>
      </c>
      <c r="D9178" s="5">
        <v>0.0</v>
      </c>
    </row>
    <row r="9179" ht="14.25" customHeight="1">
      <c r="A9179" s="5"/>
      <c r="B9179" s="5"/>
      <c r="C9179" s="5" t="str">
        <f>IFERROR(__xludf.DUMMYFUNCTION("""COMPUTED_VALUE"""),"")</f>
        <v/>
      </c>
      <c r="D9179" s="5">
        <v>0.0</v>
      </c>
    </row>
    <row r="9180" ht="14.25" customHeight="1">
      <c r="A9180" s="5"/>
      <c r="B9180" s="5"/>
      <c r="C9180" s="5" t="str">
        <f>IFERROR(__xludf.DUMMYFUNCTION("""COMPUTED_VALUE"""),"")</f>
        <v/>
      </c>
      <c r="D9180" s="5">
        <v>0.0</v>
      </c>
    </row>
    <row r="9181" ht="14.25" customHeight="1">
      <c r="A9181" s="5"/>
      <c r="B9181" s="5"/>
      <c r="C9181" s="5" t="str">
        <f>IFERROR(__xludf.DUMMYFUNCTION("""COMPUTED_VALUE"""),"")</f>
        <v/>
      </c>
      <c r="D9181" s="5">
        <v>0.0</v>
      </c>
    </row>
    <row r="9182" ht="14.25" customHeight="1">
      <c r="A9182" s="5"/>
      <c r="B9182" s="5"/>
      <c r="C9182" s="5" t="str">
        <f>IFERROR(__xludf.DUMMYFUNCTION("""COMPUTED_VALUE"""),"")</f>
        <v/>
      </c>
      <c r="D9182" s="5">
        <v>0.0</v>
      </c>
    </row>
    <row r="9183" ht="14.25" customHeight="1">
      <c r="A9183" s="5"/>
      <c r="B9183" s="5"/>
      <c r="C9183" s="5" t="str">
        <f>IFERROR(__xludf.DUMMYFUNCTION("""COMPUTED_VALUE"""),"")</f>
        <v/>
      </c>
      <c r="D9183" s="5">
        <v>0.0</v>
      </c>
    </row>
    <row r="9184" ht="14.25" customHeight="1">
      <c r="A9184" s="5"/>
      <c r="B9184" s="5"/>
      <c r="C9184" s="5" t="str">
        <f>IFERROR(__xludf.DUMMYFUNCTION("""COMPUTED_VALUE"""),"")</f>
        <v/>
      </c>
      <c r="D9184" s="5">
        <v>0.0</v>
      </c>
    </row>
    <row r="9185" ht="14.25" customHeight="1">
      <c r="A9185" s="5"/>
      <c r="B9185" s="5"/>
      <c r="C9185" s="5" t="str">
        <f>IFERROR(__xludf.DUMMYFUNCTION("""COMPUTED_VALUE"""),"")</f>
        <v/>
      </c>
      <c r="D9185" s="5">
        <v>0.0</v>
      </c>
    </row>
    <row r="9186" ht="14.25" customHeight="1">
      <c r="A9186" s="5"/>
      <c r="B9186" s="5"/>
      <c r="C9186" s="5" t="str">
        <f>IFERROR(__xludf.DUMMYFUNCTION("""COMPUTED_VALUE"""),"")</f>
        <v/>
      </c>
      <c r="D9186" s="5">
        <v>0.0</v>
      </c>
    </row>
    <row r="9187" ht="14.25" customHeight="1">
      <c r="A9187" s="5"/>
      <c r="B9187" s="5"/>
      <c r="C9187" s="5" t="str">
        <f>IFERROR(__xludf.DUMMYFUNCTION("""COMPUTED_VALUE"""),"")</f>
        <v/>
      </c>
      <c r="D9187" s="5">
        <v>0.0</v>
      </c>
    </row>
    <row r="9188" ht="14.25" customHeight="1">
      <c r="A9188" s="5"/>
      <c r="B9188" s="5"/>
      <c r="C9188" s="5" t="str">
        <f>IFERROR(__xludf.DUMMYFUNCTION("""COMPUTED_VALUE"""),"")</f>
        <v/>
      </c>
      <c r="D9188" s="5">
        <v>0.0</v>
      </c>
    </row>
    <row r="9189" ht="14.25" customHeight="1">
      <c r="A9189" s="5"/>
      <c r="B9189" s="5"/>
      <c r="C9189" s="5" t="str">
        <f>IFERROR(__xludf.DUMMYFUNCTION("""COMPUTED_VALUE"""),"")</f>
        <v/>
      </c>
      <c r="D9189" s="5">
        <v>0.0</v>
      </c>
    </row>
    <row r="9190" ht="14.25" customHeight="1">
      <c r="A9190" s="5"/>
      <c r="B9190" s="5"/>
      <c r="C9190" s="5" t="str">
        <f>IFERROR(__xludf.DUMMYFUNCTION("""COMPUTED_VALUE"""),"")</f>
        <v/>
      </c>
      <c r="D9190" s="5">
        <v>0.0</v>
      </c>
    </row>
    <row r="9191" ht="14.25" customHeight="1">
      <c r="A9191" s="5"/>
      <c r="B9191" s="5"/>
      <c r="C9191" s="5" t="str">
        <f>IFERROR(__xludf.DUMMYFUNCTION("""COMPUTED_VALUE"""),"")</f>
        <v/>
      </c>
      <c r="D9191" s="5">
        <v>0.0</v>
      </c>
    </row>
    <row r="9192" ht="14.25" customHeight="1">
      <c r="A9192" s="5"/>
      <c r="B9192" s="5"/>
      <c r="C9192" s="5" t="str">
        <f>IFERROR(__xludf.DUMMYFUNCTION("""COMPUTED_VALUE"""),"")</f>
        <v/>
      </c>
      <c r="D9192" s="5">
        <v>0.0</v>
      </c>
    </row>
    <row r="9193" ht="14.25" customHeight="1">
      <c r="A9193" s="5"/>
      <c r="B9193" s="5"/>
      <c r="C9193" s="5" t="str">
        <f>IFERROR(__xludf.DUMMYFUNCTION("""COMPUTED_VALUE"""),"")</f>
        <v/>
      </c>
      <c r="D9193" s="5">
        <v>0.0</v>
      </c>
    </row>
    <row r="9194" ht="14.25" customHeight="1">
      <c r="A9194" s="5"/>
      <c r="B9194" s="5"/>
      <c r="C9194" s="5" t="str">
        <f>IFERROR(__xludf.DUMMYFUNCTION("""COMPUTED_VALUE"""),"")</f>
        <v/>
      </c>
      <c r="D9194" s="5">
        <v>0.0</v>
      </c>
    </row>
    <row r="9195" ht="14.25" customHeight="1">
      <c r="A9195" s="5"/>
      <c r="B9195" s="5"/>
      <c r="C9195" s="5" t="str">
        <f>IFERROR(__xludf.DUMMYFUNCTION("""COMPUTED_VALUE"""),"")</f>
        <v/>
      </c>
      <c r="D9195" s="5">
        <v>0.0</v>
      </c>
    </row>
    <row r="9196" ht="14.25" customHeight="1">
      <c r="A9196" s="5"/>
      <c r="B9196" s="5"/>
      <c r="C9196" s="5" t="str">
        <f>IFERROR(__xludf.DUMMYFUNCTION("""COMPUTED_VALUE"""),"")</f>
        <v/>
      </c>
      <c r="D9196" s="5">
        <v>0.0</v>
      </c>
    </row>
    <row r="9197" ht="14.25" customHeight="1">
      <c r="A9197" s="5"/>
      <c r="B9197" s="5"/>
      <c r="C9197" s="5" t="str">
        <f>IFERROR(__xludf.DUMMYFUNCTION("""COMPUTED_VALUE"""),"")</f>
        <v/>
      </c>
      <c r="D9197" s="5">
        <v>0.0</v>
      </c>
    </row>
    <row r="9198" ht="14.25" customHeight="1">
      <c r="A9198" s="5"/>
      <c r="B9198" s="5"/>
      <c r="C9198" s="5" t="str">
        <f>IFERROR(__xludf.DUMMYFUNCTION("""COMPUTED_VALUE"""),"")</f>
        <v/>
      </c>
      <c r="D9198" s="5">
        <v>0.0</v>
      </c>
    </row>
    <row r="9199" ht="14.25" customHeight="1">
      <c r="A9199" s="5"/>
      <c r="B9199" s="5"/>
      <c r="C9199" s="5" t="str">
        <f>IFERROR(__xludf.DUMMYFUNCTION("""COMPUTED_VALUE"""),"")</f>
        <v/>
      </c>
      <c r="D9199" s="5">
        <v>0.0</v>
      </c>
    </row>
    <row r="9200" ht="14.25" customHeight="1">
      <c r="A9200" s="5"/>
      <c r="B9200" s="5"/>
      <c r="C9200" s="5" t="str">
        <f>IFERROR(__xludf.DUMMYFUNCTION("""COMPUTED_VALUE"""),"")</f>
        <v/>
      </c>
      <c r="D9200" s="5">
        <v>0.0</v>
      </c>
    </row>
    <row r="9201" ht="14.25" customHeight="1">
      <c r="A9201" s="5"/>
      <c r="B9201" s="5"/>
      <c r="C9201" s="5" t="str">
        <f>IFERROR(__xludf.DUMMYFUNCTION("""COMPUTED_VALUE"""),"")</f>
        <v/>
      </c>
      <c r="D9201" s="5">
        <v>0.0</v>
      </c>
    </row>
    <row r="9202" ht="14.25" customHeight="1">
      <c r="A9202" s="5"/>
      <c r="B9202" s="5"/>
      <c r="C9202" s="5" t="str">
        <f>IFERROR(__xludf.DUMMYFUNCTION("""COMPUTED_VALUE"""),"")</f>
        <v/>
      </c>
      <c r="D9202" s="5">
        <v>0.0</v>
      </c>
    </row>
    <row r="9203" ht="14.25" customHeight="1">
      <c r="A9203" s="5"/>
      <c r="B9203" s="5"/>
      <c r="C9203" s="5" t="str">
        <f>IFERROR(__xludf.DUMMYFUNCTION("""COMPUTED_VALUE"""),"")</f>
        <v/>
      </c>
      <c r="D9203" s="5">
        <v>0.0</v>
      </c>
    </row>
    <row r="9204" ht="14.25" customHeight="1">
      <c r="A9204" s="5"/>
      <c r="B9204" s="5"/>
      <c r="C9204" s="5" t="str">
        <f>IFERROR(__xludf.DUMMYFUNCTION("""COMPUTED_VALUE"""),"")</f>
        <v/>
      </c>
      <c r="D9204" s="5">
        <v>0.0</v>
      </c>
    </row>
    <row r="9205" ht="14.25" customHeight="1">
      <c r="A9205" s="5"/>
      <c r="B9205" s="5"/>
      <c r="C9205" s="5" t="str">
        <f>IFERROR(__xludf.DUMMYFUNCTION("""COMPUTED_VALUE"""),"")</f>
        <v/>
      </c>
      <c r="D9205" s="5">
        <v>0.0</v>
      </c>
    </row>
    <row r="9206" ht="14.25" customHeight="1">
      <c r="A9206" s="5"/>
      <c r="B9206" s="5"/>
      <c r="C9206" s="5" t="str">
        <f>IFERROR(__xludf.DUMMYFUNCTION("""COMPUTED_VALUE"""),"")</f>
        <v/>
      </c>
      <c r="D9206" s="5">
        <v>0.0</v>
      </c>
    </row>
    <row r="9207" ht="14.25" customHeight="1">
      <c r="A9207" s="5"/>
      <c r="B9207" s="5"/>
      <c r="C9207" s="5" t="str">
        <f>IFERROR(__xludf.DUMMYFUNCTION("""COMPUTED_VALUE"""),"")</f>
        <v/>
      </c>
      <c r="D9207" s="5">
        <v>0.0</v>
      </c>
    </row>
    <row r="9208" ht="14.25" customHeight="1">
      <c r="A9208" s="5"/>
      <c r="B9208" s="5"/>
      <c r="C9208" s="5" t="str">
        <f>IFERROR(__xludf.DUMMYFUNCTION("""COMPUTED_VALUE"""),"")</f>
        <v/>
      </c>
      <c r="D9208" s="5">
        <v>0.0</v>
      </c>
    </row>
    <row r="9209" ht="14.25" customHeight="1">
      <c r="A9209" s="5"/>
      <c r="B9209" s="5"/>
      <c r="C9209" s="5" t="str">
        <f>IFERROR(__xludf.DUMMYFUNCTION("""COMPUTED_VALUE"""),"")</f>
        <v/>
      </c>
      <c r="D9209" s="5">
        <v>0.0</v>
      </c>
    </row>
    <row r="9210" ht="14.25" customHeight="1">
      <c r="A9210" s="5"/>
      <c r="B9210" s="5"/>
      <c r="C9210" s="5" t="str">
        <f>IFERROR(__xludf.DUMMYFUNCTION("""COMPUTED_VALUE"""),"")</f>
        <v/>
      </c>
      <c r="D9210" s="5">
        <v>0.0</v>
      </c>
    </row>
    <row r="9211" ht="14.25" customHeight="1">
      <c r="A9211" s="5"/>
      <c r="B9211" s="5"/>
      <c r="C9211" s="5" t="str">
        <f>IFERROR(__xludf.DUMMYFUNCTION("""COMPUTED_VALUE"""),"")</f>
        <v/>
      </c>
      <c r="D9211" s="5">
        <v>0.0</v>
      </c>
    </row>
    <row r="9212" ht="14.25" customHeight="1">
      <c r="A9212" s="5"/>
      <c r="B9212" s="5"/>
      <c r="C9212" s="5" t="str">
        <f>IFERROR(__xludf.DUMMYFUNCTION("""COMPUTED_VALUE"""),"")</f>
        <v/>
      </c>
      <c r="D9212" s="5">
        <v>0.0</v>
      </c>
    </row>
    <row r="9213" ht="14.25" customHeight="1">
      <c r="A9213" s="5"/>
      <c r="B9213" s="5"/>
      <c r="C9213" s="5" t="str">
        <f>IFERROR(__xludf.DUMMYFUNCTION("""COMPUTED_VALUE"""),"")</f>
        <v/>
      </c>
      <c r="D9213" s="5">
        <v>0.0</v>
      </c>
    </row>
    <row r="9214" ht="14.25" customHeight="1">
      <c r="A9214" s="5"/>
      <c r="B9214" s="5"/>
      <c r="C9214" s="5" t="str">
        <f>IFERROR(__xludf.DUMMYFUNCTION("""COMPUTED_VALUE"""),"")</f>
        <v/>
      </c>
      <c r="D9214" s="5">
        <v>0.0</v>
      </c>
    </row>
    <row r="9215" ht="14.25" customHeight="1">
      <c r="A9215" s="5"/>
      <c r="B9215" s="5"/>
      <c r="C9215" s="5" t="str">
        <f>IFERROR(__xludf.DUMMYFUNCTION("""COMPUTED_VALUE"""),"")</f>
        <v/>
      </c>
      <c r="D9215" s="5">
        <v>0.0</v>
      </c>
    </row>
    <row r="9216" ht="14.25" customHeight="1">
      <c r="A9216" s="5"/>
      <c r="B9216" s="5"/>
      <c r="C9216" s="5" t="str">
        <f>IFERROR(__xludf.DUMMYFUNCTION("""COMPUTED_VALUE"""),"")</f>
        <v/>
      </c>
      <c r="D9216" s="5">
        <v>0.0</v>
      </c>
    </row>
    <row r="9217" ht="14.25" customHeight="1">
      <c r="A9217" s="5"/>
      <c r="B9217" s="5"/>
      <c r="C9217" s="5" t="str">
        <f>IFERROR(__xludf.DUMMYFUNCTION("""COMPUTED_VALUE"""),"")</f>
        <v/>
      </c>
      <c r="D9217" s="5">
        <v>0.0</v>
      </c>
    </row>
    <row r="9218" ht="14.25" customHeight="1">
      <c r="A9218" s="5"/>
      <c r="B9218" s="5"/>
      <c r="C9218" s="5" t="str">
        <f>IFERROR(__xludf.DUMMYFUNCTION("""COMPUTED_VALUE"""),"")</f>
        <v/>
      </c>
      <c r="D9218" s="5">
        <v>0.0</v>
      </c>
    </row>
    <row r="9219" ht="14.25" customHeight="1">
      <c r="A9219" s="5"/>
      <c r="B9219" s="5"/>
      <c r="C9219" s="5" t="str">
        <f>IFERROR(__xludf.DUMMYFUNCTION("""COMPUTED_VALUE"""),"")</f>
        <v/>
      </c>
      <c r="D9219" s="5">
        <v>0.0</v>
      </c>
    </row>
    <row r="9220" ht="14.25" customHeight="1">
      <c r="A9220" s="5"/>
      <c r="B9220" s="5"/>
      <c r="C9220" s="5" t="str">
        <f>IFERROR(__xludf.DUMMYFUNCTION("""COMPUTED_VALUE"""),"")</f>
        <v/>
      </c>
      <c r="D9220" s="5">
        <v>0.0</v>
      </c>
    </row>
    <row r="9221" ht="14.25" customHeight="1">
      <c r="A9221" s="5"/>
      <c r="B9221" s="5"/>
      <c r="C9221" s="5" t="str">
        <f>IFERROR(__xludf.DUMMYFUNCTION("""COMPUTED_VALUE"""),"")</f>
        <v/>
      </c>
      <c r="D9221" s="5">
        <v>0.0</v>
      </c>
    </row>
    <row r="9222" ht="14.25" customHeight="1">
      <c r="A9222" s="5"/>
      <c r="B9222" s="5"/>
      <c r="C9222" s="5" t="str">
        <f>IFERROR(__xludf.DUMMYFUNCTION("""COMPUTED_VALUE"""),"")</f>
        <v/>
      </c>
      <c r="D9222" s="5">
        <v>0.0</v>
      </c>
    </row>
    <row r="9223" ht="14.25" customHeight="1">
      <c r="A9223" s="5"/>
      <c r="B9223" s="5"/>
      <c r="C9223" s="5" t="str">
        <f>IFERROR(__xludf.DUMMYFUNCTION("""COMPUTED_VALUE"""),"")</f>
        <v/>
      </c>
      <c r="D9223" s="5">
        <v>0.0</v>
      </c>
    </row>
    <row r="9224" ht="14.25" customHeight="1">
      <c r="A9224" s="5"/>
      <c r="B9224" s="5"/>
      <c r="C9224" s="5" t="str">
        <f>IFERROR(__xludf.DUMMYFUNCTION("""COMPUTED_VALUE"""),"")</f>
        <v/>
      </c>
      <c r="D9224" s="5">
        <v>0.0</v>
      </c>
    </row>
    <row r="9225" ht="14.25" customHeight="1">
      <c r="A9225" s="5"/>
      <c r="B9225" s="5"/>
      <c r="C9225" s="5" t="str">
        <f>IFERROR(__xludf.DUMMYFUNCTION("""COMPUTED_VALUE"""),"")</f>
        <v/>
      </c>
      <c r="D9225" s="5">
        <v>0.0</v>
      </c>
    </row>
    <row r="9226" ht="14.25" customHeight="1">
      <c r="A9226" s="5"/>
      <c r="B9226" s="5"/>
      <c r="C9226" s="5" t="str">
        <f>IFERROR(__xludf.DUMMYFUNCTION("""COMPUTED_VALUE"""),"")</f>
        <v/>
      </c>
      <c r="D9226" s="5">
        <v>0.0</v>
      </c>
    </row>
    <row r="9227" ht="14.25" customHeight="1">
      <c r="A9227" s="5"/>
      <c r="B9227" s="5"/>
      <c r="C9227" s="5" t="str">
        <f>IFERROR(__xludf.DUMMYFUNCTION("""COMPUTED_VALUE"""),"")</f>
        <v/>
      </c>
      <c r="D9227" s="5">
        <v>0.0</v>
      </c>
    </row>
    <row r="9228" ht="14.25" customHeight="1">
      <c r="A9228" s="5"/>
      <c r="B9228" s="5"/>
      <c r="C9228" s="5" t="str">
        <f>IFERROR(__xludf.DUMMYFUNCTION("""COMPUTED_VALUE"""),"")</f>
        <v/>
      </c>
      <c r="D9228" s="5">
        <v>0.0</v>
      </c>
    </row>
    <row r="9229" ht="14.25" customHeight="1">
      <c r="A9229" s="5"/>
      <c r="B9229" s="5"/>
      <c r="C9229" s="5" t="str">
        <f>IFERROR(__xludf.DUMMYFUNCTION("""COMPUTED_VALUE"""),"")</f>
        <v/>
      </c>
      <c r="D9229" s="5">
        <v>0.0</v>
      </c>
    </row>
    <row r="9230" ht="14.25" customHeight="1">
      <c r="A9230" s="5"/>
      <c r="B9230" s="5"/>
      <c r="C9230" s="5" t="str">
        <f>IFERROR(__xludf.DUMMYFUNCTION("""COMPUTED_VALUE"""),"")</f>
        <v/>
      </c>
      <c r="D9230" s="5">
        <v>0.0</v>
      </c>
    </row>
    <row r="9231" ht="14.25" customHeight="1">
      <c r="A9231" s="5"/>
      <c r="B9231" s="5"/>
      <c r="C9231" s="5" t="str">
        <f>IFERROR(__xludf.DUMMYFUNCTION("""COMPUTED_VALUE"""),"")</f>
        <v/>
      </c>
      <c r="D9231" s="5">
        <v>0.0</v>
      </c>
    </row>
    <row r="9232" ht="14.25" customHeight="1">
      <c r="A9232" s="5"/>
      <c r="B9232" s="5"/>
      <c r="C9232" s="5" t="str">
        <f>IFERROR(__xludf.DUMMYFUNCTION("""COMPUTED_VALUE"""),"")</f>
        <v/>
      </c>
      <c r="D9232" s="5">
        <v>0.0</v>
      </c>
    </row>
    <row r="9233" ht="14.25" customHeight="1">
      <c r="A9233" s="5"/>
      <c r="B9233" s="5"/>
      <c r="C9233" s="5" t="str">
        <f>IFERROR(__xludf.DUMMYFUNCTION("""COMPUTED_VALUE"""),"")</f>
        <v/>
      </c>
      <c r="D9233" s="5">
        <v>0.0</v>
      </c>
    </row>
    <row r="9234" ht="14.25" customHeight="1">
      <c r="A9234" s="5"/>
      <c r="B9234" s="5"/>
      <c r="C9234" s="5" t="str">
        <f>IFERROR(__xludf.DUMMYFUNCTION("""COMPUTED_VALUE"""),"")</f>
        <v/>
      </c>
      <c r="D9234" s="5">
        <v>0.0</v>
      </c>
    </row>
    <row r="9235" ht="14.25" customHeight="1">
      <c r="A9235" s="5"/>
      <c r="B9235" s="5"/>
      <c r="C9235" s="5" t="str">
        <f>IFERROR(__xludf.DUMMYFUNCTION("""COMPUTED_VALUE"""),"")</f>
        <v/>
      </c>
      <c r="D9235" s="5">
        <v>0.0</v>
      </c>
    </row>
    <row r="9236" ht="14.25" customHeight="1">
      <c r="A9236" s="5"/>
      <c r="B9236" s="5"/>
      <c r="C9236" s="5" t="str">
        <f>IFERROR(__xludf.DUMMYFUNCTION("""COMPUTED_VALUE"""),"")</f>
        <v/>
      </c>
      <c r="D9236" s="5">
        <v>0.0</v>
      </c>
    </row>
    <row r="9237" ht="14.25" customHeight="1">
      <c r="A9237" s="5"/>
      <c r="B9237" s="5"/>
      <c r="C9237" s="5" t="str">
        <f>IFERROR(__xludf.DUMMYFUNCTION("""COMPUTED_VALUE"""),"")</f>
        <v/>
      </c>
      <c r="D9237" s="5">
        <v>0.0</v>
      </c>
    </row>
    <row r="9238" ht="14.25" customHeight="1">
      <c r="A9238" s="5"/>
      <c r="B9238" s="5"/>
      <c r="C9238" s="5" t="str">
        <f>IFERROR(__xludf.DUMMYFUNCTION("""COMPUTED_VALUE"""),"")</f>
        <v/>
      </c>
      <c r="D9238" s="5">
        <v>0.0</v>
      </c>
    </row>
    <row r="9239" ht="14.25" customHeight="1">
      <c r="A9239" s="5"/>
      <c r="B9239" s="5"/>
      <c r="C9239" s="5" t="str">
        <f>IFERROR(__xludf.DUMMYFUNCTION("""COMPUTED_VALUE"""),"")</f>
        <v/>
      </c>
      <c r="D9239" s="5">
        <v>0.0</v>
      </c>
    </row>
    <row r="9240" ht="14.25" customHeight="1">
      <c r="A9240" s="5"/>
      <c r="B9240" s="5"/>
      <c r="C9240" s="5" t="str">
        <f>IFERROR(__xludf.DUMMYFUNCTION("""COMPUTED_VALUE"""),"")</f>
        <v/>
      </c>
      <c r="D9240" s="5">
        <v>0.0</v>
      </c>
    </row>
    <row r="9241" ht="14.25" customHeight="1">
      <c r="A9241" s="5"/>
      <c r="B9241" s="5"/>
      <c r="C9241" s="5" t="str">
        <f>IFERROR(__xludf.DUMMYFUNCTION("""COMPUTED_VALUE"""),"")</f>
        <v/>
      </c>
      <c r="D9241" s="5">
        <v>0.0</v>
      </c>
    </row>
    <row r="9242" ht="14.25" customHeight="1">
      <c r="A9242" s="5"/>
      <c r="B9242" s="5"/>
      <c r="C9242" s="5" t="str">
        <f>IFERROR(__xludf.DUMMYFUNCTION("""COMPUTED_VALUE"""),"")</f>
        <v/>
      </c>
      <c r="D9242" s="5">
        <v>0.0</v>
      </c>
    </row>
    <row r="9243" ht="14.25" customHeight="1">
      <c r="A9243" s="5"/>
      <c r="B9243" s="5"/>
      <c r="C9243" s="5" t="str">
        <f>IFERROR(__xludf.DUMMYFUNCTION("""COMPUTED_VALUE"""),"")</f>
        <v/>
      </c>
      <c r="D9243" s="5">
        <v>0.0</v>
      </c>
    </row>
    <row r="9244" ht="14.25" customHeight="1">
      <c r="A9244" s="5"/>
      <c r="B9244" s="5"/>
      <c r="C9244" s="5" t="str">
        <f>IFERROR(__xludf.DUMMYFUNCTION("""COMPUTED_VALUE"""),"")</f>
        <v/>
      </c>
      <c r="D9244" s="5">
        <v>0.0</v>
      </c>
    </row>
    <row r="9245" ht="14.25" customHeight="1">
      <c r="A9245" s="5"/>
      <c r="B9245" s="5"/>
      <c r="C9245" s="5" t="str">
        <f>IFERROR(__xludf.DUMMYFUNCTION("""COMPUTED_VALUE"""),"")</f>
        <v/>
      </c>
      <c r="D9245" s="5">
        <v>0.0</v>
      </c>
    </row>
    <row r="9246" ht="14.25" customHeight="1">
      <c r="A9246" s="5"/>
      <c r="B9246" s="5"/>
      <c r="C9246" s="5" t="str">
        <f>IFERROR(__xludf.DUMMYFUNCTION("""COMPUTED_VALUE"""),"")</f>
        <v/>
      </c>
      <c r="D9246" s="5">
        <v>0.0</v>
      </c>
    </row>
    <row r="9247" ht="14.25" customHeight="1">
      <c r="A9247" s="5"/>
      <c r="B9247" s="5"/>
      <c r="C9247" s="5" t="str">
        <f>IFERROR(__xludf.DUMMYFUNCTION("""COMPUTED_VALUE"""),"")</f>
        <v/>
      </c>
      <c r="D9247" s="5">
        <v>0.0</v>
      </c>
    </row>
    <row r="9248" ht="14.25" customHeight="1">
      <c r="A9248" s="5"/>
      <c r="B9248" s="5"/>
      <c r="C9248" s="5" t="str">
        <f>IFERROR(__xludf.DUMMYFUNCTION("""COMPUTED_VALUE"""),"")</f>
        <v/>
      </c>
      <c r="D9248" s="5">
        <v>0.0</v>
      </c>
    </row>
    <row r="9249" ht="14.25" customHeight="1">
      <c r="A9249" s="5"/>
      <c r="B9249" s="5"/>
      <c r="C9249" s="5" t="str">
        <f>IFERROR(__xludf.DUMMYFUNCTION("""COMPUTED_VALUE"""),"")</f>
        <v/>
      </c>
      <c r="D9249" s="5">
        <v>0.0</v>
      </c>
    </row>
    <row r="9250" ht="14.25" customHeight="1">
      <c r="A9250" s="5"/>
      <c r="B9250" s="5"/>
      <c r="C9250" s="5" t="str">
        <f>IFERROR(__xludf.DUMMYFUNCTION("""COMPUTED_VALUE"""),"")</f>
        <v/>
      </c>
      <c r="D9250" s="5">
        <v>0.0</v>
      </c>
    </row>
    <row r="9251" ht="14.25" customHeight="1">
      <c r="A9251" s="5"/>
      <c r="B9251" s="5"/>
      <c r="C9251" s="5" t="str">
        <f>IFERROR(__xludf.DUMMYFUNCTION("""COMPUTED_VALUE"""),"")</f>
        <v/>
      </c>
      <c r="D9251" s="5">
        <v>0.0</v>
      </c>
    </row>
    <row r="9252" ht="14.25" customHeight="1">
      <c r="A9252" s="5"/>
      <c r="B9252" s="5"/>
      <c r="C9252" s="5" t="str">
        <f>IFERROR(__xludf.DUMMYFUNCTION("""COMPUTED_VALUE"""),"")</f>
        <v/>
      </c>
      <c r="D9252" s="5">
        <v>0.0</v>
      </c>
    </row>
    <row r="9253" ht="14.25" customHeight="1">
      <c r="A9253" s="5"/>
      <c r="B9253" s="5"/>
      <c r="C9253" s="5" t="str">
        <f>IFERROR(__xludf.DUMMYFUNCTION("""COMPUTED_VALUE"""),"")</f>
        <v/>
      </c>
      <c r="D9253" s="5">
        <v>0.0</v>
      </c>
    </row>
    <row r="9254" ht="14.25" customHeight="1">
      <c r="A9254" s="5"/>
      <c r="B9254" s="5"/>
      <c r="C9254" s="5" t="str">
        <f>IFERROR(__xludf.DUMMYFUNCTION("""COMPUTED_VALUE"""),"")</f>
        <v/>
      </c>
      <c r="D9254" s="5">
        <v>0.0</v>
      </c>
    </row>
    <row r="9255" ht="14.25" customHeight="1">
      <c r="A9255" s="5"/>
      <c r="B9255" s="5"/>
      <c r="C9255" s="5" t="str">
        <f>IFERROR(__xludf.DUMMYFUNCTION("""COMPUTED_VALUE"""),"")</f>
        <v/>
      </c>
      <c r="D9255" s="5">
        <v>0.0</v>
      </c>
    </row>
    <row r="9256" ht="14.25" customHeight="1">
      <c r="A9256" s="5"/>
      <c r="B9256" s="5"/>
      <c r="C9256" s="5" t="str">
        <f>IFERROR(__xludf.DUMMYFUNCTION("""COMPUTED_VALUE"""),"")</f>
        <v/>
      </c>
      <c r="D9256" s="5">
        <v>0.0</v>
      </c>
    </row>
    <row r="9257" ht="14.25" customHeight="1">
      <c r="A9257" s="5"/>
      <c r="B9257" s="5"/>
      <c r="C9257" s="5" t="str">
        <f>IFERROR(__xludf.DUMMYFUNCTION("""COMPUTED_VALUE"""),"")</f>
        <v/>
      </c>
      <c r="D9257" s="5">
        <v>0.0</v>
      </c>
    </row>
    <row r="9258" ht="14.25" customHeight="1">
      <c r="A9258" s="5"/>
      <c r="B9258" s="5"/>
      <c r="C9258" s="5" t="str">
        <f>IFERROR(__xludf.DUMMYFUNCTION("""COMPUTED_VALUE"""),"")</f>
        <v/>
      </c>
      <c r="D9258" s="5">
        <v>0.0</v>
      </c>
    </row>
    <row r="9259" ht="14.25" customHeight="1">
      <c r="A9259" s="5"/>
      <c r="B9259" s="5"/>
      <c r="C9259" s="5" t="str">
        <f>IFERROR(__xludf.DUMMYFUNCTION("""COMPUTED_VALUE"""),"")</f>
        <v/>
      </c>
      <c r="D9259" s="5">
        <v>0.0</v>
      </c>
    </row>
    <row r="9260" ht="14.25" customHeight="1">
      <c r="A9260" s="5"/>
      <c r="B9260" s="5"/>
      <c r="C9260" s="5" t="str">
        <f>IFERROR(__xludf.DUMMYFUNCTION("""COMPUTED_VALUE"""),"")</f>
        <v/>
      </c>
      <c r="D9260" s="5">
        <v>0.0</v>
      </c>
    </row>
    <row r="9261" ht="14.25" customHeight="1">
      <c r="A9261" s="5"/>
      <c r="B9261" s="5"/>
      <c r="C9261" s="5" t="str">
        <f>IFERROR(__xludf.DUMMYFUNCTION("""COMPUTED_VALUE"""),"")</f>
        <v/>
      </c>
      <c r="D9261" s="5">
        <v>0.0</v>
      </c>
    </row>
    <row r="9262" ht="14.25" customHeight="1">
      <c r="A9262" s="5"/>
      <c r="B9262" s="5"/>
      <c r="C9262" s="5" t="str">
        <f>IFERROR(__xludf.DUMMYFUNCTION("""COMPUTED_VALUE"""),"")</f>
        <v/>
      </c>
      <c r="D9262" s="5">
        <v>0.0</v>
      </c>
    </row>
    <row r="9263" ht="14.25" customHeight="1">
      <c r="A9263" s="5"/>
      <c r="B9263" s="5"/>
      <c r="C9263" s="5" t="str">
        <f>IFERROR(__xludf.DUMMYFUNCTION("""COMPUTED_VALUE"""),"")</f>
        <v/>
      </c>
      <c r="D9263" s="5">
        <v>0.0</v>
      </c>
    </row>
    <row r="9264" ht="14.25" customHeight="1">
      <c r="A9264" s="5"/>
      <c r="B9264" s="5"/>
      <c r="C9264" s="5" t="str">
        <f>IFERROR(__xludf.DUMMYFUNCTION("""COMPUTED_VALUE"""),"")</f>
        <v/>
      </c>
      <c r="D9264" s="5">
        <v>0.0</v>
      </c>
    </row>
    <row r="9265" ht="14.25" customHeight="1">
      <c r="A9265" s="5"/>
      <c r="B9265" s="5"/>
      <c r="C9265" s="5" t="str">
        <f>IFERROR(__xludf.DUMMYFUNCTION("""COMPUTED_VALUE"""),"")</f>
        <v/>
      </c>
      <c r="D9265" s="5">
        <v>0.0</v>
      </c>
    </row>
    <row r="9266" ht="14.25" customHeight="1">
      <c r="A9266" s="5"/>
      <c r="B9266" s="5"/>
      <c r="C9266" s="5" t="str">
        <f>IFERROR(__xludf.DUMMYFUNCTION("""COMPUTED_VALUE"""),"")</f>
        <v/>
      </c>
      <c r="D9266" s="5">
        <v>0.0</v>
      </c>
    </row>
    <row r="9267" ht="14.25" customHeight="1">
      <c r="A9267" s="5"/>
      <c r="B9267" s="5"/>
      <c r="C9267" s="5" t="str">
        <f>IFERROR(__xludf.DUMMYFUNCTION("""COMPUTED_VALUE"""),"")</f>
        <v/>
      </c>
      <c r="D9267" s="5">
        <v>0.0</v>
      </c>
    </row>
    <row r="9268" ht="14.25" customHeight="1">
      <c r="A9268" s="5"/>
      <c r="B9268" s="5"/>
      <c r="C9268" s="5" t="str">
        <f>IFERROR(__xludf.DUMMYFUNCTION("""COMPUTED_VALUE"""),"")</f>
        <v/>
      </c>
      <c r="D9268" s="5">
        <v>0.0</v>
      </c>
    </row>
    <row r="9269" ht="14.25" customHeight="1">
      <c r="A9269" s="5"/>
      <c r="B9269" s="5"/>
      <c r="C9269" s="5" t="str">
        <f>IFERROR(__xludf.DUMMYFUNCTION("""COMPUTED_VALUE"""),"")</f>
        <v/>
      </c>
      <c r="D9269" s="5">
        <v>0.0</v>
      </c>
    </row>
    <row r="9270" ht="14.25" customHeight="1">
      <c r="A9270" s="5"/>
      <c r="B9270" s="5"/>
      <c r="C9270" s="5" t="str">
        <f>IFERROR(__xludf.DUMMYFUNCTION("""COMPUTED_VALUE"""),"")</f>
        <v/>
      </c>
      <c r="D9270" s="5">
        <v>0.0</v>
      </c>
    </row>
    <row r="9271" ht="14.25" customHeight="1">
      <c r="A9271" s="5"/>
      <c r="B9271" s="5"/>
      <c r="C9271" s="5" t="str">
        <f>IFERROR(__xludf.DUMMYFUNCTION("""COMPUTED_VALUE"""),"")</f>
        <v/>
      </c>
      <c r="D9271" s="5">
        <v>0.0</v>
      </c>
    </row>
    <row r="9272" ht="14.25" customHeight="1">
      <c r="A9272" s="5"/>
      <c r="B9272" s="5"/>
      <c r="C9272" s="5" t="str">
        <f>IFERROR(__xludf.DUMMYFUNCTION("""COMPUTED_VALUE"""),"")</f>
        <v/>
      </c>
      <c r="D9272" s="5">
        <v>0.0</v>
      </c>
    </row>
    <row r="9273" ht="14.25" customHeight="1">
      <c r="A9273" s="5"/>
      <c r="B9273" s="5"/>
      <c r="C9273" s="5" t="str">
        <f>IFERROR(__xludf.DUMMYFUNCTION("""COMPUTED_VALUE"""),"")</f>
        <v/>
      </c>
      <c r="D9273" s="5">
        <v>0.0</v>
      </c>
    </row>
    <row r="9274" ht="14.25" customHeight="1">
      <c r="A9274" s="5"/>
      <c r="B9274" s="5"/>
      <c r="C9274" s="5" t="str">
        <f>IFERROR(__xludf.DUMMYFUNCTION("""COMPUTED_VALUE"""),"")</f>
        <v/>
      </c>
      <c r="D9274" s="5">
        <v>0.0</v>
      </c>
    </row>
    <row r="9275" ht="14.25" customHeight="1">
      <c r="A9275" s="5"/>
      <c r="B9275" s="5"/>
      <c r="C9275" s="5" t="str">
        <f>IFERROR(__xludf.DUMMYFUNCTION("""COMPUTED_VALUE"""),"")</f>
        <v/>
      </c>
      <c r="D9275" s="5">
        <v>0.0</v>
      </c>
    </row>
    <row r="9276" ht="14.25" customHeight="1">
      <c r="A9276" s="5"/>
      <c r="B9276" s="5"/>
      <c r="C9276" s="5" t="str">
        <f>IFERROR(__xludf.DUMMYFUNCTION("""COMPUTED_VALUE"""),"")</f>
        <v/>
      </c>
      <c r="D9276" s="5">
        <v>0.0</v>
      </c>
    </row>
    <row r="9277" ht="14.25" customHeight="1">
      <c r="A9277" s="5"/>
      <c r="B9277" s="5"/>
      <c r="C9277" s="5" t="str">
        <f>IFERROR(__xludf.DUMMYFUNCTION("""COMPUTED_VALUE"""),"")</f>
        <v/>
      </c>
      <c r="D9277" s="5">
        <v>0.0</v>
      </c>
    </row>
    <row r="9278" ht="14.25" customHeight="1">
      <c r="A9278" s="5"/>
      <c r="B9278" s="5"/>
      <c r="C9278" s="5" t="str">
        <f>IFERROR(__xludf.DUMMYFUNCTION("""COMPUTED_VALUE"""),"")</f>
        <v/>
      </c>
      <c r="D9278" s="5">
        <v>0.0</v>
      </c>
    </row>
    <row r="9279" ht="14.25" customHeight="1">
      <c r="A9279" s="5"/>
      <c r="B9279" s="5"/>
      <c r="C9279" s="5" t="str">
        <f>IFERROR(__xludf.DUMMYFUNCTION("""COMPUTED_VALUE"""),"")</f>
        <v/>
      </c>
      <c r="D9279" s="5">
        <v>0.0</v>
      </c>
    </row>
    <row r="9280" ht="14.25" customHeight="1">
      <c r="A9280" s="5"/>
      <c r="B9280" s="5"/>
      <c r="C9280" s="5" t="str">
        <f>IFERROR(__xludf.DUMMYFUNCTION("""COMPUTED_VALUE"""),"")</f>
        <v/>
      </c>
      <c r="D9280" s="5">
        <v>0.0</v>
      </c>
    </row>
    <row r="9281" ht="14.25" customHeight="1">
      <c r="A9281" s="5"/>
      <c r="B9281" s="5"/>
      <c r="C9281" s="5" t="str">
        <f>IFERROR(__xludf.DUMMYFUNCTION("""COMPUTED_VALUE"""),"")</f>
        <v/>
      </c>
      <c r="D9281" s="5">
        <v>0.0</v>
      </c>
    </row>
    <row r="9282" ht="14.25" customHeight="1">
      <c r="A9282" s="5"/>
      <c r="B9282" s="5"/>
      <c r="C9282" s="5" t="str">
        <f>IFERROR(__xludf.DUMMYFUNCTION("""COMPUTED_VALUE"""),"")</f>
        <v/>
      </c>
      <c r="D9282" s="5">
        <v>0.0</v>
      </c>
    </row>
    <row r="9283" ht="14.25" customHeight="1">
      <c r="A9283" s="5"/>
      <c r="B9283" s="5"/>
      <c r="C9283" s="5" t="str">
        <f>IFERROR(__xludf.DUMMYFUNCTION("""COMPUTED_VALUE"""),"")</f>
        <v/>
      </c>
      <c r="D9283" s="5">
        <v>0.0</v>
      </c>
    </row>
    <row r="9284" ht="14.25" customHeight="1">
      <c r="A9284" s="5"/>
      <c r="B9284" s="5"/>
      <c r="C9284" s="5" t="str">
        <f>IFERROR(__xludf.DUMMYFUNCTION("""COMPUTED_VALUE"""),"")</f>
        <v/>
      </c>
      <c r="D9284" s="5">
        <v>0.0</v>
      </c>
    </row>
    <row r="9285" ht="14.25" customHeight="1">
      <c r="A9285" s="5"/>
      <c r="B9285" s="5"/>
      <c r="C9285" s="5" t="str">
        <f>IFERROR(__xludf.DUMMYFUNCTION("""COMPUTED_VALUE"""),"")</f>
        <v/>
      </c>
      <c r="D9285" s="5">
        <v>0.0</v>
      </c>
    </row>
    <row r="9286" ht="14.25" customHeight="1">
      <c r="A9286" s="5"/>
      <c r="B9286" s="5"/>
      <c r="C9286" s="5" t="str">
        <f>IFERROR(__xludf.DUMMYFUNCTION("""COMPUTED_VALUE"""),"")</f>
        <v/>
      </c>
      <c r="D9286" s="5">
        <v>0.0</v>
      </c>
    </row>
    <row r="9287" ht="14.25" customHeight="1">
      <c r="A9287" s="5"/>
      <c r="B9287" s="5"/>
      <c r="C9287" s="5" t="str">
        <f>IFERROR(__xludf.DUMMYFUNCTION("""COMPUTED_VALUE"""),"")</f>
        <v/>
      </c>
      <c r="D9287" s="5">
        <v>0.0</v>
      </c>
    </row>
    <row r="9288" ht="14.25" customHeight="1">
      <c r="A9288" s="5"/>
      <c r="B9288" s="5"/>
      <c r="C9288" s="5" t="str">
        <f>IFERROR(__xludf.DUMMYFUNCTION("""COMPUTED_VALUE"""),"")</f>
        <v/>
      </c>
      <c r="D9288" s="5">
        <v>0.0</v>
      </c>
    </row>
    <row r="9289" ht="14.25" customHeight="1">
      <c r="A9289" s="5"/>
      <c r="B9289" s="5"/>
      <c r="C9289" s="5" t="str">
        <f>IFERROR(__xludf.DUMMYFUNCTION("""COMPUTED_VALUE"""),"")</f>
        <v/>
      </c>
      <c r="D9289" s="5">
        <v>0.0</v>
      </c>
    </row>
    <row r="9290" ht="14.25" customHeight="1">
      <c r="A9290" s="5"/>
      <c r="B9290" s="5"/>
      <c r="C9290" s="5" t="str">
        <f>IFERROR(__xludf.DUMMYFUNCTION("""COMPUTED_VALUE"""),"")</f>
        <v/>
      </c>
      <c r="D9290" s="5">
        <v>0.0</v>
      </c>
    </row>
    <row r="9291" ht="14.25" customHeight="1">
      <c r="A9291" s="5"/>
      <c r="B9291" s="5"/>
      <c r="C9291" s="5" t="str">
        <f>IFERROR(__xludf.DUMMYFUNCTION("""COMPUTED_VALUE"""),"")</f>
        <v/>
      </c>
      <c r="D9291" s="5">
        <v>0.0</v>
      </c>
    </row>
    <row r="9292" ht="14.25" customHeight="1">
      <c r="A9292" s="5"/>
      <c r="B9292" s="5"/>
      <c r="C9292" s="5" t="str">
        <f>IFERROR(__xludf.DUMMYFUNCTION("""COMPUTED_VALUE"""),"")</f>
        <v/>
      </c>
      <c r="D9292" s="5">
        <v>0.0</v>
      </c>
    </row>
    <row r="9293" ht="14.25" customHeight="1">
      <c r="A9293" s="5"/>
      <c r="B9293" s="5"/>
      <c r="C9293" s="5" t="str">
        <f>IFERROR(__xludf.DUMMYFUNCTION("""COMPUTED_VALUE"""),"")</f>
        <v/>
      </c>
      <c r="D9293" s="5">
        <v>0.0</v>
      </c>
    </row>
    <row r="9294" ht="14.25" customHeight="1">
      <c r="A9294" s="5"/>
      <c r="B9294" s="5"/>
      <c r="C9294" s="5" t="str">
        <f>IFERROR(__xludf.DUMMYFUNCTION("""COMPUTED_VALUE"""),"")</f>
        <v/>
      </c>
      <c r="D9294" s="5">
        <v>0.0</v>
      </c>
    </row>
    <row r="9295" ht="14.25" customHeight="1">
      <c r="A9295" s="5"/>
      <c r="B9295" s="5"/>
      <c r="C9295" s="5" t="str">
        <f>IFERROR(__xludf.DUMMYFUNCTION("""COMPUTED_VALUE"""),"")</f>
        <v/>
      </c>
      <c r="D9295" s="5">
        <v>0.0</v>
      </c>
    </row>
    <row r="9296" ht="14.25" customHeight="1">
      <c r="A9296" s="5"/>
      <c r="B9296" s="5"/>
      <c r="C9296" s="5" t="str">
        <f>IFERROR(__xludf.DUMMYFUNCTION("""COMPUTED_VALUE"""),"")</f>
        <v/>
      </c>
      <c r="D9296" s="5">
        <v>0.0</v>
      </c>
    </row>
    <row r="9297" ht="14.25" customHeight="1">
      <c r="A9297" s="5"/>
      <c r="B9297" s="5"/>
      <c r="C9297" s="5" t="str">
        <f>IFERROR(__xludf.DUMMYFUNCTION("""COMPUTED_VALUE"""),"")</f>
        <v/>
      </c>
      <c r="D9297" s="5">
        <v>0.0</v>
      </c>
    </row>
    <row r="9298" ht="14.25" customHeight="1">
      <c r="A9298" s="5"/>
      <c r="B9298" s="5"/>
      <c r="C9298" s="5" t="str">
        <f>IFERROR(__xludf.DUMMYFUNCTION("""COMPUTED_VALUE"""),"")</f>
        <v/>
      </c>
      <c r="D9298" s="5">
        <v>0.0</v>
      </c>
    </row>
    <row r="9299" ht="14.25" customHeight="1">
      <c r="A9299" s="5"/>
      <c r="B9299" s="5"/>
      <c r="C9299" s="5" t="str">
        <f>IFERROR(__xludf.DUMMYFUNCTION("""COMPUTED_VALUE"""),"")</f>
        <v/>
      </c>
      <c r="D9299" s="5">
        <v>0.0</v>
      </c>
    </row>
    <row r="9300" ht="14.25" customHeight="1">
      <c r="A9300" s="5"/>
      <c r="B9300" s="5"/>
      <c r="C9300" s="5" t="str">
        <f>IFERROR(__xludf.DUMMYFUNCTION("""COMPUTED_VALUE"""),"")</f>
        <v/>
      </c>
      <c r="D9300" s="5">
        <v>0.0</v>
      </c>
    </row>
    <row r="9301" ht="14.25" customHeight="1">
      <c r="A9301" s="5"/>
      <c r="B9301" s="5"/>
      <c r="C9301" s="5" t="str">
        <f>IFERROR(__xludf.DUMMYFUNCTION("""COMPUTED_VALUE"""),"")</f>
        <v/>
      </c>
      <c r="D9301" s="5">
        <v>0.0</v>
      </c>
    </row>
    <row r="9302" ht="14.25" customHeight="1">
      <c r="A9302" s="5"/>
      <c r="B9302" s="5"/>
      <c r="C9302" s="5" t="str">
        <f>IFERROR(__xludf.DUMMYFUNCTION("""COMPUTED_VALUE"""),"")</f>
        <v/>
      </c>
      <c r="D9302" s="5">
        <v>0.0</v>
      </c>
    </row>
    <row r="9303" ht="14.25" customHeight="1">
      <c r="A9303" s="5"/>
      <c r="B9303" s="5"/>
      <c r="C9303" s="5" t="str">
        <f>IFERROR(__xludf.DUMMYFUNCTION("""COMPUTED_VALUE"""),"")</f>
        <v/>
      </c>
      <c r="D9303" s="5">
        <v>0.0</v>
      </c>
    </row>
    <row r="9304" ht="14.25" customHeight="1">
      <c r="A9304" s="5"/>
      <c r="B9304" s="5"/>
      <c r="C9304" s="5" t="str">
        <f>IFERROR(__xludf.DUMMYFUNCTION("""COMPUTED_VALUE"""),"")</f>
        <v/>
      </c>
      <c r="D9304" s="5">
        <v>0.0</v>
      </c>
    </row>
    <row r="9305" ht="14.25" customHeight="1">
      <c r="A9305" s="5"/>
      <c r="B9305" s="5"/>
      <c r="C9305" s="5" t="str">
        <f>IFERROR(__xludf.DUMMYFUNCTION("""COMPUTED_VALUE"""),"")</f>
        <v/>
      </c>
      <c r="D9305" s="5">
        <v>0.0</v>
      </c>
    </row>
    <row r="9306" ht="14.25" customHeight="1">
      <c r="A9306" s="5"/>
      <c r="B9306" s="5"/>
      <c r="C9306" s="5" t="str">
        <f>IFERROR(__xludf.DUMMYFUNCTION("""COMPUTED_VALUE"""),"")</f>
        <v/>
      </c>
      <c r="D9306" s="5">
        <v>0.0</v>
      </c>
    </row>
    <row r="9307" ht="14.25" customHeight="1">
      <c r="A9307" s="5"/>
      <c r="B9307" s="5"/>
      <c r="C9307" s="5" t="str">
        <f>IFERROR(__xludf.DUMMYFUNCTION("""COMPUTED_VALUE"""),"")</f>
        <v/>
      </c>
      <c r="D9307" s="5">
        <v>0.0</v>
      </c>
    </row>
    <row r="9308" ht="14.25" customHeight="1">
      <c r="A9308" s="5"/>
      <c r="B9308" s="5"/>
      <c r="C9308" s="5" t="str">
        <f>IFERROR(__xludf.DUMMYFUNCTION("""COMPUTED_VALUE"""),"")</f>
        <v/>
      </c>
      <c r="D9308" s="5">
        <v>0.0</v>
      </c>
    </row>
    <row r="9309" ht="14.25" customHeight="1">
      <c r="A9309" s="5"/>
      <c r="B9309" s="5"/>
      <c r="C9309" s="5" t="str">
        <f>IFERROR(__xludf.DUMMYFUNCTION("""COMPUTED_VALUE"""),"")</f>
        <v/>
      </c>
      <c r="D9309" s="5">
        <v>0.0</v>
      </c>
    </row>
    <row r="9310" ht="14.25" customHeight="1">
      <c r="A9310" s="5"/>
      <c r="B9310" s="5"/>
      <c r="C9310" s="5" t="str">
        <f>IFERROR(__xludf.DUMMYFUNCTION("""COMPUTED_VALUE"""),"")</f>
        <v/>
      </c>
      <c r="D9310" s="5">
        <v>0.0</v>
      </c>
    </row>
    <row r="9311" ht="14.25" customHeight="1">
      <c r="A9311" s="5"/>
      <c r="B9311" s="5"/>
      <c r="C9311" s="5" t="str">
        <f>IFERROR(__xludf.DUMMYFUNCTION("""COMPUTED_VALUE"""),"")</f>
        <v/>
      </c>
      <c r="D9311" s="5">
        <v>0.0</v>
      </c>
    </row>
    <row r="9312" ht="14.25" customHeight="1">
      <c r="A9312" s="5"/>
      <c r="B9312" s="5"/>
      <c r="C9312" s="5" t="str">
        <f>IFERROR(__xludf.DUMMYFUNCTION("""COMPUTED_VALUE"""),"")</f>
        <v/>
      </c>
      <c r="D9312" s="5">
        <v>0.0</v>
      </c>
    </row>
    <row r="9313" ht="14.25" customHeight="1">
      <c r="A9313" s="5"/>
      <c r="B9313" s="5"/>
      <c r="C9313" s="5" t="str">
        <f>IFERROR(__xludf.DUMMYFUNCTION("""COMPUTED_VALUE"""),"")</f>
        <v/>
      </c>
      <c r="D9313" s="5">
        <v>0.0</v>
      </c>
    </row>
    <row r="9314" ht="14.25" customHeight="1">
      <c r="A9314" s="5"/>
      <c r="B9314" s="5"/>
      <c r="C9314" s="5" t="str">
        <f>IFERROR(__xludf.DUMMYFUNCTION("""COMPUTED_VALUE"""),"")</f>
        <v/>
      </c>
      <c r="D9314" s="5">
        <v>0.0</v>
      </c>
    </row>
    <row r="9315" ht="14.25" customHeight="1">
      <c r="A9315" s="5"/>
      <c r="B9315" s="5"/>
      <c r="C9315" s="5" t="str">
        <f>IFERROR(__xludf.DUMMYFUNCTION("""COMPUTED_VALUE"""),"")</f>
        <v/>
      </c>
      <c r="D9315" s="5">
        <v>0.0</v>
      </c>
    </row>
    <row r="9316" ht="14.25" customHeight="1">
      <c r="A9316" s="5"/>
      <c r="B9316" s="5"/>
      <c r="C9316" s="5" t="str">
        <f>IFERROR(__xludf.DUMMYFUNCTION("""COMPUTED_VALUE"""),"")</f>
        <v/>
      </c>
      <c r="D9316" s="5">
        <v>0.0</v>
      </c>
    </row>
    <row r="9317" ht="14.25" customHeight="1">
      <c r="A9317" s="5"/>
      <c r="B9317" s="5"/>
      <c r="C9317" s="5" t="str">
        <f>IFERROR(__xludf.DUMMYFUNCTION("""COMPUTED_VALUE"""),"")</f>
        <v/>
      </c>
      <c r="D9317" s="5">
        <v>0.0</v>
      </c>
    </row>
    <row r="9318" ht="14.25" customHeight="1">
      <c r="A9318" s="5"/>
      <c r="B9318" s="5"/>
      <c r="C9318" s="5" t="str">
        <f>IFERROR(__xludf.DUMMYFUNCTION("""COMPUTED_VALUE"""),"")</f>
        <v/>
      </c>
      <c r="D9318" s="5">
        <v>0.0</v>
      </c>
    </row>
    <row r="9319" ht="14.25" customHeight="1">
      <c r="A9319" s="5"/>
      <c r="B9319" s="5"/>
      <c r="C9319" s="5" t="str">
        <f>IFERROR(__xludf.DUMMYFUNCTION("""COMPUTED_VALUE"""),"")</f>
        <v/>
      </c>
      <c r="D9319" s="5">
        <v>0.0</v>
      </c>
    </row>
    <row r="9320" ht="14.25" customHeight="1">
      <c r="A9320" s="5"/>
      <c r="B9320" s="5"/>
      <c r="C9320" s="5" t="str">
        <f>IFERROR(__xludf.DUMMYFUNCTION("""COMPUTED_VALUE"""),"")</f>
        <v/>
      </c>
      <c r="D9320" s="5">
        <v>0.0</v>
      </c>
    </row>
    <row r="9321" ht="14.25" customHeight="1">
      <c r="A9321" s="5"/>
      <c r="B9321" s="5"/>
      <c r="C9321" s="5" t="str">
        <f>IFERROR(__xludf.DUMMYFUNCTION("""COMPUTED_VALUE"""),"")</f>
        <v/>
      </c>
      <c r="D9321" s="5">
        <v>0.0</v>
      </c>
    </row>
    <row r="9322" ht="14.25" customHeight="1">
      <c r="A9322" s="5"/>
      <c r="B9322" s="5"/>
      <c r="C9322" s="5" t="str">
        <f>IFERROR(__xludf.DUMMYFUNCTION("""COMPUTED_VALUE"""),"")</f>
        <v/>
      </c>
      <c r="D9322" s="5">
        <v>0.0</v>
      </c>
    </row>
    <row r="9323" ht="14.25" customHeight="1">
      <c r="A9323" s="5"/>
      <c r="B9323" s="5"/>
      <c r="C9323" s="5" t="str">
        <f>IFERROR(__xludf.DUMMYFUNCTION("""COMPUTED_VALUE"""),"")</f>
        <v/>
      </c>
      <c r="D9323" s="5">
        <v>0.0</v>
      </c>
    </row>
    <row r="9324" ht="14.25" customHeight="1">
      <c r="A9324" s="5"/>
      <c r="B9324" s="5"/>
      <c r="C9324" s="5" t="str">
        <f>IFERROR(__xludf.DUMMYFUNCTION("""COMPUTED_VALUE"""),"")</f>
        <v/>
      </c>
      <c r="D9324" s="5">
        <v>0.0</v>
      </c>
    </row>
    <row r="9325" ht="14.25" customHeight="1">
      <c r="A9325" s="5"/>
      <c r="B9325" s="5"/>
      <c r="C9325" s="5" t="str">
        <f>IFERROR(__xludf.DUMMYFUNCTION("""COMPUTED_VALUE"""),"")</f>
        <v/>
      </c>
      <c r="D9325" s="5">
        <v>0.0</v>
      </c>
    </row>
    <row r="9326" ht="14.25" customHeight="1">
      <c r="A9326" s="5"/>
      <c r="B9326" s="5"/>
      <c r="C9326" s="5" t="str">
        <f>IFERROR(__xludf.DUMMYFUNCTION("""COMPUTED_VALUE"""),"")</f>
        <v/>
      </c>
      <c r="D9326" s="5">
        <v>0.0</v>
      </c>
    </row>
    <row r="9327" ht="14.25" customHeight="1">
      <c r="A9327" s="5"/>
      <c r="B9327" s="5"/>
      <c r="C9327" s="5" t="str">
        <f>IFERROR(__xludf.DUMMYFUNCTION("""COMPUTED_VALUE"""),"")</f>
        <v/>
      </c>
      <c r="D9327" s="5">
        <v>0.0</v>
      </c>
    </row>
    <row r="9328" ht="14.25" customHeight="1">
      <c r="A9328" s="5"/>
      <c r="B9328" s="5"/>
      <c r="C9328" s="5" t="str">
        <f>IFERROR(__xludf.DUMMYFUNCTION("""COMPUTED_VALUE"""),"")</f>
        <v/>
      </c>
      <c r="D9328" s="5">
        <v>0.0</v>
      </c>
    </row>
    <row r="9329" ht="14.25" customHeight="1">
      <c r="A9329" s="5"/>
      <c r="B9329" s="5"/>
      <c r="C9329" s="5" t="str">
        <f>IFERROR(__xludf.DUMMYFUNCTION("""COMPUTED_VALUE"""),"")</f>
        <v/>
      </c>
      <c r="D9329" s="5">
        <v>0.0</v>
      </c>
    </row>
    <row r="9330" ht="14.25" customHeight="1">
      <c r="A9330" s="5"/>
      <c r="B9330" s="5"/>
      <c r="C9330" s="5" t="str">
        <f>IFERROR(__xludf.DUMMYFUNCTION("""COMPUTED_VALUE"""),"")</f>
        <v/>
      </c>
      <c r="D9330" s="5">
        <v>0.0</v>
      </c>
    </row>
    <row r="9331" ht="14.25" customHeight="1">
      <c r="A9331" s="5"/>
      <c r="B9331" s="5"/>
      <c r="C9331" s="5" t="str">
        <f>IFERROR(__xludf.DUMMYFUNCTION("""COMPUTED_VALUE"""),"")</f>
        <v/>
      </c>
      <c r="D9331" s="5">
        <v>0.0</v>
      </c>
    </row>
    <row r="9332" ht="14.25" customHeight="1">
      <c r="A9332" s="5"/>
      <c r="B9332" s="5"/>
      <c r="C9332" s="5" t="str">
        <f>IFERROR(__xludf.DUMMYFUNCTION("""COMPUTED_VALUE"""),"")</f>
        <v/>
      </c>
      <c r="D9332" s="5">
        <v>0.0</v>
      </c>
    </row>
    <row r="9333" ht="14.25" customHeight="1">
      <c r="A9333" s="5"/>
      <c r="B9333" s="5"/>
      <c r="C9333" s="5" t="str">
        <f>IFERROR(__xludf.DUMMYFUNCTION("""COMPUTED_VALUE"""),"")</f>
        <v/>
      </c>
      <c r="D9333" s="5">
        <v>0.0</v>
      </c>
    </row>
    <row r="9334" ht="14.25" customHeight="1">
      <c r="A9334" s="5"/>
      <c r="B9334" s="5"/>
      <c r="C9334" s="5" t="str">
        <f>IFERROR(__xludf.DUMMYFUNCTION("""COMPUTED_VALUE"""),"")</f>
        <v/>
      </c>
      <c r="D9334" s="5">
        <v>0.0</v>
      </c>
    </row>
    <row r="9335" ht="14.25" customHeight="1">
      <c r="A9335" s="5"/>
      <c r="B9335" s="5"/>
      <c r="C9335" s="5" t="str">
        <f>IFERROR(__xludf.DUMMYFUNCTION("""COMPUTED_VALUE"""),"")</f>
        <v/>
      </c>
      <c r="D9335" s="5">
        <v>0.0</v>
      </c>
    </row>
    <row r="9336" ht="14.25" customHeight="1">
      <c r="A9336" s="5"/>
      <c r="B9336" s="5"/>
      <c r="C9336" s="5" t="str">
        <f>IFERROR(__xludf.DUMMYFUNCTION("""COMPUTED_VALUE"""),"")</f>
        <v/>
      </c>
      <c r="D9336" s="5">
        <v>0.0</v>
      </c>
    </row>
    <row r="9337" ht="14.25" customHeight="1">
      <c r="A9337" s="5"/>
      <c r="B9337" s="5"/>
      <c r="C9337" s="5" t="str">
        <f>IFERROR(__xludf.DUMMYFUNCTION("""COMPUTED_VALUE"""),"")</f>
        <v/>
      </c>
      <c r="D9337" s="5">
        <v>0.0</v>
      </c>
    </row>
    <row r="9338" ht="14.25" customHeight="1">
      <c r="A9338" s="5"/>
      <c r="B9338" s="5"/>
      <c r="C9338" s="5" t="str">
        <f>IFERROR(__xludf.DUMMYFUNCTION("""COMPUTED_VALUE"""),"")</f>
        <v/>
      </c>
      <c r="D9338" s="5">
        <v>0.0</v>
      </c>
    </row>
    <row r="9339" ht="14.25" customHeight="1">
      <c r="A9339" s="5"/>
      <c r="B9339" s="5"/>
      <c r="C9339" s="5" t="str">
        <f>IFERROR(__xludf.DUMMYFUNCTION("""COMPUTED_VALUE"""),"")</f>
        <v/>
      </c>
      <c r="D9339" s="5">
        <v>0.0</v>
      </c>
    </row>
    <row r="9340" ht="14.25" customHeight="1">
      <c r="A9340" s="5"/>
      <c r="B9340" s="5"/>
      <c r="C9340" s="5" t="str">
        <f>IFERROR(__xludf.DUMMYFUNCTION("""COMPUTED_VALUE"""),"")</f>
        <v/>
      </c>
      <c r="D9340" s="5">
        <v>0.0</v>
      </c>
    </row>
    <row r="9341" ht="14.25" customHeight="1">
      <c r="A9341" s="5"/>
      <c r="B9341" s="5"/>
      <c r="C9341" s="5" t="str">
        <f>IFERROR(__xludf.DUMMYFUNCTION("""COMPUTED_VALUE"""),"")</f>
        <v/>
      </c>
      <c r="D9341" s="5">
        <v>0.0</v>
      </c>
    </row>
    <row r="9342" ht="14.25" customHeight="1">
      <c r="A9342" s="5"/>
      <c r="B9342" s="5"/>
      <c r="C9342" s="5" t="str">
        <f>IFERROR(__xludf.DUMMYFUNCTION("""COMPUTED_VALUE"""),"")</f>
        <v/>
      </c>
      <c r="D9342" s="5">
        <v>0.0</v>
      </c>
    </row>
    <row r="9343" ht="14.25" customHeight="1">
      <c r="A9343" s="5"/>
      <c r="B9343" s="5"/>
      <c r="C9343" s="5" t="str">
        <f>IFERROR(__xludf.DUMMYFUNCTION("""COMPUTED_VALUE"""),"")</f>
        <v/>
      </c>
      <c r="D9343" s="5">
        <v>0.0</v>
      </c>
    </row>
    <row r="9344" ht="14.25" customHeight="1">
      <c r="A9344" s="5"/>
      <c r="B9344" s="5"/>
      <c r="C9344" s="5" t="str">
        <f>IFERROR(__xludf.DUMMYFUNCTION("""COMPUTED_VALUE"""),"")</f>
        <v/>
      </c>
      <c r="D9344" s="5">
        <v>0.0</v>
      </c>
    </row>
    <row r="9345" ht="14.25" customHeight="1">
      <c r="A9345" s="5"/>
      <c r="B9345" s="5"/>
      <c r="C9345" s="5" t="str">
        <f>IFERROR(__xludf.DUMMYFUNCTION("""COMPUTED_VALUE"""),"")</f>
        <v/>
      </c>
      <c r="D9345" s="5">
        <v>0.0</v>
      </c>
    </row>
    <row r="9346" ht="14.25" customHeight="1">
      <c r="A9346" s="5"/>
      <c r="B9346" s="5"/>
      <c r="C9346" s="5" t="str">
        <f>IFERROR(__xludf.DUMMYFUNCTION("""COMPUTED_VALUE"""),"")</f>
        <v/>
      </c>
      <c r="D9346" s="5">
        <v>0.0</v>
      </c>
    </row>
    <row r="9347" ht="14.25" customHeight="1">
      <c r="A9347" s="5"/>
      <c r="B9347" s="5"/>
      <c r="C9347" s="5" t="str">
        <f>IFERROR(__xludf.DUMMYFUNCTION("""COMPUTED_VALUE"""),"")</f>
        <v/>
      </c>
      <c r="D9347" s="5">
        <v>0.0</v>
      </c>
    </row>
    <row r="9348" ht="14.25" customHeight="1">
      <c r="A9348" s="5"/>
      <c r="B9348" s="5"/>
      <c r="C9348" s="5" t="str">
        <f>IFERROR(__xludf.DUMMYFUNCTION("""COMPUTED_VALUE"""),"")</f>
        <v/>
      </c>
      <c r="D9348" s="5">
        <v>0.0</v>
      </c>
    </row>
    <row r="9349" ht="14.25" customHeight="1">
      <c r="A9349" s="5"/>
      <c r="B9349" s="5"/>
      <c r="C9349" s="5" t="str">
        <f>IFERROR(__xludf.DUMMYFUNCTION("""COMPUTED_VALUE"""),"")</f>
        <v/>
      </c>
      <c r="D9349" s="5">
        <v>0.0</v>
      </c>
    </row>
    <row r="9350" ht="14.25" customHeight="1">
      <c r="A9350" s="5"/>
      <c r="B9350" s="5"/>
      <c r="C9350" s="5" t="str">
        <f>IFERROR(__xludf.DUMMYFUNCTION("""COMPUTED_VALUE"""),"")</f>
        <v/>
      </c>
      <c r="D9350" s="5">
        <v>0.0</v>
      </c>
    </row>
    <row r="9351" ht="14.25" customHeight="1">
      <c r="A9351" s="5"/>
      <c r="B9351" s="5"/>
      <c r="C9351" s="5" t="str">
        <f>IFERROR(__xludf.DUMMYFUNCTION("""COMPUTED_VALUE"""),"")</f>
        <v/>
      </c>
      <c r="D9351" s="5">
        <v>0.0</v>
      </c>
    </row>
    <row r="9352" ht="14.25" customHeight="1">
      <c r="A9352" s="5"/>
      <c r="B9352" s="5"/>
      <c r="C9352" s="5" t="str">
        <f>IFERROR(__xludf.DUMMYFUNCTION("""COMPUTED_VALUE"""),"")</f>
        <v/>
      </c>
      <c r="D9352" s="5">
        <v>0.0</v>
      </c>
    </row>
    <row r="9353" ht="14.25" customHeight="1">
      <c r="A9353" s="5"/>
      <c r="B9353" s="5"/>
      <c r="C9353" s="5" t="str">
        <f>IFERROR(__xludf.DUMMYFUNCTION("""COMPUTED_VALUE"""),"")</f>
        <v/>
      </c>
      <c r="D9353" s="5">
        <v>0.0</v>
      </c>
    </row>
    <row r="9354" ht="14.25" customHeight="1">
      <c r="A9354" s="5"/>
      <c r="B9354" s="5"/>
      <c r="C9354" s="5" t="str">
        <f>IFERROR(__xludf.DUMMYFUNCTION("""COMPUTED_VALUE"""),"")</f>
        <v/>
      </c>
      <c r="D9354" s="5">
        <v>0.0</v>
      </c>
    </row>
    <row r="9355" ht="14.25" customHeight="1">
      <c r="A9355" s="5"/>
      <c r="B9355" s="5"/>
      <c r="C9355" s="5" t="str">
        <f>IFERROR(__xludf.DUMMYFUNCTION("""COMPUTED_VALUE"""),"")</f>
        <v/>
      </c>
      <c r="D9355" s="5">
        <v>0.0</v>
      </c>
    </row>
    <row r="9356" ht="14.25" customHeight="1">
      <c r="A9356" s="5"/>
      <c r="B9356" s="5"/>
      <c r="C9356" s="5" t="str">
        <f>IFERROR(__xludf.DUMMYFUNCTION("""COMPUTED_VALUE"""),"")</f>
        <v/>
      </c>
      <c r="D9356" s="5">
        <v>0.0</v>
      </c>
    </row>
    <row r="9357" ht="14.25" customHeight="1">
      <c r="A9357" s="5"/>
      <c r="B9357" s="5"/>
      <c r="C9357" s="5" t="str">
        <f>IFERROR(__xludf.DUMMYFUNCTION("""COMPUTED_VALUE"""),"")</f>
        <v/>
      </c>
      <c r="D9357" s="5">
        <v>0.0</v>
      </c>
    </row>
    <row r="9358" ht="14.25" customHeight="1">
      <c r="A9358" s="5"/>
      <c r="B9358" s="5"/>
      <c r="C9358" s="5" t="str">
        <f>IFERROR(__xludf.DUMMYFUNCTION("""COMPUTED_VALUE"""),"")</f>
        <v/>
      </c>
      <c r="D9358" s="5">
        <v>0.0</v>
      </c>
    </row>
    <row r="9359" ht="14.25" customHeight="1">
      <c r="A9359" s="5"/>
      <c r="B9359" s="5"/>
      <c r="C9359" s="5" t="str">
        <f>IFERROR(__xludf.DUMMYFUNCTION("""COMPUTED_VALUE"""),"")</f>
        <v/>
      </c>
      <c r="D9359" s="5">
        <v>0.0</v>
      </c>
    </row>
    <row r="9360" ht="14.25" customHeight="1">
      <c r="A9360" s="5"/>
      <c r="B9360" s="5"/>
      <c r="C9360" s="5" t="str">
        <f>IFERROR(__xludf.DUMMYFUNCTION("""COMPUTED_VALUE"""),"")</f>
        <v/>
      </c>
      <c r="D9360" s="5">
        <v>0.0</v>
      </c>
    </row>
    <row r="9361" ht="14.25" customHeight="1">
      <c r="A9361" s="5"/>
      <c r="B9361" s="5"/>
      <c r="C9361" s="5" t="str">
        <f>IFERROR(__xludf.DUMMYFUNCTION("""COMPUTED_VALUE"""),"")</f>
        <v/>
      </c>
      <c r="D9361" s="5">
        <v>0.0</v>
      </c>
    </row>
    <row r="9362" ht="14.25" customHeight="1">
      <c r="A9362" s="5"/>
      <c r="B9362" s="5"/>
      <c r="C9362" s="5" t="str">
        <f>IFERROR(__xludf.DUMMYFUNCTION("""COMPUTED_VALUE"""),"")</f>
        <v/>
      </c>
      <c r="D9362" s="5">
        <v>0.0</v>
      </c>
    </row>
    <row r="9363" ht="14.25" customHeight="1">
      <c r="A9363" s="5"/>
      <c r="B9363" s="5"/>
      <c r="C9363" s="5" t="str">
        <f>IFERROR(__xludf.DUMMYFUNCTION("""COMPUTED_VALUE"""),"")</f>
        <v/>
      </c>
      <c r="D9363" s="5">
        <v>0.0</v>
      </c>
    </row>
    <row r="9364" ht="14.25" customHeight="1">
      <c r="A9364" s="5"/>
      <c r="B9364" s="5"/>
      <c r="C9364" s="5" t="str">
        <f>IFERROR(__xludf.DUMMYFUNCTION("""COMPUTED_VALUE"""),"")</f>
        <v/>
      </c>
      <c r="D9364" s="5">
        <v>0.0</v>
      </c>
    </row>
    <row r="9365" ht="14.25" customHeight="1">
      <c r="A9365" s="5"/>
      <c r="B9365" s="5"/>
      <c r="C9365" s="5" t="str">
        <f>IFERROR(__xludf.DUMMYFUNCTION("""COMPUTED_VALUE"""),"")</f>
        <v/>
      </c>
      <c r="D9365" s="5">
        <v>0.0</v>
      </c>
    </row>
    <row r="9366" ht="14.25" customHeight="1">
      <c r="A9366" s="5"/>
      <c r="B9366" s="5"/>
      <c r="C9366" s="5" t="str">
        <f>IFERROR(__xludf.DUMMYFUNCTION("""COMPUTED_VALUE"""),"")</f>
        <v/>
      </c>
      <c r="D9366" s="5">
        <v>0.0</v>
      </c>
    </row>
    <row r="9367" ht="14.25" customHeight="1">
      <c r="A9367" s="5"/>
      <c r="B9367" s="5"/>
      <c r="C9367" s="5" t="str">
        <f>IFERROR(__xludf.DUMMYFUNCTION("""COMPUTED_VALUE"""),"")</f>
        <v/>
      </c>
      <c r="D9367" s="5">
        <v>0.0</v>
      </c>
    </row>
    <row r="9368" ht="14.25" customHeight="1">
      <c r="A9368" s="5"/>
      <c r="B9368" s="5"/>
      <c r="C9368" s="5" t="str">
        <f>IFERROR(__xludf.DUMMYFUNCTION("""COMPUTED_VALUE"""),"")</f>
        <v/>
      </c>
      <c r="D9368" s="5">
        <v>0.0</v>
      </c>
    </row>
    <row r="9369" ht="14.25" customHeight="1">
      <c r="A9369" s="5"/>
      <c r="B9369" s="5"/>
      <c r="C9369" s="5" t="str">
        <f>IFERROR(__xludf.DUMMYFUNCTION("""COMPUTED_VALUE"""),"")</f>
        <v/>
      </c>
      <c r="D9369" s="5">
        <v>0.0</v>
      </c>
    </row>
    <row r="9370" ht="14.25" customHeight="1">
      <c r="A9370" s="5"/>
      <c r="B9370" s="5"/>
      <c r="C9370" s="5" t="str">
        <f>IFERROR(__xludf.DUMMYFUNCTION("""COMPUTED_VALUE"""),"")</f>
        <v/>
      </c>
      <c r="D9370" s="5">
        <v>0.0</v>
      </c>
    </row>
    <row r="9371" ht="14.25" customHeight="1">
      <c r="A9371" s="5"/>
      <c r="B9371" s="5"/>
      <c r="C9371" s="5" t="str">
        <f>IFERROR(__xludf.DUMMYFUNCTION("""COMPUTED_VALUE"""),"")</f>
        <v/>
      </c>
      <c r="D9371" s="5">
        <v>0.0</v>
      </c>
    </row>
    <row r="9372" ht="14.25" customHeight="1">
      <c r="A9372" s="5"/>
      <c r="B9372" s="5"/>
      <c r="C9372" s="5" t="str">
        <f>IFERROR(__xludf.DUMMYFUNCTION("""COMPUTED_VALUE"""),"")</f>
        <v/>
      </c>
      <c r="D9372" s="5">
        <v>0.0</v>
      </c>
    </row>
    <row r="9373" ht="14.25" customHeight="1">
      <c r="A9373" s="5"/>
      <c r="B9373" s="5"/>
      <c r="C9373" s="5" t="str">
        <f>IFERROR(__xludf.DUMMYFUNCTION("""COMPUTED_VALUE"""),"")</f>
        <v/>
      </c>
      <c r="D9373" s="5">
        <v>0.0</v>
      </c>
    </row>
    <row r="9374" ht="14.25" customHeight="1">
      <c r="A9374" s="5"/>
      <c r="B9374" s="5"/>
      <c r="C9374" s="5" t="str">
        <f>IFERROR(__xludf.DUMMYFUNCTION("""COMPUTED_VALUE"""),"")</f>
        <v/>
      </c>
      <c r="D9374" s="5">
        <v>0.0</v>
      </c>
    </row>
    <row r="9375" ht="14.25" customHeight="1">
      <c r="A9375" s="5"/>
      <c r="B9375" s="5"/>
      <c r="C9375" s="5" t="str">
        <f>IFERROR(__xludf.DUMMYFUNCTION("""COMPUTED_VALUE"""),"")</f>
        <v/>
      </c>
      <c r="D9375" s="5">
        <v>0.0</v>
      </c>
    </row>
    <row r="9376" ht="14.25" customHeight="1">
      <c r="A9376" s="5"/>
      <c r="B9376" s="5"/>
      <c r="C9376" s="5" t="str">
        <f>IFERROR(__xludf.DUMMYFUNCTION("""COMPUTED_VALUE"""),"")</f>
        <v/>
      </c>
      <c r="D9376" s="5">
        <v>0.0</v>
      </c>
    </row>
    <row r="9377" ht="14.25" customHeight="1">
      <c r="A9377" s="5"/>
      <c r="B9377" s="5"/>
      <c r="C9377" s="5" t="str">
        <f>IFERROR(__xludf.DUMMYFUNCTION("""COMPUTED_VALUE"""),"")</f>
        <v/>
      </c>
      <c r="D9377" s="5">
        <v>0.0</v>
      </c>
    </row>
    <row r="9378" ht="14.25" customHeight="1">
      <c r="A9378" s="5"/>
      <c r="B9378" s="5"/>
      <c r="C9378" s="5" t="str">
        <f>IFERROR(__xludf.DUMMYFUNCTION("""COMPUTED_VALUE"""),"")</f>
        <v/>
      </c>
      <c r="D9378" s="5">
        <v>0.0</v>
      </c>
    </row>
    <row r="9379" ht="14.25" customHeight="1">
      <c r="A9379" s="5"/>
      <c r="B9379" s="5"/>
      <c r="C9379" s="5" t="str">
        <f>IFERROR(__xludf.DUMMYFUNCTION("""COMPUTED_VALUE"""),"")</f>
        <v/>
      </c>
      <c r="D9379" s="5">
        <v>0.0</v>
      </c>
    </row>
    <row r="9380" ht="14.25" customHeight="1">
      <c r="A9380" s="5"/>
      <c r="B9380" s="5"/>
      <c r="C9380" s="5" t="str">
        <f>IFERROR(__xludf.DUMMYFUNCTION("""COMPUTED_VALUE"""),"")</f>
        <v/>
      </c>
      <c r="D9380" s="5">
        <v>0.0</v>
      </c>
    </row>
    <row r="9381" ht="14.25" customHeight="1">
      <c r="A9381" s="5"/>
      <c r="B9381" s="5"/>
      <c r="C9381" s="5" t="str">
        <f>IFERROR(__xludf.DUMMYFUNCTION("""COMPUTED_VALUE"""),"")</f>
        <v/>
      </c>
      <c r="D9381" s="5">
        <v>0.0</v>
      </c>
    </row>
    <row r="9382" ht="14.25" customHeight="1">
      <c r="A9382" s="5"/>
      <c r="B9382" s="5"/>
      <c r="C9382" s="5" t="str">
        <f>IFERROR(__xludf.DUMMYFUNCTION("""COMPUTED_VALUE"""),"")</f>
        <v/>
      </c>
      <c r="D9382" s="5">
        <v>0.0</v>
      </c>
    </row>
    <row r="9383" ht="14.25" customHeight="1">
      <c r="A9383" s="5"/>
      <c r="B9383" s="5"/>
      <c r="C9383" s="5" t="str">
        <f>IFERROR(__xludf.DUMMYFUNCTION("""COMPUTED_VALUE"""),"")</f>
        <v/>
      </c>
      <c r="D9383" s="5">
        <v>0.0</v>
      </c>
    </row>
    <row r="9384" ht="14.25" customHeight="1">
      <c r="A9384" s="5"/>
      <c r="B9384" s="5"/>
      <c r="C9384" s="5" t="str">
        <f>IFERROR(__xludf.DUMMYFUNCTION("""COMPUTED_VALUE"""),"")</f>
        <v/>
      </c>
      <c r="D9384" s="5">
        <v>0.0</v>
      </c>
    </row>
    <row r="9385" ht="14.25" customHeight="1">
      <c r="A9385" s="5"/>
      <c r="B9385" s="5"/>
      <c r="C9385" s="5" t="str">
        <f>IFERROR(__xludf.DUMMYFUNCTION("""COMPUTED_VALUE"""),"")</f>
        <v/>
      </c>
      <c r="D9385" s="5">
        <v>0.0</v>
      </c>
    </row>
    <row r="9386" ht="14.25" customHeight="1">
      <c r="A9386" s="5"/>
      <c r="B9386" s="5"/>
      <c r="C9386" s="5" t="str">
        <f>IFERROR(__xludf.DUMMYFUNCTION("""COMPUTED_VALUE"""),"")</f>
        <v/>
      </c>
      <c r="D9386" s="5">
        <v>0.0</v>
      </c>
    </row>
    <row r="9387" ht="14.25" customHeight="1">
      <c r="A9387" s="5"/>
      <c r="B9387" s="5"/>
      <c r="C9387" s="5" t="str">
        <f>IFERROR(__xludf.DUMMYFUNCTION("""COMPUTED_VALUE"""),"")</f>
        <v/>
      </c>
      <c r="D9387" s="5">
        <v>0.0</v>
      </c>
    </row>
    <row r="9388" ht="14.25" customHeight="1">
      <c r="A9388" s="5"/>
      <c r="B9388" s="5"/>
      <c r="C9388" s="5" t="str">
        <f>IFERROR(__xludf.DUMMYFUNCTION("""COMPUTED_VALUE"""),"")</f>
        <v/>
      </c>
      <c r="D9388" s="5">
        <v>0.0</v>
      </c>
    </row>
    <row r="9389" ht="14.25" customHeight="1">
      <c r="A9389" s="5"/>
      <c r="B9389" s="5"/>
      <c r="C9389" s="5" t="str">
        <f>IFERROR(__xludf.DUMMYFUNCTION("""COMPUTED_VALUE"""),"")</f>
        <v/>
      </c>
      <c r="D9389" s="5">
        <v>0.0</v>
      </c>
    </row>
    <row r="9390" ht="14.25" customHeight="1">
      <c r="A9390" s="5"/>
      <c r="B9390" s="5"/>
      <c r="C9390" s="5" t="str">
        <f>IFERROR(__xludf.DUMMYFUNCTION("""COMPUTED_VALUE"""),"")</f>
        <v/>
      </c>
      <c r="D9390" s="5">
        <v>0.0</v>
      </c>
    </row>
    <row r="9391" ht="14.25" customHeight="1">
      <c r="A9391" s="5"/>
      <c r="B9391" s="5"/>
      <c r="C9391" s="5" t="str">
        <f>IFERROR(__xludf.DUMMYFUNCTION("""COMPUTED_VALUE"""),"")</f>
        <v/>
      </c>
      <c r="D9391" s="5">
        <v>0.0</v>
      </c>
    </row>
    <row r="9392" ht="14.25" customHeight="1">
      <c r="A9392" s="5"/>
      <c r="B9392" s="5"/>
      <c r="C9392" s="5" t="str">
        <f>IFERROR(__xludf.DUMMYFUNCTION("""COMPUTED_VALUE"""),"")</f>
        <v/>
      </c>
      <c r="D9392" s="5">
        <v>0.0</v>
      </c>
    </row>
    <row r="9393" ht="14.25" customHeight="1">
      <c r="A9393" s="5"/>
      <c r="B9393" s="5"/>
      <c r="C9393" s="5" t="str">
        <f>IFERROR(__xludf.DUMMYFUNCTION("""COMPUTED_VALUE"""),"")</f>
        <v/>
      </c>
      <c r="D9393" s="5">
        <v>0.0</v>
      </c>
    </row>
    <row r="9394" ht="14.25" customHeight="1">
      <c r="A9394" s="5"/>
      <c r="B9394" s="5"/>
      <c r="C9394" s="5" t="str">
        <f>IFERROR(__xludf.DUMMYFUNCTION("""COMPUTED_VALUE"""),"")</f>
        <v/>
      </c>
      <c r="D9394" s="5">
        <v>0.0</v>
      </c>
    </row>
    <row r="9395" ht="14.25" customHeight="1">
      <c r="A9395" s="5"/>
      <c r="B9395" s="5"/>
      <c r="C9395" s="5" t="str">
        <f>IFERROR(__xludf.DUMMYFUNCTION("""COMPUTED_VALUE"""),"")</f>
        <v/>
      </c>
      <c r="D9395" s="5">
        <v>0.0</v>
      </c>
    </row>
    <row r="9396" ht="14.25" customHeight="1">
      <c r="A9396" s="5"/>
      <c r="B9396" s="5"/>
      <c r="C9396" s="5" t="str">
        <f>IFERROR(__xludf.DUMMYFUNCTION("""COMPUTED_VALUE"""),"")</f>
        <v/>
      </c>
      <c r="D9396" s="5">
        <v>0.0</v>
      </c>
    </row>
    <row r="9397" ht="14.25" customHeight="1">
      <c r="A9397" s="5"/>
      <c r="B9397" s="5"/>
      <c r="C9397" s="5" t="str">
        <f>IFERROR(__xludf.DUMMYFUNCTION("""COMPUTED_VALUE"""),"")</f>
        <v/>
      </c>
      <c r="D9397" s="5">
        <v>0.0</v>
      </c>
    </row>
    <row r="9398" ht="14.25" customHeight="1">
      <c r="A9398" s="5"/>
      <c r="B9398" s="5"/>
      <c r="C9398" s="5" t="str">
        <f>IFERROR(__xludf.DUMMYFUNCTION("""COMPUTED_VALUE"""),"")</f>
        <v/>
      </c>
      <c r="D9398" s="5">
        <v>0.0</v>
      </c>
    </row>
    <row r="9399" ht="14.25" customHeight="1">
      <c r="A9399" s="5"/>
      <c r="B9399" s="5"/>
      <c r="C9399" s="5" t="str">
        <f>IFERROR(__xludf.DUMMYFUNCTION("""COMPUTED_VALUE"""),"")</f>
        <v/>
      </c>
      <c r="D9399" s="5">
        <v>0.0</v>
      </c>
    </row>
    <row r="9400" ht="14.25" customHeight="1">
      <c r="A9400" s="5"/>
      <c r="B9400" s="5"/>
      <c r="C9400" s="5" t="str">
        <f>IFERROR(__xludf.DUMMYFUNCTION("""COMPUTED_VALUE"""),"")</f>
        <v/>
      </c>
      <c r="D9400" s="5">
        <v>0.0</v>
      </c>
    </row>
    <row r="9401" ht="14.25" customHeight="1">
      <c r="A9401" s="5"/>
      <c r="B9401" s="5"/>
      <c r="C9401" s="5" t="str">
        <f>IFERROR(__xludf.DUMMYFUNCTION("""COMPUTED_VALUE"""),"")</f>
        <v/>
      </c>
      <c r="D9401" s="5">
        <v>0.0</v>
      </c>
    </row>
    <row r="9402" ht="14.25" customHeight="1">
      <c r="A9402" s="5"/>
      <c r="B9402" s="5"/>
      <c r="C9402" s="5" t="str">
        <f>IFERROR(__xludf.DUMMYFUNCTION("""COMPUTED_VALUE"""),"")</f>
        <v/>
      </c>
      <c r="D9402" s="5">
        <v>0.0</v>
      </c>
    </row>
    <row r="9403" ht="14.25" customHeight="1">
      <c r="A9403" s="5"/>
      <c r="B9403" s="5"/>
      <c r="C9403" s="5" t="str">
        <f>IFERROR(__xludf.DUMMYFUNCTION("""COMPUTED_VALUE"""),"")</f>
        <v/>
      </c>
      <c r="D9403" s="5">
        <v>0.0</v>
      </c>
    </row>
    <row r="9404" ht="14.25" customHeight="1">
      <c r="A9404" s="5"/>
      <c r="B9404" s="5"/>
      <c r="C9404" s="5" t="str">
        <f>IFERROR(__xludf.DUMMYFUNCTION("""COMPUTED_VALUE"""),"")</f>
        <v/>
      </c>
      <c r="D9404" s="5">
        <v>0.0</v>
      </c>
    </row>
    <row r="9405" ht="14.25" customHeight="1">
      <c r="A9405" s="5"/>
      <c r="B9405" s="5"/>
      <c r="C9405" s="5" t="str">
        <f>IFERROR(__xludf.DUMMYFUNCTION("""COMPUTED_VALUE"""),"")</f>
        <v/>
      </c>
      <c r="D9405" s="5">
        <v>0.0</v>
      </c>
    </row>
    <row r="9406" ht="14.25" customHeight="1">
      <c r="A9406" s="5"/>
      <c r="B9406" s="5"/>
      <c r="C9406" s="5" t="str">
        <f>IFERROR(__xludf.DUMMYFUNCTION("""COMPUTED_VALUE"""),"")</f>
        <v/>
      </c>
      <c r="D9406" s="5">
        <v>0.0</v>
      </c>
    </row>
    <row r="9407" ht="14.25" customHeight="1">
      <c r="A9407" s="5"/>
      <c r="B9407" s="5"/>
      <c r="C9407" s="5" t="str">
        <f>IFERROR(__xludf.DUMMYFUNCTION("""COMPUTED_VALUE"""),"")</f>
        <v/>
      </c>
      <c r="D9407" s="5">
        <v>0.0</v>
      </c>
    </row>
    <row r="9408" ht="14.25" customHeight="1">
      <c r="A9408" s="5"/>
      <c r="B9408" s="5"/>
      <c r="C9408" s="5" t="str">
        <f>IFERROR(__xludf.DUMMYFUNCTION("""COMPUTED_VALUE"""),"")</f>
        <v/>
      </c>
      <c r="D9408" s="5">
        <v>0.0</v>
      </c>
    </row>
    <row r="9409" ht="14.25" customHeight="1">
      <c r="A9409" s="5"/>
      <c r="B9409" s="5"/>
      <c r="C9409" s="5" t="str">
        <f>IFERROR(__xludf.DUMMYFUNCTION("""COMPUTED_VALUE"""),"")</f>
        <v/>
      </c>
      <c r="D9409" s="5">
        <v>0.0</v>
      </c>
    </row>
    <row r="9410" ht="14.25" customHeight="1">
      <c r="A9410" s="5"/>
      <c r="B9410" s="5"/>
      <c r="C9410" s="5" t="str">
        <f>IFERROR(__xludf.DUMMYFUNCTION("""COMPUTED_VALUE"""),"")</f>
        <v/>
      </c>
      <c r="D9410" s="5">
        <v>0.0</v>
      </c>
    </row>
    <row r="9411" ht="14.25" customHeight="1">
      <c r="A9411" s="5"/>
      <c r="B9411" s="5"/>
      <c r="C9411" s="5" t="str">
        <f>IFERROR(__xludf.DUMMYFUNCTION("""COMPUTED_VALUE"""),"")</f>
        <v/>
      </c>
      <c r="D9411" s="5">
        <v>0.0</v>
      </c>
    </row>
    <row r="9412" ht="14.25" customHeight="1">
      <c r="A9412" s="5"/>
      <c r="B9412" s="5"/>
      <c r="C9412" s="5" t="str">
        <f>IFERROR(__xludf.DUMMYFUNCTION("""COMPUTED_VALUE"""),"")</f>
        <v/>
      </c>
      <c r="D9412" s="5">
        <v>0.0</v>
      </c>
    </row>
    <row r="9413" ht="14.25" customHeight="1">
      <c r="A9413" s="5"/>
      <c r="B9413" s="5"/>
      <c r="C9413" s="5" t="str">
        <f>IFERROR(__xludf.DUMMYFUNCTION("""COMPUTED_VALUE"""),"")</f>
        <v/>
      </c>
      <c r="D9413" s="5">
        <v>0.0</v>
      </c>
    </row>
    <row r="9414" ht="14.25" customHeight="1">
      <c r="A9414" s="5"/>
      <c r="B9414" s="5"/>
      <c r="C9414" s="5" t="str">
        <f>IFERROR(__xludf.DUMMYFUNCTION("""COMPUTED_VALUE"""),"")</f>
        <v/>
      </c>
      <c r="D9414" s="5">
        <v>0.0</v>
      </c>
    </row>
    <row r="9415" ht="14.25" customHeight="1">
      <c r="A9415" s="5"/>
      <c r="B9415" s="5"/>
      <c r="C9415" s="5" t="str">
        <f>IFERROR(__xludf.DUMMYFUNCTION("""COMPUTED_VALUE"""),"")</f>
        <v/>
      </c>
      <c r="D9415" s="5">
        <v>0.0</v>
      </c>
    </row>
    <row r="9416" ht="14.25" customHeight="1">
      <c r="A9416" s="5"/>
      <c r="B9416" s="5"/>
      <c r="C9416" s="5" t="str">
        <f>IFERROR(__xludf.DUMMYFUNCTION("""COMPUTED_VALUE"""),"")</f>
        <v/>
      </c>
      <c r="D9416" s="5">
        <v>0.0</v>
      </c>
    </row>
    <row r="9417" ht="14.25" customHeight="1">
      <c r="A9417" s="5"/>
      <c r="B9417" s="5"/>
      <c r="C9417" s="5" t="str">
        <f>IFERROR(__xludf.DUMMYFUNCTION("""COMPUTED_VALUE"""),"")</f>
        <v/>
      </c>
      <c r="D9417" s="5">
        <v>0.0</v>
      </c>
    </row>
    <row r="9418" ht="14.25" customHeight="1">
      <c r="A9418" s="5"/>
      <c r="B9418" s="5"/>
      <c r="C9418" s="5" t="str">
        <f>IFERROR(__xludf.DUMMYFUNCTION("""COMPUTED_VALUE"""),"")</f>
        <v/>
      </c>
      <c r="D9418" s="5">
        <v>0.0</v>
      </c>
    </row>
    <row r="9419" ht="14.25" customHeight="1">
      <c r="A9419" s="5"/>
      <c r="B9419" s="5"/>
      <c r="C9419" s="5" t="str">
        <f>IFERROR(__xludf.DUMMYFUNCTION("""COMPUTED_VALUE"""),"")</f>
        <v/>
      </c>
      <c r="D9419" s="5">
        <v>0.0</v>
      </c>
    </row>
    <row r="9420" ht="14.25" customHeight="1">
      <c r="A9420" s="5"/>
      <c r="B9420" s="5"/>
      <c r="C9420" s="5" t="str">
        <f>IFERROR(__xludf.DUMMYFUNCTION("""COMPUTED_VALUE"""),"")</f>
        <v/>
      </c>
      <c r="D9420" s="5">
        <v>0.0</v>
      </c>
    </row>
    <row r="9421" ht="14.25" customHeight="1">
      <c r="A9421" s="5"/>
      <c r="B9421" s="5"/>
      <c r="C9421" s="5" t="str">
        <f>IFERROR(__xludf.DUMMYFUNCTION("""COMPUTED_VALUE"""),"")</f>
        <v/>
      </c>
      <c r="D9421" s="5">
        <v>0.0</v>
      </c>
    </row>
    <row r="9422" ht="14.25" customHeight="1">
      <c r="A9422" s="5"/>
      <c r="B9422" s="5"/>
      <c r="C9422" s="5" t="str">
        <f>IFERROR(__xludf.DUMMYFUNCTION("""COMPUTED_VALUE"""),"")</f>
        <v/>
      </c>
      <c r="D9422" s="5">
        <v>0.0</v>
      </c>
    </row>
    <row r="9423" ht="14.25" customHeight="1">
      <c r="A9423" s="5"/>
      <c r="B9423" s="5"/>
      <c r="C9423" s="5" t="str">
        <f>IFERROR(__xludf.DUMMYFUNCTION("""COMPUTED_VALUE"""),"")</f>
        <v/>
      </c>
      <c r="D9423" s="5">
        <v>0.0</v>
      </c>
    </row>
    <row r="9424" ht="14.25" customHeight="1">
      <c r="A9424" s="5"/>
      <c r="B9424" s="5"/>
      <c r="C9424" s="5" t="str">
        <f>IFERROR(__xludf.DUMMYFUNCTION("""COMPUTED_VALUE"""),"")</f>
        <v/>
      </c>
      <c r="D9424" s="5">
        <v>0.0</v>
      </c>
    </row>
    <row r="9425" ht="14.25" customHeight="1">
      <c r="A9425" s="5"/>
      <c r="B9425" s="5"/>
      <c r="C9425" s="5" t="str">
        <f>IFERROR(__xludf.DUMMYFUNCTION("""COMPUTED_VALUE"""),"")</f>
        <v/>
      </c>
      <c r="D9425" s="5">
        <v>0.0</v>
      </c>
    </row>
    <row r="9426" ht="14.25" customHeight="1">
      <c r="A9426" s="5"/>
      <c r="B9426" s="5"/>
      <c r="C9426" s="5" t="str">
        <f>IFERROR(__xludf.DUMMYFUNCTION("""COMPUTED_VALUE"""),"")</f>
        <v/>
      </c>
      <c r="D9426" s="5">
        <v>0.0</v>
      </c>
    </row>
    <row r="9427" ht="14.25" customHeight="1">
      <c r="A9427" s="5"/>
      <c r="B9427" s="5"/>
      <c r="C9427" s="5" t="str">
        <f>IFERROR(__xludf.DUMMYFUNCTION("""COMPUTED_VALUE"""),"")</f>
        <v/>
      </c>
      <c r="D9427" s="5">
        <v>0.0</v>
      </c>
    </row>
    <row r="9428" ht="14.25" customHeight="1">
      <c r="A9428" s="5"/>
      <c r="B9428" s="5"/>
      <c r="C9428" s="5" t="str">
        <f>IFERROR(__xludf.DUMMYFUNCTION("""COMPUTED_VALUE"""),"")</f>
        <v/>
      </c>
      <c r="D9428" s="5">
        <v>0.0</v>
      </c>
    </row>
    <row r="9429" ht="14.25" customHeight="1">
      <c r="A9429" s="5"/>
      <c r="B9429" s="5"/>
      <c r="C9429" s="5" t="str">
        <f>IFERROR(__xludf.DUMMYFUNCTION("""COMPUTED_VALUE"""),"")</f>
        <v/>
      </c>
      <c r="D9429" s="5">
        <v>0.0</v>
      </c>
    </row>
    <row r="9430" ht="14.25" customHeight="1">
      <c r="A9430" s="5"/>
      <c r="B9430" s="5"/>
      <c r="C9430" s="5" t="str">
        <f>IFERROR(__xludf.DUMMYFUNCTION("""COMPUTED_VALUE"""),"")</f>
        <v/>
      </c>
      <c r="D9430" s="5">
        <v>0.0</v>
      </c>
    </row>
    <row r="9431" ht="14.25" customHeight="1">
      <c r="A9431" s="5"/>
      <c r="B9431" s="5"/>
      <c r="C9431" s="5" t="str">
        <f>IFERROR(__xludf.DUMMYFUNCTION("""COMPUTED_VALUE"""),"")</f>
        <v/>
      </c>
      <c r="D9431" s="5">
        <v>0.0</v>
      </c>
    </row>
    <row r="9432" ht="14.25" customHeight="1">
      <c r="A9432" s="5"/>
      <c r="B9432" s="5"/>
      <c r="C9432" s="5" t="str">
        <f>IFERROR(__xludf.DUMMYFUNCTION("""COMPUTED_VALUE"""),"")</f>
        <v/>
      </c>
      <c r="D9432" s="5">
        <v>0.0</v>
      </c>
    </row>
    <row r="9433" ht="14.25" customHeight="1">
      <c r="A9433" s="5"/>
      <c r="B9433" s="5"/>
      <c r="C9433" s="5" t="str">
        <f>IFERROR(__xludf.DUMMYFUNCTION("""COMPUTED_VALUE"""),"")</f>
        <v/>
      </c>
      <c r="D9433" s="5">
        <v>0.0</v>
      </c>
    </row>
    <row r="9434" ht="14.25" customHeight="1">
      <c r="A9434" s="5"/>
      <c r="B9434" s="5"/>
      <c r="C9434" s="5" t="str">
        <f>IFERROR(__xludf.DUMMYFUNCTION("""COMPUTED_VALUE"""),"")</f>
        <v/>
      </c>
      <c r="D9434" s="5">
        <v>0.0</v>
      </c>
    </row>
    <row r="9435" ht="14.25" customHeight="1">
      <c r="A9435" s="5"/>
      <c r="B9435" s="5"/>
      <c r="C9435" s="5" t="str">
        <f>IFERROR(__xludf.DUMMYFUNCTION("""COMPUTED_VALUE"""),"")</f>
        <v/>
      </c>
      <c r="D9435" s="5">
        <v>0.0</v>
      </c>
    </row>
    <row r="9436" ht="14.25" customHeight="1">
      <c r="A9436" s="5"/>
      <c r="B9436" s="5"/>
      <c r="C9436" s="5" t="str">
        <f>IFERROR(__xludf.DUMMYFUNCTION("""COMPUTED_VALUE"""),"")</f>
        <v/>
      </c>
      <c r="D9436" s="5">
        <v>0.0</v>
      </c>
    </row>
    <row r="9437" ht="14.25" customHeight="1">
      <c r="A9437" s="5"/>
      <c r="B9437" s="5"/>
      <c r="C9437" s="5" t="str">
        <f>IFERROR(__xludf.DUMMYFUNCTION("""COMPUTED_VALUE"""),"")</f>
        <v/>
      </c>
      <c r="D9437" s="5">
        <v>0.0</v>
      </c>
    </row>
    <row r="9438" ht="14.25" customHeight="1">
      <c r="A9438" s="5"/>
      <c r="B9438" s="5"/>
      <c r="C9438" s="5" t="str">
        <f>IFERROR(__xludf.DUMMYFUNCTION("""COMPUTED_VALUE"""),"")</f>
        <v/>
      </c>
      <c r="D9438" s="5">
        <v>0.0</v>
      </c>
    </row>
    <row r="9439" ht="14.25" customHeight="1">
      <c r="A9439" s="5"/>
      <c r="B9439" s="5"/>
      <c r="C9439" s="5" t="str">
        <f>IFERROR(__xludf.DUMMYFUNCTION("""COMPUTED_VALUE"""),"")</f>
        <v/>
      </c>
      <c r="D9439" s="5">
        <v>0.0</v>
      </c>
    </row>
    <row r="9440" ht="14.25" customHeight="1">
      <c r="A9440" s="5"/>
      <c r="B9440" s="5"/>
      <c r="C9440" s="5" t="str">
        <f>IFERROR(__xludf.DUMMYFUNCTION("""COMPUTED_VALUE"""),"")</f>
        <v/>
      </c>
      <c r="D9440" s="5">
        <v>0.0</v>
      </c>
    </row>
    <row r="9441" ht="14.25" customHeight="1">
      <c r="A9441" s="5"/>
      <c r="B9441" s="5"/>
      <c r="C9441" s="5" t="str">
        <f>IFERROR(__xludf.DUMMYFUNCTION("""COMPUTED_VALUE"""),"")</f>
        <v/>
      </c>
      <c r="D9441" s="5">
        <v>0.0</v>
      </c>
    </row>
    <row r="9442" ht="14.25" customHeight="1">
      <c r="A9442" s="5"/>
      <c r="B9442" s="5"/>
      <c r="C9442" s="5" t="str">
        <f>IFERROR(__xludf.DUMMYFUNCTION("""COMPUTED_VALUE"""),"")</f>
        <v/>
      </c>
      <c r="D9442" s="5">
        <v>0.0</v>
      </c>
    </row>
    <row r="9443" ht="14.25" customHeight="1">
      <c r="A9443" s="5"/>
      <c r="B9443" s="5"/>
      <c r="C9443" s="5" t="str">
        <f>IFERROR(__xludf.DUMMYFUNCTION("""COMPUTED_VALUE"""),"")</f>
        <v/>
      </c>
      <c r="D9443" s="5">
        <v>0.0</v>
      </c>
    </row>
    <row r="9444" ht="14.25" customHeight="1">
      <c r="A9444" s="5"/>
      <c r="B9444" s="5"/>
      <c r="C9444" s="5" t="str">
        <f>IFERROR(__xludf.DUMMYFUNCTION("""COMPUTED_VALUE"""),"")</f>
        <v/>
      </c>
      <c r="D9444" s="5">
        <v>0.0</v>
      </c>
    </row>
    <row r="9445" ht="14.25" customHeight="1">
      <c r="A9445" s="5"/>
      <c r="B9445" s="5"/>
      <c r="C9445" s="5" t="str">
        <f>IFERROR(__xludf.DUMMYFUNCTION("""COMPUTED_VALUE"""),"")</f>
        <v/>
      </c>
      <c r="D9445" s="5">
        <v>0.0</v>
      </c>
    </row>
    <row r="9446" ht="14.25" customHeight="1">
      <c r="A9446" s="5"/>
      <c r="B9446" s="5"/>
      <c r="C9446" s="5" t="str">
        <f>IFERROR(__xludf.DUMMYFUNCTION("""COMPUTED_VALUE"""),"")</f>
        <v/>
      </c>
      <c r="D9446" s="5">
        <v>0.0</v>
      </c>
    </row>
    <row r="9447" ht="14.25" customHeight="1">
      <c r="A9447" s="5"/>
      <c r="B9447" s="5"/>
      <c r="C9447" s="5" t="str">
        <f>IFERROR(__xludf.DUMMYFUNCTION("""COMPUTED_VALUE"""),"")</f>
        <v/>
      </c>
      <c r="D9447" s="5">
        <v>0.0</v>
      </c>
    </row>
    <row r="9448" ht="14.25" customHeight="1">
      <c r="A9448" s="5"/>
      <c r="B9448" s="5"/>
      <c r="C9448" s="5" t="str">
        <f>IFERROR(__xludf.DUMMYFUNCTION("""COMPUTED_VALUE"""),"")</f>
        <v/>
      </c>
      <c r="D9448" s="5">
        <v>0.0</v>
      </c>
    </row>
    <row r="9449" ht="14.25" customHeight="1">
      <c r="A9449" s="5"/>
      <c r="B9449" s="5"/>
      <c r="C9449" s="5" t="str">
        <f>IFERROR(__xludf.DUMMYFUNCTION("""COMPUTED_VALUE"""),"")</f>
        <v/>
      </c>
      <c r="D9449" s="5">
        <v>0.0</v>
      </c>
    </row>
    <row r="9450" ht="14.25" customHeight="1">
      <c r="A9450" s="5"/>
      <c r="B9450" s="5"/>
      <c r="C9450" s="5" t="str">
        <f>IFERROR(__xludf.DUMMYFUNCTION("""COMPUTED_VALUE"""),"")</f>
        <v/>
      </c>
      <c r="D9450" s="5">
        <v>0.0</v>
      </c>
    </row>
    <row r="9451" ht="14.25" customHeight="1">
      <c r="A9451" s="5"/>
      <c r="B9451" s="5"/>
      <c r="C9451" s="5" t="str">
        <f>IFERROR(__xludf.DUMMYFUNCTION("""COMPUTED_VALUE"""),"")</f>
        <v/>
      </c>
      <c r="D9451" s="5">
        <v>0.0</v>
      </c>
    </row>
    <row r="9452" ht="14.25" customHeight="1">
      <c r="A9452" s="5"/>
      <c r="B9452" s="5"/>
      <c r="C9452" s="5" t="str">
        <f>IFERROR(__xludf.DUMMYFUNCTION("""COMPUTED_VALUE"""),"")</f>
        <v/>
      </c>
      <c r="D9452" s="5">
        <v>0.0</v>
      </c>
    </row>
    <row r="9453" ht="14.25" customHeight="1">
      <c r="A9453" s="5"/>
      <c r="B9453" s="5"/>
      <c r="C9453" s="5" t="str">
        <f>IFERROR(__xludf.DUMMYFUNCTION("""COMPUTED_VALUE"""),"")</f>
        <v/>
      </c>
      <c r="D9453" s="5">
        <v>0.0</v>
      </c>
    </row>
    <row r="9454" ht="14.25" customHeight="1">
      <c r="A9454" s="5"/>
      <c r="B9454" s="5"/>
      <c r="C9454" s="5" t="str">
        <f>IFERROR(__xludf.DUMMYFUNCTION("""COMPUTED_VALUE"""),"")</f>
        <v/>
      </c>
      <c r="D9454" s="5">
        <v>0.0</v>
      </c>
    </row>
    <row r="9455" ht="14.25" customHeight="1">
      <c r="A9455" s="5"/>
      <c r="B9455" s="5"/>
      <c r="C9455" s="5" t="str">
        <f>IFERROR(__xludf.DUMMYFUNCTION("""COMPUTED_VALUE"""),"")</f>
        <v/>
      </c>
      <c r="D9455" s="5">
        <v>0.0</v>
      </c>
    </row>
    <row r="9456" ht="14.25" customHeight="1">
      <c r="A9456" s="5"/>
      <c r="B9456" s="5"/>
      <c r="C9456" s="5" t="str">
        <f>IFERROR(__xludf.DUMMYFUNCTION("""COMPUTED_VALUE"""),"")</f>
        <v/>
      </c>
      <c r="D9456" s="5">
        <v>0.0</v>
      </c>
    </row>
    <row r="9457" ht="14.25" customHeight="1">
      <c r="A9457" s="5"/>
      <c r="B9457" s="5"/>
      <c r="C9457" s="5" t="str">
        <f>IFERROR(__xludf.DUMMYFUNCTION("""COMPUTED_VALUE"""),"")</f>
        <v/>
      </c>
      <c r="D9457" s="5">
        <v>0.0</v>
      </c>
    </row>
    <row r="9458" ht="14.25" customHeight="1">
      <c r="A9458" s="5"/>
      <c r="B9458" s="5"/>
      <c r="C9458" s="5" t="str">
        <f>IFERROR(__xludf.DUMMYFUNCTION("""COMPUTED_VALUE"""),"")</f>
        <v/>
      </c>
      <c r="D9458" s="5">
        <v>0.0</v>
      </c>
    </row>
    <row r="9459" ht="14.25" customHeight="1">
      <c r="A9459" s="5"/>
      <c r="B9459" s="5"/>
      <c r="C9459" s="5" t="str">
        <f>IFERROR(__xludf.DUMMYFUNCTION("""COMPUTED_VALUE"""),"")</f>
        <v/>
      </c>
      <c r="D9459" s="5">
        <v>0.0</v>
      </c>
    </row>
    <row r="9460" ht="14.25" customHeight="1">
      <c r="A9460" s="5"/>
      <c r="B9460" s="5"/>
      <c r="C9460" s="5" t="str">
        <f>IFERROR(__xludf.DUMMYFUNCTION("""COMPUTED_VALUE"""),"")</f>
        <v/>
      </c>
      <c r="D9460" s="5">
        <v>0.0</v>
      </c>
    </row>
    <row r="9461" ht="14.25" customHeight="1">
      <c r="A9461" s="5"/>
      <c r="B9461" s="5"/>
      <c r="C9461" s="5" t="str">
        <f>IFERROR(__xludf.DUMMYFUNCTION("""COMPUTED_VALUE"""),"")</f>
        <v/>
      </c>
      <c r="D9461" s="5">
        <v>0.0</v>
      </c>
    </row>
    <row r="9462" ht="14.25" customHeight="1">
      <c r="A9462" s="5"/>
      <c r="B9462" s="5"/>
      <c r="C9462" s="5" t="str">
        <f>IFERROR(__xludf.DUMMYFUNCTION("""COMPUTED_VALUE"""),"")</f>
        <v/>
      </c>
      <c r="D9462" s="5">
        <v>0.0</v>
      </c>
    </row>
    <row r="9463" ht="14.25" customHeight="1">
      <c r="A9463" s="5"/>
      <c r="B9463" s="5"/>
      <c r="C9463" s="5" t="str">
        <f>IFERROR(__xludf.DUMMYFUNCTION("""COMPUTED_VALUE"""),"")</f>
        <v/>
      </c>
      <c r="D9463" s="5">
        <v>0.0</v>
      </c>
    </row>
    <row r="9464" ht="14.25" customHeight="1">
      <c r="A9464" s="5"/>
      <c r="B9464" s="5"/>
      <c r="C9464" s="5" t="str">
        <f>IFERROR(__xludf.DUMMYFUNCTION("""COMPUTED_VALUE"""),"")</f>
        <v/>
      </c>
      <c r="D9464" s="5">
        <v>0.0</v>
      </c>
    </row>
    <row r="9465" ht="14.25" customHeight="1">
      <c r="A9465" s="5"/>
      <c r="B9465" s="5"/>
      <c r="C9465" s="5" t="str">
        <f>IFERROR(__xludf.DUMMYFUNCTION("""COMPUTED_VALUE"""),"")</f>
        <v/>
      </c>
      <c r="D9465" s="5">
        <v>0.0</v>
      </c>
    </row>
    <row r="9466" ht="14.25" customHeight="1">
      <c r="A9466" s="5"/>
      <c r="B9466" s="5"/>
      <c r="C9466" s="5" t="str">
        <f>IFERROR(__xludf.DUMMYFUNCTION("""COMPUTED_VALUE"""),"")</f>
        <v/>
      </c>
      <c r="D9466" s="5">
        <v>0.0</v>
      </c>
    </row>
    <row r="9467" ht="14.25" customHeight="1">
      <c r="A9467" s="5"/>
      <c r="B9467" s="5"/>
      <c r="C9467" s="5" t="str">
        <f>IFERROR(__xludf.DUMMYFUNCTION("""COMPUTED_VALUE"""),"")</f>
        <v/>
      </c>
      <c r="D9467" s="5">
        <v>0.0</v>
      </c>
    </row>
    <row r="9468" ht="14.25" customHeight="1">
      <c r="A9468" s="5"/>
      <c r="B9468" s="5"/>
      <c r="C9468" s="5" t="str">
        <f>IFERROR(__xludf.DUMMYFUNCTION("""COMPUTED_VALUE"""),"")</f>
        <v/>
      </c>
      <c r="D9468" s="5">
        <v>0.0</v>
      </c>
    </row>
    <row r="9469" ht="14.25" customHeight="1">
      <c r="A9469" s="5"/>
      <c r="B9469" s="5"/>
      <c r="C9469" s="5" t="str">
        <f>IFERROR(__xludf.DUMMYFUNCTION("""COMPUTED_VALUE"""),"")</f>
        <v/>
      </c>
      <c r="D9469" s="5">
        <v>0.0</v>
      </c>
    </row>
    <row r="9470" ht="14.25" customHeight="1">
      <c r="A9470" s="5"/>
      <c r="B9470" s="5"/>
      <c r="C9470" s="5" t="str">
        <f>IFERROR(__xludf.DUMMYFUNCTION("""COMPUTED_VALUE"""),"")</f>
        <v/>
      </c>
      <c r="D9470" s="5">
        <v>0.0</v>
      </c>
    </row>
    <row r="9471" ht="14.25" customHeight="1">
      <c r="A9471" s="5"/>
      <c r="B9471" s="5"/>
      <c r="C9471" s="5" t="str">
        <f>IFERROR(__xludf.DUMMYFUNCTION("""COMPUTED_VALUE"""),"")</f>
        <v/>
      </c>
      <c r="D9471" s="5">
        <v>0.0</v>
      </c>
    </row>
    <row r="9472" ht="14.25" customHeight="1">
      <c r="A9472" s="5"/>
      <c r="B9472" s="5"/>
      <c r="C9472" s="5" t="str">
        <f>IFERROR(__xludf.DUMMYFUNCTION("""COMPUTED_VALUE"""),"")</f>
        <v/>
      </c>
      <c r="D9472" s="5">
        <v>0.0</v>
      </c>
    </row>
    <row r="9473" ht="14.25" customHeight="1">
      <c r="A9473" s="5"/>
      <c r="B9473" s="5"/>
      <c r="C9473" s="5" t="str">
        <f>IFERROR(__xludf.DUMMYFUNCTION("""COMPUTED_VALUE"""),"")</f>
        <v/>
      </c>
      <c r="D9473" s="5">
        <v>0.0</v>
      </c>
    </row>
    <row r="9474" ht="14.25" customHeight="1">
      <c r="A9474" s="5"/>
      <c r="B9474" s="5"/>
      <c r="C9474" s="5" t="str">
        <f>IFERROR(__xludf.DUMMYFUNCTION("""COMPUTED_VALUE"""),"")</f>
        <v/>
      </c>
      <c r="D9474" s="5">
        <v>0.0</v>
      </c>
    </row>
    <row r="9475" ht="14.25" customHeight="1">
      <c r="A9475" s="5"/>
      <c r="B9475" s="5"/>
      <c r="C9475" s="5" t="str">
        <f>IFERROR(__xludf.DUMMYFUNCTION("""COMPUTED_VALUE"""),"")</f>
        <v/>
      </c>
      <c r="D9475" s="5">
        <v>0.0</v>
      </c>
    </row>
    <row r="9476" ht="14.25" customHeight="1">
      <c r="A9476" s="5"/>
      <c r="B9476" s="5"/>
      <c r="C9476" s="5" t="str">
        <f>IFERROR(__xludf.DUMMYFUNCTION("""COMPUTED_VALUE"""),"")</f>
        <v/>
      </c>
      <c r="D9476" s="5">
        <v>0.0</v>
      </c>
    </row>
    <row r="9477" ht="14.25" customHeight="1">
      <c r="A9477" s="5"/>
      <c r="B9477" s="5"/>
      <c r="C9477" s="5" t="str">
        <f>IFERROR(__xludf.DUMMYFUNCTION("""COMPUTED_VALUE"""),"")</f>
        <v/>
      </c>
      <c r="D9477" s="5">
        <v>0.0</v>
      </c>
    </row>
    <row r="9478" ht="14.25" customHeight="1">
      <c r="A9478" s="5"/>
      <c r="B9478" s="5"/>
      <c r="C9478" s="5" t="str">
        <f>IFERROR(__xludf.DUMMYFUNCTION("""COMPUTED_VALUE"""),"")</f>
        <v/>
      </c>
      <c r="D9478" s="5">
        <v>0.0</v>
      </c>
    </row>
    <row r="9479" ht="14.25" customHeight="1">
      <c r="A9479" s="5"/>
      <c r="B9479" s="5"/>
      <c r="C9479" s="5" t="str">
        <f>IFERROR(__xludf.DUMMYFUNCTION("""COMPUTED_VALUE"""),"")</f>
        <v/>
      </c>
      <c r="D9479" s="5">
        <v>0.0</v>
      </c>
    </row>
    <row r="9480" ht="14.25" customHeight="1">
      <c r="A9480" s="5"/>
      <c r="B9480" s="5"/>
      <c r="C9480" s="5" t="str">
        <f>IFERROR(__xludf.DUMMYFUNCTION("""COMPUTED_VALUE"""),"")</f>
        <v/>
      </c>
      <c r="D9480" s="5">
        <v>0.0</v>
      </c>
    </row>
    <row r="9481" ht="14.25" customHeight="1">
      <c r="A9481" s="5"/>
      <c r="B9481" s="5"/>
      <c r="C9481" s="5" t="str">
        <f>IFERROR(__xludf.DUMMYFUNCTION("""COMPUTED_VALUE"""),"")</f>
        <v/>
      </c>
      <c r="D9481" s="5">
        <v>0.0</v>
      </c>
    </row>
    <row r="9482" ht="14.25" customHeight="1">
      <c r="A9482" s="5"/>
      <c r="B9482" s="5"/>
      <c r="C9482" s="5" t="str">
        <f>IFERROR(__xludf.DUMMYFUNCTION("""COMPUTED_VALUE"""),"")</f>
        <v/>
      </c>
      <c r="D9482" s="5">
        <v>0.0</v>
      </c>
    </row>
    <row r="9483" ht="14.25" customHeight="1">
      <c r="A9483" s="5"/>
      <c r="B9483" s="5"/>
      <c r="C9483" s="5" t="str">
        <f>IFERROR(__xludf.DUMMYFUNCTION("""COMPUTED_VALUE"""),"")</f>
        <v/>
      </c>
      <c r="D9483" s="5">
        <v>0.0</v>
      </c>
    </row>
    <row r="9484" ht="14.25" customHeight="1">
      <c r="A9484" s="5"/>
      <c r="B9484" s="5"/>
      <c r="C9484" s="5" t="str">
        <f>IFERROR(__xludf.DUMMYFUNCTION("""COMPUTED_VALUE"""),"")</f>
        <v/>
      </c>
      <c r="D9484" s="5">
        <v>0.0</v>
      </c>
    </row>
    <row r="9485" ht="14.25" customHeight="1">
      <c r="A9485" s="5"/>
      <c r="B9485" s="5"/>
      <c r="C9485" s="5" t="str">
        <f>IFERROR(__xludf.DUMMYFUNCTION("""COMPUTED_VALUE"""),"")</f>
        <v/>
      </c>
      <c r="D9485" s="5">
        <v>0.0</v>
      </c>
    </row>
    <row r="9486" ht="14.25" customHeight="1">
      <c r="A9486" s="5"/>
      <c r="B9486" s="5"/>
      <c r="C9486" s="5" t="str">
        <f>IFERROR(__xludf.DUMMYFUNCTION("""COMPUTED_VALUE"""),"")</f>
        <v/>
      </c>
      <c r="D9486" s="5">
        <v>0.0</v>
      </c>
    </row>
    <row r="9487" ht="14.25" customHeight="1">
      <c r="A9487" s="5"/>
      <c r="B9487" s="5"/>
      <c r="C9487" s="5" t="str">
        <f>IFERROR(__xludf.DUMMYFUNCTION("""COMPUTED_VALUE"""),"")</f>
        <v/>
      </c>
      <c r="D9487" s="5">
        <v>0.0</v>
      </c>
    </row>
    <row r="9488" ht="14.25" customHeight="1">
      <c r="A9488" s="5"/>
      <c r="B9488" s="5"/>
      <c r="C9488" s="5" t="str">
        <f>IFERROR(__xludf.DUMMYFUNCTION("""COMPUTED_VALUE"""),"")</f>
        <v/>
      </c>
      <c r="D9488" s="5">
        <v>0.0</v>
      </c>
    </row>
    <row r="9489" ht="14.25" customHeight="1">
      <c r="A9489" s="5"/>
      <c r="B9489" s="5"/>
      <c r="C9489" s="5" t="str">
        <f>IFERROR(__xludf.DUMMYFUNCTION("""COMPUTED_VALUE"""),"")</f>
        <v/>
      </c>
      <c r="D9489" s="5">
        <v>0.0</v>
      </c>
    </row>
    <row r="9490" ht="14.25" customHeight="1">
      <c r="A9490" s="5"/>
      <c r="B9490" s="5"/>
      <c r="C9490" s="5" t="str">
        <f>IFERROR(__xludf.DUMMYFUNCTION("""COMPUTED_VALUE"""),"")</f>
        <v/>
      </c>
      <c r="D9490" s="5">
        <v>0.0</v>
      </c>
    </row>
    <row r="9491" ht="14.25" customHeight="1">
      <c r="A9491" s="5"/>
      <c r="B9491" s="5"/>
      <c r="C9491" s="5" t="str">
        <f>IFERROR(__xludf.DUMMYFUNCTION("""COMPUTED_VALUE"""),"")</f>
        <v/>
      </c>
      <c r="D9491" s="5">
        <v>0.0</v>
      </c>
    </row>
    <row r="9492" ht="14.25" customHeight="1">
      <c r="A9492" s="5"/>
      <c r="B9492" s="5"/>
      <c r="C9492" s="5" t="str">
        <f>IFERROR(__xludf.DUMMYFUNCTION("""COMPUTED_VALUE"""),"")</f>
        <v/>
      </c>
      <c r="D9492" s="5">
        <v>0.0</v>
      </c>
    </row>
    <row r="9493" ht="14.25" customHeight="1">
      <c r="A9493" s="5"/>
      <c r="B9493" s="5"/>
      <c r="C9493" s="5" t="str">
        <f>IFERROR(__xludf.DUMMYFUNCTION("""COMPUTED_VALUE"""),"")</f>
        <v/>
      </c>
      <c r="D9493" s="5">
        <v>0.0</v>
      </c>
    </row>
    <row r="9494" ht="14.25" customHeight="1">
      <c r="A9494" s="5"/>
      <c r="B9494" s="5"/>
      <c r="C9494" s="5" t="str">
        <f>IFERROR(__xludf.DUMMYFUNCTION("""COMPUTED_VALUE"""),"")</f>
        <v/>
      </c>
      <c r="D9494" s="5">
        <v>0.0</v>
      </c>
    </row>
    <row r="9495" ht="14.25" customHeight="1">
      <c r="A9495" s="5"/>
      <c r="B9495" s="5"/>
      <c r="C9495" s="5" t="str">
        <f>IFERROR(__xludf.DUMMYFUNCTION("""COMPUTED_VALUE"""),"")</f>
        <v/>
      </c>
      <c r="D9495" s="5">
        <v>0.0</v>
      </c>
    </row>
    <row r="9496" ht="14.25" customHeight="1">
      <c r="A9496" s="5"/>
      <c r="B9496" s="5"/>
      <c r="C9496" s="5" t="str">
        <f>IFERROR(__xludf.DUMMYFUNCTION("""COMPUTED_VALUE"""),"")</f>
        <v/>
      </c>
      <c r="D9496" s="5">
        <v>0.0</v>
      </c>
    </row>
    <row r="9497" ht="14.25" customHeight="1">
      <c r="A9497" s="5"/>
      <c r="B9497" s="5"/>
      <c r="C9497" s="5" t="str">
        <f>IFERROR(__xludf.DUMMYFUNCTION("""COMPUTED_VALUE"""),"")</f>
        <v/>
      </c>
      <c r="D9497" s="5">
        <v>0.0</v>
      </c>
    </row>
    <row r="9498" ht="14.25" customHeight="1">
      <c r="A9498" s="5"/>
      <c r="B9498" s="5"/>
      <c r="C9498" s="5" t="str">
        <f>IFERROR(__xludf.DUMMYFUNCTION("""COMPUTED_VALUE"""),"")</f>
        <v/>
      </c>
      <c r="D9498" s="5">
        <v>0.0</v>
      </c>
    </row>
    <row r="9499" ht="14.25" customHeight="1">
      <c r="A9499" s="5"/>
      <c r="B9499" s="5"/>
      <c r="C9499" s="5" t="str">
        <f>IFERROR(__xludf.DUMMYFUNCTION("""COMPUTED_VALUE"""),"")</f>
        <v/>
      </c>
      <c r="D9499" s="5">
        <v>0.0</v>
      </c>
    </row>
    <row r="9500" ht="14.25" customHeight="1">
      <c r="A9500" s="5"/>
      <c r="B9500" s="5"/>
      <c r="C9500" s="5" t="str">
        <f>IFERROR(__xludf.DUMMYFUNCTION("""COMPUTED_VALUE"""),"")</f>
        <v/>
      </c>
      <c r="D9500" s="5">
        <v>0.0</v>
      </c>
    </row>
    <row r="9501" ht="14.25" customHeight="1">
      <c r="A9501" s="5"/>
      <c r="B9501" s="5"/>
      <c r="C9501" s="5" t="str">
        <f>IFERROR(__xludf.DUMMYFUNCTION("""COMPUTED_VALUE"""),"")</f>
        <v/>
      </c>
      <c r="D9501" s="5">
        <v>0.0</v>
      </c>
    </row>
    <row r="9502" ht="14.25" customHeight="1">
      <c r="A9502" s="5"/>
      <c r="B9502" s="5"/>
      <c r="C9502" s="5" t="str">
        <f>IFERROR(__xludf.DUMMYFUNCTION("""COMPUTED_VALUE"""),"")</f>
        <v/>
      </c>
      <c r="D9502" s="5">
        <v>0.0</v>
      </c>
    </row>
    <row r="9503" ht="14.25" customHeight="1">
      <c r="A9503" s="5"/>
      <c r="B9503" s="5"/>
      <c r="C9503" s="5" t="str">
        <f>IFERROR(__xludf.DUMMYFUNCTION("""COMPUTED_VALUE"""),"")</f>
        <v/>
      </c>
      <c r="D9503" s="5">
        <v>0.0</v>
      </c>
    </row>
    <row r="9504" ht="14.25" customHeight="1">
      <c r="A9504" s="5"/>
      <c r="B9504" s="5"/>
      <c r="C9504" s="5" t="str">
        <f>IFERROR(__xludf.DUMMYFUNCTION("""COMPUTED_VALUE"""),"")</f>
        <v/>
      </c>
      <c r="D9504" s="5">
        <v>0.0</v>
      </c>
    </row>
    <row r="9505" ht="14.25" customHeight="1">
      <c r="A9505" s="5"/>
      <c r="B9505" s="5"/>
      <c r="C9505" s="5" t="str">
        <f>IFERROR(__xludf.DUMMYFUNCTION("""COMPUTED_VALUE"""),"")</f>
        <v/>
      </c>
      <c r="D9505" s="5">
        <v>0.0</v>
      </c>
    </row>
    <row r="9506" ht="14.25" customHeight="1">
      <c r="A9506" s="5"/>
      <c r="B9506" s="5"/>
      <c r="C9506" s="5" t="str">
        <f>IFERROR(__xludf.DUMMYFUNCTION("""COMPUTED_VALUE"""),"")</f>
        <v/>
      </c>
      <c r="D9506" s="5">
        <v>0.0</v>
      </c>
    </row>
    <row r="9507" ht="14.25" customHeight="1">
      <c r="A9507" s="5"/>
      <c r="B9507" s="5"/>
      <c r="C9507" s="5" t="str">
        <f>IFERROR(__xludf.DUMMYFUNCTION("""COMPUTED_VALUE"""),"")</f>
        <v/>
      </c>
      <c r="D9507" s="5">
        <v>0.0</v>
      </c>
    </row>
    <row r="9508" ht="14.25" customHeight="1">
      <c r="A9508" s="5"/>
      <c r="B9508" s="5"/>
      <c r="C9508" s="5" t="str">
        <f>IFERROR(__xludf.DUMMYFUNCTION("""COMPUTED_VALUE"""),"")</f>
        <v/>
      </c>
      <c r="D9508" s="5">
        <v>0.0</v>
      </c>
    </row>
    <row r="9509" ht="14.25" customHeight="1">
      <c r="A9509" s="5"/>
      <c r="B9509" s="5"/>
      <c r="C9509" s="5" t="str">
        <f>IFERROR(__xludf.DUMMYFUNCTION("""COMPUTED_VALUE"""),"")</f>
        <v/>
      </c>
      <c r="D9509" s="5">
        <v>0.0</v>
      </c>
    </row>
    <row r="9510" ht="14.25" customHeight="1">
      <c r="A9510" s="5"/>
      <c r="B9510" s="5"/>
      <c r="C9510" s="5" t="str">
        <f>IFERROR(__xludf.DUMMYFUNCTION("""COMPUTED_VALUE"""),"")</f>
        <v/>
      </c>
      <c r="D9510" s="5">
        <v>0.0</v>
      </c>
    </row>
    <row r="9511" ht="14.25" customHeight="1">
      <c r="A9511" s="5"/>
      <c r="B9511" s="5"/>
      <c r="C9511" s="5" t="str">
        <f>IFERROR(__xludf.DUMMYFUNCTION("""COMPUTED_VALUE"""),"")</f>
        <v/>
      </c>
      <c r="D9511" s="5">
        <v>0.0</v>
      </c>
    </row>
    <row r="9512" ht="14.25" customHeight="1">
      <c r="A9512" s="5"/>
      <c r="B9512" s="5"/>
      <c r="C9512" s="5" t="str">
        <f>IFERROR(__xludf.DUMMYFUNCTION("""COMPUTED_VALUE"""),"")</f>
        <v/>
      </c>
      <c r="D9512" s="5">
        <v>0.0</v>
      </c>
    </row>
    <row r="9513" ht="14.25" customHeight="1">
      <c r="A9513" s="5"/>
      <c r="B9513" s="5"/>
      <c r="C9513" s="5" t="str">
        <f>IFERROR(__xludf.DUMMYFUNCTION("""COMPUTED_VALUE"""),"")</f>
        <v/>
      </c>
      <c r="D9513" s="5">
        <v>0.0</v>
      </c>
    </row>
    <row r="9514" ht="14.25" customHeight="1">
      <c r="A9514" s="5"/>
      <c r="B9514" s="5"/>
      <c r="C9514" s="5" t="str">
        <f>IFERROR(__xludf.DUMMYFUNCTION("""COMPUTED_VALUE"""),"")</f>
        <v/>
      </c>
      <c r="D9514" s="5">
        <v>0.0</v>
      </c>
    </row>
    <row r="9515" ht="14.25" customHeight="1">
      <c r="A9515" s="5"/>
      <c r="B9515" s="5"/>
      <c r="C9515" s="5" t="str">
        <f>IFERROR(__xludf.DUMMYFUNCTION("""COMPUTED_VALUE"""),"")</f>
        <v/>
      </c>
      <c r="D9515" s="5">
        <v>0.0</v>
      </c>
    </row>
    <row r="9516" ht="14.25" customHeight="1">
      <c r="A9516" s="5"/>
      <c r="B9516" s="5"/>
      <c r="C9516" s="5" t="str">
        <f>IFERROR(__xludf.DUMMYFUNCTION("""COMPUTED_VALUE"""),"")</f>
        <v/>
      </c>
      <c r="D9516" s="5">
        <v>0.0</v>
      </c>
    </row>
    <row r="9517" ht="14.25" customHeight="1">
      <c r="A9517" s="5"/>
      <c r="B9517" s="5"/>
      <c r="C9517" s="5" t="str">
        <f>IFERROR(__xludf.DUMMYFUNCTION("""COMPUTED_VALUE"""),"")</f>
        <v/>
      </c>
      <c r="D9517" s="5">
        <v>0.0</v>
      </c>
    </row>
    <row r="9518" ht="14.25" customHeight="1">
      <c r="A9518" s="5"/>
      <c r="B9518" s="5"/>
      <c r="C9518" s="5" t="str">
        <f>IFERROR(__xludf.DUMMYFUNCTION("""COMPUTED_VALUE"""),"")</f>
        <v/>
      </c>
      <c r="D9518" s="5">
        <v>0.0</v>
      </c>
    </row>
    <row r="9519" ht="14.25" customHeight="1">
      <c r="A9519" s="5"/>
      <c r="B9519" s="5"/>
      <c r="C9519" s="5" t="str">
        <f>IFERROR(__xludf.DUMMYFUNCTION("""COMPUTED_VALUE"""),"")</f>
        <v/>
      </c>
      <c r="D9519" s="5">
        <v>0.0</v>
      </c>
    </row>
    <row r="9520" ht="14.25" customHeight="1">
      <c r="A9520" s="5"/>
      <c r="B9520" s="5"/>
      <c r="C9520" s="5" t="str">
        <f>IFERROR(__xludf.DUMMYFUNCTION("""COMPUTED_VALUE"""),"")</f>
        <v/>
      </c>
      <c r="D9520" s="5">
        <v>0.0</v>
      </c>
    </row>
    <row r="9521" ht="14.25" customHeight="1">
      <c r="A9521" s="5"/>
      <c r="B9521" s="5"/>
      <c r="C9521" s="5" t="str">
        <f>IFERROR(__xludf.DUMMYFUNCTION("""COMPUTED_VALUE"""),"")</f>
        <v/>
      </c>
      <c r="D9521" s="5">
        <v>0.0</v>
      </c>
    </row>
    <row r="9522" ht="14.25" customHeight="1">
      <c r="A9522" s="5"/>
      <c r="B9522" s="5"/>
      <c r="C9522" s="5" t="str">
        <f>IFERROR(__xludf.DUMMYFUNCTION("""COMPUTED_VALUE"""),"")</f>
        <v/>
      </c>
      <c r="D9522" s="5">
        <v>0.0</v>
      </c>
    </row>
    <row r="9523" ht="14.25" customHeight="1">
      <c r="A9523" s="5"/>
      <c r="B9523" s="5"/>
      <c r="C9523" s="5" t="str">
        <f>IFERROR(__xludf.DUMMYFUNCTION("""COMPUTED_VALUE"""),"")</f>
        <v/>
      </c>
      <c r="D9523" s="5">
        <v>0.0</v>
      </c>
    </row>
    <row r="9524" ht="14.25" customHeight="1">
      <c r="A9524" s="5"/>
      <c r="B9524" s="5"/>
      <c r="C9524" s="5" t="str">
        <f>IFERROR(__xludf.DUMMYFUNCTION("""COMPUTED_VALUE"""),"")</f>
        <v/>
      </c>
      <c r="D9524" s="5">
        <v>0.0</v>
      </c>
    </row>
    <row r="9525" ht="14.25" customHeight="1">
      <c r="A9525" s="5"/>
      <c r="B9525" s="5"/>
      <c r="C9525" s="5" t="str">
        <f>IFERROR(__xludf.DUMMYFUNCTION("""COMPUTED_VALUE"""),"")</f>
        <v/>
      </c>
      <c r="D9525" s="5">
        <v>0.0</v>
      </c>
    </row>
    <row r="9526" ht="14.25" customHeight="1">
      <c r="A9526" s="5"/>
      <c r="B9526" s="5"/>
      <c r="C9526" s="5" t="str">
        <f>IFERROR(__xludf.DUMMYFUNCTION("""COMPUTED_VALUE"""),"")</f>
        <v/>
      </c>
      <c r="D9526" s="5">
        <v>0.0</v>
      </c>
    </row>
    <row r="9527" ht="14.25" customHeight="1">
      <c r="A9527" s="5"/>
      <c r="B9527" s="5"/>
      <c r="C9527" s="5" t="str">
        <f>IFERROR(__xludf.DUMMYFUNCTION("""COMPUTED_VALUE"""),"")</f>
        <v/>
      </c>
      <c r="D9527" s="5">
        <v>0.0</v>
      </c>
    </row>
    <row r="9528" ht="14.25" customHeight="1">
      <c r="A9528" s="5"/>
      <c r="B9528" s="5"/>
      <c r="C9528" s="5" t="str">
        <f>IFERROR(__xludf.DUMMYFUNCTION("""COMPUTED_VALUE"""),"")</f>
        <v/>
      </c>
      <c r="D9528" s="5">
        <v>0.0</v>
      </c>
    </row>
    <row r="9529" ht="14.25" customHeight="1">
      <c r="A9529" s="5"/>
      <c r="B9529" s="5"/>
      <c r="C9529" s="5" t="str">
        <f>IFERROR(__xludf.DUMMYFUNCTION("""COMPUTED_VALUE"""),"")</f>
        <v/>
      </c>
      <c r="D9529" s="5">
        <v>0.0</v>
      </c>
    </row>
    <row r="9530" ht="14.25" customHeight="1">
      <c r="A9530" s="5"/>
      <c r="B9530" s="5"/>
      <c r="C9530" s="5" t="str">
        <f>IFERROR(__xludf.DUMMYFUNCTION("""COMPUTED_VALUE"""),"")</f>
        <v/>
      </c>
      <c r="D9530" s="5">
        <v>0.0</v>
      </c>
    </row>
    <row r="9531" ht="14.25" customHeight="1">
      <c r="A9531" s="5"/>
      <c r="B9531" s="5"/>
      <c r="C9531" s="5" t="str">
        <f>IFERROR(__xludf.DUMMYFUNCTION("""COMPUTED_VALUE"""),"")</f>
        <v/>
      </c>
      <c r="D9531" s="5">
        <v>0.0</v>
      </c>
    </row>
    <row r="9532" ht="14.25" customHeight="1">
      <c r="A9532" s="5"/>
      <c r="B9532" s="5"/>
      <c r="C9532" s="5" t="str">
        <f>IFERROR(__xludf.DUMMYFUNCTION("""COMPUTED_VALUE"""),"")</f>
        <v/>
      </c>
      <c r="D9532" s="5">
        <v>0.0</v>
      </c>
    </row>
    <row r="9533" ht="14.25" customHeight="1">
      <c r="A9533" s="5"/>
      <c r="B9533" s="5"/>
      <c r="C9533" s="5" t="str">
        <f>IFERROR(__xludf.DUMMYFUNCTION("""COMPUTED_VALUE"""),"")</f>
        <v/>
      </c>
      <c r="D9533" s="5">
        <v>0.0</v>
      </c>
    </row>
    <row r="9534" ht="14.25" customHeight="1">
      <c r="A9534" s="5"/>
      <c r="B9534" s="5"/>
      <c r="C9534" s="5" t="str">
        <f>IFERROR(__xludf.DUMMYFUNCTION("""COMPUTED_VALUE"""),"")</f>
        <v/>
      </c>
      <c r="D9534" s="5">
        <v>0.0</v>
      </c>
    </row>
    <row r="9535" ht="14.25" customHeight="1">
      <c r="A9535" s="5"/>
      <c r="B9535" s="5"/>
      <c r="C9535" s="5" t="str">
        <f>IFERROR(__xludf.DUMMYFUNCTION("""COMPUTED_VALUE"""),"")</f>
        <v/>
      </c>
      <c r="D9535" s="5">
        <v>0.0</v>
      </c>
    </row>
    <row r="9536" ht="14.25" customHeight="1">
      <c r="A9536" s="5"/>
      <c r="B9536" s="5"/>
      <c r="C9536" s="5" t="str">
        <f>IFERROR(__xludf.DUMMYFUNCTION("""COMPUTED_VALUE"""),"")</f>
        <v/>
      </c>
      <c r="D9536" s="5">
        <v>0.0</v>
      </c>
    </row>
    <row r="9537" ht="14.25" customHeight="1">
      <c r="A9537" s="5"/>
      <c r="B9537" s="5"/>
      <c r="C9537" s="5" t="str">
        <f>IFERROR(__xludf.DUMMYFUNCTION("""COMPUTED_VALUE"""),"")</f>
        <v/>
      </c>
      <c r="D9537" s="5">
        <v>0.0</v>
      </c>
    </row>
    <row r="9538" ht="14.25" customHeight="1">
      <c r="A9538" s="5"/>
      <c r="B9538" s="5"/>
      <c r="C9538" s="5" t="str">
        <f>IFERROR(__xludf.DUMMYFUNCTION("""COMPUTED_VALUE"""),"")</f>
        <v/>
      </c>
      <c r="D9538" s="5">
        <v>0.0</v>
      </c>
    </row>
    <row r="9539" ht="14.25" customHeight="1">
      <c r="A9539" s="5"/>
      <c r="B9539" s="5"/>
      <c r="C9539" s="5" t="str">
        <f>IFERROR(__xludf.DUMMYFUNCTION("""COMPUTED_VALUE"""),"")</f>
        <v/>
      </c>
      <c r="D9539" s="5">
        <v>0.0</v>
      </c>
    </row>
    <row r="9540" ht="14.25" customHeight="1">
      <c r="A9540" s="5"/>
      <c r="B9540" s="5"/>
      <c r="C9540" s="5" t="str">
        <f>IFERROR(__xludf.DUMMYFUNCTION("""COMPUTED_VALUE"""),"")</f>
        <v/>
      </c>
      <c r="D9540" s="5">
        <v>0.0</v>
      </c>
    </row>
    <row r="9541" ht="14.25" customHeight="1">
      <c r="A9541" s="5"/>
      <c r="B9541" s="5"/>
      <c r="C9541" s="5" t="str">
        <f>IFERROR(__xludf.DUMMYFUNCTION("""COMPUTED_VALUE"""),"")</f>
        <v/>
      </c>
      <c r="D9541" s="5">
        <v>0.0</v>
      </c>
    </row>
    <row r="9542" ht="14.25" customHeight="1">
      <c r="A9542" s="5"/>
      <c r="B9542" s="5"/>
      <c r="C9542" s="5" t="str">
        <f>IFERROR(__xludf.DUMMYFUNCTION("""COMPUTED_VALUE"""),"")</f>
        <v/>
      </c>
      <c r="D9542" s="5">
        <v>0.0</v>
      </c>
    </row>
    <row r="9543" ht="14.25" customHeight="1">
      <c r="A9543" s="5"/>
      <c r="B9543" s="5"/>
      <c r="C9543" s="5" t="str">
        <f>IFERROR(__xludf.DUMMYFUNCTION("""COMPUTED_VALUE"""),"")</f>
        <v/>
      </c>
      <c r="D9543" s="5">
        <v>0.0</v>
      </c>
    </row>
    <row r="9544" ht="14.25" customHeight="1">
      <c r="A9544" s="5"/>
      <c r="B9544" s="5"/>
      <c r="C9544" s="5" t="str">
        <f>IFERROR(__xludf.DUMMYFUNCTION("""COMPUTED_VALUE"""),"")</f>
        <v/>
      </c>
      <c r="D9544" s="5">
        <v>0.0</v>
      </c>
    </row>
    <row r="9545" ht="14.25" customHeight="1">
      <c r="A9545" s="5"/>
      <c r="B9545" s="5"/>
      <c r="C9545" s="5" t="str">
        <f>IFERROR(__xludf.DUMMYFUNCTION("""COMPUTED_VALUE"""),"")</f>
        <v/>
      </c>
      <c r="D9545" s="5">
        <v>0.0</v>
      </c>
    </row>
    <row r="9546" ht="14.25" customHeight="1">
      <c r="A9546" s="5"/>
      <c r="B9546" s="5"/>
      <c r="C9546" s="5" t="str">
        <f>IFERROR(__xludf.DUMMYFUNCTION("""COMPUTED_VALUE"""),"")</f>
        <v/>
      </c>
      <c r="D9546" s="5">
        <v>0.0</v>
      </c>
    </row>
    <row r="9547" ht="14.25" customHeight="1">
      <c r="A9547" s="5"/>
      <c r="B9547" s="5"/>
      <c r="C9547" s="5" t="str">
        <f>IFERROR(__xludf.DUMMYFUNCTION("""COMPUTED_VALUE"""),"")</f>
        <v/>
      </c>
      <c r="D9547" s="5">
        <v>0.0</v>
      </c>
    </row>
    <row r="9548" ht="14.25" customHeight="1">
      <c r="A9548" s="5"/>
      <c r="B9548" s="5"/>
      <c r="C9548" s="5" t="str">
        <f>IFERROR(__xludf.DUMMYFUNCTION("""COMPUTED_VALUE"""),"")</f>
        <v/>
      </c>
      <c r="D9548" s="5">
        <v>0.0</v>
      </c>
    </row>
    <row r="9549" ht="14.25" customHeight="1">
      <c r="A9549" s="5"/>
      <c r="B9549" s="5"/>
      <c r="C9549" s="5" t="str">
        <f>IFERROR(__xludf.DUMMYFUNCTION("""COMPUTED_VALUE"""),"")</f>
        <v/>
      </c>
      <c r="D9549" s="5">
        <v>0.0</v>
      </c>
    </row>
    <row r="9550" ht="14.25" customHeight="1">
      <c r="A9550" s="5"/>
      <c r="B9550" s="5"/>
      <c r="C9550" s="5" t="str">
        <f>IFERROR(__xludf.DUMMYFUNCTION("""COMPUTED_VALUE"""),"")</f>
        <v/>
      </c>
      <c r="D9550" s="5">
        <v>0.0</v>
      </c>
    </row>
    <row r="9551" ht="14.25" customHeight="1">
      <c r="A9551" s="5"/>
      <c r="B9551" s="5"/>
      <c r="C9551" s="5" t="str">
        <f>IFERROR(__xludf.DUMMYFUNCTION("""COMPUTED_VALUE"""),"")</f>
        <v/>
      </c>
      <c r="D9551" s="5">
        <v>0.0</v>
      </c>
    </row>
    <row r="9552" ht="14.25" customHeight="1">
      <c r="A9552" s="5"/>
      <c r="B9552" s="5"/>
      <c r="C9552" s="5" t="str">
        <f>IFERROR(__xludf.DUMMYFUNCTION("""COMPUTED_VALUE"""),"")</f>
        <v/>
      </c>
      <c r="D9552" s="5">
        <v>0.0</v>
      </c>
    </row>
    <row r="9553" ht="14.25" customHeight="1">
      <c r="A9553" s="5"/>
      <c r="B9553" s="5"/>
      <c r="C9553" s="5" t="str">
        <f>IFERROR(__xludf.DUMMYFUNCTION("""COMPUTED_VALUE"""),"")</f>
        <v/>
      </c>
      <c r="D9553" s="5">
        <v>0.0</v>
      </c>
    </row>
    <row r="9554" ht="14.25" customHeight="1">
      <c r="A9554" s="5"/>
      <c r="B9554" s="5"/>
      <c r="C9554" s="5" t="str">
        <f>IFERROR(__xludf.DUMMYFUNCTION("""COMPUTED_VALUE"""),"")</f>
        <v/>
      </c>
      <c r="D9554" s="5">
        <v>0.0</v>
      </c>
    </row>
    <row r="9555" ht="14.25" customHeight="1">
      <c r="A9555" s="5"/>
      <c r="B9555" s="5"/>
      <c r="C9555" s="5" t="str">
        <f>IFERROR(__xludf.DUMMYFUNCTION("""COMPUTED_VALUE"""),"")</f>
        <v/>
      </c>
      <c r="D9555" s="5">
        <v>0.0</v>
      </c>
    </row>
    <row r="9556" ht="14.25" customHeight="1">
      <c r="A9556" s="5"/>
      <c r="B9556" s="5"/>
      <c r="C9556" s="5" t="str">
        <f>IFERROR(__xludf.DUMMYFUNCTION("""COMPUTED_VALUE"""),"")</f>
        <v/>
      </c>
      <c r="D9556" s="5">
        <v>0.0</v>
      </c>
    </row>
    <row r="9557" ht="14.25" customHeight="1">
      <c r="A9557" s="5"/>
      <c r="B9557" s="5"/>
      <c r="C9557" s="5" t="str">
        <f>IFERROR(__xludf.DUMMYFUNCTION("""COMPUTED_VALUE"""),"")</f>
        <v/>
      </c>
      <c r="D9557" s="5">
        <v>0.0</v>
      </c>
    </row>
    <row r="9558" ht="14.25" customHeight="1">
      <c r="A9558" s="5"/>
      <c r="B9558" s="5"/>
      <c r="C9558" s="5" t="str">
        <f>IFERROR(__xludf.DUMMYFUNCTION("""COMPUTED_VALUE"""),"")</f>
        <v/>
      </c>
      <c r="D9558" s="5">
        <v>0.0</v>
      </c>
    </row>
    <row r="9559" ht="14.25" customHeight="1">
      <c r="A9559" s="5"/>
      <c r="B9559" s="5"/>
      <c r="C9559" s="5" t="str">
        <f>IFERROR(__xludf.DUMMYFUNCTION("""COMPUTED_VALUE"""),"")</f>
        <v/>
      </c>
      <c r="D9559" s="5">
        <v>0.0</v>
      </c>
    </row>
    <row r="9560" ht="14.25" customHeight="1">
      <c r="A9560" s="5"/>
      <c r="B9560" s="5"/>
      <c r="C9560" s="5" t="str">
        <f>IFERROR(__xludf.DUMMYFUNCTION("""COMPUTED_VALUE"""),"")</f>
        <v/>
      </c>
      <c r="D9560" s="5">
        <v>0.0</v>
      </c>
    </row>
    <row r="9561" ht="14.25" customHeight="1">
      <c r="A9561" s="5"/>
      <c r="B9561" s="5"/>
      <c r="C9561" s="5" t="str">
        <f>IFERROR(__xludf.DUMMYFUNCTION("""COMPUTED_VALUE"""),"")</f>
        <v/>
      </c>
      <c r="D9561" s="5">
        <v>0.0</v>
      </c>
    </row>
    <row r="9562" ht="14.25" customHeight="1">
      <c r="A9562" s="5"/>
      <c r="B9562" s="5"/>
      <c r="C9562" s="5" t="str">
        <f>IFERROR(__xludf.DUMMYFUNCTION("""COMPUTED_VALUE"""),"")</f>
        <v/>
      </c>
      <c r="D9562" s="5">
        <v>0.0</v>
      </c>
    </row>
    <row r="9563" ht="14.25" customHeight="1">
      <c r="A9563" s="5"/>
      <c r="B9563" s="5"/>
      <c r="C9563" s="5" t="str">
        <f>IFERROR(__xludf.DUMMYFUNCTION("""COMPUTED_VALUE"""),"")</f>
        <v/>
      </c>
      <c r="D9563" s="5">
        <v>0.0</v>
      </c>
    </row>
    <row r="9564" ht="14.25" customHeight="1">
      <c r="A9564" s="5"/>
      <c r="B9564" s="5"/>
      <c r="C9564" s="5" t="str">
        <f>IFERROR(__xludf.DUMMYFUNCTION("""COMPUTED_VALUE"""),"")</f>
        <v/>
      </c>
      <c r="D9564" s="5">
        <v>0.0</v>
      </c>
    </row>
    <row r="9565" ht="14.25" customHeight="1">
      <c r="A9565" s="5"/>
      <c r="B9565" s="5"/>
      <c r="C9565" s="5" t="str">
        <f>IFERROR(__xludf.DUMMYFUNCTION("""COMPUTED_VALUE"""),"")</f>
        <v/>
      </c>
      <c r="D9565" s="5">
        <v>0.0</v>
      </c>
    </row>
    <row r="9566" ht="14.25" customHeight="1">
      <c r="A9566" s="5"/>
      <c r="B9566" s="5"/>
      <c r="C9566" s="5" t="str">
        <f>IFERROR(__xludf.DUMMYFUNCTION("""COMPUTED_VALUE"""),"")</f>
        <v/>
      </c>
      <c r="D9566" s="5">
        <v>0.0</v>
      </c>
    </row>
    <row r="9567" ht="14.25" customHeight="1">
      <c r="A9567" s="5"/>
      <c r="B9567" s="5"/>
      <c r="C9567" s="5" t="str">
        <f>IFERROR(__xludf.DUMMYFUNCTION("""COMPUTED_VALUE"""),"")</f>
        <v/>
      </c>
      <c r="D9567" s="5">
        <v>0.0</v>
      </c>
    </row>
    <row r="9568" ht="14.25" customHeight="1">
      <c r="A9568" s="5"/>
      <c r="B9568" s="5"/>
      <c r="C9568" s="5" t="str">
        <f>IFERROR(__xludf.DUMMYFUNCTION("""COMPUTED_VALUE"""),"")</f>
        <v/>
      </c>
      <c r="D9568" s="5">
        <v>0.0</v>
      </c>
    </row>
    <row r="9569" ht="14.25" customHeight="1">
      <c r="A9569" s="5"/>
      <c r="B9569" s="5"/>
      <c r="C9569" s="5" t="str">
        <f>IFERROR(__xludf.DUMMYFUNCTION("""COMPUTED_VALUE"""),"")</f>
        <v/>
      </c>
      <c r="D9569" s="5">
        <v>0.0</v>
      </c>
    </row>
    <row r="9570" ht="14.25" customHeight="1">
      <c r="A9570" s="5"/>
      <c r="B9570" s="5"/>
      <c r="C9570" s="5" t="str">
        <f>IFERROR(__xludf.DUMMYFUNCTION("""COMPUTED_VALUE"""),"")</f>
        <v/>
      </c>
      <c r="D9570" s="5">
        <v>0.0</v>
      </c>
    </row>
    <row r="9571" ht="14.25" customHeight="1">
      <c r="A9571" s="5"/>
      <c r="B9571" s="5"/>
      <c r="C9571" s="5" t="str">
        <f>IFERROR(__xludf.DUMMYFUNCTION("""COMPUTED_VALUE"""),"")</f>
        <v/>
      </c>
      <c r="D9571" s="5">
        <v>0.0</v>
      </c>
    </row>
    <row r="9572" ht="14.25" customHeight="1">
      <c r="A9572" s="5"/>
      <c r="B9572" s="5"/>
      <c r="C9572" s="5" t="str">
        <f>IFERROR(__xludf.DUMMYFUNCTION("""COMPUTED_VALUE"""),"")</f>
        <v/>
      </c>
      <c r="D9572" s="5">
        <v>0.0</v>
      </c>
    </row>
    <row r="9573" ht="14.25" customHeight="1">
      <c r="A9573" s="5"/>
      <c r="B9573" s="5"/>
      <c r="C9573" s="5" t="str">
        <f>IFERROR(__xludf.DUMMYFUNCTION("""COMPUTED_VALUE"""),"")</f>
        <v/>
      </c>
      <c r="D9573" s="5">
        <v>0.0</v>
      </c>
    </row>
    <row r="9574" ht="14.25" customHeight="1">
      <c r="A9574" s="5"/>
      <c r="B9574" s="5"/>
      <c r="C9574" s="5" t="str">
        <f>IFERROR(__xludf.DUMMYFUNCTION("""COMPUTED_VALUE"""),"")</f>
        <v/>
      </c>
      <c r="D9574" s="5">
        <v>0.0</v>
      </c>
    </row>
    <row r="9575" ht="14.25" customHeight="1">
      <c r="A9575" s="5"/>
      <c r="B9575" s="5"/>
      <c r="C9575" s="5" t="str">
        <f>IFERROR(__xludf.DUMMYFUNCTION("""COMPUTED_VALUE"""),"")</f>
        <v/>
      </c>
      <c r="D9575" s="5">
        <v>0.0</v>
      </c>
    </row>
    <row r="9576" ht="14.25" customHeight="1">
      <c r="A9576" s="5"/>
      <c r="B9576" s="5"/>
      <c r="C9576" s="5" t="str">
        <f>IFERROR(__xludf.DUMMYFUNCTION("""COMPUTED_VALUE"""),"")</f>
        <v/>
      </c>
      <c r="D9576" s="5">
        <v>0.0</v>
      </c>
    </row>
    <row r="9577" ht="14.25" customHeight="1">
      <c r="A9577" s="5"/>
      <c r="B9577" s="5"/>
      <c r="C9577" s="5" t="str">
        <f>IFERROR(__xludf.DUMMYFUNCTION("""COMPUTED_VALUE"""),"")</f>
        <v/>
      </c>
      <c r="D9577" s="5">
        <v>0.0</v>
      </c>
    </row>
    <row r="9578" ht="14.25" customHeight="1">
      <c r="A9578" s="5"/>
      <c r="B9578" s="5"/>
      <c r="C9578" s="5" t="str">
        <f>IFERROR(__xludf.DUMMYFUNCTION("""COMPUTED_VALUE"""),"")</f>
        <v/>
      </c>
      <c r="D9578" s="5">
        <v>0.0</v>
      </c>
    </row>
    <row r="9579" ht="14.25" customHeight="1">
      <c r="A9579" s="5"/>
      <c r="B9579" s="5"/>
      <c r="C9579" s="5" t="str">
        <f>IFERROR(__xludf.DUMMYFUNCTION("""COMPUTED_VALUE"""),"")</f>
        <v/>
      </c>
      <c r="D9579" s="5">
        <v>0.0</v>
      </c>
    </row>
    <row r="9580" ht="14.25" customHeight="1">
      <c r="A9580" s="5"/>
      <c r="B9580" s="5"/>
      <c r="C9580" s="5" t="str">
        <f>IFERROR(__xludf.DUMMYFUNCTION("""COMPUTED_VALUE"""),"")</f>
        <v/>
      </c>
      <c r="D9580" s="5">
        <v>0.0</v>
      </c>
    </row>
    <row r="9581" ht="14.25" customHeight="1">
      <c r="A9581" s="5"/>
      <c r="B9581" s="5"/>
      <c r="C9581" s="5" t="str">
        <f>IFERROR(__xludf.DUMMYFUNCTION("""COMPUTED_VALUE"""),"")</f>
        <v/>
      </c>
      <c r="D9581" s="5">
        <v>0.0</v>
      </c>
    </row>
    <row r="9582" ht="14.25" customHeight="1">
      <c r="A9582" s="5"/>
      <c r="B9582" s="5"/>
      <c r="C9582" s="5" t="str">
        <f>IFERROR(__xludf.DUMMYFUNCTION("""COMPUTED_VALUE"""),"")</f>
        <v/>
      </c>
      <c r="D9582" s="5">
        <v>0.0</v>
      </c>
    </row>
    <row r="9583" ht="14.25" customHeight="1">
      <c r="A9583" s="5"/>
      <c r="B9583" s="5"/>
      <c r="C9583" s="5" t="str">
        <f>IFERROR(__xludf.DUMMYFUNCTION("""COMPUTED_VALUE"""),"")</f>
        <v/>
      </c>
      <c r="D9583" s="5">
        <v>0.0</v>
      </c>
    </row>
    <row r="9584" ht="14.25" customHeight="1">
      <c r="A9584" s="5"/>
      <c r="B9584" s="5"/>
      <c r="C9584" s="5" t="str">
        <f>IFERROR(__xludf.DUMMYFUNCTION("""COMPUTED_VALUE"""),"")</f>
        <v/>
      </c>
      <c r="D9584" s="5">
        <v>0.0</v>
      </c>
    </row>
    <row r="9585" ht="14.25" customHeight="1">
      <c r="A9585" s="5"/>
      <c r="B9585" s="5"/>
      <c r="C9585" s="5" t="str">
        <f>IFERROR(__xludf.DUMMYFUNCTION("""COMPUTED_VALUE"""),"")</f>
        <v/>
      </c>
      <c r="D9585" s="5">
        <v>0.0</v>
      </c>
    </row>
    <row r="9586" ht="14.25" customHeight="1">
      <c r="A9586" s="5"/>
      <c r="B9586" s="5"/>
      <c r="C9586" s="5" t="str">
        <f>IFERROR(__xludf.DUMMYFUNCTION("""COMPUTED_VALUE"""),"")</f>
        <v/>
      </c>
      <c r="D9586" s="5">
        <v>0.0</v>
      </c>
    </row>
    <row r="9587" ht="14.25" customHeight="1">
      <c r="A9587" s="5"/>
      <c r="B9587" s="5"/>
      <c r="C9587" s="5" t="str">
        <f>IFERROR(__xludf.DUMMYFUNCTION("""COMPUTED_VALUE"""),"")</f>
        <v/>
      </c>
      <c r="D9587" s="5">
        <v>0.0</v>
      </c>
    </row>
    <row r="9588" ht="14.25" customHeight="1">
      <c r="A9588" s="5"/>
      <c r="B9588" s="5"/>
      <c r="C9588" s="5" t="str">
        <f>IFERROR(__xludf.DUMMYFUNCTION("""COMPUTED_VALUE"""),"")</f>
        <v/>
      </c>
      <c r="D9588" s="5">
        <v>0.0</v>
      </c>
    </row>
    <row r="9589" ht="14.25" customHeight="1">
      <c r="A9589" s="5"/>
      <c r="B9589" s="5"/>
      <c r="C9589" s="5" t="str">
        <f>IFERROR(__xludf.DUMMYFUNCTION("""COMPUTED_VALUE"""),"")</f>
        <v/>
      </c>
      <c r="D9589" s="5">
        <v>0.0</v>
      </c>
    </row>
    <row r="9590" ht="14.25" customHeight="1">
      <c r="A9590" s="5"/>
      <c r="B9590" s="5"/>
      <c r="C9590" s="5" t="str">
        <f>IFERROR(__xludf.DUMMYFUNCTION("""COMPUTED_VALUE"""),"")</f>
        <v/>
      </c>
      <c r="D9590" s="5">
        <v>0.0</v>
      </c>
    </row>
    <row r="9591" ht="14.25" customHeight="1">
      <c r="A9591" s="5"/>
      <c r="B9591" s="5"/>
      <c r="C9591" s="5" t="str">
        <f>IFERROR(__xludf.DUMMYFUNCTION("""COMPUTED_VALUE"""),"")</f>
        <v/>
      </c>
      <c r="D9591" s="5">
        <v>0.0</v>
      </c>
    </row>
    <row r="9592" ht="14.25" customHeight="1">
      <c r="A9592" s="5"/>
      <c r="B9592" s="5"/>
      <c r="C9592" s="5" t="str">
        <f>IFERROR(__xludf.DUMMYFUNCTION("""COMPUTED_VALUE"""),"")</f>
        <v/>
      </c>
      <c r="D9592" s="5">
        <v>0.0</v>
      </c>
    </row>
    <row r="9593" ht="14.25" customHeight="1">
      <c r="A9593" s="5"/>
      <c r="B9593" s="5"/>
      <c r="C9593" s="5" t="str">
        <f>IFERROR(__xludf.DUMMYFUNCTION("""COMPUTED_VALUE"""),"")</f>
        <v/>
      </c>
      <c r="D9593" s="5">
        <v>0.0</v>
      </c>
    </row>
    <row r="9594" ht="14.25" customHeight="1">
      <c r="A9594" s="5"/>
      <c r="B9594" s="5"/>
      <c r="C9594" s="5" t="str">
        <f>IFERROR(__xludf.DUMMYFUNCTION("""COMPUTED_VALUE"""),"")</f>
        <v/>
      </c>
      <c r="D9594" s="5">
        <v>0.0</v>
      </c>
    </row>
    <row r="9595" ht="14.25" customHeight="1">
      <c r="A9595" s="5"/>
      <c r="B9595" s="5"/>
      <c r="C9595" s="5" t="str">
        <f>IFERROR(__xludf.DUMMYFUNCTION("""COMPUTED_VALUE"""),"")</f>
        <v/>
      </c>
      <c r="D9595" s="5">
        <v>0.0</v>
      </c>
    </row>
    <row r="9596" ht="14.25" customHeight="1">
      <c r="A9596" s="5"/>
      <c r="B9596" s="5"/>
      <c r="C9596" s="5" t="str">
        <f>IFERROR(__xludf.DUMMYFUNCTION("""COMPUTED_VALUE"""),"")</f>
        <v/>
      </c>
      <c r="D9596" s="5">
        <v>0.0</v>
      </c>
    </row>
    <row r="9597" ht="14.25" customHeight="1">
      <c r="A9597" s="5"/>
      <c r="B9597" s="5"/>
      <c r="C9597" s="5" t="str">
        <f>IFERROR(__xludf.DUMMYFUNCTION("""COMPUTED_VALUE"""),"")</f>
        <v/>
      </c>
      <c r="D9597" s="5">
        <v>0.0</v>
      </c>
    </row>
    <row r="9598" ht="14.25" customHeight="1">
      <c r="A9598" s="5"/>
      <c r="B9598" s="5"/>
      <c r="C9598" s="5" t="str">
        <f>IFERROR(__xludf.DUMMYFUNCTION("""COMPUTED_VALUE"""),"")</f>
        <v/>
      </c>
      <c r="D9598" s="5">
        <v>0.0</v>
      </c>
    </row>
    <row r="9599" ht="14.25" customHeight="1">
      <c r="A9599" s="5"/>
      <c r="B9599" s="5"/>
      <c r="C9599" s="5" t="str">
        <f>IFERROR(__xludf.DUMMYFUNCTION("""COMPUTED_VALUE"""),"")</f>
        <v/>
      </c>
      <c r="D9599" s="5">
        <v>0.0</v>
      </c>
    </row>
    <row r="9600" ht="14.25" customHeight="1">
      <c r="A9600" s="5"/>
      <c r="B9600" s="5"/>
      <c r="C9600" s="5" t="str">
        <f>IFERROR(__xludf.DUMMYFUNCTION("""COMPUTED_VALUE"""),"")</f>
        <v/>
      </c>
      <c r="D9600" s="5">
        <v>0.0</v>
      </c>
    </row>
    <row r="9601" ht="14.25" customHeight="1">
      <c r="A9601" s="5"/>
      <c r="B9601" s="5"/>
      <c r="C9601" s="5" t="str">
        <f>IFERROR(__xludf.DUMMYFUNCTION("""COMPUTED_VALUE"""),"")</f>
        <v/>
      </c>
      <c r="D9601" s="5">
        <v>0.0</v>
      </c>
    </row>
    <row r="9602" ht="14.25" customHeight="1">
      <c r="A9602" s="5"/>
      <c r="B9602" s="5"/>
      <c r="C9602" s="5" t="str">
        <f>IFERROR(__xludf.DUMMYFUNCTION("""COMPUTED_VALUE"""),"")</f>
        <v/>
      </c>
      <c r="D9602" s="5">
        <v>0.0</v>
      </c>
    </row>
    <row r="9603" ht="14.25" customHeight="1">
      <c r="A9603" s="5"/>
      <c r="B9603" s="5"/>
      <c r="C9603" s="5" t="str">
        <f>IFERROR(__xludf.DUMMYFUNCTION("""COMPUTED_VALUE"""),"")</f>
        <v/>
      </c>
      <c r="D9603" s="5">
        <v>0.0</v>
      </c>
    </row>
    <row r="9604" ht="14.25" customHeight="1">
      <c r="A9604" s="5"/>
      <c r="B9604" s="5"/>
      <c r="C9604" s="5" t="str">
        <f>IFERROR(__xludf.DUMMYFUNCTION("""COMPUTED_VALUE"""),"")</f>
        <v/>
      </c>
      <c r="D9604" s="5">
        <v>0.0</v>
      </c>
    </row>
    <row r="9605" ht="14.25" customHeight="1">
      <c r="A9605" s="5"/>
      <c r="B9605" s="5"/>
      <c r="C9605" s="5" t="str">
        <f>IFERROR(__xludf.DUMMYFUNCTION("""COMPUTED_VALUE"""),"")</f>
        <v/>
      </c>
      <c r="D9605" s="5">
        <v>0.0</v>
      </c>
    </row>
    <row r="9606" ht="14.25" customHeight="1">
      <c r="A9606" s="5"/>
      <c r="B9606" s="5"/>
      <c r="C9606" s="5" t="str">
        <f>IFERROR(__xludf.DUMMYFUNCTION("""COMPUTED_VALUE"""),"")</f>
        <v/>
      </c>
      <c r="D9606" s="5">
        <v>0.0</v>
      </c>
    </row>
    <row r="9607" ht="14.25" customHeight="1">
      <c r="A9607" s="5"/>
      <c r="B9607" s="5"/>
      <c r="C9607" s="5" t="str">
        <f>IFERROR(__xludf.DUMMYFUNCTION("""COMPUTED_VALUE"""),"")</f>
        <v/>
      </c>
      <c r="D9607" s="5">
        <v>0.0</v>
      </c>
    </row>
    <row r="9608" ht="14.25" customHeight="1">
      <c r="A9608" s="5"/>
      <c r="B9608" s="5"/>
      <c r="C9608" s="5" t="str">
        <f>IFERROR(__xludf.DUMMYFUNCTION("""COMPUTED_VALUE"""),"")</f>
        <v/>
      </c>
      <c r="D9608" s="5">
        <v>0.0</v>
      </c>
    </row>
    <row r="9609" ht="14.25" customHeight="1">
      <c r="A9609" s="5"/>
      <c r="B9609" s="5"/>
      <c r="C9609" s="5" t="str">
        <f>IFERROR(__xludf.DUMMYFUNCTION("""COMPUTED_VALUE"""),"")</f>
        <v/>
      </c>
      <c r="D9609" s="5">
        <v>0.0</v>
      </c>
    </row>
    <row r="9610" ht="14.25" customHeight="1">
      <c r="A9610" s="5"/>
      <c r="B9610" s="5"/>
      <c r="C9610" s="5" t="str">
        <f>IFERROR(__xludf.DUMMYFUNCTION("""COMPUTED_VALUE"""),"")</f>
        <v/>
      </c>
      <c r="D9610" s="5">
        <v>0.0</v>
      </c>
    </row>
    <row r="9611" ht="14.25" customHeight="1">
      <c r="A9611" s="5"/>
      <c r="B9611" s="5"/>
      <c r="C9611" s="5" t="str">
        <f>IFERROR(__xludf.DUMMYFUNCTION("""COMPUTED_VALUE"""),"")</f>
        <v/>
      </c>
      <c r="D9611" s="5">
        <v>0.0</v>
      </c>
    </row>
    <row r="9612" ht="14.25" customHeight="1">
      <c r="A9612" s="5"/>
      <c r="B9612" s="5"/>
      <c r="C9612" s="5" t="str">
        <f>IFERROR(__xludf.DUMMYFUNCTION("""COMPUTED_VALUE"""),"")</f>
        <v/>
      </c>
      <c r="D9612" s="5">
        <v>0.0</v>
      </c>
    </row>
    <row r="9613" ht="14.25" customHeight="1">
      <c r="A9613" s="5"/>
      <c r="B9613" s="5"/>
      <c r="C9613" s="5" t="str">
        <f>IFERROR(__xludf.DUMMYFUNCTION("""COMPUTED_VALUE"""),"")</f>
        <v/>
      </c>
      <c r="D9613" s="5">
        <v>0.0</v>
      </c>
    </row>
    <row r="9614" ht="14.25" customHeight="1">
      <c r="A9614" s="5"/>
      <c r="B9614" s="5"/>
      <c r="C9614" s="5" t="str">
        <f>IFERROR(__xludf.DUMMYFUNCTION("""COMPUTED_VALUE"""),"")</f>
        <v/>
      </c>
      <c r="D9614" s="5">
        <v>0.0</v>
      </c>
    </row>
    <row r="9615" ht="14.25" customHeight="1">
      <c r="A9615" s="5"/>
      <c r="B9615" s="5"/>
      <c r="C9615" s="5" t="str">
        <f>IFERROR(__xludf.DUMMYFUNCTION("""COMPUTED_VALUE"""),"")</f>
        <v/>
      </c>
      <c r="D9615" s="5">
        <v>0.0</v>
      </c>
    </row>
    <row r="9616" ht="14.25" customHeight="1">
      <c r="A9616" s="5"/>
      <c r="B9616" s="5"/>
      <c r="C9616" s="5" t="str">
        <f>IFERROR(__xludf.DUMMYFUNCTION("""COMPUTED_VALUE"""),"")</f>
        <v/>
      </c>
      <c r="D9616" s="5">
        <v>0.0</v>
      </c>
    </row>
    <row r="9617" ht="14.25" customHeight="1">
      <c r="A9617" s="5"/>
      <c r="B9617" s="5"/>
      <c r="C9617" s="5" t="str">
        <f>IFERROR(__xludf.DUMMYFUNCTION("""COMPUTED_VALUE"""),"")</f>
        <v/>
      </c>
      <c r="D9617" s="5">
        <v>0.0</v>
      </c>
    </row>
    <row r="9618" ht="14.25" customHeight="1">
      <c r="A9618" s="5"/>
      <c r="B9618" s="5"/>
      <c r="C9618" s="5" t="str">
        <f>IFERROR(__xludf.DUMMYFUNCTION("""COMPUTED_VALUE"""),"")</f>
        <v/>
      </c>
      <c r="D9618" s="5">
        <v>0.0</v>
      </c>
    </row>
    <row r="9619" ht="14.25" customHeight="1">
      <c r="A9619" s="5"/>
      <c r="B9619" s="5"/>
      <c r="C9619" s="5" t="str">
        <f>IFERROR(__xludf.DUMMYFUNCTION("""COMPUTED_VALUE"""),"")</f>
        <v/>
      </c>
      <c r="D9619" s="5">
        <v>0.0</v>
      </c>
    </row>
    <row r="9620" ht="14.25" customHeight="1">
      <c r="A9620" s="5"/>
      <c r="B9620" s="5"/>
      <c r="C9620" s="5" t="str">
        <f>IFERROR(__xludf.DUMMYFUNCTION("""COMPUTED_VALUE"""),"")</f>
        <v/>
      </c>
      <c r="D9620" s="5">
        <v>0.0</v>
      </c>
    </row>
    <row r="9621" ht="14.25" customHeight="1">
      <c r="A9621" s="5"/>
      <c r="B9621" s="5"/>
      <c r="C9621" s="5" t="str">
        <f>IFERROR(__xludf.DUMMYFUNCTION("""COMPUTED_VALUE"""),"")</f>
        <v/>
      </c>
      <c r="D9621" s="5">
        <v>0.0</v>
      </c>
    </row>
    <row r="9622" ht="14.25" customHeight="1">
      <c r="A9622" s="5"/>
      <c r="B9622" s="5"/>
      <c r="C9622" s="5" t="str">
        <f>IFERROR(__xludf.DUMMYFUNCTION("""COMPUTED_VALUE"""),"")</f>
        <v/>
      </c>
      <c r="D9622" s="5">
        <v>0.0</v>
      </c>
    </row>
    <row r="9623" ht="14.25" customHeight="1">
      <c r="A9623" s="5"/>
      <c r="B9623" s="5"/>
      <c r="C9623" s="5" t="str">
        <f>IFERROR(__xludf.DUMMYFUNCTION("""COMPUTED_VALUE"""),"")</f>
        <v/>
      </c>
      <c r="D9623" s="5">
        <v>0.0</v>
      </c>
    </row>
    <row r="9624" ht="14.25" customHeight="1">
      <c r="A9624" s="5"/>
      <c r="B9624" s="5"/>
      <c r="C9624" s="5" t="str">
        <f>IFERROR(__xludf.DUMMYFUNCTION("""COMPUTED_VALUE"""),"")</f>
        <v/>
      </c>
      <c r="D9624" s="5">
        <v>0.0</v>
      </c>
    </row>
    <row r="9625" ht="14.25" customHeight="1">
      <c r="A9625" s="5"/>
      <c r="B9625" s="5"/>
      <c r="C9625" s="5" t="str">
        <f>IFERROR(__xludf.DUMMYFUNCTION("""COMPUTED_VALUE"""),"")</f>
        <v/>
      </c>
      <c r="D9625" s="5">
        <v>0.0</v>
      </c>
    </row>
    <row r="9626" ht="14.25" customHeight="1">
      <c r="A9626" s="5"/>
      <c r="B9626" s="5"/>
      <c r="C9626" s="5" t="str">
        <f>IFERROR(__xludf.DUMMYFUNCTION("""COMPUTED_VALUE"""),"")</f>
        <v/>
      </c>
      <c r="D9626" s="5">
        <v>0.0</v>
      </c>
    </row>
    <row r="9627" ht="14.25" customHeight="1">
      <c r="A9627" s="5"/>
      <c r="B9627" s="5"/>
      <c r="C9627" s="5" t="str">
        <f>IFERROR(__xludf.DUMMYFUNCTION("""COMPUTED_VALUE"""),"")</f>
        <v/>
      </c>
      <c r="D9627" s="5">
        <v>0.0</v>
      </c>
    </row>
    <row r="9628" ht="14.25" customHeight="1">
      <c r="A9628" s="5"/>
      <c r="B9628" s="5"/>
      <c r="C9628" s="5" t="str">
        <f>IFERROR(__xludf.DUMMYFUNCTION("""COMPUTED_VALUE"""),"")</f>
        <v/>
      </c>
      <c r="D9628" s="5">
        <v>0.0</v>
      </c>
    </row>
    <row r="9629" ht="14.25" customHeight="1">
      <c r="A9629" s="5"/>
      <c r="B9629" s="5"/>
      <c r="C9629" s="5" t="str">
        <f>IFERROR(__xludf.DUMMYFUNCTION("""COMPUTED_VALUE"""),"")</f>
        <v/>
      </c>
      <c r="D9629" s="5">
        <v>0.0</v>
      </c>
    </row>
    <row r="9630" ht="14.25" customHeight="1">
      <c r="A9630" s="5"/>
      <c r="B9630" s="5"/>
      <c r="C9630" s="5" t="str">
        <f>IFERROR(__xludf.DUMMYFUNCTION("""COMPUTED_VALUE"""),"")</f>
        <v/>
      </c>
      <c r="D9630" s="5">
        <v>0.0</v>
      </c>
    </row>
    <row r="9631" ht="14.25" customHeight="1">
      <c r="A9631" s="5"/>
      <c r="B9631" s="5"/>
      <c r="C9631" s="5" t="str">
        <f>IFERROR(__xludf.DUMMYFUNCTION("""COMPUTED_VALUE"""),"")</f>
        <v/>
      </c>
      <c r="D9631" s="5">
        <v>0.0</v>
      </c>
    </row>
    <row r="9632" ht="14.25" customHeight="1">
      <c r="A9632" s="5"/>
      <c r="B9632" s="5"/>
      <c r="C9632" s="5" t="str">
        <f>IFERROR(__xludf.DUMMYFUNCTION("""COMPUTED_VALUE"""),"")</f>
        <v/>
      </c>
      <c r="D9632" s="5">
        <v>0.0</v>
      </c>
    </row>
    <row r="9633" ht="14.25" customHeight="1">
      <c r="A9633" s="5"/>
      <c r="B9633" s="5"/>
      <c r="C9633" s="5" t="str">
        <f>IFERROR(__xludf.DUMMYFUNCTION("""COMPUTED_VALUE"""),"")</f>
        <v/>
      </c>
      <c r="D9633" s="5">
        <v>0.0</v>
      </c>
    </row>
    <row r="9634" ht="14.25" customHeight="1">
      <c r="A9634" s="5"/>
      <c r="B9634" s="5"/>
      <c r="C9634" s="5" t="str">
        <f>IFERROR(__xludf.DUMMYFUNCTION("""COMPUTED_VALUE"""),"")</f>
        <v/>
      </c>
      <c r="D9634" s="5">
        <v>0.0</v>
      </c>
    </row>
    <row r="9635" ht="14.25" customHeight="1">
      <c r="A9635" s="5"/>
      <c r="B9635" s="5"/>
      <c r="C9635" s="5" t="str">
        <f>IFERROR(__xludf.DUMMYFUNCTION("""COMPUTED_VALUE"""),"")</f>
        <v/>
      </c>
      <c r="D9635" s="5">
        <v>0.0</v>
      </c>
    </row>
    <row r="9636" ht="14.25" customHeight="1">
      <c r="A9636" s="5"/>
      <c r="B9636" s="5"/>
      <c r="C9636" s="5" t="str">
        <f>IFERROR(__xludf.DUMMYFUNCTION("""COMPUTED_VALUE"""),"")</f>
        <v/>
      </c>
      <c r="D9636" s="5">
        <v>0.0</v>
      </c>
    </row>
    <row r="9637" ht="14.25" customHeight="1">
      <c r="A9637" s="5"/>
      <c r="B9637" s="5"/>
      <c r="C9637" s="5" t="str">
        <f>IFERROR(__xludf.DUMMYFUNCTION("""COMPUTED_VALUE"""),"")</f>
        <v/>
      </c>
      <c r="D9637" s="5">
        <v>0.0</v>
      </c>
    </row>
    <row r="9638" ht="14.25" customHeight="1">
      <c r="A9638" s="5"/>
      <c r="B9638" s="5"/>
      <c r="C9638" s="5" t="str">
        <f>IFERROR(__xludf.DUMMYFUNCTION("""COMPUTED_VALUE"""),"")</f>
        <v/>
      </c>
      <c r="D9638" s="5">
        <v>0.0</v>
      </c>
    </row>
    <row r="9639" ht="14.25" customHeight="1">
      <c r="A9639" s="5"/>
      <c r="B9639" s="5"/>
      <c r="C9639" s="5" t="str">
        <f>IFERROR(__xludf.DUMMYFUNCTION("""COMPUTED_VALUE"""),"")</f>
        <v/>
      </c>
      <c r="D9639" s="5">
        <v>0.0</v>
      </c>
    </row>
    <row r="9640" ht="14.25" customHeight="1">
      <c r="A9640" s="5"/>
      <c r="B9640" s="5"/>
      <c r="C9640" s="5" t="str">
        <f>IFERROR(__xludf.DUMMYFUNCTION("""COMPUTED_VALUE"""),"")</f>
        <v/>
      </c>
      <c r="D9640" s="5">
        <v>0.0</v>
      </c>
    </row>
    <row r="9641" ht="14.25" customHeight="1">
      <c r="A9641" s="5"/>
      <c r="B9641" s="5"/>
      <c r="C9641" s="5" t="str">
        <f>IFERROR(__xludf.DUMMYFUNCTION("""COMPUTED_VALUE"""),"")</f>
        <v/>
      </c>
      <c r="D9641" s="5">
        <v>0.0</v>
      </c>
    </row>
    <row r="9642" ht="14.25" customHeight="1">
      <c r="A9642" s="5"/>
      <c r="B9642" s="5"/>
      <c r="C9642" s="5" t="str">
        <f>IFERROR(__xludf.DUMMYFUNCTION("""COMPUTED_VALUE"""),"")</f>
        <v/>
      </c>
      <c r="D9642" s="5">
        <v>0.0</v>
      </c>
    </row>
    <row r="9643" ht="14.25" customHeight="1">
      <c r="A9643" s="5"/>
      <c r="B9643" s="5"/>
      <c r="C9643" s="5" t="str">
        <f>IFERROR(__xludf.DUMMYFUNCTION("""COMPUTED_VALUE"""),"")</f>
        <v/>
      </c>
      <c r="D9643" s="5">
        <v>0.0</v>
      </c>
    </row>
    <row r="9644" ht="14.25" customHeight="1">
      <c r="A9644" s="5"/>
      <c r="B9644" s="5"/>
      <c r="C9644" s="5" t="str">
        <f>IFERROR(__xludf.DUMMYFUNCTION("""COMPUTED_VALUE"""),"")</f>
        <v/>
      </c>
      <c r="D9644" s="5">
        <v>0.0</v>
      </c>
    </row>
    <row r="9645" ht="14.25" customHeight="1">
      <c r="A9645" s="5"/>
      <c r="B9645" s="5"/>
      <c r="C9645" s="5" t="str">
        <f>IFERROR(__xludf.DUMMYFUNCTION("""COMPUTED_VALUE"""),"")</f>
        <v/>
      </c>
      <c r="D9645" s="5">
        <v>0.0</v>
      </c>
    </row>
    <row r="9646" ht="14.25" customHeight="1">
      <c r="A9646" s="5"/>
      <c r="B9646" s="5"/>
      <c r="C9646" s="5" t="str">
        <f>IFERROR(__xludf.DUMMYFUNCTION("""COMPUTED_VALUE"""),"")</f>
        <v/>
      </c>
      <c r="D9646" s="5">
        <v>0.0</v>
      </c>
    </row>
    <row r="9647" ht="14.25" customHeight="1">
      <c r="A9647" s="5"/>
      <c r="B9647" s="5"/>
      <c r="C9647" s="5" t="str">
        <f>IFERROR(__xludf.DUMMYFUNCTION("""COMPUTED_VALUE"""),"")</f>
        <v/>
      </c>
      <c r="D9647" s="5">
        <v>0.0</v>
      </c>
    </row>
    <row r="9648" ht="14.25" customHeight="1">
      <c r="A9648" s="5"/>
      <c r="B9648" s="5"/>
      <c r="C9648" s="5" t="str">
        <f>IFERROR(__xludf.DUMMYFUNCTION("""COMPUTED_VALUE"""),"")</f>
        <v/>
      </c>
      <c r="D9648" s="5">
        <v>0.0</v>
      </c>
    </row>
    <row r="9649" ht="14.25" customHeight="1">
      <c r="A9649" s="5"/>
      <c r="B9649" s="5"/>
      <c r="C9649" s="5" t="str">
        <f>IFERROR(__xludf.DUMMYFUNCTION("""COMPUTED_VALUE"""),"")</f>
        <v/>
      </c>
      <c r="D9649" s="5">
        <v>0.0</v>
      </c>
    </row>
    <row r="9650" ht="14.25" customHeight="1">
      <c r="A9650" s="5"/>
      <c r="B9650" s="5"/>
      <c r="C9650" s="5" t="str">
        <f>IFERROR(__xludf.DUMMYFUNCTION("""COMPUTED_VALUE"""),"")</f>
        <v/>
      </c>
      <c r="D9650" s="5">
        <v>0.0</v>
      </c>
    </row>
    <row r="9651" ht="14.25" customHeight="1">
      <c r="A9651" s="5"/>
      <c r="B9651" s="5"/>
      <c r="C9651" s="5" t="str">
        <f>IFERROR(__xludf.DUMMYFUNCTION("""COMPUTED_VALUE"""),"")</f>
        <v/>
      </c>
      <c r="D9651" s="5">
        <v>0.0</v>
      </c>
    </row>
    <row r="9652" ht="14.25" customHeight="1">
      <c r="A9652" s="5"/>
      <c r="B9652" s="5"/>
      <c r="C9652" s="5" t="str">
        <f>IFERROR(__xludf.DUMMYFUNCTION("""COMPUTED_VALUE"""),"")</f>
        <v/>
      </c>
      <c r="D9652" s="5">
        <v>0.0</v>
      </c>
    </row>
    <row r="9653" ht="14.25" customHeight="1">
      <c r="A9653" s="5"/>
      <c r="B9653" s="5"/>
      <c r="C9653" s="5" t="str">
        <f>IFERROR(__xludf.DUMMYFUNCTION("""COMPUTED_VALUE"""),"")</f>
        <v/>
      </c>
      <c r="D9653" s="5">
        <v>0.0</v>
      </c>
    </row>
    <row r="9654" ht="14.25" customHeight="1">
      <c r="A9654" s="5"/>
      <c r="B9654" s="5"/>
      <c r="C9654" s="5" t="str">
        <f>IFERROR(__xludf.DUMMYFUNCTION("""COMPUTED_VALUE"""),"")</f>
        <v/>
      </c>
      <c r="D9654" s="5">
        <v>0.0</v>
      </c>
    </row>
    <row r="9655" ht="14.25" customHeight="1">
      <c r="A9655" s="5"/>
      <c r="B9655" s="5"/>
      <c r="C9655" s="5" t="str">
        <f>IFERROR(__xludf.DUMMYFUNCTION("""COMPUTED_VALUE"""),"")</f>
        <v/>
      </c>
      <c r="D9655" s="5">
        <v>0.0</v>
      </c>
    </row>
    <row r="9656" ht="14.25" customHeight="1">
      <c r="A9656" s="5"/>
      <c r="B9656" s="5"/>
      <c r="C9656" s="5" t="str">
        <f>IFERROR(__xludf.DUMMYFUNCTION("""COMPUTED_VALUE"""),"")</f>
        <v/>
      </c>
      <c r="D9656" s="5">
        <v>0.0</v>
      </c>
    </row>
    <row r="9657" ht="14.25" customHeight="1">
      <c r="A9657" s="5"/>
      <c r="B9657" s="5"/>
      <c r="C9657" s="5" t="str">
        <f>IFERROR(__xludf.DUMMYFUNCTION("""COMPUTED_VALUE"""),"")</f>
        <v/>
      </c>
      <c r="D9657" s="5">
        <v>0.0</v>
      </c>
    </row>
    <row r="9658" ht="14.25" customHeight="1">
      <c r="A9658" s="5"/>
      <c r="B9658" s="5"/>
      <c r="C9658" s="5" t="str">
        <f>IFERROR(__xludf.DUMMYFUNCTION("""COMPUTED_VALUE"""),"")</f>
        <v/>
      </c>
      <c r="D9658" s="5">
        <v>0.0</v>
      </c>
    </row>
    <row r="9659" ht="14.25" customHeight="1">
      <c r="A9659" s="5"/>
      <c r="B9659" s="5"/>
      <c r="C9659" s="5" t="str">
        <f>IFERROR(__xludf.DUMMYFUNCTION("""COMPUTED_VALUE"""),"")</f>
        <v/>
      </c>
      <c r="D9659" s="5">
        <v>0.0</v>
      </c>
    </row>
    <row r="9660" ht="14.25" customHeight="1">
      <c r="A9660" s="5"/>
      <c r="B9660" s="5"/>
      <c r="C9660" s="5" t="str">
        <f>IFERROR(__xludf.DUMMYFUNCTION("""COMPUTED_VALUE"""),"")</f>
        <v/>
      </c>
      <c r="D9660" s="5">
        <v>0.0</v>
      </c>
    </row>
    <row r="9661" ht="14.25" customHeight="1">
      <c r="A9661" s="5"/>
      <c r="B9661" s="5"/>
      <c r="C9661" s="5" t="str">
        <f>IFERROR(__xludf.DUMMYFUNCTION("""COMPUTED_VALUE"""),"")</f>
        <v/>
      </c>
      <c r="D9661" s="5">
        <v>0.0</v>
      </c>
    </row>
    <row r="9662" ht="14.25" customHeight="1">
      <c r="A9662" s="5"/>
      <c r="B9662" s="5"/>
      <c r="C9662" s="5" t="str">
        <f>IFERROR(__xludf.DUMMYFUNCTION("""COMPUTED_VALUE"""),"")</f>
        <v/>
      </c>
      <c r="D9662" s="5">
        <v>0.0</v>
      </c>
    </row>
    <row r="9663" ht="14.25" customHeight="1">
      <c r="A9663" s="5"/>
      <c r="B9663" s="5"/>
      <c r="C9663" s="5" t="str">
        <f>IFERROR(__xludf.DUMMYFUNCTION("""COMPUTED_VALUE"""),"")</f>
        <v/>
      </c>
      <c r="D9663" s="5">
        <v>0.0</v>
      </c>
    </row>
    <row r="9664" ht="14.25" customHeight="1">
      <c r="A9664" s="5"/>
      <c r="B9664" s="5"/>
      <c r="C9664" s="5" t="str">
        <f>IFERROR(__xludf.DUMMYFUNCTION("""COMPUTED_VALUE"""),"")</f>
        <v/>
      </c>
      <c r="D9664" s="5">
        <v>0.0</v>
      </c>
    </row>
    <row r="9665" ht="14.25" customHeight="1">
      <c r="A9665" s="5"/>
      <c r="B9665" s="5"/>
      <c r="C9665" s="5" t="str">
        <f>IFERROR(__xludf.DUMMYFUNCTION("""COMPUTED_VALUE"""),"")</f>
        <v/>
      </c>
      <c r="D9665" s="5">
        <v>0.0</v>
      </c>
    </row>
    <row r="9666" ht="14.25" customHeight="1">
      <c r="A9666" s="5"/>
      <c r="B9666" s="5"/>
      <c r="C9666" s="5" t="str">
        <f>IFERROR(__xludf.DUMMYFUNCTION("""COMPUTED_VALUE"""),"")</f>
        <v/>
      </c>
      <c r="D9666" s="5">
        <v>0.0</v>
      </c>
    </row>
    <row r="9667" ht="14.25" customHeight="1">
      <c r="A9667" s="5"/>
      <c r="B9667" s="5"/>
      <c r="C9667" s="5" t="str">
        <f>IFERROR(__xludf.DUMMYFUNCTION("""COMPUTED_VALUE"""),"")</f>
        <v/>
      </c>
      <c r="D9667" s="5">
        <v>0.0</v>
      </c>
    </row>
    <row r="9668" ht="14.25" customHeight="1">
      <c r="A9668" s="5"/>
      <c r="B9668" s="5"/>
      <c r="C9668" s="5" t="str">
        <f>IFERROR(__xludf.DUMMYFUNCTION("""COMPUTED_VALUE"""),"")</f>
        <v/>
      </c>
      <c r="D9668" s="5">
        <v>0.0</v>
      </c>
    </row>
    <row r="9669" ht="14.25" customHeight="1">
      <c r="A9669" s="5"/>
      <c r="B9669" s="5"/>
      <c r="C9669" s="5" t="str">
        <f>IFERROR(__xludf.DUMMYFUNCTION("""COMPUTED_VALUE"""),"")</f>
        <v/>
      </c>
      <c r="D9669" s="5">
        <v>0.0</v>
      </c>
    </row>
    <row r="9670" ht="14.25" customHeight="1">
      <c r="A9670" s="5"/>
      <c r="B9670" s="5"/>
      <c r="C9670" s="5" t="str">
        <f>IFERROR(__xludf.DUMMYFUNCTION("""COMPUTED_VALUE"""),"")</f>
        <v/>
      </c>
      <c r="D9670" s="5">
        <v>0.0</v>
      </c>
    </row>
    <row r="9671" ht="14.25" customHeight="1">
      <c r="A9671" s="5"/>
      <c r="B9671" s="5"/>
      <c r="C9671" s="5" t="str">
        <f>IFERROR(__xludf.DUMMYFUNCTION("""COMPUTED_VALUE"""),"")</f>
        <v/>
      </c>
      <c r="D9671" s="5">
        <v>0.0</v>
      </c>
    </row>
    <row r="9672" ht="14.25" customHeight="1">
      <c r="A9672" s="5"/>
      <c r="B9672" s="5"/>
      <c r="C9672" s="5" t="str">
        <f>IFERROR(__xludf.DUMMYFUNCTION("""COMPUTED_VALUE"""),"")</f>
        <v/>
      </c>
      <c r="D9672" s="5">
        <v>0.0</v>
      </c>
    </row>
    <row r="9673" ht="14.25" customHeight="1">
      <c r="A9673" s="5"/>
      <c r="B9673" s="5"/>
      <c r="C9673" s="5" t="str">
        <f>IFERROR(__xludf.DUMMYFUNCTION("""COMPUTED_VALUE"""),"")</f>
        <v/>
      </c>
      <c r="D9673" s="5">
        <v>0.0</v>
      </c>
    </row>
    <row r="9674" ht="14.25" customHeight="1">
      <c r="A9674" s="5"/>
      <c r="B9674" s="5"/>
      <c r="C9674" s="5" t="str">
        <f>IFERROR(__xludf.DUMMYFUNCTION("""COMPUTED_VALUE"""),"")</f>
        <v/>
      </c>
      <c r="D9674" s="5">
        <v>0.0</v>
      </c>
    </row>
    <row r="9675" ht="14.25" customHeight="1">
      <c r="A9675" s="5"/>
      <c r="B9675" s="5"/>
      <c r="C9675" s="5" t="str">
        <f>IFERROR(__xludf.DUMMYFUNCTION("""COMPUTED_VALUE"""),"")</f>
        <v/>
      </c>
      <c r="D9675" s="5">
        <v>0.0</v>
      </c>
    </row>
    <row r="9676" ht="14.25" customHeight="1">
      <c r="A9676" s="5"/>
      <c r="B9676" s="5"/>
      <c r="C9676" s="5" t="str">
        <f>IFERROR(__xludf.DUMMYFUNCTION("""COMPUTED_VALUE"""),"")</f>
        <v/>
      </c>
      <c r="D9676" s="5">
        <v>0.0</v>
      </c>
    </row>
    <row r="9677" ht="14.25" customHeight="1">
      <c r="A9677" s="5"/>
      <c r="B9677" s="5"/>
      <c r="C9677" s="5" t="str">
        <f>IFERROR(__xludf.DUMMYFUNCTION("""COMPUTED_VALUE"""),"")</f>
        <v/>
      </c>
      <c r="D9677" s="5">
        <v>0.0</v>
      </c>
    </row>
    <row r="9678" ht="14.25" customHeight="1">
      <c r="A9678" s="5"/>
      <c r="B9678" s="5"/>
      <c r="C9678" s="5" t="str">
        <f>IFERROR(__xludf.DUMMYFUNCTION("""COMPUTED_VALUE"""),"")</f>
        <v/>
      </c>
      <c r="D9678" s="5">
        <v>0.0</v>
      </c>
    </row>
    <row r="9679" ht="14.25" customHeight="1">
      <c r="A9679" s="5"/>
      <c r="B9679" s="5"/>
      <c r="C9679" s="5" t="str">
        <f>IFERROR(__xludf.DUMMYFUNCTION("""COMPUTED_VALUE"""),"")</f>
        <v/>
      </c>
      <c r="D9679" s="5">
        <v>0.0</v>
      </c>
    </row>
    <row r="9680" ht="14.25" customHeight="1">
      <c r="A9680" s="5"/>
      <c r="B9680" s="5"/>
      <c r="C9680" s="5" t="str">
        <f>IFERROR(__xludf.DUMMYFUNCTION("""COMPUTED_VALUE"""),"")</f>
        <v/>
      </c>
      <c r="D9680" s="5">
        <v>0.0</v>
      </c>
    </row>
    <row r="9681" ht="14.25" customHeight="1">
      <c r="A9681" s="5"/>
      <c r="B9681" s="5"/>
      <c r="C9681" s="5" t="str">
        <f>IFERROR(__xludf.DUMMYFUNCTION("""COMPUTED_VALUE"""),"")</f>
        <v/>
      </c>
      <c r="D9681" s="5">
        <v>0.0</v>
      </c>
    </row>
    <row r="9682" ht="14.25" customHeight="1">
      <c r="A9682" s="5"/>
      <c r="B9682" s="5"/>
      <c r="C9682" s="5" t="str">
        <f>IFERROR(__xludf.DUMMYFUNCTION("""COMPUTED_VALUE"""),"")</f>
        <v/>
      </c>
      <c r="D9682" s="5">
        <v>0.0</v>
      </c>
    </row>
    <row r="9683" ht="14.25" customHeight="1">
      <c r="A9683" s="5"/>
      <c r="B9683" s="5"/>
      <c r="C9683" s="5" t="str">
        <f>IFERROR(__xludf.DUMMYFUNCTION("""COMPUTED_VALUE"""),"")</f>
        <v/>
      </c>
      <c r="D9683" s="5">
        <v>0.0</v>
      </c>
    </row>
    <row r="9684" ht="14.25" customHeight="1">
      <c r="A9684" s="5"/>
      <c r="B9684" s="5"/>
      <c r="C9684" s="5" t="str">
        <f>IFERROR(__xludf.DUMMYFUNCTION("""COMPUTED_VALUE"""),"")</f>
        <v/>
      </c>
      <c r="D9684" s="5">
        <v>0.0</v>
      </c>
    </row>
    <row r="9685" ht="14.25" customHeight="1">
      <c r="A9685" s="5"/>
      <c r="B9685" s="5"/>
      <c r="C9685" s="5" t="str">
        <f>IFERROR(__xludf.DUMMYFUNCTION("""COMPUTED_VALUE"""),"")</f>
        <v/>
      </c>
      <c r="D9685" s="5">
        <v>0.0</v>
      </c>
    </row>
    <row r="9686" ht="14.25" customHeight="1">
      <c r="A9686" s="5"/>
      <c r="B9686" s="5"/>
      <c r="C9686" s="5" t="str">
        <f>IFERROR(__xludf.DUMMYFUNCTION("""COMPUTED_VALUE"""),"")</f>
        <v/>
      </c>
      <c r="D9686" s="5">
        <v>0.0</v>
      </c>
    </row>
    <row r="9687" ht="14.25" customHeight="1">
      <c r="A9687" s="5"/>
      <c r="B9687" s="5"/>
      <c r="C9687" s="5" t="str">
        <f>IFERROR(__xludf.DUMMYFUNCTION("""COMPUTED_VALUE"""),"")</f>
        <v/>
      </c>
      <c r="D9687" s="5">
        <v>0.0</v>
      </c>
    </row>
    <row r="9688" ht="14.25" customHeight="1">
      <c r="A9688" s="5"/>
      <c r="B9688" s="5"/>
      <c r="C9688" s="5" t="str">
        <f>IFERROR(__xludf.DUMMYFUNCTION("""COMPUTED_VALUE"""),"")</f>
        <v/>
      </c>
      <c r="D9688" s="5">
        <v>0.0</v>
      </c>
    </row>
    <row r="9689" ht="14.25" customHeight="1">
      <c r="A9689" s="5"/>
      <c r="B9689" s="5"/>
      <c r="C9689" s="5" t="str">
        <f>IFERROR(__xludf.DUMMYFUNCTION("""COMPUTED_VALUE"""),"")</f>
        <v/>
      </c>
      <c r="D9689" s="5">
        <v>0.0</v>
      </c>
    </row>
    <row r="9690" ht="14.25" customHeight="1">
      <c r="A9690" s="5"/>
      <c r="B9690" s="5"/>
      <c r="C9690" s="5" t="str">
        <f>IFERROR(__xludf.DUMMYFUNCTION("""COMPUTED_VALUE"""),"")</f>
        <v/>
      </c>
      <c r="D9690" s="5">
        <v>0.0</v>
      </c>
    </row>
    <row r="9691" ht="14.25" customHeight="1">
      <c r="A9691" s="5"/>
      <c r="B9691" s="5"/>
      <c r="C9691" s="5" t="str">
        <f>IFERROR(__xludf.DUMMYFUNCTION("""COMPUTED_VALUE"""),"")</f>
        <v/>
      </c>
      <c r="D9691" s="5">
        <v>0.0</v>
      </c>
    </row>
    <row r="9692" ht="14.25" customHeight="1">
      <c r="A9692" s="5"/>
      <c r="B9692" s="5"/>
      <c r="C9692" s="5" t="str">
        <f>IFERROR(__xludf.DUMMYFUNCTION("""COMPUTED_VALUE"""),"")</f>
        <v/>
      </c>
      <c r="D9692" s="5">
        <v>0.0</v>
      </c>
    </row>
    <row r="9693" ht="14.25" customHeight="1">
      <c r="A9693" s="5"/>
      <c r="B9693" s="5"/>
      <c r="C9693" s="5" t="str">
        <f>IFERROR(__xludf.DUMMYFUNCTION("""COMPUTED_VALUE"""),"")</f>
        <v/>
      </c>
      <c r="D9693" s="5">
        <v>0.0</v>
      </c>
    </row>
    <row r="9694" ht="14.25" customHeight="1">
      <c r="A9694" s="5"/>
      <c r="B9694" s="5"/>
      <c r="C9694" s="5" t="str">
        <f>IFERROR(__xludf.DUMMYFUNCTION("""COMPUTED_VALUE"""),"")</f>
        <v/>
      </c>
      <c r="D9694" s="5">
        <v>0.0</v>
      </c>
    </row>
    <row r="9695" ht="14.25" customHeight="1">
      <c r="A9695" s="5"/>
      <c r="B9695" s="5"/>
      <c r="C9695" s="5" t="str">
        <f>IFERROR(__xludf.DUMMYFUNCTION("""COMPUTED_VALUE"""),"")</f>
        <v/>
      </c>
      <c r="D9695" s="5">
        <v>0.0</v>
      </c>
    </row>
    <row r="9696" ht="14.25" customHeight="1">
      <c r="A9696" s="5"/>
      <c r="B9696" s="5"/>
      <c r="C9696" s="5" t="str">
        <f>IFERROR(__xludf.DUMMYFUNCTION("""COMPUTED_VALUE"""),"")</f>
        <v/>
      </c>
      <c r="D9696" s="5">
        <v>0.0</v>
      </c>
    </row>
    <row r="9697" ht="14.25" customHeight="1">
      <c r="A9697" s="5"/>
      <c r="B9697" s="5"/>
      <c r="C9697" s="5" t="str">
        <f>IFERROR(__xludf.DUMMYFUNCTION("""COMPUTED_VALUE"""),"")</f>
        <v/>
      </c>
      <c r="D9697" s="5">
        <v>0.0</v>
      </c>
    </row>
    <row r="9698" ht="14.25" customHeight="1">
      <c r="A9698" s="5"/>
      <c r="B9698" s="5"/>
      <c r="C9698" s="5" t="str">
        <f>IFERROR(__xludf.DUMMYFUNCTION("""COMPUTED_VALUE"""),"")</f>
        <v/>
      </c>
      <c r="D9698" s="5">
        <v>0.0</v>
      </c>
    </row>
    <row r="9699" ht="14.25" customHeight="1">
      <c r="A9699" s="5"/>
      <c r="B9699" s="5"/>
      <c r="C9699" s="5" t="str">
        <f>IFERROR(__xludf.DUMMYFUNCTION("""COMPUTED_VALUE"""),"")</f>
        <v/>
      </c>
      <c r="D9699" s="5">
        <v>0.0</v>
      </c>
    </row>
    <row r="9700" ht="14.25" customHeight="1">
      <c r="A9700" s="5"/>
      <c r="B9700" s="5"/>
      <c r="C9700" s="5" t="str">
        <f>IFERROR(__xludf.DUMMYFUNCTION("""COMPUTED_VALUE"""),"")</f>
        <v/>
      </c>
      <c r="D9700" s="5">
        <v>0.0</v>
      </c>
    </row>
    <row r="9701" ht="14.25" customHeight="1">
      <c r="A9701" s="5"/>
      <c r="B9701" s="5"/>
      <c r="C9701" s="5" t="str">
        <f>IFERROR(__xludf.DUMMYFUNCTION("""COMPUTED_VALUE"""),"")</f>
        <v/>
      </c>
      <c r="D9701" s="5">
        <v>0.0</v>
      </c>
    </row>
    <row r="9702" ht="14.25" customHeight="1">
      <c r="A9702" s="5"/>
      <c r="B9702" s="5"/>
      <c r="C9702" s="5" t="str">
        <f>IFERROR(__xludf.DUMMYFUNCTION("""COMPUTED_VALUE"""),"")</f>
        <v/>
      </c>
      <c r="D9702" s="5">
        <v>0.0</v>
      </c>
    </row>
    <row r="9703" ht="14.25" customHeight="1">
      <c r="A9703" s="5"/>
      <c r="B9703" s="5"/>
      <c r="C9703" s="5" t="str">
        <f>IFERROR(__xludf.DUMMYFUNCTION("""COMPUTED_VALUE"""),"")</f>
        <v/>
      </c>
      <c r="D9703" s="5">
        <v>0.0</v>
      </c>
    </row>
    <row r="9704" ht="14.25" customHeight="1">
      <c r="A9704" s="5"/>
      <c r="B9704" s="5"/>
      <c r="C9704" s="5" t="str">
        <f>IFERROR(__xludf.DUMMYFUNCTION("""COMPUTED_VALUE"""),"")</f>
        <v/>
      </c>
      <c r="D9704" s="5">
        <v>0.0</v>
      </c>
    </row>
    <row r="9705" ht="14.25" customHeight="1">
      <c r="A9705" s="5"/>
      <c r="B9705" s="5"/>
      <c r="C9705" s="5" t="str">
        <f>IFERROR(__xludf.DUMMYFUNCTION("""COMPUTED_VALUE"""),"")</f>
        <v/>
      </c>
      <c r="D9705" s="5">
        <v>0.0</v>
      </c>
    </row>
    <row r="9706" ht="14.25" customHeight="1">
      <c r="A9706" s="5"/>
      <c r="B9706" s="5"/>
      <c r="C9706" s="5" t="str">
        <f>IFERROR(__xludf.DUMMYFUNCTION("""COMPUTED_VALUE"""),"")</f>
        <v/>
      </c>
      <c r="D9706" s="5">
        <v>0.0</v>
      </c>
    </row>
    <row r="9707" ht="14.25" customHeight="1">
      <c r="A9707" s="5"/>
      <c r="B9707" s="5"/>
      <c r="C9707" s="5" t="str">
        <f>IFERROR(__xludf.DUMMYFUNCTION("""COMPUTED_VALUE"""),"")</f>
        <v/>
      </c>
      <c r="D9707" s="5">
        <v>0.0</v>
      </c>
    </row>
    <row r="9708" ht="14.25" customHeight="1">
      <c r="A9708" s="5"/>
      <c r="B9708" s="5"/>
      <c r="C9708" s="5" t="str">
        <f>IFERROR(__xludf.DUMMYFUNCTION("""COMPUTED_VALUE"""),"")</f>
        <v/>
      </c>
      <c r="D9708" s="5">
        <v>0.0</v>
      </c>
    </row>
    <row r="9709" ht="14.25" customHeight="1">
      <c r="A9709" s="5"/>
      <c r="B9709" s="5"/>
      <c r="C9709" s="5" t="str">
        <f>IFERROR(__xludf.DUMMYFUNCTION("""COMPUTED_VALUE"""),"")</f>
        <v/>
      </c>
      <c r="D9709" s="5">
        <v>0.0</v>
      </c>
    </row>
    <row r="9710" ht="14.25" customHeight="1">
      <c r="A9710" s="5"/>
      <c r="B9710" s="5"/>
      <c r="C9710" s="5" t="str">
        <f>IFERROR(__xludf.DUMMYFUNCTION("""COMPUTED_VALUE"""),"")</f>
        <v/>
      </c>
      <c r="D9710" s="5">
        <v>0.0</v>
      </c>
    </row>
    <row r="9711" ht="14.25" customHeight="1">
      <c r="A9711" s="5"/>
      <c r="B9711" s="5"/>
      <c r="C9711" s="5" t="str">
        <f>IFERROR(__xludf.DUMMYFUNCTION("""COMPUTED_VALUE"""),"")</f>
        <v/>
      </c>
      <c r="D9711" s="5">
        <v>0.0</v>
      </c>
    </row>
    <row r="9712" ht="14.25" customHeight="1">
      <c r="A9712" s="5"/>
      <c r="B9712" s="5"/>
      <c r="C9712" s="5" t="str">
        <f>IFERROR(__xludf.DUMMYFUNCTION("""COMPUTED_VALUE"""),"")</f>
        <v/>
      </c>
      <c r="D9712" s="5">
        <v>0.0</v>
      </c>
    </row>
    <row r="9713" ht="14.25" customHeight="1">
      <c r="A9713" s="5"/>
      <c r="B9713" s="5"/>
      <c r="C9713" s="5" t="str">
        <f>IFERROR(__xludf.DUMMYFUNCTION("""COMPUTED_VALUE"""),"")</f>
        <v/>
      </c>
      <c r="D9713" s="5">
        <v>0.0</v>
      </c>
    </row>
    <row r="9714" ht="14.25" customHeight="1">
      <c r="A9714" s="5"/>
      <c r="B9714" s="5"/>
      <c r="C9714" s="5" t="str">
        <f>IFERROR(__xludf.DUMMYFUNCTION("""COMPUTED_VALUE"""),"")</f>
        <v/>
      </c>
      <c r="D9714" s="5">
        <v>0.0</v>
      </c>
    </row>
    <row r="9715" ht="14.25" customHeight="1">
      <c r="A9715" s="5"/>
      <c r="B9715" s="5"/>
      <c r="C9715" s="5" t="str">
        <f>IFERROR(__xludf.DUMMYFUNCTION("""COMPUTED_VALUE"""),"")</f>
        <v/>
      </c>
      <c r="D9715" s="5">
        <v>0.0</v>
      </c>
    </row>
    <row r="9716" ht="14.25" customHeight="1">
      <c r="A9716" s="5"/>
      <c r="B9716" s="5"/>
      <c r="C9716" s="5" t="str">
        <f>IFERROR(__xludf.DUMMYFUNCTION("""COMPUTED_VALUE"""),"")</f>
        <v/>
      </c>
      <c r="D9716" s="5">
        <v>0.0</v>
      </c>
    </row>
    <row r="9717" ht="14.25" customHeight="1">
      <c r="A9717" s="5"/>
      <c r="B9717" s="5"/>
      <c r="C9717" s="5" t="str">
        <f>IFERROR(__xludf.DUMMYFUNCTION("""COMPUTED_VALUE"""),"")</f>
        <v/>
      </c>
      <c r="D9717" s="5">
        <v>0.0</v>
      </c>
    </row>
    <row r="9718" ht="14.25" customHeight="1">
      <c r="A9718" s="5"/>
      <c r="B9718" s="5"/>
      <c r="C9718" s="5" t="str">
        <f>IFERROR(__xludf.DUMMYFUNCTION("""COMPUTED_VALUE"""),"")</f>
        <v/>
      </c>
      <c r="D9718" s="5">
        <v>0.0</v>
      </c>
    </row>
    <row r="9719" ht="14.25" customHeight="1">
      <c r="A9719" s="5"/>
      <c r="B9719" s="5"/>
      <c r="C9719" s="5" t="str">
        <f>IFERROR(__xludf.DUMMYFUNCTION("""COMPUTED_VALUE"""),"")</f>
        <v/>
      </c>
      <c r="D9719" s="5">
        <v>0.0</v>
      </c>
    </row>
    <row r="9720" ht="14.25" customHeight="1">
      <c r="A9720" s="5"/>
      <c r="B9720" s="5"/>
      <c r="C9720" s="5" t="str">
        <f>IFERROR(__xludf.DUMMYFUNCTION("""COMPUTED_VALUE"""),"")</f>
        <v/>
      </c>
      <c r="D9720" s="5">
        <v>0.0</v>
      </c>
    </row>
    <row r="9721" ht="14.25" customHeight="1">
      <c r="A9721" s="5"/>
      <c r="B9721" s="5"/>
      <c r="C9721" s="5" t="str">
        <f>IFERROR(__xludf.DUMMYFUNCTION("""COMPUTED_VALUE"""),"")</f>
        <v/>
      </c>
      <c r="D9721" s="5">
        <v>0.0</v>
      </c>
    </row>
    <row r="9722" ht="14.25" customHeight="1">
      <c r="A9722" s="5"/>
      <c r="B9722" s="5"/>
      <c r="C9722" s="5" t="str">
        <f>IFERROR(__xludf.DUMMYFUNCTION("""COMPUTED_VALUE"""),"")</f>
        <v/>
      </c>
      <c r="D9722" s="5">
        <v>0.0</v>
      </c>
    </row>
    <row r="9723" ht="14.25" customHeight="1">
      <c r="A9723" s="5"/>
      <c r="B9723" s="5"/>
      <c r="C9723" s="5" t="str">
        <f>IFERROR(__xludf.DUMMYFUNCTION("""COMPUTED_VALUE"""),"")</f>
        <v/>
      </c>
      <c r="D9723" s="5">
        <v>0.0</v>
      </c>
    </row>
    <row r="9724" ht="14.25" customHeight="1">
      <c r="A9724" s="5"/>
      <c r="B9724" s="5"/>
      <c r="C9724" s="5" t="str">
        <f>IFERROR(__xludf.DUMMYFUNCTION("""COMPUTED_VALUE"""),"")</f>
        <v/>
      </c>
      <c r="D9724" s="5">
        <v>0.0</v>
      </c>
    </row>
    <row r="9725" ht="14.25" customHeight="1">
      <c r="A9725" s="5"/>
      <c r="B9725" s="5"/>
      <c r="C9725" s="5" t="str">
        <f>IFERROR(__xludf.DUMMYFUNCTION("""COMPUTED_VALUE"""),"")</f>
        <v/>
      </c>
      <c r="D9725" s="5">
        <v>0.0</v>
      </c>
    </row>
    <row r="9726" ht="14.25" customHeight="1">
      <c r="A9726" s="5"/>
      <c r="B9726" s="5"/>
      <c r="C9726" s="5" t="str">
        <f>IFERROR(__xludf.DUMMYFUNCTION("""COMPUTED_VALUE"""),"")</f>
        <v/>
      </c>
      <c r="D9726" s="5">
        <v>0.0</v>
      </c>
    </row>
    <row r="9727" ht="14.25" customHeight="1">
      <c r="A9727" s="5"/>
      <c r="B9727" s="5"/>
      <c r="C9727" s="5" t="str">
        <f>IFERROR(__xludf.DUMMYFUNCTION("""COMPUTED_VALUE"""),"")</f>
        <v/>
      </c>
      <c r="D9727" s="5">
        <v>0.0</v>
      </c>
    </row>
    <row r="9728" ht="14.25" customHeight="1">
      <c r="A9728" s="5"/>
      <c r="B9728" s="5"/>
      <c r="C9728" s="5" t="str">
        <f>IFERROR(__xludf.DUMMYFUNCTION("""COMPUTED_VALUE"""),"")</f>
        <v/>
      </c>
      <c r="D9728" s="5">
        <v>0.0</v>
      </c>
    </row>
    <row r="9729" ht="14.25" customHeight="1">
      <c r="A9729" s="5"/>
      <c r="B9729" s="5"/>
      <c r="C9729" s="5" t="str">
        <f>IFERROR(__xludf.DUMMYFUNCTION("""COMPUTED_VALUE"""),"")</f>
        <v/>
      </c>
      <c r="D9729" s="5">
        <v>0.0</v>
      </c>
    </row>
    <row r="9730" ht="14.25" customHeight="1">
      <c r="A9730" s="5"/>
      <c r="B9730" s="5"/>
      <c r="C9730" s="5" t="str">
        <f>IFERROR(__xludf.DUMMYFUNCTION("""COMPUTED_VALUE"""),"")</f>
        <v/>
      </c>
      <c r="D9730" s="5">
        <v>0.0</v>
      </c>
    </row>
    <row r="9731" ht="14.25" customHeight="1">
      <c r="A9731" s="5"/>
      <c r="B9731" s="5"/>
      <c r="C9731" s="5" t="str">
        <f>IFERROR(__xludf.DUMMYFUNCTION("""COMPUTED_VALUE"""),"")</f>
        <v/>
      </c>
      <c r="D9731" s="5">
        <v>0.0</v>
      </c>
    </row>
    <row r="9732" ht="14.25" customHeight="1">
      <c r="A9732" s="5"/>
      <c r="B9732" s="5"/>
      <c r="C9732" s="5" t="str">
        <f>IFERROR(__xludf.DUMMYFUNCTION("""COMPUTED_VALUE"""),"")</f>
        <v/>
      </c>
      <c r="D9732" s="5">
        <v>0.0</v>
      </c>
    </row>
    <row r="9733" ht="14.25" customHeight="1">
      <c r="A9733" s="5"/>
      <c r="B9733" s="5"/>
      <c r="C9733" s="5" t="str">
        <f>IFERROR(__xludf.DUMMYFUNCTION("""COMPUTED_VALUE"""),"")</f>
        <v/>
      </c>
      <c r="D9733" s="5">
        <v>0.0</v>
      </c>
    </row>
    <row r="9734" ht="14.25" customHeight="1">
      <c r="A9734" s="5"/>
      <c r="B9734" s="5"/>
      <c r="C9734" s="5" t="str">
        <f>IFERROR(__xludf.DUMMYFUNCTION("""COMPUTED_VALUE"""),"")</f>
        <v/>
      </c>
      <c r="D9734" s="5">
        <v>0.0</v>
      </c>
    </row>
    <row r="9735" ht="14.25" customHeight="1">
      <c r="A9735" s="5"/>
      <c r="B9735" s="5"/>
      <c r="C9735" s="5" t="str">
        <f>IFERROR(__xludf.DUMMYFUNCTION("""COMPUTED_VALUE"""),"")</f>
        <v/>
      </c>
      <c r="D9735" s="5">
        <v>0.0</v>
      </c>
    </row>
    <row r="9736" ht="14.25" customHeight="1">
      <c r="A9736" s="5"/>
      <c r="B9736" s="5"/>
      <c r="C9736" s="5" t="str">
        <f>IFERROR(__xludf.DUMMYFUNCTION("""COMPUTED_VALUE"""),"")</f>
        <v/>
      </c>
      <c r="D9736" s="5">
        <v>0.0</v>
      </c>
    </row>
    <row r="9737" ht="14.25" customHeight="1">
      <c r="A9737" s="5"/>
      <c r="B9737" s="5"/>
      <c r="C9737" s="5" t="str">
        <f>IFERROR(__xludf.DUMMYFUNCTION("""COMPUTED_VALUE"""),"")</f>
        <v/>
      </c>
      <c r="D9737" s="5">
        <v>0.0</v>
      </c>
    </row>
    <row r="9738" ht="14.25" customHeight="1">
      <c r="A9738" s="5"/>
      <c r="B9738" s="5"/>
      <c r="C9738" s="5" t="str">
        <f>IFERROR(__xludf.DUMMYFUNCTION("""COMPUTED_VALUE"""),"")</f>
        <v/>
      </c>
      <c r="D9738" s="5">
        <v>0.0</v>
      </c>
    </row>
    <row r="9739" ht="14.25" customHeight="1">
      <c r="A9739" s="5"/>
      <c r="B9739" s="5"/>
      <c r="C9739" s="5" t="str">
        <f>IFERROR(__xludf.DUMMYFUNCTION("""COMPUTED_VALUE"""),"")</f>
        <v/>
      </c>
      <c r="D9739" s="5">
        <v>0.0</v>
      </c>
    </row>
    <row r="9740" ht="14.25" customHeight="1">
      <c r="A9740" s="5"/>
      <c r="B9740" s="5"/>
      <c r="C9740" s="5" t="str">
        <f>IFERROR(__xludf.DUMMYFUNCTION("""COMPUTED_VALUE"""),"")</f>
        <v/>
      </c>
      <c r="D9740" s="5">
        <v>0.0</v>
      </c>
    </row>
    <row r="9741" ht="14.25" customHeight="1">
      <c r="A9741" s="5"/>
      <c r="B9741" s="5"/>
      <c r="C9741" s="5" t="str">
        <f>IFERROR(__xludf.DUMMYFUNCTION("""COMPUTED_VALUE"""),"")</f>
        <v/>
      </c>
      <c r="D9741" s="5">
        <v>0.0</v>
      </c>
    </row>
    <row r="9742" ht="14.25" customHeight="1">
      <c r="A9742" s="5"/>
      <c r="B9742" s="5"/>
      <c r="C9742" s="5" t="str">
        <f>IFERROR(__xludf.DUMMYFUNCTION("""COMPUTED_VALUE"""),"")</f>
        <v/>
      </c>
      <c r="D9742" s="5">
        <v>0.0</v>
      </c>
    </row>
    <row r="9743" ht="14.25" customHeight="1">
      <c r="A9743" s="5"/>
      <c r="B9743" s="5"/>
      <c r="C9743" s="5" t="str">
        <f>IFERROR(__xludf.DUMMYFUNCTION("""COMPUTED_VALUE"""),"")</f>
        <v/>
      </c>
      <c r="D9743" s="5">
        <v>0.0</v>
      </c>
    </row>
    <row r="9744" ht="14.25" customHeight="1">
      <c r="A9744" s="5"/>
      <c r="B9744" s="5"/>
      <c r="C9744" s="5" t="str">
        <f>IFERROR(__xludf.DUMMYFUNCTION("""COMPUTED_VALUE"""),"")</f>
        <v/>
      </c>
      <c r="D9744" s="5">
        <v>0.0</v>
      </c>
    </row>
    <row r="9745" ht="14.25" customHeight="1">
      <c r="A9745" s="5"/>
      <c r="B9745" s="5"/>
      <c r="C9745" s="5" t="str">
        <f>IFERROR(__xludf.DUMMYFUNCTION("""COMPUTED_VALUE"""),"")</f>
        <v/>
      </c>
      <c r="D9745" s="5">
        <v>0.0</v>
      </c>
    </row>
    <row r="9746" ht="14.25" customHeight="1">
      <c r="A9746" s="5"/>
      <c r="B9746" s="5"/>
      <c r="C9746" s="5" t="str">
        <f>IFERROR(__xludf.DUMMYFUNCTION("""COMPUTED_VALUE"""),"")</f>
        <v/>
      </c>
      <c r="D9746" s="5">
        <v>0.0</v>
      </c>
    </row>
    <row r="9747" ht="14.25" customHeight="1">
      <c r="A9747" s="5"/>
      <c r="B9747" s="5"/>
      <c r="C9747" s="5" t="str">
        <f>IFERROR(__xludf.DUMMYFUNCTION("""COMPUTED_VALUE"""),"")</f>
        <v/>
      </c>
      <c r="D9747" s="5">
        <v>0.0</v>
      </c>
    </row>
    <row r="9748" ht="14.25" customHeight="1">
      <c r="A9748" s="5"/>
      <c r="B9748" s="5"/>
      <c r="C9748" s="5" t="str">
        <f>IFERROR(__xludf.DUMMYFUNCTION("""COMPUTED_VALUE"""),"")</f>
        <v/>
      </c>
      <c r="D9748" s="5">
        <v>0.0</v>
      </c>
    </row>
    <row r="9749" ht="14.25" customHeight="1">
      <c r="A9749" s="5"/>
      <c r="B9749" s="5"/>
      <c r="C9749" s="5" t="str">
        <f>IFERROR(__xludf.DUMMYFUNCTION("""COMPUTED_VALUE"""),"")</f>
        <v/>
      </c>
      <c r="D9749" s="5">
        <v>0.0</v>
      </c>
    </row>
    <row r="9750" ht="14.25" customHeight="1">
      <c r="A9750" s="5"/>
      <c r="B9750" s="5"/>
      <c r="C9750" s="5" t="str">
        <f>IFERROR(__xludf.DUMMYFUNCTION("""COMPUTED_VALUE"""),"")</f>
        <v/>
      </c>
      <c r="D9750" s="5">
        <v>0.0</v>
      </c>
    </row>
    <row r="9751" ht="14.25" customHeight="1">
      <c r="A9751" s="5"/>
      <c r="B9751" s="5"/>
      <c r="C9751" s="5" t="str">
        <f>IFERROR(__xludf.DUMMYFUNCTION("""COMPUTED_VALUE"""),"")</f>
        <v/>
      </c>
      <c r="D9751" s="5">
        <v>0.0</v>
      </c>
    </row>
    <row r="9752" ht="14.25" customHeight="1">
      <c r="A9752" s="5"/>
      <c r="B9752" s="5"/>
      <c r="C9752" s="5" t="str">
        <f>IFERROR(__xludf.DUMMYFUNCTION("""COMPUTED_VALUE"""),"")</f>
        <v/>
      </c>
      <c r="D9752" s="5">
        <v>0.0</v>
      </c>
    </row>
    <row r="9753" ht="14.25" customHeight="1">
      <c r="A9753" s="5"/>
      <c r="B9753" s="5"/>
      <c r="C9753" s="5" t="str">
        <f>IFERROR(__xludf.DUMMYFUNCTION("""COMPUTED_VALUE"""),"")</f>
        <v/>
      </c>
      <c r="D9753" s="5">
        <v>0.0</v>
      </c>
    </row>
    <row r="9754" ht="14.25" customHeight="1">
      <c r="A9754" s="5"/>
      <c r="B9754" s="5"/>
      <c r="C9754" s="5" t="str">
        <f>IFERROR(__xludf.DUMMYFUNCTION("""COMPUTED_VALUE"""),"")</f>
        <v/>
      </c>
      <c r="D9754" s="5">
        <v>0.0</v>
      </c>
    </row>
    <row r="9755" ht="14.25" customHeight="1">
      <c r="A9755" s="5"/>
      <c r="B9755" s="5"/>
      <c r="C9755" s="5" t="str">
        <f>IFERROR(__xludf.DUMMYFUNCTION("""COMPUTED_VALUE"""),"")</f>
        <v/>
      </c>
      <c r="D9755" s="5">
        <v>0.0</v>
      </c>
    </row>
    <row r="9756" ht="14.25" customHeight="1">
      <c r="A9756" s="5"/>
      <c r="B9756" s="5"/>
      <c r="C9756" s="5" t="str">
        <f>IFERROR(__xludf.DUMMYFUNCTION("""COMPUTED_VALUE"""),"")</f>
        <v/>
      </c>
      <c r="D9756" s="5">
        <v>0.0</v>
      </c>
    </row>
    <row r="9757" ht="14.25" customHeight="1">
      <c r="A9757" s="5"/>
      <c r="B9757" s="5"/>
      <c r="C9757" s="5" t="str">
        <f>IFERROR(__xludf.DUMMYFUNCTION("""COMPUTED_VALUE"""),"")</f>
        <v/>
      </c>
      <c r="D9757" s="5">
        <v>0.0</v>
      </c>
    </row>
    <row r="9758" ht="14.25" customHeight="1">
      <c r="A9758" s="5"/>
      <c r="B9758" s="5"/>
      <c r="C9758" s="5" t="str">
        <f>IFERROR(__xludf.DUMMYFUNCTION("""COMPUTED_VALUE"""),"")</f>
        <v/>
      </c>
      <c r="D9758" s="5">
        <v>0.0</v>
      </c>
    </row>
    <row r="9759" ht="14.25" customHeight="1">
      <c r="A9759" s="5"/>
      <c r="B9759" s="5"/>
      <c r="C9759" s="5" t="str">
        <f>IFERROR(__xludf.DUMMYFUNCTION("""COMPUTED_VALUE"""),"")</f>
        <v/>
      </c>
      <c r="D9759" s="5">
        <v>0.0</v>
      </c>
    </row>
    <row r="9760" ht="14.25" customHeight="1">
      <c r="A9760" s="5"/>
      <c r="B9760" s="5"/>
      <c r="C9760" s="5" t="str">
        <f>IFERROR(__xludf.DUMMYFUNCTION("""COMPUTED_VALUE"""),"")</f>
        <v/>
      </c>
      <c r="D9760" s="5">
        <v>0.0</v>
      </c>
    </row>
    <row r="9761" ht="14.25" customHeight="1">
      <c r="A9761" s="5"/>
      <c r="B9761" s="5"/>
      <c r="C9761" s="5" t="str">
        <f>IFERROR(__xludf.DUMMYFUNCTION("""COMPUTED_VALUE"""),"")</f>
        <v/>
      </c>
      <c r="D9761" s="5">
        <v>0.0</v>
      </c>
    </row>
    <row r="9762" ht="14.25" customHeight="1">
      <c r="A9762" s="5"/>
      <c r="B9762" s="5"/>
      <c r="C9762" s="5" t="str">
        <f>IFERROR(__xludf.DUMMYFUNCTION("""COMPUTED_VALUE"""),"")</f>
        <v/>
      </c>
      <c r="D9762" s="5">
        <v>0.0</v>
      </c>
    </row>
    <row r="9763" ht="14.25" customHeight="1">
      <c r="A9763" s="5"/>
      <c r="B9763" s="5"/>
      <c r="C9763" s="5" t="str">
        <f>IFERROR(__xludf.DUMMYFUNCTION("""COMPUTED_VALUE"""),"")</f>
        <v/>
      </c>
      <c r="D9763" s="5">
        <v>0.0</v>
      </c>
    </row>
    <row r="9764" ht="14.25" customHeight="1">
      <c r="A9764" s="5"/>
      <c r="B9764" s="5"/>
      <c r="C9764" s="5" t="str">
        <f>IFERROR(__xludf.DUMMYFUNCTION("""COMPUTED_VALUE"""),"")</f>
        <v/>
      </c>
      <c r="D9764" s="5">
        <v>0.0</v>
      </c>
    </row>
    <row r="9765" ht="14.25" customHeight="1">
      <c r="A9765" s="5"/>
      <c r="B9765" s="5"/>
      <c r="C9765" s="5" t="str">
        <f>IFERROR(__xludf.DUMMYFUNCTION("""COMPUTED_VALUE"""),"")</f>
        <v/>
      </c>
      <c r="D9765" s="5">
        <v>0.0</v>
      </c>
    </row>
    <row r="9766" ht="14.25" customHeight="1">
      <c r="A9766" s="5"/>
      <c r="B9766" s="5"/>
      <c r="C9766" s="5" t="str">
        <f>IFERROR(__xludf.DUMMYFUNCTION("""COMPUTED_VALUE"""),"")</f>
        <v/>
      </c>
      <c r="D9766" s="5">
        <v>0.0</v>
      </c>
    </row>
    <row r="9767" ht="14.25" customHeight="1">
      <c r="A9767" s="5"/>
      <c r="B9767" s="5"/>
      <c r="C9767" s="5" t="str">
        <f>IFERROR(__xludf.DUMMYFUNCTION("""COMPUTED_VALUE"""),"")</f>
        <v/>
      </c>
      <c r="D9767" s="5">
        <v>0.0</v>
      </c>
    </row>
    <row r="9768" ht="14.25" customHeight="1">
      <c r="A9768" s="5"/>
      <c r="B9768" s="5"/>
      <c r="C9768" s="5" t="str">
        <f>IFERROR(__xludf.DUMMYFUNCTION("""COMPUTED_VALUE"""),"")</f>
        <v/>
      </c>
      <c r="D9768" s="5">
        <v>0.0</v>
      </c>
    </row>
    <row r="9769" ht="14.25" customHeight="1">
      <c r="A9769" s="5"/>
      <c r="B9769" s="5"/>
      <c r="C9769" s="5" t="str">
        <f>IFERROR(__xludf.DUMMYFUNCTION("""COMPUTED_VALUE"""),"")</f>
        <v/>
      </c>
      <c r="D9769" s="5">
        <v>0.0</v>
      </c>
    </row>
    <row r="9770" ht="14.25" customHeight="1">
      <c r="A9770" s="5"/>
      <c r="B9770" s="5"/>
      <c r="C9770" s="5" t="str">
        <f>IFERROR(__xludf.DUMMYFUNCTION("""COMPUTED_VALUE"""),"")</f>
        <v/>
      </c>
      <c r="D9770" s="5">
        <v>0.0</v>
      </c>
    </row>
    <row r="9771" ht="14.25" customHeight="1">
      <c r="A9771" s="5"/>
      <c r="B9771" s="5"/>
      <c r="C9771" s="5" t="str">
        <f>IFERROR(__xludf.DUMMYFUNCTION("""COMPUTED_VALUE"""),"")</f>
        <v/>
      </c>
      <c r="D9771" s="5">
        <v>0.0</v>
      </c>
    </row>
    <row r="9772" ht="14.25" customHeight="1">
      <c r="A9772" s="5"/>
      <c r="B9772" s="5"/>
      <c r="C9772" s="5" t="str">
        <f>IFERROR(__xludf.DUMMYFUNCTION("""COMPUTED_VALUE"""),"")</f>
        <v/>
      </c>
      <c r="D9772" s="5">
        <v>0.0</v>
      </c>
    </row>
    <row r="9773" ht="14.25" customHeight="1">
      <c r="A9773" s="5"/>
      <c r="B9773" s="5"/>
      <c r="C9773" s="5" t="str">
        <f>IFERROR(__xludf.DUMMYFUNCTION("""COMPUTED_VALUE"""),"")</f>
        <v/>
      </c>
      <c r="D9773" s="5">
        <v>0.0</v>
      </c>
    </row>
    <row r="9774" ht="14.25" customHeight="1">
      <c r="A9774" s="5"/>
      <c r="B9774" s="5"/>
      <c r="C9774" s="5" t="str">
        <f>IFERROR(__xludf.DUMMYFUNCTION("""COMPUTED_VALUE"""),"")</f>
        <v/>
      </c>
      <c r="D9774" s="5">
        <v>0.0</v>
      </c>
    </row>
    <row r="9775" ht="14.25" customHeight="1">
      <c r="A9775" s="5"/>
      <c r="B9775" s="5"/>
      <c r="C9775" s="5" t="str">
        <f>IFERROR(__xludf.DUMMYFUNCTION("""COMPUTED_VALUE"""),"")</f>
        <v/>
      </c>
      <c r="D9775" s="5">
        <v>0.0</v>
      </c>
    </row>
    <row r="9776" ht="14.25" customHeight="1">
      <c r="A9776" s="5"/>
      <c r="B9776" s="5"/>
      <c r="C9776" s="5" t="str">
        <f>IFERROR(__xludf.DUMMYFUNCTION("""COMPUTED_VALUE"""),"")</f>
        <v/>
      </c>
      <c r="D9776" s="5">
        <v>0.0</v>
      </c>
    </row>
    <row r="9777" ht="14.25" customHeight="1">
      <c r="A9777" s="5"/>
      <c r="B9777" s="5"/>
      <c r="C9777" s="5" t="str">
        <f>IFERROR(__xludf.DUMMYFUNCTION("""COMPUTED_VALUE"""),"")</f>
        <v/>
      </c>
      <c r="D9777" s="5">
        <v>0.0</v>
      </c>
    </row>
    <row r="9778" ht="14.25" customHeight="1">
      <c r="A9778" s="5"/>
      <c r="B9778" s="5"/>
      <c r="C9778" s="5" t="str">
        <f>IFERROR(__xludf.DUMMYFUNCTION("""COMPUTED_VALUE"""),"")</f>
        <v/>
      </c>
      <c r="D9778" s="5">
        <v>0.0</v>
      </c>
    </row>
    <row r="9779" ht="14.25" customHeight="1">
      <c r="A9779" s="5"/>
      <c r="B9779" s="5"/>
      <c r="C9779" s="5" t="str">
        <f>IFERROR(__xludf.DUMMYFUNCTION("""COMPUTED_VALUE"""),"")</f>
        <v/>
      </c>
      <c r="D9779" s="5">
        <v>0.0</v>
      </c>
    </row>
    <row r="9780" ht="14.25" customHeight="1">
      <c r="A9780" s="5"/>
      <c r="B9780" s="5"/>
      <c r="C9780" s="5" t="str">
        <f>IFERROR(__xludf.DUMMYFUNCTION("""COMPUTED_VALUE"""),"")</f>
        <v/>
      </c>
      <c r="D9780" s="5">
        <v>0.0</v>
      </c>
    </row>
    <row r="9781" ht="14.25" customHeight="1">
      <c r="A9781" s="5"/>
      <c r="B9781" s="5"/>
      <c r="C9781" s="5" t="str">
        <f>IFERROR(__xludf.DUMMYFUNCTION("""COMPUTED_VALUE"""),"")</f>
        <v/>
      </c>
      <c r="D9781" s="5">
        <v>0.0</v>
      </c>
    </row>
    <row r="9782" ht="14.25" customHeight="1">
      <c r="A9782" s="5"/>
      <c r="B9782" s="5"/>
      <c r="C9782" s="5" t="str">
        <f>IFERROR(__xludf.DUMMYFUNCTION("""COMPUTED_VALUE"""),"")</f>
        <v/>
      </c>
      <c r="D9782" s="5">
        <v>0.0</v>
      </c>
    </row>
    <row r="9783" ht="14.25" customHeight="1">
      <c r="A9783" s="5"/>
      <c r="B9783" s="5"/>
      <c r="C9783" s="5" t="str">
        <f>IFERROR(__xludf.DUMMYFUNCTION("""COMPUTED_VALUE"""),"")</f>
        <v/>
      </c>
      <c r="D9783" s="5">
        <v>0.0</v>
      </c>
    </row>
    <row r="9784" ht="14.25" customHeight="1">
      <c r="A9784" s="5"/>
      <c r="B9784" s="5"/>
      <c r="C9784" s="5" t="str">
        <f>IFERROR(__xludf.DUMMYFUNCTION("""COMPUTED_VALUE"""),"")</f>
        <v/>
      </c>
      <c r="D9784" s="5">
        <v>0.0</v>
      </c>
    </row>
    <row r="9785" ht="14.25" customHeight="1">
      <c r="A9785" s="5"/>
      <c r="B9785" s="5"/>
      <c r="C9785" s="5" t="str">
        <f>IFERROR(__xludf.DUMMYFUNCTION("""COMPUTED_VALUE"""),"")</f>
        <v/>
      </c>
      <c r="D9785" s="5">
        <v>0.0</v>
      </c>
    </row>
    <row r="9786" ht="14.25" customHeight="1">
      <c r="A9786" s="5"/>
      <c r="B9786" s="5"/>
      <c r="C9786" s="5" t="str">
        <f>IFERROR(__xludf.DUMMYFUNCTION("""COMPUTED_VALUE"""),"")</f>
        <v/>
      </c>
      <c r="D9786" s="5">
        <v>0.0</v>
      </c>
    </row>
    <row r="9787" ht="14.25" customHeight="1">
      <c r="A9787" s="5"/>
      <c r="B9787" s="5"/>
      <c r="C9787" s="5" t="str">
        <f>IFERROR(__xludf.DUMMYFUNCTION("""COMPUTED_VALUE"""),"")</f>
        <v/>
      </c>
      <c r="D9787" s="5">
        <v>0.0</v>
      </c>
    </row>
    <row r="9788" ht="14.25" customHeight="1">
      <c r="A9788" s="5"/>
      <c r="B9788" s="5"/>
      <c r="C9788" s="5" t="str">
        <f>IFERROR(__xludf.DUMMYFUNCTION("""COMPUTED_VALUE"""),"")</f>
        <v/>
      </c>
      <c r="D9788" s="5">
        <v>0.0</v>
      </c>
    </row>
    <row r="9789" ht="14.25" customHeight="1">
      <c r="A9789" s="5"/>
      <c r="B9789" s="5"/>
      <c r="C9789" s="5" t="str">
        <f>IFERROR(__xludf.DUMMYFUNCTION("""COMPUTED_VALUE"""),"")</f>
        <v/>
      </c>
      <c r="D9789" s="5">
        <v>0.0</v>
      </c>
    </row>
    <row r="9790" ht="14.25" customHeight="1">
      <c r="A9790" s="5"/>
      <c r="B9790" s="5"/>
      <c r="C9790" s="5" t="str">
        <f>IFERROR(__xludf.DUMMYFUNCTION("""COMPUTED_VALUE"""),"")</f>
        <v/>
      </c>
      <c r="D9790" s="5">
        <v>0.0</v>
      </c>
    </row>
    <row r="9791" ht="14.25" customHeight="1">
      <c r="A9791" s="5"/>
      <c r="B9791" s="5"/>
      <c r="C9791" s="5" t="str">
        <f>IFERROR(__xludf.DUMMYFUNCTION("""COMPUTED_VALUE"""),"")</f>
        <v/>
      </c>
      <c r="D9791" s="5">
        <v>0.0</v>
      </c>
    </row>
    <row r="9792" ht="14.25" customHeight="1">
      <c r="A9792" s="5"/>
      <c r="B9792" s="5"/>
      <c r="C9792" s="5" t="str">
        <f>IFERROR(__xludf.DUMMYFUNCTION("""COMPUTED_VALUE"""),"")</f>
        <v/>
      </c>
      <c r="D9792" s="5">
        <v>0.0</v>
      </c>
    </row>
    <row r="9793" ht="14.25" customHeight="1">
      <c r="A9793" s="5"/>
      <c r="B9793" s="5"/>
      <c r="C9793" s="5" t="str">
        <f>IFERROR(__xludf.DUMMYFUNCTION("""COMPUTED_VALUE"""),"")</f>
        <v/>
      </c>
      <c r="D9793" s="5">
        <v>0.0</v>
      </c>
    </row>
    <row r="9794" ht="14.25" customHeight="1">
      <c r="A9794" s="5"/>
      <c r="B9794" s="5"/>
      <c r="C9794" s="5" t="str">
        <f>IFERROR(__xludf.DUMMYFUNCTION("""COMPUTED_VALUE"""),"")</f>
        <v/>
      </c>
      <c r="D9794" s="5">
        <v>0.0</v>
      </c>
    </row>
    <row r="9795" ht="14.25" customHeight="1">
      <c r="A9795" s="5"/>
      <c r="B9795" s="5"/>
      <c r="C9795" s="5" t="str">
        <f>IFERROR(__xludf.DUMMYFUNCTION("""COMPUTED_VALUE"""),"")</f>
        <v/>
      </c>
      <c r="D9795" s="5">
        <v>0.0</v>
      </c>
    </row>
    <row r="9796" ht="14.25" customHeight="1">
      <c r="A9796" s="5"/>
      <c r="B9796" s="5"/>
      <c r="C9796" s="5" t="str">
        <f>IFERROR(__xludf.DUMMYFUNCTION("""COMPUTED_VALUE"""),"")</f>
        <v/>
      </c>
      <c r="D9796" s="5">
        <v>0.0</v>
      </c>
    </row>
    <row r="9797" ht="14.25" customHeight="1">
      <c r="A9797" s="5"/>
      <c r="B9797" s="5"/>
      <c r="C9797" s="5" t="str">
        <f>IFERROR(__xludf.DUMMYFUNCTION("""COMPUTED_VALUE"""),"")</f>
        <v/>
      </c>
      <c r="D9797" s="5">
        <v>0.0</v>
      </c>
    </row>
    <row r="9798" ht="14.25" customHeight="1">
      <c r="A9798" s="5"/>
      <c r="B9798" s="5"/>
      <c r="C9798" s="5" t="str">
        <f>IFERROR(__xludf.DUMMYFUNCTION("""COMPUTED_VALUE"""),"")</f>
        <v/>
      </c>
      <c r="D9798" s="5">
        <v>0.0</v>
      </c>
    </row>
    <row r="9799" ht="14.25" customHeight="1">
      <c r="A9799" s="5"/>
      <c r="B9799" s="5"/>
      <c r="C9799" s="5" t="str">
        <f>IFERROR(__xludf.DUMMYFUNCTION("""COMPUTED_VALUE"""),"")</f>
        <v/>
      </c>
      <c r="D9799" s="5">
        <v>0.0</v>
      </c>
    </row>
    <row r="9800" ht="14.25" customHeight="1">
      <c r="A9800" s="5"/>
      <c r="B9800" s="5"/>
      <c r="C9800" s="5" t="str">
        <f>IFERROR(__xludf.DUMMYFUNCTION("""COMPUTED_VALUE"""),"")</f>
        <v/>
      </c>
      <c r="D9800" s="5">
        <v>0.0</v>
      </c>
    </row>
    <row r="9801" ht="14.25" customHeight="1">
      <c r="A9801" s="5"/>
      <c r="B9801" s="5"/>
      <c r="C9801" s="5" t="str">
        <f>IFERROR(__xludf.DUMMYFUNCTION("""COMPUTED_VALUE"""),"")</f>
        <v/>
      </c>
      <c r="D9801" s="5">
        <v>0.0</v>
      </c>
    </row>
    <row r="9802" ht="14.25" customHeight="1">
      <c r="A9802" s="5"/>
      <c r="B9802" s="5"/>
      <c r="C9802" s="5" t="str">
        <f>IFERROR(__xludf.DUMMYFUNCTION("""COMPUTED_VALUE"""),"")</f>
        <v/>
      </c>
      <c r="D9802" s="5">
        <v>0.0</v>
      </c>
    </row>
    <row r="9803" ht="14.25" customHeight="1">
      <c r="A9803" s="5"/>
      <c r="B9803" s="5"/>
      <c r="C9803" s="5" t="str">
        <f>IFERROR(__xludf.DUMMYFUNCTION("""COMPUTED_VALUE"""),"")</f>
        <v/>
      </c>
      <c r="D9803" s="5">
        <v>0.0</v>
      </c>
    </row>
    <row r="9804" ht="14.25" customHeight="1">
      <c r="A9804" s="5"/>
      <c r="B9804" s="5"/>
      <c r="C9804" s="5" t="str">
        <f>IFERROR(__xludf.DUMMYFUNCTION("""COMPUTED_VALUE"""),"")</f>
        <v/>
      </c>
      <c r="D9804" s="5">
        <v>0.0</v>
      </c>
    </row>
    <row r="9805" ht="14.25" customHeight="1">
      <c r="A9805" s="5"/>
      <c r="B9805" s="5"/>
      <c r="C9805" s="5" t="str">
        <f>IFERROR(__xludf.DUMMYFUNCTION("""COMPUTED_VALUE"""),"")</f>
        <v/>
      </c>
      <c r="D9805" s="5">
        <v>0.0</v>
      </c>
    </row>
    <row r="9806" ht="14.25" customHeight="1">
      <c r="A9806" s="5"/>
      <c r="B9806" s="5"/>
      <c r="C9806" s="5" t="str">
        <f>IFERROR(__xludf.DUMMYFUNCTION("""COMPUTED_VALUE"""),"")</f>
        <v/>
      </c>
      <c r="D9806" s="5">
        <v>0.0</v>
      </c>
    </row>
    <row r="9807" ht="14.25" customHeight="1">
      <c r="A9807" s="5"/>
      <c r="B9807" s="5"/>
      <c r="C9807" s="5" t="str">
        <f>IFERROR(__xludf.DUMMYFUNCTION("""COMPUTED_VALUE"""),"")</f>
        <v/>
      </c>
      <c r="D9807" s="5">
        <v>0.0</v>
      </c>
    </row>
    <row r="9808" ht="14.25" customHeight="1">
      <c r="A9808" s="5"/>
      <c r="B9808" s="5"/>
      <c r="C9808" s="5" t="str">
        <f>IFERROR(__xludf.DUMMYFUNCTION("""COMPUTED_VALUE"""),"")</f>
        <v/>
      </c>
      <c r="D9808" s="5">
        <v>0.0</v>
      </c>
    </row>
    <row r="9809" ht="14.25" customHeight="1">
      <c r="A9809" s="5"/>
      <c r="B9809" s="5"/>
      <c r="C9809" s="5" t="str">
        <f>IFERROR(__xludf.DUMMYFUNCTION("""COMPUTED_VALUE"""),"")</f>
        <v/>
      </c>
      <c r="D9809" s="5">
        <v>0.0</v>
      </c>
    </row>
    <row r="9810" ht="14.25" customHeight="1">
      <c r="A9810" s="5"/>
      <c r="B9810" s="5"/>
      <c r="C9810" s="5" t="str">
        <f>IFERROR(__xludf.DUMMYFUNCTION("""COMPUTED_VALUE"""),"")</f>
        <v/>
      </c>
      <c r="D9810" s="5">
        <v>0.0</v>
      </c>
    </row>
    <row r="9811" ht="14.25" customHeight="1">
      <c r="A9811" s="5"/>
      <c r="B9811" s="5"/>
      <c r="C9811" s="5" t="str">
        <f>IFERROR(__xludf.DUMMYFUNCTION("""COMPUTED_VALUE"""),"")</f>
        <v/>
      </c>
      <c r="D9811" s="5">
        <v>0.0</v>
      </c>
    </row>
    <row r="9812" ht="14.25" customHeight="1">
      <c r="A9812" s="5"/>
      <c r="B9812" s="5"/>
      <c r="C9812" s="5" t="str">
        <f>IFERROR(__xludf.DUMMYFUNCTION("""COMPUTED_VALUE"""),"")</f>
        <v/>
      </c>
      <c r="D9812" s="5">
        <v>0.0</v>
      </c>
    </row>
    <row r="9813" ht="14.25" customHeight="1">
      <c r="A9813" s="5"/>
      <c r="B9813" s="5"/>
      <c r="C9813" s="5" t="str">
        <f>IFERROR(__xludf.DUMMYFUNCTION("""COMPUTED_VALUE"""),"")</f>
        <v/>
      </c>
      <c r="D9813" s="5">
        <v>0.0</v>
      </c>
    </row>
    <row r="9814" ht="14.25" customHeight="1">
      <c r="A9814" s="5"/>
      <c r="B9814" s="5"/>
      <c r="C9814" s="5" t="str">
        <f>IFERROR(__xludf.DUMMYFUNCTION("""COMPUTED_VALUE"""),"")</f>
        <v/>
      </c>
      <c r="D9814" s="5">
        <v>0.0</v>
      </c>
    </row>
    <row r="9815" ht="14.25" customHeight="1">
      <c r="A9815" s="5"/>
      <c r="B9815" s="5"/>
      <c r="C9815" s="5" t="str">
        <f>IFERROR(__xludf.DUMMYFUNCTION("""COMPUTED_VALUE"""),"")</f>
        <v/>
      </c>
      <c r="D9815" s="5">
        <v>0.0</v>
      </c>
    </row>
    <row r="9816" ht="14.25" customHeight="1">
      <c r="A9816" s="5"/>
      <c r="B9816" s="5"/>
      <c r="C9816" s="5" t="str">
        <f>IFERROR(__xludf.DUMMYFUNCTION("""COMPUTED_VALUE"""),"")</f>
        <v/>
      </c>
      <c r="D9816" s="5">
        <v>0.0</v>
      </c>
    </row>
    <row r="9817" ht="14.25" customHeight="1">
      <c r="A9817" s="5"/>
      <c r="B9817" s="5"/>
      <c r="C9817" s="5" t="str">
        <f>IFERROR(__xludf.DUMMYFUNCTION("""COMPUTED_VALUE"""),"")</f>
        <v/>
      </c>
      <c r="D9817" s="5">
        <v>0.0</v>
      </c>
    </row>
    <row r="9818" ht="14.25" customHeight="1">
      <c r="A9818" s="5"/>
      <c r="B9818" s="5"/>
      <c r="C9818" s="5" t="str">
        <f>IFERROR(__xludf.DUMMYFUNCTION("""COMPUTED_VALUE"""),"")</f>
        <v/>
      </c>
      <c r="D9818" s="5">
        <v>0.0</v>
      </c>
    </row>
    <row r="9819" ht="14.25" customHeight="1">
      <c r="A9819" s="5"/>
      <c r="B9819" s="5"/>
      <c r="C9819" s="5" t="str">
        <f>IFERROR(__xludf.DUMMYFUNCTION("""COMPUTED_VALUE"""),"")</f>
        <v/>
      </c>
      <c r="D9819" s="5">
        <v>0.0</v>
      </c>
    </row>
    <row r="9820" ht="14.25" customHeight="1">
      <c r="A9820" s="5"/>
      <c r="B9820" s="5"/>
      <c r="C9820" s="5" t="str">
        <f>IFERROR(__xludf.DUMMYFUNCTION("""COMPUTED_VALUE"""),"")</f>
        <v/>
      </c>
      <c r="D9820" s="5">
        <v>0.0</v>
      </c>
    </row>
    <row r="9821" ht="14.25" customHeight="1">
      <c r="A9821" s="5"/>
      <c r="B9821" s="5"/>
      <c r="C9821" s="5" t="str">
        <f>IFERROR(__xludf.DUMMYFUNCTION("""COMPUTED_VALUE"""),"")</f>
        <v/>
      </c>
      <c r="D9821" s="5">
        <v>0.0</v>
      </c>
    </row>
    <row r="9822" ht="14.25" customHeight="1">
      <c r="A9822" s="5"/>
      <c r="B9822" s="5"/>
      <c r="C9822" s="5" t="str">
        <f>IFERROR(__xludf.DUMMYFUNCTION("""COMPUTED_VALUE"""),"")</f>
        <v/>
      </c>
      <c r="D9822" s="5">
        <v>0.0</v>
      </c>
    </row>
    <row r="9823" ht="14.25" customHeight="1">
      <c r="A9823" s="5"/>
      <c r="B9823" s="5"/>
      <c r="C9823" s="5" t="str">
        <f>IFERROR(__xludf.DUMMYFUNCTION("""COMPUTED_VALUE"""),"")</f>
        <v/>
      </c>
      <c r="D9823" s="5">
        <v>0.0</v>
      </c>
    </row>
    <row r="9824" ht="14.25" customHeight="1">
      <c r="A9824" s="5"/>
      <c r="B9824" s="5"/>
      <c r="C9824" s="5" t="str">
        <f>IFERROR(__xludf.DUMMYFUNCTION("""COMPUTED_VALUE"""),"")</f>
        <v/>
      </c>
      <c r="D9824" s="5">
        <v>0.0</v>
      </c>
    </row>
    <row r="9825" ht="14.25" customHeight="1">
      <c r="A9825" s="5"/>
      <c r="B9825" s="5"/>
      <c r="C9825" s="5" t="str">
        <f>IFERROR(__xludf.DUMMYFUNCTION("""COMPUTED_VALUE"""),"")</f>
        <v/>
      </c>
      <c r="D9825" s="5">
        <v>0.0</v>
      </c>
    </row>
    <row r="9826" ht="14.25" customHeight="1">
      <c r="A9826" s="5"/>
      <c r="B9826" s="5"/>
      <c r="C9826" s="5" t="str">
        <f>IFERROR(__xludf.DUMMYFUNCTION("""COMPUTED_VALUE"""),"")</f>
        <v/>
      </c>
      <c r="D9826" s="5">
        <v>0.0</v>
      </c>
    </row>
    <row r="9827" ht="14.25" customHeight="1">
      <c r="A9827" s="5"/>
      <c r="B9827" s="5"/>
      <c r="C9827" s="5" t="str">
        <f>IFERROR(__xludf.DUMMYFUNCTION("""COMPUTED_VALUE"""),"")</f>
        <v/>
      </c>
      <c r="D9827" s="5">
        <v>0.0</v>
      </c>
    </row>
    <row r="9828" ht="14.25" customHeight="1">
      <c r="A9828" s="5"/>
      <c r="B9828" s="5"/>
      <c r="C9828" s="5" t="str">
        <f>IFERROR(__xludf.DUMMYFUNCTION("""COMPUTED_VALUE"""),"")</f>
        <v/>
      </c>
      <c r="D9828" s="5">
        <v>0.0</v>
      </c>
    </row>
    <row r="9829" ht="14.25" customHeight="1">
      <c r="A9829" s="5"/>
      <c r="B9829" s="5"/>
      <c r="C9829" s="5" t="str">
        <f>IFERROR(__xludf.DUMMYFUNCTION("""COMPUTED_VALUE"""),"")</f>
        <v/>
      </c>
      <c r="D9829" s="5">
        <v>0.0</v>
      </c>
    </row>
    <row r="9830" ht="14.25" customHeight="1">
      <c r="A9830" s="5"/>
      <c r="B9830" s="5"/>
      <c r="C9830" s="5" t="str">
        <f>IFERROR(__xludf.DUMMYFUNCTION("""COMPUTED_VALUE"""),"")</f>
        <v/>
      </c>
      <c r="D9830" s="5">
        <v>0.0</v>
      </c>
    </row>
    <row r="9831" ht="14.25" customHeight="1">
      <c r="A9831" s="5"/>
      <c r="B9831" s="5"/>
      <c r="C9831" s="5" t="str">
        <f>IFERROR(__xludf.DUMMYFUNCTION("""COMPUTED_VALUE"""),"")</f>
        <v/>
      </c>
      <c r="D9831" s="5">
        <v>0.0</v>
      </c>
    </row>
    <row r="9832" ht="14.25" customHeight="1">
      <c r="A9832" s="5"/>
      <c r="B9832" s="5"/>
      <c r="C9832" s="5" t="str">
        <f>IFERROR(__xludf.DUMMYFUNCTION("""COMPUTED_VALUE"""),"")</f>
        <v/>
      </c>
      <c r="D9832" s="5">
        <v>0.0</v>
      </c>
    </row>
    <row r="9833" ht="14.25" customHeight="1">
      <c r="A9833" s="5"/>
      <c r="B9833" s="5"/>
      <c r="C9833" s="5" t="str">
        <f>IFERROR(__xludf.DUMMYFUNCTION("""COMPUTED_VALUE"""),"")</f>
        <v/>
      </c>
      <c r="D9833" s="5">
        <v>0.0</v>
      </c>
    </row>
    <row r="9834" ht="14.25" customHeight="1">
      <c r="A9834" s="5"/>
      <c r="B9834" s="5"/>
      <c r="C9834" s="5" t="str">
        <f>IFERROR(__xludf.DUMMYFUNCTION("""COMPUTED_VALUE"""),"")</f>
        <v/>
      </c>
      <c r="D9834" s="5">
        <v>0.0</v>
      </c>
    </row>
    <row r="9835" ht="14.25" customHeight="1">
      <c r="A9835" s="5"/>
      <c r="B9835" s="5"/>
      <c r="C9835" s="5" t="str">
        <f>IFERROR(__xludf.DUMMYFUNCTION("""COMPUTED_VALUE"""),"")</f>
        <v/>
      </c>
      <c r="D9835" s="5">
        <v>0.0</v>
      </c>
    </row>
    <row r="9836" ht="14.25" customHeight="1">
      <c r="A9836" s="5"/>
      <c r="B9836" s="5"/>
      <c r="C9836" s="5" t="str">
        <f>IFERROR(__xludf.DUMMYFUNCTION("""COMPUTED_VALUE"""),"")</f>
        <v/>
      </c>
      <c r="D9836" s="5">
        <v>0.0</v>
      </c>
    </row>
    <row r="9837" ht="14.25" customHeight="1">
      <c r="A9837" s="5"/>
      <c r="B9837" s="5"/>
      <c r="C9837" s="5" t="str">
        <f>IFERROR(__xludf.DUMMYFUNCTION("""COMPUTED_VALUE"""),"")</f>
        <v/>
      </c>
      <c r="D9837" s="5">
        <v>0.0</v>
      </c>
    </row>
    <row r="9838" ht="14.25" customHeight="1">
      <c r="A9838" s="5"/>
      <c r="B9838" s="5"/>
      <c r="C9838" s="5" t="str">
        <f>IFERROR(__xludf.DUMMYFUNCTION("""COMPUTED_VALUE"""),"")</f>
        <v/>
      </c>
      <c r="D9838" s="5">
        <v>0.0</v>
      </c>
    </row>
    <row r="9839" ht="14.25" customHeight="1">
      <c r="A9839" s="5"/>
      <c r="B9839" s="5"/>
      <c r="C9839" s="5" t="str">
        <f>IFERROR(__xludf.DUMMYFUNCTION("""COMPUTED_VALUE"""),"")</f>
        <v/>
      </c>
      <c r="D9839" s="5">
        <v>0.0</v>
      </c>
    </row>
    <row r="9840" ht="14.25" customHeight="1">
      <c r="A9840" s="5"/>
      <c r="B9840" s="5"/>
      <c r="C9840" s="5" t="str">
        <f>IFERROR(__xludf.DUMMYFUNCTION("""COMPUTED_VALUE"""),"")</f>
        <v/>
      </c>
      <c r="D9840" s="5">
        <v>0.0</v>
      </c>
    </row>
    <row r="9841" ht="14.25" customHeight="1">
      <c r="A9841" s="5"/>
      <c r="B9841" s="5"/>
      <c r="C9841" s="5" t="str">
        <f>IFERROR(__xludf.DUMMYFUNCTION("""COMPUTED_VALUE"""),"")</f>
        <v/>
      </c>
      <c r="D9841" s="5">
        <v>0.0</v>
      </c>
    </row>
    <row r="9842" ht="14.25" customHeight="1">
      <c r="A9842" s="5"/>
      <c r="B9842" s="5"/>
      <c r="C9842" s="5" t="str">
        <f>IFERROR(__xludf.DUMMYFUNCTION("""COMPUTED_VALUE"""),"")</f>
        <v/>
      </c>
      <c r="D9842" s="5">
        <v>0.0</v>
      </c>
    </row>
    <row r="9843" ht="14.25" customHeight="1">
      <c r="A9843" s="5"/>
      <c r="B9843" s="5"/>
      <c r="C9843" s="5" t="str">
        <f>IFERROR(__xludf.DUMMYFUNCTION("""COMPUTED_VALUE"""),"")</f>
        <v/>
      </c>
      <c r="D9843" s="5">
        <v>0.0</v>
      </c>
    </row>
    <row r="9844" ht="14.25" customHeight="1">
      <c r="A9844" s="5"/>
      <c r="B9844" s="5"/>
      <c r="C9844" s="5" t="str">
        <f>IFERROR(__xludf.DUMMYFUNCTION("""COMPUTED_VALUE"""),"")</f>
        <v/>
      </c>
      <c r="D9844" s="5">
        <v>0.0</v>
      </c>
    </row>
    <row r="9845" ht="14.25" customHeight="1">
      <c r="A9845" s="5"/>
      <c r="B9845" s="5"/>
      <c r="C9845" s="5" t="str">
        <f>IFERROR(__xludf.DUMMYFUNCTION("""COMPUTED_VALUE"""),"")</f>
        <v/>
      </c>
      <c r="D9845" s="5">
        <v>0.0</v>
      </c>
    </row>
    <row r="9846" ht="14.25" customHeight="1">
      <c r="A9846" s="5"/>
      <c r="B9846" s="5"/>
      <c r="C9846" s="5" t="str">
        <f>IFERROR(__xludf.DUMMYFUNCTION("""COMPUTED_VALUE"""),"")</f>
        <v/>
      </c>
      <c r="D9846" s="5">
        <v>0.0</v>
      </c>
    </row>
    <row r="9847" ht="14.25" customHeight="1">
      <c r="A9847" s="5"/>
      <c r="B9847" s="5"/>
      <c r="C9847" s="5" t="str">
        <f>IFERROR(__xludf.DUMMYFUNCTION("""COMPUTED_VALUE"""),"")</f>
        <v/>
      </c>
      <c r="D9847" s="5">
        <v>0.0</v>
      </c>
    </row>
    <row r="9848" ht="14.25" customHeight="1">
      <c r="A9848" s="5"/>
      <c r="B9848" s="5"/>
      <c r="C9848" s="5" t="str">
        <f>IFERROR(__xludf.DUMMYFUNCTION("""COMPUTED_VALUE"""),"")</f>
        <v/>
      </c>
      <c r="D9848" s="5">
        <v>0.0</v>
      </c>
    </row>
    <row r="9849" ht="14.25" customHeight="1">
      <c r="A9849" s="5"/>
      <c r="B9849" s="5"/>
      <c r="C9849" s="5" t="str">
        <f>IFERROR(__xludf.DUMMYFUNCTION("""COMPUTED_VALUE"""),"")</f>
        <v/>
      </c>
      <c r="D9849" s="5">
        <v>0.0</v>
      </c>
    </row>
    <row r="9850" ht="14.25" customHeight="1">
      <c r="A9850" s="5"/>
      <c r="B9850" s="5"/>
      <c r="C9850" s="5" t="str">
        <f>IFERROR(__xludf.DUMMYFUNCTION("""COMPUTED_VALUE"""),"")</f>
        <v/>
      </c>
      <c r="D9850" s="5">
        <v>0.0</v>
      </c>
    </row>
    <row r="9851" ht="14.25" customHeight="1">
      <c r="A9851" s="5"/>
      <c r="B9851" s="5"/>
      <c r="C9851" s="5" t="str">
        <f>IFERROR(__xludf.DUMMYFUNCTION("""COMPUTED_VALUE"""),"")</f>
        <v/>
      </c>
      <c r="D9851" s="5">
        <v>0.0</v>
      </c>
    </row>
    <row r="9852" ht="14.25" customHeight="1">
      <c r="A9852" s="5"/>
      <c r="B9852" s="5"/>
      <c r="C9852" s="5" t="str">
        <f>IFERROR(__xludf.DUMMYFUNCTION("""COMPUTED_VALUE"""),"")</f>
        <v/>
      </c>
      <c r="D9852" s="5">
        <v>0.0</v>
      </c>
    </row>
    <row r="9853" ht="14.25" customHeight="1">
      <c r="A9853" s="5"/>
      <c r="B9853" s="5"/>
      <c r="C9853" s="5" t="str">
        <f>IFERROR(__xludf.DUMMYFUNCTION("""COMPUTED_VALUE"""),"")</f>
        <v/>
      </c>
      <c r="D9853" s="5">
        <v>0.0</v>
      </c>
    </row>
    <row r="9854" ht="14.25" customHeight="1">
      <c r="A9854" s="5"/>
      <c r="B9854" s="5"/>
      <c r="C9854" s="5" t="str">
        <f>IFERROR(__xludf.DUMMYFUNCTION("""COMPUTED_VALUE"""),"")</f>
        <v/>
      </c>
      <c r="D9854" s="5">
        <v>0.0</v>
      </c>
    </row>
    <row r="9855" ht="14.25" customHeight="1">
      <c r="A9855" s="5"/>
      <c r="B9855" s="5"/>
      <c r="C9855" s="5" t="str">
        <f>IFERROR(__xludf.DUMMYFUNCTION("""COMPUTED_VALUE"""),"")</f>
        <v/>
      </c>
      <c r="D9855" s="5">
        <v>0.0</v>
      </c>
    </row>
    <row r="9856" ht="14.25" customHeight="1">
      <c r="A9856" s="5"/>
      <c r="B9856" s="5"/>
      <c r="C9856" s="5" t="str">
        <f>IFERROR(__xludf.DUMMYFUNCTION("""COMPUTED_VALUE"""),"")</f>
        <v/>
      </c>
      <c r="D9856" s="5">
        <v>0.0</v>
      </c>
    </row>
    <row r="9857" ht="14.25" customHeight="1">
      <c r="A9857" s="5"/>
      <c r="B9857" s="5"/>
      <c r="C9857" s="5" t="str">
        <f>IFERROR(__xludf.DUMMYFUNCTION("""COMPUTED_VALUE"""),"")</f>
        <v/>
      </c>
      <c r="D9857" s="5">
        <v>0.0</v>
      </c>
    </row>
    <row r="9858" ht="14.25" customHeight="1">
      <c r="A9858" s="5"/>
      <c r="B9858" s="5"/>
      <c r="C9858" s="5" t="str">
        <f>IFERROR(__xludf.DUMMYFUNCTION("""COMPUTED_VALUE"""),"")</f>
        <v/>
      </c>
      <c r="D9858" s="5">
        <v>0.0</v>
      </c>
    </row>
    <row r="9859" ht="14.25" customHeight="1">
      <c r="A9859" s="5"/>
      <c r="B9859" s="5"/>
      <c r="C9859" s="5" t="str">
        <f>IFERROR(__xludf.DUMMYFUNCTION("""COMPUTED_VALUE"""),"")</f>
        <v/>
      </c>
      <c r="D9859" s="5">
        <v>0.0</v>
      </c>
    </row>
    <row r="9860" ht="14.25" customHeight="1">
      <c r="A9860" s="5"/>
      <c r="B9860" s="5"/>
      <c r="C9860" s="5" t="str">
        <f>IFERROR(__xludf.DUMMYFUNCTION("""COMPUTED_VALUE"""),"")</f>
        <v/>
      </c>
      <c r="D9860" s="5">
        <v>0.0</v>
      </c>
    </row>
    <row r="9861" ht="14.25" customHeight="1">
      <c r="A9861" s="5"/>
      <c r="B9861" s="5"/>
      <c r="C9861" s="5" t="str">
        <f>IFERROR(__xludf.DUMMYFUNCTION("""COMPUTED_VALUE"""),"")</f>
        <v/>
      </c>
      <c r="D9861" s="5">
        <v>0.0</v>
      </c>
    </row>
    <row r="9862" ht="14.25" customHeight="1">
      <c r="A9862" s="5"/>
      <c r="B9862" s="5"/>
      <c r="C9862" s="5" t="str">
        <f>IFERROR(__xludf.DUMMYFUNCTION("""COMPUTED_VALUE"""),"")</f>
        <v/>
      </c>
      <c r="D9862" s="5">
        <v>0.0</v>
      </c>
    </row>
    <row r="9863" ht="14.25" customHeight="1">
      <c r="A9863" s="5"/>
      <c r="B9863" s="5"/>
      <c r="C9863" s="5" t="str">
        <f>IFERROR(__xludf.DUMMYFUNCTION("""COMPUTED_VALUE"""),"")</f>
        <v/>
      </c>
      <c r="D9863" s="5">
        <v>0.0</v>
      </c>
    </row>
    <row r="9864" ht="14.25" customHeight="1">
      <c r="A9864" s="5"/>
      <c r="B9864" s="5"/>
      <c r="C9864" s="5" t="str">
        <f>IFERROR(__xludf.DUMMYFUNCTION("""COMPUTED_VALUE"""),"")</f>
        <v/>
      </c>
      <c r="D9864" s="5">
        <v>0.0</v>
      </c>
    </row>
    <row r="9865" ht="14.25" customHeight="1">
      <c r="A9865" s="5"/>
      <c r="B9865" s="5"/>
      <c r="C9865" s="5" t="str">
        <f>IFERROR(__xludf.DUMMYFUNCTION("""COMPUTED_VALUE"""),"")</f>
        <v/>
      </c>
      <c r="D9865" s="5">
        <v>0.0</v>
      </c>
    </row>
    <row r="9866" ht="14.25" customHeight="1">
      <c r="A9866" s="5"/>
      <c r="B9866" s="5"/>
      <c r="C9866" s="5" t="str">
        <f>IFERROR(__xludf.DUMMYFUNCTION("""COMPUTED_VALUE"""),"")</f>
        <v/>
      </c>
      <c r="D9866" s="5">
        <v>0.0</v>
      </c>
    </row>
    <row r="9867" ht="14.25" customHeight="1">
      <c r="A9867" s="5"/>
      <c r="B9867" s="5"/>
      <c r="C9867" s="5" t="str">
        <f>IFERROR(__xludf.DUMMYFUNCTION("""COMPUTED_VALUE"""),"")</f>
        <v/>
      </c>
      <c r="D9867" s="5">
        <v>0.0</v>
      </c>
    </row>
    <row r="9868" ht="14.25" customHeight="1">
      <c r="A9868" s="5"/>
      <c r="B9868" s="5"/>
      <c r="C9868" s="5" t="str">
        <f>IFERROR(__xludf.DUMMYFUNCTION("""COMPUTED_VALUE"""),"")</f>
        <v/>
      </c>
      <c r="D9868" s="5">
        <v>0.0</v>
      </c>
    </row>
    <row r="9869" ht="14.25" customHeight="1">
      <c r="A9869" s="5"/>
      <c r="B9869" s="5"/>
      <c r="C9869" s="5" t="str">
        <f>IFERROR(__xludf.DUMMYFUNCTION("""COMPUTED_VALUE"""),"")</f>
        <v/>
      </c>
      <c r="D9869" s="5">
        <v>0.0</v>
      </c>
    </row>
    <row r="9870" ht="14.25" customHeight="1">
      <c r="A9870" s="5"/>
      <c r="B9870" s="5"/>
      <c r="C9870" s="5" t="str">
        <f>IFERROR(__xludf.DUMMYFUNCTION("""COMPUTED_VALUE"""),"")</f>
        <v/>
      </c>
      <c r="D9870" s="5">
        <v>0.0</v>
      </c>
    </row>
    <row r="9871" ht="14.25" customHeight="1">
      <c r="A9871" s="5"/>
      <c r="B9871" s="5"/>
      <c r="C9871" s="5" t="str">
        <f>IFERROR(__xludf.DUMMYFUNCTION("""COMPUTED_VALUE"""),"")</f>
        <v/>
      </c>
      <c r="D9871" s="5">
        <v>0.0</v>
      </c>
    </row>
    <row r="9872" ht="14.25" customHeight="1">
      <c r="A9872" s="5"/>
      <c r="B9872" s="5"/>
      <c r="C9872" s="5" t="str">
        <f>IFERROR(__xludf.DUMMYFUNCTION("""COMPUTED_VALUE"""),"")</f>
        <v/>
      </c>
      <c r="D9872" s="5">
        <v>0.0</v>
      </c>
    </row>
    <row r="9873" ht="14.25" customHeight="1">
      <c r="A9873" s="5"/>
      <c r="B9873" s="5"/>
      <c r="C9873" s="5" t="str">
        <f>IFERROR(__xludf.DUMMYFUNCTION("""COMPUTED_VALUE"""),"")</f>
        <v/>
      </c>
      <c r="D9873" s="5">
        <v>0.0</v>
      </c>
    </row>
    <row r="9874" ht="14.25" customHeight="1">
      <c r="A9874" s="5"/>
      <c r="B9874" s="5"/>
      <c r="C9874" s="5" t="str">
        <f>IFERROR(__xludf.DUMMYFUNCTION("""COMPUTED_VALUE"""),"")</f>
        <v/>
      </c>
      <c r="D9874" s="5">
        <v>0.0</v>
      </c>
    </row>
    <row r="9875" ht="14.25" customHeight="1">
      <c r="A9875" s="5"/>
      <c r="B9875" s="5"/>
      <c r="C9875" s="5" t="str">
        <f>IFERROR(__xludf.DUMMYFUNCTION("""COMPUTED_VALUE"""),"")</f>
        <v/>
      </c>
      <c r="D9875" s="5">
        <v>0.0</v>
      </c>
    </row>
    <row r="9876" ht="14.25" customHeight="1">
      <c r="A9876" s="5"/>
      <c r="B9876" s="5"/>
      <c r="C9876" s="5" t="str">
        <f>IFERROR(__xludf.DUMMYFUNCTION("""COMPUTED_VALUE"""),"")</f>
        <v/>
      </c>
      <c r="D9876" s="5">
        <v>0.0</v>
      </c>
    </row>
    <row r="9877" ht="14.25" customHeight="1">
      <c r="A9877" s="5"/>
      <c r="B9877" s="5"/>
      <c r="C9877" s="5" t="str">
        <f>IFERROR(__xludf.DUMMYFUNCTION("""COMPUTED_VALUE"""),"")</f>
        <v/>
      </c>
      <c r="D9877" s="5">
        <v>0.0</v>
      </c>
    </row>
    <row r="9878" ht="14.25" customHeight="1">
      <c r="A9878" s="5"/>
      <c r="B9878" s="5"/>
      <c r="C9878" s="5" t="str">
        <f>IFERROR(__xludf.DUMMYFUNCTION("""COMPUTED_VALUE"""),"")</f>
        <v/>
      </c>
      <c r="D9878" s="5">
        <v>0.0</v>
      </c>
    </row>
    <row r="9879" ht="14.25" customHeight="1">
      <c r="A9879" s="5"/>
      <c r="B9879" s="5"/>
      <c r="C9879" s="5" t="str">
        <f>IFERROR(__xludf.DUMMYFUNCTION("""COMPUTED_VALUE"""),"")</f>
        <v/>
      </c>
      <c r="D9879" s="5">
        <v>0.0</v>
      </c>
    </row>
    <row r="9880" ht="14.25" customHeight="1">
      <c r="A9880" s="5"/>
      <c r="B9880" s="5"/>
      <c r="C9880" s="5" t="str">
        <f>IFERROR(__xludf.DUMMYFUNCTION("""COMPUTED_VALUE"""),"")</f>
        <v/>
      </c>
      <c r="D9880" s="5">
        <v>0.0</v>
      </c>
    </row>
    <row r="9881" ht="14.25" customHeight="1">
      <c r="A9881" s="5"/>
      <c r="B9881" s="5"/>
      <c r="C9881" s="5" t="str">
        <f>IFERROR(__xludf.DUMMYFUNCTION("""COMPUTED_VALUE"""),"")</f>
        <v/>
      </c>
      <c r="D9881" s="5">
        <v>0.0</v>
      </c>
    </row>
    <row r="9882" ht="14.25" customHeight="1">
      <c r="A9882" s="5"/>
      <c r="B9882" s="5"/>
      <c r="C9882" s="5" t="str">
        <f>IFERROR(__xludf.DUMMYFUNCTION("""COMPUTED_VALUE"""),"")</f>
        <v/>
      </c>
      <c r="D9882" s="5">
        <v>0.0</v>
      </c>
    </row>
    <row r="9883" ht="14.25" customHeight="1">
      <c r="A9883" s="5"/>
      <c r="B9883" s="5"/>
      <c r="C9883" s="5" t="str">
        <f>IFERROR(__xludf.DUMMYFUNCTION("""COMPUTED_VALUE"""),"")</f>
        <v/>
      </c>
      <c r="D9883" s="5">
        <v>0.0</v>
      </c>
    </row>
    <row r="9884" ht="14.25" customHeight="1">
      <c r="A9884" s="5"/>
      <c r="B9884" s="5"/>
      <c r="C9884" s="5" t="str">
        <f>IFERROR(__xludf.DUMMYFUNCTION("""COMPUTED_VALUE"""),"")</f>
        <v/>
      </c>
      <c r="D9884" s="5">
        <v>0.0</v>
      </c>
    </row>
    <row r="9885" ht="14.25" customHeight="1">
      <c r="A9885" s="5"/>
      <c r="B9885" s="5"/>
      <c r="C9885" s="5" t="str">
        <f>IFERROR(__xludf.DUMMYFUNCTION("""COMPUTED_VALUE"""),"")</f>
        <v/>
      </c>
      <c r="D9885" s="5">
        <v>0.0</v>
      </c>
    </row>
    <row r="9886" ht="14.25" customHeight="1">
      <c r="A9886" s="5"/>
      <c r="B9886" s="5"/>
      <c r="C9886" s="5" t="str">
        <f>IFERROR(__xludf.DUMMYFUNCTION("""COMPUTED_VALUE"""),"")</f>
        <v/>
      </c>
      <c r="D9886" s="5">
        <v>0.0</v>
      </c>
    </row>
    <row r="9887" ht="14.25" customHeight="1">
      <c r="A9887" s="5"/>
      <c r="B9887" s="5"/>
      <c r="C9887" s="5" t="str">
        <f>IFERROR(__xludf.DUMMYFUNCTION("""COMPUTED_VALUE"""),"")</f>
        <v/>
      </c>
      <c r="D9887" s="5">
        <v>0.0</v>
      </c>
    </row>
    <row r="9888" ht="14.25" customHeight="1">
      <c r="A9888" s="5"/>
      <c r="B9888" s="5"/>
      <c r="C9888" s="5" t="str">
        <f>IFERROR(__xludf.DUMMYFUNCTION("""COMPUTED_VALUE"""),"")</f>
        <v/>
      </c>
      <c r="D9888" s="5">
        <v>0.0</v>
      </c>
    </row>
    <row r="9889" ht="14.25" customHeight="1">
      <c r="A9889" s="5"/>
      <c r="B9889" s="5"/>
      <c r="C9889" s="5" t="str">
        <f>IFERROR(__xludf.DUMMYFUNCTION("""COMPUTED_VALUE"""),"")</f>
        <v/>
      </c>
      <c r="D9889" s="5">
        <v>0.0</v>
      </c>
    </row>
    <row r="9890" ht="14.25" customHeight="1">
      <c r="A9890" s="5"/>
      <c r="B9890" s="5"/>
      <c r="C9890" s="5" t="str">
        <f>IFERROR(__xludf.DUMMYFUNCTION("""COMPUTED_VALUE"""),"")</f>
        <v/>
      </c>
      <c r="D9890" s="5">
        <v>0.0</v>
      </c>
    </row>
    <row r="9891" ht="14.25" customHeight="1">
      <c r="A9891" s="5"/>
      <c r="B9891" s="5"/>
      <c r="C9891" s="5" t="str">
        <f>IFERROR(__xludf.DUMMYFUNCTION("""COMPUTED_VALUE"""),"")</f>
        <v/>
      </c>
      <c r="D9891" s="5">
        <v>0.0</v>
      </c>
    </row>
    <row r="9892" ht="14.25" customHeight="1">
      <c r="A9892" s="5"/>
      <c r="B9892" s="5"/>
      <c r="C9892" s="5" t="str">
        <f>IFERROR(__xludf.DUMMYFUNCTION("""COMPUTED_VALUE"""),"")</f>
        <v/>
      </c>
      <c r="D9892" s="5">
        <v>0.0</v>
      </c>
    </row>
    <row r="9893" ht="14.25" customHeight="1">
      <c r="A9893" s="5"/>
      <c r="B9893" s="5"/>
      <c r="C9893" s="5" t="str">
        <f>IFERROR(__xludf.DUMMYFUNCTION("""COMPUTED_VALUE"""),"")</f>
        <v/>
      </c>
      <c r="D9893" s="5">
        <v>0.0</v>
      </c>
    </row>
    <row r="9894" ht="14.25" customHeight="1">
      <c r="A9894" s="5"/>
      <c r="B9894" s="5"/>
      <c r="C9894" s="5" t="str">
        <f>IFERROR(__xludf.DUMMYFUNCTION("""COMPUTED_VALUE"""),"")</f>
        <v/>
      </c>
      <c r="D9894" s="5">
        <v>0.0</v>
      </c>
    </row>
    <row r="9895" ht="14.25" customHeight="1">
      <c r="A9895" s="5"/>
      <c r="B9895" s="5"/>
      <c r="C9895" s="5" t="str">
        <f>IFERROR(__xludf.DUMMYFUNCTION("""COMPUTED_VALUE"""),"")</f>
        <v/>
      </c>
      <c r="D9895" s="5">
        <v>0.0</v>
      </c>
    </row>
    <row r="9896" ht="14.25" customHeight="1">
      <c r="A9896" s="5"/>
      <c r="B9896" s="5"/>
      <c r="C9896" s="5" t="str">
        <f>IFERROR(__xludf.DUMMYFUNCTION("""COMPUTED_VALUE"""),"")</f>
        <v/>
      </c>
      <c r="D9896" s="5">
        <v>0.0</v>
      </c>
    </row>
    <row r="9897" ht="14.25" customHeight="1">
      <c r="A9897" s="5"/>
      <c r="B9897" s="5"/>
      <c r="C9897" s="5" t="str">
        <f>IFERROR(__xludf.DUMMYFUNCTION("""COMPUTED_VALUE"""),"")</f>
        <v/>
      </c>
      <c r="D9897" s="5">
        <v>0.0</v>
      </c>
    </row>
    <row r="9898" ht="14.25" customHeight="1">
      <c r="A9898" s="5"/>
      <c r="B9898" s="5"/>
      <c r="C9898" s="5" t="str">
        <f>IFERROR(__xludf.DUMMYFUNCTION("""COMPUTED_VALUE"""),"")</f>
        <v/>
      </c>
      <c r="D9898" s="5">
        <v>0.0</v>
      </c>
    </row>
    <row r="9899" ht="14.25" customHeight="1">
      <c r="A9899" s="5"/>
      <c r="B9899" s="5"/>
      <c r="C9899" s="5" t="str">
        <f>IFERROR(__xludf.DUMMYFUNCTION("""COMPUTED_VALUE"""),"")</f>
        <v/>
      </c>
      <c r="D9899" s="5">
        <v>0.0</v>
      </c>
    </row>
    <row r="9900" ht="14.25" customHeight="1">
      <c r="A9900" s="5"/>
      <c r="B9900" s="5"/>
      <c r="C9900" s="5" t="str">
        <f>IFERROR(__xludf.DUMMYFUNCTION("""COMPUTED_VALUE"""),"")</f>
        <v/>
      </c>
      <c r="D9900" s="5">
        <v>0.0</v>
      </c>
    </row>
    <row r="9901" ht="14.25" customHeight="1">
      <c r="A9901" s="5"/>
      <c r="B9901" s="5"/>
      <c r="C9901" s="5" t="str">
        <f>IFERROR(__xludf.DUMMYFUNCTION("""COMPUTED_VALUE"""),"")</f>
        <v/>
      </c>
      <c r="D9901" s="5">
        <v>0.0</v>
      </c>
    </row>
    <row r="9902" ht="14.25" customHeight="1">
      <c r="A9902" s="5"/>
      <c r="B9902" s="5"/>
      <c r="C9902" s="5" t="str">
        <f>IFERROR(__xludf.DUMMYFUNCTION("""COMPUTED_VALUE"""),"")</f>
        <v/>
      </c>
      <c r="D9902" s="5">
        <v>0.0</v>
      </c>
    </row>
    <row r="9903" ht="14.25" customHeight="1">
      <c r="A9903" s="5"/>
      <c r="B9903" s="5"/>
      <c r="C9903" s="5" t="str">
        <f>IFERROR(__xludf.DUMMYFUNCTION("""COMPUTED_VALUE"""),"")</f>
        <v/>
      </c>
      <c r="D9903" s="5">
        <v>0.0</v>
      </c>
    </row>
    <row r="9904" ht="14.25" customHeight="1">
      <c r="A9904" s="5"/>
      <c r="B9904" s="5"/>
      <c r="C9904" s="5" t="str">
        <f>IFERROR(__xludf.DUMMYFUNCTION("""COMPUTED_VALUE"""),"")</f>
        <v/>
      </c>
      <c r="D9904" s="5">
        <v>0.0</v>
      </c>
    </row>
    <row r="9905" ht="14.25" customHeight="1">
      <c r="A9905" s="5"/>
      <c r="B9905" s="5"/>
      <c r="C9905" s="5" t="str">
        <f>IFERROR(__xludf.DUMMYFUNCTION("""COMPUTED_VALUE"""),"")</f>
        <v/>
      </c>
      <c r="D9905" s="5">
        <v>0.0</v>
      </c>
    </row>
    <row r="9906" ht="14.25" customHeight="1">
      <c r="A9906" s="5"/>
      <c r="B9906" s="5"/>
      <c r="C9906" s="5" t="str">
        <f>IFERROR(__xludf.DUMMYFUNCTION("""COMPUTED_VALUE"""),"")</f>
        <v/>
      </c>
      <c r="D9906" s="5">
        <v>0.0</v>
      </c>
    </row>
    <row r="9907" ht="14.25" customHeight="1">
      <c r="A9907" s="5"/>
      <c r="B9907" s="5"/>
      <c r="C9907" s="5" t="str">
        <f>IFERROR(__xludf.DUMMYFUNCTION("""COMPUTED_VALUE"""),"")</f>
        <v/>
      </c>
      <c r="D9907" s="5">
        <v>0.0</v>
      </c>
    </row>
    <row r="9908" ht="14.25" customHeight="1">
      <c r="A9908" s="5"/>
      <c r="B9908" s="5"/>
      <c r="C9908" s="5" t="str">
        <f>IFERROR(__xludf.DUMMYFUNCTION("""COMPUTED_VALUE"""),"")</f>
        <v/>
      </c>
      <c r="D9908" s="5">
        <v>0.0</v>
      </c>
    </row>
    <row r="9909" ht="14.25" customHeight="1">
      <c r="A9909" s="5"/>
      <c r="B9909" s="5"/>
      <c r="C9909" s="5" t="str">
        <f>IFERROR(__xludf.DUMMYFUNCTION("""COMPUTED_VALUE"""),"")</f>
        <v/>
      </c>
      <c r="D9909" s="5">
        <v>0.0</v>
      </c>
    </row>
    <row r="9910" ht="14.25" customHeight="1">
      <c r="A9910" s="5"/>
      <c r="B9910" s="5"/>
      <c r="C9910" s="5" t="str">
        <f>IFERROR(__xludf.DUMMYFUNCTION("""COMPUTED_VALUE"""),"")</f>
        <v/>
      </c>
      <c r="D9910" s="5">
        <v>0.0</v>
      </c>
    </row>
    <row r="9911" ht="14.25" customHeight="1">
      <c r="A9911" s="5"/>
      <c r="B9911" s="5"/>
      <c r="C9911" s="5" t="str">
        <f>IFERROR(__xludf.DUMMYFUNCTION("""COMPUTED_VALUE"""),"")</f>
        <v/>
      </c>
      <c r="D9911" s="5">
        <v>0.0</v>
      </c>
    </row>
    <row r="9912" ht="14.25" customHeight="1">
      <c r="A9912" s="5"/>
      <c r="B9912" s="5"/>
      <c r="C9912" s="5" t="str">
        <f>IFERROR(__xludf.DUMMYFUNCTION("""COMPUTED_VALUE"""),"")</f>
        <v/>
      </c>
      <c r="D9912" s="5">
        <v>0.0</v>
      </c>
    </row>
    <row r="9913" ht="14.25" customHeight="1">
      <c r="A9913" s="5"/>
      <c r="B9913" s="5"/>
      <c r="C9913" s="5" t="str">
        <f>IFERROR(__xludf.DUMMYFUNCTION("""COMPUTED_VALUE"""),"")</f>
        <v/>
      </c>
      <c r="D9913" s="5">
        <v>0.0</v>
      </c>
    </row>
    <row r="9914" ht="14.25" customHeight="1">
      <c r="A9914" s="5"/>
      <c r="B9914" s="5"/>
      <c r="C9914" s="5" t="str">
        <f>IFERROR(__xludf.DUMMYFUNCTION("""COMPUTED_VALUE"""),"")</f>
        <v/>
      </c>
      <c r="D9914" s="5">
        <v>0.0</v>
      </c>
    </row>
    <row r="9915" ht="14.25" customHeight="1">
      <c r="A9915" s="5"/>
      <c r="B9915" s="5"/>
      <c r="C9915" s="5" t="str">
        <f>IFERROR(__xludf.DUMMYFUNCTION("""COMPUTED_VALUE"""),"")</f>
        <v/>
      </c>
      <c r="D9915" s="5">
        <v>0.0</v>
      </c>
    </row>
    <row r="9916" ht="14.25" customHeight="1">
      <c r="A9916" s="5"/>
      <c r="B9916" s="5"/>
      <c r="C9916" s="5" t="str">
        <f>IFERROR(__xludf.DUMMYFUNCTION("""COMPUTED_VALUE"""),"")</f>
        <v/>
      </c>
      <c r="D9916" s="5">
        <v>0.0</v>
      </c>
    </row>
    <row r="9917" ht="14.25" customHeight="1">
      <c r="A9917" s="5"/>
      <c r="B9917" s="5"/>
      <c r="C9917" s="5" t="str">
        <f>IFERROR(__xludf.DUMMYFUNCTION("""COMPUTED_VALUE"""),"")</f>
        <v/>
      </c>
      <c r="D9917" s="5">
        <v>0.0</v>
      </c>
    </row>
    <row r="9918" ht="14.25" customHeight="1">
      <c r="A9918" s="5"/>
      <c r="B9918" s="5"/>
      <c r="C9918" s="5" t="str">
        <f>IFERROR(__xludf.DUMMYFUNCTION("""COMPUTED_VALUE"""),"")</f>
        <v/>
      </c>
      <c r="D9918" s="5">
        <v>0.0</v>
      </c>
    </row>
    <row r="9919" ht="14.25" customHeight="1">
      <c r="A9919" s="5"/>
      <c r="B9919" s="5"/>
      <c r="C9919" s="5" t="str">
        <f>IFERROR(__xludf.DUMMYFUNCTION("""COMPUTED_VALUE"""),"")</f>
        <v/>
      </c>
      <c r="D9919" s="5">
        <v>0.0</v>
      </c>
    </row>
    <row r="9920" ht="14.25" customHeight="1">
      <c r="A9920" s="5"/>
      <c r="B9920" s="5"/>
      <c r="C9920" s="5" t="str">
        <f>IFERROR(__xludf.DUMMYFUNCTION("""COMPUTED_VALUE"""),"")</f>
        <v/>
      </c>
      <c r="D9920" s="5">
        <v>0.0</v>
      </c>
    </row>
    <row r="9921" ht="14.25" customHeight="1">
      <c r="A9921" s="5"/>
      <c r="B9921" s="5"/>
      <c r="C9921" s="5" t="str">
        <f>IFERROR(__xludf.DUMMYFUNCTION("""COMPUTED_VALUE"""),"")</f>
        <v/>
      </c>
      <c r="D9921" s="5">
        <v>0.0</v>
      </c>
    </row>
    <row r="9922" ht="14.25" customHeight="1">
      <c r="A9922" s="5"/>
      <c r="B9922" s="5"/>
      <c r="C9922" s="5" t="str">
        <f>IFERROR(__xludf.DUMMYFUNCTION("""COMPUTED_VALUE"""),"")</f>
        <v/>
      </c>
      <c r="D9922" s="5">
        <v>0.0</v>
      </c>
    </row>
    <row r="9923" ht="14.25" customHeight="1">
      <c r="A9923" s="5"/>
      <c r="B9923" s="5"/>
      <c r="C9923" s="5" t="str">
        <f>IFERROR(__xludf.DUMMYFUNCTION("""COMPUTED_VALUE"""),"")</f>
        <v/>
      </c>
      <c r="D9923" s="5">
        <v>0.0</v>
      </c>
    </row>
    <row r="9924" ht="14.25" customHeight="1">
      <c r="A9924" s="5"/>
      <c r="B9924" s="5"/>
      <c r="C9924" s="5" t="str">
        <f>IFERROR(__xludf.DUMMYFUNCTION("""COMPUTED_VALUE"""),"")</f>
        <v/>
      </c>
      <c r="D9924" s="5">
        <v>0.0</v>
      </c>
    </row>
    <row r="9925" ht="14.25" customHeight="1">
      <c r="A9925" s="5"/>
      <c r="B9925" s="5"/>
      <c r="C9925" s="5" t="str">
        <f>IFERROR(__xludf.DUMMYFUNCTION("""COMPUTED_VALUE"""),"")</f>
        <v/>
      </c>
      <c r="D9925" s="5">
        <v>0.0</v>
      </c>
    </row>
    <row r="9926" ht="14.25" customHeight="1">
      <c r="A9926" s="5"/>
      <c r="B9926" s="5"/>
      <c r="C9926" s="5" t="str">
        <f>IFERROR(__xludf.DUMMYFUNCTION("""COMPUTED_VALUE"""),"")</f>
        <v/>
      </c>
      <c r="D9926" s="5">
        <v>0.0</v>
      </c>
    </row>
    <row r="9927" ht="14.25" customHeight="1">
      <c r="A9927" s="5"/>
      <c r="B9927" s="5"/>
      <c r="C9927" s="5" t="str">
        <f>IFERROR(__xludf.DUMMYFUNCTION("""COMPUTED_VALUE"""),"")</f>
        <v/>
      </c>
      <c r="D9927" s="5">
        <v>0.0</v>
      </c>
    </row>
    <row r="9928" ht="14.25" customHeight="1">
      <c r="A9928" s="5"/>
      <c r="B9928" s="5"/>
      <c r="C9928" s="5" t="str">
        <f>IFERROR(__xludf.DUMMYFUNCTION("""COMPUTED_VALUE"""),"")</f>
        <v/>
      </c>
      <c r="D9928" s="5">
        <v>0.0</v>
      </c>
    </row>
    <row r="9929" ht="14.25" customHeight="1">
      <c r="A9929" s="5"/>
      <c r="B9929" s="5"/>
      <c r="C9929" s="5" t="str">
        <f>IFERROR(__xludf.DUMMYFUNCTION("""COMPUTED_VALUE"""),"")</f>
        <v/>
      </c>
      <c r="D9929" s="5">
        <v>0.0</v>
      </c>
    </row>
    <row r="9930" ht="14.25" customHeight="1">
      <c r="A9930" s="5"/>
      <c r="B9930" s="5"/>
      <c r="C9930" s="5" t="str">
        <f>IFERROR(__xludf.DUMMYFUNCTION("""COMPUTED_VALUE"""),"")</f>
        <v/>
      </c>
      <c r="D9930" s="5">
        <v>0.0</v>
      </c>
    </row>
    <row r="9931" ht="14.25" customHeight="1">
      <c r="A9931" s="5"/>
      <c r="B9931" s="5"/>
      <c r="C9931" s="5" t="str">
        <f>IFERROR(__xludf.DUMMYFUNCTION("""COMPUTED_VALUE"""),"")</f>
        <v/>
      </c>
      <c r="D9931" s="5">
        <v>0.0</v>
      </c>
    </row>
    <row r="9932" ht="14.25" customHeight="1">
      <c r="A9932" s="5"/>
      <c r="B9932" s="5"/>
      <c r="C9932" s="5" t="str">
        <f>IFERROR(__xludf.DUMMYFUNCTION("""COMPUTED_VALUE"""),"")</f>
        <v/>
      </c>
      <c r="D9932" s="5">
        <v>0.0</v>
      </c>
    </row>
    <row r="9933" ht="14.25" customHeight="1">
      <c r="A9933" s="5"/>
      <c r="B9933" s="5"/>
      <c r="C9933" s="5" t="str">
        <f>IFERROR(__xludf.DUMMYFUNCTION("""COMPUTED_VALUE"""),"")</f>
        <v/>
      </c>
      <c r="D9933" s="5">
        <v>0.0</v>
      </c>
    </row>
    <row r="9934" ht="14.25" customHeight="1">
      <c r="A9934" s="5"/>
      <c r="B9934" s="5"/>
      <c r="C9934" s="5" t="str">
        <f>IFERROR(__xludf.DUMMYFUNCTION("""COMPUTED_VALUE"""),"")</f>
        <v/>
      </c>
      <c r="D9934" s="5">
        <v>0.0</v>
      </c>
    </row>
    <row r="9935" ht="14.25" customHeight="1">
      <c r="A9935" s="5"/>
      <c r="B9935" s="5"/>
      <c r="C9935" s="5" t="str">
        <f>IFERROR(__xludf.DUMMYFUNCTION("""COMPUTED_VALUE"""),"")</f>
        <v/>
      </c>
      <c r="D9935" s="5">
        <v>0.0</v>
      </c>
    </row>
    <row r="9936" ht="14.25" customHeight="1">
      <c r="A9936" s="5"/>
      <c r="B9936" s="5"/>
      <c r="C9936" s="5" t="str">
        <f>IFERROR(__xludf.DUMMYFUNCTION("""COMPUTED_VALUE"""),"")</f>
        <v/>
      </c>
      <c r="D9936" s="5">
        <v>0.0</v>
      </c>
    </row>
    <row r="9937" ht="14.25" customHeight="1">
      <c r="A9937" s="5"/>
      <c r="B9937" s="5"/>
      <c r="C9937" s="5" t="str">
        <f>IFERROR(__xludf.DUMMYFUNCTION("""COMPUTED_VALUE"""),"")</f>
        <v/>
      </c>
      <c r="D9937" s="5">
        <v>0.0</v>
      </c>
    </row>
    <row r="9938" ht="14.25" customHeight="1">
      <c r="A9938" s="5"/>
      <c r="B9938" s="5"/>
      <c r="C9938" s="5" t="str">
        <f>IFERROR(__xludf.DUMMYFUNCTION("""COMPUTED_VALUE"""),"")</f>
        <v/>
      </c>
      <c r="D9938" s="5">
        <v>0.0</v>
      </c>
    </row>
    <row r="9939" ht="14.25" customHeight="1">
      <c r="A9939" s="5"/>
      <c r="B9939" s="5"/>
      <c r="C9939" s="5" t="str">
        <f>IFERROR(__xludf.DUMMYFUNCTION("""COMPUTED_VALUE"""),"")</f>
        <v/>
      </c>
      <c r="D9939" s="5">
        <v>0.0</v>
      </c>
    </row>
    <row r="9940" ht="14.25" customHeight="1">
      <c r="A9940" s="5"/>
      <c r="B9940" s="5"/>
      <c r="C9940" s="5" t="str">
        <f>IFERROR(__xludf.DUMMYFUNCTION("""COMPUTED_VALUE"""),"")</f>
        <v/>
      </c>
      <c r="D9940" s="5">
        <v>0.0</v>
      </c>
    </row>
    <row r="9941" ht="14.25" customHeight="1">
      <c r="A9941" s="5"/>
      <c r="B9941" s="5"/>
      <c r="C9941" s="5" t="str">
        <f>IFERROR(__xludf.DUMMYFUNCTION("""COMPUTED_VALUE"""),"")</f>
        <v/>
      </c>
      <c r="D9941" s="5">
        <v>0.0</v>
      </c>
    </row>
    <row r="9942" ht="14.25" customHeight="1">
      <c r="A9942" s="5"/>
      <c r="B9942" s="5"/>
      <c r="C9942" s="5" t="str">
        <f>IFERROR(__xludf.DUMMYFUNCTION("""COMPUTED_VALUE"""),"")</f>
        <v/>
      </c>
      <c r="D9942" s="5">
        <v>0.0</v>
      </c>
    </row>
    <row r="9943" ht="14.25" customHeight="1">
      <c r="A9943" s="5"/>
      <c r="B9943" s="5"/>
      <c r="C9943" s="5" t="str">
        <f>IFERROR(__xludf.DUMMYFUNCTION("""COMPUTED_VALUE"""),"")</f>
        <v/>
      </c>
      <c r="D9943" s="5">
        <v>0.0</v>
      </c>
    </row>
    <row r="9944" ht="14.25" customHeight="1">
      <c r="A9944" s="5"/>
      <c r="B9944" s="5"/>
      <c r="C9944" s="5" t="str">
        <f>IFERROR(__xludf.DUMMYFUNCTION("""COMPUTED_VALUE"""),"")</f>
        <v/>
      </c>
      <c r="D9944" s="5">
        <v>0.0</v>
      </c>
    </row>
    <row r="9945" ht="14.25" customHeight="1">
      <c r="A9945" s="5"/>
      <c r="B9945" s="5"/>
      <c r="C9945" s="5" t="str">
        <f>IFERROR(__xludf.DUMMYFUNCTION("""COMPUTED_VALUE"""),"")</f>
        <v/>
      </c>
      <c r="D9945" s="5">
        <v>0.0</v>
      </c>
    </row>
    <row r="9946" ht="14.25" customHeight="1">
      <c r="A9946" s="5"/>
      <c r="B9946" s="5"/>
      <c r="C9946" s="5" t="str">
        <f>IFERROR(__xludf.DUMMYFUNCTION("""COMPUTED_VALUE"""),"")</f>
        <v/>
      </c>
      <c r="D9946" s="5">
        <v>0.0</v>
      </c>
    </row>
    <row r="9947" ht="14.25" customHeight="1">
      <c r="A9947" s="5"/>
      <c r="B9947" s="5"/>
      <c r="C9947" s="5" t="str">
        <f>IFERROR(__xludf.DUMMYFUNCTION("""COMPUTED_VALUE"""),"")</f>
        <v/>
      </c>
      <c r="D9947" s="5">
        <v>0.0</v>
      </c>
    </row>
    <row r="9948" ht="14.25" customHeight="1">
      <c r="A9948" s="5"/>
      <c r="B9948" s="5"/>
      <c r="C9948" s="5" t="str">
        <f>IFERROR(__xludf.DUMMYFUNCTION("""COMPUTED_VALUE"""),"")</f>
        <v/>
      </c>
      <c r="D9948" s="5">
        <v>0.0</v>
      </c>
    </row>
    <row r="9949" ht="14.25" customHeight="1">
      <c r="A9949" s="5"/>
      <c r="B9949" s="5"/>
      <c r="C9949" s="5" t="str">
        <f>IFERROR(__xludf.DUMMYFUNCTION("""COMPUTED_VALUE"""),"")</f>
        <v/>
      </c>
      <c r="D9949" s="5">
        <v>0.0</v>
      </c>
    </row>
    <row r="9950" ht="14.25" customHeight="1">
      <c r="A9950" s="5"/>
      <c r="B9950" s="5"/>
      <c r="C9950" s="5" t="str">
        <f>IFERROR(__xludf.DUMMYFUNCTION("""COMPUTED_VALUE"""),"")</f>
        <v/>
      </c>
      <c r="D9950" s="5">
        <v>0.0</v>
      </c>
    </row>
    <row r="9951" ht="14.25" customHeight="1">
      <c r="A9951" s="5"/>
      <c r="B9951" s="5"/>
      <c r="C9951" s="5" t="str">
        <f>IFERROR(__xludf.DUMMYFUNCTION("""COMPUTED_VALUE"""),"")</f>
        <v/>
      </c>
      <c r="D9951" s="5">
        <v>0.0</v>
      </c>
    </row>
    <row r="9952" ht="14.25" customHeight="1">
      <c r="A9952" s="5"/>
      <c r="B9952" s="5"/>
      <c r="C9952" s="5" t="str">
        <f>IFERROR(__xludf.DUMMYFUNCTION("""COMPUTED_VALUE"""),"")</f>
        <v/>
      </c>
      <c r="D9952" s="5">
        <v>0.0</v>
      </c>
    </row>
    <row r="9953" ht="14.25" customHeight="1">
      <c r="A9953" s="5"/>
      <c r="B9953" s="5"/>
      <c r="C9953" s="5" t="str">
        <f>IFERROR(__xludf.DUMMYFUNCTION("""COMPUTED_VALUE"""),"")</f>
        <v/>
      </c>
      <c r="D9953" s="5">
        <v>0.0</v>
      </c>
    </row>
    <row r="9954" ht="14.25" customHeight="1">
      <c r="A9954" s="5"/>
      <c r="B9954" s="5"/>
      <c r="C9954" s="5" t="str">
        <f>IFERROR(__xludf.DUMMYFUNCTION("""COMPUTED_VALUE"""),"")</f>
        <v/>
      </c>
      <c r="D9954" s="5">
        <v>0.0</v>
      </c>
    </row>
    <row r="9955" ht="14.25" customHeight="1">
      <c r="A9955" s="5"/>
      <c r="B9955" s="5"/>
      <c r="C9955" s="5" t="str">
        <f>IFERROR(__xludf.DUMMYFUNCTION("""COMPUTED_VALUE"""),"")</f>
        <v/>
      </c>
      <c r="D9955" s="5">
        <v>0.0</v>
      </c>
    </row>
    <row r="9956" ht="14.25" customHeight="1">
      <c r="A9956" s="5"/>
      <c r="B9956" s="5"/>
      <c r="C9956" s="5" t="str">
        <f>IFERROR(__xludf.DUMMYFUNCTION("""COMPUTED_VALUE"""),"")</f>
        <v/>
      </c>
      <c r="D9956" s="5">
        <v>0.0</v>
      </c>
    </row>
    <row r="9957" ht="14.25" customHeight="1">
      <c r="A9957" s="5"/>
      <c r="B9957" s="5"/>
      <c r="C9957" s="5" t="str">
        <f>IFERROR(__xludf.DUMMYFUNCTION("""COMPUTED_VALUE"""),"")</f>
        <v/>
      </c>
      <c r="D9957" s="5">
        <v>0.0</v>
      </c>
    </row>
    <row r="9958" ht="14.25" customHeight="1">
      <c r="A9958" s="5"/>
      <c r="B9958" s="5"/>
      <c r="C9958" s="5" t="str">
        <f>IFERROR(__xludf.DUMMYFUNCTION("""COMPUTED_VALUE"""),"")</f>
        <v/>
      </c>
      <c r="D9958" s="5">
        <v>0.0</v>
      </c>
    </row>
    <row r="9959" ht="14.25" customHeight="1">
      <c r="A9959" s="5"/>
      <c r="B9959" s="5"/>
      <c r="C9959" s="5" t="str">
        <f>IFERROR(__xludf.DUMMYFUNCTION("""COMPUTED_VALUE"""),"")</f>
        <v/>
      </c>
      <c r="D9959" s="5">
        <v>0.0</v>
      </c>
    </row>
    <row r="9960" ht="14.25" customHeight="1">
      <c r="A9960" s="5"/>
      <c r="B9960" s="5"/>
      <c r="C9960" s="5" t="str">
        <f>IFERROR(__xludf.DUMMYFUNCTION("""COMPUTED_VALUE"""),"")</f>
        <v/>
      </c>
      <c r="D9960" s="5">
        <v>0.0</v>
      </c>
    </row>
    <row r="9961" ht="14.25" customHeight="1">
      <c r="A9961" s="5"/>
      <c r="B9961" s="5"/>
      <c r="C9961" s="5" t="str">
        <f>IFERROR(__xludf.DUMMYFUNCTION("""COMPUTED_VALUE"""),"")</f>
        <v/>
      </c>
      <c r="D9961" s="5">
        <v>0.0</v>
      </c>
    </row>
    <row r="9962" ht="14.25" customHeight="1">
      <c r="A9962" s="5"/>
      <c r="B9962" s="5"/>
      <c r="C9962" s="5" t="str">
        <f>IFERROR(__xludf.DUMMYFUNCTION("""COMPUTED_VALUE"""),"")</f>
        <v/>
      </c>
      <c r="D9962" s="5">
        <v>0.0</v>
      </c>
    </row>
    <row r="9963" ht="14.25" customHeight="1">
      <c r="A9963" s="5"/>
      <c r="B9963" s="5"/>
      <c r="C9963" s="5" t="str">
        <f>IFERROR(__xludf.DUMMYFUNCTION("""COMPUTED_VALUE"""),"")</f>
        <v/>
      </c>
      <c r="D9963" s="5">
        <v>0.0</v>
      </c>
    </row>
    <row r="9964" ht="14.25" customHeight="1">
      <c r="A9964" s="5"/>
      <c r="B9964" s="5"/>
      <c r="C9964" s="5" t="str">
        <f>IFERROR(__xludf.DUMMYFUNCTION("""COMPUTED_VALUE"""),"")</f>
        <v/>
      </c>
      <c r="D9964" s="5">
        <v>0.0</v>
      </c>
    </row>
    <row r="9965" ht="14.25" customHeight="1">
      <c r="A9965" s="5"/>
      <c r="B9965" s="5"/>
      <c r="C9965" s="5" t="str">
        <f>IFERROR(__xludf.DUMMYFUNCTION("""COMPUTED_VALUE"""),"")</f>
        <v/>
      </c>
      <c r="D9965" s="5">
        <v>0.0</v>
      </c>
    </row>
    <row r="9966" ht="14.25" customHeight="1">
      <c r="A9966" s="5"/>
      <c r="B9966" s="5"/>
      <c r="C9966" s="5" t="str">
        <f>IFERROR(__xludf.DUMMYFUNCTION("""COMPUTED_VALUE"""),"")</f>
        <v/>
      </c>
      <c r="D9966" s="5">
        <v>0.0</v>
      </c>
    </row>
    <row r="9967" ht="14.25" customHeight="1">
      <c r="A9967" s="5"/>
      <c r="B9967" s="5"/>
      <c r="C9967" s="5" t="str">
        <f>IFERROR(__xludf.DUMMYFUNCTION("""COMPUTED_VALUE"""),"")</f>
        <v/>
      </c>
      <c r="D9967" s="5">
        <v>0.0</v>
      </c>
    </row>
    <row r="9968" ht="14.25" customHeight="1">
      <c r="A9968" s="5"/>
      <c r="B9968" s="5"/>
      <c r="C9968" s="5" t="str">
        <f>IFERROR(__xludf.DUMMYFUNCTION("""COMPUTED_VALUE"""),"")</f>
        <v/>
      </c>
      <c r="D9968" s="5">
        <v>0.0</v>
      </c>
    </row>
    <row r="9969" ht="14.25" customHeight="1">
      <c r="A9969" s="5"/>
      <c r="B9969" s="5"/>
      <c r="C9969" s="5" t="str">
        <f>IFERROR(__xludf.DUMMYFUNCTION("""COMPUTED_VALUE"""),"")</f>
        <v/>
      </c>
      <c r="D9969" s="5">
        <v>0.0</v>
      </c>
    </row>
    <row r="9970" ht="14.25" customHeight="1">
      <c r="A9970" s="5"/>
      <c r="B9970" s="5"/>
      <c r="C9970" s="5" t="str">
        <f>IFERROR(__xludf.DUMMYFUNCTION("""COMPUTED_VALUE"""),"")</f>
        <v/>
      </c>
      <c r="D9970" s="5">
        <v>0.0</v>
      </c>
    </row>
    <row r="9971" ht="14.25" customHeight="1">
      <c r="A9971" s="5"/>
      <c r="B9971" s="5"/>
      <c r="C9971" s="5" t="str">
        <f>IFERROR(__xludf.DUMMYFUNCTION("""COMPUTED_VALUE"""),"")</f>
        <v/>
      </c>
      <c r="D9971" s="5">
        <v>0.0</v>
      </c>
    </row>
    <row r="9972" ht="14.25" customHeight="1">
      <c r="A9972" s="5"/>
      <c r="B9972" s="5"/>
      <c r="C9972" s="5" t="str">
        <f>IFERROR(__xludf.DUMMYFUNCTION("""COMPUTED_VALUE"""),"")</f>
        <v/>
      </c>
      <c r="D9972" s="5">
        <v>0.0</v>
      </c>
    </row>
    <row r="9973" ht="14.25" customHeight="1">
      <c r="A9973" s="5"/>
      <c r="B9973" s="5"/>
      <c r="C9973" s="5" t="str">
        <f>IFERROR(__xludf.DUMMYFUNCTION("""COMPUTED_VALUE"""),"")</f>
        <v/>
      </c>
      <c r="D9973" s="5">
        <v>0.0</v>
      </c>
    </row>
    <row r="9974" ht="14.25" customHeight="1">
      <c r="A9974" s="5"/>
      <c r="B9974" s="5"/>
      <c r="C9974" s="5" t="str">
        <f>IFERROR(__xludf.DUMMYFUNCTION("""COMPUTED_VALUE"""),"")</f>
        <v/>
      </c>
      <c r="D9974" s="5">
        <v>0.0</v>
      </c>
    </row>
    <row r="9975" ht="14.25" customHeight="1">
      <c r="A9975" s="5"/>
      <c r="B9975" s="5"/>
      <c r="C9975" s="5" t="str">
        <f>IFERROR(__xludf.DUMMYFUNCTION("""COMPUTED_VALUE"""),"")</f>
        <v/>
      </c>
      <c r="D9975" s="5">
        <v>0.0</v>
      </c>
    </row>
    <row r="9976" ht="14.25" customHeight="1">
      <c r="A9976" s="5"/>
      <c r="B9976" s="5"/>
      <c r="C9976" s="5" t="str">
        <f>IFERROR(__xludf.DUMMYFUNCTION("""COMPUTED_VALUE"""),"")</f>
        <v/>
      </c>
      <c r="D9976" s="5">
        <v>0.0</v>
      </c>
    </row>
    <row r="9977" ht="14.25" customHeight="1">
      <c r="A9977" s="5"/>
      <c r="B9977" s="5"/>
      <c r="C9977" s="5" t="str">
        <f>IFERROR(__xludf.DUMMYFUNCTION("""COMPUTED_VALUE"""),"")</f>
        <v/>
      </c>
      <c r="D9977" s="5">
        <v>0.0</v>
      </c>
    </row>
    <row r="9978" ht="14.25" customHeight="1">
      <c r="A9978" s="5"/>
      <c r="B9978" s="5"/>
      <c r="C9978" s="5" t="str">
        <f>IFERROR(__xludf.DUMMYFUNCTION("""COMPUTED_VALUE"""),"")</f>
        <v/>
      </c>
      <c r="D9978" s="5">
        <v>0.0</v>
      </c>
    </row>
    <row r="9979" ht="14.25" customHeight="1">
      <c r="A9979" s="5"/>
      <c r="B9979" s="5"/>
      <c r="C9979" s="5" t="str">
        <f>IFERROR(__xludf.DUMMYFUNCTION("""COMPUTED_VALUE"""),"")</f>
        <v/>
      </c>
      <c r="D9979" s="5">
        <v>0.0</v>
      </c>
    </row>
    <row r="9980" ht="14.25" customHeight="1">
      <c r="A9980" s="5"/>
      <c r="B9980" s="5"/>
      <c r="C9980" s="5" t="str">
        <f>IFERROR(__xludf.DUMMYFUNCTION("""COMPUTED_VALUE"""),"")</f>
        <v/>
      </c>
      <c r="D9980" s="5">
        <v>0.0</v>
      </c>
    </row>
    <row r="9981" ht="14.25" customHeight="1">
      <c r="A9981" s="5"/>
      <c r="B9981" s="5"/>
      <c r="C9981" s="5" t="str">
        <f>IFERROR(__xludf.DUMMYFUNCTION("""COMPUTED_VALUE"""),"")</f>
        <v/>
      </c>
      <c r="D9981" s="5">
        <v>0.0</v>
      </c>
    </row>
    <row r="9982" ht="14.25" customHeight="1">
      <c r="A9982" s="5"/>
      <c r="B9982" s="5"/>
      <c r="C9982" s="5" t="str">
        <f>IFERROR(__xludf.DUMMYFUNCTION("""COMPUTED_VALUE"""),"")</f>
        <v/>
      </c>
      <c r="D9982" s="5">
        <v>0.0</v>
      </c>
    </row>
    <row r="9983" ht="14.25" customHeight="1">
      <c r="A9983" s="5"/>
      <c r="B9983" s="5"/>
      <c r="C9983" s="5" t="str">
        <f>IFERROR(__xludf.DUMMYFUNCTION("""COMPUTED_VALUE"""),"")</f>
        <v/>
      </c>
      <c r="D9983" s="5">
        <v>0.0</v>
      </c>
    </row>
    <row r="9984" ht="14.25" customHeight="1">
      <c r="A9984" s="5"/>
      <c r="B9984" s="5"/>
      <c r="C9984" s="5" t="str">
        <f>IFERROR(__xludf.DUMMYFUNCTION("""COMPUTED_VALUE"""),"")</f>
        <v/>
      </c>
      <c r="D9984" s="5">
        <v>0.0</v>
      </c>
    </row>
    <row r="9985" ht="14.25" customHeight="1">
      <c r="A9985" s="5"/>
      <c r="B9985" s="5"/>
      <c r="C9985" s="5" t="str">
        <f>IFERROR(__xludf.DUMMYFUNCTION("""COMPUTED_VALUE"""),"")</f>
        <v/>
      </c>
      <c r="D9985" s="5">
        <v>0.0</v>
      </c>
    </row>
    <row r="9986" ht="14.25" customHeight="1">
      <c r="A9986" s="5"/>
      <c r="B9986" s="5"/>
      <c r="C9986" s="5" t="str">
        <f>IFERROR(__xludf.DUMMYFUNCTION("""COMPUTED_VALUE"""),"")</f>
        <v/>
      </c>
      <c r="D9986" s="5">
        <v>0.0</v>
      </c>
    </row>
    <row r="9987" ht="14.25" customHeight="1">
      <c r="A9987" s="5"/>
      <c r="B9987" s="5"/>
      <c r="C9987" s="5" t="str">
        <f>IFERROR(__xludf.DUMMYFUNCTION("""COMPUTED_VALUE"""),"")</f>
        <v/>
      </c>
      <c r="D9987" s="5">
        <v>0.0</v>
      </c>
    </row>
    <row r="9988" ht="14.25" customHeight="1">
      <c r="A9988" s="5"/>
      <c r="B9988" s="5"/>
      <c r="C9988" s="5" t="str">
        <f>IFERROR(__xludf.DUMMYFUNCTION("""COMPUTED_VALUE"""),"")</f>
        <v/>
      </c>
      <c r="D9988" s="5">
        <v>0.0</v>
      </c>
    </row>
    <row r="9989" ht="14.25" customHeight="1">
      <c r="A9989" s="5"/>
      <c r="B9989" s="5"/>
      <c r="C9989" s="5" t="str">
        <f>IFERROR(__xludf.DUMMYFUNCTION("""COMPUTED_VALUE"""),"")</f>
        <v/>
      </c>
      <c r="D9989" s="5">
        <v>0.0</v>
      </c>
    </row>
    <row r="9990" ht="14.25" customHeight="1">
      <c r="A9990" s="5"/>
      <c r="B9990" s="5"/>
      <c r="C9990" s="5" t="str">
        <f>IFERROR(__xludf.DUMMYFUNCTION("""COMPUTED_VALUE"""),"")</f>
        <v/>
      </c>
      <c r="D9990" s="5">
        <v>0.0</v>
      </c>
    </row>
    <row r="9991" ht="14.25" customHeight="1">
      <c r="A9991" s="5"/>
      <c r="B9991" s="5"/>
      <c r="C9991" s="5" t="str">
        <f>IFERROR(__xludf.DUMMYFUNCTION("""COMPUTED_VALUE"""),"")</f>
        <v/>
      </c>
      <c r="D9991" s="5">
        <v>0.0</v>
      </c>
    </row>
    <row r="9992" ht="14.25" customHeight="1">
      <c r="A9992" s="5"/>
      <c r="B9992" s="5"/>
      <c r="C9992" s="5" t="str">
        <f>IFERROR(__xludf.DUMMYFUNCTION("""COMPUTED_VALUE"""),"")</f>
        <v/>
      </c>
      <c r="D9992" s="5">
        <v>0.0</v>
      </c>
    </row>
    <row r="9993" ht="14.25" customHeight="1">
      <c r="A9993" s="5"/>
      <c r="B9993" s="5"/>
      <c r="C9993" s="5" t="str">
        <f>IFERROR(__xludf.DUMMYFUNCTION("""COMPUTED_VALUE"""),"")</f>
        <v/>
      </c>
      <c r="D9993" s="5">
        <v>0.0</v>
      </c>
    </row>
    <row r="9994" ht="14.25" customHeight="1">
      <c r="A9994" s="5"/>
      <c r="B9994" s="5"/>
      <c r="C9994" s="5" t="str">
        <f>IFERROR(__xludf.DUMMYFUNCTION("""COMPUTED_VALUE"""),"")</f>
        <v/>
      </c>
      <c r="D9994" s="5">
        <v>0.0</v>
      </c>
    </row>
    <row r="9995" ht="14.25" customHeight="1">
      <c r="A9995" s="5"/>
      <c r="B9995" s="5"/>
      <c r="C9995" s="5" t="str">
        <f>IFERROR(__xludf.DUMMYFUNCTION("""COMPUTED_VALUE"""),"")</f>
        <v/>
      </c>
      <c r="D9995" s="5">
        <v>0.0</v>
      </c>
    </row>
    <row r="9996" ht="14.25" customHeight="1">
      <c r="A9996" s="5"/>
      <c r="B9996" s="5"/>
      <c r="C9996" s="5" t="str">
        <f>IFERROR(__xludf.DUMMYFUNCTION("""COMPUTED_VALUE"""),"")</f>
        <v/>
      </c>
      <c r="D9996" s="5">
        <v>0.0</v>
      </c>
    </row>
    <row r="9997" ht="14.25" customHeight="1">
      <c r="A9997" s="5"/>
      <c r="B9997" s="5"/>
      <c r="C9997" s="5" t="str">
        <f>IFERROR(__xludf.DUMMYFUNCTION("""COMPUTED_VALUE"""),"")</f>
        <v/>
      </c>
      <c r="D9997" s="5">
        <v>0.0</v>
      </c>
    </row>
    <row r="9998" ht="14.25" customHeight="1">
      <c r="A9998" s="5"/>
      <c r="B9998" s="5"/>
      <c r="C9998" s="5" t="str">
        <f>IFERROR(__xludf.DUMMYFUNCTION("""COMPUTED_VALUE"""),"")</f>
        <v/>
      </c>
      <c r="D9998" s="5">
        <v>0.0</v>
      </c>
    </row>
    <row r="9999" ht="14.25" customHeight="1">
      <c r="A9999" s="5"/>
      <c r="B9999" s="5"/>
      <c r="C9999" s="5" t="str">
        <f>IFERROR(__xludf.DUMMYFUNCTION("""COMPUTED_VALUE"""),"")</f>
        <v/>
      </c>
      <c r="D9999" s="5">
        <v>0.0</v>
      </c>
    </row>
    <row r="10000" ht="14.25" customHeight="1">
      <c r="A10000" s="5"/>
      <c r="B10000" s="5"/>
      <c r="C10000" s="5" t="str">
        <f>IFERROR(__xludf.DUMMYFUNCTION("""COMPUTED_VALUE"""),"")</f>
        <v/>
      </c>
      <c r="D10000" s="5">
        <v>0.0</v>
      </c>
    </row>
    <row r="10001" ht="14.25" customHeight="1">
      <c r="A10001" s="5"/>
      <c r="B10001" s="5"/>
      <c r="C10001" s="5" t="str">
        <f>IFERROR(__xludf.DUMMYFUNCTION("""COMPUTED_VALUE"""),"")</f>
        <v/>
      </c>
      <c r="D10001" s="5">
        <v>0.0</v>
      </c>
    </row>
    <row r="10002" ht="14.25" customHeight="1">
      <c r="A10002" s="5"/>
      <c r="B10002" s="5"/>
      <c r="C10002" s="5" t="str">
        <f>IFERROR(__xludf.DUMMYFUNCTION("""COMPUTED_VALUE"""),"")</f>
        <v/>
      </c>
      <c r="D10002" s="5">
        <v>0.0</v>
      </c>
    </row>
    <row r="10003" ht="14.25" customHeight="1">
      <c r="A10003" s="5"/>
      <c r="B10003" s="5"/>
      <c r="C10003" s="5" t="str">
        <f>IFERROR(__xludf.DUMMYFUNCTION("""COMPUTED_VALUE"""),"")</f>
        <v/>
      </c>
      <c r="D10003" s="5">
        <v>0.0</v>
      </c>
    </row>
    <row r="10004" ht="14.25" customHeight="1">
      <c r="A10004" s="5"/>
      <c r="B10004" s="5"/>
      <c r="C10004" s="5" t="str">
        <f>IFERROR(__xludf.DUMMYFUNCTION("""COMPUTED_VALUE"""),"")</f>
        <v/>
      </c>
      <c r="D10004" s="5">
        <v>0.0</v>
      </c>
    </row>
    <row r="10005" ht="14.25" customHeight="1">
      <c r="A10005" s="5"/>
      <c r="B10005" s="5"/>
      <c r="C10005" s="5" t="str">
        <f>IFERROR(__xludf.DUMMYFUNCTION("""COMPUTED_VALUE"""),"")</f>
        <v/>
      </c>
      <c r="D10005" s="5">
        <v>0.0</v>
      </c>
    </row>
    <row r="10006" ht="14.25" customHeight="1">
      <c r="A10006" s="5"/>
      <c r="B10006" s="5"/>
      <c r="C10006" s="5" t="str">
        <f>IFERROR(__xludf.DUMMYFUNCTION("""COMPUTED_VALUE"""),"")</f>
        <v/>
      </c>
      <c r="D10006" s="5">
        <v>0.0</v>
      </c>
    </row>
    <row r="10007" ht="14.25" customHeight="1">
      <c r="A10007" s="5"/>
      <c r="B10007" s="5"/>
      <c r="C10007" s="5" t="str">
        <f>IFERROR(__xludf.DUMMYFUNCTION("""COMPUTED_VALUE"""),"")</f>
        <v/>
      </c>
      <c r="D10007" s="5">
        <v>0.0</v>
      </c>
    </row>
    <row r="10008" ht="14.25" customHeight="1">
      <c r="A10008" s="5"/>
      <c r="B10008" s="5"/>
      <c r="C10008" s="5" t="str">
        <f>IFERROR(__xludf.DUMMYFUNCTION("""COMPUTED_VALUE"""),"")</f>
        <v/>
      </c>
      <c r="D10008" s="5">
        <v>0.0</v>
      </c>
    </row>
    <row r="10009" ht="14.25" customHeight="1">
      <c r="A10009" s="5"/>
      <c r="B10009" s="5"/>
      <c r="C10009" s="5" t="str">
        <f>IFERROR(__xludf.DUMMYFUNCTION("""COMPUTED_VALUE"""),"")</f>
        <v/>
      </c>
      <c r="D10009" s="5">
        <v>0.0</v>
      </c>
    </row>
    <row r="10010" ht="14.25" customHeight="1">
      <c r="A10010" s="5"/>
      <c r="B10010" s="5"/>
      <c r="C10010" s="5" t="str">
        <f>IFERROR(__xludf.DUMMYFUNCTION("""COMPUTED_VALUE"""),"")</f>
        <v/>
      </c>
      <c r="D10010" s="5">
        <v>0.0</v>
      </c>
    </row>
    <row r="10011" ht="14.25" customHeight="1">
      <c r="A10011" s="5"/>
      <c r="B10011" s="5"/>
      <c r="C10011" s="5" t="str">
        <f>IFERROR(__xludf.DUMMYFUNCTION("""COMPUTED_VALUE"""),"")</f>
        <v/>
      </c>
      <c r="D10011" s="5">
        <v>0.0</v>
      </c>
    </row>
    <row r="10012" ht="14.25" customHeight="1">
      <c r="A10012" s="5"/>
      <c r="B10012" s="5"/>
      <c r="C10012" s="5" t="str">
        <f>IFERROR(__xludf.DUMMYFUNCTION("""COMPUTED_VALUE"""),"")</f>
        <v/>
      </c>
      <c r="D10012" s="5">
        <v>0.0</v>
      </c>
    </row>
    <row r="10013" ht="14.25" customHeight="1">
      <c r="A10013" s="5"/>
      <c r="B10013" s="5"/>
      <c r="C10013" s="5" t="str">
        <f>IFERROR(__xludf.DUMMYFUNCTION("""COMPUTED_VALUE"""),"")</f>
        <v/>
      </c>
      <c r="D10013" s="5">
        <v>0.0</v>
      </c>
    </row>
    <row r="10014" ht="14.25" customHeight="1">
      <c r="A10014" s="5"/>
      <c r="B10014" s="5"/>
      <c r="C10014" s="5" t="str">
        <f>IFERROR(__xludf.DUMMYFUNCTION("""COMPUTED_VALUE"""),"")</f>
        <v/>
      </c>
      <c r="D10014" s="5">
        <v>0.0</v>
      </c>
    </row>
    <row r="10015" ht="14.25" customHeight="1">
      <c r="A10015" s="5"/>
      <c r="B10015" s="5"/>
      <c r="C10015" s="5" t="str">
        <f>IFERROR(__xludf.DUMMYFUNCTION("""COMPUTED_VALUE"""),"")</f>
        <v/>
      </c>
      <c r="D10015" s="5">
        <v>0.0</v>
      </c>
    </row>
    <row r="10016" ht="14.25" customHeight="1">
      <c r="A10016" s="5"/>
      <c r="B10016" s="5"/>
      <c r="C10016" s="5" t="str">
        <f>IFERROR(__xludf.DUMMYFUNCTION("""COMPUTED_VALUE"""),"")</f>
        <v/>
      </c>
      <c r="D10016" s="5">
        <v>0.0</v>
      </c>
    </row>
    <row r="10017" ht="14.25" customHeight="1">
      <c r="A10017" s="5"/>
      <c r="B10017" s="5"/>
      <c r="C10017" s="5" t="str">
        <f>IFERROR(__xludf.DUMMYFUNCTION("""COMPUTED_VALUE"""),"")</f>
        <v/>
      </c>
      <c r="D10017" s="5">
        <v>0.0</v>
      </c>
    </row>
    <row r="10018" ht="14.25" customHeight="1">
      <c r="A10018" s="5"/>
      <c r="B10018" s="5"/>
      <c r="C10018" s="5" t="str">
        <f>IFERROR(__xludf.DUMMYFUNCTION("""COMPUTED_VALUE"""),"")</f>
        <v/>
      </c>
      <c r="D10018" s="5">
        <v>0.0</v>
      </c>
    </row>
    <row r="10019" ht="14.25" customHeight="1">
      <c r="A10019" s="5"/>
      <c r="B10019" s="5"/>
      <c r="C10019" s="5" t="str">
        <f>IFERROR(__xludf.DUMMYFUNCTION("""COMPUTED_VALUE"""),"")</f>
        <v/>
      </c>
      <c r="D10019" s="5">
        <v>0.0</v>
      </c>
    </row>
    <row r="10020" ht="14.25" customHeight="1">
      <c r="A10020" s="5"/>
      <c r="B10020" s="5"/>
      <c r="C10020" s="5" t="str">
        <f>IFERROR(__xludf.DUMMYFUNCTION("""COMPUTED_VALUE"""),"")</f>
        <v/>
      </c>
      <c r="D10020" s="5">
        <v>0.0</v>
      </c>
    </row>
    <row r="10021" ht="14.25" customHeight="1">
      <c r="A10021" s="5"/>
      <c r="B10021" s="5"/>
      <c r="C10021" s="5" t="str">
        <f>IFERROR(__xludf.DUMMYFUNCTION("""COMPUTED_VALUE"""),"")</f>
        <v/>
      </c>
      <c r="D10021" s="5">
        <v>0.0</v>
      </c>
    </row>
    <row r="10022" ht="14.25" customHeight="1">
      <c r="A10022" s="5"/>
      <c r="B10022" s="5"/>
      <c r="C10022" s="5" t="str">
        <f>IFERROR(__xludf.DUMMYFUNCTION("""COMPUTED_VALUE"""),"")</f>
        <v/>
      </c>
      <c r="D10022" s="5">
        <v>0.0</v>
      </c>
    </row>
    <row r="10023" ht="14.25" customHeight="1">
      <c r="A10023" s="5"/>
      <c r="B10023" s="5"/>
      <c r="C10023" s="5" t="str">
        <f>IFERROR(__xludf.DUMMYFUNCTION("""COMPUTED_VALUE"""),"")</f>
        <v/>
      </c>
      <c r="D10023" s="5">
        <v>0.0</v>
      </c>
    </row>
    <row r="10024" ht="14.25" customHeight="1">
      <c r="A10024" s="5"/>
      <c r="B10024" s="5"/>
      <c r="C10024" s="5" t="str">
        <f>IFERROR(__xludf.DUMMYFUNCTION("""COMPUTED_VALUE"""),"")</f>
        <v/>
      </c>
      <c r="D10024" s="5">
        <v>0.0</v>
      </c>
    </row>
    <row r="10025" ht="14.25" customHeight="1">
      <c r="A10025" s="5"/>
      <c r="B10025" s="5"/>
      <c r="C10025" s="5" t="str">
        <f>IFERROR(__xludf.DUMMYFUNCTION("""COMPUTED_VALUE"""),"")</f>
        <v/>
      </c>
      <c r="D10025" s="5">
        <v>0.0</v>
      </c>
    </row>
    <row r="10026" ht="14.25" customHeight="1">
      <c r="A10026" s="5"/>
      <c r="B10026" s="5"/>
      <c r="C10026" s="5" t="str">
        <f>IFERROR(__xludf.DUMMYFUNCTION("""COMPUTED_VALUE"""),"")</f>
        <v/>
      </c>
      <c r="D10026" s="5">
        <v>0.0</v>
      </c>
    </row>
    <row r="10027" ht="14.25" customHeight="1">
      <c r="A10027" s="5"/>
      <c r="B10027" s="5"/>
      <c r="C10027" s="5" t="str">
        <f>IFERROR(__xludf.DUMMYFUNCTION("""COMPUTED_VALUE"""),"")</f>
        <v/>
      </c>
      <c r="D10027" s="5">
        <v>0.0</v>
      </c>
    </row>
    <row r="10028" ht="14.25" customHeight="1">
      <c r="A10028" s="5"/>
      <c r="B10028" s="5"/>
      <c r="C10028" s="5" t="str">
        <f>IFERROR(__xludf.DUMMYFUNCTION("""COMPUTED_VALUE"""),"")</f>
        <v/>
      </c>
      <c r="D10028" s="5">
        <v>0.0</v>
      </c>
    </row>
    <row r="10029" ht="14.25" customHeight="1">
      <c r="A10029" s="5"/>
      <c r="B10029" s="5"/>
      <c r="C10029" s="5" t="str">
        <f>IFERROR(__xludf.DUMMYFUNCTION("""COMPUTED_VALUE"""),"")</f>
        <v/>
      </c>
      <c r="D10029" s="5">
        <v>0.0</v>
      </c>
    </row>
    <row r="10030" ht="14.25" customHeight="1">
      <c r="A10030" s="5"/>
      <c r="B10030" s="5"/>
      <c r="C10030" s="5" t="str">
        <f>IFERROR(__xludf.DUMMYFUNCTION("""COMPUTED_VALUE"""),"")</f>
        <v/>
      </c>
      <c r="D10030" s="5">
        <v>0.0</v>
      </c>
    </row>
    <row r="10031" ht="14.25" customHeight="1">
      <c r="A10031" s="5"/>
      <c r="B10031" s="5"/>
      <c r="C10031" s="5" t="str">
        <f>IFERROR(__xludf.DUMMYFUNCTION("""COMPUTED_VALUE"""),"")</f>
        <v/>
      </c>
      <c r="D10031" s="5">
        <v>0.0</v>
      </c>
    </row>
    <row r="10032" ht="14.25" customHeight="1">
      <c r="A10032" s="5"/>
      <c r="B10032" s="5"/>
      <c r="C10032" s="5" t="str">
        <f>IFERROR(__xludf.DUMMYFUNCTION("""COMPUTED_VALUE"""),"")</f>
        <v/>
      </c>
      <c r="D10032" s="5">
        <v>0.0</v>
      </c>
    </row>
    <row r="10033" ht="14.25" customHeight="1">
      <c r="A10033" s="5"/>
      <c r="B10033" s="5"/>
      <c r="C10033" s="5" t="str">
        <f>IFERROR(__xludf.DUMMYFUNCTION("""COMPUTED_VALUE"""),"")</f>
        <v/>
      </c>
      <c r="D10033" s="5">
        <v>0.0</v>
      </c>
    </row>
    <row r="10034" ht="14.25" customHeight="1">
      <c r="A10034" s="5"/>
      <c r="B10034" s="5"/>
      <c r="C10034" s="5" t="str">
        <f>IFERROR(__xludf.DUMMYFUNCTION("""COMPUTED_VALUE"""),"")</f>
        <v/>
      </c>
      <c r="D10034" s="5">
        <v>0.0</v>
      </c>
    </row>
    <row r="10035" ht="14.25" customHeight="1">
      <c r="A10035" s="5"/>
      <c r="B10035" s="5"/>
      <c r="C10035" s="5" t="str">
        <f>IFERROR(__xludf.DUMMYFUNCTION("""COMPUTED_VALUE"""),"")</f>
        <v/>
      </c>
      <c r="D10035" s="5">
        <v>0.0</v>
      </c>
    </row>
    <row r="10036" ht="14.25" customHeight="1">
      <c r="A10036" s="5"/>
      <c r="B10036" s="5"/>
      <c r="C10036" s="5" t="str">
        <f>IFERROR(__xludf.DUMMYFUNCTION("""COMPUTED_VALUE"""),"")</f>
        <v/>
      </c>
      <c r="D10036" s="5">
        <v>0.0</v>
      </c>
    </row>
    <row r="10037" ht="14.25" customHeight="1">
      <c r="A10037" s="5"/>
      <c r="B10037" s="5"/>
      <c r="C10037" s="5" t="str">
        <f>IFERROR(__xludf.DUMMYFUNCTION("""COMPUTED_VALUE"""),"")</f>
        <v/>
      </c>
      <c r="D10037" s="5">
        <v>0.0</v>
      </c>
    </row>
    <row r="10038" ht="14.25" customHeight="1">
      <c r="A10038" s="5"/>
      <c r="B10038" s="5"/>
      <c r="C10038" s="5" t="str">
        <f>IFERROR(__xludf.DUMMYFUNCTION("""COMPUTED_VALUE"""),"")</f>
        <v/>
      </c>
      <c r="D10038" s="5">
        <v>0.0</v>
      </c>
    </row>
    <row r="10039" ht="14.25" customHeight="1">
      <c r="A10039" s="5"/>
      <c r="B10039" s="5"/>
      <c r="C10039" s="5" t="str">
        <f>IFERROR(__xludf.DUMMYFUNCTION("""COMPUTED_VALUE"""),"")</f>
        <v/>
      </c>
      <c r="D10039" s="5">
        <v>0.0</v>
      </c>
    </row>
    <row r="10040" ht="14.25" customHeight="1">
      <c r="A10040" s="5"/>
      <c r="B10040" s="5"/>
      <c r="C10040" s="5" t="str">
        <f>IFERROR(__xludf.DUMMYFUNCTION("""COMPUTED_VALUE"""),"")</f>
        <v/>
      </c>
      <c r="D10040" s="5">
        <v>0.0</v>
      </c>
    </row>
    <row r="10041" ht="14.25" customHeight="1">
      <c r="A10041" s="5"/>
      <c r="B10041" s="5"/>
      <c r="C10041" s="5" t="str">
        <f>IFERROR(__xludf.DUMMYFUNCTION("""COMPUTED_VALUE"""),"")</f>
        <v/>
      </c>
      <c r="D10041" s="5">
        <v>0.0</v>
      </c>
    </row>
    <row r="10042" ht="14.25" customHeight="1">
      <c r="A10042" s="5"/>
      <c r="B10042" s="5"/>
      <c r="C10042" s="5" t="str">
        <f>IFERROR(__xludf.DUMMYFUNCTION("""COMPUTED_VALUE"""),"")</f>
        <v/>
      </c>
      <c r="D10042" s="5">
        <v>0.0</v>
      </c>
    </row>
    <row r="10043" ht="14.25" customHeight="1">
      <c r="A10043" s="5"/>
      <c r="B10043" s="5"/>
      <c r="C10043" s="5" t="str">
        <f>IFERROR(__xludf.DUMMYFUNCTION("""COMPUTED_VALUE"""),"")</f>
        <v/>
      </c>
      <c r="D10043" s="5">
        <v>0.0</v>
      </c>
    </row>
    <row r="10044" ht="14.25" customHeight="1">
      <c r="A10044" s="5"/>
      <c r="B10044" s="5"/>
      <c r="C10044" s="5" t="str">
        <f>IFERROR(__xludf.DUMMYFUNCTION("""COMPUTED_VALUE"""),"")</f>
        <v/>
      </c>
      <c r="D10044" s="5">
        <v>0.0</v>
      </c>
    </row>
    <row r="10045" ht="14.25" customHeight="1">
      <c r="A10045" s="5"/>
      <c r="B10045" s="5"/>
      <c r="C10045" s="5" t="str">
        <f>IFERROR(__xludf.DUMMYFUNCTION("""COMPUTED_VALUE"""),"")</f>
        <v/>
      </c>
      <c r="D10045" s="5">
        <v>0.0</v>
      </c>
    </row>
    <row r="10046" ht="14.25" customHeight="1">
      <c r="A10046" s="5"/>
      <c r="B10046" s="5"/>
      <c r="C10046" s="5" t="str">
        <f>IFERROR(__xludf.DUMMYFUNCTION("""COMPUTED_VALUE"""),"")</f>
        <v/>
      </c>
      <c r="D10046" s="5">
        <v>0.0</v>
      </c>
    </row>
    <row r="10047" ht="14.25" customHeight="1">
      <c r="A10047" s="5"/>
      <c r="B10047" s="5"/>
      <c r="C10047" s="5" t="str">
        <f>IFERROR(__xludf.DUMMYFUNCTION("""COMPUTED_VALUE"""),"")</f>
        <v/>
      </c>
      <c r="D10047" s="5">
        <v>0.0</v>
      </c>
    </row>
    <row r="10048" ht="14.25" customHeight="1">
      <c r="A10048" s="5"/>
      <c r="B10048" s="5"/>
      <c r="C10048" s="5" t="str">
        <f>IFERROR(__xludf.DUMMYFUNCTION("""COMPUTED_VALUE"""),"")</f>
        <v/>
      </c>
      <c r="D10048" s="5">
        <v>0.0</v>
      </c>
    </row>
    <row r="10049" ht="14.25" customHeight="1">
      <c r="A10049" s="5"/>
      <c r="B10049" s="5"/>
      <c r="C10049" s="5" t="str">
        <f>IFERROR(__xludf.DUMMYFUNCTION("""COMPUTED_VALUE"""),"")</f>
        <v/>
      </c>
      <c r="D10049" s="5">
        <v>0.0</v>
      </c>
    </row>
    <row r="10050" ht="14.25" customHeight="1">
      <c r="A10050" s="5"/>
      <c r="B10050" s="5"/>
      <c r="C10050" s="5" t="str">
        <f>IFERROR(__xludf.DUMMYFUNCTION("""COMPUTED_VALUE"""),"")</f>
        <v/>
      </c>
      <c r="D10050" s="5">
        <v>0.0</v>
      </c>
    </row>
    <row r="10051" ht="14.25" customHeight="1">
      <c r="A10051" s="5"/>
      <c r="B10051" s="5"/>
      <c r="C10051" s="5" t="str">
        <f>IFERROR(__xludf.DUMMYFUNCTION("""COMPUTED_VALUE"""),"")</f>
        <v/>
      </c>
      <c r="D10051" s="5">
        <v>0.0</v>
      </c>
    </row>
    <row r="10052" ht="14.25" customHeight="1">
      <c r="A10052" s="5"/>
      <c r="B10052" s="5"/>
      <c r="C10052" s="5" t="str">
        <f>IFERROR(__xludf.DUMMYFUNCTION("""COMPUTED_VALUE"""),"")</f>
        <v/>
      </c>
      <c r="D10052" s="5">
        <v>0.0</v>
      </c>
    </row>
    <row r="10053" ht="14.25" customHeight="1">
      <c r="A10053" s="5"/>
      <c r="B10053" s="5"/>
      <c r="C10053" s="5" t="str">
        <f>IFERROR(__xludf.DUMMYFUNCTION("""COMPUTED_VALUE"""),"")</f>
        <v/>
      </c>
      <c r="D10053" s="5">
        <v>0.0</v>
      </c>
    </row>
    <row r="10054" ht="14.25" customHeight="1">
      <c r="A10054" s="5"/>
      <c r="B10054" s="5"/>
      <c r="C10054" s="5" t="str">
        <f>IFERROR(__xludf.DUMMYFUNCTION("""COMPUTED_VALUE"""),"")</f>
        <v/>
      </c>
      <c r="D10054" s="5">
        <v>0.0</v>
      </c>
    </row>
    <row r="10055" ht="14.25" customHeight="1">
      <c r="A10055" s="5"/>
      <c r="B10055" s="5"/>
      <c r="C10055" s="5" t="str">
        <f>IFERROR(__xludf.DUMMYFUNCTION("""COMPUTED_VALUE"""),"")</f>
        <v/>
      </c>
      <c r="D10055" s="5">
        <v>0.0</v>
      </c>
    </row>
    <row r="10056" ht="14.25" customHeight="1">
      <c r="A10056" s="5"/>
      <c r="B10056" s="5"/>
      <c r="C10056" s="5" t="str">
        <f>IFERROR(__xludf.DUMMYFUNCTION("""COMPUTED_VALUE"""),"")</f>
        <v/>
      </c>
      <c r="D10056" s="5">
        <v>0.0</v>
      </c>
    </row>
    <row r="10057" ht="14.25" customHeight="1">
      <c r="A10057" s="5"/>
      <c r="B10057" s="5"/>
      <c r="C10057" s="5" t="str">
        <f>IFERROR(__xludf.DUMMYFUNCTION("""COMPUTED_VALUE"""),"")</f>
        <v/>
      </c>
      <c r="D10057" s="5">
        <v>0.0</v>
      </c>
    </row>
    <row r="10058" ht="14.25" customHeight="1">
      <c r="A10058" s="5"/>
      <c r="B10058" s="5"/>
      <c r="C10058" s="5" t="str">
        <f>IFERROR(__xludf.DUMMYFUNCTION("""COMPUTED_VALUE"""),"")</f>
        <v/>
      </c>
      <c r="D10058" s="5">
        <v>0.0</v>
      </c>
    </row>
    <row r="10059" ht="14.25" customHeight="1">
      <c r="A10059" s="5"/>
      <c r="B10059" s="5"/>
      <c r="C10059" s="5" t="str">
        <f>IFERROR(__xludf.DUMMYFUNCTION("""COMPUTED_VALUE"""),"")</f>
        <v/>
      </c>
      <c r="D10059" s="5">
        <v>0.0</v>
      </c>
    </row>
    <row r="10060" ht="14.25" customHeight="1">
      <c r="A10060" s="5"/>
      <c r="B10060" s="5"/>
      <c r="C10060" s="5" t="str">
        <f>IFERROR(__xludf.DUMMYFUNCTION("""COMPUTED_VALUE"""),"")</f>
        <v/>
      </c>
      <c r="D10060" s="5">
        <v>0.0</v>
      </c>
    </row>
    <row r="10061" ht="14.25" customHeight="1">
      <c r="A10061" s="5"/>
      <c r="B10061" s="5"/>
      <c r="C10061" s="5" t="str">
        <f>IFERROR(__xludf.DUMMYFUNCTION("""COMPUTED_VALUE"""),"")</f>
        <v/>
      </c>
      <c r="D10061" s="5">
        <v>0.0</v>
      </c>
    </row>
    <row r="10062" ht="14.25" customHeight="1">
      <c r="A10062" s="5"/>
      <c r="B10062" s="5"/>
      <c r="C10062" s="5" t="str">
        <f>IFERROR(__xludf.DUMMYFUNCTION("""COMPUTED_VALUE"""),"")</f>
        <v/>
      </c>
      <c r="D10062" s="5">
        <v>0.0</v>
      </c>
    </row>
    <row r="10063" ht="14.25" customHeight="1">
      <c r="A10063" s="5"/>
      <c r="B10063" s="5"/>
      <c r="C10063" s="5" t="str">
        <f>IFERROR(__xludf.DUMMYFUNCTION("""COMPUTED_VALUE"""),"")</f>
        <v/>
      </c>
      <c r="D10063" s="5">
        <v>0.0</v>
      </c>
    </row>
    <row r="10064" ht="14.25" customHeight="1">
      <c r="A10064" s="5"/>
      <c r="B10064" s="5"/>
      <c r="C10064" s="5" t="str">
        <f>IFERROR(__xludf.DUMMYFUNCTION("""COMPUTED_VALUE"""),"")</f>
        <v/>
      </c>
      <c r="D10064" s="5">
        <v>0.0</v>
      </c>
    </row>
    <row r="10065" ht="14.25" customHeight="1">
      <c r="A10065" s="5"/>
      <c r="B10065" s="5"/>
      <c r="C10065" s="5" t="str">
        <f>IFERROR(__xludf.DUMMYFUNCTION("""COMPUTED_VALUE"""),"")</f>
        <v/>
      </c>
      <c r="D10065" s="5">
        <v>0.0</v>
      </c>
    </row>
    <row r="10066" ht="14.25" customHeight="1">
      <c r="A10066" s="5"/>
      <c r="B10066" s="5"/>
      <c r="C10066" s="5" t="str">
        <f>IFERROR(__xludf.DUMMYFUNCTION("""COMPUTED_VALUE"""),"")</f>
        <v/>
      </c>
      <c r="D10066" s="5">
        <v>0.0</v>
      </c>
    </row>
    <row r="10067" ht="14.25" customHeight="1">
      <c r="A10067" s="5"/>
      <c r="B10067" s="5"/>
      <c r="C10067" s="5" t="str">
        <f>IFERROR(__xludf.DUMMYFUNCTION("""COMPUTED_VALUE"""),"")</f>
        <v/>
      </c>
      <c r="D10067" s="5">
        <v>0.0</v>
      </c>
    </row>
    <row r="10068" ht="14.25" customHeight="1">
      <c r="A10068" s="5"/>
      <c r="B10068" s="5"/>
      <c r="C10068" s="5" t="str">
        <f>IFERROR(__xludf.DUMMYFUNCTION("""COMPUTED_VALUE"""),"")</f>
        <v/>
      </c>
      <c r="D10068" s="5">
        <v>0.0</v>
      </c>
    </row>
    <row r="10069" ht="14.25" customHeight="1">
      <c r="A10069" s="5"/>
      <c r="B10069" s="5"/>
      <c r="C10069" s="5" t="str">
        <f>IFERROR(__xludf.DUMMYFUNCTION("""COMPUTED_VALUE"""),"")</f>
        <v/>
      </c>
      <c r="D10069" s="5">
        <v>0.0</v>
      </c>
    </row>
    <row r="10070" ht="14.25" customHeight="1">
      <c r="A10070" s="5"/>
      <c r="B10070" s="5"/>
      <c r="C10070" s="5" t="str">
        <f>IFERROR(__xludf.DUMMYFUNCTION("""COMPUTED_VALUE"""),"")</f>
        <v/>
      </c>
      <c r="D10070" s="5">
        <v>0.0</v>
      </c>
    </row>
    <row r="10071" ht="14.25" customHeight="1">
      <c r="A10071" s="5"/>
      <c r="B10071" s="5"/>
      <c r="C10071" s="5" t="str">
        <f>IFERROR(__xludf.DUMMYFUNCTION("""COMPUTED_VALUE"""),"")</f>
        <v/>
      </c>
      <c r="D10071" s="5">
        <v>0.0</v>
      </c>
    </row>
    <row r="10072" ht="14.25" customHeight="1">
      <c r="A10072" s="5"/>
      <c r="B10072" s="5"/>
      <c r="C10072" s="5" t="str">
        <f>IFERROR(__xludf.DUMMYFUNCTION("""COMPUTED_VALUE"""),"")</f>
        <v/>
      </c>
      <c r="D10072" s="5">
        <v>0.0</v>
      </c>
    </row>
    <row r="10073" ht="14.25" customHeight="1">
      <c r="A10073" s="5"/>
      <c r="B10073" s="5"/>
      <c r="C10073" s="5" t="str">
        <f>IFERROR(__xludf.DUMMYFUNCTION("""COMPUTED_VALUE"""),"")</f>
        <v/>
      </c>
      <c r="D10073" s="5">
        <v>0.0</v>
      </c>
    </row>
    <row r="10074" ht="14.25" customHeight="1">
      <c r="A10074" s="5"/>
      <c r="B10074" s="5"/>
      <c r="C10074" s="5" t="str">
        <f>IFERROR(__xludf.DUMMYFUNCTION("""COMPUTED_VALUE"""),"")</f>
        <v/>
      </c>
      <c r="D10074" s="5">
        <v>0.0</v>
      </c>
    </row>
    <row r="10075" ht="14.25" customHeight="1">
      <c r="A10075" s="5"/>
      <c r="B10075" s="5"/>
      <c r="C10075" s="5" t="str">
        <f>IFERROR(__xludf.DUMMYFUNCTION("""COMPUTED_VALUE"""),"")</f>
        <v/>
      </c>
      <c r="D10075" s="5">
        <v>0.0</v>
      </c>
    </row>
    <row r="10076" ht="14.25" customHeight="1">
      <c r="A10076" s="5"/>
      <c r="B10076" s="5"/>
      <c r="C10076" s="5" t="str">
        <f>IFERROR(__xludf.DUMMYFUNCTION("""COMPUTED_VALUE"""),"")</f>
        <v/>
      </c>
      <c r="D10076" s="5">
        <v>0.0</v>
      </c>
    </row>
    <row r="10077" ht="14.25" customHeight="1">
      <c r="A10077" s="5"/>
      <c r="B10077" s="5"/>
      <c r="C10077" s="5" t="str">
        <f>IFERROR(__xludf.DUMMYFUNCTION("""COMPUTED_VALUE"""),"")</f>
        <v/>
      </c>
      <c r="D10077" s="5">
        <v>0.0</v>
      </c>
    </row>
    <row r="10078" ht="14.25" customHeight="1">
      <c r="A10078" s="5"/>
      <c r="B10078" s="5"/>
      <c r="C10078" s="5" t="str">
        <f>IFERROR(__xludf.DUMMYFUNCTION("""COMPUTED_VALUE"""),"")</f>
        <v/>
      </c>
      <c r="D10078" s="5">
        <v>0.0</v>
      </c>
    </row>
    <row r="10079" ht="14.25" customHeight="1">
      <c r="A10079" s="5"/>
      <c r="B10079" s="5"/>
      <c r="C10079" s="5" t="str">
        <f>IFERROR(__xludf.DUMMYFUNCTION("""COMPUTED_VALUE"""),"")</f>
        <v/>
      </c>
      <c r="D10079" s="5">
        <v>0.0</v>
      </c>
    </row>
    <row r="10080" ht="14.25" customHeight="1">
      <c r="A10080" s="5"/>
      <c r="B10080" s="5"/>
      <c r="C10080" s="5" t="str">
        <f>IFERROR(__xludf.DUMMYFUNCTION("""COMPUTED_VALUE"""),"")</f>
        <v/>
      </c>
      <c r="D10080" s="5">
        <v>0.0</v>
      </c>
    </row>
    <row r="10081" ht="14.25" customHeight="1">
      <c r="A10081" s="5"/>
      <c r="B10081" s="5"/>
      <c r="C10081" s="5" t="str">
        <f>IFERROR(__xludf.DUMMYFUNCTION("""COMPUTED_VALUE"""),"")</f>
        <v/>
      </c>
      <c r="D10081" s="5">
        <v>0.0</v>
      </c>
    </row>
    <row r="10082" ht="14.25" customHeight="1">
      <c r="A10082" s="5"/>
      <c r="B10082" s="5"/>
      <c r="C10082" s="5" t="str">
        <f>IFERROR(__xludf.DUMMYFUNCTION("""COMPUTED_VALUE"""),"")</f>
        <v/>
      </c>
      <c r="D10082" s="5">
        <v>0.0</v>
      </c>
    </row>
    <row r="10083" ht="14.25" customHeight="1">
      <c r="A10083" s="5"/>
      <c r="B10083" s="5"/>
      <c r="C10083" s="5" t="str">
        <f>IFERROR(__xludf.DUMMYFUNCTION("""COMPUTED_VALUE"""),"")</f>
        <v/>
      </c>
      <c r="D10083" s="5">
        <v>0.0</v>
      </c>
    </row>
    <row r="10084" ht="14.25" customHeight="1">
      <c r="A10084" s="5"/>
      <c r="B10084" s="5"/>
      <c r="C10084" s="5" t="str">
        <f>IFERROR(__xludf.DUMMYFUNCTION("""COMPUTED_VALUE"""),"")</f>
        <v/>
      </c>
      <c r="D10084" s="5">
        <v>0.0</v>
      </c>
    </row>
    <row r="10085" ht="14.25" customHeight="1">
      <c r="A10085" s="5"/>
      <c r="B10085" s="5"/>
      <c r="C10085" s="5" t="str">
        <f>IFERROR(__xludf.DUMMYFUNCTION("""COMPUTED_VALUE"""),"")</f>
        <v/>
      </c>
      <c r="D10085" s="5">
        <v>0.0</v>
      </c>
    </row>
    <row r="10086" ht="14.25" customHeight="1">
      <c r="A10086" s="5"/>
      <c r="B10086" s="5"/>
      <c r="C10086" s="5" t="str">
        <f>IFERROR(__xludf.DUMMYFUNCTION("""COMPUTED_VALUE"""),"")</f>
        <v/>
      </c>
      <c r="D10086" s="5">
        <v>0.0</v>
      </c>
    </row>
    <row r="10087" ht="14.25" customHeight="1">
      <c r="A10087" s="5"/>
      <c r="B10087" s="5"/>
      <c r="C10087" s="5" t="str">
        <f>IFERROR(__xludf.DUMMYFUNCTION("""COMPUTED_VALUE"""),"")</f>
        <v/>
      </c>
      <c r="D10087" s="5">
        <v>0.0</v>
      </c>
    </row>
    <row r="10088" ht="14.25" customHeight="1">
      <c r="A10088" s="5"/>
      <c r="B10088" s="5"/>
      <c r="C10088" s="5" t="str">
        <f>IFERROR(__xludf.DUMMYFUNCTION("""COMPUTED_VALUE"""),"")</f>
        <v/>
      </c>
      <c r="D10088" s="5">
        <v>0.0</v>
      </c>
    </row>
    <row r="10089" ht="14.25" customHeight="1">
      <c r="A10089" s="5"/>
      <c r="B10089" s="5"/>
      <c r="C10089" s="5" t="str">
        <f>IFERROR(__xludf.DUMMYFUNCTION("""COMPUTED_VALUE"""),"")</f>
        <v/>
      </c>
      <c r="D10089" s="5">
        <v>0.0</v>
      </c>
    </row>
    <row r="10090" ht="14.25" customHeight="1">
      <c r="A10090" s="5"/>
      <c r="B10090" s="5"/>
      <c r="C10090" s="5" t="str">
        <f>IFERROR(__xludf.DUMMYFUNCTION("""COMPUTED_VALUE"""),"")</f>
        <v/>
      </c>
      <c r="D10090" s="5">
        <v>0.0</v>
      </c>
    </row>
    <row r="10091" ht="14.25" customHeight="1">
      <c r="A10091" s="5"/>
      <c r="B10091" s="5"/>
      <c r="C10091" s="5" t="str">
        <f>IFERROR(__xludf.DUMMYFUNCTION("""COMPUTED_VALUE"""),"")</f>
        <v/>
      </c>
      <c r="D10091" s="5">
        <v>0.0</v>
      </c>
    </row>
    <row r="10092" ht="14.25" customHeight="1">
      <c r="A10092" s="5"/>
      <c r="B10092" s="5"/>
      <c r="C10092" s="5" t="str">
        <f>IFERROR(__xludf.DUMMYFUNCTION("""COMPUTED_VALUE"""),"")</f>
        <v/>
      </c>
      <c r="D10092" s="5">
        <v>0.0</v>
      </c>
    </row>
    <row r="10093" ht="14.25" customHeight="1">
      <c r="A10093" s="5"/>
      <c r="B10093" s="5"/>
      <c r="C10093" s="5" t="str">
        <f>IFERROR(__xludf.DUMMYFUNCTION("""COMPUTED_VALUE"""),"")</f>
        <v/>
      </c>
      <c r="D10093" s="5">
        <v>0.0</v>
      </c>
    </row>
    <row r="10094" ht="14.25" customHeight="1">
      <c r="A10094" s="5"/>
      <c r="B10094" s="5"/>
      <c r="C10094" s="5" t="str">
        <f>IFERROR(__xludf.DUMMYFUNCTION("""COMPUTED_VALUE"""),"")</f>
        <v/>
      </c>
      <c r="D10094" s="5">
        <v>0.0</v>
      </c>
    </row>
    <row r="10095" ht="14.25" customHeight="1">
      <c r="A10095" s="5"/>
      <c r="B10095" s="5"/>
      <c r="C10095" s="5" t="str">
        <f>IFERROR(__xludf.DUMMYFUNCTION("""COMPUTED_VALUE"""),"")</f>
        <v/>
      </c>
      <c r="D10095" s="5">
        <v>0.0</v>
      </c>
    </row>
    <row r="10096" ht="14.25" customHeight="1">
      <c r="A10096" s="5"/>
      <c r="B10096" s="5"/>
      <c r="C10096" s="5" t="str">
        <f>IFERROR(__xludf.DUMMYFUNCTION("""COMPUTED_VALUE"""),"")</f>
        <v/>
      </c>
      <c r="D10096" s="5">
        <v>0.0</v>
      </c>
    </row>
    <row r="10097" ht="14.25" customHeight="1">
      <c r="A10097" s="5"/>
      <c r="B10097" s="5"/>
      <c r="C10097" s="5" t="str">
        <f>IFERROR(__xludf.DUMMYFUNCTION("""COMPUTED_VALUE"""),"")</f>
        <v/>
      </c>
      <c r="D10097" s="5">
        <v>0.0</v>
      </c>
    </row>
    <row r="10098" ht="14.25" customHeight="1">
      <c r="A10098" s="5"/>
      <c r="B10098" s="5"/>
      <c r="C10098" s="5" t="str">
        <f>IFERROR(__xludf.DUMMYFUNCTION("""COMPUTED_VALUE"""),"")</f>
        <v/>
      </c>
      <c r="D10098" s="5">
        <v>0.0</v>
      </c>
    </row>
    <row r="10099" ht="14.25" customHeight="1">
      <c r="A10099" s="5"/>
      <c r="B10099" s="5"/>
      <c r="C10099" s="5" t="str">
        <f>IFERROR(__xludf.DUMMYFUNCTION("""COMPUTED_VALUE"""),"")</f>
        <v/>
      </c>
      <c r="D10099" s="5">
        <v>0.0</v>
      </c>
    </row>
    <row r="10100" ht="14.25" customHeight="1">
      <c r="A10100" s="5"/>
      <c r="B10100" s="5"/>
      <c r="C10100" s="5" t="str">
        <f>IFERROR(__xludf.DUMMYFUNCTION("""COMPUTED_VALUE"""),"")</f>
        <v/>
      </c>
      <c r="D10100" s="5">
        <v>0.0</v>
      </c>
    </row>
    <row r="10101" ht="14.25" customHeight="1">
      <c r="A10101" s="5"/>
      <c r="B10101" s="5"/>
      <c r="C10101" s="5" t="str">
        <f>IFERROR(__xludf.DUMMYFUNCTION("""COMPUTED_VALUE"""),"")</f>
        <v/>
      </c>
      <c r="D10101" s="5">
        <v>0.0</v>
      </c>
    </row>
    <row r="10102" ht="14.25" customHeight="1">
      <c r="A10102" s="5"/>
      <c r="B10102" s="5"/>
      <c r="C10102" s="5" t="str">
        <f>IFERROR(__xludf.DUMMYFUNCTION("""COMPUTED_VALUE"""),"")</f>
        <v/>
      </c>
      <c r="D10102" s="5">
        <v>0.0</v>
      </c>
    </row>
    <row r="10103" ht="14.25" customHeight="1">
      <c r="A10103" s="5"/>
      <c r="B10103" s="5"/>
      <c r="C10103" s="5" t="str">
        <f>IFERROR(__xludf.DUMMYFUNCTION("""COMPUTED_VALUE"""),"")</f>
        <v/>
      </c>
      <c r="D10103" s="5">
        <v>0.0</v>
      </c>
    </row>
    <row r="10104" ht="14.25" customHeight="1">
      <c r="A10104" s="5"/>
      <c r="B10104" s="5"/>
      <c r="C10104" s="5" t="str">
        <f>IFERROR(__xludf.DUMMYFUNCTION("""COMPUTED_VALUE"""),"")</f>
        <v/>
      </c>
      <c r="D10104" s="5">
        <v>0.0</v>
      </c>
    </row>
    <row r="10105" ht="14.25" customHeight="1">
      <c r="A10105" s="5"/>
      <c r="B10105" s="5"/>
      <c r="C10105" s="5" t="str">
        <f>IFERROR(__xludf.DUMMYFUNCTION("""COMPUTED_VALUE"""),"")</f>
        <v/>
      </c>
      <c r="D10105" s="5">
        <v>0.0</v>
      </c>
    </row>
    <row r="10106" ht="14.25" customHeight="1">
      <c r="A10106" s="5"/>
      <c r="B10106" s="5"/>
      <c r="C10106" s="5" t="str">
        <f>IFERROR(__xludf.DUMMYFUNCTION("""COMPUTED_VALUE"""),"")</f>
        <v/>
      </c>
      <c r="D10106" s="5">
        <v>0.0</v>
      </c>
    </row>
    <row r="10107" ht="14.25" customHeight="1">
      <c r="A10107" s="5"/>
      <c r="B10107" s="5"/>
      <c r="C10107" s="5" t="str">
        <f>IFERROR(__xludf.DUMMYFUNCTION("""COMPUTED_VALUE"""),"")</f>
        <v/>
      </c>
      <c r="D10107" s="5">
        <v>0.0</v>
      </c>
    </row>
    <row r="10108" ht="14.25" customHeight="1">
      <c r="A10108" s="5"/>
      <c r="B10108" s="5"/>
      <c r="C10108" s="5" t="str">
        <f>IFERROR(__xludf.DUMMYFUNCTION("""COMPUTED_VALUE"""),"")</f>
        <v/>
      </c>
      <c r="D10108" s="5">
        <v>0.0</v>
      </c>
    </row>
    <row r="10109" ht="14.25" customHeight="1">
      <c r="A10109" s="5"/>
      <c r="B10109" s="5"/>
      <c r="C10109" s="5" t="str">
        <f>IFERROR(__xludf.DUMMYFUNCTION("""COMPUTED_VALUE"""),"")</f>
        <v/>
      </c>
      <c r="D10109" s="5">
        <v>0.0</v>
      </c>
    </row>
    <row r="10110" ht="14.25" customHeight="1">
      <c r="A10110" s="5"/>
      <c r="B10110" s="5"/>
      <c r="C10110" s="5" t="str">
        <f>IFERROR(__xludf.DUMMYFUNCTION("""COMPUTED_VALUE"""),"")</f>
        <v/>
      </c>
      <c r="D10110" s="5">
        <v>0.0</v>
      </c>
    </row>
    <row r="10111" ht="14.25" customHeight="1">
      <c r="A10111" s="5"/>
      <c r="B10111" s="5"/>
      <c r="C10111" s="5" t="str">
        <f>IFERROR(__xludf.DUMMYFUNCTION("""COMPUTED_VALUE"""),"")</f>
        <v/>
      </c>
      <c r="D10111" s="5">
        <v>0.0</v>
      </c>
    </row>
    <row r="10112" ht="14.25" customHeight="1">
      <c r="A10112" s="5"/>
      <c r="B10112" s="5"/>
      <c r="C10112" s="5" t="str">
        <f>IFERROR(__xludf.DUMMYFUNCTION("""COMPUTED_VALUE"""),"")</f>
        <v/>
      </c>
      <c r="D10112" s="5">
        <v>0.0</v>
      </c>
    </row>
    <row r="10113" ht="14.25" customHeight="1">
      <c r="A10113" s="5"/>
      <c r="B10113" s="5"/>
      <c r="C10113" s="5" t="str">
        <f>IFERROR(__xludf.DUMMYFUNCTION("""COMPUTED_VALUE"""),"")</f>
        <v/>
      </c>
      <c r="D10113" s="5">
        <v>0.0</v>
      </c>
    </row>
    <row r="10114" ht="14.25" customHeight="1">
      <c r="A10114" s="5"/>
      <c r="B10114" s="5"/>
      <c r="C10114" s="5" t="str">
        <f>IFERROR(__xludf.DUMMYFUNCTION("""COMPUTED_VALUE"""),"")</f>
        <v/>
      </c>
      <c r="D10114" s="5">
        <v>0.0</v>
      </c>
    </row>
    <row r="10115" ht="14.25" customHeight="1">
      <c r="A10115" s="5"/>
      <c r="B10115" s="5"/>
      <c r="C10115" s="5" t="str">
        <f>IFERROR(__xludf.DUMMYFUNCTION("""COMPUTED_VALUE"""),"")</f>
        <v/>
      </c>
      <c r="D10115" s="5">
        <v>0.0</v>
      </c>
    </row>
    <row r="10116" ht="14.25" customHeight="1">
      <c r="A10116" s="5"/>
      <c r="B10116" s="5"/>
      <c r="C10116" s="5" t="str">
        <f>IFERROR(__xludf.DUMMYFUNCTION("""COMPUTED_VALUE"""),"")</f>
        <v/>
      </c>
      <c r="D10116" s="5">
        <v>0.0</v>
      </c>
    </row>
    <row r="10117" ht="14.25" customHeight="1">
      <c r="A10117" s="5"/>
      <c r="B10117" s="5"/>
      <c r="C10117" s="5" t="str">
        <f>IFERROR(__xludf.DUMMYFUNCTION("""COMPUTED_VALUE"""),"")</f>
        <v/>
      </c>
      <c r="D10117" s="5">
        <v>0.0</v>
      </c>
    </row>
    <row r="10118" ht="14.25" customHeight="1">
      <c r="A10118" s="5"/>
      <c r="B10118" s="5"/>
      <c r="C10118" s="5" t="str">
        <f>IFERROR(__xludf.DUMMYFUNCTION("""COMPUTED_VALUE"""),"")</f>
        <v/>
      </c>
      <c r="D10118" s="5">
        <v>0.0</v>
      </c>
    </row>
    <row r="10119" ht="14.25" customHeight="1">
      <c r="A10119" s="5"/>
      <c r="B10119" s="5"/>
      <c r="C10119" s="5" t="str">
        <f>IFERROR(__xludf.DUMMYFUNCTION("""COMPUTED_VALUE"""),"")</f>
        <v/>
      </c>
      <c r="D10119" s="5">
        <v>0.0</v>
      </c>
    </row>
    <row r="10120" ht="14.25" customHeight="1">
      <c r="A10120" s="5"/>
      <c r="B10120" s="5"/>
      <c r="C10120" s="5" t="str">
        <f>IFERROR(__xludf.DUMMYFUNCTION("""COMPUTED_VALUE"""),"")</f>
        <v/>
      </c>
      <c r="D10120" s="5">
        <v>0.0</v>
      </c>
    </row>
    <row r="10121" ht="14.25" customHeight="1">
      <c r="A10121" s="5"/>
      <c r="B10121" s="5"/>
      <c r="C10121" s="5" t="str">
        <f>IFERROR(__xludf.DUMMYFUNCTION("""COMPUTED_VALUE"""),"")</f>
        <v/>
      </c>
      <c r="D10121" s="5">
        <v>0.0</v>
      </c>
    </row>
    <row r="10122" ht="14.25" customHeight="1">
      <c r="A10122" s="5"/>
      <c r="B10122" s="5"/>
      <c r="C10122" s="5" t="str">
        <f>IFERROR(__xludf.DUMMYFUNCTION("""COMPUTED_VALUE"""),"")</f>
        <v/>
      </c>
      <c r="D10122" s="5">
        <v>0.0</v>
      </c>
    </row>
    <row r="10123" ht="14.25" customHeight="1">
      <c r="A10123" s="5"/>
      <c r="B10123" s="5"/>
      <c r="C10123" s="5" t="str">
        <f>IFERROR(__xludf.DUMMYFUNCTION("""COMPUTED_VALUE"""),"")</f>
        <v/>
      </c>
      <c r="D10123" s="5">
        <v>0.0</v>
      </c>
    </row>
    <row r="10124" ht="14.25" customHeight="1">
      <c r="A10124" s="5"/>
      <c r="B10124" s="5"/>
      <c r="C10124" s="5" t="str">
        <f>IFERROR(__xludf.DUMMYFUNCTION("""COMPUTED_VALUE"""),"")</f>
        <v/>
      </c>
      <c r="D10124" s="5">
        <v>0.0</v>
      </c>
    </row>
    <row r="10125" ht="14.25" customHeight="1">
      <c r="A10125" s="5"/>
      <c r="B10125" s="5"/>
      <c r="C10125" s="5" t="str">
        <f>IFERROR(__xludf.DUMMYFUNCTION("""COMPUTED_VALUE"""),"")</f>
        <v/>
      </c>
      <c r="D10125" s="5">
        <v>0.0</v>
      </c>
    </row>
    <row r="10126" ht="14.25" customHeight="1">
      <c r="A10126" s="5"/>
      <c r="B10126" s="5"/>
      <c r="C10126" s="5" t="str">
        <f>IFERROR(__xludf.DUMMYFUNCTION("""COMPUTED_VALUE"""),"")</f>
        <v/>
      </c>
      <c r="D10126" s="5">
        <v>0.0</v>
      </c>
    </row>
    <row r="10127" ht="14.25" customHeight="1">
      <c r="A10127" s="5"/>
      <c r="B10127" s="5"/>
      <c r="C10127" s="5" t="str">
        <f>IFERROR(__xludf.DUMMYFUNCTION("""COMPUTED_VALUE"""),"")</f>
        <v/>
      </c>
      <c r="D10127" s="5">
        <v>0.0</v>
      </c>
    </row>
    <row r="10128" ht="14.25" customHeight="1">
      <c r="A10128" s="5"/>
      <c r="B10128" s="5"/>
      <c r="C10128" s="5" t="str">
        <f>IFERROR(__xludf.DUMMYFUNCTION("""COMPUTED_VALUE"""),"")</f>
        <v/>
      </c>
      <c r="D10128" s="5">
        <v>0.0</v>
      </c>
    </row>
    <row r="10129" ht="14.25" customHeight="1">
      <c r="A10129" s="5"/>
      <c r="B10129" s="5"/>
      <c r="C10129" s="5" t="str">
        <f>IFERROR(__xludf.DUMMYFUNCTION("""COMPUTED_VALUE"""),"")</f>
        <v/>
      </c>
      <c r="D10129" s="5">
        <v>0.0</v>
      </c>
    </row>
    <row r="10130" ht="14.25" customHeight="1">
      <c r="A10130" s="5"/>
      <c r="B10130" s="5"/>
      <c r="C10130" s="5" t="str">
        <f>IFERROR(__xludf.DUMMYFUNCTION("""COMPUTED_VALUE"""),"")</f>
        <v/>
      </c>
      <c r="D10130" s="5">
        <v>0.0</v>
      </c>
    </row>
    <row r="10131" ht="14.25" customHeight="1">
      <c r="A10131" s="5"/>
      <c r="B10131" s="5"/>
      <c r="C10131" s="5" t="str">
        <f>IFERROR(__xludf.DUMMYFUNCTION("""COMPUTED_VALUE"""),"")</f>
        <v/>
      </c>
      <c r="D10131" s="5">
        <v>0.0</v>
      </c>
    </row>
    <row r="10132" ht="14.25" customHeight="1">
      <c r="A10132" s="5"/>
      <c r="B10132" s="5"/>
      <c r="C10132" s="5" t="str">
        <f>IFERROR(__xludf.DUMMYFUNCTION("""COMPUTED_VALUE"""),"")</f>
        <v/>
      </c>
      <c r="D10132" s="5">
        <v>0.0</v>
      </c>
    </row>
    <row r="10133" ht="14.25" customHeight="1">
      <c r="A10133" s="5"/>
      <c r="B10133" s="5"/>
      <c r="C10133" s="5" t="str">
        <f>IFERROR(__xludf.DUMMYFUNCTION("""COMPUTED_VALUE"""),"")</f>
        <v/>
      </c>
      <c r="D10133" s="5">
        <v>0.0</v>
      </c>
    </row>
    <row r="10134" ht="14.25" customHeight="1">
      <c r="A10134" s="5"/>
      <c r="B10134" s="5"/>
      <c r="C10134" s="5" t="str">
        <f>IFERROR(__xludf.DUMMYFUNCTION("""COMPUTED_VALUE"""),"")</f>
        <v/>
      </c>
      <c r="D10134" s="5">
        <v>0.0</v>
      </c>
    </row>
    <row r="10135" ht="14.25" customHeight="1">
      <c r="A10135" s="5"/>
      <c r="B10135" s="5"/>
      <c r="C10135" s="5" t="str">
        <f>IFERROR(__xludf.DUMMYFUNCTION("""COMPUTED_VALUE"""),"")</f>
        <v/>
      </c>
      <c r="D10135" s="5">
        <v>0.0</v>
      </c>
    </row>
    <row r="10136" ht="14.25" customHeight="1">
      <c r="A10136" s="5"/>
      <c r="B10136" s="5"/>
      <c r="C10136" s="5" t="str">
        <f>IFERROR(__xludf.DUMMYFUNCTION("""COMPUTED_VALUE"""),"")</f>
        <v/>
      </c>
      <c r="D10136" s="5">
        <v>0.0</v>
      </c>
    </row>
    <row r="10137" ht="14.25" customHeight="1">
      <c r="A10137" s="5"/>
      <c r="B10137" s="5"/>
      <c r="C10137" s="5" t="str">
        <f>IFERROR(__xludf.DUMMYFUNCTION("""COMPUTED_VALUE"""),"")</f>
        <v/>
      </c>
      <c r="D10137" s="5">
        <v>0.0</v>
      </c>
    </row>
    <row r="10138" ht="14.25" customHeight="1">
      <c r="A10138" s="5"/>
      <c r="B10138" s="5"/>
      <c r="C10138" s="5" t="str">
        <f>IFERROR(__xludf.DUMMYFUNCTION("""COMPUTED_VALUE"""),"")</f>
        <v/>
      </c>
      <c r="D10138" s="5">
        <v>0.0</v>
      </c>
    </row>
    <row r="10139" ht="14.25" customHeight="1">
      <c r="A10139" s="5"/>
      <c r="B10139" s="5"/>
      <c r="C10139" s="5" t="str">
        <f>IFERROR(__xludf.DUMMYFUNCTION("""COMPUTED_VALUE"""),"")</f>
        <v/>
      </c>
      <c r="D10139" s="5">
        <v>0.0</v>
      </c>
    </row>
    <row r="10140" ht="14.25" customHeight="1">
      <c r="A10140" s="5"/>
      <c r="B10140" s="5"/>
      <c r="C10140" s="5" t="str">
        <f>IFERROR(__xludf.DUMMYFUNCTION("""COMPUTED_VALUE"""),"")</f>
        <v/>
      </c>
      <c r="D10140" s="5">
        <v>0.0</v>
      </c>
    </row>
    <row r="10141" ht="14.25" customHeight="1">
      <c r="A10141" s="5"/>
      <c r="B10141" s="5"/>
      <c r="C10141" s="5" t="str">
        <f>IFERROR(__xludf.DUMMYFUNCTION("""COMPUTED_VALUE"""),"")</f>
        <v/>
      </c>
      <c r="D10141" s="5">
        <v>0.0</v>
      </c>
    </row>
    <row r="10142" ht="14.25" customHeight="1">
      <c r="A10142" s="5"/>
      <c r="B10142" s="5"/>
      <c r="C10142" s="5" t="str">
        <f>IFERROR(__xludf.DUMMYFUNCTION("""COMPUTED_VALUE"""),"")</f>
        <v/>
      </c>
      <c r="D10142" s="5">
        <v>0.0</v>
      </c>
    </row>
    <row r="10143" ht="14.25" customHeight="1">
      <c r="A10143" s="5"/>
      <c r="B10143" s="5"/>
      <c r="C10143" s="5" t="str">
        <f>IFERROR(__xludf.DUMMYFUNCTION("""COMPUTED_VALUE"""),"")</f>
        <v/>
      </c>
      <c r="D10143" s="5">
        <v>0.0</v>
      </c>
    </row>
    <row r="10144" ht="14.25" customHeight="1">
      <c r="A10144" s="5"/>
      <c r="B10144" s="5"/>
      <c r="C10144" s="5" t="str">
        <f>IFERROR(__xludf.DUMMYFUNCTION("""COMPUTED_VALUE"""),"")</f>
        <v/>
      </c>
      <c r="D10144" s="5">
        <v>0.0</v>
      </c>
    </row>
    <row r="10145" ht="14.25" customHeight="1">
      <c r="A10145" s="5"/>
      <c r="B10145" s="5"/>
      <c r="C10145" s="5" t="str">
        <f>IFERROR(__xludf.DUMMYFUNCTION("""COMPUTED_VALUE"""),"")</f>
        <v/>
      </c>
      <c r="D10145" s="5">
        <v>0.0</v>
      </c>
    </row>
    <row r="10146" ht="14.25" customHeight="1">
      <c r="A10146" s="5"/>
      <c r="B10146" s="5"/>
      <c r="C10146" s="5" t="str">
        <f>IFERROR(__xludf.DUMMYFUNCTION("""COMPUTED_VALUE"""),"")</f>
        <v/>
      </c>
      <c r="D10146" s="5">
        <v>0.0</v>
      </c>
    </row>
    <row r="10147" ht="14.25" customHeight="1">
      <c r="A10147" s="5"/>
      <c r="B10147" s="5"/>
      <c r="C10147" s="5" t="str">
        <f>IFERROR(__xludf.DUMMYFUNCTION("""COMPUTED_VALUE"""),"")</f>
        <v/>
      </c>
      <c r="D10147" s="5">
        <v>0.0</v>
      </c>
    </row>
    <row r="10148" ht="14.25" customHeight="1">
      <c r="A10148" s="5"/>
      <c r="B10148" s="5"/>
      <c r="C10148" s="5" t="str">
        <f>IFERROR(__xludf.DUMMYFUNCTION("""COMPUTED_VALUE"""),"")</f>
        <v/>
      </c>
      <c r="D10148" s="5">
        <v>0.0</v>
      </c>
    </row>
    <row r="10149" ht="14.25" customHeight="1">
      <c r="A10149" s="5"/>
      <c r="B10149" s="5"/>
      <c r="C10149" s="5" t="str">
        <f>IFERROR(__xludf.DUMMYFUNCTION("""COMPUTED_VALUE"""),"")</f>
        <v/>
      </c>
      <c r="D10149" s="5">
        <v>0.0</v>
      </c>
    </row>
    <row r="10150" ht="14.25" customHeight="1">
      <c r="A10150" s="5"/>
      <c r="B10150" s="5"/>
      <c r="C10150" s="5" t="str">
        <f>IFERROR(__xludf.DUMMYFUNCTION("""COMPUTED_VALUE"""),"")</f>
        <v/>
      </c>
      <c r="D10150" s="5">
        <v>0.0</v>
      </c>
    </row>
    <row r="10151" ht="14.25" customHeight="1">
      <c r="A10151" s="5"/>
      <c r="B10151" s="5"/>
      <c r="C10151" s="5" t="str">
        <f>IFERROR(__xludf.DUMMYFUNCTION("""COMPUTED_VALUE"""),"")</f>
        <v/>
      </c>
      <c r="D10151" s="5">
        <v>0.0</v>
      </c>
    </row>
    <row r="10152" ht="14.25" customHeight="1">
      <c r="A10152" s="5"/>
      <c r="B10152" s="5"/>
      <c r="C10152" s="5" t="str">
        <f>IFERROR(__xludf.DUMMYFUNCTION("""COMPUTED_VALUE"""),"")</f>
        <v/>
      </c>
      <c r="D10152" s="5">
        <v>0.0</v>
      </c>
    </row>
    <row r="10153" ht="14.25" customHeight="1">
      <c r="A10153" s="5"/>
      <c r="B10153" s="5"/>
      <c r="C10153" s="5" t="str">
        <f>IFERROR(__xludf.DUMMYFUNCTION("""COMPUTED_VALUE"""),"")</f>
        <v/>
      </c>
      <c r="D10153" s="5">
        <v>0.0</v>
      </c>
    </row>
    <row r="10154" ht="14.25" customHeight="1">
      <c r="A10154" s="5"/>
      <c r="B10154" s="5"/>
      <c r="C10154" s="5" t="str">
        <f>IFERROR(__xludf.DUMMYFUNCTION("""COMPUTED_VALUE"""),"")</f>
        <v/>
      </c>
      <c r="D10154" s="5">
        <v>0.0</v>
      </c>
    </row>
    <row r="10155" ht="14.25" customHeight="1">
      <c r="A10155" s="5"/>
      <c r="B10155" s="5"/>
      <c r="C10155" s="5" t="str">
        <f>IFERROR(__xludf.DUMMYFUNCTION("""COMPUTED_VALUE"""),"")</f>
        <v/>
      </c>
      <c r="D10155" s="5">
        <v>0.0</v>
      </c>
    </row>
    <row r="10156" ht="14.25" customHeight="1">
      <c r="A10156" s="5"/>
      <c r="B10156" s="5"/>
      <c r="C10156" s="5" t="str">
        <f>IFERROR(__xludf.DUMMYFUNCTION("""COMPUTED_VALUE"""),"")</f>
        <v/>
      </c>
      <c r="D10156" s="5">
        <v>0.0</v>
      </c>
    </row>
    <row r="10157" ht="14.25" customHeight="1">
      <c r="A10157" s="5"/>
      <c r="B10157" s="5"/>
      <c r="C10157" s="5" t="str">
        <f>IFERROR(__xludf.DUMMYFUNCTION("""COMPUTED_VALUE"""),"")</f>
        <v/>
      </c>
      <c r="D10157" s="5">
        <v>0.0</v>
      </c>
    </row>
    <row r="10158" ht="14.25" customHeight="1">
      <c r="A10158" s="5"/>
      <c r="B10158" s="5"/>
      <c r="C10158" s="5" t="str">
        <f>IFERROR(__xludf.DUMMYFUNCTION("""COMPUTED_VALUE"""),"")</f>
        <v/>
      </c>
      <c r="D10158" s="5">
        <v>0.0</v>
      </c>
    </row>
    <row r="10159" ht="14.25" customHeight="1">
      <c r="A10159" s="5"/>
      <c r="B10159" s="5"/>
      <c r="C10159" s="5" t="str">
        <f>IFERROR(__xludf.DUMMYFUNCTION("""COMPUTED_VALUE"""),"")</f>
        <v/>
      </c>
      <c r="D10159" s="5">
        <v>0.0</v>
      </c>
    </row>
    <row r="10160" ht="14.25" customHeight="1">
      <c r="A10160" s="5"/>
      <c r="B10160" s="5"/>
      <c r="C10160" s="5" t="str">
        <f>IFERROR(__xludf.DUMMYFUNCTION("""COMPUTED_VALUE"""),"")</f>
        <v/>
      </c>
      <c r="D10160" s="5">
        <v>0.0</v>
      </c>
    </row>
    <row r="10161" ht="14.25" customHeight="1">
      <c r="A10161" s="5"/>
      <c r="B10161" s="5"/>
      <c r="C10161" s="5" t="str">
        <f>IFERROR(__xludf.DUMMYFUNCTION("""COMPUTED_VALUE"""),"")</f>
        <v/>
      </c>
      <c r="D10161" s="5">
        <v>0.0</v>
      </c>
    </row>
    <row r="10162" ht="14.25" customHeight="1">
      <c r="A10162" s="5"/>
      <c r="B10162" s="5"/>
      <c r="C10162" s="5" t="str">
        <f>IFERROR(__xludf.DUMMYFUNCTION("""COMPUTED_VALUE"""),"")</f>
        <v/>
      </c>
      <c r="D10162" s="5">
        <v>0.0</v>
      </c>
    </row>
    <row r="10163" ht="14.25" customHeight="1">
      <c r="A10163" s="5"/>
      <c r="B10163" s="5"/>
      <c r="C10163" s="5" t="str">
        <f>IFERROR(__xludf.DUMMYFUNCTION("""COMPUTED_VALUE"""),"")</f>
        <v/>
      </c>
      <c r="D10163" s="5">
        <v>0.0</v>
      </c>
    </row>
    <row r="10164" ht="14.25" customHeight="1">
      <c r="A10164" s="5"/>
      <c r="B10164" s="5"/>
      <c r="C10164" s="5" t="str">
        <f>IFERROR(__xludf.DUMMYFUNCTION("""COMPUTED_VALUE"""),"")</f>
        <v/>
      </c>
      <c r="D10164" s="5">
        <v>0.0</v>
      </c>
    </row>
    <row r="10165" ht="14.25" customHeight="1">
      <c r="A10165" s="5"/>
      <c r="B10165" s="5"/>
      <c r="C10165" s="5" t="str">
        <f>IFERROR(__xludf.DUMMYFUNCTION("""COMPUTED_VALUE"""),"")</f>
        <v/>
      </c>
      <c r="D10165" s="5">
        <v>0.0</v>
      </c>
    </row>
    <row r="10166" ht="14.25" customHeight="1">
      <c r="A10166" s="5"/>
      <c r="B10166" s="5"/>
      <c r="C10166" s="5" t="str">
        <f>IFERROR(__xludf.DUMMYFUNCTION("""COMPUTED_VALUE"""),"")</f>
        <v/>
      </c>
      <c r="D10166" s="5">
        <v>0.0</v>
      </c>
    </row>
    <row r="10167" ht="14.25" customHeight="1">
      <c r="A10167" s="5"/>
      <c r="B10167" s="5"/>
      <c r="C10167" s="5" t="str">
        <f>IFERROR(__xludf.DUMMYFUNCTION("""COMPUTED_VALUE"""),"")</f>
        <v/>
      </c>
      <c r="D10167" s="5">
        <v>0.0</v>
      </c>
    </row>
    <row r="10168" ht="14.25" customHeight="1">
      <c r="A10168" s="5"/>
      <c r="B10168" s="5"/>
      <c r="C10168" s="5" t="str">
        <f>IFERROR(__xludf.DUMMYFUNCTION("""COMPUTED_VALUE"""),"")</f>
        <v/>
      </c>
      <c r="D10168" s="5">
        <v>0.0</v>
      </c>
    </row>
    <row r="10169" ht="14.25" customHeight="1">
      <c r="A10169" s="5"/>
      <c r="B10169" s="5"/>
      <c r="C10169" s="5" t="str">
        <f>IFERROR(__xludf.DUMMYFUNCTION("""COMPUTED_VALUE"""),"")</f>
        <v/>
      </c>
      <c r="D10169" s="5">
        <v>0.0</v>
      </c>
    </row>
    <row r="10170" ht="14.25" customHeight="1">
      <c r="A10170" s="5"/>
      <c r="B10170" s="5"/>
      <c r="C10170" s="5" t="str">
        <f>IFERROR(__xludf.DUMMYFUNCTION("""COMPUTED_VALUE"""),"")</f>
        <v/>
      </c>
      <c r="D10170" s="5">
        <v>0.0</v>
      </c>
    </row>
    <row r="10171" ht="14.25" customHeight="1">
      <c r="A10171" s="5"/>
      <c r="B10171" s="5"/>
      <c r="C10171" s="5" t="str">
        <f>IFERROR(__xludf.DUMMYFUNCTION("""COMPUTED_VALUE"""),"")</f>
        <v/>
      </c>
      <c r="D10171" s="5">
        <v>0.0</v>
      </c>
    </row>
    <row r="10172" ht="14.25" customHeight="1">
      <c r="A10172" s="5"/>
      <c r="B10172" s="5"/>
      <c r="C10172" s="5" t="str">
        <f>IFERROR(__xludf.DUMMYFUNCTION("""COMPUTED_VALUE"""),"")</f>
        <v/>
      </c>
      <c r="D10172" s="5">
        <v>0.0</v>
      </c>
    </row>
    <row r="10173" ht="14.25" customHeight="1">
      <c r="A10173" s="5"/>
      <c r="B10173" s="5"/>
      <c r="C10173" s="5" t="str">
        <f>IFERROR(__xludf.DUMMYFUNCTION("""COMPUTED_VALUE"""),"")</f>
        <v/>
      </c>
      <c r="D10173" s="5">
        <v>0.0</v>
      </c>
    </row>
    <row r="10174" ht="14.25" customHeight="1">
      <c r="A10174" s="5"/>
      <c r="B10174" s="5"/>
      <c r="C10174" s="5" t="str">
        <f>IFERROR(__xludf.DUMMYFUNCTION("""COMPUTED_VALUE"""),"")</f>
        <v/>
      </c>
      <c r="D10174" s="5">
        <v>0.0</v>
      </c>
    </row>
    <row r="10175" ht="14.25" customHeight="1">
      <c r="A10175" s="5"/>
      <c r="B10175" s="5"/>
      <c r="C10175" s="5" t="str">
        <f>IFERROR(__xludf.DUMMYFUNCTION("""COMPUTED_VALUE"""),"")</f>
        <v/>
      </c>
      <c r="D10175" s="5">
        <v>0.0</v>
      </c>
    </row>
    <row r="10176" ht="14.25" customHeight="1">
      <c r="A10176" s="5"/>
      <c r="B10176" s="5"/>
      <c r="C10176" s="5" t="str">
        <f>IFERROR(__xludf.DUMMYFUNCTION("""COMPUTED_VALUE"""),"")</f>
        <v/>
      </c>
      <c r="D10176" s="5">
        <v>0.0</v>
      </c>
    </row>
    <row r="10177" ht="14.25" customHeight="1">
      <c r="A10177" s="5"/>
      <c r="B10177" s="5"/>
      <c r="C10177" s="5" t="str">
        <f>IFERROR(__xludf.DUMMYFUNCTION("""COMPUTED_VALUE"""),"")</f>
        <v/>
      </c>
      <c r="D10177" s="5">
        <v>0.0</v>
      </c>
    </row>
    <row r="10178" ht="14.25" customHeight="1">
      <c r="A10178" s="5"/>
      <c r="B10178" s="5"/>
      <c r="C10178" s="5" t="str">
        <f>IFERROR(__xludf.DUMMYFUNCTION("""COMPUTED_VALUE"""),"")</f>
        <v/>
      </c>
      <c r="D10178" s="5">
        <v>0.0</v>
      </c>
    </row>
    <row r="10179" ht="14.25" customHeight="1">
      <c r="A10179" s="5"/>
      <c r="B10179" s="5"/>
      <c r="C10179" s="5" t="str">
        <f>IFERROR(__xludf.DUMMYFUNCTION("""COMPUTED_VALUE"""),"")</f>
        <v/>
      </c>
      <c r="D10179" s="5">
        <v>0.0</v>
      </c>
    </row>
    <row r="10180" ht="14.25" customHeight="1">
      <c r="A10180" s="5"/>
      <c r="B10180" s="5"/>
      <c r="C10180" s="5" t="str">
        <f>IFERROR(__xludf.DUMMYFUNCTION("""COMPUTED_VALUE"""),"")</f>
        <v/>
      </c>
      <c r="D10180" s="5">
        <v>0.0</v>
      </c>
    </row>
    <row r="10181" ht="14.25" customHeight="1">
      <c r="A10181" s="5"/>
      <c r="B10181" s="5"/>
      <c r="C10181" s="5" t="str">
        <f>IFERROR(__xludf.DUMMYFUNCTION("""COMPUTED_VALUE"""),"")</f>
        <v/>
      </c>
      <c r="D10181" s="5">
        <v>0.0</v>
      </c>
    </row>
    <row r="10182" ht="14.25" customHeight="1">
      <c r="A10182" s="5"/>
      <c r="B10182" s="5"/>
      <c r="C10182" s="5" t="str">
        <f>IFERROR(__xludf.DUMMYFUNCTION("""COMPUTED_VALUE"""),"")</f>
        <v/>
      </c>
      <c r="D10182" s="5">
        <v>0.0</v>
      </c>
    </row>
    <row r="10183" ht="14.25" customHeight="1">
      <c r="A10183" s="5"/>
      <c r="B10183" s="5"/>
      <c r="C10183" s="5" t="str">
        <f>IFERROR(__xludf.DUMMYFUNCTION("""COMPUTED_VALUE"""),"")</f>
        <v/>
      </c>
      <c r="D10183" s="5">
        <v>0.0</v>
      </c>
    </row>
    <row r="10184" ht="14.25" customHeight="1">
      <c r="A10184" s="5"/>
      <c r="B10184" s="5"/>
      <c r="C10184" s="5" t="str">
        <f>IFERROR(__xludf.DUMMYFUNCTION("""COMPUTED_VALUE"""),"")</f>
        <v/>
      </c>
      <c r="D10184" s="5">
        <v>0.0</v>
      </c>
    </row>
    <row r="10185" ht="14.25" customHeight="1">
      <c r="A10185" s="5"/>
      <c r="B10185" s="5"/>
      <c r="C10185" s="5" t="str">
        <f>IFERROR(__xludf.DUMMYFUNCTION("""COMPUTED_VALUE"""),"")</f>
        <v/>
      </c>
      <c r="D10185" s="5">
        <v>0.0</v>
      </c>
    </row>
    <row r="10186" ht="14.25" customHeight="1">
      <c r="A10186" s="5"/>
      <c r="B10186" s="5"/>
      <c r="C10186" s="5" t="str">
        <f>IFERROR(__xludf.DUMMYFUNCTION("""COMPUTED_VALUE"""),"")</f>
        <v/>
      </c>
      <c r="D10186" s="5">
        <v>0.0</v>
      </c>
    </row>
    <row r="10187" ht="14.25" customHeight="1">
      <c r="A10187" s="5"/>
      <c r="B10187" s="5"/>
      <c r="C10187" s="5" t="str">
        <f>IFERROR(__xludf.DUMMYFUNCTION("""COMPUTED_VALUE"""),"")</f>
        <v/>
      </c>
      <c r="D10187" s="5">
        <v>0.0</v>
      </c>
    </row>
    <row r="10188" ht="14.25" customHeight="1">
      <c r="A10188" s="5"/>
      <c r="B10188" s="5"/>
      <c r="C10188" s="5" t="str">
        <f>IFERROR(__xludf.DUMMYFUNCTION("""COMPUTED_VALUE"""),"")</f>
        <v/>
      </c>
      <c r="D10188" s="5">
        <v>0.0</v>
      </c>
    </row>
    <row r="10189" ht="14.25" customHeight="1">
      <c r="A10189" s="5"/>
      <c r="B10189" s="5"/>
      <c r="C10189" s="5" t="str">
        <f>IFERROR(__xludf.DUMMYFUNCTION("""COMPUTED_VALUE"""),"")</f>
        <v/>
      </c>
      <c r="D10189" s="5">
        <v>0.0</v>
      </c>
    </row>
    <row r="10190" ht="14.25" customHeight="1">
      <c r="A10190" s="5"/>
      <c r="B10190" s="5"/>
      <c r="C10190" s="5" t="str">
        <f>IFERROR(__xludf.DUMMYFUNCTION("""COMPUTED_VALUE"""),"")</f>
        <v/>
      </c>
      <c r="D10190" s="5">
        <v>0.0</v>
      </c>
    </row>
    <row r="10191" ht="14.25" customHeight="1">
      <c r="A10191" s="5"/>
      <c r="B10191" s="5"/>
      <c r="C10191" s="5" t="str">
        <f>IFERROR(__xludf.DUMMYFUNCTION("""COMPUTED_VALUE"""),"")</f>
        <v/>
      </c>
      <c r="D10191" s="5">
        <v>0.0</v>
      </c>
    </row>
    <row r="10192" ht="14.25" customHeight="1">
      <c r="A10192" s="5"/>
      <c r="B10192" s="5"/>
      <c r="C10192" s="5" t="str">
        <f>IFERROR(__xludf.DUMMYFUNCTION("""COMPUTED_VALUE"""),"")</f>
        <v/>
      </c>
      <c r="D10192" s="5">
        <v>0.0</v>
      </c>
    </row>
    <row r="10193" ht="14.25" customHeight="1">
      <c r="A10193" s="5"/>
      <c r="B10193" s="5"/>
      <c r="C10193" s="5" t="str">
        <f>IFERROR(__xludf.DUMMYFUNCTION("""COMPUTED_VALUE"""),"")</f>
        <v/>
      </c>
      <c r="D10193" s="5">
        <v>0.0</v>
      </c>
    </row>
    <row r="10194" ht="14.25" customHeight="1">
      <c r="A10194" s="5"/>
      <c r="B10194" s="5"/>
      <c r="C10194" s="5" t="str">
        <f>IFERROR(__xludf.DUMMYFUNCTION("""COMPUTED_VALUE"""),"")</f>
        <v/>
      </c>
      <c r="D10194" s="5">
        <v>0.0</v>
      </c>
    </row>
    <row r="10195" ht="14.25" customHeight="1">
      <c r="A10195" s="5"/>
      <c r="B10195" s="5"/>
      <c r="C10195" s="5" t="str">
        <f>IFERROR(__xludf.DUMMYFUNCTION("""COMPUTED_VALUE"""),"")</f>
        <v/>
      </c>
      <c r="D10195" s="5">
        <v>0.0</v>
      </c>
    </row>
    <row r="10196" ht="14.25" customHeight="1">
      <c r="A10196" s="5"/>
      <c r="B10196" s="5"/>
      <c r="C10196" s="5" t="str">
        <f>IFERROR(__xludf.DUMMYFUNCTION("""COMPUTED_VALUE"""),"")</f>
        <v/>
      </c>
      <c r="D10196" s="5">
        <v>0.0</v>
      </c>
    </row>
    <row r="10197" ht="14.25" customHeight="1">
      <c r="A10197" s="5"/>
      <c r="B10197" s="5"/>
      <c r="C10197" s="5" t="str">
        <f>IFERROR(__xludf.DUMMYFUNCTION("""COMPUTED_VALUE"""),"")</f>
        <v/>
      </c>
      <c r="D10197" s="5">
        <v>0.0</v>
      </c>
    </row>
    <row r="10198" ht="14.25" customHeight="1">
      <c r="A10198" s="5"/>
      <c r="B10198" s="5"/>
      <c r="C10198" s="5" t="str">
        <f>IFERROR(__xludf.DUMMYFUNCTION("""COMPUTED_VALUE"""),"")</f>
        <v/>
      </c>
      <c r="D10198" s="5">
        <v>0.0</v>
      </c>
    </row>
    <row r="10199" ht="14.25" customHeight="1">
      <c r="A10199" s="5"/>
      <c r="B10199" s="5"/>
      <c r="C10199" s="5" t="str">
        <f>IFERROR(__xludf.DUMMYFUNCTION("""COMPUTED_VALUE"""),"")</f>
        <v/>
      </c>
      <c r="D10199" s="5">
        <v>0.0</v>
      </c>
    </row>
    <row r="10200" ht="14.25" customHeight="1">
      <c r="A10200" s="5"/>
      <c r="B10200" s="5"/>
      <c r="C10200" s="5" t="str">
        <f>IFERROR(__xludf.DUMMYFUNCTION("""COMPUTED_VALUE"""),"")</f>
        <v/>
      </c>
      <c r="D10200" s="5">
        <v>0.0</v>
      </c>
    </row>
    <row r="10201" ht="14.25" customHeight="1">
      <c r="A10201" s="5"/>
      <c r="B10201" s="5"/>
      <c r="C10201" s="5" t="str">
        <f>IFERROR(__xludf.DUMMYFUNCTION("""COMPUTED_VALUE"""),"")</f>
        <v/>
      </c>
      <c r="D10201" s="5">
        <v>0.0</v>
      </c>
    </row>
    <row r="10202" ht="14.25" customHeight="1">
      <c r="A10202" s="5"/>
      <c r="B10202" s="5"/>
      <c r="C10202" s="5" t="str">
        <f>IFERROR(__xludf.DUMMYFUNCTION("""COMPUTED_VALUE"""),"")</f>
        <v/>
      </c>
      <c r="D10202" s="5">
        <v>0.0</v>
      </c>
    </row>
    <row r="10203" ht="14.25" customHeight="1">
      <c r="A10203" s="5"/>
      <c r="B10203" s="5"/>
      <c r="C10203" s="5" t="str">
        <f>IFERROR(__xludf.DUMMYFUNCTION("""COMPUTED_VALUE"""),"")</f>
        <v/>
      </c>
      <c r="D10203" s="5">
        <v>0.0</v>
      </c>
    </row>
    <row r="10204" ht="14.25" customHeight="1">
      <c r="A10204" s="5"/>
      <c r="B10204" s="5"/>
      <c r="C10204" s="5" t="str">
        <f>IFERROR(__xludf.DUMMYFUNCTION("""COMPUTED_VALUE"""),"")</f>
        <v/>
      </c>
      <c r="D10204" s="5">
        <v>0.0</v>
      </c>
    </row>
    <row r="10205" ht="14.25" customHeight="1">
      <c r="A10205" s="5"/>
      <c r="B10205" s="5"/>
      <c r="C10205" s="5" t="str">
        <f>IFERROR(__xludf.DUMMYFUNCTION("""COMPUTED_VALUE"""),"")</f>
        <v/>
      </c>
      <c r="D10205" s="5">
        <v>0.0</v>
      </c>
    </row>
    <row r="10206" ht="14.25" customHeight="1">
      <c r="A10206" s="5"/>
      <c r="B10206" s="5"/>
      <c r="C10206" s="5" t="str">
        <f>IFERROR(__xludf.DUMMYFUNCTION("""COMPUTED_VALUE"""),"")</f>
        <v/>
      </c>
      <c r="D10206" s="5">
        <v>0.0</v>
      </c>
    </row>
    <row r="10207" ht="14.25" customHeight="1">
      <c r="A10207" s="5"/>
      <c r="B10207" s="5"/>
      <c r="C10207" s="5" t="str">
        <f>IFERROR(__xludf.DUMMYFUNCTION("""COMPUTED_VALUE"""),"")</f>
        <v/>
      </c>
      <c r="D10207" s="5">
        <v>0.0</v>
      </c>
    </row>
    <row r="10208" ht="14.25" customHeight="1">
      <c r="A10208" s="5"/>
      <c r="B10208" s="5"/>
      <c r="C10208" s="5" t="str">
        <f>IFERROR(__xludf.DUMMYFUNCTION("""COMPUTED_VALUE"""),"")</f>
        <v/>
      </c>
      <c r="D10208" s="5">
        <v>0.0</v>
      </c>
    </row>
    <row r="10209" ht="14.25" customHeight="1">
      <c r="A10209" s="5"/>
      <c r="B10209" s="5"/>
      <c r="C10209" s="5" t="str">
        <f>IFERROR(__xludf.DUMMYFUNCTION("""COMPUTED_VALUE"""),"")</f>
        <v/>
      </c>
      <c r="D10209" s="5">
        <v>0.0</v>
      </c>
    </row>
    <row r="10210" ht="14.25" customHeight="1">
      <c r="A10210" s="5"/>
      <c r="B10210" s="5"/>
      <c r="C10210" s="5" t="str">
        <f>IFERROR(__xludf.DUMMYFUNCTION("""COMPUTED_VALUE"""),"")</f>
        <v/>
      </c>
      <c r="D10210" s="5">
        <v>0.0</v>
      </c>
    </row>
    <row r="10211" ht="14.25" customHeight="1">
      <c r="A10211" s="5"/>
      <c r="B10211" s="5"/>
      <c r="C10211" s="5" t="str">
        <f>IFERROR(__xludf.DUMMYFUNCTION("""COMPUTED_VALUE"""),"")</f>
        <v/>
      </c>
      <c r="D10211" s="5">
        <v>0.0</v>
      </c>
    </row>
    <row r="10212" ht="14.25" customHeight="1">
      <c r="A10212" s="5"/>
      <c r="B10212" s="5"/>
      <c r="C10212" s="5" t="str">
        <f>IFERROR(__xludf.DUMMYFUNCTION("""COMPUTED_VALUE"""),"")</f>
        <v/>
      </c>
      <c r="D10212" s="5">
        <v>0.0</v>
      </c>
    </row>
    <row r="10213" ht="14.25" customHeight="1">
      <c r="A10213" s="5"/>
      <c r="B10213" s="5"/>
      <c r="C10213" s="5" t="str">
        <f>IFERROR(__xludf.DUMMYFUNCTION("""COMPUTED_VALUE"""),"")</f>
        <v/>
      </c>
      <c r="D10213" s="5">
        <v>0.0</v>
      </c>
    </row>
    <row r="10214" ht="14.25" customHeight="1">
      <c r="A10214" s="5"/>
      <c r="B10214" s="5"/>
      <c r="C10214" s="5" t="str">
        <f>IFERROR(__xludf.DUMMYFUNCTION("""COMPUTED_VALUE"""),"")</f>
        <v/>
      </c>
      <c r="D10214" s="5">
        <v>0.0</v>
      </c>
    </row>
    <row r="10215" ht="14.25" customHeight="1">
      <c r="A10215" s="5"/>
      <c r="B10215" s="5"/>
      <c r="C10215" s="5" t="str">
        <f>IFERROR(__xludf.DUMMYFUNCTION("""COMPUTED_VALUE"""),"")</f>
        <v/>
      </c>
      <c r="D10215" s="5">
        <v>0.0</v>
      </c>
    </row>
    <row r="10216" ht="14.25" customHeight="1">
      <c r="A10216" s="5"/>
      <c r="B10216" s="5"/>
      <c r="C10216" s="5" t="str">
        <f>IFERROR(__xludf.DUMMYFUNCTION("""COMPUTED_VALUE"""),"")</f>
        <v/>
      </c>
      <c r="D10216" s="5">
        <v>0.0</v>
      </c>
    </row>
    <row r="10217" ht="14.25" customHeight="1">
      <c r="A10217" s="5"/>
      <c r="B10217" s="5"/>
      <c r="C10217" s="5" t="str">
        <f>IFERROR(__xludf.DUMMYFUNCTION("""COMPUTED_VALUE"""),"")</f>
        <v/>
      </c>
      <c r="D10217" s="5">
        <v>0.0</v>
      </c>
    </row>
    <row r="10218" ht="14.25" customHeight="1">
      <c r="A10218" s="5"/>
      <c r="B10218" s="5"/>
      <c r="C10218" s="5" t="str">
        <f>IFERROR(__xludf.DUMMYFUNCTION("""COMPUTED_VALUE"""),"")</f>
        <v/>
      </c>
      <c r="D10218" s="5">
        <v>0.0</v>
      </c>
    </row>
    <row r="10219" ht="14.25" customHeight="1">
      <c r="A10219" s="5"/>
      <c r="B10219" s="5"/>
      <c r="C10219" s="5" t="str">
        <f>IFERROR(__xludf.DUMMYFUNCTION("""COMPUTED_VALUE"""),"")</f>
        <v/>
      </c>
      <c r="D10219" s="5">
        <v>0.0</v>
      </c>
    </row>
    <row r="10220" ht="14.25" customHeight="1">
      <c r="A10220" s="5"/>
      <c r="B10220" s="5"/>
      <c r="C10220" s="5" t="str">
        <f>IFERROR(__xludf.DUMMYFUNCTION("""COMPUTED_VALUE"""),"")</f>
        <v/>
      </c>
      <c r="D10220" s="5">
        <v>0.0</v>
      </c>
    </row>
    <row r="10221" ht="14.25" customHeight="1">
      <c r="A10221" s="5"/>
      <c r="B10221" s="5"/>
      <c r="C10221" s="5" t="str">
        <f>IFERROR(__xludf.DUMMYFUNCTION("""COMPUTED_VALUE"""),"")</f>
        <v/>
      </c>
      <c r="D10221" s="5">
        <v>0.0</v>
      </c>
    </row>
    <row r="10222" ht="14.25" customHeight="1">
      <c r="A10222" s="5"/>
      <c r="B10222" s="5"/>
      <c r="C10222" s="5" t="str">
        <f>IFERROR(__xludf.DUMMYFUNCTION("""COMPUTED_VALUE"""),"")</f>
        <v/>
      </c>
      <c r="D10222" s="5">
        <v>0.0</v>
      </c>
    </row>
    <row r="10223" ht="14.25" customHeight="1">
      <c r="A10223" s="5"/>
      <c r="B10223" s="5"/>
      <c r="C10223" s="5" t="str">
        <f>IFERROR(__xludf.DUMMYFUNCTION("""COMPUTED_VALUE"""),"")</f>
        <v/>
      </c>
      <c r="D10223" s="5">
        <v>0.0</v>
      </c>
    </row>
    <row r="10224" ht="14.25" customHeight="1">
      <c r="A10224" s="5"/>
      <c r="B10224" s="5"/>
      <c r="C10224" s="5" t="str">
        <f>IFERROR(__xludf.DUMMYFUNCTION("""COMPUTED_VALUE"""),"")</f>
        <v/>
      </c>
      <c r="D10224" s="5">
        <v>0.0</v>
      </c>
    </row>
    <row r="10225" ht="14.25" customHeight="1">
      <c r="A10225" s="5"/>
      <c r="B10225" s="5"/>
      <c r="C10225" s="5" t="str">
        <f>IFERROR(__xludf.DUMMYFUNCTION("""COMPUTED_VALUE"""),"")</f>
        <v/>
      </c>
      <c r="D10225" s="5">
        <v>0.0</v>
      </c>
    </row>
    <row r="10226" ht="14.25" customHeight="1">
      <c r="A10226" s="5"/>
      <c r="B10226" s="5"/>
      <c r="C10226" s="5" t="str">
        <f>IFERROR(__xludf.DUMMYFUNCTION("""COMPUTED_VALUE"""),"")</f>
        <v/>
      </c>
      <c r="D10226" s="5">
        <v>0.0</v>
      </c>
    </row>
    <row r="10227" ht="14.25" customHeight="1">
      <c r="A10227" s="5"/>
      <c r="B10227" s="5"/>
      <c r="C10227" s="5" t="str">
        <f>IFERROR(__xludf.DUMMYFUNCTION("""COMPUTED_VALUE"""),"")</f>
        <v/>
      </c>
      <c r="D10227" s="5">
        <v>0.0</v>
      </c>
    </row>
    <row r="10228" ht="14.25" customHeight="1">
      <c r="A10228" s="5"/>
      <c r="B10228" s="5"/>
      <c r="C10228" s="5" t="str">
        <f>IFERROR(__xludf.DUMMYFUNCTION("""COMPUTED_VALUE"""),"")</f>
        <v/>
      </c>
      <c r="D10228" s="5">
        <v>0.0</v>
      </c>
    </row>
    <row r="10229" ht="14.25" customHeight="1">
      <c r="A10229" s="5"/>
      <c r="B10229" s="5"/>
      <c r="C10229" s="5" t="str">
        <f>IFERROR(__xludf.DUMMYFUNCTION("""COMPUTED_VALUE"""),"")</f>
        <v/>
      </c>
      <c r="D10229" s="5">
        <v>0.0</v>
      </c>
    </row>
    <row r="10230" ht="14.25" customHeight="1">
      <c r="A10230" s="5"/>
      <c r="B10230" s="5"/>
      <c r="C10230" s="5" t="str">
        <f>IFERROR(__xludf.DUMMYFUNCTION("""COMPUTED_VALUE"""),"")</f>
        <v/>
      </c>
      <c r="D10230" s="5">
        <v>0.0</v>
      </c>
    </row>
    <row r="10231" ht="14.25" customHeight="1">
      <c r="A10231" s="5"/>
      <c r="B10231" s="5"/>
      <c r="C10231" s="5" t="str">
        <f>IFERROR(__xludf.DUMMYFUNCTION("""COMPUTED_VALUE"""),"")</f>
        <v/>
      </c>
      <c r="D10231" s="5">
        <v>0.0</v>
      </c>
    </row>
    <row r="10232" ht="14.25" customHeight="1">
      <c r="A10232" s="5"/>
      <c r="B10232" s="5"/>
      <c r="C10232" s="5" t="str">
        <f>IFERROR(__xludf.DUMMYFUNCTION("""COMPUTED_VALUE"""),"")</f>
        <v/>
      </c>
      <c r="D10232" s="5">
        <v>0.0</v>
      </c>
    </row>
    <row r="10233" ht="14.25" customHeight="1">
      <c r="A10233" s="5"/>
      <c r="B10233" s="5"/>
      <c r="C10233" s="5" t="str">
        <f>IFERROR(__xludf.DUMMYFUNCTION("""COMPUTED_VALUE"""),"")</f>
        <v/>
      </c>
      <c r="D10233" s="5">
        <v>0.0</v>
      </c>
    </row>
    <row r="10234" ht="14.25" customHeight="1">
      <c r="A10234" s="5"/>
      <c r="B10234" s="5"/>
      <c r="C10234" s="5" t="str">
        <f>IFERROR(__xludf.DUMMYFUNCTION("""COMPUTED_VALUE"""),"")</f>
        <v/>
      </c>
      <c r="D10234" s="5">
        <v>0.0</v>
      </c>
    </row>
    <row r="10235" ht="14.25" customHeight="1">
      <c r="A10235" s="5"/>
      <c r="B10235" s="5"/>
      <c r="C10235" s="5" t="str">
        <f>IFERROR(__xludf.DUMMYFUNCTION("""COMPUTED_VALUE"""),"")</f>
        <v/>
      </c>
      <c r="D10235" s="5">
        <v>0.0</v>
      </c>
    </row>
    <row r="10236" ht="14.25" customHeight="1">
      <c r="A10236" s="5"/>
      <c r="B10236" s="5"/>
      <c r="C10236" s="5" t="str">
        <f>IFERROR(__xludf.DUMMYFUNCTION("""COMPUTED_VALUE"""),"")</f>
        <v/>
      </c>
      <c r="D10236" s="5">
        <v>0.0</v>
      </c>
    </row>
    <row r="10237" ht="14.25" customHeight="1">
      <c r="A10237" s="5"/>
      <c r="B10237" s="5"/>
      <c r="C10237" s="5" t="str">
        <f>IFERROR(__xludf.DUMMYFUNCTION("""COMPUTED_VALUE"""),"")</f>
        <v/>
      </c>
      <c r="D10237" s="5">
        <v>0.0</v>
      </c>
    </row>
    <row r="10238" ht="14.25" customHeight="1">
      <c r="A10238" s="5"/>
      <c r="B10238" s="5"/>
      <c r="C10238" s="5" t="str">
        <f>IFERROR(__xludf.DUMMYFUNCTION("""COMPUTED_VALUE"""),"")</f>
        <v/>
      </c>
      <c r="D10238" s="5">
        <v>0.0</v>
      </c>
    </row>
    <row r="10239" ht="14.25" customHeight="1">
      <c r="A10239" s="5"/>
      <c r="B10239" s="5"/>
      <c r="C10239" s="5" t="str">
        <f>IFERROR(__xludf.DUMMYFUNCTION("""COMPUTED_VALUE"""),"")</f>
        <v/>
      </c>
      <c r="D10239" s="5">
        <v>0.0</v>
      </c>
    </row>
    <row r="10240" ht="14.25" customHeight="1">
      <c r="A10240" s="5"/>
      <c r="B10240" s="5"/>
      <c r="C10240" s="5" t="str">
        <f>IFERROR(__xludf.DUMMYFUNCTION("""COMPUTED_VALUE"""),"")</f>
        <v/>
      </c>
      <c r="D10240" s="5">
        <v>0.0</v>
      </c>
    </row>
    <row r="10241" ht="14.25" customHeight="1">
      <c r="A10241" s="5"/>
      <c r="B10241" s="5"/>
      <c r="C10241" s="5" t="str">
        <f>IFERROR(__xludf.DUMMYFUNCTION("""COMPUTED_VALUE"""),"")</f>
        <v/>
      </c>
      <c r="D10241" s="5">
        <v>0.0</v>
      </c>
    </row>
    <row r="10242" ht="14.25" customHeight="1">
      <c r="A10242" s="5"/>
      <c r="B10242" s="5"/>
      <c r="C10242" s="5" t="str">
        <f>IFERROR(__xludf.DUMMYFUNCTION("""COMPUTED_VALUE"""),"")</f>
        <v/>
      </c>
      <c r="D10242" s="5">
        <v>0.0</v>
      </c>
    </row>
    <row r="10243" ht="14.25" customHeight="1">
      <c r="A10243" s="5"/>
      <c r="B10243" s="5"/>
      <c r="C10243" s="5" t="str">
        <f>IFERROR(__xludf.DUMMYFUNCTION("""COMPUTED_VALUE"""),"")</f>
        <v/>
      </c>
      <c r="D10243" s="5">
        <v>0.0</v>
      </c>
    </row>
    <row r="10244" ht="14.25" customHeight="1">
      <c r="A10244" s="5"/>
      <c r="B10244" s="5"/>
      <c r="C10244" s="5" t="str">
        <f>IFERROR(__xludf.DUMMYFUNCTION("""COMPUTED_VALUE"""),"")</f>
        <v/>
      </c>
      <c r="D10244" s="5">
        <v>0.0</v>
      </c>
    </row>
    <row r="10245" ht="14.25" customHeight="1">
      <c r="A10245" s="5"/>
      <c r="B10245" s="5"/>
      <c r="C10245" s="5" t="str">
        <f>IFERROR(__xludf.DUMMYFUNCTION("""COMPUTED_VALUE"""),"")</f>
        <v/>
      </c>
      <c r="D10245" s="5">
        <v>0.0</v>
      </c>
    </row>
    <row r="10246" ht="14.25" customHeight="1">
      <c r="A10246" s="5"/>
      <c r="B10246" s="5"/>
      <c r="C10246" s="5" t="str">
        <f>IFERROR(__xludf.DUMMYFUNCTION("""COMPUTED_VALUE"""),"")</f>
        <v/>
      </c>
      <c r="D10246" s="5">
        <v>0.0</v>
      </c>
    </row>
    <row r="10247" ht="14.25" customHeight="1">
      <c r="A10247" s="5"/>
      <c r="B10247" s="5"/>
      <c r="C10247" s="5" t="str">
        <f>IFERROR(__xludf.DUMMYFUNCTION("""COMPUTED_VALUE"""),"")</f>
        <v/>
      </c>
      <c r="D10247" s="5">
        <v>0.0</v>
      </c>
    </row>
    <row r="10248" ht="14.25" customHeight="1">
      <c r="A10248" s="5"/>
      <c r="B10248" s="5"/>
      <c r="C10248" s="5" t="str">
        <f>IFERROR(__xludf.DUMMYFUNCTION("""COMPUTED_VALUE"""),"")</f>
        <v/>
      </c>
      <c r="D10248" s="5">
        <v>0.0</v>
      </c>
    </row>
    <row r="10249" ht="14.25" customHeight="1">
      <c r="A10249" s="5"/>
      <c r="B10249" s="5"/>
      <c r="C10249" s="5" t="str">
        <f>IFERROR(__xludf.DUMMYFUNCTION("""COMPUTED_VALUE"""),"")</f>
        <v/>
      </c>
      <c r="D10249" s="5">
        <v>0.0</v>
      </c>
    </row>
    <row r="10250" ht="14.25" customHeight="1">
      <c r="A10250" s="5"/>
      <c r="B10250" s="5"/>
      <c r="C10250" s="5" t="str">
        <f>IFERROR(__xludf.DUMMYFUNCTION("""COMPUTED_VALUE"""),"")</f>
        <v/>
      </c>
      <c r="D10250" s="5">
        <v>0.0</v>
      </c>
    </row>
    <row r="10251" ht="14.25" customHeight="1">
      <c r="A10251" s="5"/>
      <c r="B10251" s="5"/>
      <c r="C10251" s="5" t="str">
        <f>IFERROR(__xludf.DUMMYFUNCTION("""COMPUTED_VALUE"""),"")</f>
        <v/>
      </c>
      <c r="D10251" s="5">
        <v>0.0</v>
      </c>
    </row>
    <row r="10252" ht="14.25" customHeight="1">
      <c r="A10252" s="5"/>
      <c r="B10252" s="5"/>
      <c r="C10252" s="5" t="str">
        <f>IFERROR(__xludf.DUMMYFUNCTION("""COMPUTED_VALUE"""),"")</f>
        <v/>
      </c>
      <c r="D10252" s="5">
        <v>0.0</v>
      </c>
    </row>
    <row r="10253" ht="14.25" customHeight="1">
      <c r="A10253" s="5"/>
      <c r="B10253" s="5"/>
      <c r="C10253" s="5" t="str">
        <f>IFERROR(__xludf.DUMMYFUNCTION("""COMPUTED_VALUE"""),"")</f>
        <v/>
      </c>
      <c r="D10253" s="5">
        <v>0.0</v>
      </c>
    </row>
    <row r="10254" ht="14.25" customHeight="1">
      <c r="A10254" s="5"/>
      <c r="B10254" s="5"/>
      <c r="C10254" s="5" t="str">
        <f>IFERROR(__xludf.DUMMYFUNCTION("""COMPUTED_VALUE"""),"")</f>
        <v/>
      </c>
      <c r="D10254" s="5">
        <v>0.0</v>
      </c>
    </row>
    <row r="10255" ht="14.25" customHeight="1">
      <c r="A10255" s="5"/>
      <c r="B10255" s="5"/>
      <c r="C10255" s="5" t="str">
        <f>IFERROR(__xludf.DUMMYFUNCTION("""COMPUTED_VALUE"""),"")</f>
        <v/>
      </c>
      <c r="D10255" s="5">
        <v>0.0</v>
      </c>
    </row>
    <row r="10256" ht="14.25" customHeight="1">
      <c r="A10256" s="5"/>
      <c r="B10256" s="5"/>
      <c r="C10256" s="5" t="str">
        <f>IFERROR(__xludf.DUMMYFUNCTION("""COMPUTED_VALUE"""),"")</f>
        <v/>
      </c>
      <c r="D10256" s="5">
        <v>0.0</v>
      </c>
    </row>
    <row r="10257" ht="14.25" customHeight="1">
      <c r="A10257" s="5"/>
      <c r="B10257" s="5"/>
      <c r="C10257" s="5" t="str">
        <f>IFERROR(__xludf.DUMMYFUNCTION("""COMPUTED_VALUE"""),"")</f>
        <v/>
      </c>
      <c r="D10257" s="5">
        <v>0.0</v>
      </c>
    </row>
    <row r="10258" ht="14.25" customHeight="1">
      <c r="A10258" s="5"/>
      <c r="B10258" s="5"/>
      <c r="C10258" s="5" t="str">
        <f>IFERROR(__xludf.DUMMYFUNCTION("""COMPUTED_VALUE"""),"")</f>
        <v/>
      </c>
      <c r="D10258" s="5">
        <v>0.0</v>
      </c>
    </row>
    <row r="10259" ht="14.25" customHeight="1">
      <c r="A10259" s="5"/>
      <c r="B10259" s="5"/>
      <c r="C10259" s="5" t="str">
        <f>IFERROR(__xludf.DUMMYFUNCTION("""COMPUTED_VALUE"""),"")</f>
        <v/>
      </c>
      <c r="D10259" s="5">
        <v>0.0</v>
      </c>
    </row>
    <row r="10260" ht="14.25" customHeight="1">
      <c r="A10260" s="5"/>
      <c r="B10260" s="5"/>
      <c r="C10260" s="5" t="str">
        <f>IFERROR(__xludf.DUMMYFUNCTION("""COMPUTED_VALUE"""),"")</f>
        <v/>
      </c>
      <c r="D10260" s="5">
        <v>0.0</v>
      </c>
    </row>
    <row r="10261" ht="14.25" customHeight="1">
      <c r="A10261" s="5"/>
      <c r="B10261" s="5"/>
      <c r="C10261" s="5" t="str">
        <f>IFERROR(__xludf.DUMMYFUNCTION("""COMPUTED_VALUE"""),"")</f>
        <v/>
      </c>
      <c r="D10261" s="5">
        <v>0.0</v>
      </c>
    </row>
    <row r="10262" ht="14.25" customHeight="1">
      <c r="A10262" s="5"/>
      <c r="B10262" s="5"/>
      <c r="C10262" s="5" t="str">
        <f>IFERROR(__xludf.DUMMYFUNCTION("""COMPUTED_VALUE"""),"")</f>
        <v/>
      </c>
      <c r="D10262" s="5">
        <v>0.0</v>
      </c>
    </row>
    <row r="10263" ht="14.25" customHeight="1">
      <c r="A10263" s="5"/>
      <c r="B10263" s="5"/>
      <c r="C10263" s="5" t="str">
        <f>IFERROR(__xludf.DUMMYFUNCTION("""COMPUTED_VALUE"""),"")</f>
        <v/>
      </c>
      <c r="D10263" s="5">
        <v>0.0</v>
      </c>
    </row>
    <row r="10264" ht="14.25" customHeight="1">
      <c r="A10264" s="5"/>
      <c r="B10264" s="5"/>
      <c r="C10264" s="5" t="str">
        <f>IFERROR(__xludf.DUMMYFUNCTION("""COMPUTED_VALUE"""),"")</f>
        <v/>
      </c>
      <c r="D10264" s="5">
        <v>0.0</v>
      </c>
    </row>
    <row r="10265" ht="14.25" customHeight="1">
      <c r="A10265" s="5"/>
      <c r="B10265" s="5"/>
      <c r="C10265" s="5" t="str">
        <f>IFERROR(__xludf.DUMMYFUNCTION("""COMPUTED_VALUE"""),"")</f>
        <v/>
      </c>
      <c r="D10265" s="5">
        <v>0.0</v>
      </c>
    </row>
    <row r="10266" ht="14.25" customHeight="1">
      <c r="A10266" s="5"/>
      <c r="B10266" s="5"/>
      <c r="C10266" s="5" t="str">
        <f>IFERROR(__xludf.DUMMYFUNCTION("""COMPUTED_VALUE"""),"")</f>
        <v/>
      </c>
      <c r="D10266" s="5">
        <v>0.0</v>
      </c>
    </row>
    <row r="10267" ht="14.25" customHeight="1">
      <c r="A10267" s="5"/>
      <c r="B10267" s="5"/>
      <c r="C10267" s="5" t="str">
        <f>IFERROR(__xludf.DUMMYFUNCTION("""COMPUTED_VALUE"""),"")</f>
        <v/>
      </c>
      <c r="D10267" s="5">
        <v>0.0</v>
      </c>
    </row>
    <row r="10268" ht="14.25" customHeight="1">
      <c r="A10268" s="5"/>
      <c r="B10268" s="5"/>
      <c r="C10268" s="5" t="str">
        <f>IFERROR(__xludf.DUMMYFUNCTION("""COMPUTED_VALUE"""),"")</f>
        <v/>
      </c>
      <c r="D10268" s="5">
        <v>0.0</v>
      </c>
    </row>
    <row r="10269" ht="14.25" customHeight="1">
      <c r="A10269" s="5"/>
      <c r="B10269" s="5"/>
      <c r="C10269" s="5" t="str">
        <f>IFERROR(__xludf.DUMMYFUNCTION("""COMPUTED_VALUE"""),"")</f>
        <v/>
      </c>
      <c r="D10269" s="5">
        <v>0.0</v>
      </c>
    </row>
    <row r="10270" ht="14.25" customHeight="1">
      <c r="A10270" s="5"/>
      <c r="B10270" s="5"/>
      <c r="C10270" s="5" t="str">
        <f>IFERROR(__xludf.DUMMYFUNCTION("""COMPUTED_VALUE"""),"")</f>
        <v/>
      </c>
      <c r="D10270" s="5">
        <v>0.0</v>
      </c>
    </row>
    <row r="10271" ht="14.25" customHeight="1">
      <c r="A10271" s="5"/>
      <c r="B10271" s="5"/>
      <c r="C10271" s="5" t="str">
        <f>IFERROR(__xludf.DUMMYFUNCTION("""COMPUTED_VALUE"""),"")</f>
        <v/>
      </c>
      <c r="D10271" s="5">
        <v>0.0</v>
      </c>
    </row>
    <row r="10272" ht="14.25" customHeight="1">
      <c r="A10272" s="5"/>
      <c r="B10272" s="5"/>
      <c r="C10272" s="5" t="str">
        <f>IFERROR(__xludf.DUMMYFUNCTION("""COMPUTED_VALUE"""),"")</f>
        <v/>
      </c>
      <c r="D10272" s="5">
        <v>0.0</v>
      </c>
    </row>
    <row r="10273" ht="14.25" customHeight="1">
      <c r="A10273" s="5"/>
      <c r="B10273" s="5"/>
      <c r="C10273" s="5" t="str">
        <f>IFERROR(__xludf.DUMMYFUNCTION("""COMPUTED_VALUE"""),"")</f>
        <v/>
      </c>
      <c r="D10273" s="5">
        <v>0.0</v>
      </c>
    </row>
    <row r="10274" ht="14.25" customHeight="1">
      <c r="A10274" s="5"/>
      <c r="B10274" s="5"/>
      <c r="C10274" s="5" t="str">
        <f>IFERROR(__xludf.DUMMYFUNCTION("""COMPUTED_VALUE"""),"")</f>
        <v/>
      </c>
      <c r="D10274" s="5">
        <v>0.0</v>
      </c>
    </row>
    <row r="10275" ht="14.25" customHeight="1">
      <c r="A10275" s="5"/>
      <c r="B10275" s="5"/>
      <c r="C10275" s="5" t="str">
        <f>IFERROR(__xludf.DUMMYFUNCTION("""COMPUTED_VALUE"""),"")</f>
        <v/>
      </c>
      <c r="D10275" s="5">
        <v>0.0</v>
      </c>
    </row>
    <row r="10276" ht="14.25" customHeight="1">
      <c r="A10276" s="5"/>
      <c r="B10276" s="5"/>
      <c r="C10276" s="5" t="str">
        <f>IFERROR(__xludf.DUMMYFUNCTION("""COMPUTED_VALUE"""),"")</f>
        <v/>
      </c>
      <c r="D10276" s="5">
        <v>0.0</v>
      </c>
    </row>
    <row r="10277" ht="14.25" customHeight="1">
      <c r="A10277" s="5"/>
      <c r="B10277" s="5"/>
      <c r="C10277" s="5" t="str">
        <f>IFERROR(__xludf.DUMMYFUNCTION("""COMPUTED_VALUE"""),"")</f>
        <v/>
      </c>
      <c r="D10277" s="5">
        <v>0.0</v>
      </c>
    </row>
    <row r="10278" ht="14.25" customHeight="1">
      <c r="A10278" s="5"/>
      <c r="B10278" s="5"/>
      <c r="C10278" s="5" t="str">
        <f>IFERROR(__xludf.DUMMYFUNCTION("""COMPUTED_VALUE"""),"")</f>
        <v/>
      </c>
      <c r="D10278" s="5">
        <v>0.0</v>
      </c>
    </row>
    <row r="10279" ht="14.25" customHeight="1">
      <c r="A10279" s="5"/>
      <c r="B10279" s="5"/>
      <c r="C10279" s="5" t="str">
        <f>IFERROR(__xludf.DUMMYFUNCTION("""COMPUTED_VALUE"""),"")</f>
        <v/>
      </c>
      <c r="D10279" s="5">
        <v>0.0</v>
      </c>
    </row>
    <row r="10280" ht="14.25" customHeight="1">
      <c r="A10280" s="5"/>
      <c r="B10280" s="5"/>
      <c r="C10280" s="5" t="str">
        <f>IFERROR(__xludf.DUMMYFUNCTION("""COMPUTED_VALUE"""),"")</f>
        <v/>
      </c>
      <c r="D10280" s="5">
        <v>0.0</v>
      </c>
    </row>
    <row r="10281" ht="14.25" customHeight="1">
      <c r="A10281" s="5"/>
      <c r="B10281" s="5"/>
      <c r="C10281" s="5" t="str">
        <f>IFERROR(__xludf.DUMMYFUNCTION("""COMPUTED_VALUE"""),"")</f>
        <v/>
      </c>
      <c r="D10281" s="5">
        <v>0.0</v>
      </c>
    </row>
    <row r="10282" ht="14.25" customHeight="1">
      <c r="A10282" s="5"/>
      <c r="B10282" s="5"/>
      <c r="C10282" s="5" t="str">
        <f>IFERROR(__xludf.DUMMYFUNCTION("""COMPUTED_VALUE"""),"")</f>
        <v/>
      </c>
      <c r="D10282" s="5">
        <v>0.0</v>
      </c>
    </row>
    <row r="10283" ht="14.25" customHeight="1">
      <c r="A10283" s="5"/>
      <c r="B10283" s="5"/>
      <c r="C10283" s="5" t="str">
        <f>IFERROR(__xludf.DUMMYFUNCTION("""COMPUTED_VALUE"""),"")</f>
        <v/>
      </c>
      <c r="D10283" s="5">
        <v>0.0</v>
      </c>
    </row>
    <row r="10284" ht="14.25" customHeight="1">
      <c r="A10284" s="5"/>
      <c r="B10284" s="5"/>
      <c r="C10284" s="5" t="str">
        <f>IFERROR(__xludf.DUMMYFUNCTION("""COMPUTED_VALUE"""),"")</f>
        <v/>
      </c>
      <c r="D10284" s="5">
        <v>0.0</v>
      </c>
    </row>
    <row r="10285" ht="14.25" customHeight="1">
      <c r="A10285" s="5"/>
      <c r="B10285" s="5"/>
      <c r="C10285" s="5" t="str">
        <f>IFERROR(__xludf.DUMMYFUNCTION("""COMPUTED_VALUE"""),"")</f>
        <v/>
      </c>
      <c r="D10285" s="5">
        <v>0.0</v>
      </c>
    </row>
    <row r="10286" ht="14.25" customHeight="1">
      <c r="A10286" s="5"/>
      <c r="B10286" s="5"/>
      <c r="C10286" s="5" t="str">
        <f>IFERROR(__xludf.DUMMYFUNCTION("""COMPUTED_VALUE"""),"")</f>
        <v/>
      </c>
      <c r="D10286" s="5">
        <v>0.0</v>
      </c>
    </row>
    <row r="10287" ht="14.25" customHeight="1">
      <c r="A10287" s="5"/>
      <c r="B10287" s="5"/>
      <c r="C10287" s="5" t="str">
        <f>IFERROR(__xludf.DUMMYFUNCTION("""COMPUTED_VALUE"""),"")</f>
        <v/>
      </c>
      <c r="D10287" s="5">
        <v>0.0</v>
      </c>
    </row>
    <row r="10288" ht="14.25" customHeight="1">
      <c r="A10288" s="5"/>
      <c r="B10288" s="5"/>
      <c r="C10288" s="5" t="str">
        <f>IFERROR(__xludf.DUMMYFUNCTION("""COMPUTED_VALUE"""),"")</f>
        <v/>
      </c>
      <c r="D10288" s="5">
        <v>0.0</v>
      </c>
    </row>
    <row r="10289" ht="14.25" customHeight="1">
      <c r="A10289" s="5"/>
      <c r="B10289" s="5"/>
      <c r="C10289" s="5" t="str">
        <f>IFERROR(__xludf.DUMMYFUNCTION("""COMPUTED_VALUE"""),"")</f>
        <v/>
      </c>
      <c r="D10289" s="5">
        <v>0.0</v>
      </c>
    </row>
    <row r="10290" ht="14.25" customHeight="1">
      <c r="A10290" s="5"/>
      <c r="B10290" s="5"/>
      <c r="C10290" s="5" t="str">
        <f>IFERROR(__xludf.DUMMYFUNCTION("""COMPUTED_VALUE"""),"")</f>
        <v/>
      </c>
      <c r="D10290" s="5">
        <v>0.0</v>
      </c>
    </row>
    <row r="10291" ht="14.25" customHeight="1">
      <c r="A10291" s="5"/>
      <c r="B10291" s="5"/>
      <c r="C10291" s="5" t="str">
        <f>IFERROR(__xludf.DUMMYFUNCTION("""COMPUTED_VALUE"""),"")</f>
        <v/>
      </c>
      <c r="D10291" s="5">
        <v>0.0</v>
      </c>
    </row>
    <row r="10292" ht="14.25" customHeight="1">
      <c r="A10292" s="5"/>
      <c r="B10292" s="5"/>
      <c r="C10292" s="5" t="str">
        <f>IFERROR(__xludf.DUMMYFUNCTION("""COMPUTED_VALUE"""),"")</f>
        <v/>
      </c>
      <c r="D10292" s="5">
        <v>0.0</v>
      </c>
    </row>
    <row r="10293" ht="14.25" customHeight="1">
      <c r="A10293" s="5"/>
      <c r="B10293" s="5"/>
      <c r="C10293" s="5" t="str">
        <f>IFERROR(__xludf.DUMMYFUNCTION("""COMPUTED_VALUE"""),"")</f>
        <v/>
      </c>
      <c r="D10293" s="5">
        <v>0.0</v>
      </c>
    </row>
    <row r="10294" ht="14.25" customHeight="1">
      <c r="A10294" s="5"/>
      <c r="B10294" s="5"/>
      <c r="C10294" s="5" t="str">
        <f>IFERROR(__xludf.DUMMYFUNCTION("""COMPUTED_VALUE"""),"")</f>
        <v/>
      </c>
      <c r="D10294" s="5">
        <v>0.0</v>
      </c>
    </row>
    <row r="10295" ht="14.25" customHeight="1">
      <c r="A10295" s="5"/>
      <c r="B10295" s="5"/>
      <c r="C10295" s="5" t="str">
        <f>IFERROR(__xludf.DUMMYFUNCTION("""COMPUTED_VALUE"""),"")</f>
        <v/>
      </c>
      <c r="D10295" s="5">
        <v>0.0</v>
      </c>
    </row>
    <row r="10296" ht="14.25" customHeight="1">
      <c r="A10296" s="5"/>
      <c r="B10296" s="5"/>
      <c r="C10296" s="5" t="str">
        <f>IFERROR(__xludf.DUMMYFUNCTION("""COMPUTED_VALUE"""),"")</f>
        <v/>
      </c>
      <c r="D10296" s="5">
        <v>0.0</v>
      </c>
    </row>
    <row r="10297" ht="14.25" customHeight="1">
      <c r="A10297" s="5"/>
      <c r="B10297" s="5"/>
      <c r="C10297" s="5" t="str">
        <f>IFERROR(__xludf.DUMMYFUNCTION("""COMPUTED_VALUE"""),"")</f>
        <v/>
      </c>
      <c r="D10297" s="5">
        <v>0.0</v>
      </c>
    </row>
    <row r="10298" ht="14.25" customHeight="1">
      <c r="A10298" s="5"/>
      <c r="B10298" s="5"/>
      <c r="C10298" s="5" t="str">
        <f>IFERROR(__xludf.DUMMYFUNCTION("""COMPUTED_VALUE"""),"")</f>
        <v/>
      </c>
      <c r="D10298" s="5">
        <v>0.0</v>
      </c>
    </row>
    <row r="10299" ht="14.25" customHeight="1">
      <c r="A10299" s="5"/>
      <c r="B10299" s="5"/>
      <c r="C10299" s="5" t="str">
        <f>IFERROR(__xludf.DUMMYFUNCTION("""COMPUTED_VALUE"""),"")</f>
        <v/>
      </c>
      <c r="D10299" s="5">
        <v>0.0</v>
      </c>
    </row>
    <row r="10300" ht="14.25" customHeight="1">
      <c r="A10300" s="5"/>
      <c r="B10300" s="5"/>
      <c r="C10300" s="5" t="str">
        <f>IFERROR(__xludf.DUMMYFUNCTION("""COMPUTED_VALUE"""),"")</f>
        <v/>
      </c>
      <c r="D10300" s="5">
        <v>0.0</v>
      </c>
    </row>
    <row r="10301" ht="14.25" customHeight="1">
      <c r="A10301" s="5"/>
      <c r="B10301" s="5"/>
      <c r="C10301" s="5" t="str">
        <f>IFERROR(__xludf.DUMMYFUNCTION("""COMPUTED_VALUE"""),"")</f>
        <v/>
      </c>
      <c r="D10301" s="5">
        <v>0.0</v>
      </c>
    </row>
    <row r="10302" ht="14.25" customHeight="1">
      <c r="A10302" s="5"/>
      <c r="B10302" s="5"/>
      <c r="C10302" s="5" t="str">
        <f>IFERROR(__xludf.DUMMYFUNCTION("""COMPUTED_VALUE"""),"")</f>
        <v/>
      </c>
      <c r="D10302" s="5">
        <v>0.0</v>
      </c>
    </row>
    <row r="10303" ht="14.25" customHeight="1">
      <c r="A10303" s="5"/>
      <c r="B10303" s="5"/>
      <c r="C10303" s="5" t="str">
        <f>IFERROR(__xludf.DUMMYFUNCTION("""COMPUTED_VALUE"""),"")</f>
        <v/>
      </c>
      <c r="D10303" s="5">
        <v>0.0</v>
      </c>
    </row>
    <row r="10304" ht="14.25" customHeight="1">
      <c r="A10304" s="5"/>
      <c r="B10304" s="5"/>
      <c r="C10304" s="5" t="str">
        <f>IFERROR(__xludf.DUMMYFUNCTION("""COMPUTED_VALUE"""),"")</f>
        <v/>
      </c>
      <c r="D10304" s="5">
        <v>0.0</v>
      </c>
    </row>
    <row r="10305" ht="14.25" customHeight="1">
      <c r="A10305" s="5"/>
      <c r="B10305" s="5"/>
      <c r="C10305" s="5" t="str">
        <f>IFERROR(__xludf.DUMMYFUNCTION("""COMPUTED_VALUE"""),"")</f>
        <v/>
      </c>
      <c r="D10305" s="5">
        <v>0.0</v>
      </c>
    </row>
    <row r="10306" ht="14.25" customHeight="1">
      <c r="A10306" s="5"/>
      <c r="B10306" s="5"/>
      <c r="C10306" s="5" t="str">
        <f>IFERROR(__xludf.DUMMYFUNCTION("""COMPUTED_VALUE"""),"")</f>
        <v/>
      </c>
      <c r="D10306" s="5">
        <v>0.0</v>
      </c>
    </row>
    <row r="10307" ht="14.25" customHeight="1">
      <c r="A10307" s="5"/>
      <c r="B10307" s="5"/>
      <c r="C10307" s="5" t="str">
        <f>IFERROR(__xludf.DUMMYFUNCTION("""COMPUTED_VALUE"""),"")</f>
        <v/>
      </c>
      <c r="D10307" s="5">
        <v>0.0</v>
      </c>
    </row>
    <row r="10308" ht="14.25" customHeight="1">
      <c r="A10308" s="5"/>
      <c r="B10308" s="5"/>
      <c r="C10308" s="5" t="str">
        <f>IFERROR(__xludf.DUMMYFUNCTION("""COMPUTED_VALUE"""),"")</f>
        <v/>
      </c>
      <c r="D10308" s="5">
        <v>0.0</v>
      </c>
    </row>
    <row r="10309" ht="14.25" customHeight="1">
      <c r="A10309" s="5"/>
      <c r="B10309" s="5"/>
      <c r="C10309" s="5" t="str">
        <f>IFERROR(__xludf.DUMMYFUNCTION("""COMPUTED_VALUE"""),"")</f>
        <v/>
      </c>
      <c r="D10309" s="5">
        <v>0.0</v>
      </c>
    </row>
    <row r="10310" ht="14.25" customHeight="1">
      <c r="A10310" s="5"/>
      <c r="B10310" s="5"/>
      <c r="C10310" s="5" t="str">
        <f>IFERROR(__xludf.DUMMYFUNCTION("""COMPUTED_VALUE"""),"")</f>
        <v/>
      </c>
      <c r="D10310" s="5">
        <v>0.0</v>
      </c>
    </row>
    <row r="10311" ht="14.25" customHeight="1">
      <c r="A10311" s="5"/>
      <c r="B10311" s="5"/>
      <c r="C10311" s="5" t="str">
        <f>IFERROR(__xludf.DUMMYFUNCTION("""COMPUTED_VALUE"""),"")</f>
        <v/>
      </c>
      <c r="D10311" s="5">
        <v>0.0</v>
      </c>
    </row>
    <row r="10312" ht="14.25" customHeight="1">
      <c r="A10312" s="5"/>
      <c r="B10312" s="5"/>
      <c r="C10312" s="5" t="str">
        <f>IFERROR(__xludf.DUMMYFUNCTION("""COMPUTED_VALUE"""),"")</f>
        <v/>
      </c>
      <c r="D10312" s="5">
        <v>0.0</v>
      </c>
    </row>
    <row r="10313" ht="14.25" customHeight="1">
      <c r="A10313" s="5"/>
      <c r="B10313" s="5"/>
      <c r="C10313" s="5" t="str">
        <f>IFERROR(__xludf.DUMMYFUNCTION("""COMPUTED_VALUE"""),"")</f>
        <v/>
      </c>
      <c r="D10313" s="5">
        <v>0.0</v>
      </c>
    </row>
    <row r="10314" ht="14.25" customHeight="1">
      <c r="A10314" s="5"/>
      <c r="B10314" s="5"/>
      <c r="C10314" s="5" t="str">
        <f>IFERROR(__xludf.DUMMYFUNCTION("""COMPUTED_VALUE"""),"")</f>
        <v/>
      </c>
      <c r="D10314" s="5">
        <v>0.0</v>
      </c>
    </row>
    <row r="10315" ht="14.25" customHeight="1">
      <c r="A10315" s="5"/>
      <c r="B10315" s="5"/>
      <c r="C10315" s="5" t="str">
        <f>IFERROR(__xludf.DUMMYFUNCTION("""COMPUTED_VALUE"""),"")</f>
        <v/>
      </c>
      <c r="D10315" s="5">
        <v>0.0</v>
      </c>
    </row>
    <row r="10316" ht="14.25" customHeight="1">
      <c r="A10316" s="5"/>
      <c r="B10316" s="5"/>
      <c r="C10316" s="5" t="str">
        <f>IFERROR(__xludf.DUMMYFUNCTION("""COMPUTED_VALUE"""),"")</f>
        <v/>
      </c>
      <c r="D10316" s="5">
        <v>0.0</v>
      </c>
    </row>
    <row r="10317" ht="14.25" customHeight="1">
      <c r="A10317" s="5"/>
      <c r="B10317" s="5"/>
      <c r="C10317" s="5" t="str">
        <f>IFERROR(__xludf.DUMMYFUNCTION("""COMPUTED_VALUE"""),"")</f>
        <v/>
      </c>
      <c r="D10317" s="5">
        <v>0.0</v>
      </c>
    </row>
    <row r="10318" ht="14.25" customHeight="1">
      <c r="A10318" s="5"/>
      <c r="B10318" s="5"/>
      <c r="C10318" s="5" t="str">
        <f>IFERROR(__xludf.DUMMYFUNCTION("""COMPUTED_VALUE"""),"")</f>
        <v/>
      </c>
      <c r="D10318" s="5">
        <v>0.0</v>
      </c>
    </row>
    <row r="10319" ht="14.25" customHeight="1">
      <c r="A10319" s="5"/>
      <c r="B10319" s="5"/>
      <c r="C10319" s="5" t="str">
        <f>IFERROR(__xludf.DUMMYFUNCTION("""COMPUTED_VALUE"""),"")</f>
        <v/>
      </c>
      <c r="D10319" s="5">
        <v>0.0</v>
      </c>
    </row>
    <row r="10320" ht="14.25" customHeight="1">
      <c r="A10320" s="5"/>
      <c r="B10320" s="5"/>
      <c r="C10320" s="5" t="str">
        <f>IFERROR(__xludf.DUMMYFUNCTION("""COMPUTED_VALUE"""),"")</f>
        <v/>
      </c>
      <c r="D10320" s="5">
        <v>0.0</v>
      </c>
    </row>
    <row r="10321" ht="14.25" customHeight="1">
      <c r="A10321" s="5"/>
      <c r="B10321" s="5"/>
      <c r="C10321" s="5" t="str">
        <f>IFERROR(__xludf.DUMMYFUNCTION("""COMPUTED_VALUE"""),"")</f>
        <v/>
      </c>
      <c r="D10321" s="5">
        <v>0.0</v>
      </c>
    </row>
    <row r="10322" ht="14.25" customHeight="1">
      <c r="A10322" s="5"/>
      <c r="B10322" s="5"/>
      <c r="C10322" s="5" t="str">
        <f>IFERROR(__xludf.DUMMYFUNCTION("""COMPUTED_VALUE"""),"")</f>
        <v/>
      </c>
      <c r="D10322" s="5">
        <v>0.0</v>
      </c>
    </row>
    <row r="10323" ht="14.25" customHeight="1">
      <c r="A10323" s="5"/>
      <c r="B10323" s="5"/>
      <c r="C10323" s="5" t="str">
        <f>IFERROR(__xludf.DUMMYFUNCTION("""COMPUTED_VALUE"""),"")</f>
        <v/>
      </c>
      <c r="D10323" s="5">
        <v>0.0</v>
      </c>
    </row>
    <row r="10324" ht="14.25" customHeight="1">
      <c r="A10324" s="5"/>
      <c r="B10324" s="5"/>
      <c r="C10324" s="5" t="str">
        <f>IFERROR(__xludf.DUMMYFUNCTION("""COMPUTED_VALUE"""),"")</f>
        <v/>
      </c>
      <c r="D10324" s="5">
        <v>0.0</v>
      </c>
    </row>
    <row r="10325" ht="14.25" customHeight="1">
      <c r="A10325" s="5"/>
      <c r="B10325" s="5"/>
      <c r="C10325" s="5" t="str">
        <f>IFERROR(__xludf.DUMMYFUNCTION("""COMPUTED_VALUE"""),"")</f>
        <v/>
      </c>
      <c r="D10325" s="5">
        <v>0.0</v>
      </c>
    </row>
    <row r="10326" ht="14.25" customHeight="1">
      <c r="A10326" s="5"/>
      <c r="B10326" s="5"/>
      <c r="C10326" s="5" t="str">
        <f>IFERROR(__xludf.DUMMYFUNCTION("""COMPUTED_VALUE"""),"")</f>
        <v/>
      </c>
      <c r="D10326" s="5">
        <v>0.0</v>
      </c>
    </row>
    <row r="10327" ht="14.25" customHeight="1">
      <c r="A10327" s="5"/>
      <c r="B10327" s="5"/>
      <c r="C10327" s="5" t="str">
        <f>IFERROR(__xludf.DUMMYFUNCTION("""COMPUTED_VALUE"""),"")</f>
        <v/>
      </c>
      <c r="D10327" s="5">
        <v>0.0</v>
      </c>
    </row>
    <row r="10328" ht="14.25" customHeight="1">
      <c r="A10328" s="5"/>
      <c r="B10328" s="5"/>
      <c r="C10328" s="5" t="str">
        <f>IFERROR(__xludf.DUMMYFUNCTION("""COMPUTED_VALUE"""),"")</f>
        <v/>
      </c>
      <c r="D10328" s="5">
        <v>0.0</v>
      </c>
    </row>
    <row r="10329" ht="14.25" customHeight="1">
      <c r="A10329" s="5"/>
      <c r="B10329" s="5"/>
      <c r="C10329" s="5" t="str">
        <f>IFERROR(__xludf.DUMMYFUNCTION("""COMPUTED_VALUE"""),"")</f>
        <v/>
      </c>
      <c r="D10329" s="5">
        <v>0.0</v>
      </c>
    </row>
    <row r="10330" ht="14.25" customHeight="1">
      <c r="A10330" s="5"/>
      <c r="B10330" s="5"/>
      <c r="C10330" s="5" t="str">
        <f>IFERROR(__xludf.DUMMYFUNCTION("""COMPUTED_VALUE"""),"")</f>
        <v/>
      </c>
      <c r="D10330" s="5">
        <v>0.0</v>
      </c>
    </row>
    <row r="10331" ht="14.25" customHeight="1">
      <c r="A10331" s="5"/>
      <c r="B10331" s="5"/>
      <c r="C10331" s="5" t="str">
        <f>IFERROR(__xludf.DUMMYFUNCTION("""COMPUTED_VALUE"""),"")</f>
        <v/>
      </c>
      <c r="D10331" s="5">
        <v>0.0</v>
      </c>
    </row>
    <row r="10332" ht="14.25" customHeight="1">
      <c r="A10332" s="5"/>
      <c r="B10332" s="5"/>
      <c r="C10332" s="5" t="str">
        <f>IFERROR(__xludf.DUMMYFUNCTION("""COMPUTED_VALUE"""),"")</f>
        <v/>
      </c>
      <c r="D10332" s="5">
        <v>0.0</v>
      </c>
    </row>
    <row r="10333" ht="14.25" customHeight="1">
      <c r="A10333" s="5"/>
      <c r="B10333" s="5"/>
      <c r="C10333" s="5" t="str">
        <f>IFERROR(__xludf.DUMMYFUNCTION("""COMPUTED_VALUE"""),"")</f>
        <v/>
      </c>
      <c r="D10333" s="5">
        <v>0.0</v>
      </c>
    </row>
    <row r="10334" ht="14.25" customHeight="1">
      <c r="A10334" s="5"/>
      <c r="B10334" s="5"/>
      <c r="C10334" s="5" t="str">
        <f>IFERROR(__xludf.DUMMYFUNCTION("""COMPUTED_VALUE"""),"")</f>
        <v/>
      </c>
      <c r="D10334" s="5">
        <v>0.0</v>
      </c>
    </row>
    <row r="10335" ht="14.25" customHeight="1">
      <c r="A10335" s="5"/>
      <c r="B10335" s="5"/>
      <c r="C10335" s="5" t="str">
        <f>IFERROR(__xludf.DUMMYFUNCTION("""COMPUTED_VALUE"""),"")</f>
        <v/>
      </c>
      <c r="D10335" s="5">
        <v>0.0</v>
      </c>
    </row>
    <row r="10336" ht="14.25" customHeight="1">
      <c r="A10336" s="5"/>
      <c r="B10336" s="5"/>
      <c r="C10336" s="5" t="str">
        <f>IFERROR(__xludf.DUMMYFUNCTION("""COMPUTED_VALUE"""),"")</f>
        <v/>
      </c>
      <c r="D10336" s="5">
        <v>0.0</v>
      </c>
    </row>
    <row r="10337" ht="14.25" customHeight="1">
      <c r="A10337" s="5"/>
      <c r="B10337" s="5"/>
      <c r="C10337" s="5" t="str">
        <f>IFERROR(__xludf.DUMMYFUNCTION("""COMPUTED_VALUE"""),"")</f>
        <v/>
      </c>
      <c r="D10337" s="5">
        <v>0.0</v>
      </c>
    </row>
    <row r="10338" ht="14.25" customHeight="1">
      <c r="A10338" s="5"/>
      <c r="B10338" s="5"/>
      <c r="C10338" s="5" t="str">
        <f>IFERROR(__xludf.DUMMYFUNCTION("""COMPUTED_VALUE"""),"")</f>
        <v/>
      </c>
      <c r="D10338" s="5">
        <v>0.0</v>
      </c>
    </row>
    <row r="10339" ht="14.25" customHeight="1">
      <c r="A10339" s="5"/>
      <c r="B10339" s="5"/>
      <c r="C10339" s="5" t="str">
        <f>IFERROR(__xludf.DUMMYFUNCTION("""COMPUTED_VALUE"""),"")</f>
        <v/>
      </c>
      <c r="D10339" s="5">
        <v>0.0</v>
      </c>
    </row>
    <row r="10340" ht="14.25" customHeight="1">
      <c r="A10340" s="5"/>
      <c r="B10340" s="5"/>
      <c r="C10340" s="5" t="str">
        <f>IFERROR(__xludf.DUMMYFUNCTION("""COMPUTED_VALUE"""),"")</f>
        <v/>
      </c>
      <c r="D10340" s="5">
        <v>0.0</v>
      </c>
    </row>
    <row r="10341" ht="14.25" customHeight="1">
      <c r="A10341" s="5"/>
      <c r="B10341" s="5"/>
      <c r="C10341" s="5" t="str">
        <f>IFERROR(__xludf.DUMMYFUNCTION("""COMPUTED_VALUE"""),"")</f>
        <v/>
      </c>
      <c r="D10341" s="5">
        <v>0.0</v>
      </c>
    </row>
    <row r="10342" ht="14.25" customHeight="1">
      <c r="A10342" s="5"/>
      <c r="B10342" s="5"/>
      <c r="C10342" s="5" t="str">
        <f>IFERROR(__xludf.DUMMYFUNCTION("""COMPUTED_VALUE"""),"")</f>
        <v/>
      </c>
      <c r="D10342" s="5">
        <v>0.0</v>
      </c>
    </row>
    <row r="10343" ht="14.25" customHeight="1">
      <c r="A10343" s="5"/>
      <c r="B10343" s="5"/>
      <c r="C10343" s="5" t="str">
        <f>IFERROR(__xludf.DUMMYFUNCTION("""COMPUTED_VALUE"""),"")</f>
        <v/>
      </c>
      <c r="D10343" s="5">
        <v>0.0</v>
      </c>
    </row>
    <row r="10344" ht="14.25" customHeight="1">
      <c r="A10344" s="5"/>
      <c r="B10344" s="5"/>
      <c r="C10344" s="5" t="str">
        <f>IFERROR(__xludf.DUMMYFUNCTION("""COMPUTED_VALUE"""),"")</f>
        <v/>
      </c>
      <c r="D10344" s="5">
        <v>0.0</v>
      </c>
    </row>
    <row r="10345" ht="14.25" customHeight="1">
      <c r="A10345" s="5"/>
      <c r="B10345" s="5"/>
      <c r="C10345" s="5" t="str">
        <f>IFERROR(__xludf.DUMMYFUNCTION("""COMPUTED_VALUE"""),"")</f>
        <v/>
      </c>
      <c r="D10345" s="5">
        <v>0.0</v>
      </c>
    </row>
    <row r="10346" ht="14.25" customHeight="1">
      <c r="A10346" s="5"/>
      <c r="B10346" s="5"/>
      <c r="C10346" s="5" t="str">
        <f>IFERROR(__xludf.DUMMYFUNCTION("""COMPUTED_VALUE"""),"")</f>
        <v/>
      </c>
      <c r="D10346" s="5">
        <v>0.0</v>
      </c>
    </row>
    <row r="10347" ht="14.25" customHeight="1">
      <c r="A10347" s="5"/>
      <c r="B10347" s="5"/>
      <c r="C10347" s="5" t="str">
        <f>IFERROR(__xludf.DUMMYFUNCTION("""COMPUTED_VALUE"""),"")</f>
        <v/>
      </c>
      <c r="D10347" s="5">
        <v>0.0</v>
      </c>
    </row>
    <row r="10348" ht="14.25" customHeight="1">
      <c r="A10348" s="5"/>
      <c r="B10348" s="5"/>
      <c r="C10348" s="5" t="str">
        <f>IFERROR(__xludf.DUMMYFUNCTION("""COMPUTED_VALUE"""),"")</f>
        <v/>
      </c>
      <c r="D10348" s="5">
        <v>0.0</v>
      </c>
    </row>
    <row r="10349" ht="14.25" customHeight="1">
      <c r="A10349" s="5"/>
      <c r="B10349" s="5"/>
      <c r="C10349" s="5" t="str">
        <f>IFERROR(__xludf.DUMMYFUNCTION("""COMPUTED_VALUE"""),"")</f>
        <v/>
      </c>
      <c r="D10349" s="5">
        <v>0.0</v>
      </c>
    </row>
    <row r="10350" ht="14.25" customHeight="1">
      <c r="A10350" s="5"/>
      <c r="B10350" s="5"/>
      <c r="C10350" s="5" t="str">
        <f>IFERROR(__xludf.DUMMYFUNCTION("""COMPUTED_VALUE"""),"")</f>
        <v/>
      </c>
      <c r="D10350" s="5">
        <v>0.0</v>
      </c>
    </row>
    <row r="10351" ht="14.25" customHeight="1">
      <c r="A10351" s="5"/>
      <c r="B10351" s="5"/>
      <c r="C10351" s="5" t="str">
        <f>IFERROR(__xludf.DUMMYFUNCTION("""COMPUTED_VALUE"""),"")</f>
        <v/>
      </c>
      <c r="D10351" s="5">
        <v>0.0</v>
      </c>
    </row>
    <row r="10352" ht="14.25" customHeight="1">
      <c r="A10352" s="5"/>
      <c r="B10352" s="5"/>
      <c r="C10352" s="5" t="str">
        <f>IFERROR(__xludf.DUMMYFUNCTION("""COMPUTED_VALUE"""),"")</f>
        <v/>
      </c>
      <c r="D10352" s="5">
        <v>0.0</v>
      </c>
    </row>
    <row r="10353" ht="14.25" customHeight="1">
      <c r="A10353" s="5"/>
      <c r="B10353" s="5"/>
      <c r="C10353" s="5" t="str">
        <f>IFERROR(__xludf.DUMMYFUNCTION("""COMPUTED_VALUE"""),"")</f>
        <v/>
      </c>
      <c r="D10353" s="5">
        <v>0.0</v>
      </c>
    </row>
    <row r="10354" ht="14.25" customHeight="1">
      <c r="A10354" s="5"/>
      <c r="B10354" s="5"/>
      <c r="C10354" s="5" t="str">
        <f>IFERROR(__xludf.DUMMYFUNCTION("""COMPUTED_VALUE"""),"")</f>
        <v/>
      </c>
      <c r="D10354" s="5">
        <v>0.0</v>
      </c>
    </row>
    <row r="10355" ht="14.25" customHeight="1">
      <c r="A10355" s="5"/>
      <c r="B10355" s="5"/>
      <c r="C10355" s="5" t="str">
        <f>IFERROR(__xludf.DUMMYFUNCTION("""COMPUTED_VALUE"""),"")</f>
        <v/>
      </c>
      <c r="D10355" s="5">
        <v>0.0</v>
      </c>
    </row>
    <row r="10356" ht="14.25" customHeight="1">
      <c r="A10356" s="5"/>
      <c r="B10356" s="5"/>
      <c r="C10356" s="5" t="str">
        <f>IFERROR(__xludf.DUMMYFUNCTION("""COMPUTED_VALUE"""),"")</f>
        <v/>
      </c>
      <c r="D10356" s="5">
        <v>0.0</v>
      </c>
    </row>
    <row r="10357" ht="14.25" customHeight="1">
      <c r="A10357" s="5"/>
      <c r="B10357" s="5"/>
      <c r="C10357" s="5" t="str">
        <f>IFERROR(__xludf.DUMMYFUNCTION("""COMPUTED_VALUE"""),"")</f>
        <v/>
      </c>
      <c r="D10357" s="5">
        <v>0.0</v>
      </c>
    </row>
    <row r="10358" ht="14.25" customHeight="1">
      <c r="A10358" s="5"/>
      <c r="B10358" s="5"/>
      <c r="C10358" s="5" t="str">
        <f>IFERROR(__xludf.DUMMYFUNCTION("""COMPUTED_VALUE"""),"")</f>
        <v/>
      </c>
      <c r="D10358" s="5">
        <v>0.0</v>
      </c>
    </row>
    <row r="10359" ht="14.25" customHeight="1">
      <c r="A10359" s="5"/>
      <c r="B10359" s="5"/>
      <c r="C10359" s="5" t="str">
        <f>IFERROR(__xludf.DUMMYFUNCTION("""COMPUTED_VALUE"""),"")</f>
        <v/>
      </c>
      <c r="D10359" s="5">
        <v>0.0</v>
      </c>
    </row>
    <row r="10360" ht="14.25" customHeight="1">
      <c r="A10360" s="5"/>
      <c r="B10360" s="5"/>
      <c r="C10360" s="5" t="str">
        <f>IFERROR(__xludf.DUMMYFUNCTION("""COMPUTED_VALUE"""),"")</f>
        <v/>
      </c>
      <c r="D10360" s="5">
        <v>0.0</v>
      </c>
    </row>
    <row r="10361" ht="14.25" customHeight="1">
      <c r="A10361" s="5"/>
      <c r="B10361" s="5"/>
      <c r="C10361" s="5" t="str">
        <f>IFERROR(__xludf.DUMMYFUNCTION("""COMPUTED_VALUE"""),"")</f>
        <v/>
      </c>
      <c r="D10361" s="5">
        <v>0.0</v>
      </c>
    </row>
    <row r="10362" ht="14.25" customHeight="1">
      <c r="A10362" s="5"/>
      <c r="B10362" s="5"/>
      <c r="C10362" s="5" t="str">
        <f>IFERROR(__xludf.DUMMYFUNCTION("""COMPUTED_VALUE"""),"")</f>
        <v/>
      </c>
      <c r="D10362" s="5">
        <v>0.0</v>
      </c>
    </row>
    <row r="10363" ht="14.25" customHeight="1">
      <c r="A10363" s="5"/>
      <c r="B10363" s="5"/>
      <c r="C10363" s="5" t="str">
        <f>IFERROR(__xludf.DUMMYFUNCTION("""COMPUTED_VALUE"""),"")</f>
        <v/>
      </c>
      <c r="D10363" s="5">
        <v>0.0</v>
      </c>
    </row>
    <row r="10364" ht="14.25" customHeight="1">
      <c r="A10364" s="5"/>
      <c r="B10364" s="5"/>
      <c r="C10364" s="5" t="str">
        <f>IFERROR(__xludf.DUMMYFUNCTION("""COMPUTED_VALUE"""),"")</f>
        <v/>
      </c>
      <c r="D10364" s="5">
        <v>0.0</v>
      </c>
    </row>
    <row r="10365" ht="14.25" customHeight="1">
      <c r="A10365" s="5"/>
      <c r="B10365" s="5"/>
      <c r="C10365" s="5" t="str">
        <f>IFERROR(__xludf.DUMMYFUNCTION("""COMPUTED_VALUE"""),"")</f>
        <v/>
      </c>
      <c r="D10365" s="5">
        <v>0.0</v>
      </c>
    </row>
    <row r="10366" ht="14.25" customHeight="1">
      <c r="A10366" s="5"/>
      <c r="B10366" s="5"/>
      <c r="C10366" s="5" t="str">
        <f>IFERROR(__xludf.DUMMYFUNCTION("""COMPUTED_VALUE"""),"")</f>
        <v/>
      </c>
      <c r="D10366" s="5">
        <v>0.0</v>
      </c>
    </row>
    <row r="10367" ht="14.25" customHeight="1">
      <c r="A10367" s="5"/>
      <c r="B10367" s="5"/>
      <c r="C10367" s="5" t="str">
        <f>IFERROR(__xludf.DUMMYFUNCTION("""COMPUTED_VALUE"""),"")</f>
        <v/>
      </c>
      <c r="D10367" s="5">
        <v>0.0</v>
      </c>
    </row>
    <row r="10368" ht="14.25" customHeight="1">
      <c r="A10368" s="5"/>
      <c r="B10368" s="5"/>
      <c r="C10368" s="5" t="str">
        <f>IFERROR(__xludf.DUMMYFUNCTION("""COMPUTED_VALUE"""),"")</f>
        <v/>
      </c>
      <c r="D10368" s="5">
        <v>0.0</v>
      </c>
    </row>
    <row r="10369" ht="14.25" customHeight="1">
      <c r="A10369" s="5"/>
      <c r="B10369" s="5"/>
      <c r="C10369" s="5" t="str">
        <f>IFERROR(__xludf.DUMMYFUNCTION("""COMPUTED_VALUE"""),"")</f>
        <v/>
      </c>
      <c r="D10369" s="5">
        <v>0.0</v>
      </c>
    </row>
    <row r="10370" ht="14.25" customHeight="1">
      <c r="A10370" s="5"/>
      <c r="B10370" s="5"/>
      <c r="C10370" s="5" t="str">
        <f>IFERROR(__xludf.DUMMYFUNCTION("""COMPUTED_VALUE"""),"")</f>
        <v/>
      </c>
      <c r="D10370" s="5">
        <v>0.0</v>
      </c>
    </row>
    <row r="10371" ht="14.25" customHeight="1">
      <c r="A10371" s="5"/>
      <c r="B10371" s="5"/>
      <c r="C10371" s="5" t="str">
        <f>IFERROR(__xludf.DUMMYFUNCTION("""COMPUTED_VALUE"""),"")</f>
        <v/>
      </c>
      <c r="D10371" s="5">
        <v>0.0</v>
      </c>
    </row>
    <row r="10372" ht="14.25" customHeight="1">
      <c r="A10372" s="5"/>
      <c r="B10372" s="5"/>
      <c r="C10372" s="5" t="str">
        <f>IFERROR(__xludf.DUMMYFUNCTION("""COMPUTED_VALUE"""),"")</f>
        <v/>
      </c>
      <c r="D10372" s="5">
        <v>0.0</v>
      </c>
    </row>
    <row r="10373" ht="14.25" customHeight="1">
      <c r="A10373" s="5"/>
      <c r="B10373" s="5"/>
      <c r="C10373" s="5" t="str">
        <f>IFERROR(__xludf.DUMMYFUNCTION("""COMPUTED_VALUE"""),"")</f>
        <v/>
      </c>
      <c r="D10373" s="5">
        <v>0.0</v>
      </c>
    </row>
    <row r="10374" ht="14.25" customHeight="1">
      <c r="A10374" s="5"/>
      <c r="B10374" s="5"/>
      <c r="C10374" s="5" t="str">
        <f>IFERROR(__xludf.DUMMYFUNCTION("""COMPUTED_VALUE"""),"")</f>
        <v/>
      </c>
      <c r="D10374" s="5">
        <v>0.0</v>
      </c>
    </row>
    <row r="10375" ht="14.25" customHeight="1">
      <c r="A10375" s="5"/>
      <c r="B10375" s="5"/>
      <c r="C10375" s="5" t="str">
        <f>IFERROR(__xludf.DUMMYFUNCTION("""COMPUTED_VALUE"""),"")</f>
        <v/>
      </c>
      <c r="D10375" s="5">
        <v>0.0</v>
      </c>
    </row>
    <row r="10376" ht="14.25" customHeight="1">
      <c r="A10376" s="5"/>
      <c r="B10376" s="5"/>
      <c r="C10376" s="5" t="str">
        <f>IFERROR(__xludf.DUMMYFUNCTION("""COMPUTED_VALUE"""),"")</f>
        <v/>
      </c>
      <c r="D10376" s="5">
        <v>0.0</v>
      </c>
    </row>
    <row r="10377" ht="14.25" customHeight="1">
      <c r="A10377" s="5"/>
      <c r="B10377" s="5"/>
      <c r="C10377" s="5" t="str">
        <f>IFERROR(__xludf.DUMMYFUNCTION("""COMPUTED_VALUE"""),"")</f>
        <v/>
      </c>
      <c r="D10377" s="5">
        <v>0.0</v>
      </c>
    </row>
    <row r="10378" ht="14.25" customHeight="1">
      <c r="A10378" s="5"/>
      <c r="B10378" s="5"/>
      <c r="C10378" s="5" t="str">
        <f>IFERROR(__xludf.DUMMYFUNCTION("""COMPUTED_VALUE"""),"")</f>
        <v/>
      </c>
      <c r="D10378" s="5">
        <v>0.0</v>
      </c>
    </row>
    <row r="10379" ht="14.25" customHeight="1">
      <c r="A10379" s="5"/>
      <c r="B10379" s="5"/>
      <c r="C10379" s="5" t="str">
        <f>IFERROR(__xludf.DUMMYFUNCTION("""COMPUTED_VALUE"""),"")</f>
        <v/>
      </c>
      <c r="D10379" s="5">
        <v>0.0</v>
      </c>
    </row>
    <row r="10380" ht="14.25" customHeight="1">
      <c r="A10380" s="5"/>
      <c r="B10380" s="5"/>
      <c r="C10380" s="5" t="str">
        <f>IFERROR(__xludf.DUMMYFUNCTION("""COMPUTED_VALUE"""),"")</f>
        <v/>
      </c>
      <c r="D10380" s="5">
        <v>0.0</v>
      </c>
    </row>
    <row r="10381" ht="14.25" customHeight="1">
      <c r="A10381" s="5"/>
      <c r="B10381" s="5"/>
      <c r="C10381" s="5" t="str">
        <f>IFERROR(__xludf.DUMMYFUNCTION("""COMPUTED_VALUE"""),"")</f>
        <v/>
      </c>
      <c r="D10381" s="5">
        <v>0.0</v>
      </c>
    </row>
    <row r="10382" ht="14.25" customHeight="1">
      <c r="A10382" s="5"/>
      <c r="B10382" s="5"/>
      <c r="C10382" s="5" t="str">
        <f>IFERROR(__xludf.DUMMYFUNCTION("""COMPUTED_VALUE"""),"")</f>
        <v/>
      </c>
      <c r="D10382" s="5">
        <v>0.0</v>
      </c>
    </row>
    <row r="10383" ht="14.25" customHeight="1">
      <c r="A10383" s="5"/>
      <c r="B10383" s="5"/>
      <c r="C10383" s="5" t="str">
        <f>IFERROR(__xludf.DUMMYFUNCTION("""COMPUTED_VALUE"""),"")</f>
        <v/>
      </c>
      <c r="D10383" s="5">
        <v>0.0</v>
      </c>
    </row>
    <row r="10384" ht="14.25" customHeight="1">
      <c r="A10384" s="5"/>
      <c r="B10384" s="5"/>
      <c r="C10384" s="5" t="str">
        <f>IFERROR(__xludf.DUMMYFUNCTION("""COMPUTED_VALUE"""),"")</f>
        <v/>
      </c>
      <c r="D10384" s="5">
        <v>0.0</v>
      </c>
    </row>
    <row r="10385" ht="14.25" customHeight="1">
      <c r="A10385" s="5"/>
      <c r="B10385" s="5"/>
      <c r="C10385" s="5" t="str">
        <f>IFERROR(__xludf.DUMMYFUNCTION("""COMPUTED_VALUE"""),"")</f>
        <v/>
      </c>
      <c r="D10385" s="5">
        <v>0.0</v>
      </c>
    </row>
    <row r="10386" ht="14.25" customHeight="1">
      <c r="A10386" s="5"/>
      <c r="B10386" s="5"/>
      <c r="C10386" s="5" t="str">
        <f>IFERROR(__xludf.DUMMYFUNCTION("""COMPUTED_VALUE"""),"")</f>
        <v/>
      </c>
      <c r="D10386" s="5">
        <v>0.0</v>
      </c>
    </row>
    <row r="10387" ht="14.25" customHeight="1">
      <c r="A10387" s="5"/>
      <c r="B10387" s="5"/>
      <c r="C10387" s="5" t="str">
        <f>IFERROR(__xludf.DUMMYFUNCTION("""COMPUTED_VALUE"""),"")</f>
        <v/>
      </c>
      <c r="D10387" s="5">
        <v>0.0</v>
      </c>
    </row>
    <row r="10388" ht="14.25" customHeight="1">
      <c r="A10388" s="5"/>
      <c r="B10388" s="5"/>
      <c r="C10388" s="5" t="str">
        <f>IFERROR(__xludf.DUMMYFUNCTION("""COMPUTED_VALUE"""),"")</f>
        <v/>
      </c>
      <c r="D10388" s="5">
        <v>0.0</v>
      </c>
    </row>
    <row r="10389" ht="14.25" customHeight="1">
      <c r="A10389" s="5"/>
      <c r="B10389" s="5"/>
      <c r="C10389" s="5" t="str">
        <f>IFERROR(__xludf.DUMMYFUNCTION("""COMPUTED_VALUE"""),"")</f>
        <v/>
      </c>
      <c r="D10389" s="5">
        <v>0.0</v>
      </c>
    </row>
    <row r="10390" ht="14.25" customHeight="1">
      <c r="A10390" s="5"/>
      <c r="B10390" s="5"/>
      <c r="C10390" s="5" t="str">
        <f>IFERROR(__xludf.DUMMYFUNCTION("""COMPUTED_VALUE"""),"")</f>
        <v/>
      </c>
      <c r="D10390" s="5">
        <v>0.0</v>
      </c>
    </row>
    <row r="10391" ht="14.25" customHeight="1">
      <c r="A10391" s="5"/>
      <c r="B10391" s="5"/>
      <c r="C10391" s="5" t="str">
        <f>IFERROR(__xludf.DUMMYFUNCTION("""COMPUTED_VALUE"""),"")</f>
        <v/>
      </c>
      <c r="D10391" s="5">
        <v>0.0</v>
      </c>
    </row>
    <row r="10392" ht="14.25" customHeight="1">
      <c r="A10392" s="5"/>
      <c r="B10392" s="5"/>
      <c r="C10392" s="5" t="str">
        <f>IFERROR(__xludf.DUMMYFUNCTION("""COMPUTED_VALUE"""),"")</f>
        <v/>
      </c>
      <c r="D10392" s="5">
        <v>0.0</v>
      </c>
    </row>
    <row r="10393" ht="14.25" customHeight="1">
      <c r="A10393" s="5"/>
      <c r="B10393" s="5"/>
      <c r="C10393" s="5" t="str">
        <f>IFERROR(__xludf.DUMMYFUNCTION("""COMPUTED_VALUE"""),"")</f>
        <v/>
      </c>
      <c r="D10393" s="5">
        <v>0.0</v>
      </c>
    </row>
    <row r="10394" ht="14.25" customHeight="1">
      <c r="A10394" s="5"/>
      <c r="B10394" s="5"/>
      <c r="C10394" s="5" t="str">
        <f>IFERROR(__xludf.DUMMYFUNCTION("""COMPUTED_VALUE"""),"")</f>
        <v/>
      </c>
      <c r="D10394" s="5">
        <v>0.0</v>
      </c>
    </row>
    <row r="10395" ht="14.25" customHeight="1">
      <c r="A10395" s="5"/>
      <c r="B10395" s="5"/>
      <c r="C10395" s="5" t="str">
        <f>IFERROR(__xludf.DUMMYFUNCTION("""COMPUTED_VALUE"""),"")</f>
        <v/>
      </c>
      <c r="D10395" s="5">
        <v>0.0</v>
      </c>
    </row>
    <row r="10396" ht="14.25" customHeight="1">
      <c r="A10396" s="5"/>
      <c r="B10396" s="5"/>
      <c r="C10396" s="5" t="str">
        <f>IFERROR(__xludf.DUMMYFUNCTION("""COMPUTED_VALUE"""),"")</f>
        <v/>
      </c>
      <c r="D10396" s="5">
        <v>0.0</v>
      </c>
    </row>
    <row r="10397" ht="14.25" customHeight="1">
      <c r="A10397" s="5"/>
      <c r="B10397" s="5"/>
      <c r="C10397" s="5" t="str">
        <f>IFERROR(__xludf.DUMMYFUNCTION("""COMPUTED_VALUE"""),"")</f>
        <v/>
      </c>
      <c r="D10397" s="5">
        <v>0.0</v>
      </c>
    </row>
    <row r="10398" ht="14.25" customHeight="1">
      <c r="A10398" s="5"/>
      <c r="B10398" s="5"/>
      <c r="C10398" s="5" t="str">
        <f>IFERROR(__xludf.DUMMYFUNCTION("""COMPUTED_VALUE"""),"")</f>
        <v/>
      </c>
      <c r="D10398" s="5">
        <v>0.0</v>
      </c>
    </row>
    <row r="10399" ht="14.25" customHeight="1">
      <c r="A10399" s="5"/>
      <c r="B10399" s="5"/>
      <c r="C10399" s="5" t="str">
        <f>IFERROR(__xludf.DUMMYFUNCTION("""COMPUTED_VALUE"""),"")</f>
        <v/>
      </c>
      <c r="D10399" s="5">
        <v>0.0</v>
      </c>
    </row>
    <row r="10400" ht="14.25" customHeight="1">
      <c r="A10400" s="5"/>
      <c r="B10400" s="5"/>
      <c r="C10400" s="5" t="str">
        <f>IFERROR(__xludf.DUMMYFUNCTION("""COMPUTED_VALUE"""),"")</f>
        <v/>
      </c>
      <c r="D10400" s="5">
        <v>0.0</v>
      </c>
    </row>
    <row r="10401" ht="14.25" customHeight="1">
      <c r="A10401" s="5"/>
      <c r="B10401" s="5"/>
      <c r="C10401" s="5" t="str">
        <f>IFERROR(__xludf.DUMMYFUNCTION("""COMPUTED_VALUE"""),"")</f>
        <v/>
      </c>
      <c r="D10401" s="5">
        <v>0.0</v>
      </c>
    </row>
    <row r="10402" ht="14.25" customHeight="1">
      <c r="A10402" s="5"/>
      <c r="B10402" s="5"/>
      <c r="C10402" s="5" t="str">
        <f>IFERROR(__xludf.DUMMYFUNCTION("""COMPUTED_VALUE"""),"")</f>
        <v/>
      </c>
      <c r="D10402" s="5">
        <v>0.0</v>
      </c>
    </row>
    <row r="10403" ht="14.25" customHeight="1">
      <c r="A10403" s="5"/>
      <c r="B10403" s="5"/>
      <c r="C10403" s="5" t="str">
        <f>IFERROR(__xludf.DUMMYFUNCTION("""COMPUTED_VALUE"""),"")</f>
        <v/>
      </c>
      <c r="D10403" s="5">
        <v>0.0</v>
      </c>
    </row>
    <row r="10404" ht="14.25" customHeight="1">
      <c r="A10404" s="5"/>
      <c r="B10404" s="5"/>
      <c r="C10404" s="5" t="str">
        <f>IFERROR(__xludf.DUMMYFUNCTION("""COMPUTED_VALUE"""),"")</f>
        <v/>
      </c>
      <c r="D10404" s="5">
        <v>0.0</v>
      </c>
    </row>
    <row r="10405" ht="14.25" customHeight="1">
      <c r="A10405" s="5"/>
      <c r="B10405" s="5"/>
      <c r="C10405" s="5" t="str">
        <f>IFERROR(__xludf.DUMMYFUNCTION("""COMPUTED_VALUE"""),"")</f>
        <v/>
      </c>
      <c r="D10405" s="5">
        <v>0.0</v>
      </c>
    </row>
    <row r="10406" ht="14.25" customHeight="1">
      <c r="A10406" s="5"/>
      <c r="B10406" s="5"/>
      <c r="C10406" s="5" t="str">
        <f>IFERROR(__xludf.DUMMYFUNCTION("""COMPUTED_VALUE"""),"")</f>
        <v/>
      </c>
      <c r="D10406" s="5">
        <v>0.0</v>
      </c>
    </row>
    <row r="10407" ht="14.25" customHeight="1">
      <c r="A10407" s="5"/>
      <c r="B10407" s="5"/>
      <c r="C10407" s="5" t="str">
        <f>IFERROR(__xludf.DUMMYFUNCTION("""COMPUTED_VALUE"""),"")</f>
        <v/>
      </c>
      <c r="D10407" s="5">
        <v>0.0</v>
      </c>
    </row>
    <row r="10408" ht="14.25" customHeight="1">
      <c r="A10408" s="5"/>
      <c r="B10408" s="5"/>
      <c r="C10408" s="5" t="str">
        <f>IFERROR(__xludf.DUMMYFUNCTION("""COMPUTED_VALUE"""),"")</f>
        <v/>
      </c>
      <c r="D10408" s="5">
        <v>0.0</v>
      </c>
    </row>
    <row r="10409" ht="14.25" customHeight="1">
      <c r="A10409" s="5"/>
      <c r="B10409" s="5"/>
      <c r="C10409" s="5" t="str">
        <f>IFERROR(__xludf.DUMMYFUNCTION("""COMPUTED_VALUE"""),"")</f>
        <v/>
      </c>
      <c r="D10409" s="5">
        <v>0.0</v>
      </c>
    </row>
    <row r="10410" ht="14.25" customHeight="1">
      <c r="A10410" s="5"/>
      <c r="B10410" s="5"/>
      <c r="C10410" s="5" t="str">
        <f>IFERROR(__xludf.DUMMYFUNCTION("""COMPUTED_VALUE"""),"")</f>
        <v/>
      </c>
      <c r="D10410" s="5">
        <v>0.0</v>
      </c>
    </row>
    <row r="10411" ht="14.25" customHeight="1">
      <c r="A10411" s="5"/>
      <c r="B10411" s="5"/>
      <c r="C10411" s="5" t="str">
        <f>IFERROR(__xludf.DUMMYFUNCTION("""COMPUTED_VALUE"""),"")</f>
        <v/>
      </c>
      <c r="D10411" s="5">
        <v>0.0</v>
      </c>
    </row>
    <row r="10412" ht="14.25" customHeight="1">
      <c r="A10412" s="5"/>
      <c r="B10412" s="5"/>
      <c r="C10412" s="5" t="str">
        <f>IFERROR(__xludf.DUMMYFUNCTION("""COMPUTED_VALUE"""),"")</f>
        <v/>
      </c>
      <c r="D10412" s="5">
        <v>0.0</v>
      </c>
    </row>
    <row r="10413" ht="14.25" customHeight="1">
      <c r="A10413" s="5"/>
      <c r="B10413" s="5"/>
      <c r="C10413" s="5" t="str">
        <f>IFERROR(__xludf.DUMMYFUNCTION("""COMPUTED_VALUE"""),"")</f>
        <v/>
      </c>
      <c r="D10413" s="5">
        <v>0.0</v>
      </c>
    </row>
    <row r="10414" ht="14.25" customHeight="1">
      <c r="A10414" s="5"/>
      <c r="B10414" s="5"/>
      <c r="C10414" s="5" t="str">
        <f>IFERROR(__xludf.DUMMYFUNCTION("""COMPUTED_VALUE"""),"")</f>
        <v/>
      </c>
      <c r="D10414" s="5">
        <v>0.0</v>
      </c>
    </row>
    <row r="10415" ht="14.25" customHeight="1">
      <c r="A10415" s="5"/>
      <c r="B10415" s="5"/>
      <c r="C10415" s="5" t="str">
        <f>IFERROR(__xludf.DUMMYFUNCTION("""COMPUTED_VALUE"""),"")</f>
        <v/>
      </c>
      <c r="D10415" s="5">
        <v>0.0</v>
      </c>
    </row>
    <row r="10416" ht="14.25" customHeight="1">
      <c r="A10416" s="5"/>
      <c r="B10416" s="5"/>
      <c r="C10416" s="5" t="str">
        <f>IFERROR(__xludf.DUMMYFUNCTION("""COMPUTED_VALUE"""),"")</f>
        <v/>
      </c>
      <c r="D10416" s="5">
        <v>0.0</v>
      </c>
    </row>
    <row r="10417" ht="14.25" customHeight="1">
      <c r="A10417" s="5"/>
      <c r="B10417" s="5"/>
      <c r="C10417" s="5" t="str">
        <f>IFERROR(__xludf.DUMMYFUNCTION("""COMPUTED_VALUE"""),"")</f>
        <v/>
      </c>
      <c r="D10417" s="5">
        <v>0.0</v>
      </c>
    </row>
    <row r="10418" ht="14.25" customHeight="1">
      <c r="A10418" s="5"/>
      <c r="B10418" s="5"/>
      <c r="C10418" s="5" t="str">
        <f>IFERROR(__xludf.DUMMYFUNCTION("""COMPUTED_VALUE"""),"")</f>
        <v/>
      </c>
      <c r="D10418" s="5">
        <v>0.0</v>
      </c>
    </row>
    <row r="10419" ht="14.25" customHeight="1">
      <c r="A10419" s="5"/>
      <c r="B10419" s="5"/>
      <c r="C10419" s="5" t="str">
        <f>IFERROR(__xludf.DUMMYFUNCTION("""COMPUTED_VALUE"""),"")</f>
        <v/>
      </c>
      <c r="D10419" s="5">
        <v>0.0</v>
      </c>
    </row>
    <row r="10420" ht="14.25" customHeight="1">
      <c r="A10420" s="5"/>
      <c r="B10420" s="5"/>
      <c r="C10420" s="5" t="str">
        <f>IFERROR(__xludf.DUMMYFUNCTION("""COMPUTED_VALUE"""),"")</f>
        <v/>
      </c>
      <c r="D10420" s="5">
        <v>0.0</v>
      </c>
    </row>
    <row r="10421" ht="14.25" customHeight="1">
      <c r="A10421" s="5"/>
      <c r="B10421" s="5"/>
      <c r="C10421" s="5" t="str">
        <f>IFERROR(__xludf.DUMMYFUNCTION("""COMPUTED_VALUE"""),"")</f>
        <v/>
      </c>
      <c r="D10421" s="5">
        <v>0.0</v>
      </c>
    </row>
    <row r="10422" ht="14.25" customHeight="1">
      <c r="A10422" s="5"/>
      <c r="B10422" s="5"/>
      <c r="C10422" s="5" t="str">
        <f>IFERROR(__xludf.DUMMYFUNCTION("""COMPUTED_VALUE"""),"")</f>
        <v/>
      </c>
      <c r="D10422" s="5">
        <v>0.0</v>
      </c>
    </row>
    <row r="10423" ht="14.25" customHeight="1">
      <c r="A10423" s="5"/>
      <c r="B10423" s="5"/>
      <c r="C10423" s="5" t="str">
        <f>IFERROR(__xludf.DUMMYFUNCTION("""COMPUTED_VALUE"""),"")</f>
        <v/>
      </c>
      <c r="D10423" s="5">
        <v>0.0</v>
      </c>
    </row>
    <row r="10424" ht="14.25" customHeight="1">
      <c r="A10424" s="5"/>
      <c r="B10424" s="5"/>
      <c r="C10424" s="5" t="str">
        <f>IFERROR(__xludf.DUMMYFUNCTION("""COMPUTED_VALUE"""),"")</f>
        <v/>
      </c>
      <c r="D10424" s="5">
        <v>0.0</v>
      </c>
    </row>
    <row r="10425" ht="14.25" customHeight="1">
      <c r="A10425" s="5"/>
      <c r="B10425" s="5"/>
      <c r="C10425" s="5" t="str">
        <f>IFERROR(__xludf.DUMMYFUNCTION("""COMPUTED_VALUE"""),"")</f>
        <v/>
      </c>
      <c r="D10425" s="5">
        <v>0.0</v>
      </c>
    </row>
    <row r="10426" ht="14.25" customHeight="1">
      <c r="A10426" s="5"/>
      <c r="B10426" s="5"/>
      <c r="C10426" s="5" t="str">
        <f>IFERROR(__xludf.DUMMYFUNCTION("""COMPUTED_VALUE"""),"")</f>
        <v/>
      </c>
      <c r="D10426" s="5">
        <v>0.0</v>
      </c>
    </row>
    <row r="10427" ht="14.25" customHeight="1">
      <c r="A10427" s="5"/>
      <c r="B10427" s="5"/>
      <c r="C10427" s="5" t="str">
        <f>IFERROR(__xludf.DUMMYFUNCTION("""COMPUTED_VALUE"""),"")</f>
        <v/>
      </c>
      <c r="D10427" s="5">
        <v>0.0</v>
      </c>
    </row>
    <row r="10428" ht="14.25" customHeight="1">
      <c r="A10428" s="5"/>
      <c r="B10428" s="5"/>
      <c r="C10428" s="5" t="str">
        <f>IFERROR(__xludf.DUMMYFUNCTION("""COMPUTED_VALUE"""),"")</f>
        <v/>
      </c>
      <c r="D10428" s="5">
        <v>0.0</v>
      </c>
    </row>
    <row r="10429" ht="14.25" customHeight="1">
      <c r="A10429" s="5"/>
      <c r="B10429" s="5"/>
      <c r="C10429" s="5" t="str">
        <f>IFERROR(__xludf.DUMMYFUNCTION("""COMPUTED_VALUE"""),"")</f>
        <v/>
      </c>
      <c r="D10429" s="5">
        <v>0.0</v>
      </c>
    </row>
    <row r="10430" ht="14.25" customHeight="1">
      <c r="A10430" s="5"/>
      <c r="B10430" s="5"/>
      <c r="C10430" s="5" t="str">
        <f>IFERROR(__xludf.DUMMYFUNCTION("""COMPUTED_VALUE"""),"")</f>
        <v/>
      </c>
      <c r="D10430" s="5">
        <v>0.0</v>
      </c>
    </row>
    <row r="10431" ht="14.25" customHeight="1">
      <c r="A10431" s="5"/>
      <c r="B10431" s="5"/>
      <c r="C10431" s="5" t="str">
        <f>IFERROR(__xludf.DUMMYFUNCTION("""COMPUTED_VALUE"""),"")</f>
        <v/>
      </c>
      <c r="D10431" s="5">
        <v>0.0</v>
      </c>
    </row>
    <row r="10432" ht="14.25" customHeight="1">
      <c r="A10432" s="5"/>
      <c r="B10432" s="5"/>
      <c r="C10432" s="5" t="str">
        <f>IFERROR(__xludf.DUMMYFUNCTION("""COMPUTED_VALUE"""),"")</f>
        <v/>
      </c>
      <c r="D10432" s="5">
        <v>0.0</v>
      </c>
    </row>
    <row r="10433" ht="14.25" customHeight="1">
      <c r="A10433" s="5"/>
      <c r="B10433" s="5"/>
      <c r="C10433" s="5" t="str">
        <f>IFERROR(__xludf.DUMMYFUNCTION("""COMPUTED_VALUE"""),"")</f>
        <v/>
      </c>
      <c r="D10433" s="5">
        <v>0.0</v>
      </c>
    </row>
    <row r="10434" ht="14.25" customHeight="1">
      <c r="A10434" s="5"/>
      <c r="B10434" s="5"/>
      <c r="C10434" s="5" t="str">
        <f>IFERROR(__xludf.DUMMYFUNCTION("""COMPUTED_VALUE"""),"")</f>
        <v/>
      </c>
      <c r="D10434" s="5">
        <v>0.0</v>
      </c>
    </row>
    <row r="10435" ht="14.25" customHeight="1">
      <c r="A10435" s="5"/>
      <c r="B10435" s="5"/>
      <c r="C10435" s="5" t="str">
        <f>IFERROR(__xludf.DUMMYFUNCTION("""COMPUTED_VALUE"""),"")</f>
        <v/>
      </c>
      <c r="D10435" s="5">
        <v>0.0</v>
      </c>
    </row>
    <row r="10436" ht="14.25" customHeight="1">
      <c r="A10436" s="5"/>
      <c r="B10436" s="5"/>
      <c r="C10436" s="5" t="str">
        <f>IFERROR(__xludf.DUMMYFUNCTION("""COMPUTED_VALUE"""),"")</f>
        <v/>
      </c>
      <c r="D10436" s="5">
        <v>0.0</v>
      </c>
    </row>
    <row r="10437" ht="14.25" customHeight="1">
      <c r="A10437" s="5"/>
      <c r="B10437" s="5"/>
      <c r="C10437" s="5" t="str">
        <f>IFERROR(__xludf.DUMMYFUNCTION("""COMPUTED_VALUE"""),"")</f>
        <v/>
      </c>
      <c r="D10437" s="5">
        <v>0.0</v>
      </c>
    </row>
    <row r="10438" ht="14.25" customHeight="1">
      <c r="A10438" s="5"/>
      <c r="B10438" s="5"/>
      <c r="C10438" s="5" t="str">
        <f>IFERROR(__xludf.DUMMYFUNCTION("""COMPUTED_VALUE"""),"")</f>
        <v/>
      </c>
      <c r="D10438" s="5">
        <v>0.0</v>
      </c>
    </row>
    <row r="10439" ht="14.25" customHeight="1">
      <c r="A10439" s="5"/>
      <c r="B10439" s="5"/>
      <c r="C10439" s="5" t="str">
        <f>IFERROR(__xludf.DUMMYFUNCTION("""COMPUTED_VALUE"""),"")</f>
        <v/>
      </c>
      <c r="D10439" s="5">
        <v>0.0</v>
      </c>
    </row>
    <row r="10440" ht="14.25" customHeight="1">
      <c r="A10440" s="5"/>
      <c r="B10440" s="5"/>
      <c r="C10440" s="5" t="str">
        <f>IFERROR(__xludf.DUMMYFUNCTION("""COMPUTED_VALUE"""),"")</f>
        <v/>
      </c>
      <c r="D10440" s="5">
        <v>0.0</v>
      </c>
    </row>
    <row r="10441" ht="14.25" customHeight="1">
      <c r="A10441" s="5"/>
      <c r="B10441" s="5"/>
      <c r="C10441" s="5" t="str">
        <f>IFERROR(__xludf.DUMMYFUNCTION("""COMPUTED_VALUE"""),"")</f>
        <v/>
      </c>
      <c r="D10441" s="5">
        <v>0.0</v>
      </c>
    </row>
    <row r="10442" ht="14.25" customHeight="1">
      <c r="A10442" s="5"/>
      <c r="B10442" s="5"/>
      <c r="C10442" s="5" t="str">
        <f>IFERROR(__xludf.DUMMYFUNCTION("""COMPUTED_VALUE"""),"")</f>
        <v/>
      </c>
      <c r="D10442" s="5">
        <v>0.0</v>
      </c>
    </row>
    <row r="10443" ht="14.25" customHeight="1">
      <c r="A10443" s="5"/>
      <c r="B10443" s="5"/>
      <c r="C10443" s="5" t="str">
        <f>IFERROR(__xludf.DUMMYFUNCTION("""COMPUTED_VALUE"""),"")</f>
        <v/>
      </c>
      <c r="D10443" s="5">
        <v>0.0</v>
      </c>
    </row>
    <row r="10444" ht="14.25" customHeight="1">
      <c r="A10444" s="5"/>
      <c r="B10444" s="5"/>
      <c r="C10444" s="5" t="str">
        <f>IFERROR(__xludf.DUMMYFUNCTION("""COMPUTED_VALUE"""),"")</f>
        <v/>
      </c>
      <c r="D10444" s="5">
        <v>0.0</v>
      </c>
    </row>
    <row r="10445" ht="14.25" customHeight="1">
      <c r="A10445" s="5"/>
      <c r="B10445" s="5"/>
      <c r="C10445" s="5" t="str">
        <f>IFERROR(__xludf.DUMMYFUNCTION("""COMPUTED_VALUE"""),"")</f>
        <v/>
      </c>
      <c r="D10445" s="5">
        <v>0.0</v>
      </c>
    </row>
    <row r="10446" ht="14.25" customHeight="1">
      <c r="A10446" s="5"/>
      <c r="B10446" s="5"/>
      <c r="C10446" s="5" t="str">
        <f>IFERROR(__xludf.DUMMYFUNCTION("""COMPUTED_VALUE"""),"")</f>
        <v/>
      </c>
      <c r="D10446" s="5">
        <v>0.0</v>
      </c>
    </row>
    <row r="10447" ht="14.25" customHeight="1">
      <c r="A10447" s="5"/>
      <c r="B10447" s="5"/>
      <c r="C10447" s="5" t="str">
        <f>IFERROR(__xludf.DUMMYFUNCTION("""COMPUTED_VALUE"""),"")</f>
        <v/>
      </c>
      <c r="D10447" s="5">
        <v>0.0</v>
      </c>
    </row>
    <row r="10448" ht="14.25" customHeight="1">
      <c r="A10448" s="5"/>
      <c r="B10448" s="5"/>
      <c r="C10448" s="5" t="str">
        <f>IFERROR(__xludf.DUMMYFUNCTION("""COMPUTED_VALUE"""),"")</f>
        <v/>
      </c>
      <c r="D10448" s="5">
        <v>0.0</v>
      </c>
    </row>
    <row r="10449" ht="14.25" customHeight="1">
      <c r="A10449" s="5"/>
      <c r="B10449" s="5"/>
      <c r="C10449" s="5" t="str">
        <f>IFERROR(__xludf.DUMMYFUNCTION("""COMPUTED_VALUE"""),"")</f>
        <v/>
      </c>
      <c r="D10449" s="5">
        <v>0.0</v>
      </c>
    </row>
    <row r="10450" ht="14.25" customHeight="1">
      <c r="A10450" s="5"/>
      <c r="B10450" s="5"/>
      <c r="C10450" s="5" t="str">
        <f>IFERROR(__xludf.DUMMYFUNCTION("""COMPUTED_VALUE"""),"")</f>
        <v/>
      </c>
      <c r="D10450" s="5">
        <v>0.0</v>
      </c>
    </row>
    <row r="10451" ht="14.25" customHeight="1">
      <c r="A10451" s="5"/>
      <c r="B10451" s="5"/>
      <c r="C10451" s="5" t="str">
        <f>IFERROR(__xludf.DUMMYFUNCTION("""COMPUTED_VALUE"""),"")</f>
        <v/>
      </c>
      <c r="D10451" s="5">
        <v>0.0</v>
      </c>
    </row>
    <row r="10452" ht="14.25" customHeight="1">
      <c r="A10452" s="5"/>
      <c r="B10452" s="5"/>
      <c r="C10452" s="5" t="str">
        <f>IFERROR(__xludf.DUMMYFUNCTION("""COMPUTED_VALUE"""),"")</f>
        <v/>
      </c>
      <c r="D10452" s="5">
        <v>0.0</v>
      </c>
    </row>
    <row r="10453" ht="14.25" customHeight="1">
      <c r="A10453" s="5"/>
      <c r="B10453" s="5"/>
      <c r="C10453" s="5" t="str">
        <f>IFERROR(__xludf.DUMMYFUNCTION("""COMPUTED_VALUE"""),"")</f>
        <v/>
      </c>
      <c r="D10453" s="5">
        <v>0.0</v>
      </c>
    </row>
    <row r="10454" ht="14.25" customHeight="1">
      <c r="A10454" s="5"/>
      <c r="B10454" s="5"/>
      <c r="C10454" s="5" t="str">
        <f>IFERROR(__xludf.DUMMYFUNCTION("""COMPUTED_VALUE"""),"")</f>
        <v/>
      </c>
      <c r="D10454" s="5">
        <v>0.0</v>
      </c>
    </row>
    <row r="10455" ht="14.25" customHeight="1">
      <c r="A10455" s="5"/>
      <c r="B10455" s="5"/>
      <c r="C10455" s="5" t="str">
        <f>IFERROR(__xludf.DUMMYFUNCTION("""COMPUTED_VALUE"""),"")</f>
        <v/>
      </c>
      <c r="D10455" s="5">
        <v>0.0</v>
      </c>
    </row>
    <row r="10456" ht="14.25" customHeight="1">
      <c r="A10456" s="5"/>
      <c r="B10456" s="5"/>
      <c r="C10456" s="5" t="str">
        <f>IFERROR(__xludf.DUMMYFUNCTION("""COMPUTED_VALUE"""),"")</f>
        <v/>
      </c>
      <c r="D10456" s="5">
        <v>0.0</v>
      </c>
    </row>
    <row r="10457" ht="14.25" customHeight="1">
      <c r="A10457" s="5"/>
      <c r="B10457" s="5"/>
      <c r="C10457" s="5" t="str">
        <f>IFERROR(__xludf.DUMMYFUNCTION("""COMPUTED_VALUE"""),"")</f>
        <v/>
      </c>
      <c r="D10457" s="5">
        <v>0.0</v>
      </c>
    </row>
    <row r="10458" ht="14.25" customHeight="1">
      <c r="A10458" s="5"/>
      <c r="B10458" s="5"/>
      <c r="C10458" s="5" t="str">
        <f>IFERROR(__xludf.DUMMYFUNCTION("""COMPUTED_VALUE"""),"")</f>
        <v/>
      </c>
      <c r="D10458" s="5">
        <v>0.0</v>
      </c>
    </row>
    <row r="10459" ht="14.25" customHeight="1">
      <c r="A10459" s="5"/>
      <c r="B10459" s="5"/>
      <c r="C10459" s="5" t="str">
        <f>IFERROR(__xludf.DUMMYFUNCTION("""COMPUTED_VALUE"""),"")</f>
        <v/>
      </c>
      <c r="D10459" s="5">
        <v>0.0</v>
      </c>
    </row>
    <row r="10460" ht="14.25" customHeight="1">
      <c r="A10460" s="5"/>
      <c r="B10460" s="5"/>
      <c r="C10460" s="5" t="str">
        <f>IFERROR(__xludf.DUMMYFUNCTION("""COMPUTED_VALUE"""),"")</f>
        <v/>
      </c>
      <c r="D10460" s="5">
        <v>0.0</v>
      </c>
    </row>
    <row r="10461" ht="14.25" customHeight="1">
      <c r="A10461" s="5"/>
      <c r="B10461" s="5"/>
      <c r="C10461" s="5" t="str">
        <f>IFERROR(__xludf.DUMMYFUNCTION("""COMPUTED_VALUE"""),"")</f>
        <v/>
      </c>
      <c r="D10461" s="5">
        <v>0.0</v>
      </c>
    </row>
    <row r="10462" ht="14.25" customHeight="1">
      <c r="A10462" s="5"/>
      <c r="B10462" s="5"/>
      <c r="C10462" s="5" t="str">
        <f>IFERROR(__xludf.DUMMYFUNCTION("""COMPUTED_VALUE"""),"")</f>
        <v/>
      </c>
      <c r="D10462" s="5">
        <v>0.0</v>
      </c>
    </row>
    <row r="10463" ht="14.25" customHeight="1">
      <c r="A10463" s="5"/>
      <c r="B10463" s="5"/>
      <c r="C10463" s="5" t="str">
        <f>IFERROR(__xludf.DUMMYFUNCTION("""COMPUTED_VALUE"""),"")</f>
        <v/>
      </c>
      <c r="D10463" s="5">
        <v>0.0</v>
      </c>
    </row>
    <row r="10464" ht="14.25" customHeight="1">
      <c r="A10464" s="5"/>
      <c r="B10464" s="5"/>
      <c r="C10464" s="5" t="str">
        <f>IFERROR(__xludf.DUMMYFUNCTION("""COMPUTED_VALUE"""),"")</f>
        <v/>
      </c>
      <c r="D10464" s="5">
        <v>0.0</v>
      </c>
    </row>
    <row r="10465" ht="14.25" customHeight="1">
      <c r="A10465" s="5"/>
      <c r="B10465" s="5"/>
      <c r="C10465" s="5" t="str">
        <f>IFERROR(__xludf.DUMMYFUNCTION("""COMPUTED_VALUE"""),"")</f>
        <v/>
      </c>
      <c r="D10465" s="5">
        <v>0.0</v>
      </c>
    </row>
    <row r="10466" ht="14.25" customHeight="1">
      <c r="A10466" s="5"/>
      <c r="B10466" s="5"/>
      <c r="C10466" s="5" t="str">
        <f>IFERROR(__xludf.DUMMYFUNCTION("""COMPUTED_VALUE"""),"")</f>
        <v/>
      </c>
      <c r="D10466" s="5">
        <v>0.0</v>
      </c>
    </row>
    <row r="10467" ht="14.25" customHeight="1">
      <c r="A10467" s="5"/>
      <c r="B10467" s="5"/>
      <c r="C10467" s="5" t="str">
        <f>IFERROR(__xludf.DUMMYFUNCTION("""COMPUTED_VALUE"""),"")</f>
        <v/>
      </c>
      <c r="D10467" s="5">
        <v>0.0</v>
      </c>
    </row>
    <row r="10468" ht="14.25" customHeight="1">
      <c r="A10468" s="5"/>
      <c r="B10468" s="5"/>
      <c r="C10468" s="5" t="str">
        <f>IFERROR(__xludf.DUMMYFUNCTION("""COMPUTED_VALUE"""),"")</f>
        <v/>
      </c>
      <c r="D10468" s="5">
        <v>0.0</v>
      </c>
    </row>
    <row r="10469" ht="14.25" customHeight="1">
      <c r="A10469" s="5"/>
      <c r="B10469" s="5"/>
      <c r="C10469" s="5" t="str">
        <f>IFERROR(__xludf.DUMMYFUNCTION("""COMPUTED_VALUE"""),"")</f>
        <v/>
      </c>
      <c r="D10469" s="5">
        <v>0.0</v>
      </c>
    </row>
    <row r="10470" ht="14.25" customHeight="1">
      <c r="A10470" s="5"/>
      <c r="B10470" s="5"/>
      <c r="C10470" s="5" t="str">
        <f>IFERROR(__xludf.DUMMYFUNCTION("""COMPUTED_VALUE"""),"")</f>
        <v/>
      </c>
      <c r="D10470" s="5">
        <v>0.0</v>
      </c>
    </row>
    <row r="10471" ht="14.25" customHeight="1">
      <c r="A10471" s="5"/>
      <c r="B10471" s="5"/>
      <c r="C10471" s="5" t="str">
        <f>IFERROR(__xludf.DUMMYFUNCTION("""COMPUTED_VALUE"""),"")</f>
        <v/>
      </c>
      <c r="D10471" s="5">
        <v>0.0</v>
      </c>
    </row>
    <row r="10472" ht="14.25" customHeight="1">
      <c r="A10472" s="5"/>
      <c r="B10472" s="5"/>
      <c r="C10472" s="5" t="str">
        <f>IFERROR(__xludf.DUMMYFUNCTION("""COMPUTED_VALUE"""),"")</f>
        <v/>
      </c>
      <c r="D10472" s="5">
        <v>0.0</v>
      </c>
    </row>
    <row r="10473" ht="14.25" customHeight="1">
      <c r="A10473" s="5"/>
      <c r="B10473" s="5"/>
      <c r="C10473" s="5" t="str">
        <f>IFERROR(__xludf.DUMMYFUNCTION("""COMPUTED_VALUE"""),"")</f>
        <v/>
      </c>
      <c r="D10473" s="5">
        <v>0.0</v>
      </c>
    </row>
    <row r="10474" ht="14.25" customHeight="1">
      <c r="A10474" s="5"/>
      <c r="B10474" s="5"/>
      <c r="C10474" s="5" t="str">
        <f>IFERROR(__xludf.DUMMYFUNCTION("""COMPUTED_VALUE"""),"")</f>
        <v/>
      </c>
      <c r="D10474" s="5">
        <v>0.0</v>
      </c>
    </row>
    <row r="10475" ht="14.25" customHeight="1">
      <c r="A10475" s="5"/>
      <c r="B10475" s="5"/>
      <c r="C10475" s="5" t="str">
        <f>IFERROR(__xludf.DUMMYFUNCTION("""COMPUTED_VALUE"""),"")</f>
        <v/>
      </c>
      <c r="D10475" s="5">
        <v>0.0</v>
      </c>
    </row>
    <row r="10476" ht="14.25" customHeight="1">
      <c r="A10476" s="5"/>
      <c r="B10476" s="5"/>
      <c r="C10476" s="5" t="str">
        <f>IFERROR(__xludf.DUMMYFUNCTION("""COMPUTED_VALUE"""),"")</f>
        <v/>
      </c>
      <c r="D10476" s="5">
        <v>0.0</v>
      </c>
    </row>
    <row r="10477" ht="14.25" customHeight="1">
      <c r="A10477" s="5"/>
      <c r="B10477" s="5"/>
      <c r="C10477" s="5" t="str">
        <f>IFERROR(__xludf.DUMMYFUNCTION("""COMPUTED_VALUE"""),"")</f>
        <v/>
      </c>
      <c r="D10477" s="5">
        <v>0.0</v>
      </c>
    </row>
    <row r="10478" ht="14.25" customHeight="1">
      <c r="A10478" s="5"/>
      <c r="B10478" s="5"/>
      <c r="C10478" s="5" t="str">
        <f>IFERROR(__xludf.DUMMYFUNCTION("""COMPUTED_VALUE"""),"")</f>
        <v/>
      </c>
      <c r="D10478" s="5">
        <v>0.0</v>
      </c>
    </row>
    <row r="10479" ht="14.25" customHeight="1">
      <c r="A10479" s="5"/>
      <c r="B10479" s="5"/>
      <c r="C10479" s="5" t="str">
        <f>IFERROR(__xludf.DUMMYFUNCTION("""COMPUTED_VALUE"""),"")</f>
        <v/>
      </c>
      <c r="D10479" s="5">
        <v>0.0</v>
      </c>
    </row>
    <row r="10480" ht="14.25" customHeight="1">
      <c r="A10480" s="5"/>
      <c r="B10480" s="5"/>
      <c r="C10480" s="5" t="str">
        <f>IFERROR(__xludf.DUMMYFUNCTION("""COMPUTED_VALUE"""),"")</f>
        <v/>
      </c>
      <c r="D10480" s="5">
        <v>0.0</v>
      </c>
    </row>
    <row r="10481" ht="14.25" customHeight="1">
      <c r="A10481" s="5"/>
      <c r="B10481" s="5"/>
      <c r="C10481" s="5" t="str">
        <f>IFERROR(__xludf.DUMMYFUNCTION("""COMPUTED_VALUE"""),"")</f>
        <v/>
      </c>
      <c r="D10481" s="5">
        <v>0.0</v>
      </c>
    </row>
    <row r="10482" ht="14.25" customHeight="1">
      <c r="A10482" s="5"/>
      <c r="B10482" s="5"/>
      <c r="C10482" s="5" t="str">
        <f>IFERROR(__xludf.DUMMYFUNCTION("""COMPUTED_VALUE"""),"")</f>
        <v/>
      </c>
      <c r="D10482" s="5">
        <v>0.0</v>
      </c>
    </row>
    <row r="10483" ht="14.25" customHeight="1">
      <c r="A10483" s="5"/>
      <c r="B10483" s="5"/>
      <c r="C10483" s="5" t="str">
        <f>IFERROR(__xludf.DUMMYFUNCTION("""COMPUTED_VALUE"""),"")</f>
        <v/>
      </c>
      <c r="D10483" s="5">
        <v>0.0</v>
      </c>
    </row>
    <row r="10484" ht="14.25" customHeight="1">
      <c r="A10484" s="5"/>
      <c r="B10484" s="5"/>
      <c r="C10484" s="5" t="str">
        <f>IFERROR(__xludf.DUMMYFUNCTION("""COMPUTED_VALUE"""),"")</f>
        <v/>
      </c>
      <c r="D10484" s="5">
        <v>0.0</v>
      </c>
    </row>
    <row r="10485" ht="14.25" customHeight="1">
      <c r="A10485" s="5"/>
      <c r="B10485" s="5"/>
      <c r="C10485" s="5" t="str">
        <f>IFERROR(__xludf.DUMMYFUNCTION("""COMPUTED_VALUE"""),"")</f>
        <v/>
      </c>
      <c r="D10485" s="5">
        <v>0.0</v>
      </c>
    </row>
    <row r="10486" ht="14.25" customHeight="1">
      <c r="A10486" s="5"/>
      <c r="B10486" s="5"/>
      <c r="C10486" s="5" t="str">
        <f>IFERROR(__xludf.DUMMYFUNCTION("""COMPUTED_VALUE"""),"")</f>
        <v/>
      </c>
      <c r="D10486" s="5">
        <v>0.0</v>
      </c>
    </row>
    <row r="10487" ht="14.25" customHeight="1">
      <c r="A10487" s="5"/>
      <c r="B10487" s="5"/>
      <c r="C10487" s="5" t="str">
        <f>IFERROR(__xludf.DUMMYFUNCTION("""COMPUTED_VALUE"""),"")</f>
        <v/>
      </c>
      <c r="D10487" s="5">
        <v>0.0</v>
      </c>
    </row>
    <row r="10488" ht="14.25" customHeight="1">
      <c r="A10488" s="5"/>
      <c r="B10488" s="5"/>
      <c r="C10488" s="5" t="str">
        <f>IFERROR(__xludf.DUMMYFUNCTION("""COMPUTED_VALUE"""),"")</f>
        <v/>
      </c>
      <c r="D10488" s="5">
        <v>0.0</v>
      </c>
    </row>
    <row r="10489" ht="14.25" customHeight="1">
      <c r="A10489" s="5"/>
      <c r="B10489" s="5"/>
      <c r="C10489" s="5" t="str">
        <f>IFERROR(__xludf.DUMMYFUNCTION("""COMPUTED_VALUE"""),"")</f>
        <v/>
      </c>
      <c r="D10489" s="5">
        <v>0.0</v>
      </c>
    </row>
    <row r="10490" ht="14.25" customHeight="1">
      <c r="A10490" s="5"/>
      <c r="B10490" s="5"/>
      <c r="C10490" s="5" t="str">
        <f>IFERROR(__xludf.DUMMYFUNCTION("""COMPUTED_VALUE"""),"")</f>
        <v/>
      </c>
      <c r="D10490" s="5">
        <v>0.0</v>
      </c>
    </row>
    <row r="10491" ht="14.25" customHeight="1">
      <c r="A10491" s="5"/>
      <c r="B10491" s="5"/>
      <c r="C10491" s="5" t="str">
        <f>IFERROR(__xludf.DUMMYFUNCTION("""COMPUTED_VALUE"""),"")</f>
        <v/>
      </c>
      <c r="D10491" s="5">
        <v>0.0</v>
      </c>
    </row>
    <row r="10492" ht="14.25" customHeight="1">
      <c r="A10492" s="5"/>
      <c r="B10492" s="5"/>
      <c r="C10492" s="5" t="str">
        <f>IFERROR(__xludf.DUMMYFUNCTION("""COMPUTED_VALUE"""),"")</f>
        <v/>
      </c>
      <c r="D10492" s="5">
        <v>0.0</v>
      </c>
    </row>
    <row r="10493" ht="14.25" customHeight="1">
      <c r="A10493" s="5"/>
      <c r="B10493" s="5"/>
      <c r="C10493" s="5" t="str">
        <f>IFERROR(__xludf.DUMMYFUNCTION("""COMPUTED_VALUE"""),"")</f>
        <v/>
      </c>
      <c r="D10493" s="5">
        <v>0.0</v>
      </c>
    </row>
    <row r="10494" ht="14.25" customHeight="1">
      <c r="A10494" s="5"/>
      <c r="B10494" s="5"/>
      <c r="C10494" s="5" t="str">
        <f>IFERROR(__xludf.DUMMYFUNCTION("""COMPUTED_VALUE"""),"")</f>
        <v/>
      </c>
      <c r="D10494" s="5">
        <v>0.0</v>
      </c>
    </row>
    <row r="10495" ht="14.25" customHeight="1">
      <c r="A10495" s="5"/>
      <c r="B10495" s="5"/>
      <c r="C10495" s="5" t="str">
        <f>IFERROR(__xludf.DUMMYFUNCTION("""COMPUTED_VALUE"""),"")</f>
        <v/>
      </c>
      <c r="D10495" s="5">
        <v>0.0</v>
      </c>
    </row>
    <row r="10496" ht="14.25" customHeight="1">
      <c r="A10496" s="5"/>
      <c r="B10496" s="5"/>
      <c r="C10496" s="5" t="str">
        <f>IFERROR(__xludf.DUMMYFUNCTION("""COMPUTED_VALUE"""),"")</f>
        <v/>
      </c>
      <c r="D10496" s="5">
        <v>0.0</v>
      </c>
    </row>
    <row r="10497" ht="14.25" customHeight="1">
      <c r="A10497" s="5"/>
      <c r="B10497" s="5"/>
      <c r="C10497" s="5" t="str">
        <f>IFERROR(__xludf.DUMMYFUNCTION("""COMPUTED_VALUE"""),"")</f>
        <v/>
      </c>
      <c r="D10497" s="5">
        <v>0.0</v>
      </c>
    </row>
    <row r="10498" ht="14.25" customHeight="1">
      <c r="A10498" s="5"/>
      <c r="B10498" s="5"/>
      <c r="C10498" s="5" t="str">
        <f>IFERROR(__xludf.DUMMYFUNCTION("""COMPUTED_VALUE"""),"")</f>
        <v/>
      </c>
      <c r="D10498" s="5">
        <v>0.0</v>
      </c>
    </row>
    <row r="10499" ht="14.25" customHeight="1">
      <c r="A10499" s="5"/>
      <c r="B10499" s="5"/>
      <c r="C10499" s="5" t="str">
        <f>IFERROR(__xludf.DUMMYFUNCTION("""COMPUTED_VALUE"""),"")</f>
        <v/>
      </c>
      <c r="D10499" s="5">
        <v>0.0</v>
      </c>
    </row>
    <row r="10500" ht="14.25" customHeight="1">
      <c r="A10500" s="5"/>
      <c r="B10500" s="5"/>
      <c r="C10500" s="5" t="str">
        <f>IFERROR(__xludf.DUMMYFUNCTION("""COMPUTED_VALUE"""),"")</f>
        <v/>
      </c>
      <c r="D10500" s="5">
        <v>0.0</v>
      </c>
    </row>
    <row r="10501" ht="14.25" customHeight="1">
      <c r="A10501" s="5"/>
      <c r="B10501" s="5"/>
      <c r="C10501" s="5" t="str">
        <f>IFERROR(__xludf.DUMMYFUNCTION("""COMPUTED_VALUE"""),"")</f>
        <v/>
      </c>
      <c r="D10501" s="5">
        <v>0.0</v>
      </c>
    </row>
    <row r="10502" ht="14.25" customHeight="1">
      <c r="A10502" s="5"/>
      <c r="B10502" s="5"/>
      <c r="C10502" s="5" t="str">
        <f>IFERROR(__xludf.DUMMYFUNCTION("""COMPUTED_VALUE"""),"")</f>
        <v/>
      </c>
      <c r="D10502" s="5">
        <v>0.0</v>
      </c>
    </row>
    <row r="10503" ht="14.25" customHeight="1">
      <c r="A10503" s="5"/>
      <c r="B10503" s="5"/>
      <c r="C10503" s="5" t="str">
        <f>IFERROR(__xludf.DUMMYFUNCTION("""COMPUTED_VALUE"""),"")</f>
        <v/>
      </c>
      <c r="D10503" s="5">
        <v>0.0</v>
      </c>
    </row>
    <row r="10504" ht="14.25" customHeight="1">
      <c r="A10504" s="5"/>
      <c r="B10504" s="5"/>
      <c r="C10504" s="5" t="str">
        <f>IFERROR(__xludf.DUMMYFUNCTION("""COMPUTED_VALUE"""),"")</f>
        <v/>
      </c>
      <c r="D10504" s="5">
        <v>0.0</v>
      </c>
    </row>
    <row r="10505" ht="14.25" customHeight="1">
      <c r="A10505" s="5"/>
      <c r="B10505" s="5"/>
      <c r="C10505" s="5" t="str">
        <f>IFERROR(__xludf.DUMMYFUNCTION("""COMPUTED_VALUE"""),"")</f>
        <v/>
      </c>
      <c r="D10505" s="5">
        <v>0.0</v>
      </c>
    </row>
    <row r="10506" ht="14.25" customHeight="1">
      <c r="A10506" s="5"/>
      <c r="B10506" s="5"/>
      <c r="C10506" s="5" t="str">
        <f>IFERROR(__xludf.DUMMYFUNCTION("""COMPUTED_VALUE"""),"")</f>
        <v/>
      </c>
      <c r="D10506" s="5">
        <v>0.0</v>
      </c>
    </row>
    <row r="10507" ht="14.25" customHeight="1">
      <c r="A10507" s="5"/>
      <c r="B10507" s="5"/>
      <c r="C10507" s="5" t="str">
        <f>IFERROR(__xludf.DUMMYFUNCTION("""COMPUTED_VALUE"""),"")</f>
        <v/>
      </c>
      <c r="D10507" s="5">
        <v>0.0</v>
      </c>
    </row>
    <row r="10508" ht="14.25" customHeight="1">
      <c r="A10508" s="5"/>
      <c r="B10508" s="5"/>
      <c r="C10508" s="5" t="str">
        <f>IFERROR(__xludf.DUMMYFUNCTION("""COMPUTED_VALUE"""),"")</f>
        <v/>
      </c>
      <c r="D10508" s="5">
        <v>0.0</v>
      </c>
    </row>
    <row r="10509" ht="14.25" customHeight="1">
      <c r="A10509" s="5"/>
      <c r="B10509" s="5"/>
      <c r="C10509" s="5" t="str">
        <f>IFERROR(__xludf.DUMMYFUNCTION("""COMPUTED_VALUE"""),"")</f>
        <v/>
      </c>
      <c r="D10509" s="5">
        <v>0.0</v>
      </c>
    </row>
    <row r="10510" ht="14.25" customHeight="1">
      <c r="A10510" s="5"/>
      <c r="B10510" s="5"/>
      <c r="C10510" s="5" t="str">
        <f>IFERROR(__xludf.DUMMYFUNCTION("""COMPUTED_VALUE"""),"")</f>
        <v/>
      </c>
      <c r="D10510" s="5">
        <v>0.0</v>
      </c>
    </row>
    <row r="10511" ht="14.25" customHeight="1">
      <c r="A10511" s="5"/>
      <c r="B10511" s="5"/>
      <c r="C10511" s="5" t="str">
        <f>IFERROR(__xludf.DUMMYFUNCTION("""COMPUTED_VALUE"""),"")</f>
        <v/>
      </c>
      <c r="D10511" s="5">
        <v>0.0</v>
      </c>
    </row>
    <row r="10512" ht="14.25" customHeight="1">
      <c r="A10512" s="5"/>
      <c r="B10512" s="5"/>
      <c r="C10512" s="5" t="str">
        <f>IFERROR(__xludf.DUMMYFUNCTION("""COMPUTED_VALUE"""),"")</f>
        <v/>
      </c>
      <c r="D10512" s="5">
        <v>0.0</v>
      </c>
    </row>
    <row r="10513" ht="14.25" customHeight="1">
      <c r="A10513" s="5"/>
      <c r="B10513" s="5"/>
      <c r="C10513" s="5" t="str">
        <f>IFERROR(__xludf.DUMMYFUNCTION("""COMPUTED_VALUE"""),"")</f>
        <v/>
      </c>
      <c r="D10513" s="5">
        <v>0.0</v>
      </c>
    </row>
    <row r="10514" ht="14.25" customHeight="1">
      <c r="A10514" s="5"/>
      <c r="B10514" s="5"/>
      <c r="C10514" s="5" t="str">
        <f>IFERROR(__xludf.DUMMYFUNCTION("""COMPUTED_VALUE"""),"")</f>
        <v/>
      </c>
      <c r="D10514" s="5">
        <v>0.0</v>
      </c>
    </row>
    <row r="10515" ht="14.25" customHeight="1">
      <c r="A10515" s="5"/>
      <c r="B10515" s="5"/>
      <c r="C10515" s="5" t="str">
        <f>IFERROR(__xludf.DUMMYFUNCTION("""COMPUTED_VALUE"""),"")</f>
        <v/>
      </c>
      <c r="D10515" s="5">
        <v>0.0</v>
      </c>
    </row>
    <row r="10516" ht="14.25" customHeight="1">
      <c r="A10516" s="5"/>
      <c r="B10516" s="5"/>
      <c r="C10516" s="5" t="str">
        <f>IFERROR(__xludf.DUMMYFUNCTION("""COMPUTED_VALUE"""),"")</f>
        <v/>
      </c>
      <c r="D10516" s="5">
        <v>0.0</v>
      </c>
    </row>
    <row r="10517" ht="14.25" customHeight="1">
      <c r="A10517" s="5"/>
      <c r="B10517" s="5"/>
      <c r="C10517" s="5" t="str">
        <f>IFERROR(__xludf.DUMMYFUNCTION("""COMPUTED_VALUE"""),"")</f>
        <v/>
      </c>
      <c r="D10517" s="5">
        <v>0.0</v>
      </c>
    </row>
    <row r="10518" ht="14.25" customHeight="1">
      <c r="A10518" s="5"/>
      <c r="B10518" s="5"/>
      <c r="C10518" s="5" t="str">
        <f>IFERROR(__xludf.DUMMYFUNCTION("""COMPUTED_VALUE"""),"")</f>
        <v/>
      </c>
      <c r="D10518" s="5">
        <v>0.0</v>
      </c>
    </row>
    <row r="10519" ht="14.25" customHeight="1">
      <c r="A10519" s="5"/>
      <c r="B10519" s="5"/>
      <c r="C10519" s="5" t="str">
        <f>IFERROR(__xludf.DUMMYFUNCTION("""COMPUTED_VALUE"""),"")</f>
        <v/>
      </c>
      <c r="D10519" s="5">
        <v>0.0</v>
      </c>
    </row>
    <row r="10520" ht="14.25" customHeight="1">
      <c r="A10520" s="5"/>
      <c r="B10520" s="5"/>
      <c r="C10520" s="5" t="str">
        <f>IFERROR(__xludf.DUMMYFUNCTION("""COMPUTED_VALUE"""),"")</f>
        <v/>
      </c>
      <c r="D10520" s="5">
        <v>0.0</v>
      </c>
    </row>
    <row r="10521" ht="14.25" customHeight="1">
      <c r="A10521" s="5"/>
      <c r="B10521" s="5"/>
      <c r="C10521" s="5" t="str">
        <f>IFERROR(__xludf.DUMMYFUNCTION("""COMPUTED_VALUE"""),"")</f>
        <v/>
      </c>
      <c r="D10521" s="5">
        <v>0.0</v>
      </c>
    </row>
    <row r="10522" ht="14.25" customHeight="1">
      <c r="A10522" s="5"/>
      <c r="B10522" s="5"/>
      <c r="C10522" s="5" t="str">
        <f>IFERROR(__xludf.DUMMYFUNCTION("""COMPUTED_VALUE"""),"")</f>
        <v/>
      </c>
      <c r="D10522" s="5">
        <v>0.0</v>
      </c>
    </row>
    <row r="10523" ht="14.25" customHeight="1">
      <c r="A10523" s="5"/>
      <c r="B10523" s="5"/>
      <c r="C10523" s="5" t="str">
        <f>IFERROR(__xludf.DUMMYFUNCTION("""COMPUTED_VALUE"""),"")</f>
        <v/>
      </c>
      <c r="D10523" s="5">
        <v>0.0</v>
      </c>
    </row>
    <row r="10524" ht="14.25" customHeight="1">
      <c r="A10524" s="5"/>
      <c r="B10524" s="5"/>
      <c r="C10524" s="5" t="str">
        <f>IFERROR(__xludf.DUMMYFUNCTION("""COMPUTED_VALUE"""),"")</f>
        <v/>
      </c>
      <c r="D10524" s="5">
        <v>0.0</v>
      </c>
    </row>
    <row r="10525" ht="14.25" customHeight="1">
      <c r="A10525" s="5"/>
      <c r="B10525" s="5"/>
      <c r="C10525" s="5" t="str">
        <f>IFERROR(__xludf.DUMMYFUNCTION("""COMPUTED_VALUE"""),"")</f>
        <v/>
      </c>
      <c r="D10525" s="5">
        <v>0.0</v>
      </c>
    </row>
    <row r="10526" ht="14.25" customHeight="1">
      <c r="A10526" s="5"/>
      <c r="B10526" s="5"/>
      <c r="C10526" s="5" t="str">
        <f>IFERROR(__xludf.DUMMYFUNCTION("""COMPUTED_VALUE"""),"")</f>
        <v/>
      </c>
      <c r="D10526" s="5">
        <v>0.0</v>
      </c>
    </row>
    <row r="10527" ht="14.25" customHeight="1">
      <c r="A10527" s="5"/>
      <c r="B10527" s="5"/>
      <c r="C10527" s="5" t="str">
        <f>IFERROR(__xludf.DUMMYFUNCTION("""COMPUTED_VALUE"""),"")</f>
        <v/>
      </c>
      <c r="D10527" s="5">
        <v>0.0</v>
      </c>
    </row>
    <row r="10528" ht="14.25" customHeight="1">
      <c r="A10528" s="5"/>
      <c r="B10528" s="5"/>
      <c r="C10528" s="5" t="str">
        <f>IFERROR(__xludf.DUMMYFUNCTION("""COMPUTED_VALUE"""),"")</f>
        <v/>
      </c>
      <c r="D10528" s="5">
        <v>0.0</v>
      </c>
    </row>
    <row r="10529" ht="14.25" customHeight="1">
      <c r="A10529" s="5"/>
      <c r="B10529" s="5"/>
      <c r="C10529" s="5" t="str">
        <f>IFERROR(__xludf.DUMMYFUNCTION("""COMPUTED_VALUE"""),"")</f>
        <v/>
      </c>
      <c r="D10529" s="5">
        <v>0.0</v>
      </c>
    </row>
    <row r="10530" ht="14.25" customHeight="1">
      <c r="A10530" s="5"/>
      <c r="B10530" s="5"/>
      <c r="C10530" s="5" t="str">
        <f>IFERROR(__xludf.DUMMYFUNCTION("""COMPUTED_VALUE"""),"")</f>
        <v/>
      </c>
      <c r="D10530" s="5">
        <v>0.0</v>
      </c>
    </row>
    <row r="10531" ht="14.25" customHeight="1">
      <c r="A10531" s="5"/>
      <c r="B10531" s="5"/>
      <c r="C10531" s="5" t="str">
        <f>IFERROR(__xludf.DUMMYFUNCTION("""COMPUTED_VALUE"""),"")</f>
        <v/>
      </c>
      <c r="D10531" s="5">
        <v>0.0</v>
      </c>
    </row>
    <row r="10532" ht="14.25" customHeight="1">
      <c r="A10532" s="5"/>
      <c r="B10532" s="5"/>
      <c r="C10532" s="5" t="str">
        <f>IFERROR(__xludf.DUMMYFUNCTION("""COMPUTED_VALUE"""),"")</f>
        <v/>
      </c>
      <c r="D10532" s="5">
        <v>0.0</v>
      </c>
    </row>
    <row r="10533" ht="14.25" customHeight="1">
      <c r="A10533" s="5"/>
      <c r="B10533" s="5"/>
      <c r="C10533" s="5" t="str">
        <f>IFERROR(__xludf.DUMMYFUNCTION("""COMPUTED_VALUE"""),"")</f>
        <v/>
      </c>
      <c r="D10533" s="5">
        <v>0.0</v>
      </c>
    </row>
    <row r="10534" ht="14.25" customHeight="1">
      <c r="A10534" s="5"/>
      <c r="B10534" s="5"/>
      <c r="C10534" s="5" t="str">
        <f>IFERROR(__xludf.DUMMYFUNCTION("""COMPUTED_VALUE"""),"")</f>
        <v/>
      </c>
      <c r="D10534" s="5">
        <v>0.0</v>
      </c>
    </row>
    <row r="10535" ht="14.25" customHeight="1">
      <c r="A10535" s="5"/>
      <c r="B10535" s="5"/>
      <c r="C10535" s="5" t="str">
        <f>IFERROR(__xludf.DUMMYFUNCTION("""COMPUTED_VALUE"""),"")</f>
        <v/>
      </c>
      <c r="D10535" s="5">
        <v>0.0</v>
      </c>
    </row>
    <row r="10536" ht="14.25" customHeight="1">
      <c r="A10536" s="5"/>
      <c r="B10536" s="5"/>
      <c r="C10536" s="5" t="str">
        <f>IFERROR(__xludf.DUMMYFUNCTION("""COMPUTED_VALUE"""),"")</f>
        <v/>
      </c>
      <c r="D10536" s="5">
        <v>0.0</v>
      </c>
    </row>
    <row r="10537" ht="14.25" customHeight="1">
      <c r="A10537" s="5"/>
      <c r="B10537" s="5"/>
      <c r="C10537" s="5" t="str">
        <f>IFERROR(__xludf.DUMMYFUNCTION("""COMPUTED_VALUE"""),"")</f>
        <v/>
      </c>
      <c r="D10537" s="5">
        <v>0.0</v>
      </c>
    </row>
    <row r="10538" ht="14.25" customHeight="1">
      <c r="A10538" s="5"/>
      <c r="B10538" s="5"/>
      <c r="C10538" s="5" t="str">
        <f>IFERROR(__xludf.DUMMYFUNCTION("""COMPUTED_VALUE"""),"")</f>
        <v/>
      </c>
      <c r="D10538" s="5">
        <v>0.0</v>
      </c>
    </row>
    <row r="10539" ht="14.25" customHeight="1">
      <c r="A10539" s="5"/>
      <c r="B10539" s="5"/>
      <c r="C10539" s="5" t="str">
        <f>IFERROR(__xludf.DUMMYFUNCTION("""COMPUTED_VALUE"""),"")</f>
        <v/>
      </c>
      <c r="D10539" s="5">
        <v>0.0</v>
      </c>
    </row>
    <row r="10540" ht="14.25" customHeight="1">
      <c r="A10540" s="5"/>
      <c r="B10540" s="5"/>
      <c r="C10540" s="5" t="str">
        <f>IFERROR(__xludf.DUMMYFUNCTION("""COMPUTED_VALUE"""),"")</f>
        <v/>
      </c>
      <c r="D10540" s="5">
        <v>0.0</v>
      </c>
    </row>
    <row r="10541" ht="14.25" customHeight="1">
      <c r="A10541" s="5"/>
      <c r="B10541" s="5"/>
      <c r="C10541" s="5" t="str">
        <f>IFERROR(__xludf.DUMMYFUNCTION("""COMPUTED_VALUE"""),"")</f>
        <v/>
      </c>
      <c r="D10541" s="5">
        <v>0.0</v>
      </c>
    </row>
    <row r="10542" ht="14.25" customHeight="1">
      <c r="A10542" s="5"/>
      <c r="B10542" s="5"/>
      <c r="C10542" s="5" t="str">
        <f>IFERROR(__xludf.DUMMYFUNCTION("""COMPUTED_VALUE"""),"")</f>
        <v/>
      </c>
      <c r="D10542" s="5">
        <v>0.0</v>
      </c>
    </row>
    <row r="10543" ht="14.25" customHeight="1">
      <c r="A10543" s="5"/>
      <c r="B10543" s="5"/>
      <c r="C10543" s="5" t="str">
        <f>IFERROR(__xludf.DUMMYFUNCTION("""COMPUTED_VALUE"""),"")</f>
        <v/>
      </c>
      <c r="D10543" s="5">
        <v>0.0</v>
      </c>
    </row>
    <row r="10544" ht="14.25" customHeight="1">
      <c r="A10544" s="5"/>
      <c r="B10544" s="5"/>
      <c r="C10544" s="5" t="str">
        <f>IFERROR(__xludf.DUMMYFUNCTION("""COMPUTED_VALUE"""),"")</f>
        <v/>
      </c>
      <c r="D10544" s="5">
        <v>0.0</v>
      </c>
    </row>
    <row r="10545" ht="14.25" customHeight="1">
      <c r="A10545" s="5"/>
      <c r="B10545" s="5"/>
      <c r="C10545" s="5" t="str">
        <f>IFERROR(__xludf.DUMMYFUNCTION("""COMPUTED_VALUE"""),"")</f>
        <v/>
      </c>
      <c r="D10545" s="5">
        <v>0.0</v>
      </c>
    </row>
    <row r="10546" ht="14.25" customHeight="1">
      <c r="A10546" s="5"/>
      <c r="B10546" s="5"/>
      <c r="C10546" s="5" t="str">
        <f>IFERROR(__xludf.DUMMYFUNCTION("""COMPUTED_VALUE"""),"")</f>
        <v/>
      </c>
      <c r="D10546" s="5">
        <v>0.0</v>
      </c>
    </row>
    <row r="10547" ht="14.25" customHeight="1">
      <c r="A10547" s="5"/>
      <c r="B10547" s="5"/>
      <c r="C10547" s="5" t="str">
        <f>IFERROR(__xludf.DUMMYFUNCTION("""COMPUTED_VALUE"""),"")</f>
        <v/>
      </c>
      <c r="D10547" s="5">
        <v>0.0</v>
      </c>
    </row>
    <row r="10548" ht="14.25" customHeight="1">
      <c r="A10548" s="5"/>
      <c r="B10548" s="5"/>
      <c r="C10548" s="5" t="str">
        <f>IFERROR(__xludf.DUMMYFUNCTION("""COMPUTED_VALUE"""),"")</f>
        <v/>
      </c>
      <c r="D10548" s="5">
        <v>0.0</v>
      </c>
    </row>
    <row r="10549" ht="14.25" customHeight="1">
      <c r="A10549" s="5"/>
      <c r="B10549" s="5"/>
      <c r="C10549" s="5" t="str">
        <f>IFERROR(__xludf.DUMMYFUNCTION("""COMPUTED_VALUE"""),"")</f>
        <v/>
      </c>
      <c r="D10549" s="5">
        <v>0.0</v>
      </c>
    </row>
    <row r="10550" ht="14.25" customHeight="1">
      <c r="A10550" s="5"/>
      <c r="B10550" s="5"/>
      <c r="C10550" s="5" t="str">
        <f>IFERROR(__xludf.DUMMYFUNCTION("""COMPUTED_VALUE"""),"")</f>
        <v/>
      </c>
      <c r="D10550" s="5">
        <v>0.0</v>
      </c>
    </row>
    <row r="10551" ht="14.25" customHeight="1">
      <c r="A10551" s="5"/>
      <c r="B10551" s="5"/>
      <c r="C10551" s="5" t="str">
        <f>IFERROR(__xludf.DUMMYFUNCTION("""COMPUTED_VALUE"""),"")</f>
        <v/>
      </c>
      <c r="D10551" s="5">
        <v>0.0</v>
      </c>
    </row>
    <row r="10552" ht="14.25" customHeight="1">
      <c r="A10552" s="5"/>
      <c r="B10552" s="5"/>
      <c r="C10552" s="5" t="str">
        <f>IFERROR(__xludf.DUMMYFUNCTION("""COMPUTED_VALUE"""),"")</f>
        <v/>
      </c>
      <c r="D10552" s="5">
        <v>0.0</v>
      </c>
    </row>
    <row r="10553" ht="14.25" customHeight="1">
      <c r="A10553" s="5"/>
      <c r="B10553" s="5"/>
      <c r="C10553" s="5" t="str">
        <f>IFERROR(__xludf.DUMMYFUNCTION("""COMPUTED_VALUE"""),"")</f>
        <v/>
      </c>
      <c r="D10553" s="5">
        <v>0.0</v>
      </c>
    </row>
    <row r="10554" ht="14.25" customHeight="1">
      <c r="A10554" s="5"/>
      <c r="B10554" s="5"/>
      <c r="C10554" s="5" t="str">
        <f>IFERROR(__xludf.DUMMYFUNCTION("""COMPUTED_VALUE"""),"")</f>
        <v/>
      </c>
      <c r="D10554" s="5">
        <v>0.0</v>
      </c>
    </row>
    <row r="10555" ht="14.25" customHeight="1">
      <c r="A10555" s="5"/>
      <c r="B10555" s="5"/>
      <c r="C10555" s="5" t="str">
        <f>IFERROR(__xludf.DUMMYFUNCTION("""COMPUTED_VALUE"""),"")</f>
        <v/>
      </c>
      <c r="D10555" s="5">
        <v>0.0</v>
      </c>
    </row>
    <row r="10556" ht="14.25" customHeight="1">
      <c r="A10556" s="5"/>
      <c r="B10556" s="5"/>
      <c r="C10556" s="5" t="str">
        <f>IFERROR(__xludf.DUMMYFUNCTION("""COMPUTED_VALUE"""),"")</f>
        <v/>
      </c>
      <c r="D10556" s="5">
        <v>0.0</v>
      </c>
    </row>
    <row r="10557" ht="14.25" customHeight="1">
      <c r="A10557" s="5"/>
      <c r="B10557" s="5"/>
      <c r="C10557" s="5" t="str">
        <f>IFERROR(__xludf.DUMMYFUNCTION("""COMPUTED_VALUE"""),"")</f>
        <v/>
      </c>
      <c r="D10557" s="5">
        <v>0.0</v>
      </c>
    </row>
    <row r="10558" ht="14.25" customHeight="1">
      <c r="A10558" s="5"/>
      <c r="B10558" s="5"/>
      <c r="C10558" s="5" t="str">
        <f>IFERROR(__xludf.DUMMYFUNCTION("""COMPUTED_VALUE"""),"")</f>
        <v/>
      </c>
      <c r="D10558" s="5">
        <v>0.0</v>
      </c>
    </row>
    <row r="10559" ht="14.25" customHeight="1">
      <c r="A10559" s="5"/>
      <c r="B10559" s="5"/>
      <c r="C10559" s="5" t="str">
        <f>IFERROR(__xludf.DUMMYFUNCTION("""COMPUTED_VALUE"""),"")</f>
        <v/>
      </c>
      <c r="D10559" s="5">
        <v>0.0</v>
      </c>
    </row>
    <row r="10560" ht="14.25" customHeight="1">
      <c r="A10560" s="5"/>
      <c r="B10560" s="5"/>
      <c r="C10560" s="5" t="str">
        <f>IFERROR(__xludf.DUMMYFUNCTION("""COMPUTED_VALUE"""),"")</f>
        <v/>
      </c>
      <c r="D10560" s="5">
        <v>0.0</v>
      </c>
    </row>
    <row r="10561" ht="14.25" customHeight="1">
      <c r="A10561" s="5"/>
      <c r="B10561" s="5"/>
      <c r="C10561" s="5" t="str">
        <f>IFERROR(__xludf.DUMMYFUNCTION("""COMPUTED_VALUE"""),"")</f>
        <v/>
      </c>
      <c r="D10561" s="5">
        <v>0.0</v>
      </c>
    </row>
    <row r="10562" ht="14.25" customHeight="1">
      <c r="A10562" s="5"/>
      <c r="B10562" s="5"/>
      <c r="C10562" s="5" t="str">
        <f>IFERROR(__xludf.DUMMYFUNCTION("""COMPUTED_VALUE"""),"")</f>
        <v/>
      </c>
      <c r="D10562" s="5">
        <v>0.0</v>
      </c>
    </row>
    <row r="10563" ht="14.25" customHeight="1">
      <c r="A10563" s="5"/>
      <c r="B10563" s="5"/>
      <c r="C10563" s="5" t="str">
        <f>IFERROR(__xludf.DUMMYFUNCTION("""COMPUTED_VALUE"""),"")</f>
        <v/>
      </c>
      <c r="D10563" s="5">
        <v>0.0</v>
      </c>
    </row>
    <row r="10564" ht="14.25" customHeight="1">
      <c r="A10564" s="5"/>
      <c r="B10564" s="5"/>
      <c r="C10564" s="5" t="str">
        <f>IFERROR(__xludf.DUMMYFUNCTION("""COMPUTED_VALUE"""),"")</f>
        <v/>
      </c>
      <c r="D10564" s="5">
        <v>0.0</v>
      </c>
    </row>
    <row r="10565" ht="14.25" customHeight="1">
      <c r="A10565" s="5"/>
      <c r="B10565" s="5"/>
      <c r="C10565" s="5" t="str">
        <f>IFERROR(__xludf.DUMMYFUNCTION("""COMPUTED_VALUE"""),"")</f>
        <v/>
      </c>
      <c r="D10565" s="5">
        <v>0.0</v>
      </c>
    </row>
    <row r="10566" ht="14.25" customHeight="1">
      <c r="A10566" s="5"/>
      <c r="B10566" s="5"/>
      <c r="C10566" s="5" t="str">
        <f>IFERROR(__xludf.DUMMYFUNCTION("""COMPUTED_VALUE"""),"")</f>
        <v/>
      </c>
      <c r="D10566" s="5">
        <v>0.0</v>
      </c>
    </row>
    <row r="10567" ht="14.25" customHeight="1">
      <c r="A10567" s="5"/>
      <c r="B10567" s="5"/>
      <c r="C10567" s="5" t="str">
        <f>IFERROR(__xludf.DUMMYFUNCTION("""COMPUTED_VALUE"""),"")</f>
        <v/>
      </c>
      <c r="D10567" s="5">
        <v>0.0</v>
      </c>
    </row>
    <row r="10568" ht="14.25" customHeight="1">
      <c r="A10568" s="5"/>
      <c r="B10568" s="5"/>
      <c r="C10568" s="5" t="str">
        <f>IFERROR(__xludf.DUMMYFUNCTION("""COMPUTED_VALUE"""),"")</f>
        <v/>
      </c>
      <c r="D10568" s="5">
        <v>0.0</v>
      </c>
    </row>
    <row r="10569" ht="14.25" customHeight="1">
      <c r="A10569" s="5"/>
      <c r="B10569" s="5"/>
      <c r="C10569" s="5" t="str">
        <f>IFERROR(__xludf.DUMMYFUNCTION("""COMPUTED_VALUE"""),"")</f>
        <v/>
      </c>
      <c r="D10569" s="5">
        <v>0.0</v>
      </c>
    </row>
    <row r="10570" ht="14.25" customHeight="1">
      <c r="A10570" s="5"/>
      <c r="B10570" s="5"/>
      <c r="C10570" s="5" t="str">
        <f>IFERROR(__xludf.DUMMYFUNCTION("""COMPUTED_VALUE"""),"")</f>
        <v/>
      </c>
      <c r="D10570" s="5">
        <v>0.0</v>
      </c>
    </row>
    <row r="10571" ht="14.25" customHeight="1">
      <c r="A10571" s="5"/>
      <c r="B10571" s="5"/>
      <c r="C10571" s="5" t="str">
        <f>IFERROR(__xludf.DUMMYFUNCTION("""COMPUTED_VALUE"""),"")</f>
        <v/>
      </c>
      <c r="D10571" s="5">
        <v>0.0</v>
      </c>
    </row>
    <row r="10572" ht="14.25" customHeight="1">
      <c r="A10572" s="5"/>
      <c r="B10572" s="5"/>
      <c r="C10572" s="5" t="str">
        <f>IFERROR(__xludf.DUMMYFUNCTION("""COMPUTED_VALUE"""),"")</f>
        <v/>
      </c>
      <c r="D10572" s="5">
        <v>0.0</v>
      </c>
    </row>
    <row r="10573" ht="14.25" customHeight="1">
      <c r="A10573" s="5"/>
      <c r="B10573" s="5"/>
      <c r="C10573" s="5" t="str">
        <f>IFERROR(__xludf.DUMMYFUNCTION("""COMPUTED_VALUE"""),"")</f>
        <v/>
      </c>
      <c r="D10573" s="5">
        <v>0.0</v>
      </c>
    </row>
    <row r="10574" ht="14.25" customHeight="1">
      <c r="A10574" s="5"/>
      <c r="B10574" s="5"/>
      <c r="C10574" s="5" t="str">
        <f>IFERROR(__xludf.DUMMYFUNCTION("""COMPUTED_VALUE"""),"")</f>
        <v/>
      </c>
      <c r="D10574" s="5">
        <v>0.0</v>
      </c>
    </row>
    <row r="10575" ht="14.25" customHeight="1">
      <c r="A10575" s="5"/>
      <c r="B10575" s="5"/>
      <c r="C10575" s="5" t="str">
        <f>IFERROR(__xludf.DUMMYFUNCTION("""COMPUTED_VALUE"""),"")</f>
        <v/>
      </c>
      <c r="D10575" s="5">
        <v>0.0</v>
      </c>
    </row>
    <row r="10576" ht="14.25" customHeight="1">
      <c r="A10576" s="5"/>
      <c r="B10576" s="5"/>
      <c r="C10576" s="5" t="str">
        <f>IFERROR(__xludf.DUMMYFUNCTION("""COMPUTED_VALUE"""),"")</f>
        <v/>
      </c>
      <c r="D10576" s="5">
        <v>0.0</v>
      </c>
    </row>
    <row r="10577" ht="14.25" customHeight="1">
      <c r="A10577" s="5"/>
      <c r="B10577" s="5"/>
      <c r="C10577" s="5" t="str">
        <f>IFERROR(__xludf.DUMMYFUNCTION("""COMPUTED_VALUE"""),"")</f>
        <v/>
      </c>
      <c r="D10577" s="5">
        <v>0.0</v>
      </c>
    </row>
    <row r="10578" ht="14.25" customHeight="1">
      <c r="A10578" s="5"/>
      <c r="B10578" s="5"/>
      <c r="C10578" s="5" t="str">
        <f>IFERROR(__xludf.DUMMYFUNCTION("""COMPUTED_VALUE"""),"")</f>
        <v/>
      </c>
      <c r="D10578" s="5">
        <v>0.0</v>
      </c>
    </row>
    <row r="10579" ht="14.25" customHeight="1">
      <c r="A10579" s="5"/>
      <c r="B10579" s="5"/>
      <c r="C10579" s="5" t="str">
        <f>IFERROR(__xludf.DUMMYFUNCTION("""COMPUTED_VALUE"""),"")</f>
        <v/>
      </c>
      <c r="D10579" s="5">
        <v>0.0</v>
      </c>
    </row>
    <row r="10580" ht="14.25" customHeight="1">
      <c r="A10580" s="5"/>
      <c r="B10580" s="5"/>
      <c r="C10580" s="5" t="str">
        <f>IFERROR(__xludf.DUMMYFUNCTION("""COMPUTED_VALUE"""),"")</f>
        <v/>
      </c>
      <c r="D10580" s="5">
        <v>0.0</v>
      </c>
    </row>
    <row r="10581" ht="14.25" customHeight="1">
      <c r="A10581" s="5"/>
      <c r="B10581" s="5"/>
      <c r="C10581" s="5" t="str">
        <f>IFERROR(__xludf.DUMMYFUNCTION("""COMPUTED_VALUE"""),"")</f>
        <v/>
      </c>
      <c r="D10581" s="5">
        <v>0.0</v>
      </c>
    </row>
    <row r="10582" ht="14.25" customHeight="1">
      <c r="A10582" s="5"/>
      <c r="B10582" s="5"/>
      <c r="C10582" s="5" t="str">
        <f>IFERROR(__xludf.DUMMYFUNCTION("""COMPUTED_VALUE"""),"")</f>
        <v/>
      </c>
      <c r="D10582" s="5">
        <v>0.0</v>
      </c>
    </row>
    <row r="10583" ht="14.25" customHeight="1">
      <c r="A10583" s="5"/>
      <c r="B10583" s="5"/>
      <c r="C10583" s="5" t="str">
        <f>IFERROR(__xludf.DUMMYFUNCTION("""COMPUTED_VALUE"""),"")</f>
        <v/>
      </c>
      <c r="D10583" s="5">
        <v>0.0</v>
      </c>
    </row>
    <row r="10584" ht="14.25" customHeight="1">
      <c r="A10584" s="5"/>
      <c r="B10584" s="5"/>
      <c r="C10584" s="5" t="str">
        <f>IFERROR(__xludf.DUMMYFUNCTION("""COMPUTED_VALUE"""),"")</f>
        <v/>
      </c>
      <c r="D10584" s="5">
        <v>0.0</v>
      </c>
    </row>
    <row r="10585" ht="14.25" customHeight="1">
      <c r="A10585" s="5"/>
      <c r="B10585" s="5"/>
      <c r="C10585" s="5" t="str">
        <f>IFERROR(__xludf.DUMMYFUNCTION("""COMPUTED_VALUE"""),"")</f>
        <v/>
      </c>
      <c r="D10585" s="5">
        <v>0.0</v>
      </c>
    </row>
    <row r="10586" ht="14.25" customHeight="1">
      <c r="A10586" s="5"/>
      <c r="B10586" s="5"/>
      <c r="C10586" s="5" t="str">
        <f>IFERROR(__xludf.DUMMYFUNCTION("""COMPUTED_VALUE"""),"")</f>
        <v/>
      </c>
      <c r="D10586" s="5">
        <v>0.0</v>
      </c>
    </row>
    <row r="10587" ht="14.25" customHeight="1">
      <c r="A10587" s="5"/>
      <c r="B10587" s="5"/>
      <c r="C10587" s="5" t="str">
        <f>IFERROR(__xludf.DUMMYFUNCTION("""COMPUTED_VALUE"""),"")</f>
        <v/>
      </c>
      <c r="D10587" s="5">
        <v>0.0</v>
      </c>
    </row>
    <row r="10588" ht="14.25" customHeight="1">
      <c r="A10588" s="5"/>
      <c r="B10588" s="5"/>
      <c r="C10588" s="5" t="str">
        <f>IFERROR(__xludf.DUMMYFUNCTION("""COMPUTED_VALUE"""),"")</f>
        <v/>
      </c>
      <c r="D10588" s="5">
        <v>0.0</v>
      </c>
    </row>
    <row r="10589" ht="14.25" customHeight="1">
      <c r="A10589" s="5"/>
      <c r="B10589" s="5"/>
      <c r="C10589" s="5" t="str">
        <f>IFERROR(__xludf.DUMMYFUNCTION("""COMPUTED_VALUE"""),"")</f>
        <v/>
      </c>
      <c r="D10589" s="5">
        <v>0.0</v>
      </c>
    </row>
    <row r="10590" ht="14.25" customHeight="1">
      <c r="A10590" s="5"/>
      <c r="B10590" s="5"/>
      <c r="C10590" s="5" t="str">
        <f>IFERROR(__xludf.DUMMYFUNCTION("""COMPUTED_VALUE"""),"")</f>
        <v/>
      </c>
      <c r="D10590" s="5">
        <v>0.0</v>
      </c>
    </row>
    <row r="10591" ht="14.25" customHeight="1">
      <c r="A10591" s="5"/>
      <c r="B10591" s="5"/>
      <c r="C10591" s="5" t="str">
        <f>IFERROR(__xludf.DUMMYFUNCTION("""COMPUTED_VALUE"""),"")</f>
        <v/>
      </c>
      <c r="D10591" s="5">
        <v>0.0</v>
      </c>
    </row>
    <row r="10592" ht="14.25" customHeight="1">
      <c r="A10592" s="5"/>
      <c r="B10592" s="5"/>
      <c r="C10592" s="5" t="str">
        <f>IFERROR(__xludf.DUMMYFUNCTION("""COMPUTED_VALUE"""),"")</f>
        <v/>
      </c>
      <c r="D10592" s="5">
        <v>0.0</v>
      </c>
    </row>
    <row r="10593" ht="14.25" customHeight="1">
      <c r="A10593" s="5"/>
      <c r="B10593" s="5"/>
      <c r="C10593" s="5" t="str">
        <f>IFERROR(__xludf.DUMMYFUNCTION("""COMPUTED_VALUE"""),"")</f>
        <v/>
      </c>
      <c r="D10593" s="5">
        <v>0.0</v>
      </c>
    </row>
    <row r="10594" ht="14.25" customHeight="1">
      <c r="A10594" s="5"/>
      <c r="B10594" s="5"/>
      <c r="C10594" s="5" t="str">
        <f>IFERROR(__xludf.DUMMYFUNCTION("""COMPUTED_VALUE"""),"")</f>
        <v/>
      </c>
      <c r="D10594" s="5">
        <v>0.0</v>
      </c>
    </row>
    <row r="10595" ht="14.25" customHeight="1">
      <c r="A10595" s="5"/>
      <c r="B10595" s="5"/>
      <c r="C10595" s="5" t="str">
        <f>IFERROR(__xludf.DUMMYFUNCTION("""COMPUTED_VALUE"""),"")</f>
        <v/>
      </c>
      <c r="D10595" s="5">
        <v>0.0</v>
      </c>
    </row>
    <row r="10596" ht="14.25" customHeight="1">
      <c r="A10596" s="5"/>
      <c r="B10596" s="5"/>
      <c r="C10596" s="5" t="str">
        <f>IFERROR(__xludf.DUMMYFUNCTION("""COMPUTED_VALUE"""),"")</f>
        <v/>
      </c>
      <c r="D10596" s="5">
        <v>0.0</v>
      </c>
    </row>
    <row r="10597" ht="14.25" customHeight="1">
      <c r="A10597" s="5"/>
      <c r="B10597" s="5"/>
      <c r="C10597" s="5" t="str">
        <f>IFERROR(__xludf.DUMMYFUNCTION("""COMPUTED_VALUE"""),"")</f>
        <v/>
      </c>
      <c r="D10597" s="5">
        <v>0.0</v>
      </c>
    </row>
    <row r="10598" ht="14.25" customHeight="1">
      <c r="A10598" s="5"/>
      <c r="B10598" s="5"/>
      <c r="C10598" s="5" t="str">
        <f>IFERROR(__xludf.DUMMYFUNCTION("""COMPUTED_VALUE"""),"")</f>
        <v/>
      </c>
      <c r="D10598" s="5">
        <v>0.0</v>
      </c>
    </row>
    <row r="10599" ht="14.25" customHeight="1">
      <c r="A10599" s="5"/>
      <c r="B10599" s="5"/>
      <c r="C10599" s="5" t="str">
        <f>IFERROR(__xludf.DUMMYFUNCTION("""COMPUTED_VALUE"""),"")</f>
        <v/>
      </c>
      <c r="D10599" s="5">
        <v>0.0</v>
      </c>
    </row>
    <row r="10600" ht="14.25" customHeight="1">
      <c r="A10600" s="5"/>
      <c r="B10600" s="5"/>
      <c r="C10600" s="5" t="str">
        <f>IFERROR(__xludf.DUMMYFUNCTION("""COMPUTED_VALUE"""),"")</f>
        <v/>
      </c>
      <c r="D10600" s="5">
        <v>0.0</v>
      </c>
    </row>
    <row r="10601" ht="14.25" customHeight="1">
      <c r="A10601" s="5"/>
      <c r="B10601" s="5"/>
      <c r="C10601" s="5" t="str">
        <f>IFERROR(__xludf.DUMMYFUNCTION("""COMPUTED_VALUE"""),"")</f>
        <v/>
      </c>
      <c r="D10601" s="5">
        <v>0.0</v>
      </c>
    </row>
    <row r="10602" ht="14.25" customHeight="1">
      <c r="A10602" s="5"/>
      <c r="B10602" s="5"/>
      <c r="C10602" s="5" t="str">
        <f>IFERROR(__xludf.DUMMYFUNCTION("""COMPUTED_VALUE"""),"")</f>
        <v/>
      </c>
      <c r="D10602" s="5">
        <v>0.0</v>
      </c>
    </row>
    <row r="10603" ht="14.25" customHeight="1">
      <c r="A10603" s="5"/>
      <c r="B10603" s="5"/>
      <c r="C10603" s="5" t="str">
        <f>IFERROR(__xludf.DUMMYFUNCTION("""COMPUTED_VALUE"""),"")</f>
        <v/>
      </c>
      <c r="D10603" s="5">
        <v>0.0</v>
      </c>
    </row>
    <row r="10604" ht="14.25" customHeight="1">
      <c r="A10604" s="5"/>
      <c r="B10604" s="5"/>
      <c r="C10604" s="5" t="str">
        <f>IFERROR(__xludf.DUMMYFUNCTION("""COMPUTED_VALUE"""),"")</f>
        <v/>
      </c>
      <c r="D10604" s="5">
        <v>0.0</v>
      </c>
    </row>
    <row r="10605" ht="14.25" customHeight="1">
      <c r="A10605" s="5"/>
      <c r="B10605" s="5"/>
      <c r="C10605" s="5" t="str">
        <f>IFERROR(__xludf.DUMMYFUNCTION("""COMPUTED_VALUE"""),"")</f>
        <v/>
      </c>
      <c r="D10605" s="5">
        <v>0.0</v>
      </c>
    </row>
    <row r="10606" ht="14.25" customHeight="1">
      <c r="A10606" s="5"/>
      <c r="B10606" s="5"/>
      <c r="C10606" s="5" t="str">
        <f>IFERROR(__xludf.DUMMYFUNCTION("""COMPUTED_VALUE"""),"")</f>
        <v/>
      </c>
      <c r="D10606" s="5">
        <v>0.0</v>
      </c>
    </row>
    <row r="10607" ht="14.25" customHeight="1">
      <c r="A10607" s="5"/>
      <c r="B10607" s="5"/>
      <c r="C10607" s="5" t="str">
        <f>IFERROR(__xludf.DUMMYFUNCTION("""COMPUTED_VALUE"""),"")</f>
        <v/>
      </c>
      <c r="D10607" s="5">
        <v>0.0</v>
      </c>
    </row>
    <row r="10608" ht="14.25" customHeight="1">
      <c r="A10608" s="5"/>
      <c r="B10608" s="5"/>
      <c r="C10608" s="5" t="str">
        <f>IFERROR(__xludf.DUMMYFUNCTION("""COMPUTED_VALUE"""),"")</f>
        <v/>
      </c>
      <c r="D10608" s="5">
        <v>0.0</v>
      </c>
    </row>
    <row r="10609" ht="14.25" customHeight="1">
      <c r="A10609" s="5"/>
      <c r="B10609" s="5"/>
      <c r="C10609" s="5" t="str">
        <f>IFERROR(__xludf.DUMMYFUNCTION("""COMPUTED_VALUE"""),"")</f>
        <v/>
      </c>
      <c r="D10609" s="5">
        <v>0.0</v>
      </c>
    </row>
    <row r="10610" ht="14.25" customHeight="1">
      <c r="A10610" s="5"/>
      <c r="B10610" s="5"/>
      <c r="C10610" s="5" t="str">
        <f>IFERROR(__xludf.DUMMYFUNCTION("""COMPUTED_VALUE"""),"")</f>
        <v/>
      </c>
      <c r="D10610" s="5">
        <v>0.0</v>
      </c>
    </row>
    <row r="10611" ht="14.25" customHeight="1">
      <c r="A10611" s="5"/>
      <c r="B10611" s="5"/>
      <c r="C10611" s="5" t="str">
        <f>IFERROR(__xludf.DUMMYFUNCTION("""COMPUTED_VALUE"""),"")</f>
        <v/>
      </c>
      <c r="D10611" s="5">
        <v>0.0</v>
      </c>
    </row>
    <row r="10612" ht="14.25" customHeight="1">
      <c r="A10612" s="5"/>
      <c r="B10612" s="5"/>
      <c r="C10612" s="5" t="str">
        <f>IFERROR(__xludf.DUMMYFUNCTION("""COMPUTED_VALUE"""),"")</f>
        <v/>
      </c>
      <c r="D10612" s="5">
        <v>0.0</v>
      </c>
    </row>
    <row r="10613" ht="14.25" customHeight="1">
      <c r="A10613" s="5"/>
      <c r="B10613" s="5"/>
      <c r="C10613" s="5" t="str">
        <f>IFERROR(__xludf.DUMMYFUNCTION("""COMPUTED_VALUE"""),"")</f>
        <v/>
      </c>
      <c r="D10613" s="5">
        <v>0.0</v>
      </c>
    </row>
    <row r="10614" ht="14.25" customHeight="1">
      <c r="A10614" s="5"/>
      <c r="B10614" s="5"/>
      <c r="C10614" s="5" t="str">
        <f>IFERROR(__xludf.DUMMYFUNCTION("""COMPUTED_VALUE"""),"")</f>
        <v/>
      </c>
      <c r="D10614" s="5">
        <v>0.0</v>
      </c>
    </row>
    <row r="10615" ht="14.25" customHeight="1">
      <c r="A10615" s="5"/>
      <c r="B10615" s="5"/>
      <c r="C10615" s="5" t="str">
        <f>IFERROR(__xludf.DUMMYFUNCTION("""COMPUTED_VALUE"""),"")</f>
        <v/>
      </c>
      <c r="D10615" s="5">
        <v>0.0</v>
      </c>
    </row>
    <row r="10616" ht="14.25" customHeight="1">
      <c r="A10616" s="5"/>
      <c r="B10616" s="5"/>
      <c r="C10616" s="5" t="str">
        <f>IFERROR(__xludf.DUMMYFUNCTION("""COMPUTED_VALUE"""),"")</f>
        <v/>
      </c>
      <c r="D10616" s="5">
        <v>0.0</v>
      </c>
    </row>
    <row r="10617" ht="14.25" customHeight="1">
      <c r="A10617" s="5"/>
      <c r="B10617" s="5"/>
      <c r="C10617" s="5" t="str">
        <f>IFERROR(__xludf.DUMMYFUNCTION("""COMPUTED_VALUE"""),"")</f>
        <v/>
      </c>
      <c r="D10617" s="5">
        <v>0.0</v>
      </c>
    </row>
    <row r="10618" ht="14.25" customHeight="1">
      <c r="A10618" s="5"/>
      <c r="B10618" s="5"/>
      <c r="C10618" s="5" t="str">
        <f>IFERROR(__xludf.DUMMYFUNCTION("""COMPUTED_VALUE"""),"")</f>
        <v/>
      </c>
      <c r="D10618" s="5">
        <v>0.0</v>
      </c>
    </row>
    <row r="10619" ht="14.25" customHeight="1">
      <c r="A10619" s="5"/>
      <c r="B10619" s="5"/>
      <c r="C10619" s="5" t="str">
        <f>IFERROR(__xludf.DUMMYFUNCTION("""COMPUTED_VALUE"""),"")</f>
        <v/>
      </c>
      <c r="D10619" s="5">
        <v>0.0</v>
      </c>
    </row>
    <row r="10620" ht="14.25" customHeight="1">
      <c r="A10620" s="5"/>
      <c r="B10620" s="5"/>
      <c r="C10620" s="5" t="str">
        <f>IFERROR(__xludf.DUMMYFUNCTION("""COMPUTED_VALUE"""),"")</f>
        <v/>
      </c>
      <c r="D10620" s="5">
        <v>0.0</v>
      </c>
    </row>
    <row r="10621" ht="14.25" customHeight="1">
      <c r="A10621" s="5"/>
      <c r="B10621" s="5"/>
      <c r="C10621" s="5" t="str">
        <f>IFERROR(__xludf.DUMMYFUNCTION("""COMPUTED_VALUE"""),"")</f>
        <v/>
      </c>
      <c r="D10621" s="5">
        <v>0.0</v>
      </c>
    </row>
    <row r="10622" ht="14.25" customHeight="1">
      <c r="A10622" s="5"/>
      <c r="B10622" s="5"/>
      <c r="C10622" s="5" t="str">
        <f>IFERROR(__xludf.DUMMYFUNCTION("""COMPUTED_VALUE"""),"")</f>
        <v/>
      </c>
      <c r="D10622" s="5">
        <v>0.0</v>
      </c>
    </row>
    <row r="10623" ht="14.25" customHeight="1">
      <c r="A10623" s="5"/>
      <c r="B10623" s="5"/>
      <c r="C10623" s="5" t="str">
        <f>IFERROR(__xludf.DUMMYFUNCTION("""COMPUTED_VALUE"""),"")</f>
        <v/>
      </c>
      <c r="D10623" s="5">
        <v>0.0</v>
      </c>
    </row>
    <row r="10624" ht="14.25" customHeight="1">
      <c r="A10624" s="5"/>
      <c r="B10624" s="5"/>
      <c r="C10624" s="5" t="str">
        <f>IFERROR(__xludf.DUMMYFUNCTION("""COMPUTED_VALUE"""),"")</f>
        <v/>
      </c>
      <c r="D10624" s="5">
        <v>0.0</v>
      </c>
    </row>
    <row r="10625" ht="14.25" customHeight="1">
      <c r="A10625" s="5"/>
      <c r="B10625" s="5"/>
      <c r="C10625" s="5" t="str">
        <f>IFERROR(__xludf.DUMMYFUNCTION("""COMPUTED_VALUE"""),"")</f>
        <v/>
      </c>
      <c r="D10625" s="5">
        <v>0.0</v>
      </c>
    </row>
    <row r="10626" ht="14.25" customHeight="1">
      <c r="A10626" s="5"/>
      <c r="B10626" s="5"/>
      <c r="C10626" s="5" t="str">
        <f>IFERROR(__xludf.DUMMYFUNCTION("""COMPUTED_VALUE"""),"")</f>
        <v/>
      </c>
      <c r="D10626" s="5">
        <v>0.0</v>
      </c>
    </row>
    <row r="10627" ht="14.25" customHeight="1">
      <c r="A10627" s="5"/>
      <c r="B10627" s="5"/>
      <c r="C10627" s="5" t="str">
        <f>IFERROR(__xludf.DUMMYFUNCTION("""COMPUTED_VALUE"""),"")</f>
        <v/>
      </c>
      <c r="D10627" s="5">
        <v>0.0</v>
      </c>
    </row>
    <row r="10628" ht="14.25" customHeight="1">
      <c r="A10628" s="5"/>
      <c r="B10628" s="5"/>
      <c r="C10628" s="5" t="str">
        <f>IFERROR(__xludf.DUMMYFUNCTION("""COMPUTED_VALUE"""),"")</f>
        <v/>
      </c>
      <c r="D10628" s="5">
        <v>0.0</v>
      </c>
    </row>
    <row r="10629" ht="14.25" customHeight="1">
      <c r="A10629" s="5"/>
      <c r="B10629" s="5"/>
      <c r="C10629" s="5" t="str">
        <f>IFERROR(__xludf.DUMMYFUNCTION("""COMPUTED_VALUE"""),"")</f>
        <v/>
      </c>
      <c r="D10629" s="5">
        <v>0.0</v>
      </c>
    </row>
    <row r="10630" ht="14.25" customHeight="1">
      <c r="A10630" s="5"/>
      <c r="B10630" s="5"/>
      <c r="C10630" s="5" t="str">
        <f>IFERROR(__xludf.DUMMYFUNCTION("""COMPUTED_VALUE"""),"")</f>
        <v/>
      </c>
      <c r="D10630" s="5">
        <v>0.0</v>
      </c>
    </row>
    <row r="10631" ht="14.25" customHeight="1">
      <c r="A10631" s="5"/>
      <c r="B10631" s="5"/>
      <c r="C10631" s="5" t="str">
        <f>IFERROR(__xludf.DUMMYFUNCTION("""COMPUTED_VALUE"""),"")</f>
        <v/>
      </c>
      <c r="D10631" s="5">
        <v>0.0</v>
      </c>
    </row>
    <row r="10632" ht="14.25" customHeight="1">
      <c r="A10632" s="5"/>
      <c r="B10632" s="5"/>
      <c r="C10632" s="5" t="str">
        <f>IFERROR(__xludf.DUMMYFUNCTION("""COMPUTED_VALUE"""),"")</f>
        <v/>
      </c>
      <c r="D10632" s="5">
        <v>0.0</v>
      </c>
    </row>
    <row r="10633" ht="14.25" customHeight="1">
      <c r="A10633" s="5"/>
      <c r="B10633" s="5"/>
      <c r="C10633" s="5" t="str">
        <f>IFERROR(__xludf.DUMMYFUNCTION("""COMPUTED_VALUE"""),"")</f>
        <v/>
      </c>
      <c r="D10633" s="5">
        <v>0.0</v>
      </c>
    </row>
    <row r="10634" ht="14.25" customHeight="1">
      <c r="A10634" s="5"/>
      <c r="B10634" s="5"/>
      <c r="C10634" s="5" t="str">
        <f>IFERROR(__xludf.DUMMYFUNCTION("""COMPUTED_VALUE"""),"")</f>
        <v/>
      </c>
      <c r="D10634" s="5">
        <v>0.0</v>
      </c>
    </row>
    <row r="10635" ht="14.25" customHeight="1">
      <c r="A10635" s="5"/>
      <c r="B10635" s="5"/>
      <c r="C10635" s="5" t="str">
        <f>IFERROR(__xludf.DUMMYFUNCTION("""COMPUTED_VALUE"""),"")</f>
        <v/>
      </c>
      <c r="D10635" s="5">
        <v>0.0</v>
      </c>
    </row>
    <row r="10636" ht="14.25" customHeight="1">
      <c r="A10636" s="5"/>
      <c r="B10636" s="5"/>
      <c r="C10636" s="5" t="str">
        <f>IFERROR(__xludf.DUMMYFUNCTION("""COMPUTED_VALUE"""),"")</f>
        <v/>
      </c>
      <c r="D10636" s="5">
        <v>0.0</v>
      </c>
    </row>
    <row r="10637" ht="14.25" customHeight="1">
      <c r="A10637" s="5"/>
      <c r="B10637" s="5"/>
      <c r="C10637" s="5" t="str">
        <f>IFERROR(__xludf.DUMMYFUNCTION("""COMPUTED_VALUE"""),"")</f>
        <v/>
      </c>
      <c r="D10637" s="5">
        <v>0.0</v>
      </c>
    </row>
    <row r="10638" ht="14.25" customHeight="1">
      <c r="A10638" s="5"/>
      <c r="B10638" s="5"/>
      <c r="C10638" s="5" t="str">
        <f>IFERROR(__xludf.DUMMYFUNCTION("""COMPUTED_VALUE"""),"")</f>
        <v/>
      </c>
      <c r="D10638" s="5">
        <v>0.0</v>
      </c>
    </row>
    <row r="10639" ht="14.25" customHeight="1">
      <c r="A10639" s="5"/>
      <c r="B10639" s="5"/>
      <c r="C10639" s="5" t="str">
        <f>IFERROR(__xludf.DUMMYFUNCTION("""COMPUTED_VALUE"""),"")</f>
        <v/>
      </c>
      <c r="D10639" s="5">
        <v>0.0</v>
      </c>
    </row>
    <row r="10640" ht="14.25" customHeight="1">
      <c r="A10640" s="5"/>
      <c r="B10640" s="5"/>
      <c r="C10640" s="5" t="str">
        <f>IFERROR(__xludf.DUMMYFUNCTION("""COMPUTED_VALUE"""),"")</f>
        <v/>
      </c>
      <c r="D10640" s="5">
        <v>0.0</v>
      </c>
    </row>
    <row r="10641" ht="14.25" customHeight="1">
      <c r="A10641" s="5"/>
      <c r="B10641" s="5"/>
      <c r="C10641" s="5" t="str">
        <f>IFERROR(__xludf.DUMMYFUNCTION("""COMPUTED_VALUE"""),"")</f>
        <v/>
      </c>
      <c r="D10641" s="5">
        <v>0.0</v>
      </c>
    </row>
    <row r="10642" ht="14.25" customHeight="1">
      <c r="A10642" s="5"/>
      <c r="B10642" s="5"/>
      <c r="C10642" s="5" t="str">
        <f>IFERROR(__xludf.DUMMYFUNCTION("""COMPUTED_VALUE"""),"")</f>
        <v/>
      </c>
      <c r="D10642" s="5">
        <v>0.0</v>
      </c>
    </row>
    <row r="10643" ht="14.25" customHeight="1">
      <c r="A10643" s="5"/>
      <c r="B10643" s="5"/>
      <c r="C10643" s="5" t="str">
        <f>IFERROR(__xludf.DUMMYFUNCTION("""COMPUTED_VALUE"""),"")</f>
        <v/>
      </c>
      <c r="D10643" s="5">
        <v>0.0</v>
      </c>
    </row>
    <row r="10644" ht="14.25" customHeight="1">
      <c r="A10644" s="5"/>
      <c r="B10644" s="5"/>
      <c r="C10644" s="5" t="str">
        <f>IFERROR(__xludf.DUMMYFUNCTION("""COMPUTED_VALUE"""),"")</f>
        <v/>
      </c>
      <c r="D10644" s="5">
        <v>0.0</v>
      </c>
    </row>
    <row r="10645" ht="14.25" customHeight="1">
      <c r="A10645" s="5"/>
      <c r="B10645" s="5"/>
      <c r="C10645" s="5" t="str">
        <f>IFERROR(__xludf.DUMMYFUNCTION("""COMPUTED_VALUE"""),"")</f>
        <v/>
      </c>
      <c r="D10645" s="5">
        <v>0.0</v>
      </c>
    </row>
    <row r="10646" ht="14.25" customHeight="1">
      <c r="A10646" s="5"/>
      <c r="B10646" s="5"/>
      <c r="C10646" s="5" t="str">
        <f>IFERROR(__xludf.DUMMYFUNCTION("""COMPUTED_VALUE"""),"")</f>
        <v/>
      </c>
      <c r="D10646" s="5">
        <v>0.0</v>
      </c>
    </row>
    <row r="10647" ht="14.25" customHeight="1">
      <c r="A10647" s="5"/>
      <c r="B10647" s="5"/>
      <c r="C10647" s="5" t="str">
        <f>IFERROR(__xludf.DUMMYFUNCTION("""COMPUTED_VALUE"""),"")</f>
        <v/>
      </c>
      <c r="D10647" s="5">
        <v>0.0</v>
      </c>
    </row>
    <row r="10648" ht="14.25" customHeight="1">
      <c r="A10648" s="5"/>
      <c r="B10648" s="5"/>
      <c r="C10648" s="5" t="str">
        <f>IFERROR(__xludf.DUMMYFUNCTION("""COMPUTED_VALUE"""),"")</f>
        <v/>
      </c>
      <c r="D10648" s="5">
        <v>0.0</v>
      </c>
    </row>
    <row r="10649" ht="14.25" customHeight="1">
      <c r="A10649" s="5"/>
      <c r="B10649" s="5"/>
      <c r="C10649" s="5" t="str">
        <f>IFERROR(__xludf.DUMMYFUNCTION("""COMPUTED_VALUE"""),"")</f>
        <v/>
      </c>
      <c r="D10649" s="5">
        <v>0.0</v>
      </c>
    </row>
    <row r="10650" ht="14.25" customHeight="1">
      <c r="A10650" s="5"/>
      <c r="B10650" s="5"/>
      <c r="C10650" s="5" t="str">
        <f>IFERROR(__xludf.DUMMYFUNCTION("""COMPUTED_VALUE"""),"")</f>
        <v/>
      </c>
      <c r="D10650" s="5">
        <v>0.0</v>
      </c>
    </row>
    <row r="10651" ht="14.25" customHeight="1">
      <c r="A10651" s="5"/>
      <c r="B10651" s="5"/>
      <c r="C10651" s="5" t="str">
        <f>IFERROR(__xludf.DUMMYFUNCTION("""COMPUTED_VALUE"""),"")</f>
        <v/>
      </c>
      <c r="D10651" s="5">
        <v>0.0</v>
      </c>
    </row>
    <row r="10652" ht="14.25" customHeight="1">
      <c r="A10652" s="5"/>
      <c r="B10652" s="5"/>
      <c r="C10652" s="5" t="str">
        <f>IFERROR(__xludf.DUMMYFUNCTION("""COMPUTED_VALUE"""),"")</f>
        <v/>
      </c>
      <c r="D10652" s="5">
        <v>0.0</v>
      </c>
    </row>
    <row r="10653" ht="14.25" customHeight="1">
      <c r="A10653" s="5"/>
      <c r="B10653" s="5"/>
      <c r="C10653" s="5" t="str">
        <f>IFERROR(__xludf.DUMMYFUNCTION("""COMPUTED_VALUE"""),"")</f>
        <v/>
      </c>
      <c r="D10653" s="5">
        <v>0.0</v>
      </c>
    </row>
    <row r="10654" ht="14.25" customHeight="1">
      <c r="A10654" s="5"/>
      <c r="B10654" s="5"/>
      <c r="C10654" s="5" t="str">
        <f>IFERROR(__xludf.DUMMYFUNCTION("""COMPUTED_VALUE"""),"")</f>
        <v/>
      </c>
      <c r="D10654" s="5">
        <v>0.0</v>
      </c>
    </row>
    <row r="10655" ht="14.25" customHeight="1">
      <c r="A10655" s="5"/>
      <c r="B10655" s="5"/>
      <c r="C10655" s="5" t="str">
        <f>IFERROR(__xludf.DUMMYFUNCTION("""COMPUTED_VALUE"""),"")</f>
        <v/>
      </c>
      <c r="D10655" s="5">
        <v>0.0</v>
      </c>
    </row>
    <row r="10656" ht="14.25" customHeight="1">
      <c r="A10656" s="5"/>
      <c r="B10656" s="5"/>
      <c r="C10656" s="5" t="str">
        <f>IFERROR(__xludf.DUMMYFUNCTION("""COMPUTED_VALUE"""),"")</f>
        <v/>
      </c>
      <c r="D10656" s="5">
        <v>0.0</v>
      </c>
    </row>
    <row r="10657" ht="14.25" customHeight="1">
      <c r="A10657" s="5"/>
      <c r="B10657" s="5"/>
      <c r="C10657" s="5" t="str">
        <f>IFERROR(__xludf.DUMMYFUNCTION("""COMPUTED_VALUE"""),"")</f>
        <v/>
      </c>
      <c r="D10657" s="5">
        <v>0.0</v>
      </c>
    </row>
    <row r="10658" ht="14.25" customHeight="1">
      <c r="A10658" s="5"/>
      <c r="B10658" s="5"/>
      <c r="C10658" s="5" t="str">
        <f>IFERROR(__xludf.DUMMYFUNCTION("""COMPUTED_VALUE"""),"")</f>
        <v/>
      </c>
      <c r="D10658" s="5">
        <v>0.0</v>
      </c>
    </row>
    <row r="10659" ht="14.25" customHeight="1">
      <c r="A10659" s="5"/>
      <c r="B10659" s="5"/>
      <c r="C10659" s="5" t="str">
        <f>IFERROR(__xludf.DUMMYFUNCTION("""COMPUTED_VALUE"""),"")</f>
        <v/>
      </c>
      <c r="D10659" s="5">
        <v>0.0</v>
      </c>
    </row>
    <row r="10660" ht="14.25" customHeight="1">
      <c r="A10660" s="5"/>
      <c r="B10660" s="5"/>
      <c r="C10660" s="5" t="str">
        <f>IFERROR(__xludf.DUMMYFUNCTION("""COMPUTED_VALUE"""),"")</f>
        <v/>
      </c>
      <c r="D10660" s="5">
        <v>0.0</v>
      </c>
    </row>
    <row r="10661" ht="14.25" customHeight="1">
      <c r="A10661" s="5"/>
      <c r="B10661" s="5"/>
      <c r="C10661" s="5" t="str">
        <f>IFERROR(__xludf.DUMMYFUNCTION("""COMPUTED_VALUE"""),"")</f>
        <v/>
      </c>
      <c r="D10661" s="5">
        <v>0.0</v>
      </c>
    </row>
    <row r="10662" ht="14.25" customHeight="1">
      <c r="A10662" s="5"/>
      <c r="B10662" s="5"/>
      <c r="C10662" s="5" t="str">
        <f>IFERROR(__xludf.DUMMYFUNCTION("""COMPUTED_VALUE"""),"")</f>
        <v/>
      </c>
      <c r="D10662" s="5">
        <v>0.0</v>
      </c>
    </row>
    <row r="10663" ht="14.25" customHeight="1">
      <c r="A10663" s="5"/>
      <c r="B10663" s="5"/>
      <c r="C10663" s="5" t="str">
        <f>IFERROR(__xludf.DUMMYFUNCTION("""COMPUTED_VALUE"""),"")</f>
        <v/>
      </c>
      <c r="D10663" s="5">
        <v>0.0</v>
      </c>
    </row>
    <row r="10664" ht="14.25" customHeight="1">
      <c r="A10664" s="5"/>
      <c r="B10664" s="5"/>
      <c r="C10664" s="5" t="str">
        <f>IFERROR(__xludf.DUMMYFUNCTION("""COMPUTED_VALUE"""),"")</f>
        <v/>
      </c>
      <c r="D10664" s="5">
        <v>0.0</v>
      </c>
    </row>
    <row r="10665" ht="14.25" customHeight="1">
      <c r="A10665" s="5"/>
      <c r="B10665" s="5"/>
      <c r="C10665" s="5" t="str">
        <f>IFERROR(__xludf.DUMMYFUNCTION("""COMPUTED_VALUE"""),"")</f>
        <v/>
      </c>
      <c r="D10665" s="5">
        <v>0.0</v>
      </c>
    </row>
    <row r="10666" ht="14.25" customHeight="1">
      <c r="A10666" s="5"/>
      <c r="B10666" s="5"/>
      <c r="C10666" s="5" t="str">
        <f>IFERROR(__xludf.DUMMYFUNCTION("""COMPUTED_VALUE"""),"")</f>
        <v/>
      </c>
      <c r="D10666" s="5">
        <v>0.0</v>
      </c>
    </row>
    <row r="10667" ht="14.25" customHeight="1">
      <c r="A10667" s="5"/>
      <c r="B10667" s="5"/>
      <c r="C10667" s="5" t="str">
        <f>IFERROR(__xludf.DUMMYFUNCTION("""COMPUTED_VALUE"""),"")</f>
        <v/>
      </c>
      <c r="D10667" s="5">
        <v>0.0</v>
      </c>
    </row>
    <row r="10668" ht="14.25" customHeight="1">
      <c r="A10668" s="5"/>
      <c r="B10668" s="5"/>
      <c r="C10668" s="5" t="str">
        <f>IFERROR(__xludf.DUMMYFUNCTION("""COMPUTED_VALUE"""),"")</f>
        <v/>
      </c>
      <c r="D10668" s="5">
        <v>0.0</v>
      </c>
    </row>
    <row r="10669" ht="14.25" customHeight="1">
      <c r="A10669" s="5"/>
      <c r="B10669" s="5"/>
      <c r="C10669" s="5" t="str">
        <f>IFERROR(__xludf.DUMMYFUNCTION("""COMPUTED_VALUE"""),"")</f>
        <v/>
      </c>
      <c r="D10669" s="5">
        <v>0.0</v>
      </c>
    </row>
    <row r="10670" ht="14.25" customHeight="1">
      <c r="A10670" s="5"/>
      <c r="B10670" s="5"/>
      <c r="C10670" s="5" t="str">
        <f>IFERROR(__xludf.DUMMYFUNCTION("""COMPUTED_VALUE"""),"")</f>
        <v/>
      </c>
      <c r="D10670" s="5">
        <v>0.0</v>
      </c>
    </row>
    <row r="10671" ht="14.25" customHeight="1">
      <c r="A10671" s="5"/>
      <c r="B10671" s="5"/>
      <c r="C10671" s="5" t="str">
        <f>IFERROR(__xludf.DUMMYFUNCTION("""COMPUTED_VALUE"""),"")</f>
        <v/>
      </c>
      <c r="D10671" s="5">
        <v>0.0</v>
      </c>
    </row>
    <row r="10672" ht="14.25" customHeight="1">
      <c r="A10672" s="5"/>
      <c r="B10672" s="5"/>
      <c r="C10672" s="5" t="str">
        <f>IFERROR(__xludf.DUMMYFUNCTION("""COMPUTED_VALUE"""),"")</f>
        <v/>
      </c>
      <c r="D10672" s="5">
        <v>0.0</v>
      </c>
    </row>
    <row r="10673" ht="14.25" customHeight="1">
      <c r="A10673" s="5"/>
      <c r="B10673" s="5"/>
      <c r="C10673" s="5" t="str">
        <f>IFERROR(__xludf.DUMMYFUNCTION("""COMPUTED_VALUE"""),"")</f>
        <v/>
      </c>
      <c r="D10673" s="5">
        <v>0.0</v>
      </c>
    </row>
    <row r="10674" ht="14.25" customHeight="1">
      <c r="A10674" s="5"/>
      <c r="B10674" s="5"/>
      <c r="C10674" s="5" t="str">
        <f>IFERROR(__xludf.DUMMYFUNCTION("""COMPUTED_VALUE"""),"")</f>
        <v/>
      </c>
      <c r="D10674" s="5">
        <v>0.0</v>
      </c>
    </row>
    <row r="10675" ht="14.25" customHeight="1">
      <c r="A10675" s="5"/>
      <c r="B10675" s="5"/>
      <c r="C10675" s="5" t="str">
        <f>IFERROR(__xludf.DUMMYFUNCTION("""COMPUTED_VALUE"""),"")</f>
        <v/>
      </c>
      <c r="D10675" s="5">
        <v>0.0</v>
      </c>
    </row>
    <row r="10676" ht="14.25" customHeight="1">
      <c r="A10676" s="5"/>
      <c r="B10676" s="5"/>
      <c r="C10676" s="5" t="str">
        <f>IFERROR(__xludf.DUMMYFUNCTION("""COMPUTED_VALUE"""),"")</f>
        <v/>
      </c>
      <c r="D10676" s="5">
        <v>0.0</v>
      </c>
    </row>
    <row r="10677" ht="14.25" customHeight="1">
      <c r="A10677" s="5"/>
      <c r="B10677" s="5"/>
      <c r="C10677" s="5" t="str">
        <f>IFERROR(__xludf.DUMMYFUNCTION("""COMPUTED_VALUE"""),"")</f>
        <v/>
      </c>
      <c r="D10677" s="5">
        <v>0.0</v>
      </c>
    </row>
    <row r="10678" ht="14.25" customHeight="1">
      <c r="A10678" s="5"/>
      <c r="B10678" s="5"/>
      <c r="C10678" s="5" t="str">
        <f>IFERROR(__xludf.DUMMYFUNCTION("""COMPUTED_VALUE"""),"")</f>
        <v/>
      </c>
      <c r="D10678" s="5">
        <v>0.0</v>
      </c>
    </row>
    <row r="10679" ht="14.25" customHeight="1">
      <c r="A10679" s="5"/>
      <c r="B10679" s="5"/>
      <c r="C10679" s="5" t="str">
        <f>IFERROR(__xludf.DUMMYFUNCTION("""COMPUTED_VALUE"""),"")</f>
        <v/>
      </c>
      <c r="D10679" s="5">
        <v>0.0</v>
      </c>
    </row>
    <row r="10680" ht="14.25" customHeight="1">
      <c r="A10680" s="5"/>
      <c r="B10680" s="5"/>
      <c r="C10680" s="5" t="str">
        <f>IFERROR(__xludf.DUMMYFUNCTION("""COMPUTED_VALUE"""),"")</f>
        <v/>
      </c>
      <c r="D10680" s="5">
        <v>0.0</v>
      </c>
    </row>
    <row r="10681" ht="14.25" customHeight="1">
      <c r="A10681" s="5"/>
      <c r="B10681" s="5"/>
      <c r="C10681" s="5" t="str">
        <f>IFERROR(__xludf.DUMMYFUNCTION("""COMPUTED_VALUE"""),"")</f>
        <v/>
      </c>
      <c r="D10681" s="5">
        <v>0.0</v>
      </c>
    </row>
    <row r="10682" ht="14.25" customHeight="1">
      <c r="A10682" s="5"/>
      <c r="B10682" s="5"/>
      <c r="C10682" s="5" t="str">
        <f>IFERROR(__xludf.DUMMYFUNCTION("""COMPUTED_VALUE"""),"")</f>
        <v/>
      </c>
      <c r="D10682" s="5">
        <v>0.0</v>
      </c>
    </row>
    <row r="10683" ht="14.25" customHeight="1">
      <c r="A10683" s="5"/>
      <c r="B10683" s="5"/>
      <c r="C10683" s="5" t="str">
        <f>IFERROR(__xludf.DUMMYFUNCTION("""COMPUTED_VALUE"""),"")</f>
        <v/>
      </c>
      <c r="D10683" s="5">
        <v>0.0</v>
      </c>
    </row>
    <row r="10684" ht="14.25" customHeight="1">
      <c r="A10684" s="5"/>
      <c r="B10684" s="5"/>
      <c r="C10684" s="5" t="str">
        <f>IFERROR(__xludf.DUMMYFUNCTION("""COMPUTED_VALUE"""),"")</f>
        <v/>
      </c>
      <c r="D10684" s="5">
        <v>0.0</v>
      </c>
    </row>
    <row r="10685" ht="14.25" customHeight="1">
      <c r="A10685" s="5"/>
      <c r="B10685" s="5"/>
      <c r="C10685" s="5" t="str">
        <f>IFERROR(__xludf.DUMMYFUNCTION("""COMPUTED_VALUE"""),"")</f>
        <v/>
      </c>
      <c r="D10685" s="5">
        <v>0.0</v>
      </c>
    </row>
    <row r="10686" ht="14.25" customHeight="1">
      <c r="A10686" s="5"/>
      <c r="B10686" s="5"/>
      <c r="C10686" s="5" t="str">
        <f>IFERROR(__xludf.DUMMYFUNCTION("""COMPUTED_VALUE"""),"")</f>
        <v/>
      </c>
      <c r="D10686" s="5">
        <v>0.0</v>
      </c>
    </row>
    <row r="10687" ht="14.25" customHeight="1">
      <c r="A10687" s="5"/>
      <c r="B10687" s="5"/>
      <c r="C10687" s="5" t="str">
        <f>IFERROR(__xludf.DUMMYFUNCTION("""COMPUTED_VALUE"""),"")</f>
        <v/>
      </c>
      <c r="D10687" s="5">
        <v>0.0</v>
      </c>
    </row>
    <row r="10688" ht="14.25" customHeight="1">
      <c r="A10688" s="5"/>
      <c r="B10688" s="5"/>
      <c r="C10688" s="5" t="str">
        <f>IFERROR(__xludf.DUMMYFUNCTION("""COMPUTED_VALUE"""),"")</f>
        <v/>
      </c>
      <c r="D10688" s="5">
        <v>0.0</v>
      </c>
    </row>
    <row r="10689" ht="14.25" customHeight="1">
      <c r="A10689" s="5"/>
      <c r="B10689" s="5"/>
      <c r="C10689" s="5" t="str">
        <f>IFERROR(__xludf.DUMMYFUNCTION("""COMPUTED_VALUE"""),"")</f>
        <v/>
      </c>
      <c r="D10689" s="5">
        <v>0.0</v>
      </c>
    </row>
    <row r="10690" ht="14.25" customHeight="1">
      <c r="A10690" s="5"/>
      <c r="B10690" s="5"/>
      <c r="C10690" s="5" t="str">
        <f>IFERROR(__xludf.DUMMYFUNCTION("""COMPUTED_VALUE"""),"")</f>
        <v/>
      </c>
      <c r="D10690" s="5">
        <v>0.0</v>
      </c>
    </row>
    <row r="10691" ht="14.25" customHeight="1">
      <c r="A10691" s="5"/>
      <c r="B10691" s="5"/>
      <c r="C10691" s="5" t="str">
        <f>IFERROR(__xludf.DUMMYFUNCTION("""COMPUTED_VALUE"""),"")</f>
        <v/>
      </c>
      <c r="D10691" s="5">
        <v>0.0</v>
      </c>
    </row>
    <row r="10692" ht="14.25" customHeight="1">
      <c r="A10692" s="5"/>
      <c r="B10692" s="5"/>
      <c r="C10692" s="5" t="str">
        <f>IFERROR(__xludf.DUMMYFUNCTION("""COMPUTED_VALUE"""),"")</f>
        <v/>
      </c>
      <c r="D10692" s="5">
        <v>0.0</v>
      </c>
    </row>
    <row r="10693" ht="14.25" customHeight="1">
      <c r="A10693" s="5"/>
      <c r="B10693" s="5"/>
      <c r="C10693" s="5" t="str">
        <f>IFERROR(__xludf.DUMMYFUNCTION("""COMPUTED_VALUE"""),"")</f>
        <v/>
      </c>
      <c r="D10693" s="5">
        <v>0.0</v>
      </c>
    </row>
    <row r="10694" ht="14.25" customHeight="1">
      <c r="A10694" s="5"/>
      <c r="B10694" s="5"/>
      <c r="C10694" s="5" t="str">
        <f>IFERROR(__xludf.DUMMYFUNCTION("""COMPUTED_VALUE"""),"")</f>
        <v/>
      </c>
      <c r="D10694" s="5">
        <v>0.0</v>
      </c>
    </row>
    <row r="10695" ht="14.25" customHeight="1">
      <c r="A10695" s="5"/>
      <c r="B10695" s="5"/>
      <c r="C10695" s="5" t="str">
        <f>IFERROR(__xludf.DUMMYFUNCTION("""COMPUTED_VALUE"""),"")</f>
        <v/>
      </c>
      <c r="D10695" s="5">
        <v>0.0</v>
      </c>
    </row>
    <row r="10696" ht="14.25" customHeight="1">
      <c r="A10696" s="5"/>
      <c r="B10696" s="5"/>
      <c r="C10696" s="5" t="str">
        <f>IFERROR(__xludf.DUMMYFUNCTION("""COMPUTED_VALUE"""),"")</f>
        <v/>
      </c>
      <c r="D10696" s="5">
        <v>0.0</v>
      </c>
    </row>
    <row r="10697" ht="14.25" customHeight="1">
      <c r="A10697" s="5"/>
      <c r="B10697" s="5"/>
      <c r="C10697" s="5" t="str">
        <f>IFERROR(__xludf.DUMMYFUNCTION("""COMPUTED_VALUE"""),"")</f>
        <v/>
      </c>
      <c r="D10697" s="5">
        <v>0.0</v>
      </c>
    </row>
    <row r="10698" ht="14.25" customHeight="1">
      <c r="A10698" s="5"/>
      <c r="B10698" s="5"/>
      <c r="C10698" s="5" t="str">
        <f>IFERROR(__xludf.DUMMYFUNCTION("""COMPUTED_VALUE"""),"")</f>
        <v/>
      </c>
      <c r="D10698" s="5">
        <v>0.0</v>
      </c>
    </row>
    <row r="10699" ht="14.25" customHeight="1">
      <c r="A10699" s="5"/>
      <c r="B10699" s="5"/>
      <c r="C10699" s="5" t="str">
        <f>IFERROR(__xludf.DUMMYFUNCTION("""COMPUTED_VALUE"""),"")</f>
        <v/>
      </c>
      <c r="D10699" s="5">
        <v>0.0</v>
      </c>
    </row>
    <row r="10700" ht="14.25" customHeight="1">
      <c r="A10700" s="5"/>
      <c r="B10700" s="5"/>
      <c r="C10700" s="5" t="str">
        <f>IFERROR(__xludf.DUMMYFUNCTION("""COMPUTED_VALUE"""),"")</f>
        <v/>
      </c>
      <c r="D10700" s="5">
        <v>0.0</v>
      </c>
    </row>
    <row r="10701" ht="14.25" customHeight="1">
      <c r="A10701" s="5"/>
      <c r="B10701" s="5"/>
      <c r="C10701" s="5" t="str">
        <f>IFERROR(__xludf.DUMMYFUNCTION("""COMPUTED_VALUE"""),"")</f>
        <v/>
      </c>
      <c r="D10701" s="5">
        <v>0.0</v>
      </c>
    </row>
    <row r="10702" ht="14.25" customHeight="1">
      <c r="A10702" s="5"/>
      <c r="B10702" s="5"/>
      <c r="C10702" s="5" t="str">
        <f>IFERROR(__xludf.DUMMYFUNCTION("""COMPUTED_VALUE"""),"")</f>
        <v/>
      </c>
      <c r="D10702" s="5">
        <v>0.0</v>
      </c>
    </row>
    <row r="10703" ht="14.25" customHeight="1">
      <c r="A10703" s="5"/>
      <c r="B10703" s="5"/>
      <c r="C10703" s="5" t="str">
        <f>IFERROR(__xludf.DUMMYFUNCTION("""COMPUTED_VALUE"""),"")</f>
        <v/>
      </c>
      <c r="D10703" s="5">
        <v>0.0</v>
      </c>
    </row>
    <row r="10704" ht="14.25" customHeight="1">
      <c r="A10704" s="5"/>
      <c r="B10704" s="5"/>
      <c r="C10704" s="5" t="str">
        <f>IFERROR(__xludf.DUMMYFUNCTION("""COMPUTED_VALUE"""),"")</f>
        <v/>
      </c>
      <c r="D10704" s="5">
        <v>0.0</v>
      </c>
    </row>
    <row r="10705" ht="14.25" customHeight="1">
      <c r="A10705" s="5"/>
      <c r="B10705" s="5"/>
      <c r="C10705" s="5" t="str">
        <f>IFERROR(__xludf.DUMMYFUNCTION("""COMPUTED_VALUE"""),"")</f>
        <v/>
      </c>
      <c r="D10705" s="5">
        <v>0.0</v>
      </c>
    </row>
    <row r="10706" ht="14.25" customHeight="1">
      <c r="A10706" s="5"/>
      <c r="B10706" s="5"/>
      <c r="C10706" s="5" t="str">
        <f>IFERROR(__xludf.DUMMYFUNCTION("""COMPUTED_VALUE"""),"")</f>
        <v/>
      </c>
      <c r="D10706" s="5">
        <v>0.0</v>
      </c>
    </row>
    <row r="10707" ht="14.25" customHeight="1">
      <c r="A10707" s="5"/>
      <c r="B10707" s="5"/>
      <c r="C10707" s="5" t="str">
        <f>IFERROR(__xludf.DUMMYFUNCTION("""COMPUTED_VALUE"""),"")</f>
        <v/>
      </c>
      <c r="D10707" s="5">
        <v>0.0</v>
      </c>
    </row>
    <row r="10708" ht="14.25" customHeight="1">
      <c r="A10708" s="5"/>
      <c r="B10708" s="5"/>
      <c r="C10708" s="5" t="str">
        <f>IFERROR(__xludf.DUMMYFUNCTION("""COMPUTED_VALUE"""),"")</f>
        <v/>
      </c>
      <c r="D10708" s="5">
        <v>0.0</v>
      </c>
    </row>
    <row r="10709" ht="14.25" customHeight="1">
      <c r="A10709" s="5"/>
      <c r="B10709" s="5"/>
      <c r="C10709" s="5" t="str">
        <f>IFERROR(__xludf.DUMMYFUNCTION("""COMPUTED_VALUE"""),"")</f>
        <v/>
      </c>
      <c r="D10709" s="5">
        <v>0.0</v>
      </c>
    </row>
    <row r="10710" ht="14.25" customHeight="1">
      <c r="A10710" s="5"/>
      <c r="B10710" s="5"/>
      <c r="C10710" s="5" t="str">
        <f>IFERROR(__xludf.DUMMYFUNCTION("""COMPUTED_VALUE"""),"")</f>
        <v/>
      </c>
      <c r="D10710" s="5">
        <v>0.0</v>
      </c>
    </row>
    <row r="10711" ht="14.25" customHeight="1">
      <c r="A10711" s="5"/>
      <c r="B10711" s="5"/>
      <c r="C10711" s="5" t="str">
        <f>IFERROR(__xludf.DUMMYFUNCTION("""COMPUTED_VALUE"""),"")</f>
        <v/>
      </c>
      <c r="D10711" s="5">
        <v>0.0</v>
      </c>
    </row>
    <row r="10712" ht="14.25" customHeight="1">
      <c r="A10712" s="5"/>
      <c r="B10712" s="5"/>
      <c r="C10712" s="5" t="str">
        <f>IFERROR(__xludf.DUMMYFUNCTION("""COMPUTED_VALUE"""),"")</f>
        <v/>
      </c>
      <c r="D10712" s="5">
        <v>0.0</v>
      </c>
    </row>
    <row r="10713" ht="14.25" customHeight="1">
      <c r="A10713" s="5"/>
      <c r="B10713" s="5"/>
      <c r="C10713" s="5" t="str">
        <f>IFERROR(__xludf.DUMMYFUNCTION("""COMPUTED_VALUE"""),"")</f>
        <v/>
      </c>
      <c r="D10713" s="5">
        <v>0.0</v>
      </c>
    </row>
    <row r="10714" ht="14.25" customHeight="1">
      <c r="A10714" s="5"/>
      <c r="B10714" s="5"/>
      <c r="C10714" s="5" t="str">
        <f>IFERROR(__xludf.DUMMYFUNCTION("""COMPUTED_VALUE"""),"")</f>
        <v/>
      </c>
      <c r="D10714" s="5">
        <v>0.0</v>
      </c>
    </row>
    <row r="10715" ht="14.25" customHeight="1">
      <c r="A10715" s="5"/>
      <c r="B10715" s="5"/>
      <c r="C10715" s="5" t="str">
        <f>IFERROR(__xludf.DUMMYFUNCTION("""COMPUTED_VALUE"""),"")</f>
        <v/>
      </c>
      <c r="D10715" s="5">
        <v>0.0</v>
      </c>
    </row>
    <row r="10716" ht="14.25" customHeight="1">
      <c r="A10716" s="5"/>
      <c r="B10716" s="5"/>
      <c r="C10716" s="5" t="str">
        <f>IFERROR(__xludf.DUMMYFUNCTION("""COMPUTED_VALUE"""),"")</f>
        <v/>
      </c>
      <c r="D10716" s="5">
        <v>0.0</v>
      </c>
    </row>
    <row r="10717" ht="14.25" customHeight="1">
      <c r="A10717" s="5"/>
      <c r="B10717" s="5"/>
      <c r="C10717" s="5" t="str">
        <f>IFERROR(__xludf.DUMMYFUNCTION("""COMPUTED_VALUE"""),"")</f>
        <v/>
      </c>
      <c r="D10717" s="5">
        <v>0.0</v>
      </c>
    </row>
    <row r="10718" ht="14.25" customHeight="1">
      <c r="A10718" s="5"/>
      <c r="B10718" s="5"/>
      <c r="C10718" s="5" t="str">
        <f>IFERROR(__xludf.DUMMYFUNCTION("""COMPUTED_VALUE"""),"")</f>
        <v/>
      </c>
      <c r="D10718" s="5">
        <v>0.0</v>
      </c>
    </row>
    <row r="10719" ht="14.25" customHeight="1">
      <c r="A10719" s="5"/>
      <c r="B10719" s="5"/>
      <c r="C10719" s="5" t="str">
        <f>IFERROR(__xludf.DUMMYFUNCTION("""COMPUTED_VALUE"""),"")</f>
        <v/>
      </c>
      <c r="D10719" s="5">
        <v>0.0</v>
      </c>
    </row>
    <row r="10720" ht="14.25" customHeight="1">
      <c r="A10720" s="5"/>
      <c r="B10720" s="5"/>
      <c r="C10720" s="5" t="str">
        <f>IFERROR(__xludf.DUMMYFUNCTION("""COMPUTED_VALUE"""),"")</f>
        <v/>
      </c>
      <c r="D10720" s="5">
        <v>0.0</v>
      </c>
    </row>
    <row r="10721" ht="14.25" customHeight="1">
      <c r="A10721" s="5"/>
      <c r="B10721" s="5"/>
      <c r="C10721" s="5" t="str">
        <f>IFERROR(__xludf.DUMMYFUNCTION("""COMPUTED_VALUE"""),"")</f>
        <v/>
      </c>
      <c r="D10721" s="5">
        <v>0.0</v>
      </c>
    </row>
    <row r="10722" ht="14.25" customHeight="1">
      <c r="A10722" s="5"/>
      <c r="B10722" s="5"/>
      <c r="C10722" s="5" t="str">
        <f>IFERROR(__xludf.DUMMYFUNCTION("""COMPUTED_VALUE"""),"")</f>
        <v/>
      </c>
      <c r="D10722" s="5">
        <v>0.0</v>
      </c>
    </row>
    <row r="10723" ht="14.25" customHeight="1">
      <c r="A10723" s="5"/>
      <c r="B10723" s="5"/>
      <c r="C10723" s="5" t="str">
        <f>IFERROR(__xludf.DUMMYFUNCTION("""COMPUTED_VALUE"""),"")</f>
        <v/>
      </c>
      <c r="D10723" s="5">
        <v>0.0</v>
      </c>
    </row>
    <row r="10724" ht="14.25" customHeight="1">
      <c r="A10724" s="5"/>
      <c r="B10724" s="5"/>
      <c r="C10724" s="5" t="str">
        <f>IFERROR(__xludf.DUMMYFUNCTION("""COMPUTED_VALUE"""),"")</f>
        <v/>
      </c>
      <c r="D10724" s="5">
        <v>0.0</v>
      </c>
    </row>
    <row r="10725" ht="14.25" customHeight="1">
      <c r="A10725" s="5"/>
      <c r="B10725" s="5"/>
      <c r="C10725" s="5" t="str">
        <f>IFERROR(__xludf.DUMMYFUNCTION("""COMPUTED_VALUE"""),"")</f>
        <v/>
      </c>
      <c r="D10725" s="5">
        <v>0.0</v>
      </c>
    </row>
    <row r="10726" ht="14.25" customHeight="1">
      <c r="A10726" s="5"/>
      <c r="B10726" s="5"/>
      <c r="C10726" s="5" t="str">
        <f>IFERROR(__xludf.DUMMYFUNCTION("""COMPUTED_VALUE"""),"")</f>
        <v/>
      </c>
      <c r="D10726" s="5">
        <v>0.0</v>
      </c>
    </row>
    <row r="10727" ht="14.25" customHeight="1">
      <c r="A10727" s="5"/>
      <c r="B10727" s="5"/>
      <c r="C10727" s="5" t="str">
        <f>IFERROR(__xludf.DUMMYFUNCTION("""COMPUTED_VALUE"""),"")</f>
        <v/>
      </c>
      <c r="D10727" s="5">
        <v>0.0</v>
      </c>
    </row>
    <row r="10728" ht="14.25" customHeight="1">
      <c r="A10728" s="5"/>
      <c r="B10728" s="5"/>
      <c r="C10728" s="5" t="str">
        <f>IFERROR(__xludf.DUMMYFUNCTION("""COMPUTED_VALUE"""),"")</f>
        <v/>
      </c>
      <c r="D10728" s="5">
        <v>0.0</v>
      </c>
    </row>
    <row r="10729" ht="14.25" customHeight="1">
      <c r="A10729" s="5"/>
      <c r="B10729" s="5"/>
      <c r="C10729" s="5" t="str">
        <f>IFERROR(__xludf.DUMMYFUNCTION("""COMPUTED_VALUE"""),"")</f>
        <v/>
      </c>
      <c r="D10729" s="5">
        <v>0.0</v>
      </c>
    </row>
    <row r="10730" ht="14.25" customHeight="1">
      <c r="A10730" s="5"/>
      <c r="B10730" s="5"/>
      <c r="C10730" s="5" t="str">
        <f>IFERROR(__xludf.DUMMYFUNCTION("""COMPUTED_VALUE"""),"")</f>
        <v/>
      </c>
      <c r="D10730" s="5">
        <v>0.0</v>
      </c>
    </row>
    <row r="10731" ht="14.25" customHeight="1">
      <c r="A10731" s="5"/>
      <c r="B10731" s="5"/>
      <c r="C10731" s="5" t="str">
        <f>IFERROR(__xludf.DUMMYFUNCTION("""COMPUTED_VALUE"""),"")</f>
        <v/>
      </c>
      <c r="D10731" s="5">
        <v>0.0</v>
      </c>
    </row>
    <row r="10732" ht="14.25" customHeight="1">
      <c r="A10732" s="5"/>
      <c r="B10732" s="5"/>
      <c r="C10732" s="5" t="str">
        <f>IFERROR(__xludf.DUMMYFUNCTION("""COMPUTED_VALUE"""),"")</f>
        <v/>
      </c>
      <c r="D10732" s="5">
        <v>0.0</v>
      </c>
    </row>
    <row r="10733" ht="14.25" customHeight="1">
      <c r="A10733" s="5"/>
      <c r="B10733" s="5"/>
      <c r="C10733" s="5" t="str">
        <f>IFERROR(__xludf.DUMMYFUNCTION("""COMPUTED_VALUE"""),"")</f>
        <v/>
      </c>
      <c r="D10733" s="5">
        <v>0.0</v>
      </c>
    </row>
    <row r="10734" ht="14.25" customHeight="1">
      <c r="A10734" s="5"/>
      <c r="B10734" s="5"/>
      <c r="C10734" s="5" t="str">
        <f>IFERROR(__xludf.DUMMYFUNCTION("""COMPUTED_VALUE"""),"")</f>
        <v/>
      </c>
      <c r="D10734" s="5">
        <v>0.0</v>
      </c>
    </row>
    <row r="10735" ht="14.25" customHeight="1">
      <c r="A10735" s="5"/>
      <c r="B10735" s="5"/>
      <c r="C10735" s="5" t="str">
        <f>IFERROR(__xludf.DUMMYFUNCTION("""COMPUTED_VALUE"""),"")</f>
        <v/>
      </c>
      <c r="D10735" s="5">
        <v>0.0</v>
      </c>
    </row>
    <row r="10736" ht="14.25" customHeight="1">
      <c r="A10736" s="5"/>
      <c r="B10736" s="5"/>
      <c r="C10736" s="5" t="str">
        <f>IFERROR(__xludf.DUMMYFUNCTION("""COMPUTED_VALUE"""),"")</f>
        <v/>
      </c>
      <c r="D10736" s="5">
        <v>0.0</v>
      </c>
    </row>
    <row r="10737" ht="14.25" customHeight="1">
      <c r="A10737" s="5"/>
      <c r="B10737" s="5"/>
      <c r="C10737" s="5" t="str">
        <f>IFERROR(__xludf.DUMMYFUNCTION("""COMPUTED_VALUE"""),"")</f>
        <v/>
      </c>
      <c r="D10737" s="5">
        <v>0.0</v>
      </c>
    </row>
    <row r="10738" ht="14.25" customHeight="1">
      <c r="A10738" s="5"/>
      <c r="B10738" s="5"/>
      <c r="C10738" s="5" t="str">
        <f>IFERROR(__xludf.DUMMYFUNCTION("""COMPUTED_VALUE"""),"")</f>
        <v/>
      </c>
      <c r="D10738" s="5">
        <v>0.0</v>
      </c>
    </row>
    <row r="10739" ht="14.25" customHeight="1">
      <c r="A10739" s="5"/>
      <c r="B10739" s="5"/>
      <c r="C10739" s="5" t="str">
        <f>IFERROR(__xludf.DUMMYFUNCTION("""COMPUTED_VALUE"""),"")</f>
        <v/>
      </c>
      <c r="D10739" s="5">
        <v>0.0</v>
      </c>
    </row>
    <row r="10740" ht="14.25" customHeight="1">
      <c r="A10740" s="5"/>
      <c r="B10740" s="5"/>
      <c r="C10740" s="5" t="str">
        <f>IFERROR(__xludf.DUMMYFUNCTION("""COMPUTED_VALUE"""),"")</f>
        <v/>
      </c>
      <c r="D10740" s="5">
        <v>0.0</v>
      </c>
    </row>
    <row r="10741" ht="14.25" customHeight="1">
      <c r="A10741" s="5"/>
      <c r="B10741" s="5"/>
      <c r="C10741" s="5" t="str">
        <f>IFERROR(__xludf.DUMMYFUNCTION("""COMPUTED_VALUE"""),"")</f>
        <v/>
      </c>
      <c r="D10741" s="5">
        <v>0.0</v>
      </c>
    </row>
    <row r="10742" ht="14.25" customHeight="1">
      <c r="A10742" s="5"/>
      <c r="B10742" s="5"/>
      <c r="C10742" s="5" t="str">
        <f>IFERROR(__xludf.DUMMYFUNCTION("""COMPUTED_VALUE"""),"")</f>
        <v/>
      </c>
      <c r="D10742" s="5">
        <v>0.0</v>
      </c>
    </row>
    <row r="10743" ht="14.25" customHeight="1">
      <c r="A10743" s="5"/>
      <c r="B10743" s="5"/>
      <c r="C10743" s="5" t="str">
        <f>IFERROR(__xludf.DUMMYFUNCTION("""COMPUTED_VALUE"""),"")</f>
        <v/>
      </c>
      <c r="D10743" s="5">
        <v>0.0</v>
      </c>
    </row>
    <row r="10744" ht="14.25" customHeight="1">
      <c r="A10744" s="5"/>
      <c r="B10744" s="5"/>
      <c r="C10744" s="5" t="str">
        <f>IFERROR(__xludf.DUMMYFUNCTION("""COMPUTED_VALUE"""),"")</f>
        <v/>
      </c>
      <c r="D10744" s="5">
        <v>0.0</v>
      </c>
    </row>
    <row r="10745" ht="14.25" customHeight="1">
      <c r="A10745" s="5"/>
      <c r="B10745" s="5"/>
      <c r="C10745" s="5" t="str">
        <f>IFERROR(__xludf.DUMMYFUNCTION("""COMPUTED_VALUE"""),"")</f>
        <v/>
      </c>
      <c r="D10745" s="5">
        <v>0.0</v>
      </c>
    </row>
    <row r="10746" ht="14.25" customHeight="1">
      <c r="A10746" s="5"/>
      <c r="B10746" s="5"/>
      <c r="C10746" s="5" t="str">
        <f>IFERROR(__xludf.DUMMYFUNCTION("""COMPUTED_VALUE"""),"")</f>
        <v/>
      </c>
      <c r="D10746" s="5">
        <v>0.0</v>
      </c>
    </row>
    <row r="10747" ht="14.25" customHeight="1">
      <c r="A10747" s="5"/>
      <c r="B10747" s="5"/>
      <c r="C10747" s="5" t="str">
        <f>IFERROR(__xludf.DUMMYFUNCTION("""COMPUTED_VALUE"""),"")</f>
        <v/>
      </c>
      <c r="D10747" s="5">
        <v>0.0</v>
      </c>
    </row>
    <row r="10748" ht="14.25" customHeight="1">
      <c r="A10748" s="5"/>
      <c r="B10748" s="5"/>
      <c r="C10748" s="5" t="str">
        <f>IFERROR(__xludf.DUMMYFUNCTION("""COMPUTED_VALUE"""),"")</f>
        <v/>
      </c>
      <c r="D10748" s="5">
        <v>0.0</v>
      </c>
    </row>
    <row r="10749" ht="14.25" customHeight="1">
      <c r="A10749" s="5"/>
      <c r="B10749" s="5"/>
      <c r="C10749" s="5" t="str">
        <f>IFERROR(__xludf.DUMMYFUNCTION("""COMPUTED_VALUE"""),"")</f>
        <v/>
      </c>
      <c r="D10749" s="5">
        <v>0.0</v>
      </c>
    </row>
    <row r="10750" ht="14.25" customHeight="1">
      <c r="A10750" s="5"/>
      <c r="B10750" s="5"/>
      <c r="C10750" s="5" t="str">
        <f>IFERROR(__xludf.DUMMYFUNCTION("""COMPUTED_VALUE"""),"")</f>
        <v/>
      </c>
      <c r="D10750" s="5">
        <v>0.0</v>
      </c>
    </row>
    <row r="10751" ht="14.25" customHeight="1">
      <c r="A10751" s="5"/>
      <c r="B10751" s="5"/>
      <c r="C10751" s="5" t="str">
        <f>IFERROR(__xludf.DUMMYFUNCTION("""COMPUTED_VALUE"""),"")</f>
        <v/>
      </c>
      <c r="D10751" s="5">
        <v>0.0</v>
      </c>
    </row>
    <row r="10752" ht="14.25" customHeight="1">
      <c r="A10752" s="5"/>
      <c r="B10752" s="5"/>
      <c r="C10752" s="5" t="str">
        <f>IFERROR(__xludf.DUMMYFUNCTION("""COMPUTED_VALUE"""),"")</f>
        <v/>
      </c>
      <c r="D10752" s="5">
        <v>0.0</v>
      </c>
    </row>
    <row r="10753" ht="14.25" customHeight="1">
      <c r="A10753" s="5"/>
      <c r="B10753" s="5"/>
      <c r="C10753" s="5" t="str">
        <f>IFERROR(__xludf.DUMMYFUNCTION("""COMPUTED_VALUE"""),"")</f>
        <v/>
      </c>
      <c r="D10753" s="5">
        <v>0.0</v>
      </c>
    </row>
    <row r="10754" ht="14.25" customHeight="1">
      <c r="A10754" s="5"/>
      <c r="B10754" s="5"/>
      <c r="C10754" s="5" t="str">
        <f>IFERROR(__xludf.DUMMYFUNCTION("""COMPUTED_VALUE"""),"")</f>
        <v/>
      </c>
      <c r="D10754" s="5">
        <v>0.0</v>
      </c>
    </row>
    <row r="10755" ht="14.25" customHeight="1">
      <c r="A10755" s="5"/>
      <c r="B10755" s="5"/>
      <c r="C10755" s="5" t="str">
        <f>IFERROR(__xludf.DUMMYFUNCTION("""COMPUTED_VALUE"""),"")</f>
        <v/>
      </c>
      <c r="D10755" s="5">
        <v>0.0</v>
      </c>
    </row>
    <row r="10756" ht="14.25" customHeight="1">
      <c r="A10756" s="5"/>
      <c r="B10756" s="5"/>
      <c r="C10756" s="5" t="str">
        <f>IFERROR(__xludf.DUMMYFUNCTION("""COMPUTED_VALUE"""),"")</f>
        <v/>
      </c>
      <c r="D10756" s="5">
        <v>0.0</v>
      </c>
    </row>
    <row r="10757" ht="14.25" customHeight="1">
      <c r="A10757" s="5"/>
      <c r="B10757" s="5"/>
      <c r="C10757" s="5" t="str">
        <f>IFERROR(__xludf.DUMMYFUNCTION("""COMPUTED_VALUE"""),"")</f>
        <v/>
      </c>
      <c r="D10757" s="5">
        <v>0.0</v>
      </c>
    </row>
    <row r="10758" ht="14.25" customHeight="1">
      <c r="A10758" s="5"/>
      <c r="B10758" s="5"/>
      <c r="C10758" s="5" t="str">
        <f>IFERROR(__xludf.DUMMYFUNCTION("""COMPUTED_VALUE"""),"")</f>
        <v/>
      </c>
      <c r="D10758" s="5">
        <v>0.0</v>
      </c>
    </row>
    <row r="10759" ht="14.25" customHeight="1">
      <c r="A10759" s="5"/>
      <c r="B10759" s="5"/>
      <c r="C10759" s="5" t="str">
        <f>IFERROR(__xludf.DUMMYFUNCTION("""COMPUTED_VALUE"""),"")</f>
        <v/>
      </c>
      <c r="D10759" s="5">
        <v>0.0</v>
      </c>
    </row>
    <row r="10760" ht="14.25" customHeight="1">
      <c r="A10760" s="5"/>
      <c r="B10760" s="5"/>
      <c r="C10760" s="5" t="str">
        <f>IFERROR(__xludf.DUMMYFUNCTION("""COMPUTED_VALUE"""),"")</f>
        <v/>
      </c>
      <c r="D10760" s="5">
        <v>0.0</v>
      </c>
    </row>
    <row r="10761" ht="14.25" customHeight="1">
      <c r="A10761" s="5"/>
      <c r="B10761" s="5"/>
      <c r="C10761" s="5" t="str">
        <f>IFERROR(__xludf.DUMMYFUNCTION("""COMPUTED_VALUE"""),"")</f>
        <v/>
      </c>
      <c r="D10761" s="5">
        <v>0.0</v>
      </c>
    </row>
    <row r="10762" ht="14.25" customHeight="1">
      <c r="A10762" s="5"/>
      <c r="B10762" s="5"/>
      <c r="C10762" s="5" t="str">
        <f>IFERROR(__xludf.DUMMYFUNCTION("""COMPUTED_VALUE"""),"")</f>
        <v/>
      </c>
      <c r="D10762" s="5">
        <v>0.0</v>
      </c>
    </row>
    <row r="10763" ht="14.25" customHeight="1">
      <c r="A10763" s="5"/>
      <c r="B10763" s="5"/>
      <c r="C10763" s="5" t="str">
        <f>IFERROR(__xludf.DUMMYFUNCTION("""COMPUTED_VALUE"""),"")</f>
        <v/>
      </c>
      <c r="D10763" s="5">
        <v>0.0</v>
      </c>
    </row>
    <row r="10764" ht="14.25" customHeight="1">
      <c r="A10764" s="5"/>
      <c r="B10764" s="5"/>
      <c r="C10764" s="5" t="str">
        <f>IFERROR(__xludf.DUMMYFUNCTION("""COMPUTED_VALUE"""),"")</f>
        <v/>
      </c>
      <c r="D10764" s="5">
        <v>0.0</v>
      </c>
    </row>
    <row r="10765" ht="14.25" customHeight="1">
      <c r="A10765" s="5"/>
      <c r="B10765" s="5"/>
      <c r="C10765" s="5" t="str">
        <f>IFERROR(__xludf.DUMMYFUNCTION("""COMPUTED_VALUE"""),"")</f>
        <v/>
      </c>
      <c r="D10765" s="5">
        <v>0.0</v>
      </c>
    </row>
    <row r="10766" ht="14.25" customHeight="1">
      <c r="A10766" s="5"/>
      <c r="B10766" s="5"/>
      <c r="C10766" s="5" t="str">
        <f>IFERROR(__xludf.DUMMYFUNCTION("""COMPUTED_VALUE"""),"")</f>
        <v/>
      </c>
      <c r="D10766" s="5">
        <v>0.0</v>
      </c>
    </row>
    <row r="10767" ht="14.25" customHeight="1">
      <c r="A10767" s="5"/>
      <c r="B10767" s="5"/>
      <c r="C10767" s="5" t="str">
        <f>IFERROR(__xludf.DUMMYFUNCTION("""COMPUTED_VALUE"""),"")</f>
        <v/>
      </c>
      <c r="D10767" s="5">
        <v>0.0</v>
      </c>
    </row>
    <row r="10768" ht="14.25" customHeight="1">
      <c r="A10768" s="5"/>
      <c r="B10768" s="5"/>
      <c r="C10768" s="5" t="str">
        <f>IFERROR(__xludf.DUMMYFUNCTION("""COMPUTED_VALUE"""),"")</f>
        <v/>
      </c>
      <c r="D10768" s="5">
        <v>0.0</v>
      </c>
    </row>
    <row r="10769" ht="14.25" customHeight="1">
      <c r="A10769" s="5"/>
      <c r="B10769" s="5"/>
      <c r="C10769" s="5" t="str">
        <f>IFERROR(__xludf.DUMMYFUNCTION("""COMPUTED_VALUE"""),"")</f>
        <v/>
      </c>
      <c r="D10769" s="5">
        <v>0.0</v>
      </c>
    </row>
    <row r="10770" ht="14.25" customHeight="1">
      <c r="A10770" s="5"/>
      <c r="B10770" s="5"/>
      <c r="C10770" s="5" t="str">
        <f>IFERROR(__xludf.DUMMYFUNCTION("""COMPUTED_VALUE"""),"")</f>
        <v/>
      </c>
      <c r="D10770" s="5">
        <v>0.0</v>
      </c>
    </row>
    <row r="10771" ht="14.25" customHeight="1">
      <c r="A10771" s="5"/>
      <c r="B10771" s="5"/>
      <c r="C10771" s="5" t="str">
        <f>IFERROR(__xludf.DUMMYFUNCTION("""COMPUTED_VALUE"""),"")</f>
        <v/>
      </c>
      <c r="D10771" s="5">
        <v>0.0</v>
      </c>
    </row>
    <row r="10772" ht="14.25" customHeight="1">
      <c r="A10772" s="5"/>
      <c r="B10772" s="5"/>
      <c r="C10772" s="5" t="str">
        <f>IFERROR(__xludf.DUMMYFUNCTION("""COMPUTED_VALUE"""),"")</f>
        <v/>
      </c>
      <c r="D10772" s="5">
        <v>0.0</v>
      </c>
    </row>
    <row r="10773" ht="14.25" customHeight="1">
      <c r="A10773" s="5"/>
      <c r="B10773" s="5"/>
      <c r="C10773" s="5" t="str">
        <f>IFERROR(__xludf.DUMMYFUNCTION("""COMPUTED_VALUE"""),"")</f>
        <v/>
      </c>
      <c r="D10773" s="5">
        <v>0.0</v>
      </c>
    </row>
    <row r="10774" ht="14.25" customHeight="1">
      <c r="A10774" s="5"/>
      <c r="B10774" s="5"/>
      <c r="C10774" s="5" t="str">
        <f>IFERROR(__xludf.DUMMYFUNCTION("""COMPUTED_VALUE"""),"")</f>
        <v/>
      </c>
      <c r="D10774" s="5">
        <v>0.0</v>
      </c>
    </row>
    <row r="10775" ht="14.25" customHeight="1">
      <c r="A10775" s="5"/>
      <c r="B10775" s="5"/>
      <c r="C10775" s="5" t="str">
        <f>IFERROR(__xludf.DUMMYFUNCTION("""COMPUTED_VALUE"""),"")</f>
        <v/>
      </c>
      <c r="D10775" s="5">
        <v>0.0</v>
      </c>
    </row>
    <row r="10776" ht="14.25" customHeight="1">
      <c r="A10776" s="5"/>
      <c r="B10776" s="5"/>
      <c r="C10776" s="5" t="str">
        <f>IFERROR(__xludf.DUMMYFUNCTION("""COMPUTED_VALUE"""),"")</f>
        <v/>
      </c>
      <c r="D10776" s="5">
        <v>0.0</v>
      </c>
    </row>
    <row r="10777" ht="14.25" customHeight="1">
      <c r="A10777" s="5"/>
      <c r="B10777" s="5"/>
      <c r="C10777" s="5" t="str">
        <f>IFERROR(__xludf.DUMMYFUNCTION("""COMPUTED_VALUE"""),"")</f>
        <v/>
      </c>
      <c r="D10777" s="5">
        <v>0.0</v>
      </c>
    </row>
    <row r="10778" ht="14.25" customHeight="1">
      <c r="A10778" s="5"/>
      <c r="B10778" s="5"/>
      <c r="C10778" s="5" t="str">
        <f>IFERROR(__xludf.DUMMYFUNCTION("""COMPUTED_VALUE"""),"")</f>
        <v/>
      </c>
      <c r="D10778" s="5">
        <v>0.0</v>
      </c>
    </row>
    <row r="10779" ht="14.25" customHeight="1">
      <c r="A10779" s="5"/>
      <c r="B10779" s="5"/>
      <c r="C10779" s="5" t="str">
        <f>IFERROR(__xludf.DUMMYFUNCTION("""COMPUTED_VALUE"""),"")</f>
        <v/>
      </c>
      <c r="D10779" s="5">
        <v>0.0</v>
      </c>
    </row>
    <row r="10780" ht="14.25" customHeight="1">
      <c r="A10780" s="5"/>
      <c r="B10780" s="5"/>
      <c r="C10780" s="5" t="str">
        <f>IFERROR(__xludf.DUMMYFUNCTION("""COMPUTED_VALUE"""),"")</f>
        <v/>
      </c>
      <c r="D10780" s="5">
        <v>0.0</v>
      </c>
    </row>
    <row r="10781" ht="14.25" customHeight="1">
      <c r="A10781" s="5"/>
      <c r="B10781" s="5"/>
      <c r="C10781" s="5" t="str">
        <f>IFERROR(__xludf.DUMMYFUNCTION("""COMPUTED_VALUE"""),"")</f>
        <v/>
      </c>
      <c r="D10781" s="5">
        <v>0.0</v>
      </c>
    </row>
    <row r="10782" ht="14.25" customHeight="1">
      <c r="A10782" s="5"/>
      <c r="B10782" s="5"/>
      <c r="C10782" s="5" t="str">
        <f>IFERROR(__xludf.DUMMYFUNCTION("""COMPUTED_VALUE"""),"")</f>
        <v/>
      </c>
      <c r="D10782" s="5">
        <v>0.0</v>
      </c>
    </row>
    <row r="10783" ht="14.25" customHeight="1">
      <c r="A10783" s="5"/>
      <c r="B10783" s="5"/>
      <c r="C10783" s="5" t="str">
        <f>IFERROR(__xludf.DUMMYFUNCTION("""COMPUTED_VALUE"""),"")</f>
        <v/>
      </c>
      <c r="D10783" s="5">
        <v>0.0</v>
      </c>
    </row>
    <row r="10784" ht="14.25" customHeight="1">
      <c r="A10784" s="5"/>
      <c r="B10784" s="5"/>
      <c r="C10784" s="5" t="str">
        <f>IFERROR(__xludf.DUMMYFUNCTION("""COMPUTED_VALUE"""),"")</f>
        <v/>
      </c>
      <c r="D10784" s="5">
        <v>0.0</v>
      </c>
    </row>
    <row r="10785" ht="14.25" customHeight="1">
      <c r="A10785" s="5"/>
      <c r="B10785" s="5"/>
      <c r="C10785" s="5" t="str">
        <f>IFERROR(__xludf.DUMMYFUNCTION("""COMPUTED_VALUE"""),"")</f>
        <v/>
      </c>
      <c r="D10785" s="5">
        <v>0.0</v>
      </c>
    </row>
    <row r="10786" ht="14.25" customHeight="1">
      <c r="A10786" s="5"/>
      <c r="B10786" s="5"/>
      <c r="C10786" s="5" t="str">
        <f>IFERROR(__xludf.DUMMYFUNCTION("""COMPUTED_VALUE"""),"")</f>
        <v/>
      </c>
      <c r="D10786" s="5">
        <v>0.0</v>
      </c>
    </row>
    <row r="10787" ht="14.25" customHeight="1">
      <c r="A10787" s="5"/>
      <c r="B10787" s="5"/>
      <c r="C10787" s="5" t="str">
        <f>IFERROR(__xludf.DUMMYFUNCTION("""COMPUTED_VALUE"""),"")</f>
        <v/>
      </c>
      <c r="D10787" s="5">
        <v>0.0</v>
      </c>
    </row>
    <row r="10788" ht="14.25" customHeight="1">
      <c r="A10788" s="5"/>
      <c r="B10788" s="5"/>
      <c r="C10788" s="5" t="str">
        <f>IFERROR(__xludf.DUMMYFUNCTION("""COMPUTED_VALUE"""),"")</f>
        <v/>
      </c>
      <c r="D10788" s="5">
        <v>0.0</v>
      </c>
    </row>
    <row r="10789" ht="14.25" customHeight="1">
      <c r="A10789" s="5"/>
      <c r="B10789" s="5"/>
      <c r="C10789" s="5" t="str">
        <f>IFERROR(__xludf.DUMMYFUNCTION("""COMPUTED_VALUE"""),"")</f>
        <v/>
      </c>
      <c r="D10789" s="5">
        <v>0.0</v>
      </c>
    </row>
    <row r="10790" ht="14.25" customHeight="1">
      <c r="A10790" s="5"/>
      <c r="B10790" s="5"/>
      <c r="C10790" s="5" t="str">
        <f>IFERROR(__xludf.DUMMYFUNCTION("""COMPUTED_VALUE"""),"")</f>
        <v/>
      </c>
      <c r="D10790" s="5">
        <v>0.0</v>
      </c>
    </row>
    <row r="10791" ht="14.25" customHeight="1">
      <c r="A10791" s="5"/>
      <c r="B10791" s="5"/>
      <c r="C10791" s="5" t="str">
        <f>IFERROR(__xludf.DUMMYFUNCTION("""COMPUTED_VALUE"""),"")</f>
        <v/>
      </c>
      <c r="D10791" s="5">
        <v>0.0</v>
      </c>
    </row>
    <row r="10792" ht="14.25" customHeight="1">
      <c r="A10792" s="5"/>
      <c r="B10792" s="5"/>
      <c r="C10792" s="5" t="str">
        <f>IFERROR(__xludf.DUMMYFUNCTION("""COMPUTED_VALUE"""),"")</f>
        <v/>
      </c>
      <c r="D10792" s="5">
        <v>0.0</v>
      </c>
    </row>
    <row r="10793" ht="14.25" customHeight="1">
      <c r="A10793" s="5"/>
      <c r="B10793" s="5"/>
      <c r="C10793" s="5" t="str">
        <f>IFERROR(__xludf.DUMMYFUNCTION("""COMPUTED_VALUE"""),"")</f>
        <v/>
      </c>
      <c r="D10793" s="5">
        <v>0.0</v>
      </c>
    </row>
    <row r="10794" ht="14.25" customHeight="1">
      <c r="A10794" s="5"/>
      <c r="B10794" s="5"/>
      <c r="C10794" s="5" t="str">
        <f>IFERROR(__xludf.DUMMYFUNCTION("""COMPUTED_VALUE"""),"")</f>
        <v/>
      </c>
      <c r="D10794" s="5">
        <v>0.0</v>
      </c>
    </row>
    <row r="10795" ht="14.25" customHeight="1">
      <c r="A10795" s="5"/>
      <c r="B10795" s="5"/>
      <c r="C10795" s="5" t="str">
        <f>IFERROR(__xludf.DUMMYFUNCTION("""COMPUTED_VALUE"""),"")</f>
        <v/>
      </c>
      <c r="D10795" s="5">
        <v>0.0</v>
      </c>
    </row>
    <row r="10796" ht="14.25" customHeight="1">
      <c r="A10796" s="5"/>
      <c r="B10796" s="5"/>
      <c r="C10796" s="5" t="str">
        <f>IFERROR(__xludf.DUMMYFUNCTION("""COMPUTED_VALUE"""),"")</f>
        <v/>
      </c>
      <c r="D10796" s="5">
        <v>0.0</v>
      </c>
    </row>
    <row r="10797" ht="14.25" customHeight="1">
      <c r="A10797" s="5"/>
      <c r="B10797" s="5"/>
      <c r="C10797" s="5" t="str">
        <f>IFERROR(__xludf.DUMMYFUNCTION("""COMPUTED_VALUE"""),"")</f>
        <v/>
      </c>
      <c r="D10797" s="5">
        <v>0.0</v>
      </c>
    </row>
    <row r="10798" ht="14.25" customHeight="1">
      <c r="A10798" s="5"/>
      <c r="B10798" s="5"/>
      <c r="C10798" s="5" t="str">
        <f>IFERROR(__xludf.DUMMYFUNCTION("""COMPUTED_VALUE"""),"")</f>
        <v/>
      </c>
      <c r="D10798" s="5">
        <v>0.0</v>
      </c>
    </row>
    <row r="10799" ht="14.25" customHeight="1">
      <c r="A10799" s="5"/>
      <c r="B10799" s="5"/>
      <c r="C10799" s="5" t="str">
        <f>IFERROR(__xludf.DUMMYFUNCTION("""COMPUTED_VALUE"""),"")</f>
        <v/>
      </c>
      <c r="D10799" s="5">
        <v>0.0</v>
      </c>
    </row>
    <row r="10800" ht="14.25" customHeight="1">
      <c r="A10800" s="5"/>
      <c r="B10800" s="5"/>
      <c r="C10800" s="5" t="str">
        <f>IFERROR(__xludf.DUMMYFUNCTION("""COMPUTED_VALUE"""),"")</f>
        <v/>
      </c>
      <c r="D10800" s="5">
        <v>0.0</v>
      </c>
    </row>
    <row r="10801" ht="14.25" customHeight="1">
      <c r="A10801" s="5"/>
      <c r="B10801" s="5"/>
      <c r="C10801" s="5" t="str">
        <f>IFERROR(__xludf.DUMMYFUNCTION("""COMPUTED_VALUE"""),"")</f>
        <v/>
      </c>
      <c r="D10801" s="5">
        <v>0.0</v>
      </c>
    </row>
    <row r="10802" ht="14.25" customHeight="1">
      <c r="A10802" s="5"/>
      <c r="B10802" s="5"/>
      <c r="C10802" s="5" t="str">
        <f>IFERROR(__xludf.DUMMYFUNCTION("""COMPUTED_VALUE"""),"")</f>
        <v/>
      </c>
      <c r="D10802" s="5">
        <v>0.0</v>
      </c>
    </row>
    <row r="10803" ht="14.25" customHeight="1">
      <c r="A10803" s="5"/>
      <c r="B10803" s="5"/>
      <c r="C10803" s="5" t="str">
        <f>IFERROR(__xludf.DUMMYFUNCTION("""COMPUTED_VALUE"""),"")</f>
        <v/>
      </c>
      <c r="D10803" s="5">
        <v>0.0</v>
      </c>
    </row>
    <row r="10804" ht="14.25" customHeight="1">
      <c r="A10804" s="5"/>
      <c r="B10804" s="5"/>
      <c r="C10804" s="5" t="str">
        <f>IFERROR(__xludf.DUMMYFUNCTION("""COMPUTED_VALUE"""),"")</f>
        <v/>
      </c>
      <c r="D10804" s="5">
        <v>0.0</v>
      </c>
    </row>
    <row r="10805" ht="14.25" customHeight="1">
      <c r="A10805" s="5"/>
      <c r="B10805" s="5"/>
      <c r="C10805" s="5" t="str">
        <f>IFERROR(__xludf.DUMMYFUNCTION("""COMPUTED_VALUE"""),"")</f>
        <v/>
      </c>
      <c r="D10805" s="5">
        <v>0.0</v>
      </c>
    </row>
    <row r="10806" ht="14.25" customHeight="1">
      <c r="A10806" s="5"/>
      <c r="B10806" s="5"/>
      <c r="C10806" s="5" t="str">
        <f>IFERROR(__xludf.DUMMYFUNCTION("""COMPUTED_VALUE"""),"")</f>
        <v/>
      </c>
      <c r="D10806" s="5">
        <v>0.0</v>
      </c>
    </row>
    <row r="10807" ht="14.25" customHeight="1">
      <c r="A10807" s="5"/>
      <c r="B10807" s="5"/>
      <c r="C10807" s="5" t="str">
        <f>IFERROR(__xludf.DUMMYFUNCTION("""COMPUTED_VALUE"""),"")</f>
        <v/>
      </c>
      <c r="D10807" s="5">
        <v>0.0</v>
      </c>
    </row>
    <row r="10808" ht="14.25" customHeight="1">
      <c r="A10808" s="5"/>
      <c r="B10808" s="5"/>
      <c r="C10808" s="5" t="str">
        <f>IFERROR(__xludf.DUMMYFUNCTION("""COMPUTED_VALUE"""),"")</f>
        <v/>
      </c>
      <c r="D10808" s="5">
        <v>0.0</v>
      </c>
    </row>
    <row r="10809" ht="14.25" customHeight="1">
      <c r="A10809" s="5"/>
      <c r="B10809" s="5"/>
      <c r="C10809" s="5" t="str">
        <f>IFERROR(__xludf.DUMMYFUNCTION("""COMPUTED_VALUE"""),"")</f>
        <v/>
      </c>
      <c r="D10809" s="5">
        <v>0.0</v>
      </c>
    </row>
    <row r="10810" ht="14.25" customHeight="1">
      <c r="A10810" s="5"/>
      <c r="B10810" s="5"/>
      <c r="C10810" s="5" t="str">
        <f>IFERROR(__xludf.DUMMYFUNCTION("""COMPUTED_VALUE"""),"")</f>
        <v/>
      </c>
      <c r="D10810" s="5">
        <v>0.0</v>
      </c>
    </row>
    <row r="10811" ht="14.25" customHeight="1">
      <c r="A10811" s="5"/>
      <c r="B10811" s="5"/>
      <c r="C10811" s="5" t="str">
        <f>IFERROR(__xludf.DUMMYFUNCTION("""COMPUTED_VALUE"""),"")</f>
        <v/>
      </c>
      <c r="D10811" s="5">
        <v>0.0</v>
      </c>
    </row>
    <row r="10812" ht="14.25" customHeight="1">
      <c r="A10812" s="5"/>
      <c r="B10812" s="5"/>
      <c r="C10812" s="5" t="str">
        <f>IFERROR(__xludf.DUMMYFUNCTION("""COMPUTED_VALUE"""),"")</f>
        <v/>
      </c>
      <c r="D10812" s="5">
        <v>0.0</v>
      </c>
    </row>
    <row r="10813" ht="14.25" customHeight="1">
      <c r="A10813" s="5"/>
      <c r="B10813" s="5"/>
      <c r="C10813" s="5" t="str">
        <f>IFERROR(__xludf.DUMMYFUNCTION("""COMPUTED_VALUE"""),"")</f>
        <v/>
      </c>
      <c r="D10813" s="5">
        <v>0.0</v>
      </c>
    </row>
    <row r="10814" ht="14.25" customHeight="1">
      <c r="A10814" s="5"/>
      <c r="B10814" s="5"/>
      <c r="C10814" s="5" t="str">
        <f>IFERROR(__xludf.DUMMYFUNCTION("""COMPUTED_VALUE"""),"")</f>
        <v/>
      </c>
      <c r="D10814" s="5">
        <v>0.0</v>
      </c>
    </row>
    <row r="10815" ht="14.25" customHeight="1">
      <c r="A10815" s="5"/>
      <c r="B10815" s="5"/>
      <c r="C10815" s="5" t="str">
        <f>IFERROR(__xludf.DUMMYFUNCTION("""COMPUTED_VALUE"""),"")</f>
        <v/>
      </c>
      <c r="D10815" s="5">
        <v>0.0</v>
      </c>
    </row>
    <row r="10816" ht="14.25" customHeight="1">
      <c r="A10816" s="5"/>
      <c r="B10816" s="5"/>
      <c r="C10816" s="5" t="str">
        <f>IFERROR(__xludf.DUMMYFUNCTION("""COMPUTED_VALUE"""),"")</f>
        <v/>
      </c>
      <c r="D10816" s="5">
        <v>0.0</v>
      </c>
    </row>
    <row r="10817" ht="14.25" customHeight="1">
      <c r="A10817" s="5"/>
      <c r="B10817" s="5"/>
      <c r="C10817" s="5" t="str">
        <f>IFERROR(__xludf.DUMMYFUNCTION("""COMPUTED_VALUE"""),"")</f>
        <v/>
      </c>
      <c r="D10817" s="5">
        <v>0.0</v>
      </c>
    </row>
    <row r="10818" ht="14.25" customHeight="1">
      <c r="A10818" s="5"/>
      <c r="B10818" s="5"/>
      <c r="C10818" s="5" t="str">
        <f>IFERROR(__xludf.DUMMYFUNCTION("""COMPUTED_VALUE"""),"")</f>
        <v/>
      </c>
      <c r="D10818" s="5">
        <v>0.0</v>
      </c>
    </row>
    <row r="10819" ht="14.25" customHeight="1">
      <c r="A10819" s="5"/>
      <c r="B10819" s="5"/>
      <c r="C10819" s="5" t="str">
        <f>IFERROR(__xludf.DUMMYFUNCTION("""COMPUTED_VALUE"""),"")</f>
        <v/>
      </c>
      <c r="D10819" s="5">
        <v>0.0</v>
      </c>
    </row>
    <row r="10820" ht="14.25" customHeight="1">
      <c r="A10820" s="5"/>
      <c r="B10820" s="5"/>
      <c r="C10820" s="5" t="str">
        <f>IFERROR(__xludf.DUMMYFUNCTION("""COMPUTED_VALUE"""),"")</f>
        <v/>
      </c>
      <c r="D10820" s="5">
        <v>0.0</v>
      </c>
    </row>
    <row r="10821" ht="14.25" customHeight="1">
      <c r="A10821" s="5"/>
      <c r="B10821" s="5"/>
      <c r="C10821" s="5" t="str">
        <f>IFERROR(__xludf.DUMMYFUNCTION("""COMPUTED_VALUE"""),"")</f>
        <v/>
      </c>
      <c r="D10821" s="5">
        <v>0.0</v>
      </c>
    </row>
    <row r="10822" ht="14.25" customHeight="1">
      <c r="A10822" s="5"/>
      <c r="B10822" s="5"/>
      <c r="C10822" s="5" t="str">
        <f>IFERROR(__xludf.DUMMYFUNCTION("""COMPUTED_VALUE"""),"")</f>
        <v/>
      </c>
      <c r="D10822" s="5">
        <v>0.0</v>
      </c>
    </row>
    <row r="10823" ht="14.25" customHeight="1">
      <c r="A10823" s="5"/>
      <c r="B10823" s="5"/>
      <c r="C10823" s="5" t="str">
        <f>IFERROR(__xludf.DUMMYFUNCTION("""COMPUTED_VALUE"""),"")</f>
        <v/>
      </c>
      <c r="D10823" s="5">
        <v>0.0</v>
      </c>
    </row>
    <row r="10824" ht="14.25" customHeight="1">
      <c r="A10824" s="5"/>
      <c r="B10824" s="5"/>
      <c r="C10824" s="5" t="str">
        <f>IFERROR(__xludf.DUMMYFUNCTION("""COMPUTED_VALUE"""),"")</f>
        <v/>
      </c>
      <c r="D10824" s="5">
        <v>0.0</v>
      </c>
    </row>
    <row r="10825" ht="14.25" customHeight="1">
      <c r="A10825" s="5"/>
      <c r="B10825" s="5"/>
      <c r="C10825" s="5" t="str">
        <f>IFERROR(__xludf.DUMMYFUNCTION("""COMPUTED_VALUE"""),"")</f>
        <v/>
      </c>
      <c r="D10825" s="5">
        <v>0.0</v>
      </c>
    </row>
    <row r="10826" ht="14.25" customHeight="1">
      <c r="A10826" s="5"/>
      <c r="B10826" s="5"/>
      <c r="C10826" s="5" t="str">
        <f>IFERROR(__xludf.DUMMYFUNCTION("""COMPUTED_VALUE"""),"")</f>
        <v/>
      </c>
      <c r="D10826" s="5">
        <v>0.0</v>
      </c>
    </row>
    <row r="10827" ht="14.25" customHeight="1">
      <c r="A10827" s="5"/>
      <c r="B10827" s="5"/>
      <c r="C10827" s="5" t="str">
        <f>IFERROR(__xludf.DUMMYFUNCTION("""COMPUTED_VALUE"""),"")</f>
        <v/>
      </c>
      <c r="D10827" s="5">
        <v>0.0</v>
      </c>
    </row>
    <row r="10828" ht="14.25" customHeight="1">
      <c r="A10828" s="5"/>
      <c r="B10828" s="5"/>
      <c r="C10828" s="5" t="str">
        <f>IFERROR(__xludf.DUMMYFUNCTION("""COMPUTED_VALUE"""),"")</f>
        <v/>
      </c>
      <c r="D10828" s="5">
        <v>0.0</v>
      </c>
    </row>
    <row r="10829" ht="14.25" customHeight="1">
      <c r="A10829" s="5"/>
      <c r="B10829" s="5"/>
      <c r="C10829" s="5" t="str">
        <f>IFERROR(__xludf.DUMMYFUNCTION("""COMPUTED_VALUE"""),"")</f>
        <v/>
      </c>
      <c r="D10829" s="5">
        <v>0.0</v>
      </c>
    </row>
    <row r="10830" ht="14.25" customHeight="1">
      <c r="A10830" s="5"/>
      <c r="B10830" s="5"/>
      <c r="C10830" s="5" t="str">
        <f>IFERROR(__xludf.DUMMYFUNCTION("""COMPUTED_VALUE"""),"")</f>
        <v/>
      </c>
      <c r="D10830" s="5">
        <v>0.0</v>
      </c>
    </row>
    <row r="10831" ht="14.25" customHeight="1">
      <c r="A10831" s="5"/>
      <c r="B10831" s="5"/>
      <c r="C10831" s="5" t="str">
        <f>IFERROR(__xludf.DUMMYFUNCTION("""COMPUTED_VALUE"""),"")</f>
        <v/>
      </c>
      <c r="D10831" s="5">
        <v>0.0</v>
      </c>
    </row>
    <row r="10832" ht="14.25" customHeight="1">
      <c r="A10832" s="5"/>
      <c r="B10832" s="5"/>
      <c r="C10832" s="5" t="str">
        <f>IFERROR(__xludf.DUMMYFUNCTION("""COMPUTED_VALUE"""),"")</f>
        <v/>
      </c>
      <c r="D10832" s="5">
        <v>0.0</v>
      </c>
    </row>
    <row r="10833" ht="14.25" customHeight="1">
      <c r="A10833" s="5"/>
      <c r="B10833" s="5"/>
      <c r="C10833" s="5" t="str">
        <f>IFERROR(__xludf.DUMMYFUNCTION("""COMPUTED_VALUE"""),"")</f>
        <v/>
      </c>
      <c r="D10833" s="5">
        <v>0.0</v>
      </c>
    </row>
    <row r="10834" ht="14.25" customHeight="1">
      <c r="A10834" s="5"/>
      <c r="B10834" s="5"/>
      <c r="C10834" s="5" t="str">
        <f>IFERROR(__xludf.DUMMYFUNCTION("""COMPUTED_VALUE"""),"")</f>
        <v/>
      </c>
      <c r="D10834" s="5">
        <v>0.0</v>
      </c>
    </row>
    <row r="10835" ht="14.25" customHeight="1">
      <c r="A10835" s="5"/>
      <c r="B10835" s="5"/>
      <c r="C10835" s="5" t="str">
        <f>IFERROR(__xludf.DUMMYFUNCTION("""COMPUTED_VALUE"""),"")</f>
        <v/>
      </c>
      <c r="D10835" s="5">
        <v>0.0</v>
      </c>
    </row>
    <row r="10836" ht="14.25" customHeight="1">
      <c r="A10836" s="5"/>
      <c r="B10836" s="5"/>
      <c r="C10836" s="5" t="str">
        <f>IFERROR(__xludf.DUMMYFUNCTION("""COMPUTED_VALUE"""),"")</f>
        <v/>
      </c>
      <c r="D10836" s="5">
        <v>0.0</v>
      </c>
    </row>
    <row r="10837" ht="14.25" customHeight="1">
      <c r="A10837" s="5"/>
      <c r="B10837" s="5"/>
      <c r="C10837" s="5" t="str">
        <f>IFERROR(__xludf.DUMMYFUNCTION("""COMPUTED_VALUE"""),"")</f>
        <v/>
      </c>
      <c r="D10837" s="5">
        <v>0.0</v>
      </c>
    </row>
    <row r="10838" ht="14.25" customHeight="1">
      <c r="A10838" s="5"/>
      <c r="B10838" s="5"/>
      <c r="C10838" s="5" t="str">
        <f>IFERROR(__xludf.DUMMYFUNCTION("""COMPUTED_VALUE"""),"")</f>
        <v/>
      </c>
      <c r="D10838" s="5">
        <v>0.0</v>
      </c>
    </row>
    <row r="10839" ht="14.25" customHeight="1">
      <c r="A10839" s="5"/>
      <c r="B10839" s="5"/>
      <c r="C10839" s="5" t="str">
        <f>IFERROR(__xludf.DUMMYFUNCTION("""COMPUTED_VALUE"""),"")</f>
        <v/>
      </c>
      <c r="D10839" s="5">
        <v>0.0</v>
      </c>
    </row>
    <row r="10840" ht="14.25" customHeight="1">
      <c r="A10840" s="5"/>
      <c r="B10840" s="5"/>
      <c r="C10840" s="5" t="str">
        <f>IFERROR(__xludf.DUMMYFUNCTION("""COMPUTED_VALUE"""),"")</f>
        <v/>
      </c>
      <c r="D10840" s="5">
        <v>0.0</v>
      </c>
    </row>
    <row r="10841" ht="14.25" customHeight="1">
      <c r="A10841" s="5"/>
      <c r="B10841" s="5"/>
      <c r="C10841" s="5" t="str">
        <f>IFERROR(__xludf.DUMMYFUNCTION("""COMPUTED_VALUE"""),"")</f>
        <v/>
      </c>
      <c r="D10841" s="5">
        <v>0.0</v>
      </c>
    </row>
    <row r="10842" ht="14.25" customHeight="1">
      <c r="A10842" s="5"/>
      <c r="B10842" s="5"/>
      <c r="C10842" s="5" t="str">
        <f>IFERROR(__xludf.DUMMYFUNCTION("""COMPUTED_VALUE"""),"")</f>
        <v/>
      </c>
      <c r="D10842" s="5">
        <v>0.0</v>
      </c>
    </row>
    <row r="10843" ht="14.25" customHeight="1">
      <c r="A10843" s="5"/>
      <c r="B10843" s="5"/>
      <c r="C10843" s="5" t="str">
        <f>IFERROR(__xludf.DUMMYFUNCTION("""COMPUTED_VALUE"""),"")</f>
        <v/>
      </c>
      <c r="D10843" s="5">
        <v>0.0</v>
      </c>
    </row>
    <row r="10844" ht="14.25" customHeight="1">
      <c r="A10844" s="5"/>
      <c r="B10844" s="5"/>
      <c r="C10844" s="5" t="str">
        <f>IFERROR(__xludf.DUMMYFUNCTION("""COMPUTED_VALUE"""),"")</f>
        <v/>
      </c>
      <c r="D10844" s="5">
        <v>0.0</v>
      </c>
    </row>
    <row r="10845" ht="14.25" customHeight="1">
      <c r="A10845" s="5"/>
      <c r="B10845" s="5"/>
      <c r="C10845" s="5" t="str">
        <f>IFERROR(__xludf.DUMMYFUNCTION("""COMPUTED_VALUE"""),"")</f>
        <v/>
      </c>
      <c r="D10845" s="5">
        <v>0.0</v>
      </c>
    </row>
    <row r="10846" ht="14.25" customHeight="1">
      <c r="A10846" s="5"/>
      <c r="B10846" s="5"/>
      <c r="C10846" s="5" t="str">
        <f>IFERROR(__xludf.DUMMYFUNCTION("""COMPUTED_VALUE"""),"")</f>
        <v/>
      </c>
      <c r="D10846" s="5">
        <v>0.0</v>
      </c>
    </row>
    <row r="10847" ht="14.25" customHeight="1">
      <c r="A10847" s="5"/>
      <c r="B10847" s="5"/>
      <c r="C10847" s="5" t="str">
        <f>IFERROR(__xludf.DUMMYFUNCTION("""COMPUTED_VALUE"""),"")</f>
        <v/>
      </c>
      <c r="D10847" s="5">
        <v>0.0</v>
      </c>
    </row>
    <row r="10848" ht="14.25" customHeight="1">
      <c r="A10848" s="5"/>
      <c r="B10848" s="5"/>
      <c r="C10848" s="5" t="str">
        <f>IFERROR(__xludf.DUMMYFUNCTION("""COMPUTED_VALUE"""),"")</f>
        <v/>
      </c>
      <c r="D10848" s="5">
        <v>0.0</v>
      </c>
    </row>
    <row r="10849" ht="14.25" customHeight="1">
      <c r="A10849" s="5"/>
      <c r="B10849" s="5"/>
      <c r="C10849" s="5" t="str">
        <f>IFERROR(__xludf.DUMMYFUNCTION("""COMPUTED_VALUE"""),"")</f>
        <v/>
      </c>
      <c r="D10849" s="5">
        <v>0.0</v>
      </c>
    </row>
    <row r="10850" ht="14.25" customHeight="1">
      <c r="A10850" s="5"/>
      <c r="B10850" s="5"/>
      <c r="C10850" s="5" t="str">
        <f>IFERROR(__xludf.DUMMYFUNCTION("""COMPUTED_VALUE"""),"")</f>
        <v/>
      </c>
      <c r="D10850" s="5">
        <v>0.0</v>
      </c>
    </row>
    <row r="10851" ht="14.25" customHeight="1">
      <c r="A10851" s="5"/>
      <c r="B10851" s="5"/>
      <c r="C10851" s="5" t="str">
        <f>IFERROR(__xludf.DUMMYFUNCTION("""COMPUTED_VALUE"""),"")</f>
        <v/>
      </c>
      <c r="D10851" s="5">
        <v>0.0</v>
      </c>
    </row>
    <row r="10852" ht="14.25" customHeight="1">
      <c r="A10852" s="5"/>
      <c r="B10852" s="5"/>
      <c r="C10852" s="5" t="str">
        <f>IFERROR(__xludf.DUMMYFUNCTION("""COMPUTED_VALUE"""),"")</f>
        <v/>
      </c>
      <c r="D10852" s="5">
        <v>0.0</v>
      </c>
    </row>
    <row r="10853" ht="14.25" customHeight="1">
      <c r="A10853" s="5"/>
      <c r="B10853" s="5"/>
      <c r="C10853" s="5" t="str">
        <f>IFERROR(__xludf.DUMMYFUNCTION("""COMPUTED_VALUE"""),"")</f>
        <v/>
      </c>
      <c r="D10853" s="5">
        <v>0.0</v>
      </c>
    </row>
    <row r="10854" ht="14.25" customHeight="1">
      <c r="A10854" s="5"/>
      <c r="B10854" s="5"/>
      <c r="C10854" s="5" t="str">
        <f>IFERROR(__xludf.DUMMYFUNCTION("""COMPUTED_VALUE"""),"")</f>
        <v/>
      </c>
      <c r="D10854" s="5">
        <v>0.0</v>
      </c>
    </row>
    <row r="10855" ht="14.25" customHeight="1">
      <c r="A10855" s="5"/>
      <c r="B10855" s="5"/>
      <c r="C10855" s="5" t="str">
        <f>IFERROR(__xludf.DUMMYFUNCTION("""COMPUTED_VALUE"""),"")</f>
        <v/>
      </c>
      <c r="D10855" s="5">
        <v>0.0</v>
      </c>
    </row>
    <row r="10856" ht="14.25" customHeight="1">
      <c r="A10856" s="5"/>
      <c r="B10856" s="5"/>
      <c r="C10856" s="5" t="str">
        <f>IFERROR(__xludf.DUMMYFUNCTION("""COMPUTED_VALUE"""),"")</f>
        <v/>
      </c>
      <c r="D10856" s="5">
        <v>0.0</v>
      </c>
    </row>
    <row r="10857" ht="14.25" customHeight="1">
      <c r="A10857" s="5"/>
      <c r="B10857" s="5"/>
      <c r="C10857" s="5" t="str">
        <f>IFERROR(__xludf.DUMMYFUNCTION("""COMPUTED_VALUE"""),"")</f>
        <v/>
      </c>
      <c r="D10857" s="5">
        <v>0.0</v>
      </c>
    </row>
    <row r="10858" ht="14.25" customHeight="1">
      <c r="A10858" s="5"/>
      <c r="B10858" s="5"/>
      <c r="C10858" s="5" t="str">
        <f>IFERROR(__xludf.DUMMYFUNCTION("""COMPUTED_VALUE"""),"")</f>
        <v/>
      </c>
      <c r="D10858" s="5">
        <v>0.0</v>
      </c>
    </row>
    <row r="10859" ht="14.25" customHeight="1">
      <c r="A10859" s="5"/>
      <c r="B10859" s="5"/>
      <c r="C10859" s="5" t="str">
        <f>IFERROR(__xludf.DUMMYFUNCTION("""COMPUTED_VALUE"""),"")</f>
        <v/>
      </c>
      <c r="D10859" s="5">
        <v>0.0</v>
      </c>
    </row>
    <row r="10860" ht="14.25" customHeight="1">
      <c r="A10860" s="5"/>
      <c r="B10860" s="5"/>
      <c r="C10860" s="5" t="str">
        <f>IFERROR(__xludf.DUMMYFUNCTION("""COMPUTED_VALUE"""),"")</f>
        <v/>
      </c>
      <c r="D10860" s="5">
        <v>0.0</v>
      </c>
    </row>
    <row r="10861" ht="14.25" customHeight="1">
      <c r="A10861" s="5"/>
      <c r="B10861" s="5"/>
      <c r="C10861" s="5" t="str">
        <f>IFERROR(__xludf.DUMMYFUNCTION("""COMPUTED_VALUE"""),"")</f>
        <v/>
      </c>
      <c r="D10861" s="5">
        <v>0.0</v>
      </c>
    </row>
    <row r="10862" ht="14.25" customHeight="1">
      <c r="A10862" s="5"/>
      <c r="B10862" s="5"/>
      <c r="C10862" s="5" t="str">
        <f>IFERROR(__xludf.DUMMYFUNCTION("""COMPUTED_VALUE"""),"")</f>
        <v/>
      </c>
      <c r="D10862" s="5">
        <v>0.0</v>
      </c>
    </row>
    <row r="10863" ht="14.25" customHeight="1">
      <c r="A10863" s="5"/>
      <c r="B10863" s="5"/>
      <c r="C10863" s="5" t="str">
        <f>IFERROR(__xludf.DUMMYFUNCTION("""COMPUTED_VALUE"""),"")</f>
        <v/>
      </c>
      <c r="D10863" s="5">
        <v>0.0</v>
      </c>
    </row>
    <row r="10864" ht="14.25" customHeight="1">
      <c r="A10864" s="5"/>
      <c r="B10864" s="5"/>
      <c r="C10864" s="5" t="str">
        <f>IFERROR(__xludf.DUMMYFUNCTION("""COMPUTED_VALUE"""),"")</f>
        <v/>
      </c>
      <c r="D10864" s="5">
        <v>0.0</v>
      </c>
    </row>
    <row r="10865" ht="14.25" customHeight="1">
      <c r="A10865" s="5"/>
      <c r="B10865" s="5"/>
      <c r="C10865" s="5" t="str">
        <f>IFERROR(__xludf.DUMMYFUNCTION("""COMPUTED_VALUE"""),"")</f>
        <v/>
      </c>
      <c r="D10865" s="5">
        <v>0.0</v>
      </c>
    </row>
    <row r="10866" ht="14.25" customHeight="1">
      <c r="A10866" s="5"/>
      <c r="B10866" s="5"/>
      <c r="C10866" s="5" t="str">
        <f>IFERROR(__xludf.DUMMYFUNCTION("""COMPUTED_VALUE"""),"")</f>
        <v/>
      </c>
      <c r="D10866" s="5">
        <v>0.0</v>
      </c>
    </row>
    <row r="10867" ht="14.25" customHeight="1">
      <c r="A10867" s="5"/>
      <c r="B10867" s="5"/>
      <c r="C10867" s="5" t="str">
        <f>IFERROR(__xludf.DUMMYFUNCTION("""COMPUTED_VALUE"""),"")</f>
        <v/>
      </c>
      <c r="D10867" s="5">
        <v>0.0</v>
      </c>
    </row>
    <row r="10868" ht="14.25" customHeight="1">
      <c r="A10868" s="5"/>
      <c r="B10868" s="5"/>
      <c r="C10868" s="5" t="str">
        <f>IFERROR(__xludf.DUMMYFUNCTION("""COMPUTED_VALUE"""),"")</f>
        <v/>
      </c>
      <c r="D10868" s="5">
        <v>0.0</v>
      </c>
    </row>
    <row r="10869" ht="14.25" customHeight="1">
      <c r="A10869" s="5"/>
      <c r="B10869" s="5"/>
      <c r="C10869" s="5" t="str">
        <f>IFERROR(__xludf.DUMMYFUNCTION("""COMPUTED_VALUE"""),"")</f>
        <v/>
      </c>
      <c r="D10869" s="5">
        <v>0.0</v>
      </c>
    </row>
    <row r="10870" ht="14.25" customHeight="1">
      <c r="A10870" s="5"/>
      <c r="B10870" s="5"/>
      <c r="C10870" s="5" t="str">
        <f>IFERROR(__xludf.DUMMYFUNCTION("""COMPUTED_VALUE"""),"")</f>
        <v/>
      </c>
      <c r="D10870" s="5">
        <v>0.0</v>
      </c>
    </row>
    <row r="10871" ht="14.25" customHeight="1">
      <c r="A10871" s="5"/>
      <c r="B10871" s="5"/>
      <c r="C10871" s="5" t="str">
        <f>IFERROR(__xludf.DUMMYFUNCTION("""COMPUTED_VALUE"""),"")</f>
        <v/>
      </c>
      <c r="D10871" s="5">
        <v>0.0</v>
      </c>
    </row>
    <row r="10872" ht="14.25" customHeight="1">
      <c r="A10872" s="5"/>
      <c r="B10872" s="5"/>
      <c r="C10872" s="5" t="str">
        <f>IFERROR(__xludf.DUMMYFUNCTION("""COMPUTED_VALUE"""),"")</f>
        <v/>
      </c>
      <c r="D10872" s="5">
        <v>0.0</v>
      </c>
    </row>
    <row r="10873" ht="14.25" customHeight="1">
      <c r="A10873" s="5"/>
      <c r="B10873" s="5"/>
      <c r="C10873" s="5" t="str">
        <f>IFERROR(__xludf.DUMMYFUNCTION("""COMPUTED_VALUE"""),"")</f>
        <v/>
      </c>
      <c r="D10873" s="5">
        <v>0.0</v>
      </c>
    </row>
    <row r="10874" ht="14.25" customHeight="1">
      <c r="A10874" s="5"/>
      <c r="B10874" s="5"/>
      <c r="C10874" s="5" t="str">
        <f>IFERROR(__xludf.DUMMYFUNCTION("""COMPUTED_VALUE"""),"")</f>
        <v/>
      </c>
      <c r="D10874" s="5">
        <v>0.0</v>
      </c>
    </row>
    <row r="10875" ht="14.25" customHeight="1">
      <c r="A10875" s="5"/>
      <c r="B10875" s="5"/>
      <c r="C10875" s="5" t="str">
        <f>IFERROR(__xludf.DUMMYFUNCTION("""COMPUTED_VALUE"""),"")</f>
        <v/>
      </c>
      <c r="D10875" s="5">
        <v>0.0</v>
      </c>
    </row>
    <row r="10876" ht="14.25" customHeight="1">
      <c r="A10876" s="5"/>
      <c r="B10876" s="5"/>
      <c r="C10876" s="5" t="str">
        <f>IFERROR(__xludf.DUMMYFUNCTION("""COMPUTED_VALUE"""),"")</f>
        <v/>
      </c>
      <c r="D10876" s="5">
        <v>0.0</v>
      </c>
    </row>
    <row r="10877" ht="14.25" customHeight="1">
      <c r="A10877" s="5"/>
      <c r="B10877" s="5"/>
      <c r="C10877" s="5" t="str">
        <f>IFERROR(__xludf.DUMMYFUNCTION("""COMPUTED_VALUE"""),"")</f>
        <v/>
      </c>
      <c r="D10877" s="5">
        <v>0.0</v>
      </c>
    </row>
    <row r="10878" ht="14.25" customHeight="1">
      <c r="A10878" s="5"/>
      <c r="B10878" s="5"/>
      <c r="C10878" s="5" t="str">
        <f>IFERROR(__xludf.DUMMYFUNCTION("""COMPUTED_VALUE"""),"")</f>
        <v/>
      </c>
      <c r="D10878" s="5">
        <v>0.0</v>
      </c>
    </row>
    <row r="10879" ht="14.25" customHeight="1">
      <c r="A10879" s="5"/>
      <c r="B10879" s="5"/>
      <c r="C10879" s="5" t="str">
        <f>IFERROR(__xludf.DUMMYFUNCTION("""COMPUTED_VALUE"""),"")</f>
        <v/>
      </c>
      <c r="D10879" s="5">
        <v>0.0</v>
      </c>
    </row>
    <row r="10880" ht="14.25" customHeight="1">
      <c r="A10880" s="5"/>
      <c r="B10880" s="5"/>
      <c r="C10880" s="5" t="str">
        <f>IFERROR(__xludf.DUMMYFUNCTION("""COMPUTED_VALUE"""),"")</f>
        <v/>
      </c>
      <c r="D10880" s="5">
        <v>0.0</v>
      </c>
    </row>
    <row r="10881" ht="14.25" customHeight="1">
      <c r="A10881" s="5"/>
      <c r="B10881" s="5"/>
      <c r="C10881" s="5" t="str">
        <f>IFERROR(__xludf.DUMMYFUNCTION("""COMPUTED_VALUE"""),"")</f>
        <v/>
      </c>
      <c r="D10881" s="5">
        <v>0.0</v>
      </c>
    </row>
    <row r="10882" ht="14.25" customHeight="1">
      <c r="A10882" s="5"/>
      <c r="B10882" s="5"/>
      <c r="C10882" s="5" t="str">
        <f>IFERROR(__xludf.DUMMYFUNCTION("""COMPUTED_VALUE"""),"")</f>
        <v/>
      </c>
      <c r="D10882" s="5">
        <v>0.0</v>
      </c>
    </row>
    <row r="10883" ht="14.25" customHeight="1">
      <c r="A10883" s="5"/>
      <c r="B10883" s="5"/>
      <c r="C10883" s="5" t="str">
        <f>IFERROR(__xludf.DUMMYFUNCTION("""COMPUTED_VALUE"""),"")</f>
        <v/>
      </c>
      <c r="D10883" s="5">
        <v>0.0</v>
      </c>
    </row>
    <row r="10884" ht="14.25" customHeight="1">
      <c r="A10884" s="5"/>
      <c r="B10884" s="5"/>
      <c r="C10884" s="5" t="str">
        <f>IFERROR(__xludf.DUMMYFUNCTION("""COMPUTED_VALUE"""),"")</f>
        <v/>
      </c>
      <c r="D10884" s="5">
        <v>0.0</v>
      </c>
    </row>
    <row r="10885" ht="14.25" customHeight="1">
      <c r="A10885" s="5"/>
      <c r="B10885" s="5"/>
      <c r="C10885" s="5" t="str">
        <f>IFERROR(__xludf.DUMMYFUNCTION("""COMPUTED_VALUE"""),"")</f>
        <v/>
      </c>
      <c r="D10885" s="5">
        <v>0.0</v>
      </c>
    </row>
    <row r="10886" ht="14.25" customHeight="1">
      <c r="A10886" s="5"/>
      <c r="B10886" s="5"/>
      <c r="C10886" s="5" t="str">
        <f>IFERROR(__xludf.DUMMYFUNCTION("""COMPUTED_VALUE"""),"")</f>
        <v/>
      </c>
      <c r="D10886" s="5">
        <v>0.0</v>
      </c>
    </row>
    <row r="10887" ht="14.25" customHeight="1">
      <c r="A10887" s="5"/>
      <c r="B10887" s="5"/>
      <c r="C10887" s="5" t="str">
        <f>IFERROR(__xludf.DUMMYFUNCTION("""COMPUTED_VALUE"""),"")</f>
        <v/>
      </c>
      <c r="D10887" s="5">
        <v>0.0</v>
      </c>
    </row>
    <row r="10888" ht="14.25" customHeight="1">
      <c r="A10888" s="5"/>
      <c r="B10888" s="5"/>
      <c r="C10888" s="5" t="str">
        <f>IFERROR(__xludf.DUMMYFUNCTION("""COMPUTED_VALUE"""),"")</f>
        <v/>
      </c>
      <c r="D10888" s="5">
        <v>0.0</v>
      </c>
    </row>
    <row r="10889" ht="14.25" customHeight="1">
      <c r="A10889" s="5"/>
      <c r="B10889" s="5"/>
      <c r="C10889" s="5" t="str">
        <f>IFERROR(__xludf.DUMMYFUNCTION("""COMPUTED_VALUE"""),"")</f>
        <v/>
      </c>
      <c r="D10889" s="5">
        <v>0.0</v>
      </c>
    </row>
    <row r="10890" ht="14.25" customHeight="1">
      <c r="A10890" s="5"/>
      <c r="B10890" s="5"/>
      <c r="C10890" s="5" t="str">
        <f>IFERROR(__xludf.DUMMYFUNCTION("""COMPUTED_VALUE"""),"")</f>
        <v/>
      </c>
      <c r="D10890" s="5">
        <v>0.0</v>
      </c>
    </row>
    <row r="10891" ht="14.25" customHeight="1">
      <c r="A10891" s="5"/>
      <c r="B10891" s="5"/>
      <c r="C10891" s="5" t="str">
        <f>IFERROR(__xludf.DUMMYFUNCTION("""COMPUTED_VALUE"""),"")</f>
        <v/>
      </c>
      <c r="D10891" s="5">
        <v>0.0</v>
      </c>
    </row>
    <row r="10892" ht="14.25" customHeight="1">
      <c r="A10892" s="5"/>
      <c r="B10892" s="5"/>
      <c r="C10892" s="5" t="str">
        <f>IFERROR(__xludf.DUMMYFUNCTION("""COMPUTED_VALUE"""),"")</f>
        <v/>
      </c>
      <c r="D10892" s="5">
        <v>0.0</v>
      </c>
    </row>
    <row r="10893" ht="14.25" customHeight="1">
      <c r="A10893" s="5"/>
      <c r="B10893" s="5"/>
      <c r="C10893" s="5" t="str">
        <f>IFERROR(__xludf.DUMMYFUNCTION("""COMPUTED_VALUE"""),"")</f>
        <v/>
      </c>
      <c r="D10893" s="5">
        <v>0.0</v>
      </c>
    </row>
    <row r="10894" ht="14.25" customHeight="1">
      <c r="A10894" s="5"/>
      <c r="B10894" s="5"/>
      <c r="C10894" s="5" t="str">
        <f>IFERROR(__xludf.DUMMYFUNCTION("""COMPUTED_VALUE"""),"")</f>
        <v/>
      </c>
      <c r="D10894" s="5">
        <v>0.0</v>
      </c>
    </row>
    <row r="10895" ht="14.25" customHeight="1">
      <c r="A10895" s="5"/>
      <c r="B10895" s="5"/>
      <c r="C10895" s="5" t="str">
        <f>IFERROR(__xludf.DUMMYFUNCTION("""COMPUTED_VALUE"""),"")</f>
        <v/>
      </c>
      <c r="D10895" s="5">
        <v>0.0</v>
      </c>
    </row>
    <row r="10896" ht="14.25" customHeight="1">
      <c r="A10896" s="5"/>
      <c r="B10896" s="5"/>
      <c r="C10896" s="5" t="str">
        <f>IFERROR(__xludf.DUMMYFUNCTION("""COMPUTED_VALUE"""),"")</f>
        <v/>
      </c>
      <c r="D10896" s="5">
        <v>0.0</v>
      </c>
    </row>
    <row r="10897" ht="14.25" customHeight="1">
      <c r="A10897" s="5"/>
      <c r="B10897" s="5"/>
      <c r="C10897" s="5" t="str">
        <f>IFERROR(__xludf.DUMMYFUNCTION("""COMPUTED_VALUE"""),"")</f>
        <v/>
      </c>
      <c r="D10897" s="5">
        <v>0.0</v>
      </c>
    </row>
    <row r="10898" ht="14.25" customHeight="1">
      <c r="A10898" s="5"/>
      <c r="B10898" s="5"/>
      <c r="C10898" s="5" t="str">
        <f>IFERROR(__xludf.DUMMYFUNCTION("""COMPUTED_VALUE"""),"")</f>
        <v/>
      </c>
      <c r="D10898" s="5">
        <v>0.0</v>
      </c>
    </row>
    <row r="10899" ht="14.25" customHeight="1">
      <c r="A10899" s="5"/>
      <c r="B10899" s="5"/>
      <c r="C10899" s="5" t="str">
        <f>IFERROR(__xludf.DUMMYFUNCTION("""COMPUTED_VALUE"""),"")</f>
        <v/>
      </c>
      <c r="D10899" s="5">
        <v>0.0</v>
      </c>
    </row>
    <row r="10900" ht="14.25" customHeight="1">
      <c r="A10900" s="5"/>
      <c r="B10900" s="5"/>
      <c r="C10900" s="5" t="str">
        <f>IFERROR(__xludf.DUMMYFUNCTION("""COMPUTED_VALUE"""),"")</f>
        <v/>
      </c>
      <c r="D10900" s="5">
        <v>0.0</v>
      </c>
    </row>
    <row r="10901" ht="14.25" customHeight="1">
      <c r="A10901" s="5"/>
      <c r="B10901" s="5"/>
      <c r="C10901" s="5" t="str">
        <f>IFERROR(__xludf.DUMMYFUNCTION("""COMPUTED_VALUE"""),"")</f>
        <v/>
      </c>
      <c r="D10901" s="5">
        <v>0.0</v>
      </c>
    </row>
    <row r="10902" ht="14.25" customHeight="1">
      <c r="A10902" s="5"/>
      <c r="B10902" s="5"/>
      <c r="C10902" s="5" t="str">
        <f>IFERROR(__xludf.DUMMYFUNCTION("""COMPUTED_VALUE"""),"")</f>
        <v/>
      </c>
      <c r="D10902" s="5">
        <v>0.0</v>
      </c>
    </row>
    <row r="10903" ht="14.25" customHeight="1">
      <c r="A10903" s="5"/>
      <c r="B10903" s="5"/>
      <c r="C10903" s="5" t="str">
        <f>IFERROR(__xludf.DUMMYFUNCTION("""COMPUTED_VALUE"""),"")</f>
        <v/>
      </c>
      <c r="D10903" s="5">
        <v>0.0</v>
      </c>
    </row>
    <row r="10904" ht="14.25" customHeight="1">
      <c r="A10904" s="5"/>
      <c r="B10904" s="5"/>
      <c r="C10904" s="5" t="str">
        <f>IFERROR(__xludf.DUMMYFUNCTION("""COMPUTED_VALUE"""),"")</f>
        <v/>
      </c>
      <c r="D10904" s="5">
        <v>0.0</v>
      </c>
    </row>
    <row r="10905" ht="14.25" customHeight="1">
      <c r="A10905" s="5"/>
      <c r="B10905" s="5"/>
      <c r="C10905" s="5" t="str">
        <f>IFERROR(__xludf.DUMMYFUNCTION("""COMPUTED_VALUE"""),"")</f>
        <v/>
      </c>
      <c r="D10905" s="5">
        <v>0.0</v>
      </c>
    </row>
    <row r="10906" ht="14.25" customHeight="1">
      <c r="A10906" s="5"/>
      <c r="B10906" s="5"/>
      <c r="C10906" s="5" t="str">
        <f>IFERROR(__xludf.DUMMYFUNCTION("""COMPUTED_VALUE"""),"")</f>
        <v/>
      </c>
      <c r="D10906" s="5">
        <v>0.0</v>
      </c>
    </row>
    <row r="10907" ht="14.25" customHeight="1">
      <c r="A10907" s="5"/>
      <c r="B10907" s="5"/>
      <c r="C10907" s="5" t="str">
        <f>IFERROR(__xludf.DUMMYFUNCTION("""COMPUTED_VALUE"""),"")</f>
        <v/>
      </c>
      <c r="D10907" s="5">
        <v>0.0</v>
      </c>
    </row>
    <row r="10908" ht="14.25" customHeight="1">
      <c r="A10908" s="5"/>
      <c r="B10908" s="5"/>
      <c r="C10908" s="5" t="str">
        <f>IFERROR(__xludf.DUMMYFUNCTION("""COMPUTED_VALUE"""),"")</f>
        <v/>
      </c>
      <c r="D10908" s="5">
        <v>0.0</v>
      </c>
    </row>
    <row r="10909" ht="14.25" customHeight="1">
      <c r="A10909" s="5"/>
      <c r="B10909" s="5"/>
      <c r="C10909" s="5" t="str">
        <f>IFERROR(__xludf.DUMMYFUNCTION("""COMPUTED_VALUE"""),"")</f>
        <v/>
      </c>
      <c r="D10909" s="5">
        <v>0.0</v>
      </c>
    </row>
    <row r="10910" ht="14.25" customHeight="1">
      <c r="A10910" s="5"/>
      <c r="B10910" s="5"/>
      <c r="C10910" s="5" t="str">
        <f>IFERROR(__xludf.DUMMYFUNCTION("""COMPUTED_VALUE"""),"")</f>
        <v/>
      </c>
      <c r="D10910" s="5">
        <v>0.0</v>
      </c>
    </row>
    <row r="10911" ht="14.25" customHeight="1">
      <c r="A10911" s="5"/>
      <c r="B10911" s="5"/>
      <c r="C10911" s="5" t="str">
        <f>IFERROR(__xludf.DUMMYFUNCTION("""COMPUTED_VALUE"""),"")</f>
        <v/>
      </c>
      <c r="D10911" s="5">
        <v>0.0</v>
      </c>
    </row>
    <row r="10912" ht="14.25" customHeight="1">
      <c r="A10912" s="5"/>
      <c r="B10912" s="5"/>
      <c r="C10912" s="5" t="str">
        <f>IFERROR(__xludf.DUMMYFUNCTION("""COMPUTED_VALUE"""),"")</f>
        <v/>
      </c>
      <c r="D10912" s="5">
        <v>0.0</v>
      </c>
    </row>
    <row r="10913" ht="14.25" customHeight="1">
      <c r="A10913" s="5"/>
      <c r="B10913" s="5"/>
      <c r="C10913" s="5" t="str">
        <f>IFERROR(__xludf.DUMMYFUNCTION("""COMPUTED_VALUE"""),"")</f>
        <v/>
      </c>
      <c r="D10913" s="5">
        <v>0.0</v>
      </c>
    </row>
    <row r="10914" ht="14.25" customHeight="1">
      <c r="A10914" s="5"/>
      <c r="B10914" s="5"/>
      <c r="C10914" s="5" t="str">
        <f>IFERROR(__xludf.DUMMYFUNCTION("""COMPUTED_VALUE"""),"")</f>
        <v/>
      </c>
      <c r="D10914" s="5">
        <v>0.0</v>
      </c>
    </row>
    <row r="10915" ht="14.25" customHeight="1">
      <c r="A10915" s="5"/>
      <c r="B10915" s="5"/>
      <c r="C10915" s="5" t="str">
        <f>IFERROR(__xludf.DUMMYFUNCTION("""COMPUTED_VALUE"""),"")</f>
        <v/>
      </c>
      <c r="D10915" s="5">
        <v>0.0</v>
      </c>
    </row>
    <row r="10916" ht="14.25" customHeight="1">
      <c r="A10916" s="5"/>
      <c r="B10916" s="5"/>
      <c r="C10916" s="5" t="str">
        <f>IFERROR(__xludf.DUMMYFUNCTION("""COMPUTED_VALUE"""),"")</f>
        <v/>
      </c>
      <c r="D10916" s="5">
        <v>0.0</v>
      </c>
    </row>
    <row r="10917" ht="14.25" customHeight="1">
      <c r="A10917" s="5"/>
      <c r="B10917" s="5"/>
      <c r="C10917" s="5" t="str">
        <f>IFERROR(__xludf.DUMMYFUNCTION("""COMPUTED_VALUE"""),"")</f>
        <v/>
      </c>
      <c r="D10917" s="5">
        <v>0.0</v>
      </c>
    </row>
    <row r="10918" ht="14.25" customHeight="1">
      <c r="A10918" s="5"/>
      <c r="B10918" s="5"/>
      <c r="C10918" s="5" t="str">
        <f>IFERROR(__xludf.DUMMYFUNCTION("""COMPUTED_VALUE"""),"")</f>
        <v/>
      </c>
      <c r="D10918" s="5">
        <v>0.0</v>
      </c>
    </row>
    <row r="10919" ht="14.25" customHeight="1">
      <c r="A10919" s="5"/>
      <c r="B10919" s="5"/>
      <c r="C10919" s="5" t="str">
        <f>IFERROR(__xludf.DUMMYFUNCTION("""COMPUTED_VALUE"""),"")</f>
        <v/>
      </c>
      <c r="D10919" s="5">
        <v>0.0</v>
      </c>
    </row>
    <row r="10920" ht="14.25" customHeight="1">
      <c r="A10920" s="5"/>
      <c r="B10920" s="5"/>
      <c r="C10920" s="5" t="str">
        <f>IFERROR(__xludf.DUMMYFUNCTION("""COMPUTED_VALUE"""),"")</f>
        <v/>
      </c>
      <c r="D10920" s="5">
        <v>0.0</v>
      </c>
    </row>
    <row r="10921" ht="14.25" customHeight="1">
      <c r="A10921" s="5"/>
      <c r="B10921" s="5"/>
      <c r="C10921" s="5" t="str">
        <f>IFERROR(__xludf.DUMMYFUNCTION("""COMPUTED_VALUE"""),"")</f>
        <v/>
      </c>
      <c r="D10921" s="5">
        <v>0.0</v>
      </c>
    </row>
    <row r="10922" ht="14.25" customHeight="1">
      <c r="A10922" s="5"/>
      <c r="B10922" s="5"/>
      <c r="C10922" s="5" t="str">
        <f>IFERROR(__xludf.DUMMYFUNCTION("""COMPUTED_VALUE"""),"")</f>
        <v/>
      </c>
      <c r="D10922" s="5">
        <v>0.0</v>
      </c>
    </row>
    <row r="10923" ht="14.25" customHeight="1">
      <c r="A10923" s="5"/>
      <c r="B10923" s="5"/>
      <c r="C10923" s="5" t="str">
        <f>IFERROR(__xludf.DUMMYFUNCTION("""COMPUTED_VALUE"""),"")</f>
        <v/>
      </c>
      <c r="D10923" s="5">
        <v>0.0</v>
      </c>
    </row>
    <row r="10924" ht="14.25" customHeight="1">
      <c r="A10924" s="5"/>
      <c r="B10924" s="5"/>
      <c r="C10924" s="5" t="str">
        <f>IFERROR(__xludf.DUMMYFUNCTION("""COMPUTED_VALUE"""),"")</f>
        <v/>
      </c>
      <c r="D10924" s="5">
        <v>0.0</v>
      </c>
    </row>
    <row r="10925" ht="14.25" customHeight="1">
      <c r="A10925" s="5"/>
      <c r="B10925" s="5"/>
      <c r="C10925" s="5" t="str">
        <f>IFERROR(__xludf.DUMMYFUNCTION("""COMPUTED_VALUE"""),"")</f>
        <v/>
      </c>
      <c r="D10925" s="5">
        <v>0.0</v>
      </c>
    </row>
    <row r="10926" ht="14.25" customHeight="1">
      <c r="A10926" s="5"/>
      <c r="B10926" s="5"/>
      <c r="C10926" s="5" t="str">
        <f>IFERROR(__xludf.DUMMYFUNCTION("""COMPUTED_VALUE"""),"")</f>
        <v/>
      </c>
      <c r="D10926" s="5">
        <v>0.0</v>
      </c>
    </row>
    <row r="10927" ht="14.25" customHeight="1">
      <c r="A10927" s="5"/>
      <c r="B10927" s="5"/>
      <c r="C10927" s="5" t="str">
        <f>IFERROR(__xludf.DUMMYFUNCTION("""COMPUTED_VALUE"""),"")</f>
        <v/>
      </c>
      <c r="D10927" s="5">
        <v>0.0</v>
      </c>
    </row>
    <row r="10928" ht="14.25" customHeight="1">
      <c r="A10928" s="5"/>
      <c r="B10928" s="5"/>
      <c r="C10928" s="5" t="str">
        <f>IFERROR(__xludf.DUMMYFUNCTION("""COMPUTED_VALUE"""),"")</f>
        <v/>
      </c>
      <c r="D10928" s="5">
        <v>0.0</v>
      </c>
    </row>
    <row r="10929" ht="14.25" customHeight="1">
      <c r="A10929" s="5"/>
      <c r="B10929" s="5"/>
      <c r="C10929" s="5" t="str">
        <f>IFERROR(__xludf.DUMMYFUNCTION("""COMPUTED_VALUE"""),"")</f>
        <v/>
      </c>
      <c r="D10929" s="5">
        <v>0.0</v>
      </c>
    </row>
    <row r="10930" ht="14.25" customHeight="1">
      <c r="A10930" s="5"/>
      <c r="B10930" s="5"/>
      <c r="C10930" s="5" t="str">
        <f>IFERROR(__xludf.DUMMYFUNCTION("""COMPUTED_VALUE"""),"")</f>
        <v/>
      </c>
      <c r="D10930" s="5">
        <v>0.0</v>
      </c>
    </row>
    <row r="10931" ht="14.25" customHeight="1">
      <c r="A10931" s="5"/>
      <c r="B10931" s="5"/>
      <c r="C10931" s="5" t="str">
        <f>IFERROR(__xludf.DUMMYFUNCTION("""COMPUTED_VALUE"""),"")</f>
        <v/>
      </c>
      <c r="D10931" s="5">
        <v>0.0</v>
      </c>
    </row>
    <row r="10932" ht="14.25" customHeight="1">
      <c r="A10932" s="5"/>
      <c r="B10932" s="5"/>
      <c r="C10932" s="5" t="str">
        <f>IFERROR(__xludf.DUMMYFUNCTION("""COMPUTED_VALUE"""),"")</f>
        <v/>
      </c>
      <c r="D10932" s="5">
        <v>0.0</v>
      </c>
    </row>
    <row r="10933" ht="14.25" customHeight="1">
      <c r="A10933" s="5"/>
      <c r="B10933" s="5"/>
      <c r="C10933" s="5" t="str">
        <f>IFERROR(__xludf.DUMMYFUNCTION("""COMPUTED_VALUE"""),"")</f>
        <v/>
      </c>
      <c r="D10933" s="5">
        <v>0.0</v>
      </c>
    </row>
    <row r="10934" ht="14.25" customHeight="1">
      <c r="A10934" s="5"/>
      <c r="B10934" s="5"/>
      <c r="C10934" s="5" t="str">
        <f>IFERROR(__xludf.DUMMYFUNCTION("""COMPUTED_VALUE"""),"")</f>
        <v/>
      </c>
      <c r="D10934" s="5">
        <v>0.0</v>
      </c>
    </row>
    <row r="10935" ht="14.25" customHeight="1">
      <c r="A10935" s="5"/>
      <c r="B10935" s="5"/>
      <c r="C10935" s="5" t="str">
        <f>IFERROR(__xludf.DUMMYFUNCTION("""COMPUTED_VALUE"""),"")</f>
        <v/>
      </c>
      <c r="D10935" s="5">
        <v>0.0</v>
      </c>
    </row>
    <row r="10936" ht="14.25" customHeight="1">
      <c r="A10936" s="5"/>
      <c r="B10936" s="5"/>
      <c r="C10936" s="5" t="str">
        <f>IFERROR(__xludf.DUMMYFUNCTION("""COMPUTED_VALUE"""),"")</f>
        <v/>
      </c>
      <c r="D10936" s="5">
        <v>0.0</v>
      </c>
    </row>
    <row r="10937" ht="14.25" customHeight="1">
      <c r="A10937" s="5"/>
      <c r="B10937" s="5"/>
      <c r="C10937" s="5" t="str">
        <f>IFERROR(__xludf.DUMMYFUNCTION("""COMPUTED_VALUE"""),"")</f>
        <v/>
      </c>
      <c r="D10937" s="5">
        <v>0.0</v>
      </c>
    </row>
    <row r="10938" ht="14.25" customHeight="1">
      <c r="A10938" s="5"/>
      <c r="B10938" s="5"/>
      <c r="C10938" s="5" t="str">
        <f>IFERROR(__xludf.DUMMYFUNCTION("""COMPUTED_VALUE"""),"")</f>
        <v/>
      </c>
      <c r="D10938" s="5">
        <v>0.0</v>
      </c>
    </row>
    <row r="10939" ht="14.25" customHeight="1">
      <c r="A10939" s="5"/>
      <c r="B10939" s="5"/>
      <c r="C10939" s="5" t="str">
        <f>IFERROR(__xludf.DUMMYFUNCTION("""COMPUTED_VALUE"""),"")</f>
        <v/>
      </c>
      <c r="D10939" s="5">
        <v>0.0</v>
      </c>
    </row>
    <row r="10940" ht="14.25" customHeight="1">
      <c r="A10940" s="5"/>
      <c r="B10940" s="5"/>
      <c r="C10940" s="5" t="str">
        <f>IFERROR(__xludf.DUMMYFUNCTION("""COMPUTED_VALUE"""),"")</f>
        <v/>
      </c>
      <c r="D10940" s="5">
        <v>0.0</v>
      </c>
    </row>
    <row r="10941" ht="14.25" customHeight="1">
      <c r="A10941" s="5"/>
      <c r="B10941" s="5"/>
      <c r="C10941" s="5" t="str">
        <f>IFERROR(__xludf.DUMMYFUNCTION("""COMPUTED_VALUE"""),"")</f>
        <v/>
      </c>
      <c r="D10941" s="5">
        <v>0.0</v>
      </c>
    </row>
    <row r="10942" ht="14.25" customHeight="1">
      <c r="A10942" s="5"/>
      <c r="B10942" s="5"/>
      <c r="C10942" s="5" t="str">
        <f>IFERROR(__xludf.DUMMYFUNCTION("""COMPUTED_VALUE"""),"")</f>
        <v/>
      </c>
      <c r="D10942" s="5">
        <v>0.0</v>
      </c>
    </row>
    <row r="10943" ht="14.25" customHeight="1">
      <c r="A10943" s="5"/>
      <c r="B10943" s="5"/>
      <c r="C10943" s="5" t="str">
        <f>IFERROR(__xludf.DUMMYFUNCTION("""COMPUTED_VALUE"""),"")</f>
        <v/>
      </c>
      <c r="D10943" s="5">
        <v>0.0</v>
      </c>
    </row>
    <row r="10944" ht="14.25" customHeight="1">
      <c r="A10944" s="5"/>
      <c r="B10944" s="5"/>
      <c r="C10944" s="5" t="str">
        <f>IFERROR(__xludf.DUMMYFUNCTION("""COMPUTED_VALUE"""),"")</f>
        <v/>
      </c>
      <c r="D10944" s="5">
        <v>0.0</v>
      </c>
    </row>
    <row r="10945" ht="14.25" customHeight="1">
      <c r="A10945" s="5"/>
      <c r="B10945" s="5"/>
      <c r="C10945" s="5" t="str">
        <f>IFERROR(__xludf.DUMMYFUNCTION("""COMPUTED_VALUE"""),"")</f>
        <v/>
      </c>
      <c r="D10945" s="5">
        <v>0.0</v>
      </c>
    </row>
    <row r="10946" ht="14.25" customHeight="1">
      <c r="A10946" s="5"/>
      <c r="B10946" s="5"/>
      <c r="C10946" s="5" t="str">
        <f>IFERROR(__xludf.DUMMYFUNCTION("""COMPUTED_VALUE"""),"")</f>
        <v/>
      </c>
      <c r="D10946" s="5">
        <v>0.0</v>
      </c>
    </row>
    <row r="10947" ht="14.25" customHeight="1">
      <c r="A10947" s="5"/>
      <c r="B10947" s="5"/>
      <c r="C10947" s="5" t="str">
        <f>IFERROR(__xludf.DUMMYFUNCTION("""COMPUTED_VALUE"""),"")</f>
        <v/>
      </c>
      <c r="D10947" s="5">
        <v>0.0</v>
      </c>
    </row>
    <row r="10948" ht="14.25" customHeight="1">
      <c r="A10948" s="5"/>
      <c r="B10948" s="5"/>
      <c r="C10948" s="5" t="str">
        <f>IFERROR(__xludf.DUMMYFUNCTION("""COMPUTED_VALUE"""),"")</f>
        <v/>
      </c>
      <c r="D10948" s="5">
        <v>0.0</v>
      </c>
    </row>
    <row r="10949" ht="14.25" customHeight="1">
      <c r="A10949" s="5"/>
      <c r="B10949" s="5"/>
      <c r="C10949" s="5" t="str">
        <f>IFERROR(__xludf.DUMMYFUNCTION("""COMPUTED_VALUE"""),"")</f>
        <v/>
      </c>
      <c r="D10949" s="5">
        <v>0.0</v>
      </c>
    </row>
    <row r="10950" ht="14.25" customHeight="1">
      <c r="A10950" s="5"/>
      <c r="B10950" s="5"/>
      <c r="C10950" s="5" t="str">
        <f>IFERROR(__xludf.DUMMYFUNCTION("""COMPUTED_VALUE"""),"")</f>
        <v/>
      </c>
      <c r="D10950" s="5">
        <v>0.0</v>
      </c>
    </row>
    <row r="10951" ht="14.25" customHeight="1">
      <c r="A10951" s="5"/>
      <c r="B10951" s="5"/>
      <c r="C10951" s="5" t="str">
        <f>IFERROR(__xludf.DUMMYFUNCTION("""COMPUTED_VALUE"""),"")</f>
        <v/>
      </c>
      <c r="D10951" s="5">
        <v>0.0</v>
      </c>
    </row>
    <row r="10952" ht="14.25" customHeight="1">
      <c r="A10952" s="5"/>
      <c r="B10952" s="5"/>
      <c r="C10952" s="5" t="str">
        <f>IFERROR(__xludf.DUMMYFUNCTION("""COMPUTED_VALUE"""),"")</f>
        <v/>
      </c>
      <c r="D10952" s="5">
        <v>0.0</v>
      </c>
    </row>
    <row r="10953" ht="14.25" customHeight="1">
      <c r="A10953" s="5"/>
      <c r="B10953" s="5"/>
      <c r="C10953" s="5" t="str">
        <f>IFERROR(__xludf.DUMMYFUNCTION("""COMPUTED_VALUE"""),"")</f>
        <v/>
      </c>
      <c r="D10953" s="5">
        <v>0.0</v>
      </c>
    </row>
    <row r="10954" ht="14.25" customHeight="1">
      <c r="A10954" s="5"/>
      <c r="B10954" s="5"/>
      <c r="C10954" s="5" t="str">
        <f>IFERROR(__xludf.DUMMYFUNCTION("""COMPUTED_VALUE"""),"")</f>
        <v/>
      </c>
      <c r="D10954" s="5">
        <v>0.0</v>
      </c>
    </row>
    <row r="10955" ht="14.25" customHeight="1">
      <c r="A10955" s="5"/>
      <c r="B10955" s="5"/>
      <c r="C10955" s="5" t="str">
        <f>IFERROR(__xludf.DUMMYFUNCTION("""COMPUTED_VALUE"""),"")</f>
        <v/>
      </c>
      <c r="D10955" s="5">
        <v>0.0</v>
      </c>
    </row>
    <row r="10956" ht="14.25" customHeight="1">
      <c r="A10956" s="5"/>
      <c r="B10956" s="5"/>
      <c r="C10956" s="5" t="str">
        <f>IFERROR(__xludf.DUMMYFUNCTION("""COMPUTED_VALUE"""),"")</f>
        <v/>
      </c>
      <c r="D10956" s="5">
        <v>0.0</v>
      </c>
    </row>
    <row r="10957" ht="14.25" customHeight="1">
      <c r="A10957" s="5"/>
      <c r="B10957" s="5"/>
      <c r="C10957" s="5" t="str">
        <f>IFERROR(__xludf.DUMMYFUNCTION("""COMPUTED_VALUE"""),"")</f>
        <v/>
      </c>
      <c r="D10957" s="5">
        <v>0.0</v>
      </c>
    </row>
    <row r="10958" ht="14.25" customHeight="1">
      <c r="A10958" s="5"/>
      <c r="B10958" s="5"/>
      <c r="C10958" s="5" t="str">
        <f>IFERROR(__xludf.DUMMYFUNCTION("""COMPUTED_VALUE"""),"")</f>
        <v/>
      </c>
      <c r="D10958" s="5">
        <v>0.0</v>
      </c>
    </row>
    <row r="10959" ht="14.25" customHeight="1">
      <c r="A10959" s="5"/>
      <c r="B10959" s="5"/>
      <c r="C10959" s="5" t="str">
        <f>IFERROR(__xludf.DUMMYFUNCTION("""COMPUTED_VALUE"""),"")</f>
        <v/>
      </c>
      <c r="D10959" s="5">
        <v>0.0</v>
      </c>
    </row>
    <row r="10960" ht="14.25" customHeight="1">
      <c r="A10960" s="5"/>
      <c r="B10960" s="5"/>
      <c r="C10960" s="5" t="str">
        <f>IFERROR(__xludf.DUMMYFUNCTION("""COMPUTED_VALUE"""),"")</f>
        <v/>
      </c>
      <c r="D10960" s="5">
        <v>0.0</v>
      </c>
    </row>
    <row r="10961" ht="14.25" customHeight="1">
      <c r="A10961" s="5"/>
      <c r="B10961" s="5"/>
      <c r="C10961" s="5" t="str">
        <f>IFERROR(__xludf.DUMMYFUNCTION("""COMPUTED_VALUE"""),"")</f>
        <v/>
      </c>
      <c r="D10961" s="5">
        <v>0.0</v>
      </c>
    </row>
    <row r="10962" ht="14.25" customHeight="1">
      <c r="A10962" s="5"/>
      <c r="B10962" s="5"/>
      <c r="C10962" s="5" t="str">
        <f>IFERROR(__xludf.DUMMYFUNCTION("""COMPUTED_VALUE"""),"")</f>
        <v/>
      </c>
      <c r="D10962" s="5">
        <v>0.0</v>
      </c>
    </row>
    <row r="10963" ht="14.25" customHeight="1">
      <c r="A10963" s="5"/>
      <c r="B10963" s="5"/>
      <c r="C10963" s="5" t="str">
        <f>IFERROR(__xludf.DUMMYFUNCTION("""COMPUTED_VALUE"""),"")</f>
        <v/>
      </c>
      <c r="D10963" s="5">
        <v>0.0</v>
      </c>
    </row>
    <row r="10964" ht="14.25" customHeight="1">
      <c r="A10964" s="5"/>
      <c r="B10964" s="5"/>
      <c r="C10964" s="5" t="str">
        <f>IFERROR(__xludf.DUMMYFUNCTION("""COMPUTED_VALUE"""),"")</f>
        <v/>
      </c>
      <c r="D10964" s="5">
        <v>0.0</v>
      </c>
    </row>
    <row r="10965" ht="14.25" customHeight="1">
      <c r="A10965" s="5"/>
      <c r="B10965" s="5"/>
      <c r="C10965" s="5" t="str">
        <f>IFERROR(__xludf.DUMMYFUNCTION("""COMPUTED_VALUE"""),"")</f>
        <v/>
      </c>
      <c r="D10965" s="5">
        <v>0.0</v>
      </c>
    </row>
    <row r="10966" ht="14.25" customHeight="1">
      <c r="A10966" s="5"/>
      <c r="B10966" s="5"/>
      <c r="C10966" s="5" t="str">
        <f>IFERROR(__xludf.DUMMYFUNCTION("""COMPUTED_VALUE"""),"")</f>
        <v/>
      </c>
      <c r="D10966" s="5">
        <v>0.0</v>
      </c>
    </row>
    <row r="10967" ht="14.25" customHeight="1">
      <c r="A10967" s="5"/>
      <c r="B10967" s="5"/>
      <c r="C10967" s="5" t="str">
        <f>IFERROR(__xludf.DUMMYFUNCTION("""COMPUTED_VALUE"""),"")</f>
        <v/>
      </c>
      <c r="D10967" s="5">
        <v>0.0</v>
      </c>
    </row>
    <row r="10968" ht="14.25" customHeight="1">
      <c r="A10968" s="5"/>
      <c r="B10968" s="5"/>
      <c r="C10968" s="5" t="str">
        <f>IFERROR(__xludf.DUMMYFUNCTION("""COMPUTED_VALUE"""),"")</f>
        <v/>
      </c>
      <c r="D10968" s="5">
        <v>0.0</v>
      </c>
    </row>
    <row r="10969" ht="14.25" customHeight="1">
      <c r="A10969" s="5"/>
      <c r="B10969" s="5"/>
      <c r="C10969" s="5" t="str">
        <f>IFERROR(__xludf.DUMMYFUNCTION("""COMPUTED_VALUE"""),"")</f>
        <v/>
      </c>
      <c r="D10969" s="5">
        <v>0.0</v>
      </c>
    </row>
    <row r="10970" ht="14.25" customHeight="1">
      <c r="A10970" s="5"/>
      <c r="B10970" s="5"/>
      <c r="C10970" s="5" t="str">
        <f>IFERROR(__xludf.DUMMYFUNCTION("""COMPUTED_VALUE"""),"")</f>
        <v/>
      </c>
      <c r="D10970" s="5">
        <v>0.0</v>
      </c>
    </row>
    <row r="10971" ht="14.25" customHeight="1">
      <c r="A10971" s="5"/>
      <c r="B10971" s="5"/>
      <c r="C10971" s="5" t="str">
        <f>IFERROR(__xludf.DUMMYFUNCTION("""COMPUTED_VALUE"""),"")</f>
        <v/>
      </c>
      <c r="D10971" s="5">
        <v>0.0</v>
      </c>
    </row>
    <row r="10972" ht="14.25" customHeight="1">
      <c r="A10972" s="5"/>
      <c r="B10972" s="5"/>
      <c r="C10972" s="5" t="str">
        <f>IFERROR(__xludf.DUMMYFUNCTION("""COMPUTED_VALUE"""),"")</f>
        <v/>
      </c>
      <c r="D10972" s="5">
        <v>0.0</v>
      </c>
    </row>
    <row r="10973" ht="14.25" customHeight="1">
      <c r="A10973" s="5"/>
      <c r="B10973" s="5"/>
      <c r="C10973" s="5" t="str">
        <f>IFERROR(__xludf.DUMMYFUNCTION("""COMPUTED_VALUE"""),"")</f>
        <v/>
      </c>
      <c r="D10973" s="5">
        <v>0.0</v>
      </c>
    </row>
    <row r="10974" ht="14.25" customHeight="1">
      <c r="A10974" s="5"/>
      <c r="B10974" s="5"/>
      <c r="C10974" s="5" t="str">
        <f>IFERROR(__xludf.DUMMYFUNCTION("""COMPUTED_VALUE"""),"")</f>
        <v/>
      </c>
      <c r="D10974" s="5">
        <v>0.0</v>
      </c>
    </row>
    <row r="10975" ht="14.25" customHeight="1">
      <c r="A10975" s="5"/>
      <c r="B10975" s="5"/>
      <c r="C10975" s="5" t="str">
        <f>IFERROR(__xludf.DUMMYFUNCTION("""COMPUTED_VALUE"""),"")</f>
        <v/>
      </c>
      <c r="D10975" s="5">
        <v>0.0</v>
      </c>
    </row>
    <row r="10976" ht="14.25" customHeight="1">
      <c r="A10976" s="5"/>
      <c r="B10976" s="5"/>
      <c r="C10976" s="5" t="str">
        <f>IFERROR(__xludf.DUMMYFUNCTION("""COMPUTED_VALUE"""),"")</f>
        <v/>
      </c>
      <c r="D10976" s="5">
        <v>0.0</v>
      </c>
    </row>
    <row r="10977" ht="14.25" customHeight="1">
      <c r="A10977" s="5"/>
      <c r="B10977" s="5"/>
      <c r="C10977" s="5" t="str">
        <f>IFERROR(__xludf.DUMMYFUNCTION("""COMPUTED_VALUE"""),"")</f>
        <v/>
      </c>
      <c r="D10977" s="5">
        <v>0.0</v>
      </c>
    </row>
    <row r="10978" ht="14.25" customHeight="1">
      <c r="A10978" s="5"/>
      <c r="B10978" s="5"/>
      <c r="C10978" s="5" t="str">
        <f>IFERROR(__xludf.DUMMYFUNCTION("""COMPUTED_VALUE"""),"")</f>
        <v/>
      </c>
      <c r="D10978" s="5">
        <v>0.0</v>
      </c>
    </row>
    <row r="10979" ht="14.25" customHeight="1">
      <c r="A10979" s="5"/>
      <c r="B10979" s="5"/>
      <c r="C10979" s="5" t="str">
        <f>IFERROR(__xludf.DUMMYFUNCTION("""COMPUTED_VALUE"""),"")</f>
        <v/>
      </c>
      <c r="D10979" s="5">
        <v>0.0</v>
      </c>
    </row>
    <row r="10980" ht="14.25" customHeight="1">
      <c r="A10980" s="5"/>
      <c r="B10980" s="5"/>
      <c r="C10980" s="5" t="str">
        <f>IFERROR(__xludf.DUMMYFUNCTION("""COMPUTED_VALUE"""),"")</f>
        <v/>
      </c>
      <c r="D10980" s="5">
        <v>0.0</v>
      </c>
    </row>
    <row r="10981" ht="14.25" customHeight="1">
      <c r="A10981" s="5"/>
      <c r="B10981" s="5"/>
      <c r="C10981" s="5" t="str">
        <f>IFERROR(__xludf.DUMMYFUNCTION("""COMPUTED_VALUE"""),"")</f>
        <v/>
      </c>
      <c r="D10981" s="5">
        <v>0.0</v>
      </c>
    </row>
    <row r="10982" ht="14.25" customHeight="1">
      <c r="A10982" s="5"/>
      <c r="B10982" s="5"/>
      <c r="C10982" s="5" t="str">
        <f>IFERROR(__xludf.DUMMYFUNCTION("""COMPUTED_VALUE"""),"")</f>
        <v/>
      </c>
      <c r="D10982" s="5">
        <v>0.0</v>
      </c>
    </row>
    <row r="10983" ht="14.25" customHeight="1">
      <c r="A10983" s="5"/>
      <c r="B10983" s="5"/>
      <c r="C10983" s="5" t="str">
        <f>IFERROR(__xludf.DUMMYFUNCTION("""COMPUTED_VALUE"""),"")</f>
        <v/>
      </c>
      <c r="D10983" s="5">
        <v>0.0</v>
      </c>
    </row>
    <row r="10984" ht="14.25" customHeight="1">
      <c r="A10984" s="5"/>
      <c r="B10984" s="5"/>
      <c r="C10984" s="5" t="str">
        <f>IFERROR(__xludf.DUMMYFUNCTION("""COMPUTED_VALUE"""),"")</f>
        <v/>
      </c>
      <c r="D10984" s="5">
        <v>0.0</v>
      </c>
    </row>
    <row r="10985" ht="14.25" customHeight="1">
      <c r="A10985" s="5"/>
      <c r="B10985" s="5"/>
      <c r="C10985" s="5" t="str">
        <f>IFERROR(__xludf.DUMMYFUNCTION("""COMPUTED_VALUE"""),"")</f>
        <v/>
      </c>
      <c r="D10985" s="5">
        <v>0.0</v>
      </c>
    </row>
    <row r="10986" ht="14.25" customHeight="1">
      <c r="A10986" s="5"/>
      <c r="B10986" s="5"/>
      <c r="C10986" s="5" t="str">
        <f>IFERROR(__xludf.DUMMYFUNCTION("""COMPUTED_VALUE"""),"")</f>
        <v/>
      </c>
      <c r="D10986" s="5">
        <v>0.0</v>
      </c>
    </row>
    <row r="10987" ht="14.25" customHeight="1">
      <c r="A10987" s="5"/>
      <c r="B10987" s="5"/>
      <c r="C10987" s="5" t="str">
        <f>IFERROR(__xludf.DUMMYFUNCTION("""COMPUTED_VALUE"""),"")</f>
        <v/>
      </c>
      <c r="D10987" s="5">
        <v>0.0</v>
      </c>
    </row>
    <row r="10988" ht="14.25" customHeight="1">
      <c r="A10988" s="5"/>
      <c r="B10988" s="5"/>
      <c r="C10988" s="5" t="str">
        <f>IFERROR(__xludf.DUMMYFUNCTION("""COMPUTED_VALUE"""),"")</f>
        <v/>
      </c>
      <c r="D10988" s="5">
        <v>0.0</v>
      </c>
    </row>
    <row r="10989" ht="14.25" customHeight="1">
      <c r="A10989" s="5"/>
      <c r="B10989" s="5"/>
      <c r="C10989" s="5" t="str">
        <f>IFERROR(__xludf.DUMMYFUNCTION("""COMPUTED_VALUE"""),"")</f>
        <v/>
      </c>
      <c r="D10989" s="5">
        <v>0.0</v>
      </c>
    </row>
    <row r="10990" ht="14.25" customHeight="1">
      <c r="A10990" s="5"/>
      <c r="B10990" s="5"/>
      <c r="C10990" s="5" t="str">
        <f>IFERROR(__xludf.DUMMYFUNCTION("""COMPUTED_VALUE"""),"")</f>
        <v/>
      </c>
      <c r="D10990" s="5">
        <v>0.0</v>
      </c>
    </row>
    <row r="10991" ht="14.25" customHeight="1">
      <c r="A10991" s="5"/>
      <c r="B10991" s="5"/>
      <c r="C10991" s="5" t="str">
        <f>IFERROR(__xludf.DUMMYFUNCTION("""COMPUTED_VALUE"""),"")</f>
        <v/>
      </c>
      <c r="D10991" s="5">
        <v>0.0</v>
      </c>
    </row>
    <row r="10992" ht="14.25" customHeight="1">
      <c r="A10992" s="5"/>
      <c r="B10992" s="5"/>
      <c r="C10992" s="5" t="str">
        <f>IFERROR(__xludf.DUMMYFUNCTION("""COMPUTED_VALUE"""),"")</f>
        <v/>
      </c>
      <c r="D10992" s="5">
        <v>0.0</v>
      </c>
    </row>
    <row r="10993" ht="14.25" customHeight="1">
      <c r="A10993" s="5"/>
      <c r="B10993" s="5"/>
      <c r="C10993" s="5" t="str">
        <f>IFERROR(__xludf.DUMMYFUNCTION("""COMPUTED_VALUE"""),"")</f>
        <v/>
      </c>
      <c r="D10993" s="5">
        <v>0.0</v>
      </c>
    </row>
    <row r="10994" ht="14.25" customHeight="1">
      <c r="A10994" s="5"/>
      <c r="B10994" s="5"/>
      <c r="C10994" s="5" t="str">
        <f>IFERROR(__xludf.DUMMYFUNCTION("""COMPUTED_VALUE"""),"")</f>
        <v/>
      </c>
      <c r="D10994" s="5">
        <v>0.0</v>
      </c>
    </row>
    <row r="10995" ht="14.25" customHeight="1">
      <c r="A10995" s="5"/>
      <c r="B10995" s="5"/>
      <c r="C10995" s="5" t="str">
        <f>IFERROR(__xludf.DUMMYFUNCTION("""COMPUTED_VALUE"""),"")</f>
        <v/>
      </c>
      <c r="D10995" s="5">
        <v>0.0</v>
      </c>
    </row>
    <row r="10996" ht="14.25" customHeight="1">
      <c r="A10996" s="5"/>
      <c r="B10996" s="5"/>
      <c r="C10996" s="5" t="str">
        <f>IFERROR(__xludf.DUMMYFUNCTION("""COMPUTED_VALUE"""),"")</f>
        <v/>
      </c>
      <c r="D10996" s="5">
        <v>0.0</v>
      </c>
    </row>
    <row r="10997" ht="14.25" customHeight="1">
      <c r="A10997" s="5"/>
      <c r="B10997" s="5"/>
      <c r="C10997" s="5" t="str">
        <f>IFERROR(__xludf.DUMMYFUNCTION("""COMPUTED_VALUE"""),"")</f>
        <v/>
      </c>
      <c r="D10997" s="5">
        <v>0.0</v>
      </c>
    </row>
    <row r="10998" ht="14.25" customHeight="1">
      <c r="A10998" s="5"/>
      <c r="B10998" s="5"/>
      <c r="C10998" s="5" t="str">
        <f>IFERROR(__xludf.DUMMYFUNCTION("""COMPUTED_VALUE"""),"")</f>
        <v/>
      </c>
      <c r="D10998" s="5">
        <v>0.0</v>
      </c>
    </row>
    <row r="10999" ht="14.25" customHeight="1">
      <c r="A10999" s="5"/>
      <c r="B10999" s="5"/>
      <c r="C10999" s="5" t="str">
        <f>IFERROR(__xludf.DUMMYFUNCTION("""COMPUTED_VALUE"""),"")</f>
        <v/>
      </c>
      <c r="D10999" s="5">
        <v>0.0</v>
      </c>
    </row>
    <row r="11000" ht="14.25" customHeight="1">
      <c r="A11000" s="5"/>
      <c r="B11000" s="5"/>
      <c r="C11000" s="5" t="str">
        <f>IFERROR(__xludf.DUMMYFUNCTION("""COMPUTED_VALUE"""),"")</f>
        <v/>
      </c>
      <c r="D11000" s="5">
        <v>0.0</v>
      </c>
    </row>
    <row r="11001" ht="14.25" customHeight="1">
      <c r="A11001" s="5"/>
      <c r="B11001" s="5"/>
      <c r="C11001" s="5" t="str">
        <f>IFERROR(__xludf.DUMMYFUNCTION("""COMPUTED_VALUE"""),"")</f>
        <v/>
      </c>
      <c r="D11001" s="5">
        <v>0.0</v>
      </c>
    </row>
    <row r="11002" ht="14.25" customHeight="1">
      <c r="A11002" s="5"/>
      <c r="B11002" s="5"/>
      <c r="C11002" s="5" t="str">
        <f>IFERROR(__xludf.DUMMYFUNCTION("""COMPUTED_VALUE"""),"")</f>
        <v/>
      </c>
      <c r="D11002" s="5">
        <v>0.0</v>
      </c>
    </row>
    <row r="11003" ht="14.25" customHeight="1">
      <c r="A11003" s="5"/>
      <c r="B11003" s="5"/>
      <c r="C11003" s="5" t="str">
        <f>IFERROR(__xludf.DUMMYFUNCTION("""COMPUTED_VALUE"""),"")</f>
        <v/>
      </c>
      <c r="D11003" s="5">
        <v>0.0</v>
      </c>
    </row>
    <row r="11004" ht="14.25" customHeight="1">
      <c r="A11004" s="5"/>
      <c r="B11004" s="5"/>
      <c r="C11004" s="5" t="str">
        <f>IFERROR(__xludf.DUMMYFUNCTION("""COMPUTED_VALUE"""),"")</f>
        <v/>
      </c>
      <c r="D11004" s="5">
        <v>0.0</v>
      </c>
    </row>
    <row r="11005" ht="14.25" customHeight="1">
      <c r="A11005" s="5"/>
      <c r="B11005" s="5"/>
      <c r="C11005" s="5" t="str">
        <f>IFERROR(__xludf.DUMMYFUNCTION("""COMPUTED_VALUE"""),"")</f>
        <v/>
      </c>
      <c r="D11005" s="5">
        <v>0.0</v>
      </c>
    </row>
    <row r="11006" ht="14.25" customHeight="1">
      <c r="A11006" s="5"/>
      <c r="B11006" s="5"/>
      <c r="C11006" s="5" t="str">
        <f>IFERROR(__xludf.DUMMYFUNCTION("""COMPUTED_VALUE"""),"")</f>
        <v/>
      </c>
      <c r="D11006" s="5">
        <v>0.0</v>
      </c>
    </row>
    <row r="11007" ht="14.25" customHeight="1">
      <c r="A11007" s="5"/>
      <c r="B11007" s="5"/>
      <c r="C11007" s="5" t="str">
        <f>IFERROR(__xludf.DUMMYFUNCTION("""COMPUTED_VALUE"""),"")</f>
        <v/>
      </c>
      <c r="D11007" s="5">
        <v>0.0</v>
      </c>
    </row>
    <row r="11008" ht="14.25" customHeight="1">
      <c r="A11008" s="5"/>
      <c r="B11008" s="5"/>
      <c r="C11008" s="5" t="str">
        <f>IFERROR(__xludf.DUMMYFUNCTION("""COMPUTED_VALUE"""),"")</f>
        <v/>
      </c>
      <c r="D11008" s="5">
        <v>0.0</v>
      </c>
    </row>
    <row r="11009" ht="14.25" customHeight="1">
      <c r="A11009" s="5"/>
      <c r="B11009" s="5"/>
      <c r="C11009" s="5" t="str">
        <f>IFERROR(__xludf.DUMMYFUNCTION("""COMPUTED_VALUE"""),"")</f>
        <v/>
      </c>
      <c r="D11009" s="5">
        <v>0.0</v>
      </c>
    </row>
    <row r="11010" ht="14.25" customHeight="1">
      <c r="A11010" s="5"/>
      <c r="B11010" s="5"/>
      <c r="C11010" s="5" t="str">
        <f>IFERROR(__xludf.DUMMYFUNCTION("""COMPUTED_VALUE"""),"")</f>
        <v/>
      </c>
      <c r="D11010" s="5">
        <v>0.0</v>
      </c>
    </row>
    <row r="11011" ht="14.25" customHeight="1">
      <c r="A11011" s="5"/>
      <c r="B11011" s="5"/>
      <c r="C11011" s="5" t="str">
        <f>IFERROR(__xludf.DUMMYFUNCTION("""COMPUTED_VALUE"""),"")</f>
        <v/>
      </c>
      <c r="D11011" s="5">
        <v>0.0</v>
      </c>
    </row>
    <row r="11012" ht="14.25" customHeight="1">
      <c r="A11012" s="5"/>
      <c r="B11012" s="5"/>
      <c r="C11012" s="5" t="str">
        <f>IFERROR(__xludf.DUMMYFUNCTION("""COMPUTED_VALUE"""),"")</f>
        <v/>
      </c>
      <c r="D11012" s="5">
        <v>0.0</v>
      </c>
    </row>
    <row r="11013" ht="14.25" customHeight="1">
      <c r="A11013" s="5"/>
      <c r="B11013" s="5"/>
      <c r="C11013" s="5" t="str">
        <f>IFERROR(__xludf.DUMMYFUNCTION("""COMPUTED_VALUE"""),"")</f>
        <v/>
      </c>
      <c r="D11013" s="5">
        <v>0.0</v>
      </c>
    </row>
    <row r="11014" ht="14.25" customHeight="1">
      <c r="A11014" s="5"/>
      <c r="B11014" s="5"/>
      <c r="C11014" s="5" t="str">
        <f>IFERROR(__xludf.DUMMYFUNCTION("""COMPUTED_VALUE"""),"")</f>
        <v/>
      </c>
      <c r="D11014" s="5">
        <v>0.0</v>
      </c>
    </row>
    <row r="11015" ht="14.25" customHeight="1">
      <c r="A11015" s="5"/>
      <c r="B11015" s="5"/>
      <c r="C11015" s="5" t="str">
        <f>IFERROR(__xludf.DUMMYFUNCTION("""COMPUTED_VALUE"""),"")</f>
        <v/>
      </c>
      <c r="D11015" s="5">
        <v>0.0</v>
      </c>
    </row>
    <row r="11016" ht="14.25" customHeight="1">
      <c r="A11016" s="5"/>
      <c r="B11016" s="5"/>
      <c r="C11016" s="5" t="str">
        <f>IFERROR(__xludf.DUMMYFUNCTION("""COMPUTED_VALUE"""),"")</f>
        <v/>
      </c>
      <c r="D11016" s="5">
        <v>0.0</v>
      </c>
    </row>
    <row r="11017" ht="14.25" customHeight="1">
      <c r="A11017" s="5"/>
      <c r="B11017" s="5"/>
      <c r="C11017" s="5" t="str">
        <f>IFERROR(__xludf.DUMMYFUNCTION("""COMPUTED_VALUE"""),"")</f>
        <v/>
      </c>
      <c r="D11017" s="5">
        <v>0.0</v>
      </c>
    </row>
    <row r="11018" ht="14.25" customHeight="1">
      <c r="A11018" s="5"/>
      <c r="B11018" s="5"/>
      <c r="C11018" s="5" t="str">
        <f>IFERROR(__xludf.DUMMYFUNCTION("""COMPUTED_VALUE"""),"")</f>
        <v/>
      </c>
      <c r="D11018" s="5">
        <v>0.0</v>
      </c>
    </row>
    <row r="11019" ht="14.25" customHeight="1">
      <c r="A11019" s="5"/>
      <c r="B11019" s="5"/>
      <c r="C11019" s="5" t="str">
        <f>IFERROR(__xludf.DUMMYFUNCTION("""COMPUTED_VALUE"""),"")</f>
        <v/>
      </c>
      <c r="D11019" s="5">
        <v>0.0</v>
      </c>
    </row>
    <row r="11020" ht="14.25" customHeight="1">
      <c r="A11020" s="5"/>
      <c r="B11020" s="5"/>
      <c r="C11020" s="5" t="str">
        <f>IFERROR(__xludf.DUMMYFUNCTION("""COMPUTED_VALUE"""),"")</f>
        <v/>
      </c>
      <c r="D11020" s="5">
        <v>0.0</v>
      </c>
    </row>
    <row r="11021" ht="14.25" customHeight="1">
      <c r="A11021" s="5"/>
      <c r="B11021" s="5"/>
      <c r="C11021" s="5" t="str">
        <f>IFERROR(__xludf.DUMMYFUNCTION("""COMPUTED_VALUE"""),"")</f>
        <v/>
      </c>
      <c r="D11021" s="5">
        <v>0.0</v>
      </c>
    </row>
    <row r="11022" ht="14.25" customHeight="1">
      <c r="A11022" s="5"/>
      <c r="B11022" s="5"/>
      <c r="C11022" s="5" t="str">
        <f>IFERROR(__xludf.DUMMYFUNCTION("""COMPUTED_VALUE"""),"")</f>
        <v/>
      </c>
      <c r="D11022" s="5">
        <v>0.0</v>
      </c>
    </row>
    <row r="11023" ht="14.25" customHeight="1">
      <c r="A11023" s="5"/>
      <c r="B11023" s="5"/>
      <c r="C11023" s="5" t="str">
        <f>IFERROR(__xludf.DUMMYFUNCTION("""COMPUTED_VALUE"""),"")</f>
        <v/>
      </c>
      <c r="D11023" s="5">
        <v>0.0</v>
      </c>
    </row>
    <row r="11024" ht="14.25" customHeight="1">
      <c r="A11024" s="5"/>
      <c r="B11024" s="5"/>
      <c r="C11024" s="5" t="str">
        <f>IFERROR(__xludf.DUMMYFUNCTION("""COMPUTED_VALUE"""),"")</f>
        <v/>
      </c>
      <c r="D11024" s="5">
        <v>0.0</v>
      </c>
    </row>
    <row r="11025" ht="14.25" customHeight="1">
      <c r="A11025" s="5"/>
      <c r="B11025" s="5"/>
      <c r="C11025" s="5" t="str">
        <f>IFERROR(__xludf.DUMMYFUNCTION("""COMPUTED_VALUE"""),"")</f>
        <v/>
      </c>
      <c r="D11025" s="5">
        <v>0.0</v>
      </c>
    </row>
    <row r="11026" ht="14.25" customHeight="1">
      <c r="A11026" s="5"/>
      <c r="B11026" s="5"/>
      <c r="C11026" s="5" t="str">
        <f>IFERROR(__xludf.DUMMYFUNCTION("""COMPUTED_VALUE"""),"")</f>
        <v/>
      </c>
      <c r="D11026" s="5">
        <v>0.0</v>
      </c>
    </row>
    <row r="11027" ht="14.25" customHeight="1">
      <c r="A11027" s="5"/>
      <c r="B11027" s="5"/>
      <c r="C11027" s="5" t="str">
        <f>IFERROR(__xludf.DUMMYFUNCTION("""COMPUTED_VALUE"""),"")</f>
        <v/>
      </c>
      <c r="D11027" s="5">
        <v>0.0</v>
      </c>
    </row>
    <row r="11028" ht="14.25" customHeight="1">
      <c r="A11028" s="5"/>
      <c r="B11028" s="5"/>
      <c r="C11028" s="5" t="str">
        <f>IFERROR(__xludf.DUMMYFUNCTION("""COMPUTED_VALUE"""),"")</f>
        <v/>
      </c>
      <c r="D11028" s="5">
        <v>0.0</v>
      </c>
    </row>
    <row r="11029" ht="14.25" customHeight="1">
      <c r="A11029" s="5"/>
      <c r="B11029" s="5"/>
      <c r="C11029" s="5" t="str">
        <f>IFERROR(__xludf.DUMMYFUNCTION("""COMPUTED_VALUE"""),"")</f>
        <v/>
      </c>
      <c r="D11029" s="5">
        <v>0.0</v>
      </c>
    </row>
    <row r="11030" ht="14.25" customHeight="1">
      <c r="A11030" s="5"/>
      <c r="B11030" s="5"/>
      <c r="C11030" s="5" t="str">
        <f>IFERROR(__xludf.DUMMYFUNCTION("""COMPUTED_VALUE"""),"")</f>
        <v/>
      </c>
      <c r="D11030" s="5">
        <v>0.0</v>
      </c>
    </row>
    <row r="11031" ht="14.25" customHeight="1">
      <c r="A11031" s="5"/>
      <c r="B11031" s="5"/>
      <c r="C11031" s="5" t="str">
        <f>IFERROR(__xludf.DUMMYFUNCTION("""COMPUTED_VALUE"""),"")</f>
        <v/>
      </c>
      <c r="D11031" s="5">
        <v>0.0</v>
      </c>
    </row>
    <row r="11032" ht="14.25" customHeight="1">
      <c r="A11032" s="5"/>
      <c r="B11032" s="5"/>
      <c r="C11032" s="5" t="str">
        <f>IFERROR(__xludf.DUMMYFUNCTION("""COMPUTED_VALUE"""),"")</f>
        <v/>
      </c>
      <c r="D11032" s="5">
        <v>0.0</v>
      </c>
    </row>
    <row r="11033" ht="14.25" customHeight="1">
      <c r="A11033" s="5"/>
      <c r="B11033" s="5"/>
      <c r="C11033" s="5" t="str">
        <f>IFERROR(__xludf.DUMMYFUNCTION("""COMPUTED_VALUE"""),"")</f>
        <v/>
      </c>
      <c r="D11033" s="5">
        <v>0.0</v>
      </c>
    </row>
    <row r="11034" ht="14.25" customHeight="1">
      <c r="A11034" s="5"/>
      <c r="B11034" s="5"/>
      <c r="C11034" s="5" t="str">
        <f>IFERROR(__xludf.DUMMYFUNCTION("""COMPUTED_VALUE"""),"")</f>
        <v/>
      </c>
      <c r="D11034" s="5">
        <v>0.0</v>
      </c>
    </row>
    <row r="11035" ht="14.25" customHeight="1">
      <c r="A11035" s="5"/>
      <c r="B11035" s="5"/>
      <c r="C11035" s="5" t="str">
        <f>IFERROR(__xludf.DUMMYFUNCTION("""COMPUTED_VALUE"""),"")</f>
        <v/>
      </c>
      <c r="D11035" s="5">
        <v>0.0</v>
      </c>
    </row>
    <row r="11036" ht="14.25" customHeight="1">
      <c r="A11036" s="5"/>
      <c r="B11036" s="5"/>
      <c r="C11036" s="5" t="str">
        <f>IFERROR(__xludf.DUMMYFUNCTION("""COMPUTED_VALUE"""),"")</f>
        <v/>
      </c>
      <c r="D11036" s="5">
        <v>0.0</v>
      </c>
    </row>
    <row r="11037" ht="14.25" customHeight="1">
      <c r="A11037" s="5"/>
      <c r="B11037" s="5"/>
      <c r="C11037" s="5" t="str">
        <f>IFERROR(__xludf.DUMMYFUNCTION("""COMPUTED_VALUE"""),"")</f>
        <v/>
      </c>
      <c r="D11037" s="5">
        <v>0.0</v>
      </c>
    </row>
    <row r="11038" ht="14.25" customHeight="1">
      <c r="A11038" s="5"/>
      <c r="B11038" s="5"/>
      <c r="C11038" s="5" t="str">
        <f>IFERROR(__xludf.DUMMYFUNCTION("""COMPUTED_VALUE"""),"")</f>
        <v/>
      </c>
      <c r="D11038" s="5">
        <v>0.0</v>
      </c>
    </row>
    <row r="11039" ht="14.25" customHeight="1">
      <c r="A11039" s="5"/>
      <c r="B11039" s="5"/>
      <c r="C11039" s="5" t="str">
        <f>IFERROR(__xludf.DUMMYFUNCTION("""COMPUTED_VALUE"""),"")</f>
        <v/>
      </c>
      <c r="D11039" s="5">
        <v>0.0</v>
      </c>
    </row>
    <row r="11040" ht="14.25" customHeight="1">
      <c r="A11040" s="5"/>
      <c r="B11040" s="5"/>
      <c r="C11040" s="5" t="str">
        <f>IFERROR(__xludf.DUMMYFUNCTION("""COMPUTED_VALUE"""),"")</f>
        <v/>
      </c>
      <c r="D11040" s="5">
        <v>0.0</v>
      </c>
    </row>
    <row r="11041" ht="14.25" customHeight="1">
      <c r="A11041" s="5"/>
      <c r="B11041" s="5"/>
      <c r="C11041" s="5" t="str">
        <f>IFERROR(__xludf.DUMMYFUNCTION("""COMPUTED_VALUE"""),"")</f>
        <v/>
      </c>
      <c r="D11041" s="5">
        <v>0.0</v>
      </c>
    </row>
    <row r="11042" ht="14.25" customHeight="1">
      <c r="A11042" s="5"/>
      <c r="B11042" s="5"/>
      <c r="C11042" s="5" t="str">
        <f>IFERROR(__xludf.DUMMYFUNCTION("""COMPUTED_VALUE"""),"")</f>
        <v/>
      </c>
      <c r="D11042" s="5">
        <v>0.0</v>
      </c>
    </row>
    <row r="11043" ht="14.25" customHeight="1">
      <c r="A11043" s="5"/>
      <c r="B11043" s="5"/>
      <c r="C11043" s="5" t="str">
        <f>IFERROR(__xludf.DUMMYFUNCTION("""COMPUTED_VALUE"""),"")</f>
        <v/>
      </c>
      <c r="D11043" s="5">
        <v>0.0</v>
      </c>
    </row>
    <row r="11044" ht="14.25" customHeight="1">
      <c r="A11044" s="5"/>
      <c r="B11044" s="5"/>
      <c r="C11044" s="5" t="str">
        <f>IFERROR(__xludf.DUMMYFUNCTION("""COMPUTED_VALUE"""),"")</f>
        <v/>
      </c>
      <c r="D11044" s="5">
        <v>0.0</v>
      </c>
    </row>
    <row r="11045" ht="14.25" customHeight="1">
      <c r="A11045" s="5"/>
      <c r="B11045" s="5"/>
      <c r="C11045" s="5" t="str">
        <f>IFERROR(__xludf.DUMMYFUNCTION("""COMPUTED_VALUE"""),"")</f>
        <v/>
      </c>
      <c r="D11045" s="5">
        <v>0.0</v>
      </c>
    </row>
    <row r="11046" ht="14.25" customHeight="1">
      <c r="A11046" s="5"/>
      <c r="B11046" s="5"/>
      <c r="C11046" s="5" t="str">
        <f>IFERROR(__xludf.DUMMYFUNCTION("""COMPUTED_VALUE"""),"")</f>
        <v/>
      </c>
      <c r="D11046" s="5">
        <v>0.0</v>
      </c>
    </row>
    <row r="11047" ht="14.25" customHeight="1">
      <c r="A11047" s="5"/>
      <c r="B11047" s="5"/>
      <c r="C11047" s="5" t="str">
        <f>IFERROR(__xludf.DUMMYFUNCTION("""COMPUTED_VALUE"""),"")</f>
        <v/>
      </c>
      <c r="D11047" s="5">
        <v>0.0</v>
      </c>
    </row>
    <row r="11048" ht="14.25" customHeight="1">
      <c r="A11048" s="5"/>
      <c r="B11048" s="5"/>
      <c r="C11048" s="5" t="str">
        <f>IFERROR(__xludf.DUMMYFUNCTION("""COMPUTED_VALUE"""),"")</f>
        <v/>
      </c>
      <c r="D11048" s="5">
        <v>0.0</v>
      </c>
    </row>
    <row r="11049" ht="14.25" customHeight="1">
      <c r="A11049" s="5"/>
      <c r="B11049" s="5"/>
      <c r="C11049" s="5" t="str">
        <f>IFERROR(__xludf.DUMMYFUNCTION("""COMPUTED_VALUE"""),"")</f>
        <v/>
      </c>
      <c r="D11049" s="5">
        <v>0.0</v>
      </c>
    </row>
    <row r="11050" ht="14.25" customHeight="1">
      <c r="A11050" s="5"/>
      <c r="B11050" s="5"/>
      <c r="C11050" s="5" t="str">
        <f>IFERROR(__xludf.DUMMYFUNCTION("""COMPUTED_VALUE"""),"")</f>
        <v/>
      </c>
      <c r="D11050" s="5">
        <v>0.0</v>
      </c>
    </row>
    <row r="11051" ht="14.25" customHeight="1">
      <c r="A11051" s="5"/>
      <c r="B11051" s="5"/>
      <c r="C11051" s="5" t="str">
        <f>IFERROR(__xludf.DUMMYFUNCTION("""COMPUTED_VALUE"""),"")</f>
        <v/>
      </c>
      <c r="D11051" s="5">
        <v>0.0</v>
      </c>
    </row>
    <row r="11052" ht="14.25" customHeight="1">
      <c r="A11052" s="5"/>
      <c r="B11052" s="5"/>
      <c r="C11052" s="5" t="str">
        <f>IFERROR(__xludf.DUMMYFUNCTION("""COMPUTED_VALUE"""),"")</f>
        <v/>
      </c>
      <c r="D11052" s="5">
        <v>0.0</v>
      </c>
    </row>
    <row r="11053" ht="14.25" customHeight="1">
      <c r="A11053" s="5"/>
      <c r="B11053" s="5"/>
      <c r="C11053" s="5" t="str">
        <f>IFERROR(__xludf.DUMMYFUNCTION("""COMPUTED_VALUE"""),"")</f>
        <v/>
      </c>
      <c r="D11053" s="5">
        <v>0.0</v>
      </c>
    </row>
    <row r="11054" ht="14.25" customHeight="1">
      <c r="A11054" s="5"/>
      <c r="B11054" s="5"/>
      <c r="C11054" s="5" t="str">
        <f>IFERROR(__xludf.DUMMYFUNCTION("""COMPUTED_VALUE"""),"")</f>
        <v/>
      </c>
      <c r="D11054" s="5">
        <v>0.0</v>
      </c>
    </row>
    <row r="11055" ht="14.25" customHeight="1">
      <c r="A11055" s="5"/>
      <c r="B11055" s="5"/>
      <c r="C11055" s="5" t="str">
        <f>IFERROR(__xludf.DUMMYFUNCTION("""COMPUTED_VALUE"""),"")</f>
        <v/>
      </c>
      <c r="D11055" s="5">
        <v>0.0</v>
      </c>
    </row>
    <row r="11056" ht="14.25" customHeight="1">
      <c r="A11056" s="5"/>
      <c r="B11056" s="5"/>
      <c r="C11056" s="5" t="str">
        <f>IFERROR(__xludf.DUMMYFUNCTION("""COMPUTED_VALUE"""),"")</f>
        <v/>
      </c>
      <c r="D11056" s="5">
        <v>0.0</v>
      </c>
    </row>
    <row r="11057" ht="14.25" customHeight="1">
      <c r="A11057" s="5"/>
      <c r="B11057" s="5"/>
      <c r="C11057" s="5" t="str">
        <f>IFERROR(__xludf.DUMMYFUNCTION("""COMPUTED_VALUE"""),"")</f>
        <v/>
      </c>
      <c r="D11057" s="5">
        <v>0.0</v>
      </c>
    </row>
    <row r="11058" ht="14.25" customHeight="1">
      <c r="A11058" s="5"/>
      <c r="B11058" s="5"/>
      <c r="C11058" s="5" t="str">
        <f>IFERROR(__xludf.DUMMYFUNCTION("""COMPUTED_VALUE"""),"")</f>
        <v/>
      </c>
      <c r="D11058" s="5">
        <v>0.0</v>
      </c>
    </row>
    <row r="11059" ht="14.25" customHeight="1">
      <c r="A11059" s="5"/>
      <c r="B11059" s="5"/>
      <c r="C11059" s="5" t="str">
        <f>IFERROR(__xludf.DUMMYFUNCTION("""COMPUTED_VALUE"""),"")</f>
        <v/>
      </c>
      <c r="D11059" s="5">
        <v>0.0</v>
      </c>
    </row>
    <row r="11060" ht="14.25" customHeight="1">
      <c r="A11060" s="5"/>
      <c r="B11060" s="5"/>
      <c r="C11060" s="5" t="str">
        <f>IFERROR(__xludf.DUMMYFUNCTION("""COMPUTED_VALUE"""),"")</f>
        <v/>
      </c>
      <c r="D11060" s="5">
        <v>0.0</v>
      </c>
    </row>
    <row r="11061" ht="14.25" customHeight="1">
      <c r="A11061" s="5"/>
      <c r="B11061" s="5"/>
      <c r="C11061" s="5" t="str">
        <f>IFERROR(__xludf.DUMMYFUNCTION("""COMPUTED_VALUE"""),"")</f>
        <v/>
      </c>
      <c r="D11061" s="5">
        <v>0.0</v>
      </c>
    </row>
    <row r="11062" ht="14.25" customHeight="1">
      <c r="A11062" s="5"/>
      <c r="B11062" s="5"/>
      <c r="C11062" s="5" t="str">
        <f>IFERROR(__xludf.DUMMYFUNCTION("""COMPUTED_VALUE"""),"")</f>
        <v/>
      </c>
      <c r="D11062" s="5">
        <v>0.0</v>
      </c>
    </row>
    <row r="11063" ht="14.25" customHeight="1">
      <c r="A11063" s="5"/>
      <c r="B11063" s="5"/>
      <c r="C11063" s="5" t="str">
        <f>IFERROR(__xludf.DUMMYFUNCTION("""COMPUTED_VALUE"""),"")</f>
        <v/>
      </c>
      <c r="D11063" s="5">
        <v>0.0</v>
      </c>
    </row>
    <row r="11064" ht="14.25" customHeight="1">
      <c r="A11064" s="5"/>
      <c r="B11064" s="5"/>
      <c r="C11064" s="5" t="str">
        <f>IFERROR(__xludf.DUMMYFUNCTION("""COMPUTED_VALUE"""),"")</f>
        <v/>
      </c>
      <c r="D11064" s="5">
        <v>0.0</v>
      </c>
    </row>
    <row r="11065" ht="14.25" customHeight="1">
      <c r="A11065" s="5"/>
      <c r="B11065" s="5"/>
      <c r="C11065" s="5" t="str">
        <f>IFERROR(__xludf.DUMMYFUNCTION("""COMPUTED_VALUE"""),"")</f>
        <v/>
      </c>
      <c r="D11065" s="5">
        <v>0.0</v>
      </c>
    </row>
    <row r="11066" ht="14.25" customHeight="1">
      <c r="A11066" s="5"/>
      <c r="B11066" s="5"/>
      <c r="C11066" s="5" t="str">
        <f>IFERROR(__xludf.DUMMYFUNCTION("""COMPUTED_VALUE"""),"")</f>
        <v/>
      </c>
      <c r="D11066" s="5">
        <v>0.0</v>
      </c>
    </row>
    <row r="11067" ht="14.25" customHeight="1">
      <c r="A11067" s="5"/>
      <c r="B11067" s="5"/>
      <c r="C11067" s="5" t="str">
        <f>IFERROR(__xludf.DUMMYFUNCTION("""COMPUTED_VALUE"""),"")</f>
        <v/>
      </c>
      <c r="D11067" s="5">
        <v>0.0</v>
      </c>
    </row>
    <row r="11068" ht="14.25" customHeight="1">
      <c r="A11068" s="5"/>
      <c r="B11068" s="5"/>
      <c r="C11068" s="5" t="str">
        <f>IFERROR(__xludf.DUMMYFUNCTION("""COMPUTED_VALUE"""),"")</f>
        <v/>
      </c>
      <c r="D11068" s="5">
        <v>0.0</v>
      </c>
    </row>
    <row r="11069" ht="14.25" customHeight="1">
      <c r="A11069" s="5"/>
      <c r="B11069" s="5"/>
      <c r="C11069" s="5" t="str">
        <f>IFERROR(__xludf.DUMMYFUNCTION("""COMPUTED_VALUE"""),"")</f>
        <v/>
      </c>
      <c r="D11069" s="5">
        <v>0.0</v>
      </c>
    </row>
    <row r="11070" ht="14.25" customHeight="1">
      <c r="A11070" s="5"/>
      <c r="B11070" s="5"/>
      <c r="C11070" s="5" t="str">
        <f>IFERROR(__xludf.DUMMYFUNCTION("""COMPUTED_VALUE"""),"")</f>
        <v/>
      </c>
      <c r="D11070" s="5">
        <v>0.0</v>
      </c>
    </row>
    <row r="11071" ht="14.25" customHeight="1">
      <c r="A11071" s="5"/>
      <c r="B11071" s="5"/>
      <c r="C11071" s="5" t="str">
        <f>IFERROR(__xludf.DUMMYFUNCTION("""COMPUTED_VALUE"""),"")</f>
        <v/>
      </c>
      <c r="D11071" s="5">
        <v>0.0</v>
      </c>
    </row>
    <row r="11072" ht="14.25" customHeight="1">
      <c r="A11072" s="5"/>
      <c r="B11072" s="5"/>
      <c r="C11072" s="5" t="str">
        <f>IFERROR(__xludf.DUMMYFUNCTION("""COMPUTED_VALUE"""),"")</f>
        <v/>
      </c>
      <c r="D11072" s="5">
        <v>0.0</v>
      </c>
    </row>
    <row r="11073" ht="14.25" customHeight="1">
      <c r="A11073" s="5"/>
      <c r="B11073" s="5"/>
      <c r="C11073" s="5" t="str">
        <f>IFERROR(__xludf.DUMMYFUNCTION("""COMPUTED_VALUE"""),"")</f>
        <v/>
      </c>
      <c r="D11073" s="5">
        <v>0.0</v>
      </c>
    </row>
    <row r="11074" ht="14.25" customHeight="1">
      <c r="A11074" s="5"/>
      <c r="B11074" s="5"/>
      <c r="C11074" s="5" t="str">
        <f>IFERROR(__xludf.DUMMYFUNCTION("""COMPUTED_VALUE"""),"")</f>
        <v/>
      </c>
      <c r="D11074" s="5">
        <v>0.0</v>
      </c>
    </row>
    <row r="11075" ht="14.25" customHeight="1">
      <c r="A11075" s="5"/>
      <c r="B11075" s="5"/>
      <c r="C11075" s="5" t="str">
        <f>IFERROR(__xludf.DUMMYFUNCTION("""COMPUTED_VALUE"""),"")</f>
        <v/>
      </c>
      <c r="D11075" s="5">
        <v>0.0</v>
      </c>
    </row>
    <row r="11076" ht="14.25" customHeight="1">
      <c r="A11076" s="5"/>
      <c r="B11076" s="5"/>
      <c r="C11076" s="5" t="str">
        <f>IFERROR(__xludf.DUMMYFUNCTION("""COMPUTED_VALUE"""),"")</f>
        <v/>
      </c>
      <c r="D11076" s="5">
        <v>0.0</v>
      </c>
    </row>
    <row r="11077" ht="14.25" customHeight="1">
      <c r="A11077" s="5"/>
      <c r="B11077" s="5"/>
      <c r="C11077" s="5" t="str">
        <f>IFERROR(__xludf.DUMMYFUNCTION("""COMPUTED_VALUE"""),"")</f>
        <v/>
      </c>
      <c r="D11077" s="5">
        <v>0.0</v>
      </c>
    </row>
    <row r="11078" ht="14.25" customHeight="1">
      <c r="A11078" s="5"/>
      <c r="B11078" s="5"/>
      <c r="C11078" s="5" t="str">
        <f>IFERROR(__xludf.DUMMYFUNCTION("""COMPUTED_VALUE"""),"")</f>
        <v/>
      </c>
      <c r="D11078" s="5">
        <v>0.0</v>
      </c>
    </row>
    <row r="11079" ht="14.25" customHeight="1">
      <c r="A11079" s="5"/>
      <c r="B11079" s="5"/>
      <c r="C11079" s="5" t="str">
        <f>IFERROR(__xludf.DUMMYFUNCTION("""COMPUTED_VALUE"""),"")</f>
        <v/>
      </c>
      <c r="D11079" s="5">
        <v>0.0</v>
      </c>
    </row>
    <row r="11080" ht="14.25" customHeight="1">
      <c r="A11080" s="5"/>
      <c r="B11080" s="5"/>
      <c r="C11080" s="5" t="str">
        <f>IFERROR(__xludf.DUMMYFUNCTION("""COMPUTED_VALUE"""),"")</f>
        <v/>
      </c>
      <c r="D11080" s="5">
        <v>0.0</v>
      </c>
    </row>
    <row r="11081" ht="14.25" customHeight="1">
      <c r="A11081" s="5"/>
      <c r="B11081" s="5"/>
      <c r="C11081" s="5" t="str">
        <f>IFERROR(__xludf.DUMMYFUNCTION("""COMPUTED_VALUE"""),"")</f>
        <v/>
      </c>
      <c r="D11081" s="5">
        <v>0.0</v>
      </c>
    </row>
    <row r="11082" ht="14.25" customHeight="1">
      <c r="A11082" s="5"/>
      <c r="B11082" s="5"/>
      <c r="C11082" s="5" t="str">
        <f>IFERROR(__xludf.DUMMYFUNCTION("""COMPUTED_VALUE"""),"")</f>
        <v/>
      </c>
      <c r="D11082" s="5">
        <v>0.0</v>
      </c>
    </row>
    <row r="11083" ht="14.25" customHeight="1">
      <c r="A11083" s="5"/>
      <c r="B11083" s="5"/>
      <c r="C11083" s="5" t="str">
        <f>IFERROR(__xludf.DUMMYFUNCTION("""COMPUTED_VALUE"""),"")</f>
        <v/>
      </c>
      <c r="D11083" s="5">
        <v>0.0</v>
      </c>
    </row>
    <row r="11084" ht="14.25" customHeight="1">
      <c r="A11084" s="5"/>
      <c r="B11084" s="5"/>
      <c r="C11084" s="5" t="str">
        <f>IFERROR(__xludf.DUMMYFUNCTION("""COMPUTED_VALUE"""),"")</f>
        <v/>
      </c>
      <c r="D11084" s="5">
        <v>0.0</v>
      </c>
    </row>
    <row r="11085" ht="14.25" customHeight="1">
      <c r="A11085" s="5"/>
      <c r="B11085" s="5"/>
      <c r="C11085" s="5" t="str">
        <f>IFERROR(__xludf.DUMMYFUNCTION("""COMPUTED_VALUE"""),"")</f>
        <v/>
      </c>
      <c r="D11085" s="5">
        <v>0.0</v>
      </c>
    </row>
    <row r="11086" ht="14.25" customHeight="1">
      <c r="A11086" s="5"/>
      <c r="B11086" s="5"/>
      <c r="C11086" s="5" t="str">
        <f>IFERROR(__xludf.DUMMYFUNCTION("""COMPUTED_VALUE"""),"")</f>
        <v/>
      </c>
      <c r="D11086" s="5">
        <v>0.0</v>
      </c>
    </row>
    <row r="11087" ht="14.25" customHeight="1">
      <c r="A11087" s="5"/>
      <c r="B11087" s="5"/>
      <c r="C11087" s="5" t="str">
        <f>IFERROR(__xludf.DUMMYFUNCTION("""COMPUTED_VALUE"""),"")</f>
        <v/>
      </c>
      <c r="D11087" s="5">
        <v>0.0</v>
      </c>
    </row>
    <row r="11088" ht="14.25" customHeight="1">
      <c r="A11088" s="5"/>
      <c r="B11088" s="5"/>
      <c r="C11088" s="5" t="str">
        <f>IFERROR(__xludf.DUMMYFUNCTION("""COMPUTED_VALUE"""),"")</f>
        <v/>
      </c>
      <c r="D11088" s="5">
        <v>0.0</v>
      </c>
    </row>
    <row r="11089" ht="14.25" customHeight="1">
      <c r="A11089" s="5"/>
      <c r="B11089" s="5"/>
      <c r="C11089" s="5" t="str">
        <f>IFERROR(__xludf.DUMMYFUNCTION("""COMPUTED_VALUE"""),"")</f>
        <v/>
      </c>
      <c r="D11089" s="5">
        <v>0.0</v>
      </c>
    </row>
    <row r="11090" ht="14.25" customHeight="1">
      <c r="A11090" s="5"/>
      <c r="B11090" s="5"/>
      <c r="C11090" s="5" t="str">
        <f>IFERROR(__xludf.DUMMYFUNCTION("""COMPUTED_VALUE"""),"")</f>
        <v/>
      </c>
      <c r="D11090" s="5">
        <v>0.0</v>
      </c>
    </row>
    <row r="11091" ht="14.25" customHeight="1">
      <c r="A11091" s="5"/>
      <c r="B11091" s="5"/>
      <c r="C11091" s="5" t="str">
        <f>IFERROR(__xludf.DUMMYFUNCTION("""COMPUTED_VALUE"""),"")</f>
        <v/>
      </c>
      <c r="D11091" s="5">
        <v>0.0</v>
      </c>
    </row>
    <row r="11092" ht="14.25" customHeight="1">
      <c r="A11092" s="5"/>
      <c r="B11092" s="5"/>
      <c r="C11092" s="5" t="str">
        <f>IFERROR(__xludf.DUMMYFUNCTION("""COMPUTED_VALUE"""),"")</f>
        <v/>
      </c>
      <c r="D11092" s="5">
        <v>0.0</v>
      </c>
    </row>
    <row r="11093" ht="14.25" customHeight="1">
      <c r="A11093" s="5"/>
      <c r="B11093" s="5"/>
      <c r="C11093" s="5" t="str">
        <f>IFERROR(__xludf.DUMMYFUNCTION("""COMPUTED_VALUE"""),"")</f>
        <v/>
      </c>
      <c r="D11093" s="5">
        <v>0.0</v>
      </c>
    </row>
    <row r="11094" ht="14.25" customHeight="1">
      <c r="A11094" s="5"/>
      <c r="B11094" s="5"/>
      <c r="C11094" s="5" t="str">
        <f>IFERROR(__xludf.DUMMYFUNCTION("""COMPUTED_VALUE"""),"")</f>
        <v/>
      </c>
      <c r="D11094" s="5">
        <v>0.0</v>
      </c>
    </row>
    <row r="11095" ht="14.25" customHeight="1">
      <c r="A11095" s="5"/>
      <c r="B11095" s="5"/>
      <c r="C11095" s="5" t="str">
        <f>IFERROR(__xludf.DUMMYFUNCTION("""COMPUTED_VALUE"""),"")</f>
        <v/>
      </c>
      <c r="D11095" s="5">
        <v>0.0</v>
      </c>
    </row>
    <row r="11096" ht="14.25" customHeight="1">
      <c r="A11096" s="5"/>
      <c r="B11096" s="5"/>
      <c r="C11096" s="5" t="str">
        <f>IFERROR(__xludf.DUMMYFUNCTION("""COMPUTED_VALUE"""),"")</f>
        <v/>
      </c>
      <c r="D11096" s="5">
        <v>0.0</v>
      </c>
    </row>
    <row r="11097" ht="14.25" customHeight="1">
      <c r="A11097" s="5"/>
      <c r="B11097" s="5"/>
      <c r="C11097" s="5" t="str">
        <f>IFERROR(__xludf.DUMMYFUNCTION("""COMPUTED_VALUE"""),"")</f>
        <v/>
      </c>
      <c r="D11097" s="5">
        <v>0.0</v>
      </c>
    </row>
    <row r="11098" ht="14.25" customHeight="1">
      <c r="A11098" s="5"/>
      <c r="B11098" s="5"/>
      <c r="C11098" s="5" t="str">
        <f>IFERROR(__xludf.DUMMYFUNCTION("""COMPUTED_VALUE"""),"")</f>
        <v/>
      </c>
      <c r="D11098" s="5">
        <v>0.0</v>
      </c>
    </row>
    <row r="11099" ht="14.25" customHeight="1">
      <c r="A11099" s="5"/>
      <c r="B11099" s="5"/>
      <c r="C11099" s="5" t="str">
        <f>IFERROR(__xludf.DUMMYFUNCTION("""COMPUTED_VALUE"""),"")</f>
        <v/>
      </c>
      <c r="D11099" s="5">
        <v>0.0</v>
      </c>
    </row>
    <row r="11100" ht="14.25" customHeight="1">
      <c r="A11100" s="5"/>
      <c r="B11100" s="5"/>
      <c r="C11100" s="5" t="str">
        <f>IFERROR(__xludf.DUMMYFUNCTION("""COMPUTED_VALUE"""),"")</f>
        <v/>
      </c>
      <c r="D11100" s="5">
        <v>0.0</v>
      </c>
    </row>
    <row r="11101" ht="14.25" customHeight="1">
      <c r="A11101" s="5"/>
      <c r="B11101" s="5"/>
      <c r="C11101" s="5" t="str">
        <f>IFERROR(__xludf.DUMMYFUNCTION("""COMPUTED_VALUE"""),"")</f>
        <v/>
      </c>
      <c r="D11101" s="5">
        <v>0.0</v>
      </c>
    </row>
    <row r="11102" ht="14.25" customHeight="1">
      <c r="A11102" s="5"/>
      <c r="B11102" s="5"/>
      <c r="C11102" s="5" t="str">
        <f>IFERROR(__xludf.DUMMYFUNCTION("""COMPUTED_VALUE"""),"")</f>
        <v/>
      </c>
      <c r="D11102" s="5">
        <v>0.0</v>
      </c>
    </row>
    <row r="11103" ht="14.25" customHeight="1">
      <c r="A11103" s="5"/>
      <c r="B11103" s="5"/>
      <c r="C11103" s="5" t="str">
        <f>IFERROR(__xludf.DUMMYFUNCTION("""COMPUTED_VALUE"""),"")</f>
        <v/>
      </c>
      <c r="D11103" s="5">
        <v>0.0</v>
      </c>
    </row>
    <row r="11104" ht="14.25" customHeight="1">
      <c r="A11104" s="5"/>
      <c r="B11104" s="5"/>
      <c r="C11104" s="5" t="str">
        <f>IFERROR(__xludf.DUMMYFUNCTION("""COMPUTED_VALUE"""),"")</f>
        <v/>
      </c>
      <c r="D11104" s="5">
        <v>0.0</v>
      </c>
    </row>
    <row r="11105" ht="14.25" customHeight="1">
      <c r="A11105" s="5"/>
      <c r="B11105" s="5"/>
      <c r="C11105" s="5" t="str">
        <f>IFERROR(__xludf.DUMMYFUNCTION("""COMPUTED_VALUE"""),"")</f>
        <v/>
      </c>
      <c r="D11105" s="5">
        <v>0.0</v>
      </c>
    </row>
    <row r="11106" ht="14.25" customHeight="1">
      <c r="A11106" s="5"/>
      <c r="B11106" s="5"/>
      <c r="C11106" s="5" t="str">
        <f>IFERROR(__xludf.DUMMYFUNCTION("""COMPUTED_VALUE"""),"")</f>
        <v/>
      </c>
      <c r="D11106" s="5">
        <v>0.0</v>
      </c>
    </row>
    <row r="11107" ht="14.25" customHeight="1">
      <c r="A11107" s="5"/>
      <c r="B11107" s="5"/>
      <c r="C11107" s="5" t="str">
        <f>IFERROR(__xludf.DUMMYFUNCTION("""COMPUTED_VALUE"""),"")</f>
        <v/>
      </c>
      <c r="D11107" s="5">
        <v>0.0</v>
      </c>
    </row>
    <row r="11108" ht="14.25" customHeight="1">
      <c r="A11108" s="5"/>
      <c r="B11108" s="5"/>
      <c r="C11108" s="5" t="str">
        <f>IFERROR(__xludf.DUMMYFUNCTION("""COMPUTED_VALUE"""),"")</f>
        <v/>
      </c>
      <c r="D11108" s="5">
        <v>0.0</v>
      </c>
    </row>
    <row r="11109" ht="14.25" customHeight="1">
      <c r="A11109" s="5"/>
      <c r="B11109" s="5"/>
      <c r="C11109" s="5" t="str">
        <f>IFERROR(__xludf.DUMMYFUNCTION("""COMPUTED_VALUE"""),"")</f>
        <v/>
      </c>
      <c r="D11109" s="5">
        <v>0.0</v>
      </c>
    </row>
    <row r="11110" ht="14.25" customHeight="1">
      <c r="A11110" s="5"/>
      <c r="B11110" s="5"/>
      <c r="C11110" s="5" t="str">
        <f>IFERROR(__xludf.DUMMYFUNCTION("""COMPUTED_VALUE"""),"")</f>
        <v/>
      </c>
      <c r="D11110" s="5">
        <v>0.0</v>
      </c>
    </row>
    <row r="11111" ht="14.25" customHeight="1">
      <c r="A11111" s="5"/>
      <c r="B11111" s="5"/>
      <c r="C11111" s="5" t="str">
        <f>IFERROR(__xludf.DUMMYFUNCTION("""COMPUTED_VALUE"""),"")</f>
        <v/>
      </c>
      <c r="D11111" s="5">
        <v>0.0</v>
      </c>
    </row>
    <row r="11112" ht="14.25" customHeight="1">
      <c r="A11112" s="5"/>
      <c r="B11112" s="5"/>
      <c r="C11112" s="5" t="str">
        <f>IFERROR(__xludf.DUMMYFUNCTION("""COMPUTED_VALUE"""),"")</f>
        <v/>
      </c>
      <c r="D11112" s="5">
        <v>0.0</v>
      </c>
    </row>
    <row r="11113" ht="14.25" customHeight="1">
      <c r="A11113" s="5"/>
      <c r="B11113" s="5"/>
      <c r="C11113" s="5" t="str">
        <f>IFERROR(__xludf.DUMMYFUNCTION("""COMPUTED_VALUE"""),"")</f>
        <v/>
      </c>
      <c r="D11113" s="5">
        <v>0.0</v>
      </c>
    </row>
    <row r="11114" ht="14.25" customHeight="1">
      <c r="A11114" s="5"/>
      <c r="B11114" s="5"/>
      <c r="C11114" s="5" t="str">
        <f>IFERROR(__xludf.DUMMYFUNCTION("""COMPUTED_VALUE"""),"")</f>
        <v/>
      </c>
      <c r="D11114" s="5">
        <v>0.0</v>
      </c>
    </row>
    <row r="11115" ht="14.25" customHeight="1">
      <c r="A11115" s="5"/>
      <c r="B11115" s="5"/>
      <c r="C11115" s="5" t="str">
        <f>IFERROR(__xludf.DUMMYFUNCTION("""COMPUTED_VALUE"""),"")</f>
        <v/>
      </c>
      <c r="D11115" s="5">
        <v>0.0</v>
      </c>
    </row>
    <row r="11116" ht="14.25" customHeight="1">
      <c r="A11116" s="5"/>
      <c r="B11116" s="5"/>
      <c r="C11116" s="5" t="str">
        <f>IFERROR(__xludf.DUMMYFUNCTION("""COMPUTED_VALUE"""),"")</f>
        <v/>
      </c>
      <c r="D11116" s="5">
        <v>0.0</v>
      </c>
    </row>
    <row r="11117" ht="14.25" customHeight="1">
      <c r="A11117" s="5"/>
      <c r="B11117" s="5"/>
      <c r="C11117" s="5" t="str">
        <f>IFERROR(__xludf.DUMMYFUNCTION("""COMPUTED_VALUE"""),"")</f>
        <v/>
      </c>
      <c r="D11117" s="5">
        <v>0.0</v>
      </c>
    </row>
    <row r="11118" ht="14.25" customHeight="1">
      <c r="A11118" s="5"/>
      <c r="B11118" s="5"/>
      <c r="C11118" s="5" t="str">
        <f>IFERROR(__xludf.DUMMYFUNCTION("""COMPUTED_VALUE"""),"")</f>
        <v/>
      </c>
      <c r="D11118" s="5">
        <v>0.0</v>
      </c>
    </row>
    <row r="11119" ht="14.25" customHeight="1">
      <c r="A11119" s="5"/>
      <c r="B11119" s="5"/>
      <c r="C11119" s="5" t="str">
        <f>IFERROR(__xludf.DUMMYFUNCTION("""COMPUTED_VALUE"""),"")</f>
        <v/>
      </c>
      <c r="D11119" s="5">
        <v>0.0</v>
      </c>
    </row>
    <row r="11120" ht="14.25" customHeight="1">
      <c r="A11120" s="5"/>
      <c r="B11120" s="5"/>
      <c r="C11120" s="5" t="str">
        <f>IFERROR(__xludf.DUMMYFUNCTION("""COMPUTED_VALUE"""),"")</f>
        <v/>
      </c>
      <c r="D11120" s="5">
        <v>0.0</v>
      </c>
    </row>
    <row r="11121" ht="14.25" customHeight="1">
      <c r="A11121" s="5"/>
      <c r="B11121" s="5"/>
      <c r="C11121" s="5" t="str">
        <f>IFERROR(__xludf.DUMMYFUNCTION("""COMPUTED_VALUE"""),"")</f>
        <v/>
      </c>
      <c r="D11121" s="5">
        <v>0.0</v>
      </c>
    </row>
    <row r="11122" ht="14.25" customHeight="1">
      <c r="A11122" s="5"/>
      <c r="B11122" s="5"/>
      <c r="C11122" s="5" t="str">
        <f>IFERROR(__xludf.DUMMYFUNCTION("""COMPUTED_VALUE"""),"")</f>
        <v/>
      </c>
      <c r="D11122" s="5">
        <v>0.0</v>
      </c>
    </row>
    <row r="11123" ht="14.25" customHeight="1">
      <c r="A11123" s="5"/>
      <c r="B11123" s="5"/>
      <c r="C11123" s="5" t="str">
        <f>IFERROR(__xludf.DUMMYFUNCTION("""COMPUTED_VALUE"""),"")</f>
        <v/>
      </c>
      <c r="D11123" s="5">
        <v>0.0</v>
      </c>
    </row>
    <row r="11124" ht="14.25" customHeight="1">
      <c r="A11124" s="5"/>
      <c r="B11124" s="5"/>
      <c r="C11124" s="5" t="str">
        <f>IFERROR(__xludf.DUMMYFUNCTION("""COMPUTED_VALUE"""),"")</f>
        <v/>
      </c>
      <c r="D11124" s="5">
        <v>0.0</v>
      </c>
    </row>
    <row r="11125" ht="14.25" customHeight="1">
      <c r="A11125" s="5"/>
      <c r="B11125" s="5"/>
      <c r="C11125" s="5" t="str">
        <f>IFERROR(__xludf.DUMMYFUNCTION("""COMPUTED_VALUE"""),"")</f>
        <v/>
      </c>
      <c r="D11125" s="5">
        <v>0.0</v>
      </c>
    </row>
    <row r="11126" ht="14.25" customHeight="1">
      <c r="A11126" s="5"/>
      <c r="B11126" s="5"/>
      <c r="C11126" s="5" t="str">
        <f>IFERROR(__xludf.DUMMYFUNCTION("""COMPUTED_VALUE"""),"")</f>
        <v/>
      </c>
      <c r="D11126" s="5">
        <v>0.0</v>
      </c>
    </row>
    <row r="11127" ht="14.25" customHeight="1">
      <c r="A11127" s="5"/>
      <c r="B11127" s="5"/>
      <c r="C11127" s="5" t="str">
        <f>IFERROR(__xludf.DUMMYFUNCTION("""COMPUTED_VALUE"""),"")</f>
        <v/>
      </c>
      <c r="D11127" s="5">
        <v>0.0</v>
      </c>
    </row>
    <row r="11128" ht="14.25" customHeight="1">
      <c r="A11128" s="5"/>
      <c r="B11128" s="5"/>
      <c r="C11128" s="5" t="str">
        <f>IFERROR(__xludf.DUMMYFUNCTION("""COMPUTED_VALUE"""),"")</f>
        <v/>
      </c>
      <c r="D11128" s="5">
        <v>0.0</v>
      </c>
    </row>
    <row r="11129" ht="14.25" customHeight="1">
      <c r="A11129" s="5"/>
      <c r="B11129" s="5"/>
      <c r="C11129" s="5" t="str">
        <f>IFERROR(__xludf.DUMMYFUNCTION("""COMPUTED_VALUE"""),"")</f>
        <v/>
      </c>
      <c r="D11129" s="5">
        <v>0.0</v>
      </c>
    </row>
    <row r="11130" ht="14.25" customHeight="1">
      <c r="A11130" s="5"/>
      <c r="B11130" s="5"/>
      <c r="C11130" s="5" t="str">
        <f>IFERROR(__xludf.DUMMYFUNCTION("""COMPUTED_VALUE"""),"")</f>
        <v/>
      </c>
      <c r="D11130" s="5">
        <v>0.0</v>
      </c>
    </row>
    <row r="11131" ht="14.25" customHeight="1">
      <c r="A11131" s="5"/>
      <c r="B11131" s="5"/>
      <c r="C11131" s="5" t="str">
        <f>IFERROR(__xludf.DUMMYFUNCTION("""COMPUTED_VALUE"""),"")</f>
        <v/>
      </c>
      <c r="D11131" s="5">
        <v>0.0</v>
      </c>
    </row>
    <row r="11132" ht="14.25" customHeight="1">
      <c r="A11132" s="5"/>
      <c r="B11132" s="5"/>
      <c r="C11132" s="5" t="str">
        <f>IFERROR(__xludf.DUMMYFUNCTION("""COMPUTED_VALUE"""),"")</f>
        <v/>
      </c>
      <c r="D11132" s="5">
        <v>0.0</v>
      </c>
    </row>
    <row r="11133" ht="14.25" customHeight="1">
      <c r="A11133" s="5"/>
      <c r="B11133" s="5"/>
      <c r="C11133" s="5" t="str">
        <f>IFERROR(__xludf.DUMMYFUNCTION("""COMPUTED_VALUE"""),"")</f>
        <v/>
      </c>
      <c r="D11133" s="5">
        <v>0.0</v>
      </c>
    </row>
    <row r="11134" ht="14.25" customHeight="1">
      <c r="A11134" s="5"/>
      <c r="B11134" s="5"/>
      <c r="C11134" s="5" t="str">
        <f>IFERROR(__xludf.DUMMYFUNCTION("""COMPUTED_VALUE"""),"")</f>
        <v/>
      </c>
      <c r="D11134" s="5">
        <v>0.0</v>
      </c>
    </row>
    <row r="11135" ht="14.25" customHeight="1">
      <c r="A11135" s="5"/>
      <c r="B11135" s="5"/>
      <c r="C11135" s="5" t="str">
        <f>IFERROR(__xludf.DUMMYFUNCTION("""COMPUTED_VALUE"""),"")</f>
        <v/>
      </c>
      <c r="D11135" s="5">
        <v>0.0</v>
      </c>
    </row>
    <row r="11136" ht="14.25" customHeight="1">
      <c r="A11136" s="5"/>
      <c r="B11136" s="5"/>
      <c r="C11136" s="5" t="str">
        <f>IFERROR(__xludf.DUMMYFUNCTION("""COMPUTED_VALUE"""),"")</f>
        <v/>
      </c>
      <c r="D11136" s="5">
        <v>0.0</v>
      </c>
    </row>
    <row r="11137" ht="14.25" customHeight="1">
      <c r="A11137" s="5"/>
      <c r="B11137" s="5"/>
      <c r="C11137" s="5" t="str">
        <f>IFERROR(__xludf.DUMMYFUNCTION("""COMPUTED_VALUE"""),"")</f>
        <v/>
      </c>
      <c r="D11137" s="5">
        <v>0.0</v>
      </c>
    </row>
    <row r="11138" ht="14.25" customHeight="1">
      <c r="A11138" s="5"/>
      <c r="B11138" s="5"/>
      <c r="C11138" s="5" t="str">
        <f>IFERROR(__xludf.DUMMYFUNCTION("""COMPUTED_VALUE"""),"")</f>
        <v/>
      </c>
      <c r="D11138" s="5">
        <v>0.0</v>
      </c>
    </row>
    <row r="11139" ht="14.25" customHeight="1">
      <c r="A11139" s="5"/>
      <c r="B11139" s="5"/>
      <c r="C11139" s="5" t="str">
        <f>IFERROR(__xludf.DUMMYFUNCTION("""COMPUTED_VALUE"""),"")</f>
        <v/>
      </c>
      <c r="D11139" s="5">
        <v>0.0</v>
      </c>
    </row>
    <row r="11140" ht="14.25" customHeight="1">
      <c r="A11140" s="5"/>
      <c r="B11140" s="5"/>
      <c r="C11140" s="5" t="str">
        <f>IFERROR(__xludf.DUMMYFUNCTION("""COMPUTED_VALUE"""),"")</f>
        <v/>
      </c>
      <c r="D11140" s="5">
        <v>0.0</v>
      </c>
    </row>
    <row r="11141" ht="14.25" customHeight="1">
      <c r="A11141" s="5"/>
      <c r="B11141" s="5"/>
      <c r="C11141" s="5" t="str">
        <f>IFERROR(__xludf.DUMMYFUNCTION("""COMPUTED_VALUE"""),"")</f>
        <v/>
      </c>
      <c r="D11141" s="5">
        <v>0.0</v>
      </c>
    </row>
    <row r="11142" ht="14.25" customHeight="1">
      <c r="A11142" s="5"/>
      <c r="B11142" s="5"/>
      <c r="C11142" s="5" t="str">
        <f>IFERROR(__xludf.DUMMYFUNCTION("""COMPUTED_VALUE"""),"")</f>
        <v/>
      </c>
      <c r="D11142" s="5">
        <v>0.0</v>
      </c>
    </row>
    <row r="11143" ht="14.25" customHeight="1">
      <c r="A11143" s="5"/>
      <c r="B11143" s="5"/>
      <c r="C11143" s="5" t="str">
        <f>IFERROR(__xludf.DUMMYFUNCTION("""COMPUTED_VALUE"""),"")</f>
        <v/>
      </c>
      <c r="D11143" s="5">
        <v>0.0</v>
      </c>
    </row>
    <row r="11144" ht="14.25" customHeight="1">
      <c r="A11144" s="5"/>
      <c r="B11144" s="5"/>
      <c r="C11144" s="5" t="str">
        <f>IFERROR(__xludf.DUMMYFUNCTION("""COMPUTED_VALUE"""),"")</f>
        <v/>
      </c>
      <c r="D11144" s="5">
        <v>0.0</v>
      </c>
    </row>
    <row r="11145" ht="14.25" customHeight="1">
      <c r="A11145" s="5"/>
      <c r="B11145" s="5"/>
      <c r="C11145" s="5" t="str">
        <f>IFERROR(__xludf.DUMMYFUNCTION("""COMPUTED_VALUE"""),"")</f>
        <v/>
      </c>
      <c r="D11145" s="5">
        <v>0.0</v>
      </c>
    </row>
    <row r="11146" ht="14.25" customHeight="1">
      <c r="A11146" s="5"/>
      <c r="B11146" s="5"/>
      <c r="C11146" s="5" t="str">
        <f>IFERROR(__xludf.DUMMYFUNCTION("""COMPUTED_VALUE"""),"")</f>
        <v/>
      </c>
      <c r="D11146" s="5">
        <v>0.0</v>
      </c>
    </row>
    <row r="11147" ht="14.25" customHeight="1">
      <c r="A11147" s="5"/>
      <c r="B11147" s="5"/>
      <c r="C11147" s="5" t="str">
        <f>IFERROR(__xludf.DUMMYFUNCTION("""COMPUTED_VALUE"""),"")</f>
        <v/>
      </c>
      <c r="D11147" s="5">
        <v>0.0</v>
      </c>
    </row>
    <row r="11148" ht="14.25" customHeight="1">
      <c r="A11148" s="5"/>
      <c r="B11148" s="5"/>
      <c r="C11148" s="5" t="str">
        <f>IFERROR(__xludf.DUMMYFUNCTION("""COMPUTED_VALUE"""),"")</f>
        <v/>
      </c>
      <c r="D11148" s="5">
        <v>0.0</v>
      </c>
    </row>
    <row r="11149" ht="14.25" customHeight="1">
      <c r="A11149" s="5"/>
      <c r="B11149" s="5"/>
      <c r="C11149" s="5" t="str">
        <f>IFERROR(__xludf.DUMMYFUNCTION("""COMPUTED_VALUE"""),"")</f>
        <v/>
      </c>
      <c r="D11149" s="5">
        <v>0.0</v>
      </c>
    </row>
    <row r="11150" ht="14.25" customHeight="1">
      <c r="A11150" s="5"/>
      <c r="B11150" s="5"/>
      <c r="C11150" s="5" t="str">
        <f>IFERROR(__xludf.DUMMYFUNCTION("""COMPUTED_VALUE"""),"")</f>
        <v/>
      </c>
      <c r="D11150" s="5">
        <v>0.0</v>
      </c>
    </row>
    <row r="11151" ht="14.25" customHeight="1">
      <c r="A11151" s="5"/>
      <c r="B11151" s="5"/>
      <c r="C11151" s="5" t="str">
        <f>IFERROR(__xludf.DUMMYFUNCTION("""COMPUTED_VALUE"""),"")</f>
        <v/>
      </c>
      <c r="D11151" s="5">
        <v>0.0</v>
      </c>
    </row>
    <row r="11152" ht="14.25" customHeight="1">
      <c r="A11152" s="5"/>
      <c r="B11152" s="5"/>
      <c r="C11152" s="5" t="str">
        <f>IFERROR(__xludf.DUMMYFUNCTION("""COMPUTED_VALUE"""),"")</f>
        <v/>
      </c>
      <c r="D11152" s="5">
        <v>0.0</v>
      </c>
    </row>
    <row r="11153" ht="14.25" customHeight="1">
      <c r="A11153" s="5"/>
      <c r="B11153" s="5"/>
      <c r="C11153" s="5" t="str">
        <f>IFERROR(__xludf.DUMMYFUNCTION("""COMPUTED_VALUE"""),"")</f>
        <v/>
      </c>
      <c r="D11153" s="5">
        <v>0.0</v>
      </c>
    </row>
    <row r="11154" ht="14.25" customHeight="1">
      <c r="A11154" s="5"/>
      <c r="B11154" s="5"/>
      <c r="C11154" s="5" t="str">
        <f>IFERROR(__xludf.DUMMYFUNCTION("""COMPUTED_VALUE"""),"")</f>
        <v/>
      </c>
      <c r="D11154" s="5">
        <v>0.0</v>
      </c>
    </row>
    <row r="11155" ht="14.25" customHeight="1">
      <c r="A11155" s="5"/>
      <c r="B11155" s="5"/>
      <c r="C11155" s="5" t="str">
        <f>IFERROR(__xludf.DUMMYFUNCTION("""COMPUTED_VALUE"""),"")</f>
        <v/>
      </c>
      <c r="D11155" s="5">
        <v>0.0</v>
      </c>
    </row>
    <row r="11156" ht="14.25" customHeight="1">
      <c r="A11156" s="5"/>
      <c r="B11156" s="5"/>
      <c r="C11156" s="5" t="str">
        <f>IFERROR(__xludf.DUMMYFUNCTION("""COMPUTED_VALUE"""),"")</f>
        <v/>
      </c>
      <c r="D11156" s="5">
        <v>0.0</v>
      </c>
    </row>
    <row r="11157" ht="14.25" customHeight="1">
      <c r="A11157" s="5"/>
      <c r="B11157" s="5"/>
      <c r="C11157" s="5" t="str">
        <f>IFERROR(__xludf.DUMMYFUNCTION("""COMPUTED_VALUE"""),"")</f>
        <v/>
      </c>
      <c r="D11157" s="5">
        <v>0.0</v>
      </c>
    </row>
    <row r="11158" ht="14.25" customHeight="1">
      <c r="A11158" s="5"/>
      <c r="B11158" s="5"/>
      <c r="C11158" s="5" t="str">
        <f>IFERROR(__xludf.DUMMYFUNCTION("""COMPUTED_VALUE"""),"")</f>
        <v/>
      </c>
      <c r="D11158" s="5">
        <v>0.0</v>
      </c>
    </row>
    <row r="11159" ht="14.25" customHeight="1">
      <c r="A11159" s="5"/>
      <c r="B11159" s="5"/>
      <c r="C11159" s="5" t="str">
        <f>IFERROR(__xludf.DUMMYFUNCTION("""COMPUTED_VALUE"""),"")</f>
        <v/>
      </c>
      <c r="D11159" s="5">
        <v>0.0</v>
      </c>
    </row>
    <row r="11160" ht="14.25" customHeight="1">
      <c r="A11160" s="5"/>
      <c r="B11160" s="5"/>
      <c r="C11160" s="5" t="str">
        <f>IFERROR(__xludf.DUMMYFUNCTION("""COMPUTED_VALUE"""),"")</f>
        <v/>
      </c>
      <c r="D11160" s="5">
        <v>0.0</v>
      </c>
    </row>
    <row r="11161" ht="14.25" customHeight="1">
      <c r="A11161" s="5"/>
      <c r="B11161" s="5"/>
      <c r="C11161" s="5" t="str">
        <f>IFERROR(__xludf.DUMMYFUNCTION("""COMPUTED_VALUE"""),"")</f>
        <v/>
      </c>
      <c r="D11161" s="5">
        <v>0.0</v>
      </c>
    </row>
    <row r="11162" ht="14.25" customHeight="1">
      <c r="A11162" s="5"/>
      <c r="B11162" s="5"/>
      <c r="C11162" s="5" t="str">
        <f>IFERROR(__xludf.DUMMYFUNCTION("""COMPUTED_VALUE"""),"")</f>
        <v/>
      </c>
      <c r="D11162" s="5">
        <v>0.0</v>
      </c>
    </row>
    <row r="11163" ht="14.25" customHeight="1">
      <c r="A11163" s="5"/>
      <c r="B11163" s="5"/>
      <c r="C11163" s="5" t="str">
        <f>IFERROR(__xludf.DUMMYFUNCTION("""COMPUTED_VALUE"""),"")</f>
        <v/>
      </c>
      <c r="D11163" s="5">
        <v>0.0</v>
      </c>
    </row>
    <row r="11164" ht="14.25" customHeight="1">
      <c r="A11164" s="5"/>
      <c r="B11164" s="5"/>
      <c r="C11164" s="5" t="str">
        <f>IFERROR(__xludf.DUMMYFUNCTION("""COMPUTED_VALUE"""),"")</f>
        <v/>
      </c>
      <c r="D11164" s="5">
        <v>0.0</v>
      </c>
    </row>
    <row r="11165" ht="14.25" customHeight="1">
      <c r="A11165" s="5"/>
      <c r="B11165" s="5"/>
      <c r="C11165" s="5" t="str">
        <f>IFERROR(__xludf.DUMMYFUNCTION("""COMPUTED_VALUE"""),"")</f>
        <v/>
      </c>
      <c r="D11165" s="5">
        <v>0.0</v>
      </c>
    </row>
    <row r="11166" ht="14.25" customHeight="1">
      <c r="A11166" s="5"/>
      <c r="B11166" s="5"/>
      <c r="C11166" s="5" t="str">
        <f>IFERROR(__xludf.DUMMYFUNCTION("""COMPUTED_VALUE"""),"")</f>
        <v/>
      </c>
      <c r="D11166" s="5">
        <v>0.0</v>
      </c>
    </row>
    <row r="11167" ht="14.25" customHeight="1">
      <c r="A11167" s="5"/>
      <c r="B11167" s="5"/>
      <c r="C11167" s="5" t="str">
        <f>IFERROR(__xludf.DUMMYFUNCTION("""COMPUTED_VALUE"""),"")</f>
        <v/>
      </c>
      <c r="D11167" s="5">
        <v>0.0</v>
      </c>
    </row>
    <row r="11168" ht="14.25" customHeight="1">
      <c r="A11168" s="5"/>
      <c r="B11168" s="5"/>
      <c r="C11168" s="5" t="str">
        <f>IFERROR(__xludf.DUMMYFUNCTION("""COMPUTED_VALUE"""),"")</f>
        <v/>
      </c>
      <c r="D11168" s="5">
        <v>0.0</v>
      </c>
    </row>
    <row r="11169" ht="14.25" customHeight="1">
      <c r="A11169" s="5"/>
      <c r="B11169" s="5"/>
      <c r="C11169" s="5" t="str">
        <f>IFERROR(__xludf.DUMMYFUNCTION("""COMPUTED_VALUE"""),"")</f>
        <v/>
      </c>
      <c r="D11169" s="5">
        <v>0.0</v>
      </c>
    </row>
    <row r="11170" ht="14.25" customHeight="1">
      <c r="A11170" s="5"/>
      <c r="B11170" s="5"/>
      <c r="C11170" s="5" t="str">
        <f>IFERROR(__xludf.DUMMYFUNCTION("""COMPUTED_VALUE"""),"")</f>
        <v/>
      </c>
      <c r="D11170" s="5">
        <v>0.0</v>
      </c>
    </row>
    <row r="11171" ht="14.25" customHeight="1">
      <c r="A11171" s="5"/>
      <c r="B11171" s="5"/>
      <c r="C11171" s="5" t="str">
        <f>IFERROR(__xludf.DUMMYFUNCTION("""COMPUTED_VALUE"""),"")</f>
        <v/>
      </c>
      <c r="D11171" s="5">
        <v>0.0</v>
      </c>
    </row>
    <row r="11172" ht="14.25" customHeight="1">
      <c r="A11172" s="5"/>
      <c r="B11172" s="5"/>
      <c r="C11172" s="5" t="str">
        <f>IFERROR(__xludf.DUMMYFUNCTION("""COMPUTED_VALUE"""),"")</f>
        <v/>
      </c>
      <c r="D11172" s="5">
        <v>0.0</v>
      </c>
    </row>
    <row r="11173" ht="14.25" customHeight="1">
      <c r="A11173" s="5"/>
      <c r="B11173" s="5"/>
      <c r="C11173" s="5" t="str">
        <f>IFERROR(__xludf.DUMMYFUNCTION("""COMPUTED_VALUE"""),"")</f>
        <v/>
      </c>
      <c r="D11173" s="5">
        <v>0.0</v>
      </c>
    </row>
    <row r="11174" ht="14.25" customHeight="1">
      <c r="A11174" s="5"/>
      <c r="B11174" s="5"/>
      <c r="C11174" s="5" t="str">
        <f>IFERROR(__xludf.DUMMYFUNCTION("""COMPUTED_VALUE"""),"")</f>
        <v/>
      </c>
      <c r="D11174" s="5">
        <v>0.0</v>
      </c>
    </row>
    <row r="11175" ht="14.25" customHeight="1">
      <c r="A11175" s="5"/>
      <c r="B11175" s="5"/>
      <c r="C11175" s="5" t="str">
        <f>IFERROR(__xludf.DUMMYFUNCTION("""COMPUTED_VALUE"""),"")</f>
        <v/>
      </c>
      <c r="D11175" s="5">
        <v>0.0</v>
      </c>
    </row>
    <row r="11176" ht="14.25" customHeight="1">
      <c r="A11176" s="5"/>
      <c r="B11176" s="5"/>
      <c r="C11176" s="5" t="str">
        <f>IFERROR(__xludf.DUMMYFUNCTION("""COMPUTED_VALUE"""),"")</f>
        <v/>
      </c>
      <c r="D11176" s="5">
        <v>0.0</v>
      </c>
    </row>
    <row r="11177" ht="14.25" customHeight="1">
      <c r="A11177" s="5"/>
      <c r="B11177" s="5"/>
      <c r="C11177" s="5" t="str">
        <f>IFERROR(__xludf.DUMMYFUNCTION("""COMPUTED_VALUE"""),"")</f>
        <v/>
      </c>
      <c r="D11177" s="5">
        <v>0.0</v>
      </c>
    </row>
    <row r="11178" ht="14.25" customHeight="1">
      <c r="A11178" s="5"/>
      <c r="B11178" s="5"/>
      <c r="C11178" s="5" t="str">
        <f>IFERROR(__xludf.DUMMYFUNCTION("""COMPUTED_VALUE"""),"")</f>
        <v/>
      </c>
      <c r="D11178" s="5">
        <v>0.0</v>
      </c>
    </row>
    <row r="11179" ht="14.25" customHeight="1">
      <c r="A11179" s="5"/>
      <c r="B11179" s="5"/>
      <c r="C11179" s="5" t="str">
        <f>IFERROR(__xludf.DUMMYFUNCTION("""COMPUTED_VALUE"""),"")</f>
        <v/>
      </c>
      <c r="D11179" s="5">
        <v>0.0</v>
      </c>
    </row>
    <row r="11180" ht="14.25" customHeight="1">
      <c r="A11180" s="5"/>
      <c r="B11180" s="5"/>
      <c r="C11180" s="5" t="str">
        <f>IFERROR(__xludf.DUMMYFUNCTION("""COMPUTED_VALUE"""),"")</f>
        <v/>
      </c>
      <c r="D11180" s="5">
        <v>0.0</v>
      </c>
    </row>
    <row r="11181" ht="14.25" customHeight="1">
      <c r="A11181" s="5"/>
      <c r="B11181" s="5"/>
      <c r="C11181" s="5" t="str">
        <f>IFERROR(__xludf.DUMMYFUNCTION("""COMPUTED_VALUE"""),"")</f>
        <v/>
      </c>
      <c r="D11181" s="5">
        <v>0.0</v>
      </c>
    </row>
    <row r="11182" ht="14.25" customHeight="1">
      <c r="A11182" s="5"/>
      <c r="B11182" s="5"/>
      <c r="C11182" s="5" t="str">
        <f>IFERROR(__xludf.DUMMYFUNCTION("""COMPUTED_VALUE"""),"")</f>
        <v/>
      </c>
      <c r="D11182" s="5">
        <v>0.0</v>
      </c>
    </row>
    <row r="11183" ht="14.25" customHeight="1">
      <c r="A11183" s="5"/>
      <c r="B11183" s="5"/>
      <c r="C11183" s="5" t="str">
        <f>IFERROR(__xludf.DUMMYFUNCTION("""COMPUTED_VALUE"""),"")</f>
        <v/>
      </c>
      <c r="D11183" s="5">
        <v>0.0</v>
      </c>
    </row>
    <row r="11184" ht="14.25" customHeight="1">
      <c r="A11184" s="5"/>
      <c r="B11184" s="5"/>
      <c r="C11184" s="5" t="str">
        <f>IFERROR(__xludf.DUMMYFUNCTION("""COMPUTED_VALUE"""),"")</f>
        <v/>
      </c>
      <c r="D11184" s="5">
        <v>0.0</v>
      </c>
    </row>
    <row r="11185" ht="14.25" customHeight="1">
      <c r="A11185" s="5"/>
      <c r="B11185" s="5"/>
      <c r="C11185" s="5" t="str">
        <f>IFERROR(__xludf.DUMMYFUNCTION("""COMPUTED_VALUE"""),"")</f>
        <v/>
      </c>
      <c r="D11185" s="5">
        <v>0.0</v>
      </c>
    </row>
    <row r="11186" ht="14.25" customHeight="1">
      <c r="A11186" s="5"/>
      <c r="B11186" s="5"/>
      <c r="C11186" s="5" t="str">
        <f>IFERROR(__xludf.DUMMYFUNCTION("""COMPUTED_VALUE"""),"")</f>
        <v/>
      </c>
      <c r="D11186" s="5">
        <v>0.0</v>
      </c>
    </row>
    <row r="11187" ht="14.25" customHeight="1">
      <c r="A11187" s="5"/>
      <c r="B11187" s="5"/>
      <c r="C11187" s="5" t="str">
        <f>IFERROR(__xludf.DUMMYFUNCTION("""COMPUTED_VALUE"""),"")</f>
        <v/>
      </c>
      <c r="D11187" s="5">
        <v>0.0</v>
      </c>
    </row>
    <row r="11188" ht="14.25" customHeight="1">
      <c r="A11188" s="5"/>
      <c r="B11188" s="5"/>
      <c r="C11188" s="5" t="str">
        <f>IFERROR(__xludf.DUMMYFUNCTION("""COMPUTED_VALUE"""),"")</f>
        <v/>
      </c>
      <c r="D11188" s="5">
        <v>0.0</v>
      </c>
    </row>
    <row r="11189" ht="14.25" customHeight="1">
      <c r="A11189" s="5"/>
      <c r="B11189" s="5"/>
      <c r="C11189" s="5" t="str">
        <f>IFERROR(__xludf.DUMMYFUNCTION("""COMPUTED_VALUE"""),"")</f>
        <v/>
      </c>
      <c r="D11189" s="5">
        <v>0.0</v>
      </c>
    </row>
    <row r="11190" ht="14.25" customHeight="1">
      <c r="A11190" s="5"/>
      <c r="B11190" s="5"/>
      <c r="C11190" s="5" t="str">
        <f>IFERROR(__xludf.DUMMYFUNCTION("""COMPUTED_VALUE"""),"")</f>
        <v/>
      </c>
      <c r="D11190" s="5">
        <v>0.0</v>
      </c>
    </row>
    <row r="11191" ht="14.25" customHeight="1">
      <c r="A11191" s="5"/>
      <c r="B11191" s="5"/>
      <c r="C11191" s="5" t="str">
        <f>IFERROR(__xludf.DUMMYFUNCTION("""COMPUTED_VALUE"""),"")</f>
        <v/>
      </c>
      <c r="D11191" s="5">
        <v>0.0</v>
      </c>
    </row>
    <row r="11192" ht="14.25" customHeight="1">
      <c r="A11192" s="5"/>
      <c r="B11192" s="5"/>
      <c r="C11192" s="5" t="str">
        <f>IFERROR(__xludf.DUMMYFUNCTION("""COMPUTED_VALUE"""),"")</f>
        <v/>
      </c>
      <c r="D11192" s="5">
        <v>0.0</v>
      </c>
    </row>
    <row r="11193" ht="14.25" customHeight="1">
      <c r="A11193" s="5"/>
      <c r="B11193" s="5"/>
      <c r="C11193" s="5" t="str">
        <f>IFERROR(__xludf.DUMMYFUNCTION("""COMPUTED_VALUE"""),"")</f>
        <v/>
      </c>
      <c r="D11193" s="5">
        <v>0.0</v>
      </c>
    </row>
    <row r="11194" ht="14.25" customHeight="1">
      <c r="A11194" s="5"/>
      <c r="B11194" s="5"/>
      <c r="C11194" s="5" t="str">
        <f>IFERROR(__xludf.DUMMYFUNCTION("""COMPUTED_VALUE"""),"")</f>
        <v/>
      </c>
      <c r="D11194" s="5">
        <v>0.0</v>
      </c>
    </row>
    <row r="11195" ht="14.25" customHeight="1">
      <c r="A11195" s="5"/>
      <c r="B11195" s="5"/>
      <c r="C11195" s="5" t="str">
        <f>IFERROR(__xludf.DUMMYFUNCTION("""COMPUTED_VALUE"""),"")</f>
        <v/>
      </c>
      <c r="D11195" s="5">
        <v>0.0</v>
      </c>
    </row>
    <row r="11196" ht="14.25" customHeight="1">
      <c r="A11196" s="5"/>
      <c r="B11196" s="5"/>
      <c r="C11196" s="5" t="str">
        <f>IFERROR(__xludf.DUMMYFUNCTION("""COMPUTED_VALUE"""),"")</f>
        <v/>
      </c>
      <c r="D11196" s="5">
        <v>0.0</v>
      </c>
    </row>
    <row r="11197" ht="14.25" customHeight="1">
      <c r="A11197" s="5"/>
      <c r="B11197" s="5"/>
      <c r="C11197" s="5" t="str">
        <f>IFERROR(__xludf.DUMMYFUNCTION("""COMPUTED_VALUE"""),"")</f>
        <v/>
      </c>
      <c r="D11197" s="5">
        <v>0.0</v>
      </c>
    </row>
    <row r="11198" ht="14.25" customHeight="1">
      <c r="A11198" s="5"/>
      <c r="B11198" s="5"/>
      <c r="C11198" s="5" t="str">
        <f>IFERROR(__xludf.DUMMYFUNCTION("""COMPUTED_VALUE"""),"")</f>
        <v/>
      </c>
      <c r="D11198" s="5">
        <v>0.0</v>
      </c>
    </row>
    <row r="11199" ht="14.25" customHeight="1">
      <c r="A11199" s="5"/>
      <c r="B11199" s="5"/>
      <c r="C11199" s="5" t="str">
        <f>IFERROR(__xludf.DUMMYFUNCTION("""COMPUTED_VALUE"""),"")</f>
        <v/>
      </c>
      <c r="D11199" s="5">
        <v>0.0</v>
      </c>
    </row>
    <row r="11200" ht="14.25" customHeight="1">
      <c r="A11200" s="5"/>
      <c r="B11200" s="5"/>
      <c r="C11200" s="5" t="str">
        <f>IFERROR(__xludf.DUMMYFUNCTION("""COMPUTED_VALUE"""),"")</f>
        <v/>
      </c>
      <c r="D11200" s="5">
        <v>0.0</v>
      </c>
    </row>
    <row r="11201" ht="14.25" customHeight="1">
      <c r="A11201" s="5"/>
      <c r="B11201" s="5"/>
      <c r="C11201" s="5" t="str">
        <f>IFERROR(__xludf.DUMMYFUNCTION("""COMPUTED_VALUE"""),"")</f>
        <v/>
      </c>
      <c r="D11201" s="5">
        <v>0.0</v>
      </c>
    </row>
    <row r="11202" ht="14.25" customHeight="1">
      <c r="A11202" s="5"/>
      <c r="B11202" s="5"/>
      <c r="C11202" s="5" t="str">
        <f>IFERROR(__xludf.DUMMYFUNCTION("""COMPUTED_VALUE"""),"")</f>
        <v/>
      </c>
      <c r="D11202" s="5">
        <v>0.0</v>
      </c>
    </row>
    <row r="11203" ht="14.25" customHeight="1">
      <c r="A11203" s="5"/>
      <c r="B11203" s="5"/>
      <c r="C11203" s="5" t="str">
        <f>IFERROR(__xludf.DUMMYFUNCTION("""COMPUTED_VALUE"""),"")</f>
        <v/>
      </c>
      <c r="D11203" s="5">
        <v>0.0</v>
      </c>
    </row>
    <row r="11204" ht="14.25" customHeight="1">
      <c r="A11204" s="5"/>
      <c r="B11204" s="5"/>
      <c r="C11204" s="5" t="str">
        <f>IFERROR(__xludf.DUMMYFUNCTION("""COMPUTED_VALUE"""),"")</f>
        <v/>
      </c>
      <c r="D11204" s="5">
        <v>0.0</v>
      </c>
    </row>
    <row r="11205" ht="14.25" customHeight="1">
      <c r="A11205" s="5"/>
      <c r="B11205" s="5"/>
      <c r="C11205" s="5" t="str">
        <f>IFERROR(__xludf.DUMMYFUNCTION("""COMPUTED_VALUE"""),"")</f>
        <v/>
      </c>
      <c r="D11205" s="5">
        <v>0.0</v>
      </c>
    </row>
    <row r="11206" ht="14.25" customHeight="1">
      <c r="A11206" s="5"/>
      <c r="B11206" s="5"/>
      <c r="C11206" s="5" t="str">
        <f>IFERROR(__xludf.DUMMYFUNCTION("""COMPUTED_VALUE"""),"")</f>
        <v/>
      </c>
      <c r="D11206" s="5">
        <v>0.0</v>
      </c>
    </row>
    <row r="11207" ht="14.25" customHeight="1">
      <c r="A11207" s="5"/>
      <c r="B11207" s="5"/>
      <c r="C11207" s="5" t="str">
        <f>IFERROR(__xludf.DUMMYFUNCTION("""COMPUTED_VALUE"""),"")</f>
        <v/>
      </c>
      <c r="D11207" s="5">
        <v>0.0</v>
      </c>
    </row>
    <row r="11208" ht="14.25" customHeight="1">
      <c r="A11208" s="5"/>
      <c r="B11208" s="5"/>
      <c r="C11208" s="5" t="str">
        <f>IFERROR(__xludf.DUMMYFUNCTION("""COMPUTED_VALUE"""),"")</f>
        <v/>
      </c>
      <c r="D11208" s="5">
        <v>0.0</v>
      </c>
    </row>
    <row r="11209" ht="14.25" customHeight="1">
      <c r="A11209" s="5"/>
      <c r="B11209" s="5"/>
      <c r="C11209" s="5" t="str">
        <f>IFERROR(__xludf.DUMMYFUNCTION("""COMPUTED_VALUE"""),"")</f>
        <v/>
      </c>
      <c r="D11209" s="5">
        <v>0.0</v>
      </c>
    </row>
    <row r="11210" ht="14.25" customHeight="1">
      <c r="A11210" s="5"/>
      <c r="B11210" s="5"/>
      <c r="C11210" s="5" t="str">
        <f>IFERROR(__xludf.DUMMYFUNCTION("""COMPUTED_VALUE"""),"")</f>
        <v/>
      </c>
      <c r="D11210" s="5">
        <v>0.0</v>
      </c>
    </row>
    <row r="11211" ht="14.25" customHeight="1">
      <c r="A11211" s="5"/>
      <c r="B11211" s="5"/>
      <c r="C11211" s="5" t="str">
        <f>IFERROR(__xludf.DUMMYFUNCTION("""COMPUTED_VALUE"""),"")</f>
        <v/>
      </c>
      <c r="D11211" s="5">
        <v>0.0</v>
      </c>
    </row>
    <row r="11212" ht="14.25" customHeight="1">
      <c r="A11212" s="5"/>
      <c r="B11212" s="5"/>
      <c r="C11212" s="5" t="str">
        <f>IFERROR(__xludf.DUMMYFUNCTION("""COMPUTED_VALUE"""),"")</f>
        <v/>
      </c>
      <c r="D11212" s="5">
        <v>0.0</v>
      </c>
    </row>
    <row r="11213" ht="14.25" customHeight="1">
      <c r="A11213" s="5"/>
      <c r="B11213" s="5"/>
      <c r="C11213" s="5" t="str">
        <f>IFERROR(__xludf.DUMMYFUNCTION("""COMPUTED_VALUE"""),"")</f>
        <v/>
      </c>
      <c r="D11213" s="5">
        <v>0.0</v>
      </c>
    </row>
    <row r="11214" ht="14.25" customHeight="1">
      <c r="A11214" s="5"/>
      <c r="B11214" s="5"/>
      <c r="C11214" s="5" t="str">
        <f>IFERROR(__xludf.DUMMYFUNCTION("""COMPUTED_VALUE"""),"")</f>
        <v/>
      </c>
      <c r="D11214" s="5">
        <v>0.0</v>
      </c>
    </row>
    <row r="11215" ht="14.25" customHeight="1">
      <c r="A11215" s="5"/>
      <c r="B11215" s="5"/>
      <c r="C11215" s="5" t="str">
        <f>IFERROR(__xludf.DUMMYFUNCTION("""COMPUTED_VALUE"""),"")</f>
        <v/>
      </c>
      <c r="D11215" s="5">
        <v>0.0</v>
      </c>
    </row>
    <row r="11216" ht="14.25" customHeight="1">
      <c r="A11216" s="5"/>
      <c r="B11216" s="5"/>
      <c r="C11216" s="5" t="str">
        <f>IFERROR(__xludf.DUMMYFUNCTION("""COMPUTED_VALUE"""),"")</f>
        <v/>
      </c>
      <c r="D11216" s="5">
        <v>0.0</v>
      </c>
    </row>
    <row r="11217" ht="14.25" customHeight="1">
      <c r="A11217" s="5"/>
      <c r="B11217" s="5"/>
      <c r="C11217" s="5" t="str">
        <f>IFERROR(__xludf.DUMMYFUNCTION("""COMPUTED_VALUE"""),"")</f>
        <v/>
      </c>
      <c r="D11217" s="5">
        <v>0.0</v>
      </c>
    </row>
    <row r="11218" ht="14.25" customHeight="1">
      <c r="A11218" s="5"/>
      <c r="B11218" s="5"/>
      <c r="C11218" s="5" t="str">
        <f>IFERROR(__xludf.DUMMYFUNCTION("""COMPUTED_VALUE"""),"")</f>
        <v/>
      </c>
      <c r="D11218" s="5">
        <v>0.0</v>
      </c>
    </row>
    <row r="11219" ht="14.25" customHeight="1">
      <c r="A11219" s="5"/>
      <c r="B11219" s="5"/>
      <c r="C11219" s="5" t="str">
        <f>IFERROR(__xludf.DUMMYFUNCTION("""COMPUTED_VALUE"""),"")</f>
        <v/>
      </c>
      <c r="D11219" s="5">
        <v>0.0</v>
      </c>
    </row>
    <row r="11220" ht="14.25" customHeight="1">
      <c r="A11220" s="5"/>
      <c r="B11220" s="5"/>
      <c r="C11220" s="5" t="str">
        <f>IFERROR(__xludf.DUMMYFUNCTION("""COMPUTED_VALUE"""),"")</f>
        <v/>
      </c>
      <c r="D11220" s="5">
        <v>0.0</v>
      </c>
    </row>
    <row r="11221" ht="14.25" customHeight="1">
      <c r="A11221" s="5"/>
      <c r="B11221" s="5"/>
      <c r="C11221" s="5" t="str">
        <f>IFERROR(__xludf.DUMMYFUNCTION("""COMPUTED_VALUE"""),"")</f>
        <v/>
      </c>
      <c r="D11221" s="5">
        <v>0.0</v>
      </c>
    </row>
    <row r="11222" ht="14.25" customHeight="1">
      <c r="A11222" s="5"/>
      <c r="B11222" s="5"/>
      <c r="C11222" s="5" t="str">
        <f>IFERROR(__xludf.DUMMYFUNCTION("""COMPUTED_VALUE"""),"")</f>
        <v/>
      </c>
      <c r="D11222" s="5">
        <v>0.0</v>
      </c>
    </row>
    <row r="11223" ht="14.25" customHeight="1">
      <c r="A11223" s="5"/>
      <c r="B11223" s="5"/>
      <c r="C11223" s="5" t="str">
        <f>IFERROR(__xludf.DUMMYFUNCTION("""COMPUTED_VALUE"""),"")</f>
        <v/>
      </c>
      <c r="D11223" s="5">
        <v>0.0</v>
      </c>
    </row>
    <row r="11224" ht="14.25" customHeight="1">
      <c r="A11224" s="5"/>
      <c r="B11224" s="5"/>
      <c r="C11224" s="5" t="str">
        <f>IFERROR(__xludf.DUMMYFUNCTION("""COMPUTED_VALUE"""),"")</f>
        <v/>
      </c>
      <c r="D11224" s="5">
        <v>0.0</v>
      </c>
    </row>
    <row r="11225" ht="14.25" customHeight="1">
      <c r="A11225" s="5"/>
      <c r="B11225" s="5"/>
      <c r="C11225" s="5" t="str">
        <f>IFERROR(__xludf.DUMMYFUNCTION("""COMPUTED_VALUE"""),"")</f>
        <v/>
      </c>
      <c r="D11225" s="5">
        <v>0.0</v>
      </c>
    </row>
    <row r="11226" ht="14.25" customHeight="1">
      <c r="A11226" s="5"/>
      <c r="B11226" s="5"/>
      <c r="C11226" s="5" t="str">
        <f>IFERROR(__xludf.DUMMYFUNCTION("""COMPUTED_VALUE"""),"")</f>
        <v/>
      </c>
      <c r="D11226" s="5">
        <v>0.0</v>
      </c>
    </row>
    <row r="11227" ht="14.25" customHeight="1">
      <c r="A11227" s="5"/>
      <c r="B11227" s="5"/>
      <c r="C11227" s="5" t="str">
        <f>IFERROR(__xludf.DUMMYFUNCTION("""COMPUTED_VALUE"""),"")</f>
        <v/>
      </c>
      <c r="D11227" s="5">
        <v>0.0</v>
      </c>
    </row>
    <row r="11228" ht="14.25" customHeight="1">
      <c r="A11228" s="5"/>
      <c r="B11228" s="5"/>
      <c r="C11228" s="5" t="str">
        <f>IFERROR(__xludf.DUMMYFUNCTION("""COMPUTED_VALUE"""),"")</f>
        <v/>
      </c>
      <c r="D11228" s="5">
        <v>0.0</v>
      </c>
    </row>
    <row r="11229" ht="14.25" customHeight="1">
      <c r="A11229" s="5"/>
      <c r="B11229" s="5"/>
      <c r="C11229" s="5" t="str">
        <f>IFERROR(__xludf.DUMMYFUNCTION("""COMPUTED_VALUE"""),"")</f>
        <v/>
      </c>
      <c r="D11229" s="5">
        <v>0.0</v>
      </c>
    </row>
    <row r="11230" ht="14.25" customHeight="1">
      <c r="A11230" s="5"/>
      <c r="B11230" s="5"/>
      <c r="C11230" s="5" t="str">
        <f>IFERROR(__xludf.DUMMYFUNCTION("""COMPUTED_VALUE"""),"")</f>
        <v/>
      </c>
      <c r="D11230" s="5">
        <v>0.0</v>
      </c>
    </row>
    <row r="11231" ht="14.25" customHeight="1">
      <c r="A11231" s="5"/>
      <c r="B11231" s="5"/>
      <c r="C11231" s="5" t="str">
        <f>IFERROR(__xludf.DUMMYFUNCTION("""COMPUTED_VALUE"""),"")</f>
        <v/>
      </c>
      <c r="D11231" s="5">
        <v>0.0</v>
      </c>
    </row>
    <row r="11232" ht="14.25" customHeight="1">
      <c r="A11232" s="5"/>
      <c r="B11232" s="5"/>
      <c r="C11232" s="5" t="str">
        <f>IFERROR(__xludf.DUMMYFUNCTION("""COMPUTED_VALUE"""),"")</f>
        <v/>
      </c>
      <c r="D11232" s="5">
        <v>0.0</v>
      </c>
    </row>
    <row r="11233" ht="14.25" customHeight="1">
      <c r="A11233" s="5"/>
      <c r="B11233" s="5"/>
      <c r="C11233" s="5" t="str">
        <f>IFERROR(__xludf.DUMMYFUNCTION("""COMPUTED_VALUE"""),"")</f>
        <v/>
      </c>
      <c r="D11233" s="5">
        <v>0.0</v>
      </c>
    </row>
    <row r="11234" ht="14.25" customHeight="1">
      <c r="A11234" s="5"/>
      <c r="B11234" s="5"/>
      <c r="C11234" s="5" t="str">
        <f>IFERROR(__xludf.DUMMYFUNCTION("""COMPUTED_VALUE"""),"")</f>
        <v/>
      </c>
      <c r="D11234" s="5">
        <v>0.0</v>
      </c>
    </row>
    <row r="11235" ht="14.25" customHeight="1">
      <c r="A11235" s="5"/>
      <c r="B11235" s="5"/>
      <c r="C11235" s="5" t="str">
        <f>IFERROR(__xludf.DUMMYFUNCTION("""COMPUTED_VALUE"""),"")</f>
        <v/>
      </c>
      <c r="D11235" s="5">
        <v>0.0</v>
      </c>
    </row>
    <row r="11236" ht="14.25" customHeight="1">
      <c r="A11236" s="5"/>
      <c r="B11236" s="5"/>
      <c r="C11236" s="5" t="str">
        <f>IFERROR(__xludf.DUMMYFUNCTION("""COMPUTED_VALUE"""),"")</f>
        <v/>
      </c>
      <c r="D11236" s="5">
        <v>0.0</v>
      </c>
    </row>
    <row r="11237" ht="14.25" customHeight="1">
      <c r="A11237" s="5"/>
      <c r="B11237" s="5"/>
      <c r="C11237" s="5" t="str">
        <f>IFERROR(__xludf.DUMMYFUNCTION("""COMPUTED_VALUE"""),"")</f>
        <v/>
      </c>
      <c r="D11237" s="5">
        <v>0.0</v>
      </c>
    </row>
    <row r="11238" ht="14.25" customHeight="1">
      <c r="A11238" s="5"/>
      <c r="B11238" s="5"/>
      <c r="C11238" s="5" t="str">
        <f>IFERROR(__xludf.DUMMYFUNCTION("""COMPUTED_VALUE"""),"")</f>
        <v/>
      </c>
      <c r="D11238" s="5">
        <v>0.0</v>
      </c>
    </row>
    <row r="11239" ht="14.25" customHeight="1">
      <c r="A11239" s="5"/>
      <c r="B11239" s="5"/>
      <c r="C11239" s="5" t="str">
        <f>IFERROR(__xludf.DUMMYFUNCTION("""COMPUTED_VALUE"""),"")</f>
        <v/>
      </c>
      <c r="D11239" s="5">
        <v>0.0</v>
      </c>
    </row>
    <row r="11240" ht="14.25" customHeight="1">
      <c r="A11240" s="5"/>
      <c r="B11240" s="5"/>
      <c r="C11240" s="5" t="str">
        <f>IFERROR(__xludf.DUMMYFUNCTION("""COMPUTED_VALUE"""),"")</f>
        <v/>
      </c>
      <c r="D11240" s="5">
        <v>0.0</v>
      </c>
    </row>
    <row r="11241" ht="14.25" customHeight="1">
      <c r="A11241" s="5"/>
      <c r="B11241" s="5"/>
      <c r="C11241" s="5" t="str">
        <f>IFERROR(__xludf.DUMMYFUNCTION("""COMPUTED_VALUE"""),"")</f>
        <v/>
      </c>
      <c r="D11241" s="5">
        <v>0.0</v>
      </c>
    </row>
    <row r="11242" ht="14.25" customHeight="1">
      <c r="A11242" s="5"/>
      <c r="B11242" s="5"/>
      <c r="C11242" s="5" t="str">
        <f>IFERROR(__xludf.DUMMYFUNCTION("""COMPUTED_VALUE"""),"")</f>
        <v/>
      </c>
      <c r="D11242" s="5">
        <v>0.0</v>
      </c>
    </row>
    <row r="11243" ht="14.25" customHeight="1">
      <c r="A11243" s="5"/>
      <c r="B11243" s="5"/>
      <c r="C11243" s="5" t="str">
        <f>IFERROR(__xludf.DUMMYFUNCTION("""COMPUTED_VALUE"""),"")</f>
        <v/>
      </c>
      <c r="D11243" s="5">
        <v>0.0</v>
      </c>
    </row>
    <row r="11244" ht="14.25" customHeight="1">
      <c r="A11244" s="5"/>
      <c r="B11244" s="5"/>
      <c r="C11244" s="5" t="str">
        <f>IFERROR(__xludf.DUMMYFUNCTION("""COMPUTED_VALUE"""),"")</f>
        <v/>
      </c>
      <c r="D11244" s="5">
        <v>0.0</v>
      </c>
    </row>
    <row r="11245" ht="14.25" customHeight="1">
      <c r="A11245" s="5"/>
      <c r="B11245" s="5"/>
      <c r="C11245" s="5" t="str">
        <f>IFERROR(__xludf.DUMMYFUNCTION("""COMPUTED_VALUE"""),"")</f>
        <v/>
      </c>
      <c r="D11245" s="5">
        <v>0.0</v>
      </c>
    </row>
    <row r="11246" ht="14.25" customHeight="1">
      <c r="A11246" s="5"/>
      <c r="B11246" s="5"/>
      <c r="C11246" s="5" t="str">
        <f>IFERROR(__xludf.DUMMYFUNCTION("""COMPUTED_VALUE"""),"")</f>
        <v/>
      </c>
      <c r="D11246" s="5">
        <v>0.0</v>
      </c>
    </row>
    <row r="11247" ht="14.25" customHeight="1">
      <c r="A11247" s="5"/>
      <c r="B11247" s="5"/>
      <c r="C11247" s="5" t="str">
        <f>IFERROR(__xludf.DUMMYFUNCTION("""COMPUTED_VALUE"""),"")</f>
        <v/>
      </c>
      <c r="D11247" s="5">
        <v>0.0</v>
      </c>
    </row>
    <row r="11248" ht="14.25" customHeight="1">
      <c r="A11248" s="5"/>
      <c r="B11248" s="5"/>
      <c r="C11248" s="5" t="str">
        <f>IFERROR(__xludf.DUMMYFUNCTION("""COMPUTED_VALUE"""),"")</f>
        <v/>
      </c>
      <c r="D11248" s="5">
        <v>0.0</v>
      </c>
    </row>
    <row r="11249" ht="14.25" customHeight="1">
      <c r="A11249" s="5"/>
      <c r="B11249" s="5"/>
      <c r="C11249" s="5" t="str">
        <f>IFERROR(__xludf.DUMMYFUNCTION("""COMPUTED_VALUE"""),"")</f>
        <v/>
      </c>
      <c r="D11249" s="5">
        <v>0.0</v>
      </c>
    </row>
    <row r="11250" ht="14.25" customHeight="1">
      <c r="A11250" s="5"/>
      <c r="B11250" s="5"/>
      <c r="C11250" s="5" t="str">
        <f>IFERROR(__xludf.DUMMYFUNCTION("""COMPUTED_VALUE"""),"")</f>
        <v/>
      </c>
      <c r="D11250" s="5">
        <v>0.0</v>
      </c>
    </row>
    <row r="11251" ht="14.25" customHeight="1">
      <c r="A11251" s="5"/>
      <c r="B11251" s="5"/>
      <c r="C11251" s="5" t="str">
        <f>IFERROR(__xludf.DUMMYFUNCTION("""COMPUTED_VALUE"""),"")</f>
        <v/>
      </c>
      <c r="D11251" s="5">
        <v>0.0</v>
      </c>
    </row>
    <row r="11252" ht="14.25" customHeight="1">
      <c r="A11252" s="5"/>
      <c r="B11252" s="5"/>
      <c r="C11252" s="5" t="str">
        <f>IFERROR(__xludf.DUMMYFUNCTION("""COMPUTED_VALUE"""),"")</f>
        <v/>
      </c>
      <c r="D11252" s="5">
        <v>0.0</v>
      </c>
    </row>
    <row r="11253" ht="14.25" customHeight="1">
      <c r="A11253" s="5"/>
      <c r="B11253" s="5"/>
      <c r="C11253" s="5" t="str">
        <f>IFERROR(__xludf.DUMMYFUNCTION("""COMPUTED_VALUE"""),"")</f>
        <v/>
      </c>
      <c r="D11253" s="5">
        <v>0.0</v>
      </c>
    </row>
    <row r="11254" ht="14.25" customHeight="1">
      <c r="A11254" s="5"/>
      <c r="B11254" s="5"/>
      <c r="C11254" s="5" t="str">
        <f>IFERROR(__xludf.DUMMYFUNCTION("""COMPUTED_VALUE"""),"")</f>
        <v/>
      </c>
      <c r="D11254" s="5">
        <v>0.0</v>
      </c>
    </row>
    <row r="11255" ht="14.25" customHeight="1">
      <c r="A11255" s="5"/>
      <c r="B11255" s="5"/>
      <c r="C11255" s="5" t="str">
        <f>IFERROR(__xludf.DUMMYFUNCTION("""COMPUTED_VALUE"""),"")</f>
        <v/>
      </c>
      <c r="D11255" s="5">
        <v>0.0</v>
      </c>
    </row>
    <row r="11256" ht="14.25" customHeight="1">
      <c r="A11256" s="5"/>
      <c r="B11256" s="5"/>
      <c r="C11256" s="5" t="str">
        <f>IFERROR(__xludf.DUMMYFUNCTION("""COMPUTED_VALUE"""),"")</f>
        <v/>
      </c>
      <c r="D11256" s="5">
        <v>0.0</v>
      </c>
    </row>
    <row r="11257" ht="14.25" customHeight="1">
      <c r="A11257" s="5"/>
      <c r="B11257" s="5"/>
      <c r="C11257" s="5" t="str">
        <f>IFERROR(__xludf.DUMMYFUNCTION("""COMPUTED_VALUE"""),"")</f>
        <v/>
      </c>
      <c r="D11257" s="5">
        <v>0.0</v>
      </c>
    </row>
    <row r="11258" ht="14.25" customHeight="1">
      <c r="A11258" s="5"/>
      <c r="B11258" s="5"/>
      <c r="C11258" s="5" t="str">
        <f>IFERROR(__xludf.DUMMYFUNCTION("""COMPUTED_VALUE"""),"")</f>
        <v/>
      </c>
      <c r="D11258" s="5">
        <v>0.0</v>
      </c>
    </row>
    <row r="11259" ht="14.25" customHeight="1">
      <c r="A11259" s="5"/>
      <c r="B11259" s="5"/>
      <c r="C11259" s="5" t="str">
        <f>IFERROR(__xludf.DUMMYFUNCTION("""COMPUTED_VALUE"""),"")</f>
        <v/>
      </c>
      <c r="D11259" s="5">
        <v>0.0</v>
      </c>
    </row>
    <row r="11260" ht="14.25" customHeight="1">
      <c r="A11260" s="5"/>
      <c r="B11260" s="5"/>
      <c r="C11260" s="5" t="str">
        <f>IFERROR(__xludf.DUMMYFUNCTION("""COMPUTED_VALUE"""),"")</f>
        <v/>
      </c>
      <c r="D11260" s="5">
        <v>0.0</v>
      </c>
    </row>
    <row r="11261" ht="14.25" customHeight="1">
      <c r="A11261" s="5"/>
      <c r="B11261" s="5"/>
      <c r="C11261" s="5" t="str">
        <f>IFERROR(__xludf.DUMMYFUNCTION("""COMPUTED_VALUE"""),"")</f>
        <v/>
      </c>
      <c r="D11261" s="5">
        <v>0.0</v>
      </c>
    </row>
    <row r="11262" ht="14.25" customHeight="1">
      <c r="A11262" s="5"/>
      <c r="B11262" s="5"/>
      <c r="C11262" s="5" t="str">
        <f>IFERROR(__xludf.DUMMYFUNCTION("""COMPUTED_VALUE"""),"")</f>
        <v/>
      </c>
      <c r="D11262" s="5">
        <v>0.0</v>
      </c>
    </row>
    <row r="11263" ht="14.25" customHeight="1">
      <c r="A11263" s="5"/>
      <c r="B11263" s="5"/>
      <c r="C11263" s="5" t="str">
        <f>IFERROR(__xludf.DUMMYFUNCTION("""COMPUTED_VALUE"""),"")</f>
        <v/>
      </c>
      <c r="D11263" s="5">
        <v>0.0</v>
      </c>
    </row>
    <row r="11264" ht="14.25" customHeight="1">
      <c r="A11264" s="5"/>
      <c r="B11264" s="5"/>
      <c r="C11264" s="5" t="str">
        <f>IFERROR(__xludf.DUMMYFUNCTION("""COMPUTED_VALUE"""),"")</f>
        <v/>
      </c>
      <c r="D11264" s="5">
        <v>0.0</v>
      </c>
    </row>
    <row r="11265" ht="14.25" customHeight="1">
      <c r="A11265" s="5"/>
      <c r="B11265" s="5"/>
      <c r="C11265" s="5" t="str">
        <f>IFERROR(__xludf.DUMMYFUNCTION("""COMPUTED_VALUE"""),"")</f>
        <v/>
      </c>
      <c r="D11265" s="5">
        <v>0.0</v>
      </c>
    </row>
    <row r="11266" ht="14.25" customHeight="1">
      <c r="A11266" s="5"/>
      <c r="B11266" s="5"/>
      <c r="C11266" s="5" t="str">
        <f>IFERROR(__xludf.DUMMYFUNCTION("""COMPUTED_VALUE"""),"")</f>
        <v/>
      </c>
      <c r="D11266" s="5">
        <v>0.0</v>
      </c>
    </row>
    <row r="11267" ht="14.25" customHeight="1">
      <c r="A11267" s="5"/>
      <c r="B11267" s="5"/>
      <c r="C11267" s="5" t="str">
        <f>IFERROR(__xludf.DUMMYFUNCTION("""COMPUTED_VALUE"""),"")</f>
        <v/>
      </c>
      <c r="D11267" s="5">
        <v>0.0</v>
      </c>
    </row>
    <row r="11268" ht="14.25" customHeight="1">
      <c r="A11268" s="5"/>
      <c r="B11268" s="5"/>
      <c r="C11268" s="5" t="str">
        <f>IFERROR(__xludf.DUMMYFUNCTION("""COMPUTED_VALUE"""),"")</f>
        <v/>
      </c>
      <c r="D11268" s="5">
        <v>0.0</v>
      </c>
    </row>
    <row r="11269" ht="14.25" customHeight="1">
      <c r="A11269" s="5"/>
      <c r="B11269" s="5"/>
      <c r="C11269" s="5" t="str">
        <f>IFERROR(__xludf.DUMMYFUNCTION("""COMPUTED_VALUE"""),"")</f>
        <v/>
      </c>
      <c r="D11269" s="5">
        <v>0.0</v>
      </c>
    </row>
    <row r="11270" ht="14.25" customHeight="1">
      <c r="A11270" s="5"/>
      <c r="B11270" s="5"/>
      <c r="C11270" s="5" t="str">
        <f>IFERROR(__xludf.DUMMYFUNCTION("""COMPUTED_VALUE"""),"")</f>
        <v/>
      </c>
      <c r="D11270" s="5">
        <v>0.0</v>
      </c>
    </row>
    <row r="11271" ht="14.25" customHeight="1">
      <c r="A11271" s="5"/>
      <c r="B11271" s="5"/>
      <c r="C11271" s="5" t="str">
        <f>IFERROR(__xludf.DUMMYFUNCTION("""COMPUTED_VALUE"""),"")</f>
        <v/>
      </c>
      <c r="D11271" s="5">
        <v>0.0</v>
      </c>
    </row>
    <row r="11272" ht="14.25" customHeight="1">
      <c r="A11272" s="5"/>
      <c r="B11272" s="5"/>
      <c r="C11272" s="5" t="str">
        <f>IFERROR(__xludf.DUMMYFUNCTION("""COMPUTED_VALUE"""),"")</f>
        <v/>
      </c>
      <c r="D11272" s="5">
        <v>0.0</v>
      </c>
    </row>
    <row r="11273" ht="14.25" customHeight="1">
      <c r="A11273" s="5"/>
      <c r="B11273" s="5"/>
      <c r="C11273" s="5" t="str">
        <f>IFERROR(__xludf.DUMMYFUNCTION("""COMPUTED_VALUE"""),"")</f>
        <v/>
      </c>
      <c r="D11273" s="5">
        <v>0.0</v>
      </c>
    </row>
    <row r="11274" ht="14.25" customHeight="1">
      <c r="A11274" s="5"/>
      <c r="B11274" s="5"/>
      <c r="C11274" s="5" t="str">
        <f>IFERROR(__xludf.DUMMYFUNCTION("""COMPUTED_VALUE"""),"")</f>
        <v/>
      </c>
      <c r="D11274" s="5">
        <v>0.0</v>
      </c>
    </row>
    <row r="11275" ht="14.25" customHeight="1">
      <c r="A11275" s="5"/>
      <c r="B11275" s="5"/>
      <c r="C11275" s="5" t="str">
        <f>IFERROR(__xludf.DUMMYFUNCTION("""COMPUTED_VALUE"""),"")</f>
        <v/>
      </c>
      <c r="D11275" s="5">
        <v>0.0</v>
      </c>
    </row>
    <row r="11276" ht="14.25" customHeight="1">
      <c r="A11276" s="5"/>
      <c r="B11276" s="5"/>
      <c r="C11276" s="5" t="str">
        <f>IFERROR(__xludf.DUMMYFUNCTION("""COMPUTED_VALUE"""),"")</f>
        <v/>
      </c>
      <c r="D11276" s="5">
        <v>0.0</v>
      </c>
    </row>
    <row r="11277" ht="14.25" customHeight="1">
      <c r="A11277" s="5"/>
      <c r="B11277" s="5"/>
      <c r="C11277" s="5" t="str">
        <f>IFERROR(__xludf.DUMMYFUNCTION("""COMPUTED_VALUE"""),"")</f>
        <v/>
      </c>
      <c r="D11277" s="5">
        <v>0.0</v>
      </c>
    </row>
    <row r="11278" ht="14.25" customHeight="1">
      <c r="A11278" s="5"/>
      <c r="B11278" s="5"/>
      <c r="C11278" s="5" t="str">
        <f>IFERROR(__xludf.DUMMYFUNCTION("""COMPUTED_VALUE"""),"")</f>
        <v/>
      </c>
      <c r="D11278" s="5">
        <v>0.0</v>
      </c>
    </row>
    <row r="11279" ht="14.25" customHeight="1">
      <c r="A11279" s="5"/>
      <c r="B11279" s="5"/>
      <c r="C11279" s="5" t="str">
        <f>IFERROR(__xludf.DUMMYFUNCTION("""COMPUTED_VALUE"""),"")</f>
        <v/>
      </c>
      <c r="D11279" s="5">
        <v>0.0</v>
      </c>
    </row>
    <row r="11280" ht="14.25" customHeight="1">
      <c r="A11280" s="5"/>
      <c r="B11280" s="5"/>
      <c r="C11280" s="5" t="str">
        <f>IFERROR(__xludf.DUMMYFUNCTION("""COMPUTED_VALUE"""),"")</f>
        <v/>
      </c>
      <c r="D11280" s="5">
        <v>0.0</v>
      </c>
    </row>
    <row r="11281" ht="14.25" customHeight="1">
      <c r="A11281" s="5"/>
      <c r="B11281" s="5"/>
      <c r="C11281" s="5" t="str">
        <f>IFERROR(__xludf.DUMMYFUNCTION("""COMPUTED_VALUE"""),"")</f>
        <v/>
      </c>
      <c r="D11281" s="5">
        <v>0.0</v>
      </c>
    </row>
    <row r="11282" ht="14.25" customHeight="1">
      <c r="A11282" s="5"/>
      <c r="B11282" s="5"/>
      <c r="C11282" s="5" t="str">
        <f>IFERROR(__xludf.DUMMYFUNCTION("""COMPUTED_VALUE"""),"")</f>
        <v/>
      </c>
      <c r="D11282" s="5">
        <v>0.0</v>
      </c>
    </row>
    <row r="11283" ht="14.25" customHeight="1">
      <c r="A11283" s="5"/>
      <c r="B11283" s="5"/>
      <c r="C11283" s="5" t="str">
        <f>IFERROR(__xludf.DUMMYFUNCTION("""COMPUTED_VALUE"""),"")</f>
        <v/>
      </c>
      <c r="D11283" s="5">
        <v>0.0</v>
      </c>
    </row>
    <row r="11284" ht="14.25" customHeight="1">
      <c r="A11284" s="5"/>
      <c r="B11284" s="5"/>
      <c r="C11284" s="5" t="str">
        <f>IFERROR(__xludf.DUMMYFUNCTION("""COMPUTED_VALUE"""),"")</f>
        <v/>
      </c>
      <c r="D11284" s="5">
        <v>0.0</v>
      </c>
    </row>
    <row r="11285" ht="14.25" customHeight="1">
      <c r="A11285" s="5"/>
      <c r="B11285" s="5"/>
      <c r="C11285" s="5" t="str">
        <f>IFERROR(__xludf.DUMMYFUNCTION("""COMPUTED_VALUE"""),"")</f>
        <v/>
      </c>
      <c r="D11285" s="5">
        <v>0.0</v>
      </c>
    </row>
    <row r="11286" ht="14.25" customHeight="1">
      <c r="A11286" s="5"/>
      <c r="B11286" s="5"/>
      <c r="C11286" s="5" t="str">
        <f>IFERROR(__xludf.DUMMYFUNCTION("""COMPUTED_VALUE"""),"")</f>
        <v/>
      </c>
      <c r="D11286" s="5">
        <v>0.0</v>
      </c>
    </row>
    <row r="11287" ht="14.25" customHeight="1">
      <c r="A11287" s="5"/>
      <c r="B11287" s="5"/>
      <c r="C11287" s="5" t="str">
        <f>IFERROR(__xludf.DUMMYFUNCTION("""COMPUTED_VALUE"""),"")</f>
        <v/>
      </c>
      <c r="D11287" s="5">
        <v>0.0</v>
      </c>
    </row>
    <row r="11288" ht="14.25" customHeight="1">
      <c r="A11288" s="5"/>
      <c r="B11288" s="5"/>
      <c r="C11288" s="5" t="str">
        <f>IFERROR(__xludf.DUMMYFUNCTION("""COMPUTED_VALUE"""),"")</f>
        <v/>
      </c>
      <c r="D11288" s="5">
        <v>0.0</v>
      </c>
    </row>
    <row r="11289" ht="14.25" customHeight="1">
      <c r="A11289" s="5"/>
      <c r="B11289" s="5"/>
      <c r="C11289" s="5" t="str">
        <f>IFERROR(__xludf.DUMMYFUNCTION("""COMPUTED_VALUE"""),"")</f>
        <v/>
      </c>
      <c r="D11289" s="5">
        <v>0.0</v>
      </c>
    </row>
    <row r="11290" ht="14.25" customHeight="1">
      <c r="A11290" s="5"/>
      <c r="B11290" s="5"/>
      <c r="C11290" s="5" t="str">
        <f>IFERROR(__xludf.DUMMYFUNCTION("""COMPUTED_VALUE"""),"")</f>
        <v/>
      </c>
      <c r="D11290" s="5">
        <v>0.0</v>
      </c>
    </row>
    <row r="11291" ht="14.25" customHeight="1">
      <c r="A11291" s="5"/>
      <c r="B11291" s="5"/>
      <c r="C11291" s="5" t="str">
        <f>IFERROR(__xludf.DUMMYFUNCTION("""COMPUTED_VALUE"""),"")</f>
        <v/>
      </c>
      <c r="D11291" s="5">
        <v>0.0</v>
      </c>
    </row>
    <row r="11292" ht="14.25" customHeight="1">
      <c r="A11292" s="5"/>
      <c r="B11292" s="5"/>
      <c r="C11292" s="5" t="str">
        <f>IFERROR(__xludf.DUMMYFUNCTION("""COMPUTED_VALUE"""),"")</f>
        <v/>
      </c>
      <c r="D11292" s="5">
        <v>0.0</v>
      </c>
    </row>
    <row r="11293" ht="14.25" customHeight="1">
      <c r="A11293" s="5"/>
      <c r="B11293" s="5"/>
      <c r="C11293" s="5" t="str">
        <f>IFERROR(__xludf.DUMMYFUNCTION("""COMPUTED_VALUE"""),"")</f>
        <v/>
      </c>
      <c r="D11293" s="5">
        <v>0.0</v>
      </c>
    </row>
    <row r="11294" ht="14.25" customHeight="1">
      <c r="A11294" s="5"/>
      <c r="B11294" s="5"/>
      <c r="C11294" s="5" t="str">
        <f>IFERROR(__xludf.DUMMYFUNCTION("""COMPUTED_VALUE"""),"")</f>
        <v/>
      </c>
      <c r="D11294" s="5">
        <v>0.0</v>
      </c>
    </row>
    <row r="11295" ht="14.25" customHeight="1">
      <c r="A11295" s="5"/>
      <c r="B11295" s="5"/>
      <c r="C11295" s="5" t="str">
        <f>IFERROR(__xludf.DUMMYFUNCTION("""COMPUTED_VALUE"""),"")</f>
        <v/>
      </c>
      <c r="D11295" s="5">
        <v>0.0</v>
      </c>
    </row>
    <row r="11296" ht="14.25" customHeight="1">
      <c r="A11296" s="5"/>
      <c r="B11296" s="5"/>
      <c r="C11296" s="5" t="str">
        <f>IFERROR(__xludf.DUMMYFUNCTION("""COMPUTED_VALUE"""),"")</f>
        <v/>
      </c>
      <c r="D11296" s="5">
        <v>0.0</v>
      </c>
    </row>
    <row r="11297" ht="14.25" customHeight="1">
      <c r="A11297" s="5"/>
      <c r="B11297" s="5"/>
      <c r="C11297" s="5" t="str">
        <f>IFERROR(__xludf.DUMMYFUNCTION("""COMPUTED_VALUE"""),"")</f>
        <v/>
      </c>
      <c r="D11297" s="5">
        <v>0.0</v>
      </c>
    </row>
    <row r="11298" ht="14.25" customHeight="1">
      <c r="A11298" s="5"/>
      <c r="B11298" s="5"/>
      <c r="C11298" s="5" t="str">
        <f>IFERROR(__xludf.DUMMYFUNCTION("""COMPUTED_VALUE"""),"")</f>
        <v/>
      </c>
      <c r="D11298" s="5">
        <v>0.0</v>
      </c>
    </row>
    <row r="11299" ht="14.25" customHeight="1">
      <c r="A11299" s="5"/>
      <c r="B11299" s="5"/>
      <c r="C11299" s="5" t="str">
        <f>IFERROR(__xludf.DUMMYFUNCTION("""COMPUTED_VALUE"""),"")</f>
        <v/>
      </c>
      <c r="D11299" s="5">
        <v>0.0</v>
      </c>
    </row>
    <row r="11300" ht="14.25" customHeight="1">
      <c r="A11300" s="5"/>
      <c r="B11300" s="5"/>
      <c r="C11300" s="5" t="str">
        <f>IFERROR(__xludf.DUMMYFUNCTION("""COMPUTED_VALUE"""),"")</f>
        <v/>
      </c>
      <c r="D11300" s="5">
        <v>0.0</v>
      </c>
    </row>
    <row r="11301" ht="14.25" customHeight="1">
      <c r="A11301" s="5"/>
      <c r="B11301" s="5"/>
      <c r="C11301" s="5" t="str">
        <f>IFERROR(__xludf.DUMMYFUNCTION("""COMPUTED_VALUE"""),"")</f>
        <v/>
      </c>
      <c r="D11301" s="5">
        <v>0.0</v>
      </c>
    </row>
    <row r="11302" ht="14.25" customHeight="1">
      <c r="A11302" s="5"/>
      <c r="B11302" s="5"/>
      <c r="C11302" s="5" t="str">
        <f>IFERROR(__xludf.DUMMYFUNCTION("""COMPUTED_VALUE"""),"")</f>
        <v/>
      </c>
      <c r="D11302" s="5">
        <v>0.0</v>
      </c>
    </row>
    <row r="11303" ht="14.25" customHeight="1">
      <c r="A11303" s="5"/>
      <c r="B11303" s="5"/>
      <c r="C11303" s="5" t="str">
        <f>IFERROR(__xludf.DUMMYFUNCTION("""COMPUTED_VALUE"""),"")</f>
        <v/>
      </c>
      <c r="D11303" s="5">
        <v>0.0</v>
      </c>
    </row>
    <row r="11304" ht="14.25" customHeight="1">
      <c r="A11304" s="5"/>
      <c r="B11304" s="5"/>
      <c r="C11304" s="5" t="str">
        <f>IFERROR(__xludf.DUMMYFUNCTION("""COMPUTED_VALUE"""),"")</f>
        <v/>
      </c>
      <c r="D11304" s="5">
        <v>0.0</v>
      </c>
    </row>
    <row r="11305" ht="14.25" customHeight="1">
      <c r="A11305" s="5"/>
      <c r="B11305" s="5"/>
      <c r="C11305" s="5" t="str">
        <f>IFERROR(__xludf.DUMMYFUNCTION("""COMPUTED_VALUE"""),"")</f>
        <v/>
      </c>
      <c r="D11305" s="5">
        <v>0.0</v>
      </c>
    </row>
    <row r="11306" ht="14.25" customHeight="1">
      <c r="A11306" s="5"/>
      <c r="B11306" s="5"/>
      <c r="C11306" s="5" t="str">
        <f>IFERROR(__xludf.DUMMYFUNCTION("""COMPUTED_VALUE"""),"")</f>
        <v/>
      </c>
      <c r="D11306" s="5">
        <v>0.0</v>
      </c>
    </row>
    <row r="11307" ht="14.25" customHeight="1">
      <c r="A11307" s="5"/>
      <c r="B11307" s="5"/>
      <c r="C11307" s="5" t="str">
        <f>IFERROR(__xludf.DUMMYFUNCTION("""COMPUTED_VALUE"""),"")</f>
        <v/>
      </c>
      <c r="D11307" s="5">
        <v>0.0</v>
      </c>
    </row>
    <row r="11308" ht="14.25" customHeight="1">
      <c r="A11308" s="5"/>
      <c r="B11308" s="5"/>
      <c r="C11308" s="5" t="str">
        <f>IFERROR(__xludf.DUMMYFUNCTION("""COMPUTED_VALUE"""),"")</f>
        <v/>
      </c>
      <c r="D11308" s="5">
        <v>0.0</v>
      </c>
    </row>
    <row r="11309" ht="14.25" customHeight="1">
      <c r="A11309" s="5"/>
      <c r="B11309" s="5"/>
      <c r="C11309" s="5" t="str">
        <f>IFERROR(__xludf.DUMMYFUNCTION("""COMPUTED_VALUE"""),"")</f>
        <v/>
      </c>
      <c r="D11309" s="5">
        <v>0.0</v>
      </c>
    </row>
    <row r="11310" ht="14.25" customHeight="1">
      <c r="A11310" s="5"/>
      <c r="B11310" s="5"/>
      <c r="C11310" s="5" t="str">
        <f>IFERROR(__xludf.DUMMYFUNCTION("""COMPUTED_VALUE"""),"")</f>
        <v/>
      </c>
      <c r="D11310" s="5">
        <v>0.0</v>
      </c>
    </row>
    <row r="11311" ht="14.25" customHeight="1">
      <c r="A11311" s="5"/>
      <c r="B11311" s="5"/>
      <c r="C11311" s="5" t="str">
        <f>IFERROR(__xludf.DUMMYFUNCTION("""COMPUTED_VALUE"""),"")</f>
        <v/>
      </c>
      <c r="D11311" s="5">
        <v>0.0</v>
      </c>
    </row>
    <row r="11312" ht="14.25" customHeight="1">
      <c r="A11312" s="5"/>
      <c r="B11312" s="5"/>
      <c r="C11312" s="5" t="str">
        <f>IFERROR(__xludf.DUMMYFUNCTION("""COMPUTED_VALUE"""),"")</f>
        <v/>
      </c>
      <c r="D11312" s="5">
        <v>0.0</v>
      </c>
    </row>
    <row r="11313" ht="14.25" customHeight="1">
      <c r="A11313" s="5"/>
      <c r="B11313" s="5"/>
      <c r="C11313" s="5" t="str">
        <f>IFERROR(__xludf.DUMMYFUNCTION("""COMPUTED_VALUE"""),"")</f>
        <v/>
      </c>
      <c r="D11313" s="5">
        <v>0.0</v>
      </c>
    </row>
    <row r="11314" ht="14.25" customHeight="1">
      <c r="A11314" s="5"/>
      <c r="B11314" s="5"/>
      <c r="C11314" s="5" t="str">
        <f>IFERROR(__xludf.DUMMYFUNCTION("""COMPUTED_VALUE"""),"")</f>
        <v/>
      </c>
      <c r="D11314" s="5">
        <v>0.0</v>
      </c>
    </row>
    <row r="11315" ht="14.25" customHeight="1">
      <c r="A11315" s="5"/>
      <c r="B11315" s="5"/>
      <c r="C11315" s="5" t="str">
        <f>IFERROR(__xludf.DUMMYFUNCTION("""COMPUTED_VALUE"""),"")</f>
        <v/>
      </c>
      <c r="D11315" s="5">
        <v>0.0</v>
      </c>
    </row>
    <row r="11316" ht="14.25" customHeight="1">
      <c r="A11316" s="5"/>
      <c r="B11316" s="5"/>
      <c r="C11316" s="5" t="str">
        <f>IFERROR(__xludf.DUMMYFUNCTION("""COMPUTED_VALUE"""),"")</f>
        <v/>
      </c>
      <c r="D11316" s="5">
        <v>0.0</v>
      </c>
    </row>
    <row r="11317" ht="14.25" customHeight="1">
      <c r="A11317" s="5"/>
      <c r="B11317" s="5"/>
      <c r="C11317" s="5" t="str">
        <f>IFERROR(__xludf.DUMMYFUNCTION("""COMPUTED_VALUE"""),"")</f>
        <v/>
      </c>
      <c r="D11317" s="5">
        <v>0.0</v>
      </c>
    </row>
    <row r="11318" ht="14.25" customHeight="1">
      <c r="A11318" s="5"/>
      <c r="B11318" s="5"/>
      <c r="C11318" s="5" t="str">
        <f>IFERROR(__xludf.DUMMYFUNCTION("""COMPUTED_VALUE"""),"")</f>
        <v/>
      </c>
      <c r="D11318" s="5">
        <v>0.0</v>
      </c>
    </row>
    <row r="11319" ht="14.25" customHeight="1">
      <c r="A11319" s="5"/>
      <c r="B11319" s="5"/>
      <c r="C11319" s="5" t="str">
        <f>IFERROR(__xludf.DUMMYFUNCTION("""COMPUTED_VALUE"""),"")</f>
        <v/>
      </c>
      <c r="D11319" s="5">
        <v>0.0</v>
      </c>
    </row>
    <row r="11320" ht="14.25" customHeight="1">
      <c r="A11320" s="5"/>
      <c r="B11320" s="5"/>
      <c r="C11320" s="5" t="str">
        <f>IFERROR(__xludf.DUMMYFUNCTION("""COMPUTED_VALUE"""),"")</f>
        <v/>
      </c>
      <c r="D11320" s="5">
        <v>0.0</v>
      </c>
    </row>
    <row r="11321" ht="14.25" customHeight="1">
      <c r="A11321" s="5"/>
      <c r="B11321" s="5"/>
      <c r="C11321" s="5" t="str">
        <f>IFERROR(__xludf.DUMMYFUNCTION("""COMPUTED_VALUE"""),"")</f>
        <v/>
      </c>
      <c r="D11321" s="5">
        <v>0.0</v>
      </c>
    </row>
    <row r="11322" ht="14.25" customHeight="1">
      <c r="A11322" s="5"/>
      <c r="B11322" s="5"/>
      <c r="C11322" s="5" t="str">
        <f>IFERROR(__xludf.DUMMYFUNCTION("""COMPUTED_VALUE"""),"")</f>
        <v/>
      </c>
      <c r="D11322" s="5">
        <v>0.0</v>
      </c>
    </row>
    <row r="11323" ht="14.25" customHeight="1">
      <c r="A11323" s="5"/>
      <c r="B11323" s="5"/>
      <c r="C11323" s="5" t="str">
        <f>IFERROR(__xludf.DUMMYFUNCTION("""COMPUTED_VALUE"""),"")</f>
        <v/>
      </c>
      <c r="D11323" s="5">
        <v>0.0</v>
      </c>
    </row>
    <row r="11324" ht="14.25" customHeight="1">
      <c r="A11324" s="5"/>
      <c r="B11324" s="5"/>
      <c r="C11324" s="5" t="str">
        <f>IFERROR(__xludf.DUMMYFUNCTION("""COMPUTED_VALUE"""),"")</f>
        <v/>
      </c>
      <c r="D11324" s="5">
        <v>0.0</v>
      </c>
    </row>
    <row r="11325" ht="14.25" customHeight="1">
      <c r="A11325" s="5"/>
      <c r="B11325" s="5"/>
      <c r="C11325" s="5" t="str">
        <f>IFERROR(__xludf.DUMMYFUNCTION("""COMPUTED_VALUE"""),"")</f>
        <v/>
      </c>
      <c r="D11325" s="5">
        <v>0.0</v>
      </c>
    </row>
    <row r="11326" ht="14.25" customHeight="1">
      <c r="A11326" s="5"/>
      <c r="B11326" s="5"/>
      <c r="C11326" s="5" t="str">
        <f>IFERROR(__xludf.DUMMYFUNCTION("""COMPUTED_VALUE"""),"")</f>
        <v/>
      </c>
      <c r="D11326" s="5">
        <v>0.0</v>
      </c>
    </row>
    <row r="11327" ht="14.25" customHeight="1">
      <c r="A11327" s="5"/>
      <c r="B11327" s="5"/>
      <c r="C11327" s="5" t="str">
        <f>IFERROR(__xludf.DUMMYFUNCTION("""COMPUTED_VALUE"""),"")</f>
        <v/>
      </c>
      <c r="D11327" s="5">
        <v>0.0</v>
      </c>
    </row>
    <row r="11328" ht="14.25" customHeight="1">
      <c r="A11328" s="5"/>
      <c r="B11328" s="5"/>
      <c r="C11328" s="5" t="str">
        <f>IFERROR(__xludf.DUMMYFUNCTION("""COMPUTED_VALUE"""),"")</f>
        <v/>
      </c>
      <c r="D11328" s="5">
        <v>0.0</v>
      </c>
    </row>
    <row r="11329" ht="14.25" customHeight="1">
      <c r="A11329" s="5"/>
      <c r="B11329" s="5"/>
      <c r="C11329" s="5" t="str">
        <f>IFERROR(__xludf.DUMMYFUNCTION("""COMPUTED_VALUE"""),"")</f>
        <v/>
      </c>
      <c r="D11329" s="5">
        <v>0.0</v>
      </c>
    </row>
    <row r="11330" ht="14.25" customHeight="1">
      <c r="A11330" s="5"/>
      <c r="B11330" s="5"/>
      <c r="C11330" s="5" t="str">
        <f>IFERROR(__xludf.DUMMYFUNCTION("""COMPUTED_VALUE"""),"")</f>
        <v/>
      </c>
      <c r="D11330" s="5">
        <v>0.0</v>
      </c>
    </row>
    <row r="11331" ht="14.25" customHeight="1">
      <c r="A11331" s="5"/>
      <c r="B11331" s="5"/>
      <c r="C11331" s="5" t="str">
        <f>IFERROR(__xludf.DUMMYFUNCTION("""COMPUTED_VALUE"""),"")</f>
        <v/>
      </c>
      <c r="D11331" s="5">
        <v>0.0</v>
      </c>
    </row>
    <row r="11332" ht="14.25" customHeight="1">
      <c r="A11332" s="5"/>
      <c r="B11332" s="5"/>
      <c r="C11332" s="5" t="str">
        <f>IFERROR(__xludf.DUMMYFUNCTION("""COMPUTED_VALUE"""),"")</f>
        <v/>
      </c>
      <c r="D11332" s="5">
        <v>0.0</v>
      </c>
    </row>
    <row r="11333" ht="14.25" customHeight="1">
      <c r="A11333" s="5"/>
      <c r="B11333" s="5"/>
      <c r="C11333" s="5" t="str">
        <f>IFERROR(__xludf.DUMMYFUNCTION("""COMPUTED_VALUE"""),"")</f>
        <v/>
      </c>
      <c r="D11333" s="5">
        <v>0.0</v>
      </c>
    </row>
    <row r="11334" ht="14.25" customHeight="1">
      <c r="A11334" s="5"/>
      <c r="B11334" s="5"/>
      <c r="C11334" s="5" t="str">
        <f>IFERROR(__xludf.DUMMYFUNCTION("""COMPUTED_VALUE"""),"")</f>
        <v/>
      </c>
      <c r="D11334" s="5">
        <v>0.0</v>
      </c>
    </row>
    <row r="11335" ht="14.25" customHeight="1">
      <c r="A11335" s="5"/>
      <c r="B11335" s="5"/>
      <c r="C11335" s="5" t="str">
        <f>IFERROR(__xludf.DUMMYFUNCTION("""COMPUTED_VALUE"""),"")</f>
        <v/>
      </c>
      <c r="D11335" s="5">
        <v>0.0</v>
      </c>
    </row>
    <row r="11336" ht="14.25" customHeight="1">
      <c r="A11336" s="5"/>
      <c r="B11336" s="5"/>
      <c r="C11336" s="5" t="str">
        <f>IFERROR(__xludf.DUMMYFUNCTION("""COMPUTED_VALUE"""),"")</f>
        <v/>
      </c>
      <c r="D11336" s="5">
        <v>0.0</v>
      </c>
    </row>
    <row r="11337" ht="14.25" customHeight="1">
      <c r="A11337" s="5"/>
      <c r="B11337" s="5"/>
      <c r="C11337" s="5" t="str">
        <f>IFERROR(__xludf.DUMMYFUNCTION("""COMPUTED_VALUE"""),"")</f>
        <v/>
      </c>
      <c r="D11337" s="5">
        <v>0.0</v>
      </c>
    </row>
    <row r="11338" ht="14.25" customHeight="1">
      <c r="A11338" s="5"/>
      <c r="B11338" s="5"/>
      <c r="C11338" s="5" t="str">
        <f>IFERROR(__xludf.DUMMYFUNCTION("""COMPUTED_VALUE"""),"")</f>
        <v/>
      </c>
      <c r="D11338" s="5">
        <v>0.0</v>
      </c>
    </row>
    <row r="11339" ht="14.25" customHeight="1">
      <c r="A11339" s="5"/>
      <c r="B11339" s="5"/>
      <c r="C11339" s="5" t="str">
        <f>IFERROR(__xludf.DUMMYFUNCTION("""COMPUTED_VALUE"""),"")</f>
        <v/>
      </c>
      <c r="D11339" s="5">
        <v>0.0</v>
      </c>
    </row>
    <row r="11340" ht="14.25" customHeight="1">
      <c r="A11340" s="5"/>
      <c r="B11340" s="5"/>
      <c r="C11340" s="5" t="str">
        <f>IFERROR(__xludf.DUMMYFUNCTION("""COMPUTED_VALUE"""),"")</f>
        <v/>
      </c>
      <c r="D11340" s="5">
        <v>0.0</v>
      </c>
    </row>
    <row r="11341" ht="14.25" customHeight="1">
      <c r="A11341" s="5"/>
      <c r="B11341" s="5"/>
      <c r="C11341" s="5" t="str">
        <f>IFERROR(__xludf.DUMMYFUNCTION("""COMPUTED_VALUE"""),"")</f>
        <v/>
      </c>
      <c r="D11341" s="5">
        <v>0.0</v>
      </c>
    </row>
    <row r="11342" ht="14.25" customHeight="1">
      <c r="A11342" s="5"/>
      <c r="B11342" s="5"/>
      <c r="C11342" s="5" t="str">
        <f>IFERROR(__xludf.DUMMYFUNCTION("""COMPUTED_VALUE"""),"")</f>
        <v/>
      </c>
      <c r="D11342" s="5">
        <v>0.0</v>
      </c>
    </row>
    <row r="11343" ht="14.25" customHeight="1">
      <c r="A11343" s="5"/>
      <c r="B11343" s="5"/>
      <c r="C11343" s="5" t="str">
        <f>IFERROR(__xludf.DUMMYFUNCTION("""COMPUTED_VALUE"""),"")</f>
        <v/>
      </c>
      <c r="D11343" s="5">
        <v>0.0</v>
      </c>
    </row>
    <row r="11344" ht="14.25" customHeight="1">
      <c r="A11344" s="5"/>
      <c r="B11344" s="5"/>
      <c r="C11344" s="5" t="str">
        <f>IFERROR(__xludf.DUMMYFUNCTION("""COMPUTED_VALUE"""),"")</f>
        <v/>
      </c>
      <c r="D11344" s="5">
        <v>0.0</v>
      </c>
    </row>
    <row r="11345" ht="14.25" customHeight="1">
      <c r="A11345" s="5"/>
      <c r="B11345" s="5"/>
      <c r="C11345" s="5" t="str">
        <f>IFERROR(__xludf.DUMMYFUNCTION("""COMPUTED_VALUE"""),"")</f>
        <v/>
      </c>
      <c r="D11345" s="5">
        <v>0.0</v>
      </c>
    </row>
    <row r="11346" ht="14.25" customHeight="1">
      <c r="A11346" s="5"/>
      <c r="B11346" s="5"/>
      <c r="C11346" s="5" t="str">
        <f>IFERROR(__xludf.DUMMYFUNCTION("""COMPUTED_VALUE"""),"")</f>
        <v/>
      </c>
      <c r="D11346" s="5">
        <v>0.0</v>
      </c>
    </row>
    <row r="11347" ht="14.25" customHeight="1">
      <c r="A11347" s="5"/>
      <c r="B11347" s="5"/>
      <c r="C11347" s="5" t="str">
        <f>IFERROR(__xludf.DUMMYFUNCTION("""COMPUTED_VALUE"""),"")</f>
        <v/>
      </c>
      <c r="D11347" s="5">
        <v>0.0</v>
      </c>
    </row>
    <row r="11348" ht="14.25" customHeight="1">
      <c r="A11348" s="5"/>
      <c r="B11348" s="5"/>
      <c r="C11348" s="5" t="str">
        <f>IFERROR(__xludf.DUMMYFUNCTION("""COMPUTED_VALUE"""),"")</f>
        <v/>
      </c>
      <c r="D11348" s="5">
        <v>0.0</v>
      </c>
    </row>
    <row r="11349" ht="14.25" customHeight="1">
      <c r="A11349" s="5"/>
      <c r="B11349" s="5"/>
      <c r="C11349" s="5" t="str">
        <f>IFERROR(__xludf.DUMMYFUNCTION("""COMPUTED_VALUE"""),"")</f>
        <v/>
      </c>
      <c r="D11349" s="5">
        <v>0.0</v>
      </c>
    </row>
    <row r="11350" ht="14.25" customHeight="1">
      <c r="A11350" s="5"/>
      <c r="B11350" s="5"/>
      <c r="C11350" s="5" t="str">
        <f>IFERROR(__xludf.DUMMYFUNCTION("""COMPUTED_VALUE"""),"")</f>
        <v/>
      </c>
      <c r="D11350" s="5">
        <v>0.0</v>
      </c>
    </row>
    <row r="11351" ht="14.25" customHeight="1">
      <c r="A11351" s="5"/>
      <c r="B11351" s="5"/>
      <c r="C11351" s="5" t="str">
        <f>IFERROR(__xludf.DUMMYFUNCTION("""COMPUTED_VALUE"""),"")</f>
        <v/>
      </c>
      <c r="D11351" s="5">
        <v>0.0</v>
      </c>
    </row>
    <row r="11352" ht="14.25" customHeight="1">
      <c r="A11352" s="5"/>
      <c r="B11352" s="5"/>
      <c r="C11352" s="5" t="str">
        <f>IFERROR(__xludf.DUMMYFUNCTION("""COMPUTED_VALUE"""),"")</f>
        <v/>
      </c>
      <c r="D11352" s="5">
        <v>0.0</v>
      </c>
    </row>
    <row r="11353" ht="14.25" customHeight="1">
      <c r="A11353" s="5"/>
      <c r="B11353" s="5"/>
      <c r="C11353" s="5" t="str">
        <f>IFERROR(__xludf.DUMMYFUNCTION("""COMPUTED_VALUE"""),"")</f>
        <v/>
      </c>
      <c r="D11353" s="5">
        <v>0.0</v>
      </c>
    </row>
    <row r="11354" ht="14.25" customHeight="1">
      <c r="A11354" s="5"/>
      <c r="B11354" s="5"/>
      <c r="C11354" s="5" t="str">
        <f>IFERROR(__xludf.DUMMYFUNCTION("""COMPUTED_VALUE"""),"")</f>
        <v/>
      </c>
      <c r="D11354" s="5">
        <v>0.0</v>
      </c>
    </row>
    <row r="11355" ht="14.25" customHeight="1">
      <c r="A11355" s="5"/>
      <c r="B11355" s="5"/>
      <c r="C11355" s="5" t="str">
        <f>IFERROR(__xludf.DUMMYFUNCTION("""COMPUTED_VALUE"""),"")</f>
        <v/>
      </c>
      <c r="D11355" s="5">
        <v>0.0</v>
      </c>
    </row>
    <row r="11356" ht="14.25" customHeight="1">
      <c r="A11356" s="5"/>
      <c r="B11356" s="5"/>
      <c r="C11356" s="5" t="str">
        <f>IFERROR(__xludf.DUMMYFUNCTION("""COMPUTED_VALUE"""),"")</f>
        <v/>
      </c>
      <c r="D11356" s="5">
        <v>0.0</v>
      </c>
    </row>
    <row r="11357" ht="14.25" customHeight="1">
      <c r="A11357" s="5"/>
      <c r="B11357" s="5"/>
      <c r="C11357" s="5" t="str">
        <f>IFERROR(__xludf.DUMMYFUNCTION("""COMPUTED_VALUE"""),"")</f>
        <v/>
      </c>
      <c r="D11357" s="5">
        <v>0.0</v>
      </c>
    </row>
    <row r="11358" ht="14.25" customHeight="1">
      <c r="A11358" s="5"/>
      <c r="B11358" s="5"/>
      <c r="C11358" s="5" t="str">
        <f>IFERROR(__xludf.DUMMYFUNCTION("""COMPUTED_VALUE"""),"")</f>
        <v/>
      </c>
      <c r="D11358" s="5">
        <v>0.0</v>
      </c>
    </row>
    <row r="11359" ht="14.25" customHeight="1">
      <c r="A11359" s="5"/>
      <c r="B11359" s="5"/>
      <c r="C11359" s="5" t="str">
        <f>IFERROR(__xludf.DUMMYFUNCTION("""COMPUTED_VALUE"""),"")</f>
        <v/>
      </c>
      <c r="D11359" s="5">
        <v>0.0</v>
      </c>
    </row>
    <row r="11360" ht="14.25" customHeight="1">
      <c r="A11360" s="5"/>
      <c r="B11360" s="5"/>
      <c r="C11360" s="5" t="str">
        <f>IFERROR(__xludf.DUMMYFUNCTION("""COMPUTED_VALUE"""),"")</f>
        <v/>
      </c>
      <c r="D11360" s="5">
        <v>0.0</v>
      </c>
    </row>
    <row r="11361" ht="14.25" customHeight="1">
      <c r="A11361" s="5"/>
      <c r="B11361" s="5"/>
      <c r="C11361" s="5" t="str">
        <f>IFERROR(__xludf.DUMMYFUNCTION("""COMPUTED_VALUE"""),"")</f>
        <v/>
      </c>
      <c r="D11361" s="5">
        <v>0.0</v>
      </c>
    </row>
    <row r="11362" ht="14.25" customHeight="1">
      <c r="A11362" s="5"/>
      <c r="B11362" s="5"/>
      <c r="C11362" s="5" t="str">
        <f>IFERROR(__xludf.DUMMYFUNCTION("""COMPUTED_VALUE"""),"")</f>
        <v/>
      </c>
      <c r="D11362" s="5">
        <v>0.0</v>
      </c>
    </row>
    <row r="11363" ht="14.25" customHeight="1">
      <c r="A11363" s="5"/>
      <c r="B11363" s="5"/>
      <c r="C11363" s="5" t="str">
        <f>IFERROR(__xludf.DUMMYFUNCTION("""COMPUTED_VALUE"""),"")</f>
        <v/>
      </c>
      <c r="D11363" s="5">
        <v>0.0</v>
      </c>
    </row>
    <row r="11364" ht="14.25" customHeight="1">
      <c r="A11364" s="5"/>
      <c r="B11364" s="5"/>
      <c r="C11364" s="5" t="str">
        <f>IFERROR(__xludf.DUMMYFUNCTION("""COMPUTED_VALUE"""),"")</f>
        <v/>
      </c>
      <c r="D11364" s="5">
        <v>0.0</v>
      </c>
    </row>
    <row r="11365" ht="14.25" customHeight="1">
      <c r="A11365" s="5"/>
      <c r="B11365" s="5"/>
      <c r="C11365" s="5" t="str">
        <f>IFERROR(__xludf.DUMMYFUNCTION("""COMPUTED_VALUE"""),"")</f>
        <v/>
      </c>
      <c r="D11365" s="5">
        <v>0.0</v>
      </c>
    </row>
    <row r="11366" ht="14.25" customHeight="1">
      <c r="A11366" s="5"/>
      <c r="B11366" s="5"/>
      <c r="C11366" s="5" t="str">
        <f>IFERROR(__xludf.DUMMYFUNCTION("""COMPUTED_VALUE"""),"")</f>
        <v/>
      </c>
      <c r="D11366" s="5">
        <v>0.0</v>
      </c>
    </row>
    <row r="11367" ht="14.25" customHeight="1">
      <c r="A11367" s="5"/>
      <c r="B11367" s="5"/>
      <c r="C11367" s="5" t="str">
        <f>IFERROR(__xludf.DUMMYFUNCTION("""COMPUTED_VALUE"""),"")</f>
        <v/>
      </c>
      <c r="D11367" s="5">
        <v>0.0</v>
      </c>
    </row>
    <row r="11368" ht="14.25" customHeight="1">
      <c r="A11368" s="5"/>
      <c r="B11368" s="5"/>
      <c r="C11368" s="5" t="str">
        <f>IFERROR(__xludf.DUMMYFUNCTION("""COMPUTED_VALUE"""),"")</f>
        <v/>
      </c>
      <c r="D11368" s="5">
        <v>0.0</v>
      </c>
    </row>
    <row r="11369" ht="14.25" customHeight="1">
      <c r="A11369" s="5"/>
      <c r="B11369" s="5"/>
      <c r="C11369" s="5" t="str">
        <f>IFERROR(__xludf.DUMMYFUNCTION("""COMPUTED_VALUE"""),"")</f>
        <v/>
      </c>
      <c r="D11369" s="5">
        <v>0.0</v>
      </c>
    </row>
    <row r="11370" ht="14.25" customHeight="1">
      <c r="A11370" s="5"/>
      <c r="B11370" s="5"/>
      <c r="C11370" s="5" t="str">
        <f>IFERROR(__xludf.DUMMYFUNCTION("""COMPUTED_VALUE"""),"")</f>
        <v/>
      </c>
      <c r="D11370" s="5">
        <v>0.0</v>
      </c>
    </row>
    <row r="11371" ht="14.25" customHeight="1">
      <c r="A11371" s="5"/>
      <c r="B11371" s="5"/>
      <c r="C11371" s="5" t="str">
        <f>IFERROR(__xludf.DUMMYFUNCTION("""COMPUTED_VALUE"""),"")</f>
        <v/>
      </c>
      <c r="D11371" s="5">
        <v>0.0</v>
      </c>
    </row>
    <row r="11372" ht="14.25" customHeight="1">
      <c r="A11372" s="5"/>
      <c r="B11372" s="5"/>
      <c r="C11372" s="5" t="str">
        <f>IFERROR(__xludf.DUMMYFUNCTION("""COMPUTED_VALUE"""),"")</f>
        <v/>
      </c>
      <c r="D11372" s="5">
        <v>0.0</v>
      </c>
    </row>
    <row r="11373" ht="14.25" customHeight="1">
      <c r="A11373" s="5"/>
      <c r="B11373" s="5"/>
      <c r="C11373" s="5" t="str">
        <f>IFERROR(__xludf.DUMMYFUNCTION("""COMPUTED_VALUE"""),"")</f>
        <v/>
      </c>
      <c r="D11373" s="5">
        <v>0.0</v>
      </c>
    </row>
    <row r="11374" ht="14.25" customHeight="1">
      <c r="A11374" s="5"/>
      <c r="B11374" s="5"/>
      <c r="C11374" s="5" t="str">
        <f>IFERROR(__xludf.DUMMYFUNCTION("""COMPUTED_VALUE"""),"")</f>
        <v/>
      </c>
      <c r="D11374" s="5">
        <v>0.0</v>
      </c>
    </row>
    <row r="11375" ht="14.25" customHeight="1">
      <c r="A11375" s="5"/>
      <c r="B11375" s="5"/>
      <c r="C11375" s="5" t="str">
        <f>IFERROR(__xludf.DUMMYFUNCTION("""COMPUTED_VALUE"""),"")</f>
        <v/>
      </c>
      <c r="D11375" s="5">
        <v>0.0</v>
      </c>
    </row>
    <row r="11376" ht="14.25" customHeight="1">
      <c r="A11376" s="5"/>
      <c r="B11376" s="5"/>
      <c r="C11376" s="5" t="str">
        <f>IFERROR(__xludf.DUMMYFUNCTION("""COMPUTED_VALUE"""),"")</f>
        <v/>
      </c>
      <c r="D11376" s="5">
        <v>0.0</v>
      </c>
    </row>
    <row r="11377" ht="14.25" customHeight="1">
      <c r="A11377" s="5"/>
      <c r="B11377" s="5"/>
      <c r="C11377" s="5" t="str">
        <f>IFERROR(__xludf.DUMMYFUNCTION("""COMPUTED_VALUE"""),"")</f>
        <v/>
      </c>
      <c r="D11377" s="5">
        <v>0.0</v>
      </c>
    </row>
    <row r="11378" ht="14.25" customHeight="1">
      <c r="A11378" s="5"/>
      <c r="B11378" s="5"/>
      <c r="C11378" s="5" t="str">
        <f>IFERROR(__xludf.DUMMYFUNCTION("""COMPUTED_VALUE"""),"")</f>
        <v/>
      </c>
      <c r="D11378" s="5">
        <v>0.0</v>
      </c>
    </row>
    <row r="11379" ht="14.25" customHeight="1">
      <c r="A11379" s="5"/>
      <c r="B11379" s="5"/>
      <c r="C11379" s="5" t="str">
        <f>IFERROR(__xludf.DUMMYFUNCTION("""COMPUTED_VALUE"""),"")</f>
        <v/>
      </c>
      <c r="D11379" s="5">
        <v>0.0</v>
      </c>
    </row>
    <row r="11380" ht="14.25" customHeight="1">
      <c r="A11380" s="5"/>
      <c r="B11380" s="5"/>
      <c r="C11380" s="5" t="str">
        <f>IFERROR(__xludf.DUMMYFUNCTION("""COMPUTED_VALUE"""),"")</f>
        <v/>
      </c>
      <c r="D11380" s="5">
        <v>0.0</v>
      </c>
    </row>
    <row r="11381" ht="14.25" customHeight="1">
      <c r="A11381" s="5"/>
      <c r="B11381" s="5"/>
      <c r="C11381" s="5" t="str">
        <f>IFERROR(__xludf.DUMMYFUNCTION("""COMPUTED_VALUE"""),"")</f>
        <v/>
      </c>
      <c r="D11381" s="5">
        <v>0.0</v>
      </c>
    </row>
    <row r="11382" ht="14.25" customHeight="1">
      <c r="A11382" s="5"/>
      <c r="B11382" s="5"/>
      <c r="C11382" s="5" t="str">
        <f>IFERROR(__xludf.DUMMYFUNCTION("""COMPUTED_VALUE"""),"")</f>
        <v/>
      </c>
      <c r="D11382" s="5">
        <v>0.0</v>
      </c>
    </row>
    <row r="11383" ht="14.25" customHeight="1">
      <c r="A11383" s="5"/>
      <c r="B11383" s="5"/>
      <c r="C11383" s="5" t="str">
        <f>IFERROR(__xludf.DUMMYFUNCTION("""COMPUTED_VALUE"""),"")</f>
        <v/>
      </c>
      <c r="D11383" s="5">
        <v>0.0</v>
      </c>
    </row>
    <row r="11384" ht="14.25" customHeight="1">
      <c r="A11384" s="5"/>
      <c r="B11384" s="5"/>
      <c r="C11384" s="5" t="str">
        <f>IFERROR(__xludf.DUMMYFUNCTION("""COMPUTED_VALUE"""),"")</f>
        <v/>
      </c>
      <c r="D11384" s="5">
        <v>0.0</v>
      </c>
    </row>
    <row r="11385" ht="14.25" customHeight="1">
      <c r="A11385" s="5"/>
      <c r="B11385" s="5"/>
      <c r="C11385" s="5" t="str">
        <f>IFERROR(__xludf.DUMMYFUNCTION("""COMPUTED_VALUE"""),"")</f>
        <v/>
      </c>
      <c r="D11385" s="5">
        <v>0.0</v>
      </c>
    </row>
    <row r="11386" ht="14.25" customHeight="1">
      <c r="A11386" s="5"/>
      <c r="B11386" s="5"/>
      <c r="C11386" s="5" t="str">
        <f>IFERROR(__xludf.DUMMYFUNCTION("""COMPUTED_VALUE"""),"")</f>
        <v/>
      </c>
      <c r="D11386" s="5">
        <v>0.0</v>
      </c>
    </row>
    <row r="11387" ht="14.25" customHeight="1">
      <c r="A11387" s="5"/>
      <c r="B11387" s="5"/>
      <c r="C11387" s="5" t="str">
        <f>IFERROR(__xludf.DUMMYFUNCTION("""COMPUTED_VALUE"""),"")</f>
        <v/>
      </c>
      <c r="D11387" s="5">
        <v>0.0</v>
      </c>
    </row>
    <row r="11388" ht="14.25" customHeight="1">
      <c r="A11388" s="5"/>
      <c r="B11388" s="5"/>
      <c r="C11388" s="5" t="str">
        <f>IFERROR(__xludf.DUMMYFUNCTION("""COMPUTED_VALUE"""),"")</f>
        <v/>
      </c>
      <c r="D11388" s="5">
        <v>0.0</v>
      </c>
    </row>
    <row r="11389" ht="14.25" customHeight="1">
      <c r="A11389" s="5"/>
      <c r="B11389" s="5"/>
      <c r="C11389" s="5" t="str">
        <f>IFERROR(__xludf.DUMMYFUNCTION("""COMPUTED_VALUE"""),"")</f>
        <v/>
      </c>
      <c r="D11389" s="5">
        <v>0.0</v>
      </c>
    </row>
    <row r="11390" ht="14.25" customHeight="1">
      <c r="A11390" s="5"/>
      <c r="B11390" s="5"/>
      <c r="C11390" s="5" t="str">
        <f>IFERROR(__xludf.DUMMYFUNCTION("""COMPUTED_VALUE"""),"")</f>
        <v/>
      </c>
      <c r="D11390" s="5">
        <v>0.0</v>
      </c>
    </row>
    <row r="11391" ht="14.25" customHeight="1">
      <c r="A11391" s="5"/>
      <c r="B11391" s="5"/>
      <c r="C11391" s="5" t="str">
        <f>IFERROR(__xludf.DUMMYFUNCTION("""COMPUTED_VALUE"""),"")</f>
        <v/>
      </c>
      <c r="D11391" s="5">
        <v>0.0</v>
      </c>
    </row>
    <row r="11392" ht="14.25" customHeight="1">
      <c r="A11392" s="5"/>
      <c r="B11392" s="5"/>
      <c r="C11392" s="5" t="str">
        <f>IFERROR(__xludf.DUMMYFUNCTION("""COMPUTED_VALUE"""),"")</f>
        <v/>
      </c>
      <c r="D11392" s="5">
        <v>0.0</v>
      </c>
    </row>
    <row r="11393" ht="14.25" customHeight="1">
      <c r="A11393" s="5"/>
      <c r="B11393" s="5"/>
      <c r="C11393" s="5" t="str">
        <f>IFERROR(__xludf.DUMMYFUNCTION("""COMPUTED_VALUE"""),"")</f>
        <v/>
      </c>
      <c r="D11393" s="5">
        <v>0.0</v>
      </c>
    </row>
    <row r="11394" ht="14.25" customHeight="1">
      <c r="A11394" s="5"/>
      <c r="B11394" s="5"/>
      <c r="C11394" s="5" t="str">
        <f>IFERROR(__xludf.DUMMYFUNCTION("""COMPUTED_VALUE"""),"")</f>
        <v/>
      </c>
      <c r="D11394" s="5">
        <v>0.0</v>
      </c>
    </row>
    <row r="11395" ht="14.25" customHeight="1">
      <c r="A11395" s="5"/>
      <c r="B11395" s="5"/>
      <c r="C11395" s="5" t="str">
        <f>IFERROR(__xludf.DUMMYFUNCTION("""COMPUTED_VALUE"""),"")</f>
        <v/>
      </c>
      <c r="D11395" s="5">
        <v>0.0</v>
      </c>
    </row>
    <row r="11396" ht="14.25" customHeight="1">
      <c r="A11396" s="5"/>
      <c r="B11396" s="5"/>
      <c r="C11396" s="5" t="str">
        <f>IFERROR(__xludf.DUMMYFUNCTION("""COMPUTED_VALUE"""),"")</f>
        <v/>
      </c>
      <c r="D11396" s="5">
        <v>0.0</v>
      </c>
    </row>
    <row r="11397" ht="14.25" customHeight="1">
      <c r="A11397" s="5"/>
      <c r="B11397" s="5"/>
      <c r="C11397" s="5" t="str">
        <f>IFERROR(__xludf.DUMMYFUNCTION("""COMPUTED_VALUE"""),"")</f>
        <v/>
      </c>
      <c r="D11397" s="5">
        <v>0.0</v>
      </c>
    </row>
    <row r="11398" ht="14.25" customHeight="1">
      <c r="A11398" s="5"/>
      <c r="B11398" s="5"/>
      <c r="C11398" s="5" t="str">
        <f>IFERROR(__xludf.DUMMYFUNCTION("""COMPUTED_VALUE"""),"")</f>
        <v/>
      </c>
      <c r="D11398" s="5">
        <v>0.0</v>
      </c>
    </row>
    <row r="11399" ht="14.25" customHeight="1">
      <c r="A11399" s="5"/>
      <c r="B11399" s="5"/>
      <c r="C11399" s="5" t="str">
        <f>IFERROR(__xludf.DUMMYFUNCTION("""COMPUTED_VALUE"""),"")</f>
        <v/>
      </c>
      <c r="D11399" s="5">
        <v>0.0</v>
      </c>
    </row>
    <row r="11400" ht="14.25" customHeight="1">
      <c r="A11400" s="5"/>
      <c r="B11400" s="5"/>
      <c r="C11400" s="5" t="str">
        <f>IFERROR(__xludf.DUMMYFUNCTION("""COMPUTED_VALUE"""),"")</f>
        <v/>
      </c>
      <c r="D11400" s="5">
        <v>0.0</v>
      </c>
    </row>
    <row r="11401" ht="14.25" customHeight="1">
      <c r="A11401" s="5"/>
      <c r="B11401" s="5"/>
      <c r="C11401" s="5" t="str">
        <f>IFERROR(__xludf.DUMMYFUNCTION("""COMPUTED_VALUE"""),"")</f>
        <v/>
      </c>
      <c r="D11401" s="5">
        <v>0.0</v>
      </c>
    </row>
    <row r="11402" ht="14.25" customHeight="1">
      <c r="A11402" s="5"/>
      <c r="B11402" s="5"/>
      <c r="C11402" s="5" t="str">
        <f>IFERROR(__xludf.DUMMYFUNCTION("""COMPUTED_VALUE"""),"")</f>
        <v/>
      </c>
      <c r="D11402" s="5">
        <v>0.0</v>
      </c>
    </row>
    <row r="11403" ht="14.25" customHeight="1">
      <c r="A11403" s="5"/>
      <c r="B11403" s="5"/>
      <c r="C11403" s="5" t="str">
        <f>IFERROR(__xludf.DUMMYFUNCTION("""COMPUTED_VALUE"""),"")</f>
        <v/>
      </c>
      <c r="D11403" s="5">
        <v>0.0</v>
      </c>
    </row>
    <row r="11404" ht="14.25" customHeight="1">
      <c r="A11404" s="5"/>
      <c r="B11404" s="5"/>
      <c r="C11404" s="5" t="str">
        <f>IFERROR(__xludf.DUMMYFUNCTION("""COMPUTED_VALUE"""),"")</f>
        <v/>
      </c>
      <c r="D11404" s="5">
        <v>0.0</v>
      </c>
    </row>
    <row r="11405" ht="14.25" customHeight="1">
      <c r="A11405" s="5"/>
      <c r="B11405" s="5"/>
      <c r="C11405" s="5" t="str">
        <f>IFERROR(__xludf.DUMMYFUNCTION("""COMPUTED_VALUE"""),"")</f>
        <v/>
      </c>
      <c r="D11405" s="5">
        <v>0.0</v>
      </c>
    </row>
    <row r="11406" ht="14.25" customHeight="1">
      <c r="A11406" s="5"/>
      <c r="B11406" s="5"/>
      <c r="C11406" s="5" t="str">
        <f>IFERROR(__xludf.DUMMYFUNCTION("""COMPUTED_VALUE"""),"")</f>
        <v/>
      </c>
      <c r="D11406" s="5">
        <v>0.0</v>
      </c>
    </row>
    <row r="11407" ht="14.25" customHeight="1">
      <c r="A11407" s="5"/>
      <c r="B11407" s="5"/>
      <c r="C11407" s="5" t="str">
        <f>IFERROR(__xludf.DUMMYFUNCTION("""COMPUTED_VALUE"""),"")</f>
        <v/>
      </c>
      <c r="D11407" s="5">
        <v>0.0</v>
      </c>
    </row>
    <row r="11408" ht="14.25" customHeight="1">
      <c r="A11408" s="5"/>
      <c r="B11408" s="5"/>
      <c r="C11408" s="5" t="str">
        <f>IFERROR(__xludf.DUMMYFUNCTION("""COMPUTED_VALUE"""),"")</f>
        <v/>
      </c>
      <c r="D11408" s="5">
        <v>0.0</v>
      </c>
    </row>
    <row r="11409" ht="14.25" customHeight="1">
      <c r="A11409" s="5"/>
      <c r="B11409" s="5"/>
      <c r="C11409" s="5" t="str">
        <f>IFERROR(__xludf.DUMMYFUNCTION("""COMPUTED_VALUE"""),"")</f>
        <v/>
      </c>
      <c r="D11409" s="5">
        <v>0.0</v>
      </c>
    </row>
    <row r="11410" ht="14.25" customHeight="1">
      <c r="A11410" s="5"/>
      <c r="B11410" s="5"/>
      <c r="C11410" s="5" t="str">
        <f>IFERROR(__xludf.DUMMYFUNCTION("""COMPUTED_VALUE"""),"")</f>
        <v/>
      </c>
      <c r="D11410" s="5">
        <v>0.0</v>
      </c>
    </row>
    <row r="11411" ht="14.25" customHeight="1">
      <c r="A11411" s="5"/>
      <c r="B11411" s="5"/>
      <c r="C11411" s="5" t="str">
        <f>IFERROR(__xludf.DUMMYFUNCTION("""COMPUTED_VALUE"""),"")</f>
        <v/>
      </c>
      <c r="D11411" s="5">
        <v>0.0</v>
      </c>
    </row>
    <row r="11412" ht="14.25" customHeight="1">
      <c r="A11412" s="5"/>
      <c r="B11412" s="5"/>
      <c r="C11412" s="5" t="str">
        <f>IFERROR(__xludf.DUMMYFUNCTION("""COMPUTED_VALUE"""),"")</f>
        <v/>
      </c>
      <c r="D11412" s="5">
        <v>0.0</v>
      </c>
    </row>
    <row r="11413" ht="14.25" customHeight="1">
      <c r="A11413" s="5"/>
      <c r="B11413" s="5"/>
      <c r="C11413" s="5" t="str">
        <f>IFERROR(__xludf.DUMMYFUNCTION("""COMPUTED_VALUE"""),"")</f>
        <v/>
      </c>
      <c r="D11413" s="5">
        <v>0.0</v>
      </c>
    </row>
    <row r="11414" ht="14.25" customHeight="1">
      <c r="A11414" s="5"/>
      <c r="B11414" s="5"/>
      <c r="C11414" s="5" t="str">
        <f>IFERROR(__xludf.DUMMYFUNCTION("""COMPUTED_VALUE"""),"")</f>
        <v/>
      </c>
      <c r="D11414" s="5">
        <v>0.0</v>
      </c>
    </row>
    <row r="11415" ht="14.25" customHeight="1">
      <c r="A11415" s="5"/>
      <c r="B11415" s="5"/>
      <c r="C11415" s="5" t="str">
        <f>IFERROR(__xludf.DUMMYFUNCTION("""COMPUTED_VALUE"""),"")</f>
        <v/>
      </c>
      <c r="D11415" s="5">
        <v>0.0</v>
      </c>
    </row>
    <row r="11416" ht="14.25" customHeight="1">
      <c r="A11416" s="5"/>
      <c r="B11416" s="5"/>
      <c r="C11416" s="5" t="str">
        <f>IFERROR(__xludf.DUMMYFUNCTION("""COMPUTED_VALUE"""),"")</f>
        <v/>
      </c>
      <c r="D11416" s="5">
        <v>0.0</v>
      </c>
    </row>
    <row r="11417" ht="14.25" customHeight="1">
      <c r="A11417" s="5"/>
      <c r="B11417" s="5"/>
      <c r="C11417" s="5" t="str">
        <f>IFERROR(__xludf.DUMMYFUNCTION("""COMPUTED_VALUE"""),"")</f>
        <v/>
      </c>
      <c r="D11417" s="5">
        <v>0.0</v>
      </c>
    </row>
    <row r="11418" ht="14.25" customHeight="1">
      <c r="A11418" s="5"/>
      <c r="B11418" s="5"/>
      <c r="C11418" s="5" t="str">
        <f>IFERROR(__xludf.DUMMYFUNCTION("""COMPUTED_VALUE"""),"")</f>
        <v/>
      </c>
      <c r="D11418" s="5">
        <v>0.0</v>
      </c>
    </row>
    <row r="11419" ht="14.25" customHeight="1">
      <c r="A11419" s="5"/>
      <c r="B11419" s="5"/>
      <c r="C11419" s="5" t="str">
        <f>IFERROR(__xludf.DUMMYFUNCTION("""COMPUTED_VALUE"""),"")</f>
        <v/>
      </c>
      <c r="D11419" s="5">
        <v>0.0</v>
      </c>
    </row>
    <row r="11420" ht="14.25" customHeight="1">
      <c r="A11420" s="5"/>
      <c r="B11420" s="5"/>
      <c r="C11420" s="5" t="str">
        <f>IFERROR(__xludf.DUMMYFUNCTION("""COMPUTED_VALUE"""),"")</f>
        <v/>
      </c>
      <c r="D11420" s="5">
        <v>0.0</v>
      </c>
    </row>
    <row r="11421" ht="14.25" customHeight="1">
      <c r="A11421" s="5"/>
      <c r="B11421" s="5"/>
      <c r="C11421" s="5" t="str">
        <f>IFERROR(__xludf.DUMMYFUNCTION("""COMPUTED_VALUE"""),"")</f>
        <v/>
      </c>
      <c r="D11421" s="5">
        <v>0.0</v>
      </c>
    </row>
    <row r="11422" ht="14.25" customHeight="1">
      <c r="A11422" s="5"/>
      <c r="B11422" s="5"/>
      <c r="C11422" s="5" t="str">
        <f>IFERROR(__xludf.DUMMYFUNCTION("""COMPUTED_VALUE"""),"")</f>
        <v/>
      </c>
      <c r="D11422" s="5">
        <v>0.0</v>
      </c>
    </row>
    <row r="11423" ht="14.25" customHeight="1">
      <c r="A11423" s="5"/>
      <c r="B11423" s="5"/>
      <c r="C11423" s="5" t="str">
        <f>IFERROR(__xludf.DUMMYFUNCTION("""COMPUTED_VALUE"""),"")</f>
        <v/>
      </c>
      <c r="D11423" s="5">
        <v>0.0</v>
      </c>
    </row>
    <row r="11424" ht="14.25" customHeight="1">
      <c r="A11424" s="5"/>
      <c r="B11424" s="5"/>
      <c r="C11424" s="5" t="str">
        <f>IFERROR(__xludf.DUMMYFUNCTION("""COMPUTED_VALUE"""),"")</f>
        <v/>
      </c>
      <c r="D11424" s="5">
        <v>0.0</v>
      </c>
    </row>
    <row r="11425" ht="14.25" customHeight="1">
      <c r="A11425" s="5"/>
      <c r="B11425" s="5"/>
      <c r="C11425" s="5" t="str">
        <f>IFERROR(__xludf.DUMMYFUNCTION("""COMPUTED_VALUE"""),"")</f>
        <v/>
      </c>
      <c r="D11425" s="5">
        <v>0.0</v>
      </c>
    </row>
    <row r="11426" ht="14.25" customHeight="1">
      <c r="A11426" s="5"/>
      <c r="B11426" s="5"/>
      <c r="C11426" s="5" t="str">
        <f>IFERROR(__xludf.DUMMYFUNCTION("""COMPUTED_VALUE"""),"")</f>
        <v/>
      </c>
      <c r="D11426" s="5">
        <v>0.0</v>
      </c>
    </row>
    <row r="11427" ht="14.25" customHeight="1">
      <c r="A11427" s="5"/>
      <c r="B11427" s="5"/>
      <c r="C11427" s="5" t="str">
        <f>IFERROR(__xludf.DUMMYFUNCTION("""COMPUTED_VALUE"""),"")</f>
        <v/>
      </c>
      <c r="D11427" s="5">
        <v>0.0</v>
      </c>
    </row>
    <row r="11428" ht="14.25" customHeight="1">
      <c r="A11428" s="5"/>
      <c r="B11428" s="5"/>
      <c r="C11428" s="5" t="str">
        <f>IFERROR(__xludf.DUMMYFUNCTION("""COMPUTED_VALUE"""),"")</f>
        <v/>
      </c>
      <c r="D11428" s="5">
        <v>0.0</v>
      </c>
    </row>
    <row r="11429" ht="14.25" customHeight="1">
      <c r="A11429" s="5"/>
      <c r="B11429" s="5"/>
      <c r="C11429" s="5" t="str">
        <f>IFERROR(__xludf.DUMMYFUNCTION("""COMPUTED_VALUE"""),"")</f>
        <v/>
      </c>
      <c r="D11429" s="5">
        <v>0.0</v>
      </c>
    </row>
    <row r="11430" ht="14.25" customHeight="1">
      <c r="A11430" s="5"/>
      <c r="B11430" s="5"/>
      <c r="C11430" s="5" t="str">
        <f>IFERROR(__xludf.DUMMYFUNCTION("""COMPUTED_VALUE"""),"")</f>
        <v/>
      </c>
      <c r="D11430" s="5">
        <v>0.0</v>
      </c>
    </row>
    <row r="11431" ht="14.25" customHeight="1">
      <c r="A11431" s="5"/>
      <c r="B11431" s="5"/>
      <c r="C11431" s="5" t="str">
        <f>IFERROR(__xludf.DUMMYFUNCTION("""COMPUTED_VALUE"""),"")</f>
        <v/>
      </c>
      <c r="D11431" s="5">
        <v>0.0</v>
      </c>
    </row>
    <row r="11432" ht="14.25" customHeight="1">
      <c r="A11432" s="5"/>
      <c r="B11432" s="5"/>
      <c r="C11432" s="5" t="str">
        <f>IFERROR(__xludf.DUMMYFUNCTION("""COMPUTED_VALUE"""),"")</f>
        <v/>
      </c>
      <c r="D11432" s="5">
        <v>0.0</v>
      </c>
    </row>
    <row r="11433" ht="14.25" customHeight="1">
      <c r="A11433" s="5"/>
      <c r="B11433" s="5"/>
      <c r="C11433" s="5" t="str">
        <f>IFERROR(__xludf.DUMMYFUNCTION("""COMPUTED_VALUE"""),"")</f>
        <v/>
      </c>
      <c r="D11433" s="5">
        <v>0.0</v>
      </c>
    </row>
    <row r="11434" ht="14.25" customHeight="1">
      <c r="A11434" s="5"/>
      <c r="B11434" s="5"/>
      <c r="C11434" s="5" t="str">
        <f>IFERROR(__xludf.DUMMYFUNCTION("""COMPUTED_VALUE"""),"")</f>
        <v/>
      </c>
      <c r="D11434" s="5">
        <v>0.0</v>
      </c>
    </row>
    <row r="11435" ht="14.25" customHeight="1">
      <c r="A11435" s="5"/>
      <c r="B11435" s="5"/>
      <c r="C11435" s="5" t="str">
        <f>IFERROR(__xludf.DUMMYFUNCTION("""COMPUTED_VALUE"""),"")</f>
        <v/>
      </c>
      <c r="D11435" s="5">
        <v>0.0</v>
      </c>
    </row>
    <row r="11436" ht="14.25" customHeight="1">
      <c r="A11436" s="5"/>
      <c r="B11436" s="5"/>
      <c r="C11436" s="5" t="str">
        <f>IFERROR(__xludf.DUMMYFUNCTION("""COMPUTED_VALUE"""),"")</f>
        <v/>
      </c>
      <c r="D11436" s="5">
        <v>0.0</v>
      </c>
    </row>
    <row r="11437" ht="14.25" customHeight="1">
      <c r="A11437" s="5"/>
      <c r="B11437" s="5"/>
      <c r="C11437" s="5" t="str">
        <f>IFERROR(__xludf.DUMMYFUNCTION("""COMPUTED_VALUE"""),"")</f>
        <v/>
      </c>
      <c r="D11437" s="5">
        <v>0.0</v>
      </c>
    </row>
    <row r="11438" ht="14.25" customHeight="1">
      <c r="A11438" s="5"/>
      <c r="B11438" s="5"/>
      <c r="C11438" s="5" t="str">
        <f>IFERROR(__xludf.DUMMYFUNCTION("""COMPUTED_VALUE"""),"")</f>
        <v/>
      </c>
      <c r="D11438" s="5">
        <v>0.0</v>
      </c>
    </row>
    <row r="11439" ht="14.25" customHeight="1">
      <c r="A11439" s="5"/>
      <c r="B11439" s="5"/>
      <c r="C11439" s="5" t="str">
        <f>IFERROR(__xludf.DUMMYFUNCTION("""COMPUTED_VALUE"""),"")</f>
        <v/>
      </c>
      <c r="D11439" s="5">
        <v>0.0</v>
      </c>
    </row>
    <row r="11440" ht="14.25" customHeight="1">
      <c r="A11440" s="5"/>
      <c r="B11440" s="5"/>
      <c r="C11440" s="5" t="str">
        <f>IFERROR(__xludf.DUMMYFUNCTION("""COMPUTED_VALUE"""),"")</f>
        <v/>
      </c>
      <c r="D11440" s="5">
        <v>0.0</v>
      </c>
    </row>
    <row r="11441" ht="14.25" customHeight="1">
      <c r="A11441" s="5"/>
      <c r="B11441" s="5"/>
      <c r="C11441" s="5" t="str">
        <f>IFERROR(__xludf.DUMMYFUNCTION("""COMPUTED_VALUE"""),"")</f>
        <v/>
      </c>
      <c r="D11441" s="5">
        <v>0.0</v>
      </c>
    </row>
    <row r="11442" ht="14.25" customHeight="1">
      <c r="A11442" s="5"/>
      <c r="B11442" s="5"/>
      <c r="C11442" s="5" t="str">
        <f>IFERROR(__xludf.DUMMYFUNCTION("""COMPUTED_VALUE"""),"")</f>
        <v/>
      </c>
      <c r="D11442" s="5">
        <v>0.0</v>
      </c>
    </row>
    <row r="11443" ht="14.25" customHeight="1">
      <c r="A11443" s="5"/>
      <c r="B11443" s="5"/>
      <c r="C11443" s="5" t="str">
        <f>IFERROR(__xludf.DUMMYFUNCTION("""COMPUTED_VALUE"""),"")</f>
        <v/>
      </c>
      <c r="D11443" s="5">
        <v>0.0</v>
      </c>
    </row>
    <row r="11444" ht="14.25" customHeight="1">
      <c r="A11444" s="5"/>
      <c r="B11444" s="5"/>
      <c r="C11444" s="5" t="str">
        <f>IFERROR(__xludf.DUMMYFUNCTION("""COMPUTED_VALUE"""),"")</f>
        <v/>
      </c>
      <c r="D11444" s="5">
        <v>0.0</v>
      </c>
    </row>
    <row r="11445" ht="14.25" customHeight="1">
      <c r="A11445" s="5"/>
      <c r="B11445" s="5"/>
      <c r="C11445" s="5" t="str">
        <f>IFERROR(__xludf.DUMMYFUNCTION("""COMPUTED_VALUE"""),"")</f>
        <v/>
      </c>
      <c r="D11445" s="5">
        <v>0.0</v>
      </c>
    </row>
    <row r="11446" ht="14.25" customHeight="1">
      <c r="A11446" s="5"/>
      <c r="B11446" s="5"/>
      <c r="C11446" s="5" t="str">
        <f>IFERROR(__xludf.DUMMYFUNCTION("""COMPUTED_VALUE"""),"")</f>
        <v/>
      </c>
      <c r="D11446" s="5">
        <v>0.0</v>
      </c>
    </row>
    <row r="11447" ht="14.25" customHeight="1">
      <c r="A11447" s="5"/>
      <c r="B11447" s="5"/>
      <c r="C11447" s="5" t="str">
        <f>IFERROR(__xludf.DUMMYFUNCTION("""COMPUTED_VALUE"""),"")</f>
        <v/>
      </c>
      <c r="D11447" s="5">
        <v>0.0</v>
      </c>
    </row>
    <row r="11448" ht="14.25" customHeight="1">
      <c r="A11448" s="5"/>
      <c r="B11448" s="5"/>
      <c r="C11448" s="5" t="str">
        <f>IFERROR(__xludf.DUMMYFUNCTION("""COMPUTED_VALUE"""),"")</f>
        <v/>
      </c>
      <c r="D11448" s="5">
        <v>0.0</v>
      </c>
    </row>
    <row r="11449" ht="14.25" customHeight="1">
      <c r="A11449" s="5"/>
      <c r="B11449" s="5"/>
      <c r="C11449" s="5" t="str">
        <f>IFERROR(__xludf.DUMMYFUNCTION("""COMPUTED_VALUE"""),"")</f>
        <v/>
      </c>
      <c r="D11449" s="5">
        <v>0.0</v>
      </c>
    </row>
    <row r="11450" ht="14.25" customHeight="1">
      <c r="A11450" s="5"/>
      <c r="B11450" s="5"/>
      <c r="C11450" s="5" t="str">
        <f>IFERROR(__xludf.DUMMYFUNCTION("""COMPUTED_VALUE"""),"")</f>
        <v/>
      </c>
      <c r="D11450" s="5">
        <v>0.0</v>
      </c>
    </row>
    <row r="11451" ht="14.25" customHeight="1">
      <c r="A11451" s="5"/>
      <c r="B11451" s="5"/>
      <c r="C11451" s="5" t="str">
        <f>IFERROR(__xludf.DUMMYFUNCTION("""COMPUTED_VALUE"""),"")</f>
        <v/>
      </c>
      <c r="D11451" s="5">
        <v>0.0</v>
      </c>
    </row>
    <row r="11452" ht="14.25" customHeight="1">
      <c r="A11452" s="5"/>
      <c r="B11452" s="5"/>
      <c r="C11452" s="5" t="str">
        <f>IFERROR(__xludf.DUMMYFUNCTION("""COMPUTED_VALUE"""),"")</f>
        <v/>
      </c>
      <c r="D11452" s="5">
        <v>0.0</v>
      </c>
    </row>
    <row r="11453" ht="14.25" customHeight="1">
      <c r="A11453" s="5"/>
      <c r="B11453" s="5"/>
      <c r="C11453" s="5" t="str">
        <f>IFERROR(__xludf.DUMMYFUNCTION("""COMPUTED_VALUE"""),"")</f>
        <v/>
      </c>
      <c r="D11453" s="5">
        <v>0.0</v>
      </c>
    </row>
    <row r="11454" ht="14.25" customHeight="1">
      <c r="A11454" s="5"/>
      <c r="B11454" s="5"/>
      <c r="C11454" s="5" t="str">
        <f>IFERROR(__xludf.DUMMYFUNCTION("""COMPUTED_VALUE"""),"")</f>
        <v/>
      </c>
      <c r="D11454" s="5">
        <v>0.0</v>
      </c>
    </row>
    <row r="11455" ht="14.25" customHeight="1">
      <c r="A11455" s="5"/>
      <c r="B11455" s="5"/>
      <c r="C11455" s="5" t="str">
        <f>IFERROR(__xludf.DUMMYFUNCTION("""COMPUTED_VALUE"""),"")</f>
        <v/>
      </c>
      <c r="D11455" s="5">
        <v>0.0</v>
      </c>
    </row>
    <row r="11456" ht="14.25" customHeight="1">
      <c r="A11456" s="5"/>
      <c r="B11456" s="5"/>
      <c r="C11456" s="5" t="str">
        <f>IFERROR(__xludf.DUMMYFUNCTION("""COMPUTED_VALUE"""),"")</f>
        <v/>
      </c>
      <c r="D11456" s="5">
        <v>0.0</v>
      </c>
    </row>
    <row r="11457" ht="14.25" customHeight="1">
      <c r="A11457" s="5"/>
      <c r="B11457" s="5"/>
      <c r="C11457" s="5" t="str">
        <f>IFERROR(__xludf.DUMMYFUNCTION("""COMPUTED_VALUE"""),"")</f>
        <v/>
      </c>
      <c r="D11457" s="5">
        <v>0.0</v>
      </c>
    </row>
    <row r="11458" ht="14.25" customHeight="1">
      <c r="A11458" s="5"/>
      <c r="B11458" s="5"/>
      <c r="C11458" s="5" t="str">
        <f>IFERROR(__xludf.DUMMYFUNCTION("""COMPUTED_VALUE"""),"")</f>
        <v/>
      </c>
      <c r="D11458" s="5">
        <v>0.0</v>
      </c>
    </row>
    <row r="11459" ht="14.25" customHeight="1">
      <c r="A11459" s="5"/>
      <c r="B11459" s="5"/>
      <c r="C11459" s="5" t="str">
        <f>IFERROR(__xludf.DUMMYFUNCTION("""COMPUTED_VALUE"""),"")</f>
        <v/>
      </c>
      <c r="D11459" s="5">
        <v>0.0</v>
      </c>
    </row>
    <row r="11460" ht="14.25" customHeight="1">
      <c r="A11460" s="5"/>
      <c r="B11460" s="5"/>
      <c r="C11460" s="5" t="str">
        <f>IFERROR(__xludf.DUMMYFUNCTION("""COMPUTED_VALUE"""),"")</f>
        <v/>
      </c>
      <c r="D11460" s="5">
        <v>0.0</v>
      </c>
    </row>
    <row r="11461" ht="14.25" customHeight="1">
      <c r="A11461" s="5"/>
      <c r="B11461" s="5"/>
      <c r="C11461" s="5" t="str">
        <f>IFERROR(__xludf.DUMMYFUNCTION("""COMPUTED_VALUE"""),"")</f>
        <v/>
      </c>
      <c r="D11461" s="5">
        <v>0.0</v>
      </c>
    </row>
    <row r="11462" ht="14.25" customHeight="1">
      <c r="A11462" s="5"/>
      <c r="B11462" s="5"/>
      <c r="C11462" s="5" t="str">
        <f>IFERROR(__xludf.DUMMYFUNCTION("""COMPUTED_VALUE"""),"")</f>
        <v/>
      </c>
      <c r="D11462" s="5">
        <v>0.0</v>
      </c>
    </row>
    <row r="11463" ht="14.25" customHeight="1">
      <c r="A11463" s="5"/>
      <c r="B11463" s="5"/>
      <c r="C11463" s="5" t="str">
        <f>IFERROR(__xludf.DUMMYFUNCTION("""COMPUTED_VALUE"""),"")</f>
        <v/>
      </c>
      <c r="D11463" s="5">
        <v>0.0</v>
      </c>
    </row>
    <row r="11464" ht="14.25" customHeight="1">
      <c r="A11464" s="5"/>
      <c r="B11464" s="5"/>
      <c r="C11464" s="5" t="str">
        <f>IFERROR(__xludf.DUMMYFUNCTION("""COMPUTED_VALUE"""),"")</f>
        <v/>
      </c>
      <c r="D11464" s="5">
        <v>0.0</v>
      </c>
    </row>
    <row r="11465" ht="14.25" customHeight="1">
      <c r="A11465" s="5"/>
      <c r="B11465" s="5"/>
      <c r="C11465" s="5" t="str">
        <f>IFERROR(__xludf.DUMMYFUNCTION("""COMPUTED_VALUE"""),"")</f>
        <v/>
      </c>
      <c r="D11465" s="5">
        <v>0.0</v>
      </c>
    </row>
    <row r="11466" ht="14.25" customHeight="1">
      <c r="A11466" s="5"/>
      <c r="B11466" s="5"/>
      <c r="C11466" s="5" t="str">
        <f>IFERROR(__xludf.DUMMYFUNCTION("""COMPUTED_VALUE"""),"")</f>
        <v/>
      </c>
      <c r="D11466" s="5">
        <v>0.0</v>
      </c>
    </row>
    <row r="11467" ht="14.25" customHeight="1">
      <c r="A11467" s="5"/>
      <c r="B11467" s="5"/>
      <c r="C11467" s="5" t="str">
        <f>IFERROR(__xludf.DUMMYFUNCTION("""COMPUTED_VALUE"""),"")</f>
        <v/>
      </c>
      <c r="D11467" s="5">
        <v>0.0</v>
      </c>
    </row>
    <row r="11468" ht="14.25" customHeight="1">
      <c r="A11468" s="5"/>
      <c r="B11468" s="5"/>
      <c r="C11468" s="5" t="str">
        <f>IFERROR(__xludf.DUMMYFUNCTION("""COMPUTED_VALUE"""),"")</f>
        <v/>
      </c>
      <c r="D11468" s="5">
        <v>0.0</v>
      </c>
    </row>
    <row r="11469" ht="14.25" customHeight="1">
      <c r="A11469" s="5"/>
      <c r="B11469" s="5"/>
      <c r="C11469" s="5" t="str">
        <f>IFERROR(__xludf.DUMMYFUNCTION("""COMPUTED_VALUE"""),"")</f>
        <v/>
      </c>
      <c r="D11469" s="5">
        <v>0.0</v>
      </c>
    </row>
    <row r="11470" ht="14.25" customHeight="1">
      <c r="A11470" s="5"/>
      <c r="B11470" s="5"/>
      <c r="C11470" s="5" t="str">
        <f>IFERROR(__xludf.DUMMYFUNCTION("""COMPUTED_VALUE"""),"")</f>
        <v/>
      </c>
      <c r="D11470" s="5">
        <v>0.0</v>
      </c>
    </row>
    <row r="11471" ht="14.25" customHeight="1">
      <c r="A11471" s="5"/>
      <c r="B11471" s="5"/>
      <c r="C11471" s="5" t="str">
        <f>IFERROR(__xludf.DUMMYFUNCTION("""COMPUTED_VALUE"""),"")</f>
        <v/>
      </c>
      <c r="D11471" s="5">
        <v>0.0</v>
      </c>
    </row>
    <row r="11472" ht="14.25" customHeight="1">
      <c r="A11472" s="5"/>
      <c r="B11472" s="5"/>
      <c r="C11472" s="5" t="str">
        <f>IFERROR(__xludf.DUMMYFUNCTION("""COMPUTED_VALUE"""),"")</f>
        <v/>
      </c>
      <c r="D11472" s="5">
        <v>0.0</v>
      </c>
    </row>
    <row r="11473" ht="14.25" customHeight="1">
      <c r="A11473" s="5"/>
      <c r="B11473" s="5"/>
      <c r="C11473" s="5" t="str">
        <f>IFERROR(__xludf.DUMMYFUNCTION("""COMPUTED_VALUE"""),"")</f>
        <v/>
      </c>
      <c r="D11473" s="5">
        <v>0.0</v>
      </c>
    </row>
    <row r="11474" ht="14.25" customHeight="1">
      <c r="A11474" s="5"/>
      <c r="B11474" s="5"/>
      <c r="C11474" s="5" t="str">
        <f>IFERROR(__xludf.DUMMYFUNCTION("""COMPUTED_VALUE"""),"")</f>
        <v/>
      </c>
      <c r="D11474" s="5">
        <v>0.0</v>
      </c>
    </row>
    <row r="11475" ht="14.25" customHeight="1">
      <c r="A11475" s="5"/>
      <c r="B11475" s="5"/>
      <c r="C11475" s="5" t="str">
        <f>IFERROR(__xludf.DUMMYFUNCTION("""COMPUTED_VALUE"""),"")</f>
        <v/>
      </c>
      <c r="D11475" s="5">
        <v>0.0</v>
      </c>
    </row>
    <row r="11476" ht="14.25" customHeight="1">
      <c r="A11476" s="5"/>
      <c r="B11476" s="5"/>
      <c r="C11476" s="5" t="str">
        <f>IFERROR(__xludf.DUMMYFUNCTION("""COMPUTED_VALUE"""),"")</f>
        <v/>
      </c>
      <c r="D11476" s="5">
        <v>0.0</v>
      </c>
    </row>
    <row r="11477" ht="14.25" customHeight="1">
      <c r="A11477" s="5"/>
      <c r="B11477" s="5"/>
      <c r="C11477" s="5" t="str">
        <f>IFERROR(__xludf.DUMMYFUNCTION("""COMPUTED_VALUE"""),"")</f>
        <v/>
      </c>
      <c r="D11477" s="5">
        <v>0.0</v>
      </c>
    </row>
    <row r="11478" ht="14.25" customHeight="1">
      <c r="A11478" s="5"/>
      <c r="B11478" s="5"/>
      <c r="C11478" s="5" t="str">
        <f>IFERROR(__xludf.DUMMYFUNCTION("""COMPUTED_VALUE"""),"")</f>
        <v/>
      </c>
      <c r="D11478" s="5">
        <v>0.0</v>
      </c>
    </row>
    <row r="11479" ht="14.25" customHeight="1">
      <c r="A11479" s="5"/>
      <c r="B11479" s="5"/>
      <c r="C11479" s="5" t="str">
        <f>IFERROR(__xludf.DUMMYFUNCTION("""COMPUTED_VALUE"""),"")</f>
        <v/>
      </c>
      <c r="D11479" s="5">
        <v>0.0</v>
      </c>
    </row>
    <row r="11480" ht="14.25" customHeight="1">
      <c r="A11480" s="5"/>
      <c r="B11480" s="5"/>
      <c r="C11480" s="5" t="str">
        <f>IFERROR(__xludf.DUMMYFUNCTION("""COMPUTED_VALUE"""),"")</f>
        <v/>
      </c>
      <c r="D11480" s="5">
        <v>0.0</v>
      </c>
    </row>
    <row r="11481" ht="14.25" customHeight="1">
      <c r="A11481" s="5"/>
      <c r="B11481" s="5"/>
      <c r="C11481" s="5" t="str">
        <f>IFERROR(__xludf.DUMMYFUNCTION("""COMPUTED_VALUE"""),"")</f>
        <v/>
      </c>
      <c r="D11481" s="5">
        <v>0.0</v>
      </c>
    </row>
    <row r="11482" ht="14.25" customHeight="1">
      <c r="A11482" s="5"/>
      <c r="B11482" s="5"/>
      <c r="C11482" s="5" t="str">
        <f>IFERROR(__xludf.DUMMYFUNCTION("""COMPUTED_VALUE"""),"")</f>
        <v/>
      </c>
      <c r="D11482" s="5">
        <v>0.0</v>
      </c>
    </row>
    <row r="11483" ht="14.25" customHeight="1">
      <c r="A11483" s="5"/>
      <c r="B11483" s="5"/>
      <c r="C11483" s="5" t="str">
        <f>IFERROR(__xludf.DUMMYFUNCTION("""COMPUTED_VALUE"""),"")</f>
        <v/>
      </c>
      <c r="D11483" s="5">
        <v>0.0</v>
      </c>
    </row>
    <row r="11484" ht="14.25" customHeight="1">
      <c r="A11484" s="5"/>
      <c r="B11484" s="5"/>
      <c r="C11484" s="5" t="str">
        <f>IFERROR(__xludf.DUMMYFUNCTION("""COMPUTED_VALUE"""),"")</f>
        <v/>
      </c>
      <c r="D11484" s="5">
        <v>0.0</v>
      </c>
    </row>
    <row r="11485" ht="14.25" customHeight="1">
      <c r="A11485" s="5"/>
      <c r="B11485" s="5"/>
      <c r="C11485" s="5" t="str">
        <f>IFERROR(__xludf.DUMMYFUNCTION("""COMPUTED_VALUE"""),"")</f>
        <v/>
      </c>
      <c r="D11485" s="5">
        <v>0.0</v>
      </c>
    </row>
    <row r="11486" ht="14.25" customHeight="1">
      <c r="A11486" s="5"/>
      <c r="B11486" s="5"/>
      <c r="C11486" s="5" t="str">
        <f>IFERROR(__xludf.DUMMYFUNCTION("""COMPUTED_VALUE"""),"")</f>
        <v/>
      </c>
      <c r="D11486" s="5">
        <v>0.0</v>
      </c>
    </row>
    <row r="11487" ht="14.25" customHeight="1">
      <c r="A11487" s="5"/>
      <c r="B11487" s="5"/>
      <c r="C11487" s="5" t="str">
        <f>IFERROR(__xludf.DUMMYFUNCTION("""COMPUTED_VALUE"""),"")</f>
        <v/>
      </c>
      <c r="D11487" s="5">
        <v>0.0</v>
      </c>
    </row>
    <row r="11488" ht="14.25" customHeight="1">
      <c r="A11488" s="5"/>
      <c r="B11488" s="5"/>
      <c r="C11488" s="5" t="str">
        <f>IFERROR(__xludf.DUMMYFUNCTION("""COMPUTED_VALUE"""),"")</f>
        <v/>
      </c>
      <c r="D11488" s="5">
        <v>0.0</v>
      </c>
    </row>
    <row r="11489" ht="14.25" customHeight="1">
      <c r="A11489" s="5"/>
      <c r="B11489" s="5"/>
      <c r="C11489" s="5" t="str">
        <f>IFERROR(__xludf.DUMMYFUNCTION("""COMPUTED_VALUE"""),"")</f>
        <v/>
      </c>
      <c r="D11489" s="5">
        <v>0.0</v>
      </c>
    </row>
    <row r="11490" ht="14.25" customHeight="1">
      <c r="A11490" s="5"/>
      <c r="B11490" s="5"/>
      <c r="C11490" s="5" t="str">
        <f>IFERROR(__xludf.DUMMYFUNCTION("""COMPUTED_VALUE"""),"")</f>
        <v/>
      </c>
      <c r="D11490" s="5">
        <v>0.0</v>
      </c>
    </row>
    <row r="11491" ht="14.25" customHeight="1">
      <c r="A11491" s="5"/>
      <c r="B11491" s="5"/>
      <c r="C11491" s="5" t="str">
        <f>IFERROR(__xludf.DUMMYFUNCTION("""COMPUTED_VALUE"""),"")</f>
        <v/>
      </c>
      <c r="D11491" s="5">
        <v>0.0</v>
      </c>
    </row>
    <row r="11492" ht="14.25" customHeight="1">
      <c r="A11492" s="5"/>
      <c r="B11492" s="5"/>
      <c r="C11492" s="5" t="str">
        <f>IFERROR(__xludf.DUMMYFUNCTION("""COMPUTED_VALUE"""),"")</f>
        <v/>
      </c>
      <c r="D11492" s="5">
        <v>0.0</v>
      </c>
    </row>
    <row r="11493" ht="14.25" customHeight="1">
      <c r="A11493" s="5"/>
      <c r="B11493" s="5"/>
      <c r="C11493" s="5" t="str">
        <f>IFERROR(__xludf.DUMMYFUNCTION("""COMPUTED_VALUE"""),"")</f>
        <v/>
      </c>
      <c r="D11493" s="5">
        <v>0.0</v>
      </c>
    </row>
    <row r="11494" ht="14.25" customHeight="1">
      <c r="A11494" s="5"/>
      <c r="B11494" s="5"/>
      <c r="C11494" s="5" t="str">
        <f>IFERROR(__xludf.DUMMYFUNCTION("""COMPUTED_VALUE"""),"")</f>
        <v/>
      </c>
      <c r="D11494" s="5">
        <v>0.0</v>
      </c>
    </row>
    <row r="11495" ht="14.25" customHeight="1">
      <c r="A11495" s="5"/>
      <c r="B11495" s="5"/>
      <c r="C11495" s="5" t="str">
        <f>IFERROR(__xludf.DUMMYFUNCTION("""COMPUTED_VALUE"""),"")</f>
        <v/>
      </c>
      <c r="D11495" s="5">
        <v>0.0</v>
      </c>
    </row>
    <row r="11496" ht="14.25" customHeight="1">
      <c r="A11496" s="5"/>
      <c r="B11496" s="5"/>
      <c r="C11496" s="5" t="str">
        <f>IFERROR(__xludf.DUMMYFUNCTION("""COMPUTED_VALUE"""),"")</f>
        <v/>
      </c>
      <c r="D11496" s="5">
        <v>0.0</v>
      </c>
    </row>
    <row r="11497" ht="14.25" customHeight="1">
      <c r="A11497" s="5"/>
      <c r="B11497" s="5"/>
      <c r="C11497" s="5" t="str">
        <f>IFERROR(__xludf.DUMMYFUNCTION("""COMPUTED_VALUE"""),"")</f>
        <v/>
      </c>
      <c r="D11497" s="5">
        <v>0.0</v>
      </c>
    </row>
    <row r="11498" ht="14.25" customHeight="1">
      <c r="A11498" s="5"/>
      <c r="B11498" s="5"/>
      <c r="C11498" s="5" t="str">
        <f>IFERROR(__xludf.DUMMYFUNCTION("""COMPUTED_VALUE"""),"")</f>
        <v/>
      </c>
      <c r="D11498" s="5">
        <v>0.0</v>
      </c>
    </row>
    <row r="11499" ht="14.25" customHeight="1">
      <c r="A11499" s="5"/>
      <c r="B11499" s="5"/>
      <c r="C11499" s="5" t="str">
        <f>IFERROR(__xludf.DUMMYFUNCTION("""COMPUTED_VALUE"""),"")</f>
        <v/>
      </c>
      <c r="D11499" s="5">
        <v>0.0</v>
      </c>
    </row>
    <row r="11500" ht="14.25" customHeight="1">
      <c r="A11500" s="5"/>
      <c r="B11500" s="5"/>
      <c r="C11500" s="5" t="str">
        <f>IFERROR(__xludf.DUMMYFUNCTION("""COMPUTED_VALUE"""),"")</f>
        <v/>
      </c>
      <c r="D11500" s="5">
        <v>0.0</v>
      </c>
    </row>
    <row r="11501" ht="14.25" customHeight="1">
      <c r="A11501" s="5"/>
      <c r="B11501" s="5"/>
      <c r="C11501" s="5" t="str">
        <f>IFERROR(__xludf.DUMMYFUNCTION("""COMPUTED_VALUE"""),"")</f>
        <v/>
      </c>
      <c r="D11501" s="5">
        <v>0.0</v>
      </c>
    </row>
    <row r="11502" ht="14.25" customHeight="1">
      <c r="A11502" s="5"/>
      <c r="B11502" s="5"/>
      <c r="C11502" s="5" t="str">
        <f>IFERROR(__xludf.DUMMYFUNCTION("""COMPUTED_VALUE"""),"")</f>
        <v/>
      </c>
      <c r="D11502" s="5">
        <v>0.0</v>
      </c>
    </row>
    <row r="11503" ht="14.25" customHeight="1">
      <c r="A11503" s="5"/>
      <c r="B11503" s="5"/>
      <c r="C11503" s="5" t="str">
        <f>IFERROR(__xludf.DUMMYFUNCTION("""COMPUTED_VALUE"""),"")</f>
        <v/>
      </c>
      <c r="D11503" s="5">
        <v>0.0</v>
      </c>
    </row>
    <row r="11504" ht="14.25" customHeight="1">
      <c r="A11504" s="5"/>
      <c r="B11504" s="5"/>
      <c r="C11504" s="5" t="str">
        <f>IFERROR(__xludf.DUMMYFUNCTION("""COMPUTED_VALUE"""),"")</f>
        <v/>
      </c>
      <c r="D11504" s="5">
        <v>0.0</v>
      </c>
    </row>
    <row r="11505" ht="14.25" customHeight="1">
      <c r="A11505" s="5"/>
      <c r="B11505" s="5"/>
      <c r="C11505" s="5" t="str">
        <f>IFERROR(__xludf.DUMMYFUNCTION("""COMPUTED_VALUE"""),"")</f>
        <v/>
      </c>
      <c r="D11505" s="5">
        <v>0.0</v>
      </c>
    </row>
    <row r="11506" ht="14.25" customHeight="1">
      <c r="A11506" s="5"/>
      <c r="B11506" s="5"/>
      <c r="C11506" s="5" t="str">
        <f>IFERROR(__xludf.DUMMYFUNCTION("""COMPUTED_VALUE"""),"")</f>
        <v/>
      </c>
      <c r="D11506" s="5">
        <v>0.0</v>
      </c>
    </row>
    <row r="11507" ht="14.25" customHeight="1">
      <c r="A11507" s="5"/>
      <c r="B11507" s="5"/>
      <c r="C11507" s="5" t="str">
        <f>IFERROR(__xludf.DUMMYFUNCTION("""COMPUTED_VALUE"""),"")</f>
        <v/>
      </c>
      <c r="D11507" s="5">
        <v>0.0</v>
      </c>
    </row>
    <row r="11508" ht="14.25" customHeight="1">
      <c r="A11508" s="5"/>
      <c r="B11508" s="5"/>
      <c r="C11508" s="5" t="str">
        <f>IFERROR(__xludf.DUMMYFUNCTION("""COMPUTED_VALUE"""),"")</f>
        <v/>
      </c>
      <c r="D11508" s="5">
        <v>0.0</v>
      </c>
    </row>
    <row r="11509" ht="14.25" customHeight="1">
      <c r="A11509" s="5"/>
      <c r="B11509" s="5"/>
      <c r="C11509" s="5" t="str">
        <f>IFERROR(__xludf.DUMMYFUNCTION("""COMPUTED_VALUE"""),"")</f>
        <v/>
      </c>
      <c r="D11509" s="5">
        <v>0.0</v>
      </c>
    </row>
    <row r="11510" ht="14.25" customHeight="1">
      <c r="A11510" s="5"/>
      <c r="B11510" s="5"/>
      <c r="C11510" s="5" t="str">
        <f>IFERROR(__xludf.DUMMYFUNCTION("""COMPUTED_VALUE"""),"")</f>
        <v/>
      </c>
      <c r="D11510" s="5">
        <v>0.0</v>
      </c>
    </row>
    <row r="11511" ht="14.25" customHeight="1">
      <c r="A11511" s="5"/>
      <c r="B11511" s="5"/>
      <c r="C11511" s="5" t="str">
        <f>IFERROR(__xludf.DUMMYFUNCTION("""COMPUTED_VALUE"""),"")</f>
        <v/>
      </c>
      <c r="D11511" s="5">
        <v>0.0</v>
      </c>
    </row>
    <row r="11512" ht="14.25" customHeight="1">
      <c r="A11512" s="5"/>
      <c r="B11512" s="5"/>
      <c r="C11512" s="5" t="str">
        <f>IFERROR(__xludf.DUMMYFUNCTION("""COMPUTED_VALUE"""),"")</f>
        <v/>
      </c>
      <c r="D11512" s="5">
        <v>0.0</v>
      </c>
    </row>
    <row r="11513" ht="14.25" customHeight="1">
      <c r="A11513" s="5"/>
      <c r="B11513" s="5"/>
      <c r="C11513" s="5" t="str">
        <f>IFERROR(__xludf.DUMMYFUNCTION("""COMPUTED_VALUE"""),"")</f>
        <v/>
      </c>
      <c r="D11513" s="5">
        <v>0.0</v>
      </c>
    </row>
    <row r="11514" ht="14.25" customHeight="1">
      <c r="A11514" s="5"/>
      <c r="B11514" s="5"/>
      <c r="C11514" s="5" t="str">
        <f>IFERROR(__xludf.DUMMYFUNCTION("""COMPUTED_VALUE"""),"")</f>
        <v/>
      </c>
      <c r="D11514" s="5">
        <v>0.0</v>
      </c>
    </row>
    <row r="11515" ht="14.25" customHeight="1">
      <c r="A11515" s="5"/>
      <c r="B11515" s="5"/>
      <c r="C11515" s="5" t="str">
        <f>IFERROR(__xludf.DUMMYFUNCTION("""COMPUTED_VALUE"""),"")</f>
        <v/>
      </c>
      <c r="D11515" s="5">
        <v>0.0</v>
      </c>
    </row>
    <row r="11516" ht="14.25" customHeight="1">
      <c r="A11516" s="5"/>
      <c r="B11516" s="5"/>
      <c r="C11516" s="5" t="str">
        <f>IFERROR(__xludf.DUMMYFUNCTION("""COMPUTED_VALUE"""),"")</f>
        <v/>
      </c>
      <c r="D11516" s="5">
        <v>0.0</v>
      </c>
    </row>
    <row r="11517" ht="14.25" customHeight="1">
      <c r="A11517" s="5"/>
      <c r="B11517" s="5"/>
      <c r="C11517" s="5" t="str">
        <f>IFERROR(__xludf.DUMMYFUNCTION("""COMPUTED_VALUE"""),"")</f>
        <v/>
      </c>
      <c r="D11517" s="5">
        <v>0.0</v>
      </c>
    </row>
    <row r="11518" ht="14.25" customHeight="1">
      <c r="A11518" s="5"/>
      <c r="B11518" s="5"/>
      <c r="C11518" s="5" t="str">
        <f>IFERROR(__xludf.DUMMYFUNCTION("""COMPUTED_VALUE"""),"")</f>
        <v/>
      </c>
      <c r="D11518" s="5">
        <v>0.0</v>
      </c>
    </row>
    <row r="11519" ht="14.25" customHeight="1">
      <c r="A11519" s="5"/>
      <c r="B11519" s="5"/>
      <c r="C11519" s="5" t="str">
        <f>IFERROR(__xludf.DUMMYFUNCTION("""COMPUTED_VALUE"""),"")</f>
        <v/>
      </c>
      <c r="D11519" s="5">
        <v>0.0</v>
      </c>
    </row>
    <row r="11520" ht="14.25" customHeight="1">
      <c r="A11520" s="5"/>
      <c r="B11520" s="5"/>
      <c r="C11520" s="5" t="str">
        <f>IFERROR(__xludf.DUMMYFUNCTION("""COMPUTED_VALUE"""),"")</f>
        <v/>
      </c>
      <c r="D11520" s="5">
        <v>0.0</v>
      </c>
    </row>
    <row r="11521" ht="14.25" customHeight="1">
      <c r="A11521" s="5"/>
      <c r="B11521" s="5"/>
      <c r="C11521" s="5" t="str">
        <f>IFERROR(__xludf.DUMMYFUNCTION("""COMPUTED_VALUE"""),"")</f>
        <v/>
      </c>
      <c r="D11521" s="5">
        <v>0.0</v>
      </c>
    </row>
    <row r="11522" ht="14.25" customHeight="1">
      <c r="A11522" s="5"/>
      <c r="B11522" s="5"/>
      <c r="C11522" s="5" t="str">
        <f>IFERROR(__xludf.DUMMYFUNCTION("""COMPUTED_VALUE"""),"")</f>
        <v/>
      </c>
      <c r="D11522" s="5">
        <v>0.0</v>
      </c>
    </row>
    <row r="11523" ht="14.25" customHeight="1">
      <c r="A11523" s="5"/>
      <c r="B11523" s="5"/>
      <c r="C11523" s="5" t="str">
        <f>IFERROR(__xludf.DUMMYFUNCTION("""COMPUTED_VALUE"""),"")</f>
        <v/>
      </c>
      <c r="D11523" s="5">
        <v>0.0</v>
      </c>
    </row>
    <row r="11524" ht="14.25" customHeight="1">
      <c r="A11524" s="5"/>
      <c r="B11524" s="5"/>
      <c r="C11524" s="5" t="str">
        <f>IFERROR(__xludf.DUMMYFUNCTION("""COMPUTED_VALUE"""),"")</f>
        <v/>
      </c>
      <c r="D11524" s="5">
        <v>0.0</v>
      </c>
    </row>
    <row r="11525" ht="14.25" customHeight="1">
      <c r="A11525" s="5"/>
      <c r="B11525" s="5"/>
      <c r="C11525" s="5" t="str">
        <f>IFERROR(__xludf.DUMMYFUNCTION("""COMPUTED_VALUE"""),"")</f>
        <v/>
      </c>
      <c r="D11525" s="5">
        <v>0.0</v>
      </c>
    </row>
    <row r="11526" ht="14.25" customHeight="1">
      <c r="A11526" s="5"/>
      <c r="B11526" s="5"/>
      <c r="C11526" s="5" t="str">
        <f>IFERROR(__xludf.DUMMYFUNCTION("""COMPUTED_VALUE"""),"")</f>
        <v/>
      </c>
      <c r="D11526" s="5">
        <v>0.0</v>
      </c>
    </row>
    <row r="11527" ht="14.25" customHeight="1">
      <c r="A11527" s="5"/>
      <c r="B11527" s="5"/>
      <c r="C11527" s="5" t="str">
        <f>IFERROR(__xludf.DUMMYFUNCTION("""COMPUTED_VALUE"""),"")</f>
        <v/>
      </c>
      <c r="D11527" s="5">
        <v>0.0</v>
      </c>
    </row>
    <row r="11528" ht="14.25" customHeight="1">
      <c r="A11528" s="5"/>
      <c r="B11528" s="5"/>
      <c r="C11528" s="5" t="str">
        <f>IFERROR(__xludf.DUMMYFUNCTION("""COMPUTED_VALUE"""),"")</f>
        <v/>
      </c>
      <c r="D11528" s="5">
        <v>0.0</v>
      </c>
    </row>
    <row r="11529" ht="14.25" customHeight="1">
      <c r="A11529" s="5"/>
      <c r="B11529" s="5"/>
      <c r="C11529" s="5" t="str">
        <f>IFERROR(__xludf.DUMMYFUNCTION("""COMPUTED_VALUE"""),"")</f>
        <v/>
      </c>
      <c r="D11529" s="5">
        <v>0.0</v>
      </c>
    </row>
    <row r="11530" ht="14.25" customHeight="1">
      <c r="A11530" s="5"/>
      <c r="B11530" s="5"/>
      <c r="C11530" s="5" t="str">
        <f>IFERROR(__xludf.DUMMYFUNCTION("""COMPUTED_VALUE"""),"")</f>
        <v/>
      </c>
      <c r="D11530" s="5">
        <v>0.0</v>
      </c>
    </row>
    <row r="11531" ht="14.25" customHeight="1">
      <c r="A11531" s="5"/>
      <c r="B11531" s="5"/>
      <c r="C11531" s="5" t="str">
        <f>IFERROR(__xludf.DUMMYFUNCTION("""COMPUTED_VALUE"""),"")</f>
        <v/>
      </c>
      <c r="D11531" s="5">
        <v>0.0</v>
      </c>
    </row>
    <row r="11532" ht="14.25" customHeight="1">
      <c r="A11532" s="5"/>
      <c r="B11532" s="5"/>
      <c r="C11532" s="5" t="str">
        <f>IFERROR(__xludf.DUMMYFUNCTION("""COMPUTED_VALUE"""),"")</f>
        <v/>
      </c>
      <c r="D11532" s="5">
        <v>0.0</v>
      </c>
    </row>
    <row r="11533" ht="14.25" customHeight="1">
      <c r="A11533" s="5"/>
      <c r="B11533" s="5"/>
      <c r="C11533" s="5" t="str">
        <f>IFERROR(__xludf.DUMMYFUNCTION("""COMPUTED_VALUE"""),"")</f>
        <v/>
      </c>
      <c r="D11533" s="5">
        <v>0.0</v>
      </c>
    </row>
    <row r="11534" ht="14.25" customHeight="1">
      <c r="A11534" s="5"/>
      <c r="B11534" s="5"/>
      <c r="C11534" s="5" t="str">
        <f>IFERROR(__xludf.DUMMYFUNCTION("""COMPUTED_VALUE"""),"")</f>
        <v/>
      </c>
      <c r="D11534" s="5">
        <v>0.0</v>
      </c>
    </row>
    <row r="11535" ht="14.25" customHeight="1">
      <c r="A11535" s="5"/>
      <c r="B11535" s="5"/>
      <c r="C11535" s="5" t="str">
        <f>IFERROR(__xludf.DUMMYFUNCTION("""COMPUTED_VALUE"""),"")</f>
        <v/>
      </c>
      <c r="D11535" s="5">
        <v>0.0</v>
      </c>
    </row>
    <row r="11536" ht="14.25" customHeight="1">
      <c r="A11536" s="5"/>
      <c r="B11536" s="5"/>
      <c r="C11536" s="5" t="str">
        <f>IFERROR(__xludf.DUMMYFUNCTION("""COMPUTED_VALUE"""),"")</f>
        <v/>
      </c>
      <c r="D11536" s="5">
        <v>0.0</v>
      </c>
    </row>
    <row r="11537" ht="14.25" customHeight="1">
      <c r="A11537" s="5"/>
      <c r="B11537" s="5"/>
      <c r="C11537" s="5" t="str">
        <f>IFERROR(__xludf.DUMMYFUNCTION("""COMPUTED_VALUE"""),"")</f>
        <v/>
      </c>
      <c r="D11537" s="5">
        <v>0.0</v>
      </c>
    </row>
    <row r="11538" ht="14.25" customHeight="1">
      <c r="A11538" s="5"/>
      <c r="B11538" s="5"/>
      <c r="C11538" s="5" t="str">
        <f>IFERROR(__xludf.DUMMYFUNCTION("""COMPUTED_VALUE"""),"")</f>
        <v/>
      </c>
      <c r="D11538" s="5">
        <v>0.0</v>
      </c>
    </row>
    <row r="11539" ht="14.25" customHeight="1">
      <c r="A11539" s="5"/>
      <c r="B11539" s="5"/>
      <c r="C11539" s="5" t="str">
        <f>IFERROR(__xludf.DUMMYFUNCTION("""COMPUTED_VALUE"""),"")</f>
        <v/>
      </c>
      <c r="D11539" s="5">
        <v>0.0</v>
      </c>
    </row>
    <row r="11540" ht="14.25" customHeight="1">
      <c r="A11540" s="5"/>
      <c r="B11540" s="5"/>
      <c r="C11540" s="5" t="str">
        <f>IFERROR(__xludf.DUMMYFUNCTION("""COMPUTED_VALUE"""),"")</f>
        <v/>
      </c>
      <c r="D11540" s="5">
        <v>0.0</v>
      </c>
    </row>
    <row r="11541" ht="14.25" customHeight="1">
      <c r="A11541" s="5"/>
      <c r="B11541" s="5"/>
      <c r="C11541" s="5" t="str">
        <f>IFERROR(__xludf.DUMMYFUNCTION("""COMPUTED_VALUE"""),"")</f>
        <v/>
      </c>
      <c r="D11541" s="5">
        <v>0.0</v>
      </c>
    </row>
    <row r="11542" ht="14.25" customHeight="1">
      <c r="A11542" s="5"/>
      <c r="B11542" s="5"/>
      <c r="C11542" s="5" t="str">
        <f>IFERROR(__xludf.DUMMYFUNCTION("""COMPUTED_VALUE"""),"")</f>
        <v/>
      </c>
      <c r="D11542" s="5">
        <v>0.0</v>
      </c>
    </row>
    <row r="11543" ht="14.25" customHeight="1">
      <c r="A11543" s="5"/>
      <c r="B11543" s="5"/>
      <c r="C11543" s="5" t="str">
        <f>IFERROR(__xludf.DUMMYFUNCTION("""COMPUTED_VALUE"""),"")</f>
        <v/>
      </c>
      <c r="D11543" s="5">
        <v>0.0</v>
      </c>
    </row>
    <row r="11544" ht="14.25" customHeight="1">
      <c r="A11544" s="5"/>
      <c r="B11544" s="5"/>
      <c r="C11544" s="5" t="str">
        <f>IFERROR(__xludf.DUMMYFUNCTION("""COMPUTED_VALUE"""),"")</f>
        <v/>
      </c>
      <c r="D11544" s="5">
        <v>0.0</v>
      </c>
    </row>
    <row r="11545" ht="14.25" customHeight="1">
      <c r="A11545" s="5"/>
      <c r="B11545" s="5"/>
      <c r="C11545" s="5" t="str">
        <f>IFERROR(__xludf.DUMMYFUNCTION("""COMPUTED_VALUE"""),"")</f>
        <v/>
      </c>
      <c r="D11545" s="5">
        <v>0.0</v>
      </c>
    </row>
    <row r="11546" ht="14.25" customHeight="1">
      <c r="A11546" s="5"/>
      <c r="B11546" s="5"/>
      <c r="C11546" s="5" t="str">
        <f>IFERROR(__xludf.DUMMYFUNCTION("""COMPUTED_VALUE"""),"")</f>
        <v/>
      </c>
      <c r="D11546" s="5">
        <v>0.0</v>
      </c>
    </row>
    <row r="11547" ht="14.25" customHeight="1">
      <c r="A11547" s="5"/>
      <c r="B11547" s="5"/>
      <c r="C11547" s="5" t="str">
        <f>IFERROR(__xludf.DUMMYFUNCTION("""COMPUTED_VALUE"""),"")</f>
        <v/>
      </c>
      <c r="D11547" s="5">
        <v>0.0</v>
      </c>
    </row>
    <row r="11548" ht="14.25" customHeight="1">
      <c r="A11548" s="5"/>
      <c r="B11548" s="5"/>
      <c r="C11548" s="5" t="str">
        <f>IFERROR(__xludf.DUMMYFUNCTION("""COMPUTED_VALUE"""),"")</f>
        <v/>
      </c>
      <c r="D11548" s="5">
        <v>0.0</v>
      </c>
    </row>
    <row r="11549" ht="14.25" customHeight="1">
      <c r="A11549" s="5"/>
      <c r="B11549" s="5"/>
      <c r="C11549" s="5" t="str">
        <f>IFERROR(__xludf.DUMMYFUNCTION("""COMPUTED_VALUE"""),"")</f>
        <v/>
      </c>
      <c r="D11549" s="5">
        <v>0.0</v>
      </c>
    </row>
    <row r="11550" ht="14.25" customHeight="1">
      <c r="A11550" s="5"/>
      <c r="B11550" s="5"/>
      <c r="C11550" s="5" t="str">
        <f>IFERROR(__xludf.DUMMYFUNCTION("""COMPUTED_VALUE"""),"")</f>
        <v/>
      </c>
      <c r="D11550" s="5">
        <v>0.0</v>
      </c>
    </row>
    <row r="11551" ht="14.25" customHeight="1">
      <c r="A11551" s="5"/>
      <c r="B11551" s="5"/>
      <c r="C11551" s="5" t="str">
        <f>IFERROR(__xludf.DUMMYFUNCTION("""COMPUTED_VALUE"""),"")</f>
        <v/>
      </c>
      <c r="D11551" s="5">
        <v>0.0</v>
      </c>
    </row>
    <row r="11552" ht="14.25" customHeight="1">
      <c r="A11552" s="5"/>
      <c r="B11552" s="5"/>
      <c r="C11552" s="5" t="str">
        <f>IFERROR(__xludf.DUMMYFUNCTION("""COMPUTED_VALUE"""),"")</f>
        <v/>
      </c>
      <c r="D11552" s="5">
        <v>0.0</v>
      </c>
    </row>
    <row r="11553" ht="14.25" customHeight="1">
      <c r="A11553" s="5"/>
      <c r="B11553" s="5"/>
      <c r="C11553" s="5" t="str">
        <f>IFERROR(__xludf.DUMMYFUNCTION("""COMPUTED_VALUE"""),"")</f>
        <v/>
      </c>
      <c r="D11553" s="5">
        <v>0.0</v>
      </c>
    </row>
    <row r="11554" ht="14.25" customHeight="1">
      <c r="A11554" s="5"/>
      <c r="B11554" s="5"/>
      <c r="C11554" s="5" t="str">
        <f>IFERROR(__xludf.DUMMYFUNCTION("""COMPUTED_VALUE"""),"")</f>
        <v/>
      </c>
      <c r="D11554" s="5">
        <v>0.0</v>
      </c>
    </row>
    <row r="11555" ht="14.25" customHeight="1">
      <c r="A11555" s="5"/>
      <c r="B11555" s="5"/>
      <c r="C11555" s="5" t="str">
        <f>IFERROR(__xludf.DUMMYFUNCTION("""COMPUTED_VALUE"""),"")</f>
        <v/>
      </c>
      <c r="D11555" s="5">
        <v>0.0</v>
      </c>
    </row>
    <row r="11556" ht="14.25" customHeight="1">
      <c r="A11556" s="5"/>
      <c r="B11556" s="5"/>
      <c r="C11556" s="5" t="str">
        <f>IFERROR(__xludf.DUMMYFUNCTION("""COMPUTED_VALUE"""),"")</f>
        <v/>
      </c>
      <c r="D11556" s="5">
        <v>0.0</v>
      </c>
    </row>
    <row r="11557" ht="14.25" customHeight="1">
      <c r="A11557" s="5"/>
      <c r="B11557" s="5"/>
      <c r="C11557" s="5" t="str">
        <f>IFERROR(__xludf.DUMMYFUNCTION("""COMPUTED_VALUE"""),"")</f>
        <v/>
      </c>
      <c r="D11557" s="5">
        <v>0.0</v>
      </c>
    </row>
    <row r="11558" ht="14.25" customHeight="1">
      <c r="A11558" s="5"/>
      <c r="B11558" s="5"/>
      <c r="C11558" s="5" t="str">
        <f>IFERROR(__xludf.DUMMYFUNCTION("""COMPUTED_VALUE"""),"")</f>
        <v/>
      </c>
      <c r="D11558" s="5">
        <v>0.0</v>
      </c>
    </row>
    <row r="11559" ht="14.25" customHeight="1">
      <c r="A11559" s="5"/>
      <c r="B11559" s="5"/>
      <c r="C11559" s="5" t="str">
        <f>IFERROR(__xludf.DUMMYFUNCTION("""COMPUTED_VALUE"""),"")</f>
        <v/>
      </c>
      <c r="D11559" s="5">
        <v>0.0</v>
      </c>
    </row>
    <row r="11560" ht="14.25" customHeight="1">
      <c r="A11560" s="5"/>
      <c r="B11560" s="5"/>
      <c r="C11560" s="5" t="str">
        <f>IFERROR(__xludf.DUMMYFUNCTION("""COMPUTED_VALUE"""),"")</f>
        <v/>
      </c>
      <c r="D11560" s="5">
        <v>0.0</v>
      </c>
    </row>
    <row r="11561" ht="14.25" customHeight="1">
      <c r="A11561" s="5"/>
      <c r="B11561" s="5"/>
      <c r="C11561" s="5" t="str">
        <f>IFERROR(__xludf.DUMMYFUNCTION("""COMPUTED_VALUE"""),"")</f>
        <v/>
      </c>
      <c r="D11561" s="5">
        <v>0.0</v>
      </c>
    </row>
    <row r="11562" ht="14.25" customHeight="1">
      <c r="A11562" s="5"/>
      <c r="B11562" s="5"/>
      <c r="C11562" s="5" t="str">
        <f>IFERROR(__xludf.DUMMYFUNCTION("""COMPUTED_VALUE"""),"")</f>
        <v/>
      </c>
      <c r="D11562" s="5">
        <v>0.0</v>
      </c>
    </row>
    <row r="11563" ht="14.25" customHeight="1">
      <c r="A11563" s="5"/>
      <c r="B11563" s="5"/>
      <c r="C11563" s="5" t="str">
        <f>IFERROR(__xludf.DUMMYFUNCTION("""COMPUTED_VALUE"""),"")</f>
        <v/>
      </c>
      <c r="D11563" s="5">
        <v>0.0</v>
      </c>
    </row>
    <row r="11564" ht="14.25" customHeight="1">
      <c r="A11564" s="5"/>
      <c r="B11564" s="5"/>
      <c r="C11564" s="5" t="str">
        <f>IFERROR(__xludf.DUMMYFUNCTION("""COMPUTED_VALUE"""),"")</f>
        <v/>
      </c>
      <c r="D11564" s="5">
        <v>0.0</v>
      </c>
    </row>
    <row r="11565" ht="14.25" customHeight="1">
      <c r="A11565" s="5"/>
      <c r="B11565" s="5"/>
      <c r="C11565" s="5" t="str">
        <f>IFERROR(__xludf.DUMMYFUNCTION("""COMPUTED_VALUE"""),"")</f>
        <v/>
      </c>
      <c r="D11565" s="5">
        <v>0.0</v>
      </c>
    </row>
    <row r="11566" ht="14.25" customHeight="1">
      <c r="A11566" s="5"/>
      <c r="B11566" s="5"/>
      <c r="C11566" s="5" t="str">
        <f>IFERROR(__xludf.DUMMYFUNCTION("""COMPUTED_VALUE"""),"")</f>
        <v/>
      </c>
      <c r="D11566" s="5">
        <v>0.0</v>
      </c>
    </row>
    <row r="11567" ht="14.25" customHeight="1">
      <c r="A11567" s="5"/>
      <c r="B11567" s="5"/>
      <c r="C11567" s="5" t="str">
        <f>IFERROR(__xludf.DUMMYFUNCTION("""COMPUTED_VALUE"""),"")</f>
        <v/>
      </c>
      <c r="D11567" s="5">
        <v>0.0</v>
      </c>
    </row>
    <row r="11568" ht="14.25" customHeight="1">
      <c r="A11568" s="5"/>
      <c r="B11568" s="5"/>
      <c r="C11568" s="5" t="str">
        <f>IFERROR(__xludf.DUMMYFUNCTION("""COMPUTED_VALUE"""),"")</f>
        <v/>
      </c>
      <c r="D11568" s="5">
        <v>0.0</v>
      </c>
    </row>
    <row r="11569" ht="14.25" customHeight="1">
      <c r="A11569" s="5"/>
      <c r="B11569" s="5"/>
      <c r="C11569" s="5" t="str">
        <f>IFERROR(__xludf.DUMMYFUNCTION("""COMPUTED_VALUE"""),"")</f>
        <v/>
      </c>
      <c r="D11569" s="5">
        <v>0.0</v>
      </c>
    </row>
    <row r="11570" ht="14.25" customHeight="1">
      <c r="A11570" s="5"/>
      <c r="B11570" s="5"/>
      <c r="C11570" s="5" t="str">
        <f>IFERROR(__xludf.DUMMYFUNCTION("""COMPUTED_VALUE"""),"")</f>
        <v/>
      </c>
      <c r="D11570" s="5">
        <v>0.0</v>
      </c>
    </row>
    <row r="11571" ht="14.25" customHeight="1">
      <c r="A11571" s="5"/>
      <c r="B11571" s="5"/>
      <c r="C11571" s="5" t="str">
        <f>IFERROR(__xludf.DUMMYFUNCTION("""COMPUTED_VALUE"""),"")</f>
        <v/>
      </c>
      <c r="D11571" s="5">
        <v>0.0</v>
      </c>
    </row>
    <row r="11572" ht="14.25" customHeight="1">
      <c r="A11572" s="5"/>
      <c r="B11572" s="5"/>
      <c r="C11572" s="5" t="str">
        <f>IFERROR(__xludf.DUMMYFUNCTION("""COMPUTED_VALUE"""),"")</f>
        <v/>
      </c>
      <c r="D11572" s="5">
        <v>0.0</v>
      </c>
    </row>
    <row r="11573" ht="14.25" customHeight="1">
      <c r="A11573" s="5"/>
      <c r="B11573" s="5"/>
      <c r="C11573" s="5" t="str">
        <f>IFERROR(__xludf.DUMMYFUNCTION("""COMPUTED_VALUE"""),"")</f>
        <v/>
      </c>
      <c r="D11573" s="5">
        <v>0.0</v>
      </c>
    </row>
    <row r="11574" ht="14.25" customHeight="1">
      <c r="A11574" s="5"/>
      <c r="B11574" s="5"/>
      <c r="C11574" s="5" t="str">
        <f>IFERROR(__xludf.DUMMYFUNCTION("""COMPUTED_VALUE"""),"")</f>
        <v/>
      </c>
      <c r="D11574" s="5">
        <v>0.0</v>
      </c>
    </row>
    <row r="11575" ht="14.25" customHeight="1">
      <c r="A11575" s="5"/>
      <c r="B11575" s="5"/>
      <c r="C11575" s="5" t="str">
        <f>IFERROR(__xludf.DUMMYFUNCTION("""COMPUTED_VALUE"""),"")</f>
        <v/>
      </c>
      <c r="D11575" s="5">
        <v>0.0</v>
      </c>
    </row>
    <row r="11576" ht="14.25" customHeight="1">
      <c r="A11576" s="5"/>
      <c r="B11576" s="5"/>
      <c r="C11576" s="5" t="str">
        <f>IFERROR(__xludf.DUMMYFUNCTION("""COMPUTED_VALUE"""),"")</f>
        <v/>
      </c>
      <c r="D11576" s="5">
        <v>0.0</v>
      </c>
    </row>
    <row r="11577" ht="14.25" customHeight="1">
      <c r="A11577" s="5"/>
      <c r="B11577" s="5"/>
      <c r="C11577" s="5" t="str">
        <f>IFERROR(__xludf.DUMMYFUNCTION("""COMPUTED_VALUE"""),"")</f>
        <v/>
      </c>
      <c r="D11577" s="5">
        <v>0.0</v>
      </c>
    </row>
    <row r="11578" ht="14.25" customHeight="1">
      <c r="A11578" s="5"/>
      <c r="B11578" s="5"/>
      <c r="C11578" s="5" t="str">
        <f>IFERROR(__xludf.DUMMYFUNCTION("""COMPUTED_VALUE"""),"")</f>
        <v/>
      </c>
      <c r="D11578" s="5">
        <v>0.0</v>
      </c>
    </row>
    <row r="11579" ht="14.25" customHeight="1">
      <c r="A11579" s="5"/>
      <c r="B11579" s="5"/>
      <c r="C11579" s="5" t="str">
        <f>IFERROR(__xludf.DUMMYFUNCTION("""COMPUTED_VALUE"""),"")</f>
        <v/>
      </c>
      <c r="D11579" s="5">
        <v>0.0</v>
      </c>
    </row>
    <row r="11580" ht="14.25" customHeight="1">
      <c r="A11580" s="5"/>
      <c r="B11580" s="5"/>
      <c r="C11580" s="5" t="str">
        <f>IFERROR(__xludf.DUMMYFUNCTION("""COMPUTED_VALUE"""),"")</f>
        <v/>
      </c>
      <c r="D11580" s="5">
        <v>0.0</v>
      </c>
    </row>
    <row r="11581" ht="14.25" customHeight="1">
      <c r="A11581" s="5"/>
      <c r="B11581" s="5"/>
      <c r="C11581" s="5" t="str">
        <f>IFERROR(__xludf.DUMMYFUNCTION("""COMPUTED_VALUE"""),"")</f>
        <v/>
      </c>
      <c r="D11581" s="5">
        <v>0.0</v>
      </c>
    </row>
    <row r="11582" ht="14.25" customHeight="1">
      <c r="A11582" s="5"/>
      <c r="B11582" s="5"/>
      <c r="C11582" s="5" t="str">
        <f>IFERROR(__xludf.DUMMYFUNCTION("""COMPUTED_VALUE"""),"")</f>
        <v/>
      </c>
      <c r="D11582" s="5">
        <v>0.0</v>
      </c>
    </row>
    <row r="11583" ht="14.25" customHeight="1">
      <c r="A11583" s="5"/>
      <c r="B11583" s="5"/>
      <c r="C11583" s="5" t="str">
        <f>IFERROR(__xludf.DUMMYFUNCTION("""COMPUTED_VALUE"""),"")</f>
        <v/>
      </c>
      <c r="D11583" s="5">
        <v>0.0</v>
      </c>
    </row>
    <row r="11584" ht="14.25" customHeight="1">
      <c r="A11584" s="5"/>
      <c r="B11584" s="5"/>
      <c r="C11584" s="5" t="str">
        <f>IFERROR(__xludf.DUMMYFUNCTION("""COMPUTED_VALUE"""),"")</f>
        <v/>
      </c>
      <c r="D11584" s="5">
        <v>0.0</v>
      </c>
    </row>
    <row r="11585" ht="14.25" customHeight="1">
      <c r="A11585" s="5"/>
      <c r="B11585" s="5"/>
      <c r="C11585" s="5" t="str">
        <f>IFERROR(__xludf.DUMMYFUNCTION("""COMPUTED_VALUE"""),"")</f>
        <v/>
      </c>
      <c r="D11585" s="5">
        <v>0.0</v>
      </c>
    </row>
    <row r="11586" ht="14.25" customHeight="1">
      <c r="A11586" s="5"/>
      <c r="B11586" s="5"/>
      <c r="C11586" s="5" t="str">
        <f>IFERROR(__xludf.DUMMYFUNCTION("""COMPUTED_VALUE"""),"")</f>
        <v/>
      </c>
      <c r="D11586" s="5">
        <v>0.0</v>
      </c>
    </row>
    <row r="11587" ht="14.25" customHeight="1">
      <c r="A11587" s="5"/>
      <c r="B11587" s="5"/>
      <c r="C11587" s="5" t="str">
        <f>IFERROR(__xludf.DUMMYFUNCTION("""COMPUTED_VALUE"""),"")</f>
        <v/>
      </c>
      <c r="D11587" s="5">
        <v>0.0</v>
      </c>
    </row>
    <row r="11588" ht="14.25" customHeight="1">
      <c r="A11588" s="5"/>
      <c r="B11588" s="5"/>
      <c r="C11588" s="5" t="str">
        <f>IFERROR(__xludf.DUMMYFUNCTION("""COMPUTED_VALUE"""),"")</f>
        <v/>
      </c>
      <c r="D11588" s="5">
        <v>0.0</v>
      </c>
    </row>
    <row r="11589" ht="14.25" customHeight="1">
      <c r="A11589" s="5"/>
      <c r="B11589" s="5"/>
      <c r="C11589" s="5" t="str">
        <f>IFERROR(__xludf.DUMMYFUNCTION("""COMPUTED_VALUE"""),"")</f>
        <v/>
      </c>
      <c r="D11589" s="5">
        <v>0.0</v>
      </c>
    </row>
    <row r="11590" ht="14.25" customHeight="1">
      <c r="A11590" s="5"/>
      <c r="B11590" s="5"/>
      <c r="C11590" s="5" t="str">
        <f>IFERROR(__xludf.DUMMYFUNCTION("""COMPUTED_VALUE"""),"")</f>
        <v/>
      </c>
      <c r="D11590" s="5">
        <v>0.0</v>
      </c>
    </row>
    <row r="11591" ht="14.25" customHeight="1">
      <c r="A11591" s="5"/>
      <c r="B11591" s="5"/>
      <c r="C11591" s="5" t="str">
        <f>IFERROR(__xludf.DUMMYFUNCTION("""COMPUTED_VALUE"""),"")</f>
        <v/>
      </c>
      <c r="D11591" s="5">
        <v>0.0</v>
      </c>
    </row>
    <row r="11592" ht="14.25" customHeight="1">
      <c r="A11592" s="5"/>
      <c r="B11592" s="5"/>
      <c r="C11592" s="5" t="str">
        <f>IFERROR(__xludf.DUMMYFUNCTION("""COMPUTED_VALUE"""),"")</f>
        <v/>
      </c>
      <c r="D11592" s="5">
        <v>0.0</v>
      </c>
    </row>
    <row r="11593" ht="14.25" customHeight="1">
      <c r="A11593" s="5"/>
      <c r="B11593" s="5"/>
      <c r="C11593" s="5" t="str">
        <f>IFERROR(__xludf.DUMMYFUNCTION("""COMPUTED_VALUE"""),"")</f>
        <v/>
      </c>
      <c r="D11593" s="5">
        <v>0.0</v>
      </c>
    </row>
    <row r="11594" ht="14.25" customHeight="1">
      <c r="A11594" s="5"/>
      <c r="B11594" s="5"/>
      <c r="C11594" s="5" t="str">
        <f>IFERROR(__xludf.DUMMYFUNCTION("""COMPUTED_VALUE"""),"")</f>
        <v/>
      </c>
      <c r="D11594" s="5">
        <v>0.0</v>
      </c>
    </row>
    <row r="11595" ht="14.25" customHeight="1">
      <c r="A11595" s="5"/>
      <c r="B11595" s="5"/>
      <c r="C11595" s="5" t="str">
        <f>IFERROR(__xludf.DUMMYFUNCTION("""COMPUTED_VALUE"""),"")</f>
        <v/>
      </c>
      <c r="D11595" s="5">
        <v>0.0</v>
      </c>
    </row>
    <row r="11596" ht="14.25" customHeight="1">
      <c r="A11596" s="5"/>
      <c r="B11596" s="5"/>
      <c r="C11596" s="5" t="str">
        <f>IFERROR(__xludf.DUMMYFUNCTION("""COMPUTED_VALUE"""),"")</f>
        <v/>
      </c>
      <c r="D11596" s="5">
        <v>0.0</v>
      </c>
    </row>
    <row r="11597" ht="14.25" customHeight="1">
      <c r="A11597" s="5"/>
      <c r="B11597" s="5"/>
      <c r="C11597" s="5" t="str">
        <f>IFERROR(__xludf.DUMMYFUNCTION("""COMPUTED_VALUE"""),"")</f>
        <v/>
      </c>
      <c r="D11597" s="5">
        <v>0.0</v>
      </c>
    </row>
    <row r="11598" ht="14.25" customHeight="1">
      <c r="A11598" s="5"/>
      <c r="B11598" s="5"/>
      <c r="C11598" s="5" t="str">
        <f>IFERROR(__xludf.DUMMYFUNCTION("""COMPUTED_VALUE"""),"")</f>
        <v/>
      </c>
      <c r="D11598" s="5">
        <v>0.0</v>
      </c>
    </row>
    <row r="11599" ht="14.25" customHeight="1">
      <c r="A11599" s="5"/>
      <c r="B11599" s="5"/>
      <c r="C11599" s="5" t="str">
        <f>IFERROR(__xludf.DUMMYFUNCTION("""COMPUTED_VALUE"""),"")</f>
        <v/>
      </c>
      <c r="D11599" s="5">
        <v>0.0</v>
      </c>
    </row>
    <row r="11600" ht="14.25" customHeight="1">
      <c r="A11600" s="5"/>
      <c r="B11600" s="5"/>
      <c r="C11600" s="5" t="str">
        <f>IFERROR(__xludf.DUMMYFUNCTION("""COMPUTED_VALUE"""),"")</f>
        <v/>
      </c>
      <c r="D11600" s="5">
        <v>0.0</v>
      </c>
    </row>
    <row r="11601" ht="14.25" customHeight="1">
      <c r="A11601" s="5"/>
      <c r="B11601" s="5"/>
      <c r="C11601" s="5" t="str">
        <f>IFERROR(__xludf.DUMMYFUNCTION("""COMPUTED_VALUE"""),"")</f>
        <v/>
      </c>
      <c r="D11601" s="5">
        <v>0.0</v>
      </c>
    </row>
    <row r="11602" ht="14.25" customHeight="1">
      <c r="A11602" s="5"/>
      <c r="B11602" s="5"/>
      <c r="C11602" s="5" t="str">
        <f>IFERROR(__xludf.DUMMYFUNCTION("""COMPUTED_VALUE"""),"")</f>
        <v/>
      </c>
      <c r="D11602" s="5">
        <v>0.0</v>
      </c>
    </row>
    <row r="11603" ht="14.25" customHeight="1">
      <c r="A11603" s="5"/>
      <c r="B11603" s="5"/>
      <c r="C11603" s="5" t="str">
        <f>IFERROR(__xludf.DUMMYFUNCTION("""COMPUTED_VALUE"""),"")</f>
        <v/>
      </c>
      <c r="D11603" s="5">
        <v>0.0</v>
      </c>
    </row>
    <row r="11604" ht="14.25" customHeight="1">
      <c r="A11604" s="5"/>
      <c r="B11604" s="5"/>
      <c r="C11604" s="5" t="str">
        <f>IFERROR(__xludf.DUMMYFUNCTION("""COMPUTED_VALUE"""),"")</f>
        <v/>
      </c>
      <c r="D11604" s="5">
        <v>0.0</v>
      </c>
    </row>
    <row r="11605" ht="14.25" customHeight="1">
      <c r="A11605" s="5"/>
      <c r="B11605" s="5"/>
      <c r="C11605" s="5" t="str">
        <f>IFERROR(__xludf.DUMMYFUNCTION("""COMPUTED_VALUE"""),"")</f>
        <v/>
      </c>
      <c r="D11605" s="5">
        <v>0.0</v>
      </c>
    </row>
    <row r="11606" ht="14.25" customHeight="1">
      <c r="A11606" s="5"/>
      <c r="B11606" s="5"/>
      <c r="C11606" s="5" t="str">
        <f>IFERROR(__xludf.DUMMYFUNCTION("""COMPUTED_VALUE"""),"")</f>
        <v/>
      </c>
      <c r="D11606" s="5">
        <v>0.0</v>
      </c>
    </row>
    <row r="11607" ht="14.25" customHeight="1">
      <c r="A11607" s="5"/>
      <c r="B11607" s="5"/>
      <c r="C11607" s="5" t="str">
        <f>IFERROR(__xludf.DUMMYFUNCTION("""COMPUTED_VALUE"""),"")</f>
        <v/>
      </c>
      <c r="D11607" s="5">
        <v>0.0</v>
      </c>
    </row>
    <row r="11608" ht="14.25" customHeight="1">
      <c r="A11608" s="5"/>
      <c r="B11608" s="5"/>
      <c r="C11608" s="5" t="str">
        <f>IFERROR(__xludf.DUMMYFUNCTION("""COMPUTED_VALUE"""),"")</f>
        <v/>
      </c>
      <c r="D11608" s="5">
        <v>0.0</v>
      </c>
    </row>
    <row r="11609" ht="14.25" customHeight="1">
      <c r="A11609" s="5"/>
      <c r="B11609" s="5"/>
      <c r="C11609" s="5" t="str">
        <f>IFERROR(__xludf.DUMMYFUNCTION("""COMPUTED_VALUE"""),"")</f>
        <v/>
      </c>
      <c r="D11609" s="5">
        <v>0.0</v>
      </c>
    </row>
    <row r="11610" ht="14.25" customHeight="1">
      <c r="A11610" s="5"/>
      <c r="B11610" s="5"/>
      <c r="C11610" s="5" t="str">
        <f>IFERROR(__xludf.DUMMYFUNCTION("""COMPUTED_VALUE"""),"")</f>
        <v/>
      </c>
      <c r="D11610" s="5">
        <v>0.0</v>
      </c>
    </row>
    <row r="11611" ht="14.25" customHeight="1">
      <c r="A11611" s="5"/>
      <c r="B11611" s="5"/>
      <c r="C11611" s="5" t="str">
        <f>IFERROR(__xludf.DUMMYFUNCTION("""COMPUTED_VALUE"""),"")</f>
        <v/>
      </c>
      <c r="D11611" s="5">
        <v>0.0</v>
      </c>
    </row>
    <row r="11612" ht="14.25" customHeight="1">
      <c r="A11612" s="5"/>
      <c r="B11612" s="5"/>
      <c r="C11612" s="5" t="str">
        <f>IFERROR(__xludf.DUMMYFUNCTION("""COMPUTED_VALUE"""),"")</f>
        <v/>
      </c>
      <c r="D11612" s="5">
        <v>0.0</v>
      </c>
    </row>
    <row r="11613" ht="14.25" customHeight="1">
      <c r="A11613" s="5"/>
      <c r="B11613" s="5"/>
      <c r="C11613" s="5" t="str">
        <f>IFERROR(__xludf.DUMMYFUNCTION("""COMPUTED_VALUE"""),"")</f>
        <v/>
      </c>
      <c r="D11613" s="5">
        <v>0.0</v>
      </c>
    </row>
    <row r="11614" ht="14.25" customHeight="1">
      <c r="A11614" s="5"/>
      <c r="B11614" s="5"/>
      <c r="C11614" s="5" t="str">
        <f>IFERROR(__xludf.DUMMYFUNCTION("""COMPUTED_VALUE"""),"")</f>
        <v/>
      </c>
      <c r="D11614" s="5">
        <v>0.0</v>
      </c>
    </row>
    <row r="11615" ht="14.25" customHeight="1">
      <c r="A11615" s="5"/>
      <c r="B11615" s="5"/>
      <c r="C11615" s="5" t="str">
        <f>IFERROR(__xludf.DUMMYFUNCTION("""COMPUTED_VALUE"""),"")</f>
        <v/>
      </c>
      <c r="D11615" s="5">
        <v>0.0</v>
      </c>
    </row>
    <row r="11616" ht="14.25" customHeight="1">
      <c r="A11616" s="5"/>
      <c r="B11616" s="5"/>
      <c r="C11616" s="5" t="str">
        <f>IFERROR(__xludf.DUMMYFUNCTION("""COMPUTED_VALUE"""),"")</f>
        <v/>
      </c>
      <c r="D11616" s="5">
        <v>0.0</v>
      </c>
    </row>
    <row r="11617" ht="14.25" customHeight="1">
      <c r="A11617" s="5"/>
      <c r="B11617" s="5"/>
      <c r="C11617" s="5" t="str">
        <f>IFERROR(__xludf.DUMMYFUNCTION("""COMPUTED_VALUE"""),"")</f>
        <v/>
      </c>
      <c r="D11617" s="5">
        <v>0.0</v>
      </c>
    </row>
    <row r="11618" ht="14.25" customHeight="1">
      <c r="A11618" s="5"/>
      <c r="B11618" s="5"/>
      <c r="C11618" s="5" t="str">
        <f>IFERROR(__xludf.DUMMYFUNCTION("""COMPUTED_VALUE"""),"")</f>
        <v/>
      </c>
      <c r="D11618" s="5">
        <v>0.0</v>
      </c>
    </row>
    <row r="11619" ht="14.25" customHeight="1">
      <c r="A11619" s="5"/>
      <c r="B11619" s="5"/>
      <c r="C11619" s="5" t="str">
        <f>IFERROR(__xludf.DUMMYFUNCTION("""COMPUTED_VALUE"""),"")</f>
        <v/>
      </c>
      <c r="D11619" s="5">
        <v>0.0</v>
      </c>
    </row>
    <row r="11620" ht="14.25" customHeight="1">
      <c r="A11620" s="5"/>
      <c r="B11620" s="5"/>
      <c r="C11620" s="5" t="str">
        <f>IFERROR(__xludf.DUMMYFUNCTION("""COMPUTED_VALUE"""),"")</f>
        <v/>
      </c>
      <c r="D11620" s="5">
        <v>0.0</v>
      </c>
    </row>
    <row r="11621" ht="14.25" customHeight="1">
      <c r="A11621" s="5"/>
      <c r="B11621" s="5"/>
      <c r="C11621" s="5" t="str">
        <f>IFERROR(__xludf.DUMMYFUNCTION("""COMPUTED_VALUE"""),"")</f>
        <v/>
      </c>
      <c r="D11621" s="5">
        <v>0.0</v>
      </c>
    </row>
    <row r="11622" ht="14.25" customHeight="1">
      <c r="A11622" s="5"/>
      <c r="B11622" s="5"/>
      <c r="C11622" s="5" t="str">
        <f>IFERROR(__xludf.DUMMYFUNCTION("""COMPUTED_VALUE"""),"")</f>
        <v/>
      </c>
      <c r="D11622" s="5">
        <v>0.0</v>
      </c>
    </row>
    <row r="11623" ht="14.25" customHeight="1">
      <c r="A11623" s="5"/>
      <c r="B11623" s="5"/>
      <c r="C11623" s="5" t="str">
        <f>IFERROR(__xludf.DUMMYFUNCTION("""COMPUTED_VALUE"""),"")</f>
        <v/>
      </c>
      <c r="D11623" s="5">
        <v>0.0</v>
      </c>
    </row>
    <row r="11624" ht="14.25" customHeight="1">
      <c r="A11624" s="5"/>
      <c r="B11624" s="5"/>
      <c r="C11624" s="5" t="str">
        <f>IFERROR(__xludf.DUMMYFUNCTION("""COMPUTED_VALUE"""),"")</f>
        <v/>
      </c>
      <c r="D11624" s="5">
        <v>0.0</v>
      </c>
    </row>
    <row r="11625" ht="14.25" customHeight="1">
      <c r="A11625" s="5"/>
      <c r="B11625" s="5"/>
      <c r="C11625" s="5" t="str">
        <f>IFERROR(__xludf.DUMMYFUNCTION("""COMPUTED_VALUE"""),"")</f>
        <v/>
      </c>
      <c r="D11625" s="5">
        <v>0.0</v>
      </c>
    </row>
    <row r="11626" ht="14.25" customHeight="1">
      <c r="A11626" s="5"/>
      <c r="B11626" s="5"/>
      <c r="C11626" s="5" t="str">
        <f>IFERROR(__xludf.DUMMYFUNCTION("""COMPUTED_VALUE"""),"")</f>
        <v/>
      </c>
      <c r="D11626" s="5">
        <v>0.0</v>
      </c>
    </row>
    <row r="11627" ht="14.25" customHeight="1">
      <c r="A11627" s="5"/>
      <c r="B11627" s="5"/>
      <c r="C11627" s="5" t="str">
        <f>IFERROR(__xludf.DUMMYFUNCTION("""COMPUTED_VALUE"""),"")</f>
        <v/>
      </c>
      <c r="D11627" s="5">
        <v>0.0</v>
      </c>
    </row>
    <row r="11628" ht="14.25" customHeight="1">
      <c r="A11628" s="5"/>
      <c r="B11628" s="5"/>
      <c r="C11628" s="5" t="str">
        <f>IFERROR(__xludf.DUMMYFUNCTION("""COMPUTED_VALUE"""),"")</f>
        <v/>
      </c>
      <c r="D11628" s="5">
        <v>0.0</v>
      </c>
    </row>
    <row r="11629" ht="14.25" customHeight="1">
      <c r="A11629" s="5"/>
      <c r="B11629" s="5"/>
      <c r="C11629" s="5" t="str">
        <f>IFERROR(__xludf.DUMMYFUNCTION("""COMPUTED_VALUE"""),"")</f>
        <v/>
      </c>
      <c r="D11629" s="5">
        <v>0.0</v>
      </c>
    </row>
    <row r="11630" ht="14.25" customHeight="1">
      <c r="A11630" s="5"/>
      <c r="B11630" s="5"/>
      <c r="C11630" s="5" t="str">
        <f>IFERROR(__xludf.DUMMYFUNCTION("""COMPUTED_VALUE"""),"")</f>
        <v/>
      </c>
      <c r="D11630" s="5">
        <v>0.0</v>
      </c>
    </row>
    <row r="11631" ht="14.25" customHeight="1">
      <c r="A11631" s="5"/>
      <c r="B11631" s="5"/>
      <c r="C11631" s="5" t="str">
        <f>IFERROR(__xludf.DUMMYFUNCTION("""COMPUTED_VALUE"""),"")</f>
        <v/>
      </c>
      <c r="D11631" s="5">
        <v>0.0</v>
      </c>
    </row>
    <row r="11632" ht="14.25" customHeight="1">
      <c r="A11632" s="5"/>
      <c r="B11632" s="5"/>
      <c r="C11632" s="5" t="str">
        <f>IFERROR(__xludf.DUMMYFUNCTION("""COMPUTED_VALUE"""),"")</f>
        <v/>
      </c>
      <c r="D11632" s="5">
        <v>0.0</v>
      </c>
    </row>
    <row r="11633" ht="14.25" customHeight="1">
      <c r="A11633" s="5"/>
      <c r="B11633" s="5"/>
      <c r="C11633" s="5" t="str">
        <f>IFERROR(__xludf.DUMMYFUNCTION("""COMPUTED_VALUE"""),"")</f>
        <v/>
      </c>
      <c r="D11633" s="5">
        <v>0.0</v>
      </c>
    </row>
    <row r="11634" ht="14.25" customHeight="1">
      <c r="A11634" s="5"/>
      <c r="B11634" s="5"/>
      <c r="C11634" s="5" t="str">
        <f>IFERROR(__xludf.DUMMYFUNCTION("""COMPUTED_VALUE"""),"")</f>
        <v/>
      </c>
      <c r="D11634" s="5">
        <v>0.0</v>
      </c>
    </row>
    <row r="11635" ht="14.25" customHeight="1">
      <c r="A11635" s="5"/>
      <c r="B11635" s="5"/>
      <c r="C11635" s="5" t="str">
        <f>IFERROR(__xludf.DUMMYFUNCTION("""COMPUTED_VALUE"""),"")</f>
        <v/>
      </c>
      <c r="D11635" s="5">
        <v>0.0</v>
      </c>
    </row>
    <row r="11636" ht="14.25" customHeight="1">
      <c r="A11636" s="5"/>
      <c r="B11636" s="5"/>
      <c r="C11636" s="5" t="str">
        <f>IFERROR(__xludf.DUMMYFUNCTION("""COMPUTED_VALUE"""),"")</f>
        <v/>
      </c>
      <c r="D11636" s="5">
        <v>0.0</v>
      </c>
    </row>
    <row r="11637" ht="14.25" customHeight="1">
      <c r="A11637" s="5"/>
      <c r="B11637" s="5"/>
      <c r="C11637" s="5" t="str">
        <f>IFERROR(__xludf.DUMMYFUNCTION("""COMPUTED_VALUE"""),"")</f>
        <v/>
      </c>
      <c r="D11637" s="5">
        <v>0.0</v>
      </c>
    </row>
    <row r="11638" ht="14.25" customHeight="1">
      <c r="A11638" s="5"/>
      <c r="B11638" s="5"/>
      <c r="C11638" s="5" t="str">
        <f>IFERROR(__xludf.DUMMYFUNCTION("""COMPUTED_VALUE"""),"")</f>
        <v/>
      </c>
      <c r="D11638" s="5">
        <v>0.0</v>
      </c>
    </row>
    <row r="11639" ht="14.25" customHeight="1">
      <c r="A11639" s="5"/>
      <c r="B11639" s="5"/>
      <c r="C11639" s="5" t="str">
        <f>IFERROR(__xludf.DUMMYFUNCTION("""COMPUTED_VALUE"""),"")</f>
        <v/>
      </c>
      <c r="D11639" s="5">
        <v>0.0</v>
      </c>
    </row>
    <row r="11640" ht="14.25" customHeight="1">
      <c r="A11640" s="5"/>
      <c r="B11640" s="5"/>
      <c r="C11640" s="5" t="str">
        <f>IFERROR(__xludf.DUMMYFUNCTION("""COMPUTED_VALUE"""),"")</f>
        <v/>
      </c>
      <c r="D11640" s="5">
        <v>0.0</v>
      </c>
    </row>
    <row r="11641" ht="14.25" customHeight="1">
      <c r="A11641" s="5"/>
      <c r="B11641" s="5"/>
      <c r="C11641" s="5" t="str">
        <f>IFERROR(__xludf.DUMMYFUNCTION("""COMPUTED_VALUE"""),"")</f>
        <v/>
      </c>
      <c r="D11641" s="5">
        <v>0.0</v>
      </c>
    </row>
    <row r="11642" ht="14.25" customHeight="1">
      <c r="A11642" s="5"/>
      <c r="B11642" s="5"/>
      <c r="C11642" s="5" t="str">
        <f>IFERROR(__xludf.DUMMYFUNCTION("""COMPUTED_VALUE"""),"")</f>
        <v/>
      </c>
      <c r="D11642" s="5">
        <v>0.0</v>
      </c>
    </row>
    <row r="11643" ht="14.25" customHeight="1">
      <c r="A11643" s="5"/>
      <c r="B11643" s="5"/>
      <c r="C11643" s="5" t="str">
        <f>IFERROR(__xludf.DUMMYFUNCTION("""COMPUTED_VALUE"""),"")</f>
        <v/>
      </c>
      <c r="D11643" s="5">
        <v>0.0</v>
      </c>
    </row>
    <row r="11644" ht="14.25" customHeight="1">
      <c r="A11644" s="5"/>
      <c r="B11644" s="5"/>
      <c r="C11644" s="5" t="str">
        <f>IFERROR(__xludf.DUMMYFUNCTION("""COMPUTED_VALUE"""),"")</f>
        <v/>
      </c>
      <c r="D11644" s="5">
        <v>0.0</v>
      </c>
    </row>
    <row r="11645" ht="14.25" customHeight="1">
      <c r="A11645" s="5"/>
      <c r="B11645" s="5"/>
      <c r="C11645" s="5" t="str">
        <f>IFERROR(__xludf.DUMMYFUNCTION("""COMPUTED_VALUE"""),"")</f>
        <v/>
      </c>
      <c r="D11645" s="5">
        <v>0.0</v>
      </c>
    </row>
    <row r="11646" ht="14.25" customHeight="1">
      <c r="A11646" s="5"/>
      <c r="B11646" s="5"/>
      <c r="C11646" s="5" t="str">
        <f>IFERROR(__xludf.DUMMYFUNCTION("""COMPUTED_VALUE"""),"")</f>
        <v/>
      </c>
      <c r="D11646" s="5">
        <v>0.0</v>
      </c>
    </row>
    <row r="11647" ht="14.25" customHeight="1">
      <c r="A11647" s="5"/>
      <c r="B11647" s="5"/>
      <c r="C11647" s="5" t="str">
        <f>IFERROR(__xludf.DUMMYFUNCTION("""COMPUTED_VALUE"""),"")</f>
        <v/>
      </c>
      <c r="D11647" s="5">
        <v>0.0</v>
      </c>
    </row>
    <row r="11648" ht="14.25" customHeight="1">
      <c r="A11648" s="5"/>
      <c r="B11648" s="5"/>
      <c r="C11648" s="5" t="str">
        <f>IFERROR(__xludf.DUMMYFUNCTION("""COMPUTED_VALUE"""),"")</f>
        <v/>
      </c>
      <c r="D11648" s="5">
        <v>0.0</v>
      </c>
    </row>
    <row r="11649" ht="14.25" customHeight="1">
      <c r="A11649" s="5"/>
      <c r="B11649" s="5"/>
      <c r="C11649" s="5" t="str">
        <f>IFERROR(__xludf.DUMMYFUNCTION("""COMPUTED_VALUE"""),"")</f>
        <v/>
      </c>
      <c r="D11649" s="5">
        <v>0.0</v>
      </c>
    </row>
    <row r="11650" ht="14.25" customHeight="1">
      <c r="A11650" s="5"/>
      <c r="B11650" s="5"/>
      <c r="C11650" s="5" t="str">
        <f>IFERROR(__xludf.DUMMYFUNCTION("""COMPUTED_VALUE"""),"")</f>
        <v/>
      </c>
      <c r="D11650" s="5">
        <v>0.0</v>
      </c>
    </row>
    <row r="11651" ht="14.25" customHeight="1">
      <c r="A11651" s="5"/>
      <c r="B11651" s="5"/>
      <c r="C11651" s="5" t="str">
        <f>IFERROR(__xludf.DUMMYFUNCTION("""COMPUTED_VALUE"""),"")</f>
        <v/>
      </c>
      <c r="D11651" s="5">
        <v>0.0</v>
      </c>
    </row>
    <row r="11652" ht="14.25" customHeight="1">
      <c r="A11652" s="5"/>
      <c r="B11652" s="5"/>
      <c r="C11652" s="5" t="str">
        <f>IFERROR(__xludf.DUMMYFUNCTION("""COMPUTED_VALUE"""),"")</f>
        <v/>
      </c>
      <c r="D11652" s="5">
        <v>0.0</v>
      </c>
    </row>
    <row r="11653" ht="14.25" customHeight="1">
      <c r="A11653" s="5"/>
      <c r="B11653" s="5"/>
      <c r="C11653" s="5" t="str">
        <f>IFERROR(__xludf.DUMMYFUNCTION("""COMPUTED_VALUE"""),"")</f>
        <v/>
      </c>
      <c r="D11653" s="5">
        <v>0.0</v>
      </c>
    </row>
    <row r="11654" ht="14.25" customHeight="1">
      <c r="A11654" s="5"/>
      <c r="B11654" s="5"/>
      <c r="C11654" s="5" t="str">
        <f>IFERROR(__xludf.DUMMYFUNCTION("""COMPUTED_VALUE"""),"")</f>
        <v/>
      </c>
      <c r="D11654" s="5">
        <v>0.0</v>
      </c>
    </row>
    <row r="11655" ht="14.25" customHeight="1">
      <c r="A11655" s="5"/>
      <c r="B11655" s="5"/>
      <c r="C11655" s="5" t="str">
        <f>IFERROR(__xludf.DUMMYFUNCTION("""COMPUTED_VALUE"""),"")</f>
        <v/>
      </c>
      <c r="D11655" s="5">
        <v>0.0</v>
      </c>
    </row>
    <row r="11656" ht="14.25" customHeight="1">
      <c r="A11656" s="5"/>
      <c r="B11656" s="5"/>
      <c r="C11656" s="5" t="str">
        <f>IFERROR(__xludf.DUMMYFUNCTION("""COMPUTED_VALUE"""),"")</f>
        <v/>
      </c>
      <c r="D11656" s="5">
        <v>0.0</v>
      </c>
    </row>
    <row r="11657" ht="14.25" customHeight="1">
      <c r="A11657" s="5"/>
      <c r="B11657" s="5"/>
      <c r="C11657" s="5" t="str">
        <f>IFERROR(__xludf.DUMMYFUNCTION("""COMPUTED_VALUE"""),"")</f>
        <v/>
      </c>
      <c r="D11657" s="5">
        <v>0.0</v>
      </c>
    </row>
    <row r="11658" ht="14.25" customHeight="1">
      <c r="A11658" s="5"/>
      <c r="B11658" s="5"/>
      <c r="C11658" s="5" t="str">
        <f>IFERROR(__xludf.DUMMYFUNCTION("""COMPUTED_VALUE"""),"")</f>
        <v/>
      </c>
      <c r="D11658" s="5">
        <v>0.0</v>
      </c>
    </row>
    <row r="11659" ht="14.25" customHeight="1">
      <c r="A11659" s="5"/>
      <c r="B11659" s="5"/>
      <c r="C11659" s="5" t="str">
        <f>IFERROR(__xludf.DUMMYFUNCTION("""COMPUTED_VALUE"""),"")</f>
        <v/>
      </c>
      <c r="D11659" s="5">
        <v>0.0</v>
      </c>
    </row>
    <row r="11660" ht="14.25" customHeight="1">
      <c r="A11660" s="5"/>
      <c r="B11660" s="5"/>
      <c r="C11660" s="5" t="str">
        <f>IFERROR(__xludf.DUMMYFUNCTION("""COMPUTED_VALUE"""),"")</f>
        <v/>
      </c>
      <c r="D11660" s="5">
        <v>0.0</v>
      </c>
    </row>
    <row r="11661" ht="14.25" customHeight="1">
      <c r="A11661" s="5"/>
      <c r="B11661" s="5"/>
      <c r="C11661" s="5" t="str">
        <f>IFERROR(__xludf.DUMMYFUNCTION("""COMPUTED_VALUE"""),"")</f>
        <v/>
      </c>
      <c r="D11661" s="5">
        <v>0.0</v>
      </c>
    </row>
    <row r="11662" ht="14.25" customHeight="1">
      <c r="A11662" s="5"/>
      <c r="B11662" s="5"/>
      <c r="C11662" s="5" t="str">
        <f>IFERROR(__xludf.DUMMYFUNCTION("""COMPUTED_VALUE"""),"")</f>
        <v/>
      </c>
      <c r="D11662" s="5">
        <v>0.0</v>
      </c>
    </row>
    <row r="11663" ht="14.25" customHeight="1">
      <c r="A11663" s="5"/>
      <c r="B11663" s="5"/>
      <c r="C11663" s="5" t="str">
        <f>IFERROR(__xludf.DUMMYFUNCTION("""COMPUTED_VALUE"""),"")</f>
        <v/>
      </c>
      <c r="D11663" s="5">
        <v>0.0</v>
      </c>
    </row>
    <row r="11664" ht="14.25" customHeight="1">
      <c r="A11664" s="5"/>
      <c r="B11664" s="5"/>
      <c r="C11664" s="5" t="str">
        <f>IFERROR(__xludf.DUMMYFUNCTION("""COMPUTED_VALUE"""),"")</f>
        <v/>
      </c>
      <c r="D11664" s="5">
        <v>0.0</v>
      </c>
    </row>
    <row r="11665" ht="14.25" customHeight="1">
      <c r="A11665" s="5"/>
      <c r="B11665" s="5"/>
      <c r="C11665" s="5" t="str">
        <f>IFERROR(__xludf.DUMMYFUNCTION("""COMPUTED_VALUE"""),"")</f>
        <v/>
      </c>
      <c r="D11665" s="5">
        <v>0.0</v>
      </c>
    </row>
    <row r="11666" ht="14.25" customHeight="1">
      <c r="A11666" s="5"/>
      <c r="B11666" s="5"/>
      <c r="C11666" s="5" t="str">
        <f>IFERROR(__xludf.DUMMYFUNCTION("""COMPUTED_VALUE"""),"")</f>
        <v/>
      </c>
      <c r="D11666" s="5">
        <v>0.0</v>
      </c>
    </row>
    <row r="11667" ht="14.25" customHeight="1">
      <c r="A11667" s="5"/>
      <c r="B11667" s="5"/>
      <c r="C11667" s="5" t="str">
        <f>IFERROR(__xludf.DUMMYFUNCTION("""COMPUTED_VALUE"""),"")</f>
        <v/>
      </c>
      <c r="D11667" s="5">
        <v>0.0</v>
      </c>
    </row>
    <row r="11668" ht="14.25" customHeight="1">
      <c r="A11668" s="5"/>
      <c r="B11668" s="5"/>
      <c r="C11668" s="5" t="str">
        <f>IFERROR(__xludf.DUMMYFUNCTION("""COMPUTED_VALUE"""),"")</f>
        <v/>
      </c>
      <c r="D11668" s="5">
        <v>0.0</v>
      </c>
    </row>
    <row r="11669" ht="14.25" customHeight="1">
      <c r="A11669" s="5"/>
      <c r="B11669" s="5"/>
      <c r="C11669" s="5" t="str">
        <f>IFERROR(__xludf.DUMMYFUNCTION("""COMPUTED_VALUE"""),"")</f>
        <v/>
      </c>
      <c r="D11669" s="5">
        <v>0.0</v>
      </c>
    </row>
    <row r="11670" ht="14.25" customHeight="1">
      <c r="A11670" s="5"/>
      <c r="B11670" s="5"/>
      <c r="C11670" s="5" t="str">
        <f>IFERROR(__xludf.DUMMYFUNCTION("""COMPUTED_VALUE"""),"")</f>
        <v/>
      </c>
      <c r="D11670" s="5">
        <v>0.0</v>
      </c>
    </row>
    <row r="11671" ht="14.25" customHeight="1">
      <c r="A11671" s="5"/>
      <c r="B11671" s="5"/>
      <c r="C11671" s="5" t="str">
        <f>IFERROR(__xludf.DUMMYFUNCTION("""COMPUTED_VALUE"""),"")</f>
        <v/>
      </c>
      <c r="D11671" s="5">
        <v>0.0</v>
      </c>
    </row>
    <row r="11672" ht="14.25" customHeight="1">
      <c r="A11672" s="5"/>
      <c r="B11672" s="5"/>
      <c r="C11672" s="5" t="str">
        <f>IFERROR(__xludf.DUMMYFUNCTION("""COMPUTED_VALUE"""),"")</f>
        <v/>
      </c>
      <c r="D11672" s="5">
        <v>0.0</v>
      </c>
    </row>
    <row r="11673" ht="14.25" customHeight="1">
      <c r="A11673" s="5"/>
      <c r="B11673" s="5"/>
      <c r="C11673" s="5" t="str">
        <f>IFERROR(__xludf.DUMMYFUNCTION("""COMPUTED_VALUE"""),"")</f>
        <v/>
      </c>
      <c r="D11673" s="5">
        <v>0.0</v>
      </c>
    </row>
    <row r="11674" ht="14.25" customHeight="1">
      <c r="A11674" s="5"/>
      <c r="B11674" s="5"/>
      <c r="C11674" s="5" t="str">
        <f>IFERROR(__xludf.DUMMYFUNCTION("""COMPUTED_VALUE"""),"")</f>
        <v/>
      </c>
      <c r="D11674" s="5">
        <v>0.0</v>
      </c>
    </row>
    <row r="11675" ht="14.25" customHeight="1">
      <c r="A11675" s="5"/>
      <c r="B11675" s="5"/>
      <c r="C11675" s="5" t="str">
        <f>IFERROR(__xludf.DUMMYFUNCTION("""COMPUTED_VALUE"""),"")</f>
        <v/>
      </c>
      <c r="D11675" s="5">
        <v>0.0</v>
      </c>
    </row>
    <row r="11676" ht="14.25" customHeight="1">
      <c r="A11676" s="5"/>
      <c r="B11676" s="5"/>
      <c r="C11676" s="5" t="str">
        <f>IFERROR(__xludf.DUMMYFUNCTION("""COMPUTED_VALUE"""),"")</f>
        <v/>
      </c>
      <c r="D11676" s="5">
        <v>0.0</v>
      </c>
    </row>
    <row r="11677" ht="14.25" customHeight="1">
      <c r="A11677" s="5"/>
      <c r="B11677" s="5"/>
      <c r="C11677" s="5" t="str">
        <f>IFERROR(__xludf.DUMMYFUNCTION("""COMPUTED_VALUE"""),"")</f>
        <v/>
      </c>
      <c r="D11677" s="5">
        <v>0.0</v>
      </c>
    </row>
    <row r="11678" ht="14.25" customHeight="1">
      <c r="A11678" s="5"/>
      <c r="B11678" s="5"/>
      <c r="C11678" s="5" t="str">
        <f>IFERROR(__xludf.DUMMYFUNCTION("""COMPUTED_VALUE"""),"")</f>
        <v/>
      </c>
      <c r="D11678" s="5">
        <v>0.0</v>
      </c>
    </row>
    <row r="11679" ht="14.25" customHeight="1">
      <c r="A11679" s="5"/>
      <c r="B11679" s="5"/>
      <c r="C11679" s="5" t="str">
        <f>IFERROR(__xludf.DUMMYFUNCTION("""COMPUTED_VALUE"""),"")</f>
        <v/>
      </c>
      <c r="D11679" s="5">
        <v>0.0</v>
      </c>
    </row>
    <row r="11680" ht="14.25" customHeight="1">
      <c r="A11680" s="5"/>
      <c r="B11680" s="5"/>
      <c r="C11680" s="5" t="str">
        <f>IFERROR(__xludf.DUMMYFUNCTION("""COMPUTED_VALUE"""),"")</f>
        <v/>
      </c>
      <c r="D11680" s="5">
        <v>0.0</v>
      </c>
    </row>
    <row r="11681" ht="14.25" customHeight="1">
      <c r="A11681" s="5"/>
      <c r="B11681" s="5"/>
      <c r="C11681" s="5" t="str">
        <f>IFERROR(__xludf.DUMMYFUNCTION("""COMPUTED_VALUE"""),"")</f>
        <v/>
      </c>
      <c r="D11681" s="5">
        <v>0.0</v>
      </c>
    </row>
    <row r="11682" ht="14.25" customHeight="1">
      <c r="A11682" s="5"/>
      <c r="B11682" s="5"/>
      <c r="C11682" s="5" t="str">
        <f>IFERROR(__xludf.DUMMYFUNCTION("""COMPUTED_VALUE"""),"")</f>
        <v/>
      </c>
      <c r="D11682" s="5">
        <v>0.0</v>
      </c>
    </row>
    <row r="11683" ht="14.25" customHeight="1">
      <c r="A11683" s="5"/>
      <c r="B11683" s="5"/>
      <c r="C11683" s="5" t="str">
        <f>IFERROR(__xludf.DUMMYFUNCTION("""COMPUTED_VALUE"""),"")</f>
        <v/>
      </c>
      <c r="D11683" s="5">
        <v>0.0</v>
      </c>
    </row>
    <row r="11684" ht="14.25" customHeight="1">
      <c r="A11684" s="5"/>
      <c r="B11684" s="5"/>
      <c r="C11684" s="5" t="str">
        <f>IFERROR(__xludf.DUMMYFUNCTION("""COMPUTED_VALUE"""),"")</f>
        <v/>
      </c>
      <c r="D11684" s="5">
        <v>0.0</v>
      </c>
    </row>
    <row r="11685" ht="14.25" customHeight="1">
      <c r="A11685" s="5"/>
      <c r="B11685" s="5"/>
      <c r="C11685" s="5" t="str">
        <f>IFERROR(__xludf.DUMMYFUNCTION("""COMPUTED_VALUE"""),"")</f>
        <v/>
      </c>
      <c r="D11685" s="5">
        <v>0.0</v>
      </c>
    </row>
    <row r="11686" ht="14.25" customHeight="1">
      <c r="A11686" s="5"/>
      <c r="B11686" s="5"/>
      <c r="C11686" s="5" t="str">
        <f>IFERROR(__xludf.DUMMYFUNCTION("""COMPUTED_VALUE"""),"")</f>
        <v/>
      </c>
      <c r="D11686" s="5">
        <v>0.0</v>
      </c>
    </row>
    <row r="11687" ht="14.25" customHeight="1">
      <c r="A11687" s="5"/>
      <c r="B11687" s="5"/>
      <c r="C11687" s="5" t="str">
        <f>IFERROR(__xludf.DUMMYFUNCTION("""COMPUTED_VALUE"""),"")</f>
        <v/>
      </c>
      <c r="D11687" s="5">
        <v>0.0</v>
      </c>
    </row>
    <row r="11688" ht="14.25" customHeight="1">
      <c r="A11688" s="5"/>
      <c r="B11688" s="5"/>
      <c r="C11688" s="5" t="str">
        <f>IFERROR(__xludf.DUMMYFUNCTION("""COMPUTED_VALUE"""),"")</f>
        <v/>
      </c>
      <c r="D11688" s="5">
        <v>0.0</v>
      </c>
    </row>
    <row r="11689" ht="14.25" customHeight="1">
      <c r="A11689" s="5"/>
      <c r="B11689" s="5"/>
      <c r="C11689" s="5" t="str">
        <f>IFERROR(__xludf.DUMMYFUNCTION("""COMPUTED_VALUE"""),"")</f>
        <v/>
      </c>
      <c r="D11689" s="5">
        <v>0.0</v>
      </c>
    </row>
    <row r="11690" ht="14.25" customHeight="1">
      <c r="A11690" s="5"/>
      <c r="B11690" s="5"/>
      <c r="C11690" s="5" t="str">
        <f>IFERROR(__xludf.DUMMYFUNCTION("""COMPUTED_VALUE"""),"")</f>
        <v/>
      </c>
      <c r="D11690" s="5">
        <v>0.0</v>
      </c>
    </row>
    <row r="11691" ht="14.25" customHeight="1">
      <c r="A11691" s="5"/>
      <c r="B11691" s="5"/>
      <c r="C11691" s="5" t="str">
        <f>IFERROR(__xludf.DUMMYFUNCTION("""COMPUTED_VALUE"""),"")</f>
        <v/>
      </c>
      <c r="D11691" s="5">
        <v>0.0</v>
      </c>
    </row>
    <row r="11692" ht="14.25" customHeight="1">
      <c r="A11692" s="5"/>
      <c r="B11692" s="5"/>
      <c r="C11692" s="5" t="str">
        <f>IFERROR(__xludf.DUMMYFUNCTION("""COMPUTED_VALUE"""),"")</f>
        <v/>
      </c>
      <c r="D11692" s="5">
        <v>0.0</v>
      </c>
    </row>
    <row r="11693" ht="14.25" customHeight="1">
      <c r="A11693" s="5"/>
      <c r="B11693" s="5"/>
      <c r="C11693" s="5" t="str">
        <f>IFERROR(__xludf.DUMMYFUNCTION("""COMPUTED_VALUE"""),"")</f>
        <v/>
      </c>
      <c r="D11693" s="5">
        <v>0.0</v>
      </c>
    </row>
    <row r="11694" ht="14.25" customHeight="1">
      <c r="A11694" s="5"/>
      <c r="B11694" s="5"/>
      <c r="C11694" s="5" t="str">
        <f>IFERROR(__xludf.DUMMYFUNCTION("""COMPUTED_VALUE"""),"")</f>
        <v/>
      </c>
      <c r="D11694" s="5">
        <v>0.0</v>
      </c>
    </row>
    <row r="11695" ht="14.25" customHeight="1">
      <c r="A11695" s="5"/>
      <c r="B11695" s="5"/>
      <c r="C11695" s="5" t="str">
        <f>IFERROR(__xludf.DUMMYFUNCTION("""COMPUTED_VALUE"""),"")</f>
        <v/>
      </c>
      <c r="D11695" s="5">
        <v>0.0</v>
      </c>
    </row>
    <row r="11696" ht="14.25" customHeight="1">
      <c r="A11696" s="5"/>
      <c r="B11696" s="5"/>
      <c r="C11696" s="5" t="str">
        <f>IFERROR(__xludf.DUMMYFUNCTION("""COMPUTED_VALUE"""),"")</f>
        <v/>
      </c>
      <c r="D11696" s="5">
        <v>0.0</v>
      </c>
    </row>
    <row r="11697" ht="14.25" customHeight="1">
      <c r="A11697" s="5"/>
      <c r="B11697" s="5"/>
      <c r="C11697" s="5" t="str">
        <f>IFERROR(__xludf.DUMMYFUNCTION("""COMPUTED_VALUE"""),"")</f>
        <v/>
      </c>
      <c r="D11697" s="5">
        <v>0.0</v>
      </c>
    </row>
    <row r="11698" ht="14.25" customHeight="1">
      <c r="A11698" s="5"/>
      <c r="B11698" s="5"/>
      <c r="C11698" s="5" t="str">
        <f>IFERROR(__xludf.DUMMYFUNCTION("""COMPUTED_VALUE"""),"")</f>
        <v/>
      </c>
      <c r="D11698" s="5">
        <v>0.0</v>
      </c>
    </row>
    <row r="11699" ht="14.25" customHeight="1">
      <c r="A11699" s="5"/>
      <c r="B11699" s="5"/>
      <c r="C11699" s="5" t="str">
        <f>IFERROR(__xludf.DUMMYFUNCTION("""COMPUTED_VALUE"""),"")</f>
        <v/>
      </c>
      <c r="D11699" s="5">
        <v>0.0</v>
      </c>
    </row>
    <row r="11700" ht="14.25" customHeight="1">
      <c r="A11700" s="5"/>
      <c r="B11700" s="5"/>
      <c r="C11700" s="5" t="str">
        <f>IFERROR(__xludf.DUMMYFUNCTION("""COMPUTED_VALUE"""),"")</f>
        <v/>
      </c>
      <c r="D11700" s="5">
        <v>0.0</v>
      </c>
    </row>
    <row r="11701" ht="14.25" customHeight="1">
      <c r="A11701" s="5"/>
      <c r="B11701" s="5"/>
      <c r="C11701" s="5" t="str">
        <f>IFERROR(__xludf.DUMMYFUNCTION("""COMPUTED_VALUE"""),"")</f>
        <v/>
      </c>
      <c r="D11701" s="5">
        <v>0.0</v>
      </c>
    </row>
    <row r="11702" ht="14.25" customHeight="1">
      <c r="A11702" s="5"/>
      <c r="B11702" s="5"/>
      <c r="C11702" s="5" t="str">
        <f>IFERROR(__xludf.DUMMYFUNCTION("""COMPUTED_VALUE"""),"")</f>
        <v/>
      </c>
      <c r="D11702" s="5">
        <v>0.0</v>
      </c>
    </row>
    <row r="11703" ht="14.25" customHeight="1">
      <c r="A11703" s="5"/>
      <c r="B11703" s="5"/>
      <c r="C11703" s="5" t="str">
        <f>IFERROR(__xludf.DUMMYFUNCTION("""COMPUTED_VALUE"""),"")</f>
        <v/>
      </c>
      <c r="D11703" s="5">
        <v>0.0</v>
      </c>
    </row>
    <row r="11704" ht="14.25" customHeight="1">
      <c r="A11704" s="5"/>
      <c r="B11704" s="5"/>
      <c r="C11704" s="5" t="str">
        <f>IFERROR(__xludf.DUMMYFUNCTION("""COMPUTED_VALUE"""),"")</f>
        <v/>
      </c>
      <c r="D11704" s="5">
        <v>0.0</v>
      </c>
    </row>
    <row r="11705" ht="14.25" customHeight="1">
      <c r="A11705" s="5"/>
      <c r="B11705" s="5"/>
      <c r="C11705" s="5" t="str">
        <f>IFERROR(__xludf.DUMMYFUNCTION("""COMPUTED_VALUE"""),"")</f>
        <v/>
      </c>
      <c r="D11705" s="5">
        <v>0.0</v>
      </c>
    </row>
    <row r="11706" ht="14.25" customHeight="1">
      <c r="A11706" s="5"/>
      <c r="B11706" s="5"/>
      <c r="C11706" s="5" t="str">
        <f>IFERROR(__xludf.DUMMYFUNCTION("""COMPUTED_VALUE"""),"")</f>
        <v/>
      </c>
      <c r="D11706" s="5">
        <v>0.0</v>
      </c>
    </row>
    <row r="11707" ht="14.25" customHeight="1">
      <c r="A11707" s="5"/>
      <c r="B11707" s="5"/>
      <c r="C11707" s="5" t="str">
        <f>IFERROR(__xludf.DUMMYFUNCTION("""COMPUTED_VALUE"""),"")</f>
        <v/>
      </c>
      <c r="D11707" s="5">
        <v>0.0</v>
      </c>
    </row>
    <row r="11708" ht="14.25" customHeight="1">
      <c r="A11708" s="5"/>
      <c r="B11708" s="5"/>
      <c r="C11708" s="5" t="str">
        <f>IFERROR(__xludf.DUMMYFUNCTION("""COMPUTED_VALUE"""),"")</f>
        <v/>
      </c>
      <c r="D11708" s="5">
        <v>0.0</v>
      </c>
    </row>
    <row r="11709" ht="14.25" customHeight="1">
      <c r="A11709" s="5"/>
      <c r="B11709" s="5"/>
      <c r="C11709" s="5" t="str">
        <f>IFERROR(__xludf.DUMMYFUNCTION("""COMPUTED_VALUE"""),"")</f>
        <v/>
      </c>
      <c r="D11709" s="5">
        <v>0.0</v>
      </c>
    </row>
    <row r="11710" ht="14.25" customHeight="1">
      <c r="A11710" s="5"/>
      <c r="B11710" s="5"/>
      <c r="C11710" s="5" t="str">
        <f>IFERROR(__xludf.DUMMYFUNCTION("""COMPUTED_VALUE"""),"")</f>
        <v/>
      </c>
      <c r="D11710" s="5">
        <v>0.0</v>
      </c>
    </row>
    <row r="11711" ht="14.25" customHeight="1">
      <c r="A11711" s="5"/>
      <c r="B11711" s="5"/>
      <c r="C11711" s="5" t="str">
        <f>IFERROR(__xludf.DUMMYFUNCTION("""COMPUTED_VALUE"""),"")</f>
        <v/>
      </c>
      <c r="D11711" s="5">
        <v>0.0</v>
      </c>
    </row>
    <row r="11712" ht="14.25" customHeight="1">
      <c r="A11712" s="5"/>
      <c r="B11712" s="5"/>
      <c r="C11712" s="5" t="str">
        <f>IFERROR(__xludf.DUMMYFUNCTION("""COMPUTED_VALUE"""),"")</f>
        <v/>
      </c>
      <c r="D11712" s="5">
        <v>0.0</v>
      </c>
    </row>
    <row r="11713" ht="14.25" customHeight="1">
      <c r="A11713" s="5"/>
      <c r="B11713" s="5"/>
      <c r="C11713" s="5" t="str">
        <f>IFERROR(__xludf.DUMMYFUNCTION("""COMPUTED_VALUE"""),"")</f>
        <v/>
      </c>
      <c r="D11713" s="5">
        <v>0.0</v>
      </c>
    </row>
    <row r="11714" ht="14.25" customHeight="1">
      <c r="A11714" s="5"/>
      <c r="B11714" s="5"/>
      <c r="C11714" s="5" t="str">
        <f>IFERROR(__xludf.DUMMYFUNCTION("""COMPUTED_VALUE"""),"")</f>
        <v/>
      </c>
      <c r="D11714" s="5">
        <v>0.0</v>
      </c>
    </row>
    <row r="11715" ht="14.25" customHeight="1">
      <c r="A11715" s="5"/>
      <c r="B11715" s="5"/>
      <c r="C11715" s="5" t="str">
        <f>IFERROR(__xludf.DUMMYFUNCTION("""COMPUTED_VALUE"""),"")</f>
        <v/>
      </c>
      <c r="D11715" s="5">
        <v>0.0</v>
      </c>
    </row>
    <row r="11716" ht="14.25" customHeight="1">
      <c r="A11716" s="5"/>
      <c r="B11716" s="5"/>
      <c r="C11716" s="5" t="str">
        <f>IFERROR(__xludf.DUMMYFUNCTION("""COMPUTED_VALUE"""),"")</f>
        <v/>
      </c>
      <c r="D11716" s="5">
        <v>0.0</v>
      </c>
    </row>
    <row r="11717" ht="14.25" customHeight="1">
      <c r="A11717" s="5"/>
      <c r="B11717" s="5"/>
      <c r="C11717" s="5" t="str">
        <f>IFERROR(__xludf.DUMMYFUNCTION("""COMPUTED_VALUE"""),"")</f>
        <v/>
      </c>
      <c r="D11717" s="5">
        <v>0.0</v>
      </c>
    </row>
    <row r="11718" ht="14.25" customHeight="1">
      <c r="A11718" s="5"/>
      <c r="B11718" s="5"/>
      <c r="C11718" s="5" t="str">
        <f>IFERROR(__xludf.DUMMYFUNCTION("""COMPUTED_VALUE"""),"")</f>
        <v/>
      </c>
      <c r="D11718" s="5">
        <v>0.0</v>
      </c>
    </row>
    <row r="11719" ht="14.25" customHeight="1">
      <c r="A11719" s="5"/>
      <c r="B11719" s="5"/>
      <c r="C11719" s="5" t="str">
        <f>IFERROR(__xludf.DUMMYFUNCTION("""COMPUTED_VALUE"""),"")</f>
        <v/>
      </c>
      <c r="D11719" s="5">
        <v>0.0</v>
      </c>
    </row>
    <row r="11720" ht="14.25" customHeight="1">
      <c r="A11720" s="5"/>
      <c r="B11720" s="5"/>
      <c r="C11720" s="5" t="str">
        <f>IFERROR(__xludf.DUMMYFUNCTION("""COMPUTED_VALUE"""),"")</f>
        <v/>
      </c>
      <c r="D11720" s="5">
        <v>0.0</v>
      </c>
    </row>
    <row r="11721" ht="14.25" customHeight="1">
      <c r="A11721" s="5"/>
      <c r="B11721" s="5"/>
      <c r="C11721" s="5" t="str">
        <f>IFERROR(__xludf.DUMMYFUNCTION("""COMPUTED_VALUE"""),"")</f>
        <v/>
      </c>
      <c r="D11721" s="5">
        <v>0.0</v>
      </c>
    </row>
    <row r="11722" ht="14.25" customHeight="1">
      <c r="A11722" s="5"/>
      <c r="B11722" s="5"/>
      <c r="C11722" s="5" t="str">
        <f>IFERROR(__xludf.DUMMYFUNCTION("""COMPUTED_VALUE"""),"")</f>
        <v/>
      </c>
      <c r="D11722" s="5">
        <v>0.0</v>
      </c>
    </row>
    <row r="11723" ht="14.25" customHeight="1">
      <c r="A11723" s="5"/>
      <c r="B11723" s="5"/>
      <c r="C11723" s="5" t="str">
        <f>IFERROR(__xludf.DUMMYFUNCTION("""COMPUTED_VALUE"""),"")</f>
        <v/>
      </c>
      <c r="D11723" s="5">
        <v>0.0</v>
      </c>
    </row>
    <row r="11724" ht="14.25" customHeight="1">
      <c r="A11724" s="5"/>
      <c r="B11724" s="5"/>
      <c r="C11724" s="5" t="str">
        <f>IFERROR(__xludf.DUMMYFUNCTION("""COMPUTED_VALUE"""),"")</f>
        <v/>
      </c>
      <c r="D11724" s="5">
        <v>0.0</v>
      </c>
    </row>
    <row r="11725" ht="14.25" customHeight="1">
      <c r="A11725" s="5"/>
      <c r="B11725" s="5"/>
      <c r="C11725" s="5" t="str">
        <f>IFERROR(__xludf.DUMMYFUNCTION("""COMPUTED_VALUE"""),"")</f>
        <v/>
      </c>
      <c r="D11725" s="5">
        <v>0.0</v>
      </c>
    </row>
    <row r="11726" ht="14.25" customHeight="1">
      <c r="A11726" s="5"/>
      <c r="B11726" s="5"/>
      <c r="C11726" s="5" t="str">
        <f>IFERROR(__xludf.DUMMYFUNCTION("""COMPUTED_VALUE"""),"")</f>
        <v/>
      </c>
      <c r="D11726" s="5">
        <v>0.0</v>
      </c>
    </row>
    <row r="11727" ht="14.25" customHeight="1">
      <c r="A11727" s="5"/>
      <c r="B11727" s="5"/>
      <c r="C11727" s="5" t="str">
        <f>IFERROR(__xludf.DUMMYFUNCTION("""COMPUTED_VALUE"""),"")</f>
        <v/>
      </c>
      <c r="D11727" s="5">
        <v>0.0</v>
      </c>
    </row>
    <row r="11728" ht="14.25" customHeight="1">
      <c r="A11728" s="5"/>
      <c r="B11728" s="5"/>
      <c r="C11728" s="5" t="str">
        <f>IFERROR(__xludf.DUMMYFUNCTION("""COMPUTED_VALUE"""),"")</f>
        <v/>
      </c>
      <c r="D11728" s="5">
        <v>0.0</v>
      </c>
    </row>
    <row r="11729" ht="14.25" customHeight="1">
      <c r="A11729" s="5"/>
      <c r="B11729" s="5"/>
      <c r="C11729" s="5" t="str">
        <f>IFERROR(__xludf.DUMMYFUNCTION("""COMPUTED_VALUE"""),"")</f>
        <v/>
      </c>
      <c r="D11729" s="5">
        <v>0.0</v>
      </c>
    </row>
    <row r="11730" ht="14.25" customHeight="1">
      <c r="A11730" s="5"/>
      <c r="B11730" s="5"/>
      <c r="C11730" s="5" t="str">
        <f>IFERROR(__xludf.DUMMYFUNCTION("""COMPUTED_VALUE"""),"")</f>
        <v/>
      </c>
      <c r="D11730" s="5">
        <v>0.0</v>
      </c>
    </row>
    <row r="11731" ht="14.25" customHeight="1">
      <c r="A11731" s="5"/>
      <c r="B11731" s="5"/>
      <c r="C11731" s="5" t="str">
        <f>IFERROR(__xludf.DUMMYFUNCTION("""COMPUTED_VALUE"""),"")</f>
        <v/>
      </c>
      <c r="D11731" s="5">
        <v>0.0</v>
      </c>
    </row>
    <row r="11732" ht="14.25" customHeight="1">
      <c r="A11732" s="5"/>
      <c r="B11732" s="5"/>
      <c r="C11732" s="5" t="str">
        <f>IFERROR(__xludf.DUMMYFUNCTION("""COMPUTED_VALUE"""),"")</f>
        <v/>
      </c>
      <c r="D11732" s="5">
        <v>0.0</v>
      </c>
    </row>
    <row r="11733" ht="14.25" customHeight="1">
      <c r="A11733" s="5"/>
      <c r="B11733" s="5"/>
      <c r="C11733" s="5" t="str">
        <f>IFERROR(__xludf.DUMMYFUNCTION("""COMPUTED_VALUE"""),"")</f>
        <v/>
      </c>
      <c r="D11733" s="5">
        <v>0.0</v>
      </c>
    </row>
    <row r="11734" ht="14.25" customHeight="1">
      <c r="A11734" s="5"/>
      <c r="B11734" s="5"/>
      <c r="C11734" s="5" t="str">
        <f>IFERROR(__xludf.DUMMYFUNCTION("""COMPUTED_VALUE"""),"")</f>
        <v/>
      </c>
      <c r="D11734" s="5">
        <v>0.0</v>
      </c>
    </row>
    <row r="11735" ht="14.25" customHeight="1">
      <c r="A11735" s="5"/>
      <c r="B11735" s="5"/>
      <c r="C11735" s="5" t="str">
        <f>IFERROR(__xludf.DUMMYFUNCTION("""COMPUTED_VALUE"""),"")</f>
        <v/>
      </c>
      <c r="D11735" s="5">
        <v>0.0</v>
      </c>
    </row>
    <row r="11736" ht="14.25" customHeight="1">
      <c r="A11736" s="5"/>
      <c r="B11736" s="5"/>
      <c r="C11736" s="5" t="str">
        <f>IFERROR(__xludf.DUMMYFUNCTION("""COMPUTED_VALUE"""),"")</f>
        <v/>
      </c>
      <c r="D11736" s="5">
        <v>0.0</v>
      </c>
    </row>
    <row r="11737" ht="14.25" customHeight="1">
      <c r="A11737" s="5"/>
      <c r="B11737" s="5"/>
      <c r="C11737" s="5" t="str">
        <f>IFERROR(__xludf.DUMMYFUNCTION("""COMPUTED_VALUE"""),"")</f>
        <v/>
      </c>
      <c r="D11737" s="5">
        <v>0.0</v>
      </c>
    </row>
    <row r="11738" ht="14.25" customHeight="1">
      <c r="A11738" s="5"/>
      <c r="B11738" s="5"/>
      <c r="C11738" s="5" t="str">
        <f>IFERROR(__xludf.DUMMYFUNCTION("""COMPUTED_VALUE"""),"")</f>
        <v/>
      </c>
      <c r="D11738" s="5">
        <v>0.0</v>
      </c>
    </row>
    <row r="11739" ht="14.25" customHeight="1">
      <c r="A11739" s="5"/>
      <c r="B11739" s="5"/>
      <c r="C11739" s="5" t="str">
        <f>IFERROR(__xludf.DUMMYFUNCTION("""COMPUTED_VALUE"""),"")</f>
        <v/>
      </c>
      <c r="D11739" s="5">
        <v>0.0</v>
      </c>
    </row>
    <row r="11740" ht="14.25" customHeight="1">
      <c r="A11740" s="5"/>
      <c r="B11740" s="5"/>
      <c r="C11740" s="5" t="str">
        <f>IFERROR(__xludf.DUMMYFUNCTION("""COMPUTED_VALUE"""),"")</f>
        <v/>
      </c>
      <c r="D11740" s="5">
        <v>0.0</v>
      </c>
    </row>
    <row r="11741" ht="14.25" customHeight="1">
      <c r="A11741" s="5"/>
      <c r="B11741" s="5"/>
      <c r="C11741" s="5" t="str">
        <f>IFERROR(__xludf.DUMMYFUNCTION("""COMPUTED_VALUE"""),"")</f>
        <v/>
      </c>
      <c r="D11741" s="5">
        <v>0.0</v>
      </c>
    </row>
    <row r="11742" ht="14.25" customHeight="1">
      <c r="A11742" s="5"/>
      <c r="B11742" s="5"/>
      <c r="C11742" s="5" t="str">
        <f>IFERROR(__xludf.DUMMYFUNCTION("""COMPUTED_VALUE"""),"")</f>
        <v/>
      </c>
      <c r="D11742" s="5">
        <v>0.0</v>
      </c>
    </row>
    <row r="11743" ht="14.25" customHeight="1">
      <c r="A11743" s="5"/>
      <c r="B11743" s="5"/>
      <c r="C11743" s="5" t="str">
        <f>IFERROR(__xludf.DUMMYFUNCTION("""COMPUTED_VALUE"""),"")</f>
        <v/>
      </c>
      <c r="D11743" s="5">
        <v>0.0</v>
      </c>
    </row>
    <row r="11744" ht="14.25" customHeight="1">
      <c r="A11744" s="5"/>
      <c r="B11744" s="5"/>
      <c r="C11744" s="5" t="str">
        <f>IFERROR(__xludf.DUMMYFUNCTION("""COMPUTED_VALUE"""),"")</f>
        <v/>
      </c>
      <c r="D11744" s="5">
        <v>0.0</v>
      </c>
    </row>
    <row r="11745" ht="14.25" customHeight="1">
      <c r="A11745" s="5"/>
      <c r="B11745" s="5"/>
      <c r="C11745" s="5" t="str">
        <f>IFERROR(__xludf.DUMMYFUNCTION("""COMPUTED_VALUE"""),"")</f>
        <v/>
      </c>
      <c r="D11745" s="5">
        <v>0.0</v>
      </c>
    </row>
    <row r="11746" ht="14.25" customHeight="1">
      <c r="A11746" s="5"/>
      <c r="B11746" s="5"/>
      <c r="C11746" s="5" t="str">
        <f>IFERROR(__xludf.DUMMYFUNCTION("""COMPUTED_VALUE"""),"")</f>
        <v/>
      </c>
      <c r="D11746" s="5">
        <v>0.0</v>
      </c>
    </row>
    <row r="11747" ht="14.25" customHeight="1">
      <c r="A11747" s="5"/>
      <c r="B11747" s="5"/>
      <c r="C11747" s="5" t="str">
        <f>IFERROR(__xludf.DUMMYFUNCTION("""COMPUTED_VALUE"""),"")</f>
        <v/>
      </c>
      <c r="D11747" s="5">
        <v>0.0</v>
      </c>
    </row>
    <row r="11748" ht="14.25" customHeight="1">
      <c r="A11748" s="5"/>
      <c r="B11748" s="5"/>
      <c r="C11748" s="5" t="str">
        <f>IFERROR(__xludf.DUMMYFUNCTION("""COMPUTED_VALUE"""),"")</f>
        <v/>
      </c>
      <c r="D11748" s="5">
        <v>0.0</v>
      </c>
    </row>
    <row r="11749" ht="14.25" customHeight="1">
      <c r="A11749" s="5"/>
      <c r="B11749" s="5"/>
      <c r="C11749" s="5" t="str">
        <f>IFERROR(__xludf.DUMMYFUNCTION("""COMPUTED_VALUE"""),"")</f>
        <v/>
      </c>
      <c r="D11749" s="5">
        <v>0.0</v>
      </c>
    </row>
    <row r="11750" ht="14.25" customHeight="1">
      <c r="A11750" s="5"/>
      <c r="B11750" s="5"/>
      <c r="C11750" s="5" t="str">
        <f>IFERROR(__xludf.DUMMYFUNCTION("""COMPUTED_VALUE"""),"")</f>
        <v/>
      </c>
      <c r="D11750" s="5">
        <v>0.0</v>
      </c>
    </row>
    <row r="11751" ht="14.25" customHeight="1">
      <c r="A11751" s="5"/>
      <c r="B11751" s="5"/>
      <c r="C11751" s="5" t="str">
        <f>IFERROR(__xludf.DUMMYFUNCTION("""COMPUTED_VALUE"""),"")</f>
        <v/>
      </c>
      <c r="D11751" s="5">
        <v>0.0</v>
      </c>
    </row>
    <row r="11752" ht="14.25" customHeight="1">
      <c r="A11752" s="5"/>
      <c r="B11752" s="5"/>
      <c r="C11752" s="5" t="str">
        <f>IFERROR(__xludf.DUMMYFUNCTION("""COMPUTED_VALUE"""),"")</f>
        <v/>
      </c>
      <c r="D11752" s="5">
        <v>0.0</v>
      </c>
    </row>
    <row r="11753" ht="14.25" customHeight="1">
      <c r="A11753" s="5"/>
      <c r="B11753" s="5"/>
      <c r="C11753" s="5" t="str">
        <f>IFERROR(__xludf.DUMMYFUNCTION("""COMPUTED_VALUE"""),"")</f>
        <v/>
      </c>
      <c r="D11753" s="5">
        <v>0.0</v>
      </c>
    </row>
    <row r="11754" ht="14.25" customHeight="1">
      <c r="A11754" s="5"/>
      <c r="B11754" s="5"/>
      <c r="C11754" s="5" t="str">
        <f>IFERROR(__xludf.DUMMYFUNCTION("""COMPUTED_VALUE"""),"")</f>
        <v/>
      </c>
      <c r="D11754" s="5">
        <v>0.0</v>
      </c>
    </row>
    <row r="11755" ht="14.25" customHeight="1">
      <c r="A11755" s="5"/>
      <c r="B11755" s="5"/>
      <c r="C11755" s="5" t="str">
        <f>IFERROR(__xludf.DUMMYFUNCTION("""COMPUTED_VALUE"""),"")</f>
        <v/>
      </c>
      <c r="D11755" s="5">
        <v>0.0</v>
      </c>
    </row>
    <row r="11756" ht="14.25" customHeight="1">
      <c r="A11756" s="5"/>
      <c r="B11756" s="5"/>
      <c r="C11756" s="5" t="str">
        <f>IFERROR(__xludf.DUMMYFUNCTION("""COMPUTED_VALUE"""),"")</f>
        <v/>
      </c>
      <c r="D11756" s="5">
        <v>0.0</v>
      </c>
    </row>
    <row r="11757" ht="14.25" customHeight="1">
      <c r="A11757" s="5"/>
      <c r="B11757" s="5"/>
      <c r="C11757" s="5" t="str">
        <f>IFERROR(__xludf.DUMMYFUNCTION("""COMPUTED_VALUE"""),"")</f>
        <v/>
      </c>
      <c r="D11757" s="5">
        <v>0.0</v>
      </c>
    </row>
    <row r="11758" ht="14.25" customHeight="1">
      <c r="A11758" s="5"/>
      <c r="B11758" s="5"/>
      <c r="C11758" s="5" t="str">
        <f>IFERROR(__xludf.DUMMYFUNCTION("""COMPUTED_VALUE"""),"")</f>
        <v/>
      </c>
      <c r="D11758" s="5">
        <v>0.0</v>
      </c>
    </row>
    <row r="11759" ht="14.25" customHeight="1">
      <c r="A11759" s="5"/>
      <c r="B11759" s="5"/>
      <c r="C11759" s="5" t="str">
        <f>IFERROR(__xludf.DUMMYFUNCTION("""COMPUTED_VALUE"""),"")</f>
        <v/>
      </c>
      <c r="D11759" s="5">
        <v>0.0</v>
      </c>
    </row>
    <row r="11760" ht="14.25" customHeight="1">
      <c r="A11760" s="5"/>
      <c r="B11760" s="5"/>
      <c r="C11760" s="5" t="str">
        <f>IFERROR(__xludf.DUMMYFUNCTION("""COMPUTED_VALUE"""),"")</f>
        <v/>
      </c>
      <c r="D11760" s="5">
        <v>0.0</v>
      </c>
    </row>
    <row r="11761" ht="14.25" customHeight="1">
      <c r="A11761" s="5"/>
      <c r="B11761" s="5"/>
      <c r="C11761" s="5" t="str">
        <f>IFERROR(__xludf.DUMMYFUNCTION("""COMPUTED_VALUE"""),"")</f>
        <v/>
      </c>
      <c r="D11761" s="5">
        <v>0.0</v>
      </c>
    </row>
    <row r="11762" ht="14.25" customHeight="1">
      <c r="A11762" s="5"/>
      <c r="B11762" s="5"/>
      <c r="C11762" s="5" t="str">
        <f>IFERROR(__xludf.DUMMYFUNCTION("""COMPUTED_VALUE"""),"")</f>
        <v/>
      </c>
      <c r="D11762" s="5">
        <v>0.0</v>
      </c>
    </row>
    <row r="11763" ht="14.25" customHeight="1">
      <c r="A11763" s="5"/>
      <c r="B11763" s="5"/>
      <c r="C11763" s="5" t="str">
        <f>IFERROR(__xludf.DUMMYFUNCTION("""COMPUTED_VALUE"""),"")</f>
        <v/>
      </c>
      <c r="D11763" s="5">
        <v>0.0</v>
      </c>
    </row>
    <row r="11764" ht="14.25" customHeight="1">
      <c r="A11764" s="5"/>
      <c r="B11764" s="5"/>
      <c r="C11764" s="5" t="str">
        <f>IFERROR(__xludf.DUMMYFUNCTION("""COMPUTED_VALUE"""),"")</f>
        <v/>
      </c>
      <c r="D11764" s="5">
        <v>0.0</v>
      </c>
    </row>
    <row r="11765" ht="14.25" customHeight="1">
      <c r="A11765" s="5"/>
      <c r="B11765" s="5"/>
      <c r="C11765" s="5" t="str">
        <f>IFERROR(__xludf.DUMMYFUNCTION("""COMPUTED_VALUE"""),"")</f>
        <v/>
      </c>
      <c r="D11765" s="5">
        <v>0.0</v>
      </c>
    </row>
    <row r="11766" ht="14.25" customHeight="1">
      <c r="A11766" s="5"/>
      <c r="B11766" s="5"/>
      <c r="C11766" s="5" t="str">
        <f>IFERROR(__xludf.DUMMYFUNCTION("""COMPUTED_VALUE"""),"")</f>
        <v/>
      </c>
      <c r="D11766" s="5">
        <v>0.0</v>
      </c>
    </row>
    <row r="11767" ht="14.25" customHeight="1">
      <c r="A11767" s="5"/>
      <c r="B11767" s="5"/>
      <c r="C11767" s="5" t="str">
        <f>IFERROR(__xludf.DUMMYFUNCTION("""COMPUTED_VALUE"""),"")</f>
        <v/>
      </c>
      <c r="D11767" s="5">
        <v>0.0</v>
      </c>
    </row>
    <row r="11768" ht="14.25" customHeight="1">
      <c r="A11768" s="5"/>
      <c r="B11768" s="5"/>
      <c r="C11768" s="5" t="str">
        <f>IFERROR(__xludf.DUMMYFUNCTION("""COMPUTED_VALUE"""),"")</f>
        <v/>
      </c>
      <c r="D11768" s="5">
        <v>0.0</v>
      </c>
    </row>
    <row r="11769" ht="14.25" customHeight="1">
      <c r="A11769" s="5"/>
      <c r="B11769" s="5"/>
      <c r="C11769" s="5" t="str">
        <f>IFERROR(__xludf.DUMMYFUNCTION("""COMPUTED_VALUE"""),"")</f>
        <v/>
      </c>
      <c r="D11769" s="5">
        <v>0.0</v>
      </c>
    </row>
    <row r="11770" ht="14.25" customHeight="1">
      <c r="A11770" s="5"/>
      <c r="B11770" s="5"/>
      <c r="C11770" s="5" t="str">
        <f>IFERROR(__xludf.DUMMYFUNCTION("""COMPUTED_VALUE"""),"")</f>
        <v/>
      </c>
      <c r="D11770" s="5">
        <v>0.0</v>
      </c>
    </row>
    <row r="11771" ht="14.25" customHeight="1">
      <c r="A11771" s="5"/>
      <c r="B11771" s="5"/>
      <c r="C11771" s="5" t="str">
        <f>IFERROR(__xludf.DUMMYFUNCTION("""COMPUTED_VALUE"""),"")</f>
        <v/>
      </c>
      <c r="D11771" s="5">
        <v>0.0</v>
      </c>
    </row>
    <row r="11772" ht="14.25" customHeight="1">
      <c r="A11772" s="5"/>
      <c r="B11772" s="5"/>
      <c r="C11772" s="5" t="str">
        <f>IFERROR(__xludf.DUMMYFUNCTION("""COMPUTED_VALUE"""),"")</f>
        <v/>
      </c>
      <c r="D11772" s="5">
        <v>0.0</v>
      </c>
    </row>
    <row r="11773" ht="14.25" customHeight="1">
      <c r="A11773" s="5"/>
      <c r="B11773" s="5"/>
      <c r="C11773" s="5" t="str">
        <f>IFERROR(__xludf.DUMMYFUNCTION("""COMPUTED_VALUE"""),"")</f>
        <v/>
      </c>
      <c r="D11773" s="5">
        <v>0.0</v>
      </c>
    </row>
    <row r="11774" ht="14.25" customHeight="1">
      <c r="A11774" s="5"/>
      <c r="B11774" s="5"/>
      <c r="C11774" s="5" t="str">
        <f>IFERROR(__xludf.DUMMYFUNCTION("""COMPUTED_VALUE"""),"")</f>
        <v/>
      </c>
      <c r="D11774" s="5">
        <v>0.0</v>
      </c>
    </row>
    <row r="11775" ht="14.25" customHeight="1">
      <c r="A11775" s="5"/>
      <c r="B11775" s="5"/>
      <c r="C11775" s="5" t="str">
        <f>IFERROR(__xludf.DUMMYFUNCTION("""COMPUTED_VALUE"""),"")</f>
        <v/>
      </c>
      <c r="D11775" s="5">
        <v>0.0</v>
      </c>
    </row>
    <row r="11776" ht="14.25" customHeight="1">
      <c r="A11776" s="5"/>
      <c r="B11776" s="5"/>
      <c r="C11776" s="5" t="str">
        <f>IFERROR(__xludf.DUMMYFUNCTION("""COMPUTED_VALUE"""),"")</f>
        <v/>
      </c>
      <c r="D11776" s="5">
        <v>0.0</v>
      </c>
    </row>
    <row r="11777" ht="14.25" customHeight="1">
      <c r="A11777" s="5"/>
      <c r="B11777" s="5"/>
      <c r="C11777" s="5" t="str">
        <f>IFERROR(__xludf.DUMMYFUNCTION("""COMPUTED_VALUE"""),"")</f>
        <v/>
      </c>
      <c r="D11777" s="5">
        <v>0.0</v>
      </c>
    </row>
    <row r="11778" ht="14.25" customHeight="1">
      <c r="A11778" s="5"/>
      <c r="B11778" s="5"/>
      <c r="C11778" s="5" t="str">
        <f>IFERROR(__xludf.DUMMYFUNCTION("""COMPUTED_VALUE"""),"")</f>
        <v/>
      </c>
      <c r="D11778" s="5">
        <v>0.0</v>
      </c>
    </row>
    <row r="11779" ht="14.25" customHeight="1">
      <c r="A11779" s="5"/>
      <c r="B11779" s="5"/>
      <c r="C11779" s="5" t="str">
        <f>IFERROR(__xludf.DUMMYFUNCTION("""COMPUTED_VALUE"""),"")</f>
        <v/>
      </c>
      <c r="D11779" s="5">
        <v>0.0</v>
      </c>
    </row>
    <row r="11780" ht="14.25" customHeight="1">
      <c r="A11780" s="5"/>
      <c r="B11780" s="5"/>
      <c r="C11780" s="5" t="str">
        <f>IFERROR(__xludf.DUMMYFUNCTION("""COMPUTED_VALUE"""),"")</f>
        <v/>
      </c>
      <c r="D11780" s="5">
        <v>0.0</v>
      </c>
    </row>
    <row r="11781" ht="14.25" customHeight="1">
      <c r="A11781" s="5"/>
      <c r="B11781" s="5"/>
      <c r="C11781" s="5" t="str">
        <f>IFERROR(__xludf.DUMMYFUNCTION("""COMPUTED_VALUE"""),"")</f>
        <v/>
      </c>
      <c r="D11781" s="5">
        <v>0.0</v>
      </c>
    </row>
    <row r="11782" ht="14.25" customHeight="1">
      <c r="A11782" s="5"/>
      <c r="B11782" s="5"/>
      <c r="C11782" s="5" t="str">
        <f>IFERROR(__xludf.DUMMYFUNCTION("""COMPUTED_VALUE"""),"")</f>
        <v/>
      </c>
      <c r="D11782" s="5">
        <v>0.0</v>
      </c>
    </row>
    <row r="11783" ht="14.25" customHeight="1">
      <c r="A11783" s="5"/>
      <c r="B11783" s="5"/>
      <c r="C11783" s="5" t="str">
        <f>IFERROR(__xludf.DUMMYFUNCTION("""COMPUTED_VALUE"""),"")</f>
        <v/>
      </c>
      <c r="D11783" s="5">
        <v>0.0</v>
      </c>
    </row>
    <row r="11784" ht="14.25" customHeight="1">
      <c r="A11784" s="5"/>
      <c r="B11784" s="5"/>
      <c r="C11784" s="5" t="str">
        <f>IFERROR(__xludf.DUMMYFUNCTION("""COMPUTED_VALUE"""),"")</f>
        <v/>
      </c>
      <c r="D11784" s="5">
        <v>0.0</v>
      </c>
    </row>
    <row r="11785" ht="14.25" customHeight="1">
      <c r="A11785" s="5"/>
      <c r="B11785" s="5"/>
      <c r="C11785" s="5" t="str">
        <f>IFERROR(__xludf.DUMMYFUNCTION("""COMPUTED_VALUE"""),"")</f>
        <v/>
      </c>
      <c r="D11785" s="5">
        <v>0.0</v>
      </c>
    </row>
    <row r="11786" ht="14.25" customHeight="1">
      <c r="A11786" s="5"/>
      <c r="B11786" s="5"/>
      <c r="C11786" s="5" t="str">
        <f>IFERROR(__xludf.DUMMYFUNCTION("""COMPUTED_VALUE"""),"")</f>
        <v/>
      </c>
      <c r="D11786" s="5">
        <v>0.0</v>
      </c>
    </row>
    <row r="11787" ht="14.25" customHeight="1">
      <c r="A11787" s="5"/>
      <c r="B11787" s="5"/>
      <c r="C11787" s="5" t="str">
        <f>IFERROR(__xludf.DUMMYFUNCTION("""COMPUTED_VALUE"""),"")</f>
        <v/>
      </c>
      <c r="D11787" s="5">
        <v>0.0</v>
      </c>
    </row>
    <row r="11788" ht="14.25" customHeight="1">
      <c r="A11788" s="5"/>
      <c r="B11788" s="5"/>
      <c r="C11788" s="5" t="str">
        <f>IFERROR(__xludf.DUMMYFUNCTION("""COMPUTED_VALUE"""),"")</f>
        <v/>
      </c>
      <c r="D11788" s="5">
        <v>0.0</v>
      </c>
    </row>
    <row r="11789" ht="14.25" customHeight="1">
      <c r="A11789" s="5"/>
      <c r="B11789" s="5"/>
      <c r="C11789" s="5" t="str">
        <f>IFERROR(__xludf.DUMMYFUNCTION("""COMPUTED_VALUE"""),"")</f>
        <v/>
      </c>
      <c r="D11789" s="5">
        <v>0.0</v>
      </c>
    </row>
    <row r="11790" ht="14.25" customHeight="1">
      <c r="A11790" s="5"/>
      <c r="B11790" s="5"/>
      <c r="C11790" s="5" t="str">
        <f>IFERROR(__xludf.DUMMYFUNCTION("""COMPUTED_VALUE"""),"")</f>
        <v/>
      </c>
      <c r="D11790" s="5">
        <v>0.0</v>
      </c>
    </row>
    <row r="11791" ht="14.25" customHeight="1">
      <c r="A11791" s="5"/>
      <c r="B11791" s="5"/>
      <c r="C11791" s="5" t="str">
        <f>IFERROR(__xludf.DUMMYFUNCTION("""COMPUTED_VALUE"""),"")</f>
        <v/>
      </c>
      <c r="D11791" s="5">
        <v>0.0</v>
      </c>
    </row>
    <row r="11792" ht="14.25" customHeight="1">
      <c r="A11792" s="5"/>
      <c r="B11792" s="5"/>
      <c r="C11792" s="5" t="str">
        <f>IFERROR(__xludf.DUMMYFUNCTION("""COMPUTED_VALUE"""),"")</f>
        <v/>
      </c>
      <c r="D11792" s="5">
        <v>0.0</v>
      </c>
    </row>
    <row r="11793" ht="14.25" customHeight="1">
      <c r="A11793" s="5"/>
      <c r="B11793" s="5"/>
      <c r="C11793" s="5" t="str">
        <f>IFERROR(__xludf.DUMMYFUNCTION("""COMPUTED_VALUE"""),"")</f>
        <v/>
      </c>
      <c r="D11793" s="5">
        <v>0.0</v>
      </c>
    </row>
    <row r="11794" ht="14.25" customHeight="1">
      <c r="A11794" s="5"/>
      <c r="B11794" s="5"/>
      <c r="C11794" s="5" t="str">
        <f>IFERROR(__xludf.DUMMYFUNCTION("""COMPUTED_VALUE"""),"")</f>
        <v/>
      </c>
      <c r="D11794" s="5">
        <v>0.0</v>
      </c>
    </row>
    <row r="11795" ht="14.25" customHeight="1">
      <c r="A11795" s="5"/>
      <c r="B11795" s="5"/>
      <c r="C11795" s="5" t="str">
        <f>IFERROR(__xludf.DUMMYFUNCTION("""COMPUTED_VALUE"""),"")</f>
        <v/>
      </c>
      <c r="D11795" s="5">
        <v>0.0</v>
      </c>
    </row>
    <row r="11796" ht="14.25" customHeight="1">
      <c r="A11796" s="5"/>
      <c r="B11796" s="5"/>
      <c r="C11796" s="5" t="str">
        <f>IFERROR(__xludf.DUMMYFUNCTION("""COMPUTED_VALUE"""),"")</f>
        <v/>
      </c>
      <c r="D11796" s="5">
        <v>0.0</v>
      </c>
    </row>
    <row r="11797" ht="14.25" customHeight="1">
      <c r="A11797" s="5"/>
      <c r="B11797" s="5"/>
      <c r="C11797" s="5" t="str">
        <f>IFERROR(__xludf.DUMMYFUNCTION("""COMPUTED_VALUE"""),"")</f>
        <v/>
      </c>
      <c r="D11797" s="5">
        <v>0.0</v>
      </c>
    </row>
    <row r="11798" ht="14.25" customHeight="1">
      <c r="A11798" s="5"/>
      <c r="B11798" s="5"/>
      <c r="C11798" s="5" t="str">
        <f>IFERROR(__xludf.DUMMYFUNCTION("""COMPUTED_VALUE"""),"")</f>
        <v/>
      </c>
      <c r="D11798" s="5">
        <v>0.0</v>
      </c>
    </row>
    <row r="11799" ht="14.25" customHeight="1">
      <c r="A11799" s="5"/>
      <c r="B11799" s="5"/>
      <c r="C11799" s="5" t="str">
        <f>IFERROR(__xludf.DUMMYFUNCTION("""COMPUTED_VALUE"""),"")</f>
        <v/>
      </c>
      <c r="D11799" s="5">
        <v>0.0</v>
      </c>
    </row>
    <row r="11800" ht="14.25" customHeight="1">
      <c r="A11800" s="5"/>
      <c r="B11800" s="5"/>
      <c r="C11800" s="5" t="str">
        <f>IFERROR(__xludf.DUMMYFUNCTION("""COMPUTED_VALUE"""),"")</f>
        <v/>
      </c>
      <c r="D11800" s="5">
        <v>0.0</v>
      </c>
    </row>
    <row r="11801" ht="14.25" customHeight="1">
      <c r="A11801" s="5"/>
      <c r="B11801" s="5"/>
      <c r="C11801" s="5" t="str">
        <f>IFERROR(__xludf.DUMMYFUNCTION("""COMPUTED_VALUE"""),"")</f>
        <v/>
      </c>
      <c r="D11801" s="5">
        <v>0.0</v>
      </c>
    </row>
    <row r="11802" ht="14.25" customHeight="1">
      <c r="A11802" s="5"/>
      <c r="B11802" s="5"/>
      <c r="C11802" s="5" t="str">
        <f>IFERROR(__xludf.DUMMYFUNCTION("""COMPUTED_VALUE"""),"")</f>
        <v/>
      </c>
      <c r="D11802" s="5">
        <v>0.0</v>
      </c>
    </row>
    <row r="11803" ht="14.25" customHeight="1">
      <c r="A11803" s="5"/>
      <c r="B11803" s="5"/>
      <c r="C11803" s="5" t="str">
        <f>IFERROR(__xludf.DUMMYFUNCTION("""COMPUTED_VALUE"""),"")</f>
        <v/>
      </c>
      <c r="D11803" s="5">
        <v>0.0</v>
      </c>
    </row>
    <row r="11804" ht="14.25" customHeight="1">
      <c r="A11804" s="5"/>
      <c r="B11804" s="5"/>
      <c r="C11804" s="5" t="str">
        <f>IFERROR(__xludf.DUMMYFUNCTION("""COMPUTED_VALUE"""),"")</f>
        <v/>
      </c>
      <c r="D11804" s="5">
        <v>0.0</v>
      </c>
    </row>
    <row r="11805" ht="14.25" customHeight="1">
      <c r="A11805" s="5"/>
      <c r="B11805" s="5"/>
      <c r="C11805" s="5" t="str">
        <f>IFERROR(__xludf.DUMMYFUNCTION("""COMPUTED_VALUE"""),"")</f>
        <v/>
      </c>
      <c r="D11805" s="5">
        <v>0.0</v>
      </c>
    </row>
    <row r="11806" ht="14.25" customHeight="1">
      <c r="A11806" s="5"/>
      <c r="B11806" s="5"/>
      <c r="C11806" s="5" t="str">
        <f>IFERROR(__xludf.DUMMYFUNCTION("""COMPUTED_VALUE"""),"")</f>
        <v/>
      </c>
      <c r="D11806" s="5">
        <v>0.0</v>
      </c>
    </row>
    <row r="11807" ht="14.25" customHeight="1">
      <c r="A11807" s="5"/>
      <c r="B11807" s="5"/>
      <c r="C11807" s="5" t="str">
        <f>IFERROR(__xludf.DUMMYFUNCTION("""COMPUTED_VALUE"""),"")</f>
        <v/>
      </c>
      <c r="D11807" s="5">
        <v>0.0</v>
      </c>
    </row>
    <row r="11808" ht="14.25" customHeight="1">
      <c r="A11808" s="5"/>
      <c r="B11808" s="5"/>
      <c r="C11808" s="5" t="str">
        <f>IFERROR(__xludf.DUMMYFUNCTION("""COMPUTED_VALUE"""),"")</f>
        <v/>
      </c>
      <c r="D11808" s="5">
        <v>0.0</v>
      </c>
    </row>
    <row r="11809" ht="14.25" customHeight="1">
      <c r="A11809" s="5"/>
      <c r="B11809" s="5"/>
      <c r="C11809" s="5" t="str">
        <f>IFERROR(__xludf.DUMMYFUNCTION("""COMPUTED_VALUE"""),"")</f>
        <v/>
      </c>
      <c r="D11809" s="5">
        <v>0.0</v>
      </c>
    </row>
    <row r="11810" ht="14.25" customHeight="1">
      <c r="A11810" s="5"/>
      <c r="B11810" s="5"/>
      <c r="C11810" s="5" t="str">
        <f>IFERROR(__xludf.DUMMYFUNCTION("""COMPUTED_VALUE"""),"")</f>
        <v/>
      </c>
      <c r="D11810" s="5">
        <v>0.0</v>
      </c>
    </row>
    <row r="11811" ht="14.25" customHeight="1">
      <c r="A11811" s="5"/>
      <c r="B11811" s="5"/>
      <c r="C11811" s="5" t="str">
        <f>IFERROR(__xludf.DUMMYFUNCTION("""COMPUTED_VALUE"""),"")</f>
        <v/>
      </c>
      <c r="D11811" s="5">
        <v>0.0</v>
      </c>
    </row>
    <row r="11812" ht="14.25" customHeight="1">
      <c r="A11812" s="5"/>
      <c r="B11812" s="5"/>
      <c r="C11812" s="5" t="str">
        <f>IFERROR(__xludf.DUMMYFUNCTION("""COMPUTED_VALUE"""),"")</f>
        <v/>
      </c>
      <c r="D11812" s="5">
        <v>0.0</v>
      </c>
    </row>
    <row r="11813" ht="14.25" customHeight="1">
      <c r="A11813" s="5"/>
      <c r="B11813" s="5"/>
      <c r="C11813" s="5" t="str">
        <f>IFERROR(__xludf.DUMMYFUNCTION("""COMPUTED_VALUE"""),"")</f>
        <v/>
      </c>
      <c r="D11813" s="5">
        <v>0.0</v>
      </c>
    </row>
    <row r="11814" ht="14.25" customHeight="1">
      <c r="A11814" s="5"/>
      <c r="B11814" s="5"/>
      <c r="C11814" s="5" t="str">
        <f>IFERROR(__xludf.DUMMYFUNCTION("""COMPUTED_VALUE"""),"")</f>
        <v/>
      </c>
      <c r="D11814" s="5">
        <v>0.0</v>
      </c>
    </row>
    <row r="11815" ht="14.25" customHeight="1">
      <c r="A11815" s="5"/>
      <c r="B11815" s="5"/>
      <c r="C11815" s="5" t="str">
        <f>IFERROR(__xludf.DUMMYFUNCTION("""COMPUTED_VALUE"""),"")</f>
        <v/>
      </c>
      <c r="D11815" s="5">
        <v>0.0</v>
      </c>
    </row>
    <row r="11816" ht="14.25" customHeight="1">
      <c r="A11816" s="5"/>
      <c r="B11816" s="5"/>
      <c r="C11816" s="5" t="str">
        <f>IFERROR(__xludf.DUMMYFUNCTION("""COMPUTED_VALUE"""),"")</f>
        <v/>
      </c>
      <c r="D11816" s="5">
        <v>0.0</v>
      </c>
    </row>
    <row r="11817" ht="14.25" customHeight="1">
      <c r="A11817" s="5"/>
      <c r="B11817" s="5"/>
      <c r="C11817" s="5" t="str">
        <f>IFERROR(__xludf.DUMMYFUNCTION("""COMPUTED_VALUE"""),"")</f>
        <v/>
      </c>
      <c r="D11817" s="5">
        <v>0.0</v>
      </c>
    </row>
    <row r="11818" ht="14.25" customHeight="1">
      <c r="A11818" s="5"/>
      <c r="B11818" s="5"/>
      <c r="C11818" s="5" t="str">
        <f>IFERROR(__xludf.DUMMYFUNCTION("""COMPUTED_VALUE"""),"")</f>
        <v/>
      </c>
      <c r="D11818" s="5">
        <v>0.0</v>
      </c>
    </row>
    <row r="11819" ht="14.25" customHeight="1">
      <c r="A11819" s="5"/>
      <c r="B11819" s="5"/>
      <c r="C11819" s="5" t="str">
        <f>IFERROR(__xludf.DUMMYFUNCTION("""COMPUTED_VALUE"""),"")</f>
        <v/>
      </c>
      <c r="D11819" s="5">
        <v>0.0</v>
      </c>
    </row>
    <row r="11820" ht="14.25" customHeight="1">
      <c r="A11820" s="5"/>
      <c r="B11820" s="5"/>
      <c r="C11820" s="5" t="str">
        <f>IFERROR(__xludf.DUMMYFUNCTION("""COMPUTED_VALUE"""),"")</f>
        <v/>
      </c>
      <c r="D11820" s="5">
        <v>0.0</v>
      </c>
    </row>
    <row r="11821" ht="14.25" customHeight="1">
      <c r="A11821" s="5"/>
      <c r="B11821" s="5"/>
      <c r="C11821" s="5" t="str">
        <f>IFERROR(__xludf.DUMMYFUNCTION("""COMPUTED_VALUE"""),"")</f>
        <v/>
      </c>
      <c r="D11821" s="5">
        <v>0.0</v>
      </c>
    </row>
    <row r="11822" ht="14.25" customHeight="1">
      <c r="A11822" s="5"/>
      <c r="B11822" s="5"/>
      <c r="C11822" s="5" t="str">
        <f>IFERROR(__xludf.DUMMYFUNCTION("""COMPUTED_VALUE"""),"")</f>
        <v/>
      </c>
      <c r="D11822" s="5">
        <v>0.0</v>
      </c>
    </row>
    <row r="11823" ht="14.25" customHeight="1">
      <c r="A11823" s="5"/>
      <c r="B11823" s="5"/>
      <c r="C11823" s="5" t="str">
        <f>IFERROR(__xludf.DUMMYFUNCTION("""COMPUTED_VALUE"""),"")</f>
        <v/>
      </c>
      <c r="D11823" s="5">
        <v>0.0</v>
      </c>
    </row>
    <row r="11824" ht="14.25" customHeight="1">
      <c r="A11824" s="5"/>
      <c r="B11824" s="5"/>
      <c r="C11824" s="5" t="str">
        <f>IFERROR(__xludf.DUMMYFUNCTION("""COMPUTED_VALUE"""),"")</f>
        <v/>
      </c>
      <c r="D11824" s="5">
        <v>0.0</v>
      </c>
    </row>
    <row r="11825" ht="14.25" customHeight="1">
      <c r="A11825" s="5"/>
      <c r="B11825" s="5"/>
      <c r="C11825" s="5" t="str">
        <f>IFERROR(__xludf.DUMMYFUNCTION("""COMPUTED_VALUE"""),"")</f>
        <v/>
      </c>
      <c r="D11825" s="5">
        <v>0.0</v>
      </c>
    </row>
    <row r="11826" ht="14.25" customHeight="1">
      <c r="A11826" s="5"/>
      <c r="B11826" s="5"/>
      <c r="C11826" s="5" t="str">
        <f>IFERROR(__xludf.DUMMYFUNCTION("""COMPUTED_VALUE"""),"")</f>
        <v/>
      </c>
      <c r="D11826" s="5">
        <v>0.0</v>
      </c>
    </row>
    <row r="11827" ht="14.25" customHeight="1">
      <c r="A11827" s="5"/>
      <c r="B11827" s="5"/>
      <c r="C11827" s="5" t="str">
        <f>IFERROR(__xludf.DUMMYFUNCTION("""COMPUTED_VALUE"""),"")</f>
        <v/>
      </c>
      <c r="D11827" s="5">
        <v>0.0</v>
      </c>
    </row>
    <row r="11828" ht="14.25" customHeight="1">
      <c r="A11828" s="5"/>
      <c r="B11828" s="5"/>
      <c r="C11828" s="5" t="str">
        <f>IFERROR(__xludf.DUMMYFUNCTION("""COMPUTED_VALUE"""),"")</f>
        <v/>
      </c>
      <c r="D11828" s="5">
        <v>0.0</v>
      </c>
    </row>
    <row r="11829" ht="14.25" customHeight="1">
      <c r="A11829" s="5"/>
      <c r="B11829" s="5"/>
      <c r="C11829" s="5" t="str">
        <f>IFERROR(__xludf.DUMMYFUNCTION("""COMPUTED_VALUE"""),"")</f>
        <v/>
      </c>
      <c r="D11829" s="5">
        <v>0.0</v>
      </c>
    </row>
    <row r="11830" ht="14.25" customHeight="1">
      <c r="A11830" s="5"/>
      <c r="B11830" s="5"/>
      <c r="C11830" s="5" t="str">
        <f>IFERROR(__xludf.DUMMYFUNCTION("""COMPUTED_VALUE"""),"")</f>
        <v/>
      </c>
      <c r="D11830" s="5">
        <v>0.0</v>
      </c>
    </row>
    <row r="11831" ht="14.25" customHeight="1">
      <c r="A11831" s="5"/>
      <c r="B11831" s="5"/>
      <c r="C11831" s="5" t="str">
        <f>IFERROR(__xludf.DUMMYFUNCTION("""COMPUTED_VALUE"""),"")</f>
        <v/>
      </c>
      <c r="D11831" s="5">
        <v>0.0</v>
      </c>
    </row>
    <row r="11832" ht="14.25" customHeight="1">
      <c r="A11832" s="5"/>
      <c r="B11832" s="5"/>
      <c r="C11832" s="5" t="str">
        <f>IFERROR(__xludf.DUMMYFUNCTION("""COMPUTED_VALUE"""),"")</f>
        <v/>
      </c>
      <c r="D11832" s="5">
        <v>0.0</v>
      </c>
    </row>
    <row r="11833" ht="14.25" customHeight="1">
      <c r="A11833" s="5"/>
      <c r="B11833" s="5"/>
      <c r="C11833" s="5" t="str">
        <f>IFERROR(__xludf.DUMMYFUNCTION("""COMPUTED_VALUE"""),"")</f>
        <v/>
      </c>
      <c r="D11833" s="5">
        <v>0.0</v>
      </c>
    </row>
    <row r="11834" ht="14.25" customHeight="1">
      <c r="A11834" s="5"/>
      <c r="B11834" s="5"/>
      <c r="C11834" s="5" t="str">
        <f>IFERROR(__xludf.DUMMYFUNCTION("""COMPUTED_VALUE"""),"")</f>
        <v/>
      </c>
      <c r="D11834" s="5">
        <v>0.0</v>
      </c>
    </row>
    <row r="11835" ht="14.25" customHeight="1">
      <c r="A11835" s="5"/>
      <c r="B11835" s="5"/>
      <c r="C11835" s="5" t="str">
        <f>IFERROR(__xludf.DUMMYFUNCTION("""COMPUTED_VALUE"""),"")</f>
        <v/>
      </c>
      <c r="D11835" s="5">
        <v>0.0</v>
      </c>
    </row>
    <row r="11836" ht="14.25" customHeight="1">
      <c r="A11836" s="5"/>
      <c r="B11836" s="5"/>
      <c r="C11836" s="5" t="str">
        <f>IFERROR(__xludf.DUMMYFUNCTION("""COMPUTED_VALUE"""),"")</f>
        <v/>
      </c>
      <c r="D11836" s="5">
        <v>0.0</v>
      </c>
    </row>
    <row r="11837" ht="14.25" customHeight="1">
      <c r="A11837" s="5"/>
      <c r="B11837" s="5"/>
      <c r="C11837" s="5" t="str">
        <f>IFERROR(__xludf.DUMMYFUNCTION("""COMPUTED_VALUE"""),"")</f>
        <v/>
      </c>
      <c r="D11837" s="5">
        <v>0.0</v>
      </c>
    </row>
    <row r="11838" ht="14.25" customHeight="1">
      <c r="A11838" s="5"/>
      <c r="B11838" s="5"/>
      <c r="C11838" s="5" t="str">
        <f>IFERROR(__xludf.DUMMYFUNCTION("""COMPUTED_VALUE"""),"")</f>
        <v/>
      </c>
      <c r="D11838" s="5">
        <v>0.0</v>
      </c>
    </row>
    <row r="11839" ht="14.25" customHeight="1">
      <c r="A11839" s="5"/>
      <c r="B11839" s="5"/>
      <c r="C11839" s="5" t="str">
        <f>IFERROR(__xludf.DUMMYFUNCTION("""COMPUTED_VALUE"""),"")</f>
        <v/>
      </c>
      <c r="D11839" s="5">
        <v>0.0</v>
      </c>
    </row>
    <row r="11840" ht="14.25" customHeight="1">
      <c r="A11840" s="5"/>
      <c r="B11840" s="5"/>
      <c r="C11840" s="5" t="str">
        <f>IFERROR(__xludf.DUMMYFUNCTION("""COMPUTED_VALUE"""),"")</f>
        <v/>
      </c>
      <c r="D11840" s="5">
        <v>0.0</v>
      </c>
    </row>
    <row r="11841" ht="14.25" customHeight="1">
      <c r="A11841" s="5"/>
      <c r="B11841" s="5"/>
      <c r="C11841" s="5" t="str">
        <f>IFERROR(__xludf.DUMMYFUNCTION("""COMPUTED_VALUE"""),"")</f>
        <v/>
      </c>
      <c r="D11841" s="5">
        <v>0.0</v>
      </c>
    </row>
    <row r="11842" ht="14.25" customHeight="1">
      <c r="A11842" s="5"/>
      <c r="B11842" s="5"/>
      <c r="C11842" s="5" t="str">
        <f>IFERROR(__xludf.DUMMYFUNCTION("""COMPUTED_VALUE"""),"")</f>
        <v/>
      </c>
      <c r="D11842" s="5">
        <v>0.0</v>
      </c>
    </row>
    <row r="11843" ht="14.25" customHeight="1">
      <c r="A11843" s="5"/>
      <c r="B11843" s="5"/>
      <c r="C11843" s="5" t="str">
        <f>IFERROR(__xludf.DUMMYFUNCTION("""COMPUTED_VALUE"""),"")</f>
        <v/>
      </c>
      <c r="D11843" s="5">
        <v>0.0</v>
      </c>
    </row>
    <row r="11844" ht="14.25" customHeight="1">
      <c r="A11844" s="5"/>
      <c r="B11844" s="5"/>
      <c r="C11844" s="5" t="str">
        <f>IFERROR(__xludf.DUMMYFUNCTION("""COMPUTED_VALUE"""),"")</f>
        <v/>
      </c>
      <c r="D11844" s="5">
        <v>0.0</v>
      </c>
    </row>
    <row r="11845" ht="14.25" customHeight="1">
      <c r="A11845" s="5"/>
      <c r="B11845" s="5"/>
      <c r="C11845" s="5" t="str">
        <f>IFERROR(__xludf.DUMMYFUNCTION("""COMPUTED_VALUE"""),"")</f>
        <v/>
      </c>
      <c r="D11845" s="5">
        <v>0.0</v>
      </c>
    </row>
    <row r="11846" ht="14.25" customHeight="1">
      <c r="A11846" s="5"/>
      <c r="B11846" s="5"/>
      <c r="C11846" s="5" t="str">
        <f>IFERROR(__xludf.DUMMYFUNCTION("""COMPUTED_VALUE"""),"")</f>
        <v/>
      </c>
      <c r="D11846" s="5">
        <v>0.0</v>
      </c>
    </row>
    <row r="11847" ht="14.25" customHeight="1">
      <c r="A11847" s="5"/>
      <c r="B11847" s="5"/>
      <c r="C11847" s="5" t="str">
        <f>IFERROR(__xludf.DUMMYFUNCTION("""COMPUTED_VALUE"""),"")</f>
        <v/>
      </c>
      <c r="D11847" s="5">
        <v>0.0</v>
      </c>
    </row>
    <row r="11848" ht="14.25" customHeight="1">
      <c r="A11848" s="5"/>
      <c r="B11848" s="5"/>
      <c r="C11848" s="5" t="str">
        <f>IFERROR(__xludf.DUMMYFUNCTION("""COMPUTED_VALUE"""),"")</f>
        <v/>
      </c>
      <c r="D11848" s="5">
        <v>0.0</v>
      </c>
    </row>
    <row r="11849" ht="14.25" customHeight="1">
      <c r="A11849" s="5"/>
      <c r="B11849" s="5"/>
      <c r="C11849" s="5" t="str">
        <f>IFERROR(__xludf.DUMMYFUNCTION("""COMPUTED_VALUE"""),"")</f>
        <v/>
      </c>
      <c r="D11849" s="5">
        <v>0.0</v>
      </c>
    </row>
    <row r="11850" ht="14.25" customHeight="1">
      <c r="A11850" s="5"/>
      <c r="B11850" s="5"/>
      <c r="C11850" s="5" t="str">
        <f>IFERROR(__xludf.DUMMYFUNCTION("""COMPUTED_VALUE"""),"")</f>
        <v/>
      </c>
      <c r="D11850" s="5">
        <v>0.0</v>
      </c>
    </row>
    <row r="11851" ht="14.25" customHeight="1">
      <c r="A11851" s="5"/>
      <c r="B11851" s="5"/>
      <c r="C11851" s="5" t="str">
        <f>IFERROR(__xludf.DUMMYFUNCTION("""COMPUTED_VALUE"""),"")</f>
        <v/>
      </c>
      <c r="D11851" s="5">
        <v>0.0</v>
      </c>
    </row>
    <row r="11852" ht="14.25" customHeight="1">
      <c r="A11852" s="5"/>
      <c r="B11852" s="5"/>
      <c r="C11852" s="5" t="str">
        <f>IFERROR(__xludf.DUMMYFUNCTION("""COMPUTED_VALUE"""),"")</f>
        <v/>
      </c>
      <c r="D11852" s="5">
        <v>0.0</v>
      </c>
    </row>
    <row r="11853" ht="14.25" customHeight="1">
      <c r="A11853" s="5"/>
      <c r="B11853" s="5"/>
      <c r="C11853" s="5" t="str">
        <f>IFERROR(__xludf.DUMMYFUNCTION("""COMPUTED_VALUE"""),"")</f>
        <v/>
      </c>
      <c r="D11853" s="5">
        <v>0.0</v>
      </c>
    </row>
    <row r="11854" ht="14.25" customHeight="1">
      <c r="A11854" s="5"/>
      <c r="B11854" s="5"/>
      <c r="C11854" s="5" t="str">
        <f>IFERROR(__xludf.DUMMYFUNCTION("""COMPUTED_VALUE"""),"")</f>
        <v/>
      </c>
      <c r="D11854" s="5">
        <v>0.0</v>
      </c>
    </row>
    <row r="11855" ht="14.25" customHeight="1">
      <c r="A11855" s="5"/>
      <c r="B11855" s="5"/>
      <c r="C11855" s="5" t="str">
        <f>IFERROR(__xludf.DUMMYFUNCTION("""COMPUTED_VALUE"""),"")</f>
        <v/>
      </c>
      <c r="D11855" s="5">
        <v>0.0</v>
      </c>
    </row>
    <row r="11856" ht="14.25" customHeight="1">
      <c r="A11856" s="5"/>
      <c r="B11856" s="5"/>
      <c r="C11856" s="5" t="str">
        <f>IFERROR(__xludf.DUMMYFUNCTION("""COMPUTED_VALUE"""),"")</f>
        <v/>
      </c>
      <c r="D11856" s="5">
        <v>0.0</v>
      </c>
    </row>
    <row r="11857" ht="14.25" customHeight="1">
      <c r="A11857" s="5"/>
      <c r="B11857" s="5"/>
      <c r="C11857" s="5" t="str">
        <f>IFERROR(__xludf.DUMMYFUNCTION("""COMPUTED_VALUE"""),"")</f>
        <v/>
      </c>
      <c r="D11857" s="5">
        <v>0.0</v>
      </c>
    </row>
    <row r="11858" ht="14.25" customHeight="1">
      <c r="A11858" s="5"/>
      <c r="B11858" s="5"/>
      <c r="C11858" s="5" t="str">
        <f>IFERROR(__xludf.DUMMYFUNCTION("""COMPUTED_VALUE"""),"")</f>
        <v/>
      </c>
      <c r="D11858" s="5">
        <v>0.0</v>
      </c>
    </row>
    <row r="11859" ht="14.25" customHeight="1">
      <c r="A11859" s="5"/>
      <c r="B11859" s="5"/>
      <c r="C11859" s="5" t="str">
        <f>IFERROR(__xludf.DUMMYFUNCTION("""COMPUTED_VALUE"""),"")</f>
        <v/>
      </c>
      <c r="D11859" s="5">
        <v>0.0</v>
      </c>
    </row>
    <row r="11860" ht="14.25" customHeight="1">
      <c r="A11860" s="5"/>
      <c r="B11860" s="5"/>
      <c r="C11860" s="5" t="str">
        <f>IFERROR(__xludf.DUMMYFUNCTION("""COMPUTED_VALUE"""),"")</f>
        <v/>
      </c>
      <c r="D11860" s="5">
        <v>0.0</v>
      </c>
    </row>
    <row r="11861" ht="14.25" customHeight="1">
      <c r="A11861" s="5"/>
      <c r="B11861" s="5"/>
      <c r="C11861" s="5" t="str">
        <f>IFERROR(__xludf.DUMMYFUNCTION("""COMPUTED_VALUE"""),"")</f>
        <v/>
      </c>
      <c r="D11861" s="5">
        <v>0.0</v>
      </c>
    </row>
    <row r="11862" ht="14.25" customHeight="1">
      <c r="A11862" s="5"/>
      <c r="B11862" s="5"/>
      <c r="C11862" s="5" t="str">
        <f>IFERROR(__xludf.DUMMYFUNCTION("""COMPUTED_VALUE"""),"")</f>
        <v/>
      </c>
      <c r="D11862" s="5">
        <v>0.0</v>
      </c>
    </row>
    <row r="11863" ht="14.25" customHeight="1">
      <c r="A11863" s="5"/>
      <c r="B11863" s="5"/>
      <c r="C11863" s="5" t="str">
        <f>IFERROR(__xludf.DUMMYFUNCTION("""COMPUTED_VALUE"""),"")</f>
        <v/>
      </c>
      <c r="D11863" s="5">
        <v>0.0</v>
      </c>
    </row>
    <row r="11864" ht="14.25" customHeight="1">
      <c r="A11864" s="5"/>
      <c r="B11864" s="5"/>
      <c r="C11864" s="5" t="str">
        <f>IFERROR(__xludf.DUMMYFUNCTION("""COMPUTED_VALUE"""),"")</f>
        <v/>
      </c>
      <c r="D11864" s="5">
        <v>0.0</v>
      </c>
    </row>
    <row r="11865" ht="14.25" customHeight="1">
      <c r="A11865" s="5"/>
      <c r="B11865" s="5"/>
      <c r="C11865" s="5" t="str">
        <f>IFERROR(__xludf.DUMMYFUNCTION("""COMPUTED_VALUE"""),"")</f>
        <v/>
      </c>
      <c r="D11865" s="5">
        <v>0.0</v>
      </c>
    </row>
    <row r="11866" ht="14.25" customHeight="1">
      <c r="A11866" s="5"/>
      <c r="B11866" s="5"/>
      <c r="C11866" s="5" t="str">
        <f>IFERROR(__xludf.DUMMYFUNCTION("""COMPUTED_VALUE"""),"")</f>
        <v/>
      </c>
      <c r="D11866" s="5">
        <v>0.0</v>
      </c>
    </row>
    <row r="11867" ht="14.25" customHeight="1">
      <c r="A11867" s="5"/>
      <c r="B11867" s="5"/>
      <c r="C11867" s="5" t="str">
        <f>IFERROR(__xludf.DUMMYFUNCTION("""COMPUTED_VALUE"""),"")</f>
        <v/>
      </c>
      <c r="D11867" s="5">
        <v>0.0</v>
      </c>
    </row>
    <row r="11868" ht="14.25" customHeight="1">
      <c r="A11868" s="5"/>
      <c r="B11868" s="5"/>
      <c r="C11868" s="5" t="str">
        <f>IFERROR(__xludf.DUMMYFUNCTION("""COMPUTED_VALUE"""),"")</f>
        <v/>
      </c>
      <c r="D11868" s="5">
        <v>0.0</v>
      </c>
    </row>
    <row r="11869" ht="14.25" customHeight="1">
      <c r="A11869" s="5"/>
      <c r="B11869" s="5"/>
      <c r="C11869" s="5" t="str">
        <f>IFERROR(__xludf.DUMMYFUNCTION("""COMPUTED_VALUE"""),"")</f>
        <v/>
      </c>
      <c r="D11869" s="5">
        <v>0.0</v>
      </c>
    </row>
    <row r="11870" ht="14.25" customHeight="1">
      <c r="A11870" s="5"/>
      <c r="B11870" s="5"/>
      <c r="C11870" s="5" t="str">
        <f>IFERROR(__xludf.DUMMYFUNCTION("""COMPUTED_VALUE"""),"")</f>
        <v/>
      </c>
      <c r="D11870" s="5">
        <v>0.0</v>
      </c>
    </row>
    <row r="11871" ht="14.25" customHeight="1">
      <c r="A11871" s="5"/>
      <c r="B11871" s="5"/>
      <c r="C11871" s="5" t="str">
        <f>IFERROR(__xludf.DUMMYFUNCTION("""COMPUTED_VALUE"""),"")</f>
        <v/>
      </c>
      <c r="D11871" s="5">
        <v>0.0</v>
      </c>
    </row>
    <row r="11872" ht="14.25" customHeight="1">
      <c r="A11872" s="5"/>
      <c r="B11872" s="5"/>
      <c r="C11872" s="5" t="str">
        <f>IFERROR(__xludf.DUMMYFUNCTION("""COMPUTED_VALUE"""),"")</f>
        <v/>
      </c>
      <c r="D11872" s="5">
        <v>0.0</v>
      </c>
    </row>
    <row r="11873" ht="14.25" customHeight="1">
      <c r="A11873" s="5"/>
      <c r="B11873" s="5"/>
      <c r="C11873" s="5" t="str">
        <f>IFERROR(__xludf.DUMMYFUNCTION("""COMPUTED_VALUE"""),"")</f>
        <v/>
      </c>
      <c r="D11873" s="5">
        <v>0.0</v>
      </c>
    </row>
    <row r="11874" ht="14.25" customHeight="1">
      <c r="A11874" s="5"/>
      <c r="B11874" s="5"/>
      <c r="C11874" s="5" t="str">
        <f>IFERROR(__xludf.DUMMYFUNCTION("""COMPUTED_VALUE"""),"")</f>
        <v/>
      </c>
      <c r="D11874" s="5">
        <v>0.0</v>
      </c>
    </row>
    <row r="11875" ht="14.25" customHeight="1">
      <c r="A11875" s="5"/>
      <c r="B11875" s="5"/>
      <c r="C11875" s="5" t="str">
        <f>IFERROR(__xludf.DUMMYFUNCTION("""COMPUTED_VALUE"""),"")</f>
        <v/>
      </c>
      <c r="D11875" s="5">
        <v>0.0</v>
      </c>
    </row>
    <row r="11876" ht="14.25" customHeight="1">
      <c r="A11876" s="5"/>
      <c r="B11876" s="5"/>
      <c r="C11876" s="5" t="str">
        <f>IFERROR(__xludf.DUMMYFUNCTION("""COMPUTED_VALUE"""),"")</f>
        <v/>
      </c>
      <c r="D11876" s="5">
        <v>0.0</v>
      </c>
    </row>
    <row r="11877" ht="14.25" customHeight="1">
      <c r="A11877" s="5"/>
      <c r="B11877" s="5"/>
      <c r="C11877" s="5" t="str">
        <f>IFERROR(__xludf.DUMMYFUNCTION("""COMPUTED_VALUE"""),"")</f>
        <v/>
      </c>
      <c r="D11877" s="5">
        <v>0.0</v>
      </c>
    </row>
    <row r="11878" ht="14.25" customHeight="1">
      <c r="A11878" s="5"/>
      <c r="B11878" s="5"/>
      <c r="C11878" s="5" t="str">
        <f>IFERROR(__xludf.DUMMYFUNCTION("""COMPUTED_VALUE"""),"")</f>
        <v/>
      </c>
      <c r="D11878" s="5">
        <v>0.0</v>
      </c>
    </row>
    <row r="11879" ht="14.25" customHeight="1">
      <c r="A11879" s="5"/>
      <c r="B11879" s="5"/>
      <c r="C11879" s="5" t="str">
        <f>IFERROR(__xludf.DUMMYFUNCTION("""COMPUTED_VALUE"""),"")</f>
        <v/>
      </c>
      <c r="D11879" s="5">
        <v>0.0</v>
      </c>
    </row>
    <row r="11880" ht="14.25" customHeight="1">
      <c r="A11880" s="5"/>
      <c r="B11880" s="5"/>
      <c r="C11880" s="5" t="str">
        <f>IFERROR(__xludf.DUMMYFUNCTION("""COMPUTED_VALUE"""),"")</f>
        <v/>
      </c>
      <c r="D11880" s="5">
        <v>0.0</v>
      </c>
    </row>
    <row r="11881" ht="14.25" customHeight="1">
      <c r="A11881" s="5"/>
      <c r="B11881" s="5"/>
      <c r="C11881" s="5" t="str">
        <f>IFERROR(__xludf.DUMMYFUNCTION("""COMPUTED_VALUE"""),"")</f>
        <v/>
      </c>
      <c r="D11881" s="5">
        <v>0.0</v>
      </c>
    </row>
    <row r="11882" ht="14.25" customHeight="1">
      <c r="A11882" s="5"/>
      <c r="B11882" s="5"/>
      <c r="C11882" s="5" t="str">
        <f>IFERROR(__xludf.DUMMYFUNCTION("""COMPUTED_VALUE"""),"")</f>
        <v/>
      </c>
      <c r="D11882" s="5">
        <v>0.0</v>
      </c>
    </row>
    <row r="11883" ht="14.25" customHeight="1">
      <c r="A11883" s="5"/>
      <c r="B11883" s="5"/>
      <c r="C11883" s="5" t="str">
        <f>IFERROR(__xludf.DUMMYFUNCTION("""COMPUTED_VALUE"""),"")</f>
        <v/>
      </c>
      <c r="D11883" s="5">
        <v>0.0</v>
      </c>
    </row>
    <row r="11884" ht="14.25" customHeight="1">
      <c r="A11884" s="5"/>
      <c r="B11884" s="5"/>
      <c r="C11884" s="5" t="str">
        <f>IFERROR(__xludf.DUMMYFUNCTION("""COMPUTED_VALUE"""),"")</f>
        <v/>
      </c>
      <c r="D11884" s="5">
        <v>0.0</v>
      </c>
    </row>
    <row r="11885" ht="14.25" customHeight="1">
      <c r="A11885" s="5"/>
      <c r="B11885" s="5"/>
      <c r="C11885" s="5" t="str">
        <f>IFERROR(__xludf.DUMMYFUNCTION("""COMPUTED_VALUE"""),"")</f>
        <v/>
      </c>
      <c r="D11885" s="5">
        <v>0.0</v>
      </c>
    </row>
    <row r="11886" ht="14.25" customHeight="1">
      <c r="A11886" s="5"/>
      <c r="B11886" s="5"/>
      <c r="C11886" s="5" t="str">
        <f>IFERROR(__xludf.DUMMYFUNCTION("""COMPUTED_VALUE"""),"")</f>
        <v/>
      </c>
      <c r="D11886" s="5">
        <v>0.0</v>
      </c>
    </row>
    <row r="11887" ht="14.25" customHeight="1">
      <c r="A11887" s="5"/>
      <c r="B11887" s="5"/>
      <c r="C11887" s="5" t="str">
        <f>IFERROR(__xludf.DUMMYFUNCTION("""COMPUTED_VALUE"""),"")</f>
        <v/>
      </c>
      <c r="D11887" s="5">
        <v>0.0</v>
      </c>
    </row>
    <row r="11888" ht="14.25" customHeight="1">
      <c r="A11888" s="5"/>
      <c r="B11888" s="5"/>
      <c r="C11888" s="5" t="str">
        <f>IFERROR(__xludf.DUMMYFUNCTION("""COMPUTED_VALUE"""),"")</f>
        <v/>
      </c>
      <c r="D11888" s="5">
        <v>0.0</v>
      </c>
    </row>
    <row r="11889" ht="14.25" customHeight="1">
      <c r="A11889" s="5"/>
      <c r="B11889" s="5"/>
      <c r="C11889" s="5" t="str">
        <f>IFERROR(__xludf.DUMMYFUNCTION("""COMPUTED_VALUE"""),"")</f>
        <v/>
      </c>
      <c r="D11889" s="5">
        <v>0.0</v>
      </c>
    </row>
    <row r="11890" ht="14.25" customHeight="1">
      <c r="A11890" s="5"/>
      <c r="B11890" s="5"/>
      <c r="C11890" s="5" t="str">
        <f>IFERROR(__xludf.DUMMYFUNCTION("""COMPUTED_VALUE"""),"")</f>
        <v/>
      </c>
      <c r="D11890" s="5">
        <v>0.0</v>
      </c>
    </row>
    <row r="11891" ht="14.25" customHeight="1">
      <c r="A11891" s="5"/>
      <c r="B11891" s="5"/>
      <c r="C11891" s="5" t="str">
        <f>IFERROR(__xludf.DUMMYFUNCTION("""COMPUTED_VALUE"""),"")</f>
        <v/>
      </c>
      <c r="D11891" s="5">
        <v>0.0</v>
      </c>
    </row>
    <row r="11892" ht="14.25" customHeight="1">
      <c r="A11892" s="5"/>
      <c r="B11892" s="5"/>
      <c r="C11892" s="5" t="str">
        <f>IFERROR(__xludf.DUMMYFUNCTION("""COMPUTED_VALUE"""),"")</f>
        <v/>
      </c>
      <c r="D11892" s="5">
        <v>0.0</v>
      </c>
    </row>
    <row r="11893" ht="14.25" customHeight="1">
      <c r="A11893" s="5"/>
      <c r="B11893" s="5"/>
      <c r="C11893" s="5" t="str">
        <f>IFERROR(__xludf.DUMMYFUNCTION("""COMPUTED_VALUE"""),"")</f>
        <v/>
      </c>
      <c r="D11893" s="5">
        <v>0.0</v>
      </c>
    </row>
    <row r="11894" ht="14.25" customHeight="1">
      <c r="A11894" s="5"/>
      <c r="B11894" s="5"/>
      <c r="C11894" s="5" t="str">
        <f>IFERROR(__xludf.DUMMYFUNCTION("""COMPUTED_VALUE"""),"")</f>
        <v/>
      </c>
      <c r="D11894" s="5">
        <v>0.0</v>
      </c>
    </row>
    <row r="11895" ht="14.25" customHeight="1">
      <c r="A11895" s="5"/>
      <c r="B11895" s="5"/>
      <c r="C11895" s="5" t="str">
        <f>IFERROR(__xludf.DUMMYFUNCTION("""COMPUTED_VALUE"""),"")</f>
        <v/>
      </c>
      <c r="D11895" s="5">
        <v>0.0</v>
      </c>
    </row>
    <row r="11896" ht="14.25" customHeight="1">
      <c r="A11896" s="5"/>
      <c r="B11896" s="5"/>
      <c r="C11896" s="5" t="str">
        <f>IFERROR(__xludf.DUMMYFUNCTION("""COMPUTED_VALUE"""),"")</f>
        <v/>
      </c>
      <c r="D11896" s="5">
        <v>0.0</v>
      </c>
    </row>
    <row r="11897" ht="14.25" customHeight="1">
      <c r="A11897" s="5"/>
      <c r="B11897" s="5"/>
      <c r="C11897" s="5" t="str">
        <f>IFERROR(__xludf.DUMMYFUNCTION("""COMPUTED_VALUE"""),"")</f>
        <v/>
      </c>
      <c r="D11897" s="5">
        <v>0.0</v>
      </c>
    </row>
    <row r="11898" ht="14.25" customHeight="1">
      <c r="A11898" s="5"/>
      <c r="B11898" s="5"/>
      <c r="C11898" s="5" t="str">
        <f>IFERROR(__xludf.DUMMYFUNCTION("""COMPUTED_VALUE"""),"")</f>
        <v/>
      </c>
      <c r="D11898" s="5">
        <v>0.0</v>
      </c>
    </row>
    <row r="11899" ht="14.25" customHeight="1">
      <c r="A11899" s="5"/>
      <c r="B11899" s="5"/>
      <c r="C11899" s="5" t="str">
        <f>IFERROR(__xludf.DUMMYFUNCTION("""COMPUTED_VALUE"""),"")</f>
        <v/>
      </c>
      <c r="D11899" s="5">
        <v>0.0</v>
      </c>
    </row>
    <row r="11900" ht="14.25" customHeight="1">
      <c r="A11900" s="5"/>
      <c r="B11900" s="5"/>
      <c r="C11900" s="5" t="str">
        <f>IFERROR(__xludf.DUMMYFUNCTION("""COMPUTED_VALUE"""),"")</f>
        <v/>
      </c>
      <c r="D11900" s="5">
        <v>0.0</v>
      </c>
    </row>
    <row r="11901" ht="14.25" customHeight="1">
      <c r="A11901" s="5"/>
      <c r="B11901" s="5"/>
      <c r="C11901" s="5" t="str">
        <f>IFERROR(__xludf.DUMMYFUNCTION("""COMPUTED_VALUE"""),"")</f>
        <v/>
      </c>
      <c r="D11901" s="5">
        <v>0.0</v>
      </c>
    </row>
    <row r="11902" ht="14.25" customHeight="1">
      <c r="A11902" s="5"/>
      <c r="B11902" s="5"/>
      <c r="C11902" s="5" t="str">
        <f>IFERROR(__xludf.DUMMYFUNCTION("""COMPUTED_VALUE"""),"")</f>
        <v/>
      </c>
      <c r="D11902" s="5">
        <v>0.0</v>
      </c>
    </row>
    <row r="11903" ht="14.25" customHeight="1">
      <c r="A11903" s="5"/>
      <c r="B11903" s="5"/>
      <c r="C11903" s="5" t="str">
        <f>IFERROR(__xludf.DUMMYFUNCTION("""COMPUTED_VALUE"""),"")</f>
        <v/>
      </c>
      <c r="D11903" s="5">
        <v>0.0</v>
      </c>
    </row>
    <row r="11904" ht="14.25" customHeight="1">
      <c r="A11904" s="5"/>
      <c r="B11904" s="5"/>
      <c r="C11904" s="5" t="str">
        <f>IFERROR(__xludf.DUMMYFUNCTION("""COMPUTED_VALUE"""),"")</f>
        <v/>
      </c>
      <c r="D11904" s="5">
        <v>0.0</v>
      </c>
    </row>
    <row r="11905" ht="14.25" customHeight="1">
      <c r="A11905" s="5"/>
      <c r="B11905" s="5"/>
      <c r="C11905" s="5" t="str">
        <f>IFERROR(__xludf.DUMMYFUNCTION("""COMPUTED_VALUE"""),"")</f>
        <v/>
      </c>
      <c r="D11905" s="5">
        <v>0.0</v>
      </c>
    </row>
    <row r="11906" ht="14.25" customHeight="1">
      <c r="A11906" s="5"/>
      <c r="B11906" s="5"/>
      <c r="C11906" s="5" t="str">
        <f>IFERROR(__xludf.DUMMYFUNCTION("""COMPUTED_VALUE"""),"")</f>
        <v/>
      </c>
      <c r="D11906" s="5">
        <v>0.0</v>
      </c>
    </row>
    <row r="11907" ht="14.25" customHeight="1">
      <c r="A11907" s="5"/>
      <c r="B11907" s="5"/>
      <c r="C11907" s="5" t="str">
        <f>IFERROR(__xludf.DUMMYFUNCTION("""COMPUTED_VALUE"""),"")</f>
        <v/>
      </c>
      <c r="D11907" s="5">
        <v>0.0</v>
      </c>
    </row>
    <row r="11908" ht="14.25" customHeight="1">
      <c r="A11908" s="5"/>
      <c r="B11908" s="5"/>
      <c r="C11908" s="5" t="str">
        <f>IFERROR(__xludf.DUMMYFUNCTION("""COMPUTED_VALUE"""),"")</f>
        <v/>
      </c>
      <c r="D11908" s="5">
        <v>0.0</v>
      </c>
    </row>
    <row r="11909" ht="14.25" customHeight="1">
      <c r="A11909" s="5"/>
      <c r="B11909" s="5"/>
      <c r="C11909" s="5" t="str">
        <f>IFERROR(__xludf.DUMMYFUNCTION("""COMPUTED_VALUE"""),"")</f>
        <v/>
      </c>
      <c r="D11909" s="5">
        <v>0.0</v>
      </c>
    </row>
    <row r="11910" ht="14.25" customHeight="1">
      <c r="A11910" s="5"/>
      <c r="B11910" s="5"/>
      <c r="C11910" s="5" t="str">
        <f>IFERROR(__xludf.DUMMYFUNCTION("""COMPUTED_VALUE"""),"")</f>
        <v/>
      </c>
      <c r="D11910" s="5">
        <v>0.0</v>
      </c>
    </row>
    <row r="11911" ht="14.25" customHeight="1">
      <c r="A11911" s="5"/>
      <c r="B11911" s="5"/>
      <c r="C11911" s="5" t="str">
        <f>IFERROR(__xludf.DUMMYFUNCTION("""COMPUTED_VALUE"""),"")</f>
        <v/>
      </c>
      <c r="D11911" s="5">
        <v>0.0</v>
      </c>
    </row>
    <row r="11912" ht="14.25" customHeight="1">
      <c r="A11912" s="5"/>
      <c r="B11912" s="5"/>
      <c r="C11912" s="5" t="str">
        <f>IFERROR(__xludf.DUMMYFUNCTION("""COMPUTED_VALUE"""),"")</f>
        <v/>
      </c>
      <c r="D11912" s="5">
        <v>0.0</v>
      </c>
    </row>
    <row r="11913" ht="14.25" customHeight="1">
      <c r="A11913" s="5"/>
      <c r="B11913" s="5"/>
      <c r="C11913" s="5" t="str">
        <f>IFERROR(__xludf.DUMMYFUNCTION("""COMPUTED_VALUE"""),"")</f>
        <v/>
      </c>
      <c r="D11913" s="5">
        <v>0.0</v>
      </c>
    </row>
    <row r="11914" ht="14.25" customHeight="1">
      <c r="A11914" s="5"/>
      <c r="B11914" s="5"/>
      <c r="C11914" s="5" t="str">
        <f>IFERROR(__xludf.DUMMYFUNCTION("""COMPUTED_VALUE"""),"")</f>
        <v/>
      </c>
      <c r="D11914" s="5">
        <v>0.0</v>
      </c>
    </row>
    <row r="11915" ht="14.25" customHeight="1">
      <c r="A11915" s="5"/>
      <c r="B11915" s="5"/>
      <c r="C11915" s="5" t="str">
        <f>IFERROR(__xludf.DUMMYFUNCTION("""COMPUTED_VALUE"""),"")</f>
        <v/>
      </c>
      <c r="D11915" s="5">
        <v>0.0</v>
      </c>
    </row>
    <row r="11916" ht="14.25" customHeight="1">
      <c r="A11916" s="5"/>
      <c r="B11916" s="5"/>
      <c r="C11916" s="5" t="str">
        <f>IFERROR(__xludf.DUMMYFUNCTION("""COMPUTED_VALUE"""),"")</f>
        <v/>
      </c>
      <c r="D11916" s="5">
        <v>0.0</v>
      </c>
    </row>
    <row r="11917" ht="14.25" customHeight="1">
      <c r="A11917" s="5"/>
      <c r="B11917" s="5"/>
      <c r="C11917" s="5" t="str">
        <f>IFERROR(__xludf.DUMMYFUNCTION("""COMPUTED_VALUE"""),"")</f>
        <v/>
      </c>
      <c r="D11917" s="5">
        <v>0.0</v>
      </c>
    </row>
    <row r="11918" ht="14.25" customHeight="1">
      <c r="A11918" s="5"/>
      <c r="B11918" s="5"/>
      <c r="C11918" s="5" t="str">
        <f>IFERROR(__xludf.DUMMYFUNCTION("""COMPUTED_VALUE"""),"")</f>
        <v/>
      </c>
      <c r="D11918" s="5">
        <v>0.0</v>
      </c>
    </row>
    <row r="11919" ht="14.25" customHeight="1">
      <c r="A11919" s="5"/>
      <c r="B11919" s="5"/>
      <c r="C11919" s="5" t="str">
        <f>IFERROR(__xludf.DUMMYFUNCTION("""COMPUTED_VALUE"""),"")</f>
        <v/>
      </c>
      <c r="D11919" s="5">
        <v>0.0</v>
      </c>
    </row>
    <row r="11920" ht="14.25" customHeight="1">
      <c r="A11920" s="5"/>
      <c r="B11920" s="5"/>
      <c r="C11920" s="5" t="str">
        <f>IFERROR(__xludf.DUMMYFUNCTION("""COMPUTED_VALUE"""),"")</f>
        <v/>
      </c>
      <c r="D11920" s="5">
        <v>0.0</v>
      </c>
    </row>
    <row r="11921" ht="14.25" customHeight="1">
      <c r="A11921" s="5"/>
      <c r="B11921" s="5"/>
      <c r="C11921" s="5" t="str">
        <f>IFERROR(__xludf.DUMMYFUNCTION("""COMPUTED_VALUE"""),"")</f>
        <v/>
      </c>
      <c r="D11921" s="5">
        <v>0.0</v>
      </c>
    </row>
    <row r="11922" ht="14.25" customHeight="1">
      <c r="A11922" s="5"/>
      <c r="B11922" s="5"/>
      <c r="C11922" s="5" t="str">
        <f>IFERROR(__xludf.DUMMYFUNCTION("""COMPUTED_VALUE"""),"")</f>
        <v/>
      </c>
      <c r="D11922" s="5">
        <v>0.0</v>
      </c>
    </row>
    <row r="11923" ht="14.25" customHeight="1">
      <c r="A11923" s="5"/>
      <c r="B11923" s="5"/>
      <c r="C11923" s="5" t="str">
        <f>IFERROR(__xludf.DUMMYFUNCTION("""COMPUTED_VALUE"""),"")</f>
        <v/>
      </c>
      <c r="D11923" s="5">
        <v>0.0</v>
      </c>
    </row>
    <row r="11924" ht="14.25" customHeight="1">
      <c r="A11924" s="5"/>
      <c r="B11924" s="5"/>
      <c r="C11924" s="5" t="str">
        <f>IFERROR(__xludf.DUMMYFUNCTION("""COMPUTED_VALUE"""),"")</f>
        <v/>
      </c>
      <c r="D11924" s="5">
        <v>0.0</v>
      </c>
    </row>
    <row r="11925" ht="14.25" customHeight="1">
      <c r="A11925" s="5"/>
      <c r="B11925" s="5"/>
      <c r="C11925" s="5" t="str">
        <f>IFERROR(__xludf.DUMMYFUNCTION("""COMPUTED_VALUE"""),"")</f>
        <v/>
      </c>
      <c r="D11925" s="5">
        <v>0.0</v>
      </c>
    </row>
    <row r="11926" ht="14.25" customHeight="1">
      <c r="A11926" s="5"/>
      <c r="B11926" s="5"/>
      <c r="C11926" s="5" t="str">
        <f>IFERROR(__xludf.DUMMYFUNCTION("""COMPUTED_VALUE"""),"")</f>
        <v/>
      </c>
      <c r="D11926" s="5">
        <v>0.0</v>
      </c>
    </row>
    <row r="11927" ht="14.25" customHeight="1">
      <c r="A11927" s="5"/>
      <c r="B11927" s="5"/>
      <c r="C11927" s="5" t="str">
        <f>IFERROR(__xludf.DUMMYFUNCTION("""COMPUTED_VALUE"""),"")</f>
        <v/>
      </c>
      <c r="D11927" s="5">
        <v>0.0</v>
      </c>
    </row>
    <row r="11928" ht="14.25" customHeight="1">
      <c r="A11928" s="5"/>
      <c r="B11928" s="5"/>
      <c r="C11928" s="5" t="str">
        <f>IFERROR(__xludf.DUMMYFUNCTION("""COMPUTED_VALUE"""),"")</f>
        <v/>
      </c>
      <c r="D11928" s="5">
        <v>0.0</v>
      </c>
    </row>
    <row r="11929" ht="14.25" customHeight="1">
      <c r="A11929" s="5"/>
      <c r="B11929" s="5"/>
      <c r="C11929" s="5" t="str">
        <f>IFERROR(__xludf.DUMMYFUNCTION("""COMPUTED_VALUE"""),"")</f>
        <v/>
      </c>
      <c r="D11929" s="5">
        <v>0.0</v>
      </c>
    </row>
    <row r="11930" ht="14.25" customHeight="1">
      <c r="A11930" s="5"/>
      <c r="B11930" s="5"/>
      <c r="C11930" s="5" t="str">
        <f>IFERROR(__xludf.DUMMYFUNCTION("""COMPUTED_VALUE"""),"")</f>
        <v/>
      </c>
      <c r="D11930" s="5">
        <v>0.0</v>
      </c>
    </row>
    <row r="11931" ht="14.25" customHeight="1">
      <c r="A11931" s="5"/>
      <c r="B11931" s="5"/>
      <c r="C11931" s="5" t="str">
        <f>IFERROR(__xludf.DUMMYFUNCTION("""COMPUTED_VALUE"""),"")</f>
        <v/>
      </c>
      <c r="D11931" s="5">
        <v>0.0</v>
      </c>
    </row>
    <row r="11932" ht="14.25" customHeight="1">
      <c r="A11932" s="5"/>
      <c r="B11932" s="5"/>
      <c r="C11932" s="5" t="str">
        <f>IFERROR(__xludf.DUMMYFUNCTION("""COMPUTED_VALUE"""),"")</f>
        <v/>
      </c>
      <c r="D11932" s="5">
        <v>0.0</v>
      </c>
    </row>
    <row r="11933" ht="14.25" customHeight="1">
      <c r="A11933" s="5"/>
      <c r="B11933" s="5"/>
      <c r="C11933" s="5" t="str">
        <f>IFERROR(__xludf.DUMMYFUNCTION("""COMPUTED_VALUE"""),"")</f>
        <v/>
      </c>
      <c r="D11933" s="5">
        <v>0.0</v>
      </c>
    </row>
    <row r="11934" ht="14.25" customHeight="1">
      <c r="A11934" s="5"/>
      <c r="B11934" s="5"/>
      <c r="C11934" s="5" t="str">
        <f>IFERROR(__xludf.DUMMYFUNCTION("""COMPUTED_VALUE"""),"")</f>
        <v/>
      </c>
      <c r="D11934" s="5">
        <v>0.0</v>
      </c>
    </row>
    <row r="11935" ht="14.25" customHeight="1">
      <c r="A11935" s="5"/>
      <c r="B11935" s="5"/>
      <c r="C11935" s="5" t="str">
        <f>IFERROR(__xludf.DUMMYFUNCTION("""COMPUTED_VALUE"""),"")</f>
        <v/>
      </c>
      <c r="D11935" s="5">
        <v>0.0</v>
      </c>
    </row>
    <row r="11936" ht="14.25" customHeight="1">
      <c r="A11936" s="5"/>
      <c r="B11936" s="5"/>
      <c r="C11936" s="5" t="str">
        <f>IFERROR(__xludf.DUMMYFUNCTION("""COMPUTED_VALUE"""),"")</f>
        <v/>
      </c>
      <c r="D11936" s="5">
        <v>0.0</v>
      </c>
    </row>
    <row r="11937" ht="14.25" customHeight="1">
      <c r="A11937" s="5"/>
      <c r="B11937" s="5"/>
      <c r="C11937" s="5" t="str">
        <f>IFERROR(__xludf.DUMMYFUNCTION("""COMPUTED_VALUE"""),"")</f>
        <v/>
      </c>
      <c r="D11937" s="5">
        <v>0.0</v>
      </c>
    </row>
    <row r="11938" ht="14.25" customHeight="1">
      <c r="A11938" s="5"/>
      <c r="B11938" s="5"/>
      <c r="C11938" s="5" t="str">
        <f>IFERROR(__xludf.DUMMYFUNCTION("""COMPUTED_VALUE"""),"")</f>
        <v/>
      </c>
      <c r="D11938" s="5">
        <v>0.0</v>
      </c>
    </row>
    <row r="11939" ht="14.25" customHeight="1">
      <c r="A11939" s="5"/>
      <c r="B11939" s="5"/>
      <c r="C11939" s="5" t="str">
        <f>IFERROR(__xludf.DUMMYFUNCTION("""COMPUTED_VALUE"""),"")</f>
        <v/>
      </c>
      <c r="D11939" s="5">
        <v>0.0</v>
      </c>
    </row>
    <row r="11940" ht="14.25" customHeight="1">
      <c r="A11940" s="5"/>
      <c r="B11940" s="5"/>
      <c r="C11940" s="5" t="str">
        <f>IFERROR(__xludf.DUMMYFUNCTION("""COMPUTED_VALUE"""),"")</f>
        <v/>
      </c>
      <c r="D11940" s="5">
        <v>0.0</v>
      </c>
    </row>
    <row r="11941" ht="14.25" customHeight="1">
      <c r="A11941" s="5"/>
      <c r="B11941" s="5"/>
      <c r="C11941" s="5" t="str">
        <f>IFERROR(__xludf.DUMMYFUNCTION("""COMPUTED_VALUE"""),"")</f>
        <v/>
      </c>
      <c r="D11941" s="5">
        <v>0.0</v>
      </c>
    </row>
    <row r="11942" ht="14.25" customHeight="1">
      <c r="A11942" s="5"/>
      <c r="B11942" s="5"/>
      <c r="C11942" s="5" t="str">
        <f>IFERROR(__xludf.DUMMYFUNCTION("""COMPUTED_VALUE"""),"")</f>
        <v/>
      </c>
      <c r="D11942" s="5">
        <v>0.0</v>
      </c>
    </row>
    <row r="11943" ht="14.25" customHeight="1">
      <c r="A11943" s="5"/>
      <c r="B11943" s="5"/>
      <c r="C11943" s="5" t="str">
        <f>IFERROR(__xludf.DUMMYFUNCTION("""COMPUTED_VALUE"""),"")</f>
        <v/>
      </c>
      <c r="D11943" s="5">
        <v>0.0</v>
      </c>
    </row>
    <row r="11944" ht="14.25" customHeight="1">
      <c r="A11944" s="5"/>
      <c r="B11944" s="5"/>
      <c r="C11944" s="5" t="str">
        <f>IFERROR(__xludf.DUMMYFUNCTION("""COMPUTED_VALUE"""),"")</f>
        <v/>
      </c>
      <c r="D11944" s="5">
        <v>0.0</v>
      </c>
    </row>
    <row r="11945" ht="14.25" customHeight="1">
      <c r="A11945" s="5"/>
      <c r="B11945" s="5"/>
      <c r="C11945" s="5" t="str">
        <f>IFERROR(__xludf.DUMMYFUNCTION("""COMPUTED_VALUE"""),"")</f>
        <v/>
      </c>
      <c r="D11945" s="5">
        <v>0.0</v>
      </c>
    </row>
    <row r="11946" ht="14.25" customHeight="1">
      <c r="A11946" s="5"/>
      <c r="B11946" s="5"/>
      <c r="C11946" s="5" t="str">
        <f>IFERROR(__xludf.DUMMYFUNCTION("""COMPUTED_VALUE"""),"")</f>
        <v/>
      </c>
      <c r="D11946" s="5">
        <v>0.0</v>
      </c>
    </row>
    <row r="11947" ht="14.25" customHeight="1">
      <c r="A11947" s="5"/>
      <c r="B11947" s="5"/>
      <c r="C11947" s="5" t="str">
        <f>IFERROR(__xludf.DUMMYFUNCTION("""COMPUTED_VALUE"""),"")</f>
        <v/>
      </c>
      <c r="D11947" s="5">
        <v>0.0</v>
      </c>
    </row>
    <row r="11948" ht="14.25" customHeight="1">
      <c r="A11948" s="5"/>
      <c r="B11948" s="5"/>
      <c r="C11948" s="5" t="str">
        <f>IFERROR(__xludf.DUMMYFUNCTION("""COMPUTED_VALUE"""),"")</f>
        <v/>
      </c>
      <c r="D11948" s="5">
        <v>0.0</v>
      </c>
    </row>
    <row r="11949" ht="14.25" customHeight="1">
      <c r="A11949" s="5"/>
      <c r="B11949" s="5"/>
      <c r="C11949" s="5" t="str">
        <f>IFERROR(__xludf.DUMMYFUNCTION("""COMPUTED_VALUE"""),"")</f>
        <v/>
      </c>
      <c r="D11949" s="5">
        <v>0.0</v>
      </c>
    </row>
    <row r="11950" ht="14.25" customHeight="1">
      <c r="A11950" s="5"/>
      <c r="B11950" s="5"/>
      <c r="C11950" s="5" t="str">
        <f>IFERROR(__xludf.DUMMYFUNCTION("""COMPUTED_VALUE"""),"")</f>
        <v/>
      </c>
      <c r="D11950" s="5">
        <v>0.0</v>
      </c>
    </row>
    <row r="11951" ht="14.25" customHeight="1">
      <c r="A11951" s="5"/>
      <c r="B11951" s="5"/>
      <c r="C11951" s="5" t="str">
        <f>IFERROR(__xludf.DUMMYFUNCTION("""COMPUTED_VALUE"""),"")</f>
        <v/>
      </c>
      <c r="D11951" s="5">
        <v>0.0</v>
      </c>
    </row>
    <row r="11952" ht="14.25" customHeight="1">
      <c r="A11952" s="5"/>
      <c r="B11952" s="5"/>
      <c r="C11952" s="5" t="str">
        <f>IFERROR(__xludf.DUMMYFUNCTION("""COMPUTED_VALUE"""),"")</f>
        <v/>
      </c>
      <c r="D11952" s="5">
        <v>0.0</v>
      </c>
    </row>
    <row r="11953" ht="14.25" customHeight="1">
      <c r="A11953" s="5"/>
      <c r="B11953" s="5"/>
      <c r="C11953" s="5" t="str">
        <f>IFERROR(__xludf.DUMMYFUNCTION("""COMPUTED_VALUE"""),"")</f>
        <v/>
      </c>
      <c r="D11953" s="5">
        <v>0.0</v>
      </c>
    </row>
    <row r="11954" ht="14.25" customHeight="1">
      <c r="A11954" s="5"/>
      <c r="B11954" s="5"/>
      <c r="C11954" s="5" t="str">
        <f>IFERROR(__xludf.DUMMYFUNCTION("""COMPUTED_VALUE"""),"")</f>
        <v/>
      </c>
      <c r="D11954" s="5">
        <v>0.0</v>
      </c>
    </row>
    <row r="11955" ht="14.25" customHeight="1">
      <c r="A11955" s="5"/>
      <c r="B11955" s="5"/>
      <c r="C11955" s="5" t="str">
        <f>IFERROR(__xludf.DUMMYFUNCTION("""COMPUTED_VALUE"""),"")</f>
        <v/>
      </c>
      <c r="D11955" s="5">
        <v>0.0</v>
      </c>
    </row>
    <row r="11956" ht="14.25" customHeight="1">
      <c r="A11956" s="5"/>
      <c r="B11956" s="5"/>
      <c r="C11956" s="5" t="str">
        <f>IFERROR(__xludf.DUMMYFUNCTION("""COMPUTED_VALUE"""),"")</f>
        <v/>
      </c>
      <c r="D11956" s="5">
        <v>0.0</v>
      </c>
    </row>
    <row r="11957" ht="14.25" customHeight="1">
      <c r="A11957" s="5"/>
      <c r="B11957" s="5"/>
      <c r="C11957" s="5" t="str">
        <f>IFERROR(__xludf.DUMMYFUNCTION("""COMPUTED_VALUE"""),"")</f>
        <v/>
      </c>
      <c r="D11957" s="5">
        <v>0.0</v>
      </c>
    </row>
    <row r="11958" ht="14.25" customHeight="1">
      <c r="A11958" s="5"/>
      <c r="B11958" s="5"/>
      <c r="C11958" s="5" t="str">
        <f>IFERROR(__xludf.DUMMYFUNCTION("""COMPUTED_VALUE"""),"")</f>
        <v/>
      </c>
      <c r="D11958" s="5">
        <v>0.0</v>
      </c>
    </row>
    <row r="11959" ht="14.25" customHeight="1">
      <c r="A11959" s="5"/>
      <c r="B11959" s="5"/>
      <c r="C11959" s="5" t="str">
        <f>IFERROR(__xludf.DUMMYFUNCTION("""COMPUTED_VALUE"""),"")</f>
        <v/>
      </c>
      <c r="D11959" s="5">
        <v>0.0</v>
      </c>
    </row>
    <row r="11960" ht="14.25" customHeight="1">
      <c r="A11960" s="5"/>
      <c r="B11960" s="5"/>
      <c r="C11960" s="5" t="str">
        <f>IFERROR(__xludf.DUMMYFUNCTION("""COMPUTED_VALUE"""),"")</f>
        <v/>
      </c>
      <c r="D11960" s="5">
        <v>0.0</v>
      </c>
    </row>
    <row r="11961" ht="14.25" customHeight="1">
      <c r="A11961" s="5"/>
      <c r="B11961" s="5"/>
      <c r="C11961" s="5" t="str">
        <f>IFERROR(__xludf.DUMMYFUNCTION("""COMPUTED_VALUE"""),"")</f>
        <v/>
      </c>
      <c r="D11961" s="5">
        <v>0.0</v>
      </c>
    </row>
    <row r="11962" ht="14.25" customHeight="1">
      <c r="A11962" s="5"/>
      <c r="B11962" s="5"/>
      <c r="C11962" s="5" t="str">
        <f>IFERROR(__xludf.DUMMYFUNCTION("""COMPUTED_VALUE"""),"")</f>
        <v/>
      </c>
      <c r="D11962" s="5">
        <v>0.0</v>
      </c>
    </row>
    <row r="11963" ht="14.25" customHeight="1">
      <c r="A11963" s="5"/>
      <c r="B11963" s="5"/>
      <c r="C11963" s="5" t="str">
        <f>IFERROR(__xludf.DUMMYFUNCTION("""COMPUTED_VALUE"""),"")</f>
        <v/>
      </c>
      <c r="D11963" s="5">
        <v>0.0</v>
      </c>
    </row>
    <row r="11964" ht="14.25" customHeight="1">
      <c r="A11964" s="5"/>
      <c r="B11964" s="5"/>
      <c r="C11964" s="5" t="str">
        <f>IFERROR(__xludf.DUMMYFUNCTION("""COMPUTED_VALUE"""),"")</f>
        <v/>
      </c>
      <c r="D11964" s="5">
        <v>0.0</v>
      </c>
    </row>
    <row r="11965" ht="14.25" customHeight="1">
      <c r="A11965" s="5"/>
      <c r="B11965" s="5"/>
      <c r="C11965" s="5" t="str">
        <f>IFERROR(__xludf.DUMMYFUNCTION("""COMPUTED_VALUE"""),"")</f>
        <v/>
      </c>
      <c r="D11965" s="5">
        <v>0.0</v>
      </c>
    </row>
    <row r="11966" ht="14.25" customHeight="1">
      <c r="A11966" s="5"/>
      <c r="B11966" s="5"/>
      <c r="C11966" s="5" t="str">
        <f>IFERROR(__xludf.DUMMYFUNCTION("""COMPUTED_VALUE"""),"")</f>
        <v/>
      </c>
      <c r="D11966" s="5">
        <v>0.0</v>
      </c>
    </row>
    <row r="11967" ht="14.25" customHeight="1">
      <c r="A11967" s="5"/>
      <c r="B11967" s="5"/>
      <c r="C11967" s="5" t="str">
        <f>IFERROR(__xludf.DUMMYFUNCTION("""COMPUTED_VALUE"""),"")</f>
        <v/>
      </c>
      <c r="D11967" s="5">
        <v>0.0</v>
      </c>
    </row>
    <row r="11968" ht="14.25" customHeight="1">
      <c r="A11968" s="5"/>
      <c r="B11968" s="5"/>
      <c r="C11968" s="5" t="str">
        <f>IFERROR(__xludf.DUMMYFUNCTION("""COMPUTED_VALUE"""),"")</f>
        <v/>
      </c>
      <c r="D11968" s="5">
        <v>0.0</v>
      </c>
    </row>
    <row r="11969" ht="14.25" customHeight="1">
      <c r="A11969" s="5"/>
      <c r="B11969" s="5"/>
      <c r="C11969" s="5" t="str">
        <f>IFERROR(__xludf.DUMMYFUNCTION("""COMPUTED_VALUE"""),"")</f>
        <v/>
      </c>
      <c r="D11969" s="5">
        <v>0.0</v>
      </c>
    </row>
    <row r="11970" ht="14.25" customHeight="1">
      <c r="A11970" s="5"/>
      <c r="B11970" s="5"/>
      <c r="C11970" s="5" t="str">
        <f>IFERROR(__xludf.DUMMYFUNCTION("""COMPUTED_VALUE"""),"")</f>
        <v/>
      </c>
      <c r="D11970" s="5">
        <v>0.0</v>
      </c>
    </row>
    <row r="11971" ht="14.25" customHeight="1">
      <c r="A11971" s="5"/>
      <c r="B11971" s="5"/>
      <c r="C11971" s="5" t="str">
        <f>IFERROR(__xludf.DUMMYFUNCTION("""COMPUTED_VALUE"""),"")</f>
        <v/>
      </c>
      <c r="D11971" s="5">
        <v>0.0</v>
      </c>
    </row>
    <row r="11972" ht="14.25" customHeight="1">
      <c r="A11972" s="5"/>
      <c r="B11972" s="5"/>
      <c r="C11972" s="5" t="str">
        <f>IFERROR(__xludf.DUMMYFUNCTION("""COMPUTED_VALUE"""),"")</f>
        <v/>
      </c>
      <c r="D11972" s="5">
        <v>0.0</v>
      </c>
    </row>
    <row r="11973" ht="14.25" customHeight="1">
      <c r="A11973" s="5"/>
      <c r="B11973" s="5"/>
      <c r="C11973" s="5" t="str">
        <f>IFERROR(__xludf.DUMMYFUNCTION("""COMPUTED_VALUE"""),"")</f>
        <v/>
      </c>
      <c r="D11973" s="5">
        <v>0.0</v>
      </c>
    </row>
    <row r="11974" ht="14.25" customHeight="1">
      <c r="A11974" s="5"/>
      <c r="B11974" s="5"/>
      <c r="C11974" s="5" t="str">
        <f>IFERROR(__xludf.DUMMYFUNCTION("""COMPUTED_VALUE"""),"")</f>
        <v/>
      </c>
      <c r="D11974" s="5">
        <v>0.0</v>
      </c>
    </row>
    <row r="11975" ht="14.25" customHeight="1">
      <c r="A11975" s="5"/>
      <c r="B11975" s="5"/>
      <c r="C11975" s="5" t="str">
        <f>IFERROR(__xludf.DUMMYFUNCTION("""COMPUTED_VALUE"""),"")</f>
        <v/>
      </c>
      <c r="D11975" s="5">
        <v>0.0</v>
      </c>
    </row>
    <row r="11976" ht="14.25" customHeight="1">
      <c r="A11976" s="5"/>
      <c r="B11976" s="5"/>
      <c r="C11976" s="5" t="str">
        <f>IFERROR(__xludf.DUMMYFUNCTION("""COMPUTED_VALUE"""),"")</f>
        <v/>
      </c>
      <c r="D11976" s="5">
        <v>0.0</v>
      </c>
    </row>
    <row r="11977" ht="14.25" customHeight="1">
      <c r="A11977" s="5"/>
      <c r="B11977" s="5"/>
      <c r="C11977" s="5" t="str">
        <f>IFERROR(__xludf.DUMMYFUNCTION("""COMPUTED_VALUE"""),"")</f>
        <v/>
      </c>
      <c r="D11977" s="5">
        <v>0.0</v>
      </c>
    </row>
    <row r="11978" ht="14.25" customHeight="1">
      <c r="A11978" s="5"/>
      <c r="B11978" s="5"/>
      <c r="C11978" s="5" t="str">
        <f>IFERROR(__xludf.DUMMYFUNCTION("""COMPUTED_VALUE"""),"")</f>
        <v/>
      </c>
      <c r="D11978" s="5">
        <v>0.0</v>
      </c>
    </row>
    <row r="11979" ht="14.25" customHeight="1">
      <c r="A11979" s="5"/>
      <c r="B11979" s="5"/>
      <c r="C11979" s="5" t="str">
        <f>IFERROR(__xludf.DUMMYFUNCTION("""COMPUTED_VALUE"""),"")</f>
        <v/>
      </c>
      <c r="D11979" s="5">
        <v>0.0</v>
      </c>
    </row>
    <row r="11980" ht="14.25" customHeight="1">
      <c r="A11980" s="5"/>
      <c r="B11980" s="5"/>
      <c r="C11980" s="5" t="str">
        <f>IFERROR(__xludf.DUMMYFUNCTION("""COMPUTED_VALUE"""),"")</f>
        <v/>
      </c>
      <c r="D11980" s="5">
        <v>0.0</v>
      </c>
    </row>
    <row r="11981" ht="14.25" customHeight="1">
      <c r="A11981" s="5"/>
      <c r="B11981" s="5"/>
      <c r="C11981" s="5" t="str">
        <f>IFERROR(__xludf.DUMMYFUNCTION("""COMPUTED_VALUE"""),"")</f>
        <v/>
      </c>
      <c r="D11981" s="5">
        <v>0.0</v>
      </c>
    </row>
    <row r="11982" ht="14.25" customHeight="1">
      <c r="A11982" s="5"/>
      <c r="B11982" s="5"/>
      <c r="C11982" s="5" t="str">
        <f>IFERROR(__xludf.DUMMYFUNCTION("""COMPUTED_VALUE"""),"")</f>
        <v/>
      </c>
      <c r="D11982" s="5">
        <v>0.0</v>
      </c>
    </row>
    <row r="11983" ht="14.25" customHeight="1">
      <c r="A11983" s="5"/>
      <c r="B11983" s="5"/>
      <c r="C11983" s="5" t="str">
        <f>IFERROR(__xludf.DUMMYFUNCTION("""COMPUTED_VALUE"""),"")</f>
        <v/>
      </c>
      <c r="D11983" s="5">
        <v>0.0</v>
      </c>
    </row>
    <row r="11984" ht="14.25" customHeight="1">
      <c r="A11984" s="5"/>
      <c r="B11984" s="5"/>
      <c r="C11984" s="5" t="str">
        <f>IFERROR(__xludf.DUMMYFUNCTION("""COMPUTED_VALUE"""),"")</f>
        <v/>
      </c>
      <c r="D11984" s="5">
        <v>0.0</v>
      </c>
    </row>
    <row r="11985" ht="14.25" customHeight="1">
      <c r="A11985" s="5"/>
      <c r="B11985" s="5"/>
      <c r="C11985" s="5" t="str">
        <f>IFERROR(__xludf.DUMMYFUNCTION("""COMPUTED_VALUE"""),"")</f>
        <v/>
      </c>
      <c r="D11985" s="5">
        <v>0.0</v>
      </c>
    </row>
    <row r="11986" ht="14.25" customHeight="1">
      <c r="A11986" s="5"/>
      <c r="B11986" s="5"/>
      <c r="C11986" s="5" t="str">
        <f>IFERROR(__xludf.DUMMYFUNCTION("""COMPUTED_VALUE"""),"")</f>
        <v/>
      </c>
      <c r="D11986" s="5">
        <v>0.0</v>
      </c>
    </row>
    <row r="11987" ht="14.25" customHeight="1">
      <c r="A11987" s="5"/>
      <c r="B11987" s="5"/>
      <c r="C11987" s="5" t="str">
        <f>IFERROR(__xludf.DUMMYFUNCTION("""COMPUTED_VALUE"""),"")</f>
        <v/>
      </c>
      <c r="D11987" s="5">
        <v>0.0</v>
      </c>
    </row>
    <row r="11988" ht="14.25" customHeight="1">
      <c r="A11988" s="5"/>
      <c r="B11988" s="5"/>
      <c r="C11988" s="5" t="str">
        <f>IFERROR(__xludf.DUMMYFUNCTION("""COMPUTED_VALUE"""),"")</f>
        <v/>
      </c>
      <c r="D11988" s="5">
        <v>0.0</v>
      </c>
    </row>
    <row r="11989" ht="14.25" customHeight="1">
      <c r="A11989" s="5"/>
      <c r="B11989" s="5"/>
      <c r="C11989" s="5" t="str">
        <f>IFERROR(__xludf.DUMMYFUNCTION("""COMPUTED_VALUE"""),"")</f>
        <v/>
      </c>
      <c r="D11989" s="5">
        <v>0.0</v>
      </c>
    </row>
    <row r="11990" ht="14.25" customHeight="1">
      <c r="A11990" s="5"/>
      <c r="B11990" s="5"/>
      <c r="C11990" s="5" t="str">
        <f>IFERROR(__xludf.DUMMYFUNCTION("""COMPUTED_VALUE"""),"")</f>
        <v/>
      </c>
      <c r="D11990" s="5">
        <v>0.0</v>
      </c>
    </row>
    <row r="11991" ht="14.25" customHeight="1">
      <c r="A11991" s="5"/>
      <c r="B11991" s="5"/>
      <c r="C11991" s="5" t="str">
        <f>IFERROR(__xludf.DUMMYFUNCTION("""COMPUTED_VALUE"""),"")</f>
        <v/>
      </c>
      <c r="D11991" s="5">
        <v>0.0</v>
      </c>
    </row>
    <row r="11992" ht="14.25" customHeight="1">
      <c r="A11992" s="5"/>
      <c r="B11992" s="5"/>
      <c r="C11992" s="5" t="str">
        <f>IFERROR(__xludf.DUMMYFUNCTION("""COMPUTED_VALUE"""),"")</f>
        <v/>
      </c>
      <c r="D11992" s="5">
        <v>0.0</v>
      </c>
    </row>
    <row r="11993" ht="14.25" customHeight="1">
      <c r="A11993" s="5"/>
      <c r="B11993" s="5"/>
      <c r="C11993" s="5" t="str">
        <f>IFERROR(__xludf.DUMMYFUNCTION("""COMPUTED_VALUE"""),"")</f>
        <v/>
      </c>
      <c r="D11993" s="5">
        <v>0.0</v>
      </c>
    </row>
    <row r="11994" ht="14.25" customHeight="1">
      <c r="A11994" s="5"/>
      <c r="B11994" s="5"/>
      <c r="C11994" s="5" t="str">
        <f>IFERROR(__xludf.DUMMYFUNCTION("""COMPUTED_VALUE"""),"")</f>
        <v/>
      </c>
      <c r="D11994" s="5">
        <v>0.0</v>
      </c>
    </row>
    <row r="11995" ht="14.25" customHeight="1">
      <c r="A11995" s="5"/>
      <c r="B11995" s="5"/>
      <c r="C11995" s="5" t="str">
        <f>IFERROR(__xludf.DUMMYFUNCTION("""COMPUTED_VALUE"""),"")</f>
        <v/>
      </c>
      <c r="D11995" s="5">
        <v>0.0</v>
      </c>
    </row>
    <row r="11996" ht="14.25" customHeight="1">
      <c r="A11996" s="5"/>
      <c r="B11996" s="5"/>
      <c r="C11996" s="5" t="str">
        <f>IFERROR(__xludf.DUMMYFUNCTION("""COMPUTED_VALUE"""),"")</f>
        <v/>
      </c>
      <c r="D11996" s="5">
        <v>0.0</v>
      </c>
    </row>
    <row r="11997" ht="14.25" customHeight="1">
      <c r="A11997" s="5"/>
      <c r="B11997" s="5"/>
      <c r="C11997" s="5" t="str">
        <f>IFERROR(__xludf.DUMMYFUNCTION("""COMPUTED_VALUE"""),"")</f>
        <v/>
      </c>
      <c r="D11997" s="5">
        <v>0.0</v>
      </c>
    </row>
    <row r="11998" ht="14.25" customHeight="1">
      <c r="A11998" s="5"/>
      <c r="B11998" s="5"/>
      <c r="C11998" s="5" t="str">
        <f>IFERROR(__xludf.DUMMYFUNCTION("""COMPUTED_VALUE"""),"")</f>
        <v/>
      </c>
      <c r="D11998" s="5">
        <v>0.0</v>
      </c>
    </row>
    <row r="11999" ht="14.25" customHeight="1">
      <c r="A11999" s="5"/>
      <c r="B11999" s="5"/>
      <c r="C11999" s="5" t="str">
        <f>IFERROR(__xludf.DUMMYFUNCTION("""COMPUTED_VALUE"""),"")</f>
        <v/>
      </c>
      <c r="D11999" s="5">
        <v>0.0</v>
      </c>
    </row>
    <row r="12000" ht="14.25" customHeight="1">
      <c r="A12000" s="5"/>
      <c r="B12000" s="5"/>
      <c r="C12000" s="5" t="str">
        <f>IFERROR(__xludf.DUMMYFUNCTION("""COMPUTED_VALUE"""),"")</f>
        <v/>
      </c>
      <c r="D12000" s="5">
        <v>0.0</v>
      </c>
    </row>
    <row r="12001" ht="14.25" customHeight="1">
      <c r="A12001" s="5"/>
      <c r="B12001" s="5"/>
      <c r="C12001" s="5" t="str">
        <f>IFERROR(__xludf.DUMMYFUNCTION("""COMPUTED_VALUE"""),"")</f>
        <v/>
      </c>
      <c r="D12001" s="5">
        <v>0.0</v>
      </c>
    </row>
    <row r="12002" ht="14.25" customHeight="1">
      <c r="A12002" s="5"/>
      <c r="B12002" s="5"/>
      <c r="C12002" s="5" t="str">
        <f>IFERROR(__xludf.DUMMYFUNCTION("""COMPUTED_VALUE"""),"")</f>
        <v/>
      </c>
      <c r="D12002" s="5">
        <v>0.0</v>
      </c>
    </row>
    <row r="12003" ht="14.25" customHeight="1">
      <c r="A12003" s="5"/>
      <c r="B12003" s="5"/>
      <c r="C12003" s="5" t="str">
        <f>IFERROR(__xludf.DUMMYFUNCTION("""COMPUTED_VALUE"""),"")</f>
        <v/>
      </c>
      <c r="D12003" s="5">
        <v>0.0</v>
      </c>
    </row>
    <row r="12004" ht="14.25" customHeight="1">
      <c r="A12004" s="5"/>
      <c r="B12004" s="5"/>
      <c r="C12004" s="5" t="str">
        <f>IFERROR(__xludf.DUMMYFUNCTION("""COMPUTED_VALUE"""),"")</f>
        <v/>
      </c>
      <c r="D12004" s="5">
        <v>0.0</v>
      </c>
    </row>
    <row r="12005" ht="14.25" customHeight="1">
      <c r="A12005" s="5"/>
      <c r="B12005" s="5"/>
      <c r="C12005" s="5" t="str">
        <f>IFERROR(__xludf.DUMMYFUNCTION("""COMPUTED_VALUE"""),"")</f>
        <v/>
      </c>
      <c r="D12005" s="5">
        <v>0.0</v>
      </c>
    </row>
    <row r="12006" ht="14.25" customHeight="1">
      <c r="A12006" s="5"/>
      <c r="B12006" s="5"/>
      <c r="C12006" s="5" t="str">
        <f>IFERROR(__xludf.DUMMYFUNCTION("""COMPUTED_VALUE"""),"")</f>
        <v/>
      </c>
      <c r="D12006" s="5">
        <v>0.0</v>
      </c>
    </row>
    <row r="12007" ht="14.25" customHeight="1">
      <c r="A12007" s="5"/>
      <c r="B12007" s="5"/>
      <c r="C12007" s="5" t="str">
        <f>IFERROR(__xludf.DUMMYFUNCTION("""COMPUTED_VALUE"""),"")</f>
        <v/>
      </c>
      <c r="D12007" s="5">
        <v>0.0</v>
      </c>
    </row>
    <row r="12008" ht="14.25" customHeight="1">
      <c r="A12008" s="5"/>
      <c r="B12008" s="5"/>
      <c r="C12008" s="5" t="str">
        <f>IFERROR(__xludf.DUMMYFUNCTION("""COMPUTED_VALUE"""),"")</f>
        <v/>
      </c>
      <c r="D12008" s="5">
        <v>0.0</v>
      </c>
    </row>
    <row r="12009" ht="14.25" customHeight="1">
      <c r="A12009" s="5"/>
      <c r="B12009" s="5"/>
      <c r="C12009" s="5" t="str">
        <f>IFERROR(__xludf.DUMMYFUNCTION("""COMPUTED_VALUE"""),"")</f>
        <v/>
      </c>
      <c r="D12009" s="5">
        <v>0.0</v>
      </c>
    </row>
    <row r="12010" ht="14.25" customHeight="1">
      <c r="A12010" s="5"/>
      <c r="B12010" s="5"/>
      <c r="C12010" s="5" t="str">
        <f>IFERROR(__xludf.DUMMYFUNCTION("""COMPUTED_VALUE"""),"")</f>
        <v/>
      </c>
      <c r="D12010" s="5">
        <v>0.0</v>
      </c>
    </row>
    <row r="12011" ht="14.25" customHeight="1">
      <c r="A12011" s="5"/>
      <c r="B12011" s="5"/>
      <c r="C12011" s="5" t="str">
        <f>IFERROR(__xludf.DUMMYFUNCTION("""COMPUTED_VALUE"""),"")</f>
        <v/>
      </c>
      <c r="D12011" s="5">
        <v>0.0</v>
      </c>
    </row>
    <row r="12012" ht="14.25" customHeight="1">
      <c r="A12012" s="5"/>
      <c r="B12012" s="5"/>
      <c r="C12012" s="5" t="str">
        <f>IFERROR(__xludf.DUMMYFUNCTION("""COMPUTED_VALUE"""),"")</f>
        <v/>
      </c>
      <c r="D12012" s="5">
        <v>0.0</v>
      </c>
    </row>
    <row r="12013" ht="14.25" customHeight="1">
      <c r="A12013" s="5"/>
      <c r="B12013" s="5"/>
      <c r="C12013" s="5" t="str">
        <f>IFERROR(__xludf.DUMMYFUNCTION("""COMPUTED_VALUE"""),"")</f>
        <v/>
      </c>
      <c r="D12013" s="5">
        <v>0.0</v>
      </c>
    </row>
    <row r="12014" ht="14.25" customHeight="1">
      <c r="A12014" s="5"/>
      <c r="B12014" s="5"/>
      <c r="C12014" s="5" t="str">
        <f>IFERROR(__xludf.DUMMYFUNCTION("""COMPUTED_VALUE"""),"")</f>
        <v/>
      </c>
      <c r="D12014" s="5">
        <v>0.0</v>
      </c>
    </row>
    <row r="12015" ht="14.25" customHeight="1">
      <c r="A12015" s="5"/>
      <c r="B12015" s="5"/>
      <c r="C12015" s="5" t="str">
        <f>IFERROR(__xludf.DUMMYFUNCTION("""COMPUTED_VALUE"""),"")</f>
        <v/>
      </c>
      <c r="D12015" s="5">
        <v>0.0</v>
      </c>
    </row>
    <row r="12016" ht="14.25" customHeight="1">
      <c r="A12016" s="5"/>
      <c r="B12016" s="5"/>
      <c r="C12016" s="5" t="str">
        <f>IFERROR(__xludf.DUMMYFUNCTION("""COMPUTED_VALUE"""),"")</f>
        <v/>
      </c>
      <c r="D12016" s="5">
        <v>0.0</v>
      </c>
    </row>
    <row r="12017" ht="14.25" customHeight="1">
      <c r="A12017" s="5"/>
      <c r="B12017" s="5"/>
      <c r="C12017" s="5" t="str">
        <f>IFERROR(__xludf.DUMMYFUNCTION("""COMPUTED_VALUE"""),"")</f>
        <v/>
      </c>
      <c r="D12017" s="5">
        <v>0.0</v>
      </c>
    </row>
    <row r="12018" ht="14.25" customHeight="1">
      <c r="A12018" s="5"/>
      <c r="B12018" s="5"/>
      <c r="C12018" s="5" t="str">
        <f>IFERROR(__xludf.DUMMYFUNCTION("""COMPUTED_VALUE"""),"")</f>
        <v/>
      </c>
      <c r="D12018" s="5">
        <v>0.0</v>
      </c>
    </row>
    <row r="12019" ht="14.25" customHeight="1">
      <c r="A12019" s="5"/>
      <c r="B12019" s="5"/>
      <c r="C12019" s="5" t="str">
        <f>IFERROR(__xludf.DUMMYFUNCTION("""COMPUTED_VALUE"""),"")</f>
        <v/>
      </c>
      <c r="D12019" s="5">
        <v>0.0</v>
      </c>
    </row>
    <row r="12020" ht="14.25" customHeight="1">
      <c r="A12020" s="5"/>
      <c r="B12020" s="5"/>
      <c r="C12020" s="5" t="str">
        <f>IFERROR(__xludf.DUMMYFUNCTION("""COMPUTED_VALUE"""),"")</f>
        <v/>
      </c>
      <c r="D12020" s="5">
        <v>0.0</v>
      </c>
    </row>
    <row r="12021" ht="14.25" customHeight="1">
      <c r="A12021" s="5"/>
      <c r="B12021" s="5"/>
      <c r="C12021" s="5" t="str">
        <f>IFERROR(__xludf.DUMMYFUNCTION("""COMPUTED_VALUE"""),"")</f>
        <v/>
      </c>
      <c r="D12021" s="5">
        <v>0.0</v>
      </c>
    </row>
    <row r="12022" ht="14.25" customHeight="1">
      <c r="A12022" s="5"/>
      <c r="B12022" s="5"/>
      <c r="C12022" s="5" t="str">
        <f>IFERROR(__xludf.DUMMYFUNCTION("""COMPUTED_VALUE"""),"")</f>
        <v/>
      </c>
      <c r="D12022" s="5">
        <v>0.0</v>
      </c>
    </row>
    <row r="12023" ht="14.25" customHeight="1">
      <c r="A12023" s="5"/>
      <c r="B12023" s="5"/>
      <c r="C12023" s="5" t="str">
        <f>IFERROR(__xludf.DUMMYFUNCTION("""COMPUTED_VALUE"""),"")</f>
        <v/>
      </c>
      <c r="D12023" s="5">
        <v>0.0</v>
      </c>
    </row>
    <row r="12024" ht="14.25" customHeight="1">
      <c r="A12024" s="5"/>
      <c r="B12024" s="5"/>
      <c r="C12024" s="5" t="str">
        <f>IFERROR(__xludf.DUMMYFUNCTION("""COMPUTED_VALUE"""),"")</f>
        <v/>
      </c>
      <c r="D12024" s="5">
        <v>0.0</v>
      </c>
    </row>
    <row r="12025" ht="14.25" customHeight="1">
      <c r="A12025" s="5"/>
      <c r="B12025" s="5"/>
      <c r="C12025" s="5" t="str">
        <f>IFERROR(__xludf.DUMMYFUNCTION("""COMPUTED_VALUE"""),"")</f>
        <v/>
      </c>
      <c r="D12025" s="5">
        <v>0.0</v>
      </c>
    </row>
    <row r="12026" ht="14.25" customHeight="1">
      <c r="A12026" s="5"/>
      <c r="B12026" s="5"/>
      <c r="C12026" s="5" t="str">
        <f>IFERROR(__xludf.DUMMYFUNCTION("""COMPUTED_VALUE"""),"")</f>
        <v/>
      </c>
      <c r="D12026" s="5">
        <v>0.0</v>
      </c>
    </row>
    <row r="12027" ht="14.25" customHeight="1">
      <c r="A12027" s="5"/>
      <c r="B12027" s="5"/>
      <c r="C12027" s="5" t="str">
        <f>IFERROR(__xludf.DUMMYFUNCTION("""COMPUTED_VALUE"""),"")</f>
        <v/>
      </c>
      <c r="D12027" s="5">
        <v>0.0</v>
      </c>
    </row>
    <row r="12028" ht="14.25" customHeight="1">
      <c r="A12028" s="5"/>
      <c r="B12028" s="5"/>
      <c r="C12028" s="5" t="str">
        <f>IFERROR(__xludf.DUMMYFUNCTION("""COMPUTED_VALUE"""),"")</f>
        <v/>
      </c>
      <c r="D12028" s="5">
        <v>0.0</v>
      </c>
    </row>
    <row r="12029" ht="14.25" customHeight="1">
      <c r="A12029" s="5"/>
      <c r="B12029" s="5"/>
      <c r="C12029" s="5" t="str">
        <f>IFERROR(__xludf.DUMMYFUNCTION("""COMPUTED_VALUE"""),"")</f>
        <v/>
      </c>
      <c r="D12029" s="5">
        <v>0.0</v>
      </c>
    </row>
    <row r="12030" ht="14.25" customHeight="1">
      <c r="A12030" s="5"/>
      <c r="B12030" s="5"/>
      <c r="C12030" s="5" t="str">
        <f>IFERROR(__xludf.DUMMYFUNCTION("""COMPUTED_VALUE"""),"")</f>
        <v/>
      </c>
      <c r="D12030" s="5">
        <v>0.0</v>
      </c>
    </row>
    <row r="12031" ht="14.25" customHeight="1">
      <c r="A12031" s="5"/>
      <c r="B12031" s="5"/>
      <c r="C12031" s="5" t="str">
        <f>IFERROR(__xludf.DUMMYFUNCTION("""COMPUTED_VALUE"""),"")</f>
        <v/>
      </c>
      <c r="D12031" s="5">
        <v>0.0</v>
      </c>
    </row>
    <row r="12032" ht="14.25" customHeight="1">
      <c r="A12032" s="5"/>
      <c r="B12032" s="5"/>
      <c r="C12032" s="5" t="str">
        <f>IFERROR(__xludf.DUMMYFUNCTION("""COMPUTED_VALUE"""),"")</f>
        <v/>
      </c>
      <c r="D12032" s="5">
        <v>0.0</v>
      </c>
    </row>
    <row r="12033" ht="14.25" customHeight="1">
      <c r="A12033" s="5"/>
      <c r="B12033" s="5"/>
      <c r="C12033" s="5" t="str">
        <f>IFERROR(__xludf.DUMMYFUNCTION("""COMPUTED_VALUE"""),"")</f>
        <v/>
      </c>
      <c r="D12033" s="5">
        <v>0.0</v>
      </c>
    </row>
    <row r="12034" ht="14.25" customHeight="1">
      <c r="A12034" s="5"/>
      <c r="B12034" s="5"/>
      <c r="C12034" s="5" t="str">
        <f>IFERROR(__xludf.DUMMYFUNCTION("""COMPUTED_VALUE"""),"")</f>
        <v/>
      </c>
      <c r="D12034" s="5">
        <v>0.0</v>
      </c>
    </row>
    <row r="12035" ht="14.25" customHeight="1">
      <c r="A12035" s="5"/>
      <c r="B12035" s="5"/>
      <c r="C12035" s="5" t="str">
        <f>IFERROR(__xludf.DUMMYFUNCTION("""COMPUTED_VALUE"""),"")</f>
        <v/>
      </c>
      <c r="D12035" s="5">
        <v>0.0</v>
      </c>
    </row>
    <row r="12036" ht="14.25" customHeight="1">
      <c r="A12036" s="5"/>
      <c r="B12036" s="5"/>
      <c r="C12036" s="5" t="str">
        <f>IFERROR(__xludf.DUMMYFUNCTION("""COMPUTED_VALUE"""),"")</f>
        <v/>
      </c>
      <c r="D12036" s="5">
        <v>0.0</v>
      </c>
    </row>
    <row r="12037" ht="14.25" customHeight="1">
      <c r="A12037" s="5"/>
      <c r="B12037" s="5"/>
      <c r="C12037" s="5" t="str">
        <f>IFERROR(__xludf.DUMMYFUNCTION("""COMPUTED_VALUE"""),"")</f>
        <v/>
      </c>
      <c r="D12037" s="5">
        <v>0.0</v>
      </c>
    </row>
    <row r="12038" ht="14.25" customHeight="1">
      <c r="A12038" s="5"/>
      <c r="B12038" s="5"/>
      <c r="C12038" s="5" t="str">
        <f>IFERROR(__xludf.DUMMYFUNCTION("""COMPUTED_VALUE"""),"")</f>
        <v/>
      </c>
      <c r="D12038" s="5">
        <v>0.0</v>
      </c>
    </row>
    <row r="12039" ht="14.25" customHeight="1">
      <c r="A12039" s="5"/>
      <c r="B12039" s="5"/>
      <c r="C12039" s="5" t="str">
        <f>IFERROR(__xludf.DUMMYFUNCTION("""COMPUTED_VALUE"""),"")</f>
        <v/>
      </c>
      <c r="D12039" s="5">
        <v>0.0</v>
      </c>
    </row>
    <row r="12040" ht="14.25" customHeight="1">
      <c r="A12040" s="5"/>
      <c r="B12040" s="5"/>
      <c r="C12040" s="5" t="str">
        <f>IFERROR(__xludf.DUMMYFUNCTION("""COMPUTED_VALUE"""),"")</f>
        <v/>
      </c>
      <c r="D12040" s="5">
        <v>0.0</v>
      </c>
    </row>
    <row r="12041" ht="14.25" customHeight="1">
      <c r="A12041" s="5"/>
      <c r="B12041" s="5"/>
      <c r="C12041" s="5" t="str">
        <f>IFERROR(__xludf.DUMMYFUNCTION("""COMPUTED_VALUE"""),"")</f>
        <v/>
      </c>
      <c r="D12041" s="5">
        <v>0.0</v>
      </c>
    </row>
    <row r="12042" ht="14.25" customHeight="1">
      <c r="A12042" s="5"/>
      <c r="B12042" s="5"/>
      <c r="C12042" s="5" t="str">
        <f>IFERROR(__xludf.DUMMYFUNCTION("""COMPUTED_VALUE"""),"")</f>
        <v/>
      </c>
      <c r="D12042" s="5">
        <v>0.0</v>
      </c>
    </row>
    <row r="12043" ht="14.25" customHeight="1">
      <c r="A12043" s="5"/>
      <c r="B12043" s="5"/>
      <c r="C12043" s="5" t="str">
        <f>IFERROR(__xludf.DUMMYFUNCTION("""COMPUTED_VALUE"""),"")</f>
        <v/>
      </c>
      <c r="D12043" s="5">
        <v>0.0</v>
      </c>
    </row>
    <row r="12044" ht="14.25" customHeight="1">
      <c r="A12044" s="5"/>
      <c r="B12044" s="5"/>
      <c r="C12044" s="5" t="str">
        <f>IFERROR(__xludf.DUMMYFUNCTION("""COMPUTED_VALUE"""),"")</f>
        <v/>
      </c>
      <c r="D12044" s="5">
        <v>0.0</v>
      </c>
    </row>
    <row r="12045" ht="14.25" customHeight="1">
      <c r="A12045" s="5"/>
      <c r="B12045" s="5"/>
      <c r="C12045" s="5" t="str">
        <f>IFERROR(__xludf.DUMMYFUNCTION("""COMPUTED_VALUE"""),"")</f>
        <v/>
      </c>
      <c r="D12045" s="5">
        <v>0.0</v>
      </c>
    </row>
    <row r="12046" ht="14.25" customHeight="1">
      <c r="A12046" s="5"/>
      <c r="B12046" s="5"/>
      <c r="C12046" s="5" t="str">
        <f>IFERROR(__xludf.DUMMYFUNCTION("""COMPUTED_VALUE"""),"")</f>
        <v/>
      </c>
      <c r="D12046" s="5">
        <v>0.0</v>
      </c>
    </row>
    <row r="12047" ht="14.25" customHeight="1">
      <c r="A12047" s="5"/>
      <c r="B12047" s="5"/>
      <c r="C12047" s="5" t="str">
        <f>IFERROR(__xludf.DUMMYFUNCTION("""COMPUTED_VALUE"""),"")</f>
        <v/>
      </c>
      <c r="D12047" s="5">
        <v>0.0</v>
      </c>
    </row>
    <row r="12048" ht="14.25" customHeight="1">
      <c r="A12048" s="5"/>
      <c r="B12048" s="5"/>
      <c r="C12048" s="5" t="str">
        <f>IFERROR(__xludf.DUMMYFUNCTION("""COMPUTED_VALUE"""),"")</f>
        <v/>
      </c>
      <c r="D12048" s="5">
        <v>0.0</v>
      </c>
    </row>
    <row r="12049" ht="14.25" customHeight="1">
      <c r="A12049" s="5"/>
      <c r="B12049" s="5"/>
      <c r="C12049" s="5" t="str">
        <f>IFERROR(__xludf.DUMMYFUNCTION("""COMPUTED_VALUE"""),"")</f>
        <v/>
      </c>
      <c r="D12049" s="5">
        <v>0.0</v>
      </c>
    </row>
    <row r="12050" ht="14.25" customHeight="1">
      <c r="A12050" s="5"/>
      <c r="B12050" s="5"/>
      <c r="C12050" s="5" t="str">
        <f>IFERROR(__xludf.DUMMYFUNCTION("""COMPUTED_VALUE"""),"")</f>
        <v/>
      </c>
      <c r="D12050" s="5">
        <v>0.0</v>
      </c>
    </row>
    <row r="12051" ht="14.25" customHeight="1">
      <c r="A12051" s="5"/>
      <c r="B12051" s="5"/>
      <c r="C12051" s="5" t="str">
        <f>IFERROR(__xludf.DUMMYFUNCTION("""COMPUTED_VALUE"""),"")</f>
        <v/>
      </c>
      <c r="D12051" s="5">
        <v>0.0</v>
      </c>
    </row>
    <row r="12052" ht="14.25" customHeight="1">
      <c r="A12052" s="5"/>
      <c r="B12052" s="5"/>
      <c r="C12052" s="5" t="str">
        <f>IFERROR(__xludf.DUMMYFUNCTION("""COMPUTED_VALUE"""),"")</f>
        <v/>
      </c>
      <c r="D12052" s="5">
        <v>0.0</v>
      </c>
    </row>
    <row r="12053" ht="14.25" customHeight="1">
      <c r="A12053" s="5"/>
      <c r="B12053" s="5"/>
      <c r="C12053" s="5" t="str">
        <f>IFERROR(__xludf.DUMMYFUNCTION("""COMPUTED_VALUE"""),"")</f>
        <v/>
      </c>
      <c r="D12053" s="5">
        <v>0.0</v>
      </c>
    </row>
    <row r="12054" ht="14.25" customHeight="1">
      <c r="A12054" s="5"/>
      <c r="B12054" s="5"/>
      <c r="C12054" s="5" t="str">
        <f>IFERROR(__xludf.DUMMYFUNCTION("""COMPUTED_VALUE"""),"")</f>
        <v/>
      </c>
      <c r="D12054" s="5">
        <v>0.0</v>
      </c>
    </row>
    <row r="12055" ht="14.25" customHeight="1">
      <c r="A12055" s="5"/>
      <c r="B12055" s="5"/>
      <c r="C12055" s="5" t="str">
        <f>IFERROR(__xludf.DUMMYFUNCTION("""COMPUTED_VALUE"""),"")</f>
        <v/>
      </c>
      <c r="D12055" s="5">
        <v>0.0</v>
      </c>
    </row>
    <row r="12056" ht="14.25" customHeight="1">
      <c r="A12056" s="5"/>
      <c r="B12056" s="5"/>
      <c r="C12056" s="5" t="str">
        <f>IFERROR(__xludf.DUMMYFUNCTION("""COMPUTED_VALUE"""),"")</f>
        <v/>
      </c>
      <c r="D12056" s="5">
        <v>0.0</v>
      </c>
    </row>
    <row r="12057" ht="14.25" customHeight="1">
      <c r="A12057" s="5"/>
      <c r="B12057" s="5"/>
      <c r="C12057" s="5" t="str">
        <f>IFERROR(__xludf.DUMMYFUNCTION("""COMPUTED_VALUE"""),"")</f>
        <v/>
      </c>
      <c r="D12057" s="5">
        <v>0.0</v>
      </c>
    </row>
    <row r="12058" ht="14.25" customHeight="1">
      <c r="A12058" s="5"/>
      <c r="B12058" s="5"/>
      <c r="C12058" s="5" t="str">
        <f>IFERROR(__xludf.DUMMYFUNCTION("""COMPUTED_VALUE"""),"")</f>
        <v/>
      </c>
      <c r="D12058" s="5">
        <v>0.0</v>
      </c>
    </row>
    <row r="12059" ht="14.25" customHeight="1">
      <c r="A12059" s="5"/>
      <c r="B12059" s="5"/>
      <c r="C12059" s="5" t="str">
        <f>IFERROR(__xludf.DUMMYFUNCTION("""COMPUTED_VALUE"""),"")</f>
        <v/>
      </c>
      <c r="D12059" s="5">
        <v>0.0</v>
      </c>
    </row>
    <row r="12060" ht="14.25" customHeight="1">
      <c r="A12060" s="5"/>
      <c r="B12060" s="5"/>
      <c r="C12060" s="5" t="str">
        <f>IFERROR(__xludf.DUMMYFUNCTION("""COMPUTED_VALUE"""),"")</f>
        <v/>
      </c>
      <c r="D12060" s="5">
        <v>0.0</v>
      </c>
    </row>
    <row r="12061" ht="14.25" customHeight="1">
      <c r="A12061" s="5"/>
      <c r="B12061" s="5"/>
      <c r="C12061" s="5" t="str">
        <f>IFERROR(__xludf.DUMMYFUNCTION("""COMPUTED_VALUE"""),"")</f>
        <v/>
      </c>
      <c r="D12061" s="5">
        <v>0.0</v>
      </c>
    </row>
    <row r="12062" ht="14.25" customHeight="1">
      <c r="A12062" s="5"/>
      <c r="B12062" s="5"/>
      <c r="C12062" s="5" t="str">
        <f>IFERROR(__xludf.DUMMYFUNCTION("""COMPUTED_VALUE"""),"")</f>
        <v/>
      </c>
      <c r="D12062" s="5">
        <v>0.0</v>
      </c>
    </row>
    <row r="12063" ht="14.25" customHeight="1">
      <c r="A12063" s="5"/>
      <c r="B12063" s="5"/>
      <c r="C12063" s="5" t="str">
        <f>IFERROR(__xludf.DUMMYFUNCTION("""COMPUTED_VALUE"""),"")</f>
        <v/>
      </c>
      <c r="D12063" s="5">
        <v>0.0</v>
      </c>
    </row>
    <row r="12064" ht="14.25" customHeight="1">
      <c r="A12064" s="5"/>
      <c r="B12064" s="5"/>
      <c r="C12064" s="5" t="str">
        <f>IFERROR(__xludf.DUMMYFUNCTION("""COMPUTED_VALUE"""),"")</f>
        <v/>
      </c>
      <c r="D12064" s="5">
        <v>0.0</v>
      </c>
    </row>
    <row r="12065" ht="14.25" customHeight="1">
      <c r="A12065" s="5"/>
      <c r="B12065" s="5"/>
      <c r="C12065" s="5" t="str">
        <f>IFERROR(__xludf.DUMMYFUNCTION("""COMPUTED_VALUE"""),"")</f>
        <v/>
      </c>
      <c r="D12065" s="5">
        <v>0.0</v>
      </c>
    </row>
    <row r="12066" ht="14.25" customHeight="1">
      <c r="A12066" s="5"/>
      <c r="B12066" s="5"/>
      <c r="C12066" s="5" t="str">
        <f>IFERROR(__xludf.DUMMYFUNCTION("""COMPUTED_VALUE"""),"")</f>
        <v/>
      </c>
      <c r="D12066" s="5">
        <v>0.0</v>
      </c>
    </row>
    <row r="12067" ht="14.25" customHeight="1">
      <c r="A12067" s="5"/>
      <c r="B12067" s="5"/>
      <c r="C12067" s="5" t="str">
        <f>IFERROR(__xludf.DUMMYFUNCTION("""COMPUTED_VALUE"""),"")</f>
        <v/>
      </c>
      <c r="D12067" s="5">
        <v>0.0</v>
      </c>
    </row>
    <row r="12068" ht="14.25" customHeight="1">
      <c r="A12068" s="5"/>
      <c r="B12068" s="5"/>
      <c r="C12068" s="5" t="str">
        <f>IFERROR(__xludf.DUMMYFUNCTION("""COMPUTED_VALUE"""),"")</f>
        <v/>
      </c>
      <c r="D12068" s="5">
        <v>0.0</v>
      </c>
    </row>
    <row r="12069" ht="14.25" customHeight="1">
      <c r="A12069" s="5"/>
      <c r="B12069" s="5"/>
      <c r="C12069" s="5" t="str">
        <f>IFERROR(__xludf.DUMMYFUNCTION("""COMPUTED_VALUE"""),"")</f>
        <v/>
      </c>
      <c r="D12069" s="5">
        <v>0.0</v>
      </c>
    </row>
    <row r="12070" ht="14.25" customHeight="1">
      <c r="A12070" s="5"/>
      <c r="B12070" s="5"/>
      <c r="C12070" s="5" t="str">
        <f>IFERROR(__xludf.DUMMYFUNCTION("""COMPUTED_VALUE"""),"")</f>
        <v/>
      </c>
      <c r="D12070" s="5">
        <v>0.0</v>
      </c>
    </row>
    <row r="12071" ht="14.25" customHeight="1">
      <c r="A12071" s="5"/>
      <c r="B12071" s="5"/>
      <c r="C12071" s="5" t="str">
        <f>IFERROR(__xludf.DUMMYFUNCTION("""COMPUTED_VALUE"""),"")</f>
        <v/>
      </c>
      <c r="D12071" s="5">
        <v>0.0</v>
      </c>
    </row>
    <row r="12072" ht="14.25" customHeight="1">
      <c r="A12072" s="5"/>
      <c r="B12072" s="5"/>
      <c r="C12072" s="5" t="str">
        <f>IFERROR(__xludf.DUMMYFUNCTION("""COMPUTED_VALUE"""),"")</f>
        <v/>
      </c>
      <c r="D12072" s="5">
        <v>0.0</v>
      </c>
    </row>
    <row r="12073" ht="14.25" customHeight="1">
      <c r="A12073" s="5"/>
      <c r="B12073" s="5"/>
      <c r="C12073" s="5" t="str">
        <f>IFERROR(__xludf.DUMMYFUNCTION("""COMPUTED_VALUE"""),"")</f>
        <v/>
      </c>
      <c r="D12073" s="5">
        <v>0.0</v>
      </c>
    </row>
    <row r="12074" ht="14.25" customHeight="1">
      <c r="A12074" s="5"/>
      <c r="B12074" s="5"/>
      <c r="C12074" s="5" t="str">
        <f>IFERROR(__xludf.DUMMYFUNCTION("""COMPUTED_VALUE"""),"")</f>
        <v/>
      </c>
      <c r="D12074" s="5">
        <v>0.0</v>
      </c>
    </row>
    <row r="12075" ht="14.25" customHeight="1">
      <c r="A12075" s="5"/>
      <c r="B12075" s="5"/>
      <c r="C12075" s="5" t="str">
        <f>IFERROR(__xludf.DUMMYFUNCTION("""COMPUTED_VALUE"""),"")</f>
        <v/>
      </c>
      <c r="D12075" s="5">
        <v>0.0</v>
      </c>
    </row>
    <row r="12076" ht="14.25" customHeight="1">
      <c r="A12076" s="5"/>
      <c r="B12076" s="5"/>
      <c r="C12076" s="5" t="str">
        <f>IFERROR(__xludf.DUMMYFUNCTION("""COMPUTED_VALUE"""),"")</f>
        <v/>
      </c>
      <c r="D12076" s="5">
        <v>0.0</v>
      </c>
    </row>
    <row r="12077" ht="14.25" customHeight="1">
      <c r="A12077" s="5"/>
      <c r="B12077" s="5"/>
      <c r="C12077" s="5" t="str">
        <f>IFERROR(__xludf.DUMMYFUNCTION("""COMPUTED_VALUE"""),"")</f>
        <v/>
      </c>
      <c r="D12077" s="5">
        <v>0.0</v>
      </c>
    </row>
    <row r="12078" ht="14.25" customHeight="1">
      <c r="A12078" s="5"/>
      <c r="B12078" s="5"/>
      <c r="C12078" s="5" t="str">
        <f>IFERROR(__xludf.DUMMYFUNCTION("""COMPUTED_VALUE"""),"")</f>
        <v/>
      </c>
      <c r="D12078" s="5">
        <v>0.0</v>
      </c>
    </row>
    <row r="12079" ht="14.25" customHeight="1">
      <c r="A12079" s="5"/>
      <c r="B12079" s="5"/>
      <c r="C12079" s="5" t="str">
        <f>IFERROR(__xludf.DUMMYFUNCTION("""COMPUTED_VALUE"""),"")</f>
        <v/>
      </c>
      <c r="D12079" s="5">
        <v>0.0</v>
      </c>
    </row>
    <row r="12080" ht="14.25" customHeight="1">
      <c r="A12080" s="5"/>
      <c r="B12080" s="5"/>
      <c r="C12080" s="5" t="str">
        <f>IFERROR(__xludf.DUMMYFUNCTION("""COMPUTED_VALUE"""),"")</f>
        <v/>
      </c>
      <c r="D12080" s="5">
        <v>0.0</v>
      </c>
    </row>
    <row r="12081" ht="14.25" customHeight="1">
      <c r="A12081" s="5"/>
      <c r="B12081" s="5"/>
      <c r="C12081" s="5" t="str">
        <f>IFERROR(__xludf.DUMMYFUNCTION("""COMPUTED_VALUE"""),"")</f>
        <v/>
      </c>
      <c r="D12081" s="5">
        <v>0.0</v>
      </c>
    </row>
    <row r="12082" ht="14.25" customHeight="1">
      <c r="A12082" s="5"/>
      <c r="B12082" s="5"/>
      <c r="C12082" s="5" t="str">
        <f>IFERROR(__xludf.DUMMYFUNCTION("""COMPUTED_VALUE"""),"")</f>
        <v/>
      </c>
      <c r="D12082" s="5">
        <v>0.0</v>
      </c>
    </row>
    <row r="12083" ht="14.25" customHeight="1">
      <c r="A12083" s="5"/>
      <c r="B12083" s="5"/>
      <c r="C12083" s="5" t="str">
        <f>IFERROR(__xludf.DUMMYFUNCTION("""COMPUTED_VALUE"""),"")</f>
        <v/>
      </c>
      <c r="D12083" s="5">
        <v>0.0</v>
      </c>
    </row>
    <row r="12084" ht="14.25" customHeight="1">
      <c r="A12084" s="5"/>
      <c r="B12084" s="5"/>
      <c r="C12084" s="5" t="str">
        <f>IFERROR(__xludf.DUMMYFUNCTION("""COMPUTED_VALUE"""),"")</f>
        <v/>
      </c>
      <c r="D12084" s="5">
        <v>0.0</v>
      </c>
    </row>
    <row r="12085" ht="14.25" customHeight="1">
      <c r="A12085" s="5"/>
      <c r="B12085" s="5"/>
      <c r="C12085" s="5" t="str">
        <f>IFERROR(__xludf.DUMMYFUNCTION("""COMPUTED_VALUE"""),"")</f>
        <v/>
      </c>
      <c r="D12085" s="5">
        <v>0.0</v>
      </c>
    </row>
    <row r="12086" ht="14.25" customHeight="1">
      <c r="A12086" s="5"/>
      <c r="B12086" s="5"/>
      <c r="C12086" s="5" t="str">
        <f>IFERROR(__xludf.DUMMYFUNCTION("""COMPUTED_VALUE"""),"")</f>
        <v/>
      </c>
      <c r="D12086" s="5">
        <v>0.0</v>
      </c>
    </row>
    <row r="12087" ht="14.25" customHeight="1">
      <c r="A12087" s="5"/>
      <c r="B12087" s="5"/>
      <c r="C12087" s="5" t="str">
        <f>IFERROR(__xludf.DUMMYFUNCTION("""COMPUTED_VALUE"""),"")</f>
        <v/>
      </c>
      <c r="D12087" s="5">
        <v>0.0</v>
      </c>
    </row>
    <row r="12088" ht="14.25" customHeight="1">
      <c r="A12088" s="5"/>
      <c r="B12088" s="5"/>
      <c r="C12088" s="5" t="str">
        <f>IFERROR(__xludf.DUMMYFUNCTION("""COMPUTED_VALUE"""),"")</f>
        <v/>
      </c>
      <c r="D12088" s="5">
        <v>0.0</v>
      </c>
    </row>
    <row r="12089" ht="14.25" customHeight="1">
      <c r="A12089" s="5"/>
      <c r="B12089" s="5"/>
      <c r="C12089" s="5" t="str">
        <f>IFERROR(__xludf.DUMMYFUNCTION("""COMPUTED_VALUE"""),"")</f>
        <v/>
      </c>
      <c r="D12089" s="5">
        <v>0.0</v>
      </c>
    </row>
    <row r="12090" ht="14.25" customHeight="1">
      <c r="A12090" s="5"/>
      <c r="B12090" s="5"/>
      <c r="C12090" s="5" t="str">
        <f>IFERROR(__xludf.DUMMYFUNCTION("""COMPUTED_VALUE"""),"")</f>
        <v/>
      </c>
      <c r="D12090" s="5">
        <v>0.0</v>
      </c>
    </row>
    <row r="12091" ht="14.25" customHeight="1">
      <c r="A12091" s="5"/>
      <c r="B12091" s="5"/>
      <c r="C12091" s="5" t="str">
        <f>IFERROR(__xludf.DUMMYFUNCTION("""COMPUTED_VALUE"""),"")</f>
        <v/>
      </c>
      <c r="D12091" s="5">
        <v>0.0</v>
      </c>
    </row>
    <row r="12092" ht="14.25" customHeight="1">
      <c r="A12092" s="5"/>
      <c r="B12092" s="5"/>
      <c r="C12092" s="5" t="str">
        <f>IFERROR(__xludf.DUMMYFUNCTION("""COMPUTED_VALUE"""),"")</f>
        <v/>
      </c>
      <c r="D12092" s="5">
        <v>0.0</v>
      </c>
    </row>
    <row r="12093" ht="14.25" customHeight="1">
      <c r="A12093" s="5"/>
      <c r="B12093" s="5"/>
      <c r="C12093" s="5" t="str">
        <f>IFERROR(__xludf.DUMMYFUNCTION("""COMPUTED_VALUE"""),"")</f>
        <v/>
      </c>
      <c r="D12093" s="5">
        <v>0.0</v>
      </c>
    </row>
    <row r="12094" ht="14.25" customHeight="1">
      <c r="A12094" s="5"/>
      <c r="B12094" s="5"/>
      <c r="C12094" s="5" t="str">
        <f>IFERROR(__xludf.DUMMYFUNCTION("""COMPUTED_VALUE"""),"")</f>
        <v/>
      </c>
      <c r="D12094" s="5">
        <v>0.0</v>
      </c>
    </row>
    <row r="12095" ht="14.25" customHeight="1">
      <c r="A12095" s="5"/>
      <c r="B12095" s="5"/>
      <c r="C12095" s="5" t="str">
        <f>IFERROR(__xludf.DUMMYFUNCTION("""COMPUTED_VALUE"""),"")</f>
        <v/>
      </c>
      <c r="D12095" s="5">
        <v>0.0</v>
      </c>
    </row>
    <row r="12096" ht="14.25" customHeight="1">
      <c r="A12096" s="5"/>
      <c r="B12096" s="5"/>
      <c r="C12096" s="5" t="str">
        <f>IFERROR(__xludf.DUMMYFUNCTION("""COMPUTED_VALUE"""),"")</f>
        <v/>
      </c>
      <c r="D12096" s="5">
        <v>0.0</v>
      </c>
    </row>
    <row r="12097" ht="14.25" customHeight="1">
      <c r="A12097" s="5"/>
      <c r="B12097" s="5"/>
      <c r="C12097" s="5" t="str">
        <f>IFERROR(__xludf.DUMMYFUNCTION("""COMPUTED_VALUE"""),"")</f>
        <v/>
      </c>
      <c r="D12097" s="5">
        <v>0.0</v>
      </c>
    </row>
    <row r="12098" ht="14.25" customHeight="1">
      <c r="A12098" s="5"/>
      <c r="B12098" s="5"/>
      <c r="C12098" s="5" t="str">
        <f>IFERROR(__xludf.DUMMYFUNCTION("""COMPUTED_VALUE"""),"")</f>
        <v/>
      </c>
      <c r="D12098" s="5">
        <v>0.0</v>
      </c>
    </row>
    <row r="12099" ht="14.25" customHeight="1">
      <c r="A12099" s="5"/>
      <c r="B12099" s="5"/>
      <c r="C12099" s="5" t="str">
        <f>IFERROR(__xludf.DUMMYFUNCTION("""COMPUTED_VALUE"""),"")</f>
        <v/>
      </c>
      <c r="D12099" s="5">
        <v>0.0</v>
      </c>
    </row>
    <row r="12100" ht="14.25" customHeight="1">
      <c r="A12100" s="5"/>
      <c r="B12100" s="5"/>
      <c r="C12100" s="5" t="str">
        <f>IFERROR(__xludf.DUMMYFUNCTION("""COMPUTED_VALUE"""),"")</f>
        <v/>
      </c>
      <c r="D12100" s="5">
        <v>0.0</v>
      </c>
    </row>
    <row r="12101" ht="14.25" customHeight="1">
      <c r="A12101" s="5"/>
      <c r="B12101" s="5"/>
      <c r="C12101" s="5" t="str">
        <f>IFERROR(__xludf.DUMMYFUNCTION("""COMPUTED_VALUE"""),"")</f>
        <v/>
      </c>
      <c r="D12101" s="5">
        <v>0.0</v>
      </c>
    </row>
    <row r="12102" ht="14.25" customHeight="1">
      <c r="A12102" s="5"/>
      <c r="B12102" s="5"/>
      <c r="C12102" s="5" t="str">
        <f>IFERROR(__xludf.DUMMYFUNCTION("""COMPUTED_VALUE"""),"")</f>
        <v/>
      </c>
      <c r="D12102" s="5">
        <v>0.0</v>
      </c>
    </row>
    <row r="12103" ht="14.25" customHeight="1">
      <c r="A12103" s="5"/>
      <c r="B12103" s="5"/>
      <c r="C12103" s="5" t="str">
        <f>IFERROR(__xludf.DUMMYFUNCTION("""COMPUTED_VALUE"""),"")</f>
        <v/>
      </c>
      <c r="D12103" s="5">
        <v>0.0</v>
      </c>
    </row>
    <row r="12104" ht="14.25" customHeight="1">
      <c r="A12104" s="5"/>
      <c r="B12104" s="5"/>
      <c r="C12104" s="5" t="str">
        <f>IFERROR(__xludf.DUMMYFUNCTION("""COMPUTED_VALUE"""),"")</f>
        <v/>
      </c>
      <c r="D12104" s="5">
        <v>0.0</v>
      </c>
    </row>
    <row r="12105" ht="14.25" customHeight="1">
      <c r="A12105" s="5"/>
      <c r="B12105" s="5"/>
      <c r="C12105" s="5" t="str">
        <f>IFERROR(__xludf.DUMMYFUNCTION("""COMPUTED_VALUE"""),"")</f>
        <v/>
      </c>
      <c r="D12105" s="5">
        <v>0.0</v>
      </c>
    </row>
    <row r="12106" ht="14.25" customHeight="1">
      <c r="A12106" s="5"/>
      <c r="B12106" s="5"/>
      <c r="C12106" s="5" t="str">
        <f>IFERROR(__xludf.DUMMYFUNCTION("""COMPUTED_VALUE"""),"")</f>
        <v/>
      </c>
      <c r="D12106" s="5">
        <v>0.0</v>
      </c>
    </row>
    <row r="12107" ht="14.25" customHeight="1">
      <c r="A12107" s="5"/>
      <c r="B12107" s="5"/>
      <c r="C12107" s="5" t="str">
        <f>IFERROR(__xludf.DUMMYFUNCTION("""COMPUTED_VALUE"""),"")</f>
        <v/>
      </c>
      <c r="D12107" s="5">
        <v>0.0</v>
      </c>
    </row>
    <row r="12108" ht="14.25" customHeight="1">
      <c r="A12108" s="5"/>
      <c r="B12108" s="5"/>
      <c r="C12108" s="5" t="str">
        <f>IFERROR(__xludf.DUMMYFUNCTION("""COMPUTED_VALUE"""),"")</f>
        <v/>
      </c>
      <c r="D12108" s="5">
        <v>0.0</v>
      </c>
    </row>
    <row r="12109" ht="14.25" customHeight="1">
      <c r="A12109" s="5"/>
      <c r="B12109" s="5"/>
      <c r="C12109" s="5" t="str">
        <f>IFERROR(__xludf.DUMMYFUNCTION("""COMPUTED_VALUE"""),"")</f>
        <v/>
      </c>
      <c r="D12109" s="5">
        <v>0.0</v>
      </c>
    </row>
    <row r="12110" ht="14.25" customHeight="1">
      <c r="A12110" s="5"/>
      <c r="B12110" s="5"/>
      <c r="C12110" s="5" t="str">
        <f>IFERROR(__xludf.DUMMYFUNCTION("""COMPUTED_VALUE"""),"")</f>
        <v/>
      </c>
      <c r="D12110" s="5">
        <v>0.0</v>
      </c>
    </row>
    <row r="12111" ht="14.25" customHeight="1">
      <c r="A12111" s="5"/>
      <c r="B12111" s="5"/>
      <c r="C12111" s="5" t="str">
        <f>IFERROR(__xludf.DUMMYFUNCTION("""COMPUTED_VALUE"""),"")</f>
        <v/>
      </c>
      <c r="D12111" s="5">
        <v>0.0</v>
      </c>
    </row>
    <row r="12112" ht="14.25" customHeight="1">
      <c r="A12112" s="5"/>
      <c r="B12112" s="5"/>
      <c r="C12112" s="5" t="str">
        <f>IFERROR(__xludf.DUMMYFUNCTION("""COMPUTED_VALUE"""),"")</f>
        <v/>
      </c>
      <c r="D12112" s="5">
        <v>0.0</v>
      </c>
    </row>
    <row r="12113" ht="14.25" customHeight="1">
      <c r="A12113" s="5"/>
      <c r="B12113" s="5"/>
      <c r="C12113" s="5" t="str">
        <f>IFERROR(__xludf.DUMMYFUNCTION("""COMPUTED_VALUE"""),"")</f>
        <v/>
      </c>
      <c r="D12113" s="5">
        <v>0.0</v>
      </c>
    </row>
    <row r="12114" ht="14.25" customHeight="1">
      <c r="A12114" s="5"/>
      <c r="B12114" s="5"/>
      <c r="C12114" s="5" t="str">
        <f>IFERROR(__xludf.DUMMYFUNCTION("""COMPUTED_VALUE"""),"")</f>
        <v/>
      </c>
      <c r="D12114" s="5">
        <v>0.0</v>
      </c>
    </row>
    <row r="12115" ht="14.25" customHeight="1">
      <c r="A12115" s="5"/>
      <c r="B12115" s="5"/>
      <c r="C12115" s="5" t="str">
        <f>IFERROR(__xludf.DUMMYFUNCTION("""COMPUTED_VALUE"""),"")</f>
        <v/>
      </c>
      <c r="D12115" s="5">
        <v>0.0</v>
      </c>
    </row>
    <row r="12116" ht="14.25" customHeight="1">
      <c r="A12116" s="5"/>
      <c r="B12116" s="5"/>
      <c r="C12116" s="5" t="str">
        <f>IFERROR(__xludf.DUMMYFUNCTION("""COMPUTED_VALUE"""),"")</f>
        <v/>
      </c>
      <c r="D12116" s="5">
        <v>0.0</v>
      </c>
    </row>
    <row r="12117" ht="14.25" customHeight="1">
      <c r="A12117" s="5"/>
      <c r="B12117" s="5"/>
      <c r="C12117" s="5" t="str">
        <f>IFERROR(__xludf.DUMMYFUNCTION("""COMPUTED_VALUE"""),"")</f>
        <v/>
      </c>
      <c r="D12117" s="5">
        <v>0.0</v>
      </c>
    </row>
    <row r="12118" ht="14.25" customHeight="1">
      <c r="A12118" s="5"/>
      <c r="B12118" s="5"/>
      <c r="C12118" s="5" t="str">
        <f>IFERROR(__xludf.DUMMYFUNCTION("""COMPUTED_VALUE"""),"")</f>
        <v/>
      </c>
      <c r="D12118" s="5">
        <v>0.0</v>
      </c>
    </row>
    <row r="12119" ht="14.25" customHeight="1">
      <c r="A12119" s="5"/>
      <c r="B12119" s="5"/>
      <c r="C12119" s="5" t="str">
        <f>IFERROR(__xludf.DUMMYFUNCTION("""COMPUTED_VALUE"""),"")</f>
        <v/>
      </c>
      <c r="D12119" s="5">
        <v>0.0</v>
      </c>
    </row>
    <row r="12120" ht="14.25" customHeight="1">
      <c r="A12120" s="5"/>
      <c r="B12120" s="5"/>
      <c r="C12120" s="5" t="str">
        <f>IFERROR(__xludf.DUMMYFUNCTION("""COMPUTED_VALUE"""),"")</f>
        <v/>
      </c>
      <c r="D12120" s="5">
        <v>0.0</v>
      </c>
    </row>
    <row r="12121" ht="14.25" customHeight="1">
      <c r="A12121" s="5"/>
      <c r="B12121" s="5"/>
      <c r="C12121" s="5" t="str">
        <f>IFERROR(__xludf.DUMMYFUNCTION("""COMPUTED_VALUE"""),"")</f>
        <v/>
      </c>
      <c r="D12121" s="5">
        <v>0.0</v>
      </c>
    </row>
    <row r="12122" ht="14.25" customHeight="1">
      <c r="A12122" s="5"/>
      <c r="B12122" s="5"/>
      <c r="C12122" s="5" t="str">
        <f>IFERROR(__xludf.DUMMYFUNCTION("""COMPUTED_VALUE"""),"")</f>
        <v/>
      </c>
      <c r="D12122" s="5">
        <v>0.0</v>
      </c>
    </row>
    <row r="12123" ht="14.25" customHeight="1">
      <c r="A12123" s="5"/>
      <c r="B12123" s="5"/>
      <c r="C12123" s="5" t="str">
        <f>IFERROR(__xludf.DUMMYFUNCTION("""COMPUTED_VALUE"""),"")</f>
        <v/>
      </c>
      <c r="D12123" s="5">
        <v>0.0</v>
      </c>
    </row>
    <row r="12124" ht="14.25" customHeight="1">
      <c r="A12124" s="5"/>
      <c r="B12124" s="5"/>
      <c r="C12124" s="5" t="str">
        <f>IFERROR(__xludf.DUMMYFUNCTION("""COMPUTED_VALUE"""),"")</f>
        <v/>
      </c>
      <c r="D12124" s="5">
        <v>0.0</v>
      </c>
    </row>
    <row r="12125" ht="14.25" customHeight="1">
      <c r="A12125" s="5"/>
      <c r="B12125" s="5"/>
      <c r="C12125" s="5" t="str">
        <f>IFERROR(__xludf.DUMMYFUNCTION("""COMPUTED_VALUE"""),"")</f>
        <v/>
      </c>
      <c r="D12125" s="5">
        <v>0.0</v>
      </c>
    </row>
    <row r="12126" ht="14.25" customHeight="1">
      <c r="A12126" s="5"/>
      <c r="B12126" s="5"/>
      <c r="C12126" s="5" t="str">
        <f>IFERROR(__xludf.DUMMYFUNCTION("""COMPUTED_VALUE"""),"")</f>
        <v/>
      </c>
      <c r="D12126" s="5">
        <v>0.0</v>
      </c>
    </row>
    <row r="12127" ht="14.25" customHeight="1">
      <c r="A12127" s="5"/>
      <c r="B12127" s="5"/>
      <c r="C12127" s="5" t="str">
        <f>IFERROR(__xludf.DUMMYFUNCTION("""COMPUTED_VALUE"""),"")</f>
        <v/>
      </c>
      <c r="D12127" s="5">
        <v>0.0</v>
      </c>
    </row>
    <row r="12128" ht="14.25" customHeight="1">
      <c r="A12128" s="5"/>
      <c r="B12128" s="5"/>
      <c r="C12128" s="5" t="str">
        <f>IFERROR(__xludf.DUMMYFUNCTION("""COMPUTED_VALUE"""),"")</f>
        <v/>
      </c>
      <c r="D12128" s="5">
        <v>0.0</v>
      </c>
    </row>
    <row r="12129" ht="14.25" customHeight="1">
      <c r="A12129" s="5"/>
      <c r="B12129" s="5"/>
      <c r="C12129" s="5" t="str">
        <f>IFERROR(__xludf.DUMMYFUNCTION("""COMPUTED_VALUE"""),"")</f>
        <v/>
      </c>
      <c r="D12129" s="5">
        <v>0.0</v>
      </c>
    </row>
    <row r="12130" ht="14.25" customHeight="1">
      <c r="A12130" s="5"/>
      <c r="B12130" s="5"/>
      <c r="C12130" s="5" t="str">
        <f>IFERROR(__xludf.DUMMYFUNCTION("""COMPUTED_VALUE"""),"")</f>
        <v/>
      </c>
      <c r="D12130" s="5">
        <v>0.0</v>
      </c>
    </row>
    <row r="12131" ht="14.25" customHeight="1">
      <c r="A12131" s="5"/>
      <c r="B12131" s="5"/>
      <c r="C12131" s="5" t="str">
        <f>IFERROR(__xludf.DUMMYFUNCTION("""COMPUTED_VALUE"""),"")</f>
        <v/>
      </c>
      <c r="D12131" s="5">
        <v>0.0</v>
      </c>
    </row>
    <row r="12132" ht="14.25" customHeight="1">
      <c r="A12132" s="5"/>
      <c r="B12132" s="5"/>
      <c r="C12132" s="5" t="str">
        <f>IFERROR(__xludf.DUMMYFUNCTION("""COMPUTED_VALUE"""),"")</f>
        <v/>
      </c>
      <c r="D12132" s="5">
        <v>0.0</v>
      </c>
    </row>
    <row r="12133" ht="14.25" customHeight="1">
      <c r="A12133" s="5"/>
      <c r="B12133" s="5"/>
      <c r="C12133" s="5" t="str">
        <f>IFERROR(__xludf.DUMMYFUNCTION("""COMPUTED_VALUE"""),"")</f>
        <v/>
      </c>
      <c r="D12133" s="5">
        <v>0.0</v>
      </c>
    </row>
    <row r="12134" ht="14.25" customHeight="1">
      <c r="A12134" s="5"/>
      <c r="B12134" s="5"/>
      <c r="C12134" s="5" t="str">
        <f>IFERROR(__xludf.DUMMYFUNCTION("""COMPUTED_VALUE"""),"")</f>
        <v/>
      </c>
      <c r="D12134" s="5">
        <v>0.0</v>
      </c>
    </row>
    <row r="12135" ht="14.25" customHeight="1">
      <c r="A12135" s="5"/>
      <c r="B12135" s="5"/>
      <c r="C12135" s="5" t="str">
        <f>IFERROR(__xludf.DUMMYFUNCTION("""COMPUTED_VALUE"""),"")</f>
        <v/>
      </c>
      <c r="D12135" s="5">
        <v>0.0</v>
      </c>
    </row>
    <row r="12136" ht="14.25" customHeight="1">
      <c r="A12136" s="5"/>
      <c r="B12136" s="5"/>
      <c r="C12136" s="5" t="str">
        <f>IFERROR(__xludf.DUMMYFUNCTION("""COMPUTED_VALUE"""),"")</f>
        <v/>
      </c>
      <c r="D12136" s="5">
        <v>0.0</v>
      </c>
    </row>
    <row r="12137" ht="14.25" customHeight="1">
      <c r="A12137" s="5"/>
      <c r="B12137" s="5"/>
      <c r="C12137" s="5" t="str">
        <f>IFERROR(__xludf.DUMMYFUNCTION("""COMPUTED_VALUE"""),"")</f>
        <v/>
      </c>
      <c r="D12137" s="5">
        <v>0.0</v>
      </c>
    </row>
    <row r="12138" ht="14.25" customHeight="1">
      <c r="A12138" s="5"/>
      <c r="B12138" s="5"/>
      <c r="C12138" s="5" t="str">
        <f>IFERROR(__xludf.DUMMYFUNCTION("""COMPUTED_VALUE"""),"")</f>
        <v/>
      </c>
      <c r="D12138" s="5">
        <v>0.0</v>
      </c>
    </row>
    <row r="12139" ht="14.25" customHeight="1">
      <c r="A12139" s="5"/>
      <c r="B12139" s="5"/>
      <c r="C12139" s="5" t="str">
        <f>IFERROR(__xludf.DUMMYFUNCTION("""COMPUTED_VALUE"""),"")</f>
        <v/>
      </c>
      <c r="D12139" s="5">
        <v>0.0</v>
      </c>
    </row>
    <row r="12140" ht="14.25" customHeight="1">
      <c r="A12140" s="5"/>
      <c r="B12140" s="5"/>
      <c r="C12140" s="5" t="str">
        <f>IFERROR(__xludf.DUMMYFUNCTION("""COMPUTED_VALUE"""),"")</f>
        <v/>
      </c>
      <c r="D12140" s="5">
        <v>0.0</v>
      </c>
    </row>
    <row r="12141" ht="14.25" customHeight="1">
      <c r="A12141" s="5"/>
      <c r="B12141" s="5"/>
      <c r="C12141" s="5" t="str">
        <f>IFERROR(__xludf.DUMMYFUNCTION("""COMPUTED_VALUE"""),"")</f>
        <v/>
      </c>
      <c r="D12141" s="5">
        <v>0.0</v>
      </c>
    </row>
    <row r="12142" ht="14.25" customHeight="1">
      <c r="A12142" s="5"/>
      <c r="B12142" s="5"/>
      <c r="C12142" s="5" t="str">
        <f>IFERROR(__xludf.DUMMYFUNCTION("""COMPUTED_VALUE"""),"")</f>
        <v/>
      </c>
      <c r="D12142" s="5">
        <v>0.0</v>
      </c>
    </row>
    <row r="12143" ht="14.25" customHeight="1">
      <c r="A12143" s="5"/>
      <c r="B12143" s="5"/>
      <c r="C12143" s="5" t="str">
        <f>IFERROR(__xludf.DUMMYFUNCTION("""COMPUTED_VALUE"""),"")</f>
        <v/>
      </c>
      <c r="D12143" s="5">
        <v>0.0</v>
      </c>
    </row>
    <row r="12144" ht="14.25" customHeight="1">
      <c r="A12144" s="5"/>
      <c r="B12144" s="5"/>
      <c r="C12144" s="5" t="str">
        <f>IFERROR(__xludf.DUMMYFUNCTION("""COMPUTED_VALUE"""),"")</f>
        <v/>
      </c>
      <c r="D12144" s="5">
        <v>0.0</v>
      </c>
    </row>
    <row r="12145" ht="14.25" customHeight="1">
      <c r="A12145" s="5"/>
      <c r="B12145" s="5"/>
      <c r="C12145" s="5" t="str">
        <f>IFERROR(__xludf.DUMMYFUNCTION("""COMPUTED_VALUE"""),"")</f>
        <v/>
      </c>
      <c r="D12145" s="5">
        <v>0.0</v>
      </c>
    </row>
    <row r="12146" ht="14.25" customHeight="1">
      <c r="A12146" s="5"/>
      <c r="B12146" s="5"/>
      <c r="C12146" s="5" t="str">
        <f>IFERROR(__xludf.DUMMYFUNCTION("""COMPUTED_VALUE"""),"")</f>
        <v/>
      </c>
      <c r="D12146" s="5">
        <v>0.0</v>
      </c>
    </row>
    <row r="12147" ht="14.25" customHeight="1">
      <c r="A12147" s="5"/>
      <c r="B12147" s="5"/>
      <c r="C12147" s="5" t="str">
        <f>IFERROR(__xludf.DUMMYFUNCTION("""COMPUTED_VALUE"""),"")</f>
        <v/>
      </c>
      <c r="D12147" s="5">
        <v>0.0</v>
      </c>
    </row>
    <row r="12148" ht="14.25" customHeight="1">
      <c r="A12148" s="5"/>
      <c r="B12148" s="5"/>
      <c r="C12148" s="5" t="str">
        <f>IFERROR(__xludf.DUMMYFUNCTION("""COMPUTED_VALUE"""),"")</f>
        <v/>
      </c>
      <c r="D12148" s="5">
        <v>0.0</v>
      </c>
    </row>
    <row r="12149" ht="14.25" customHeight="1">
      <c r="A12149" s="5"/>
      <c r="B12149" s="5"/>
      <c r="C12149" s="5" t="str">
        <f>IFERROR(__xludf.DUMMYFUNCTION("""COMPUTED_VALUE"""),"")</f>
        <v/>
      </c>
      <c r="D12149" s="5">
        <v>0.0</v>
      </c>
    </row>
    <row r="12150" ht="14.25" customHeight="1">
      <c r="A12150" s="5"/>
      <c r="B12150" s="5"/>
      <c r="C12150" s="5" t="str">
        <f>IFERROR(__xludf.DUMMYFUNCTION("""COMPUTED_VALUE"""),"")</f>
        <v/>
      </c>
      <c r="D12150" s="5">
        <v>0.0</v>
      </c>
    </row>
    <row r="12151" ht="14.25" customHeight="1">
      <c r="A12151" s="5"/>
      <c r="B12151" s="5"/>
      <c r="C12151" s="5" t="str">
        <f>IFERROR(__xludf.DUMMYFUNCTION("""COMPUTED_VALUE"""),"")</f>
        <v/>
      </c>
      <c r="D12151" s="5">
        <v>0.0</v>
      </c>
    </row>
    <row r="12152" ht="14.25" customHeight="1">
      <c r="A12152" s="5"/>
      <c r="B12152" s="5"/>
      <c r="C12152" s="5" t="str">
        <f>IFERROR(__xludf.DUMMYFUNCTION("""COMPUTED_VALUE"""),"")</f>
        <v/>
      </c>
      <c r="D12152" s="5">
        <v>0.0</v>
      </c>
    </row>
    <row r="12153" ht="14.25" customHeight="1">
      <c r="A12153" s="5"/>
      <c r="B12153" s="5"/>
      <c r="C12153" s="5" t="str">
        <f>IFERROR(__xludf.DUMMYFUNCTION("""COMPUTED_VALUE"""),"")</f>
        <v/>
      </c>
      <c r="D12153" s="5">
        <v>0.0</v>
      </c>
    </row>
    <row r="12154" ht="14.25" customHeight="1">
      <c r="A12154" s="5"/>
      <c r="B12154" s="5"/>
      <c r="C12154" s="5" t="str">
        <f>IFERROR(__xludf.DUMMYFUNCTION("""COMPUTED_VALUE"""),"")</f>
        <v/>
      </c>
      <c r="D12154" s="5">
        <v>0.0</v>
      </c>
    </row>
    <row r="12155" ht="14.25" customHeight="1">
      <c r="A12155" s="5"/>
      <c r="B12155" s="5"/>
      <c r="C12155" s="5" t="str">
        <f>IFERROR(__xludf.DUMMYFUNCTION("""COMPUTED_VALUE"""),"")</f>
        <v/>
      </c>
      <c r="D12155" s="5">
        <v>0.0</v>
      </c>
    </row>
    <row r="12156" ht="14.25" customHeight="1">
      <c r="A12156" s="5"/>
      <c r="B12156" s="5"/>
      <c r="C12156" s="5" t="str">
        <f>IFERROR(__xludf.DUMMYFUNCTION("""COMPUTED_VALUE"""),"")</f>
        <v/>
      </c>
      <c r="D12156" s="5">
        <v>0.0</v>
      </c>
    </row>
    <row r="12157" ht="14.25" customHeight="1">
      <c r="A12157" s="5"/>
      <c r="B12157" s="5"/>
      <c r="C12157" s="5" t="str">
        <f>IFERROR(__xludf.DUMMYFUNCTION("""COMPUTED_VALUE"""),"")</f>
        <v/>
      </c>
      <c r="D12157" s="5">
        <v>0.0</v>
      </c>
    </row>
    <row r="12158" ht="14.25" customHeight="1">
      <c r="A12158" s="5"/>
      <c r="B12158" s="5"/>
      <c r="C12158" s="5" t="str">
        <f>IFERROR(__xludf.DUMMYFUNCTION("""COMPUTED_VALUE"""),"")</f>
        <v/>
      </c>
      <c r="D12158" s="5">
        <v>0.0</v>
      </c>
    </row>
    <row r="12159" ht="14.25" customHeight="1">
      <c r="A12159" s="5"/>
      <c r="B12159" s="5"/>
      <c r="C12159" s="5" t="str">
        <f>IFERROR(__xludf.DUMMYFUNCTION("""COMPUTED_VALUE"""),"")</f>
        <v/>
      </c>
      <c r="D12159" s="5">
        <v>0.0</v>
      </c>
    </row>
    <row r="12160" ht="14.25" customHeight="1">
      <c r="A12160" s="5"/>
      <c r="B12160" s="5"/>
      <c r="C12160" s="5" t="str">
        <f>IFERROR(__xludf.DUMMYFUNCTION("""COMPUTED_VALUE"""),"")</f>
        <v/>
      </c>
      <c r="D12160" s="5">
        <v>0.0</v>
      </c>
    </row>
    <row r="12161" ht="14.25" customHeight="1">
      <c r="A12161" s="5"/>
      <c r="B12161" s="5"/>
      <c r="C12161" s="5" t="str">
        <f>IFERROR(__xludf.DUMMYFUNCTION("""COMPUTED_VALUE"""),"")</f>
        <v/>
      </c>
      <c r="D12161" s="5">
        <v>0.0</v>
      </c>
    </row>
    <row r="12162" ht="14.25" customHeight="1">
      <c r="A12162" s="5"/>
      <c r="B12162" s="5"/>
      <c r="C12162" s="5" t="str">
        <f>IFERROR(__xludf.DUMMYFUNCTION("""COMPUTED_VALUE"""),"")</f>
        <v/>
      </c>
      <c r="D12162" s="5">
        <v>0.0</v>
      </c>
    </row>
    <row r="12163" ht="14.25" customHeight="1">
      <c r="A12163" s="5"/>
      <c r="B12163" s="5"/>
      <c r="C12163" s="5" t="str">
        <f>IFERROR(__xludf.DUMMYFUNCTION("""COMPUTED_VALUE"""),"")</f>
        <v/>
      </c>
      <c r="D12163" s="5">
        <v>0.0</v>
      </c>
    </row>
    <row r="12164" ht="14.25" customHeight="1">
      <c r="A12164" s="5"/>
      <c r="B12164" s="5"/>
      <c r="C12164" s="5" t="str">
        <f>IFERROR(__xludf.DUMMYFUNCTION("""COMPUTED_VALUE"""),"")</f>
        <v/>
      </c>
      <c r="D12164" s="5">
        <v>0.0</v>
      </c>
    </row>
    <row r="12165" ht="14.25" customHeight="1">
      <c r="A12165" s="5"/>
      <c r="B12165" s="5"/>
      <c r="C12165" s="5" t="str">
        <f>IFERROR(__xludf.DUMMYFUNCTION("""COMPUTED_VALUE"""),"")</f>
        <v/>
      </c>
      <c r="D12165" s="5">
        <v>0.0</v>
      </c>
    </row>
    <row r="12166" ht="14.25" customHeight="1">
      <c r="A12166" s="5"/>
      <c r="B12166" s="5"/>
      <c r="C12166" s="5" t="str">
        <f>IFERROR(__xludf.DUMMYFUNCTION("""COMPUTED_VALUE"""),"")</f>
        <v/>
      </c>
      <c r="D12166" s="5">
        <v>0.0</v>
      </c>
    </row>
    <row r="12167" ht="14.25" customHeight="1">
      <c r="A12167" s="5"/>
      <c r="B12167" s="5"/>
      <c r="C12167" s="5" t="str">
        <f>IFERROR(__xludf.DUMMYFUNCTION("""COMPUTED_VALUE"""),"")</f>
        <v/>
      </c>
      <c r="D12167" s="5">
        <v>0.0</v>
      </c>
    </row>
    <row r="12168" ht="14.25" customHeight="1">
      <c r="A12168" s="5"/>
      <c r="B12168" s="5"/>
      <c r="C12168" s="5" t="str">
        <f>IFERROR(__xludf.DUMMYFUNCTION("""COMPUTED_VALUE"""),"")</f>
        <v/>
      </c>
      <c r="D12168" s="5">
        <v>0.0</v>
      </c>
    </row>
    <row r="12169" ht="14.25" customHeight="1">
      <c r="A12169" s="5"/>
      <c r="B12169" s="5"/>
      <c r="C12169" s="5" t="str">
        <f>IFERROR(__xludf.DUMMYFUNCTION("""COMPUTED_VALUE"""),"")</f>
        <v/>
      </c>
      <c r="D12169" s="5">
        <v>0.0</v>
      </c>
    </row>
    <row r="12170" ht="14.25" customHeight="1">
      <c r="A12170" s="5"/>
      <c r="B12170" s="5"/>
      <c r="C12170" s="5" t="str">
        <f>IFERROR(__xludf.DUMMYFUNCTION("""COMPUTED_VALUE"""),"")</f>
        <v/>
      </c>
      <c r="D12170" s="5">
        <v>0.0</v>
      </c>
    </row>
    <row r="12171" ht="14.25" customHeight="1">
      <c r="A12171" s="5"/>
      <c r="B12171" s="5"/>
      <c r="C12171" s="5" t="str">
        <f>IFERROR(__xludf.DUMMYFUNCTION("""COMPUTED_VALUE"""),"")</f>
        <v/>
      </c>
      <c r="D12171" s="5">
        <v>0.0</v>
      </c>
    </row>
    <row r="12172" ht="14.25" customHeight="1">
      <c r="A12172" s="5"/>
      <c r="B12172" s="5"/>
      <c r="C12172" s="5" t="str">
        <f>IFERROR(__xludf.DUMMYFUNCTION("""COMPUTED_VALUE"""),"")</f>
        <v/>
      </c>
      <c r="D12172" s="5">
        <v>0.0</v>
      </c>
    </row>
    <row r="12173" ht="14.25" customHeight="1">
      <c r="A12173" s="5"/>
      <c r="B12173" s="5"/>
      <c r="C12173" s="5" t="str">
        <f>IFERROR(__xludf.DUMMYFUNCTION("""COMPUTED_VALUE"""),"")</f>
        <v/>
      </c>
      <c r="D12173" s="5">
        <v>0.0</v>
      </c>
    </row>
    <row r="12174" ht="14.25" customHeight="1">
      <c r="A12174" s="5"/>
      <c r="B12174" s="5"/>
      <c r="C12174" s="5" t="str">
        <f>IFERROR(__xludf.DUMMYFUNCTION("""COMPUTED_VALUE"""),"")</f>
        <v/>
      </c>
      <c r="D12174" s="5">
        <v>0.0</v>
      </c>
    </row>
    <row r="12175" ht="14.25" customHeight="1">
      <c r="A12175" s="5"/>
      <c r="B12175" s="5"/>
      <c r="C12175" s="5" t="str">
        <f>IFERROR(__xludf.DUMMYFUNCTION("""COMPUTED_VALUE"""),"")</f>
        <v/>
      </c>
      <c r="D12175" s="5">
        <v>0.0</v>
      </c>
    </row>
    <row r="12176" ht="14.25" customHeight="1">
      <c r="A12176" s="5"/>
      <c r="B12176" s="5"/>
      <c r="C12176" s="5" t="str">
        <f>IFERROR(__xludf.DUMMYFUNCTION("""COMPUTED_VALUE"""),"")</f>
        <v/>
      </c>
      <c r="D12176" s="5">
        <v>0.0</v>
      </c>
    </row>
    <row r="12177" ht="14.25" customHeight="1">
      <c r="A12177" s="5"/>
      <c r="B12177" s="5"/>
      <c r="C12177" s="5" t="str">
        <f>IFERROR(__xludf.DUMMYFUNCTION("""COMPUTED_VALUE"""),"")</f>
        <v/>
      </c>
      <c r="D12177" s="5">
        <v>0.0</v>
      </c>
    </row>
    <row r="12178" ht="14.25" customHeight="1">
      <c r="A12178" s="5"/>
      <c r="B12178" s="5"/>
      <c r="C12178" s="5" t="str">
        <f>IFERROR(__xludf.DUMMYFUNCTION("""COMPUTED_VALUE"""),"")</f>
        <v/>
      </c>
      <c r="D12178" s="5">
        <v>0.0</v>
      </c>
    </row>
    <row r="12179" ht="14.25" customHeight="1">
      <c r="A12179" s="5"/>
      <c r="B12179" s="5"/>
      <c r="C12179" s="5" t="str">
        <f>IFERROR(__xludf.DUMMYFUNCTION("""COMPUTED_VALUE"""),"")</f>
        <v/>
      </c>
      <c r="D12179" s="5">
        <v>0.0</v>
      </c>
    </row>
    <row r="12180" ht="14.25" customHeight="1">
      <c r="A12180" s="5"/>
      <c r="B12180" s="5"/>
      <c r="C12180" s="5" t="str">
        <f>IFERROR(__xludf.DUMMYFUNCTION("""COMPUTED_VALUE"""),"")</f>
        <v/>
      </c>
      <c r="D12180" s="5">
        <v>0.0</v>
      </c>
    </row>
    <row r="12181" ht="14.25" customHeight="1">
      <c r="A12181" s="5"/>
      <c r="B12181" s="5"/>
      <c r="C12181" s="5" t="str">
        <f>IFERROR(__xludf.DUMMYFUNCTION("""COMPUTED_VALUE"""),"")</f>
        <v/>
      </c>
      <c r="D12181" s="5">
        <v>0.0</v>
      </c>
    </row>
    <row r="12182" ht="14.25" customHeight="1">
      <c r="A12182" s="5"/>
      <c r="B12182" s="5"/>
      <c r="C12182" s="5" t="str">
        <f>IFERROR(__xludf.DUMMYFUNCTION("""COMPUTED_VALUE"""),"")</f>
        <v/>
      </c>
      <c r="D12182" s="5">
        <v>0.0</v>
      </c>
    </row>
    <row r="12183" ht="14.25" customHeight="1">
      <c r="A12183" s="5"/>
      <c r="B12183" s="5"/>
      <c r="C12183" s="5" t="str">
        <f>IFERROR(__xludf.DUMMYFUNCTION("""COMPUTED_VALUE"""),"")</f>
        <v/>
      </c>
      <c r="D12183" s="5">
        <v>0.0</v>
      </c>
    </row>
    <row r="12184" ht="14.25" customHeight="1">
      <c r="A12184" s="5"/>
      <c r="B12184" s="5"/>
      <c r="C12184" s="5" t="str">
        <f>IFERROR(__xludf.DUMMYFUNCTION("""COMPUTED_VALUE"""),"")</f>
        <v/>
      </c>
      <c r="D12184" s="5">
        <v>0.0</v>
      </c>
    </row>
    <row r="12185" ht="14.25" customHeight="1">
      <c r="A12185" s="5"/>
      <c r="B12185" s="5"/>
      <c r="C12185" s="5" t="str">
        <f>IFERROR(__xludf.DUMMYFUNCTION("""COMPUTED_VALUE"""),"")</f>
        <v/>
      </c>
      <c r="D12185" s="5">
        <v>0.0</v>
      </c>
    </row>
    <row r="12186" ht="14.25" customHeight="1">
      <c r="A12186" s="5"/>
      <c r="B12186" s="5"/>
      <c r="C12186" s="5" t="str">
        <f>IFERROR(__xludf.DUMMYFUNCTION("""COMPUTED_VALUE"""),"")</f>
        <v/>
      </c>
      <c r="D12186" s="5">
        <v>0.0</v>
      </c>
    </row>
    <row r="12187" ht="14.25" customHeight="1">
      <c r="A12187" s="5"/>
      <c r="B12187" s="5"/>
      <c r="C12187" s="5" t="str">
        <f>IFERROR(__xludf.DUMMYFUNCTION("""COMPUTED_VALUE"""),"")</f>
        <v/>
      </c>
      <c r="D12187" s="5">
        <v>0.0</v>
      </c>
    </row>
    <row r="12188" ht="14.25" customHeight="1">
      <c r="A12188" s="5"/>
      <c r="B12188" s="5"/>
      <c r="C12188" s="5" t="str">
        <f>IFERROR(__xludf.DUMMYFUNCTION("""COMPUTED_VALUE"""),"")</f>
        <v/>
      </c>
      <c r="D12188" s="5">
        <v>0.0</v>
      </c>
    </row>
    <row r="12189" ht="14.25" customHeight="1">
      <c r="A12189" s="5"/>
      <c r="B12189" s="5"/>
      <c r="C12189" s="5" t="str">
        <f>IFERROR(__xludf.DUMMYFUNCTION("""COMPUTED_VALUE"""),"")</f>
        <v/>
      </c>
      <c r="D12189" s="5">
        <v>0.0</v>
      </c>
    </row>
    <row r="12190" ht="14.25" customHeight="1">
      <c r="A12190" s="5"/>
      <c r="B12190" s="5"/>
      <c r="C12190" s="5" t="str">
        <f>IFERROR(__xludf.DUMMYFUNCTION("""COMPUTED_VALUE"""),"")</f>
        <v/>
      </c>
      <c r="D12190" s="5">
        <v>0.0</v>
      </c>
    </row>
    <row r="12191" ht="14.25" customHeight="1">
      <c r="A12191" s="5"/>
      <c r="B12191" s="5"/>
      <c r="C12191" s="5" t="str">
        <f>IFERROR(__xludf.DUMMYFUNCTION("""COMPUTED_VALUE"""),"")</f>
        <v/>
      </c>
      <c r="D12191" s="5">
        <v>0.0</v>
      </c>
    </row>
    <row r="12192" ht="14.25" customHeight="1">
      <c r="A12192" s="5"/>
      <c r="B12192" s="5"/>
      <c r="C12192" s="5" t="str">
        <f>IFERROR(__xludf.DUMMYFUNCTION("""COMPUTED_VALUE"""),"")</f>
        <v/>
      </c>
      <c r="D12192" s="5">
        <v>0.0</v>
      </c>
    </row>
    <row r="12193" ht="14.25" customHeight="1">
      <c r="A12193" s="5"/>
      <c r="B12193" s="5"/>
      <c r="C12193" s="5" t="str">
        <f>IFERROR(__xludf.DUMMYFUNCTION("""COMPUTED_VALUE"""),"")</f>
        <v/>
      </c>
      <c r="D12193" s="5">
        <v>0.0</v>
      </c>
    </row>
    <row r="12194" ht="14.25" customHeight="1">
      <c r="A12194" s="5"/>
      <c r="B12194" s="5"/>
      <c r="C12194" s="5" t="str">
        <f>IFERROR(__xludf.DUMMYFUNCTION("""COMPUTED_VALUE"""),"")</f>
        <v/>
      </c>
      <c r="D12194" s="5">
        <v>0.0</v>
      </c>
    </row>
    <row r="12195" ht="14.25" customHeight="1">
      <c r="A12195" s="5"/>
      <c r="B12195" s="5"/>
      <c r="C12195" s="5" t="str">
        <f>IFERROR(__xludf.DUMMYFUNCTION("""COMPUTED_VALUE"""),"")</f>
        <v/>
      </c>
      <c r="D12195" s="5">
        <v>0.0</v>
      </c>
    </row>
    <row r="12196" ht="14.25" customHeight="1">
      <c r="A12196" s="5"/>
      <c r="B12196" s="5"/>
      <c r="C12196" s="5" t="str">
        <f>IFERROR(__xludf.DUMMYFUNCTION("""COMPUTED_VALUE"""),"")</f>
        <v/>
      </c>
      <c r="D12196" s="5">
        <v>0.0</v>
      </c>
    </row>
    <row r="12197" ht="14.25" customHeight="1">
      <c r="A12197" s="5"/>
      <c r="B12197" s="5"/>
      <c r="C12197" s="5" t="str">
        <f>IFERROR(__xludf.DUMMYFUNCTION("""COMPUTED_VALUE"""),"")</f>
        <v/>
      </c>
      <c r="D12197" s="5">
        <v>0.0</v>
      </c>
    </row>
    <row r="12198" ht="14.25" customHeight="1">
      <c r="A12198" s="5"/>
      <c r="B12198" s="5"/>
      <c r="C12198" s="5" t="str">
        <f>IFERROR(__xludf.DUMMYFUNCTION("""COMPUTED_VALUE"""),"")</f>
        <v/>
      </c>
      <c r="D12198" s="5">
        <v>0.0</v>
      </c>
    </row>
    <row r="12199" ht="14.25" customHeight="1">
      <c r="A12199" s="5"/>
      <c r="B12199" s="5"/>
      <c r="C12199" s="5" t="str">
        <f>IFERROR(__xludf.DUMMYFUNCTION("""COMPUTED_VALUE"""),"")</f>
        <v/>
      </c>
      <c r="D12199" s="5">
        <v>0.0</v>
      </c>
    </row>
    <row r="12200" ht="14.25" customHeight="1">
      <c r="A12200" s="5"/>
      <c r="B12200" s="5"/>
      <c r="C12200" s="5" t="str">
        <f>IFERROR(__xludf.DUMMYFUNCTION("""COMPUTED_VALUE"""),"")</f>
        <v/>
      </c>
      <c r="D12200" s="5">
        <v>0.0</v>
      </c>
    </row>
    <row r="12201" ht="14.25" customHeight="1">
      <c r="A12201" s="5"/>
      <c r="B12201" s="5"/>
      <c r="C12201" s="5" t="str">
        <f>IFERROR(__xludf.DUMMYFUNCTION("""COMPUTED_VALUE"""),"")</f>
        <v/>
      </c>
      <c r="D12201" s="5">
        <v>0.0</v>
      </c>
    </row>
    <row r="12202" ht="14.25" customHeight="1">
      <c r="A12202" s="5"/>
      <c r="B12202" s="5"/>
      <c r="C12202" s="5" t="str">
        <f>IFERROR(__xludf.DUMMYFUNCTION("""COMPUTED_VALUE"""),"")</f>
        <v/>
      </c>
      <c r="D12202" s="5">
        <v>0.0</v>
      </c>
    </row>
    <row r="12203" ht="14.25" customHeight="1">
      <c r="A12203" s="5"/>
      <c r="B12203" s="5"/>
      <c r="C12203" s="5" t="str">
        <f>IFERROR(__xludf.DUMMYFUNCTION("""COMPUTED_VALUE"""),"")</f>
        <v/>
      </c>
      <c r="D12203" s="5">
        <v>0.0</v>
      </c>
    </row>
    <row r="12204" ht="14.25" customHeight="1">
      <c r="A12204" s="5"/>
      <c r="B12204" s="5"/>
      <c r="C12204" s="5" t="str">
        <f>IFERROR(__xludf.DUMMYFUNCTION("""COMPUTED_VALUE"""),"")</f>
        <v/>
      </c>
      <c r="D12204" s="5">
        <v>0.0</v>
      </c>
    </row>
    <row r="12205" ht="14.25" customHeight="1">
      <c r="A12205" s="5"/>
      <c r="B12205" s="5"/>
      <c r="C12205" s="5" t="str">
        <f>IFERROR(__xludf.DUMMYFUNCTION("""COMPUTED_VALUE"""),"")</f>
        <v/>
      </c>
      <c r="D12205" s="5">
        <v>0.0</v>
      </c>
    </row>
    <row r="12206" ht="14.25" customHeight="1">
      <c r="A12206" s="5"/>
      <c r="B12206" s="5"/>
      <c r="C12206" s="5" t="str">
        <f>IFERROR(__xludf.DUMMYFUNCTION("""COMPUTED_VALUE"""),"")</f>
        <v/>
      </c>
      <c r="D12206" s="5">
        <v>0.0</v>
      </c>
    </row>
    <row r="12207" ht="14.25" customHeight="1">
      <c r="A12207" s="5"/>
      <c r="B12207" s="5"/>
      <c r="C12207" s="5" t="str">
        <f>IFERROR(__xludf.DUMMYFUNCTION("""COMPUTED_VALUE"""),"")</f>
        <v/>
      </c>
      <c r="D12207" s="5">
        <v>0.0</v>
      </c>
    </row>
    <row r="12208" ht="14.25" customHeight="1">
      <c r="A12208" s="5"/>
      <c r="B12208" s="5"/>
      <c r="C12208" s="5" t="str">
        <f>IFERROR(__xludf.DUMMYFUNCTION("""COMPUTED_VALUE"""),"")</f>
        <v/>
      </c>
      <c r="D12208" s="5">
        <v>0.0</v>
      </c>
    </row>
    <row r="12209" ht="14.25" customHeight="1">
      <c r="A12209" s="5"/>
      <c r="B12209" s="5"/>
      <c r="C12209" s="5" t="str">
        <f>IFERROR(__xludf.DUMMYFUNCTION("""COMPUTED_VALUE"""),"")</f>
        <v/>
      </c>
      <c r="D12209" s="5">
        <v>0.0</v>
      </c>
    </row>
    <row r="12210" ht="14.25" customHeight="1">
      <c r="A12210" s="5"/>
      <c r="B12210" s="5"/>
      <c r="C12210" s="5" t="str">
        <f>IFERROR(__xludf.DUMMYFUNCTION("""COMPUTED_VALUE"""),"")</f>
        <v/>
      </c>
      <c r="D12210" s="5">
        <v>0.0</v>
      </c>
    </row>
    <row r="12211" ht="14.25" customHeight="1">
      <c r="A12211" s="5"/>
      <c r="B12211" s="5"/>
      <c r="C12211" s="5" t="str">
        <f>IFERROR(__xludf.DUMMYFUNCTION("""COMPUTED_VALUE"""),"")</f>
        <v/>
      </c>
      <c r="D12211" s="5">
        <v>0.0</v>
      </c>
    </row>
    <row r="12212" ht="14.25" customHeight="1">
      <c r="A12212" s="5"/>
      <c r="B12212" s="5"/>
      <c r="C12212" s="5" t="str">
        <f>IFERROR(__xludf.DUMMYFUNCTION("""COMPUTED_VALUE"""),"")</f>
        <v/>
      </c>
      <c r="D12212" s="5">
        <v>0.0</v>
      </c>
    </row>
    <row r="12213" ht="14.25" customHeight="1">
      <c r="A12213" s="5"/>
      <c r="B12213" s="5"/>
      <c r="C12213" s="5" t="str">
        <f>IFERROR(__xludf.DUMMYFUNCTION("""COMPUTED_VALUE"""),"")</f>
        <v/>
      </c>
      <c r="D12213" s="5">
        <v>0.0</v>
      </c>
    </row>
    <row r="12214" ht="14.25" customHeight="1">
      <c r="A12214" s="5"/>
      <c r="B12214" s="5"/>
      <c r="C12214" s="5" t="str">
        <f>IFERROR(__xludf.DUMMYFUNCTION("""COMPUTED_VALUE"""),"")</f>
        <v/>
      </c>
      <c r="D12214" s="5">
        <v>0.0</v>
      </c>
    </row>
    <row r="12215" ht="14.25" customHeight="1">
      <c r="A12215" s="5"/>
      <c r="B12215" s="5"/>
      <c r="C12215" s="5" t="str">
        <f>IFERROR(__xludf.DUMMYFUNCTION("""COMPUTED_VALUE"""),"")</f>
        <v/>
      </c>
      <c r="D12215" s="5">
        <v>0.0</v>
      </c>
    </row>
    <row r="12216" ht="14.25" customHeight="1">
      <c r="A12216" s="5"/>
      <c r="B12216" s="5"/>
      <c r="C12216" s="5" t="str">
        <f>IFERROR(__xludf.DUMMYFUNCTION("""COMPUTED_VALUE"""),"")</f>
        <v/>
      </c>
      <c r="D12216" s="5">
        <v>0.0</v>
      </c>
    </row>
    <row r="12217" ht="14.25" customHeight="1">
      <c r="A12217" s="5"/>
      <c r="B12217" s="5"/>
      <c r="C12217" s="5" t="str">
        <f>IFERROR(__xludf.DUMMYFUNCTION("""COMPUTED_VALUE"""),"")</f>
        <v/>
      </c>
      <c r="D12217" s="5">
        <v>0.0</v>
      </c>
    </row>
    <row r="12218" ht="14.25" customHeight="1">
      <c r="A12218" s="5"/>
      <c r="B12218" s="5"/>
      <c r="C12218" s="5" t="str">
        <f>IFERROR(__xludf.DUMMYFUNCTION("""COMPUTED_VALUE"""),"")</f>
        <v/>
      </c>
      <c r="D12218" s="5">
        <v>0.0</v>
      </c>
    </row>
    <row r="12219" ht="14.25" customHeight="1">
      <c r="A12219" s="5"/>
      <c r="B12219" s="5"/>
      <c r="C12219" s="5" t="str">
        <f>IFERROR(__xludf.DUMMYFUNCTION("""COMPUTED_VALUE"""),"")</f>
        <v/>
      </c>
      <c r="D12219" s="5">
        <v>0.0</v>
      </c>
    </row>
    <row r="12220" ht="14.25" customHeight="1">
      <c r="A12220" s="5"/>
      <c r="B12220" s="5"/>
      <c r="C12220" s="5" t="str">
        <f>IFERROR(__xludf.DUMMYFUNCTION("""COMPUTED_VALUE"""),"")</f>
        <v/>
      </c>
      <c r="D12220" s="5">
        <v>0.0</v>
      </c>
    </row>
    <row r="12221" ht="14.25" customHeight="1">
      <c r="A12221" s="5"/>
      <c r="B12221" s="5"/>
      <c r="C12221" s="5" t="str">
        <f>IFERROR(__xludf.DUMMYFUNCTION("""COMPUTED_VALUE"""),"")</f>
        <v/>
      </c>
      <c r="D12221" s="5">
        <v>0.0</v>
      </c>
    </row>
    <row r="12222" ht="14.25" customHeight="1">
      <c r="A12222" s="5"/>
      <c r="B12222" s="5"/>
      <c r="C12222" s="5" t="str">
        <f>IFERROR(__xludf.DUMMYFUNCTION("""COMPUTED_VALUE"""),"")</f>
        <v/>
      </c>
      <c r="D12222" s="5">
        <v>0.0</v>
      </c>
    </row>
    <row r="12223" ht="14.25" customHeight="1">
      <c r="A12223" s="5"/>
      <c r="B12223" s="5"/>
      <c r="C12223" s="5" t="str">
        <f>IFERROR(__xludf.DUMMYFUNCTION("""COMPUTED_VALUE"""),"")</f>
        <v/>
      </c>
      <c r="D12223" s="5">
        <v>0.0</v>
      </c>
    </row>
    <row r="12224" ht="14.25" customHeight="1">
      <c r="A12224" s="5"/>
      <c r="B12224" s="5"/>
      <c r="C12224" s="5" t="str">
        <f>IFERROR(__xludf.DUMMYFUNCTION("""COMPUTED_VALUE"""),"")</f>
        <v/>
      </c>
      <c r="D12224" s="5">
        <v>0.0</v>
      </c>
    </row>
    <row r="12225" ht="14.25" customHeight="1">
      <c r="A12225" s="5"/>
      <c r="B12225" s="5"/>
      <c r="C12225" s="5" t="str">
        <f>IFERROR(__xludf.DUMMYFUNCTION("""COMPUTED_VALUE"""),"")</f>
        <v/>
      </c>
      <c r="D12225" s="5">
        <v>0.0</v>
      </c>
    </row>
    <row r="12226" ht="14.25" customHeight="1">
      <c r="A12226" s="5"/>
      <c r="B12226" s="5"/>
      <c r="C12226" s="5" t="str">
        <f>IFERROR(__xludf.DUMMYFUNCTION("""COMPUTED_VALUE"""),"")</f>
        <v/>
      </c>
      <c r="D12226" s="5">
        <v>0.0</v>
      </c>
    </row>
    <row r="12227" ht="14.25" customHeight="1">
      <c r="A12227" s="5"/>
      <c r="B12227" s="5"/>
      <c r="C12227" s="5" t="str">
        <f>IFERROR(__xludf.DUMMYFUNCTION("""COMPUTED_VALUE"""),"")</f>
        <v/>
      </c>
      <c r="D12227" s="5">
        <v>0.0</v>
      </c>
    </row>
    <row r="12228" ht="14.25" customHeight="1">
      <c r="A12228" s="5"/>
      <c r="B12228" s="5"/>
      <c r="C12228" s="5" t="str">
        <f>IFERROR(__xludf.DUMMYFUNCTION("""COMPUTED_VALUE"""),"")</f>
        <v/>
      </c>
      <c r="D12228" s="5">
        <v>0.0</v>
      </c>
    </row>
    <row r="12229" ht="14.25" customHeight="1">
      <c r="A12229" s="5"/>
      <c r="B12229" s="5"/>
      <c r="C12229" s="5" t="str">
        <f>IFERROR(__xludf.DUMMYFUNCTION("""COMPUTED_VALUE"""),"")</f>
        <v/>
      </c>
      <c r="D12229" s="5">
        <v>0.0</v>
      </c>
    </row>
    <row r="12230" ht="14.25" customHeight="1">
      <c r="A12230" s="5"/>
      <c r="B12230" s="5"/>
      <c r="C12230" s="5" t="str">
        <f>IFERROR(__xludf.DUMMYFUNCTION("""COMPUTED_VALUE"""),"")</f>
        <v/>
      </c>
      <c r="D12230" s="5">
        <v>0.0</v>
      </c>
    </row>
    <row r="12231" ht="14.25" customHeight="1">
      <c r="A12231" s="5"/>
      <c r="B12231" s="5"/>
      <c r="C12231" s="5" t="str">
        <f>IFERROR(__xludf.DUMMYFUNCTION("""COMPUTED_VALUE"""),"")</f>
        <v/>
      </c>
      <c r="D12231" s="5">
        <v>0.0</v>
      </c>
    </row>
    <row r="12232" ht="14.25" customHeight="1">
      <c r="A12232" s="5"/>
      <c r="B12232" s="5"/>
      <c r="C12232" s="5" t="str">
        <f>IFERROR(__xludf.DUMMYFUNCTION("""COMPUTED_VALUE"""),"")</f>
        <v/>
      </c>
      <c r="D12232" s="5">
        <v>0.0</v>
      </c>
    </row>
    <row r="12233" ht="14.25" customHeight="1">
      <c r="A12233" s="5"/>
      <c r="B12233" s="5"/>
      <c r="C12233" s="5" t="str">
        <f>IFERROR(__xludf.DUMMYFUNCTION("""COMPUTED_VALUE"""),"")</f>
        <v/>
      </c>
      <c r="D12233" s="5">
        <v>0.0</v>
      </c>
    </row>
    <row r="12234" ht="14.25" customHeight="1">
      <c r="A12234" s="5"/>
      <c r="B12234" s="5"/>
      <c r="C12234" s="5" t="str">
        <f>IFERROR(__xludf.DUMMYFUNCTION("""COMPUTED_VALUE"""),"")</f>
        <v/>
      </c>
      <c r="D12234" s="5">
        <v>0.0</v>
      </c>
    </row>
    <row r="12235" ht="14.25" customHeight="1">
      <c r="A12235" s="5"/>
      <c r="B12235" s="5"/>
      <c r="C12235" s="5" t="str">
        <f>IFERROR(__xludf.DUMMYFUNCTION("""COMPUTED_VALUE"""),"")</f>
        <v/>
      </c>
      <c r="D12235" s="5">
        <v>0.0</v>
      </c>
    </row>
    <row r="12236" ht="14.25" customHeight="1">
      <c r="A12236" s="5"/>
      <c r="B12236" s="5"/>
      <c r="C12236" s="5" t="str">
        <f>IFERROR(__xludf.DUMMYFUNCTION("""COMPUTED_VALUE"""),"")</f>
        <v/>
      </c>
      <c r="D12236" s="5">
        <v>0.0</v>
      </c>
    </row>
    <row r="12237" ht="14.25" customHeight="1">
      <c r="A12237" s="5"/>
      <c r="B12237" s="5"/>
      <c r="C12237" s="5" t="str">
        <f>IFERROR(__xludf.DUMMYFUNCTION("""COMPUTED_VALUE"""),"")</f>
        <v/>
      </c>
      <c r="D12237" s="5">
        <v>0.0</v>
      </c>
    </row>
    <row r="12238" ht="14.25" customHeight="1">
      <c r="A12238" s="5"/>
      <c r="B12238" s="5"/>
      <c r="C12238" s="5" t="str">
        <f>IFERROR(__xludf.DUMMYFUNCTION("""COMPUTED_VALUE"""),"")</f>
        <v/>
      </c>
      <c r="D12238" s="5">
        <v>0.0</v>
      </c>
    </row>
    <row r="12239" ht="14.25" customHeight="1">
      <c r="A12239" s="5"/>
      <c r="B12239" s="5"/>
      <c r="C12239" s="5" t="str">
        <f>IFERROR(__xludf.DUMMYFUNCTION("""COMPUTED_VALUE"""),"")</f>
        <v/>
      </c>
      <c r="D12239" s="5">
        <v>0.0</v>
      </c>
    </row>
    <row r="12240" ht="14.25" customHeight="1">
      <c r="A12240" s="5"/>
      <c r="B12240" s="5"/>
      <c r="C12240" s="5" t="str">
        <f>IFERROR(__xludf.DUMMYFUNCTION("""COMPUTED_VALUE"""),"")</f>
        <v/>
      </c>
      <c r="D12240" s="5">
        <v>0.0</v>
      </c>
    </row>
    <row r="12241" ht="14.25" customHeight="1">
      <c r="A12241" s="5"/>
      <c r="B12241" s="5"/>
      <c r="C12241" s="5" t="str">
        <f>IFERROR(__xludf.DUMMYFUNCTION("""COMPUTED_VALUE"""),"")</f>
        <v/>
      </c>
      <c r="D12241" s="5">
        <v>0.0</v>
      </c>
    </row>
    <row r="12242" ht="14.25" customHeight="1">
      <c r="A12242" s="5"/>
      <c r="B12242" s="5"/>
      <c r="C12242" s="5" t="str">
        <f>IFERROR(__xludf.DUMMYFUNCTION("""COMPUTED_VALUE"""),"")</f>
        <v/>
      </c>
      <c r="D12242" s="5">
        <v>0.0</v>
      </c>
    </row>
    <row r="12243" ht="14.25" customHeight="1">
      <c r="A12243" s="5"/>
      <c r="B12243" s="5"/>
      <c r="C12243" s="5" t="str">
        <f>IFERROR(__xludf.DUMMYFUNCTION("""COMPUTED_VALUE"""),"")</f>
        <v/>
      </c>
      <c r="D12243" s="5">
        <v>0.0</v>
      </c>
    </row>
    <row r="12244" ht="14.25" customHeight="1">
      <c r="A12244" s="5"/>
      <c r="B12244" s="5"/>
      <c r="C12244" s="5" t="str">
        <f>IFERROR(__xludf.DUMMYFUNCTION("""COMPUTED_VALUE"""),"")</f>
        <v/>
      </c>
      <c r="D12244" s="5">
        <v>0.0</v>
      </c>
    </row>
    <row r="12245" ht="14.25" customHeight="1">
      <c r="A12245" s="5"/>
      <c r="B12245" s="5"/>
      <c r="C12245" s="5" t="str">
        <f>IFERROR(__xludf.DUMMYFUNCTION("""COMPUTED_VALUE"""),"")</f>
        <v/>
      </c>
      <c r="D12245" s="5">
        <v>0.0</v>
      </c>
    </row>
    <row r="12246" ht="14.25" customHeight="1">
      <c r="A12246" s="5"/>
      <c r="B12246" s="5"/>
      <c r="C12246" s="5" t="str">
        <f>IFERROR(__xludf.DUMMYFUNCTION("""COMPUTED_VALUE"""),"")</f>
        <v/>
      </c>
      <c r="D12246" s="5">
        <v>0.0</v>
      </c>
    </row>
    <row r="12247" ht="14.25" customHeight="1">
      <c r="A12247" s="5"/>
      <c r="B12247" s="5"/>
      <c r="C12247" s="5" t="str">
        <f>IFERROR(__xludf.DUMMYFUNCTION("""COMPUTED_VALUE"""),"")</f>
        <v/>
      </c>
      <c r="D12247" s="5">
        <v>0.0</v>
      </c>
    </row>
    <row r="12248" ht="14.25" customHeight="1">
      <c r="A12248" s="5"/>
      <c r="B12248" s="5"/>
      <c r="C12248" s="5" t="str">
        <f>IFERROR(__xludf.DUMMYFUNCTION("""COMPUTED_VALUE"""),"")</f>
        <v/>
      </c>
      <c r="D12248" s="5">
        <v>0.0</v>
      </c>
    </row>
    <row r="12249" ht="14.25" customHeight="1">
      <c r="A12249" s="5"/>
      <c r="B12249" s="5"/>
      <c r="C12249" s="5" t="str">
        <f>IFERROR(__xludf.DUMMYFUNCTION("""COMPUTED_VALUE"""),"")</f>
        <v/>
      </c>
      <c r="D12249" s="5">
        <v>0.0</v>
      </c>
    </row>
    <row r="12250" ht="14.25" customHeight="1">
      <c r="A12250" s="5"/>
      <c r="B12250" s="5"/>
      <c r="C12250" s="5" t="str">
        <f>IFERROR(__xludf.DUMMYFUNCTION("""COMPUTED_VALUE"""),"")</f>
        <v/>
      </c>
      <c r="D12250" s="5">
        <v>0.0</v>
      </c>
    </row>
    <row r="12251" ht="14.25" customHeight="1">
      <c r="A12251" s="5"/>
      <c r="B12251" s="5"/>
      <c r="C12251" s="5" t="str">
        <f>IFERROR(__xludf.DUMMYFUNCTION("""COMPUTED_VALUE"""),"")</f>
        <v/>
      </c>
      <c r="D12251" s="5">
        <v>0.0</v>
      </c>
    </row>
    <row r="12252" ht="14.25" customHeight="1">
      <c r="A12252" s="5"/>
      <c r="B12252" s="5"/>
      <c r="C12252" s="5" t="str">
        <f>IFERROR(__xludf.DUMMYFUNCTION("""COMPUTED_VALUE"""),"")</f>
        <v/>
      </c>
      <c r="D12252" s="5">
        <v>0.0</v>
      </c>
    </row>
    <row r="12253" ht="14.25" customHeight="1">
      <c r="A12253" s="5"/>
      <c r="B12253" s="5"/>
      <c r="C12253" s="5" t="str">
        <f>IFERROR(__xludf.DUMMYFUNCTION("""COMPUTED_VALUE"""),"")</f>
        <v/>
      </c>
      <c r="D12253" s="5">
        <v>0.0</v>
      </c>
    </row>
    <row r="12254" ht="14.25" customHeight="1">
      <c r="A12254" s="5"/>
      <c r="B12254" s="5"/>
      <c r="C12254" s="5" t="str">
        <f>IFERROR(__xludf.DUMMYFUNCTION("""COMPUTED_VALUE"""),"")</f>
        <v/>
      </c>
      <c r="D12254" s="5">
        <v>0.0</v>
      </c>
    </row>
    <row r="12255" ht="14.25" customHeight="1">
      <c r="A12255" s="5"/>
      <c r="B12255" s="5"/>
      <c r="C12255" s="5" t="str">
        <f>IFERROR(__xludf.DUMMYFUNCTION("""COMPUTED_VALUE"""),"")</f>
        <v/>
      </c>
      <c r="D12255" s="5">
        <v>0.0</v>
      </c>
    </row>
    <row r="12256" ht="14.25" customHeight="1">
      <c r="A12256" s="5"/>
      <c r="B12256" s="5"/>
      <c r="C12256" s="5" t="str">
        <f>IFERROR(__xludf.DUMMYFUNCTION("""COMPUTED_VALUE"""),"")</f>
        <v/>
      </c>
      <c r="D12256" s="5">
        <v>0.0</v>
      </c>
    </row>
    <row r="12257" ht="14.25" customHeight="1">
      <c r="A12257" s="5"/>
      <c r="B12257" s="5"/>
      <c r="C12257" s="5" t="str">
        <f>IFERROR(__xludf.DUMMYFUNCTION("""COMPUTED_VALUE"""),"")</f>
        <v/>
      </c>
      <c r="D12257" s="5">
        <v>0.0</v>
      </c>
    </row>
    <row r="12258" ht="14.25" customHeight="1">
      <c r="A12258" s="5"/>
      <c r="B12258" s="5"/>
      <c r="C12258" s="5" t="str">
        <f>IFERROR(__xludf.DUMMYFUNCTION("""COMPUTED_VALUE"""),"")</f>
        <v/>
      </c>
      <c r="D12258" s="5">
        <v>0.0</v>
      </c>
    </row>
    <row r="12259" ht="14.25" customHeight="1">
      <c r="A12259" s="5"/>
      <c r="B12259" s="5"/>
      <c r="C12259" s="5" t="str">
        <f>IFERROR(__xludf.DUMMYFUNCTION("""COMPUTED_VALUE"""),"")</f>
        <v/>
      </c>
      <c r="D12259" s="5">
        <v>0.0</v>
      </c>
    </row>
    <row r="12260" ht="14.25" customHeight="1">
      <c r="A12260" s="5"/>
      <c r="B12260" s="5"/>
      <c r="C12260" s="5" t="str">
        <f>IFERROR(__xludf.DUMMYFUNCTION("""COMPUTED_VALUE"""),"")</f>
        <v/>
      </c>
      <c r="D12260" s="5">
        <v>0.0</v>
      </c>
    </row>
    <row r="12261" ht="14.25" customHeight="1">
      <c r="A12261" s="5"/>
      <c r="B12261" s="5"/>
      <c r="C12261" s="5" t="str">
        <f>IFERROR(__xludf.DUMMYFUNCTION("""COMPUTED_VALUE"""),"")</f>
        <v/>
      </c>
      <c r="D12261" s="5">
        <v>0.0</v>
      </c>
    </row>
    <row r="12262" ht="14.25" customHeight="1">
      <c r="A12262" s="5"/>
      <c r="B12262" s="5"/>
      <c r="C12262" s="5" t="str">
        <f>IFERROR(__xludf.DUMMYFUNCTION("""COMPUTED_VALUE"""),"")</f>
        <v/>
      </c>
      <c r="D12262" s="5">
        <v>0.0</v>
      </c>
    </row>
    <row r="12263" ht="14.25" customHeight="1">
      <c r="A12263" s="5"/>
      <c r="B12263" s="5"/>
      <c r="C12263" s="5" t="str">
        <f>IFERROR(__xludf.DUMMYFUNCTION("""COMPUTED_VALUE"""),"")</f>
        <v/>
      </c>
      <c r="D12263" s="5">
        <v>0.0</v>
      </c>
    </row>
    <row r="12264" ht="14.25" customHeight="1">
      <c r="A12264" s="5"/>
      <c r="B12264" s="5"/>
      <c r="C12264" s="5" t="str">
        <f>IFERROR(__xludf.DUMMYFUNCTION("""COMPUTED_VALUE"""),"")</f>
        <v/>
      </c>
      <c r="D12264" s="5">
        <v>0.0</v>
      </c>
    </row>
    <row r="12265" ht="14.25" customHeight="1">
      <c r="A12265" s="5"/>
      <c r="B12265" s="5"/>
      <c r="C12265" s="5" t="str">
        <f>IFERROR(__xludf.DUMMYFUNCTION("""COMPUTED_VALUE"""),"")</f>
        <v/>
      </c>
      <c r="D12265" s="5">
        <v>0.0</v>
      </c>
    </row>
    <row r="12266" ht="14.25" customHeight="1">
      <c r="A12266" s="5"/>
      <c r="B12266" s="5"/>
      <c r="C12266" s="5" t="str">
        <f>IFERROR(__xludf.DUMMYFUNCTION("""COMPUTED_VALUE"""),"")</f>
        <v/>
      </c>
      <c r="D12266" s="5">
        <v>0.0</v>
      </c>
    </row>
    <row r="12267" ht="14.25" customHeight="1">
      <c r="A12267" s="5"/>
      <c r="B12267" s="5"/>
      <c r="C12267" s="5" t="str">
        <f>IFERROR(__xludf.DUMMYFUNCTION("""COMPUTED_VALUE"""),"")</f>
        <v/>
      </c>
      <c r="D12267" s="5">
        <v>0.0</v>
      </c>
    </row>
    <row r="12268" ht="14.25" customHeight="1">
      <c r="A12268" s="5"/>
      <c r="B12268" s="5"/>
      <c r="C12268" s="5" t="str">
        <f>IFERROR(__xludf.DUMMYFUNCTION("""COMPUTED_VALUE"""),"")</f>
        <v/>
      </c>
      <c r="D12268" s="5">
        <v>0.0</v>
      </c>
    </row>
    <row r="12269" ht="14.25" customHeight="1">
      <c r="A12269" s="5"/>
      <c r="B12269" s="5"/>
      <c r="C12269" s="5" t="str">
        <f>IFERROR(__xludf.DUMMYFUNCTION("""COMPUTED_VALUE"""),"")</f>
        <v/>
      </c>
      <c r="D12269" s="5">
        <v>0.0</v>
      </c>
    </row>
    <row r="12270" ht="14.25" customHeight="1">
      <c r="A12270" s="5"/>
      <c r="B12270" s="5"/>
      <c r="C12270" s="5" t="str">
        <f>IFERROR(__xludf.DUMMYFUNCTION("""COMPUTED_VALUE"""),"")</f>
        <v/>
      </c>
      <c r="D12270" s="5">
        <v>0.0</v>
      </c>
    </row>
    <row r="12271" ht="14.25" customHeight="1">
      <c r="A12271" s="5"/>
      <c r="B12271" s="5"/>
      <c r="C12271" s="5" t="str">
        <f>IFERROR(__xludf.DUMMYFUNCTION("""COMPUTED_VALUE"""),"")</f>
        <v/>
      </c>
      <c r="D12271" s="5">
        <v>0.0</v>
      </c>
    </row>
    <row r="12272" ht="14.25" customHeight="1">
      <c r="A12272" s="5"/>
      <c r="B12272" s="5"/>
      <c r="C12272" s="5" t="str">
        <f>IFERROR(__xludf.DUMMYFUNCTION("""COMPUTED_VALUE"""),"")</f>
        <v/>
      </c>
      <c r="D12272" s="5">
        <v>0.0</v>
      </c>
    </row>
    <row r="12273" ht="14.25" customHeight="1">
      <c r="A12273" s="5"/>
      <c r="B12273" s="5"/>
      <c r="C12273" s="5" t="str">
        <f>IFERROR(__xludf.DUMMYFUNCTION("""COMPUTED_VALUE"""),"")</f>
        <v/>
      </c>
      <c r="D12273" s="5">
        <v>0.0</v>
      </c>
    </row>
    <row r="12274" ht="14.25" customHeight="1">
      <c r="A12274" s="5"/>
      <c r="B12274" s="5"/>
      <c r="C12274" s="5" t="str">
        <f>IFERROR(__xludf.DUMMYFUNCTION("""COMPUTED_VALUE"""),"")</f>
        <v/>
      </c>
      <c r="D12274" s="5">
        <v>0.0</v>
      </c>
    </row>
    <row r="12275" ht="14.25" customHeight="1">
      <c r="A12275" s="5"/>
      <c r="B12275" s="5"/>
      <c r="C12275" s="5" t="str">
        <f>IFERROR(__xludf.DUMMYFUNCTION("""COMPUTED_VALUE"""),"")</f>
        <v/>
      </c>
      <c r="D12275" s="5">
        <v>0.0</v>
      </c>
    </row>
    <row r="12276" ht="14.25" customHeight="1">
      <c r="A12276" s="5"/>
      <c r="B12276" s="5"/>
      <c r="C12276" s="5" t="str">
        <f>IFERROR(__xludf.DUMMYFUNCTION("""COMPUTED_VALUE"""),"")</f>
        <v/>
      </c>
      <c r="D12276" s="5">
        <v>0.0</v>
      </c>
    </row>
    <row r="12277" ht="14.25" customHeight="1">
      <c r="A12277" s="5"/>
      <c r="B12277" s="5"/>
      <c r="C12277" s="5" t="str">
        <f>IFERROR(__xludf.DUMMYFUNCTION("""COMPUTED_VALUE"""),"")</f>
        <v/>
      </c>
      <c r="D12277" s="5">
        <v>0.0</v>
      </c>
    </row>
    <row r="12278" ht="14.25" customHeight="1">
      <c r="A12278" s="5"/>
      <c r="B12278" s="5"/>
      <c r="C12278" s="5" t="str">
        <f>IFERROR(__xludf.DUMMYFUNCTION("""COMPUTED_VALUE"""),"")</f>
        <v/>
      </c>
      <c r="D12278" s="5">
        <v>0.0</v>
      </c>
    </row>
    <row r="12279" ht="14.25" customHeight="1">
      <c r="A12279" s="5"/>
      <c r="B12279" s="5"/>
      <c r="C12279" s="5" t="str">
        <f>IFERROR(__xludf.DUMMYFUNCTION("""COMPUTED_VALUE"""),"")</f>
        <v/>
      </c>
      <c r="D12279" s="5">
        <v>0.0</v>
      </c>
    </row>
    <row r="12280" ht="14.25" customHeight="1">
      <c r="A12280" s="5"/>
      <c r="B12280" s="5"/>
      <c r="C12280" s="5" t="str">
        <f>IFERROR(__xludf.DUMMYFUNCTION("""COMPUTED_VALUE"""),"")</f>
        <v/>
      </c>
      <c r="D12280" s="5">
        <v>0.0</v>
      </c>
    </row>
    <row r="12281" ht="14.25" customHeight="1">
      <c r="A12281" s="5"/>
      <c r="B12281" s="5"/>
      <c r="C12281" s="5" t="str">
        <f>IFERROR(__xludf.DUMMYFUNCTION("""COMPUTED_VALUE"""),"")</f>
        <v/>
      </c>
      <c r="D12281" s="5">
        <v>0.0</v>
      </c>
    </row>
    <row r="12282" ht="14.25" customHeight="1">
      <c r="A12282" s="5"/>
      <c r="B12282" s="5"/>
      <c r="C12282" s="5" t="str">
        <f>IFERROR(__xludf.DUMMYFUNCTION("""COMPUTED_VALUE"""),"")</f>
        <v/>
      </c>
      <c r="D12282" s="5">
        <v>0.0</v>
      </c>
    </row>
    <row r="12283" ht="14.25" customHeight="1">
      <c r="A12283" s="5"/>
      <c r="B12283" s="5"/>
      <c r="C12283" s="5" t="str">
        <f>IFERROR(__xludf.DUMMYFUNCTION("""COMPUTED_VALUE"""),"")</f>
        <v/>
      </c>
      <c r="D12283" s="5">
        <v>0.0</v>
      </c>
    </row>
    <row r="12284" ht="14.25" customHeight="1">
      <c r="A12284" s="5"/>
      <c r="B12284" s="5"/>
      <c r="C12284" s="5" t="str">
        <f>IFERROR(__xludf.DUMMYFUNCTION("""COMPUTED_VALUE"""),"")</f>
        <v/>
      </c>
      <c r="D12284" s="5">
        <v>0.0</v>
      </c>
    </row>
    <row r="12285" ht="14.25" customHeight="1">
      <c r="A12285" s="5"/>
      <c r="B12285" s="5"/>
      <c r="C12285" s="5" t="str">
        <f>IFERROR(__xludf.DUMMYFUNCTION("""COMPUTED_VALUE"""),"")</f>
        <v/>
      </c>
      <c r="D12285" s="5">
        <v>0.0</v>
      </c>
    </row>
    <row r="12286" ht="14.25" customHeight="1">
      <c r="A12286" s="5"/>
      <c r="B12286" s="5"/>
      <c r="C12286" s="5" t="str">
        <f>IFERROR(__xludf.DUMMYFUNCTION("""COMPUTED_VALUE"""),"")</f>
        <v/>
      </c>
      <c r="D12286" s="5">
        <v>0.0</v>
      </c>
    </row>
    <row r="12287" ht="14.25" customHeight="1">
      <c r="A12287" s="5"/>
      <c r="B12287" s="5"/>
      <c r="C12287" s="5" t="str">
        <f>IFERROR(__xludf.DUMMYFUNCTION("""COMPUTED_VALUE"""),"")</f>
        <v/>
      </c>
      <c r="D12287" s="5">
        <v>0.0</v>
      </c>
    </row>
    <row r="12288" ht="14.25" customHeight="1">
      <c r="A12288" s="5"/>
      <c r="B12288" s="5"/>
      <c r="C12288" s="5" t="str">
        <f>IFERROR(__xludf.DUMMYFUNCTION("""COMPUTED_VALUE"""),"")</f>
        <v/>
      </c>
      <c r="D12288" s="5">
        <v>0.0</v>
      </c>
    </row>
    <row r="12289" ht="14.25" customHeight="1">
      <c r="A12289" s="5"/>
      <c r="B12289" s="5"/>
      <c r="C12289" s="5" t="str">
        <f>IFERROR(__xludf.DUMMYFUNCTION("""COMPUTED_VALUE"""),"")</f>
        <v/>
      </c>
      <c r="D12289" s="5">
        <v>0.0</v>
      </c>
    </row>
    <row r="12290" ht="14.25" customHeight="1">
      <c r="A12290" s="5"/>
      <c r="B12290" s="5"/>
      <c r="C12290" s="5" t="str">
        <f>IFERROR(__xludf.DUMMYFUNCTION("""COMPUTED_VALUE"""),"")</f>
        <v/>
      </c>
      <c r="D12290" s="5">
        <v>0.0</v>
      </c>
    </row>
    <row r="12291" ht="14.25" customHeight="1">
      <c r="A12291" s="5"/>
      <c r="B12291" s="5"/>
      <c r="C12291" s="5" t="str">
        <f>IFERROR(__xludf.DUMMYFUNCTION("""COMPUTED_VALUE"""),"")</f>
        <v/>
      </c>
      <c r="D12291" s="5">
        <v>0.0</v>
      </c>
    </row>
    <row r="12292" ht="14.25" customHeight="1">
      <c r="A12292" s="5"/>
      <c r="B12292" s="5"/>
      <c r="C12292" s="5" t="str">
        <f>IFERROR(__xludf.DUMMYFUNCTION("""COMPUTED_VALUE"""),"")</f>
        <v/>
      </c>
      <c r="D12292" s="5">
        <v>0.0</v>
      </c>
    </row>
    <row r="12293" ht="14.25" customHeight="1">
      <c r="A12293" s="5"/>
      <c r="B12293" s="5"/>
      <c r="C12293" s="5" t="str">
        <f>IFERROR(__xludf.DUMMYFUNCTION("""COMPUTED_VALUE"""),"")</f>
        <v/>
      </c>
      <c r="D12293" s="5">
        <v>0.0</v>
      </c>
    </row>
    <row r="12294" ht="14.25" customHeight="1">
      <c r="A12294" s="5"/>
      <c r="B12294" s="5"/>
      <c r="C12294" s="5" t="str">
        <f>IFERROR(__xludf.DUMMYFUNCTION("""COMPUTED_VALUE"""),"")</f>
        <v/>
      </c>
      <c r="D12294" s="5">
        <v>0.0</v>
      </c>
    </row>
    <row r="12295" ht="14.25" customHeight="1">
      <c r="A12295" s="5"/>
      <c r="B12295" s="5"/>
      <c r="C12295" s="5" t="str">
        <f>IFERROR(__xludf.DUMMYFUNCTION("""COMPUTED_VALUE"""),"")</f>
        <v/>
      </c>
      <c r="D12295" s="5">
        <v>0.0</v>
      </c>
    </row>
    <row r="12296" ht="14.25" customHeight="1">
      <c r="A12296" s="5"/>
      <c r="B12296" s="5"/>
      <c r="C12296" s="5" t="str">
        <f>IFERROR(__xludf.DUMMYFUNCTION("""COMPUTED_VALUE"""),"")</f>
        <v/>
      </c>
      <c r="D12296" s="5">
        <v>0.0</v>
      </c>
    </row>
    <row r="12297" ht="14.25" customHeight="1">
      <c r="A12297" s="5"/>
      <c r="B12297" s="5"/>
      <c r="C12297" s="5" t="str">
        <f>IFERROR(__xludf.DUMMYFUNCTION("""COMPUTED_VALUE"""),"")</f>
        <v/>
      </c>
      <c r="D12297" s="5">
        <v>0.0</v>
      </c>
    </row>
    <row r="12298" ht="14.25" customHeight="1">
      <c r="A12298" s="5"/>
      <c r="B12298" s="5"/>
      <c r="C12298" s="5" t="str">
        <f>IFERROR(__xludf.DUMMYFUNCTION("""COMPUTED_VALUE"""),"")</f>
        <v/>
      </c>
      <c r="D12298" s="5">
        <v>0.0</v>
      </c>
    </row>
    <row r="12299" ht="14.25" customHeight="1">
      <c r="A12299" s="5"/>
      <c r="B12299" s="5"/>
      <c r="C12299" s="5" t="str">
        <f>IFERROR(__xludf.DUMMYFUNCTION("""COMPUTED_VALUE"""),"")</f>
        <v/>
      </c>
      <c r="D12299" s="5">
        <v>0.0</v>
      </c>
    </row>
    <row r="12300" ht="14.25" customHeight="1">
      <c r="A12300" s="5"/>
      <c r="B12300" s="5"/>
      <c r="C12300" s="5" t="str">
        <f>IFERROR(__xludf.DUMMYFUNCTION("""COMPUTED_VALUE"""),"")</f>
        <v/>
      </c>
      <c r="D12300" s="5">
        <v>0.0</v>
      </c>
    </row>
    <row r="12301" ht="14.25" customHeight="1">
      <c r="A12301" s="5"/>
      <c r="B12301" s="5"/>
      <c r="C12301" s="5" t="str">
        <f>IFERROR(__xludf.DUMMYFUNCTION("""COMPUTED_VALUE"""),"")</f>
        <v/>
      </c>
      <c r="D12301" s="5">
        <v>0.0</v>
      </c>
    </row>
    <row r="12302" ht="14.25" customHeight="1">
      <c r="A12302" s="5"/>
      <c r="B12302" s="5"/>
      <c r="C12302" s="5" t="str">
        <f>IFERROR(__xludf.DUMMYFUNCTION("""COMPUTED_VALUE"""),"")</f>
        <v/>
      </c>
      <c r="D12302" s="5">
        <v>0.0</v>
      </c>
    </row>
    <row r="12303" ht="14.25" customHeight="1">
      <c r="A12303" s="5"/>
      <c r="B12303" s="5"/>
      <c r="C12303" s="5" t="str">
        <f>IFERROR(__xludf.DUMMYFUNCTION("""COMPUTED_VALUE"""),"")</f>
        <v/>
      </c>
      <c r="D12303" s="5">
        <v>0.0</v>
      </c>
    </row>
    <row r="12304" ht="14.25" customHeight="1">
      <c r="A12304" s="5"/>
      <c r="B12304" s="5"/>
      <c r="C12304" s="5" t="str">
        <f>IFERROR(__xludf.DUMMYFUNCTION("""COMPUTED_VALUE"""),"")</f>
        <v/>
      </c>
      <c r="D12304" s="5">
        <v>0.0</v>
      </c>
    </row>
    <row r="12305" ht="14.25" customHeight="1">
      <c r="A12305" s="5"/>
      <c r="B12305" s="5"/>
      <c r="C12305" s="5" t="str">
        <f>IFERROR(__xludf.DUMMYFUNCTION("""COMPUTED_VALUE"""),"")</f>
        <v/>
      </c>
      <c r="D12305" s="5">
        <v>0.0</v>
      </c>
    </row>
    <row r="12306" ht="14.25" customHeight="1">
      <c r="A12306" s="5"/>
      <c r="B12306" s="5"/>
      <c r="C12306" s="5" t="str">
        <f>IFERROR(__xludf.DUMMYFUNCTION("""COMPUTED_VALUE"""),"")</f>
        <v/>
      </c>
      <c r="D12306" s="5">
        <v>0.0</v>
      </c>
    </row>
    <row r="12307" ht="14.25" customHeight="1">
      <c r="A12307" s="5"/>
      <c r="B12307" s="5"/>
      <c r="C12307" s="5" t="str">
        <f>IFERROR(__xludf.DUMMYFUNCTION("""COMPUTED_VALUE"""),"")</f>
        <v/>
      </c>
      <c r="D12307" s="5">
        <v>0.0</v>
      </c>
    </row>
    <row r="12308" ht="14.25" customHeight="1">
      <c r="A12308" s="5"/>
      <c r="B12308" s="5"/>
      <c r="C12308" s="5" t="str">
        <f>IFERROR(__xludf.DUMMYFUNCTION("""COMPUTED_VALUE"""),"")</f>
        <v/>
      </c>
      <c r="D12308" s="5">
        <v>0.0</v>
      </c>
    </row>
    <row r="12309" ht="14.25" customHeight="1">
      <c r="A12309" s="5"/>
      <c r="B12309" s="5"/>
      <c r="C12309" s="5" t="str">
        <f>IFERROR(__xludf.DUMMYFUNCTION("""COMPUTED_VALUE"""),"")</f>
        <v/>
      </c>
      <c r="D12309" s="5">
        <v>0.0</v>
      </c>
    </row>
    <row r="12310" ht="14.25" customHeight="1">
      <c r="A12310" s="5"/>
      <c r="B12310" s="5"/>
      <c r="C12310" s="5" t="str">
        <f>IFERROR(__xludf.DUMMYFUNCTION("""COMPUTED_VALUE"""),"")</f>
        <v/>
      </c>
      <c r="D12310" s="5">
        <v>0.0</v>
      </c>
    </row>
    <row r="12311" ht="14.25" customHeight="1">
      <c r="A12311" s="5"/>
      <c r="B12311" s="5"/>
      <c r="C12311" s="5" t="str">
        <f>IFERROR(__xludf.DUMMYFUNCTION("""COMPUTED_VALUE"""),"")</f>
        <v/>
      </c>
      <c r="D12311" s="5">
        <v>0.0</v>
      </c>
    </row>
    <row r="12312" ht="14.25" customHeight="1">
      <c r="A12312" s="5"/>
      <c r="B12312" s="5"/>
      <c r="C12312" s="5" t="str">
        <f>IFERROR(__xludf.DUMMYFUNCTION("""COMPUTED_VALUE"""),"")</f>
        <v/>
      </c>
      <c r="D12312" s="5">
        <v>0.0</v>
      </c>
    </row>
    <row r="12313" ht="14.25" customHeight="1">
      <c r="A12313" s="5"/>
      <c r="B12313" s="5"/>
      <c r="C12313" s="5" t="str">
        <f>IFERROR(__xludf.DUMMYFUNCTION("""COMPUTED_VALUE"""),"")</f>
        <v/>
      </c>
      <c r="D12313" s="5">
        <v>0.0</v>
      </c>
    </row>
    <row r="12314" ht="14.25" customHeight="1">
      <c r="A12314" s="5"/>
      <c r="B12314" s="5"/>
      <c r="C12314" s="5" t="str">
        <f>IFERROR(__xludf.DUMMYFUNCTION("""COMPUTED_VALUE"""),"")</f>
        <v/>
      </c>
      <c r="D12314" s="5">
        <v>0.0</v>
      </c>
    </row>
    <row r="12315" ht="14.25" customHeight="1">
      <c r="A12315" s="5"/>
      <c r="B12315" s="5"/>
      <c r="C12315" s="5" t="str">
        <f>IFERROR(__xludf.DUMMYFUNCTION("""COMPUTED_VALUE"""),"")</f>
        <v/>
      </c>
      <c r="D12315" s="5">
        <v>0.0</v>
      </c>
    </row>
    <row r="12316" ht="14.25" customHeight="1">
      <c r="A12316" s="5"/>
      <c r="B12316" s="5"/>
      <c r="C12316" s="5" t="str">
        <f>IFERROR(__xludf.DUMMYFUNCTION("""COMPUTED_VALUE"""),"")</f>
        <v/>
      </c>
      <c r="D12316" s="5">
        <v>0.0</v>
      </c>
    </row>
    <row r="12317" ht="14.25" customHeight="1">
      <c r="A12317" s="5"/>
      <c r="B12317" s="5"/>
      <c r="C12317" s="5" t="str">
        <f>IFERROR(__xludf.DUMMYFUNCTION("""COMPUTED_VALUE"""),"")</f>
        <v/>
      </c>
      <c r="D12317" s="5">
        <v>0.0</v>
      </c>
    </row>
    <row r="12318" ht="14.25" customHeight="1">
      <c r="A12318" s="5"/>
      <c r="B12318" s="5"/>
      <c r="C12318" s="5" t="str">
        <f>IFERROR(__xludf.DUMMYFUNCTION("""COMPUTED_VALUE"""),"")</f>
        <v/>
      </c>
      <c r="D12318" s="5">
        <v>0.0</v>
      </c>
    </row>
    <row r="12319" ht="14.25" customHeight="1">
      <c r="A12319" s="5"/>
      <c r="B12319" s="5"/>
      <c r="C12319" s="5" t="str">
        <f>IFERROR(__xludf.DUMMYFUNCTION("""COMPUTED_VALUE"""),"")</f>
        <v/>
      </c>
      <c r="D12319" s="5">
        <v>0.0</v>
      </c>
    </row>
    <row r="12320" ht="14.25" customHeight="1">
      <c r="A12320" s="5"/>
      <c r="B12320" s="5"/>
      <c r="C12320" s="5" t="str">
        <f>IFERROR(__xludf.DUMMYFUNCTION("""COMPUTED_VALUE"""),"")</f>
        <v/>
      </c>
      <c r="D12320" s="5">
        <v>0.0</v>
      </c>
    </row>
    <row r="12321" ht="14.25" customHeight="1">
      <c r="A12321" s="5"/>
      <c r="B12321" s="5"/>
      <c r="C12321" s="5" t="str">
        <f>IFERROR(__xludf.DUMMYFUNCTION("""COMPUTED_VALUE"""),"")</f>
        <v/>
      </c>
      <c r="D12321" s="5">
        <v>0.0</v>
      </c>
    </row>
    <row r="12322" ht="14.25" customHeight="1">
      <c r="A12322" s="5"/>
      <c r="B12322" s="5"/>
      <c r="C12322" s="5" t="str">
        <f>IFERROR(__xludf.DUMMYFUNCTION("""COMPUTED_VALUE"""),"")</f>
        <v/>
      </c>
      <c r="D12322" s="5">
        <v>0.0</v>
      </c>
    </row>
    <row r="12323" ht="14.25" customHeight="1">
      <c r="A12323" s="5"/>
      <c r="B12323" s="5"/>
      <c r="C12323" s="5" t="str">
        <f>IFERROR(__xludf.DUMMYFUNCTION("""COMPUTED_VALUE"""),"")</f>
        <v/>
      </c>
      <c r="D12323" s="5">
        <v>0.0</v>
      </c>
    </row>
    <row r="12324" ht="14.25" customHeight="1">
      <c r="A12324" s="5"/>
      <c r="B12324" s="5"/>
      <c r="C12324" s="5" t="str">
        <f>IFERROR(__xludf.DUMMYFUNCTION("""COMPUTED_VALUE"""),"")</f>
        <v/>
      </c>
      <c r="D12324" s="5">
        <v>0.0</v>
      </c>
    </row>
    <row r="12325" ht="14.25" customHeight="1">
      <c r="A12325" s="5"/>
      <c r="B12325" s="5"/>
      <c r="C12325" s="5" t="str">
        <f>IFERROR(__xludf.DUMMYFUNCTION("""COMPUTED_VALUE"""),"")</f>
        <v/>
      </c>
      <c r="D12325" s="5">
        <v>0.0</v>
      </c>
    </row>
    <row r="12326" ht="14.25" customHeight="1">
      <c r="A12326" s="5"/>
      <c r="B12326" s="5"/>
      <c r="C12326" s="5" t="str">
        <f>IFERROR(__xludf.DUMMYFUNCTION("""COMPUTED_VALUE"""),"")</f>
        <v/>
      </c>
      <c r="D12326" s="5">
        <v>0.0</v>
      </c>
    </row>
    <row r="12327" ht="14.25" customHeight="1">
      <c r="A12327" s="5"/>
      <c r="B12327" s="5"/>
      <c r="C12327" s="5" t="str">
        <f>IFERROR(__xludf.DUMMYFUNCTION("""COMPUTED_VALUE"""),"")</f>
        <v/>
      </c>
      <c r="D12327" s="5">
        <v>0.0</v>
      </c>
    </row>
    <row r="12328" ht="14.25" customHeight="1">
      <c r="A12328" s="5"/>
      <c r="B12328" s="5"/>
      <c r="C12328" s="5" t="str">
        <f>IFERROR(__xludf.DUMMYFUNCTION("""COMPUTED_VALUE"""),"")</f>
        <v/>
      </c>
      <c r="D12328" s="5">
        <v>0.0</v>
      </c>
    </row>
    <row r="12329" ht="14.25" customHeight="1">
      <c r="A12329" s="5"/>
      <c r="B12329" s="5"/>
      <c r="C12329" s="5" t="str">
        <f>IFERROR(__xludf.DUMMYFUNCTION("""COMPUTED_VALUE"""),"")</f>
        <v/>
      </c>
      <c r="D12329" s="5">
        <v>0.0</v>
      </c>
    </row>
    <row r="12330" ht="14.25" customHeight="1">
      <c r="A12330" s="5"/>
      <c r="B12330" s="5"/>
      <c r="C12330" s="5" t="str">
        <f>IFERROR(__xludf.DUMMYFUNCTION("""COMPUTED_VALUE"""),"")</f>
        <v/>
      </c>
      <c r="D12330" s="5">
        <v>0.0</v>
      </c>
    </row>
    <row r="12331" ht="14.25" customHeight="1">
      <c r="A12331" s="5"/>
      <c r="B12331" s="5"/>
      <c r="C12331" s="5" t="str">
        <f>IFERROR(__xludf.DUMMYFUNCTION("""COMPUTED_VALUE"""),"")</f>
        <v/>
      </c>
      <c r="D12331" s="5">
        <v>0.0</v>
      </c>
    </row>
    <row r="12332" ht="14.25" customHeight="1">
      <c r="A12332" s="5"/>
      <c r="B12332" s="5"/>
      <c r="C12332" s="5" t="str">
        <f>IFERROR(__xludf.DUMMYFUNCTION("""COMPUTED_VALUE"""),"")</f>
        <v/>
      </c>
      <c r="D12332" s="5">
        <v>0.0</v>
      </c>
    </row>
    <row r="12333" ht="14.25" customHeight="1">
      <c r="A12333" s="5"/>
      <c r="B12333" s="5"/>
      <c r="C12333" s="5" t="str">
        <f>IFERROR(__xludf.DUMMYFUNCTION("""COMPUTED_VALUE"""),"")</f>
        <v/>
      </c>
      <c r="D12333" s="5">
        <v>0.0</v>
      </c>
    </row>
    <row r="12334" ht="14.25" customHeight="1">
      <c r="A12334" s="5"/>
      <c r="B12334" s="5"/>
      <c r="C12334" s="5" t="str">
        <f>IFERROR(__xludf.DUMMYFUNCTION("""COMPUTED_VALUE"""),"")</f>
        <v/>
      </c>
      <c r="D12334" s="5">
        <v>0.0</v>
      </c>
    </row>
    <row r="12335" ht="14.25" customHeight="1">
      <c r="A12335" s="5"/>
      <c r="B12335" s="5"/>
      <c r="C12335" s="5" t="str">
        <f>IFERROR(__xludf.DUMMYFUNCTION("""COMPUTED_VALUE"""),"")</f>
        <v/>
      </c>
      <c r="D12335" s="5">
        <v>0.0</v>
      </c>
    </row>
    <row r="12336" ht="14.25" customHeight="1">
      <c r="A12336" s="5"/>
      <c r="B12336" s="5"/>
      <c r="C12336" s="5" t="str">
        <f>IFERROR(__xludf.DUMMYFUNCTION("""COMPUTED_VALUE"""),"")</f>
        <v/>
      </c>
      <c r="D12336" s="5">
        <v>0.0</v>
      </c>
    </row>
    <row r="12337" ht="14.25" customHeight="1">
      <c r="A12337" s="5"/>
      <c r="B12337" s="5"/>
      <c r="C12337" s="5" t="str">
        <f>IFERROR(__xludf.DUMMYFUNCTION("""COMPUTED_VALUE"""),"")</f>
        <v/>
      </c>
      <c r="D12337" s="5">
        <v>0.0</v>
      </c>
    </row>
    <row r="12338" ht="14.25" customHeight="1">
      <c r="A12338" s="5"/>
      <c r="B12338" s="5"/>
      <c r="C12338" s="5" t="str">
        <f>IFERROR(__xludf.DUMMYFUNCTION("""COMPUTED_VALUE"""),"")</f>
        <v/>
      </c>
      <c r="D12338" s="5">
        <v>0.0</v>
      </c>
    </row>
    <row r="12339" ht="14.25" customHeight="1">
      <c r="A12339" s="5"/>
      <c r="B12339" s="5"/>
      <c r="C12339" s="5" t="str">
        <f>IFERROR(__xludf.DUMMYFUNCTION("""COMPUTED_VALUE"""),"")</f>
        <v/>
      </c>
      <c r="D12339" s="5">
        <v>0.0</v>
      </c>
    </row>
    <row r="12340" ht="14.25" customHeight="1">
      <c r="A12340" s="5"/>
      <c r="B12340" s="5"/>
      <c r="C12340" s="5" t="str">
        <f>IFERROR(__xludf.DUMMYFUNCTION("""COMPUTED_VALUE"""),"")</f>
        <v/>
      </c>
      <c r="D12340" s="5">
        <v>0.0</v>
      </c>
    </row>
    <row r="12341" ht="14.25" customHeight="1">
      <c r="A12341" s="5"/>
      <c r="B12341" s="5"/>
      <c r="C12341" s="5" t="str">
        <f>IFERROR(__xludf.DUMMYFUNCTION("""COMPUTED_VALUE"""),"")</f>
        <v/>
      </c>
      <c r="D12341" s="5">
        <v>0.0</v>
      </c>
    </row>
    <row r="12342" ht="14.25" customHeight="1">
      <c r="A12342" s="5"/>
      <c r="B12342" s="5"/>
      <c r="C12342" s="5" t="str">
        <f>IFERROR(__xludf.DUMMYFUNCTION("""COMPUTED_VALUE"""),"")</f>
        <v/>
      </c>
      <c r="D12342" s="5">
        <v>0.0</v>
      </c>
    </row>
    <row r="12343" ht="14.25" customHeight="1">
      <c r="A12343" s="5"/>
      <c r="B12343" s="5"/>
      <c r="C12343" s="5" t="str">
        <f>IFERROR(__xludf.DUMMYFUNCTION("""COMPUTED_VALUE"""),"")</f>
        <v/>
      </c>
      <c r="D12343" s="5">
        <v>0.0</v>
      </c>
    </row>
    <row r="12344" ht="14.25" customHeight="1">
      <c r="A12344" s="5"/>
      <c r="B12344" s="5"/>
      <c r="C12344" s="5" t="str">
        <f>IFERROR(__xludf.DUMMYFUNCTION("""COMPUTED_VALUE"""),"")</f>
        <v/>
      </c>
      <c r="D12344" s="5">
        <v>0.0</v>
      </c>
    </row>
    <row r="12345" ht="14.25" customHeight="1">
      <c r="A12345" s="5"/>
      <c r="B12345" s="5"/>
      <c r="C12345" s="5" t="str">
        <f>IFERROR(__xludf.DUMMYFUNCTION("""COMPUTED_VALUE"""),"")</f>
        <v/>
      </c>
      <c r="D12345" s="5">
        <v>0.0</v>
      </c>
    </row>
    <row r="12346" ht="14.25" customHeight="1">
      <c r="A12346" s="5"/>
      <c r="B12346" s="5"/>
      <c r="C12346" s="5" t="str">
        <f>IFERROR(__xludf.DUMMYFUNCTION("""COMPUTED_VALUE"""),"")</f>
        <v/>
      </c>
      <c r="D12346" s="5">
        <v>0.0</v>
      </c>
    </row>
    <row r="12347" ht="14.25" customHeight="1">
      <c r="A12347" s="5"/>
      <c r="B12347" s="5"/>
      <c r="C12347" s="5" t="str">
        <f>IFERROR(__xludf.DUMMYFUNCTION("""COMPUTED_VALUE"""),"")</f>
        <v/>
      </c>
      <c r="D12347" s="5">
        <v>0.0</v>
      </c>
    </row>
    <row r="12348" ht="14.25" customHeight="1">
      <c r="A12348" s="5"/>
      <c r="B12348" s="5"/>
      <c r="C12348" s="5" t="str">
        <f>IFERROR(__xludf.DUMMYFUNCTION("""COMPUTED_VALUE"""),"")</f>
        <v/>
      </c>
      <c r="D12348" s="5">
        <v>0.0</v>
      </c>
    </row>
    <row r="12349" ht="14.25" customHeight="1">
      <c r="A12349" s="5"/>
      <c r="B12349" s="5"/>
      <c r="C12349" s="5" t="str">
        <f>IFERROR(__xludf.DUMMYFUNCTION("""COMPUTED_VALUE"""),"")</f>
        <v/>
      </c>
      <c r="D12349" s="5">
        <v>0.0</v>
      </c>
    </row>
    <row r="12350" ht="14.25" customHeight="1">
      <c r="A12350" s="5"/>
      <c r="B12350" s="5"/>
      <c r="C12350" s="5" t="str">
        <f>IFERROR(__xludf.DUMMYFUNCTION("""COMPUTED_VALUE"""),"")</f>
        <v/>
      </c>
      <c r="D12350" s="5">
        <v>0.0</v>
      </c>
    </row>
    <row r="12351" ht="14.25" customHeight="1">
      <c r="A12351" s="5"/>
      <c r="B12351" s="5"/>
      <c r="C12351" s="5" t="str">
        <f>IFERROR(__xludf.DUMMYFUNCTION("""COMPUTED_VALUE"""),"")</f>
        <v/>
      </c>
      <c r="D12351" s="5">
        <v>0.0</v>
      </c>
    </row>
    <row r="12352" ht="14.25" customHeight="1">
      <c r="A12352" s="5"/>
      <c r="B12352" s="5"/>
      <c r="C12352" s="5" t="str">
        <f>IFERROR(__xludf.DUMMYFUNCTION("""COMPUTED_VALUE"""),"")</f>
        <v/>
      </c>
      <c r="D12352" s="5">
        <v>0.0</v>
      </c>
    </row>
    <row r="12353" ht="14.25" customHeight="1">
      <c r="A12353" s="5"/>
      <c r="B12353" s="5"/>
      <c r="C12353" s="5" t="str">
        <f>IFERROR(__xludf.DUMMYFUNCTION("""COMPUTED_VALUE"""),"")</f>
        <v/>
      </c>
      <c r="D12353" s="5">
        <v>0.0</v>
      </c>
    </row>
    <row r="12354" ht="14.25" customHeight="1">
      <c r="A12354" s="5"/>
      <c r="B12354" s="5"/>
      <c r="C12354" s="5" t="str">
        <f>IFERROR(__xludf.DUMMYFUNCTION("""COMPUTED_VALUE"""),"")</f>
        <v/>
      </c>
      <c r="D12354" s="5">
        <v>0.0</v>
      </c>
    </row>
    <row r="12355" ht="14.25" customHeight="1">
      <c r="A12355" s="5"/>
      <c r="B12355" s="5"/>
      <c r="C12355" s="5" t="str">
        <f>IFERROR(__xludf.DUMMYFUNCTION("""COMPUTED_VALUE"""),"")</f>
        <v/>
      </c>
      <c r="D12355" s="5">
        <v>0.0</v>
      </c>
    </row>
    <row r="12356" ht="14.25" customHeight="1">
      <c r="A12356" s="5"/>
      <c r="B12356" s="5"/>
      <c r="C12356" s="5" t="str">
        <f>IFERROR(__xludf.DUMMYFUNCTION("""COMPUTED_VALUE"""),"")</f>
        <v/>
      </c>
      <c r="D12356" s="5">
        <v>0.0</v>
      </c>
    </row>
    <row r="12357" ht="14.25" customHeight="1">
      <c r="A12357" s="5"/>
      <c r="B12357" s="5"/>
      <c r="C12357" s="5" t="str">
        <f>IFERROR(__xludf.DUMMYFUNCTION("""COMPUTED_VALUE"""),"")</f>
        <v/>
      </c>
      <c r="D12357" s="5">
        <v>0.0</v>
      </c>
    </row>
    <row r="12358" ht="14.25" customHeight="1">
      <c r="A12358" s="5"/>
      <c r="B12358" s="5"/>
      <c r="C12358" s="5" t="str">
        <f>IFERROR(__xludf.DUMMYFUNCTION("""COMPUTED_VALUE"""),"")</f>
        <v/>
      </c>
      <c r="D12358" s="5">
        <v>0.0</v>
      </c>
    </row>
    <row r="12359" ht="14.25" customHeight="1">
      <c r="A12359" s="5"/>
      <c r="B12359" s="5"/>
      <c r="C12359" s="5" t="str">
        <f>IFERROR(__xludf.DUMMYFUNCTION("""COMPUTED_VALUE"""),"")</f>
        <v/>
      </c>
      <c r="D12359" s="5">
        <v>0.0</v>
      </c>
    </row>
    <row r="12360" ht="14.25" customHeight="1">
      <c r="A12360" s="5"/>
      <c r="B12360" s="5"/>
      <c r="C12360" s="5" t="str">
        <f>IFERROR(__xludf.DUMMYFUNCTION("""COMPUTED_VALUE"""),"")</f>
        <v/>
      </c>
      <c r="D12360" s="5">
        <v>0.0</v>
      </c>
    </row>
    <row r="12361" ht="14.25" customHeight="1">
      <c r="A12361" s="5"/>
      <c r="B12361" s="5"/>
      <c r="C12361" s="5" t="str">
        <f>IFERROR(__xludf.DUMMYFUNCTION("""COMPUTED_VALUE"""),"")</f>
        <v/>
      </c>
      <c r="D12361" s="5">
        <v>0.0</v>
      </c>
    </row>
    <row r="12362" ht="14.25" customHeight="1">
      <c r="A12362" s="5"/>
      <c r="B12362" s="5"/>
      <c r="C12362" s="5" t="str">
        <f>IFERROR(__xludf.DUMMYFUNCTION("""COMPUTED_VALUE"""),"")</f>
        <v/>
      </c>
      <c r="D12362" s="5">
        <v>0.0</v>
      </c>
    </row>
    <row r="12363" ht="14.25" customHeight="1">
      <c r="A12363" s="5"/>
      <c r="B12363" s="5"/>
      <c r="C12363" s="5" t="str">
        <f>IFERROR(__xludf.DUMMYFUNCTION("""COMPUTED_VALUE"""),"")</f>
        <v/>
      </c>
      <c r="D12363" s="5">
        <v>0.0</v>
      </c>
    </row>
    <row r="12364" ht="14.25" customHeight="1">
      <c r="A12364" s="5"/>
      <c r="B12364" s="5"/>
      <c r="C12364" s="5" t="str">
        <f>IFERROR(__xludf.DUMMYFUNCTION("""COMPUTED_VALUE"""),"")</f>
        <v/>
      </c>
      <c r="D12364" s="5">
        <v>0.0</v>
      </c>
    </row>
    <row r="12365" ht="14.25" customHeight="1">
      <c r="A12365" s="5"/>
      <c r="B12365" s="5"/>
      <c r="C12365" s="5" t="str">
        <f>IFERROR(__xludf.DUMMYFUNCTION("""COMPUTED_VALUE"""),"")</f>
        <v/>
      </c>
      <c r="D12365" s="5">
        <v>0.0</v>
      </c>
    </row>
    <row r="12366" ht="14.25" customHeight="1">
      <c r="A12366" s="5"/>
      <c r="B12366" s="5"/>
      <c r="C12366" s="5" t="str">
        <f>IFERROR(__xludf.DUMMYFUNCTION("""COMPUTED_VALUE"""),"")</f>
        <v/>
      </c>
      <c r="D12366" s="5">
        <v>0.0</v>
      </c>
    </row>
    <row r="12367" ht="14.25" customHeight="1">
      <c r="A12367" s="5"/>
      <c r="B12367" s="5"/>
      <c r="C12367" s="5" t="str">
        <f>IFERROR(__xludf.DUMMYFUNCTION("""COMPUTED_VALUE"""),"")</f>
        <v/>
      </c>
      <c r="D12367" s="5">
        <v>0.0</v>
      </c>
    </row>
    <row r="12368" ht="14.25" customHeight="1">
      <c r="A12368" s="5"/>
      <c r="B12368" s="5"/>
      <c r="C12368" s="5" t="str">
        <f>IFERROR(__xludf.DUMMYFUNCTION("""COMPUTED_VALUE"""),"")</f>
        <v/>
      </c>
      <c r="D12368" s="5">
        <v>0.0</v>
      </c>
    </row>
    <row r="12369" ht="14.25" customHeight="1">
      <c r="A12369" s="5"/>
      <c r="B12369" s="5"/>
      <c r="C12369" s="5" t="str">
        <f>IFERROR(__xludf.DUMMYFUNCTION("""COMPUTED_VALUE"""),"")</f>
        <v/>
      </c>
      <c r="D12369" s="5">
        <v>0.0</v>
      </c>
    </row>
    <row r="12370" ht="14.25" customHeight="1">
      <c r="A12370" s="5"/>
      <c r="B12370" s="5"/>
      <c r="C12370" s="5" t="str">
        <f>IFERROR(__xludf.DUMMYFUNCTION("""COMPUTED_VALUE"""),"")</f>
        <v/>
      </c>
      <c r="D12370" s="5">
        <v>0.0</v>
      </c>
    </row>
    <row r="12371" ht="14.25" customHeight="1">
      <c r="A12371" s="5"/>
      <c r="B12371" s="5"/>
      <c r="C12371" s="5" t="str">
        <f>IFERROR(__xludf.DUMMYFUNCTION("""COMPUTED_VALUE"""),"")</f>
        <v/>
      </c>
      <c r="D12371" s="5">
        <v>0.0</v>
      </c>
    </row>
    <row r="12372" ht="14.25" customHeight="1">
      <c r="A12372" s="5"/>
      <c r="B12372" s="5"/>
      <c r="C12372" s="5" t="str">
        <f>IFERROR(__xludf.DUMMYFUNCTION("""COMPUTED_VALUE"""),"")</f>
        <v/>
      </c>
      <c r="D12372" s="5">
        <v>0.0</v>
      </c>
    </row>
    <row r="12373" ht="14.25" customHeight="1">
      <c r="A12373" s="5"/>
      <c r="B12373" s="5"/>
      <c r="C12373" s="5" t="str">
        <f>IFERROR(__xludf.DUMMYFUNCTION("""COMPUTED_VALUE"""),"")</f>
        <v/>
      </c>
      <c r="D12373" s="5">
        <v>0.0</v>
      </c>
    </row>
    <row r="12374" ht="14.25" customHeight="1">
      <c r="A12374" s="5"/>
      <c r="B12374" s="5"/>
      <c r="C12374" s="5" t="str">
        <f>IFERROR(__xludf.DUMMYFUNCTION("""COMPUTED_VALUE"""),"")</f>
        <v/>
      </c>
      <c r="D12374" s="5">
        <v>0.0</v>
      </c>
    </row>
    <row r="12375" ht="14.25" customHeight="1">
      <c r="A12375" s="5"/>
      <c r="B12375" s="5"/>
      <c r="C12375" s="5" t="str">
        <f>IFERROR(__xludf.DUMMYFUNCTION("""COMPUTED_VALUE"""),"")</f>
        <v/>
      </c>
      <c r="D12375" s="5">
        <v>0.0</v>
      </c>
    </row>
    <row r="12376" ht="14.25" customHeight="1">
      <c r="A12376" s="5"/>
      <c r="B12376" s="5"/>
      <c r="C12376" s="5" t="str">
        <f>IFERROR(__xludf.DUMMYFUNCTION("""COMPUTED_VALUE"""),"")</f>
        <v/>
      </c>
      <c r="D12376" s="5">
        <v>0.0</v>
      </c>
    </row>
    <row r="12377" ht="14.25" customHeight="1">
      <c r="A12377" s="5"/>
      <c r="B12377" s="5"/>
      <c r="C12377" s="5" t="str">
        <f>IFERROR(__xludf.DUMMYFUNCTION("""COMPUTED_VALUE"""),"")</f>
        <v/>
      </c>
      <c r="D12377" s="5">
        <v>0.0</v>
      </c>
    </row>
    <row r="12378" ht="14.25" customHeight="1">
      <c r="A12378" s="5"/>
      <c r="B12378" s="5"/>
      <c r="C12378" s="5" t="str">
        <f>IFERROR(__xludf.DUMMYFUNCTION("""COMPUTED_VALUE"""),"")</f>
        <v/>
      </c>
      <c r="D12378" s="5">
        <v>0.0</v>
      </c>
    </row>
    <row r="12379" ht="14.25" customHeight="1">
      <c r="A12379" s="5"/>
      <c r="B12379" s="5"/>
      <c r="C12379" s="5" t="str">
        <f>IFERROR(__xludf.DUMMYFUNCTION("""COMPUTED_VALUE"""),"")</f>
        <v/>
      </c>
      <c r="D12379" s="5">
        <v>0.0</v>
      </c>
    </row>
    <row r="12380" ht="14.25" customHeight="1">
      <c r="A12380" s="5"/>
      <c r="B12380" s="5"/>
      <c r="C12380" s="5" t="str">
        <f>IFERROR(__xludf.DUMMYFUNCTION("""COMPUTED_VALUE"""),"")</f>
        <v/>
      </c>
      <c r="D12380" s="5">
        <v>0.0</v>
      </c>
    </row>
    <row r="12381" ht="14.25" customHeight="1">
      <c r="A12381" s="5"/>
      <c r="B12381" s="5"/>
      <c r="C12381" s="5" t="str">
        <f>IFERROR(__xludf.DUMMYFUNCTION("""COMPUTED_VALUE"""),"")</f>
        <v/>
      </c>
      <c r="D12381" s="5">
        <v>0.0</v>
      </c>
    </row>
    <row r="12382" ht="14.25" customHeight="1">
      <c r="A12382" s="5"/>
      <c r="B12382" s="5"/>
      <c r="C12382" s="5" t="str">
        <f>IFERROR(__xludf.DUMMYFUNCTION("""COMPUTED_VALUE"""),"")</f>
        <v/>
      </c>
      <c r="D12382" s="5">
        <v>0.0</v>
      </c>
    </row>
    <row r="12383" ht="14.25" customHeight="1">
      <c r="A12383" s="5"/>
      <c r="B12383" s="5"/>
      <c r="C12383" s="5" t="str">
        <f>IFERROR(__xludf.DUMMYFUNCTION("""COMPUTED_VALUE"""),"")</f>
        <v/>
      </c>
      <c r="D12383" s="5">
        <v>0.0</v>
      </c>
    </row>
    <row r="12384" ht="14.25" customHeight="1">
      <c r="A12384" s="5"/>
      <c r="B12384" s="5"/>
      <c r="C12384" s="5" t="str">
        <f>IFERROR(__xludf.DUMMYFUNCTION("""COMPUTED_VALUE"""),"")</f>
        <v/>
      </c>
      <c r="D12384" s="5">
        <v>0.0</v>
      </c>
    </row>
    <row r="12385" ht="14.25" customHeight="1">
      <c r="A12385" s="5"/>
      <c r="B12385" s="5"/>
      <c r="C12385" s="5" t="str">
        <f>IFERROR(__xludf.DUMMYFUNCTION("""COMPUTED_VALUE"""),"")</f>
        <v/>
      </c>
      <c r="D12385" s="5">
        <v>0.0</v>
      </c>
    </row>
    <row r="12386" ht="14.25" customHeight="1">
      <c r="A12386" s="5"/>
      <c r="B12386" s="5"/>
      <c r="C12386" s="5" t="str">
        <f>IFERROR(__xludf.DUMMYFUNCTION("""COMPUTED_VALUE"""),"")</f>
        <v/>
      </c>
      <c r="D12386" s="5">
        <v>0.0</v>
      </c>
    </row>
    <row r="12387" ht="14.25" customHeight="1">
      <c r="A12387" s="5"/>
      <c r="B12387" s="5"/>
      <c r="C12387" s="5" t="str">
        <f>IFERROR(__xludf.DUMMYFUNCTION("""COMPUTED_VALUE"""),"")</f>
        <v/>
      </c>
      <c r="D12387" s="5">
        <v>0.0</v>
      </c>
    </row>
    <row r="12388" ht="14.25" customHeight="1">
      <c r="A12388" s="5"/>
      <c r="B12388" s="5"/>
      <c r="C12388" s="5" t="str">
        <f>IFERROR(__xludf.DUMMYFUNCTION("""COMPUTED_VALUE"""),"")</f>
        <v/>
      </c>
      <c r="D12388" s="5">
        <v>0.0</v>
      </c>
    </row>
    <row r="12389" ht="14.25" customHeight="1">
      <c r="A12389" s="5"/>
      <c r="B12389" s="5"/>
      <c r="C12389" s="5" t="str">
        <f>IFERROR(__xludf.DUMMYFUNCTION("""COMPUTED_VALUE"""),"")</f>
        <v/>
      </c>
      <c r="D12389" s="5">
        <v>0.0</v>
      </c>
    </row>
    <row r="12390" ht="14.25" customHeight="1">
      <c r="A12390" s="5"/>
      <c r="B12390" s="5"/>
      <c r="C12390" s="5" t="str">
        <f>IFERROR(__xludf.DUMMYFUNCTION("""COMPUTED_VALUE"""),"")</f>
        <v/>
      </c>
      <c r="D12390" s="5">
        <v>0.0</v>
      </c>
    </row>
    <row r="12391" ht="14.25" customHeight="1">
      <c r="A12391" s="5"/>
      <c r="B12391" s="5"/>
      <c r="C12391" s="5" t="str">
        <f>IFERROR(__xludf.DUMMYFUNCTION("""COMPUTED_VALUE"""),"")</f>
        <v/>
      </c>
      <c r="D12391" s="5">
        <v>0.0</v>
      </c>
    </row>
    <row r="12392" ht="14.25" customHeight="1">
      <c r="A12392" s="5"/>
      <c r="B12392" s="5"/>
      <c r="C12392" s="5" t="str">
        <f>IFERROR(__xludf.DUMMYFUNCTION("""COMPUTED_VALUE"""),"")</f>
        <v/>
      </c>
      <c r="D12392" s="5">
        <v>0.0</v>
      </c>
    </row>
    <row r="12393" ht="14.25" customHeight="1">
      <c r="A12393" s="5"/>
      <c r="B12393" s="5"/>
      <c r="C12393" s="5" t="str">
        <f>IFERROR(__xludf.DUMMYFUNCTION("""COMPUTED_VALUE"""),"")</f>
        <v/>
      </c>
      <c r="D12393" s="5">
        <v>0.0</v>
      </c>
    </row>
    <row r="12394" ht="14.25" customHeight="1">
      <c r="A12394" s="5"/>
      <c r="B12394" s="5"/>
      <c r="C12394" s="5" t="str">
        <f>IFERROR(__xludf.DUMMYFUNCTION("""COMPUTED_VALUE"""),"")</f>
        <v/>
      </c>
      <c r="D12394" s="5">
        <v>0.0</v>
      </c>
    </row>
    <row r="12395" ht="14.25" customHeight="1">
      <c r="A12395" s="5"/>
      <c r="B12395" s="5"/>
      <c r="C12395" s="5" t="str">
        <f>IFERROR(__xludf.DUMMYFUNCTION("""COMPUTED_VALUE"""),"")</f>
        <v/>
      </c>
      <c r="D12395" s="5">
        <v>0.0</v>
      </c>
    </row>
    <row r="12396" ht="14.25" customHeight="1">
      <c r="A12396" s="5"/>
      <c r="B12396" s="5"/>
      <c r="C12396" s="5" t="str">
        <f>IFERROR(__xludf.DUMMYFUNCTION("""COMPUTED_VALUE"""),"")</f>
        <v/>
      </c>
      <c r="D12396" s="5">
        <v>0.0</v>
      </c>
    </row>
    <row r="12397" ht="14.25" customHeight="1">
      <c r="A12397" s="5"/>
      <c r="B12397" s="5"/>
      <c r="C12397" s="5" t="str">
        <f>IFERROR(__xludf.DUMMYFUNCTION("""COMPUTED_VALUE"""),"")</f>
        <v/>
      </c>
      <c r="D12397" s="5">
        <v>0.0</v>
      </c>
    </row>
    <row r="12398" ht="14.25" customHeight="1">
      <c r="A12398" s="5"/>
      <c r="B12398" s="5"/>
      <c r="C12398" s="5" t="str">
        <f>IFERROR(__xludf.DUMMYFUNCTION("""COMPUTED_VALUE"""),"")</f>
        <v/>
      </c>
      <c r="D12398" s="5">
        <v>0.0</v>
      </c>
    </row>
    <row r="12399" ht="14.25" customHeight="1">
      <c r="A12399" s="5"/>
      <c r="B12399" s="5"/>
      <c r="C12399" s="5" t="str">
        <f>IFERROR(__xludf.DUMMYFUNCTION("""COMPUTED_VALUE"""),"")</f>
        <v/>
      </c>
      <c r="D12399" s="5">
        <v>0.0</v>
      </c>
    </row>
    <row r="12400" ht="14.25" customHeight="1">
      <c r="A12400" s="5"/>
      <c r="B12400" s="5"/>
      <c r="C12400" s="5" t="str">
        <f>IFERROR(__xludf.DUMMYFUNCTION("""COMPUTED_VALUE"""),"")</f>
        <v/>
      </c>
      <c r="D12400" s="5">
        <v>0.0</v>
      </c>
    </row>
    <row r="12401" ht="14.25" customHeight="1">
      <c r="A12401" s="5"/>
      <c r="B12401" s="5"/>
      <c r="C12401" s="5" t="str">
        <f>IFERROR(__xludf.DUMMYFUNCTION("""COMPUTED_VALUE"""),"")</f>
        <v/>
      </c>
      <c r="D12401" s="5">
        <v>0.0</v>
      </c>
    </row>
    <row r="12402" ht="14.25" customHeight="1">
      <c r="A12402" s="5"/>
      <c r="B12402" s="5"/>
      <c r="C12402" s="5" t="str">
        <f>IFERROR(__xludf.DUMMYFUNCTION("""COMPUTED_VALUE"""),"")</f>
        <v/>
      </c>
      <c r="D12402" s="5">
        <v>0.0</v>
      </c>
    </row>
    <row r="12403" ht="14.25" customHeight="1">
      <c r="A12403" s="5"/>
      <c r="B12403" s="5"/>
      <c r="C12403" s="5" t="str">
        <f>IFERROR(__xludf.DUMMYFUNCTION("""COMPUTED_VALUE"""),"")</f>
        <v/>
      </c>
      <c r="D12403" s="5">
        <v>0.0</v>
      </c>
    </row>
    <row r="12404" ht="14.25" customHeight="1">
      <c r="A12404" s="5"/>
      <c r="B12404" s="5"/>
      <c r="C12404" s="5" t="str">
        <f>IFERROR(__xludf.DUMMYFUNCTION("""COMPUTED_VALUE"""),"")</f>
        <v/>
      </c>
      <c r="D12404" s="5">
        <v>0.0</v>
      </c>
    </row>
    <row r="12405" ht="14.25" customHeight="1">
      <c r="A12405" s="5"/>
      <c r="B12405" s="5"/>
      <c r="C12405" s="5" t="str">
        <f>IFERROR(__xludf.DUMMYFUNCTION("""COMPUTED_VALUE"""),"")</f>
        <v/>
      </c>
      <c r="D12405" s="5">
        <v>0.0</v>
      </c>
    </row>
    <row r="12406" ht="14.25" customHeight="1">
      <c r="A12406" s="5"/>
      <c r="B12406" s="5"/>
      <c r="C12406" s="5" t="str">
        <f>IFERROR(__xludf.DUMMYFUNCTION("""COMPUTED_VALUE"""),"")</f>
        <v/>
      </c>
      <c r="D12406" s="5">
        <v>0.0</v>
      </c>
    </row>
    <row r="12407" ht="14.25" customHeight="1">
      <c r="A12407" s="5"/>
      <c r="B12407" s="5"/>
      <c r="C12407" s="5" t="str">
        <f>IFERROR(__xludf.DUMMYFUNCTION("""COMPUTED_VALUE"""),"")</f>
        <v/>
      </c>
      <c r="D12407" s="5">
        <v>0.0</v>
      </c>
    </row>
    <row r="12408" ht="14.25" customHeight="1">
      <c r="A12408" s="5"/>
      <c r="B12408" s="5"/>
      <c r="C12408" s="5" t="str">
        <f>IFERROR(__xludf.DUMMYFUNCTION("""COMPUTED_VALUE"""),"")</f>
        <v/>
      </c>
      <c r="D12408" s="5">
        <v>0.0</v>
      </c>
    </row>
    <row r="12409" ht="14.25" customHeight="1">
      <c r="A12409" s="5"/>
      <c r="B12409" s="5"/>
      <c r="C12409" s="5" t="str">
        <f>IFERROR(__xludf.DUMMYFUNCTION("""COMPUTED_VALUE"""),"")</f>
        <v/>
      </c>
      <c r="D12409" s="5">
        <v>0.0</v>
      </c>
    </row>
    <row r="12410" ht="14.25" customHeight="1">
      <c r="A12410" s="5"/>
      <c r="B12410" s="5"/>
      <c r="C12410" s="5" t="str">
        <f>IFERROR(__xludf.DUMMYFUNCTION("""COMPUTED_VALUE"""),"")</f>
        <v/>
      </c>
      <c r="D12410" s="5">
        <v>0.0</v>
      </c>
    </row>
    <row r="12411" ht="14.25" customHeight="1">
      <c r="A12411" s="5"/>
      <c r="B12411" s="5"/>
      <c r="C12411" s="5" t="str">
        <f>IFERROR(__xludf.DUMMYFUNCTION("""COMPUTED_VALUE"""),"")</f>
        <v/>
      </c>
      <c r="D12411" s="5">
        <v>0.0</v>
      </c>
    </row>
    <row r="12412" ht="14.25" customHeight="1">
      <c r="A12412" s="5"/>
      <c r="B12412" s="5"/>
      <c r="C12412" s="5" t="str">
        <f>IFERROR(__xludf.DUMMYFUNCTION("""COMPUTED_VALUE"""),"")</f>
        <v/>
      </c>
      <c r="D12412" s="5">
        <v>0.0</v>
      </c>
    </row>
    <row r="12413" ht="14.25" customHeight="1">
      <c r="A12413" s="5"/>
      <c r="B12413" s="5"/>
      <c r="C12413" s="5" t="str">
        <f>IFERROR(__xludf.DUMMYFUNCTION("""COMPUTED_VALUE"""),"")</f>
        <v/>
      </c>
      <c r="D12413" s="5">
        <v>0.0</v>
      </c>
    </row>
    <row r="12414" ht="14.25" customHeight="1">
      <c r="A12414" s="5"/>
      <c r="B12414" s="5"/>
      <c r="C12414" s="5" t="str">
        <f>IFERROR(__xludf.DUMMYFUNCTION("""COMPUTED_VALUE"""),"")</f>
        <v/>
      </c>
      <c r="D12414" s="5">
        <v>0.0</v>
      </c>
    </row>
    <row r="12415" ht="14.25" customHeight="1">
      <c r="A12415" s="5"/>
      <c r="B12415" s="5"/>
      <c r="C12415" s="5" t="str">
        <f>IFERROR(__xludf.DUMMYFUNCTION("""COMPUTED_VALUE"""),"")</f>
        <v/>
      </c>
      <c r="D12415" s="5">
        <v>0.0</v>
      </c>
    </row>
    <row r="12416" ht="14.25" customHeight="1">
      <c r="A12416" s="5"/>
      <c r="B12416" s="5"/>
      <c r="C12416" s="5" t="str">
        <f>IFERROR(__xludf.DUMMYFUNCTION("""COMPUTED_VALUE"""),"")</f>
        <v/>
      </c>
      <c r="D12416" s="5">
        <v>0.0</v>
      </c>
    </row>
    <row r="12417" ht="14.25" customHeight="1">
      <c r="A12417" s="5"/>
      <c r="B12417" s="5"/>
      <c r="C12417" s="5" t="str">
        <f>IFERROR(__xludf.DUMMYFUNCTION("""COMPUTED_VALUE"""),"")</f>
        <v/>
      </c>
      <c r="D12417" s="5">
        <v>0.0</v>
      </c>
    </row>
    <row r="12418" ht="14.25" customHeight="1">
      <c r="A12418" s="5"/>
      <c r="B12418" s="5"/>
      <c r="C12418" s="5" t="str">
        <f>IFERROR(__xludf.DUMMYFUNCTION("""COMPUTED_VALUE"""),"")</f>
        <v/>
      </c>
      <c r="D12418" s="5">
        <v>0.0</v>
      </c>
    </row>
    <row r="12419" ht="14.25" customHeight="1">
      <c r="A12419" s="5"/>
      <c r="B12419" s="5"/>
      <c r="C12419" s="5" t="str">
        <f>IFERROR(__xludf.DUMMYFUNCTION("""COMPUTED_VALUE"""),"")</f>
        <v/>
      </c>
      <c r="D12419" s="5">
        <v>0.0</v>
      </c>
    </row>
    <row r="12420" ht="14.25" customHeight="1">
      <c r="A12420" s="5"/>
      <c r="B12420" s="5"/>
      <c r="C12420" s="5" t="str">
        <f>IFERROR(__xludf.DUMMYFUNCTION("""COMPUTED_VALUE"""),"")</f>
        <v/>
      </c>
      <c r="D12420" s="5">
        <v>0.0</v>
      </c>
    </row>
    <row r="12421" ht="14.25" customHeight="1">
      <c r="A12421" s="5"/>
      <c r="B12421" s="5"/>
      <c r="C12421" s="5" t="str">
        <f>IFERROR(__xludf.DUMMYFUNCTION("""COMPUTED_VALUE"""),"")</f>
        <v/>
      </c>
      <c r="D12421" s="5">
        <v>0.0</v>
      </c>
    </row>
    <row r="12422" ht="14.25" customHeight="1">
      <c r="A12422" s="5"/>
      <c r="B12422" s="5"/>
      <c r="C12422" s="5" t="str">
        <f>IFERROR(__xludf.DUMMYFUNCTION("""COMPUTED_VALUE"""),"")</f>
        <v/>
      </c>
      <c r="D12422" s="5">
        <v>0.0</v>
      </c>
    </row>
    <row r="12423" ht="14.25" customHeight="1">
      <c r="A12423" s="5"/>
      <c r="B12423" s="5"/>
      <c r="C12423" s="5" t="str">
        <f>IFERROR(__xludf.DUMMYFUNCTION("""COMPUTED_VALUE"""),"")</f>
        <v/>
      </c>
      <c r="D12423" s="5">
        <v>0.0</v>
      </c>
    </row>
    <row r="12424" ht="14.25" customHeight="1">
      <c r="A12424" s="5"/>
      <c r="B12424" s="5"/>
      <c r="C12424" s="5" t="str">
        <f>IFERROR(__xludf.DUMMYFUNCTION("""COMPUTED_VALUE"""),"")</f>
        <v/>
      </c>
      <c r="D12424" s="5">
        <v>0.0</v>
      </c>
    </row>
    <row r="12425" ht="14.25" customHeight="1">
      <c r="A12425" s="5"/>
      <c r="B12425" s="5"/>
      <c r="C12425" s="5" t="str">
        <f>IFERROR(__xludf.DUMMYFUNCTION("""COMPUTED_VALUE"""),"")</f>
        <v/>
      </c>
      <c r="D12425" s="5">
        <v>0.0</v>
      </c>
    </row>
    <row r="12426" ht="14.25" customHeight="1">
      <c r="A12426" s="5"/>
      <c r="B12426" s="5"/>
      <c r="C12426" s="5" t="str">
        <f>IFERROR(__xludf.DUMMYFUNCTION("""COMPUTED_VALUE"""),"")</f>
        <v/>
      </c>
      <c r="D12426" s="5">
        <v>0.0</v>
      </c>
    </row>
    <row r="12427" ht="14.25" customHeight="1">
      <c r="A12427" s="5"/>
      <c r="B12427" s="5"/>
      <c r="C12427" s="5" t="str">
        <f>IFERROR(__xludf.DUMMYFUNCTION("""COMPUTED_VALUE"""),"")</f>
        <v/>
      </c>
      <c r="D12427" s="5">
        <v>0.0</v>
      </c>
    </row>
    <row r="12428" ht="14.25" customHeight="1">
      <c r="A12428" s="5"/>
      <c r="B12428" s="5"/>
      <c r="C12428" s="5" t="str">
        <f>IFERROR(__xludf.DUMMYFUNCTION("""COMPUTED_VALUE"""),"")</f>
        <v/>
      </c>
      <c r="D12428" s="5">
        <v>0.0</v>
      </c>
    </row>
    <row r="12429" ht="14.25" customHeight="1">
      <c r="A12429" s="5"/>
      <c r="B12429" s="5"/>
      <c r="C12429" s="5" t="str">
        <f>IFERROR(__xludf.DUMMYFUNCTION("""COMPUTED_VALUE"""),"")</f>
        <v/>
      </c>
      <c r="D12429" s="5">
        <v>0.0</v>
      </c>
    </row>
    <row r="12430" ht="14.25" customHeight="1">
      <c r="A12430" s="5"/>
      <c r="B12430" s="5"/>
      <c r="C12430" s="5" t="str">
        <f>IFERROR(__xludf.DUMMYFUNCTION("""COMPUTED_VALUE"""),"")</f>
        <v/>
      </c>
      <c r="D12430" s="5">
        <v>0.0</v>
      </c>
    </row>
    <row r="12431" ht="14.25" customHeight="1">
      <c r="A12431" s="5"/>
      <c r="B12431" s="5"/>
      <c r="C12431" s="5" t="str">
        <f>IFERROR(__xludf.DUMMYFUNCTION("""COMPUTED_VALUE"""),"")</f>
        <v/>
      </c>
      <c r="D12431" s="5">
        <v>0.0</v>
      </c>
    </row>
    <row r="12432" ht="14.25" customHeight="1">
      <c r="A12432" s="5"/>
      <c r="B12432" s="5"/>
      <c r="C12432" s="5" t="str">
        <f>IFERROR(__xludf.DUMMYFUNCTION("""COMPUTED_VALUE"""),"")</f>
        <v/>
      </c>
      <c r="D12432" s="5">
        <v>0.0</v>
      </c>
    </row>
    <row r="12433" ht="14.25" customHeight="1">
      <c r="A12433" s="5"/>
      <c r="B12433" s="5"/>
      <c r="C12433" s="5" t="str">
        <f>IFERROR(__xludf.DUMMYFUNCTION("""COMPUTED_VALUE"""),"")</f>
        <v/>
      </c>
      <c r="D12433" s="5">
        <v>0.0</v>
      </c>
    </row>
    <row r="12434" ht="14.25" customHeight="1">
      <c r="A12434" s="5"/>
      <c r="B12434" s="5"/>
      <c r="C12434" s="5" t="str">
        <f>IFERROR(__xludf.DUMMYFUNCTION("""COMPUTED_VALUE"""),"")</f>
        <v/>
      </c>
      <c r="D12434" s="5">
        <v>0.0</v>
      </c>
    </row>
    <row r="12435" ht="14.25" customHeight="1">
      <c r="A12435" s="5"/>
      <c r="B12435" s="5"/>
      <c r="C12435" s="5" t="str">
        <f>IFERROR(__xludf.DUMMYFUNCTION("""COMPUTED_VALUE"""),"")</f>
        <v/>
      </c>
      <c r="D12435" s="5">
        <v>0.0</v>
      </c>
    </row>
    <row r="12436" ht="14.25" customHeight="1">
      <c r="A12436" s="5"/>
      <c r="B12436" s="5"/>
      <c r="C12436" s="5" t="str">
        <f>IFERROR(__xludf.DUMMYFUNCTION("""COMPUTED_VALUE"""),"")</f>
        <v/>
      </c>
      <c r="D12436" s="5">
        <v>0.0</v>
      </c>
    </row>
    <row r="12437" ht="14.25" customHeight="1">
      <c r="A12437" s="5"/>
      <c r="B12437" s="5"/>
      <c r="C12437" s="5" t="str">
        <f>IFERROR(__xludf.DUMMYFUNCTION("""COMPUTED_VALUE"""),"")</f>
        <v/>
      </c>
      <c r="D12437" s="5">
        <v>0.0</v>
      </c>
    </row>
    <row r="12438" ht="14.25" customHeight="1">
      <c r="A12438" s="5"/>
      <c r="B12438" s="5"/>
      <c r="C12438" s="5" t="str">
        <f>IFERROR(__xludf.DUMMYFUNCTION("""COMPUTED_VALUE"""),"")</f>
        <v/>
      </c>
      <c r="D12438" s="5">
        <v>0.0</v>
      </c>
    </row>
    <row r="12439" ht="14.25" customHeight="1">
      <c r="A12439" s="5"/>
      <c r="B12439" s="5"/>
      <c r="C12439" s="5" t="str">
        <f>IFERROR(__xludf.DUMMYFUNCTION("""COMPUTED_VALUE"""),"")</f>
        <v/>
      </c>
      <c r="D12439" s="5">
        <v>0.0</v>
      </c>
    </row>
    <row r="12440" ht="14.25" customHeight="1">
      <c r="A12440" s="5"/>
      <c r="B12440" s="5"/>
      <c r="C12440" s="5" t="str">
        <f>IFERROR(__xludf.DUMMYFUNCTION("""COMPUTED_VALUE"""),"")</f>
        <v/>
      </c>
      <c r="D12440" s="5">
        <v>0.0</v>
      </c>
    </row>
    <row r="12441" ht="14.25" customHeight="1">
      <c r="A12441" s="5"/>
      <c r="B12441" s="5"/>
      <c r="C12441" s="5" t="str">
        <f>IFERROR(__xludf.DUMMYFUNCTION("""COMPUTED_VALUE"""),"")</f>
        <v/>
      </c>
      <c r="D12441" s="5">
        <v>0.0</v>
      </c>
    </row>
    <row r="12442" ht="14.25" customHeight="1">
      <c r="A12442" s="5"/>
      <c r="B12442" s="5"/>
      <c r="C12442" s="5" t="str">
        <f>IFERROR(__xludf.DUMMYFUNCTION("""COMPUTED_VALUE"""),"")</f>
        <v/>
      </c>
      <c r="D12442" s="5">
        <v>0.0</v>
      </c>
    </row>
    <row r="12443" ht="14.25" customHeight="1">
      <c r="A12443" s="5"/>
      <c r="B12443" s="5"/>
      <c r="C12443" s="5" t="str">
        <f>IFERROR(__xludf.DUMMYFUNCTION("""COMPUTED_VALUE"""),"")</f>
        <v/>
      </c>
      <c r="D12443" s="5">
        <v>0.0</v>
      </c>
    </row>
    <row r="12444" ht="14.25" customHeight="1">
      <c r="A12444" s="5"/>
      <c r="B12444" s="5"/>
      <c r="C12444" s="5" t="str">
        <f>IFERROR(__xludf.DUMMYFUNCTION("""COMPUTED_VALUE"""),"")</f>
        <v/>
      </c>
      <c r="D12444" s="5">
        <v>0.0</v>
      </c>
    </row>
    <row r="12445" ht="14.25" customHeight="1">
      <c r="A12445" s="5"/>
      <c r="B12445" s="5"/>
      <c r="C12445" s="5" t="str">
        <f>IFERROR(__xludf.DUMMYFUNCTION("""COMPUTED_VALUE"""),"")</f>
        <v/>
      </c>
      <c r="D12445" s="5">
        <v>0.0</v>
      </c>
    </row>
    <row r="12446" ht="14.25" customHeight="1">
      <c r="A12446" s="5"/>
      <c r="B12446" s="5"/>
      <c r="C12446" s="5" t="str">
        <f>IFERROR(__xludf.DUMMYFUNCTION("""COMPUTED_VALUE"""),"")</f>
        <v/>
      </c>
      <c r="D12446" s="5">
        <v>0.0</v>
      </c>
    </row>
    <row r="12447" ht="14.25" customHeight="1">
      <c r="A12447" s="5"/>
      <c r="B12447" s="5"/>
      <c r="C12447" s="5" t="str">
        <f>IFERROR(__xludf.DUMMYFUNCTION("""COMPUTED_VALUE"""),"")</f>
        <v/>
      </c>
      <c r="D12447" s="5">
        <v>0.0</v>
      </c>
    </row>
    <row r="12448" ht="14.25" customHeight="1">
      <c r="A12448" s="5"/>
      <c r="B12448" s="5"/>
      <c r="C12448" s="5" t="str">
        <f>IFERROR(__xludf.DUMMYFUNCTION("""COMPUTED_VALUE"""),"")</f>
        <v/>
      </c>
      <c r="D12448" s="5">
        <v>0.0</v>
      </c>
    </row>
    <row r="12449" ht="14.25" customHeight="1">
      <c r="A12449" s="5"/>
      <c r="B12449" s="5"/>
      <c r="C12449" s="5" t="str">
        <f>IFERROR(__xludf.DUMMYFUNCTION("""COMPUTED_VALUE"""),"")</f>
        <v/>
      </c>
      <c r="D12449" s="5">
        <v>0.0</v>
      </c>
    </row>
    <row r="12450" ht="14.25" customHeight="1">
      <c r="A12450" s="5"/>
      <c r="B12450" s="5"/>
      <c r="C12450" s="5" t="str">
        <f>IFERROR(__xludf.DUMMYFUNCTION("""COMPUTED_VALUE"""),"")</f>
        <v/>
      </c>
      <c r="D12450" s="5">
        <v>0.0</v>
      </c>
    </row>
    <row r="12451" ht="14.25" customHeight="1">
      <c r="A12451" s="5"/>
      <c r="B12451" s="5"/>
      <c r="C12451" s="5" t="str">
        <f>IFERROR(__xludf.DUMMYFUNCTION("""COMPUTED_VALUE"""),"")</f>
        <v/>
      </c>
      <c r="D12451" s="5">
        <v>0.0</v>
      </c>
    </row>
    <row r="12452" ht="14.25" customHeight="1">
      <c r="A12452" s="5"/>
      <c r="B12452" s="5"/>
      <c r="C12452" s="5" t="str">
        <f>IFERROR(__xludf.DUMMYFUNCTION("""COMPUTED_VALUE"""),"")</f>
        <v/>
      </c>
      <c r="D12452" s="5">
        <v>0.0</v>
      </c>
    </row>
    <row r="12453" ht="14.25" customHeight="1">
      <c r="A12453" s="5"/>
      <c r="B12453" s="5"/>
      <c r="C12453" s="5" t="str">
        <f>IFERROR(__xludf.DUMMYFUNCTION("""COMPUTED_VALUE"""),"")</f>
        <v/>
      </c>
      <c r="D12453" s="5">
        <v>0.0</v>
      </c>
    </row>
    <row r="12454" ht="14.25" customHeight="1">
      <c r="A12454" s="5"/>
      <c r="B12454" s="5"/>
      <c r="C12454" s="5" t="str">
        <f>IFERROR(__xludf.DUMMYFUNCTION("""COMPUTED_VALUE"""),"")</f>
        <v/>
      </c>
      <c r="D12454" s="5">
        <v>0.0</v>
      </c>
    </row>
    <row r="12455" ht="14.25" customHeight="1">
      <c r="A12455" s="5"/>
      <c r="B12455" s="5"/>
      <c r="C12455" s="5" t="str">
        <f>IFERROR(__xludf.DUMMYFUNCTION("""COMPUTED_VALUE"""),"")</f>
        <v/>
      </c>
      <c r="D12455" s="5">
        <v>0.0</v>
      </c>
    </row>
    <row r="12456" ht="14.25" customHeight="1">
      <c r="A12456" s="5"/>
      <c r="B12456" s="5"/>
      <c r="C12456" s="5" t="str">
        <f>IFERROR(__xludf.DUMMYFUNCTION("""COMPUTED_VALUE"""),"")</f>
        <v/>
      </c>
      <c r="D12456" s="5">
        <v>0.0</v>
      </c>
    </row>
    <row r="12457" ht="14.25" customHeight="1">
      <c r="A12457" s="5"/>
      <c r="B12457" s="5"/>
      <c r="C12457" s="5" t="str">
        <f>IFERROR(__xludf.DUMMYFUNCTION("""COMPUTED_VALUE"""),"")</f>
        <v/>
      </c>
      <c r="D12457" s="5">
        <v>0.0</v>
      </c>
    </row>
    <row r="12458" ht="14.25" customHeight="1">
      <c r="A12458" s="5"/>
      <c r="B12458" s="5"/>
      <c r="C12458" s="5" t="str">
        <f>IFERROR(__xludf.DUMMYFUNCTION("""COMPUTED_VALUE"""),"")</f>
        <v/>
      </c>
      <c r="D12458" s="5">
        <v>0.0</v>
      </c>
    </row>
    <row r="12459" ht="14.25" customHeight="1">
      <c r="A12459" s="5"/>
      <c r="B12459" s="5"/>
      <c r="C12459" s="5" t="str">
        <f>IFERROR(__xludf.DUMMYFUNCTION("""COMPUTED_VALUE"""),"")</f>
        <v/>
      </c>
      <c r="D12459" s="5">
        <v>0.0</v>
      </c>
    </row>
    <row r="12460" ht="14.25" customHeight="1">
      <c r="A12460" s="5"/>
      <c r="B12460" s="5"/>
      <c r="C12460" s="5" t="str">
        <f>IFERROR(__xludf.DUMMYFUNCTION("""COMPUTED_VALUE"""),"")</f>
        <v/>
      </c>
      <c r="D12460" s="5">
        <v>0.0</v>
      </c>
    </row>
    <row r="12461" ht="14.25" customHeight="1">
      <c r="A12461" s="5"/>
      <c r="B12461" s="5"/>
      <c r="C12461" s="5" t="str">
        <f>IFERROR(__xludf.DUMMYFUNCTION("""COMPUTED_VALUE"""),"")</f>
        <v/>
      </c>
      <c r="D12461" s="5">
        <v>0.0</v>
      </c>
    </row>
    <row r="12462" ht="14.25" customHeight="1">
      <c r="A12462" s="5"/>
      <c r="B12462" s="5"/>
      <c r="C12462" s="5" t="str">
        <f>IFERROR(__xludf.DUMMYFUNCTION("""COMPUTED_VALUE"""),"")</f>
        <v/>
      </c>
      <c r="D12462" s="5">
        <v>0.0</v>
      </c>
    </row>
    <row r="12463" ht="14.25" customHeight="1">
      <c r="A12463" s="5"/>
      <c r="B12463" s="5"/>
      <c r="C12463" s="5" t="str">
        <f>IFERROR(__xludf.DUMMYFUNCTION("""COMPUTED_VALUE"""),"")</f>
        <v/>
      </c>
      <c r="D12463" s="5">
        <v>0.0</v>
      </c>
    </row>
    <row r="12464" ht="14.25" customHeight="1">
      <c r="A12464" s="5"/>
      <c r="B12464" s="5"/>
      <c r="C12464" s="5" t="str">
        <f>IFERROR(__xludf.DUMMYFUNCTION("""COMPUTED_VALUE"""),"")</f>
        <v/>
      </c>
      <c r="D12464" s="5">
        <v>0.0</v>
      </c>
    </row>
    <row r="12465" ht="14.25" customHeight="1">
      <c r="A12465" s="5"/>
      <c r="B12465" s="5"/>
      <c r="C12465" s="5" t="str">
        <f>IFERROR(__xludf.DUMMYFUNCTION("""COMPUTED_VALUE"""),"")</f>
        <v/>
      </c>
      <c r="D12465" s="5">
        <v>0.0</v>
      </c>
    </row>
    <row r="12466" ht="14.25" customHeight="1">
      <c r="A12466" s="5"/>
      <c r="B12466" s="5"/>
      <c r="C12466" s="5" t="str">
        <f>IFERROR(__xludf.DUMMYFUNCTION("""COMPUTED_VALUE"""),"")</f>
        <v/>
      </c>
      <c r="D12466" s="5">
        <v>0.0</v>
      </c>
    </row>
    <row r="12467" ht="14.25" customHeight="1">
      <c r="A12467" s="5"/>
      <c r="B12467" s="5"/>
      <c r="C12467" s="5" t="str">
        <f>IFERROR(__xludf.DUMMYFUNCTION("""COMPUTED_VALUE"""),"")</f>
        <v/>
      </c>
      <c r="D12467" s="5">
        <v>0.0</v>
      </c>
    </row>
    <row r="12468" ht="14.25" customHeight="1">
      <c r="A12468" s="5"/>
      <c r="B12468" s="5"/>
      <c r="C12468" s="5" t="str">
        <f>IFERROR(__xludf.DUMMYFUNCTION("""COMPUTED_VALUE"""),"")</f>
        <v/>
      </c>
      <c r="D12468" s="5">
        <v>0.0</v>
      </c>
    </row>
    <row r="12469" ht="14.25" customHeight="1">
      <c r="A12469" s="5"/>
      <c r="B12469" s="5"/>
      <c r="C12469" s="5" t="str">
        <f>IFERROR(__xludf.DUMMYFUNCTION("""COMPUTED_VALUE"""),"")</f>
        <v/>
      </c>
      <c r="D12469" s="5">
        <v>0.0</v>
      </c>
    </row>
    <row r="12470" ht="14.25" customHeight="1">
      <c r="A12470" s="5"/>
      <c r="B12470" s="5"/>
      <c r="C12470" s="5" t="str">
        <f>IFERROR(__xludf.DUMMYFUNCTION("""COMPUTED_VALUE"""),"")</f>
        <v/>
      </c>
      <c r="D12470" s="5">
        <v>0.0</v>
      </c>
    </row>
    <row r="12471" ht="14.25" customHeight="1">
      <c r="A12471" s="5"/>
      <c r="B12471" s="5"/>
      <c r="C12471" s="5" t="str">
        <f>IFERROR(__xludf.DUMMYFUNCTION("""COMPUTED_VALUE"""),"")</f>
        <v/>
      </c>
      <c r="D12471" s="5">
        <v>0.0</v>
      </c>
    </row>
    <row r="12472" ht="14.25" customHeight="1">
      <c r="A12472" s="5"/>
      <c r="B12472" s="5"/>
      <c r="C12472" s="5" t="str">
        <f>IFERROR(__xludf.DUMMYFUNCTION("""COMPUTED_VALUE"""),"")</f>
        <v/>
      </c>
      <c r="D12472" s="5">
        <v>0.0</v>
      </c>
    </row>
    <row r="12473" ht="14.25" customHeight="1">
      <c r="A12473" s="5"/>
      <c r="B12473" s="5"/>
      <c r="C12473" s="5" t="str">
        <f>IFERROR(__xludf.DUMMYFUNCTION("""COMPUTED_VALUE"""),"")</f>
        <v/>
      </c>
      <c r="D12473" s="5">
        <v>0.0</v>
      </c>
    </row>
    <row r="12474" ht="14.25" customHeight="1">
      <c r="A12474" s="5"/>
      <c r="B12474" s="5"/>
      <c r="C12474" s="5" t="str">
        <f>IFERROR(__xludf.DUMMYFUNCTION("""COMPUTED_VALUE"""),"")</f>
        <v/>
      </c>
      <c r="D12474" s="5">
        <v>0.0</v>
      </c>
    </row>
    <row r="12475" ht="14.25" customHeight="1">
      <c r="A12475" s="5"/>
      <c r="B12475" s="5"/>
      <c r="C12475" s="5" t="str">
        <f>IFERROR(__xludf.DUMMYFUNCTION("""COMPUTED_VALUE"""),"")</f>
        <v/>
      </c>
      <c r="D12475" s="5">
        <v>0.0</v>
      </c>
    </row>
    <row r="12476" ht="14.25" customHeight="1">
      <c r="A12476" s="5"/>
      <c r="B12476" s="5"/>
      <c r="C12476" s="5" t="str">
        <f>IFERROR(__xludf.DUMMYFUNCTION("""COMPUTED_VALUE"""),"")</f>
        <v/>
      </c>
      <c r="D12476" s="5">
        <v>0.0</v>
      </c>
    </row>
    <row r="12477" ht="14.25" customHeight="1">
      <c r="A12477" s="5"/>
      <c r="B12477" s="5"/>
      <c r="C12477" s="5" t="str">
        <f>IFERROR(__xludf.DUMMYFUNCTION("""COMPUTED_VALUE"""),"")</f>
        <v/>
      </c>
      <c r="D12477" s="5">
        <v>0.0</v>
      </c>
    </row>
    <row r="12478" ht="14.25" customHeight="1">
      <c r="A12478" s="5"/>
      <c r="B12478" s="5"/>
      <c r="C12478" s="5" t="str">
        <f>IFERROR(__xludf.DUMMYFUNCTION("""COMPUTED_VALUE"""),"")</f>
        <v/>
      </c>
      <c r="D12478" s="5">
        <v>0.0</v>
      </c>
    </row>
    <row r="12479" ht="14.25" customHeight="1">
      <c r="A12479" s="5"/>
      <c r="B12479" s="5"/>
      <c r="C12479" s="5" t="str">
        <f>IFERROR(__xludf.DUMMYFUNCTION("""COMPUTED_VALUE"""),"")</f>
        <v/>
      </c>
      <c r="D12479" s="5">
        <v>0.0</v>
      </c>
    </row>
    <row r="12480" ht="14.25" customHeight="1">
      <c r="A12480" s="5"/>
      <c r="B12480" s="5"/>
      <c r="C12480" s="5" t="str">
        <f>IFERROR(__xludf.DUMMYFUNCTION("""COMPUTED_VALUE"""),"")</f>
        <v/>
      </c>
      <c r="D12480" s="5">
        <v>0.0</v>
      </c>
    </row>
    <row r="12481" ht="14.25" customHeight="1">
      <c r="A12481" s="5"/>
      <c r="B12481" s="5"/>
      <c r="C12481" s="5" t="str">
        <f>IFERROR(__xludf.DUMMYFUNCTION("""COMPUTED_VALUE"""),"")</f>
        <v/>
      </c>
      <c r="D12481" s="5">
        <v>0.0</v>
      </c>
    </row>
    <row r="12482" ht="14.25" customHeight="1">
      <c r="A12482" s="5"/>
      <c r="B12482" s="5"/>
      <c r="C12482" s="5" t="str">
        <f>IFERROR(__xludf.DUMMYFUNCTION("""COMPUTED_VALUE"""),"")</f>
        <v/>
      </c>
      <c r="D12482" s="5">
        <v>0.0</v>
      </c>
    </row>
    <row r="12483" ht="14.25" customHeight="1">
      <c r="A12483" s="5"/>
      <c r="B12483" s="5"/>
      <c r="C12483" s="5" t="str">
        <f>IFERROR(__xludf.DUMMYFUNCTION("""COMPUTED_VALUE"""),"")</f>
        <v/>
      </c>
      <c r="D12483" s="5">
        <v>0.0</v>
      </c>
    </row>
    <row r="12484" ht="14.25" customHeight="1">
      <c r="A12484" s="5"/>
      <c r="B12484" s="5"/>
      <c r="C12484" s="5" t="str">
        <f>IFERROR(__xludf.DUMMYFUNCTION("""COMPUTED_VALUE"""),"")</f>
        <v/>
      </c>
      <c r="D12484" s="5">
        <v>0.0</v>
      </c>
    </row>
    <row r="12485" ht="14.25" customHeight="1">
      <c r="A12485" s="5"/>
      <c r="B12485" s="5"/>
      <c r="C12485" s="5" t="str">
        <f>IFERROR(__xludf.DUMMYFUNCTION("""COMPUTED_VALUE"""),"")</f>
        <v/>
      </c>
      <c r="D12485" s="5">
        <v>0.0</v>
      </c>
    </row>
    <row r="12486" ht="14.25" customHeight="1">
      <c r="A12486" s="5"/>
      <c r="B12486" s="5"/>
      <c r="C12486" s="5" t="str">
        <f>IFERROR(__xludf.DUMMYFUNCTION("""COMPUTED_VALUE"""),"")</f>
        <v/>
      </c>
      <c r="D12486" s="5">
        <v>0.0</v>
      </c>
    </row>
    <row r="12487" ht="14.25" customHeight="1">
      <c r="A12487" s="5"/>
      <c r="B12487" s="5"/>
      <c r="C12487" s="5" t="str">
        <f>IFERROR(__xludf.DUMMYFUNCTION("""COMPUTED_VALUE"""),"")</f>
        <v/>
      </c>
      <c r="D12487" s="5">
        <v>0.0</v>
      </c>
    </row>
    <row r="12488" ht="14.25" customHeight="1">
      <c r="A12488" s="5"/>
      <c r="B12488" s="5"/>
      <c r="C12488" s="5" t="str">
        <f>IFERROR(__xludf.DUMMYFUNCTION("""COMPUTED_VALUE"""),"")</f>
        <v/>
      </c>
      <c r="D12488" s="5">
        <v>0.0</v>
      </c>
    </row>
    <row r="12489" ht="14.25" customHeight="1">
      <c r="A12489" s="5"/>
      <c r="B12489" s="5"/>
      <c r="C12489" s="5" t="str">
        <f>IFERROR(__xludf.DUMMYFUNCTION("""COMPUTED_VALUE"""),"")</f>
        <v/>
      </c>
      <c r="D12489" s="5">
        <v>0.0</v>
      </c>
    </row>
    <row r="12490" ht="14.25" customHeight="1">
      <c r="A12490" s="5"/>
      <c r="B12490" s="5"/>
      <c r="C12490" s="5" t="str">
        <f>IFERROR(__xludf.DUMMYFUNCTION("""COMPUTED_VALUE"""),"")</f>
        <v/>
      </c>
      <c r="D12490" s="5">
        <v>0.0</v>
      </c>
    </row>
    <row r="12491" ht="14.25" customHeight="1">
      <c r="A12491" s="5"/>
      <c r="B12491" s="5"/>
      <c r="C12491" s="5" t="str">
        <f>IFERROR(__xludf.DUMMYFUNCTION("""COMPUTED_VALUE"""),"")</f>
        <v/>
      </c>
      <c r="D12491" s="5">
        <v>0.0</v>
      </c>
    </row>
    <row r="12492" ht="14.25" customHeight="1">
      <c r="A12492" s="5"/>
      <c r="B12492" s="5"/>
      <c r="C12492" s="5" t="str">
        <f>IFERROR(__xludf.DUMMYFUNCTION("""COMPUTED_VALUE"""),"")</f>
        <v/>
      </c>
      <c r="D12492" s="5">
        <v>0.0</v>
      </c>
    </row>
    <row r="12493" ht="14.25" customHeight="1">
      <c r="A12493" s="5"/>
      <c r="B12493" s="5"/>
      <c r="C12493" s="5" t="str">
        <f>IFERROR(__xludf.DUMMYFUNCTION("""COMPUTED_VALUE"""),"")</f>
        <v/>
      </c>
      <c r="D12493" s="5">
        <v>0.0</v>
      </c>
    </row>
    <row r="12494" ht="14.25" customHeight="1">
      <c r="A12494" s="5"/>
      <c r="B12494" s="5"/>
      <c r="C12494" s="5" t="str">
        <f>IFERROR(__xludf.DUMMYFUNCTION("""COMPUTED_VALUE"""),"")</f>
        <v/>
      </c>
      <c r="D12494" s="5">
        <v>0.0</v>
      </c>
    </row>
    <row r="12495" ht="14.25" customHeight="1">
      <c r="A12495" s="5"/>
      <c r="B12495" s="5"/>
      <c r="C12495" s="5" t="str">
        <f>IFERROR(__xludf.DUMMYFUNCTION("""COMPUTED_VALUE"""),"")</f>
        <v/>
      </c>
      <c r="D12495" s="5">
        <v>0.0</v>
      </c>
    </row>
    <row r="12496" ht="14.25" customHeight="1">
      <c r="A12496" s="5"/>
      <c r="B12496" s="5"/>
      <c r="C12496" s="5" t="str">
        <f>IFERROR(__xludf.DUMMYFUNCTION("""COMPUTED_VALUE"""),"")</f>
        <v/>
      </c>
      <c r="D12496" s="5">
        <v>0.0</v>
      </c>
    </row>
    <row r="12497" ht="14.25" customHeight="1">
      <c r="A12497" s="5"/>
      <c r="B12497" s="5"/>
      <c r="C12497" s="5" t="str">
        <f>IFERROR(__xludf.DUMMYFUNCTION("""COMPUTED_VALUE"""),"")</f>
        <v/>
      </c>
      <c r="D12497" s="5">
        <v>0.0</v>
      </c>
    </row>
    <row r="12498" ht="14.25" customHeight="1">
      <c r="A12498" s="5"/>
      <c r="B12498" s="5"/>
      <c r="C12498" s="5" t="str">
        <f>IFERROR(__xludf.DUMMYFUNCTION("""COMPUTED_VALUE"""),"")</f>
        <v/>
      </c>
      <c r="D12498" s="5">
        <v>0.0</v>
      </c>
    </row>
    <row r="12499" ht="14.25" customHeight="1">
      <c r="A12499" s="5"/>
      <c r="B12499" s="5"/>
      <c r="C12499" s="5" t="str">
        <f>IFERROR(__xludf.DUMMYFUNCTION("""COMPUTED_VALUE"""),"")</f>
        <v/>
      </c>
      <c r="D12499" s="5">
        <v>0.0</v>
      </c>
    </row>
    <row r="12500" ht="14.25" customHeight="1">
      <c r="A12500" s="5"/>
      <c r="B12500" s="5"/>
      <c r="C12500" s="5" t="str">
        <f>IFERROR(__xludf.DUMMYFUNCTION("""COMPUTED_VALUE"""),"")</f>
        <v/>
      </c>
      <c r="D12500" s="5">
        <v>0.0</v>
      </c>
    </row>
    <row r="12501" ht="14.25" customHeight="1">
      <c r="A12501" s="5"/>
      <c r="B12501" s="5"/>
      <c r="C12501" s="5" t="str">
        <f>IFERROR(__xludf.DUMMYFUNCTION("""COMPUTED_VALUE"""),"")</f>
        <v/>
      </c>
      <c r="D12501" s="5">
        <v>0.0</v>
      </c>
    </row>
    <row r="12502" ht="14.25" customHeight="1">
      <c r="A12502" s="5"/>
      <c r="B12502" s="5"/>
      <c r="C12502" s="5" t="str">
        <f>IFERROR(__xludf.DUMMYFUNCTION("""COMPUTED_VALUE"""),"")</f>
        <v/>
      </c>
      <c r="D12502" s="5">
        <v>0.0</v>
      </c>
    </row>
    <row r="12503" ht="14.25" customHeight="1">
      <c r="A12503" s="5"/>
      <c r="B12503" s="5"/>
      <c r="C12503" s="5" t="str">
        <f>IFERROR(__xludf.DUMMYFUNCTION("""COMPUTED_VALUE"""),"")</f>
        <v/>
      </c>
      <c r="D12503" s="5">
        <v>0.0</v>
      </c>
    </row>
    <row r="12504" ht="14.25" customHeight="1">
      <c r="A12504" s="5"/>
      <c r="B12504" s="5"/>
      <c r="C12504" s="5" t="str">
        <f>IFERROR(__xludf.DUMMYFUNCTION("""COMPUTED_VALUE"""),"")</f>
        <v/>
      </c>
      <c r="D12504" s="5">
        <v>0.0</v>
      </c>
    </row>
    <row r="12505" ht="14.25" customHeight="1">
      <c r="A12505" s="5"/>
      <c r="B12505" s="5"/>
      <c r="C12505" s="5" t="str">
        <f>IFERROR(__xludf.DUMMYFUNCTION("""COMPUTED_VALUE"""),"")</f>
        <v/>
      </c>
      <c r="D12505" s="5">
        <v>0.0</v>
      </c>
    </row>
    <row r="12506" ht="14.25" customHeight="1">
      <c r="A12506" s="5"/>
      <c r="B12506" s="5"/>
      <c r="C12506" s="5" t="str">
        <f>IFERROR(__xludf.DUMMYFUNCTION("""COMPUTED_VALUE"""),"")</f>
        <v/>
      </c>
      <c r="D12506" s="5">
        <v>0.0</v>
      </c>
    </row>
    <row r="12507" ht="14.25" customHeight="1">
      <c r="A12507" s="5"/>
      <c r="B12507" s="5"/>
      <c r="C12507" s="5" t="str">
        <f>IFERROR(__xludf.DUMMYFUNCTION("""COMPUTED_VALUE"""),"")</f>
        <v/>
      </c>
      <c r="D12507" s="5">
        <v>0.0</v>
      </c>
    </row>
    <row r="12508" ht="14.25" customHeight="1">
      <c r="A12508" s="5"/>
      <c r="B12508" s="5"/>
      <c r="C12508" s="5" t="str">
        <f>IFERROR(__xludf.DUMMYFUNCTION("""COMPUTED_VALUE"""),"")</f>
        <v/>
      </c>
      <c r="D12508" s="5">
        <v>0.0</v>
      </c>
    </row>
    <row r="12509" ht="14.25" customHeight="1">
      <c r="A12509" s="5"/>
      <c r="B12509" s="5"/>
      <c r="C12509" s="5" t="str">
        <f>IFERROR(__xludf.DUMMYFUNCTION("""COMPUTED_VALUE"""),"")</f>
        <v/>
      </c>
      <c r="D12509" s="5">
        <v>0.0</v>
      </c>
    </row>
    <row r="12510" ht="14.25" customHeight="1">
      <c r="A12510" s="5"/>
      <c r="B12510" s="5"/>
      <c r="C12510" s="5" t="str">
        <f>IFERROR(__xludf.DUMMYFUNCTION("""COMPUTED_VALUE"""),"")</f>
        <v/>
      </c>
      <c r="D12510" s="5">
        <v>0.0</v>
      </c>
    </row>
    <row r="12511" ht="14.25" customHeight="1">
      <c r="A12511" s="5"/>
      <c r="B12511" s="5"/>
      <c r="C12511" s="5" t="str">
        <f>IFERROR(__xludf.DUMMYFUNCTION("""COMPUTED_VALUE"""),"")</f>
        <v/>
      </c>
      <c r="D12511" s="5">
        <v>0.0</v>
      </c>
    </row>
    <row r="12512" ht="14.25" customHeight="1">
      <c r="A12512" s="5"/>
      <c r="B12512" s="5"/>
      <c r="C12512" s="5" t="str">
        <f>IFERROR(__xludf.DUMMYFUNCTION("""COMPUTED_VALUE"""),"")</f>
        <v/>
      </c>
      <c r="D12512" s="5">
        <v>0.0</v>
      </c>
    </row>
    <row r="12513" ht="14.25" customHeight="1">
      <c r="A12513" s="5"/>
      <c r="B12513" s="5"/>
      <c r="C12513" s="5" t="str">
        <f>IFERROR(__xludf.DUMMYFUNCTION("""COMPUTED_VALUE"""),"")</f>
        <v/>
      </c>
      <c r="D12513" s="5">
        <v>0.0</v>
      </c>
    </row>
    <row r="12514" ht="14.25" customHeight="1">
      <c r="A12514" s="5"/>
      <c r="B12514" s="5"/>
      <c r="C12514" s="5" t="str">
        <f>IFERROR(__xludf.DUMMYFUNCTION("""COMPUTED_VALUE"""),"")</f>
        <v/>
      </c>
      <c r="D12514" s="5">
        <v>0.0</v>
      </c>
    </row>
    <row r="12515" ht="14.25" customHeight="1">
      <c r="A12515" s="5"/>
      <c r="B12515" s="5"/>
      <c r="C12515" s="5" t="str">
        <f>IFERROR(__xludf.DUMMYFUNCTION("""COMPUTED_VALUE"""),"")</f>
        <v/>
      </c>
      <c r="D12515" s="5">
        <v>0.0</v>
      </c>
    </row>
    <row r="12516" ht="14.25" customHeight="1">
      <c r="A12516" s="5"/>
      <c r="B12516" s="5"/>
      <c r="C12516" s="5" t="str">
        <f>IFERROR(__xludf.DUMMYFUNCTION("""COMPUTED_VALUE"""),"")</f>
        <v/>
      </c>
      <c r="D12516" s="5">
        <v>0.0</v>
      </c>
    </row>
    <row r="12517" ht="14.25" customHeight="1">
      <c r="A12517" s="5"/>
      <c r="B12517" s="5"/>
      <c r="C12517" s="5" t="str">
        <f>IFERROR(__xludf.DUMMYFUNCTION("""COMPUTED_VALUE"""),"")</f>
        <v/>
      </c>
      <c r="D12517" s="5">
        <v>0.0</v>
      </c>
    </row>
    <row r="12518" ht="14.25" customHeight="1">
      <c r="A12518" s="5"/>
      <c r="B12518" s="5"/>
      <c r="C12518" s="5" t="str">
        <f>IFERROR(__xludf.DUMMYFUNCTION("""COMPUTED_VALUE"""),"")</f>
        <v/>
      </c>
      <c r="D12518" s="5">
        <v>0.0</v>
      </c>
    </row>
    <row r="12519" ht="14.25" customHeight="1">
      <c r="A12519" s="5"/>
      <c r="B12519" s="5"/>
      <c r="C12519" s="5" t="str">
        <f>IFERROR(__xludf.DUMMYFUNCTION("""COMPUTED_VALUE"""),"")</f>
        <v/>
      </c>
      <c r="D12519" s="5">
        <v>0.0</v>
      </c>
    </row>
    <row r="12520" ht="14.25" customHeight="1">
      <c r="A12520" s="5"/>
      <c r="B12520" s="5"/>
      <c r="C12520" s="5" t="str">
        <f>IFERROR(__xludf.DUMMYFUNCTION("""COMPUTED_VALUE"""),"")</f>
        <v/>
      </c>
      <c r="D12520" s="5">
        <v>0.0</v>
      </c>
    </row>
    <row r="12521" ht="14.25" customHeight="1">
      <c r="A12521" s="5"/>
      <c r="B12521" s="5"/>
      <c r="C12521" s="5" t="str">
        <f>IFERROR(__xludf.DUMMYFUNCTION("""COMPUTED_VALUE"""),"")</f>
        <v/>
      </c>
      <c r="D12521" s="5">
        <v>0.0</v>
      </c>
    </row>
    <row r="12522" ht="14.25" customHeight="1">
      <c r="A12522" s="5"/>
      <c r="B12522" s="5"/>
      <c r="C12522" s="5" t="str">
        <f>IFERROR(__xludf.DUMMYFUNCTION("""COMPUTED_VALUE"""),"")</f>
        <v/>
      </c>
      <c r="D12522" s="5">
        <v>0.0</v>
      </c>
    </row>
    <row r="12523" ht="14.25" customHeight="1">
      <c r="A12523" s="5"/>
      <c r="B12523" s="5"/>
      <c r="C12523" s="5" t="str">
        <f>IFERROR(__xludf.DUMMYFUNCTION("""COMPUTED_VALUE"""),"")</f>
        <v/>
      </c>
      <c r="D12523" s="5">
        <v>0.0</v>
      </c>
    </row>
    <row r="12524" ht="14.25" customHeight="1">
      <c r="A12524" s="5"/>
      <c r="B12524" s="5"/>
      <c r="C12524" s="5" t="str">
        <f>IFERROR(__xludf.DUMMYFUNCTION("""COMPUTED_VALUE"""),"")</f>
        <v/>
      </c>
      <c r="D12524" s="5">
        <v>0.0</v>
      </c>
    </row>
    <row r="12525" ht="14.25" customHeight="1">
      <c r="A12525" s="5"/>
      <c r="B12525" s="5"/>
      <c r="C12525" s="5" t="str">
        <f>IFERROR(__xludf.DUMMYFUNCTION("""COMPUTED_VALUE"""),"")</f>
        <v/>
      </c>
      <c r="D12525" s="5">
        <v>0.0</v>
      </c>
    </row>
    <row r="12526" ht="14.25" customHeight="1">
      <c r="A12526" s="5"/>
      <c r="B12526" s="5"/>
      <c r="C12526" s="5" t="str">
        <f>IFERROR(__xludf.DUMMYFUNCTION("""COMPUTED_VALUE"""),"")</f>
        <v/>
      </c>
      <c r="D12526" s="5">
        <v>0.0</v>
      </c>
    </row>
    <row r="12527" ht="14.25" customHeight="1">
      <c r="A12527" s="5"/>
      <c r="B12527" s="5"/>
      <c r="C12527" s="5" t="str">
        <f>IFERROR(__xludf.DUMMYFUNCTION("""COMPUTED_VALUE"""),"")</f>
        <v/>
      </c>
      <c r="D12527" s="5">
        <v>0.0</v>
      </c>
    </row>
    <row r="12528" ht="14.25" customHeight="1">
      <c r="A12528" s="5"/>
      <c r="B12528" s="5"/>
      <c r="C12528" s="5" t="str">
        <f>IFERROR(__xludf.DUMMYFUNCTION("""COMPUTED_VALUE"""),"")</f>
        <v/>
      </c>
      <c r="D12528" s="5">
        <v>0.0</v>
      </c>
    </row>
    <row r="12529" ht="14.25" customHeight="1">
      <c r="A12529" s="5"/>
      <c r="B12529" s="5"/>
      <c r="C12529" s="5" t="str">
        <f>IFERROR(__xludf.DUMMYFUNCTION("""COMPUTED_VALUE"""),"")</f>
        <v/>
      </c>
      <c r="D12529" s="5">
        <v>0.0</v>
      </c>
    </row>
    <row r="12530" ht="14.25" customHeight="1">
      <c r="A12530" s="5"/>
      <c r="B12530" s="5"/>
      <c r="C12530" s="5" t="str">
        <f>IFERROR(__xludf.DUMMYFUNCTION("""COMPUTED_VALUE"""),"")</f>
        <v/>
      </c>
      <c r="D12530" s="5">
        <v>0.0</v>
      </c>
    </row>
    <row r="12531" ht="14.25" customHeight="1">
      <c r="A12531" s="5"/>
      <c r="B12531" s="5"/>
      <c r="C12531" s="5" t="str">
        <f>IFERROR(__xludf.DUMMYFUNCTION("""COMPUTED_VALUE"""),"")</f>
        <v/>
      </c>
      <c r="D12531" s="5">
        <v>0.0</v>
      </c>
    </row>
    <row r="12532" ht="14.25" customHeight="1">
      <c r="A12532" s="5"/>
      <c r="B12532" s="5"/>
      <c r="C12532" s="5" t="str">
        <f>IFERROR(__xludf.DUMMYFUNCTION("""COMPUTED_VALUE"""),"")</f>
        <v/>
      </c>
      <c r="D12532" s="5">
        <v>0.0</v>
      </c>
    </row>
    <row r="12533" ht="14.25" customHeight="1">
      <c r="A12533" s="5"/>
      <c r="B12533" s="5"/>
      <c r="C12533" s="5" t="str">
        <f>IFERROR(__xludf.DUMMYFUNCTION("""COMPUTED_VALUE"""),"")</f>
        <v/>
      </c>
      <c r="D12533" s="5">
        <v>0.0</v>
      </c>
    </row>
    <row r="12534" ht="14.25" customHeight="1">
      <c r="A12534" s="5"/>
      <c r="B12534" s="5"/>
      <c r="C12534" s="5" t="str">
        <f>IFERROR(__xludf.DUMMYFUNCTION("""COMPUTED_VALUE"""),"")</f>
        <v/>
      </c>
      <c r="D12534" s="5">
        <v>0.0</v>
      </c>
    </row>
    <row r="12535" ht="14.25" customHeight="1">
      <c r="A12535" s="5"/>
      <c r="B12535" s="5"/>
      <c r="C12535" s="5" t="str">
        <f>IFERROR(__xludf.DUMMYFUNCTION("""COMPUTED_VALUE"""),"")</f>
        <v/>
      </c>
      <c r="D12535" s="5">
        <v>0.0</v>
      </c>
    </row>
    <row r="12536" ht="14.25" customHeight="1">
      <c r="A12536" s="5"/>
      <c r="B12536" s="5"/>
      <c r="C12536" s="5" t="str">
        <f>IFERROR(__xludf.DUMMYFUNCTION("""COMPUTED_VALUE"""),"")</f>
        <v/>
      </c>
      <c r="D12536" s="5">
        <v>0.0</v>
      </c>
    </row>
    <row r="12537" ht="14.25" customHeight="1">
      <c r="A12537" s="5"/>
      <c r="B12537" s="5"/>
      <c r="C12537" s="5" t="str">
        <f>IFERROR(__xludf.DUMMYFUNCTION("""COMPUTED_VALUE"""),"")</f>
        <v/>
      </c>
      <c r="D12537" s="5">
        <v>0.0</v>
      </c>
    </row>
    <row r="12538" ht="14.25" customHeight="1">
      <c r="A12538" s="5"/>
      <c r="B12538" s="5"/>
      <c r="C12538" s="5" t="str">
        <f>IFERROR(__xludf.DUMMYFUNCTION("""COMPUTED_VALUE"""),"")</f>
        <v/>
      </c>
      <c r="D12538" s="5">
        <v>0.0</v>
      </c>
    </row>
    <row r="12539" ht="14.25" customHeight="1">
      <c r="A12539" s="5"/>
      <c r="B12539" s="5"/>
      <c r="C12539" s="5" t="str">
        <f>IFERROR(__xludf.DUMMYFUNCTION("""COMPUTED_VALUE"""),"")</f>
        <v/>
      </c>
      <c r="D12539" s="5">
        <v>0.0</v>
      </c>
    </row>
    <row r="12540" ht="14.25" customHeight="1">
      <c r="A12540" s="5"/>
      <c r="B12540" s="5"/>
      <c r="C12540" s="5" t="str">
        <f>IFERROR(__xludf.DUMMYFUNCTION("""COMPUTED_VALUE"""),"")</f>
        <v/>
      </c>
      <c r="D12540" s="5">
        <v>0.0</v>
      </c>
    </row>
    <row r="12541" ht="14.25" customHeight="1">
      <c r="A12541" s="5"/>
      <c r="B12541" s="5"/>
      <c r="C12541" s="5" t="str">
        <f>IFERROR(__xludf.DUMMYFUNCTION("""COMPUTED_VALUE"""),"")</f>
        <v/>
      </c>
      <c r="D12541" s="5">
        <v>0.0</v>
      </c>
    </row>
    <row r="12542" ht="14.25" customHeight="1">
      <c r="A12542" s="5"/>
      <c r="B12542" s="5"/>
      <c r="C12542" s="5" t="str">
        <f>IFERROR(__xludf.DUMMYFUNCTION("""COMPUTED_VALUE"""),"")</f>
        <v/>
      </c>
      <c r="D12542" s="5">
        <v>0.0</v>
      </c>
    </row>
    <row r="12543" ht="14.25" customHeight="1">
      <c r="A12543" s="5"/>
      <c r="B12543" s="5"/>
      <c r="C12543" s="5" t="str">
        <f>IFERROR(__xludf.DUMMYFUNCTION("""COMPUTED_VALUE"""),"")</f>
        <v/>
      </c>
      <c r="D12543" s="5">
        <v>0.0</v>
      </c>
    </row>
    <row r="12544" ht="14.25" customHeight="1">
      <c r="A12544" s="5"/>
      <c r="B12544" s="5"/>
      <c r="C12544" s="5" t="str">
        <f>IFERROR(__xludf.DUMMYFUNCTION("""COMPUTED_VALUE"""),"")</f>
        <v/>
      </c>
      <c r="D12544" s="5">
        <v>0.0</v>
      </c>
    </row>
    <row r="12545" ht="14.25" customHeight="1">
      <c r="A12545" s="5"/>
      <c r="B12545" s="5"/>
      <c r="C12545" s="5" t="str">
        <f>IFERROR(__xludf.DUMMYFUNCTION("""COMPUTED_VALUE"""),"")</f>
        <v/>
      </c>
      <c r="D12545" s="5">
        <v>0.0</v>
      </c>
    </row>
    <row r="12546" ht="14.25" customHeight="1">
      <c r="A12546" s="5"/>
      <c r="B12546" s="5"/>
      <c r="C12546" s="5" t="str">
        <f>IFERROR(__xludf.DUMMYFUNCTION("""COMPUTED_VALUE"""),"")</f>
        <v/>
      </c>
      <c r="D12546" s="5">
        <v>0.0</v>
      </c>
    </row>
    <row r="12547" ht="14.25" customHeight="1">
      <c r="A12547" s="5"/>
      <c r="B12547" s="5"/>
      <c r="C12547" s="5" t="str">
        <f>IFERROR(__xludf.DUMMYFUNCTION("""COMPUTED_VALUE"""),"")</f>
        <v/>
      </c>
      <c r="D12547" s="5">
        <v>0.0</v>
      </c>
    </row>
    <row r="12548" ht="14.25" customHeight="1">
      <c r="A12548" s="5"/>
      <c r="B12548" s="5"/>
      <c r="C12548" s="5" t="str">
        <f>IFERROR(__xludf.DUMMYFUNCTION("""COMPUTED_VALUE"""),"")</f>
        <v/>
      </c>
      <c r="D12548" s="5">
        <v>0.0</v>
      </c>
    </row>
    <row r="12549" ht="14.25" customHeight="1">
      <c r="A12549" s="5"/>
      <c r="B12549" s="5"/>
      <c r="C12549" s="5" t="str">
        <f>IFERROR(__xludf.DUMMYFUNCTION("""COMPUTED_VALUE"""),"")</f>
        <v/>
      </c>
      <c r="D12549" s="5">
        <v>0.0</v>
      </c>
    </row>
    <row r="12550" ht="14.25" customHeight="1">
      <c r="A12550" s="5"/>
      <c r="B12550" s="5"/>
      <c r="C12550" s="5" t="str">
        <f>IFERROR(__xludf.DUMMYFUNCTION("""COMPUTED_VALUE"""),"")</f>
        <v/>
      </c>
      <c r="D12550" s="5">
        <v>0.0</v>
      </c>
    </row>
    <row r="12551" ht="14.25" customHeight="1">
      <c r="A12551" s="5"/>
      <c r="B12551" s="5"/>
      <c r="C12551" s="5" t="str">
        <f>IFERROR(__xludf.DUMMYFUNCTION("""COMPUTED_VALUE"""),"")</f>
        <v/>
      </c>
      <c r="D12551" s="5">
        <v>0.0</v>
      </c>
    </row>
    <row r="12552" ht="14.25" customHeight="1">
      <c r="A12552" s="5"/>
      <c r="B12552" s="5"/>
      <c r="C12552" s="5" t="str">
        <f>IFERROR(__xludf.DUMMYFUNCTION("""COMPUTED_VALUE"""),"")</f>
        <v/>
      </c>
      <c r="D12552" s="5">
        <v>0.0</v>
      </c>
    </row>
    <row r="12553" ht="14.25" customHeight="1">
      <c r="A12553" s="5"/>
      <c r="B12553" s="5"/>
      <c r="C12553" s="5" t="str">
        <f>IFERROR(__xludf.DUMMYFUNCTION("""COMPUTED_VALUE"""),"")</f>
        <v/>
      </c>
      <c r="D12553" s="5">
        <v>0.0</v>
      </c>
    </row>
    <row r="12554" ht="14.25" customHeight="1">
      <c r="A12554" s="5"/>
      <c r="B12554" s="5"/>
      <c r="C12554" s="5" t="str">
        <f>IFERROR(__xludf.DUMMYFUNCTION("""COMPUTED_VALUE"""),"")</f>
        <v/>
      </c>
      <c r="D12554" s="5">
        <v>0.0</v>
      </c>
    </row>
    <row r="12555" ht="14.25" customHeight="1">
      <c r="A12555" s="5"/>
      <c r="B12555" s="5"/>
      <c r="C12555" s="5" t="str">
        <f>IFERROR(__xludf.DUMMYFUNCTION("""COMPUTED_VALUE"""),"")</f>
        <v/>
      </c>
      <c r="D12555" s="5">
        <v>0.0</v>
      </c>
    </row>
    <row r="12556" ht="14.25" customHeight="1">
      <c r="A12556" s="5"/>
      <c r="B12556" s="5"/>
      <c r="C12556" s="5" t="str">
        <f>IFERROR(__xludf.DUMMYFUNCTION("""COMPUTED_VALUE"""),"")</f>
        <v/>
      </c>
      <c r="D12556" s="5">
        <v>0.0</v>
      </c>
    </row>
    <row r="12557" ht="14.25" customHeight="1">
      <c r="A12557" s="5"/>
      <c r="B12557" s="5"/>
      <c r="C12557" s="5" t="str">
        <f>IFERROR(__xludf.DUMMYFUNCTION("""COMPUTED_VALUE"""),"")</f>
        <v/>
      </c>
      <c r="D12557" s="5">
        <v>0.0</v>
      </c>
    </row>
    <row r="12558" ht="14.25" customHeight="1">
      <c r="A12558" s="5"/>
      <c r="B12558" s="5"/>
      <c r="C12558" s="5" t="str">
        <f>IFERROR(__xludf.DUMMYFUNCTION("""COMPUTED_VALUE"""),"")</f>
        <v/>
      </c>
      <c r="D12558" s="5">
        <v>0.0</v>
      </c>
    </row>
    <row r="12559" ht="14.25" customHeight="1">
      <c r="A12559" s="5"/>
      <c r="B12559" s="5"/>
      <c r="C12559" s="5" t="str">
        <f>IFERROR(__xludf.DUMMYFUNCTION("""COMPUTED_VALUE"""),"")</f>
        <v/>
      </c>
      <c r="D12559" s="5">
        <v>0.0</v>
      </c>
    </row>
    <row r="12560" ht="14.25" customHeight="1">
      <c r="A12560" s="5"/>
      <c r="B12560" s="5"/>
      <c r="C12560" s="5" t="str">
        <f>IFERROR(__xludf.DUMMYFUNCTION("""COMPUTED_VALUE"""),"")</f>
        <v/>
      </c>
      <c r="D12560" s="5">
        <v>0.0</v>
      </c>
    </row>
    <row r="12561" ht="14.25" customHeight="1">
      <c r="A12561" s="5"/>
      <c r="B12561" s="5"/>
      <c r="C12561" s="5" t="str">
        <f>IFERROR(__xludf.DUMMYFUNCTION("""COMPUTED_VALUE"""),"")</f>
        <v/>
      </c>
      <c r="D12561" s="5">
        <v>0.0</v>
      </c>
    </row>
    <row r="12562" ht="14.25" customHeight="1">
      <c r="A12562" s="5"/>
      <c r="B12562" s="5"/>
      <c r="C12562" s="5" t="str">
        <f>IFERROR(__xludf.DUMMYFUNCTION("""COMPUTED_VALUE"""),"")</f>
        <v/>
      </c>
      <c r="D12562" s="5">
        <v>0.0</v>
      </c>
    </row>
    <row r="12563" ht="14.25" customHeight="1">
      <c r="A12563" s="5"/>
      <c r="B12563" s="5"/>
      <c r="C12563" s="5" t="str">
        <f>IFERROR(__xludf.DUMMYFUNCTION("""COMPUTED_VALUE"""),"")</f>
        <v/>
      </c>
      <c r="D12563" s="5">
        <v>0.0</v>
      </c>
    </row>
    <row r="12564" ht="14.25" customHeight="1">
      <c r="A12564" s="5"/>
      <c r="B12564" s="5"/>
      <c r="C12564" s="5" t="str">
        <f>IFERROR(__xludf.DUMMYFUNCTION("""COMPUTED_VALUE"""),"")</f>
        <v/>
      </c>
      <c r="D12564" s="5">
        <v>0.0</v>
      </c>
    </row>
    <row r="12565" ht="14.25" customHeight="1">
      <c r="A12565" s="5"/>
      <c r="B12565" s="5"/>
      <c r="C12565" s="5" t="str">
        <f>IFERROR(__xludf.DUMMYFUNCTION("""COMPUTED_VALUE"""),"")</f>
        <v/>
      </c>
      <c r="D12565" s="5">
        <v>0.0</v>
      </c>
    </row>
    <row r="12566" ht="14.25" customHeight="1">
      <c r="A12566" s="5"/>
      <c r="B12566" s="5"/>
      <c r="C12566" s="5" t="str">
        <f>IFERROR(__xludf.DUMMYFUNCTION("""COMPUTED_VALUE"""),"")</f>
        <v/>
      </c>
      <c r="D12566" s="5">
        <v>0.0</v>
      </c>
    </row>
    <row r="12567" ht="14.25" customHeight="1">
      <c r="A12567" s="5"/>
      <c r="B12567" s="5"/>
      <c r="C12567" s="5" t="str">
        <f>IFERROR(__xludf.DUMMYFUNCTION("""COMPUTED_VALUE"""),"")</f>
        <v/>
      </c>
      <c r="D12567" s="5">
        <v>0.0</v>
      </c>
    </row>
    <row r="12568" ht="14.25" customHeight="1">
      <c r="A12568" s="5"/>
      <c r="B12568" s="5"/>
      <c r="C12568" s="5" t="str">
        <f>IFERROR(__xludf.DUMMYFUNCTION("""COMPUTED_VALUE"""),"")</f>
        <v/>
      </c>
      <c r="D12568" s="5">
        <v>0.0</v>
      </c>
    </row>
    <row r="12569" ht="14.25" customHeight="1">
      <c r="A12569" s="5"/>
      <c r="B12569" s="5"/>
      <c r="C12569" s="5" t="str">
        <f>IFERROR(__xludf.DUMMYFUNCTION("""COMPUTED_VALUE"""),"")</f>
        <v/>
      </c>
      <c r="D12569" s="5">
        <v>0.0</v>
      </c>
    </row>
    <row r="12570" ht="14.25" customHeight="1">
      <c r="A12570" s="5"/>
      <c r="B12570" s="5"/>
      <c r="C12570" s="5" t="str">
        <f>IFERROR(__xludf.DUMMYFUNCTION("""COMPUTED_VALUE"""),"")</f>
        <v/>
      </c>
      <c r="D12570" s="5">
        <v>0.0</v>
      </c>
    </row>
    <row r="12571" ht="14.25" customHeight="1">
      <c r="A12571" s="5"/>
      <c r="B12571" s="5"/>
      <c r="C12571" s="5" t="str">
        <f>IFERROR(__xludf.DUMMYFUNCTION("""COMPUTED_VALUE"""),"")</f>
        <v/>
      </c>
      <c r="D12571" s="5">
        <v>0.0</v>
      </c>
    </row>
    <row r="12572" ht="14.25" customHeight="1">
      <c r="A12572" s="5"/>
      <c r="B12572" s="5"/>
      <c r="C12572" s="5" t="str">
        <f>IFERROR(__xludf.DUMMYFUNCTION("""COMPUTED_VALUE"""),"")</f>
        <v/>
      </c>
      <c r="D12572" s="5">
        <v>0.0</v>
      </c>
    </row>
    <row r="12573" ht="14.25" customHeight="1">
      <c r="A12573" s="5"/>
      <c r="B12573" s="5"/>
      <c r="C12573" s="5" t="str">
        <f>IFERROR(__xludf.DUMMYFUNCTION("""COMPUTED_VALUE"""),"")</f>
        <v/>
      </c>
      <c r="D12573" s="5">
        <v>0.0</v>
      </c>
    </row>
    <row r="12574" ht="14.25" customHeight="1">
      <c r="A12574" s="5"/>
      <c r="B12574" s="5"/>
      <c r="C12574" s="5" t="str">
        <f>IFERROR(__xludf.DUMMYFUNCTION("""COMPUTED_VALUE"""),"")</f>
        <v/>
      </c>
      <c r="D12574" s="5">
        <v>0.0</v>
      </c>
    </row>
    <row r="12575" ht="14.25" customHeight="1">
      <c r="A12575" s="5"/>
      <c r="B12575" s="5"/>
      <c r="C12575" s="5" t="str">
        <f>IFERROR(__xludf.DUMMYFUNCTION("""COMPUTED_VALUE"""),"")</f>
        <v/>
      </c>
      <c r="D12575" s="5">
        <v>0.0</v>
      </c>
    </row>
    <row r="12576" ht="14.25" customHeight="1">
      <c r="A12576" s="5"/>
      <c r="B12576" s="5"/>
      <c r="C12576" s="5" t="str">
        <f>IFERROR(__xludf.DUMMYFUNCTION("""COMPUTED_VALUE"""),"")</f>
        <v/>
      </c>
      <c r="D12576" s="5">
        <v>0.0</v>
      </c>
    </row>
    <row r="12577" ht="14.25" customHeight="1">
      <c r="A12577" s="5"/>
      <c r="B12577" s="5"/>
      <c r="C12577" s="5" t="str">
        <f>IFERROR(__xludf.DUMMYFUNCTION("""COMPUTED_VALUE"""),"")</f>
        <v/>
      </c>
      <c r="D12577" s="5">
        <v>0.0</v>
      </c>
    </row>
    <row r="12578" ht="14.25" customHeight="1">
      <c r="A12578" s="5"/>
      <c r="B12578" s="5"/>
      <c r="C12578" s="5" t="str">
        <f>IFERROR(__xludf.DUMMYFUNCTION("""COMPUTED_VALUE"""),"")</f>
        <v/>
      </c>
      <c r="D12578" s="5">
        <v>0.0</v>
      </c>
    </row>
    <row r="12579" ht="14.25" customHeight="1">
      <c r="A12579" s="5"/>
      <c r="B12579" s="5"/>
      <c r="C12579" s="5" t="str">
        <f>IFERROR(__xludf.DUMMYFUNCTION("""COMPUTED_VALUE"""),"")</f>
        <v/>
      </c>
      <c r="D12579" s="5">
        <v>0.0</v>
      </c>
    </row>
    <row r="12580" ht="14.25" customHeight="1">
      <c r="A12580" s="5"/>
      <c r="B12580" s="5"/>
      <c r="C12580" s="5" t="str">
        <f>IFERROR(__xludf.DUMMYFUNCTION("""COMPUTED_VALUE"""),"")</f>
        <v/>
      </c>
      <c r="D12580" s="5">
        <v>0.0</v>
      </c>
    </row>
    <row r="12581" ht="14.25" customHeight="1">
      <c r="A12581" s="5"/>
      <c r="B12581" s="5"/>
      <c r="C12581" s="5" t="str">
        <f>IFERROR(__xludf.DUMMYFUNCTION("""COMPUTED_VALUE"""),"")</f>
        <v/>
      </c>
      <c r="D12581" s="5">
        <v>0.0</v>
      </c>
    </row>
    <row r="12582" ht="14.25" customHeight="1">
      <c r="A12582" s="5"/>
      <c r="B12582" s="5"/>
      <c r="C12582" s="5" t="str">
        <f>IFERROR(__xludf.DUMMYFUNCTION("""COMPUTED_VALUE"""),"")</f>
        <v/>
      </c>
      <c r="D12582" s="5">
        <v>0.0</v>
      </c>
    </row>
    <row r="12583" ht="14.25" customHeight="1">
      <c r="A12583" s="5"/>
      <c r="B12583" s="5"/>
      <c r="C12583" s="5" t="str">
        <f>IFERROR(__xludf.DUMMYFUNCTION("""COMPUTED_VALUE"""),"")</f>
        <v/>
      </c>
      <c r="D12583" s="5">
        <v>0.0</v>
      </c>
    </row>
    <row r="12584" ht="14.25" customHeight="1">
      <c r="A12584" s="5"/>
      <c r="B12584" s="5"/>
      <c r="C12584" s="5" t="str">
        <f>IFERROR(__xludf.DUMMYFUNCTION("""COMPUTED_VALUE"""),"")</f>
        <v/>
      </c>
      <c r="D12584" s="5">
        <v>0.0</v>
      </c>
    </row>
    <row r="12585" ht="14.25" customHeight="1">
      <c r="A12585" s="5"/>
      <c r="B12585" s="5"/>
      <c r="C12585" s="5" t="str">
        <f>IFERROR(__xludf.DUMMYFUNCTION("""COMPUTED_VALUE"""),"")</f>
        <v/>
      </c>
      <c r="D12585" s="5">
        <v>0.0</v>
      </c>
    </row>
    <row r="12586" ht="14.25" customHeight="1">
      <c r="A12586" s="5"/>
      <c r="B12586" s="5"/>
      <c r="C12586" s="5" t="str">
        <f>IFERROR(__xludf.DUMMYFUNCTION("""COMPUTED_VALUE"""),"")</f>
        <v/>
      </c>
      <c r="D12586" s="5">
        <v>0.0</v>
      </c>
    </row>
    <row r="12587" ht="14.25" customHeight="1">
      <c r="A12587" s="5"/>
      <c r="B12587" s="5"/>
      <c r="C12587" s="5" t="str">
        <f>IFERROR(__xludf.DUMMYFUNCTION("""COMPUTED_VALUE"""),"")</f>
        <v/>
      </c>
      <c r="D12587" s="5">
        <v>0.0</v>
      </c>
    </row>
    <row r="12588" ht="14.25" customHeight="1">
      <c r="A12588" s="5"/>
      <c r="B12588" s="5"/>
      <c r="C12588" s="5" t="str">
        <f>IFERROR(__xludf.DUMMYFUNCTION("""COMPUTED_VALUE"""),"")</f>
        <v/>
      </c>
      <c r="D12588" s="5">
        <v>0.0</v>
      </c>
    </row>
    <row r="12589" ht="14.25" customHeight="1">
      <c r="A12589" s="5"/>
      <c r="B12589" s="5"/>
      <c r="C12589" s="5" t="str">
        <f>IFERROR(__xludf.DUMMYFUNCTION("""COMPUTED_VALUE"""),"")</f>
        <v/>
      </c>
      <c r="D12589" s="5">
        <v>0.0</v>
      </c>
    </row>
    <row r="12590" ht="14.25" customHeight="1">
      <c r="A12590" s="5"/>
      <c r="B12590" s="5"/>
      <c r="C12590" s="5" t="str">
        <f>IFERROR(__xludf.DUMMYFUNCTION("""COMPUTED_VALUE"""),"")</f>
        <v/>
      </c>
      <c r="D12590" s="5">
        <v>0.0</v>
      </c>
    </row>
    <row r="12591" ht="14.25" customHeight="1">
      <c r="A12591" s="5"/>
      <c r="B12591" s="5"/>
      <c r="C12591" s="5" t="str">
        <f>IFERROR(__xludf.DUMMYFUNCTION("""COMPUTED_VALUE"""),"")</f>
        <v/>
      </c>
      <c r="D12591" s="5">
        <v>0.0</v>
      </c>
    </row>
    <row r="12592" ht="14.25" customHeight="1">
      <c r="A12592" s="5"/>
      <c r="B12592" s="5"/>
      <c r="C12592" s="5" t="str">
        <f>IFERROR(__xludf.DUMMYFUNCTION("""COMPUTED_VALUE"""),"")</f>
        <v/>
      </c>
      <c r="D12592" s="5">
        <v>0.0</v>
      </c>
    </row>
    <row r="12593" ht="14.25" customHeight="1">
      <c r="A12593" s="5"/>
      <c r="B12593" s="5"/>
      <c r="C12593" s="5" t="str">
        <f>IFERROR(__xludf.DUMMYFUNCTION("""COMPUTED_VALUE"""),"")</f>
        <v/>
      </c>
      <c r="D12593" s="5">
        <v>0.0</v>
      </c>
    </row>
    <row r="12594" ht="14.25" customHeight="1">
      <c r="A12594" s="5"/>
      <c r="B12594" s="5"/>
      <c r="C12594" s="5" t="str">
        <f>IFERROR(__xludf.DUMMYFUNCTION("""COMPUTED_VALUE"""),"")</f>
        <v/>
      </c>
      <c r="D12594" s="5">
        <v>0.0</v>
      </c>
    </row>
    <row r="12595" ht="14.25" customHeight="1">
      <c r="A12595" s="5"/>
      <c r="B12595" s="5"/>
      <c r="C12595" s="5" t="str">
        <f>IFERROR(__xludf.DUMMYFUNCTION("""COMPUTED_VALUE"""),"")</f>
        <v/>
      </c>
      <c r="D12595" s="5">
        <v>0.0</v>
      </c>
    </row>
    <row r="12596" ht="14.25" customHeight="1">
      <c r="A12596" s="5"/>
      <c r="B12596" s="5"/>
      <c r="C12596" s="5" t="str">
        <f>IFERROR(__xludf.DUMMYFUNCTION("""COMPUTED_VALUE"""),"")</f>
        <v/>
      </c>
      <c r="D12596" s="5">
        <v>0.0</v>
      </c>
    </row>
    <row r="12597" ht="14.25" customHeight="1">
      <c r="A12597" s="5"/>
      <c r="B12597" s="5"/>
      <c r="C12597" s="5" t="str">
        <f>IFERROR(__xludf.DUMMYFUNCTION("""COMPUTED_VALUE"""),"")</f>
        <v/>
      </c>
      <c r="D12597" s="5">
        <v>0.0</v>
      </c>
    </row>
    <row r="12598" ht="14.25" customHeight="1">
      <c r="A12598" s="5"/>
      <c r="B12598" s="5"/>
      <c r="C12598" s="5" t="str">
        <f>IFERROR(__xludf.DUMMYFUNCTION("""COMPUTED_VALUE"""),"")</f>
        <v/>
      </c>
      <c r="D12598" s="5">
        <v>0.0</v>
      </c>
    </row>
    <row r="12599" ht="14.25" customHeight="1">
      <c r="A12599" s="5"/>
      <c r="B12599" s="5"/>
      <c r="C12599" s="5" t="str">
        <f>IFERROR(__xludf.DUMMYFUNCTION("""COMPUTED_VALUE"""),"")</f>
        <v/>
      </c>
      <c r="D12599" s="5">
        <v>0.0</v>
      </c>
    </row>
    <row r="12600" ht="14.25" customHeight="1">
      <c r="A12600" s="5"/>
      <c r="B12600" s="5"/>
      <c r="C12600" s="5" t="str">
        <f>IFERROR(__xludf.DUMMYFUNCTION("""COMPUTED_VALUE"""),"")</f>
        <v/>
      </c>
      <c r="D12600" s="5">
        <v>0.0</v>
      </c>
    </row>
    <row r="12601" ht="14.25" customHeight="1">
      <c r="A12601" s="5"/>
      <c r="B12601" s="5"/>
      <c r="C12601" s="5" t="str">
        <f>IFERROR(__xludf.DUMMYFUNCTION("""COMPUTED_VALUE"""),"")</f>
        <v/>
      </c>
      <c r="D12601" s="5">
        <v>0.0</v>
      </c>
    </row>
    <row r="12602" ht="14.25" customHeight="1">
      <c r="A12602" s="5"/>
      <c r="B12602" s="5"/>
      <c r="C12602" s="5" t="str">
        <f>IFERROR(__xludf.DUMMYFUNCTION("""COMPUTED_VALUE"""),"")</f>
        <v/>
      </c>
      <c r="D12602" s="5">
        <v>0.0</v>
      </c>
    </row>
    <row r="12603" ht="14.25" customHeight="1">
      <c r="A12603" s="5"/>
      <c r="B12603" s="5"/>
      <c r="C12603" s="5" t="str">
        <f>IFERROR(__xludf.DUMMYFUNCTION("""COMPUTED_VALUE"""),"")</f>
        <v/>
      </c>
      <c r="D12603" s="5">
        <v>0.0</v>
      </c>
    </row>
    <row r="12604" ht="14.25" customHeight="1">
      <c r="A12604" s="5"/>
      <c r="B12604" s="5"/>
      <c r="C12604" s="5" t="str">
        <f>IFERROR(__xludf.DUMMYFUNCTION("""COMPUTED_VALUE"""),"")</f>
        <v/>
      </c>
      <c r="D12604" s="5">
        <v>0.0</v>
      </c>
    </row>
    <row r="12605" ht="14.25" customHeight="1">
      <c r="A12605" s="5"/>
      <c r="B12605" s="5"/>
      <c r="C12605" s="5" t="str">
        <f>IFERROR(__xludf.DUMMYFUNCTION("""COMPUTED_VALUE"""),"")</f>
        <v/>
      </c>
      <c r="D12605" s="5">
        <v>0.0</v>
      </c>
    </row>
    <row r="12606" ht="14.25" customHeight="1">
      <c r="A12606" s="5"/>
      <c r="B12606" s="5"/>
      <c r="C12606" s="5" t="str">
        <f>IFERROR(__xludf.DUMMYFUNCTION("""COMPUTED_VALUE"""),"")</f>
        <v/>
      </c>
      <c r="D12606" s="5">
        <v>0.0</v>
      </c>
    </row>
    <row r="12607" ht="14.25" customHeight="1">
      <c r="A12607" s="5"/>
      <c r="B12607" s="5"/>
      <c r="C12607" s="5" t="str">
        <f>IFERROR(__xludf.DUMMYFUNCTION("""COMPUTED_VALUE"""),"")</f>
        <v/>
      </c>
      <c r="D12607" s="5">
        <v>0.0</v>
      </c>
    </row>
    <row r="12608" ht="14.25" customHeight="1">
      <c r="A12608" s="5"/>
      <c r="B12608" s="5"/>
      <c r="C12608" s="5" t="str">
        <f>IFERROR(__xludf.DUMMYFUNCTION("""COMPUTED_VALUE"""),"")</f>
        <v/>
      </c>
      <c r="D12608" s="5">
        <v>0.0</v>
      </c>
    </row>
    <row r="12609" ht="14.25" customHeight="1">
      <c r="A12609" s="5"/>
      <c r="B12609" s="5"/>
      <c r="C12609" s="5" t="str">
        <f>IFERROR(__xludf.DUMMYFUNCTION("""COMPUTED_VALUE"""),"")</f>
        <v/>
      </c>
      <c r="D12609" s="5">
        <v>0.0</v>
      </c>
    </row>
    <row r="12610" ht="14.25" customHeight="1">
      <c r="A12610" s="5"/>
      <c r="B12610" s="5"/>
      <c r="C12610" s="5" t="str">
        <f>IFERROR(__xludf.DUMMYFUNCTION("""COMPUTED_VALUE"""),"")</f>
        <v/>
      </c>
      <c r="D12610" s="5">
        <v>0.0</v>
      </c>
    </row>
    <row r="12611" ht="14.25" customHeight="1">
      <c r="A12611" s="5"/>
      <c r="B12611" s="5"/>
      <c r="C12611" s="5" t="str">
        <f>IFERROR(__xludf.DUMMYFUNCTION("""COMPUTED_VALUE"""),"")</f>
        <v/>
      </c>
      <c r="D12611" s="5">
        <v>0.0</v>
      </c>
    </row>
    <row r="12612" ht="14.25" customHeight="1">
      <c r="A12612" s="5"/>
      <c r="B12612" s="5"/>
      <c r="C12612" s="5" t="str">
        <f>IFERROR(__xludf.DUMMYFUNCTION("""COMPUTED_VALUE"""),"")</f>
        <v/>
      </c>
      <c r="D12612" s="5">
        <v>0.0</v>
      </c>
    </row>
    <row r="12613" ht="14.25" customHeight="1">
      <c r="A12613" s="5"/>
      <c r="B12613" s="5"/>
      <c r="C12613" s="5" t="str">
        <f>IFERROR(__xludf.DUMMYFUNCTION("""COMPUTED_VALUE"""),"")</f>
        <v/>
      </c>
      <c r="D12613" s="5">
        <v>0.0</v>
      </c>
    </row>
    <row r="12614" ht="14.25" customHeight="1">
      <c r="A12614" s="5"/>
      <c r="B12614" s="5"/>
      <c r="C12614" s="5" t="str">
        <f>IFERROR(__xludf.DUMMYFUNCTION("""COMPUTED_VALUE"""),"")</f>
        <v/>
      </c>
      <c r="D12614" s="5">
        <v>0.0</v>
      </c>
    </row>
    <row r="12615" ht="14.25" customHeight="1">
      <c r="A12615" s="5"/>
      <c r="B12615" s="5"/>
      <c r="C12615" s="5" t="str">
        <f>IFERROR(__xludf.DUMMYFUNCTION("""COMPUTED_VALUE"""),"")</f>
        <v/>
      </c>
      <c r="D12615" s="5">
        <v>0.0</v>
      </c>
    </row>
    <row r="12616" ht="14.25" customHeight="1">
      <c r="A12616" s="5"/>
      <c r="B12616" s="5"/>
      <c r="C12616" s="5" t="str">
        <f>IFERROR(__xludf.DUMMYFUNCTION("""COMPUTED_VALUE"""),"")</f>
        <v/>
      </c>
      <c r="D12616" s="5">
        <v>0.0</v>
      </c>
    </row>
    <row r="12617" ht="14.25" customHeight="1">
      <c r="A12617" s="5"/>
      <c r="B12617" s="5"/>
      <c r="C12617" s="5" t="str">
        <f>IFERROR(__xludf.DUMMYFUNCTION("""COMPUTED_VALUE"""),"")</f>
        <v/>
      </c>
      <c r="D12617" s="5">
        <v>0.0</v>
      </c>
    </row>
    <row r="12618" ht="14.25" customHeight="1">
      <c r="A12618" s="5"/>
      <c r="B12618" s="5"/>
      <c r="C12618" s="5" t="str">
        <f>IFERROR(__xludf.DUMMYFUNCTION("""COMPUTED_VALUE"""),"")</f>
        <v/>
      </c>
      <c r="D12618" s="5">
        <v>0.0</v>
      </c>
    </row>
    <row r="12619" ht="14.25" customHeight="1">
      <c r="A12619" s="5"/>
      <c r="B12619" s="5"/>
      <c r="C12619" s="5" t="str">
        <f>IFERROR(__xludf.DUMMYFUNCTION("""COMPUTED_VALUE"""),"")</f>
        <v/>
      </c>
      <c r="D12619" s="5">
        <v>0.0</v>
      </c>
    </row>
    <row r="12620" ht="14.25" customHeight="1">
      <c r="A12620" s="5"/>
      <c r="B12620" s="5"/>
      <c r="C12620" s="5" t="str">
        <f>IFERROR(__xludf.DUMMYFUNCTION("""COMPUTED_VALUE"""),"")</f>
        <v/>
      </c>
      <c r="D12620" s="5">
        <v>0.0</v>
      </c>
    </row>
    <row r="12621" ht="14.25" customHeight="1">
      <c r="A12621" s="5"/>
      <c r="B12621" s="5"/>
      <c r="C12621" s="5" t="str">
        <f>IFERROR(__xludf.DUMMYFUNCTION("""COMPUTED_VALUE"""),"")</f>
        <v/>
      </c>
      <c r="D12621" s="5">
        <v>0.0</v>
      </c>
    </row>
    <row r="12622" ht="14.25" customHeight="1">
      <c r="A12622" s="5"/>
      <c r="B12622" s="5"/>
      <c r="C12622" s="5" t="str">
        <f>IFERROR(__xludf.DUMMYFUNCTION("""COMPUTED_VALUE"""),"")</f>
        <v/>
      </c>
      <c r="D12622" s="5">
        <v>0.0</v>
      </c>
    </row>
    <row r="12623" ht="14.25" customHeight="1">
      <c r="A12623" s="5"/>
      <c r="B12623" s="5"/>
      <c r="C12623" s="5" t="str">
        <f>IFERROR(__xludf.DUMMYFUNCTION("""COMPUTED_VALUE"""),"")</f>
        <v/>
      </c>
      <c r="D12623" s="5">
        <v>0.0</v>
      </c>
    </row>
    <row r="12624" ht="14.25" customHeight="1">
      <c r="A12624" s="5"/>
      <c r="B12624" s="5"/>
      <c r="C12624" s="5" t="str">
        <f>IFERROR(__xludf.DUMMYFUNCTION("""COMPUTED_VALUE"""),"")</f>
        <v/>
      </c>
      <c r="D12624" s="5">
        <v>0.0</v>
      </c>
    </row>
    <row r="12625" ht="14.25" customHeight="1">
      <c r="A12625" s="5"/>
      <c r="B12625" s="5"/>
      <c r="C12625" s="5" t="str">
        <f>IFERROR(__xludf.DUMMYFUNCTION("""COMPUTED_VALUE"""),"")</f>
        <v/>
      </c>
      <c r="D12625" s="5">
        <v>0.0</v>
      </c>
    </row>
    <row r="12626" ht="14.25" customHeight="1">
      <c r="A12626" s="5"/>
      <c r="B12626" s="5"/>
      <c r="C12626" s="5" t="str">
        <f>IFERROR(__xludf.DUMMYFUNCTION("""COMPUTED_VALUE"""),"")</f>
        <v/>
      </c>
      <c r="D12626" s="5">
        <v>0.0</v>
      </c>
    </row>
    <row r="12627" ht="14.25" customHeight="1">
      <c r="A12627" s="5"/>
      <c r="B12627" s="5"/>
      <c r="C12627" s="5" t="str">
        <f>IFERROR(__xludf.DUMMYFUNCTION("""COMPUTED_VALUE"""),"")</f>
        <v/>
      </c>
      <c r="D12627" s="5">
        <v>0.0</v>
      </c>
    </row>
    <row r="12628" ht="14.25" customHeight="1">
      <c r="A12628" s="5"/>
      <c r="B12628" s="5"/>
      <c r="C12628" s="5" t="str">
        <f>IFERROR(__xludf.DUMMYFUNCTION("""COMPUTED_VALUE"""),"")</f>
        <v/>
      </c>
      <c r="D12628" s="5">
        <v>0.0</v>
      </c>
    </row>
    <row r="12629" ht="14.25" customHeight="1">
      <c r="A12629" s="5"/>
      <c r="B12629" s="5"/>
      <c r="C12629" s="5" t="str">
        <f>IFERROR(__xludf.DUMMYFUNCTION("""COMPUTED_VALUE"""),"")</f>
        <v/>
      </c>
      <c r="D12629" s="5">
        <v>0.0</v>
      </c>
    </row>
    <row r="12630" ht="14.25" customHeight="1">
      <c r="A12630" s="5"/>
      <c r="B12630" s="5"/>
      <c r="C12630" s="5" t="str">
        <f>IFERROR(__xludf.DUMMYFUNCTION("""COMPUTED_VALUE"""),"")</f>
        <v/>
      </c>
      <c r="D12630" s="5">
        <v>0.0</v>
      </c>
    </row>
    <row r="12631" ht="14.25" customHeight="1">
      <c r="A12631" s="5"/>
      <c r="B12631" s="5"/>
      <c r="C12631" s="5" t="str">
        <f>IFERROR(__xludf.DUMMYFUNCTION("""COMPUTED_VALUE"""),"")</f>
        <v/>
      </c>
      <c r="D12631" s="5">
        <v>0.0</v>
      </c>
    </row>
    <row r="12632" ht="14.25" customHeight="1">
      <c r="A12632" s="5"/>
      <c r="B12632" s="5"/>
      <c r="C12632" s="5" t="str">
        <f>IFERROR(__xludf.DUMMYFUNCTION("""COMPUTED_VALUE"""),"")</f>
        <v/>
      </c>
      <c r="D12632" s="5">
        <v>0.0</v>
      </c>
    </row>
    <row r="12633" ht="14.25" customHeight="1">
      <c r="A12633" s="5"/>
      <c r="B12633" s="5"/>
      <c r="C12633" s="5" t="str">
        <f>IFERROR(__xludf.DUMMYFUNCTION("""COMPUTED_VALUE"""),"")</f>
        <v/>
      </c>
      <c r="D12633" s="5">
        <v>0.0</v>
      </c>
    </row>
    <row r="12634" ht="14.25" customHeight="1">
      <c r="A12634" s="5"/>
      <c r="B12634" s="5"/>
      <c r="C12634" s="5" t="str">
        <f>IFERROR(__xludf.DUMMYFUNCTION("""COMPUTED_VALUE"""),"")</f>
        <v/>
      </c>
      <c r="D12634" s="5">
        <v>0.0</v>
      </c>
    </row>
    <row r="12635" ht="14.25" customHeight="1">
      <c r="A12635" s="5"/>
      <c r="B12635" s="5"/>
      <c r="C12635" s="5" t="str">
        <f>IFERROR(__xludf.DUMMYFUNCTION("""COMPUTED_VALUE"""),"")</f>
        <v/>
      </c>
      <c r="D12635" s="5">
        <v>0.0</v>
      </c>
    </row>
    <row r="12636" ht="14.25" customHeight="1">
      <c r="A12636" s="5"/>
      <c r="B12636" s="5"/>
      <c r="C12636" s="5" t="str">
        <f>IFERROR(__xludf.DUMMYFUNCTION("""COMPUTED_VALUE"""),"")</f>
        <v/>
      </c>
      <c r="D12636" s="5">
        <v>0.0</v>
      </c>
    </row>
    <row r="12637" ht="14.25" customHeight="1">
      <c r="A12637" s="5"/>
      <c r="B12637" s="5"/>
      <c r="C12637" s="5" t="str">
        <f>IFERROR(__xludf.DUMMYFUNCTION("""COMPUTED_VALUE"""),"")</f>
        <v/>
      </c>
      <c r="D12637" s="5">
        <v>0.0</v>
      </c>
    </row>
    <row r="12638" ht="14.25" customHeight="1">
      <c r="A12638" s="5"/>
      <c r="B12638" s="5"/>
      <c r="C12638" s="5" t="str">
        <f>IFERROR(__xludf.DUMMYFUNCTION("""COMPUTED_VALUE"""),"")</f>
        <v/>
      </c>
      <c r="D12638" s="5">
        <v>0.0</v>
      </c>
    </row>
    <row r="12639" ht="14.25" customHeight="1">
      <c r="A12639" s="5"/>
      <c r="B12639" s="5"/>
      <c r="C12639" s="5" t="str">
        <f>IFERROR(__xludf.DUMMYFUNCTION("""COMPUTED_VALUE"""),"")</f>
        <v/>
      </c>
      <c r="D12639" s="5">
        <v>0.0</v>
      </c>
    </row>
    <row r="12640" ht="14.25" customHeight="1">
      <c r="A12640" s="5"/>
      <c r="B12640" s="5"/>
      <c r="C12640" s="5" t="str">
        <f>IFERROR(__xludf.DUMMYFUNCTION("""COMPUTED_VALUE"""),"")</f>
        <v/>
      </c>
      <c r="D12640" s="5">
        <v>0.0</v>
      </c>
    </row>
    <row r="12641" ht="14.25" customHeight="1">
      <c r="A12641" s="5"/>
      <c r="B12641" s="5"/>
      <c r="C12641" s="5" t="str">
        <f>IFERROR(__xludf.DUMMYFUNCTION("""COMPUTED_VALUE"""),"")</f>
        <v/>
      </c>
      <c r="D12641" s="5">
        <v>0.0</v>
      </c>
    </row>
    <row r="12642" ht="14.25" customHeight="1">
      <c r="A12642" s="5"/>
      <c r="B12642" s="5"/>
      <c r="C12642" s="5" t="str">
        <f>IFERROR(__xludf.DUMMYFUNCTION("""COMPUTED_VALUE"""),"")</f>
        <v/>
      </c>
      <c r="D12642" s="5">
        <v>0.0</v>
      </c>
    </row>
    <row r="12643" ht="14.25" customHeight="1">
      <c r="A12643" s="5"/>
      <c r="B12643" s="5"/>
      <c r="C12643" s="5" t="str">
        <f>IFERROR(__xludf.DUMMYFUNCTION("""COMPUTED_VALUE"""),"")</f>
        <v/>
      </c>
      <c r="D12643" s="5">
        <v>0.0</v>
      </c>
    </row>
    <row r="12644" ht="14.25" customHeight="1">
      <c r="A12644" s="5"/>
      <c r="B12644" s="5"/>
      <c r="C12644" s="5" t="str">
        <f>IFERROR(__xludf.DUMMYFUNCTION("""COMPUTED_VALUE"""),"")</f>
        <v/>
      </c>
      <c r="D12644" s="5">
        <v>0.0</v>
      </c>
    </row>
    <row r="12645" ht="14.25" customHeight="1">
      <c r="A12645" s="5"/>
      <c r="B12645" s="5"/>
      <c r="C12645" s="5" t="str">
        <f>IFERROR(__xludf.DUMMYFUNCTION("""COMPUTED_VALUE"""),"")</f>
        <v/>
      </c>
      <c r="D12645" s="5">
        <v>0.0</v>
      </c>
    </row>
    <row r="12646" ht="14.25" customHeight="1">
      <c r="A12646" s="5"/>
      <c r="B12646" s="5"/>
      <c r="C12646" s="5" t="str">
        <f>IFERROR(__xludf.DUMMYFUNCTION("""COMPUTED_VALUE"""),"")</f>
        <v/>
      </c>
      <c r="D12646" s="5">
        <v>0.0</v>
      </c>
    </row>
    <row r="12647" ht="14.25" customHeight="1">
      <c r="A12647" s="5"/>
      <c r="B12647" s="5"/>
      <c r="C12647" s="5" t="str">
        <f>IFERROR(__xludf.DUMMYFUNCTION("""COMPUTED_VALUE"""),"")</f>
        <v/>
      </c>
      <c r="D12647" s="5">
        <v>0.0</v>
      </c>
    </row>
    <row r="12648" ht="14.25" customHeight="1">
      <c r="A12648" s="5"/>
      <c r="B12648" s="5"/>
      <c r="C12648" s="5" t="str">
        <f>IFERROR(__xludf.DUMMYFUNCTION("""COMPUTED_VALUE"""),"")</f>
        <v/>
      </c>
      <c r="D12648" s="5">
        <v>0.0</v>
      </c>
    </row>
    <row r="12649" ht="14.25" customHeight="1">
      <c r="A12649" s="5"/>
      <c r="B12649" s="5"/>
      <c r="C12649" s="5" t="str">
        <f>IFERROR(__xludf.DUMMYFUNCTION("""COMPUTED_VALUE"""),"")</f>
        <v/>
      </c>
      <c r="D12649" s="5">
        <v>0.0</v>
      </c>
    </row>
    <row r="12650" ht="14.25" customHeight="1">
      <c r="A12650" s="5"/>
      <c r="B12650" s="5"/>
      <c r="C12650" s="5" t="str">
        <f>IFERROR(__xludf.DUMMYFUNCTION("""COMPUTED_VALUE"""),"")</f>
        <v/>
      </c>
      <c r="D12650" s="5">
        <v>0.0</v>
      </c>
    </row>
    <row r="12651" ht="14.25" customHeight="1">
      <c r="A12651" s="5"/>
      <c r="B12651" s="5"/>
      <c r="C12651" s="5" t="str">
        <f>IFERROR(__xludf.DUMMYFUNCTION("""COMPUTED_VALUE"""),"")</f>
        <v/>
      </c>
      <c r="D12651" s="5">
        <v>0.0</v>
      </c>
    </row>
    <row r="12652" ht="14.25" customHeight="1">
      <c r="A12652" s="5"/>
      <c r="B12652" s="5"/>
      <c r="C12652" s="5" t="str">
        <f>IFERROR(__xludf.DUMMYFUNCTION("""COMPUTED_VALUE"""),"")</f>
        <v/>
      </c>
      <c r="D12652" s="5">
        <v>0.0</v>
      </c>
    </row>
    <row r="12653" ht="14.25" customHeight="1">
      <c r="A12653" s="5"/>
      <c r="B12653" s="5"/>
      <c r="C12653" s="5" t="str">
        <f>IFERROR(__xludf.DUMMYFUNCTION("""COMPUTED_VALUE"""),"")</f>
        <v/>
      </c>
      <c r="D12653" s="5">
        <v>0.0</v>
      </c>
    </row>
    <row r="12654" ht="14.25" customHeight="1">
      <c r="A12654" s="5"/>
      <c r="B12654" s="5"/>
      <c r="C12654" s="5" t="str">
        <f>IFERROR(__xludf.DUMMYFUNCTION("""COMPUTED_VALUE"""),"")</f>
        <v/>
      </c>
      <c r="D12654" s="5">
        <v>0.0</v>
      </c>
    </row>
    <row r="12655" ht="14.25" customHeight="1">
      <c r="A12655" s="5"/>
      <c r="B12655" s="5"/>
      <c r="C12655" s="5" t="str">
        <f>IFERROR(__xludf.DUMMYFUNCTION("""COMPUTED_VALUE"""),"")</f>
        <v/>
      </c>
      <c r="D12655" s="5">
        <v>0.0</v>
      </c>
    </row>
    <row r="12656" ht="14.25" customHeight="1">
      <c r="A12656" s="5"/>
      <c r="B12656" s="5"/>
      <c r="C12656" s="5" t="str">
        <f>IFERROR(__xludf.DUMMYFUNCTION("""COMPUTED_VALUE"""),"")</f>
        <v/>
      </c>
      <c r="D12656" s="5">
        <v>0.0</v>
      </c>
    </row>
    <row r="12657" ht="14.25" customHeight="1">
      <c r="A12657" s="5"/>
      <c r="B12657" s="5"/>
      <c r="C12657" s="5" t="str">
        <f>IFERROR(__xludf.DUMMYFUNCTION("""COMPUTED_VALUE"""),"")</f>
        <v/>
      </c>
      <c r="D12657" s="5">
        <v>0.0</v>
      </c>
    </row>
    <row r="12658" ht="14.25" customHeight="1">
      <c r="A12658" s="5"/>
      <c r="B12658" s="5"/>
      <c r="C12658" s="5" t="str">
        <f>IFERROR(__xludf.DUMMYFUNCTION("""COMPUTED_VALUE"""),"")</f>
        <v/>
      </c>
      <c r="D12658" s="5">
        <v>0.0</v>
      </c>
    </row>
    <row r="12659" ht="14.25" customHeight="1">
      <c r="A12659" s="5"/>
      <c r="B12659" s="5"/>
      <c r="C12659" s="5" t="str">
        <f>IFERROR(__xludf.DUMMYFUNCTION("""COMPUTED_VALUE"""),"")</f>
        <v/>
      </c>
      <c r="D12659" s="5">
        <v>0.0</v>
      </c>
    </row>
    <row r="12660" ht="14.25" customHeight="1">
      <c r="A12660" s="5"/>
      <c r="B12660" s="5"/>
      <c r="C12660" s="5" t="str">
        <f>IFERROR(__xludf.DUMMYFUNCTION("""COMPUTED_VALUE"""),"")</f>
        <v/>
      </c>
      <c r="D12660" s="5">
        <v>0.0</v>
      </c>
    </row>
    <row r="12661" ht="14.25" customHeight="1">
      <c r="A12661" s="5"/>
      <c r="B12661" s="5"/>
      <c r="C12661" s="5" t="str">
        <f>IFERROR(__xludf.DUMMYFUNCTION("""COMPUTED_VALUE"""),"")</f>
        <v/>
      </c>
      <c r="D12661" s="5">
        <v>0.0</v>
      </c>
    </row>
    <row r="12662" ht="14.25" customHeight="1">
      <c r="A12662" s="5"/>
      <c r="B12662" s="5"/>
      <c r="C12662" s="5" t="str">
        <f>IFERROR(__xludf.DUMMYFUNCTION("""COMPUTED_VALUE"""),"")</f>
        <v/>
      </c>
      <c r="D12662" s="5">
        <v>0.0</v>
      </c>
    </row>
    <row r="12663" ht="14.25" customHeight="1">
      <c r="A12663" s="5"/>
      <c r="B12663" s="5"/>
      <c r="C12663" s="5" t="str">
        <f>IFERROR(__xludf.DUMMYFUNCTION("""COMPUTED_VALUE"""),"")</f>
        <v/>
      </c>
      <c r="D12663" s="5">
        <v>0.0</v>
      </c>
    </row>
    <row r="12664" ht="14.25" customHeight="1">
      <c r="A12664" s="5"/>
      <c r="B12664" s="5"/>
      <c r="C12664" s="5" t="str">
        <f>IFERROR(__xludf.DUMMYFUNCTION("""COMPUTED_VALUE"""),"")</f>
        <v/>
      </c>
      <c r="D12664" s="5">
        <v>0.0</v>
      </c>
    </row>
    <row r="12665" ht="14.25" customHeight="1">
      <c r="A12665" s="5"/>
      <c r="B12665" s="5"/>
      <c r="C12665" s="5" t="str">
        <f>IFERROR(__xludf.DUMMYFUNCTION("""COMPUTED_VALUE"""),"")</f>
        <v/>
      </c>
      <c r="D12665" s="5">
        <v>0.0</v>
      </c>
    </row>
    <row r="12666" ht="14.25" customHeight="1">
      <c r="A12666" s="5"/>
      <c r="B12666" s="5"/>
      <c r="C12666" s="5" t="str">
        <f>IFERROR(__xludf.DUMMYFUNCTION("""COMPUTED_VALUE"""),"")</f>
        <v/>
      </c>
      <c r="D12666" s="5">
        <v>0.0</v>
      </c>
    </row>
    <row r="12667" ht="14.25" customHeight="1">
      <c r="A12667" s="5"/>
      <c r="B12667" s="5"/>
      <c r="C12667" s="5" t="str">
        <f>IFERROR(__xludf.DUMMYFUNCTION("""COMPUTED_VALUE"""),"")</f>
        <v/>
      </c>
      <c r="D12667" s="5">
        <v>0.0</v>
      </c>
    </row>
    <row r="12668" ht="14.25" customHeight="1">
      <c r="A12668" s="5"/>
      <c r="B12668" s="5"/>
      <c r="C12668" s="5" t="str">
        <f>IFERROR(__xludf.DUMMYFUNCTION("""COMPUTED_VALUE"""),"")</f>
        <v/>
      </c>
      <c r="D12668" s="5">
        <v>0.0</v>
      </c>
    </row>
    <row r="12669" ht="14.25" customHeight="1">
      <c r="A12669" s="5"/>
      <c r="B12669" s="5"/>
      <c r="C12669" s="5" t="str">
        <f>IFERROR(__xludf.DUMMYFUNCTION("""COMPUTED_VALUE"""),"")</f>
        <v/>
      </c>
      <c r="D12669" s="5">
        <v>0.0</v>
      </c>
    </row>
    <row r="12670" ht="14.25" customHeight="1">
      <c r="A12670" s="5"/>
      <c r="B12670" s="5"/>
      <c r="C12670" s="5" t="str">
        <f>IFERROR(__xludf.DUMMYFUNCTION("""COMPUTED_VALUE"""),"")</f>
        <v/>
      </c>
      <c r="D12670" s="5">
        <v>0.0</v>
      </c>
    </row>
    <row r="12671" ht="14.25" customHeight="1">
      <c r="A12671" s="5"/>
      <c r="B12671" s="5"/>
      <c r="C12671" s="5" t="str">
        <f>IFERROR(__xludf.DUMMYFUNCTION("""COMPUTED_VALUE"""),"")</f>
        <v/>
      </c>
      <c r="D12671" s="5">
        <v>0.0</v>
      </c>
    </row>
    <row r="12672" ht="14.25" customHeight="1">
      <c r="A12672" s="5"/>
      <c r="B12672" s="5"/>
      <c r="C12672" s="5" t="str">
        <f>IFERROR(__xludf.DUMMYFUNCTION("""COMPUTED_VALUE"""),"")</f>
        <v/>
      </c>
      <c r="D12672" s="5">
        <v>0.0</v>
      </c>
    </row>
    <row r="12673" ht="14.25" customHeight="1">
      <c r="A12673" s="5"/>
      <c r="B12673" s="5"/>
      <c r="C12673" s="5" t="str">
        <f>IFERROR(__xludf.DUMMYFUNCTION("""COMPUTED_VALUE"""),"")</f>
        <v/>
      </c>
      <c r="D12673" s="5">
        <v>0.0</v>
      </c>
    </row>
    <row r="12674" ht="14.25" customHeight="1">
      <c r="A12674" s="5"/>
      <c r="B12674" s="5"/>
      <c r="C12674" s="5" t="str">
        <f>IFERROR(__xludf.DUMMYFUNCTION("""COMPUTED_VALUE"""),"")</f>
        <v/>
      </c>
      <c r="D12674" s="5">
        <v>0.0</v>
      </c>
    </row>
    <row r="12675" ht="14.25" customHeight="1">
      <c r="A12675" s="5"/>
      <c r="B12675" s="5"/>
      <c r="C12675" s="5" t="str">
        <f>IFERROR(__xludf.DUMMYFUNCTION("""COMPUTED_VALUE"""),"")</f>
        <v/>
      </c>
      <c r="D12675" s="5">
        <v>0.0</v>
      </c>
    </row>
    <row r="12676" ht="14.25" customHeight="1">
      <c r="A12676" s="5"/>
      <c r="B12676" s="5"/>
      <c r="C12676" s="5" t="str">
        <f>IFERROR(__xludf.DUMMYFUNCTION("""COMPUTED_VALUE"""),"")</f>
        <v/>
      </c>
      <c r="D12676" s="5">
        <v>0.0</v>
      </c>
    </row>
    <row r="12677" ht="14.25" customHeight="1">
      <c r="A12677" s="5"/>
      <c r="B12677" s="5"/>
      <c r="C12677" s="5" t="str">
        <f>IFERROR(__xludf.DUMMYFUNCTION("""COMPUTED_VALUE"""),"")</f>
        <v/>
      </c>
      <c r="D12677" s="5">
        <v>0.0</v>
      </c>
    </row>
    <row r="12678" ht="14.25" customHeight="1">
      <c r="A12678" s="5"/>
      <c r="B12678" s="5"/>
      <c r="C12678" s="5" t="str">
        <f>IFERROR(__xludf.DUMMYFUNCTION("""COMPUTED_VALUE"""),"")</f>
        <v/>
      </c>
      <c r="D12678" s="5">
        <v>0.0</v>
      </c>
    </row>
    <row r="12679" ht="14.25" customHeight="1">
      <c r="A12679" s="5"/>
      <c r="B12679" s="5"/>
      <c r="C12679" s="5" t="str">
        <f>IFERROR(__xludf.DUMMYFUNCTION("""COMPUTED_VALUE"""),"")</f>
        <v/>
      </c>
      <c r="D12679" s="5">
        <v>0.0</v>
      </c>
    </row>
    <row r="12680" ht="14.25" customHeight="1">
      <c r="A12680" s="5"/>
      <c r="B12680" s="5"/>
      <c r="C12680" s="5" t="str">
        <f>IFERROR(__xludf.DUMMYFUNCTION("""COMPUTED_VALUE"""),"")</f>
        <v/>
      </c>
      <c r="D12680" s="5">
        <v>0.0</v>
      </c>
    </row>
    <row r="12681" ht="14.25" customHeight="1">
      <c r="A12681" s="5"/>
      <c r="B12681" s="5"/>
      <c r="C12681" s="5" t="str">
        <f>IFERROR(__xludf.DUMMYFUNCTION("""COMPUTED_VALUE"""),"")</f>
        <v/>
      </c>
      <c r="D12681" s="5">
        <v>0.0</v>
      </c>
    </row>
    <row r="12682" ht="14.25" customHeight="1">
      <c r="A12682" s="5"/>
      <c r="B12682" s="5"/>
      <c r="C12682" s="5" t="str">
        <f>IFERROR(__xludf.DUMMYFUNCTION("""COMPUTED_VALUE"""),"")</f>
        <v/>
      </c>
      <c r="D12682" s="5">
        <v>0.0</v>
      </c>
    </row>
    <row r="12683" ht="14.25" customHeight="1">
      <c r="A12683" s="5"/>
      <c r="B12683" s="5"/>
      <c r="C12683" s="5" t="str">
        <f>IFERROR(__xludf.DUMMYFUNCTION("""COMPUTED_VALUE"""),"")</f>
        <v/>
      </c>
      <c r="D12683" s="5">
        <v>0.0</v>
      </c>
    </row>
    <row r="12684" ht="14.25" customHeight="1">
      <c r="A12684" s="5"/>
      <c r="B12684" s="5"/>
      <c r="C12684" s="5" t="str">
        <f>IFERROR(__xludf.DUMMYFUNCTION("""COMPUTED_VALUE"""),"")</f>
        <v/>
      </c>
      <c r="D12684" s="5">
        <v>0.0</v>
      </c>
    </row>
    <row r="12685" ht="14.25" customHeight="1">
      <c r="A12685" s="5"/>
      <c r="B12685" s="5"/>
      <c r="C12685" s="5" t="str">
        <f>IFERROR(__xludf.DUMMYFUNCTION("""COMPUTED_VALUE"""),"")</f>
        <v/>
      </c>
      <c r="D12685" s="5">
        <v>0.0</v>
      </c>
    </row>
    <row r="12686" ht="14.25" customHeight="1">
      <c r="A12686" s="5"/>
      <c r="B12686" s="5"/>
      <c r="C12686" s="5" t="str">
        <f>IFERROR(__xludf.DUMMYFUNCTION("""COMPUTED_VALUE"""),"")</f>
        <v/>
      </c>
      <c r="D12686" s="5">
        <v>0.0</v>
      </c>
    </row>
    <row r="12687" ht="14.25" customHeight="1">
      <c r="A12687" s="5"/>
      <c r="B12687" s="5"/>
      <c r="C12687" s="5" t="str">
        <f>IFERROR(__xludf.DUMMYFUNCTION("""COMPUTED_VALUE"""),"")</f>
        <v/>
      </c>
      <c r="D12687" s="5">
        <v>0.0</v>
      </c>
    </row>
    <row r="12688" ht="14.25" customHeight="1">
      <c r="A12688" s="5"/>
      <c r="B12688" s="5"/>
      <c r="C12688" s="5" t="str">
        <f>IFERROR(__xludf.DUMMYFUNCTION("""COMPUTED_VALUE"""),"")</f>
        <v/>
      </c>
      <c r="D12688" s="5">
        <v>0.0</v>
      </c>
    </row>
    <row r="12689" ht="14.25" customHeight="1">
      <c r="A12689" s="5"/>
      <c r="B12689" s="5"/>
      <c r="C12689" s="5" t="str">
        <f>IFERROR(__xludf.DUMMYFUNCTION("""COMPUTED_VALUE"""),"")</f>
        <v/>
      </c>
      <c r="D12689" s="5">
        <v>0.0</v>
      </c>
    </row>
    <row r="12690" ht="14.25" customHeight="1">
      <c r="A12690" s="5"/>
      <c r="B12690" s="5"/>
      <c r="C12690" s="5" t="str">
        <f>IFERROR(__xludf.DUMMYFUNCTION("""COMPUTED_VALUE"""),"")</f>
        <v/>
      </c>
      <c r="D12690" s="5">
        <v>0.0</v>
      </c>
    </row>
    <row r="12691" ht="14.25" customHeight="1">
      <c r="A12691" s="5"/>
      <c r="B12691" s="5"/>
      <c r="C12691" s="5" t="str">
        <f>IFERROR(__xludf.DUMMYFUNCTION("""COMPUTED_VALUE"""),"")</f>
        <v/>
      </c>
      <c r="D12691" s="5">
        <v>0.0</v>
      </c>
    </row>
    <row r="12692" ht="14.25" customHeight="1">
      <c r="A12692" s="5"/>
      <c r="B12692" s="5"/>
      <c r="C12692" s="5" t="str">
        <f>IFERROR(__xludf.DUMMYFUNCTION("""COMPUTED_VALUE"""),"")</f>
        <v/>
      </c>
      <c r="D12692" s="5">
        <v>0.0</v>
      </c>
    </row>
    <row r="12693" ht="14.25" customHeight="1">
      <c r="A12693" s="5"/>
      <c r="B12693" s="5"/>
      <c r="C12693" s="5" t="str">
        <f>IFERROR(__xludf.DUMMYFUNCTION("""COMPUTED_VALUE"""),"")</f>
        <v/>
      </c>
      <c r="D12693" s="5">
        <v>0.0</v>
      </c>
    </row>
    <row r="12694" ht="14.25" customHeight="1">
      <c r="A12694" s="5"/>
      <c r="B12694" s="5"/>
      <c r="C12694" s="5" t="str">
        <f>IFERROR(__xludf.DUMMYFUNCTION("""COMPUTED_VALUE"""),"")</f>
        <v/>
      </c>
      <c r="D12694" s="5">
        <v>0.0</v>
      </c>
    </row>
    <row r="12695" ht="14.25" customHeight="1">
      <c r="A12695" s="5"/>
      <c r="B12695" s="5"/>
      <c r="C12695" s="5" t="str">
        <f>IFERROR(__xludf.DUMMYFUNCTION("""COMPUTED_VALUE"""),"")</f>
        <v/>
      </c>
      <c r="D12695" s="5">
        <v>0.0</v>
      </c>
    </row>
    <row r="12696" ht="14.25" customHeight="1">
      <c r="A12696" s="5"/>
      <c r="B12696" s="5"/>
      <c r="C12696" s="5" t="str">
        <f>IFERROR(__xludf.DUMMYFUNCTION("""COMPUTED_VALUE"""),"")</f>
        <v/>
      </c>
      <c r="D12696" s="5">
        <v>0.0</v>
      </c>
    </row>
    <row r="12697" ht="14.25" customHeight="1">
      <c r="A12697" s="5"/>
      <c r="B12697" s="5"/>
      <c r="C12697" s="5" t="str">
        <f>IFERROR(__xludf.DUMMYFUNCTION("""COMPUTED_VALUE"""),"")</f>
        <v/>
      </c>
      <c r="D12697" s="5">
        <v>0.0</v>
      </c>
    </row>
    <row r="12698" ht="14.25" customHeight="1">
      <c r="A12698" s="5"/>
      <c r="B12698" s="5"/>
      <c r="C12698" s="5" t="str">
        <f>IFERROR(__xludf.DUMMYFUNCTION("""COMPUTED_VALUE"""),"")</f>
        <v/>
      </c>
      <c r="D12698" s="5">
        <v>0.0</v>
      </c>
    </row>
    <row r="12699" ht="14.25" customHeight="1">
      <c r="A12699" s="5"/>
      <c r="B12699" s="5"/>
      <c r="C12699" s="5" t="str">
        <f>IFERROR(__xludf.DUMMYFUNCTION("""COMPUTED_VALUE"""),"")</f>
        <v/>
      </c>
      <c r="D12699" s="5">
        <v>0.0</v>
      </c>
    </row>
    <row r="12700" ht="14.25" customHeight="1">
      <c r="A12700" s="5"/>
      <c r="B12700" s="5"/>
      <c r="C12700" s="5" t="str">
        <f>IFERROR(__xludf.DUMMYFUNCTION("""COMPUTED_VALUE"""),"")</f>
        <v/>
      </c>
      <c r="D12700" s="5">
        <v>0.0</v>
      </c>
    </row>
    <row r="12701" ht="14.25" customHeight="1">
      <c r="A12701" s="5"/>
      <c r="B12701" s="5"/>
      <c r="C12701" s="5" t="str">
        <f>IFERROR(__xludf.DUMMYFUNCTION("""COMPUTED_VALUE"""),"")</f>
        <v/>
      </c>
      <c r="D12701" s="5">
        <v>0.0</v>
      </c>
    </row>
    <row r="12702" ht="14.25" customHeight="1">
      <c r="A12702" s="5"/>
      <c r="B12702" s="5"/>
      <c r="C12702" s="5" t="str">
        <f>IFERROR(__xludf.DUMMYFUNCTION("""COMPUTED_VALUE"""),"")</f>
        <v/>
      </c>
      <c r="D12702" s="5">
        <v>0.0</v>
      </c>
    </row>
    <row r="12703" ht="14.25" customHeight="1">
      <c r="A12703" s="5"/>
      <c r="B12703" s="5"/>
      <c r="C12703" s="5" t="str">
        <f>IFERROR(__xludf.DUMMYFUNCTION("""COMPUTED_VALUE"""),"")</f>
        <v/>
      </c>
      <c r="D12703" s="5">
        <v>0.0</v>
      </c>
    </row>
    <row r="12704" ht="14.25" customHeight="1">
      <c r="A12704" s="5"/>
      <c r="B12704" s="5"/>
      <c r="C12704" s="5" t="str">
        <f>IFERROR(__xludf.DUMMYFUNCTION("""COMPUTED_VALUE"""),"")</f>
        <v/>
      </c>
      <c r="D12704" s="5">
        <v>0.0</v>
      </c>
    </row>
    <row r="12705" ht="14.25" customHeight="1">
      <c r="A12705" s="5"/>
      <c r="B12705" s="5"/>
      <c r="C12705" s="5" t="str">
        <f>IFERROR(__xludf.DUMMYFUNCTION("""COMPUTED_VALUE"""),"")</f>
        <v/>
      </c>
      <c r="D12705" s="5">
        <v>0.0</v>
      </c>
    </row>
    <row r="12706" ht="14.25" customHeight="1">
      <c r="A12706" s="5"/>
      <c r="B12706" s="5"/>
      <c r="C12706" s="5" t="str">
        <f>IFERROR(__xludf.DUMMYFUNCTION("""COMPUTED_VALUE"""),"")</f>
        <v/>
      </c>
      <c r="D12706" s="5">
        <v>0.0</v>
      </c>
    </row>
    <row r="12707" ht="14.25" customHeight="1">
      <c r="A12707" s="5"/>
      <c r="B12707" s="5"/>
      <c r="C12707" s="5" t="str">
        <f>IFERROR(__xludf.DUMMYFUNCTION("""COMPUTED_VALUE"""),"")</f>
        <v/>
      </c>
      <c r="D12707" s="5">
        <v>0.0</v>
      </c>
    </row>
    <row r="12708" ht="14.25" customHeight="1">
      <c r="A12708" s="5"/>
      <c r="B12708" s="5"/>
      <c r="C12708" s="5" t="str">
        <f>IFERROR(__xludf.DUMMYFUNCTION("""COMPUTED_VALUE"""),"")</f>
        <v/>
      </c>
      <c r="D12708" s="5">
        <v>0.0</v>
      </c>
    </row>
    <row r="12709" ht="14.25" customHeight="1">
      <c r="A12709" s="5"/>
      <c r="B12709" s="5"/>
      <c r="C12709" s="5" t="str">
        <f>IFERROR(__xludf.DUMMYFUNCTION("""COMPUTED_VALUE"""),"")</f>
        <v/>
      </c>
      <c r="D12709" s="5">
        <v>0.0</v>
      </c>
    </row>
    <row r="12710" ht="14.25" customHeight="1">
      <c r="A12710" s="5"/>
      <c r="B12710" s="5"/>
      <c r="C12710" s="5" t="str">
        <f>IFERROR(__xludf.DUMMYFUNCTION("""COMPUTED_VALUE"""),"")</f>
        <v/>
      </c>
      <c r="D12710" s="5">
        <v>0.0</v>
      </c>
    </row>
    <row r="12711" ht="14.25" customHeight="1">
      <c r="A12711" s="5"/>
      <c r="B12711" s="5"/>
      <c r="C12711" s="5" t="str">
        <f>IFERROR(__xludf.DUMMYFUNCTION("""COMPUTED_VALUE"""),"")</f>
        <v/>
      </c>
      <c r="D12711" s="5">
        <v>0.0</v>
      </c>
    </row>
    <row r="12712" ht="14.25" customHeight="1">
      <c r="A12712" s="5"/>
      <c r="B12712" s="5"/>
      <c r="C12712" s="5" t="str">
        <f>IFERROR(__xludf.DUMMYFUNCTION("""COMPUTED_VALUE"""),"")</f>
        <v/>
      </c>
      <c r="D12712" s="5">
        <v>0.0</v>
      </c>
    </row>
    <row r="12713" ht="14.25" customHeight="1">
      <c r="A12713" s="5"/>
      <c r="B12713" s="5"/>
      <c r="C12713" s="5" t="str">
        <f>IFERROR(__xludf.DUMMYFUNCTION("""COMPUTED_VALUE"""),"")</f>
        <v/>
      </c>
      <c r="D12713" s="5">
        <v>0.0</v>
      </c>
    </row>
    <row r="12714" ht="14.25" customHeight="1">
      <c r="A12714" s="5"/>
      <c r="B12714" s="5"/>
      <c r="C12714" s="5" t="str">
        <f>IFERROR(__xludf.DUMMYFUNCTION("""COMPUTED_VALUE"""),"")</f>
        <v/>
      </c>
      <c r="D12714" s="5">
        <v>0.0</v>
      </c>
    </row>
    <row r="12715" ht="14.25" customHeight="1">
      <c r="A12715" s="5"/>
      <c r="B12715" s="5"/>
      <c r="C12715" s="5" t="str">
        <f>IFERROR(__xludf.DUMMYFUNCTION("""COMPUTED_VALUE"""),"")</f>
        <v/>
      </c>
      <c r="D12715" s="5">
        <v>0.0</v>
      </c>
    </row>
    <row r="12716" ht="14.25" customHeight="1">
      <c r="A12716" s="5"/>
      <c r="B12716" s="5"/>
      <c r="C12716" s="5" t="str">
        <f>IFERROR(__xludf.DUMMYFUNCTION("""COMPUTED_VALUE"""),"")</f>
        <v/>
      </c>
      <c r="D12716" s="5">
        <v>0.0</v>
      </c>
    </row>
    <row r="12717" ht="14.25" customHeight="1">
      <c r="A12717" s="5"/>
      <c r="B12717" s="5"/>
      <c r="C12717" s="5" t="str">
        <f>IFERROR(__xludf.DUMMYFUNCTION("""COMPUTED_VALUE"""),"")</f>
        <v/>
      </c>
      <c r="D12717" s="5">
        <v>0.0</v>
      </c>
    </row>
    <row r="12718" ht="14.25" customHeight="1">
      <c r="A12718" s="5"/>
      <c r="B12718" s="5"/>
      <c r="C12718" s="5" t="str">
        <f>IFERROR(__xludf.DUMMYFUNCTION("""COMPUTED_VALUE"""),"")</f>
        <v/>
      </c>
      <c r="D12718" s="5">
        <v>0.0</v>
      </c>
    </row>
    <row r="12719" ht="14.25" customHeight="1">
      <c r="A12719" s="5"/>
      <c r="B12719" s="5"/>
      <c r="C12719" s="5" t="str">
        <f>IFERROR(__xludf.DUMMYFUNCTION("""COMPUTED_VALUE"""),"")</f>
        <v/>
      </c>
      <c r="D12719" s="5">
        <v>0.0</v>
      </c>
    </row>
    <row r="12720" ht="14.25" customHeight="1">
      <c r="A12720" s="5"/>
      <c r="B12720" s="5"/>
      <c r="C12720" s="5" t="str">
        <f>IFERROR(__xludf.DUMMYFUNCTION("""COMPUTED_VALUE"""),"")</f>
        <v/>
      </c>
      <c r="D12720" s="5">
        <v>0.0</v>
      </c>
    </row>
    <row r="12721" ht="14.25" customHeight="1">
      <c r="A12721" s="5"/>
      <c r="B12721" s="5"/>
      <c r="C12721" s="5" t="str">
        <f>IFERROR(__xludf.DUMMYFUNCTION("""COMPUTED_VALUE"""),"")</f>
        <v/>
      </c>
      <c r="D12721" s="5">
        <v>0.0</v>
      </c>
    </row>
    <row r="12722" ht="14.25" customHeight="1">
      <c r="A12722" s="5"/>
      <c r="B12722" s="5"/>
      <c r="C12722" s="5" t="str">
        <f>IFERROR(__xludf.DUMMYFUNCTION("""COMPUTED_VALUE"""),"")</f>
        <v/>
      </c>
      <c r="D12722" s="5">
        <v>0.0</v>
      </c>
    </row>
    <row r="12723" ht="14.25" customHeight="1">
      <c r="A12723" s="5"/>
      <c r="B12723" s="5"/>
      <c r="C12723" s="5" t="str">
        <f>IFERROR(__xludf.DUMMYFUNCTION("""COMPUTED_VALUE"""),"")</f>
        <v/>
      </c>
      <c r="D12723" s="5">
        <v>0.0</v>
      </c>
    </row>
    <row r="12724" ht="14.25" customHeight="1">
      <c r="A12724" s="5"/>
      <c r="B12724" s="5"/>
      <c r="C12724" s="5" t="str">
        <f>IFERROR(__xludf.DUMMYFUNCTION("""COMPUTED_VALUE"""),"")</f>
        <v/>
      </c>
      <c r="D12724" s="5">
        <v>0.0</v>
      </c>
    </row>
    <row r="12725" ht="14.25" customHeight="1">
      <c r="A12725" s="5"/>
      <c r="B12725" s="5"/>
      <c r="C12725" s="5" t="str">
        <f>IFERROR(__xludf.DUMMYFUNCTION("""COMPUTED_VALUE"""),"")</f>
        <v/>
      </c>
      <c r="D12725" s="5">
        <v>0.0</v>
      </c>
    </row>
    <row r="12726" ht="14.25" customHeight="1">
      <c r="A12726" s="5"/>
      <c r="B12726" s="5"/>
      <c r="C12726" s="5" t="str">
        <f>IFERROR(__xludf.DUMMYFUNCTION("""COMPUTED_VALUE"""),"")</f>
        <v/>
      </c>
      <c r="D12726" s="5">
        <v>0.0</v>
      </c>
    </row>
    <row r="12727" ht="14.25" customHeight="1">
      <c r="A12727" s="5"/>
      <c r="B12727" s="5"/>
      <c r="C12727" s="5" t="str">
        <f>IFERROR(__xludf.DUMMYFUNCTION("""COMPUTED_VALUE"""),"")</f>
        <v/>
      </c>
      <c r="D12727" s="5">
        <v>0.0</v>
      </c>
    </row>
    <row r="12728" ht="14.25" customHeight="1">
      <c r="A12728" s="5"/>
      <c r="B12728" s="5"/>
      <c r="C12728" s="5" t="str">
        <f>IFERROR(__xludf.DUMMYFUNCTION("""COMPUTED_VALUE"""),"")</f>
        <v/>
      </c>
      <c r="D12728" s="5">
        <v>0.0</v>
      </c>
    </row>
    <row r="12729" ht="14.25" customHeight="1">
      <c r="A12729" s="5"/>
      <c r="B12729" s="5"/>
      <c r="C12729" s="5" t="str">
        <f>IFERROR(__xludf.DUMMYFUNCTION("""COMPUTED_VALUE"""),"")</f>
        <v/>
      </c>
      <c r="D12729" s="5">
        <v>0.0</v>
      </c>
    </row>
    <row r="12730" ht="14.25" customHeight="1">
      <c r="A12730" s="5"/>
      <c r="B12730" s="5"/>
      <c r="C12730" s="5" t="str">
        <f>IFERROR(__xludf.DUMMYFUNCTION("""COMPUTED_VALUE"""),"")</f>
        <v/>
      </c>
      <c r="D12730" s="5">
        <v>0.0</v>
      </c>
    </row>
    <row r="12731" ht="14.25" customHeight="1">
      <c r="A12731" s="5"/>
      <c r="B12731" s="5"/>
      <c r="C12731" s="5" t="str">
        <f>IFERROR(__xludf.DUMMYFUNCTION("""COMPUTED_VALUE"""),"")</f>
        <v/>
      </c>
      <c r="D12731" s="5">
        <v>0.0</v>
      </c>
    </row>
    <row r="12732" ht="14.25" customHeight="1">
      <c r="A12732" s="5"/>
      <c r="B12732" s="5"/>
      <c r="C12732" s="5" t="str">
        <f>IFERROR(__xludf.DUMMYFUNCTION("""COMPUTED_VALUE"""),"")</f>
        <v/>
      </c>
      <c r="D12732" s="5">
        <v>0.0</v>
      </c>
    </row>
    <row r="12733" ht="14.25" customHeight="1">
      <c r="A12733" s="5"/>
      <c r="B12733" s="5"/>
      <c r="C12733" s="5" t="str">
        <f>IFERROR(__xludf.DUMMYFUNCTION("""COMPUTED_VALUE"""),"")</f>
        <v/>
      </c>
      <c r="D12733" s="5">
        <v>0.0</v>
      </c>
    </row>
    <row r="12734" ht="14.25" customHeight="1">
      <c r="A12734" s="5"/>
      <c r="B12734" s="5"/>
      <c r="C12734" s="5" t="str">
        <f>IFERROR(__xludf.DUMMYFUNCTION("""COMPUTED_VALUE"""),"")</f>
        <v/>
      </c>
      <c r="D12734" s="5">
        <v>0.0</v>
      </c>
    </row>
    <row r="12735" ht="14.25" customHeight="1">
      <c r="A12735" s="5"/>
      <c r="B12735" s="5"/>
      <c r="C12735" s="5" t="str">
        <f>IFERROR(__xludf.DUMMYFUNCTION("""COMPUTED_VALUE"""),"")</f>
        <v/>
      </c>
      <c r="D12735" s="5">
        <v>0.0</v>
      </c>
    </row>
    <row r="12736" ht="14.25" customHeight="1">
      <c r="A12736" s="5"/>
      <c r="B12736" s="5"/>
      <c r="C12736" s="5" t="str">
        <f>IFERROR(__xludf.DUMMYFUNCTION("""COMPUTED_VALUE"""),"")</f>
        <v/>
      </c>
      <c r="D12736" s="5">
        <v>0.0</v>
      </c>
    </row>
    <row r="12737" ht="14.25" customHeight="1">
      <c r="A12737" s="5"/>
      <c r="B12737" s="5"/>
      <c r="C12737" s="5" t="str">
        <f>IFERROR(__xludf.DUMMYFUNCTION("""COMPUTED_VALUE"""),"")</f>
        <v/>
      </c>
      <c r="D12737" s="5">
        <v>0.0</v>
      </c>
    </row>
    <row r="12738" ht="14.25" customHeight="1">
      <c r="A12738" s="5"/>
      <c r="B12738" s="5"/>
      <c r="C12738" s="5" t="str">
        <f>IFERROR(__xludf.DUMMYFUNCTION("""COMPUTED_VALUE"""),"")</f>
        <v/>
      </c>
      <c r="D12738" s="5">
        <v>0.0</v>
      </c>
    </row>
    <row r="12739" ht="14.25" customHeight="1">
      <c r="A12739" s="5"/>
      <c r="B12739" s="5"/>
      <c r="C12739" s="5" t="str">
        <f>IFERROR(__xludf.DUMMYFUNCTION("""COMPUTED_VALUE"""),"")</f>
        <v/>
      </c>
      <c r="D12739" s="5">
        <v>0.0</v>
      </c>
    </row>
    <row r="12740" ht="14.25" customHeight="1">
      <c r="A12740" s="5"/>
      <c r="B12740" s="5"/>
      <c r="C12740" s="5" t="str">
        <f>IFERROR(__xludf.DUMMYFUNCTION("""COMPUTED_VALUE"""),"")</f>
        <v/>
      </c>
      <c r="D12740" s="5">
        <v>0.0</v>
      </c>
    </row>
    <row r="12741" ht="14.25" customHeight="1">
      <c r="A12741" s="5"/>
      <c r="B12741" s="5"/>
      <c r="C12741" s="5" t="str">
        <f>IFERROR(__xludf.DUMMYFUNCTION("""COMPUTED_VALUE"""),"")</f>
        <v/>
      </c>
      <c r="D12741" s="5">
        <v>0.0</v>
      </c>
    </row>
    <row r="12742" ht="14.25" customHeight="1">
      <c r="A12742" s="5"/>
      <c r="B12742" s="5"/>
      <c r="C12742" s="5" t="str">
        <f>IFERROR(__xludf.DUMMYFUNCTION("""COMPUTED_VALUE"""),"")</f>
        <v/>
      </c>
      <c r="D12742" s="5">
        <v>0.0</v>
      </c>
    </row>
    <row r="12743" ht="14.25" customHeight="1">
      <c r="A12743" s="5"/>
      <c r="B12743" s="5"/>
      <c r="C12743" s="5" t="str">
        <f>IFERROR(__xludf.DUMMYFUNCTION("""COMPUTED_VALUE"""),"")</f>
        <v/>
      </c>
      <c r="D12743" s="5">
        <v>0.0</v>
      </c>
    </row>
    <row r="12744" ht="14.25" customHeight="1">
      <c r="A12744" s="5"/>
      <c r="B12744" s="5"/>
      <c r="C12744" s="5" t="str">
        <f>IFERROR(__xludf.DUMMYFUNCTION("""COMPUTED_VALUE"""),"")</f>
        <v/>
      </c>
      <c r="D12744" s="5">
        <v>0.0</v>
      </c>
    </row>
    <row r="12745" ht="14.25" customHeight="1">
      <c r="A12745" s="5"/>
      <c r="B12745" s="5"/>
      <c r="C12745" s="5" t="str">
        <f>IFERROR(__xludf.DUMMYFUNCTION("""COMPUTED_VALUE"""),"")</f>
        <v/>
      </c>
      <c r="D12745" s="5">
        <v>0.0</v>
      </c>
    </row>
    <row r="12746" ht="14.25" customHeight="1">
      <c r="A12746" s="5"/>
      <c r="B12746" s="5"/>
      <c r="C12746" s="5" t="str">
        <f>IFERROR(__xludf.DUMMYFUNCTION("""COMPUTED_VALUE"""),"")</f>
        <v/>
      </c>
      <c r="D12746" s="5">
        <v>0.0</v>
      </c>
    </row>
    <row r="12747" ht="14.25" customHeight="1">
      <c r="A12747" s="5"/>
      <c r="B12747" s="5"/>
      <c r="C12747" s="5" t="str">
        <f>IFERROR(__xludf.DUMMYFUNCTION("""COMPUTED_VALUE"""),"")</f>
        <v/>
      </c>
      <c r="D12747" s="5">
        <v>0.0</v>
      </c>
    </row>
    <row r="12748" ht="14.25" customHeight="1">
      <c r="A12748" s="5"/>
      <c r="B12748" s="5"/>
      <c r="C12748" s="5" t="str">
        <f>IFERROR(__xludf.DUMMYFUNCTION("""COMPUTED_VALUE"""),"")</f>
        <v/>
      </c>
      <c r="D12748" s="5">
        <v>0.0</v>
      </c>
    </row>
    <row r="12749" ht="14.25" customHeight="1">
      <c r="A12749" s="5"/>
      <c r="B12749" s="5"/>
      <c r="C12749" s="5" t="str">
        <f>IFERROR(__xludf.DUMMYFUNCTION("""COMPUTED_VALUE"""),"")</f>
        <v/>
      </c>
      <c r="D12749" s="5">
        <v>0.0</v>
      </c>
    </row>
    <row r="12750" ht="14.25" customHeight="1">
      <c r="A12750" s="5"/>
      <c r="B12750" s="5"/>
      <c r="C12750" s="5" t="str">
        <f>IFERROR(__xludf.DUMMYFUNCTION("""COMPUTED_VALUE"""),"")</f>
        <v/>
      </c>
      <c r="D12750" s="5">
        <v>0.0</v>
      </c>
    </row>
    <row r="12751" ht="14.25" customHeight="1">
      <c r="A12751" s="5"/>
      <c r="B12751" s="5"/>
      <c r="C12751" s="5" t="str">
        <f>IFERROR(__xludf.DUMMYFUNCTION("""COMPUTED_VALUE"""),"")</f>
        <v/>
      </c>
      <c r="D12751" s="5">
        <v>0.0</v>
      </c>
    </row>
    <row r="12752" ht="14.25" customHeight="1">
      <c r="A12752" s="5"/>
      <c r="B12752" s="5"/>
      <c r="C12752" s="5" t="str">
        <f>IFERROR(__xludf.DUMMYFUNCTION("""COMPUTED_VALUE"""),"")</f>
        <v/>
      </c>
      <c r="D12752" s="5">
        <v>0.0</v>
      </c>
    </row>
    <row r="12753" ht="14.25" customHeight="1">
      <c r="A12753" s="5"/>
      <c r="B12753" s="5"/>
      <c r="C12753" s="5" t="str">
        <f>IFERROR(__xludf.DUMMYFUNCTION("""COMPUTED_VALUE"""),"")</f>
        <v/>
      </c>
      <c r="D12753" s="5">
        <v>0.0</v>
      </c>
    </row>
    <row r="12754" ht="14.25" customHeight="1">
      <c r="A12754" s="5"/>
      <c r="B12754" s="5"/>
      <c r="C12754" s="5" t="str">
        <f>IFERROR(__xludf.DUMMYFUNCTION("""COMPUTED_VALUE"""),"")</f>
        <v/>
      </c>
      <c r="D12754" s="5">
        <v>0.0</v>
      </c>
    </row>
    <row r="12755" ht="14.25" customHeight="1">
      <c r="A12755" s="5"/>
      <c r="B12755" s="5"/>
      <c r="C12755" s="5" t="str">
        <f>IFERROR(__xludf.DUMMYFUNCTION("""COMPUTED_VALUE"""),"")</f>
        <v/>
      </c>
      <c r="D12755" s="5">
        <v>0.0</v>
      </c>
    </row>
    <row r="12756" ht="14.25" customHeight="1">
      <c r="A12756" s="5"/>
      <c r="B12756" s="5"/>
      <c r="C12756" s="5" t="str">
        <f>IFERROR(__xludf.DUMMYFUNCTION("""COMPUTED_VALUE"""),"")</f>
        <v/>
      </c>
      <c r="D12756" s="5">
        <v>0.0</v>
      </c>
    </row>
    <row r="12757" ht="14.25" customHeight="1">
      <c r="A12757" s="5"/>
      <c r="B12757" s="5"/>
      <c r="C12757" s="5" t="str">
        <f>IFERROR(__xludf.DUMMYFUNCTION("""COMPUTED_VALUE"""),"")</f>
        <v/>
      </c>
      <c r="D12757" s="5">
        <v>0.0</v>
      </c>
    </row>
    <row r="12758" ht="14.25" customHeight="1">
      <c r="A12758" s="5"/>
      <c r="B12758" s="5"/>
      <c r="C12758" s="5" t="str">
        <f>IFERROR(__xludf.DUMMYFUNCTION("""COMPUTED_VALUE"""),"")</f>
        <v/>
      </c>
      <c r="D12758" s="5">
        <v>0.0</v>
      </c>
    </row>
    <row r="12759" ht="14.25" customHeight="1">
      <c r="A12759" s="5"/>
      <c r="B12759" s="5"/>
      <c r="C12759" s="5" t="str">
        <f>IFERROR(__xludf.DUMMYFUNCTION("""COMPUTED_VALUE"""),"")</f>
        <v/>
      </c>
      <c r="D12759" s="5">
        <v>0.0</v>
      </c>
    </row>
    <row r="12760" ht="14.25" customHeight="1">
      <c r="A12760" s="5"/>
      <c r="B12760" s="5"/>
      <c r="C12760" s="5" t="str">
        <f>IFERROR(__xludf.DUMMYFUNCTION("""COMPUTED_VALUE"""),"")</f>
        <v/>
      </c>
      <c r="D12760" s="5">
        <v>0.0</v>
      </c>
    </row>
    <row r="12761" ht="14.25" customHeight="1">
      <c r="A12761" s="5"/>
      <c r="B12761" s="5"/>
      <c r="C12761" s="5" t="str">
        <f>IFERROR(__xludf.DUMMYFUNCTION("""COMPUTED_VALUE"""),"")</f>
        <v/>
      </c>
      <c r="D12761" s="5">
        <v>0.0</v>
      </c>
    </row>
    <row r="12762" ht="14.25" customHeight="1">
      <c r="A12762" s="5"/>
      <c r="B12762" s="5"/>
      <c r="C12762" s="5" t="str">
        <f>IFERROR(__xludf.DUMMYFUNCTION("""COMPUTED_VALUE"""),"")</f>
        <v/>
      </c>
      <c r="D12762" s="5">
        <v>0.0</v>
      </c>
    </row>
    <row r="12763" ht="14.25" customHeight="1">
      <c r="A12763" s="5"/>
      <c r="B12763" s="5"/>
      <c r="C12763" s="5" t="str">
        <f>IFERROR(__xludf.DUMMYFUNCTION("""COMPUTED_VALUE"""),"")</f>
        <v/>
      </c>
      <c r="D12763" s="5">
        <v>0.0</v>
      </c>
    </row>
    <row r="12764" ht="14.25" customHeight="1">
      <c r="A12764" s="5"/>
      <c r="B12764" s="5"/>
      <c r="C12764" s="5" t="str">
        <f>IFERROR(__xludf.DUMMYFUNCTION("""COMPUTED_VALUE"""),"")</f>
        <v/>
      </c>
      <c r="D12764" s="5">
        <v>0.0</v>
      </c>
    </row>
    <row r="12765" ht="14.25" customHeight="1">
      <c r="A12765" s="5"/>
      <c r="B12765" s="5"/>
      <c r="C12765" s="5" t="str">
        <f>IFERROR(__xludf.DUMMYFUNCTION("""COMPUTED_VALUE"""),"")</f>
        <v/>
      </c>
      <c r="D12765" s="5">
        <v>0.0</v>
      </c>
    </row>
    <row r="12766" ht="14.25" customHeight="1">
      <c r="A12766" s="5"/>
      <c r="B12766" s="5"/>
      <c r="C12766" s="5" t="str">
        <f>IFERROR(__xludf.DUMMYFUNCTION("""COMPUTED_VALUE"""),"")</f>
        <v/>
      </c>
      <c r="D12766" s="5">
        <v>0.0</v>
      </c>
    </row>
    <row r="12767" ht="14.25" customHeight="1">
      <c r="A12767" s="5"/>
      <c r="B12767" s="5"/>
      <c r="C12767" s="5" t="str">
        <f>IFERROR(__xludf.DUMMYFUNCTION("""COMPUTED_VALUE"""),"")</f>
        <v/>
      </c>
      <c r="D12767" s="5">
        <v>0.0</v>
      </c>
    </row>
    <row r="12768" ht="14.25" customHeight="1">
      <c r="A12768" s="5"/>
      <c r="B12768" s="5"/>
      <c r="C12768" s="5" t="str">
        <f>IFERROR(__xludf.DUMMYFUNCTION("""COMPUTED_VALUE"""),"")</f>
        <v/>
      </c>
      <c r="D12768" s="5">
        <v>0.0</v>
      </c>
    </row>
    <row r="12769" ht="14.25" customHeight="1">
      <c r="A12769" s="5"/>
      <c r="B12769" s="5"/>
      <c r="C12769" s="5" t="str">
        <f>IFERROR(__xludf.DUMMYFUNCTION("""COMPUTED_VALUE"""),"")</f>
        <v/>
      </c>
      <c r="D12769" s="5">
        <v>0.0</v>
      </c>
    </row>
    <row r="12770" ht="14.25" customHeight="1">
      <c r="A12770" s="5"/>
      <c r="B12770" s="5"/>
      <c r="C12770" s="5" t="str">
        <f>IFERROR(__xludf.DUMMYFUNCTION("""COMPUTED_VALUE"""),"")</f>
        <v/>
      </c>
      <c r="D12770" s="5">
        <v>0.0</v>
      </c>
    </row>
    <row r="12771" ht="14.25" customHeight="1">
      <c r="A12771" s="5"/>
      <c r="B12771" s="5"/>
      <c r="C12771" s="5" t="str">
        <f>IFERROR(__xludf.DUMMYFUNCTION("""COMPUTED_VALUE"""),"")</f>
        <v/>
      </c>
      <c r="D12771" s="5">
        <v>0.0</v>
      </c>
    </row>
    <row r="12772" ht="14.25" customHeight="1">
      <c r="A12772" s="5"/>
      <c r="B12772" s="5"/>
      <c r="C12772" s="5" t="str">
        <f>IFERROR(__xludf.DUMMYFUNCTION("""COMPUTED_VALUE"""),"")</f>
        <v/>
      </c>
      <c r="D12772" s="5">
        <v>0.0</v>
      </c>
    </row>
    <row r="12773" ht="14.25" customHeight="1">
      <c r="A12773" s="5"/>
      <c r="B12773" s="5"/>
      <c r="C12773" s="5" t="str">
        <f>IFERROR(__xludf.DUMMYFUNCTION("""COMPUTED_VALUE"""),"")</f>
        <v/>
      </c>
      <c r="D12773" s="5">
        <v>0.0</v>
      </c>
    </row>
    <row r="12774" ht="14.25" customHeight="1">
      <c r="A12774" s="5"/>
      <c r="B12774" s="5"/>
      <c r="C12774" s="5" t="str">
        <f>IFERROR(__xludf.DUMMYFUNCTION("""COMPUTED_VALUE"""),"")</f>
        <v/>
      </c>
      <c r="D12774" s="5">
        <v>0.0</v>
      </c>
    </row>
    <row r="12775" ht="14.25" customHeight="1">
      <c r="A12775" s="5"/>
      <c r="B12775" s="5"/>
      <c r="C12775" s="5" t="str">
        <f>IFERROR(__xludf.DUMMYFUNCTION("""COMPUTED_VALUE"""),"")</f>
        <v/>
      </c>
      <c r="D12775" s="5">
        <v>0.0</v>
      </c>
    </row>
    <row r="12776" ht="14.25" customHeight="1">
      <c r="A12776" s="5"/>
      <c r="B12776" s="5"/>
      <c r="C12776" s="5" t="str">
        <f>IFERROR(__xludf.DUMMYFUNCTION("""COMPUTED_VALUE"""),"")</f>
        <v/>
      </c>
      <c r="D12776" s="5">
        <v>0.0</v>
      </c>
    </row>
    <row r="12777" ht="14.25" customHeight="1">
      <c r="A12777" s="5"/>
      <c r="B12777" s="5"/>
      <c r="C12777" s="5" t="str">
        <f>IFERROR(__xludf.DUMMYFUNCTION("""COMPUTED_VALUE"""),"")</f>
        <v/>
      </c>
      <c r="D12777" s="5">
        <v>0.0</v>
      </c>
    </row>
    <row r="12778" ht="14.25" customHeight="1">
      <c r="A12778" s="5"/>
      <c r="B12778" s="5"/>
      <c r="C12778" s="5" t="str">
        <f>IFERROR(__xludf.DUMMYFUNCTION("""COMPUTED_VALUE"""),"")</f>
        <v/>
      </c>
      <c r="D12778" s="5">
        <v>0.0</v>
      </c>
    </row>
    <row r="12779" ht="14.25" customHeight="1">
      <c r="A12779" s="5"/>
      <c r="B12779" s="5"/>
      <c r="C12779" s="5" t="str">
        <f>IFERROR(__xludf.DUMMYFUNCTION("""COMPUTED_VALUE"""),"")</f>
        <v/>
      </c>
      <c r="D12779" s="5">
        <v>0.0</v>
      </c>
    </row>
    <row r="12780" ht="14.25" customHeight="1">
      <c r="A12780" s="5"/>
      <c r="B12780" s="5"/>
      <c r="C12780" s="5" t="str">
        <f>IFERROR(__xludf.DUMMYFUNCTION("""COMPUTED_VALUE"""),"")</f>
        <v/>
      </c>
      <c r="D12780" s="5">
        <v>0.0</v>
      </c>
    </row>
    <row r="12781" ht="14.25" customHeight="1">
      <c r="A12781" s="5"/>
      <c r="B12781" s="5"/>
      <c r="C12781" s="5" t="str">
        <f>IFERROR(__xludf.DUMMYFUNCTION("""COMPUTED_VALUE"""),"")</f>
        <v/>
      </c>
      <c r="D12781" s="5">
        <v>0.0</v>
      </c>
    </row>
    <row r="12782" ht="14.25" customHeight="1">
      <c r="A12782" s="5"/>
      <c r="B12782" s="5"/>
      <c r="C12782" s="5" t="str">
        <f>IFERROR(__xludf.DUMMYFUNCTION("""COMPUTED_VALUE"""),"")</f>
        <v/>
      </c>
      <c r="D12782" s="5">
        <v>0.0</v>
      </c>
    </row>
    <row r="12783" ht="14.25" customHeight="1">
      <c r="A12783" s="5"/>
      <c r="B12783" s="5"/>
      <c r="C12783" s="5" t="str">
        <f>IFERROR(__xludf.DUMMYFUNCTION("""COMPUTED_VALUE"""),"")</f>
        <v/>
      </c>
      <c r="D12783" s="5">
        <v>0.0</v>
      </c>
    </row>
    <row r="12784" ht="14.25" customHeight="1">
      <c r="A12784" s="5"/>
      <c r="B12784" s="5"/>
      <c r="C12784" s="5" t="str">
        <f>IFERROR(__xludf.DUMMYFUNCTION("""COMPUTED_VALUE"""),"")</f>
        <v/>
      </c>
      <c r="D12784" s="5">
        <v>0.0</v>
      </c>
    </row>
    <row r="12785" ht="14.25" customHeight="1">
      <c r="A12785" s="5"/>
      <c r="B12785" s="5"/>
      <c r="C12785" s="5" t="str">
        <f>IFERROR(__xludf.DUMMYFUNCTION("""COMPUTED_VALUE"""),"")</f>
        <v/>
      </c>
      <c r="D12785" s="5">
        <v>0.0</v>
      </c>
    </row>
    <row r="12786" ht="14.25" customHeight="1">
      <c r="A12786" s="5"/>
      <c r="B12786" s="5"/>
      <c r="C12786" s="5" t="str">
        <f>IFERROR(__xludf.DUMMYFUNCTION("""COMPUTED_VALUE"""),"")</f>
        <v/>
      </c>
      <c r="D12786" s="5">
        <v>0.0</v>
      </c>
    </row>
    <row r="12787" ht="14.25" customHeight="1">
      <c r="A12787" s="5"/>
      <c r="B12787" s="5"/>
      <c r="C12787" s="5" t="str">
        <f>IFERROR(__xludf.DUMMYFUNCTION("""COMPUTED_VALUE"""),"")</f>
        <v/>
      </c>
      <c r="D12787" s="5">
        <v>0.0</v>
      </c>
    </row>
    <row r="12788" ht="14.25" customHeight="1">
      <c r="A12788" s="5"/>
      <c r="B12788" s="5"/>
      <c r="C12788" s="5" t="str">
        <f>IFERROR(__xludf.DUMMYFUNCTION("""COMPUTED_VALUE"""),"")</f>
        <v/>
      </c>
      <c r="D12788" s="5">
        <v>0.0</v>
      </c>
    </row>
    <row r="12789" ht="14.25" customHeight="1">
      <c r="A12789" s="5"/>
      <c r="B12789" s="5"/>
      <c r="C12789" s="5" t="str">
        <f>IFERROR(__xludf.DUMMYFUNCTION("""COMPUTED_VALUE"""),"")</f>
        <v/>
      </c>
      <c r="D12789" s="5">
        <v>0.0</v>
      </c>
    </row>
    <row r="12790" ht="14.25" customHeight="1">
      <c r="A12790" s="5"/>
      <c r="B12790" s="5"/>
      <c r="C12790" s="5" t="str">
        <f>IFERROR(__xludf.DUMMYFUNCTION("""COMPUTED_VALUE"""),"")</f>
        <v/>
      </c>
      <c r="D12790" s="5">
        <v>0.0</v>
      </c>
    </row>
    <row r="12791" ht="14.25" customHeight="1">
      <c r="A12791" s="5"/>
      <c r="B12791" s="5"/>
      <c r="C12791" s="5" t="str">
        <f>IFERROR(__xludf.DUMMYFUNCTION("""COMPUTED_VALUE"""),"")</f>
        <v/>
      </c>
      <c r="D12791" s="5">
        <v>0.0</v>
      </c>
    </row>
    <row r="12792" ht="14.25" customHeight="1">
      <c r="A12792" s="5"/>
      <c r="B12792" s="5"/>
      <c r="C12792" s="5" t="str">
        <f>IFERROR(__xludf.DUMMYFUNCTION("""COMPUTED_VALUE"""),"")</f>
        <v/>
      </c>
      <c r="D12792" s="5">
        <v>0.0</v>
      </c>
    </row>
    <row r="12793" ht="14.25" customHeight="1">
      <c r="A12793" s="5"/>
      <c r="B12793" s="5"/>
      <c r="C12793" s="5" t="str">
        <f>IFERROR(__xludf.DUMMYFUNCTION("""COMPUTED_VALUE"""),"")</f>
        <v/>
      </c>
      <c r="D12793" s="5">
        <v>0.0</v>
      </c>
    </row>
    <row r="12794" ht="14.25" customHeight="1">
      <c r="A12794" s="5"/>
      <c r="B12794" s="5"/>
      <c r="C12794" s="5" t="str">
        <f>IFERROR(__xludf.DUMMYFUNCTION("""COMPUTED_VALUE"""),"")</f>
        <v/>
      </c>
      <c r="D12794" s="5">
        <v>0.0</v>
      </c>
    </row>
    <row r="12795" ht="14.25" customHeight="1">
      <c r="A12795" s="5"/>
      <c r="B12795" s="5"/>
      <c r="C12795" s="5" t="str">
        <f>IFERROR(__xludf.DUMMYFUNCTION("""COMPUTED_VALUE"""),"")</f>
        <v/>
      </c>
      <c r="D12795" s="5">
        <v>0.0</v>
      </c>
    </row>
    <row r="12796" ht="14.25" customHeight="1">
      <c r="A12796" s="5"/>
      <c r="B12796" s="5"/>
      <c r="C12796" s="5" t="str">
        <f>IFERROR(__xludf.DUMMYFUNCTION("""COMPUTED_VALUE"""),"")</f>
        <v/>
      </c>
      <c r="D12796" s="5">
        <v>0.0</v>
      </c>
    </row>
    <row r="12797" ht="14.25" customHeight="1">
      <c r="A12797" s="5"/>
      <c r="B12797" s="5"/>
      <c r="C12797" s="5" t="str">
        <f>IFERROR(__xludf.DUMMYFUNCTION("""COMPUTED_VALUE"""),"")</f>
        <v/>
      </c>
      <c r="D12797" s="5">
        <v>0.0</v>
      </c>
    </row>
    <row r="12798" ht="14.25" customHeight="1">
      <c r="A12798" s="5"/>
      <c r="B12798" s="5"/>
      <c r="C12798" s="5" t="str">
        <f>IFERROR(__xludf.DUMMYFUNCTION("""COMPUTED_VALUE"""),"")</f>
        <v/>
      </c>
      <c r="D12798" s="5">
        <v>0.0</v>
      </c>
    </row>
    <row r="12799" ht="14.25" customHeight="1">
      <c r="A12799" s="5"/>
      <c r="B12799" s="5"/>
      <c r="C12799" s="5" t="str">
        <f>IFERROR(__xludf.DUMMYFUNCTION("""COMPUTED_VALUE"""),"")</f>
        <v/>
      </c>
      <c r="D12799" s="5">
        <v>0.0</v>
      </c>
    </row>
    <row r="12800" ht="14.25" customHeight="1">
      <c r="A12800" s="5"/>
      <c r="B12800" s="5"/>
      <c r="C12800" s="5" t="str">
        <f>IFERROR(__xludf.DUMMYFUNCTION("""COMPUTED_VALUE"""),"")</f>
        <v/>
      </c>
      <c r="D12800" s="5">
        <v>0.0</v>
      </c>
    </row>
    <row r="12801" ht="14.25" customHeight="1">
      <c r="A12801" s="5"/>
      <c r="B12801" s="5"/>
      <c r="C12801" s="5" t="str">
        <f>IFERROR(__xludf.DUMMYFUNCTION("""COMPUTED_VALUE"""),"")</f>
        <v/>
      </c>
      <c r="D12801" s="5">
        <v>0.0</v>
      </c>
    </row>
    <row r="12802" ht="14.25" customHeight="1">
      <c r="A12802" s="5"/>
      <c r="B12802" s="5"/>
      <c r="C12802" s="5" t="str">
        <f>IFERROR(__xludf.DUMMYFUNCTION("""COMPUTED_VALUE"""),"")</f>
        <v/>
      </c>
      <c r="D12802" s="5">
        <v>0.0</v>
      </c>
    </row>
    <row r="12803" ht="14.25" customHeight="1">
      <c r="A12803" s="5"/>
      <c r="B12803" s="5"/>
      <c r="C12803" s="5" t="str">
        <f>IFERROR(__xludf.DUMMYFUNCTION("""COMPUTED_VALUE"""),"")</f>
        <v/>
      </c>
      <c r="D12803" s="5">
        <v>0.0</v>
      </c>
    </row>
    <row r="12804" ht="14.25" customHeight="1">
      <c r="A12804" s="5"/>
      <c r="B12804" s="5"/>
      <c r="C12804" s="5" t="str">
        <f>IFERROR(__xludf.DUMMYFUNCTION("""COMPUTED_VALUE"""),"")</f>
        <v/>
      </c>
      <c r="D12804" s="5">
        <v>0.0</v>
      </c>
    </row>
    <row r="12805" ht="14.25" customHeight="1">
      <c r="A12805" s="5"/>
      <c r="B12805" s="5"/>
      <c r="C12805" s="5" t="str">
        <f>IFERROR(__xludf.DUMMYFUNCTION("""COMPUTED_VALUE"""),"")</f>
        <v/>
      </c>
      <c r="D12805" s="5">
        <v>0.0</v>
      </c>
    </row>
    <row r="12806" ht="14.25" customHeight="1">
      <c r="A12806" s="5"/>
      <c r="B12806" s="5"/>
      <c r="C12806" s="5" t="str">
        <f>IFERROR(__xludf.DUMMYFUNCTION("""COMPUTED_VALUE"""),"")</f>
        <v/>
      </c>
      <c r="D12806" s="5">
        <v>0.0</v>
      </c>
    </row>
    <row r="12807" ht="14.25" customHeight="1">
      <c r="A12807" s="5"/>
      <c r="B12807" s="5"/>
      <c r="C12807" s="5" t="str">
        <f>IFERROR(__xludf.DUMMYFUNCTION("""COMPUTED_VALUE"""),"")</f>
        <v/>
      </c>
      <c r="D12807" s="5">
        <v>0.0</v>
      </c>
    </row>
    <row r="12808" ht="14.25" customHeight="1">
      <c r="A12808" s="5"/>
      <c r="B12808" s="5"/>
      <c r="C12808" s="5" t="str">
        <f>IFERROR(__xludf.DUMMYFUNCTION("""COMPUTED_VALUE"""),"")</f>
        <v/>
      </c>
      <c r="D12808" s="5">
        <v>0.0</v>
      </c>
    </row>
    <row r="12809" ht="14.25" customHeight="1">
      <c r="A12809" s="5"/>
      <c r="B12809" s="5"/>
      <c r="C12809" s="5" t="str">
        <f>IFERROR(__xludf.DUMMYFUNCTION("""COMPUTED_VALUE"""),"")</f>
        <v/>
      </c>
      <c r="D12809" s="5">
        <v>0.0</v>
      </c>
    </row>
    <row r="12810" ht="14.25" customHeight="1">
      <c r="A12810" s="5"/>
      <c r="B12810" s="5"/>
      <c r="C12810" s="5" t="str">
        <f>IFERROR(__xludf.DUMMYFUNCTION("""COMPUTED_VALUE"""),"")</f>
        <v/>
      </c>
      <c r="D12810" s="5">
        <v>0.0</v>
      </c>
    </row>
    <row r="12811" ht="14.25" customHeight="1">
      <c r="A12811" s="5"/>
      <c r="B12811" s="5"/>
      <c r="C12811" s="5" t="str">
        <f>IFERROR(__xludf.DUMMYFUNCTION("""COMPUTED_VALUE"""),"")</f>
        <v/>
      </c>
      <c r="D12811" s="5">
        <v>0.0</v>
      </c>
    </row>
    <row r="12812" ht="14.25" customHeight="1">
      <c r="A12812" s="5"/>
      <c r="B12812" s="5"/>
      <c r="C12812" s="5" t="str">
        <f>IFERROR(__xludf.DUMMYFUNCTION("""COMPUTED_VALUE"""),"")</f>
        <v/>
      </c>
      <c r="D12812" s="5">
        <v>0.0</v>
      </c>
    </row>
    <row r="12813" ht="14.25" customHeight="1">
      <c r="A12813" s="5"/>
      <c r="B12813" s="5"/>
      <c r="C12813" s="5" t="str">
        <f>IFERROR(__xludf.DUMMYFUNCTION("""COMPUTED_VALUE"""),"")</f>
        <v/>
      </c>
      <c r="D12813" s="5">
        <v>0.0</v>
      </c>
    </row>
    <row r="12814" ht="14.25" customHeight="1">
      <c r="A12814" s="5"/>
      <c r="B12814" s="5"/>
      <c r="C12814" s="5" t="str">
        <f>IFERROR(__xludf.DUMMYFUNCTION("""COMPUTED_VALUE"""),"")</f>
        <v/>
      </c>
      <c r="D12814" s="5">
        <v>0.0</v>
      </c>
    </row>
    <row r="12815" ht="14.25" customHeight="1">
      <c r="A12815" s="5"/>
      <c r="B12815" s="5"/>
      <c r="C12815" s="5" t="str">
        <f>IFERROR(__xludf.DUMMYFUNCTION("""COMPUTED_VALUE"""),"")</f>
        <v/>
      </c>
      <c r="D12815" s="5">
        <v>0.0</v>
      </c>
    </row>
    <row r="12816" ht="14.25" customHeight="1">
      <c r="A12816" s="5"/>
      <c r="B12816" s="5"/>
      <c r="C12816" s="5" t="str">
        <f>IFERROR(__xludf.DUMMYFUNCTION("""COMPUTED_VALUE"""),"")</f>
        <v/>
      </c>
      <c r="D12816" s="5">
        <v>0.0</v>
      </c>
    </row>
    <row r="12817" ht="14.25" customHeight="1">
      <c r="A12817" s="5"/>
      <c r="B12817" s="5"/>
      <c r="C12817" s="5" t="str">
        <f>IFERROR(__xludf.DUMMYFUNCTION("""COMPUTED_VALUE"""),"")</f>
        <v/>
      </c>
      <c r="D12817" s="5">
        <v>0.0</v>
      </c>
    </row>
    <row r="12818" ht="14.25" customHeight="1">
      <c r="A12818" s="5"/>
      <c r="B12818" s="5"/>
      <c r="C12818" s="5" t="str">
        <f>IFERROR(__xludf.DUMMYFUNCTION("""COMPUTED_VALUE"""),"")</f>
        <v/>
      </c>
      <c r="D12818" s="5">
        <v>0.0</v>
      </c>
    </row>
    <row r="12819" ht="14.25" customHeight="1">
      <c r="A12819" s="5"/>
      <c r="B12819" s="5"/>
      <c r="C12819" s="5" t="str">
        <f>IFERROR(__xludf.DUMMYFUNCTION("""COMPUTED_VALUE"""),"")</f>
        <v/>
      </c>
      <c r="D12819" s="5">
        <v>0.0</v>
      </c>
    </row>
    <row r="12820" ht="14.25" customHeight="1">
      <c r="A12820" s="5"/>
      <c r="B12820" s="5"/>
      <c r="C12820" s="5" t="str">
        <f>IFERROR(__xludf.DUMMYFUNCTION("""COMPUTED_VALUE"""),"")</f>
        <v/>
      </c>
      <c r="D12820" s="5">
        <v>0.0</v>
      </c>
    </row>
    <row r="12821" ht="14.25" customHeight="1">
      <c r="A12821" s="5"/>
      <c r="B12821" s="5"/>
      <c r="C12821" s="5" t="str">
        <f>IFERROR(__xludf.DUMMYFUNCTION("""COMPUTED_VALUE"""),"")</f>
        <v/>
      </c>
      <c r="D12821" s="5">
        <v>0.0</v>
      </c>
    </row>
    <row r="12822" ht="14.25" customHeight="1">
      <c r="A12822" s="5"/>
      <c r="B12822" s="5"/>
      <c r="C12822" s="5" t="str">
        <f>IFERROR(__xludf.DUMMYFUNCTION("""COMPUTED_VALUE"""),"")</f>
        <v/>
      </c>
      <c r="D12822" s="5">
        <v>0.0</v>
      </c>
    </row>
    <row r="12823" ht="14.25" customHeight="1">
      <c r="A12823" s="5"/>
      <c r="B12823" s="5"/>
      <c r="C12823" s="5" t="str">
        <f>IFERROR(__xludf.DUMMYFUNCTION("""COMPUTED_VALUE"""),"")</f>
        <v/>
      </c>
      <c r="D12823" s="5">
        <v>0.0</v>
      </c>
    </row>
    <row r="12824" ht="14.25" customHeight="1">
      <c r="A12824" s="5"/>
      <c r="B12824" s="5"/>
      <c r="C12824" s="5" t="str">
        <f>IFERROR(__xludf.DUMMYFUNCTION("""COMPUTED_VALUE"""),"")</f>
        <v/>
      </c>
      <c r="D12824" s="5">
        <v>0.0</v>
      </c>
    </row>
    <row r="12825" ht="14.25" customHeight="1">
      <c r="A12825" s="5"/>
      <c r="B12825" s="5"/>
      <c r="C12825" s="5" t="str">
        <f>IFERROR(__xludf.DUMMYFUNCTION("""COMPUTED_VALUE"""),"")</f>
        <v/>
      </c>
      <c r="D12825" s="5">
        <v>0.0</v>
      </c>
    </row>
    <row r="12826" ht="14.25" customHeight="1">
      <c r="A12826" s="5"/>
      <c r="B12826" s="5"/>
      <c r="C12826" s="5" t="str">
        <f>IFERROR(__xludf.DUMMYFUNCTION("""COMPUTED_VALUE"""),"")</f>
        <v/>
      </c>
      <c r="D12826" s="5">
        <v>0.0</v>
      </c>
    </row>
    <row r="12827" ht="14.25" customHeight="1">
      <c r="A12827" s="5"/>
      <c r="B12827" s="5"/>
      <c r="C12827" s="5" t="str">
        <f>IFERROR(__xludf.DUMMYFUNCTION("""COMPUTED_VALUE"""),"")</f>
        <v/>
      </c>
      <c r="D12827" s="5">
        <v>0.0</v>
      </c>
    </row>
    <row r="12828" ht="14.25" customHeight="1">
      <c r="A12828" s="5"/>
      <c r="B12828" s="5"/>
      <c r="C12828" s="5" t="str">
        <f>IFERROR(__xludf.DUMMYFUNCTION("""COMPUTED_VALUE"""),"")</f>
        <v/>
      </c>
      <c r="D12828" s="5">
        <v>0.0</v>
      </c>
    </row>
    <row r="12829" ht="14.25" customHeight="1">
      <c r="A12829" s="5"/>
      <c r="B12829" s="5"/>
      <c r="C12829" s="5" t="str">
        <f>IFERROR(__xludf.DUMMYFUNCTION("""COMPUTED_VALUE"""),"")</f>
        <v/>
      </c>
      <c r="D12829" s="5">
        <v>0.0</v>
      </c>
    </row>
    <row r="12830" ht="14.25" customHeight="1">
      <c r="A12830" s="5"/>
      <c r="B12830" s="5"/>
      <c r="C12830" s="5" t="str">
        <f>IFERROR(__xludf.DUMMYFUNCTION("""COMPUTED_VALUE"""),"")</f>
        <v/>
      </c>
      <c r="D12830" s="5">
        <v>0.0</v>
      </c>
    </row>
    <row r="12831" ht="14.25" customHeight="1">
      <c r="A12831" s="5"/>
      <c r="B12831" s="5"/>
      <c r="C12831" s="5" t="str">
        <f>IFERROR(__xludf.DUMMYFUNCTION("""COMPUTED_VALUE"""),"")</f>
        <v/>
      </c>
      <c r="D12831" s="5">
        <v>0.0</v>
      </c>
    </row>
    <row r="12832" ht="14.25" customHeight="1">
      <c r="A12832" s="5"/>
      <c r="B12832" s="5"/>
      <c r="C12832" s="5" t="str">
        <f>IFERROR(__xludf.DUMMYFUNCTION("""COMPUTED_VALUE"""),"")</f>
        <v/>
      </c>
      <c r="D12832" s="5">
        <v>0.0</v>
      </c>
    </row>
    <row r="12833" ht="14.25" customHeight="1">
      <c r="A12833" s="5"/>
      <c r="B12833" s="5"/>
      <c r="C12833" s="5" t="str">
        <f>IFERROR(__xludf.DUMMYFUNCTION("""COMPUTED_VALUE"""),"")</f>
        <v/>
      </c>
      <c r="D12833" s="5">
        <v>0.0</v>
      </c>
    </row>
    <row r="12834" ht="14.25" customHeight="1">
      <c r="A12834" s="5"/>
      <c r="B12834" s="5"/>
      <c r="C12834" s="5" t="str">
        <f>IFERROR(__xludf.DUMMYFUNCTION("""COMPUTED_VALUE"""),"")</f>
        <v/>
      </c>
      <c r="D12834" s="5">
        <v>0.0</v>
      </c>
    </row>
    <row r="12835" ht="14.25" customHeight="1">
      <c r="A12835" s="5"/>
      <c r="B12835" s="5"/>
      <c r="C12835" s="5" t="str">
        <f>IFERROR(__xludf.DUMMYFUNCTION("""COMPUTED_VALUE"""),"")</f>
        <v/>
      </c>
      <c r="D12835" s="5">
        <v>0.0</v>
      </c>
    </row>
    <row r="12836" ht="14.25" customHeight="1">
      <c r="A12836" s="5"/>
      <c r="B12836" s="5"/>
      <c r="C12836" s="5" t="str">
        <f>IFERROR(__xludf.DUMMYFUNCTION("""COMPUTED_VALUE"""),"")</f>
        <v/>
      </c>
      <c r="D12836" s="5">
        <v>0.0</v>
      </c>
    </row>
    <row r="12837" ht="14.25" customHeight="1">
      <c r="A12837" s="5"/>
      <c r="B12837" s="5"/>
      <c r="C12837" s="5" t="str">
        <f>IFERROR(__xludf.DUMMYFUNCTION("""COMPUTED_VALUE"""),"")</f>
        <v/>
      </c>
      <c r="D12837" s="5">
        <v>0.0</v>
      </c>
    </row>
    <row r="12838" ht="14.25" customHeight="1">
      <c r="A12838" s="5"/>
      <c r="B12838" s="5"/>
      <c r="C12838" s="5" t="str">
        <f>IFERROR(__xludf.DUMMYFUNCTION("""COMPUTED_VALUE"""),"")</f>
        <v/>
      </c>
      <c r="D12838" s="5">
        <v>0.0</v>
      </c>
    </row>
    <row r="12839" ht="14.25" customHeight="1">
      <c r="A12839" s="5"/>
      <c r="B12839" s="5"/>
      <c r="C12839" s="5" t="str">
        <f>IFERROR(__xludf.DUMMYFUNCTION("""COMPUTED_VALUE"""),"")</f>
        <v/>
      </c>
      <c r="D12839" s="5">
        <v>0.0</v>
      </c>
    </row>
    <row r="12840" ht="14.25" customHeight="1">
      <c r="A12840" s="5"/>
      <c r="B12840" s="5"/>
      <c r="C12840" s="5" t="str">
        <f>IFERROR(__xludf.DUMMYFUNCTION("""COMPUTED_VALUE"""),"")</f>
        <v/>
      </c>
      <c r="D12840" s="5">
        <v>0.0</v>
      </c>
    </row>
    <row r="12841" ht="14.25" customHeight="1">
      <c r="A12841" s="5"/>
      <c r="B12841" s="5"/>
      <c r="C12841" s="5" t="str">
        <f>IFERROR(__xludf.DUMMYFUNCTION("""COMPUTED_VALUE"""),"")</f>
        <v/>
      </c>
      <c r="D12841" s="5">
        <v>0.0</v>
      </c>
    </row>
    <row r="12842" ht="14.25" customHeight="1">
      <c r="A12842" s="5"/>
      <c r="B12842" s="5"/>
      <c r="C12842" s="5" t="str">
        <f>IFERROR(__xludf.DUMMYFUNCTION("""COMPUTED_VALUE"""),"")</f>
        <v/>
      </c>
      <c r="D12842" s="5">
        <v>0.0</v>
      </c>
    </row>
    <row r="12843" ht="14.25" customHeight="1">
      <c r="A12843" s="5"/>
      <c r="B12843" s="5"/>
      <c r="C12843" s="5" t="str">
        <f>IFERROR(__xludf.DUMMYFUNCTION("""COMPUTED_VALUE"""),"")</f>
        <v/>
      </c>
      <c r="D12843" s="5">
        <v>0.0</v>
      </c>
    </row>
    <row r="12844" ht="14.25" customHeight="1">
      <c r="A12844" s="5"/>
      <c r="B12844" s="5"/>
      <c r="C12844" s="5" t="str">
        <f>IFERROR(__xludf.DUMMYFUNCTION("""COMPUTED_VALUE"""),"")</f>
        <v/>
      </c>
      <c r="D12844" s="5">
        <v>0.0</v>
      </c>
    </row>
    <row r="12845" ht="14.25" customHeight="1">
      <c r="A12845" s="5"/>
      <c r="B12845" s="5"/>
      <c r="C12845" s="5" t="str">
        <f>IFERROR(__xludf.DUMMYFUNCTION("""COMPUTED_VALUE"""),"")</f>
        <v/>
      </c>
      <c r="D12845" s="5">
        <v>0.0</v>
      </c>
    </row>
    <row r="12846" ht="14.25" customHeight="1">
      <c r="A12846" s="5"/>
      <c r="B12846" s="5"/>
      <c r="C12846" s="5" t="str">
        <f>IFERROR(__xludf.DUMMYFUNCTION("""COMPUTED_VALUE"""),"")</f>
        <v/>
      </c>
      <c r="D12846" s="5">
        <v>0.0</v>
      </c>
    </row>
    <row r="12847" ht="14.25" customHeight="1">
      <c r="A12847" s="5"/>
      <c r="B12847" s="5"/>
      <c r="C12847" s="5" t="str">
        <f>IFERROR(__xludf.DUMMYFUNCTION("""COMPUTED_VALUE"""),"")</f>
        <v/>
      </c>
      <c r="D12847" s="5">
        <v>0.0</v>
      </c>
    </row>
    <row r="12848" ht="14.25" customHeight="1">
      <c r="A12848" s="5"/>
      <c r="B12848" s="5"/>
      <c r="C12848" s="5" t="str">
        <f>IFERROR(__xludf.DUMMYFUNCTION("""COMPUTED_VALUE"""),"")</f>
        <v/>
      </c>
      <c r="D12848" s="5">
        <v>0.0</v>
      </c>
    </row>
    <row r="12849" ht="14.25" customHeight="1">
      <c r="A12849" s="5"/>
      <c r="B12849" s="5"/>
      <c r="C12849" s="5" t="str">
        <f>IFERROR(__xludf.DUMMYFUNCTION("""COMPUTED_VALUE"""),"")</f>
        <v/>
      </c>
      <c r="D12849" s="5">
        <v>0.0</v>
      </c>
    </row>
    <row r="12850" ht="14.25" customHeight="1">
      <c r="A12850" s="5"/>
      <c r="B12850" s="5"/>
      <c r="C12850" s="5" t="str">
        <f>IFERROR(__xludf.DUMMYFUNCTION("""COMPUTED_VALUE"""),"")</f>
        <v/>
      </c>
      <c r="D12850" s="5">
        <v>0.0</v>
      </c>
    </row>
    <row r="12851" ht="14.25" customHeight="1">
      <c r="A12851" s="5"/>
      <c r="B12851" s="5"/>
      <c r="C12851" s="5" t="str">
        <f>IFERROR(__xludf.DUMMYFUNCTION("""COMPUTED_VALUE"""),"")</f>
        <v/>
      </c>
      <c r="D12851" s="5">
        <v>0.0</v>
      </c>
    </row>
    <row r="12852" ht="14.25" customHeight="1">
      <c r="A12852" s="5"/>
      <c r="B12852" s="5"/>
      <c r="C12852" s="5" t="str">
        <f>IFERROR(__xludf.DUMMYFUNCTION("""COMPUTED_VALUE"""),"")</f>
        <v/>
      </c>
      <c r="D12852" s="5">
        <v>0.0</v>
      </c>
    </row>
    <row r="12853" ht="14.25" customHeight="1">
      <c r="A12853" s="5"/>
      <c r="B12853" s="5"/>
      <c r="C12853" s="5" t="str">
        <f>IFERROR(__xludf.DUMMYFUNCTION("""COMPUTED_VALUE"""),"")</f>
        <v/>
      </c>
      <c r="D12853" s="5">
        <v>0.0</v>
      </c>
    </row>
    <row r="12854" ht="14.25" customHeight="1">
      <c r="A12854" s="5"/>
      <c r="B12854" s="5"/>
      <c r="C12854" s="5" t="str">
        <f>IFERROR(__xludf.DUMMYFUNCTION("""COMPUTED_VALUE"""),"")</f>
        <v/>
      </c>
      <c r="D12854" s="5">
        <v>0.0</v>
      </c>
    </row>
    <row r="12855" ht="14.25" customHeight="1">
      <c r="A12855" s="5"/>
      <c r="B12855" s="5"/>
      <c r="C12855" s="5" t="str">
        <f>IFERROR(__xludf.DUMMYFUNCTION("""COMPUTED_VALUE"""),"")</f>
        <v/>
      </c>
      <c r="D12855" s="5">
        <v>0.0</v>
      </c>
    </row>
    <row r="12856" ht="14.25" customHeight="1">
      <c r="A12856" s="5"/>
      <c r="B12856" s="5"/>
      <c r="C12856" s="5" t="str">
        <f>IFERROR(__xludf.DUMMYFUNCTION("""COMPUTED_VALUE"""),"")</f>
        <v/>
      </c>
      <c r="D12856" s="5">
        <v>0.0</v>
      </c>
    </row>
    <row r="12857" ht="14.25" customHeight="1">
      <c r="A12857" s="5"/>
      <c r="B12857" s="5"/>
      <c r="C12857" s="5" t="str">
        <f>IFERROR(__xludf.DUMMYFUNCTION("""COMPUTED_VALUE"""),"")</f>
        <v/>
      </c>
      <c r="D12857" s="5">
        <v>0.0</v>
      </c>
    </row>
    <row r="12858" ht="14.25" customHeight="1">
      <c r="A12858" s="5"/>
      <c r="B12858" s="5"/>
      <c r="C12858" s="5" t="str">
        <f>IFERROR(__xludf.DUMMYFUNCTION("""COMPUTED_VALUE"""),"")</f>
        <v/>
      </c>
      <c r="D12858" s="5">
        <v>0.0</v>
      </c>
    </row>
    <row r="12859" ht="14.25" customHeight="1">
      <c r="A12859" s="5"/>
      <c r="B12859" s="5"/>
      <c r="C12859" s="5" t="str">
        <f>IFERROR(__xludf.DUMMYFUNCTION("""COMPUTED_VALUE"""),"")</f>
        <v/>
      </c>
      <c r="D12859" s="5">
        <v>0.0</v>
      </c>
    </row>
    <row r="12860" ht="14.25" customHeight="1">
      <c r="A12860" s="5"/>
      <c r="B12860" s="5"/>
      <c r="C12860" s="5" t="str">
        <f>IFERROR(__xludf.DUMMYFUNCTION("""COMPUTED_VALUE"""),"")</f>
        <v/>
      </c>
      <c r="D12860" s="5">
        <v>0.0</v>
      </c>
    </row>
    <row r="12861" ht="14.25" customHeight="1">
      <c r="A12861" s="5"/>
      <c r="B12861" s="5"/>
      <c r="C12861" s="5" t="str">
        <f>IFERROR(__xludf.DUMMYFUNCTION("""COMPUTED_VALUE"""),"")</f>
        <v/>
      </c>
      <c r="D12861" s="5">
        <v>0.0</v>
      </c>
    </row>
    <row r="12862" ht="14.25" customHeight="1">
      <c r="A12862" s="5"/>
      <c r="B12862" s="5"/>
      <c r="C12862" s="5" t="str">
        <f>IFERROR(__xludf.DUMMYFUNCTION("""COMPUTED_VALUE"""),"")</f>
        <v/>
      </c>
      <c r="D12862" s="5">
        <v>0.0</v>
      </c>
    </row>
    <row r="12863" ht="14.25" customHeight="1">
      <c r="A12863" s="5"/>
      <c r="B12863" s="5"/>
      <c r="C12863" s="5" t="str">
        <f>IFERROR(__xludf.DUMMYFUNCTION("""COMPUTED_VALUE"""),"")</f>
        <v/>
      </c>
      <c r="D12863" s="5">
        <v>0.0</v>
      </c>
    </row>
    <row r="12864" ht="14.25" customHeight="1">
      <c r="A12864" s="5"/>
      <c r="B12864" s="5"/>
      <c r="C12864" s="5" t="str">
        <f>IFERROR(__xludf.DUMMYFUNCTION("""COMPUTED_VALUE"""),"")</f>
        <v/>
      </c>
      <c r="D12864" s="5">
        <v>0.0</v>
      </c>
    </row>
    <row r="12865" ht="14.25" customHeight="1">
      <c r="A12865" s="5"/>
      <c r="B12865" s="5"/>
      <c r="C12865" s="5" t="str">
        <f>IFERROR(__xludf.DUMMYFUNCTION("""COMPUTED_VALUE"""),"")</f>
        <v/>
      </c>
      <c r="D12865" s="5">
        <v>0.0</v>
      </c>
    </row>
    <row r="12866" ht="14.25" customHeight="1">
      <c r="A12866" s="5"/>
      <c r="B12866" s="5"/>
      <c r="C12866" s="5" t="str">
        <f>IFERROR(__xludf.DUMMYFUNCTION("""COMPUTED_VALUE"""),"")</f>
        <v/>
      </c>
      <c r="D12866" s="5">
        <v>0.0</v>
      </c>
    </row>
    <row r="12867" ht="14.25" customHeight="1">
      <c r="A12867" s="5"/>
      <c r="B12867" s="5"/>
      <c r="C12867" s="5" t="str">
        <f>IFERROR(__xludf.DUMMYFUNCTION("""COMPUTED_VALUE"""),"")</f>
        <v/>
      </c>
      <c r="D12867" s="5">
        <v>0.0</v>
      </c>
    </row>
    <row r="12868" ht="14.25" customHeight="1">
      <c r="A12868" s="5"/>
      <c r="B12868" s="5"/>
      <c r="C12868" s="5" t="str">
        <f>IFERROR(__xludf.DUMMYFUNCTION("""COMPUTED_VALUE"""),"")</f>
        <v/>
      </c>
      <c r="D12868" s="5">
        <v>0.0</v>
      </c>
    </row>
    <row r="12869" ht="14.25" customHeight="1">
      <c r="A12869" s="5"/>
      <c r="B12869" s="5"/>
      <c r="C12869" s="5" t="str">
        <f>IFERROR(__xludf.DUMMYFUNCTION("""COMPUTED_VALUE"""),"")</f>
        <v/>
      </c>
      <c r="D12869" s="5">
        <v>0.0</v>
      </c>
    </row>
    <row r="12870" ht="14.25" customHeight="1">
      <c r="A12870" s="5"/>
      <c r="B12870" s="5"/>
      <c r="C12870" s="5" t="str">
        <f>IFERROR(__xludf.DUMMYFUNCTION("""COMPUTED_VALUE"""),"")</f>
        <v/>
      </c>
      <c r="D12870" s="5">
        <v>0.0</v>
      </c>
    </row>
    <row r="12871" ht="14.25" customHeight="1">
      <c r="A12871" s="5"/>
      <c r="B12871" s="5"/>
      <c r="C12871" s="5" t="str">
        <f>IFERROR(__xludf.DUMMYFUNCTION("""COMPUTED_VALUE"""),"")</f>
        <v/>
      </c>
      <c r="D12871" s="5">
        <v>0.0</v>
      </c>
    </row>
    <row r="12872" ht="14.25" customHeight="1">
      <c r="A12872" s="5"/>
      <c r="B12872" s="5"/>
      <c r="C12872" s="5" t="str">
        <f>IFERROR(__xludf.DUMMYFUNCTION("""COMPUTED_VALUE"""),"")</f>
        <v/>
      </c>
      <c r="D12872" s="5">
        <v>0.0</v>
      </c>
    </row>
    <row r="12873" ht="14.25" customHeight="1">
      <c r="A12873" s="5"/>
      <c r="B12873" s="5"/>
      <c r="C12873" s="5" t="str">
        <f>IFERROR(__xludf.DUMMYFUNCTION("""COMPUTED_VALUE"""),"")</f>
        <v/>
      </c>
      <c r="D12873" s="5">
        <v>0.0</v>
      </c>
    </row>
    <row r="12874" ht="14.25" customHeight="1">
      <c r="A12874" s="5"/>
      <c r="B12874" s="5"/>
      <c r="C12874" s="5" t="str">
        <f>IFERROR(__xludf.DUMMYFUNCTION("""COMPUTED_VALUE"""),"")</f>
        <v/>
      </c>
      <c r="D12874" s="5">
        <v>0.0</v>
      </c>
    </row>
    <row r="12875" ht="14.25" customHeight="1">
      <c r="A12875" s="5"/>
      <c r="B12875" s="5"/>
      <c r="C12875" s="5" t="str">
        <f>IFERROR(__xludf.DUMMYFUNCTION("""COMPUTED_VALUE"""),"")</f>
        <v/>
      </c>
      <c r="D12875" s="5">
        <v>0.0</v>
      </c>
    </row>
    <row r="12876" ht="14.25" customHeight="1">
      <c r="A12876" s="5"/>
      <c r="B12876" s="5"/>
      <c r="C12876" s="5" t="str">
        <f>IFERROR(__xludf.DUMMYFUNCTION("""COMPUTED_VALUE"""),"")</f>
        <v/>
      </c>
      <c r="D12876" s="5">
        <v>0.0</v>
      </c>
    </row>
    <row r="12877" ht="14.25" customHeight="1">
      <c r="A12877" s="5"/>
      <c r="B12877" s="5"/>
      <c r="C12877" s="5" t="str">
        <f>IFERROR(__xludf.DUMMYFUNCTION("""COMPUTED_VALUE"""),"")</f>
        <v/>
      </c>
      <c r="D12877" s="5">
        <v>0.0</v>
      </c>
    </row>
    <row r="12878" ht="14.25" customHeight="1">
      <c r="A12878" s="5"/>
      <c r="B12878" s="5"/>
      <c r="C12878" s="5" t="str">
        <f>IFERROR(__xludf.DUMMYFUNCTION("""COMPUTED_VALUE"""),"")</f>
        <v/>
      </c>
      <c r="D12878" s="5">
        <v>0.0</v>
      </c>
    </row>
    <row r="12879" ht="14.25" customHeight="1">
      <c r="A12879" s="5"/>
      <c r="B12879" s="5"/>
      <c r="C12879" s="5" t="str">
        <f>IFERROR(__xludf.DUMMYFUNCTION("""COMPUTED_VALUE"""),"")</f>
        <v/>
      </c>
      <c r="D12879" s="5">
        <v>0.0</v>
      </c>
    </row>
    <row r="12880" ht="14.25" customHeight="1">
      <c r="A12880" s="5"/>
      <c r="B12880" s="5"/>
      <c r="C12880" s="5" t="str">
        <f>IFERROR(__xludf.DUMMYFUNCTION("""COMPUTED_VALUE"""),"")</f>
        <v/>
      </c>
      <c r="D12880" s="5">
        <v>0.0</v>
      </c>
    </row>
    <row r="12881" ht="14.25" customHeight="1">
      <c r="A12881" s="5"/>
      <c r="B12881" s="5"/>
      <c r="C12881" s="5" t="str">
        <f>IFERROR(__xludf.DUMMYFUNCTION("""COMPUTED_VALUE"""),"")</f>
        <v/>
      </c>
      <c r="D12881" s="5">
        <v>0.0</v>
      </c>
    </row>
    <row r="12882" ht="14.25" customHeight="1">
      <c r="A12882" s="5"/>
      <c r="B12882" s="5"/>
      <c r="C12882" s="5" t="str">
        <f>IFERROR(__xludf.DUMMYFUNCTION("""COMPUTED_VALUE"""),"")</f>
        <v/>
      </c>
      <c r="D12882" s="5">
        <v>0.0</v>
      </c>
    </row>
    <row r="12883" ht="14.25" customHeight="1">
      <c r="A12883" s="5"/>
      <c r="B12883" s="5"/>
      <c r="C12883" s="5" t="str">
        <f>IFERROR(__xludf.DUMMYFUNCTION("""COMPUTED_VALUE"""),"")</f>
        <v/>
      </c>
      <c r="D12883" s="5">
        <v>0.0</v>
      </c>
    </row>
    <row r="12884" ht="14.25" customHeight="1">
      <c r="A12884" s="5"/>
      <c r="B12884" s="5"/>
      <c r="C12884" s="5" t="str">
        <f>IFERROR(__xludf.DUMMYFUNCTION("""COMPUTED_VALUE"""),"")</f>
        <v/>
      </c>
      <c r="D12884" s="5">
        <v>0.0</v>
      </c>
    </row>
    <row r="12885" ht="14.25" customHeight="1">
      <c r="A12885" s="5"/>
      <c r="B12885" s="5"/>
      <c r="C12885" s="5" t="str">
        <f>IFERROR(__xludf.DUMMYFUNCTION("""COMPUTED_VALUE"""),"")</f>
        <v/>
      </c>
      <c r="D12885" s="5">
        <v>0.0</v>
      </c>
    </row>
    <row r="12886" ht="14.25" customHeight="1">
      <c r="A12886" s="5"/>
      <c r="B12886" s="5"/>
      <c r="C12886" s="5" t="str">
        <f>IFERROR(__xludf.DUMMYFUNCTION("""COMPUTED_VALUE"""),"")</f>
        <v/>
      </c>
      <c r="D12886" s="5">
        <v>0.0</v>
      </c>
    </row>
    <row r="12887" ht="14.25" customHeight="1">
      <c r="A12887" s="5"/>
      <c r="B12887" s="5"/>
      <c r="C12887" s="5" t="str">
        <f>IFERROR(__xludf.DUMMYFUNCTION("""COMPUTED_VALUE"""),"")</f>
        <v/>
      </c>
      <c r="D12887" s="5">
        <v>0.0</v>
      </c>
    </row>
    <row r="12888" ht="14.25" customHeight="1">
      <c r="A12888" s="5"/>
      <c r="B12888" s="5"/>
      <c r="C12888" s="5" t="str">
        <f>IFERROR(__xludf.DUMMYFUNCTION("""COMPUTED_VALUE"""),"")</f>
        <v/>
      </c>
      <c r="D12888" s="5">
        <v>0.0</v>
      </c>
    </row>
    <row r="12889" ht="14.25" customHeight="1">
      <c r="A12889" s="5"/>
      <c r="B12889" s="5"/>
      <c r="C12889" s="5" t="str">
        <f>IFERROR(__xludf.DUMMYFUNCTION("""COMPUTED_VALUE"""),"")</f>
        <v/>
      </c>
      <c r="D12889" s="5">
        <v>0.0</v>
      </c>
    </row>
    <row r="12890" ht="14.25" customHeight="1">
      <c r="A12890" s="5"/>
      <c r="B12890" s="5"/>
      <c r="C12890" s="5" t="str">
        <f>IFERROR(__xludf.DUMMYFUNCTION("""COMPUTED_VALUE"""),"")</f>
        <v/>
      </c>
      <c r="D12890" s="5">
        <v>0.0</v>
      </c>
    </row>
    <row r="12891" ht="14.25" customHeight="1">
      <c r="A12891" s="5"/>
      <c r="B12891" s="5"/>
      <c r="C12891" s="5" t="str">
        <f>IFERROR(__xludf.DUMMYFUNCTION("""COMPUTED_VALUE"""),"")</f>
        <v/>
      </c>
      <c r="D12891" s="5">
        <v>0.0</v>
      </c>
    </row>
    <row r="12892" ht="14.25" customHeight="1">
      <c r="A12892" s="5"/>
      <c r="B12892" s="5"/>
      <c r="C12892" s="5" t="str">
        <f>IFERROR(__xludf.DUMMYFUNCTION("""COMPUTED_VALUE"""),"")</f>
        <v/>
      </c>
      <c r="D12892" s="5">
        <v>0.0</v>
      </c>
    </row>
    <row r="12893" ht="14.25" customHeight="1">
      <c r="A12893" s="5"/>
      <c r="B12893" s="5"/>
      <c r="C12893" s="5" t="str">
        <f>IFERROR(__xludf.DUMMYFUNCTION("""COMPUTED_VALUE"""),"")</f>
        <v/>
      </c>
      <c r="D12893" s="5">
        <v>0.0</v>
      </c>
    </row>
    <row r="12894" ht="14.25" customHeight="1">
      <c r="A12894" s="5"/>
      <c r="B12894" s="5"/>
      <c r="C12894" s="5" t="str">
        <f>IFERROR(__xludf.DUMMYFUNCTION("""COMPUTED_VALUE"""),"")</f>
        <v/>
      </c>
      <c r="D12894" s="5">
        <v>0.0</v>
      </c>
    </row>
    <row r="12895" ht="14.25" customHeight="1">
      <c r="A12895" s="5"/>
      <c r="B12895" s="5"/>
      <c r="C12895" s="5" t="str">
        <f>IFERROR(__xludf.DUMMYFUNCTION("""COMPUTED_VALUE"""),"")</f>
        <v/>
      </c>
      <c r="D12895" s="5">
        <v>0.0</v>
      </c>
    </row>
    <row r="12896" ht="14.25" customHeight="1">
      <c r="A12896" s="5"/>
      <c r="B12896" s="5"/>
      <c r="C12896" s="5" t="str">
        <f>IFERROR(__xludf.DUMMYFUNCTION("""COMPUTED_VALUE"""),"")</f>
        <v/>
      </c>
      <c r="D12896" s="5">
        <v>0.0</v>
      </c>
    </row>
    <row r="12897" ht="14.25" customHeight="1">
      <c r="A12897" s="5"/>
      <c r="B12897" s="5"/>
      <c r="C12897" s="5" t="str">
        <f>IFERROR(__xludf.DUMMYFUNCTION("""COMPUTED_VALUE"""),"")</f>
        <v/>
      </c>
      <c r="D12897" s="5">
        <v>0.0</v>
      </c>
    </row>
    <row r="12898" ht="14.25" customHeight="1">
      <c r="A12898" s="5"/>
      <c r="B12898" s="5"/>
      <c r="C12898" s="5" t="str">
        <f>IFERROR(__xludf.DUMMYFUNCTION("""COMPUTED_VALUE"""),"")</f>
        <v/>
      </c>
      <c r="D12898" s="5">
        <v>0.0</v>
      </c>
    </row>
    <row r="12899" ht="14.25" customHeight="1">
      <c r="A12899" s="5"/>
      <c r="B12899" s="5"/>
      <c r="C12899" s="5" t="str">
        <f>IFERROR(__xludf.DUMMYFUNCTION("""COMPUTED_VALUE"""),"")</f>
        <v/>
      </c>
      <c r="D12899" s="5">
        <v>0.0</v>
      </c>
    </row>
    <row r="12900" ht="14.25" customHeight="1">
      <c r="A12900" s="5"/>
      <c r="B12900" s="5"/>
      <c r="C12900" s="5" t="str">
        <f>IFERROR(__xludf.DUMMYFUNCTION("""COMPUTED_VALUE"""),"")</f>
        <v/>
      </c>
      <c r="D12900" s="5">
        <v>0.0</v>
      </c>
    </row>
    <row r="12901" ht="14.25" customHeight="1">
      <c r="A12901" s="5"/>
      <c r="B12901" s="5"/>
      <c r="C12901" s="5" t="str">
        <f>IFERROR(__xludf.DUMMYFUNCTION("""COMPUTED_VALUE"""),"")</f>
        <v/>
      </c>
      <c r="D12901" s="5">
        <v>0.0</v>
      </c>
    </row>
    <row r="12902" ht="14.25" customHeight="1">
      <c r="A12902" s="5"/>
      <c r="B12902" s="5"/>
      <c r="C12902" s="5" t="str">
        <f>IFERROR(__xludf.DUMMYFUNCTION("""COMPUTED_VALUE"""),"")</f>
        <v/>
      </c>
      <c r="D12902" s="5">
        <v>0.0</v>
      </c>
    </row>
    <row r="12903" ht="14.25" customHeight="1">
      <c r="A12903" s="5"/>
      <c r="B12903" s="5"/>
      <c r="C12903" s="5" t="str">
        <f>IFERROR(__xludf.DUMMYFUNCTION("""COMPUTED_VALUE"""),"")</f>
        <v/>
      </c>
      <c r="D12903" s="5">
        <v>0.0</v>
      </c>
    </row>
    <row r="12904" ht="14.25" customHeight="1">
      <c r="A12904" s="5"/>
      <c r="B12904" s="5"/>
      <c r="C12904" s="5" t="str">
        <f>IFERROR(__xludf.DUMMYFUNCTION("""COMPUTED_VALUE"""),"")</f>
        <v/>
      </c>
      <c r="D12904" s="5">
        <v>0.0</v>
      </c>
    </row>
    <row r="12905" ht="14.25" customHeight="1">
      <c r="A12905" s="5"/>
      <c r="B12905" s="5"/>
      <c r="C12905" s="5" t="str">
        <f>IFERROR(__xludf.DUMMYFUNCTION("""COMPUTED_VALUE"""),"")</f>
        <v/>
      </c>
      <c r="D12905" s="5">
        <v>0.0</v>
      </c>
    </row>
    <row r="12906" ht="14.25" customHeight="1">
      <c r="A12906" s="5"/>
      <c r="B12906" s="5"/>
      <c r="C12906" s="5" t="str">
        <f>IFERROR(__xludf.DUMMYFUNCTION("""COMPUTED_VALUE"""),"")</f>
        <v/>
      </c>
      <c r="D12906" s="5">
        <v>0.0</v>
      </c>
    </row>
    <row r="12907" ht="14.25" customHeight="1">
      <c r="A12907" s="5"/>
      <c r="B12907" s="5"/>
      <c r="C12907" s="5" t="str">
        <f>IFERROR(__xludf.DUMMYFUNCTION("""COMPUTED_VALUE"""),"")</f>
        <v/>
      </c>
      <c r="D12907" s="5">
        <v>0.0</v>
      </c>
    </row>
    <row r="12908" ht="14.25" customHeight="1">
      <c r="A12908" s="5"/>
      <c r="B12908" s="5"/>
      <c r="C12908" s="5" t="str">
        <f>IFERROR(__xludf.DUMMYFUNCTION("""COMPUTED_VALUE"""),"")</f>
        <v/>
      </c>
      <c r="D12908" s="5">
        <v>0.0</v>
      </c>
    </row>
    <row r="12909" ht="14.25" customHeight="1">
      <c r="A12909" s="5"/>
      <c r="B12909" s="5"/>
      <c r="C12909" s="5" t="str">
        <f>IFERROR(__xludf.DUMMYFUNCTION("""COMPUTED_VALUE"""),"")</f>
        <v/>
      </c>
      <c r="D12909" s="5">
        <v>0.0</v>
      </c>
    </row>
    <row r="12910" ht="14.25" customHeight="1">
      <c r="A12910" s="5"/>
      <c r="B12910" s="5"/>
      <c r="C12910" s="5" t="str">
        <f>IFERROR(__xludf.DUMMYFUNCTION("""COMPUTED_VALUE"""),"")</f>
        <v/>
      </c>
      <c r="D12910" s="5">
        <v>0.0</v>
      </c>
    </row>
    <row r="12911" ht="14.25" customHeight="1">
      <c r="A12911" s="5"/>
      <c r="B12911" s="5"/>
      <c r="C12911" s="5" t="str">
        <f>IFERROR(__xludf.DUMMYFUNCTION("""COMPUTED_VALUE"""),"")</f>
        <v/>
      </c>
      <c r="D12911" s="5">
        <v>0.0</v>
      </c>
    </row>
    <row r="12912" ht="14.25" customHeight="1">
      <c r="A12912" s="5"/>
      <c r="B12912" s="5"/>
      <c r="C12912" s="5" t="str">
        <f>IFERROR(__xludf.DUMMYFUNCTION("""COMPUTED_VALUE"""),"")</f>
        <v/>
      </c>
      <c r="D12912" s="5">
        <v>0.0</v>
      </c>
    </row>
    <row r="12913" ht="14.25" customHeight="1">
      <c r="A12913" s="5"/>
      <c r="B12913" s="5"/>
      <c r="C12913" s="5" t="str">
        <f>IFERROR(__xludf.DUMMYFUNCTION("""COMPUTED_VALUE"""),"")</f>
        <v/>
      </c>
      <c r="D12913" s="5">
        <v>0.0</v>
      </c>
    </row>
    <row r="12914" ht="14.25" customHeight="1">
      <c r="A12914" s="5"/>
      <c r="B12914" s="5"/>
      <c r="C12914" s="5" t="str">
        <f>IFERROR(__xludf.DUMMYFUNCTION("""COMPUTED_VALUE"""),"")</f>
        <v/>
      </c>
      <c r="D12914" s="5">
        <v>0.0</v>
      </c>
    </row>
    <row r="12915" ht="14.25" customHeight="1">
      <c r="A12915" s="5"/>
      <c r="B12915" s="5"/>
      <c r="C12915" s="5" t="str">
        <f>IFERROR(__xludf.DUMMYFUNCTION("""COMPUTED_VALUE"""),"")</f>
        <v/>
      </c>
      <c r="D12915" s="5">
        <v>0.0</v>
      </c>
    </row>
    <row r="12916" ht="14.25" customHeight="1">
      <c r="A12916" s="5"/>
      <c r="B12916" s="5"/>
      <c r="C12916" s="5" t="str">
        <f>IFERROR(__xludf.DUMMYFUNCTION("""COMPUTED_VALUE"""),"")</f>
        <v/>
      </c>
      <c r="D12916" s="5">
        <v>0.0</v>
      </c>
    </row>
    <row r="12917" ht="14.25" customHeight="1">
      <c r="A12917" s="5"/>
      <c r="B12917" s="5"/>
      <c r="C12917" s="5" t="str">
        <f>IFERROR(__xludf.DUMMYFUNCTION("""COMPUTED_VALUE"""),"")</f>
        <v/>
      </c>
      <c r="D12917" s="5">
        <v>0.0</v>
      </c>
    </row>
    <row r="12918" ht="14.25" customHeight="1">
      <c r="A12918" s="5"/>
      <c r="B12918" s="5"/>
      <c r="C12918" s="5" t="str">
        <f>IFERROR(__xludf.DUMMYFUNCTION("""COMPUTED_VALUE"""),"")</f>
        <v/>
      </c>
      <c r="D12918" s="5">
        <v>0.0</v>
      </c>
    </row>
    <row r="12919" ht="14.25" customHeight="1">
      <c r="A12919" s="5"/>
      <c r="B12919" s="5"/>
      <c r="C12919" s="5" t="str">
        <f>IFERROR(__xludf.DUMMYFUNCTION("""COMPUTED_VALUE"""),"")</f>
        <v/>
      </c>
      <c r="D12919" s="5">
        <v>0.0</v>
      </c>
    </row>
    <row r="12920" ht="14.25" customHeight="1">
      <c r="A12920" s="5"/>
      <c r="B12920" s="5"/>
      <c r="C12920" s="5" t="str">
        <f>IFERROR(__xludf.DUMMYFUNCTION("""COMPUTED_VALUE"""),"")</f>
        <v/>
      </c>
      <c r="D12920" s="5">
        <v>0.0</v>
      </c>
    </row>
    <row r="12921" ht="14.25" customHeight="1">
      <c r="A12921" s="5"/>
      <c r="B12921" s="5"/>
      <c r="C12921" s="5" t="str">
        <f>IFERROR(__xludf.DUMMYFUNCTION("""COMPUTED_VALUE"""),"")</f>
        <v/>
      </c>
      <c r="D12921" s="5">
        <v>0.0</v>
      </c>
    </row>
    <row r="12922" ht="14.25" customHeight="1">
      <c r="A12922" s="5"/>
      <c r="B12922" s="5"/>
      <c r="C12922" s="5" t="str">
        <f>IFERROR(__xludf.DUMMYFUNCTION("""COMPUTED_VALUE"""),"")</f>
        <v/>
      </c>
      <c r="D12922" s="5">
        <v>0.0</v>
      </c>
    </row>
    <row r="12923" ht="14.25" customHeight="1">
      <c r="A12923" s="5"/>
      <c r="B12923" s="5"/>
      <c r="C12923" s="5" t="str">
        <f>IFERROR(__xludf.DUMMYFUNCTION("""COMPUTED_VALUE"""),"")</f>
        <v/>
      </c>
      <c r="D12923" s="5">
        <v>0.0</v>
      </c>
    </row>
    <row r="12924" ht="14.25" customHeight="1">
      <c r="A12924" s="5"/>
      <c r="B12924" s="5"/>
      <c r="C12924" s="5" t="str">
        <f>IFERROR(__xludf.DUMMYFUNCTION("""COMPUTED_VALUE"""),"")</f>
        <v/>
      </c>
      <c r="D12924" s="5">
        <v>0.0</v>
      </c>
    </row>
    <row r="12925" ht="14.25" customHeight="1">
      <c r="A12925" s="5"/>
      <c r="B12925" s="5"/>
      <c r="C12925" s="5" t="str">
        <f>IFERROR(__xludf.DUMMYFUNCTION("""COMPUTED_VALUE"""),"")</f>
        <v/>
      </c>
      <c r="D12925" s="5">
        <v>0.0</v>
      </c>
    </row>
    <row r="12926" ht="14.25" customHeight="1">
      <c r="A12926" s="5"/>
      <c r="B12926" s="5"/>
      <c r="C12926" s="5" t="str">
        <f>IFERROR(__xludf.DUMMYFUNCTION("""COMPUTED_VALUE"""),"")</f>
        <v/>
      </c>
      <c r="D12926" s="5">
        <v>0.0</v>
      </c>
    </row>
    <row r="12927" ht="14.25" customHeight="1">
      <c r="A12927" s="5"/>
      <c r="B12927" s="5"/>
      <c r="C12927" s="5" t="str">
        <f>IFERROR(__xludf.DUMMYFUNCTION("""COMPUTED_VALUE"""),"")</f>
        <v/>
      </c>
      <c r="D12927" s="5">
        <v>0.0</v>
      </c>
    </row>
    <row r="12928" ht="14.25" customHeight="1">
      <c r="A12928" s="5"/>
      <c r="B12928" s="5"/>
      <c r="C12928" s="5" t="str">
        <f>IFERROR(__xludf.DUMMYFUNCTION("""COMPUTED_VALUE"""),"")</f>
        <v/>
      </c>
      <c r="D12928" s="5">
        <v>0.0</v>
      </c>
    </row>
    <row r="12929" ht="14.25" customHeight="1">
      <c r="A12929" s="5"/>
      <c r="B12929" s="5"/>
      <c r="C12929" s="5" t="str">
        <f>IFERROR(__xludf.DUMMYFUNCTION("""COMPUTED_VALUE"""),"")</f>
        <v/>
      </c>
      <c r="D12929" s="5">
        <v>0.0</v>
      </c>
    </row>
    <row r="12930" ht="14.25" customHeight="1">
      <c r="A12930" s="5"/>
      <c r="B12930" s="5"/>
      <c r="C12930" s="5" t="str">
        <f>IFERROR(__xludf.DUMMYFUNCTION("""COMPUTED_VALUE"""),"")</f>
        <v/>
      </c>
      <c r="D12930" s="5">
        <v>0.0</v>
      </c>
    </row>
    <row r="12931" ht="14.25" customHeight="1">
      <c r="A12931" s="5"/>
      <c r="B12931" s="5"/>
      <c r="C12931" s="5" t="str">
        <f>IFERROR(__xludf.DUMMYFUNCTION("""COMPUTED_VALUE"""),"")</f>
        <v/>
      </c>
      <c r="D12931" s="5">
        <v>0.0</v>
      </c>
    </row>
    <row r="12932" ht="14.25" customHeight="1">
      <c r="A12932" s="5"/>
      <c r="B12932" s="5"/>
      <c r="C12932" s="5" t="str">
        <f>IFERROR(__xludf.DUMMYFUNCTION("""COMPUTED_VALUE"""),"")</f>
        <v/>
      </c>
      <c r="D12932" s="5">
        <v>0.0</v>
      </c>
    </row>
    <row r="12933" ht="14.25" customHeight="1">
      <c r="A12933" s="5"/>
      <c r="B12933" s="5"/>
      <c r="C12933" s="5" t="str">
        <f>IFERROR(__xludf.DUMMYFUNCTION("""COMPUTED_VALUE"""),"")</f>
        <v/>
      </c>
      <c r="D12933" s="5">
        <v>0.0</v>
      </c>
    </row>
    <row r="12934" ht="14.25" customHeight="1">
      <c r="A12934" s="5"/>
      <c r="B12934" s="5"/>
      <c r="C12934" s="5" t="str">
        <f>IFERROR(__xludf.DUMMYFUNCTION("""COMPUTED_VALUE"""),"")</f>
        <v/>
      </c>
      <c r="D12934" s="5">
        <v>0.0</v>
      </c>
    </row>
    <row r="12935" ht="14.25" customHeight="1">
      <c r="A12935" s="5"/>
      <c r="B12935" s="5"/>
      <c r="C12935" s="5" t="str">
        <f>IFERROR(__xludf.DUMMYFUNCTION("""COMPUTED_VALUE"""),"")</f>
        <v/>
      </c>
      <c r="D12935" s="5">
        <v>0.0</v>
      </c>
    </row>
    <row r="12936" ht="14.25" customHeight="1">
      <c r="A12936" s="5"/>
      <c r="B12936" s="5"/>
      <c r="C12936" s="5" t="str">
        <f>IFERROR(__xludf.DUMMYFUNCTION("""COMPUTED_VALUE"""),"")</f>
        <v/>
      </c>
      <c r="D12936" s="5">
        <v>0.0</v>
      </c>
    </row>
    <row r="12937" ht="14.25" customHeight="1">
      <c r="A12937" s="5"/>
      <c r="B12937" s="5"/>
      <c r="C12937" s="5" t="str">
        <f>IFERROR(__xludf.DUMMYFUNCTION("""COMPUTED_VALUE"""),"")</f>
        <v/>
      </c>
      <c r="D12937" s="5">
        <v>0.0</v>
      </c>
    </row>
    <row r="12938" ht="14.25" customHeight="1">
      <c r="A12938" s="5"/>
      <c r="B12938" s="5"/>
      <c r="C12938" s="5" t="str">
        <f>IFERROR(__xludf.DUMMYFUNCTION("""COMPUTED_VALUE"""),"")</f>
        <v/>
      </c>
      <c r="D12938" s="5">
        <v>0.0</v>
      </c>
    </row>
    <row r="12939" ht="14.25" customHeight="1">
      <c r="A12939" s="5"/>
      <c r="B12939" s="5"/>
      <c r="C12939" s="5" t="str">
        <f>IFERROR(__xludf.DUMMYFUNCTION("""COMPUTED_VALUE"""),"")</f>
        <v/>
      </c>
      <c r="D12939" s="5">
        <v>0.0</v>
      </c>
    </row>
    <row r="12940" ht="14.25" customHeight="1">
      <c r="A12940" s="5"/>
      <c r="B12940" s="5"/>
      <c r="C12940" s="5" t="str">
        <f>IFERROR(__xludf.DUMMYFUNCTION("""COMPUTED_VALUE"""),"")</f>
        <v/>
      </c>
      <c r="D12940" s="5">
        <v>0.0</v>
      </c>
    </row>
    <row r="12941" ht="14.25" customHeight="1">
      <c r="A12941" s="5"/>
      <c r="B12941" s="5"/>
      <c r="C12941" s="5" t="str">
        <f>IFERROR(__xludf.DUMMYFUNCTION("""COMPUTED_VALUE"""),"")</f>
        <v/>
      </c>
      <c r="D12941" s="5">
        <v>0.0</v>
      </c>
    </row>
    <row r="12942" ht="14.25" customHeight="1">
      <c r="A12942" s="5"/>
      <c r="B12942" s="5"/>
      <c r="C12942" s="5" t="str">
        <f>IFERROR(__xludf.DUMMYFUNCTION("""COMPUTED_VALUE"""),"")</f>
        <v/>
      </c>
      <c r="D12942" s="5">
        <v>0.0</v>
      </c>
    </row>
    <row r="12943" ht="14.25" customHeight="1">
      <c r="A12943" s="5"/>
      <c r="B12943" s="5"/>
      <c r="C12943" s="5" t="str">
        <f>IFERROR(__xludf.DUMMYFUNCTION("""COMPUTED_VALUE"""),"")</f>
        <v/>
      </c>
      <c r="D12943" s="5">
        <v>0.0</v>
      </c>
    </row>
    <row r="12944" ht="14.25" customHeight="1">
      <c r="A12944" s="5"/>
      <c r="B12944" s="5"/>
      <c r="C12944" s="5" t="str">
        <f>IFERROR(__xludf.DUMMYFUNCTION("""COMPUTED_VALUE"""),"")</f>
        <v/>
      </c>
      <c r="D12944" s="5">
        <v>0.0</v>
      </c>
    </row>
    <row r="12945" ht="14.25" customHeight="1">
      <c r="A12945" s="5"/>
      <c r="B12945" s="5"/>
      <c r="C12945" s="5" t="str">
        <f>IFERROR(__xludf.DUMMYFUNCTION("""COMPUTED_VALUE"""),"")</f>
        <v/>
      </c>
      <c r="D12945" s="5">
        <v>0.0</v>
      </c>
    </row>
    <row r="12946" ht="14.25" customHeight="1">
      <c r="A12946" s="5"/>
      <c r="B12946" s="5"/>
      <c r="C12946" s="5" t="str">
        <f>IFERROR(__xludf.DUMMYFUNCTION("""COMPUTED_VALUE"""),"")</f>
        <v/>
      </c>
      <c r="D12946" s="5">
        <v>0.0</v>
      </c>
    </row>
    <row r="12947" ht="14.25" customHeight="1">
      <c r="A12947" s="5"/>
      <c r="B12947" s="5"/>
      <c r="C12947" s="5" t="str">
        <f>IFERROR(__xludf.DUMMYFUNCTION("""COMPUTED_VALUE"""),"")</f>
        <v/>
      </c>
      <c r="D12947" s="5">
        <v>0.0</v>
      </c>
    </row>
    <row r="12948" ht="14.25" customHeight="1">
      <c r="A12948" s="5"/>
      <c r="B12948" s="5"/>
      <c r="C12948" s="5" t="str">
        <f>IFERROR(__xludf.DUMMYFUNCTION("""COMPUTED_VALUE"""),"")</f>
        <v/>
      </c>
      <c r="D12948" s="5">
        <v>0.0</v>
      </c>
    </row>
    <row r="12949" ht="14.25" customHeight="1">
      <c r="A12949" s="5"/>
      <c r="B12949" s="5"/>
      <c r="C12949" s="5" t="str">
        <f>IFERROR(__xludf.DUMMYFUNCTION("""COMPUTED_VALUE"""),"")</f>
        <v/>
      </c>
      <c r="D12949" s="5">
        <v>0.0</v>
      </c>
    </row>
    <row r="12950" ht="14.25" customHeight="1">
      <c r="A12950" s="5"/>
      <c r="B12950" s="5"/>
      <c r="C12950" s="5" t="str">
        <f>IFERROR(__xludf.DUMMYFUNCTION("""COMPUTED_VALUE"""),"")</f>
        <v/>
      </c>
      <c r="D12950" s="5">
        <v>0.0</v>
      </c>
    </row>
    <row r="12951" ht="14.25" customHeight="1">
      <c r="A12951" s="5"/>
      <c r="B12951" s="5"/>
      <c r="C12951" s="5" t="str">
        <f>IFERROR(__xludf.DUMMYFUNCTION("""COMPUTED_VALUE"""),"")</f>
        <v/>
      </c>
      <c r="D12951" s="5">
        <v>0.0</v>
      </c>
    </row>
    <row r="12952" ht="14.25" customHeight="1">
      <c r="A12952" s="5"/>
      <c r="B12952" s="5"/>
      <c r="C12952" s="5" t="str">
        <f>IFERROR(__xludf.DUMMYFUNCTION("""COMPUTED_VALUE"""),"")</f>
        <v/>
      </c>
      <c r="D12952" s="5">
        <v>0.0</v>
      </c>
    </row>
    <row r="12953" ht="14.25" customHeight="1">
      <c r="A12953" s="5"/>
      <c r="B12953" s="5"/>
      <c r="C12953" s="5" t="str">
        <f>IFERROR(__xludf.DUMMYFUNCTION("""COMPUTED_VALUE"""),"")</f>
        <v/>
      </c>
      <c r="D12953" s="5">
        <v>0.0</v>
      </c>
    </row>
    <row r="12954" ht="14.25" customHeight="1">
      <c r="A12954" s="5"/>
      <c r="B12954" s="5"/>
      <c r="C12954" s="5" t="str">
        <f>IFERROR(__xludf.DUMMYFUNCTION("""COMPUTED_VALUE"""),"")</f>
        <v/>
      </c>
      <c r="D12954" s="5">
        <v>0.0</v>
      </c>
    </row>
    <row r="12955" ht="14.25" customHeight="1">
      <c r="A12955" s="5"/>
      <c r="B12955" s="5"/>
      <c r="C12955" s="5" t="str">
        <f>IFERROR(__xludf.DUMMYFUNCTION("""COMPUTED_VALUE"""),"")</f>
        <v/>
      </c>
      <c r="D12955" s="5">
        <v>0.0</v>
      </c>
    </row>
    <row r="12956" ht="14.25" customHeight="1">
      <c r="A12956" s="5"/>
      <c r="B12956" s="5"/>
      <c r="C12956" s="5" t="str">
        <f>IFERROR(__xludf.DUMMYFUNCTION("""COMPUTED_VALUE"""),"")</f>
        <v/>
      </c>
      <c r="D12956" s="5">
        <v>0.0</v>
      </c>
    </row>
    <row r="12957" ht="14.25" customHeight="1">
      <c r="A12957" s="5"/>
      <c r="B12957" s="5"/>
      <c r="C12957" s="5" t="str">
        <f>IFERROR(__xludf.DUMMYFUNCTION("""COMPUTED_VALUE"""),"")</f>
        <v/>
      </c>
      <c r="D12957" s="5">
        <v>0.0</v>
      </c>
    </row>
    <row r="12958" ht="14.25" customHeight="1">
      <c r="A12958" s="5"/>
      <c r="B12958" s="5"/>
      <c r="C12958" s="5" t="str">
        <f>IFERROR(__xludf.DUMMYFUNCTION("""COMPUTED_VALUE"""),"")</f>
        <v/>
      </c>
      <c r="D12958" s="5">
        <v>0.0</v>
      </c>
    </row>
    <row r="12959" ht="14.25" customHeight="1">
      <c r="A12959" s="5"/>
      <c r="B12959" s="5"/>
      <c r="C12959" s="5" t="str">
        <f>IFERROR(__xludf.DUMMYFUNCTION("""COMPUTED_VALUE"""),"")</f>
        <v/>
      </c>
      <c r="D12959" s="5">
        <v>0.0</v>
      </c>
    </row>
    <row r="12960" ht="14.25" customHeight="1">
      <c r="A12960" s="5"/>
      <c r="B12960" s="5"/>
      <c r="C12960" s="5" t="str">
        <f>IFERROR(__xludf.DUMMYFUNCTION("""COMPUTED_VALUE"""),"")</f>
        <v/>
      </c>
      <c r="D12960" s="5">
        <v>0.0</v>
      </c>
    </row>
    <row r="12961" ht="14.25" customHeight="1">
      <c r="A12961" s="5"/>
      <c r="B12961" s="5"/>
      <c r="C12961" s="5" t="str">
        <f>IFERROR(__xludf.DUMMYFUNCTION("""COMPUTED_VALUE"""),"")</f>
        <v/>
      </c>
      <c r="D12961" s="5">
        <v>0.0</v>
      </c>
    </row>
    <row r="12962" ht="14.25" customHeight="1">
      <c r="A12962" s="5"/>
      <c r="B12962" s="5"/>
      <c r="C12962" s="5" t="str">
        <f>IFERROR(__xludf.DUMMYFUNCTION("""COMPUTED_VALUE"""),"")</f>
        <v/>
      </c>
      <c r="D12962" s="5">
        <v>0.0</v>
      </c>
    </row>
    <row r="12963" ht="14.25" customHeight="1">
      <c r="A12963" s="5"/>
      <c r="B12963" s="5"/>
      <c r="C12963" s="5" t="str">
        <f>IFERROR(__xludf.DUMMYFUNCTION("""COMPUTED_VALUE"""),"")</f>
        <v/>
      </c>
      <c r="D12963" s="5">
        <v>0.0</v>
      </c>
    </row>
    <row r="12964" ht="14.25" customHeight="1">
      <c r="A12964" s="5"/>
      <c r="B12964" s="5"/>
      <c r="C12964" s="5" t="str">
        <f>IFERROR(__xludf.DUMMYFUNCTION("""COMPUTED_VALUE"""),"")</f>
        <v/>
      </c>
      <c r="D12964" s="5">
        <v>0.0</v>
      </c>
    </row>
    <row r="12965" ht="14.25" customHeight="1">
      <c r="A12965" s="5"/>
      <c r="B12965" s="5"/>
      <c r="C12965" s="5" t="str">
        <f>IFERROR(__xludf.DUMMYFUNCTION("""COMPUTED_VALUE"""),"")</f>
        <v/>
      </c>
      <c r="D12965" s="5">
        <v>0.0</v>
      </c>
    </row>
    <row r="12966" ht="14.25" customHeight="1">
      <c r="A12966" s="5"/>
      <c r="B12966" s="5"/>
      <c r="C12966" s="5" t="str">
        <f>IFERROR(__xludf.DUMMYFUNCTION("""COMPUTED_VALUE"""),"")</f>
        <v/>
      </c>
      <c r="D12966" s="5">
        <v>0.0</v>
      </c>
    </row>
    <row r="12967" ht="14.25" customHeight="1">
      <c r="A12967" s="5"/>
      <c r="B12967" s="5"/>
      <c r="C12967" s="5" t="str">
        <f>IFERROR(__xludf.DUMMYFUNCTION("""COMPUTED_VALUE"""),"")</f>
        <v/>
      </c>
      <c r="D12967" s="5">
        <v>0.0</v>
      </c>
    </row>
    <row r="12968" ht="14.25" customHeight="1">
      <c r="A12968" s="5"/>
      <c r="B12968" s="5"/>
      <c r="C12968" s="5" t="str">
        <f>IFERROR(__xludf.DUMMYFUNCTION("""COMPUTED_VALUE"""),"")</f>
        <v/>
      </c>
      <c r="D12968" s="5">
        <v>0.0</v>
      </c>
    </row>
    <row r="12969" ht="14.25" customHeight="1">
      <c r="A12969" s="5"/>
      <c r="B12969" s="5"/>
      <c r="C12969" s="5" t="str">
        <f>IFERROR(__xludf.DUMMYFUNCTION("""COMPUTED_VALUE"""),"")</f>
        <v/>
      </c>
      <c r="D12969" s="5">
        <v>0.0</v>
      </c>
    </row>
    <row r="12970" ht="14.25" customHeight="1">
      <c r="A12970" s="5"/>
      <c r="B12970" s="5"/>
      <c r="C12970" s="5" t="str">
        <f>IFERROR(__xludf.DUMMYFUNCTION("""COMPUTED_VALUE"""),"")</f>
        <v/>
      </c>
      <c r="D12970" s="5">
        <v>0.0</v>
      </c>
    </row>
    <row r="12971" ht="14.25" customHeight="1">
      <c r="A12971" s="5"/>
      <c r="B12971" s="5"/>
      <c r="C12971" s="5" t="str">
        <f>IFERROR(__xludf.DUMMYFUNCTION("""COMPUTED_VALUE"""),"")</f>
        <v/>
      </c>
      <c r="D12971" s="5">
        <v>0.0</v>
      </c>
    </row>
    <row r="12972" ht="14.25" customHeight="1">
      <c r="A12972" s="5"/>
      <c r="B12972" s="5"/>
      <c r="C12972" s="5" t="str">
        <f>IFERROR(__xludf.DUMMYFUNCTION("""COMPUTED_VALUE"""),"")</f>
        <v/>
      </c>
      <c r="D12972" s="5">
        <v>0.0</v>
      </c>
    </row>
    <row r="12973" ht="14.25" customHeight="1">
      <c r="A12973" s="5"/>
      <c r="B12973" s="5"/>
      <c r="C12973" s="5" t="str">
        <f>IFERROR(__xludf.DUMMYFUNCTION("""COMPUTED_VALUE"""),"")</f>
        <v/>
      </c>
      <c r="D12973" s="5">
        <v>0.0</v>
      </c>
    </row>
    <row r="12974" ht="14.25" customHeight="1">
      <c r="A12974" s="5"/>
      <c r="B12974" s="5"/>
      <c r="C12974" s="5" t="str">
        <f>IFERROR(__xludf.DUMMYFUNCTION("""COMPUTED_VALUE"""),"")</f>
        <v/>
      </c>
      <c r="D12974" s="5">
        <v>0.0</v>
      </c>
    </row>
    <row r="12975" ht="14.25" customHeight="1">
      <c r="A12975" s="5"/>
      <c r="B12975" s="5"/>
      <c r="C12975" s="5" t="str">
        <f>IFERROR(__xludf.DUMMYFUNCTION("""COMPUTED_VALUE"""),"")</f>
        <v/>
      </c>
      <c r="D12975" s="5">
        <v>0.0</v>
      </c>
    </row>
    <row r="12976" ht="14.25" customHeight="1">
      <c r="A12976" s="5"/>
      <c r="B12976" s="5"/>
      <c r="C12976" s="5" t="str">
        <f>IFERROR(__xludf.DUMMYFUNCTION("""COMPUTED_VALUE"""),"")</f>
        <v/>
      </c>
      <c r="D12976" s="5">
        <v>0.0</v>
      </c>
    </row>
    <row r="12977" ht="14.25" customHeight="1">
      <c r="A12977" s="5"/>
      <c r="B12977" s="5"/>
      <c r="C12977" s="5" t="str">
        <f>IFERROR(__xludf.DUMMYFUNCTION("""COMPUTED_VALUE"""),"")</f>
        <v/>
      </c>
      <c r="D12977" s="5">
        <v>0.0</v>
      </c>
    </row>
    <row r="12978" ht="14.25" customHeight="1">
      <c r="A12978" s="5"/>
      <c r="B12978" s="5"/>
      <c r="C12978" s="5" t="str">
        <f>IFERROR(__xludf.DUMMYFUNCTION("""COMPUTED_VALUE"""),"")</f>
        <v/>
      </c>
      <c r="D12978" s="5">
        <v>0.0</v>
      </c>
    </row>
    <row r="12979" ht="14.25" customHeight="1">
      <c r="A12979" s="5"/>
      <c r="B12979" s="5"/>
      <c r="C12979" s="5" t="str">
        <f>IFERROR(__xludf.DUMMYFUNCTION("""COMPUTED_VALUE"""),"")</f>
        <v/>
      </c>
      <c r="D12979" s="5">
        <v>0.0</v>
      </c>
    </row>
    <row r="12980" ht="14.25" customHeight="1">
      <c r="A12980" s="5"/>
      <c r="B12980" s="5"/>
      <c r="C12980" s="5" t="str">
        <f>IFERROR(__xludf.DUMMYFUNCTION("""COMPUTED_VALUE"""),"")</f>
        <v/>
      </c>
      <c r="D12980" s="5">
        <v>0.0</v>
      </c>
    </row>
    <row r="12981" ht="14.25" customHeight="1">
      <c r="A12981" s="5"/>
      <c r="B12981" s="5"/>
      <c r="C12981" s="5" t="str">
        <f>IFERROR(__xludf.DUMMYFUNCTION("""COMPUTED_VALUE"""),"")</f>
        <v/>
      </c>
      <c r="D12981" s="5">
        <v>0.0</v>
      </c>
    </row>
    <row r="12982" ht="14.25" customHeight="1">
      <c r="A12982" s="5"/>
      <c r="B12982" s="5"/>
      <c r="C12982" s="5" t="str">
        <f>IFERROR(__xludf.DUMMYFUNCTION("""COMPUTED_VALUE"""),"")</f>
        <v/>
      </c>
      <c r="D12982" s="5">
        <v>0.0</v>
      </c>
    </row>
    <row r="12983" ht="14.25" customHeight="1">
      <c r="A12983" s="5"/>
      <c r="B12983" s="5"/>
      <c r="C12983" s="5" t="str">
        <f>IFERROR(__xludf.DUMMYFUNCTION("""COMPUTED_VALUE"""),"")</f>
        <v/>
      </c>
      <c r="D12983" s="5">
        <v>0.0</v>
      </c>
    </row>
    <row r="12984" ht="14.25" customHeight="1">
      <c r="A12984" s="5"/>
      <c r="B12984" s="5"/>
      <c r="C12984" s="5" t="str">
        <f>IFERROR(__xludf.DUMMYFUNCTION("""COMPUTED_VALUE"""),"")</f>
        <v/>
      </c>
      <c r="D12984" s="5">
        <v>0.0</v>
      </c>
    </row>
    <row r="12985" ht="14.25" customHeight="1">
      <c r="A12985" s="5"/>
      <c r="B12985" s="5"/>
      <c r="C12985" s="5" t="str">
        <f>IFERROR(__xludf.DUMMYFUNCTION("""COMPUTED_VALUE"""),"")</f>
        <v/>
      </c>
      <c r="D12985" s="5">
        <v>0.0</v>
      </c>
    </row>
    <row r="12986" ht="14.25" customHeight="1">
      <c r="A12986" s="5"/>
      <c r="B12986" s="5"/>
      <c r="C12986" s="5" t="str">
        <f>IFERROR(__xludf.DUMMYFUNCTION("""COMPUTED_VALUE"""),"")</f>
        <v/>
      </c>
      <c r="D12986" s="5">
        <v>0.0</v>
      </c>
    </row>
    <row r="12987" ht="14.25" customHeight="1">
      <c r="A12987" s="5"/>
      <c r="B12987" s="5"/>
      <c r="C12987" s="5" t="str">
        <f>IFERROR(__xludf.DUMMYFUNCTION("""COMPUTED_VALUE"""),"")</f>
        <v/>
      </c>
      <c r="D12987" s="5">
        <v>0.0</v>
      </c>
    </row>
    <row r="12988" ht="14.25" customHeight="1">
      <c r="A12988" s="5"/>
      <c r="B12988" s="5"/>
      <c r="C12988" s="5" t="str">
        <f>IFERROR(__xludf.DUMMYFUNCTION("""COMPUTED_VALUE"""),"")</f>
        <v/>
      </c>
      <c r="D12988" s="5">
        <v>0.0</v>
      </c>
    </row>
    <row r="12989" ht="14.25" customHeight="1">
      <c r="A12989" s="5"/>
      <c r="B12989" s="5"/>
      <c r="C12989" s="5" t="str">
        <f>IFERROR(__xludf.DUMMYFUNCTION("""COMPUTED_VALUE"""),"")</f>
        <v/>
      </c>
      <c r="D12989" s="5">
        <v>0.0</v>
      </c>
    </row>
    <row r="12990" ht="14.25" customHeight="1">
      <c r="A12990" s="5"/>
      <c r="B12990" s="5"/>
      <c r="C12990" s="5" t="str">
        <f>IFERROR(__xludf.DUMMYFUNCTION("""COMPUTED_VALUE"""),"")</f>
        <v/>
      </c>
      <c r="D12990" s="5">
        <v>0.0</v>
      </c>
    </row>
    <row r="12991" ht="14.25" customHeight="1">
      <c r="A12991" s="5"/>
      <c r="B12991" s="5"/>
      <c r="C12991" s="5" t="str">
        <f>IFERROR(__xludf.DUMMYFUNCTION("""COMPUTED_VALUE"""),"")</f>
        <v/>
      </c>
      <c r="D12991" s="5">
        <v>0.0</v>
      </c>
    </row>
    <row r="12992" ht="14.25" customHeight="1">
      <c r="A12992" s="5"/>
      <c r="B12992" s="5"/>
      <c r="C12992" s="5" t="str">
        <f>IFERROR(__xludf.DUMMYFUNCTION("""COMPUTED_VALUE"""),"")</f>
        <v/>
      </c>
      <c r="D12992" s="5">
        <v>0.0</v>
      </c>
    </row>
    <row r="12993" ht="14.25" customHeight="1">
      <c r="A12993" s="5"/>
      <c r="B12993" s="5"/>
      <c r="C12993" s="5" t="str">
        <f>IFERROR(__xludf.DUMMYFUNCTION("""COMPUTED_VALUE"""),"")</f>
        <v/>
      </c>
      <c r="D12993" s="5">
        <v>0.0</v>
      </c>
    </row>
    <row r="12994" ht="14.25" customHeight="1">
      <c r="A12994" s="5"/>
      <c r="B12994" s="5"/>
      <c r="C12994" s="5" t="str">
        <f>IFERROR(__xludf.DUMMYFUNCTION("""COMPUTED_VALUE"""),"")</f>
        <v/>
      </c>
      <c r="D12994" s="5">
        <v>0.0</v>
      </c>
    </row>
    <row r="12995" ht="14.25" customHeight="1">
      <c r="A12995" s="5"/>
      <c r="B12995" s="5"/>
      <c r="C12995" s="5" t="str">
        <f>IFERROR(__xludf.DUMMYFUNCTION("""COMPUTED_VALUE"""),"")</f>
        <v/>
      </c>
      <c r="D12995" s="5">
        <v>0.0</v>
      </c>
    </row>
    <row r="12996" ht="14.25" customHeight="1">
      <c r="A12996" s="5"/>
      <c r="B12996" s="5"/>
      <c r="C12996" s="5" t="str">
        <f>IFERROR(__xludf.DUMMYFUNCTION("""COMPUTED_VALUE"""),"")</f>
        <v/>
      </c>
      <c r="D12996" s="5">
        <v>0.0</v>
      </c>
    </row>
    <row r="12997" ht="14.25" customHeight="1">
      <c r="A12997" s="5"/>
      <c r="B12997" s="5"/>
      <c r="C12997" s="5" t="str">
        <f>IFERROR(__xludf.DUMMYFUNCTION("""COMPUTED_VALUE"""),"")</f>
        <v/>
      </c>
      <c r="D12997" s="5">
        <v>0.0</v>
      </c>
    </row>
    <row r="12998" ht="14.25" customHeight="1">
      <c r="A12998" s="5"/>
      <c r="B12998" s="5"/>
      <c r="C12998" s="5" t="str">
        <f>IFERROR(__xludf.DUMMYFUNCTION("""COMPUTED_VALUE"""),"")</f>
        <v/>
      </c>
      <c r="D12998" s="5">
        <v>0.0</v>
      </c>
    </row>
    <row r="12999" ht="14.25" customHeight="1">
      <c r="A12999" s="5"/>
      <c r="B12999" s="5"/>
      <c r="C12999" s="5" t="str">
        <f>IFERROR(__xludf.DUMMYFUNCTION("""COMPUTED_VALUE"""),"")</f>
        <v/>
      </c>
      <c r="D12999" s="5">
        <v>0.0</v>
      </c>
    </row>
    <row r="13000" ht="14.25" customHeight="1">
      <c r="A13000" s="5"/>
      <c r="B13000" s="5"/>
      <c r="C13000" s="5" t="str">
        <f>IFERROR(__xludf.DUMMYFUNCTION("""COMPUTED_VALUE"""),"")</f>
        <v/>
      </c>
      <c r="D13000" s="5">
        <v>0.0</v>
      </c>
    </row>
    <row r="13001" ht="14.25" customHeight="1">
      <c r="A13001" s="5"/>
      <c r="B13001" s="5"/>
      <c r="C13001" s="5" t="str">
        <f>IFERROR(__xludf.DUMMYFUNCTION("""COMPUTED_VALUE"""),"")</f>
        <v/>
      </c>
      <c r="D13001" s="5">
        <v>0.0</v>
      </c>
    </row>
    <row r="13002" ht="14.25" customHeight="1">
      <c r="A13002" s="5"/>
      <c r="B13002" s="5"/>
      <c r="C13002" s="5" t="str">
        <f>IFERROR(__xludf.DUMMYFUNCTION("""COMPUTED_VALUE"""),"")</f>
        <v/>
      </c>
      <c r="D13002" s="5">
        <v>0.0</v>
      </c>
    </row>
    <row r="13003" ht="14.25" customHeight="1">
      <c r="A13003" s="5"/>
      <c r="B13003" s="5"/>
      <c r="C13003" s="5" t="str">
        <f>IFERROR(__xludf.DUMMYFUNCTION("""COMPUTED_VALUE"""),"")</f>
        <v/>
      </c>
      <c r="D13003" s="5">
        <v>0.0</v>
      </c>
    </row>
    <row r="13004" ht="14.25" customHeight="1">
      <c r="A13004" s="5"/>
      <c r="B13004" s="5"/>
      <c r="C13004" s="5" t="str">
        <f>IFERROR(__xludf.DUMMYFUNCTION("""COMPUTED_VALUE"""),"")</f>
        <v/>
      </c>
      <c r="D13004" s="5">
        <v>0.0</v>
      </c>
    </row>
    <row r="13005" ht="14.25" customHeight="1">
      <c r="A13005" s="5"/>
      <c r="B13005" s="5"/>
      <c r="C13005" s="5" t="str">
        <f>IFERROR(__xludf.DUMMYFUNCTION("""COMPUTED_VALUE"""),"")</f>
        <v/>
      </c>
      <c r="D13005" s="5">
        <v>0.0</v>
      </c>
    </row>
    <row r="13006" ht="14.25" customHeight="1">
      <c r="A13006" s="5"/>
      <c r="B13006" s="5"/>
      <c r="C13006" s="5" t="str">
        <f>IFERROR(__xludf.DUMMYFUNCTION("""COMPUTED_VALUE"""),"")</f>
        <v/>
      </c>
      <c r="D13006" s="5">
        <v>0.0</v>
      </c>
    </row>
    <row r="13007" ht="14.25" customHeight="1">
      <c r="A13007" s="5"/>
      <c r="B13007" s="5"/>
      <c r="C13007" s="5" t="str">
        <f>IFERROR(__xludf.DUMMYFUNCTION("""COMPUTED_VALUE"""),"")</f>
        <v/>
      </c>
      <c r="D13007" s="5">
        <v>0.0</v>
      </c>
    </row>
    <row r="13008" ht="14.25" customHeight="1">
      <c r="A13008" s="5"/>
      <c r="B13008" s="5"/>
      <c r="C13008" s="5" t="str">
        <f>IFERROR(__xludf.DUMMYFUNCTION("""COMPUTED_VALUE"""),"")</f>
        <v/>
      </c>
      <c r="D13008" s="5">
        <v>0.0</v>
      </c>
    </row>
    <row r="13009" ht="14.25" customHeight="1">
      <c r="A13009" s="5"/>
      <c r="B13009" s="5"/>
      <c r="C13009" s="5" t="str">
        <f>IFERROR(__xludf.DUMMYFUNCTION("""COMPUTED_VALUE"""),"")</f>
        <v/>
      </c>
      <c r="D13009" s="5">
        <v>0.0</v>
      </c>
    </row>
    <row r="13010" ht="14.25" customHeight="1">
      <c r="A13010" s="5"/>
      <c r="B13010" s="5"/>
      <c r="C13010" s="5" t="str">
        <f>IFERROR(__xludf.DUMMYFUNCTION("""COMPUTED_VALUE"""),"")</f>
        <v/>
      </c>
      <c r="D13010" s="5">
        <v>0.0</v>
      </c>
    </row>
    <row r="13011" ht="14.25" customHeight="1">
      <c r="A13011" s="5"/>
      <c r="B13011" s="5"/>
      <c r="C13011" s="5" t="str">
        <f>IFERROR(__xludf.DUMMYFUNCTION("""COMPUTED_VALUE"""),"")</f>
        <v/>
      </c>
      <c r="D13011" s="5">
        <v>0.0</v>
      </c>
    </row>
    <row r="13012" ht="14.25" customHeight="1">
      <c r="A13012" s="5"/>
      <c r="B13012" s="5"/>
      <c r="C13012" s="5" t="str">
        <f>IFERROR(__xludf.DUMMYFUNCTION("""COMPUTED_VALUE"""),"")</f>
        <v/>
      </c>
      <c r="D13012" s="5">
        <v>0.0</v>
      </c>
    </row>
    <row r="13013" ht="14.25" customHeight="1">
      <c r="A13013" s="5"/>
      <c r="B13013" s="5"/>
      <c r="C13013" s="5" t="str">
        <f>IFERROR(__xludf.DUMMYFUNCTION("""COMPUTED_VALUE"""),"")</f>
        <v/>
      </c>
      <c r="D13013" s="5">
        <v>0.0</v>
      </c>
    </row>
    <row r="13014" ht="14.25" customHeight="1">
      <c r="A13014" s="5"/>
      <c r="B13014" s="5"/>
      <c r="C13014" s="5" t="str">
        <f>IFERROR(__xludf.DUMMYFUNCTION("""COMPUTED_VALUE"""),"")</f>
        <v/>
      </c>
      <c r="D13014" s="5">
        <v>0.0</v>
      </c>
    </row>
    <row r="13015" ht="14.25" customHeight="1">
      <c r="A13015" s="5"/>
      <c r="B13015" s="5"/>
      <c r="C13015" s="5" t="str">
        <f>IFERROR(__xludf.DUMMYFUNCTION("""COMPUTED_VALUE"""),"")</f>
        <v/>
      </c>
      <c r="D13015" s="5">
        <v>0.0</v>
      </c>
    </row>
    <row r="13016" ht="14.25" customHeight="1">
      <c r="A13016" s="5"/>
      <c r="B13016" s="5"/>
      <c r="C13016" s="5" t="str">
        <f>IFERROR(__xludf.DUMMYFUNCTION("""COMPUTED_VALUE"""),"")</f>
        <v/>
      </c>
      <c r="D13016" s="5">
        <v>0.0</v>
      </c>
    </row>
    <row r="13017" ht="14.25" customHeight="1">
      <c r="A13017" s="5"/>
      <c r="B13017" s="5"/>
      <c r="C13017" s="5" t="str">
        <f>IFERROR(__xludf.DUMMYFUNCTION("""COMPUTED_VALUE"""),"")</f>
        <v/>
      </c>
      <c r="D13017" s="5">
        <v>0.0</v>
      </c>
    </row>
    <row r="13018" ht="14.25" customHeight="1">
      <c r="A13018" s="5"/>
      <c r="B13018" s="5"/>
      <c r="C13018" s="5" t="str">
        <f>IFERROR(__xludf.DUMMYFUNCTION("""COMPUTED_VALUE"""),"")</f>
        <v/>
      </c>
      <c r="D13018" s="5">
        <v>0.0</v>
      </c>
    </row>
    <row r="13019" ht="14.25" customHeight="1">
      <c r="A13019" s="5"/>
      <c r="B13019" s="5"/>
      <c r="C13019" s="5" t="str">
        <f>IFERROR(__xludf.DUMMYFUNCTION("""COMPUTED_VALUE"""),"")</f>
        <v/>
      </c>
      <c r="D13019" s="5">
        <v>0.0</v>
      </c>
    </row>
    <row r="13020" ht="14.25" customHeight="1">
      <c r="A13020" s="5"/>
      <c r="B13020" s="5"/>
      <c r="C13020" s="5" t="str">
        <f>IFERROR(__xludf.DUMMYFUNCTION("""COMPUTED_VALUE"""),"")</f>
        <v/>
      </c>
      <c r="D13020" s="5">
        <v>0.0</v>
      </c>
    </row>
    <row r="13021" ht="14.25" customHeight="1">
      <c r="A13021" s="5"/>
      <c r="B13021" s="5"/>
      <c r="C13021" s="5" t="str">
        <f>IFERROR(__xludf.DUMMYFUNCTION("""COMPUTED_VALUE"""),"")</f>
        <v/>
      </c>
      <c r="D13021" s="5">
        <v>0.0</v>
      </c>
    </row>
    <row r="13022" ht="14.25" customHeight="1">
      <c r="A13022" s="5"/>
      <c r="B13022" s="5"/>
      <c r="C13022" s="5" t="str">
        <f>IFERROR(__xludf.DUMMYFUNCTION("""COMPUTED_VALUE"""),"")</f>
        <v/>
      </c>
      <c r="D13022" s="5">
        <v>0.0</v>
      </c>
    </row>
    <row r="13023" ht="14.25" customHeight="1">
      <c r="A13023" s="5"/>
      <c r="B13023" s="5"/>
      <c r="C13023" s="5" t="str">
        <f>IFERROR(__xludf.DUMMYFUNCTION("""COMPUTED_VALUE"""),"")</f>
        <v/>
      </c>
      <c r="D13023" s="5">
        <v>0.0</v>
      </c>
    </row>
    <row r="13024" ht="14.25" customHeight="1">
      <c r="A13024" s="5"/>
      <c r="B13024" s="5"/>
      <c r="C13024" s="5" t="str">
        <f>IFERROR(__xludf.DUMMYFUNCTION("""COMPUTED_VALUE"""),"")</f>
        <v/>
      </c>
      <c r="D13024" s="5">
        <v>0.0</v>
      </c>
    </row>
    <row r="13025" ht="14.25" customHeight="1">
      <c r="A13025" s="5"/>
      <c r="B13025" s="5"/>
      <c r="C13025" s="5" t="str">
        <f>IFERROR(__xludf.DUMMYFUNCTION("""COMPUTED_VALUE"""),"")</f>
        <v/>
      </c>
      <c r="D13025" s="5">
        <v>0.0</v>
      </c>
    </row>
    <row r="13026" ht="14.25" customHeight="1">
      <c r="A13026" s="5"/>
      <c r="B13026" s="5"/>
      <c r="C13026" s="5" t="str">
        <f>IFERROR(__xludf.DUMMYFUNCTION("""COMPUTED_VALUE"""),"")</f>
        <v/>
      </c>
      <c r="D13026" s="5">
        <v>0.0</v>
      </c>
    </row>
    <row r="13027" ht="14.25" customHeight="1">
      <c r="A13027" s="5"/>
      <c r="B13027" s="5"/>
      <c r="C13027" s="5" t="str">
        <f>IFERROR(__xludf.DUMMYFUNCTION("""COMPUTED_VALUE"""),"")</f>
        <v/>
      </c>
      <c r="D13027" s="5">
        <v>0.0</v>
      </c>
    </row>
    <row r="13028" ht="14.25" customHeight="1">
      <c r="A13028" s="5"/>
      <c r="B13028" s="5"/>
      <c r="C13028" s="5" t="str">
        <f>IFERROR(__xludf.DUMMYFUNCTION("""COMPUTED_VALUE"""),"")</f>
        <v/>
      </c>
      <c r="D13028" s="5">
        <v>0.0</v>
      </c>
    </row>
    <row r="13029" ht="14.25" customHeight="1">
      <c r="A13029" s="5"/>
      <c r="B13029" s="5"/>
      <c r="C13029" s="5" t="str">
        <f>IFERROR(__xludf.DUMMYFUNCTION("""COMPUTED_VALUE"""),"")</f>
        <v/>
      </c>
      <c r="D13029" s="5">
        <v>0.0</v>
      </c>
    </row>
    <row r="13030" ht="14.25" customHeight="1">
      <c r="A13030" s="5"/>
      <c r="B13030" s="5"/>
      <c r="C13030" s="5" t="str">
        <f>IFERROR(__xludf.DUMMYFUNCTION("""COMPUTED_VALUE"""),"")</f>
        <v/>
      </c>
      <c r="D13030" s="5">
        <v>0.0</v>
      </c>
    </row>
    <row r="13031" ht="14.25" customHeight="1">
      <c r="A13031" s="5"/>
      <c r="B13031" s="5"/>
      <c r="C13031" s="5" t="str">
        <f>IFERROR(__xludf.DUMMYFUNCTION("""COMPUTED_VALUE"""),"")</f>
        <v/>
      </c>
      <c r="D13031" s="5">
        <v>0.0</v>
      </c>
    </row>
    <row r="13032" ht="14.25" customHeight="1">
      <c r="A13032" s="5"/>
      <c r="B13032" s="5"/>
      <c r="C13032" s="5" t="str">
        <f>IFERROR(__xludf.DUMMYFUNCTION("""COMPUTED_VALUE"""),"")</f>
        <v/>
      </c>
      <c r="D13032" s="5">
        <v>0.0</v>
      </c>
    </row>
    <row r="13033" ht="14.25" customHeight="1">
      <c r="A13033" s="5"/>
      <c r="B13033" s="5"/>
      <c r="C13033" s="5" t="str">
        <f>IFERROR(__xludf.DUMMYFUNCTION("""COMPUTED_VALUE"""),"")</f>
        <v/>
      </c>
      <c r="D13033" s="5">
        <v>0.0</v>
      </c>
    </row>
    <row r="13034" ht="14.25" customHeight="1">
      <c r="A13034" s="5"/>
      <c r="B13034" s="5"/>
      <c r="C13034" s="5" t="str">
        <f>IFERROR(__xludf.DUMMYFUNCTION("""COMPUTED_VALUE"""),"")</f>
        <v/>
      </c>
      <c r="D13034" s="5">
        <v>0.0</v>
      </c>
    </row>
    <row r="13035" ht="14.25" customHeight="1">
      <c r="A13035" s="5"/>
      <c r="B13035" s="5"/>
      <c r="C13035" s="5" t="str">
        <f>IFERROR(__xludf.DUMMYFUNCTION("""COMPUTED_VALUE"""),"")</f>
        <v/>
      </c>
      <c r="D13035" s="5">
        <v>0.0</v>
      </c>
    </row>
    <row r="13036" ht="14.25" customHeight="1">
      <c r="A13036" s="5"/>
      <c r="B13036" s="5"/>
      <c r="C13036" s="5" t="str">
        <f>IFERROR(__xludf.DUMMYFUNCTION("""COMPUTED_VALUE"""),"")</f>
        <v/>
      </c>
      <c r="D13036" s="5">
        <v>0.0</v>
      </c>
    </row>
    <row r="13037" ht="14.25" customHeight="1">
      <c r="A13037" s="5"/>
      <c r="B13037" s="5"/>
      <c r="C13037" s="5" t="str">
        <f>IFERROR(__xludf.DUMMYFUNCTION("""COMPUTED_VALUE"""),"")</f>
        <v/>
      </c>
      <c r="D13037" s="5">
        <v>0.0</v>
      </c>
    </row>
    <row r="13038" ht="14.25" customHeight="1">
      <c r="A13038" s="5"/>
      <c r="B13038" s="5"/>
      <c r="C13038" s="5" t="str">
        <f>IFERROR(__xludf.DUMMYFUNCTION("""COMPUTED_VALUE"""),"")</f>
        <v/>
      </c>
      <c r="D13038" s="5">
        <v>0.0</v>
      </c>
    </row>
    <row r="13039" ht="14.25" customHeight="1">
      <c r="A13039" s="5"/>
      <c r="B13039" s="5"/>
      <c r="C13039" s="5" t="str">
        <f>IFERROR(__xludf.DUMMYFUNCTION("""COMPUTED_VALUE"""),"")</f>
        <v/>
      </c>
      <c r="D13039" s="5">
        <v>0.0</v>
      </c>
    </row>
    <row r="13040" ht="14.25" customHeight="1">
      <c r="A13040" s="5"/>
      <c r="B13040" s="5"/>
      <c r="C13040" s="5" t="str">
        <f>IFERROR(__xludf.DUMMYFUNCTION("""COMPUTED_VALUE"""),"")</f>
        <v/>
      </c>
      <c r="D13040" s="5">
        <v>0.0</v>
      </c>
    </row>
    <row r="13041" ht="14.25" customHeight="1">
      <c r="A13041" s="5"/>
      <c r="B13041" s="5"/>
      <c r="C13041" s="5" t="str">
        <f>IFERROR(__xludf.DUMMYFUNCTION("""COMPUTED_VALUE"""),"")</f>
        <v/>
      </c>
      <c r="D13041" s="5">
        <v>0.0</v>
      </c>
    </row>
    <row r="13042" ht="14.25" customHeight="1">
      <c r="A13042" s="5"/>
      <c r="B13042" s="5"/>
      <c r="C13042" s="5" t="str">
        <f>IFERROR(__xludf.DUMMYFUNCTION("""COMPUTED_VALUE"""),"")</f>
        <v/>
      </c>
      <c r="D13042" s="5">
        <v>0.0</v>
      </c>
    </row>
    <row r="13043" ht="14.25" customHeight="1">
      <c r="A13043" s="5"/>
      <c r="B13043" s="5"/>
      <c r="C13043" s="5" t="str">
        <f>IFERROR(__xludf.DUMMYFUNCTION("""COMPUTED_VALUE"""),"")</f>
        <v/>
      </c>
      <c r="D13043" s="5">
        <v>0.0</v>
      </c>
    </row>
    <row r="13044" ht="14.25" customHeight="1">
      <c r="A13044" s="5"/>
      <c r="B13044" s="5"/>
      <c r="C13044" s="5" t="str">
        <f>IFERROR(__xludf.DUMMYFUNCTION("""COMPUTED_VALUE"""),"")</f>
        <v/>
      </c>
      <c r="D13044" s="5">
        <v>0.0</v>
      </c>
    </row>
    <row r="13045" ht="14.25" customHeight="1">
      <c r="A13045" s="5"/>
      <c r="B13045" s="5"/>
      <c r="C13045" s="5" t="str">
        <f>IFERROR(__xludf.DUMMYFUNCTION("""COMPUTED_VALUE"""),"")</f>
        <v/>
      </c>
      <c r="D13045" s="5">
        <v>0.0</v>
      </c>
    </row>
    <row r="13046" ht="14.25" customHeight="1">
      <c r="A13046" s="5"/>
      <c r="B13046" s="5"/>
      <c r="C13046" s="5" t="str">
        <f>IFERROR(__xludf.DUMMYFUNCTION("""COMPUTED_VALUE"""),"")</f>
        <v/>
      </c>
      <c r="D13046" s="5">
        <v>0.0</v>
      </c>
    </row>
    <row r="13047" ht="14.25" customHeight="1">
      <c r="A13047" s="5"/>
      <c r="B13047" s="5"/>
      <c r="C13047" s="5" t="str">
        <f>IFERROR(__xludf.DUMMYFUNCTION("""COMPUTED_VALUE"""),"")</f>
        <v/>
      </c>
      <c r="D13047" s="5">
        <v>0.0</v>
      </c>
    </row>
    <row r="13048" ht="14.25" customHeight="1">
      <c r="A13048" s="5"/>
      <c r="B13048" s="5"/>
      <c r="C13048" s="5" t="str">
        <f>IFERROR(__xludf.DUMMYFUNCTION("""COMPUTED_VALUE"""),"")</f>
        <v/>
      </c>
      <c r="D13048" s="5">
        <v>0.0</v>
      </c>
    </row>
    <row r="13049" ht="14.25" customHeight="1">
      <c r="A13049" s="5"/>
      <c r="B13049" s="5"/>
      <c r="C13049" s="5" t="str">
        <f>IFERROR(__xludf.DUMMYFUNCTION("""COMPUTED_VALUE"""),"")</f>
        <v/>
      </c>
      <c r="D13049" s="5">
        <v>0.0</v>
      </c>
    </row>
    <row r="13050" ht="14.25" customHeight="1">
      <c r="A13050" s="5"/>
      <c r="B13050" s="5"/>
      <c r="C13050" s="5" t="str">
        <f>IFERROR(__xludf.DUMMYFUNCTION("""COMPUTED_VALUE"""),"")</f>
        <v/>
      </c>
      <c r="D13050" s="5">
        <v>0.0</v>
      </c>
    </row>
    <row r="13051" ht="14.25" customHeight="1">
      <c r="A13051" s="5"/>
      <c r="B13051" s="5"/>
      <c r="C13051" s="5" t="str">
        <f>IFERROR(__xludf.DUMMYFUNCTION("""COMPUTED_VALUE"""),"")</f>
        <v/>
      </c>
      <c r="D13051" s="5">
        <v>0.0</v>
      </c>
    </row>
    <row r="13052" ht="14.25" customHeight="1">
      <c r="A13052" s="5"/>
      <c r="B13052" s="5"/>
      <c r="C13052" s="5" t="str">
        <f>IFERROR(__xludf.DUMMYFUNCTION("""COMPUTED_VALUE"""),"")</f>
        <v/>
      </c>
      <c r="D13052" s="5">
        <v>0.0</v>
      </c>
    </row>
    <row r="13053" ht="14.25" customHeight="1">
      <c r="A13053" s="5"/>
      <c r="B13053" s="5"/>
      <c r="C13053" s="5" t="str">
        <f>IFERROR(__xludf.DUMMYFUNCTION("""COMPUTED_VALUE"""),"")</f>
        <v/>
      </c>
      <c r="D13053" s="5">
        <v>0.0</v>
      </c>
    </row>
    <row r="13054" ht="14.25" customHeight="1">
      <c r="A13054" s="5"/>
      <c r="B13054" s="5"/>
      <c r="C13054" s="5" t="str">
        <f>IFERROR(__xludf.DUMMYFUNCTION("""COMPUTED_VALUE"""),"")</f>
        <v/>
      </c>
      <c r="D13054" s="5">
        <v>0.0</v>
      </c>
    </row>
    <row r="13055" ht="14.25" customHeight="1">
      <c r="A13055" s="5"/>
      <c r="B13055" s="5"/>
      <c r="C13055" s="5" t="str">
        <f>IFERROR(__xludf.DUMMYFUNCTION("""COMPUTED_VALUE"""),"")</f>
        <v/>
      </c>
      <c r="D13055" s="5">
        <v>0.0</v>
      </c>
    </row>
    <row r="13056" ht="14.25" customHeight="1">
      <c r="A13056" s="5"/>
      <c r="B13056" s="5"/>
      <c r="C13056" s="5" t="str">
        <f>IFERROR(__xludf.DUMMYFUNCTION("""COMPUTED_VALUE"""),"")</f>
        <v/>
      </c>
      <c r="D13056" s="5">
        <v>0.0</v>
      </c>
    </row>
    <row r="13057" ht="14.25" customHeight="1">
      <c r="A13057" s="5"/>
      <c r="B13057" s="5"/>
      <c r="C13057" s="5" t="str">
        <f>IFERROR(__xludf.DUMMYFUNCTION("""COMPUTED_VALUE"""),"")</f>
        <v/>
      </c>
      <c r="D13057" s="5">
        <v>0.0</v>
      </c>
    </row>
    <row r="13058" ht="14.25" customHeight="1">
      <c r="A13058" s="5"/>
      <c r="B13058" s="5"/>
      <c r="C13058" s="5" t="str">
        <f>IFERROR(__xludf.DUMMYFUNCTION("""COMPUTED_VALUE"""),"")</f>
        <v/>
      </c>
      <c r="D13058" s="5">
        <v>0.0</v>
      </c>
    </row>
    <row r="13059" ht="14.25" customHeight="1">
      <c r="A13059" s="5"/>
      <c r="B13059" s="5"/>
      <c r="C13059" s="5" t="str">
        <f>IFERROR(__xludf.DUMMYFUNCTION("""COMPUTED_VALUE"""),"")</f>
        <v/>
      </c>
      <c r="D13059" s="5">
        <v>0.0</v>
      </c>
    </row>
    <row r="13060" ht="14.25" customHeight="1">
      <c r="A13060" s="5"/>
      <c r="B13060" s="5"/>
      <c r="C13060" s="5" t="str">
        <f>IFERROR(__xludf.DUMMYFUNCTION("""COMPUTED_VALUE"""),"")</f>
        <v/>
      </c>
      <c r="D13060" s="5">
        <v>0.0</v>
      </c>
    </row>
    <row r="13061" ht="14.25" customHeight="1">
      <c r="A13061" s="5"/>
      <c r="B13061" s="5"/>
      <c r="C13061" s="5" t="str">
        <f>IFERROR(__xludf.DUMMYFUNCTION("""COMPUTED_VALUE"""),"")</f>
        <v/>
      </c>
      <c r="D13061" s="5">
        <v>0.0</v>
      </c>
    </row>
    <row r="13062" ht="14.25" customHeight="1">
      <c r="A13062" s="5"/>
      <c r="B13062" s="5"/>
      <c r="C13062" s="5" t="str">
        <f>IFERROR(__xludf.DUMMYFUNCTION("""COMPUTED_VALUE"""),"")</f>
        <v/>
      </c>
      <c r="D13062" s="5">
        <v>0.0</v>
      </c>
    </row>
    <row r="13063" ht="14.25" customHeight="1">
      <c r="A13063" s="5"/>
      <c r="B13063" s="5"/>
      <c r="C13063" s="5" t="str">
        <f>IFERROR(__xludf.DUMMYFUNCTION("""COMPUTED_VALUE"""),"")</f>
        <v/>
      </c>
      <c r="D13063" s="5">
        <v>0.0</v>
      </c>
    </row>
    <row r="13064" ht="14.25" customHeight="1">
      <c r="A13064" s="5"/>
      <c r="B13064" s="5"/>
      <c r="C13064" s="5" t="str">
        <f>IFERROR(__xludf.DUMMYFUNCTION("""COMPUTED_VALUE"""),"")</f>
        <v/>
      </c>
      <c r="D13064" s="5">
        <v>0.0</v>
      </c>
    </row>
    <row r="13065" ht="14.25" customHeight="1">
      <c r="A13065" s="5"/>
      <c r="B13065" s="5"/>
      <c r="C13065" s="5" t="str">
        <f>IFERROR(__xludf.DUMMYFUNCTION("""COMPUTED_VALUE"""),"")</f>
        <v/>
      </c>
      <c r="D13065" s="5">
        <v>0.0</v>
      </c>
    </row>
    <row r="13066" ht="14.25" customHeight="1">
      <c r="A13066" s="5"/>
      <c r="B13066" s="5"/>
      <c r="C13066" s="5" t="str">
        <f>IFERROR(__xludf.DUMMYFUNCTION("""COMPUTED_VALUE"""),"")</f>
        <v/>
      </c>
      <c r="D13066" s="5">
        <v>0.0</v>
      </c>
    </row>
    <row r="13067" ht="14.25" customHeight="1">
      <c r="A13067" s="5"/>
      <c r="B13067" s="5"/>
      <c r="C13067" s="5" t="str">
        <f>IFERROR(__xludf.DUMMYFUNCTION("""COMPUTED_VALUE"""),"")</f>
        <v/>
      </c>
      <c r="D13067" s="5">
        <v>0.0</v>
      </c>
    </row>
    <row r="13068" ht="14.25" customHeight="1">
      <c r="A13068" s="5"/>
      <c r="B13068" s="5"/>
      <c r="C13068" s="5" t="str">
        <f>IFERROR(__xludf.DUMMYFUNCTION("""COMPUTED_VALUE"""),"")</f>
        <v/>
      </c>
      <c r="D13068" s="5">
        <v>0.0</v>
      </c>
    </row>
    <row r="13069" ht="14.25" customHeight="1">
      <c r="A13069" s="5"/>
      <c r="B13069" s="5"/>
      <c r="C13069" s="5" t="str">
        <f>IFERROR(__xludf.DUMMYFUNCTION("""COMPUTED_VALUE"""),"")</f>
        <v/>
      </c>
      <c r="D13069" s="5">
        <v>0.0</v>
      </c>
    </row>
    <row r="13070" ht="14.25" customHeight="1">
      <c r="A13070" s="5"/>
      <c r="B13070" s="5"/>
      <c r="C13070" s="5" t="str">
        <f>IFERROR(__xludf.DUMMYFUNCTION("""COMPUTED_VALUE"""),"")</f>
        <v/>
      </c>
      <c r="D13070" s="5">
        <v>0.0</v>
      </c>
    </row>
    <row r="13071" ht="14.25" customHeight="1">
      <c r="A13071" s="5"/>
      <c r="B13071" s="5"/>
      <c r="C13071" s="5" t="str">
        <f>IFERROR(__xludf.DUMMYFUNCTION("""COMPUTED_VALUE"""),"")</f>
        <v/>
      </c>
      <c r="D13071" s="5">
        <v>0.0</v>
      </c>
    </row>
    <row r="13072" ht="14.25" customHeight="1">
      <c r="A13072" s="5"/>
      <c r="B13072" s="5"/>
      <c r="C13072" s="5" t="str">
        <f>IFERROR(__xludf.DUMMYFUNCTION("""COMPUTED_VALUE"""),"")</f>
        <v/>
      </c>
      <c r="D13072" s="5">
        <v>0.0</v>
      </c>
    </row>
    <row r="13073" ht="14.25" customHeight="1">
      <c r="A13073" s="5"/>
      <c r="B13073" s="5"/>
      <c r="C13073" s="5" t="str">
        <f>IFERROR(__xludf.DUMMYFUNCTION("""COMPUTED_VALUE"""),"")</f>
        <v/>
      </c>
      <c r="D13073" s="5">
        <v>0.0</v>
      </c>
    </row>
    <row r="13074" ht="14.25" customHeight="1">
      <c r="A13074" s="5"/>
      <c r="B13074" s="5"/>
      <c r="C13074" s="5" t="str">
        <f>IFERROR(__xludf.DUMMYFUNCTION("""COMPUTED_VALUE"""),"")</f>
        <v/>
      </c>
      <c r="D13074" s="5">
        <v>0.0</v>
      </c>
    </row>
    <row r="13075" ht="14.25" customHeight="1">
      <c r="A13075" s="5"/>
      <c r="B13075" s="5"/>
      <c r="C13075" s="5" t="str">
        <f>IFERROR(__xludf.DUMMYFUNCTION("""COMPUTED_VALUE"""),"")</f>
        <v/>
      </c>
      <c r="D13075" s="5">
        <v>0.0</v>
      </c>
    </row>
    <row r="13076" ht="14.25" customHeight="1">
      <c r="A13076" s="5"/>
      <c r="B13076" s="5"/>
      <c r="C13076" s="5" t="str">
        <f>IFERROR(__xludf.DUMMYFUNCTION("""COMPUTED_VALUE"""),"")</f>
        <v/>
      </c>
      <c r="D13076" s="5">
        <v>0.0</v>
      </c>
    </row>
    <row r="13077" ht="14.25" customHeight="1">
      <c r="A13077" s="5"/>
      <c r="B13077" s="5"/>
      <c r="C13077" s="5" t="str">
        <f>IFERROR(__xludf.DUMMYFUNCTION("""COMPUTED_VALUE"""),"")</f>
        <v/>
      </c>
      <c r="D13077" s="5">
        <v>0.0</v>
      </c>
    </row>
    <row r="13078" ht="14.25" customHeight="1">
      <c r="A13078" s="5"/>
      <c r="B13078" s="5"/>
      <c r="C13078" s="5" t="str">
        <f>IFERROR(__xludf.DUMMYFUNCTION("""COMPUTED_VALUE"""),"")</f>
        <v/>
      </c>
      <c r="D13078" s="5">
        <v>0.0</v>
      </c>
    </row>
    <row r="13079" ht="14.25" customHeight="1">
      <c r="A13079" s="5"/>
      <c r="B13079" s="5"/>
      <c r="C13079" s="5" t="str">
        <f>IFERROR(__xludf.DUMMYFUNCTION("""COMPUTED_VALUE"""),"")</f>
        <v/>
      </c>
      <c r="D13079" s="5">
        <v>0.0</v>
      </c>
    </row>
    <row r="13080" ht="14.25" customHeight="1">
      <c r="A13080" s="5"/>
      <c r="B13080" s="5"/>
      <c r="C13080" s="5" t="str">
        <f>IFERROR(__xludf.DUMMYFUNCTION("""COMPUTED_VALUE"""),"")</f>
        <v/>
      </c>
      <c r="D13080" s="5">
        <v>0.0</v>
      </c>
    </row>
    <row r="13081" ht="14.25" customHeight="1">
      <c r="A13081" s="5"/>
      <c r="B13081" s="5"/>
      <c r="C13081" s="5" t="str">
        <f>IFERROR(__xludf.DUMMYFUNCTION("""COMPUTED_VALUE"""),"")</f>
        <v/>
      </c>
      <c r="D13081" s="5">
        <v>0.0</v>
      </c>
    </row>
    <row r="13082" ht="14.25" customHeight="1">
      <c r="A13082" s="5"/>
      <c r="B13082" s="5"/>
      <c r="C13082" s="5" t="str">
        <f>IFERROR(__xludf.DUMMYFUNCTION("""COMPUTED_VALUE"""),"")</f>
        <v/>
      </c>
      <c r="D13082" s="5">
        <v>0.0</v>
      </c>
    </row>
    <row r="13083" ht="14.25" customHeight="1">
      <c r="A13083" s="5"/>
      <c r="B13083" s="5"/>
      <c r="C13083" s="5" t="str">
        <f>IFERROR(__xludf.DUMMYFUNCTION("""COMPUTED_VALUE"""),"")</f>
        <v/>
      </c>
      <c r="D13083" s="5">
        <v>0.0</v>
      </c>
    </row>
    <row r="13084" ht="14.25" customHeight="1">
      <c r="A13084" s="5"/>
      <c r="B13084" s="5"/>
      <c r="C13084" s="5" t="str">
        <f>IFERROR(__xludf.DUMMYFUNCTION("""COMPUTED_VALUE"""),"")</f>
        <v/>
      </c>
      <c r="D13084" s="5">
        <v>0.0</v>
      </c>
    </row>
    <row r="13085" ht="14.25" customHeight="1">
      <c r="A13085" s="5"/>
      <c r="B13085" s="5"/>
      <c r="C13085" s="5" t="str">
        <f>IFERROR(__xludf.DUMMYFUNCTION("""COMPUTED_VALUE"""),"")</f>
        <v/>
      </c>
      <c r="D13085" s="5">
        <v>0.0</v>
      </c>
    </row>
    <row r="13086" ht="14.25" customHeight="1">
      <c r="A13086" s="5"/>
      <c r="B13086" s="5"/>
      <c r="C13086" s="5" t="str">
        <f>IFERROR(__xludf.DUMMYFUNCTION("""COMPUTED_VALUE"""),"")</f>
        <v/>
      </c>
      <c r="D13086" s="5">
        <v>0.0</v>
      </c>
    </row>
    <row r="13087" ht="14.25" customHeight="1">
      <c r="A13087" s="5"/>
      <c r="B13087" s="5"/>
      <c r="C13087" s="5" t="str">
        <f>IFERROR(__xludf.DUMMYFUNCTION("""COMPUTED_VALUE"""),"")</f>
        <v/>
      </c>
      <c r="D13087" s="5">
        <v>0.0</v>
      </c>
    </row>
    <row r="13088" ht="14.25" customHeight="1">
      <c r="A13088" s="5"/>
      <c r="B13088" s="5"/>
      <c r="C13088" s="5" t="str">
        <f>IFERROR(__xludf.DUMMYFUNCTION("""COMPUTED_VALUE"""),"")</f>
        <v/>
      </c>
      <c r="D13088" s="5">
        <v>0.0</v>
      </c>
    </row>
    <row r="13089" ht="14.25" customHeight="1">
      <c r="A13089" s="5"/>
      <c r="B13089" s="5"/>
      <c r="C13089" s="5" t="str">
        <f>IFERROR(__xludf.DUMMYFUNCTION("""COMPUTED_VALUE"""),"")</f>
        <v/>
      </c>
      <c r="D13089" s="5">
        <v>0.0</v>
      </c>
    </row>
    <row r="13090" ht="14.25" customHeight="1">
      <c r="A13090" s="5"/>
      <c r="B13090" s="5"/>
      <c r="C13090" s="5" t="str">
        <f>IFERROR(__xludf.DUMMYFUNCTION("""COMPUTED_VALUE"""),"")</f>
        <v/>
      </c>
      <c r="D13090" s="5">
        <v>0.0</v>
      </c>
    </row>
    <row r="13091" ht="14.25" customHeight="1">
      <c r="A13091" s="5"/>
      <c r="B13091" s="5"/>
      <c r="C13091" s="5" t="str">
        <f>IFERROR(__xludf.DUMMYFUNCTION("""COMPUTED_VALUE"""),"")</f>
        <v/>
      </c>
      <c r="D13091" s="5">
        <v>0.0</v>
      </c>
    </row>
    <row r="13092" ht="14.25" customHeight="1">
      <c r="A13092" s="5"/>
      <c r="B13092" s="5"/>
      <c r="C13092" s="5" t="str">
        <f>IFERROR(__xludf.DUMMYFUNCTION("""COMPUTED_VALUE"""),"")</f>
        <v/>
      </c>
      <c r="D13092" s="5">
        <v>0.0</v>
      </c>
    </row>
    <row r="13093" ht="14.25" customHeight="1">
      <c r="A13093" s="5"/>
      <c r="B13093" s="5"/>
      <c r="C13093" s="5" t="str">
        <f>IFERROR(__xludf.DUMMYFUNCTION("""COMPUTED_VALUE"""),"")</f>
        <v/>
      </c>
      <c r="D13093" s="5">
        <v>0.0</v>
      </c>
    </row>
    <row r="13094" ht="14.25" customHeight="1">
      <c r="A13094" s="5"/>
      <c r="B13094" s="5"/>
      <c r="C13094" s="5" t="str">
        <f>IFERROR(__xludf.DUMMYFUNCTION("""COMPUTED_VALUE"""),"")</f>
        <v/>
      </c>
      <c r="D13094" s="5">
        <v>0.0</v>
      </c>
    </row>
    <row r="13095" ht="14.25" customHeight="1">
      <c r="A13095" s="5"/>
      <c r="B13095" s="5"/>
      <c r="C13095" s="5" t="str">
        <f>IFERROR(__xludf.DUMMYFUNCTION("""COMPUTED_VALUE"""),"")</f>
        <v/>
      </c>
      <c r="D13095" s="5">
        <v>0.0</v>
      </c>
    </row>
    <row r="13096" ht="14.25" customHeight="1">
      <c r="A13096" s="5"/>
      <c r="B13096" s="5"/>
      <c r="C13096" s="5" t="str">
        <f>IFERROR(__xludf.DUMMYFUNCTION("""COMPUTED_VALUE"""),"")</f>
        <v/>
      </c>
      <c r="D13096" s="5">
        <v>0.0</v>
      </c>
    </row>
    <row r="13097" ht="14.25" customHeight="1">
      <c r="A13097" s="5"/>
      <c r="B13097" s="5"/>
      <c r="C13097" s="5" t="str">
        <f>IFERROR(__xludf.DUMMYFUNCTION("""COMPUTED_VALUE"""),"")</f>
        <v/>
      </c>
      <c r="D13097" s="5">
        <v>0.0</v>
      </c>
    </row>
    <row r="13098" ht="14.25" customHeight="1">
      <c r="A13098" s="5"/>
      <c r="B13098" s="5"/>
      <c r="C13098" s="5" t="str">
        <f>IFERROR(__xludf.DUMMYFUNCTION("""COMPUTED_VALUE"""),"")</f>
        <v/>
      </c>
      <c r="D13098" s="5">
        <v>0.0</v>
      </c>
    </row>
    <row r="13099" ht="14.25" customHeight="1">
      <c r="A13099" s="5"/>
      <c r="B13099" s="5"/>
      <c r="C13099" s="5" t="str">
        <f>IFERROR(__xludf.DUMMYFUNCTION("""COMPUTED_VALUE"""),"")</f>
        <v/>
      </c>
      <c r="D13099" s="5">
        <v>0.0</v>
      </c>
    </row>
    <row r="13100" ht="14.25" customHeight="1">
      <c r="A13100" s="5"/>
      <c r="B13100" s="5"/>
      <c r="C13100" s="5" t="str">
        <f>IFERROR(__xludf.DUMMYFUNCTION("""COMPUTED_VALUE"""),"")</f>
        <v/>
      </c>
      <c r="D13100" s="5">
        <v>0.0</v>
      </c>
    </row>
    <row r="13101" ht="14.25" customHeight="1">
      <c r="A13101" s="5"/>
      <c r="B13101" s="5"/>
      <c r="C13101" s="5" t="str">
        <f>IFERROR(__xludf.DUMMYFUNCTION("""COMPUTED_VALUE"""),"")</f>
        <v/>
      </c>
      <c r="D13101" s="5">
        <v>0.0</v>
      </c>
    </row>
    <row r="13102" ht="14.25" customHeight="1">
      <c r="A13102" s="5"/>
      <c r="B13102" s="5"/>
      <c r="C13102" s="5" t="str">
        <f>IFERROR(__xludf.DUMMYFUNCTION("""COMPUTED_VALUE"""),"")</f>
        <v/>
      </c>
      <c r="D13102" s="5">
        <v>0.0</v>
      </c>
    </row>
    <row r="13103" ht="14.25" customHeight="1">
      <c r="A13103" s="5"/>
      <c r="B13103" s="5"/>
      <c r="C13103" s="5" t="str">
        <f>IFERROR(__xludf.DUMMYFUNCTION("""COMPUTED_VALUE"""),"")</f>
        <v/>
      </c>
      <c r="D13103" s="5">
        <v>0.0</v>
      </c>
    </row>
    <row r="13104" ht="14.25" customHeight="1">
      <c r="A13104" s="5"/>
      <c r="B13104" s="5"/>
      <c r="C13104" s="5" t="str">
        <f>IFERROR(__xludf.DUMMYFUNCTION("""COMPUTED_VALUE"""),"")</f>
        <v/>
      </c>
      <c r="D13104" s="5">
        <v>0.0</v>
      </c>
    </row>
    <row r="13105" ht="14.25" customHeight="1">
      <c r="A13105" s="5"/>
      <c r="B13105" s="5"/>
      <c r="C13105" s="5" t="str">
        <f>IFERROR(__xludf.DUMMYFUNCTION("""COMPUTED_VALUE"""),"")</f>
        <v/>
      </c>
      <c r="D13105" s="5">
        <v>0.0</v>
      </c>
    </row>
    <row r="13106" ht="14.25" customHeight="1">
      <c r="A13106" s="5"/>
      <c r="B13106" s="5"/>
      <c r="C13106" s="5" t="str">
        <f>IFERROR(__xludf.DUMMYFUNCTION("""COMPUTED_VALUE"""),"")</f>
        <v/>
      </c>
      <c r="D13106" s="5">
        <v>0.0</v>
      </c>
    </row>
    <row r="13107" ht="14.25" customHeight="1">
      <c r="A13107" s="5"/>
      <c r="B13107" s="5"/>
      <c r="C13107" s="5" t="str">
        <f>IFERROR(__xludf.DUMMYFUNCTION("""COMPUTED_VALUE"""),"")</f>
        <v/>
      </c>
      <c r="D13107" s="5">
        <v>0.0</v>
      </c>
    </row>
    <row r="13108" ht="14.25" customHeight="1">
      <c r="A13108" s="5"/>
      <c r="B13108" s="5"/>
      <c r="C13108" s="5" t="str">
        <f>IFERROR(__xludf.DUMMYFUNCTION("""COMPUTED_VALUE"""),"")</f>
        <v/>
      </c>
      <c r="D13108" s="5">
        <v>0.0</v>
      </c>
    </row>
    <row r="13109" ht="14.25" customHeight="1">
      <c r="A13109" s="5"/>
      <c r="B13109" s="5"/>
      <c r="C13109" s="5" t="str">
        <f>IFERROR(__xludf.DUMMYFUNCTION("""COMPUTED_VALUE"""),"")</f>
        <v/>
      </c>
      <c r="D13109" s="5">
        <v>0.0</v>
      </c>
    </row>
    <row r="13110" ht="14.25" customHeight="1">
      <c r="A13110" s="5"/>
      <c r="B13110" s="5"/>
      <c r="C13110" s="5" t="str">
        <f>IFERROR(__xludf.DUMMYFUNCTION("""COMPUTED_VALUE"""),"")</f>
        <v/>
      </c>
      <c r="D13110" s="5">
        <v>0.0</v>
      </c>
    </row>
    <row r="13111" ht="14.25" customHeight="1">
      <c r="A13111" s="5"/>
      <c r="B13111" s="5"/>
      <c r="C13111" s="5" t="str">
        <f>IFERROR(__xludf.DUMMYFUNCTION("""COMPUTED_VALUE"""),"")</f>
        <v/>
      </c>
      <c r="D13111" s="5">
        <v>0.0</v>
      </c>
    </row>
    <row r="13112" ht="14.25" customHeight="1">
      <c r="A13112" s="5"/>
      <c r="B13112" s="5"/>
      <c r="C13112" s="5" t="str">
        <f>IFERROR(__xludf.DUMMYFUNCTION("""COMPUTED_VALUE"""),"")</f>
        <v/>
      </c>
      <c r="D13112" s="5">
        <v>0.0</v>
      </c>
    </row>
    <row r="13113" ht="14.25" customHeight="1">
      <c r="A13113" s="5"/>
      <c r="B13113" s="5"/>
      <c r="C13113" s="5" t="str">
        <f>IFERROR(__xludf.DUMMYFUNCTION("""COMPUTED_VALUE"""),"")</f>
        <v/>
      </c>
      <c r="D13113" s="5">
        <v>0.0</v>
      </c>
    </row>
    <row r="13114" ht="14.25" customHeight="1">
      <c r="A13114" s="5"/>
      <c r="B13114" s="5"/>
      <c r="C13114" s="5" t="str">
        <f>IFERROR(__xludf.DUMMYFUNCTION("""COMPUTED_VALUE"""),"")</f>
        <v/>
      </c>
      <c r="D13114" s="5">
        <v>0.0</v>
      </c>
    </row>
    <row r="13115" ht="14.25" customHeight="1">
      <c r="A13115" s="5"/>
      <c r="B13115" s="5"/>
      <c r="C13115" s="5" t="str">
        <f>IFERROR(__xludf.DUMMYFUNCTION("""COMPUTED_VALUE"""),"")</f>
        <v/>
      </c>
      <c r="D13115" s="5">
        <v>0.0</v>
      </c>
    </row>
    <row r="13116" ht="14.25" customHeight="1">
      <c r="A13116" s="5"/>
      <c r="B13116" s="5"/>
      <c r="C13116" s="5" t="str">
        <f>IFERROR(__xludf.DUMMYFUNCTION("""COMPUTED_VALUE"""),"")</f>
        <v/>
      </c>
      <c r="D13116" s="5">
        <v>0.0</v>
      </c>
    </row>
    <row r="13117" ht="14.25" customHeight="1">
      <c r="A13117" s="5"/>
      <c r="B13117" s="5"/>
      <c r="C13117" s="5" t="str">
        <f>IFERROR(__xludf.DUMMYFUNCTION("""COMPUTED_VALUE"""),"")</f>
        <v/>
      </c>
      <c r="D13117" s="5">
        <v>0.0</v>
      </c>
    </row>
    <row r="13118" ht="14.25" customHeight="1">
      <c r="A13118" s="5"/>
      <c r="B13118" s="5"/>
      <c r="C13118" s="5" t="str">
        <f>IFERROR(__xludf.DUMMYFUNCTION("""COMPUTED_VALUE"""),"")</f>
        <v/>
      </c>
      <c r="D13118" s="5">
        <v>0.0</v>
      </c>
    </row>
    <row r="13119" ht="14.25" customHeight="1">
      <c r="A13119" s="5"/>
      <c r="B13119" s="5"/>
      <c r="C13119" s="5" t="str">
        <f>IFERROR(__xludf.DUMMYFUNCTION("""COMPUTED_VALUE"""),"")</f>
        <v/>
      </c>
      <c r="D13119" s="5">
        <v>0.0</v>
      </c>
    </row>
    <row r="13120" ht="14.25" customHeight="1">
      <c r="A13120" s="5"/>
      <c r="B13120" s="5"/>
      <c r="C13120" s="5" t="str">
        <f>IFERROR(__xludf.DUMMYFUNCTION("""COMPUTED_VALUE"""),"")</f>
        <v/>
      </c>
      <c r="D13120" s="5">
        <v>0.0</v>
      </c>
    </row>
    <row r="13121" ht="14.25" customHeight="1">
      <c r="A13121" s="5"/>
      <c r="B13121" s="5"/>
      <c r="C13121" s="5" t="str">
        <f>IFERROR(__xludf.DUMMYFUNCTION("""COMPUTED_VALUE"""),"")</f>
        <v/>
      </c>
      <c r="D13121" s="5">
        <v>0.0</v>
      </c>
    </row>
    <row r="13122" ht="14.25" customHeight="1">
      <c r="A13122" s="5"/>
      <c r="B13122" s="5"/>
      <c r="C13122" s="5" t="str">
        <f>IFERROR(__xludf.DUMMYFUNCTION("""COMPUTED_VALUE"""),"")</f>
        <v/>
      </c>
      <c r="D13122" s="5">
        <v>0.0</v>
      </c>
    </row>
    <row r="13123" ht="14.25" customHeight="1">
      <c r="A13123" s="5"/>
      <c r="B13123" s="5"/>
      <c r="C13123" s="5" t="str">
        <f>IFERROR(__xludf.DUMMYFUNCTION("""COMPUTED_VALUE"""),"")</f>
        <v/>
      </c>
      <c r="D13123" s="5">
        <v>0.0</v>
      </c>
    </row>
    <row r="13124" ht="14.25" customHeight="1">
      <c r="A13124" s="5"/>
      <c r="B13124" s="5"/>
      <c r="C13124" s="5" t="str">
        <f>IFERROR(__xludf.DUMMYFUNCTION("""COMPUTED_VALUE"""),"")</f>
        <v/>
      </c>
      <c r="D13124" s="5">
        <v>0.0</v>
      </c>
    </row>
    <row r="13125" ht="14.25" customHeight="1">
      <c r="A13125" s="5"/>
      <c r="B13125" s="5"/>
      <c r="C13125" s="5" t="str">
        <f>IFERROR(__xludf.DUMMYFUNCTION("""COMPUTED_VALUE"""),"")</f>
        <v/>
      </c>
      <c r="D13125" s="5">
        <v>0.0</v>
      </c>
    </row>
    <row r="13126" ht="14.25" customHeight="1">
      <c r="A13126" s="5"/>
      <c r="B13126" s="5"/>
      <c r="C13126" s="5" t="str">
        <f>IFERROR(__xludf.DUMMYFUNCTION("""COMPUTED_VALUE"""),"")</f>
        <v/>
      </c>
      <c r="D13126" s="5">
        <v>0.0</v>
      </c>
    </row>
    <row r="13127" ht="14.25" customHeight="1">
      <c r="A13127" s="5"/>
      <c r="B13127" s="5"/>
      <c r="C13127" s="5" t="str">
        <f>IFERROR(__xludf.DUMMYFUNCTION("""COMPUTED_VALUE"""),"")</f>
        <v/>
      </c>
      <c r="D13127" s="5">
        <v>0.0</v>
      </c>
    </row>
    <row r="13128" ht="14.25" customHeight="1">
      <c r="A13128" s="5"/>
      <c r="B13128" s="5"/>
      <c r="C13128" s="5" t="str">
        <f>IFERROR(__xludf.DUMMYFUNCTION("""COMPUTED_VALUE"""),"")</f>
        <v/>
      </c>
      <c r="D13128" s="5">
        <v>0.0</v>
      </c>
    </row>
    <row r="13129" ht="14.25" customHeight="1">
      <c r="A13129" s="5"/>
      <c r="B13129" s="5"/>
      <c r="C13129" s="5" t="str">
        <f>IFERROR(__xludf.DUMMYFUNCTION("""COMPUTED_VALUE"""),"")</f>
        <v/>
      </c>
      <c r="D13129" s="5">
        <v>0.0</v>
      </c>
    </row>
    <row r="13130" ht="14.25" customHeight="1">
      <c r="A13130" s="5"/>
      <c r="B13130" s="5"/>
      <c r="C13130" s="5" t="str">
        <f>IFERROR(__xludf.DUMMYFUNCTION("""COMPUTED_VALUE"""),"")</f>
        <v/>
      </c>
      <c r="D13130" s="5">
        <v>0.0</v>
      </c>
    </row>
    <row r="13131" ht="14.25" customHeight="1">
      <c r="A13131" s="5"/>
      <c r="B13131" s="5"/>
      <c r="C13131" s="5" t="str">
        <f>IFERROR(__xludf.DUMMYFUNCTION("""COMPUTED_VALUE"""),"")</f>
        <v/>
      </c>
      <c r="D13131" s="5">
        <v>0.0</v>
      </c>
    </row>
    <row r="13132" ht="14.25" customHeight="1">
      <c r="A13132" s="5"/>
      <c r="B13132" s="5"/>
      <c r="C13132" s="5" t="str">
        <f>IFERROR(__xludf.DUMMYFUNCTION("""COMPUTED_VALUE"""),"")</f>
        <v/>
      </c>
      <c r="D13132" s="5">
        <v>0.0</v>
      </c>
    </row>
    <row r="13133" ht="14.25" customHeight="1">
      <c r="A13133" s="5"/>
      <c r="B13133" s="5"/>
      <c r="C13133" s="5" t="str">
        <f>IFERROR(__xludf.DUMMYFUNCTION("""COMPUTED_VALUE"""),"")</f>
        <v/>
      </c>
      <c r="D13133" s="5">
        <v>0.0</v>
      </c>
    </row>
    <row r="13134" ht="14.25" customHeight="1">
      <c r="A13134" s="5"/>
      <c r="B13134" s="5"/>
      <c r="C13134" s="5" t="str">
        <f>IFERROR(__xludf.DUMMYFUNCTION("""COMPUTED_VALUE"""),"")</f>
        <v/>
      </c>
      <c r="D13134" s="5">
        <v>0.0</v>
      </c>
    </row>
    <row r="13135" ht="14.25" customHeight="1">
      <c r="A13135" s="5"/>
      <c r="B13135" s="5"/>
      <c r="C13135" s="5" t="str">
        <f>IFERROR(__xludf.DUMMYFUNCTION("""COMPUTED_VALUE"""),"")</f>
        <v/>
      </c>
      <c r="D13135" s="5">
        <v>0.0</v>
      </c>
    </row>
    <row r="13136" ht="14.25" customHeight="1">
      <c r="A13136" s="5"/>
      <c r="B13136" s="5"/>
      <c r="C13136" s="5" t="str">
        <f>IFERROR(__xludf.DUMMYFUNCTION("""COMPUTED_VALUE"""),"")</f>
        <v/>
      </c>
      <c r="D13136" s="5">
        <v>0.0</v>
      </c>
    </row>
    <row r="13137" ht="14.25" customHeight="1">
      <c r="A13137" s="5"/>
      <c r="B13137" s="5"/>
      <c r="C13137" s="5" t="str">
        <f>IFERROR(__xludf.DUMMYFUNCTION("""COMPUTED_VALUE"""),"")</f>
        <v/>
      </c>
      <c r="D13137" s="5">
        <v>0.0</v>
      </c>
    </row>
    <row r="13138" ht="14.25" customHeight="1">
      <c r="A13138" s="5"/>
      <c r="B13138" s="5"/>
      <c r="C13138" s="5" t="str">
        <f>IFERROR(__xludf.DUMMYFUNCTION("""COMPUTED_VALUE"""),"")</f>
        <v/>
      </c>
      <c r="D13138" s="5">
        <v>0.0</v>
      </c>
    </row>
    <row r="13139" ht="14.25" customHeight="1">
      <c r="A13139" s="5"/>
      <c r="B13139" s="5"/>
      <c r="C13139" s="5" t="str">
        <f>IFERROR(__xludf.DUMMYFUNCTION("""COMPUTED_VALUE"""),"")</f>
        <v/>
      </c>
      <c r="D13139" s="5">
        <v>0.0</v>
      </c>
    </row>
    <row r="13140" ht="14.25" customHeight="1">
      <c r="A13140" s="5"/>
      <c r="B13140" s="5"/>
      <c r="C13140" s="5" t="str">
        <f>IFERROR(__xludf.DUMMYFUNCTION("""COMPUTED_VALUE"""),"")</f>
        <v/>
      </c>
      <c r="D13140" s="5">
        <v>0.0</v>
      </c>
    </row>
    <row r="13141" ht="14.25" customHeight="1">
      <c r="A13141" s="5"/>
      <c r="B13141" s="5"/>
      <c r="C13141" s="5" t="str">
        <f>IFERROR(__xludf.DUMMYFUNCTION("""COMPUTED_VALUE"""),"")</f>
        <v/>
      </c>
      <c r="D13141" s="5">
        <v>0.0</v>
      </c>
    </row>
    <row r="13142" ht="14.25" customHeight="1">
      <c r="A13142" s="5"/>
      <c r="B13142" s="5"/>
      <c r="C13142" s="5" t="str">
        <f>IFERROR(__xludf.DUMMYFUNCTION("""COMPUTED_VALUE"""),"")</f>
        <v/>
      </c>
      <c r="D13142" s="5">
        <v>0.0</v>
      </c>
    </row>
    <row r="13143" ht="14.25" customHeight="1">
      <c r="A13143" s="5"/>
      <c r="B13143" s="5"/>
      <c r="C13143" s="5" t="str">
        <f>IFERROR(__xludf.DUMMYFUNCTION("""COMPUTED_VALUE"""),"")</f>
        <v/>
      </c>
      <c r="D13143" s="5">
        <v>0.0</v>
      </c>
    </row>
    <row r="13144" ht="14.25" customHeight="1">
      <c r="A13144" s="5"/>
      <c r="B13144" s="5"/>
      <c r="C13144" s="5" t="str">
        <f>IFERROR(__xludf.DUMMYFUNCTION("""COMPUTED_VALUE"""),"")</f>
        <v/>
      </c>
      <c r="D13144" s="5">
        <v>0.0</v>
      </c>
    </row>
    <row r="13145" ht="14.25" customHeight="1">
      <c r="A13145" s="5"/>
      <c r="B13145" s="5"/>
      <c r="C13145" s="5" t="str">
        <f>IFERROR(__xludf.DUMMYFUNCTION("""COMPUTED_VALUE"""),"")</f>
        <v/>
      </c>
      <c r="D13145" s="5">
        <v>0.0</v>
      </c>
    </row>
    <row r="13146" ht="14.25" customHeight="1">
      <c r="A13146" s="5"/>
      <c r="B13146" s="5"/>
      <c r="C13146" s="5" t="str">
        <f>IFERROR(__xludf.DUMMYFUNCTION("""COMPUTED_VALUE"""),"")</f>
        <v/>
      </c>
      <c r="D13146" s="5">
        <v>0.0</v>
      </c>
    </row>
    <row r="13147" ht="14.25" customHeight="1">
      <c r="A13147" s="5"/>
      <c r="B13147" s="5"/>
      <c r="C13147" s="5" t="str">
        <f>IFERROR(__xludf.DUMMYFUNCTION("""COMPUTED_VALUE"""),"")</f>
        <v/>
      </c>
      <c r="D13147" s="5">
        <v>0.0</v>
      </c>
    </row>
    <row r="13148" ht="14.25" customHeight="1">
      <c r="A13148" s="5"/>
      <c r="B13148" s="5"/>
      <c r="C13148" s="5" t="str">
        <f>IFERROR(__xludf.DUMMYFUNCTION("""COMPUTED_VALUE"""),"")</f>
        <v/>
      </c>
      <c r="D13148" s="5">
        <v>0.0</v>
      </c>
    </row>
    <row r="13149" ht="14.25" customHeight="1">
      <c r="A13149" s="5"/>
      <c r="B13149" s="5"/>
      <c r="C13149" s="5" t="str">
        <f>IFERROR(__xludf.DUMMYFUNCTION("""COMPUTED_VALUE"""),"")</f>
        <v/>
      </c>
      <c r="D13149" s="5">
        <v>0.0</v>
      </c>
    </row>
    <row r="13150" ht="14.25" customHeight="1">
      <c r="A13150" s="5"/>
      <c r="B13150" s="5"/>
      <c r="C13150" s="5" t="str">
        <f>IFERROR(__xludf.DUMMYFUNCTION("""COMPUTED_VALUE"""),"")</f>
        <v/>
      </c>
      <c r="D13150" s="5">
        <v>0.0</v>
      </c>
    </row>
    <row r="13151" ht="14.25" customHeight="1">
      <c r="A13151" s="5"/>
      <c r="B13151" s="5"/>
      <c r="C13151" s="5" t="str">
        <f>IFERROR(__xludf.DUMMYFUNCTION("""COMPUTED_VALUE"""),"")</f>
        <v/>
      </c>
      <c r="D13151" s="5">
        <v>0.0</v>
      </c>
    </row>
    <row r="13152" ht="14.25" customHeight="1">
      <c r="A13152" s="5"/>
      <c r="B13152" s="5"/>
      <c r="C13152" s="5" t="str">
        <f>IFERROR(__xludf.DUMMYFUNCTION("""COMPUTED_VALUE"""),"")</f>
        <v/>
      </c>
      <c r="D13152" s="5">
        <v>0.0</v>
      </c>
    </row>
    <row r="13153" ht="14.25" customHeight="1">
      <c r="A13153" s="5"/>
      <c r="B13153" s="5"/>
      <c r="C13153" s="5" t="str">
        <f>IFERROR(__xludf.DUMMYFUNCTION("""COMPUTED_VALUE"""),"")</f>
        <v/>
      </c>
      <c r="D13153" s="5">
        <v>0.0</v>
      </c>
    </row>
    <row r="13154" ht="14.25" customHeight="1">
      <c r="A13154" s="5"/>
      <c r="B13154" s="5"/>
      <c r="C13154" s="5" t="str">
        <f>IFERROR(__xludf.DUMMYFUNCTION("""COMPUTED_VALUE"""),"")</f>
        <v/>
      </c>
      <c r="D13154" s="5">
        <v>0.0</v>
      </c>
    </row>
    <row r="13155" ht="14.25" customHeight="1">
      <c r="A13155" s="5"/>
      <c r="B13155" s="5"/>
      <c r="C13155" s="5" t="str">
        <f>IFERROR(__xludf.DUMMYFUNCTION("""COMPUTED_VALUE"""),"")</f>
        <v/>
      </c>
      <c r="D13155" s="5">
        <v>0.0</v>
      </c>
    </row>
    <row r="13156" ht="14.25" customHeight="1">
      <c r="A13156" s="5"/>
      <c r="B13156" s="5"/>
      <c r="C13156" s="5" t="str">
        <f>IFERROR(__xludf.DUMMYFUNCTION("""COMPUTED_VALUE"""),"")</f>
        <v/>
      </c>
      <c r="D13156" s="5">
        <v>0.0</v>
      </c>
    </row>
    <row r="13157" ht="14.25" customHeight="1">
      <c r="A13157" s="5"/>
      <c r="B13157" s="5"/>
      <c r="C13157" s="5" t="str">
        <f>IFERROR(__xludf.DUMMYFUNCTION("""COMPUTED_VALUE"""),"")</f>
        <v/>
      </c>
      <c r="D13157" s="5">
        <v>0.0</v>
      </c>
    </row>
    <row r="13158" ht="14.25" customHeight="1">
      <c r="A13158" s="5"/>
      <c r="B13158" s="5"/>
      <c r="C13158" s="5" t="str">
        <f>IFERROR(__xludf.DUMMYFUNCTION("""COMPUTED_VALUE"""),"")</f>
        <v/>
      </c>
      <c r="D13158" s="5">
        <v>0.0</v>
      </c>
    </row>
    <row r="13159" ht="14.25" customHeight="1">
      <c r="A13159" s="5"/>
      <c r="B13159" s="5"/>
      <c r="C13159" s="5" t="str">
        <f>IFERROR(__xludf.DUMMYFUNCTION("""COMPUTED_VALUE"""),"")</f>
        <v/>
      </c>
      <c r="D13159" s="5">
        <v>0.0</v>
      </c>
    </row>
    <row r="13160" ht="14.25" customHeight="1">
      <c r="A13160" s="5"/>
      <c r="B13160" s="5"/>
      <c r="C13160" s="5" t="str">
        <f>IFERROR(__xludf.DUMMYFUNCTION("""COMPUTED_VALUE"""),"")</f>
        <v/>
      </c>
      <c r="D13160" s="5">
        <v>0.0</v>
      </c>
    </row>
    <row r="13161" ht="14.25" customHeight="1">
      <c r="A13161" s="5"/>
      <c r="B13161" s="5"/>
      <c r="C13161" s="5" t="str">
        <f>IFERROR(__xludf.DUMMYFUNCTION("""COMPUTED_VALUE"""),"")</f>
        <v/>
      </c>
      <c r="D13161" s="5">
        <v>0.0</v>
      </c>
    </row>
    <row r="13162" ht="14.25" customHeight="1">
      <c r="A13162" s="5"/>
      <c r="B13162" s="5"/>
      <c r="C13162" s="5" t="str">
        <f>IFERROR(__xludf.DUMMYFUNCTION("""COMPUTED_VALUE"""),"")</f>
        <v/>
      </c>
      <c r="D13162" s="5">
        <v>0.0</v>
      </c>
    </row>
    <row r="13163" ht="14.25" customHeight="1">
      <c r="A13163" s="5"/>
      <c r="B13163" s="5"/>
      <c r="C13163" s="5" t="str">
        <f>IFERROR(__xludf.DUMMYFUNCTION("""COMPUTED_VALUE"""),"")</f>
        <v/>
      </c>
      <c r="D13163" s="5">
        <v>0.0</v>
      </c>
    </row>
    <row r="13164" ht="14.25" customHeight="1">
      <c r="A13164" s="5"/>
      <c r="B13164" s="5"/>
      <c r="C13164" s="5" t="str">
        <f>IFERROR(__xludf.DUMMYFUNCTION("""COMPUTED_VALUE"""),"")</f>
        <v/>
      </c>
      <c r="D13164" s="5">
        <v>0.0</v>
      </c>
    </row>
    <row r="13165" ht="14.25" customHeight="1">
      <c r="A13165" s="5"/>
      <c r="B13165" s="5"/>
      <c r="C13165" s="5" t="str">
        <f>IFERROR(__xludf.DUMMYFUNCTION("""COMPUTED_VALUE"""),"")</f>
        <v/>
      </c>
      <c r="D13165" s="5">
        <v>0.0</v>
      </c>
    </row>
    <row r="13166" ht="14.25" customHeight="1">
      <c r="A13166" s="5"/>
      <c r="B13166" s="5"/>
      <c r="C13166" s="5" t="str">
        <f>IFERROR(__xludf.DUMMYFUNCTION("""COMPUTED_VALUE"""),"")</f>
        <v/>
      </c>
      <c r="D13166" s="5">
        <v>0.0</v>
      </c>
    </row>
    <row r="13167" ht="14.25" customHeight="1">
      <c r="A13167" s="5"/>
      <c r="B13167" s="5"/>
      <c r="C13167" s="5" t="str">
        <f>IFERROR(__xludf.DUMMYFUNCTION("""COMPUTED_VALUE"""),"")</f>
        <v/>
      </c>
      <c r="D13167" s="5">
        <v>0.0</v>
      </c>
    </row>
    <row r="13168" ht="14.25" customHeight="1">
      <c r="A13168" s="5"/>
      <c r="B13168" s="5"/>
      <c r="C13168" s="5" t="str">
        <f>IFERROR(__xludf.DUMMYFUNCTION("""COMPUTED_VALUE"""),"")</f>
        <v/>
      </c>
      <c r="D13168" s="5">
        <v>0.0</v>
      </c>
    </row>
    <row r="13169" ht="14.25" customHeight="1">
      <c r="A13169" s="5"/>
      <c r="B13169" s="5"/>
      <c r="C13169" s="5" t="str">
        <f>IFERROR(__xludf.DUMMYFUNCTION("""COMPUTED_VALUE"""),"")</f>
        <v/>
      </c>
      <c r="D13169" s="5">
        <v>0.0</v>
      </c>
    </row>
    <row r="13170" ht="14.25" customHeight="1">
      <c r="A13170" s="5"/>
      <c r="B13170" s="5"/>
      <c r="C13170" s="5" t="str">
        <f>IFERROR(__xludf.DUMMYFUNCTION("""COMPUTED_VALUE"""),"")</f>
        <v/>
      </c>
      <c r="D13170" s="5">
        <v>0.0</v>
      </c>
    </row>
    <row r="13171" ht="14.25" customHeight="1">
      <c r="A13171" s="5"/>
      <c r="B13171" s="5"/>
      <c r="C13171" s="5" t="str">
        <f>IFERROR(__xludf.DUMMYFUNCTION("""COMPUTED_VALUE"""),"")</f>
        <v/>
      </c>
      <c r="D13171" s="5">
        <v>0.0</v>
      </c>
    </row>
    <row r="13172" ht="14.25" customHeight="1">
      <c r="A13172" s="5"/>
      <c r="B13172" s="5"/>
      <c r="C13172" s="5" t="str">
        <f>IFERROR(__xludf.DUMMYFUNCTION("""COMPUTED_VALUE"""),"")</f>
        <v/>
      </c>
      <c r="D13172" s="5">
        <v>0.0</v>
      </c>
    </row>
    <row r="13173" ht="14.25" customHeight="1">
      <c r="A13173" s="5"/>
      <c r="B13173" s="5"/>
      <c r="C13173" s="5" t="str">
        <f>IFERROR(__xludf.DUMMYFUNCTION("""COMPUTED_VALUE"""),"")</f>
        <v/>
      </c>
      <c r="D13173" s="5">
        <v>0.0</v>
      </c>
    </row>
    <row r="13174" ht="14.25" customHeight="1">
      <c r="A13174" s="5"/>
      <c r="B13174" s="5"/>
      <c r="C13174" s="5" t="str">
        <f>IFERROR(__xludf.DUMMYFUNCTION("""COMPUTED_VALUE"""),"")</f>
        <v/>
      </c>
      <c r="D13174" s="5">
        <v>0.0</v>
      </c>
    </row>
    <row r="13175" ht="14.25" customHeight="1">
      <c r="A13175" s="5"/>
      <c r="B13175" s="5"/>
      <c r="C13175" s="5" t="str">
        <f>IFERROR(__xludf.DUMMYFUNCTION("""COMPUTED_VALUE"""),"")</f>
        <v/>
      </c>
      <c r="D13175" s="5">
        <v>0.0</v>
      </c>
    </row>
    <row r="13176" ht="14.25" customHeight="1">
      <c r="A13176" s="5"/>
      <c r="B13176" s="5"/>
      <c r="C13176" s="5" t="str">
        <f>IFERROR(__xludf.DUMMYFUNCTION("""COMPUTED_VALUE"""),"")</f>
        <v/>
      </c>
      <c r="D13176" s="5">
        <v>0.0</v>
      </c>
    </row>
    <row r="13177" ht="14.25" customHeight="1">
      <c r="A13177" s="5"/>
      <c r="B13177" s="5"/>
      <c r="C13177" s="5" t="str">
        <f>IFERROR(__xludf.DUMMYFUNCTION("""COMPUTED_VALUE"""),"")</f>
        <v/>
      </c>
      <c r="D13177" s="5">
        <v>0.0</v>
      </c>
    </row>
    <row r="13178" ht="14.25" customHeight="1">
      <c r="A13178" s="5"/>
      <c r="B13178" s="5"/>
      <c r="C13178" s="5" t="str">
        <f>IFERROR(__xludf.DUMMYFUNCTION("""COMPUTED_VALUE"""),"")</f>
        <v/>
      </c>
      <c r="D13178" s="5">
        <v>0.0</v>
      </c>
    </row>
    <row r="13179" ht="14.25" customHeight="1">
      <c r="A13179" s="5"/>
      <c r="B13179" s="5"/>
      <c r="C13179" s="5" t="str">
        <f>IFERROR(__xludf.DUMMYFUNCTION("""COMPUTED_VALUE"""),"")</f>
        <v/>
      </c>
      <c r="D13179" s="5">
        <v>0.0</v>
      </c>
    </row>
    <row r="13180" ht="14.25" customHeight="1">
      <c r="A13180" s="5"/>
      <c r="B13180" s="5"/>
      <c r="C13180" s="5" t="str">
        <f>IFERROR(__xludf.DUMMYFUNCTION("""COMPUTED_VALUE"""),"")</f>
        <v/>
      </c>
      <c r="D13180" s="5">
        <v>0.0</v>
      </c>
    </row>
    <row r="13181" ht="14.25" customHeight="1">
      <c r="A13181" s="5"/>
      <c r="B13181" s="5"/>
      <c r="C13181" s="5" t="str">
        <f>IFERROR(__xludf.DUMMYFUNCTION("""COMPUTED_VALUE"""),"")</f>
        <v/>
      </c>
      <c r="D13181" s="5">
        <v>0.0</v>
      </c>
    </row>
    <row r="13182" ht="14.25" customHeight="1">
      <c r="A13182" s="5"/>
      <c r="B13182" s="5"/>
      <c r="C13182" s="5" t="str">
        <f>IFERROR(__xludf.DUMMYFUNCTION("""COMPUTED_VALUE"""),"")</f>
        <v/>
      </c>
      <c r="D13182" s="5">
        <v>0.0</v>
      </c>
    </row>
    <row r="13183" ht="14.25" customHeight="1">
      <c r="A13183" s="5"/>
      <c r="B13183" s="5"/>
      <c r="C13183" s="5" t="str">
        <f>IFERROR(__xludf.DUMMYFUNCTION("""COMPUTED_VALUE"""),"")</f>
        <v/>
      </c>
      <c r="D13183" s="5">
        <v>0.0</v>
      </c>
    </row>
    <row r="13184" ht="14.25" customHeight="1">
      <c r="A13184" s="5"/>
      <c r="B13184" s="5"/>
      <c r="C13184" s="5" t="str">
        <f>IFERROR(__xludf.DUMMYFUNCTION("""COMPUTED_VALUE"""),"")</f>
        <v/>
      </c>
      <c r="D13184" s="5">
        <v>0.0</v>
      </c>
    </row>
    <row r="13185" ht="14.25" customHeight="1">
      <c r="A13185" s="5"/>
      <c r="B13185" s="5"/>
      <c r="C13185" s="5" t="str">
        <f>IFERROR(__xludf.DUMMYFUNCTION("""COMPUTED_VALUE"""),"")</f>
        <v/>
      </c>
      <c r="D13185" s="5">
        <v>0.0</v>
      </c>
    </row>
    <row r="13186" ht="14.25" customHeight="1">
      <c r="A13186" s="5"/>
      <c r="B13186" s="5"/>
      <c r="C13186" s="5" t="str">
        <f>IFERROR(__xludf.DUMMYFUNCTION("""COMPUTED_VALUE"""),"")</f>
        <v/>
      </c>
      <c r="D13186" s="5">
        <v>0.0</v>
      </c>
    </row>
    <row r="13187" ht="14.25" customHeight="1">
      <c r="A13187" s="5"/>
      <c r="B13187" s="5"/>
      <c r="C13187" s="5" t="str">
        <f>IFERROR(__xludf.DUMMYFUNCTION("""COMPUTED_VALUE"""),"")</f>
        <v/>
      </c>
      <c r="D13187" s="5">
        <v>0.0</v>
      </c>
    </row>
    <row r="13188" ht="14.25" customHeight="1">
      <c r="A13188" s="5"/>
      <c r="B13188" s="5"/>
      <c r="C13188" s="5" t="str">
        <f>IFERROR(__xludf.DUMMYFUNCTION("""COMPUTED_VALUE"""),"")</f>
        <v/>
      </c>
      <c r="D13188" s="5">
        <v>0.0</v>
      </c>
    </row>
    <row r="13189" ht="14.25" customHeight="1">
      <c r="A13189" s="5"/>
      <c r="B13189" s="5"/>
      <c r="C13189" s="5" t="str">
        <f>IFERROR(__xludf.DUMMYFUNCTION("""COMPUTED_VALUE"""),"")</f>
        <v/>
      </c>
      <c r="D13189" s="5">
        <v>0.0</v>
      </c>
    </row>
    <row r="13190" ht="14.25" customHeight="1">
      <c r="A13190" s="5"/>
      <c r="B13190" s="5"/>
      <c r="C13190" s="5" t="str">
        <f>IFERROR(__xludf.DUMMYFUNCTION("""COMPUTED_VALUE"""),"")</f>
        <v/>
      </c>
      <c r="D13190" s="5">
        <v>0.0</v>
      </c>
    </row>
    <row r="13191" ht="14.25" customHeight="1">
      <c r="A13191" s="5"/>
      <c r="B13191" s="5"/>
      <c r="C13191" s="5" t="str">
        <f>IFERROR(__xludf.DUMMYFUNCTION("""COMPUTED_VALUE"""),"")</f>
        <v/>
      </c>
      <c r="D13191" s="5">
        <v>0.0</v>
      </c>
    </row>
    <row r="13192" ht="14.25" customHeight="1">
      <c r="A13192" s="5"/>
      <c r="B13192" s="5"/>
      <c r="C13192" s="5" t="str">
        <f>IFERROR(__xludf.DUMMYFUNCTION("""COMPUTED_VALUE"""),"")</f>
        <v/>
      </c>
      <c r="D13192" s="5">
        <v>0.0</v>
      </c>
    </row>
    <row r="13193" ht="14.25" customHeight="1">
      <c r="A13193" s="5"/>
      <c r="B13193" s="5"/>
      <c r="C13193" s="5" t="str">
        <f>IFERROR(__xludf.DUMMYFUNCTION("""COMPUTED_VALUE"""),"")</f>
        <v/>
      </c>
      <c r="D13193" s="5">
        <v>0.0</v>
      </c>
    </row>
    <row r="13194" ht="14.25" customHeight="1">
      <c r="A13194" s="5"/>
      <c r="B13194" s="5"/>
      <c r="C13194" s="5" t="str">
        <f>IFERROR(__xludf.DUMMYFUNCTION("""COMPUTED_VALUE"""),"")</f>
        <v/>
      </c>
      <c r="D13194" s="5">
        <v>0.0</v>
      </c>
    </row>
    <row r="13195" ht="14.25" customHeight="1">
      <c r="A13195" s="5"/>
      <c r="B13195" s="5"/>
      <c r="C13195" s="5" t="str">
        <f>IFERROR(__xludf.DUMMYFUNCTION("""COMPUTED_VALUE"""),"")</f>
        <v/>
      </c>
      <c r="D13195" s="5">
        <v>0.0</v>
      </c>
    </row>
    <row r="13196" ht="14.25" customHeight="1">
      <c r="A13196" s="5"/>
      <c r="B13196" s="5"/>
      <c r="C13196" s="5" t="str">
        <f>IFERROR(__xludf.DUMMYFUNCTION("""COMPUTED_VALUE"""),"")</f>
        <v/>
      </c>
      <c r="D13196" s="5">
        <v>0.0</v>
      </c>
    </row>
    <row r="13197" ht="14.25" customHeight="1">
      <c r="A13197" s="5"/>
      <c r="B13197" s="5"/>
      <c r="C13197" s="5" t="str">
        <f>IFERROR(__xludf.DUMMYFUNCTION("""COMPUTED_VALUE"""),"")</f>
        <v/>
      </c>
      <c r="D13197" s="5">
        <v>0.0</v>
      </c>
    </row>
    <row r="13198" ht="14.25" customHeight="1">
      <c r="A13198" s="5"/>
      <c r="B13198" s="5"/>
      <c r="C13198" s="5" t="str">
        <f>IFERROR(__xludf.DUMMYFUNCTION("""COMPUTED_VALUE"""),"")</f>
        <v/>
      </c>
      <c r="D13198" s="5">
        <v>0.0</v>
      </c>
    </row>
    <row r="13199" ht="14.25" customHeight="1">
      <c r="A13199" s="5"/>
      <c r="B13199" s="5"/>
      <c r="C13199" s="5" t="str">
        <f>IFERROR(__xludf.DUMMYFUNCTION("""COMPUTED_VALUE"""),"")</f>
        <v/>
      </c>
      <c r="D13199" s="5">
        <v>0.0</v>
      </c>
    </row>
    <row r="13200" ht="14.25" customHeight="1">
      <c r="A13200" s="5"/>
      <c r="B13200" s="5"/>
      <c r="C13200" s="5" t="str">
        <f>IFERROR(__xludf.DUMMYFUNCTION("""COMPUTED_VALUE"""),"")</f>
        <v/>
      </c>
      <c r="D13200" s="5">
        <v>0.0</v>
      </c>
    </row>
    <row r="13201" ht="14.25" customHeight="1">
      <c r="A13201" s="5"/>
      <c r="B13201" s="5"/>
      <c r="C13201" s="5" t="str">
        <f>IFERROR(__xludf.DUMMYFUNCTION("""COMPUTED_VALUE"""),"")</f>
        <v/>
      </c>
      <c r="D13201" s="5">
        <v>0.0</v>
      </c>
    </row>
    <row r="13202" ht="14.25" customHeight="1">
      <c r="A13202" s="5"/>
      <c r="B13202" s="5"/>
      <c r="C13202" s="5" t="str">
        <f>IFERROR(__xludf.DUMMYFUNCTION("""COMPUTED_VALUE"""),"")</f>
        <v/>
      </c>
      <c r="D13202" s="5">
        <v>0.0</v>
      </c>
    </row>
    <row r="13203" ht="14.25" customHeight="1">
      <c r="A13203" s="5"/>
      <c r="B13203" s="5"/>
      <c r="C13203" s="5" t="str">
        <f>IFERROR(__xludf.DUMMYFUNCTION("""COMPUTED_VALUE"""),"")</f>
        <v/>
      </c>
      <c r="D13203" s="5">
        <v>0.0</v>
      </c>
    </row>
    <row r="13204" ht="14.25" customHeight="1">
      <c r="A13204" s="5"/>
      <c r="B13204" s="5"/>
      <c r="C13204" s="5" t="str">
        <f>IFERROR(__xludf.DUMMYFUNCTION("""COMPUTED_VALUE"""),"")</f>
        <v/>
      </c>
      <c r="D13204" s="5">
        <v>0.0</v>
      </c>
    </row>
    <row r="13205" ht="14.25" customHeight="1">
      <c r="A13205" s="5"/>
      <c r="B13205" s="5"/>
      <c r="C13205" s="5" t="str">
        <f>IFERROR(__xludf.DUMMYFUNCTION("""COMPUTED_VALUE"""),"")</f>
        <v/>
      </c>
      <c r="D13205" s="5">
        <v>0.0</v>
      </c>
    </row>
    <row r="13206" ht="14.25" customHeight="1">
      <c r="A13206" s="5"/>
      <c r="B13206" s="5"/>
      <c r="C13206" s="5" t="str">
        <f>IFERROR(__xludf.DUMMYFUNCTION("""COMPUTED_VALUE"""),"")</f>
        <v/>
      </c>
      <c r="D13206" s="5">
        <v>0.0</v>
      </c>
    </row>
    <row r="13207" ht="14.25" customHeight="1">
      <c r="A13207" s="5"/>
      <c r="B13207" s="5"/>
      <c r="C13207" s="5" t="str">
        <f>IFERROR(__xludf.DUMMYFUNCTION("""COMPUTED_VALUE"""),"")</f>
        <v/>
      </c>
      <c r="D13207" s="5">
        <v>0.0</v>
      </c>
    </row>
    <row r="13208" ht="14.25" customHeight="1">
      <c r="A13208" s="5"/>
      <c r="B13208" s="5"/>
      <c r="C13208" s="5" t="str">
        <f>IFERROR(__xludf.DUMMYFUNCTION("""COMPUTED_VALUE"""),"")</f>
        <v/>
      </c>
      <c r="D13208" s="5">
        <v>0.0</v>
      </c>
    </row>
    <row r="13209" ht="14.25" customHeight="1">
      <c r="A13209" s="5"/>
      <c r="B13209" s="5"/>
      <c r="C13209" s="5" t="str">
        <f>IFERROR(__xludf.DUMMYFUNCTION("""COMPUTED_VALUE"""),"")</f>
        <v/>
      </c>
      <c r="D13209" s="5">
        <v>0.0</v>
      </c>
    </row>
    <row r="13210" ht="14.25" customHeight="1">
      <c r="A13210" s="5"/>
      <c r="B13210" s="5"/>
      <c r="C13210" s="5" t="str">
        <f>IFERROR(__xludf.DUMMYFUNCTION("""COMPUTED_VALUE"""),"")</f>
        <v/>
      </c>
      <c r="D13210" s="5">
        <v>0.0</v>
      </c>
    </row>
    <row r="13211" ht="14.25" customHeight="1">
      <c r="A13211" s="5"/>
      <c r="B13211" s="5"/>
      <c r="C13211" s="5" t="str">
        <f>IFERROR(__xludf.DUMMYFUNCTION("""COMPUTED_VALUE"""),"")</f>
        <v/>
      </c>
      <c r="D13211" s="5">
        <v>0.0</v>
      </c>
    </row>
    <row r="13212" ht="14.25" customHeight="1">
      <c r="A13212" s="5"/>
      <c r="B13212" s="5"/>
      <c r="C13212" s="5" t="str">
        <f>IFERROR(__xludf.DUMMYFUNCTION("""COMPUTED_VALUE"""),"")</f>
        <v/>
      </c>
      <c r="D13212" s="5">
        <v>0.0</v>
      </c>
    </row>
    <row r="13213" ht="14.25" customHeight="1">
      <c r="A13213" s="5"/>
      <c r="B13213" s="5"/>
      <c r="C13213" s="5" t="str">
        <f>IFERROR(__xludf.DUMMYFUNCTION("""COMPUTED_VALUE"""),"")</f>
        <v/>
      </c>
      <c r="D13213" s="5">
        <v>0.0</v>
      </c>
    </row>
    <row r="13214" ht="14.25" customHeight="1">
      <c r="A13214" s="5"/>
      <c r="B13214" s="5"/>
      <c r="C13214" s="5" t="str">
        <f>IFERROR(__xludf.DUMMYFUNCTION("""COMPUTED_VALUE"""),"")</f>
        <v/>
      </c>
      <c r="D13214" s="5">
        <v>0.0</v>
      </c>
    </row>
    <row r="13215" ht="14.25" customHeight="1">
      <c r="A13215" s="5"/>
      <c r="B13215" s="5"/>
      <c r="C13215" s="5" t="str">
        <f>IFERROR(__xludf.DUMMYFUNCTION("""COMPUTED_VALUE"""),"")</f>
        <v/>
      </c>
      <c r="D13215" s="5">
        <v>0.0</v>
      </c>
    </row>
    <row r="13216" ht="14.25" customHeight="1">
      <c r="A13216" s="5"/>
      <c r="B13216" s="5"/>
      <c r="C13216" s="5" t="str">
        <f>IFERROR(__xludf.DUMMYFUNCTION("""COMPUTED_VALUE"""),"")</f>
        <v/>
      </c>
      <c r="D13216" s="5">
        <v>0.0</v>
      </c>
    </row>
    <row r="13217" ht="14.25" customHeight="1">
      <c r="A13217" s="5"/>
      <c r="B13217" s="5"/>
      <c r="C13217" s="5" t="str">
        <f>IFERROR(__xludf.DUMMYFUNCTION("""COMPUTED_VALUE"""),"")</f>
        <v/>
      </c>
      <c r="D13217" s="5">
        <v>0.0</v>
      </c>
    </row>
    <row r="13218" ht="14.25" customHeight="1">
      <c r="A13218" s="5"/>
      <c r="B13218" s="5"/>
      <c r="C13218" s="5" t="str">
        <f>IFERROR(__xludf.DUMMYFUNCTION("""COMPUTED_VALUE"""),"")</f>
        <v/>
      </c>
      <c r="D13218" s="5">
        <v>0.0</v>
      </c>
    </row>
    <row r="13219" ht="14.25" customHeight="1">
      <c r="A13219" s="5"/>
      <c r="B13219" s="5"/>
      <c r="C13219" s="5" t="str">
        <f>IFERROR(__xludf.DUMMYFUNCTION("""COMPUTED_VALUE"""),"")</f>
        <v/>
      </c>
      <c r="D13219" s="5">
        <v>0.0</v>
      </c>
    </row>
    <row r="13220" ht="14.25" customHeight="1">
      <c r="A13220" s="5"/>
      <c r="B13220" s="5"/>
      <c r="C13220" s="5" t="str">
        <f>IFERROR(__xludf.DUMMYFUNCTION("""COMPUTED_VALUE"""),"")</f>
        <v/>
      </c>
      <c r="D13220" s="5">
        <v>0.0</v>
      </c>
    </row>
    <row r="13221" ht="14.25" customHeight="1">
      <c r="A13221" s="5"/>
      <c r="B13221" s="5"/>
      <c r="C13221" s="5" t="str">
        <f>IFERROR(__xludf.DUMMYFUNCTION("""COMPUTED_VALUE"""),"")</f>
        <v/>
      </c>
      <c r="D13221" s="5">
        <v>0.0</v>
      </c>
    </row>
    <row r="13222" ht="14.25" customHeight="1">
      <c r="A13222" s="5"/>
      <c r="B13222" s="5"/>
      <c r="C13222" s="5" t="str">
        <f>IFERROR(__xludf.DUMMYFUNCTION("""COMPUTED_VALUE"""),"")</f>
        <v/>
      </c>
      <c r="D13222" s="5">
        <v>0.0</v>
      </c>
    </row>
    <row r="13223" ht="14.25" customHeight="1">
      <c r="A13223" s="5"/>
      <c r="B13223" s="5"/>
      <c r="C13223" s="5" t="str">
        <f>IFERROR(__xludf.DUMMYFUNCTION("""COMPUTED_VALUE"""),"")</f>
        <v/>
      </c>
      <c r="D13223" s="5">
        <v>0.0</v>
      </c>
    </row>
    <row r="13224" ht="14.25" customHeight="1">
      <c r="A13224" s="5"/>
      <c r="B13224" s="5"/>
      <c r="C13224" s="5" t="str">
        <f>IFERROR(__xludf.DUMMYFUNCTION("""COMPUTED_VALUE"""),"")</f>
        <v/>
      </c>
      <c r="D13224" s="5">
        <v>0.0</v>
      </c>
    </row>
    <row r="13225" ht="14.25" customHeight="1">
      <c r="A13225" s="5"/>
      <c r="B13225" s="5"/>
      <c r="C13225" s="5" t="str">
        <f>IFERROR(__xludf.DUMMYFUNCTION("""COMPUTED_VALUE"""),"")</f>
        <v/>
      </c>
      <c r="D13225" s="5">
        <v>0.0</v>
      </c>
    </row>
    <row r="13226" ht="14.25" customHeight="1">
      <c r="A13226" s="5"/>
      <c r="B13226" s="5"/>
      <c r="C13226" s="5" t="str">
        <f>IFERROR(__xludf.DUMMYFUNCTION("""COMPUTED_VALUE"""),"")</f>
        <v/>
      </c>
      <c r="D13226" s="5">
        <v>0.0</v>
      </c>
    </row>
    <row r="13227" ht="14.25" customHeight="1">
      <c r="A13227" s="5"/>
      <c r="B13227" s="5"/>
      <c r="C13227" s="5" t="str">
        <f>IFERROR(__xludf.DUMMYFUNCTION("""COMPUTED_VALUE"""),"")</f>
        <v/>
      </c>
      <c r="D13227" s="5">
        <v>0.0</v>
      </c>
    </row>
    <row r="13228" ht="14.25" customHeight="1">
      <c r="A13228" s="5"/>
      <c r="B13228" s="5"/>
      <c r="C13228" s="5" t="str">
        <f>IFERROR(__xludf.DUMMYFUNCTION("""COMPUTED_VALUE"""),"")</f>
        <v/>
      </c>
      <c r="D13228" s="5">
        <v>0.0</v>
      </c>
    </row>
    <row r="13229" ht="14.25" customHeight="1">
      <c r="A13229" s="5"/>
      <c r="B13229" s="5"/>
      <c r="C13229" s="5" t="str">
        <f>IFERROR(__xludf.DUMMYFUNCTION("""COMPUTED_VALUE"""),"")</f>
        <v/>
      </c>
      <c r="D13229" s="5">
        <v>0.0</v>
      </c>
    </row>
    <row r="13230" ht="14.25" customHeight="1">
      <c r="A13230" s="5"/>
      <c r="B13230" s="5"/>
      <c r="C13230" s="5" t="str">
        <f>IFERROR(__xludf.DUMMYFUNCTION("""COMPUTED_VALUE"""),"")</f>
        <v/>
      </c>
      <c r="D13230" s="5">
        <v>0.0</v>
      </c>
    </row>
    <row r="13231" ht="14.25" customHeight="1">
      <c r="A13231" s="5"/>
      <c r="B13231" s="5"/>
      <c r="C13231" s="5" t="str">
        <f>IFERROR(__xludf.DUMMYFUNCTION("""COMPUTED_VALUE"""),"")</f>
        <v/>
      </c>
      <c r="D13231" s="5">
        <v>0.0</v>
      </c>
    </row>
    <row r="13232" ht="14.25" customHeight="1">
      <c r="A13232" s="5"/>
      <c r="B13232" s="5"/>
      <c r="C13232" s="5" t="str">
        <f>IFERROR(__xludf.DUMMYFUNCTION("""COMPUTED_VALUE"""),"")</f>
        <v/>
      </c>
      <c r="D13232" s="5">
        <v>0.0</v>
      </c>
    </row>
    <row r="13233" ht="14.25" customHeight="1">
      <c r="A13233" s="5"/>
      <c r="B13233" s="5"/>
      <c r="C13233" s="5" t="str">
        <f>IFERROR(__xludf.DUMMYFUNCTION("""COMPUTED_VALUE"""),"")</f>
        <v/>
      </c>
      <c r="D13233" s="5">
        <v>0.0</v>
      </c>
    </row>
    <row r="13234" ht="14.25" customHeight="1">
      <c r="A13234" s="5"/>
      <c r="B13234" s="5"/>
      <c r="C13234" s="5" t="str">
        <f>IFERROR(__xludf.DUMMYFUNCTION("""COMPUTED_VALUE"""),"")</f>
        <v/>
      </c>
      <c r="D13234" s="5">
        <v>0.0</v>
      </c>
    </row>
    <row r="13235" ht="14.25" customHeight="1">
      <c r="A13235" s="5"/>
      <c r="B13235" s="5"/>
      <c r="C13235" s="5" t="str">
        <f>IFERROR(__xludf.DUMMYFUNCTION("""COMPUTED_VALUE"""),"")</f>
        <v/>
      </c>
      <c r="D13235" s="5">
        <v>0.0</v>
      </c>
    </row>
    <row r="13236" ht="14.25" customHeight="1">
      <c r="A13236" s="5"/>
      <c r="B13236" s="5"/>
      <c r="C13236" s="5" t="str">
        <f>IFERROR(__xludf.DUMMYFUNCTION("""COMPUTED_VALUE"""),"")</f>
        <v/>
      </c>
      <c r="D13236" s="5">
        <v>0.0</v>
      </c>
    </row>
    <row r="13237" ht="14.25" customHeight="1">
      <c r="A13237" s="5"/>
      <c r="B13237" s="5"/>
      <c r="C13237" s="5" t="str">
        <f>IFERROR(__xludf.DUMMYFUNCTION("""COMPUTED_VALUE"""),"")</f>
        <v/>
      </c>
      <c r="D13237" s="5">
        <v>0.0</v>
      </c>
    </row>
    <row r="13238" ht="14.25" customHeight="1">
      <c r="A13238" s="5"/>
      <c r="B13238" s="5"/>
      <c r="C13238" s="5" t="str">
        <f>IFERROR(__xludf.DUMMYFUNCTION("""COMPUTED_VALUE"""),"")</f>
        <v/>
      </c>
      <c r="D13238" s="5">
        <v>0.0</v>
      </c>
    </row>
    <row r="13239" ht="14.25" customHeight="1">
      <c r="A13239" s="5"/>
      <c r="B13239" s="5"/>
      <c r="C13239" s="5" t="str">
        <f>IFERROR(__xludf.DUMMYFUNCTION("""COMPUTED_VALUE"""),"")</f>
        <v/>
      </c>
      <c r="D13239" s="5">
        <v>0.0</v>
      </c>
    </row>
    <row r="13240" ht="14.25" customHeight="1">
      <c r="A13240" s="5"/>
      <c r="B13240" s="5"/>
      <c r="C13240" s="5" t="str">
        <f>IFERROR(__xludf.DUMMYFUNCTION("""COMPUTED_VALUE"""),"")</f>
        <v/>
      </c>
      <c r="D13240" s="5">
        <v>0.0</v>
      </c>
    </row>
    <row r="13241" ht="14.25" customHeight="1">
      <c r="A13241" s="5"/>
      <c r="B13241" s="5"/>
      <c r="C13241" s="5" t="str">
        <f>IFERROR(__xludf.DUMMYFUNCTION("""COMPUTED_VALUE"""),"")</f>
        <v/>
      </c>
      <c r="D13241" s="5">
        <v>0.0</v>
      </c>
    </row>
    <row r="13242" ht="14.25" customHeight="1">
      <c r="A13242" s="5"/>
      <c r="B13242" s="5"/>
      <c r="C13242" s="5" t="str">
        <f>IFERROR(__xludf.DUMMYFUNCTION("""COMPUTED_VALUE"""),"")</f>
        <v/>
      </c>
      <c r="D13242" s="5">
        <v>0.0</v>
      </c>
    </row>
    <row r="13243" ht="14.25" customHeight="1">
      <c r="A13243" s="5"/>
      <c r="B13243" s="5"/>
      <c r="C13243" s="5" t="str">
        <f>IFERROR(__xludf.DUMMYFUNCTION("""COMPUTED_VALUE"""),"")</f>
        <v/>
      </c>
      <c r="D13243" s="5">
        <v>0.0</v>
      </c>
    </row>
    <row r="13244" ht="14.25" customHeight="1">
      <c r="A13244" s="5"/>
      <c r="B13244" s="5"/>
      <c r="C13244" s="5" t="str">
        <f>IFERROR(__xludf.DUMMYFUNCTION("""COMPUTED_VALUE"""),"")</f>
        <v/>
      </c>
      <c r="D13244" s="5">
        <v>0.0</v>
      </c>
    </row>
    <row r="13245" ht="14.25" customHeight="1">
      <c r="A13245" s="5"/>
      <c r="B13245" s="5"/>
      <c r="C13245" s="5" t="str">
        <f>IFERROR(__xludf.DUMMYFUNCTION("""COMPUTED_VALUE"""),"")</f>
        <v/>
      </c>
      <c r="D13245" s="5">
        <v>0.0</v>
      </c>
    </row>
    <row r="13246" ht="14.25" customHeight="1">
      <c r="A13246" s="5"/>
      <c r="B13246" s="5"/>
      <c r="C13246" s="5" t="str">
        <f>IFERROR(__xludf.DUMMYFUNCTION("""COMPUTED_VALUE"""),"")</f>
        <v/>
      </c>
      <c r="D13246" s="5">
        <v>0.0</v>
      </c>
    </row>
    <row r="13247" ht="14.25" customHeight="1">
      <c r="A13247" s="5"/>
      <c r="B13247" s="5"/>
      <c r="C13247" s="5" t="str">
        <f>IFERROR(__xludf.DUMMYFUNCTION("""COMPUTED_VALUE"""),"")</f>
        <v/>
      </c>
      <c r="D13247" s="5">
        <v>0.0</v>
      </c>
    </row>
    <row r="13248" ht="14.25" customHeight="1">
      <c r="A13248" s="5"/>
      <c r="B13248" s="5"/>
      <c r="C13248" s="5" t="str">
        <f>IFERROR(__xludf.DUMMYFUNCTION("""COMPUTED_VALUE"""),"")</f>
        <v/>
      </c>
      <c r="D13248" s="5">
        <v>0.0</v>
      </c>
    </row>
    <row r="13249" ht="14.25" customHeight="1">
      <c r="A13249" s="5"/>
      <c r="B13249" s="5"/>
      <c r="C13249" s="5" t="str">
        <f>IFERROR(__xludf.DUMMYFUNCTION("""COMPUTED_VALUE"""),"")</f>
        <v/>
      </c>
      <c r="D13249" s="5">
        <v>0.0</v>
      </c>
    </row>
    <row r="13250" ht="14.25" customHeight="1">
      <c r="A13250" s="5"/>
      <c r="B13250" s="5"/>
      <c r="C13250" s="5" t="str">
        <f>IFERROR(__xludf.DUMMYFUNCTION("""COMPUTED_VALUE"""),"")</f>
        <v/>
      </c>
      <c r="D13250" s="5">
        <v>0.0</v>
      </c>
    </row>
    <row r="13251" ht="14.25" customHeight="1">
      <c r="A13251" s="5"/>
      <c r="B13251" s="5"/>
      <c r="C13251" s="5" t="str">
        <f>IFERROR(__xludf.DUMMYFUNCTION("""COMPUTED_VALUE"""),"")</f>
        <v/>
      </c>
      <c r="D13251" s="5">
        <v>0.0</v>
      </c>
    </row>
    <row r="13252" ht="14.25" customHeight="1">
      <c r="A13252" s="5"/>
      <c r="B13252" s="5"/>
      <c r="C13252" s="5" t="str">
        <f>IFERROR(__xludf.DUMMYFUNCTION("""COMPUTED_VALUE"""),"")</f>
        <v/>
      </c>
      <c r="D13252" s="5">
        <v>0.0</v>
      </c>
    </row>
    <row r="13253" ht="14.25" customHeight="1">
      <c r="A13253" s="5"/>
      <c r="B13253" s="5"/>
      <c r="C13253" s="5" t="str">
        <f>IFERROR(__xludf.DUMMYFUNCTION("""COMPUTED_VALUE"""),"")</f>
        <v/>
      </c>
      <c r="D13253" s="5">
        <v>0.0</v>
      </c>
    </row>
    <row r="13254" ht="14.25" customHeight="1">
      <c r="A13254" s="5"/>
      <c r="B13254" s="5"/>
      <c r="C13254" s="5" t="str">
        <f>IFERROR(__xludf.DUMMYFUNCTION("""COMPUTED_VALUE"""),"")</f>
        <v/>
      </c>
      <c r="D13254" s="5">
        <v>0.0</v>
      </c>
    </row>
    <row r="13255" ht="14.25" customHeight="1">
      <c r="A13255" s="5"/>
      <c r="B13255" s="5"/>
      <c r="C13255" s="5" t="str">
        <f>IFERROR(__xludf.DUMMYFUNCTION("""COMPUTED_VALUE"""),"")</f>
        <v/>
      </c>
      <c r="D13255" s="5">
        <v>0.0</v>
      </c>
    </row>
    <row r="13256" ht="14.25" customHeight="1">
      <c r="A13256" s="5"/>
      <c r="B13256" s="5"/>
      <c r="C13256" s="5" t="str">
        <f>IFERROR(__xludf.DUMMYFUNCTION("""COMPUTED_VALUE"""),"")</f>
        <v/>
      </c>
      <c r="D13256" s="5">
        <v>0.0</v>
      </c>
    </row>
    <row r="13257" ht="14.25" customHeight="1">
      <c r="A13257" s="5"/>
      <c r="B13257" s="5"/>
      <c r="C13257" s="5" t="str">
        <f>IFERROR(__xludf.DUMMYFUNCTION("""COMPUTED_VALUE"""),"")</f>
        <v/>
      </c>
      <c r="D13257" s="5">
        <v>0.0</v>
      </c>
    </row>
    <row r="13258" ht="14.25" customHeight="1">
      <c r="A13258" s="5"/>
      <c r="B13258" s="5"/>
      <c r="C13258" s="5" t="str">
        <f>IFERROR(__xludf.DUMMYFUNCTION("""COMPUTED_VALUE"""),"")</f>
        <v/>
      </c>
      <c r="D13258" s="5">
        <v>0.0</v>
      </c>
    </row>
    <row r="13259" ht="14.25" customHeight="1">
      <c r="A13259" s="5"/>
      <c r="B13259" s="5"/>
      <c r="C13259" s="5" t="str">
        <f>IFERROR(__xludf.DUMMYFUNCTION("""COMPUTED_VALUE"""),"")</f>
        <v/>
      </c>
      <c r="D13259" s="5">
        <v>0.0</v>
      </c>
    </row>
    <row r="13260" ht="14.25" customHeight="1">
      <c r="A13260" s="5"/>
      <c r="B13260" s="5"/>
      <c r="C13260" s="5" t="str">
        <f>IFERROR(__xludf.DUMMYFUNCTION("""COMPUTED_VALUE"""),"")</f>
        <v/>
      </c>
      <c r="D13260" s="5">
        <v>0.0</v>
      </c>
    </row>
    <row r="13261" ht="14.25" customHeight="1">
      <c r="A13261" s="5"/>
      <c r="B13261" s="5"/>
      <c r="C13261" s="5" t="str">
        <f>IFERROR(__xludf.DUMMYFUNCTION("""COMPUTED_VALUE"""),"")</f>
        <v/>
      </c>
      <c r="D13261" s="5">
        <v>0.0</v>
      </c>
    </row>
    <row r="13262" ht="14.25" customHeight="1">
      <c r="A13262" s="5"/>
      <c r="B13262" s="5"/>
      <c r="C13262" s="5" t="str">
        <f>IFERROR(__xludf.DUMMYFUNCTION("""COMPUTED_VALUE"""),"")</f>
        <v/>
      </c>
      <c r="D13262" s="5">
        <v>0.0</v>
      </c>
    </row>
    <row r="13263" ht="14.25" customHeight="1">
      <c r="A13263" s="5"/>
      <c r="B13263" s="5"/>
      <c r="C13263" s="5" t="str">
        <f>IFERROR(__xludf.DUMMYFUNCTION("""COMPUTED_VALUE"""),"")</f>
        <v/>
      </c>
      <c r="D13263" s="5">
        <v>0.0</v>
      </c>
    </row>
    <row r="13264" ht="14.25" customHeight="1">
      <c r="A13264" s="5"/>
      <c r="B13264" s="5"/>
      <c r="C13264" s="5" t="str">
        <f>IFERROR(__xludf.DUMMYFUNCTION("""COMPUTED_VALUE"""),"")</f>
        <v/>
      </c>
      <c r="D13264" s="5">
        <v>0.0</v>
      </c>
    </row>
    <row r="13265" ht="14.25" customHeight="1">
      <c r="A13265" s="5"/>
      <c r="B13265" s="5"/>
      <c r="C13265" s="5" t="str">
        <f>IFERROR(__xludf.DUMMYFUNCTION("""COMPUTED_VALUE"""),"")</f>
        <v/>
      </c>
      <c r="D13265" s="5">
        <v>0.0</v>
      </c>
    </row>
    <row r="13266" ht="14.25" customHeight="1">
      <c r="A13266" s="5"/>
      <c r="B13266" s="5"/>
      <c r="C13266" s="5" t="str">
        <f>IFERROR(__xludf.DUMMYFUNCTION("""COMPUTED_VALUE"""),"")</f>
        <v/>
      </c>
      <c r="D13266" s="5">
        <v>0.0</v>
      </c>
    </row>
    <row r="13267" ht="14.25" customHeight="1">
      <c r="A13267" s="5"/>
      <c r="B13267" s="5"/>
      <c r="C13267" s="5" t="str">
        <f>IFERROR(__xludf.DUMMYFUNCTION("""COMPUTED_VALUE"""),"")</f>
        <v/>
      </c>
      <c r="D13267" s="5">
        <v>0.0</v>
      </c>
    </row>
    <row r="13268" ht="14.25" customHeight="1">
      <c r="A13268" s="5"/>
      <c r="B13268" s="5"/>
      <c r="C13268" s="5" t="str">
        <f>IFERROR(__xludf.DUMMYFUNCTION("""COMPUTED_VALUE"""),"")</f>
        <v/>
      </c>
      <c r="D13268" s="5">
        <v>0.0</v>
      </c>
    </row>
    <row r="13269" ht="14.25" customHeight="1">
      <c r="A13269" s="5"/>
      <c r="B13269" s="5"/>
      <c r="C13269" s="5" t="str">
        <f>IFERROR(__xludf.DUMMYFUNCTION("""COMPUTED_VALUE"""),"")</f>
        <v/>
      </c>
      <c r="D13269" s="5">
        <v>0.0</v>
      </c>
    </row>
    <row r="13270" ht="14.25" customHeight="1">
      <c r="A13270" s="5"/>
      <c r="B13270" s="5"/>
      <c r="C13270" s="5" t="str">
        <f>IFERROR(__xludf.DUMMYFUNCTION("""COMPUTED_VALUE"""),"")</f>
        <v/>
      </c>
      <c r="D13270" s="5">
        <v>0.0</v>
      </c>
    </row>
    <row r="13271" ht="14.25" customHeight="1">
      <c r="A13271" s="5"/>
      <c r="B13271" s="5"/>
      <c r="C13271" s="5" t="str">
        <f>IFERROR(__xludf.DUMMYFUNCTION("""COMPUTED_VALUE"""),"")</f>
        <v/>
      </c>
      <c r="D13271" s="5">
        <v>0.0</v>
      </c>
    </row>
    <row r="13272" ht="14.25" customHeight="1">
      <c r="A13272" s="5"/>
      <c r="B13272" s="5"/>
      <c r="C13272" s="5" t="str">
        <f>IFERROR(__xludf.DUMMYFUNCTION("""COMPUTED_VALUE"""),"")</f>
        <v/>
      </c>
      <c r="D13272" s="5">
        <v>0.0</v>
      </c>
    </row>
    <row r="13273" ht="14.25" customHeight="1">
      <c r="A13273" s="5"/>
      <c r="B13273" s="5"/>
      <c r="C13273" s="5" t="str">
        <f>IFERROR(__xludf.DUMMYFUNCTION("""COMPUTED_VALUE"""),"")</f>
        <v/>
      </c>
      <c r="D13273" s="5">
        <v>0.0</v>
      </c>
    </row>
    <row r="13274" ht="14.25" customHeight="1">
      <c r="A13274" s="5"/>
      <c r="B13274" s="5"/>
      <c r="C13274" s="5" t="str">
        <f>IFERROR(__xludf.DUMMYFUNCTION("""COMPUTED_VALUE"""),"")</f>
        <v/>
      </c>
      <c r="D13274" s="5">
        <v>0.0</v>
      </c>
    </row>
    <row r="13275" ht="14.25" customHeight="1">
      <c r="A13275" s="5"/>
      <c r="B13275" s="5"/>
      <c r="C13275" s="5" t="str">
        <f>IFERROR(__xludf.DUMMYFUNCTION("""COMPUTED_VALUE"""),"")</f>
        <v/>
      </c>
      <c r="D13275" s="5">
        <v>0.0</v>
      </c>
    </row>
    <row r="13276" ht="14.25" customHeight="1">
      <c r="A13276" s="5"/>
      <c r="B13276" s="5"/>
      <c r="C13276" s="5" t="str">
        <f>IFERROR(__xludf.DUMMYFUNCTION("""COMPUTED_VALUE"""),"")</f>
        <v/>
      </c>
      <c r="D13276" s="5">
        <v>0.0</v>
      </c>
    </row>
    <row r="13277" ht="14.25" customHeight="1">
      <c r="A13277" s="5"/>
      <c r="B13277" s="5"/>
      <c r="C13277" s="5" t="str">
        <f>IFERROR(__xludf.DUMMYFUNCTION("""COMPUTED_VALUE"""),"")</f>
        <v/>
      </c>
      <c r="D13277" s="5">
        <v>0.0</v>
      </c>
    </row>
    <row r="13278" ht="14.25" customHeight="1">
      <c r="A13278" s="5"/>
      <c r="B13278" s="5"/>
      <c r="C13278" s="5" t="str">
        <f>IFERROR(__xludf.DUMMYFUNCTION("""COMPUTED_VALUE"""),"")</f>
        <v/>
      </c>
      <c r="D13278" s="5">
        <v>0.0</v>
      </c>
    </row>
    <row r="13279" ht="14.25" customHeight="1">
      <c r="A13279" s="5"/>
      <c r="B13279" s="5"/>
      <c r="C13279" s="5" t="str">
        <f>IFERROR(__xludf.DUMMYFUNCTION("""COMPUTED_VALUE"""),"")</f>
        <v/>
      </c>
      <c r="D13279" s="5">
        <v>0.0</v>
      </c>
    </row>
    <row r="13280" ht="14.25" customHeight="1">
      <c r="A13280" s="5"/>
      <c r="B13280" s="5"/>
      <c r="C13280" s="5" t="str">
        <f>IFERROR(__xludf.DUMMYFUNCTION("""COMPUTED_VALUE"""),"")</f>
        <v/>
      </c>
      <c r="D13280" s="5">
        <v>0.0</v>
      </c>
    </row>
    <row r="13281" ht="14.25" customHeight="1">
      <c r="A13281" s="5"/>
      <c r="B13281" s="5"/>
      <c r="C13281" s="5" t="str">
        <f>IFERROR(__xludf.DUMMYFUNCTION("""COMPUTED_VALUE"""),"")</f>
        <v/>
      </c>
      <c r="D13281" s="5">
        <v>0.0</v>
      </c>
    </row>
    <row r="13282" ht="14.25" customHeight="1">
      <c r="A13282" s="5"/>
      <c r="B13282" s="5"/>
      <c r="C13282" s="5" t="str">
        <f>IFERROR(__xludf.DUMMYFUNCTION("""COMPUTED_VALUE"""),"")</f>
        <v/>
      </c>
      <c r="D13282" s="5">
        <v>0.0</v>
      </c>
    </row>
    <row r="13283" ht="14.25" customHeight="1">
      <c r="A13283" s="5"/>
      <c r="B13283" s="5"/>
      <c r="C13283" s="5" t="str">
        <f>IFERROR(__xludf.DUMMYFUNCTION("""COMPUTED_VALUE"""),"")</f>
        <v/>
      </c>
      <c r="D13283" s="5">
        <v>0.0</v>
      </c>
    </row>
    <row r="13284" ht="14.25" customHeight="1">
      <c r="A13284" s="5"/>
      <c r="B13284" s="5"/>
      <c r="C13284" s="5" t="str">
        <f>IFERROR(__xludf.DUMMYFUNCTION("""COMPUTED_VALUE"""),"")</f>
        <v/>
      </c>
      <c r="D13284" s="5">
        <v>0.0</v>
      </c>
    </row>
    <row r="13285" ht="14.25" customHeight="1">
      <c r="A13285" s="5"/>
      <c r="B13285" s="5"/>
      <c r="C13285" s="5" t="str">
        <f>IFERROR(__xludf.DUMMYFUNCTION("""COMPUTED_VALUE"""),"")</f>
        <v/>
      </c>
      <c r="D13285" s="5">
        <v>0.0</v>
      </c>
    </row>
    <row r="13286" ht="14.25" customHeight="1">
      <c r="A13286" s="5"/>
      <c r="B13286" s="5"/>
      <c r="C13286" s="5" t="str">
        <f>IFERROR(__xludf.DUMMYFUNCTION("""COMPUTED_VALUE"""),"")</f>
        <v/>
      </c>
      <c r="D13286" s="5">
        <v>0.0</v>
      </c>
    </row>
    <row r="13287" ht="14.25" customHeight="1">
      <c r="A13287" s="5"/>
      <c r="B13287" s="5"/>
      <c r="C13287" s="5" t="str">
        <f>IFERROR(__xludf.DUMMYFUNCTION("""COMPUTED_VALUE"""),"")</f>
        <v/>
      </c>
      <c r="D13287" s="5">
        <v>0.0</v>
      </c>
    </row>
    <row r="13288" ht="14.25" customHeight="1">
      <c r="A13288" s="5"/>
      <c r="B13288" s="5"/>
      <c r="C13288" s="5" t="str">
        <f>IFERROR(__xludf.DUMMYFUNCTION("""COMPUTED_VALUE"""),"")</f>
        <v/>
      </c>
      <c r="D13288" s="5">
        <v>0.0</v>
      </c>
    </row>
    <row r="13289" ht="14.25" customHeight="1">
      <c r="A13289" s="5"/>
      <c r="B13289" s="5"/>
      <c r="C13289" s="5" t="str">
        <f>IFERROR(__xludf.DUMMYFUNCTION("""COMPUTED_VALUE"""),"")</f>
        <v/>
      </c>
      <c r="D13289" s="5">
        <v>0.0</v>
      </c>
    </row>
    <row r="13290" ht="14.25" customHeight="1">
      <c r="A13290" s="5"/>
      <c r="B13290" s="5"/>
      <c r="C13290" s="5" t="str">
        <f>IFERROR(__xludf.DUMMYFUNCTION("""COMPUTED_VALUE"""),"")</f>
        <v/>
      </c>
      <c r="D13290" s="5">
        <v>0.0</v>
      </c>
    </row>
    <row r="13291" ht="14.25" customHeight="1">
      <c r="A13291" s="5"/>
      <c r="B13291" s="5"/>
      <c r="C13291" s="5" t="str">
        <f>IFERROR(__xludf.DUMMYFUNCTION("""COMPUTED_VALUE"""),"")</f>
        <v/>
      </c>
      <c r="D13291" s="5">
        <v>0.0</v>
      </c>
    </row>
    <row r="13292" ht="14.25" customHeight="1">
      <c r="A13292" s="5"/>
      <c r="B13292" s="5"/>
      <c r="C13292" s="5" t="str">
        <f>IFERROR(__xludf.DUMMYFUNCTION("""COMPUTED_VALUE"""),"")</f>
        <v/>
      </c>
      <c r="D13292" s="5">
        <v>0.0</v>
      </c>
    </row>
    <row r="13293" ht="14.25" customHeight="1">
      <c r="A13293" s="5"/>
      <c r="B13293" s="5"/>
      <c r="C13293" s="5" t="str">
        <f>IFERROR(__xludf.DUMMYFUNCTION("""COMPUTED_VALUE"""),"")</f>
        <v/>
      </c>
      <c r="D13293" s="5">
        <v>0.0</v>
      </c>
    </row>
    <row r="13294" ht="14.25" customHeight="1">
      <c r="A13294" s="5"/>
      <c r="B13294" s="5"/>
      <c r="C13294" s="5" t="str">
        <f>IFERROR(__xludf.DUMMYFUNCTION("""COMPUTED_VALUE"""),"")</f>
        <v/>
      </c>
      <c r="D13294" s="5">
        <v>0.0</v>
      </c>
    </row>
    <row r="13295" ht="14.25" customHeight="1">
      <c r="A13295" s="5"/>
      <c r="B13295" s="5"/>
      <c r="C13295" s="5" t="str">
        <f>IFERROR(__xludf.DUMMYFUNCTION("""COMPUTED_VALUE"""),"")</f>
        <v/>
      </c>
      <c r="D13295" s="5">
        <v>0.0</v>
      </c>
    </row>
    <row r="13296" ht="14.25" customHeight="1">
      <c r="A13296" s="5"/>
      <c r="B13296" s="5"/>
      <c r="C13296" s="5" t="str">
        <f>IFERROR(__xludf.DUMMYFUNCTION("""COMPUTED_VALUE"""),"")</f>
        <v/>
      </c>
      <c r="D13296" s="5">
        <v>0.0</v>
      </c>
    </row>
    <row r="13297" ht="14.25" customHeight="1">
      <c r="A13297" s="5"/>
      <c r="B13297" s="5"/>
      <c r="C13297" s="5" t="str">
        <f>IFERROR(__xludf.DUMMYFUNCTION("""COMPUTED_VALUE"""),"")</f>
        <v/>
      </c>
      <c r="D13297" s="5">
        <v>0.0</v>
      </c>
    </row>
    <row r="13298" ht="14.25" customHeight="1">
      <c r="A13298" s="5"/>
      <c r="B13298" s="5"/>
      <c r="C13298" s="5" t="str">
        <f>IFERROR(__xludf.DUMMYFUNCTION("""COMPUTED_VALUE"""),"")</f>
        <v/>
      </c>
      <c r="D13298" s="5">
        <v>0.0</v>
      </c>
    </row>
    <row r="13299" ht="14.25" customHeight="1">
      <c r="A13299" s="5"/>
      <c r="B13299" s="5"/>
      <c r="C13299" s="5" t="str">
        <f>IFERROR(__xludf.DUMMYFUNCTION("""COMPUTED_VALUE"""),"")</f>
        <v/>
      </c>
      <c r="D13299" s="5">
        <v>0.0</v>
      </c>
    </row>
    <row r="13300" ht="14.25" customHeight="1">
      <c r="A13300" s="5"/>
      <c r="B13300" s="5"/>
      <c r="C13300" s="5" t="str">
        <f>IFERROR(__xludf.DUMMYFUNCTION("""COMPUTED_VALUE"""),"")</f>
        <v/>
      </c>
      <c r="D13300" s="5">
        <v>0.0</v>
      </c>
    </row>
    <row r="13301" ht="14.25" customHeight="1">
      <c r="A13301" s="5"/>
      <c r="B13301" s="5"/>
      <c r="C13301" s="5" t="str">
        <f>IFERROR(__xludf.DUMMYFUNCTION("""COMPUTED_VALUE"""),"")</f>
        <v/>
      </c>
      <c r="D13301" s="5">
        <v>0.0</v>
      </c>
    </row>
    <row r="13302" ht="14.25" customHeight="1">
      <c r="A13302" s="5"/>
      <c r="B13302" s="5"/>
      <c r="C13302" s="5" t="str">
        <f>IFERROR(__xludf.DUMMYFUNCTION("""COMPUTED_VALUE"""),"")</f>
        <v/>
      </c>
      <c r="D13302" s="5">
        <v>0.0</v>
      </c>
    </row>
    <row r="13303" ht="14.25" customHeight="1">
      <c r="A13303" s="5"/>
      <c r="B13303" s="5"/>
      <c r="C13303" s="5" t="str">
        <f>IFERROR(__xludf.DUMMYFUNCTION("""COMPUTED_VALUE"""),"")</f>
        <v/>
      </c>
      <c r="D13303" s="5">
        <v>0.0</v>
      </c>
    </row>
    <row r="13304" ht="14.25" customHeight="1">
      <c r="A13304" s="5"/>
      <c r="B13304" s="5"/>
      <c r="C13304" s="5" t="str">
        <f>IFERROR(__xludf.DUMMYFUNCTION("""COMPUTED_VALUE"""),"")</f>
        <v/>
      </c>
      <c r="D13304" s="5">
        <v>0.0</v>
      </c>
    </row>
    <row r="13305" ht="14.25" customHeight="1">
      <c r="A13305" s="5"/>
      <c r="B13305" s="5"/>
      <c r="C13305" s="5" t="str">
        <f>IFERROR(__xludf.DUMMYFUNCTION("""COMPUTED_VALUE"""),"")</f>
        <v/>
      </c>
      <c r="D13305" s="5">
        <v>0.0</v>
      </c>
    </row>
    <row r="13306" ht="14.25" customHeight="1">
      <c r="A13306" s="5"/>
      <c r="B13306" s="5"/>
      <c r="C13306" s="5" t="str">
        <f>IFERROR(__xludf.DUMMYFUNCTION("""COMPUTED_VALUE"""),"")</f>
        <v/>
      </c>
      <c r="D13306" s="5">
        <v>0.0</v>
      </c>
    </row>
    <row r="13307" ht="14.25" customHeight="1">
      <c r="A13307" s="5"/>
      <c r="B13307" s="5"/>
      <c r="C13307" s="5" t="str">
        <f>IFERROR(__xludf.DUMMYFUNCTION("""COMPUTED_VALUE"""),"")</f>
        <v/>
      </c>
      <c r="D13307" s="5">
        <v>0.0</v>
      </c>
    </row>
    <row r="13308" ht="14.25" customHeight="1">
      <c r="A13308" s="5"/>
      <c r="B13308" s="5"/>
      <c r="C13308" s="5" t="str">
        <f>IFERROR(__xludf.DUMMYFUNCTION("""COMPUTED_VALUE"""),"")</f>
        <v/>
      </c>
      <c r="D13308" s="5">
        <v>0.0</v>
      </c>
    </row>
    <row r="13309" ht="14.25" customHeight="1">
      <c r="A13309" s="5"/>
      <c r="B13309" s="5"/>
      <c r="C13309" s="5" t="str">
        <f>IFERROR(__xludf.DUMMYFUNCTION("""COMPUTED_VALUE"""),"")</f>
        <v/>
      </c>
      <c r="D13309" s="5">
        <v>0.0</v>
      </c>
    </row>
    <row r="13310" ht="14.25" customHeight="1">
      <c r="A13310" s="5"/>
      <c r="B13310" s="5"/>
      <c r="C13310" s="5" t="str">
        <f>IFERROR(__xludf.DUMMYFUNCTION("""COMPUTED_VALUE"""),"")</f>
        <v/>
      </c>
      <c r="D13310" s="5">
        <v>0.0</v>
      </c>
    </row>
    <row r="13311" ht="14.25" customHeight="1">
      <c r="A13311" s="5"/>
      <c r="B13311" s="5"/>
      <c r="C13311" s="5" t="str">
        <f>IFERROR(__xludf.DUMMYFUNCTION("""COMPUTED_VALUE"""),"")</f>
        <v/>
      </c>
      <c r="D13311" s="5">
        <v>0.0</v>
      </c>
    </row>
    <row r="13312" ht="14.25" customHeight="1">
      <c r="A13312" s="5"/>
      <c r="B13312" s="5"/>
      <c r="C13312" s="5" t="str">
        <f>IFERROR(__xludf.DUMMYFUNCTION("""COMPUTED_VALUE"""),"")</f>
        <v/>
      </c>
      <c r="D13312" s="5">
        <v>0.0</v>
      </c>
    </row>
    <row r="13313" ht="14.25" customHeight="1">
      <c r="A13313" s="5"/>
      <c r="B13313" s="5"/>
      <c r="C13313" s="5" t="str">
        <f>IFERROR(__xludf.DUMMYFUNCTION("""COMPUTED_VALUE"""),"")</f>
        <v/>
      </c>
      <c r="D13313" s="5">
        <v>0.0</v>
      </c>
    </row>
    <row r="13314" ht="14.25" customHeight="1">
      <c r="A13314" s="5"/>
      <c r="B13314" s="5"/>
      <c r="C13314" s="5" t="str">
        <f>IFERROR(__xludf.DUMMYFUNCTION("""COMPUTED_VALUE"""),"")</f>
        <v/>
      </c>
      <c r="D13314" s="5">
        <v>0.0</v>
      </c>
    </row>
    <row r="13315" ht="14.25" customHeight="1">
      <c r="A13315" s="5"/>
      <c r="B13315" s="5"/>
      <c r="C13315" s="5" t="str">
        <f>IFERROR(__xludf.DUMMYFUNCTION("""COMPUTED_VALUE"""),"")</f>
        <v/>
      </c>
      <c r="D13315" s="5">
        <v>0.0</v>
      </c>
    </row>
    <row r="13316" ht="14.25" customHeight="1">
      <c r="A13316" s="5"/>
      <c r="B13316" s="5"/>
      <c r="C13316" s="5" t="str">
        <f>IFERROR(__xludf.DUMMYFUNCTION("""COMPUTED_VALUE"""),"")</f>
        <v/>
      </c>
      <c r="D13316" s="5">
        <v>0.0</v>
      </c>
    </row>
    <row r="13317" ht="14.25" customHeight="1">
      <c r="A13317" s="5"/>
      <c r="B13317" s="5"/>
      <c r="C13317" s="5" t="str">
        <f>IFERROR(__xludf.DUMMYFUNCTION("""COMPUTED_VALUE"""),"")</f>
        <v/>
      </c>
      <c r="D13317" s="5">
        <v>0.0</v>
      </c>
    </row>
    <row r="13318" ht="14.25" customHeight="1">
      <c r="A13318" s="5"/>
      <c r="B13318" s="5"/>
      <c r="C13318" s="5" t="str">
        <f>IFERROR(__xludf.DUMMYFUNCTION("""COMPUTED_VALUE"""),"")</f>
        <v/>
      </c>
      <c r="D13318" s="5">
        <v>0.0</v>
      </c>
    </row>
    <row r="13319" ht="14.25" customHeight="1">
      <c r="A13319" s="5"/>
      <c r="B13319" s="5"/>
      <c r="C13319" s="5" t="str">
        <f>IFERROR(__xludf.DUMMYFUNCTION("""COMPUTED_VALUE"""),"")</f>
        <v/>
      </c>
      <c r="D13319" s="5">
        <v>0.0</v>
      </c>
    </row>
    <row r="13320" ht="14.25" customHeight="1">
      <c r="A13320" s="5"/>
      <c r="B13320" s="5"/>
      <c r="C13320" s="5" t="str">
        <f>IFERROR(__xludf.DUMMYFUNCTION("""COMPUTED_VALUE"""),"")</f>
        <v/>
      </c>
      <c r="D13320" s="5">
        <v>0.0</v>
      </c>
    </row>
    <row r="13321" ht="14.25" customHeight="1">
      <c r="A13321" s="5"/>
      <c r="B13321" s="5"/>
      <c r="C13321" s="5" t="str">
        <f>IFERROR(__xludf.DUMMYFUNCTION("""COMPUTED_VALUE"""),"")</f>
        <v/>
      </c>
      <c r="D13321" s="5">
        <v>0.0</v>
      </c>
    </row>
    <row r="13322" ht="14.25" customHeight="1">
      <c r="A13322" s="5"/>
      <c r="B13322" s="5"/>
      <c r="C13322" s="5" t="str">
        <f>IFERROR(__xludf.DUMMYFUNCTION("""COMPUTED_VALUE"""),"")</f>
        <v/>
      </c>
      <c r="D13322" s="5">
        <v>0.0</v>
      </c>
    </row>
    <row r="13323" ht="14.25" customHeight="1">
      <c r="A13323" s="5"/>
      <c r="B13323" s="5"/>
      <c r="C13323" s="5" t="str">
        <f>IFERROR(__xludf.DUMMYFUNCTION("""COMPUTED_VALUE"""),"")</f>
        <v/>
      </c>
      <c r="D13323" s="5">
        <v>0.0</v>
      </c>
    </row>
    <row r="13324" ht="14.25" customHeight="1">
      <c r="A13324" s="5"/>
      <c r="B13324" s="5"/>
      <c r="C13324" s="5" t="str">
        <f>IFERROR(__xludf.DUMMYFUNCTION("""COMPUTED_VALUE"""),"")</f>
        <v/>
      </c>
      <c r="D13324" s="5">
        <v>0.0</v>
      </c>
    </row>
    <row r="13325" ht="14.25" customHeight="1">
      <c r="A13325" s="5"/>
      <c r="B13325" s="5"/>
      <c r="C13325" s="5" t="str">
        <f>IFERROR(__xludf.DUMMYFUNCTION("""COMPUTED_VALUE"""),"")</f>
        <v/>
      </c>
      <c r="D13325" s="5">
        <v>0.0</v>
      </c>
    </row>
    <row r="13326" ht="14.25" customHeight="1">
      <c r="A13326" s="5"/>
      <c r="B13326" s="5"/>
      <c r="C13326" s="5" t="str">
        <f>IFERROR(__xludf.DUMMYFUNCTION("""COMPUTED_VALUE"""),"")</f>
        <v/>
      </c>
      <c r="D13326" s="5">
        <v>0.0</v>
      </c>
    </row>
    <row r="13327" ht="14.25" customHeight="1">
      <c r="A13327" s="5"/>
      <c r="B13327" s="5"/>
      <c r="C13327" s="5" t="str">
        <f>IFERROR(__xludf.DUMMYFUNCTION("""COMPUTED_VALUE"""),"")</f>
        <v/>
      </c>
      <c r="D13327" s="5">
        <v>0.0</v>
      </c>
    </row>
    <row r="13328" ht="14.25" customHeight="1">
      <c r="A13328" s="5"/>
      <c r="B13328" s="5"/>
      <c r="C13328" s="5" t="str">
        <f>IFERROR(__xludf.DUMMYFUNCTION("""COMPUTED_VALUE"""),"")</f>
        <v/>
      </c>
      <c r="D13328" s="5">
        <v>0.0</v>
      </c>
    </row>
    <row r="13329" ht="14.25" customHeight="1">
      <c r="A13329" s="5"/>
      <c r="B13329" s="5"/>
      <c r="C13329" s="5" t="str">
        <f>IFERROR(__xludf.DUMMYFUNCTION("""COMPUTED_VALUE"""),"")</f>
        <v/>
      </c>
      <c r="D13329" s="5">
        <v>0.0</v>
      </c>
    </row>
    <row r="13330" ht="14.25" customHeight="1">
      <c r="A13330" s="5"/>
      <c r="B13330" s="5"/>
      <c r="C13330" s="5" t="str">
        <f>IFERROR(__xludf.DUMMYFUNCTION("""COMPUTED_VALUE"""),"")</f>
        <v/>
      </c>
      <c r="D13330" s="5">
        <v>0.0</v>
      </c>
    </row>
    <row r="13331" ht="14.25" customHeight="1">
      <c r="A13331" s="5"/>
      <c r="B13331" s="5"/>
      <c r="C13331" s="5" t="str">
        <f>IFERROR(__xludf.DUMMYFUNCTION("""COMPUTED_VALUE"""),"")</f>
        <v/>
      </c>
      <c r="D13331" s="5">
        <v>0.0</v>
      </c>
    </row>
    <row r="13332" ht="14.25" customHeight="1">
      <c r="A13332" s="5"/>
      <c r="B13332" s="5"/>
      <c r="C13332" s="5" t="str">
        <f>IFERROR(__xludf.DUMMYFUNCTION("""COMPUTED_VALUE"""),"")</f>
        <v/>
      </c>
      <c r="D13332" s="5">
        <v>0.0</v>
      </c>
    </row>
    <row r="13333" ht="14.25" customHeight="1">
      <c r="A13333" s="5"/>
      <c r="B13333" s="5"/>
      <c r="C13333" s="5" t="str">
        <f>IFERROR(__xludf.DUMMYFUNCTION("""COMPUTED_VALUE"""),"")</f>
        <v/>
      </c>
      <c r="D13333" s="5">
        <v>0.0</v>
      </c>
    </row>
    <row r="13334" ht="14.25" customHeight="1">
      <c r="A13334" s="5"/>
      <c r="B13334" s="5"/>
      <c r="C13334" s="5" t="str">
        <f>IFERROR(__xludf.DUMMYFUNCTION("""COMPUTED_VALUE"""),"")</f>
        <v/>
      </c>
      <c r="D13334" s="5">
        <v>0.0</v>
      </c>
    </row>
    <row r="13335" ht="14.25" customHeight="1">
      <c r="A13335" s="5"/>
      <c r="B13335" s="5"/>
      <c r="C13335" s="5" t="str">
        <f>IFERROR(__xludf.DUMMYFUNCTION("""COMPUTED_VALUE"""),"")</f>
        <v/>
      </c>
      <c r="D13335" s="5">
        <v>0.0</v>
      </c>
    </row>
    <row r="13336" ht="14.25" customHeight="1">
      <c r="A13336" s="5"/>
      <c r="B13336" s="5"/>
      <c r="C13336" s="5" t="str">
        <f>IFERROR(__xludf.DUMMYFUNCTION("""COMPUTED_VALUE"""),"")</f>
        <v/>
      </c>
      <c r="D13336" s="5">
        <v>0.0</v>
      </c>
    </row>
    <row r="13337" ht="14.25" customHeight="1">
      <c r="A13337" s="5"/>
      <c r="B13337" s="5"/>
      <c r="C13337" s="5" t="str">
        <f>IFERROR(__xludf.DUMMYFUNCTION("""COMPUTED_VALUE"""),"")</f>
        <v/>
      </c>
      <c r="D13337" s="5">
        <v>0.0</v>
      </c>
    </row>
    <row r="13338" ht="14.25" customHeight="1">
      <c r="A13338" s="5"/>
      <c r="B13338" s="5"/>
      <c r="C13338" s="5" t="str">
        <f>IFERROR(__xludf.DUMMYFUNCTION("""COMPUTED_VALUE"""),"")</f>
        <v/>
      </c>
      <c r="D13338" s="5">
        <v>0.0</v>
      </c>
    </row>
    <row r="13339" ht="14.25" customHeight="1">
      <c r="A13339" s="5"/>
      <c r="B13339" s="5"/>
      <c r="C13339" s="5" t="str">
        <f>IFERROR(__xludf.DUMMYFUNCTION("""COMPUTED_VALUE"""),"")</f>
        <v/>
      </c>
      <c r="D13339" s="5">
        <v>0.0</v>
      </c>
    </row>
    <row r="13340" ht="14.25" customHeight="1">
      <c r="A13340" s="5"/>
      <c r="B13340" s="5"/>
      <c r="C13340" s="5" t="str">
        <f>IFERROR(__xludf.DUMMYFUNCTION("""COMPUTED_VALUE"""),"")</f>
        <v/>
      </c>
      <c r="D13340" s="5">
        <v>0.0</v>
      </c>
    </row>
    <row r="13341" ht="14.25" customHeight="1">
      <c r="A13341" s="5"/>
      <c r="B13341" s="5"/>
      <c r="C13341" s="5" t="str">
        <f>IFERROR(__xludf.DUMMYFUNCTION("""COMPUTED_VALUE"""),"")</f>
        <v/>
      </c>
      <c r="D13341" s="5">
        <v>0.0</v>
      </c>
    </row>
    <row r="13342" ht="14.25" customHeight="1">
      <c r="A13342" s="5"/>
      <c r="B13342" s="5"/>
      <c r="C13342" s="5" t="str">
        <f>IFERROR(__xludf.DUMMYFUNCTION("""COMPUTED_VALUE"""),"")</f>
        <v/>
      </c>
      <c r="D13342" s="5">
        <v>0.0</v>
      </c>
    </row>
    <row r="13343" ht="14.25" customHeight="1">
      <c r="A13343" s="5"/>
      <c r="B13343" s="5"/>
      <c r="C13343" s="5" t="str">
        <f>IFERROR(__xludf.DUMMYFUNCTION("""COMPUTED_VALUE"""),"")</f>
        <v/>
      </c>
      <c r="D13343" s="5">
        <v>0.0</v>
      </c>
    </row>
    <row r="13344" ht="14.25" customHeight="1">
      <c r="A13344" s="5"/>
      <c r="B13344" s="5"/>
      <c r="C13344" s="5" t="str">
        <f>IFERROR(__xludf.DUMMYFUNCTION("""COMPUTED_VALUE"""),"")</f>
        <v/>
      </c>
      <c r="D13344" s="5">
        <v>0.0</v>
      </c>
    </row>
    <row r="13345" ht="14.25" customHeight="1">
      <c r="A13345" s="5"/>
      <c r="B13345" s="5"/>
      <c r="C13345" s="5" t="str">
        <f>IFERROR(__xludf.DUMMYFUNCTION("""COMPUTED_VALUE"""),"")</f>
        <v/>
      </c>
      <c r="D13345" s="5">
        <v>0.0</v>
      </c>
    </row>
    <row r="13346" ht="14.25" customHeight="1">
      <c r="A13346" s="5"/>
      <c r="B13346" s="5"/>
      <c r="C13346" s="5" t="str">
        <f>IFERROR(__xludf.DUMMYFUNCTION("""COMPUTED_VALUE"""),"")</f>
        <v/>
      </c>
      <c r="D13346" s="5">
        <v>0.0</v>
      </c>
    </row>
    <row r="13347" ht="14.25" customHeight="1">
      <c r="A13347" s="5"/>
      <c r="B13347" s="5"/>
      <c r="C13347" s="5" t="str">
        <f>IFERROR(__xludf.DUMMYFUNCTION("""COMPUTED_VALUE"""),"")</f>
        <v/>
      </c>
      <c r="D13347" s="5">
        <v>0.0</v>
      </c>
    </row>
    <row r="13348" ht="14.25" customHeight="1">
      <c r="A13348" s="5"/>
      <c r="B13348" s="5"/>
      <c r="C13348" s="5" t="str">
        <f>IFERROR(__xludf.DUMMYFUNCTION("""COMPUTED_VALUE"""),"")</f>
        <v/>
      </c>
      <c r="D13348" s="5">
        <v>0.0</v>
      </c>
    </row>
    <row r="13349" ht="14.25" customHeight="1">
      <c r="A13349" s="5"/>
      <c r="B13349" s="5"/>
      <c r="C13349" s="5" t="str">
        <f>IFERROR(__xludf.DUMMYFUNCTION("""COMPUTED_VALUE"""),"")</f>
        <v/>
      </c>
      <c r="D13349" s="5">
        <v>0.0</v>
      </c>
    </row>
    <row r="13350" ht="14.25" customHeight="1">
      <c r="A13350" s="5"/>
      <c r="B13350" s="5"/>
      <c r="C13350" s="5" t="str">
        <f>IFERROR(__xludf.DUMMYFUNCTION("""COMPUTED_VALUE"""),"")</f>
        <v/>
      </c>
      <c r="D13350" s="5">
        <v>0.0</v>
      </c>
    </row>
    <row r="13351" ht="14.25" customHeight="1">
      <c r="A13351" s="5"/>
      <c r="B13351" s="5"/>
      <c r="C13351" s="5" t="str">
        <f>IFERROR(__xludf.DUMMYFUNCTION("""COMPUTED_VALUE"""),"")</f>
        <v/>
      </c>
      <c r="D13351" s="5">
        <v>0.0</v>
      </c>
    </row>
    <row r="13352" ht="14.25" customHeight="1">
      <c r="A13352" s="5"/>
      <c r="B13352" s="5"/>
      <c r="C13352" s="5" t="str">
        <f>IFERROR(__xludf.DUMMYFUNCTION("""COMPUTED_VALUE"""),"")</f>
        <v/>
      </c>
      <c r="D13352" s="5">
        <v>0.0</v>
      </c>
    </row>
    <row r="13353" ht="14.25" customHeight="1">
      <c r="A13353" s="5"/>
      <c r="B13353" s="5"/>
      <c r="C13353" s="5" t="str">
        <f>IFERROR(__xludf.DUMMYFUNCTION("""COMPUTED_VALUE"""),"")</f>
        <v/>
      </c>
      <c r="D13353" s="5">
        <v>0.0</v>
      </c>
    </row>
    <row r="13354" ht="14.25" customHeight="1">
      <c r="A13354" s="5"/>
      <c r="B13354" s="5"/>
      <c r="C13354" s="5" t="str">
        <f>IFERROR(__xludf.DUMMYFUNCTION("""COMPUTED_VALUE"""),"")</f>
        <v/>
      </c>
      <c r="D13354" s="5">
        <v>0.0</v>
      </c>
    </row>
    <row r="13355" ht="14.25" customHeight="1">
      <c r="A13355" s="5"/>
      <c r="B13355" s="5"/>
      <c r="C13355" s="5" t="str">
        <f>IFERROR(__xludf.DUMMYFUNCTION("""COMPUTED_VALUE"""),"")</f>
        <v/>
      </c>
      <c r="D13355" s="5">
        <v>0.0</v>
      </c>
    </row>
    <row r="13356" ht="14.25" customHeight="1">
      <c r="A13356" s="5"/>
      <c r="B13356" s="5"/>
      <c r="C13356" s="5" t="str">
        <f>IFERROR(__xludf.DUMMYFUNCTION("""COMPUTED_VALUE"""),"")</f>
        <v/>
      </c>
      <c r="D13356" s="5">
        <v>0.0</v>
      </c>
    </row>
    <row r="13357" ht="14.25" customHeight="1">
      <c r="A13357" s="5"/>
      <c r="B13357" s="5"/>
      <c r="C13357" s="5" t="str">
        <f>IFERROR(__xludf.DUMMYFUNCTION("""COMPUTED_VALUE"""),"")</f>
        <v/>
      </c>
      <c r="D13357" s="5">
        <v>0.0</v>
      </c>
    </row>
    <row r="13358" ht="14.25" customHeight="1">
      <c r="A13358" s="5"/>
      <c r="B13358" s="5"/>
      <c r="C13358" s="5" t="str">
        <f>IFERROR(__xludf.DUMMYFUNCTION("""COMPUTED_VALUE"""),"")</f>
        <v/>
      </c>
      <c r="D13358" s="5">
        <v>0.0</v>
      </c>
    </row>
    <row r="13359" ht="14.25" customHeight="1">
      <c r="A13359" s="5"/>
      <c r="B13359" s="5"/>
      <c r="C13359" s="5" t="str">
        <f>IFERROR(__xludf.DUMMYFUNCTION("""COMPUTED_VALUE"""),"")</f>
        <v/>
      </c>
      <c r="D13359" s="5">
        <v>0.0</v>
      </c>
    </row>
    <row r="13360" ht="14.25" customHeight="1">
      <c r="A13360" s="5"/>
      <c r="B13360" s="5"/>
      <c r="C13360" s="5" t="str">
        <f>IFERROR(__xludf.DUMMYFUNCTION("""COMPUTED_VALUE"""),"")</f>
        <v/>
      </c>
      <c r="D13360" s="5">
        <v>0.0</v>
      </c>
    </row>
    <row r="13361" ht="14.25" customHeight="1">
      <c r="A13361" s="5"/>
      <c r="B13361" s="5"/>
      <c r="C13361" s="5" t="str">
        <f>IFERROR(__xludf.DUMMYFUNCTION("""COMPUTED_VALUE"""),"")</f>
        <v/>
      </c>
      <c r="D13361" s="5">
        <v>0.0</v>
      </c>
    </row>
    <row r="13362" ht="14.25" customHeight="1">
      <c r="A13362" s="5"/>
      <c r="B13362" s="5"/>
      <c r="C13362" s="5" t="str">
        <f>IFERROR(__xludf.DUMMYFUNCTION("""COMPUTED_VALUE"""),"")</f>
        <v/>
      </c>
      <c r="D13362" s="5">
        <v>0.0</v>
      </c>
    </row>
    <row r="13363" ht="14.25" customHeight="1">
      <c r="A13363" s="5"/>
      <c r="B13363" s="5"/>
      <c r="C13363" s="5" t="str">
        <f>IFERROR(__xludf.DUMMYFUNCTION("""COMPUTED_VALUE"""),"")</f>
        <v/>
      </c>
      <c r="D13363" s="5">
        <v>0.0</v>
      </c>
    </row>
    <row r="13364" ht="14.25" customHeight="1">
      <c r="A13364" s="5"/>
      <c r="B13364" s="5"/>
      <c r="C13364" s="5" t="str">
        <f>IFERROR(__xludf.DUMMYFUNCTION("""COMPUTED_VALUE"""),"")</f>
        <v/>
      </c>
      <c r="D13364" s="5">
        <v>0.0</v>
      </c>
    </row>
    <row r="13365" ht="14.25" customHeight="1">
      <c r="A13365" s="5"/>
      <c r="B13365" s="5"/>
      <c r="C13365" s="5" t="str">
        <f>IFERROR(__xludf.DUMMYFUNCTION("""COMPUTED_VALUE"""),"")</f>
        <v/>
      </c>
      <c r="D13365" s="5">
        <v>0.0</v>
      </c>
    </row>
    <row r="13366" ht="14.25" customHeight="1">
      <c r="A13366" s="5"/>
      <c r="B13366" s="5"/>
      <c r="C13366" s="5" t="str">
        <f>IFERROR(__xludf.DUMMYFUNCTION("""COMPUTED_VALUE"""),"")</f>
        <v/>
      </c>
      <c r="D13366" s="5">
        <v>0.0</v>
      </c>
    </row>
    <row r="13367" ht="14.25" customHeight="1">
      <c r="A13367" s="5"/>
      <c r="B13367" s="5"/>
      <c r="C13367" s="5" t="str">
        <f>IFERROR(__xludf.DUMMYFUNCTION("""COMPUTED_VALUE"""),"")</f>
        <v/>
      </c>
      <c r="D13367" s="5">
        <v>0.0</v>
      </c>
    </row>
    <row r="13368" ht="14.25" customHeight="1">
      <c r="A13368" s="5"/>
      <c r="B13368" s="5"/>
      <c r="C13368" s="5" t="str">
        <f>IFERROR(__xludf.DUMMYFUNCTION("""COMPUTED_VALUE"""),"")</f>
        <v/>
      </c>
      <c r="D13368" s="5">
        <v>0.0</v>
      </c>
    </row>
    <row r="13369" ht="14.25" customHeight="1">
      <c r="A13369" s="5"/>
      <c r="B13369" s="5"/>
      <c r="C13369" s="5" t="str">
        <f>IFERROR(__xludf.DUMMYFUNCTION("""COMPUTED_VALUE"""),"")</f>
        <v/>
      </c>
      <c r="D13369" s="5">
        <v>0.0</v>
      </c>
    </row>
    <row r="13370" ht="14.25" customHeight="1">
      <c r="A13370" s="5"/>
      <c r="B13370" s="5"/>
      <c r="C13370" s="5" t="str">
        <f>IFERROR(__xludf.DUMMYFUNCTION("""COMPUTED_VALUE"""),"")</f>
        <v/>
      </c>
      <c r="D13370" s="5">
        <v>0.0</v>
      </c>
    </row>
    <row r="13371" ht="14.25" customHeight="1">
      <c r="A13371" s="5"/>
      <c r="B13371" s="5"/>
      <c r="C13371" s="5" t="str">
        <f>IFERROR(__xludf.DUMMYFUNCTION("""COMPUTED_VALUE"""),"")</f>
        <v/>
      </c>
      <c r="D13371" s="5">
        <v>0.0</v>
      </c>
    </row>
    <row r="13372" ht="14.25" customHeight="1">
      <c r="A13372" s="5"/>
      <c r="B13372" s="5"/>
      <c r="C13372" s="5" t="str">
        <f>IFERROR(__xludf.DUMMYFUNCTION("""COMPUTED_VALUE"""),"")</f>
        <v/>
      </c>
      <c r="D13372" s="5">
        <v>0.0</v>
      </c>
    </row>
    <row r="13373" ht="14.25" customHeight="1">
      <c r="A13373" s="5"/>
      <c r="B13373" s="5"/>
      <c r="C13373" s="5" t="str">
        <f>IFERROR(__xludf.DUMMYFUNCTION("""COMPUTED_VALUE"""),"")</f>
        <v/>
      </c>
      <c r="D13373" s="5">
        <v>0.0</v>
      </c>
    </row>
    <row r="13374" ht="14.25" customHeight="1">
      <c r="A13374" s="5"/>
      <c r="B13374" s="5"/>
      <c r="C13374" s="5" t="str">
        <f>IFERROR(__xludf.DUMMYFUNCTION("""COMPUTED_VALUE"""),"")</f>
        <v/>
      </c>
      <c r="D13374" s="5">
        <v>0.0</v>
      </c>
    </row>
    <row r="13375" ht="14.25" customHeight="1">
      <c r="A13375" s="5"/>
      <c r="B13375" s="5"/>
      <c r="C13375" s="5" t="str">
        <f>IFERROR(__xludf.DUMMYFUNCTION("""COMPUTED_VALUE"""),"")</f>
        <v/>
      </c>
      <c r="D13375" s="5">
        <v>0.0</v>
      </c>
    </row>
    <row r="13376" ht="14.25" customHeight="1">
      <c r="A13376" s="5"/>
      <c r="B13376" s="5"/>
      <c r="C13376" s="5" t="str">
        <f>IFERROR(__xludf.DUMMYFUNCTION("""COMPUTED_VALUE"""),"")</f>
        <v/>
      </c>
      <c r="D13376" s="5">
        <v>0.0</v>
      </c>
    </row>
    <row r="13377" ht="14.25" customHeight="1">
      <c r="A13377" s="5"/>
      <c r="B13377" s="5"/>
      <c r="C13377" s="5" t="str">
        <f>IFERROR(__xludf.DUMMYFUNCTION("""COMPUTED_VALUE"""),"")</f>
        <v/>
      </c>
      <c r="D13377" s="5">
        <v>0.0</v>
      </c>
    </row>
    <row r="13378" ht="14.25" customHeight="1">
      <c r="A13378" s="5"/>
      <c r="B13378" s="5"/>
      <c r="C13378" s="5" t="str">
        <f>IFERROR(__xludf.DUMMYFUNCTION("""COMPUTED_VALUE"""),"")</f>
        <v/>
      </c>
      <c r="D13378" s="5">
        <v>0.0</v>
      </c>
    </row>
    <row r="13379" ht="14.25" customHeight="1">
      <c r="A13379" s="5"/>
      <c r="B13379" s="5"/>
      <c r="C13379" s="5" t="str">
        <f>IFERROR(__xludf.DUMMYFUNCTION("""COMPUTED_VALUE"""),"")</f>
        <v/>
      </c>
      <c r="D13379" s="5">
        <v>0.0</v>
      </c>
    </row>
    <row r="13380" ht="14.25" customHeight="1">
      <c r="A13380" s="5"/>
      <c r="B13380" s="5"/>
      <c r="C13380" s="5" t="str">
        <f>IFERROR(__xludf.DUMMYFUNCTION("""COMPUTED_VALUE"""),"")</f>
        <v/>
      </c>
      <c r="D13380" s="5">
        <v>0.0</v>
      </c>
    </row>
    <row r="13381" ht="14.25" customHeight="1">
      <c r="A13381" s="5"/>
      <c r="B13381" s="5"/>
      <c r="C13381" s="5" t="str">
        <f>IFERROR(__xludf.DUMMYFUNCTION("""COMPUTED_VALUE"""),"")</f>
        <v/>
      </c>
      <c r="D13381" s="5">
        <v>0.0</v>
      </c>
    </row>
    <row r="13382" ht="14.25" customHeight="1">
      <c r="A13382" s="5"/>
      <c r="B13382" s="5"/>
      <c r="C13382" s="5" t="str">
        <f>IFERROR(__xludf.DUMMYFUNCTION("""COMPUTED_VALUE"""),"")</f>
        <v/>
      </c>
      <c r="D13382" s="5">
        <v>0.0</v>
      </c>
    </row>
    <row r="13383" ht="14.25" customHeight="1">
      <c r="A13383" s="5"/>
      <c r="B13383" s="5"/>
      <c r="C13383" s="5" t="str">
        <f>IFERROR(__xludf.DUMMYFUNCTION("""COMPUTED_VALUE"""),"")</f>
        <v/>
      </c>
      <c r="D13383" s="5">
        <v>0.0</v>
      </c>
    </row>
    <row r="13384" ht="14.25" customHeight="1">
      <c r="A13384" s="5"/>
      <c r="B13384" s="5"/>
      <c r="C13384" s="5" t="str">
        <f>IFERROR(__xludf.DUMMYFUNCTION("""COMPUTED_VALUE"""),"")</f>
        <v/>
      </c>
      <c r="D13384" s="5">
        <v>0.0</v>
      </c>
    </row>
    <row r="13385" ht="14.25" customHeight="1">
      <c r="A13385" s="5"/>
      <c r="B13385" s="5"/>
      <c r="C13385" s="5" t="str">
        <f>IFERROR(__xludf.DUMMYFUNCTION("""COMPUTED_VALUE"""),"")</f>
        <v/>
      </c>
      <c r="D13385" s="5">
        <v>0.0</v>
      </c>
    </row>
    <row r="13386" ht="14.25" customHeight="1">
      <c r="A13386" s="5"/>
      <c r="B13386" s="5"/>
      <c r="C13386" s="5" t="str">
        <f>IFERROR(__xludf.DUMMYFUNCTION("""COMPUTED_VALUE"""),"")</f>
        <v/>
      </c>
      <c r="D13386" s="5">
        <v>0.0</v>
      </c>
    </row>
    <row r="13387" ht="14.25" customHeight="1">
      <c r="A13387" s="5"/>
      <c r="B13387" s="5"/>
      <c r="C13387" s="5" t="str">
        <f>IFERROR(__xludf.DUMMYFUNCTION("""COMPUTED_VALUE"""),"")</f>
        <v/>
      </c>
      <c r="D13387" s="5">
        <v>0.0</v>
      </c>
    </row>
    <row r="13388" ht="14.25" customHeight="1">
      <c r="A13388" s="5"/>
      <c r="B13388" s="5"/>
      <c r="C13388" s="5" t="str">
        <f>IFERROR(__xludf.DUMMYFUNCTION("""COMPUTED_VALUE"""),"")</f>
        <v/>
      </c>
      <c r="D13388" s="5">
        <v>0.0</v>
      </c>
    </row>
    <row r="13389" ht="14.25" customHeight="1">
      <c r="A13389" s="5"/>
      <c r="B13389" s="5"/>
      <c r="C13389" s="5" t="str">
        <f>IFERROR(__xludf.DUMMYFUNCTION("""COMPUTED_VALUE"""),"")</f>
        <v/>
      </c>
      <c r="D13389" s="5">
        <v>0.0</v>
      </c>
    </row>
    <row r="13390" ht="14.25" customHeight="1">
      <c r="A13390" s="5"/>
      <c r="B13390" s="5"/>
      <c r="C13390" s="5" t="str">
        <f>IFERROR(__xludf.DUMMYFUNCTION("""COMPUTED_VALUE"""),"")</f>
        <v/>
      </c>
      <c r="D13390" s="5">
        <v>0.0</v>
      </c>
    </row>
    <row r="13391" ht="14.25" customHeight="1">
      <c r="A13391" s="5"/>
      <c r="B13391" s="5"/>
      <c r="C13391" s="5" t="str">
        <f>IFERROR(__xludf.DUMMYFUNCTION("""COMPUTED_VALUE"""),"")</f>
        <v/>
      </c>
      <c r="D13391" s="5">
        <v>0.0</v>
      </c>
    </row>
    <row r="13392" ht="14.25" customHeight="1">
      <c r="A13392" s="5"/>
      <c r="B13392" s="5"/>
      <c r="C13392" s="5" t="str">
        <f>IFERROR(__xludf.DUMMYFUNCTION("""COMPUTED_VALUE"""),"")</f>
        <v/>
      </c>
      <c r="D13392" s="5">
        <v>0.0</v>
      </c>
    </row>
    <row r="13393" ht="14.25" customHeight="1">
      <c r="A13393" s="5"/>
      <c r="B13393" s="5"/>
      <c r="C13393" s="5" t="str">
        <f>IFERROR(__xludf.DUMMYFUNCTION("""COMPUTED_VALUE"""),"")</f>
        <v/>
      </c>
      <c r="D13393" s="5">
        <v>0.0</v>
      </c>
    </row>
    <row r="13394" ht="14.25" customHeight="1">
      <c r="A13394" s="5"/>
      <c r="B13394" s="5"/>
      <c r="C13394" s="5" t="str">
        <f>IFERROR(__xludf.DUMMYFUNCTION("""COMPUTED_VALUE"""),"")</f>
        <v/>
      </c>
      <c r="D13394" s="5">
        <v>0.0</v>
      </c>
    </row>
    <row r="13395" ht="14.25" customHeight="1">
      <c r="A13395" s="5"/>
      <c r="B13395" s="5"/>
      <c r="C13395" s="5" t="str">
        <f>IFERROR(__xludf.DUMMYFUNCTION("""COMPUTED_VALUE"""),"")</f>
        <v/>
      </c>
      <c r="D13395" s="5">
        <v>0.0</v>
      </c>
    </row>
    <row r="13396" ht="14.25" customHeight="1">
      <c r="A13396" s="5"/>
      <c r="B13396" s="5"/>
      <c r="C13396" s="5" t="str">
        <f>IFERROR(__xludf.DUMMYFUNCTION("""COMPUTED_VALUE"""),"")</f>
        <v/>
      </c>
      <c r="D13396" s="5">
        <v>0.0</v>
      </c>
    </row>
    <row r="13397" ht="14.25" customHeight="1">
      <c r="A13397" s="5"/>
      <c r="B13397" s="5"/>
      <c r="C13397" s="5" t="str">
        <f>IFERROR(__xludf.DUMMYFUNCTION("""COMPUTED_VALUE"""),"")</f>
        <v/>
      </c>
      <c r="D13397" s="5">
        <v>0.0</v>
      </c>
    </row>
    <row r="13398" ht="14.25" customHeight="1">
      <c r="A13398" s="5"/>
      <c r="B13398" s="5"/>
      <c r="C13398" s="5" t="str">
        <f>IFERROR(__xludf.DUMMYFUNCTION("""COMPUTED_VALUE"""),"")</f>
        <v/>
      </c>
      <c r="D13398" s="5">
        <v>0.0</v>
      </c>
    </row>
    <row r="13399" ht="14.25" customHeight="1">
      <c r="A13399" s="5"/>
      <c r="B13399" s="5"/>
      <c r="C13399" s="5" t="str">
        <f>IFERROR(__xludf.DUMMYFUNCTION("""COMPUTED_VALUE"""),"")</f>
        <v/>
      </c>
      <c r="D13399" s="5">
        <v>0.0</v>
      </c>
    </row>
    <row r="13400" ht="14.25" customHeight="1">
      <c r="A13400" s="5"/>
      <c r="B13400" s="5"/>
      <c r="C13400" s="5" t="str">
        <f>IFERROR(__xludf.DUMMYFUNCTION("""COMPUTED_VALUE"""),"")</f>
        <v/>
      </c>
      <c r="D13400" s="5">
        <v>0.0</v>
      </c>
    </row>
    <row r="13401" ht="14.25" customHeight="1">
      <c r="A13401" s="5"/>
      <c r="B13401" s="5"/>
      <c r="C13401" s="5" t="str">
        <f>IFERROR(__xludf.DUMMYFUNCTION("""COMPUTED_VALUE"""),"")</f>
        <v/>
      </c>
      <c r="D13401" s="5">
        <v>0.0</v>
      </c>
    </row>
    <row r="13402" ht="14.25" customHeight="1">
      <c r="A13402" s="5"/>
      <c r="B13402" s="5"/>
      <c r="C13402" s="5" t="str">
        <f>IFERROR(__xludf.DUMMYFUNCTION("""COMPUTED_VALUE"""),"")</f>
        <v/>
      </c>
      <c r="D13402" s="5">
        <v>0.0</v>
      </c>
    </row>
    <row r="13403" ht="14.25" customHeight="1">
      <c r="A13403" s="5"/>
      <c r="B13403" s="5"/>
      <c r="C13403" s="5" t="str">
        <f>IFERROR(__xludf.DUMMYFUNCTION("""COMPUTED_VALUE"""),"")</f>
        <v/>
      </c>
      <c r="D13403" s="5">
        <v>0.0</v>
      </c>
    </row>
    <row r="13404" ht="14.25" customHeight="1">
      <c r="A13404" s="5"/>
      <c r="B13404" s="5"/>
      <c r="C13404" s="5" t="str">
        <f>IFERROR(__xludf.DUMMYFUNCTION("""COMPUTED_VALUE"""),"")</f>
        <v/>
      </c>
      <c r="D13404" s="5">
        <v>0.0</v>
      </c>
    </row>
    <row r="13405" ht="14.25" customHeight="1">
      <c r="A13405" s="5"/>
      <c r="B13405" s="5"/>
      <c r="C13405" s="5" t="str">
        <f>IFERROR(__xludf.DUMMYFUNCTION("""COMPUTED_VALUE"""),"")</f>
        <v/>
      </c>
      <c r="D13405" s="5">
        <v>0.0</v>
      </c>
    </row>
    <row r="13406" ht="14.25" customHeight="1">
      <c r="A13406" s="5"/>
      <c r="B13406" s="5"/>
      <c r="C13406" s="5" t="str">
        <f>IFERROR(__xludf.DUMMYFUNCTION("""COMPUTED_VALUE"""),"")</f>
        <v/>
      </c>
      <c r="D13406" s="5">
        <v>0.0</v>
      </c>
    </row>
    <row r="13407" ht="14.25" customHeight="1">
      <c r="A13407" s="5"/>
      <c r="B13407" s="5"/>
      <c r="C13407" s="5" t="str">
        <f>IFERROR(__xludf.DUMMYFUNCTION("""COMPUTED_VALUE"""),"")</f>
        <v/>
      </c>
      <c r="D13407" s="5">
        <v>0.0</v>
      </c>
    </row>
    <row r="13408" ht="14.25" customHeight="1">
      <c r="A13408" s="5"/>
      <c r="B13408" s="5"/>
      <c r="C13408" s="5" t="str">
        <f>IFERROR(__xludf.DUMMYFUNCTION("""COMPUTED_VALUE"""),"")</f>
        <v/>
      </c>
      <c r="D13408" s="5">
        <v>0.0</v>
      </c>
    </row>
    <row r="13409" ht="14.25" customHeight="1">
      <c r="A13409" s="5"/>
      <c r="B13409" s="5"/>
      <c r="C13409" s="5" t="str">
        <f>IFERROR(__xludf.DUMMYFUNCTION("""COMPUTED_VALUE"""),"")</f>
        <v/>
      </c>
      <c r="D13409" s="5">
        <v>0.0</v>
      </c>
    </row>
    <row r="13410" ht="14.25" customHeight="1">
      <c r="A13410" s="5"/>
      <c r="B13410" s="5"/>
      <c r="C13410" s="5" t="str">
        <f>IFERROR(__xludf.DUMMYFUNCTION("""COMPUTED_VALUE"""),"")</f>
        <v/>
      </c>
      <c r="D13410" s="5">
        <v>0.0</v>
      </c>
    </row>
    <row r="13411" ht="14.25" customHeight="1">
      <c r="A13411" s="5"/>
      <c r="B13411" s="5"/>
      <c r="C13411" s="5" t="str">
        <f>IFERROR(__xludf.DUMMYFUNCTION("""COMPUTED_VALUE"""),"")</f>
        <v/>
      </c>
      <c r="D13411" s="5">
        <v>0.0</v>
      </c>
    </row>
    <row r="13412" ht="14.25" customHeight="1">
      <c r="A13412" s="5"/>
      <c r="B13412" s="5"/>
      <c r="C13412" s="5" t="str">
        <f>IFERROR(__xludf.DUMMYFUNCTION("""COMPUTED_VALUE"""),"")</f>
        <v/>
      </c>
      <c r="D13412" s="5">
        <v>0.0</v>
      </c>
    </row>
    <row r="13413" ht="14.25" customHeight="1">
      <c r="A13413" s="5"/>
      <c r="B13413" s="5"/>
      <c r="C13413" s="5" t="str">
        <f>IFERROR(__xludf.DUMMYFUNCTION("""COMPUTED_VALUE"""),"")</f>
        <v/>
      </c>
      <c r="D13413" s="5">
        <v>0.0</v>
      </c>
    </row>
    <row r="13414" ht="14.25" customHeight="1">
      <c r="A13414" s="5"/>
      <c r="B13414" s="5"/>
      <c r="C13414" s="5" t="str">
        <f>IFERROR(__xludf.DUMMYFUNCTION("""COMPUTED_VALUE"""),"")</f>
        <v/>
      </c>
      <c r="D13414" s="5">
        <v>0.0</v>
      </c>
    </row>
    <row r="13415" ht="14.25" customHeight="1">
      <c r="A13415" s="5"/>
      <c r="B13415" s="5"/>
      <c r="C13415" s="5" t="str">
        <f>IFERROR(__xludf.DUMMYFUNCTION("""COMPUTED_VALUE"""),"")</f>
        <v/>
      </c>
      <c r="D13415" s="5">
        <v>0.0</v>
      </c>
    </row>
    <row r="13416" ht="14.25" customHeight="1">
      <c r="A13416" s="5"/>
      <c r="B13416" s="5"/>
      <c r="C13416" s="5" t="str">
        <f>IFERROR(__xludf.DUMMYFUNCTION("""COMPUTED_VALUE"""),"")</f>
        <v/>
      </c>
      <c r="D13416" s="5">
        <v>0.0</v>
      </c>
    </row>
    <row r="13417" ht="14.25" customHeight="1">
      <c r="A13417" s="5"/>
      <c r="B13417" s="5"/>
      <c r="C13417" s="5" t="str">
        <f>IFERROR(__xludf.DUMMYFUNCTION("""COMPUTED_VALUE"""),"")</f>
        <v/>
      </c>
      <c r="D13417" s="5">
        <v>0.0</v>
      </c>
    </row>
    <row r="13418" ht="14.25" customHeight="1">
      <c r="A13418" s="5"/>
      <c r="B13418" s="5"/>
      <c r="C13418" s="5" t="str">
        <f>IFERROR(__xludf.DUMMYFUNCTION("""COMPUTED_VALUE"""),"")</f>
        <v/>
      </c>
      <c r="D13418" s="5">
        <v>0.0</v>
      </c>
    </row>
    <row r="13419" ht="14.25" customHeight="1">
      <c r="A13419" s="5"/>
      <c r="B13419" s="5"/>
      <c r="C13419" s="5" t="str">
        <f>IFERROR(__xludf.DUMMYFUNCTION("""COMPUTED_VALUE"""),"")</f>
        <v/>
      </c>
      <c r="D13419" s="5">
        <v>0.0</v>
      </c>
    </row>
    <row r="13420" ht="14.25" customHeight="1">
      <c r="A13420" s="5"/>
      <c r="B13420" s="5"/>
      <c r="C13420" s="5" t="str">
        <f>IFERROR(__xludf.DUMMYFUNCTION("""COMPUTED_VALUE"""),"")</f>
        <v/>
      </c>
      <c r="D13420" s="5">
        <v>0.0</v>
      </c>
    </row>
    <row r="13421" ht="14.25" customHeight="1">
      <c r="A13421" s="5"/>
      <c r="B13421" s="5"/>
      <c r="C13421" s="5" t="str">
        <f>IFERROR(__xludf.DUMMYFUNCTION("""COMPUTED_VALUE"""),"")</f>
        <v/>
      </c>
      <c r="D13421" s="5">
        <v>0.0</v>
      </c>
    </row>
    <row r="13422" ht="14.25" customHeight="1">
      <c r="A13422" s="5"/>
      <c r="B13422" s="5"/>
      <c r="C13422" s="5" t="str">
        <f>IFERROR(__xludf.DUMMYFUNCTION("""COMPUTED_VALUE"""),"")</f>
        <v/>
      </c>
      <c r="D13422" s="5">
        <v>0.0</v>
      </c>
    </row>
    <row r="13423" ht="14.25" customHeight="1">
      <c r="A13423" s="5"/>
      <c r="B13423" s="5"/>
      <c r="C13423" s="5" t="str">
        <f>IFERROR(__xludf.DUMMYFUNCTION("""COMPUTED_VALUE"""),"")</f>
        <v/>
      </c>
      <c r="D13423" s="5">
        <v>0.0</v>
      </c>
    </row>
    <row r="13424" ht="14.25" customHeight="1">
      <c r="A13424" s="5"/>
      <c r="B13424" s="5"/>
      <c r="C13424" s="5" t="str">
        <f>IFERROR(__xludf.DUMMYFUNCTION("""COMPUTED_VALUE"""),"")</f>
        <v/>
      </c>
      <c r="D13424" s="5">
        <v>0.0</v>
      </c>
    </row>
    <row r="13425" ht="14.25" customHeight="1">
      <c r="A13425" s="5"/>
      <c r="B13425" s="5"/>
      <c r="C13425" s="5" t="str">
        <f>IFERROR(__xludf.DUMMYFUNCTION("""COMPUTED_VALUE"""),"")</f>
        <v/>
      </c>
      <c r="D13425" s="5">
        <v>0.0</v>
      </c>
    </row>
    <row r="13426" ht="14.25" customHeight="1">
      <c r="A13426" s="5"/>
      <c r="B13426" s="5"/>
      <c r="C13426" s="5" t="str">
        <f>IFERROR(__xludf.DUMMYFUNCTION("""COMPUTED_VALUE"""),"")</f>
        <v/>
      </c>
      <c r="D13426" s="5">
        <v>0.0</v>
      </c>
    </row>
    <row r="13427" ht="14.25" customHeight="1">
      <c r="A13427" s="5"/>
      <c r="B13427" s="5"/>
      <c r="C13427" s="5" t="str">
        <f>IFERROR(__xludf.DUMMYFUNCTION("""COMPUTED_VALUE"""),"")</f>
        <v/>
      </c>
      <c r="D13427" s="5">
        <v>0.0</v>
      </c>
    </row>
    <row r="13428" ht="14.25" customHeight="1">
      <c r="A13428" s="5"/>
      <c r="B13428" s="5"/>
      <c r="C13428" s="5" t="str">
        <f>IFERROR(__xludf.DUMMYFUNCTION("""COMPUTED_VALUE"""),"")</f>
        <v/>
      </c>
      <c r="D13428" s="5">
        <v>0.0</v>
      </c>
    </row>
    <row r="13429" ht="14.25" customHeight="1">
      <c r="A13429" s="5"/>
      <c r="B13429" s="5"/>
      <c r="C13429" s="5" t="str">
        <f>IFERROR(__xludf.DUMMYFUNCTION("""COMPUTED_VALUE"""),"")</f>
        <v/>
      </c>
      <c r="D13429" s="5">
        <v>0.0</v>
      </c>
    </row>
    <row r="13430" ht="14.25" customHeight="1">
      <c r="A13430" s="5"/>
      <c r="B13430" s="5"/>
      <c r="C13430" s="5" t="str">
        <f>IFERROR(__xludf.DUMMYFUNCTION("""COMPUTED_VALUE"""),"")</f>
        <v/>
      </c>
      <c r="D13430" s="5">
        <v>0.0</v>
      </c>
    </row>
    <row r="13431" ht="14.25" customHeight="1">
      <c r="A13431" s="5"/>
      <c r="B13431" s="5"/>
      <c r="C13431" s="5" t="str">
        <f>IFERROR(__xludf.DUMMYFUNCTION("""COMPUTED_VALUE"""),"")</f>
        <v/>
      </c>
      <c r="D13431" s="5">
        <v>0.0</v>
      </c>
    </row>
    <row r="13432" ht="14.25" customHeight="1">
      <c r="A13432" s="5"/>
      <c r="B13432" s="5"/>
      <c r="C13432" s="5" t="str">
        <f>IFERROR(__xludf.DUMMYFUNCTION("""COMPUTED_VALUE"""),"")</f>
        <v/>
      </c>
      <c r="D13432" s="5">
        <v>0.0</v>
      </c>
    </row>
    <row r="13433" ht="14.25" customHeight="1">
      <c r="A13433" s="5"/>
      <c r="B13433" s="5"/>
      <c r="C13433" s="5" t="str">
        <f>IFERROR(__xludf.DUMMYFUNCTION("""COMPUTED_VALUE"""),"")</f>
        <v/>
      </c>
      <c r="D13433" s="5">
        <v>0.0</v>
      </c>
    </row>
    <row r="13434" ht="14.25" customHeight="1">
      <c r="A13434" s="5"/>
      <c r="B13434" s="5"/>
      <c r="C13434" s="5" t="str">
        <f>IFERROR(__xludf.DUMMYFUNCTION("""COMPUTED_VALUE"""),"")</f>
        <v/>
      </c>
      <c r="D13434" s="5">
        <v>0.0</v>
      </c>
    </row>
    <row r="13435" ht="14.25" customHeight="1">
      <c r="A13435" s="5"/>
      <c r="B13435" s="5"/>
      <c r="C13435" s="5" t="str">
        <f>IFERROR(__xludf.DUMMYFUNCTION("""COMPUTED_VALUE"""),"")</f>
        <v/>
      </c>
      <c r="D13435" s="5">
        <v>0.0</v>
      </c>
    </row>
    <row r="13436" ht="14.25" customHeight="1">
      <c r="A13436" s="5"/>
      <c r="B13436" s="5"/>
      <c r="C13436" s="5" t="str">
        <f>IFERROR(__xludf.DUMMYFUNCTION("""COMPUTED_VALUE"""),"")</f>
        <v/>
      </c>
      <c r="D13436" s="5">
        <v>0.0</v>
      </c>
    </row>
    <row r="13437" ht="14.25" customHeight="1">
      <c r="A13437" s="5"/>
      <c r="B13437" s="5"/>
      <c r="C13437" s="5" t="str">
        <f>IFERROR(__xludf.DUMMYFUNCTION("""COMPUTED_VALUE"""),"")</f>
        <v/>
      </c>
      <c r="D13437" s="5">
        <v>0.0</v>
      </c>
    </row>
    <row r="13438" ht="14.25" customHeight="1">
      <c r="A13438" s="5"/>
      <c r="B13438" s="5"/>
      <c r="C13438" s="5" t="str">
        <f>IFERROR(__xludf.DUMMYFUNCTION("""COMPUTED_VALUE"""),"")</f>
        <v/>
      </c>
      <c r="D13438" s="5">
        <v>0.0</v>
      </c>
    </row>
    <row r="13439" ht="14.25" customHeight="1">
      <c r="A13439" s="5"/>
      <c r="B13439" s="5"/>
      <c r="C13439" s="5" t="str">
        <f>IFERROR(__xludf.DUMMYFUNCTION("""COMPUTED_VALUE"""),"")</f>
        <v/>
      </c>
      <c r="D13439" s="5">
        <v>0.0</v>
      </c>
    </row>
    <row r="13440" ht="14.25" customHeight="1">
      <c r="A13440" s="5"/>
      <c r="B13440" s="5"/>
      <c r="C13440" s="5" t="str">
        <f>IFERROR(__xludf.DUMMYFUNCTION("""COMPUTED_VALUE"""),"")</f>
        <v/>
      </c>
      <c r="D13440" s="5">
        <v>0.0</v>
      </c>
    </row>
    <row r="13441" ht="14.25" customHeight="1">
      <c r="A13441" s="5"/>
      <c r="B13441" s="5"/>
      <c r="C13441" s="5" t="str">
        <f>IFERROR(__xludf.DUMMYFUNCTION("""COMPUTED_VALUE"""),"")</f>
        <v/>
      </c>
      <c r="D13441" s="5">
        <v>0.0</v>
      </c>
    </row>
    <row r="13442" ht="14.25" customHeight="1">
      <c r="A13442" s="5"/>
      <c r="B13442" s="5"/>
      <c r="C13442" s="5" t="str">
        <f>IFERROR(__xludf.DUMMYFUNCTION("""COMPUTED_VALUE"""),"")</f>
        <v/>
      </c>
      <c r="D13442" s="5">
        <v>0.0</v>
      </c>
    </row>
    <row r="13443" ht="14.25" customHeight="1">
      <c r="A13443" s="5"/>
      <c r="B13443" s="5"/>
      <c r="C13443" s="5" t="str">
        <f>IFERROR(__xludf.DUMMYFUNCTION("""COMPUTED_VALUE"""),"")</f>
        <v/>
      </c>
      <c r="D13443" s="5">
        <v>0.0</v>
      </c>
    </row>
    <row r="13444" ht="14.25" customHeight="1">
      <c r="A13444" s="5"/>
      <c r="B13444" s="5"/>
      <c r="C13444" s="5" t="str">
        <f>IFERROR(__xludf.DUMMYFUNCTION("""COMPUTED_VALUE"""),"")</f>
        <v/>
      </c>
      <c r="D13444" s="5">
        <v>0.0</v>
      </c>
    </row>
    <row r="13445" ht="14.25" customHeight="1">
      <c r="A13445" s="5"/>
      <c r="B13445" s="5"/>
      <c r="C13445" s="5" t="str">
        <f>IFERROR(__xludf.DUMMYFUNCTION("""COMPUTED_VALUE"""),"")</f>
        <v/>
      </c>
      <c r="D13445" s="5">
        <v>0.0</v>
      </c>
    </row>
    <row r="13446" ht="14.25" customHeight="1">
      <c r="A13446" s="5"/>
      <c r="B13446" s="5"/>
      <c r="C13446" s="5" t="str">
        <f>IFERROR(__xludf.DUMMYFUNCTION("""COMPUTED_VALUE"""),"")</f>
        <v/>
      </c>
      <c r="D13446" s="5">
        <v>0.0</v>
      </c>
    </row>
    <row r="13447" ht="14.25" customHeight="1">
      <c r="A13447" s="5"/>
      <c r="B13447" s="5"/>
      <c r="C13447" s="5" t="str">
        <f>IFERROR(__xludf.DUMMYFUNCTION("""COMPUTED_VALUE"""),"")</f>
        <v/>
      </c>
      <c r="D13447" s="5">
        <v>0.0</v>
      </c>
    </row>
    <row r="13448" ht="14.25" customHeight="1">
      <c r="A13448" s="5"/>
      <c r="B13448" s="5"/>
      <c r="C13448" s="5" t="str">
        <f>IFERROR(__xludf.DUMMYFUNCTION("""COMPUTED_VALUE"""),"")</f>
        <v/>
      </c>
      <c r="D13448" s="5">
        <v>0.0</v>
      </c>
    </row>
    <row r="13449" ht="14.25" customHeight="1">
      <c r="A13449" s="5"/>
      <c r="B13449" s="5"/>
      <c r="C13449" s="5" t="str">
        <f>IFERROR(__xludf.DUMMYFUNCTION("""COMPUTED_VALUE"""),"")</f>
        <v/>
      </c>
      <c r="D13449" s="5">
        <v>0.0</v>
      </c>
    </row>
    <row r="13450" ht="14.25" customHeight="1">
      <c r="A13450" s="5"/>
      <c r="B13450" s="5"/>
      <c r="C13450" s="5" t="str">
        <f>IFERROR(__xludf.DUMMYFUNCTION("""COMPUTED_VALUE"""),"")</f>
        <v/>
      </c>
      <c r="D13450" s="5">
        <v>0.0</v>
      </c>
    </row>
    <row r="13451" ht="14.25" customHeight="1">
      <c r="A13451" s="5"/>
      <c r="B13451" s="5"/>
      <c r="C13451" s="5" t="str">
        <f>IFERROR(__xludf.DUMMYFUNCTION("""COMPUTED_VALUE"""),"")</f>
        <v/>
      </c>
      <c r="D13451" s="5">
        <v>0.0</v>
      </c>
    </row>
    <row r="13452" ht="14.25" customHeight="1">
      <c r="A13452" s="5"/>
      <c r="B13452" s="5"/>
      <c r="C13452" s="5" t="str">
        <f>IFERROR(__xludf.DUMMYFUNCTION("""COMPUTED_VALUE"""),"")</f>
        <v/>
      </c>
      <c r="D13452" s="5">
        <v>0.0</v>
      </c>
    </row>
    <row r="13453" ht="14.25" customHeight="1">
      <c r="A13453" s="5"/>
      <c r="B13453" s="5"/>
      <c r="C13453" s="5" t="str">
        <f>IFERROR(__xludf.DUMMYFUNCTION("""COMPUTED_VALUE"""),"")</f>
        <v/>
      </c>
      <c r="D13453" s="5">
        <v>0.0</v>
      </c>
    </row>
    <row r="13454" ht="14.25" customHeight="1">
      <c r="A13454" s="5"/>
      <c r="B13454" s="5"/>
      <c r="C13454" s="5" t="str">
        <f>IFERROR(__xludf.DUMMYFUNCTION("""COMPUTED_VALUE"""),"")</f>
        <v/>
      </c>
      <c r="D13454" s="5">
        <v>0.0</v>
      </c>
    </row>
    <row r="13455" ht="14.25" customHeight="1">
      <c r="A13455" s="5"/>
      <c r="B13455" s="5"/>
      <c r="C13455" s="5" t="str">
        <f>IFERROR(__xludf.DUMMYFUNCTION("""COMPUTED_VALUE"""),"")</f>
        <v/>
      </c>
      <c r="D13455" s="5">
        <v>0.0</v>
      </c>
    </row>
    <row r="13456" ht="14.25" customHeight="1">
      <c r="A13456" s="5"/>
      <c r="B13456" s="5"/>
      <c r="C13456" s="5" t="str">
        <f>IFERROR(__xludf.DUMMYFUNCTION("""COMPUTED_VALUE"""),"")</f>
        <v/>
      </c>
      <c r="D13456" s="5">
        <v>0.0</v>
      </c>
    </row>
    <row r="13457" ht="14.25" customHeight="1">
      <c r="A13457" s="5"/>
      <c r="B13457" s="5"/>
      <c r="C13457" s="5" t="str">
        <f>IFERROR(__xludf.DUMMYFUNCTION("""COMPUTED_VALUE"""),"")</f>
        <v/>
      </c>
      <c r="D13457" s="5">
        <v>0.0</v>
      </c>
    </row>
    <row r="13458" ht="14.25" customHeight="1">
      <c r="A13458" s="5"/>
      <c r="B13458" s="5"/>
      <c r="C13458" s="5" t="str">
        <f>IFERROR(__xludf.DUMMYFUNCTION("""COMPUTED_VALUE"""),"")</f>
        <v/>
      </c>
      <c r="D13458" s="5">
        <v>0.0</v>
      </c>
    </row>
    <row r="13459" ht="14.25" customHeight="1">
      <c r="A13459" s="5"/>
      <c r="B13459" s="5"/>
      <c r="C13459" s="5" t="str">
        <f>IFERROR(__xludf.DUMMYFUNCTION("""COMPUTED_VALUE"""),"")</f>
        <v/>
      </c>
      <c r="D13459" s="5">
        <v>0.0</v>
      </c>
    </row>
    <row r="13460" ht="14.25" customHeight="1">
      <c r="A13460" s="5"/>
      <c r="B13460" s="5"/>
      <c r="C13460" s="5" t="str">
        <f>IFERROR(__xludf.DUMMYFUNCTION("""COMPUTED_VALUE"""),"")</f>
        <v/>
      </c>
      <c r="D13460" s="5">
        <v>0.0</v>
      </c>
    </row>
    <row r="13461" ht="14.25" customHeight="1">
      <c r="A13461" s="5"/>
      <c r="B13461" s="5"/>
      <c r="C13461" s="5" t="str">
        <f>IFERROR(__xludf.DUMMYFUNCTION("""COMPUTED_VALUE"""),"")</f>
        <v/>
      </c>
      <c r="D13461" s="5">
        <v>0.0</v>
      </c>
    </row>
    <row r="13462" ht="14.25" customHeight="1">
      <c r="A13462" s="5"/>
      <c r="B13462" s="5"/>
      <c r="C13462" s="5" t="str">
        <f>IFERROR(__xludf.DUMMYFUNCTION("""COMPUTED_VALUE"""),"")</f>
        <v/>
      </c>
      <c r="D13462" s="5">
        <v>0.0</v>
      </c>
    </row>
    <row r="13463" ht="14.25" customHeight="1">
      <c r="A13463" s="5"/>
      <c r="B13463" s="5"/>
      <c r="C13463" s="5" t="str">
        <f>IFERROR(__xludf.DUMMYFUNCTION("""COMPUTED_VALUE"""),"")</f>
        <v/>
      </c>
      <c r="D13463" s="5">
        <v>0.0</v>
      </c>
    </row>
    <row r="13464" ht="14.25" customHeight="1">
      <c r="A13464" s="5"/>
      <c r="B13464" s="5"/>
      <c r="C13464" s="5" t="str">
        <f>IFERROR(__xludf.DUMMYFUNCTION("""COMPUTED_VALUE"""),"")</f>
        <v/>
      </c>
      <c r="D13464" s="5">
        <v>0.0</v>
      </c>
    </row>
    <row r="13465" ht="14.25" customHeight="1">
      <c r="A13465" s="5"/>
      <c r="B13465" s="5"/>
      <c r="C13465" s="5" t="str">
        <f>IFERROR(__xludf.DUMMYFUNCTION("""COMPUTED_VALUE"""),"")</f>
        <v/>
      </c>
      <c r="D13465" s="5">
        <v>0.0</v>
      </c>
    </row>
    <row r="13466" ht="14.25" customHeight="1">
      <c r="A13466" s="5"/>
      <c r="B13466" s="5"/>
      <c r="C13466" s="5" t="str">
        <f>IFERROR(__xludf.DUMMYFUNCTION("""COMPUTED_VALUE"""),"")</f>
        <v/>
      </c>
      <c r="D13466" s="5">
        <v>0.0</v>
      </c>
    </row>
    <row r="13467" ht="14.25" customHeight="1">
      <c r="A13467" s="5"/>
      <c r="B13467" s="5"/>
      <c r="C13467" s="5" t="str">
        <f>IFERROR(__xludf.DUMMYFUNCTION("""COMPUTED_VALUE"""),"")</f>
        <v/>
      </c>
      <c r="D13467" s="5">
        <v>0.0</v>
      </c>
    </row>
    <row r="13468" ht="14.25" customHeight="1">
      <c r="A13468" s="5"/>
      <c r="B13468" s="5"/>
      <c r="C13468" s="5" t="str">
        <f>IFERROR(__xludf.DUMMYFUNCTION("""COMPUTED_VALUE"""),"")</f>
        <v/>
      </c>
      <c r="D13468" s="5">
        <v>0.0</v>
      </c>
    </row>
    <row r="13469" ht="14.25" customHeight="1">
      <c r="A13469" s="5"/>
      <c r="B13469" s="5"/>
      <c r="C13469" s="5" t="str">
        <f>IFERROR(__xludf.DUMMYFUNCTION("""COMPUTED_VALUE"""),"")</f>
        <v/>
      </c>
      <c r="D13469" s="5">
        <v>0.0</v>
      </c>
    </row>
    <row r="13470" ht="14.25" customHeight="1">
      <c r="A13470" s="5"/>
      <c r="B13470" s="5"/>
      <c r="C13470" s="5" t="str">
        <f>IFERROR(__xludf.DUMMYFUNCTION("""COMPUTED_VALUE"""),"")</f>
        <v/>
      </c>
      <c r="D13470" s="5">
        <v>0.0</v>
      </c>
    </row>
    <row r="13471" ht="14.25" customHeight="1">
      <c r="A13471" s="5"/>
      <c r="B13471" s="5"/>
      <c r="C13471" s="5" t="str">
        <f>IFERROR(__xludf.DUMMYFUNCTION("""COMPUTED_VALUE"""),"")</f>
        <v/>
      </c>
      <c r="D13471" s="5">
        <v>0.0</v>
      </c>
    </row>
    <row r="13472" ht="14.25" customHeight="1">
      <c r="A13472" s="5"/>
      <c r="B13472" s="5"/>
      <c r="C13472" s="5" t="str">
        <f>IFERROR(__xludf.DUMMYFUNCTION("""COMPUTED_VALUE"""),"")</f>
        <v/>
      </c>
      <c r="D13472" s="5">
        <v>0.0</v>
      </c>
    </row>
    <row r="13473" ht="14.25" customHeight="1">
      <c r="A13473" s="5"/>
      <c r="B13473" s="5"/>
      <c r="C13473" s="5" t="str">
        <f>IFERROR(__xludf.DUMMYFUNCTION("""COMPUTED_VALUE"""),"")</f>
        <v/>
      </c>
      <c r="D13473" s="5">
        <v>0.0</v>
      </c>
    </row>
    <row r="13474" ht="14.25" customHeight="1">
      <c r="A13474" s="5"/>
      <c r="B13474" s="5"/>
      <c r="C13474" s="5" t="str">
        <f>IFERROR(__xludf.DUMMYFUNCTION("""COMPUTED_VALUE"""),"")</f>
        <v/>
      </c>
      <c r="D13474" s="5">
        <v>0.0</v>
      </c>
    </row>
    <row r="13475" ht="14.25" customHeight="1">
      <c r="A13475" s="5"/>
      <c r="B13475" s="5"/>
      <c r="C13475" s="5" t="str">
        <f>IFERROR(__xludf.DUMMYFUNCTION("""COMPUTED_VALUE"""),"")</f>
        <v/>
      </c>
      <c r="D13475" s="5">
        <v>0.0</v>
      </c>
    </row>
    <row r="13476" ht="14.25" customHeight="1">
      <c r="A13476" s="5"/>
      <c r="B13476" s="5"/>
      <c r="C13476" s="5" t="str">
        <f>IFERROR(__xludf.DUMMYFUNCTION("""COMPUTED_VALUE"""),"")</f>
        <v/>
      </c>
      <c r="D13476" s="5">
        <v>0.0</v>
      </c>
    </row>
    <row r="13477" ht="14.25" customHeight="1">
      <c r="A13477" s="5"/>
      <c r="B13477" s="5"/>
      <c r="C13477" s="5" t="str">
        <f>IFERROR(__xludf.DUMMYFUNCTION("""COMPUTED_VALUE"""),"")</f>
        <v/>
      </c>
      <c r="D13477" s="5">
        <v>0.0</v>
      </c>
    </row>
    <row r="13478" ht="14.25" customHeight="1">
      <c r="A13478" s="5"/>
      <c r="B13478" s="5"/>
      <c r="C13478" s="5" t="str">
        <f>IFERROR(__xludf.DUMMYFUNCTION("""COMPUTED_VALUE"""),"")</f>
        <v/>
      </c>
      <c r="D13478" s="5">
        <v>0.0</v>
      </c>
    </row>
    <row r="13479" ht="14.25" customHeight="1">
      <c r="A13479" s="5"/>
      <c r="B13479" s="5"/>
      <c r="C13479" s="5" t="str">
        <f>IFERROR(__xludf.DUMMYFUNCTION("""COMPUTED_VALUE"""),"")</f>
        <v/>
      </c>
      <c r="D13479" s="5">
        <v>0.0</v>
      </c>
    </row>
    <row r="13480" ht="14.25" customHeight="1">
      <c r="A13480" s="5"/>
      <c r="B13480" s="5"/>
      <c r="C13480" s="5" t="str">
        <f>IFERROR(__xludf.DUMMYFUNCTION("""COMPUTED_VALUE"""),"")</f>
        <v/>
      </c>
      <c r="D13480" s="5">
        <v>0.0</v>
      </c>
    </row>
    <row r="13481" ht="14.25" customHeight="1">
      <c r="A13481" s="5"/>
      <c r="B13481" s="5"/>
      <c r="C13481" s="5" t="str">
        <f>IFERROR(__xludf.DUMMYFUNCTION("""COMPUTED_VALUE"""),"")</f>
        <v/>
      </c>
      <c r="D13481" s="5">
        <v>0.0</v>
      </c>
    </row>
    <row r="13482" ht="14.25" customHeight="1">
      <c r="A13482" s="5"/>
      <c r="B13482" s="5"/>
      <c r="C13482" s="5" t="str">
        <f>IFERROR(__xludf.DUMMYFUNCTION("""COMPUTED_VALUE"""),"")</f>
        <v/>
      </c>
      <c r="D13482" s="5">
        <v>0.0</v>
      </c>
    </row>
    <row r="13483" ht="14.25" customHeight="1">
      <c r="A13483" s="5"/>
      <c r="B13483" s="5"/>
      <c r="C13483" s="5" t="str">
        <f>IFERROR(__xludf.DUMMYFUNCTION("""COMPUTED_VALUE"""),"")</f>
        <v/>
      </c>
      <c r="D13483" s="5">
        <v>0.0</v>
      </c>
    </row>
    <row r="13484" ht="14.25" customHeight="1">
      <c r="A13484" s="5"/>
      <c r="B13484" s="5"/>
      <c r="C13484" s="5" t="str">
        <f>IFERROR(__xludf.DUMMYFUNCTION("""COMPUTED_VALUE"""),"")</f>
        <v/>
      </c>
      <c r="D13484" s="5">
        <v>0.0</v>
      </c>
    </row>
    <row r="13485" ht="14.25" customHeight="1">
      <c r="A13485" s="5"/>
      <c r="B13485" s="5"/>
      <c r="C13485" s="5" t="str">
        <f>IFERROR(__xludf.DUMMYFUNCTION("""COMPUTED_VALUE"""),"")</f>
        <v/>
      </c>
      <c r="D13485" s="5">
        <v>0.0</v>
      </c>
    </row>
    <row r="13486" ht="14.25" customHeight="1">
      <c r="A13486" s="5"/>
      <c r="B13486" s="5"/>
      <c r="C13486" s="5" t="str">
        <f>IFERROR(__xludf.DUMMYFUNCTION("""COMPUTED_VALUE"""),"")</f>
        <v/>
      </c>
      <c r="D13486" s="5">
        <v>0.0</v>
      </c>
    </row>
    <row r="13487" ht="14.25" customHeight="1">
      <c r="A13487" s="5"/>
      <c r="B13487" s="5"/>
      <c r="C13487" s="5" t="str">
        <f>IFERROR(__xludf.DUMMYFUNCTION("""COMPUTED_VALUE"""),"")</f>
        <v/>
      </c>
      <c r="D13487" s="5">
        <v>0.0</v>
      </c>
    </row>
    <row r="13488" ht="14.25" customHeight="1">
      <c r="A13488" s="5"/>
      <c r="B13488" s="5"/>
      <c r="C13488" s="5" t="str">
        <f>IFERROR(__xludf.DUMMYFUNCTION("""COMPUTED_VALUE"""),"")</f>
        <v/>
      </c>
      <c r="D13488" s="5">
        <v>0.0</v>
      </c>
    </row>
    <row r="13489" ht="14.25" customHeight="1">
      <c r="A13489" s="5"/>
      <c r="B13489" s="5"/>
      <c r="C13489" s="5" t="str">
        <f>IFERROR(__xludf.DUMMYFUNCTION("""COMPUTED_VALUE"""),"")</f>
        <v/>
      </c>
      <c r="D13489" s="5">
        <v>0.0</v>
      </c>
    </row>
    <row r="13490" ht="14.25" customHeight="1">
      <c r="A13490" s="5"/>
      <c r="B13490" s="5"/>
      <c r="C13490" s="5" t="str">
        <f>IFERROR(__xludf.DUMMYFUNCTION("""COMPUTED_VALUE"""),"")</f>
        <v/>
      </c>
      <c r="D13490" s="5">
        <v>0.0</v>
      </c>
    </row>
    <row r="13491" ht="14.25" customHeight="1">
      <c r="A13491" s="5"/>
      <c r="B13491" s="5"/>
      <c r="C13491" s="5" t="str">
        <f>IFERROR(__xludf.DUMMYFUNCTION("""COMPUTED_VALUE"""),"")</f>
        <v/>
      </c>
      <c r="D13491" s="5">
        <v>0.0</v>
      </c>
    </row>
    <row r="13492" ht="14.25" customHeight="1">
      <c r="A13492" s="5"/>
      <c r="B13492" s="5"/>
      <c r="C13492" s="5" t="str">
        <f>IFERROR(__xludf.DUMMYFUNCTION("""COMPUTED_VALUE"""),"")</f>
        <v/>
      </c>
      <c r="D13492" s="5">
        <v>0.0</v>
      </c>
    </row>
    <row r="13493" ht="14.25" customHeight="1">
      <c r="A13493" s="5"/>
      <c r="B13493" s="5"/>
      <c r="C13493" s="5" t="str">
        <f>IFERROR(__xludf.DUMMYFUNCTION("""COMPUTED_VALUE"""),"")</f>
        <v/>
      </c>
      <c r="D13493" s="5">
        <v>0.0</v>
      </c>
    </row>
    <row r="13494" ht="14.25" customHeight="1">
      <c r="A13494" s="5"/>
      <c r="B13494" s="5"/>
      <c r="C13494" s="5" t="str">
        <f>IFERROR(__xludf.DUMMYFUNCTION("""COMPUTED_VALUE"""),"")</f>
        <v/>
      </c>
      <c r="D13494" s="5">
        <v>0.0</v>
      </c>
    </row>
    <row r="13495" ht="14.25" customHeight="1">
      <c r="A13495" s="5"/>
      <c r="B13495" s="5"/>
      <c r="C13495" s="5" t="str">
        <f>IFERROR(__xludf.DUMMYFUNCTION("""COMPUTED_VALUE"""),"")</f>
        <v/>
      </c>
      <c r="D13495" s="5">
        <v>0.0</v>
      </c>
    </row>
    <row r="13496" ht="14.25" customHeight="1">
      <c r="A13496" s="5"/>
      <c r="B13496" s="5"/>
      <c r="C13496" s="5" t="str">
        <f>IFERROR(__xludf.DUMMYFUNCTION("""COMPUTED_VALUE"""),"")</f>
        <v/>
      </c>
      <c r="D13496" s="5">
        <v>0.0</v>
      </c>
    </row>
    <row r="13497" ht="14.25" customHeight="1">
      <c r="A13497" s="5"/>
      <c r="B13497" s="5"/>
      <c r="C13497" s="5" t="str">
        <f>IFERROR(__xludf.DUMMYFUNCTION("""COMPUTED_VALUE"""),"")</f>
        <v/>
      </c>
      <c r="D13497" s="5">
        <v>0.0</v>
      </c>
    </row>
    <row r="13498" ht="14.25" customHeight="1">
      <c r="A13498" s="5"/>
      <c r="B13498" s="5"/>
      <c r="C13498" s="5" t="str">
        <f>IFERROR(__xludf.DUMMYFUNCTION("""COMPUTED_VALUE"""),"")</f>
        <v/>
      </c>
      <c r="D13498" s="5">
        <v>0.0</v>
      </c>
    </row>
    <row r="13499" ht="14.25" customHeight="1">
      <c r="A13499" s="5"/>
      <c r="B13499" s="5"/>
      <c r="C13499" s="5" t="str">
        <f>IFERROR(__xludf.DUMMYFUNCTION("""COMPUTED_VALUE"""),"")</f>
        <v/>
      </c>
      <c r="D13499" s="5">
        <v>0.0</v>
      </c>
    </row>
    <row r="13500" ht="14.25" customHeight="1">
      <c r="A13500" s="5"/>
      <c r="B13500" s="5"/>
      <c r="C13500" s="5" t="str">
        <f>IFERROR(__xludf.DUMMYFUNCTION("""COMPUTED_VALUE"""),"")</f>
        <v/>
      </c>
      <c r="D13500" s="5">
        <v>0.0</v>
      </c>
    </row>
    <row r="13501" ht="14.25" customHeight="1">
      <c r="A13501" s="5"/>
      <c r="B13501" s="5"/>
      <c r="C13501" s="5" t="str">
        <f>IFERROR(__xludf.DUMMYFUNCTION("""COMPUTED_VALUE"""),"")</f>
        <v/>
      </c>
      <c r="D13501" s="5">
        <v>0.0</v>
      </c>
    </row>
    <row r="13502" ht="14.25" customHeight="1">
      <c r="A13502" s="5"/>
      <c r="B13502" s="5"/>
      <c r="C13502" s="5" t="str">
        <f>IFERROR(__xludf.DUMMYFUNCTION("""COMPUTED_VALUE"""),"")</f>
        <v/>
      </c>
      <c r="D13502" s="5">
        <v>0.0</v>
      </c>
    </row>
    <row r="13503" ht="14.25" customHeight="1">
      <c r="A13503" s="5"/>
      <c r="B13503" s="5"/>
      <c r="C13503" s="5" t="str">
        <f>IFERROR(__xludf.DUMMYFUNCTION("""COMPUTED_VALUE"""),"")</f>
        <v/>
      </c>
      <c r="D13503" s="5">
        <v>0.0</v>
      </c>
    </row>
    <row r="13504" ht="14.25" customHeight="1">
      <c r="A13504" s="5"/>
      <c r="B13504" s="5"/>
      <c r="C13504" s="5" t="str">
        <f>IFERROR(__xludf.DUMMYFUNCTION("""COMPUTED_VALUE"""),"")</f>
        <v/>
      </c>
      <c r="D13504" s="5">
        <v>0.0</v>
      </c>
    </row>
    <row r="13505" ht="14.25" customHeight="1">
      <c r="A13505" s="5"/>
      <c r="B13505" s="5"/>
      <c r="C13505" s="5" t="str">
        <f>IFERROR(__xludf.DUMMYFUNCTION("""COMPUTED_VALUE"""),"")</f>
        <v/>
      </c>
      <c r="D13505" s="5">
        <v>0.0</v>
      </c>
    </row>
    <row r="13506" ht="14.25" customHeight="1">
      <c r="A13506" s="5"/>
      <c r="B13506" s="5"/>
      <c r="C13506" s="5" t="str">
        <f>IFERROR(__xludf.DUMMYFUNCTION("""COMPUTED_VALUE"""),"")</f>
        <v/>
      </c>
      <c r="D13506" s="5">
        <v>0.0</v>
      </c>
    </row>
    <row r="13507" ht="14.25" customHeight="1">
      <c r="A13507" s="5"/>
      <c r="B13507" s="5"/>
      <c r="C13507" s="5" t="str">
        <f>IFERROR(__xludf.DUMMYFUNCTION("""COMPUTED_VALUE"""),"")</f>
        <v/>
      </c>
      <c r="D13507" s="5">
        <v>0.0</v>
      </c>
    </row>
    <row r="13508" ht="14.25" customHeight="1">
      <c r="A13508" s="5"/>
      <c r="B13508" s="5"/>
      <c r="C13508" s="5" t="str">
        <f>IFERROR(__xludf.DUMMYFUNCTION("""COMPUTED_VALUE"""),"")</f>
        <v/>
      </c>
      <c r="D13508" s="5">
        <v>0.0</v>
      </c>
    </row>
    <row r="13509" ht="14.25" customHeight="1">
      <c r="A13509" s="5"/>
      <c r="B13509" s="5"/>
      <c r="C13509" s="5" t="str">
        <f>IFERROR(__xludf.DUMMYFUNCTION("""COMPUTED_VALUE"""),"")</f>
        <v/>
      </c>
      <c r="D13509" s="5">
        <v>0.0</v>
      </c>
    </row>
    <row r="13510" ht="14.25" customHeight="1">
      <c r="A13510" s="5"/>
      <c r="B13510" s="5"/>
      <c r="C13510" s="5" t="str">
        <f>IFERROR(__xludf.DUMMYFUNCTION("""COMPUTED_VALUE"""),"")</f>
        <v/>
      </c>
      <c r="D13510" s="5">
        <v>0.0</v>
      </c>
    </row>
    <row r="13511" ht="14.25" customHeight="1">
      <c r="A13511" s="5"/>
      <c r="B13511" s="5"/>
      <c r="C13511" s="5" t="str">
        <f>IFERROR(__xludf.DUMMYFUNCTION("""COMPUTED_VALUE"""),"")</f>
        <v/>
      </c>
      <c r="D13511" s="5">
        <v>0.0</v>
      </c>
    </row>
    <row r="13512" ht="14.25" customHeight="1">
      <c r="A13512" s="5"/>
      <c r="B13512" s="5"/>
      <c r="C13512" s="5" t="str">
        <f>IFERROR(__xludf.DUMMYFUNCTION("""COMPUTED_VALUE"""),"")</f>
        <v/>
      </c>
      <c r="D13512" s="5">
        <v>0.0</v>
      </c>
    </row>
    <row r="13513" ht="14.25" customHeight="1">
      <c r="A13513" s="5"/>
      <c r="B13513" s="5"/>
      <c r="C13513" s="5" t="str">
        <f>IFERROR(__xludf.DUMMYFUNCTION("""COMPUTED_VALUE"""),"")</f>
        <v/>
      </c>
      <c r="D13513" s="5">
        <v>0.0</v>
      </c>
    </row>
    <row r="13514" ht="14.25" customHeight="1">
      <c r="A13514" s="5"/>
      <c r="B13514" s="5"/>
      <c r="C13514" s="5" t="str">
        <f>IFERROR(__xludf.DUMMYFUNCTION("""COMPUTED_VALUE"""),"")</f>
        <v/>
      </c>
      <c r="D13514" s="5">
        <v>0.0</v>
      </c>
    </row>
    <row r="13515" ht="14.25" customHeight="1">
      <c r="A13515" s="5"/>
      <c r="B13515" s="5"/>
      <c r="C13515" s="5" t="str">
        <f>IFERROR(__xludf.DUMMYFUNCTION("""COMPUTED_VALUE"""),"")</f>
        <v/>
      </c>
      <c r="D13515" s="5">
        <v>0.0</v>
      </c>
    </row>
    <row r="13516" ht="14.25" customHeight="1">
      <c r="A13516" s="5"/>
      <c r="B13516" s="5"/>
      <c r="C13516" s="5" t="str">
        <f>IFERROR(__xludf.DUMMYFUNCTION("""COMPUTED_VALUE"""),"")</f>
        <v/>
      </c>
      <c r="D13516" s="5">
        <v>0.0</v>
      </c>
    </row>
    <row r="13517" ht="14.25" customHeight="1">
      <c r="A13517" s="5"/>
      <c r="B13517" s="5"/>
      <c r="C13517" s="5" t="str">
        <f>IFERROR(__xludf.DUMMYFUNCTION("""COMPUTED_VALUE"""),"")</f>
        <v/>
      </c>
      <c r="D13517" s="5">
        <v>0.0</v>
      </c>
    </row>
    <row r="13518" ht="14.25" customHeight="1">
      <c r="A13518" s="5"/>
      <c r="B13518" s="5"/>
      <c r="C13518" s="5" t="str">
        <f>IFERROR(__xludf.DUMMYFUNCTION("""COMPUTED_VALUE"""),"")</f>
        <v/>
      </c>
      <c r="D13518" s="5">
        <v>0.0</v>
      </c>
    </row>
    <row r="13519" ht="14.25" customHeight="1">
      <c r="A13519" s="5"/>
      <c r="B13519" s="5"/>
      <c r="C13519" s="5" t="str">
        <f>IFERROR(__xludf.DUMMYFUNCTION("""COMPUTED_VALUE"""),"")</f>
        <v/>
      </c>
      <c r="D13519" s="5">
        <v>0.0</v>
      </c>
    </row>
    <row r="13520" ht="14.25" customHeight="1">
      <c r="A13520" s="5"/>
      <c r="B13520" s="5"/>
      <c r="C13520" s="5" t="str">
        <f>IFERROR(__xludf.DUMMYFUNCTION("""COMPUTED_VALUE"""),"")</f>
        <v/>
      </c>
      <c r="D13520" s="5">
        <v>0.0</v>
      </c>
    </row>
    <row r="13521" ht="14.25" customHeight="1">
      <c r="A13521" s="5"/>
      <c r="B13521" s="5"/>
      <c r="C13521" s="5" t="str">
        <f>IFERROR(__xludf.DUMMYFUNCTION("""COMPUTED_VALUE"""),"")</f>
        <v/>
      </c>
      <c r="D13521" s="5">
        <v>0.0</v>
      </c>
    </row>
    <row r="13522" ht="14.25" customHeight="1">
      <c r="A13522" s="5"/>
      <c r="B13522" s="5"/>
      <c r="C13522" s="5" t="str">
        <f>IFERROR(__xludf.DUMMYFUNCTION("""COMPUTED_VALUE"""),"")</f>
        <v/>
      </c>
      <c r="D13522" s="5">
        <v>0.0</v>
      </c>
    </row>
    <row r="13523" ht="14.25" customHeight="1">
      <c r="A13523" s="5"/>
      <c r="B13523" s="5"/>
      <c r="C13523" s="5" t="str">
        <f>IFERROR(__xludf.DUMMYFUNCTION("""COMPUTED_VALUE"""),"")</f>
        <v/>
      </c>
      <c r="D13523" s="5">
        <v>0.0</v>
      </c>
    </row>
    <row r="13524" ht="14.25" customHeight="1">
      <c r="A13524" s="5"/>
      <c r="B13524" s="5"/>
      <c r="C13524" s="5" t="str">
        <f>IFERROR(__xludf.DUMMYFUNCTION("""COMPUTED_VALUE"""),"")</f>
        <v/>
      </c>
      <c r="D13524" s="5">
        <v>0.0</v>
      </c>
    </row>
    <row r="13525" ht="14.25" customHeight="1">
      <c r="A13525" s="5"/>
      <c r="B13525" s="5"/>
      <c r="C13525" s="5" t="str">
        <f>IFERROR(__xludf.DUMMYFUNCTION("""COMPUTED_VALUE"""),"")</f>
        <v/>
      </c>
      <c r="D13525" s="5">
        <v>0.0</v>
      </c>
    </row>
    <row r="13526" ht="14.25" customHeight="1">
      <c r="A13526" s="5"/>
      <c r="B13526" s="5"/>
      <c r="C13526" s="5" t="str">
        <f>IFERROR(__xludf.DUMMYFUNCTION("""COMPUTED_VALUE"""),"")</f>
        <v/>
      </c>
      <c r="D13526" s="5">
        <v>0.0</v>
      </c>
    </row>
    <row r="13527" ht="14.25" customHeight="1">
      <c r="A13527" s="5"/>
      <c r="B13527" s="5"/>
      <c r="C13527" s="5" t="str">
        <f>IFERROR(__xludf.DUMMYFUNCTION("""COMPUTED_VALUE"""),"")</f>
        <v/>
      </c>
      <c r="D13527" s="5">
        <v>0.0</v>
      </c>
    </row>
    <row r="13528" ht="14.25" customHeight="1">
      <c r="A13528" s="5"/>
      <c r="B13528" s="5"/>
      <c r="C13528" s="5" t="str">
        <f>IFERROR(__xludf.DUMMYFUNCTION("""COMPUTED_VALUE"""),"")</f>
        <v/>
      </c>
      <c r="D13528" s="5">
        <v>0.0</v>
      </c>
    </row>
    <row r="13529" ht="14.25" customHeight="1">
      <c r="A13529" s="5"/>
      <c r="B13529" s="5"/>
      <c r="C13529" s="5" t="str">
        <f>IFERROR(__xludf.DUMMYFUNCTION("""COMPUTED_VALUE"""),"")</f>
        <v/>
      </c>
      <c r="D13529" s="5">
        <v>0.0</v>
      </c>
    </row>
    <row r="13530" ht="14.25" customHeight="1">
      <c r="A13530" s="5"/>
      <c r="B13530" s="5"/>
      <c r="C13530" s="5" t="str">
        <f>IFERROR(__xludf.DUMMYFUNCTION("""COMPUTED_VALUE"""),"")</f>
        <v/>
      </c>
      <c r="D13530" s="5">
        <v>0.0</v>
      </c>
    </row>
    <row r="13531" ht="14.25" customHeight="1">
      <c r="A13531" s="5"/>
      <c r="B13531" s="5"/>
      <c r="C13531" s="5" t="str">
        <f>IFERROR(__xludf.DUMMYFUNCTION("""COMPUTED_VALUE"""),"")</f>
        <v/>
      </c>
      <c r="D13531" s="5">
        <v>0.0</v>
      </c>
    </row>
    <row r="13532" ht="14.25" customHeight="1">
      <c r="A13532" s="5"/>
      <c r="B13532" s="5"/>
      <c r="C13532" s="5" t="str">
        <f>IFERROR(__xludf.DUMMYFUNCTION("""COMPUTED_VALUE"""),"")</f>
        <v/>
      </c>
      <c r="D13532" s="5">
        <v>0.0</v>
      </c>
    </row>
    <row r="13533" ht="14.25" customHeight="1">
      <c r="A13533" s="5"/>
      <c r="B13533" s="5"/>
      <c r="C13533" s="5" t="str">
        <f>IFERROR(__xludf.DUMMYFUNCTION("""COMPUTED_VALUE"""),"")</f>
        <v/>
      </c>
      <c r="D13533" s="5">
        <v>0.0</v>
      </c>
    </row>
    <row r="13534" ht="14.25" customHeight="1">
      <c r="A13534" s="5"/>
      <c r="B13534" s="5"/>
      <c r="C13534" s="5" t="str">
        <f>IFERROR(__xludf.DUMMYFUNCTION("""COMPUTED_VALUE"""),"")</f>
        <v/>
      </c>
      <c r="D13534" s="5">
        <v>0.0</v>
      </c>
    </row>
    <row r="13535" ht="14.25" customHeight="1">
      <c r="A13535" s="5"/>
      <c r="B13535" s="5"/>
      <c r="C13535" s="5" t="str">
        <f>IFERROR(__xludf.DUMMYFUNCTION("""COMPUTED_VALUE"""),"")</f>
        <v/>
      </c>
      <c r="D13535" s="5">
        <v>0.0</v>
      </c>
    </row>
    <row r="13536" ht="14.25" customHeight="1">
      <c r="A13536" s="5"/>
      <c r="B13536" s="5"/>
      <c r="C13536" s="5" t="str">
        <f>IFERROR(__xludf.DUMMYFUNCTION("""COMPUTED_VALUE"""),"")</f>
        <v/>
      </c>
      <c r="D13536" s="5">
        <v>0.0</v>
      </c>
    </row>
    <row r="13537" ht="14.25" customHeight="1">
      <c r="A13537" s="5"/>
      <c r="B13537" s="5"/>
      <c r="C13537" s="5" t="str">
        <f>IFERROR(__xludf.DUMMYFUNCTION("""COMPUTED_VALUE"""),"")</f>
        <v/>
      </c>
      <c r="D13537" s="5">
        <v>0.0</v>
      </c>
    </row>
    <row r="13538" ht="14.25" customHeight="1">
      <c r="A13538" s="5"/>
      <c r="B13538" s="5"/>
      <c r="C13538" s="5" t="str">
        <f>IFERROR(__xludf.DUMMYFUNCTION("""COMPUTED_VALUE"""),"")</f>
        <v/>
      </c>
      <c r="D13538" s="5">
        <v>0.0</v>
      </c>
    </row>
    <row r="13539" ht="14.25" customHeight="1">
      <c r="A13539" s="5"/>
      <c r="B13539" s="5"/>
      <c r="C13539" s="5" t="str">
        <f>IFERROR(__xludf.DUMMYFUNCTION("""COMPUTED_VALUE"""),"")</f>
        <v/>
      </c>
      <c r="D13539" s="5">
        <v>0.0</v>
      </c>
    </row>
    <row r="13540" ht="14.25" customHeight="1">
      <c r="A13540" s="5"/>
      <c r="B13540" s="5"/>
      <c r="C13540" s="5" t="str">
        <f>IFERROR(__xludf.DUMMYFUNCTION("""COMPUTED_VALUE"""),"")</f>
        <v/>
      </c>
      <c r="D13540" s="5">
        <v>0.0</v>
      </c>
    </row>
    <row r="13541" ht="14.25" customHeight="1">
      <c r="A13541" s="5"/>
      <c r="B13541" s="5"/>
      <c r="C13541" s="5" t="str">
        <f>IFERROR(__xludf.DUMMYFUNCTION("""COMPUTED_VALUE"""),"")</f>
        <v/>
      </c>
      <c r="D13541" s="5">
        <v>0.0</v>
      </c>
    </row>
    <row r="13542" ht="14.25" customHeight="1">
      <c r="A13542" s="5"/>
      <c r="B13542" s="5"/>
      <c r="C13542" s="5" t="str">
        <f>IFERROR(__xludf.DUMMYFUNCTION("""COMPUTED_VALUE"""),"")</f>
        <v/>
      </c>
      <c r="D13542" s="5">
        <v>0.0</v>
      </c>
    </row>
    <row r="13543" ht="14.25" customHeight="1">
      <c r="A13543" s="5"/>
      <c r="B13543" s="5"/>
      <c r="C13543" s="5" t="str">
        <f>IFERROR(__xludf.DUMMYFUNCTION("""COMPUTED_VALUE"""),"")</f>
        <v/>
      </c>
      <c r="D13543" s="5">
        <v>0.0</v>
      </c>
    </row>
    <row r="13544" ht="14.25" customHeight="1">
      <c r="A13544" s="5"/>
      <c r="B13544" s="5"/>
      <c r="C13544" s="5" t="str">
        <f>IFERROR(__xludf.DUMMYFUNCTION("""COMPUTED_VALUE"""),"")</f>
        <v/>
      </c>
      <c r="D13544" s="5">
        <v>0.0</v>
      </c>
    </row>
    <row r="13545" ht="14.25" customHeight="1">
      <c r="A13545" s="5"/>
      <c r="B13545" s="5"/>
      <c r="C13545" s="5" t="str">
        <f>IFERROR(__xludf.DUMMYFUNCTION("""COMPUTED_VALUE"""),"")</f>
        <v/>
      </c>
      <c r="D13545" s="5">
        <v>0.0</v>
      </c>
    </row>
    <row r="13546" ht="14.25" customHeight="1">
      <c r="A13546" s="5"/>
      <c r="B13546" s="5"/>
      <c r="C13546" s="5" t="str">
        <f>IFERROR(__xludf.DUMMYFUNCTION("""COMPUTED_VALUE"""),"")</f>
        <v/>
      </c>
      <c r="D13546" s="5">
        <v>0.0</v>
      </c>
    </row>
    <row r="13547" ht="14.25" customHeight="1">
      <c r="A13547" s="5"/>
      <c r="B13547" s="5"/>
      <c r="C13547" s="5" t="str">
        <f>IFERROR(__xludf.DUMMYFUNCTION("""COMPUTED_VALUE"""),"")</f>
        <v/>
      </c>
      <c r="D13547" s="5">
        <v>0.0</v>
      </c>
    </row>
    <row r="13548" ht="14.25" customHeight="1">
      <c r="A13548" s="5"/>
      <c r="B13548" s="5"/>
      <c r="C13548" s="5" t="str">
        <f>IFERROR(__xludf.DUMMYFUNCTION("""COMPUTED_VALUE"""),"")</f>
        <v/>
      </c>
      <c r="D13548" s="5">
        <v>0.0</v>
      </c>
    </row>
    <row r="13549" ht="14.25" customHeight="1">
      <c r="A13549" s="5"/>
      <c r="B13549" s="5"/>
      <c r="C13549" s="5" t="str">
        <f>IFERROR(__xludf.DUMMYFUNCTION("""COMPUTED_VALUE"""),"")</f>
        <v/>
      </c>
      <c r="D13549" s="5">
        <v>0.0</v>
      </c>
    </row>
    <row r="13550" ht="14.25" customHeight="1">
      <c r="A13550" s="5"/>
      <c r="B13550" s="5"/>
      <c r="C13550" s="5" t="str">
        <f>IFERROR(__xludf.DUMMYFUNCTION("""COMPUTED_VALUE"""),"")</f>
        <v/>
      </c>
      <c r="D13550" s="5">
        <v>0.0</v>
      </c>
    </row>
    <row r="13551" ht="14.25" customHeight="1">
      <c r="A13551" s="5"/>
      <c r="B13551" s="5"/>
      <c r="C13551" s="5" t="str">
        <f>IFERROR(__xludf.DUMMYFUNCTION("""COMPUTED_VALUE"""),"")</f>
        <v/>
      </c>
      <c r="D13551" s="5">
        <v>0.0</v>
      </c>
    </row>
    <row r="13552" ht="14.25" customHeight="1">
      <c r="A13552" s="5"/>
      <c r="B13552" s="5"/>
      <c r="C13552" s="5" t="str">
        <f>IFERROR(__xludf.DUMMYFUNCTION("""COMPUTED_VALUE"""),"")</f>
        <v/>
      </c>
      <c r="D13552" s="5">
        <v>0.0</v>
      </c>
    </row>
    <row r="13553" ht="14.25" customHeight="1">
      <c r="A13553" s="5"/>
      <c r="B13553" s="5"/>
      <c r="C13553" s="5" t="str">
        <f>IFERROR(__xludf.DUMMYFUNCTION("""COMPUTED_VALUE"""),"")</f>
        <v/>
      </c>
      <c r="D13553" s="5">
        <v>0.0</v>
      </c>
    </row>
    <row r="13554" ht="14.25" customHeight="1">
      <c r="A13554" s="5"/>
      <c r="B13554" s="5"/>
      <c r="C13554" s="5" t="str">
        <f>IFERROR(__xludf.DUMMYFUNCTION("""COMPUTED_VALUE"""),"")</f>
        <v/>
      </c>
      <c r="D13554" s="5">
        <v>0.0</v>
      </c>
    </row>
    <row r="13555" ht="14.25" customHeight="1">
      <c r="A13555" s="5"/>
      <c r="B13555" s="5"/>
      <c r="C13555" s="5" t="str">
        <f>IFERROR(__xludf.DUMMYFUNCTION("""COMPUTED_VALUE"""),"")</f>
        <v/>
      </c>
      <c r="D13555" s="5">
        <v>0.0</v>
      </c>
    </row>
    <row r="13556" ht="14.25" customHeight="1">
      <c r="A13556" s="5"/>
      <c r="B13556" s="5"/>
      <c r="C13556" s="5" t="str">
        <f>IFERROR(__xludf.DUMMYFUNCTION("""COMPUTED_VALUE"""),"")</f>
        <v/>
      </c>
      <c r="D13556" s="5">
        <v>0.0</v>
      </c>
    </row>
    <row r="13557" ht="14.25" customHeight="1">
      <c r="A13557" s="5"/>
      <c r="B13557" s="5"/>
      <c r="C13557" s="5" t="str">
        <f>IFERROR(__xludf.DUMMYFUNCTION("""COMPUTED_VALUE"""),"")</f>
        <v/>
      </c>
      <c r="D13557" s="5">
        <v>0.0</v>
      </c>
    </row>
    <row r="13558" ht="14.25" customHeight="1">
      <c r="A13558" s="5"/>
      <c r="B13558" s="5"/>
      <c r="C13558" s="5" t="str">
        <f>IFERROR(__xludf.DUMMYFUNCTION("""COMPUTED_VALUE"""),"")</f>
        <v/>
      </c>
      <c r="D13558" s="5">
        <v>0.0</v>
      </c>
    </row>
    <row r="13559" ht="14.25" customHeight="1">
      <c r="A13559" s="5"/>
      <c r="B13559" s="5"/>
      <c r="C13559" s="5" t="str">
        <f>IFERROR(__xludf.DUMMYFUNCTION("""COMPUTED_VALUE"""),"")</f>
        <v/>
      </c>
      <c r="D13559" s="5">
        <v>0.0</v>
      </c>
    </row>
    <row r="13560" ht="14.25" customHeight="1">
      <c r="A13560" s="5"/>
      <c r="B13560" s="5"/>
      <c r="C13560" s="5" t="str">
        <f>IFERROR(__xludf.DUMMYFUNCTION("""COMPUTED_VALUE"""),"")</f>
        <v/>
      </c>
      <c r="D13560" s="5">
        <v>0.0</v>
      </c>
    </row>
    <row r="13561" ht="14.25" customHeight="1">
      <c r="A13561" s="5"/>
      <c r="B13561" s="5"/>
      <c r="C13561" s="5" t="str">
        <f>IFERROR(__xludf.DUMMYFUNCTION("""COMPUTED_VALUE"""),"")</f>
        <v/>
      </c>
      <c r="D13561" s="5">
        <v>0.0</v>
      </c>
    </row>
    <row r="13562" ht="14.25" customHeight="1">
      <c r="A13562" s="5"/>
      <c r="B13562" s="5"/>
      <c r="C13562" s="5" t="str">
        <f>IFERROR(__xludf.DUMMYFUNCTION("""COMPUTED_VALUE"""),"")</f>
        <v/>
      </c>
      <c r="D13562" s="5">
        <v>0.0</v>
      </c>
    </row>
    <row r="13563" ht="14.25" customHeight="1">
      <c r="A13563" s="5"/>
      <c r="B13563" s="5"/>
      <c r="C13563" s="5" t="str">
        <f>IFERROR(__xludf.DUMMYFUNCTION("""COMPUTED_VALUE"""),"")</f>
        <v/>
      </c>
      <c r="D13563" s="5">
        <v>0.0</v>
      </c>
    </row>
    <row r="13564" ht="14.25" customHeight="1">
      <c r="A13564" s="5"/>
      <c r="B13564" s="5"/>
      <c r="C13564" s="5" t="str">
        <f>IFERROR(__xludf.DUMMYFUNCTION("""COMPUTED_VALUE"""),"")</f>
        <v/>
      </c>
      <c r="D13564" s="5">
        <v>0.0</v>
      </c>
    </row>
    <row r="13565" ht="14.25" customHeight="1">
      <c r="A13565" s="5"/>
      <c r="B13565" s="5"/>
      <c r="C13565" s="5" t="str">
        <f>IFERROR(__xludf.DUMMYFUNCTION("""COMPUTED_VALUE"""),"")</f>
        <v/>
      </c>
      <c r="D13565" s="5">
        <v>0.0</v>
      </c>
    </row>
    <row r="13566" ht="14.25" customHeight="1">
      <c r="A13566" s="5"/>
      <c r="B13566" s="5"/>
      <c r="C13566" s="5" t="str">
        <f>IFERROR(__xludf.DUMMYFUNCTION("""COMPUTED_VALUE"""),"")</f>
        <v/>
      </c>
      <c r="D13566" s="5">
        <v>0.0</v>
      </c>
    </row>
    <row r="13567" ht="14.25" customHeight="1">
      <c r="A13567" s="5"/>
      <c r="B13567" s="5"/>
      <c r="C13567" s="5" t="str">
        <f>IFERROR(__xludf.DUMMYFUNCTION("""COMPUTED_VALUE"""),"")</f>
        <v/>
      </c>
      <c r="D13567" s="5">
        <v>0.0</v>
      </c>
    </row>
    <row r="13568" ht="14.25" customHeight="1">
      <c r="A13568" s="5"/>
      <c r="B13568" s="5"/>
      <c r="C13568" s="5" t="str">
        <f>IFERROR(__xludf.DUMMYFUNCTION("""COMPUTED_VALUE"""),"")</f>
        <v/>
      </c>
      <c r="D13568" s="5">
        <v>0.0</v>
      </c>
    </row>
    <row r="13569" ht="14.25" customHeight="1">
      <c r="A13569" s="5"/>
      <c r="B13569" s="5"/>
      <c r="C13569" s="5" t="str">
        <f>IFERROR(__xludf.DUMMYFUNCTION("""COMPUTED_VALUE"""),"")</f>
        <v/>
      </c>
      <c r="D13569" s="5">
        <v>0.0</v>
      </c>
    </row>
    <row r="13570" ht="14.25" customHeight="1">
      <c r="A13570" s="5"/>
      <c r="B13570" s="5"/>
      <c r="C13570" s="5" t="str">
        <f>IFERROR(__xludf.DUMMYFUNCTION("""COMPUTED_VALUE"""),"")</f>
        <v/>
      </c>
      <c r="D13570" s="5">
        <v>0.0</v>
      </c>
    </row>
    <row r="13571" ht="14.25" customHeight="1">
      <c r="A13571" s="5"/>
      <c r="B13571" s="5"/>
      <c r="C13571" s="5" t="str">
        <f>IFERROR(__xludf.DUMMYFUNCTION("""COMPUTED_VALUE"""),"")</f>
        <v/>
      </c>
      <c r="D13571" s="5">
        <v>0.0</v>
      </c>
    </row>
    <row r="13572" ht="14.25" customHeight="1">
      <c r="A13572" s="5"/>
      <c r="B13572" s="5"/>
      <c r="C13572" s="5" t="str">
        <f>IFERROR(__xludf.DUMMYFUNCTION("""COMPUTED_VALUE"""),"")</f>
        <v/>
      </c>
      <c r="D13572" s="5">
        <v>0.0</v>
      </c>
    </row>
    <row r="13573" ht="14.25" customHeight="1">
      <c r="A13573" s="5"/>
      <c r="B13573" s="5"/>
      <c r="C13573" s="5" t="str">
        <f>IFERROR(__xludf.DUMMYFUNCTION("""COMPUTED_VALUE"""),"")</f>
        <v/>
      </c>
      <c r="D13573" s="5">
        <v>0.0</v>
      </c>
    </row>
    <row r="13574" ht="14.25" customHeight="1">
      <c r="A13574" s="5"/>
      <c r="B13574" s="5"/>
      <c r="C13574" s="5" t="str">
        <f>IFERROR(__xludf.DUMMYFUNCTION("""COMPUTED_VALUE"""),"")</f>
        <v/>
      </c>
      <c r="D13574" s="5">
        <v>0.0</v>
      </c>
    </row>
    <row r="13575" ht="14.25" customHeight="1">
      <c r="A13575" s="5"/>
      <c r="B13575" s="5"/>
      <c r="C13575" s="5" t="str">
        <f>IFERROR(__xludf.DUMMYFUNCTION("""COMPUTED_VALUE"""),"")</f>
        <v/>
      </c>
      <c r="D13575" s="5">
        <v>0.0</v>
      </c>
    </row>
    <row r="13576" ht="14.25" customHeight="1">
      <c r="A13576" s="5"/>
      <c r="B13576" s="5"/>
      <c r="C13576" s="5" t="str">
        <f>IFERROR(__xludf.DUMMYFUNCTION("""COMPUTED_VALUE"""),"")</f>
        <v/>
      </c>
      <c r="D13576" s="5">
        <v>0.0</v>
      </c>
    </row>
    <row r="13577" ht="14.25" customHeight="1">
      <c r="A13577" s="5"/>
      <c r="B13577" s="5"/>
      <c r="C13577" s="5" t="str">
        <f>IFERROR(__xludf.DUMMYFUNCTION("""COMPUTED_VALUE"""),"")</f>
        <v/>
      </c>
      <c r="D13577" s="5">
        <v>0.0</v>
      </c>
    </row>
    <row r="13578" ht="14.25" customHeight="1">
      <c r="A13578" s="5"/>
      <c r="B13578" s="5"/>
      <c r="C13578" s="5" t="str">
        <f>IFERROR(__xludf.DUMMYFUNCTION("""COMPUTED_VALUE"""),"")</f>
        <v/>
      </c>
      <c r="D13578" s="5">
        <v>0.0</v>
      </c>
    </row>
    <row r="13579" ht="14.25" customHeight="1">
      <c r="A13579" s="5"/>
      <c r="B13579" s="5"/>
      <c r="C13579" s="5" t="str">
        <f>IFERROR(__xludf.DUMMYFUNCTION("""COMPUTED_VALUE"""),"")</f>
        <v/>
      </c>
      <c r="D13579" s="5">
        <v>0.0</v>
      </c>
    </row>
    <row r="13580" ht="14.25" customHeight="1">
      <c r="A13580" s="5"/>
      <c r="B13580" s="5"/>
      <c r="C13580" s="5" t="str">
        <f>IFERROR(__xludf.DUMMYFUNCTION("""COMPUTED_VALUE"""),"")</f>
        <v/>
      </c>
      <c r="D13580" s="5">
        <v>0.0</v>
      </c>
    </row>
    <row r="13581" ht="14.25" customHeight="1">
      <c r="A13581" s="5"/>
      <c r="B13581" s="5"/>
      <c r="C13581" s="5" t="str">
        <f>IFERROR(__xludf.DUMMYFUNCTION("""COMPUTED_VALUE"""),"")</f>
        <v/>
      </c>
      <c r="D13581" s="5">
        <v>0.0</v>
      </c>
    </row>
    <row r="13582" ht="14.25" customHeight="1">
      <c r="A13582" s="5"/>
      <c r="B13582" s="5"/>
      <c r="C13582" s="5" t="str">
        <f>IFERROR(__xludf.DUMMYFUNCTION("""COMPUTED_VALUE"""),"")</f>
        <v/>
      </c>
      <c r="D13582" s="5">
        <v>0.0</v>
      </c>
    </row>
    <row r="13583" ht="14.25" customHeight="1">
      <c r="A13583" s="5"/>
      <c r="B13583" s="5"/>
      <c r="C13583" s="5" t="str">
        <f>IFERROR(__xludf.DUMMYFUNCTION("""COMPUTED_VALUE"""),"")</f>
        <v/>
      </c>
      <c r="D13583" s="5">
        <v>0.0</v>
      </c>
    </row>
    <row r="13584" ht="14.25" customHeight="1">
      <c r="A13584" s="5"/>
      <c r="B13584" s="5"/>
      <c r="C13584" s="5" t="str">
        <f>IFERROR(__xludf.DUMMYFUNCTION("""COMPUTED_VALUE"""),"")</f>
        <v/>
      </c>
      <c r="D13584" s="5">
        <v>0.0</v>
      </c>
    </row>
    <row r="13585" ht="14.25" customHeight="1">
      <c r="A13585" s="5"/>
      <c r="B13585" s="5"/>
      <c r="C13585" s="5" t="str">
        <f>IFERROR(__xludf.DUMMYFUNCTION("""COMPUTED_VALUE"""),"")</f>
        <v/>
      </c>
      <c r="D13585" s="5">
        <v>0.0</v>
      </c>
    </row>
    <row r="13586" ht="14.25" customHeight="1">
      <c r="A13586" s="5"/>
      <c r="B13586" s="5"/>
      <c r="C13586" s="5" t="str">
        <f>IFERROR(__xludf.DUMMYFUNCTION("""COMPUTED_VALUE"""),"")</f>
        <v/>
      </c>
      <c r="D13586" s="5">
        <v>0.0</v>
      </c>
    </row>
    <row r="13587" ht="14.25" customHeight="1">
      <c r="A13587" s="5"/>
      <c r="B13587" s="5"/>
      <c r="C13587" s="5" t="str">
        <f>IFERROR(__xludf.DUMMYFUNCTION("""COMPUTED_VALUE"""),"")</f>
        <v/>
      </c>
      <c r="D13587" s="5">
        <v>0.0</v>
      </c>
    </row>
    <row r="13588" ht="14.25" customHeight="1">
      <c r="A13588" s="5"/>
      <c r="B13588" s="5"/>
      <c r="C13588" s="5" t="str">
        <f>IFERROR(__xludf.DUMMYFUNCTION("""COMPUTED_VALUE"""),"")</f>
        <v/>
      </c>
      <c r="D13588" s="5">
        <v>0.0</v>
      </c>
    </row>
    <row r="13589" ht="14.25" customHeight="1">
      <c r="A13589" s="5"/>
      <c r="B13589" s="5"/>
      <c r="C13589" s="5" t="str">
        <f>IFERROR(__xludf.DUMMYFUNCTION("""COMPUTED_VALUE"""),"")</f>
        <v/>
      </c>
      <c r="D13589" s="5">
        <v>0.0</v>
      </c>
    </row>
    <row r="13590" ht="14.25" customHeight="1">
      <c r="A13590" s="5"/>
      <c r="B13590" s="5"/>
      <c r="C13590" s="5" t="str">
        <f>IFERROR(__xludf.DUMMYFUNCTION("""COMPUTED_VALUE"""),"")</f>
        <v/>
      </c>
      <c r="D13590" s="5">
        <v>0.0</v>
      </c>
    </row>
    <row r="13591" ht="14.25" customHeight="1">
      <c r="A13591" s="5"/>
      <c r="B13591" s="5"/>
      <c r="C13591" s="5" t="str">
        <f>IFERROR(__xludf.DUMMYFUNCTION("""COMPUTED_VALUE"""),"")</f>
        <v/>
      </c>
      <c r="D13591" s="5">
        <v>0.0</v>
      </c>
    </row>
    <row r="13592" ht="14.25" customHeight="1">
      <c r="A13592" s="5"/>
      <c r="B13592" s="5"/>
      <c r="C13592" s="5" t="str">
        <f>IFERROR(__xludf.DUMMYFUNCTION("""COMPUTED_VALUE"""),"")</f>
        <v/>
      </c>
      <c r="D13592" s="5">
        <v>0.0</v>
      </c>
    </row>
    <row r="13593" ht="14.25" customHeight="1">
      <c r="A13593" s="5"/>
      <c r="B13593" s="5"/>
      <c r="C13593" s="5" t="str">
        <f>IFERROR(__xludf.DUMMYFUNCTION("""COMPUTED_VALUE"""),"")</f>
        <v/>
      </c>
      <c r="D13593" s="5">
        <v>0.0</v>
      </c>
    </row>
    <row r="13594" ht="14.25" customHeight="1">
      <c r="A13594" s="5"/>
      <c r="B13594" s="5"/>
      <c r="C13594" s="5" t="str">
        <f>IFERROR(__xludf.DUMMYFUNCTION("""COMPUTED_VALUE"""),"")</f>
        <v/>
      </c>
      <c r="D13594" s="5">
        <v>0.0</v>
      </c>
    </row>
    <row r="13595" ht="14.25" customHeight="1">
      <c r="A13595" s="5"/>
      <c r="B13595" s="5"/>
      <c r="C13595" s="5" t="str">
        <f>IFERROR(__xludf.DUMMYFUNCTION("""COMPUTED_VALUE"""),"")</f>
        <v/>
      </c>
      <c r="D13595" s="5">
        <v>0.0</v>
      </c>
    </row>
    <row r="13596" ht="14.25" customHeight="1">
      <c r="A13596" s="5"/>
      <c r="B13596" s="5"/>
      <c r="C13596" s="5" t="str">
        <f>IFERROR(__xludf.DUMMYFUNCTION("""COMPUTED_VALUE"""),"")</f>
        <v/>
      </c>
      <c r="D13596" s="5">
        <v>0.0</v>
      </c>
    </row>
    <row r="13597" ht="14.25" customHeight="1">
      <c r="A13597" s="5"/>
      <c r="B13597" s="5"/>
      <c r="C13597" s="5" t="str">
        <f>IFERROR(__xludf.DUMMYFUNCTION("""COMPUTED_VALUE"""),"")</f>
        <v/>
      </c>
      <c r="D13597" s="5">
        <v>0.0</v>
      </c>
    </row>
    <row r="13598" ht="14.25" customHeight="1">
      <c r="A13598" s="5"/>
      <c r="B13598" s="5"/>
      <c r="C13598" s="5" t="str">
        <f>IFERROR(__xludf.DUMMYFUNCTION("""COMPUTED_VALUE"""),"")</f>
        <v/>
      </c>
      <c r="D13598" s="5">
        <v>0.0</v>
      </c>
    </row>
    <row r="13599" ht="14.25" customHeight="1">
      <c r="A13599" s="5"/>
      <c r="B13599" s="5"/>
      <c r="C13599" s="5" t="str">
        <f>IFERROR(__xludf.DUMMYFUNCTION("""COMPUTED_VALUE"""),"")</f>
        <v/>
      </c>
      <c r="D13599" s="5">
        <v>0.0</v>
      </c>
    </row>
    <row r="13600" ht="14.25" customHeight="1">
      <c r="A13600" s="5"/>
      <c r="B13600" s="5"/>
      <c r="C13600" s="5" t="str">
        <f>IFERROR(__xludf.DUMMYFUNCTION("""COMPUTED_VALUE"""),"")</f>
        <v/>
      </c>
      <c r="D13600" s="5">
        <v>0.0</v>
      </c>
    </row>
    <row r="13601" ht="14.25" customHeight="1">
      <c r="A13601" s="5"/>
      <c r="B13601" s="5"/>
      <c r="C13601" s="5" t="str">
        <f>IFERROR(__xludf.DUMMYFUNCTION("""COMPUTED_VALUE"""),"")</f>
        <v/>
      </c>
      <c r="D13601" s="5">
        <v>0.0</v>
      </c>
    </row>
    <row r="13602" ht="14.25" customHeight="1">
      <c r="A13602" s="5"/>
      <c r="B13602" s="5"/>
      <c r="C13602" s="5" t="str">
        <f>IFERROR(__xludf.DUMMYFUNCTION("""COMPUTED_VALUE"""),"")</f>
        <v/>
      </c>
      <c r="D13602" s="5">
        <v>0.0</v>
      </c>
    </row>
    <row r="13603" ht="14.25" customHeight="1">
      <c r="A13603" s="5"/>
      <c r="B13603" s="5"/>
      <c r="C13603" s="5" t="str">
        <f>IFERROR(__xludf.DUMMYFUNCTION("""COMPUTED_VALUE"""),"")</f>
        <v/>
      </c>
      <c r="D13603" s="5">
        <v>0.0</v>
      </c>
    </row>
    <row r="13604" ht="14.25" customHeight="1">
      <c r="A13604" s="5"/>
      <c r="B13604" s="5"/>
      <c r="C13604" s="5" t="str">
        <f>IFERROR(__xludf.DUMMYFUNCTION("""COMPUTED_VALUE"""),"")</f>
        <v/>
      </c>
      <c r="D13604" s="5">
        <v>0.0</v>
      </c>
    </row>
    <row r="13605" ht="14.25" customHeight="1">
      <c r="A13605" s="5"/>
      <c r="B13605" s="5"/>
      <c r="C13605" s="5" t="str">
        <f>IFERROR(__xludf.DUMMYFUNCTION("""COMPUTED_VALUE"""),"")</f>
        <v/>
      </c>
      <c r="D13605" s="5">
        <v>0.0</v>
      </c>
    </row>
    <row r="13606" ht="14.25" customHeight="1">
      <c r="A13606" s="5"/>
      <c r="B13606" s="5"/>
      <c r="C13606" s="5" t="str">
        <f>IFERROR(__xludf.DUMMYFUNCTION("""COMPUTED_VALUE"""),"")</f>
        <v/>
      </c>
      <c r="D13606" s="5">
        <v>0.0</v>
      </c>
    </row>
    <row r="13607" ht="14.25" customHeight="1">
      <c r="A13607" s="5"/>
      <c r="B13607" s="5"/>
      <c r="C13607" s="5" t="str">
        <f>IFERROR(__xludf.DUMMYFUNCTION("""COMPUTED_VALUE"""),"")</f>
        <v/>
      </c>
      <c r="D13607" s="5">
        <v>0.0</v>
      </c>
    </row>
    <row r="13608" ht="14.25" customHeight="1">
      <c r="A13608" s="5"/>
      <c r="B13608" s="5"/>
      <c r="C13608" s="5" t="str">
        <f>IFERROR(__xludf.DUMMYFUNCTION("""COMPUTED_VALUE"""),"")</f>
        <v/>
      </c>
      <c r="D13608" s="5">
        <v>0.0</v>
      </c>
    </row>
    <row r="13609" ht="14.25" customHeight="1">
      <c r="A13609" s="5"/>
      <c r="B13609" s="5"/>
      <c r="C13609" s="5" t="str">
        <f>IFERROR(__xludf.DUMMYFUNCTION("""COMPUTED_VALUE"""),"")</f>
        <v/>
      </c>
      <c r="D13609" s="5">
        <v>0.0</v>
      </c>
    </row>
    <row r="13610" ht="14.25" customHeight="1">
      <c r="A13610" s="5"/>
      <c r="B13610" s="5"/>
      <c r="C13610" s="5" t="str">
        <f>IFERROR(__xludf.DUMMYFUNCTION("""COMPUTED_VALUE"""),"")</f>
        <v/>
      </c>
      <c r="D13610" s="5">
        <v>0.0</v>
      </c>
    </row>
    <row r="13611" ht="14.25" customHeight="1">
      <c r="A13611" s="5"/>
      <c r="B13611" s="5"/>
      <c r="C13611" s="5" t="str">
        <f>IFERROR(__xludf.DUMMYFUNCTION("""COMPUTED_VALUE"""),"")</f>
        <v/>
      </c>
      <c r="D13611" s="5">
        <v>0.0</v>
      </c>
    </row>
    <row r="13612" ht="14.25" customHeight="1">
      <c r="A13612" s="5"/>
      <c r="B13612" s="5"/>
      <c r="C13612" s="5" t="str">
        <f>IFERROR(__xludf.DUMMYFUNCTION("""COMPUTED_VALUE"""),"")</f>
        <v/>
      </c>
      <c r="D13612" s="5">
        <v>0.0</v>
      </c>
    </row>
    <row r="13613" ht="14.25" customHeight="1">
      <c r="A13613" s="5"/>
      <c r="B13613" s="5"/>
      <c r="C13613" s="5" t="str">
        <f>IFERROR(__xludf.DUMMYFUNCTION("""COMPUTED_VALUE"""),"")</f>
        <v/>
      </c>
      <c r="D13613" s="5">
        <v>0.0</v>
      </c>
    </row>
    <row r="13614" ht="14.25" customHeight="1">
      <c r="A13614" s="5"/>
      <c r="B13614" s="5"/>
      <c r="C13614" s="5" t="str">
        <f>IFERROR(__xludf.DUMMYFUNCTION("""COMPUTED_VALUE"""),"")</f>
        <v/>
      </c>
      <c r="D13614" s="5">
        <v>0.0</v>
      </c>
    </row>
    <row r="13615" ht="14.25" customHeight="1">
      <c r="A13615" s="5"/>
      <c r="B13615" s="5"/>
      <c r="C13615" s="5" t="str">
        <f>IFERROR(__xludf.DUMMYFUNCTION("""COMPUTED_VALUE"""),"")</f>
        <v/>
      </c>
      <c r="D13615" s="5">
        <v>0.0</v>
      </c>
    </row>
    <row r="13616" ht="14.25" customHeight="1">
      <c r="A13616" s="5"/>
      <c r="B13616" s="5"/>
      <c r="C13616" s="5" t="str">
        <f>IFERROR(__xludf.DUMMYFUNCTION("""COMPUTED_VALUE"""),"")</f>
        <v/>
      </c>
      <c r="D13616" s="5">
        <v>0.0</v>
      </c>
    </row>
    <row r="13617" ht="14.25" customHeight="1">
      <c r="A13617" s="5"/>
      <c r="B13617" s="5"/>
      <c r="C13617" s="5" t="str">
        <f>IFERROR(__xludf.DUMMYFUNCTION("""COMPUTED_VALUE"""),"")</f>
        <v/>
      </c>
      <c r="D13617" s="5">
        <v>0.0</v>
      </c>
    </row>
    <row r="13618" ht="14.25" customHeight="1">
      <c r="A13618" s="5"/>
      <c r="B13618" s="5"/>
      <c r="C13618" s="5" t="str">
        <f>IFERROR(__xludf.DUMMYFUNCTION("""COMPUTED_VALUE"""),"")</f>
        <v/>
      </c>
      <c r="D13618" s="5">
        <v>0.0</v>
      </c>
    </row>
    <row r="13619" ht="14.25" customHeight="1">
      <c r="A13619" s="5"/>
      <c r="B13619" s="5"/>
      <c r="C13619" s="5" t="str">
        <f>IFERROR(__xludf.DUMMYFUNCTION("""COMPUTED_VALUE"""),"")</f>
        <v/>
      </c>
      <c r="D13619" s="5">
        <v>0.0</v>
      </c>
    </row>
    <row r="13620" ht="14.25" customHeight="1">
      <c r="A13620" s="5"/>
      <c r="B13620" s="5"/>
      <c r="C13620" s="5" t="str">
        <f>IFERROR(__xludf.DUMMYFUNCTION("""COMPUTED_VALUE"""),"")</f>
        <v/>
      </c>
      <c r="D13620" s="5">
        <v>0.0</v>
      </c>
    </row>
    <row r="13621" ht="14.25" customHeight="1">
      <c r="A13621" s="5"/>
      <c r="B13621" s="5"/>
      <c r="C13621" s="5" t="str">
        <f>IFERROR(__xludf.DUMMYFUNCTION("""COMPUTED_VALUE"""),"")</f>
        <v/>
      </c>
      <c r="D13621" s="5">
        <v>0.0</v>
      </c>
    </row>
    <row r="13622" ht="14.25" customHeight="1">
      <c r="A13622" s="5"/>
      <c r="B13622" s="5"/>
      <c r="C13622" s="5" t="str">
        <f>IFERROR(__xludf.DUMMYFUNCTION("""COMPUTED_VALUE"""),"")</f>
        <v/>
      </c>
      <c r="D13622" s="5">
        <v>0.0</v>
      </c>
    </row>
    <row r="13623" ht="14.25" customHeight="1">
      <c r="A13623" s="5"/>
      <c r="B13623" s="5"/>
      <c r="C13623" s="5" t="str">
        <f>IFERROR(__xludf.DUMMYFUNCTION("""COMPUTED_VALUE"""),"")</f>
        <v/>
      </c>
      <c r="D13623" s="5">
        <v>0.0</v>
      </c>
    </row>
    <row r="13624" ht="14.25" customHeight="1">
      <c r="A13624" s="5"/>
      <c r="B13624" s="5"/>
      <c r="C13624" s="5" t="str">
        <f>IFERROR(__xludf.DUMMYFUNCTION("""COMPUTED_VALUE"""),"")</f>
        <v/>
      </c>
      <c r="D13624" s="5">
        <v>0.0</v>
      </c>
    </row>
    <row r="13625" ht="14.25" customHeight="1">
      <c r="A13625" s="5"/>
      <c r="B13625" s="5"/>
      <c r="C13625" s="5" t="str">
        <f>IFERROR(__xludf.DUMMYFUNCTION("""COMPUTED_VALUE"""),"")</f>
        <v/>
      </c>
      <c r="D13625" s="5">
        <v>0.0</v>
      </c>
    </row>
    <row r="13626" ht="14.25" customHeight="1">
      <c r="A13626" s="5"/>
      <c r="B13626" s="5"/>
      <c r="C13626" s="5" t="str">
        <f>IFERROR(__xludf.DUMMYFUNCTION("""COMPUTED_VALUE"""),"")</f>
        <v/>
      </c>
      <c r="D13626" s="5">
        <v>0.0</v>
      </c>
    </row>
    <row r="13627" ht="14.25" customHeight="1">
      <c r="A13627" s="5"/>
      <c r="B13627" s="5"/>
      <c r="C13627" s="5" t="str">
        <f>IFERROR(__xludf.DUMMYFUNCTION("""COMPUTED_VALUE"""),"")</f>
        <v/>
      </c>
      <c r="D13627" s="5">
        <v>0.0</v>
      </c>
    </row>
    <row r="13628" ht="14.25" customHeight="1">
      <c r="A13628" s="5"/>
      <c r="B13628" s="5"/>
      <c r="C13628" s="5" t="str">
        <f>IFERROR(__xludf.DUMMYFUNCTION("""COMPUTED_VALUE"""),"")</f>
        <v/>
      </c>
      <c r="D13628" s="5">
        <v>0.0</v>
      </c>
    </row>
    <row r="13629" ht="14.25" customHeight="1">
      <c r="A13629" s="5"/>
      <c r="B13629" s="5"/>
      <c r="C13629" s="5" t="str">
        <f>IFERROR(__xludf.DUMMYFUNCTION("""COMPUTED_VALUE"""),"")</f>
        <v/>
      </c>
      <c r="D13629" s="5">
        <v>0.0</v>
      </c>
    </row>
    <row r="13630" ht="14.25" customHeight="1">
      <c r="A13630" s="5"/>
      <c r="B13630" s="5"/>
      <c r="C13630" s="5" t="str">
        <f>IFERROR(__xludf.DUMMYFUNCTION("""COMPUTED_VALUE"""),"")</f>
        <v/>
      </c>
      <c r="D13630" s="5">
        <v>0.0</v>
      </c>
    </row>
    <row r="13631" ht="14.25" customHeight="1">
      <c r="A13631" s="5"/>
      <c r="B13631" s="5"/>
      <c r="C13631" s="5" t="str">
        <f>IFERROR(__xludf.DUMMYFUNCTION("""COMPUTED_VALUE"""),"")</f>
        <v/>
      </c>
      <c r="D13631" s="5">
        <v>0.0</v>
      </c>
    </row>
    <row r="13632" ht="14.25" customHeight="1">
      <c r="A13632" s="5"/>
      <c r="B13632" s="5"/>
      <c r="C13632" s="5" t="str">
        <f>IFERROR(__xludf.DUMMYFUNCTION("""COMPUTED_VALUE"""),"")</f>
        <v/>
      </c>
      <c r="D13632" s="5">
        <v>0.0</v>
      </c>
    </row>
    <row r="13633" ht="14.25" customHeight="1">
      <c r="A13633" s="5"/>
      <c r="B13633" s="5"/>
      <c r="C13633" s="5" t="str">
        <f>IFERROR(__xludf.DUMMYFUNCTION("""COMPUTED_VALUE"""),"")</f>
        <v/>
      </c>
      <c r="D13633" s="5">
        <v>0.0</v>
      </c>
    </row>
    <row r="13634" ht="14.25" customHeight="1">
      <c r="A13634" s="5"/>
      <c r="B13634" s="5"/>
      <c r="C13634" s="5" t="str">
        <f>IFERROR(__xludf.DUMMYFUNCTION("""COMPUTED_VALUE"""),"")</f>
        <v/>
      </c>
      <c r="D13634" s="5">
        <v>0.0</v>
      </c>
    </row>
    <row r="13635" ht="14.25" customHeight="1">
      <c r="A13635" s="5"/>
      <c r="B13635" s="5"/>
      <c r="C13635" s="5" t="str">
        <f>IFERROR(__xludf.DUMMYFUNCTION("""COMPUTED_VALUE"""),"")</f>
        <v/>
      </c>
      <c r="D13635" s="5">
        <v>0.0</v>
      </c>
    </row>
    <row r="13636" ht="14.25" customHeight="1">
      <c r="A13636" s="5"/>
      <c r="B13636" s="5"/>
      <c r="C13636" s="5" t="str">
        <f>IFERROR(__xludf.DUMMYFUNCTION("""COMPUTED_VALUE"""),"")</f>
        <v/>
      </c>
      <c r="D13636" s="5">
        <v>0.0</v>
      </c>
    </row>
    <row r="13637" ht="14.25" customHeight="1">
      <c r="A13637" s="5"/>
      <c r="B13637" s="5"/>
      <c r="C13637" s="5" t="str">
        <f>IFERROR(__xludf.DUMMYFUNCTION("""COMPUTED_VALUE"""),"")</f>
        <v/>
      </c>
      <c r="D13637" s="5">
        <v>0.0</v>
      </c>
    </row>
    <row r="13638" ht="14.25" customHeight="1">
      <c r="A13638" s="5"/>
      <c r="B13638" s="5"/>
      <c r="C13638" s="5" t="str">
        <f>IFERROR(__xludf.DUMMYFUNCTION("""COMPUTED_VALUE"""),"")</f>
        <v/>
      </c>
      <c r="D13638" s="5">
        <v>0.0</v>
      </c>
    </row>
    <row r="13639" ht="14.25" customHeight="1">
      <c r="A13639" s="5"/>
      <c r="B13639" s="5"/>
      <c r="C13639" s="5" t="str">
        <f>IFERROR(__xludf.DUMMYFUNCTION("""COMPUTED_VALUE"""),"")</f>
        <v/>
      </c>
      <c r="D13639" s="5">
        <v>0.0</v>
      </c>
    </row>
    <row r="13640" ht="14.25" customHeight="1">
      <c r="A13640" s="5"/>
      <c r="B13640" s="5"/>
      <c r="C13640" s="5" t="str">
        <f>IFERROR(__xludf.DUMMYFUNCTION("""COMPUTED_VALUE"""),"")</f>
        <v/>
      </c>
      <c r="D13640" s="5">
        <v>0.0</v>
      </c>
    </row>
    <row r="13641" ht="14.25" customHeight="1">
      <c r="A13641" s="5"/>
      <c r="B13641" s="5"/>
      <c r="C13641" s="5" t="str">
        <f>IFERROR(__xludf.DUMMYFUNCTION("""COMPUTED_VALUE"""),"")</f>
        <v/>
      </c>
      <c r="D13641" s="5">
        <v>0.0</v>
      </c>
    </row>
    <row r="13642" ht="14.25" customHeight="1">
      <c r="A13642" s="5"/>
      <c r="B13642" s="5"/>
      <c r="C13642" s="5" t="str">
        <f>IFERROR(__xludf.DUMMYFUNCTION("""COMPUTED_VALUE"""),"")</f>
        <v/>
      </c>
      <c r="D13642" s="5">
        <v>0.0</v>
      </c>
    </row>
    <row r="13643" ht="14.25" customHeight="1">
      <c r="A13643" s="5"/>
      <c r="B13643" s="5"/>
      <c r="C13643" s="5" t="str">
        <f>IFERROR(__xludf.DUMMYFUNCTION("""COMPUTED_VALUE"""),"")</f>
        <v/>
      </c>
      <c r="D13643" s="5">
        <v>0.0</v>
      </c>
    </row>
    <row r="13644" ht="14.25" customHeight="1">
      <c r="A13644" s="5"/>
      <c r="B13644" s="5"/>
      <c r="C13644" s="5" t="str">
        <f>IFERROR(__xludf.DUMMYFUNCTION("""COMPUTED_VALUE"""),"")</f>
        <v/>
      </c>
      <c r="D13644" s="5">
        <v>0.0</v>
      </c>
    </row>
    <row r="13645" ht="14.25" customHeight="1">
      <c r="A13645" s="5"/>
      <c r="B13645" s="5"/>
      <c r="C13645" s="5" t="str">
        <f>IFERROR(__xludf.DUMMYFUNCTION("""COMPUTED_VALUE"""),"")</f>
        <v/>
      </c>
      <c r="D13645" s="5">
        <v>0.0</v>
      </c>
    </row>
    <row r="13646" ht="14.25" customHeight="1">
      <c r="A13646" s="5"/>
      <c r="B13646" s="5"/>
      <c r="C13646" s="5" t="str">
        <f>IFERROR(__xludf.DUMMYFUNCTION("""COMPUTED_VALUE"""),"")</f>
        <v/>
      </c>
      <c r="D13646" s="5">
        <v>0.0</v>
      </c>
    </row>
    <row r="13647" ht="14.25" customHeight="1">
      <c r="A13647" s="5"/>
      <c r="B13647" s="5"/>
      <c r="C13647" s="5" t="str">
        <f>IFERROR(__xludf.DUMMYFUNCTION("""COMPUTED_VALUE"""),"")</f>
        <v/>
      </c>
      <c r="D13647" s="5">
        <v>0.0</v>
      </c>
    </row>
    <row r="13648" ht="14.25" customHeight="1">
      <c r="A13648" s="5"/>
      <c r="B13648" s="5"/>
      <c r="C13648" s="5" t="str">
        <f>IFERROR(__xludf.DUMMYFUNCTION("""COMPUTED_VALUE"""),"")</f>
        <v/>
      </c>
      <c r="D13648" s="5">
        <v>0.0</v>
      </c>
    </row>
    <row r="13649" ht="14.25" customHeight="1">
      <c r="A13649" s="5"/>
      <c r="B13649" s="5"/>
      <c r="C13649" s="5" t="str">
        <f>IFERROR(__xludf.DUMMYFUNCTION("""COMPUTED_VALUE"""),"")</f>
        <v/>
      </c>
      <c r="D13649" s="5">
        <v>0.0</v>
      </c>
    </row>
    <row r="13650" ht="14.25" customHeight="1">
      <c r="A13650" s="5"/>
      <c r="B13650" s="5"/>
      <c r="C13650" s="5" t="str">
        <f>IFERROR(__xludf.DUMMYFUNCTION("""COMPUTED_VALUE"""),"")</f>
        <v/>
      </c>
      <c r="D13650" s="5">
        <v>0.0</v>
      </c>
    </row>
    <row r="13651" ht="14.25" customHeight="1">
      <c r="A13651" s="5"/>
      <c r="B13651" s="5"/>
      <c r="C13651" s="5" t="str">
        <f>IFERROR(__xludf.DUMMYFUNCTION("""COMPUTED_VALUE"""),"")</f>
        <v/>
      </c>
      <c r="D13651" s="5">
        <v>0.0</v>
      </c>
    </row>
    <row r="13652" ht="14.25" customHeight="1">
      <c r="A13652" s="5"/>
      <c r="B13652" s="5"/>
      <c r="C13652" s="5" t="str">
        <f>IFERROR(__xludf.DUMMYFUNCTION("""COMPUTED_VALUE"""),"")</f>
        <v/>
      </c>
      <c r="D13652" s="5">
        <v>0.0</v>
      </c>
    </row>
    <row r="13653" ht="14.25" customHeight="1">
      <c r="A13653" s="5"/>
      <c r="B13653" s="5"/>
      <c r="C13653" s="5" t="str">
        <f>IFERROR(__xludf.DUMMYFUNCTION("""COMPUTED_VALUE"""),"")</f>
        <v/>
      </c>
      <c r="D13653" s="5">
        <v>0.0</v>
      </c>
    </row>
    <row r="13654" ht="14.25" customHeight="1">
      <c r="A13654" s="5"/>
      <c r="B13654" s="5"/>
      <c r="C13654" s="5" t="str">
        <f>IFERROR(__xludf.DUMMYFUNCTION("""COMPUTED_VALUE"""),"")</f>
        <v/>
      </c>
      <c r="D13654" s="5">
        <v>0.0</v>
      </c>
    </row>
    <row r="13655" ht="14.25" customHeight="1">
      <c r="A13655" s="5"/>
      <c r="B13655" s="5"/>
      <c r="C13655" s="5" t="str">
        <f>IFERROR(__xludf.DUMMYFUNCTION("""COMPUTED_VALUE"""),"")</f>
        <v/>
      </c>
      <c r="D13655" s="5">
        <v>0.0</v>
      </c>
    </row>
    <row r="13656" ht="14.25" customHeight="1">
      <c r="A13656" s="5"/>
      <c r="B13656" s="5"/>
      <c r="C13656" s="5" t="str">
        <f>IFERROR(__xludf.DUMMYFUNCTION("""COMPUTED_VALUE"""),"")</f>
        <v/>
      </c>
      <c r="D13656" s="5">
        <v>0.0</v>
      </c>
    </row>
    <row r="13657" ht="14.25" customHeight="1">
      <c r="A13657" s="5"/>
      <c r="B13657" s="5"/>
      <c r="C13657" s="5" t="str">
        <f>IFERROR(__xludf.DUMMYFUNCTION("""COMPUTED_VALUE"""),"")</f>
        <v/>
      </c>
      <c r="D13657" s="5">
        <v>0.0</v>
      </c>
    </row>
    <row r="13658" ht="14.25" customHeight="1">
      <c r="A13658" s="5"/>
      <c r="B13658" s="5"/>
      <c r="C13658" s="5" t="str">
        <f>IFERROR(__xludf.DUMMYFUNCTION("""COMPUTED_VALUE"""),"")</f>
        <v/>
      </c>
      <c r="D13658" s="5">
        <v>0.0</v>
      </c>
    </row>
    <row r="13659" ht="14.25" customHeight="1">
      <c r="A13659" s="5"/>
      <c r="B13659" s="5"/>
      <c r="C13659" s="5" t="str">
        <f>IFERROR(__xludf.DUMMYFUNCTION("""COMPUTED_VALUE"""),"")</f>
        <v/>
      </c>
      <c r="D13659" s="5">
        <v>0.0</v>
      </c>
    </row>
    <row r="13660" ht="14.25" customHeight="1">
      <c r="A13660" s="5"/>
      <c r="B13660" s="5"/>
      <c r="C13660" s="5" t="str">
        <f>IFERROR(__xludf.DUMMYFUNCTION("""COMPUTED_VALUE"""),"")</f>
        <v/>
      </c>
      <c r="D13660" s="5">
        <v>0.0</v>
      </c>
    </row>
    <row r="13661" ht="14.25" customHeight="1">
      <c r="A13661" s="5"/>
      <c r="B13661" s="5"/>
      <c r="C13661" s="5" t="str">
        <f>IFERROR(__xludf.DUMMYFUNCTION("""COMPUTED_VALUE"""),"")</f>
        <v/>
      </c>
      <c r="D13661" s="5">
        <v>0.0</v>
      </c>
    </row>
    <row r="13662" ht="14.25" customHeight="1">
      <c r="A13662" s="5"/>
      <c r="B13662" s="5"/>
      <c r="C13662" s="5" t="str">
        <f>IFERROR(__xludf.DUMMYFUNCTION("""COMPUTED_VALUE"""),"")</f>
        <v/>
      </c>
      <c r="D13662" s="5">
        <v>0.0</v>
      </c>
    </row>
    <row r="13663" ht="14.25" customHeight="1">
      <c r="A13663" s="5"/>
      <c r="B13663" s="5"/>
      <c r="C13663" s="5" t="str">
        <f>IFERROR(__xludf.DUMMYFUNCTION("""COMPUTED_VALUE"""),"")</f>
        <v/>
      </c>
      <c r="D13663" s="5">
        <v>0.0</v>
      </c>
    </row>
    <row r="13664" ht="14.25" customHeight="1">
      <c r="A13664" s="5"/>
      <c r="B13664" s="5"/>
      <c r="C13664" s="5" t="str">
        <f>IFERROR(__xludf.DUMMYFUNCTION("""COMPUTED_VALUE"""),"")</f>
        <v/>
      </c>
      <c r="D13664" s="5">
        <v>0.0</v>
      </c>
    </row>
    <row r="13665" ht="14.25" customHeight="1">
      <c r="A13665" s="5"/>
      <c r="B13665" s="5"/>
      <c r="C13665" s="5" t="str">
        <f>IFERROR(__xludf.DUMMYFUNCTION("""COMPUTED_VALUE"""),"")</f>
        <v/>
      </c>
      <c r="D13665" s="5">
        <v>0.0</v>
      </c>
    </row>
    <row r="13666" ht="14.25" customHeight="1">
      <c r="A13666" s="5"/>
      <c r="B13666" s="5"/>
      <c r="C13666" s="5" t="str">
        <f>IFERROR(__xludf.DUMMYFUNCTION("""COMPUTED_VALUE"""),"")</f>
        <v/>
      </c>
      <c r="D13666" s="5">
        <v>0.0</v>
      </c>
    </row>
    <row r="13667" ht="14.25" customHeight="1">
      <c r="A13667" s="5"/>
      <c r="B13667" s="5"/>
      <c r="C13667" s="5" t="str">
        <f>IFERROR(__xludf.DUMMYFUNCTION("""COMPUTED_VALUE"""),"")</f>
        <v/>
      </c>
      <c r="D13667" s="5">
        <v>0.0</v>
      </c>
    </row>
    <row r="13668" ht="14.25" customHeight="1">
      <c r="A13668" s="5"/>
      <c r="B13668" s="5"/>
      <c r="C13668" s="5" t="str">
        <f>IFERROR(__xludf.DUMMYFUNCTION("""COMPUTED_VALUE"""),"")</f>
        <v/>
      </c>
      <c r="D13668" s="5">
        <v>0.0</v>
      </c>
    </row>
    <row r="13669" ht="14.25" customHeight="1">
      <c r="A13669" s="5"/>
      <c r="B13669" s="5"/>
      <c r="C13669" s="5" t="str">
        <f>IFERROR(__xludf.DUMMYFUNCTION("""COMPUTED_VALUE"""),"")</f>
        <v/>
      </c>
      <c r="D13669" s="5">
        <v>0.0</v>
      </c>
    </row>
    <row r="13670" ht="14.25" customHeight="1">
      <c r="A13670" s="5"/>
      <c r="B13670" s="5"/>
      <c r="C13670" s="5" t="str">
        <f>IFERROR(__xludf.DUMMYFUNCTION("""COMPUTED_VALUE"""),"")</f>
        <v/>
      </c>
      <c r="D13670" s="5">
        <v>0.0</v>
      </c>
    </row>
    <row r="13671" ht="14.25" customHeight="1">
      <c r="A13671" s="5"/>
      <c r="B13671" s="5"/>
      <c r="C13671" s="5" t="str">
        <f>IFERROR(__xludf.DUMMYFUNCTION("""COMPUTED_VALUE"""),"")</f>
        <v/>
      </c>
      <c r="D13671" s="5">
        <v>0.0</v>
      </c>
    </row>
    <row r="13672" ht="14.25" customHeight="1">
      <c r="A13672" s="5"/>
      <c r="B13672" s="5"/>
      <c r="C13672" s="5" t="str">
        <f>IFERROR(__xludf.DUMMYFUNCTION("""COMPUTED_VALUE"""),"")</f>
        <v/>
      </c>
      <c r="D13672" s="5">
        <v>0.0</v>
      </c>
    </row>
    <row r="13673" ht="14.25" customHeight="1">
      <c r="A13673" s="5"/>
      <c r="B13673" s="5"/>
      <c r="C13673" s="5" t="str">
        <f>IFERROR(__xludf.DUMMYFUNCTION("""COMPUTED_VALUE"""),"")</f>
        <v/>
      </c>
      <c r="D13673" s="5">
        <v>0.0</v>
      </c>
    </row>
    <row r="13674" ht="14.25" customHeight="1">
      <c r="A13674" s="5"/>
      <c r="B13674" s="5"/>
      <c r="C13674" s="5" t="str">
        <f>IFERROR(__xludf.DUMMYFUNCTION("""COMPUTED_VALUE"""),"")</f>
        <v/>
      </c>
      <c r="D13674" s="5">
        <v>0.0</v>
      </c>
    </row>
    <row r="13675" ht="14.25" customHeight="1">
      <c r="A13675" s="5"/>
      <c r="B13675" s="5"/>
      <c r="C13675" s="5" t="str">
        <f>IFERROR(__xludf.DUMMYFUNCTION("""COMPUTED_VALUE"""),"")</f>
        <v/>
      </c>
      <c r="D13675" s="5">
        <v>0.0</v>
      </c>
    </row>
    <row r="13676" ht="14.25" customHeight="1">
      <c r="A13676" s="5"/>
      <c r="B13676" s="5"/>
      <c r="C13676" s="5" t="str">
        <f>IFERROR(__xludf.DUMMYFUNCTION("""COMPUTED_VALUE"""),"")</f>
        <v/>
      </c>
      <c r="D13676" s="5">
        <v>0.0</v>
      </c>
    </row>
    <row r="13677" ht="14.25" customHeight="1">
      <c r="A13677" s="5"/>
      <c r="B13677" s="5"/>
      <c r="C13677" s="5" t="str">
        <f>IFERROR(__xludf.DUMMYFUNCTION("""COMPUTED_VALUE"""),"")</f>
        <v/>
      </c>
      <c r="D13677" s="5">
        <v>0.0</v>
      </c>
    </row>
    <row r="13678" ht="14.25" customHeight="1">
      <c r="A13678" s="5"/>
      <c r="B13678" s="5"/>
      <c r="C13678" s="5" t="str">
        <f>IFERROR(__xludf.DUMMYFUNCTION("""COMPUTED_VALUE"""),"")</f>
        <v/>
      </c>
      <c r="D13678" s="5">
        <v>0.0</v>
      </c>
    </row>
    <row r="13679" ht="14.25" customHeight="1">
      <c r="A13679" s="5"/>
      <c r="B13679" s="5"/>
      <c r="C13679" s="5" t="str">
        <f>IFERROR(__xludf.DUMMYFUNCTION("""COMPUTED_VALUE"""),"")</f>
        <v/>
      </c>
      <c r="D13679" s="5">
        <v>0.0</v>
      </c>
    </row>
    <row r="13680" ht="14.25" customHeight="1">
      <c r="A13680" s="5"/>
      <c r="B13680" s="5"/>
      <c r="C13680" s="5" t="str">
        <f>IFERROR(__xludf.DUMMYFUNCTION("""COMPUTED_VALUE"""),"")</f>
        <v/>
      </c>
      <c r="D13680" s="5">
        <v>0.0</v>
      </c>
    </row>
    <row r="13681" ht="14.25" customHeight="1">
      <c r="A13681" s="5"/>
      <c r="B13681" s="5"/>
      <c r="C13681" s="5" t="str">
        <f>IFERROR(__xludf.DUMMYFUNCTION("""COMPUTED_VALUE"""),"")</f>
        <v/>
      </c>
      <c r="D13681" s="5">
        <v>0.0</v>
      </c>
    </row>
    <row r="13682" ht="14.25" customHeight="1">
      <c r="A13682" s="5"/>
      <c r="B13682" s="5"/>
      <c r="C13682" s="5" t="str">
        <f>IFERROR(__xludf.DUMMYFUNCTION("""COMPUTED_VALUE"""),"")</f>
        <v/>
      </c>
      <c r="D13682" s="5">
        <v>0.0</v>
      </c>
    </row>
    <row r="13683" ht="14.25" customHeight="1">
      <c r="A13683" s="5"/>
      <c r="B13683" s="5"/>
      <c r="C13683" s="5" t="str">
        <f>IFERROR(__xludf.DUMMYFUNCTION("""COMPUTED_VALUE"""),"")</f>
        <v/>
      </c>
      <c r="D13683" s="5">
        <v>0.0</v>
      </c>
    </row>
    <row r="13684" ht="14.25" customHeight="1">
      <c r="A13684" s="5"/>
      <c r="B13684" s="5"/>
      <c r="C13684" s="5" t="str">
        <f>IFERROR(__xludf.DUMMYFUNCTION("""COMPUTED_VALUE"""),"")</f>
        <v/>
      </c>
      <c r="D13684" s="5">
        <v>0.0</v>
      </c>
    </row>
    <row r="13685" ht="14.25" customHeight="1">
      <c r="A13685" s="5"/>
      <c r="B13685" s="5"/>
      <c r="C13685" s="5" t="str">
        <f>IFERROR(__xludf.DUMMYFUNCTION("""COMPUTED_VALUE"""),"")</f>
        <v/>
      </c>
      <c r="D13685" s="5">
        <v>0.0</v>
      </c>
    </row>
    <row r="13686" ht="14.25" customHeight="1">
      <c r="A13686" s="5"/>
      <c r="B13686" s="5"/>
      <c r="C13686" s="5" t="str">
        <f>IFERROR(__xludf.DUMMYFUNCTION("""COMPUTED_VALUE"""),"")</f>
        <v/>
      </c>
      <c r="D13686" s="5">
        <v>0.0</v>
      </c>
    </row>
    <row r="13687" ht="14.25" customHeight="1">
      <c r="A13687" s="5"/>
      <c r="B13687" s="5"/>
      <c r="C13687" s="5" t="str">
        <f>IFERROR(__xludf.DUMMYFUNCTION("""COMPUTED_VALUE"""),"")</f>
        <v/>
      </c>
      <c r="D13687" s="5">
        <v>0.0</v>
      </c>
    </row>
    <row r="13688" ht="14.25" customHeight="1">
      <c r="A13688" s="5"/>
      <c r="B13688" s="5"/>
      <c r="C13688" s="5" t="str">
        <f>IFERROR(__xludf.DUMMYFUNCTION("""COMPUTED_VALUE"""),"")</f>
        <v/>
      </c>
      <c r="D13688" s="5">
        <v>0.0</v>
      </c>
    </row>
    <row r="13689" ht="14.25" customHeight="1">
      <c r="A13689" s="5"/>
      <c r="B13689" s="5"/>
      <c r="C13689" s="5" t="str">
        <f>IFERROR(__xludf.DUMMYFUNCTION("""COMPUTED_VALUE"""),"")</f>
        <v/>
      </c>
      <c r="D13689" s="5">
        <v>0.0</v>
      </c>
    </row>
    <row r="13690" ht="14.25" customHeight="1">
      <c r="A13690" s="5"/>
      <c r="B13690" s="5"/>
      <c r="C13690" s="5" t="str">
        <f>IFERROR(__xludf.DUMMYFUNCTION("""COMPUTED_VALUE"""),"")</f>
        <v/>
      </c>
      <c r="D13690" s="5">
        <v>0.0</v>
      </c>
    </row>
    <row r="13691" ht="14.25" customHeight="1">
      <c r="A13691" s="5"/>
      <c r="B13691" s="5"/>
      <c r="C13691" s="5" t="str">
        <f>IFERROR(__xludf.DUMMYFUNCTION("""COMPUTED_VALUE"""),"")</f>
        <v/>
      </c>
      <c r="D13691" s="5">
        <v>0.0</v>
      </c>
    </row>
    <row r="13692" ht="14.25" customHeight="1">
      <c r="A13692" s="5"/>
      <c r="B13692" s="5"/>
      <c r="C13692" s="5" t="str">
        <f>IFERROR(__xludf.DUMMYFUNCTION("""COMPUTED_VALUE"""),"")</f>
        <v/>
      </c>
      <c r="D13692" s="5">
        <v>0.0</v>
      </c>
    </row>
    <row r="13693" ht="14.25" customHeight="1">
      <c r="A13693" s="5"/>
      <c r="B13693" s="5"/>
      <c r="C13693" s="5" t="str">
        <f>IFERROR(__xludf.DUMMYFUNCTION("""COMPUTED_VALUE"""),"")</f>
        <v/>
      </c>
      <c r="D13693" s="5">
        <v>0.0</v>
      </c>
    </row>
    <row r="13694" ht="14.25" customHeight="1">
      <c r="A13694" s="5"/>
      <c r="B13694" s="5"/>
      <c r="C13694" s="5" t="str">
        <f>IFERROR(__xludf.DUMMYFUNCTION("""COMPUTED_VALUE"""),"")</f>
        <v/>
      </c>
      <c r="D13694" s="5">
        <v>0.0</v>
      </c>
    </row>
    <row r="13695" ht="14.25" customHeight="1">
      <c r="A13695" s="5"/>
      <c r="B13695" s="5"/>
      <c r="C13695" s="5" t="str">
        <f>IFERROR(__xludf.DUMMYFUNCTION("""COMPUTED_VALUE"""),"")</f>
        <v/>
      </c>
      <c r="D13695" s="5">
        <v>0.0</v>
      </c>
    </row>
    <row r="13696" ht="14.25" customHeight="1">
      <c r="A13696" s="5"/>
      <c r="B13696" s="5"/>
      <c r="C13696" s="5" t="str">
        <f>IFERROR(__xludf.DUMMYFUNCTION("""COMPUTED_VALUE"""),"")</f>
        <v/>
      </c>
      <c r="D13696" s="5">
        <v>0.0</v>
      </c>
    </row>
    <row r="13697" ht="14.25" customHeight="1">
      <c r="A13697" s="5"/>
      <c r="B13697" s="5"/>
      <c r="C13697" s="5" t="str">
        <f>IFERROR(__xludf.DUMMYFUNCTION("""COMPUTED_VALUE"""),"")</f>
        <v/>
      </c>
      <c r="D13697" s="5">
        <v>0.0</v>
      </c>
    </row>
    <row r="13698" ht="14.25" customHeight="1">
      <c r="A13698" s="5"/>
      <c r="B13698" s="5"/>
      <c r="C13698" s="5" t="str">
        <f>IFERROR(__xludf.DUMMYFUNCTION("""COMPUTED_VALUE"""),"")</f>
        <v/>
      </c>
      <c r="D13698" s="5">
        <v>0.0</v>
      </c>
    </row>
    <row r="13699" ht="14.25" customHeight="1">
      <c r="A13699" s="5"/>
      <c r="B13699" s="5"/>
      <c r="C13699" s="5" t="str">
        <f>IFERROR(__xludf.DUMMYFUNCTION("""COMPUTED_VALUE"""),"")</f>
        <v/>
      </c>
      <c r="D13699" s="5">
        <v>0.0</v>
      </c>
    </row>
    <row r="13700" ht="14.25" customHeight="1">
      <c r="A13700" s="5"/>
      <c r="B13700" s="5"/>
      <c r="C13700" s="5" t="str">
        <f>IFERROR(__xludf.DUMMYFUNCTION("""COMPUTED_VALUE"""),"")</f>
        <v/>
      </c>
      <c r="D13700" s="5">
        <v>0.0</v>
      </c>
    </row>
    <row r="13701" ht="14.25" customHeight="1">
      <c r="A13701" s="5"/>
      <c r="B13701" s="5"/>
      <c r="C13701" s="5" t="str">
        <f>IFERROR(__xludf.DUMMYFUNCTION("""COMPUTED_VALUE"""),"")</f>
        <v/>
      </c>
      <c r="D13701" s="5">
        <v>0.0</v>
      </c>
    </row>
    <row r="13702" ht="14.25" customHeight="1">
      <c r="A13702" s="5"/>
      <c r="B13702" s="5"/>
      <c r="C13702" s="5" t="str">
        <f>IFERROR(__xludf.DUMMYFUNCTION("""COMPUTED_VALUE"""),"")</f>
        <v/>
      </c>
      <c r="D13702" s="5">
        <v>0.0</v>
      </c>
    </row>
    <row r="13703" ht="14.25" customHeight="1">
      <c r="A13703" s="5"/>
      <c r="B13703" s="5"/>
      <c r="C13703" s="5" t="str">
        <f>IFERROR(__xludf.DUMMYFUNCTION("""COMPUTED_VALUE"""),"")</f>
        <v/>
      </c>
      <c r="D13703" s="5">
        <v>0.0</v>
      </c>
    </row>
    <row r="13704" ht="14.25" customHeight="1">
      <c r="A13704" s="5"/>
      <c r="B13704" s="5"/>
      <c r="C13704" s="5" t="str">
        <f>IFERROR(__xludf.DUMMYFUNCTION("""COMPUTED_VALUE"""),"")</f>
        <v/>
      </c>
      <c r="D13704" s="5">
        <v>0.0</v>
      </c>
    </row>
    <row r="13705" ht="14.25" customHeight="1">
      <c r="A13705" s="5"/>
      <c r="B13705" s="5"/>
      <c r="C13705" s="5" t="str">
        <f>IFERROR(__xludf.DUMMYFUNCTION("""COMPUTED_VALUE"""),"")</f>
        <v/>
      </c>
      <c r="D13705" s="5">
        <v>0.0</v>
      </c>
    </row>
    <row r="13706" ht="14.25" customHeight="1">
      <c r="A13706" s="5"/>
      <c r="B13706" s="5"/>
      <c r="C13706" s="5" t="str">
        <f>IFERROR(__xludf.DUMMYFUNCTION("""COMPUTED_VALUE"""),"")</f>
        <v/>
      </c>
      <c r="D13706" s="5">
        <v>0.0</v>
      </c>
    </row>
    <row r="13707" ht="14.25" customHeight="1">
      <c r="A13707" s="5"/>
      <c r="B13707" s="5"/>
      <c r="C13707" s="5" t="str">
        <f>IFERROR(__xludf.DUMMYFUNCTION("""COMPUTED_VALUE"""),"")</f>
        <v/>
      </c>
      <c r="D13707" s="5">
        <v>0.0</v>
      </c>
    </row>
    <row r="13708" ht="14.25" customHeight="1">
      <c r="A13708" s="5"/>
      <c r="B13708" s="5"/>
      <c r="C13708" s="5" t="str">
        <f>IFERROR(__xludf.DUMMYFUNCTION("""COMPUTED_VALUE"""),"")</f>
        <v/>
      </c>
      <c r="D13708" s="5">
        <v>0.0</v>
      </c>
    </row>
    <row r="13709" ht="14.25" customHeight="1">
      <c r="A13709" s="5"/>
      <c r="B13709" s="5"/>
      <c r="C13709" s="5" t="str">
        <f>IFERROR(__xludf.DUMMYFUNCTION("""COMPUTED_VALUE"""),"")</f>
        <v/>
      </c>
      <c r="D13709" s="5">
        <v>0.0</v>
      </c>
    </row>
    <row r="13710" ht="14.25" customHeight="1">
      <c r="A13710" s="5"/>
      <c r="B13710" s="5"/>
      <c r="C13710" s="5" t="str">
        <f>IFERROR(__xludf.DUMMYFUNCTION("""COMPUTED_VALUE"""),"")</f>
        <v/>
      </c>
      <c r="D13710" s="5">
        <v>0.0</v>
      </c>
    </row>
    <row r="13711" ht="14.25" customHeight="1">
      <c r="A13711" s="5"/>
      <c r="B13711" s="5"/>
      <c r="C13711" s="5" t="str">
        <f>IFERROR(__xludf.DUMMYFUNCTION("""COMPUTED_VALUE"""),"")</f>
        <v/>
      </c>
      <c r="D13711" s="5">
        <v>0.0</v>
      </c>
    </row>
    <row r="13712" ht="14.25" customHeight="1">
      <c r="A13712" s="5"/>
      <c r="B13712" s="5"/>
      <c r="C13712" s="5" t="str">
        <f>IFERROR(__xludf.DUMMYFUNCTION("""COMPUTED_VALUE"""),"")</f>
        <v/>
      </c>
      <c r="D13712" s="5">
        <v>0.0</v>
      </c>
    </row>
    <row r="13713" ht="14.25" customHeight="1">
      <c r="A13713" s="5"/>
      <c r="B13713" s="5"/>
      <c r="C13713" s="5" t="str">
        <f>IFERROR(__xludf.DUMMYFUNCTION("""COMPUTED_VALUE"""),"")</f>
        <v/>
      </c>
      <c r="D13713" s="5">
        <v>0.0</v>
      </c>
    </row>
    <row r="13714" ht="14.25" customHeight="1">
      <c r="A13714" s="5"/>
      <c r="B13714" s="5"/>
      <c r="C13714" s="5" t="str">
        <f>IFERROR(__xludf.DUMMYFUNCTION("""COMPUTED_VALUE"""),"")</f>
        <v/>
      </c>
      <c r="D13714" s="5">
        <v>0.0</v>
      </c>
    </row>
    <row r="13715" ht="14.25" customHeight="1">
      <c r="A13715" s="5"/>
      <c r="B13715" s="5"/>
      <c r="C13715" s="5" t="str">
        <f>IFERROR(__xludf.DUMMYFUNCTION("""COMPUTED_VALUE"""),"")</f>
        <v/>
      </c>
      <c r="D13715" s="5">
        <v>0.0</v>
      </c>
    </row>
    <row r="13716" ht="14.25" customHeight="1">
      <c r="A13716" s="5"/>
      <c r="B13716" s="5"/>
      <c r="C13716" s="5" t="str">
        <f>IFERROR(__xludf.DUMMYFUNCTION("""COMPUTED_VALUE"""),"")</f>
        <v/>
      </c>
      <c r="D13716" s="5">
        <v>0.0</v>
      </c>
    </row>
    <row r="13717" ht="14.25" customHeight="1">
      <c r="A13717" s="5"/>
      <c r="B13717" s="5"/>
      <c r="C13717" s="5" t="str">
        <f>IFERROR(__xludf.DUMMYFUNCTION("""COMPUTED_VALUE"""),"")</f>
        <v/>
      </c>
      <c r="D13717" s="5">
        <v>0.0</v>
      </c>
    </row>
    <row r="13718" ht="14.25" customHeight="1">
      <c r="A13718" s="5"/>
      <c r="B13718" s="5"/>
      <c r="C13718" s="5" t="str">
        <f>IFERROR(__xludf.DUMMYFUNCTION("""COMPUTED_VALUE"""),"")</f>
        <v/>
      </c>
      <c r="D13718" s="5">
        <v>0.0</v>
      </c>
    </row>
    <row r="13719" ht="14.25" customHeight="1">
      <c r="A13719" s="5"/>
      <c r="B13719" s="5"/>
      <c r="C13719" s="5" t="str">
        <f>IFERROR(__xludf.DUMMYFUNCTION("""COMPUTED_VALUE"""),"")</f>
        <v/>
      </c>
      <c r="D13719" s="5">
        <v>0.0</v>
      </c>
    </row>
    <row r="13720" ht="14.25" customHeight="1">
      <c r="A13720" s="5"/>
      <c r="B13720" s="5"/>
      <c r="C13720" s="5" t="str">
        <f>IFERROR(__xludf.DUMMYFUNCTION("""COMPUTED_VALUE"""),"")</f>
        <v/>
      </c>
      <c r="D13720" s="5">
        <v>0.0</v>
      </c>
    </row>
    <row r="13721" ht="14.25" customHeight="1">
      <c r="A13721" s="5"/>
      <c r="B13721" s="5"/>
      <c r="C13721" s="5" t="str">
        <f>IFERROR(__xludf.DUMMYFUNCTION("""COMPUTED_VALUE"""),"")</f>
        <v/>
      </c>
      <c r="D13721" s="5">
        <v>0.0</v>
      </c>
    </row>
    <row r="13722" ht="14.25" customHeight="1">
      <c r="A13722" s="5"/>
      <c r="B13722" s="5"/>
      <c r="C13722" s="5" t="str">
        <f>IFERROR(__xludf.DUMMYFUNCTION("""COMPUTED_VALUE"""),"")</f>
        <v/>
      </c>
      <c r="D13722" s="5">
        <v>0.0</v>
      </c>
    </row>
    <row r="13723" ht="14.25" customHeight="1">
      <c r="A13723" s="5"/>
      <c r="B13723" s="5"/>
      <c r="C13723" s="5" t="str">
        <f>IFERROR(__xludf.DUMMYFUNCTION("""COMPUTED_VALUE"""),"")</f>
        <v/>
      </c>
      <c r="D13723" s="5">
        <v>0.0</v>
      </c>
    </row>
    <row r="13724" ht="14.25" customHeight="1">
      <c r="A13724" s="5"/>
      <c r="B13724" s="5"/>
      <c r="C13724" s="5" t="str">
        <f>IFERROR(__xludf.DUMMYFUNCTION("""COMPUTED_VALUE"""),"")</f>
        <v/>
      </c>
      <c r="D13724" s="5">
        <v>0.0</v>
      </c>
    </row>
    <row r="13725" ht="14.25" customHeight="1">
      <c r="A13725" s="5"/>
      <c r="B13725" s="5"/>
      <c r="C13725" s="5" t="str">
        <f>IFERROR(__xludf.DUMMYFUNCTION("""COMPUTED_VALUE"""),"")</f>
        <v/>
      </c>
      <c r="D13725" s="5">
        <v>0.0</v>
      </c>
    </row>
    <row r="13726" ht="14.25" customHeight="1">
      <c r="A13726" s="5"/>
      <c r="B13726" s="5"/>
      <c r="C13726" s="5" t="str">
        <f>IFERROR(__xludf.DUMMYFUNCTION("""COMPUTED_VALUE"""),"")</f>
        <v/>
      </c>
      <c r="D13726" s="5">
        <v>0.0</v>
      </c>
    </row>
    <row r="13727" ht="14.25" customHeight="1">
      <c r="A13727" s="5"/>
      <c r="B13727" s="5"/>
      <c r="C13727" s="5" t="str">
        <f>IFERROR(__xludf.DUMMYFUNCTION("""COMPUTED_VALUE"""),"")</f>
        <v/>
      </c>
      <c r="D13727" s="5">
        <v>0.0</v>
      </c>
    </row>
    <row r="13728" ht="14.25" customHeight="1">
      <c r="A13728" s="5"/>
      <c r="B13728" s="5"/>
      <c r="C13728" s="5" t="str">
        <f>IFERROR(__xludf.DUMMYFUNCTION("""COMPUTED_VALUE"""),"")</f>
        <v/>
      </c>
      <c r="D13728" s="5">
        <v>0.0</v>
      </c>
    </row>
    <row r="13729" ht="14.25" customHeight="1">
      <c r="A13729" s="5"/>
      <c r="B13729" s="5"/>
      <c r="C13729" s="5" t="str">
        <f>IFERROR(__xludf.DUMMYFUNCTION("""COMPUTED_VALUE"""),"")</f>
        <v/>
      </c>
      <c r="D13729" s="5">
        <v>0.0</v>
      </c>
    </row>
    <row r="13730" ht="14.25" customHeight="1">
      <c r="A13730" s="5"/>
      <c r="B13730" s="5"/>
      <c r="C13730" s="5" t="str">
        <f>IFERROR(__xludf.DUMMYFUNCTION("""COMPUTED_VALUE"""),"")</f>
        <v/>
      </c>
      <c r="D13730" s="5">
        <v>0.0</v>
      </c>
    </row>
    <row r="13731" ht="14.25" customHeight="1">
      <c r="A13731" s="5"/>
      <c r="B13731" s="5"/>
      <c r="C13731" s="5" t="str">
        <f>IFERROR(__xludf.DUMMYFUNCTION("""COMPUTED_VALUE"""),"")</f>
        <v/>
      </c>
      <c r="D13731" s="5">
        <v>0.0</v>
      </c>
    </row>
    <row r="13732" ht="14.25" customHeight="1">
      <c r="A13732" s="5"/>
      <c r="B13732" s="5"/>
      <c r="C13732" s="5" t="str">
        <f>IFERROR(__xludf.DUMMYFUNCTION("""COMPUTED_VALUE"""),"")</f>
        <v/>
      </c>
      <c r="D13732" s="5">
        <v>0.0</v>
      </c>
    </row>
    <row r="13733" ht="14.25" customHeight="1">
      <c r="A13733" s="5"/>
      <c r="B13733" s="5"/>
      <c r="C13733" s="5" t="str">
        <f>IFERROR(__xludf.DUMMYFUNCTION("""COMPUTED_VALUE"""),"")</f>
        <v/>
      </c>
      <c r="D13733" s="5">
        <v>0.0</v>
      </c>
    </row>
    <row r="13734" ht="14.25" customHeight="1">
      <c r="A13734" s="5"/>
      <c r="B13734" s="5"/>
      <c r="C13734" s="5" t="str">
        <f>IFERROR(__xludf.DUMMYFUNCTION("""COMPUTED_VALUE"""),"")</f>
        <v/>
      </c>
      <c r="D13734" s="5">
        <v>0.0</v>
      </c>
    </row>
    <row r="13735" ht="14.25" customHeight="1">
      <c r="A13735" s="5"/>
      <c r="B13735" s="5"/>
      <c r="C13735" s="5" t="str">
        <f>IFERROR(__xludf.DUMMYFUNCTION("""COMPUTED_VALUE"""),"")</f>
        <v/>
      </c>
      <c r="D13735" s="5">
        <v>0.0</v>
      </c>
    </row>
    <row r="13736" ht="14.25" customHeight="1">
      <c r="A13736" s="5"/>
      <c r="B13736" s="5"/>
      <c r="C13736" s="5" t="str">
        <f>IFERROR(__xludf.DUMMYFUNCTION("""COMPUTED_VALUE"""),"")</f>
        <v/>
      </c>
      <c r="D13736" s="5">
        <v>0.0</v>
      </c>
    </row>
    <row r="13737" ht="14.25" customHeight="1">
      <c r="A13737" s="5"/>
      <c r="B13737" s="5"/>
      <c r="C13737" s="5" t="str">
        <f>IFERROR(__xludf.DUMMYFUNCTION("""COMPUTED_VALUE"""),"")</f>
        <v/>
      </c>
      <c r="D13737" s="5">
        <v>0.0</v>
      </c>
    </row>
    <row r="13738" ht="14.25" customHeight="1">
      <c r="A13738" s="5"/>
      <c r="B13738" s="5"/>
      <c r="C13738" s="5" t="str">
        <f>IFERROR(__xludf.DUMMYFUNCTION("""COMPUTED_VALUE"""),"")</f>
        <v/>
      </c>
      <c r="D13738" s="5">
        <v>0.0</v>
      </c>
    </row>
    <row r="13739" ht="14.25" customHeight="1">
      <c r="A13739" s="5"/>
      <c r="B13739" s="5"/>
      <c r="C13739" s="5" t="str">
        <f>IFERROR(__xludf.DUMMYFUNCTION("""COMPUTED_VALUE"""),"")</f>
        <v/>
      </c>
      <c r="D13739" s="5">
        <v>0.0</v>
      </c>
    </row>
    <row r="13740" ht="14.25" customHeight="1">
      <c r="A13740" s="5"/>
      <c r="B13740" s="5"/>
      <c r="C13740" s="5" t="str">
        <f>IFERROR(__xludf.DUMMYFUNCTION("""COMPUTED_VALUE"""),"")</f>
        <v/>
      </c>
      <c r="D13740" s="5">
        <v>0.0</v>
      </c>
    </row>
    <row r="13741" ht="14.25" customHeight="1">
      <c r="A13741" s="5"/>
      <c r="B13741" s="5"/>
      <c r="C13741" s="5" t="str">
        <f>IFERROR(__xludf.DUMMYFUNCTION("""COMPUTED_VALUE"""),"")</f>
        <v/>
      </c>
      <c r="D13741" s="5">
        <v>0.0</v>
      </c>
    </row>
    <row r="13742" ht="14.25" customHeight="1">
      <c r="A13742" s="5"/>
      <c r="B13742" s="5"/>
      <c r="C13742" s="5" t="str">
        <f>IFERROR(__xludf.DUMMYFUNCTION("""COMPUTED_VALUE"""),"")</f>
        <v/>
      </c>
      <c r="D13742" s="5">
        <v>0.0</v>
      </c>
    </row>
    <row r="13743" ht="14.25" customHeight="1">
      <c r="A13743" s="5"/>
      <c r="B13743" s="5"/>
      <c r="C13743" s="5" t="str">
        <f>IFERROR(__xludf.DUMMYFUNCTION("""COMPUTED_VALUE"""),"")</f>
        <v/>
      </c>
      <c r="D13743" s="5">
        <v>0.0</v>
      </c>
    </row>
    <row r="13744" ht="14.25" customHeight="1">
      <c r="A13744" s="5"/>
      <c r="B13744" s="5"/>
      <c r="C13744" s="5" t="str">
        <f>IFERROR(__xludf.DUMMYFUNCTION("""COMPUTED_VALUE"""),"")</f>
        <v/>
      </c>
      <c r="D13744" s="5">
        <v>0.0</v>
      </c>
    </row>
    <row r="13745" ht="14.25" customHeight="1">
      <c r="A13745" s="5"/>
      <c r="B13745" s="5"/>
      <c r="C13745" s="5" t="str">
        <f>IFERROR(__xludf.DUMMYFUNCTION("""COMPUTED_VALUE"""),"")</f>
        <v/>
      </c>
      <c r="D13745" s="5">
        <v>0.0</v>
      </c>
    </row>
    <row r="13746" ht="14.25" customHeight="1">
      <c r="A13746" s="5"/>
      <c r="B13746" s="5"/>
      <c r="C13746" s="5" t="str">
        <f>IFERROR(__xludf.DUMMYFUNCTION("""COMPUTED_VALUE"""),"")</f>
        <v/>
      </c>
      <c r="D13746" s="5">
        <v>0.0</v>
      </c>
    </row>
    <row r="13747" ht="14.25" customHeight="1">
      <c r="A13747" s="5"/>
      <c r="B13747" s="5"/>
      <c r="C13747" s="5" t="str">
        <f>IFERROR(__xludf.DUMMYFUNCTION("""COMPUTED_VALUE"""),"")</f>
        <v/>
      </c>
      <c r="D13747" s="5">
        <v>0.0</v>
      </c>
    </row>
    <row r="13748" ht="14.25" customHeight="1">
      <c r="A13748" s="5"/>
      <c r="B13748" s="5"/>
      <c r="C13748" s="5" t="str">
        <f>IFERROR(__xludf.DUMMYFUNCTION("""COMPUTED_VALUE"""),"")</f>
        <v/>
      </c>
      <c r="D13748" s="5">
        <v>0.0</v>
      </c>
    </row>
    <row r="13749" ht="14.25" customHeight="1">
      <c r="A13749" s="5"/>
      <c r="B13749" s="5"/>
      <c r="C13749" s="5" t="str">
        <f>IFERROR(__xludf.DUMMYFUNCTION("""COMPUTED_VALUE"""),"")</f>
        <v/>
      </c>
      <c r="D13749" s="5">
        <v>0.0</v>
      </c>
    </row>
    <row r="13750" ht="14.25" customHeight="1">
      <c r="A13750" s="5"/>
      <c r="B13750" s="5"/>
      <c r="C13750" s="5" t="str">
        <f>IFERROR(__xludf.DUMMYFUNCTION("""COMPUTED_VALUE"""),"")</f>
        <v/>
      </c>
      <c r="D13750" s="5">
        <v>0.0</v>
      </c>
    </row>
    <row r="13751" ht="14.25" customHeight="1">
      <c r="A13751" s="5"/>
      <c r="B13751" s="5"/>
      <c r="C13751" s="5" t="str">
        <f>IFERROR(__xludf.DUMMYFUNCTION("""COMPUTED_VALUE"""),"")</f>
        <v/>
      </c>
      <c r="D13751" s="5">
        <v>0.0</v>
      </c>
    </row>
    <row r="13752" ht="14.25" customHeight="1">
      <c r="A13752" s="5"/>
      <c r="B13752" s="5"/>
      <c r="C13752" s="5" t="str">
        <f>IFERROR(__xludf.DUMMYFUNCTION("""COMPUTED_VALUE"""),"")</f>
        <v/>
      </c>
      <c r="D13752" s="5">
        <v>0.0</v>
      </c>
    </row>
    <row r="13753" ht="14.25" customHeight="1">
      <c r="A13753" s="5"/>
      <c r="B13753" s="5"/>
      <c r="C13753" s="5" t="str">
        <f>IFERROR(__xludf.DUMMYFUNCTION("""COMPUTED_VALUE"""),"")</f>
        <v/>
      </c>
      <c r="D13753" s="5">
        <v>0.0</v>
      </c>
    </row>
    <row r="13754" ht="14.25" customHeight="1">
      <c r="A13754" s="5"/>
      <c r="B13754" s="5"/>
      <c r="C13754" s="5" t="str">
        <f>IFERROR(__xludf.DUMMYFUNCTION("""COMPUTED_VALUE"""),"")</f>
        <v/>
      </c>
      <c r="D13754" s="5">
        <v>0.0</v>
      </c>
    </row>
    <row r="13755" ht="14.25" customHeight="1">
      <c r="A13755" s="5"/>
      <c r="B13755" s="5"/>
      <c r="C13755" s="5" t="str">
        <f>IFERROR(__xludf.DUMMYFUNCTION("""COMPUTED_VALUE"""),"")</f>
        <v/>
      </c>
      <c r="D13755" s="5">
        <v>0.0</v>
      </c>
    </row>
    <row r="13756" ht="14.25" customHeight="1">
      <c r="A13756" s="5"/>
      <c r="B13756" s="5"/>
      <c r="C13756" s="5" t="str">
        <f>IFERROR(__xludf.DUMMYFUNCTION("""COMPUTED_VALUE"""),"")</f>
        <v/>
      </c>
      <c r="D13756" s="5">
        <v>0.0</v>
      </c>
    </row>
    <row r="13757" ht="14.25" customHeight="1">
      <c r="A13757" s="5"/>
      <c r="B13757" s="5"/>
      <c r="C13757" s="5" t="str">
        <f>IFERROR(__xludf.DUMMYFUNCTION("""COMPUTED_VALUE"""),"")</f>
        <v/>
      </c>
      <c r="D13757" s="5">
        <v>0.0</v>
      </c>
    </row>
    <row r="13758" ht="14.25" customHeight="1">
      <c r="A13758" s="5"/>
      <c r="B13758" s="5"/>
      <c r="C13758" s="5" t="str">
        <f>IFERROR(__xludf.DUMMYFUNCTION("""COMPUTED_VALUE"""),"")</f>
        <v/>
      </c>
      <c r="D13758" s="5">
        <v>0.0</v>
      </c>
    </row>
    <row r="13759" ht="14.25" customHeight="1">
      <c r="A13759" s="5"/>
      <c r="B13759" s="5"/>
      <c r="C13759" s="5" t="str">
        <f>IFERROR(__xludf.DUMMYFUNCTION("""COMPUTED_VALUE"""),"")</f>
        <v/>
      </c>
      <c r="D13759" s="5">
        <v>0.0</v>
      </c>
    </row>
    <row r="13760" ht="14.25" customHeight="1">
      <c r="A13760" s="5"/>
      <c r="B13760" s="5"/>
      <c r="C13760" s="5" t="str">
        <f>IFERROR(__xludf.DUMMYFUNCTION("""COMPUTED_VALUE"""),"")</f>
        <v/>
      </c>
      <c r="D13760" s="5">
        <v>0.0</v>
      </c>
    </row>
    <row r="13761" ht="14.25" customHeight="1">
      <c r="A13761" s="5"/>
      <c r="B13761" s="5"/>
      <c r="C13761" s="5" t="str">
        <f>IFERROR(__xludf.DUMMYFUNCTION("""COMPUTED_VALUE"""),"")</f>
        <v/>
      </c>
      <c r="D13761" s="5">
        <v>0.0</v>
      </c>
    </row>
    <row r="13762" ht="14.25" customHeight="1">
      <c r="A13762" s="5"/>
      <c r="B13762" s="5"/>
      <c r="C13762" s="5" t="str">
        <f>IFERROR(__xludf.DUMMYFUNCTION("""COMPUTED_VALUE"""),"")</f>
        <v/>
      </c>
      <c r="D13762" s="5">
        <v>0.0</v>
      </c>
    </row>
    <row r="13763" ht="14.25" customHeight="1">
      <c r="A13763" s="5"/>
      <c r="B13763" s="5"/>
      <c r="C13763" s="5" t="str">
        <f>IFERROR(__xludf.DUMMYFUNCTION("""COMPUTED_VALUE"""),"")</f>
        <v/>
      </c>
      <c r="D13763" s="5">
        <v>0.0</v>
      </c>
    </row>
    <row r="13764" ht="14.25" customHeight="1">
      <c r="A13764" s="5"/>
      <c r="B13764" s="5"/>
      <c r="C13764" s="5" t="str">
        <f>IFERROR(__xludf.DUMMYFUNCTION("""COMPUTED_VALUE"""),"")</f>
        <v/>
      </c>
      <c r="D13764" s="5">
        <v>0.0</v>
      </c>
    </row>
    <row r="13765" ht="14.25" customHeight="1">
      <c r="A13765" s="5"/>
      <c r="B13765" s="5"/>
      <c r="C13765" s="5" t="str">
        <f>IFERROR(__xludf.DUMMYFUNCTION("""COMPUTED_VALUE"""),"")</f>
        <v/>
      </c>
      <c r="D13765" s="5">
        <v>0.0</v>
      </c>
    </row>
    <row r="13766" ht="14.25" customHeight="1">
      <c r="A13766" s="5"/>
      <c r="B13766" s="5"/>
      <c r="C13766" s="5" t="str">
        <f>IFERROR(__xludf.DUMMYFUNCTION("""COMPUTED_VALUE"""),"")</f>
        <v/>
      </c>
      <c r="D13766" s="5">
        <v>0.0</v>
      </c>
    </row>
    <row r="13767" ht="14.25" customHeight="1">
      <c r="A13767" s="5"/>
      <c r="B13767" s="5"/>
      <c r="C13767" s="5" t="str">
        <f>IFERROR(__xludf.DUMMYFUNCTION("""COMPUTED_VALUE"""),"")</f>
        <v/>
      </c>
      <c r="D13767" s="5">
        <v>0.0</v>
      </c>
    </row>
    <row r="13768" ht="14.25" customHeight="1">
      <c r="A13768" s="5"/>
      <c r="B13768" s="5"/>
      <c r="C13768" s="5" t="str">
        <f>IFERROR(__xludf.DUMMYFUNCTION("""COMPUTED_VALUE"""),"")</f>
        <v/>
      </c>
      <c r="D13768" s="5">
        <v>0.0</v>
      </c>
    </row>
    <row r="13769" ht="14.25" customHeight="1">
      <c r="A13769" s="5"/>
      <c r="B13769" s="5"/>
      <c r="C13769" s="5" t="str">
        <f>IFERROR(__xludf.DUMMYFUNCTION("""COMPUTED_VALUE"""),"")</f>
        <v/>
      </c>
      <c r="D13769" s="5">
        <v>0.0</v>
      </c>
    </row>
    <row r="13770" ht="14.25" customHeight="1">
      <c r="A13770" s="5"/>
      <c r="B13770" s="5"/>
      <c r="C13770" s="5" t="str">
        <f>IFERROR(__xludf.DUMMYFUNCTION("""COMPUTED_VALUE"""),"")</f>
        <v/>
      </c>
      <c r="D13770" s="5">
        <v>0.0</v>
      </c>
    </row>
    <row r="13771" ht="14.25" customHeight="1">
      <c r="A13771" s="5"/>
      <c r="B13771" s="5"/>
      <c r="C13771" s="5" t="str">
        <f>IFERROR(__xludf.DUMMYFUNCTION("""COMPUTED_VALUE"""),"")</f>
        <v/>
      </c>
      <c r="D13771" s="5">
        <v>0.0</v>
      </c>
    </row>
    <row r="13772" ht="14.25" customHeight="1">
      <c r="A13772" s="5"/>
      <c r="B13772" s="5"/>
      <c r="C13772" s="5" t="str">
        <f>IFERROR(__xludf.DUMMYFUNCTION("""COMPUTED_VALUE"""),"")</f>
        <v/>
      </c>
      <c r="D13772" s="5">
        <v>0.0</v>
      </c>
    </row>
    <row r="13773" ht="14.25" customHeight="1">
      <c r="A13773" s="5"/>
      <c r="B13773" s="5"/>
      <c r="C13773" s="5" t="str">
        <f>IFERROR(__xludf.DUMMYFUNCTION("""COMPUTED_VALUE"""),"")</f>
        <v/>
      </c>
      <c r="D13773" s="5">
        <v>0.0</v>
      </c>
    </row>
    <row r="13774" ht="14.25" customHeight="1">
      <c r="A13774" s="5"/>
      <c r="B13774" s="5"/>
      <c r="C13774" s="5" t="str">
        <f>IFERROR(__xludf.DUMMYFUNCTION("""COMPUTED_VALUE"""),"")</f>
        <v/>
      </c>
      <c r="D13774" s="5">
        <v>0.0</v>
      </c>
    </row>
    <row r="13775" ht="14.25" customHeight="1">
      <c r="A13775" s="5"/>
      <c r="B13775" s="5"/>
      <c r="C13775" s="5" t="str">
        <f>IFERROR(__xludf.DUMMYFUNCTION("""COMPUTED_VALUE"""),"")</f>
        <v/>
      </c>
      <c r="D13775" s="5">
        <v>0.0</v>
      </c>
    </row>
    <row r="13776" ht="14.25" customHeight="1">
      <c r="A13776" s="5"/>
      <c r="B13776" s="5"/>
      <c r="C13776" s="5" t="str">
        <f>IFERROR(__xludf.DUMMYFUNCTION("""COMPUTED_VALUE"""),"")</f>
        <v/>
      </c>
      <c r="D13776" s="5">
        <v>0.0</v>
      </c>
    </row>
    <row r="13777" ht="14.25" customHeight="1">
      <c r="A13777" s="5"/>
      <c r="B13777" s="5"/>
      <c r="C13777" s="5" t="str">
        <f>IFERROR(__xludf.DUMMYFUNCTION("""COMPUTED_VALUE"""),"")</f>
        <v/>
      </c>
      <c r="D13777" s="5">
        <v>0.0</v>
      </c>
    </row>
    <row r="13778" ht="14.25" customHeight="1">
      <c r="A13778" s="5"/>
      <c r="B13778" s="5"/>
      <c r="C13778" s="5" t="str">
        <f>IFERROR(__xludf.DUMMYFUNCTION("""COMPUTED_VALUE"""),"")</f>
        <v/>
      </c>
      <c r="D13778" s="5">
        <v>0.0</v>
      </c>
    </row>
    <row r="13779" ht="14.25" customHeight="1">
      <c r="A13779" s="5"/>
      <c r="B13779" s="5"/>
      <c r="C13779" s="5" t="str">
        <f>IFERROR(__xludf.DUMMYFUNCTION("""COMPUTED_VALUE"""),"")</f>
        <v/>
      </c>
      <c r="D13779" s="5">
        <v>0.0</v>
      </c>
    </row>
    <row r="13780" ht="14.25" customHeight="1">
      <c r="A13780" s="5"/>
      <c r="B13780" s="5"/>
      <c r="C13780" s="5" t="str">
        <f>IFERROR(__xludf.DUMMYFUNCTION("""COMPUTED_VALUE"""),"")</f>
        <v/>
      </c>
      <c r="D13780" s="5">
        <v>0.0</v>
      </c>
    </row>
    <row r="13781" ht="14.25" customHeight="1">
      <c r="A13781" s="5"/>
      <c r="B13781" s="5"/>
      <c r="C13781" s="5" t="str">
        <f>IFERROR(__xludf.DUMMYFUNCTION("""COMPUTED_VALUE"""),"")</f>
        <v/>
      </c>
      <c r="D13781" s="5">
        <v>0.0</v>
      </c>
    </row>
    <row r="13782" ht="14.25" customHeight="1">
      <c r="A13782" s="5"/>
      <c r="B13782" s="5"/>
      <c r="C13782" s="5" t="str">
        <f>IFERROR(__xludf.DUMMYFUNCTION("""COMPUTED_VALUE"""),"")</f>
        <v/>
      </c>
      <c r="D13782" s="5">
        <v>0.0</v>
      </c>
    </row>
    <row r="13783" ht="14.25" customHeight="1">
      <c r="A13783" s="5"/>
      <c r="B13783" s="5"/>
      <c r="C13783" s="5" t="str">
        <f>IFERROR(__xludf.DUMMYFUNCTION("""COMPUTED_VALUE"""),"")</f>
        <v/>
      </c>
      <c r="D13783" s="5">
        <v>0.0</v>
      </c>
    </row>
    <row r="13784" ht="14.25" customHeight="1">
      <c r="A13784" s="5"/>
      <c r="B13784" s="5"/>
      <c r="C13784" s="5" t="str">
        <f>IFERROR(__xludf.DUMMYFUNCTION("""COMPUTED_VALUE"""),"")</f>
        <v/>
      </c>
      <c r="D13784" s="5">
        <v>0.0</v>
      </c>
    </row>
    <row r="13785" ht="14.25" customHeight="1">
      <c r="A13785" s="5"/>
      <c r="B13785" s="5"/>
      <c r="C13785" s="5" t="str">
        <f>IFERROR(__xludf.DUMMYFUNCTION("""COMPUTED_VALUE"""),"")</f>
        <v/>
      </c>
      <c r="D13785" s="5">
        <v>0.0</v>
      </c>
    </row>
    <row r="13786" ht="14.25" customHeight="1">
      <c r="A13786" s="5"/>
      <c r="B13786" s="5"/>
      <c r="C13786" s="5" t="str">
        <f>IFERROR(__xludf.DUMMYFUNCTION("""COMPUTED_VALUE"""),"")</f>
        <v/>
      </c>
      <c r="D13786" s="5">
        <v>0.0</v>
      </c>
    </row>
    <row r="13787" ht="14.25" customHeight="1">
      <c r="A13787" s="5"/>
      <c r="B13787" s="5"/>
      <c r="C13787" s="5" t="str">
        <f>IFERROR(__xludf.DUMMYFUNCTION("""COMPUTED_VALUE"""),"")</f>
        <v/>
      </c>
      <c r="D13787" s="5">
        <v>0.0</v>
      </c>
    </row>
    <row r="13788" ht="14.25" customHeight="1">
      <c r="A13788" s="5"/>
      <c r="B13788" s="5"/>
      <c r="C13788" s="5" t="str">
        <f>IFERROR(__xludf.DUMMYFUNCTION("""COMPUTED_VALUE"""),"")</f>
        <v/>
      </c>
      <c r="D13788" s="5">
        <v>0.0</v>
      </c>
    </row>
    <row r="13789" ht="14.25" customHeight="1">
      <c r="A13789" s="5"/>
      <c r="B13789" s="5"/>
      <c r="C13789" s="5" t="str">
        <f>IFERROR(__xludf.DUMMYFUNCTION("""COMPUTED_VALUE"""),"")</f>
        <v/>
      </c>
      <c r="D13789" s="5">
        <v>0.0</v>
      </c>
    </row>
    <row r="13790" ht="14.25" customHeight="1">
      <c r="A13790" s="5"/>
      <c r="B13790" s="5"/>
      <c r="C13790" s="5" t="str">
        <f>IFERROR(__xludf.DUMMYFUNCTION("""COMPUTED_VALUE"""),"")</f>
        <v/>
      </c>
      <c r="D13790" s="5">
        <v>0.0</v>
      </c>
    </row>
    <row r="13791" ht="14.25" customHeight="1">
      <c r="A13791" s="5"/>
      <c r="B13791" s="5"/>
      <c r="C13791" s="5" t="str">
        <f>IFERROR(__xludf.DUMMYFUNCTION("""COMPUTED_VALUE"""),"")</f>
        <v/>
      </c>
      <c r="D13791" s="5">
        <v>0.0</v>
      </c>
    </row>
    <row r="13792" ht="14.25" customHeight="1">
      <c r="A13792" s="5"/>
      <c r="B13792" s="5"/>
      <c r="C13792" s="5" t="str">
        <f>IFERROR(__xludf.DUMMYFUNCTION("""COMPUTED_VALUE"""),"")</f>
        <v/>
      </c>
      <c r="D13792" s="5">
        <v>0.0</v>
      </c>
    </row>
    <row r="13793" ht="14.25" customHeight="1">
      <c r="A13793" s="5"/>
      <c r="B13793" s="5"/>
      <c r="C13793" s="5" t="str">
        <f>IFERROR(__xludf.DUMMYFUNCTION("""COMPUTED_VALUE"""),"")</f>
        <v/>
      </c>
      <c r="D13793" s="5">
        <v>0.0</v>
      </c>
    </row>
    <row r="13794" ht="14.25" customHeight="1">
      <c r="A13794" s="5"/>
      <c r="B13794" s="5"/>
      <c r="C13794" s="5" t="str">
        <f>IFERROR(__xludf.DUMMYFUNCTION("""COMPUTED_VALUE"""),"")</f>
        <v/>
      </c>
      <c r="D13794" s="5">
        <v>0.0</v>
      </c>
    </row>
    <row r="13795" ht="14.25" customHeight="1">
      <c r="A13795" s="5"/>
      <c r="B13795" s="5"/>
      <c r="C13795" s="5" t="str">
        <f>IFERROR(__xludf.DUMMYFUNCTION("""COMPUTED_VALUE"""),"")</f>
        <v/>
      </c>
      <c r="D13795" s="5">
        <v>0.0</v>
      </c>
    </row>
    <row r="13796" ht="14.25" customHeight="1">
      <c r="A13796" s="5"/>
      <c r="B13796" s="5"/>
      <c r="C13796" s="5" t="str">
        <f>IFERROR(__xludf.DUMMYFUNCTION("""COMPUTED_VALUE"""),"")</f>
        <v/>
      </c>
      <c r="D13796" s="5">
        <v>0.0</v>
      </c>
    </row>
    <row r="13797" ht="14.25" customHeight="1">
      <c r="A13797" s="5"/>
      <c r="B13797" s="5"/>
      <c r="C13797" s="5" t="str">
        <f>IFERROR(__xludf.DUMMYFUNCTION("""COMPUTED_VALUE"""),"")</f>
        <v/>
      </c>
      <c r="D13797" s="5">
        <v>0.0</v>
      </c>
    </row>
    <row r="13798" ht="14.25" customHeight="1">
      <c r="A13798" s="5"/>
      <c r="B13798" s="5"/>
      <c r="C13798" s="5" t="str">
        <f>IFERROR(__xludf.DUMMYFUNCTION("""COMPUTED_VALUE"""),"")</f>
        <v/>
      </c>
      <c r="D13798" s="5">
        <v>0.0</v>
      </c>
    </row>
    <row r="13799" ht="14.25" customHeight="1">
      <c r="A13799" s="5"/>
      <c r="B13799" s="5"/>
      <c r="C13799" s="5" t="str">
        <f>IFERROR(__xludf.DUMMYFUNCTION("""COMPUTED_VALUE"""),"")</f>
        <v/>
      </c>
      <c r="D13799" s="5">
        <v>0.0</v>
      </c>
    </row>
    <row r="13800" ht="14.25" customHeight="1">
      <c r="A13800" s="5"/>
      <c r="B13800" s="5"/>
      <c r="C13800" s="5" t="str">
        <f>IFERROR(__xludf.DUMMYFUNCTION("""COMPUTED_VALUE"""),"")</f>
        <v/>
      </c>
      <c r="D13800" s="5">
        <v>0.0</v>
      </c>
    </row>
    <row r="13801" ht="14.25" customHeight="1">
      <c r="A13801" s="5"/>
      <c r="B13801" s="5"/>
      <c r="C13801" s="5" t="str">
        <f>IFERROR(__xludf.DUMMYFUNCTION("""COMPUTED_VALUE"""),"")</f>
        <v/>
      </c>
      <c r="D13801" s="5">
        <v>0.0</v>
      </c>
    </row>
    <row r="13802" ht="14.25" customHeight="1">
      <c r="A13802" s="5"/>
      <c r="B13802" s="5"/>
      <c r="C13802" s="5" t="str">
        <f>IFERROR(__xludf.DUMMYFUNCTION("""COMPUTED_VALUE"""),"")</f>
        <v/>
      </c>
      <c r="D13802" s="5">
        <v>0.0</v>
      </c>
    </row>
    <row r="13803" ht="14.25" customHeight="1">
      <c r="A13803" s="5"/>
      <c r="B13803" s="5"/>
      <c r="C13803" s="5" t="str">
        <f>IFERROR(__xludf.DUMMYFUNCTION("""COMPUTED_VALUE"""),"")</f>
        <v/>
      </c>
      <c r="D13803" s="5">
        <v>0.0</v>
      </c>
    </row>
    <row r="13804" ht="14.25" customHeight="1">
      <c r="A13804" s="5"/>
      <c r="B13804" s="5"/>
      <c r="C13804" s="5" t="str">
        <f>IFERROR(__xludf.DUMMYFUNCTION("""COMPUTED_VALUE"""),"")</f>
        <v/>
      </c>
      <c r="D13804" s="5">
        <v>0.0</v>
      </c>
    </row>
    <row r="13805" ht="14.25" customHeight="1">
      <c r="A13805" s="5"/>
      <c r="B13805" s="5"/>
      <c r="C13805" s="5" t="str">
        <f>IFERROR(__xludf.DUMMYFUNCTION("""COMPUTED_VALUE"""),"")</f>
        <v/>
      </c>
      <c r="D13805" s="5">
        <v>0.0</v>
      </c>
    </row>
    <row r="13806" ht="14.25" customHeight="1">
      <c r="A13806" s="5"/>
      <c r="B13806" s="5"/>
      <c r="C13806" s="5" t="str">
        <f>IFERROR(__xludf.DUMMYFUNCTION("""COMPUTED_VALUE"""),"")</f>
        <v/>
      </c>
      <c r="D13806" s="5">
        <v>0.0</v>
      </c>
    </row>
    <row r="13807" ht="14.25" customHeight="1">
      <c r="A13807" s="5"/>
      <c r="B13807" s="5"/>
      <c r="C13807" s="5" t="str">
        <f>IFERROR(__xludf.DUMMYFUNCTION("""COMPUTED_VALUE"""),"")</f>
        <v/>
      </c>
      <c r="D13807" s="5">
        <v>0.0</v>
      </c>
    </row>
    <row r="13808" ht="14.25" customHeight="1">
      <c r="A13808" s="5"/>
      <c r="B13808" s="5"/>
      <c r="C13808" s="5" t="str">
        <f>IFERROR(__xludf.DUMMYFUNCTION("""COMPUTED_VALUE"""),"")</f>
        <v/>
      </c>
      <c r="D13808" s="5">
        <v>0.0</v>
      </c>
    </row>
    <row r="13809" ht="14.25" customHeight="1">
      <c r="A13809" s="5"/>
      <c r="B13809" s="5"/>
      <c r="C13809" s="5" t="str">
        <f>IFERROR(__xludf.DUMMYFUNCTION("""COMPUTED_VALUE"""),"")</f>
        <v/>
      </c>
      <c r="D13809" s="5">
        <v>0.0</v>
      </c>
    </row>
    <row r="13810" ht="14.25" customHeight="1">
      <c r="A13810" s="5"/>
      <c r="B13810" s="5"/>
      <c r="C13810" s="5" t="str">
        <f>IFERROR(__xludf.DUMMYFUNCTION("""COMPUTED_VALUE"""),"")</f>
        <v/>
      </c>
      <c r="D13810" s="5">
        <v>0.0</v>
      </c>
    </row>
    <row r="13811" ht="14.25" customHeight="1">
      <c r="A13811" s="5"/>
      <c r="B13811" s="5"/>
      <c r="C13811" s="5" t="str">
        <f>IFERROR(__xludf.DUMMYFUNCTION("""COMPUTED_VALUE"""),"")</f>
        <v/>
      </c>
      <c r="D13811" s="5">
        <v>0.0</v>
      </c>
    </row>
    <row r="13812" ht="14.25" customHeight="1">
      <c r="A13812" s="5"/>
      <c r="B13812" s="5"/>
      <c r="C13812" s="5" t="str">
        <f>IFERROR(__xludf.DUMMYFUNCTION("""COMPUTED_VALUE"""),"")</f>
        <v/>
      </c>
      <c r="D13812" s="5">
        <v>0.0</v>
      </c>
    </row>
    <row r="13813" ht="14.25" customHeight="1">
      <c r="A13813" s="5"/>
      <c r="B13813" s="5"/>
      <c r="C13813" s="5" t="str">
        <f>IFERROR(__xludf.DUMMYFUNCTION("""COMPUTED_VALUE"""),"")</f>
        <v/>
      </c>
      <c r="D13813" s="5">
        <v>0.0</v>
      </c>
    </row>
    <row r="13814" ht="14.25" customHeight="1">
      <c r="A13814" s="5"/>
      <c r="B13814" s="5"/>
      <c r="C13814" s="5" t="str">
        <f>IFERROR(__xludf.DUMMYFUNCTION("""COMPUTED_VALUE"""),"")</f>
        <v/>
      </c>
      <c r="D13814" s="5">
        <v>0.0</v>
      </c>
    </row>
    <row r="13815" ht="14.25" customHeight="1">
      <c r="A13815" s="5"/>
      <c r="B13815" s="5"/>
      <c r="C13815" s="5" t="str">
        <f>IFERROR(__xludf.DUMMYFUNCTION("""COMPUTED_VALUE"""),"")</f>
        <v/>
      </c>
      <c r="D13815" s="5">
        <v>0.0</v>
      </c>
    </row>
    <row r="13816" ht="14.25" customHeight="1">
      <c r="A13816" s="5"/>
      <c r="B13816" s="5"/>
      <c r="C13816" s="5" t="str">
        <f>IFERROR(__xludf.DUMMYFUNCTION("""COMPUTED_VALUE"""),"")</f>
        <v/>
      </c>
      <c r="D13816" s="5">
        <v>0.0</v>
      </c>
    </row>
    <row r="13817" ht="14.25" customHeight="1">
      <c r="A13817" s="5"/>
      <c r="B13817" s="5"/>
      <c r="C13817" s="5" t="str">
        <f>IFERROR(__xludf.DUMMYFUNCTION("""COMPUTED_VALUE"""),"")</f>
        <v/>
      </c>
      <c r="D13817" s="5">
        <v>0.0</v>
      </c>
    </row>
    <row r="13818" ht="14.25" customHeight="1">
      <c r="A13818" s="5"/>
      <c r="B13818" s="5"/>
      <c r="C13818" s="5" t="str">
        <f>IFERROR(__xludf.DUMMYFUNCTION("""COMPUTED_VALUE"""),"")</f>
        <v/>
      </c>
      <c r="D13818" s="5">
        <v>0.0</v>
      </c>
    </row>
    <row r="13819" ht="14.25" customHeight="1">
      <c r="A13819" s="5"/>
      <c r="B13819" s="5"/>
      <c r="C13819" s="5" t="str">
        <f>IFERROR(__xludf.DUMMYFUNCTION("""COMPUTED_VALUE"""),"")</f>
        <v/>
      </c>
      <c r="D13819" s="5">
        <v>0.0</v>
      </c>
    </row>
    <row r="13820" ht="14.25" customHeight="1">
      <c r="A13820" s="5"/>
      <c r="B13820" s="5"/>
      <c r="C13820" s="5" t="str">
        <f>IFERROR(__xludf.DUMMYFUNCTION("""COMPUTED_VALUE"""),"")</f>
        <v/>
      </c>
      <c r="D13820" s="5">
        <v>0.0</v>
      </c>
    </row>
    <row r="13821" ht="14.25" customHeight="1">
      <c r="A13821" s="5"/>
      <c r="B13821" s="5"/>
      <c r="C13821" s="5" t="str">
        <f>IFERROR(__xludf.DUMMYFUNCTION("""COMPUTED_VALUE"""),"")</f>
        <v/>
      </c>
      <c r="D13821" s="5">
        <v>0.0</v>
      </c>
    </row>
    <row r="13822" ht="14.25" customHeight="1">
      <c r="A13822" s="5"/>
      <c r="B13822" s="5"/>
      <c r="C13822" s="5" t="str">
        <f>IFERROR(__xludf.DUMMYFUNCTION("""COMPUTED_VALUE"""),"")</f>
        <v/>
      </c>
      <c r="D13822" s="5">
        <v>0.0</v>
      </c>
    </row>
    <row r="13823" ht="14.25" customHeight="1">
      <c r="A13823" s="5"/>
      <c r="B13823" s="5"/>
      <c r="C13823" s="5" t="str">
        <f>IFERROR(__xludf.DUMMYFUNCTION("""COMPUTED_VALUE"""),"")</f>
        <v/>
      </c>
      <c r="D13823" s="5">
        <v>0.0</v>
      </c>
    </row>
    <row r="13824" ht="14.25" customHeight="1">
      <c r="A13824" s="5"/>
      <c r="B13824" s="5"/>
      <c r="C13824" s="5" t="str">
        <f>IFERROR(__xludf.DUMMYFUNCTION("""COMPUTED_VALUE"""),"")</f>
        <v/>
      </c>
      <c r="D13824" s="5">
        <v>0.0</v>
      </c>
    </row>
    <row r="13825" ht="14.25" customHeight="1">
      <c r="A13825" s="5"/>
      <c r="B13825" s="5"/>
      <c r="C13825" s="5" t="str">
        <f>IFERROR(__xludf.DUMMYFUNCTION("""COMPUTED_VALUE"""),"")</f>
        <v/>
      </c>
      <c r="D13825" s="5">
        <v>0.0</v>
      </c>
    </row>
    <row r="13826" ht="14.25" customHeight="1">
      <c r="A13826" s="5"/>
      <c r="B13826" s="5"/>
      <c r="C13826" s="5" t="str">
        <f>IFERROR(__xludf.DUMMYFUNCTION("""COMPUTED_VALUE"""),"")</f>
        <v/>
      </c>
      <c r="D13826" s="5">
        <v>0.0</v>
      </c>
    </row>
    <row r="13827" ht="14.25" customHeight="1">
      <c r="A13827" s="5"/>
      <c r="B13827" s="5"/>
      <c r="C13827" s="5" t="str">
        <f>IFERROR(__xludf.DUMMYFUNCTION("""COMPUTED_VALUE"""),"")</f>
        <v/>
      </c>
      <c r="D13827" s="5">
        <v>0.0</v>
      </c>
    </row>
    <row r="13828" ht="14.25" customHeight="1">
      <c r="A13828" s="5"/>
      <c r="B13828" s="5"/>
      <c r="C13828" s="5" t="str">
        <f>IFERROR(__xludf.DUMMYFUNCTION("""COMPUTED_VALUE"""),"")</f>
        <v/>
      </c>
      <c r="D13828" s="5">
        <v>0.0</v>
      </c>
    </row>
    <row r="13829" ht="14.25" customHeight="1">
      <c r="A13829" s="5"/>
      <c r="B13829" s="5"/>
      <c r="C13829" s="5" t="str">
        <f>IFERROR(__xludf.DUMMYFUNCTION("""COMPUTED_VALUE"""),"")</f>
        <v/>
      </c>
      <c r="D13829" s="5">
        <v>0.0</v>
      </c>
    </row>
    <row r="13830" ht="14.25" customHeight="1">
      <c r="A13830" s="5"/>
      <c r="B13830" s="5"/>
      <c r="C13830" s="5" t="str">
        <f>IFERROR(__xludf.DUMMYFUNCTION("""COMPUTED_VALUE"""),"")</f>
        <v/>
      </c>
      <c r="D13830" s="5">
        <v>0.0</v>
      </c>
    </row>
    <row r="13831" ht="14.25" customHeight="1">
      <c r="A13831" s="5"/>
      <c r="B13831" s="5"/>
      <c r="C13831" s="5" t="str">
        <f>IFERROR(__xludf.DUMMYFUNCTION("""COMPUTED_VALUE"""),"")</f>
        <v/>
      </c>
      <c r="D13831" s="5">
        <v>0.0</v>
      </c>
    </row>
    <row r="13832" ht="14.25" customHeight="1">
      <c r="A13832" s="5"/>
      <c r="B13832" s="5"/>
      <c r="C13832" s="5" t="str">
        <f>IFERROR(__xludf.DUMMYFUNCTION("""COMPUTED_VALUE"""),"")</f>
        <v/>
      </c>
      <c r="D13832" s="5">
        <v>0.0</v>
      </c>
    </row>
    <row r="13833" ht="14.25" customHeight="1">
      <c r="A13833" s="5"/>
      <c r="B13833" s="5"/>
      <c r="C13833" s="5" t="str">
        <f>IFERROR(__xludf.DUMMYFUNCTION("""COMPUTED_VALUE"""),"")</f>
        <v/>
      </c>
      <c r="D13833" s="5">
        <v>0.0</v>
      </c>
    </row>
    <row r="13834" ht="14.25" customHeight="1">
      <c r="A13834" s="5"/>
      <c r="B13834" s="5"/>
      <c r="C13834" s="5" t="str">
        <f>IFERROR(__xludf.DUMMYFUNCTION("""COMPUTED_VALUE"""),"")</f>
        <v/>
      </c>
      <c r="D13834" s="5">
        <v>0.0</v>
      </c>
    </row>
    <row r="13835" ht="14.25" customHeight="1">
      <c r="A13835" s="5"/>
      <c r="B13835" s="5"/>
      <c r="C13835" s="5" t="str">
        <f>IFERROR(__xludf.DUMMYFUNCTION("""COMPUTED_VALUE"""),"")</f>
        <v/>
      </c>
      <c r="D13835" s="5">
        <v>0.0</v>
      </c>
    </row>
    <row r="13836" ht="14.25" customHeight="1">
      <c r="A13836" s="5"/>
      <c r="B13836" s="5"/>
      <c r="C13836" s="5" t="str">
        <f>IFERROR(__xludf.DUMMYFUNCTION("""COMPUTED_VALUE"""),"")</f>
        <v/>
      </c>
      <c r="D13836" s="5">
        <v>0.0</v>
      </c>
    </row>
    <row r="13837" ht="14.25" customHeight="1">
      <c r="A13837" s="5"/>
      <c r="B13837" s="5"/>
      <c r="C13837" s="5" t="str">
        <f>IFERROR(__xludf.DUMMYFUNCTION("""COMPUTED_VALUE"""),"")</f>
        <v/>
      </c>
      <c r="D13837" s="5">
        <v>0.0</v>
      </c>
    </row>
    <row r="13838" ht="14.25" customHeight="1">
      <c r="A13838" s="5"/>
      <c r="B13838" s="5"/>
      <c r="C13838" s="5" t="str">
        <f>IFERROR(__xludf.DUMMYFUNCTION("""COMPUTED_VALUE"""),"")</f>
        <v/>
      </c>
      <c r="D13838" s="5">
        <v>0.0</v>
      </c>
    </row>
    <row r="13839" ht="14.25" customHeight="1">
      <c r="A13839" s="5"/>
      <c r="B13839" s="5"/>
      <c r="C13839" s="5" t="str">
        <f>IFERROR(__xludf.DUMMYFUNCTION("""COMPUTED_VALUE"""),"")</f>
        <v/>
      </c>
      <c r="D13839" s="5">
        <v>0.0</v>
      </c>
    </row>
    <row r="13840" ht="14.25" customHeight="1">
      <c r="A13840" s="5"/>
      <c r="B13840" s="5"/>
      <c r="C13840" s="5" t="str">
        <f>IFERROR(__xludf.DUMMYFUNCTION("""COMPUTED_VALUE"""),"")</f>
        <v/>
      </c>
      <c r="D13840" s="5">
        <v>0.0</v>
      </c>
    </row>
    <row r="13841" ht="14.25" customHeight="1">
      <c r="A13841" s="5"/>
      <c r="B13841" s="5"/>
      <c r="C13841" s="5" t="str">
        <f>IFERROR(__xludf.DUMMYFUNCTION("""COMPUTED_VALUE"""),"")</f>
        <v/>
      </c>
      <c r="D13841" s="5">
        <v>0.0</v>
      </c>
    </row>
    <row r="13842" ht="14.25" customHeight="1">
      <c r="A13842" s="5"/>
      <c r="B13842" s="5"/>
      <c r="C13842" s="5" t="str">
        <f>IFERROR(__xludf.DUMMYFUNCTION("""COMPUTED_VALUE"""),"")</f>
        <v/>
      </c>
      <c r="D13842" s="5">
        <v>0.0</v>
      </c>
    </row>
    <row r="13843" ht="14.25" customHeight="1">
      <c r="A13843" s="5"/>
      <c r="B13843" s="5"/>
      <c r="C13843" s="5" t="str">
        <f>IFERROR(__xludf.DUMMYFUNCTION("""COMPUTED_VALUE"""),"")</f>
        <v/>
      </c>
      <c r="D13843" s="5">
        <v>0.0</v>
      </c>
    </row>
    <row r="13844" ht="14.25" customHeight="1">
      <c r="A13844" s="5"/>
      <c r="B13844" s="5"/>
      <c r="C13844" s="5" t="str">
        <f>IFERROR(__xludf.DUMMYFUNCTION("""COMPUTED_VALUE"""),"")</f>
        <v/>
      </c>
      <c r="D13844" s="5">
        <v>0.0</v>
      </c>
    </row>
    <row r="13845" ht="14.25" customHeight="1">
      <c r="A13845" s="5"/>
      <c r="B13845" s="5"/>
      <c r="C13845" s="5" t="str">
        <f>IFERROR(__xludf.DUMMYFUNCTION("""COMPUTED_VALUE"""),"")</f>
        <v/>
      </c>
      <c r="D13845" s="5">
        <v>0.0</v>
      </c>
    </row>
    <row r="13846" ht="14.25" customHeight="1">
      <c r="A13846" s="5"/>
      <c r="B13846" s="5"/>
      <c r="C13846" s="5" t="str">
        <f>IFERROR(__xludf.DUMMYFUNCTION("""COMPUTED_VALUE"""),"")</f>
        <v/>
      </c>
      <c r="D13846" s="5">
        <v>0.0</v>
      </c>
    </row>
    <row r="13847" ht="14.25" customHeight="1">
      <c r="A13847" s="5"/>
      <c r="B13847" s="5"/>
      <c r="C13847" s="5" t="str">
        <f>IFERROR(__xludf.DUMMYFUNCTION("""COMPUTED_VALUE"""),"")</f>
        <v/>
      </c>
      <c r="D13847" s="5">
        <v>0.0</v>
      </c>
    </row>
    <row r="13848" ht="14.25" customHeight="1">
      <c r="A13848" s="5"/>
      <c r="B13848" s="5"/>
      <c r="C13848" s="5" t="str">
        <f>IFERROR(__xludf.DUMMYFUNCTION("""COMPUTED_VALUE"""),"")</f>
        <v/>
      </c>
      <c r="D13848" s="5">
        <v>0.0</v>
      </c>
    </row>
    <row r="13849" ht="14.25" customHeight="1">
      <c r="A13849" s="5"/>
      <c r="B13849" s="5"/>
      <c r="C13849" s="5" t="str">
        <f>IFERROR(__xludf.DUMMYFUNCTION("""COMPUTED_VALUE"""),"")</f>
        <v/>
      </c>
      <c r="D13849" s="5">
        <v>0.0</v>
      </c>
    </row>
    <row r="13850" ht="14.25" customHeight="1">
      <c r="A13850" s="5"/>
      <c r="B13850" s="5"/>
      <c r="C13850" s="5" t="str">
        <f>IFERROR(__xludf.DUMMYFUNCTION("""COMPUTED_VALUE"""),"")</f>
        <v/>
      </c>
      <c r="D13850" s="5">
        <v>0.0</v>
      </c>
    </row>
    <row r="13851" ht="14.25" customHeight="1">
      <c r="A13851" s="5"/>
      <c r="B13851" s="5"/>
      <c r="C13851" s="5" t="str">
        <f>IFERROR(__xludf.DUMMYFUNCTION("""COMPUTED_VALUE"""),"")</f>
        <v/>
      </c>
      <c r="D13851" s="5">
        <v>0.0</v>
      </c>
    </row>
    <row r="13852" ht="14.25" customHeight="1">
      <c r="A13852" s="5"/>
      <c r="B13852" s="5"/>
      <c r="C13852" s="5" t="str">
        <f>IFERROR(__xludf.DUMMYFUNCTION("""COMPUTED_VALUE"""),"")</f>
        <v/>
      </c>
      <c r="D13852" s="5">
        <v>0.0</v>
      </c>
    </row>
    <row r="13853" ht="14.25" customHeight="1">
      <c r="A13853" s="5"/>
      <c r="B13853" s="5"/>
      <c r="C13853" s="5" t="str">
        <f>IFERROR(__xludf.DUMMYFUNCTION("""COMPUTED_VALUE"""),"")</f>
        <v/>
      </c>
      <c r="D13853" s="5">
        <v>0.0</v>
      </c>
    </row>
    <row r="13854" ht="14.25" customHeight="1">
      <c r="A13854" s="5"/>
      <c r="B13854" s="5"/>
      <c r="C13854" s="5" t="str">
        <f>IFERROR(__xludf.DUMMYFUNCTION("""COMPUTED_VALUE"""),"")</f>
        <v/>
      </c>
      <c r="D13854" s="5">
        <v>0.0</v>
      </c>
    </row>
    <row r="13855" ht="14.25" customHeight="1">
      <c r="A13855" s="5"/>
      <c r="B13855" s="5"/>
      <c r="C13855" s="5" t="str">
        <f>IFERROR(__xludf.DUMMYFUNCTION("""COMPUTED_VALUE"""),"")</f>
        <v/>
      </c>
      <c r="D13855" s="5">
        <v>0.0</v>
      </c>
    </row>
    <row r="13856" ht="14.25" customHeight="1">
      <c r="A13856" s="5"/>
      <c r="B13856" s="5"/>
      <c r="C13856" s="5" t="str">
        <f>IFERROR(__xludf.DUMMYFUNCTION("""COMPUTED_VALUE"""),"")</f>
        <v/>
      </c>
      <c r="D13856" s="5">
        <v>0.0</v>
      </c>
    </row>
    <row r="13857" ht="14.25" customHeight="1">
      <c r="A13857" s="5"/>
      <c r="B13857" s="5"/>
      <c r="C13857" s="5" t="str">
        <f>IFERROR(__xludf.DUMMYFUNCTION("""COMPUTED_VALUE"""),"")</f>
        <v/>
      </c>
      <c r="D13857" s="5">
        <v>0.0</v>
      </c>
    </row>
    <row r="13858" ht="14.25" customHeight="1">
      <c r="A13858" s="5"/>
      <c r="B13858" s="5"/>
      <c r="C13858" s="5" t="str">
        <f>IFERROR(__xludf.DUMMYFUNCTION("""COMPUTED_VALUE"""),"")</f>
        <v/>
      </c>
      <c r="D13858" s="5">
        <v>0.0</v>
      </c>
    </row>
    <row r="13859" ht="14.25" customHeight="1">
      <c r="A13859" s="5"/>
      <c r="B13859" s="5"/>
      <c r="C13859" s="5" t="str">
        <f>IFERROR(__xludf.DUMMYFUNCTION("""COMPUTED_VALUE"""),"")</f>
        <v/>
      </c>
      <c r="D13859" s="5">
        <v>0.0</v>
      </c>
    </row>
    <row r="13860" ht="14.25" customHeight="1">
      <c r="A13860" s="5"/>
      <c r="B13860" s="5"/>
      <c r="C13860" s="5" t="str">
        <f>IFERROR(__xludf.DUMMYFUNCTION("""COMPUTED_VALUE"""),"")</f>
        <v/>
      </c>
      <c r="D13860" s="5">
        <v>0.0</v>
      </c>
    </row>
    <row r="13861" ht="14.25" customHeight="1">
      <c r="A13861" s="5"/>
      <c r="B13861" s="5"/>
      <c r="C13861" s="5" t="str">
        <f>IFERROR(__xludf.DUMMYFUNCTION("""COMPUTED_VALUE"""),"")</f>
        <v/>
      </c>
      <c r="D13861" s="5">
        <v>0.0</v>
      </c>
    </row>
    <row r="13862" ht="14.25" customHeight="1">
      <c r="A13862" s="5"/>
      <c r="B13862" s="5"/>
      <c r="C13862" s="5" t="str">
        <f>IFERROR(__xludf.DUMMYFUNCTION("""COMPUTED_VALUE"""),"")</f>
        <v/>
      </c>
      <c r="D13862" s="5">
        <v>0.0</v>
      </c>
    </row>
    <row r="13863" ht="14.25" customHeight="1">
      <c r="A13863" s="5"/>
      <c r="B13863" s="5"/>
      <c r="C13863" s="5" t="str">
        <f>IFERROR(__xludf.DUMMYFUNCTION("""COMPUTED_VALUE"""),"")</f>
        <v/>
      </c>
      <c r="D13863" s="5">
        <v>0.0</v>
      </c>
    </row>
    <row r="13864" ht="14.25" customHeight="1">
      <c r="A13864" s="5"/>
      <c r="B13864" s="5"/>
      <c r="C13864" s="5" t="str">
        <f>IFERROR(__xludf.DUMMYFUNCTION("""COMPUTED_VALUE"""),"")</f>
        <v/>
      </c>
      <c r="D13864" s="5">
        <v>0.0</v>
      </c>
    </row>
    <row r="13865" ht="14.25" customHeight="1">
      <c r="A13865" s="5"/>
      <c r="B13865" s="5"/>
      <c r="C13865" s="5" t="str">
        <f>IFERROR(__xludf.DUMMYFUNCTION("""COMPUTED_VALUE"""),"")</f>
        <v/>
      </c>
      <c r="D13865" s="5">
        <v>0.0</v>
      </c>
    </row>
    <row r="13866" ht="14.25" customHeight="1">
      <c r="A13866" s="5"/>
      <c r="B13866" s="5"/>
      <c r="C13866" s="5" t="str">
        <f>IFERROR(__xludf.DUMMYFUNCTION("""COMPUTED_VALUE"""),"")</f>
        <v/>
      </c>
      <c r="D13866" s="5">
        <v>0.0</v>
      </c>
    </row>
    <row r="13867" ht="14.25" customHeight="1">
      <c r="A13867" s="5"/>
      <c r="B13867" s="5"/>
      <c r="C13867" s="5" t="str">
        <f>IFERROR(__xludf.DUMMYFUNCTION("""COMPUTED_VALUE"""),"")</f>
        <v/>
      </c>
      <c r="D13867" s="5">
        <v>0.0</v>
      </c>
    </row>
    <row r="13868" ht="14.25" customHeight="1">
      <c r="A13868" s="5"/>
      <c r="B13868" s="5"/>
      <c r="C13868" s="5" t="str">
        <f>IFERROR(__xludf.DUMMYFUNCTION("""COMPUTED_VALUE"""),"")</f>
        <v/>
      </c>
      <c r="D13868" s="5">
        <v>0.0</v>
      </c>
    </row>
    <row r="13869" ht="14.25" customHeight="1">
      <c r="A13869" s="5"/>
      <c r="B13869" s="5"/>
      <c r="C13869" s="5" t="str">
        <f>IFERROR(__xludf.DUMMYFUNCTION("""COMPUTED_VALUE"""),"")</f>
        <v/>
      </c>
      <c r="D13869" s="5">
        <v>0.0</v>
      </c>
    </row>
    <row r="13870" ht="14.25" customHeight="1">
      <c r="A13870" s="5"/>
      <c r="B13870" s="5"/>
      <c r="C13870" s="5" t="str">
        <f>IFERROR(__xludf.DUMMYFUNCTION("""COMPUTED_VALUE"""),"")</f>
        <v/>
      </c>
      <c r="D13870" s="5">
        <v>0.0</v>
      </c>
    </row>
    <row r="13871" ht="14.25" customHeight="1">
      <c r="A13871" s="5"/>
      <c r="B13871" s="5"/>
      <c r="C13871" s="5" t="str">
        <f>IFERROR(__xludf.DUMMYFUNCTION("""COMPUTED_VALUE"""),"")</f>
        <v/>
      </c>
      <c r="D13871" s="5">
        <v>0.0</v>
      </c>
    </row>
    <row r="13872" ht="14.25" customHeight="1">
      <c r="A13872" s="5"/>
      <c r="B13872" s="5"/>
      <c r="C13872" s="5" t="str">
        <f>IFERROR(__xludf.DUMMYFUNCTION("""COMPUTED_VALUE"""),"")</f>
        <v/>
      </c>
      <c r="D13872" s="5">
        <v>0.0</v>
      </c>
    </row>
    <row r="13873" ht="14.25" customHeight="1">
      <c r="A13873" s="5"/>
      <c r="B13873" s="5"/>
      <c r="C13873" s="5" t="str">
        <f>IFERROR(__xludf.DUMMYFUNCTION("""COMPUTED_VALUE"""),"")</f>
        <v/>
      </c>
      <c r="D13873" s="5">
        <v>0.0</v>
      </c>
    </row>
    <row r="13874" ht="14.25" customHeight="1">
      <c r="A13874" s="5"/>
      <c r="B13874" s="5"/>
      <c r="C13874" s="5" t="str">
        <f>IFERROR(__xludf.DUMMYFUNCTION("""COMPUTED_VALUE"""),"")</f>
        <v/>
      </c>
      <c r="D13874" s="5">
        <v>0.0</v>
      </c>
    </row>
    <row r="13875" ht="14.25" customHeight="1">
      <c r="A13875" s="5"/>
      <c r="B13875" s="5"/>
      <c r="C13875" s="5" t="str">
        <f>IFERROR(__xludf.DUMMYFUNCTION("""COMPUTED_VALUE"""),"")</f>
        <v/>
      </c>
      <c r="D13875" s="5">
        <v>0.0</v>
      </c>
    </row>
    <row r="13876" ht="14.25" customHeight="1">
      <c r="A13876" s="5"/>
      <c r="B13876" s="5"/>
      <c r="C13876" s="5" t="str">
        <f>IFERROR(__xludf.DUMMYFUNCTION("""COMPUTED_VALUE"""),"")</f>
        <v/>
      </c>
      <c r="D13876" s="5">
        <v>0.0</v>
      </c>
    </row>
    <row r="13877" ht="14.25" customHeight="1">
      <c r="A13877" s="5"/>
      <c r="B13877" s="5"/>
      <c r="C13877" s="5" t="str">
        <f>IFERROR(__xludf.DUMMYFUNCTION("""COMPUTED_VALUE"""),"")</f>
        <v/>
      </c>
      <c r="D13877" s="5">
        <v>0.0</v>
      </c>
    </row>
    <row r="13878" ht="14.25" customHeight="1">
      <c r="A13878" s="5"/>
      <c r="B13878" s="5"/>
      <c r="C13878" s="5" t="str">
        <f>IFERROR(__xludf.DUMMYFUNCTION("""COMPUTED_VALUE"""),"")</f>
        <v/>
      </c>
      <c r="D13878" s="5">
        <v>0.0</v>
      </c>
    </row>
    <row r="13879" ht="14.25" customHeight="1">
      <c r="A13879" s="5"/>
      <c r="B13879" s="5"/>
      <c r="C13879" s="5" t="str">
        <f>IFERROR(__xludf.DUMMYFUNCTION("""COMPUTED_VALUE"""),"")</f>
        <v/>
      </c>
      <c r="D13879" s="5">
        <v>0.0</v>
      </c>
    </row>
    <row r="13880" ht="14.25" customHeight="1">
      <c r="A13880" s="5"/>
      <c r="B13880" s="5"/>
      <c r="C13880" s="5" t="str">
        <f>IFERROR(__xludf.DUMMYFUNCTION("""COMPUTED_VALUE"""),"")</f>
        <v/>
      </c>
      <c r="D13880" s="5">
        <v>0.0</v>
      </c>
    </row>
    <row r="13881" ht="14.25" customHeight="1">
      <c r="A13881" s="5"/>
      <c r="B13881" s="5"/>
      <c r="C13881" s="5" t="str">
        <f>IFERROR(__xludf.DUMMYFUNCTION("""COMPUTED_VALUE"""),"")</f>
        <v/>
      </c>
      <c r="D13881" s="5">
        <v>0.0</v>
      </c>
    </row>
    <row r="13882" ht="14.25" customHeight="1">
      <c r="A13882" s="5"/>
      <c r="B13882" s="5"/>
      <c r="C13882" s="5" t="str">
        <f>IFERROR(__xludf.DUMMYFUNCTION("""COMPUTED_VALUE"""),"")</f>
        <v/>
      </c>
      <c r="D13882" s="5">
        <v>0.0</v>
      </c>
    </row>
    <row r="13883" ht="14.25" customHeight="1">
      <c r="A13883" s="5"/>
      <c r="B13883" s="5"/>
      <c r="C13883" s="5" t="str">
        <f>IFERROR(__xludf.DUMMYFUNCTION("""COMPUTED_VALUE"""),"")</f>
        <v/>
      </c>
      <c r="D13883" s="5">
        <v>0.0</v>
      </c>
    </row>
    <row r="13884" ht="14.25" customHeight="1">
      <c r="A13884" s="5"/>
      <c r="B13884" s="5"/>
      <c r="C13884" s="5" t="str">
        <f>IFERROR(__xludf.DUMMYFUNCTION("""COMPUTED_VALUE"""),"")</f>
        <v/>
      </c>
      <c r="D13884" s="5">
        <v>0.0</v>
      </c>
    </row>
    <row r="13885" ht="14.25" customHeight="1">
      <c r="A13885" s="5"/>
      <c r="B13885" s="5"/>
      <c r="C13885" s="5" t="str">
        <f>IFERROR(__xludf.DUMMYFUNCTION("""COMPUTED_VALUE"""),"")</f>
        <v/>
      </c>
      <c r="D13885" s="5">
        <v>0.0</v>
      </c>
    </row>
    <row r="13886" ht="14.25" customHeight="1">
      <c r="A13886" s="5"/>
      <c r="B13886" s="5"/>
      <c r="C13886" s="5" t="str">
        <f>IFERROR(__xludf.DUMMYFUNCTION("""COMPUTED_VALUE"""),"")</f>
        <v/>
      </c>
      <c r="D13886" s="5">
        <v>0.0</v>
      </c>
    </row>
    <row r="13887" ht="14.25" customHeight="1">
      <c r="A13887" s="5"/>
      <c r="B13887" s="5"/>
      <c r="C13887" s="5" t="str">
        <f>IFERROR(__xludf.DUMMYFUNCTION("""COMPUTED_VALUE"""),"")</f>
        <v/>
      </c>
      <c r="D13887" s="5">
        <v>0.0</v>
      </c>
    </row>
    <row r="13888" ht="14.25" customHeight="1">
      <c r="A13888" s="5"/>
      <c r="B13888" s="5"/>
      <c r="C13888" s="5" t="str">
        <f>IFERROR(__xludf.DUMMYFUNCTION("""COMPUTED_VALUE"""),"")</f>
        <v/>
      </c>
      <c r="D13888" s="5">
        <v>0.0</v>
      </c>
    </row>
    <row r="13889" ht="14.25" customHeight="1">
      <c r="A13889" s="5"/>
      <c r="B13889" s="5"/>
      <c r="C13889" s="5" t="str">
        <f>IFERROR(__xludf.DUMMYFUNCTION("""COMPUTED_VALUE"""),"")</f>
        <v/>
      </c>
      <c r="D13889" s="5">
        <v>0.0</v>
      </c>
    </row>
    <row r="13890" ht="14.25" customHeight="1">
      <c r="A13890" s="5"/>
      <c r="B13890" s="5"/>
      <c r="C13890" s="5" t="str">
        <f>IFERROR(__xludf.DUMMYFUNCTION("""COMPUTED_VALUE"""),"")</f>
        <v/>
      </c>
      <c r="D13890" s="5">
        <v>0.0</v>
      </c>
    </row>
    <row r="13891" ht="14.25" customHeight="1">
      <c r="A13891" s="5"/>
      <c r="B13891" s="5"/>
      <c r="C13891" s="5" t="str">
        <f>IFERROR(__xludf.DUMMYFUNCTION("""COMPUTED_VALUE"""),"")</f>
        <v/>
      </c>
      <c r="D13891" s="5">
        <v>0.0</v>
      </c>
    </row>
    <row r="13892" ht="14.25" customHeight="1">
      <c r="A13892" s="5"/>
      <c r="B13892" s="5"/>
      <c r="C13892" s="5" t="str">
        <f>IFERROR(__xludf.DUMMYFUNCTION("""COMPUTED_VALUE"""),"")</f>
        <v/>
      </c>
      <c r="D13892" s="5">
        <v>0.0</v>
      </c>
    </row>
    <row r="13893" ht="14.25" customHeight="1">
      <c r="A13893" s="5"/>
      <c r="B13893" s="5"/>
      <c r="C13893" s="5" t="str">
        <f>IFERROR(__xludf.DUMMYFUNCTION("""COMPUTED_VALUE"""),"")</f>
        <v/>
      </c>
      <c r="D13893" s="5">
        <v>0.0</v>
      </c>
    </row>
    <row r="13894" ht="14.25" customHeight="1">
      <c r="A13894" s="5"/>
      <c r="B13894" s="5"/>
      <c r="C13894" s="5" t="str">
        <f>IFERROR(__xludf.DUMMYFUNCTION("""COMPUTED_VALUE"""),"")</f>
        <v/>
      </c>
      <c r="D13894" s="5">
        <v>0.0</v>
      </c>
    </row>
    <row r="13895" ht="14.25" customHeight="1">
      <c r="A13895" s="5"/>
      <c r="B13895" s="5"/>
      <c r="C13895" s="5" t="str">
        <f>IFERROR(__xludf.DUMMYFUNCTION("""COMPUTED_VALUE"""),"")</f>
        <v/>
      </c>
      <c r="D13895" s="5">
        <v>0.0</v>
      </c>
    </row>
    <row r="13896" ht="14.25" customHeight="1">
      <c r="A13896" s="5"/>
      <c r="B13896" s="5"/>
      <c r="C13896" s="5" t="str">
        <f>IFERROR(__xludf.DUMMYFUNCTION("""COMPUTED_VALUE"""),"")</f>
        <v/>
      </c>
      <c r="D13896" s="5">
        <v>0.0</v>
      </c>
    </row>
    <row r="13897" ht="14.25" customHeight="1">
      <c r="A13897" s="5"/>
      <c r="B13897" s="5"/>
      <c r="C13897" s="5" t="str">
        <f>IFERROR(__xludf.DUMMYFUNCTION("""COMPUTED_VALUE"""),"")</f>
        <v/>
      </c>
      <c r="D13897" s="5">
        <v>0.0</v>
      </c>
    </row>
    <row r="13898" ht="14.25" customHeight="1">
      <c r="A13898" s="5"/>
      <c r="B13898" s="5"/>
      <c r="C13898" s="5" t="str">
        <f>IFERROR(__xludf.DUMMYFUNCTION("""COMPUTED_VALUE"""),"")</f>
        <v/>
      </c>
      <c r="D13898" s="5">
        <v>0.0</v>
      </c>
    </row>
    <row r="13899" ht="14.25" customHeight="1">
      <c r="A13899" s="5"/>
      <c r="B13899" s="5"/>
      <c r="C13899" s="5" t="str">
        <f>IFERROR(__xludf.DUMMYFUNCTION("""COMPUTED_VALUE"""),"")</f>
        <v/>
      </c>
      <c r="D13899" s="5">
        <v>0.0</v>
      </c>
    </row>
    <row r="13900" ht="14.25" customHeight="1">
      <c r="A13900" s="5"/>
      <c r="B13900" s="5"/>
      <c r="C13900" s="5" t="str">
        <f>IFERROR(__xludf.DUMMYFUNCTION("""COMPUTED_VALUE"""),"")</f>
        <v/>
      </c>
      <c r="D13900" s="5">
        <v>0.0</v>
      </c>
    </row>
    <row r="13901" ht="14.25" customHeight="1">
      <c r="A13901" s="5"/>
      <c r="B13901" s="5"/>
      <c r="C13901" s="5" t="str">
        <f>IFERROR(__xludf.DUMMYFUNCTION("""COMPUTED_VALUE"""),"")</f>
        <v/>
      </c>
      <c r="D13901" s="5">
        <v>0.0</v>
      </c>
    </row>
    <row r="13902" ht="14.25" customHeight="1">
      <c r="A13902" s="5"/>
      <c r="B13902" s="5"/>
      <c r="C13902" s="5" t="str">
        <f>IFERROR(__xludf.DUMMYFUNCTION("""COMPUTED_VALUE"""),"")</f>
        <v/>
      </c>
      <c r="D13902" s="5">
        <v>0.0</v>
      </c>
    </row>
    <row r="13903" ht="14.25" customHeight="1">
      <c r="A13903" s="5"/>
      <c r="B13903" s="5"/>
      <c r="C13903" s="5" t="str">
        <f>IFERROR(__xludf.DUMMYFUNCTION("""COMPUTED_VALUE"""),"")</f>
        <v/>
      </c>
      <c r="D13903" s="5">
        <v>0.0</v>
      </c>
    </row>
    <row r="13904" ht="14.25" customHeight="1">
      <c r="A13904" s="5"/>
      <c r="B13904" s="5"/>
      <c r="C13904" s="5" t="str">
        <f>IFERROR(__xludf.DUMMYFUNCTION("""COMPUTED_VALUE"""),"")</f>
        <v/>
      </c>
      <c r="D13904" s="5">
        <v>0.0</v>
      </c>
    </row>
    <row r="13905" ht="14.25" customHeight="1">
      <c r="A13905" s="5"/>
      <c r="B13905" s="5"/>
      <c r="C13905" s="5" t="str">
        <f>IFERROR(__xludf.DUMMYFUNCTION("""COMPUTED_VALUE"""),"")</f>
        <v/>
      </c>
      <c r="D13905" s="5">
        <v>0.0</v>
      </c>
    </row>
    <row r="13906" ht="14.25" customHeight="1">
      <c r="A13906" s="5"/>
      <c r="B13906" s="5"/>
      <c r="C13906" s="5" t="str">
        <f>IFERROR(__xludf.DUMMYFUNCTION("""COMPUTED_VALUE"""),"")</f>
        <v/>
      </c>
      <c r="D13906" s="5">
        <v>0.0</v>
      </c>
    </row>
    <row r="13907" ht="14.25" customHeight="1">
      <c r="A13907" s="5"/>
      <c r="B13907" s="5"/>
      <c r="C13907" s="5" t="str">
        <f>IFERROR(__xludf.DUMMYFUNCTION("""COMPUTED_VALUE"""),"")</f>
        <v/>
      </c>
      <c r="D13907" s="5">
        <v>0.0</v>
      </c>
    </row>
    <row r="13908" ht="14.25" customHeight="1">
      <c r="A13908" s="5"/>
      <c r="B13908" s="5"/>
      <c r="C13908" s="5" t="str">
        <f>IFERROR(__xludf.DUMMYFUNCTION("""COMPUTED_VALUE"""),"")</f>
        <v/>
      </c>
      <c r="D13908" s="5">
        <v>0.0</v>
      </c>
    </row>
    <row r="13909" ht="14.25" customHeight="1">
      <c r="A13909" s="5"/>
      <c r="B13909" s="5"/>
      <c r="C13909" s="5" t="str">
        <f>IFERROR(__xludf.DUMMYFUNCTION("""COMPUTED_VALUE"""),"")</f>
        <v/>
      </c>
      <c r="D13909" s="5">
        <v>0.0</v>
      </c>
    </row>
    <row r="13910" ht="14.25" customHeight="1">
      <c r="A13910" s="5"/>
      <c r="B13910" s="5"/>
      <c r="C13910" s="5" t="str">
        <f>IFERROR(__xludf.DUMMYFUNCTION("""COMPUTED_VALUE"""),"")</f>
        <v/>
      </c>
      <c r="D13910" s="5">
        <v>0.0</v>
      </c>
    </row>
    <row r="13911" ht="14.25" customHeight="1">
      <c r="A13911" s="5"/>
      <c r="B13911" s="5"/>
      <c r="C13911" s="5" t="str">
        <f>IFERROR(__xludf.DUMMYFUNCTION("""COMPUTED_VALUE"""),"")</f>
        <v/>
      </c>
      <c r="D13911" s="5">
        <v>0.0</v>
      </c>
    </row>
    <row r="13912" ht="14.25" customHeight="1">
      <c r="A13912" s="5"/>
      <c r="B13912" s="5"/>
      <c r="C13912" s="5" t="str">
        <f>IFERROR(__xludf.DUMMYFUNCTION("""COMPUTED_VALUE"""),"")</f>
        <v/>
      </c>
      <c r="D13912" s="5">
        <v>0.0</v>
      </c>
    </row>
    <row r="13913" ht="14.25" customHeight="1">
      <c r="A13913" s="5"/>
      <c r="B13913" s="5"/>
      <c r="C13913" s="5" t="str">
        <f>IFERROR(__xludf.DUMMYFUNCTION("""COMPUTED_VALUE"""),"")</f>
        <v/>
      </c>
      <c r="D13913" s="5">
        <v>0.0</v>
      </c>
    </row>
    <row r="13914" ht="14.25" customHeight="1">
      <c r="A13914" s="5"/>
      <c r="B13914" s="5"/>
      <c r="C13914" s="5" t="str">
        <f>IFERROR(__xludf.DUMMYFUNCTION("""COMPUTED_VALUE"""),"")</f>
        <v/>
      </c>
      <c r="D13914" s="5">
        <v>0.0</v>
      </c>
    </row>
    <row r="13915" ht="14.25" customHeight="1">
      <c r="A13915" s="5"/>
      <c r="B13915" s="5"/>
      <c r="C13915" s="5" t="str">
        <f>IFERROR(__xludf.DUMMYFUNCTION("""COMPUTED_VALUE"""),"")</f>
        <v/>
      </c>
      <c r="D13915" s="5">
        <v>0.0</v>
      </c>
    </row>
    <row r="13916" ht="14.25" customHeight="1">
      <c r="A13916" s="5"/>
      <c r="B13916" s="5"/>
      <c r="C13916" s="5" t="str">
        <f>IFERROR(__xludf.DUMMYFUNCTION("""COMPUTED_VALUE"""),"")</f>
        <v/>
      </c>
      <c r="D13916" s="5">
        <v>0.0</v>
      </c>
    </row>
    <row r="13917" ht="14.25" customHeight="1">
      <c r="A13917" s="5"/>
      <c r="B13917" s="5"/>
      <c r="C13917" s="5" t="str">
        <f>IFERROR(__xludf.DUMMYFUNCTION("""COMPUTED_VALUE"""),"")</f>
        <v/>
      </c>
      <c r="D13917" s="5">
        <v>0.0</v>
      </c>
    </row>
    <row r="13918" ht="14.25" customHeight="1">
      <c r="A13918" s="5"/>
      <c r="B13918" s="5"/>
      <c r="C13918" s="5" t="str">
        <f>IFERROR(__xludf.DUMMYFUNCTION("""COMPUTED_VALUE"""),"")</f>
        <v/>
      </c>
      <c r="D13918" s="5">
        <v>0.0</v>
      </c>
    </row>
    <row r="13919" ht="14.25" customHeight="1">
      <c r="A13919" s="5"/>
      <c r="B13919" s="5"/>
      <c r="C13919" s="5" t="str">
        <f>IFERROR(__xludf.DUMMYFUNCTION("""COMPUTED_VALUE"""),"")</f>
        <v/>
      </c>
      <c r="D13919" s="5">
        <v>0.0</v>
      </c>
    </row>
    <row r="13920" ht="14.25" customHeight="1">
      <c r="A13920" s="5"/>
      <c r="B13920" s="5"/>
      <c r="C13920" s="5" t="str">
        <f>IFERROR(__xludf.DUMMYFUNCTION("""COMPUTED_VALUE"""),"")</f>
        <v/>
      </c>
      <c r="D13920" s="5">
        <v>0.0</v>
      </c>
    </row>
    <row r="13921" ht="14.25" customHeight="1">
      <c r="A13921" s="5"/>
      <c r="B13921" s="5"/>
      <c r="C13921" s="5" t="str">
        <f>IFERROR(__xludf.DUMMYFUNCTION("""COMPUTED_VALUE"""),"")</f>
        <v/>
      </c>
      <c r="D13921" s="5">
        <v>0.0</v>
      </c>
    </row>
    <row r="13922" ht="14.25" customHeight="1">
      <c r="A13922" s="5"/>
      <c r="B13922" s="5"/>
      <c r="C13922" s="5" t="str">
        <f>IFERROR(__xludf.DUMMYFUNCTION("""COMPUTED_VALUE"""),"")</f>
        <v/>
      </c>
      <c r="D13922" s="5">
        <v>0.0</v>
      </c>
    </row>
    <row r="13923" ht="14.25" customHeight="1">
      <c r="A13923" s="5"/>
      <c r="B13923" s="5"/>
      <c r="C13923" s="5" t="str">
        <f>IFERROR(__xludf.DUMMYFUNCTION("""COMPUTED_VALUE"""),"")</f>
        <v/>
      </c>
      <c r="D13923" s="5">
        <v>0.0</v>
      </c>
    </row>
    <row r="13924" ht="14.25" customHeight="1">
      <c r="A13924" s="5"/>
      <c r="B13924" s="5"/>
      <c r="C13924" s="5" t="str">
        <f>IFERROR(__xludf.DUMMYFUNCTION("""COMPUTED_VALUE"""),"")</f>
        <v/>
      </c>
      <c r="D13924" s="5">
        <v>0.0</v>
      </c>
    </row>
    <row r="13925" ht="14.25" customHeight="1">
      <c r="A13925" s="5"/>
      <c r="B13925" s="5"/>
      <c r="C13925" s="5" t="str">
        <f>IFERROR(__xludf.DUMMYFUNCTION("""COMPUTED_VALUE"""),"")</f>
        <v/>
      </c>
      <c r="D13925" s="5">
        <v>0.0</v>
      </c>
    </row>
    <row r="13926" ht="14.25" customHeight="1">
      <c r="A13926" s="5"/>
      <c r="B13926" s="5"/>
      <c r="C13926" s="5" t="str">
        <f>IFERROR(__xludf.DUMMYFUNCTION("""COMPUTED_VALUE"""),"")</f>
        <v/>
      </c>
      <c r="D13926" s="5">
        <v>0.0</v>
      </c>
    </row>
    <row r="13927" ht="14.25" customHeight="1">
      <c r="A13927" s="5"/>
      <c r="B13927" s="5"/>
      <c r="C13927" s="5" t="str">
        <f>IFERROR(__xludf.DUMMYFUNCTION("""COMPUTED_VALUE"""),"")</f>
        <v/>
      </c>
      <c r="D13927" s="5">
        <v>0.0</v>
      </c>
    </row>
    <row r="13928" ht="14.25" customHeight="1">
      <c r="A13928" s="5"/>
      <c r="B13928" s="5"/>
      <c r="C13928" s="5" t="str">
        <f>IFERROR(__xludf.DUMMYFUNCTION("""COMPUTED_VALUE"""),"")</f>
        <v/>
      </c>
      <c r="D13928" s="5">
        <v>0.0</v>
      </c>
    </row>
    <row r="13929" ht="14.25" customHeight="1">
      <c r="A13929" s="5"/>
      <c r="B13929" s="5"/>
      <c r="C13929" s="5" t="str">
        <f>IFERROR(__xludf.DUMMYFUNCTION("""COMPUTED_VALUE"""),"")</f>
        <v/>
      </c>
      <c r="D13929" s="5">
        <v>0.0</v>
      </c>
    </row>
    <row r="13930" ht="14.25" customHeight="1">
      <c r="A13930" s="5"/>
      <c r="B13930" s="5"/>
      <c r="C13930" s="5" t="str">
        <f>IFERROR(__xludf.DUMMYFUNCTION("""COMPUTED_VALUE"""),"")</f>
        <v/>
      </c>
      <c r="D13930" s="5">
        <v>0.0</v>
      </c>
    </row>
    <row r="13931" ht="14.25" customHeight="1">
      <c r="A13931" s="5"/>
      <c r="B13931" s="5"/>
      <c r="C13931" s="5" t="str">
        <f>IFERROR(__xludf.DUMMYFUNCTION("""COMPUTED_VALUE"""),"")</f>
        <v/>
      </c>
      <c r="D13931" s="5">
        <v>0.0</v>
      </c>
    </row>
    <row r="13932" ht="14.25" customHeight="1">
      <c r="A13932" s="5"/>
      <c r="B13932" s="5"/>
      <c r="C13932" s="5" t="str">
        <f>IFERROR(__xludf.DUMMYFUNCTION("""COMPUTED_VALUE"""),"")</f>
        <v/>
      </c>
      <c r="D13932" s="5">
        <v>0.0</v>
      </c>
    </row>
    <row r="13933" ht="14.25" customHeight="1">
      <c r="A13933" s="5"/>
      <c r="B13933" s="5"/>
      <c r="C13933" s="5" t="str">
        <f>IFERROR(__xludf.DUMMYFUNCTION("""COMPUTED_VALUE"""),"")</f>
        <v/>
      </c>
      <c r="D13933" s="5">
        <v>0.0</v>
      </c>
    </row>
    <row r="13934" ht="14.25" customHeight="1">
      <c r="A13934" s="5"/>
      <c r="B13934" s="5"/>
      <c r="C13934" s="5" t="str">
        <f>IFERROR(__xludf.DUMMYFUNCTION("""COMPUTED_VALUE"""),"")</f>
        <v/>
      </c>
      <c r="D13934" s="5">
        <v>0.0</v>
      </c>
    </row>
    <row r="13935" ht="14.25" customHeight="1">
      <c r="A13935" s="5"/>
      <c r="B13935" s="5"/>
      <c r="C13935" s="5" t="str">
        <f>IFERROR(__xludf.DUMMYFUNCTION("""COMPUTED_VALUE"""),"")</f>
        <v/>
      </c>
      <c r="D13935" s="5">
        <v>0.0</v>
      </c>
    </row>
    <row r="13936" ht="14.25" customHeight="1">
      <c r="A13936" s="5"/>
      <c r="B13936" s="5"/>
      <c r="C13936" s="5" t="str">
        <f>IFERROR(__xludf.DUMMYFUNCTION("""COMPUTED_VALUE"""),"")</f>
        <v/>
      </c>
      <c r="D13936" s="5">
        <v>0.0</v>
      </c>
    </row>
    <row r="13937" ht="14.25" customHeight="1">
      <c r="A13937" s="5"/>
      <c r="B13937" s="5"/>
      <c r="C13937" s="5" t="str">
        <f>IFERROR(__xludf.DUMMYFUNCTION("""COMPUTED_VALUE"""),"")</f>
        <v/>
      </c>
      <c r="D13937" s="5">
        <v>0.0</v>
      </c>
    </row>
    <row r="13938" ht="14.25" customHeight="1">
      <c r="A13938" s="5"/>
      <c r="B13938" s="5"/>
      <c r="C13938" s="5" t="str">
        <f>IFERROR(__xludf.DUMMYFUNCTION("""COMPUTED_VALUE"""),"")</f>
        <v/>
      </c>
      <c r="D13938" s="5">
        <v>0.0</v>
      </c>
    </row>
    <row r="13939" ht="14.25" customHeight="1">
      <c r="A13939" s="5"/>
      <c r="B13939" s="5"/>
      <c r="C13939" s="5" t="str">
        <f>IFERROR(__xludf.DUMMYFUNCTION("""COMPUTED_VALUE"""),"")</f>
        <v/>
      </c>
      <c r="D13939" s="5">
        <v>0.0</v>
      </c>
    </row>
    <row r="13940" ht="14.25" customHeight="1">
      <c r="A13940" s="5"/>
      <c r="B13940" s="5"/>
      <c r="C13940" s="5" t="str">
        <f>IFERROR(__xludf.DUMMYFUNCTION("""COMPUTED_VALUE"""),"")</f>
        <v/>
      </c>
      <c r="D13940" s="5">
        <v>0.0</v>
      </c>
    </row>
    <row r="13941" ht="14.25" customHeight="1">
      <c r="A13941" s="5"/>
      <c r="B13941" s="5"/>
      <c r="C13941" s="5" t="str">
        <f>IFERROR(__xludf.DUMMYFUNCTION("""COMPUTED_VALUE"""),"")</f>
        <v/>
      </c>
      <c r="D13941" s="5">
        <v>0.0</v>
      </c>
    </row>
    <row r="13942" ht="14.25" customHeight="1">
      <c r="A13942" s="5"/>
      <c r="B13942" s="5"/>
      <c r="C13942" s="5" t="str">
        <f>IFERROR(__xludf.DUMMYFUNCTION("""COMPUTED_VALUE"""),"")</f>
        <v/>
      </c>
      <c r="D13942" s="5">
        <v>0.0</v>
      </c>
    </row>
    <row r="13943" ht="14.25" customHeight="1">
      <c r="A13943" s="5"/>
      <c r="B13943" s="5"/>
      <c r="C13943" s="5" t="str">
        <f>IFERROR(__xludf.DUMMYFUNCTION("""COMPUTED_VALUE"""),"")</f>
        <v/>
      </c>
      <c r="D13943" s="5">
        <v>0.0</v>
      </c>
    </row>
    <row r="13944" ht="14.25" customHeight="1">
      <c r="A13944" s="5"/>
      <c r="B13944" s="5"/>
      <c r="C13944" s="5" t="str">
        <f>IFERROR(__xludf.DUMMYFUNCTION("""COMPUTED_VALUE"""),"")</f>
        <v/>
      </c>
      <c r="D13944" s="5">
        <v>0.0</v>
      </c>
    </row>
    <row r="13945" ht="14.25" customHeight="1">
      <c r="A13945" s="5"/>
      <c r="B13945" s="5"/>
      <c r="C13945" s="5" t="str">
        <f>IFERROR(__xludf.DUMMYFUNCTION("""COMPUTED_VALUE"""),"")</f>
        <v/>
      </c>
      <c r="D13945" s="5">
        <v>0.0</v>
      </c>
    </row>
    <row r="13946" ht="14.25" customHeight="1">
      <c r="A13946" s="5"/>
      <c r="B13946" s="5"/>
      <c r="C13946" s="5" t="str">
        <f>IFERROR(__xludf.DUMMYFUNCTION("""COMPUTED_VALUE"""),"")</f>
        <v/>
      </c>
      <c r="D13946" s="5">
        <v>0.0</v>
      </c>
    </row>
    <row r="13947" ht="14.25" customHeight="1">
      <c r="A13947" s="5"/>
      <c r="B13947" s="5"/>
      <c r="C13947" s="5" t="str">
        <f>IFERROR(__xludf.DUMMYFUNCTION("""COMPUTED_VALUE"""),"")</f>
        <v/>
      </c>
      <c r="D13947" s="5">
        <v>0.0</v>
      </c>
    </row>
    <row r="13948" ht="14.25" customHeight="1">
      <c r="A13948" s="5"/>
      <c r="B13948" s="5"/>
      <c r="C13948" s="5" t="str">
        <f>IFERROR(__xludf.DUMMYFUNCTION("""COMPUTED_VALUE"""),"")</f>
        <v/>
      </c>
      <c r="D13948" s="5">
        <v>0.0</v>
      </c>
    </row>
    <row r="13949" ht="14.25" customHeight="1">
      <c r="A13949" s="5"/>
      <c r="B13949" s="5"/>
      <c r="C13949" s="5" t="str">
        <f>IFERROR(__xludf.DUMMYFUNCTION("""COMPUTED_VALUE"""),"")</f>
        <v/>
      </c>
      <c r="D13949" s="5">
        <v>0.0</v>
      </c>
    </row>
    <row r="13950" ht="14.25" customHeight="1">
      <c r="A13950" s="5"/>
      <c r="B13950" s="5"/>
      <c r="C13950" s="5" t="str">
        <f>IFERROR(__xludf.DUMMYFUNCTION("""COMPUTED_VALUE"""),"")</f>
        <v/>
      </c>
      <c r="D13950" s="5">
        <v>0.0</v>
      </c>
    </row>
    <row r="13951" ht="14.25" customHeight="1">
      <c r="A13951" s="5"/>
      <c r="B13951" s="5"/>
      <c r="C13951" s="5" t="str">
        <f>IFERROR(__xludf.DUMMYFUNCTION("""COMPUTED_VALUE"""),"")</f>
        <v/>
      </c>
      <c r="D13951" s="5">
        <v>0.0</v>
      </c>
    </row>
    <row r="13952" ht="14.25" customHeight="1">
      <c r="A13952" s="5"/>
      <c r="B13952" s="5"/>
      <c r="C13952" s="5" t="str">
        <f>IFERROR(__xludf.DUMMYFUNCTION("""COMPUTED_VALUE"""),"")</f>
        <v/>
      </c>
      <c r="D13952" s="5">
        <v>0.0</v>
      </c>
    </row>
    <row r="13953" ht="14.25" customHeight="1">
      <c r="A13953" s="5"/>
      <c r="B13953" s="5"/>
      <c r="C13953" s="5" t="str">
        <f>IFERROR(__xludf.DUMMYFUNCTION("""COMPUTED_VALUE"""),"")</f>
        <v/>
      </c>
      <c r="D13953" s="5">
        <v>0.0</v>
      </c>
    </row>
    <row r="13954" ht="14.25" customHeight="1">
      <c r="A13954" s="5"/>
      <c r="B13954" s="5"/>
      <c r="C13954" s="5" t="str">
        <f>IFERROR(__xludf.DUMMYFUNCTION("""COMPUTED_VALUE"""),"")</f>
        <v/>
      </c>
      <c r="D13954" s="5">
        <v>0.0</v>
      </c>
    </row>
    <row r="13955" ht="14.25" customHeight="1">
      <c r="A13955" s="5"/>
      <c r="B13955" s="5"/>
      <c r="C13955" s="5" t="str">
        <f>IFERROR(__xludf.DUMMYFUNCTION("""COMPUTED_VALUE"""),"")</f>
        <v/>
      </c>
      <c r="D13955" s="5">
        <v>0.0</v>
      </c>
    </row>
    <row r="13956" ht="14.25" customHeight="1">
      <c r="A13956" s="5"/>
      <c r="B13956" s="5"/>
      <c r="C13956" s="5" t="str">
        <f>IFERROR(__xludf.DUMMYFUNCTION("""COMPUTED_VALUE"""),"")</f>
        <v/>
      </c>
      <c r="D13956" s="5">
        <v>0.0</v>
      </c>
    </row>
    <row r="13957" ht="14.25" customHeight="1">
      <c r="A13957" s="5"/>
      <c r="B13957" s="5"/>
      <c r="C13957" s="5" t="str">
        <f>IFERROR(__xludf.DUMMYFUNCTION("""COMPUTED_VALUE"""),"")</f>
        <v/>
      </c>
      <c r="D13957" s="5">
        <v>0.0</v>
      </c>
    </row>
    <row r="13958" ht="14.25" customHeight="1">
      <c r="A13958" s="5"/>
      <c r="B13958" s="5"/>
      <c r="C13958" s="5" t="str">
        <f>IFERROR(__xludf.DUMMYFUNCTION("""COMPUTED_VALUE"""),"")</f>
        <v/>
      </c>
      <c r="D13958" s="5">
        <v>0.0</v>
      </c>
    </row>
    <row r="13959" ht="14.25" customHeight="1">
      <c r="A13959" s="5"/>
      <c r="B13959" s="5"/>
      <c r="C13959" s="5" t="str">
        <f>IFERROR(__xludf.DUMMYFUNCTION("""COMPUTED_VALUE"""),"")</f>
        <v/>
      </c>
      <c r="D13959" s="5">
        <v>0.0</v>
      </c>
    </row>
    <row r="13960" ht="14.25" customHeight="1">
      <c r="A13960" s="5"/>
      <c r="B13960" s="5"/>
      <c r="C13960" s="5" t="str">
        <f>IFERROR(__xludf.DUMMYFUNCTION("""COMPUTED_VALUE"""),"")</f>
        <v/>
      </c>
      <c r="D13960" s="5">
        <v>0.0</v>
      </c>
    </row>
    <row r="13961" ht="14.25" customHeight="1">
      <c r="A13961" s="5"/>
      <c r="B13961" s="5"/>
      <c r="C13961" s="5" t="str">
        <f>IFERROR(__xludf.DUMMYFUNCTION("""COMPUTED_VALUE"""),"")</f>
        <v/>
      </c>
      <c r="D13961" s="5">
        <v>0.0</v>
      </c>
    </row>
    <row r="13962" ht="14.25" customHeight="1">
      <c r="A13962" s="5"/>
      <c r="B13962" s="5"/>
      <c r="C13962" s="5" t="str">
        <f>IFERROR(__xludf.DUMMYFUNCTION("""COMPUTED_VALUE"""),"")</f>
        <v/>
      </c>
      <c r="D13962" s="5">
        <v>0.0</v>
      </c>
    </row>
    <row r="13963" ht="14.25" customHeight="1">
      <c r="A13963" s="5"/>
      <c r="B13963" s="5"/>
      <c r="C13963" s="5" t="str">
        <f>IFERROR(__xludf.DUMMYFUNCTION("""COMPUTED_VALUE"""),"")</f>
        <v/>
      </c>
      <c r="D13963" s="5">
        <v>0.0</v>
      </c>
    </row>
    <row r="13964" ht="14.25" customHeight="1">
      <c r="A13964" s="5"/>
      <c r="B13964" s="5"/>
      <c r="C13964" s="5" t="str">
        <f>IFERROR(__xludf.DUMMYFUNCTION("""COMPUTED_VALUE"""),"")</f>
        <v/>
      </c>
      <c r="D13964" s="5">
        <v>0.0</v>
      </c>
    </row>
    <row r="13965" ht="14.25" customHeight="1">
      <c r="A13965" s="5"/>
      <c r="B13965" s="5"/>
      <c r="C13965" s="5" t="str">
        <f>IFERROR(__xludf.DUMMYFUNCTION("""COMPUTED_VALUE"""),"")</f>
        <v/>
      </c>
      <c r="D13965" s="5">
        <v>0.0</v>
      </c>
    </row>
    <row r="13966" ht="14.25" customHeight="1">
      <c r="A13966" s="5"/>
      <c r="B13966" s="5"/>
      <c r="C13966" s="5" t="str">
        <f>IFERROR(__xludf.DUMMYFUNCTION("""COMPUTED_VALUE"""),"")</f>
        <v/>
      </c>
      <c r="D13966" s="5">
        <v>0.0</v>
      </c>
    </row>
    <row r="13967" ht="14.25" customHeight="1">
      <c r="A13967" s="5"/>
      <c r="B13967" s="5"/>
      <c r="C13967" s="5" t="str">
        <f>IFERROR(__xludf.DUMMYFUNCTION("""COMPUTED_VALUE"""),"")</f>
        <v/>
      </c>
      <c r="D13967" s="5">
        <v>0.0</v>
      </c>
    </row>
    <row r="13968" ht="14.25" customHeight="1">
      <c r="A13968" s="5"/>
      <c r="B13968" s="5"/>
      <c r="C13968" s="5" t="str">
        <f>IFERROR(__xludf.DUMMYFUNCTION("""COMPUTED_VALUE"""),"")</f>
        <v/>
      </c>
      <c r="D13968" s="5">
        <v>0.0</v>
      </c>
    </row>
    <row r="13969" ht="14.25" customHeight="1">
      <c r="A13969" s="5"/>
      <c r="B13969" s="5"/>
      <c r="C13969" s="5" t="str">
        <f>IFERROR(__xludf.DUMMYFUNCTION("""COMPUTED_VALUE"""),"")</f>
        <v/>
      </c>
      <c r="D13969" s="5">
        <v>0.0</v>
      </c>
    </row>
    <row r="13970" ht="14.25" customHeight="1">
      <c r="A13970" s="5"/>
      <c r="B13970" s="5"/>
      <c r="C13970" s="5" t="str">
        <f>IFERROR(__xludf.DUMMYFUNCTION("""COMPUTED_VALUE"""),"")</f>
        <v/>
      </c>
      <c r="D13970" s="5">
        <v>0.0</v>
      </c>
    </row>
    <row r="13971" ht="14.25" customHeight="1">
      <c r="A13971" s="5"/>
      <c r="B13971" s="5"/>
      <c r="C13971" s="5" t="str">
        <f>IFERROR(__xludf.DUMMYFUNCTION("""COMPUTED_VALUE"""),"")</f>
        <v/>
      </c>
      <c r="D13971" s="5">
        <v>0.0</v>
      </c>
    </row>
    <row r="13972" ht="14.25" customHeight="1">
      <c r="A13972" s="5"/>
      <c r="B13972" s="5"/>
      <c r="C13972" s="5" t="str">
        <f>IFERROR(__xludf.DUMMYFUNCTION("""COMPUTED_VALUE"""),"")</f>
        <v/>
      </c>
      <c r="D13972" s="5">
        <v>0.0</v>
      </c>
    </row>
    <row r="13973" ht="14.25" customHeight="1">
      <c r="A13973" s="5"/>
      <c r="B13973" s="5"/>
      <c r="C13973" s="5" t="str">
        <f>IFERROR(__xludf.DUMMYFUNCTION("""COMPUTED_VALUE"""),"")</f>
        <v/>
      </c>
      <c r="D13973" s="5">
        <v>0.0</v>
      </c>
    </row>
    <row r="13974" ht="14.25" customHeight="1">
      <c r="A13974" s="5"/>
      <c r="B13974" s="5"/>
      <c r="C13974" s="5" t="str">
        <f>IFERROR(__xludf.DUMMYFUNCTION("""COMPUTED_VALUE"""),"")</f>
        <v/>
      </c>
      <c r="D13974" s="5">
        <v>0.0</v>
      </c>
    </row>
    <row r="13975" ht="14.25" customHeight="1">
      <c r="A13975" s="5"/>
      <c r="B13975" s="5"/>
      <c r="C13975" s="5" t="str">
        <f>IFERROR(__xludf.DUMMYFUNCTION("""COMPUTED_VALUE"""),"")</f>
        <v/>
      </c>
      <c r="D13975" s="5">
        <v>0.0</v>
      </c>
    </row>
    <row r="13976" ht="14.25" customHeight="1">
      <c r="A13976" s="5"/>
      <c r="B13976" s="5"/>
      <c r="C13976" s="5" t="str">
        <f>IFERROR(__xludf.DUMMYFUNCTION("""COMPUTED_VALUE"""),"")</f>
        <v/>
      </c>
      <c r="D13976" s="5">
        <v>0.0</v>
      </c>
    </row>
    <row r="13977" ht="14.25" customHeight="1">
      <c r="A13977" s="5"/>
      <c r="B13977" s="5"/>
      <c r="C13977" s="5" t="str">
        <f>IFERROR(__xludf.DUMMYFUNCTION("""COMPUTED_VALUE"""),"")</f>
        <v/>
      </c>
      <c r="D13977" s="5">
        <v>0.0</v>
      </c>
    </row>
    <row r="13978" ht="14.25" customHeight="1">
      <c r="A13978" s="5"/>
      <c r="B13978" s="5"/>
      <c r="C13978" s="5" t="str">
        <f>IFERROR(__xludf.DUMMYFUNCTION("""COMPUTED_VALUE"""),"")</f>
        <v/>
      </c>
      <c r="D13978" s="5">
        <v>0.0</v>
      </c>
    </row>
    <row r="13979" ht="14.25" customHeight="1">
      <c r="A13979" s="5"/>
      <c r="B13979" s="5"/>
      <c r="C13979" s="5" t="str">
        <f>IFERROR(__xludf.DUMMYFUNCTION("""COMPUTED_VALUE"""),"")</f>
        <v/>
      </c>
      <c r="D13979" s="5">
        <v>0.0</v>
      </c>
    </row>
    <row r="13980" ht="14.25" customHeight="1">
      <c r="A13980" s="5"/>
      <c r="B13980" s="5"/>
      <c r="C13980" s="5" t="str">
        <f>IFERROR(__xludf.DUMMYFUNCTION("""COMPUTED_VALUE"""),"")</f>
        <v/>
      </c>
      <c r="D13980" s="5">
        <v>0.0</v>
      </c>
    </row>
    <row r="13981" ht="14.25" customHeight="1">
      <c r="A13981" s="5"/>
      <c r="B13981" s="5"/>
      <c r="C13981" s="5" t="str">
        <f>IFERROR(__xludf.DUMMYFUNCTION("""COMPUTED_VALUE"""),"")</f>
        <v/>
      </c>
      <c r="D13981" s="5">
        <v>0.0</v>
      </c>
    </row>
    <row r="13982" ht="14.25" customHeight="1">
      <c r="A13982" s="5"/>
      <c r="B13982" s="5"/>
      <c r="C13982" s="5" t="str">
        <f>IFERROR(__xludf.DUMMYFUNCTION("""COMPUTED_VALUE"""),"")</f>
        <v/>
      </c>
      <c r="D13982" s="5">
        <v>0.0</v>
      </c>
    </row>
    <row r="13983" ht="14.25" customHeight="1">
      <c r="A13983" s="5"/>
      <c r="B13983" s="5"/>
      <c r="C13983" s="5" t="str">
        <f>IFERROR(__xludf.DUMMYFUNCTION("""COMPUTED_VALUE"""),"")</f>
        <v/>
      </c>
      <c r="D13983" s="5">
        <v>0.0</v>
      </c>
    </row>
    <row r="13984" ht="14.25" customHeight="1">
      <c r="A13984" s="5"/>
      <c r="B13984" s="5"/>
      <c r="C13984" s="5" t="str">
        <f>IFERROR(__xludf.DUMMYFUNCTION("""COMPUTED_VALUE"""),"")</f>
        <v/>
      </c>
      <c r="D13984" s="5">
        <v>0.0</v>
      </c>
    </row>
    <row r="13985" ht="14.25" customHeight="1">
      <c r="A13985" s="5"/>
      <c r="B13985" s="5"/>
      <c r="C13985" s="5" t="str">
        <f>IFERROR(__xludf.DUMMYFUNCTION("""COMPUTED_VALUE"""),"")</f>
        <v/>
      </c>
      <c r="D13985" s="5">
        <v>0.0</v>
      </c>
    </row>
    <row r="13986" ht="14.25" customHeight="1">
      <c r="A13986" s="5"/>
      <c r="B13986" s="5"/>
      <c r="C13986" s="5" t="str">
        <f>IFERROR(__xludf.DUMMYFUNCTION("""COMPUTED_VALUE"""),"")</f>
        <v/>
      </c>
      <c r="D13986" s="5">
        <v>0.0</v>
      </c>
    </row>
    <row r="13987" ht="14.25" customHeight="1">
      <c r="A13987" s="5"/>
      <c r="B13987" s="5"/>
      <c r="C13987" s="5" t="str">
        <f>IFERROR(__xludf.DUMMYFUNCTION("""COMPUTED_VALUE"""),"")</f>
        <v/>
      </c>
      <c r="D13987" s="5">
        <v>0.0</v>
      </c>
    </row>
    <row r="13988" ht="14.25" customHeight="1">
      <c r="A13988" s="5"/>
      <c r="B13988" s="5"/>
      <c r="C13988" s="5" t="str">
        <f>IFERROR(__xludf.DUMMYFUNCTION("""COMPUTED_VALUE"""),"")</f>
        <v/>
      </c>
      <c r="D13988" s="5">
        <v>0.0</v>
      </c>
    </row>
    <row r="13989" ht="14.25" customHeight="1">
      <c r="A13989" s="5"/>
      <c r="B13989" s="5"/>
      <c r="C13989" s="5" t="str">
        <f>IFERROR(__xludf.DUMMYFUNCTION("""COMPUTED_VALUE"""),"")</f>
        <v/>
      </c>
      <c r="D13989" s="5">
        <v>0.0</v>
      </c>
    </row>
    <row r="13990" ht="14.25" customHeight="1">
      <c r="A13990" s="5"/>
      <c r="B13990" s="5"/>
      <c r="C13990" s="5" t="str">
        <f>IFERROR(__xludf.DUMMYFUNCTION("""COMPUTED_VALUE"""),"")</f>
        <v/>
      </c>
      <c r="D13990" s="5">
        <v>0.0</v>
      </c>
    </row>
    <row r="13991" ht="14.25" customHeight="1">
      <c r="A13991" s="5"/>
      <c r="B13991" s="5"/>
      <c r="C13991" s="5" t="str">
        <f>IFERROR(__xludf.DUMMYFUNCTION("""COMPUTED_VALUE"""),"")</f>
        <v/>
      </c>
      <c r="D13991" s="5">
        <v>0.0</v>
      </c>
    </row>
    <row r="13992" ht="14.25" customHeight="1">
      <c r="A13992" s="5"/>
      <c r="B13992" s="5"/>
      <c r="C13992" s="5" t="str">
        <f>IFERROR(__xludf.DUMMYFUNCTION("""COMPUTED_VALUE"""),"")</f>
        <v/>
      </c>
      <c r="D13992" s="5">
        <v>0.0</v>
      </c>
    </row>
    <row r="13993" ht="14.25" customHeight="1">
      <c r="A13993" s="5"/>
      <c r="B13993" s="5"/>
      <c r="C13993" s="5" t="str">
        <f>IFERROR(__xludf.DUMMYFUNCTION("""COMPUTED_VALUE"""),"")</f>
        <v/>
      </c>
      <c r="D13993" s="5">
        <v>0.0</v>
      </c>
    </row>
    <row r="13994" ht="14.25" customHeight="1">
      <c r="A13994" s="5"/>
      <c r="B13994" s="5"/>
      <c r="C13994" s="5" t="str">
        <f>IFERROR(__xludf.DUMMYFUNCTION("""COMPUTED_VALUE"""),"")</f>
        <v/>
      </c>
      <c r="D13994" s="5">
        <v>0.0</v>
      </c>
    </row>
    <row r="13995" ht="14.25" customHeight="1">
      <c r="A13995" s="5"/>
      <c r="B13995" s="5"/>
      <c r="C13995" s="5" t="str">
        <f>IFERROR(__xludf.DUMMYFUNCTION("""COMPUTED_VALUE"""),"")</f>
        <v/>
      </c>
      <c r="D13995" s="5">
        <v>0.0</v>
      </c>
    </row>
    <row r="13996" ht="14.25" customHeight="1">
      <c r="A13996" s="5"/>
      <c r="B13996" s="5"/>
      <c r="C13996" s="5" t="str">
        <f>IFERROR(__xludf.DUMMYFUNCTION("""COMPUTED_VALUE"""),"")</f>
        <v/>
      </c>
      <c r="D13996" s="5">
        <v>0.0</v>
      </c>
    </row>
    <row r="13997" ht="14.25" customHeight="1">
      <c r="A13997" s="5"/>
      <c r="B13997" s="5"/>
      <c r="C13997" s="5" t="str">
        <f>IFERROR(__xludf.DUMMYFUNCTION("""COMPUTED_VALUE"""),"")</f>
        <v/>
      </c>
      <c r="D13997" s="5">
        <v>0.0</v>
      </c>
    </row>
    <row r="13998" ht="14.25" customHeight="1">
      <c r="A13998" s="5"/>
      <c r="B13998" s="5"/>
      <c r="C13998" s="5" t="str">
        <f>IFERROR(__xludf.DUMMYFUNCTION("""COMPUTED_VALUE"""),"")</f>
        <v/>
      </c>
      <c r="D13998" s="5">
        <v>0.0</v>
      </c>
    </row>
    <row r="13999" ht="14.25" customHeight="1">
      <c r="A13999" s="5"/>
      <c r="B13999" s="5"/>
      <c r="C13999" s="5" t="str">
        <f>IFERROR(__xludf.DUMMYFUNCTION("""COMPUTED_VALUE"""),"")</f>
        <v/>
      </c>
      <c r="D13999" s="5">
        <v>0.0</v>
      </c>
    </row>
    <row r="14000" ht="14.25" customHeight="1">
      <c r="A14000" s="5"/>
      <c r="B14000" s="5"/>
      <c r="C14000" s="5" t="str">
        <f>IFERROR(__xludf.DUMMYFUNCTION("""COMPUTED_VALUE"""),"")</f>
        <v/>
      </c>
      <c r="D14000" s="5">
        <v>0.0</v>
      </c>
    </row>
    <row r="14001" ht="14.25" customHeight="1">
      <c r="A14001" s="5"/>
      <c r="B14001" s="5"/>
      <c r="C14001" s="5" t="str">
        <f>IFERROR(__xludf.DUMMYFUNCTION("""COMPUTED_VALUE"""),"")</f>
        <v/>
      </c>
      <c r="D14001" s="5">
        <v>0.0</v>
      </c>
    </row>
    <row r="14002" ht="14.25" customHeight="1">
      <c r="A14002" s="5"/>
      <c r="B14002" s="5"/>
      <c r="C14002" s="5" t="str">
        <f>IFERROR(__xludf.DUMMYFUNCTION("""COMPUTED_VALUE"""),"")</f>
        <v/>
      </c>
      <c r="D14002" s="5">
        <v>0.0</v>
      </c>
    </row>
    <row r="14003" ht="14.25" customHeight="1">
      <c r="A14003" s="5"/>
      <c r="B14003" s="5"/>
      <c r="C14003" s="5" t="str">
        <f>IFERROR(__xludf.DUMMYFUNCTION("""COMPUTED_VALUE"""),"")</f>
        <v/>
      </c>
      <c r="D14003" s="5">
        <v>0.0</v>
      </c>
    </row>
    <row r="14004" ht="14.25" customHeight="1">
      <c r="A14004" s="5"/>
      <c r="B14004" s="5"/>
      <c r="C14004" s="5" t="str">
        <f>IFERROR(__xludf.DUMMYFUNCTION("""COMPUTED_VALUE"""),"")</f>
        <v/>
      </c>
      <c r="D14004" s="5">
        <v>0.0</v>
      </c>
    </row>
    <row r="14005" ht="14.25" customHeight="1">
      <c r="A14005" s="5"/>
      <c r="B14005" s="5"/>
      <c r="C14005" s="5" t="str">
        <f>IFERROR(__xludf.DUMMYFUNCTION("""COMPUTED_VALUE"""),"")</f>
        <v/>
      </c>
      <c r="D14005" s="5">
        <v>0.0</v>
      </c>
    </row>
    <row r="14006" ht="14.25" customHeight="1">
      <c r="A14006" s="5"/>
      <c r="B14006" s="5"/>
      <c r="C14006" s="5" t="str">
        <f>IFERROR(__xludf.DUMMYFUNCTION("""COMPUTED_VALUE"""),"")</f>
        <v/>
      </c>
      <c r="D14006" s="5">
        <v>0.0</v>
      </c>
    </row>
    <row r="14007" ht="14.25" customHeight="1">
      <c r="A14007" s="5"/>
      <c r="B14007" s="5"/>
      <c r="C14007" s="5" t="str">
        <f>IFERROR(__xludf.DUMMYFUNCTION("""COMPUTED_VALUE"""),"")</f>
        <v/>
      </c>
      <c r="D14007" s="5">
        <v>0.0</v>
      </c>
    </row>
    <row r="14008" ht="14.25" customHeight="1">
      <c r="A14008" s="5"/>
      <c r="B14008" s="5"/>
      <c r="C14008" s="5" t="str">
        <f>IFERROR(__xludf.DUMMYFUNCTION("""COMPUTED_VALUE"""),"")</f>
        <v/>
      </c>
      <c r="D14008" s="5">
        <v>0.0</v>
      </c>
    </row>
    <row r="14009" ht="14.25" customHeight="1">
      <c r="A14009" s="5"/>
      <c r="B14009" s="5"/>
      <c r="C14009" s="5" t="str">
        <f>IFERROR(__xludf.DUMMYFUNCTION("""COMPUTED_VALUE"""),"")</f>
        <v/>
      </c>
      <c r="D14009" s="5">
        <v>0.0</v>
      </c>
    </row>
    <row r="14010" ht="14.25" customHeight="1">
      <c r="A14010" s="5"/>
      <c r="B14010" s="5"/>
      <c r="C14010" s="5" t="str">
        <f>IFERROR(__xludf.DUMMYFUNCTION("""COMPUTED_VALUE"""),"")</f>
        <v/>
      </c>
      <c r="D14010" s="5">
        <v>0.0</v>
      </c>
    </row>
    <row r="14011" ht="14.25" customHeight="1">
      <c r="A14011" s="5"/>
      <c r="B14011" s="5"/>
      <c r="C14011" s="5" t="str">
        <f>IFERROR(__xludf.DUMMYFUNCTION("""COMPUTED_VALUE"""),"")</f>
        <v/>
      </c>
      <c r="D14011" s="5">
        <v>0.0</v>
      </c>
    </row>
    <row r="14012" ht="14.25" customHeight="1">
      <c r="A14012" s="5"/>
      <c r="B14012" s="5"/>
      <c r="C14012" s="5" t="str">
        <f>IFERROR(__xludf.DUMMYFUNCTION("""COMPUTED_VALUE"""),"")</f>
        <v/>
      </c>
      <c r="D14012" s="5">
        <v>0.0</v>
      </c>
    </row>
    <row r="14013" ht="14.25" customHeight="1">
      <c r="A14013" s="5"/>
      <c r="B14013" s="5"/>
      <c r="C14013" s="5" t="str">
        <f>IFERROR(__xludf.DUMMYFUNCTION("""COMPUTED_VALUE"""),"")</f>
        <v/>
      </c>
      <c r="D14013" s="5">
        <v>0.0</v>
      </c>
    </row>
    <row r="14014" ht="14.25" customHeight="1">
      <c r="A14014" s="5"/>
      <c r="B14014" s="5"/>
      <c r="C14014" s="5" t="str">
        <f>IFERROR(__xludf.DUMMYFUNCTION("""COMPUTED_VALUE"""),"")</f>
        <v/>
      </c>
      <c r="D14014" s="5">
        <v>0.0</v>
      </c>
    </row>
    <row r="14015" ht="14.25" customHeight="1">
      <c r="A14015" s="5"/>
      <c r="B14015" s="5"/>
      <c r="C14015" s="5" t="str">
        <f>IFERROR(__xludf.DUMMYFUNCTION("""COMPUTED_VALUE"""),"")</f>
        <v/>
      </c>
      <c r="D14015" s="5">
        <v>0.0</v>
      </c>
    </row>
    <row r="14016" ht="14.25" customHeight="1">
      <c r="A14016" s="5"/>
      <c r="B14016" s="5"/>
      <c r="C14016" s="5" t="str">
        <f>IFERROR(__xludf.DUMMYFUNCTION("""COMPUTED_VALUE"""),"")</f>
        <v/>
      </c>
      <c r="D14016" s="5">
        <v>0.0</v>
      </c>
    </row>
    <row r="14017" ht="14.25" customHeight="1">
      <c r="A14017" s="5"/>
      <c r="B14017" s="5"/>
      <c r="C14017" s="5" t="str">
        <f>IFERROR(__xludf.DUMMYFUNCTION("""COMPUTED_VALUE"""),"")</f>
        <v/>
      </c>
      <c r="D14017" s="5">
        <v>0.0</v>
      </c>
    </row>
    <row r="14018" ht="14.25" customHeight="1">
      <c r="A14018" s="5"/>
      <c r="B14018" s="5"/>
      <c r="C14018" s="5" t="str">
        <f>IFERROR(__xludf.DUMMYFUNCTION("""COMPUTED_VALUE"""),"")</f>
        <v/>
      </c>
      <c r="D14018" s="5">
        <v>0.0</v>
      </c>
    </row>
    <row r="14019" ht="14.25" customHeight="1">
      <c r="A14019" s="5"/>
      <c r="B14019" s="5"/>
      <c r="C14019" s="5" t="str">
        <f>IFERROR(__xludf.DUMMYFUNCTION("""COMPUTED_VALUE"""),"")</f>
        <v/>
      </c>
      <c r="D14019" s="5">
        <v>0.0</v>
      </c>
    </row>
    <row r="14020" ht="14.25" customHeight="1">
      <c r="A14020" s="5"/>
      <c r="B14020" s="5"/>
      <c r="C14020" s="5" t="str">
        <f>IFERROR(__xludf.DUMMYFUNCTION("""COMPUTED_VALUE"""),"")</f>
        <v/>
      </c>
      <c r="D14020" s="5">
        <v>0.0</v>
      </c>
    </row>
    <row r="14021" ht="14.25" customHeight="1">
      <c r="A14021" s="5"/>
      <c r="B14021" s="5"/>
      <c r="C14021" s="5" t="str">
        <f>IFERROR(__xludf.DUMMYFUNCTION("""COMPUTED_VALUE"""),"")</f>
        <v/>
      </c>
      <c r="D14021" s="5">
        <v>0.0</v>
      </c>
    </row>
    <row r="14022" ht="14.25" customHeight="1">
      <c r="A14022" s="5"/>
      <c r="B14022" s="5"/>
      <c r="C14022" s="5" t="str">
        <f>IFERROR(__xludf.DUMMYFUNCTION("""COMPUTED_VALUE"""),"")</f>
        <v/>
      </c>
      <c r="D14022" s="5">
        <v>0.0</v>
      </c>
    </row>
    <row r="14023" ht="14.25" customHeight="1">
      <c r="A14023" s="5"/>
      <c r="B14023" s="5"/>
      <c r="C14023" s="5" t="str">
        <f>IFERROR(__xludf.DUMMYFUNCTION("""COMPUTED_VALUE"""),"")</f>
        <v/>
      </c>
      <c r="D14023" s="5">
        <v>0.0</v>
      </c>
    </row>
    <row r="14024" ht="14.25" customHeight="1">
      <c r="A14024" s="5"/>
      <c r="B14024" s="5"/>
      <c r="C14024" s="5" t="str">
        <f>IFERROR(__xludf.DUMMYFUNCTION("""COMPUTED_VALUE"""),"")</f>
        <v/>
      </c>
      <c r="D14024" s="5">
        <v>0.0</v>
      </c>
    </row>
    <row r="14025" ht="14.25" customHeight="1">
      <c r="A14025" s="5"/>
      <c r="B14025" s="5"/>
      <c r="C14025" s="5" t="str">
        <f>IFERROR(__xludf.DUMMYFUNCTION("""COMPUTED_VALUE"""),"")</f>
        <v/>
      </c>
      <c r="D14025" s="5">
        <v>0.0</v>
      </c>
    </row>
    <row r="14026" ht="14.25" customHeight="1">
      <c r="A14026" s="5"/>
      <c r="B14026" s="5"/>
      <c r="C14026" s="5" t="str">
        <f>IFERROR(__xludf.DUMMYFUNCTION("""COMPUTED_VALUE"""),"")</f>
        <v/>
      </c>
      <c r="D14026" s="5">
        <v>0.0</v>
      </c>
    </row>
    <row r="14027" ht="14.25" customHeight="1">
      <c r="A14027" s="5"/>
      <c r="B14027" s="5"/>
      <c r="C14027" s="5" t="str">
        <f>IFERROR(__xludf.DUMMYFUNCTION("""COMPUTED_VALUE"""),"")</f>
        <v/>
      </c>
      <c r="D14027" s="5">
        <v>0.0</v>
      </c>
    </row>
    <row r="14028" ht="14.25" customHeight="1">
      <c r="A14028" s="5"/>
      <c r="B14028" s="5"/>
      <c r="C14028" s="5" t="str">
        <f>IFERROR(__xludf.DUMMYFUNCTION("""COMPUTED_VALUE"""),"")</f>
        <v/>
      </c>
      <c r="D14028" s="5">
        <v>0.0</v>
      </c>
    </row>
    <row r="14029" ht="14.25" customHeight="1">
      <c r="A14029" s="5"/>
      <c r="B14029" s="5"/>
      <c r="C14029" s="5" t="str">
        <f>IFERROR(__xludf.DUMMYFUNCTION("""COMPUTED_VALUE"""),"")</f>
        <v/>
      </c>
      <c r="D14029" s="5">
        <v>0.0</v>
      </c>
    </row>
    <row r="14030" ht="14.25" customHeight="1">
      <c r="A14030" s="5"/>
      <c r="B14030" s="5"/>
      <c r="C14030" s="5" t="str">
        <f>IFERROR(__xludf.DUMMYFUNCTION("""COMPUTED_VALUE"""),"")</f>
        <v/>
      </c>
      <c r="D14030" s="5">
        <v>0.0</v>
      </c>
    </row>
    <row r="14031" ht="14.25" customHeight="1">
      <c r="A14031" s="5"/>
      <c r="B14031" s="5"/>
      <c r="C14031" s="5" t="str">
        <f>IFERROR(__xludf.DUMMYFUNCTION("""COMPUTED_VALUE"""),"")</f>
        <v/>
      </c>
      <c r="D14031" s="5">
        <v>0.0</v>
      </c>
    </row>
    <row r="14032" ht="14.25" customHeight="1">
      <c r="A14032" s="5"/>
      <c r="B14032" s="5"/>
      <c r="C14032" s="5" t="str">
        <f>IFERROR(__xludf.DUMMYFUNCTION("""COMPUTED_VALUE"""),"")</f>
        <v/>
      </c>
      <c r="D14032" s="5">
        <v>0.0</v>
      </c>
    </row>
    <row r="14033" ht="14.25" customHeight="1">
      <c r="A14033" s="5"/>
      <c r="B14033" s="5"/>
      <c r="C14033" s="5" t="str">
        <f>IFERROR(__xludf.DUMMYFUNCTION("""COMPUTED_VALUE"""),"")</f>
        <v/>
      </c>
      <c r="D14033" s="5">
        <v>0.0</v>
      </c>
    </row>
    <row r="14034" ht="14.25" customHeight="1">
      <c r="A14034" s="5"/>
      <c r="B14034" s="5"/>
      <c r="C14034" s="5" t="str">
        <f>IFERROR(__xludf.DUMMYFUNCTION("""COMPUTED_VALUE"""),"")</f>
        <v/>
      </c>
      <c r="D14034" s="5">
        <v>0.0</v>
      </c>
    </row>
    <row r="14035" ht="14.25" customHeight="1">
      <c r="A14035" s="5"/>
      <c r="B14035" s="5"/>
      <c r="C14035" s="5" t="str">
        <f>IFERROR(__xludf.DUMMYFUNCTION("""COMPUTED_VALUE"""),"")</f>
        <v/>
      </c>
      <c r="D14035" s="5">
        <v>0.0</v>
      </c>
    </row>
    <row r="14036" ht="14.25" customHeight="1">
      <c r="A14036" s="5"/>
      <c r="B14036" s="5"/>
      <c r="C14036" s="5" t="str">
        <f>IFERROR(__xludf.DUMMYFUNCTION("""COMPUTED_VALUE"""),"")</f>
        <v/>
      </c>
      <c r="D14036" s="5">
        <v>0.0</v>
      </c>
    </row>
    <row r="14037" ht="14.25" customHeight="1">
      <c r="A14037" s="5"/>
      <c r="B14037" s="5"/>
      <c r="C14037" s="5" t="str">
        <f>IFERROR(__xludf.DUMMYFUNCTION("""COMPUTED_VALUE"""),"")</f>
        <v/>
      </c>
      <c r="D14037" s="5">
        <v>0.0</v>
      </c>
    </row>
    <row r="14038" ht="14.25" customHeight="1">
      <c r="A14038" s="5"/>
      <c r="B14038" s="5"/>
      <c r="C14038" s="5" t="str">
        <f>IFERROR(__xludf.DUMMYFUNCTION("""COMPUTED_VALUE"""),"")</f>
        <v/>
      </c>
      <c r="D14038" s="5">
        <v>0.0</v>
      </c>
    </row>
    <row r="14039" ht="14.25" customHeight="1">
      <c r="A14039" s="5"/>
      <c r="B14039" s="5"/>
      <c r="C14039" s="5" t="str">
        <f>IFERROR(__xludf.DUMMYFUNCTION("""COMPUTED_VALUE"""),"")</f>
        <v/>
      </c>
      <c r="D14039" s="5">
        <v>0.0</v>
      </c>
    </row>
    <row r="14040" ht="14.25" customHeight="1">
      <c r="A14040" s="5"/>
      <c r="B14040" s="5"/>
      <c r="C14040" s="5" t="str">
        <f>IFERROR(__xludf.DUMMYFUNCTION("""COMPUTED_VALUE"""),"")</f>
        <v/>
      </c>
      <c r="D14040" s="5">
        <v>0.0</v>
      </c>
    </row>
    <row r="14041" ht="14.25" customHeight="1">
      <c r="A14041" s="5"/>
      <c r="B14041" s="5"/>
      <c r="C14041" s="5" t="str">
        <f>IFERROR(__xludf.DUMMYFUNCTION("""COMPUTED_VALUE"""),"")</f>
        <v/>
      </c>
      <c r="D14041" s="5">
        <v>0.0</v>
      </c>
    </row>
    <row r="14042" ht="14.25" customHeight="1">
      <c r="A14042" s="5"/>
      <c r="B14042" s="5"/>
      <c r="C14042" s="5" t="str">
        <f>IFERROR(__xludf.DUMMYFUNCTION("""COMPUTED_VALUE"""),"")</f>
        <v/>
      </c>
      <c r="D14042" s="5">
        <v>0.0</v>
      </c>
    </row>
    <row r="14043" ht="14.25" customHeight="1">
      <c r="A14043" s="5"/>
      <c r="B14043" s="5"/>
      <c r="C14043" s="5" t="str">
        <f>IFERROR(__xludf.DUMMYFUNCTION("""COMPUTED_VALUE"""),"")</f>
        <v/>
      </c>
      <c r="D14043" s="5">
        <v>0.0</v>
      </c>
    </row>
    <row r="14044" ht="14.25" customHeight="1">
      <c r="A14044" s="5"/>
      <c r="B14044" s="5"/>
      <c r="C14044" s="5" t="str">
        <f>IFERROR(__xludf.DUMMYFUNCTION("""COMPUTED_VALUE"""),"")</f>
        <v/>
      </c>
      <c r="D14044" s="5">
        <v>0.0</v>
      </c>
    </row>
    <row r="14045" ht="14.25" customHeight="1">
      <c r="A14045" s="5"/>
      <c r="B14045" s="5"/>
      <c r="C14045" s="5" t="str">
        <f>IFERROR(__xludf.DUMMYFUNCTION("""COMPUTED_VALUE"""),"")</f>
        <v/>
      </c>
      <c r="D14045" s="5">
        <v>0.0</v>
      </c>
    </row>
    <row r="14046" ht="14.25" customHeight="1">
      <c r="A14046" s="5"/>
      <c r="B14046" s="5"/>
      <c r="C14046" s="5" t="str">
        <f>IFERROR(__xludf.DUMMYFUNCTION("""COMPUTED_VALUE"""),"")</f>
        <v/>
      </c>
      <c r="D14046" s="5">
        <v>0.0</v>
      </c>
    </row>
    <row r="14047" ht="14.25" customHeight="1">
      <c r="A14047" s="5"/>
      <c r="B14047" s="5"/>
      <c r="C14047" s="5" t="str">
        <f>IFERROR(__xludf.DUMMYFUNCTION("""COMPUTED_VALUE"""),"")</f>
        <v/>
      </c>
      <c r="D14047" s="5">
        <v>0.0</v>
      </c>
    </row>
    <row r="14048" ht="14.25" customHeight="1">
      <c r="A14048" s="5"/>
      <c r="B14048" s="5"/>
      <c r="C14048" s="5" t="str">
        <f>IFERROR(__xludf.DUMMYFUNCTION("""COMPUTED_VALUE"""),"")</f>
        <v/>
      </c>
      <c r="D14048" s="5">
        <v>0.0</v>
      </c>
    </row>
    <row r="14049" ht="14.25" customHeight="1">
      <c r="A14049" s="5"/>
      <c r="B14049" s="5"/>
      <c r="C14049" s="5" t="str">
        <f>IFERROR(__xludf.DUMMYFUNCTION("""COMPUTED_VALUE"""),"")</f>
        <v/>
      </c>
      <c r="D14049" s="5">
        <v>0.0</v>
      </c>
    </row>
    <row r="14050" ht="14.25" customHeight="1">
      <c r="A14050" s="5"/>
      <c r="B14050" s="5"/>
      <c r="C14050" s="5" t="str">
        <f>IFERROR(__xludf.DUMMYFUNCTION("""COMPUTED_VALUE"""),"")</f>
        <v/>
      </c>
      <c r="D14050" s="5">
        <v>0.0</v>
      </c>
    </row>
    <row r="14051" ht="14.25" customHeight="1">
      <c r="A14051" s="5"/>
      <c r="B14051" s="5"/>
      <c r="C14051" s="5" t="str">
        <f>IFERROR(__xludf.DUMMYFUNCTION("""COMPUTED_VALUE"""),"")</f>
        <v/>
      </c>
      <c r="D14051" s="5">
        <v>0.0</v>
      </c>
    </row>
    <row r="14052" ht="14.25" customHeight="1">
      <c r="A14052" s="5"/>
      <c r="B14052" s="5"/>
      <c r="C14052" s="5" t="str">
        <f>IFERROR(__xludf.DUMMYFUNCTION("""COMPUTED_VALUE"""),"")</f>
        <v/>
      </c>
      <c r="D14052" s="5">
        <v>0.0</v>
      </c>
    </row>
    <row r="14053" ht="14.25" customHeight="1">
      <c r="A14053" s="5"/>
      <c r="B14053" s="5"/>
      <c r="C14053" s="5" t="str">
        <f>IFERROR(__xludf.DUMMYFUNCTION("""COMPUTED_VALUE"""),"")</f>
        <v/>
      </c>
      <c r="D14053" s="5">
        <v>0.0</v>
      </c>
    </row>
    <row r="14054" ht="14.25" customHeight="1">
      <c r="A14054" s="5"/>
      <c r="B14054" s="5"/>
      <c r="C14054" s="5" t="str">
        <f>IFERROR(__xludf.DUMMYFUNCTION("""COMPUTED_VALUE"""),"")</f>
        <v/>
      </c>
      <c r="D14054" s="5">
        <v>0.0</v>
      </c>
    </row>
    <row r="14055" ht="14.25" customHeight="1">
      <c r="A14055" s="5"/>
      <c r="B14055" s="5"/>
      <c r="C14055" s="5" t="str">
        <f>IFERROR(__xludf.DUMMYFUNCTION("""COMPUTED_VALUE"""),"")</f>
        <v/>
      </c>
      <c r="D14055" s="5">
        <v>0.0</v>
      </c>
    </row>
    <row r="14056" ht="14.25" customHeight="1">
      <c r="A14056" s="5"/>
      <c r="B14056" s="5"/>
      <c r="C14056" s="5" t="str">
        <f>IFERROR(__xludf.DUMMYFUNCTION("""COMPUTED_VALUE"""),"")</f>
        <v/>
      </c>
      <c r="D14056" s="5">
        <v>0.0</v>
      </c>
    </row>
    <row r="14057" ht="14.25" customHeight="1">
      <c r="A14057" s="5"/>
      <c r="B14057" s="5"/>
      <c r="C14057" s="5" t="str">
        <f>IFERROR(__xludf.DUMMYFUNCTION("""COMPUTED_VALUE"""),"")</f>
        <v/>
      </c>
      <c r="D14057" s="5">
        <v>0.0</v>
      </c>
    </row>
    <row r="14058" ht="14.25" customHeight="1">
      <c r="A14058" s="5"/>
      <c r="B14058" s="5"/>
      <c r="C14058" s="5" t="str">
        <f>IFERROR(__xludf.DUMMYFUNCTION("""COMPUTED_VALUE"""),"")</f>
        <v/>
      </c>
      <c r="D14058" s="5">
        <v>0.0</v>
      </c>
    </row>
    <row r="14059" ht="14.25" customHeight="1">
      <c r="A14059" s="5"/>
      <c r="B14059" s="5"/>
      <c r="C14059" s="5" t="str">
        <f>IFERROR(__xludf.DUMMYFUNCTION("""COMPUTED_VALUE"""),"")</f>
        <v/>
      </c>
      <c r="D14059" s="5">
        <v>0.0</v>
      </c>
    </row>
    <row r="14060" ht="14.25" customHeight="1">
      <c r="A14060" s="5"/>
      <c r="B14060" s="5"/>
      <c r="C14060" s="5" t="str">
        <f>IFERROR(__xludf.DUMMYFUNCTION("""COMPUTED_VALUE"""),"")</f>
        <v/>
      </c>
      <c r="D14060" s="5">
        <v>0.0</v>
      </c>
    </row>
    <row r="14061" ht="14.25" customHeight="1">
      <c r="A14061" s="5"/>
      <c r="B14061" s="5"/>
      <c r="C14061" s="5" t="str">
        <f>IFERROR(__xludf.DUMMYFUNCTION("""COMPUTED_VALUE"""),"")</f>
        <v/>
      </c>
      <c r="D14061" s="5">
        <v>0.0</v>
      </c>
    </row>
    <row r="14062" ht="14.25" customHeight="1">
      <c r="A14062" s="5"/>
      <c r="B14062" s="5"/>
      <c r="C14062" s="5" t="str">
        <f>IFERROR(__xludf.DUMMYFUNCTION("""COMPUTED_VALUE"""),"")</f>
        <v/>
      </c>
      <c r="D14062" s="5">
        <v>0.0</v>
      </c>
    </row>
    <row r="14063" ht="14.25" customHeight="1">
      <c r="A14063" s="5"/>
      <c r="B14063" s="5"/>
      <c r="C14063" s="5" t="str">
        <f>IFERROR(__xludf.DUMMYFUNCTION("""COMPUTED_VALUE"""),"")</f>
        <v/>
      </c>
      <c r="D14063" s="5">
        <v>0.0</v>
      </c>
    </row>
    <row r="14064" ht="14.25" customHeight="1">
      <c r="A14064" s="5"/>
      <c r="B14064" s="5"/>
      <c r="C14064" s="5" t="str">
        <f>IFERROR(__xludf.DUMMYFUNCTION("""COMPUTED_VALUE"""),"")</f>
        <v/>
      </c>
      <c r="D14064" s="5">
        <v>0.0</v>
      </c>
    </row>
    <row r="14065" ht="14.25" customHeight="1">
      <c r="A14065" s="5"/>
      <c r="B14065" s="5"/>
      <c r="C14065" s="5" t="str">
        <f>IFERROR(__xludf.DUMMYFUNCTION("""COMPUTED_VALUE"""),"")</f>
        <v/>
      </c>
      <c r="D14065" s="5">
        <v>0.0</v>
      </c>
    </row>
    <row r="14066" ht="14.25" customHeight="1">
      <c r="A14066" s="5"/>
      <c r="B14066" s="5"/>
      <c r="C14066" s="5" t="str">
        <f>IFERROR(__xludf.DUMMYFUNCTION("""COMPUTED_VALUE"""),"")</f>
        <v/>
      </c>
      <c r="D14066" s="5">
        <v>0.0</v>
      </c>
    </row>
    <row r="14067" ht="14.25" customHeight="1">
      <c r="A14067" s="5"/>
      <c r="B14067" s="5"/>
      <c r="C14067" s="5" t="str">
        <f>IFERROR(__xludf.DUMMYFUNCTION("""COMPUTED_VALUE"""),"")</f>
        <v/>
      </c>
      <c r="D14067" s="5">
        <v>0.0</v>
      </c>
    </row>
    <row r="14068" ht="14.25" customHeight="1">
      <c r="A14068" s="5"/>
      <c r="B14068" s="5"/>
      <c r="C14068" s="5" t="str">
        <f>IFERROR(__xludf.DUMMYFUNCTION("""COMPUTED_VALUE"""),"")</f>
        <v/>
      </c>
      <c r="D14068" s="5">
        <v>0.0</v>
      </c>
    </row>
    <row r="14069" ht="14.25" customHeight="1">
      <c r="A14069" s="5"/>
      <c r="B14069" s="5"/>
      <c r="C14069" s="5" t="str">
        <f>IFERROR(__xludf.DUMMYFUNCTION("""COMPUTED_VALUE"""),"")</f>
        <v/>
      </c>
      <c r="D14069" s="5">
        <v>0.0</v>
      </c>
    </row>
    <row r="14070" ht="14.25" customHeight="1">
      <c r="A14070" s="5"/>
      <c r="B14070" s="5"/>
      <c r="C14070" s="5" t="str">
        <f>IFERROR(__xludf.DUMMYFUNCTION("""COMPUTED_VALUE"""),"")</f>
        <v/>
      </c>
      <c r="D14070" s="5">
        <v>0.0</v>
      </c>
    </row>
    <row r="14071" ht="14.25" customHeight="1">
      <c r="A14071" s="5"/>
      <c r="B14071" s="5"/>
      <c r="C14071" s="5" t="str">
        <f>IFERROR(__xludf.DUMMYFUNCTION("""COMPUTED_VALUE"""),"")</f>
        <v/>
      </c>
      <c r="D14071" s="5">
        <v>0.0</v>
      </c>
    </row>
    <row r="14072" ht="14.25" customHeight="1">
      <c r="A14072" s="5"/>
      <c r="B14072" s="5"/>
      <c r="C14072" s="5" t="str">
        <f>IFERROR(__xludf.DUMMYFUNCTION("""COMPUTED_VALUE"""),"")</f>
        <v/>
      </c>
      <c r="D14072" s="5">
        <v>0.0</v>
      </c>
    </row>
    <row r="14073" ht="14.25" customHeight="1">
      <c r="A14073" s="5"/>
      <c r="B14073" s="5"/>
      <c r="C14073" s="5" t="str">
        <f>IFERROR(__xludf.DUMMYFUNCTION("""COMPUTED_VALUE"""),"")</f>
        <v/>
      </c>
      <c r="D14073" s="5">
        <v>0.0</v>
      </c>
    </row>
    <row r="14074" ht="14.25" customHeight="1">
      <c r="A14074" s="5"/>
      <c r="B14074" s="5"/>
      <c r="C14074" s="5" t="str">
        <f>IFERROR(__xludf.DUMMYFUNCTION("""COMPUTED_VALUE"""),"")</f>
        <v/>
      </c>
      <c r="D14074" s="5">
        <v>0.0</v>
      </c>
    </row>
    <row r="14075" ht="14.25" customHeight="1">
      <c r="A14075" s="5"/>
      <c r="B14075" s="5"/>
      <c r="C14075" s="5" t="str">
        <f>IFERROR(__xludf.DUMMYFUNCTION("""COMPUTED_VALUE"""),"")</f>
        <v/>
      </c>
      <c r="D14075" s="5">
        <v>0.0</v>
      </c>
    </row>
    <row r="14076" ht="14.25" customHeight="1">
      <c r="A14076" s="5"/>
      <c r="B14076" s="5"/>
      <c r="C14076" s="5" t="str">
        <f>IFERROR(__xludf.DUMMYFUNCTION("""COMPUTED_VALUE"""),"")</f>
        <v/>
      </c>
      <c r="D14076" s="5">
        <v>0.0</v>
      </c>
    </row>
    <row r="14077" ht="14.25" customHeight="1">
      <c r="A14077" s="5"/>
      <c r="B14077" s="5"/>
      <c r="C14077" s="5" t="str">
        <f>IFERROR(__xludf.DUMMYFUNCTION("""COMPUTED_VALUE"""),"")</f>
        <v/>
      </c>
      <c r="D14077" s="5">
        <v>0.0</v>
      </c>
    </row>
    <row r="14078" ht="14.25" customHeight="1">
      <c r="A14078" s="5"/>
      <c r="B14078" s="5"/>
      <c r="C14078" s="5" t="str">
        <f>IFERROR(__xludf.DUMMYFUNCTION("""COMPUTED_VALUE"""),"")</f>
        <v/>
      </c>
      <c r="D14078" s="5">
        <v>0.0</v>
      </c>
    </row>
    <row r="14079" ht="14.25" customHeight="1">
      <c r="A14079" s="5"/>
      <c r="B14079" s="5"/>
      <c r="C14079" s="5" t="str">
        <f>IFERROR(__xludf.DUMMYFUNCTION("""COMPUTED_VALUE"""),"")</f>
        <v/>
      </c>
      <c r="D14079" s="5">
        <v>0.0</v>
      </c>
    </row>
    <row r="14080" ht="14.25" customHeight="1">
      <c r="A14080" s="5"/>
      <c r="B14080" s="5"/>
      <c r="C14080" s="5" t="str">
        <f>IFERROR(__xludf.DUMMYFUNCTION("""COMPUTED_VALUE"""),"")</f>
        <v/>
      </c>
      <c r="D14080" s="5">
        <v>0.0</v>
      </c>
    </row>
    <row r="14081" ht="14.25" customHeight="1">
      <c r="A14081" s="5"/>
      <c r="B14081" s="5"/>
      <c r="C14081" s="5" t="str">
        <f>IFERROR(__xludf.DUMMYFUNCTION("""COMPUTED_VALUE"""),"")</f>
        <v/>
      </c>
      <c r="D14081" s="5">
        <v>0.0</v>
      </c>
    </row>
    <row r="14082" ht="14.25" customHeight="1">
      <c r="A14082" s="5"/>
      <c r="B14082" s="5"/>
      <c r="C14082" s="5" t="str">
        <f>IFERROR(__xludf.DUMMYFUNCTION("""COMPUTED_VALUE"""),"")</f>
        <v/>
      </c>
      <c r="D14082" s="5">
        <v>0.0</v>
      </c>
    </row>
    <row r="14083" ht="14.25" customHeight="1">
      <c r="A14083" s="5"/>
      <c r="B14083" s="5"/>
      <c r="C14083" s="5" t="str">
        <f>IFERROR(__xludf.DUMMYFUNCTION("""COMPUTED_VALUE"""),"")</f>
        <v/>
      </c>
      <c r="D14083" s="5">
        <v>0.0</v>
      </c>
    </row>
    <row r="14084" ht="14.25" customHeight="1">
      <c r="A14084" s="5"/>
      <c r="B14084" s="5"/>
      <c r="C14084" s="5" t="str">
        <f>IFERROR(__xludf.DUMMYFUNCTION("""COMPUTED_VALUE"""),"")</f>
        <v/>
      </c>
      <c r="D14084" s="5">
        <v>0.0</v>
      </c>
    </row>
    <row r="14085" ht="14.25" customHeight="1">
      <c r="A14085" s="5"/>
      <c r="B14085" s="5"/>
      <c r="C14085" s="5" t="str">
        <f>IFERROR(__xludf.DUMMYFUNCTION("""COMPUTED_VALUE"""),"")</f>
        <v/>
      </c>
      <c r="D14085" s="5">
        <v>0.0</v>
      </c>
    </row>
    <row r="14086" ht="14.25" customHeight="1">
      <c r="A14086" s="5"/>
      <c r="B14086" s="5"/>
      <c r="C14086" s="5" t="str">
        <f>IFERROR(__xludf.DUMMYFUNCTION("""COMPUTED_VALUE"""),"")</f>
        <v/>
      </c>
      <c r="D14086" s="5">
        <v>0.0</v>
      </c>
    </row>
    <row r="14087" ht="14.25" customHeight="1">
      <c r="A14087" s="5"/>
      <c r="B14087" s="5"/>
      <c r="C14087" s="5" t="str">
        <f>IFERROR(__xludf.DUMMYFUNCTION("""COMPUTED_VALUE"""),"")</f>
        <v/>
      </c>
      <c r="D14087" s="5">
        <v>0.0</v>
      </c>
    </row>
    <row r="14088" ht="14.25" customHeight="1">
      <c r="A14088" s="5"/>
      <c r="B14088" s="5"/>
      <c r="C14088" s="5" t="str">
        <f>IFERROR(__xludf.DUMMYFUNCTION("""COMPUTED_VALUE"""),"")</f>
        <v/>
      </c>
      <c r="D14088" s="5">
        <v>0.0</v>
      </c>
    </row>
    <row r="14089" ht="14.25" customHeight="1">
      <c r="A14089" s="5"/>
      <c r="B14089" s="5"/>
      <c r="C14089" s="5" t="str">
        <f>IFERROR(__xludf.DUMMYFUNCTION("""COMPUTED_VALUE"""),"")</f>
        <v/>
      </c>
      <c r="D14089" s="5">
        <v>0.0</v>
      </c>
    </row>
    <row r="14090" ht="14.25" customHeight="1">
      <c r="A14090" s="5"/>
      <c r="B14090" s="5"/>
      <c r="C14090" s="5" t="str">
        <f>IFERROR(__xludf.DUMMYFUNCTION("""COMPUTED_VALUE"""),"")</f>
        <v/>
      </c>
      <c r="D14090" s="5">
        <v>0.0</v>
      </c>
    </row>
    <row r="14091" ht="14.25" customHeight="1">
      <c r="A14091" s="5"/>
      <c r="B14091" s="5"/>
      <c r="C14091" s="5" t="str">
        <f>IFERROR(__xludf.DUMMYFUNCTION("""COMPUTED_VALUE"""),"")</f>
        <v/>
      </c>
      <c r="D14091" s="5">
        <v>0.0</v>
      </c>
    </row>
    <row r="14092" ht="14.25" customHeight="1">
      <c r="A14092" s="5"/>
      <c r="B14092" s="5"/>
      <c r="C14092" s="5" t="str">
        <f>IFERROR(__xludf.DUMMYFUNCTION("""COMPUTED_VALUE"""),"")</f>
        <v/>
      </c>
      <c r="D14092" s="5">
        <v>0.0</v>
      </c>
    </row>
    <row r="14093" ht="14.25" customHeight="1">
      <c r="A14093" s="5"/>
      <c r="B14093" s="5"/>
      <c r="C14093" s="5" t="str">
        <f>IFERROR(__xludf.DUMMYFUNCTION("""COMPUTED_VALUE"""),"")</f>
        <v/>
      </c>
      <c r="D14093" s="5">
        <v>0.0</v>
      </c>
    </row>
    <row r="14094" ht="14.25" customHeight="1">
      <c r="A14094" s="5"/>
      <c r="B14094" s="5"/>
      <c r="C14094" s="5" t="str">
        <f>IFERROR(__xludf.DUMMYFUNCTION("""COMPUTED_VALUE"""),"")</f>
        <v/>
      </c>
      <c r="D14094" s="5">
        <v>0.0</v>
      </c>
    </row>
    <row r="14095" ht="14.25" customHeight="1">
      <c r="A14095" s="5"/>
      <c r="B14095" s="5"/>
      <c r="C14095" s="5" t="str">
        <f>IFERROR(__xludf.DUMMYFUNCTION("""COMPUTED_VALUE"""),"")</f>
        <v/>
      </c>
      <c r="D14095" s="5">
        <v>0.0</v>
      </c>
    </row>
    <row r="14096" ht="14.25" customHeight="1">
      <c r="A14096" s="5"/>
      <c r="B14096" s="5"/>
      <c r="C14096" s="5" t="str">
        <f>IFERROR(__xludf.DUMMYFUNCTION("""COMPUTED_VALUE"""),"")</f>
        <v/>
      </c>
      <c r="D14096" s="5">
        <v>0.0</v>
      </c>
    </row>
    <row r="14097" ht="14.25" customHeight="1">
      <c r="A14097" s="5"/>
      <c r="B14097" s="5"/>
      <c r="C14097" s="5" t="str">
        <f>IFERROR(__xludf.DUMMYFUNCTION("""COMPUTED_VALUE"""),"")</f>
        <v/>
      </c>
      <c r="D14097" s="5">
        <v>0.0</v>
      </c>
    </row>
    <row r="14098" ht="14.25" customHeight="1">
      <c r="A14098" s="5"/>
      <c r="B14098" s="5"/>
      <c r="C14098" s="5" t="str">
        <f>IFERROR(__xludf.DUMMYFUNCTION("""COMPUTED_VALUE"""),"")</f>
        <v/>
      </c>
      <c r="D14098" s="5">
        <v>0.0</v>
      </c>
    </row>
    <row r="14099" ht="14.25" customHeight="1">
      <c r="A14099" s="5"/>
      <c r="B14099" s="5"/>
      <c r="C14099" s="5" t="str">
        <f>IFERROR(__xludf.DUMMYFUNCTION("""COMPUTED_VALUE"""),"")</f>
        <v/>
      </c>
      <c r="D14099" s="5">
        <v>0.0</v>
      </c>
    </row>
    <row r="14100" ht="14.25" customHeight="1">
      <c r="A14100" s="5"/>
      <c r="B14100" s="5"/>
      <c r="C14100" s="5" t="str">
        <f>IFERROR(__xludf.DUMMYFUNCTION("""COMPUTED_VALUE"""),"")</f>
        <v/>
      </c>
      <c r="D14100" s="5">
        <v>0.0</v>
      </c>
    </row>
    <row r="14101" ht="14.25" customHeight="1">
      <c r="A14101" s="5"/>
      <c r="B14101" s="5"/>
      <c r="C14101" s="5" t="str">
        <f>IFERROR(__xludf.DUMMYFUNCTION("""COMPUTED_VALUE"""),"")</f>
        <v/>
      </c>
      <c r="D14101" s="5">
        <v>0.0</v>
      </c>
    </row>
    <row r="14102" ht="14.25" customHeight="1">
      <c r="A14102" s="5"/>
      <c r="B14102" s="5"/>
      <c r="C14102" s="5" t="str">
        <f>IFERROR(__xludf.DUMMYFUNCTION("""COMPUTED_VALUE"""),"")</f>
        <v/>
      </c>
      <c r="D14102" s="5">
        <v>0.0</v>
      </c>
    </row>
    <row r="14103" ht="14.25" customHeight="1">
      <c r="A14103" s="5"/>
      <c r="B14103" s="5"/>
      <c r="C14103" s="5" t="str">
        <f>IFERROR(__xludf.DUMMYFUNCTION("""COMPUTED_VALUE"""),"")</f>
        <v/>
      </c>
      <c r="D14103" s="5">
        <v>0.0</v>
      </c>
    </row>
    <row r="14104" ht="14.25" customHeight="1">
      <c r="A14104" s="5"/>
      <c r="B14104" s="5"/>
      <c r="C14104" s="5" t="str">
        <f>IFERROR(__xludf.DUMMYFUNCTION("""COMPUTED_VALUE"""),"")</f>
        <v/>
      </c>
      <c r="D14104" s="5">
        <v>0.0</v>
      </c>
    </row>
    <row r="14105" ht="14.25" customHeight="1">
      <c r="A14105" s="5"/>
      <c r="B14105" s="5"/>
      <c r="C14105" s="5" t="str">
        <f>IFERROR(__xludf.DUMMYFUNCTION("""COMPUTED_VALUE"""),"")</f>
        <v/>
      </c>
      <c r="D14105" s="5">
        <v>0.0</v>
      </c>
    </row>
    <row r="14106" ht="14.25" customHeight="1">
      <c r="A14106" s="5"/>
      <c r="B14106" s="5"/>
      <c r="C14106" s="5" t="str">
        <f>IFERROR(__xludf.DUMMYFUNCTION("""COMPUTED_VALUE"""),"")</f>
        <v/>
      </c>
      <c r="D14106" s="5">
        <v>0.0</v>
      </c>
    </row>
    <row r="14107" ht="14.25" customHeight="1">
      <c r="A14107" s="5"/>
      <c r="B14107" s="5"/>
      <c r="C14107" s="5" t="str">
        <f>IFERROR(__xludf.DUMMYFUNCTION("""COMPUTED_VALUE"""),"")</f>
        <v/>
      </c>
      <c r="D14107" s="5">
        <v>0.0</v>
      </c>
    </row>
    <row r="14108" ht="14.25" customHeight="1">
      <c r="A14108" s="5"/>
      <c r="B14108" s="5"/>
      <c r="C14108" s="5" t="str">
        <f>IFERROR(__xludf.DUMMYFUNCTION("""COMPUTED_VALUE"""),"")</f>
        <v/>
      </c>
      <c r="D14108" s="5">
        <v>0.0</v>
      </c>
    </row>
    <row r="14109" ht="14.25" customHeight="1">
      <c r="A14109" s="5"/>
      <c r="B14109" s="5"/>
      <c r="C14109" s="5" t="str">
        <f>IFERROR(__xludf.DUMMYFUNCTION("""COMPUTED_VALUE"""),"")</f>
        <v/>
      </c>
      <c r="D14109" s="5">
        <v>0.0</v>
      </c>
    </row>
    <row r="14110" ht="14.25" customHeight="1">
      <c r="A14110" s="5"/>
      <c r="B14110" s="5"/>
      <c r="C14110" s="5" t="str">
        <f>IFERROR(__xludf.DUMMYFUNCTION("""COMPUTED_VALUE"""),"")</f>
        <v/>
      </c>
      <c r="D14110" s="5">
        <v>0.0</v>
      </c>
    </row>
    <row r="14111" ht="14.25" customHeight="1">
      <c r="A14111" s="5"/>
      <c r="B14111" s="5"/>
      <c r="C14111" s="5" t="str">
        <f>IFERROR(__xludf.DUMMYFUNCTION("""COMPUTED_VALUE"""),"")</f>
        <v/>
      </c>
      <c r="D14111" s="5">
        <v>0.0</v>
      </c>
    </row>
    <row r="14112" ht="14.25" customHeight="1">
      <c r="A14112" s="5"/>
      <c r="B14112" s="5"/>
      <c r="C14112" s="5" t="str">
        <f>IFERROR(__xludf.DUMMYFUNCTION("""COMPUTED_VALUE"""),"")</f>
        <v/>
      </c>
      <c r="D14112" s="5">
        <v>0.0</v>
      </c>
    </row>
    <row r="14113" ht="14.25" customHeight="1">
      <c r="A14113" s="5"/>
      <c r="B14113" s="5"/>
      <c r="C14113" s="5" t="str">
        <f>IFERROR(__xludf.DUMMYFUNCTION("""COMPUTED_VALUE"""),"")</f>
        <v/>
      </c>
      <c r="D14113" s="5">
        <v>0.0</v>
      </c>
    </row>
    <row r="14114" ht="14.25" customHeight="1">
      <c r="A14114" s="5"/>
      <c r="B14114" s="5"/>
      <c r="C14114" s="5" t="str">
        <f>IFERROR(__xludf.DUMMYFUNCTION("""COMPUTED_VALUE"""),"")</f>
        <v/>
      </c>
      <c r="D14114" s="5">
        <v>0.0</v>
      </c>
    </row>
    <row r="14115" ht="14.25" customHeight="1">
      <c r="A14115" s="5"/>
      <c r="B14115" s="5"/>
      <c r="C14115" s="5" t="str">
        <f>IFERROR(__xludf.DUMMYFUNCTION("""COMPUTED_VALUE"""),"")</f>
        <v/>
      </c>
      <c r="D14115" s="5">
        <v>0.0</v>
      </c>
    </row>
    <row r="14116" ht="14.25" customHeight="1">
      <c r="A14116" s="5"/>
      <c r="B14116" s="5"/>
      <c r="C14116" s="5" t="str">
        <f>IFERROR(__xludf.DUMMYFUNCTION("""COMPUTED_VALUE"""),"")</f>
        <v/>
      </c>
      <c r="D14116" s="5">
        <v>0.0</v>
      </c>
    </row>
    <row r="14117" ht="14.25" customHeight="1">
      <c r="A14117" s="5"/>
      <c r="B14117" s="5"/>
      <c r="C14117" s="5" t="str">
        <f>IFERROR(__xludf.DUMMYFUNCTION("""COMPUTED_VALUE"""),"")</f>
        <v/>
      </c>
      <c r="D14117" s="5">
        <v>0.0</v>
      </c>
    </row>
    <row r="14118" ht="14.25" customHeight="1">
      <c r="A14118" s="5"/>
      <c r="B14118" s="5"/>
      <c r="C14118" s="5" t="str">
        <f>IFERROR(__xludf.DUMMYFUNCTION("""COMPUTED_VALUE"""),"")</f>
        <v/>
      </c>
      <c r="D14118" s="5">
        <v>0.0</v>
      </c>
    </row>
    <row r="14119" ht="14.25" customHeight="1">
      <c r="A14119" s="5"/>
      <c r="B14119" s="5"/>
      <c r="C14119" s="5" t="str">
        <f>IFERROR(__xludf.DUMMYFUNCTION("""COMPUTED_VALUE"""),"")</f>
        <v/>
      </c>
      <c r="D14119" s="5">
        <v>0.0</v>
      </c>
    </row>
    <row r="14120" ht="14.25" customHeight="1">
      <c r="A14120" s="5"/>
      <c r="B14120" s="5"/>
      <c r="C14120" s="5" t="str">
        <f>IFERROR(__xludf.DUMMYFUNCTION("""COMPUTED_VALUE"""),"")</f>
        <v/>
      </c>
      <c r="D14120" s="5">
        <v>0.0</v>
      </c>
    </row>
    <row r="14121" ht="14.25" customHeight="1">
      <c r="A14121" s="5"/>
      <c r="B14121" s="5"/>
      <c r="C14121" s="5" t="str">
        <f>IFERROR(__xludf.DUMMYFUNCTION("""COMPUTED_VALUE"""),"")</f>
        <v/>
      </c>
      <c r="D14121" s="5">
        <v>0.0</v>
      </c>
    </row>
    <row r="14122" ht="14.25" customHeight="1">
      <c r="A14122" s="5"/>
      <c r="B14122" s="5"/>
      <c r="C14122" s="5" t="str">
        <f>IFERROR(__xludf.DUMMYFUNCTION("""COMPUTED_VALUE"""),"")</f>
        <v/>
      </c>
      <c r="D14122" s="5">
        <v>0.0</v>
      </c>
    </row>
    <row r="14123" ht="14.25" customHeight="1">
      <c r="A14123" s="5"/>
      <c r="B14123" s="5"/>
      <c r="C14123" s="5" t="str">
        <f>IFERROR(__xludf.DUMMYFUNCTION("""COMPUTED_VALUE"""),"")</f>
        <v/>
      </c>
      <c r="D14123" s="5">
        <v>0.0</v>
      </c>
    </row>
    <row r="14124" ht="14.25" customHeight="1">
      <c r="A14124" s="5"/>
      <c r="B14124" s="5"/>
      <c r="C14124" s="5" t="str">
        <f>IFERROR(__xludf.DUMMYFUNCTION("""COMPUTED_VALUE"""),"")</f>
        <v/>
      </c>
      <c r="D14124" s="5">
        <v>0.0</v>
      </c>
    </row>
    <row r="14125" ht="14.25" customHeight="1">
      <c r="A14125" s="5"/>
      <c r="B14125" s="5"/>
      <c r="C14125" s="5" t="str">
        <f>IFERROR(__xludf.DUMMYFUNCTION("""COMPUTED_VALUE"""),"")</f>
        <v/>
      </c>
      <c r="D14125" s="5">
        <v>0.0</v>
      </c>
    </row>
    <row r="14126" ht="14.25" customHeight="1">
      <c r="A14126" s="5"/>
      <c r="B14126" s="5"/>
      <c r="C14126" s="5" t="str">
        <f>IFERROR(__xludf.DUMMYFUNCTION("""COMPUTED_VALUE"""),"")</f>
        <v/>
      </c>
      <c r="D14126" s="5">
        <v>0.0</v>
      </c>
    </row>
    <row r="14127" ht="14.25" customHeight="1">
      <c r="A14127" s="5"/>
      <c r="B14127" s="5"/>
      <c r="C14127" s="5" t="str">
        <f>IFERROR(__xludf.DUMMYFUNCTION("""COMPUTED_VALUE"""),"")</f>
        <v/>
      </c>
      <c r="D14127" s="5">
        <v>0.0</v>
      </c>
    </row>
    <row r="14128" ht="14.25" customHeight="1">
      <c r="A14128" s="5"/>
      <c r="B14128" s="5"/>
      <c r="C14128" s="5" t="str">
        <f>IFERROR(__xludf.DUMMYFUNCTION("""COMPUTED_VALUE"""),"")</f>
        <v/>
      </c>
      <c r="D14128" s="5">
        <v>0.0</v>
      </c>
    </row>
    <row r="14129" ht="14.25" customHeight="1">
      <c r="A14129" s="5"/>
      <c r="B14129" s="5"/>
      <c r="C14129" s="5" t="str">
        <f>IFERROR(__xludf.DUMMYFUNCTION("""COMPUTED_VALUE"""),"")</f>
        <v/>
      </c>
      <c r="D14129" s="5">
        <v>0.0</v>
      </c>
    </row>
    <row r="14130" ht="14.25" customHeight="1">
      <c r="A14130" s="5"/>
      <c r="B14130" s="5"/>
      <c r="C14130" s="5" t="str">
        <f>IFERROR(__xludf.DUMMYFUNCTION("""COMPUTED_VALUE"""),"")</f>
        <v/>
      </c>
      <c r="D14130" s="5">
        <v>0.0</v>
      </c>
    </row>
    <row r="14131" ht="14.25" customHeight="1">
      <c r="A14131" s="5"/>
      <c r="B14131" s="5"/>
      <c r="C14131" s="5" t="str">
        <f>IFERROR(__xludf.DUMMYFUNCTION("""COMPUTED_VALUE"""),"")</f>
        <v/>
      </c>
      <c r="D14131" s="5">
        <v>0.0</v>
      </c>
    </row>
    <row r="14132" ht="14.25" customHeight="1">
      <c r="A14132" s="5"/>
      <c r="B14132" s="5"/>
      <c r="C14132" s="5" t="str">
        <f>IFERROR(__xludf.DUMMYFUNCTION("""COMPUTED_VALUE"""),"")</f>
        <v/>
      </c>
      <c r="D14132" s="5">
        <v>0.0</v>
      </c>
    </row>
    <row r="14133" ht="14.25" customHeight="1">
      <c r="A14133" s="5"/>
      <c r="B14133" s="5"/>
      <c r="C14133" s="5" t="str">
        <f>IFERROR(__xludf.DUMMYFUNCTION("""COMPUTED_VALUE"""),"")</f>
        <v/>
      </c>
      <c r="D14133" s="5">
        <v>0.0</v>
      </c>
    </row>
    <row r="14134" ht="14.25" customHeight="1">
      <c r="A14134" s="5"/>
      <c r="B14134" s="5"/>
      <c r="C14134" s="5" t="str">
        <f>IFERROR(__xludf.DUMMYFUNCTION("""COMPUTED_VALUE"""),"")</f>
        <v/>
      </c>
      <c r="D14134" s="5">
        <v>0.0</v>
      </c>
    </row>
    <row r="14135" ht="14.25" customHeight="1">
      <c r="A14135" s="5"/>
      <c r="B14135" s="5"/>
      <c r="C14135" s="5" t="str">
        <f>IFERROR(__xludf.DUMMYFUNCTION("""COMPUTED_VALUE"""),"")</f>
        <v/>
      </c>
      <c r="D14135" s="5">
        <v>0.0</v>
      </c>
    </row>
    <row r="14136" ht="14.25" customHeight="1">
      <c r="A14136" s="5"/>
      <c r="B14136" s="5"/>
      <c r="C14136" s="5" t="str">
        <f>IFERROR(__xludf.DUMMYFUNCTION("""COMPUTED_VALUE"""),"")</f>
        <v/>
      </c>
      <c r="D14136" s="5">
        <v>0.0</v>
      </c>
    </row>
    <row r="14137" ht="14.25" customHeight="1">
      <c r="A14137" s="5"/>
      <c r="B14137" s="5"/>
      <c r="C14137" s="5" t="str">
        <f>IFERROR(__xludf.DUMMYFUNCTION("""COMPUTED_VALUE"""),"")</f>
        <v/>
      </c>
      <c r="D14137" s="5">
        <v>0.0</v>
      </c>
    </row>
    <row r="14138" ht="14.25" customHeight="1">
      <c r="A14138" s="5"/>
      <c r="B14138" s="5"/>
      <c r="C14138" s="5" t="str">
        <f>IFERROR(__xludf.DUMMYFUNCTION("""COMPUTED_VALUE"""),"")</f>
        <v/>
      </c>
      <c r="D14138" s="5">
        <v>0.0</v>
      </c>
    </row>
    <row r="14139" ht="14.25" customHeight="1">
      <c r="A14139" s="5"/>
      <c r="B14139" s="5"/>
      <c r="C14139" s="5" t="str">
        <f>IFERROR(__xludf.DUMMYFUNCTION("""COMPUTED_VALUE"""),"")</f>
        <v/>
      </c>
      <c r="D14139" s="5">
        <v>0.0</v>
      </c>
    </row>
    <row r="14140" ht="14.25" customHeight="1">
      <c r="A14140" s="5"/>
      <c r="B14140" s="5"/>
      <c r="C14140" s="5" t="str">
        <f>IFERROR(__xludf.DUMMYFUNCTION("""COMPUTED_VALUE"""),"")</f>
        <v/>
      </c>
      <c r="D14140" s="5">
        <v>0.0</v>
      </c>
    </row>
    <row r="14141" ht="14.25" customHeight="1">
      <c r="A14141" s="5"/>
      <c r="B14141" s="5"/>
      <c r="C14141" s="5" t="str">
        <f>IFERROR(__xludf.DUMMYFUNCTION("""COMPUTED_VALUE"""),"")</f>
        <v/>
      </c>
      <c r="D14141" s="5">
        <v>0.0</v>
      </c>
    </row>
    <row r="14142" ht="14.25" customHeight="1">
      <c r="A14142" s="5"/>
      <c r="B14142" s="5"/>
      <c r="C14142" s="5" t="str">
        <f>IFERROR(__xludf.DUMMYFUNCTION("""COMPUTED_VALUE"""),"")</f>
        <v/>
      </c>
      <c r="D14142" s="5">
        <v>0.0</v>
      </c>
    </row>
    <row r="14143" ht="14.25" customHeight="1">
      <c r="A14143" s="5"/>
      <c r="B14143" s="5"/>
      <c r="C14143" s="5" t="str">
        <f>IFERROR(__xludf.DUMMYFUNCTION("""COMPUTED_VALUE"""),"")</f>
        <v/>
      </c>
      <c r="D14143" s="5">
        <v>0.0</v>
      </c>
    </row>
    <row r="14144" ht="14.25" customHeight="1">
      <c r="A14144" s="5"/>
      <c r="B14144" s="5"/>
      <c r="C14144" s="5" t="str">
        <f>IFERROR(__xludf.DUMMYFUNCTION("""COMPUTED_VALUE"""),"")</f>
        <v/>
      </c>
      <c r="D14144" s="5">
        <v>0.0</v>
      </c>
    </row>
    <row r="14145" ht="14.25" customHeight="1">
      <c r="A14145" s="5"/>
      <c r="B14145" s="5"/>
      <c r="C14145" s="5" t="str">
        <f>IFERROR(__xludf.DUMMYFUNCTION("""COMPUTED_VALUE"""),"")</f>
        <v/>
      </c>
      <c r="D14145" s="5">
        <v>0.0</v>
      </c>
    </row>
    <row r="14146" ht="14.25" customHeight="1">
      <c r="A14146" s="5"/>
      <c r="B14146" s="5"/>
      <c r="C14146" s="5" t="str">
        <f>IFERROR(__xludf.DUMMYFUNCTION("""COMPUTED_VALUE"""),"")</f>
        <v/>
      </c>
      <c r="D14146" s="5">
        <v>0.0</v>
      </c>
    </row>
    <row r="14147" ht="14.25" customHeight="1">
      <c r="A14147" s="5"/>
      <c r="B14147" s="5"/>
      <c r="C14147" s="5" t="str">
        <f>IFERROR(__xludf.DUMMYFUNCTION("""COMPUTED_VALUE"""),"")</f>
        <v/>
      </c>
      <c r="D14147" s="5">
        <v>0.0</v>
      </c>
    </row>
    <row r="14148" ht="14.25" customHeight="1">
      <c r="A14148" s="5"/>
      <c r="B14148" s="5"/>
      <c r="C14148" s="5" t="str">
        <f>IFERROR(__xludf.DUMMYFUNCTION("""COMPUTED_VALUE"""),"")</f>
        <v/>
      </c>
      <c r="D14148" s="5">
        <v>0.0</v>
      </c>
    </row>
    <row r="14149" ht="14.25" customHeight="1">
      <c r="A14149" s="5"/>
      <c r="B14149" s="5"/>
      <c r="C14149" s="5" t="str">
        <f>IFERROR(__xludf.DUMMYFUNCTION("""COMPUTED_VALUE"""),"")</f>
        <v/>
      </c>
      <c r="D14149" s="5">
        <v>0.0</v>
      </c>
    </row>
    <row r="14150" ht="14.25" customHeight="1">
      <c r="A14150" s="5"/>
      <c r="B14150" s="5"/>
      <c r="C14150" s="5" t="str">
        <f>IFERROR(__xludf.DUMMYFUNCTION("""COMPUTED_VALUE"""),"")</f>
        <v/>
      </c>
      <c r="D14150" s="5">
        <v>0.0</v>
      </c>
    </row>
    <row r="14151" ht="14.25" customHeight="1">
      <c r="A14151" s="5"/>
      <c r="B14151" s="5"/>
      <c r="C14151" s="5" t="str">
        <f>IFERROR(__xludf.DUMMYFUNCTION("""COMPUTED_VALUE"""),"")</f>
        <v/>
      </c>
      <c r="D14151" s="5">
        <v>0.0</v>
      </c>
    </row>
    <row r="14152" ht="14.25" customHeight="1">
      <c r="A14152" s="5"/>
      <c r="B14152" s="5"/>
      <c r="C14152" s="5" t="str">
        <f>IFERROR(__xludf.DUMMYFUNCTION("""COMPUTED_VALUE"""),"")</f>
        <v/>
      </c>
      <c r="D14152" s="5">
        <v>0.0</v>
      </c>
    </row>
    <row r="14153" ht="14.25" customHeight="1">
      <c r="A14153" s="5"/>
      <c r="B14153" s="5"/>
      <c r="C14153" s="5" t="str">
        <f>IFERROR(__xludf.DUMMYFUNCTION("""COMPUTED_VALUE"""),"")</f>
        <v/>
      </c>
      <c r="D14153" s="5">
        <v>0.0</v>
      </c>
    </row>
    <row r="14154" ht="14.25" customHeight="1">
      <c r="A14154" s="5"/>
      <c r="B14154" s="5"/>
      <c r="C14154" s="5" t="str">
        <f>IFERROR(__xludf.DUMMYFUNCTION("""COMPUTED_VALUE"""),"")</f>
        <v/>
      </c>
      <c r="D14154" s="5">
        <v>0.0</v>
      </c>
    </row>
    <row r="14155" ht="14.25" customHeight="1">
      <c r="A14155" s="5"/>
      <c r="B14155" s="5"/>
      <c r="C14155" s="5" t="str">
        <f>IFERROR(__xludf.DUMMYFUNCTION("""COMPUTED_VALUE"""),"")</f>
        <v/>
      </c>
      <c r="D14155" s="5">
        <v>0.0</v>
      </c>
    </row>
    <row r="14156" ht="14.25" customHeight="1">
      <c r="A14156" s="5"/>
      <c r="B14156" s="5"/>
      <c r="C14156" s="5" t="str">
        <f>IFERROR(__xludf.DUMMYFUNCTION("""COMPUTED_VALUE"""),"")</f>
        <v/>
      </c>
      <c r="D14156" s="5">
        <v>0.0</v>
      </c>
    </row>
    <row r="14157" ht="14.25" customHeight="1">
      <c r="A14157" s="5"/>
      <c r="B14157" s="5"/>
      <c r="C14157" s="5" t="str">
        <f>IFERROR(__xludf.DUMMYFUNCTION("""COMPUTED_VALUE"""),"")</f>
        <v/>
      </c>
      <c r="D14157" s="5">
        <v>0.0</v>
      </c>
    </row>
    <row r="14158" ht="14.25" customHeight="1">
      <c r="A14158" s="5"/>
      <c r="B14158" s="5"/>
      <c r="C14158" s="5" t="str">
        <f>IFERROR(__xludf.DUMMYFUNCTION("""COMPUTED_VALUE"""),"")</f>
        <v/>
      </c>
      <c r="D14158" s="5">
        <v>0.0</v>
      </c>
    </row>
    <row r="14159" ht="14.25" customHeight="1">
      <c r="A14159" s="5"/>
      <c r="B14159" s="5"/>
      <c r="C14159" s="5" t="str">
        <f>IFERROR(__xludf.DUMMYFUNCTION("""COMPUTED_VALUE"""),"")</f>
        <v/>
      </c>
      <c r="D14159" s="5">
        <v>0.0</v>
      </c>
    </row>
    <row r="14160" ht="14.25" customHeight="1">
      <c r="A14160" s="5"/>
      <c r="B14160" s="5"/>
      <c r="C14160" s="5" t="str">
        <f>IFERROR(__xludf.DUMMYFUNCTION("""COMPUTED_VALUE"""),"")</f>
        <v/>
      </c>
      <c r="D14160" s="5">
        <v>0.0</v>
      </c>
    </row>
    <row r="14161" ht="14.25" customHeight="1">
      <c r="A14161" s="5"/>
      <c r="B14161" s="5"/>
      <c r="C14161" s="5" t="str">
        <f>IFERROR(__xludf.DUMMYFUNCTION("""COMPUTED_VALUE"""),"")</f>
        <v/>
      </c>
      <c r="D14161" s="5">
        <v>0.0</v>
      </c>
    </row>
    <row r="14162" ht="14.25" customHeight="1">
      <c r="A14162" s="5"/>
      <c r="B14162" s="5"/>
      <c r="C14162" s="5" t="str">
        <f>IFERROR(__xludf.DUMMYFUNCTION("""COMPUTED_VALUE"""),"")</f>
        <v/>
      </c>
      <c r="D14162" s="5">
        <v>0.0</v>
      </c>
    </row>
    <row r="14163" ht="14.25" customHeight="1">
      <c r="A14163" s="5"/>
      <c r="B14163" s="5"/>
      <c r="C14163" s="5" t="str">
        <f>IFERROR(__xludf.DUMMYFUNCTION("""COMPUTED_VALUE"""),"")</f>
        <v/>
      </c>
      <c r="D14163" s="5">
        <v>0.0</v>
      </c>
    </row>
    <row r="14164" ht="14.25" customHeight="1">
      <c r="A14164" s="5"/>
      <c r="B14164" s="5"/>
      <c r="C14164" s="5" t="str">
        <f>IFERROR(__xludf.DUMMYFUNCTION("""COMPUTED_VALUE"""),"")</f>
        <v/>
      </c>
      <c r="D14164" s="5">
        <v>0.0</v>
      </c>
    </row>
    <row r="14165" ht="14.25" customHeight="1">
      <c r="A14165" s="5"/>
      <c r="B14165" s="5"/>
      <c r="C14165" s="5" t="str">
        <f>IFERROR(__xludf.DUMMYFUNCTION("""COMPUTED_VALUE"""),"")</f>
        <v/>
      </c>
      <c r="D14165" s="5">
        <v>0.0</v>
      </c>
    </row>
    <row r="14166" ht="14.25" customHeight="1">
      <c r="A14166" s="5"/>
      <c r="B14166" s="5"/>
      <c r="C14166" s="5" t="str">
        <f>IFERROR(__xludf.DUMMYFUNCTION("""COMPUTED_VALUE"""),"")</f>
        <v/>
      </c>
      <c r="D14166" s="5">
        <v>0.0</v>
      </c>
    </row>
    <row r="14167" ht="14.25" customHeight="1">
      <c r="A14167" s="5"/>
      <c r="B14167" s="5"/>
      <c r="C14167" s="5" t="str">
        <f>IFERROR(__xludf.DUMMYFUNCTION("""COMPUTED_VALUE"""),"")</f>
        <v/>
      </c>
      <c r="D14167" s="5">
        <v>0.0</v>
      </c>
    </row>
    <row r="14168" ht="14.25" customHeight="1">
      <c r="A14168" s="5"/>
      <c r="B14168" s="5"/>
      <c r="C14168" s="5" t="str">
        <f>IFERROR(__xludf.DUMMYFUNCTION("""COMPUTED_VALUE"""),"")</f>
        <v/>
      </c>
      <c r="D14168" s="5">
        <v>0.0</v>
      </c>
    </row>
    <row r="14169" ht="14.25" customHeight="1">
      <c r="A14169" s="5"/>
      <c r="B14169" s="5"/>
      <c r="C14169" s="5" t="str">
        <f>IFERROR(__xludf.DUMMYFUNCTION("""COMPUTED_VALUE"""),"")</f>
        <v/>
      </c>
      <c r="D14169" s="5">
        <v>0.0</v>
      </c>
    </row>
    <row r="14170" ht="14.25" customHeight="1">
      <c r="A14170" s="5"/>
      <c r="B14170" s="5"/>
      <c r="C14170" s="5" t="str">
        <f>IFERROR(__xludf.DUMMYFUNCTION("""COMPUTED_VALUE"""),"")</f>
        <v/>
      </c>
      <c r="D14170" s="5">
        <v>0.0</v>
      </c>
    </row>
    <row r="14171" ht="14.25" customHeight="1">
      <c r="A14171" s="5"/>
      <c r="B14171" s="5"/>
      <c r="C14171" s="5" t="str">
        <f>IFERROR(__xludf.DUMMYFUNCTION("""COMPUTED_VALUE"""),"")</f>
        <v/>
      </c>
      <c r="D14171" s="5">
        <v>0.0</v>
      </c>
    </row>
    <row r="14172" ht="14.25" customHeight="1">
      <c r="A14172" s="5"/>
      <c r="B14172" s="5"/>
      <c r="C14172" s="5" t="str">
        <f>IFERROR(__xludf.DUMMYFUNCTION("""COMPUTED_VALUE"""),"")</f>
        <v/>
      </c>
      <c r="D14172" s="5">
        <v>0.0</v>
      </c>
    </row>
    <row r="14173" ht="14.25" customHeight="1">
      <c r="A14173" s="5"/>
      <c r="B14173" s="5"/>
      <c r="C14173" s="5" t="str">
        <f>IFERROR(__xludf.DUMMYFUNCTION("""COMPUTED_VALUE"""),"")</f>
        <v/>
      </c>
      <c r="D14173" s="5">
        <v>0.0</v>
      </c>
    </row>
    <row r="14174" ht="14.25" customHeight="1">
      <c r="A14174" s="5"/>
      <c r="B14174" s="5"/>
      <c r="C14174" s="5" t="str">
        <f>IFERROR(__xludf.DUMMYFUNCTION("""COMPUTED_VALUE"""),"")</f>
        <v/>
      </c>
      <c r="D14174" s="5">
        <v>0.0</v>
      </c>
    </row>
    <row r="14175" ht="14.25" customHeight="1">
      <c r="A14175" s="5"/>
      <c r="B14175" s="5"/>
      <c r="C14175" s="5" t="str">
        <f>IFERROR(__xludf.DUMMYFUNCTION("""COMPUTED_VALUE"""),"")</f>
        <v/>
      </c>
      <c r="D14175" s="5">
        <v>0.0</v>
      </c>
    </row>
    <row r="14176" ht="14.25" customHeight="1">
      <c r="A14176" s="5"/>
      <c r="B14176" s="5"/>
      <c r="C14176" s="5" t="str">
        <f>IFERROR(__xludf.DUMMYFUNCTION("""COMPUTED_VALUE"""),"")</f>
        <v/>
      </c>
      <c r="D14176" s="5">
        <v>0.0</v>
      </c>
    </row>
    <row r="14177" ht="14.25" customHeight="1">
      <c r="A14177" s="5"/>
      <c r="B14177" s="5"/>
      <c r="C14177" s="5" t="str">
        <f>IFERROR(__xludf.DUMMYFUNCTION("""COMPUTED_VALUE"""),"")</f>
        <v/>
      </c>
      <c r="D14177" s="5">
        <v>0.0</v>
      </c>
    </row>
    <row r="14178" ht="14.25" customHeight="1">
      <c r="A14178" s="5"/>
      <c r="B14178" s="5"/>
      <c r="C14178" s="5" t="str">
        <f>IFERROR(__xludf.DUMMYFUNCTION("""COMPUTED_VALUE"""),"")</f>
        <v/>
      </c>
      <c r="D14178" s="5">
        <v>0.0</v>
      </c>
    </row>
    <row r="14179" ht="14.25" customHeight="1">
      <c r="A14179" s="5"/>
      <c r="B14179" s="5"/>
      <c r="C14179" s="5" t="str">
        <f>IFERROR(__xludf.DUMMYFUNCTION("""COMPUTED_VALUE"""),"")</f>
        <v/>
      </c>
      <c r="D14179" s="5">
        <v>0.0</v>
      </c>
    </row>
    <row r="14180" ht="14.25" customHeight="1">
      <c r="A14180" s="5"/>
      <c r="B14180" s="5"/>
      <c r="C14180" s="5" t="str">
        <f>IFERROR(__xludf.DUMMYFUNCTION("""COMPUTED_VALUE"""),"")</f>
        <v/>
      </c>
      <c r="D14180" s="5">
        <v>0.0</v>
      </c>
    </row>
    <row r="14181" ht="14.25" customHeight="1">
      <c r="A14181" s="5"/>
      <c r="B14181" s="5"/>
      <c r="C14181" s="5" t="str">
        <f>IFERROR(__xludf.DUMMYFUNCTION("""COMPUTED_VALUE"""),"")</f>
        <v/>
      </c>
      <c r="D14181" s="5">
        <v>0.0</v>
      </c>
    </row>
    <row r="14182" ht="14.25" customHeight="1">
      <c r="A14182" s="5"/>
      <c r="B14182" s="5"/>
      <c r="C14182" s="5" t="str">
        <f>IFERROR(__xludf.DUMMYFUNCTION("""COMPUTED_VALUE"""),"")</f>
        <v/>
      </c>
      <c r="D14182" s="5">
        <v>0.0</v>
      </c>
    </row>
    <row r="14183" ht="14.25" customHeight="1">
      <c r="A14183" s="5"/>
      <c r="B14183" s="5"/>
      <c r="C14183" s="5" t="str">
        <f>IFERROR(__xludf.DUMMYFUNCTION("""COMPUTED_VALUE"""),"")</f>
        <v/>
      </c>
      <c r="D14183" s="5">
        <v>0.0</v>
      </c>
    </row>
    <row r="14184" ht="14.25" customHeight="1">
      <c r="A14184" s="5"/>
      <c r="B14184" s="5"/>
      <c r="C14184" s="5" t="str">
        <f>IFERROR(__xludf.DUMMYFUNCTION("""COMPUTED_VALUE"""),"")</f>
        <v/>
      </c>
      <c r="D14184" s="5">
        <v>0.0</v>
      </c>
    </row>
    <row r="14185" ht="14.25" customHeight="1">
      <c r="A14185" s="5"/>
      <c r="B14185" s="5"/>
      <c r="C14185" s="5" t="str">
        <f>IFERROR(__xludf.DUMMYFUNCTION("""COMPUTED_VALUE"""),"")</f>
        <v/>
      </c>
      <c r="D14185" s="5">
        <v>0.0</v>
      </c>
    </row>
    <row r="14186" ht="14.25" customHeight="1">
      <c r="A14186" s="5"/>
      <c r="B14186" s="5"/>
      <c r="C14186" s="5" t="str">
        <f>IFERROR(__xludf.DUMMYFUNCTION("""COMPUTED_VALUE"""),"")</f>
        <v/>
      </c>
      <c r="D14186" s="5">
        <v>0.0</v>
      </c>
    </row>
    <row r="14187" ht="14.25" customHeight="1">
      <c r="A14187" s="5"/>
      <c r="B14187" s="5"/>
      <c r="C14187" s="5" t="str">
        <f>IFERROR(__xludf.DUMMYFUNCTION("""COMPUTED_VALUE"""),"")</f>
        <v/>
      </c>
      <c r="D14187" s="5">
        <v>0.0</v>
      </c>
    </row>
    <row r="14188" ht="14.25" customHeight="1">
      <c r="A14188" s="5"/>
      <c r="B14188" s="5"/>
      <c r="C14188" s="5" t="str">
        <f>IFERROR(__xludf.DUMMYFUNCTION("""COMPUTED_VALUE"""),"")</f>
        <v/>
      </c>
      <c r="D14188" s="5">
        <v>0.0</v>
      </c>
    </row>
    <row r="14189" ht="14.25" customHeight="1">
      <c r="A14189" s="5"/>
      <c r="B14189" s="5"/>
      <c r="C14189" s="5" t="str">
        <f>IFERROR(__xludf.DUMMYFUNCTION("""COMPUTED_VALUE"""),"")</f>
        <v/>
      </c>
      <c r="D14189" s="5">
        <v>0.0</v>
      </c>
    </row>
    <row r="14190" ht="14.25" customHeight="1">
      <c r="A14190" s="5"/>
      <c r="B14190" s="5"/>
      <c r="C14190" s="5" t="str">
        <f>IFERROR(__xludf.DUMMYFUNCTION("""COMPUTED_VALUE"""),"")</f>
        <v/>
      </c>
      <c r="D14190" s="5">
        <v>0.0</v>
      </c>
    </row>
    <row r="14191" ht="14.25" customHeight="1">
      <c r="A14191" s="5"/>
      <c r="B14191" s="5"/>
      <c r="C14191" s="5" t="str">
        <f>IFERROR(__xludf.DUMMYFUNCTION("""COMPUTED_VALUE"""),"")</f>
        <v/>
      </c>
      <c r="D14191" s="5">
        <v>0.0</v>
      </c>
    </row>
    <row r="14192" ht="14.25" customHeight="1">
      <c r="A14192" s="5"/>
      <c r="B14192" s="5"/>
      <c r="C14192" s="5" t="str">
        <f>IFERROR(__xludf.DUMMYFUNCTION("""COMPUTED_VALUE"""),"")</f>
        <v/>
      </c>
      <c r="D14192" s="5">
        <v>0.0</v>
      </c>
    </row>
    <row r="14193" ht="14.25" customHeight="1">
      <c r="A14193" s="5"/>
      <c r="B14193" s="5"/>
      <c r="C14193" s="5" t="str">
        <f>IFERROR(__xludf.DUMMYFUNCTION("""COMPUTED_VALUE"""),"")</f>
        <v/>
      </c>
      <c r="D14193" s="5">
        <v>0.0</v>
      </c>
    </row>
    <row r="14194" ht="14.25" customHeight="1">
      <c r="A14194" s="5"/>
      <c r="B14194" s="5"/>
      <c r="C14194" s="5" t="str">
        <f>IFERROR(__xludf.DUMMYFUNCTION("""COMPUTED_VALUE"""),"")</f>
        <v/>
      </c>
      <c r="D14194" s="5">
        <v>0.0</v>
      </c>
    </row>
    <row r="14195" ht="14.25" customHeight="1">
      <c r="A14195" s="5"/>
      <c r="B14195" s="5"/>
      <c r="C14195" s="5" t="str">
        <f>IFERROR(__xludf.DUMMYFUNCTION("""COMPUTED_VALUE"""),"")</f>
        <v/>
      </c>
      <c r="D14195" s="5">
        <v>0.0</v>
      </c>
    </row>
    <row r="14196" ht="14.25" customHeight="1">
      <c r="A14196" s="5"/>
      <c r="B14196" s="5"/>
      <c r="C14196" s="5" t="str">
        <f>IFERROR(__xludf.DUMMYFUNCTION("""COMPUTED_VALUE"""),"")</f>
        <v/>
      </c>
      <c r="D14196" s="5">
        <v>0.0</v>
      </c>
    </row>
    <row r="14197" ht="14.25" customHeight="1">
      <c r="A14197" s="5"/>
      <c r="B14197" s="5"/>
      <c r="C14197" s="5" t="str">
        <f>IFERROR(__xludf.DUMMYFUNCTION("""COMPUTED_VALUE"""),"")</f>
        <v/>
      </c>
      <c r="D14197" s="5">
        <v>0.0</v>
      </c>
    </row>
    <row r="14198" ht="14.25" customHeight="1">
      <c r="A14198" s="5"/>
      <c r="B14198" s="5"/>
      <c r="C14198" s="5" t="str">
        <f>IFERROR(__xludf.DUMMYFUNCTION("""COMPUTED_VALUE"""),"")</f>
        <v/>
      </c>
      <c r="D14198" s="5">
        <v>0.0</v>
      </c>
    </row>
    <row r="14199" ht="14.25" customHeight="1">
      <c r="A14199" s="5"/>
      <c r="B14199" s="5"/>
      <c r="C14199" s="5" t="str">
        <f>IFERROR(__xludf.DUMMYFUNCTION("""COMPUTED_VALUE"""),"")</f>
        <v/>
      </c>
      <c r="D14199" s="5">
        <v>0.0</v>
      </c>
    </row>
    <row r="14200" ht="14.25" customHeight="1">
      <c r="A14200" s="5"/>
      <c r="B14200" s="5"/>
      <c r="C14200" s="5" t="str">
        <f>IFERROR(__xludf.DUMMYFUNCTION("""COMPUTED_VALUE"""),"")</f>
        <v/>
      </c>
      <c r="D14200" s="5">
        <v>0.0</v>
      </c>
    </row>
    <row r="14201" ht="14.25" customHeight="1">
      <c r="A14201" s="5"/>
      <c r="B14201" s="5"/>
      <c r="C14201" s="5" t="str">
        <f>IFERROR(__xludf.DUMMYFUNCTION("""COMPUTED_VALUE"""),"")</f>
        <v/>
      </c>
      <c r="D14201" s="5">
        <v>0.0</v>
      </c>
    </row>
    <row r="14202" ht="14.25" customHeight="1">
      <c r="A14202" s="5"/>
      <c r="B14202" s="5"/>
      <c r="C14202" s="5" t="str">
        <f>IFERROR(__xludf.DUMMYFUNCTION("""COMPUTED_VALUE"""),"")</f>
        <v/>
      </c>
      <c r="D14202" s="5">
        <v>0.0</v>
      </c>
    </row>
    <row r="14203" ht="14.25" customHeight="1">
      <c r="A14203" s="5"/>
      <c r="B14203" s="5"/>
      <c r="C14203" s="5" t="str">
        <f>IFERROR(__xludf.DUMMYFUNCTION("""COMPUTED_VALUE"""),"")</f>
        <v/>
      </c>
      <c r="D14203" s="5">
        <v>0.0</v>
      </c>
    </row>
    <row r="14204" ht="14.25" customHeight="1">
      <c r="A14204" s="5"/>
      <c r="B14204" s="5"/>
      <c r="C14204" s="5" t="str">
        <f>IFERROR(__xludf.DUMMYFUNCTION("""COMPUTED_VALUE"""),"")</f>
        <v/>
      </c>
      <c r="D14204" s="5">
        <v>0.0</v>
      </c>
    </row>
    <row r="14205" ht="14.25" customHeight="1">
      <c r="A14205" s="5"/>
      <c r="B14205" s="5"/>
      <c r="C14205" s="5" t="str">
        <f>IFERROR(__xludf.DUMMYFUNCTION("""COMPUTED_VALUE"""),"")</f>
        <v/>
      </c>
      <c r="D14205" s="5">
        <v>0.0</v>
      </c>
    </row>
    <row r="14206" ht="14.25" customHeight="1">
      <c r="A14206" s="5"/>
      <c r="B14206" s="5"/>
      <c r="C14206" s="5" t="str">
        <f>IFERROR(__xludf.DUMMYFUNCTION("""COMPUTED_VALUE"""),"")</f>
        <v/>
      </c>
      <c r="D14206" s="5">
        <v>0.0</v>
      </c>
    </row>
    <row r="14207" ht="14.25" customHeight="1">
      <c r="A14207" s="5"/>
      <c r="B14207" s="5"/>
      <c r="C14207" s="5" t="str">
        <f>IFERROR(__xludf.DUMMYFUNCTION("""COMPUTED_VALUE"""),"")</f>
        <v/>
      </c>
      <c r="D14207" s="5">
        <v>0.0</v>
      </c>
    </row>
    <row r="14208" ht="14.25" customHeight="1">
      <c r="A14208" s="5"/>
      <c r="B14208" s="5"/>
      <c r="C14208" s="5" t="str">
        <f>IFERROR(__xludf.DUMMYFUNCTION("""COMPUTED_VALUE"""),"")</f>
        <v/>
      </c>
      <c r="D14208" s="5">
        <v>0.0</v>
      </c>
    </row>
    <row r="14209" ht="14.25" customHeight="1">
      <c r="A14209" s="5"/>
      <c r="B14209" s="5"/>
      <c r="C14209" s="5" t="str">
        <f>IFERROR(__xludf.DUMMYFUNCTION("""COMPUTED_VALUE"""),"")</f>
        <v/>
      </c>
      <c r="D14209" s="5">
        <v>0.0</v>
      </c>
    </row>
    <row r="14210" ht="14.25" customHeight="1">
      <c r="A14210" s="5"/>
      <c r="B14210" s="5"/>
      <c r="C14210" s="5" t="str">
        <f>IFERROR(__xludf.DUMMYFUNCTION("""COMPUTED_VALUE"""),"")</f>
        <v/>
      </c>
      <c r="D14210" s="5">
        <v>0.0</v>
      </c>
    </row>
    <row r="14211" ht="14.25" customHeight="1">
      <c r="A14211" s="5"/>
      <c r="B14211" s="5"/>
      <c r="C14211" s="5" t="str">
        <f>IFERROR(__xludf.DUMMYFUNCTION("""COMPUTED_VALUE"""),"")</f>
        <v/>
      </c>
      <c r="D14211" s="5">
        <v>0.0</v>
      </c>
    </row>
    <row r="14212" ht="14.25" customHeight="1">
      <c r="A14212" s="5"/>
      <c r="B14212" s="5"/>
      <c r="C14212" s="5" t="str">
        <f>IFERROR(__xludf.DUMMYFUNCTION("""COMPUTED_VALUE"""),"")</f>
        <v/>
      </c>
      <c r="D14212" s="5">
        <v>0.0</v>
      </c>
    </row>
    <row r="14213" ht="14.25" customHeight="1">
      <c r="A14213" s="5"/>
      <c r="B14213" s="5"/>
      <c r="C14213" s="5" t="str">
        <f>IFERROR(__xludf.DUMMYFUNCTION("""COMPUTED_VALUE"""),"")</f>
        <v/>
      </c>
      <c r="D14213" s="5">
        <v>0.0</v>
      </c>
    </row>
    <row r="14214" ht="14.25" customHeight="1">
      <c r="A14214" s="5"/>
      <c r="B14214" s="5"/>
      <c r="C14214" s="5" t="str">
        <f>IFERROR(__xludf.DUMMYFUNCTION("""COMPUTED_VALUE"""),"")</f>
        <v/>
      </c>
      <c r="D14214" s="5">
        <v>0.0</v>
      </c>
    </row>
    <row r="14215" ht="14.25" customHeight="1">
      <c r="A14215" s="5"/>
      <c r="B14215" s="5"/>
      <c r="C14215" s="5" t="str">
        <f>IFERROR(__xludf.DUMMYFUNCTION("""COMPUTED_VALUE"""),"")</f>
        <v/>
      </c>
      <c r="D14215" s="5">
        <v>0.0</v>
      </c>
    </row>
    <row r="14216" ht="14.25" customHeight="1">
      <c r="A14216" s="5"/>
      <c r="B14216" s="5"/>
      <c r="C14216" s="5" t="str">
        <f>IFERROR(__xludf.DUMMYFUNCTION("""COMPUTED_VALUE"""),"")</f>
        <v/>
      </c>
      <c r="D14216" s="5">
        <v>0.0</v>
      </c>
    </row>
    <row r="14217" ht="14.25" customHeight="1">
      <c r="A14217" s="5"/>
      <c r="B14217" s="5"/>
      <c r="C14217" s="5" t="str">
        <f>IFERROR(__xludf.DUMMYFUNCTION("""COMPUTED_VALUE"""),"")</f>
        <v/>
      </c>
      <c r="D14217" s="5">
        <v>0.0</v>
      </c>
    </row>
    <row r="14218" ht="14.25" customHeight="1">
      <c r="A14218" s="5"/>
      <c r="B14218" s="5"/>
      <c r="C14218" s="5" t="str">
        <f>IFERROR(__xludf.DUMMYFUNCTION("""COMPUTED_VALUE"""),"")</f>
        <v/>
      </c>
      <c r="D14218" s="5">
        <v>0.0</v>
      </c>
    </row>
    <row r="14219" ht="14.25" customHeight="1">
      <c r="A14219" s="5"/>
      <c r="B14219" s="5"/>
      <c r="C14219" s="5" t="str">
        <f>IFERROR(__xludf.DUMMYFUNCTION("""COMPUTED_VALUE"""),"")</f>
        <v/>
      </c>
      <c r="D14219" s="5">
        <v>0.0</v>
      </c>
    </row>
    <row r="14220" ht="14.25" customHeight="1">
      <c r="A14220" s="5"/>
      <c r="B14220" s="5"/>
      <c r="C14220" s="5" t="str">
        <f>IFERROR(__xludf.DUMMYFUNCTION("""COMPUTED_VALUE"""),"")</f>
        <v/>
      </c>
      <c r="D14220" s="5">
        <v>0.0</v>
      </c>
    </row>
    <row r="14221" ht="14.25" customHeight="1">
      <c r="A14221" s="5"/>
      <c r="B14221" s="5"/>
      <c r="C14221" s="5" t="str">
        <f>IFERROR(__xludf.DUMMYFUNCTION("""COMPUTED_VALUE"""),"")</f>
        <v/>
      </c>
      <c r="D14221" s="5">
        <v>0.0</v>
      </c>
    </row>
    <row r="14222" ht="14.25" customHeight="1">
      <c r="A14222" s="5"/>
      <c r="B14222" s="5"/>
      <c r="C14222" s="5" t="str">
        <f>IFERROR(__xludf.DUMMYFUNCTION("""COMPUTED_VALUE"""),"")</f>
        <v/>
      </c>
      <c r="D14222" s="5">
        <v>0.0</v>
      </c>
    </row>
    <row r="14223" ht="14.25" customHeight="1">
      <c r="A14223" s="5"/>
      <c r="B14223" s="5"/>
      <c r="C14223" s="5" t="str">
        <f>IFERROR(__xludf.DUMMYFUNCTION("""COMPUTED_VALUE"""),"")</f>
        <v/>
      </c>
      <c r="D14223" s="5">
        <v>0.0</v>
      </c>
    </row>
    <row r="14224" ht="14.25" customHeight="1">
      <c r="A14224" s="5"/>
      <c r="B14224" s="5"/>
      <c r="C14224" s="5" t="str">
        <f>IFERROR(__xludf.DUMMYFUNCTION("""COMPUTED_VALUE"""),"")</f>
        <v/>
      </c>
      <c r="D14224" s="5">
        <v>0.0</v>
      </c>
    </row>
    <row r="14225" ht="14.25" customHeight="1">
      <c r="A14225" s="5"/>
      <c r="B14225" s="5"/>
      <c r="C14225" s="5" t="str">
        <f>IFERROR(__xludf.DUMMYFUNCTION("""COMPUTED_VALUE"""),"")</f>
        <v/>
      </c>
      <c r="D14225" s="5">
        <v>0.0</v>
      </c>
    </row>
    <row r="14226" ht="14.25" customHeight="1">
      <c r="A14226" s="5"/>
      <c r="B14226" s="5"/>
      <c r="C14226" s="5" t="str">
        <f>IFERROR(__xludf.DUMMYFUNCTION("""COMPUTED_VALUE"""),"")</f>
        <v/>
      </c>
      <c r="D14226" s="5">
        <v>0.0</v>
      </c>
    </row>
    <row r="14227" ht="14.25" customHeight="1">
      <c r="A14227" s="5"/>
      <c r="B14227" s="5"/>
      <c r="C14227" s="5" t="str">
        <f>IFERROR(__xludf.DUMMYFUNCTION("""COMPUTED_VALUE"""),"")</f>
        <v/>
      </c>
      <c r="D14227" s="5">
        <v>0.0</v>
      </c>
    </row>
    <row r="14228" ht="14.25" customHeight="1">
      <c r="A14228" s="5"/>
      <c r="B14228" s="5"/>
      <c r="C14228" s="5" t="str">
        <f>IFERROR(__xludf.DUMMYFUNCTION("""COMPUTED_VALUE"""),"")</f>
        <v/>
      </c>
      <c r="D14228" s="5">
        <v>0.0</v>
      </c>
    </row>
    <row r="14229" ht="14.25" customHeight="1">
      <c r="A14229" s="5"/>
      <c r="B14229" s="5"/>
      <c r="C14229" s="5" t="str">
        <f>IFERROR(__xludf.DUMMYFUNCTION("""COMPUTED_VALUE"""),"")</f>
        <v/>
      </c>
      <c r="D14229" s="5">
        <v>0.0</v>
      </c>
    </row>
    <row r="14230" ht="14.25" customHeight="1">
      <c r="A14230" s="5"/>
      <c r="B14230" s="5"/>
      <c r="C14230" s="5" t="str">
        <f>IFERROR(__xludf.DUMMYFUNCTION("""COMPUTED_VALUE"""),"")</f>
        <v/>
      </c>
      <c r="D14230" s="5">
        <v>0.0</v>
      </c>
    </row>
    <row r="14231" ht="14.25" customHeight="1">
      <c r="A14231" s="5"/>
      <c r="B14231" s="5"/>
      <c r="C14231" s="5" t="str">
        <f>IFERROR(__xludf.DUMMYFUNCTION("""COMPUTED_VALUE"""),"")</f>
        <v/>
      </c>
      <c r="D14231" s="5">
        <v>0.0</v>
      </c>
    </row>
    <row r="14232" ht="14.25" customHeight="1">
      <c r="A14232" s="5"/>
      <c r="B14232" s="5"/>
      <c r="C14232" s="5" t="str">
        <f>IFERROR(__xludf.DUMMYFUNCTION("""COMPUTED_VALUE"""),"")</f>
        <v/>
      </c>
      <c r="D14232" s="5">
        <v>0.0</v>
      </c>
    </row>
    <row r="14233" ht="14.25" customHeight="1">
      <c r="A14233" s="5"/>
      <c r="B14233" s="5"/>
      <c r="C14233" s="5" t="str">
        <f>IFERROR(__xludf.DUMMYFUNCTION("""COMPUTED_VALUE"""),"")</f>
        <v/>
      </c>
      <c r="D14233" s="5">
        <v>0.0</v>
      </c>
    </row>
    <row r="14234" ht="14.25" customHeight="1">
      <c r="A14234" s="5"/>
      <c r="B14234" s="5"/>
      <c r="C14234" s="5" t="str">
        <f>IFERROR(__xludf.DUMMYFUNCTION("""COMPUTED_VALUE"""),"")</f>
        <v/>
      </c>
      <c r="D14234" s="5">
        <v>0.0</v>
      </c>
    </row>
    <row r="14235" ht="14.25" customHeight="1">
      <c r="A14235" s="5"/>
      <c r="B14235" s="5"/>
      <c r="C14235" s="5" t="str">
        <f>IFERROR(__xludf.DUMMYFUNCTION("""COMPUTED_VALUE"""),"")</f>
        <v/>
      </c>
      <c r="D14235" s="5">
        <v>0.0</v>
      </c>
    </row>
    <row r="14236" ht="14.25" customHeight="1">
      <c r="A14236" s="5"/>
      <c r="B14236" s="5"/>
      <c r="C14236" s="5" t="str">
        <f>IFERROR(__xludf.DUMMYFUNCTION("""COMPUTED_VALUE"""),"")</f>
        <v/>
      </c>
      <c r="D14236" s="5">
        <v>0.0</v>
      </c>
    </row>
    <row r="14237" ht="14.25" customHeight="1">
      <c r="A14237" s="5"/>
      <c r="B14237" s="5"/>
      <c r="C14237" s="5" t="str">
        <f>IFERROR(__xludf.DUMMYFUNCTION("""COMPUTED_VALUE"""),"")</f>
        <v/>
      </c>
      <c r="D14237" s="5">
        <v>0.0</v>
      </c>
    </row>
    <row r="14238" ht="14.25" customHeight="1">
      <c r="A14238" s="5"/>
      <c r="B14238" s="5"/>
      <c r="C14238" s="5" t="str">
        <f>IFERROR(__xludf.DUMMYFUNCTION("""COMPUTED_VALUE"""),"")</f>
        <v/>
      </c>
      <c r="D14238" s="5">
        <v>0.0</v>
      </c>
    </row>
    <row r="14239" ht="14.25" customHeight="1">
      <c r="A14239" s="5"/>
      <c r="B14239" s="5"/>
      <c r="C14239" s="5" t="str">
        <f>IFERROR(__xludf.DUMMYFUNCTION("""COMPUTED_VALUE"""),"")</f>
        <v/>
      </c>
      <c r="D14239" s="5">
        <v>0.0</v>
      </c>
    </row>
    <row r="14240" ht="14.25" customHeight="1">
      <c r="A14240" s="5"/>
      <c r="B14240" s="5"/>
      <c r="C14240" s="5" t="str">
        <f>IFERROR(__xludf.DUMMYFUNCTION("""COMPUTED_VALUE"""),"")</f>
        <v/>
      </c>
      <c r="D14240" s="5">
        <v>0.0</v>
      </c>
    </row>
    <row r="14241" ht="14.25" customHeight="1">
      <c r="A14241" s="5"/>
      <c r="B14241" s="5"/>
      <c r="C14241" s="5" t="str">
        <f>IFERROR(__xludf.DUMMYFUNCTION("""COMPUTED_VALUE"""),"")</f>
        <v/>
      </c>
      <c r="D14241" s="5">
        <v>0.0</v>
      </c>
    </row>
    <row r="14242" ht="14.25" customHeight="1">
      <c r="A14242" s="5"/>
      <c r="B14242" s="5"/>
      <c r="C14242" s="5" t="str">
        <f>IFERROR(__xludf.DUMMYFUNCTION("""COMPUTED_VALUE"""),"")</f>
        <v/>
      </c>
      <c r="D14242" s="5">
        <v>0.0</v>
      </c>
    </row>
    <row r="14243" ht="14.25" customHeight="1">
      <c r="A14243" s="5"/>
      <c r="B14243" s="5"/>
      <c r="C14243" s="5" t="str">
        <f>IFERROR(__xludf.DUMMYFUNCTION("""COMPUTED_VALUE"""),"")</f>
        <v/>
      </c>
      <c r="D14243" s="5">
        <v>0.0</v>
      </c>
    </row>
    <row r="14244" ht="14.25" customHeight="1">
      <c r="A14244" s="5"/>
      <c r="B14244" s="5"/>
      <c r="C14244" s="5" t="str">
        <f>IFERROR(__xludf.DUMMYFUNCTION("""COMPUTED_VALUE"""),"")</f>
        <v/>
      </c>
      <c r="D14244" s="5">
        <v>0.0</v>
      </c>
    </row>
    <row r="14245" ht="14.25" customHeight="1">
      <c r="A14245" s="5"/>
      <c r="B14245" s="5"/>
      <c r="C14245" s="5" t="str">
        <f>IFERROR(__xludf.DUMMYFUNCTION("""COMPUTED_VALUE"""),"")</f>
        <v/>
      </c>
      <c r="D14245" s="5">
        <v>0.0</v>
      </c>
    </row>
    <row r="14246" ht="14.25" customHeight="1">
      <c r="A14246" s="5"/>
      <c r="B14246" s="5"/>
      <c r="C14246" s="5" t="str">
        <f>IFERROR(__xludf.DUMMYFUNCTION("""COMPUTED_VALUE"""),"")</f>
        <v/>
      </c>
      <c r="D14246" s="5">
        <v>0.0</v>
      </c>
    </row>
    <row r="14247" ht="14.25" customHeight="1">
      <c r="A14247" s="5"/>
      <c r="B14247" s="5"/>
      <c r="C14247" s="5" t="str">
        <f>IFERROR(__xludf.DUMMYFUNCTION("""COMPUTED_VALUE"""),"")</f>
        <v/>
      </c>
      <c r="D14247" s="5">
        <v>0.0</v>
      </c>
    </row>
    <row r="14248" ht="14.25" customHeight="1">
      <c r="A14248" s="5"/>
      <c r="B14248" s="5"/>
      <c r="C14248" s="5" t="str">
        <f>IFERROR(__xludf.DUMMYFUNCTION("""COMPUTED_VALUE"""),"")</f>
        <v/>
      </c>
      <c r="D14248" s="5">
        <v>0.0</v>
      </c>
    </row>
    <row r="14249" ht="14.25" customHeight="1">
      <c r="A14249" s="5"/>
      <c r="B14249" s="5"/>
      <c r="C14249" s="5" t="str">
        <f>IFERROR(__xludf.DUMMYFUNCTION("""COMPUTED_VALUE"""),"")</f>
        <v/>
      </c>
      <c r="D14249" s="5">
        <v>0.0</v>
      </c>
    </row>
    <row r="14250" ht="14.25" customHeight="1">
      <c r="A14250" s="5"/>
      <c r="B14250" s="5"/>
      <c r="C14250" s="5" t="str">
        <f>IFERROR(__xludf.DUMMYFUNCTION("""COMPUTED_VALUE"""),"")</f>
        <v/>
      </c>
      <c r="D14250" s="5">
        <v>0.0</v>
      </c>
    </row>
    <row r="14251" ht="14.25" customHeight="1">
      <c r="A14251" s="5"/>
      <c r="B14251" s="5"/>
      <c r="C14251" s="5" t="str">
        <f>IFERROR(__xludf.DUMMYFUNCTION("""COMPUTED_VALUE"""),"")</f>
        <v/>
      </c>
      <c r="D14251" s="5">
        <v>0.0</v>
      </c>
    </row>
    <row r="14252" ht="14.25" customHeight="1">
      <c r="A14252" s="5"/>
      <c r="B14252" s="5"/>
      <c r="C14252" s="5" t="str">
        <f>IFERROR(__xludf.DUMMYFUNCTION("""COMPUTED_VALUE"""),"")</f>
        <v/>
      </c>
      <c r="D14252" s="5">
        <v>0.0</v>
      </c>
    </row>
    <row r="14253" ht="14.25" customHeight="1">
      <c r="A14253" s="5"/>
      <c r="B14253" s="5"/>
      <c r="C14253" s="5" t="str">
        <f>IFERROR(__xludf.DUMMYFUNCTION("""COMPUTED_VALUE"""),"")</f>
        <v/>
      </c>
      <c r="D14253" s="5">
        <v>0.0</v>
      </c>
    </row>
    <row r="14254" ht="14.25" customHeight="1">
      <c r="A14254" s="5"/>
      <c r="B14254" s="5"/>
      <c r="C14254" s="5" t="str">
        <f>IFERROR(__xludf.DUMMYFUNCTION("""COMPUTED_VALUE"""),"")</f>
        <v/>
      </c>
      <c r="D14254" s="5">
        <v>0.0</v>
      </c>
    </row>
    <row r="14255" ht="14.25" customHeight="1">
      <c r="A14255" s="5"/>
      <c r="B14255" s="5"/>
      <c r="C14255" s="5" t="str">
        <f>IFERROR(__xludf.DUMMYFUNCTION("""COMPUTED_VALUE"""),"")</f>
        <v/>
      </c>
      <c r="D14255" s="5">
        <v>0.0</v>
      </c>
    </row>
    <row r="14256" ht="14.25" customHeight="1">
      <c r="A14256" s="5"/>
      <c r="B14256" s="5"/>
      <c r="C14256" s="5" t="str">
        <f>IFERROR(__xludf.DUMMYFUNCTION("""COMPUTED_VALUE"""),"")</f>
        <v/>
      </c>
      <c r="D14256" s="5">
        <v>0.0</v>
      </c>
    </row>
    <row r="14257" ht="14.25" customHeight="1">
      <c r="A14257" s="5"/>
      <c r="B14257" s="5"/>
      <c r="C14257" s="5" t="str">
        <f>IFERROR(__xludf.DUMMYFUNCTION("""COMPUTED_VALUE"""),"")</f>
        <v/>
      </c>
      <c r="D14257" s="5">
        <v>0.0</v>
      </c>
    </row>
    <row r="14258" ht="14.25" customHeight="1">
      <c r="A14258" s="5"/>
      <c r="B14258" s="5"/>
      <c r="C14258" s="5" t="str">
        <f>IFERROR(__xludf.DUMMYFUNCTION("""COMPUTED_VALUE"""),"")</f>
        <v/>
      </c>
      <c r="D14258" s="5">
        <v>0.0</v>
      </c>
    </row>
    <row r="14259" ht="14.25" customHeight="1">
      <c r="A14259" s="5"/>
      <c r="B14259" s="5"/>
      <c r="C14259" s="5" t="str">
        <f>IFERROR(__xludf.DUMMYFUNCTION("""COMPUTED_VALUE"""),"")</f>
        <v/>
      </c>
      <c r="D14259" s="5">
        <v>0.0</v>
      </c>
    </row>
    <row r="14260" ht="14.25" customHeight="1">
      <c r="A14260" s="5"/>
      <c r="B14260" s="5"/>
      <c r="C14260" s="5" t="str">
        <f>IFERROR(__xludf.DUMMYFUNCTION("""COMPUTED_VALUE"""),"")</f>
        <v/>
      </c>
      <c r="D14260" s="5">
        <v>0.0</v>
      </c>
    </row>
    <row r="14261" ht="14.25" customHeight="1">
      <c r="A14261" s="5"/>
      <c r="B14261" s="5"/>
      <c r="C14261" s="5" t="str">
        <f>IFERROR(__xludf.DUMMYFUNCTION("""COMPUTED_VALUE"""),"")</f>
        <v/>
      </c>
      <c r="D14261" s="5">
        <v>0.0</v>
      </c>
    </row>
    <row r="14262" ht="14.25" customHeight="1">
      <c r="A14262" s="5"/>
      <c r="B14262" s="5"/>
      <c r="C14262" s="5" t="str">
        <f>IFERROR(__xludf.DUMMYFUNCTION("""COMPUTED_VALUE"""),"")</f>
        <v/>
      </c>
      <c r="D14262" s="5">
        <v>0.0</v>
      </c>
    </row>
    <row r="14263" ht="14.25" customHeight="1">
      <c r="A14263" s="5"/>
      <c r="B14263" s="5"/>
      <c r="C14263" s="5" t="str">
        <f>IFERROR(__xludf.DUMMYFUNCTION("""COMPUTED_VALUE"""),"")</f>
        <v/>
      </c>
      <c r="D14263" s="5">
        <v>0.0</v>
      </c>
    </row>
    <row r="14264" ht="14.25" customHeight="1">
      <c r="A14264" s="5"/>
      <c r="B14264" s="5"/>
      <c r="C14264" s="5" t="str">
        <f>IFERROR(__xludf.DUMMYFUNCTION("""COMPUTED_VALUE"""),"")</f>
        <v/>
      </c>
      <c r="D14264" s="5">
        <v>0.0</v>
      </c>
    </row>
    <row r="14265" ht="14.25" customHeight="1">
      <c r="A14265" s="5"/>
      <c r="B14265" s="5"/>
      <c r="C14265" s="5" t="str">
        <f>IFERROR(__xludf.DUMMYFUNCTION("""COMPUTED_VALUE"""),"")</f>
        <v/>
      </c>
      <c r="D14265" s="5">
        <v>0.0</v>
      </c>
    </row>
    <row r="14266" ht="14.25" customHeight="1">
      <c r="A14266" s="5"/>
      <c r="B14266" s="5"/>
      <c r="C14266" s="5" t="str">
        <f>IFERROR(__xludf.DUMMYFUNCTION("""COMPUTED_VALUE"""),"")</f>
        <v/>
      </c>
      <c r="D14266" s="5">
        <v>0.0</v>
      </c>
    </row>
    <row r="14267" ht="14.25" customHeight="1">
      <c r="A14267" s="5"/>
      <c r="B14267" s="5"/>
      <c r="C14267" s="5" t="str">
        <f>IFERROR(__xludf.DUMMYFUNCTION("""COMPUTED_VALUE"""),"")</f>
        <v/>
      </c>
      <c r="D14267" s="5">
        <v>0.0</v>
      </c>
    </row>
    <row r="14268" ht="14.25" customHeight="1">
      <c r="A14268" s="5"/>
      <c r="B14268" s="5"/>
      <c r="C14268" s="5" t="str">
        <f>IFERROR(__xludf.DUMMYFUNCTION("""COMPUTED_VALUE"""),"")</f>
        <v/>
      </c>
      <c r="D14268" s="5">
        <v>0.0</v>
      </c>
    </row>
    <row r="14269" ht="14.25" customHeight="1">
      <c r="A14269" s="5"/>
      <c r="B14269" s="5"/>
      <c r="C14269" s="5" t="str">
        <f>IFERROR(__xludf.DUMMYFUNCTION("""COMPUTED_VALUE"""),"")</f>
        <v/>
      </c>
      <c r="D14269" s="5">
        <v>0.0</v>
      </c>
    </row>
    <row r="14270" ht="14.25" customHeight="1">
      <c r="A14270" s="5"/>
      <c r="B14270" s="5"/>
      <c r="C14270" s="5" t="str">
        <f>IFERROR(__xludf.DUMMYFUNCTION("""COMPUTED_VALUE"""),"")</f>
        <v/>
      </c>
      <c r="D14270" s="5">
        <v>0.0</v>
      </c>
    </row>
    <row r="14271" ht="14.25" customHeight="1">
      <c r="A14271" s="5"/>
      <c r="B14271" s="5"/>
      <c r="C14271" s="5" t="str">
        <f>IFERROR(__xludf.DUMMYFUNCTION("""COMPUTED_VALUE"""),"")</f>
        <v/>
      </c>
      <c r="D14271" s="5">
        <v>0.0</v>
      </c>
    </row>
    <row r="14272" ht="14.25" customHeight="1">
      <c r="A14272" s="5"/>
      <c r="B14272" s="5"/>
      <c r="C14272" s="5" t="str">
        <f>IFERROR(__xludf.DUMMYFUNCTION("""COMPUTED_VALUE"""),"")</f>
        <v/>
      </c>
      <c r="D14272" s="5">
        <v>0.0</v>
      </c>
    </row>
    <row r="14273" ht="14.25" customHeight="1">
      <c r="A14273" s="5"/>
      <c r="B14273" s="5"/>
      <c r="C14273" s="5" t="str">
        <f>IFERROR(__xludf.DUMMYFUNCTION("""COMPUTED_VALUE"""),"")</f>
        <v/>
      </c>
      <c r="D14273" s="5">
        <v>0.0</v>
      </c>
    </row>
    <row r="14274" ht="14.25" customHeight="1">
      <c r="A14274" s="5"/>
      <c r="B14274" s="5"/>
      <c r="C14274" s="5" t="str">
        <f>IFERROR(__xludf.DUMMYFUNCTION("""COMPUTED_VALUE"""),"")</f>
        <v/>
      </c>
      <c r="D14274" s="5">
        <v>0.0</v>
      </c>
    </row>
    <row r="14275" ht="14.25" customHeight="1">
      <c r="A14275" s="5"/>
      <c r="B14275" s="5"/>
      <c r="C14275" s="5" t="str">
        <f>IFERROR(__xludf.DUMMYFUNCTION("""COMPUTED_VALUE"""),"")</f>
        <v/>
      </c>
      <c r="D14275" s="5">
        <v>0.0</v>
      </c>
    </row>
    <row r="14276" ht="14.25" customHeight="1">
      <c r="A14276" s="5"/>
      <c r="B14276" s="5"/>
      <c r="C14276" s="5" t="str">
        <f>IFERROR(__xludf.DUMMYFUNCTION("""COMPUTED_VALUE"""),"")</f>
        <v/>
      </c>
      <c r="D14276" s="5">
        <v>0.0</v>
      </c>
    </row>
    <row r="14277" ht="14.25" customHeight="1">
      <c r="A14277" s="5"/>
      <c r="B14277" s="5"/>
      <c r="C14277" s="5" t="str">
        <f>IFERROR(__xludf.DUMMYFUNCTION("""COMPUTED_VALUE"""),"")</f>
        <v/>
      </c>
      <c r="D14277" s="5">
        <v>0.0</v>
      </c>
    </row>
    <row r="14278" ht="14.25" customHeight="1">
      <c r="A14278" s="5"/>
      <c r="B14278" s="5"/>
      <c r="C14278" s="5" t="str">
        <f>IFERROR(__xludf.DUMMYFUNCTION("""COMPUTED_VALUE"""),"")</f>
        <v/>
      </c>
      <c r="D14278" s="5">
        <v>0.0</v>
      </c>
    </row>
    <row r="14279" ht="14.25" customHeight="1">
      <c r="A14279" s="5"/>
      <c r="B14279" s="5"/>
      <c r="C14279" s="5" t="str">
        <f>IFERROR(__xludf.DUMMYFUNCTION("""COMPUTED_VALUE"""),"")</f>
        <v/>
      </c>
      <c r="D14279" s="5">
        <v>0.0</v>
      </c>
    </row>
    <row r="14280" ht="14.25" customHeight="1">
      <c r="A14280" s="5"/>
      <c r="B14280" s="5"/>
      <c r="C14280" s="5" t="str">
        <f>IFERROR(__xludf.DUMMYFUNCTION("""COMPUTED_VALUE"""),"")</f>
        <v/>
      </c>
      <c r="D14280" s="5">
        <v>0.0</v>
      </c>
    </row>
    <row r="14281" ht="14.25" customHeight="1">
      <c r="A14281" s="5"/>
      <c r="B14281" s="5"/>
      <c r="C14281" s="5" t="str">
        <f>IFERROR(__xludf.DUMMYFUNCTION("""COMPUTED_VALUE"""),"")</f>
        <v/>
      </c>
      <c r="D14281" s="5">
        <v>0.0</v>
      </c>
    </row>
    <row r="14282" ht="14.25" customHeight="1">
      <c r="A14282" s="5"/>
      <c r="B14282" s="5"/>
      <c r="C14282" s="5" t="str">
        <f>IFERROR(__xludf.DUMMYFUNCTION("""COMPUTED_VALUE"""),"")</f>
        <v/>
      </c>
      <c r="D14282" s="5">
        <v>0.0</v>
      </c>
    </row>
    <row r="14283" ht="14.25" customHeight="1">
      <c r="A14283" s="5"/>
      <c r="B14283" s="5"/>
      <c r="C14283" s="5" t="str">
        <f>IFERROR(__xludf.DUMMYFUNCTION("""COMPUTED_VALUE"""),"")</f>
        <v/>
      </c>
      <c r="D14283" s="5">
        <v>0.0</v>
      </c>
    </row>
    <row r="14284" ht="14.25" customHeight="1">
      <c r="A14284" s="5"/>
      <c r="B14284" s="5"/>
      <c r="C14284" s="5" t="str">
        <f>IFERROR(__xludf.DUMMYFUNCTION("""COMPUTED_VALUE"""),"")</f>
        <v/>
      </c>
      <c r="D14284" s="5">
        <v>0.0</v>
      </c>
    </row>
    <row r="14285" ht="14.25" customHeight="1">
      <c r="A14285" s="5"/>
      <c r="B14285" s="5"/>
      <c r="C14285" s="5" t="str">
        <f>IFERROR(__xludf.DUMMYFUNCTION("""COMPUTED_VALUE"""),"")</f>
        <v/>
      </c>
      <c r="D14285" s="5">
        <v>0.0</v>
      </c>
    </row>
    <row r="14286" ht="14.25" customHeight="1">
      <c r="A14286" s="5"/>
      <c r="B14286" s="5"/>
      <c r="C14286" s="5" t="str">
        <f>IFERROR(__xludf.DUMMYFUNCTION("""COMPUTED_VALUE"""),"")</f>
        <v/>
      </c>
      <c r="D14286" s="5">
        <v>0.0</v>
      </c>
    </row>
    <row r="14287" ht="14.25" customHeight="1">
      <c r="A14287" s="5"/>
      <c r="B14287" s="5"/>
      <c r="C14287" s="5" t="str">
        <f>IFERROR(__xludf.DUMMYFUNCTION("""COMPUTED_VALUE"""),"")</f>
        <v/>
      </c>
      <c r="D14287" s="5">
        <v>0.0</v>
      </c>
    </row>
    <row r="14288" ht="14.25" customHeight="1">
      <c r="A14288" s="5"/>
      <c r="B14288" s="5"/>
      <c r="C14288" s="5" t="str">
        <f>IFERROR(__xludf.DUMMYFUNCTION("""COMPUTED_VALUE"""),"")</f>
        <v/>
      </c>
      <c r="D14288" s="5">
        <v>0.0</v>
      </c>
    </row>
    <row r="14289" ht="14.25" customHeight="1">
      <c r="A14289" s="5"/>
      <c r="B14289" s="5"/>
      <c r="C14289" s="5" t="str">
        <f>IFERROR(__xludf.DUMMYFUNCTION("""COMPUTED_VALUE"""),"")</f>
        <v/>
      </c>
      <c r="D14289" s="5">
        <v>0.0</v>
      </c>
    </row>
    <row r="14290" ht="14.25" customHeight="1">
      <c r="A14290" s="5"/>
      <c r="B14290" s="5"/>
      <c r="C14290" s="5" t="str">
        <f>IFERROR(__xludf.DUMMYFUNCTION("""COMPUTED_VALUE"""),"")</f>
        <v/>
      </c>
      <c r="D14290" s="5">
        <v>0.0</v>
      </c>
    </row>
    <row r="14291" ht="14.25" customHeight="1">
      <c r="A14291" s="5"/>
      <c r="B14291" s="5"/>
      <c r="C14291" s="5" t="str">
        <f>IFERROR(__xludf.DUMMYFUNCTION("""COMPUTED_VALUE"""),"")</f>
        <v/>
      </c>
      <c r="D14291" s="5">
        <v>0.0</v>
      </c>
    </row>
    <row r="14292" ht="14.25" customHeight="1">
      <c r="A14292" s="5"/>
      <c r="B14292" s="5"/>
      <c r="C14292" s="5" t="str">
        <f>IFERROR(__xludf.DUMMYFUNCTION("""COMPUTED_VALUE"""),"")</f>
        <v/>
      </c>
      <c r="D14292" s="5">
        <v>0.0</v>
      </c>
    </row>
    <row r="14293" ht="14.25" customHeight="1">
      <c r="A14293" s="5"/>
      <c r="B14293" s="5"/>
      <c r="C14293" s="5" t="str">
        <f>IFERROR(__xludf.DUMMYFUNCTION("""COMPUTED_VALUE"""),"")</f>
        <v/>
      </c>
      <c r="D14293" s="5">
        <v>0.0</v>
      </c>
    </row>
    <row r="14294" ht="14.25" customHeight="1">
      <c r="A14294" s="5"/>
      <c r="B14294" s="5"/>
      <c r="C14294" s="5" t="str">
        <f>IFERROR(__xludf.DUMMYFUNCTION("""COMPUTED_VALUE"""),"")</f>
        <v/>
      </c>
      <c r="D14294" s="5">
        <v>0.0</v>
      </c>
    </row>
    <row r="14295" ht="14.25" customHeight="1">
      <c r="A14295" s="5"/>
      <c r="B14295" s="5"/>
      <c r="C14295" s="5" t="str">
        <f>IFERROR(__xludf.DUMMYFUNCTION("""COMPUTED_VALUE"""),"")</f>
        <v/>
      </c>
      <c r="D14295" s="5">
        <v>0.0</v>
      </c>
    </row>
    <row r="14296" ht="14.25" customHeight="1">
      <c r="A14296" s="5"/>
      <c r="B14296" s="5"/>
      <c r="C14296" s="5" t="str">
        <f>IFERROR(__xludf.DUMMYFUNCTION("""COMPUTED_VALUE"""),"")</f>
        <v/>
      </c>
      <c r="D14296" s="5">
        <v>0.0</v>
      </c>
    </row>
    <row r="14297" ht="14.25" customHeight="1">
      <c r="A14297" s="5"/>
      <c r="B14297" s="5"/>
      <c r="C14297" s="5" t="str">
        <f>IFERROR(__xludf.DUMMYFUNCTION("""COMPUTED_VALUE"""),"")</f>
        <v/>
      </c>
      <c r="D14297" s="5">
        <v>0.0</v>
      </c>
    </row>
    <row r="14298" ht="14.25" customHeight="1">
      <c r="A14298" s="5"/>
      <c r="B14298" s="5"/>
      <c r="C14298" s="5" t="str">
        <f>IFERROR(__xludf.DUMMYFUNCTION("""COMPUTED_VALUE"""),"")</f>
        <v/>
      </c>
      <c r="D14298" s="5">
        <v>0.0</v>
      </c>
    </row>
    <row r="14299" ht="14.25" customHeight="1">
      <c r="A14299" s="5"/>
      <c r="B14299" s="5"/>
      <c r="C14299" s="5" t="str">
        <f>IFERROR(__xludf.DUMMYFUNCTION("""COMPUTED_VALUE"""),"")</f>
        <v/>
      </c>
      <c r="D14299" s="5">
        <v>0.0</v>
      </c>
    </row>
    <row r="14300" ht="14.25" customHeight="1">
      <c r="A14300" s="5"/>
      <c r="B14300" s="5"/>
      <c r="C14300" s="5" t="str">
        <f>IFERROR(__xludf.DUMMYFUNCTION("""COMPUTED_VALUE"""),"")</f>
        <v/>
      </c>
      <c r="D14300" s="5">
        <v>0.0</v>
      </c>
    </row>
    <row r="14301" ht="14.25" customHeight="1">
      <c r="A14301" s="5"/>
      <c r="B14301" s="5"/>
      <c r="C14301" s="5" t="str">
        <f>IFERROR(__xludf.DUMMYFUNCTION("""COMPUTED_VALUE"""),"")</f>
        <v/>
      </c>
      <c r="D14301" s="5">
        <v>0.0</v>
      </c>
    </row>
    <row r="14302" ht="14.25" customHeight="1">
      <c r="A14302" s="5"/>
      <c r="B14302" s="5"/>
      <c r="C14302" s="5" t="str">
        <f>IFERROR(__xludf.DUMMYFUNCTION("""COMPUTED_VALUE"""),"")</f>
        <v/>
      </c>
      <c r="D14302" s="5">
        <v>0.0</v>
      </c>
    </row>
    <row r="14303" ht="14.25" customHeight="1">
      <c r="A14303" s="5"/>
      <c r="B14303" s="5"/>
      <c r="C14303" s="5" t="str">
        <f>IFERROR(__xludf.DUMMYFUNCTION("""COMPUTED_VALUE"""),"")</f>
        <v/>
      </c>
      <c r="D14303" s="5">
        <v>0.0</v>
      </c>
    </row>
    <row r="14304" ht="14.25" customHeight="1">
      <c r="A14304" s="5"/>
      <c r="B14304" s="5"/>
      <c r="C14304" s="5" t="str">
        <f>IFERROR(__xludf.DUMMYFUNCTION("""COMPUTED_VALUE"""),"")</f>
        <v/>
      </c>
      <c r="D14304" s="5">
        <v>0.0</v>
      </c>
    </row>
    <row r="14305" ht="14.25" customHeight="1">
      <c r="A14305" s="5"/>
      <c r="B14305" s="5"/>
      <c r="C14305" s="5" t="str">
        <f>IFERROR(__xludf.DUMMYFUNCTION("""COMPUTED_VALUE"""),"")</f>
        <v/>
      </c>
      <c r="D14305" s="5">
        <v>0.0</v>
      </c>
    </row>
    <row r="14306" ht="14.25" customHeight="1">
      <c r="A14306" s="5"/>
      <c r="B14306" s="5"/>
      <c r="C14306" s="5" t="str">
        <f>IFERROR(__xludf.DUMMYFUNCTION("""COMPUTED_VALUE"""),"")</f>
        <v/>
      </c>
      <c r="D14306" s="5">
        <v>0.0</v>
      </c>
    </row>
    <row r="14307" ht="14.25" customHeight="1">
      <c r="A14307" s="5"/>
      <c r="B14307" s="5"/>
      <c r="C14307" s="5" t="str">
        <f>IFERROR(__xludf.DUMMYFUNCTION("""COMPUTED_VALUE"""),"")</f>
        <v/>
      </c>
      <c r="D14307" s="5">
        <v>0.0</v>
      </c>
    </row>
    <row r="14308" ht="14.25" customHeight="1">
      <c r="A14308" s="5"/>
      <c r="B14308" s="5"/>
      <c r="C14308" s="5" t="str">
        <f>IFERROR(__xludf.DUMMYFUNCTION("""COMPUTED_VALUE"""),"")</f>
        <v/>
      </c>
      <c r="D14308" s="5">
        <v>0.0</v>
      </c>
    </row>
    <row r="14309" ht="14.25" customHeight="1">
      <c r="A14309" s="5"/>
      <c r="B14309" s="5"/>
      <c r="C14309" s="5" t="str">
        <f>IFERROR(__xludf.DUMMYFUNCTION("""COMPUTED_VALUE"""),"")</f>
        <v/>
      </c>
      <c r="D14309" s="5">
        <v>0.0</v>
      </c>
    </row>
    <row r="14310" ht="14.25" customHeight="1">
      <c r="A14310" s="5"/>
      <c r="B14310" s="5"/>
      <c r="C14310" s="5" t="str">
        <f>IFERROR(__xludf.DUMMYFUNCTION("""COMPUTED_VALUE"""),"")</f>
        <v/>
      </c>
      <c r="D14310" s="5">
        <v>0.0</v>
      </c>
    </row>
    <row r="14311" ht="14.25" customHeight="1">
      <c r="A14311" s="5"/>
      <c r="B14311" s="5"/>
      <c r="C14311" s="5" t="str">
        <f>IFERROR(__xludf.DUMMYFUNCTION("""COMPUTED_VALUE"""),"")</f>
        <v/>
      </c>
      <c r="D14311" s="5">
        <v>0.0</v>
      </c>
    </row>
    <row r="14312" ht="14.25" customHeight="1">
      <c r="A14312" s="5"/>
      <c r="B14312" s="5"/>
      <c r="C14312" s="5" t="str">
        <f>IFERROR(__xludf.DUMMYFUNCTION("""COMPUTED_VALUE"""),"")</f>
        <v/>
      </c>
      <c r="D14312" s="5">
        <v>0.0</v>
      </c>
    </row>
    <row r="14313" ht="14.25" customHeight="1">
      <c r="A14313" s="5"/>
      <c r="B14313" s="5"/>
      <c r="C14313" s="5" t="str">
        <f>IFERROR(__xludf.DUMMYFUNCTION("""COMPUTED_VALUE"""),"")</f>
        <v/>
      </c>
      <c r="D14313" s="5">
        <v>0.0</v>
      </c>
    </row>
    <row r="14314" ht="14.25" customHeight="1">
      <c r="A14314" s="5"/>
      <c r="B14314" s="5"/>
      <c r="C14314" s="5" t="str">
        <f>IFERROR(__xludf.DUMMYFUNCTION("""COMPUTED_VALUE"""),"")</f>
        <v/>
      </c>
      <c r="D14314" s="5">
        <v>0.0</v>
      </c>
    </row>
    <row r="14315" ht="14.25" customHeight="1">
      <c r="A14315" s="5"/>
      <c r="B14315" s="5"/>
      <c r="C14315" s="5" t="str">
        <f>IFERROR(__xludf.DUMMYFUNCTION("""COMPUTED_VALUE"""),"")</f>
        <v/>
      </c>
      <c r="D14315" s="5">
        <v>0.0</v>
      </c>
    </row>
    <row r="14316" ht="14.25" customHeight="1">
      <c r="A14316" s="5"/>
      <c r="B14316" s="5"/>
      <c r="C14316" s="5" t="str">
        <f>IFERROR(__xludf.DUMMYFUNCTION("""COMPUTED_VALUE"""),"")</f>
        <v/>
      </c>
      <c r="D14316" s="5">
        <v>0.0</v>
      </c>
    </row>
    <row r="14317" ht="14.25" customHeight="1">
      <c r="A14317" s="5"/>
      <c r="B14317" s="5"/>
      <c r="C14317" s="5" t="str">
        <f>IFERROR(__xludf.DUMMYFUNCTION("""COMPUTED_VALUE"""),"")</f>
        <v/>
      </c>
      <c r="D14317" s="5">
        <v>0.0</v>
      </c>
    </row>
    <row r="14318" ht="14.25" customHeight="1">
      <c r="A14318" s="5"/>
      <c r="B14318" s="5"/>
      <c r="C14318" s="5" t="str">
        <f>IFERROR(__xludf.DUMMYFUNCTION("""COMPUTED_VALUE"""),"")</f>
        <v/>
      </c>
      <c r="D14318" s="5">
        <v>0.0</v>
      </c>
    </row>
    <row r="14319" ht="14.25" customHeight="1">
      <c r="A14319" s="5"/>
      <c r="B14319" s="5"/>
      <c r="C14319" s="5" t="str">
        <f>IFERROR(__xludf.DUMMYFUNCTION("""COMPUTED_VALUE"""),"")</f>
        <v/>
      </c>
      <c r="D14319" s="5">
        <v>0.0</v>
      </c>
    </row>
    <row r="14320" ht="14.25" customHeight="1">
      <c r="A14320" s="5"/>
      <c r="B14320" s="5"/>
      <c r="C14320" s="5" t="str">
        <f>IFERROR(__xludf.DUMMYFUNCTION("""COMPUTED_VALUE"""),"")</f>
        <v/>
      </c>
      <c r="D14320" s="5">
        <v>0.0</v>
      </c>
    </row>
    <row r="14321" ht="14.25" customHeight="1">
      <c r="A14321" s="5"/>
      <c r="B14321" s="5"/>
      <c r="C14321" s="5" t="str">
        <f>IFERROR(__xludf.DUMMYFUNCTION("""COMPUTED_VALUE"""),"")</f>
        <v/>
      </c>
      <c r="D14321" s="5">
        <v>0.0</v>
      </c>
    </row>
    <row r="14322" ht="14.25" customHeight="1">
      <c r="A14322" s="5"/>
      <c r="B14322" s="5"/>
      <c r="C14322" s="5" t="str">
        <f>IFERROR(__xludf.DUMMYFUNCTION("""COMPUTED_VALUE"""),"")</f>
        <v/>
      </c>
      <c r="D14322" s="5">
        <v>0.0</v>
      </c>
    </row>
    <row r="14323" ht="14.25" customHeight="1">
      <c r="A14323" s="5"/>
      <c r="B14323" s="5"/>
      <c r="C14323" s="5" t="str">
        <f>IFERROR(__xludf.DUMMYFUNCTION("""COMPUTED_VALUE"""),"")</f>
        <v/>
      </c>
      <c r="D14323" s="5">
        <v>0.0</v>
      </c>
    </row>
    <row r="14324" ht="14.25" customHeight="1">
      <c r="A14324" s="5"/>
      <c r="B14324" s="5"/>
      <c r="C14324" s="5" t="str">
        <f>IFERROR(__xludf.DUMMYFUNCTION("""COMPUTED_VALUE"""),"")</f>
        <v/>
      </c>
      <c r="D14324" s="5">
        <v>0.0</v>
      </c>
    </row>
    <row r="14325" ht="14.25" customHeight="1">
      <c r="A14325" s="5"/>
      <c r="B14325" s="5"/>
      <c r="C14325" s="5" t="str">
        <f>IFERROR(__xludf.DUMMYFUNCTION("""COMPUTED_VALUE"""),"")</f>
        <v/>
      </c>
      <c r="D14325" s="5">
        <v>0.0</v>
      </c>
    </row>
    <row r="14326" ht="14.25" customHeight="1">
      <c r="A14326" s="5"/>
      <c r="B14326" s="5"/>
      <c r="C14326" s="5" t="str">
        <f>IFERROR(__xludf.DUMMYFUNCTION("""COMPUTED_VALUE"""),"")</f>
        <v/>
      </c>
      <c r="D14326" s="5">
        <v>0.0</v>
      </c>
    </row>
    <row r="14327" ht="14.25" customHeight="1">
      <c r="A14327" s="5"/>
      <c r="B14327" s="5"/>
      <c r="C14327" s="5" t="str">
        <f>IFERROR(__xludf.DUMMYFUNCTION("""COMPUTED_VALUE"""),"")</f>
        <v/>
      </c>
      <c r="D14327" s="5">
        <v>0.0</v>
      </c>
    </row>
    <row r="14328" ht="14.25" customHeight="1">
      <c r="A14328" s="5"/>
      <c r="B14328" s="5"/>
      <c r="C14328" s="5" t="str">
        <f>IFERROR(__xludf.DUMMYFUNCTION("""COMPUTED_VALUE"""),"")</f>
        <v/>
      </c>
      <c r="D14328" s="5">
        <v>0.0</v>
      </c>
    </row>
    <row r="14329" ht="14.25" customHeight="1">
      <c r="A14329" s="5"/>
      <c r="B14329" s="5"/>
      <c r="C14329" s="5" t="str">
        <f>IFERROR(__xludf.DUMMYFUNCTION("""COMPUTED_VALUE"""),"")</f>
        <v/>
      </c>
      <c r="D14329" s="5">
        <v>0.0</v>
      </c>
    </row>
    <row r="14330" ht="14.25" customHeight="1">
      <c r="A14330" s="5"/>
      <c r="B14330" s="5"/>
      <c r="C14330" s="5" t="str">
        <f>IFERROR(__xludf.DUMMYFUNCTION("""COMPUTED_VALUE"""),"")</f>
        <v/>
      </c>
      <c r="D14330" s="5">
        <v>0.0</v>
      </c>
    </row>
    <row r="14331" ht="14.25" customHeight="1">
      <c r="A14331" s="5"/>
      <c r="B14331" s="5"/>
      <c r="C14331" s="5" t="str">
        <f>IFERROR(__xludf.DUMMYFUNCTION("""COMPUTED_VALUE"""),"")</f>
        <v/>
      </c>
      <c r="D14331" s="5">
        <v>0.0</v>
      </c>
    </row>
    <row r="14332" ht="14.25" customHeight="1">
      <c r="A14332" s="5"/>
      <c r="B14332" s="5"/>
      <c r="C14332" s="5" t="str">
        <f>IFERROR(__xludf.DUMMYFUNCTION("""COMPUTED_VALUE"""),"")</f>
        <v/>
      </c>
      <c r="D14332" s="5">
        <v>0.0</v>
      </c>
    </row>
    <row r="14333" ht="14.25" customHeight="1">
      <c r="A14333" s="5"/>
      <c r="B14333" s="5"/>
      <c r="C14333" s="5" t="str">
        <f>IFERROR(__xludf.DUMMYFUNCTION("""COMPUTED_VALUE"""),"")</f>
        <v/>
      </c>
      <c r="D14333" s="5">
        <v>0.0</v>
      </c>
    </row>
    <row r="14334" ht="14.25" customHeight="1">
      <c r="A14334" s="5"/>
      <c r="B14334" s="5"/>
      <c r="C14334" s="5" t="str">
        <f>IFERROR(__xludf.DUMMYFUNCTION("""COMPUTED_VALUE"""),"")</f>
        <v/>
      </c>
      <c r="D14334" s="5">
        <v>0.0</v>
      </c>
    </row>
    <row r="14335" ht="14.25" customHeight="1">
      <c r="A14335" s="5"/>
      <c r="B14335" s="5"/>
      <c r="C14335" s="5" t="str">
        <f>IFERROR(__xludf.DUMMYFUNCTION("""COMPUTED_VALUE"""),"")</f>
        <v/>
      </c>
      <c r="D14335" s="5">
        <v>0.0</v>
      </c>
    </row>
    <row r="14336" ht="14.25" customHeight="1">
      <c r="A14336" s="5"/>
      <c r="B14336" s="5"/>
      <c r="C14336" s="5" t="str">
        <f>IFERROR(__xludf.DUMMYFUNCTION("""COMPUTED_VALUE"""),"")</f>
        <v/>
      </c>
      <c r="D14336" s="5">
        <v>0.0</v>
      </c>
    </row>
    <row r="14337" ht="14.25" customHeight="1">
      <c r="A14337" s="5"/>
      <c r="B14337" s="5"/>
      <c r="C14337" s="5" t="str">
        <f>IFERROR(__xludf.DUMMYFUNCTION("""COMPUTED_VALUE"""),"")</f>
        <v/>
      </c>
      <c r="D14337" s="5">
        <v>0.0</v>
      </c>
    </row>
    <row r="14338" ht="14.25" customHeight="1">
      <c r="A14338" s="5"/>
      <c r="B14338" s="5"/>
      <c r="C14338" s="5" t="str">
        <f>IFERROR(__xludf.DUMMYFUNCTION("""COMPUTED_VALUE"""),"")</f>
        <v/>
      </c>
      <c r="D14338" s="5">
        <v>0.0</v>
      </c>
    </row>
    <row r="14339" ht="14.25" customHeight="1">
      <c r="A14339" s="5"/>
      <c r="B14339" s="5"/>
      <c r="C14339" s="5" t="str">
        <f>IFERROR(__xludf.DUMMYFUNCTION("""COMPUTED_VALUE"""),"")</f>
        <v/>
      </c>
      <c r="D14339" s="5">
        <v>0.0</v>
      </c>
    </row>
    <row r="14340" ht="14.25" customHeight="1">
      <c r="A14340" s="5"/>
      <c r="B14340" s="5"/>
      <c r="C14340" s="5" t="str">
        <f>IFERROR(__xludf.DUMMYFUNCTION("""COMPUTED_VALUE"""),"")</f>
        <v/>
      </c>
      <c r="D14340" s="5">
        <v>0.0</v>
      </c>
    </row>
    <row r="14341" ht="14.25" customHeight="1">
      <c r="A14341" s="5"/>
      <c r="B14341" s="5"/>
      <c r="C14341" s="5" t="str">
        <f>IFERROR(__xludf.DUMMYFUNCTION("""COMPUTED_VALUE"""),"")</f>
        <v/>
      </c>
      <c r="D14341" s="5">
        <v>0.0</v>
      </c>
    </row>
    <row r="14342" ht="14.25" customHeight="1">
      <c r="A14342" s="5"/>
      <c r="B14342" s="5"/>
      <c r="C14342" s="5" t="str">
        <f>IFERROR(__xludf.DUMMYFUNCTION("""COMPUTED_VALUE"""),"")</f>
        <v/>
      </c>
      <c r="D14342" s="5">
        <v>0.0</v>
      </c>
    </row>
    <row r="14343" ht="14.25" customHeight="1">
      <c r="A14343" s="5"/>
      <c r="B14343" s="5"/>
      <c r="C14343" s="5" t="str">
        <f>IFERROR(__xludf.DUMMYFUNCTION("""COMPUTED_VALUE"""),"")</f>
        <v/>
      </c>
      <c r="D14343" s="5">
        <v>0.0</v>
      </c>
    </row>
    <row r="14344" ht="14.25" customHeight="1">
      <c r="A14344" s="5"/>
      <c r="B14344" s="5"/>
      <c r="C14344" s="5" t="str">
        <f>IFERROR(__xludf.DUMMYFUNCTION("""COMPUTED_VALUE"""),"")</f>
        <v/>
      </c>
      <c r="D14344" s="5">
        <v>0.0</v>
      </c>
    </row>
    <row r="14345" ht="14.25" customHeight="1">
      <c r="A14345" s="5"/>
      <c r="B14345" s="5"/>
      <c r="C14345" s="5" t="str">
        <f>IFERROR(__xludf.DUMMYFUNCTION("""COMPUTED_VALUE"""),"")</f>
        <v/>
      </c>
      <c r="D14345" s="5">
        <v>0.0</v>
      </c>
    </row>
    <row r="14346" ht="14.25" customHeight="1">
      <c r="A14346" s="5"/>
      <c r="B14346" s="5"/>
      <c r="C14346" s="5" t="str">
        <f>IFERROR(__xludf.DUMMYFUNCTION("""COMPUTED_VALUE"""),"")</f>
        <v/>
      </c>
      <c r="D14346" s="5">
        <v>0.0</v>
      </c>
    </row>
    <row r="14347" ht="14.25" customHeight="1">
      <c r="A14347" s="5"/>
      <c r="B14347" s="5"/>
      <c r="C14347" s="5" t="str">
        <f>IFERROR(__xludf.DUMMYFUNCTION("""COMPUTED_VALUE"""),"")</f>
        <v/>
      </c>
      <c r="D14347" s="5">
        <v>0.0</v>
      </c>
    </row>
    <row r="14348" ht="14.25" customHeight="1">
      <c r="A14348" s="5"/>
      <c r="B14348" s="5"/>
      <c r="C14348" s="5" t="str">
        <f>IFERROR(__xludf.DUMMYFUNCTION("""COMPUTED_VALUE"""),"")</f>
        <v/>
      </c>
      <c r="D14348" s="5">
        <v>0.0</v>
      </c>
    </row>
    <row r="14349" ht="14.25" customHeight="1">
      <c r="A14349" s="5"/>
      <c r="B14349" s="5"/>
      <c r="C14349" s="5" t="str">
        <f>IFERROR(__xludf.DUMMYFUNCTION("""COMPUTED_VALUE"""),"")</f>
        <v/>
      </c>
      <c r="D14349" s="5">
        <v>0.0</v>
      </c>
    </row>
    <row r="14350" ht="14.25" customHeight="1">
      <c r="A14350" s="5"/>
      <c r="B14350" s="5"/>
      <c r="C14350" s="5" t="str">
        <f>IFERROR(__xludf.DUMMYFUNCTION("""COMPUTED_VALUE"""),"")</f>
        <v/>
      </c>
      <c r="D14350" s="5">
        <v>0.0</v>
      </c>
    </row>
    <row r="14351" ht="14.25" customHeight="1">
      <c r="A14351" s="5"/>
      <c r="B14351" s="5"/>
      <c r="C14351" s="5" t="str">
        <f>IFERROR(__xludf.DUMMYFUNCTION("""COMPUTED_VALUE"""),"")</f>
        <v/>
      </c>
      <c r="D14351" s="5">
        <v>0.0</v>
      </c>
    </row>
    <row r="14352" ht="14.25" customHeight="1">
      <c r="A14352" s="5"/>
      <c r="B14352" s="5"/>
      <c r="C14352" s="5" t="str">
        <f>IFERROR(__xludf.DUMMYFUNCTION("""COMPUTED_VALUE"""),"")</f>
        <v/>
      </c>
      <c r="D14352" s="5">
        <v>0.0</v>
      </c>
    </row>
    <row r="14353" ht="14.25" customHeight="1">
      <c r="A14353" s="5"/>
      <c r="B14353" s="5"/>
      <c r="C14353" s="5" t="str">
        <f>IFERROR(__xludf.DUMMYFUNCTION("""COMPUTED_VALUE"""),"")</f>
        <v/>
      </c>
      <c r="D14353" s="5">
        <v>0.0</v>
      </c>
    </row>
    <row r="14354" ht="14.25" customHeight="1">
      <c r="A14354" s="5"/>
      <c r="B14354" s="5"/>
      <c r="C14354" s="5" t="str">
        <f>IFERROR(__xludf.DUMMYFUNCTION("""COMPUTED_VALUE"""),"")</f>
        <v/>
      </c>
      <c r="D14354" s="5">
        <v>0.0</v>
      </c>
    </row>
    <row r="14355" ht="14.25" customHeight="1">
      <c r="A14355" s="5"/>
      <c r="B14355" s="5"/>
      <c r="C14355" s="5" t="str">
        <f>IFERROR(__xludf.DUMMYFUNCTION("""COMPUTED_VALUE"""),"")</f>
        <v/>
      </c>
      <c r="D14355" s="5">
        <v>0.0</v>
      </c>
    </row>
    <row r="14356" ht="14.25" customHeight="1">
      <c r="A14356" s="5"/>
      <c r="B14356" s="5"/>
      <c r="C14356" s="5" t="str">
        <f>IFERROR(__xludf.DUMMYFUNCTION("""COMPUTED_VALUE"""),"")</f>
        <v/>
      </c>
      <c r="D14356" s="5">
        <v>0.0</v>
      </c>
    </row>
    <row r="14357" ht="14.25" customHeight="1">
      <c r="A14357" s="5"/>
      <c r="B14357" s="5"/>
      <c r="C14357" s="5" t="str">
        <f>IFERROR(__xludf.DUMMYFUNCTION("""COMPUTED_VALUE"""),"")</f>
        <v/>
      </c>
      <c r="D14357" s="5">
        <v>0.0</v>
      </c>
    </row>
    <row r="14358" ht="14.25" customHeight="1">
      <c r="A14358" s="5"/>
      <c r="B14358" s="5"/>
      <c r="C14358" s="5" t="str">
        <f>IFERROR(__xludf.DUMMYFUNCTION("""COMPUTED_VALUE"""),"")</f>
        <v/>
      </c>
      <c r="D14358" s="5">
        <v>0.0</v>
      </c>
    </row>
    <row r="14359" ht="14.25" customHeight="1">
      <c r="A14359" s="5"/>
      <c r="B14359" s="5"/>
      <c r="C14359" s="5" t="str">
        <f>IFERROR(__xludf.DUMMYFUNCTION("""COMPUTED_VALUE"""),"")</f>
        <v/>
      </c>
      <c r="D14359" s="5">
        <v>0.0</v>
      </c>
    </row>
    <row r="14360" ht="14.25" customHeight="1">
      <c r="A14360" s="5"/>
      <c r="B14360" s="5"/>
      <c r="C14360" s="5" t="str">
        <f>IFERROR(__xludf.DUMMYFUNCTION("""COMPUTED_VALUE"""),"")</f>
        <v/>
      </c>
      <c r="D14360" s="5">
        <v>0.0</v>
      </c>
    </row>
    <row r="14361" ht="14.25" customHeight="1">
      <c r="A14361" s="5"/>
      <c r="B14361" s="5"/>
      <c r="C14361" s="5" t="str">
        <f>IFERROR(__xludf.DUMMYFUNCTION("""COMPUTED_VALUE"""),"")</f>
        <v/>
      </c>
      <c r="D14361" s="5">
        <v>0.0</v>
      </c>
    </row>
    <row r="14362" ht="14.25" customHeight="1">
      <c r="A14362" s="5"/>
      <c r="B14362" s="5"/>
      <c r="C14362" s="5" t="str">
        <f>IFERROR(__xludf.DUMMYFUNCTION("""COMPUTED_VALUE"""),"")</f>
        <v/>
      </c>
      <c r="D14362" s="5">
        <v>0.0</v>
      </c>
    </row>
    <row r="14363" ht="14.25" customHeight="1">
      <c r="A14363" s="5"/>
      <c r="B14363" s="5"/>
      <c r="C14363" s="5" t="str">
        <f>IFERROR(__xludf.DUMMYFUNCTION("""COMPUTED_VALUE"""),"")</f>
        <v/>
      </c>
      <c r="D14363" s="5">
        <v>0.0</v>
      </c>
    </row>
    <row r="14364" ht="14.25" customHeight="1">
      <c r="A14364" s="5"/>
      <c r="B14364" s="5"/>
      <c r="C14364" s="5" t="str">
        <f>IFERROR(__xludf.DUMMYFUNCTION("""COMPUTED_VALUE"""),"")</f>
        <v/>
      </c>
      <c r="D14364" s="5">
        <v>0.0</v>
      </c>
    </row>
    <row r="14365" ht="14.25" customHeight="1">
      <c r="A14365" s="5"/>
      <c r="B14365" s="5"/>
      <c r="C14365" s="5" t="str">
        <f>IFERROR(__xludf.DUMMYFUNCTION("""COMPUTED_VALUE"""),"")</f>
        <v/>
      </c>
      <c r="D14365" s="5">
        <v>0.0</v>
      </c>
    </row>
    <row r="14366" ht="14.25" customHeight="1">
      <c r="A14366" s="5"/>
      <c r="B14366" s="5"/>
      <c r="C14366" s="5" t="str">
        <f>IFERROR(__xludf.DUMMYFUNCTION("""COMPUTED_VALUE"""),"")</f>
        <v/>
      </c>
      <c r="D14366" s="5">
        <v>0.0</v>
      </c>
    </row>
    <row r="14367" ht="14.25" customHeight="1">
      <c r="A14367" s="5"/>
      <c r="B14367" s="5"/>
      <c r="C14367" s="5" t="str">
        <f>IFERROR(__xludf.DUMMYFUNCTION("""COMPUTED_VALUE"""),"")</f>
        <v/>
      </c>
      <c r="D14367" s="5">
        <v>0.0</v>
      </c>
    </row>
    <row r="14368" ht="14.25" customHeight="1">
      <c r="A14368" s="5"/>
      <c r="B14368" s="5"/>
      <c r="C14368" s="5" t="str">
        <f>IFERROR(__xludf.DUMMYFUNCTION("""COMPUTED_VALUE"""),"")</f>
        <v/>
      </c>
      <c r="D14368" s="5">
        <v>0.0</v>
      </c>
    </row>
    <row r="14369" ht="14.25" customHeight="1">
      <c r="A14369" s="5"/>
      <c r="B14369" s="5"/>
      <c r="C14369" s="5" t="str">
        <f>IFERROR(__xludf.DUMMYFUNCTION("""COMPUTED_VALUE"""),"")</f>
        <v/>
      </c>
      <c r="D14369" s="5">
        <v>0.0</v>
      </c>
    </row>
    <row r="14370" ht="14.25" customHeight="1">
      <c r="A14370" s="5"/>
      <c r="B14370" s="5"/>
      <c r="C14370" s="5" t="str">
        <f>IFERROR(__xludf.DUMMYFUNCTION("""COMPUTED_VALUE"""),"")</f>
        <v/>
      </c>
      <c r="D14370" s="5">
        <v>0.0</v>
      </c>
    </row>
    <row r="14371" ht="14.25" customHeight="1">
      <c r="A14371" s="5"/>
      <c r="B14371" s="5"/>
      <c r="C14371" s="5" t="str">
        <f>IFERROR(__xludf.DUMMYFUNCTION("""COMPUTED_VALUE"""),"")</f>
        <v/>
      </c>
      <c r="D14371" s="5">
        <v>0.0</v>
      </c>
    </row>
    <row r="14372" ht="14.25" customHeight="1">
      <c r="A14372" s="5"/>
      <c r="B14372" s="5"/>
      <c r="C14372" s="5" t="str">
        <f>IFERROR(__xludf.DUMMYFUNCTION("""COMPUTED_VALUE"""),"")</f>
        <v/>
      </c>
      <c r="D14372" s="5">
        <v>0.0</v>
      </c>
    </row>
    <row r="14373" ht="14.25" customHeight="1">
      <c r="A14373" s="5"/>
      <c r="B14373" s="5"/>
      <c r="C14373" s="5" t="str">
        <f>IFERROR(__xludf.DUMMYFUNCTION("""COMPUTED_VALUE"""),"")</f>
        <v/>
      </c>
      <c r="D14373" s="5">
        <v>0.0</v>
      </c>
    </row>
    <row r="14374" ht="14.25" customHeight="1">
      <c r="A14374" s="5"/>
      <c r="B14374" s="5"/>
      <c r="C14374" s="5" t="str">
        <f>IFERROR(__xludf.DUMMYFUNCTION("""COMPUTED_VALUE"""),"")</f>
        <v/>
      </c>
      <c r="D14374" s="5">
        <v>0.0</v>
      </c>
    </row>
    <row r="14375" ht="14.25" customHeight="1">
      <c r="A14375" s="5"/>
      <c r="B14375" s="5"/>
      <c r="C14375" s="5" t="str">
        <f>IFERROR(__xludf.DUMMYFUNCTION("""COMPUTED_VALUE"""),"")</f>
        <v/>
      </c>
      <c r="D14375" s="5">
        <v>0.0</v>
      </c>
    </row>
    <row r="14376" ht="14.25" customHeight="1">
      <c r="A14376" s="5"/>
      <c r="B14376" s="5"/>
      <c r="C14376" s="5" t="str">
        <f>IFERROR(__xludf.DUMMYFUNCTION("""COMPUTED_VALUE"""),"")</f>
        <v/>
      </c>
      <c r="D14376" s="5">
        <v>0.0</v>
      </c>
    </row>
    <row r="14377" ht="14.25" customHeight="1">
      <c r="A14377" s="5"/>
      <c r="B14377" s="5"/>
      <c r="C14377" s="5" t="str">
        <f>IFERROR(__xludf.DUMMYFUNCTION("""COMPUTED_VALUE"""),"")</f>
        <v/>
      </c>
      <c r="D14377" s="5">
        <v>0.0</v>
      </c>
    </row>
    <row r="14378" ht="14.25" customHeight="1">
      <c r="A14378" s="5"/>
      <c r="B14378" s="5"/>
      <c r="C14378" s="5" t="str">
        <f>IFERROR(__xludf.DUMMYFUNCTION("""COMPUTED_VALUE"""),"")</f>
        <v/>
      </c>
      <c r="D14378" s="5">
        <v>0.0</v>
      </c>
    </row>
    <row r="14379" ht="14.25" customHeight="1">
      <c r="A14379" s="5"/>
      <c r="B14379" s="5"/>
      <c r="C14379" s="5" t="str">
        <f>IFERROR(__xludf.DUMMYFUNCTION("""COMPUTED_VALUE"""),"")</f>
        <v/>
      </c>
      <c r="D14379" s="5">
        <v>0.0</v>
      </c>
    </row>
    <row r="14380" ht="14.25" customHeight="1">
      <c r="A14380" s="5"/>
      <c r="B14380" s="5"/>
      <c r="C14380" s="5" t="str">
        <f>IFERROR(__xludf.DUMMYFUNCTION("""COMPUTED_VALUE"""),"")</f>
        <v/>
      </c>
      <c r="D14380" s="5">
        <v>0.0</v>
      </c>
    </row>
    <row r="14381" ht="14.25" customHeight="1">
      <c r="A14381" s="5"/>
      <c r="B14381" s="5"/>
      <c r="C14381" s="5" t="str">
        <f>IFERROR(__xludf.DUMMYFUNCTION("""COMPUTED_VALUE"""),"")</f>
        <v/>
      </c>
      <c r="D14381" s="5">
        <v>0.0</v>
      </c>
    </row>
    <row r="14382" ht="14.25" customHeight="1">
      <c r="A14382" s="5"/>
      <c r="B14382" s="5"/>
      <c r="C14382" s="5" t="str">
        <f>IFERROR(__xludf.DUMMYFUNCTION("""COMPUTED_VALUE"""),"")</f>
        <v/>
      </c>
      <c r="D14382" s="5">
        <v>0.0</v>
      </c>
    </row>
    <row r="14383" ht="14.25" customHeight="1">
      <c r="A14383" s="5"/>
      <c r="B14383" s="5"/>
      <c r="C14383" s="5" t="str">
        <f>IFERROR(__xludf.DUMMYFUNCTION("""COMPUTED_VALUE"""),"")</f>
        <v/>
      </c>
      <c r="D14383" s="5">
        <v>0.0</v>
      </c>
    </row>
    <row r="14384" ht="14.25" customHeight="1">
      <c r="A14384" s="5"/>
      <c r="B14384" s="5"/>
      <c r="C14384" s="5" t="str">
        <f>IFERROR(__xludf.DUMMYFUNCTION("""COMPUTED_VALUE"""),"")</f>
        <v/>
      </c>
      <c r="D14384" s="5">
        <v>0.0</v>
      </c>
    </row>
    <row r="14385" ht="14.25" customHeight="1">
      <c r="A14385" s="5"/>
      <c r="B14385" s="5"/>
      <c r="C14385" s="5" t="str">
        <f>IFERROR(__xludf.DUMMYFUNCTION("""COMPUTED_VALUE"""),"")</f>
        <v/>
      </c>
      <c r="D14385" s="5">
        <v>0.0</v>
      </c>
    </row>
    <row r="14386" ht="14.25" customHeight="1">
      <c r="A14386" s="5"/>
      <c r="B14386" s="5"/>
      <c r="C14386" s="5" t="str">
        <f>IFERROR(__xludf.DUMMYFUNCTION("""COMPUTED_VALUE"""),"")</f>
        <v/>
      </c>
      <c r="D14386" s="5">
        <v>0.0</v>
      </c>
    </row>
    <row r="14387" ht="14.25" customHeight="1">
      <c r="A14387" s="5"/>
      <c r="B14387" s="5"/>
      <c r="C14387" s="5" t="str">
        <f>IFERROR(__xludf.DUMMYFUNCTION("""COMPUTED_VALUE"""),"")</f>
        <v/>
      </c>
      <c r="D14387" s="5">
        <v>0.0</v>
      </c>
    </row>
    <row r="14388" ht="14.25" customHeight="1">
      <c r="A14388" s="5"/>
      <c r="B14388" s="5"/>
      <c r="C14388" s="5" t="str">
        <f>IFERROR(__xludf.DUMMYFUNCTION("""COMPUTED_VALUE"""),"")</f>
        <v/>
      </c>
      <c r="D14388" s="5">
        <v>0.0</v>
      </c>
    </row>
    <row r="14389" ht="14.25" customHeight="1">
      <c r="A14389" s="5"/>
      <c r="B14389" s="5"/>
      <c r="C14389" s="5" t="str">
        <f>IFERROR(__xludf.DUMMYFUNCTION("""COMPUTED_VALUE"""),"")</f>
        <v/>
      </c>
      <c r="D14389" s="5">
        <v>0.0</v>
      </c>
    </row>
    <row r="14390" ht="14.25" customHeight="1">
      <c r="A14390" s="5"/>
      <c r="B14390" s="5"/>
      <c r="C14390" s="5" t="str">
        <f>IFERROR(__xludf.DUMMYFUNCTION("""COMPUTED_VALUE"""),"")</f>
        <v/>
      </c>
      <c r="D14390" s="5">
        <v>0.0</v>
      </c>
    </row>
    <row r="14391" ht="14.25" customHeight="1">
      <c r="A14391" s="5"/>
      <c r="B14391" s="5"/>
      <c r="C14391" s="5" t="str">
        <f>IFERROR(__xludf.DUMMYFUNCTION("""COMPUTED_VALUE"""),"")</f>
        <v/>
      </c>
      <c r="D14391" s="5">
        <v>0.0</v>
      </c>
    </row>
    <row r="14392" ht="14.25" customHeight="1">
      <c r="A14392" s="5"/>
      <c r="B14392" s="5"/>
      <c r="C14392" s="5" t="str">
        <f>IFERROR(__xludf.DUMMYFUNCTION("""COMPUTED_VALUE"""),"")</f>
        <v/>
      </c>
      <c r="D14392" s="5">
        <v>0.0</v>
      </c>
    </row>
    <row r="14393" ht="14.25" customHeight="1">
      <c r="A14393" s="5"/>
      <c r="B14393" s="5"/>
      <c r="C14393" s="5" t="str">
        <f>IFERROR(__xludf.DUMMYFUNCTION("""COMPUTED_VALUE"""),"")</f>
        <v/>
      </c>
      <c r="D14393" s="5">
        <v>0.0</v>
      </c>
    </row>
    <row r="14394" ht="14.25" customHeight="1">
      <c r="A14394" s="5"/>
      <c r="B14394" s="5"/>
      <c r="C14394" s="5" t="str">
        <f>IFERROR(__xludf.DUMMYFUNCTION("""COMPUTED_VALUE"""),"")</f>
        <v/>
      </c>
      <c r="D14394" s="5">
        <v>0.0</v>
      </c>
    </row>
    <row r="14395" ht="14.25" customHeight="1">
      <c r="A14395" s="5"/>
      <c r="B14395" s="5"/>
      <c r="C14395" s="5" t="str">
        <f>IFERROR(__xludf.DUMMYFUNCTION("""COMPUTED_VALUE"""),"")</f>
        <v/>
      </c>
      <c r="D14395" s="5">
        <v>0.0</v>
      </c>
    </row>
    <row r="14396" ht="14.25" customHeight="1">
      <c r="A14396" s="5"/>
      <c r="B14396" s="5"/>
      <c r="C14396" s="5" t="str">
        <f>IFERROR(__xludf.DUMMYFUNCTION("""COMPUTED_VALUE"""),"")</f>
        <v/>
      </c>
      <c r="D14396" s="5">
        <v>0.0</v>
      </c>
    </row>
    <row r="14397" ht="14.25" customHeight="1">
      <c r="A14397" s="5"/>
      <c r="B14397" s="5"/>
      <c r="C14397" s="5" t="str">
        <f>IFERROR(__xludf.DUMMYFUNCTION("""COMPUTED_VALUE"""),"")</f>
        <v/>
      </c>
      <c r="D14397" s="5">
        <v>0.0</v>
      </c>
    </row>
    <row r="14398" ht="14.25" customHeight="1">
      <c r="A14398" s="5"/>
      <c r="B14398" s="5"/>
      <c r="C14398" s="5" t="str">
        <f>IFERROR(__xludf.DUMMYFUNCTION("""COMPUTED_VALUE"""),"")</f>
        <v/>
      </c>
      <c r="D14398" s="5">
        <v>0.0</v>
      </c>
    </row>
    <row r="14399" ht="14.25" customHeight="1">
      <c r="A14399" s="5"/>
      <c r="B14399" s="5"/>
      <c r="C14399" s="5" t="str">
        <f>IFERROR(__xludf.DUMMYFUNCTION("""COMPUTED_VALUE"""),"")</f>
        <v/>
      </c>
      <c r="D14399" s="5">
        <v>0.0</v>
      </c>
    </row>
    <row r="14400" ht="14.25" customHeight="1">
      <c r="A14400" s="5"/>
      <c r="B14400" s="5"/>
      <c r="C14400" s="5" t="str">
        <f>IFERROR(__xludf.DUMMYFUNCTION("""COMPUTED_VALUE"""),"")</f>
        <v/>
      </c>
      <c r="D14400" s="5">
        <v>0.0</v>
      </c>
    </row>
    <row r="14401" ht="14.25" customHeight="1">
      <c r="A14401" s="5"/>
      <c r="B14401" s="5"/>
      <c r="C14401" s="5" t="str">
        <f>IFERROR(__xludf.DUMMYFUNCTION("""COMPUTED_VALUE"""),"")</f>
        <v/>
      </c>
      <c r="D14401" s="5">
        <v>0.0</v>
      </c>
    </row>
    <row r="14402" ht="14.25" customHeight="1">
      <c r="A14402" s="5"/>
      <c r="B14402" s="5"/>
      <c r="C14402" s="5" t="str">
        <f>IFERROR(__xludf.DUMMYFUNCTION("""COMPUTED_VALUE"""),"")</f>
        <v/>
      </c>
      <c r="D14402" s="5">
        <v>0.0</v>
      </c>
    </row>
    <row r="14403" ht="14.25" customHeight="1">
      <c r="A14403" s="5"/>
      <c r="B14403" s="5"/>
      <c r="C14403" s="5" t="str">
        <f>IFERROR(__xludf.DUMMYFUNCTION("""COMPUTED_VALUE"""),"")</f>
        <v/>
      </c>
      <c r="D14403" s="5">
        <v>0.0</v>
      </c>
    </row>
    <row r="14404" ht="14.25" customHeight="1">
      <c r="A14404" s="5"/>
      <c r="B14404" s="5"/>
      <c r="C14404" s="5" t="str">
        <f>IFERROR(__xludf.DUMMYFUNCTION("""COMPUTED_VALUE"""),"")</f>
        <v/>
      </c>
      <c r="D14404" s="5">
        <v>0.0</v>
      </c>
    </row>
    <row r="14405" ht="14.25" customHeight="1">
      <c r="A14405" s="5"/>
      <c r="B14405" s="5"/>
      <c r="C14405" s="5" t="str">
        <f>IFERROR(__xludf.DUMMYFUNCTION("""COMPUTED_VALUE"""),"")</f>
        <v/>
      </c>
      <c r="D14405" s="5">
        <v>0.0</v>
      </c>
    </row>
    <row r="14406" ht="14.25" customHeight="1">
      <c r="A14406" s="5"/>
      <c r="B14406" s="5"/>
      <c r="C14406" s="5" t="str">
        <f>IFERROR(__xludf.DUMMYFUNCTION("""COMPUTED_VALUE"""),"")</f>
        <v/>
      </c>
      <c r="D14406" s="5">
        <v>0.0</v>
      </c>
    </row>
    <row r="14407" ht="14.25" customHeight="1">
      <c r="A14407" s="5"/>
      <c r="B14407" s="5"/>
      <c r="C14407" s="5" t="str">
        <f>IFERROR(__xludf.DUMMYFUNCTION("""COMPUTED_VALUE"""),"")</f>
        <v/>
      </c>
      <c r="D14407" s="5">
        <v>0.0</v>
      </c>
    </row>
    <row r="14408" ht="14.25" customHeight="1">
      <c r="A14408" s="5"/>
      <c r="B14408" s="5"/>
      <c r="C14408" s="5" t="str">
        <f>IFERROR(__xludf.DUMMYFUNCTION("""COMPUTED_VALUE"""),"")</f>
        <v/>
      </c>
      <c r="D14408" s="5">
        <v>0.0</v>
      </c>
    </row>
    <row r="14409" ht="14.25" customHeight="1">
      <c r="A14409" s="5"/>
      <c r="B14409" s="5"/>
      <c r="C14409" s="5" t="str">
        <f>IFERROR(__xludf.DUMMYFUNCTION("""COMPUTED_VALUE"""),"")</f>
        <v/>
      </c>
      <c r="D14409" s="5">
        <v>0.0</v>
      </c>
    </row>
    <row r="14410" ht="14.25" customHeight="1">
      <c r="A14410" s="5"/>
      <c r="B14410" s="5"/>
      <c r="C14410" s="5" t="str">
        <f>IFERROR(__xludf.DUMMYFUNCTION("""COMPUTED_VALUE"""),"")</f>
        <v/>
      </c>
      <c r="D14410" s="5">
        <v>0.0</v>
      </c>
    </row>
    <row r="14411" ht="14.25" customHeight="1">
      <c r="A14411" s="5"/>
      <c r="B14411" s="5"/>
      <c r="C14411" s="5" t="str">
        <f>IFERROR(__xludf.DUMMYFUNCTION("""COMPUTED_VALUE"""),"")</f>
        <v/>
      </c>
      <c r="D14411" s="5">
        <v>0.0</v>
      </c>
    </row>
    <row r="14412" ht="14.25" customHeight="1">
      <c r="A14412" s="5"/>
      <c r="B14412" s="5"/>
      <c r="C14412" s="5" t="str">
        <f>IFERROR(__xludf.DUMMYFUNCTION("""COMPUTED_VALUE"""),"")</f>
        <v/>
      </c>
      <c r="D14412" s="5">
        <v>0.0</v>
      </c>
    </row>
    <row r="14413" ht="14.25" customHeight="1">
      <c r="A14413" s="5"/>
      <c r="B14413" s="5"/>
      <c r="C14413" s="5" t="str">
        <f>IFERROR(__xludf.DUMMYFUNCTION("""COMPUTED_VALUE"""),"")</f>
        <v/>
      </c>
      <c r="D14413" s="5">
        <v>0.0</v>
      </c>
    </row>
    <row r="14414" ht="14.25" customHeight="1">
      <c r="A14414" s="5"/>
      <c r="B14414" s="5"/>
      <c r="C14414" s="5" t="str">
        <f>IFERROR(__xludf.DUMMYFUNCTION("""COMPUTED_VALUE"""),"")</f>
        <v/>
      </c>
      <c r="D14414" s="5">
        <v>0.0</v>
      </c>
    </row>
    <row r="14415" ht="14.25" customHeight="1">
      <c r="A14415" s="5"/>
      <c r="B14415" s="5"/>
      <c r="C14415" s="5" t="str">
        <f>IFERROR(__xludf.DUMMYFUNCTION("""COMPUTED_VALUE"""),"")</f>
        <v/>
      </c>
      <c r="D14415" s="5">
        <v>0.0</v>
      </c>
    </row>
    <row r="14416" ht="14.25" customHeight="1">
      <c r="A14416" s="5"/>
      <c r="B14416" s="5"/>
      <c r="C14416" s="5" t="str">
        <f>IFERROR(__xludf.DUMMYFUNCTION("""COMPUTED_VALUE"""),"")</f>
        <v/>
      </c>
      <c r="D14416" s="5">
        <v>0.0</v>
      </c>
    </row>
    <row r="14417" ht="14.25" customHeight="1">
      <c r="A14417" s="5"/>
      <c r="B14417" s="5"/>
      <c r="C14417" s="5" t="str">
        <f>IFERROR(__xludf.DUMMYFUNCTION("""COMPUTED_VALUE"""),"")</f>
        <v/>
      </c>
      <c r="D14417" s="5">
        <v>0.0</v>
      </c>
    </row>
    <row r="14418" ht="14.25" customHeight="1">
      <c r="A14418" s="5"/>
      <c r="B14418" s="5"/>
      <c r="C14418" s="5" t="str">
        <f>IFERROR(__xludf.DUMMYFUNCTION("""COMPUTED_VALUE"""),"")</f>
        <v/>
      </c>
      <c r="D14418" s="5">
        <v>0.0</v>
      </c>
    </row>
    <row r="14419" ht="14.25" customHeight="1">
      <c r="A14419" s="5"/>
      <c r="B14419" s="5"/>
      <c r="C14419" s="5" t="str">
        <f>IFERROR(__xludf.DUMMYFUNCTION("""COMPUTED_VALUE"""),"")</f>
        <v/>
      </c>
      <c r="D14419" s="5">
        <v>0.0</v>
      </c>
    </row>
    <row r="14420" ht="14.25" customHeight="1">
      <c r="A14420" s="5"/>
      <c r="B14420" s="5"/>
      <c r="C14420" s="5" t="str">
        <f>IFERROR(__xludf.DUMMYFUNCTION("""COMPUTED_VALUE"""),"")</f>
        <v/>
      </c>
      <c r="D14420" s="5">
        <v>0.0</v>
      </c>
    </row>
    <row r="14421" ht="14.25" customHeight="1">
      <c r="A14421" s="5"/>
      <c r="B14421" s="5"/>
      <c r="C14421" s="5" t="str">
        <f>IFERROR(__xludf.DUMMYFUNCTION("""COMPUTED_VALUE"""),"")</f>
        <v/>
      </c>
      <c r="D14421" s="5">
        <v>0.0</v>
      </c>
    </row>
    <row r="14422" ht="14.25" customHeight="1">
      <c r="A14422" s="5"/>
      <c r="B14422" s="5"/>
      <c r="C14422" s="5" t="str">
        <f>IFERROR(__xludf.DUMMYFUNCTION("""COMPUTED_VALUE"""),"")</f>
        <v/>
      </c>
      <c r="D14422" s="5">
        <v>0.0</v>
      </c>
    </row>
    <row r="14423" ht="14.25" customHeight="1">
      <c r="A14423" s="5"/>
      <c r="B14423" s="5"/>
      <c r="C14423" s="5" t="str">
        <f>IFERROR(__xludf.DUMMYFUNCTION("""COMPUTED_VALUE"""),"")</f>
        <v/>
      </c>
      <c r="D14423" s="5">
        <v>0.0</v>
      </c>
    </row>
    <row r="14424" ht="14.25" customHeight="1">
      <c r="A14424" s="5"/>
      <c r="B14424" s="5"/>
      <c r="C14424" s="5" t="str">
        <f>IFERROR(__xludf.DUMMYFUNCTION("""COMPUTED_VALUE"""),"")</f>
        <v/>
      </c>
      <c r="D14424" s="5">
        <v>0.0</v>
      </c>
    </row>
    <row r="14425" ht="14.25" customHeight="1">
      <c r="A14425" s="5"/>
      <c r="B14425" s="5"/>
      <c r="C14425" s="5" t="str">
        <f>IFERROR(__xludf.DUMMYFUNCTION("""COMPUTED_VALUE"""),"")</f>
        <v/>
      </c>
      <c r="D14425" s="5">
        <v>0.0</v>
      </c>
    </row>
    <row r="14426" ht="14.25" customHeight="1">
      <c r="A14426" s="5"/>
      <c r="B14426" s="5"/>
      <c r="C14426" s="5" t="str">
        <f>IFERROR(__xludf.DUMMYFUNCTION("""COMPUTED_VALUE"""),"")</f>
        <v/>
      </c>
      <c r="D14426" s="5">
        <v>0.0</v>
      </c>
    </row>
    <row r="14427" ht="14.25" customHeight="1">
      <c r="A14427" s="5"/>
      <c r="B14427" s="5"/>
      <c r="C14427" s="5" t="str">
        <f>IFERROR(__xludf.DUMMYFUNCTION("""COMPUTED_VALUE"""),"")</f>
        <v/>
      </c>
      <c r="D14427" s="5">
        <v>0.0</v>
      </c>
    </row>
    <row r="14428" ht="14.25" customHeight="1">
      <c r="A14428" s="5"/>
      <c r="B14428" s="5"/>
      <c r="C14428" s="5" t="str">
        <f>IFERROR(__xludf.DUMMYFUNCTION("""COMPUTED_VALUE"""),"")</f>
        <v/>
      </c>
      <c r="D14428" s="5">
        <v>0.0</v>
      </c>
    </row>
    <row r="14429" ht="14.25" customHeight="1">
      <c r="A14429" s="5"/>
      <c r="B14429" s="5"/>
      <c r="C14429" s="5" t="str">
        <f>IFERROR(__xludf.DUMMYFUNCTION("""COMPUTED_VALUE"""),"")</f>
        <v/>
      </c>
      <c r="D14429" s="5">
        <v>0.0</v>
      </c>
    </row>
    <row r="14430" ht="14.25" customHeight="1">
      <c r="A14430" s="5"/>
      <c r="B14430" s="5"/>
      <c r="C14430" s="5" t="str">
        <f>IFERROR(__xludf.DUMMYFUNCTION("""COMPUTED_VALUE"""),"")</f>
        <v/>
      </c>
      <c r="D14430" s="5">
        <v>0.0</v>
      </c>
    </row>
    <row r="14431" ht="14.25" customHeight="1">
      <c r="A14431" s="5"/>
      <c r="B14431" s="5"/>
      <c r="C14431" s="5" t="str">
        <f>IFERROR(__xludf.DUMMYFUNCTION("""COMPUTED_VALUE"""),"")</f>
        <v/>
      </c>
      <c r="D14431" s="5">
        <v>0.0</v>
      </c>
    </row>
    <row r="14432" ht="14.25" customHeight="1">
      <c r="A14432" s="5"/>
      <c r="B14432" s="5"/>
      <c r="C14432" s="5" t="str">
        <f>IFERROR(__xludf.DUMMYFUNCTION("""COMPUTED_VALUE"""),"")</f>
        <v/>
      </c>
      <c r="D14432" s="5">
        <v>0.0</v>
      </c>
    </row>
    <row r="14433" ht="14.25" customHeight="1">
      <c r="A14433" s="5"/>
      <c r="B14433" s="5"/>
      <c r="C14433" s="5" t="str">
        <f>IFERROR(__xludf.DUMMYFUNCTION("""COMPUTED_VALUE"""),"")</f>
        <v/>
      </c>
      <c r="D14433" s="5">
        <v>0.0</v>
      </c>
    </row>
    <row r="14434" ht="14.25" customHeight="1">
      <c r="A14434" s="5"/>
      <c r="B14434" s="5"/>
      <c r="C14434" s="5" t="str">
        <f>IFERROR(__xludf.DUMMYFUNCTION("""COMPUTED_VALUE"""),"")</f>
        <v/>
      </c>
      <c r="D14434" s="5">
        <v>0.0</v>
      </c>
    </row>
    <row r="14435" ht="14.25" customHeight="1">
      <c r="A14435" s="5"/>
      <c r="B14435" s="5"/>
      <c r="C14435" s="5" t="str">
        <f>IFERROR(__xludf.DUMMYFUNCTION("""COMPUTED_VALUE"""),"")</f>
        <v/>
      </c>
      <c r="D14435" s="5">
        <v>0.0</v>
      </c>
    </row>
    <row r="14436" ht="14.25" customHeight="1">
      <c r="A14436" s="5"/>
      <c r="B14436" s="5"/>
      <c r="C14436" s="5" t="str">
        <f>IFERROR(__xludf.DUMMYFUNCTION("""COMPUTED_VALUE"""),"")</f>
        <v/>
      </c>
      <c r="D14436" s="5">
        <v>0.0</v>
      </c>
    </row>
    <row r="14437" ht="14.25" customHeight="1">
      <c r="A14437" s="5"/>
      <c r="B14437" s="5"/>
      <c r="C14437" s="5" t="str">
        <f>IFERROR(__xludf.DUMMYFUNCTION("""COMPUTED_VALUE"""),"")</f>
        <v/>
      </c>
      <c r="D14437" s="5">
        <v>0.0</v>
      </c>
    </row>
    <row r="14438" ht="14.25" customHeight="1">
      <c r="A14438" s="5"/>
      <c r="B14438" s="5"/>
      <c r="C14438" s="5" t="str">
        <f>IFERROR(__xludf.DUMMYFUNCTION("""COMPUTED_VALUE"""),"")</f>
        <v/>
      </c>
      <c r="D14438" s="5">
        <v>0.0</v>
      </c>
    </row>
    <row r="14439" ht="14.25" customHeight="1">
      <c r="A14439" s="5"/>
      <c r="B14439" s="5"/>
      <c r="C14439" s="5" t="str">
        <f>IFERROR(__xludf.DUMMYFUNCTION("""COMPUTED_VALUE"""),"")</f>
        <v/>
      </c>
      <c r="D14439" s="5">
        <v>0.0</v>
      </c>
    </row>
    <row r="14440" ht="14.25" customHeight="1">
      <c r="A14440" s="5"/>
      <c r="B14440" s="5"/>
      <c r="C14440" s="5" t="str">
        <f>IFERROR(__xludf.DUMMYFUNCTION("""COMPUTED_VALUE"""),"")</f>
        <v/>
      </c>
      <c r="D14440" s="5">
        <v>0.0</v>
      </c>
    </row>
    <row r="14441" ht="14.25" customHeight="1">
      <c r="A14441" s="5"/>
      <c r="B14441" s="5"/>
      <c r="C14441" s="5" t="str">
        <f>IFERROR(__xludf.DUMMYFUNCTION("""COMPUTED_VALUE"""),"")</f>
        <v/>
      </c>
      <c r="D14441" s="5">
        <v>0.0</v>
      </c>
    </row>
    <row r="14442" ht="14.25" customHeight="1">
      <c r="A14442" s="5"/>
      <c r="B14442" s="5"/>
      <c r="C14442" s="5" t="str">
        <f>IFERROR(__xludf.DUMMYFUNCTION("""COMPUTED_VALUE"""),"")</f>
        <v/>
      </c>
      <c r="D14442" s="5">
        <v>0.0</v>
      </c>
    </row>
    <row r="14443" ht="14.25" customHeight="1">
      <c r="A14443" s="5"/>
      <c r="B14443" s="5"/>
      <c r="C14443" s="5" t="str">
        <f>IFERROR(__xludf.DUMMYFUNCTION("""COMPUTED_VALUE"""),"")</f>
        <v/>
      </c>
      <c r="D14443" s="5">
        <v>0.0</v>
      </c>
    </row>
    <row r="14444" ht="14.25" customHeight="1">
      <c r="A14444" s="5"/>
      <c r="B14444" s="5"/>
      <c r="C14444" s="5" t="str">
        <f>IFERROR(__xludf.DUMMYFUNCTION("""COMPUTED_VALUE"""),"")</f>
        <v/>
      </c>
      <c r="D14444" s="5">
        <v>0.0</v>
      </c>
    </row>
    <row r="14445" ht="14.25" customHeight="1">
      <c r="A14445" s="5"/>
      <c r="B14445" s="5"/>
      <c r="C14445" s="5" t="str">
        <f>IFERROR(__xludf.DUMMYFUNCTION("""COMPUTED_VALUE"""),"")</f>
        <v/>
      </c>
      <c r="D14445" s="5">
        <v>0.0</v>
      </c>
    </row>
    <row r="14446" ht="14.25" customHeight="1">
      <c r="A14446" s="5"/>
      <c r="B14446" s="5"/>
      <c r="C14446" s="5" t="str">
        <f>IFERROR(__xludf.DUMMYFUNCTION("""COMPUTED_VALUE"""),"")</f>
        <v/>
      </c>
      <c r="D14446" s="5">
        <v>0.0</v>
      </c>
    </row>
    <row r="14447" ht="14.25" customHeight="1">
      <c r="A14447" s="5"/>
      <c r="B14447" s="5"/>
      <c r="C14447" s="5" t="str">
        <f>IFERROR(__xludf.DUMMYFUNCTION("""COMPUTED_VALUE"""),"")</f>
        <v/>
      </c>
      <c r="D14447" s="5">
        <v>0.0</v>
      </c>
    </row>
    <row r="14448" ht="14.25" customHeight="1">
      <c r="A14448" s="5"/>
      <c r="B14448" s="5"/>
      <c r="C14448" s="5" t="str">
        <f>IFERROR(__xludf.DUMMYFUNCTION("""COMPUTED_VALUE"""),"")</f>
        <v/>
      </c>
      <c r="D14448" s="5">
        <v>0.0</v>
      </c>
    </row>
    <row r="14449" ht="14.25" customHeight="1">
      <c r="A14449" s="5"/>
      <c r="B14449" s="5"/>
      <c r="C14449" s="5" t="str">
        <f>IFERROR(__xludf.DUMMYFUNCTION("""COMPUTED_VALUE"""),"")</f>
        <v/>
      </c>
      <c r="D14449" s="5">
        <v>0.0</v>
      </c>
    </row>
    <row r="14450" ht="14.25" customHeight="1">
      <c r="A14450" s="5"/>
      <c r="B14450" s="5"/>
      <c r="C14450" s="5" t="str">
        <f>IFERROR(__xludf.DUMMYFUNCTION("""COMPUTED_VALUE"""),"")</f>
        <v/>
      </c>
      <c r="D14450" s="5">
        <v>0.0</v>
      </c>
    </row>
    <row r="14451" ht="14.25" customHeight="1">
      <c r="A14451" s="5"/>
      <c r="B14451" s="5"/>
      <c r="C14451" s="5" t="str">
        <f>IFERROR(__xludf.DUMMYFUNCTION("""COMPUTED_VALUE"""),"")</f>
        <v/>
      </c>
      <c r="D14451" s="5">
        <v>0.0</v>
      </c>
    </row>
    <row r="14452" ht="14.25" customHeight="1">
      <c r="A14452" s="5"/>
      <c r="B14452" s="5"/>
      <c r="C14452" s="5" t="str">
        <f>IFERROR(__xludf.DUMMYFUNCTION("""COMPUTED_VALUE"""),"")</f>
        <v/>
      </c>
      <c r="D14452" s="5">
        <v>0.0</v>
      </c>
    </row>
    <row r="14453" ht="14.25" customHeight="1">
      <c r="A14453" s="5"/>
      <c r="B14453" s="5"/>
      <c r="C14453" s="5" t="str">
        <f>IFERROR(__xludf.DUMMYFUNCTION("""COMPUTED_VALUE"""),"")</f>
        <v/>
      </c>
      <c r="D14453" s="5">
        <v>0.0</v>
      </c>
    </row>
    <row r="14454" ht="14.25" customHeight="1">
      <c r="A14454" s="5"/>
      <c r="B14454" s="5"/>
      <c r="C14454" s="5" t="str">
        <f>IFERROR(__xludf.DUMMYFUNCTION("""COMPUTED_VALUE"""),"")</f>
        <v/>
      </c>
      <c r="D14454" s="5">
        <v>0.0</v>
      </c>
    </row>
    <row r="14455" ht="14.25" customHeight="1">
      <c r="A14455" s="5"/>
      <c r="B14455" s="5"/>
      <c r="C14455" s="5" t="str">
        <f>IFERROR(__xludf.DUMMYFUNCTION("""COMPUTED_VALUE"""),"")</f>
        <v/>
      </c>
      <c r="D14455" s="5">
        <v>0.0</v>
      </c>
    </row>
    <row r="14456" ht="14.25" customHeight="1">
      <c r="A14456" s="5"/>
      <c r="B14456" s="5"/>
      <c r="C14456" s="5" t="str">
        <f>IFERROR(__xludf.DUMMYFUNCTION("""COMPUTED_VALUE"""),"")</f>
        <v/>
      </c>
      <c r="D14456" s="5">
        <v>0.0</v>
      </c>
    </row>
    <row r="14457" ht="14.25" customHeight="1">
      <c r="A14457" s="5"/>
      <c r="B14457" s="5"/>
      <c r="C14457" s="5" t="str">
        <f>IFERROR(__xludf.DUMMYFUNCTION("""COMPUTED_VALUE"""),"")</f>
        <v/>
      </c>
      <c r="D14457" s="5">
        <v>0.0</v>
      </c>
    </row>
    <row r="14458" ht="14.25" customHeight="1">
      <c r="A14458" s="5"/>
      <c r="B14458" s="5"/>
      <c r="C14458" s="5" t="str">
        <f>IFERROR(__xludf.DUMMYFUNCTION("""COMPUTED_VALUE"""),"")</f>
        <v/>
      </c>
      <c r="D14458" s="5">
        <v>0.0</v>
      </c>
    </row>
    <row r="14459" ht="14.25" customHeight="1">
      <c r="A14459" s="5"/>
      <c r="B14459" s="5"/>
      <c r="C14459" s="5" t="str">
        <f>IFERROR(__xludf.DUMMYFUNCTION("""COMPUTED_VALUE"""),"")</f>
        <v/>
      </c>
      <c r="D14459" s="5">
        <v>0.0</v>
      </c>
    </row>
    <row r="14460" ht="14.25" customHeight="1">
      <c r="A14460" s="5"/>
      <c r="B14460" s="5"/>
      <c r="C14460" s="5" t="str">
        <f>IFERROR(__xludf.DUMMYFUNCTION("""COMPUTED_VALUE"""),"")</f>
        <v/>
      </c>
      <c r="D14460" s="5">
        <v>0.0</v>
      </c>
    </row>
    <row r="14461" ht="14.25" customHeight="1">
      <c r="A14461" s="5"/>
      <c r="B14461" s="5"/>
      <c r="C14461" s="5" t="str">
        <f>IFERROR(__xludf.DUMMYFUNCTION("""COMPUTED_VALUE"""),"")</f>
        <v/>
      </c>
      <c r="D14461" s="5">
        <v>0.0</v>
      </c>
    </row>
    <row r="14462" ht="14.25" customHeight="1">
      <c r="A14462" s="5"/>
      <c r="B14462" s="5"/>
      <c r="C14462" s="5" t="str">
        <f>IFERROR(__xludf.DUMMYFUNCTION("""COMPUTED_VALUE"""),"")</f>
        <v/>
      </c>
      <c r="D14462" s="5">
        <v>0.0</v>
      </c>
    </row>
    <row r="14463" ht="14.25" customHeight="1">
      <c r="A14463" s="5"/>
      <c r="B14463" s="5"/>
      <c r="C14463" s="5" t="str">
        <f>IFERROR(__xludf.DUMMYFUNCTION("""COMPUTED_VALUE"""),"")</f>
        <v/>
      </c>
      <c r="D14463" s="5">
        <v>0.0</v>
      </c>
    </row>
    <row r="14464" ht="14.25" customHeight="1">
      <c r="A14464" s="5"/>
      <c r="B14464" s="5"/>
      <c r="C14464" s="5" t="str">
        <f>IFERROR(__xludf.DUMMYFUNCTION("""COMPUTED_VALUE"""),"")</f>
        <v/>
      </c>
      <c r="D14464" s="5">
        <v>0.0</v>
      </c>
    </row>
    <row r="14465" ht="14.25" customHeight="1">
      <c r="A14465" s="5"/>
      <c r="B14465" s="5"/>
      <c r="C14465" s="5" t="str">
        <f>IFERROR(__xludf.DUMMYFUNCTION("""COMPUTED_VALUE"""),"")</f>
        <v/>
      </c>
      <c r="D14465" s="5">
        <v>0.0</v>
      </c>
    </row>
    <row r="14466" ht="14.25" customHeight="1">
      <c r="A14466" s="5"/>
      <c r="B14466" s="5"/>
      <c r="C14466" s="5" t="str">
        <f>IFERROR(__xludf.DUMMYFUNCTION("""COMPUTED_VALUE"""),"")</f>
        <v/>
      </c>
      <c r="D14466" s="5">
        <v>0.0</v>
      </c>
    </row>
    <row r="14467" ht="14.25" customHeight="1">
      <c r="A14467" s="5"/>
      <c r="B14467" s="5"/>
      <c r="C14467" s="5" t="str">
        <f>IFERROR(__xludf.DUMMYFUNCTION("""COMPUTED_VALUE"""),"")</f>
        <v/>
      </c>
      <c r="D14467" s="5">
        <v>0.0</v>
      </c>
    </row>
    <row r="14468" ht="14.25" customHeight="1">
      <c r="A14468" s="5"/>
      <c r="B14468" s="5"/>
      <c r="C14468" s="5" t="str">
        <f>IFERROR(__xludf.DUMMYFUNCTION("""COMPUTED_VALUE"""),"")</f>
        <v/>
      </c>
      <c r="D14468" s="5">
        <v>0.0</v>
      </c>
    </row>
    <row r="14469" ht="14.25" customHeight="1">
      <c r="A14469" s="5"/>
      <c r="B14469" s="5"/>
      <c r="C14469" s="5" t="str">
        <f>IFERROR(__xludf.DUMMYFUNCTION("""COMPUTED_VALUE"""),"")</f>
        <v/>
      </c>
      <c r="D14469" s="5">
        <v>0.0</v>
      </c>
    </row>
    <row r="14470" ht="14.25" customHeight="1">
      <c r="A14470" s="5"/>
      <c r="B14470" s="5"/>
      <c r="C14470" s="5" t="str">
        <f>IFERROR(__xludf.DUMMYFUNCTION("""COMPUTED_VALUE"""),"")</f>
        <v/>
      </c>
      <c r="D14470" s="5">
        <v>0.0</v>
      </c>
    </row>
    <row r="14471" ht="14.25" customHeight="1">
      <c r="A14471" s="5"/>
      <c r="B14471" s="5"/>
      <c r="C14471" s="5" t="str">
        <f>IFERROR(__xludf.DUMMYFUNCTION("""COMPUTED_VALUE"""),"")</f>
        <v/>
      </c>
      <c r="D14471" s="5">
        <v>0.0</v>
      </c>
    </row>
    <row r="14472" ht="14.25" customHeight="1">
      <c r="A14472" s="5"/>
      <c r="B14472" s="5"/>
      <c r="C14472" s="5" t="str">
        <f>IFERROR(__xludf.DUMMYFUNCTION("""COMPUTED_VALUE"""),"")</f>
        <v/>
      </c>
      <c r="D14472" s="5">
        <v>0.0</v>
      </c>
    </row>
    <row r="14473" ht="14.25" customHeight="1">
      <c r="A14473" s="5"/>
      <c r="B14473" s="5"/>
      <c r="C14473" s="5" t="str">
        <f>IFERROR(__xludf.DUMMYFUNCTION("""COMPUTED_VALUE"""),"")</f>
        <v/>
      </c>
      <c r="D14473" s="5">
        <v>0.0</v>
      </c>
    </row>
    <row r="14474" ht="14.25" customHeight="1">
      <c r="A14474" s="5"/>
      <c r="B14474" s="5"/>
      <c r="C14474" s="5" t="str">
        <f>IFERROR(__xludf.DUMMYFUNCTION("""COMPUTED_VALUE"""),"")</f>
        <v/>
      </c>
      <c r="D14474" s="5">
        <v>0.0</v>
      </c>
    </row>
    <row r="14475" ht="14.25" customHeight="1">
      <c r="A14475" s="5"/>
      <c r="B14475" s="5"/>
      <c r="C14475" s="5" t="str">
        <f>IFERROR(__xludf.DUMMYFUNCTION("""COMPUTED_VALUE"""),"")</f>
        <v/>
      </c>
      <c r="D14475" s="5">
        <v>0.0</v>
      </c>
    </row>
    <row r="14476" ht="14.25" customHeight="1">
      <c r="A14476" s="5"/>
      <c r="B14476" s="5"/>
      <c r="C14476" s="5" t="str">
        <f>IFERROR(__xludf.DUMMYFUNCTION("""COMPUTED_VALUE"""),"")</f>
        <v/>
      </c>
      <c r="D14476" s="5">
        <v>0.0</v>
      </c>
    </row>
    <row r="14477" ht="14.25" customHeight="1">
      <c r="A14477" s="5"/>
      <c r="B14477" s="5"/>
      <c r="C14477" s="5" t="str">
        <f>IFERROR(__xludf.DUMMYFUNCTION("""COMPUTED_VALUE"""),"")</f>
        <v/>
      </c>
      <c r="D14477" s="5">
        <v>0.0</v>
      </c>
    </row>
    <row r="14478" ht="14.25" customHeight="1">
      <c r="A14478" s="5"/>
      <c r="B14478" s="5"/>
      <c r="C14478" s="5" t="str">
        <f>IFERROR(__xludf.DUMMYFUNCTION("""COMPUTED_VALUE"""),"")</f>
        <v/>
      </c>
      <c r="D14478" s="5">
        <v>0.0</v>
      </c>
    </row>
    <row r="14479" ht="14.25" customHeight="1">
      <c r="A14479" s="5"/>
      <c r="B14479" s="5"/>
      <c r="C14479" s="5" t="str">
        <f>IFERROR(__xludf.DUMMYFUNCTION("""COMPUTED_VALUE"""),"")</f>
        <v/>
      </c>
      <c r="D14479" s="5">
        <v>0.0</v>
      </c>
    </row>
    <row r="14480" ht="14.25" customHeight="1">
      <c r="A14480" s="5"/>
      <c r="B14480" s="5"/>
      <c r="C14480" s="5" t="str">
        <f>IFERROR(__xludf.DUMMYFUNCTION("""COMPUTED_VALUE"""),"")</f>
        <v/>
      </c>
      <c r="D14480" s="5">
        <v>0.0</v>
      </c>
    </row>
    <row r="14481" ht="14.25" customHeight="1">
      <c r="A14481" s="5"/>
      <c r="B14481" s="5"/>
      <c r="C14481" s="5" t="str">
        <f>IFERROR(__xludf.DUMMYFUNCTION("""COMPUTED_VALUE"""),"")</f>
        <v/>
      </c>
      <c r="D14481" s="5">
        <v>0.0</v>
      </c>
    </row>
    <row r="14482" ht="14.25" customHeight="1">
      <c r="A14482" s="5"/>
      <c r="B14482" s="5"/>
      <c r="C14482" s="5" t="str">
        <f>IFERROR(__xludf.DUMMYFUNCTION("""COMPUTED_VALUE"""),"")</f>
        <v/>
      </c>
      <c r="D14482" s="5">
        <v>0.0</v>
      </c>
    </row>
    <row r="14483" ht="14.25" customHeight="1">
      <c r="A14483" s="5"/>
      <c r="B14483" s="5"/>
      <c r="C14483" s="5" t="str">
        <f>IFERROR(__xludf.DUMMYFUNCTION("""COMPUTED_VALUE"""),"")</f>
        <v/>
      </c>
      <c r="D14483" s="5">
        <v>0.0</v>
      </c>
    </row>
    <row r="14484" ht="14.25" customHeight="1">
      <c r="A14484" s="5"/>
      <c r="B14484" s="5"/>
      <c r="C14484" s="5" t="str">
        <f>IFERROR(__xludf.DUMMYFUNCTION("""COMPUTED_VALUE"""),"")</f>
        <v/>
      </c>
      <c r="D14484" s="5">
        <v>0.0</v>
      </c>
    </row>
    <row r="14485" ht="14.25" customHeight="1">
      <c r="A14485" s="5"/>
      <c r="B14485" s="5"/>
      <c r="C14485" s="5" t="str">
        <f>IFERROR(__xludf.DUMMYFUNCTION("""COMPUTED_VALUE"""),"")</f>
        <v/>
      </c>
      <c r="D14485" s="5">
        <v>0.0</v>
      </c>
    </row>
    <row r="14486" ht="14.25" customHeight="1">
      <c r="A14486" s="5"/>
      <c r="B14486" s="5"/>
      <c r="C14486" s="5" t="str">
        <f>IFERROR(__xludf.DUMMYFUNCTION("""COMPUTED_VALUE"""),"")</f>
        <v/>
      </c>
      <c r="D14486" s="5">
        <v>0.0</v>
      </c>
    </row>
    <row r="14487" ht="14.25" customHeight="1">
      <c r="A14487" s="5"/>
      <c r="B14487" s="5"/>
      <c r="C14487" s="5" t="str">
        <f>IFERROR(__xludf.DUMMYFUNCTION("""COMPUTED_VALUE"""),"")</f>
        <v/>
      </c>
      <c r="D14487" s="5">
        <v>0.0</v>
      </c>
    </row>
    <row r="14488" ht="14.25" customHeight="1">
      <c r="A14488" s="5"/>
      <c r="B14488" s="5"/>
      <c r="C14488" s="5" t="str">
        <f>IFERROR(__xludf.DUMMYFUNCTION("""COMPUTED_VALUE"""),"")</f>
        <v/>
      </c>
      <c r="D14488" s="5">
        <v>0.0</v>
      </c>
    </row>
    <row r="14489" ht="14.25" customHeight="1">
      <c r="A14489" s="5"/>
      <c r="B14489" s="5"/>
      <c r="C14489" s="5" t="str">
        <f>IFERROR(__xludf.DUMMYFUNCTION("""COMPUTED_VALUE"""),"")</f>
        <v/>
      </c>
      <c r="D14489" s="5">
        <v>0.0</v>
      </c>
    </row>
    <row r="14490" ht="14.25" customHeight="1">
      <c r="A14490" s="5"/>
      <c r="B14490" s="5"/>
      <c r="C14490" s="5" t="str">
        <f>IFERROR(__xludf.DUMMYFUNCTION("""COMPUTED_VALUE"""),"")</f>
        <v/>
      </c>
      <c r="D14490" s="5">
        <v>0.0</v>
      </c>
    </row>
    <row r="14491" ht="14.25" customHeight="1">
      <c r="A14491" s="5"/>
      <c r="B14491" s="5"/>
      <c r="C14491" s="5" t="str">
        <f>IFERROR(__xludf.DUMMYFUNCTION("""COMPUTED_VALUE"""),"")</f>
        <v/>
      </c>
      <c r="D14491" s="5">
        <v>0.0</v>
      </c>
    </row>
    <row r="14492" ht="14.25" customHeight="1">
      <c r="A14492" s="5"/>
      <c r="B14492" s="5"/>
      <c r="C14492" s="5" t="str">
        <f>IFERROR(__xludf.DUMMYFUNCTION("""COMPUTED_VALUE"""),"")</f>
        <v/>
      </c>
      <c r="D14492" s="5">
        <v>0.0</v>
      </c>
    </row>
    <row r="14493" ht="14.25" customHeight="1">
      <c r="A14493" s="5"/>
      <c r="B14493" s="5"/>
      <c r="C14493" s="5" t="str">
        <f>IFERROR(__xludf.DUMMYFUNCTION("""COMPUTED_VALUE"""),"")</f>
        <v/>
      </c>
      <c r="D14493" s="5">
        <v>0.0</v>
      </c>
    </row>
    <row r="14494" ht="14.25" customHeight="1">
      <c r="A14494" s="5"/>
      <c r="B14494" s="5"/>
      <c r="C14494" s="5" t="str">
        <f>IFERROR(__xludf.DUMMYFUNCTION("""COMPUTED_VALUE"""),"")</f>
        <v/>
      </c>
      <c r="D14494" s="5">
        <v>0.0</v>
      </c>
    </row>
    <row r="14495" ht="14.25" customHeight="1">
      <c r="A14495" s="5"/>
      <c r="B14495" s="5"/>
      <c r="C14495" s="5" t="str">
        <f>IFERROR(__xludf.DUMMYFUNCTION("""COMPUTED_VALUE"""),"")</f>
        <v/>
      </c>
      <c r="D14495" s="5">
        <v>0.0</v>
      </c>
    </row>
    <row r="14496" ht="14.25" customHeight="1">
      <c r="A14496" s="5"/>
      <c r="B14496" s="5"/>
      <c r="C14496" s="5" t="str">
        <f>IFERROR(__xludf.DUMMYFUNCTION("""COMPUTED_VALUE"""),"")</f>
        <v/>
      </c>
      <c r="D14496" s="5">
        <v>0.0</v>
      </c>
    </row>
    <row r="14497" ht="14.25" customHeight="1">
      <c r="A14497" s="5"/>
      <c r="B14497" s="5"/>
      <c r="C14497" s="5" t="str">
        <f>IFERROR(__xludf.DUMMYFUNCTION("""COMPUTED_VALUE"""),"")</f>
        <v/>
      </c>
      <c r="D14497" s="5">
        <v>0.0</v>
      </c>
    </row>
    <row r="14498" ht="14.25" customHeight="1">
      <c r="A14498" s="5"/>
      <c r="B14498" s="5"/>
      <c r="C14498" s="5" t="str">
        <f>IFERROR(__xludf.DUMMYFUNCTION("""COMPUTED_VALUE"""),"")</f>
        <v/>
      </c>
      <c r="D14498" s="5">
        <v>0.0</v>
      </c>
    </row>
    <row r="14499" ht="14.25" customHeight="1">
      <c r="A14499" s="5"/>
      <c r="B14499" s="5"/>
      <c r="C14499" s="5" t="str">
        <f>IFERROR(__xludf.DUMMYFUNCTION("""COMPUTED_VALUE"""),"")</f>
        <v/>
      </c>
      <c r="D14499" s="5">
        <v>0.0</v>
      </c>
    </row>
    <row r="14500" ht="14.25" customHeight="1">
      <c r="A14500" s="5"/>
      <c r="B14500" s="5"/>
      <c r="C14500" s="5" t="str">
        <f>IFERROR(__xludf.DUMMYFUNCTION("""COMPUTED_VALUE"""),"")</f>
        <v/>
      </c>
      <c r="D14500" s="5">
        <v>0.0</v>
      </c>
    </row>
    <row r="14501" ht="14.25" customHeight="1">
      <c r="A14501" s="5"/>
      <c r="B14501" s="5"/>
      <c r="C14501" s="5" t="str">
        <f>IFERROR(__xludf.DUMMYFUNCTION("""COMPUTED_VALUE"""),"")</f>
        <v/>
      </c>
      <c r="D14501" s="5">
        <v>0.0</v>
      </c>
    </row>
    <row r="14502" ht="14.25" customHeight="1">
      <c r="A14502" s="5"/>
      <c r="B14502" s="5"/>
      <c r="C14502" s="5" t="str">
        <f>IFERROR(__xludf.DUMMYFUNCTION("""COMPUTED_VALUE"""),"")</f>
        <v/>
      </c>
      <c r="D14502" s="5">
        <v>0.0</v>
      </c>
    </row>
    <row r="14503" ht="14.25" customHeight="1">
      <c r="A14503" s="5"/>
      <c r="B14503" s="5"/>
      <c r="C14503" s="5" t="str">
        <f>IFERROR(__xludf.DUMMYFUNCTION("""COMPUTED_VALUE"""),"")</f>
        <v/>
      </c>
      <c r="D14503" s="5">
        <v>0.0</v>
      </c>
    </row>
    <row r="14504" ht="14.25" customHeight="1">
      <c r="A14504" s="5"/>
      <c r="B14504" s="5"/>
      <c r="C14504" s="5" t="str">
        <f>IFERROR(__xludf.DUMMYFUNCTION("""COMPUTED_VALUE"""),"")</f>
        <v/>
      </c>
      <c r="D14504" s="5">
        <v>0.0</v>
      </c>
    </row>
    <row r="14505" ht="14.25" customHeight="1">
      <c r="A14505" s="5"/>
      <c r="B14505" s="5"/>
      <c r="C14505" s="5" t="str">
        <f>IFERROR(__xludf.DUMMYFUNCTION("""COMPUTED_VALUE"""),"")</f>
        <v/>
      </c>
      <c r="D14505" s="5">
        <v>0.0</v>
      </c>
    </row>
    <row r="14506" ht="14.25" customHeight="1">
      <c r="A14506" s="5"/>
      <c r="B14506" s="5"/>
      <c r="C14506" s="5" t="str">
        <f>IFERROR(__xludf.DUMMYFUNCTION("""COMPUTED_VALUE"""),"")</f>
        <v/>
      </c>
      <c r="D14506" s="5">
        <v>0.0</v>
      </c>
    </row>
    <row r="14507" ht="14.25" customHeight="1">
      <c r="A14507" s="5"/>
      <c r="B14507" s="5"/>
      <c r="C14507" s="5" t="str">
        <f>IFERROR(__xludf.DUMMYFUNCTION("""COMPUTED_VALUE"""),"")</f>
        <v/>
      </c>
      <c r="D14507" s="5">
        <v>0.0</v>
      </c>
    </row>
    <row r="14508" ht="14.25" customHeight="1">
      <c r="A14508" s="5"/>
      <c r="B14508" s="5"/>
      <c r="C14508" s="5" t="str">
        <f>IFERROR(__xludf.DUMMYFUNCTION("""COMPUTED_VALUE"""),"")</f>
        <v/>
      </c>
      <c r="D14508" s="5">
        <v>0.0</v>
      </c>
    </row>
    <row r="14509" ht="14.25" customHeight="1">
      <c r="A14509" s="5"/>
      <c r="B14509" s="5"/>
      <c r="C14509" s="5" t="str">
        <f>IFERROR(__xludf.DUMMYFUNCTION("""COMPUTED_VALUE"""),"")</f>
        <v/>
      </c>
      <c r="D14509" s="5">
        <v>0.0</v>
      </c>
    </row>
    <row r="14510" ht="14.25" customHeight="1">
      <c r="A14510" s="5"/>
      <c r="B14510" s="5"/>
      <c r="C14510" s="5" t="str">
        <f>IFERROR(__xludf.DUMMYFUNCTION("""COMPUTED_VALUE"""),"")</f>
        <v/>
      </c>
      <c r="D14510" s="5">
        <v>0.0</v>
      </c>
    </row>
    <row r="14511" ht="14.25" customHeight="1">
      <c r="A14511" s="5"/>
      <c r="B14511" s="5"/>
      <c r="C14511" s="5" t="str">
        <f>IFERROR(__xludf.DUMMYFUNCTION("""COMPUTED_VALUE"""),"")</f>
        <v/>
      </c>
      <c r="D14511" s="5">
        <v>0.0</v>
      </c>
    </row>
    <row r="14512" ht="14.25" customHeight="1">
      <c r="A14512" s="5"/>
      <c r="B14512" s="5"/>
      <c r="C14512" s="5" t="str">
        <f>IFERROR(__xludf.DUMMYFUNCTION("""COMPUTED_VALUE"""),"")</f>
        <v/>
      </c>
      <c r="D14512" s="5">
        <v>0.0</v>
      </c>
    </row>
    <row r="14513" ht="14.25" customHeight="1">
      <c r="A14513" s="5"/>
      <c r="B14513" s="5"/>
      <c r="C14513" s="5" t="str">
        <f>IFERROR(__xludf.DUMMYFUNCTION("""COMPUTED_VALUE"""),"")</f>
        <v/>
      </c>
      <c r="D14513" s="5">
        <v>0.0</v>
      </c>
    </row>
    <row r="14514" ht="14.25" customHeight="1">
      <c r="A14514" s="5"/>
      <c r="B14514" s="5"/>
      <c r="C14514" s="5" t="str">
        <f>IFERROR(__xludf.DUMMYFUNCTION("""COMPUTED_VALUE"""),"")</f>
        <v/>
      </c>
      <c r="D14514" s="5">
        <v>0.0</v>
      </c>
    </row>
    <row r="14515" ht="14.25" customHeight="1">
      <c r="A14515" s="5"/>
      <c r="B14515" s="5"/>
      <c r="C14515" s="5" t="str">
        <f>IFERROR(__xludf.DUMMYFUNCTION("""COMPUTED_VALUE"""),"")</f>
        <v/>
      </c>
      <c r="D14515" s="5">
        <v>0.0</v>
      </c>
    </row>
    <row r="14516" ht="14.25" customHeight="1">
      <c r="A14516" s="5"/>
      <c r="B14516" s="5"/>
      <c r="C14516" s="5" t="str">
        <f>IFERROR(__xludf.DUMMYFUNCTION("""COMPUTED_VALUE"""),"")</f>
        <v/>
      </c>
      <c r="D14516" s="5">
        <v>0.0</v>
      </c>
    </row>
    <row r="14517" ht="14.25" customHeight="1">
      <c r="A14517" s="5"/>
      <c r="B14517" s="5"/>
      <c r="C14517" s="5" t="str">
        <f>IFERROR(__xludf.DUMMYFUNCTION("""COMPUTED_VALUE"""),"")</f>
        <v/>
      </c>
      <c r="D14517" s="5">
        <v>0.0</v>
      </c>
    </row>
    <row r="14518" ht="14.25" customHeight="1">
      <c r="A14518" s="5"/>
      <c r="B14518" s="5"/>
      <c r="C14518" s="5" t="str">
        <f>IFERROR(__xludf.DUMMYFUNCTION("""COMPUTED_VALUE"""),"")</f>
        <v/>
      </c>
      <c r="D14518" s="5">
        <v>0.0</v>
      </c>
    </row>
    <row r="14519" ht="14.25" customHeight="1">
      <c r="A14519" s="5"/>
      <c r="B14519" s="5"/>
      <c r="C14519" s="5" t="str">
        <f>IFERROR(__xludf.DUMMYFUNCTION("""COMPUTED_VALUE"""),"")</f>
        <v/>
      </c>
      <c r="D14519" s="5">
        <v>0.0</v>
      </c>
    </row>
    <row r="14520" ht="14.25" customHeight="1">
      <c r="A14520" s="5"/>
      <c r="B14520" s="5"/>
      <c r="C14520" s="5" t="str">
        <f>IFERROR(__xludf.DUMMYFUNCTION("""COMPUTED_VALUE"""),"")</f>
        <v/>
      </c>
      <c r="D14520" s="5">
        <v>0.0</v>
      </c>
    </row>
    <row r="14521" ht="14.25" customHeight="1">
      <c r="A14521" s="5"/>
      <c r="B14521" s="5"/>
      <c r="C14521" s="5" t="str">
        <f>IFERROR(__xludf.DUMMYFUNCTION("""COMPUTED_VALUE"""),"")</f>
        <v/>
      </c>
      <c r="D14521" s="5">
        <v>0.0</v>
      </c>
    </row>
    <row r="14522" ht="14.25" customHeight="1">
      <c r="A14522" s="5"/>
      <c r="B14522" s="5"/>
      <c r="C14522" s="5" t="str">
        <f>IFERROR(__xludf.DUMMYFUNCTION("""COMPUTED_VALUE"""),"")</f>
        <v/>
      </c>
      <c r="D14522" s="5">
        <v>0.0</v>
      </c>
    </row>
    <row r="14523" ht="14.25" customHeight="1">
      <c r="A14523" s="5"/>
      <c r="B14523" s="5"/>
      <c r="C14523" s="5" t="str">
        <f>IFERROR(__xludf.DUMMYFUNCTION("""COMPUTED_VALUE"""),"")</f>
        <v/>
      </c>
      <c r="D14523" s="5">
        <v>0.0</v>
      </c>
    </row>
    <row r="14524" ht="14.25" customHeight="1">
      <c r="A14524" s="5"/>
      <c r="B14524" s="5"/>
      <c r="C14524" s="5" t="str">
        <f>IFERROR(__xludf.DUMMYFUNCTION("""COMPUTED_VALUE"""),"")</f>
        <v/>
      </c>
      <c r="D14524" s="5">
        <v>0.0</v>
      </c>
    </row>
    <row r="14525" ht="14.25" customHeight="1">
      <c r="A14525" s="5"/>
      <c r="B14525" s="5"/>
      <c r="C14525" s="5" t="str">
        <f>IFERROR(__xludf.DUMMYFUNCTION("""COMPUTED_VALUE"""),"")</f>
        <v/>
      </c>
      <c r="D14525" s="5">
        <v>0.0</v>
      </c>
    </row>
    <row r="14526" ht="14.25" customHeight="1">
      <c r="A14526" s="5"/>
      <c r="B14526" s="5"/>
      <c r="C14526" s="5" t="str">
        <f>IFERROR(__xludf.DUMMYFUNCTION("""COMPUTED_VALUE"""),"")</f>
        <v/>
      </c>
      <c r="D14526" s="5">
        <v>0.0</v>
      </c>
    </row>
    <row r="14527" ht="14.25" customHeight="1">
      <c r="A14527" s="5"/>
      <c r="B14527" s="5"/>
      <c r="C14527" s="5" t="str">
        <f>IFERROR(__xludf.DUMMYFUNCTION("""COMPUTED_VALUE"""),"")</f>
        <v/>
      </c>
      <c r="D14527" s="5">
        <v>0.0</v>
      </c>
    </row>
    <row r="14528" ht="14.25" customHeight="1">
      <c r="A14528" s="5"/>
      <c r="B14528" s="5"/>
      <c r="C14528" s="5" t="str">
        <f>IFERROR(__xludf.DUMMYFUNCTION("""COMPUTED_VALUE"""),"")</f>
        <v/>
      </c>
      <c r="D14528" s="5">
        <v>0.0</v>
      </c>
    </row>
    <row r="14529" ht="14.25" customHeight="1">
      <c r="A14529" s="5"/>
      <c r="B14529" s="5"/>
      <c r="C14529" s="5" t="str">
        <f>IFERROR(__xludf.DUMMYFUNCTION("""COMPUTED_VALUE"""),"")</f>
        <v/>
      </c>
      <c r="D14529" s="5">
        <v>0.0</v>
      </c>
    </row>
    <row r="14530" ht="14.25" customHeight="1">
      <c r="A14530" s="5"/>
      <c r="B14530" s="5"/>
      <c r="C14530" s="5" t="str">
        <f>IFERROR(__xludf.DUMMYFUNCTION("""COMPUTED_VALUE"""),"")</f>
        <v/>
      </c>
      <c r="D14530" s="5">
        <v>0.0</v>
      </c>
    </row>
    <row r="14531" ht="14.25" customHeight="1">
      <c r="A14531" s="5"/>
      <c r="B14531" s="5"/>
      <c r="C14531" s="5" t="str">
        <f>IFERROR(__xludf.DUMMYFUNCTION("""COMPUTED_VALUE"""),"")</f>
        <v/>
      </c>
      <c r="D14531" s="5">
        <v>0.0</v>
      </c>
    </row>
    <row r="14532" ht="14.25" customHeight="1">
      <c r="A14532" s="5"/>
      <c r="B14532" s="5"/>
      <c r="C14532" s="5" t="str">
        <f>IFERROR(__xludf.DUMMYFUNCTION("""COMPUTED_VALUE"""),"")</f>
        <v/>
      </c>
      <c r="D14532" s="5">
        <v>0.0</v>
      </c>
    </row>
    <row r="14533" ht="14.25" customHeight="1">
      <c r="A14533" s="5"/>
      <c r="B14533" s="5"/>
      <c r="C14533" s="5" t="str">
        <f>IFERROR(__xludf.DUMMYFUNCTION("""COMPUTED_VALUE"""),"")</f>
        <v/>
      </c>
      <c r="D14533" s="5">
        <v>0.0</v>
      </c>
    </row>
    <row r="14534" ht="14.25" customHeight="1">
      <c r="A14534" s="5"/>
      <c r="B14534" s="5"/>
      <c r="C14534" s="5" t="str">
        <f>IFERROR(__xludf.DUMMYFUNCTION("""COMPUTED_VALUE"""),"")</f>
        <v/>
      </c>
      <c r="D14534" s="5">
        <v>0.0</v>
      </c>
    </row>
    <row r="14535" ht="14.25" customHeight="1">
      <c r="A14535" s="5"/>
      <c r="B14535" s="5"/>
      <c r="C14535" s="5" t="str">
        <f>IFERROR(__xludf.DUMMYFUNCTION("""COMPUTED_VALUE"""),"")</f>
        <v/>
      </c>
      <c r="D14535" s="5">
        <v>0.0</v>
      </c>
    </row>
    <row r="14536" ht="14.25" customHeight="1">
      <c r="A14536" s="5"/>
      <c r="B14536" s="5"/>
      <c r="C14536" s="5" t="str">
        <f>IFERROR(__xludf.DUMMYFUNCTION("""COMPUTED_VALUE"""),"")</f>
        <v/>
      </c>
      <c r="D14536" s="5">
        <v>0.0</v>
      </c>
    </row>
    <row r="14537" ht="14.25" customHeight="1">
      <c r="A14537" s="5"/>
      <c r="B14537" s="5"/>
      <c r="C14537" s="5" t="str">
        <f>IFERROR(__xludf.DUMMYFUNCTION("""COMPUTED_VALUE"""),"")</f>
        <v/>
      </c>
      <c r="D14537" s="5">
        <v>0.0</v>
      </c>
    </row>
    <row r="14538" ht="14.25" customHeight="1">
      <c r="A14538" s="5"/>
      <c r="B14538" s="5"/>
      <c r="C14538" s="5" t="str">
        <f>IFERROR(__xludf.DUMMYFUNCTION("""COMPUTED_VALUE"""),"")</f>
        <v/>
      </c>
      <c r="D14538" s="5">
        <v>0.0</v>
      </c>
    </row>
    <row r="14539" ht="14.25" customHeight="1">
      <c r="A14539" s="5"/>
      <c r="B14539" s="5"/>
      <c r="C14539" s="5" t="str">
        <f>IFERROR(__xludf.DUMMYFUNCTION("""COMPUTED_VALUE"""),"")</f>
        <v/>
      </c>
      <c r="D14539" s="5">
        <v>0.0</v>
      </c>
    </row>
    <row r="14540" ht="14.25" customHeight="1">
      <c r="A14540" s="5"/>
      <c r="B14540" s="5"/>
      <c r="C14540" s="5" t="str">
        <f>IFERROR(__xludf.DUMMYFUNCTION("""COMPUTED_VALUE"""),"")</f>
        <v/>
      </c>
      <c r="D14540" s="5">
        <v>0.0</v>
      </c>
    </row>
    <row r="14541" ht="14.25" customHeight="1">
      <c r="A14541" s="5"/>
      <c r="B14541" s="5"/>
      <c r="C14541" s="5" t="str">
        <f>IFERROR(__xludf.DUMMYFUNCTION("""COMPUTED_VALUE"""),"")</f>
        <v/>
      </c>
      <c r="D14541" s="5">
        <v>0.0</v>
      </c>
    </row>
    <row r="14542" ht="14.25" customHeight="1">
      <c r="A14542" s="5"/>
      <c r="B14542" s="5"/>
      <c r="C14542" s="5" t="str">
        <f>IFERROR(__xludf.DUMMYFUNCTION("""COMPUTED_VALUE"""),"")</f>
        <v/>
      </c>
      <c r="D14542" s="5">
        <v>0.0</v>
      </c>
    </row>
    <row r="14543" ht="14.25" customHeight="1">
      <c r="A14543" s="5"/>
      <c r="B14543" s="5"/>
      <c r="C14543" s="5" t="str">
        <f>IFERROR(__xludf.DUMMYFUNCTION("""COMPUTED_VALUE"""),"")</f>
        <v/>
      </c>
      <c r="D14543" s="5">
        <v>0.0</v>
      </c>
    </row>
    <row r="14544" ht="14.25" customHeight="1">
      <c r="A14544" s="5"/>
      <c r="B14544" s="5"/>
      <c r="C14544" s="5" t="str">
        <f>IFERROR(__xludf.DUMMYFUNCTION("""COMPUTED_VALUE"""),"")</f>
        <v/>
      </c>
      <c r="D14544" s="5">
        <v>0.0</v>
      </c>
    </row>
    <row r="14545" ht="14.25" customHeight="1">
      <c r="A14545" s="5"/>
      <c r="B14545" s="5"/>
      <c r="C14545" s="5" t="str">
        <f>IFERROR(__xludf.DUMMYFUNCTION("""COMPUTED_VALUE"""),"")</f>
        <v/>
      </c>
      <c r="D14545" s="5">
        <v>0.0</v>
      </c>
    </row>
    <row r="14546" ht="14.25" customHeight="1">
      <c r="A14546" s="5"/>
      <c r="B14546" s="5"/>
      <c r="C14546" s="5" t="str">
        <f>IFERROR(__xludf.DUMMYFUNCTION("""COMPUTED_VALUE"""),"")</f>
        <v/>
      </c>
      <c r="D14546" s="5">
        <v>0.0</v>
      </c>
    </row>
    <row r="14547" ht="14.25" customHeight="1">
      <c r="A14547" s="5"/>
      <c r="B14547" s="5"/>
      <c r="C14547" s="5" t="str">
        <f>IFERROR(__xludf.DUMMYFUNCTION("""COMPUTED_VALUE"""),"")</f>
        <v/>
      </c>
      <c r="D14547" s="5">
        <v>0.0</v>
      </c>
    </row>
    <row r="14548" ht="14.25" customHeight="1">
      <c r="A14548" s="5"/>
      <c r="B14548" s="5"/>
      <c r="C14548" s="5" t="str">
        <f>IFERROR(__xludf.DUMMYFUNCTION("""COMPUTED_VALUE"""),"")</f>
        <v/>
      </c>
      <c r="D14548" s="5">
        <v>0.0</v>
      </c>
    </row>
    <row r="14549" ht="14.25" customHeight="1">
      <c r="A14549" s="5"/>
      <c r="B14549" s="5"/>
      <c r="C14549" s="5" t="str">
        <f>IFERROR(__xludf.DUMMYFUNCTION("""COMPUTED_VALUE"""),"")</f>
        <v/>
      </c>
      <c r="D14549" s="5">
        <v>0.0</v>
      </c>
    </row>
    <row r="14550" ht="14.25" customHeight="1">
      <c r="A14550" s="5"/>
      <c r="B14550" s="5"/>
      <c r="C14550" s="5" t="str">
        <f>IFERROR(__xludf.DUMMYFUNCTION("""COMPUTED_VALUE"""),"")</f>
        <v/>
      </c>
      <c r="D14550" s="5">
        <v>0.0</v>
      </c>
    </row>
    <row r="14551" ht="14.25" customHeight="1">
      <c r="A14551" s="5"/>
      <c r="B14551" s="5"/>
      <c r="C14551" s="5" t="str">
        <f>IFERROR(__xludf.DUMMYFUNCTION("""COMPUTED_VALUE"""),"")</f>
        <v/>
      </c>
      <c r="D14551" s="5">
        <v>0.0</v>
      </c>
    </row>
    <row r="14552" ht="14.25" customHeight="1">
      <c r="A14552" s="5"/>
      <c r="B14552" s="5"/>
      <c r="C14552" s="5" t="str">
        <f>IFERROR(__xludf.DUMMYFUNCTION("""COMPUTED_VALUE"""),"")</f>
        <v/>
      </c>
      <c r="D14552" s="5">
        <v>0.0</v>
      </c>
    </row>
    <row r="14553" ht="14.25" customHeight="1">
      <c r="A14553" s="5"/>
      <c r="B14553" s="5"/>
      <c r="C14553" s="5" t="str">
        <f>IFERROR(__xludf.DUMMYFUNCTION("""COMPUTED_VALUE"""),"")</f>
        <v/>
      </c>
      <c r="D14553" s="5">
        <v>0.0</v>
      </c>
    </row>
    <row r="14554" ht="14.25" customHeight="1">
      <c r="A14554" s="5"/>
      <c r="B14554" s="5"/>
      <c r="C14554" s="5" t="str">
        <f>IFERROR(__xludf.DUMMYFUNCTION("""COMPUTED_VALUE"""),"")</f>
        <v/>
      </c>
      <c r="D14554" s="5">
        <v>0.0</v>
      </c>
    </row>
    <row r="14555" ht="14.25" customHeight="1">
      <c r="A14555" s="5"/>
      <c r="B14555" s="5"/>
      <c r="C14555" s="5" t="str">
        <f>IFERROR(__xludf.DUMMYFUNCTION("""COMPUTED_VALUE"""),"")</f>
        <v/>
      </c>
      <c r="D14555" s="5">
        <v>0.0</v>
      </c>
    </row>
    <row r="14556" ht="14.25" customHeight="1">
      <c r="A14556" s="5"/>
      <c r="B14556" s="5"/>
      <c r="C14556" s="5" t="str">
        <f>IFERROR(__xludf.DUMMYFUNCTION("""COMPUTED_VALUE"""),"")</f>
        <v/>
      </c>
      <c r="D14556" s="5">
        <v>0.0</v>
      </c>
    </row>
    <row r="14557" ht="14.25" customHeight="1">
      <c r="A14557" s="5"/>
      <c r="B14557" s="5"/>
      <c r="C14557" s="5" t="str">
        <f>IFERROR(__xludf.DUMMYFUNCTION("""COMPUTED_VALUE"""),"")</f>
        <v/>
      </c>
      <c r="D14557" s="5">
        <v>0.0</v>
      </c>
    </row>
    <row r="14558" ht="14.25" customHeight="1">
      <c r="A14558" s="5"/>
      <c r="B14558" s="5"/>
      <c r="C14558" s="5" t="str">
        <f>IFERROR(__xludf.DUMMYFUNCTION("""COMPUTED_VALUE"""),"")</f>
        <v/>
      </c>
      <c r="D14558" s="5">
        <v>0.0</v>
      </c>
    </row>
    <row r="14559" ht="14.25" customHeight="1">
      <c r="A14559" s="5"/>
      <c r="B14559" s="5"/>
      <c r="C14559" s="5" t="str">
        <f>IFERROR(__xludf.DUMMYFUNCTION("""COMPUTED_VALUE"""),"")</f>
        <v/>
      </c>
      <c r="D14559" s="5">
        <v>0.0</v>
      </c>
    </row>
    <row r="14560" ht="14.25" customHeight="1">
      <c r="A14560" s="5"/>
      <c r="B14560" s="5"/>
      <c r="C14560" s="5" t="str">
        <f>IFERROR(__xludf.DUMMYFUNCTION("""COMPUTED_VALUE"""),"")</f>
        <v/>
      </c>
      <c r="D14560" s="5">
        <v>0.0</v>
      </c>
    </row>
    <row r="14561" ht="14.25" customHeight="1">
      <c r="A14561" s="5"/>
      <c r="B14561" s="5"/>
      <c r="C14561" s="5" t="str">
        <f>IFERROR(__xludf.DUMMYFUNCTION("""COMPUTED_VALUE"""),"")</f>
        <v/>
      </c>
      <c r="D14561" s="5">
        <v>0.0</v>
      </c>
    </row>
    <row r="14562" ht="14.25" customHeight="1">
      <c r="A14562" s="5"/>
      <c r="B14562" s="5"/>
      <c r="C14562" s="5" t="str">
        <f>IFERROR(__xludf.DUMMYFUNCTION("""COMPUTED_VALUE"""),"")</f>
        <v/>
      </c>
      <c r="D14562" s="5">
        <v>0.0</v>
      </c>
    </row>
    <row r="14563" ht="14.25" customHeight="1">
      <c r="A14563" s="5"/>
      <c r="B14563" s="5"/>
      <c r="C14563" s="5" t="str">
        <f>IFERROR(__xludf.DUMMYFUNCTION("""COMPUTED_VALUE"""),"")</f>
        <v/>
      </c>
      <c r="D14563" s="5">
        <v>0.0</v>
      </c>
    </row>
    <row r="14564" ht="14.25" customHeight="1">
      <c r="A14564" s="5"/>
      <c r="B14564" s="5"/>
      <c r="C14564" s="5" t="str">
        <f>IFERROR(__xludf.DUMMYFUNCTION("""COMPUTED_VALUE"""),"")</f>
        <v/>
      </c>
      <c r="D14564" s="5">
        <v>0.0</v>
      </c>
    </row>
    <row r="14565" ht="14.25" customHeight="1">
      <c r="A14565" s="5"/>
      <c r="B14565" s="5"/>
      <c r="C14565" s="5" t="str">
        <f>IFERROR(__xludf.DUMMYFUNCTION("""COMPUTED_VALUE"""),"")</f>
        <v/>
      </c>
      <c r="D14565" s="5">
        <v>0.0</v>
      </c>
    </row>
    <row r="14566" ht="14.25" customHeight="1">
      <c r="A14566" s="5"/>
      <c r="B14566" s="5"/>
      <c r="C14566" s="5" t="str">
        <f>IFERROR(__xludf.DUMMYFUNCTION("""COMPUTED_VALUE"""),"")</f>
        <v/>
      </c>
      <c r="D14566" s="5">
        <v>0.0</v>
      </c>
    </row>
    <row r="14567" ht="14.25" customHeight="1">
      <c r="A14567" s="5"/>
      <c r="B14567" s="5"/>
      <c r="C14567" s="5" t="str">
        <f>IFERROR(__xludf.DUMMYFUNCTION("""COMPUTED_VALUE"""),"")</f>
        <v/>
      </c>
      <c r="D14567" s="5">
        <v>0.0</v>
      </c>
    </row>
    <row r="14568" ht="14.25" customHeight="1">
      <c r="A14568" s="5"/>
      <c r="B14568" s="5"/>
      <c r="C14568" s="5" t="str">
        <f>IFERROR(__xludf.DUMMYFUNCTION("""COMPUTED_VALUE"""),"")</f>
        <v/>
      </c>
      <c r="D14568" s="5">
        <v>0.0</v>
      </c>
    </row>
    <row r="14569" ht="14.25" customHeight="1">
      <c r="A14569" s="5"/>
      <c r="B14569" s="5"/>
      <c r="C14569" s="5" t="str">
        <f>IFERROR(__xludf.DUMMYFUNCTION("""COMPUTED_VALUE"""),"")</f>
        <v/>
      </c>
      <c r="D14569" s="5">
        <v>0.0</v>
      </c>
    </row>
    <row r="14570" ht="14.25" customHeight="1">
      <c r="A14570" s="5"/>
      <c r="B14570" s="5"/>
      <c r="C14570" s="5" t="str">
        <f>IFERROR(__xludf.DUMMYFUNCTION("""COMPUTED_VALUE"""),"")</f>
        <v/>
      </c>
      <c r="D14570" s="5">
        <v>0.0</v>
      </c>
    </row>
    <row r="14571" ht="14.25" customHeight="1">
      <c r="A14571" s="5"/>
      <c r="B14571" s="5"/>
      <c r="C14571" s="5" t="str">
        <f>IFERROR(__xludf.DUMMYFUNCTION("""COMPUTED_VALUE"""),"")</f>
        <v/>
      </c>
      <c r="D14571" s="5">
        <v>0.0</v>
      </c>
    </row>
    <row r="14572" ht="14.25" customHeight="1">
      <c r="A14572" s="5"/>
      <c r="B14572" s="5"/>
      <c r="C14572" s="5" t="str">
        <f>IFERROR(__xludf.DUMMYFUNCTION("""COMPUTED_VALUE"""),"")</f>
        <v/>
      </c>
      <c r="D14572" s="5">
        <v>0.0</v>
      </c>
    </row>
    <row r="14573" ht="14.25" customHeight="1">
      <c r="A14573" s="5"/>
      <c r="B14573" s="5"/>
      <c r="C14573" s="5" t="str">
        <f>IFERROR(__xludf.DUMMYFUNCTION("""COMPUTED_VALUE"""),"")</f>
        <v/>
      </c>
      <c r="D14573" s="5">
        <v>0.0</v>
      </c>
    </row>
    <row r="14574" ht="14.25" customHeight="1">
      <c r="A14574" s="5"/>
      <c r="B14574" s="5"/>
      <c r="C14574" s="5" t="str">
        <f>IFERROR(__xludf.DUMMYFUNCTION("""COMPUTED_VALUE"""),"")</f>
        <v/>
      </c>
      <c r="D14574" s="5">
        <v>0.0</v>
      </c>
    </row>
    <row r="14575" ht="14.25" customHeight="1">
      <c r="A14575" s="5"/>
      <c r="B14575" s="5"/>
      <c r="C14575" s="5" t="str">
        <f>IFERROR(__xludf.DUMMYFUNCTION("""COMPUTED_VALUE"""),"")</f>
        <v/>
      </c>
      <c r="D14575" s="5">
        <v>0.0</v>
      </c>
    </row>
    <row r="14576" ht="14.25" customHeight="1">
      <c r="A14576" s="5"/>
      <c r="B14576" s="5"/>
      <c r="C14576" s="5" t="str">
        <f>IFERROR(__xludf.DUMMYFUNCTION("""COMPUTED_VALUE"""),"")</f>
        <v/>
      </c>
      <c r="D14576" s="5">
        <v>0.0</v>
      </c>
    </row>
    <row r="14577" ht="14.25" customHeight="1">
      <c r="A14577" s="5"/>
      <c r="B14577" s="5"/>
      <c r="C14577" s="5" t="str">
        <f>IFERROR(__xludf.DUMMYFUNCTION("""COMPUTED_VALUE"""),"")</f>
        <v/>
      </c>
      <c r="D14577" s="5">
        <v>0.0</v>
      </c>
    </row>
    <row r="14578" ht="14.25" customHeight="1">
      <c r="A14578" s="5"/>
      <c r="B14578" s="5"/>
      <c r="C14578" s="5" t="str">
        <f>IFERROR(__xludf.DUMMYFUNCTION("""COMPUTED_VALUE"""),"")</f>
        <v/>
      </c>
      <c r="D14578" s="5">
        <v>0.0</v>
      </c>
    </row>
    <row r="14579" ht="14.25" customHeight="1">
      <c r="A14579" s="5"/>
      <c r="B14579" s="5"/>
      <c r="C14579" s="5" t="str">
        <f>IFERROR(__xludf.DUMMYFUNCTION("""COMPUTED_VALUE"""),"")</f>
        <v/>
      </c>
      <c r="D14579" s="5">
        <v>0.0</v>
      </c>
    </row>
    <row r="14580" ht="14.25" customHeight="1">
      <c r="A14580" s="5"/>
      <c r="B14580" s="5"/>
      <c r="C14580" s="5" t="str">
        <f>IFERROR(__xludf.DUMMYFUNCTION("""COMPUTED_VALUE"""),"")</f>
        <v/>
      </c>
      <c r="D14580" s="5">
        <v>0.0</v>
      </c>
    </row>
    <row r="14581" ht="14.25" customHeight="1">
      <c r="A14581" s="5"/>
      <c r="B14581" s="5"/>
      <c r="C14581" s="5" t="str">
        <f>IFERROR(__xludf.DUMMYFUNCTION("""COMPUTED_VALUE"""),"")</f>
        <v/>
      </c>
      <c r="D14581" s="5">
        <v>0.0</v>
      </c>
    </row>
    <row r="14582" ht="14.25" customHeight="1">
      <c r="A14582" s="5"/>
      <c r="B14582" s="5"/>
      <c r="C14582" s="5" t="str">
        <f>IFERROR(__xludf.DUMMYFUNCTION("""COMPUTED_VALUE"""),"")</f>
        <v/>
      </c>
      <c r="D14582" s="5">
        <v>0.0</v>
      </c>
    </row>
    <row r="14583" ht="14.25" customHeight="1">
      <c r="A14583" s="5"/>
      <c r="B14583" s="5"/>
      <c r="C14583" s="5" t="str">
        <f>IFERROR(__xludf.DUMMYFUNCTION("""COMPUTED_VALUE"""),"")</f>
        <v/>
      </c>
      <c r="D14583" s="5">
        <v>0.0</v>
      </c>
    </row>
    <row r="14584" ht="14.25" customHeight="1">
      <c r="A14584" s="5"/>
      <c r="B14584" s="5"/>
      <c r="C14584" s="5" t="str">
        <f>IFERROR(__xludf.DUMMYFUNCTION("""COMPUTED_VALUE"""),"")</f>
        <v/>
      </c>
      <c r="D14584" s="5">
        <v>0.0</v>
      </c>
    </row>
    <row r="14585" ht="14.25" customHeight="1">
      <c r="A14585" s="5"/>
      <c r="B14585" s="5"/>
      <c r="C14585" s="5" t="str">
        <f>IFERROR(__xludf.DUMMYFUNCTION("""COMPUTED_VALUE"""),"")</f>
        <v/>
      </c>
      <c r="D14585" s="5">
        <v>0.0</v>
      </c>
    </row>
    <row r="14586" ht="14.25" customHeight="1">
      <c r="A14586" s="5"/>
      <c r="B14586" s="5"/>
      <c r="C14586" s="5" t="str">
        <f>IFERROR(__xludf.DUMMYFUNCTION("""COMPUTED_VALUE"""),"")</f>
        <v/>
      </c>
      <c r="D14586" s="5">
        <v>0.0</v>
      </c>
    </row>
    <row r="14587" ht="14.25" customHeight="1">
      <c r="A14587" s="5"/>
      <c r="B14587" s="5"/>
      <c r="C14587" s="5" t="str">
        <f>IFERROR(__xludf.DUMMYFUNCTION("""COMPUTED_VALUE"""),"")</f>
        <v/>
      </c>
      <c r="D14587" s="5">
        <v>0.0</v>
      </c>
    </row>
    <row r="14588" ht="14.25" customHeight="1">
      <c r="A14588" s="5"/>
      <c r="B14588" s="5"/>
      <c r="C14588" s="5" t="str">
        <f>IFERROR(__xludf.DUMMYFUNCTION("""COMPUTED_VALUE"""),"")</f>
        <v/>
      </c>
      <c r="D14588" s="5">
        <v>0.0</v>
      </c>
    </row>
    <row r="14589" ht="14.25" customHeight="1">
      <c r="A14589" s="5"/>
      <c r="B14589" s="5"/>
      <c r="C14589" s="5" t="str">
        <f>IFERROR(__xludf.DUMMYFUNCTION("""COMPUTED_VALUE"""),"")</f>
        <v/>
      </c>
      <c r="D14589" s="5">
        <v>0.0</v>
      </c>
    </row>
    <row r="14590" ht="14.25" customHeight="1">
      <c r="A14590" s="5"/>
      <c r="B14590" s="5"/>
      <c r="C14590" s="5" t="str">
        <f>IFERROR(__xludf.DUMMYFUNCTION("""COMPUTED_VALUE"""),"")</f>
        <v/>
      </c>
      <c r="D14590" s="5">
        <v>0.0</v>
      </c>
    </row>
    <row r="14591" ht="14.25" customHeight="1">
      <c r="A14591" s="5"/>
      <c r="B14591" s="5"/>
      <c r="C14591" s="5" t="str">
        <f>IFERROR(__xludf.DUMMYFUNCTION("""COMPUTED_VALUE"""),"")</f>
        <v/>
      </c>
      <c r="D14591" s="5">
        <v>0.0</v>
      </c>
    </row>
    <row r="14592" ht="14.25" customHeight="1">
      <c r="A14592" s="5"/>
      <c r="B14592" s="5"/>
      <c r="C14592" s="5" t="str">
        <f>IFERROR(__xludf.DUMMYFUNCTION("""COMPUTED_VALUE"""),"")</f>
        <v/>
      </c>
      <c r="D14592" s="5">
        <v>0.0</v>
      </c>
    </row>
    <row r="14593" ht="14.25" customHeight="1">
      <c r="A14593" s="5"/>
      <c r="B14593" s="5"/>
      <c r="C14593" s="5" t="str">
        <f>IFERROR(__xludf.DUMMYFUNCTION("""COMPUTED_VALUE"""),"")</f>
        <v/>
      </c>
      <c r="D14593" s="5">
        <v>0.0</v>
      </c>
    </row>
    <row r="14594" ht="14.25" customHeight="1">
      <c r="A14594" s="5"/>
      <c r="B14594" s="5"/>
      <c r="C14594" s="5" t="str">
        <f>IFERROR(__xludf.DUMMYFUNCTION("""COMPUTED_VALUE"""),"")</f>
        <v/>
      </c>
      <c r="D14594" s="5">
        <v>0.0</v>
      </c>
    </row>
    <row r="14595" ht="14.25" customHeight="1">
      <c r="A14595" s="5"/>
      <c r="B14595" s="5"/>
      <c r="C14595" s="5" t="str">
        <f>IFERROR(__xludf.DUMMYFUNCTION("""COMPUTED_VALUE"""),"")</f>
        <v/>
      </c>
      <c r="D14595" s="5">
        <v>0.0</v>
      </c>
    </row>
    <row r="14596" ht="14.25" customHeight="1">
      <c r="A14596" s="5"/>
      <c r="B14596" s="5"/>
      <c r="C14596" s="5" t="str">
        <f>IFERROR(__xludf.DUMMYFUNCTION("""COMPUTED_VALUE"""),"")</f>
        <v/>
      </c>
      <c r="D14596" s="5">
        <v>0.0</v>
      </c>
    </row>
    <row r="14597" ht="14.25" customHeight="1">
      <c r="A14597" s="5"/>
      <c r="B14597" s="5"/>
      <c r="C14597" s="5" t="str">
        <f>IFERROR(__xludf.DUMMYFUNCTION("""COMPUTED_VALUE"""),"")</f>
        <v/>
      </c>
      <c r="D14597" s="5">
        <v>0.0</v>
      </c>
    </row>
    <row r="14598" ht="14.25" customHeight="1">
      <c r="A14598" s="5"/>
      <c r="B14598" s="5"/>
      <c r="C14598" s="5" t="str">
        <f>IFERROR(__xludf.DUMMYFUNCTION("""COMPUTED_VALUE"""),"")</f>
        <v/>
      </c>
      <c r="D14598" s="5">
        <v>0.0</v>
      </c>
    </row>
    <row r="14599" ht="14.25" customHeight="1">
      <c r="A14599" s="5"/>
      <c r="B14599" s="5"/>
      <c r="C14599" s="5" t="str">
        <f>IFERROR(__xludf.DUMMYFUNCTION("""COMPUTED_VALUE"""),"")</f>
        <v/>
      </c>
      <c r="D14599" s="5">
        <v>0.0</v>
      </c>
    </row>
    <row r="14600" ht="14.25" customHeight="1">
      <c r="A14600" s="5"/>
      <c r="B14600" s="5"/>
      <c r="C14600" s="5" t="str">
        <f>IFERROR(__xludf.DUMMYFUNCTION("""COMPUTED_VALUE"""),"")</f>
        <v/>
      </c>
      <c r="D14600" s="5">
        <v>0.0</v>
      </c>
    </row>
    <row r="14601" ht="14.25" customHeight="1">
      <c r="A14601" s="5"/>
      <c r="B14601" s="5"/>
      <c r="C14601" s="5" t="str">
        <f>IFERROR(__xludf.DUMMYFUNCTION("""COMPUTED_VALUE"""),"")</f>
        <v/>
      </c>
      <c r="D14601" s="5">
        <v>0.0</v>
      </c>
    </row>
    <row r="14602" ht="14.25" customHeight="1">
      <c r="A14602" s="5"/>
      <c r="B14602" s="5"/>
      <c r="C14602" s="5" t="str">
        <f>IFERROR(__xludf.DUMMYFUNCTION("""COMPUTED_VALUE"""),"")</f>
        <v/>
      </c>
      <c r="D14602" s="5">
        <v>0.0</v>
      </c>
    </row>
    <row r="14603" ht="14.25" customHeight="1">
      <c r="A14603" s="5"/>
      <c r="B14603" s="5"/>
      <c r="C14603" s="5" t="str">
        <f>IFERROR(__xludf.DUMMYFUNCTION("""COMPUTED_VALUE"""),"")</f>
        <v/>
      </c>
      <c r="D14603" s="5">
        <v>0.0</v>
      </c>
    </row>
    <row r="14604" ht="14.25" customHeight="1">
      <c r="A14604" s="5"/>
      <c r="B14604" s="5"/>
      <c r="C14604" s="5" t="str">
        <f>IFERROR(__xludf.DUMMYFUNCTION("""COMPUTED_VALUE"""),"")</f>
        <v/>
      </c>
      <c r="D14604" s="5">
        <v>0.0</v>
      </c>
    </row>
    <row r="14605" ht="14.25" customHeight="1">
      <c r="A14605" s="5"/>
      <c r="B14605" s="5"/>
      <c r="C14605" s="5" t="str">
        <f>IFERROR(__xludf.DUMMYFUNCTION("""COMPUTED_VALUE"""),"")</f>
        <v/>
      </c>
      <c r="D14605" s="5">
        <v>0.0</v>
      </c>
    </row>
    <row r="14606" ht="14.25" customHeight="1">
      <c r="A14606" s="5"/>
      <c r="B14606" s="5"/>
      <c r="C14606" s="5" t="str">
        <f>IFERROR(__xludf.DUMMYFUNCTION("""COMPUTED_VALUE"""),"")</f>
        <v/>
      </c>
      <c r="D14606" s="5">
        <v>0.0</v>
      </c>
    </row>
    <row r="14607" ht="14.25" customHeight="1">
      <c r="A14607" s="5"/>
      <c r="B14607" s="5"/>
      <c r="C14607" s="5" t="str">
        <f>IFERROR(__xludf.DUMMYFUNCTION("""COMPUTED_VALUE"""),"")</f>
        <v/>
      </c>
      <c r="D14607" s="5">
        <v>0.0</v>
      </c>
    </row>
    <row r="14608" ht="14.25" customHeight="1">
      <c r="A14608" s="5"/>
      <c r="B14608" s="5"/>
      <c r="C14608" s="5" t="str">
        <f>IFERROR(__xludf.DUMMYFUNCTION("""COMPUTED_VALUE"""),"")</f>
        <v/>
      </c>
      <c r="D14608" s="5">
        <v>0.0</v>
      </c>
    </row>
    <row r="14609" ht="14.25" customHeight="1">
      <c r="A14609" s="5"/>
      <c r="B14609" s="5"/>
      <c r="C14609" s="5" t="str">
        <f>IFERROR(__xludf.DUMMYFUNCTION("""COMPUTED_VALUE"""),"")</f>
        <v/>
      </c>
      <c r="D14609" s="5">
        <v>0.0</v>
      </c>
    </row>
    <row r="14610" ht="14.25" customHeight="1">
      <c r="A14610" s="5"/>
      <c r="B14610" s="5"/>
      <c r="C14610" s="5" t="str">
        <f>IFERROR(__xludf.DUMMYFUNCTION("""COMPUTED_VALUE"""),"")</f>
        <v/>
      </c>
      <c r="D14610" s="5">
        <v>0.0</v>
      </c>
    </row>
    <row r="14611" ht="14.25" customHeight="1">
      <c r="A14611" s="5"/>
      <c r="B14611" s="5"/>
      <c r="C14611" s="5" t="str">
        <f>IFERROR(__xludf.DUMMYFUNCTION("""COMPUTED_VALUE"""),"")</f>
        <v/>
      </c>
      <c r="D14611" s="5">
        <v>0.0</v>
      </c>
    </row>
    <row r="14612" ht="14.25" customHeight="1">
      <c r="A14612" s="5"/>
      <c r="B14612" s="5"/>
      <c r="C14612" s="5" t="str">
        <f>IFERROR(__xludf.DUMMYFUNCTION("""COMPUTED_VALUE"""),"")</f>
        <v/>
      </c>
      <c r="D14612" s="5">
        <v>0.0</v>
      </c>
    </row>
    <row r="14613" ht="14.25" customHeight="1">
      <c r="A14613" s="5"/>
      <c r="B14613" s="5"/>
      <c r="C14613" s="5" t="str">
        <f>IFERROR(__xludf.DUMMYFUNCTION("""COMPUTED_VALUE"""),"")</f>
        <v/>
      </c>
      <c r="D14613" s="5">
        <v>0.0</v>
      </c>
    </row>
    <row r="14614" ht="14.25" customHeight="1">
      <c r="A14614" s="5"/>
      <c r="B14614" s="5"/>
      <c r="C14614" s="5" t="str">
        <f>IFERROR(__xludf.DUMMYFUNCTION("""COMPUTED_VALUE"""),"")</f>
        <v/>
      </c>
      <c r="D14614" s="5">
        <v>0.0</v>
      </c>
    </row>
    <row r="14615" ht="14.25" customHeight="1">
      <c r="A14615" s="5"/>
      <c r="B14615" s="5"/>
      <c r="C14615" s="5" t="str">
        <f>IFERROR(__xludf.DUMMYFUNCTION("""COMPUTED_VALUE"""),"")</f>
        <v/>
      </c>
      <c r="D14615" s="5">
        <v>0.0</v>
      </c>
    </row>
    <row r="14616" ht="14.25" customHeight="1">
      <c r="A14616" s="5"/>
      <c r="B14616" s="5"/>
      <c r="C14616" s="5" t="str">
        <f>IFERROR(__xludf.DUMMYFUNCTION("""COMPUTED_VALUE"""),"")</f>
        <v/>
      </c>
      <c r="D14616" s="5">
        <v>0.0</v>
      </c>
    </row>
    <row r="14617" ht="14.25" customHeight="1">
      <c r="A14617" s="5"/>
      <c r="B14617" s="5"/>
      <c r="C14617" s="5" t="str">
        <f>IFERROR(__xludf.DUMMYFUNCTION("""COMPUTED_VALUE"""),"")</f>
        <v/>
      </c>
      <c r="D14617" s="5">
        <v>0.0</v>
      </c>
    </row>
    <row r="14618" ht="14.25" customHeight="1">
      <c r="A14618" s="5"/>
      <c r="B14618" s="5"/>
      <c r="C14618" s="5" t="str">
        <f>IFERROR(__xludf.DUMMYFUNCTION("""COMPUTED_VALUE"""),"")</f>
        <v/>
      </c>
      <c r="D14618" s="5">
        <v>0.0</v>
      </c>
    </row>
    <row r="14619" ht="14.25" customHeight="1">
      <c r="A14619" s="5"/>
      <c r="B14619" s="5"/>
      <c r="C14619" s="5" t="str">
        <f>IFERROR(__xludf.DUMMYFUNCTION("""COMPUTED_VALUE"""),"")</f>
        <v/>
      </c>
      <c r="D14619" s="5">
        <v>0.0</v>
      </c>
    </row>
    <row r="14620" ht="14.25" customHeight="1">
      <c r="A14620" s="5"/>
      <c r="B14620" s="5"/>
      <c r="C14620" s="5" t="str">
        <f>IFERROR(__xludf.DUMMYFUNCTION("""COMPUTED_VALUE"""),"")</f>
        <v/>
      </c>
      <c r="D14620" s="5">
        <v>0.0</v>
      </c>
    </row>
    <row r="14621" ht="14.25" customHeight="1">
      <c r="A14621" s="5"/>
      <c r="B14621" s="5"/>
      <c r="C14621" s="5" t="str">
        <f>IFERROR(__xludf.DUMMYFUNCTION("""COMPUTED_VALUE"""),"")</f>
        <v/>
      </c>
      <c r="D14621" s="5">
        <v>0.0</v>
      </c>
    </row>
    <row r="14622" ht="14.25" customHeight="1">
      <c r="A14622" s="5"/>
      <c r="B14622" s="5"/>
      <c r="C14622" s="5" t="str">
        <f>IFERROR(__xludf.DUMMYFUNCTION("""COMPUTED_VALUE"""),"")</f>
        <v/>
      </c>
      <c r="D14622" s="5">
        <v>0.0</v>
      </c>
    </row>
    <row r="14623" ht="14.25" customHeight="1">
      <c r="A14623" s="5"/>
      <c r="B14623" s="5"/>
      <c r="C14623" s="5" t="str">
        <f>IFERROR(__xludf.DUMMYFUNCTION("""COMPUTED_VALUE"""),"")</f>
        <v/>
      </c>
      <c r="D14623" s="5">
        <v>0.0</v>
      </c>
    </row>
    <row r="14624" ht="14.25" customHeight="1">
      <c r="A14624" s="5"/>
      <c r="B14624" s="5"/>
      <c r="C14624" s="5" t="str">
        <f>IFERROR(__xludf.DUMMYFUNCTION("""COMPUTED_VALUE"""),"")</f>
        <v/>
      </c>
      <c r="D14624" s="5">
        <v>0.0</v>
      </c>
    </row>
    <row r="14625" ht="14.25" customHeight="1">
      <c r="A14625" s="5"/>
      <c r="B14625" s="5"/>
      <c r="C14625" s="5" t="str">
        <f>IFERROR(__xludf.DUMMYFUNCTION("""COMPUTED_VALUE"""),"")</f>
        <v/>
      </c>
      <c r="D14625" s="5">
        <v>0.0</v>
      </c>
    </row>
    <row r="14626" ht="14.25" customHeight="1">
      <c r="A14626" s="5"/>
      <c r="B14626" s="5"/>
      <c r="C14626" s="5" t="str">
        <f>IFERROR(__xludf.DUMMYFUNCTION("""COMPUTED_VALUE"""),"")</f>
        <v/>
      </c>
      <c r="D14626" s="5">
        <v>0.0</v>
      </c>
    </row>
    <row r="14627" ht="14.25" customHeight="1">
      <c r="A14627" s="5"/>
      <c r="B14627" s="5"/>
      <c r="C14627" s="5" t="str">
        <f>IFERROR(__xludf.DUMMYFUNCTION("""COMPUTED_VALUE"""),"")</f>
        <v/>
      </c>
      <c r="D14627" s="5">
        <v>0.0</v>
      </c>
    </row>
    <row r="14628" ht="14.25" customHeight="1">
      <c r="A14628" s="5"/>
      <c r="B14628" s="5"/>
      <c r="C14628" s="5" t="str">
        <f>IFERROR(__xludf.DUMMYFUNCTION("""COMPUTED_VALUE"""),"")</f>
        <v/>
      </c>
      <c r="D14628" s="5">
        <v>0.0</v>
      </c>
    </row>
    <row r="14629" ht="14.25" customHeight="1">
      <c r="A14629" s="5"/>
      <c r="B14629" s="5"/>
      <c r="C14629" s="5" t="str">
        <f>IFERROR(__xludf.DUMMYFUNCTION("""COMPUTED_VALUE"""),"")</f>
        <v/>
      </c>
      <c r="D14629" s="5">
        <v>0.0</v>
      </c>
    </row>
    <row r="14630" ht="14.25" customHeight="1">
      <c r="A14630" s="5"/>
      <c r="B14630" s="5"/>
      <c r="C14630" s="5" t="str">
        <f>IFERROR(__xludf.DUMMYFUNCTION("""COMPUTED_VALUE"""),"")</f>
        <v/>
      </c>
      <c r="D14630" s="5">
        <v>0.0</v>
      </c>
    </row>
    <row r="14631" ht="14.25" customHeight="1">
      <c r="A14631" s="5"/>
      <c r="B14631" s="5"/>
      <c r="C14631" s="5" t="str">
        <f>IFERROR(__xludf.DUMMYFUNCTION("""COMPUTED_VALUE"""),"")</f>
        <v/>
      </c>
      <c r="D14631" s="5">
        <v>0.0</v>
      </c>
    </row>
    <row r="14632" ht="14.25" customHeight="1">
      <c r="A14632" s="5"/>
      <c r="B14632" s="5"/>
      <c r="C14632" s="5" t="str">
        <f>IFERROR(__xludf.DUMMYFUNCTION("""COMPUTED_VALUE"""),"")</f>
        <v/>
      </c>
      <c r="D14632" s="5">
        <v>0.0</v>
      </c>
    </row>
    <row r="14633" ht="14.25" customHeight="1">
      <c r="A14633" s="5"/>
      <c r="B14633" s="5"/>
      <c r="C14633" s="5" t="str">
        <f>IFERROR(__xludf.DUMMYFUNCTION("""COMPUTED_VALUE"""),"")</f>
        <v/>
      </c>
      <c r="D14633" s="5">
        <v>0.0</v>
      </c>
    </row>
    <row r="14634" ht="14.25" customHeight="1">
      <c r="A14634" s="5"/>
      <c r="B14634" s="5"/>
      <c r="C14634" s="5" t="str">
        <f>IFERROR(__xludf.DUMMYFUNCTION("""COMPUTED_VALUE"""),"")</f>
        <v/>
      </c>
      <c r="D14634" s="5">
        <v>0.0</v>
      </c>
    </row>
    <row r="14635" ht="14.25" customHeight="1">
      <c r="A14635" s="5"/>
      <c r="B14635" s="5"/>
      <c r="C14635" s="5" t="str">
        <f>IFERROR(__xludf.DUMMYFUNCTION("""COMPUTED_VALUE"""),"")</f>
        <v/>
      </c>
      <c r="D14635" s="5">
        <v>0.0</v>
      </c>
    </row>
    <row r="14636" ht="14.25" customHeight="1">
      <c r="A14636" s="5"/>
      <c r="B14636" s="5"/>
      <c r="C14636" s="5" t="str">
        <f>IFERROR(__xludf.DUMMYFUNCTION("""COMPUTED_VALUE"""),"")</f>
        <v/>
      </c>
      <c r="D14636" s="5">
        <v>0.0</v>
      </c>
    </row>
    <row r="14637" ht="14.25" customHeight="1">
      <c r="A14637" s="5"/>
      <c r="B14637" s="5"/>
      <c r="C14637" s="5" t="str">
        <f>IFERROR(__xludf.DUMMYFUNCTION("""COMPUTED_VALUE"""),"")</f>
        <v/>
      </c>
      <c r="D14637" s="5">
        <v>0.0</v>
      </c>
    </row>
    <row r="14638" ht="14.25" customHeight="1">
      <c r="A14638" s="5"/>
      <c r="B14638" s="5"/>
      <c r="C14638" s="5" t="str">
        <f>IFERROR(__xludf.DUMMYFUNCTION("""COMPUTED_VALUE"""),"")</f>
        <v/>
      </c>
      <c r="D14638" s="5">
        <v>0.0</v>
      </c>
    </row>
    <row r="14639" ht="14.25" customHeight="1">
      <c r="A14639" s="5"/>
      <c r="B14639" s="5"/>
      <c r="C14639" s="5" t="str">
        <f>IFERROR(__xludf.DUMMYFUNCTION("""COMPUTED_VALUE"""),"")</f>
        <v/>
      </c>
      <c r="D14639" s="5">
        <v>0.0</v>
      </c>
    </row>
    <row r="14640" ht="14.25" customHeight="1">
      <c r="A14640" s="5"/>
      <c r="B14640" s="5"/>
      <c r="C14640" s="5" t="str">
        <f>IFERROR(__xludf.DUMMYFUNCTION("""COMPUTED_VALUE"""),"")</f>
        <v/>
      </c>
      <c r="D14640" s="5">
        <v>0.0</v>
      </c>
    </row>
    <row r="14641" ht="14.25" customHeight="1">
      <c r="A14641" s="5"/>
      <c r="B14641" s="5"/>
      <c r="C14641" s="5" t="str">
        <f>IFERROR(__xludf.DUMMYFUNCTION("""COMPUTED_VALUE"""),"")</f>
        <v/>
      </c>
      <c r="D14641" s="5">
        <v>0.0</v>
      </c>
    </row>
    <row r="14642" ht="14.25" customHeight="1">
      <c r="A14642" s="5"/>
      <c r="B14642" s="5"/>
      <c r="C14642" s="5" t="str">
        <f>IFERROR(__xludf.DUMMYFUNCTION("""COMPUTED_VALUE"""),"")</f>
        <v/>
      </c>
      <c r="D14642" s="5">
        <v>0.0</v>
      </c>
    </row>
    <row r="14643" ht="14.25" customHeight="1">
      <c r="A14643" s="5"/>
      <c r="B14643" s="5"/>
      <c r="C14643" s="5" t="str">
        <f>IFERROR(__xludf.DUMMYFUNCTION("""COMPUTED_VALUE"""),"")</f>
        <v/>
      </c>
      <c r="D14643" s="5">
        <v>0.0</v>
      </c>
    </row>
    <row r="14644" ht="14.25" customHeight="1">
      <c r="A14644" s="5"/>
      <c r="B14644" s="5"/>
      <c r="C14644" s="5" t="str">
        <f>IFERROR(__xludf.DUMMYFUNCTION("""COMPUTED_VALUE"""),"")</f>
        <v/>
      </c>
      <c r="D14644" s="5">
        <v>0.0</v>
      </c>
    </row>
    <row r="14645" ht="14.25" customHeight="1">
      <c r="A14645" s="5"/>
      <c r="B14645" s="5"/>
      <c r="C14645" s="5" t="str">
        <f>IFERROR(__xludf.DUMMYFUNCTION("""COMPUTED_VALUE"""),"")</f>
        <v/>
      </c>
      <c r="D14645" s="5">
        <v>0.0</v>
      </c>
    </row>
    <row r="14646" ht="14.25" customHeight="1">
      <c r="A14646" s="5"/>
      <c r="B14646" s="5"/>
      <c r="C14646" s="5" t="str">
        <f>IFERROR(__xludf.DUMMYFUNCTION("""COMPUTED_VALUE"""),"")</f>
        <v/>
      </c>
      <c r="D14646" s="5">
        <v>0.0</v>
      </c>
    </row>
    <row r="14647" ht="14.25" customHeight="1">
      <c r="A14647" s="5"/>
      <c r="B14647" s="5"/>
      <c r="C14647" s="5" t="str">
        <f>IFERROR(__xludf.DUMMYFUNCTION("""COMPUTED_VALUE"""),"")</f>
        <v/>
      </c>
      <c r="D14647" s="5">
        <v>0.0</v>
      </c>
    </row>
    <row r="14648" ht="14.25" customHeight="1">
      <c r="A14648" s="5"/>
      <c r="B14648" s="5"/>
      <c r="C14648" s="5" t="str">
        <f>IFERROR(__xludf.DUMMYFUNCTION("""COMPUTED_VALUE"""),"")</f>
        <v/>
      </c>
      <c r="D14648" s="5">
        <v>0.0</v>
      </c>
    </row>
    <row r="14649" ht="14.25" customHeight="1">
      <c r="A14649" s="5"/>
      <c r="B14649" s="5"/>
      <c r="C14649" s="5" t="str">
        <f>IFERROR(__xludf.DUMMYFUNCTION("""COMPUTED_VALUE"""),"")</f>
        <v/>
      </c>
      <c r="D14649" s="5">
        <v>0.0</v>
      </c>
    </row>
    <row r="14650" ht="14.25" customHeight="1">
      <c r="A14650" s="5"/>
      <c r="B14650" s="5"/>
      <c r="C14650" s="5" t="str">
        <f>IFERROR(__xludf.DUMMYFUNCTION("""COMPUTED_VALUE"""),"")</f>
        <v/>
      </c>
      <c r="D14650" s="5">
        <v>0.0</v>
      </c>
    </row>
    <row r="14651" ht="14.25" customHeight="1">
      <c r="A14651" s="5"/>
      <c r="B14651" s="5"/>
      <c r="C14651" s="5" t="str">
        <f>IFERROR(__xludf.DUMMYFUNCTION("""COMPUTED_VALUE"""),"")</f>
        <v/>
      </c>
      <c r="D14651" s="5">
        <v>0.0</v>
      </c>
    </row>
    <row r="14652" ht="14.25" customHeight="1">
      <c r="A14652" s="5"/>
      <c r="B14652" s="5"/>
      <c r="C14652" s="5" t="str">
        <f>IFERROR(__xludf.DUMMYFUNCTION("""COMPUTED_VALUE"""),"")</f>
        <v/>
      </c>
      <c r="D14652" s="5">
        <v>0.0</v>
      </c>
    </row>
    <row r="14653" ht="14.25" customHeight="1">
      <c r="A14653" s="5"/>
      <c r="B14653" s="5"/>
      <c r="C14653" s="5" t="str">
        <f>IFERROR(__xludf.DUMMYFUNCTION("""COMPUTED_VALUE"""),"")</f>
        <v/>
      </c>
      <c r="D14653" s="5">
        <v>0.0</v>
      </c>
    </row>
    <row r="14654" ht="14.25" customHeight="1">
      <c r="A14654" s="5"/>
      <c r="B14654" s="5"/>
      <c r="C14654" s="5" t="str">
        <f>IFERROR(__xludf.DUMMYFUNCTION("""COMPUTED_VALUE"""),"")</f>
        <v/>
      </c>
      <c r="D14654" s="5">
        <v>0.0</v>
      </c>
    </row>
    <row r="14655" ht="14.25" customHeight="1">
      <c r="A14655" s="5"/>
      <c r="B14655" s="5"/>
      <c r="C14655" s="5" t="str">
        <f>IFERROR(__xludf.DUMMYFUNCTION("""COMPUTED_VALUE"""),"")</f>
        <v/>
      </c>
      <c r="D14655" s="5">
        <v>0.0</v>
      </c>
    </row>
    <row r="14656" ht="14.25" customHeight="1">
      <c r="A14656" s="5"/>
      <c r="B14656" s="5"/>
      <c r="C14656" s="5" t="str">
        <f>IFERROR(__xludf.DUMMYFUNCTION("""COMPUTED_VALUE"""),"")</f>
        <v/>
      </c>
      <c r="D14656" s="5">
        <v>0.0</v>
      </c>
    </row>
    <row r="14657" ht="14.25" customHeight="1">
      <c r="A14657" s="5"/>
      <c r="B14657" s="5"/>
      <c r="C14657" s="5" t="str">
        <f>IFERROR(__xludf.DUMMYFUNCTION("""COMPUTED_VALUE"""),"")</f>
        <v/>
      </c>
      <c r="D14657" s="5">
        <v>0.0</v>
      </c>
    </row>
    <row r="14658" ht="14.25" customHeight="1">
      <c r="A14658" s="5"/>
      <c r="B14658" s="5"/>
      <c r="C14658" s="5" t="str">
        <f>IFERROR(__xludf.DUMMYFUNCTION("""COMPUTED_VALUE"""),"")</f>
        <v/>
      </c>
      <c r="D14658" s="5">
        <v>0.0</v>
      </c>
    </row>
    <row r="14659" ht="14.25" customHeight="1">
      <c r="A14659" s="5"/>
      <c r="B14659" s="5"/>
      <c r="C14659" s="5" t="str">
        <f>IFERROR(__xludf.DUMMYFUNCTION("""COMPUTED_VALUE"""),"")</f>
        <v/>
      </c>
      <c r="D14659" s="5">
        <v>0.0</v>
      </c>
    </row>
    <row r="14660" ht="14.25" customHeight="1">
      <c r="A14660" s="5"/>
      <c r="B14660" s="5"/>
      <c r="C14660" s="5" t="str">
        <f>IFERROR(__xludf.DUMMYFUNCTION("""COMPUTED_VALUE"""),"")</f>
        <v/>
      </c>
      <c r="D14660" s="5">
        <v>0.0</v>
      </c>
    </row>
    <row r="14661" ht="14.25" customHeight="1">
      <c r="A14661" s="5"/>
      <c r="B14661" s="5"/>
      <c r="C14661" s="5" t="str">
        <f>IFERROR(__xludf.DUMMYFUNCTION("""COMPUTED_VALUE"""),"")</f>
        <v/>
      </c>
      <c r="D14661" s="5">
        <v>0.0</v>
      </c>
    </row>
    <row r="14662" ht="14.25" customHeight="1">
      <c r="A14662" s="5"/>
      <c r="B14662" s="5"/>
      <c r="C14662" s="5" t="str">
        <f>IFERROR(__xludf.DUMMYFUNCTION("""COMPUTED_VALUE"""),"")</f>
        <v/>
      </c>
      <c r="D14662" s="5">
        <v>0.0</v>
      </c>
    </row>
    <row r="14663" ht="14.25" customHeight="1">
      <c r="A14663" s="5"/>
      <c r="B14663" s="5"/>
      <c r="C14663" s="5" t="str">
        <f>IFERROR(__xludf.DUMMYFUNCTION("""COMPUTED_VALUE"""),"")</f>
        <v/>
      </c>
      <c r="D14663" s="5">
        <v>0.0</v>
      </c>
    </row>
    <row r="14664" ht="14.25" customHeight="1">
      <c r="A14664" s="5"/>
      <c r="B14664" s="5"/>
      <c r="C14664" s="5" t="str">
        <f>IFERROR(__xludf.DUMMYFUNCTION("""COMPUTED_VALUE"""),"")</f>
        <v/>
      </c>
      <c r="D14664" s="5">
        <v>0.0</v>
      </c>
    </row>
    <row r="14665" ht="14.25" customHeight="1">
      <c r="A14665" s="5"/>
      <c r="B14665" s="5"/>
      <c r="C14665" s="5" t="str">
        <f>IFERROR(__xludf.DUMMYFUNCTION("""COMPUTED_VALUE"""),"")</f>
        <v/>
      </c>
      <c r="D14665" s="5">
        <v>0.0</v>
      </c>
    </row>
    <row r="14666" ht="14.25" customHeight="1">
      <c r="A14666" s="5"/>
      <c r="B14666" s="5"/>
      <c r="C14666" s="5" t="str">
        <f>IFERROR(__xludf.DUMMYFUNCTION("""COMPUTED_VALUE"""),"")</f>
        <v/>
      </c>
      <c r="D14666" s="5">
        <v>0.0</v>
      </c>
    </row>
    <row r="14667" ht="14.25" customHeight="1">
      <c r="A14667" s="5"/>
      <c r="B14667" s="5"/>
      <c r="C14667" s="5" t="str">
        <f>IFERROR(__xludf.DUMMYFUNCTION("""COMPUTED_VALUE"""),"")</f>
        <v/>
      </c>
      <c r="D14667" s="5">
        <v>0.0</v>
      </c>
    </row>
    <row r="14668" ht="14.25" customHeight="1">
      <c r="A14668" s="5"/>
      <c r="B14668" s="5"/>
      <c r="C14668" s="5" t="str">
        <f>IFERROR(__xludf.DUMMYFUNCTION("""COMPUTED_VALUE"""),"")</f>
        <v/>
      </c>
      <c r="D14668" s="5">
        <v>0.0</v>
      </c>
    </row>
    <row r="14669" ht="14.25" customHeight="1">
      <c r="A14669" s="5"/>
      <c r="B14669" s="5"/>
      <c r="C14669" s="5" t="str">
        <f>IFERROR(__xludf.DUMMYFUNCTION("""COMPUTED_VALUE"""),"")</f>
        <v/>
      </c>
      <c r="D14669" s="5">
        <v>0.0</v>
      </c>
    </row>
    <row r="14670" ht="14.25" customHeight="1">
      <c r="A14670" s="5"/>
      <c r="B14670" s="5"/>
      <c r="C14670" s="5" t="str">
        <f>IFERROR(__xludf.DUMMYFUNCTION("""COMPUTED_VALUE"""),"")</f>
        <v/>
      </c>
      <c r="D14670" s="5">
        <v>0.0</v>
      </c>
    </row>
    <row r="14671" ht="14.25" customHeight="1">
      <c r="A14671" s="5"/>
      <c r="B14671" s="5"/>
      <c r="C14671" s="5" t="str">
        <f>IFERROR(__xludf.DUMMYFUNCTION("""COMPUTED_VALUE"""),"")</f>
        <v/>
      </c>
      <c r="D14671" s="5">
        <v>0.0</v>
      </c>
    </row>
    <row r="14672" ht="14.25" customHeight="1">
      <c r="A14672" s="5"/>
      <c r="B14672" s="5"/>
      <c r="C14672" s="5" t="str">
        <f>IFERROR(__xludf.DUMMYFUNCTION("""COMPUTED_VALUE"""),"")</f>
        <v/>
      </c>
      <c r="D14672" s="5">
        <v>0.0</v>
      </c>
    </row>
    <row r="14673" ht="14.25" customHeight="1">
      <c r="A14673" s="5"/>
      <c r="B14673" s="5"/>
      <c r="C14673" s="5" t="str">
        <f>IFERROR(__xludf.DUMMYFUNCTION("""COMPUTED_VALUE"""),"")</f>
        <v/>
      </c>
      <c r="D14673" s="5">
        <v>0.0</v>
      </c>
    </row>
    <row r="14674" ht="14.25" customHeight="1">
      <c r="A14674" s="5"/>
      <c r="B14674" s="5"/>
      <c r="C14674" s="5" t="str">
        <f>IFERROR(__xludf.DUMMYFUNCTION("""COMPUTED_VALUE"""),"")</f>
        <v/>
      </c>
      <c r="D14674" s="5">
        <v>0.0</v>
      </c>
    </row>
    <row r="14675" ht="14.25" customHeight="1">
      <c r="A14675" s="5"/>
      <c r="B14675" s="5"/>
      <c r="C14675" s="5" t="str">
        <f>IFERROR(__xludf.DUMMYFUNCTION("""COMPUTED_VALUE"""),"")</f>
        <v/>
      </c>
      <c r="D14675" s="5">
        <v>0.0</v>
      </c>
    </row>
    <row r="14676" ht="14.25" customHeight="1">
      <c r="A14676" s="5"/>
      <c r="B14676" s="5"/>
      <c r="C14676" s="5" t="str">
        <f>IFERROR(__xludf.DUMMYFUNCTION("""COMPUTED_VALUE"""),"")</f>
        <v/>
      </c>
      <c r="D14676" s="5">
        <v>0.0</v>
      </c>
    </row>
    <row r="14677" ht="14.25" customHeight="1">
      <c r="A14677" s="5"/>
      <c r="B14677" s="5"/>
      <c r="C14677" s="5" t="str">
        <f>IFERROR(__xludf.DUMMYFUNCTION("""COMPUTED_VALUE"""),"")</f>
        <v/>
      </c>
      <c r="D14677" s="5">
        <v>0.0</v>
      </c>
    </row>
    <row r="14678" ht="14.25" customHeight="1">
      <c r="A14678" s="5"/>
      <c r="B14678" s="5"/>
      <c r="C14678" s="5" t="str">
        <f>IFERROR(__xludf.DUMMYFUNCTION("""COMPUTED_VALUE"""),"")</f>
        <v/>
      </c>
      <c r="D14678" s="5">
        <v>0.0</v>
      </c>
    </row>
    <row r="14679" ht="14.25" customHeight="1">
      <c r="A14679" s="5"/>
      <c r="B14679" s="5"/>
      <c r="C14679" s="5" t="str">
        <f>IFERROR(__xludf.DUMMYFUNCTION("""COMPUTED_VALUE"""),"")</f>
        <v/>
      </c>
      <c r="D14679" s="5">
        <v>0.0</v>
      </c>
    </row>
    <row r="14680" ht="14.25" customHeight="1">
      <c r="A14680" s="5"/>
      <c r="B14680" s="5"/>
      <c r="C14680" s="5" t="str">
        <f>IFERROR(__xludf.DUMMYFUNCTION("""COMPUTED_VALUE"""),"")</f>
        <v/>
      </c>
      <c r="D14680" s="5">
        <v>0.0</v>
      </c>
    </row>
    <row r="14681" ht="14.25" customHeight="1">
      <c r="A14681" s="5"/>
      <c r="B14681" s="5"/>
      <c r="C14681" s="5" t="str">
        <f>IFERROR(__xludf.DUMMYFUNCTION("""COMPUTED_VALUE"""),"")</f>
        <v/>
      </c>
      <c r="D14681" s="5">
        <v>0.0</v>
      </c>
    </row>
    <row r="14682" ht="14.25" customHeight="1">
      <c r="A14682" s="5"/>
      <c r="B14682" s="5"/>
      <c r="C14682" s="5" t="str">
        <f>IFERROR(__xludf.DUMMYFUNCTION("""COMPUTED_VALUE"""),"")</f>
        <v/>
      </c>
      <c r="D14682" s="5">
        <v>0.0</v>
      </c>
    </row>
    <row r="14683" ht="14.25" customHeight="1">
      <c r="A14683" s="5"/>
      <c r="B14683" s="5"/>
      <c r="C14683" s="5" t="str">
        <f>IFERROR(__xludf.DUMMYFUNCTION("""COMPUTED_VALUE"""),"")</f>
        <v/>
      </c>
      <c r="D14683" s="5">
        <v>0.0</v>
      </c>
    </row>
    <row r="14684" ht="14.25" customHeight="1">
      <c r="A14684" s="5"/>
      <c r="B14684" s="5"/>
      <c r="C14684" s="5" t="str">
        <f>IFERROR(__xludf.DUMMYFUNCTION("""COMPUTED_VALUE"""),"")</f>
        <v/>
      </c>
      <c r="D14684" s="5">
        <v>0.0</v>
      </c>
    </row>
    <row r="14685" ht="14.25" customHeight="1">
      <c r="A14685" s="5"/>
      <c r="B14685" s="5"/>
      <c r="C14685" s="5" t="str">
        <f>IFERROR(__xludf.DUMMYFUNCTION("""COMPUTED_VALUE"""),"")</f>
        <v/>
      </c>
      <c r="D14685" s="5">
        <v>0.0</v>
      </c>
    </row>
    <row r="14686" ht="14.25" customHeight="1">
      <c r="A14686" s="5"/>
      <c r="B14686" s="5"/>
      <c r="C14686" s="5" t="str">
        <f>IFERROR(__xludf.DUMMYFUNCTION("""COMPUTED_VALUE"""),"")</f>
        <v/>
      </c>
      <c r="D14686" s="5">
        <v>0.0</v>
      </c>
    </row>
    <row r="14687" ht="14.25" customHeight="1">
      <c r="A14687" s="5"/>
      <c r="B14687" s="5"/>
      <c r="C14687" s="5" t="str">
        <f>IFERROR(__xludf.DUMMYFUNCTION("""COMPUTED_VALUE"""),"")</f>
        <v/>
      </c>
      <c r="D14687" s="5">
        <v>0.0</v>
      </c>
    </row>
    <row r="14688" ht="14.25" customHeight="1">
      <c r="A14688" s="5"/>
      <c r="B14688" s="5"/>
      <c r="C14688" s="5" t="str">
        <f>IFERROR(__xludf.DUMMYFUNCTION("""COMPUTED_VALUE"""),"")</f>
        <v/>
      </c>
      <c r="D14688" s="5">
        <v>0.0</v>
      </c>
    </row>
    <row r="14689" ht="14.25" customHeight="1">
      <c r="A14689" s="5"/>
      <c r="B14689" s="5"/>
      <c r="C14689" s="5" t="str">
        <f>IFERROR(__xludf.DUMMYFUNCTION("""COMPUTED_VALUE"""),"")</f>
        <v/>
      </c>
      <c r="D14689" s="5">
        <v>0.0</v>
      </c>
    </row>
    <row r="14690" ht="14.25" customHeight="1">
      <c r="A14690" s="5"/>
      <c r="B14690" s="5"/>
      <c r="C14690" s="5" t="str">
        <f>IFERROR(__xludf.DUMMYFUNCTION("""COMPUTED_VALUE"""),"")</f>
        <v/>
      </c>
      <c r="D14690" s="5">
        <v>0.0</v>
      </c>
    </row>
    <row r="14691" ht="14.25" customHeight="1">
      <c r="A14691" s="5"/>
      <c r="B14691" s="5"/>
      <c r="C14691" s="5" t="str">
        <f>IFERROR(__xludf.DUMMYFUNCTION("""COMPUTED_VALUE"""),"")</f>
        <v/>
      </c>
      <c r="D14691" s="5">
        <v>0.0</v>
      </c>
    </row>
    <row r="14692" ht="14.25" customHeight="1">
      <c r="A14692" s="5"/>
      <c r="B14692" s="5"/>
      <c r="C14692" s="5" t="str">
        <f>IFERROR(__xludf.DUMMYFUNCTION("""COMPUTED_VALUE"""),"")</f>
        <v/>
      </c>
      <c r="D14692" s="5">
        <v>0.0</v>
      </c>
    </row>
    <row r="14693" ht="14.25" customHeight="1">
      <c r="A14693" s="5"/>
      <c r="B14693" s="5"/>
      <c r="C14693" s="5" t="str">
        <f>IFERROR(__xludf.DUMMYFUNCTION("""COMPUTED_VALUE"""),"")</f>
        <v/>
      </c>
      <c r="D14693" s="5">
        <v>0.0</v>
      </c>
    </row>
    <row r="14694" ht="14.25" customHeight="1">
      <c r="A14694" s="5"/>
      <c r="B14694" s="5"/>
      <c r="C14694" s="5" t="str">
        <f>IFERROR(__xludf.DUMMYFUNCTION("""COMPUTED_VALUE"""),"")</f>
        <v/>
      </c>
      <c r="D14694" s="5">
        <v>0.0</v>
      </c>
    </row>
    <row r="14695" ht="14.25" customHeight="1">
      <c r="A14695" s="5"/>
      <c r="B14695" s="5"/>
      <c r="C14695" s="5" t="str">
        <f>IFERROR(__xludf.DUMMYFUNCTION("""COMPUTED_VALUE"""),"")</f>
        <v/>
      </c>
      <c r="D14695" s="5">
        <v>0.0</v>
      </c>
    </row>
    <row r="14696" ht="14.25" customHeight="1">
      <c r="A14696" s="5"/>
      <c r="B14696" s="5"/>
      <c r="C14696" s="5" t="str">
        <f>IFERROR(__xludf.DUMMYFUNCTION("""COMPUTED_VALUE"""),"")</f>
        <v/>
      </c>
      <c r="D14696" s="5">
        <v>0.0</v>
      </c>
    </row>
    <row r="14697" ht="14.25" customHeight="1">
      <c r="A14697" s="5"/>
      <c r="B14697" s="5"/>
      <c r="C14697" s="5" t="str">
        <f>IFERROR(__xludf.DUMMYFUNCTION("""COMPUTED_VALUE"""),"")</f>
        <v/>
      </c>
      <c r="D14697" s="5">
        <v>0.0</v>
      </c>
    </row>
    <row r="14698" ht="14.25" customHeight="1">
      <c r="A14698" s="5"/>
      <c r="B14698" s="5"/>
      <c r="C14698" s="5" t="str">
        <f>IFERROR(__xludf.DUMMYFUNCTION("""COMPUTED_VALUE"""),"")</f>
        <v/>
      </c>
      <c r="D14698" s="5">
        <v>0.0</v>
      </c>
    </row>
    <row r="14699" ht="14.25" customHeight="1">
      <c r="A14699" s="5"/>
      <c r="B14699" s="5"/>
      <c r="C14699" s="5" t="str">
        <f>IFERROR(__xludf.DUMMYFUNCTION("""COMPUTED_VALUE"""),"")</f>
        <v/>
      </c>
      <c r="D14699" s="5">
        <v>0.0</v>
      </c>
    </row>
    <row r="14700" ht="14.25" customHeight="1">
      <c r="A14700" s="5"/>
      <c r="B14700" s="5"/>
      <c r="C14700" s="5" t="str">
        <f>IFERROR(__xludf.DUMMYFUNCTION("""COMPUTED_VALUE"""),"")</f>
        <v/>
      </c>
      <c r="D14700" s="5">
        <v>0.0</v>
      </c>
    </row>
    <row r="14701" ht="14.25" customHeight="1">
      <c r="A14701" s="5"/>
      <c r="B14701" s="5"/>
      <c r="C14701" s="5" t="str">
        <f>IFERROR(__xludf.DUMMYFUNCTION("""COMPUTED_VALUE"""),"")</f>
        <v/>
      </c>
      <c r="D14701" s="5">
        <v>0.0</v>
      </c>
    </row>
    <row r="14702" ht="14.25" customHeight="1">
      <c r="A14702" s="5"/>
      <c r="B14702" s="5"/>
      <c r="C14702" s="5" t="str">
        <f>IFERROR(__xludf.DUMMYFUNCTION("""COMPUTED_VALUE"""),"")</f>
        <v/>
      </c>
      <c r="D14702" s="5">
        <v>0.0</v>
      </c>
    </row>
    <row r="14703" ht="14.25" customHeight="1">
      <c r="A14703" s="5"/>
      <c r="B14703" s="5"/>
      <c r="C14703" s="5" t="str">
        <f>IFERROR(__xludf.DUMMYFUNCTION("""COMPUTED_VALUE"""),"")</f>
        <v/>
      </c>
      <c r="D14703" s="5">
        <v>0.0</v>
      </c>
    </row>
    <row r="14704" ht="14.25" customHeight="1">
      <c r="A14704" s="5"/>
      <c r="B14704" s="5"/>
      <c r="C14704" s="5" t="str">
        <f>IFERROR(__xludf.DUMMYFUNCTION("""COMPUTED_VALUE"""),"")</f>
        <v/>
      </c>
      <c r="D14704" s="5">
        <v>0.0</v>
      </c>
    </row>
    <row r="14705" ht="14.25" customHeight="1">
      <c r="A14705" s="5"/>
      <c r="B14705" s="5"/>
      <c r="C14705" s="5" t="str">
        <f>IFERROR(__xludf.DUMMYFUNCTION("""COMPUTED_VALUE"""),"")</f>
        <v/>
      </c>
      <c r="D14705" s="5">
        <v>0.0</v>
      </c>
    </row>
    <row r="14706" ht="14.25" customHeight="1">
      <c r="A14706" s="5"/>
      <c r="B14706" s="5"/>
      <c r="C14706" s="5" t="str">
        <f>IFERROR(__xludf.DUMMYFUNCTION("""COMPUTED_VALUE"""),"")</f>
        <v/>
      </c>
      <c r="D14706" s="5">
        <v>0.0</v>
      </c>
    </row>
    <row r="14707" ht="14.25" customHeight="1">
      <c r="A14707" s="5"/>
      <c r="B14707" s="5"/>
      <c r="C14707" s="5" t="str">
        <f>IFERROR(__xludf.DUMMYFUNCTION("""COMPUTED_VALUE"""),"")</f>
        <v/>
      </c>
      <c r="D14707" s="5">
        <v>0.0</v>
      </c>
    </row>
    <row r="14708" ht="14.25" customHeight="1">
      <c r="A14708" s="5"/>
      <c r="B14708" s="5"/>
      <c r="C14708" s="5" t="str">
        <f>IFERROR(__xludf.DUMMYFUNCTION("""COMPUTED_VALUE"""),"")</f>
        <v/>
      </c>
      <c r="D14708" s="5">
        <v>0.0</v>
      </c>
    </row>
    <row r="14709" ht="14.25" customHeight="1">
      <c r="A14709" s="5"/>
      <c r="B14709" s="5"/>
      <c r="C14709" s="5" t="str">
        <f>IFERROR(__xludf.DUMMYFUNCTION("""COMPUTED_VALUE"""),"")</f>
        <v/>
      </c>
      <c r="D14709" s="5">
        <v>0.0</v>
      </c>
    </row>
    <row r="14710" ht="14.25" customHeight="1">
      <c r="A14710" s="5"/>
      <c r="B14710" s="5"/>
      <c r="C14710" s="5" t="str">
        <f>IFERROR(__xludf.DUMMYFUNCTION("""COMPUTED_VALUE"""),"")</f>
        <v/>
      </c>
      <c r="D14710" s="5">
        <v>0.0</v>
      </c>
    </row>
    <row r="14711" ht="14.25" customHeight="1">
      <c r="A14711" s="5"/>
      <c r="B14711" s="5"/>
      <c r="C14711" s="5" t="str">
        <f>IFERROR(__xludf.DUMMYFUNCTION("""COMPUTED_VALUE"""),"")</f>
        <v/>
      </c>
      <c r="D14711" s="5">
        <v>0.0</v>
      </c>
    </row>
    <row r="14712" ht="14.25" customHeight="1">
      <c r="A14712" s="5"/>
      <c r="B14712" s="5"/>
      <c r="C14712" s="5" t="str">
        <f>IFERROR(__xludf.DUMMYFUNCTION("""COMPUTED_VALUE"""),"")</f>
        <v/>
      </c>
      <c r="D14712" s="5">
        <v>0.0</v>
      </c>
    </row>
    <row r="14713" ht="14.25" customHeight="1">
      <c r="A14713" s="5"/>
      <c r="B14713" s="5"/>
      <c r="C14713" s="5" t="str">
        <f>IFERROR(__xludf.DUMMYFUNCTION("""COMPUTED_VALUE"""),"")</f>
        <v/>
      </c>
      <c r="D14713" s="5">
        <v>0.0</v>
      </c>
    </row>
    <row r="14714" ht="14.25" customHeight="1">
      <c r="A14714" s="5"/>
      <c r="B14714" s="5"/>
      <c r="C14714" s="5" t="str">
        <f>IFERROR(__xludf.DUMMYFUNCTION("""COMPUTED_VALUE"""),"")</f>
        <v/>
      </c>
      <c r="D14714" s="5">
        <v>0.0</v>
      </c>
    </row>
    <row r="14715" ht="14.25" customHeight="1">
      <c r="A14715" s="5"/>
      <c r="B14715" s="5"/>
      <c r="C14715" s="5" t="str">
        <f>IFERROR(__xludf.DUMMYFUNCTION("""COMPUTED_VALUE"""),"")</f>
        <v/>
      </c>
      <c r="D14715" s="5">
        <v>0.0</v>
      </c>
    </row>
    <row r="14716" ht="14.25" customHeight="1">
      <c r="A14716" s="5"/>
      <c r="B14716" s="5"/>
      <c r="C14716" s="5" t="str">
        <f>IFERROR(__xludf.DUMMYFUNCTION("""COMPUTED_VALUE"""),"")</f>
        <v/>
      </c>
      <c r="D14716" s="5">
        <v>0.0</v>
      </c>
    </row>
    <row r="14717" ht="14.25" customHeight="1">
      <c r="A14717" s="5"/>
      <c r="B14717" s="5"/>
      <c r="C14717" s="5" t="str">
        <f>IFERROR(__xludf.DUMMYFUNCTION("""COMPUTED_VALUE"""),"")</f>
        <v/>
      </c>
      <c r="D14717" s="5">
        <v>0.0</v>
      </c>
    </row>
    <row r="14718" ht="14.25" customHeight="1">
      <c r="A14718" s="5"/>
      <c r="B14718" s="5"/>
      <c r="C14718" s="5" t="str">
        <f>IFERROR(__xludf.DUMMYFUNCTION("""COMPUTED_VALUE"""),"")</f>
        <v/>
      </c>
      <c r="D14718" s="5">
        <v>0.0</v>
      </c>
    </row>
    <row r="14719" ht="14.25" customHeight="1">
      <c r="A14719" s="5"/>
      <c r="B14719" s="5"/>
      <c r="C14719" s="5" t="str">
        <f>IFERROR(__xludf.DUMMYFUNCTION("""COMPUTED_VALUE"""),"")</f>
        <v/>
      </c>
      <c r="D14719" s="5">
        <v>0.0</v>
      </c>
    </row>
    <row r="14720" ht="14.25" customHeight="1">
      <c r="A14720" s="5"/>
      <c r="B14720" s="5"/>
      <c r="C14720" s="5" t="str">
        <f>IFERROR(__xludf.DUMMYFUNCTION("""COMPUTED_VALUE"""),"")</f>
        <v/>
      </c>
      <c r="D14720" s="5">
        <v>0.0</v>
      </c>
    </row>
    <row r="14721" ht="14.25" customHeight="1">
      <c r="A14721" s="5"/>
      <c r="B14721" s="5"/>
      <c r="C14721" s="5" t="str">
        <f>IFERROR(__xludf.DUMMYFUNCTION("""COMPUTED_VALUE"""),"")</f>
        <v/>
      </c>
      <c r="D14721" s="5">
        <v>0.0</v>
      </c>
    </row>
    <row r="14722" ht="14.25" customHeight="1">
      <c r="A14722" s="5"/>
      <c r="B14722" s="5"/>
      <c r="C14722" s="5" t="str">
        <f>IFERROR(__xludf.DUMMYFUNCTION("""COMPUTED_VALUE"""),"")</f>
        <v/>
      </c>
      <c r="D14722" s="5">
        <v>0.0</v>
      </c>
    </row>
    <row r="14723" ht="14.25" customHeight="1">
      <c r="A14723" s="5"/>
      <c r="B14723" s="5"/>
      <c r="C14723" s="5" t="str">
        <f>IFERROR(__xludf.DUMMYFUNCTION("""COMPUTED_VALUE"""),"")</f>
        <v/>
      </c>
      <c r="D14723" s="5">
        <v>0.0</v>
      </c>
    </row>
    <row r="14724" ht="14.25" customHeight="1">
      <c r="A14724" s="5"/>
      <c r="B14724" s="5"/>
      <c r="C14724" s="5" t="str">
        <f>IFERROR(__xludf.DUMMYFUNCTION("""COMPUTED_VALUE"""),"")</f>
        <v/>
      </c>
      <c r="D14724" s="5">
        <v>0.0</v>
      </c>
    </row>
    <row r="14725" ht="14.25" customHeight="1">
      <c r="A14725" s="5"/>
      <c r="B14725" s="5"/>
      <c r="C14725" s="5" t="str">
        <f>IFERROR(__xludf.DUMMYFUNCTION("""COMPUTED_VALUE"""),"")</f>
        <v/>
      </c>
      <c r="D14725" s="5">
        <v>0.0</v>
      </c>
    </row>
    <row r="14726" ht="14.25" customHeight="1">
      <c r="A14726" s="5"/>
      <c r="B14726" s="5"/>
      <c r="C14726" s="5" t="str">
        <f>IFERROR(__xludf.DUMMYFUNCTION("""COMPUTED_VALUE"""),"")</f>
        <v/>
      </c>
      <c r="D14726" s="5">
        <v>0.0</v>
      </c>
    </row>
    <row r="14727" ht="14.25" customHeight="1">
      <c r="A14727" s="5"/>
      <c r="B14727" s="5"/>
      <c r="C14727" s="5" t="str">
        <f>IFERROR(__xludf.DUMMYFUNCTION("""COMPUTED_VALUE"""),"")</f>
        <v/>
      </c>
      <c r="D14727" s="5">
        <v>0.0</v>
      </c>
    </row>
    <row r="14728" ht="14.25" customHeight="1">
      <c r="A14728" s="5"/>
      <c r="B14728" s="5"/>
      <c r="C14728" s="5" t="str">
        <f>IFERROR(__xludf.DUMMYFUNCTION("""COMPUTED_VALUE"""),"")</f>
        <v/>
      </c>
      <c r="D14728" s="5">
        <v>0.0</v>
      </c>
    </row>
    <row r="14729" ht="14.25" customHeight="1">
      <c r="A14729" s="5"/>
      <c r="B14729" s="5"/>
      <c r="C14729" s="5" t="str">
        <f>IFERROR(__xludf.DUMMYFUNCTION("""COMPUTED_VALUE"""),"")</f>
        <v/>
      </c>
      <c r="D14729" s="5">
        <v>0.0</v>
      </c>
    </row>
    <row r="14730" ht="14.25" customHeight="1">
      <c r="A14730" s="5"/>
      <c r="B14730" s="5"/>
      <c r="C14730" s="5" t="str">
        <f>IFERROR(__xludf.DUMMYFUNCTION("""COMPUTED_VALUE"""),"")</f>
        <v/>
      </c>
      <c r="D14730" s="5">
        <v>0.0</v>
      </c>
    </row>
    <row r="14731" ht="14.25" customHeight="1">
      <c r="A14731" s="5"/>
      <c r="B14731" s="5"/>
      <c r="C14731" s="5" t="str">
        <f>IFERROR(__xludf.DUMMYFUNCTION("""COMPUTED_VALUE"""),"")</f>
        <v/>
      </c>
      <c r="D14731" s="5">
        <v>0.0</v>
      </c>
    </row>
    <row r="14732" ht="14.25" customHeight="1">
      <c r="A14732" s="5"/>
      <c r="B14732" s="5"/>
      <c r="C14732" s="5" t="str">
        <f>IFERROR(__xludf.DUMMYFUNCTION("""COMPUTED_VALUE"""),"")</f>
        <v/>
      </c>
      <c r="D14732" s="5">
        <v>0.0</v>
      </c>
    </row>
    <row r="14733" ht="14.25" customHeight="1">
      <c r="A14733" s="5"/>
      <c r="B14733" s="5"/>
      <c r="C14733" s="5" t="str">
        <f>IFERROR(__xludf.DUMMYFUNCTION("""COMPUTED_VALUE"""),"")</f>
        <v/>
      </c>
      <c r="D14733" s="5">
        <v>0.0</v>
      </c>
    </row>
    <row r="14734" ht="14.25" customHeight="1">
      <c r="A14734" s="5"/>
      <c r="B14734" s="5"/>
      <c r="C14734" s="5" t="str">
        <f>IFERROR(__xludf.DUMMYFUNCTION("""COMPUTED_VALUE"""),"")</f>
        <v/>
      </c>
      <c r="D14734" s="5">
        <v>0.0</v>
      </c>
    </row>
    <row r="14735" ht="14.25" customHeight="1">
      <c r="A14735" s="5"/>
      <c r="B14735" s="5"/>
      <c r="C14735" s="5" t="str">
        <f>IFERROR(__xludf.DUMMYFUNCTION("""COMPUTED_VALUE"""),"")</f>
        <v/>
      </c>
      <c r="D14735" s="5">
        <v>0.0</v>
      </c>
    </row>
    <row r="14736" ht="14.25" customHeight="1">
      <c r="A14736" s="5"/>
      <c r="B14736" s="5"/>
      <c r="C14736" s="5" t="str">
        <f>IFERROR(__xludf.DUMMYFUNCTION("""COMPUTED_VALUE"""),"")</f>
        <v/>
      </c>
      <c r="D14736" s="5">
        <v>0.0</v>
      </c>
    </row>
    <row r="14737" ht="14.25" customHeight="1">
      <c r="A14737" s="5"/>
      <c r="B14737" s="5"/>
      <c r="C14737" s="5" t="str">
        <f>IFERROR(__xludf.DUMMYFUNCTION("""COMPUTED_VALUE"""),"")</f>
        <v/>
      </c>
      <c r="D14737" s="5">
        <v>0.0</v>
      </c>
    </row>
    <row r="14738" ht="14.25" customHeight="1">
      <c r="A14738" s="5"/>
      <c r="B14738" s="5"/>
      <c r="C14738" s="5" t="str">
        <f>IFERROR(__xludf.DUMMYFUNCTION("""COMPUTED_VALUE"""),"")</f>
        <v/>
      </c>
      <c r="D14738" s="5">
        <v>0.0</v>
      </c>
    </row>
    <row r="14739" ht="14.25" customHeight="1">
      <c r="A14739" s="5"/>
      <c r="B14739" s="5"/>
      <c r="C14739" s="5" t="str">
        <f>IFERROR(__xludf.DUMMYFUNCTION("""COMPUTED_VALUE"""),"")</f>
        <v/>
      </c>
      <c r="D14739" s="5">
        <v>0.0</v>
      </c>
    </row>
    <row r="14740" ht="14.25" customHeight="1">
      <c r="A14740" s="5"/>
      <c r="B14740" s="5"/>
      <c r="C14740" s="5" t="str">
        <f>IFERROR(__xludf.DUMMYFUNCTION("""COMPUTED_VALUE"""),"")</f>
        <v/>
      </c>
      <c r="D14740" s="5">
        <v>0.0</v>
      </c>
    </row>
    <row r="14741" ht="14.25" customHeight="1">
      <c r="A14741" s="5"/>
      <c r="B14741" s="5"/>
      <c r="C14741" s="5" t="str">
        <f>IFERROR(__xludf.DUMMYFUNCTION("""COMPUTED_VALUE"""),"")</f>
        <v/>
      </c>
      <c r="D14741" s="5">
        <v>0.0</v>
      </c>
    </row>
    <row r="14742" ht="14.25" customHeight="1">
      <c r="A14742" s="5"/>
      <c r="B14742" s="5"/>
      <c r="C14742" s="5" t="str">
        <f>IFERROR(__xludf.DUMMYFUNCTION("""COMPUTED_VALUE"""),"")</f>
        <v/>
      </c>
      <c r="D14742" s="5">
        <v>0.0</v>
      </c>
    </row>
    <row r="14743" ht="14.25" customHeight="1">
      <c r="A14743" s="5"/>
      <c r="B14743" s="5"/>
      <c r="C14743" s="5" t="str">
        <f>IFERROR(__xludf.DUMMYFUNCTION("""COMPUTED_VALUE"""),"")</f>
        <v/>
      </c>
      <c r="D14743" s="5">
        <v>0.0</v>
      </c>
    </row>
    <row r="14744" ht="14.25" customHeight="1">
      <c r="A14744" s="5"/>
      <c r="B14744" s="5"/>
      <c r="C14744" s="5" t="str">
        <f>IFERROR(__xludf.DUMMYFUNCTION("""COMPUTED_VALUE"""),"")</f>
        <v/>
      </c>
      <c r="D14744" s="5">
        <v>0.0</v>
      </c>
    </row>
    <row r="14745" ht="14.25" customHeight="1">
      <c r="A14745" s="5"/>
      <c r="B14745" s="5"/>
      <c r="C14745" s="5" t="str">
        <f>IFERROR(__xludf.DUMMYFUNCTION("""COMPUTED_VALUE"""),"")</f>
        <v/>
      </c>
      <c r="D14745" s="5">
        <v>0.0</v>
      </c>
    </row>
    <row r="14746" ht="14.25" customHeight="1">
      <c r="A14746" s="5"/>
      <c r="B14746" s="5"/>
      <c r="C14746" s="5" t="str">
        <f>IFERROR(__xludf.DUMMYFUNCTION("""COMPUTED_VALUE"""),"")</f>
        <v/>
      </c>
      <c r="D14746" s="5">
        <v>0.0</v>
      </c>
    </row>
    <row r="14747" ht="14.25" customHeight="1">
      <c r="A14747" s="5"/>
      <c r="B14747" s="5"/>
      <c r="C14747" s="5" t="str">
        <f>IFERROR(__xludf.DUMMYFUNCTION("""COMPUTED_VALUE"""),"")</f>
        <v/>
      </c>
      <c r="D14747" s="5">
        <v>0.0</v>
      </c>
    </row>
    <row r="14748" ht="14.25" customHeight="1">
      <c r="A14748" s="5"/>
      <c r="B14748" s="5"/>
      <c r="C14748" s="5" t="str">
        <f>IFERROR(__xludf.DUMMYFUNCTION("""COMPUTED_VALUE"""),"")</f>
        <v/>
      </c>
      <c r="D14748" s="5">
        <v>0.0</v>
      </c>
    </row>
    <row r="14749" ht="14.25" customHeight="1">
      <c r="A14749" s="5"/>
      <c r="B14749" s="5"/>
      <c r="C14749" s="5" t="str">
        <f>IFERROR(__xludf.DUMMYFUNCTION("""COMPUTED_VALUE"""),"")</f>
        <v/>
      </c>
      <c r="D14749" s="5">
        <v>0.0</v>
      </c>
    </row>
    <row r="14750" ht="14.25" customHeight="1">
      <c r="A14750" s="5"/>
      <c r="B14750" s="5"/>
      <c r="C14750" s="5" t="str">
        <f>IFERROR(__xludf.DUMMYFUNCTION("""COMPUTED_VALUE"""),"")</f>
        <v/>
      </c>
      <c r="D14750" s="5">
        <v>0.0</v>
      </c>
    </row>
    <row r="14751" ht="14.25" customHeight="1">
      <c r="A14751" s="5"/>
      <c r="B14751" s="5"/>
      <c r="C14751" s="5" t="str">
        <f>IFERROR(__xludf.DUMMYFUNCTION("""COMPUTED_VALUE"""),"")</f>
        <v/>
      </c>
      <c r="D14751" s="5">
        <v>0.0</v>
      </c>
    </row>
    <row r="14752" ht="14.25" customHeight="1">
      <c r="A14752" s="5"/>
      <c r="B14752" s="5"/>
      <c r="C14752" s="5" t="str">
        <f>IFERROR(__xludf.DUMMYFUNCTION("""COMPUTED_VALUE"""),"")</f>
        <v/>
      </c>
      <c r="D14752" s="5">
        <v>0.0</v>
      </c>
    </row>
    <row r="14753" ht="14.25" customHeight="1">
      <c r="A14753" s="5"/>
      <c r="B14753" s="5"/>
      <c r="C14753" s="5" t="str">
        <f>IFERROR(__xludf.DUMMYFUNCTION("""COMPUTED_VALUE"""),"")</f>
        <v/>
      </c>
      <c r="D14753" s="5">
        <v>0.0</v>
      </c>
    </row>
    <row r="14754" ht="14.25" customHeight="1">
      <c r="A14754" s="5"/>
      <c r="B14754" s="5"/>
      <c r="C14754" s="5" t="str">
        <f>IFERROR(__xludf.DUMMYFUNCTION("""COMPUTED_VALUE"""),"")</f>
        <v/>
      </c>
      <c r="D14754" s="5">
        <v>0.0</v>
      </c>
    </row>
    <row r="14755" ht="14.25" customHeight="1">
      <c r="A14755" s="5"/>
      <c r="B14755" s="5"/>
      <c r="C14755" s="5" t="str">
        <f>IFERROR(__xludf.DUMMYFUNCTION("""COMPUTED_VALUE"""),"")</f>
        <v/>
      </c>
      <c r="D14755" s="5">
        <v>0.0</v>
      </c>
    </row>
    <row r="14756" ht="14.25" customHeight="1">
      <c r="A14756" s="5"/>
      <c r="B14756" s="5"/>
      <c r="C14756" s="5" t="str">
        <f>IFERROR(__xludf.DUMMYFUNCTION("""COMPUTED_VALUE"""),"")</f>
        <v/>
      </c>
      <c r="D14756" s="5">
        <v>0.0</v>
      </c>
    </row>
    <row r="14757" ht="14.25" customHeight="1">
      <c r="A14757" s="5"/>
      <c r="B14757" s="5"/>
      <c r="C14757" s="5" t="str">
        <f>IFERROR(__xludf.DUMMYFUNCTION("""COMPUTED_VALUE"""),"")</f>
        <v/>
      </c>
      <c r="D14757" s="5">
        <v>0.0</v>
      </c>
    </row>
    <row r="14758" ht="14.25" customHeight="1">
      <c r="A14758" s="5"/>
      <c r="B14758" s="5"/>
      <c r="C14758" s="5" t="str">
        <f>IFERROR(__xludf.DUMMYFUNCTION("""COMPUTED_VALUE"""),"")</f>
        <v/>
      </c>
      <c r="D14758" s="5">
        <v>0.0</v>
      </c>
    </row>
    <row r="14759" ht="14.25" customHeight="1">
      <c r="A14759" s="5"/>
      <c r="B14759" s="5"/>
      <c r="C14759" s="5" t="str">
        <f>IFERROR(__xludf.DUMMYFUNCTION("""COMPUTED_VALUE"""),"")</f>
        <v/>
      </c>
      <c r="D14759" s="5">
        <v>0.0</v>
      </c>
    </row>
    <row r="14760" ht="14.25" customHeight="1">
      <c r="A14760" s="5"/>
      <c r="B14760" s="5"/>
      <c r="C14760" s="5" t="str">
        <f>IFERROR(__xludf.DUMMYFUNCTION("""COMPUTED_VALUE"""),"")</f>
        <v/>
      </c>
      <c r="D14760" s="5">
        <v>0.0</v>
      </c>
    </row>
    <row r="14761" ht="14.25" customHeight="1">
      <c r="A14761" s="5"/>
      <c r="B14761" s="5"/>
      <c r="C14761" s="5" t="str">
        <f>IFERROR(__xludf.DUMMYFUNCTION("""COMPUTED_VALUE"""),"")</f>
        <v/>
      </c>
      <c r="D14761" s="5">
        <v>0.0</v>
      </c>
    </row>
    <row r="14762" ht="14.25" customHeight="1">
      <c r="A14762" s="5"/>
      <c r="B14762" s="5"/>
      <c r="C14762" s="5" t="str">
        <f>IFERROR(__xludf.DUMMYFUNCTION("""COMPUTED_VALUE"""),"")</f>
        <v/>
      </c>
      <c r="D14762" s="5">
        <v>0.0</v>
      </c>
    </row>
    <row r="14763" ht="14.25" customHeight="1">
      <c r="A14763" s="5"/>
      <c r="B14763" s="5"/>
      <c r="C14763" s="5" t="str">
        <f>IFERROR(__xludf.DUMMYFUNCTION("""COMPUTED_VALUE"""),"")</f>
        <v/>
      </c>
      <c r="D14763" s="5">
        <v>0.0</v>
      </c>
    </row>
    <row r="14764" ht="14.25" customHeight="1">
      <c r="A14764" s="5"/>
      <c r="B14764" s="5"/>
      <c r="C14764" s="5" t="str">
        <f>IFERROR(__xludf.DUMMYFUNCTION("""COMPUTED_VALUE"""),"")</f>
        <v/>
      </c>
      <c r="D14764" s="5">
        <v>0.0</v>
      </c>
    </row>
    <row r="14765" ht="14.25" customHeight="1">
      <c r="A14765" s="5"/>
      <c r="B14765" s="5"/>
      <c r="C14765" s="5" t="str">
        <f>IFERROR(__xludf.DUMMYFUNCTION("""COMPUTED_VALUE"""),"")</f>
        <v/>
      </c>
      <c r="D14765" s="5">
        <v>0.0</v>
      </c>
    </row>
    <row r="14766" ht="14.25" customHeight="1">
      <c r="A14766" s="5"/>
      <c r="B14766" s="5"/>
      <c r="C14766" s="5" t="str">
        <f>IFERROR(__xludf.DUMMYFUNCTION("""COMPUTED_VALUE"""),"")</f>
        <v/>
      </c>
      <c r="D14766" s="5">
        <v>0.0</v>
      </c>
    </row>
    <row r="14767" ht="14.25" customHeight="1">
      <c r="A14767" s="5"/>
      <c r="B14767" s="5"/>
      <c r="C14767" s="5" t="str">
        <f>IFERROR(__xludf.DUMMYFUNCTION("""COMPUTED_VALUE"""),"")</f>
        <v/>
      </c>
      <c r="D14767" s="5">
        <v>0.0</v>
      </c>
    </row>
    <row r="14768" ht="14.25" customHeight="1">
      <c r="A14768" s="5"/>
      <c r="B14768" s="5"/>
      <c r="C14768" s="5" t="str">
        <f>IFERROR(__xludf.DUMMYFUNCTION("""COMPUTED_VALUE"""),"")</f>
        <v/>
      </c>
      <c r="D14768" s="5">
        <v>0.0</v>
      </c>
    </row>
    <row r="14769" ht="14.25" customHeight="1">
      <c r="A14769" s="5"/>
      <c r="B14769" s="5"/>
      <c r="C14769" s="5" t="str">
        <f>IFERROR(__xludf.DUMMYFUNCTION("""COMPUTED_VALUE"""),"")</f>
        <v/>
      </c>
      <c r="D14769" s="5">
        <v>0.0</v>
      </c>
    </row>
    <row r="14770" ht="14.25" customHeight="1">
      <c r="A14770" s="5"/>
      <c r="B14770" s="5"/>
      <c r="C14770" s="5" t="str">
        <f>IFERROR(__xludf.DUMMYFUNCTION("""COMPUTED_VALUE"""),"")</f>
        <v/>
      </c>
      <c r="D14770" s="5">
        <v>0.0</v>
      </c>
    </row>
    <row r="14771" ht="14.25" customHeight="1">
      <c r="A14771" s="5"/>
      <c r="B14771" s="5"/>
      <c r="C14771" s="5" t="str">
        <f>IFERROR(__xludf.DUMMYFUNCTION("""COMPUTED_VALUE"""),"")</f>
        <v/>
      </c>
      <c r="D14771" s="5">
        <v>0.0</v>
      </c>
    </row>
    <row r="14772" ht="14.25" customHeight="1">
      <c r="A14772" s="5"/>
      <c r="B14772" s="5"/>
      <c r="C14772" s="5" t="str">
        <f>IFERROR(__xludf.DUMMYFUNCTION("""COMPUTED_VALUE"""),"")</f>
        <v/>
      </c>
      <c r="D14772" s="5">
        <v>0.0</v>
      </c>
    </row>
    <row r="14773" ht="14.25" customHeight="1">
      <c r="A14773" s="5"/>
      <c r="B14773" s="5"/>
      <c r="C14773" s="5" t="str">
        <f>IFERROR(__xludf.DUMMYFUNCTION("""COMPUTED_VALUE"""),"")</f>
        <v/>
      </c>
      <c r="D14773" s="5">
        <v>0.0</v>
      </c>
    </row>
    <row r="14774" ht="14.25" customHeight="1">
      <c r="A14774" s="5"/>
      <c r="B14774" s="5"/>
      <c r="C14774" s="5" t="str">
        <f>IFERROR(__xludf.DUMMYFUNCTION("""COMPUTED_VALUE"""),"")</f>
        <v/>
      </c>
      <c r="D14774" s="5">
        <v>0.0</v>
      </c>
    </row>
    <row r="14775" ht="14.25" customHeight="1">
      <c r="A14775" s="5"/>
      <c r="B14775" s="5"/>
      <c r="C14775" s="5" t="str">
        <f>IFERROR(__xludf.DUMMYFUNCTION("""COMPUTED_VALUE"""),"")</f>
        <v/>
      </c>
      <c r="D14775" s="5">
        <v>0.0</v>
      </c>
    </row>
    <row r="14776" ht="14.25" customHeight="1">
      <c r="A14776" s="5"/>
      <c r="B14776" s="5"/>
      <c r="C14776" s="5" t="str">
        <f>IFERROR(__xludf.DUMMYFUNCTION("""COMPUTED_VALUE"""),"")</f>
        <v/>
      </c>
      <c r="D14776" s="5">
        <v>0.0</v>
      </c>
    </row>
    <row r="14777" ht="14.25" customHeight="1">
      <c r="A14777" s="5"/>
      <c r="B14777" s="5"/>
      <c r="C14777" s="5" t="str">
        <f>IFERROR(__xludf.DUMMYFUNCTION("""COMPUTED_VALUE"""),"")</f>
        <v/>
      </c>
      <c r="D14777" s="5">
        <v>0.0</v>
      </c>
    </row>
    <row r="14778" ht="14.25" customHeight="1">
      <c r="A14778" s="5"/>
      <c r="B14778" s="5"/>
      <c r="C14778" s="5" t="str">
        <f>IFERROR(__xludf.DUMMYFUNCTION("""COMPUTED_VALUE"""),"")</f>
        <v/>
      </c>
      <c r="D14778" s="5">
        <v>0.0</v>
      </c>
    </row>
    <row r="14779" ht="14.25" customHeight="1">
      <c r="A14779" s="5"/>
      <c r="B14779" s="5"/>
      <c r="C14779" s="5" t="str">
        <f>IFERROR(__xludf.DUMMYFUNCTION("""COMPUTED_VALUE"""),"")</f>
        <v/>
      </c>
      <c r="D14779" s="5">
        <v>0.0</v>
      </c>
    </row>
    <row r="14780" ht="14.25" customHeight="1">
      <c r="A14780" s="5"/>
      <c r="B14780" s="5"/>
      <c r="C14780" s="5" t="str">
        <f>IFERROR(__xludf.DUMMYFUNCTION("""COMPUTED_VALUE"""),"")</f>
        <v/>
      </c>
      <c r="D14780" s="5">
        <v>0.0</v>
      </c>
    </row>
    <row r="14781" ht="14.25" customHeight="1">
      <c r="A14781" s="5"/>
      <c r="B14781" s="5"/>
      <c r="C14781" s="5" t="str">
        <f>IFERROR(__xludf.DUMMYFUNCTION("""COMPUTED_VALUE"""),"")</f>
        <v/>
      </c>
      <c r="D14781" s="5">
        <v>0.0</v>
      </c>
    </row>
    <row r="14782" ht="14.25" customHeight="1">
      <c r="A14782" s="5"/>
      <c r="B14782" s="5"/>
      <c r="C14782" s="5" t="str">
        <f>IFERROR(__xludf.DUMMYFUNCTION("""COMPUTED_VALUE"""),"")</f>
        <v/>
      </c>
      <c r="D14782" s="5">
        <v>0.0</v>
      </c>
    </row>
    <row r="14783" ht="14.25" customHeight="1">
      <c r="A14783" s="5"/>
      <c r="B14783" s="5"/>
      <c r="C14783" s="5" t="str">
        <f>IFERROR(__xludf.DUMMYFUNCTION("""COMPUTED_VALUE"""),"")</f>
        <v/>
      </c>
      <c r="D14783" s="5">
        <v>0.0</v>
      </c>
    </row>
    <row r="14784" ht="14.25" customHeight="1">
      <c r="A14784" s="5"/>
      <c r="B14784" s="5"/>
      <c r="C14784" s="5" t="str">
        <f>IFERROR(__xludf.DUMMYFUNCTION("""COMPUTED_VALUE"""),"")</f>
        <v/>
      </c>
      <c r="D14784" s="5">
        <v>0.0</v>
      </c>
    </row>
    <row r="14785" ht="14.25" customHeight="1">
      <c r="A14785" s="5"/>
      <c r="B14785" s="5"/>
      <c r="C14785" s="5" t="str">
        <f>IFERROR(__xludf.DUMMYFUNCTION("""COMPUTED_VALUE"""),"")</f>
        <v/>
      </c>
      <c r="D14785" s="5">
        <v>0.0</v>
      </c>
    </row>
    <row r="14786" ht="14.25" customHeight="1">
      <c r="A14786" s="5"/>
      <c r="B14786" s="5"/>
      <c r="C14786" s="5" t="str">
        <f>IFERROR(__xludf.DUMMYFUNCTION("""COMPUTED_VALUE"""),"")</f>
        <v/>
      </c>
      <c r="D14786" s="5">
        <v>0.0</v>
      </c>
    </row>
    <row r="14787" ht="14.25" customHeight="1">
      <c r="A14787" s="5"/>
      <c r="B14787" s="5"/>
      <c r="C14787" s="5" t="str">
        <f>IFERROR(__xludf.DUMMYFUNCTION("""COMPUTED_VALUE"""),"")</f>
        <v/>
      </c>
      <c r="D14787" s="5">
        <v>0.0</v>
      </c>
    </row>
    <row r="14788" ht="14.25" customHeight="1">
      <c r="A14788" s="5"/>
      <c r="B14788" s="5"/>
      <c r="C14788" s="5" t="str">
        <f>IFERROR(__xludf.DUMMYFUNCTION("""COMPUTED_VALUE"""),"")</f>
        <v/>
      </c>
      <c r="D14788" s="5">
        <v>0.0</v>
      </c>
    </row>
    <row r="14789" ht="14.25" customHeight="1">
      <c r="A14789" s="5"/>
      <c r="B14789" s="5"/>
      <c r="C14789" s="5" t="str">
        <f>IFERROR(__xludf.DUMMYFUNCTION("""COMPUTED_VALUE"""),"")</f>
        <v/>
      </c>
      <c r="D14789" s="5">
        <v>0.0</v>
      </c>
    </row>
    <row r="14790" ht="14.25" customHeight="1">
      <c r="A14790" s="5"/>
      <c r="B14790" s="5"/>
      <c r="C14790" s="5" t="str">
        <f>IFERROR(__xludf.DUMMYFUNCTION("""COMPUTED_VALUE"""),"")</f>
        <v/>
      </c>
      <c r="D14790" s="5">
        <v>0.0</v>
      </c>
    </row>
    <row r="14791" ht="14.25" customHeight="1">
      <c r="A14791" s="5"/>
      <c r="B14791" s="5"/>
      <c r="C14791" s="5" t="str">
        <f>IFERROR(__xludf.DUMMYFUNCTION("""COMPUTED_VALUE"""),"")</f>
        <v/>
      </c>
      <c r="D14791" s="5">
        <v>0.0</v>
      </c>
    </row>
    <row r="14792" ht="14.25" customHeight="1">
      <c r="A14792" s="5"/>
      <c r="B14792" s="5"/>
      <c r="C14792" s="5" t="str">
        <f>IFERROR(__xludf.DUMMYFUNCTION("""COMPUTED_VALUE"""),"")</f>
        <v/>
      </c>
      <c r="D14792" s="5">
        <v>0.0</v>
      </c>
    </row>
    <row r="14793" ht="14.25" customHeight="1">
      <c r="A14793" s="5"/>
      <c r="B14793" s="5"/>
      <c r="C14793" s="5" t="str">
        <f>IFERROR(__xludf.DUMMYFUNCTION("""COMPUTED_VALUE"""),"")</f>
        <v/>
      </c>
      <c r="D14793" s="5">
        <v>0.0</v>
      </c>
    </row>
    <row r="14794" ht="14.25" customHeight="1">
      <c r="A14794" s="5"/>
      <c r="B14794" s="5"/>
      <c r="C14794" s="5" t="str">
        <f>IFERROR(__xludf.DUMMYFUNCTION("""COMPUTED_VALUE"""),"")</f>
        <v/>
      </c>
      <c r="D14794" s="5">
        <v>0.0</v>
      </c>
    </row>
    <row r="14795" ht="14.25" customHeight="1">
      <c r="A14795" s="5"/>
      <c r="B14795" s="5"/>
      <c r="C14795" s="5" t="str">
        <f>IFERROR(__xludf.DUMMYFUNCTION("""COMPUTED_VALUE"""),"")</f>
        <v/>
      </c>
      <c r="D14795" s="5">
        <v>0.0</v>
      </c>
    </row>
    <row r="14796" ht="14.25" customHeight="1">
      <c r="A14796" s="5"/>
      <c r="B14796" s="5"/>
      <c r="C14796" s="5" t="str">
        <f>IFERROR(__xludf.DUMMYFUNCTION("""COMPUTED_VALUE"""),"")</f>
        <v/>
      </c>
      <c r="D14796" s="5">
        <v>0.0</v>
      </c>
    </row>
    <row r="14797" ht="14.25" customHeight="1">
      <c r="A14797" s="5"/>
      <c r="B14797" s="5"/>
      <c r="C14797" s="5" t="str">
        <f>IFERROR(__xludf.DUMMYFUNCTION("""COMPUTED_VALUE"""),"")</f>
        <v/>
      </c>
      <c r="D14797" s="5">
        <v>0.0</v>
      </c>
    </row>
    <row r="14798" ht="14.25" customHeight="1">
      <c r="A14798" s="5"/>
      <c r="B14798" s="5"/>
      <c r="C14798" s="5" t="str">
        <f>IFERROR(__xludf.DUMMYFUNCTION("""COMPUTED_VALUE"""),"")</f>
        <v/>
      </c>
      <c r="D14798" s="5">
        <v>0.0</v>
      </c>
    </row>
    <row r="14799" ht="14.25" customHeight="1">
      <c r="A14799" s="5"/>
      <c r="B14799" s="5"/>
      <c r="C14799" s="5" t="str">
        <f>IFERROR(__xludf.DUMMYFUNCTION("""COMPUTED_VALUE"""),"")</f>
        <v/>
      </c>
      <c r="D14799" s="5">
        <v>0.0</v>
      </c>
    </row>
    <row r="14800" ht="14.25" customHeight="1">
      <c r="A14800" s="5"/>
      <c r="B14800" s="5"/>
      <c r="C14800" s="5" t="str">
        <f>IFERROR(__xludf.DUMMYFUNCTION("""COMPUTED_VALUE"""),"")</f>
        <v/>
      </c>
      <c r="D14800" s="5">
        <v>0.0</v>
      </c>
    </row>
    <row r="14801" ht="14.25" customHeight="1">
      <c r="A14801" s="5"/>
      <c r="B14801" s="5"/>
      <c r="C14801" s="5" t="str">
        <f>IFERROR(__xludf.DUMMYFUNCTION("""COMPUTED_VALUE"""),"")</f>
        <v/>
      </c>
      <c r="D14801" s="5">
        <v>0.0</v>
      </c>
    </row>
    <row r="14802" ht="14.25" customHeight="1">
      <c r="A14802" s="5"/>
      <c r="B14802" s="5"/>
      <c r="C14802" s="5" t="str">
        <f>IFERROR(__xludf.DUMMYFUNCTION("""COMPUTED_VALUE"""),"")</f>
        <v/>
      </c>
      <c r="D14802" s="5">
        <v>0.0</v>
      </c>
    </row>
    <row r="14803" ht="14.25" customHeight="1">
      <c r="A14803" s="5"/>
      <c r="B14803" s="5"/>
      <c r="C14803" s="5" t="str">
        <f>IFERROR(__xludf.DUMMYFUNCTION("""COMPUTED_VALUE"""),"")</f>
        <v/>
      </c>
      <c r="D14803" s="5">
        <v>0.0</v>
      </c>
    </row>
    <row r="14804" ht="14.25" customHeight="1">
      <c r="A14804" s="5"/>
      <c r="B14804" s="5"/>
      <c r="C14804" s="5" t="str">
        <f>IFERROR(__xludf.DUMMYFUNCTION("""COMPUTED_VALUE"""),"")</f>
        <v/>
      </c>
      <c r="D14804" s="5">
        <v>0.0</v>
      </c>
    </row>
    <row r="14805" ht="14.25" customHeight="1">
      <c r="A14805" s="5"/>
      <c r="B14805" s="5"/>
      <c r="C14805" s="5" t="str">
        <f>IFERROR(__xludf.DUMMYFUNCTION("""COMPUTED_VALUE"""),"")</f>
        <v/>
      </c>
      <c r="D14805" s="5">
        <v>0.0</v>
      </c>
    </row>
    <row r="14806" ht="14.25" customHeight="1">
      <c r="A14806" s="5"/>
      <c r="B14806" s="5"/>
      <c r="C14806" s="5" t="str">
        <f>IFERROR(__xludf.DUMMYFUNCTION("""COMPUTED_VALUE"""),"")</f>
        <v/>
      </c>
      <c r="D14806" s="5">
        <v>0.0</v>
      </c>
    </row>
    <row r="14807" ht="14.25" customHeight="1">
      <c r="A14807" s="5"/>
      <c r="B14807" s="5"/>
      <c r="C14807" s="5" t="str">
        <f>IFERROR(__xludf.DUMMYFUNCTION("""COMPUTED_VALUE"""),"")</f>
        <v/>
      </c>
      <c r="D14807" s="5">
        <v>0.0</v>
      </c>
    </row>
    <row r="14808" ht="14.25" customHeight="1">
      <c r="A14808" s="5"/>
      <c r="B14808" s="5"/>
      <c r="C14808" s="5" t="str">
        <f>IFERROR(__xludf.DUMMYFUNCTION("""COMPUTED_VALUE"""),"")</f>
        <v/>
      </c>
      <c r="D14808" s="5">
        <v>0.0</v>
      </c>
    </row>
    <row r="14809" ht="14.25" customHeight="1">
      <c r="A14809" s="5"/>
      <c r="B14809" s="5"/>
      <c r="C14809" s="5" t="str">
        <f>IFERROR(__xludf.DUMMYFUNCTION("""COMPUTED_VALUE"""),"")</f>
        <v/>
      </c>
      <c r="D14809" s="5">
        <v>0.0</v>
      </c>
    </row>
    <row r="14810" ht="14.25" customHeight="1">
      <c r="A14810" s="5"/>
      <c r="B14810" s="5"/>
      <c r="C14810" s="5" t="str">
        <f>IFERROR(__xludf.DUMMYFUNCTION("""COMPUTED_VALUE"""),"")</f>
        <v/>
      </c>
      <c r="D14810" s="5">
        <v>0.0</v>
      </c>
    </row>
    <row r="14811" ht="14.25" customHeight="1">
      <c r="A14811" s="5"/>
      <c r="B14811" s="5"/>
      <c r="C14811" s="5" t="str">
        <f>IFERROR(__xludf.DUMMYFUNCTION("""COMPUTED_VALUE"""),"")</f>
        <v/>
      </c>
      <c r="D14811" s="5">
        <v>0.0</v>
      </c>
    </row>
    <row r="14812" ht="14.25" customHeight="1">
      <c r="A14812" s="5"/>
      <c r="B14812" s="5"/>
      <c r="C14812" s="5" t="str">
        <f>IFERROR(__xludf.DUMMYFUNCTION("""COMPUTED_VALUE"""),"")</f>
        <v/>
      </c>
      <c r="D14812" s="5">
        <v>0.0</v>
      </c>
    </row>
    <row r="14813" ht="14.25" customHeight="1">
      <c r="A14813" s="5"/>
      <c r="B14813" s="5"/>
      <c r="C14813" s="5" t="str">
        <f>IFERROR(__xludf.DUMMYFUNCTION("""COMPUTED_VALUE"""),"")</f>
        <v/>
      </c>
      <c r="D14813" s="5">
        <v>0.0</v>
      </c>
    </row>
    <row r="14814" ht="14.25" customHeight="1">
      <c r="A14814" s="5"/>
      <c r="B14814" s="5"/>
      <c r="C14814" s="5" t="str">
        <f>IFERROR(__xludf.DUMMYFUNCTION("""COMPUTED_VALUE"""),"")</f>
        <v/>
      </c>
      <c r="D14814" s="5">
        <v>0.0</v>
      </c>
    </row>
    <row r="14815" ht="14.25" customHeight="1">
      <c r="A14815" s="5"/>
      <c r="B14815" s="5"/>
      <c r="C14815" s="5" t="str">
        <f>IFERROR(__xludf.DUMMYFUNCTION("""COMPUTED_VALUE"""),"")</f>
        <v/>
      </c>
      <c r="D14815" s="5">
        <v>0.0</v>
      </c>
    </row>
    <row r="14816" ht="14.25" customHeight="1">
      <c r="A14816" s="5"/>
      <c r="B14816" s="5"/>
      <c r="C14816" s="5" t="str">
        <f>IFERROR(__xludf.DUMMYFUNCTION("""COMPUTED_VALUE"""),"")</f>
        <v/>
      </c>
      <c r="D14816" s="5">
        <v>0.0</v>
      </c>
    </row>
    <row r="14817" ht="14.25" customHeight="1">
      <c r="A14817" s="5"/>
      <c r="B14817" s="5"/>
      <c r="C14817" s="5" t="str">
        <f>IFERROR(__xludf.DUMMYFUNCTION("""COMPUTED_VALUE"""),"")</f>
        <v/>
      </c>
      <c r="D14817" s="5">
        <v>0.0</v>
      </c>
    </row>
    <row r="14818" ht="14.25" customHeight="1">
      <c r="A14818" s="5"/>
      <c r="B14818" s="5"/>
      <c r="C14818" s="5" t="str">
        <f>IFERROR(__xludf.DUMMYFUNCTION("""COMPUTED_VALUE"""),"")</f>
        <v/>
      </c>
      <c r="D14818" s="5">
        <v>0.0</v>
      </c>
    </row>
    <row r="14819" ht="14.25" customHeight="1">
      <c r="A14819" s="5"/>
      <c r="B14819" s="5"/>
      <c r="C14819" s="5" t="str">
        <f>IFERROR(__xludf.DUMMYFUNCTION("""COMPUTED_VALUE"""),"")</f>
        <v/>
      </c>
      <c r="D14819" s="5">
        <v>0.0</v>
      </c>
    </row>
    <row r="14820" ht="14.25" customHeight="1">
      <c r="A14820" s="5"/>
      <c r="B14820" s="5"/>
      <c r="C14820" s="5" t="str">
        <f>IFERROR(__xludf.DUMMYFUNCTION("""COMPUTED_VALUE"""),"")</f>
        <v/>
      </c>
      <c r="D14820" s="5">
        <v>0.0</v>
      </c>
    </row>
    <row r="14821" ht="14.25" customHeight="1">
      <c r="A14821" s="5"/>
      <c r="B14821" s="5"/>
      <c r="C14821" s="5" t="str">
        <f>IFERROR(__xludf.DUMMYFUNCTION("""COMPUTED_VALUE"""),"")</f>
        <v/>
      </c>
      <c r="D14821" s="5">
        <v>0.0</v>
      </c>
    </row>
    <row r="14822" ht="14.25" customHeight="1">
      <c r="A14822" s="5"/>
      <c r="B14822" s="5"/>
      <c r="C14822" s="5" t="str">
        <f>IFERROR(__xludf.DUMMYFUNCTION("""COMPUTED_VALUE"""),"")</f>
        <v/>
      </c>
      <c r="D14822" s="5">
        <v>0.0</v>
      </c>
    </row>
    <row r="14823" ht="14.25" customHeight="1">
      <c r="A14823" s="5"/>
      <c r="B14823" s="5"/>
      <c r="C14823" s="5" t="str">
        <f>IFERROR(__xludf.DUMMYFUNCTION("""COMPUTED_VALUE"""),"")</f>
        <v/>
      </c>
      <c r="D14823" s="5">
        <v>0.0</v>
      </c>
    </row>
    <row r="14824" ht="14.25" customHeight="1">
      <c r="A14824" s="5"/>
      <c r="B14824" s="5"/>
      <c r="C14824" s="5" t="str">
        <f>IFERROR(__xludf.DUMMYFUNCTION("""COMPUTED_VALUE"""),"")</f>
        <v/>
      </c>
      <c r="D14824" s="5">
        <v>0.0</v>
      </c>
    </row>
    <row r="14825" ht="14.25" customHeight="1">
      <c r="A14825" s="5"/>
      <c r="B14825" s="5"/>
      <c r="C14825" s="5" t="str">
        <f>IFERROR(__xludf.DUMMYFUNCTION("""COMPUTED_VALUE"""),"")</f>
        <v/>
      </c>
      <c r="D14825" s="5">
        <v>0.0</v>
      </c>
    </row>
    <row r="14826" ht="14.25" customHeight="1">
      <c r="A14826" s="5"/>
      <c r="B14826" s="5"/>
      <c r="C14826" s="5" t="str">
        <f>IFERROR(__xludf.DUMMYFUNCTION("""COMPUTED_VALUE"""),"")</f>
        <v/>
      </c>
      <c r="D14826" s="5">
        <v>0.0</v>
      </c>
    </row>
    <row r="14827" ht="14.25" customHeight="1">
      <c r="A14827" s="5"/>
      <c r="B14827" s="5"/>
      <c r="C14827" s="5" t="str">
        <f>IFERROR(__xludf.DUMMYFUNCTION("""COMPUTED_VALUE"""),"")</f>
        <v/>
      </c>
      <c r="D14827" s="5">
        <v>0.0</v>
      </c>
    </row>
    <row r="14828" ht="14.25" customHeight="1">
      <c r="A14828" s="5"/>
      <c r="B14828" s="5"/>
      <c r="C14828" s="5" t="str">
        <f>IFERROR(__xludf.DUMMYFUNCTION("""COMPUTED_VALUE"""),"")</f>
        <v/>
      </c>
      <c r="D14828" s="5">
        <v>0.0</v>
      </c>
    </row>
    <row r="14829" ht="14.25" customHeight="1">
      <c r="A14829" s="5"/>
      <c r="B14829" s="5"/>
      <c r="C14829" s="5" t="str">
        <f>IFERROR(__xludf.DUMMYFUNCTION("""COMPUTED_VALUE"""),"")</f>
        <v/>
      </c>
      <c r="D14829" s="5">
        <v>0.0</v>
      </c>
    </row>
    <row r="14830" ht="14.25" customHeight="1">
      <c r="A14830" s="5"/>
      <c r="B14830" s="5"/>
      <c r="C14830" s="5" t="str">
        <f>IFERROR(__xludf.DUMMYFUNCTION("""COMPUTED_VALUE"""),"")</f>
        <v/>
      </c>
      <c r="D14830" s="5">
        <v>0.0</v>
      </c>
    </row>
    <row r="14831" ht="14.25" customHeight="1">
      <c r="A14831" s="5"/>
      <c r="B14831" s="5"/>
      <c r="C14831" s="5" t="str">
        <f>IFERROR(__xludf.DUMMYFUNCTION("""COMPUTED_VALUE"""),"")</f>
        <v/>
      </c>
      <c r="D14831" s="5">
        <v>0.0</v>
      </c>
    </row>
    <row r="14832" ht="14.25" customHeight="1">
      <c r="A14832" s="5"/>
      <c r="B14832" s="5"/>
      <c r="C14832" s="5" t="str">
        <f>IFERROR(__xludf.DUMMYFUNCTION("""COMPUTED_VALUE"""),"")</f>
        <v/>
      </c>
      <c r="D14832" s="5">
        <v>0.0</v>
      </c>
    </row>
    <row r="14833" ht="14.25" customHeight="1">
      <c r="A14833" s="5"/>
      <c r="B14833" s="5"/>
      <c r="C14833" s="5" t="str">
        <f>IFERROR(__xludf.DUMMYFUNCTION("""COMPUTED_VALUE"""),"")</f>
        <v/>
      </c>
      <c r="D14833" s="5">
        <v>0.0</v>
      </c>
    </row>
    <row r="14834" ht="14.25" customHeight="1">
      <c r="A14834" s="5"/>
      <c r="B14834" s="5"/>
      <c r="C14834" s="5" t="str">
        <f>IFERROR(__xludf.DUMMYFUNCTION("""COMPUTED_VALUE"""),"")</f>
        <v/>
      </c>
      <c r="D14834" s="5">
        <v>0.0</v>
      </c>
    </row>
    <row r="14835" ht="14.25" customHeight="1">
      <c r="A14835" s="5"/>
      <c r="B14835" s="5"/>
      <c r="C14835" s="5" t="str">
        <f>IFERROR(__xludf.DUMMYFUNCTION("""COMPUTED_VALUE"""),"")</f>
        <v/>
      </c>
      <c r="D14835" s="5">
        <v>0.0</v>
      </c>
    </row>
    <row r="14836" ht="14.25" customHeight="1">
      <c r="A14836" s="5"/>
      <c r="B14836" s="5"/>
      <c r="C14836" s="5" t="str">
        <f>IFERROR(__xludf.DUMMYFUNCTION("""COMPUTED_VALUE"""),"")</f>
        <v/>
      </c>
      <c r="D14836" s="5">
        <v>0.0</v>
      </c>
    </row>
    <row r="14837" ht="14.25" customHeight="1">
      <c r="A14837" s="5"/>
      <c r="B14837" s="5"/>
      <c r="C14837" s="5" t="str">
        <f>IFERROR(__xludf.DUMMYFUNCTION("""COMPUTED_VALUE"""),"")</f>
        <v/>
      </c>
      <c r="D14837" s="5">
        <v>0.0</v>
      </c>
    </row>
    <row r="14838" ht="14.25" customHeight="1">
      <c r="A14838" s="5"/>
      <c r="B14838" s="5"/>
      <c r="C14838" s="5" t="str">
        <f>IFERROR(__xludf.DUMMYFUNCTION("""COMPUTED_VALUE"""),"")</f>
        <v/>
      </c>
      <c r="D14838" s="5">
        <v>0.0</v>
      </c>
    </row>
    <row r="14839" ht="14.25" customHeight="1">
      <c r="A14839" s="5"/>
      <c r="B14839" s="5"/>
      <c r="C14839" s="5" t="str">
        <f>IFERROR(__xludf.DUMMYFUNCTION("""COMPUTED_VALUE"""),"")</f>
        <v/>
      </c>
      <c r="D14839" s="5">
        <v>0.0</v>
      </c>
    </row>
    <row r="14840" ht="14.25" customHeight="1">
      <c r="A14840" s="5"/>
      <c r="B14840" s="5"/>
      <c r="C14840" s="5" t="str">
        <f>IFERROR(__xludf.DUMMYFUNCTION("""COMPUTED_VALUE"""),"")</f>
        <v/>
      </c>
      <c r="D14840" s="5">
        <v>0.0</v>
      </c>
    </row>
    <row r="14841" ht="14.25" customHeight="1">
      <c r="A14841" s="5"/>
      <c r="B14841" s="5"/>
      <c r="C14841" s="5" t="str">
        <f>IFERROR(__xludf.DUMMYFUNCTION("""COMPUTED_VALUE"""),"")</f>
        <v/>
      </c>
      <c r="D14841" s="5">
        <v>0.0</v>
      </c>
    </row>
    <row r="14842" ht="14.25" customHeight="1">
      <c r="A14842" s="5"/>
      <c r="B14842" s="5"/>
      <c r="C14842" s="5" t="str">
        <f>IFERROR(__xludf.DUMMYFUNCTION("""COMPUTED_VALUE"""),"")</f>
        <v/>
      </c>
      <c r="D14842" s="5">
        <v>0.0</v>
      </c>
    </row>
    <row r="14843" ht="14.25" customHeight="1">
      <c r="A14843" s="5"/>
      <c r="B14843" s="5"/>
      <c r="C14843" s="5" t="str">
        <f>IFERROR(__xludf.DUMMYFUNCTION("""COMPUTED_VALUE"""),"")</f>
        <v/>
      </c>
      <c r="D14843" s="5">
        <v>0.0</v>
      </c>
    </row>
    <row r="14844" ht="14.25" customHeight="1">
      <c r="A14844" s="5"/>
      <c r="B14844" s="5"/>
      <c r="C14844" s="5" t="str">
        <f>IFERROR(__xludf.DUMMYFUNCTION("""COMPUTED_VALUE"""),"")</f>
        <v/>
      </c>
      <c r="D14844" s="5">
        <v>0.0</v>
      </c>
    </row>
    <row r="14845" ht="14.25" customHeight="1">
      <c r="A14845" s="5"/>
      <c r="B14845" s="5"/>
      <c r="C14845" s="5" t="str">
        <f>IFERROR(__xludf.DUMMYFUNCTION("""COMPUTED_VALUE"""),"")</f>
        <v/>
      </c>
      <c r="D14845" s="5">
        <v>0.0</v>
      </c>
    </row>
    <row r="14846" ht="14.25" customHeight="1">
      <c r="A14846" s="5"/>
      <c r="B14846" s="5"/>
      <c r="C14846" s="5" t="str">
        <f>IFERROR(__xludf.DUMMYFUNCTION("""COMPUTED_VALUE"""),"")</f>
        <v/>
      </c>
      <c r="D14846" s="5">
        <v>0.0</v>
      </c>
    </row>
    <row r="14847" ht="14.25" customHeight="1">
      <c r="A14847" s="5"/>
      <c r="B14847" s="5"/>
      <c r="C14847" s="5" t="str">
        <f>IFERROR(__xludf.DUMMYFUNCTION("""COMPUTED_VALUE"""),"")</f>
        <v/>
      </c>
      <c r="D14847" s="5">
        <v>0.0</v>
      </c>
    </row>
    <row r="14848" ht="14.25" customHeight="1">
      <c r="A14848" s="5"/>
      <c r="B14848" s="5"/>
      <c r="C14848" s="5" t="str">
        <f>IFERROR(__xludf.DUMMYFUNCTION("""COMPUTED_VALUE"""),"")</f>
        <v/>
      </c>
      <c r="D14848" s="5">
        <v>0.0</v>
      </c>
    </row>
    <row r="14849" ht="14.25" customHeight="1">
      <c r="A14849" s="5"/>
      <c r="B14849" s="5"/>
      <c r="C14849" s="5" t="str">
        <f>IFERROR(__xludf.DUMMYFUNCTION("""COMPUTED_VALUE"""),"")</f>
        <v/>
      </c>
      <c r="D14849" s="5">
        <v>0.0</v>
      </c>
    </row>
    <row r="14850" ht="14.25" customHeight="1">
      <c r="A14850" s="5"/>
      <c r="B14850" s="5"/>
      <c r="C14850" s="5" t="str">
        <f>IFERROR(__xludf.DUMMYFUNCTION("""COMPUTED_VALUE"""),"")</f>
        <v/>
      </c>
      <c r="D14850" s="5">
        <v>0.0</v>
      </c>
    </row>
    <row r="14851" ht="14.25" customHeight="1">
      <c r="A14851" s="5"/>
      <c r="B14851" s="5"/>
      <c r="C14851" s="5" t="str">
        <f>IFERROR(__xludf.DUMMYFUNCTION("""COMPUTED_VALUE"""),"")</f>
        <v/>
      </c>
      <c r="D14851" s="5">
        <v>0.0</v>
      </c>
    </row>
    <row r="14852" ht="14.25" customHeight="1">
      <c r="A14852" s="5"/>
      <c r="B14852" s="5"/>
      <c r="C14852" s="5" t="str">
        <f>IFERROR(__xludf.DUMMYFUNCTION("""COMPUTED_VALUE"""),"")</f>
        <v/>
      </c>
      <c r="D14852" s="5">
        <v>0.0</v>
      </c>
    </row>
    <row r="14853" ht="14.25" customHeight="1">
      <c r="A14853" s="5"/>
      <c r="B14853" s="5"/>
      <c r="C14853" s="5" t="str">
        <f>IFERROR(__xludf.DUMMYFUNCTION("""COMPUTED_VALUE"""),"")</f>
        <v/>
      </c>
      <c r="D14853" s="5">
        <v>0.0</v>
      </c>
    </row>
    <row r="14854" ht="14.25" customHeight="1">
      <c r="A14854" s="5"/>
      <c r="B14854" s="5"/>
      <c r="C14854" s="5" t="str">
        <f>IFERROR(__xludf.DUMMYFUNCTION("""COMPUTED_VALUE"""),"")</f>
        <v/>
      </c>
      <c r="D14854" s="5">
        <v>0.0</v>
      </c>
    </row>
    <row r="14855" ht="14.25" customHeight="1">
      <c r="A14855" s="5"/>
      <c r="B14855" s="5"/>
      <c r="C14855" s="5" t="str">
        <f>IFERROR(__xludf.DUMMYFUNCTION("""COMPUTED_VALUE"""),"")</f>
        <v/>
      </c>
      <c r="D14855" s="5">
        <v>0.0</v>
      </c>
    </row>
    <row r="14856" ht="14.25" customHeight="1">
      <c r="A14856" s="5"/>
      <c r="B14856" s="5"/>
      <c r="C14856" s="5" t="str">
        <f>IFERROR(__xludf.DUMMYFUNCTION("""COMPUTED_VALUE"""),"")</f>
        <v/>
      </c>
      <c r="D14856" s="5">
        <v>0.0</v>
      </c>
    </row>
    <row r="14857" ht="14.25" customHeight="1">
      <c r="A14857" s="5"/>
      <c r="B14857" s="5"/>
      <c r="C14857" s="5" t="str">
        <f>IFERROR(__xludf.DUMMYFUNCTION("""COMPUTED_VALUE"""),"")</f>
        <v/>
      </c>
      <c r="D14857" s="5">
        <v>0.0</v>
      </c>
    </row>
    <row r="14858" ht="14.25" customHeight="1">
      <c r="A14858" s="5"/>
      <c r="B14858" s="5"/>
      <c r="C14858" s="5" t="str">
        <f>IFERROR(__xludf.DUMMYFUNCTION("""COMPUTED_VALUE"""),"")</f>
        <v/>
      </c>
      <c r="D14858" s="5">
        <v>0.0</v>
      </c>
    </row>
    <row r="14859" ht="14.25" customHeight="1">
      <c r="A14859" s="5"/>
      <c r="B14859" s="5"/>
      <c r="C14859" s="5" t="str">
        <f>IFERROR(__xludf.DUMMYFUNCTION("""COMPUTED_VALUE"""),"")</f>
        <v/>
      </c>
      <c r="D14859" s="5">
        <v>0.0</v>
      </c>
    </row>
    <row r="14860" ht="14.25" customHeight="1">
      <c r="A14860" s="5"/>
      <c r="B14860" s="5"/>
      <c r="C14860" s="5" t="str">
        <f>IFERROR(__xludf.DUMMYFUNCTION("""COMPUTED_VALUE"""),"")</f>
        <v/>
      </c>
      <c r="D14860" s="5">
        <v>0.0</v>
      </c>
    </row>
    <row r="14861" ht="14.25" customHeight="1">
      <c r="A14861" s="5"/>
      <c r="B14861" s="5"/>
      <c r="C14861" s="5" t="str">
        <f>IFERROR(__xludf.DUMMYFUNCTION("""COMPUTED_VALUE"""),"")</f>
        <v/>
      </c>
      <c r="D14861" s="5">
        <v>0.0</v>
      </c>
    </row>
    <row r="14862" ht="14.25" customHeight="1">
      <c r="A14862" s="5"/>
      <c r="B14862" s="5"/>
      <c r="C14862" s="5" t="str">
        <f>IFERROR(__xludf.DUMMYFUNCTION("""COMPUTED_VALUE"""),"")</f>
        <v/>
      </c>
      <c r="D14862" s="5">
        <v>0.0</v>
      </c>
    </row>
    <row r="14863" ht="14.25" customHeight="1">
      <c r="A14863" s="5"/>
      <c r="B14863" s="5"/>
      <c r="C14863" s="5" t="str">
        <f>IFERROR(__xludf.DUMMYFUNCTION("""COMPUTED_VALUE"""),"")</f>
        <v/>
      </c>
      <c r="D14863" s="5">
        <v>0.0</v>
      </c>
    </row>
    <row r="14864" ht="14.25" customHeight="1">
      <c r="A14864" s="5"/>
      <c r="B14864" s="5"/>
      <c r="C14864" s="5" t="str">
        <f>IFERROR(__xludf.DUMMYFUNCTION("""COMPUTED_VALUE"""),"")</f>
        <v/>
      </c>
      <c r="D14864" s="5">
        <v>0.0</v>
      </c>
    </row>
    <row r="14865" ht="14.25" customHeight="1">
      <c r="A14865" s="5"/>
      <c r="B14865" s="5"/>
      <c r="C14865" s="5" t="str">
        <f>IFERROR(__xludf.DUMMYFUNCTION("""COMPUTED_VALUE"""),"")</f>
        <v/>
      </c>
      <c r="D14865" s="5">
        <v>0.0</v>
      </c>
    </row>
    <row r="14866" ht="14.25" customHeight="1">
      <c r="A14866" s="5"/>
      <c r="B14866" s="5"/>
      <c r="C14866" s="5" t="str">
        <f>IFERROR(__xludf.DUMMYFUNCTION("""COMPUTED_VALUE"""),"")</f>
        <v/>
      </c>
      <c r="D14866" s="5">
        <v>0.0</v>
      </c>
    </row>
    <row r="14867" ht="14.25" customHeight="1">
      <c r="A14867" s="5"/>
      <c r="B14867" s="5"/>
      <c r="C14867" s="5" t="str">
        <f>IFERROR(__xludf.DUMMYFUNCTION("""COMPUTED_VALUE"""),"")</f>
        <v/>
      </c>
      <c r="D14867" s="5">
        <v>0.0</v>
      </c>
    </row>
    <row r="14868" ht="14.25" customHeight="1">
      <c r="A14868" s="5"/>
      <c r="B14868" s="5"/>
      <c r="C14868" s="5" t="str">
        <f>IFERROR(__xludf.DUMMYFUNCTION("""COMPUTED_VALUE"""),"")</f>
        <v/>
      </c>
      <c r="D14868" s="5">
        <v>0.0</v>
      </c>
    </row>
    <row r="14869" ht="14.25" customHeight="1">
      <c r="A14869" s="5"/>
      <c r="B14869" s="5"/>
      <c r="C14869" s="5" t="str">
        <f>IFERROR(__xludf.DUMMYFUNCTION("""COMPUTED_VALUE"""),"")</f>
        <v/>
      </c>
      <c r="D14869" s="5">
        <v>0.0</v>
      </c>
    </row>
    <row r="14870" ht="14.25" customHeight="1">
      <c r="A14870" s="5"/>
      <c r="B14870" s="5"/>
      <c r="C14870" s="5" t="str">
        <f>IFERROR(__xludf.DUMMYFUNCTION("""COMPUTED_VALUE"""),"")</f>
        <v/>
      </c>
      <c r="D14870" s="5">
        <v>0.0</v>
      </c>
    </row>
    <row r="14871" ht="14.25" customHeight="1">
      <c r="A14871" s="5"/>
      <c r="B14871" s="5"/>
      <c r="C14871" s="5" t="str">
        <f>IFERROR(__xludf.DUMMYFUNCTION("""COMPUTED_VALUE"""),"")</f>
        <v/>
      </c>
      <c r="D14871" s="5">
        <v>0.0</v>
      </c>
    </row>
    <row r="14872" ht="14.25" customHeight="1">
      <c r="A14872" s="5"/>
      <c r="B14872" s="5"/>
      <c r="C14872" s="5" t="str">
        <f>IFERROR(__xludf.DUMMYFUNCTION("""COMPUTED_VALUE"""),"")</f>
        <v/>
      </c>
      <c r="D14872" s="5">
        <v>0.0</v>
      </c>
    </row>
    <row r="14873" ht="14.25" customHeight="1">
      <c r="A14873" s="5"/>
      <c r="B14873" s="5"/>
      <c r="C14873" s="5" t="str">
        <f>IFERROR(__xludf.DUMMYFUNCTION("""COMPUTED_VALUE"""),"")</f>
        <v/>
      </c>
      <c r="D14873" s="5">
        <v>0.0</v>
      </c>
    </row>
    <row r="14874" ht="14.25" customHeight="1">
      <c r="A14874" s="5"/>
      <c r="B14874" s="5"/>
      <c r="C14874" s="5" t="str">
        <f>IFERROR(__xludf.DUMMYFUNCTION("""COMPUTED_VALUE"""),"")</f>
        <v/>
      </c>
      <c r="D14874" s="5">
        <v>0.0</v>
      </c>
    </row>
    <row r="14875" ht="14.25" customHeight="1">
      <c r="A14875" s="5"/>
      <c r="B14875" s="5"/>
      <c r="C14875" s="5" t="str">
        <f>IFERROR(__xludf.DUMMYFUNCTION("""COMPUTED_VALUE"""),"")</f>
        <v/>
      </c>
      <c r="D14875" s="5">
        <v>0.0</v>
      </c>
    </row>
    <row r="14876" ht="14.25" customHeight="1">
      <c r="A14876" s="5"/>
      <c r="B14876" s="5"/>
      <c r="C14876" s="5" t="str">
        <f>IFERROR(__xludf.DUMMYFUNCTION("""COMPUTED_VALUE"""),"")</f>
        <v/>
      </c>
      <c r="D14876" s="5">
        <v>0.0</v>
      </c>
    </row>
    <row r="14877" ht="14.25" customHeight="1">
      <c r="A14877" s="5"/>
      <c r="B14877" s="5"/>
      <c r="C14877" s="5" t="str">
        <f>IFERROR(__xludf.DUMMYFUNCTION("""COMPUTED_VALUE"""),"")</f>
        <v/>
      </c>
      <c r="D14877" s="5">
        <v>0.0</v>
      </c>
    </row>
    <row r="14878" ht="14.25" customHeight="1">
      <c r="A14878" s="5"/>
      <c r="B14878" s="5"/>
      <c r="C14878" s="5" t="str">
        <f>IFERROR(__xludf.DUMMYFUNCTION("""COMPUTED_VALUE"""),"")</f>
        <v/>
      </c>
      <c r="D14878" s="5">
        <v>0.0</v>
      </c>
    </row>
    <row r="14879" ht="14.25" customHeight="1">
      <c r="A14879" s="5"/>
      <c r="B14879" s="5"/>
      <c r="C14879" s="5" t="str">
        <f>IFERROR(__xludf.DUMMYFUNCTION("""COMPUTED_VALUE"""),"")</f>
        <v/>
      </c>
      <c r="D14879" s="5">
        <v>0.0</v>
      </c>
    </row>
    <row r="14880" ht="14.25" customHeight="1">
      <c r="A14880" s="5"/>
      <c r="B14880" s="5"/>
      <c r="C14880" s="5" t="str">
        <f>IFERROR(__xludf.DUMMYFUNCTION("""COMPUTED_VALUE"""),"")</f>
        <v/>
      </c>
      <c r="D14880" s="5">
        <v>0.0</v>
      </c>
    </row>
    <row r="14881" ht="14.25" customHeight="1">
      <c r="A14881" s="5"/>
      <c r="B14881" s="5"/>
      <c r="C14881" s="5" t="str">
        <f>IFERROR(__xludf.DUMMYFUNCTION("""COMPUTED_VALUE"""),"")</f>
        <v/>
      </c>
      <c r="D14881" s="5">
        <v>0.0</v>
      </c>
    </row>
    <row r="14882" ht="14.25" customHeight="1">
      <c r="A14882" s="5"/>
      <c r="B14882" s="5"/>
      <c r="C14882" s="5" t="str">
        <f>IFERROR(__xludf.DUMMYFUNCTION("""COMPUTED_VALUE"""),"")</f>
        <v/>
      </c>
      <c r="D14882" s="5">
        <v>0.0</v>
      </c>
    </row>
    <row r="14883" ht="14.25" customHeight="1">
      <c r="A14883" s="5"/>
      <c r="B14883" s="5"/>
      <c r="C14883" s="5" t="str">
        <f>IFERROR(__xludf.DUMMYFUNCTION("""COMPUTED_VALUE"""),"")</f>
        <v/>
      </c>
      <c r="D14883" s="5">
        <v>0.0</v>
      </c>
    </row>
    <row r="14884" ht="14.25" customHeight="1">
      <c r="A14884" s="5"/>
      <c r="B14884" s="5"/>
      <c r="C14884" s="5" t="str">
        <f>IFERROR(__xludf.DUMMYFUNCTION("""COMPUTED_VALUE"""),"")</f>
        <v/>
      </c>
      <c r="D14884" s="5">
        <v>0.0</v>
      </c>
    </row>
    <row r="14885" ht="14.25" customHeight="1">
      <c r="A14885" s="5"/>
      <c r="B14885" s="5"/>
      <c r="C14885" s="5" t="str">
        <f>IFERROR(__xludf.DUMMYFUNCTION("""COMPUTED_VALUE"""),"")</f>
        <v/>
      </c>
      <c r="D14885" s="5">
        <v>0.0</v>
      </c>
    </row>
    <row r="14886" ht="14.25" customHeight="1">
      <c r="A14886" s="5"/>
      <c r="B14886" s="5"/>
      <c r="C14886" s="5" t="str">
        <f>IFERROR(__xludf.DUMMYFUNCTION("""COMPUTED_VALUE"""),"")</f>
        <v/>
      </c>
      <c r="D14886" s="5">
        <v>0.0</v>
      </c>
    </row>
    <row r="14887" ht="14.25" customHeight="1">
      <c r="A14887" s="5"/>
      <c r="B14887" s="5"/>
      <c r="C14887" s="5" t="str">
        <f>IFERROR(__xludf.DUMMYFUNCTION("""COMPUTED_VALUE"""),"")</f>
        <v/>
      </c>
      <c r="D14887" s="5">
        <v>0.0</v>
      </c>
    </row>
    <row r="14888" ht="14.25" customHeight="1">
      <c r="A14888" s="5"/>
      <c r="B14888" s="5"/>
      <c r="C14888" s="5" t="str">
        <f>IFERROR(__xludf.DUMMYFUNCTION("""COMPUTED_VALUE"""),"")</f>
        <v/>
      </c>
      <c r="D14888" s="5">
        <v>0.0</v>
      </c>
    </row>
    <row r="14889" ht="14.25" customHeight="1">
      <c r="A14889" s="5"/>
      <c r="B14889" s="5"/>
      <c r="C14889" s="5" t="str">
        <f>IFERROR(__xludf.DUMMYFUNCTION("""COMPUTED_VALUE"""),"")</f>
        <v/>
      </c>
      <c r="D14889" s="5">
        <v>0.0</v>
      </c>
    </row>
    <row r="14890" ht="14.25" customHeight="1">
      <c r="A14890" s="5"/>
      <c r="B14890" s="5"/>
      <c r="C14890" s="5" t="str">
        <f>IFERROR(__xludf.DUMMYFUNCTION("""COMPUTED_VALUE"""),"")</f>
        <v/>
      </c>
      <c r="D14890" s="5">
        <v>0.0</v>
      </c>
    </row>
    <row r="14891" ht="14.25" customHeight="1">
      <c r="A14891" s="5"/>
      <c r="B14891" s="5"/>
      <c r="C14891" s="5" t="str">
        <f>IFERROR(__xludf.DUMMYFUNCTION("""COMPUTED_VALUE"""),"")</f>
        <v/>
      </c>
      <c r="D14891" s="5">
        <v>0.0</v>
      </c>
    </row>
    <row r="14892" ht="14.25" customHeight="1">
      <c r="A14892" s="5"/>
      <c r="B14892" s="5"/>
      <c r="C14892" s="5" t="str">
        <f>IFERROR(__xludf.DUMMYFUNCTION("""COMPUTED_VALUE"""),"")</f>
        <v/>
      </c>
      <c r="D14892" s="5">
        <v>0.0</v>
      </c>
    </row>
    <row r="14893" ht="14.25" customHeight="1">
      <c r="A14893" s="5"/>
      <c r="B14893" s="5"/>
      <c r="C14893" s="5" t="str">
        <f>IFERROR(__xludf.DUMMYFUNCTION("""COMPUTED_VALUE"""),"")</f>
        <v/>
      </c>
      <c r="D14893" s="5">
        <v>0.0</v>
      </c>
    </row>
    <row r="14894" ht="14.25" customHeight="1">
      <c r="A14894" s="5"/>
      <c r="B14894" s="5"/>
      <c r="C14894" s="5" t="str">
        <f>IFERROR(__xludf.DUMMYFUNCTION("""COMPUTED_VALUE"""),"")</f>
        <v/>
      </c>
      <c r="D14894" s="5">
        <v>0.0</v>
      </c>
    </row>
    <row r="14895" ht="14.25" customHeight="1">
      <c r="A14895" s="5"/>
      <c r="B14895" s="5"/>
      <c r="C14895" s="5" t="str">
        <f>IFERROR(__xludf.DUMMYFUNCTION("""COMPUTED_VALUE"""),"")</f>
        <v/>
      </c>
      <c r="D14895" s="5">
        <v>0.0</v>
      </c>
    </row>
    <row r="14896" ht="14.25" customHeight="1">
      <c r="A14896" s="5"/>
      <c r="B14896" s="5"/>
      <c r="C14896" s="5" t="str">
        <f>IFERROR(__xludf.DUMMYFUNCTION("""COMPUTED_VALUE"""),"")</f>
        <v/>
      </c>
      <c r="D14896" s="5">
        <v>0.0</v>
      </c>
    </row>
    <row r="14897" ht="14.25" customHeight="1">
      <c r="A14897" s="5"/>
      <c r="B14897" s="5"/>
      <c r="C14897" s="5" t="str">
        <f>IFERROR(__xludf.DUMMYFUNCTION("""COMPUTED_VALUE"""),"")</f>
        <v/>
      </c>
      <c r="D14897" s="5">
        <v>0.0</v>
      </c>
    </row>
    <row r="14898" ht="14.25" customHeight="1">
      <c r="A14898" s="5"/>
      <c r="B14898" s="5"/>
      <c r="C14898" s="5" t="str">
        <f>IFERROR(__xludf.DUMMYFUNCTION("""COMPUTED_VALUE"""),"")</f>
        <v/>
      </c>
      <c r="D14898" s="5">
        <v>0.0</v>
      </c>
    </row>
    <row r="14899" ht="14.25" customHeight="1">
      <c r="A14899" s="5"/>
      <c r="B14899" s="5"/>
      <c r="C14899" s="5" t="str">
        <f>IFERROR(__xludf.DUMMYFUNCTION("""COMPUTED_VALUE"""),"")</f>
        <v/>
      </c>
      <c r="D14899" s="5">
        <v>0.0</v>
      </c>
    </row>
    <row r="14900" ht="14.25" customHeight="1">
      <c r="A14900" s="5"/>
      <c r="B14900" s="5"/>
      <c r="C14900" s="5" t="str">
        <f>IFERROR(__xludf.DUMMYFUNCTION("""COMPUTED_VALUE"""),"")</f>
        <v/>
      </c>
      <c r="D14900" s="5">
        <v>0.0</v>
      </c>
    </row>
    <row r="14901" ht="14.25" customHeight="1">
      <c r="A14901" s="5"/>
      <c r="B14901" s="5"/>
      <c r="C14901" s="5" t="str">
        <f>IFERROR(__xludf.DUMMYFUNCTION("""COMPUTED_VALUE"""),"")</f>
        <v/>
      </c>
      <c r="D14901" s="5">
        <v>0.0</v>
      </c>
    </row>
    <row r="14902" ht="14.25" customHeight="1">
      <c r="A14902" s="5"/>
      <c r="B14902" s="5"/>
      <c r="C14902" s="5" t="str">
        <f>IFERROR(__xludf.DUMMYFUNCTION("""COMPUTED_VALUE"""),"")</f>
        <v/>
      </c>
      <c r="D14902" s="5">
        <v>0.0</v>
      </c>
    </row>
    <row r="14903" ht="14.25" customHeight="1">
      <c r="A14903" s="5"/>
      <c r="B14903" s="5"/>
      <c r="C14903" s="5" t="str">
        <f>IFERROR(__xludf.DUMMYFUNCTION("""COMPUTED_VALUE"""),"")</f>
        <v/>
      </c>
      <c r="D14903" s="5">
        <v>0.0</v>
      </c>
    </row>
    <row r="14904" ht="14.25" customHeight="1">
      <c r="A14904" s="5"/>
      <c r="B14904" s="5"/>
      <c r="C14904" s="5" t="str">
        <f>IFERROR(__xludf.DUMMYFUNCTION("""COMPUTED_VALUE"""),"")</f>
        <v/>
      </c>
      <c r="D14904" s="5">
        <v>0.0</v>
      </c>
    </row>
    <row r="14905" ht="14.25" customHeight="1">
      <c r="A14905" s="5"/>
      <c r="B14905" s="5"/>
      <c r="C14905" s="5" t="str">
        <f>IFERROR(__xludf.DUMMYFUNCTION("""COMPUTED_VALUE"""),"")</f>
        <v/>
      </c>
      <c r="D14905" s="5">
        <v>0.0</v>
      </c>
    </row>
    <row r="14906" ht="14.25" customHeight="1">
      <c r="A14906" s="5"/>
      <c r="B14906" s="5"/>
      <c r="C14906" s="5" t="str">
        <f>IFERROR(__xludf.DUMMYFUNCTION("""COMPUTED_VALUE"""),"")</f>
        <v/>
      </c>
      <c r="D14906" s="5">
        <v>0.0</v>
      </c>
    </row>
    <row r="14907" ht="14.25" customHeight="1">
      <c r="A14907" s="5"/>
      <c r="B14907" s="5"/>
      <c r="C14907" s="5" t="str">
        <f>IFERROR(__xludf.DUMMYFUNCTION("""COMPUTED_VALUE"""),"")</f>
        <v/>
      </c>
      <c r="D14907" s="5">
        <v>0.0</v>
      </c>
    </row>
    <row r="14908" ht="14.25" customHeight="1">
      <c r="A14908" s="5"/>
      <c r="B14908" s="5"/>
      <c r="C14908" s="5" t="str">
        <f>IFERROR(__xludf.DUMMYFUNCTION("""COMPUTED_VALUE"""),"")</f>
        <v/>
      </c>
      <c r="D14908" s="5">
        <v>0.0</v>
      </c>
    </row>
    <row r="14909" ht="14.25" customHeight="1">
      <c r="A14909" s="5"/>
      <c r="B14909" s="5"/>
      <c r="C14909" s="5" t="str">
        <f>IFERROR(__xludf.DUMMYFUNCTION("""COMPUTED_VALUE"""),"")</f>
        <v/>
      </c>
      <c r="D14909" s="5">
        <v>0.0</v>
      </c>
    </row>
    <row r="14910" ht="14.25" customHeight="1">
      <c r="A14910" s="5"/>
      <c r="B14910" s="5"/>
      <c r="C14910" s="5" t="str">
        <f>IFERROR(__xludf.DUMMYFUNCTION("""COMPUTED_VALUE"""),"")</f>
        <v/>
      </c>
      <c r="D14910" s="5">
        <v>0.0</v>
      </c>
    </row>
    <row r="14911" ht="14.25" customHeight="1">
      <c r="A14911" s="5"/>
      <c r="B14911" s="5"/>
      <c r="C14911" s="5" t="str">
        <f>IFERROR(__xludf.DUMMYFUNCTION("""COMPUTED_VALUE"""),"")</f>
        <v/>
      </c>
      <c r="D14911" s="5">
        <v>0.0</v>
      </c>
    </row>
    <row r="14912" ht="14.25" customHeight="1">
      <c r="A14912" s="5"/>
      <c r="B14912" s="5"/>
      <c r="C14912" s="5" t="str">
        <f>IFERROR(__xludf.DUMMYFUNCTION("""COMPUTED_VALUE"""),"")</f>
        <v/>
      </c>
      <c r="D14912" s="5">
        <v>0.0</v>
      </c>
    </row>
    <row r="14913" ht="14.25" customHeight="1">
      <c r="A14913" s="5"/>
      <c r="B14913" s="5"/>
      <c r="C14913" s="5" t="str">
        <f>IFERROR(__xludf.DUMMYFUNCTION("""COMPUTED_VALUE"""),"")</f>
        <v/>
      </c>
      <c r="D14913" s="5">
        <v>0.0</v>
      </c>
    </row>
    <row r="14914" ht="14.25" customHeight="1">
      <c r="A14914" s="5"/>
      <c r="B14914" s="5"/>
      <c r="C14914" s="5" t="str">
        <f>IFERROR(__xludf.DUMMYFUNCTION("""COMPUTED_VALUE"""),"")</f>
        <v/>
      </c>
      <c r="D14914" s="5">
        <v>0.0</v>
      </c>
    </row>
    <row r="14915" ht="14.25" customHeight="1">
      <c r="A14915" s="5"/>
      <c r="B14915" s="5"/>
      <c r="C14915" s="5" t="str">
        <f>IFERROR(__xludf.DUMMYFUNCTION("""COMPUTED_VALUE"""),"")</f>
        <v/>
      </c>
      <c r="D14915" s="5">
        <v>0.0</v>
      </c>
    </row>
    <row r="14916" ht="14.25" customHeight="1">
      <c r="A14916" s="5"/>
      <c r="B14916" s="5"/>
      <c r="C14916" s="5" t="str">
        <f>IFERROR(__xludf.DUMMYFUNCTION("""COMPUTED_VALUE"""),"")</f>
        <v/>
      </c>
      <c r="D14916" s="5">
        <v>0.0</v>
      </c>
    </row>
    <row r="14917" ht="14.25" customHeight="1">
      <c r="A14917" s="5"/>
      <c r="B14917" s="5"/>
      <c r="C14917" s="5" t="str">
        <f>IFERROR(__xludf.DUMMYFUNCTION("""COMPUTED_VALUE"""),"")</f>
        <v/>
      </c>
      <c r="D14917" s="5">
        <v>0.0</v>
      </c>
    </row>
    <row r="14918" ht="14.25" customHeight="1">
      <c r="A14918" s="5"/>
      <c r="B14918" s="5"/>
      <c r="C14918" s="5" t="str">
        <f>IFERROR(__xludf.DUMMYFUNCTION("""COMPUTED_VALUE"""),"")</f>
        <v/>
      </c>
      <c r="D14918" s="5">
        <v>0.0</v>
      </c>
    </row>
    <row r="14919" ht="14.25" customHeight="1">
      <c r="A14919" s="5"/>
      <c r="B14919" s="5"/>
      <c r="C14919" s="5" t="str">
        <f>IFERROR(__xludf.DUMMYFUNCTION("""COMPUTED_VALUE"""),"")</f>
        <v/>
      </c>
      <c r="D14919" s="5">
        <v>0.0</v>
      </c>
    </row>
    <row r="14920" ht="14.25" customHeight="1">
      <c r="A14920" s="5"/>
      <c r="B14920" s="5"/>
      <c r="C14920" s="5" t="str">
        <f>IFERROR(__xludf.DUMMYFUNCTION("""COMPUTED_VALUE"""),"")</f>
        <v/>
      </c>
      <c r="D14920" s="5">
        <v>0.0</v>
      </c>
    </row>
    <row r="14921" ht="14.25" customHeight="1">
      <c r="A14921" s="5"/>
      <c r="B14921" s="5"/>
      <c r="C14921" s="5" t="str">
        <f>IFERROR(__xludf.DUMMYFUNCTION("""COMPUTED_VALUE"""),"")</f>
        <v/>
      </c>
      <c r="D14921" s="5">
        <v>0.0</v>
      </c>
    </row>
    <row r="14922" ht="14.25" customHeight="1">
      <c r="A14922" s="5"/>
      <c r="B14922" s="5"/>
      <c r="C14922" s="5" t="str">
        <f>IFERROR(__xludf.DUMMYFUNCTION("""COMPUTED_VALUE"""),"")</f>
        <v/>
      </c>
      <c r="D14922" s="5">
        <v>0.0</v>
      </c>
    </row>
    <row r="14923" ht="14.25" customHeight="1">
      <c r="A14923" s="5"/>
      <c r="B14923" s="5"/>
      <c r="C14923" s="5" t="str">
        <f>IFERROR(__xludf.DUMMYFUNCTION("""COMPUTED_VALUE"""),"")</f>
        <v/>
      </c>
      <c r="D14923" s="5">
        <v>0.0</v>
      </c>
    </row>
    <row r="14924" ht="14.25" customHeight="1">
      <c r="A14924" s="5"/>
      <c r="B14924" s="5"/>
      <c r="C14924" s="5" t="str">
        <f>IFERROR(__xludf.DUMMYFUNCTION("""COMPUTED_VALUE"""),"")</f>
        <v/>
      </c>
      <c r="D14924" s="5">
        <v>0.0</v>
      </c>
    </row>
    <row r="14925" ht="14.25" customHeight="1">
      <c r="A14925" s="5"/>
      <c r="B14925" s="5"/>
      <c r="C14925" s="5" t="str">
        <f>IFERROR(__xludf.DUMMYFUNCTION("""COMPUTED_VALUE"""),"")</f>
        <v/>
      </c>
      <c r="D14925" s="5">
        <v>0.0</v>
      </c>
    </row>
    <row r="14926" ht="14.25" customHeight="1">
      <c r="A14926" s="5"/>
      <c r="B14926" s="5"/>
      <c r="C14926" s="5" t="str">
        <f>IFERROR(__xludf.DUMMYFUNCTION("""COMPUTED_VALUE"""),"")</f>
        <v/>
      </c>
      <c r="D14926" s="5">
        <v>0.0</v>
      </c>
    </row>
    <row r="14927" ht="14.25" customHeight="1">
      <c r="A14927" s="5"/>
      <c r="B14927" s="5"/>
      <c r="C14927" s="5" t="str">
        <f>IFERROR(__xludf.DUMMYFUNCTION("""COMPUTED_VALUE"""),"")</f>
        <v/>
      </c>
      <c r="D14927" s="5">
        <v>0.0</v>
      </c>
    </row>
    <row r="14928" ht="14.25" customHeight="1">
      <c r="A14928" s="5"/>
      <c r="B14928" s="5"/>
      <c r="C14928" s="5" t="str">
        <f>IFERROR(__xludf.DUMMYFUNCTION("""COMPUTED_VALUE"""),"")</f>
        <v/>
      </c>
      <c r="D14928" s="5">
        <v>0.0</v>
      </c>
    </row>
    <row r="14929" ht="14.25" customHeight="1">
      <c r="A14929" s="5"/>
      <c r="B14929" s="5"/>
      <c r="C14929" s="5" t="str">
        <f>IFERROR(__xludf.DUMMYFUNCTION("""COMPUTED_VALUE"""),"")</f>
        <v/>
      </c>
      <c r="D14929" s="5">
        <v>0.0</v>
      </c>
    </row>
    <row r="14930" ht="14.25" customHeight="1">
      <c r="A14930" s="5"/>
      <c r="B14930" s="5"/>
      <c r="C14930" s="5" t="str">
        <f>IFERROR(__xludf.DUMMYFUNCTION("""COMPUTED_VALUE"""),"")</f>
        <v/>
      </c>
      <c r="D14930" s="5">
        <v>0.0</v>
      </c>
    </row>
    <row r="14931" ht="14.25" customHeight="1">
      <c r="A14931" s="5"/>
      <c r="B14931" s="5"/>
      <c r="C14931" s="5" t="str">
        <f>IFERROR(__xludf.DUMMYFUNCTION("""COMPUTED_VALUE"""),"")</f>
        <v/>
      </c>
      <c r="D14931" s="5">
        <v>0.0</v>
      </c>
    </row>
    <row r="14932" ht="14.25" customHeight="1">
      <c r="A14932" s="5"/>
      <c r="B14932" s="5"/>
      <c r="C14932" s="5" t="str">
        <f>IFERROR(__xludf.DUMMYFUNCTION("""COMPUTED_VALUE"""),"")</f>
        <v/>
      </c>
      <c r="D14932" s="5">
        <v>0.0</v>
      </c>
    </row>
    <row r="14933" ht="14.25" customHeight="1">
      <c r="A14933" s="5"/>
      <c r="B14933" s="5"/>
      <c r="C14933" s="5" t="str">
        <f>IFERROR(__xludf.DUMMYFUNCTION("""COMPUTED_VALUE"""),"")</f>
        <v/>
      </c>
      <c r="D14933" s="5">
        <v>0.0</v>
      </c>
    </row>
    <row r="14934" ht="14.25" customHeight="1">
      <c r="A14934" s="5"/>
      <c r="B14934" s="5"/>
      <c r="C14934" s="5" t="str">
        <f>IFERROR(__xludf.DUMMYFUNCTION("""COMPUTED_VALUE"""),"")</f>
        <v/>
      </c>
      <c r="D14934" s="5">
        <v>0.0</v>
      </c>
    </row>
    <row r="14935" ht="14.25" customHeight="1">
      <c r="A14935" s="5"/>
      <c r="B14935" s="5"/>
      <c r="C14935" s="5" t="str">
        <f>IFERROR(__xludf.DUMMYFUNCTION("""COMPUTED_VALUE"""),"")</f>
        <v/>
      </c>
      <c r="D14935" s="5">
        <v>0.0</v>
      </c>
    </row>
    <row r="14936" ht="14.25" customHeight="1">
      <c r="A14936" s="5"/>
      <c r="B14936" s="5"/>
      <c r="C14936" s="5" t="str">
        <f>IFERROR(__xludf.DUMMYFUNCTION("""COMPUTED_VALUE"""),"")</f>
        <v/>
      </c>
      <c r="D14936" s="5">
        <v>0.0</v>
      </c>
    </row>
    <row r="14937" ht="14.25" customHeight="1">
      <c r="A14937" s="5"/>
      <c r="B14937" s="5"/>
      <c r="C14937" s="5" t="str">
        <f>IFERROR(__xludf.DUMMYFUNCTION("""COMPUTED_VALUE"""),"")</f>
        <v/>
      </c>
      <c r="D14937" s="5">
        <v>0.0</v>
      </c>
    </row>
    <row r="14938" ht="14.25" customHeight="1">
      <c r="A14938" s="5"/>
      <c r="B14938" s="5"/>
      <c r="C14938" s="5" t="str">
        <f>IFERROR(__xludf.DUMMYFUNCTION("""COMPUTED_VALUE"""),"")</f>
        <v/>
      </c>
      <c r="D14938" s="5">
        <v>0.0</v>
      </c>
    </row>
    <row r="14939" ht="14.25" customHeight="1">
      <c r="A14939" s="5"/>
      <c r="B14939" s="5"/>
      <c r="C14939" s="5" t="str">
        <f>IFERROR(__xludf.DUMMYFUNCTION("""COMPUTED_VALUE"""),"")</f>
        <v/>
      </c>
      <c r="D14939" s="5">
        <v>0.0</v>
      </c>
    </row>
    <row r="14940" ht="14.25" customHeight="1">
      <c r="A14940" s="5"/>
      <c r="B14940" s="5"/>
      <c r="C14940" s="5" t="str">
        <f>IFERROR(__xludf.DUMMYFUNCTION("""COMPUTED_VALUE"""),"")</f>
        <v/>
      </c>
      <c r="D14940" s="5">
        <v>0.0</v>
      </c>
    </row>
    <row r="14941" ht="14.25" customHeight="1">
      <c r="A14941" s="5"/>
      <c r="B14941" s="5"/>
      <c r="C14941" s="5" t="str">
        <f>IFERROR(__xludf.DUMMYFUNCTION("""COMPUTED_VALUE"""),"")</f>
        <v/>
      </c>
      <c r="D14941" s="5">
        <v>0.0</v>
      </c>
    </row>
    <row r="14942" ht="14.25" customHeight="1">
      <c r="A14942" s="5"/>
      <c r="B14942" s="5"/>
      <c r="C14942" s="5" t="str">
        <f>IFERROR(__xludf.DUMMYFUNCTION("""COMPUTED_VALUE"""),"")</f>
        <v/>
      </c>
      <c r="D14942" s="5">
        <v>0.0</v>
      </c>
    </row>
    <row r="14943" ht="14.25" customHeight="1">
      <c r="A14943" s="5"/>
      <c r="B14943" s="5"/>
      <c r="C14943" s="5" t="str">
        <f>IFERROR(__xludf.DUMMYFUNCTION("""COMPUTED_VALUE"""),"")</f>
        <v/>
      </c>
      <c r="D14943" s="5">
        <v>0.0</v>
      </c>
    </row>
    <row r="14944" ht="14.25" customHeight="1">
      <c r="A14944" s="5"/>
      <c r="B14944" s="5"/>
      <c r="C14944" s="5" t="str">
        <f>IFERROR(__xludf.DUMMYFUNCTION("""COMPUTED_VALUE"""),"")</f>
        <v/>
      </c>
      <c r="D14944" s="5">
        <v>0.0</v>
      </c>
    </row>
    <row r="14945" ht="14.25" customHeight="1">
      <c r="A14945" s="5"/>
      <c r="B14945" s="5"/>
      <c r="C14945" s="5" t="str">
        <f>IFERROR(__xludf.DUMMYFUNCTION("""COMPUTED_VALUE"""),"")</f>
        <v/>
      </c>
      <c r="D14945" s="5">
        <v>0.0</v>
      </c>
    </row>
    <row r="14946" ht="14.25" customHeight="1">
      <c r="A14946" s="5"/>
      <c r="B14946" s="5"/>
      <c r="C14946" s="5" t="str">
        <f>IFERROR(__xludf.DUMMYFUNCTION("""COMPUTED_VALUE"""),"")</f>
        <v/>
      </c>
      <c r="D14946" s="5">
        <v>0.0</v>
      </c>
    </row>
    <row r="14947" ht="14.25" customHeight="1">
      <c r="A14947" s="5"/>
      <c r="B14947" s="5"/>
      <c r="C14947" s="5" t="str">
        <f>IFERROR(__xludf.DUMMYFUNCTION("""COMPUTED_VALUE"""),"")</f>
        <v/>
      </c>
      <c r="D14947" s="5">
        <v>0.0</v>
      </c>
    </row>
    <row r="14948" ht="14.25" customHeight="1">
      <c r="A14948" s="5"/>
      <c r="B14948" s="5"/>
      <c r="C14948" s="5" t="str">
        <f>IFERROR(__xludf.DUMMYFUNCTION("""COMPUTED_VALUE"""),"")</f>
        <v/>
      </c>
      <c r="D14948" s="5">
        <v>0.0</v>
      </c>
    </row>
    <row r="14949" ht="14.25" customHeight="1">
      <c r="A14949" s="5"/>
      <c r="B14949" s="5"/>
      <c r="C14949" s="5" t="str">
        <f>IFERROR(__xludf.DUMMYFUNCTION("""COMPUTED_VALUE"""),"")</f>
        <v/>
      </c>
      <c r="D14949" s="5">
        <v>0.0</v>
      </c>
    </row>
    <row r="14950" ht="14.25" customHeight="1">
      <c r="A14950" s="5"/>
      <c r="B14950" s="5"/>
      <c r="C14950" s="5" t="str">
        <f>IFERROR(__xludf.DUMMYFUNCTION("""COMPUTED_VALUE"""),"")</f>
        <v/>
      </c>
      <c r="D14950" s="5">
        <v>0.0</v>
      </c>
    </row>
    <row r="14951" ht="14.25" customHeight="1">
      <c r="A14951" s="5"/>
      <c r="B14951" s="5"/>
      <c r="C14951" s="5" t="str">
        <f>IFERROR(__xludf.DUMMYFUNCTION("""COMPUTED_VALUE"""),"")</f>
        <v/>
      </c>
      <c r="D14951" s="5">
        <v>0.0</v>
      </c>
    </row>
    <row r="14952" ht="14.25" customHeight="1">
      <c r="A14952" s="5"/>
      <c r="B14952" s="5"/>
      <c r="C14952" s="5" t="str">
        <f>IFERROR(__xludf.DUMMYFUNCTION("""COMPUTED_VALUE"""),"")</f>
        <v/>
      </c>
      <c r="D14952" s="5">
        <v>0.0</v>
      </c>
    </row>
    <row r="14953" ht="14.25" customHeight="1">
      <c r="A14953" s="5"/>
      <c r="B14953" s="5"/>
      <c r="C14953" s="5" t="str">
        <f>IFERROR(__xludf.DUMMYFUNCTION("""COMPUTED_VALUE"""),"")</f>
        <v/>
      </c>
      <c r="D14953" s="5">
        <v>0.0</v>
      </c>
    </row>
    <row r="14954" ht="14.25" customHeight="1">
      <c r="A14954" s="5"/>
      <c r="B14954" s="5"/>
      <c r="C14954" s="5" t="str">
        <f>IFERROR(__xludf.DUMMYFUNCTION("""COMPUTED_VALUE"""),"")</f>
        <v/>
      </c>
      <c r="D14954" s="5">
        <v>0.0</v>
      </c>
    </row>
    <row r="14955" ht="14.25" customHeight="1">
      <c r="A14955" s="5"/>
      <c r="B14955" s="5"/>
      <c r="C14955" s="5" t="str">
        <f>IFERROR(__xludf.DUMMYFUNCTION("""COMPUTED_VALUE"""),"")</f>
        <v/>
      </c>
      <c r="D14955" s="5">
        <v>0.0</v>
      </c>
    </row>
    <row r="14956" ht="14.25" customHeight="1">
      <c r="A14956" s="5"/>
      <c r="B14956" s="5"/>
      <c r="C14956" s="5" t="str">
        <f>IFERROR(__xludf.DUMMYFUNCTION("""COMPUTED_VALUE"""),"")</f>
        <v/>
      </c>
      <c r="D14956" s="5">
        <v>0.0</v>
      </c>
    </row>
    <row r="14957" ht="14.25" customHeight="1">
      <c r="A14957" s="5"/>
      <c r="B14957" s="5"/>
      <c r="C14957" s="5" t="str">
        <f>IFERROR(__xludf.DUMMYFUNCTION("""COMPUTED_VALUE"""),"")</f>
        <v/>
      </c>
      <c r="D14957" s="5">
        <v>0.0</v>
      </c>
    </row>
    <row r="14958" ht="14.25" customHeight="1">
      <c r="A14958" s="5"/>
      <c r="B14958" s="5"/>
      <c r="C14958" s="5" t="str">
        <f>IFERROR(__xludf.DUMMYFUNCTION("""COMPUTED_VALUE"""),"")</f>
        <v/>
      </c>
      <c r="D14958" s="5">
        <v>0.0</v>
      </c>
    </row>
    <row r="14959" ht="14.25" customHeight="1">
      <c r="A14959" s="5"/>
      <c r="B14959" s="5"/>
      <c r="C14959" s="5" t="str">
        <f>IFERROR(__xludf.DUMMYFUNCTION("""COMPUTED_VALUE"""),"")</f>
        <v/>
      </c>
      <c r="D14959" s="5">
        <v>0.0</v>
      </c>
    </row>
    <row r="14960" ht="14.25" customHeight="1">
      <c r="A14960" s="5"/>
      <c r="B14960" s="5"/>
      <c r="C14960" s="5" t="str">
        <f>IFERROR(__xludf.DUMMYFUNCTION("""COMPUTED_VALUE"""),"")</f>
        <v/>
      </c>
      <c r="D14960" s="5">
        <v>0.0</v>
      </c>
    </row>
    <row r="14961" ht="14.25" customHeight="1">
      <c r="A14961" s="5"/>
      <c r="B14961" s="5"/>
      <c r="C14961" s="5" t="str">
        <f>IFERROR(__xludf.DUMMYFUNCTION("""COMPUTED_VALUE"""),"")</f>
        <v/>
      </c>
      <c r="D14961" s="5">
        <v>0.0</v>
      </c>
    </row>
    <row r="14962" ht="14.25" customHeight="1">
      <c r="A14962" s="5"/>
      <c r="B14962" s="5"/>
      <c r="C14962" s="5" t="str">
        <f>IFERROR(__xludf.DUMMYFUNCTION("""COMPUTED_VALUE"""),"")</f>
        <v/>
      </c>
      <c r="D14962" s="5">
        <v>0.0</v>
      </c>
    </row>
    <row r="14963" ht="14.25" customHeight="1">
      <c r="A14963" s="5"/>
      <c r="B14963" s="5"/>
      <c r="C14963" s="5" t="str">
        <f>IFERROR(__xludf.DUMMYFUNCTION("""COMPUTED_VALUE"""),"")</f>
        <v/>
      </c>
      <c r="D14963" s="5">
        <v>0.0</v>
      </c>
    </row>
    <row r="14964" ht="14.25" customHeight="1">
      <c r="A14964" s="5"/>
      <c r="B14964" s="5"/>
      <c r="C14964" s="5" t="str">
        <f>IFERROR(__xludf.DUMMYFUNCTION("""COMPUTED_VALUE"""),"")</f>
        <v/>
      </c>
      <c r="D14964" s="5">
        <v>0.0</v>
      </c>
    </row>
    <row r="14965" ht="14.25" customHeight="1">
      <c r="A14965" s="5"/>
      <c r="B14965" s="5"/>
      <c r="C14965" s="5" t="str">
        <f>IFERROR(__xludf.DUMMYFUNCTION("""COMPUTED_VALUE"""),"")</f>
        <v/>
      </c>
      <c r="D14965" s="5">
        <v>0.0</v>
      </c>
    </row>
    <row r="14966" ht="14.25" customHeight="1">
      <c r="A14966" s="5"/>
      <c r="B14966" s="5"/>
      <c r="C14966" s="5" t="str">
        <f>IFERROR(__xludf.DUMMYFUNCTION("""COMPUTED_VALUE"""),"")</f>
        <v/>
      </c>
      <c r="D14966" s="5">
        <v>0.0</v>
      </c>
    </row>
    <row r="14967" ht="14.25" customHeight="1">
      <c r="A14967" s="5"/>
      <c r="B14967" s="5"/>
      <c r="C14967" s="5" t="str">
        <f>IFERROR(__xludf.DUMMYFUNCTION("""COMPUTED_VALUE"""),"")</f>
        <v/>
      </c>
      <c r="D14967" s="5">
        <v>0.0</v>
      </c>
    </row>
    <row r="14968" ht="14.25" customHeight="1">
      <c r="A14968" s="5"/>
      <c r="B14968" s="5"/>
      <c r="C14968" s="5" t="str">
        <f>IFERROR(__xludf.DUMMYFUNCTION("""COMPUTED_VALUE"""),"")</f>
        <v/>
      </c>
      <c r="D14968" s="5">
        <v>0.0</v>
      </c>
    </row>
    <row r="14969" ht="14.25" customHeight="1">
      <c r="A14969" s="5"/>
      <c r="B14969" s="5"/>
      <c r="C14969" s="5" t="str">
        <f>IFERROR(__xludf.DUMMYFUNCTION("""COMPUTED_VALUE"""),"")</f>
        <v/>
      </c>
      <c r="D14969" s="5">
        <v>0.0</v>
      </c>
    </row>
    <row r="14970" ht="14.25" customHeight="1">
      <c r="A14970" s="5"/>
      <c r="B14970" s="5"/>
      <c r="C14970" s="5" t="str">
        <f>IFERROR(__xludf.DUMMYFUNCTION("""COMPUTED_VALUE"""),"")</f>
        <v/>
      </c>
      <c r="D14970" s="5">
        <v>0.0</v>
      </c>
    </row>
    <row r="14971" ht="14.25" customHeight="1">
      <c r="A14971" s="5"/>
      <c r="B14971" s="5"/>
      <c r="C14971" s="5" t="str">
        <f>IFERROR(__xludf.DUMMYFUNCTION("""COMPUTED_VALUE"""),"")</f>
        <v/>
      </c>
      <c r="D14971" s="5">
        <v>0.0</v>
      </c>
    </row>
    <row r="14972" ht="14.25" customHeight="1">
      <c r="A14972" s="5"/>
      <c r="B14972" s="5"/>
      <c r="C14972" s="5" t="str">
        <f>IFERROR(__xludf.DUMMYFUNCTION("""COMPUTED_VALUE"""),"")</f>
        <v/>
      </c>
      <c r="D14972" s="5">
        <v>0.0</v>
      </c>
    </row>
    <row r="14973" ht="14.25" customHeight="1">
      <c r="A14973" s="5"/>
      <c r="B14973" s="5"/>
      <c r="C14973" s="5" t="str">
        <f>IFERROR(__xludf.DUMMYFUNCTION("""COMPUTED_VALUE"""),"")</f>
        <v/>
      </c>
      <c r="D14973" s="5">
        <v>0.0</v>
      </c>
    </row>
    <row r="14974" ht="14.25" customHeight="1">
      <c r="A14974" s="5"/>
      <c r="B14974" s="5"/>
      <c r="C14974" s="5" t="str">
        <f>IFERROR(__xludf.DUMMYFUNCTION("""COMPUTED_VALUE"""),"")</f>
        <v/>
      </c>
      <c r="D14974" s="5">
        <v>0.0</v>
      </c>
    </row>
    <row r="14975" ht="14.25" customHeight="1">
      <c r="A14975" s="5"/>
      <c r="B14975" s="5"/>
      <c r="C14975" s="5" t="str">
        <f>IFERROR(__xludf.DUMMYFUNCTION("""COMPUTED_VALUE"""),"")</f>
        <v/>
      </c>
      <c r="D14975" s="5">
        <v>0.0</v>
      </c>
    </row>
    <row r="14976" ht="14.25" customHeight="1">
      <c r="A14976" s="5"/>
      <c r="B14976" s="5"/>
      <c r="C14976" s="5" t="str">
        <f>IFERROR(__xludf.DUMMYFUNCTION("""COMPUTED_VALUE"""),"")</f>
        <v/>
      </c>
      <c r="D14976" s="5">
        <v>0.0</v>
      </c>
    </row>
    <row r="14977" ht="14.25" customHeight="1">
      <c r="A14977" s="5"/>
      <c r="B14977" s="5"/>
      <c r="C14977" s="5" t="str">
        <f>IFERROR(__xludf.DUMMYFUNCTION("""COMPUTED_VALUE"""),"")</f>
        <v/>
      </c>
      <c r="D14977" s="5">
        <v>0.0</v>
      </c>
    </row>
    <row r="14978" ht="14.25" customHeight="1">
      <c r="A14978" s="5"/>
      <c r="B14978" s="5"/>
      <c r="C14978" s="5" t="str">
        <f>IFERROR(__xludf.DUMMYFUNCTION("""COMPUTED_VALUE"""),"")</f>
        <v/>
      </c>
      <c r="D14978" s="5">
        <v>0.0</v>
      </c>
    </row>
    <row r="14979" ht="14.25" customHeight="1">
      <c r="A14979" s="5"/>
      <c r="B14979" s="5"/>
      <c r="C14979" s="5" t="str">
        <f>IFERROR(__xludf.DUMMYFUNCTION("""COMPUTED_VALUE"""),"")</f>
        <v/>
      </c>
      <c r="D14979" s="5">
        <v>0.0</v>
      </c>
    </row>
    <row r="14980" ht="14.25" customHeight="1">
      <c r="A14980" s="5"/>
      <c r="B14980" s="5"/>
      <c r="C14980" s="5" t="str">
        <f>IFERROR(__xludf.DUMMYFUNCTION("""COMPUTED_VALUE"""),"")</f>
        <v/>
      </c>
      <c r="D14980" s="5">
        <v>0.0</v>
      </c>
    </row>
    <row r="14981" ht="14.25" customHeight="1">
      <c r="A14981" s="5"/>
      <c r="B14981" s="5"/>
      <c r="C14981" s="5" t="str">
        <f>IFERROR(__xludf.DUMMYFUNCTION("""COMPUTED_VALUE"""),"")</f>
        <v/>
      </c>
      <c r="D14981" s="5">
        <v>0.0</v>
      </c>
    </row>
    <row r="14982" ht="14.25" customHeight="1">
      <c r="A14982" s="5"/>
      <c r="B14982" s="5"/>
      <c r="C14982" s="5" t="str">
        <f>IFERROR(__xludf.DUMMYFUNCTION("""COMPUTED_VALUE"""),"")</f>
        <v/>
      </c>
      <c r="D14982" s="5">
        <v>0.0</v>
      </c>
    </row>
    <row r="14983" ht="14.25" customHeight="1">
      <c r="A14983" s="5"/>
      <c r="B14983" s="5"/>
      <c r="C14983" s="5" t="str">
        <f>IFERROR(__xludf.DUMMYFUNCTION("""COMPUTED_VALUE"""),"")</f>
        <v/>
      </c>
      <c r="D14983" s="5">
        <v>0.0</v>
      </c>
    </row>
    <row r="14984" ht="14.25" customHeight="1">
      <c r="A14984" s="5"/>
      <c r="B14984" s="5"/>
      <c r="C14984" s="5" t="str">
        <f>IFERROR(__xludf.DUMMYFUNCTION("""COMPUTED_VALUE"""),"")</f>
        <v/>
      </c>
      <c r="D14984" s="5">
        <v>0.0</v>
      </c>
    </row>
    <row r="14985" ht="14.25" customHeight="1">
      <c r="A14985" s="5"/>
      <c r="B14985" s="5"/>
      <c r="C14985" s="5" t="str">
        <f>IFERROR(__xludf.DUMMYFUNCTION("""COMPUTED_VALUE"""),"")</f>
        <v/>
      </c>
      <c r="D14985" s="5">
        <v>0.0</v>
      </c>
    </row>
    <row r="14986" ht="14.25" customHeight="1">
      <c r="A14986" s="5"/>
      <c r="B14986" s="5"/>
      <c r="C14986" s="5" t="str">
        <f>IFERROR(__xludf.DUMMYFUNCTION("""COMPUTED_VALUE"""),"")</f>
        <v/>
      </c>
      <c r="D14986" s="5">
        <v>0.0</v>
      </c>
    </row>
    <row r="14987" ht="14.25" customHeight="1">
      <c r="A14987" s="5"/>
      <c r="B14987" s="5"/>
      <c r="C14987" s="5" t="str">
        <f>IFERROR(__xludf.DUMMYFUNCTION("""COMPUTED_VALUE"""),"")</f>
        <v/>
      </c>
      <c r="D14987" s="5">
        <v>0.0</v>
      </c>
    </row>
    <row r="14988" ht="14.25" customHeight="1">
      <c r="A14988" s="5"/>
      <c r="B14988" s="5"/>
      <c r="C14988" s="5" t="str">
        <f>IFERROR(__xludf.DUMMYFUNCTION("""COMPUTED_VALUE"""),"")</f>
        <v/>
      </c>
      <c r="D14988" s="5">
        <v>0.0</v>
      </c>
    </row>
    <row r="14989" ht="14.25" customHeight="1">
      <c r="A14989" s="5"/>
      <c r="B14989" s="5"/>
      <c r="C14989" s="5" t="str">
        <f>IFERROR(__xludf.DUMMYFUNCTION("""COMPUTED_VALUE"""),"")</f>
        <v/>
      </c>
      <c r="D14989" s="5">
        <v>0.0</v>
      </c>
    </row>
    <row r="14990" ht="14.25" customHeight="1">
      <c r="A14990" s="5"/>
      <c r="B14990" s="5"/>
      <c r="C14990" s="5" t="str">
        <f>IFERROR(__xludf.DUMMYFUNCTION("""COMPUTED_VALUE"""),"")</f>
        <v/>
      </c>
      <c r="D14990" s="5">
        <v>0.0</v>
      </c>
    </row>
    <row r="14991" ht="14.25" customHeight="1">
      <c r="A14991" s="5"/>
      <c r="B14991" s="5"/>
      <c r="C14991" s="5" t="str">
        <f>IFERROR(__xludf.DUMMYFUNCTION("""COMPUTED_VALUE"""),"")</f>
        <v/>
      </c>
      <c r="D14991" s="5">
        <v>0.0</v>
      </c>
    </row>
    <row r="14992" ht="14.25" customHeight="1">
      <c r="A14992" s="5"/>
      <c r="B14992" s="5"/>
      <c r="C14992" s="5" t="str">
        <f>IFERROR(__xludf.DUMMYFUNCTION("""COMPUTED_VALUE"""),"")</f>
        <v/>
      </c>
      <c r="D14992" s="5">
        <v>0.0</v>
      </c>
    </row>
    <row r="14993" ht="14.25" customHeight="1">
      <c r="A14993" s="5"/>
      <c r="B14993" s="5"/>
      <c r="C14993" s="5" t="str">
        <f>IFERROR(__xludf.DUMMYFUNCTION("""COMPUTED_VALUE"""),"")</f>
        <v/>
      </c>
      <c r="D14993" s="5">
        <v>0.0</v>
      </c>
    </row>
    <row r="14994" ht="14.25" customHeight="1">
      <c r="A14994" s="5"/>
      <c r="B14994" s="5"/>
      <c r="C14994" s="5" t="str">
        <f>IFERROR(__xludf.DUMMYFUNCTION("""COMPUTED_VALUE"""),"")</f>
        <v/>
      </c>
      <c r="D14994" s="5">
        <v>0.0</v>
      </c>
    </row>
    <row r="14995" ht="14.25" customHeight="1">
      <c r="A14995" s="5"/>
      <c r="B14995" s="5"/>
      <c r="C14995" s="5" t="str">
        <f>IFERROR(__xludf.DUMMYFUNCTION("""COMPUTED_VALUE"""),"")</f>
        <v/>
      </c>
      <c r="D14995" s="5">
        <v>0.0</v>
      </c>
    </row>
    <row r="14996" ht="14.25" customHeight="1">
      <c r="A14996" s="5"/>
      <c r="B14996" s="5"/>
      <c r="C14996" s="5" t="str">
        <f>IFERROR(__xludf.DUMMYFUNCTION("""COMPUTED_VALUE"""),"")</f>
        <v/>
      </c>
      <c r="D14996" s="5">
        <v>0.0</v>
      </c>
    </row>
    <row r="14997" ht="14.25" customHeight="1">
      <c r="A14997" s="5"/>
      <c r="B14997" s="5"/>
      <c r="C14997" s="5" t="str">
        <f>IFERROR(__xludf.DUMMYFUNCTION("""COMPUTED_VALUE"""),"")</f>
        <v/>
      </c>
      <c r="D14997" s="5">
        <v>0.0</v>
      </c>
    </row>
    <row r="14998" ht="14.25" customHeight="1">
      <c r="A14998" s="5"/>
      <c r="B14998" s="5"/>
      <c r="C14998" s="5" t="str">
        <f>IFERROR(__xludf.DUMMYFUNCTION("""COMPUTED_VALUE"""),"")</f>
        <v/>
      </c>
      <c r="D14998" s="5">
        <v>0.0</v>
      </c>
    </row>
    <row r="14999" ht="14.25" customHeight="1">
      <c r="A14999" s="5"/>
      <c r="B14999" s="5"/>
      <c r="C14999" s="5" t="str">
        <f>IFERROR(__xludf.DUMMYFUNCTION("""COMPUTED_VALUE"""),"")</f>
        <v/>
      </c>
      <c r="D14999" s="5">
        <v>0.0</v>
      </c>
    </row>
    <row r="15000" ht="14.25" customHeight="1">
      <c r="A15000" s="5"/>
      <c r="B15000" s="5"/>
      <c r="C15000" s="5" t="str">
        <f>IFERROR(__xludf.DUMMYFUNCTION("""COMPUTED_VALUE"""),"")</f>
        <v/>
      </c>
      <c r="D15000" s="5">
        <v>0.0</v>
      </c>
    </row>
    <row r="15001" ht="14.25" customHeight="1">
      <c r="A15001" s="5"/>
      <c r="B15001" s="5"/>
      <c r="C15001" s="5" t="str">
        <f>IFERROR(__xludf.DUMMYFUNCTION("""COMPUTED_VALUE"""),"")</f>
        <v/>
      </c>
      <c r="D15001" s="5">
        <v>0.0</v>
      </c>
    </row>
    <row r="15002" ht="14.25" customHeight="1">
      <c r="A15002" s="5"/>
      <c r="B15002" s="5"/>
      <c r="C15002" s="5" t="str">
        <f>IFERROR(__xludf.DUMMYFUNCTION("""COMPUTED_VALUE"""),"")</f>
        <v/>
      </c>
      <c r="D15002" s="5">
        <v>0.0</v>
      </c>
    </row>
    <row r="15003" ht="14.25" customHeight="1">
      <c r="A15003" s="5"/>
      <c r="B15003" s="5"/>
      <c r="C15003" s="5" t="str">
        <f>IFERROR(__xludf.DUMMYFUNCTION("""COMPUTED_VALUE"""),"")</f>
        <v/>
      </c>
      <c r="D15003" s="5">
        <v>0.0</v>
      </c>
    </row>
    <row r="15004" ht="14.25" customHeight="1">
      <c r="A15004" s="5"/>
      <c r="B15004" s="5"/>
      <c r="C15004" s="5" t="str">
        <f>IFERROR(__xludf.DUMMYFUNCTION("""COMPUTED_VALUE"""),"")</f>
        <v/>
      </c>
      <c r="D15004" s="5">
        <v>0.0</v>
      </c>
    </row>
    <row r="15005" ht="14.25" customHeight="1">
      <c r="A15005" s="5"/>
      <c r="B15005" s="5"/>
      <c r="C15005" s="5" t="str">
        <f>IFERROR(__xludf.DUMMYFUNCTION("""COMPUTED_VALUE"""),"")</f>
        <v/>
      </c>
      <c r="D15005" s="5">
        <v>0.0</v>
      </c>
    </row>
    <row r="15006" ht="14.25" customHeight="1">
      <c r="A15006" s="5"/>
      <c r="B15006" s="5"/>
      <c r="C15006" s="5" t="str">
        <f>IFERROR(__xludf.DUMMYFUNCTION("""COMPUTED_VALUE"""),"")</f>
        <v/>
      </c>
      <c r="D15006" s="5">
        <v>0.0</v>
      </c>
    </row>
    <row r="15007" ht="14.25" customHeight="1">
      <c r="A15007" s="5"/>
      <c r="B15007" s="5"/>
      <c r="C15007" s="5" t="str">
        <f>IFERROR(__xludf.DUMMYFUNCTION("""COMPUTED_VALUE"""),"")</f>
        <v/>
      </c>
      <c r="D15007" s="5">
        <v>0.0</v>
      </c>
    </row>
    <row r="15008" ht="14.25" customHeight="1">
      <c r="A15008" s="5"/>
      <c r="B15008" s="5"/>
      <c r="C15008" s="5" t="str">
        <f>IFERROR(__xludf.DUMMYFUNCTION("""COMPUTED_VALUE"""),"")</f>
        <v/>
      </c>
      <c r="D15008" s="5">
        <v>0.0</v>
      </c>
    </row>
    <row r="15009" ht="14.25" customHeight="1">
      <c r="A15009" s="5"/>
      <c r="B15009" s="5"/>
      <c r="C15009" s="5" t="str">
        <f>IFERROR(__xludf.DUMMYFUNCTION("""COMPUTED_VALUE"""),"")</f>
        <v/>
      </c>
      <c r="D15009" s="5">
        <v>0.0</v>
      </c>
    </row>
    <row r="15010" ht="14.25" customHeight="1">
      <c r="A15010" s="5"/>
      <c r="B15010" s="5"/>
      <c r="C15010" s="5" t="str">
        <f>IFERROR(__xludf.DUMMYFUNCTION("""COMPUTED_VALUE"""),"")</f>
        <v/>
      </c>
      <c r="D15010" s="5">
        <v>0.0</v>
      </c>
    </row>
    <row r="15011" ht="14.25" customHeight="1">
      <c r="A15011" s="5"/>
      <c r="B15011" s="5"/>
      <c r="C15011" s="5" t="str">
        <f>IFERROR(__xludf.DUMMYFUNCTION("""COMPUTED_VALUE"""),"")</f>
        <v/>
      </c>
      <c r="D15011" s="5">
        <v>0.0</v>
      </c>
    </row>
    <row r="15012" ht="14.25" customHeight="1">
      <c r="A15012" s="5"/>
      <c r="B15012" s="5"/>
      <c r="C15012" s="5" t="str">
        <f>IFERROR(__xludf.DUMMYFUNCTION("""COMPUTED_VALUE"""),"")</f>
        <v/>
      </c>
      <c r="D15012" s="5">
        <v>0.0</v>
      </c>
    </row>
    <row r="15013" ht="14.25" customHeight="1">
      <c r="A15013" s="5"/>
      <c r="B15013" s="5"/>
      <c r="C15013" s="5" t="str">
        <f>IFERROR(__xludf.DUMMYFUNCTION("""COMPUTED_VALUE"""),"")</f>
        <v/>
      </c>
      <c r="D15013" s="5">
        <v>0.0</v>
      </c>
    </row>
    <row r="15014" ht="14.25" customHeight="1">
      <c r="A15014" s="5"/>
      <c r="B15014" s="5"/>
      <c r="C15014" s="5" t="str">
        <f>IFERROR(__xludf.DUMMYFUNCTION("""COMPUTED_VALUE"""),"")</f>
        <v/>
      </c>
      <c r="D15014" s="5">
        <v>0.0</v>
      </c>
    </row>
    <row r="15015" ht="14.25" customHeight="1">
      <c r="A15015" s="5"/>
      <c r="B15015" s="5"/>
      <c r="C15015" s="5" t="str">
        <f>IFERROR(__xludf.DUMMYFUNCTION("""COMPUTED_VALUE"""),"")</f>
        <v/>
      </c>
      <c r="D15015" s="5">
        <v>0.0</v>
      </c>
    </row>
    <row r="15016" ht="14.25" customHeight="1">
      <c r="A15016" s="5"/>
      <c r="B15016" s="5"/>
      <c r="C15016" s="5" t="str">
        <f>IFERROR(__xludf.DUMMYFUNCTION("""COMPUTED_VALUE"""),"")</f>
        <v/>
      </c>
      <c r="D15016" s="5">
        <v>0.0</v>
      </c>
    </row>
    <row r="15017" ht="14.25" customHeight="1">
      <c r="A15017" s="5"/>
      <c r="B15017" s="5"/>
      <c r="C15017" s="5" t="str">
        <f>IFERROR(__xludf.DUMMYFUNCTION("""COMPUTED_VALUE"""),"")</f>
        <v/>
      </c>
      <c r="D15017" s="5">
        <v>0.0</v>
      </c>
    </row>
    <row r="15018" ht="14.25" customHeight="1">
      <c r="A15018" s="5"/>
      <c r="B15018" s="5"/>
      <c r="C15018" s="5" t="str">
        <f>IFERROR(__xludf.DUMMYFUNCTION("""COMPUTED_VALUE"""),"")</f>
        <v/>
      </c>
      <c r="D15018" s="5">
        <v>0.0</v>
      </c>
    </row>
    <row r="15019" ht="14.25" customHeight="1">
      <c r="A15019" s="5"/>
      <c r="B15019" s="5"/>
      <c r="C15019" s="5" t="str">
        <f>IFERROR(__xludf.DUMMYFUNCTION("""COMPUTED_VALUE"""),"")</f>
        <v/>
      </c>
      <c r="D15019" s="5">
        <v>0.0</v>
      </c>
    </row>
    <row r="15020" ht="14.25" customHeight="1">
      <c r="A15020" s="5"/>
      <c r="B15020" s="5"/>
      <c r="C15020" s="5" t="str">
        <f>IFERROR(__xludf.DUMMYFUNCTION("""COMPUTED_VALUE"""),"")</f>
        <v/>
      </c>
      <c r="D15020" s="5">
        <v>0.0</v>
      </c>
    </row>
    <row r="15021" ht="14.25" customHeight="1">
      <c r="A15021" s="5"/>
      <c r="B15021" s="5"/>
      <c r="C15021" s="5" t="str">
        <f>IFERROR(__xludf.DUMMYFUNCTION("""COMPUTED_VALUE"""),"")</f>
        <v/>
      </c>
      <c r="D15021" s="5">
        <v>0.0</v>
      </c>
    </row>
    <row r="15022" ht="14.25" customHeight="1">
      <c r="A15022" s="5"/>
      <c r="B15022" s="5"/>
      <c r="C15022" s="5" t="str">
        <f>IFERROR(__xludf.DUMMYFUNCTION("""COMPUTED_VALUE"""),"")</f>
        <v/>
      </c>
      <c r="D15022" s="5">
        <v>0.0</v>
      </c>
    </row>
    <row r="15023" ht="14.25" customHeight="1">
      <c r="A15023" s="5"/>
      <c r="B15023" s="5"/>
      <c r="C15023" s="5" t="str">
        <f>IFERROR(__xludf.DUMMYFUNCTION("""COMPUTED_VALUE"""),"")</f>
        <v/>
      </c>
      <c r="D15023" s="5">
        <v>0.0</v>
      </c>
    </row>
    <row r="15024" ht="14.25" customHeight="1">
      <c r="A15024" s="5"/>
      <c r="B15024" s="5"/>
      <c r="C15024" s="5" t="str">
        <f>IFERROR(__xludf.DUMMYFUNCTION("""COMPUTED_VALUE"""),"")</f>
        <v/>
      </c>
      <c r="D15024" s="5">
        <v>0.0</v>
      </c>
    </row>
    <row r="15025" ht="14.25" customHeight="1">
      <c r="A15025" s="5"/>
      <c r="B15025" s="5"/>
      <c r="C15025" s="5" t="str">
        <f>IFERROR(__xludf.DUMMYFUNCTION("""COMPUTED_VALUE"""),"")</f>
        <v/>
      </c>
      <c r="D15025" s="5">
        <v>0.0</v>
      </c>
    </row>
    <row r="15026" ht="14.25" customHeight="1">
      <c r="A15026" s="5"/>
      <c r="B15026" s="5"/>
      <c r="C15026" s="5" t="str">
        <f>IFERROR(__xludf.DUMMYFUNCTION("""COMPUTED_VALUE"""),"")</f>
        <v/>
      </c>
      <c r="D15026" s="5">
        <v>0.0</v>
      </c>
    </row>
    <row r="15027" ht="14.25" customHeight="1">
      <c r="A15027" s="5"/>
      <c r="B15027" s="5"/>
      <c r="C15027" s="5" t="str">
        <f>IFERROR(__xludf.DUMMYFUNCTION("""COMPUTED_VALUE"""),"")</f>
        <v/>
      </c>
      <c r="D15027" s="5">
        <v>0.0</v>
      </c>
    </row>
    <row r="15028" ht="14.25" customHeight="1">
      <c r="A15028" s="5"/>
      <c r="B15028" s="5"/>
      <c r="C15028" s="5" t="str">
        <f>IFERROR(__xludf.DUMMYFUNCTION("""COMPUTED_VALUE"""),"")</f>
        <v/>
      </c>
      <c r="D15028" s="5">
        <v>0.0</v>
      </c>
    </row>
    <row r="15029" ht="14.25" customHeight="1">
      <c r="A15029" s="5"/>
      <c r="B15029" s="5"/>
      <c r="C15029" s="5" t="str">
        <f>IFERROR(__xludf.DUMMYFUNCTION("""COMPUTED_VALUE"""),"")</f>
        <v/>
      </c>
      <c r="D15029" s="5">
        <v>0.0</v>
      </c>
    </row>
    <row r="15030" ht="14.25" customHeight="1">
      <c r="A15030" s="5"/>
      <c r="B15030" s="5"/>
      <c r="C15030" s="5" t="str">
        <f>IFERROR(__xludf.DUMMYFUNCTION("""COMPUTED_VALUE"""),"")</f>
        <v/>
      </c>
      <c r="D15030" s="5">
        <v>0.0</v>
      </c>
    </row>
    <row r="15031" ht="14.25" customHeight="1">
      <c r="A15031" s="5"/>
      <c r="B15031" s="5"/>
      <c r="C15031" s="5" t="str">
        <f>IFERROR(__xludf.DUMMYFUNCTION("""COMPUTED_VALUE"""),"")</f>
        <v/>
      </c>
      <c r="D15031" s="5">
        <v>0.0</v>
      </c>
    </row>
    <row r="15032" ht="14.25" customHeight="1">
      <c r="A15032" s="5"/>
      <c r="B15032" s="5"/>
      <c r="C15032" s="5" t="str">
        <f>IFERROR(__xludf.DUMMYFUNCTION("""COMPUTED_VALUE"""),"")</f>
        <v/>
      </c>
      <c r="D15032" s="5">
        <v>0.0</v>
      </c>
    </row>
    <row r="15033" ht="14.25" customHeight="1">
      <c r="A15033" s="5"/>
      <c r="B15033" s="5"/>
      <c r="C15033" s="5" t="str">
        <f>IFERROR(__xludf.DUMMYFUNCTION("""COMPUTED_VALUE"""),"")</f>
        <v/>
      </c>
      <c r="D15033" s="5">
        <v>0.0</v>
      </c>
    </row>
    <row r="15034" ht="14.25" customHeight="1">
      <c r="A15034" s="5"/>
      <c r="B15034" s="5"/>
      <c r="C15034" s="5" t="str">
        <f>IFERROR(__xludf.DUMMYFUNCTION("""COMPUTED_VALUE"""),"")</f>
        <v/>
      </c>
      <c r="D15034" s="5">
        <v>0.0</v>
      </c>
    </row>
    <row r="15035" ht="14.25" customHeight="1">
      <c r="A15035" s="5"/>
      <c r="B15035" s="5"/>
      <c r="C15035" s="5" t="str">
        <f>IFERROR(__xludf.DUMMYFUNCTION("""COMPUTED_VALUE"""),"")</f>
        <v/>
      </c>
      <c r="D15035" s="5">
        <v>0.0</v>
      </c>
    </row>
    <row r="15036" ht="14.25" customHeight="1">
      <c r="A15036" s="5"/>
      <c r="B15036" s="5"/>
      <c r="C15036" s="5" t="str">
        <f>IFERROR(__xludf.DUMMYFUNCTION("""COMPUTED_VALUE"""),"")</f>
        <v/>
      </c>
      <c r="D15036" s="5">
        <v>0.0</v>
      </c>
    </row>
    <row r="15037" ht="14.25" customHeight="1">
      <c r="A15037" s="5"/>
      <c r="B15037" s="5"/>
      <c r="C15037" s="5" t="str">
        <f>IFERROR(__xludf.DUMMYFUNCTION("""COMPUTED_VALUE"""),"")</f>
        <v/>
      </c>
      <c r="D15037" s="5">
        <v>0.0</v>
      </c>
    </row>
    <row r="15038" ht="14.25" customHeight="1">
      <c r="A15038" s="5"/>
      <c r="B15038" s="5"/>
      <c r="C15038" s="5" t="str">
        <f>IFERROR(__xludf.DUMMYFUNCTION("""COMPUTED_VALUE"""),"")</f>
        <v/>
      </c>
      <c r="D15038" s="5">
        <v>0.0</v>
      </c>
    </row>
    <row r="15039" ht="14.25" customHeight="1">
      <c r="A15039" s="5"/>
      <c r="B15039" s="5"/>
      <c r="C15039" s="5" t="str">
        <f>IFERROR(__xludf.DUMMYFUNCTION("""COMPUTED_VALUE"""),"")</f>
        <v/>
      </c>
      <c r="D15039" s="5">
        <v>0.0</v>
      </c>
    </row>
    <row r="15040" ht="14.25" customHeight="1">
      <c r="A15040" s="5"/>
      <c r="B15040" s="5"/>
      <c r="C15040" s="5" t="str">
        <f>IFERROR(__xludf.DUMMYFUNCTION("""COMPUTED_VALUE"""),"")</f>
        <v/>
      </c>
      <c r="D15040" s="5">
        <v>0.0</v>
      </c>
    </row>
    <row r="15041" ht="14.25" customHeight="1">
      <c r="A15041" s="5"/>
      <c r="B15041" s="5"/>
      <c r="C15041" s="5" t="str">
        <f>IFERROR(__xludf.DUMMYFUNCTION("""COMPUTED_VALUE"""),"")</f>
        <v/>
      </c>
      <c r="D15041" s="5">
        <v>0.0</v>
      </c>
    </row>
    <row r="15042" ht="14.25" customHeight="1">
      <c r="A15042" s="5"/>
      <c r="B15042" s="5"/>
      <c r="C15042" s="5" t="str">
        <f>IFERROR(__xludf.DUMMYFUNCTION("""COMPUTED_VALUE"""),"")</f>
        <v/>
      </c>
      <c r="D15042" s="5">
        <v>0.0</v>
      </c>
    </row>
    <row r="15043" ht="14.25" customHeight="1">
      <c r="A15043" s="5"/>
      <c r="B15043" s="5"/>
      <c r="C15043" s="5" t="str">
        <f>IFERROR(__xludf.DUMMYFUNCTION("""COMPUTED_VALUE"""),"")</f>
        <v/>
      </c>
      <c r="D15043" s="5">
        <v>0.0</v>
      </c>
    </row>
    <row r="15044" ht="14.25" customHeight="1">
      <c r="A15044" s="5"/>
      <c r="B15044" s="5"/>
      <c r="C15044" s="5" t="str">
        <f>IFERROR(__xludf.DUMMYFUNCTION("""COMPUTED_VALUE"""),"")</f>
        <v/>
      </c>
      <c r="D15044" s="5">
        <v>0.0</v>
      </c>
    </row>
    <row r="15045" ht="14.25" customHeight="1">
      <c r="A15045" s="5"/>
      <c r="B15045" s="5"/>
      <c r="C15045" s="5" t="str">
        <f>IFERROR(__xludf.DUMMYFUNCTION("""COMPUTED_VALUE"""),"")</f>
        <v/>
      </c>
      <c r="D15045" s="5">
        <v>0.0</v>
      </c>
    </row>
    <row r="15046" ht="14.25" customHeight="1">
      <c r="A15046" s="5"/>
      <c r="B15046" s="5"/>
      <c r="C15046" s="5" t="str">
        <f>IFERROR(__xludf.DUMMYFUNCTION("""COMPUTED_VALUE"""),"")</f>
        <v/>
      </c>
      <c r="D15046" s="5">
        <v>0.0</v>
      </c>
    </row>
    <row r="15047" ht="14.25" customHeight="1">
      <c r="A15047" s="5"/>
      <c r="B15047" s="5"/>
      <c r="C15047" s="5" t="str">
        <f>IFERROR(__xludf.DUMMYFUNCTION("""COMPUTED_VALUE"""),"")</f>
        <v/>
      </c>
      <c r="D15047" s="5">
        <v>0.0</v>
      </c>
    </row>
    <row r="15048" ht="14.25" customHeight="1">
      <c r="A15048" s="5"/>
      <c r="B15048" s="5"/>
      <c r="C15048" s="5" t="str">
        <f>IFERROR(__xludf.DUMMYFUNCTION("""COMPUTED_VALUE"""),"")</f>
        <v/>
      </c>
      <c r="D15048" s="5">
        <v>0.0</v>
      </c>
    </row>
    <row r="15049" ht="14.25" customHeight="1">
      <c r="A15049" s="5"/>
      <c r="B15049" s="5"/>
      <c r="C15049" s="5" t="str">
        <f>IFERROR(__xludf.DUMMYFUNCTION("""COMPUTED_VALUE"""),"")</f>
        <v/>
      </c>
      <c r="D15049" s="5">
        <v>0.0</v>
      </c>
    </row>
    <row r="15050" ht="14.25" customHeight="1">
      <c r="A15050" s="5"/>
      <c r="B15050" s="5"/>
      <c r="C15050" s="5" t="str">
        <f>IFERROR(__xludf.DUMMYFUNCTION("""COMPUTED_VALUE"""),"")</f>
        <v/>
      </c>
      <c r="D15050" s="5">
        <v>0.0</v>
      </c>
    </row>
    <row r="15051" ht="14.25" customHeight="1">
      <c r="A15051" s="5"/>
      <c r="B15051" s="5"/>
      <c r="C15051" s="5" t="str">
        <f>IFERROR(__xludf.DUMMYFUNCTION("""COMPUTED_VALUE"""),"")</f>
        <v/>
      </c>
      <c r="D15051" s="5">
        <v>0.0</v>
      </c>
    </row>
    <row r="15052" ht="14.25" customHeight="1">
      <c r="A15052" s="5"/>
      <c r="B15052" s="5"/>
      <c r="C15052" s="5" t="str">
        <f>IFERROR(__xludf.DUMMYFUNCTION("""COMPUTED_VALUE"""),"")</f>
        <v/>
      </c>
      <c r="D15052" s="5">
        <v>0.0</v>
      </c>
    </row>
    <row r="15053" ht="14.25" customHeight="1">
      <c r="A15053" s="5"/>
      <c r="B15053" s="5"/>
      <c r="C15053" s="5" t="str">
        <f>IFERROR(__xludf.DUMMYFUNCTION("""COMPUTED_VALUE"""),"")</f>
        <v/>
      </c>
      <c r="D15053" s="5">
        <v>0.0</v>
      </c>
    </row>
    <row r="15054" ht="14.25" customHeight="1">
      <c r="A15054" s="5"/>
      <c r="B15054" s="5"/>
      <c r="C15054" s="5" t="str">
        <f>IFERROR(__xludf.DUMMYFUNCTION("""COMPUTED_VALUE"""),"")</f>
        <v/>
      </c>
      <c r="D15054" s="5">
        <v>0.0</v>
      </c>
    </row>
    <row r="15055" ht="14.25" customHeight="1">
      <c r="A15055" s="5"/>
      <c r="B15055" s="5"/>
      <c r="C15055" s="5" t="str">
        <f>IFERROR(__xludf.DUMMYFUNCTION("""COMPUTED_VALUE"""),"")</f>
        <v/>
      </c>
      <c r="D15055" s="5">
        <v>0.0</v>
      </c>
    </row>
    <row r="15056" ht="14.25" customHeight="1">
      <c r="A15056" s="5"/>
      <c r="B15056" s="5"/>
      <c r="C15056" s="5" t="str">
        <f>IFERROR(__xludf.DUMMYFUNCTION("""COMPUTED_VALUE"""),"")</f>
        <v/>
      </c>
      <c r="D15056" s="5">
        <v>0.0</v>
      </c>
    </row>
    <row r="15057" ht="14.25" customHeight="1">
      <c r="A15057" s="5"/>
      <c r="B15057" s="5"/>
      <c r="C15057" s="5" t="str">
        <f>IFERROR(__xludf.DUMMYFUNCTION("""COMPUTED_VALUE"""),"")</f>
        <v/>
      </c>
      <c r="D15057" s="5">
        <v>0.0</v>
      </c>
    </row>
    <row r="15058" ht="14.25" customHeight="1">
      <c r="A15058" s="5"/>
      <c r="B15058" s="5"/>
      <c r="C15058" s="5" t="str">
        <f>IFERROR(__xludf.DUMMYFUNCTION("""COMPUTED_VALUE"""),"")</f>
        <v/>
      </c>
      <c r="D15058" s="5">
        <v>0.0</v>
      </c>
    </row>
    <row r="15059" ht="14.25" customHeight="1">
      <c r="A15059" s="5"/>
      <c r="B15059" s="5"/>
      <c r="C15059" s="5" t="str">
        <f>IFERROR(__xludf.DUMMYFUNCTION("""COMPUTED_VALUE"""),"")</f>
        <v/>
      </c>
      <c r="D15059" s="5">
        <v>0.0</v>
      </c>
    </row>
    <row r="15060" ht="14.25" customHeight="1">
      <c r="A15060" s="5"/>
      <c r="B15060" s="5"/>
      <c r="C15060" s="5" t="str">
        <f>IFERROR(__xludf.DUMMYFUNCTION("""COMPUTED_VALUE"""),"")</f>
        <v/>
      </c>
      <c r="D15060" s="5">
        <v>0.0</v>
      </c>
    </row>
    <row r="15061" ht="14.25" customHeight="1">
      <c r="A15061" s="5"/>
      <c r="B15061" s="5"/>
      <c r="C15061" s="5" t="str">
        <f>IFERROR(__xludf.DUMMYFUNCTION("""COMPUTED_VALUE"""),"")</f>
        <v/>
      </c>
      <c r="D15061" s="5">
        <v>0.0</v>
      </c>
    </row>
    <row r="15062" ht="14.25" customHeight="1">
      <c r="A15062" s="5"/>
      <c r="B15062" s="5"/>
      <c r="C15062" s="5" t="str">
        <f>IFERROR(__xludf.DUMMYFUNCTION("""COMPUTED_VALUE"""),"")</f>
        <v/>
      </c>
      <c r="D15062" s="5">
        <v>0.0</v>
      </c>
    </row>
    <row r="15063" ht="14.25" customHeight="1">
      <c r="A15063" s="5"/>
      <c r="B15063" s="5"/>
      <c r="C15063" s="5" t="str">
        <f>IFERROR(__xludf.DUMMYFUNCTION("""COMPUTED_VALUE"""),"")</f>
        <v/>
      </c>
      <c r="D15063" s="5">
        <v>0.0</v>
      </c>
    </row>
    <row r="15064" ht="14.25" customHeight="1">
      <c r="A15064" s="5"/>
      <c r="B15064" s="5"/>
      <c r="C15064" s="5" t="str">
        <f>IFERROR(__xludf.DUMMYFUNCTION("""COMPUTED_VALUE"""),"")</f>
        <v/>
      </c>
      <c r="D15064" s="5">
        <v>0.0</v>
      </c>
    </row>
    <row r="15065" ht="14.25" customHeight="1">
      <c r="A15065" s="5"/>
      <c r="B15065" s="5"/>
      <c r="C15065" s="5" t="str">
        <f>IFERROR(__xludf.DUMMYFUNCTION("""COMPUTED_VALUE"""),"")</f>
        <v/>
      </c>
      <c r="D15065" s="5">
        <v>0.0</v>
      </c>
    </row>
    <row r="15066" ht="14.25" customHeight="1">
      <c r="A15066" s="5"/>
      <c r="B15066" s="5"/>
      <c r="C15066" s="5" t="str">
        <f>IFERROR(__xludf.DUMMYFUNCTION("""COMPUTED_VALUE"""),"")</f>
        <v/>
      </c>
      <c r="D15066" s="5">
        <v>0.0</v>
      </c>
    </row>
    <row r="15067" ht="14.25" customHeight="1">
      <c r="A15067" s="5"/>
      <c r="B15067" s="5"/>
      <c r="C15067" s="5" t="str">
        <f>IFERROR(__xludf.DUMMYFUNCTION("""COMPUTED_VALUE"""),"")</f>
        <v/>
      </c>
      <c r="D15067" s="5">
        <v>0.0</v>
      </c>
    </row>
    <row r="15068" ht="14.25" customHeight="1">
      <c r="A15068" s="5"/>
      <c r="B15068" s="5"/>
      <c r="C15068" s="5" t="str">
        <f>IFERROR(__xludf.DUMMYFUNCTION("""COMPUTED_VALUE"""),"")</f>
        <v/>
      </c>
      <c r="D15068" s="5">
        <v>0.0</v>
      </c>
    </row>
    <row r="15069" ht="14.25" customHeight="1">
      <c r="A15069" s="5"/>
      <c r="B15069" s="5"/>
      <c r="C15069" s="5" t="str">
        <f>IFERROR(__xludf.DUMMYFUNCTION("""COMPUTED_VALUE"""),"")</f>
        <v/>
      </c>
      <c r="D15069" s="5">
        <v>0.0</v>
      </c>
    </row>
    <row r="15070" ht="14.25" customHeight="1">
      <c r="A15070" s="5"/>
      <c r="B15070" s="5"/>
      <c r="C15070" s="5" t="str">
        <f>IFERROR(__xludf.DUMMYFUNCTION("""COMPUTED_VALUE"""),"")</f>
        <v/>
      </c>
      <c r="D15070" s="5">
        <v>0.0</v>
      </c>
    </row>
    <row r="15071" ht="14.25" customHeight="1">
      <c r="A15071" s="5"/>
      <c r="B15071" s="5"/>
      <c r="C15071" s="5" t="str">
        <f>IFERROR(__xludf.DUMMYFUNCTION("""COMPUTED_VALUE"""),"")</f>
        <v/>
      </c>
      <c r="D15071" s="5">
        <v>0.0</v>
      </c>
    </row>
    <row r="15072" ht="14.25" customHeight="1">
      <c r="A15072" s="5"/>
      <c r="B15072" s="5"/>
      <c r="C15072" s="5" t="str">
        <f>IFERROR(__xludf.DUMMYFUNCTION("""COMPUTED_VALUE"""),"")</f>
        <v/>
      </c>
      <c r="D15072" s="5">
        <v>0.0</v>
      </c>
    </row>
    <row r="15073" ht="14.25" customHeight="1">
      <c r="A15073" s="5"/>
      <c r="B15073" s="5"/>
      <c r="C15073" s="5" t="str">
        <f>IFERROR(__xludf.DUMMYFUNCTION("""COMPUTED_VALUE"""),"")</f>
        <v/>
      </c>
      <c r="D15073" s="5">
        <v>0.0</v>
      </c>
    </row>
    <row r="15074" ht="14.25" customHeight="1">
      <c r="A15074" s="5"/>
      <c r="B15074" s="5"/>
      <c r="C15074" s="5" t="str">
        <f>IFERROR(__xludf.DUMMYFUNCTION("""COMPUTED_VALUE"""),"")</f>
        <v/>
      </c>
      <c r="D15074" s="5">
        <v>0.0</v>
      </c>
    </row>
    <row r="15075" ht="14.25" customHeight="1">
      <c r="A15075" s="5"/>
      <c r="B15075" s="5"/>
      <c r="C15075" s="5" t="str">
        <f>IFERROR(__xludf.DUMMYFUNCTION("""COMPUTED_VALUE"""),"")</f>
        <v/>
      </c>
      <c r="D15075" s="5">
        <v>0.0</v>
      </c>
    </row>
    <row r="15076" ht="14.25" customHeight="1">
      <c r="A15076" s="5"/>
      <c r="B15076" s="5"/>
      <c r="C15076" s="5" t="str">
        <f>IFERROR(__xludf.DUMMYFUNCTION("""COMPUTED_VALUE"""),"")</f>
        <v/>
      </c>
      <c r="D15076" s="5">
        <v>0.0</v>
      </c>
    </row>
    <row r="15077" ht="14.25" customHeight="1">
      <c r="A15077" s="5"/>
      <c r="B15077" s="5"/>
      <c r="C15077" s="5" t="str">
        <f>IFERROR(__xludf.DUMMYFUNCTION("""COMPUTED_VALUE"""),"")</f>
        <v/>
      </c>
      <c r="D15077" s="5">
        <v>0.0</v>
      </c>
    </row>
    <row r="15078" ht="14.25" customHeight="1">
      <c r="A15078" s="5"/>
      <c r="B15078" s="5"/>
      <c r="C15078" s="5" t="str">
        <f>IFERROR(__xludf.DUMMYFUNCTION("""COMPUTED_VALUE"""),"")</f>
        <v/>
      </c>
      <c r="D15078" s="5">
        <v>0.0</v>
      </c>
    </row>
    <row r="15079" ht="14.25" customHeight="1">
      <c r="A15079" s="5"/>
      <c r="B15079" s="5"/>
      <c r="C15079" s="5" t="str">
        <f>IFERROR(__xludf.DUMMYFUNCTION("""COMPUTED_VALUE"""),"")</f>
        <v/>
      </c>
      <c r="D15079" s="5">
        <v>0.0</v>
      </c>
    </row>
    <row r="15080" ht="14.25" customHeight="1">
      <c r="A15080" s="5"/>
      <c r="B15080" s="5"/>
      <c r="C15080" s="5" t="str">
        <f>IFERROR(__xludf.DUMMYFUNCTION("""COMPUTED_VALUE"""),"")</f>
        <v/>
      </c>
      <c r="D15080" s="5">
        <v>0.0</v>
      </c>
    </row>
    <row r="15081" ht="14.25" customHeight="1">
      <c r="A15081" s="5"/>
      <c r="B15081" s="5"/>
      <c r="C15081" s="5" t="str">
        <f>IFERROR(__xludf.DUMMYFUNCTION("""COMPUTED_VALUE"""),"")</f>
        <v/>
      </c>
      <c r="D15081" s="5">
        <v>0.0</v>
      </c>
    </row>
    <row r="15082" ht="14.25" customHeight="1">
      <c r="A15082" s="5"/>
      <c r="B15082" s="5"/>
      <c r="C15082" s="5" t="str">
        <f>IFERROR(__xludf.DUMMYFUNCTION("""COMPUTED_VALUE"""),"")</f>
        <v/>
      </c>
      <c r="D15082" s="5">
        <v>0.0</v>
      </c>
    </row>
    <row r="15083" ht="14.25" customHeight="1">
      <c r="A15083" s="5"/>
      <c r="B15083" s="5"/>
      <c r="C15083" s="5" t="str">
        <f>IFERROR(__xludf.DUMMYFUNCTION("""COMPUTED_VALUE"""),"")</f>
        <v/>
      </c>
      <c r="D15083" s="5">
        <v>0.0</v>
      </c>
    </row>
    <row r="15084" ht="14.25" customHeight="1">
      <c r="A15084" s="5"/>
      <c r="B15084" s="5"/>
      <c r="C15084" s="5" t="str">
        <f>IFERROR(__xludf.DUMMYFUNCTION("""COMPUTED_VALUE"""),"")</f>
        <v/>
      </c>
      <c r="D15084" s="5">
        <v>0.0</v>
      </c>
    </row>
    <row r="15085" ht="14.25" customHeight="1">
      <c r="A15085" s="5"/>
      <c r="B15085" s="5"/>
      <c r="C15085" s="5" t="str">
        <f>IFERROR(__xludf.DUMMYFUNCTION("""COMPUTED_VALUE"""),"")</f>
        <v/>
      </c>
      <c r="D15085" s="5">
        <v>0.0</v>
      </c>
    </row>
    <row r="15086" ht="14.25" customHeight="1">
      <c r="A15086" s="5"/>
      <c r="B15086" s="5"/>
      <c r="C15086" s="5" t="str">
        <f>IFERROR(__xludf.DUMMYFUNCTION("""COMPUTED_VALUE"""),"")</f>
        <v/>
      </c>
      <c r="D15086" s="5">
        <v>0.0</v>
      </c>
    </row>
    <row r="15087" ht="14.25" customHeight="1">
      <c r="A15087" s="5"/>
      <c r="B15087" s="5"/>
      <c r="C15087" s="5" t="str">
        <f>IFERROR(__xludf.DUMMYFUNCTION("""COMPUTED_VALUE"""),"")</f>
        <v/>
      </c>
      <c r="D15087" s="5">
        <v>0.0</v>
      </c>
    </row>
    <row r="15088" ht="14.25" customHeight="1">
      <c r="A15088" s="5"/>
      <c r="B15088" s="5"/>
      <c r="C15088" s="5" t="str">
        <f>IFERROR(__xludf.DUMMYFUNCTION("""COMPUTED_VALUE"""),"")</f>
        <v/>
      </c>
      <c r="D15088" s="5">
        <v>0.0</v>
      </c>
    </row>
    <row r="15089" ht="14.25" customHeight="1">
      <c r="A15089" s="5"/>
      <c r="B15089" s="5"/>
      <c r="C15089" s="5" t="str">
        <f>IFERROR(__xludf.DUMMYFUNCTION("""COMPUTED_VALUE"""),"")</f>
        <v/>
      </c>
      <c r="D15089" s="5">
        <v>0.0</v>
      </c>
    </row>
    <row r="15090" ht="14.25" customHeight="1">
      <c r="A15090" s="5"/>
      <c r="B15090" s="5"/>
      <c r="C15090" s="5" t="str">
        <f>IFERROR(__xludf.DUMMYFUNCTION("""COMPUTED_VALUE"""),"")</f>
        <v/>
      </c>
      <c r="D15090" s="5">
        <v>0.0</v>
      </c>
    </row>
    <row r="15091" ht="14.25" customHeight="1">
      <c r="A15091" s="5"/>
      <c r="B15091" s="5"/>
      <c r="C15091" s="5" t="str">
        <f>IFERROR(__xludf.DUMMYFUNCTION("""COMPUTED_VALUE"""),"")</f>
        <v/>
      </c>
      <c r="D15091" s="5">
        <v>0.0</v>
      </c>
    </row>
    <row r="15092" ht="14.25" customHeight="1">
      <c r="A15092" s="5"/>
      <c r="B15092" s="5"/>
      <c r="C15092" s="5" t="str">
        <f>IFERROR(__xludf.DUMMYFUNCTION("""COMPUTED_VALUE"""),"")</f>
        <v/>
      </c>
      <c r="D15092" s="5">
        <v>0.0</v>
      </c>
    </row>
    <row r="15093" ht="14.25" customHeight="1">
      <c r="A15093" s="5"/>
      <c r="B15093" s="5"/>
      <c r="C15093" s="5" t="str">
        <f>IFERROR(__xludf.DUMMYFUNCTION("""COMPUTED_VALUE"""),"")</f>
        <v/>
      </c>
      <c r="D15093" s="5">
        <v>0.0</v>
      </c>
    </row>
    <row r="15094" ht="14.25" customHeight="1">
      <c r="A15094" s="5"/>
      <c r="B15094" s="5"/>
      <c r="C15094" s="5" t="str">
        <f>IFERROR(__xludf.DUMMYFUNCTION("""COMPUTED_VALUE"""),"")</f>
        <v/>
      </c>
      <c r="D15094" s="5">
        <v>0.0</v>
      </c>
    </row>
    <row r="15095" ht="14.25" customHeight="1">
      <c r="A15095" s="5"/>
      <c r="B15095" s="5"/>
      <c r="C15095" s="5" t="str">
        <f>IFERROR(__xludf.DUMMYFUNCTION("""COMPUTED_VALUE"""),"")</f>
        <v/>
      </c>
      <c r="D15095" s="5">
        <v>0.0</v>
      </c>
    </row>
    <row r="15096" ht="14.25" customHeight="1">
      <c r="A15096" s="5"/>
      <c r="B15096" s="5"/>
      <c r="C15096" s="5" t="str">
        <f>IFERROR(__xludf.DUMMYFUNCTION("""COMPUTED_VALUE"""),"")</f>
        <v/>
      </c>
      <c r="D15096" s="5">
        <v>0.0</v>
      </c>
    </row>
    <row r="15097" ht="14.25" customHeight="1">
      <c r="A15097" s="5"/>
      <c r="B15097" s="5"/>
      <c r="C15097" s="5" t="str">
        <f>IFERROR(__xludf.DUMMYFUNCTION("""COMPUTED_VALUE"""),"")</f>
        <v/>
      </c>
      <c r="D15097" s="5">
        <v>0.0</v>
      </c>
    </row>
    <row r="15098" ht="14.25" customHeight="1">
      <c r="A15098" s="5"/>
      <c r="B15098" s="5"/>
      <c r="C15098" s="5" t="str">
        <f>IFERROR(__xludf.DUMMYFUNCTION("""COMPUTED_VALUE"""),"")</f>
        <v/>
      </c>
      <c r="D15098" s="5">
        <v>0.0</v>
      </c>
    </row>
    <row r="15099" ht="14.25" customHeight="1">
      <c r="A15099" s="5"/>
      <c r="B15099" s="5"/>
      <c r="C15099" s="5" t="str">
        <f>IFERROR(__xludf.DUMMYFUNCTION("""COMPUTED_VALUE"""),"")</f>
        <v/>
      </c>
      <c r="D15099" s="5">
        <v>0.0</v>
      </c>
    </row>
    <row r="15100" ht="14.25" customHeight="1">
      <c r="A15100" s="5"/>
      <c r="B15100" s="5"/>
      <c r="C15100" s="5" t="str">
        <f>IFERROR(__xludf.DUMMYFUNCTION("""COMPUTED_VALUE"""),"")</f>
        <v/>
      </c>
      <c r="D15100" s="5">
        <v>0.0</v>
      </c>
    </row>
    <row r="15101" ht="14.25" customHeight="1">
      <c r="A15101" s="5"/>
      <c r="B15101" s="5"/>
      <c r="C15101" s="5" t="str">
        <f>IFERROR(__xludf.DUMMYFUNCTION("""COMPUTED_VALUE"""),"")</f>
        <v/>
      </c>
      <c r="D15101" s="5">
        <v>0.0</v>
      </c>
    </row>
    <row r="15102" ht="14.25" customHeight="1">
      <c r="A15102" s="5"/>
      <c r="B15102" s="5"/>
      <c r="C15102" s="5" t="str">
        <f>IFERROR(__xludf.DUMMYFUNCTION("""COMPUTED_VALUE"""),"")</f>
        <v/>
      </c>
      <c r="D15102" s="5">
        <v>0.0</v>
      </c>
    </row>
    <row r="15103" ht="14.25" customHeight="1">
      <c r="A15103" s="5"/>
      <c r="B15103" s="5"/>
      <c r="C15103" s="5" t="str">
        <f>IFERROR(__xludf.DUMMYFUNCTION("""COMPUTED_VALUE"""),"")</f>
        <v/>
      </c>
      <c r="D15103" s="5">
        <v>0.0</v>
      </c>
    </row>
    <row r="15104" ht="14.25" customHeight="1">
      <c r="A15104" s="5"/>
      <c r="B15104" s="5"/>
      <c r="C15104" s="5" t="str">
        <f>IFERROR(__xludf.DUMMYFUNCTION("""COMPUTED_VALUE"""),"")</f>
        <v/>
      </c>
      <c r="D15104" s="5">
        <v>0.0</v>
      </c>
    </row>
    <row r="15105" ht="14.25" customHeight="1">
      <c r="A15105" s="5"/>
      <c r="B15105" s="5"/>
      <c r="C15105" s="5" t="str">
        <f>IFERROR(__xludf.DUMMYFUNCTION("""COMPUTED_VALUE"""),"")</f>
        <v/>
      </c>
      <c r="D15105" s="5">
        <v>0.0</v>
      </c>
    </row>
    <row r="15106" ht="14.25" customHeight="1">
      <c r="A15106" s="5"/>
      <c r="B15106" s="5"/>
      <c r="C15106" s="5" t="str">
        <f>IFERROR(__xludf.DUMMYFUNCTION("""COMPUTED_VALUE"""),"")</f>
        <v/>
      </c>
      <c r="D15106" s="5">
        <v>0.0</v>
      </c>
    </row>
    <row r="15107" ht="14.25" customHeight="1">
      <c r="A15107" s="5"/>
      <c r="B15107" s="5"/>
      <c r="C15107" s="5" t="str">
        <f>IFERROR(__xludf.DUMMYFUNCTION("""COMPUTED_VALUE"""),"")</f>
        <v/>
      </c>
      <c r="D15107" s="5">
        <v>0.0</v>
      </c>
    </row>
    <row r="15108" ht="14.25" customHeight="1">
      <c r="A15108" s="5"/>
      <c r="B15108" s="5"/>
      <c r="C15108" s="5" t="str">
        <f>IFERROR(__xludf.DUMMYFUNCTION("""COMPUTED_VALUE"""),"")</f>
        <v/>
      </c>
      <c r="D15108" s="5">
        <v>0.0</v>
      </c>
    </row>
    <row r="15109" ht="14.25" customHeight="1">
      <c r="A15109" s="5"/>
      <c r="B15109" s="5"/>
      <c r="C15109" s="5" t="str">
        <f>IFERROR(__xludf.DUMMYFUNCTION("""COMPUTED_VALUE"""),"")</f>
        <v/>
      </c>
      <c r="D15109" s="5">
        <v>0.0</v>
      </c>
    </row>
    <row r="15110" ht="14.25" customHeight="1">
      <c r="A15110" s="5"/>
      <c r="B15110" s="5"/>
      <c r="C15110" s="5" t="str">
        <f>IFERROR(__xludf.DUMMYFUNCTION("""COMPUTED_VALUE"""),"")</f>
        <v/>
      </c>
      <c r="D15110" s="5">
        <v>0.0</v>
      </c>
    </row>
    <row r="15111" ht="14.25" customHeight="1">
      <c r="A15111" s="5"/>
      <c r="B15111" s="5"/>
      <c r="C15111" s="5" t="str">
        <f>IFERROR(__xludf.DUMMYFUNCTION("""COMPUTED_VALUE"""),"")</f>
        <v/>
      </c>
      <c r="D15111" s="5">
        <v>0.0</v>
      </c>
    </row>
    <row r="15112" ht="14.25" customHeight="1">
      <c r="A15112" s="5"/>
      <c r="B15112" s="5"/>
      <c r="C15112" s="5" t="str">
        <f>IFERROR(__xludf.DUMMYFUNCTION("""COMPUTED_VALUE"""),"")</f>
        <v/>
      </c>
      <c r="D15112" s="5">
        <v>0.0</v>
      </c>
    </row>
    <row r="15113" ht="14.25" customHeight="1">
      <c r="A15113" s="5"/>
      <c r="B15113" s="5"/>
      <c r="C15113" s="5" t="str">
        <f>IFERROR(__xludf.DUMMYFUNCTION("""COMPUTED_VALUE"""),"")</f>
        <v/>
      </c>
      <c r="D15113" s="5">
        <v>0.0</v>
      </c>
    </row>
    <row r="15114" ht="14.25" customHeight="1">
      <c r="A15114" s="5"/>
      <c r="B15114" s="5"/>
      <c r="C15114" s="5" t="str">
        <f>IFERROR(__xludf.DUMMYFUNCTION("""COMPUTED_VALUE"""),"")</f>
        <v/>
      </c>
      <c r="D15114" s="5">
        <v>0.0</v>
      </c>
    </row>
    <row r="15115" ht="14.25" customHeight="1">
      <c r="A15115" s="5"/>
      <c r="B15115" s="5"/>
      <c r="C15115" s="5" t="str">
        <f>IFERROR(__xludf.DUMMYFUNCTION("""COMPUTED_VALUE"""),"")</f>
        <v/>
      </c>
      <c r="D15115" s="5">
        <v>0.0</v>
      </c>
    </row>
    <row r="15116" ht="14.25" customHeight="1">
      <c r="A15116" s="5"/>
      <c r="B15116" s="5"/>
      <c r="C15116" s="5" t="str">
        <f>IFERROR(__xludf.DUMMYFUNCTION("""COMPUTED_VALUE"""),"")</f>
        <v/>
      </c>
      <c r="D15116" s="5">
        <v>0.0</v>
      </c>
    </row>
    <row r="15117" ht="14.25" customHeight="1">
      <c r="A15117" s="5"/>
      <c r="B15117" s="5"/>
      <c r="C15117" s="5" t="str">
        <f>IFERROR(__xludf.DUMMYFUNCTION("""COMPUTED_VALUE"""),"")</f>
        <v/>
      </c>
      <c r="D15117" s="5">
        <v>0.0</v>
      </c>
    </row>
    <row r="15118" ht="14.25" customHeight="1">
      <c r="A15118" s="5"/>
      <c r="B15118" s="5"/>
      <c r="C15118" s="5" t="str">
        <f>IFERROR(__xludf.DUMMYFUNCTION("""COMPUTED_VALUE"""),"")</f>
        <v/>
      </c>
      <c r="D15118" s="5">
        <v>0.0</v>
      </c>
    </row>
    <row r="15119" ht="14.25" customHeight="1">
      <c r="A15119" s="5"/>
      <c r="B15119" s="5"/>
      <c r="C15119" s="5" t="str">
        <f>IFERROR(__xludf.DUMMYFUNCTION("""COMPUTED_VALUE"""),"")</f>
        <v/>
      </c>
      <c r="D15119" s="5">
        <v>0.0</v>
      </c>
    </row>
    <row r="15120" ht="14.25" customHeight="1">
      <c r="A15120" s="5"/>
      <c r="B15120" s="5"/>
      <c r="C15120" s="5" t="str">
        <f>IFERROR(__xludf.DUMMYFUNCTION("""COMPUTED_VALUE"""),"")</f>
        <v/>
      </c>
      <c r="D15120" s="5">
        <v>0.0</v>
      </c>
    </row>
    <row r="15121" ht="14.25" customHeight="1">
      <c r="A15121" s="5"/>
      <c r="B15121" s="5"/>
      <c r="C15121" s="5" t="str">
        <f>IFERROR(__xludf.DUMMYFUNCTION("""COMPUTED_VALUE"""),"")</f>
        <v/>
      </c>
      <c r="D15121" s="5">
        <v>0.0</v>
      </c>
    </row>
    <row r="15122" ht="14.25" customHeight="1">
      <c r="A15122" s="5"/>
      <c r="B15122" s="5"/>
      <c r="C15122" s="5" t="str">
        <f>IFERROR(__xludf.DUMMYFUNCTION("""COMPUTED_VALUE"""),"")</f>
        <v/>
      </c>
      <c r="D15122" s="5">
        <v>0.0</v>
      </c>
    </row>
    <row r="15123" ht="14.25" customHeight="1">
      <c r="A15123" s="5"/>
      <c r="B15123" s="5"/>
      <c r="C15123" s="5" t="str">
        <f>IFERROR(__xludf.DUMMYFUNCTION("""COMPUTED_VALUE"""),"")</f>
        <v/>
      </c>
      <c r="D15123" s="5">
        <v>0.0</v>
      </c>
    </row>
    <row r="15124" ht="14.25" customHeight="1">
      <c r="A15124" s="5"/>
      <c r="B15124" s="5"/>
      <c r="C15124" s="5" t="str">
        <f>IFERROR(__xludf.DUMMYFUNCTION("""COMPUTED_VALUE"""),"")</f>
        <v/>
      </c>
      <c r="D15124" s="5">
        <v>0.0</v>
      </c>
    </row>
    <row r="15125" ht="14.25" customHeight="1">
      <c r="A15125" s="5"/>
      <c r="B15125" s="5"/>
      <c r="C15125" s="5" t="str">
        <f>IFERROR(__xludf.DUMMYFUNCTION("""COMPUTED_VALUE"""),"")</f>
        <v/>
      </c>
      <c r="D15125" s="5">
        <v>0.0</v>
      </c>
    </row>
    <row r="15126" ht="14.25" customHeight="1">
      <c r="A15126" s="5"/>
      <c r="B15126" s="5"/>
      <c r="C15126" s="5" t="str">
        <f>IFERROR(__xludf.DUMMYFUNCTION("""COMPUTED_VALUE"""),"")</f>
        <v/>
      </c>
      <c r="D15126" s="5">
        <v>0.0</v>
      </c>
    </row>
    <row r="15127" ht="14.25" customHeight="1">
      <c r="A15127" s="5"/>
      <c r="B15127" s="5"/>
      <c r="C15127" s="5" t="str">
        <f>IFERROR(__xludf.DUMMYFUNCTION("""COMPUTED_VALUE"""),"")</f>
        <v/>
      </c>
      <c r="D15127" s="5">
        <v>0.0</v>
      </c>
    </row>
    <row r="15128" ht="14.25" customHeight="1">
      <c r="A15128" s="5"/>
      <c r="B15128" s="5"/>
      <c r="C15128" s="5" t="str">
        <f>IFERROR(__xludf.DUMMYFUNCTION("""COMPUTED_VALUE"""),"")</f>
        <v/>
      </c>
      <c r="D15128" s="5">
        <v>0.0</v>
      </c>
    </row>
    <row r="15129" ht="14.25" customHeight="1">
      <c r="A15129" s="5"/>
      <c r="B15129" s="5"/>
      <c r="C15129" s="5" t="str">
        <f>IFERROR(__xludf.DUMMYFUNCTION("""COMPUTED_VALUE"""),"")</f>
        <v/>
      </c>
      <c r="D15129" s="5">
        <v>0.0</v>
      </c>
    </row>
    <row r="15130" ht="14.25" customHeight="1">
      <c r="A15130" s="5"/>
      <c r="B15130" s="5"/>
      <c r="C15130" s="5" t="str">
        <f>IFERROR(__xludf.DUMMYFUNCTION("""COMPUTED_VALUE"""),"")</f>
        <v/>
      </c>
      <c r="D15130" s="5">
        <v>0.0</v>
      </c>
    </row>
    <row r="15131" ht="14.25" customHeight="1">
      <c r="A15131" s="5"/>
      <c r="B15131" s="5"/>
      <c r="C15131" s="5" t="str">
        <f>IFERROR(__xludf.DUMMYFUNCTION("""COMPUTED_VALUE"""),"")</f>
        <v/>
      </c>
      <c r="D15131" s="5">
        <v>0.0</v>
      </c>
    </row>
    <row r="15132" ht="14.25" customHeight="1">
      <c r="A15132" s="5"/>
      <c r="B15132" s="5"/>
      <c r="C15132" s="5" t="str">
        <f>IFERROR(__xludf.DUMMYFUNCTION("""COMPUTED_VALUE"""),"")</f>
        <v/>
      </c>
      <c r="D15132" s="5">
        <v>0.0</v>
      </c>
    </row>
    <row r="15133" ht="14.25" customHeight="1">
      <c r="A15133" s="5"/>
      <c r="B15133" s="5"/>
      <c r="C15133" s="5" t="str">
        <f>IFERROR(__xludf.DUMMYFUNCTION("""COMPUTED_VALUE"""),"")</f>
        <v/>
      </c>
      <c r="D15133" s="5">
        <v>0.0</v>
      </c>
    </row>
    <row r="15134" ht="14.25" customHeight="1">
      <c r="A15134" s="5"/>
      <c r="B15134" s="5"/>
      <c r="C15134" s="5" t="str">
        <f>IFERROR(__xludf.DUMMYFUNCTION("""COMPUTED_VALUE"""),"")</f>
        <v/>
      </c>
      <c r="D15134" s="5">
        <v>0.0</v>
      </c>
    </row>
    <row r="15135" ht="14.25" customHeight="1">
      <c r="A15135" s="5"/>
      <c r="B15135" s="5"/>
      <c r="C15135" s="5" t="str">
        <f>IFERROR(__xludf.DUMMYFUNCTION("""COMPUTED_VALUE"""),"")</f>
        <v/>
      </c>
      <c r="D15135" s="5">
        <v>0.0</v>
      </c>
    </row>
    <row r="15136" ht="14.25" customHeight="1">
      <c r="A15136" s="5"/>
      <c r="B15136" s="5"/>
      <c r="C15136" s="5" t="str">
        <f>IFERROR(__xludf.DUMMYFUNCTION("""COMPUTED_VALUE"""),"")</f>
        <v/>
      </c>
      <c r="D15136" s="5">
        <v>0.0</v>
      </c>
    </row>
    <row r="15137" ht="14.25" customHeight="1">
      <c r="A15137" s="5"/>
      <c r="B15137" s="5"/>
      <c r="C15137" s="5" t="str">
        <f>IFERROR(__xludf.DUMMYFUNCTION("""COMPUTED_VALUE"""),"")</f>
        <v/>
      </c>
      <c r="D15137" s="5">
        <v>0.0</v>
      </c>
    </row>
    <row r="15138" ht="14.25" customHeight="1">
      <c r="A15138" s="5"/>
      <c r="B15138" s="5"/>
      <c r="C15138" s="5" t="str">
        <f>IFERROR(__xludf.DUMMYFUNCTION("""COMPUTED_VALUE"""),"")</f>
        <v/>
      </c>
      <c r="D15138" s="5">
        <v>0.0</v>
      </c>
    </row>
    <row r="15139" ht="14.25" customHeight="1">
      <c r="A15139" s="5"/>
      <c r="B15139" s="5"/>
      <c r="C15139" s="5" t="str">
        <f>IFERROR(__xludf.DUMMYFUNCTION("""COMPUTED_VALUE"""),"")</f>
        <v/>
      </c>
      <c r="D15139" s="5">
        <v>0.0</v>
      </c>
    </row>
    <row r="15140" ht="14.25" customHeight="1">
      <c r="A15140" s="5"/>
      <c r="B15140" s="5"/>
      <c r="C15140" s="5" t="str">
        <f>IFERROR(__xludf.DUMMYFUNCTION("""COMPUTED_VALUE"""),"")</f>
        <v/>
      </c>
      <c r="D15140" s="5">
        <v>0.0</v>
      </c>
    </row>
    <row r="15141" ht="14.25" customHeight="1">
      <c r="A15141" s="5"/>
      <c r="B15141" s="5"/>
      <c r="C15141" s="5" t="str">
        <f>IFERROR(__xludf.DUMMYFUNCTION("""COMPUTED_VALUE"""),"")</f>
        <v/>
      </c>
      <c r="D15141" s="5">
        <v>0.0</v>
      </c>
    </row>
    <row r="15142" ht="14.25" customHeight="1">
      <c r="A15142" s="5"/>
      <c r="B15142" s="5"/>
      <c r="C15142" s="5" t="str">
        <f>IFERROR(__xludf.DUMMYFUNCTION("""COMPUTED_VALUE"""),"")</f>
        <v/>
      </c>
      <c r="D15142" s="5">
        <v>0.0</v>
      </c>
    </row>
    <row r="15143" ht="14.25" customHeight="1">
      <c r="A15143" s="5"/>
      <c r="B15143" s="5"/>
      <c r="C15143" s="5" t="str">
        <f>IFERROR(__xludf.DUMMYFUNCTION("""COMPUTED_VALUE"""),"")</f>
        <v/>
      </c>
      <c r="D15143" s="5">
        <v>0.0</v>
      </c>
    </row>
    <row r="15144" ht="14.25" customHeight="1">
      <c r="A15144" s="5"/>
      <c r="B15144" s="5"/>
      <c r="C15144" s="5" t="str">
        <f>IFERROR(__xludf.DUMMYFUNCTION("""COMPUTED_VALUE"""),"")</f>
        <v/>
      </c>
      <c r="D15144" s="5">
        <v>0.0</v>
      </c>
    </row>
    <row r="15145" ht="14.25" customHeight="1">
      <c r="A15145" s="5"/>
      <c r="B15145" s="5"/>
      <c r="C15145" s="5" t="str">
        <f>IFERROR(__xludf.DUMMYFUNCTION("""COMPUTED_VALUE"""),"")</f>
        <v/>
      </c>
      <c r="D15145" s="5">
        <v>0.0</v>
      </c>
    </row>
    <row r="15146" ht="14.25" customHeight="1">
      <c r="A15146" s="5"/>
      <c r="B15146" s="5"/>
      <c r="C15146" s="5" t="str">
        <f>IFERROR(__xludf.DUMMYFUNCTION("""COMPUTED_VALUE"""),"")</f>
        <v/>
      </c>
      <c r="D15146" s="5">
        <v>0.0</v>
      </c>
    </row>
    <row r="15147" ht="14.25" customHeight="1">
      <c r="A15147" s="5"/>
      <c r="B15147" s="5"/>
      <c r="C15147" s="5" t="str">
        <f>IFERROR(__xludf.DUMMYFUNCTION("""COMPUTED_VALUE"""),"")</f>
        <v/>
      </c>
      <c r="D15147" s="5">
        <v>0.0</v>
      </c>
    </row>
    <row r="15148" ht="14.25" customHeight="1">
      <c r="A15148" s="5"/>
      <c r="B15148" s="5"/>
      <c r="C15148" s="5" t="str">
        <f>IFERROR(__xludf.DUMMYFUNCTION("""COMPUTED_VALUE"""),"")</f>
        <v/>
      </c>
      <c r="D15148" s="5">
        <v>0.0</v>
      </c>
    </row>
    <row r="15149" ht="14.25" customHeight="1">
      <c r="A15149" s="5"/>
      <c r="B15149" s="5"/>
      <c r="C15149" s="5" t="str">
        <f>IFERROR(__xludf.DUMMYFUNCTION("""COMPUTED_VALUE"""),"")</f>
        <v/>
      </c>
      <c r="D15149" s="5">
        <v>0.0</v>
      </c>
    </row>
    <row r="15150" ht="14.25" customHeight="1">
      <c r="A15150" s="5"/>
      <c r="B15150" s="5"/>
      <c r="C15150" s="5" t="str">
        <f>IFERROR(__xludf.DUMMYFUNCTION("""COMPUTED_VALUE"""),"")</f>
        <v/>
      </c>
      <c r="D15150" s="5">
        <v>0.0</v>
      </c>
    </row>
    <row r="15151" ht="14.25" customHeight="1">
      <c r="A15151" s="5"/>
      <c r="B15151" s="5"/>
      <c r="C15151" s="5" t="str">
        <f>IFERROR(__xludf.DUMMYFUNCTION("""COMPUTED_VALUE"""),"")</f>
        <v/>
      </c>
      <c r="D15151" s="5">
        <v>0.0</v>
      </c>
    </row>
    <row r="15152" ht="14.25" customHeight="1">
      <c r="A15152" s="5"/>
      <c r="B15152" s="5"/>
      <c r="C15152" s="5" t="str">
        <f>IFERROR(__xludf.DUMMYFUNCTION("""COMPUTED_VALUE"""),"")</f>
        <v/>
      </c>
      <c r="D15152" s="5">
        <v>0.0</v>
      </c>
    </row>
    <row r="15153" ht="14.25" customHeight="1">
      <c r="A15153" s="5"/>
      <c r="B15153" s="5"/>
      <c r="C15153" s="5" t="str">
        <f>IFERROR(__xludf.DUMMYFUNCTION("""COMPUTED_VALUE"""),"")</f>
        <v/>
      </c>
      <c r="D15153" s="5">
        <v>0.0</v>
      </c>
    </row>
    <row r="15154" ht="14.25" customHeight="1">
      <c r="A15154" s="5"/>
      <c r="B15154" s="5"/>
      <c r="C15154" s="5" t="str">
        <f>IFERROR(__xludf.DUMMYFUNCTION("""COMPUTED_VALUE"""),"")</f>
        <v/>
      </c>
      <c r="D15154" s="5">
        <v>0.0</v>
      </c>
    </row>
    <row r="15155" ht="14.25" customHeight="1">
      <c r="A15155" s="5"/>
      <c r="B15155" s="5"/>
      <c r="C15155" s="5" t="str">
        <f>IFERROR(__xludf.DUMMYFUNCTION("""COMPUTED_VALUE"""),"")</f>
        <v/>
      </c>
      <c r="D15155" s="5">
        <v>0.0</v>
      </c>
    </row>
    <row r="15156" ht="14.25" customHeight="1">
      <c r="A15156" s="5"/>
      <c r="B15156" s="5"/>
      <c r="C15156" s="5" t="str">
        <f>IFERROR(__xludf.DUMMYFUNCTION("""COMPUTED_VALUE"""),"")</f>
        <v/>
      </c>
      <c r="D15156" s="5">
        <v>0.0</v>
      </c>
    </row>
    <row r="15157" ht="14.25" customHeight="1">
      <c r="A15157" s="5"/>
      <c r="B15157" s="5"/>
      <c r="C15157" s="5" t="str">
        <f>IFERROR(__xludf.DUMMYFUNCTION("""COMPUTED_VALUE"""),"")</f>
        <v/>
      </c>
      <c r="D15157" s="5">
        <v>0.0</v>
      </c>
    </row>
    <row r="15158" ht="14.25" customHeight="1">
      <c r="A15158" s="5"/>
      <c r="B15158" s="5"/>
      <c r="C15158" s="5" t="str">
        <f>IFERROR(__xludf.DUMMYFUNCTION("""COMPUTED_VALUE"""),"")</f>
        <v/>
      </c>
      <c r="D15158" s="5">
        <v>0.0</v>
      </c>
    </row>
    <row r="15159" ht="14.25" customHeight="1">
      <c r="A15159" s="5"/>
      <c r="B15159" s="5"/>
      <c r="C15159" s="5" t="str">
        <f>IFERROR(__xludf.DUMMYFUNCTION("""COMPUTED_VALUE"""),"")</f>
        <v/>
      </c>
      <c r="D15159" s="5">
        <v>0.0</v>
      </c>
    </row>
    <row r="15160" ht="14.25" customHeight="1">
      <c r="A15160" s="5"/>
      <c r="B15160" s="5"/>
      <c r="C15160" s="5" t="str">
        <f>IFERROR(__xludf.DUMMYFUNCTION("""COMPUTED_VALUE"""),"")</f>
        <v/>
      </c>
      <c r="D15160" s="5">
        <v>0.0</v>
      </c>
    </row>
    <row r="15161" ht="14.25" customHeight="1">
      <c r="A15161" s="5"/>
      <c r="B15161" s="5"/>
      <c r="C15161" s="5" t="str">
        <f>IFERROR(__xludf.DUMMYFUNCTION("""COMPUTED_VALUE"""),"")</f>
        <v/>
      </c>
      <c r="D15161" s="5">
        <v>0.0</v>
      </c>
    </row>
    <row r="15162" ht="14.25" customHeight="1">
      <c r="A15162" s="5"/>
      <c r="B15162" s="5"/>
      <c r="C15162" s="5" t="str">
        <f>IFERROR(__xludf.DUMMYFUNCTION("""COMPUTED_VALUE"""),"")</f>
        <v/>
      </c>
      <c r="D15162" s="5">
        <v>0.0</v>
      </c>
    </row>
    <row r="15163" ht="14.25" customHeight="1">
      <c r="A15163" s="5"/>
      <c r="B15163" s="5"/>
      <c r="C15163" s="5" t="str">
        <f>IFERROR(__xludf.DUMMYFUNCTION("""COMPUTED_VALUE"""),"")</f>
        <v/>
      </c>
      <c r="D15163" s="5">
        <v>0.0</v>
      </c>
    </row>
    <row r="15164" ht="14.25" customHeight="1">
      <c r="A15164" s="5"/>
      <c r="B15164" s="5"/>
      <c r="C15164" s="5" t="str">
        <f>IFERROR(__xludf.DUMMYFUNCTION("""COMPUTED_VALUE"""),"")</f>
        <v/>
      </c>
      <c r="D15164" s="5">
        <v>0.0</v>
      </c>
    </row>
    <row r="15165" ht="14.25" customHeight="1">
      <c r="A15165" s="5"/>
      <c r="B15165" s="5"/>
      <c r="C15165" s="5" t="str">
        <f>IFERROR(__xludf.DUMMYFUNCTION("""COMPUTED_VALUE"""),"")</f>
        <v/>
      </c>
      <c r="D15165" s="5">
        <v>0.0</v>
      </c>
    </row>
    <row r="15166" ht="14.25" customHeight="1">
      <c r="A15166" s="5"/>
      <c r="B15166" s="5"/>
      <c r="C15166" s="5" t="str">
        <f>IFERROR(__xludf.DUMMYFUNCTION("""COMPUTED_VALUE"""),"")</f>
        <v/>
      </c>
      <c r="D15166" s="5">
        <v>0.0</v>
      </c>
    </row>
    <row r="15167" ht="14.25" customHeight="1">
      <c r="A15167" s="5"/>
      <c r="B15167" s="5"/>
      <c r="C15167" s="5" t="str">
        <f>IFERROR(__xludf.DUMMYFUNCTION("""COMPUTED_VALUE"""),"")</f>
        <v/>
      </c>
      <c r="D15167" s="5">
        <v>0.0</v>
      </c>
    </row>
    <row r="15168" ht="14.25" customHeight="1">
      <c r="A15168" s="5"/>
      <c r="B15168" s="5"/>
      <c r="C15168" s="5" t="str">
        <f>IFERROR(__xludf.DUMMYFUNCTION("""COMPUTED_VALUE"""),"")</f>
        <v/>
      </c>
      <c r="D15168" s="5">
        <v>0.0</v>
      </c>
    </row>
    <row r="15169" ht="14.25" customHeight="1">
      <c r="A15169" s="5"/>
      <c r="B15169" s="5"/>
      <c r="C15169" s="5" t="str">
        <f>IFERROR(__xludf.DUMMYFUNCTION("""COMPUTED_VALUE"""),"")</f>
        <v/>
      </c>
      <c r="D15169" s="5">
        <v>0.0</v>
      </c>
    </row>
    <row r="15170" ht="14.25" customHeight="1">
      <c r="A15170" s="5"/>
      <c r="B15170" s="5"/>
      <c r="C15170" s="5" t="str">
        <f>IFERROR(__xludf.DUMMYFUNCTION("""COMPUTED_VALUE"""),"")</f>
        <v/>
      </c>
      <c r="D15170" s="5">
        <v>0.0</v>
      </c>
    </row>
    <row r="15171" ht="14.25" customHeight="1">
      <c r="A15171" s="5"/>
      <c r="B15171" s="5"/>
      <c r="C15171" s="5" t="str">
        <f>IFERROR(__xludf.DUMMYFUNCTION("""COMPUTED_VALUE"""),"")</f>
        <v/>
      </c>
      <c r="D15171" s="5">
        <v>0.0</v>
      </c>
    </row>
    <row r="15172" ht="14.25" customHeight="1">
      <c r="A15172" s="5"/>
      <c r="B15172" s="5"/>
      <c r="C15172" s="5" t="str">
        <f>IFERROR(__xludf.DUMMYFUNCTION("""COMPUTED_VALUE"""),"")</f>
        <v/>
      </c>
      <c r="D15172" s="5">
        <v>0.0</v>
      </c>
    </row>
    <row r="15173" ht="14.25" customHeight="1">
      <c r="A15173" s="5"/>
      <c r="B15173" s="5"/>
      <c r="C15173" s="5" t="str">
        <f>IFERROR(__xludf.DUMMYFUNCTION("""COMPUTED_VALUE"""),"")</f>
        <v/>
      </c>
      <c r="D15173" s="5">
        <v>0.0</v>
      </c>
    </row>
    <row r="15174" ht="14.25" customHeight="1">
      <c r="A15174" s="5"/>
      <c r="B15174" s="5"/>
      <c r="C15174" s="5" t="str">
        <f>IFERROR(__xludf.DUMMYFUNCTION("""COMPUTED_VALUE"""),"")</f>
        <v/>
      </c>
      <c r="D15174" s="5">
        <v>0.0</v>
      </c>
    </row>
    <row r="15175" ht="14.25" customHeight="1">
      <c r="A15175" s="5"/>
      <c r="B15175" s="5"/>
      <c r="C15175" s="5" t="str">
        <f>IFERROR(__xludf.DUMMYFUNCTION("""COMPUTED_VALUE"""),"")</f>
        <v/>
      </c>
      <c r="D15175" s="5">
        <v>0.0</v>
      </c>
    </row>
    <row r="15176" ht="14.25" customHeight="1">
      <c r="A15176" s="5"/>
      <c r="B15176" s="5"/>
      <c r="C15176" s="5" t="str">
        <f>IFERROR(__xludf.DUMMYFUNCTION("""COMPUTED_VALUE"""),"")</f>
        <v/>
      </c>
      <c r="D15176" s="5">
        <v>0.0</v>
      </c>
    </row>
    <row r="15177" ht="14.25" customHeight="1">
      <c r="A15177" s="5"/>
      <c r="B15177" s="5"/>
      <c r="C15177" s="5" t="str">
        <f>IFERROR(__xludf.DUMMYFUNCTION("""COMPUTED_VALUE"""),"")</f>
        <v/>
      </c>
      <c r="D15177" s="5">
        <v>0.0</v>
      </c>
    </row>
    <row r="15178" ht="14.25" customHeight="1">
      <c r="A15178" s="5"/>
      <c r="B15178" s="5"/>
      <c r="C15178" s="5" t="str">
        <f>IFERROR(__xludf.DUMMYFUNCTION("""COMPUTED_VALUE"""),"")</f>
        <v/>
      </c>
      <c r="D15178" s="5">
        <v>0.0</v>
      </c>
    </row>
    <row r="15179" ht="14.25" customHeight="1">
      <c r="A15179" s="5"/>
      <c r="B15179" s="5"/>
      <c r="C15179" s="5" t="str">
        <f>IFERROR(__xludf.DUMMYFUNCTION("""COMPUTED_VALUE"""),"")</f>
        <v/>
      </c>
      <c r="D15179" s="5">
        <v>0.0</v>
      </c>
    </row>
    <row r="15180" ht="14.25" customHeight="1">
      <c r="A15180" s="5"/>
      <c r="B15180" s="5"/>
      <c r="C15180" s="5" t="str">
        <f>IFERROR(__xludf.DUMMYFUNCTION("""COMPUTED_VALUE"""),"")</f>
        <v/>
      </c>
      <c r="D15180" s="5">
        <v>0.0</v>
      </c>
    </row>
    <row r="15181" ht="14.25" customHeight="1">
      <c r="A15181" s="5"/>
      <c r="B15181" s="5"/>
      <c r="C15181" s="5" t="str">
        <f>IFERROR(__xludf.DUMMYFUNCTION("""COMPUTED_VALUE"""),"")</f>
        <v/>
      </c>
      <c r="D15181" s="5">
        <v>0.0</v>
      </c>
    </row>
    <row r="15182" ht="14.25" customHeight="1">
      <c r="A15182" s="5"/>
      <c r="B15182" s="5"/>
      <c r="C15182" s="5" t="str">
        <f>IFERROR(__xludf.DUMMYFUNCTION("""COMPUTED_VALUE"""),"")</f>
        <v/>
      </c>
      <c r="D15182" s="5">
        <v>0.0</v>
      </c>
    </row>
    <row r="15183" ht="14.25" customHeight="1">
      <c r="A15183" s="5"/>
      <c r="B15183" s="5"/>
      <c r="C15183" s="5" t="str">
        <f>IFERROR(__xludf.DUMMYFUNCTION("""COMPUTED_VALUE"""),"")</f>
        <v/>
      </c>
      <c r="D15183" s="5">
        <v>0.0</v>
      </c>
    </row>
    <row r="15184" ht="14.25" customHeight="1">
      <c r="A15184" s="5"/>
      <c r="B15184" s="5"/>
      <c r="C15184" s="5" t="str">
        <f>IFERROR(__xludf.DUMMYFUNCTION("""COMPUTED_VALUE"""),"")</f>
        <v/>
      </c>
      <c r="D15184" s="5">
        <v>0.0</v>
      </c>
    </row>
    <row r="15185" ht="14.25" customHeight="1">
      <c r="A15185" s="5"/>
      <c r="B15185" s="5"/>
      <c r="C15185" s="5" t="str">
        <f>IFERROR(__xludf.DUMMYFUNCTION("""COMPUTED_VALUE"""),"")</f>
        <v/>
      </c>
      <c r="D15185" s="5">
        <v>0.0</v>
      </c>
    </row>
    <row r="15186" ht="14.25" customHeight="1">
      <c r="A15186" s="5"/>
      <c r="B15186" s="5"/>
      <c r="C15186" s="5" t="str">
        <f>IFERROR(__xludf.DUMMYFUNCTION("""COMPUTED_VALUE"""),"")</f>
        <v/>
      </c>
      <c r="D15186" s="5">
        <v>0.0</v>
      </c>
    </row>
    <row r="15187" ht="14.25" customHeight="1">
      <c r="A15187" s="5"/>
      <c r="B15187" s="5"/>
      <c r="C15187" s="5" t="str">
        <f>IFERROR(__xludf.DUMMYFUNCTION("""COMPUTED_VALUE"""),"")</f>
        <v/>
      </c>
      <c r="D15187" s="5">
        <v>0.0</v>
      </c>
    </row>
    <row r="15188" ht="14.25" customHeight="1">
      <c r="A15188" s="5"/>
      <c r="B15188" s="5"/>
      <c r="C15188" s="5" t="str">
        <f>IFERROR(__xludf.DUMMYFUNCTION("""COMPUTED_VALUE"""),"")</f>
        <v/>
      </c>
      <c r="D15188" s="5">
        <v>0.0</v>
      </c>
    </row>
    <row r="15189" ht="14.25" customHeight="1">
      <c r="A15189" s="5"/>
      <c r="B15189" s="5"/>
      <c r="C15189" s="5" t="str">
        <f>IFERROR(__xludf.DUMMYFUNCTION("""COMPUTED_VALUE"""),"")</f>
        <v/>
      </c>
      <c r="D15189" s="5">
        <v>0.0</v>
      </c>
    </row>
    <row r="15190" ht="14.25" customHeight="1">
      <c r="A15190" s="5"/>
      <c r="B15190" s="5"/>
      <c r="C15190" s="5" t="str">
        <f>IFERROR(__xludf.DUMMYFUNCTION("""COMPUTED_VALUE"""),"")</f>
        <v/>
      </c>
      <c r="D15190" s="5">
        <v>0.0</v>
      </c>
    </row>
    <row r="15191" ht="14.25" customHeight="1">
      <c r="A15191" s="5"/>
      <c r="B15191" s="5"/>
      <c r="C15191" s="5" t="str">
        <f>IFERROR(__xludf.DUMMYFUNCTION("""COMPUTED_VALUE"""),"")</f>
        <v/>
      </c>
      <c r="D15191" s="5">
        <v>0.0</v>
      </c>
    </row>
    <row r="15192" ht="14.25" customHeight="1">
      <c r="A15192" s="5"/>
      <c r="B15192" s="5"/>
      <c r="C15192" s="5" t="str">
        <f>IFERROR(__xludf.DUMMYFUNCTION("""COMPUTED_VALUE"""),"")</f>
        <v/>
      </c>
      <c r="D15192" s="5">
        <v>0.0</v>
      </c>
    </row>
    <row r="15193" ht="14.25" customHeight="1">
      <c r="A15193" s="5"/>
      <c r="B15193" s="5"/>
      <c r="C15193" s="5" t="str">
        <f>IFERROR(__xludf.DUMMYFUNCTION("""COMPUTED_VALUE"""),"")</f>
        <v/>
      </c>
      <c r="D15193" s="5">
        <v>0.0</v>
      </c>
    </row>
    <row r="15194" ht="14.25" customHeight="1">
      <c r="A15194" s="5"/>
      <c r="B15194" s="5"/>
      <c r="C15194" s="5" t="str">
        <f>IFERROR(__xludf.DUMMYFUNCTION("""COMPUTED_VALUE"""),"")</f>
        <v/>
      </c>
      <c r="D15194" s="5">
        <v>0.0</v>
      </c>
    </row>
    <row r="15195" ht="14.25" customHeight="1">
      <c r="A15195" s="5"/>
      <c r="B15195" s="5"/>
      <c r="C15195" s="5" t="str">
        <f>IFERROR(__xludf.DUMMYFUNCTION("""COMPUTED_VALUE"""),"")</f>
        <v/>
      </c>
      <c r="D15195" s="5">
        <v>0.0</v>
      </c>
    </row>
    <row r="15196" ht="14.25" customHeight="1">
      <c r="A15196" s="5"/>
      <c r="B15196" s="5"/>
      <c r="C15196" s="5" t="str">
        <f>IFERROR(__xludf.DUMMYFUNCTION("""COMPUTED_VALUE"""),"")</f>
        <v/>
      </c>
      <c r="D15196" s="5">
        <v>0.0</v>
      </c>
    </row>
    <row r="15197" ht="14.25" customHeight="1">
      <c r="A15197" s="5"/>
      <c r="B15197" s="5"/>
      <c r="C15197" s="5" t="str">
        <f>IFERROR(__xludf.DUMMYFUNCTION("""COMPUTED_VALUE"""),"")</f>
        <v/>
      </c>
      <c r="D15197" s="5">
        <v>0.0</v>
      </c>
    </row>
    <row r="15198" ht="14.25" customHeight="1">
      <c r="A15198" s="5"/>
      <c r="B15198" s="5"/>
      <c r="C15198" s="5" t="str">
        <f>IFERROR(__xludf.DUMMYFUNCTION("""COMPUTED_VALUE"""),"")</f>
        <v/>
      </c>
      <c r="D15198" s="5">
        <v>0.0</v>
      </c>
    </row>
    <row r="15199" ht="14.25" customHeight="1">
      <c r="A15199" s="5"/>
      <c r="B15199" s="5"/>
      <c r="C15199" s="5" t="str">
        <f>IFERROR(__xludf.DUMMYFUNCTION("""COMPUTED_VALUE"""),"")</f>
        <v/>
      </c>
      <c r="D15199" s="5">
        <v>0.0</v>
      </c>
    </row>
    <row r="15200" ht="14.25" customHeight="1">
      <c r="A15200" s="5"/>
      <c r="B15200" s="5"/>
      <c r="C15200" s="5" t="str">
        <f>IFERROR(__xludf.DUMMYFUNCTION("""COMPUTED_VALUE"""),"")</f>
        <v/>
      </c>
      <c r="D15200" s="5">
        <v>0.0</v>
      </c>
    </row>
    <row r="15201" ht="14.25" customHeight="1">
      <c r="A15201" s="5"/>
      <c r="B15201" s="5"/>
      <c r="C15201" s="5" t="str">
        <f>IFERROR(__xludf.DUMMYFUNCTION("""COMPUTED_VALUE"""),"")</f>
        <v/>
      </c>
      <c r="D15201" s="5">
        <v>0.0</v>
      </c>
    </row>
    <row r="15202" ht="14.25" customHeight="1">
      <c r="A15202" s="5"/>
      <c r="B15202" s="5"/>
      <c r="C15202" s="5" t="str">
        <f>IFERROR(__xludf.DUMMYFUNCTION("""COMPUTED_VALUE"""),"")</f>
        <v/>
      </c>
      <c r="D15202" s="5">
        <v>0.0</v>
      </c>
    </row>
    <row r="15203" ht="14.25" customHeight="1">
      <c r="A15203" s="5"/>
      <c r="B15203" s="5"/>
      <c r="C15203" s="5" t="str">
        <f>IFERROR(__xludf.DUMMYFUNCTION("""COMPUTED_VALUE"""),"")</f>
        <v/>
      </c>
      <c r="D15203" s="5">
        <v>0.0</v>
      </c>
    </row>
    <row r="15204" ht="14.25" customHeight="1">
      <c r="A15204" s="5"/>
      <c r="B15204" s="5"/>
      <c r="C15204" s="5" t="str">
        <f>IFERROR(__xludf.DUMMYFUNCTION("""COMPUTED_VALUE"""),"")</f>
        <v/>
      </c>
      <c r="D15204" s="5">
        <v>0.0</v>
      </c>
    </row>
    <row r="15205" ht="14.25" customHeight="1">
      <c r="A15205" s="5"/>
      <c r="B15205" s="5"/>
      <c r="C15205" s="5" t="str">
        <f>IFERROR(__xludf.DUMMYFUNCTION("""COMPUTED_VALUE"""),"")</f>
        <v/>
      </c>
      <c r="D15205" s="5">
        <v>0.0</v>
      </c>
    </row>
    <row r="15206" ht="14.25" customHeight="1">
      <c r="A15206" s="5"/>
      <c r="B15206" s="5"/>
      <c r="C15206" s="5" t="str">
        <f>IFERROR(__xludf.DUMMYFUNCTION("""COMPUTED_VALUE"""),"")</f>
        <v/>
      </c>
      <c r="D15206" s="5">
        <v>0.0</v>
      </c>
    </row>
    <row r="15207" ht="14.25" customHeight="1">
      <c r="A15207" s="5"/>
      <c r="B15207" s="5"/>
      <c r="C15207" s="5" t="str">
        <f>IFERROR(__xludf.DUMMYFUNCTION("""COMPUTED_VALUE"""),"")</f>
        <v/>
      </c>
      <c r="D15207" s="5">
        <v>0.0</v>
      </c>
    </row>
    <row r="15208" ht="14.25" customHeight="1">
      <c r="A15208" s="5"/>
      <c r="B15208" s="5"/>
      <c r="C15208" s="5" t="str">
        <f>IFERROR(__xludf.DUMMYFUNCTION("""COMPUTED_VALUE"""),"")</f>
        <v/>
      </c>
      <c r="D15208" s="5">
        <v>0.0</v>
      </c>
    </row>
    <row r="15209" ht="14.25" customHeight="1">
      <c r="A15209" s="5"/>
      <c r="B15209" s="5"/>
      <c r="C15209" s="5" t="str">
        <f>IFERROR(__xludf.DUMMYFUNCTION("""COMPUTED_VALUE"""),"")</f>
        <v/>
      </c>
      <c r="D15209" s="5">
        <v>0.0</v>
      </c>
    </row>
    <row r="15210" ht="14.25" customHeight="1">
      <c r="A15210" s="5"/>
      <c r="B15210" s="5"/>
      <c r="C15210" s="5" t="str">
        <f>IFERROR(__xludf.DUMMYFUNCTION("""COMPUTED_VALUE"""),"")</f>
        <v/>
      </c>
      <c r="D15210" s="5">
        <v>0.0</v>
      </c>
    </row>
    <row r="15211" ht="14.25" customHeight="1">
      <c r="A15211" s="5"/>
      <c r="B15211" s="5"/>
      <c r="C15211" s="5" t="str">
        <f>IFERROR(__xludf.DUMMYFUNCTION("""COMPUTED_VALUE"""),"")</f>
        <v/>
      </c>
      <c r="D15211" s="5">
        <v>0.0</v>
      </c>
    </row>
    <row r="15212" ht="14.25" customHeight="1">
      <c r="A15212" s="5"/>
      <c r="B15212" s="5"/>
      <c r="C15212" s="5" t="str">
        <f>IFERROR(__xludf.DUMMYFUNCTION("""COMPUTED_VALUE"""),"")</f>
        <v/>
      </c>
      <c r="D15212" s="5">
        <v>0.0</v>
      </c>
    </row>
    <row r="15213" ht="14.25" customHeight="1">
      <c r="A15213" s="5"/>
      <c r="B15213" s="5"/>
      <c r="C15213" s="5" t="str">
        <f>IFERROR(__xludf.DUMMYFUNCTION("""COMPUTED_VALUE"""),"")</f>
        <v/>
      </c>
      <c r="D15213" s="5">
        <v>0.0</v>
      </c>
    </row>
    <row r="15214" ht="14.25" customHeight="1">
      <c r="A15214" s="5"/>
      <c r="B15214" s="5"/>
      <c r="C15214" s="5" t="str">
        <f>IFERROR(__xludf.DUMMYFUNCTION("""COMPUTED_VALUE"""),"")</f>
        <v/>
      </c>
      <c r="D15214" s="5">
        <v>0.0</v>
      </c>
    </row>
    <row r="15215" ht="14.25" customHeight="1">
      <c r="A15215" s="5"/>
      <c r="B15215" s="5"/>
      <c r="C15215" s="5" t="str">
        <f>IFERROR(__xludf.DUMMYFUNCTION("""COMPUTED_VALUE"""),"")</f>
        <v/>
      </c>
      <c r="D15215" s="5">
        <v>0.0</v>
      </c>
    </row>
    <row r="15216" ht="14.25" customHeight="1">
      <c r="A15216" s="5"/>
      <c r="B15216" s="5"/>
      <c r="C15216" s="5" t="str">
        <f>IFERROR(__xludf.DUMMYFUNCTION("""COMPUTED_VALUE"""),"")</f>
        <v/>
      </c>
      <c r="D15216" s="5">
        <v>0.0</v>
      </c>
    </row>
    <row r="15217" ht="14.25" customHeight="1">
      <c r="A15217" s="5"/>
      <c r="B15217" s="5"/>
      <c r="C15217" s="5" t="str">
        <f>IFERROR(__xludf.DUMMYFUNCTION("""COMPUTED_VALUE"""),"")</f>
        <v/>
      </c>
      <c r="D15217" s="5">
        <v>0.0</v>
      </c>
    </row>
    <row r="15218" ht="14.25" customHeight="1">
      <c r="A15218" s="5"/>
      <c r="B15218" s="5"/>
      <c r="C15218" s="5" t="str">
        <f>IFERROR(__xludf.DUMMYFUNCTION("""COMPUTED_VALUE"""),"")</f>
        <v/>
      </c>
      <c r="D15218" s="5">
        <v>0.0</v>
      </c>
    </row>
    <row r="15219" ht="14.25" customHeight="1">
      <c r="A15219" s="5"/>
      <c r="B15219" s="5"/>
      <c r="C15219" s="5" t="str">
        <f>IFERROR(__xludf.DUMMYFUNCTION("""COMPUTED_VALUE"""),"")</f>
        <v/>
      </c>
      <c r="D15219" s="5">
        <v>0.0</v>
      </c>
    </row>
    <row r="15220" ht="14.25" customHeight="1">
      <c r="A15220" s="5"/>
      <c r="B15220" s="5"/>
      <c r="C15220" s="5" t="str">
        <f>IFERROR(__xludf.DUMMYFUNCTION("""COMPUTED_VALUE"""),"")</f>
        <v/>
      </c>
      <c r="D15220" s="5">
        <v>0.0</v>
      </c>
    </row>
    <row r="15221" ht="14.25" customHeight="1">
      <c r="A15221" s="5"/>
      <c r="B15221" s="5"/>
      <c r="C15221" s="5" t="str">
        <f>IFERROR(__xludf.DUMMYFUNCTION("""COMPUTED_VALUE"""),"")</f>
        <v/>
      </c>
      <c r="D15221" s="5">
        <v>0.0</v>
      </c>
    </row>
    <row r="15222" ht="14.25" customHeight="1">
      <c r="A15222" s="5"/>
      <c r="B15222" s="5"/>
      <c r="C15222" s="5" t="str">
        <f>IFERROR(__xludf.DUMMYFUNCTION("""COMPUTED_VALUE"""),"")</f>
        <v/>
      </c>
      <c r="D15222" s="5">
        <v>0.0</v>
      </c>
    </row>
    <row r="15223" ht="14.25" customHeight="1">
      <c r="A15223" s="5"/>
      <c r="B15223" s="5"/>
      <c r="C15223" s="5" t="str">
        <f>IFERROR(__xludf.DUMMYFUNCTION("""COMPUTED_VALUE"""),"")</f>
        <v/>
      </c>
      <c r="D15223" s="5">
        <v>0.0</v>
      </c>
    </row>
    <row r="15224" ht="14.25" customHeight="1">
      <c r="A15224" s="5"/>
      <c r="B15224" s="5"/>
      <c r="C15224" s="5" t="str">
        <f>IFERROR(__xludf.DUMMYFUNCTION("""COMPUTED_VALUE"""),"")</f>
        <v/>
      </c>
      <c r="D15224" s="5">
        <v>0.0</v>
      </c>
    </row>
    <row r="15225" ht="14.25" customHeight="1">
      <c r="A15225" s="5"/>
      <c r="B15225" s="5"/>
      <c r="C15225" s="5" t="str">
        <f>IFERROR(__xludf.DUMMYFUNCTION("""COMPUTED_VALUE"""),"")</f>
        <v/>
      </c>
      <c r="D15225" s="5">
        <v>0.0</v>
      </c>
    </row>
    <row r="15226" ht="14.25" customHeight="1">
      <c r="A15226" s="5"/>
      <c r="B15226" s="5"/>
      <c r="C15226" s="5" t="str">
        <f>IFERROR(__xludf.DUMMYFUNCTION("""COMPUTED_VALUE"""),"")</f>
        <v/>
      </c>
      <c r="D15226" s="5">
        <v>0.0</v>
      </c>
    </row>
    <row r="15227" ht="14.25" customHeight="1">
      <c r="A15227" s="5"/>
      <c r="B15227" s="5"/>
      <c r="C15227" s="5" t="str">
        <f>IFERROR(__xludf.DUMMYFUNCTION("""COMPUTED_VALUE"""),"")</f>
        <v/>
      </c>
      <c r="D15227" s="5">
        <v>0.0</v>
      </c>
    </row>
    <row r="15228" ht="14.25" customHeight="1">
      <c r="A15228" s="5"/>
      <c r="B15228" s="5"/>
      <c r="C15228" s="5" t="str">
        <f>IFERROR(__xludf.DUMMYFUNCTION("""COMPUTED_VALUE"""),"")</f>
        <v/>
      </c>
      <c r="D15228" s="5">
        <v>0.0</v>
      </c>
    </row>
    <row r="15229" ht="14.25" customHeight="1">
      <c r="A15229" s="5"/>
      <c r="B15229" s="5"/>
      <c r="C15229" s="5" t="str">
        <f>IFERROR(__xludf.DUMMYFUNCTION("""COMPUTED_VALUE"""),"")</f>
        <v/>
      </c>
      <c r="D15229" s="5">
        <v>0.0</v>
      </c>
    </row>
    <row r="15230" ht="14.25" customHeight="1">
      <c r="A15230" s="5"/>
      <c r="B15230" s="5"/>
      <c r="C15230" s="5" t="str">
        <f>IFERROR(__xludf.DUMMYFUNCTION("""COMPUTED_VALUE"""),"")</f>
        <v/>
      </c>
      <c r="D15230" s="5">
        <v>0.0</v>
      </c>
    </row>
    <row r="15231" ht="14.25" customHeight="1">
      <c r="A15231" s="5"/>
      <c r="B15231" s="5"/>
      <c r="C15231" s="5" t="str">
        <f>IFERROR(__xludf.DUMMYFUNCTION("""COMPUTED_VALUE"""),"")</f>
        <v/>
      </c>
      <c r="D15231" s="5">
        <v>0.0</v>
      </c>
    </row>
    <row r="15232" ht="14.25" customHeight="1">
      <c r="A15232" s="5"/>
      <c r="B15232" s="5"/>
      <c r="C15232" s="5" t="str">
        <f>IFERROR(__xludf.DUMMYFUNCTION("""COMPUTED_VALUE"""),"")</f>
        <v/>
      </c>
      <c r="D15232" s="5">
        <v>0.0</v>
      </c>
    </row>
    <row r="15233" ht="14.25" customHeight="1">
      <c r="A15233" s="5"/>
      <c r="B15233" s="5"/>
      <c r="C15233" s="5" t="str">
        <f>IFERROR(__xludf.DUMMYFUNCTION("""COMPUTED_VALUE"""),"")</f>
        <v/>
      </c>
      <c r="D15233" s="5">
        <v>0.0</v>
      </c>
    </row>
    <row r="15234" ht="14.25" customHeight="1">
      <c r="A15234" s="5"/>
      <c r="B15234" s="5"/>
      <c r="C15234" s="5" t="str">
        <f>IFERROR(__xludf.DUMMYFUNCTION("""COMPUTED_VALUE"""),"")</f>
        <v/>
      </c>
      <c r="D15234" s="5">
        <v>0.0</v>
      </c>
    </row>
    <row r="15235" ht="14.25" customHeight="1">
      <c r="A15235" s="5"/>
      <c r="B15235" s="5"/>
      <c r="C15235" s="5" t="str">
        <f>IFERROR(__xludf.DUMMYFUNCTION("""COMPUTED_VALUE"""),"")</f>
        <v/>
      </c>
      <c r="D15235" s="5">
        <v>0.0</v>
      </c>
    </row>
    <row r="15236" ht="14.25" customHeight="1">
      <c r="A15236" s="5"/>
      <c r="B15236" s="5"/>
      <c r="C15236" s="5" t="str">
        <f>IFERROR(__xludf.DUMMYFUNCTION("""COMPUTED_VALUE"""),"")</f>
        <v/>
      </c>
      <c r="D15236" s="5">
        <v>0.0</v>
      </c>
    </row>
    <row r="15237" ht="14.25" customHeight="1">
      <c r="A15237" s="5"/>
      <c r="B15237" s="5"/>
      <c r="C15237" s="5" t="str">
        <f>IFERROR(__xludf.DUMMYFUNCTION("""COMPUTED_VALUE"""),"")</f>
        <v/>
      </c>
      <c r="D15237" s="5">
        <v>0.0</v>
      </c>
    </row>
    <row r="15238" ht="14.25" customHeight="1">
      <c r="A15238" s="5"/>
      <c r="B15238" s="5"/>
      <c r="C15238" s="5" t="str">
        <f>IFERROR(__xludf.DUMMYFUNCTION("""COMPUTED_VALUE"""),"")</f>
        <v/>
      </c>
      <c r="D15238" s="5">
        <v>0.0</v>
      </c>
    </row>
    <row r="15239" ht="14.25" customHeight="1">
      <c r="A15239" s="5"/>
      <c r="B15239" s="5"/>
      <c r="C15239" s="5" t="str">
        <f>IFERROR(__xludf.DUMMYFUNCTION("""COMPUTED_VALUE"""),"")</f>
        <v/>
      </c>
      <c r="D15239" s="5">
        <v>0.0</v>
      </c>
    </row>
    <row r="15240" ht="14.25" customHeight="1">
      <c r="A15240" s="5"/>
      <c r="B15240" s="5"/>
      <c r="C15240" s="5" t="str">
        <f>IFERROR(__xludf.DUMMYFUNCTION("""COMPUTED_VALUE"""),"")</f>
        <v/>
      </c>
      <c r="D15240" s="5">
        <v>0.0</v>
      </c>
    </row>
    <row r="15241" ht="14.25" customHeight="1">
      <c r="A15241" s="5"/>
      <c r="B15241" s="5"/>
      <c r="C15241" s="5" t="str">
        <f>IFERROR(__xludf.DUMMYFUNCTION("""COMPUTED_VALUE"""),"")</f>
        <v/>
      </c>
      <c r="D15241" s="5">
        <v>0.0</v>
      </c>
    </row>
    <row r="15242" ht="14.25" customHeight="1">
      <c r="A15242" s="5"/>
      <c r="B15242" s="5"/>
      <c r="C15242" s="5" t="str">
        <f>IFERROR(__xludf.DUMMYFUNCTION("""COMPUTED_VALUE"""),"")</f>
        <v/>
      </c>
      <c r="D15242" s="5">
        <v>0.0</v>
      </c>
    </row>
    <row r="15243" ht="14.25" customHeight="1">
      <c r="A15243" s="5"/>
      <c r="B15243" s="5"/>
      <c r="C15243" s="5" t="str">
        <f>IFERROR(__xludf.DUMMYFUNCTION("""COMPUTED_VALUE"""),"")</f>
        <v/>
      </c>
      <c r="D15243" s="5">
        <v>0.0</v>
      </c>
    </row>
    <row r="15244" ht="14.25" customHeight="1">
      <c r="A15244" s="5"/>
      <c r="B15244" s="5"/>
      <c r="C15244" s="5" t="str">
        <f>IFERROR(__xludf.DUMMYFUNCTION("""COMPUTED_VALUE"""),"")</f>
        <v/>
      </c>
      <c r="D15244" s="5">
        <v>0.0</v>
      </c>
    </row>
    <row r="15245" ht="14.25" customHeight="1">
      <c r="A15245" s="5"/>
      <c r="B15245" s="5"/>
      <c r="C15245" s="5" t="str">
        <f>IFERROR(__xludf.DUMMYFUNCTION("""COMPUTED_VALUE"""),"")</f>
        <v/>
      </c>
      <c r="D15245" s="5">
        <v>0.0</v>
      </c>
    </row>
    <row r="15246" ht="14.25" customHeight="1">
      <c r="A15246" s="5"/>
      <c r="B15246" s="5"/>
      <c r="C15246" s="5" t="str">
        <f>IFERROR(__xludf.DUMMYFUNCTION("""COMPUTED_VALUE"""),"")</f>
        <v/>
      </c>
      <c r="D15246" s="5">
        <v>0.0</v>
      </c>
    </row>
    <row r="15247" ht="14.25" customHeight="1">
      <c r="A15247" s="5"/>
      <c r="B15247" s="5"/>
      <c r="C15247" s="5" t="str">
        <f>IFERROR(__xludf.DUMMYFUNCTION("""COMPUTED_VALUE"""),"")</f>
        <v/>
      </c>
      <c r="D15247" s="5">
        <v>0.0</v>
      </c>
    </row>
    <row r="15248" ht="14.25" customHeight="1">
      <c r="A15248" s="5"/>
      <c r="B15248" s="5"/>
      <c r="C15248" s="5" t="str">
        <f>IFERROR(__xludf.DUMMYFUNCTION("""COMPUTED_VALUE"""),"")</f>
        <v/>
      </c>
      <c r="D15248" s="5">
        <v>0.0</v>
      </c>
    </row>
    <row r="15249" ht="14.25" customHeight="1">
      <c r="A15249" s="5"/>
      <c r="B15249" s="5"/>
      <c r="C15249" s="5" t="str">
        <f>IFERROR(__xludf.DUMMYFUNCTION("""COMPUTED_VALUE"""),"")</f>
        <v/>
      </c>
      <c r="D15249" s="5">
        <v>0.0</v>
      </c>
    </row>
    <row r="15250" ht="14.25" customHeight="1">
      <c r="A15250" s="5"/>
      <c r="B15250" s="5"/>
      <c r="C15250" s="5" t="str">
        <f>IFERROR(__xludf.DUMMYFUNCTION("""COMPUTED_VALUE"""),"")</f>
        <v/>
      </c>
      <c r="D15250" s="5">
        <v>0.0</v>
      </c>
    </row>
    <row r="15251" ht="14.25" customHeight="1">
      <c r="A15251" s="5"/>
      <c r="B15251" s="5"/>
      <c r="C15251" s="5" t="str">
        <f>IFERROR(__xludf.DUMMYFUNCTION("""COMPUTED_VALUE"""),"")</f>
        <v/>
      </c>
      <c r="D15251" s="5">
        <v>0.0</v>
      </c>
    </row>
    <row r="15252" ht="14.25" customHeight="1">
      <c r="A15252" s="5"/>
      <c r="B15252" s="5"/>
      <c r="C15252" s="5" t="str">
        <f>IFERROR(__xludf.DUMMYFUNCTION("""COMPUTED_VALUE"""),"")</f>
        <v/>
      </c>
      <c r="D15252" s="5">
        <v>0.0</v>
      </c>
    </row>
    <row r="15253" ht="14.25" customHeight="1">
      <c r="A15253" s="5"/>
      <c r="B15253" s="5"/>
      <c r="C15253" s="5" t="str">
        <f>IFERROR(__xludf.DUMMYFUNCTION("""COMPUTED_VALUE"""),"")</f>
        <v/>
      </c>
      <c r="D15253" s="5">
        <v>0.0</v>
      </c>
    </row>
    <row r="15254" ht="14.25" customHeight="1">
      <c r="A15254" s="5"/>
      <c r="B15254" s="5"/>
      <c r="C15254" s="5" t="str">
        <f>IFERROR(__xludf.DUMMYFUNCTION("""COMPUTED_VALUE"""),"")</f>
        <v/>
      </c>
      <c r="D15254" s="5">
        <v>0.0</v>
      </c>
    </row>
    <row r="15255" ht="14.25" customHeight="1">
      <c r="A15255" s="5"/>
      <c r="B15255" s="5"/>
      <c r="C15255" s="5" t="str">
        <f>IFERROR(__xludf.DUMMYFUNCTION("""COMPUTED_VALUE"""),"")</f>
        <v/>
      </c>
      <c r="D15255" s="5">
        <v>0.0</v>
      </c>
    </row>
    <row r="15256" ht="14.25" customHeight="1">
      <c r="A15256" s="5"/>
      <c r="B15256" s="5"/>
      <c r="C15256" s="5" t="str">
        <f>IFERROR(__xludf.DUMMYFUNCTION("""COMPUTED_VALUE"""),"")</f>
        <v/>
      </c>
      <c r="D15256" s="5">
        <v>0.0</v>
      </c>
    </row>
    <row r="15257" ht="14.25" customHeight="1">
      <c r="A15257" s="5"/>
      <c r="B15257" s="5"/>
      <c r="C15257" s="5" t="str">
        <f>IFERROR(__xludf.DUMMYFUNCTION("""COMPUTED_VALUE"""),"")</f>
        <v/>
      </c>
      <c r="D15257" s="5">
        <v>0.0</v>
      </c>
    </row>
    <row r="15258" ht="14.25" customHeight="1">
      <c r="A15258" s="5"/>
      <c r="B15258" s="5"/>
      <c r="C15258" s="5" t="str">
        <f>IFERROR(__xludf.DUMMYFUNCTION("""COMPUTED_VALUE"""),"")</f>
        <v/>
      </c>
      <c r="D15258" s="5">
        <v>0.0</v>
      </c>
    </row>
    <row r="15259" ht="14.25" customHeight="1">
      <c r="A15259" s="5"/>
      <c r="B15259" s="5"/>
      <c r="C15259" s="5" t="str">
        <f>IFERROR(__xludf.DUMMYFUNCTION("""COMPUTED_VALUE"""),"")</f>
        <v/>
      </c>
      <c r="D15259" s="5">
        <v>0.0</v>
      </c>
    </row>
    <row r="15260" ht="14.25" customHeight="1">
      <c r="A15260" s="5"/>
      <c r="B15260" s="5"/>
      <c r="C15260" s="5" t="str">
        <f>IFERROR(__xludf.DUMMYFUNCTION("""COMPUTED_VALUE"""),"")</f>
        <v/>
      </c>
      <c r="D15260" s="5">
        <v>0.0</v>
      </c>
    </row>
    <row r="15261" ht="14.25" customHeight="1">
      <c r="A15261" s="5"/>
      <c r="B15261" s="5"/>
      <c r="C15261" s="5" t="str">
        <f>IFERROR(__xludf.DUMMYFUNCTION("""COMPUTED_VALUE"""),"")</f>
        <v/>
      </c>
      <c r="D15261" s="5">
        <v>0.0</v>
      </c>
    </row>
    <row r="15262" ht="14.25" customHeight="1">
      <c r="A15262" s="5"/>
      <c r="B15262" s="5"/>
      <c r="C15262" s="5" t="str">
        <f>IFERROR(__xludf.DUMMYFUNCTION("""COMPUTED_VALUE"""),"")</f>
        <v/>
      </c>
      <c r="D15262" s="5">
        <v>0.0</v>
      </c>
    </row>
    <row r="15263" ht="14.25" customHeight="1">
      <c r="A15263" s="5"/>
      <c r="B15263" s="5"/>
      <c r="C15263" s="5" t="str">
        <f>IFERROR(__xludf.DUMMYFUNCTION("""COMPUTED_VALUE"""),"")</f>
        <v/>
      </c>
      <c r="D15263" s="5">
        <v>0.0</v>
      </c>
    </row>
    <row r="15264" ht="14.25" customHeight="1">
      <c r="A15264" s="5"/>
      <c r="B15264" s="5"/>
      <c r="C15264" s="5" t="str">
        <f>IFERROR(__xludf.DUMMYFUNCTION("""COMPUTED_VALUE"""),"")</f>
        <v/>
      </c>
      <c r="D15264" s="5">
        <v>0.0</v>
      </c>
    </row>
    <row r="15265" ht="14.25" customHeight="1">
      <c r="A15265" s="5"/>
      <c r="B15265" s="5"/>
      <c r="C15265" s="5" t="str">
        <f>IFERROR(__xludf.DUMMYFUNCTION("""COMPUTED_VALUE"""),"")</f>
        <v/>
      </c>
      <c r="D15265" s="5">
        <v>0.0</v>
      </c>
    </row>
    <row r="15266" ht="14.25" customHeight="1">
      <c r="A15266" s="5"/>
      <c r="B15266" s="5"/>
      <c r="C15266" s="5" t="str">
        <f>IFERROR(__xludf.DUMMYFUNCTION("""COMPUTED_VALUE"""),"")</f>
        <v/>
      </c>
      <c r="D15266" s="5">
        <v>0.0</v>
      </c>
    </row>
    <row r="15267" ht="14.25" customHeight="1">
      <c r="A15267" s="5"/>
      <c r="B15267" s="5"/>
      <c r="C15267" s="5" t="str">
        <f>IFERROR(__xludf.DUMMYFUNCTION("""COMPUTED_VALUE"""),"")</f>
        <v/>
      </c>
      <c r="D15267" s="5">
        <v>0.0</v>
      </c>
    </row>
    <row r="15268" ht="14.25" customHeight="1">
      <c r="A15268" s="5"/>
      <c r="B15268" s="5"/>
      <c r="C15268" s="5" t="str">
        <f>IFERROR(__xludf.DUMMYFUNCTION("""COMPUTED_VALUE"""),"")</f>
        <v/>
      </c>
      <c r="D15268" s="5">
        <v>0.0</v>
      </c>
    </row>
    <row r="15269" ht="14.25" customHeight="1">
      <c r="A15269" s="5"/>
      <c r="B15269" s="5"/>
      <c r="C15269" s="5" t="str">
        <f>IFERROR(__xludf.DUMMYFUNCTION("""COMPUTED_VALUE"""),"")</f>
        <v/>
      </c>
      <c r="D15269" s="5">
        <v>0.0</v>
      </c>
    </row>
    <row r="15270" ht="14.25" customHeight="1">
      <c r="A15270" s="5"/>
      <c r="B15270" s="5"/>
      <c r="C15270" s="5" t="str">
        <f>IFERROR(__xludf.DUMMYFUNCTION("""COMPUTED_VALUE"""),"")</f>
        <v/>
      </c>
      <c r="D15270" s="5">
        <v>0.0</v>
      </c>
    </row>
    <row r="15271" ht="14.25" customHeight="1">
      <c r="A15271" s="5"/>
      <c r="B15271" s="5"/>
      <c r="C15271" s="5" t="str">
        <f>IFERROR(__xludf.DUMMYFUNCTION("""COMPUTED_VALUE"""),"")</f>
        <v/>
      </c>
      <c r="D15271" s="5">
        <v>0.0</v>
      </c>
    </row>
    <row r="15272" ht="14.25" customHeight="1">
      <c r="A15272" s="5"/>
      <c r="B15272" s="5"/>
      <c r="C15272" s="5" t="str">
        <f>IFERROR(__xludf.DUMMYFUNCTION("""COMPUTED_VALUE"""),"")</f>
        <v/>
      </c>
      <c r="D15272" s="5">
        <v>0.0</v>
      </c>
    </row>
    <row r="15273" ht="14.25" customHeight="1">
      <c r="A15273" s="5"/>
      <c r="B15273" s="5"/>
      <c r="C15273" s="5" t="str">
        <f>IFERROR(__xludf.DUMMYFUNCTION("""COMPUTED_VALUE"""),"")</f>
        <v/>
      </c>
      <c r="D15273" s="5">
        <v>0.0</v>
      </c>
    </row>
    <row r="15274" ht="14.25" customHeight="1">
      <c r="A15274" s="5"/>
      <c r="B15274" s="5"/>
      <c r="C15274" s="5" t="str">
        <f>IFERROR(__xludf.DUMMYFUNCTION("""COMPUTED_VALUE"""),"")</f>
        <v/>
      </c>
      <c r="D15274" s="5">
        <v>0.0</v>
      </c>
    </row>
    <row r="15275" ht="14.25" customHeight="1">
      <c r="A15275" s="5"/>
      <c r="B15275" s="5"/>
      <c r="C15275" s="5" t="str">
        <f>IFERROR(__xludf.DUMMYFUNCTION("""COMPUTED_VALUE"""),"")</f>
        <v/>
      </c>
      <c r="D15275" s="5">
        <v>0.0</v>
      </c>
    </row>
    <row r="15276" ht="14.25" customHeight="1">
      <c r="A15276" s="5"/>
      <c r="B15276" s="5"/>
      <c r="C15276" s="5" t="str">
        <f>IFERROR(__xludf.DUMMYFUNCTION("""COMPUTED_VALUE"""),"")</f>
        <v/>
      </c>
      <c r="D15276" s="5">
        <v>0.0</v>
      </c>
    </row>
    <row r="15277" ht="14.25" customHeight="1">
      <c r="A15277" s="5"/>
      <c r="B15277" s="5"/>
      <c r="C15277" s="5" t="str">
        <f>IFERROR(__xludf.DUMMYFUNCTION("""COMPUTED_VALUE"""),"")</f>
        <v/>
      </c>
      <c r="D15277" s="5">
        <v>0.0</v>
      </c>
    </row>
    <row r="15278" ht="14.25" customHeight="1">
      <c r="A15278" s="5"/>
      <c r="B15278" s="5"/>
      <c r="C15278" s="5" t="str">
        <f>IFERROR(__xludf.DUMMYFUNCTION("""COMPUTED_VALUE"""),"")</f>
        <v/>
      </c>
      <c r="D15278" s="5">
        <v>0.0</v>
      </c>
    </row>
    <row r="15279" ht="14.25" customHeight="1">
      <c r="A15279" s="5"/>
      <c r="B15279" s="5"/>
      <c r="C15279" s="5" t="str">
        <f>IFERROR(__xludf.DUMMYFUNCTION("""COMPUTED_VALUE"""),"")</f>
        <v/>
      </c>
      <c r="D15279" s="5">
        <v>0.0</v>
      </c>
    </row>
    <row r="15280" ht="14.25" customHeight="1">
      <c r="A15280" s="5"/>
      <c r="B15280" s="5"/>
      <c r="C15280" s="5" t="str">
        <f>IFERROR(__xludf.DUMMYFUNCTION("""COMPUTED_VALUE"""),"")</f>
        <v/>
      </c>
      <c r="D15280" s="5">
        <v>0.0</v>
      </c>
    </row>
    <row r="15281" ht="14.25" customHeight="1">
      <c r="A15281" s="5"/>
      <c r="B15281" s="5"/>
      <c r="C15281" s="5" t="str">
        <f>IFERROR(__xludf.DUMMYFUNCTION("""COMPUTED_VALUE"""),"")</f>
        <v/>
      </c>
      <c r="D15281" s="5">
        <v>0.0</v>
      </c>
    </row>
    <row r="15282" ht="14.25" customHeight="1">
      <c r="A15282" s="5"/>
      <c r="B15282" s="5"/>
      <c r="C15282" s="5" t="str">
        <f>IFERROR(__xludf.DUMMYFUNCTION("""COMPUTED_VALUE"""),"")</f>
        <v/>
      </c>
      <c r="D15282" s="5">
        <v>0.0</v>
      </c>
    </row>
    <row r="15283" ht="14.25" customHeight="1">
      <c r="A15283" s="5"/>
      <c r="B15283" s="5"/>
      <c r="C15283" s="5" t="str">
        <f>IFERROR(__xludf.DUMMYFUNCTION("""COMPUTED_VALUE"""),"")</f>
        <v/>
      </c>
      <c r="D15283" s="5">
        <v>0.0</v>
      </c>
    </row>
    <row r="15284" ht="14.25" customHeight="1">
      <c r="A15284" s="5"/>
      <c r="B15284" s="5"/>
      <c r="C15284" s="5" t="str">
        <f>IFERROR(__xludf.DUMMYFUNCTION("""COMPUTED_VALUE"""),"")</f>
        <v/>
      </c>
      <c r="D15284" s="5">
        <v>0.0</v>
      </c>
    </row>
    <row r="15285" ht="14.25" customHeight="1">
      <c r="A15285" s="5"/>
      <c r="B15285" s="5"/>
      <c r="C15285" s="5" t="str">
        <f>IFERROR(__xludf.DUMMYFUNCTION("""COMPUTED_VALUE"""),"")</f>
        <v/>
      </c>
      <c r="D15285" s="5">
        <v>0.0</v>
      </c>
    </row>
    <row r="15286" ht="14.25" customHeight="1">
      <c r="A15286" s="5"/>
      <c r="B15286" s="5"/>
      <c r="C15286" s="5" t="str">
        <f>IFERROR(__xludf.DUMMYFUNCTION("""COMPUTED_VALUE"""),"")</f>
        <v/>
      </c>
      <c r="D15286" s="5">
        <v>0.0</v>
      </c>
    </row>
    <row r="15287" ht="14.25" customHeight="1">
      <c r="A15287" s="5"/>
      <c r="B15287" s="5"/>
      <c r="C15287" s="5" t="str">
        <f>IFERROR(__xludf.DUMMYFUNCTION("""COMPUTED_VALUE"""),"")</f>
        <v/>
      </c>
      <c r="D15287" s="5">
        <v>0.0</v>
      </c>
    </row>
    <row r="15288" ht="14.25" customHeight="1">
      <c r="A15288" s="5"/>
      <c r="B15288" s="5"/>
      <c r="C15288" s="5" t="str">
        <f>IFERROR(__xludf.DUMMYFUNCTION("""COMPUTED_VALUE"""),"")</f>
        <v/>
      </c>
      <c r="D15288" s="5">
        <v>0.0</v>
      </c>
    </row>
    <row r="15289" ht="14.25" customHeight="1">
      <c r="A15289" s="5"/>
      <c r="B15289" s="5"/>
      <c r="C15289" s="5" t="str">
        <f>IFERROR(__xludf.DUMMYFUNCTION("""COMPUTED_VALUE"""),"")</f>
        <v/>
      </c>
      <c r="D15289" s="5">
        <v>0.0</v>
      </c>
    </row>
    <row r="15290" ht="14.25" customHeight="1">
      <c r="A15290" s="5"/>
      <c r="B15290" s="5"/>
      <c r="C15290" s="5" t="str">
        <f>IFERROR(__xludf.DUMMYFUNCTION("""COMPUTED_VALUE"""),"")</f>
        <v/>
      </c>
      <c r="D15290" s="5">
        <v>0.0</v>
      </c>
    </row>
    <row r="15291" ht="14.25" customHeight="1">
      <c r="A15291" s="5"/>
      <c r="B15291" s="5"/>
      <c r="C15291" s="5" t="str">
        <f>IFERROR(__xludf.DUMMYFUNCTION("""COMPUTED_VALUE"""),"")</f>
        <v/>
      </c>
      <c r="D15291" s="5">
        <v>0.0</v>
      </c>
    </row>
    <row r="15292" ht="14.25" customHeight="1">
      <c r="A15292" s="5"/>
      <c r="B15292" s="5"/>
      <c r="C15292" s="5" t="str">
        <f>IFERROR(__xludf.DUMMYFUNCTION("""COMPUTED_VALUE"""),"")</f>
        <v/>
      </c>
      <c r="D15292" s="5">
        <v>0.0</v>
      </c>
    </row>
    <row r="15293" ht="14.25" customHeight="1">
      <c r="A15293" s="5"/>
      <c r="B15293" s="5"/>
      <c r="C15293" s="5" t="str">
        <f>IFERROR(__xludf.DUMMYFUNCTION("""COMPUTED_VALUE"""),"")</f>
        <v/>
      </c>
      <c r="D15293" s="5">
        <v>0.0</v>
      </c>
    </row>
    <row r="15294" ht="14.25" customHeight="1">
      <c r="A15294" s="5"/>
      <c r="B15294" s="5"/>
      <c r="C15294" s="5" t="str">
        <f>IFERROR(__xludf.DUMMYFUNCTION("""COMPUTED_VALUE"""),"")</f>
        <v/>
      </c>
      <c r="D15294" s="5">
        <v>0.0</v>
      </c>
    </row>
    <row r="15295" ht="14.25" customHeight="1">
      <c r="A15295" s="5"/>
      <c r="B15295" s="5"/>
      <c r="C15295" s="5" t="str">
        <f>IFERROR(__xludf.DUMMYFUNCTION("""COMPUTED_VALUE"""),"")</f>
        <v/>
      </c>
      <c r="D15295" s="5">
        <v>0.0</v>
      </c>
    </row>
    <row r="15296" ht="14.25" customHeight="1">
      <c r="A15296" s="5"/>
      <c r="B15296" s="5"/>
      <c r="C15296" s="5" t="str">
        <f>IFERROR(__xludf.DUMMYFUNCTION("""COMPUTED_VALUE"""),"")</f>
        <v/>
      </c>
      <c r="D15296" s="5">
        <v>0.0</v>
      </c>
    </row>
    <row r="15297" ht="14.25" customHeight="1">
      <c r="A15297" s="5"/>
      <c r="B15297" s="5"/>
      <c r="C15297" s="5" t="str">
        <f>IFERROR(__xludf.DUMMYFUNCTION("""COMPUTED_VALUE"""),"")</f>
        <v/>
      </c>
      <c r="D15297" s="5">
        <v>0.0</v>
      </c>
    </row>
    <row r="15298" ht="14.25" customHeight="1">
      <c r="A15298" s="5"/>
      <c r="B15298" s="5"/>
      <c r="C15298" s="5" t="str">
        <f>IFERROR(__xludf.DUMMYFUNCTION("""COMPUTED_VALUE"""),"")</f>
        <v/>
      </c>
      <c r="D15298" s="5">
        <v>0.0</v>
      </c>
    </row>
    <row r="15299" ht="14.25" customHeight="1">
      <c r="A15299" s="5"/>
      <c r="B15299" s="5"/>
      <c r="C15299" s="5" t="str">
        <f>IFERROR(__xludf.DUMMYFUNCTION("""COMPUTED_VALUE"""),"")</f>
        <v/>
      </c>
      <c r="D15299" s="5">
        <v>0.0</v>
      </c>
    </row>
    <row r="15300" ht="14.25" customHeight="1">
      <c r="A15300" s="5"/>
      <c r="B15300" s="5"/>
      <c r="C15300" s="5" t="str">
        <f>IFERROR(__xludf.DUMMYFUNCTION("""COMPUTED_VALUE"""),"")</f>
        <v/>
      </c>
      <c r="D15300" s="5">
        <v>0.0</v>
      </c>
    </row>
    <row r="15301" ht="14.25" customHeight="1">
      <c r="A15301" s="5"/>
      <c r="B15301" s="5"/>
      <c r="C15301" s="5" t="str">
        <f>IFERROR(__xludf.DUMMYFUNCTION("""COMPUTED_VALUE"""),"")</f>
        <v/>
      </c>
      <c r="D15301" s="5">
        <v>0.0</v>
      </c>
    </row>
    <row r="15302" ht="14.25" customHeight="1">
      <c r="A15302" s="5"/>
      <c r="B15302" s="5"/>
      <c r="C15302" s="5" t="str">
        <f>IFERROR(__xludf.DUMMYFUNCTION("""COMPUTED_VALUE"""),"")</f>
        <v/>
      </c>
      <c r="D15302" s="5">
        <v>0.0</v>
      </c>
    </row>
    <row r="15303" ht="14.25" customHeight="1">
      <c r="A15303" s="5"/>
      <c r="B15303" s="5"/>
      <c r="C15303" s="5" t="str">
        <f>IFERROR(__xludf.DUMMYFUNCTION("""COMPUTED_VALUE"""),"")</f>
        <v/>
      </c>
      <c r="D15303" s="5">
        <v>0.0</v>
      </c>
    </row>
    <row r="15304" ht="14.25" customHeight="1">
      <c r="A15304" s="5"/>
      <c r="B15304" s="5"/>
      <c r="C15304" s="5" t="str">
        <f>IFERROR(__xludf.DUMMYFUNCTION("""COMPUTED_VALUE"""),"")</f>
        <v/>
      </c>
      <c r="D15304" s="5">
        <v>0.0</v>
      </c>
    </row>
    <row r="15305" ht="14.25" customHeight="1">
      <c r="A15305" s="5"/>
      <c r="B15305" s="5"/>
      <c r="C15305" s="5" t="str">
        <f>IFERROR(__xludf.DUMMYFUNCTION("""COMPUTED_VALUE"""),"")</f>
        <v/>
      </c>
      <c r="D15305" s="5">
        <v>0.0</v>
      </c>
    </row>
    <row r="15306" ht="14.25" customHeight="1">
      <c r="A15306" s="5"/>
      <c r="B15306" s="5"/>
      <c r="C15306" s="5" t="str">
        <f>IFERROR(__xludf.DUMMYFUNCTION("""COMPUTED_VALUE"""),"")</f>
        <v/>
      </c>
      <c r="D15306" s="5">
        <v>0.0</v>
      </c>
    </row>
    <row r="15307" ht="14.25" customHeight="1">
      <c r="A15307" s="5"/>
      <c r="B15307" s="5"/>
      <c r="C15307" s="5" t="str">
        <f>IFERROR(__xludf.DUMMYFUNCTION("""COMPUTED_VALUE"""),"")</f>
        <v/>
      </c>
      <c r="D15307" s="5">
        <v>0.0</v>
      </c>
    </row>
    <row r="15308" ht="14.25" customHeight="1">
      <c r="A15308" s="5"/>
      <c r="B15308" s="5"/>
      <c r="C15308" s="5" t="str">
        <f>IFERROR(__xludf.DUMMYFUNCTION("""COMPUTED_VALUE"""),"")</f>
        <v/>
      </c>
      <c r="D15308" s="5">
        <v>0.0</v>
      </c>
    </row>
    <row r="15309" ht="14.25" customHeight="1">
      <c r="A15309" s="5"/>
      <c r="B15309" s="5"/>
      <c r="C15309" s="5" t="str">
        <f>IFERROR(__xludf.DUMMYFUNCTION("""COMPUTED_VALUE"""),"")</f>
        <v/>
      </c>
      <c r="D15309" s="5">
        <v>0.0</v>
      </c>
    </row>
    <row r="15310" ht="14.25" customHeight="1">
      <c r="A15310" s="5"/>
      <c r="B15310" s="5"/>
      <c r="C15310" s="5" t="str">
        <f>IFERROR(__xludf.DUMMYFUNCTION("""COMPUTED_VALUE"""),"")</f>
        <v/>
      </c>
      <c r="D15310" s="5">
        <v>0.0</v>
      </c>
    </row>
    <row r="15311" ht="14.25" customHeight="1">
      <c r="A15311" s="5"/>
      <c r="B15311" s="5"/>
      <c r="C15311" s="5" t="str">
        <f>IFERROR(__xludf.DUMMYFUNCTION("""COMPUTED_VALUE"""),"")</f>
        <v/>
      </c>
      <c r="D15311" s="5">
        <v>0.0</v>
      </c>
    </row>
    <row r="15312" ht="14.25" customHeight="1">
      <c r="A15312" s="5"/>
      <c r="B15312" s="5"/>
      <c r="C15312" s="5" t="str">
        <f>IFERROR(__xludf.DUMMYFUNCTION("""COMPUTED_VALUE"""),"")</f>
        <v/>
      </c>
      <c r="D15312" s="5">
        <v>0.0</v>
      </c>
    </row>
    <row r="15313" ht="14.25" customHeight="1">
      <c r="A15313" s="5"/>
      <c r="B15313" s="5"/>
      <c r="C15313" s="5" t="str">
        <f>IFERROR(__xludf.DUMMYFUNCTION("""COMPUTED_VALUE"""),"")</f>
        <v/>
      </c>
      <c r="D15313" s="5">
        <v>0.0</v>
      </c>
    </row>
    <row r="15314" ht="14.25" customHeight="1">
      <c r="A15314" s="5"/>
      <c r="B15314" s="5"/>
      <c r="C15314" s="5" t="str">
        <f>IFERROR(__xludf.DUMMYFUNCTION("""COMPUTED_VALUE"""),"")</f>
        <v/>
      </c>
      <c r="D15314" s="5">
        <v>0.0</v>
      </c>
    </row>
    <row r="15315" ht="14.25" customHeight="1">
      <c r="A15315" s="5"/>
      <c r="B15315" s="5"/>
      <c r="C15315" s="5" t="str">
        <f>IFERROR(__xludf.DUMMYFUNCTION("""COMPUTED_VALUE"""),"")</f>
        <v/>
      </c>
      <c r="D15315" s="5">
        <v>0.0</v>
      </c>
    </row>
    <row r="15316" ht="14.25" customHeight="1">
      <c r="A15316" s="5"/>
      <c r="B15316" s="5"/>
      <c r="C15316" s="5" t="str">
        <f>IFERROR(__xludf.DUMMYFUNCTION("""COMPUTED_VALUE"""),"")</f>
        <v/>
      </c>
      <c r="D15316" s="5">
        <v>0.0</v>
      </c>
    </row>
    <row r="15317" ht="14.25" customHeight="1">
      <c r="A15317" s="5"/>
      <c r="B15317" s="5"/>
      <c r="C15317" s="5" t="str">
        <f>IFERROR(__xludf.DUMMYFUNCTION("""COMPUTED_VALUE"""),"")</f>
        <v/>
      </c>
      <c r="D15317" s="5">
        <v>0.0</v>
      </c>
    </row>
    <row r="15318" ht="14.25" customHeight="1">
      <c r="A15318" s="5"/>
      <c r="B15318" s="5"/>
      <c r="C15318" s="5" t="str">
        <f>IFERROR(__xludf.DUMMYFUNCTION("""COMPUTED_VALUE"""),"")</f>
        <v/>
      </c>
      <c r="D15318" s="5">
        <v>0.0</v>
      </c>
    </row>
    <row r="15319" ht="14.25" customHeight="1">
      <c r="A15319" s="5"/>
      <c r="B15319" s="5"/>
      <c r="C15319" s="5" t="str">
        <f>IFERROR(__xludf.DUMMYFUNCTION("""COMPUTED_VALUE"""),"")</f>
        <v/>
      </c>
      <c r="D15319" s="5">
        <v>0.0</v>
      </c>
    </row>
    <row r="15320" ht="14.25" customHeight="1">
      <c r="A15320" s="5"/>
      <c r="B15320" s="5"/>
      <c r="C15320" s="5" t="str">
        <f>IFERROR(__xludf.DUMMYFUNCTION("""COMPUTED_VALUE"""),"")</f>
        <v/>
      </c>
      <c r="D15320" s="5">
        <v>0.0</v>
      </c>
    </row>
    <row r="15321" ht="14.25" customHeight="1">
      <c r="A15321" s="5"/>
      <c r="B15321" s="5"/>
      <c r="C15321" s="5" t="str">
        <f>IFERROR(__xludf.DUMMYFUNCTION("""COMPUTED_VALUE"""),"")</f>
        <v/>
      </c>
      <c r="D15321" s="5">
        <v>0.0</v>
      </c>
    </row>
    <row r="15322" ht="14.25" customHeight="1">
      <c r="A15322" s="5"/>
      <c r="B15322" s="5"/>
      <c r="C15322" s="5" t="str">
        <f>IFERROR(__xludf.DUMMYFUNCTION("""COMPUTED_VALUE"""),"")</f>
        <v/>
      </c>
      <c r="D15322" s="5">
        <v>0.0</v>
      </c>
    </row>
    <row r="15323" ht="14.25" customHeight="1">
      <c r="A15323" s="5"/>
      <c r="B15323" s="5"/>
      <c r="C15323" s="5" t="str">
        <f>IFERROR(__xludf.DUMMYFUNCTION("""COMPUTED_VALUE"""),"")</f>
        <v/>
      </c>
      <c r="D15323" s="5">
        <v>0.0</v>
      </c>
    </row>
    <row r="15324" ht="14.25" customHeight="1">
      <c r="A15324" s="5"/>
      <c r="B15324" s="5"/>
      <c r="C15324" s="5" t="str">
        <f>IFERROR(__xludf.DUMMYFUNCTION("""COMPUTED_VALUE"""),"")</f>
        <v/>
      </c>
      <c r="D15324" s="5">
        <v>0.0</v>
      </c>
    </row>
    <row r="15325" ht="14.25" customHeight="1">
      <c r="A15325" s="5"/>
      <c r="B15325" s="5"/>
      <c r="C15325" s="5" t="str">
        <f>IFERROR(__xludf.DUMMYFUNCTION("""COMPUTED_VALUE"""),"")</f>
        <v/>
      </c>
      <c r="D15325" s="5">
        <v>0.0</v>
      </c>
    </row>
    <row r="15326" ht="14.25" customHeight="1">
      <c r="A15326" s="5"/>
      <c r="B15326" s="5"/>
      <c r="C15326" s="5" t="str">
        <f>IFERROR(__xludf.DUMMYFUNCTION("""COMPUTED_VALUE"""),"")</f>
        <v/>
      </c>
      <c r="D15326" s="5">
        <v>0.0</v>
      </c>
    </row>
    <row r="15327" ht="14.25" customHeight="1">
      <c r="A15327" s="5"/>
      <c r="B15327" s="5"/>
      <c r="C15327" s="5" t="str">
        <f>IFERROR(__xludf.DUMMYFUNCTION("""COMPUTED_VALUE"""),"")</f>
        <v/>
      </c>
      <c r="D15327" s="5">
        <v>0.0</v>
      </c>
    </row>
    <row r="15328" ht="14.25" customHeight="1">
      <c r="A15328" s="5"/>
      <c r="B15328" s="5"/>
      <c r="C15328" s="5" t="str">
        <f>IFERROR(__xludf.DUMMYFUNCTION("""COMPUTED_VALUE"""),"")</f>
        <v/>
      </c>
      <c r="D15328" s="5">
        <v>0.0</v>
      </c>
    </row>
    <row r="15329" ht="14.25" customHeight="1">
      <c r="A15329" s="5"/>
      <c r="B15329" s="5"/>
      <c r="C15329" s="5" t="str">
        <f>IFERROR(__xludf.DUMMYFUNCTION("""COMPUTED_VALUE"""),"")</f>
        <v/>
      </c>
      <c r="D15329" s="5">
        <v>0.0</v>
      </c>
    </row>
    <row r="15330" ht="14.25" customHeight="1">
      <c r="A15330" s="5"/>
      <c r="B15330" s="5"/>
      <c r="C15330" s="5" t="str">
        <f>IFERROR(__xludf.DUMMYFUNCTION("""COMPUTED_VALUE"""),"")</f>
        <v/>
      </c>
      <c r="D15330" s="5">
        <v>0.0</v>
      </c>
    </row>
    <row r="15331" ht="14.25" customHeight="1">
      <c r="A15331" s="5"/>
      <c r="B15331" s="5"/>
      <c r="C15331" s="5" t="str">
        <f>IFERROR(__xludf.DUMMYFUNCTION("""COMPUTED_VALUE"""),"")</f>
        <v/>
      </c>
      <c r="D15331" s="5">
        <v>0.0</v>
      </c>
    </row>
    <row r="15332" ht="14.25" customHeight="1">
      <c r="A15332" s="5"/>
      <c r="B15332" s="5"/>
      <c r="C15332" s="5" t="str">
        <f>IFERROR(__xludf.DUMMYFUNCTION("""COMPUTED_VALUE"""),"")</f>
        <v/>
      </c>
      <c r="D15332" s="5">
        <v>0.0</v>
      </c>
    </row>
    <row r="15333" ht="14.25" customHeight="1">
      <c r="A15333" s="5"/>
      <c r="B15333" s="5"/>
      <c r="C15333" s="5" t="str">
        <f>IFERROR(__xludf.DUMMYFUNCTION("""COMPUTED_VALUE"""),"")</f>
        <v/>
      </c>
      <c r="D15333" s="5">
        <v>0.0</v>
      </c>
    </row>
    <row r="15334" ht="14.25" customHeight="1">
      <c r="A15334" s="5"/>
      <c r="B15334" s="5"/>
      <c r="C15334" s="5" t="str">
        <f>IFERROR(__xludf.DUMMYFUNCTION("""COMPUTED_VALUE"""),"")</f>
        <v/>
      </c>
      <c r="D15334" s="5">
        <v>0.0</v>
      </c>
    </row>
    <row r="15335" ht="14.25" customHeight="1">
      <c r="A15335" s="5"/>
      <c r="B15335" s="5"/>
      <c r="C15335" s="5" t="str">
        <f>IFERROR(__xludf.DUMMYFUNCTION("""COMPUTED_VALUE"""),"")</f>
        <v/>
      </c>
      <c r="D15335" s="5">
        <v>0.0</v>
      </c>
    </row>
    <row r="15336" ht="14.25" customHeight="1">
      <c r="A15336" s="5"/>
      <c r="B15336" s="5"/>
      <c r="C15336" s="5" t="str">
        <f>IFERROR(__xludf.DUMMYFUNCTION("""COMPUTED_VALUE"""),"")</f>
        <v/>
      </c>
      <c r="D15336" s="5">
        <v>0.0</v>
      </c>
    </row>
    <row r="15337" ht="14.25" customHeight="1">
      <c r="A15337" s="5"/>
      <c r="B15337" s="5"/>
      <c r="C15337" s="5" t="str">
        <f>IFERROR(__xludf.DUMMYFUNCTION("""COMPUTED_VALUE"""),"")</f>
        <v/>
      </c>
      <c r="D15337" s="5">
        <v>0.0</v>
      </c>
    </row>
    <row r="15338" ht="14.25" customHeight="1">
      <c r="A15338" s="5"/>
      <c r="B15338" s="5"/>
      <c r="C15338" s="5" t="str">
        <f>IFERROR(__xludf.DUMMYFUNCTION("""COMPUTED_VALUE"""),"")</f>
        <v/>
      </c>
      <c r="D15338" s="5">
        <v>0.0</v>
      </c>
    </row>
    <row r="15339" ht="14.25" customHeight="1">
      <c r="A15339" s="5"/>
      <c r="B15339" s="5"/>
      <c r="C15339" s="5" t="str">
        <f>IFERROR(__xludf.DUMMYFUNCTION("""COMPUTED_VALUE"""),"")</f>
        <v/>
      </c>
      <c r="D15339" s="5">
        <v>0.0</v>
      </c>
    </row>
    <row r="15340" ht="14.25" customHeight="1">
      <c r="A15340" s="5"/>
      <c r="B15340" s="5"/>
      <c r="C15340" s="5" t="str">
        <f>IFERROR(__xludf.DUMMYFUNCTION("""COMPUTED_VALUE"""),"")</f>
        <v/>
      </c>
      <c r="D15340" s="5">
        <v>0.0</v>
      </c>
    </row>
    <row r="15341" ht="14.25" customHeight="1">
      <c r="A15341" s="5"/>
      <c r="B15341" s="5"/>
      <c r="C15341" s="5" t="str">
        <f>IFERROR(__xludf.DUMMYFUNCTION("""COMPUTED_VALUE"""),"")</f>
        <v/>
      </c>
      <c r="D15341" s="5">
        <v>0.0</v>
      </c>
    </row>
    <row r="15342" ht="14.25" customHeight="1">
      <c r="A15342" s="5"/>
      <c r="B15342" s="5"/>
      <c r="C15342" s="5" t="str">
        <f>IFERROR(__xludf.DUMMYFUNCTION("""COMPUTED_VALUE"""),"")</f>
        <v/>
      </c>
      <c r="D15342" s="5">
        <v>0.0</v>
      </c>
    </row>
    <row r="15343" ht="14.25" customHeight="1">
      <c r="A15343" s="5"/>
      <c r="B15343" s="5"/>
      <c r="C15343" s="5" t="str">
        <f>IFERROR(__xludf.DUMMYFUNCTION("""COMPUTED_VALUE"""),"")</f>
        <v/>
      </c>
      <c r="D15343" s="5">
        <v>0.0</v>
      </c>
    </row>
    <row r="15344" ht="14.25" customHeight="1">
      <c r="A15344" s="5"/>
      <c r="B15344" s="5"/>
      <c r="C15344" s="5" t="str">
        <f>IFERROR(__xludf.DUMMYFUNCTION("""COMPUTED_VALUE"""),"")</f>
        <v/>
      </c>
      <c r="D15344" s="5">
        <v>0.0</v>
      </c>
    </row>
    <row r="15345" ht="14.25" customHeight="1">
      <c r="A15345" s="5"/>
      <c r="B15345" s="5"/>
      <c r="C15345" s="5" t="str">
        <f>IFERROR(__xludf.DUMMYFUNCTION("""COMPUTED_VALUE"""),"")</f>
        <v/>
      </c>
      <c r="D15345" s="5">
        <v>0.0</v>
      </c>
    </row>
    <row r="15346" ht="14.25" customHeight="1">
      <c r="A15346" s="5"/>
      <c r="B15346" s="5"/>
      <c r="C15346" s="5" t="str">
        <f>IFERROR(__xludf.DUMMYFUNCTION("""COMPUTED_VALUE"""),"")</f>
        <v/>
      </c>
      <c r="D15346" s="5">
        <v>0.0</v>
      </c>
    </row>
    <row r="15347" ht="14.25" customHeight="1">
      <c r="A15347" s="5"/>
      <c r="B15347" s="5"/>
      <c r="C15347" s="5" t="str">
        <f>IFERROR(__xludf.DUMMYFUNCTION("""COMPUTED_VALUE"""),"")</f>
        <v/>
      </c>
      <c r="D15347" s="5">
        <v>0.0</v>
      </c>
    </row>
    <row r="15348" ht="14.25" customHeight="1">
      <c r="A15348" s="5"/>
      <c r="B15348" s="5"/>
      <c r="C15348" s="5" t="str">
        <f>IFERROR(__xludf.DUMMYFUNCTION("""COMPUTED_VALUE"""),"")</f>
        <v/>
      </c>
      <c r="D15348" s="5">
        <v>0.0</v>
      </c>
    </row>
    <row r="15349" ht="14.25" customHeight="1">
      <c r="A15349" s="5"/>
      <c r="B15349" s="5"/>
      <c r="C15349" s="5" t="str">
        <f>IFERROR(__xludf.DUMMYFUNCTION("""COMPUTED_VALUE"""),"")</f>
        <v/>
      </c>
      <c r="D15349" s="5">
        <v>0.0</v>
      </c>
    </row>
    <row r="15350" ht="14.25" customHeight="1">
      <c r="A15350" s="5"/>
      <c r="B15350" s="5"/>
      <c r="C15350" s="5" t="str">
        <f>IFERROR(__xludf.DUMMYFUNCTION("""COMPUTED_VALUE"""),"")</f>
        <v/>
      </c>
      <c r="D15350" s="5">
        <v>0.0</v>
      </c>
    </row>
    <row r="15351" ht="14.25" customHeight="1">
      <c r="A15351" s="5"/>
      <c r="B15351" s="5"/>
      <c r="C15351" s="5" t="str">
        <f>IFERROR(__xludf.DUMMYFUNCTION("""COMPUTED_VALUE"""),"")</f>
        <v/>
      </c>
      <c r="D15351" s="5">
        <v>0.0</v>
      </c>
    </row>
    <row r="15352" ht="14.25" customHeight="1">
      <c r="A15352" s="5"/>
      <c r="B15352" s="5"/>
      <c r="C15352" s="5" t="str">
        <f>IFERROR(__xludf.DUMMYFUNCTION("""COMPUTED_VALUE"""),"")</f>
        <v/>
      </c>
      <c r="D15352" s="5">
        <v>0.0</v>
      </c>
    </row>
    <row r="15353" ht="14.25" customHeight="1">
      <c r="A15353" s="5"/>
      <c r="B15353" s="5"/>
      <c r="C15353" s="5" t="str">
        <f>IFERROR(__xludf.DUMMYFUNCTION("""COMPUTED_VALUE"""),"")</f>
        <v/>
      </c>
      <c r="D15353" s="5">
        <v>0.0</v>
      </c>
    </row>
    <row r="15354" ht="14.25" customHeight="1">
      <c r="A15354" s="5"/>
      <c r="B15354" s="5"/>
      <c r="C15354" s="5" t="str">
        <f>IFERROR(__xludf.DUMMYFUNCTION("""COMPUTED_VALUE"""),"")</f>
        <v/>
      </c>
      <c r="D15354" s="5">
        <v>0.0</v>
      </c>
    </row>
    <row r="15355" ht="14.25" customHeight="1">
      <c r="A15355" s="5"/>
      <c r="B15355" s="5"/>
      <c r="C15355" s="5" t="str">
        <f>IFERROR(__xludf.DUMMYFUNCTION("""COMPUTED_VALUE"""),"")</f>
        <v/>
      </c>
      <c r="D15355" s="5">
        <v>0.0</v>
      </c>
    </row>
    <row r="15356" ht="14.25" customHeight="1">
      <c r="A15356" s="5"/>
      <c r="B15356" s="5"/>
      <c r="C15356" s="5" t="str">
        <f>IFERROR(__xludf.DUMMYFUNCTION("""COMPUTED_VALUE"""),"")</f>
        <v/>
      </c>
      <c r="D15356" s="5">
        <v>0.0</v>
      </c>
    </row>
    <row r="15357" ht="14.25" customHeight="1">
      <c r="A15357" s="5"/>
      <c r="B15357" s="5"/>
      <c r="C15357" s="5" t="str">
        <f>IFERROR(__xludf.DUMMYFUNCTION("""COMPUTED_VALUE"""),"")</f>
        <v/>
      </c>
      <c r="D15357" s="5">
        <v>0.0</v>
      </c>
    </row>
    <row r="15358" ht="14.25" customHeight="1">
      <c r="A15358" s="5"/>
      <c r="B15358" s="5"/>
      <c r="C15358" s="5" t="str">
        <f>IFERROR(__xludf.DUMMYFUNCTION("""COMPUTED_VALUE"""),"")</f>
        <v/>
      </c>
      <c r="D15358" s="5">
        <v>0.0</v>
      </c>
    </row>
    <row r="15359" ht="14.25" customHeight="1">
      <c r="A15359" s="5"/>
      <c r="B15359" s="5"/>
      <c r="C15359" s="5" t="str">
        <f>IFERROR(__xludf.DUMMYFUNCTION("""COMPUTED_VALUE"""),"")</f>
        <v/>
      </c>
      <c r="D15359" s="5">
        <v>0.0</v>
      </c>
    </row>
    <row r="15360" ht="14.25" customHeight="1">
      <c r="A15360" s="5"/>
      <c r="B15360" s="5"/>
      <c r="C15360" s="5" t="str">
        <f>IFERROR(__xludf.DUMMYFUNCTION("""COMPUTED_VALUE"""),"")</f>
        <v/>
      </c>
      <c r="D15360" s="5">
        <v>0.0</v>
      </c>
    </row>
    <row r="15361" ht="14.25" customHeight="1">
      <c r="A15361" s="5"/>
      <c r="B15361" s="5"/>
      <c r="C15361" s="5" t="str">
        <f>IFERROR(__xludf.DUMMYFUNCTION("""COMPUTED_VALUE"""),"")</f>
        <v/>
      </c>
      <c r="D15361" s="5">
        <v>0.0</v>
      </c>
    </row>
    <row r="15362" ht="14.25" customHeight="1">
      <c r="A15362" s="5"/>
      <c r="B15362" s="5"/>
      <c r="C15362" s="5" t="str">
        <f>IFERROR(__xludf.DUMMYFUNCTION("""COMPUTED_VALUE"""),"")</f>
        <v/>
      </c>
      <c r="D15362" s="5">
        <v>0.0</v>
      </c>
    </row>
    <row r="15363" ht="14.25" customHeight="1">
      <c r="A15363" s="5"/>
      <c r="B15363" s="5"/>
      <c r="C15363" s="5" t="str">
        <f>IFERROR(__xludf.DUMMYFUNCTION("""COMPUTED_VALUE"""),"")</f>
        <v/>
      </c>
      <c r="D15363" s="5">
        <v>0.0</v>
      </c>
    </row>
    <row r="15364" ht="14.25" customHeight="1">
      <c r="A15364" s="5"/>
      <c r="B15364" s="5"/>
      <c r="C15364" s="5" t="str">
        <f>IFERROR(__xludf.DUMMYFUNCTION("""COMPUTED_VALUE"""),"")</f>
        <v/>
      </c>
      <c r="D15364" s="5">
        <v>0.0</v>
      </c>
    </row>
    <row r="15365" ht="14.25" customHeight="1">
      <c r="A15365" s="5"/>
      <c r="B15365" s="5"/>
      <c r="C15365" s="5" t="str">
        <f>IFERROR(__xludf.DUMMYFUNCTION("""COMPUTED_VALUE"""),"")</f>
        <v/>
      </c>
      <c r="D15365" s="5">
        <v>0.0</v>
      </c>
    </row>
    <row r="15366" ht="14.25" customHeight="1">
      <c r="A15366" s="5"/>
      <c r="B15366" s="5"/>
      <c r="C15366" s="5" t="str">
        <f>IFERROR(__xludf.DUMMYFUNCTION("""COMPUTED_VALUE"""),"")</f>
        <v/>
      </c>
      <c r="D15366" s="5">
        <v>0.0</v>
      </c>
    </row>
    <row r="15367" ht="14.25" customHeight="1">
      <c r="A15367" s="5"/>
      <c r="B15367" s="5"/>
      <c r="C15367" s="5" t="str">
        <f>IFERROR(__xludf.DUMMYFUNCTION("""COMPUTED_VALUE"""),"")</f>
        <v/>
      </c>
      <c r="D15367" s="5">
        <v>0.0</v>
      </c>
    </row>
    <row r="15368" ht="14.25" customHeight="1">
      <c r="A15368" s="5"/>
      <c r="B15368" s="5"/>
      <c r="C15368" s="5" t="str">
        <f>IFERROR(__xludf.DUMMYFUNCTION("""COMPUTED_VALUE"""),"")</f>
        <v/>
      </c>
      <c r="D15368" s="5">
        <v>0.0</v>
      </c>
    </row>
    <row r="15369" ht="14.25" customHeight="1">
      <c r="A15369" s="5"/>
      <c r="B15369" s="5"/>
      <c r="C15369" s="5" t="str">
        <f>IFERROR(__xludf.DUMMYFUNCTION("""COMPUTED_VALUE"""),"")</f>
        <v/>
      </c>
      <c r="D15369" s="5">
        <v>0.0</v>
      </c>
    </row>
    <row r="15370" ht="14.25" customHeight="1">
      <c r="A15370" s="5"/>
      <c r="B15370" s="5"/>
      <c r="C15370" s="5" t="str">
        <f>IFERROR(__xludf.DUMMYFUNCTION("""COMPUTED_VALUE"""),"")</f>
        <v/>
      </c>
      <c r="D15370" s="5">
        <v>0.0</v>
      </c>
    </row>
    <row r="15371" ht="14.25" customHeight="1">
      <c r="A15371" s="5"/>
      <c r="B15371" s="5"/>
      <c r="C15371" s="5" t="str">
        <f>IFERROR(__xludf.DUMMYFUNCTION("""COMPUTED_VALUE"""),"")</f>
        <v/>
      </c>
      <c r="D15371" s="5">
        <v>0.0</v>
      </c>
    </row>
    <row r="15372" ht="14.25" customHeight="1">
      <c r="A15372" s="5"/>
      <c r="B15372" s="5"/>
      <c r="C15372" s="5" t="str">
        <f>IFERROR(__xludf.DUMMYFUNCTION("""COMPUTED_VALUE"""),"")</f>
        <v/>
      </c>
      <c r="D15372" s="5">
        <v>0.0</v>
      </c>
    </row>
    <row r="15373" ht="14.25" customHeight="1">
      <c r="A15373" s="5"/>
      <c r="B15373" s="5"/>
      <c r="C15373" s="5" t="str">
        <f>IFERROR(__xludf.DUMMYFUNCTION("""COMPUTED_VALUE"""),"")</f>
        <v/>
      </c>
      <c r="D15373" s="5">
        <v>0.0</v>
      </c>
    </row>
    <row r="15374" ht="14.25" customHeight="1">
      <c r="A15374" s="5"/>
      <c r="B15374" s="5"/>
      <c r="C15374" s="5" t="str">
        <f>IFERROR(__xludf.DUMMYFUNCTION("""COMPUTED_VALUE"""),"")</f>
        <v/>
      </c>
      <c r="D15374" s="5">
        <v>0.0</v>
      </c>
    </row>
    <row r="15375" ht="14.25" customHeight="1">
      <c r="A15375" s="5"/>
      <c r="B15375" s="5"/>
      <c r="C15375" s="5" t="str">
        <f>IFERROR(__xludf.DUMMYFUNCTION("""COMPUTED_VALUE"""),"")</f>
        <v/>
      </c>
      <c r="D15375" s="5">
        <v>0.0</v>
      </c>
    </row>
    <row r="15376" ht="14.25" customHeight="1">
      <c r="A15376" s="5"/>
      <c r="B15376" s="5"/>
      <c r="C15376" s="5" t="str">
        <f>IFERROR(__xludf.DUMMYFUNCTION("""COMPUTED_VALUE"""),"")</f>
        <v/>
      </c>
      <c r="D15376" s="5">
        <v>0.0</v>
      </c>
    </row>
    <row r="15377" ht="14.25" customHeight="1">
      <c r="A15377" s="5"/>
      <c r="B15377" s="5"/>
      <c r="C15377" s="5" t="str">
        <f>IFERROR(__xludf.DUMMYFUNCTION("""COMPUTED_VALUE"""),"")</f>
        <v/>
      </c>
      <c r="D15377" s="5">
        <v>0.0</v>
      </c>
    </row>
    <row r="15378" ht="14.25" customHeight="1">
      <c r="A15378" s="5"/>
      <c r="B15378" s="5"/>
      <c r="C15378" s="5" t="str">
        <f>IFERROR(__xludf.DUMMYFUNCTION("""COMPUTED_VALUE"""),"")</f>
        <v/>
      </c>
      <c r="D15378" s="5">
        <v>0.0</v>
      </c>
    </row>
    <row r="15379" ht="14.25" customHeight="1">
      <c r="A15379" s="5"/>
      <c r="B15379" s="5"/>
      <c r="C15379" s="5" t="str">
        <f>IFERROR(__xludf.DUMMYFUNCTION("""COMPUTED_VALUE"""),"")</f>
        <v/>
      </c>
      <c r="D15379" s="5">
        <v>0.0</v>
      </c>
    </row>
    <row r="15380" ht="14.25" customHeight="1">
      <c r="A15380" s="5"/>
      <c r="B15380" s="5"/>
      <c r="C15380" s="5" t="str">
        <f>IFERROR(__xludf.DUMMYFUNCTION("""COMPUTED_VALUE"""),"")</f>
        <v/>
      </c>
      <c r="D15380" s="5">
        <v>0.0</v>
      </c>
    </row>
    <row r="15381" ht="14.25" customHeight="1">
      <c r="A15381" s="5"/>
      <c r="B15381" s="5"/>
      <c r="C15381" s="5" t="str">
        <f>IFERROR(__xludf.DUMMYFUNCTION("""COMPUTED_VALUE"""),"")</f>
        <v/>
      </c>
      <c r="D15381" s="5">
        <v>0.0</v>
      </c>
    </row>
    <row r="15382" ht="14.25" customHeight="1">
      <c r="A15382" s="5"/>
      <c r="B15382" s="5"/>
      <c r="C15382" s="5" t="str">
        <f>IFERROR(__xludf.DUMMYFUNCTION("""COMPUTED_VALUE"""),"")</f>
        <v/>
      </c>
      <c r="D15382" s="5">
        <v>0.0</v>
      </c>
    </row>
    <row r="15383" ht="14.25" customHeight="1">
      <c r="A15383" s="5"/>
      <c r="B15383" s="5"/>
      <c r="C15383" s="5" t="str">
        <f>IFERROR(__xludf.DUMMYFUNCTION("""COMPUTED_VALUE"""),"")</f>
        <v/>
      </c>
      <c r="D15383" s="5">
        <v>0.0</v>
      </c>
    </row>
    <row r="15384" ht="14.25" customHeight="1">
      <c r="A15384" s="5"/>
      <c r="B15384" s="5"/>
      <c r="C15384" s="5" t="str">
        <f>IFERROR(__xludf.DUMMYFUNCTION("""COMPUTED_VALUE"""),"")</f>
        <v/>
      </c>
      <c r="D15384" s="5">
        <v>0.0</v>
      </c>
    </row>
    <row r="15385" ht="14.25" customHeight="1">
      <c r="A15385" s="5"/>
      <c r="B15385" s="5"/>
      <c r="C15385" s="5" t="str">
        <f>IFERROR(__xludf.DUMMYFUNCTION("""COMPUTED_VALUE"""),"")</f>
        <v/>
      </c>
      <c r="D15385" s="5">
        <v>0.0</v>
      </c>
    </row>
    <row r="15386" ht="14.25" customHeight="1">
      <c r="A15386" s="5"/>
      <c r="B15386" s="5"/>
      <c r="C15386" s="5" t="str">
        <f>IFERROR(__xludf.DUMMYFUNCTION("""COMPUTED_VALUE"""),"")</f>
        <v/>
      </c>
      <c r="D15386" s="5">
        <v>0.0</v>
      </c>
    </row>
    <row r="15387" ht="14.25" customHeight="1">
      <c r="A15387" s="5"/>
      <c r="B15387" s="5"/>
      <c r="C15387" s="5" t="str">
        <f>IFERROR(__xludf.DUMMYFUNCTION("""COMPUTED_VALUE"""),"")</f>
        <v/>
      </c>
      <c r="D15387" s="5">
        <v>0.0</v>
      </c>
    </row>
    <row r="15388" ht="14.25" customHeight="1">
      <c r="A15388" s="5"/>
      <c r="B15388" s="5"/>
      <c r="C15388" s="5" t="str">
        <f>IFERROR(__xludf.DUMMYFUNCTION("""COMPUTED_VALUE"""),"")</f>
        <v/>
      </c>
      <c r="D15388" s="5">
        <v>0.0</v>
      </c>
    </row>
    <row r="15389" ht="14.25" customHeight="1">
      <c r="A15389" s="5"/>
      <c r="B15389" s="5"/>
      <c r="C15389" s="5" t="str">
        <f>IFERROR(__xludf.DUMMYFUNCTION("""COMPUTED_VALUE"""),"")</f>
        <v/>
      </c>
      <c r="D15389" s="5">
        <v>0.0</v>
      </c>
    </row>
    <row r="15390" ht="14.25" customHeight="1">
      <c r="A15390" s="5"/>
      <c r="B15390" s="5"/>
      <c r="C15390" s="5" t="str">
        <f>IFERROR(__xludf.DUMMYFUNCTION("""COMPUTED_VALUE"""),"")</f>
        <v/>
      </c>
      <c r="D15390" s="5">
        <v>0.0</v>
      </c>
    </row>
    <row r="15391" ht="14.25" customHeight="1">
      <c r="A15391" s="5"/>
      <c r="B15391" s="5"/>
      <c r="C15391" s="5" t="str">
        <f>IFERROR(__xludf.DUMMYFUNCTION("""COMPUTED_VALUE"""),"")</f>
        <v/>
      </c>
      <c r="D15391" s="5">
        <v>0.0</v>
      </c>
    </row>
    <row r="15392" ht="14.25" customHeight="1">
      <c r="A15392" s="5"/>
      <c r="B15392" s="5"/>
      <c r="C15392" s="5" t="str">
        <f>IFERROR(__xludf.DUMMYFUNCTION("""COMPUTED_VALUE"""),"")</f>
        <v/>
      </c>
      <c r="D15392" s="5">
        <v>0.0</v>
      </c>
    </row>
    <row r="15393" ht="14.25" customHeight="1">
      <c r="A15393" s="5"/>
      <c r="B15393" s="5"/>
      <c r="C15393" s="5" t="str">
        <f>IFERROR(__xludf.DUMMYFUNCTION("""COMPUTED_VALUE"""),"")</f>
        <v/>
      </c>
      <c r="D15393" s="5">
        <v>0.0</v>
      </c>
    </row>
    <row r="15394" ht="14.25" customHeight="1">
      <c r="A15394" s="5"/>
      <c r="B15394" s="5"/>
      <c r="C15394" s="5" t="str">
        <f>IFERROR(__xludf.DUMMYFUNCTION("""COMPUTED_VALUE"""),"")</f>
        <v/>
      </c>
      <c r="D15394" s="5">
        <v>0.0</v>
      </c>
    </row>
    <row r="15395" ht="14.25" customHeight="1">
      <c r="A15395" s="5"/>
      <c r="B15395" s="5"/>
      <c r="C15395" s="5" t="str">
        <f>IFERROR(__xludf.DUMMYFUNCTION("""COMPUTED_VALUE"""),"")</f>
        <v/>
      </c>
      <c r="D15395" s="5">
        <v>0.0</v>
      </c>
    </row>
    <row r="15396" ht="14.25" customHeight="1">
      <c r="A15396" s="5"/>
      <c r="B15396" s="5"/>
      <c r="C15396" s="5" t="str">
        <f>IFERROR(__xludf.DUMMYFUNCTION("""COMPUTED_VALUE"""),"")</f>
        <v/>
      </c>
      <c r="D15396" s="5">
        <v>0.0</v>
      </c>
    </row>
    <row r="15397" ht="14.25" customHeight="1">
      <c r="A15397" s="5"/>
      <c r="B15397" s="5"/>
      <c r="C15397" s="5" t="str">
        <f>IFERROR(__xludf.DUMMYFUNCTION("""COMPUTED_VALUE"""),"")</f>
        <v/>
      </c>
      <c r="D15397" s="5">
        <v>0.0</v>
      </c>
    </row>
    <row r="15398" ht="14.25" customHeight="1">
      <c r="A15398" s="5"/>
      <c r="B15398" s="5"/>
      <c r="C15398" s="5" t="str">
        <f>IFERROR(__xludf.DUMMYFUNCTION("""COMPUTED_VALUE"""),"")</f>
        <v/>
      </c>
      <c r="D15398" s="5">
        <v>0.0</v>
      </c>
    </row>
    <row r="15399" ht="14.25" customHeight="1">
      <c r="A15399" s="5"/>
      <c r="B15399" s="5"/>
      <c r="C15399" s="5" t="str">
        <f>IFERROR(__xludf.DUMMYFUNCTION("""COMPUTED_VALUE"""),"")</f>
        <v/>
      </c>
      <c r="D15399" s="5">
        <v>0.0</v>
      </c>
    </row>
    <row r="15400" ht="14.25" customHeight="1">
      <c r="A15400" s="5"/>
      <c r="B15400" s="5"/>
      <c r="C15400" s="5" t="str">
        <f>IFERROR(__xludf.DUMMYFUNCTION("""COMPUTED_VALUE"""),"")</f>
        <v/>
      </c>
      <c r="D15400" s="5">
        <v>0.0</v>
      </c>
    </row>
    <row r="15401" ht="14.25" customHeight="1">
      <c r="A15401" s="5"/>
      <c r="B15401" s="5"/>
      <c r="C15401" s="5" t="str">
        <f>IFERROR(__xludf.DUMMYFUNCTION("""COMPUTED_VALUE"""),"")</f>
        <v/>
      </c>
      <c r="D15401" s="5">
        <v>0.0</v>
      </c>
    </row>
    <row r="15402" ht="14.25" customHeight="1">
      <c r="A15402" s="5"/>
      <c r="B15402" s="5"/>
      <c r="C15402" s="5" t="str">
        <f>IFERROR(__xludf.DUMMYFUNCTION("""COMPUTED_VALUE"""),"")</f>
        <v/>
      </c>
      <c r="D15402" s="5">
        <v>0.0</v>
      </c>
    </row>
    <row r="15403" ht="14.25" customHeight="1">
      <c r="A15403" s="5"/>
      <c r="B15403" s="5"/>
      <c r="C15403" s="5" t="str">
        <f>IFERROR(__xludf.DUMMYFUNCTION("""COMPUTED_VALUE"""),"")</f>
        <v/>
      </c>
      <c r="D15403" s="5">
        <v>0.0</v>
      </c>
    </row>
    <row r="15404" ht="14.25" customHeight="1">
      <c r="A15404" s="5"/>
      <c r="B15404" s="5"/>
      <c r="C15404" s="5" t="str">
        <f>IFERROR(__xludf.DUMMYFUNCTION("""COMPUTED_VALUE"""),"")</f>
        <v/>
      </c>
      <c r="D15404" s="5">
        <v>0.0</v>
      </c>
    </row>
    <row r="15405" ht="14.25" customHeight="1">
      <c r="A15405" s="5"/>
      <c r="B15405" s="5"/>
      <c r="C15405" s="5" t="str">
        <f>IFERROR(__xludf.DUMMYFUNCTION("""COMPUTED_VALUE"""),"")</f>
        <v/>
      </c>
      <c r="D15405" s="5">
        <v>0.0</v>
      </c>
    </row>
    <row r="15406" ht="14.25" customHeight="1">
      <c r="A15406" s="5"/>
      <c r="B15406" s="5"/>
      <c r="C15406" s="5" t="str">
        <f>IFERROR(__xludf.DUMMYFUNCTION("""COMPUTED_VALUE"""),"")</f>
        <v/>
      </c>
      <c r="D15406" s="5">
        <v>0.0</v>
      </c>
    </row>
    <row r="15407" ht="14.25" customHeight="1">
      <c r="A15407" s="5"/>
      <c r="B15407" s="5"/>
      <c r="C15407" s="5" t="str">
        <f>IFERROR(__xludf.DUMMYFUNCTION("""COMPUTED_VALUE"""),"")</f>
        <v/>
      </c>
      <c r="D15407" s="5">
        <v>0.0</v>
      </c>
    </row>
    <row r="15408" ht="14.25" customHeight="1">
      <c r="A15408" s="5"/>
      <c r="B15408" s="5"/>
      <c r="C15408" s="5" t="str">
        <f>IFERROR(__xludf.DUMMYFUNCTION("""COMPUTED_VALUE"""),"")</f>
        <v/>
      </c>
      <c r="D15408" s="5">
        <v>0.0</v>
      </c>
    </row>
    <row r="15409" ht="14.25" customHeight="1">
      <c r="A15409" s="5"/>
      <c r="B15409" s="5"/>
      <c r="C15409" s="5" t="str">
        <f>IFERROR(__xludf.DUMMYFUNCTION("""COMPUTED_VALUE"""),"")</f>
        <v/>
      </c>
      <c r="D15409" s="5">
        <v>0.0</v>
      </c>
    </row>
    <row r="15410" ht="14.25" customHeight="1">
      <c r="A15410" s="5"/>
      <c r="B15410" s="5"/>
      <c r="C15410" s="5" t="str">
        <f>IFERROR(__xludf.DUMMYFUNCTION("""COMPUTED_VALUE"""),"")</f>
        <v/>
      </c>
      <c r="D15410" s="5">
        <v>0.0</v>
      </c>
    </row>
    <row r="15411" ht="14.25" customHeight="1">
      <c r="A15411" s="5"/>
      <c r="B15411" s="5"/>
      <c r="C15411" s="5" t="str">
        <f>IFERROR(__xludf.DUMMYFUNCTION("""COMPUTED_VALUE"""),"")</f>
        <v/>
      </c>
      <c r="D15411" s="5">
        <v>0.0</v>
      </c>
    </row>
    <row r="15412" ht="14.25" customHeight="1">
      <c r="A15412" s="5"/>
      <c r="B15412" s="5"/>
      <c r="C15412" s="5" t="str">
        <f>IFERROR(__xludf.DUMMYFUNCTION("""COMPUTED_VALUE"""),"")</f>
        <v/>
      </c>
      <c r="D15412" s="5">
        <v>0.0</v>
      </c>
    </row>
    <row r="15413" ht="14.25" customHeight="1">
      <c r="A15413" s="5"/>
      <c r="B15413" s="5"/>
      <c r="C15413" s="5" t="str">
        <f>IFERROR(__xludf.DUMMYFUNCTION("""COMPUTED_VALUE"""),"")</f>
        <v/>
      </c>
      <c r="D15413" s="5">
        <v>0.0</v>
      </c>
    </row>
    <row r="15414" ht="14.25" customHeight="1">
      <c r="A15414" s="5"/>
      <c r="B15414" s="5"/>
      <c r="C15414" s="5" t="str">
        <f>IFERROR(__xludf.DUMMYFUNCTION("""COMPUTED_VALUE"""),"")</f>
        <v/>
      </c>
      <c r="D15414" s="5">
        <v>0.0</v>
      </c>
    </row>
    <row r="15415" ht="14.25" customHeight="1">
      <c r="A15415" s="5"/>
      <c r="B15415" s="5"/>
      <c r="C15415" s="5" t="str">
        <f>IFERROR(__xludf.DUMMYFUNCTION("""COMPUTED_VALUE"""),"")</f>
        <v/>
      </c>
      <c r="D15415" s="5">
        <v>0.0</v>
      </c>
    </row>
    <row r="15416" ht="14.25" customHeight="1">
      <c r="A15416" s="5"/>
      <c r="B15416" s="5"/>
      <c r="C15416" s="5" t="str">
        <f>IFERROR(__xludf.DUMMYFUNCTION("""COMPUTED_VALUE"""),"")</f>
        <v/>
      </c>
      <c r="D15416" s="5">
        <v>0.0</v>
      </c>
    </row>
    <row r="15417" ht="14.25" customHeight="1">
      <c r="A15417" s="5"/>
      <c r="B15417" s="5"/>
      <c r="C15417" s="5" t="str">
        <f>IFERROR(__xludf.DUMMYFUNCTION("""COMPUTED_VALUE"""),"")</f>
        <v/>
      </c>
      <c r="D15417" s="5">
        <v>0.0</v>
      </c>
    </row>
    <row r="15418" ht="14.25" customHeight="1">
      <c r="A15418" s="5"/>
      <c r="B15418" s="5"/>
      <c r="C15418" s="5" t="str">
        <f>IFERROR(__xludf.DUMMYFUNCTION("""COMPUTED_VALUE"""),"")</f>
        <v/>
      </c>
      <c r="D15418" s="5">
        <v>0.0</v>
      </c>
    </row>
    <row r="15419" ht="14.25" customHeight="1">
      <c r="A15419" s="5"/>
      <c r="B15419" s="5"/>
      <c r="C15419" s="5" t="str">
        <f>IFERROR(__xludf.DUMMYFUNCTION("""COMPUTED_VALUE"""),"")</f>
        <v/>
      </c>
      <c r="D15419" s="5">
        <v>0.0</v>
      </c>
    </row>
    <row r="15420" ht="14.25" customHeight="1">
      <c r="A15420" s="5"/>
      <c r="B15420" s="5"/>
      <c r="C15420" s="5" t="str">
        <f>IFERROR(__xludf.DUMMYFUNCTION("""COMPUTED_VALUE"""),"")</f>
        <v/>
      </c>
      <c r="D15420" s="5">
        <v>0.0</v>
      </c>
    </row>
    <row r="15421" ht="14.25" customHeight="1">
      <c r="A15421" s="5"/>
      <c r="B15421" s="5"/>
      <c r="C15421" s="5" t="str">
        <f>IFERROR(__xludf.DUMMYFUNCTION("""COMPUTED_VALUE"""),"")</f>
        <v/>
      </c>
      <c r="D15421" s="5">
        <v>0.0</v>
      </c>
    </row>
    <row r="15422" ht="14.25" customHeight="1">
      <c r="A15422" s="5"/>
      <c r="B15422" s="5"/>
      <c r="C15422" s="5" t="str">
        <f>IFERROR(__xludf.DUMMYFUNCTION("""COMPUTED_VALUE"""),"")</f>
        <v/>
      </c>
      <c r="D15422" s="5">
        <v>0.0</v>
      </c>
    </row>
    <row r="15423" ht="14.25" customHeight="1">
      <c r="A15423" s="5"/>
      <c r="B15423" s="5"/>
      <c r="C15423" s="5" t="str">
        <f>IFERROR(__xludf.DUMMYFUNCTION("""COMPUTED_VALUE"""),"")</f>
        <v/>
      </c>
      <c r="D15423" s="5">
        <v>0.0</v>
      </c>
    </row>
    <row r="15424" ht="14.25" customHeight="1">
      <c r="A15424" s="5"/>
      <c r="B15424" s="5"/>
      <c r="C15424" s="5" t="str">
        <f>IFERROR(__xludf.DUMMYFUNCTION("""COMPUTED_VALUE"""),"")</f>
        <v/>
      </c>
      <c r="D15424" s="5">
        <v>0.0</v>
      </c>
    </row>
    <row r="15425" ht="14.25" customHeight="1">
      <c r="A15425" s="5"/>
      <c r="B15425" s="5"/>
      <c r="C15425" s="5" t="str">
        <f>IFERROR(__xludf.DUMMYFUNCTION("""COMPUTED_VALUE"""),"")</f>
        <v/>
      </c>
      <c r="D15425" s="5">
        <v>0.0</v>
      </c>
    </row>
    <row r="15426" ht="14.25" customHeight="1">
      <c r="A15426" s="5"/>
      <c r="B15426" s="5"/>
      <c r="C15426" s="5" t="str">
        <f>IFERROR(__xludf.DUMMYFUNCTION("""COMPUTED_VALUE"""),"")</f>
        <v/>
      </c>
      <c r="D15426" s="5">
        <v>0.0</v>
      </c>
    </row>
    <row r="15427" ht="14.25" customHeight="1">
      <c r="A15427" s="5"/>
      <c r="B15427" s="5"/>
      <c r="C15427" s="5" t="str">
        <f>IFERROR(__xludf.DUMMYFUNCTION("""COMPUTED_VALUE"""),"")</f>
        <v/>
      </c>
      <c r="D15427" s="5">
        <v>0.0</v>
      </c>
    </row>
    <row r="15428" ht="14.25" customHeight="1">
      <c r="A15428" s="5"/>
      <c r="B15428" s="5"/>
      <c r="C15428" s="5" t="str">
        <f>IFERROR(__xludf.DUMMYFUNCTION("""COMPUTED_VALUE"""),"")</f>
        <v/>
      </c>
      <c r="D15428" s="5">
        <v>0.0</v>
      </c>
    </row>
    <row r="15429" ht="14.25" customHeight="1">
      <c r="A15429" s="5"/>
      <c r="B15429" s="5"/>
      <c r="C15429" s="5" t="str">
        <f>IFERROR(__xludf.DUMMYFUNCTION("""COMPUTED_VALUE"""),"")</f>
        <v/>
      </c>
      <c r="D15429" s="5">
        <v>0.0</v>
      </c>
    </row>
    <row r="15430" ht="14.25" customHeight="1">
      <c r="A15430" s="5"/>
      <c r="B15430" s="5"/>
      <c r="C15430" s="5" t="str">
        <f>IFERROR(__xludf.DUMMYFUNCTION("""COMPUTED_VALUE"""),"")</f>
        <v/>
      </c>
      <c r="D15430" s="5">
        <v>0.0</v>
      </c>
    </row>
    <row r="15431" ht="14.25" customHeight="1">
      <c r="A15431" s="5"/>
      <c r="B15431" s="5"/>
      <c r="C15431" s="5" t="str">
        <f>IFERROR(__xludf.DUMMYFUNCTION("""COMPUTED_VALUE"""),"")</f>
        <v/>
      </c>
      <c r="D15431" s="5">
        <v>0.0</v>
      </c>
    </row>
    <row r="15432" ht="14.25" customHeight="1">
      <c r="A15432" s="5"/>
      <c r="B15432" s="5"/>
      <c r="C15432" s="5" t="str">
        <f>IFERROR(__xludf.DUMMYFUNCTION("""COMPUTED_VALUE"""),"")</f>
        <v/>
      </c>
      <c r="D15432" s="5">
        <v>0.0</v>
      </c>
    </row>
    <row r="15433" ht="14.25" customHeight="1">
      <c r="A15433" s="5"/>
      <c r="B15433" s="5"/>
      <c r="C15433" s="5" t="str">
        <f>IFERROR(__xludf.DUMMYFUNCTION("""COMPUTED_VALUE"""),"")</f>
        <v/>
      </c>
      <c r="D15433" s="5">
        <v>0.0</v>
      </c>
    </row>
    <row r="15434" ht="14.25" customHeight="1">
      <c r="A15434" s="5"/>
      <c r="B15434" s="5"/>
      <c r="C15434" s="5" t="str">
        <f>IFERROR(__xludf.DUMMYFUNCTION("""COMPUTED_VALUE"""),"")</f>
        <v/>
      </c>
      <c r="D15434" s="5">
        <v>0.0</v>
      </c>
    </row>
    <row r="15435" ht="14.25" customHeight="1">
      <c r="A15435" s="5"/>
      <c r="B15435" s="5"/>
      <c r="C15435" s="5" t="str">
        <f>IFERROR(__xludf.DUMMYFUNCTION("""COMPUTED_VALUE"""),"")</f>
        <v/>
      </c>
      <c r="D15435" s="5">
        <v>0.0</v>
      </c>
    </row>
    <row r="15436" ht="14.25" customHeight="1">
      <c r="A15436" s="5"/>
      <c r="B15436" s="5"/>
      <c r="C15436" s="5" t="str">
        <f>IFERROR(__xludf.DUMMYFUNCTION("""COMPUTED_VALUE"""),"")</f>
        <v/>
      </c>
      <c r="D15436" s="5">
        <v>0.0</v>
      </c>
    </row>
    <row r="15437" ht="14.25" customHeight="1">
      <c r="A15437" s="5"/>
      <c r="B15437" s="5"/>
      <c r="C15437" s="5" t="str">
        <f>IFERROR(__xludf.DUMMYFUNCTION("""COMPUTED_VALUE"""),"")</f>
        <v/>
      </c>
      <c r="D15437" s="5">
        <v>0.0</v>
      </c>
    </row>
    <row r="15438" ht="14.25" customHeight="1">
      <c r="A15438" s="5"/>
      <c r="B15438" s="5"/>
      <c r="C15438" s="5" t="str">
        <f>IFERROR(__xludf.DUMMYFUNCTION("""COMPUTED_VALUE"""),"")</f>
        <v/>
      </c>
      <c r="D15438" s="5">
        <v>0.0</v>
      </c>
    </row>
    <row r="15439" ht="14.25" customHeight="1">
      <c r="A15439" s="5"/>
      <c r="B15439" s="5"/>
      <c r="C15439" s="5" t="str">
        <f>IFERROR(__xludf.DUMMYFUNCTION("""COMPUTED_VALUE"""),"")</f>
        <v/>
      </c>
      <c r="D15439" s="5">
        <v>0.0</v>
      </c>
    </row>
    <row r="15440" ht="14.25" customHeight="1">
      <c r="A15440" s="5"/>
      <c r="B15440" s="5"/>
      <c r="C15440" s="5" t="str">
        <f>IFERROR(__xludf.DUMMYFUNCTION("""COMPUTED_VALUE"""),"")</f>
        <v/>
      </c>
      <c r="D15440" s="5">
        <v>0.0</v>
      </c>
    </row>
    <row r="15441" ht="14.25" customHeight="1">
      <c r="A15441" s="5"/>
      <c r="B15441" s="5"/>
      <c r="C15441" s="5" t="str">
        <f>IFERROR(__xludf.DUMMYFUNCTION("""COMPUTED_VALUE"""),"")</f>
        <v/>
      </c>
      <c r="D15441" s="5">
        <v>0.0</v>
      </c>
    </row>
    <row r="15442" ht="14.25" customHeight="1">
      <c r="A15442" s="5"/>
      <c r="B15442" s="5"/>
      <c r="C15442" s="5" t="str">
        <f>IFERROR(__xludf.DUMMYFUNCTION("""COMPUTED_VALUE"""),"")</f>
        <v/>
      </c>
      <c r="D15442" s="5">
        <v>0.0</v>
      </c>
    </row>
    <row r="15443" ht="14.25" customHeight="1">
      <c r="A15443" s="5"/>
      <c r="B15443" s="5"/>
      <c r="C15443" s="5" t="str">
        <f>IFERROR(__xludf.DUMMYFUNCTION("""COMPUTED_VALUE"""),"")</f>
        <v/>
      </c>
      <c r="D15443" s="5">
        <v>0.0</v>
      </c>
    </row>
    <row r="15444" ht="14.25" customHeight="1">
      <c r="A15444" s="5"/>
      <c r="B15444" s="5"/>
      <c r="C15444" s="5" t="str">
        <f>IFERROR(__xludf.DUMMYFUNCTION("""COMPUTED_VALUE"""),"")</f>
        <v/>
      </c>
      <c r="D15444" s="5">
        <v>0.0</v>
      </c>
    </row>
    <row r="15445" ht="14.25" customHeight="1">
      <c r="A15445" s="5"/>
      <c r="B15445" s="5"/>
      <c r="C15445" s="5" t="str">
        <f>IFERROR(__xludf.DUMMYFUNCTION("""COMPUTED_VALUE"""),"")</f>
        <v/>
      </c>
      <c r="D15445" s="5">
        <v>0.0</v>
      </c>
    </row>
    <row r="15446" ht="14.25" customHeight="1">
      <c r="A15446" s="5"/>
      <c r="B15446" s="5"/>
      <c r="C15446" s="5" t="str">
        <f>IFERROR(__xludf.DUMMYFUNCTION("""COMPUTED_VALUE"""),"")</f>
        <v/>
      </c>
      <c r="D15446" s="5">
        <v>0.0</v>
      </c>
    </row>
    <row r="15447" ht="14.25" customHeight="1">
      <c r="A15447" s="5"/>
      <c r="B15447" s="5"/>
      <c r="C15447" s="5" t="str">
        <f>IFERROR(__xludf.DUMMYFUNCTION("""COMPUTED_VALUE"""),"")</f>
        <v/>
      </c>
      <c r="D15447" s="5">
        <v>0.0</v>
      </c>
    </row>
    <row r="15448" ht="14.25" customHeight="1">
      <c r="A15448" s="5"/>
      <c r="B15448" s="5"/>
      <c r="C15448" s="5" t="str">
        <f>IFERROR(__xludf.DUMMYFUNCTION("""COMPUTED_VALUE"""),"")</f>
        <v/>
      </c>
      <c r="D15448" s="5">
        <v>0.0</v>
      </c>
    </row>
    <row r="15449" ht="14.25" customHeight="1">
      <c r="A15449" s="5"/>
      <c r="B15449" s="5"/>
      <c r="C15449" s="5" t="str">
        <f>IFERROR(__xludf.DUMMYFUNCTION("""COMPUTED_VALUE"""),"")</f>
        <v/>
      </c>
      <c r="D15449" s="5">
        <v>0.0</v>
      </c>
    </row>
    <row r="15450" ht="14.25" customHeight="1">
      <c r="A15450" s="5"/>
      <c r="B15450" s="5"/>
      <c r="C15450" s="5" t="str">
        <f>IFERROR(__xludf.DUMMYFUNCTION("""COMPUTED_VALUE"""),"")</f>
        <v/>
      </c>
      <c r="D15450" s="5">
        <v>0.0</v>
      </c>
    </row>
    <row r="15451" ht="14.25" customHeight="1">
      <c r="A15451" s="5"/>
      <c r="B15451" s="5"/>
      <c r="C15451" s="5" t="str">
        <f>IFERROR(__xludf.DUMMYFUNCTION("""COMPUTED_VALUE"""),"")</f>
        <v/>
      </c>
      <c r="D15451" s="5">
        <v>0.0</v>
      </c>
    </row>
    <row r="15452" ht="14.25" customHeight="1">
      <c r="A15452" s="5"/>
      <c r="B15452" s="5"/>
      <c r="C15452" s="5" t="str">
        <f>IFERROR(__xludf.DUMMYFUNCTION("""COMPUTED_VALUE"""),"")</f>
        <v/>
      </c>
      <c r="D15452" s="5">
        <v>0.0</v>
      </c>
    </row>
    <row r="15453" ht="14.25" customHeight="1">
      <c r="A15453" s="5"/>
      <c r="B15453" s="5"/>
      <c r="C15453" s="5" t="str">
        <f>IFERROR(__xludf.DUMMYFUNCTION("""COMPUTED_VALUE"""),"")</f>
        <v/>
      </c>
      <c r="D15453" s="5">
        <v>0.0</v>
      </c>
    </row>
    <row r="15454" ht="14.25" customHeight="1">
      <c r="A15454" s="5"/>
      <c r="B15454" s="5"/>
      <c r="C15454" s="5" t="str">
        <f>IFERROR(__xludf.DUMMYFUNCTION("""COMPUTED_VALUE"""),"")</f>
        <v/>
      </c>
      <c r="D15454" s="5">
        <v>0.0</v>
      </c>
    </row>
    <row r="15455" ht="14.25" customHeight="1">
      <c r="A15455" s="5"/>
      <c r="B15455" s="5"/>
      <c r="C15455" s="5" t="str">
        <f>IFERROR(__xludf.DUMMYFUNCTION("""COMPUTED_VALUE"""),"")</f>
        <v/>
      </c>
      <c r="D15455" s="5">
        <v>0.0</v>
      </c>
    </row>
    <row r="15456" ht="14.25" customHeight="1">
      <c r="A15456" s="5"/>
      <c r="B15456" s="5"/>
      <c r="C15456" s="5" t="str">
        <f>IFERROR(__xludf.DUMMYFUNCTION("""COMPUTED_VALUE"""),"")</f>
        <v/>
      </c>
      <c r="D15456" s="5">
        <v>0.0</v>
      </c>
    </row>
    <row r="15457" ht="14.25" customHeight="1">
      <c r="A15457" s="5"/>
      <c r="B15457" s="5"/>
      <c r="C15457" s="5" t="str">
        <f>IFERROR(__xludf.DUMMYFUNCTION("""COMPUTED_VALUE"""),"")</f>
        <v/>
      </c>
      <c r="D15457" s="5">
        <v>0.0</v>
      </c>
    </row>
    <row r="15458" ht="14.25" customHeight="1">
      <c r="A15458" s="5"/>
      <c r="B15458" s="5"/>
      <c r="C15458" s="5" t="str">
        <f>IFERROR(__xludf.DUMMYFUNCTION("""COMPUTED_VALUE"""),"")</f>
        <v/>
      </c>
      <c r="D15458" s="5">
        <v>0.0</v>
      </c>
    </row>
    <row r="15459" ht="14.25" customHeight="1">
      <c r="A15459" s="5"/>
      <c r="B15459" s="5"/>
      <c r="C15459" s="5" t="str">
        <f>IFERROR(__xludf.DUMMYFUNCTION("""COMPUTED_VALUE"""),"")</f>
        <v/>
      </c>
      <c r="D15459" s="5">
        <v>0.0</v>
      </c>
    </row>
    <row r="15460" ht="14.25" customHeight="1">
      <c r="A15460" s="5"/>
      <c r="B15460" s="5"/>
      <c r="C15460" s="5" t="str">
        <f>IFERROR(__xludf.DUMMYFUNCTION("""COMPUTED_VALUE"""),"")</f>
        <v/>
      </c>
      <c r="D15460" s="5">
        <v>0.0</v>
      </c>
    </row>
    <row r="15461" ht="14.25" customHeight="1">
      <c r="A15461" s="5"/>
      <c r="B15461" s="5"/>
      <c r="C15461" s="5" t="str">
        <f>IFERROR(__xludf.DUMMYFUNCTION("""COMPUTED_VALUE"""),"")</f>
        <v/>
      </c>
      <c r="D15461" s="5">
        <v>0.0</v>
      </c>
    </row>
    <row r="15462" ht="14.25" customHeight="1">
      <c r="A15462" s="5"/>
      <c r="B15462" s="5"/>
      <c r="C15462" s="5" t="str">
        <f>IFERROR(__xludf.DUMMYFUNCTION("""COMPUTED_VALUE"""),"")</f>
        <v/>
      </c>
      <c r="D15462" s="5">
        <v>0.0</v>
      </c>
    </row>
    <row r="15463" ht="14.25" customHeight="1">
      <c r="A15463" s="5"/>
      <c r="B15463" s="5"/>
      <c r="C15463" s="5" t="str">
        <f>IFERROR(__xludf.DUMMYFUNCTION("""COMPUTED_VALUE"""),"")</f>
        <v/>
      </c>
      <c r="D15463" s="5">
        <v>0.0</v>
      </c>
    </row>
    <row r="15464" ht="14.25" customHeight="1">
      <c r="A15464" s="5"/>
      <c r="B15464" s="5"/>
      <c r="C15464" s="5" t="str">
        <f>IFERROR(__xludf.DUMMYFUNCTION("""COMPUTED_VALUE"""),"")</f>
        <v/>
      </c>
      <c r="D15464" s="5">
        <v>0.0</v>
      </c>
    </row>
    <row r="15465" ht="14.25" customHeight="1">
      <c r="A15465" s="5"/>
      <c r="B15465" s="5"/>
      <c r="C15465" s="5" t="str">
        <f>IFERROR(__xludf.DUMMYFUNCTION("""COMPUTED_VALUE"""),"")</f>
        <v/>
      </c>
      <c r="D15465" s="5">
        <v>0.0</v>
      </c>
    </row>
    <row r="15466" ht="14.25" customHeight="1">
      <c r="A15466" s="5"/>
      <c r="B15466" s="5"/>
      <c r="C15466" s="5" t="str">
        <f>IFERROR(__xludf.DUMMYFUNCTION("""COMPUTED_VALUE"""),"")</f>
        <v/>
      </c>
      <c r="D15466" s="5">
        <v>0.0</v>
      </c>
    </row>
    <row r="15467" ht="14.25" customHeight="1">
      <c r="A15467" s="5"/>
      <c r="B15467" s="5"/>
      <c r="C15467" s="5" t="str">
        <f>IFERROR(__xludf.DUMMYFUNCTION("""COMPUTED_VALUE"""),"")</f>
        <v/>
      </c>
      <c r="D15467" s="5">
        <v>0.0</v>
      </c>
    </row>
    <row r="15468" ht="14.25" customHeight="1">
      <c r="A15468" s="5"/>
      <c r="B15468" s="5"/>
      <c r="C15468" s="5" t="str">
        <f>IFERROR(__xludf.DUMMYFUNCTION("""COMPUTED_VALUE"""),"")</f>
        <v/>
      </c>
      <c r="D15468" s="5">
        <v>0.0</v>
      </c>
    </row>
    <row r="15469" ht="14.25" customHeight="1">
      <c r="A15469" s="5"/>
      <c r="B15469" s="5"/>
      <c r="C15469" s="5" t="str">
        <f>IFERROR(__xludf.DUMMYFUNCTION("""COMPUTED_VALUE"""),"")</f>
        <v/>
      </c>
      <c r="D15469" s="5">
        <v>0.0</v>
      </c>
    </row>
    <row r="15470" ht="14.25" customHeight="1">
      <c r="A15470" s="5"/>
      <c r="B15470" s="5"/>
      <c r="C15470" s="5" t="str">
        <f>IFERROR(__xludf.DUMMYFUNCTION("""COMPUTED_VALUE"""),"")</f>
        <v/>
      </c>
      <c r="D15470" s="5">
        <v>0.0</v>
      </c>
    </row>
    <row r="15471" ht="14.25" customHeight="1">
      <c r="A15471" s="5"/>
      <c r="B15471" s="5"/>
      <c r="C15471" s="5" t="str">
        <f>IFERROR(__xludf.DUMMYFUNCTION("""COMPUTED_VALUE"""),"")</f>
        <v/>
      </c>
      <c r="D15471" s="5">
        <v>0.0</v>
      </c>
    </row>
    <row r="15472" ht="14.25" customHeight="1">
      <c r="A15472" s="5"/>
      <c r="B15472" s="5"/>
      <c r="C15472" s="5" t="str">
        <f>IFERROR(__xludf.DUMMYFUNCTION("""COMPUTED_VALUE"""),"")</f>
        <v/>
      </c>
      <c r="D15472" s="5">
        <v>0.0</v>
      </c>
    </row>
    <row r="15473" ht="14.25" customHeight="1">
      <c r="A15473" s="5"/>
      <c r="B15473" s="5"/>
      <c r="C15473" s="5" t="str">
        <f>IFERROR(__xludf.DUMMYFUNCTION("""COMPUTED_VALUE"""),"")</f>
        <v/>
      </c>
      <c r="D15473" s="5">
        <v>0.0</v>
      </c>
    </row>
    <row r="15474" ht="14.25" customHeight="1">
      <c r="A15474" s="5"/>
      <c r="B15474" s="5"/>
      <c r="C15474" s="5" t="str">
        <f>IFERROR(__xludf.DUMMYFUNCTION("""COMPUTED_VALUE"""),"")</f>
        <v/>
      </c>
      <c r="D15474" s="5">
        <v>0.0</v>
      </c>
    </row>
    <row r="15475" ht="14.25" customHeight="1">
      <c r="A15475" s="5"/>
      <c r="B15475" s="5"/>
      <c r="C15475" s="5" t="str">
        <f>IFERROR(__xludf.DUMMYFUNCTION("""COMPUTED_VALUE"""),"")</f>
        <v/>
      </c>
      <c r="D15475" s="5">
        <v>0.0</v>
      </c>
    </row>
    <row r="15476" ht="14.25" customHeight="1">
      <c r="A15476" s="5"/>
      <c r="B15476" s="5"/>
      <c r="C15476" s="5" t="str">
        <f>IFERROR(__xludf.DUMMYFUNCTION("""COMPUTED_VALUE"""),"")</f>
        <v/>
      </c>
      <c r="D15476" s="5">
        <v>0.0</v>
      </c>
    </row>
    <row r="15477" ht="14.25" customHeight="1">
      <c r="A15477" s="5"/>
      <c r="B15477" s="5"/>
      <c r="C15477" s="5" t="str">
        <f>IFERROR(__xludf.DUMMYFUNCTION("""COMPUTED_VALUE"""),"")</f>
        <v/>
      </c>
      <c r="D15477" s="5">
        <v>0.0</v>
      </c>
    </row>
    <row r="15478" ht="14.25" customHeight="1">
      <c r="A15478" s="5"/>
      <c r="B15478" s="5"/>
      <c r="C15478" s="5" t="str">
        <f>IFERROR(__xludf.DUMMYFUNCTION("""COMPUTED_VALUE"""),"")</f>
        <v/>
      </c>
      <c r="D15478" s="5">
        <v>0.0</v>
      </c>
    </row>
    <row r="15479" ht="14.25" customHeight="1">
      <c r="A15479" s="5"/>
      <c r="B15479" s="5"/>
      <c r="C15479" s="5" t="str">
        <f>IFERROR(__xludf.DUMMYFUNCTION("""COMPUTED_VALUE"""),"")</f>
        <v/>
      </c>
      <c r="D15479" s="5">
        <v>0.0</v>
      </c>
    </row>
    <row r="15480" ht="14.25" customHeight="1">
      <c r="A15480" s="5"/>
      <c r="B15480" s="5"/>
      <c r="C15480" s="5" t="str">
        <f>IFERROR(__xludf.DUMMYFUNCTION("""COMPUTED_VALUE"""),"")</f>
        <v/>
      </c>
      <c r="D15480" s="5">
        <v>0.0</v>
      </c>
    </row>
    <row r="15481" ht="14.25" customHeight="1">
      <c r="A15481" s="5"/>
      <c r="B15481" s="5"/>
      <c r="C15481" s="5" t="str">
        <f>IFERROR(__xludf.DUMMYFUNCTION("""COMPUTED_VALUE"""),"")</f>
        <v/>
      </c>
      <c r="D15481" s="5">
        <v>0.0</v>
      </c>
    </row>
    <row r="15482" ht="14.25" customHeight="1">
      <c r="A15482" s="5"/>
      <c r="B15482" s="5"/>
      <c r="C15482" s="5" t="str">
        <f>IFERROR(__xludf.DUMMYFUNCTION("""COMPUTED_VALUE"""),"")</f>
        <v/>
      </c>
      <c r="D15482" s="5">
        <v>0.0</v>
      </c>
    </row>
    <row r="15483" ht="14.25" customHeight="1">
      <c r="A15483" s="5"/>
      <c r="B15483" s="5"/>
      <c r="C15483" s="5" t="str">
        <f>IFERROR(__xludf.DUMMYFUNCTION("""COMPUTED_VALUE"""),"")</f>
        <v/>
      </c>
      <c r="D15483" s="5">
        <v>0.0</v>
      </c>
    </row>
    <row r="15484" ht="14.25" customHeight="1">
      <c r="A15484" s="5"/>
      <c r="B15484" s="5"/>
      <c r="C15484" s="5" t="str">
        <f>IFERROR(__xludf.DUMMYFUNCTION("""COMPUTED_VALUE"""),"")</f>
        <v/>
      </c>
      <c r="D15484" s="5">
        <v>0.0</v>
      </c>
    </row>
    <row r="15485" ht="14.25" customHeight="1">
      <c r="A15485" s="5"/>
      <c r="B15485" s="5"/>
      <c r="C15485" s="5" t="str">
        <f>IFERROR(__xludf.DUMMYFUNCTION("""COMPUTED_VALUE"""),"")</f>
        <v/>
      </c>
      <c r="D15485" s="5">
        <v>0.0</v>
      </c>
    </row>
    <row r="15486" ht="14.25" customHeight="1">
      <c r="A15486" s="5"/>
      <c r="B15486" s="5"/>
      <c r="C15486" s="5" t="str">
        <f>IFERROR(__xludf.DUMMYFUNCTION("""COMPUTED_VALUE"""),"")</f>
        <v/>
      </c>
      <c r="D15486" s="5">
        <v>0.0</v>
      </c>
    </row>
    <row r="15487" ht="14.25" customHeight="1">
      <c r="A15487" s="5"/>
      <c r="B15487" s="5"/>
      <c r="C15487" s="5" t="str">
        <f>IFERROR(__xludf.DUMMYFUNCTION("""COMPUTED_VALUE"""),"")</f>
        <v/>
      </c>
      <c r="D15487" s="5">
        <v>0.0</v>
      </c>
    </row>
    <row r="15488" ht="14.25" customHeight="1">
      <c r="A15488" s="5"/>
      <c r="B15488" s="5"/>
      <c r="C15488" s="5" t="str">
        <f>IFERROR(__xludf.DUMMYFUNCTION("""COMPUTED_VALUE"""),"")</f>
        <v/>
      </c>
      <c r="D15488" s="5">
        <v>0.0</v>
      </c>
    </row>
    <row r="15489" ht="14.25" customHeight="1">
      <c r="A15489" s="5"/>
      <c r="B15489" s="5"/>
      <c r="C15489" s="5" t="str">
        <f>IFERROR(__xludf.DUMMYFUNCTION("""COMPUTED_VALUE"""),"")</f>
        <v/>
      </c>
      <c r="D15489" s="5">
        <v>0.0</v>
      </c>
    </row>
    <row r="15490" ht="14.25" customHeight="1">
      <c r="A15490" s="5"/>
      <c r="B15490" s="5"/>
      <c r="C15490" s="5" t="str">
        <f>IFERROR(__xludf.DUMMYFUNCTION("""COMPUTED_VALUE"""),"")</f>
        <v/>
      </c>
      <c r="D15490" s="5">
        <v>0.0</v>
      </c>
    </row>
    <row r="15491" ht="14.25" customHeight="1">
      <c r="A15491" s="5"/>
      <c r="B15491" s="5"/>
      <c r="C15491" s="5" t="str">
        <f>IFERROR(__xludf.DUMMYFUNCTION("""COMPUTED_VALUE"""),"")</f>
        <v/>
      </c>
      <c r="D15491" s="5">
        <v>0.0</v>
      </c>
    </row>
    <row r="15492" ht="14.25" customHeight="1">
      <c r="A15492" s="5"/>
      <c r="B15492" s="5"/>
      <c r="C15492" s="5" t="str">
        <f>IFERROR(__xludf.DUMMYFUNCTION("""COMPUTED_VALUE"""),"")</f>
        <v/>
      </c>
      <c r="D15492" s="5">
        <v>0.0</v>
      </c>
    </row>
    <row r="15493" ht="14.25" customHeight="1">
      <c r="A15493" s="5"/>
      <c r="B15493" s="5"/>
      <c r="C15493" s="5" t="str">
        <f>IFERROR(__xludf.DUMMYFUNCTION("""COMPUTED_VALUE"""),"")</f>
        <v/>
      </c>
      <c r="D15493" s="5">
        <v>0.0</v>
      </c>
    </row>
    <row r="15494" ht="14.25" customHeight="1">
      <c r="A15494" s="5"/>
      <c r="B15494" s="5"/>
      <c r="C15494" s="5" t="str">
        <f>IFERROR(__xludf.DUMMYFUNCTION("""COMPUTED_VALUE"""),"")</f>
        <v/>
      </c>
      <c r="D15494" s="5">
        <v>0.0</v>
      </c>
    </row>
    <row r="15495" ht="14.25" customHeight="1">
      <c r="A15495" s="5"/>
      <c r="B15495" s="5"/>
      <c r="C15495" s="5" t="str">
        <f>IFERROR(__xludf.DUMMYFUNCTION("""COMPUTED_VALUE"""),"")</f>
        <v/>
      </c>
      <c r="D15495" s="5">
        <v>0.0</v>
      </c>
    </row>
    <row r="15496" ht="14.25" customHeight="1">
      <c r="A15496" s="5"/>
      <c r="B15496" s="5"/>
      <c r="C15496" s="5" t="str">
        <f>IFERROR(__xludf.DUMMYFUNCTION("""COMPUTED_VALUE"""),"")</f>
        <v/>
      </c>
      <c r="D15496" s="5">
        <v>0.0</v>
      </c>
    </row>
    <row r="15497" ht="14.25" customHeight="1">
      <c r="A15497" s="5"/>
      <c r="B15497" s="5"/>
      <c r="C15497" s="5" t="str">
        <f>IFERROR(__xludf.DUMMYFUNCTION("""COMPUTED_VALUE"""),"")</f>
        <v/>
      </c>
      <c r="D15497" s="5">
        <v>0.0</v>
      </c>
    </row>
    <row r="15498" ht="14.25" customHeight="1">
      <c r="A15498" s="5"/>
      <c r="B15498" s="5"/>
      <c r="C15498" s="5" t="str">
        <f>IFERROR(__xludf.DUMMYFUNCTION("""COMPUTED_VALUE"""),"")</f>
        <v/>
      </c>
      <c r="D15498" s="5">
        <v>0.0</v>
      </c>
    </row>
    <row r="15499" ht="14.25" customHeight="1">
      <c r="A15499" s="5"/>
      <c r="B15499" s="5"/>
      <c r="C15499" s="5" t="str">
        <f>IFERROR(__xludf.DUMMYFUNCTION("""COMPUTED_VALUE"""),"")</f>
        <v/>
      </c>
      <c r="D15499" s="5">
        <v>0.0</v>
      </c>
    </row>
    <row r="15500" ht="14.25" customHeight="1">
      <c r="A15500" s="5"/>
      <c r="B15500" s="5"/>
      <c r="C15500" s="5" t="str">
        <f>IFERROR(__xludf.DUMMYFUNCTION("""COMPUTED_VALUE"""),"")</f>
        <v/>
      </c>
      <c r="D15500" s="5">
        <v>0.0</v>
      </c>
    </row>
    <row r="15501" ht="14.25" customHeight="1">
      <c r="A15501" s="5"/>
      <c r="B15501" s="5"/>
      <c r="C15501" s="5" t="str">
        <f>IFERROR(__xludf.DUMMYFUNCTION("""COMPUTED_VALUE"""),"")</f>
        <v/>
      </c>
      <c r="D15501" s="5">
        <v>0.0</v>
      </c>
    </row>
    <row r="15502" ht="14.25" customHeight="1">
      <c r="A15502" s="5"/>
      <c r="B15502" s="5"/>
      <c r="C15502" s="5" t="str">
        <f>IFERROR(__xludf.DUMMYFUNCTION("""COMPUTED_VALUE"""),"")</f>
        <v/>
      </c>
      <c r="D15502" s="5">
        <v>0.0</v>
      </c>
    </row>
    <row r="15503" ht="14.25" customHeight="1">
      <c r="A15503" s="5"/>
      <c r="B15503" s="5"/>
      <c r="C15503" s="5" t="str">
        <f>IFERROR(__xludf.DUMMYFUNCTION("""COMPUTED_VALUE"""),"")</f>
        <v/>
      </c>
      <c r="D15503" s="5">
        <v>0.0</v>
      </c>
    </row>
    <row r="15504" ht="14.25" customHeight="1">
      <c r="A15504" s="5"/>
      <c r="B15504" s="5"/>
      <c r="C15504" s="5" t="str">
        <f>IFERROR(__xludf.DUMMYFUNCTION("""COMPUTED_VALUE"""),"")</f>
        <v/>
      </c>
      <c r="D15504" s="5">
        <v>0.0</v>
      </c>
    </row>
    <row r="15505" ht="14.25" customHeight="1">
      <c r="A15505" s="5"/>
      <c r="B15505" s="5"/>
      <c r="C15505" s="5" t="str">
        <f>IFERROR(__xludf.DUMMYFUNCTION("""COMPUTED_VALUE"""),"")</f>
        <v/>
      </c>
      <c r="D15505" s="5">
        <v>0.0</v>
      </c>
    </row>
    <row r="15506" ht="14.25" customHeight="1">
      <c r="A15506" s="5"/>
      <c r="B15506" s="5"/>
      <c r="C15506" s="5" t="str">
        <f>IFERROR(__xludf.DUMMYFUNCTION("""COMPUTED_VALUE"""),"")</f>
        <v/>
      </c>
      <c r="D15506" s="5">
        <v>0.0</v>
      </c>
    </row>
    <row r="15507" ht="14.25" customHeight="1">
      <c r="A15507" s="5"/>
      <c r="B15507" s="5"/>
      <c r="C15507" s="5" t="str">
        <f>IFERROR(__xludf.DUMMYFUNCTION("""COMPUTED_VALUE"""),"")</f>
        <v/>
      </c>
      <c r="D15507" s="5">
        <v>0.0</v>
      </c>
    </row>
    <row r="15508" ht="14.25" customHeight="1">
      <c r="A15508" s="5"/>
      <c r="B15508" s="5"/>
      <c r="C15508" s="5" t="str">
        <f>IFERROR(__xludf.DUMMYFUNCTION("""COMPUTED_VALUE"""),"")</f>
        <v/>
      </c>
      <c r="D15508" s="5">
        <v>0.0</v>
      </c>
    </row>
    <row r="15509" ht="14.25" customHeight="1">
      <c r="A15509" s="5"/>
      <c r="B15509" s="5"/>
      <c r="C15509" s="5" t="str">
        <f>IFERROR(__xludf.DUMMYFUNCTION("""COMPUTED_VALUE"""),"")</f>
        <v/>
      </c>
      <c r="D15509" s="5">
        <v>0.0</v>
      </c>
    </row>
    <row r="15510" ht="14.25" customHeight="1">
      <c r="A15510" s="5"/>
      <c r="B15510" s="5"/>
      <c r="C15510" s="5" t="str">
        <f>IFERROR(__xludf.DUMMYFUNCTION("""COMPUTED_VALUE"""),"")</f>
        <v/>
      </c>
      <c r="D15510" s="5">
        <v>0.0</v>
      </c>
    </row>
    <row r="15511" ht="14.25" customHeight="1">
      <c r="A15511" s="5"/>
      <c r="B15511" s="5"/>
      <c r="C15511" s="5" t="str">
        <f>IFERROR(__xludf.DUMMYFUNCTION("""COMPUTED_VALUE"""),"")</f>
        <v/>
      </c>
      <c r="D15511" s="5">
        <v>0.0</v>
      </c>
    </row>
    <row r="15512" ht="14.25" customHeight="1">
      <c r="A15512" s="5"/>
      <c r="B15512" s="5"/>
      <c r="C15512" s="5" t="str">
        <f>IFERROR(__xludf.DUMMYFUNCTION("""COMPUTED_VALUE"""),"")</f>
        <v/>
      </c>
      <c r="D15512" s="5">
        <v>0.0</v>
      </c>
    </row>
    <row r="15513" ht="14.25" customHeight="1">
      <c r="A15513" s="5"/>
      <c r="B15513" s="5"/>
      <c r="C15513" s="5" t="str">
        <f>IFERROR(__xludf.DUMMYFUNCTION("""COMPUTED_VALUE"""),"")</f>
        <v/>
      </c>
      <c r="D15513" s="5">
        <v>0.0</v>
      </c>
    </row>
    <row r="15514" ht="14.25" customHeight="1">
      <c r="A15514" s="5"/>
      <c r="B15514" s="5"/>
      <c r="C15514" s="5" t="str">
        <f>IFERROR(__xludf.DUMMYFUNCTION("""COMPUTED_VALUE"""),"")</f>
        <v/>
      </c>
      <c r="D15514" s="5">
        <v>0.0</v>
      </c>
    </row>
    <row r="15515" ht="14.25" customHeight="1">
      <c r="A15515" s="5"/>
      <c r="B15515" s="5"/>
      <c r="C15515" s="5" t="str">
        <f>IFERROR(__xludf.DUMMYFUNCTION("""COMPUTED_VALUE"""),"")</f>
        <v/>
      </c>
      <c r="D15515" s="5">
        <v>0.0</v>
      </c>
    </row>
    <row r="15516" ht="14.25" customHeight="1">
      <c r="A15516" s="5"/>
      <c r="B15516" s="5"/>
      <c r="C15516" s="5" t="str">
        <f>IFERROR(__xludf.DUMMYFUNCTION("""COMPUTED_VALUE"""),"")</f>
        <v/>
      </c>
      <c r="D15516" s="5">
        <v>0.0</v>
      </c>
    </row>
    <row r="15517" ht="14.25" customHeight="1">
      <c r="A15517" s="5"/>
      <c r="B15517" s="5"/>
      <c r="C15517" s="5" t="str">
        <f>IFERROR(__xludf.DUMMYFUNCTION("""COMPUTED_VALUE"""),"")</f>
        <v/>
      </c>
      <c r="D15517" s="5">
        <v>0.0</v>
      </c>
    </row>
    <row r="15518" ht="14.25" customHeight="1">
      <c r="A15518" s="5"/>
      <c r="B15518" s="5"/>
      <c r="C15518" s="5" t="str">
        <f>IFERROR(__xludf.DUMMYFUNCTION("""COMPUTED_VALUE"""),"")</f>
        <v/>
      </c>
      <c r="D15518" s="5">
        <v>0.0</v>
      </c>
    </row>
    <row r="15519" ht="14.25" customHeight="1">
      <c r="A15519" s="5"/>
      <c r="B15519" s="5"/>
      <c r="C15519" s="5" t="str">
        <f>IFERROR(__xludf.DUMMYFUNCTION("""COMPUTED_VALUE"""),"")</f>
        <v/>
      </c>
      <c r="D15519" s="5">
        <v>0.0</v>
      </c>
    </row>
    <row r="15520" ht="14.25" customHeight="1">
      <c r="A15520" s="5"/>
      <c r="B15520" s="5"/>
      <c r="C15520" s="5" t="str">
        <f>IFERROR(__xludf.DUMMYFUNCTION("""COMPUTED_VALUE"""),"")</f>
        <v/>
      </c>
      <c r="D15520" s="5">
        <v>0.0</v>
      </c>
    </row>
    <row r="15521" ht="14.25" customHeight="1">
      <c r="A15521" s="5"/>
      <c r="B15521" s="5"/>
      <c r="C15521" s="5" t="str">
        <f>IFERROR(__xludf.DUMMYFUNCTION("""COMPUTED_VALUE"""),"")</f>
        <v/>
      </c>
      <c r="D15521" s="5">
        <v>0.0</v>
      </c>
    </row>
    <row r="15522" ht="14.25" customHeight="1">
      <c r="A15522" s="5"/>
      <c r="B15522" s="5"/>
      <c r="C15522" s="5" t="str">
        <f>IFERROR(__xludf.DUMMYFUNCTION("""COMPUTED_VALUE"""),"")</f>
        <v/>
      </c>
      <c r="D15522" s="5">
        <v>0.0</v>
      </c>
    </row>
    <row r="15523" ht="14.25" customHeight="1">
      <c r="A15523" s="5"/>
      <c r="B15523" s="5"/>
      <c r="C15523" s="5" t="str">
        <f>IFERROR(__xludf.DUMMYFUNCTION("""COMPUTED_VALUE"""),"")</f>
        <v/>
      </c>
      <c r="D15523" s="5">
        <v>0.0</v>
      </c>
    </row>
    <row r="15524" ht="14.25" customHeight="1">
      <c r="A15524" s="5"/>
      <c r="B15524" s="5"/>
      <c r="C15524" s="5" t="str">
        <f>IFERROR(__xludf.DUMMYFUNCTION("""COMPUTED_VALUE"""),"")</f>
        <v/>
      </c>
      <c r="D15524" s="5">
        <v>0.0</v>
      </c>
    </row>
    <row r="15525" ht="14.25" customHeight="1">
      <c r="A15525" s="5"/>
      <c r="B15525" s="5"/>
      <c r="C15525" s="5" t="str">
        <f>IFERROR(__xludf.DUMMYFUNCTION("""COMPUTED_VALUE"""),"")</f>
        <v/>
      </c>
      <c r="D15525" s="5">
        <v>0.0</v>
      </c>
    </row>
    <row r="15526" ht="14.25" customHeight="1">
      <c r="A15526" s="5"/>
      <c r="B15526" s="5"/>
      <c r="C15526" s="5" t="str">
        <f>IFERROR(__xludf.DUMMYFUNCTION("""COMPUTED_VALUE"""),"")</f>
        <v/>
      </c>
      <c r="D15526" s="5">
        <v>0.0</v>
      </c>
    </row>
    <row r="15527" ht="14.25" customHeight="1">
      <c r="A15527" s="5"/>
      <c r="B15527" s="5"/>
      <c r="C15527" s="5" t="str">
        <f>IFERROR(__xludf.DUMMYFUNCTION("""COMPUTED_VALUE"""),"")</f>
        <v/>
      </c>
      <c r="D15527" s="5">
        <v>0.0</v>
      </c>
    </row>
    <row r="15528" ht="14.25" customHeight="1">
      <c r="A15528" s="5"/>
      <c r="B15528" s="5"/>
      <c r="C15528" s="5" t="str">
        <f>IFERROR(__xludf.DUMMYFUNCTION("""COMPUTED_VALUE"""),"")</f>
        <v/>
      </c>
      <c r="D15528" s="5">
        <v>0.0</v>
      </c>
    </row>
    <row r="15529" ht="14.25" customHeight="1">
      <c r="A15529" s="5"/>
      <c r="B15529" s="5"/>
      <c r="C15529" s="5" t="str">
        <f>IFERROR(__xludf.DUMMYFUNCTION("""COMPUTED_VALUE"""),"")</f>
        <v/>
      </c>
      <c r="D15529" s="5">
        <v>0.0</v>
      </c>
    </row>
    <row r="15530" ht="14.25" customHeight="1">
      <c r="A15530" s="5"/>
      <c r="B15530" s="5"/>
      <c r="C15530" s="5" t="str">
        <f>IFERROR(__xludf.DUMMYFUNCTION("""COMPUTED_VALUE"""),"")</f>
        <v/>
      </c>
      <c r="D15530" s="5">
        <v>0.0</v>
      </c>
    </row>
    <row r="15531" ht="14.25" customHeight="1">
      <c r="A15531" s="5"/>
      <c r="B15531" s="5"/>
      <c r="C15531" s="5" t="str">
        <f>IFERROR(__xludf.DUMMYFUNCTION("""COMPUTED_VALUE"""),"")</f>
        <v/>
      </c>
      <c r="D15531" s="5">
        <v>0.0</v>
      </c>
    </row>
    <row r="15532" ht="14.25" customHeight="1">
      <c r="A15532" s="5"/>
      <c r="B15532" s="5"/>
      <c r="C15532" s="5" t="str">
        <f>IFERROR(__xludf.DUMMYFUNCTION("""COMPUTED_VALUE"""),"")</f>
        <v/>
      </c>
      <c r="D15532" s="5">
        <v>0.0</v>
      </c>
    </row>
    <row r="15533" ht="14.25" customHeight="1">
      <c r="A15533" s="5"/>
      <c r="B15533" s="5"/>
      <c r="C15533" s="5" t="str">
        <f>IFERROR(__xludf.DUMMYFUNCTION("""COMPUTED_VALUE"""),"")</f>
        <v/>
      </c>
      <c r="D15533" s="5">
        <v>0.0</v>
      </c>
    </row>
    <row r="15534" ht="14.25" customHeight="1">
      <c r="A15534" s="5"/>
      <c r="B15534" s="5"/>
      <c r="C15534" s="5" t="str">
        <f>IFERROR(__xludf.DUMMYFUNCTION("""COMPUTED_VALUE"""),"")</f>
        <v/>
      </c>
      <c r="D15534" s="5">
        <v>0.0</v>
      </c>
    </row>
    <row r="15535" ht="14.25" customHeight="1">
      <c r="A15535" s="5"/>
      <c r="B15535" s="5"/>
      <c r="C15535" s="5" t="str">
        <f>IFERROR(__xludf.DUMMYFUNCTION("""COMPUTED_VALUE"""),"")</f>
        <v/>
      </c>
      <c r="D15535" s="5">
        <v>0.0</v>
      </c>
    </row>
    <row r="15536" ht="14.25" customHeight="1">
      <c r="A15536" s="5"/>
      <c r="B15536" s="5"/>
      <c r="C15536" s="5" t="str">
        <f>IFERROR(__xludf.DUMMYFUNCTION("""COMPUTED_VALUE"""),"")</f>
        <v/>
      </c>
      <c r="D15536" s="5">
        <v>0.0</v>
      </c>
    </row>
    <row r="15537" ht="14.25" customHeight="1">
      <c r="A15537" s="5"/>
      <c r="B15537" s="5"/>
      <c r="C15537" s="5" t="str">
        <f>IFERROR(__xludf.DUMMYFUNCTION("""COMPUTED_VALUE"""),"")</f>
        <v/>
      </c>
      <c r="D15537" s="5">
        <v>0.0</v>
      </c>
    </row>
    <row r="15538" ht="14.25" customHeight="1">
      <c r="A15538" s="5"/>
      <c r="B15538" s="5"/>
      <c r="C15538" s="5" t="str">
        <f>IFERROR(__xludf.DUMMYFUNCTION("""COMPUTED_VALUE"""),"")</f>
        <v/>
      </c>
      <c r="D15538" s="5">
        <v>0.0</v>
      </c>
    </row>
    <row r="15539" ht="14.25" customHeight="1">
      <c r="A15539" s="5"/>
      <c r="B15539" s="5"/>
      <c r="C15539" s="5" t="str">
        <f>IFERROR(__xludf.DUMMYFUNCTION("""COMPUTED_VALUE"""),"")</f>
        <v/>
      </c>
      <c r="D15539" s="5">
        <v>0.0</v>
      </c>
    </row>
    <row r="15540" ht="14.25" customHeight="1">
      <c r="A15540" s="5"/>
      <c r="B15540" s="5"/>
      <c r="C15540" s="5" t="str">
        <f>IFERROR(__xludf.DUMMYFUNCTION("""COMPUTED_VALUE"""),"")</f>
        <v/>
      </c>
      <c r="D15540" s="5">
        <v>0.0</v>
      </c>
    </row>
    <row r="15541" ht="14.25" customHeight="1">
      <c r="A15541" s="5"/>
      <c r="B15541" s="5"/>
      <c r="C15541" s="5" t="str">
        <f>IFERROR(__xludf.DUMMYFUNCTION("""COMPUTED_VALUE"""),"")</f>
        <v/>
      </c>
      <c r="D15541" s="5">
        <v>0.0</v>
      </c>
    </row>
    <row r="15542" ht="14.25" customHeight="1">
      <c r="A15542" s="5"/>
      <c r="B15542" s="5"/>
      <c r="C15542" s="5" t="str">
        <f>IFERROR(__xludf.DUMMYFUNCTION("""COMPUTED_VALUE"""),"")</f>
        <v/>
      </c>
      <c r="D15542" s="5">
        <v>0.0</v>
      </c>
    </row>
    <row r="15543" ht="14.25" customHeight="1">
      <c r="A15543" s="5"/>
      <c r="B15543" s="5"/>
      <c r="C15543" s="5" t="str">
        <f>IFERROR(__xludf.DUMMYFUNCTION("""COMPUTED_VALUE"""),"")</f>
        <v/>
      </c>
      <c r="D15543" s="5">
        <v>0.0</v>
      </c>
    </row>
    <row r="15544" ht="14.25" customHeight="1">
      <c r="A15544" s="5"/>
      <c r="B15544" s="5"/>
      <c r="C15544" s="5" t="str">
        <f>IFERROR(__xludf.DUMMYFUNCTION("""COMPUTED_VALUE"""),"")</f>
        <v/>
      </c>
      <c r="D15544" s="5">
        <v>0.0</v>
      </c>
    </row>
    <row r="15545" ht="14.25" customHeight="1">
      <c r="A15545" s="5"/>
      <c r="B15545" s="5"/>
      <c r="C15545" s="5" t="str">
        <f>IFERROR(__xludf.DUMMYFUNCTION("""COMPUTED_VALUE"""),"")</f>
        <v/>
      </c>
      <c r="D15545" s="5">
        <v>0.0</v>
      </c>
    </row>
    <row r="15546" ht="14.25" customHeight="1">
      <c r="A15546" s="5"/>
      <c r="B15546" s="5"/>
      <c r="C15546" s="5" t="str">
        <f>IFERROR(__xludf.DUMMYFUNCTION("""COMPUTED_VALUE"""),"")</f>
        <v/>
      </c>
      <c r="D15546" s="5">
        <v>0.0</v>
      </c>
    </row>
    <row r="15547" ht="14.25" customHeight="1">
      <c r="A15547" s="5"/>
      <c r="B15547" s="5"/>
      <c r="C15547" s="5" t="str">
        <f>IFERROR(__xludf.DUMMYFUNCTION("""COMPUTED_VALUE"""),"")</f>
        <v/>
      </c>
      <c r="D15547" s="5">
        <v>0.0</v>
      </c>
    </row>
    <row r="15548" ht="14.25" customHeight="1">
      <c r="A15548" s="5"/>
      <c r="B15548" s="5"/>
      <c r="C15548" s="5" t="str">
        <f>IFERROR(__xludf.DUMMYFUNCTION("""COMPUTED_VALUE"""),"")</f>
        <v/>
      </c>
      <c r="D15548" s="5">
        <v>0.0</v>
      </c>
    </row>
    <row r="15549" ht="14.25" customHeight="1">
      <c r="A15549" s="5"/>
      <c r="B15549" s="5"/>
      <c r="C15549" s="5" t="str">
        <f>IFERROR(__xludf.DUMMYFUNCTION("""COMPUTED_VALUE"""),"")</f>
        <v/>
      </c>
      <c r="D15549" s="5">
        <v>0.0</v>
      </c>
    </row>
    <row r="15550" ht="14.25" customHeight="1">
      <c r="A15550" s="5"/>
      <c r="B15550" s="5"/>
      <c r="C15550" s="5" t="str">
        <f>IFERROR(__xludf.DUMMYFUNCTION("""COMPUTED_VALUE"""),"")</f>
        <v/>
      </c>
      <c r="D15550" s="5">
        <v>0.0</v>
      </c>
    </row>
    <row r="15551" ht="14.25" customHeight="1">
      <c r="A15551" s="5"/>
      <c r="B15551" s="5"/>
      <c r="C15551" s="5" t="str">
        <f>IFERROR(__xludf.DUMMYFUNCTION("""COMPUTED_VALUE"""),"")</f>
        <v/>
      </c>
      <c r="D15551" s="5">
        <v>0.0</v>
      </c>
    </row>
    <row r="15552" ht="14.25" customHeight="1">
      <c r="A15552" s="5"/>
      <c r="B15552" s="5"/>
      <c r="C15552" s="5" t="str">
        <f>IFERROR(__xludf.DUMMYFUNCTION("""COMPUTED_VALUE"""),"")</f>
        <v/>
      </c>
      <c r="D15552" s="5">
        <v>0.0</v>
      </c>
    </row>
    <row r="15553" ht="14.25" customHeight="1">
      <c r="A15553" s="5"/>
      <c r="B15553" s="5"/>
      <c r="C15553" s="5" t="str">
        <f>IFERROR(__xludf.DUMMYFUNCTION("""COMPUTED_VALUE"""),"")</f>
        <v/>
      </c>
      <c r="D15553" s="5">
        <v>0.0</v>
      </c>
    </row>
    <row r="15554" ht="14.25" customHeight="1">
      <c r="A15554" s="5"/>
      <c r="B15554" s="5"/>
      <c r="C15554" s="5" t="str">
        <f>IFERROR(__xludf.DUMMYFUNCTION("""COMPUTED_VALUE"""),"")</f>
        <v/>
      </c>
      <c r="D15554" s="5">
        <v>0.0</v>
      </c>
    </row>
    <row r="15555" ht="14.25" customHeight="1">
      <c r="A15555" s="5"/>
      <c r="B15555" s="5"/>
      <c r="C15555" s="5" t="str">
        <f>IFERROR(__xludf.DUMMYFUNCTION("""COMPUTED_VALUE"""),"")</f>
        <v/>
      </c>
      <c r="D15555" s="5">
        <v>0.0</v>
      </c>
    </row>
    <row r="15556" ht="14.25" customHeight="1">
      <c r="A15556" s="5"/>
      <c r="B15556" s="5"/>
      <c r="C15556" s="5" t="str">
        <f>IFERROR(__xludf.DUMMYFUNCTION("""COMPUTED_VALUE"""),"")</f>
        <v/>
      </c>
      <c r="D15556" s="5">
        <v>0.0</v>
      </c>
    </row>
    <row r="15557" ht="14.25" customHeight="1">
      <c r="A15557" s="5"/>
      <c r="B15557" s="5"/>
      <c r="C15557" s="5" t="str">
        <f>IFERROR(__xludf.DUMMYFUNCTION("""COMPUTED_VALUE"""),"")</f>
        <v/>
      </c>
      <c r="D15557" s="5">
        <v>0.0</v>
      </c>
    </row>
    <row r="15558" ht="14.25" customHeight="1">
      <c r="A15558" s="5"/>
      <c r="B15558" s="5"/>
      <c r="C15558" s="5" t="str">
        <f>IFERROR(__xludf.DUMMYFUNCTION("""COMPUTED_VALUE"""),"")</f>
        <v/>
      </c>
      <c r="D15558" s="5">
        <v>0.0</v>
      </c>
    </row>
    <row r="15559" ht="14.25" customHeight="1">
      <c r="A15559" s="5"/>
      <c r="B15559" s="5"/>
      <c r="C15559" s="5" t="str">
        <f>IFERROR(__xludf.DUMMYFUNCTION("""COMPUTED_VALUE"""),"")</f>
        <v/>
      </c>
      <c r="D15559" s="5">
        <v>0.0</v>
      </c>
    </row>
    <row r="15560" ht="14.25" customHeight="1">
      <c r="A15560" s="5"/>
      <c r="B15560" s="5"/>
      <c r="C15560" s="5" t="str">
        <f>IFERROR(__xludf.DUMMYFUNCTION("""COMPUTED_VALUE"""),"")</f>
        <v/>
      </c>
      <c r="D15560" s="5">
        <v>0.0</v>
      </c>
    </row>
    <row r="15561" ht="14.25" customHeight="1">
      <c r="A15561" s="5"/>
      <c r="B15561" s="5"/>
      <c r="C15561" s="5" t="str">
        <f>IFERROR(__xludf.DUMMYFUNCTION("""COMPUTED_VALUE"""),"")</f>
        <v/>
      </c>
      <c r="D15561" s="5">
        <v>0.0</v>
      </c>
    </row>
    <row r="15562" ht="14.25" customHeight="1">
      <c r="A15562" s="5"/>
      <c r="B15562" s="5"/>
      <c r="C15562" s="5" t="str">
        <f>IFERROR(__xludf.DUMMYFUNCTION("""COMPUTED_VALUE"""),"")</f>
        <v/>
      </c>
      <c r="D15562" s="5">
        <v>0.0</v>
      </c>
    </row>
    <row r="15563" ht="14.25" customHeight="1">
      <c r="A15563" s="5"/>
      <c r="B15563" s="5"/>
      <c r="C15563" s="5" t="str">
        <f>IFERROR(__xludf.DUMMYFUNCTION("""COMPUTED_VALUE"""),"")</f>
        <v/>
      </c>
      <c r="D15563" s="5">
        <v>0.0</v>
      </c>
    </row>
    <row r="15564" ht="14.25" customHeight="1">
      <c r="A15564" s="5"/>
      <c r="B15564" s="5"/>
      <c r="C15564" s="5" t="str">
        <f>IFERROR(__xludf.DUMMYFUNCTION("""COMPUTED_VALUE"""),"")</f>
        <v/>
      </c>
      <c r="D15564" s="5">
        <v>0.0</v>
      </c>
    </row>
    <row r="15565" ht="14.25" customHeight="1">
      <c r="A15565" s="5"/>
      <c r="B15565" s="5"/>
      <c r="C15565" s="5" t="str">
        <f>IFERROR(__xludf.DUMMYFUNCTION("""COMPUTED_VALUE"""),"")</f>
        <v/>
      </c>
      <c r="D15565" s="5">
        <v>0.0</v>
      </c>
    </row>
    <row r="15566" ht="14.25" customHeight="1">
      <c r="A15566" s="5"/>
      <c r="B15566" s="5"/>
      <c r="C15566" s="5" t="str">
        <f>IFERROR(__xludf.DUMMYFUNCTION("""COMPUTED_VALUE"""),"")</f>
        <v/>
      </c>
      <c r="D15566" s="5">
        <v>0.0</v>
      </c>
    </row>
    <row r="15567" ht="14.25" customHeight="1">
      <c r="A15567" s="5"/>
      <c r="B15567" s="5"/>
      <c r="C15567" s="5" t="str">
        <f>IFERROR(__xludf.DUMMYFUNCTION("""COMPUTED_VALUE"""),"")</f>
        <v/>
      </c>
      <c r="D15567" s="5">
        <v>0.0</v>
      </c>
    </row>
    <row r="15568" ht="14.25" customHeight="1">
      <c r="A15568" s="5"/>
      <c r="B15568" s="5"/>
      <c r="C15568" s="5" t="str">
        <f>IFERROR(__xludf.DUMMYFUNCTION("""COMPUTED_VALUE"""),"")</f>
        <v/>
      </c>
      <c r="D15568" s="5">
        <v>0.0</v>
      </c>
    </row>
    <row r="15569" ht="14.25" customHeight="1">
      <c r="A15569" s="5"/>
      <c r="B15569" s="5"/>
      <c r="C15569" s="5" t="str">
        <f>IFERROR(__xludf.DUMMYFUNCTION("""COMPUTED_VALUE"""),"")</f>
        <v/>
      </c>
      <c r="D15569" s="5">
        <v>0.0</v>
      </c>
    </row>
    <row r="15570" ht="14.25" customHeight="1">
      <c r="A15570" s="5"/>
      <c r="B15570" s="5"/>
      <c r="C15570" s="5" t="str">
        <f>IFERROR(__xludf.DUMMYFUNCTION("""COMPUTED_VALUE"""),"")</f>
        <v/>
      </c>
      <c r="D15570" s="5">
        <v>0.0</v>
      </c>
    </row>
    <row r="15571" ht="14.25" customHeight="1">
      <c r="A15571" s="5"/>
      <c r="B15571" s="5"/>
      <c r="C15571" s="5" t="str">
        <f>IFERROR(__xludf.DUMMYFUNCTION("""COMPUTED_VALUE"""),"")</f>
        <v/>
      </c>
      <c r="D15571" s="5">
        <v>0.0</v>
      </c>
    </row>
    <row r="15572" ht="14.25" customHeight="1">
      <c r="A15572" s="5"/>
      <c r="B15572" s="5"/>
      <c r="C15572" s="5" t="str">
        <f>IFERROR(__xludf.DUMMYFUNCTION("""COMPUTED_VALUE"""),"")</f>
        <v/>
      </c>
      <c r="D15572" s="5">
        <v>0.0</v>
      </c>
    </row>
    <row r="15573" ht="14.25" customHeight="1">
      <c r="A15573" s="5"/>
      <c r="B15573" s="5"/>
      <c r="C15573" s="5" t="str">
        <f>IFERROR(__xludf.DUMMYFUNCTION("""COMPUTED_VALUE"""),"")</f>
        <v/>
      </c>
      <c r="D15573" s="5">
        <v>0.0</v>
      </c>
    </row>
    <row r="15574" ht="14.25" customHeight="1">
      <c r="A15574" s="5"/>
      <c r="B15574" s="5"/>
      <c r="C15574" s="5" t="str">
        <f>IFERROR(__xludf.DUMMYFUNCTION("""COMPUTED_VALUE"""),"")</f>
        <v/>
      </c>
      <c r="D15574" s="5">
        <v>0.0</v>
      </c>
    </row>
    <row r="15575" ht="14.25" customHeight="1">
      <c r="A15575" s="5"/>
      <c r="B15575" s="5"/>
      <c r="C15575" s="5" t="str">
        <f>IFERROR(__xludf.DUMMYFUNCTION("""COMPUTED_VALUE"""),"")</f>
        <v/>
      </c>
      <c r="D15575" s="5">
        <v>0.0</v>
      </c>
    </row>
    <row r="15576" ht="14.25" customHeight="1">
      <c r="A15576" s="5"/>
      <c r="B15576" s="5"/>
      <c r="C15576" s="5" t="str">
        <f>IFERROR(__xludf.DUMMYFUNCTION("""COMPUTED_VALUE"""),"")</f>
        <v/>
      </c>
      <c r="D15576" s="5">
        <v>0.0</v>
      </c>
    </row>
    <row r="15577" ht="14.25" customHeight="1">
      <c r="A15577" s="5"/>
      <c r="B15577" s="5"/>
      <c r="C15577" s="5" t="str">
        <f>IFERROR(__xludf.DUMMYFUNCTION("""COMPUTED_VALUE"""),"")</f>
        <v/>
      </c>
      <c r="D15577" s="5">
        <v>0.0</v>
      </c>
    </row>
    <row r="15578" ht="14.25" customHeight="1">
      <c r="A15578" s="5"/>
      <c r="B15578" s="5"/>
      <c r="C15578" s="5" t="str">
        <f>IFERROR(__xludf.DUMMYFUNCTION("""COMPUTED_VALUE"""),"")</f>
        <v/>
      </c>
      <c r="D15578" s="5">
        <v>0.0</v>
      </c>
    </row>
    <row r="15579" ht="14.25" customHeight="1">
      <c r="A15579" s="5"/>
      <c r="B15579" s="5"/>
      <c r="C15579" s="5" t="str">
        <f>IFERROR(__xludf.DUMMYFUNCTION("""COMPUTED_VALUE"""),"")</f>
        <v/>
      </c>
      <c r="D15579" s="5">
        <v>0.0</v>
      </c>
    </row>
    <row r="15580" ht="14.25" customHeight="1">
      <c r="A15580" s="5"/>
      <c r="B15580" s="5"/>
      <c r="C15580" s="5" t="str">
        <f>IFERROR(__xludf.DUMMYFUNCTION("""COMPUTED_VALUE"""),"")</f>
        <v/>
      </c>
      <c r="D15580" s="5">
        <v>0.0</v>
      </c>
    </row>
    <row r="15581" ht="14.25" customHeight="1">
      <c r="A15581" s="5"/>
      <c r="B15581" s="5"/>
      <c r="C15581" s="5" t="str">
        <f>IFERROR(__xludf.DUMMYFUNCTION("""COMPUTED_VALUE"""),"")</f>
        <v/>
      </c>
      <c r="D15581" s="5">
        <v>0.0</v>
      </c>
    </row>
    <row r="15582" ht="14.25" customHeight="1">
      <c r="A15582" s="5"/>
      <c r="B15582" s="5"/>
      <c r="C15582" s="5" t="str">
        <f>IFERROR(__xludf.DUMMYFUNCTION("""COMPUTED_VALUE"""),"")</f>
        <v/>
      </c>
      <c r="D15582" s="5">
        <v>0.0</v>
      </c>
    </row>
    <row r="15583" ht="14.25" customHeight="1">
      <c r="A15583" s="5"/>
      <c r="B15583" s="5"/>
      <c r="C15583" s="5" t="str">
        <f>IFERROR(__xludf.DUMMYFUNCTION("""COMPUTED_VALUE"""),"")</f>
        <v/>
      </c>
      <c r="D15583" s="5">
        <v>0.0</v>
      </c>
    </row>
    <row r="15584" ht="14.25" customHeight="1">
      <c r="A15584" s="5"/>
      <c r="B15584" s="5"/>
      <c r="C15584" s="5" t="str">
        <f>IFERROR(__xludf.DUMMYFUNCTION("""COMPUTED_VALUE"""),"")</f>
        <v/>
      </c>
      <c r="D15584" s="5">
        <v>0.0</v>
      </c>
    </row>
    <row r="15585" ht="14.25" customHeight="1">
      <c r="A15585" s="5"/>
      <c r="B15585" s="5"/>
      <c r="C15585" s="5" t="str">
        <f>IFERROR(__xludf.DUMMYFUNCTION("""COMPUTED_VALUE"""),"")</f>
        <v/>
      </c>
      <c r="D15585" s="5">
        <v>0.0</v>
      </c>
    </row>
    <row r="15586" ht="14.25" customHeight="1">
      <c r="A15586" s="5"/>
      <c r="B15586" s="5"/>
      <c r="C15586" s="5" t="str">
        <f>IFERROR(__xludf.DUMMYFUNCTION("""COMPUTED_VALUE"""),"")</f>
        <v/>
      </c>
      <c r="D15586" s="5">
        <v>0.0</v>
      </c>
    </row>
    <row r="15587" ht="14.25" customHeight="1">
      <c r="A15587" s="5"/>
      <c r="B15587" s="5"/>
      <c r="C15587" s="5" t="str">
        <f>IFERROR(__xludf.DUMMYFUNCTION("""COMPUTED_VALUE"""),"")</f>
        <v/>
      </c>
      <c r="D15587" s="5">
        <v>0.0</v>
      </c>
    </row>
    <row r="15588" ht="14.25" customHeight="1">
      <c r="A15588" s="5"/>
      <c r="B15588" s="5"/>
      <c r="C15588" s="5" t="str">
        <f>IFERROR(__xludf.DUMMYFUNCTION("""COMPUTED_VALUE"""),"")</f>
        <v/>
      </c>
      <c r="D15588" s="5">
        <v>0.0</v>
      </c>
    </row>
    <row r="15589" ht="14.25" customHeight="1">
      <c r="A15589" s="5"/>
      <c r="B15589" s="5"/>
      <c r="C15589" s="5" t="str">
        <f>IFERROR(__xludf.DUMMYFUNCTION("""COMPUTED_VALUE"""),"")</f>
        <v/>
      </c>
      <c r="D15589" s="5">
        <v>0.0</v>
      </c>
    </row>
    <row r="15590" ht="14.25" customHeight="1">
      <c r="A15590" s="5"/>
      <c r="B15590" s="5"/>
      <c r="C15590" s="5" t="str">
        <f>IFERROR(__xludf.DUMMYFUNCTION("""COMPUTED_VALUE"""),"")</f>
        <v/>
      </c>
      <c r="D15590" s="5">
        <v>0.0</v>
      </c>
    </row>
    <row r="15591" ht="14.25" customHeight="1">
      <c r="A15591" s="5"/>
      <c r="B15591" s="5"/>
      <c r="C15591" s="5" t="str">
        <f>IFERROR(__xludf.DUMMYFUNCTION("""COMPUTED_VALUE"""),"")</f>
        <v/>
      </c>
      <c r="D15591" s="5">
        <v>0.0</v>
      </c>
    </row>
    <row r="15592" ht="14.25" customHeight="1">
      <c r="A15592" s="5"/>
      <c r="B15592" s="5"/>
      <c r="C15592" s="5" t="str">
        <f>IFERROR(__xludf.DUMMYFUNCTION("""COMPUTED_VALUE"""),"")</f>
        <v/>
      </c>
      <c r="D15592" s="5">
        <v>0.0</v>
      </c>
    </row>
    <row r="15593" ht="14.25" customHeight="1">
      <c r="A15593" s="5"/>
      <c r="B15593" s="5"/>
      <c r="C15593" s="5" t="str">
        <f>IFERROR(__xludf.DUMMYFUNCTION("""COMPUTED_VALUE"""),"")</f>
        <v/>
      </c>
      <c r="D15593" s="5">
        <v>0.0</v>
      </c>
    </row>
    <row r="15594" ht="14.25" customHeight="1">
      <c r="A15594" s="5"/>
      <c r="B15594" s="5"/>
      <c r="C15594" s="5" t="str">
        <f>IFERROR(__xludf.DUMMYFUNCTION("""COMPUTED_VALUE"""),"")</f>
        <v/>
      </c>
      <c r="D15594" s="5">
        <v>0.0</v>
      </c>
    </row>
    <row r="15595" ht="14.25" customHeight="1">
      <c r="A15595" s="5"/>
      <c r="B15595" s="5"/>
      <c r="C15595" s="5" t="str">
        <f>IFERROR(__xludf.DUMMYFUNCTION("""COMPUTED_VALUE"""),"")</f>
        <v/>
      </c>
      <c r="D15595" s="5">
        <v>0.0</v>
      </c>
    </row>
    <row r="15596" ht="14.25" customHeight="1">
      <c r="A15596" s="5"/>
      <c r="B15596" s="5"/>
      <c r="C15596" s="5" t="str">
        <f>IFERROR(__xludf.DUMMYFUNCTION("""COMPUTED_VALUE"""),"")</f>
        <v/>
      </c>
      <c r="D15596" s="5">
        <v>0.0</v>
      </c>
    </row>
    <row r="15597" ht="14.25" customHeight="1">
      <c r="A15597" s="5"/>
      <c r="B15597" s="5"/>
      <c r="C15597" s="5" t="str">
        <f>IFERROR(__xludf.DUMMYFUNCTION("""COMPUTED_VALUE"""),"")</f>
        <v/>
      </c>
      <c r="D15597" s="5">
        <v>0.0</v>
      </c>
    </row>
    <row r="15598" ht="14.25" customHeight="1">
      <c r="A15598" s="5"/>
      <c r="B15598" s="5"/>
      <c r="C15598" s="5" t="str">
        <f>IFERROR(__xludf.DUMMYFUNCTION("""COMPUTED_VALUE"""),"")</f>
        <v/>
      </c>
      <c r="D15598" s="5">
        <v>0.0</v>
      </c>
    </row>
    <row r="15599" ht="14.25" customHeight="1">
      <c r="A15599" s="5"/>
      <c r="B15599" s="5"/>
      <c r="C15599" s="5" t="str">
        <f>IFERROR(__xludf.DUMMYFUNCTION("""COMPUTED_VALUE"""),"")</f>
        <v/>
      </c>
      <c r="D15599" s="5">
        <v>0.0</v>
      </c>
    </row>
    <row r="15600" ht="14.25" customHeight="1">
      <c r="A15600" s="5"/>
      <c r="B15600" s="5"/>
      <c r="C15600" s="5" t="str">
        <f>IFERROR(__xludf.DUMMYFUNCTION("""COMPUTED_VALUE"""),"")</f>
        <v/>
      </c>
      <c r="D15600" s="5">
        <v>0.0</v>
      </c>
    </row>
    <row r="15601" ht="14.25" customHeight="1">
      <c r="A15601" s="5"/>
      <c r="B15601" s="5"/>
      <c r="C15601" s="5" t="str">
        <f>IFERROR(__xludf.DUMMYFUNCTION("""COMPUTED_VALUE"""),"")</f>
        <v/>
      </c>
      <c r="D15601" s="5">
        <v>0.0</v>
      </c>
    </row>
    <row r="15602" ht="14.25" customHeight="1">
      <c r="A15602" s="5"/>
      <c r="B15602" s="5"/>
      <c r="C15602" s="5" t="str">
        <f>IFERROR(__xludf.DUMMYFUNCTION("""COMPUTED_VALUE"""),"")</f>
        <v/>
      </c>
      <c r="D15602" s="5">
        <v>0.0</v>
      </c>
    </row>
    <row r="15603" ht="14.25" customHeight="1">
      <c r="A15603" s="5"/>
      <c r="B15603" s="5"/>
      <c r="C15603" s="5" t="str">
        <f>IFERROR(__xludf.DUMMYFUNCTION("""COMPUTED_VALUE"""),"")</f>
        <v/>
      </c>
      <c r="D15603" s="5">
        <v>0.0</v>
      </c>
    </row>
    <row r="15604" ht="14.25" customHeight="1">
      <c r="A15604" s="5"/>
      <c r="B15604" s="5"/>
      <c r="C15604" s="5" t="str">
        <f>IFERROR(__xludf.DUMMYFUNCTION("""COMPUTED_VALUE"""),"")</f>
        <v/>
      </c>
      <c r="D15604" s="5">
        <v>0.0</v>
      </c>
    </row>
    <row r="15605" ht="14.25" customHeight="1">
      <c r="A15605" s="5"/>
      <c r="B15605" s="5"/>
      <c r="C15605" s="5" t="str">
        <f>IFERROR(__xludf.DUMMYFUNCTION("""COMPUTED_VALUE"""),"")</f>
        <v/>
      </c>
      <c r="D15605" s="5">
        <v>0.0</v>
      </c>
    </row>
    <row r="15606" ht="14.25" customHeight="1">
      <c r="A15606" s="5"/>
      <c r="B15606" s="5"/>
      <c r="C15606" s="5" t="str">
        <f>IFERROR(__xludf.DUMMYFUNCTION("""COMPUTED_VALUE"""),"")</f>
        <v/>
      </c>
      <c r="D15606" s="5">
        <v>0.0</v>
      </c>
    </row>
    <row r="15607" ht="14.25" customHeight="1">
      <c r="A15607" s="5"/>
      <c r="B15607" s="5"/>
      <c r="C15607" s="5" t="str">
        <f>IFERROR(__xludf.DUMMYFUNCTION("""COMPUTED_VALUE"""),"")</f>
        <v/>
      </c>
      <c r="D15607" s="5">
        <v>0.0</v>
      </c>
    </row>
    <row r="15608" ht="14.25" customHeight="1">
      <c r="A15608" s="5"/>
      <c r="B15608" s="5"/>
      <c r="C15608" s="5" t="str">
        <f>IFERROR(__xludf.DUMMYFUNCTION("""COMPUTED_VALUE"""),"")</f>
        <v/>
      </c>
      <c r="D15608" s="5">
        <v>0.0</v>
      </c>
    </row>
    <row r="15609" ht="14.25" customHeight="1">
      <c r="A15609" s="5"/>
      <c r="B15609" s="5"/>
      <c r="C15609" s="5" t="str">
        <f>IFERROR(__xludf.DUMMYFUNCTION("""COMPUTED_VALUE"""),"")</f>
        <v/>
      </c>
      <c r="D15609" s="5">
        <v>0.0</v>
      </c>
    </row>
    <row r="15610" ht="14.25" customHeight="1">
      <c r="A15610" s="5"/>
      <c r="B15610" s="5"/>
      <c r="C15610" s="5" t="str">
        <f>IFERROR(__xludf.DUMMYFUNCTION("""COMPUTED_VALUE"""),"")</f>
        <v/>
      </c>
      <c r="D15610" s="5">
        <v>0.0</v>
      </c>
    </row>
    <row r="15611" ht="14.25" customHeight="1">
      <c r="A15611" s="5"/>
      <c r="B15611" s="5"/>
      <c r="C15611" s="5" t="str">
        <f>IFERROR(__xludf.DUMMYFUNCTION("""COMPUTED_VALUE"""),"")</f>
        <v/>
      </c>
      <c r="D15611" s="5">
        <v>0.0</v>
      </c>
    </row>
    <row r="15612" ht="14.25" customHeight="1">
      <c r="A15612" s="5"/>
      <c r="B15612" s="5"/>
      <c r="C15612" s="5" t="str">
        <f>IFERROR(__xludf.DUMMYFUNCTION("""COMPUTED_VALUE"""),"")</f>
        <v/>
      </c>
      <c r="D15612" s="5">
        <v>0.0</v>
      </c>
    </row>
    <row r="15613" ht="14.25" customHeight="1">
      <c r="A15613" s="5"/>
      <c r="B15613" s="5"/>
      <c r="C15613" s="5" t="str">
        <f>IFERROR(__xludf.DUMMYFUNCTION("""COMPUTED_VALUE"""),"")</f>
        <v/>
      </c>
      <c r="D15613" s="5">
        <v>0.0</v>
      </c>
    </row>
    <row r="15614" ht="14.25" customHeight="1">
      <c r="A15614" s="5"/>
      <c r="B15614" s="5"/>
      <c r="C15614" s="5" t="str">
        <f>IFERROR(__xludf.DUMMYFUNCTION("""COMPUTED_VALUE"""),"")</f>
        <v/>
      </c>
      <c r="D15614" s="5">
        <v>0.0</v>
      </c>
    </row>
    <row r="15615" ht="14.25" customHeight="1">
      <c r="A15615" s="5"/>
      <c r="B15615" s="5"/>
      <c r="C15615" s="5" t="str">
        <f>IFERROR(__xludf.DUMMYFUNCTION("""COMPUTED_VALUE"""),"")</f>
        <v/>
      </c>
      <c r="D15615" s="5">
        <v>0.0</v>
      </c>
    </row>
    <row r="15616" ht="14.25" customHeight="1">
      <c r="A15616" s="5"/>
      <c r="B15616" s="5"/>
      <c r="C15616" s="5" t="str">
        <f>IFERROR(__xludf.DUMMYFUNCTION("""COMPUTED_VALUE"""),"")</f>
        <v/>
      </c>
      <c r="D15616" s="5">
        <v>0.0</v>
      </c>
    </row>
    <row r="15617" ht="14.25" customHeight="1">
      <c r="A15617" s="5"/>
      <c r="B15617" s="5"/>
      <c r="C15617" s="5" t="str">
        <f>IFERROR(__xludf.DUMMYFUNCTION("""COMPUTED_VALUE"""),"")</f>
        <v/>
      </c>
      <c r="D15617" s="5">
        <v>0.0</v>
      </c>
    </row>
    <row r="15618" ht="14.25" customHeight="1">
      <c r="A15618" s="5"/>
      <c r="B15618" s="5"/>
      <c r="C15618" s="5" t="str">
        <f>IFERROR(__xludf.DUMMYFUNCTION("""COMPUTED_VALUE"""),"")</f>
        <v/>
      </c>
      <c r="D15618" s="5">
        <v>0.0</v>
      </c>
    </row>
    <row r="15619" ht="14.25" customHeight="1">
      <c r="A15619" s="5"/>
      <c r="B15619" s="5"/>
      <c r="C15619" s="5" t="str">
        <f>IFERROR(__xludf.DUMMYFUNCTION("""COMPUTED_VALUE"""),"")</f>
        <v/>
      </c>
      <c r="D15619" s="5">
        <v>0.0</v>
      </c>
    </row>
    <row r="15620" ht="14.25" customHeight="1">
      <c r="A15620" s="5"/>
      <c r="B15620" s="5"/>
      <c r="C15620" s="5" t="str">
        <f>IFERROR(__xludf.DUMMYFUNCTION("""COMPUTED_VALUE"""),"")</f>
        <v/>
      </c>
      <c r="D15620" s="5">
        <v>0.0</v>
      </c>
    </row>
    <row r="15621" ht="14.25" customHeight="1">
      <c r="A15621" s="5"/>
      <c r="B15621" s="5"/>
      <c r="C15621" s="5" t="str">
        <f>IFERROR(__xludf.DUMMYFUNCTION("""COMPUTED_VALUE"""),"")</f>
        <v/>
      </c>
      <c r="D15621" s="5">
        <v>0.0</v>
      </c>
    </row>
    <row r="15622" ht="14.25" customHeight="1">
      <c r="A15622" s="5"/>
      <c r="B15622" s="5"/>
      <c r="C15622" s="5" t="str">
        <f>IFERROR(__xludf.DUMMYFUNCTION("""COMPUTED_VALUE"""),"")</f>
        <v/>
      </c>
      <c r="D15622" s="5">
        <v>0.0</v>
      </c>
    </row>
    <row r="15623" ht="14.25" customHeight="1">
      <c r="A15623" s="5"/>
      <c r="B15623" s="5"/>
      <c r="C15623" s="5" t="str">
        <f>IFERROR(__xludf.DUMMYFUNCTION("""COMPUTED_VALUE"""),"")</f>
        <v/>
      </c>
      <c r="D15623" s="5">
        <v>0.0</v>
      </c>
    </row>
    <row r="15624" ht="14.25" customHeight="1">
      <c r="A15624" s="5"/>
      <c r="B15624" s="5"/>
      <c r="C15624" s="5" t="str">
        <f>IFERROR(__xludf.DUMMYFUNCTION("""COMPUTED_VALUE"""),"")</f>
        <v/>
      </c>
      <c r="D15624" s="5">
        <v>0.0</v>
      </c>
    </row>
    <row r="15625" ht="14.25" customHeight="1">
      <c r="A15625" s="5"/>
      <c r="B15625" s="5"/>
      <c r="C15625" s="5" t="str">
        <f>IFERROR(__xludf.DUMMYFUNCTION("""COMPUTED_VALUE"""),"")</f>
        <v/>
      </c>
      <c r="D15625" s="5">
        <v>0.0</v>
      </c>
    </row>
    <row r="15626" ht="14.25" customHeight="1">
      <c r="A15626" s="5"/>
      <c r="B15626" s="5"/>
      <c r="C15626" s="5" t="str">
        <f>IFERROR(__xludf.DUMMYFUNCTION("""COMPUTED_VALUE"""),"")</f>
        <v/>
      </c>
      <c r="D15626" s="5">
        <v>0.0</v>
      </c>
    </row>
    <row r="15627" ht="14.25" customHeight="1">
      <c r="A15627" s="5"/>
      <c r="B15627" s="5"/>
      <c r="C15627" s="5" t="str">
        <f>IFERROR(__xludf.DUMMYFUNCTION("""COMPUTED_VALUE"""),"")</f>
        <v/>
      </c>
      <c r="D15627" s="5">
        <v>0.0</v>
      </c>
    </row>
    <row r="15628" ht="14.25" customHeight="1">
      <c r="A15628" s="5"/>
      <c r="B15628" s="5"/>
      <c r="C15628" s="5" t="str">
        <f>IFERROR(__xludf.DUMMYFUNCTION("""COMPUTED_VALUE"""),"")</f>
        <v/>
      </c>
      <c r="D15628" s="5">
        <v>0.0</v>
      </c>
    </row>
    <row r="15629" ht="14.25" customHeight="1">
      <c r="A15629" s="5"/>
      <c r="B15629" s="5"/>
      <c r="C15629" s="5" t="str">
        <f>IFERROR(__xludf.DUMMYFUNCTION("""COMPUTED_VALUE"""),"")</f>
        <v/>
      </c>
      <c r="D15629" s="5">
        <v>0.0</v>
      </c>
    </row>
    <row r="15630" ht="14.25" customHeight="1">
      <c r="A15630" s="5"/>
      <c r="B15630" s="5"/>
      <c r="C15630" s="5" t="str">
        <f>IFERROR(__xludf.DUMMYFUNCTION("""COMPUTED_VALUE"""),"")</f>
        <v/>
      </c>
      <c r="D15630" s="5">
        <v>0.0</v>
      </c>
    </row>
    <row r="15631" ht="14.25" customHeight="1">
      <c r="A15631" s="5"/>
      <c r="B15631" s="5"/>
      <c r="C15631" s="5" t="str">
        <f>IFERROR(__xludf.DUMMYFUNCTION("""COMPUTED_VALUE"""),"")</f>
        <v/>
      </c>
      <c r="D15631" s="5">
        <v>0.0</v>
      </c>
    </row>
    <row r="15632" ht="14.25" customHeight="1">
      <c r="A15632" s="5"/>
      <c r="B15632" s="5"/>
      <c r="C15632" s="5" t="str">
        <f>IFERROR(__xludf.DUMMYFUNCTION("""COMPUTED_VALUE"""),"")</f>
        <v/>
      </c>
      <c r="D15632" s="5">
        <v>0.0</v>
      </c>
    </row>
    <row r="15633" ht="14.25" customHeight="1">
      <c r="A15633" s="5"/>
      <c r="B15633" s="5"/>
      <c r="C15633" s="5" t="str">
        <f>IFERROR(__xludf.DUMMYFUNCTION("""COMPUTED_VALUE"""),"")</f>
        <v/>
      </c>
      <c r="D15633" s="5">
        <v>0.0</v>
      </c>
    </row>
    <row r="15634" ht="14.25" customHeight="1">
      <c r="A15634" s="5"/>
      <c r="B15634" s="5"/>
      <c r="C15634" s="5" t="str">
        <f>IFERROR(__xludf.DUMMYFUNCTION("""COMPUTED_VALUE"""),"")</f>
        <v/>
      </c>
      <c r="D15634" s="5">
        <v>0.0</v>
      </c>
    </row>
    <row r="15635" ht="14.25" customHeight="1">
      <c r="A15635" s="5"/>
      <c r="B15635" s="5"/>
      <c r="C15635" s="5" t="str">
        <f>IFERROR(__xludf.DUMMYFUNCTION("""COMPUTED_VALUE"""),"")</f>
        <v/>
      </c>
      <c r="D15635" s="5">
        <v>0.0</v>
      </c>
    </row>
    <row r="15636" ht="14.25" customHeight="1">
      <c r="A15636" s="5"/>
      <c r="B15636" s="5"/>
      <c r="C15636" s="5" t="str">
        <f>IFERROR(__xludf.DUMMYFUNCTION("""COMPUTED_VALUE"""),"")</f>
        <v/>
      </c>
      <c r="D15636" s="5">
        <v>0.0</v>
      </c>
    </row>
    <row r="15637" ht="14.25" customHeight="1">
      <c r="A15637" s="5"/>
      <c r="B15637" s="5"/>
      <c r="C15637" s="5" t="str">
        <f>IFERROR(__xludf.DUMMYFUNCTION("""COMPUTED_VALUE"""),"")</f>
        <v/>
      </c>
      <c r="D15637" s="5">
        <v>0.0</v>
      </c>
    </row>
    <row r="15638" ht="14.25" customHeight="1">
      <c r="A15638" s="5"/>
      <c r="B15638" s="5"/>
      <c r="C15638" s="5" t="str">
        <f>IFERROR(__xludf.DUMMYFUNCTION("""COMPUTED_VALUE"""),"")</f>
        <v/>
      </c>
      <c r="D15638" s="5">
        <v>0.0</v>
      </c>
    </row>
    <row r="15639" ht="14.25" customHeight="1">
      <c r="A15639" s="5"/>
      <c r="B15639" s="5"/>
      <c r="C15639" s="5" t="str">
        <f>IFERROR(__xludf.DUMMYFUNCTION("""COMPUTED_VALUE"""),"")</f>
        <v/>
      </c>
      <c r="D15639" s="5">
        <v>0.0</v>
      </c>
    </row>
    <row r="15640" ht="14.25" customHeight="1">
      <c r="A15640" s="5"/>
      <c r="B15640" s="5"/>
      <c r="C15640" s="5" t="str">
        <f>IFERROR(__xludf.DUMMYFUNCTION("""COMPUTED_VALUE"""),"")</f>
        <v/>
      </c>
      <c r="D15640" s="5">
        <v>0.0</v>
      </c>
    </row>
    <row r="15641" ht="14.25" customHeight="1">
      <c r="A15641" s="5"/>
      <c r="B15641" s="5"/>
      <c r="C15641" s="5" t="str">
        <f>IFERROR(__xludf.DUMMYFUNCTION("""COMPUTED_VALUE"""),"")</f>
        <v/>
      </c>
      <c r="D15641" s="5">
        <v>0.0</v>
      </c>
    </row>
    <row r="15642" ht="14.25" customHeight="1">
      <c r="A15642" s="5"/>
      <c r="B15642" s="5"/>
      <c r="C15642" s="5" t="str">
        <f>IFERROR(__xludf.DUMMYFUNCTION("""COMPUTED_VALUE"""),"")</f>
        <v/>
      </c>
      <c r="D15642" s="5">
        <v>0.0</v>
      </c>
    </row>
    <row r="15643" ht="14.25" customHeight="1">
      <c r="A15643" s="5"/>
      <c r="B15643" s="5"/>
      <c r="C15643" s="5" t="str">
        <f>IFERROR(__xludf.DUMMYFUNCTION("""COMPUTED_VALUE"""),"")</f>
        <v/>
      </c>
      <c r="D15643" s="5">
        <v>0.0</v>
      </c>
    </row>
    <row r="15644" ht="14.25" customHeight="1">
      <c r="A15644" s="5"/>
      <c r="B15644" s="5"/>
      <c r="C15644" s="5" t="str">
        <f>IFERROR(__xludf.DUMMYFUNCTION("""COMPUTED_VALUE"""),"")</f>
        <v/>
      </c>
      <c r="D15644" s="5">
        <v>0.0</v>
      </c>
    </row>
    <row r="15645" ht="14.25" customHeight="1">
      <c r="A15645" s="5"/>
      <c r="B15645" s="5"/>
      <c r="C15645" s="5" t="str">
        <f>IFERROR(__xludf.DUMMYFUNCTION("""COMPUTED_VALUE"""),"")</f>
        <v/>
      </c>
      <c r="D15645" s="5">
        <v>0.0</v>
      </c>
    </row>
    <row r="15646" ht="14.25" customHeight="1">
      <c r="A15646" s="5"/>
      <c r="B15646" s="5"/>
      <c r="C15646" s="5" t="str">
        <f>IFERROR(__xludf.DUMMYFUNCTION("""COMPUTED_VALUE"""),"")</f>
        <v/>
      </c>
      <c r="D15646" s="5">
        <v>0.0</v>
      </c>
    </row>
    <row r="15647" ht="14.25" customHeight="1">
      <c r="A15647" s="5"/>
      <c r="B15647" s="5"/>
      <c r="C15647" s="5" t="str">
        <f>IFERROR(__xludf.DUMMYFUNCTION("""COMPUTED_VALUE"""),"")</f>
        <v/>
      </c>
      <c r="D15647" s="5">
        <v>0.0</v>
      </c>
    </row>
    <row r="15648" ht="14.25" customHeight="1">
      <c r="A15648" s="5"/>
      <c r="B15648" s="5"/>
      <c r="C15648" s="5" t="str">
        <f>IFERROR(__xludf.DUMMYFUNCTION("""COMPUTED_VALUE"""),"")</f>
        <v/>
      </c>
      <c r="D15648" s="5">
        <v>0.0</v>
      </c>
    </row>
    <row r="15649" ht="14.25" customHeight="1">
      <c r="A15649" s="5"/>
      <c r="B15649" s="5"/>
      <c r="C15649" s="5" t="str">
        <f>IFERROR(__xludf.DUMMYFUNCTION("""COMPUTED_VALUE"""),"")</f>
        <v/>
      </c>
      <c r="D15649" s="5">
        <v>0.0</v>
      </c>
    </row>
    <row r="15650" ht="14.25" customHeight="1">
      <c r="A15650" s="5"/>
      <c r="B15650" s="5"/>
      <c r="C15650" s="5" t="str">
        <f>IFERROR(__xludf.DUMMYFUNCTION("""COMPUTED_VALUE"""),"")</f>
        <v/>
      </c>
      <c r="D15650" s="5">
        <v>0.0</v>
      </c>
    </row>
    <row r="15651" ht="14.25" customHeight="1">
      <c r="A15651" s="5"/>
      <c r="B15651" s="5"/>
      <c r="C15651" s="5" t="str">
        <f>IFERROR(__xludf.DUMMYFUNCTION("""COMPUTED_VALUE"""),"")</f>
        <v/>
      </c>
      <c r="D15651" s="5">
        <v>0.0</v>
      </c>
    </row>
    <row r="15652" ht="14.25" customHeight="1">
      <c r="A15652" s="5"/>
      <c r="B15652" s="5"/>
      <c r="C15652" s="5" t="str">
        <f>IFERROR(__xludf.DUMMYFUNCTION("""COMPUTED_VALUE"""),"")</f>
        <v/>
      </c>
      <c r="D15652" s="5">
        <v>0.0</v>
      </c>
    </row>
    <row r="15653" ht="14.25" customHeight="1">
      <c r="A15653" s="5"/>
      <c r="B15653" s="5"/>
      <c r="C15653" s="5" t="str">
        <f>IFERROR(__xludf.DUMMYFUNCTION("""COMPUTED_VALUE"""),"")</f>
        <v/>
      </c>
      <c r="D15653" s="5">
        <v>0.0</v>
      </c>
    </row>
    <row r="15654" ht="14.25" customHeight="1">
      <c r="A15654" s="5"/>
      <c r="B15654" s="5"/>
      <c r="C15654" s="5" t="str">
        <f>IFERROR(__xludf.DUMMYFUNCTION("""COMPUTED_VALUE"""),"")</f>
        <v/>
      </c>
      <c r="D15654" s="5">
        <v>0.0</v>
      </c>
    </row>
    <row r="15655" ht="14.25" customHeight="1">
      <c r="A15655" s="5"/>
      <c r="B15655" s="5"/>
      <c r="C15655" s="5" t="str">
        <f>IFERROR(__xludf.DUMMYFUNCTION("""COMPUTED_VALUE"""),"")</f>
        <v/>
      </c>
      <c r="D15655" s="5">
        <v>0.0</v>
      </c>
    </row>
    <row r="15656" ht="14.25" customHeight="1">
      <c r="A15656" s="5"/>
      <c r="B15656" s="5"/>
      <c r="C15656" s="5" t="str">
        <f>IFERROR(__xludf.DUMMYFUNCTION("""COMPUTED_VALUE"""),"")</f>
        <v/>
      </c>
      <c r="D15656" s="5">
        <v>0.0</v>
      </c>
    </row>
    <row r="15657" ht="14.25" customHeight="1">
      <c r="A15657" s="5"/>
      <c r="B15657" s="5"/>
      <c r="C15657" s="5" t="str">
        <f>IFERROR(__xludf.DUMMYFUNCTION("""COMPUTED_VALUE"""),"")</f>
        <v/>
      </c>
      <c r="D15657" s="5">
        <v>0.0</v>
      </c>
    </row>
    <row r="15658" ht="14.25" customHeight="1">
      <c r="A15658" s="5"/>
      <c r="B15658" s="5"/>
      <c r="C15658" s="5" t="str">
        <f>IFERROR(__xludf.DUMMYFUNCTION("""COMPUTED_VALUE"""),"")</f>
        <v/>
      </c>
      <c r="D15658" s="5">
        <v>0.0</v>
      </c>
    </row>
    <row r="15659" ht="14.25" customHeight="1">
      <c r="A15659" s="5"/>
      <c r="B15659" s="5"/>
      <c r="C15659" s="5" t="str">
        <f>IFERROR(__xludf.DUMMYFUNCTION("""COMPUTED_VALUE"""),"")</f>
        <v/>
      </c>
      <c r="D15659" s="5">
        <v>0.0</v>
      </c>
    </row>
    <row r="15660" ht="14.25" customHeight="1">
      <c r="A15660" s="5"/>
      <c r="B15660" s="5"/>
      <c r="C15660" s="5" t="str">
        <f>IFERROR(__xludf.DUMMYFUNCTION("""COMPUTED_VALUE"""),"")</f>
        <v/>
      </c>
      <c r="D15660" s="5">
        <v>0.0</v>
      </c>
    </row>
    <row r="15661" ht="14.25" customHeight="1">
      <c r="A15661" s="5"/>
      <c r="B15661" s="5"/>
      <c r="C15661" s="5" t="str">
        <f>IFERROR(__xludf.DUMMYFUNCTION("""COMPUTED_VALUE"""),"")</f>
        <v/>
      </c>
      <c r="D15661" s="5">
        <v>0.0</v>
      </c>
    </row>
    <row r="15662" ht="14.25" customHeight="1">
      <c r="A15662" s="5"/>
      <c r="B15662" s="5"/>
      <c r="C15662" s="5" t="str">
        <f>IFERROR(__xludf.DUMMYFUNCTION("""COMPUTED_VALUE"""),"")</f>
        <v/>
      </c>
      <c r="D15662" s="5">
        <v>0.0</v>
      </c>
    </row>
    <row r="15663" ht="14.25" customHeight="1">
      <c r="A15663" s="5"/>
      <c r="B15663" s="5"/>
      <c r="C15663" s="5" t="str">
        <f>IFERROR(__xludf.DUMMYFUNCTION("""COMPUTED_VALUE"""),"")</f>
        <v/>
      </c>
      <c r="D15663" s="5">
        <v>0.0</v>
      </c>
    </row>
    <row r="15664" ht="14.25" customHeight="1">
      <c r="A15664" s="5"/>
      <c r="B15664" s="5"/>
      <c r="C15664" s="5" t="str">
        <f>IFERROR(__xludf.DUMMYFUNCTION("""COMPUTED_VALUE"""),"")</f>
        <v/>
      </c>
      <c r="D15664" s="5">
        <v>0.0</v>
      </c>
    </row>
    <row r="15665" ht="14.25" customHeight="1">
      <c r="A15665" s="5"/>
      <c r="B15665" s="5"/>
      <c r="C15665" s="5" t="str">
        <f>IFERROR(__xludf.DUMMYFUNCTION("""COMPUTED_VALUE"""),"")</f>
        <v/>
      </c>
      <c r="D15665" s="5">
        <v>0.0</v>
      </c>
    </row>
    <row r="15666" ht="14.25" customHeight="1">
      <c r="A15666" s="5"/>
      <c r="B15666" s="5"/>
      <c r="C15666" s="5" t="str">
        <f>IFERROR(__xludf.DUMMYFUNCTION("""COMPUTED_VALUE"""),"")</f>
        <v/>
      </c>
      <c r="D15666" s="5">
        <v>0.0</v>
      </c>
    </row>
    <row r="15667" ht="14.25" customHeight="1">
      <c r="A15667" s="5"/>
      <c r="B15667" s="5"/>
      <c r="C15667" s="5" t="str">
        <f>IFERROR(__xludf.DUMMYFUNCTION("""COMPUTED_VALUE"""),"")</f>
        <v/>
      </c>
      <c r="D15667" s="5">
        <v>0.0</v>
      </c>
    </row>
    <row r="15668" ht="14.25" customHeight="1">
      <c r="A15668" s="5"/>
      <c r="B15668" s="5"/>
      <c r="C15668" s="5" t="str">
        <f>IFERROR(__xludf.DUMMYFUNCTION("""COMPUTED_VALUE"""),"")</f>
        <v/>
      </c>
      <c r="D15668" s="5">
        <v>0.0</v>
      </c>
    </row>
    <row r="15669" ht="14.25" customHeight="1">
      <c r="A15669" s="5"/>
      <c r="B15669" s="5"/>
      <c r="C15669" s="5" t="str">
        <f>IFERROR(__xludf.DUMMYFUNCTION("""COMPUTED_VALUE"""),"")</f>
        <v/>
      </c>
      <c r="D15669" s="5">
        <v>0.0</v>
      </c>
    </row>
    <row r="15670" ht="14.25" customHeight="1">
      <c r="A15670" s="5"/>
      <c r="B15670" s="5"/>
      <c r="C15670" s="5" t="str">
        <f>IFERROR(__xludf.DUMMYFUNCTION("""COMPUTED_VALUE"""),"")</f>
        <v/>
      </c>
      <c r="D15670" s="5">
        <v>0.0</v>
      </c>
    </row>
    <row r="15671" ht="14.25" customHeight="1">
      <c r="A15671" s="5"/>
      <c r="B15671" s="5"/>
      <c r="C15671" s="5" t="str">
        <f>IFERROR(__xludf.DUMMYFUNCTION("""COMPUTED_VALUE"""),"")</f>
        <v/>
      </c>
      <c r="D15671" s="5">
        <v>0.0</v>
      </c>
    </row>
    <row r="15672" ht="14.25" customHeight="1">
      <c r="A15672" s="5"/>
      <c r="B15672" s="5"/>
      <c r="C15672" s="5" t="str">
        <f>IFERROR(__xludf.DUMMYFUNCTION("""COMPUTED_VALUE"""),"")</f>
        <v/>
      </c>
      <c r="D15672" s="5">
        <v>0.0</v>
      </c>
    </row>
    <row r="15673" ht="14.25" customHeight="1">
      <c r="A15673" s="5"/>
      <c r="B15673" s="5"/>
      <c r="C15673" s="5" t="str">
        <f>IFERROR(__xludf.DUMMYFUNCTION("""COMPUTED_VALUE"""),"")</f>
        <v/>
      </c>
      <c r="D15673" s="5">
        <v>0.0</v>
      </c>
    </row>
    <row r="15674" ht="14.25" customHeight="1">
      <c r="A15674" s="5"/>
      <c r="B15674" s="5"/>
      <c r="C15674" s="5" t="str">
        <f>IFERROR(__xludf.DUMMYFUNCTION("""COMPUTED_VALUE"""),"")</f>
        <v/>
      </c>
      <c r="D15674" s="5">
        <v>0.0</v>
      </c>
    </row>
    <row r="15675" ht="14.25" customHeight="1">
      <c r="A15675" s="5"/>
      <c r="B15675" s="5"/>
      <c r="C15675" s="5" t="str">
        <f>IFERROR(__xludf.DUMMYFUNCTION("""COMPUTED_VALUE"""),"")</f>
        <v/>
      </c>
      <c r="D15675" s="5">
        <v>0.0</v>
      </c>
    </row>
    <row r="15676" ht="14.25" customHeight="1">
      <c r="A15676" s="5"/>
      <c r="B15676" s="5"/>
      <c r="C15676" s="5" t="str">
        <f>IFERROR(__xludf.DUMMYFUNCTION("""COMPUTED_VALUE"""),"")</f>
        <v/>
      </c>
      <c r="D15676" s="5">
        <v>0.0</v>
      </c>
    </row>
    <row r="15677" ht="14.25" customHeight="1">
      <c r="A15677" s="5"/>
      <c r="B15677" s="5"/>
      <c r="C15677" s="5" t="str">
        <f>IFERROR(__xludf.DUMMYFUNCTION("""COMPUTED_VALUE"""),"")</f>
        <v/>
      </c>
      <c r="D15677" s="5">
        <v>0.0</v>
      </c>
    </row>
    <row r="15678" ht="14.25" customHeight="1">
      <c r="A15678" s="5"/>
      <c r="B15678" s="5"/>
      <c r="C15678" s="5" t="str">
        <f>IFERROR(__xludf.DUMMYFUNCTION("""COMPUTED_VALUE"""),"")</f>
        <v/>
      </c>
      <c r="D15678" s="5">
        <v>0.0</v>
      </c>
    </row>
    <row r="15679" ht="14.25" customHeight="1">
      <c r="A15679" s="5"/>
      <c r="B15679" s="5"/>
      <c r="C15679" s="5" t="str">
        <f>IFERROR(__xludf.DUMMYFUNCTION("""COMPUTED_VALUE"""),"")</f>
        <v/>
      </c>
      <c r="D15679" s="5">
        <v>0.0</v>
      </c>
    </row>
    <row r="15680" ht="14.25" customHeight="1">
      <c r="A15680" s="5"/>
      <c r="B15680" s="5"/>
      <c r="C15680" s="5" t="str">
        <f>IFERROR(__xludf.DUMMYFUNCTION("""COMPUTED_VALUE"""),"")</f>
        <v/>
      </c>
      <c r="D15680" s="5">
        <v>0.0</v>
      </c>
    </row>
    <row r="15681" ht="14.25" customHeight="1">
      <c r="A15681" s="5"/>
      <c r="B15681" s="5"/>
      <c r="C15681" s="5" t="str">
        <f>IFERROR(__xludf.DUMMYFUNCTION("""COMPUTED_VALUE"""),"")</f>
        <v/>
      </c>
      <c r="D15681" s="5">
        <v>0.0</v>
      </c>
    </row>
    <row r="15682" ht="14.25" customHeight="1">
      <c r="A15682" s="5"/>
      <c r="B15682" s="5"/>
      <c r="C15682" s="5" t="str">
        <f>IFERROR(__xludf.DUMMYFUNCTION("""COMPUTED_VALUE"""),"")</f>
        <v/>
      </c>
      <c r="D15682" s="5">
        <v>0.0</v>
      </c>
    </row>
    <row r="15683" ht="14.25" customHeight="1">
      <c r="A15683" s="5"/>
      <c r="B15683" s="5"/>
      <c r="C15683" s="5" t="str">
        <f>IFERROR(__xludf.DUMMYFUNCTION("""COMPUTED_VALUE"""),"")</f>
        <v/>
      </c>
      <c r="D15683" s="5">
        <v>0.0</v>
      </c>
    </row>
    <row r="15684" ht="14.25" customHeight="1">
      <c r="A15684" s="5"/>
      <c r="B15684" s="5"/>
      <c r="C15684" s="5" t="str">
        <f>IFERROR(__xludf.DUMMYFUNCTION("""COMPUTED_VALUE"""),"")</f>
        <v/>
      </c>
      <c r="D15684" s="5">
        <v>0.0</v>
      </c>
    </row>
    <row r="15685" ht="14.25" customHeight="1">
      <c r="A15685" s="5"/>
      <c r="B15685" s="5"/>
      <c r="C15685" s="5" t="str">
        <f>IFERROR(__xludf.DUMMYFUNCTION("""COMPUTED_VALUE"""),"")</f>
        <v/>
      </c>
      <c r="D15685" s="5">
        <v>0.0</v>
      </c>
    </row>
    <row r="15686" ht="14.25" customHeight="1">
      <c r="A15686" s="5"/>
      <c r="B15686" s="5"/>
      <c r="C15686" s="5" t="str">
        <f>IFERROR(__xludf.DUMMYFUNCTION("""COMPUTED_VALUE"""),"")</f>
        <v/>
      </c>
      <c r="D15686" s="5">
        <v>0.0</v>
      </c>
    </row>
    <row r="15687" ht="14.25" customHeight="1">
      <c r="A15687" s="5"/>
      <c r="B15687" s="5"/>
      <c r="C15687" s="5" t="str">
        <f>IFERROR(__xludf.DUMMYFUNCTION("""COMPUTED_VALUE"""),"")</f>
        <v/>
      </c>
      <c r="D15687" s="5">
        <v>0.0</v>
      </c>
    </row>
    <row r="15688" ht="14.25" customHeight="1">
      <c r="A15688" s="5"/>
      <c r="B15688" s="5"/>
      <c r="C15688" s="5" t="str">
        <f>IFERROR(__xludf.DUMMYFUNCTION("""COMPUTED_VALUE"""),"")</f>
        <v/>
      </c>
      <c r="D15688" s="5">
        <v>0.0</v>
      </c>
    </row>
    <row r="15689" ht="14.25" customHeight="1">
      <c r="A15689" s="5"/>
      <c r="B15689" s="5"/>
      <c r="C15689" s="5" t="str">
        <f>IFERROR(__xludf.DUMMYFUNCTION("""COMPUTED_VALUE"""),"")</f>
        <v/>
      </c>
      <c r="D15689" s="5">
        <v>0.0</v>
      </c>
    </row>
    <row r="15690" ht="14.25" customHeight="1">
      <c r="A15690" s="5"/>
      <c r="B15690" s="5"/>
      <c r="C15690" s="5" t="str">
        <f>IFERROR(__xludf.DUMMYFUNCTION("""COMPUTED_VALUE"""),"")</f>
        <v/>
      </c>
      <c r="D15690" s="5">
        <v>0.0</v>
      </c>
    </row>
    <row r="15691" ht="14.25" customHeight="1">
      <c r="A15691" s="5"/>
      <c r="B15691" s="5"/>
      <c r="C15691" s="5" t="str">
        <f>IFERROR(__xludf.DUMMYFUNCTION("""COMPUTED_VALUE"""),"")</f>
        <v/>
      </c>
      <c r="D15691" s="5">
        <v>0.0</v>
      </c>
    </row>
    <row r="15692" ht="14.25" customHeight="1">
      <c r="A15692" s="5"/>
      <c r="B15692" s="5"/>
      <c r="C15692" s="5" t="str">
        <f>IFERROR(__xludf.DUMMYFUNCTION("""COMPUTED_VALUE"""),"")</f>
        <v/>
      </c>
      <c r="D15692" s="5">
        <v>0.0</v>
      </c>
    </row>
    <row r="15693" ht="14.25" customHeight="1">
      <c r="A15693" s="5"/>
      <c r="B15693" s="5"/>
      <c r="C15693" s="5" t="str">
        <f>IFERROR(__xludf.DUMMYFUNCTION("""COMPUTED_VALUE"""),"")</f>
        <v/>
      </c>
      <c r="D15693" s="5">
        <v>0.0</v>
      </c>
    </row>
    <row r="15694" ht="14.25" customHeight="1">
      <c r="A15694" s="5"/>
      <c r="B15694" s="5"/>
      <c r="C15694" s="5" t="str">
        <f>IFERROR(__xludf.DUMMYFUNCTION("""COMPUTED_VALUE"""),"")</f>
        <v/>
      </c>
      <c r="D15694" s="5">
        <v>0.0</v>
      </c>
    </row>
    <row r="15695" ht="14.25" customHeight="1">
      <c r="A15695" s="5"/>
      <c r="B15695" s="5"/>
      <c r="C15695" s="5" t="str">
        <f>IFERROR(__xludf.DUMMYFUNCTION("""COMPUTED_VALUE"""),"")</f>
        <v/>
      </c>
      <c r="D15695" s="5">
        <v>0.0</v>
      </c>
    </row>
    <row r="15696" ht="14.25" customHeight="1">
      <c r="A15696" s="5"/>
      <c r="B15696" s="5"/>
      <c r="C15696" s="5" t="str">
        <f>IFERROR(__xludf.DUMMYFUNCTION("""COMPUTED_VALUE"""),"")</f>
        <v/>
      </c>
      <c r="D15696" s="5">
        <v>0.0</v>
      </c>
    </row>
    <row r="15697" ht="14.25" customHeight="1">
      <c r="A15697" s="5"/>
      <c r="B15697" s="5"/>
      <c r="C15697" s="5" t="str">
        <f>IFERROR(__xludf.DUMMYFUNCTION("""COMPUTED_VALUE"""),"")</f>
        <v/>
      </c>
      <c r="D15697" s="5">
        <v>0.0</v>
      </c>
    </row>
    <row r="15698" ht="14.25" customHeight="1">
      <c r="A15698" s="5"/>
      <c r="B15698" s="5"/>
      <c r="C15698" s="5" t="str">
        <f>IFERROR(__xludf.DUMMYFUNCTION("""COMPUTED_VALUE"""),"")</f>
        <v/>
      </c>
      <c r="D15698" s="5">
        <v>0.0</v>
      </c>
    </row>
    <row r="15699" ht="14.25" customHeight="1">
      <c r="A15699" s="5"/>
      <c r="B15699" s="5"/>
      <c r="C15699" s="5" t="str">
        <f>IFERROR(__xludf.DUMMYFUNCTION("""COMPUTED_VALUE"""),"")</f>
        <v/>
      </c>
      <c r="D15699" s="5">
        <v>0.0</v>
      </c>
    </row>
    <row r="15700" ht="14.25" customHeight="1">
      <c r="A15700" s="5"/>
      <c r="B15700" s="5"/>
      <c r="C15700" s="5" t="str">
        <f>IFERROR(__xludf.DUMMYFUNCTION("""COMPUTED_VALUE"""),"")</f>
        <v/>
      </c>
      <c r="D15700" s="5">
        <v>0.0</v>
      </c>
    </row>
    <row r="15701" ht="14.25" customHeight="1">
      <c r="A15701" s="5"/>
      <c r="B15701" s="5"/>
      <c r="C15701" s="5" t="str">
        <f>IFERROR(__xludf.DUMMYFUNCTION("""COMPUTED_VALUE"""),"")</f>
        <v/>
      </c>
      <c r="D15701" s="5">
        <v>0.0</v>
      </c>
    </row>
    <row r="15702" ht="14.25" customHeight="1">
      <c r="A15702" s="5"/>
      <c r="B15702" s="5"/>
      <c r="C15702" s="5" t="str">
        <f>IFERROR(__xludf.DUMMYFUNCTION("""COMPUTED_VALUE"""),"")</f>
        <v/>
      </c>
      <c r="D15702" s="5">
        <v>0.0</v>
      </c>
    </row>
    <row r="15703" ht="14.25" customHeight="1">
      <c r="A15703" s="5"/>
      <c r="B15703" s="5"/>
      <c r="C15703" s="5" t="str">
        <f>IFERROR(__xludf.DUMMYFUNCTION("""COMPUTED_VALUE"""),"")</f>
        <v/>
      </c>
      <c r="D15703" s="5">
        <v>0.0</v>
      </c>
    </row>
    <row r="15704" ht="14.25" customHeight="1">
      <c r="A15704" s="5"/>
      <c r="B15704" s="5"/>
      <c r="C15704" s="5" t="str">
        <f>IFERROR(__xludf.DUMMYFUNCTION("""COMPUTED_VALUE"""),"")</f>
        <v/>
      </c>
      <c r="D15704" s="5">
        <v>0.0</v>
      </c>
    </row>
    <row r="15705" ht="14.25" customHeight="1">
      <c r="A15705" s="5"/>
      <c r="B15705" s="5"/>
      <c r="C15705" s="5" t="str">
        <f>IFERROR(__xludf.DUMMYFUNCTION("""COMPUTED_VALUE"""),"")</f>
        <v/>
      </c>
      <c r="D15705" s="5">
        <v>0.0</v>
      </c>
    </row>
    <row r="15706" ht="14.25" customHeight="1">
      <c r="A15706" s="5"/>
      <c r="B15706" s="5"/>
      <c r="C15706" s="5" t="str">
        <f>IFERROR(__xludf.DUMMYFUNCTION("""COMPUTED_VALUE"""),"")</f>
        <v/>
      </c>
      <c r="D15706" s="5">
        <v>0.0</v>
      </c>
    </row>
    <row r="15707" ht="14.25" customHeight="1">
      <c r="A15707" s="5"/>
      <c r="B15707" s="5"/>
      <c r="C15707" s="5" t="str">
        <f>IFERROR(__xludf.DUMMYFUNCTION("""COMPUTED_VALUE"""),"")</f>
        <v/>
      </c>
      <c r="D15707" s="5">
        <v>0.0</v>
      </c>
    </row>
    <row r="15708" ht="14.25" customHeight="1">
      <c r="A15708" s="5"/>
      <c r="B15708" s="5"/>
      <c r="C15708" s="5" t="str">
        <f>IFERROR(__xludf.DUMMYFUNCTION("""COMPUTED_VALUE"""),"")</f>
        <v/>
      </c>
      <c r="D15708" s="5">
        <v>0.0</v>
      </c>
    </row>
    <row r="15709" ht="14.25" customHeight="1">
      <c r="A15709" s="5"/>
      <c r="B15709" s="5"/>
      <c r="C15709" s="5" t="str">
        <f>IFERROR(__xludf.DUMMYFUNCTION("""COMPUTED_VALUE"""),"")</f>
        <v/>
      </c>
      <c r="D15709" s="5">
        <v>0.0</v>
      </c>
    </row>
    <row r="15710" ht="14.25" customHeight="1">
      <c r="A15710" s="5"/>
      <c r="B15710" s="5"/>
      <c r="C15710" s="5" t="str">
        <f>IFERROR(__xludf.DUMMYFUNCTION("""COMPUTED_VALUE"""),"")</f>
        <v/>
      </c>
      <c r="D15710" s="5">
        <v>0.0</v>
      </c>
    </row>
    <row r="15711" ht="14.25" customHeight="1">
      <c r="A15711" s="5"/>
      <c r="B15711" s="5"/>
      <c r="C15711" s="5" t="str">
        <f>IFERROR(__xludf.DUMMYFUNCTION("""COMPUTED_VALUE"""),"")</f>
        <v/>
      </c>
      <c r="D15711" s="5">
        <v>0.0</v>
      </c>
    </row>
    <row r="15712" ht="14.25" customHeight="1">
      <c r="A15712" s="5"/>
      <c r="B15712" s="5"/>
      <c r="C15712" s="5" t="str">
        <f>IFERROR(__xludf.DUMMYFUNCTION("""COMPUTED_VALUE"""),"")</f>
        <v/>
      </c>
      <c r="D15712" s="5">
        <v>0.0</v>
      </c>
    </row>
    <row r="15713" ht="14.25" customHeight="1">
      <c r="A15713" s="5"/>
      <c r="B15713" s="5"/>
      <c r="C15713" s="5" t="str">
        <f>IFERROR(__xludf.DUMMYFUNCTION("""COMPUTED_VALUE"""),"")</f>
        <v/>
      </c>
      <c r="D15713" s="5">
        <v>0.0</v>
      </c>
    </row>
    <row r="15714" ht="14.25" customHeight="1">
      <c r="A15714" s="5"/>
      <c r="B15714" s="5"/>
      <c r="C15714" s="5" t="str">
        <f>IFERROR(__xludf.DUMMYFUNCTION("""COMPUTED_VALUE"""),"")</f>
        <v/>
      </c>
      <c r="D15714" s="5">
        <v>0.0</v>
      </c>
    </row>
    <row r="15715" ht="14.25" customHeight="1">
      <c r="A15715" s="5"/>
      <c r="B15715" s="5"/>
      <c r="C15715" s="5" t="str">
        <f>IFERROR(__xludf.DUMMYFUNCTION("""COMPUTED_VALUE"""),"")</f>
        <v/>
      </c>
      <c r="D15715" s="5">
        <v>0.0</v>
      </c>
    </row>
    <row r="15716" ht="14.25" customHeight="1">
      <c r="A15716" s="5"/>
      <c r="B15716" s="5"/>
      <c r="C15716" s="5" t="str">
        <f>IFERROR(__xludf.DUMMYFUNCTION("""COMPUTED_VALUE"""),"")</f>
        <v/>
      </c>
      <c r="D15716" s="5">
        <v>0.0</v>
      </c>
    </row>
    <row r="15717" ht="14.25" customHeight="1">
      <c r="A15717" s="5"/>
      <c r="B15717" s="5"/>
      <c r="C15717" s="5" t="str">
        <f>IFERROR(__xludf.DUMMYFUNCTION("""COMPUTED_VALUE"""),"")</f>
        <v/>
      </c>
      <c r="D15717" s="5">
        <v>0.0</v>
      </c>
    </row>
    <row r="15718" ht="14.25" customHeight="1">
      <c r="A15718" s="5"/>
      <c r="B15718" s="5"/>
      <c r="C15718" s="5" t="str">
        <f>IFERROR(__xludf.DUMMYFUNCTION("""COMPUTED_VALUE"""),"")</f>
        <v/>
      </c>
      <c r="D15718" s="5">
        <v>0.0</v>
      </c>
    </row>
    <row r="15719" ht="14.25" customHeight="1">
      <c r="A15719" s="5"/>
      <c r="B15719" s="5"/>
      <c r="C15719" s="5" t="str">
        <f>IFERROR(__xludf.DUMMYFUNCTION("""COMPUTED_VALUE"""),"")</f>
        <v/>
      </c>
      <c r="D15719" s="5">
        <v>0.0</v>
      </c>
    </row>
    <row r="15720" ht="14.25" customHeight="1">
      <c r="A15720" s="5"/>
      <c r="B15720" s="5"/>
      <c r="C15720" s="5" t="str">
        <f>IFERROR(__xludf.DUMMYFUNCTION("""COMPUTED_VALUE"""),"")</f>
        <v/>
      </c>
      <c r="D15720" s="5">
        <v>0.0</v>
      </c>
    </row>
    <row r="15721" ht="14.25" customHeight="1">
      <c r="A15721" s="5"/>
      <c r="B15721" s="5"/>
      <c r="C15721" s="5" t="str">
        <f>IFERROR(__xludf.DUMMYFUNCTION("""COMPUTED_VALUE"""),"")</f>
        <v/>
      </c>
      <c r="D15721" s="5">
        <v>0.0</v>
      </c>
    </row>
    <row r="15722" ht="14.25" customHeight="1">
      <c r="A15722" s="5"/>
      <c r="B15722" s="5"/>
      <c r="C15722" s="5" t="str">
        <f>IFERROR(__xludf.DUMMYFUNCTION("""COMPUTED_VALUE"""),"")</f>
        <v/>
      </c>
      <c r="D15722" s="5">
        <v>0.0</v>
      </c>
    </row>
    <row r="15723" ht="14.25" customHeight="1">
      <c r="A15723" s="5"/>
      <c r="B15723" s="5"/>
      <c r="C15723" s="5" t="str">
        <f>IFERROR(__xludf.DUMMYFUNCTION("""COMPUTED_VALUE"""),"")</f>
        <v/>
      </c>
      <c r="D15723" s="5">
        <v>0.0</v>
      </c>
    </row>
    <row r="15724" ht="14.25" customHeight="1">
      <c r="A15724" s="5"/>
      <c r="B15724" s="5"/>
      <c r="C15724" s="5" t="str">
        <f>IFERROR(__xludf.DUMMYFUNCTION("""COMPUTED_VALUE"""),"")</f>
        <v/>
      </c>
      <c r="D15724" s="5">
        <v>0.0</v>
      </c>
    </row>
    <row r="15725" ht="14.25" customHeight="1">
      <c r="A15725" s="5"/>
      <c r="B15725" s="5"/>
      <c r="C15725" s="5" t="str">
        <f>IFERROR(__xludf.DUMMYFUNCTION("""COMPUTED_VALUE"""),"")</f>
        <v/>
      </c>
      <c r="D15725" s="5">
        <v>0.0</v>
      </c>
    </row>
    <row r="15726" ht="14.25" customHeight="1">
      <c r="A15726" s="5"/>
      <c r="B15726" s="5"/>
      <c r="C15726" s="5" t="str">
        <f>IFERROR(__xludf.DUMMYFUNCTION("""COMPUTED_VALUE"""),"")</f>
        <v/>
      </c>
      <c r="D15726" s="5">
        <v>0.0</v>
      </c>
    </row>
    <row r="15727" ht="14.25" customHeight="1">
      <c r="A15727" s="5"/>
      <c r="B15727" s="5"/>
      <c r="C15727" s="5" t="str">
        <f>IFERROR(__xludf.DUMMYFUNCTION("""COMPUTED_VALUE"""),"")</f>
        <v/>
      </c>
      <c r="D15727" s="5">
        <v>0.0</v>
      </c>
    </row>
    <row r="15728" ht="14.25" customHeight="1">
      <c r="A15728" s="5"/>
      <c r="B15728" s="5"/>
      <c r="C15728" s="5" t="str">
        <f>IFERROR(__xludf.DUMMYFUNCTION("""COMPUTED_VALUE"""),"")</f>
        <v/>
      </c>
      <c r="D15728" s="5">
        <v>0.0</v>
      </c>
    </row>
    <row r="15729" ht="14.25" customHeight="1">
      <c r="A15729" s="5"/>
      <c r="B15729" s="5"/>
      <c r="C15729" s="5" t="str">
        <f>IFERROR(__xludf.DUMMYFUNCTION("""COMPUTED_VALUE"""),"")</f>
        <v/>
      </c>
      <c r="D15729" s="5">
        <v>0.0</v>
      </c>
    </row>
    <row r="15730" ht="14.25" customHeight="1">
      <c r="A15730" s="5"/>
      <c r="B15730" s="5"/>
      <c r="C15730" s="5" t="str">
        <f>IFERROR(__xludf.DUMMYFUNCTION("""COMPUTED_VALUE"""),"")</f>
        <v/>
      </c>
      <c r="D15730" s="5">
        <v>0.0</v>
      </c>
    </row>
    <row r="15731" ht="14.25" customHeight="1">
      <c r="A15731" s="5"/>
      <c r="B15731" s="5"/>
      <c r="C15731" s="5" t="str">
        <f>IFERROR(__xludf.DUMMYFUNCTION("""COMPUTED_VALUE"""),"")</f>
        <v/>
      </c>
      <c r="D15731" s="5">
        <v>0.0</v>
      </c>
    </row>
    <row r="15732" ht="14.25" customHeight="1">
      <c r="A15732" s="5"/>
      <c r="B15732" s="5"/>
      <c r="C15732" s="5" t="str">
        <f>IFERROR(__xludf.DUMMYFUNCTION("""COMPUTED_VALUE"""),"")</f>
        <v/>
      </c>
      <c r="D15732" s="5">
        <v>0.0</v>
      </c>
    </row>
    <row r="15733" ht="14.25" customHeight="1">
      <c r="A15733" s="5"/>
      <c r="B15733" s="5"/>
      <c r="C15733" s="5" t="str">
        <f>IFERROR(__xludf.DUMMYFUNCTION("""COMPUTED_VALUE"""),"")</f>
        <v/>
      </c>
      <c r="D15733" s="5">
        <v>0.0</v>
      </c>
    </row>
    <row r="15734" ht="14.25" customHeight="1">
      <c r="A15734" s="5"/>
      <c r="B15734" s="5"/>
      <c r="C15734" s="5" t="str">
        <f>IFERROR(__xludf.DUMMYFUNCTION("""COMPUTED_VALUE"""),"")</f>
        <v/>
      </c>
      <c r="D15734" s="5">
        <v>0.0</v>
      </c>
    </row>
    <row r="15735" ht="14.25" customHeight="1">
      <c r="A15735" s="5"/>
      <c r="B15735" s="5"/>
      <c r="C15735" s="5" t="str">
        <f>IFERROR(__xludf.DUMMYFUNCTION("""COMPUTED_VALUE"""),"")</f>
        <v/>
      </c>
      <c r="D15735" s="5">
        <v>0.0</v>
      </c>
    </row>
    <row r="15736" ht="14.25" customHeight="1">
      <c r="A15736" s="5"/>
      <c r="B15736" s="5"/>
      <c r="C15736" s="5" t="str">
        <f>IFERROR(__xludf.DUMMYFUNCTION("""COMPUTED_VALUE"""),"")</f>
        <v/>
      </c>
      <c r="D15736" s="5">
        <v>0.0</v>
      </c>
    </row>
    <row r="15737" ht="14.25" customHeight="1">
      <c r="A15737" s="5"/>
      <c r="B15737" s="5"/>
      <c r="C15737" s="5" t="str">
        <f>IFERROR(__xludf.DUMMYFUNCTION("""COMPUTED_VALUE"""),"")</f>
        <v/>
      </c>
      <c r="D15737" s="5">
        <v>0.0</v>
      </c>
    </row>
    <row r="15738" ht="14.25" customHeight="1">
      <c r="A15738" s="5"/>
      <c r="B15738" s="5"/>
      <c r="C15738" s="5" t="str">
        <f>IFERROR(__xludf.DUMMYFUNCTION("""COMPUTED_VALUE"""),"")</f>
        <v/>
      </c>
      <c r="D15738" s="5">
        <v>0.0</v>
      </c>
    </row>
    <row r="15739" ht="14.25" customHeight="1">
      <c r="A15739" s="5"/>
      <c r="B15739" s="5"/>
      <c r="C15739" s="5" t="str">
        <f>IFERROR(__xludf.DUMMYFUNCTION("""COMPUTED_VALUE"""),"")</f>
        <v/>
      </c>
      <c r="D15739" s="5">
        <v>0.0</v>
      </c>
    </row>
    <row r="15740" ht="14.25" customHeight="1">
      <c r="A15740" s="5"/>
      <c r="B15740" s="5"/>
      <c r="C15740" s="5" t="str">
        <f>IFERROR(__xludf.DUMMYFUNCTION("""COMPUTED_VALUE"""),"")</f>
        <v/>
      </c>
      <c r="D15740" s="5">
        <v>0.0</v>
      </c>
    </row>
    <row r="15741" ht="14.25" customHeight="1">
      <c r="A15741" s="5"/>
      <c r="B15741" s="5"/>
      <c r="C15741" s="5" t="str">
        <f>IFERROR(__xludf.DUMMYFUNCTION("""COMPUTED_VALUE"""),"")</f>
        <v/>
      </c>
      <c r="D15741" s="5">
        <v>0.0</v>
      </c>
    </row>
    <row r="15742" ht="14.25" customHeight="1">
      <c r="A15742" s="5"/>
      <c r="B15742" s="5"/>
      <c r="C15742" s="5" t="str">
        <f>IFERROR(__xludf.DUMMYFUNCTION("""COMPUTED_VALUE"""),"")</f>
        <v/>
      </c>
      <c r="D15742" s="5">
        <v>0.0</v>
      </c>
    </row>
    <row r="15743" ht="14.25" customHeight="1">
      <c r="A15743" s="5"/>
      <c r="B15743" s="5"/>
      <c r="C15743" s="5" t="str">
        <f>IFERROR(__xludf.DUMMYFUNCTION("""COMPUTED_VALUE"""),"")</f>
        <v/>
      </c>
      <c r="D15743" s="5">
        <v>0.0</v>
      </c>
    </row>
    <row r="15744" ht="14.25" customHeight="1">
      <c r="A15744" s="5"/>
      <c r="B15744" s="5"/>
      <c r="C15744" s="5" t="str">
        <f>IFERROR(__xludf.DUMMYFUNCTION("""COMPUTED_VALUE"""),"")</f>
        <v/>
      </c>
      <c r="D15744" s="5">
        <v>0.0</v>
      </c>
    </row>
    <row r="15745" ht="14.25" customHeight="1">
      <c r="A15745" s="5"/>
      <c r="B15745" s="5"/>
      <c r="C15745" s="5" t="str">
        <f>IFERROR(__xludf.DUMMYFUNCTION("""COMPUTED_VALUE"""),"")</f>
        <v/>
      </c>
      <c r="D15745" s="5">
        <v>0.0</v>
      </c>
    </row>
    <row r="15746" ht="14.25" customHeight="1">
      <c r="A15746" s="5"/>
      <c r="B15746" s="5"/>
      <c r="C15746" s="5" t="str">
        <f>IFERROR(__xludf.DUMMYFUNCTION("""COMPUTED_VALUE"""),"")</f>
        <v/>
      </c>
      <c r="D15746" s="5">
        <v>0.0</v>
      </c>
    </row>
    <row r="15747" ht="14.25" customHeight="1">
      <c r="A15747" s="5"/>
      <c r="B15747" s="5"/>
      <c r="C15747" s="5" t="str">
        <f>IFERROR(__xludf.DUMMYFUNCTION("""COMPUTED_VALUE"""),"")</f>
        <v/>
      </c>
      <c r="D15747" s="5">
        <v>0.0</v>
      </c>
    </row>
    <row r="15748" ht="14.25" customHeight="1">
      <c r="A15748" s="5"/>
      <c r="B15748" s="5"/>
      <c r="C15748" s="5" t="str">
        <f>IFERROR(__xludf.DUMMYFUNCTION("""COMPUTED_VALUE"""),"")</f>
        <v/>
      </c>
      <c r="D15748" s="5">
        <v>0.0</v>
      </c>
    </row>
    <row r="15749" ht="14.25" customHeight="1">
      <c r="A15749" s="5"/>
      <c r="B15749" s="5"/>
      <c r="C15749" s="5" t="str">
        <f>IFERROR(__xludf.DUMMYFUNCTION("""COMPUTED_VALUE"""),"")</f>
        <v/>
      </c>
      <c r="D15749" s="5">
        <v>0.0</v>
      </c>
    </row>
    <row r="15750" ht="14.25" customHeight="1">
      <c r="A15750" s="5"/>
      <c r="B15750" s="5"/>
      <c r="C15750" s="5" t="str">
        <f>IFERROR(__xludf.DUMMYFUNCTION("""COMPUTED_VALUE"""),"")</f>
        <v/>
      </c>
      <c r="D15750" s="5">
        <v>0.0</v>
      </c>
    </row>
    <row r="15751" ht="14.25" customHeight="1">
      <c r="A15751" s="5"/>
      <c r="B15751" s="5"/>
      <c r="C15751" s="5" t="str">
        <f>IFERROR(__xludf.DUMMYFUNCTION("""COMPUTED_VALUE"""),"")</f>
        <v/>
      </c>
      <c r="D15751" s="5">
        <v>0.0</v>
      </c>
    </row>
    <row r="15752" ht="14.25" customHeight="1">
      <c r="A15752" s="5"/>
      <c r="B15752" s="5"/>
      <c r="C15752" s="5" t="str">
        <f>IFERROR(__xludf.DUMMYFUNCTION("""COMPUTED_VALUE"""),"")</f>
        <v/>
      </c>
      <c r="D15752" s="5">
        <v>0.0</v>
      </c>
    </row>
    <row r="15753" ht="14.25" customHeight="1">
      <c r="A15753" s="5"/>
      <c r="B15753" s="5"/>
      <c r="C15753" s="5" t="str">
        <f>IFERROR(__xludf.DUMMYFUNCTION("""COMPUTED_VALUE"""),"")</f>
        <v/>
      </c>
      <c r="D15753" s="5">
        <v>0.0</v>
      </c>
    </row>
    <row r="15754" ht="14.25" customHeight="1">
      <c r="A15754" s="5"/>
      <c r="B15754" s="5"/>
      <c r="C15754" s="5" t="str">
        <f>IFERROR(__xludf.DUMMYFUNCTION("""COMPUTED_VALUE"""),"")</f>
        <v/>
      </c>
      <c r="D15754" s="5">
        <v>0.0</v>
      </c>
    </row>
    <row r="15755" ht="14.25" customHeight="1">
      <c r="A15755" s="5"/>
      <c r="B15755" s="5"/>
      <c r="C15755" s="5" t="str">
        <f>IFERROR(__xludf.DUMMYFUNCTION("""COMPUTED_VALUE"""),"")</f>
        <v/>
      </c>
      <c r="D15755" s="5">
        <v>0.0</v>
      </c>
    </row>
    <row r="15756" ht="14.25" customHeight="1">
      <c r="A15756" s="5"/>
      <c r="B15756" s="5"/>
      <c r="C15756" s="5" t="str">
        <f>IFERROR(__xludf.DUMMYFUNCTION("""COMPUTED_VALUE"""),"")</f>
        <v/>
      </c>
      <c r="D15756" s="5">
        <v>0.0</v>
      </c>
    </row>
    <row r="15757" ht="14.25" customHeight="1">
      <c r="A15757" s="5"/>
      <c r="B15757" s="5"/>
      <c r="C15757" s="5" t="str">
        <f>IFERROR(__xludf.DUMMYFUNCTION("""COMPUTED_VALUE"""),"")</f>
        <v/>
      </c>
      <c r="D15757" s="5">
        <v>0.0</v>
      </c>
    </row>
    <row r="15758" ht="14.25" customHeight="1">
      <c r="A15758" s="5"/>
      <c r="B15758" s="5"/>
      <c r="C15758" s="5" t="str">
        <f>IFERROR(__xludf.DUMMYFUNCTION("""COMPUTED_VALUE"""),"")</f>
        <v/>
      </c>
      <c r="D15758" s="5">
        <v>0.0</v>
      </c>
    </row>
    <row r="15759" ht="14.25" customHeight="1">
      <c r="A15759" s="5"/>
      <c r="B15759" s="5"/>
      <c r="C15759" s="5" t="str">
        <f>IFERROR(__xludf.DUMMYFUNCTION("""COMPUTED_VALUE"""),"")</f>
        <v/>
      </c>
      <c r="D15759" s="5">
        <v>0.0</v>
      </c>
    </row>
    <row r="15760" ht="14.25" customHeight="1">
      <c r="A15760" s="5"/>
      <c r="B15760" s="5"/>
      <c r="C15760" s="5" t="str">
        <f>IFERROR(__xludf.DUMMYFUNCTION("""COMPUTED_VALUE"""),"")</f>
        <v/>
      </c>
      <c r="D15760" s="5">
        <v>0.0</v>
      </c>
    </row>
    <row r="15761" ht="14.25" customHeight="1">
      <c r="A15761" s="5"/>
      <c r="B15761" s="5"/>
      <c r="C15761" s="5" t="str">
        <f>IFERROR(__xludf.DUMMYFUNCTION("""COMPUTED_VALUE"""),"")</f>
        <v/>
      </c>
      <c r="D15761" s="5">
        <v>0.0</v>
      </c>
    </row>
    <row r="15762" ht="14.25" customHeight="1">
      <c r="A15762" s="5"/>
      <c r="B15762" s="5"/>
      <c r="C15762" s="5" t="str">
        <f>IFERROR(__xludf.DUMMYFUNCTION("""COMPUTED_VALUE"""),"")</f>
        <v/>
      </c>
      <c r="D15762" s="5">
        <v>0.0</v>
      </c>
    </row>
    <row r="15763" ht="14.25" customHeight="1">
      <c r="A15763" s="5"/>
      <c r="B15763" s="5"/>
      <c r="C15763" s="5" t="str">
        <f>IFERROR(__xludf.DUMMYFUNCTION("""COMPUTED_VALUE"""),"")</f>
        <v/>
      </c>
      <c r="D15763" s="5">
        <v>0.0</v>
      </c>
    </row>
    <row r="15764" ht="14.25" customHeight="1">
      <c r="A15764" s="5"/>
      <c r="B15764" s="5"/>
      <c r="C15764" s="5" t="str">
        <f>IFERROR(__xludf.DUMMYFUNCTION("""COMPUTED_VALUE"""),"")</f>
        <v/>
      </c>
      <c r="D15764" s="5">
        <v>0.0</v>
      </c>
    </row>
    <row r="15765" ht="14.25" customHeight="1">
      <c r="A15765" s="5"/>
      <c r="B15765" s="5"/>
      <c r="C15765" s="5" t="str">
        <f>IFERROR(__xludf.DUMMYFUNCTION("""COMPUTED_VALUE"""),"")</f>
        <v/>
      </c>
      <c r="D15765" s="5">
        <v>0.0</v>
      </c>
    </row>
    <row r="15766" ht="14.25" customHeight="1">
      <c r="A15766" s="5"/>
      <c r="B15766" s="5"/>
      <c r="C15766" s="5" t="str">
        <f>IFERROR(__xludf.DUMMYFUNCTION("""COMPUTED_VALUE"""),"")</f>
        <v/>
      </c>
      <c r="D15766" s="5">
        <v>0.0</v>
      </c>
    </row>
    <row r="15767" ht="14.25" customHeight="1">
      <c r="A15767" s="5"/>
      <c r="B15767" s="5"/>
      <c r="C15767" s="5" t="str">
        <f>IFERROR(__xludf.DUMMYFUNCTION("""COMPUTED_VALUE"""),"")</f>
        <v/>
      </c>
      <c r="D15767" s="5">
        <v>0.0</v>
      </c>
    </row>
    <row r="15768" ht="14.25" customHeight="1">
      <c r="A15768" s="5"/>
      <c r="B15768" s="5"/>
      <c r="C15768" s="5" t="str">
        <f>IFERROR(__xludf.DUMMYFUNCTION("""COMPUTED_VALUE"""),"")</f>
        <v/>
      </c>
      <c r="D15768" s="5">
        <v>0.0</v>
      </c>
    </row>
    <row r="15769" ht="14.25" customHeight="1">
      <c r="A15769" s="5"/>
      <c r="B15769" s="5"/>
      <c r="C15769" s="5" t="str">
        <f>IFERROR(__xludf.DUMMYFUNCTION("""COMPUTED_VALUE"""),"")</f>
        <v/>
      </c>
      <c r="D15769" s="5">
        <v>0.0</v>
      </c>
    </row>
    <row r="15770" ht="14.25" customHeight="1">
      <c r="A15770" s="5"/>
      <c r="B15770" s="5"/>
      <c r="C15770" s="5" t="str">
        <f>IFERROR(__xludf.DUMMYFUNCTION("""COMPUTED_VALUE"""),"")</f>
        <v/>
      </c>
      <c r="D15770" s="5">
        <v>0.0</v>
      </c>
    </row>
    <row r="15771" ht="14.25" customHeight="1">
      <c r="A15771" s="5"/>
      <c r="B15771" s="5"/>
      <c r="C15771" s="5" t="str">
        <f>IFERROR(__xludf.DUMMYFUNCTION("""COMPUTED_VALUE"""),"")</f>
        <v/>
      </c>
      <c r="D15771" s="5">
        <v>0.0</v>
      </c>
    </row>
    <row r="15772" ht="14.25" customHeight="1">
      <c r="A15772" s="5"/>
      <c r="B15772" s="5"/>
      <c r="C15772" s="5" t="str">
        <f>IFERROR(__xludf.DUMMYFUNCTION("""COMPUTED_VALUE"""),"")</f>
        <v/>
      </c>
      <c r="D15772" s="5">
        <v>0.0</v>
      </c>
    </row>
    <row r="15773" ht="14.25" customHeight="1">
      <c r="A15773" s="5"/>
      <c r="B15773" s="5"/>
      <c r="C15773" s="5" t="str">
        <f>IFERROR(__xludf.DUMMYFUNCTION("""COMPUTED_VALUE"""),"")</f>
        <v/>
      </c>
      <c r="D15773" s="5">
        <v>0.0</v>
      </c>
    </row>
    <row r="15774" ht="14.25" customHeight="1">
      <c r="A15774" s="5"/>
      <c r="B15774" s="5"/>
      <c r="C15774" s="5" t="str">
        <f>IFERROR(__xludf.DUMMYFUNCTION("""COMPUTED_VALUE"""),"")</f>
        <v/>
      </c>
      <c r="D15774" s="5">
        <v>0.0</v>
      </c>
    </row>
    <row r="15775" ht="14.25" customHeight="1">
      <c r="A15775" s="5"/>
      <c r="B15775" s="5"/>
      <c r="C15775" s="5" t="str">
        <f>IFERROR(__xludf.DUMMYFUNCTION("""COMPUTED_VALUE"""),"")</f>
        <v/>
      </c>
      <c r="D15775" s="5">
        <v>0.0</v>
      </c>
    </row>
    <row r="15776" ht="14.25" customHeight="1">
      <c r="A15776" s="5"/>
      <c r="B15776" s="5"/>
      <c r="C15776" s="5" t="str">
        <f>IFERROR(__xludf.DUMMYFUNCTION("""COMPUTED_VALUE"""),"")</f>
        <v/>
      </c>
      <c r="D15776" s="5">
        <v>0.0</v>
      </c>
    </row>
    <row r="15777" ht="14.25" customHeight="1">
      <c r="A15777" s="5"/>
      <c r="B15777" s="5"/>
      <c r="C15777" s="5" t="str">
        <f>IFERROR(__xludf.DUMMYFUNCTION("""COMPUTED_VALUE"""),"")</f>
        <v/>
      </c>
      <c r="D15777" s="5">
        <v>0.0</v>
      </c>
    </row>
    <row r="15778" ht="14.25" customHeight="1">
      <c r="A15778" s="5"/>
      <c r="B15778" s="5"/>
      <c r="C15778" s="5" t="str">
        <f>IFERROR(__xludf.DUMMYFUNCTION("""COMPUTED_VALUE"""),"")</f>
        <v/>
      </c>
      <c r="D15778" s="5">
        <v>0.0</v>
      </c>
    </row>
    <row r="15779" ht="14.25" customHeight="1">
      <c r="A15779" s="5"/>
      <c r="B15779" s="5"/>
      <c r="C15779" s="5" t="str">
        <f>IFERROR(__xludf.DUMMYFUNCTION("""COMPUTED_VALUE"""),"")</f>
        <v/>
      </c>
      <c r="D15779" s="5">
        <v>0.0</v>
      </c>
    </row>
    <row r="15780" ht="14.25" customHeight="1">
      <c r="A15780" s="5"/>
      <c r="B15780" s="5"/>
      <c r="C15780" s="5" t="str">
        <f>IFERROR(__xludf.DUMMYFUNCTION("""COMPUTED_VALUE"""),"")</f>
        <v/>
      </c>
      <c r="D15780" s="5">
        <v>0.0</v>
      </c>
    </row>
    <row r="15781" ht="14.25" customHeight="1">
      <c r="A15781" s="5"/>
      <c r="B15781" s="5"/>
      <c r="C15781" s="5" t="str">
        <f>IFERROR(__xludf.DUMMYFUNCTION("""COMPUTED_VALUE"""),"")</f>
        <v/>
      </c>
      <c r="D15781" s="5">
        <v>0.0</v>
      </c>
    </row>
    <row r="15782" ht="14.25" customHeight="1">
      <c r="A15782" s="5"/>
      <c r="B15782" s="5"/>
      <c r="C15782" s="5" t="str">
        <f>IFERROR(__xludf.DUMMYFUNCTION("""COMPUTED_VALUE"""),"")</f>
        <v/>
      </c>
      <c r="D15782" s="5">
        <v>0.0</v>
      </c>
    </row>
    <row r="15783" ht="14.25" customHeight="1">
      <c r="A15783" s="5"/>
      <c r="B15783" s="5"/>
      <c r="C15783" s="5" t="str">
        <f>IFERROR(__xludf.DUMMYFUNCTION("""COMPUTED_VALUE"""),"")</f>
        <v/>
      </c>
      <c r="D15783" s="5">
        <v>0.0</v>
      </c>
    </row>
    <row r="15784" ht="14.25" customHeight="1">
      <c r="A15784" s="5"/>
      <c r="B15784" s="5"/>
      <c r="C15784" s="5" t="str">
        <f>IFERROR(__xludf.DUMMYFUNCTION("""COMPUTED_VALUE"""),"")</f>
        <v/>
      </c>
      <c r="D15784" s="5">
        <v>0.0</v>
      </c>
    </row>
    <row r="15785" ht="14.25" customHeight="1">
      <c r="A15785" s="5"/>
      <c r="B15785" s="5"/>
      <c r="C15785" s="5" t="str">
        <f>IFERROR(__xludf.DUMMYFUNCTION("""COMPUTED_VALUE"""),"")</f>
        <v/>
      </c>
      <c r="D15785" s="5">
        <v>0.0</v>
      </c>
    </row>
    <row r="15786" ht="14.25" customHeight="1">
      <c r="A15786" s="5"/>
      <c r="B15786" s="5"/>
      <c r="C15786" s="5" t="str">
        <f>IFERROR(__xludf.DUMMYFUNCTION("""COMPUTED_VALUE"""),"")</f>
        <v/>
      </c>
      <c r="D15786" s="5">
        <v>0.0</v>
      </c>
    </row>
    <row r="15787" ht="14.25" customHeight="1">
      <c r="A15787" s="5"/>
      <c r="B15787" s="5"/>
      <c r="C15787" s="5" t="str">
        <f>IFERROR(__xludf.DUMMYFUNCTION("""COMPUTED_VALUE"""),"")</f>
        <v/>
      </c>
      <c r="D15787" s="5">
        <v>0.0</v>
      </c>
    </row>
    <row r="15788" ht="14.25" customHeight="1">
      <c r="A15788" s="5"/>
      <c r="B15788" s="5"/>
      <c r="C15788" s="5" t="str">
        <f>IFERROR(__xludf.DUMMYFUNCTION("""COMPUTED_VALUE"""),"")</f>
        <v/>
      </c>
      <c r="D15788" s="5">
        <v>0.0</v>
      </c>
    </row>
    <row r="15789" ht="14.25" customHeight="1">
      <c r="A15789" s="5"/>
      <c r="B15789" s="5"/>
      <c r="C15789" s="5" t="str">
        <f>IFERROR(__xludf.DUMMYFUNCTION("""COMPUTED_VALUE"""),"")</f>
        <v/>
      </c>
      <c r="D15789" s="5">
        <v>0.0</v>
      </c>
    </row>
    <row r="15790" ht="14.25" customHeight="1">
      <c r="A15790" s="5"/>
      <c r="B15790" s="5"/>
      <c r="C15790" s="5" t="str">
        <f>IFERROR(__xludf.DUMMYFUNCTION("""COMPUTED_VALUE"""),"")</f>
        <v/>
      </c>
      <c r="D15790" s="5">
        <v>0.0</v>
      </c>
    </row>
    <row r="15791" ht="14.25" customHeight="1">
      <c r="A15791" s="5"/>
      <c r="B15791" s="5"/>
      <c r="C15791" s="5" t="str">
        <f>IFERROR(__xludf.DUMMYFUNCTION("""COMPUTED_VALUE"""),"")</f>
        <v/>
      </c>
      <c r="D15791" s="5">
        <v>0.0</v>
      </c>
    </row>
    <row r="15792" ht="14.25" customHeight="1">
      <c r="A15792" s="5"/>
      <c r="B15792" s="5"/>
      <c r="C15792" s="5" t="str">
        <f>IFERROR(__xludf.DUMMYFUNCTION("""COMPUTED_VALUE"""),"")</f>
        <v/>
      </c>
      <c r="D15792" s="5">
        <v>0.0</v>
      </c>
    </row>
    <row r="15793" ht="14.25" customHeight="1">
      <c r="A15793" s="5"/>
      <c r="B15793" s="5"/>
      <c r="C15793" s="5" t="str">
        <f>IFERROR(__xludf.DUMMYFUNCTION("""COMPUTED_VALUE"""),"")</f>
        <v/>
      </c>
      <c r="D15793" s="5">
        <v>0.0</v>
      </c>
    </row>
    <row r="15794" ht="14.25" customHeight="1">
      <c r="A15794" s="5"/>
      <c r="B15794" s="5"/>
      <c r="C15794" s="5" t="str">
        <f>IFERROR(__xludf.DUMMYFUNCTION("""COMPUTED_VALUE"""),"")</f>
        <v/>
      </c>
      <c r="D15794" s="5">
        <v>0.0</v>
      </c>
    </row>
    <row r="15795" ht="14.25" customHeight="1">
      <c r="A15795" s="5"/>
      <c r="B15795" s="5"/>
      <c r="C15795" s="5" t="str">
        <f>IFERROR(__xludf.DUMMYFUNCTION("""COMPUTED_VALUE"""),"")</f>
        <v/>
      </c>
      <c r="D15795" s="5">
        <v>0.0</v>
      </c>
    </row>
    <row r="15796" ht="14.25" customHeight="1">
      <c r="A15796" s="5"/>
      <c r="B15796" s="5"/>
      <c r="C15796" s="5" t="str">
        <f>IFERROR(__xludf.DUMMYFUNCTION("""COMPUTED_VALUE"""),"")</f>
        <v/>
      </c>
      <c r="D15796" s="5">
        <v>0.0</v>
      </c>
    </row>
    <row r="15797" ht="14.25" customHeight="1">
      <c r="A15797" s="5"/>
      <c r="B15797" s="5"/>
      <c r="C15797" s="5" t="str">
        <f>IFERROR(__xludf.DUMMYFUNCTION("""COMPUTED_VALUE"""),"")</f>
        <v/>
      </c>
      <c r="D15797" s="5">
        <v>0.0</v>
      </c>
    </row>
    <row r="15798" ht="14.25" customHeight="1">
      <c r="A15798" s="5"/>
      <c r="B15798" s="5"/>
      <c r="C15798" s="5" t="str">
        <f>IFERROR(__xludf.DUMMYFUNCTION("""COMPUTED_VALUE"""),"")</f>
        <v/>
      </c>
      <c r="D15798" s="5">
        <v>0.0</v>
      </c>
    </row>
    <row r="15799" ht="14.25" customHeight="1">
      <c r="A15799" s="5"/>
      <c r="B15799" s="5"/>
      <c r="C15799" s="5" t="str">
        <f>IFERROR(__xludf.DUMMYFUNCTION("""COMPUTED_VALUE"""),"")</f>
        <v/>
      </c>
      <c r="D15799" s="5">
        <v>0.0</v>
      </c>
    </row>
    <row r="15800" ht="14.25" customHeight="1">
      <c r="A15800" s="5"/>
      <c r="B15800" s="5"/>
      <c r="C15800" s="5" t="str">
        <f>IFERROR(__xludf.DUMMYFUNCTION("""COMPUTED_VALUE"""),"")</f>
        <v/>
      </c>
      <c r="D15800" s="5">
        <v>0.0</v>
      </c>
    </row>
    <row r="15801" ht="14.25" customHeight="1">
      <c r="A15801" s="5"/>
      <c r="B15801" s="5"/>
      <c r="C15801" s="5" t="str">
        <f>IFERROR(__xludf.DUMMYFUNCTION("""COMPUTED_VALUE"""),"")</f>
        <v/>
      </c>
      <c r="D15801" s="5">
        <v>0.0</v>
      </c>
    </row>
    <row r="15802" ht="14.25" customHeight="1">
      <c r="A15802" s="5"/>
      <c r="B15802" s="5"/>
      <c r="C15802" s="5" t="str">
        <f>IFERROR(__xludf.DUMMYFUNCTION("""COMPUTED_VALUE"""),"")</f>
        <v/>
      </c>
      <c r="D15802" s="5">
        <v>0.0</v>
      </c>
    </row>
    <row r="15803" ht="14.25" customHeight="1">
      <c r="A15803" s="5"/>
      <c r="B15803" s="5"/>
      <c r="C15803" s="5" t="str">
        <f>IFERROR(__xludf.DUMMYFUNCTION("""COMPUTED_VALUE"""),"")</f>
        <v/>
      </c>
      <c r="D15803" s="5">
        <v>0.0</v>
      </c>
    </row>
    <row r="15804" ht="14.25" customHeight="1">
      <c r="A15804" s="5"/>
      <c r="B15804" s="5"/>
      <c r="C15804" s="5" t="str">
        <f>IFERROR(__xludf.DUMMYFUNCTION("""COMPUTED_VALUE"""),"")</f>
        <v/>
      </c>
      <c r="D15804" s="5">
        <v>0.0</v>
      </c>
    </row>
    <row r="15805" ht="14.25" customHeight="1">
      <c r="A15805" s="5"/>
      <c r="B15805" s="5"/>
      <c r="C15805" s="5" t="str">
        <f>IFERROR(__xludf.DUMMYFUNCTION("""COMPUTED_VALUE"""),"")</f>
        <v/>
      </c>
      <c r="D15805" s="5">
        <v>0.0</v>
      </c>
    </row>
    <row r="15806" ht="14.25" customHeight="1">
      <c r="A15806" s="5"/>
      <c r="B15806" s="5"/>
      <c r="C15806" s="5" t="str">
        <f>IFERROR(__xludf.DUMMYFUNCTION("""COMPUTED_VALUE"""),"")</f>
        <v/>
      </c>
      <c r="D15806" s="5">
        <v>0.0</v>
      </c>
    </row>
    <row r="15807" ht="14.25" customHeight="1">
      <c r="A15807" s="5"/>
      <c r="B15807" s="5"/>
      <c r="C15807" s="5" t="str">
        <f>IFERROR(__xludf.DUMMYFUNCTION("""COMPUTED_VALUE"""),"")</f>
        <v/>
      </c>
      <c r="D15807" s="5">
        <v>0.0</v>
      </c>
    </row>
    <row r="15808" ht="14.25" customHeight="1">
      <c r="A15808" s="5"/>
      <c r="B15808" s="5"/>
      <c r="C15808" s="5" t="str">
        <f>IFERROR(__xludf.DUMMYFUNCTION("""COMPUTED_VALUE"""),"")</f>
        <v/>
      </c>
      <c r="D15808" s="5">
        <v>0.0</v>
      </c>
    </row>
    <row r="15809" ht="14.25" customHeight="1">
      <c r="A15809" s="5"/>
      <c r="B15809" s="5"/>
      <c r="C15809" s="5" t="str">
        <f>IFERROR(__xludf.DUMMYFUNCTION("""COMPUTED_VALUE"""),"")</f>
        <v/>
      </c>
      <c r="D15809" s="5">
        <v>0.0</v>
      </c>
    </row>
    <row r="15810" ht="14.25" customHeight="1">
      <c r="A15810" s="5"/>
      <c r="B15810" s="5"/>
      <c r="C15810" s="5" t="str">
        <f>IFERROR(__xludf.DUMMYFUNCTION("""COMPUTED_VALUE"""),"")</f>
        <v/>
      </c>
      <c r="D15810" s="5">
        <v>0.0</v>
      </c>
    </row>
    <row r="15811" ht="14.25" customHeight="1">
      <c r="A15811" s="5"/>
      <c r="B15811" s="5"/>
      <c r="C15811" s="5" t="str">
        <f>IFERROR(__xludf.DUMMYFUNCTION("""COMPUTED_VALUE"""),"")</f>
        <v/>
      </c>
      <c r="D15811" s="5">
        <v>0.0</v>
      </c>
    </row>
    <row r="15812" ht="14.25" customHeight="1">
      <c r="A15812" s="5"/>
      <c r="B15812" s="5"/>
      <c r="C15812" s="5" t="str">
        <f>IFERROR(__xludf.DUMMYFUNCTION("""COMPUTED_VALUE"""),"")</f>
        <v/>
      </c>
      <c r="D15812" s="5">
        <v>0.0</v>
      </c>
    </row>
    <row r="15813" ht="14.25" customHeight="1">
      <c r="A15813" s="5"/>
      <c r="B15813" s="5"/>
      <c r="C15813" s="5" t="str">
        <f>IFERROR(__xludf.DUMMYFUNCTION("""COMPUTED_VALUE"""),"")</f>
        <v/>
      </c>
      <c r="D15813" s="5">
        <v>0.0</v>
      </c>
    </row>
    <row r="15814" ht="14.25" customHeight="1">
      <c r="A15814" s="5"/>
      <c r="B15814" s="5"/>
      <c r="C15814" s="5" t="str">
        <f>IFERROR(__xludf.DUMMYFUNCTION("""COMPUTED_VALUE"""),"")</f>
        <v/>
      </c>
      <c r="D15814" s="5">
        <v>0.0</v>
      </c>
    </row>
    <row r="15815" ht="14.25" customHeight="1">
      <c r="A15815" s="5"/>
      <c r="B15815" s="5"/>
      <c r="C15815" s="5" t="str">
        <f>IFERROR(__xludf.DUMMYFUNCTION("""COMPUTED_VALUE"""),"")</f>
        <v/>
      </c>
      <c r="D15815" s="5">
        <v>0.0</v>
      </c>
    </row>
    <row r="15816" ht="14.25" customHeight="1">
      <c r="A15816" s="5"/>
      <c r="B15816" s="5"/>
      <c r="C15816" s="5" t="str">
        <f>IFERROR(__xludf.DUMMYFUNCTION("""COMPUTED_VALUE"""),"")</f>
        <v/>
      </c>
      <c r="D15816" s="5">
        <v>0.0</v>
      </c>
    </row>
    <row r="15817" ht="14.25" customHeight="1">
      <c r="A15817" s="5"/>
      <c r="B15817" s="5"/>
      <c r="C15817" s="5" t="str">
        <f>IFERROR(__xludf.DUMMYFUNCTION("""COMPUTED_VALUE"""),"")</f>
        <v/>
      </c>
      <c r="D15817" s="5">
        <v>0.0</v>
      </c>
    </row>
    <row r="15818" ht="14.25" customHeight="1">
      <c r="A15818" s="5"/>
      <c r="B15818" s="5"/>
      <c r="C15818" s="5" t="str">
        <f>IFERROR(__xludf.DUMMYFUNCTION("""COMPUTED_VALUE"""),"")</f>
        <v/>
      </c>
      <c r="D15818" s="5">
        <v>0.0</v>
      </c>
    </row>
    <row r="15819" ht="14.25" customHeight="1">
      <c r="A15819" s="5"/>
      <c r="B15819" s="5"/>
      <c r="C15819" s="5" t="str">
        <f>IFERROR(__xludf.DUMMYFUNCTION("""COMPUTED_VALUE"""),"")</f>
        <v/>
      </c>
      <c r="D15819" s="5">
        <v>0.0</v>
      </c>
    </row>
    <row r="15820" ht="14.25" customHeight="1">
      <c r="A15820" s="5"/>
      <c r="B15820" s="5"/>
      <c r="C15820" s="5" t="str">
        <f>IFERROR(__xludf.DUMMYFUNCTION("""COMPUTED_VALUE"""),"")</f>
        <v/>
      </c>
      <c r="D15820" s="5">
        <v>0.0</v>
      </c>
    </row>
    <row r="15821" ht="14.25" customHeight="1">
      <c r="A15821" s="5"/>
      <c r="B15821" s="5"/>
      <c r="C15821" s="5" t="str">
        <f>IFERROR(__xludf.DUMMYFUNCTION("""COMPUTED_VALUE"""),"")</f>
        <v/>
      </c>
      <c r="D15821" s="5">
        <v>0.0</v>
      </c>
    </row>
    <row r="15822" ht="14.25" customHeight="1">
      <c r="A15822" s="5"/>
      <c r="B15822" s="5"/>
      <c r="C15822" s="5" t="str">
        <f>IFERROR(__xludf.DUMMYFUNCTION("""COMPUTED_VALUE"""),"")</f>
        <v/>
      </c>
      <c r="D15822" s="5">
        <v>0.0</v>
      </c>
    </row>
    <row r="15823" ht="14.25" customHeight="1">
      <c r="A15823" s="5"/>
      <c r="B15823" s="5"/>
      <c r="C15823" s="5" t="str">
        <f>IFERROR(__xludf.DUMMYFUNCTION("""COMPUTED_VALUE"""),"")</f>
        <v/>
      </c>
      <c r="D15823" s="5">
        <v>0.0</v>
      </c>
    </row>
    <row r="15824" ht="14.25" customHeight="1">
      <c r="A15824" s="5"/>
      <c r="B15824" s="5"/>
      <c r="C15824" s="5" t="str">
        <f>IFERROR(__xludf.DUMMYFUNCTION("""COMPUTED_VALUE"""),"")</f>
        <v/>
      </c>
      <c r="D15824" s="5">
        <v>0.0</v>
      </c>
    </row>
    <row r="15825" ht="14.25" customHeight="1">
      <c r="A15825" s="5"/>
      <c r="B15825" s="5"/>
      <c r="C15825" s="5" t="str">
        <f>IFERROR(__xludf.DUMMYFUNCTION("""COMPUTED_VALUE"""),"")</f>
        <v/>
      </c>
      <c r="D15825" s="5">
        <v>0.0</v>
      </c>
    </row>
    <row r="15826" ht="14.25" customHeight="1">
      <c r="A15826" s="5"/>
      <c r="B15826" s="5"/>
      <c r="C15826" s="5" t="str">
        <f>IFERROR(__xludf.DUMMYFUNCTION("""COMPUTED_VALUE"""),"")</f>
        <v/>
      </c>
      <c r="D15826" s="5">
        <v>0.0</v>
      </c>
    </row>
    <row r="15827" ht="14.25" customHeight="1">
      <c r="A15827" s="5"/>
      <c r="B15827" s="5"/>
      <c r="C15827" s="5" t="str">
        <f>IFERROR(__xludf.DUMMYFUNCTION("""COMPUTED_VALUE"""),"")</f>
        <v/>
      </c>
      <c r="D15827" s="5">
        <v>0.0</v>
      </c>
    </row>
    <row r="15828" ht="14.25" customHeight="1">
      <c r="A15828" s="5"/>
      <c r="B15828" s="5"/>
      <c r="C15828" s="5" t="str">
        <f>IFERROR(__xludf.DUMMYFUNCTION("""COMPUTED_VALUE"""),"")</f>
        <v/>
      </c>
      <c r="D15828" s="5">
        <v>0.0</v>
      </c>
    </row>
    <row r="15829" ht="14.25" customHeight="1">
      <c r="A15829" s="5"/>
      <c r="B15829" s="5"/>
      <c r="C15829" s="5" t="str">
        <f>IFERROR(__xludf.DUMMYFUNCTION("""COMPUTED_VALUE"""),"")</f>
        <v/>
      </c>
      <c r="D15829" s="5">
        <v>0.0</v>
      </c>
    </row>
    <row r="15830" ht="14.25" customHeight="1">
      <c r="A15830" s="5"/>
      <c r="B15830" s="5"/>
      <c r="C15830" s="5" t="str">
        <f>IFERROR(__xludf.DUMMYFUNCTION("""COMPUTED_VALUE"""),"")</f>
        <v/>
      </c>
      <c r="D15830" s="5">
        <v>0.0</v>
      </c>
    </row>
    <row r="15831" ht="14.25" customHeight="1">
      <c r="A15831" s="5"/>
      <c r="B15831" s="5"/>
      <c r="C15831" s="5" t="str">
        <f>IFERROR(__xludf.DUMMYFUNCTION("""COMPUTED_VALUE"""),"")</f>
        <v/>
      </c>
      <c r="D15831" s="5">
        <v>0.0</v>
      </c>
    </row>
    <row r="15832" ht="14.25" customHeight="1">
      <c r="A15832" s="5"/>
      <c r="B15832" s="5"/>
      <c r="C15832" s="5" t="str">
        <f>IFERROR(__xludf.DUMMYFUNCTION("""COMPUTED_VALUE"""),"")</f>
        <v/>
      </c>
      <c r="D15832" s="5">
        <v>0.0</v>
      </c>
    </row>
    <row r="15833" ht="14.25" customHeight="1">
      <c r="A15833" s="5"/>
      <c r="B15833" s="5"/>
      <c r="C15833" s="5" t="str">
        <f>IFERROR(__xludf.DUMMYFUNCTION("""COMPUTED_VALUE"""),"")</f>
        <v/>
      </c>
      <c r="D15833" s="5">
        <v>0.0</v>
      </c>
    </row>
    <row r="15834" ht="14.25" customHeight="1">
      <c r="A15834" s="5"/>
      <c r="B15834" s="5"/>
      <c r="C15834" s="5" t="str">
        <f>IFERROR(__xludf.DUMMYFUNCTION("""COMPUTED_VALUE"""),"")</f>
        <v/>
      </c>
      <c r="D15834" s="5">
        <v>0.0</v>
      </c>
    </row>
    <row r="15835" ht="14.25" customHeight="1">
      <c r="A15835" s="5"/>
      <c r="B15835" s="5"/>
      <c r="C15835" s="5" t="str">
        <f>IFERROR(__xludf.DUMMYFUNCTION("""COMPUTED_VALUE"""),"")</f>
        <v/>
      </c>
      <c r="D15835" s="5">
        <v>0.0</v>
      </c>
    </row>
    <row r="15836" ht="14.25" customHeight="1">
      <c r="A15836" s="5"/>
      <c r="B15836" s="5"/>
      <c r="C15836" s="5" t="str">
        <f>IFERROR(__xludf.DUMMYFUNCTION("""COMPUTED_VALUE"""),"")</f>
        <v/>
      </c>
      <c r="D15836" s="5">
        <v>0.0</v>
      </c>
    </row>
    <row r="15837" ht="14.25" customHeight="1">
      <c r="A15837" s="5"/>
      <c r="B15837" s="5"/>
      <c r="C15837" s="5" t="str">
        <f>IFERROR(__xludf.DUMMYFUNCTION("""COMPUTED_VALUE"""),"")</f>
        <v/>
      </c>
      <c r="D15837" s="5">
        <v>0.0</v>
      </c>
    </row>
    <row r="15838" ht="14.25" customHeight="1">
      <c r="A15838" s="5"/>
      <c r="B15838" s="5"/>
      <c r="C15838" s="5" t="str">
        <f>IFERROR(__xludf.DUMMYFUNCTION("""COMPUTED_VALUE"""),"")</f>
        <v/>
      </c>
      <c r="D15838" s="5">
        <v>0.0</v>
      </c>
    </row>
    <row r="15839" ht="14.25" customHeight="1">
      <c r="A15839" s="5"/>
      <c r="B15839" s="5"/>
      <c r="C15839" s="5" t="str">
        <f>IFERROR(__xludf.DUMMYFUNCTION("""COMPUTED_VALUE"""),"")</f>
        <v/>
      </c>
      <c r="D15839" s="5">
        <v>0.0</v>
      </c>
    </row>
    <row r="15840" ht="14.25" customHeight="1">
      <c r="A15840" s="5"/>
      <c r="B15840" s="5"/>
      <c r="C15840" s="5" t="str">
        <f>IFERROR(__xludf.DUMMYFUNCTION("""COMPUTED_VALUE"""),"")</f>
        <v/>
      </c>
      <c r="D15840" s="5">
        <v>0.0</v>
      </c>
    </row>
    <row r="15841" ht="14.25" customHeight="1">
      <c r="A15841" s="5"/>
      <c r="B15841" s="5"/>
      <c r="C15841" s="5" t="str">
        <f>IFERROR(__xludf.DUMMYFUNCTION("""COMPUTED_VALUE"""),"")</f>
        <v/>
      </c>
      <c r="D15841" s="5">
        <v>0.0</v>
      </c>
    </row>
    <row r="15842" ht="14.25" customHeight="1">
      <c r="A15842" s="5"/>
      <c r="B15842" s="5"/>
      <c r="C15842" s="5" t="str">
        <f>IFERROR(__xludf.DUMMYFUNCTION("""COMPUTED_VALUE"""),"")</f>
        <v/>
      </c>
      <c r="D15842" s="5">
        <v>0.0</v>
      </c>
    </row>
    <row r="15843" ht="14.25" customHeight="1">
      <c r="A15843" s="5"/>
      <c r="B15843" s="5"/>
      <c r="C15843" s="5" t="str">
        <f>IFERROR(__xludf.DUMMYFUNCTION("""COMPUTED_VALUE"""),"")</f>
        <v/>
      </c>
      <c r="D15843" s="5">
        <v>0.0</v>
      </c>
    </row>
    <row r="15844" ht="14.25" customHeight="1">
      <c r="A15844" s="5"/>
      <c r="B15844" s="5"/>
      <c r="C15844" s="5" t="str">
        <f>IFERROR(__xludf.DUMMYFUNCTION("""COMPUTED_VALUE"""),"")</f>
        <v/>
      </c>
      <c r="D15844" s="5">
        <v>0.0</v>
      </c>
    </row>
    <row r="15845" ht="14.25" customHeight="1">
      <c r="A15845" s="5"/>
      <c r="B15845" s="5"/>
      <c r="C15845" s="5" t="str">
        <f>IFERROR(__xludf.DUMMYFUNCTION("""COMPUTED_VALUE"""),"")</f>
        <v/>
      </c>
      <c r="D15845" s="5">
        <v>0.0</v>
      </c>
    </row>
    <row r="15846" ht="14.25" customHeight="1">
      <c r="A15846" s="5"/>
      <c r="B15846" s="5"/>
      <c r="C15846" s="5" t="str">
        <f>IFERROR(__xludf.DUMMYFUNCTION("""COMPUTED_VALUE"""),"")</f>
        <v/>
      </c>
      <c r="D15846" s="5">
        <v>0.0</v>
      </c>
    </row>
    <row r="15847" ht="14.25" customHeight="1">
      <c r="A15847" s="5"/>
      <c r="B15847" s="5"/>
      <c r="C15847" s="5" t="str">
        <f>IFERROR(__xludf.DUMMYFUNCTION("""COMPUTED_VALUE"""),"")</f>
        <v/>
      </c>
      <c r="D15847" s="5">
        <v>0.0</v>
      </c>
    </row>
    <row r="15848" ht="14.25" customHeight="1">
      <c r="A15848" s="5"/>
      <c r="B15848" s="5"/>
      <c r="C15848" s="5" t="str">
        <f>IFERROR(__xludf.DUMMYFUNCTION("""COMPUTED_VALUE"""),"")</f>
        <v/>
      </c>
      <c r="D15848" s="5">
        <v>0.0</v>
      </c>
    </row>
    <row r="15849" ht="14.25" customHeight="1">
      <c r="A15849" s="5"/>
      <c r="B15849" s="5"/>
      <c r="C15849" s="5" t="str">
        <f>IFERROR(__xludf.DUMMYFUNCTION("""COMPUTED_VALUE"""),"")</f>
        <v/>
      </c>
      <c r="D15849" s="5">
        <v>0.0</v>
      </c>
    </row>
    <row r="15850" ht="14.25" customHeight="1">
      <c r="A15850" s="5"/>
      <c r="B15850" s="5"/>
      <c r="C15850" s="5" t="str">
        <f>IFERROR(__xludf.DUMMYFUNCTION("""COMPUTED_VALUE"""),"")</f>
        <v/>
      </c>
      <c r="D15850" s="5">
        <v>0.0</v>
      </c>
    </row>
    <row r="15851" ht="14.25" customHeight="1">
      <c r="A15851" s="5"/>
      <c r="B15851" s="5"/>
      <c r="C15851" s="5" t="str">
        <f>IFERROR(__xludf.DUMMYFUNCTION("""COMPUTED_VALUE"""),"")</f>
        <v/>
      </c>
      <c r="D15851" s="5">
        <v>0.0</v>
      </c>
    </row>
    <row r="15852" ht="14.25" customHeight="1">
      <c r="A15852" s="5"/>
      <c r="B15852" s="5"/>
      <c r="C15852" s="5" t="str">
        <f>IFERROR(__xludf.DUMMYFUNCTION("""COMPUTED_VALUE"""),"")</f>
        <v/>
      </c>
      <c r="D15852" s="5">
        <v>0.0</v>
      </c>
    </row>
    <row r="15853" ht="14.25" customHeight="1">
      <c r="A15853" s="5"/>
      <c r="B15853" s="5"/>
      <c r="C15853" s="5" t="str">
        <f>IFERROR(__xludf.DUMMYFUNCTION("""COMPUTED_VALUE"""),"")</f>
        <v/>
      </c>
      <c r="D15853" s="5">
        <v>0.0</v>
      </c>
    </row>
    <row r="15854" ht="14.25" customHeight="1">
      <c r="A15854" s="5"/>
      <c r="B15854" s="5"/>
      <c r="C15854" s="5" t="str">
        <f>IFERROR(__xludf.DUMMYFUNCTION("""COMPUTED_VALUE"""),"")</f>
        <v/>
      </c>
      <c r="D15854" s="5">
        <v>0.0</v>
      </c>
    </row>
    <row r="15855" ht="14.25" customHeight="1">
      <c r="A15855" s="5"/>
      <c r="B15855" s="5"/>
      <c r="C15855" s="5" t="str">
        <f>IFERROR(__xludf.DUMMYFUNCTION("""COMPUTED_VALUE"""),"")</f>
        <v/>
      </c>
      <c r="D15855" s="5">
        <v>0.0</v>
      </c>
    </row>
    <row r="15856" ht="14.25" customHeight="1">
      <c r="A15856" s="5"/>
      <c r="B15856" s="5"/>
      <c r="C15856" s="5" t="str">
        <f>IFERROR(__xludf.DUMMYFUNCTION("""COMPUTED_VALUE"""),"")</f>
        <v/>
      </c>
      <c r="D15856" s="5">
        <v>0.0</v>
      </c>
    </row>
    <row r="15857" ht="14.25" customHeight="1">
      <c r="A15857" s="5"/>
      <c r="B15857" s="5"/>
      <c r="C15857" s="5" t="str">
        <f>IFERROR(__xludf.DUMMYFUNCTION("""COMPUTED_VALUE"""),"")</f>
        <v/>
      </c>
      <c r="D15857" s="5">
        <v>0.0</v>
      </c>
    </row>
    <row r="15858" ht="14.25" customHeight="1">
      <c r="A15858" s="5"/>
      <c r="B15858" s="5"/>
      <c r="C15858" s="5" t="str">
        <f>IFERROR(__xludf.DUMMYFUNCTION("""COMPUTED_VALUE"""),"")</f>
        <v/>
      </c>
      <c r="D15858" s="5">
        <v>0.0</v>
      </c>
    </row>
    <row r="15859" ht="14.25" customHeight="1">
      <c r="A15859" s="5"/>
      <c r="B15859" s="5"/>
      <c r="C15859" s="5" t="str">
        <f>IFERROR(__xludf.DUMMYFUNCTION("""COMPUTED_VALUE"""),"")</f>
        <v/>
      </c>
      <c r="D15859" s="5">
        <v>0.0</v>
      </c>
    </row>
    <row r="15860" ht="14.25" customHeight="1">
      <c r="A15860" s="5"/>
      <c r="B15860" s="5"/>
      <c r="C15860" s="5" t="str">
        <f>IFERROR(__xludf.DUMMYFUNCTION("""COMPUTED_VALUE"""),"")</f>
        <v/>
      </c>
      <c r="D15860" s="5">
        <v>0.0</v>
      </c>
    </row>
    <row r="15861" ht="14.25" customHeight="1">
      <c r="A15861" s="5"/>
      <c r="B15861" s="5"/>
      <c r="C15861" s="5" t="str">
        <f>IFERROR(__xludf.DUMMYFUNCTION("""COMPUTED_VALUE"""),"")</f>
        <v/>
      </c>
      <c r="D15861" s="5">
        <v>0.0</v>
      </c>
    </row>
    <row r="15862" ht="14.25" customHeight="1">
      <c r="A15862" s="5"/>
      <c r="B15862" s="5"/>
      <c r="C15862" s="5" t="str">
        <f>IFERROR(__xludf.DUMMYFUNCTION("""COMPUTED_VALUE"""),"")</f>
        <v/>
      </c>
      <c r="D15862" s="5">
        <v>0.0</v>
      </c>
    </row>
    <row r="15863" ht="14.25" customHeight="1">
      <c r="A15863" s="5"/>
      <c r="B15863" s="5"/>
      <c r="C15863" s="5" t="str">
        <f>IFERROR(__xludf.DUMMYFUNCTION("""COMPUTED_VALUE"""),"")</f>
        <v/>
      </c>
      <c r="D15863" s="5">
        <v>0.0</v>
      </c>
    </row>
    <row r="15864" ht="14.25" customHeight="1">
      <c r="A15864" s="5"/>
      <c r="B15864" s="5"/>
      <c r="C15864" s="5" t="str">
        <f>IFERROR(__xludf.DUMMYFUNCTION("""COMPUTED_VALUE"""),"")</f>
        <v/>
      </c>
      <c r="D15864" s="5">
        <v>0.0</v>
      </c>
    </row>
    <row r="15865" ht="14.25" customHeight="1">
      <c r="A15865" s="5"/>
      <c r="B15865" s="5"/>
      <c r="C15865" s="5" t="str">
        <f>IFERROR(__xludf.DUMMYFUNCTION("""COMPUTED_VALUE"""),"")</f>
        <v/>
      </c>
      <c r="D15865" s="5">
        <v>0.0</v>
      </c>
    </row>
    <row r="15866" ht="14.25" customHeight="1">
      <c r="A15866" s="5"/>
      <c r="B15866" s="5"/>
      <c r="C15866" s="5" t="str">
        <f>IFERROR(__xludf.DUMMYFUNCTION("""COMPUTED_VALUE"""),"")</f>
        <v/>
      </c>
      <c r="D15866" s="5">
        <v>0.0</v>
      </c>
    </row>
    <row r="15867" ht="14.25" customHeight="1">
      <c r="A15867" s="5"/>
      <c r="B15867" s="5"/>
      <c r="C15867" s="5" t="str">
        <f>IFERROR(__xludf.DUMMYFUNCTION("""COMPUTED_VALUE"""),"")</f>
        <v/>
      </c>
      <c r="D15867" s="5">
        <v>0.0</v>
      </c>
    </row>
    <row r="15868" ht="14.25" customHeight="1">
      <c r="A15868" s="5"/>
      <c r="B15868" s="5"/>
      <c r="C15868" s="5" t="str">
        <f>IFERROR(__xludf.DUMMYFUNCTION("""COMPUTED_VALUE"""),"")</f>
        <v/>
      </c>
      <c r="D15868" s="5">
        <v>0.0</v>
      </c>
    </row>
    <row r="15869" ht="14.25" customHeight="1">
      <c r="A15869" s="5"/>
      <c r="B15869" s="5"/>
      <c r="C15869" s="5" t="str">
        <f>IFERROR(__xludf.DUMMYFUNCTION("""COMPUTED_VALUE"""),"")</f>
        <v/>
      </c>
      <c r="D15869" s="5">
        <v>0.0</v>
      </c>
    </row>
    <row r="15870" ht="14.25" customHeight="1">
      <c r="A15870" s="5"/>
      <c r="B15870" s="5"/>
      <c r="C15870" s="5" t="str">
        <f>IFERROR(__xludf.DUMMYFUNCTION("""COMPUTED_VALUE"""),"")</f>
        <v/>
      </c>
      <c r="D15870" s="5">
        <v>0.0</v>
      </c>
    </row>
    <row r="15871" ht="14.25" customHeight="1">
      <c r="A15871" s="5"/>
      <c r="B15871" s="5"/>
      <c r="C15871" s="5" t="str">
        <f>IFERROR(__xludf.DUMMYFUNCTION("""COMPUTED_VALUE"""),"")</f>
        <v/>
      </c>
      <c r="D15871" s="5">
        <v>0.0</v>
      </c>
    </row>
    <row r="15872" ht="14.25" customHeight="1">
      <c r="A15872" s="5"/>
      <c r="B15872" s="5"/>
      <c r="C15872" s="5" t="str">
        <f>IFERROR(__xludf.DUMMYFUNCTION("""COMPUTED_VALUE"""),"")</f>
        <v/>
      </c>
      <c r="D15872" s="5">
        <v>0.0</v>
      </c>
    </row>
    <row r="15873" ht="14.25" customHeight="1">
      <c r="A15873" s="5"/>
      <c r="B15873" s="5"/>
      <c r="C15873" s="5" t="str">
        <f>IFERROR(__xludf.DUMMYFUNCTION("""COMPUTED_VALUE"""),"")</f>
        <v/>
      </c>
      <c r="D15873" s="5">
        <v>0.0</v>
      </c>
    </row>
    <row r="15874" ht="14.25" customHeight="1">
      <c r="A15874" s="5"/>
      <c r="B15874" s="5"/>
      <c r="C15874" s="5" t="str">
        <f>IFERROR(__xludf.DUMMYFUNCTION("""COMPUTED_VALUE"""),"")</f>
        <v/>
      </c>
      <c r="D15874" s="5">
        <v>0.0</v>
      </c>
    </row>
    <row r="15875" ht="14.25" customHeight="1">
      <c r="A15875" s="5"/>
      <c r="B15875" s="5"/>
      <c r="C15875" s="5" t="str">
        <f>IFERROR(__xludf.DUMMYFUNCTION("""COMPUTED_VALUE"""),"")</f>
        <v/>
      </c>
      <c r="D15875" s="5">
        <v>0.0</v>
      </c>
    </row>
    <row r="15876" ht="14.25" customHeight="1">
      <c r="A15876" s="5"/>
      <c r="B15876" s="5"/>
      <c r="C15876" s="5" t="str">
        <f>IFERROR(__xludf.DUMMYFUNCTION("""COMPUTED_VALUE"""),"")</f>
        <v/>
      </c>
      <c r="D15876" s="5">
        <v>0.0</v>
      </c>
    </row>
    <row r="15877" ht="14.25" customHeight="1">
      <c r="A15877" s="5"/>
      <c r="B15877" s="5"/>
      <c r="C15877" s="5" t="str">
        <f>IFERROR(__xludf.DUMMYFUNCTION("""COMPUTED_VALUE"""),"")</f>
        <v/>
      </c>
      <c r="D15877" s="5">
        <v>0.0</v>
      </c>
    </row>
    <row r="15878" ht="14.25" customHeight="1">
      <c r="A15878" s="5"/>
      <c r="B15878" s="5"/>
      <c r="C15878" s="5" t="str">
        <f>IFERROR(__xludf.DUMMYFUNCTION("""COMPUTED_VALUE"""),"")</f>
        <v/>
      </c>
      <c r="D15878" s="5">
        <v>0.0</v>
      </c>
    </row>
    <row r="15879" ht="14.25" customHeight="1">
      <c r="A15879" s="5"/>
      <c r="B15879" s="5"/>
      <c r="C15879" s="5" t="str">
        <f>IFERROR(__xludf.DUMMYFUNCTION("""COMPUTED_VALUE"""),"")</f>
        <v/>
      </c>
      <c r="D15879" s="5">
        <v>0.0</v>
      </c>
    </row>
    <row r="15880" ht="14.25" customHeight="1">
      <c r="A15880" s="5"/>
      <c r="B15880" s="5"/>
      <c r="C15880" s="5" t="str">
        <f>IFERROR(__xludf.DUMMYFUNCTION("""COMPUTED_VALUE"""),"")</f>
        <v/>
      </c>
      <c r="D15880" s="5">
        <v>0.0</v>
      </c>
    </row>
    <row r="15881" ht="14.25" customHeight="1">
      <c r="A15881" s="5"/>
      <c r="B15881" s="5"/>
      <c r="C15881" s="5" t="str">
        <f>IFERROR(__xludf.DUMMYFUNCTION("""COMPUTED_VALUE"""),"")</f>
        <v/>
      </c>
      <c r="D15881" s="5">
        <v>0.0</v>
      </c>
    </row>
    <row r="15882" ht="14.25" customHeight="1">
      <c r="A15882" s="5"/>
      <c r="B15882" s="5"/>
      <c r="C15882" s="5" t="str">
        <f>IFERROR(__xludf.DUMMYFUNCTION("""COMPUTED_VALUE"""),"")</f>
        <v/>
      </c>
      <c r="D15882" s="5">
        <v>0.0</v>
      </c>
    </row>
    <row r="15883" ht="14.25" customHeight="1">
      <c r="A15883" s="5"/>
      <c r="B15883" s="5"/>
      <c r="C15883" s="5" t="str">
        <f>IFERROR(__xludf.DUMMYFUNCTION("""COMPUTED_VALUE"""),"")</f>
        <v/>
      </c>
      <c r="D15883" s="5">
        <v>0.0</v>
      </c>
    </row>
    <row r="15884" ht="14.25" customHeight="1">
      <c r="A15884" s="5"/>
      <c r="B15884" s="5"/>
      <c r="C15884" s="5" t="str">
        <f>IFERROR(__xludf.DUMMYFUNCTION("""COMPUTED_VALUE"""),"")</f>
        <v/>
      </c>
      <c r="D15884" s="5">
        <v>0.0</v>
      </c>
    </row>
    <row r="15885" ht="14.25" customHeight="1">
      <c r="A15885" s="5"/>
      <c r="B15885" s="5"/>
      <c r="C15885" s="5" t="str">
        <f>IFERROR(__xludf.DUMMYFUNCTION("""COMPUTED_VALUE"""),"")</f>
        <v/>
      </c>
      <c r="D15885" s="5">
        <v>0.0</v>
      </c>
    </row>
    <row r="15886" ht="14.25" customHeight="1">
      <c r="A15886" s="5"/>
      <c r="B15886" s="5"/>
      <c r="C15886" s="5" t="str">
        <f>IFERROR(__xludf.DUMMYFUNCTION("""COMPUTED_VALUE"""),"")</f>
        <v/>
      </c>
      <c r="D15886" s="5">
        <v>0.0</v>
      </c>
    </row>
    <row r="15887" ht="14.25" customHeight="1">
      <c r="A15887" s="5"/>
      <c r="B15887" s="5"/>
      <c r="C15887" s="5" t="str">
        <f>IFERROR(__xludf.DUMMYFUNCTION("""COMPUTED_VALUE"""),"")</f>
        <v/>
      </c>
      <c r="D15887" s="5">
        <v>0.0</v>
      </c>
    </row>
    <row r="15888" ht="14.25" customHeight="1">
      <c r="A15888" s="5"/>
      <c r="B15888" s="5"/>
      <c r="C15888" s="5" t="str">
        <f>IFERROR(__xludf.DUMMYFUNCTION("""COMPUTED_VALUE"""),"")</f>
        <v/>
      </c>
      <c r="D15888" s="5">
        <v>0.0</v>
      </c>
    </row>
    <row r="15889" ht="14.25" customHeight="1">
      <c r="A15889" s="5"/>
      <c r="B15889" s="5"/>
      <c r="C15889" s="5" t="str">
        <f>IFERROR(__xludf.DUMMYFUNCTION("""COMPUTED_VALUE"""),"")</f>
        <v/>
      </c>
      <c r="D15889" s="5">
        <v>0.0</v>
      </c>
    </row>
    <row r="15890" ht="14.25" customHeight="1">
      <c r="A15890" s="5"/>
      <c r="B15890" s="5"/>
      <c r="C15890" s="5" t="str">
        <f>IFERROR(__xludf.DUMMYFUNCTION("""COMPUTED_VALUE"""),"")</f>
        <v/>
      </c>
      <c r="D15890" s="5">
        <v>0.0</v>
      </c>
    </row>
    <row r="15891" ht="14.25" customHeight="1">
      <c r="A15891" s="5"/>
      <c r="B15891" s="5"/>
      <c r="C15891" s="5" t="str">
        <f>IFERROR(__xludf.DUMMYFUNCTION("""COMPUTED_VALUE"""),"")</f>
        <v/>
      </c>
      <c r="D15891" s="5">
        <v>0.0</v>
      </c>
    </row>
    <row r="15892" ht="14.25" customHeight="1">
      <c r="A15892" s="5"/>
      <c r="B15892" s="5"/>
      <c r="C15892" s="5" t="str">
        <f>IFERROR(__xludf.DUMMYFUNCTION("""COMPUTED_VALUE"""),"")</f>
        <v/>
      </c>
      <c r="D15892" s="5">
        <v>0.0</v>
      </c>
    </row>
    <row r="15893" ht="14.25" customHeight="1">
      <c r="A15893" s="5"/>
      <c r="B15893" s="5"/>
      <c r="C15893" s="5" t="str">
        <f>IFERROR(__xludf.DUMMYFUNCTION("""COMPUTED_VALUE"""),"")</f>
        <v/>
      </c>
      <c r="D15893" s="5">
        <v>0.0</v>
      </c>
    </row>
    <row r="15894" ht="14.25" customHeight="1">
      <c r="A15894" s="5"/>
      <c r="B15894" s="5"/>
      <c r="C15894" s="5" t="str">
        <f>IFERROR(__xludf.DUMMYFUNCTION("""COMPUTED_VALUE"""),"")</f>
        <v/>
      </c>
      <c r="D15894" s="5">
        <v>0.0</v>
      </c>
    </row>
    <row r="15895" ht="14.25" customHeight="1">
      <c r="A15895" s="5"/>
      <c r="B15895" s="5"/>
      <c r="C15895" s="5" t="str">
        <f>IFERROR(__xludf.DUMMYFUNCTION("""COMPUTED_VALUE"""),"")</f>
        <v/>
      </c>
      <c r="D15895" s="5">
        <v>0.0</v>
      </c>
    </row>
    <row r="15896" ht="14.25" customHeight="1">
      <c r="A15896" s="5"/>
      <c r="B15896" s="5"/>
      <c r="C15896" s="5" t="str">
        <f>IFERROR(__xludf.DUMMYFUNCTION("""COMPUTED_VALUE"""),"")</f>
        <v/>
      </c>
      <c r="D15896" s="5">
        <v>0.0</v>
      </c>
    </row>
    <row r="15897" ht="14.25" customHeight="1">
      <c r="A15897" s="5"/>
      <c r="B15897" s="5"/>
      <c r="C15897" s="5" t="str">
        <f>IFERROR(__xludf.DUMMYFUNCTION("""COMPUTED_VALUE"""),"")</f>
        <v/>
      </c>
      <c r="D15897" s="5">
        <v>0.0</v>
      </c>
    </row>
    <row r="15898" ht="14.25" customHeight="1">
      <c r="A15898" s="5"/>
      <c r="B15898" s="5"/>
      <c r="C15898" s="5" t="str">
        <f>IFERROR(__xludf.DUMMYFUNCTION("""COMPUTED_VALUE"""),"")</f>
        <v/>
      </c>
      <c r="D15898" s="5">
        <v>0.0</v>
      </c>
    </row>
    <row r="15899" ht="14.25" customHeight="1">
      <c r="A15899" s="5"/>
      <c r="B15899" s="5"/>
      <c r="C15899" s="5" t="str">
        <f>IFERROR(__xludf.DUMMYFUNCTION("""COMPUTED_VALUE"""),"")</f>
        <v/>
      </c>
      <c r="D15899" s="5">
        <v>0.0</v>
      </c>
    </row>
    <row r="15900" ht="14.25" customHeight="1">
      <c r="A15900" s="5"/>
      <c r="B15900" s="5"/>
      <c r="C15900" s="5" t="str">
        <f>IFERROR(__xludf.DUMMYFUNCTION("""COMPUTED_VALUE"""),"")</f>
        <v/>
      </c>
      <c r="D15900" s="5">
        <v>0.0</v>
      </c>
    </row>
    <row r="15901" ht="14.25" customHeight="1">
      <c r="A15901" s="5"/>
      <c r="B15901" s="5"/>
      <c r="C15901" s="5" t="str">
        <f>IFERROR(__xludf.DUMMYFUNCTION("""COMPUTED_VALUE"""),"")</f>
        <v/>
      </c>
      <c r="D15901" s="5">
        <v>0.0</v>
      </c>
    </row>
    <row r="15902" ht="14.25" customHeight="1">
      <c r="A15902" s="5"/>
      <c r="B15902" s="5"/>
      <c r="C15902" s="5" t="str">
        <f>IFERROR(__xludf.DUMMYFUNCTION("""COMPUTED_VALUE"""),"")</f>
        <v/>
      </c>
      <c r="D15902" s="5">
        <v>0.0</v>
      </c>
    </row>
    <row r="15903" ht="14.25" customHeight="1">
      <c r="A15903" s="5"/>
      <c r="B15903" s="5"/>
      <c r="C15903" s="5" t="str">
        <f>IFERROR(__xludf.DUMMYFUNCTION("""COMPUTED_VALUE"""),"")</f>
        <v/>
      </c>
      <c r="D15903" s="5">
        <v>0.0</v>
      </c>
    </row>
    <row r="15904" ht="14.25" customHeight="1">
      <c r="A15904" s="5"/>
      <c r="B15904" s="5"/>
      <c r="C15904" s="5" t="str">
        <f>IFERROR(__xludf.DUMMYFUNCTION("""COMPUTED_VALUE"""),"")</f>
        <v/>
      </c>
      <c r="D15904" s="5">
        <v>0.0</v>
      </c>
    </row>
    <row r="15905" ht="14.25" customHeight="1">
      <c r="A15905" s="5"/>
      <c r="B15905" s="5"/>
      <c r="C15905" s="5" t="str">
        <f>IFERROR(__xludf.DUMMYFUNCTION("""COMPUTED_VALUE"""),"")</f>
        <v/>
      </c>
      <c r="D15905" s="5">
        <v>0.0</v>
      </c>
    </row>
    <row r="15906" ht="14.25" customHeight="1">
      <c r="A15906" s="5"/>
      <c r="B15906" s="5"/>
      <c r="C15906" s="5" t="str">
        <f>IFERROR(__xludf.DUMMYFUNCTION("""COMPUTED_VALUE"""),"")</f>
        <v/>
      </c>
      <c r="D15906" s="5">
        <v>0.0</v>
      </c>
    </row>
    <row r="15907" ht="14.25" customHeight="1">
      <c r="A15907" s="5"/>
      <c r="B15907" s="5"/>
      <c r="C15907" s="5" t="str">
        <f>IFERROR(__xludf.DUMMYFUNCTION("""COMPUTED_VALUE"""),"")</f>
        <v/>
      </c>
      <c r="D15907" s="5">
        <v>0.0</v>
      </c>
    </row>
    <row r="15908" ht="14.25" customHeight="1">
      <c r="A15908" s="5"/>
      <c r="B15908" s="5"/>
      <c r="C15908" s="5" t="str">
        <f>IFERROR(__xludf.DUMMYFUNCTION("""COMPUTED_VALUE"""),"")</f>
        <v/>
      </c>
      <c r="D15908" s="5">
        <v>0.0</v>
      </c>
    </row>
    <row r="15909" ht="14.25" customHeight="1">
      <c r="A15909" s="5"/>
      <c r="B15909" s="5"/>
      <c r="C15909" s="5" t="str">
        <f>IFERROR(__xludf.DUMMYFUNCTION("""COMPUTED_VALUE"""),"")</f>
        <v/>
      </c>
      <c r="D15909" s="5">
        <v>0.0</v>
      </c>
    </row>
    <row r="15910" ht="14.25" customHeight="1">
      <c r="A15910" s="5"/>
      <c r="B15910" s="5"/>
      <c r="C15910" s="5" t="str">
        <f>IFERROR(__xludf.DUMMYFUNCTION("""COMPUTED_VALUE"""),"")</f>
        <v/>
      </c>
      <c r="D15910" s="5">
        <v>0.0</v>
      </c>
    </row>
    <row r="15911" ht="14.25" customHeight="1">
      <c r="A15911" s="5"/>
      <c r="B15911" s="5"/>
      <c r="C15911" s="5" t="str">
        <f>IFERROR(__xludf.DUMMYFUNCTION("""COMPUTED_VALUE"""),"")</f>
        <v/>
      </c>
      <c r="D15911" s="5">
        <v>0.0</v>
      </c>
    </row>
    <row r="15912" ht="14.25" customHeight="1">
      <c r="A15912" s="5"/>
      <c r="B15912" s="5"/>
      <c r="C15912" s="5" t="str">
        <f>IFERROR(__xludf.DUMMYFUNCTION("""COMPUTED_VALUE"""),"")</f>
        <v/>
      </c>
      <c r="D15912" s="5">
        <v>0.0</v>
      </c>
    </row>
    <row r="15913" ht="14.25" customHeight="1">
      <c r="A15913" s="5"/>
      <c r="B15913" s="5"/>
      <c r="C15913" s="5" t="str">
        <f>IFERROR(__xludf.DUMMYFUNCTION("""COMPUTED_VALUE"""),"")</f>
        <v/>
      </c>
      <c r="D15913" s="5">
        <v>0.0</v>
      </c>
    </row>
    <row r="15914" ht="14.25" customHeight="1">
      <c r="A15914" s="5"/>
      <c r="B15914" s="5"/>
      <c r="C15914" s="5" t="str">
        <f>IFERROR(__xludf.DUMMYFUNCTION("""COMPUTED_VALUE"""),"")</f>
        <v/>
      </c>
      <c r="D15914" s="5">
        <v>0.0</v>
      </c>
    </row>
    <row r="15915" ht="14.25" customHeight="1">
      <c r="A15915" s="5"/>
      <c r="B15915" s="5"/>
      <c r="C15915" s="5" t="str">
        <f>IFERROR(__xludf.DUMMYFUNCTION("""COMPUTED_VALUE"""),"")</f>
        <v/>
      </c>
      <c r="D15915" s="5">
        <v>0.0</v>
      </c>
    </row>
    <row r="15916" ht="14.25" customHeight="1">
      <c r="A15916" s="5"/>
      <c r="B15916" s="5"/>
      <c r="C15916" s="5" t="str">
        <f>IFERROR(__xludf.DUMMYFUNCTION("""COMPUTED_VALUE"""),"")</f>
        <v/>
      </c>
      <c r="D15916" s="5">
        <v>0.0</v>
      </c>
    </row>
    <row r="15917" ht="14.25" customHeight="1">
      <c r="A15917" s="5"/>
      <c r="B15917" s="5"/>
      <c r="C15917" s="5" t="str">
        <f>IFERROR(__xludf.DUMMYFUNCTION("""COMPUTED_VALUE"""),"")</f>
        <v/>
      </c>
      <c r="D15917" s="5">
        <v>0.0</v>
      </c>
    </row>
    <row r="15918" ht="14.25" customHeight="1">
      <c r="A15918" s="5"/>
      <c r="B15918" s="5"/>
      <c r="C15918" s="5" t="str">
        <f>IFERROR(__xludf.DUMMYFUNCTION("""COMPUTED_VALUE"""),"")</f>
        <v/>
      </c>
      <c r="D15918" s="5">
        <v>0.0</v>
      </c>
    </row>
    <row r="15919" ht="14.25" customHeight="1">
      <c r="A15919" s="5"/>
      <c r="B15919" s="5"/>
      <c r="C15919" s="5" t="str">
        <f>IFERROR(__xludf.DUMMYFUNCTION("""COMPUTED_VALUE"""),"")</f>
        <v/>
      </c>
      <c r="D15919" s="5">
        <v>0.0</v>
      </c>
    </row>
    <row r="15920" ht="14.25" customHeight="1">
      <c r="A15920" s="5"/>
      <c r="B15920" s="5"/>
      <c r="C15920" s="5" t="str">
        <f>IFERROR(__xludf.DUMMYFUNCTION("""COMPUTED_VALUE"""),"")</f>
        <v/>
      </c>
      <c r="D15920" s="5">
        <v>0.0</v>
      </c>
    </row>
    <row r="15921" ht="14.25" customHeight="1">
      <c r="A15921" s="5"/>
      <c r="B15921" s="5"/>
      <c r="C15921" s="5" t="str">
        <f>IFERROR(__xludf.DUMMYFUNCTION("""COMPUTED_VALUE"""),"")</f>
        <v/>
      </c>
      <c r="D15921" s="5">
        <v>0.0</v>
      </c>
    </row>
    <row r="15922" ht="14.25" customHeight="1">
      <c r="A15922" s="5"/>
      <c r="B15922" s="5"/>
      <c r="C15922" s="5" t="str">
        <f>IFERROR(__xludf.DUMMYFUNCTION("""COMPUTED_VALUE"""),"")</f>
        <v/>
      </c>
      <c r="D15922" s="5">
        <v>0.0</v>
      </c>
    </row>
    <row r="15923" ht="14.25" customHeight="1">
      <c r="A15923" s="5"/>
      <c r="B15923" s="5"/>
      <c r="C15923" s="5" t="str">
        <f>IFERROR(__xludf.DUMMYFUNCTION("""COMPUTED_VALUE"""),"")</f>
        <v/>
      </c>
      <c r="D15923" s="5">
        <v>0.0</v>
      </c>
    </row>
    <row r="15924" ht="14.25" customHeight="1">
      <c r="A15924" s="5"/>
      <c r="B15924" s="5"/>
      <c r="C15924" s="5" t="str">
        <f>IFERROR(__xludf.DUMMYFUNCTION("""COMPUTED_VALUE"""),"")</f>
        <v/>
      </c>
      <c r="D15924" s="5">
        <v>0.0</v>
      </c>
    </row>
    <row r="15925" ht="14.25" customHeight="1">
      <c r="A15925" s="5"/>
      <c r="B15925" s="5"/>
      <c r="C15925" s="5" t="str">
        <f>IFERROR(__xludf.DUMMYFUNCTION("""COMPUTED_VALUE"""),"")</f>
        <v/>
      </c>
      <c r="D15925" s="5">
        <v>0.0</v>
      </c>
    </row>
    <row r="15926" ht="14.25" customHeight="1">
      <c r="A15926" s="5"/>
      <c r="B15926" s="5"/>
      <c r="C15926" s="5" t="str">
        <f>IFERROR(__xludf.DUMMYFUNCTION("""COMPUTED_VALUE"""),"")</f>
        <v/>
      </c>
      <c r="D15926" s="5">
        <v>0.0</v>
      </c>
    </row>
    <row r="15927" ht="14.25" customHeight="1">
      <c r="A15927" s="5"/>
      <c r="B15927" s="5"/>
      <c r="C15927" s="5" t="str">
        <f>IFERROR(__xludf.DUMMYFUNCTION("""COMPUTED_VALUE"""),"")</f>
        <v/>
      </c>
      <c r="D15927" s="5">
        <v>0.0</v>
      </c>
    </row>
    <row r="15928" ht="14.25" customHeight="1">
      <c r="A15928" s="5"/>
      <c r="B15928" s="5"/>
      <c r="C15928" s="5" t="str">
        <f>IFERROR(__xludf.DUMMYFUNCTION("""COMPUTED_VALUE"""),"")</f>
        <v/>
      </c>
      <c r="D15928" s="5">
        <v>0.0</v>
      </c>
    </row>
    <row r="15929" ht="14.25" customHeight="1">
      <c r="A15929" s="5"/>
      <c r="B15929" s="5"/>
      <c r="C15929" s="5" t="str">
        <f>IFERROR(__xludf.DUMMYFUNCTION("""COMPUTED_VALUE"""),"")</f>
        <v/>
      </c>
      <c r="D15929" s="5">
        <v>0.0</v>
      </c>
    </row>
    <row r="15930" ht="14.25" customHeight="1">
      <c r="A15930" s="5"/>
      <c r="B15930" s="5"/>
      <c r="C15930" s="5" t="str">
        <f>IFERROR(__xludf.DUMMYFUNCTION("""COMPUTED_VALUE"""),"")</f>
        <v/>
      </c>
      <c r="D15930" s="5">
        <v>0.0</v>
      </c>
    </row>
    <row r="15931" ht="14.25" customHeight="1">
      <c r="A15931" s="5"/>
      <c r="B15931" s="5"/>
      <c r="C15931" s="5" t="str">
        <f>IFERROR(__xludf.DUMMYFUNCTION("""COMPUTED_VALUE"""),"")</f>
        <v/>
      </c>
      <c r="D15931" s="5">
        <v>0.0</v>
      </c>
    </row>
    <row r="15932" ht="14.25" customHeight="1">
      <c r="A15932" s="5"/>
      <c r="B15932" s="5"/>
      <c r="C15932" s="5" t="str">
        <f>IFERROR(__xludf.DUMMYFUNCTION("""COMPUTED_VALUE"""),"")</f>
        <v/>
      </c>
      <c r="D15932" s="5">
        <v>0.0</v>
      </c>
    </row>
    <row r="15933" ht="14.25" customHeight="1">
      <c r="A15933" s="5"/>
      <c r="B15933" s="5"/>
      <c r="C15933" s="5" t="str">
        <f>IFERROR(__xludf.DUMMYFUNCTION("""COMPUTED_VALUE"""),"")</f>
        <v/>
      </c>
      <c r="D15933" s="5">
        <v>0.0</v>
      </c>
    </row>
    <row r="15934" ht="14.25" customHeight="1">
      <c r="A15934" s="5"/>
      <c r="B15934" s="5"/>
      <c r="C15934" s="5" t="str">
        <f>IFERROR(__xludf.DUMMYFUNCTION("""COMPUTED_VALUE"""),"")</f>
        <v/>
      </c>
      <c r="D15934" s="5">
        <v>0.0</v>
      </c>
    </row>
    <row r="15935" ht="14.25" customHeight="1">
      <c r="A15935" s="5"/>
      <c r="B15935" s="5"/>
      <c r="C15935" s="5" t="str">
        <f>IFERROR(__xludf.DUMMYFUNCTION("""COMPUTED_VALUE"""),"")</f>
        <v/>
      </c>
      <c r="D15935" s="5">
        <v>0.0</v>
      </c>
    </row>
    <row r="15936" ht="14.25" customHeight="1">
      <c r="A15936" s="5"/>
      <c r="B15936" s="5"/>
      <c r="C15936" s="5" t="str">
        <f>IFERROR(__xludf.DUMMYFUNCTION("""COMPUTED_VALUE"""),"")</f>
        <v/>
      </c>
      <c r="D15936" s="5">
        <v>0.0</v>
      </c>
    </row>
    <row r="15937" ht="14.25" customHeight="1">
      <c r="A15937" s="5"/>
      <c r="B15937" s="5"/>
      <c r="C15937" s="5" t="str">
        <f>IFERROR(__xludf.DUMMYFUNCTION("""COMPUTED_VALUE"""),"")</f>
        <v/>
      </c>
      <c r="D15937" s="5">
        <v>0.0</v>
      </c>
    </row>
    <row r="15938" ht="14.25" customHeight="1">
      <c r="A15938" s="5"/>
      <c r="B15938" s="5"/>
      <c r="C15938" s="5" t="str">
        <f>IFERROR(__xludf.DUMMYFUNCTION("""COMPUTED_VALUE"""),"")</f>
        <v/>
      </c>
      <c r="D15938" s="5">
        <v>0.0</v>
      </c>
    </row>
    <row r="15939" ht="14.25" customHeight="1">
      <c r="A15939" s="5"/>
      <c r="B15939" s="5"/>
      <c r="C15939" s="5" t="str">
        <f>IFERROR(__xludf.DUMMYFUNCTION("""COMPUTED_VALUE"""),"")</f>
        <v/>
      </c>
      <c r="D15939" s="5">
        <v>0.0</v>
      </c>
    </row>
    <row r="15940" ht="14.25" customHeight="1">
      <c r="A15940" s="5"/>
      <c r="B15940" s="5"/>
      <c r="C15940" s="5" t="str">
        <f>IFERROR(__xludf.DUMMYFUNCTION("""COMPUTED_VALUE"""),"")</f>
        <v/>
      </c>
      <c r="D15940" s="5">
        <v>0.0</v>
      </c>
    </row>
    <row r="15941" ht="14.25" customHeight="1">
      <c r="A15941" s="5"/>
      <c r="B15941" s="5"/>
      <c r="C15941" s="5" t="str">
        <f>IFERROR(__xludf.DUMMYFUNCTION("""COMPUTED_VALUE"""),"")</f>
        <v/>
      </c>
      <c r="D15941" s="5">
        <v>0.0</v>
      </c>
    </row>
    <row r="15942" ht="14.25" customHeight="1">
      <c r="A15942" s="5"/>
      <c r="B15942" s="5"/>
      <c r="C15942" s="5" t="str">
        <f>IFERROR(__xludf.DUMMYFUNCTION("""COMPUTED_VALUE"""),"")</f>
        <v/>
      </c>
      <c r="D15942" s="5">
        <v>0.0</v>
      </c>
    </row>
    <row r="15943" ht="14.25" customHeight="1">
      <c r="A15943" s="5"/>
      <c r="B15943" s="5"/>
      <c r="C15943" s="5" t="str">
        <f>IFERROR(__xludf.DUMMYFUNCTION("""COMPUTED_VALUE"""),"")</f>
        <v/>
      </c>
      <c r="D15943" s="5">
        <v>0.0</v>
      </c>
    </row>
    <row r="15944" ht="14.25" customHeight="1">
      <c r="A15944" s="5"/>
      <c r="B15944" s="5"/>
      <c r="C15944" s="5" t="str">
        <f>IFERROR(__xludf.DUMMYFUNCTION("""COMPUTED_VALUE"""),"")</f>
        <v/>
      </c>
      <c r="D15944" s="5">
        <v>0.0</v>
      </c>
    </row>
    <row r="15945" ht="14.25" customHeight="1">
      <c r="A15945" s="5"/>
      <c r="B15945" s="5"/>
      <c r="C15945" s="5" t="str">
        <f>IFERROR(__xludf.DUMMYFUNCTION("""COMPUTED_VALUE"""),"")</f>
        <v/>
      </c>
      <c r="D15945" s="5">
        <v>0.0</v>
      </c>
    </row>
    <row r="15946" ht="14.25" customHeight="1">
      <c r="A15946" s="5"/>
      <c r="B15946" s="5"/>
      <c r="C15946" s="5" t="str">
        <f>IFERROR(__xludf.DUMMYFUNCTION("""COMPUTED_VALUE"""),"")</f>
        <v/>
      </c>
      <c r="D15946" s="5">
        <v>0.0</v>
      </c>
    </row>
    <row r="15947" ht="14.25" customHeight="1">
      <c r="A15947" s="5"/>
      <c r="B15947" s="5"/>
      <c r="C15947" s="5" t="str">
        <f>IFERROR(__xludf.DUMMYFUNCTION("""COMPUTED_VALUE"""),"")</f>
        <v/>
      </c>
      <c r="D15947" s="5">
        <v>0.0</v>
      </c>
    </row>
    <row r="15948" ht="14.25" customHeight="1">
      <c r="A15948" s="5"/>
      <c r="B15948" s="5"/>
      <c r="C15948" s="5" t="str">
        <f>IFERROR(__xludf.DUMMYFUNCTION("""COMPUTED_VALUE"""),"")</f>
        <v/>
      </c>
      <c r="D15948" s="5">
        <v>0.0</v>
      </c>
    </row>
    <row r="15949" ht="14.25" customHeight="1">
      <c r="A15949" s="5"/>
      <c r="B15949" s="5"/>
      <c r="C15949" s="5" t="str">
        <f>IFERROR(__xludf.DUMMYFUNCTION("""COMPUTED_VALUE"""),"")</f>
        <v/>
      </c>
      <c r="D15949" s="5">
        <v>0.0</v>
      </c>
    </row>
    <row r="15950" ht="14.25" customHeight="1">
      <c r="A15950" s="5"/>
      <c r="B15950" s="5"/>
      <c r="C15950" s="5" t="str">
        <f>IFERROR(__xludf.DUMMYFUNCTION("""COMPUTED_VALUE"""),"")</f>
        <v/>
      </c>
      <c r="D15950" s="5">
        <v>0.0</v>
      </c>
    </row>
    <row r="15951" ht="14.25" customHeight="1">
      <c r="A15951" s="5"/>
      <c r="B15951" s="5"/>
      <c r="C15951" s="5" t="str">
        <f>IFERROR(__xludf.DUMMYFUNCTION("""COMPUTED_VALUE"""),"")</f>
        <v/>
      </c>
      <c r="D15951" s="5">
        <v>0.0</v>
      </c>
    </row>
    <row r="15952" ht="14.25" customHeight="1">
      <c r="A15952" s="5"/>
      <c r="B15952" s="5"/>
      <c r="C15952" s="5" t="str">
        <f>IFERROR(__xludf.DUMMYFUNCTION("""COMPUTED_VALUE"""),"")</f>
        <v/>
      </c>
      <c r="D15952" s="5">
        <v>0.0</v>
      </c>
    </row>
    <row r="15953" ht="14.25" customHeight="1">
      <c r="A15953" s="5"/>
      <c r="B15953" s="5"/>
      <c r="C15953" s="5" t="str">
        <f>IFERROR(__xludf.DUMMYFUNCTION("""COMPUTED_VALUE"""),"")</f>
        <v/>
      </c>
      <c r="D15953" s="5">
        <v>0.0</v>
      </c>
    </row>
    <row r="15954" ht="14.25" customHeight="1">
      <c r="A15954" s="5"/>
      <c r="B15954" s="5"/>
      <c r="C15954" s="5" t="str">
        <f>IFERROR(__xludf.DUMMYFUNCTION("""COMPUTED_VALUE"""),"")</f>
        <v/>
      </c>
      <c r="D15954" s="5">
        <v>0.0</v>
      </c>
    </row>
    <row r="15955" ht="14.25" customHeight="1">
      <c r="A15955" s="5"/>
      <c r="B15955" s="5"/>
      <c r="C15955" s="5" t="str">
        <f>IFERROR(__xludf.DUMMYFUNCTION("""COMPUTED_VALUE"""),"")</f>
        <v/>
      </c>
      <c r="D15955" s="5">
        <v>0.0</v>
      </c>
    </row>
    <row r="15956" ht="14.25" customHeight="1">
      <c r="A15956" s="5"/>
      <c r="B15956" s="5"/>
      <c r="C15956" s="5" t="str">
        <f>IFERROR(__xludf.DUMMYFUNCTION("""COMPUTED_VALUE"""),"")</f>
        <v/>
      </c>
      <c r="D15956" s="5">
        <v>0.0</v>
      </c>
    </row>
    <row r="15957" ht="14.25" customHeight="1">
      <c r="A15957" s="5"/>
      <c r="B15957" s="5"/>
      <c r="C15957" s="5" t="str">
        <f>IFERROR(__xludf.DUMMYFUNCTION("""COMPUTED_VALUE"""),"")</f>
        <v/>
      </c>
      <c r="D15957" s="5">
        <v>0.0</v>
      </c>
    </row>
    <row r="15958" ht="14.25" customHeight="1">
      <c r="A15958" s="5"/>
      <c r="B15958" s="5"/>
      <c r="C15958" s="5" t="str">
        <f>IFERROR(__xludf.DUMMYFUNCTION("""COMPUTED_VALUE"""),"")</f>
        <v/>
      </c>
      <c r="D15958" s="5">
        <v>0.0</v>
      </c>
    </row>
    <row r="15959" ht="14.25" customHeight="1">
      <c r="A15959" s="5"/>
      <c r="B15959" s="5"/>
      <c r="C15959" s="5" t="str">
        <f>IFERROR(__xludf.DUMMYFUNCTION("""COMPUTED_VALUE"""),"")</f>
        <v/>
      </c>
      <c r="D15959" s="5">
        <v>0.0</v>
      </c>
    </row>
    <row r="15960" ht="14.25" customHeight="1">
      <c r="A15960" s="5"/>
      <c r="B15960" s="5"/>
      <c r="C15960" s="5" t="str">
        <f>IFERROR(__xludf.DUMMYFUNCTION("""COMPUTED_VALUE"""),"")</f>
        <v/>
      </c>
      <c r="D15960" s="5">
        <v>0.0</v>
      </c>
    </row>
    <row r="15961" ht="14.25" customHeight="1">
      <c r="A15961" s="5"/>
      <c r="B15961" s="5"/>
      <c r="C15961" s="5" t="str">
        <f>IFERROR(__xludf.DUMMYFUNCTION("""COMPUTED_VALUE"""),"")</f>
        <v/>
      </c>
      <c r="D15961" s="5">
        <v>0.0</v>
      </c>
    </row>
    <row r="15962" ht="14.25" customHeight="1">
      <c r="A15962" s="5"/>
      <c r="B15962" s="5"/>
      <c r="C15962" s="5" t="str">
        <f>IFERROR(__xludf.DUMMYFUNCTION("""COMPUTED_VALUE"""),"")</f>
        <v/>
      </c>
      <c r="D15962" s="5">
        <v>0.0</v>
      </c>
    </row>
    <row r="15963" ht="14.25" customHeight="1">
      <c r="A15963" s="5"/>
      <c r="B15963" s="5"/>
      <c r="C15963" s="5" t="str">
        <f>IFERROR(__xludf.DUMMYFUNCTION("""COMPUTED_VALUE"""),"")</f>
        <v/>
      </c>
      <c r="D15963" s="5">
        <v>0.0</v>
      </c>
    </row>
    <row r="15964" ht="14.25" customHeight="1">
      <c r="A15964" s="5"/>
      <c r="B15964" s="5"/>
      <c r="C15964" s="5" t="str">
        <f>IFERROR(__xludf.DUMMYFUNCTION("""COMPUTED_VALUE"""),"")</f>
        <v/>
      </c>
      <c r="D15964" s="5">
        <v>0.0</v>
      </c>
    </row>
    <row r="15965" ht="14.25" customHeight="1">
      <c r="A15965" s="5"/>
      <c r="B15965" s="5"/>
      <c r="C15965" s="5" t="str">
        <f>IFERROR(__xludf.DUMMYFUNCTION("""COMPUTED_VALUE"""),"")</f>
        <v/>
      </c>
      <c r="D15965" s="5">
        <v>0.0</v>
      </c>
    </row>
    <row r="15966" ht="14.25" customHeight="1">
      <c r="A15966" s="5"/>
      <c r="B15966" s="5"/>
      <c r="C15966" s="5" t="str">
        <f>IFERROR(__xludf.DUMMYFUNCTION("""COMPUTED_VALUE"""),"")</f>
        <v/>
      </c>
      <c r="D15966" s="5">
        <v>0.0</v>
      </c>
    </row>
    <row r="15967" ht="14.25" customHeight="1">
      <c r="A15967" s="5"/>
      <c r="B15967" s="5"/>
      <c r="C15967" s="5" t="str">
        <f>IFERROR(__xludf.DUMMYFUNCTION("""COMPUTED_VALUE"""),"")</f>
        <v/>
      </c>
      <c r="D15967" s="5">
        <v>0.0</v>
      </c>
    </row>
    <row r="15968" ht="14.25" customHeight="1">
      <c r="A15968" s="5"/>
      <c r="B15968" s="5"/>
      <c r="C15968" s="5" t="str">
        <f>IFERROR(__xludf.DUMMYFUNCTION("""COMPUTED_VALUE"""),"")</f>
        <v/>
      </c>
      <c r="D15968" s="5">
        <v>0.0</v>
      </c>
    </row>
    <row r="15969" ht="14.25" customHeight="1">
      <c r="A15969" s="5"/>
      <c r="B15969" s="5"/>
      <c r="C15969" s="5" t="str">
        <f>IFERROR(__xludf.DUMMYFUNCTION("""COMPUTED_VALUE"""),"")</f>
        <v/>
      </c>
      <c r="D15969" s="5">
        <v>0.0</v>
      </c>
    </row>
    <row r="15970" ht="14.25" customHeight="1">
      <c r="A15970" s="5"/>
      <c r="B15970" s="5"/>
      <c r="C15970" s="5" t="str">
        <f>IFERROR(__xludf.DUMMYFUNCTION("""COMPUTED_VALUE"""),"")</f>
        <v/>
      </c>
      <c r="D15970" s="5">
        <v>0.0</v>
      </c>
    </row>
    <row r="15971" ht="14.25" customHeight="1">
      <c r="A15971" s="5"/>
      <c r="B15971" s="5"/>
      <c r="C15971" s="5" t="str">
        <f>IFERROR(__xludf.DUMMYFUNCTION("""COMPUTED_VALUE"""),"")</f>
        <v/>
      </c>
      <c r="D15971" s="5">
        <v>0.0</v>
      </c>
    </row>
    <row r="15972" ht="14.25" customHeight="1">
      <c r="A15972" s="5"/>
      <c r="B15972" s="5"/>
      <c r="C15972" s="5" t="str">
        <f>IFERROR(__xludf.DUMMYFUNCTION("""COMPUTED_VALUE"""),"")</f>
        <v/>
      </c>
      <c r="D15972" s="5">
        <v>0.0</v>
      </c>
    </row>
    <row r="15973" ht="14.25" customHeight="1">
      <c r="A15973" s="5"/>
      <c r="B15973" s="5"/>
      <c r="C15973" s="5" t="str">
        <f>IFERROR(__xludf.DUMMYFUNCTION("""COMPUTED_VALUE"""),"")</f>
        <v/>
      </c>
      <c r="D15973" s="5">
        <v>0.0</v>
      </c>
    </row>
    <row r="15974" ht="14.25" customHeight="1">
      <c r="A15974" s="5"/>
      <c r="B15974" s="5"/>
      <c r="C15974" s="5" t="str">
        <f>IFERROR(__xludf.DUMMYFUNCTION("""COMPUTED_VALUE"""),"")</f>
        <v/>
      </c>
      <c r="D15974" s="5">
        <v>0.0</v>
      </c>
    </row>
    <row r="15975" ht="14.25" customHeight="1">
      <c r="A15975" s="5"/>
      <c r="B15975" s="5"/>
      <c r="C15975" s="5" t="str">
        <f>IFERROR(__xludf.DUMMYFUNCTION("""COMPUTED_VALUE"""),"")</f>
        <v/>
      </c>
      <c r="D15975" s="5">
        <v>0.0</v>
      </c>
    </row>
    <row r="15976" ht="14.25" customHeight="1">
      <c r="A15976" s="5"/>
      <c r="B15976" s="5"/>
      <c r="C15976" s="5" t="str">
        <f>IFERROR(__xludf.DUMMYFUNCTION("""COMPUTED_VALUE"""),"")</f>
        <v/>
      </c>
      <c r="D15976" s="5">
        <v>0.0</v>
      </c>
    </row>
    <row r="15977" ht="14.25" customHeight="1">
      <c r="A15977" s="5"/>
      <c r="B15977" s="5"/>
      <c r="C15977" s="5" t="str">
        <f>IFERROR(__xludf.DUMMYFUNCTION("""COMPUTED_VALUE"""),"")</f>
        <v/>
      </c>
      <c r="D15977" s="5">
        <v>0.0</v>
      </c>
    </row>
    <row r="15978" ht="14.25" customHeight="1">
      <c r="A15978" s="5"/>
      <c r="B15978" s="5"/>
      <c r="C15978" s="5" t="str">
        <f>IFERROR(__xludf.DUMMYFUNCTION("""COMPUTED_VALUE"""),"")</f>
        <v/>
      </c>
      <c r="D15978" s="5">
        <v>0.0</v>
      </c>
    </row>
    <row r="15979" ht="14.25" customHeight="1">
      <c r="A15979" s="5"/>
      <c r="B15979" s="5"/>
      <c r="C15979" s="5" t="str">
        <f>IFERROR(__xludf.DUMMYFUNCTION("""COMPUTED_VALUE"""),"")</f>
        <v/>
      </c>
      <c r="D15979" s="5">
        <v>0.0</v>
      </c>
    </row>
    <row r="15980" ht="14.25" customHeight="1">
      <c r="A15980" s="5"/>
      <c r="B15980" s="5"/>
      <c r="C15980" s="5" t="str">
        <f>IFERROR(__xludf.DUMMYFUNCTION("""COMPUTED_VALUE"""),"")</f>
        <v/>
      </c>
      <c r="D15980" s="5">
        <v>0.0</v>
      </c>
    </row>
    <row r="15981" ht="14.25" customHeight="1">
      <c r="A15981" s="5"/>
      <c r="B15981" s="5"/>
      <c r="C15981" s="5" t="str">
        <f>IFERROR(__xludf.DUMMYFUNCTION("""COMPUTED_VALUE"""),"")</f>
        <v/>
      </c>
      <c r="D15981" s="5">
        <v>0.0</v>
      </c>
    </row>
    <row r="15982" ht="14.25" customHeight="1">
      <c r="A15982" s="5"/>
      <c r="B15982" s="5"/>
      <c r="C15982" s="5" t="str">
        <f>IFERROR(__xludf.DUMMYFUNCTION("""COMPUTED_VALUE"""),"")</f>
        <v/>
      </c>
      <c r="D15982" s="5">
        <v>0.0</v>
      </c>
    </row>
    <row r="15983" ht="14.25" customHeight="1">
      <c r="A15983" s="5"/>
      <c r="B15983" s="5"/>
      <c r="C15983" s="5" t="str">
        <f>IFERROR(__xludf.DUMMYFUNCTION("""COMPUTED_VALUE"""),"")</f>
        <v/>
      </c>
      <c r="D15983" s="5">
        <v>0.0</v>
      </c>
    </row>
    <row r="15984" ht="14.25" customHeight="1">
      <c r="A15984" s="5"/>
      <c r="B15984" s="5"/>
      <c r="C15984" s="5" t="str">
        <f>IFERROR(__xludf.DUMMYFUNCTION("""COMPUTED_VALUE"""),"")</f>
        <v/>
      </c>
      <c r="D15984" s="5">
        <v>0.0</v>
      </c>
    </row>
    <row r="15985" ht="14.25" customHeight="1">
      <c r="A15985" s="5"/>
      <c r="B15985" s="5"/>
      <c r="C15985" s="5" t="str">
        <f>IFERROR(__xludf.DUMMYFUNCTION("""COMPUTED_VALUE"""),"")</f>
        <v/>
      </c>
      <c r="D15985" s="5">
        <v>0.0</v>
      </c>
    </row>
    <row r="15986" ht="14.25" customHeight="1">
      <c r="A15986" s="5"/>
      <c r="B15986" s="5"/>
      <c r="C15986" s="5" t="str">
        <f>IFERROR(__xludf.DUMMYFUNCTION("""COMPUTED_VALUE"""),"")</f>
        <v/>
      </c>
      <c r="D15986" s="5">
        <v>0.0</v>
      </c>
    </row>
    <row r="15987" ht="14.25" customHeight="1">
      <c r="A15987" s="5"/>
      <c r="B15987" s="5"/>
      <c r="C15987" s="5" t="str">
        <f>IFERROR(__xludf.DUMMYFUNCTION("""COMPUTED_VALUE"""),"")</f>
        <v/>
      </c>
      <c r="D15987" s="5">
        <v>0.0</v>
      </c>
    </row>
    <row r="15988" ht="14.25" customHeight="1">
      <c r="A15988" s="5"/>
      <c r="B15988" s="5"/>
      <c r="C15988" s="5" t="str">
        <f>IFERROR(__xludf.DUMMYFUNCTION("""COMPUTED_VALUE"""),"")</f>
        <v/>
      </c>
      <c r="D15988" s="5">
        <v>0.0</v>
      </c>
    </row>
    <row r="15989" ht="14.25" customHeight="1">
      <c r="A15989" s="5"/>
      <c r="B15989" s="5"/>
      <c r="C15989" s="5" t="str">
        <f>IFERROR(__xludf.DUMMYFUNCTION("""COMPUTED_VALUE"""),"")</f>
        <v/>
      </c>
      <c r="D15989" s="5">
        <v>0.0</v>
      </c>
    </row>
    <row r="15990" ht="14.25" customHeight="1">
      <c r="A15990" s="5"/>
      <c r="B15990" s="5"/>
      <c r="C15990" s="5" t="str">
        <f>IFERROR(__xludf.DUMMYFUNCTION("""COMPUTED_VALUE"""),"")</f>
        <v/>
      </c>
      <c r="D15990" s="5">
        <v>0.0</v>
      </c>
    </row>
    <row r="15991" ht="14.25" customHeight="1">
      <c r="A15991" s="5"/>
      <c r="B15991" s="5"/>
      <c r="C15991" s="5" t="str">
        <f>IFERROR(__xludf.DUMMYFUNCTION("""COMPUTED_VALUE"""),"")</f>
        <v/>
      </c>
      <c r="D15991" s="5">
        <v>0.0</v>
      </c>
    </row>
    <row r="15992" ht="14.25" customHeight="1">
      <c r="A15992" s="5"/>
      <c r="B15992" s="5"/>
      <c r="C15992" s="5" t="str">
        <f>IFERROR(__xludf.DUMMYFUNCTION("""COMPUTED_VALUE"""),"")</f>
        <v/>
      </c>
      <c r="D15992" s="5">
        <v>0.0</v>
      </c>
    </row>
    <row r="15993" ht="14.25" customHeight="1">
      <c r="A15993" s="5"/>
      <c r="B15993" s="5"/>
      <c r="C15993" s="5" t="str">
        <f>IFERROR(__xludf.DUMMYFUNCTION("""COMPUTED_VALUE"""),"")</f>
        <v/>
      </c>
      <c r="D15993" s="5">
        <v>0.0</v>
      </c>
    </row>
    <row r="15994" ht="14.25" customHeight="1">
      <c r="A15994" s="5"/>
      <c r="B15994" s="5"/>
      <c r="C15994" s="5" t="str">
        <f>IFERROR(__xludf.DUMMYFUNCTION("""COMPUTED_VALUE"""),"")</f>
        <v/>
      </c>
      <c r="D15994" s="5">
        <v>0.0</v>
      </c>
    </row>
    <row r="15995" ht="14.25" customHeight="1">
      <c r="A15995" s="5"/>
      <c r="B15995" s="5"/>
      <c r="C15995" s="5" t="str">
        <f>IFERROR(__xludf.DUMMYFUNCTION("""COMPUTED_VALUE"""),"")</f>
        <v/>
      </c>
      <c r="D15995" s="5">
        <v>0.0</v>
      </c>
    </row>
    <row r="15996" ht="14.25" customHeight="1">
      <c r="A15996" s="5"/>
      <c r="B15996" s="5"/>
      <c r="C15996" s="5" t="str">
        <f>IFERROR(__xludf.DUMMYFUNCTION("""COMPUTED_VALUE"""),"")</f>
        <v/>
      </c>
      <c r="D15996" s="5">
        <v>0.0</v>
      </c>
    </row>
    <row r="15997" ht="14.25" customHeight="1">
      <c r="A15997" s="5"/>
      <c r="B15997" s="5"/>
      <c r="C15997" s="5" t="str">
        <f>IFERROR(__xludf.DUMMYFUNCTION("""COMPUTED_VALUE"""),"")</f>
        <v/>
      </c>
      <c r="D15997" s="5">
        <v>0.0</v>
      </c>
    </row>
    <row r="15998" ht="14.25" customHeight="1">
      <c r="A15998" s="5"/>
      <c r="B15998" s="5"/>
      <c r="C15998" s="5" t="str">
        <f>IFERROR(__xludf.DUMMYFUNCTION("""COMPUTED_VALUE"""),"")</f>
        <v/>
      </c>
      <c r="D15998" s="5">
        <v>0.0</v>
      </c>
    </row>
    <row r="15999" ht="14.25" customHeight="1">
      <c r="A15999" s="5"/>
      <c r="B15999" s="5"/>
      <c r="C15999" s="5" t="str">
        <f>IFERROR(__xludf.DUMMYFUNCTION("""COMPUTED_VALUE"""),"")</f>
        <v/>
      </c>
      <c r="D15999" s="5">
        <v>0.0</v>
      </c>
    </row>
    <row r="16000" ht="14.25" customHeight="1">
      <c r="A16000" s="5"/>
      <c r="B16000" s="5"/>
      <c r="C16000" s="5" t="str">
        <f>IFERROR(__xludf.DUMMYFUNCTION("""COMPUTED_VALUE"""),"")</f>
        <v/>
      </c>
      <c r="D16000" s="5">
        <v>0.0</v>
      </c>
    </row>
    <row r="16001" ht="14.25" customHeight="1">
      <c r="A16001" s="5"/>
      <c r="B16001" s="5"/>
      <c r="C16001" s="5" t="str">
        <f>IFERROR(__xludf.DUMMYFUNCTION("""COMPUTED_VALUE"""),"")</f>
        <v/>
      </c>
      <c r="D16001" s="5">
        <v>0.0</v>
      </c>
    </row>
    <row r="16002" ht="14.25" customHeight="1">
      <c r="A16002" s="5"/>
      <c r="B16002" s="5"/>
      <c r="C16002" s="5" t="str">
        <f>IFERROR(__xludf.DUMMYFUNCTION("""COMPUTED_VALUE"""),"")</f>
        <v/>
      </c>
      <c r="D16002" s="5">
        <v>0.0</v>
      </c>
    </row>
    <row r="16003" ht="14.25" customHeight="1">
      <c r="A16003" s="5"/>
      <c r="B16003" s="5"/>
      <c r="C16003" s="5" t="str">
        <f>IFERROR(__xludf.DUMMYFUNCTION("""COMPUTED_VALUE"""),"")</f>
        <v/>
      </c>
      <c r="D16003" s="5">
        <v>0.0</v>
      </c>
    </row>
    <row r="16004" ht="14.25" customHeight="1">
      <c r="A16004" s="5"/>
      <c r="B16004" s="5"/>
      <c r="C16004" s="5" t="str">
        <f>IFERROR(__xludf.DUMMYFUNCTION("""COMPUTED_VALUE"""),"")</f>
        <v/>
      </c>
      <c r="D16004" s="5">
        <v>0.0</v>
      </c>
    </row>
    <row r="16005" ht="14.25" customHeight="1">
      <c r="A16005" s="5"/>
      <c r="B16005" s="5"/>
      <c r="C16005" s="5" t="str">
        <f>IFERROR(__xludf.DUMMYFUNCTION("""COMPUTED_VALUE"""),"")</f>
        <v/>
      </c>
      <c r="D16005" s="5">
        <v>0.0</v>
      </c>
    </row>
    <row r="16006" ht="14.25" customHeight="1">
      <c r="A16006" s="5"/>
      <c r="B16006" s="5"/>
      <c r="C16006" s="5" t="str">
        <f>IFERROR(__xludf.DUMMYFUNCTION("""COMPUTED_VALUE"""),"")</f>
        <v/>
      </c>
      <c r="D16006" s="5">
        <v>0.0</v>
      </c>
    </row>
    <row r="16007" ht="14.25" customHeight="1">
      <c r="A16007" s="5"/>
      <c r="B16007" s="5"/>
      <c r="C16007" s="5" t="str">
        <f>IFERROR(__xludf.DUMMYFUNCTION("""COMPUTED_VALUE"""),"")</f>
        <v/>
      </c>
      <c r="D16007" s="5">
        <v>0.0</v>
      </c>
    </row>
    <row r="16008" ht="14.25" customHeight="1">
      <c r="A16008" s="5"/>
      <c r="B16008" s="5"/>
      <c r="C16008" s="5" t="str">
        <f>IFERROR(__xludf.DUMMYFUNCTION("""COMPUTED_VALUE"""),"")</f>
        <v/>
      </c>
      <c r="D16008" s="5">
        <v>0.0</v>
      </c>
    </row>
    <row r="16009" ht="14.25" customHeight="1">
      <c r="A16009" s="5"/>
      <c r="B16009" s="5"/>
      <c r="C16009" s="5" t="str">
        <f>IFERROR(__xludf.DUMMYFUNCTION("""COMPUTED_VALUE"""),"")</f>
        <v/>
      </c>
      <c r="D16009" s="5">
        <v>0.0</v>
      </c>
    </row>
    <row r="16010" ht="14.25" customHeight="1">
      <c r="A16010" s="5"/>
      <c r="B16010" s="5"/>
      <c r="C16010" s="5" t="str">
        <f>IFERROR(__xludf.DUMMYFUNCTION("""COMPUTED_VALUE"""),"")</f>
        <v/>
      </c>
      <c r="D16010" s="5">
        <v>0.0</v>
      </c>
    </row>
    <row r="16011" ht="14.25" customHeight="1">
      <c r="A16011" s="5"/>
      <c r="B16011" s="5"/>
      <c r="C16011" s="5" t="str">
        <f>IFERROR(__xludf.DUMMYFUNCTION("""COMPUTED_VALUE"""),"")</f>
        <v/>
      </c>
      <c r="D16011" s="5">
        <v>0.0</v>
      </c>
    </row>
    <row r="16012" ht="14.25" customHeight="1">
      <c r="A16012" s="5"/>
      <c r="B16012" s="5"/>
      <c r="C16012" s="5" t="str">
        <f>IFERROR(__xludf.DUMMYFUNCTION("""COMPUTED_VALUE"""),"")</f>
        <v/>
      </c>
      <c r="D16012" s="5">
        <v>0.0</v>
      </c>
    </row>
    <row r="16013" ht="14.25" customHeight="1">
      <c r="A16013" s="5"/>
      <c r="B16013" s="5"/>
      <c r="C16013" s="5" t="str">
        <f>IFERROR(__xludf.DUMMYFUNCTION("""COMPUTED_VALUE"""),"")</f>
        <v/>
      </c>
      <c r="D16013" s="5">
        <v>0.0</v>
      </c>
    </row>
    <row r="16014" ht="14.25" customHeight="1">
      <c r="A16014" s="5"/>
      <c r="B16014" s="5"/>
      <c r="C16014" s="5" t="str">
        <f>IFERROR(__xludf.DUMMYFUNCTION("""COMPUTED_VALUE"""),"")</f>
        <v/>
      </c>
      <c r="D16014" s="5">
        <v>0.0</v>
      </c>
    </row>
    <row r="16015" ht="14.25" customHeight="1">
      <c r="A16015" s="5"/>
      <c r="B16015" s="5"/>
      <c r="C16015" s="5" t="str">
        <f>IFERROR(__xludf.DUMMYFUNCTION("""COMPUTED_VALUE"""),"")</f>
        <v/>
      </c>
      <c r="D16015" s="5">
        <v>0.0</v>
      </c>
    </row>
    <row r="16016" ht="14.25" customHeight="1">
      <c r="A16016" s="5"/>
      <c r="B16016" s="5"/>
      <c r="C16016" s="5" t="str">
        <f>IFERROR(__xludf.DUMMYFUNCTION("""COMPUTED_VALUE"""),"")</f>
        <v/>
      </c>
      <c r="D16016" s="5">
        <v>0.0</v>
      </c>
    </row>
    <row r="16017" ht="14.25" customHeight="1">
      <c r="A16017" s="5"/>
      <c r="B16017" s="5"/>
      <c r="C16017" s="5" t="str">
        <f>IFERROR(__xludf.DUMMYFUNCTION("""COMPUTED_VALUE"""),"")</f>
        <v/>
      </c>
      <c r="D16017" s="5">
        <v>0.0</v>
      </c>
    </row>
    <row r="16018" ht="14.25" customHeight="1">
      <c r="A16018" s="5"/>
      <c r="B16018" s="5"/>
      <c r="C16018" s="5" t="str">
        <f>IFERROR(__xludf.DUMMYFUNCTION("""COMPUTED_VALUE"""),"")</f>
        <v/>
      </c>
      <c r="D16018" s="5">
        <v>0.0</v>
      </c>
    </row>
    <row r="16019" ht="14.25" customHeight="1">
      <c r="A16019" s="5"/>
      <c r="B16019" s="5"/>
      <c r="C16019" s="5" t="str">
        <f>IFERROR(__xludf.DUMMYFUNCTION("""COMPUTED_VALUE"""),"")</f>
        <v/>
      </c>
      <c r="D16019" s="5">
        <v>0.0</v>
      </c>
    </row>
    <row r="16020" ht="14.25" customHeight="1">
      <c r="A16020" s="5"/>
      <c r="B16020" s="5"/>
      <c r="C16020" s="5" t="str">
        <f>IFERROR(__xludf.DUMMYFUNCTION("""COMPUTED_VALUE"""),"")</f>
        <v/>
      </c>
      <c r="D16020" s="5">
        <v>0.0</v>
      </c>
    </row>
    <row r="16021" ht="14.25" customHeight="1">
      <c r="A16021" s="5"/>
      <c r="B16021" s="5"/>
      <c r="C16021" s="5" t="str">
        <f>IFERROR(__xludf.DUMMYFUNCTION("""COMPUTED_VALUE"""),"")</f>
        <v/>
      </c>
      <c r="D16021" s="5">
        <v>0.0</v>
      </c>
    </row>
    <row r="16022" ht="14.25" customHeight="1">
      <c r="A16022" s="5"/>
      <c r="B16022" s="5"/>
      <c r="C16022" s="5" t="str">
        <f>IFERROR(__xludf.DUMMYFUNCTION("""COMPUTED_VALUE"""),"")</f>
        <v/>
      </c>
      <c r="D16022" s="5">
        <v>0.0</v>
      </c>
    </row>
    <row r="16023" ht="14.25" customHeight="1">
      <c r="A16023" s="5"/>
      <c r="B16023" s="5"/>
      <c r="C16023" s="5" t="str">
        <f>IFERROR(__xludf.DUMMYFUNCTION("""COMPUTED_VALUE"""),"")</f>
        <v/>
      </c>
      <c r="D16023" s="5">
        <v>0.0</v>
      </c>
    </row>
    <row r="16024" ht="14.25" customHeight="1">
      <c r="A16024" s="5"/>
      <c r="B16024" s="5"/>
      <c r="C16024" s="5" t="str">
        <f>IFERROR(__xludf.DUMMYFUNCTION("""COMPUTED_VALUE"""),"")</f>
        <v/>
      </c>
      <c r="D16024" s="5">
        <v>0.0</v>
      </c>
    </row>
    <row r="16025" ht="14.25" customHeight="1">
      <c r="A16025" s="5"/>
      <c r="B16025" s="5"/>
      <c r="C16025" s="5" t="str">
        <f>IFERROR(__xludf.DUMMYFUNCTION("""COMPUTED_VALUE"""),"")</f>
        <v/>
      </c>
      <c r="D16025" s="5">
        <v>0.0</v>
      </c>
    </row>
    <row r="16026" ht="14.25" customHeight="1">
      <c r="A16026" s="5"/>
      <c r="B16026" s="5"/>
      <c r="C16026" s="5" t="str">
        <f>IFERROR(__xludf.DUMMYFUNCTION("""COMPUTED_VALUE"""),"")</f>
        <v/>
      </c>
      <c r="D16026" s="5">
        <v>0.0</v>
      </c>
    </row>
    <row r="16027" ht="14.25" customHeight="1">
      <c r="A16027" s="5"/>
      <c r="B16027" s="5"/>
      <c r="C16027" s="5" t="str">
        <f>IFERROR(__xludf.DUMMYFUNCTION("""COMPUTED_VALUE"""),"")</f>
        <v/>
      </c>
      <c r="D16027" s="5">
        <v>0.0</v>
      </c>
    </row>
    <row r="16028" ht="14.25" customHeight="1">
      <c r="A16028" s="5"/>
      <c r="B16028" s="5"/>
      <c r="C16028" s="5" t="str">
        <f>IFERROR(__xludf.DUMMYFUNCTION("""COMPUTED_VALUE"""),"")</f>
        <v/>
      </c>
      <c r="D16028" s="5">
        <v>0.0</v>
      </c>
    </row>
    <row r="16029" ht="14.25" customHeight="1">
      <c r="A16029" s="5"/>
      <c r="B16029" s="5"/>
      <c r="C16029" s="5" t="str">
        <f>IFERROR(__xludf.DUMMYFUNCTION("""COMPUTED_VALUE"""),"")</f>
        <v/>
      </c>
      <c r="D16029" s="5">
        <v>0.0</v>
      </c>
    </row>
    <row r="16030" ht="14.25" customHeight="1">
      <c r="A16030" s="5"/>
      <c r="B16030" s="5"/>
      <c r="C16030" s="5" t="str">
        <f>IFERROR(__xludf.DUMMYFUNCTION("""COMPUTED_VALUE"""),"")</f>
        <v/>
      </c>
      <c r="D16030" s="5">
        <v>0.0</v>
      </c>
    </row>
    <row r="16031" ht="14.25" customHeight="1">
      <c r="A16031" s="5"/>
      <c r="B16031" s="5"/>
      <c r="C16031" s="5" t="str">
        <f>IFERROR(__xludf.DUMMYFUNCTION("""COMPUTED_VALUE"""),"")</f>
        <v/>
      </c>
      <c r="D16031" s="5">
        <v>0.0</v>
      </c>
    </row>
    <row r="16032" ht="14.25" customHeight="1">
      <c r="A16032" s="5"/>
      <c r="B16032" s="5"/>
      <c r="C16032" s="5" t="str">
        <f>IFERROR(__xludf.DUMMYFUNCTION("""COMPUTED_VALUE"""),"")</f>
        <v/>
      </c>
      <c r="D16032" s="5">
        <v>0.0</v>
      </c>
    </row>
    <row r="16033" ht="14.25" customHeight="1">
      <c r="A16033" s="5"/>
      <c r="B16033" s="5"/>
      <c r="C16033" s="5" t="str">
        <f>IFERROR(__xludf.DUMMYFUNCTION("""COMPUTED_VALUE"""),"")</f>
        <v/>
      </c>
      <c r="D16033" s="5">
        <v>0.0</v>
      </c>
    </row>
    <row r="16034" ht="14.25" customHeight="1">
      <c r="A16034" s="5"/>
      <c r="B16034" s="5"/>
      <c r="C16034" s="5" t="str">
        <f>IFERROR(__xludf.DUMMYFUNCTION("""COMPUTED_VALUE"""),"")</f>
        <v/>
      </c>
      <c r="D16034" s="5">
        <v>0.0</v>
      </c>
    </row>
    <row r="16035" ht="14.25" customHeight="1">
      <c r="A16035" s="5"/>
      <c r="B16035" s="5"/>
      <c r="C16035" s="5" t="str">
        <f>IFERROR(__xludf.DUMMYFUNCTION("""COMPUTED_VALUE"""),"")</f>
        <v/>
      </c>
      <c r="D16035" s="5">
        <v>0.0</v>
      </c>
    </row>
    <row r="16036" ht="14.25" customHeight="1">
      <c r="A16036" s="5"/>
      <c r="B16036" s="5"/>
      <c r="C16036" s="5" t="str">
        <f>IFERROR(__xludf.DUMMYFUNCTION("""COMPUTED_VALUE"""),"")</f>
        <v/>
      </c>
      <c r="D16036" s="5">
        <v>0.0</v>
      </c>
    </row>
    <row r="16037" ht="14.25" customHeight="1">
      <c r="A16037" s="5"/>
      <c r="B16037" s="5"/>
      <c r="C16037" s="5" t="str">
        <f>IFERROR(__xludf.DUMMYFUNCTION("""COMPUTED_VALUE"""),"")</f>
        <v/>
      </c>
      <c r="D16037" s="5">
        <v>0.0</v>
      </c>
    </row>
    <row r="16038" ht="14.25" customHeight="1">
      <c r="A16038" s="5"/>
      <c r="B16038" s="5"/>
      <c r="C16038" s="5" t="str">
        <f>IFERROR(__xludf.DUMMYFUNCTION("""COMPUTED_VALUE"""),"")</f>
        <v/>
      </c>
      <c r="D16038" s="5">
        <v>0.0</v>
      </c>
    </row>
    <row r="16039" ht="14.25" customHeight="1">
      <c r="A16039" s="5"/>
      <c r="B16039" s="5"/>
      <c r="C16039" s="5" t="str">
        <f>IFERROR(__xludf.DUMMYFUNCTION("""COMPUTED_VALUE"""),"")</f>
        <v/>
      </c>
      <c r="D16039" s="5">
        <v>0.0</v>
      </c>
    </row>
    <row r="16040" ht="14.25" customHeight="1">
      <c r="A16040" s="5"/>
      <c r="B16040" s="5"/>
      <c r="C16040" s="5" t="str">
        <f>IFERROR(__xludf.DUMMYFUNCTION("""COMPUTED_VALUE"""),"")</f>
        <v/>
      </c>
      <c r="D16040" s="5">
        <v>0.0</v>
      </c>
    </row>
    <row r="16041" ht="14.25" customHeight="1">
      <c r="A16041" s="5"/>
      <c r="B16041" s="5"/>
      <c r="C16041" s="5" t="str">
        <f>IFERROR(__xludf.DUMMYFUNCTION("""COMPUTED_VALUE"""),"")</f>
        <v/>
      </c>
      <c r="D16041" s="5">
        <v>0.0</v>
      </c>
    </row>
    <row r="16042" ht="14.25" customHeight="1">
      <c r="A16042" s="5"/>
      <c r="B16042" s="5"/>
      <c r="C16042" s="5" t="str">
        <f>IFERROR(__xludf.DUMMYFUNCTION("""COMPUTED_VALUE"""),"")</f>
        <v/>
      </c>
      <c r="D16042" s="5">
        <v>0.0</v>
      </c>
    </row>
    <row r="16043" ht="14.25" customHeight="1">
      <c r="A16043" s="5"/>
      <c r="B16043" s="5"/>
      <c r="C16043" s="5" t="str">
        <f>IFERROR(__xludf.DUMMYFUNCTION("""COMPUTED_VALUE"""),"")</f>
        <v/>
      </c>
      <c r="D16043" s="5">
        <v>0.0</v>
      </c>
    </row>
    <row r="16044" ht="14.25" customHeight="1">
      <c r="A16044" s="5"/>
      <c r="B16044" s="5"/>
      <c r="C16044" s="5" t="str">
        <f>IFERROR(__xludf.DUMMYFUNCTION("""COMPUTED_VALUE"""),"")</f>
        <v/>
      </c>
      <c r="D16044" s="5">
        <v>0.0</v>
      </c>
    </row>
    <row r="16045" ht="14.25" customHeight="1">
      <c r="A16045" s="5"/>
      <c r="B16045" s="5"/>
      <c r="C16045" s="5" t="str">
        <f>IFERROR(__xludf.DUMMYFUNCTION("""COMPUTED_VALUE"""),"")</f>
        <v/>
      </c>
      <c r="D16045" s="5">
        <v>0.0</v>
      </c>
    </row>
    <row r="16046" ht="14.25" customHeight="1">
      <c r="A16046" s="5"/>
      <c r="B16046" s="5"/>
      <c r="C16046" s="5" t="str">
        <f>IFERROR(__xludf.DUMMYFUNCTION("""COMPUTED_VALUE"""),"")</f>
        <v/>
      </c>
      <c r="D16046" s="5">
        <v>0.0</v>
      </c>
    </row>
    <row r="16047" ht="14.25" customHeight="1">
      <c r="A16047" s="5"/>
      <c r="B16047" s="5"/>
      <c r="C16047" s="5" t="str">
        <f>IFERROR(__xludf.DUMMYFUNCTION("""COMPUTED_VALUE"""),"")</f>
        <v/>
      </c>
      <c r="D16047" s="5">
        <v>0.0</v>
      </c>
    </row>
    <row r="16048" ht="14.25" customHeight="1">
      <c r="A16048" s="5"/>
      <c r="B16048" s="5"/>
      <c r="C16048" s="5" t="str">
        <f>IFERROR(__xludf.DUMMYFUNCTION("""COMPUTED_VALUE"""),"")</f>
        <v/>
      </c>
      <c r="D16048" s="5">
        <v>0.0</v>
      </c>
    </row>
    <row r="16049" ht="14.25" customHeight="1">
      <c r="A16049" s="5"/>
      <c r="B16049" s="5"/>
      <c r="C16049" s="5" t="str">
        <f>IFERROR(__xludf.DUMMYFUNCTION("""COMPUTED_VALUE"""),"")</f>
        <v/>
      </c>
      <c r="D16049" s="5">
        <v>0.0</v>
      </c>
    </row>
    <row r="16050" ht="14.25" customHeight="1">
      <c r="A16050" s="5"/>
      <c r="B16050" s="5"/>
      <c r="C16050" s="5" t="str">
        <f>IFERROR(__xludf.DUMMYFUNCTION("""COMPUTED_VALUE"""),"")</f>
        <v/>
      </c>
      <c r="D16050" s="5">
        <v>0.0</v>
      </c>
    </row>
    <row r="16051" ht="14.25" customHeight="1">
      <c r="A16051" s="5"/>
      <c r="B16051" s="5"/>
      <c r="C16051" s="5" t="str">
        <f>IFERROR(__xludf.DUMMYFUNCTION("""COMPUTED_VALUE"""),"")</f>
        <v/>
      </c>
      <c r="D16051" s="5">
        <v>0.0</v>
      </c>
    </row>
    <row r="16052" ht="14.25" customHeight="1">
      <c r="A16052" s="5"/>
      <c r="B16052" s="5"/>
      <c r="C16052" s="5" t="str">
        <f>IFERROR(__xludf.DUMMYFUNCTION("""COMPUTED_VALUE"""),"")</f>
        <v/>
      </c>
      <c r="D16052" s="5">
        <v>0.0</v>
      </c>
    </row>
    <row r="16053" ht="14.25" customHeight="1">
      <c r="A16053" s="5"/>
      <c r="B16053" s="5"/>
      <c r="C16053" s="5" t="str">
        <f>IFERROR(__xludf.DUMMYFUNCTION("""COMPUTED_VALUE"""),"")</f>
        <v/>
      </c>
      <c r="D16053" s="5">
        <v>0.0</v>
      </c>
    </row>
    <row r="16054" ht="14.25" customHeight="1">
      <c r="A16054" s="5"/>
      <c r="B16054" s="5"/>
      <c r="C16054" s="5" t="str">
        <f>IFERROR(__xludf.DUMMYFUNCTION("""COMPUTED_VALUE"""),"")</f>
        <v/>
      </c>
      <c r="D16054" s="5">
        <v>0.0</v>
      </c>
    </row>
    <row r="16055" ht="14.25" customHeight="1">
      <c r="A16055" s="5"/>
      <c r="B16055" s="5"/>
      <c r="C16055" s="5" t="str">
        <f>IFERROR(__xludf.DUMMYFUNCTION("""COMPUTED_VALUE"""),"")</f>
        <v/>
      </c>
      <c r="D16055" s="5">
        <v>0.0</v>
      </c>
    </row>
    <row r="16056" ht="14.25" customHeight="1">
      <c r="A16056" s="5"/>
      <c r="B16056" s="5"/>
      <c r="C16056" s="5" t="str">
        <f>IFERROR(__xludf.DUMMYFUNCTION("""COMPUTED_VALUE"""),"")</f>
        <v/>
      </c>
      <c r="D16056" s="5">
        <v>0.0</v>
      </c>
    </row>
    <row r="16057" ht="14.25" customHeight="1">
      <c r="A16057" s="5"/>
      <c r="B16057" s="5"/>
      <c r="C16057" s="5" t="str">
        <f>IFERROR(__xludf.DUMMYFUNCTION("""COMPUTED_VALUE"""),"")</f>
        <v/>
      </c>
      <c r="D16057" s="5">
        <v>0.0</v>
      </c>
    </row>
    <row r="16058" ht="14.25" customHeight="1">
      <c r="A16058" s="5"/>
      <c r="B16058" s="5"/>
      <c r="C16058" s="5" t="str">
        <f>IFERROR(__xludf.DUMMYFUNCTION("""COMPUTED_VALUE"""),"")</f>
        <v/>
      </c>
      <c r="D16058" s="5">
        <v>0.0</v>
      </c>
    </row>
    <row r="16059" ht="14.25" customHeight="1">
      <c r="A16059" s="5"/>
      <c r="B16059" s="5"/>
      <c r="C16059" s="5" t="str">
        <f>IFERROR(__xludf.DUMMYFUNCTION("""COMPUTED_VALUE"""),"")</f>
        <v/>
      </c>
      <c r="D16059" s="5">
        <v>0.0</v>
      </c>
    </row>
    <row r="16060" ht="14.25" customHeight="1">
      <c r="A16060" s="5"/>
      <c r="B16060" s="5"/>
      <c r="C16060" s="5" t="str">
        <f>IFERROR(__xludf.DUMMYFUNCTION("""COMPUTED_VALUE"""),"")</f>
        <v/>
      </c>
      <c r="D16060" s="5">
        <v>0.0</v>
      </c>
    </row>
    <row r="16061" ht="14.25" customHeight="1">
      <c r="A16061" s="5"/>
      <c r="B16061" s="5"/>
      <c r="C16061" s="5" t="str">
        <f>IFERROR(__xludf.DUMMYFUNCTION("""COMPUTED_VALUE"""),"")</f>
        <v/>
      </c>
      <c r="D16061" s="5">
        <v>0.0</v>
      </c>
    </row>
    <row r="16062" ht="14.25" customHeight="1">
      <c r="A16062" s="5"/>
      <c r="B16062" s="5"/>
      <c r="C16062" s="5" t="str">
        <f>IFERROR(__xludf.DUMMYFUNCTION("""COMPUTED_VALUE"""),"")</f>
        <v/>
      </c>
      <c r="D16062" s="5">
        <v>0.0</v>
      </c>
    </row>
    <row r="16063" ht="14.25" customHeight="1">
      <c r="A16063" s="5"/>
      <c r="B16063" s="5"/>
      <c r="C16063" s="5" t="str">
        <f>IFERROR(__xludf.DUMMYFUNCTION("""COMPUTED_VALUE"""),"")</f>
        <v/>
      </c>
      <c r="D16063" s="5">
        <v>0.0</v>
      </c>
    </row>
    <row r="16064" ht="14.25" customHeight="1">
      <c r="A16064" s="5"/>
      <c r="B16064" s="5"/>
      <c r="C16064" s="5" t="str">
        <f>IFERROR(__xludf.DUMMYFUNCTION("""COMPUTED_VALUE"""),"")</f>
        <v/>
      </c>
      <c r="D16064" s="5">
        <v>0.0</v>
      </c>
    </row>
    <row r="16065" ht="14.25" customHeight="1">
      <c r="A16065" s="5"/>
      <c r="B16065" s="5"/>
      <c r="C16065" s="5" t="str">
        <f>IFERROR(__xludf.DUMMYFUNCTION("""COMPUTED_VALUE"""),"")</f>
        <v/>
      </c>
      <c r="D16065" s="5">
        <v>0.0</v>
      </c>
    </row>
    <row r="16066" ht="14.25" customHeight="1">
      <c r="A16066" s="5"/>
      <c r="B16066" s="5"/>
      <c r="C16066" s="5" t="str">
        <f>IFERROR(__xludf.DUMMYFUNCTION("""COMPUTED_VALUE"""),"")</f>
        <v/>
      </c>
      <c r="D16066" s="5">
        <v>0.0</v>
      </c>
    </row>
    <row r="16067" ht="14.25" customHeight="1">
      <c r="A16067" s="5"/>
      <c r="B16067" s="5"/>
      <c r="C16067" s="5" t="str">
        <f>IFERROR(__xludf.DUMMYFUNCTION("""COMPUTED_VALUE"""),"")</f>
        <v/>
      </c>
      <c r="D16067" s="5">
        <v>0.0</v>
      </c>
    </row>
    <row r="16068" ht="14.25" customHeight="1">
      <c r="A16068" s="5"/>
      <c r="B16068" s="5"/>
      <c r="C16068" s="5" t="str">
        <f>IFERROR(__xludf.DUMMYFUNCTION("""COMPUTED_VALUE"""),"")</f>
        <v/>
      </c>
      <c r="D16068" s="5">
        <v>0.0</v>
      </c>
    </row>
    <row r="16069" ht="14.25" customHeight="1">
      <c r="A16069" s="5"/>
      <c r="B16069" s="5"/>
      <c r="C16069" s="5" t="str">
        <f>IFERROR(__xludf.DUMMYFUNCTION("""COMPUTED_VALUE"""),"")</f>
        <v/>
      </c>
      <c r="D16069" s="5">
        <v>0.0</v>
      </c>
    </row>
    <row r="16070" ht="14.25" customHeight="1">
      <c r="A16070" s="5"/>
      <c r="B16070" s="5"/>
      <c r="C16070" s="5" t="str">
        <f>IFERROR(__xludf.DUMMYFUNCTION("""COMPUTED_VALUE"""),"")</f>
        <v/>
      </c>
      <c r="D16070" s="5">
        <v>0.0</v>
      </c>
    </row>
    <row r="16071" ht="14.25" customHeight="1">
      <c r="A16071" s="5"/>
      <c r="B16071" s="5"/>
      <c r="C16071" s="5" t="str">
        <f>IFERROR(__xludf.DUMMYFUNCTION("""COMPUTED_VALUE"""),"")</f>
        <v/>
      </c>
      <c r="D16071" s="5">
        <v>0.0</v>
      </c>
    </row>
    <row r="16072" ht="14.25" customHeight="1">
      <c r="A16072" s="5"/>
      <c r="B16072" s="5"/>
      <c r="C16072" s="5" t="str">
        <f>IFERROR(__xludf.DUMMYFUNCTION("""COMPUTED_VALUE"""),"")</f>
        <v/>
      </c>
      <c r="D16072" s="5">
        <v>0.0</v>
      </c>
    </row>
    <row r="16073" ht="14.25" customHeight="1">
      <c r="A16073" s="5"/>
      <c r="B16073" s="5"/>
      <c r="C16073" s="5" t="str">
        <f>IFERROR(__xludf.DUMMYFUNCTION("""COMPUTED_VALUE"""),"")</f>
        <v/>
      </c>
      <c r="D16073" s="5">
        <v>0.0</v>
      </c>
    </row>
    <row r="16074" ht="14.25" customHeight="1">
      <c r="A16074" s="5"/>
      <c r="B16074" s="5"/>
      <c r="C16074" s="5" t="str">
        <f>IFERROR(__xludf.DUMMYFUNCTION("""COMPUTED_VALUE"""),"")</f>
        <v/>
      </c>
      <c r="D16074" s="5">
        <v>0.0</v>
      </c>
    </row>
    <row r="16075" ht="14.25" customHeight="1">
      <c r="A16075" s="5"/>
      <c r="B16075" s="5"/>
      <c r="C16075" s="5" t="str">
        <f>IFERROR(__xludf.DUMMYFUNCTION("""COMPUTED_VALUE"""),"")</f>
        <v/>
      </c>
      <c r="D16075" s="5">
        <v>0.0</v>
      </c>
    </row>
    <row r="16076" ht="14.25" customHeight="1">
      <c r="A16076" s="5"/>
      <c r="B16076" s="5"/>
      <c r="C16076" s="5" t="str">
        <f>IFERROR(__xludf.DUMMYFUNCTION("""COMPUTED_VALUE"""),"")</f>
        <v/>
      </c>
      <c r="D16076" s="5">
        <v>0.0</v>
      </c>
    </row>
    <row r="16077" ht="14.25" customHeight="1">
      <c r="A16077" s="5"/>
      <c r="B16077" s="5"/>
      <c r="C16077" s="5" t="str">
        <f>IFERROR(__xludf.DUMMYFUNCTION("""COMPUTED_VALUE"""),"")</f>
        <v/>
      </c>
      <c r="D16077" s="5">
        <v>0.0</v>
      </c>
    </row>
    <row r="16078" ht="14.25" customHeight="1">
      <c r="A16078" s="5"/>
      <c r="B16078" s="5"/>
      <c r="C16078" s="5" t="str">
        <f>IFERROR(__xludf.DUMMYFUNCTION("""COMPUTED_VALUE"""),"")</f>
        <v/>
      </c>
      <c r="D16078" s="5">
        <v>0.0</v>
      </c>
    </row>
    <row r="16079" ht="14.25" customHeight="1">
      <c r="A16079" s="5"/>
      <c r="B16079" s="5"/>
      <c r="C16079" s="5" t="str">
        <f>IFERROR(__xludf.DUMMYFUNCTION("""COMPUTED_VALUE"""),"")</f>
        <v/>
      </c>
      <c r="D16079" s="5">
        <v>0.0</v>
      </c>
    </row>
    <row r="16080" ht="14.25" customHeight="1">
      <c r="A16080" s="5"/>
      <c r="B16080" s="5"/>
      <c r="C16080" s="5" t="str">
        <f>IFERROR(__xludf.DUMMYFUNCTION("""COMPUTED_VALUE"""),"")</f>
        <v/>
      </c>
      <c r="D16080" s="5">
        <v>0.0</v>
      </c>
    </row>
    <row r="16081" ht="14.25" customHeight="1">
      <c r="A16081" s="5"/>
      <c r="B16081" s="5"/>
      <c r="C16081" s="5" t="str">
        <f>IFERROR(__xludf.DUMMYFUNCTION("""COMPUTED_VALUE"""),"")</f>
        <v/>
      </c>
      <c r="D16081" s="5">
        <v>0.0</v>
      </c>
    </row>
    <row r="16082" ht="14.25" customHeight="1">
      <c r="A16082" s="5"/>
      <c r="B16082" s="5"/>
      <c r="C16082" s="5" t="str">
        <f>IFERROR(__xludf.DUMMYFUNCTION("""COMPUTED_VALUE"""),"")</f>
        <v/>
      </c>
      <c r="D16082" s="5">
        <v>0.0</v>
      </c>
    </row>
    <row r="16083" ht="14.25" customHeight="1">
      <c r="A16083" s="5"/>
      <c r="B16083" s="5"/>
      <c r="C16083" s="5" t="str">
        <f>IFERROR(__xludf.DUMMYFUNCTION("""COMPUTED_VALUE"""),"")</f>
        <v/>
      </c>
      <c r="D16083" s="5">
        <v>0.0</v>
      </c>
    </row>
    <row r="16084" ht="14.25" customHeight="1">
      <c r="A16084" s="5"/>
      <c r="B16084" s="5"/>
      <c r="C16084" s="5" t="str">
        <f>IFERROR(__xludf.DUMMYFUNCTION("""COMPUTED_VALUE"""),"")</f>
        <v/>
      </c>
      <c r="D16084" s="5">
        <v>0.0</v>
      </c>
    </row>
    <row r="16085" ht="14.25" customHeight="1">
      <c r="A16085" s="5"/>
      <c r="B16085" s="5"/>
      <c r="C16085" s="5" t="str">
        <f>IFERROR(__xludf.DUMMYFUNCTION("""COMPUTED_VALUE"""),"")</f>
        <v/>
      </c>
      <c r="D16085" s="5">
        <v>0.0</v>
      </c>
    </row>
    <row r="16086" ht="14.25" customHeight="1">
      <c r="A16086" s="5"/>
      <c r="B16086" s="5"/>
      <c r="C16086" s="5" t="str">
        <f>IFERROR(__xludf.DUMMYFUNCTION("""COMPUTED_VALUE"""),"")</f>
        <v/>
      </c>
      <c r="D16086" s="5">
        <v>0.0</v>
      </c>
    </row>
    <row r="16087" ht="14.25" customHeight="1">
      <c r="A16087" s="5"/>
      <c r="B16087" s="5"/>
      <c r="C16087" s="5" t="str">
        <f>IFERROR(__xludf.DUMMYFUNCTION("""COMPUTED_VALUE"""),"")</f>
        <v/>
      </c>
      <c r="D16087" s="5">
        <v>0.0</v>
      </c>
    </row>
    <row r="16088" ht="14.25" customHeight="1">
      <c r="A16088" s="5"/>
      <c r="B16088" s="5"/>
      <c r="C16088" s="5" t="str">
        <f>IFERROR(__xludf.DUMMYFUNCTION("""COMPUTED_VALUE"""),"")</f>
        <v/>
      </c>
      <c r="D16088" s="5">
        <v>0.0</v>
      </c>
    </row>
    <row r="16089" ht="14.25" customHeight="1">
      <c r="A16089" s="5"/>
      <c r="B16089" s="5"/>
      <c r="C16089" s="5" t="str">
        <f>IFERROR(__xludf.DUMMYFUNCTION("""COMPUTED_VALUE"""),"")</f>
        <v/>
      </c>
      <c r="D16089" s="5">
        <v>0.0</v>
      </c>
    </row>
    <row r="16090" ht="14.25" customHeight="1">
      <c r="A16090" s="5"/>
      <c r="B16090" s="5"/>
      <c r="C16090" s="5" t="str">
        <f>IFERROR(__xludf.DUMMYFUNCTION("""COMPUTED_VALUE"""),"")</f>
        <v/>
      </c>
      <c r="D16090" s="5">
        <v>0.0</v>
      </c>
    </row>
    <row r="16091" ht="14.25" customHeight="1">
      <c r="A16091" s="5"/>
      <c r="B16091" s="5"/>
      <c r="C16091" s="5" t="str">
        <f>IFERROR(__xludf.DUMMYFUNCTION("""COMPUTED_VALUE"""),"")</f>
        <v/>
      </c>
      <c r="D16091" s="5">
        <v>0.0</v>
      </c>
    </row>
    <row r="16092" ht="14.25" customHeight="1">
      <c r="A16092" s="5"/>
      <c r="B16092" s="5"/>
      <c r="C16092" s="5" t="str">
        <f>IFERROR(__xludf.DUMMYFUNCTION("""COMPUTED_VALUE"""),"")</f>
        <v/>
      </c>
      <c r="D16092" s="5">
        <v>0.0</v>
      </c>
    </row>
    <row r="16093" ht="14.25" customHeight="1">
      <c r="A16093" s="5"/>
      <c r="B16093" s="5"/>
      <c r="C16093" s="5" t="str">
        <f>IFERROR(__xludf.DUMMYFUNCTION("""COMPUTED_VALUE"""),"")</f>
        <v/>
      </c>
      <c r="D16093" s="5">
        <v>0.0</v>
      </c>
    </row>
    <row r="16094" ht="14.25" customHeight="1">
      <c r="A16094" s="5"/>
      <c r="B16094" s="5"/>
      <c r="C16094" s="5" t="str">
        <f>IFERROR(__xludf.DUMMYFUNCTION("""COMPUTED_VALUE"""),"")</f>
        <v/>
      </c>
      <c r="D16094" s="5">
        <v>0.0</v>
      </c>
    </row>
    <row r="16095" ht="14.25" customHeight="1">
      <c r="A16095" s="5"/>
      <c r="B16095" s="5"/>
      <c r="C16095" s="5" t="str">
        <f>IFERROR(__xludf.DUMMYFUNCTION("""COMPUTED_VALUE"""),"")</f>
        <v/>
      </c>
      <c r="D16095" s="5">
        <v>0.0</v>
      </c>
    </row>
    <row r="16096" ht="14.25" customHeight="1">
      <c r="A16096" s="5"/>
      <c r="B16096" s="5"/>
      <c r="C16096" s="5" t="str">
        <f>IFERROR(__xludf.DUMMYFUNCTION("""COMPUTED_VALUE"""),"")</f>
        <v/>
      </c>
      <c r="D16096" s="5">
        <v>0.0</v>
      </c>
    </row>
    <row r="16097" ht="14.25" customHeight="1">
      <c r="A16097" s="5"/>
      <c r="B16097" s="5"/>
      <c r="C16097" s="5" t="str">
        <f>IFERROR(__xludf.DUMMYFUNCTION("""COMPUTED_VALUE"""),"")</f>
        <v/>
      </c>
      <c r="D16097" s="5">
        <v>0.0</v>
      </c>
    </row>
    <row r="16098" ht="14.25" customHeight="1">
      <c r="A16098" s="5"/>
      <c r="B16098" s="5"/>
      <c r="C16098" s="5" t="str">
        <f>IFERROR(__xludf.DUMMYFUNCTION("""COMPUTED_VALUE"""),"")</f>
        <v/>
      </c>
      <c r="D16098" s="5">
        <v>0.0</v>
      </c>
    </row>
    <row r="16099" ht="14.25" customHeight="1">
      <c r="A16099" s="5"/>
      <c r="B16099" s="5"/>
      <c r="C16099" s="5" t="str">
        <f>IFERROR(__xludf.DUMMYFUNCTION("""COMPUTED_VALUE"""),"")</f>
        <v/>
      </c>
      <c r="D16099" s="5">
        <v>0.0</v>
      </c>
    </row>
    <row r="16100" ht="14.25" customHeight="1">
      <c r="A16100" s="5"/>
      <c r="B16100" s="5"/>
      <c r="C16100" s="5" t="str">
        <f>IFERROR(__xludf.DUMMYFUNCTION("""COMPUTED_VALUE"""),"")</f>
        <v/>
      </c>
      <c r="D16100" s="5">
        <v>0.0</v>
      </c>
    </row>
    <row r="16101" ht="14.25" customHeight="1">
      <c r="A16101" s="5"/>
      <c r="B16101" s="5"/>
      <c r="C16101" s="5" t="str">
        <f>IFERROR(__xludf.DUMMYFUNCTION("""COMPUTED_VALUE"""),"")</f>
        <v/>
      </c>
      <c r="D16101" s="5">
        <v>0.0</v>
      </c>
    </row>
    <row r="16102" ht="14.25" customHeight="1">
      <c r="A16102" s="5"/>
      <c r="B16102" s="5"/>
      <c r="C16102" s="5" t="str">
        <f>IFERROR(__xludf.DUMMYFUNCTION("""COMPUTED_VALUE"""),"")</f>
        <v/>
      </c>
      <c r="D16102" s="5">
        <v>0.0</v>
      </c>
    </row>
    <row r="16103" ht="14.25" customHeight="1">
      <c r="A16103" s="5"/>
      <c r="B16103" s="5"/>
      <c r="C16103" s="5" t="str">
        <f>IFERROR(__xludf.DUMMYFUNCTION("""COMPUTED_VALUE"""),"")</f>
        <v/>
      </c>
      <c r="D16103" s="5">
        <v>0.0</v>
      </c>
    </row>
    <row r="16104" ht="14.25" customHeight="1">
      <c r="A16104" s="5"/>
      <c r="B16104" s="5"/>
      <c r="C16104" s="5" t="str">
        <f>IFERROR(__xludf.DUMMYFUNCTION("""COMPUTED_VALUE"""),"")</f>
        <v/>
      </c>
      <c r="D16104" s="5">
        <v>0.0</v>
      </c>
    </row>
    <row r="16105" ht="14.25" customHeight="1">
      <c r="A16105" s="5"/>
      <c r="B16105" s="5"/>
      <c r="C16105" s="5" t="str">
        <f>IFERROR(__xludf.DUMMYFUNCTION("""COMPUTED_VALUE"""),"")</f>
        <v/>
      </c>
      <c r="D16105" s="5">
        <v>0.0</v>
      </c>
    </row>
    <row r="16106" ht="14.25" customHeight="1">
      <c r="A16106" s="5"/>
      <c r="B16106" s="5"/>
      <c r="C16106" s="5" t="str">
        <f>IFERROR(__xludf.DUMMYFUNCTION("""COMPUTED_VALUE"""),"")</f>
        <v/>
      </c>
      <c r="D16106" s="5">
        <v>0.0</v>
      </c>
    </row>
    <row r="16107" ht="14.25" customHeight="1">
      <c r="A16107" s="5"/>
      <c r="B16107" s="5"/>
      <c r="C16107" s="5" t="str">
        <f>IFERROR(__xludf.DUMMYFUNCTION("""COMPUTED_VALUE"""),"")</f>
        <v/>
      </c>
      <c r="D16107" s="5">
        <v>0.0</v>
      </c>
    </row>
    <row r="16108" ht="14.25" customHeight="1">
      <c r="A16108" s="5"/>
      <c r="B16108" s="5"/>
      <c r="C16108" s="5" t="str">
        <f>IFERROR(__xludf.DUMMYFUNCTION("""COMPUTED_VALUE"""),"")</f>
        <v/>
      </c>
      <c r="D16108" s="5">
        <v>0.0</v>
      </c>
    </row>
    <row r="16109" ht="14.25" customHeight="1">
      <c r="A16109" s="5"/>
      <c r="B16109" s="5"/>
      <c r="C16109" s="5" t="str">
        <f>IFERROR(__xludf.DUMMYFUNCTION("""COMPUTED_VALUE"""),"")</f>
        <v/>
      </c>
      <c r="D16109" s="5">
        <v>0.0</v>
      </c>
    </row>
    <row r="16110" ht="14.25" customHeight="1">
      <c r="A16110" s="5"/>
      <c r="B16110" s="5"/>
      <c r="C16110" s="5" t="str">
        <f>IFERROR(__xludf.DUMMYFUNCTION("""COMPUTED_VALUE"""),"")</f>
        <v/>
      </c>
      <c r="D16110" s="5">
        <v>0.0</v>
      </c>
    </row>
    <row r="16111" ht="14.25" customHeight="1">
      <c r="A16111" s="5"/>
      <c r="B16111" s="5"/>
      <c r="C16111" s="5" t="str">
        <f>IFERROR(__xludf.DUMMYFUNCTION("""COMPUTED_VALUE"""),"")</f>
        <v/>
      </c>
      <c r="D16111" s="5">
        <v>0.0</v>
      </c>
    </row>
    <row r="16112" ht="14.25" customHeight="1">
      <c r="A16112" s="5"/>
      <c r="B16112" s="5"/>
      <c r="C16112" s="5" t="str">
        <f>IFERROR(__xludf.DUMMYFUNCTION("""COMPUTED_VALUE"""),"")</f>
        <v/>
      </c>
      <c r="D16112" s="5">
        <v>0.0</v>
      </c>
    </row>
    <row r="16113" ht="14.25" customHeight="1">
      <c r="A16113" s="5"/>
      <c r="B16113" s="5"/>
      <c r="C16113" s="5" t="str">
        <f>IFERROR(__xludf.DUMMYFUNCTION("""COMPUTED_VALUE"""),"")</f>
        <v/>
      </c>
      <c r="D16113" s="5">
        <v>0.0</v>
      </c>
    </row>
    <row r="16114" ht="14.25" customHeight="1">
      <c r="A16114" s="5"/>
      <c r="B16114" s="5"/>
      <c r="C16114" s="5" t="str">
        <f>IFERROR(__xludf.DUMMYFUNCTION("""COMPUTED_VALUE"""),"")</f>
        <v/>
      </c>
      <c r="D16114" s="5">
        <v>0.0</v>
      </c>
    </row>
    <row r="16115" ht="14.25" customHeight="1">
      <c r="A16115" s="5"/>
      <c r="B16115" s="5"/>
      <c r="C16115" s="5" t="str">
        <f>IFERROR(__xludf.DUMMYFUNCTION("""COMPUTED_VALUE"""),"")</f>
        <v/>
      </c>
      <c r="D16115" s="5">
        <v>0.0</v>
      </c>
    </row>
    <row r="16116" ht="14.25" customHeight="1">
      <c r="A16116" s="5"/>
      <c r="B16116" s="5"/>
      <c r="C16116" s="5" t="str">
        <f>IFERROR(__xludf.DUMMYFUNCTION("""COMPUTED_VALUE"""),"")</f>
        <v/>
      </c>
      <c r="D16116" s="5">
        <v>0.0</v>
      </c>
    </row>
    <row r="16117" ht="14.25" customHeight="1">
      <c r="A16117" s="5"/>
      <c r="B16117" s="5"/>
      <c r="C16117" s="5" t="str">
        <f>IFERROR(__xludf.DUMMYFUNCTION("""COMPUTED_VALUE"""),"")</f>
        <v/>
      </c>
      <c r="D16117" s="5">
        <v>0.0</v>
      </c>
    </row>
    <row r="16118" ht="14.25" customHeight="1">
      <c r="A16118" s="5"/>
      <c r="B16118" s="5"/>
      <c r="C16118" s="5" t="str">
        <f>IFERROR(__xludf.DUMMYFUNCTION("""COMPUTED_VALUE"""),"")</f>
        <v/>
      </c>
      <c r="D16118" s="5">
        <v>0.0</v>
      </c>
    </row>
    <row r="16119" ht="14.25" customHeight="1">
      <c r="A16119" s="5"/>
      <c r="B16119" s="5"/>
      <c r="C16119" s="5" t="str">
        <f>IFERROR(__xludf.DUMMYFUNCTION("""COMPUTED_VALUE"""),"")</f>
        <v/>
      </c>
      <c r="D16119" s="5">
        <v>0.0</v>
      </c>
    </row>
    <row r="16120" ht="14.25" customHeight="1">
      <c r="A16120" s="5"/>
      <c r="B16120" s="5"/>
      <c r="C16120" s="5" t="str">
        <f>IFERROR(__xludf.DUMMYFUNCTION("""COMPUTED_VALUE"""),"")</f>
        <v/>
      </c>
      <c r="D16120" s="5">
        <v>0.0</v>
      </c>
    </row>
    <row r="16121" ht="14.25" customHeight="1">
      <c r="A16121" s="5"/>
      <c r="B16121" s="5"/>
      <c r="C16121" s="5" t="str">
        <f>IFERROR(__xludf.DUMMYFUNCTION("""COMPUTED_VALUE"""),"")</f>
        <v/>
      </c>
      <c r="D16121" s="5">
        <v>0.0</v>
      </c>
    </row>
    <row r="16122" ht="14.25" customHeight="1">
      <c r="A16122" s="5"/>
      <c r="B16122" s="5"/>
      <c r="C16122" s="5" t="str">
        <f>IFERROR(__xludf.DUMMYFUNCTION("""COMPUTED_VALUE"""),"")</f>
        <v/>
      </c>
      <c r="D16122" s="5">
        <v>0.0</v>
      </c>
    </row>
    <row r="16123" ht="14.25" customHeight="1">
      <c r="A16123" s="5"/>
      <c r="B16123" s="5"/>
      <c r="C16123" s="5" t="str">
        <f>IFERROR(__xludf.DUMMYFUNCTION("""COMPUTED_VALUE"""),"")</f>
        <v/>
      </c>
      <c r="D16123" s="5">
        <v>0.0</v>
      </c>
    </row>
    <row r="16124" ht="14.25" customHeight="1">
      <c r="A16124" s="5"/>
      <c r="B16124" s="5"/>
      <c r="C16124" s="5" t="str">
        <f>IFERROR(__xludf.DUMMYFUNCTION("""COMPUTED_VALUE"""),"")</f>
        <v/>
      </c>
      <c r="D16124" s="5">
        <v>0.0</v>
      </c>
    </row>
    <row r="16125" ht="14.25" customHeight="1">
      <c r="A16125" s="5"/>
      <c r="B16125" s="5"/>
      <c r="C16125" s="5" t="str">
        <f>IFERROR(__xludf.DUMMYFUNCTION("""COMPUTED_VALUE"""),"")</f>
        <v/>
      </c>
      <c r="D16125" s="5">
        <v>0.0</v>
      </c>
    </row>
    <row r="16126" ht="14.25" customHeight="1">
      <c r="A16126" s="5"/>
      <c r="B16126" s="5"/>
      <c r="C16126" s="5" t="str">
        <f>IFERROR(__xludf.DUMMYFUNCTION("""COMPUTED_VALUE"""),"")</f>
        <v/>
      </c>
      <c r="D16126" s="5">
        <v>0.0</v>
      </c>
    </row>
    <row r="16127" ht="14.25" customHeight="1">
      <c r="A16127" s="5"/>
      <c r="B16127" s="5"/>
      <c r="C16127" s="5" t="str">
        <f>IFERROR(__xludf.DUMMYFUNCTION("""COMPUTED_VALUE"""),"")</f>
        <v/>
      </c>
      <c r="D16127" s="5">
        <v>0.0</v>
      </c>
    </row>
    <row r="16128" ht="14.25" customHeight="1">
      <c r="A16128" s="5"/>
      <c r="B16128" s="5"/>
      <c r="C16128" s="5" t="str">
        <f>IFERROR(__xludf.DUMMYFUNCTION("""COMPUTED_VALUE"""),"")</f>
        <v/>
      </c>
      <c r="D16128" s="5">
        <v>0.0</v>
      </c>
    </row>
    <row r="16129" ht="14.25" customHeight="1">
      <c r="A16129" s="5"/>
      <c r="B16129" s="5"/>
      <c r="C16129" s="5" t="str">
        <f>IFERROR(__xludf.DUMMYFUNCTION("""COMPUTED_VALUE"""),"")</f>
        <v/>
      </c>
      <c r="D16129" s="5">
        <v>0.0</v>
      </c>
    </row>
    <row r="16130" ht="14.25" customHeight="1">
      <c r="A16130" s="5"/>
      <c r="B16130" s="5"/>
      <c r="C16130" s="5" t="str">
        <f>IFERROR(__xludf.DUMMYFUNCTION("""COMPUTED_VALUE"""),"")</f>
        <v/>
      </c>
      <c r="D16130" s="5">
        <v>0.0</v>
      </c>
    </row>
    <row r="16131" ht="14.25" customHeight="1">
      <c r="A16131" s="5"/>
      <c r="B16131" s="5"/>
      <c r="C16131" s="5" t="str">
        <f>IFERROR(__xludf.DUMMYFUNCTION("""COMPUTED_VALUE"""),"")</f>
        <v/>
      </c>
      <c r="D16131" s="5">
        <v>0.0</v>
      </c>
    </row>
    <row r="16132" ht="14.25" customHeight="1">
      <c r="A16132" s="5"/>
      <c r="B16132" s="5"/>
      <c r="C16132" s="5" t="str">
        <f>IFERROR(__xludf.DUMMYFUNCTION("""COMPUTED_VALUE"""),"")</f>
        <v/>
      </c>
      <c r="D16132" s="5">
        <v>0.0</v>
      </c>
    </row>
    <row r="16133" ht="14.25" customHeight="1">
      <c r="A16133" s="5"/>
      <c r="B16133" s="5"/>
      <c r="C16133" s="5" t="str">
        <f>IFERROR(__xludf.DUMMYFUNCTION("""COMPUTED_VALUE"""),"")</f>
        <v/>
      </c>
      <c r="D16133" s="5">
        <v>0.0</v>
      </c>
    </row>
    <row r="16134" ht="14.25" customHeight="1">
      <c r="A16134" s="5"/>
      <c r="B16134" s="5"/>
      <c r="C16134" s="5" t="str">
        <f>IFERROR(__xludf.DUMMYFUNCTION("""COMPUTED_VALUE"""),"")</f>
        <v/>
      </c>
      <c r="D16134" s="5">
        <v>0.0</v>
      </c>
    </row>
    <row r="16135" ht="14.25" customHeight="1">
      <c r="A16135" s="5"/>
      <c r="B16135" s="5"/>
      <c r="C16135" s="5" t="str">
        <f>IFERROR(__xludf.DUMMYFUNCTION("""COMPUTED_VALUE"""),"")</f>
        <v/>
      </c>
      <c r="D16135" s="5">
        <v>0.0</v>
      </c>
    </row>
    <row r="16136" ht="14.25" customHeight="1">
      <c r="A16136" s="5"/>
      <c r="B16136" s="5"/>
      <c r="C16136" s="5" t="str">
        <f>IFERROR(__xludf.DUMMYFUNCTION("""COMPUTED_VALUE"""),"")</f>
        <v/>
      </c>
      <c r="D16136" s="5">
        <v>0.0</v>
      </c>
    </row>
    <row r="16137" ht="14.25" customHeight="1">
      <c r="A16137" s="5"/>
      <c r="B16137" s="5"/>
      <c r="C16137" s="5" t="str">
        <f>IFERROR(__xludf.DUMMYFUNCTION("""COMPUTED_VALUE"""),"")</f>
        <v/>
      </c>
      <c r="D16137" s="5">
        <v>0.0</v>
      </c>
    </row>
    <row r="16138" ht="14.25" customHeight="1">
      <c r="A16138" s="5"/>
      <c r="B16138" s="5"/>
      <c r="C16138" s="5" t="str">
        <f>IFERROR(__xludf.DUMMYFUNCTION("""COMPUTED_VALUE"""),"")</f>
        <v/>
      </c>
      <c r="D16138" s="5">
        <v>0.0</v>
      </c>
    </row>
    <row r="16139" ht="14.25" customHeight="1">
      <c r="A16139" s="5"/>
      <c r="B16139" s="5"/>
      <c r="C16139" s="5" t="str">
        <f>IFERROR(__xludf.DUMMYFUNCTION("""COMPUTED_VALUE"""),"")</f>
        <v/>
      </c>
      <c r="D16139" s="5">
        <v>0.0</v>
      </c>
    </row>
    <row r="16140" ht="14.25" customHeight="1">
      <c r="A16140" s="5"/>
      <c r="B16140" s="5"/>
      <c r="C16140" s="5" t="str">
        <f>IFERROR(__xludf.DUMMYFUNCTION("""COMPUTED_VALUE"""),"")</f>
        <v/>
      </c>
      <c r="D16140" s="5">
        <v>0.0</v>
      </c>
    </row>
    <row r="16141" ht="14.25" customHeight="1">
      <c r="A16141" s="5"/>
      <c r="B16141" s="5"/>
      <c r="C16141" s="5" t="str">
        <f>IFERROR(__xludf.DUMMYFUNCTION("""COMPUTED_VALUE"""),"")</f>
        <v/>
      </c>
      <c r="D16141" s="5">
        <v>0.0</v>
      </c>
    </row>
    <row r="16142" ht="14.25" customHeight="1">
      <c r="A16142" s="5"/>
      <c r="B16142" s="5"/>
      <c r="C16142" s="5" t="str">
        <f>IFERROR(__xludf.DUMMYFUNCTION("""COMPUTED_VALUE"""),"")</f>
        <v/>
      </c>
      <c r="D16142" s="5">
        <v>0.0</v>
      </c>
    </row>
    <row r="16143" ht="14.25" customHeight="1">
      <c r="A16143" s="5"/>
      <c r="B16143" s="5"/>
      <c r="C16143" s="5" t="str">
        <f>IFERROR(__xludf.DUMMYFUNCTION("""COMPUTED_VALUE"""),"")</f>
        <v/>
      </c>
      <c r="D16143" s="5">
        <v>0.0</v>
      </c>
    </row>
    <row r="16144" ht="14.25" customHeight="1">
      <c r="A16144" s="5"/>
      <c r="B16144" s="5"/>
      <c r="C16144" s="5" t="str">
        <f>IFERROR(__xludf.DUMMYFUNCTION("""COMPUTED_VALUE"""),"")</f>
        <v/>
      </c>
      <c r="D16144" s="5">
        <v>0.0</v>
      </c>
    </row>
    <row r="16145" ht="14.25" customHeight="1">
      <c r="A16145" s="5"/>
      <c r="B16145" s="5"/>
      <c r="C16145" s="5" t="str">
        <f>IFERROR(__xludf.DUMMYFUNCTION("""COMPUTED_VALUE"""),"")</f>
        <v/>
      </c>
      <c r="D16145" s="5">
        <v>0.0</v>
      </c>
    </row>
    <row r="16146" ht="14.25" customHeight="1">
      <c r="A16146" s="5"/>
      <c r="B16146" s="5"/>
      <c r="C16146" s="5" t="str">
        <f>IFERROR(__xludf.DUMMYFUNCTION("""COMPUTED_VALUE"""),"")</f>
        <v/>
      </c>
      <c r="D16146" s="5">
        <v>0.0</v>
      </c>
    </row>
    <row r="16147" ht="14.25" customHeight="1">
      <c r="A16147" s="5"/>
      <c r="B16147" s="5"/>
      <c r="C16147" s="5" t="str">
        <f>IFERROR(__xludf.DUMMYFUNCTION("""COMPUTED_VALUE"""),"")</f>
        <v/>
      </c>
      <c r="D16147" s="5">
        <v>0.0</v>
      </c>
    </row>
    <row r="16148" ht="14.25" customHeight="1">
      <c r="A16148" s="5"/>
      <c r="B16148" s="5"/>
      <c r="C16148" s="5" t="str">
        <f>IFERROR(__xludf.DUMMYFUNCTION("""COMPUTED_VALUE"""),"")</f>
        <v/>
      </c>
      <c r="D16148" s="5">
        <v>0.0</v>
      </c>
    </row>
    <row r="16149" ht="14.25" customHeight="1">
      <c r="A16149" s="5"/>
      <c r="B16149" s="5"/>
      <c r="C16149" s="5" t="str">
        <f>IFERROR(__xludf.DUMMYFUNCTION("""COMPUTED_VALUE"""),"")</f>
        <v/>
      </c>
      <c r="D16149" s="5">
        <v>0.0</v>
      </c>
    </row>
    <row r="16150" ht="14.25" customHeight="1">
      <c r="A16150" s="5"/>
      <c r="B16150" s="5"/>
      <c r="C16150" s="5" t="str">
        <f>IFERROR(__xludf.DUMMYFUNCTION("""COMPUTED_VALUE"""),"")</f>
        <v/>
      </c>
      <c r="D16150" s="5">
        <v>0.0</v>
      </c>
    </row>
    <row r="16151" ht="14.25" customHeight="1">
      <c r="A16151" s="5"/>
      <c r="B16151" s="5"/>
      <c r="C16151" s="5" t="str">
        <f>IFERROR(__xludf.DUMMYFUNCTION("""COMPUTED_VALUE"""),"")</f>
        <v/>
      </c>
      <c r="D16151" s="5">
        <v>0.0</v>
      </c>
    </row>
    <row r="16152" ht="14.25" customHeight="1">
      <c r="A16152" s="5"/>
      <c r="B16152" s="5"/>
      <c r="C16152" s="5" t="str">
        <f>IFERROR(__xludf.DUMMYFUNCTION("""COMPUTED_VALUE"""),"")</f>
        <v/>
      </c>
      <c r="D16152" s="5">
        <v>0.0</v>
      </c>
    </row>
    <row r="16153" ht="14.25" customHeight="1">
      <c r="A16153" s="5"/>
      <c r="B16153" s="5"/>
      <c r="C16153" s="5" t="str">
        <f>IFERROR(__xludf.DUMMYFUNCTION("""COMPUTED_VALUE"""),"")</f>
        <v/>
      </c>
      <c r="D16153" s="5">
        <v>0.0</v>
      </c>
    </row>
    <row r="16154" ht="14.25" customHeight="1">
      <c r="A16154" s="5"/>
      <c r="B16154" s="5"/>
      <c r="C16154" s="5" t="str">
        <f>IFERROR(__xludf.DUMMYFUNCTION("""COMPUTED_VALUE"""),"")</f>
        <v/>
      </c>
      <c r="D16154" s="5">
        <v>0.0</v>
      </c>
    </row>
    <row r="16155" ht="14.25" customHeight="1">
      <c r="A16155" s="5"/>
      <c r="B16155" s="5"/>
      <c r="C16155" s="5" t="str">
        <f>IFERROR(__xludf.DUMMYFUNCTION("""COMPUTED_VALUE"""),"")</f>
        <v/>
      </c>
      <c r="D16155" s="5">
        <v>0.0</v>
      </c>
    </row>
    <row r="16156" ht="14.25" customHeight="1">
      <c r="A16156" s="5"/>
      <c r="B16156" s="5"/>
      <c r="C16156" s="5" t="str">
        <f>IFERROR(__xludf.DUMMYFUNCTION("""COMPUTED_VALUE"""),"")</f>
        <v/>
      </c>
      <c r="D16156" s="5">
        <v>0.0</v>
      </c>
    </row>
    <row r="16157" ht="14.25" customHeight="1">
      <c r="A16157" s="5"/>
      <c r="B16157" s="5"/>
      <c r="C16157" s="5" t="str">
        <f>IFERROR(__xludf.DUMMYFUNCTION("""COMPUTED_VALUE"""),"")</f>
        <v/>
      </c>
      <c r="D16157" s="5">
        <v>0.0</v>
      </c>
    </row>
    <row r="16158" ht="14.25" customHeight="1">
      <c r="A16158" s="5"/>
      <c r="B16158" s="5"/>
      <c r="C16158" s="5" t="str">
        <f>IFERROR(__xludf.DUMMYFUNCTION("""COMPUTED_VALUE"""),"")</f>
        <v/>
      </c>
      <c r="D16158" s="5">
        <v>0.0</v>
      </c>
    </row>
    <row r="16159" ht="14.25" customHeight="1">
      <c r="A16159" s="5"/>
      <c r="B16159" s="5"/>
      <c r="C16159" s="5" t="str">
        <f>IFERROR(__xludf.DUMMYFUNCTION("""COMPUTED_VALUE"""),"")</f>
        <v/>
      </c>
      <c r="D16159" s="5">
        <v>0.0</v>
      </c>
    </row>
    <row r="16160" ht="14.25" customHeight="1">
      <c r="A16160" s="5"/>
      <c r="B16160" s="5"/>
      <c r="C16160" s="5" t="str">
        <f>IFERROR(__xludf.DUMMYFUNCTION("""COMPUTED_VALUE"""),"")</f>
        <v/>
      </c>
      <c r="D16160" s="5">
        <v>0.0</v>
      </c>
    </row>
    <row r="16161" ht="14.25" customHeight="1">
      <c r="A16161" s="5"/>
      <c r="B16161" s="5"/>
      <c r="C16161" s="5" t="str">
        <f>IFERROR(__xludf.DUMMYFUNCTION("""COMPUTED_VALUE"""),"")</f>
        <v/>
      </c>
      <c r="D16161" s="5">
        <v>0.0</v>
      </c>
    </row>
    <row r="16162" ht="14.25" customHeight="1">
      <c r="A16162" s="5"/>
      <c r="B16162" s="5"/>
      <c r="C16162" s="5" t="str">
        <f>IFERROR(__xludf.DUMMYFUNCTION("""COMPUTED_VALUE"""),"")</f>
        <v/>
      </c>
      <c r="D16162" s="5">
        <v>0.0</v>
      </c>
    </row>
    <row r="16163" ht="14.25" customHeight="1">
      <c r="A16163" s="5"/>
      <c r="B16163" s="5"/>
      <c r="C16163" s="5" t="str">
        <f>IFERROR(__xludf.DUMMYFUNCTION("""COMPUTED_VALUE"""),"")</f>
        <v/>
      </c>
      <c r="D16163" s="5">
        <v>0.0</v>
      </c>
    </row>
    <row r="16164" ht="14.25" customHeight="1">
      <c r="A16164" s="5"/>
      <c r="B16164" s="5"/>
      <c r="C16164" s="5" t="str">
        <f>IFERROR(__xludf.DUMMYFUNCTION("""COMPUTED_VALUE"""),"")</f>
        <v/>
      </c>
      <c r="D16164" s="5">
        <v>0.0</v>
      </c>
    </row>
    <row r="16165" ht="14.25" customHeight="1">
      <c r="A16165" s="5"/>
      <c r="B16165" s="5"/>
      <c r="C16165" s="5" t="str">
        <f>IFERROR(__xludf.DUMMYFUNCTION("""COMPUTED_VALUE"""),"")</f>
        <v/>
      </c>
      <c r="D16165" s="5">
        <v>0.0</v>
      </c>
    </row>
    <row r="16166" ht="14.25" customHeight="1">
      <c r="A16166" s="5"/>
      <c r="B16166" s="5"/>
      <c r="C16166" s="5" t="str">
        <f>IFERROR(__xludf.DUMMYFUNCTION("""COMPUTED_VALUE"""),"")</f>
        <v/>
      </c>
      <c r="D16166" s="5">
        <v>0.0</v>
      </c>
    </row>
    <row r="16167" ht="14.25" customHeight="1">
      <c r="A16167" s="5"/>
      <c r="B16167" s="5"/>
      <c r="C16167" s="5" t="str">
        <f>IFERROR(__xludf.DUMMYFUNCTION("""COMPUTED_VALUE"""),"")</f>
        <v/>
      </c>
      <c r="D16167" s="5">
        <v>0.0</v>
      </c>
    </row>
    <row r="16168" ht="14.25" customHeight="1">
      <c r="A16168" s="5"/>
      <c r="B16168" s="5"/>
      <c r="C16168" s="5" t="str">
        <f>IFERROR(__xludf.DUMMYFUNCTION("""COMPUTED_VALUE"""),"")</f>
        <v/>
      </c>
      <c r="D16168" s="5">
        <v>0.0</v>
      </c>
    </row>
    <row r="16169" ht="14.25" customHeight="1">
      <c r="A16169" s="5"/>
      <c r="B16169" s="5"/>
      <c r="C16169" s="5" t="str">
        <f>IFERROR(__xludf.DUMMYFUNCTION("""COMPUTED_VALUE"""),"")</f>
        <v/>
      </c>
      <c r="D16169" s="5">
        <v>0.0</v>
      </c>
    </row>
    <row r="16170" ht="14.25" customHeight="1">
      <c r="A16170" s="5"/>
      <c r="B16170" s="5"/>
      <c r="C16170" s="5" t="str">
        <f>IFERROR(__xludf.DUMMYFUNCTION("""COMPUTED_VALUE"""),"")</f>
        <v/>
      </c>
      <c r="D16170" s="5">
        <v>0.0</v>
      </c>
    </row>
    <row r="16171" ht="14.25" customHeight="1">
      <c r="A16171" s="5"/>
      <c r="B16171" s="5"/>
      <c r="C16171" s="5" t="str">
        <f>IFERROR(__xludf.DUMMYFUNCTION("""COMPUTED_VALUE"""),"")</f>
        <v/>
      </c>
      <c r="D16171" s="5">
        <v>0.0</v>
      </c>
    </row>
    <row r="16172" ht="14.25" customHeight="1">
      <c r="A16172" s="5"/>
      <c r="B16172" s="5"/>
      <c r="C16172" s="5" t="str">
        <f>IFERROR(__xludf.DUMMYFUNCTION("""COMPUTED_VALUE"""),"")</f>
        <v/>
      </c>
      <c r="D16172" s="5">
        <v>0.0</v>
      </c>
    </row>
    <row r="16173" ht="14.25" customHeight="1">
      <c r="A16173" s="5"/>
      <c r="B16173" s="5"/>
      <c r="C16173" s="5" t="str">
        <f>IFERROR(__xludf.DUMMYFUNCTION("""COMPUTED_VALUE"""),"")</f>
        <v/>
      </c>
      <c r="D16173" s="5">
        <v>0.0</v>
      </c>
    </row>
    <row r="16174" ht="14.25" customHeight="1">
      <c r="A16174" s="5"/>
      <c r="B16174" s="5"/>
      <c r="C16174" s="5" t="str">
        <f>IFERROR(__xludf.DUMMYFUNCTION("""COMPUTED_VALUE"""),"")</f>
        <v/>
      </c>
      <c r="D16174" s="5">
        <v>0.0</v>
      </c>
    </row>
    <row r="16175" ht="14.25" customHeight="1">
      <c r="A16175" s="5"/>
      <c r="B16175" s="5"/>
      <c r="C16175" s="5" t="str">
        <f>IFERROR(__xludf.DUMMYFUNCTION("""COMPUTED_VALUE"""),"")</f>
        <v/>
      </c>
      <c r="D16175" s="5">
        <v>0.0</v>
      </c>
    </row>
    <row r="16176" ht="14.25" customHeight="1">
      <c r="A16176" s="5"/>
      <c r="B16176" s="5"/>
      <c r="C16176" s="5" t="str">
        <f>IFERROR(__xludf.DUMMYFUNCTION("""COMPUTED_VALUE"""),"")</f>
        <v/>
      </c>
      <c r="D16176" s="5">
        <v>0.0</v>
      </c>
    </row>
    <row r="16177" ht="14.25" customHeight="1">
      <c r="A16177" s="5"/>
      <c r="B16177" s="5"/>
      <c r="C16177" s="5" t="str">
        <f>IFERROR(__xludf.DUMMYFUNCTION("""COMPUTED_VALUE"""),"")</f>
        <v/>
      </c>
      <c r="D16177" s="5">
        <v>0.0</v>
      </c>
    </row>
    <row r="16178" ht="14.25" customHeight="1">
      <c r="A16178" s="5"/>
      <c r="B16178" s="5"/>
      <c r="C16178" s="5" t="str">
        <f>IFERROR(__xludf.DUMMYFUNCTION("""COMPUTED_VALUE"""),"")</f>
        <v/>
      </c>
      <c r="D16178" s="5">
        <v>0.0</v>
      </c>
    </row>
    <row r="16179" ht="14.25" customHeight="1">
      <c r="A16179" s="5"/>
      <c r="B16179" s="5"/>
      <c r="C16179" s="5" t="str">
        <f>IFERROR(__xludf.DUMMYFUNCTION("""COMPUTED_VALUE"""),"")</f>
        <v/>
      </c>
      <c r="D16179" s="5">
        <v>0.0</v>
      </c>
    </row>
    <row r="16180" ht="14.25" customHeight="1">
      <c r="A16180" s="5"/>
      <c r="B16180" s="5"/>
      <c r="C16180" s="5" t="str">
        <f>IFERROR(__xludf.DUMMYFUNCTION("""COMPUTED_VALUE"""),"")</f>
        <v/>
      </c>
      <c r="D16180" s="5">
        <v>0.0</v>
      </c>
    </row>
    <row r="16181" ht="14.25" customHeight="1">
      <c r="A16181" s="5"/>
      <c r="B16181" s="5"/>
      <c r="C16181" s="5" t="str">
        <f>IFERROR(__xludf.DUMMYFUNCTION("""COMPUTED_VALUE"""),"")</f>
        <v/>
      </c>
      <c r="D16181" s="5">
        <v>0.0</v>
      </c>
    </row>
    <row r="16182" ht="14.25" customHeight="1">
      <c r="A16182" s="5"/>
      <c r="B16182" s="5"/>
      <c r="C16182" s="5" t="str">
        <f>IFERROR(__xludf.DUMMYFUNCTION("""COMPUTED_VALUE"""),"")</f>
        <v/>
      </c>
      <c r="D16182" s="5">
        <v>0.0</v>
      </c>
    </row>
    <row r="16183" ht="14.25" customHeight="1">
      <c r="A16183" s="5"/>
      <c r="B16183" s="5"/>
      <c r="C16183" s="5" t="str">
        <f>IFERROR(__xludf.DUMMYFUNCTION("""COMPUTED_VALUE"""),"")</f>
        <v/>
      </c>
      <c r="D16183" s="5">
        <v>0.0</v>
      </c>
    </row>
    <row r="16184" ht="14.25" customHeight="1">
      <c r="A16184" s="5"/>
      <c r="B16184" s="5"/>
      <c r="C16184" s="5" t="str">
        <f>IFERROR(__xludf.DUMMYFUNCTION("""COMPUTED_VALUE"""),"")</f>
        <v/>
      </c>
      <c r="D16184" s="5">
        <v>0.0</v>
      </c>
    </row>
    <row r="16185" ht="14.25" customHeight="1">
      <c r="A16185" s="5"/>
      <c r="B16185" s="5"/>
      <c r="C16185" s="5" t="str">
        <f>IFERROR(__xludf.DUMMYFUNCTION("""COMPUTED_VALUE"""),"")</f>
        <v/>
      </c>
      <c r="D16185" s="5">
        <v>0.0</v>
      </c>
    </row>
    <row r="16186" ht="14.25" customHeight="1">
      <c r="A16186" s="5"/>
      <c r="B16186" s="5"/>
      <c r="C16186" s="5" t="str">
        <f>IFERROR(__xludf.DUMMYFUNCTION("""COMPUTED_VALUE"""),"")</f>
        <v/>
      </c>
      <c r="D16186" s="5">
        <v>0.0</v>
      </c>
    </row>
    <row r="16187" ht="14.25" customHeight="1">
      <c r="A16187" s="5"/>
      <c r="B16187" s="5"/>
      <c r="C16187" s="5" t="str">
        <f>IFERROR(__xludf.DUMMYFUNCTION("""COMPUTED_VALUE"""),"")</f>
        <v/>
      </c>
      <c r="D16187" s="5">
        <v>0.0</v>
      </c>
    </row>
    <row r="16188" ht="14.25" customHeight="1">
      <c r="A16188" s="5"/>
      <c r="B16188" s="5"/>
      <c r="C16188" s="5" t="str">
        <f>IFERROR(__xludf.DUMMYFUNCTION("""COMPUTED_VALUE"""),"")</f>
        <v/>
      </c>
      <c r="D16188" s="5">
        <v>0.0</v>
      </c>
    </row>
    <row r="16189" ht="14.25" customHeight="1">
      <c r="A16189" s="5"/>
      <c r="B16189" s="5"/>
      <c r="C16189" s="5" t="str">
        <f>IFERROR(__xludf.DUMMYFUNCTION("""COMPUTED_VALUE"""),"")</f>
        <v/>
      </c>
      <c r="D16189" s="5">
        <v>0.0</v>
      </c>
    </row>
    <row r="16190" ht="14.25" customHeight="1">
      <c r="A16190" s="5"/>
      <c r="B16190" s="5"/>
      <c r="C16190" s="5" t="str">
        <f>IFERROR(__xludf.DUMMYFUNCTION("""COMPUTED_VALUE"""),"")</f>
        <v/>
      </c>
      <c r="D16190" s="5">
        <v>0.0</v>
      </c>
    </row>
    <row r="16191" ht="14.25" customHeight="1">
      <c r="A16191" s="5"/>
      <c r="B16191" s="5"/>
      <c r="C16191" s="5" t="str">
        <f>IFERROR(__xludf.DUMMYFUNCTION("""COMPUTED_VALUE"""),"")</f>
        <v/>
      </c>
      <c r="D16191" s="5">
        <v>0.0</v>
      </c>
    </row>
    <row r="16192" ht="14.25" customHeight="1">
      <c r="A16192" s="5"/>
      <c r="B16192" s="5"/>
      <c r="C16192" s="5" t="str">
        <f>IFERROR(__xludf.DUMMYFUNCTION("""COMPUTED_VALUE"""),"")</f>
        <v/>
      </c>
      <c r="D16192" s="5">
        <v>0.0</v>
      </c>
    </row>
    <row r="16193" ht="14.25" customHeight="1">
      <c r="A16193" s="5"/>
      <c r="B16193" s="5"/>
      <c r="C16193" s="5" t="str">
        <f>IFERROR(__xludf.DUMMYFUNCTION("""COMPUTED_VALUE"""),"")</f>
        <v/>
      </c>
      <c r="D16193" s="5">
        <v>0.0</v>
      </c>
    </row>
    <row r="16194" ht="14.25" customHeight="1">
      <c r="A16194" s="5"/>
      <c r="B16194" s="5"/>
      <c r="C16194" s="5" t="str">
        <f>IFERROR(__xludf.DUMMYFUNCTION("""COMPUTED_VALUE"""),"")</f>
        <v/>
      </c>
      <c r="D16194" s="5">
        <v>0.0</v>
      </c>
    </row>
    <row r="16195" ht="14.25" customHeight="1">
      <c r="A16195" s="5"/>
      <c r="B16195" s="5"/>
      <c r="C16195" s="5" t="str">
        <f>IFERROR(__xludf.DUMMYFUNCTION("""COMPUTED_VALUE"""),"")</f>
        <v/>
      </c>
      <c r="D16195" s="5">
        <v>0.0</v>
      </c>
    </row>
    <row r="16196" ht="14.25" customHeight="1">
      <c r="A16196" s="5"/>
      <c r="B16196" s="5"/>
      <c r="C16196" s="5" t="str">
        <f>IFERROR(__xludf.DUMMYFUNCTION("""COMPUTED_VALUE"""),"")</f>
        <v/>
      </c>
      <c r="D16196" s="5">
        <v>0.0</v>
      </c>
    </row>
    <row r="16197" ht="14.25" customHeight="1">
      <c r="A16197" s="5"/>
      <c r="B16197" s="5"/>
      <c r="C16197" s="5" t="str">
        <f>IFERROR(__xludf.DUMMYFUNCTION("""COMPUTED_VALUE"""),"")</f>
        <v/>
      </c>
      <c r="D16197" s="5">
        <v>0.0</v>
      </c>
    </row>
    <row r="16198" ht="14.25" customHeight="1">
      <c r="A16198" s="5"/>
      <c r="B16198" s="5"/>
      <c r="C16198" s="5" t="str">
        <f>IFERROR(__xludf.DUMMYFUNCTION("""COMPUTED_VALUE"""),"")</f>
        <v/>
      </c>
      <c r="D16198" s="5">
        <v>0.0</v>
      </c>
    </row>
    <row r="16199" ht="14.25" customHeight="1">
      <c r="A16199" s="5"/>
      <c r="B16199" s="5"/>
      <c r="C16199" s="5" t="str">
        <f>IFERROR(__xludf.DUMMYFUNCTION("""COMPUTED_VALUE"""),"")</f>
        <v/>
      </c>
      <c r="D16199" s="5">
        <v>0.0</v>
      </c>
    </row>
    <row r="16200" ht="14.25" customHeight="1">
      <c r="A16200" s="5"/>
      <c r="B16200" s="5"/>
      <c r="C16200" s="5" t="str">
        <f>IFERROR(__xludf.DUMMYFUNCTION("""COMPUTED_VALUE"""),"")</f>
        <v/>
      </c>
      <c r="D16200" s="5">
        <v>0.0</v>
      </c>
    </row>
    <row r="16201" ht="14.25" customHeight="1">
      <c r="A16201" s="5"/>
      <c r="B16201" s="5"/>
      <c r="C16201" s="5" t="str">
        <f>IFERROR(__xludf.DUMMYFUNCTION("""COMPUTED_VALUE"""),"")</f>
        <v/>
      </c>
      <c r="D16201" s="5">
        <v>0.0</v>
      </c>
    </row>
    <row r="16202" ht="14.25" customHeight="1">
      <c r="A16202" s="5"/>
      <c r="B16202" s="5"/>
      <c r="C16202" s="5" t="str">
        <f>IFERROR(__xludf.DUMMYFUNCTION("""COMPUTED_VALUE"""),"")</f>
        <v/>
      </c>
      <c r="D16202" s="5">
        <v>0.0</v>
      </c>
    </row>
    <row r="16203" ht="14.25" customHeight="1">
      <c r="A16203" s="5"/>
      <c r="B16203" s="5"/>
      <c r="C16203" s="5" t="str">
        <f>IFERROR(__xludf.DUMMYFUNCTION("""COMPUTED_VALUE"""),"")</f>
        <v/>
      </c>
      <c r="D16203" s="5">
        <v>0.0</v>
      </c>
    </row>
    <row r="16204" ht="14.25" customHeight="1">
      <c r="A16204" s="5"/>
      <c r="B16204" s="5"/>
      <c r="C16204" s="5" t="str">
        <f>IFERROR(__xludf.DUMMYFUNCTION("""COMPUTED_VALUE"""),"")</f>
        <v/>
      </c>
      <c r="D16204" s="5">
        <v>0.0</v>
      </c>
    </row>
    <row r="16205" ht="14.25" customHeight="1">
      <c r="A16205" s="5"/>
      <c r="B16205" s="5"/>
      <c r="C16205" s="5" t="str">
        <f>IFERROR(__xludf.DUMMYFUNCTION("""COMPUTED_VALUE"""),"")</f>
        <v/>
      </c>
      <c r="D16205" s="5">
        <v>0.0</v>
      </c>
    </row>
    <row r="16206" ht="14.25" customHeight="1">
      <c r="A16206" s="5"/>
      <c r="B16206" s="5"/>
      <c r="C16206" s="5" t="str">
        <f>IFERROR(__xludf.DUMMYFUNCTION("""COMPUTED_VALUE"""),"")</f>
        <v/>
      </c>
      <c r="D16206" s="5">
        <v>0.0</v>
      </c>
    </row>
    <row r="16207" ht="14.25" customHeight="1">
      <c r="A16207" s="5"/>
      <c r="B16207" s="5"/>
      <c r="C16207" s="5" t="str">
        <f>IFERROR(__xludf.DUMMYFUNCTION("""COMPUTED_VALUE"""),"")</f>
        <v/>
      </c>
      <c r="D16207" s="5">
        <v>0.0</v>
      </c>
    </row>
    <row r="16208" ht="14.25" customHeight="1">
      <c r="A16208" s="5"/>
      <c r="B16208" s="5"/>
      <c r="C16208" s="5" t="str">
        <f>IFERROR(__xludf.DUMMYFUNCTION("""COMPUTED_VALUE"""),"")</f>
        <v/>
      </c>
      <c r="D16208" s="5">
        <v>0.0</v>
      </c>
    </row>
    <row r="16209" ht="14.25" customHeight="1">
      <c r="A16209" s="5"/>
      <c r="B16209" s="5"/>
      <c r="C16209" s="5" t="str">
        <f>IFERROR(__xludf.DUMMYFUNCTION("""COMPUTED_VALUE"""),"")</f>
        <v/>
      </c>
      <c r="D16209" s="5">
        <v>0.0</v>
      </c>
    </row>
    <row r="16210" ht="14.25" customHeight="1">
      <c r="A16210" s="5"/>
      <c r="B16210" s="5"/>
      <c r="C16210" s="5" t="str">
        <f>IFERROR(__xludf.DUMMYFUNCTION("""COMPUTED_VALUE"""),"")</f>
        <v/>
      </c>
      <c r="D16210" s="5">
        <v>0.0</v>
      </c>
    </row>
    <row r="16211" ht="14.25" customHeight="1">
      <c r="A16211" s="5"/>
      <c r="B16211" s="5"/>
      <c r="C16211" s="5" t="str">
        <f>IFERROR(__xludf.DUMMYFUNCTION("""COMPUTED_VALUE"""),"")</f>
        <v/>
      </c>
      <c r="D16211" s="5">
        <v>0.0</v>
      </c>
    </row>
    <row r="16212" ht="14.25" customHeight="1">
      <c r="A16212" s="5"/>
      <c r="B16212" s="5"/>
      <c r="C16212" s="5" t="str">
        <f>IFERROR(__xludf.DUMMYFUNCTION("""COMPUTED_VALUE"""),"")</f>
        <v/>
      </c>
      <c r="D16212" s="5">
        <v>0.0</v>
      </c>
    </row>
    <row r="16213" ht="14.25" customHeight="1">
      <c r="A16213" s="5"/>
      <c r="B16213" s="5"/>
      <c r="C16213" s="5" t="str">
        <f>IFERROR(__xludf.DUMMYFUNCTION("""COMPUTED_VALUE"""),"")</f>
        <v/>
      </c>
      <c r="D16213" s="5">
        <v>0.0</v>
      </c>
    </row>
    <row r="16214" ht="14.25" customHeight="1">
      <c r="A16214" s="5"/>
      <c r="B16214" s="5"/>
      <c r="C16214" s="5" t="str">
        <f>IFERROR(__xludf.DUMMYFUNCTION("""COMPUTED_VALUE"""),"")</f>
        <v/>
      </c>
      <c r="D16214" s="5">
        <v>0.0</v>
      </c>
    </row>
    <row r="16215" ht="14.25" customHeight="1">
      <c r="A16215" s="5"/>
      <c r="B16215" s="5"/>
      <c r="C16215" s="5" t="str">
        <f>IFERROR(__xludf.DUMMYFUNCTION("""COMPUTED_VALUE"""),"")</f>
        <v/>
      </c>
      <c r="D16215" s="5">
        <v>0.0</v>
      </c>
    </row>
    <row r="16216" ht="14.25" customHeight="1">
      <c r="A16216" s="5"/>
      <c r="B16216" s="5"/>
      <c r="C16216" s="5" t="str">
        <f>IFERROR(__xludf.DUMMYFUNCTION("""COMPUTED_VALUE"""),"")</f>
        <v/>
      </c>
      <c r="D16216" s="5">
        <v>0.0</v>
      </c>
    </row>
    <row r="16217" ht="14.25" customHeight="1">
      <c r="A16217" s="5"/>
      <c r="B16217" s="5"/>
      <c r="C16217" s="5" t="str">
        <f>IFERROR(__xludf.DUMMYFUNCTION("""COMPUTED_VALUE"""),"")</f>
        <v/>
      </c>
      <c r="D16217" s="5">
        <v>0.0</v>
      </c>
    </row>
    <row r="16218" ht="14.25" customHeight="1">
      <c r="A16218" s="5"/>
      <c r="B16218" s="5"/>
      <c r="C16218" s="5" t="str">
        <f>IFERROR(__xludf.DUMMYFUNCTION("""COMPUTED_VALUE"""),"")</f>
        <v/>
      </c>
      <c r="D16218" s="5">
        <v>0.0</v>
      </c>
    </row>
    <row r="16219" ht="14.25" customHeight="1">
      <c r="A16219" s="5"/>
      <c r="B16219" s="5"/>
      <c r="C16219" s="5" t="str">
        <f>IFERROR(__xludf.DUMMYFUNCTION("""COMPUTED_VALUE"""),"")</f>
        <v/>
      </c>
      <c r="D16219" s="5">
        <v>0.0</v>
      </c>
    </row>
    <row r="16220" ht="14.25" customHeight="1">
      <c r="A16220" s="5"/>
      <c r="B16220" s="5"/>
      <c r="C16220" s="5" t="str">
        <f>IFERROR(__xludf.DUMMYFUNCTION("""COMPUTED_VALUE"""),"")</f>
        <v/>
      </c>
      <c r="D16220" s="5">
        <v>0.0</v>
      </c>
    </row>
    <row r="16221" ht="14.25" customHeight="1">
      <c r="A16221" s="5"/>
      <c r="B16221" s="5"/>
      <c r="C16221" s="5" t="str">
        <f>IFERROR(__xludf.DUMMYFUNCTION("""COMPUTED_VALUE"""),"")</f>
        <v/>
      </c>
      <c r="D16221" s="5">
        <v>0.0</v>
      </c>
    </row>
    <row r="16222" ht="14.25" customHeight="1">
      <c r="A16222" s="5"/>
      <c r="B16222" s="5"/>
      <c r="C16222" s="5" t="str">
        <f>IFERROR(__xludf.DUMMYFUNCTION("""COMPUTED_VALUE"""),"")</f>
        <v/>
      </c>
      <c r="D16222" s="5">
        <v>0.0</v>
      </c>
    </row>
    <row r="16223" ht="14.25" customHeight="1">
      <c r="A16223" s="5"/>
      <c r="B16223" s="5"/>
      <c r="C16223" s="5" t="str">
        <f>IFERROR(__xludf.DUMMYFUNCTION("""COMPUTED_VALUE"""),"")</f>
        <v/>
      </c>
      <c r="D16223" s="5">
        <v>0.0</v>
      </c>
    </row>
    <row r="16224" ht="14.25" customHeight="1">
      <c r="A16224" s="5"/>
      <c r="B16224" s="5"/>
      <c r="C16224" s="5" t="str">
        <f>IFERROR(__xludf.DUMMYFUNCTION("""COMPUTED_VALUE"""),"")</f>
        <v/>
      </c>
      <c r="D16224" s="5">
        <v>0.0</v>
      </c>
    </row>
    <row r="16225" ht="14.25" customHeight="1">
      <c r="A16225" s="5"/>
      <c r="B16225" s="5"/>
      <c r="C16225" s="5" t="str">
        <f>IFERROR(__xludf.DUMMYFUNCTION("""COMPUTED_VALUE"""),"")</f>
        <v/>
      </c>
      <c r="D16225" s="5">
        <v>0.0</v>
      </c>
    </row>
    <row r="16226" ht="14.25" customHeight="1">
      <c r="A16226" s="5"/>
      <c r="B16226" s="5"/>
      <c r="C16226" s="5" t="str">
        <f>IFERROR(__xludf.DUMMYFUNCTION("""COMPUTED_VALUE"""),"")</f>
        <v/>
      </c>
      <c r="D16226" s="5">
        <v>0.0</v>
      </c>
    </row>
    <row r="16227" ht="14.25" customHeight="1">
      <c r="A16227" s="5"/>
      <c r="B16227" s="5"/>
      <c r="C16227" s="5" t="str">
        <f>IFERROR(__xludf.DUMMYFUNCTION("""COMPUTED_VALUE"""),"")</f>
        <v/>
      </c>
      <c r="D16227" s="5">
        <v>0.0</v>
      </c>
    </row>
    <row r="16228" ht="14.25" customHeight="1">
      <c r="A16228" s="5"/>
      <c r="B16228" s="5"/>
      <c r="C16228" s="5" t="str">
        <f>IFERROR(__xludf.DUMMYFUNCTION("""COMPUTED_VALUE"""),"")</f>
        <v/>
      </c>
      <c r="D16228" s="5">
        <v>0.0</v>
      </c>
    </row>
    <row r="16229" ht="14.25" customHeight="1">
      <c r="A16229" s="5"/>
      <c r="B16229" s="5"/>
      <c r="C16229" s="5" t="str">
        <f>IFERROR(__xludf.DUMMYFUNCTION("""COMPUTED_VALUE"""),"")</f>
        <v/>
      </c>
      <c r="D16229" s="5">
        <v>0.0</v>
      </c>
    </row>
    <row r="16230" ht="14.25" customHeight="1">
      <c r="A16230" s="5"/>
      <c r="B16230" s="5"/>
      <c r="C16230" s="5" t="str">
        <f>IFERROR(__xludf.DUMMYFUNCTION("""COMPUTED_VALUE"""),"")</f>
        <v/>
      </c>
      <c r="D16230" s="5">
        <v>0.0</v>
      </c>
    </row>
    <row r="16231" ht="14.25" customHeight="1">
      <c r="A16231" s="5"/>
      <c r="B16231" s="5"/>
      <c r="C16231" s="5" t="str">
        <f>IFERROR(__xludf.DUMMYFUNCTION("""COMPUTED_VALUE"""),"")</f>
        <v/>
      </c>
      <c r="D16231" s="5">
        <v>0.0</v>
      </c>
    </row>
    <row r="16232" ht="14.25" customHeight="1">
      <c r="A16232" s="5"/>
      <c r="B16232" s="5"/>
      <c r="C16232" s="5" t="str">
        <f>IFERROR(__xludf.DUMMYFUNCTION("""COMPUTED_VALUE"""),"")</f>
        <v/>
      </c>
      <c r="D16232" s="5">
        <v>0.0</v>
      </c>
    </row>
    <row r="16233" ht="14.25" customHeight="1">
      <c r="A16233" s="5"/>
      <c r="B16233" s="5"/>
      <c r="C16233" s="5" t="str">
        <f>IFERROR(__xludf.DUMMYFUNCTION("""COMPUTED_VALUE"""),"")</f>
        <v/>
      </c>
      <c r="D16233" s="5">
        <v>0.0</v>
      </c>
    </row>
    <row r="16234" ht="14.25" customHeight="1">
      <c r="A16234" s="5"/>
      <c r="B16234" s="5"/>
      <c r="C16234" s="5" t="str">
        <f>IFERROR(__xludf.DUMMYFUNCTION("""COMPUTED_VALUE"""),"")</f>
        <v/>
      </c>
      <c r="D16234" s="5">
        <v>0.0</v>
      </c>
    </row>
    <row r="16235" ht="14.25" customHeight="1">
      <c r="A16235" s="5"/>
      <c r="B16235" s="5"/>
      <c r="C16235" s="5" t="str">
        <f>IFERROR(__xludf.DUMMYFUNCTION("""COMPUTED_VALUE"""),"")</f>
        <v/>
      </c>
      <c r="D16235" s="5">
        <v>0.0</v>
      </c>
    </row>
    <row r="16236" ht="14.25" customHeight="1">
      <c r="A16236" s="5"/>
      <c r="B16236" s="5"/>
      <c r="C16236" s="5" t="str">
        <f>IFERROR(__xludf.DUMMYFUNCTION("""COMPUTED_VALUE"""),"")</f>
        <v/>
      </c>
      <c r="D16236" s="5">
        <v>0.0</v>
      </c>
    </row>
    <row r="16237" ht="14.25" customHeight="1">
      <c r="A16237" s="5"/>
      <c r="B16237" s="5"/>
      <c r="C16237" s="5" t="str">
        <f>IFERROR(__xludf.DUMMYFUNCTION("""COMPUTED_VALUE"""),"")</f>
        <v/>
      </c>
      <c r="D16237" s="5">
        <v>0.0</v>
      </c>
    </row>
    <row r="16238" ht="14.25" customHeight="1">
      <c r="A16238" s="5"/>
      <c r="B16238" s="5"/>
      <c r="C16238" s="5" t="str">
        <f>IFERROR(__xludf.DUMMYFUNCTION("""COMPUTED_VALUE"""),"")</f>
        <v/>
      </c>
      <c r="D16238" s="5">
        <v>0.0</v>
      </c>
    </row>
    <row r="16239" ht="14.25" customHeight="1">
      <c r="A16239" s="5"/>
      <c r="B16239" s="5"/>
      <c r="C16239" s="5" t="str">
        <f>IFERROR(__xludf.DUMMYFUNCTION("""COMPUTED_VALUE"""),"")</f>
        <v/>
      </c>
      <c r="D16239" s="5">
        <v>0.0</v>
      </c>
    </row>
    <row r="16240" ht="14.25" customHeight="1">
      <c r="A16240" s="5"/>
      <c r="B16240" s="5"/>
      <c r="C16240" s="5" t="str">
        <f>IFERROR(__xludf.DUMMYFUNCTION("""COMPUTED_VALUE"""),"")</f>
        <v/>
      </c>
      <c r="D16240" s="5">
        <v>0.0</v>
      </c>
    </row>
    <row r="16241" ht="14.25" customHeight="1">
      <c r="A16241" s="5"/>
      <c r="B16241" s="5"/>
      <c r="C16241" s="5" t="str">
        <f>IFERROR(__xludf.DUMMYFUNCTION("""COMPUTED_VALUE"""),"")</f>
        <v/>
      </c>
      <c r="D16241" s="5">
        <v>0.0</v>
      </c>
    </row>
    <row r="16242" ht="14.25" customHeight="1">
      <c r="A16242" s="5"/>
      <c r="B16242" s="5"/>
      <c r="C16242" s="5" t="str">
        <f>IFERROR(__xludf.DUMMYFUNCTION("""COMPUTED_VALUE"""),"")</f>
        <v/>
      </c>
      <c r="D16242" s="5">
        <v>0.0</v>
      </c>
    </row>
    <row r="16243" ht="14.25" customHeight="1">
      <c r="A16243" s="5"/>
      <c r="B16243" s="5"/>
      <c r="C16243" s="5" t="str">
        <f>IFERROR(__xludf.DUMMYFUNCTION("""COMPUTED_VALUE"""),"")</f>
        <v/>
      </c>
      <c r="D16243" s="5">
        <v>0.0</v>
      </c>
    </row>
    <row r="16244" ht="14.25" customHeight="1">
      <c r="A16244" s="5"/>
      <c r="B16244" s="5"/>
      <c r="C16244" s="5" t="str">
        <f>IFERROR(__xludf.DUMMYFUNCTION("""COMPUTED_VALUE"""),"")</f>
        <v/>
      </c>
      <c r="D16244" s="5">
        <v>0.0</v>
      </c>
    </row>
    <row r="16245" ht="14.25" customHeight="1">
      <c r="A16245" s="5"/>
      <c r="B16245" s="5"/>
      <c r="C16245" s="5" t="str">
        <f>IFERROR(__xludf.DUMMYFUNCTION("""COMPUTED_VALUE"""),"")</f>
        <v/>
      </c>
      <c r="D16245" s="5">
        <v>0.0</v>
      </c>
    </row>
    <row r="16246" ht="14.25" customHeight="1">
      <c r="A16246" s="5"/>
      <c r="B16246" s="5"/>
      <c r="C16246" s="5" t="str">
        <f>IFERROR(__xludf.DUMMYFUNCTION("""COMPUTED_VALUE"""),"")</f>
        <v/>
      </c>
      <c r="D16246" s="5">
        <v>0.0</v>
      </c>
    </row>
    <row r="16247" ht="14.25" customHeight="1">
      <c r="A16247" s="5"/>
      <c r="B16247" s="5"/>
      <c r="C16247" s="5" t="str">
        <f>IFERROR(__xludf.DUMMYFUNCTION("""COMPUTED_VALUE"""),"")</f>
        <v/>
      </c>
      <c r="D16247" s="5">
        <v>0.0</v>
      </c>
    </row>
    <row r="16248" ht="14.25" customHeight="1">
      <c r="A16248" s="5"/>
      <c r="B16248" s="5"/>
      <c r="C16248" s="5" t="str">
        <f>IFERROR(__xludf.DUMMYFUNCTION("""COMPUTED_VALUE"""),"")</f>
        <v/>
      </c>
      <c r="D16248" s="5">
        <v>0.0</v>
      </c>
    </row>
    <row r="16249" ht="14.25" customHeight="1">
      <c r="A16249" s="5"/>
      <c r="B16249" s="5"/>
      <c r="C16249" s="5" t="str">
        <f>IFERROR(__xludf.DUMMYFUNCTION("""COMPUTED_VALUE"""),"")</f>
        <v/>
      </c>
      <c r="D16249" s="5">
        <v>0.0</v>
      </c>
    </row>
    <row r="16250" ht="14.25" customHeight="1">
      <c r="A16250" s="5"/>
      <c r="B16250" s="5"/>
      <c r="C16250" s="5" t="str">
        <f>IFERROR(__xludf.DUMMYFUNCTION("""COMPUTED_VALUE"""),"")</f>
        <v/>
      </c>
      <c r="D16250" s="5">
        <v>0.0</v>
      </c>
    </row>
    <row r="16251" ht="14.25" customHeight="1">
      <c r="A16251" s="5"/>
      <c r="B16251" s="5"/>
      <c r="C16251" s="5" t="str">
        <f>IFERROR(__xludf.DUMMYFUNCTION("""COMPUTED_VALUE"""),"")</f>
        <v/>
      </c>
      <c r="D16251" s="5">
        <v>0.0</v>
      </c>
    </row>
    <row r="16252" ht="14.25" customHeight="1">
      <c r="A16252" s="5"/>
      <c r="B16252" s="5"/>
      <c r="C16252" s="5" t="str">
        <f>IFERROR(__xludf.DUMMYFUNCTION("""COMPUTED_VALUE"""),"")</f>
        <v/>
      </c>
      <c r="D16252" s="5">
        <v>0.0</v>
      </c>
    </row>
    <row r="16253" ht="14.25" customHeight="1">
      <c r="A16253" s="5"/>
      <c r="B16253" s="5"/>
      <c r="C16253" s="5" t="str">
        <f>IFERROR(__xludf.DUMMYFUNCTION("""COMPUTED_VALUE"""),"")</f>
        <v/>
      </c>
      <c r="D16253" s="5">
        <v>0.0</v>
      </c>
    </row>
    <row r="16254" ht="14.25" customHeight="1">
      <c r="A16254" s="5"/>
      <c r="B16254" s="5"/>
      <c r="C16254" s="5" t="str">
        <f>IFERROR(__xludf.DUMMYFUNCTION("""COMPUTED_VALUE"""),"")</f>
        <v/>
      </c>
      <c r="D16254" s="5">
        <v>0.0</v>
      </c>
    </row>
    <row r="16255" ht="14.25" customHeight="1">
      <c r="A16255" s="5"/>
      <c r="B16255" s="5"/>
      <c r="C16255" s="5" t="str">
        <f>IFERROR(__xludf.DUMMYFUNCTION("""COMPUTED_VALUE"""),"")</f>
        <v/>
      </c>
      <c r="D16255" s="5">
        <v>0.0</v>
      </c>
    </row>
    <row r="16256" ht="14.25" customHeight="1">
      <c r="A16256" s="5"/>
      <c r="B16256" s="5"/>
      <c r="C16256" s="5" t="str">
        <f>IFERROR(__xludf.DUMMYFUNCTION("""COMPUTED_VALUE"""),"")</f>
        <v/>
      </c>
      <c r="D16256" s="5">
        <v>0.0</v>
      </c>
    </row>
    <row r="16257" ht="14.25" customHeight="1">
      <c r="A16257" s="5"/>
      <c r="B16257" s="5"/>
      <c r="C16257" s="5" t="str">
        <f>IFERROR(__xludf.DUMMYFUNCTION("""COMPUTED_VALUE"""),"")</f>
        <v/>
      </c>
      <c r="D16257" s="5">
        <v>0.0</v>
      </c>
    </row>
    <row r="16258" ht="14.25" customHeight="1">
      <c r="A16258" s="5"/>
      <c r="B16258" s="5"/>
      <c r="C16258" s="5" t="str">
        <f>IFERROR(__xludf.DUMMYFUNCTION("""COMPUTED_VALUE"""),"")</f>
        <v/>
      </c>
      <c r="D16258" s="5">
        <v>0.0</v>
      </c>
    </row>
    <row r="16259" ht="14.25" customHeight="1">
      <c r="A16259" s="5"/>
      <c r="B16259" s="5"/>
      <c r="C16259" s="5" t="str">
        <f>IFERROR(__xludf.DUMMYFUNCTION("""COMPUTED_VALUE"""),"")</f>
        <v/>
      </c>
      <c r="D16259" s="5">
        <v>0.0</v>
      </c>
    </row>
    <row r="16260" ht="14.25" customHeight="1">
      <c r="A16260" s="5"/>
      <c r="B16260" s="5"/>
      <c r="C16260" s="5" t="str">
        <f>IFERROR(__xludf.DUMMYFUNCTION("""COMPUTED_VALUE"""),"")</f>
        <v/>
      </c>
      <c r="D16260" s="5">
        <v>0.0</v>
      </c>
    </row>
    <row r="16261" ht="14.25" customHeight="1">
      <c r="A16261" s="5"/>
      <c r="B16261" s="5"/>
      <c r="C16261" s="5" t="str">
        <f>IFERROR(__xludf.DUMMYFUNCTION("""COMPUTED_VALUE"""),"")</f>
        <v/>
      </c>
      <c r="D16261" s="5">
        <v>0.0</v>
      </c>
    </row>
    <row r="16262" ht="14.25" customHeight="1">
      <c r="A16262" s="5"/>
      <c r="B16262" s="5"/>
      <c r="C16262" s="5" t="str">
        <f>IFERROR(__xludf.DUMMYFUNCTION("""COMPUTED_VALUE"""),"")</f>
        <v/>
      </c>
      <c r="D16262" s="5">
        <v>0.0</v>
      </c>
    </row>
    <row r="16263" ht="14.25" customHeight="1">
      <c r="A16263" s="5"/>
      <c r="B16263" s="5"/>
      <c r="C16263" s="5" t="str">
        <f>IFERROR(__xludf.DUMMYFUNCTION("""COMPUTED_VALUE"""),"")</f>
        <v/>
      </c>
      <c r="D16263" s="5">
        <v>0.0</v>
      </c>
    </row>
    <row r="16264" ht="14.25" customHeight="1">
      <c r="A16264" s="5"/>
      <c r="B16264" s="5"/>
      <c r="C16264" s="5" t="str">
        <f>IFERROR(__xludf.DUMMYFUNCTION("""COMPUTED_VALUE"""),"")</f>
        <v/>
      </c>
      <c r="D16264" s="5">
        <v>0.0</v>
      </c>
    </row>
    <row r="16265" ht="14.25" customHeight="1">
      <c r="A16265" s="5"/>
      <c r="B16265" s="5"/>
      <c r="C16265" s="5" t="str">
        <f>IFERROR(__xludf.DUMMYFUNCTION("""COMPUTED_VALUE"""),"")</f>
        <v/>
      </c>
      <c r="D16265" s="5">
        <v>0.0</v>
      </c>
    </row>
    <row r="16266" ht="14.25" customHeight="1">
      <c r="A16266" s="5"/>
      <c r="B16266" s="5"/>
      <c r="C16266" s="5" t="str">
        <f>IFERROR(__xludf.DUMMYFUNCTION("""COMPUTED_VALUE"""),"")</f>
        <v/>
      </c>
      <c r="D16266" s="5">
        <v>0.0</v>
      </c>
    </row>
    <row r="16267" ht="14.25" customHeight="1">
      <c r="A16267" s="5"/>
      <c r="B16267" s="5"/>
      <c r="C16267" s="5" t="str">
        <f>IFERROR(__xludf.DUMMYFUNCTION("""COMPUTED_VALUE"""),"")</f>
        <v/>
      </c>
      <c r="D16267" s="5">
        <v>0.0</v>
      </c>
    </row>
    <row r="16268" ht="14.25" customHeight="1">
      <c r="A16268" s="5"/>
      <c r="B16268" s="5"/>
      <c r="C16268" s="5" t="str">
        <f>IFERROR(__xludf.DUMMYFUNCTION("""COMPUTED_VALUE"""),"")</f>
        <v/>
      </c>
      <c r="D16268" s="5">
        <v>0.0</v>
      </c>
    </row>
    <row r="16269" ht="14.25" customHeight="1">
      <c r="A16269" s="5"/>
      <c r="B16269" s="5"/>
      <c r="C16269" s="5" t="str">
        <f>IFERROR(__xludf.DUMMYFUNCTION("""COMPUTED_VALUE"""),"")</f>
        <v/>
      </c>
      <c r="D16269" s="5">
        <v>0.0</v>
      </c>
    </row>
    <row r="16270" ht="14.25" customHeight="1">
      <c r="A16270" s="5"/>
      <c r="B16270" s="5"/>
      <c r="C16270" s="5" t="str">
        <f>IFERROR(__xludf.DUMMYFUNCTION("""COMPUTED_VALUE"""),"")</f>
        <v/>
      </c>
      <c r="D16270" s="5">
        <v>0.0</v>
      </c>
    </row>
    <row r="16271" ht="14.25" customHeight="1">
      <c r="A16271" s="5"/>
      <c r="B16271" s="5"/>
      <c r="C16271" s="5" t="str">
        <f>IFERROR(__xludf.DUMMYFUNCTION("""COMPUTED_VALUE"""),"")</f>
        <v/>
      </c>
      <c r="D16271" s="5">
        <v>0.0</v>
      </c>
    </row>
    <row r="16272" ht="14.25" customHeight="1">
      <c r="A16272" s="5"/>
      <c r="B16272" s="5"/>
      <c r="C16272" s="5" t="str">
        <f>IFERROR(__xludf.DUMMYFUNCTION("""COMPUTED_VALUE"""),"")</f>
        <v/>
      </c>
      <c r="D16272" s="5">
        <v>0.0</v>
      </c>
    </row>
    <row r="16273" ht="14.25" customHeight="1">
      <c r="A16273" s="5"/>
      <c r="B16273" s="5"/>
      <c r="C16273" s="5" t="str">
        <f>IFERROR(__xludf.DUMMYFUNCTION("""COMPUTED_VALUE"""),"")</f>
        <v/>
      </c>
      <c r="D16273" s="5">
        <v>0.0</v>
      </c>
    </row>
    <row r="16274" ht="14.25" customHeight="1">
      <c r="A16274" s="5"/>
      <c r="B16274" s="5"/>
      <c r="C16274" s="5" t="str">
        <f>IFERROR(__xludf.DUMMYFUNCTION("""COMPUTED_VALUE"""),"")</f>
        <v/>
      </c>
      <c r="D16274" s="5">
        <v>0.0</v>
      </c>
    </row>
    <row r="16275" ht="14.25" customHeight="1">
      <c r="A16275" s="5"/>
      <c r="B16275" s="5"/>
      <c r="C16275" s="5" t="str">
        <f>IFERROR(__xludf.DUMMYFUNCTION("""COMPUTED_VALUE"""),"")</f>
        <v/>
      </c>
      <c r="D16275" s="5">
        <v>0.0</v>
      </c>
    </row>
    <row r="16276" ht="14.25" customHeight="1">
      <c r="A16276" s="5"/>
      <c r="B16276" s="5"/>
      <c r="C16276" s="5" t="str">
        <f>IFERROR(__xludf.DUMMYFUNCTION("""COMPUTED_VALUE"""),"")</f>
        <v/>
      </c>
      <c r="D16276" s="5">
        <v>0.0</v>
      </c>
    </row>
    <row r="16277" ht="14.25" customHeight="1">
      <c r="A16277" s="5"/>
      <c r="B16277" s="5"/>
      <c r="C16277" s="5" t="str">
        <f>IFERROR(__xludf.DUMMYFUNCTION("""COMPUTED_VALUE"""),"")</f>
        <v/>
      </c>
      <c r="D16277" s="5">
        <v>0.0</v>
      </c>
    </row>
    <row r="16278" ht="14.25" customHeight="1">
      <c r="A16278" s="5"/>
      <c r="B16278" s="5"/>
      <c r="C16278" s="5" t="str">
        <f>IFERROR(__xludf.DUMMYFUNCTION("""COMPUTED_VALUE"""),"")</f>
        <v/>
      </c>
      <c r="D16278" s="5">
        <v>0.0</v>
      </c>
    </row>
    <row r="16279" ht="14.25" customHeight="1">
      <c r="A16279" s="5"/>
      <c r="B16279" s="5"/>
      <c r="C16279" s="5" t="str">
        <f>IFERROR(__xludf.DUMMYFUNCTION("""COMPUTED_VALUE"""),"")</f>
        <v/>
      </c>
      <c r="D16279" s="5">
        <v>0.0</v>
      </c>
    </row>
    <row r="16280" ht="14.25" customHeight="1">
      <c r="A16280" s="5"/>
      <c r="B16280" s="5"/>
      <c r="C16280" s="5" t="str">
        <f>IFERROR(__xludf.DUMMYFUNCTION("""COMPUTED_VALUE"""),"")</f>
        <v/>
      </c>
      <c r="D16280" s="5">
        <v>0.0</v>
      </c>
    </row>
    <row r="16281" ht="14.25" customHeight="1">
      <c r="A16281" s="5"/>
      <c r="B16281" s="5"/>
      <c r="C16281" s="5" t="str">
        <f>IFERROR(__xludf.DUMMYFUNCTION("""COMPUTED_VALUE"""),"")</f>
        <v/>
      </c>
      <c r="D16281" s="5">
        <v>0.0</v>
      </c>
    </row>
    <row r="16282" ht="14.25" customHeight="1">
      <c r="A16282" s="5"/>
      <c r="B16282" s="5"/>
      <c r="C16282" s="5" t="str">
        <f>IFERROR(__xludf.DUMMYFUNCTION("""COMPUTED_VALUE"""),"")</f>
        <v/>
      </c>
      <c r="D16282" s="5">
        <v>0.0</v>
      </c>
    </row>
    <row r="16283" ht="14.25" customHeight="1">
      <c r="A16283" s="5"/>
      <c r="B16283" s="5"/>
      <c r="C16283" s="5" t="str">
        <f>IFERROR(__xludf.DUMMYFUNCTION("""COMPUTED_VALUE"""),"")</f>
        <v/>
      </c>
      <c r="D16283" s="5">
        <v>0.0</v>
      </c>
    </row>
    <row r="16284" ht="14.25" customHeight="1">
      <c r="A16284" s="5"/>
      <c r="B16284" s="5"/>
      <c r="C16284" s="5" t="str">
        <f>IFERROR(__xludf.DUMMYFUNCTION("""COMPUTED_VALUE"""),"")</f>
        <v/>
      </c>
      <c r="D16284" s="5">
        <v>0.0</v>
      </c>
    </row>
    <row r="16285" ht="14.25" customHeight="1">
      <c r="A16285" s="5"/>
      <c r="B16285" s="5"/>
      <c r="C16285" s="5" t="str">
        <f>IFERROR(__xludf.DUMMYFUNCTION("""COMPUTED_VALUE"""),"")</f>
        <v/>
      </c>
      <c r="D16285" s="5">
        <v>0.0</v>
      </c>
    </row>
    <row r="16286" ht="14.25" customHeight="1">
      <c r="A16286" s="5"/>
      <c r="B16286" s="5"/>
      <c r="C16286" s="5" t="str">
        <f>IFERROR(__xludf.DUMMYFUNCTION("""COMPUTED_VALUE"""),"")</f>
        <v/>
      </c>
      <c r="D16286" s="5">
        <v>0.0</v>
      </c>
    </row>
    <row r="16287" ht="14.25" customHeight="1">
      <c r="A16287" s="5"/>
      <c r="B16287" s="5"/>
      <c r="C16287" s="5" t="str">
        <f>IFERROR(__xludf.DUMMYFUNCTION("""COMPUTED_VALUE"""),"")</f>
        <v/>
      </c>
      <c r="D16287" s="5">
        <v>0.0</v>
      </c>
    </row>
    <row r="16288" ht="14.25" customHeight="1">
      <c r="A16288" s="5"/>
      <c r="B16288" s="5"/>
      <c r="C16288" s="5" t="str">
        <f>IFERROR(__xludf.DUMMYFUNCTION("""COMPUTED_VALUE"""),"")</f>
        <v/>
      </c>
      <c r="D16288" s="5">
        <v>0.0</v>
      </c>
    </row>
    <row r="16289" ht="14.25" customHeight="1">
      <c r="A16289" s="5"/>
      <c r="B16289" s="5"/>
      <c r="C16289" s="5" t="str">
        <f>IFERROR(__xludf.DUMMYFUNCTION("""COMPUTED_VALUE"""),"")</f>
        <v/>
      </c>
      <c r="D16289" s="5">
        <v>0.0</v>
      </c>
    </row>
    <row r="16290" ht="14.25" customHeight="1">
      <c r="A16290" s="5"/>
      <c r="B16290" s="5"/>
      <c r="C16290" s="5" t="str">
        <f>IFERROR(__xludf.DUMMYFUNCTION("""COMPUTED_VALUE"""),"")</f>
        <v/>
      </c>
      <c r="D16290" s="5">
        <v>0.0</v>
      </c>
    </row>
    <row r="16291" ht="14.25" customHeight="1">
      <c r="A16291" s="5"/>
      <c r="B16291" s="5"/>
      <c r="C16291" s="5" t="str">
        <f>IFERROR(__xludf.DUMMYFUNCTION("""COMPUTED_VALUE"""),"")</f>
        <v/>
      </c>
      <c r="D16291" s="5">
        <v>0.0</v>
      </c>
    </row>
    <row r="16292" ht="14.25" customHeight="1">
      <c r="A16292" s="5"/>
      <c r="B16292" s="5"/>
      <c r="C16292" s="5" t="str">
        <f>IFERROR(__xludf.DUMMYFUNCTION("""COMPUTED_VALUE"""),"")</f>
        <v/>
      </c>
      <c r="D16292" s="5">
        <v>0.0</v>
      </c>
    </row>
    <row r="16293" ht="14.25" customHeight="1">
      <c r="A16293" s="5"/>
      <c r="B16293" s="5"/>
      <c r="C16293" s="5" t="str">
        <f>IFERROR(__xludf.DUMMYFUNCTION("""COMPUTED_VALUE"""),"")</f>
        <v/>
      </c>
      <c r="D16293" s="5">
        <v>0.0</v>
      </c>
    </row>
    <row r="16294" ht="14.25" customHeight="1">
      <c r="A16294" s="5"/>
      <c r="B16294" s="5"/>
      <c r="C16294" s="5" t="str">
        <f>IFERROR(__xludf.DUMMYFUNCTION("""COMPUTED_VALUE"""),"")</f>
        <v/>
      </c>
      <c r="D16294" s="5">
        <v>0.0</v>
      </c>
    </row>
    <row r="16295" ht="14.25" customHeight="1">
      <c r="A16295" s="5"/>
      <c r="B16295" s="5"/>
      <c r="C16295" s="5" t="str">
        <f>IFERROR(__xludf.DUMMYFUNCTION("""COMPUTED_VALUE"""),"")</f>
        <v/>
      </c>
      <c r="D16295" s="5">
        <v>0.0</v>
      </c>
    </row>
    <row r="16296" ht="14.25" customHeight="1">
      <c r="A16296" s="5"/>
      <c r="B16296" s="5"/>
      <c r="C16296" s="5" t="str">
        <f>IFERROR(__xludf.DUMMYFUNCTION("""COMPUTED_VALUE"""),"")</f>
        <v/>
      </c>
      <c r="D16296" s="5">
        <v>0.0</v>
      </c>
    </row>
    <row r="16297" ht="14.25" customHeight="1">
      <c r="A16297" s="5"/>
      <c r="B16297" s="5"/>
      <c r="C16297" s="5" t="str">
        <f>IFERROR(__xludf.DUMMYFUNCTION("""COMPUTED_VALUE"""),"")</f>
        <v/>
      </c>
      <c r="D16297" s="5">
        <v>0.0</v>
      </c>
    </row>
    <row r="16298" ht="14.25" customHeight="1">
      <c r="A16298" s="5"/>
      <c r="B16298" s="5"/>
      <c r="C16298" s="5" t="str">
        <f>IFERROR(__xludf.DUMMYFUNCTION("""COMPUTED_VALUE"""),"")</f>
        <v/>
      </c>
      <c r="D16298" s="5">
        <v>0.0</v>
      </c>
    </row>
    <row r="16299" ht="14.25" customHeight="1">
      <c r="A16299" s="5"/>
      <c r="B16299" s="5"/>
      <c r="C16299" s="5" t="str">
        <f>IFERROR(__xludf.DUMMYFUNCTION("""COMPUTED_VALUE"""),"")</f>
        <v/>
      </c>
      <c r="D16299" s="5">
        <v>0.0</v>
      </c>
    </row>
    <row r="16300" ht="14.25" customHeight="1">
      <c r="A16300" s="5"/>
      <c r="B16300" s="5"/>
      <c r="C16300" s="5" t="str">
        <f>IFERROR(__xludf.DUMMYFUNCTION("""COMPUTED_VALUE"""),"")</f>
        <v/>
      </c>
      <c r="D16300" s="5">
        <v>0.0</v>
      </c>
    </row>
    <row r="16301" ht="14.25" customHeight="1">
      <c r="A16301" s="5"/>
      <c r="B16301" s="5"/>
      <c r="C16301" s="5" t="str">
        <f>IFERROR(__xludf.DUMMYFUNCTION("""COMPUTED_VALUE"""),"")</f>
        <v/>
      </c>
      <c r="D16301" s="5">
        <v>0.0</v>
      </c>
    </row>
    <row r="16302" ht="14.25" customHeight="1">
      <c r="A16302" s="5"/>
      <c r="B16302" s="5"/>
      <c r="C16302" s="5" t="str">
        <f>IFERROR(__xludf.DUMMYFUNCTION("""COMPUTED_VALUE"""),"")</f>
        <v/>
      </c>
      <c r="D16302" s="5">
        <v>0.0</v>
      </c>
    </row>
    <row r="16303" ht="14.25" customHeight="1">
      <c r="A16303" s="5"/>
      <c r="B16303" s="5"/>
      <c r="C16303" s="5" t="str">
        <f>IFERROR(__xludf.DUMMYFUNCTION("""COMPUTED_VALUE"""),"")</f>
        <v/>
      </c>
      <c r="D16303" s="5">
        <v>0.0</v>
      </c>
    </row>
    <row r="16304" ht="14.25" customHeight="1">
      <c r="A16304" s="5"/>
      <c r="B16304" s="5"/>
      <c r="C16304" s="5" t="str">
        <f>IFERROR(__xludf.DUMMYFUNCTION("""COMPUTED_VALUE"""),"")</f>
        <v/>
      </c>
      <c r="D16304" s="5">
        <v>0.0</v>
      </c>
    </row>
    <row r="16305" ht="14.25" customHeight="1">
      <c r="A16305" s="5"/>
      <c r="B16305" s="5"/>
      <c r="C16305" s="5" t="str">
        <f>IFERROR(__xludf.DUMMYFUNCTION("""COMPUTED_VALUE"""),"")</f>
        <v/>
      </c>
      <c r="D16305" s="5">
        <v>0.0</v>
      </c>
    </row>
    <row r="16306" ht="14.25" customHeight="1">
      <c r="A16306" s="5"/>
      <c r="B16306" s="5"/>
      <c r="C16306" s="5" t="str">
        <f>IFERROR(__xludf.DUMMYFUNCTION("""COMPUTED_VALUE"""),"")</f>
        <v/>
      </c>
      <c r="D16306" s="5">
        <v>0.0</v>
      </c>
    </row>
    <row r="16307" ht="14.25" customHeight="1">
      <c r="A16307" s="5"/>
      <c r="B16307" s="5"/>
      <c r="C16307" s="5" t="str">
        <f>IFERROR(__xludf.DUMMYFUNCTION("""COMPUTED_VALUE"""),"")</f>
        <v/>
      </c>
      <c r="D16307" s="5">
        <v>0.0</v>
      </c>
    </row>
    <row r="16308" ht="14.25" customHeight="1">
      <c r="A16308" s="5"/>
      <c r="B16308" s="5"/>
      <c r="C16308" s="5" t="str">
        <f>IFERROR(__xludf.DUMMYFUNCTION("""COMPUTED_VALUE"""),"")</f>
        <v/>
      </c>
      <c r="D16308" s="5">
        <v>0.0</v>
      </c>
    </row>
    <row r="16309" ht="14.25" customHeight="1">
      <c r="A16309" s="5"/>
      <c r="B16309" s="5"/>
      <c r="C16309" s="5" t="str">
        <f>IFERROR(__xludf.DUMMYFUNCTION("""COMPUTED_VALUE"""),"")</f>
        <v/>
      </c>
      <c r="D16309" s="5">
        <v>0.0</v>
      </c>
    </row>
    <row r="16310" ht="14.25" customHeight="1">
      <c r="A16310" s="5"/>
      <c r="B16310" s="5"/>
      <c r="C16310" s="5" t="str">
        <f>IFERROR(__xludf.DUMMYFUNCTION("""COMPUTED_VALUE"""),"")</f>
        <v/>
      </c>
      <c r="D16310" s="5">
        <v>0.0</v>
      </c>
    </row>
    <row r="16311" ht="14.25" customHeight="1">
      <c r="A16311" s="5"/>
      <c r="B16311" s="5"/>
      <c r="C16311" s="5" t="str">
        <f>IFERROR(__xludf.DUMMYFUNCTION("""COMPUTED_VALUE"""),"")</f>
        <v/>
      </c>
      <c r="D16311" s="5">
        <v>0.0</v>
      </c>
    </row>
    <row r="16312" ht="14.25" customHeight="1">
      <c r="A16312" s="5"/>
      <c r="B16312" s="5"/>
      <c r="C16312" s="5" t="str">
        <f>IFERROR(__xludf.DUMMYFUNCTION("""COMPUTED_VALUE"""),"")</f>
        <v/>
      </c>
      <c r="D16312" s="5">
        <v>0.0</v>
      </c>
    </row>
    <row r="16313" ht="14.25" customHeight="1">
      <c r="A16313" s="5"/>
      <c r="B16313" s="5"/>
      <c r="C16313" s="5" t="str">
        <f>IFERROR(__xludf.DUMMYFUNCTION("""COMPUTED_VALUE"""),"")</f>
        <v/>
      </c>
      <c r="D16313" s="5">
        <v>0.0</v>
      </c>
    </row>
    <row r="16314" ht="14.25" customHeight="1">
      <c r="A16314" s="5"/>
      <c r="B16314" s="5"/>
      <c r="C16314" s="5" t="str">
        <f>IFERROR(__xludf.DUMMYFUNCTION("""COMPUTED_VALUE"""),"")</f>
        <v/>
      </c>
      <c r="D16314" s="5">
        <v>0.0</v>
      </c>
    </row>
    <row r="16315" ht="14.25" customHeight="1">
      <c r="A16315" s="5"/>
      <c r="B16315" s="5"/>
      <c r="C16315" s="5" t="str">
        <f>IFERROR(__xludf.DUMMYFUNCTION("""COMPUTED_VALUE"""),"")</f>
        <v/>
      </c>
      <c r="D16315" s="5">
        <v>0.0</v>
      </c>
    </row>
    <row r="16316" ht="14.25" customHeight="1">
      <c r="A16316" s="5"/>
      <c r="B16316" s="5"/>
      <c r="C16316" s="5" t="str">
        <f>IFERROR(__xludf.DUMMYFUNCTION("""COMPUTED_VALUE"""),"")</f>
        <v/>
      </c>
      <c r="D16316" s="5">
        <v>0.0</v>
      </c>
    </row>
    <row r="16317" ht="14.25" customHeight="1">
      <c r="A16317" s="5"/>
      <c r="B16317" s="5"/>
      <c r="C16317" s="5" t="str">
        <f>IFERROR(__xludf.DUMMYFUNCTION("""COMPUTED_VALUE"""),"")</f>
        <v/>
      </c>
      <c r="D16317" s="5">
        <v>0.0</v>
      </c>
    </row>
    <row r="16318" ht="14.25" customHeight="1">
      <c r="A16318" s="5"/>
      <c r="B16318" s="5"/>
      <c r="C16318" s="5" t="str">
        <f>IFERROR(__xludf.DUMMYFUNCTION("""COMPUTED_VALUE"""),"")</f>
        <v/>
      </c>
      <c r="D16318" s="5">
        <v>0.0</v>
      </c>
    </row>
    <row r="16319" ht="14.25" customHeight="1">
      <c r="A16319" s="5"/>
      <c r="B16319" s="5"/>
      <c r="C16319" s="5" t="str">
        <f>IFERROR(__xludf.DUMMYFUNCTION("""COMPUTED_VALUE"""),"")</f>
        <v/>
      </c>
      <c r="D16319" s="5">
        <v>0.0</v>
      </c>
    </row>
    <row r="16320" ht="14.25" customHeight="1">
      <c r="A16320" s="5"/>
      <c r="B16320" s="5"/>
      <c r="C16320" s="5" t="str">
        <f>IFERROR(__xludf.DUMMYFUNCTION("""COMPUTED_VALUE"""),"")</f>
        <v/>
      </c>
      <c r="D16320" s="5">
        <v>0.0</v>
      </c>
    </row>
    <row r="16321" ht="14.25" customHeight="1">
      <c r="A16321" s="5"/>
      <c r="B16321" s="5"/>
      <c r="C16321" s="5" t="str">
        <f>IFERROR(__xludf.DUMMYFUNCTION("""COMPUTED_VALUE"""),"")</f>
        <v/>
      </c>
      <c r="D16321" s="5">
        <v>0.0</v>
      </c>
    </row>
    <row r="16322" ht="14.25" customHeight="1">
      <c r="A16322" s="5"/>
      <c r="B16322" s="5"/>
      <c r="C16322" s="5" t="str">
        <f>IFERROR(__xludf.DUMMYFUNCTION("""COMPUTED_VALUE"""),"")</f>
        <v/>
      </c>
      <c r="D16322" s="5">
        <v>0.0</v>
      </c>
    </row>
    <row r="16323" ht="14.25" customHeight="1">
      <c r="A16323" s="5"/>
      <c r="B16323" s="5"/>
      <c r="C16323" s="5" t="str">
        <f>IFERROR(__xludf.DUMMYFUNCTION("""COMPUTED_VALUE"""),"")</f>
        <v/>
      </c>
      <c r="D16323" s="5">
        <v>0.0</v>
      </c>
    </row>
    <row r="16324" ht="14.25" customHeight="1">
      <c r="A16324" s="5"/>
      <c r="B16324" s="5"/>
      <c r="C16324" s="5" t="str">
        <f>IFERROR(__xludf.DUMMYFUNCTION("""COMPUTED_VALUE"""),"")</f>
        <v/>
      </c>
      <c r="D16324" s="5">
        <v>0.0</v>
      </c>
    </row>
    <row r="16325" ht="14.25" customHeight="1">
      <c r="A16325" s="5"/>
      <c r="B16325" s="5"/>
      <c r="C16325" s="5" t="str">
        <f>IFERROR(__xludf.DUMMYFUNCTION("""COMPUTED_VALUE"""),"")</f>
        <v/>
      </c>
      <c r="D16325" s="5">
        <v>0.0</v>
      </c>
    </row>
    <row r="16326" ht="14.25" customHeight="1">
      <c r="A16326" s="5"/>
      <c r="B16326" s="5"/>
      <c r="C16326" s="5" t="str">
        <f>IFERROR(__xludf.DUMMYFUNCTION("""COMPUTED_VALUE"""),"")</f>
        <v/>
      </c>
      <c r="D16326" s="5">
        <v>0.0</v>
      </c>
    </row>
    <row r="16327" ht="14.25" customHeight="1">
      <c r="A16327" s="5"/>
      <c r="B16327" s="5"/>
      <c r="C16327" s="5" t="str">
        <f>IFERROR(__xludf.DUMMYFUNCTION("""COMPUTED_VALUE"""),"")</f>
        <v/>
      </c>
      <c r="D16327" s="5">
        <v>0.0</v>
      </c>
    </row>
    <row r="16328" ht="14.25" customHeight="1">
      <c r="A16328" s="5"/>
      <c r="B16328" s="5"/>
      <c r="C16328" s="5" t="str">
        <f>IFERROR(__xludf.DUMMYFUNCTION("""COMPUTED_VALUE"""),"")</f>
        <v/>
      </c>
      <c r="D16328" s="5">
        <v>0.0</v>
      </c>
    </row>
    <row r="16329" ht="14.25" customHeight="1">
      <c r="A16329" s="5"/>
      <c r="B16329" s="5"/>
      <c r="C16329" s="5" t="str">
        <f>IFERROR(__xludf.DUMMYFUNCTION("""COMPUTED_VALUE"""),"")</f>
        <v/>
      </c>
      <c r="D16329" s="5">
        <v>0.0</v>
      </c>
    </row>
    <row r="16330" ht="14.25" customHeight="1">
      <c r="A16330" s="5"/>
      <c r="B16330" s="5"/>
      <c r="C16330" s="5" t="str">
        <f>IFERROR(__xludf.DUMMYFUNCTION("""COMPUTED_VALUE"""),"")</f>
        <v/>
      </c>
      <c r="D16330" s="5">
        <v>0.0</v>
      </c>
    </row>
    <row r="16331" ht="14.25" customHeight="1">
      <c r="A16331" s="5"/>
      <c r="B16331" s="5"/>
      <c r="C16331" s="5" t="str">
        <f>IFERROR(__xludf.DUMMYFUNCTION("""COMPUTED_VALUE"""),"")</f>
        <v/>
      </c>
      <c r="D16331" s="5">
        <v>0.0</v>
      </c>
    </row>
    <row r="16332" ht="14.25" customHeight="1">
      <c r="A16332" s="5"/>
      <c r="B16332" s="5"/>
      <c r="C16332" s="5" t="str">
        <f>IFERROR(__xludf.DUMMYFUNCTION("""COMPUTED_VALUE"""),"")</f>
        <v/>
      </c>
      <c r="D16332" s="5">
        <v>0.0</v>
      </c>
    </row>
    <row r="16333" ht="14.25" customHeight="1">
      <c r="A16333" s="5"/>
      <c r="B16333" s="5"/>
      <c r="C16333" s="5" t="str">
        <f>IFERROR(__xludf.DUMMYFUNCTION("""COMPUTED_VALUE"""),"")</f>
        <v/>
      </c>
      <c r="D16333" s="5">
        <v>0.0</v>
      </c>
    </row>
    <row r="16334" ht="14.25" customHeight="1">
      <c r="A16334" s="5"/>
      <c r="B16334" s="5"/>
      <c r="C16334" s="5" t="str">
        <f>IFERROR(__xludf.DUMMYFUNCTION("""COMPUTED_VALUE"""),"")</f>
        <v/>
      </c>
      <c r="D16334" s="5">
        <v>0.0</v>
      </c>
    </row>
    <row r="16335" ht="14.25" customHeight="1">
      <c r="A16335" s="5"/>
      <c r="B16335" s="5"/>
      <c r="C16335" s="5" t="str">
        <f>IFERROR(__xludf.DUMMYFUNCTION("""COMPUTED_VALUE"""),"")</f>
        <v/>
      </c>
      <c r="D16335" s="5">
        <v>0.0</v>
      </c>
    </row>
    <row r="16336" ht="14.25" customHeight="1">
      <c r="A16336" s="5"/>
      <c r="B16336" s="5"/>
      <c r="C16336" s="5" t="str">
        <f>IFERROR(__xludf.DUMMYFUNCTION("""COMPUTED_VALUE"""),"")</f>
        <v/>
      </c>
      <c r="D16336" s="5">
        <v>0.0</v>
      </c>
    </row>
    <row r="16337" ht="14.25" customHeight="1">
      <c r="A16337" s="5"/>
      <c r="B16337" s="5"/>
      <c r="C16337" s="5" t="str">
        <f>IFERROR(__xludf.DUMMYFUNCTION("""COMPUTED_VALUE"""),"")</f>
        <v/>
      </c>
      <c r="D16337" s="5">
        <v>0.0</v>
      </c>
    </row>
    <row r="16338" ht="14.25" customHeight="1">
      <c r="A16338" s="5"/>
      <c r="B16338" s="5"/>
      <c r="C16338" s="5" t="str">
        <f>IFERROR(__xludf.DUMMYFUNCTION("""COMPUTED_VALUE"""),"")</f>
        <v/>
      </c>
      <c r="D16338" s="5">
        <v>0.0</v>
      </c>
    </row>
    <row r="16339" ht="14.25" customHeight="1">
      <c r="A16339" s="5"/>
      <c r="B16339" s="5"/>
      <c r="C16339" s="5" t="str">
        <f>IFERROR(__xludf.DUMMYFUNCTION("""COMPUTED_VALUE"""),"")</f>
        <v/>
      </c>
      <c r="D16339" s="5">
        <v>0.0</v>
      </c>
    </row>
    <row r="16340" ht="14.25" customHeight="1">
      <c r="A16340" s="5"/>
      <c r="B16340" s="5"/>
      <c r="C16340" s="5" t="str">
        <f>IFERROR(__xludf.DUMMYFUNCTION("""COMPUTED_VALUE"""),"")</f>
        <v/>
      </c>
      <c r="D16340" s="5">
        <v>0.0</v>
      </c>
    </row>
    <row r="16341" ht="14.25" customHeight="1">
      <c r="A16341" s="5"/>
      <c r="B16341" s="5"/>
      <c r="C16341" s="5" t="str">
        <f>IFERROR(__xludf.DUMMYFUNCTION("""COMPUTED_VALUE"""),"")</f>
        <v/>
      </c>
      <c r="D16341" s="5">
        <v>0.0</v>
      </c>
    </row>
    <row r="16342" ht="14.25" customHeight="1">
      <c r="A16342" s="5"/>
      <c r="B16342" s="5"/>
      <c r="C16342" s="5" t="str">
        <f>IFERROR(__xludf.DUMMYFUNCTION("""COMPUTED_VALUE"""),"")</f>
        <v/>
      </c>
      <c r="D16342" s="5">
        <v>0.0</v>
      </c>
    </row>
    <row r="16343" ht="14.25" customHeight="1">
      <c r="A16343" s="5"/>
      <c r="B16343" s="5"/>
      <c r="C16343" s="5" t="str">
        <f>IFERROR(__xludf.DUMMYFUNCTION("""COMPUTED_VALUE"""),"")</f>
        <v/>
      </c>
      <c r="D16343" s="5">
        <v>0.0</v>
      </c>
    </row>
    <row r="16344" ht="14.25" customHeight="1">
      <c r="A16344" s="5"/>
      <c r="B16344" s="5"/>
      <c r="C16344" s="5" t="str">
        <f>IFERROR(__xludf.DUMMYFUNCTION("""COMPUTED_VALUE"""),"")</f>
        <v/>
      </c>
      <c r="D16344" s="5">
        <v>0.0</v>
      </c>
    </row>
    <row r="16345" ht="14.25" customHeight="1">
      <c r="A16345" s="5"/>
      <c r="B16345" s="5"/>
      <c r="C16345" s="5" t="str">
        <f>IFERROR(__xludf.DUMMYFUNCTION("""COMPUTED_VALUE"""),"")</f>
        <v/>
      </c>
      <c r="D16345" s="5">
        <v>0.0</v>
      </c>
    </row>
    <row r="16346" ht="14.25" customHeight="1">
      <c r="A16346" s="5"/>
      <c r="B16346" s="5"/>
      <c r="C16346" s="5" t="str">
        <f>IFERROR(__xludf.DUMMYFUNCTION("""COMPUTED_VALUE"""),"")</f>
        <v/>
      </c>
      <c r="D16346" s="5">
        <v>0.0</v>
      </c>
    </row>
    <row r="16347" ht="14.25" customHeight="1">
      <c r="A16347" s="5"/>
      <c r="B16347" s="5"/>
      <c r="C16347" s="5" t="str">
        <f>IFERROR(__xludf.DUMMYFUNCTION("""COMPUTED_VALUE"""),"")</f>
        <v/>
      </c>
      <c r="D16347" s="5">
        <v>0.0</v>
      </c>
    </row>
    <row r="16348" ht="14.25" customHeight="1">
      <c r="A16348" s="5"/>
      <c r="B16348" s="5"/>
      <c r="C16348" s="5" t="str">
        <f>IFERROR(__xludf.DUMMYFUNCTION("""COMPUTED_VALUE"""),"")</f>
        <v/>
      </c>
      <c r="D16348" s="5">
        <v>0.0</v>
      </c>
    </row>
    <row r="16349" ht="14.25" customHeight="1">
      <c r="A16349" s="5"/>
      <c r="B16349" s="5"/>
      <c r="C16349" s="5" t="str">
        <f>IFERROR(__xludf.DUMMYFUNCTION("""COMPUTED_VALUE"""),"")</f>
        <v/>
      </c>
      <c r="D16349" s="5">
        <v>0.0</v>
      </c>
    </row>
    <row r="16350" ht="14.25" customHeight="1">
      <c r="A16350" s="5"/>
      <c r="B16350" s="5"/>
      <c r="C16350" s="5" t="str">
        <f>IFERROR(__xludf.DUMMYFUNCTION("""COMPUTED_VALUE"""),"")</f>
        <v/>
      </c>
      <c r="D16350" s="5">
        <v>0.0</v>
      </c>
    </row>
    <row r="16351" ht="14.25" customHeight="1">
      <c r="A16351" s="5"/>
      <c r="B16351" s="5"/>
      <c r="C16351" s="5" t="str">
        <f>IFERROR(__xludf.DUMMYFUNCTION("""COMPUTED_VALUE"""),"")</f>
        <v/>
      </c>
      <c r="D16351" s="5">
        <v>0.0</v>
      </c>
    </row>
    <row r="16352" ht="14.25" customHeight="1">
      <c r="A16352" s="5"/>
      <c r="B16352" s="5"/>
      <c r="C16352" s="5" t="str">
        <f>IFERROR(__xludf.DUMMYFUNCTION("""COMPUTED_VALUE"""),"")</f>
        <v/>
      </c>
      <c r="D16352" s="5">
        <v>0.0</v>
      </c>
    </row>
    <row r="16353" ht="14.25" customHeight="1">
      <c r="A16353" s="5"/>
      <c r="B16353" s="5"/>
      <c r="C16353" s="5" t="str">
        <f>IFERROR(__xludf.DUMMYFUNCTION("""COMPUTED_VALUE"""),"")</f>
        <v/>
      </c>
      <c r="D16353" s="5">
        <v>0.0</v>
      </c>
    </row>
    <row r="16354" ht="14.25" customHeight="1">
      <c r="A16354" s="5"/>
      <c r="B16354" s="5"/>
      <c r="C16354" s="5" t="str">
        <f>IFERROR(__xludf.DUMMYFUNCTION("""COMPUTED_VALUE"""),"")</f>
        <v/>
      </c>
      <c r="D16354" s="5">
        <v>0.0</v>
      </c>
    </row>
    <row r="16355" ht="14.25" customHeight="1">
      <c r="A16355" s="5"/>
      <c r="B16355" s="5"/>
      <c r="C16355" s="5" t="str">
        <f>IFERROR(__xludf.DUMMYFUNCTION("""COMPUTED_VALUE"""),"")</f>
        <v/>
      </c>
      <c r="D16355" s="5">
        <v>0.0</v>
      </c>
    </row>
    <row r="16356" ht="14.25" customHeight="1">
      <c r="A16356" s="5"/>
      <c r="B16356" s="5"/>
      <c r="C16356" s="5" t="str">
        <f>IFERROR(__xludf.DUMMYFUNCTION("""COMPUTED_VALUE"""),"")</f>
        <v/>
      </c>
      <c r="D16356" s="5">
        <v>0.0</v>
      </c>
    </row>
    <row r="16357" ht="14.25" customHeight="1">
      <c r="A16357" s="5"/>
      <c r="B16357" s="5"/>
      <c r="C16357" s="5" t="str">
        <f>IFERROR(__xludf.DUMMYFUNCTION("""COMPUTED_VALUE"""),"")</f>
        <v/>
      </c>
      <c r="D16357" s="5">
        <v>0.0</v>
      </c>
    </row>
    <row r="16358" ht="14.25" customHeight="1">
      <c r="A16358" s="5"/>
      <c r="B16358" s="5"/>
      <c r="C16358" s="5" t="str">
        <f>IFERROR(__xludf.DUMMYFUNCTION("""COMPUTED_VALUE"""),"")</f>
        <v/>
      </c>
      <c r="D16358" s="5">
        <v>0.0</v>
      </c>
    </row>
    <row r="16359" ht="14.25" customHeight="1">
      <c r="A16359" s="5"/>
      <c r="B16359" s="5"/>
      <c r="C16359" s="5" t="str">
        <f>IFERROR(__xludf.DUMMYFUNCTION("""COMPUTED_VALUE"""),"")</f>
        <v/>
      </c>
      <c r="D16359" s="5">
        <v>0.0</v>
      </c>
    </row>
    <row r="16360" ht="14.25" customHeight="1">
      <c r="A16360" s="5"/>
      <c r="B16360" s="5"/>
      <c r="C16360" s="5" t="str">
        <f>IFERROR(__xludf.DUMMYFUNCTION("""COMPUTED_VALUE"""),"")</f>
        <v/>
      </c>
      <c r="D16360" s="5">
        <v>0.0</v>
      </c>
    </row>
    <row r="16361" ht="14.25" customHeight="1">
      <c r="A16361" s="5"/>
      <c r="B16361" s="5"/>
      <c r="C16361" s="5" t="str">
        <f>IFERROR(__xludf.DUMMYFUNCTION("""COMPUTED_VALUE"""),"")</f>
        <v/>
      </c>
      <c r="D16361" s="5">
        <v>0.0</v>
      </c>
    </row>
    <row r="16362" ht="14.25" customHeight="1">
      <c r="A16362" s="5"/>
      <c r="B16362" s="5"/>
      <c r="C16362" s="5" t="str">
        <f>IFERROR(__xludf.DUMMYFUNCTION("""COMPUTED_VALUE"""),"")</f>
        <v/>
      </c>
      <c r="D16362" s="5">
        <v>0.0</v>
      </c>
    </row>
    <row r="16363" ht="14.25" customHeight="1">
      <c r="A16363" s="5"/>
      <c r="B16363" s="5"/>
      <c r="C16363" s="5" t="str">
        <f>IFERROR(__xludf.DUMMYFUNCTION("""COMPUTED_VALUE"""),"")</f>
        <v/>
      </c>
      <c r="D16363" s="5">
        <v>0.0</v>
      </c>
    </row>
    <row r="16364" ht="14.25" customHeight="1">
      <c r="A16364" s="5"/>
      <c r="B16364" s="5"/>
      <c r="C16364" s="5" t="str">
        <f>IFERROR(__xludf.DUMMYFUNCTION("""COMPUTED_VALUE"""),"")</f>
        <v/>
      </c>
      <c r="D16364" s="5">
        <v>0.0</v>
      </c>
    </row>
    <row r="16365" ht="14.25" customHeight="1">
      <c r="A16365" s="5"/>
      <c r="B16365" s="5"/>
      <c r="C16365" s="5" t="str">
        <f>IFERROR(__xludf.DUMMYFUNCTION("""COMPUTED_VALUE"""),"")</f>
        <v/>
      </c>
      <c r="D16365" s="5">
        <v>0.0</v>
      </c>
    </row>
    <row r="16366" ht="14.25" customHeight="1">
      <c r="A16366" s="5"/>
      <c r="B16366" s="5"/>
      <c r="C16366" s="5" t="str">
        <f>IFERROR(__xludf.DUMMYFUNCTION("""COMPUTED_VALUE"""),"")</f>
        <v/>
      </c>
      <c r="D16366" s="5">
        <v>0.0</v>
      </c>
    </row>
    <row r="16367" ht="14.25" customHeight="1">
      <c r="A16367" s="5"/>
      <c r="B16367" s="5"/>
      <c r="C16367" s="5" t="str">
        <f>IFERROR(__xludf.DUMMYFUNCTION("""COMPUTED_VALUE"""),"")</f>
        <v/>
      </c>
      <c r="D16367" s="5">
        <v>0.0</v>
      </c>
    </row>
    <row r="16368" ht="14.25" customHeight="1">
      <c r="A16368" s="5"/>
      <c r="B16368" s="5"/>
      <c r="C16368" s="5" t="str">
        <f>IFERROR(__xludf.DUMMYFUNCTION("""COMPUTED_VALUE"""),"")</f>
        <v/>
      </c>
      <c r="D16368" s="5">
        <v>0.0</v>
      </c>
    </row>
    <row r="16369" ht="14.25" customHeight="1">
      <c r="A16369" s="5"/>
      <c r="B16369" s="5"/>
      <c r="C16369" s="5" t="str">
        <f>IFERROR(__xludf.DUMMYFUNCTION("""COMPUTED_VALUE"""),"")</f>
        <v/>
      </c>
      <c r="D16369" s="5">
        <v>0.0</v>
      </c>
    </row>
    <row r="16370" ht="14.25" customHeight="1">
      <c r="A16370" s="5"/>
      <c r="B16370" s="5"/>
      <c r="C16370" s="5" t="str">
        <f>IFERROR(__xludf.DUMMYFUNCTION("""COMPUTED_VALUE"""),"")</f>
        <v/>
      </c>
      <c r="D16370" s="5">
        <v>0.0</v>
      </c>
    </row>
    <row r="16371" ht="14.25" customHeight="1">
      <c r="A16371" s="5"/>
      <c r="B16371" s="5"/>
      <c r="C16371" s="5" t="str">
        <f>IFERROR(__xludf.DUMMYFUNCTION("""COMPUTED_VALUE"""),"")</f>
        <v/>
      </c>
      <c r="D16371" s="5">
        <v>0.0</v>
      </c>
    </row>
    <row r="16372" ht="14.25" customHeight="1">
      <c r="A16372" s="5"/>
      <c r="B16372" s="5"/>
      <c r="C16372" s="5" t="str">
        <f>IFERROR(__xludf.DUMMYFUNCTION("""COMPUTED_VALUE"""),"")</f>
        <v/>
      </c>
      <c r="D16372" s="5">
        <v>0.0</v>
      </c>
    </row>
    <row r="16373" ht="14.25" customHeight="1">
      <c r="A16373" s="5"/>
      <c r="B16373" s="5"/>
      <c r="C16373" s="5" t="str">
        <f>IFERROR(__xludf.DUMMYFUNCTION("""COMPUTED_VALUE"""),"")</f>
        <v/>
      </c>
      <c r="D16373" s="5">
        <v>0.0</v>
      </c>
    </row>
    <row r="16374" ht="14.25" customHeight="1">
      <c r="A16374" s="5"/>
      <c r="B16374" s="5"/>
      <c r="C16374" s="5" t="str">
        <f>IFERROR(__xludf.DUMMYFUNCTION("""COMPUTED_VALUE"""),"")</f>
        <v/>
      </c>
      <c r="D16374" s="5">
        <v>0.0</v>
      </c>
    </row>
    <row r="16375" ht="14.25" customHeight="1">
      <c r="A16375" s="5"/>
      <c r="B16375" s="5"/>
      <c r="C16375" s="5" t="str">
        <f>IFERROR(__xludf.DUMMYFUNCTION("""COMPUTED_VALUE"""),"")</f>
        <v/>
      </c>
      <c r="D16375" s="5">
        <v>0.0</v>
      </c>
    </row>
    <row r="16376" ht="14.25" customHeight="1">
      <c r="A16376" s="5"/>
      <c r="B16376" s="5"/>
      <c r="C16376" s="5" t="str">
        <f>IFERROR(__xludf.DUMMYFUNCTION("""COMPUTED_VALUE"""),"")</f>
        <v/>
      </c>
      <c r="D16376" s="5">
        <v>0.0</v>
      </c>
    </row>
    <row r="16377" ht="14.25" customHeight="1">
      <c r="A16377" s="5"/>
      <c r="B16377" s="5"/>
      <c r="C16377" s="5" t="str">
        <f>IFERROR(__xludf.DUMMYFUNCTION("""COMPUTED_VALUE"""),"")</f>
        <v/>
      </c>
      <c r="D16377" s="5">
        <v>0.0</v>
      </c>
    </row>
    <row r="16378" ht="14.25" customHeight="1">
      <c r="A16378" s="5"/>
      <c r="B16378" s="5"/>
      <c r="C16378" s="5" t="str">
        <f>IFERROR(__xludf.DUMMYFUNCTION("""COMPUTED_VALUE"""),"")</f>
        <v/>
      </c>
      <c r="D16378" s="5">
        <v>0.0</v>
      </c>
    </row>
    <row r="16379" ht="14.25" customHeight="1">
      <c r="A16379" s="5"/>
      <c r="B16379" s="5"/>
      <c r="C16379" s="5" t="str">
        <f>IFERROR(__xludf.DUMMYFUNCTION("""COMPUTED_VALUE"""),"")</f>
        <v/>
      </c>
      <c r="D16379" s="5">
        <v>0.0</v>
      </c>
    </row>
    <row r="16380" ht="14.25" customHeight="1">
      <c r="A16380" s="5"/>
      <c r="B16380" s="5"/>
      <c r="C16380" s="5" t="str">
        <f>IFERROR(__xludf.DUMMYFUNCTION("""COMPUTED_VALUE"""),"")</f>
        <v/>
      </c>
      <c r="D16380" s="5">
        <v>0.0</v>
      </c>
    </row>
    <row r="16381" ht="14.25" customHeight="1">
      <c r="A16381" s="5"/>
      <c r="B16381" s="5"/>
      <c r="C16381" s="5" t="str">
        <f>IFERROR(__xludf.DUMMYFUNCTION("""COMPUTED_VALUE"""),"")</f>
        <v/>
      </c>
      <c r="D16381" s="5">
        <v>0.0</v>
      </c>
    </row>
    <row r="16382" ht="14.25" customHeight="1">
      <c r="A16382" s="5"/>
      <c r="B16382" s="5"/>
      <c r="C16382" s="5" t="str">
        <f>IFERROR(__xludf.DUMMYFUNCTION("""COMPUTED_VALUE"""),"")</f>
        <v/>
      </c>
      <c r="D16382" s="5">
        <v>0.0</v>
      </c>
    </row>
    <row r="16383" ht="14.25" customHeight="1">
      <c r="A16383" s="5"/>
      <c r="B16383" s="5"/>
      <c r="C16383" s="5" t="str">
        <f>IFERROR(__xludf.DUMMYFUNCTION("""COMPUTED_VALUE"""),"")</f>
        <v/>
      </c>
      <c r="D16383" s="5">
        <v>0.0</v>
      </c>
    </row>
    <row r="16384" ht="14.25" customHeight="1">
      <c r="A16384" s="5"/>
      <c r="B16384" s="5"/>
      <c r="C16384" s="5" t="str">
        <f>IFERROR(__xludf.DUMMYFUNCTION("""COMPUTED_VALUE"""),"")</f>
        <v/>
      </c>
      <c r="D16384" s="5">
        <v>0.0</v>
      </c>
    </row>
    <row r="16385" ht="14.25" customHeight="1">
      <c r="A16385" s="5"/>
      <c r="B16385" s="5"/>
      <c r="C16385" s="5" t="str">
        <f>IFERROR(__xludf.DUMMYFUNCTION("""COMPUTED_VALUE"""),"")</f>
        <v/>
      </c>
      <c r="D16385" s="5">
        <v>0.0</v>
      </c>
    </row>
    <row r="16386" ht="14.25" customHeight="1">
      <c r="A16386" s="5"/>
      <c r="B16386" s="5"/>
      <c r="C16386" s="5" t="str">
        <f>IFERROR(__xludf.DUMMYFUNCTION("""COMPUTED_VALUE"""),"")</f>
        <v/>
      </c>
      <c r="D16386" s="5">
        <v>0.0</v>
      </c>
    </row>
    <row r="16387" ht="14.25" customHeight="1">
      <c r="A16387" s="5"/>
      <c r="B16387" s="5"/>
      <c r="C16387" s="5" t="str">
        <f>IFERROR(__xludf.DUMMYFUNCTION("""COMPUTED_VALUE"""),"")</f>
        <v/>
      </c>
      <c r="D16387" s="5">
        <v>0.0</v>
      </c>
    </row>
    <row r="16388" ht="14.25" customHeight="1">
      <c r="A16388" s="5"/>
      <c r="B16388" s="5"/>
      <c r="C16388" s="5" t="str">
        <f>IFERROR(__xludf.DUMMYFUNCTION("""COMPUTED_VALUE"""),"")</f>
        <v/>
      </c>
      <c r="D16388" s="5">
        <v>0.0</v>
      </c>
    </row>
    <row r="16389" ht="14.25" customHeight="1">
      <c r="A16389" s="5"/>
      <c r="B16389" s="5"/>
      <c r="C16389" s="5" t="str">
        <f>IFERROR(__xludf.DUMMYFUNCTION("""COMPUTED_VALUE"""),"")</f>
        <v/>
      </c>
      <c r="D16389" s="5">
        <v>0.0</v>
      </c>
    </row>
    <row r="16390" ht="14.25" customHeight="1">
      <c r="A16390" s="5"/>
      <c r="B16390" s="5"/>
      <c r="C16390" s="5" t="str">
        <f>IFERROR(__xludf.DUMMYFUNCTION("""COMPUTED_VALUE"""),"")</f>
        <v/>
      </c>
      <c r="D16390" s="5">
        <v>0.0</v>
      </c>
    </row>
    <row r="16391" ht="14.25" customHeight="1">
      <c r="A16391" s="5"/>
      <c r="B16391" s="5"/>
      <c r="C16391" s="5" t="str">
        <f>IFERROR(__xludf.DUMMYFUNCTION("""COMPUTED_VALUE"""),"")</f>
        <v/>
      </c>
      <c r="D16391" s="5">
        <v>0.0</v>
      </c>
    </row>
    <row r="16392" ht="14.25" customHeight="1">
      <c r="A16392" s="5"/>
      <c r="B16392" s="5"/>
      <c r="C16392" s="5" t="str">
        <f>IFERROR(__xludf.DUMMYFUNCTION("""COMPUTED_VALUE"""),"")</f>
        <v/>
      </c>
      <c r="D16392" s="5">
        <v>0.0</v>
      </c>
    </row>
    <row r="16393" ht="14.25" customHeight="1">
      <c r="A16393" s="5"/>
      <c r="B16393" s="5"/>
      <c r="C16393" s="5" t="str">
        <f>IFERROR(__xludf.DUMMYFUNCTION("""COMPUTED_VALUE"""),"")</f>
        <v/>
      </c>
      <c r="D16393" s="5">
        <v>0.0</v>
      </c>
    </row>
    <row r="16394" ht="14.25" customHeight="1">
      <c r="A16394" s="5"/>
      <c r="B16394" s="5"/>
      <c r="C16394" s="5" t="str">
        <f>IFERROR(__xludf.DUMMYFUNCTION("""COMPUTED_VALUE"""),"")</f>
        <v/>
      </c>
      <c r="D16394" s="5">
        <v>0.0</v>
      </c>
    </row>
    <row r="16395" ht="14.25" customHeight="1">
      <c r="A16395" s="5"/>
      <c r="B16395" s="5"/>
      <c r="C16395" s="5" t="str">
        <f>IFERROR(__xludf.DUMMYFUNCTION("""COMPUTED_VALUE"""),"")</f>
        <v/>
      </c>
      <c r="D16395" s="5">
        <v>0.0</v>
      </c>
    </row>
    <row r="16396" ht="14.25" customHeight="1">
      <c r="A16396" s="5"/>
      <c r="B16396" s="5"/>
      <c r="C16396" s="5" t="str">
        <f>IFERROR(__xludf.DUMMYFUNCTION("""COMPUTED_VALUE"""),"")</f>
        <v/>
      </c>
      <c r="D16396" s="5">
        <v>0.0</v>
      </c>
    </row>
    <row r="16397" ht="14.25" customHeight="1">
      <c r="A16397" s="5"/>
      <c r="B16397" s="5"/>
      <c r="C16397" s="5" t="str">
        <f>IFERROR(__xludf.DUMMYFUNCTION("""COMPUTED_VALUE"""),"")</f>
        <v/>
      </c>
      <c r="D16397" s="5">
        <v>0.0</v>
      </c>
    </row>
    <row r="16398" ht="14.25" customHeight="1">
      <c r="A16398" s="5"/>
      <c r="B16398" s="5"/>
      <c r="C16398" s="5" t="str">
        <f>IFERROR(__xludf.DUMMYFUNCTION("""COMPUTED_VALUE"""),"")</f>
        <v/>
      </c>
      <c r="D16398" s="5">
        <v>0.0</v>
      </c>
    </row>
    <row r="16399" ht="14.25" customHeight="1">
      <c r="A16399" s="5"/>
      <c r="B16399" s="5"/>
      <c r="C16399" s="5" t="str">
        <f>IFERROR(__xludf.DUMMYFUNCTION("""COMPUTED_VALUE"""),"")</f>
        <v/>
      </c>
      <c r="D16399" s="5">
        <v>0.0</v>
      </c>
    </row>
    <row r="16400" ht="14.25" customHeight="1">
      <c r="A16400" s="5"/>
      <c r="B16400" s="5"/>
      <c r="C16400" s="5" t="str">
        <f>IFERROR(__xludf.DUMMYFUNCTION("""COMPUTED_VALUE"""),"")</f>
        <v/>
      </c>
      <c r="D16400" s="5">
        <v>0.0</v>
      </c>
    </row>
    <row r="16401" ht="14.25" customHeight="1">
      <c r="A16401" s="5"/>
      <c r="B16401" s="5"/>
      <c r="C16401" s="5" t="str">
        <f>IFERROR(__xludf.DUMMYFUNCTION("""COMPUTED_VALUE"""),"")</f>
        <v/>
      </c>
      <c r="D16401" s="5">
        <v>0.0</v>
      </c>
    </row>
    <row r="16402" ht="14.25" customHeight="1">
      <c r="A16402" s="5"/>
      <c r="B16402" s="5"/>
      <c r="C16402" s="5" t="str">
        <f>IFERROR(__xludf.DUMMYFUNCTION("""COMPUTED_VALUE"""),"")</f>
        <v/>
      </c>
      <c r="D16402" s="5">
        <v>0.0</v>
      </c>
    </row>
    <row r="16403" ht="14.25" customHeight="1">
      <c r="A16403" s="5"/>
      <c r="B16403" s="5"/>
      <c r="C16403" s="5" t="str">
        <f>IFERROR(__xludf.DUMMYFUNCTION("""COMPUTED_VALUE"""),"")</f>
        <v/>
      </c>
      <c r="D16403" s="5">
        <v>0.0</v>
      </c>
    </row>
    <row r="16404" ht="14.25" customHeight="1">
      <c r="A16404" s="5"/>
      <c r="B16404" s="5"/>
      <c r="C16404" s="5" t="str">
        <f>IFERROR(__xludf.DUMMYFUNCTION("""COMPUTED_VALUE"""),"")</f>
        <v/>
      </c>
      <c r="D16404" s="5">
        <v>0.0</v>
      </c>
    </row>
    <row r="16405" ht="14.25" customHeight="1">
      <c r="A16405" s="5"/>
      <c r="B16405" s="5"/>
      <c r="C16405" s="5" t="str">
        <f>IFERROR(__xludf.DUMMYFUNCTION("""COMPUTED_VALUE"""),"")</f>
        <v/>
      </c>
      <c r="D16405" s="5">
        <v>0.0</v>
      </c>
    </row>
    <row r="16406" ht="14.25" customHeight="1">
      <c r="A16406" s="5"/>
      <c r="B16406" s="5"/>
      <c r="C16406" s="5" t="str">
        <f>IFERROR(__xludf.DUMMYFUNCTION("""COMPUTED_VALUE"""),"")</f>
        <v/>
      </c>
      <c r="D16406" s="5">
        <v>0.0</v>
      </c>
    </row>
    <row r="16407" ht="14.25" customHeight="1">
      <c r="A16407" s="5"/>
      <c r="B16407" s="5"/>
      <c r="C16407" s="5" t="str">
        <f>IFERROR(__xludf.DUMMYFUNCTION("""COMPUTED_VALUE"""),"")</f>
        <v/>
      </c>
      <c r="D16407" s="5">
        <v>0.0</v>
      </c>
    </row>
    <row r="16408" ht="14.25" customHeight="1">
      <c r="A16408" s="5"/>
      <c r="B16408" s="5"/>
      <c r="C16408" s="5" t="str">
        <f>IFERROR(__xludf.DUMMYFUNCTION("""COMPUTED_VALUE"""),"")</f>
        <v/>
      </c>
      <c r="D16408" s="5">
        <v>0.0</v>
      </c>
    </row>
    <row r="16409" ht="14.25" customHeight="1">
      <c r="A16409" s="5"/>
      <c r="B16409" s="5"/>
      <c r="C16409" s="5" t="str">
        <f>IFERROR(__xludf.DUMMYFUNCTION("""COMPUTED_VALUE"""),"")</f>
        <v/>
      </c>
      <c r="D16409" s="5">
        <v>0.0</v>
      </c>
    </row>
    <row r="16410" ht="14.25" customHeight="1">
      <c r="A16410" s="5"/>
      <c r="B16410" s="5"/>
      <c r="C16410" s="5" t="str">
        <f>IFERROR(__xludf.DUMMYFUNCTION("""COMPUTED_VALUE"""),"")</f>
        <v/>
      </c>
      <c r="D16410" s="5">
        <v>0.0</v>
      </c>
    </row>
    <row r="16411" ht="14.25" customHeight="1">
      <c r="A16411" s="5"/>
      <c r="B16411" s="5"/>
      <c r="C16411" s="5" t="str">
        <f>IFERROR(__xludf.DUMMYFUNCTION("""COMPUTED_VALUE"""),"")</f>
        <v/>
      </c>
      <c r="D16411" s="5">
        <v>0.0</v>
      </c>
    </row>
    <row r="16412" ht="14.25" customHeight="1">
      <c r="A16412" s="5"/>
      <c r="B16412" s="5"/>
      <c r="C16412" s="5" t="str">
        <f>IFERROR(__xludf.DUMMYFUNCTION("""COMPUTED_VALUE"""),"")</f>
        <v/>
      </c>
      <c r="D16412" s="5">
        <v>0.0</v>
      </c>
    </row>
    <row r="16413" ht="14.25" customHeight="1">
      <c r="A16413" s="5"/>
      <c r="B16413" s="5"/>
      <c r="C16413" s="5" t="str">
        <f>IFERROR(__xludf.DUMMYFUNCTION("""COMPUTED_VALUE"""),"")</f>
        <v/>
      </c>
      <c r="D16413" s="5">
        <v>0.0</v>
      </c>
    </row>
    <row r="16414" ht="14.25" customHeight="1">
      <c r="A16414" s="5"/>
      <c r="B16414" s="5"/>
      <c r="C16414" s="5" t="str">
        <f>IFERROR(__xludf.DUMMYFUNCTION("""COMPUTED_VALUE"""),"")</f>
        <v/>
      </c>
      <c r="D16414" s="5">
        <v>0.0</v>
      </c>
    </row>
    <row r="16415" ht="14.25" customHeight="1">
      <c r="A16415" s="5"/>
      <c r="B16415" s="5"/>
      <c r="C16415" s="5" t="str">
        <f>IFERROR(__xludf.DUMMYFUNCTION("""COMPUTED_VALUE"""),"")</f>
        <v/>
      </c>
      <c r="D16415" s="5">
        <v>0.0</v>
      </c>
    </row>
    <row r="16416" ht="14.25" customHeight="1">
      <c r="A16416" s="5"/>
      <c r="B16416" s="5"/>
      <c r="C16416" s="5" t="str">
        <f>IFERROR(__xludf.DUMMYFUNCTION("""COMPUTED_VALUE"""),"")</f>
        <v/>
      </c>
      <c r="D16416" s="5">
        <v>0.0</v>
      </c>
    </row>
    <row r="16417" ht="14.25" customHeight="1">
      <c r="A16417" s="5"/>
      <c r="B16417" s="5"/>
      <c r="C16417" s="5" t="str">
        <f>IFERROR(__xludf.DUMMYFUNCTION("""COMPUTED_VALUE"""),"")</f>
        <v/>
      </c>
      <c r="D16417" s="5">
        <v>0.0</v>
      </c>
    </row>
    <row r="16418" ht="14.25" customHeight="1">
      <c r="A16418" s="5"/>
      <c r="B16418" s="5"/>
      <c r="C16418" s="5" t="str">
        <f>IFERROR(__xludf.DUMMYFUNCTION("""COMPUTED_VALUE"""),"")</f>
        <v/>
      </c>
      <c r="D16418" s="5">
        <v>0.0</v>
      </c>
    </row>
    <row r="16419" ht="14.25" customHeight="1">
      <c r="A16419" s="5"/>
      <c r="B16419" s="5"/>
      <c r="C16419" s="5" t="str">
        <f>IFERROR(__xludf.DUMMYFUNCTION("""COMPUTED_VALUE"""),"")</f>
        <v/>
      </c>
      <c r="D16419" s="5">
        <v>0.0</v>
      </c>
    </row>
    <row r="16420" ht="14.25" customHeight="1">
      <c r="A16420" s="5"/>
      <c r="B16420" s="5"/>
      <c r="C16420" s="5" t="str">
        <f>IFERROR(__xludf.DUMMYFUNCTION("""COMPUTED_VALUE"""),"")</f>
        <v/>
      </c>
      <c r="D16420" s="5">
        <v>0.0</v>
      </c>
    </row>
    <row r="16421" ht="14.25" customHeight="1">
      <c r="A16421" s="5"/>
      <c r="B16421" s="5"/>
      <c r="C16421" s="5" t="str">
        <f>IFERROR(__xludf.DUMMYFUNCTION("""COMPUTED_VALUE"""),"")</f>
        <v/>
      </c>
      <c r="D16421" s="5">
        <v>0.0</v>
      </c>
    </row>
    <row r="16422" ht="14.25" customHeight="1">
      <c r="A16422" s="5"/>
      <c r="B16422" s="5"/>
      <c r="C16422" s="5" t="str">
        <f>IFERROR(__xludf.DUMMYFUNCTION("""COMPUTED_VALUE"""),"")</f>
        <v/>
      </c>
      <c r="D16422" s="5">
        <v>0.0</v>
      </c>
    </row>
    <row r="16423" ht="14.25" customHeight="1">
      <c r="A16423" s="5"/>
      <c r="B16423" s="5"/>
      <c r="C16423" s="5" t="str">
        <f>IFERROR(__xludf.DUMMYFUNCTION("""COMPUTED_VALUE"""),"")</f>
        <v/>
      </c>
      <c r="D16423" s="5">
        <v>0.0</v>
      </c>
    </row>
    <row r="16424" ht="14.25" customHeight="1">
      <c r="A16424" s="5"/>
      <c r="B16424" s="5"/>
      <c r="C16424" s="5" t="str">
        <f>IFERROR(__xludf.DUMMYFUNCTION("""COMPUTED_VALUE"""),"")</f>
        <v/>
      </c>
      <c r="D16424" s="5">
        <v>0.0</v>
      </c>
    </row>
    <row r="16425" ht="14.25" customHeight="1">
      <c r="A16425" s="5"/>
      <c r="B16425" s="5"/>
      <c r="C16425" s="5" t="str">
        <f>IFERROR(__xludf.DUMMYFUNCTION("""COMPUTED_VALUE"""),"")</f>
        <v/>
      </c>
      <c r="D16425" s="5">
        <v>0.0</v>
      </c>
    </row>
    <row r="16426" ht="14.25" customHeight="1">
      <c r="A16426" s="5"/>
      <c r="B16426" s="5"/>
      <c r="C16426" s="5" t="str">
        <f>IFERROR(__xludf.DUMMYFUNCTION("""COMPUTED_VALUE"""),"")</f>
        <v/>
      </c>
      <c r="D16426" s="5">
        <v>0.0</v>
      </c>
    </row>
    <row r="16427" ht="14.25" customHeight="1">
      <c r="A16427" s="5"/>
      <c r="B16427" s="5"/>
      <c r="C16427" s="5" t="str">
        <f>IFERROR(__xludf.DUMMYFUNCTION("""COMPUTED_VALUE"""),"")</f>
        <v/>
      </c>
      <c r="D16427" s="5">
        <v>0.0</v>
      </c>
    </row>
    <row r="16428" ht="14.25" customHeight="1">
      <c r="A16428" s="5"/>
      <c r="B16428" s="5"/>
      <c r="C16428" s="5" t="str">
        <f>IFERROR(__xludf.DUMMYFUNCTION("""COMPUTED_VALUE"""),"")</f>
        <v/>
      </c>
      <c r="D16428" s="5">
        <v>0.0</v>
      </c>
    </row>
    <row r="16429" ht="14.25" customHeight="1">
      <c r="A16429" s="5"/>
      <c r="B16429" s="5"/>
      <c r="C16429" s="5" t="str">
        <f>IFERROR(__xludf.DUMMYFUNCTION("""COMPUTED_VALUE"""),"")</f>
        <v/>
      </c>
      <c r="D16429" s="5">
        <v>0.0</v>
      </c>
    </row>
    <row r="16430" ht="14.25" customHeight="1">
      <c r="A16430" s="5"/>
      <c r="B16430" s="5"/>
      <c r="C16430" s="5" t="str">
        <f>IFERROR(__xludf.DUMMYFUNCTION("""COMPUTED_VALUE"""),"")</f>
        <v/>
      </c>
      <c r="D16430" s="5">
        <v>0.0</v>
      </c>
    </row>
    <row r="16431" ht="14.25" customHeight="1">
      <c r="A16431" s="5"/>
      <c r="B16431" s="5"/>
      <c r="C16431" s="5" t="str">
        <f>IFERROR(__xludf.DUMMYFUNCTION("""COMPUTED_VALUE"""),"")</f>
        <v/>
      </c>
      <c r="D16431" s="5">
        <v>0.0</v>
      </c>
    </row>
    <row r="16432" ht="14.25" customHeight="1">
      <c r="A16432" s="5"/>
      <c r="B16432" s="5"/>
      <c r="C16432" s="5" t="str">
        <f>IFERROR(__xludf.DUMMYFUNCTION("""COMPUTED_VALUE"""),"")</f>
        <v/>
      </c>
      <c r="D16432" s="5">
        <v>0.0</v>
      </c>
    </row>
    <row r="16433" ht="14.25" customHeight="1">
      <c r="A16433" s="5"/>
      <c r="B16433" s="5"/>
      <c r="C16433" s="5" t="str">
        <f>IFERROR(__xludf.DUMMYFUNCTION("""COMPUTED_VALUE"""),"")</f>
        <v/>
      </c>
      <c r="D16433" s="5">
        <v>0.0</v>
      </c>
    </row>
    <row r="16434" ht="14.25" customHeight="1">
      <c r="A16434" s="5"/>
      <c r="B16434" s="5"/>
      <c r="C16434" s="5" t="str">
        <f>IFERROR(__xludf.DUMMYFUNCTION("""COMPUTED_VALUE"""),"")</f>
        <v/>
      </c>
      <c r="D16434" s="5">
        <v>0.0</v>
      </c>
    </row>
    <row r="16435" ht="14.25" customHeight="1">
      <c r="A16435" s="5"/>
      <c r="B16435" s="5"/>
      <c r="C16435" s="5" t="str">
        <f>IFERROR(__xludf.DUMMYFUNCTION("""COMPUTED_VALUE"""),"")</f>
        <v/>
      </c>
      <c r="D16435" s="5">
        <v>0.0</v>
      </c>
    </row>
    <row r="16436" ht="14.25" customHeight="1">
      <c r="A16436" s="5"/>
      <c r="B16436" s="5"/>
      <c r="C16436" s="5" t="str">
        <f>IFERROR(__xludf.DUMMYFUNCTION("""COMPUTED_VALUE"""),"")</f>
        <v/>
      </c>
      <c r="D16436" s="5">
        <v>0.0</v>
      </c>
    </row>
    <row r="16437" ht="14.25" customHeight="1">
      <c r="A16437" s="5"/>
      <c r="B16437" s="5"/>
      <c r="C16437" s="5" t="str">
        <f>IFERROR(__xludf.DUMMYFUNCTION("""COMPUTED_VALUE"""),"")</f>
        <v/>
      </c>
      <c r="D16437" s="5">
        <v>0.0</v>
      </c>
    </row>
    <row r="16438" ht="14.25" customHeight="1">
      <c r="A16438" s="5"/>
      <c r="B16438" s="5"/>
      <c r="C16438" s="5" t="str">
        <f>IFERROR(__xludf.DUMMYFUNCTION("""COMPUTED_VALUE"""),"")</f>
        <v/>
      </c>
      <c r="D16438" s="5">
        <v>0.0</v>
      </c>
    </row>
    <row r="16439" ht="14.25" customHeight="1">
      <c r="A16439" s="5"/>
      <c r="B16439" s="5"/>
      <c r="C16439" s="5" t="str">
        <f>IFERROR(__xludf.DUMMYFUNCTION("""COMPUTED_VALUE"""),"")</f>
        <v/>
      </c>
      <c r="D16439" s="5">
        <v>0.0</v>
      </c>
    </row>
    <row r="16440" ht="14.25" customHeight="1">
      <c r="A16440" s="5"/>
      <c r="B16440" s="5"/>
      <c r="C16440" s="5" t="str">
        <f>IFERROR(__xludf.DUMMYFUNCTION("""COMPUTED_VALUE"""),"")</f>
        <v/>
      </c>
      <c r="D16440" s="5">
        <v>0.0</v>
      </c>
    </row>
    <row r="16441" ht="14.25" customHeight="1">
      <c r="A16441" s="5"/>
      <c r="B16441" s="5"/>
      <c r="C16441" s="5" t="str">
        <f>IFERROR(__xludf.DUMMYFUNCTION("""COMPUTED_VALUE"""),"")</f>
        <v/>
      </c>
      <c r="D16441" s="5">
        <v>0.0</v>
      </c>
    </row>
    <row r="16442" ht="14.25" customHeight="1">
      <c r="A16442" s="5"/>
      <c r="B16442" s="5"/>
      <c r="C16442" s="5" t="str">
        <f>IFERROR(__xludf.DUMMYFUNCTION("""COMPUTED_VALUE"""),"")</f>
        <v/>
      </c>
      <c r="D16442" s="5">
        <v>0.0</v>
      </c>
    </row>
    <row r="16443" ht="14.25" customHeight="1">
      <c r="A16443" s="5"/>
      <c r="B16443" s="5"/>
      <c r="C16443" s="5" t="str">
        <f>IFERROR(__xludf.DUMMYFUNCTION("""COMPUTED_VALUE"""),"")</f>
        <v/>
      </c>
      <c r="D16443" s="5">
        <v>0.0</v>
      </c>
    </row>
    <row r="16444" ht="14.25" customHeight="1">
      <c r="A16444" s="5"/>
      <c r="B16444" s="5"/>
      <c r="C16444" s="5" t="str">
        <f>IFERROR(__xludf.DUMMYFUNCTION("""COMPUTED_VALUE"""),"")</f>
        <v/>
      </c>
      <c r="D16444" s="5">
        <v>0.0</v>
      </c>
    </row>
    <row r="16445" ht="14.25" customHeight="1">
      <c r="A16445" s="5"/>
      <c r="B16445" s="5"/>
      <c r="C16445" s="5" t="str">
        <f>IFERROR(__xludf.DUMMYFUNCTION("""COMPUTED_VALUE"""),"")</f>
        <v/>
      </c>
      <c r="D16445" s="5">
        <v>0.0</v>
      </c>
    </row>
    <row r="16446" ht="14.25" customHeight="1">
      <c r="A16446" s="5"/>
      <c r="B16446" s="5"/>
      <c r="C16446" s="5" t="str">
        <f>IFERROR(__xludf.DUMMYFUNCTION("""COMPUTED_VALUE"""),"")</f>
        <v/>
      </c>
      <c r="D16446" s="5">
        <v>0.0</v>
      </c>
    </row>
    <row r="16447" ht="14.25" customHeight="1">
      <c r="A16447" s="5"/>
      <c r="B16447" s="5"/>
      <c r="C16447" s="5" t="str">
        <f>IFERROR(__xludf.DUMMYFUNCTION("""COMPUTED_VALUE"""),"")</f>
        <v/>
      </c>
      <c r="D16447" s="5">
        <v>0.0</v>
      </c>
    </row>
    <row r="16448" ht="14.25" customHeight="1">
      <c r="A16448" s="5"/>
      <c r="B16448" s="5"/>
      <c r="C16448" s="5" t="str">
        <f>IFERROR(__xludf.DUMMYFUNCTION("""COMPUTED_VALUE"""),"")</f>
        <v/>
      </c>
      <c r="D16448" s="5">
        <v>0.0</v>
      </c>
    </row>
    <row r="16449" ht="14.25" customHeight="1">
      <c r="A16449" s="5"/>
      <c r="B16449" s="5"/>
      <c r="C16449" s="5" t="str">
        <f>IFERROR(__xludf.DUMMYFUNCTION("""COMPUTED_VALUE"""),"")</f>
        <v/>
      </c>
      <c r="D16449" s="5">
        <v>0.0</v>
      </c>
    </row>
    <row r="16450" ht="14.25" customHeight="1">
      <c r="A16450" s="5"/>
      <c r="B16450" s="5"/>
      <c r="C16450" s="5" t="str">
        <f>IFERROR(__xludf.DUMMYFUNCTION("""COMPUTED_VALUE"""),"")</f>
        <v/>
      </c>
      <c r="D16450" s="5">
        <v>0.0</v>
      </c>
    </row>
    <row r="16451" ht="14.25" customHeight="1">
      <c r="A16451" s="5"/>
      <c r="B16451" s="5"/>
      <c r="C16451" s="5" t="str">
        <f>IFERROR(__xludf.DUMMYFUNCTION("""COMPUTED_VALUE"""),"")</f>
        <v/>
      </c>
      <c r="D16451" s="5">
        <v>0.0</v>
      </c>
    </row>
    <row r="16452" ht="14.25" customHeight="1">
      <c r="A16452" s="5"/>
      <c r="B16452" s="5"/>
      <c r="C16452" s="5" t="str">
        <f>IFERROR(__xludf.DUMMYFUNCTION("""COMPUTED_VALUE"""),"")</f>
        <v/>
      </c>
      <c r="D16452" s="5">
        <v>0.0</v>
      </c>
    </row>
    <row r="16453" ht="14.25" customHeight="1">
      <c r="A16453" s="5"/>
      <c r="B16453" s="5"/>
      <c r="C16453" s="5" t="str">
        <f>IFERROR(__xludf.DUMMYFUNCTION("""COMPUTED_VALUE"""),"")</f>
        <v/>
      </c>
      <c r="D16453" s="5">
        <v>0.0</v>
      </c>
    </row>
    <row r="16454" ht="14.25" customHeight="1">
      <c r="A16454" s="5"/>
      <c r="B16454" s="5"/>
      <c r="C16454" s="5" t="str">
        <f>IFERROR(__xludf.DUMMYFUNCTION("""COMPUTED_VALUE"""),"")</f>
        <v/>
      </c>
      <c r="D16454" s="5">
        <v>0.0</v>
      </c>
    </row>
    <row r="16455" ht="14.25" customHeight="1">
      <c r="A16455" s="5"/>
      <c r="B16455" s="5"/>
      <c r="C16455" s="5" t="str">
        <f>IFERROR(__xludf.DUMMYFUNCTION("""COMPUTED_VALUE"""),"")</f>
        <v/>
      </c>
      <c r="D16455" s="5">
        <v>0.0</v>
      </c>
    </row>
    <row r="16456" ht="14.25" customHeight="1">
      <c r="A16456" s="5"/>
      <c r="B16456" s="5"/>
      <c r="C16456" s="5" t="str">
        <f>IFERROR(__xludf.DUMMYFUNCTION("""COMPUTED_VALUE"""),"")</f>
        <v/>
      </c>
      <c r="D16456" s="5">
        <v>0.0</v>
      </c>
    </row>
    <row r="16457" ht="14.25" customHeight="1">
      <c r="A16457" s="5"/>
      <c r="B16457" s="5"/>
      <c r="C16457" s="5" t="str">
        <f>IFERROR(__xludf.DUMMYFUNCTION("""COMPUTED_VALUE"""),"")</f>
        <v/>
      </c>
      <c r="D16457" s="5">
        <v>0.0</v>
      </c>
    </row>
    <row r="16458" ht="14.25" customHeight="1">
      <c r="A16458" s="5"/>
      <c r="B16458" s="5"/>
      <c r="C16458" s="5" t="str">
        <f>IFERROR(__xludf.DUMMYFUNCTION("""COMPUTED_VALUE"""),"")</f>
        <v/>
      </c>
      <c r="D16458" s="5">
        <v>0.0</v>
      </c>
    </row>
    <row r="16459" ht="14.25" customHeight="1">
      <c r="A16459" s="5"/>
      <c r="B16459" s="5"/>
      <c r="C16459" s="5" t="str">
        <f>IFERROR(__xludf.DUMMYFUNCTION("""COMPUTED_VALUE"""),"")</f>
        <v/>
      </c>
      <c r="D16459" s="5">
        <v>0.0</v>
      </c>
    </row>
    <row r="16460" ht="14.25" customHeight="1">
      <c r="A16460" s="5"/>
      <c r="B16460" s="5"/>
      <c r="C16460" s="5" t="str">
        <f>IFERROR(__xludf.DUMMYFUNCTION("""COMPUTED_VALUE"""),"")</f>
        <v/>
      </c>
      <c r="D16460" s="5">
        <v>0.0</v>
      </c>
    </row>
    <row r="16461" ht="14.25" customHeight="1">
      <c r="A16461" s="5"/>
      <c r="B16461" s="5"/>
      <c r="C16461" s="5" t="str">
        <f>IFERROR(__xludf.DUMMYFUNCTION("""COMPUTED_VALUE"""),"")</f>
        <v/>
      </c>
      <c r="D16461" s="5">
        <v>0.0</v>
      </c>
    </row>
    <row r="16462" ht="14.25" customHeight="1">
      <c r="A16462" s="5"/>
      <c r="B16462" s="5"/>
      <c r="C16462" s="5" t="str">
        <f>IFERROR(__xludf.DUMMYFUNCTION("""COMPUTED_VALUE"""),"")</f>
        <v/>
      </c>
      <c r="D16462" s="5">
        <v>0.0</v>
      </c>
    </row>
    <row r="16463" ht="14.25" customHeight="1">
      <c r="A16463" s="5"/>
      <c r="B16463" s="5"/>
      <c r="C16463" s="5" t="str">
        <f>IFERROR(__xludf.DUMMYFUNCTION("""COMPUTED_VALUE"""),"")</f>
        <v/>
      </c>
      <c r="D16463" s="5">
        <v>0.0</v>
      </c>
    </row>
    <row r="16464" ht="14.25" customHeight="1">
      <c r="A16464" s="5"/>
      <c r="B16464" s="5"/>
      <c r="C16464" s="5" t="str">
        <f>IFERROR(__xludf.DUMMYFUNCTION("""COMPUTED_VALUE"""),"")</f>
        <v/>
      </c>
      <c r="D16464" s="5">
        <v>0.0</v>
      </c>
    </row>
    <row r="16465" ht="14.25" customHeight="1">
      <c r="A16465" s="5"/>
      <c r="B16465" s="5"/>
      <c r="C16465" s="5" t="str">
        <f>IFERROR(__xludf.DUMMYFUNCTION("""COMPUTED_VALUE"""),"")</f>
        <v/>
      </c>
      <c r="D16465" s="5">
        <v>0.0</v>
      </c>
    </row>
    <row r="16466" ht="14.25" customHeight="1">
      <c r="A16466" s="5"/>
      <c r="B16466" s="5"/>
      <c r="C16466" s="5" t="str">
        <f>IFERROR(__xludf.DUMMYFUNCTION("""COMPUTED_VALUE"""),"")</f>
        <v/>
      </c>
      <c r="D16466" s="5">
        <v>0.0</v>
      </c>
    </row>
    <row r="16467" ht="14.25" customHeight="1">
      <c r="A16467" s="5"/>
      <c r="B16467" s="5"/>
      <c r="C16467" s="5" t="str">
        <f>IFERROR(__xludf.DUMMYFUNCTION("""COMPUTED_VALUE"""),"")</f>
        <v/>
      </c>
      <c r="D16467" s="5">
        <v>0.0</v>
      </c>
    </row>
    <row r="16468" ht="14.25" customHeight="1">
      <c r="A16468" s="5"/>
      <c r="B16468" s="5"/>
      <c r="C16468" s="5" t="str">
        <f>IFERROR(__xludf.DUMMYFUNCTION("""COMPUTED_VALUE"""),"")</f>
        <v/>
      </c>
      <c r="D16468" s="5">
        <v>0.0</v>
      </c>
    </row>
    <row r="16469" ht="14.25" customHeight="1">
      <c r="A16469" s="5"/>
      <c r="B16469" s="5"/>
      <c r="C16469" s="5" t="str">
        <f>IFERROR(__xludf.DUMMYFUNCTION("""COMPUTED_VALUE"""),"")</f>
        <v/>
      </c>
      <c r="D16469" s="5">
        <v>0.0</v>
      </c>
    </row>
    <row r="16470" ht="14.25" customHeight="1">
      <c r="A16470" s="5"/>
      <c r="B16470" s="5"/>
      <c r="C16470" s="5" t="str">
        <f>IFERROR(__xludf.DUMMYFUNCTION("""COMPUTED_VALUE"""),"")</f>
        <v/>
      </c>
      <c r="D16470" s="5">
        <v>0.0</v>
      </c>
    </row>
    <row r="16471" ht="14.25" customHeight="1">
      <c r="A16471" s="5"/>
      <c r="B16471" s="5"/>
      <c r="C16471" s="5" t="str">
        <f>IFERROR(__xludf.DUMMYFUNCTION("""COMPUTED_VALUE"""),"")</f>
        <v/>
      </c>
      <c r="D16471" s="5">
        <v>0.0</v>
      </c>
    </row>
    <row r="16472" ht="14.25" customHeight="1">
      <c r="A16472" s="5"/>
      <c r="B16472" s="5"/>
      <c r="C16472" s="5" t="str">
        <f>IFERROR(__xludf.DUMMYFUNCTION("""COMPUTED_VALUE"""),"")</f>
        <v/>
      </c>
      <c r="D16472" s="5">
        <v>0.0</v>
      </c>
    </row>
    <row r="16473" ht="14.25" customHeight="1">
      <c r="A16473" s="5"/>
      <c r="B16473" s="5"/>
      <c r="C16473" s="5" t="str">
        <f>IFERROR(__xludf.DUMMYFUNCTION("""COMPUTED_VALUE"""),"")</f>
        <v/>
      </c>
      <c r="D16473" s="5">
        <v>0.0</v>
      </c>
    </row>
    <row r="16474" ht="14.25" customHeight="1">
      <c r="A16474" s="5"/>
      <c r="B16474" s="5"/>
      <c r="C16474" s="5" t="str">
        <f>IFERROR(__xludf.DUMMYFUNCTION("""COMPUTED_VALUE"""),"")</f>
        <v/>
      </c>
      <c r="D16474" s="5">
        <v>0.0</v>
      </c>
    </row>
    <row r="16475" ht="14.25" customHeight="1">
      <c r="A16475" s="5"/>
      <c r="B16475" s="5"/>
      <c r="C16475" s="5" t="str">
        <f>IFERROR(__xludf.DUMMYFUNCTION("""COMPUTED_VALUE"""),"")</f>
        <v/>
      </c>
      <c r="D16475" s="5">
        <v>0.0</v>
      </c>
    </row>
    <row r="16476" ht="14.25" customHeight="1">
      <c r="A16476" s="5"/>
      <c r="B16476" s="5"/>
      <c r="C16476" s="5" t="str">
        <f>IFERROR(__xludf.DUMMYFUNCTION("""COMPUTED_VALUE"""),"")</f>
        <v/>
      </c>
      <c r="D16476" s="5">
        <v>0.0</v>
      </c>
    </row>
    <row r="16477" ht="14.25" customHeight="1">
      <c r="A16477" s="5"/>
      <c r="B16477" s="5"/>
      <c r="C16477" s="5" t="str">
        <f>IFERROR(__xludf.DUMMYFUNCTION("""COMPUTED_VALUE"""),"")</f>
        <v/>
      </c>
      <c r="D16477" s="5">
        <v>0.0</v>
      </c>
    </row>
    <row r="16478" ht="14.25" customHeight="1">
      <c r="A16478" s="5"/>
      <c r="B16478" s="5"/>
      <c r="C16478" s="5" t="str">
        <f>IFERROR(__xludf.DUMMYFUNCTION("""COMPUTED_VALUE"""),"")</f>
        <v/>
      </c>
      <c r="D16478" s="5">
        <v>0.0</v>
      </c>
    </row>
    <row r="16479" ht="14.25" customHeight="1">
      <c r="A16479" s="5"/>
      <c r="B16479" s="5"/>
      <c r="C16479" s="5" t="str">
        <f>IFERROR(__xludf.DUMMYFUNCTION("""COMPUTED_VALUE"""),"")</f>
        <v/>
      </c>
      <c r="D16479" s="5">
        <v>0.0</v>
      </c>
    </row>
    <row r="16480" ht="14.25" customHeight="1">
      <c r="A16480" s="5"/>
      <c r="B16480" s="5"/>
      <c r="C16480" s="5" t="str">
        <f>IFERROR(__xludf.DUMMYFUNCTION("""COMPUTED_VALUE"""),"")</f>
        <v/>
      </c>
      <c r="D16480" s="5">
        <v>0.0</v>
      </c>
    </row>
    <row r="16481" ht="14.25" customHeight="1">
      <c r="A16481" s="5"/>
      <c r="B16481" s="5"/>
      <c r="C16481" s="5" t="str">
        <f>IFERROR(__xludf.DUMMYFUNCTION("""COMPUTED_VALUE"""),"")</f>
        <v/>
      </c>
      <c r="D16481" s="5">
        <v>0.0</v>
      </c>
    </row>
    <row r="16482" ht="14.25" customHeight="1">
      <c r="A16482" s="5"/>
      <c r="B16482" s="5"/>
      <c r="C16482" s="5" t="str">
        <f>IFERROR(__xludf.DUMMYFUNCTION("""COMPUTED_VALUE"""),"")</f>
        <v/>
      </c>
      <c r="D16482" s="5">
        <v>0.0</v>
      </c>
    </row>
    <row r="16483" ht="14.25" customHeight="1">
      <c r="A16483" s="5"/>
      <c r="B16483" s="5"/>
      <c r="C16483" s="5" t="str">
        <f>IFERROR(__xludf.DUMMYFUNCTION("""COMPUTED_VALUE"""),"")</f>
        <v/>
      </c>
      <c r="D16483" s="5">
        <v>0.0</v>
      </c>
    </row>
    <row r="16484" ht="14.25" customHeight="1">
      <c r="A16484" s="5"/>
      <c r="B16484" s="5"/>
      <c r="C16484" s="5" t="str">
        <f>IFERROR(__xludf.DUMMYFUNCTION("""COMPUTED_VALUE"""),"")</f>
        <v/>
      </c>
      <c r="D16484" s="5">
        <v>0.0</v>
      </c>
    </row>
    <row r="16485" ht="14.25" customHeight="1">
      <c r="A16485" s="5"/>
      <c r="B16485" s="5"/>
      <c r="C16485" s="5" t="str">
        <f>IFERROR(__xludf.DUMMYFUNCTION("""COMPUTED_VALUE"""),"")</f>
        <v/>
      </c>
      <c r="D16485" s="5">
        <v>0.0</v>
      </c>
    </row>
    <row r="16486" ht="14.25" customHeight="1">
      <c r="A16486" s="5"/>
      <c r="B16486" s="5"/>
      <c r="C16486" s="5" t="str">
        <f>IFERROR(__xludf.DUMMYFUNCTION("""COMPUTED_VALUE"""),"")</f>
        <v/>
      </c>
      <c r="D16486" s="5">
        <v>0.0</v>
      </c>
    </row>
    <row r="16487" ht="14.25" customHeight="1">
      <c r="A16487" s="5"/>
      <c r="B16487" s="5"/>
      <c r="C16487" s="5" t="str">
        <f>IFERROR(__xludf.DUMMYFUNCTION("""COMPUTED_VALUE"""),"")</f>
        <v/>
      </c>
      <c r="D16487" s="5">
        <v>0.0</v>
      </c>
    </row>
    <row r="16488" ht="14.25" customHeight="1">
      <c r="A16488" s="5"/>
      <c r="B16488" s="5"/>
      <c r="C16488" s="5" t="str">
        <f>IFERROR(__xludf.DUMMYFUNCTION("""COMPUTED_VALUE"""),"")</f>
        <v/>
      </c>
      <c r="D16488" s="5">
        <v>0.0</v>
      </c>
    </row>
    <row r="16489" ht="14.25" customHeight="1">
      <c r="A16489" s="5"/>
      <c r="B16489" s="5"/>
      <c r="C16489" s="5" t="str">
        <f>IFERROR(__xludf.DUMMYFUNCTION("""COMPUTED_VALUE"""),"")</f>
        <v/>
      </c>
      <c r="D16489" s="5">
        <v>0.0</v>
      </c>
    </row>
    <row r="16490" ht="14.25" customHeight="1">
      <c r="A16490" s="5"/>
      <c r="B16490" s="5"/>
      <c r="C16490" s="5" t="str">
        <f>IFERROR(__xludf.DUMMYFUNCTION("""COMPUTED_VALUE"""),"")</f>
        <v/>
      </c>
      <c r="D16490" s="5">
        <v>0.0</v>
      </c>
    </row>
    <row r="16491" ht="14.25" customHeight="1">
      <c r="A16491" s="5"/>
      <c r="B16491" s="5"/>
      <c r="C16491" s="5" t="str">
        <f>IFERROR(__xludf.DUMMYFUNCTION("""COMPUTED_VALUE"""),"")</f>
        <v/>
      </c>
      <c r="D16491" s="5">
        <v>0.0</v>
      </c>
    </row>
    <row r="16492" ht="14.25" customHeight="1">
      <c r="A16492" s="5"/>
      <c r="B16492" s="5"/>
      <c r="C16492" s="5" t="str">
        <f>IFERROR(__xludf.DUMMYFUNCTION("""COMPUTED_VALUE"""),"")</f>
        <v/>
      </c>
      <c r="D16492" s="5">
        <v>0.0</v>
      </c>
    </row>
    <row r="16493" ht="14.25" customHeight="1">
      <c r="A16493" s="5"/>
      <c r="B16493" s="5"/>
      <c r="C16493" s="5" t="str">
        <f>IFERROR(__xludf.DUMMYFUNCTION("""COMPUTED_VALUE"""),"")</f>
        <v/>
      </c>
      <c r="D16493" s="5">
        <v>0.0</v>
      </c>
    </row>
    <row r="16494" ht="14.25" customHeight="1">
      <c r="A16494" s="5"/>
      <c r="B16494" s="5"/>
      <c r="C16494" s="5" t="str">
        <f>IFERROR(__xludf.DUMMYFUNCTION("""COMPUTED_VALUE"""),"")</f>
        <v/>
      </c>
      <c r="D16494" s="5">
        <v>0.0</v>
      </c>
    </row>
    <row r="16495" ht="14.25" customHeight="1">
      <c r="A16495" s="5"/>
      <c r="B16495" s="5"/>
      <c r="C16495" s="5" t="str">
        <f>IFERROR(__xludf.DUMMYFUNCTION("""COMPUTED_VALUE"""),"")</f>
        <v/>
      </c>
      <c r="D16495" s="5">
        <v>0.0</v>
      </c>
    </row>
    <row r="16496" ht="14.25" customHeight="1">
      <c r="A16496" s="5"/>
      <c r="B16496" s="5"/>
      <c r="C16496" s="5" t="str">
        <f>IFERROR(__xludf.DUMMYFUNCTION("""COMPUTED_VALUE"""),"")</f>
        <v/>
      </c>
      <c r="D16496" s="5">
        <v>0.0</v>
      </c>
    </row>
    <row r="16497" ht="14.25" customHeight="1">
      <c r="A16497" s="5"/>
      <c r="B16497" s="5"/>
      <c r="C16497" s="5" t="str">
        <f>IFERROR(__xludf.DUMMYFUNCTION("""COMPUTED_VALUE"""),"")</f>
        <v/>
      </c>
      <c r="D16497" s="5">
        <v>0.0</v>
      </c>
    </row>
    <row r="16498" ht="14.25" customHeight="1">
      <c r="A16498" s="5"/>
      <c r="B16498" s="5"/>
      <c r="C16498" s="5" t="str">
        <f>IFERROR(__xludf.DUMMYFUNCTION("""COMPUTED_VALUE"""),"")</f>
        <v/>
      </c>
      <c r="D16498" s="5">
        <v>0.0</v>
      </c>
    </row>
    <row r="16499" ht="14.25" customHeight="1">
      <c r="A16499" s="5"/>
      <c r="B16499" s="5"/>
      <c r="C16499" s="5" t="str">
        <f>IFERROR(__xludf.DUMMYFUNCTION("""COMPUTED_VALUE"""),"")</f>
        <v/>
      </c>
      <c r="D16499" s="5">
        <v>0.0</v>
      </c>
    </row>
    <row r="16500" ht="14.25" customHeight="1">
      <c r="A16500" s="5"/>
      <c r="B16500" s="5"/>
      <c r="C16500" s="5" t="str">
        <f>IFERROR(__xludf.DUMMYFUNCTION("""COMPUTED_VALUE"""),"")</f>
        <v/>
      </c>
      <c r="D16500" s="5">
        <v>0.0</v>
      </c>
    </row>
    <row r="16501" ht="14.25" customHeight="1">
      <c r="A16501" s="5"/>
      <c r="B16501" s="5"/>
      <c r="C16501" s="5" t="str">
        <f>IFERROR(__xludf.DUMMYFUNCTION("""COMPUTED_VALUE"""),"")</f>
        <v/>
      </c>
      <c r="D16501" s="5">
        <v>0.0</v>
      </c>
    </row>
    <row r="16502" ht="14.25" customHeight="1">
      <c r="A16502" s="5"/>
      <c r="B16502" s="5"/>
      <c r="C16502" s="5" t="str">
        <f>IFERROR(__xludf.DUMMYFUNCTION("""COMPUTED_VALUE"""),"")</f>
        <v/>
      </c>
      <c r="D16502" s="5">
        <v>0.0</v>
      </c>
    </row>
    <row r="16503" ht="14.25" customHeight="1">
      <c r="A16503" s="5"/>
      <c r="B16503" s="5"/>
      <c r="C16503" s="5" t="str">
        <f>IFERROR(__xludf.DUMMYFUNCTION("""COMPUTED_VALUE"""),"")</f>
        <v/>
      </c>
      <c r="D16503" s="5">
        <v>0.0</v>
      </c>
    </row>
    <row r="16504" ht="14.25" customHeight="1">
      <c r="A16504" s="5"/>
      <c r="B16504" s="5"/>
      <c r="C16504" s="5" t="str">
        <f>IFERROR(__xludf.DUMMYFUNCTION("""COMPUTED_VALUE"""),"")</f>
        <v/>
      </c>
      <c r="D16504" s="5">
        <v>0.0</v>
      </c>
    </row>
    <row r="16505" ht="14.25" customHeight="1">
      <c r="A16505" s="5"/>
      <c r="B16505" s="5"/>
      <c r="C16505" s="5" t="str">
        <f>IFERROR(__xludf.DUMMYFUNCTION("""COMPUTED_VALUE"""),"")</f>
        <v/>
      </c>
      <c r="D16505" s="5">
        <v>0.0</v>
      </c>
    </row>
    <row r="16506" ht="14.25" customHeight="1">
      <c r="A16506" s="5"/>
      <c r="B16506" s="5"/>
      <c r="C16506" s="5" t="str">
        <f>IFERROR(__xludf.DUMMYFUNCTION("""COMPUTED_VALUE"""),"")</f>
        <v/>
      </c>
      <c r="D16506" s="5">
        <v>0.0</v>
      </c>
    </row>
    <row r="16507" ht="14.25" customHeight="1">
      <c r="A16507" s="5"/>
      <c r="B16507" s="5"/>
      <c r="C16507" s="5" t="str">
        <f>IFERROR(__xludf.DUMMYFUNCTION("""COMPUTED_VALUE"""),"")</f>
        <v/>
      </c>
      <c r="D16507" s="5">
        <v>0.0</v>
      </c>
    </row>
    <row r="16508" ht="14.25" customHeight="1">
      <c r="A16508" s="5"/>
      <c r="B16508" s="5"/>
      <c r="C16508" s="5" t="str">
        <f>IFERROR(__xludf.DUMMYFUNCTION("""COMPUTED_VALUE"""),"")</f>
        <v/>
      </c>
      <c r="D16508" s="5">
        <v>0.0</v>
      </c>
    </row>
    <row r="16509" ht="14.25" customHeight="1">
      <c r="A16509" s="5"/>
      <c r="B16509" s="5"/>
      <c r="C16509" s="5" t="str">
        <f>IFERROR(__xludf.DUMMYFUNCTION("""COMPUTED_VALUE"""),"")</f>
        <v/>
      </c>
      <c r="D16509" s="5">
        <v>0.0</v>
      </c>
    </row>
    <row r="16510" ht="14.25" customHeight="1">
      <c r="A16510" s="5"/>
      <c r="B16510" s="5"/>
      <c r="C16510" s="5" t="str">
        <f>IFERROR(__xludf.DUMMYFUNCTION("""COMPUTED_VALUE"""),"")</f>
        <v/>
      </c>
      <c r="D16510" s="5">
        <v>0.0</v>
      </c>
    </row>
    <row r="16511" ht="14.25" customHeight="1">
      <c r="A16511" s="5"/>
      <c r="B16511" s="5"/>
      <c r="C16511" s="5" t="str">
        <f>IFERROR(__xludf.DUMMYFUNCTION("""COMPUTED_VALUE"""),"")</f>
        <v/>
      </c>
      <c r="D16511" s="5">
        <v>0.0</v>
      </c>
    </row>
    <row r="16512" ht="14.25" customHeight="1">
      <c r="A16512" s="5"/>
      <c r="B16512" s="5"/>
      <c r="C16512" s="5" t="str">
        <f>IFERROR(__xludf.DUMMYFUNCTION("""COMPUTED_VALUE"""),"")</f>
        <v/>
      </c>
      <c r="D16512" s="5">
        <v>0.0</v>
      </c>
    </row>
    <row r="16513" ht="14.25" customHeight="1">
      <c r="A16513" s="5"/>
      <c r="B16513" s="5"/>
      <c r="C16513" s="5" t="str">
        <f>IFERROR(__xludf.DUMMYFUNCTION("""COMPUTED_VALUE"""),"")</f>
        <v/>
      </c>
      <c r="D16513" s="5">
        <v>0.0</v>
      </c>
    </row>
    <row r="16514" ht="14.25" customHeight="1">
      <c r="A16514" s="5"/>
      <c r="B16514" s="5"/>
      <c r="C16514" s="5" t="str">
        <f>IFERROR(__xludf.DUMMYFUNCTION("""COMPUTED_VALUE"""),"")</f>
        <v/>
      </c>
      <c r="D16514" s="5">
        <v>0.0</v>
      </c>
    </row>
    <row r="16515" ht="14.25" customHeight="1">
      <c r="A16515" s="5"/>
      <c r="B16515" s="5"/>
      <c r="C16515" s="5" t="str">
        <f>IFERROR(__xludf.DUMMYFUNCTION("""COMPUTED_VALUE"""),"")</f>
        <v/>
      </c>
      <c r="D16515" s="5">
        <v>0.0</v>
      </c>
    </row>
    <row r="16516" ht="14.25" customHeight="1">
      <c r="A16516" s="5"/>
      <c r="B16516" s="5"/>
      <c r="C16516" s="5" t="str">
        <f>IFERROR(__xludf.DUMMYFUNCTION("""COMPUTED_VALUE"""),"")</f>
        <v/>
      </c>
      <c r="D16516" s="5">
        <v>0.0</v>
      </c>
    </row>
    <row r="16517" ht="14.25" customHeight="1">
      <c r="A16517" s="5"/>
      <c r="B16517" s="5"/>
      <c r="C16517" s="5" t="str">
        <f>IFERROR(__xludf.DUMMYFUNCTION("""COMPUTED_VALUE"""),"")</f>
        <v/>
      </c>
      <c r="D16517" s="5">
        <v>0.0</v>
      </c>
    </row>
    <row r="16518" ht="14.25" customHeight="1">
      <c r="A16518" s="5"/>
      <c r="B16518" s="5"/>
      <c r="C16518" s="5" t="str">
        <f>IFERROR(__xludf.DUMMYFUNCTION("""COMPUTED_VALUE"""),"")</f>
        <v/>
      </c>
      <c r="D16518" s="5">
        <v>0.0</v>
      </c>
    </row>
    <row r="16519" ht="14.25" customHeight="1">
      <c r="A16519" s="5"/>
      <c r="B16519" s="5"/>
      <c r="C16519" s="5" t="str">
        <f>IFERROR(__xludf.DUMMYFUNCTION("""COMPUTED_VALUE"""),"")</f>
        <v/>
      </c>
      <c r="D16519" s="5">
        <v>0.0</v>
      </c>
    </row>
    <row r="16520" ht="14.25" customHeight="1">
      <c r="A16520" s="5"/>
      <c r="B16520" s="5"/>
      <c r="C16520" s="5" t="str">
        <f>IFERROR(__xludf.DUMMYFUNCTION("""COMPUTED_VALUE"""),"")</f>
        <v/>
      </c>
      <c r="D16520" s="5">
        <v>0.0</v>
      </c>
    </row>
    <row r="16521" ht="14.25" customHeight="1">
      <c r="A16521" s="5"/>
      <c r="B16521" s="5"/>
      <c r="C16521" s="5" t="str">
        <f>IFERROR(__xludf.DUMMYFUNCTION("""COMPUTED_VALUE"""),"")</f>
        <v/>
      </c>
      <c r="D16521" s="5">
        <v>0.0</v>
      </c>
    </row>
    <row r="16522" ht="14.25" customHeight="1">
      <c r="A16522" s="5"/>
      <c r="B16522" s="5"/>
      <c r="C16522" s="5" t="str">
        <f>IFERROR(__xludf.DUMMYFUNCTION("""COMPUTED_VALUE"""),"")</f>
        <v/>
      </c>
      <c r="D16522" s="5">
        <v>0.0</v>
      </c>
    </row>
    <row r="16523" ht="14.25" customHeight="1">
      <c r="A16523" s="5"/>
      <c r="B16523" s="5"/>
      <c r="C16523" s="5" t="str">
        <f>IFERROR(__xludf.DUMMYFUNCTION("""COMPUTED_VALUE"""),"")</f>
        <v/>
      </c>
      <c r="D16523" s="5">
        <v>0.0</v>
      </c>
    </row>
    <row r="16524" ht="14.25" customHeight="1">
      <c r="A16524" s="5"/>
      <c r="B16524" s="5"/>
      <c r="C16524" s="5" t="str">
        <f>IFERROR(__xludf.DUMMYFUNCTION("""COMPUTED_VALUE"""),"")</f>
        <v/>
      </c>
      <c r="D16524" s="5">
        <v>0.0</v>
      </c>
    </row>
    <row r="16525" ht="14.25" customHeight="1">
      <c r="A16525" s="5"/>
      <c r="B16525" s="5"/>
      <c r="C16525" s="5" t="str">
        <f>IFERROR(__xludf.DUMMYFUNCTION("""COMPUTED_VALUE"""),"")</f>
        <v/>
      </c>
      <c r="D16525" s="5">
        <v>0.0</v>
      </c>
    </row>
    <row r="16526" ht="14.25" customHeight="1">
      <c r="A16526" s="5"/>
      <c r="B16526" s="5"/>
      <c r="C16526" s="5" t="str">
        <f>IFERROR(__xludf.DUMMYFUNCTION("""COMPUTED_VALUE"""),"")</f>
        <v/>
      </c>
      <c r="D16526" s="5">
        <v>0.0</v>
      </c>
    </row>
    <row r="16527" ht="14.25" customHeight="1">
      <c r="A16527" s="5"/>
      <c r="B16527" s="5"/>
      <c r="C16527" s="5" t="str">
        <f>IFERROR(__xludf.DUMMYFUNCTION("""COMPUTED_VALUE"""),"")</f>
        <v/>
      </c>
      <c r="D16527" s="5">
        <v>0.0</v>
      </c>
    </row>
    <row r="16528" ht="14.25" customHeight="1">
      <c r="A16528" s="5"/>
      <c r="B16528" s="5"/>
      <c r="C16528" s="5" t="str">
        <f>IFERROR(__xludf.DUMMYFUNCTION("""COMPUTED_VALUE"""),"")</f>
        <v/>
      </c>
      <c r="D16528" s="5">
        <v>0.0</v>
      </c>
    </row>
    <row r="16529" ht="14.25" customHeight="1">
      <c r="A16529" s="5"/>
      <c r="B16529" s="5"/>
      <c r="C16529" s="5" t="str">
        <f>IFERROR(__xludf.DUMMYFUNCTION("""COMPUTED_VALUE"""),"")</f>
        <v/>
      </c>
      <c r="D16529" s="5">
        <v>0.0</v>
      </c>
    </row>
    <row r="16530" ht="14.25" customHeight="1">
      <c r="A16530" s="5"/>
      <c r="B16530" s="5"/>
      <c r="C16530" s="5" t="str">
        <f>IFERROR(__xludf.DUMMYFUNCTION("""COMPUTED_VALUE"""),"")</f>
        <v/>
      </c>
      <c r="D16530" s="5">
        <v>0.0</v>
      </c>
    </row>
    <row r="16531" ht="14.25" customHeight="1">
      <c r="A16531" s="5"/>
      <c r="B16531" s="5"/>
      <c r="C16531" s="5" t="str">
        <f>IFERROR(__xludf.DUMMYFUNCTION("""COMPUTED_VALUE"""),"")</f>
        <v/>
      </c>
      <c r="D16531" s="5">
        <v>0.0</v>
      </c>
    </row>
    <row r="16532" ht="14.25" customHeight="1">
      <c r="A16532" s="5"/>
      <c r="B16532" s="5"/>
      <c r="C16532" s="5" t="str">
        <f>IFERROR(__xludf.DUMMYFUNCTION("""COMPUTED_VALUE"""),"")</f>
        <v/>
      </c>
      <c r="D16532" s="5">
        <v>0.0</v>
      </c>
    </row>
    <row r="16533" ht="14.25" customHeight="1">
      <c r="A16533" s="5"/>
      <c r="B16533" s="5"/>
      <c r="C16533" s="5" t="str">
        <f>IFERROR(__xludf.DUMMYFUNCTION("""COMPUTED_VALUE"""),"")</f>
        <v/>
      </c>
      <c r="D16533" s="5">
        <v>0.0</v>
      </c>
    </row>
    <row r="16534" ht="14.25" customHeight="1">
      <c r="A16534" s="5"/>
      <c r="B16534" s="5"/>
      <c r="C16534" s="5" t="str">
        <f>IFERROR(__xludf.DUMMYFUNCTION("""COMPUTED_VALUE"""),"")</f>
        <v/>
      </c>
      <c r="D16534" s="5">
        <v>0.0</v>
      </c>
    </row>
    <row r="16535" ht="14.25" customHeight="1">
      <c r="A16535" s="5"/>
      <c r="B16535" s="5"/>
      <c r="C16535" s="5" t="str">
        <f>IFERROR(__xludf.DUMMYFUNCTION("""COMPUTED_VALUE"""),"")</f>
        <v/>
      </c>
      <c r="D16535" s="5">
        <v>0.0</v>
      </c>
    </row>
    <row r="16536" ht="14.25" customHeight="1">
      <c r="A16536" s="5"/>
      <c r="B16536" s="5"/>
      <c r="C16536" s="5" t="str">
        <f>IFERROR(__xludf.DUMMYFUNCTION("""COMPUTED_VALUE"""),"")</f>
        <v/>
      </c>
      <c r="D16536" s="5">
        <v>0.0</v>
      </c>
    </row>
    <row r="16537" ht="14.25" customHeight="1">
      <c r="A16537" s="5"/>
      <c r="B16537" s="5"/>
      <c r="C16537" s="5" t="str">
        <f>IFERROR(__xludf.DUMMYFUNCTION("""COMPUTED_VALUE"""),"")</f>
        <v/>
      </c>
      <c r="D16537" s="5">
        <v>0.0</v>
      </c>
    </row>
    <row r="16538" ht="14.25" customHeight="1">
      <c r="A16538" s="5"/>
      <c r="B16538" s="5"/>
      <c r="C16538" s="5" t="str">
        <f>IFERROR(__xludf.DUMMYFUNCTION("""COMPUTED_VALUE"""),"")</f>
        <v/>
      </c>
      <c r="D16538" s="5">
        <v>0.0</v>
      </c>
    </row>
    <row r="16539" ht="14.25" customHeight="1">
      <c r="A16539" s="5"/>
      <c r="B16539" s="5"/>
      <c r="C16539" s="5" t="str">
        <f>IFERROR(__xludf.DUMMYFUNCTION("""COMPUTED_VALUE"""),"")</f>
        <v/>
      </c>
      <c r="D16539" s="5">
        <v>0.0</v>
      </c>
    </row>
    <row r="16540" ht="14.25" customHeight="1">
      <c r="A16540" s="5"/>
      <c r="B16540" s="5"/>
      <c r="C16540" s="5" t="str">
        <f>IFERROR(__xludf.DUMMYFUNCTION("""COMPUTED_VALUE"""),"")</f>
        <v/>
      </c>
      <c r="D16540" s="5">
        <v>0.0</v>
      </c>
    </row>
    <row r="16541" ht="14.25" customHeight="1">
      <c r="A16541" s="5"/>
      <c r="B16541" s="5"/>
      <c r="C16541" s="5" t="str">
        <f>IFERROR(__xludf.DUMMYFUNCTION("""COMPUTED_VALUE"""),"")</f>
        <v/>
      </c>
      <c r="D16541" s="5">
        <v>0.0</v>
      </c>
    </row>
    <row r="16542" ht="14.25" customHeight="1">
      <c r="A16542" s="5"/>
      <c r="B16542" s="5"/>
      <c r="C16542" s="5" t="str">
        <f>IFERROR(__xludf.DUMMYFUNCTION("""COMPUTED_VALUE"""),"")</f>
        <v/>
      </c>
      <c r="D16542" s="5">
        <v>0.0</v>
      </c>
    </row>
    <row r="16543" ht="14.25" customHeight="1">
      <c r="A16543" s="5"/>
      <c r="B16543" s="5"/>
      <c r="C16543" s="5" t="str">
        <f>IFERROR(__xludf.DUMMYFUNCTION("""COMPUTED_VALUE"""),"")</f>
        <v/>
      </c>
      <c r="D16543" s="5">
        <v>0.0</v>
      </c>
    </row>
    <row r="16544" ht="14.25" customHeight="1">
      <c r="A16544" s="5"/>
      <c r="B16544" s="5"/>
      <c r="C16544" s="5" t="str">
        <f>IFERROR(__xludf.DUMMYFUNCTION("""COMPUTED_VALUE"""),"")</f>
        <v/>
      </c>
      <c r="D16544" s="5">
        <v>0.0</v>
      </c>
    </row>
    <row r="16545" ht="14.25" customHeight="1">
      <c r="A16545" s="5"/>
      <c r="B16545" s="5"/>
      <c r="C16545" s="5" t="str">
        <f>IFERROR(__xludf.DUMMYFUNCTION("""COMPUTED_VALUE"""),"")</f>
        <v/>
      </c>
      <c r="D16545" s="5">
        <v>0.0</v>
      </c>
    </row>
    <row r="16546" ht="14.25" customHeight="1">
      <c r="A16546" s="5"/>
      <c r="B16546" s="5"/>
      <c r="C16546" s="5" t="str">
        <f>IFERROR(__xludf.DUMMYFUNCTION("""COMPUTED_VALUE"""),"")</f>
        <v/>
      </c>
      <c r="D16546" s="5">
        <v>0.0</v>
      </c>
    </row>
    <row r="16547" ht="14.25" customHeight="1">
      <c r="A16547" s="5"/>
      <c r="B16547" s="5"/>
      <c r="C16547" s="5" t="str">
        <f>IFERROR(__xludf.DUMMYFUNCTION("""COMPUTED_VALUE"""),"")</f>
        <v/>
      </c>
      <c r="D16547" s="5">
        <v>0.0</v>
      </c>
    </row>
    <row r="16548" ht="14.25" customHeight="1">
      <c r="A16548" s="5"/>
      <c r="B16548" s="5"/>
      <c r="C16548" s="5" t="str">
        <f>IFERROR(__xludf.DUMMYFUNCTION("""COMPUTED_VALUE"""),"")</f>
        <v/>
      </c>
      <c r="D16548" s="5">
        <v>0.0</v>
      </c>
    </row>
    <row r="16549" ht="14.25" customHeight="1">
      <c r="A16549" s="5"/>
      <c r="B16549" s="5"/>
      <c r="C16549" s="5" t="str">
        <f>IFERROR(__xludf.DUMMYFUNCTION("""COMPUTED_VALUE"""),"")</f>
        <v/>
      </c>
      <c r="D16549" s="5">
        <v>0.0</v>
      </c>
    </row>
    <row r="16550" ht="14.25" customHeight="1">
      <c r="A16550" s="5"/>
      <c r="B16550" s="5"/>
      <c r="C16550" s="5" t="str">
        <f>IFERROR(__xludf.DUMMYFUNCTION("""COMPUTED_VALUE"""),"")</f>
        <v/>
      </c>
      <c r="D16550" s="5">
        <v>0.0</v>
      </c>
    </row>
    <row r="16551" ht="14.25" customHeight="1">
      <c r="A16551" s="5"/>
      <c r="B16551" s="5"/>
      <c r="C16551" s="5" t="str">
        <f>IFERROR(__xludf.DUMMYFUNCTION("""COMPUTED_VALUE"""),"")</f>
        <v/>
      </c>
      <c r="D16551" s="5">
        <v>0.0</v>
      </c>
    </row>
    <row r="16552" ht="14.25" customHeight="1">
      <c r="A16552" s="5"/>
      <c r="B16552" s="5"/>
      <c r="C16552" s="5" t="str">
        <f>IFERROR(__xludf.DUMMYFUNCTION("""COMPUTED_VALUE"""),"")</f>
        <v/>
      </c>
      <c r="D16552" s="5">
        <v>0.0</v>
      </c>
    </row>
    <row r="16553" ht="14.25" customHeight="1">
      <c r="A16553" s="5"/>
      <c r="B16553" s="5"/>
      <c r="C16553" s="5" t="str">
        <f>IFERROR(__xludf.DUMMYFUNCTION("""COMPUTED_VALUE"""),"")</f>
        <v/>
      </c>
      <c r="D16553" s="5">
        <v>0.0</v>
      </c>
    </row>
    <row r="16554" ht="14.25" customHeight="1">
      <c r="A16554" s="5"/>
      <c r="B16554" s="5"/>
      <c r="C16554" s="5" t="str">
        <f>IFERROR(__xludf.DUMMYFUNCTION("""COMPUTED_VALUE"""),"")</f>
        <v/>
      </c>
      <c r="D16554" s="5">
        <v>0.0</v>
      </c>
    </row>
    <row r="16555" ht="14.25" customHeight="1">
      <c r="A16555" s="5"/>
      <c r="B16555" s="5"/>
      <c r="C16555" s="5" t="str">
        <f>IFERROR(__xludf.DUMMYFUNCTION("""COMPUTED_VALUE"""),"")</f>
        <v/>
      </c>
      <c r="D16555" s="5">
        <v>0.0</v>
      </c>
    </row>
    <row r="16556" ht="14.25" customHeight="1">
      <c r="A16556" s="5"/>
      <c r="B16556" s="5"/>
      <c r="C16556" s="5" t="str">
        <f>IFERROR(__xludf.DUMMYFUNCTION("""COMPUTED_VALUE"""),"")</f>
        <v/>
      </c>
      <c r="D16556" s="5">
        <v>0.0</v>
      </c>
    </row>
    <row r="16557" ht="14.25" customHeight="1">
      <c r="A16557" s="5"/>
      <c r="B16557" s="5"/>
      <c r="C16557" s="5" t="str">
        <f>IFERROR(__xludf.DUMMYFUNCTION("""COMPUTED_VALUE"""),"")</f>
        <v/>
      </c>
      <c r="D16557" s="5">
        <v>0.0</v>
      </c>
    </row>
    <row r="16558" ht="14.25" customHeight="1">
      <c r="A16558" s="5"/>
      <c r="B16558" s="5"/>
      <c r="C16558" s="5" t="str">
        <f>IFERROR(__xludf.DUMMYFUNCTION("""COMPUTED_VALUE"""),"")</f>
        <v/>
      </c>
      <c r="D16558" s="5">
        <v>0.0</v>
      </c>
    </row>
    <row r="16559" ht="14.25" customHeight="1">
      <c r="A16559" s="5"/>
      <c r="B16559" s="5"/>
      <c r="C16559" s="5" t="str">
        <f>IFERROR(__xludf.DUMMYFUNCTION("""COMPUTED_VALUE"""),"")</f>
        <v/>
      </c>
      <c r="D16559" s="5">
        <v>0.0</v>
      </c>
    </row>
    <row r="16560" ht="14.25" customHeight="1">
      <c r="A16560" s="5"/>
      <c r="B16560" s="5"/>
      <c r="C16560" s="5" t="str">
        <f>IFERROR(__xludf.DUMMYFUNCTION("""COMPUTED_VALUE"""),"")</f>
        <v/>
      </c>
      <c r="D16560" s="5">
        <v>0.0</v>
      </c>
    </row>
    <row r="16561" ht="14.25" customHeight="1">
      <c r="A16561" s="5"/>
      <c r="B16561" s="5"/>
      <c r="C16561" s="5" t="str">
        <f>IFERROR(__xludf.DUMMYFUNCTION("""COMPUTED_VALUE"""),"")</f>
        <v/>
      </c>
      <c r="D16561" s="5">
        <v>0.0</v>
      </c>
    </row>
    <row r="16562" ht="14.25" customHeight="1">
      <c r="A16562" s="5"/>
      <c r="B16562" s="5"/>
      <c r="C16562" s="5" t="str">
        <f>IFERROR(__xludf.DUMMYFUNCTION("""COMPUTED_VALUE"""),"")</f>
        <v/>
      </c>
      <c r="D16562" s="5">
        <v>0.0</v>
      </c>
    </row>
    <row r="16563" ht="14.25" customHeight="1">
      <c r="A16563" s="5"/>
      <c r="B16563" s="5"/>
      <c r="C16563" s="5" t="str">
        <f>IFERROR(__xludf.DUMMYFUNCTION("""COMPUTED_VALUE"""),"")</f>
        <v/>
      </c>
      <c r="D16563" s="5">
        <v>0.0</v>
      </c>
    </row>
    <row r="16564" ht="14.25" customHeight="1">
      <c r="A16564" s="5"/>
      <c r="B16564" s="5"/>
      <c r="C16564" s="5" t="str">
        <f>IFERROR(__xludf.DUMMYFUNCTION("""COMPUTED_VALUE"""),"")</f>
        <v/>
      </c>
      <c r="D16564" s="5">
        <v>0.0</v>
      </c>
    </row>
    <row r="16565" ht="14.25" customHeight="1">
      <c r="A16565" s="5"/>
      <c r="B16565" s="5"/>
      <c r="C16565" s="5" t="str">
        <f>IFERROR(__xludf.DUMMYFUNCTION("""COMPUTED_VALUE"""),"")</f>
        <v/>
      </c>
      <c r="D16565" s="5">
        <v>0.0</v>
      </c>
    </row>
    <row r="16566" ht="14.25" customHeight="1">
      <c r="A16566" s="5"/>
      <c r="B16566" s="5"/>
      <c r="C16566" s="5" t="str">
        <f>IFERROR(__xludf.DUMMYFUNCTION("""COMPUTED_VALUE"""),"")</f>
        <v/>
      </c>
      <c r="D16566" s="5">
        <v>0.0</v>
      </c>
    </row>
    <row r="16567" ht="14.25" customHeight="1">
      <c r="A16567" s="5"/>
      <c r="B16567" s="5"/>
      <c r="C16567" s="5" t="str">
        <f>IFERROR(__xludf.DUMMYFUNCTION("""COMPUTED_VALUE"""),"")</f>
        <v/>
      </c>
      <c r="D16567" s="5">
        <v>0.0</v>
      </c>
    </row>
    <row r="16568" ht="14.25" customHeight="1">
      <c r="A16568" s="5"/>
      <c r="B16568" s="5"/>
      <c r="C16568" s="5" t="str">
        <f>IFERROR(__xludf.DUMMYFUNCTION("""COMPUTED_VALUE"""),"")</f>
        <v/>
      </c>
      <c r="D16568" s="5">
        <v>0.0</v>
      </c>
    </row>
    <row r="16569" ht="14.25" customHeight="1">
      <c r="A16569" s="5"/>
      <c r="B16569" s="5"/>
      <c r="C16569" s="5" t="str">
        <f>IFERROR(__xludf.DUMMYFUNCTION("""COMPUTED_VALUE"""),"")</f>
        <v/>
      </c>
      <c r="D16569" s="5">
        <v>0.0</v>
      </c>
    </row>
    <row r="16570" ht="14.25" customHeight="1">
      <c r="A16570" s="5"/>
      <c r="B16570" s="5"/>
      <c r="C16570" s="5" t="str">
        <f>IFERROR(__xludf.DUMMYFUNCTION("""COMPUTED_VALUE"""),"")</f>
        <v/>
      </c>
      <c r="D16570" s="5">
        <v>0.0</v>
      </c>
    </row>
    <row r="16571" ht="14.25" customHeight="1">
      <c r="A16571" s="5"/>
      <c r="B16571" s="5"/>
      <c r="C16571" s="5" t="str">
        <f>IFERROR(__xludf.DUMMYFUNCTION("""COMPUTED_VALUE"""),"")</f>
        <v/>
      </c>
      <c r="D16571" s="5">
        <v>0.0</v>
      </c>
    </row>
    <row r="16572" ht="14.25" customHeight="1">
      <c r="A16572" s="5"/>
      <c r="B16572" s="5"/>
      <c r="C16572" s="5" t="str">
        <f>IFERROR(__xludf.DUMMYFUNCTION("""COMPUTED_VALUE"""),"")</f>
        <v/>
      </c>
      <c r="D16572" s="5">
        <v>0.0</v>
      </c>
    </row>
    <row r="16573" ht="14.25" customHeight="1">
      <c r="A16573" s="5"/>
      <c r="B16573" s="5"/>
      <c r="C16573" s="5" t="str">
        <f>IFERROR(__xludf.DUMMYFUNCTION("""COMPUTED_VALUE"""),"")</f>
        <v/>
      </c>
      <c r="D16573" s="5">
        <v>0.0</v>
      </c>
    </row>
    <row r="16574" ht="14.25" customHeight="1">
      <c r="A16574" s="5"/>
      <c r="B16574" s="5"/>
      <c r="C16574" s="5" t="str">
        <f>IFERROR(__xludf.DUMMYFUNCTION("""COMPUTED_VALUE"""),"")</f>
        <v/>
      </c>
      <c r="D16574" s="5">
        <v>0.0</v>
      </c>
    </row>
    <row r="16575" ht="14.25" customHeight="1">
      <c r="A16575" s="5"/>
      <c r="B16575" s="5"/>
      <c r="C16575" s="5" t="str">
        <f>IFERROR(__xludf.DUMMYFUNCTION("""COMPUTED_VALUE"""),"")</f>
        <v/>
      </c>
      <c r="D16575" s="5">
        <v>0.0</v>
      </c>
    </row>
    <row r="16576" ht="14.25" customHeight="1">
      <c r="A16576" s="5"/>
      <c r="B16576" s="5"/>
      <c r="C16576" s="5" t="str">
        <f>IFERROR(__xludf.DUMMYFUNCTION("""COMPUTED_VALUE"""),"")</f>
        <v/>
      </c>
      <c r="D16576" s="5">
        <v>0.0</v>
      </c>
    </row>
    <row r="16577" ht="14.25" customHeight="1">
      <c r="A16577" s="5"/>
      <c r="B16577" s="5"/>
      <c r="C16577" s="5" t="str">
        <f>IFERROR(__xludf.DUMMYFUNCTION("""COMPUTED_VALUE"""),"")</f>
        <v/>
      </c>
      <c r="D16577" s="5">
        <v>0.0</v>
      </c>
    </row>
    <row r="16578" ht="14.25" customHeight="1">
      <c r="A16578" s="5"/>
      <c r="B16578" s="5"/>
      <c r="C16578" s="5" t="str">
        <f>IFERROR(__xludf.DUMMYFUNCTION("""COMPUTED_VALUE"""),"")</f>
        <v/>
      </c>
      <c r="D16578" s="5">
        <v>0.0</v>
      </c>
    </row>
    <row r="16579" ht="14.25" customHeight="1">
      <c r="A16579" s="5"/>
      <c r="B16579" s="5"/>
      <c r="C16579" s="5" t="str">
        <f>IFERROR(__xludf.DUMMYFUNCTION("""COMPUTED_VALUE"""),"")</f>
        <v/>
      </c>
      <c r="D16579" s="5">
        <v>0.0</v>
      </c>
    </row>
    <row r="16580" ht="14.25" customHeight="1">
      <c r="A16580" s="5"/>
      <c r="B16580" s="5"/>
      <c r="C16580" s="5" t="str">
        <f>IFERROR(__xludf.DUMMYFUNCTION("""COMPUTED_VALUE"""),"")</f>
        <v/>
      </c>
      <c r="D16580" s="5">
        <v>0.0</v>
      </c>
    </row>
    <row r="16581" ht="14.25" customHeight="1">
      <c r="A16581" s="5"/>
      <c r="B16581" s="5"/>
      <c r="C16581" s="5" t="str">
        <f>IFERROR(__xludf.DUMMYFUNCTION("""COMPUTED_VALUE"""),"")</f>
        <v/>
      </c>
      <c r="D16581" s="5">
        <v>0.0</v>
      </c>
    </row>
    <row r="16582" ht="14.25" customHeight="1">
      <c r="A16582" s="5"/>
      <c r="B16582" s="5"/>
      <c r="C16582" s="5" t="str">
        <f>IFERROR(__xludf.DUMMYFUNCTION("""COMPUTED_VALUE"""),"")</f>
        <v/>
      </c>
      <c r="D16582" s="5">
        <v>0.0</v>
      </c>
    </row>
    <row r="16583" ht="14.25" customHeight="1">
      <c r="A16583" s="5"/>
      <c r="B16583" s="5"/>
      <c r="C16583" s="5" t="str">
        <f>IFERROR(__xludf.DUMMYFUNCTION("""COMPUTED_VALUE"""),"")</f>
        <v/>
      </c>
      <c r="D16583" s="5">
        <v>0.0</v>
      </c>
    </row>
    <row r="16584" ht="14.25" customHeight="1">
      <c r="A16584" s="5"/>
      <c r="B16584" s="5"/>
      <c r="C16584" s="5" t="str">
        <f>IFERROR(__xludf.DUMMYFUNCTION("""COMPUTED_VALUE"""),"")</f>
        <v/>
      </c>
      <c r="D16584" s="5">
        <v>0.0</v>
      </c>
    </row>
    <row r="16585" ht="14.25" customHeight="1">
      <c r="A16585" s="5"/>
      <c r="B16585" s="5"/>
      <c r="C16585" s="5" t="str">
        <f>IFERROR(__xludf.DUMMYFUNCTION("""COMPUTED_VALUE"""),"")</f>
        <v/>
      </c>
      <c r="D16585" s="5">
        <v>0.0</v>
      </c>
    </row>
    <row r="16586" ht="14.25" customHeight="1">
      <c r="A16586" s="5"/>
      <c r="B16586" s="5"/>
      <c r="C16586" s="5" t="str">
        <f>IFERROR(__xludf.DUMMYFUNCTION("""COMPUTED_VALUE"""),"")</f>
        <v/>
      </c>
      <c r="D16586" s="5">
        <v>0.0</v>
      </c>
    </row>
    <row r="16587" ht="14.25" customHeight="1">
      <c r="A16587" s="5"/>
      <c r="B16587" s="5"/>
      <c r="C16587" s="5" t="str">
        <f>IFERROR(__xludf.DUMMYFUNCTION("""COMPUTED_VALUE"""),"")</f>
        <v/>
      </c>
      <c r="D16587" s="5">
        <v>0.0</v>
      </c>
    </row>
    <row r="16588" ht="14.25" customHeight="1">
      <c r="A16588" s="5"/>
      <c r="B16588" s="5"/>
      <c r="C16588" s="5" t="str">
        <f>IFERROR(__xludf.DUMMYFUNCTION("""COMPUTED_VALUE"""),"")</f>
        <v/>
      </c>
      <c r="D16588" s="5">
        <v>0.0</v>
      </c>
    </row>
    <row r="16589" ht="14.25" customHeight="1">
      <c r="A16589" s="5"/>
      <c r="B16589" s="5"/>
      <c r="C16589" s="5" t="str">
        <f>IFERROR(__xludf.DUMMYFUNCTION("""COMPUTED_VALUE"""),"")</f>
        <v/>
      </c>
      <c r="D16589" s="5">
        <v>0.0</v>
      </c>
    </row>
    <row r="16590" ht="14.25" customHeight="1">
      <c r="A16590" s="5"/>
      <c r="B16590" s="5"/>
      <c r="C16590" s="5" t="str">
        <f>IFERROR(__xludf.DUMMYFUNCTION("""COMPUTED_VALUE"""),"")</f>
        <v/>
      </c>
      <c r="D16590" s="5">
        <v>0.0</v>
      </c>
    </row>
    <row r="16591" ht="14.25" customHeight="1">
      <c r="A16591" s="5"/>
      <c r="B16591" s="5"/>
      <c r="C16591" s="5" t="str">
        <f>IFERROR(__xludf.DUMMYFUNCTION("""COMPUTED_VALUE"""),"")</f>
        <v/>
      </c>
      <c r="D16591" s="5">
        <v>0.0</v>
      </c>
    </row>
    <row r="16592" ht="14.25" customHeight="1">
      <c r="A16592" s="5"/>
      <c r="B16592" s="5"/>
      <c r="C16592" s="5" t="str">
        <f>IFERROR(__xludf.DUMMYFUNCTION("""COMPUTED_VALUE"""),"")</f>
        <v/>
      </c>
      <c r="D16592" s="5">
        <v>0.0</v>
      </c>
    </row>
    <row r="16593" ht="14.25" customHeight="1">
      <c r="A16593" s="5"/>
      <c r="B16593" s="5"/>
      <c r="C16593" s="5" t="str">
        <f>IFERROR(__xludf.DUMMYFUNCTION("""COMPUTED_VALUE"""),"")</f>
        <v/>
      </c>
      <c r="D16593" s="5">
        <v>0.0</v>
      </c>
    </row>
    <row r="16594" ht="14.25" customHeight="1">
      <c r="A16594" s="5"/>
      <c r="B16594" s="5"/>
      <c r="C16594" s="5" t="str">
        <f>IFERROR(__xludf.DUMMYFUNCTION("""COMPUTED_VALUE"""),"")</f>
        <v/>
      </c>
      <c r="D16594" s="5">
        <v>0.0</v>
      </c>
    </row>
    <row r="16595" ht="14.25" customHeight="1">
      <c r="A16595" s="5"/>
      <c r="B16595" s="5"/>
      <c r="C16595" s="5" t="str">
        <f>IFERROR(__xludf.DUMMYFUNCTION("""COMPUTED_VALUE"""),"")</f>
        <v/>
      </c>
      <c r="D16595" s="5">
        <v>0.0</v>
      </c>
    </row>
    <row r="16596" ht="14.25" customHeight="1">
      <c r="A16596" s="5"/>
      <c r="B16596" s="5"/>
      <c r="C16596" s="5" t="str">
        <f>IFERROR(__xludf.DUMMYFUNCTION("""COMPUTED_VALUE"""),"")</f>
        <v/>
      </c>
      <c r="D16596" s="5">
        <v>0.0</v>
      </c>
    </row>
    <row r="16597" ht="14.25" customHeight="1">
      <c r="A16597" s="5"/>
      <c r="B16597" s="5"/>
      <c r="C16597" s="5" t="str">
        <f>IFERROR(__xludf.DUMMYFUNCTION("""COMPUTED_VALUE"""),"")</f>
        <v/>
      </c>
      <c r="D16597" s="5">
        <v>0.0</v>
      </c>
    </row>
    <row r="16598" ht="14.25" customHeight="1">
      <c r="A16598" s="5"/>
      <c r="B16598" s="5"/>
      <c r="C16598" s="5" t="str">
        <f>IFERROR(__xludf.DUMMYFUNCTION("""COMPUTED_VALUE"""),"")</f>
        <v/>
      </c>
      <c r="D16598" s="5">
        <v>0.0</v>
      </c>
    </row>
    <row r="16599" ht="14.25" customHeight="1">
      <c r="A16599" s="5"/>
      <c r="B16599" s="5"/>
      <c r="C16599" s="5" t="str">
        <f>IFERROR(__xludf.DUMMYFUNCTION("""COMPUTED_VALUE"""),"")</f>
        <v/>
      </c>
      <c r="D16599" s="5">
        <v>0.0</v>
      </c>
    </row>
    <row r="16600" ht="14.25" customHeight="1">
      <c r="A16600" s="5"/>
      <c r="B16600" s="5"/>
      <c r="C16600" s="5" t="str">
        <f>IFERROR(__xludf.DUMMYFUNCTION("""COMPUTED_VALUE"""),"")</f>
        <v/>
      </c>
      <c r="D16600" s="5">
        <v>0.0</v>
      </c>
    </row>
    <row r="16601" ht="14.25" customHeight="1">
      <c r="A16601" s="5"/>
      <c r="B16601" s="5"/>
      <c r="C16601" s="5" t="str">
        <f>IFERROR(__xludf.DUMMYFUNCTION("""COMPUTED_VALUE"""),"")</f>
        <v/>
      </c>
      <c r="D16601" s="5">
        <v>0.0</v>
      </c>
    </row>
    <row r="16602" ht="14.25" customHeight="1">
      <c r="A16602" s="5"/>
      <c r="B16602" s="5"/>
      <c r="C16602" s="5" t="str">
        <f>IFERROR(__xludf.DUMMYFUNCTION("""COMPUTED_VALUE"""),"")</f>
        <v/>
      </c>
      <c r="D16602" s="5">
        <v>0.0</v>
      </c>
    </row>
    <row r="16603" ht="14.25" customHeight="1">
      <c r="A16603" s="5"/>
      <c r="B16603" s="5"/>
      <c r="C16603" s="5" t="str">
        <f>IFERROR(__xludf.DUMMYFUNCTION("""COMPUTED_VALUE"""),"")</f>
        <v/>
      </c>
      <c r="D16603" s="5">
        <v>0.0</v>
      </c>
    </row>
    <row r="16604" ht="14.25" customHeight="1">
      <c r="A16604" s="5"/>
      <c r="B16604" s="5"/>
      <c r="C16604" s="5" t="str">
        <f>IFERROR(__xludf.DUMMYFUNCTION("""COMPUTED_VALUE"""),"")</f>
        <v/>
      </c>
      <c r="D16604" s="5">
        <v>0.0</v>
      </c>
    </row>
    <row r="16605" ht="14.25" customHeight="1">
      <c r="A16605" s="5"/>
      <c r="B16605" s="5"/>
      <c r="C16605" s="5" t="str">
        <f>IFERROR(__xludf.DUMMYFUNCTION("""COMPUTED_VALUE"""),"")</f>
        <v/>
      </c>
      <c r="D16605" s="5">
        <v>0.0</v>
      </c>
    </row>
    <row r="16606" ht="14.25" customHeight="1">
      <c r="A16606" s="5"/>
      <c r="B16606" s="5"/>
      <c r="C16606" s="5" t="str">
        <f>IFERROR(__xludf.DUMMYFUNCTION("""COMPUTED_VALUE"""),"")</f>
        <v/>
      </c>
      <c r="D16606" s="5">
        <v>0.0</v>
      </c>
    </row>
    <row r="16607" ht="14.25" customHeight="1">
      <c r="A16607" s="5"/>
      <c r="B16607" s="5"/>
      <c r="C16607" s="5" t="str">
        <f>IFERROR(__xludf.DUMMYFUNCTION("""COMPUTED_VALUE"""),"")</f>
        <v/>
      </c>
      <c r="D16607" s="5">
        <v>0.0</v>
      </c>
    </row>
    <row r="16608" ht="14.25" customHeight="1">
      <c r="A16608" s="5"/>
      <c r="B16608" s="5"/>
      <c r="C16608" s="5" t="str">
        <f>IFERROR(__xludf.DUMMYFUNCTION("""COMPUTED_VALUE"""),"")</f>
        <v/>
      </c>
      <c r="D16608" s="5">
        <v>0.0</v>
      </c>
    </row>
    <row r="16609" ht="14.25" customHeight="1">
      <c r="A16609" s="5"/>
      <c r="B16609" s="5"/>
      <c r="C16609" s="5" t="str">
        <f>IFERROR(__xludf.DUMMYFUNCTION("""COMPUTED_VALUE"""),"")</f>
        <v/>
      </c>
      <c r="D16609" s="5">
        <v>0.0</v>
      </c>
    </row>
    <row r="16610" ht="14.25" customHeight="1">
      <c r="A16610" s="5"/>
      <c r="B16610" s="5"/>
      <c r="C16610" s="5" t="str">
        <f>IFERROR(__xludf.DUMMYFUNCTION("""COMPUTED_VALUE"""),"")</f>
        <v/>
      </c>
      <c r="D16610" s="5">
        <v>0.0</v>
      </c>
    </row>
    <row r="16611" ht="14.25" customHeight="1">
      <c r="A16611" s="5"/>
      <c r="B16611" s="5"/>
      <c r="C16611" s="5" t="str">
        <f>IFERROR(__xludf.DUMMYFUNCTION("""COMPUTED_VALUE"""),"")</f>
        <v/>
      </c>
      <c r="D16611" s="5">
        <v>0.0</v>
      </c>
    </row>
    <row r="16612" ht="14.25" customHeight="1">
      <c r="A16612" s="5"/>
      <c r="B16612" s="5"/>
      <c r="C16612" s="5" t="str">
        <f>IFERROR(__xludf.DUMMYFUNCTION("""COMPUTED_VALUE"""),"")</f>
        <v/>
      </c>
      <c r="D16612" s="5">
        <v>0.0</v>
      </c>
    </row>
    <row r="16613" ht="14.25" customHeight="1">
      <c r="A16613" s="5"/>
      <c r="B16613" s="5"/>
      <c r="C16613" s="5" t="str">
        <f>IFERROR(__xludf.DUMMYFUNCTION("""COMPUTED_VALUE"""),"")</f>
        <v/>
      </c>
      <c r="D16613" s="5">
        <v>0.0</v>
      </c>
    </row>
    <row r="16614" ht="14.25" customHeight="1">
      <c r="A16614" s="5"/>
      <c r="B16614" s="5"/>
      <c r="C16614" s="5" t="str">
        <f>IFERROR(__xludf.DUMMYFUNCTION("""COMPUTED_VALUE"""),"")</f>
        <v/>
      </c>
      <c r="D16614" s="5">
        <v>0.0</v>
      </c>
    </row>
    <row r="16615" ht="14.25" customHeight="1">
      <c r="A16615" s="5"/>
      <c r="B16615" s="5"/>
      <c r="C16615" s="5" t="str">
        <f>IFERROR(__xludf.DUMMYFUNCTION("""COMPUTED_VALUE"""),"")</f>
        <v/>
      </c>
      <c r="D16615" s="5">
        <v>0.0</v>
      </c>
    </row>
    <row r="16616" ht="14.25" customHeight="1">
      <c r="A16616" s="5"/>
      <c r="B16616" s="5"/>
      <c r="C16616" s="5" t="str">
        <f>IFERROR(__xludf.DUMMYFUNCTION("""COMPUTED_VALUE"""),"")</f>
        <v/>
      </c>
      <c r="D16616" s="5">
        <v>0.0</v>
      </c>
    </row>
    <row r="16617" ht="14.25" customHeight="1">
      <c r="A16617" s="5"/>
      <c r="B16617" s="5"/>
      <c r="C16617" s="5" t="str">
        <f>IFERROR(__xludf.DUMMYFUNCTION("""COMPUTED_VALUE"""),"")</f>
        <v/>
      </c>
      <c r="D16617" s="5">
        <v>0.0</v>
      </c>
    </row>
    <row r="16618" ht="14.25" customHeight="1">
      <c r="A16618" s="5"/>
      <c r="B16618" s="5"/>
      <c r="C16618" s="5" t="str">
        <f>IFERROR(__xludf.DUMMYFUNCTION("""COMPUTED_VALUE"""),"")</f>
        <v/>
      </c>
      <c r="D16618" s="5">
        <v>0.0</v>
      </c>
    </row>
    <row r="16619" ht="14.25" customHeight="1">
      <c r="A16619" s="5"/>
      <c r="B16619" s="5"/>
      <c r="C16619" s="5" t="str">
        <f>IFERROR(__xludf.DUMMYFUNCTION("""COMPUTED_VALUE"""),"")</f>
        <v/>
      </c>
      <c r="D16619" s="5">
        <v>0.0</v>
      </c>
    </row>
    <row r="16620" ht="14.25" customHeight="1">
      <c r="A16620" s="5"/>
      <c r="B16620" s="5"/>
      <c r="C16620" s="5" t="str">
        <f>IFERROR(__xludf.DUMMYFUNCTION("""COMPUTED_VALUE"""),"")</f>
        <v/>
      </c>
      <c r="D16620" s="5">
        <v>0.0</v>
      </c>
    </row>
    <row r="16621" ht="14.25" customHeight="1">
      <c r="A16621" s="5"/>
      <c r="B16621" s="5"/>
      <c r="C16621" s="5" t="str">
        <f>IFERROR(__xludf.DUMMYFUNCTION("""COMPUTED_VALUE"""),"")</f>
        <v/>
      </c>
      <c r="D16621" s="5">
        <v>0.0</v>
      </c>
    </row>
    <row r="16622" ht="14.25" customHeight="1">
      <c r="A16622" s="5"/>
      <c r="B16622" s="5"/>
      <c r="C16622" s="5" t="str">
        <f>IFERROR(__xludf.DUMMYFUNCTION("""COMPUTED_VALUE"""),"")</f>
        <v/>
      </c>
      <c r="D16622" s="5">
        <v>0.0</v>
      </c>
    </row>
    <row r="16623" ht="14.25" customHeight="1">
      <c r="A16623" s="5"/>
      <c r="B16623" s="5"/>
      <c r="C16623" s="5" t="str">
        <f>IFERROR(__xludf.DUMMYFUNCTION("""COMPUTED_VALUE"""),"")</f>
        <v/>
      </c>
      <c r="D16623" s="5">
        <v>0.0</v>
      </c>
    </row>
    <row r="16624" ht="14.25" customHeight="1">
      <c r="A16624" s="5"/>
      <c r="B16624" s="5"/>
      <c r="C16624" s="5" t="str">
        <f>IFERROR(__xludf.DUMMYFUNCTION("""COMPUTED_VALUE"""),"")</f>
        <v/>
      </c>
      <c r="D16624" s="5">
        <v>0.0</v>
      </c>
    </row>
    <row r="16625" ht="14.25" customHeight="1">
      <c r="A16625" s="5"/>
      <c r="B16625" s="5"/>
      <c r="C16625" s="5" t="str">
        <f>IFERROR(__xludf.DUMMYFUNCTION("""COMPUTED_VALUE"""),"")</f>
        <v/>
      </c>
      <c r="D16625" s="5">
        <v>0.0</v>
      </c>
    </row>
    <row r="16626" ht="14.25" customHeight="1">
      <c r="A16626" s="5"/>
      <c r="B16626" s="5"/>
      <c r="C16626" s="5" t="str">
        <f>IFERROR(__xludf.DUMMYFUNCTION("""COMPUTED_VALUE"""),"")</f>
        <v/>
      </c>
      <c r="D16626" s="5">
        <v>0.0</v>
      </c>
    </row>
    <row r="16627" ht="14.25" customHeight="1">
      <c r="A16627" s="5"/>
      <c r="B16627" s="5"/>
      <c r="C16627" s="5" t="str">
        <f>IFERROR(__xludf.DUMMYFUNCTION("""COMPUTED_VALUE"""),"")</f>
        <v/>
      </c>
      <c r="D16627" s="5">
        <v>0.0</v>
      </c>
    </row>
    <row r="16628" ht="14.25" customHeight="1">
      <c r="A16628" s="5"/>
      <c r="B16628" s="5"/>
      <c r="C16628" s="5" t="str">
        <f>IFERROR(__xludf.DUMMYFUNCTION("""COMPUTED_VALUE"""),"")</f>
        <v/>
      </c>
      <c r="D16628" s="5">
        <v>0.0</v>
      </c>
    </row>
    <row r="16629" ht="14.25" customHeight="1">
      <c r="A16629" s="5"/>
      <c r="B16629" s="5"/>
      <c r="C16629" s="5" t="str">
        <f>IFERROR(__xludf.DUMMYFUNCTION("""COMPUTED_VALUE"""),"")</f>
        <v/>
      </c>
      <c r="D16629" s="5">
        <v>0.0</v>
      </c>
    </row>
    <row r="16630" ht="14.25" customHeight="1">
      <c r="A16630" s="5"/>
      <c r="B16630" s="5"/>
      <c r="C16630" s="5" t="str">
        <f>IFERROR(__xludf.DUMMYFUNCTION("""COMPUTED_VALUE"""),"")</f>
        <v/>
      </c>
      <c r="D16630" s="5">
        <v>0.0</v>
      </c>
    </row>
    <row r="16631" ht="14.25" customHeight="1">
      <c r="A16631" s="5"/>
      <c r="B16631" s="5"/>
      <c r="C16631" s="5" t="str">
        <f>IFERROR(__xludf.DUMMYFUNCTION("""COMPUTED_VALUE"""),"")</f>
        <v/>
      </c>
      <c r="D16631" s="5">
        <v>0.0</v>
      </c>
    </row>
    <row r="16632" ht="14.25" customHeight="1">
      <c r="A16632" s="5"/>
      <c r="B16632" s="5"/>
      <c r="C16632" s="5" t="str">
        <f>IFERROR(__xludf.DUMMYFUNCTION("""COMPUTED_VALUE"""),"")</f>
        <v/>
      </c>
      <c r="D16632" s="5">
        <v>0.0</v>
      </c>
    </row>
    <row r="16633" ht="14.25" customHeight="1">
      <c r="A16633" s="5"/>
      <c r="B16633" s="5"/>
      <c r="C16633" s="5" t="str">
        <f>IFERROR(__xludf.DUMMYFUNCTION("""COMPUTED_VALUE"""),"")</f>
        <v/>
      </c>
      <c r="D16633" s="5">
        <v>0.0</v>
      </c>
    </row>
    <row r="16634" ht="14.25" customHeight="1">
      <c r="A16634" s="5"/>
      <c r="B16634" s="5"/>
      <c r="C16634" s="5" t="str">
        <f>IFERROR(__xludf.DUMMYFUNCTION("""COMPUTED_VALUE"""),"")</f>
        <v/>
      </c>
      <c r="D16634" s="5">
        <v>0.0</v>
      </c>
    </row>
    <row r="16635" ht="14.25" customHeight="1">
      <c r="A16635" s="5"/>
      <c r="B16635" s="5"/>
      <c r="C16635" s="5" t="str">
        <f>IFERROR(__xludf.DUMMYFUNCTION("""COMPUTED_VALUE"""),"")</f>
        <v/>
      </c>
      <c r="D16635" s="5">
        <v>0.0</v>
      </c>
    </row>
    <row r="16636" ht="14.25" customHeight="1">
      <c r="A16636" s="5"/>
      <c r="B16636" s="5"/>
      <c r="C16636" s="5" t="str">
        <f>IFERROR(__xludf.DUMMYFUNCTION("""COMPUTED_VALUE"""),"")</f>
        <v/>
      </c>
      <c r="D16636" s="5">
        <v>0.0</v>
      </c>
    </row>
    <row r="16637" ht="14.25" customHeight="1">
      <c r="A16637" s="5"/>
      <c r="B16637" s="5"/>
      <c r="C16637" s="5" t="str">
        <f>IFERROR(__xludf.DUMMYFUNCTION("""COMPUTED_VALUE"""),"")</f>
        <v/>
      </c>
      <c r="D16637" s="5">
        <v>0.0</v>
      </c>
    </row>
    <row r="16638" ht="14.25" customHeight="1">
      <c r="A16638" s="5"/>
      <c r="B16638" s="5"/>
      <c r="C16638" s="5" t="str">
        <f>IFERROR(__xludf.DUMMYFUNCTION("""COMPUTED_VALUE"""),"")</f>
        <v/>
      </c>
      <c r="D16638" s="5">
        <v>0.0</v>
      </c>
    </row>
    <row r="16639" ht="14.25" customHeight="1">
      <c r="A16639" s="5"/>
      <c r="B16639" s="5"/>
      <c r="C16639" s="5" t="str">
        <f>IFERROR(__xludf.DUMMYFUNCTION("""COMPUTED_VALUE"""),"")</f>
        <v/>
      </c>
      <c r="D16639" s="5">
        <v>0.0</v>
      </c>
    </row>
    <row r="16640" ht="14.25" customHeight="1">
      <c r="A16640" s="5"/>
      <c r="B16640" s="5"/>
      <c r="C16640" s="5" t="str">
        <f>IFERROR(__xludf.DUMMYFUNCTION("""COMPUTED_VALUE"""),"")</f>
        <v/>
      </c>
      <c r="D16640" s="5">
        <v>0.0</v>
      </c>
    </row>
    <row r="16641" ht="14.25" customHeight="1">
      <c r="A16641" s="5"/>
      <c r="B16641" s="5"/>
      <c r="C16641" s="5" t="str">
        <f>IFERROR(__xludf.DUMMYFUNCTION("""COMPUTED_VALUE"""),"")</f>
        <v/>
      </c>
      <c r="D16641" s="5">
        <v>0.0</v>
      </c>
    </row>
    <row r="16642" ht="14.25" customHeight="1">
      <c r="A16642" s="5"/>
      <c r="B16642" s="5"/>
      <c r="C16642" s="5" t="str">
        <f>IFERROR(__xludf.DUMMYFUNCTION("""COMPUTED_VALUE"""),"")</f>
        <v/>
      </c>
      <c r="D16642" s="5">
        <v>0.0</v>
      </c>
    </row>
    <row r="16643" ht="14.25" customHeight="1">
      <c r="A16643" s="5"/>
      <c r="B16643" s="5"/>
      <c r="C16643" s="5" t="str">
        <f>IFERROR(__xludf.DUMMYFUNCTION("""COMPUTED_VALUE"""),"")</f>
        <v/>
      </c>
      <c r="D16643" s="5">
        <v>0.0</v>
      </c>
    </row>
    <row r="16644" ht="14.25" customHeight="1">
      <c r="A16644" s="5"/>
      <c r="B16644" s="5"/>
      <c r="C16644" s="5" t="str">
        <f>IFERROR(__xludf.DUMMYFUNCTION("""COMPUTED_VALUE"""),"")</f>
        <v/>
      </c>
      <c r="D16644" s="5">
        <v>0.0</v>
      </c>
    </row>
    <row r="16645" ht="14.25" customHeight="1">
      <c r="A16645" s="5"/>
      <c r="B16645" s="5"/>
      <c r="C16645" s="5" t="str">
        <f>IFERROR(__xludf.DUMMYFUNCTION("""COMPUTED_VALUE"""),"")</f>
        <v/>
      </c>
      <c r="D16645" s="5">
        <v>0.0</v>
      </c>
    </row>
    <row r="16646" ht="14.25" customHeight="1">
      <c r="A16646" s="5"/>
      <c r="B16646" s="5"/>
      <c r="C16646" s="5" t="str">
        <f>IFERROR(__xludf.DUMMYFUNCTION("""COMPUTED_VALUE"""),"")</f>
        <v/>
      </c>
      <c r="D16646" s="5">
        <v>0.0</v>
      </c>
    </row>
    <row r="16647" ht="14.25" customHeight="1">
      <c r="A16647" s="5"/>
      <c r="B16647" s="5"/>
      <c r="C16647" s="5" t="str">
        <f>IFERROR(__xludf.DUMMYFUNCTION("""COMPUTED_VALUE"""),"")</f>
        <v/>
      </c>
      <c r="D16647" s="5">
        <v>0.0</v>
      </c>
    </row>
    <row r="16648" ht="14.25" customHeight="1">
      <c r="A16648" s="5"/>
      <c r="B16648" s="5"/>
      <c r="C16648" s="5" t="str">
        <f>IFERROR(__xludf.DUMMYFUNCTION("""COMPUTED_VALUE"""),"")</f>
        <v/>
      </c>
      <c r="D16648" s="5">
        <v>0.0</v>
      </c>
    </row>
    <row r="16649" ht="14.25" customHeight="1">
      <c r="A16649" s="5"/>
      <c r="B16649" s="5"/>
      <c r="C16649" s="5" t="str">
        <f>IFERROR(__xludf.DUMMYFUNCTION("""COMPUTED_VALUE"""),"")</f>
        <v/>
      </c>
      <c r="D16649" s="5">
        <v>0.0</v>
      </c>
    </row>
    <row r="16650" ht="14.25" customHeight="1">
      <c r="A16650" s="5"/>
      <c r="B16650" s="5"/>
      <c r="C16650" s="5" t="str">
        <f>IFERROR(__xludf.DUMMYFUNCTION("""COMPUTED_VALUE"""),"")</f>
        <v/>
      </c>
      <c r="D16650" s="5">
        <v>0.0</v>
      </c>
    </row>
    <row r="16651" ht="14.25" customHeight="1">
      <c r="A16651" s="5"/>
      <c r="B16651" s="5"/>
      <c r="C16651" s="5" t="str">
        <f>IFERROR(__xludf.DUMMYFUNCTION("""COMPUTED_VALUE"""),"")</f>
        <v/>
      </c>
      <c r="D16651" s="5">
        <v>0.0</v>
      </c>
    </row>
    <row r="16652" ht="14.25" customHeight="1">
      <c r="A16652" s="5"/>
      <c r="B16652" s="5"/>
      <c r="C16652" s="5" t="str">
        <f>IFERROR(__xludf.DUMMYFUNCTION("""COMPUTED_VALUE"""),"")</f>
        <v/>
      </c>
      <c r="D16652" s="5">
        <v>0.0</v>
      </c>
    </row>
    <row r="16653" ht="14.25" customHeight="1">
      <c r="A16653" s="5"/>
      <c r="B16653" s="5"/>
      <c r="C16653" s="5" t="str">
        <f>IFERROR(__xludf.DUMMYFUNCTION("""COMPUTED_VALUE"""),"")</f>
        <v/>
      </c>
      <c r="D16653" s="5">
        <v>0.0</v>
      </c>
    </row>
    <row r="16654" ht="14.25" customHeight="1">
      <c r="A16654" s="5"/>
      <c r="B16654" s="5"/>
      <c r="C16654" s="5" t="str">
        <f>IFERROR(__xludf.DUMMYFUNCTION("""COMPUTED_VALUE"""),"")</f>
        <v/>
      </c>
      <c r="D16654" s="5">
        <v>0.0</v>
      </c>
    </row>
    <row r="16655" ht="14.25" customHeight="1">
      <c r="A16655" s="5"/>
      <c r="B16655" s="5"/>
      <c r="C16655" s="5" t="str">
        <f>IFERROR(__xludf.DUMMYFUNCTION("""COMPUTED_VALUE"""),"")</f>
        <v/>
      </c>
      <c r="D16655" s="5">
        <v>0.0</v>
      </c>
    </row>
    <row r="16656" ht="14.25" customHeight="1">
      <c r="A16656" s="5"/>
      <c r="B16656" s="5"/>
      <c r="C16656" s="5" t="str">
        <f>IFERROR(__xludf.DUMMYFUNCTION("""COMPUTED_VALUE"""),"")</f>
        <v/>
      </c>
      <c r="D16656" s="5">
        <v>0.0</v>
      </c>
    </row>
    <row r="16657" ht="14.25" customHeight="1">
      <c r="A16657" s="5"/>
      <c r="B16657" s="5"/>
      <c r="C16657" s="5" t="str">
        <f>IFERROR(__xludf.DUMMYFUNCTION("""COMPUTED_VALUE"""),"")</f>
        <v/>
      </c>
      <c r="D16657" s="5">
        <v>0.0</v>
      </c>
    </row>
    <row r="16658" ht="14.25" customHeight="1">
      <c r="A16658" s="5"/>
      <c r="B16658" s="5"/>
      <c r="C16658" s="5" t="str">
        <f>IFERROR(__xludf.DUMMYFUNCTION("""COMPUTED_VALUE"""),"")</f>
        <v/>
      </c>
      <c r="D16658" s="5">
        <v>0.0</v>
      </c>
    </row>
    <row r="16659" ht="14.25" customHeight="1">
      <c r="A16659" s="5"/>
      <c r="B16659" s="5"/>
      <c r="C16659" s="5" t="str">
        <f>IFERROR(__xludf.DUMMYFUNCTION("""COMPUTED_VALUE"""),"")</f>
        <v/>
      </c>
      <c r="D16659" s="5">
        <v>0.0</v>
      </c>
    </row>
    <row r="16660" ht="14.25" customHeight="1">
      <c r="A16660" s="5"/>
      <c r="B16660" s="5"/>
      <c r="C16660" s="5" t="str">
        <f>IFERROR(__xludf.DUMMYFUNCTION("""COMPUTED_VALUE"""),"")</f>
        <v/>
      </c>
      <c r="D16660" s="5">
        <v>0.0</v>
      </c>
    </row>
    <row r="16661" ht="14.25" customHeight="1">
      <c r="A16661" s="5"/>
      <c r="B16661" s="5"/>
      <c r="C16661" s="5" t="str">
        <f>IFERROR(__xludf.DUMMYFUNCTION("""COMPUTED_VALUE"""),"")</f>
        <v/>
      </c>
      <c r="D16661" s="5">
        <v>0.0</v>
      </c>
    </row>
    <row r="16662" ht="14.25" customHeight="1">
      <c r="A16662" s="5"/>
      <c r="B16662" s="5"/>
      <c r="C16662" s="5" t="str">
        <f>IFERROR(__xludf.DUMMYFUNCTION("""COMPUTED_VALUE"""),"")</f>
        <v/>
      </c>
      <c r="D16662" s="5">
        <v>0.0</v>
      </c>
    </row>
    <row r="16663" ht="14.25" customHeight="1">
      <c r="A16663" s="5"/>
      <c r="B16663" s="5"/>
      <c r="C16663" s="5" t="str">
        <f>IFERROR(__xludf.DUMMYFUNCTION("""COMPUTED_VALUE"""),"")</f>
        <v/>
      </c>
      <c r="D16663" s="5">
        <v>0.0</v>
      </c>
    </row>
    <row r="16664" ht="14.25" customHeight="1">
      <c r="A16664" s="5"/>
      <c r="B16664" s="5"/>
      <c r="C16664" s="5" t="str">
        <f>IFERROR(__xludf.DUMMYFUNCTION("""COMPUTED_VALUE"""),"")</f>
        <v/>
      </c>
      <c r="D16664" s="5">
        <v>0.0</v>
      </c>
    </row>
    <row r="16665" ht="14.25" customHeight="1">
      <c r="A16665" s="5"/>
      <c r="B16665" s="5"/>
      <c r="C16665" s="5" t="str">
        <f>IFERROR(__xludf.DUMMYFUNCTION("""COMPUTED_VALUE"""),"")</f>
        <v/>
      </c>
      <c r="D16665" s="5">
        <v>0.0</v>
      </c>
    </row>
    <row r="16666" ht="14.25" customHeight="1">
      <c r="A16666" s="5"/>
      <c r="B16666" s="5"/>
      <c r="C16666" s="5" t="str">
        <f>IFERROR(__xludf.DUMMYFUNCTION("""COMPUTED_VALUE"""),"")</f>
        <v/>
      </c>
      <c r="D16666" s="5">
        <v>0.0</v>
      </c>
    </row>
    <row r="16667" ht="14.25" customHeight="1">
      <c r="A16667" s="5"/>
      <c r="B16667" s="5"/>
      <c r="C16667" s="5" t="str">
        <f>IFERROR(__xludf.DUMMYFUNCTION("""COMPUTED_VALUE"""),"")</f>
        <v/>
      </c>
      <c r="D16667" s="5">
        <v>0.0</v>
      </c>
    </row>
    <row r="16668" ht="14.25" customHeight="1">
      <c r="A16668" s="5"/>
      <c r="B16668" s="5"/>
      <c r="C16668" s="5" t="str">
        <f>IFERROR(__xludf.DUMMYFUNCTION("""COMPUTED_VALUE"""),"")</f>
        <v/>
      </c>
      <c r="D16668" s="5">
        <v>0.0</v>
      </c>
    </row>
    <row r="16669" ht="14.25" customHeight="1">
      <c r="A16669" s="5"/>
      <c r="B16669" s="5"/>
      <c r="C16669" s="5" t="str">
        <f>IFERROR(__xludf.DUMMYFUNCTION("""COMPUTED_VALUE"""),"")</f>
        <v/>
      </c>
      <c r="D16669" s="5">
        <v>0.0</v>
      </c>
    </row>
    <row r="16670" ht="14.25" customHeight="1">
      <c r="A16670" s="5"/>
      <c r="B16670" s="5"/>
      <c r="C16670" s="5" t="str">
        <f>IFERROR(__xludf.DUMMYFUNCTION("""COMPUTED_VALUE"""),"")</f>
        <v/>
      </c>
      <c r="D16670" s="5">
        <v>0.0</v>
      </c>
    </row>
    <row r="16671" ht="14.25" customHeight="1">
      <c r="A16671" s="5"/>
      <c r="B16671" s="5"/>
      <c r="C16671" s="5" t="str">
        <f>IFERROR(__xludf.DUMMYFUNCTION("""COMPUTED_VALUE"""),"")</f>
        <v/>
      </c>
      <c r="D16671" s="5">
        <v>0.0</v>
      </c>
    </row>
    <row r="16672" ht="14.25" customHeight="1">
      <c r="A16672" s="5"/>
      <c r="B16672" s="5"/>
      <c r="C16672" s="5" t="str">
        <f>IFERROR(__xludf.DUMMYFUNCTION("""COMPUTED_VALUE"""),"")</f>
        <v/>
      </c>
      <c r="D16672" s="5">
        <v>0.0</v>
      </c>
    </row>
    <row r="16673" ht="14.25" customHeight="1">
      <c r="A16673" s="5"/>
      <c r="B16673" s="5"/>
      <c r="C16673" s="5" t="str">
        <f>IFERROR(__xludf.DUMMYFUNCTION("""COMPUTED_VALUE"""),"")</f>
        <v/>
      </c>
      <c r="D16673" s="5">
        <v>0.0</v>
      </c>
    </row>
    <row r="16674" ht="14.25" customHeight="1">
      <c r="A16674" s="5"/>
      <c r="B16674" s="5"/>
      <c r="C16674" s="5" t="str">
        <f>IFERROR(__xludf.DUMMYFUNCTION("""COMPUTED_VALUE"""),"")</f>
        <v/>
      </c>
      <c r="D16674" s="5">
        <v>0.0</v>
      </c>
    </row>
    <row r="16675" ht="14.25" customHeight="1">
      <c r="A16675" s="5"/>
      <c r="B16675" s="5"/>
      <c r="C16675" s="5" t="str">
        <f>IFERROR(__xludf.DUMMYFUNCTION("""COMPUTED_VALUE"""),"")</f>
        <v/>
      </c>
      <c r="D16675" s="5">
        <v>0.0</v>
      </c>
    </row>
    <row r="16676" ht="14.25" customHeight="1">
      <c r="A16676" s="5"/>
      <c r="B16676" s="5"/>
      <c r="C16676" s="5" t="str">
        <f>IFERROR(__xludf.DUMMYFUNCTION("""COMPUTED_VALUE"""),"")</f>
        <v/>
      </c>
      <c r="D16676" s="5">
        <v>0.0</v>
      </c>
    </row>
    <row r="16677" ht="14.25" customHeight="1">
      <c r="A16677" s="5"/>
      <c r="B16677" s="5"/>
      <c r="C16677" s="5" t="str">
        <f>IFERROR(__xludf.DUMMYFUNCTION("""COMPUTED_VALUE"""),"")</f>
        <v/>
      </c>
      <c r="D16677" s="5">
        <v>0.0</v>
      </c>
    </row>
    <row r="16678" ht="14.25" customHeight="1">
      <c r="A16678" s="5"/>
      <c r="B16678" s="5"/>
      <c r="C16678" s="5" t="str">
        <f>IFERROR(__xludf.DUMMYFUNCTION("""COMPUTED_VALUE"""),"")</f>
        <v/>
      </c>
      <c r="D16678" s="5">
        <v>0.0</v>
      </c>
    </row>
    <row r="16679" ht="14.25" customHeight="1">
      <c r="A16679" s="5"/>
      <c r="B16679" s="5"/>
      <c r="C16679" s="5" t="str">
        <f>IFERROR(__xludf.DUMMYFUNCTION("""COMPUTED_VALUE"""),"")</f>
        <v/>
      </c>
      <c r="D16679" s="5">
        <v>0.0</v>
      </c>
    </row>
    <row r="16680" ht="14.25" customHeight="1">
      <c r="A16680" s="5"/>
      <c r="B16680" s="5"/>
      <c r="C16680" s="5" t="str">
        <f>IFERROR(__xludf.DUMMYFUNCTION("""COMPUTED_VALUE"""),"")</f>
        <v/>
      </c>
      <c r="D16680" s="5">
        <v>0.0</v>
      </c>
    </row>
    <row r="16681" ht="14.25" customHeight="1">
      <c r="A16681" s="5"/>
      <c r="B16681" s="5"/>
      <c r="C16681" s="5" t="str">
        <f>IFERROR(__xludf.DUMMYFUNCTION("""COMPUTED_VALUE"""),"")</f>
        <v/>
      </c>
      <c r="D16681" s="5">
        <v>0.0</v>
      </c>
    </row>
    <row r="16682" ht="14.25" customHeight="1">
      <c r="A16682" s="5"/>
      <c r="B16682" s="5"/>
      <c r="C16682" s="5" t="str">
        <f>IFERROR(__xludf.DUMMYFUNCTION("""COMPUTED_VALUE"""),"")</f>
        <v/>
      </c>
      <c r="D16682" s="5">
        <v>0.0</v>
      </c>
    </row>
    <row r="16683" ht="14.25" customHeight="1">
      <c r="A16683" s="5"/>
      <c r="B16683" s="5"/>
      <c r="C16683" s="5" t="str">
        <f>IFERROR(__xludf.DUMMYFUNCTION("""COMPUTED_VALUE"""),"")</f>
        <v/>
      </c>
      <c r="D16683" s="5">
        <v>0.0</v>
      </c>
    </row>
    <row r="16684" ht="14.25" customHeight="1">
      <c r="A16684" s="5"/>
      <c r="B16684" s="5"/>
      <c r="C16684" s="5" t="str">
        <f>IFERROR(__xludf.DUMMYFUNCTION("""COMPUTED_VALUE"""),"")</f>
        <v/>
      </c>
      <c r="D16684" s="5">
        <v>0.0</v>
      </c>
    </row>
    <row r="16685" ht="14.25" customHeight="1">
      <c r="A16685" s="5"/>
      <c r="B16685" s="5"/>
      <c r="C16685" s="5" t="str">
        <f>IFERROR(__xludf.DUMMYFUNCTION("""COMPUTED_VALUE"""),"")</f>
        <v/>
      </c>
      <c r="D16685" s="5">
        <v>0.0</v>
      </c>
    </row>
    <row r="16686" ht="14.25" customHeight="1">
      <c r="A16686" s="5"/>
      <c r="B16686" s="5"/>
      <c r="C16686" s="5" t="str">
        <f>IFERROR(__xludf.DUMMYFUNCTION("""COMPUTED_VALUE"""),"")</f>
        <v/>
      </c>
      <c r="D16686" s="5">
        <v>0.0</v>
      </c>
    </row>
    <row r="16687" ht="14.25" customHeight="1">
      <c r="A16687" s="5"/>
      <c r="B16687" s="5"/>
      <c r="C16687" s="5" t="str">
        <f>IFERROR(__xludf.DUMMYFUNCTION("""COMPUTED_VALUE"""),"")</f>
        <v/>
      </c>
      <c r="D16687" s="5">
        <v>0.0</v>
      </c>
    </row>
    <row r="16688" ht="14.25" customHeight="1">
      <c r="A16688" s="5"/>
      <c r="B16688" s="5"/>
      <c r="C16688" s="5" t="str">
        <f>IFERROR(__xludf.DUMMYFUNCTION("""COMPUTED_VALUE"""),"")</f>
        <v/>
      </c>
      <c r="D16688" s="5">
        <v>0.0</v>
      </c>
    </row>
    <row r="16689" ht="14.25" customHeight="1">
      <c r="A16689" s="5"/>
      <c r="B16689" s="5"/>
      <c r="C16689" s="5" t="str">
        <f>IFERROR(__xludf.DUMMYFUNCTION("""COMPUTED_VALUE"""),"")</f>
        <v/>
      </c>
      <c r="D16689" s="5">
        <v>0.0</v>
      </c>
    </row>
    <row r="16690" ht="14.25" customHeight="1">
      <c r="A16690" s="5"/>
      <c r="B16690" s="5"/>
      <c r="C16690" s="5" t="str">
        <f>IFERROR(__xludf.DUMMYFUNCTION("""COMPUTED_VALUE"""),"")</f>
        <v/>
      </c>
      <c r="D16690" s="5">
        <v>0.0</v>
      </c>
    </row>
    <row r="16691" ht="14.25" customHeight="1">
      <c r="A16691" s="5"/>
      <c r="B16691" s="5"/>
      <c r="C16691" s="5" t="str">
        <f>IFERROR(__xludf.DUMMYFUNCTION("""COMPUTED_VALUE"""),"")</f>
        <v/>
      </c>
      <c r="D16691" s="5">
        <v>0.0</v>
      </c>
    </row>
    <row r="16692" ht="14.25" customHeight="1">
      <c r="A16692" s="5"/>
      <c r="B16692" s="5"/>
      <c r="C16692" s="5" t="str">
        <f>IFERROR(__xludf.DUMMYFUNCTION("""COMPUTED_VALUE"""),"")</f>
        <v/>
      </c>
      <c r="D16692" s="5">
        <v>0.0</v>
      </c>
    </row>
    <row r="16693" ht="14.25" customHeight="1">
      <c r="A16693" s="5"/>
      <c r="B16693" s="5"/>
      <c r="C16693" s="5" t="str">
        <f>IFERROR(__xludf.DUMMYFUNCTION("""COMPUTED_VALUE"""),"")</f>
        <v/>
      </c>
      <c r="D16693" s="5">
        <v>0.0</v>
      </c>
    </row>
    <row r="16694" ht="14.25" customHeight="1">
      <c r="A16694" s="5"/>
      <c r="B16694" s="5"/>
      <c r="C16694" s="5" t="str">
        <f>IFERROR(__xludf.DUMMYFUNCTION("""COMPUTED_VALUE"""),"")</f>
        <v/>
      </c>
      <c r="D16694" s="5">
        <v>0.0</v>
      </c>
    </row>
    <row r="16695" ht="14.25" customHeight="1">
      <c r="A16695" s="5"/>
      <c r="B16695" s="5"/>
      <c r="C16695" s="5" t="str">
        <f>IFERROR(__xludf.DUMMYFUNCTION("""COMPUTED_VALUE"""),"")</f>
        <v/>
      </c>
      <c r="D16695" s="5">
        <v>0.0</v>
      </c>
    </row>
    <row r="16696" ht="14.25" customHeight="1">
      <c r="A16696" s="5"/>
      <c r="B16696" s="5"/>
      <c r="C16696" s="5" t="str">
        <f>IFERROR(__xludf.DUMMYFUNCTION("""COMPUTED_VALUE"""),"")</f>
        <v/>
      </c>
      <c r="D16696" s="5">
        <v>0.0</v>
      </c>
    </row>
    <row r="16697" ht="14.25" customHeight="1">
      <c r="A16697" s="5"/>
      <c r="B16697" s="5"/>
      <c r="C16697" s="5" t="str">
        <f>IFERROR(__xludf.DUMMYFUNCTION("""COMPUTED_VALUE"""),"")</f>
        <v/>
      </c>
      <c r="D16697" s="5">
        <v>0.0</v>
      </c>
    </row>
    <row r="16698" ht="14.25" customHeight="1">
      <c r="A16698" s="5"/>
      <c r="B16698" s="5"/>
      <c r="C16698" s="5" t="str">
        <f>IFERROR(__xludf.DUMMYFUNCTION("""COMPUTED_VALUE"""),"")</f>
        <v/>
      </c>
      <c r="D16698" s="5">
        <v>0.0</v>
      </c>
    </row>
    <row r="16699" ht="14.25" customHeight="1">
      <c r="A16699" s="5"/>
      <c r="B16699" s="5"/>
      <c r="C16699" s="5" t="str">
        <f>IFERROR(__xludf.DUMMYFUNCTION("""COMPUTED_VALUE"""),"")</f>
        <v/>
      </c>
      <c r="D16699" s="5">
        <v>0.0</v>
      </c>
    </row>
    <row r="16700" ht="14.25" customHeight="1">
      <c r="A16700" s="5"/>
      <c r="B16700" s="5"/>
      <c r="C16700" s="5" t="str">
        <f>IFERROR(__xludf.DUMMYFUNCTION("""COMPUTED_VALUE"""),"")</f>
        <v/>
      </c>
      <c r="D16700" s="5">
        <v>0.0</v>
      </c>
    </row>
    <row r="16701" ht="14.25" customHeight="1">
      <c r="A16701" s="5"/>
      <c r="B16701" s="5"/>
      <c r="C16701" s="5" t="str">
        <f>IFERROR(__xludf.DUMMYFUNCTION("""COMPUTED_VALUE"""),"")</f>
        <v/>
      </c>
      <c r="D16701" s="5">
        <v>0.0</v>
      </c>
    </row>
    <row r="16702" ht="14.25" customHeight="1">
      <c r="A16702" s="5"/>
      <c r="B16702" s="5"/>
      <c r="C16702" s="5" t="str">
        <f>IFERROR(__xludf.DUMMYFUNCTION("""COMPUTED_VALUE"""),"")</f>
        <v/>
      </c>
      <c r="D16702" s="5">
        <v>0.0</v>
      </c>
    </row>
    <row r="16703" ht="14.25" customHeight="1">
      <c r="A16703" s="5"/>
      <c r="B16703" s="5"/>
      <c r="C16703" s="5" t="str">
        <f>IFERROR(__xludf.DUMMYFUNCTION("""COMPUTED_VALUE"""),"")</f>
        <v/>
      </c>
      <c r="D16703" s="5">
        <v>0.0</v>
      </c>
    </row>
    <row r="16704" ht="14.25" customHeight="1">
      <c r="A16704" s="5"/>
      <c r="B16704" s="5"/>
      <c r="C16704" s="5" t="str">
        <f>IFERROR(__xludf.DUMMYFUNCTION("""COMPUTED_VALUE"""),"")</f>
        <v/>
      </c>
      <c r="D16704" s="5">
        <v>0.0</v>
      </c>
    </row>
    <row r="16705" ht="14.25" customHeight="1">
      <c r="A16705" s="5"/>
      <c r="B16705" s="5"/>
      <c r="C16705" s="5" t="str">
        <f>IFERROR(__xludf.DUMMYFUNCTION("""COMPUTED_VALUE"""),"")</f>
        <v/>
      </c>
      <c r="D16705" s="5">
        <v>0.0</v>
      </c>
    </row>
    <row r="16706" ht="14.25" customHeight="1">
      <c r="A16706" s="5"/>
      <c r="B16706" s="5"/>
      <c r="C16706" s="5" t="str">
        <f>IFERROR(__xludf.DUMMYFUNCTION("""COMPUTED_VALUE"""),"")</f>
        <v/>
      </c>
      <c r="D16706" s="5">
        <v>0.0</v>
      </c>
    </row>
    <row r="16707" ht="14.25" customHeight="1">
      <c r="A16707" s="5"/>
      <c r="B16707" s="5"/>
      <c r="C16707" s="5" t="str">
        <f>IFERROR(__xludf.DUMMYFUNCTION("""COMPUTED_VALUE"""),"")</f>
        <v/>
      </c>
      <c r="D16707" s="5">
        <v>0.0</v>
      </c>
    </row>
    <row r="16708" ht="14.25" customHeight="1">
      <c r="A16708" s="5"/>
      <c r="B16708" s="5"/>
      <c r="C16708" s="5" t="str">
        <f>IFERROR(__xludf.DUMMYFUNCTION("""COMPUTED_VALUE"""),"")</f>
        <v/>
      </c>
      <c r="D16708" s="5">
        <v>0.0</v>
      </c>
    </row>
    <row r="16709" ht="14.25" customHeight="1">
      <c r="A16709" s="5"/>
      <c r="B16709" s="5"/>
      <c r="C16709" s="5" t="str">
        <f>IFERROR(__xludf.DUMMYFUNCTION("""COMPUTED_VALUE"""),"")</f>
        <v/>
      </c>
      <c r="D16709" s="5">
        <v>0.0</v>
      </c>
    </row>
    <row r="16710" ht="14.25" customHeight="1">
      <c r="A16710" s="5"/>
      <c r="B16710" s="5"/>
      <c r="C16710" s="5" t="str">
        <f>IFERROR(__xludf.DUMMYFUNCTION("""COMPUTED_VALUE"""),"")</f>
        <v/>
      </c>
      <c r="D16710" s="5">
        <v>0.0</v>
      </c>
    </row>
    <row r="16711" ht="14.25" customHeight="1">
      <c r="A16711" s="5"/>
      <c r="B16711" s="5"/>
      <c r="C16711" s="5" t="str">
        <f>IFERROR(__xludf.DUMMYFUNCTION("""COMPUTED_VALUE"""),"")</f>
        <v/>
      </c>
      <c r="D16711" s="5">
        <v>0.0</v>
      </c>
    </row>
    <row r="16712" ht="14.25" customHeight="1">
      <c r="A16712" s="5"/>
      <c r="B16712" s="5"/>
      <c r="C16712" s="5" t="str">
        <f>IFERROR(__xludf.DUMMYFUNCTION("""COMPUTED_VALUE"""),"")</f>
        <v/>
      </c>
      <c r="D16712" s="5">
        <v>0.0</v>
      </c>
    </row>
    <row r="16713" ht="14.25" customHeight="1">
      <c r="A16713" s="5"/>
      <c r="B16713" s="5"/>
      <c r="C16713" s="5" t="str">
        <f>IFERROR(__xludf.DUMMYFUNCTION("""COMPUTED_VALUE"""),"")</f>
        <v/>
      </c>
      <c r="D16713" s="5">
        <v>0.0</v>
      </c>
    </row>
    <row r="16714" ht="14.25" customHeight="1">
      <c r="A16714" s="5"/>
      <c r="B16714" s="5"/>
      <c r="C16714" s="5" t="str">
        <f>IFERROR(__xludf.DUMMYFUNCTION("""COMPUTED_VALUE"""),"")</f>
        <v/>
      </c>
      <c r="D16714" s="5">
        <v>0.0</v>
      </c>
    </row>
    <row r="16715" ht="14.25" customHeight="1">
      <c r="A16715" s="5"/>
      <c r="B16715" s="5"/>
      <c r="C16715" s="5" t="str">
        <f>IFERROR(__xludf.DUMMYFUNCTION("""COMPUTED_VALUE"""),"")</f>
        <v/>
      </c>
      <c r="D16715" s="5">
        <v>0.0</v>
      </c>
    </row>
    <row r="16716" ht="14.25" customHeight="1">
      <c r="A16716" s="5"/>
      <c r="B16716" s="5"/>
      <c r="C16716" s="5" t="str">
        <f>IFERROR(__xludf.DUMMYFUNCTION("""COMPUTED_VALUE"""),"")</f>
        <v/>
      </c>
      <c r="D16716" s="5">
        <v>0.0</v>
      </c>
    </row>
    <row r="16717" ht="14.25" customHeight="1">
      <c r="A16717" s="5"/>
      <c r="B16717" s="5"/>
      <c r="C16717" s="5" t="str">
        <f>IFERROR(__xludf.DUMMYFUNCTION("""COMPUTED_VALUE"""),"")</f>
        <v/>
      </c>
      <c r="D16717" s="5">
        <v>0.0</v>
      </c>
    </row>
    <row r="16718" ht="14.25" customHeight="1">
      <c r="A16718" s="5"/>
      <c r="B16718" s="5"/>
      <c r="C16718" s="5" t="str">
        <f>IFERROR(__xludf.DUMMYFUNCTION("""COMPUTED_VALUE"""),"")</f>
        <v/>
      </c>
      <c r="D16718" s="5">
        <v>0.0</v>
      </c>
    </row>
    <row r="16719" ht="14.25" customHeight="1">
      <c r="A16719" s="5"/>
      <c r="B16719" s="5"/>
      <c r="C16719" s="5" t="str">
        <f>IFERROR(__xludf.DUMMYFUNCTION("""COMPUTED_VALUE"""),"")</f>
        <v/>
      </c>
      <c r="D16719" s="5">
        <v>0.0</v>
      </c>
    </row>
    <row r="16720" ht="14.25" customHeight="1">
      <c r="A16720" s="5"/>
      <c r="B16720" s="5"/>
      <c r="C16720" s="5" t="str">
        <f>IFERROR(__xludf.DUMMYFUNCTION("""COMPUTED_VALUE"""),"")</f>
        <v/>
      </c>
      <c r="D16720" s="5">
        <v>0.0</v>
      </c>
    </row>
    <row r="16721" ht="14.25" customHeight="1">
      <c r="A16721" s="5"/>
      <c r="B16721" s="5"/>
      <c r="C16721" s="5" t="str">
        <f>IFERROR(__xludf.DUMMYFUNCTION("""COMPUTED_VALUE"""),"")</f>
        <v/>
      </c>
      <c r="D16721" s="5">
        <v>0.0</v>
      </c>
    </row>
    <row r="16722" ht="14.25" customHeight="1">
      <c r="A16722" s="5"/>
      <c r="B16722" s="5"/>
      <c r="C16722" s="5" t="str">
        <f>IFERROR(__xludf.DUMMYFUNCTION("""COMPUTED_VALUE"""),"")</f>
        <v/>
      </c>
      <c r="D16722" s="5">
        <v>0.0</v>
      </c>
    </row>
    <row r="16723" ht="14.25" customHeight="1">
      <c r="A16723" s="5"/>
      <c r="B16723" s="5"/>
      <c r="C16723" s="5" t="str">
        <f>IFERROR(__xludf.DUMMYFUNCTION("""COMPUTED_VALUE"""),"")</f>
        <v/>
      </c>
      <c r="D16723" s="5">
        <v>0.0</v>
      </c>
    </row>
    <row r="16724" ht="14.25" customHeight="1">
      <c r="A16724" s="5"/>
      <c r="B16724" s="5"/>
      <c r="C16724" s="5" t="str">
        <f>IFERROR(__xludf.DUMMYFUNCTION("""COMPUTED_VALUE"""),"")</f>
        <v/>
      </c>
      <c r="D16724" s="5">
        <v>0.0</v>
      </c>
    </row>
    <row r="16725" ht="14.25" customHeight="1">
      <c r="A16725" s="5"/>
      <c r="B16725" s="5"/>
      <c r="C16725" s="5" t="str">
        <f>IFERROR(__xludf.DUMMYFUNCTION("""COMPUTED_VALUE"""),"")</f>
        <v/>
      </c>
      <c r="D16725" s="5">
        <v>0.0</v>
      </c>
    </row>
    <row r="16726" ht="14.25" customHeight="1">
      <c r="A16726" s="5"/>
      <c r="B16726" s="5"/>
      <c r="C16726" s="5" t="str">
        <f>IFERROR(__xludf.DUMMYFUNCTION("""COMPUTED_VALUE"""),"")</f>
        <v/>
      </c>
      <c r="D16726" s="5">
        <v>0.0</v>
      </c>
    </row>
    <row r="16727" ht="14.25" customHeight="1">
      <c r="A16727" s="5"/>
      <c r="B16727" s="5"/>
      <c r="C16727" s="5" t="str">
        <f>IFERROR(__xludf.DUMMYFUNCTION("""COMPUTED_VALUE"""),"")</f>
        <v/>
      </c>
      <c r="D16727" s="5">
        <v>0.0</v>
      </c>
    </row>
    <row r="16728" ht="14.25" customHeight="1">
      <c r="A16728" s="5"/>
      <c r="B16728" s="5"/>
      <c r="C16728" s="5" t="str">
        <f>IFERROR(__xludf.DUMMYFUNCTION("""COMPUTED_VALUE"""),"")</f>
        <v/>
      </c>
      <c r="D16728" s="5">
        <v>0.0</v>
      </c>
    </row>
    <row r="16729" ht="14.25" customHeight="1">
      <c r="A16729" s="5"/>
      <c r="B16729" s="5"/>
      <c r="C16729" s="5" t="str">
        <f>IFERROR(__xludf.DUMMYFUNCTION("""COMPUTED_VALUE"""),"")</f>
        <v/>
      </c>
      <c r="D16729" s="5">
        <v>0.0</v>
      </c>
    </row>
    <row r="16730" ht="14.25" customHeight="1">
      <c r="A16730" s="5"/>
      <c r="B16730" s="5"/>
      <c r="C16730" s="5" t="str">
        <f>IFERROR(__xludf.DUMMYFUNCTION("""COMPUTED_VALUE"""),"")</f>
        <v/>
      </c>
      <c r="D16730" s="5">
        <v>0.0</v>
      </c>
    </row>
    <row r="16731" ht="14.25" customHeight="1">
      <c r="A16731" s="5"/>
      <c r="B16731" s="5"/>
      <c r="C16731" s="5" t="str">
        <f>IFERROR(__xludf.DUMMYFUNCTION("""COMPUTED_VALUE"""),"")</f>
        <v/>
      </c>
      <c r="D16731" s="5">
        <v>0.0</v>
      </c>
    </row>
    <row r="16732" ht="14.25" customHeight="1">
      <c r="A16732" s="5"/>
      <c r="B16732" s="5"/>
      <c r="C16732" s="5" t="str">
        <f>IFERROR(__xludf.DUMMYFUNCTION("""COMPUTED_VALUE"""),"")</f>
        <v/>
      </c>
      <c r="D16732" s="5">
        <v>0.0</v>
      </c>
    </row>
    <row r="16733" ht="14.25" customHeight="1">
      <c r="A16733" s="5"/>
      <c r="B16733" s="5"/>
      <c r="C16733" s="5" t="str">
        <f>IFERROR(__xludf.DUMMYFUNCTION("""COMPUTED_VALUE"""),"")</f>
        <v/>
      </c>
      <c r="D16733" s="5">
        <v>0.0</v>
      </c>
    </row>
    <row r="16734" ht="14.25" customHeight="1">
      <c r="A16734" s="5"/>
      <c r="B16734" s="5"/>
      <c r="C16734" s="5" t="str">
        <f>IFERROR(__xludf.DUMMYFUNCTION("""COMPUTED_VALUE"""),"")</f>
        <v/>
      </c>
      <c r="D16734" s="5">
        <v>0.0</v>
      </c>
    </row>
    <row r="16735" ht="14.25" customHeight="1">
      <c r="A16735" s="5"/>
      <c r="B16735" s="5"/>
      <c r="C16735" s="5" t="str">
        <f>IFERROR(__xludf.DUMMYFUNCTION("""COMPUTED_VALUE"""),"")</f>
        <v/>
      </c>
      <c r="D16735" s="5">
        <v>0.0</v>
      </c>
    </row>
    <row r="16736" ht="14.25" customHeight="1">
      <c r="A16736" s="5"/>
      <c r="B16736" s="5"/>
      <c r="C16736" s="5" t="str">
        <f>IFERROR(__xludf.DUMMYFUNCTION("""COMPUTED_VALUE"""),"")</f>
        <v/>
      </c>
      <c r="D16736" s="5">
        <v>0.0</v>
      </c>
    </row>
    <row r="16737" ht="14.25" customHeight="1">
      <c r="A16737" s="5"/>
      <c r="B16737" s="5"/>
      <c r="C16737" s="5" t="str">
        <f>IFERROR(__xludf.DUMMYFUNCTION("""COMPUTED_VALUE"""),"")</f>
        <v/>
      </c>
      <c r="D16737" s="5">
        <v>0.0</v>
      </c>
    </row>
    <row r="16738" ht="14.25" customHeight="1">
      <c r="A16738" s="5"/>
      <c r="B16738" s="5"/>
      <c r="C16738" s="5" t="str">
        <f>IFERROR(__xludf.DUMMYFUNCTION("""COMPUTED_VALUE"""),"")</f>
        <v/>
      </c>
      <c r="D16738" s="5">
        <v>0.0</v>
      </c>
    </row>
    <row r="16739" ht="14.25" customHeight="1">
      <c r="A16739" s="5"/>
      <c r="B16739" s="5"/>
      <c r="C16739" s="5" t="str">
        <f>IFERROR(__xludf.DUMMYFUNCTION("""COMPUTED_VALUE"""),"")</f>
        <v/>
      </c>
      <c r="D16739" s="5">
        <v>0.0</v>
      </c>
    </row>
    <row r="16740" ht="14.25" customHeight="1">
      <c r="A16740" s="5"/>
      <c r="B16740" s="5"/>
      <c r="C16740" s="5" t="str">
        <f>IFERROR(__xludf.DUMMYFUNCTION("""COMPUTED_VALUE"""),"")</f>
        <v/>
      </c>
      <c r="D16740" s="5">
        <v>0.0</v>
      </c>
    </row>
    <row r="16741" ht="14.25" customHeight="1">
      <c r="A16741" s="5"/>
      <c r="B16741" s="5"/>
      <c r="C16741" s="5" t="str">
        <f>IFERROR(__xludf.DUMMYFUNCTION("""COMPUTED_VALUE"""),"")</f>
        <v/>
      </c>
      <c r="D16741" s="5">
        <v>0.0</v>
      </c>
    </row>
    <row r="16742" ht="14.25" customHeight="1">
      <c r="A16742" s="5"/>
      <c r="B16742" s="5"/>
      <c r="C16742" s="5" t="str">
        <f>IFERROR(__xludf.DUMMYFUNCTION("""COMPUTED_VALUE"""),"")</f>
        <v/>
      </c>
      <c r="D16742" s="5">
        <v>0.0</v>
      </c>
    </row>
    <row r="16743" ht="14.25" customHeight="1">
      <c r="A16743" s="5"/>
      <c r="B16743" s="5"/>
      <c r="C16743" s="5" t="str">
        <f>IFERROR(__xludf.DUMMYFUNCTION("""COMPUTED_VALUE"""),"")</f>
        <v/>
      </c>
      <c r="D16743" s="5">
        <v>0.0</v>
      </c>
    </row>
    <row r="16744" ht="14.25" customHeight="1">
      <c r="A16744" s="5"/>
      <c r="B16744" s="5"/>
      <c r="C16744" s="5" t="str">
        <f>IFERROR(__xludf.DUMMYFUNCTION("""COMPUTED_VALUE"""),"")</f>
        <v/>
      </c>
      <c r="D16744" s="5">
        <v>0.0</v>
      </c>
    </row>
    <row r="16745" ht="14.25" customHeight="1">
      <c r="A16745" s="5"/>
      <c r="B16745" s="5"/>
      <c r="C16745" s="5" t="str">
        <f>IFERROR(__xludf.DUMMYFUNCTION("""COMPUTED_VALUE"""),"")</f>
        <v/>
      </c>
      <c r="D16745" s="5">
        <v>0.0</v>
      </c>
    </row>
    <row r="16746" ht="14.25" customHeight="1">
      <c r="A16746" s="5"/>
      <c r="B16746" s="5"/>
      <c r="C16746" s="5" t="str">
        <f>IFERROR(__xludf.DUMMYFUNCTION("""COMPUTED_VALUE"""),"")</f>
        <v/>
      </c>
      <c r="D16746" s="5">
        <v>0.0</v>
      </c>
    </row>
    <row r="16747" ht="14.25" customHeight="1">
      <c r="A16747" s="5"/>
      <c r="B16747" s="5"/>
      <c r="C16747" s="5" t="str">
        <f>IFERROR(__xludf.DUMMYFUNCTION("""COMPUTED_VALUE"""),"")</f>
        <v/>
      </c>
      <c r="D16747" s="5">
        <v>0.0</v>
      </c>
    </row>
    <row r="16748" ht="14.25" customHeight="1">
      <c r="A16748" s="5"/>
      <c r="B16748" s="5"/>
      <c r="C16748" s="5" t="str">
        <f>IFERROR(__xludf.DUMMYFUNCTION("""COMPUTED_VALUE"""),"")</f>
        <v/>
      </c>
      <c r="D16748" s="5">
        <v>0.0</v>
      </c>
    </row>
    <row r="16749" ht="14.25" customHeight="1">
      <c r="A16749" s="5"/>
      <c r="B16749" s="5"/>
      <c r="C16749" s="5" t="str">
        <f>IFERROR(__xludf.DUMMYFUNCTION("""COMPUTED_VALUE"""),"")</f>
        <v/>
      </c>
      <c r="D16749" s="5">
        <v>0.0</v>
      </c>
    </row>
    <row r="16750" ht="14.25" customHeight="1">
      <c r="A16750" s="5"/>
      <c r="B16750" s="5"/>
      <c r="C16750" s="5" t="str">
        <f>IFERROR(__xludf.DUMMYFUNCTION("""COMPUTED_VALUE"""),"")</f>
        <v/>
      </c>
      <c r="D16750" s="5">
        <v>0.0</v>
      </c>
    </row>
    <row r="16751" ht="14.25" customHeight="1">
      <c r="A16751" s="5"/>
      <c r="B16751" s="5"/>
      <c r="C16751" s="5" t="str">
        <f>IFERROR(__xludf.DUMMYFUNCTION("""COMPUTED_VALUE"""),"")</f>
        <v/>
      </c>
      <c r="D16751" s="5">
        <v>0.0</v>
      </c>
    </row>
    <row r="16752" ht="14.25" customHeight="1">
      <c r="A16752" s="5"/>
      <c r="B16752" s="5"/>
      <c r="C16752" s="5" t="str">
        <f>IFERROR(__xludf.DUMMYFUNCTION("""COMPUTED_VALUE"""),"")</f>
        <v/>
      </c>
      <c r="D16752" s="5">
        <v>0.0</v>
      </c>
    </row>
    <row r="16753" ht="14.25" customHeight="1">
      <c r="A16753" s="5"/>
      <c r="B16753" s="5"/>
      <c r="C16753" s="5" t="str">
        <f>IFERROR(__xludf.DUMMYFUNCTION("""COMPUTED_VALUE"""),"")</f>
        <v/>
      </c>
      <c r="D16753" s="5">
        <v>0.0</v>
      </c>
    </row>
    <row r="16754" ht="14.25" customHeight="1">
      <c r="A16754" s="5"/>
      <c r="B16754" s="5"/>
      <c r="C16754" s="5" t="str">
        <f>IFERROR(__xludf.DUMMYFUNCTION("""COMPUTED_VALUE"""),"")</f>
        <v/>
      </c>
      <c r="D16754" s="5">
        <v>0.0</v>
      </c>
    </row>
    <row r="16755" ht="14.25" customHeight="1">
      <c r="A16755" s="5"/>
      <c r="B16755" s="5"/>
      <c r="C16755" s="5" t="str">
        <f>IFERROR(__xludf.DUMMYFUNCTION("""COMPUTED_VALUE"""),"")</f>
        <v/>
      </c>
      <c r="D16755" s="5">
        <v>0.0</v>
      </c>
    </row>
    <row r="16756" ht="14.25" customHeight="1">
      <c r="A16756" s="5"/>
      <c r="B16756" s="5"/>
      <c r="C16756" s="5" t="str">
        <f>IFERROR(__xludf.DUMMYFUNCTION("""COMPUTED_VALUE"""),"")</f>
        <v/>
      </c>
      <c r="D16756" s="5">
        <v>0.0</v>
      </c>
    </row>
    <row r="16757" ht="14.25" customHeight="1">
      <c r="A16757" s="5"/>
      <c r="B16757" s="5"/>
      <c r="C16757" s="5" t="str">
        <f>IFERROR(__xludf.DUMMYFUNCTION("""COMPUTED_VALUE"""),"")</f>
        <v/>
      </c>
      <c r="D16757" s="5">
        <v>0.0</v>
      </c>
    </row>
    <row r="16758" ht="14.25" customHeight="1">
      <c r="A16758" s="5"/>
      <c r="B16758" s="5"/>
      <c r="C16758" s="5" t="str">
        <f>IFERROR(__xludf.DUMMYFUNCTION("""COMPUTED_VALUE"""),"")</f>
        <v/>
      </c>
      <c r="D16758" s="5">
        <v>0.0</v>
      </c>
    </row>
    <row r="16759" ht="14.25" customHeight="1">
      <c r="A16759" s="5"/>
      <c r="B16759" s="5"/>
      <c r="C16759" s="5" t="str">
        <f>IFERROR(__xludf.DUMMYFUNCTION("""COMPUTED_VALUE"""),"")</f>
        <v/>
      </c>
      <c r="D16759" s="5">
        <v>0.0</v>
      </c>
    </row>
    <row r="16760" ht="14.25" customHeight="1">
      <c r="A16760" s="5"/>
      <c r="B16760" s="5"/>
      <c r="C16760" s="5" t="str">
        <f>IFERROR(__xludf.DUMMYFUNCTION("""COMPUTED_VALUE"""),"")</f>
        <v/>
      </c>
      <c r="D16760" s="5">
        <v>0.0</v>
      </c>
    </row>
    <row r="16761" ht="14.25" customHeight="1">
      <c r="A16761" s="5"/>
      <c r="B16761" s="5"/>
      <c r="C16761" s="5" t="str">
        <f>IFERROR(__xludf.DUMMYFUNCTION("""COMPUTED_VALUE"""),"")</f>
        <v/>
      </c>
      <c r="D16761" s="5">
        <v>0.0</v>
      </c>
    </row>
    <row r="16762" ht="14.25" customHeight="1">
      <c r="A16762" s="5"/>
      <c r="B16762" s="5"/>
      <c r="C16762" s="5" t="str">
        <f>IFERROR(__xludf.DUMMYFUNCTION("""COMPUTED_VALUE"""),"")</f>
        <v/>
      </c>
      <c r="D16762" s="5">
        <v>0.0</v>
      </c>
    </row>
    <row r="16763" ht="14.25" customHeight="1">
      <c r="A16763" s="5"/>
      <c r="B16763" s="5"/>
      <c r="C16763" s="5" t="str">
        <f>IFERROR(__xludf.DUMMYFUNCTION("""COMPUTED_VALUE"""),"")</f>
        <v/>
      </c>
      <c r="D16763" s="5">
        <v>0.0</v>
      </c>
    </row>
    <row r="16764" ht="14.25" customHeight="1">
      <c r="A16764" s="5"/>
      <c r="B16764" s="5"/>
      <c r="C16764" s="5" t="str">
        <f>IFERROR(__xludf.DUMMYFUNCTION("""COMPUTED_VALUE"""),"")</f>
        <v/>
      </c>
      <c r="D16764" s="5">
        <v>0.0</v>
      </c>
    </row>
    <row r="16765" ht="14.25" customHeight="1">
      <c r="A16765" s="5"/>
      <c r="B16765" s="5"/>
      <c r="C16765" s="5" t="str">
        <f>IFERROR(__xludf.DUMMYFUNCTION("""COMPUTED_VALUE"""),"")</f>
        <v/>
      </c>
      <c r="D16765" s="5">
        <v>0.0</v>
      </c>
    </row>
    <row r="16766" ht="14.25" customHeight="1">
      <c r="A16766" s="5"/>
      <c r="B16766" s="5"/>
      <c r="C16766" s="5" t="str">
        <f>IFERROR(__xludf.DUMMYFUNCTION("""COMPUTED_VALUE"""),"")</f>
        <v/>
      </c>
      <c r="D16766" s="5">
        <v>0.0</v>
      </c>
    </row>
    <row r="16767" ht="14.25" customHeight="1">
      <c r="A16767" s="5"/>
      <c r="B16767" s="5"/>
      <c r="C16767" s="5" t="str">
        <f>IFERROR(__xludf.DUMMYFUNCTION("""COMPUTED_VALUE"""),"")</f>
        <v/>
      </c>
      <c r="D16767" s="5">
        <v>0.0</v>
      </c>
    </row>
    <row r="16768" ht="14.25" customHeight="1">
      <c r="A16768" s="5"/>
      <c r="B16768" s="5"/>
      <c r="C16768" s="5" t="str">
        <f>IFERROR(__xludf.DUMMYFUNCTION("""COMPUTED_VALUE"""),"")</f>
        <v/>
      </c>
      <c r="D16768" s="5">
        <v>0.0</v>
      </c>
    </row>
    <row r="16769" ht="14.25" customHeight="1">
      <c r="A16769" s="5"/>
      <c r="B16769" s="5"/>
      <c r="C16769" s="5" t="str">
        <f>IFERROR(__xludf.DUMMYFUNCTION("""COMPUTED_VALUE"""),"")</f>
        <v/>
      </c>
      <c r="D16769" s="5">
        <v>0.0</v>
      </c>
    </row>
    <row r="16770" ht="14.25" customHeight="1">
      <c r="A16770" s="5"/>
      <c r="B16770" s="5"/>
      <c r="C16770" s="5" t="str">
        <f>IFERROR(__xludf.DUMMYFUNCTION("""COMPUTED_VALUE"""),"")</f>
        <v/>
      </c>
      <c r="D16770" s="5">
        <v>0.0</v>
      </c>
    </row>
    <row r="16771" ht="14.25" customHeight="1">
      <c r="A16771" s="5"/>
      <c r="B16771" s="5"/>
      <c r="C16771" s="5" t="str">
        <f>IFERROR(__xludf.DUMMYFUNCTION("""COMPUTED_VALUE"""),"")</f>
        <v/>
      </c>
      <c r="D16771" s="5">
        <v>0.0</v>
      </c>
    </row>
    <row r="16772" ht="14.25" customHeight="1">
      <c r="A16772" s="5"/>
      <c r="B16772" s="5"/>
      <c r="C16772" s="5" t="str">
        <f>IFERROR(__xludf.DUMMYFUNCTION("""COMPUTED_VALUE"""),"")</f>
        <v/>
      </c>
      <c r="D16772" s="5">
        <v>0.0</v>
      </c>
    </row>
    <row r="16773" ht="14.25" customHeight="1">
      <c r="A16773" s="5"/>
      <c r="B16773" s="5"/>
      <c r="C16773" s="5" t="str">
        <f>IFERROR(__xludf.DUMMYFUNCTION("""COMPUTED_VALUE"""),"")</f>
        <v/>
      </c>
      <c r="D16773" s="5">
        <v>0.0</v>
      </c>
    </row>
    <row r="16774" ht="14.25" customHeight="1">
      <c r="A16774" s="5"/>
      <c r="B16774" s="5"/>
      <c r="C16774" s="5" t="str">
        <f>IFERROR(__xludf.DUMMYFUNCTION("""COMPUTED_VALUE"""),"")</f>
        <v/>
      </c>
      <c r="D16774" s="5">
        <v>0.0</v>
      </c>
    </row>
    <row r="16775" ht="14.25" customHeight="1">
      <c r="A16775" s="5"/>
      <c r="B16775" s="5"/>
      <c r="C16775" s="5" t="str">
        <f>IFERROR(__xludf.DUMMYFUNCTION("""COMPUTED_VALUE"""),"")</f>
        <v/>
      </c>
      <c r="D16775" s="5">
        <v>0.0</v>
      </c>
    </row>
    <row r="16776" ht="14.25" customHeight="1">
      <c r="A16776" s="5"/>
      <c r="B16776" s="5"/>
      <c r="C16776" s="5" t="str">
        <f>IFERROR(__xludf.DUMMYFUNCTION("""COMPUTED_VALUE"""),"")</f>
        <v/>
      </c>
      <c r="D16776" s="5">
        <v>0.0</v>
      </c>
    </row>
    <row r="16777" ht="14.25" customHeight="1">
      <c r="A16777" s="5"/>
      <c r="B16777" s="5"/>
      <c r="C16777" s="5" t="str">
        <f>IFERROR(__xludf.DUMMYFUNCTION("""COMPUTED_VALUE"""),"")</f>
        <v/>
      </c>
      <c r="D16777" s="5">
        <v>0.0</v>
      </c>
    </row>
    <row r="16778" ht="14.25" customHeight="1">
      <c r="A16778" s="5"/>
      <c r="B16778" s="5"/>
      <c r="C16778" s="5" t="str">
        <f>IFERROR(__xludf.DUMMYFUNCTION("""COMPUTED_VALUE"""),"")</f>
        <v/>
      </c>
      <c r="D16778" s="5">
        <v>0.0</v>
      </c>
    </row>
    <row r="16779" ht="14.25" customHeight="1">
      <c r="A16779" s="5"/>
      <c r="B16779" s="5"/>
      <c r="C16779" s="5" t="str">
        <f>IFERROR(__xludf.DUMMYFUNCTION("""COMPUTED_VALUE"""),"")</f>
        <v/>
      </c>
      <c r="D16779" s="5">
        <v>0.0</v>
      </c>
    </row>
    <row r="16780" ht="14.25" customHeight="1">
      <c r="A16780" s="5"/>
      <c r="B16780" s="5"/>
      <c r="C16780" s="5" t="str">
        <f>IFERROR(__xludf.DUMMYFUNCTION("""COMPUTED_VALUE"""),"")</f>
        <v/>
      </c>
      <c r="D16780" s="5">
        <v>0.0</v>
      </c>
    </row>
    <row r="16781" ht="14.25" customHeight="1">
      <c r="A16781" s="5"/>
      <c r="B16781" s="5"/>
      <c r="C16781" s="5" t="str">
        <f>IFERROR(__xludf.DUMMYFUNCTION("""COMPUTED_VALUE"""),"")</f>
        <v/>
      </c>
      <c r="D16781" s="5">
        <v>0.0</v>
      </c>
    </row>
    <row r="16782" ht="14.25" customHeight="1">
      <c r="A16782" s="5"/>
      <c r="B16782" s="5"/>
      <c r="C16782" s="5" t="str">
        <f>IFERROR(__xludf.DUMMYFUNCTION("""COMPUTED_VALUE"""),"")</f>
        <v/>
      </c>
      <c r="D16782" s="5">
        <v>0.0</v>
      </c>
    </row>
    <row r="16783" ht="14.25" customHeight="1">
      <c r="A16783" s="5"/>
      <c r="B16783" s="5"/>
      <c r="C16783" s="5" t="str">
        <f>IFERROR(__xludf.DUMMYFUNCTION("""COMPUTED_VALUE"""),"")</f>
        <v/>
      </c>
      <c r="D16783" s="5">
        <v>0.0</v>
      </c>
    </row>
    <row r="16784" ht="14.25" customHeight="1">
      <c r="A16784" s="5"/>
      <c r="B16784" s="5"/>
      <c r="C16784" s="5" t="str">
        <f>IFERROR(__xludf.DUMMYFUNCTION("""COMPUTED_VALUE"""),"")</f>
        <v/>
      </c>
      <c r="D16784" s="5">
        <v>0.0</v>
      </c>
    </row>
    <row r="16785" ht="14.25" customHeight="1">
      <c r="A16785" s="5"/>
      <c r="B16785" s="5"/>
      <c r="C16785" s="5" t="str">
        <f>IFERROR(__xludf.DUMMYFUNCTION("""COMPUTED_VALUE"""),"")</f>
        <v/>
      </c>
      <c r="D16785" s="5">
        <v>0.0</v>
      </c>
    </row>
    <row r="16786" ht="14.25" customHeight="1">
      <c r="A16786" s="5"/>
      <c r="B16786" s="5"/>
      <c r="C16786" s="5" t="str">
        <f>IFERROR(__xludf.DUMMYFUNCTION("""COMPUTED_VALUE"""),"")</f>
        <v/>
      </c>
      <c r="D16786" s="5">
        <v>0.0</v>
      </c>
    </row>
    <row r="16787" ht="14.25" customHeight="1">
      <c r="A16787" s="5"/>
      <c r="B16787" s="5"/>
      <c r="C16787" s="5" t="str">
        <f>IFERROR(__xludf.DUMMYFUNCTION("""COMPUTED_VALUE"""),"")</f>
        <v/>
      </c>
      <c r="D16787" s="5">
        <v>0.0</v>
      </c>
    </row>
    <row r="16788" ht="14.25" customHeight="1">
      <c r="A16788" s="5"/>
      <c r="B16788" s="5"/>
      <c r="C16788" s="5" t="str">
        <f>IFERROR(__xludf.DUMMYFUNCTION("""COMPUTED_VALUE"""),"")</f>
        <v/>
      </c>
      <c r="D16788" s="5">
        <v>0.0</v>
      </c>
    </row>
    <row r="16789" ht="14.25" customHeight="1">
      <c r="A16789" s="5"/>
      <c r="B16789" s="5"/>
      <c r="C16789" s="5" t="str">
        <f>IFERROR(__xludf.DUMMYFUNCTION("""COMPUTED_VALUE"""),"")</f>
        <v/>
      </c>
      <c r="D16789" s="5">
        <v>0.0</v>
      </c>
    </row>
    <row r="16790" ht="14.25" customHeight="1">
      <c r="A16790" s="5"/>
      <c r="B16790" s="5"/>
      <c r="C16790" s="5" t="str">
        <f>IFERROR(__xludf.DUMMYFUNCTION("""COMPUTED_VALUE"""),"")</f>
        <v/>
      </c>
      <c r="D16790" s="5">
        <v>0.0</v>
      </c>
    </row>
    <row r="16791" ht="14.25" customHeight="1">
      <c r="A16791" s="5"/>
      <c r="B16791" s="5"/>
      <c r="C16791" s="5" t="str">
        <f>IFERROR(__xludf.DUMMYFUNCTION("""COMPUTED_VALUE"""),"")</f>
        <v/>
      </c>
      <c r="D16791" s="5">
        <v>0.0</v>
      </c>
    </row>
    <row r="16792" ht="14.25" customHeight="1">
      <c r="A16792" s="5"/>
      <c r="B16792" s="5"/>
      <c r="C16792" s="5" t="str">
        <f>IFERROR(__xludf.DUMMYFUNCTION("""COMPUTED_VALUE"""),"")</f>
        <v/>
      </c>
      <c r="D16792" s="5">
        <v>0.0</v>
      </c>
    </row>
    <row r="16793" ht="14.25" customHeight="1">
      <c r="A16793" s="5"/>
      <c r="B16793" s="5"/>
      <c r="C16793" s="5" t="str">
        <f>IFERROR(__xludf.DUMMYFUNCTION("""COMPUTED_VALUE"""),"")</f>
        <v/>
      </c>
      <c r="D16793" s="5">
        <v>0.0</v>
      </c>
    </row>
    <row r="16794" ht="14.25" customHeight="1">
      <c r="A16794" s="5"/>
      <c r="B16794" s="5"/>
      <c r="C16794" s="5" t="str">
        <f>IFERROR(__xludf.DUMMYFUNCTION("""COMPUTED_VALUE"""),"")</f>
        <v/>
      </c>
      <c r="D16794" s="5">
        <v>0.0</v>
      </c>
    </row>
    <row r="16795" ht="14.25" customHeight="1">
      <c r="A16795" s="5"/>
      <c r="B16795" s="5"/>
      <c r="C16795" s="5" t="str">
        <f>IFERROR(__xludf.DUMMYFUNCTION("""COMPUTED_VALUE"""),"")</f>
        <v/>
      </c>
      <c r="D16795" s="5">
        <v>0.0</v>
      </c>
    </row>
    <row r="16796" ht="14.25" customHeight="1">
      <c r="A16796" s="5"/>
      <c r="B16796" s="5"/>
      <c r="C16796" s="5" t="str">
        <f>IFERROR(__xludf.DUMMYFUNCTION("""COMPUTED_VALUE"""),"")</f>
        <v/>
      </c>
      <c r="D16796" s="5">
        <v>0.0</v>
      </c>
    </row>
    <row r="16797" ht="14.25" customHeight="1">
      <c r="A16797" s="5"/>
      <c r="B16797" s="5"/>
      <c r="C16797" s="5" t="str">
        <f>IFERROR(__xludf.DUMMYFUNCTION("""COMPUTED_VALUE"""),"")</f>
        <v/>
      </c>
      <c r="D16797" s="5">
        <v>0.0</v>
      </c>
    </row>
    <row r="16798" ht="14.25" customHeight="1">
      <c r="A16798" s="5"/>
      <c r="B16798" s="5"/>
      <c r="C16798" s="5" t="str">
        <f>IFERROR(__xludf.DUMMYFUNCTION("""COMPUTED_VALUE"""),"")</f>
        <v/>
      </c>
      <c r="D16798" s="5">
        <v>0.0</v>
      </c>
    </row>
    <row r="16799" ht="14.25" customHeight="1">
      <c r="A16799" s="5"/>
      <c r="B16799" s="5"/>
      <c r="C16799" s="5" t="str">
        <f>IFERROR(__xludf.DUMMYFUNCTION("""COMPUTED_VALUE"""),"")</f>
        <v/>
      </c>
      <c r="D16799" s="5">
        <v>0.0</v>
      </c>
    </row>
    <row r="16800" ht="14.25" customHeight="1">
      <c r="A16800" s="5"/>
      <c r="B16800" s="5"/>
      <c r="C16800" s="5" t="str">
        <f>IFERROR(__xludf.DUMMYFUNCTION("""COMPUTED_VALUE"""),"")</f>
        <v/>
      </c>
      <c r="D16800" s="5">
        <v>0.0</v>
      </c>
    </row>
    <row r="16801" ht="14.25" customHeight="1">
      <c r="A16801" s="5"/>
      <c r="B16801" s="5"/>
      <c r="C16801" s="5" t="str">
        <f>IFERROR(__xludf.DUMMYFUNCTION("""COMPUTED_VALUE"""),"")</f>
        <v/>
      </c>
      <c r="D16801" s="5">
        <v>0.0</v>
      </c>
    </row>
    <row r="16802" ht="14.25" customHeight="1">
      <c r="A16802" s="5"/>
      <c r="B16802" s="5"/>
      <c r="C16802" s="5" t="str">
        <f>IFERROR(__xludf.DUMMYFUNCTION("""COMPUTED_VALUE"""),"")</f>
        <v/>
      </c>
      <c r="D16802" s="5">
        <v>0.0</v>
      </c>
    </row>
    <row r="16803" ht="14.25" customHeight="1">
      <c r="A16803" s="5"/>
      <c r="B16803" s="5"/>
      <c r="C16803" s="5" t="str">
        <f>IFERROR(__xludf.DUMMYFUNCTION("""COMPUTED_VALUE"""),"")</f>
        <v/>
      </c>
      <c r="D16803" s="5">
        <v>0.0</v>
      </c>
    </row>
    <row r="16804" ht="14.25" customHeight="1">
      <c r="A16804" s="5"/>
      <c r="B16804" s="5"/>
      <c r="C16804" s="5" t="str">
        <f>IFERROR(__xludf.DUMMYFUNCTION("""COMPUTED_VALUE"""),"")</f>
        <v/>
      </c>
      <c r="D16804" s="5">
        <v>0.0</v>
      </c>
    </row>
    <row r="16805" ht="14.25" customHeight="1">
      <c r="A16805" s="5"/>
      <c r="B16805" s="5"/>
      <c r="C16805" s="5" t="str">
        <f>IFERROR(__xludf.DUMMYFUNCTION("""COMPUTED_VALUE"""),"")</f>
        <v/>
      </c>
      <c r="D16805" s="5">
        <v>0.0</v>
      </c>
    </row>
    <row r="16806" ht="14.25" customHeight="1">
      <c r="A16806" s="5"/>
      <c r="B16806" s="5"/>
      <c r="C16806" s="5" t="str">
        <f>IFERROR(__xludf.DUMMYFUNCTION("""COMPUTED_VALUE"""),"")</f>
        <v/>
      </c>
      <c r="D16806" s="5">
        <v>0.0</v>
      </c>
    </row>
    <row r="16807" ht="14.25" customHeight="1">
      <c r="A16807" s="5"/>
      <c r="B16807" s="5"/>
      <c r="C16807" s="5" t="str">
        <f>IFERROR(__xludf.DUMMYFUNCTION("""COMPUTED_VALUE"""),"")</f>
        <v/>
      </c>
      <c r="D16807" s="5">
        <v>0.0</v>
      </c>
    </row>
    <row r="16808" ht="14.25" customHeight="1">
      <c r="A16808" s="5"/>
      <c r="B16808" s="5"/>
      <c r="C16808" s="5" t="str">
        <f>IFERROR(__xludf.DUMMYFUNCTION("""COMPUTED_VALUE"""),"")</f>
        <v/>
      </c>
      <c r="D16808" s="5">
        <v>0.0</v>
      </c>
    </row>
    <row r="16809" ht="14.25" customHeight="1">
      <c r="A16809" s="5"/>
      <c r="B16809" s="5"/>
      <c r="C16809" s="5" t="str">
        <f>IFERROR(__xludf.DUMMYFUNCTION("""COMPUTED_VALUE"""),"")</f>
        <v/>
      </c>
      <c r="D16809" s="5">
        <v>0.0</v>
      </c>
    </row>
    <row r="16810" ht="14.25" customHeight="1">
      <c r="A16810" s="5"/>
      <c r="B16810" s="5"/>
      <c r="C16810" s="5" t="str">
        <f>IFERROR(__xludf.DUMMYFUNCTION("""COMPUTED_VALUE"""),"")</f>
        <v/>
      </c>
      <c r="D16810" s="5">
        <v>0.0</v>
      </c>
    </row>
    <row r="16811" ht="14.25" customHeight="1">
      <c r="A16811" s="5"/>
      <c r="B16811" s="5"/>
      <c r="C16811" s="5" t="str">
        <f>IFERROR(__xludf.DUMMYFUNCTION("""COMPUTED_VALUE"""),"")</f>
        <v/>
      </c>
      <c r="D16811" s="5">
        <v>0.0</v>
      </c>
    </row>
    <row r="16812" ht="14.25" customHeight="1">
      <c r="A16812" s="5"/>
      <c r="B16812" s="5"/>
      <c r="C16812" s="5" t="str">
        <f>IFERROR(__xludf.DUMMYFUNCTION("""COMPUTED_VALUE"""),"")</f>
        <v/>
      </c>
      <c r="D16812" s="5">
        <v>0.0</v>
      </c>
    </row>
    <row r="16813" ht="14.25" customHeight="1">
      <c r="A16813" s="5"/>
      <c r="B16813" s="5"/>
      <c r="C16813" s="5" t="str">
        <f>IFERROR(__xludf.DUMMYFUNCTION("""COMPUTED_VALUE"""),"")</f>
        <v/>
      </c>
      <c r="D16813" s="5">
        <v>0.0</v>
      </c>
    </row>
    <row r="16814" ht="14.25" customHeight="1">
      <c r="A16814" s="5"/>
      <c r="B16814" s="5"/>
      <c r="C16814" s="5" t="str">
        <f>IFERROR(__xludf.DUMMYFUNCTION("""COMPUTED_VALUE"""),"")</f>
        <v/>
      </c>
      <c r="D16814" s="5">
        <v>0.0</v>
      </c>
    </row>
    <row r="16815" ht="14.25" customHeight="1">
      <c r="A16815" s="5"/>
      <c r="B16815" s="5"/>
      <c r="C16815" s="5" t="str">
        <f>IFERROR(__xludf.DUMMYFUNCTION("""COMPUTED_VALUE"""),"")</f>
        <v/>
      </c>
      <c r="D16815" s="5">
        <v>0.0</v>
      </c>
    </row>
    <row r="16816" ht="14.25" customHeight="1">
      <c r="A16816" s="5"/>
      <c r="B16816" s="5"/>
      <c r="C16816" s="5" t="str">
        <f>IFERROR(__xludf.DUMMYFUNCTION("""COMPUTED_VALUE"""),"")</f>
        <v/>
      </c>
      <c r="D16816" s="5">
        <v>0.0</v>
      </c>
    </row>
    <row r="16817" ht="14.25" customHeight="1">
      <c r="A16817" s="5"/>
      <c r="B16817" s="5"/>
      <c r="C16817" s="5" t="str">
        <f>IFERROR(__xludf.DUMMYFUNCTION("""COMPUTED_VALUE"""),"")</f>
        <v/>
      </c>
      <c r="D16817" s="5">
        <v>0.0</v>
      </c>
    </row>
    <row r="16818" ht="14.25" customHeight="1">
      <c r="A16818" s="5"/>
      <c r="B16818" s="5"/>
      <c r="C16818" s="5" t="str">
        <f>IFERROR(__xludf.DUMMYFUNCTION("""COMPUTED_VALUE"""),"")</f>
        <v/>
      </c>
      <c r="D16818" s="5">
        <v>0.0</v>
      </c>
    </row>
    <row r="16819" ht="14.25" customHeight="1">
      <c r="A16819" s="5"/>
      <c r="B16819" s="5"/>
      <c r="C16819" s="5" t="str">
        <f>IFERROR(__xludf.DUMMYFUNCTION("""COMPUTED_VALUE"""),"")</f>
        <v/>
      </c>
      <c r="D16819" s="5">
        <v>0.0</v>
      </c>
    </row>
    <row r="16820" ht="14.25" customHeight="1">
      <c r="A16820" s="5"/>
      <c r="B16820" s="5"/>
      <c r="C16820" s="5" t="str">
        <f>IFERROR(__xludf.DUMMYFUNCTION("""COMPUTED_VALUE"""),"")</f>
        <v/>
      </c>
      <c r="D16820" s="5">
        <v>0.0</v>
      </c>
    </row>
    <row r="16821" ht="14.25" customHeight="1">
      <c r="A16821" s="5"/>
      <c r="B16821" s="5"/>
      <c r="C16821" s="5" t="str">
        <f>IFERROR(__xludf.DUMMYFUNCTION("""COMPUTED_VALUE"""),"")</f>
        <v/>
      </c>
      <c r="D16821" s="5">
        <v>0.0</v>
      </c>
    </row>
    <row r="16822" ht="14.25" customHeight="1">
      <c r="A16822" s="5"/>
      <c r="B16822" s="5"/>
      <c r="C16822" s="5" t="str">
        <f>IFERROR(__xludf.DUMMYFUNCTION("""COMPUTED_VALUE"""),"")</f>
        <v/>
      </c>
      <c r="D16822" s="5">
        <v>0.0</v>
      </c>
    </row>
    <row r="16823" ht="14.25" customHeight="1">
      <c r="A16823" s="5"/>
      <c r="B16823" s="5"/>
      <c r="C16823" s="5" t="str">
        <f>IFERROR(__xludf.DUMMYFUNCTION("""COMPUTED_VALUE"""),"")</f>
        <v/>
      </c>
      <c r="D16823" s="5">
        <v>0.0</v>
      </c>
    </row>
    <row r="16824" ht="14.25" customHeight="1">
      <c r="A16824" s="5"/>
      <c r="B16824" s="5"/>
      <c r="C16824" s="5" t="str">
        <f>IFERROR(__xludf.DUMMYFUNCTION("""COMPUTED_VALUE"""),"")</f>
        <v/>
      </c>
      <c r="D16824" s="5">
        <v>0.0</v>
      </c>
    </row>
    <row r="16825" ht="14.25" customHeight="1">
      <c r="A16825" s="5"/>
      <c r="B16825" s="5"/>
      <c r="C16825" s="5" t="str">
        <f>IFERROR(__xludf.DUMMYFUNCTION("""COMPUTED_VALUE"""),"")</f>
        <v/>
      </c>
      <c r="D16825" s="5">
        <v>0.0</v>
      </c>
    </row>
    <row r="16826" ht="14.25" customHeight="1">
      <c r="A16826" s="5"/>
      <c r="B16826" s="5"/>
      <c r="C16826" s="5" t="str">
        <f>IFERROR(__xludf.DUMMYFUNCTION("""COMPUTED_VALUE"""),"")</f>
        <v/>
      </c>
      <c r="D16826" s="5">
        <v>0.0</v>
      </c>
    </row>
    <row r="16827" ht="14.25" customHeight="1">
      <c r="A16827" s="5"/>
      <c r="B16827" s="5"/>
      <c r="C16827" s="5" t="str">
        <f>IFERROR(__xludf.DUMMYFUNCTION("""COMPUTED_VALUE"""),"")</f>
        <v/>
      </c>
      <c r="D16827" s="5">
        <v>0.0</v>
      </c>
    </row>
    <row r="16828" ht="14.25" customHeight="1">
      <c r="A16828" s="5"/>
      <c r="B16828" s="5"/>
      <c r="C16828" s="5" t="str">
        <f>IFERROR(__xludf.DUMMYFUNCTION("""COMPUTED_VALUE"""),"")</f>
        <v/>
      </c>
      <c r="D16828" s="5">
        <v>0.0</v>
      </c>
    </row>
    <row r="16829" ht="14.25" customHeight="1">
      <c r="A16829" s="5"/>
      <c r="B16829" s="5"/>
      <c r="C16829" s="5" t="str">
        <f>IFERROR(__xludf.DUMMYFUNCTION("""COMPUTED_VALUE"""),"")</f>
        <v/>
      </c>
      <c r="D16829" s="5">
        <v>0.0</v>
      </c>
    </row>
    <row r="16830" ht="14.25" customHeight="1">
      <c r="A16830" s="5"/>
      <c r="B16830" s="5"/>
      <c r="C16830" s="5" t="str">
        <f>IFERROR(__xludf.DUMMYFUNCTION("""COMPUTED_VALUE"""),"")</f>
        <v/>
      </c>
      <c r="D16830" s="5">
        <v>0.0</v>
      </c>
    </row>
    <row r="16831" ht="14.25" customHeight="1">
      <c r="A16831" s="5"/>
      <c r="B16831" s="5"/>
      <c r="C16831" s="5" t="str">
        <f>IFERROR(__xludf.DUMMYFUNCTION("""COMPUTED_VALUE"""),"")</f>
        <v/>
      </c>
      <c r="D16831" s="5">
        <v>0.0</v>
      </c>
    </row>
    <row r="16832" ht="14.25" customHeight="1">
      <c r="A16832" s="5"/>
      <c r="B16832" s="5"/>
      <c r="C16832" s="5" t="str">
        <f>IFERROR(__xludf.DUMMYFUNCTION("""COMPUTED_VALUE"""),"")</f>
        <v/>
      </c>
      <c r="D16832" s="5">
        <v>0.0</v>
      </c>
    </row>
    <row r="16833" ht="14.25" customHeight="1">
      <c r="A16833" s="5"/>
      <c r="B16833" s="5"/>
      <c r="C16833" s="5" t="str">
        <f>IFERROR(__xludf.DUMMYFUNCTION("""COMPUTED_VALUE"""),"")</f>
        <v/>
      </c>
      <c r="D16833" s="5">
        <v>0.0</v>
      </c>
    </row>
    <row r="16834" ht="14.25" customHeight="1">
      <c r="A16834" s="5"/>
      <c r="B16834" s="5"/>
      <c r="C16834" s="5" t="str">
        <f>IFERROR(__xludf.DUMMYFUNCTION("""COMPUTED_VALUE"""),"")</f>
        <v/>
      </c>
      <c r="D16834" s="5">
        <v>0.0</v>
      </c>
    </row>
    <row r="16835" ht="14.25" customHeight="1">
      <c r="A16835" s="5"/>
      <c r="B16835" s="5"/>
      <c r="C16835" s="5" t="str">
        <f>IFERROR(__xludf.DUMMYFUNCTION("""COMPUTED_VALUE"""),"")</f>
        <v/>
      </c>
      <c r="D16835" s="5">
        <v>0.0</v>
      </c>
    </row>
    <row r="16836" ht="14.25" customHeight="1">
      <c r="A16836" s="5"/>
      <c r="B16836" s="5"/>
      <c r="C16836" s="5" t="str">
        <f>IFERROR(__xludf.DUMMYFUNCTION("""COMPUTED_VALUE"""),"")</f>
        <v/>
      </c>
      <c r="D16836" s="5">
        <v>0.0</v>
      </c>
    </row>
    <row r="16837" ht="14.25" customHeight="1">
      <c r="A16837" s="5"/>
      <c r="B16837" s="5"/>
      <c r="C16837" s="5" t="str">
        <f>IFERROR(__xludf.DUMMYFUNCTION("""COMPUTED_VALUE"""),"")</f>
        <v/>
      </c>
      <c r="D16837" s="5">
        <v>0.0</v>
      </c>
    </row>
    <row r="16838" ht="14.25" customHeight="1">
      <c r="A16838" s="5"/>
      <c r="B16838" s="5"/>
      <c r="C16838" s="5" t="str">
        <f>IFERROR(__xludf.DUMMYFUNCTION("""COMPUTED_VALUE"""),"")</f>
        <v/>
      </c>
      <c r="D16838" s="5">
        <v>0.0</v>
      </c>
    </row>
    <row r="16839" ht="14.25" customHeight="1">
      <c r="A16839" s="5"/>
      <c r="B16839" s="5"/>
      <c r="C16839" s="5" t="str">
        <f>IFERROR(__xludf.DUMMYFUNCTION("""COMPUTED_VALUE"""),"")</f>
        <v/>
      </c>
      <c r="D16839" s="5">
        <v>0.0</v>
      </c>
    </row>
    <row r="16840" ht="14.25" customHeight="1">
      <c r="A16840" s="5"/>
      <c r="B16840" s="5"/>
      <c r="C16840" s="5" t="str">
        <f>IFERROR(__xludf.DUMMYFUNCTION("""COMPUTED_VALUE"""),"")</f>
        <v/>
      </c>
      <c r="D16840" s="5">
        <v>0.0</v>
      </c>
    </row>
    <row r="16841" ht="14.25" customHeight="1">
      <c r="A16841" s="5"/>
      <c r="B16841" s="5"/>
      <c r="C16841" s="5" t="str">
        <f>IFERROR(__xludf.DUMMYFUNCTION("""COMPUTED_VALUE"""),"")</f>
        <v/>
      </c>
      <c r="D16841" s="5">
        <v>0.0</v>
      </c>
    </row>
    <row r="16842" ht="14.25" customHeight="1">
      <c r="A16842" s="5"/>
      <c r="B16842" s="5"/>
      <c r="C16842" s="5" t="str">
        <f>IFERROR(__xludf.DUMMYFUNCTION("""COMPUTED_VALUE"""),"")</f>
        <v/>
      </c>
      <c r="D16842" s="5">
        <v>0.0</v>
      </c>
    </row>
    <row r="16843" ht="14.25" customHeight="1">
      <c r="A16843" s="5"/>
      <c r="B16843" s="5"/>
      <c r="C16843" s="5" t="str">
        <f>IFERROR(__xludf.DUMMYFUNCTION("""COMPUTED_VALUE"""),"")</f>
        <v/>
      </c>
      <c r="D16843" s="5">
        <v>0.0</v>
      </c>
    </row>
    <row r="16844" ht="14.25" customHeight="1">
      <c r="A16844" s="5"/>
      <c r="B16844" s="5"/>
      <c r="C16844" s="5" t="str">
        <f>IFERROR(__xludf.DUMMYFUNCTION("""COMPUTED_VALUE"""),"")</f>
        <v/>
      </c>
      <c r="D16844" s="5">
        <v>0.0</v>
      </c>
    </row>
    <row r="16845" ht="14.25" customHeight="1">
      <c r="A16845" s="5"/>
      <c r="B16845" s="5"/>
      <c r="C16845" s="5" t="str">
        <f>IFERROR(__xludf.DUMMYFUNCTION("""COMPUTED_VALUE"""),"")</f>
        <v/>
      </c>
      <c r="D16845" s="5">
        <v>0.0</v>
      </c>
    </row>
    <row r="16846" ht="14.25" customHeight="1">
      <c r="A16846" s="5"/>
      <c r="B16846" s="5"/>
      <c r="C16846" s="5" t="str">
        <f>IFERROR(__xludf.DUMMYFUNCTION("""COMPUTED_VALUE"""),"")</f>
        <v/>
      </c>
      <c r="D16846" s="5">
        <v>0.0</v>
      </c>
    </row>
    <row r="16847" ht="14.25" customHeight="1">
      <c r="A16847" s="5"/>
      <c r="B16847" s="5"/>
      <c r="C16847" s="5" t="str">
        <f>IFERROR(__xludf.DUMMYFUNCTION("""COMPUTED_VALUE"""),"")</f>
        <v/>
      </c>
      <c r="D16847" s="5">
        <v>0.0</v>
      </c>
    </row>
    <row r="16848" ht="14.25" customHeight="1">
      <c r="A16848" s="5"/>
      <c r="B16848" s="5"/>
      <c r="C16848" s="5" t="str">
        <f>IFERROR(__xludf.DUMMYFUNCTION("""COMPUTED_VALUE"""),"")</f>
        <v/>
      </c>
      <c r="D16848" s="5">
        <v>0.0</v>
      </c>
    </row>
    <row r="16849" ht="14.25" customHeight="1">
      <c r="A16849" s="5"/>
      <c r="B16849" s="5"/>
      <c r="C16849" s="5" t="str">
        <f>IFERROR(__xludf.DUMMYFUNCTION("""COMPUTED_VALUE"""),"")</f>
        <v/>
      </c>
      <c r="D16849" s="5">
        <v>0.0</v>
      </c>
    </row>
    <row r="16850" ht="14.25" customHeight="1">
      <c r="A16850" s="5"/>
      <c r="B16850" s="5"/>
      <c r="C16850" s="5" t="str">
        <f>IFERROR(__xludf.DUMMYFUNCTION("""COMPUTED_VALUE"""),"")</f>
        <v/>
      </c>
      <c r="D16850" s="5">
        <v>0.0</v>
      </c>
    </row>
    <row r="16851" ht="14.25" customHeight="1">
      <c r="A16851" s="5"/>
      <c r="B16851" s="5"/>
      <c r="C16851" s="5" t="str">
        <f>IFERROR(__xludf.DUMMYFUNCTION("""COMPUTED_VALUE"""),"")</f>
        <v/>
      </c>
      <c r="D16851" s="5">
        <v>0.0</v>
      </c>
    </row>
    <row r="16852" ht="14.25" customHeight="1">
      <c r="A16852" s="5"/>
      <c r="B16852" s="5"/>
      <c r="C16852" s="5" t="str">
        <f>IFERROR(__xludf.DUMMYFUNCTION("""COMPUTED_VALUE"""),"")</f>
        <v/>
      </c>
      <c r="D16852" s="5">
        <v>0.0</v>
      </c>
    </row>
    <row r="16853" ht="14.25" customHeight="1">
      <c r="A16853" s="5"/>
      <c r="B16853" s="5"/>
      <c r="C16853" s="5" t="str">
        <f>IFERROR(__xludf.DUMMYFUNCTION("""COMPUTED_VALUE"""),"")</f>
        <v/>
      </c>
      <c r="D16853" s="5">
        <v>0.0</v>
      </c>
    </row>
    <row r="16854" ht="14.25" customHeight="1">
      <c r="A16854" s="5"/>
      <c r="B16854" s="5"/>
      <c r="C16854" s="5" t="str">
        <f>IFERROR(__xludf.DUMMYFUNCTION("""COMPUTED_VALUE"""),"")</f>
        <v/>
      </c>
      <c r="D16854" s="5">
        <v>0.0</v>
      </c>
    </row>
    <row r="16855" ht="14.25" customHeight="1">
      <c r="A16855" s="5"/>
      <c r="B16855" s="5"/>
      <c r="C16855" s="5" t="str">
        <f>IFERROR(__xludf.DUMMYFUNCTION("""COMPUTED_VALUE"""),"")</f>
        <v/>
      </c>
      <c r="D16855" s="5">
        <v>0.0</v>
      </c>
    </row>
    <row r="16856" ht="14.25" customHeight="1">
      <c r="A16856" s="5"/>
      <c r="B16856" s="5"/>
      <c r="C16856" s="5" t="str">
        <f>IFERROR(__xludf.DUMMYFUNCTION("""COMPUTED_VALUE"""),"")</f>
        <v/>
      </c>
      <c r="D16856" s="5">
        <v>0.0</v>
      </c>
    </row>
    <row r="16857" ht="14.25" customHeight="1">
      <c r="A16857" s="5"/>
      <c r="B16857" s="5"/>
      <c r="C16857" s="5" t="str">
        <f>IFERROR(__xludf.DUMMYFUNCTION("""COMPUTED_VALUE"""),"")</f>
        <v/>
      </c>
      <c r="D16857" s="5">
        <v>0.0</v>
      </c>
    </row>
    <row r="16858" ht="14.25" customHeight="1">
      <c r="A16858" s="5"/>
      <c r="B16858" s="5"/>
      <c r="C16858" s="5" t="str">
        <f>IFERROR(__xludf.DUMMYFUNCTION("""COMPUTED_VALUE"""),"")</f>
        <v/>
      </c>
      <c r="D16858" s="5">
        <v>0.0</v>
      </c>
    </row>
    <row r="16859" ht="14.25" customHeight="1">
      <c r="A16859" s="5"/>
      <c r="B16859" s="5"/>
      <c r="C16859" s="5" t="str">
        <f>IFERROR(__xludf.DUMMYFUNCTION("""COMPUTED_VALUE"""),"")</f>
        <v/>
      </c>
      <c r="D16859" s="5">
        <v>0.0</v>
      </c>
    </row>
    <row r="16860" ht="14.25" customHeight="1">
      <c r="A16860" s="5"/>
      <c r="B16860" s="5"/>
      <c r="C16860" s="5" t="str">
        <f>IFERROR(__xludf.DUMMYFUNCTION("""COMPUTED_VALUE"""),"")</f>
        <v/>
      </c>
      <c r="D16860" s="5">
        <v>0.0</v>
      </c>
    </row>
    <row r="16861" ht="14.25" customHeight="1">
      <c r="A16861" s="5"/>
      <c r="B16861" s="5"/>
      <c r="C16861" s="5" t="str">
        <f>IFERROR(__xludf.DUMMYFUNCTION("""COMPUTED_VALUE"""),"")</f>
        <v/>
      </c>
      <c r="D16861" s="5">
        <v>0.0</v>
      </c>
    </row>
    <row r="16862" ht="14.25" customHeight="1">
      <c r="A16862" s="5"/>
      <c r="B16862" s="5"/>
      <c r="C16862" s="5" t="str">
        <f>IFERROR(__xludf.DUMMYFUNCTION("""COMPUTED_VALUE"""),"")</f>
        <v/>
      </c>
      <c r="D16862" s="5">
        <v>0.0</v>
      </c>
    </row>
    <row r="16863" ht="14.25" customHeight="1">
      <c r="A16863" s="5"/>
      <c r="B16863" s="5"/>
      <c r="C16863" s="5" t="str">
        <f>IFERROR(__xludf.DUMMYFUNCTION("""COMPUTED_VALUE"""),"")</f>
        <v/>
      </c>
      <c r="D16863" s="5">
        <v>0.0</v>
      </c>
    </row>
    <row r="16864" ht="14.25" customHeight="1">
      <c r="A16864" s="5"/>
      <c r="B16864" s="5"/>
      <c r="C16864" s="5" t="str">
        <f>IFERROR(__xludf.DUMMYFUNCTION("""COMPUTED_VALUE"""),"")</f>
        <v/>
      </c>
      <c r="D16864" s="5">
        <v>0.0</v>
      </c>
    </row>
    <row r="16865" ht="14.25" customHeight="1">
      <c r="A16865" s="5"/>
      <c r="B16865" s="5"/>
      <c r="C16865" s="5" t="str">
        <f>IFERROR(__xludf.DUMMYFUNCTION("""COMPUTED_VALUE"""),"")</f>
        <v/>
      </c>
      <c r="D16865" s="5">
        <v>0.0</v>
      </c>
    </row>
    <row r="16866" ht="14.25" customHeight="1">
      <c r="A16866" s="5"/>
      <c r="B16866" s="5"/>
      <c r="C16866" s="5" t="str">
        <f>IFERROR(__xludf.DUMMYFUNCTION("""COMPUTED_VALUE"""),"")</f>
        <v/>
      </c>
      <c r="D16866" s="5">
        <v>0.0</v>
      </c>
    </row>
    <row r="16867" ht="14.25" customHeight="1">
      <c r="A16867" s="5"/>
      <c r="B16867" s="5"/>
      <c r="C16867" s="5" t="str">
        <f>IFERROR(__xludf.DUMMYFUNCTION("""COMPUTED_VALUE"""),"")</f>
        <v/>
      </c>
      <c r="D16867" s="5">
        <v>0.0</v>
      </c>
    </row>
    <row r="16868" ht="14.25" customHeight="1">
      <c r="A16868" s="5"/>
      <c r="B16868" s="5"/>
      <c r="C16868" s="5" t="str">
        <f>IFERROR(__xludf.DUMMYFUNCTION("""COMPUTED_VALUE"""),"")</f>
        <v/>
      </c>
      <c r="D16868" s="5">
        <v>0.0</v>
      </c>
    </row>
    <row r="16869" ht="14.25" customHeight="1">
      <c r="A16869" s="5"/>
      <c r="B16869" s="5"/>
      <c r="C16869" s="5" t="str">
        <f>IFERROR(__xludf.DUMMYFUNCTION("""COMPUTED_VALUE"""),"")</f>
        <v/>
      </c>
      <c r="D16869" s="5">
        <v>0.0</v>
      </c>
    </row>
    <row r="16870" ht="14.25" customHeight="1">
      <c r="A16870" s="5"/>
      <c r="B16870" s="5"/>
      <c r="C16870" s="5" t="str">
        <f>IFERROR(__xludf.DUMMYFUNCTION("""COMPUTED_VALUE"""),"")</f>
        <v/>
      </c>
      <c r="D16870" s="5">
        <v>0.0</v>
      </c>
    </row>
    <row r="16871" ht="14.25" customHeight="1">
      <c r="A16871" s="5"/>
      <c r="B16871" s="5"/>
      <c r="C16871" s="5" t="str">
        <f>IFERROR(__xludf.DUMMYFUNCTION("""COMPUTED_VALUE"""),"")</f>
        <v/>
      </c>
      <c r="D16871" s="5">
        <v>0.0</v>
      </c>
    </row>
    <row r="16872" ht="14.25" customHeight="1">
      <c r="A16872" s="5"/>
      <c r="B16872" s="5"/>
      <c r="C16872" s="5" t="str">
        <f>IFERROR(__xludf.DUMMYFUNCTION("""COMPUTED_VALUE"""),"")</f>
        <v/>
      </c>
      <c r="D16872" s="5">
        <v>0.0</v>
      </c>
    </row>
    <row r="16873" ht="14.25" customHeight="1">
      <c r="A16873" s="5"/>
      <c r="B16873" s="5"/>
      <c r="C16873" s="5" t="str">
        <f>IFERROR(__xludf.DUMMYFUNCTION("""COMPUTED_VALUE"""),"")</f>
        <v/>
      </c>
      <c r="D16873" s="5">
        <v>0.0</v>
      </c>
    </row>
    <row r="16874" ht="14.25" customHeight="1">
      <c r="A16874" s="5"/>
      <c r="B16874" s="5"/>
      <c r="C16874" s="5" t="str">
        <f>IFERROR(__xludf.DUMMYFUNCTION("""COMPUTED_VALUE"""),"")</f>
        <v/>
      </c>
      <c r="D16874" s="5">
        <v>0.0</v>
      </c>
    </row>
    <row r="16875" ht="14.25" customHeight="1">
      <c r="A16875" s="5"/>
      <c r="B16875" s="5"/>
      <c r="C16875" s="5" t="str">
        <f>IFERROR(__xludf.DUMMYFUNCTION("""COMPUTED_VALUE"""),"")</f>
        <v/>
      </c>
      <c r="D16875" s="5">
        <v>0.0</v>
      </c>
    </row>
    <row r="16876" ht="14.25" customHeight="1">
      <c r="A16876" s="5"/>
      <c r="B16876" s="5"/>
      <c r="C16876" s="5" t="str">
        <f>IFERROR(__xludf.DUMMYFUNCTION("""COMPUTED_VALUE"""),"")</f>
        <v/>
      </c>
      <c r="D16876" s="5">
        <v>0.0</v>
      </c>
    </row>
    <row r="16877" ht="14.25" customHeight="1">
      <c r="A16877" s="5"/>
      <c r="B16877" s="5"/>
      <c r="C16877" s="5" t="str">
        <f>IFERROR(__xludf.DUMMYFUNCTION("""COMPUTED_VALUE"""),"")</f>
        <v/>
      </c>
      <c r="D16877" s="5">
        <v>0.0</v>
      </c>
    </row>
    <row r="16878" ht="14.25" customHeight="1">
      <c r="A16878" s="5"/>
      <c r="B16878" s="5"/>
      <c r="C16878" s="5" t="str">
        <f>IFERROR(__xludf.DUMMYFUNCTION("""COMPUTED_VALUE"""),"")</f>
        <v/>
      </c>
      <c r="D16878" s="5">
        <v>0.0</v>
      </c>
    </row>
    <row r="16879" ht="14.25" customHeight="1">
      <c r="A16879" s="5"/>
      <c r="B16879" s="5"/>
      <c r="C16879" s="5" t="str">
        <f>IFERROR(__xludf.DUMMYFUNCTION("""COMPUTED_VALUE"""),"")</f>
        <v/>
      </c>
      <c r="D16879" s="5">
        <v>0.0</v>
      </c>
    </row>
    <row r="16880" ht="14.25" customHeight="1">
      <c r="A16880" s="5"/>
      <c r="B16880" s="5"/>
      <c r="C16880" s="5" t="str">
        <f>IFERROR(__xludf.DUMMYFUNCTION("""COMPUTED_VALUE"""),"")</f>
        <v/>
      </c>
      <c r="D16880" s="5">
        <v>0.0</v>
      </c>
    </row>
    <row r="16881" ht="14.25" customHeight="1">
      <c r="A16881" s="5"/>
      <c r="B16881" s="5"/>
      <c r="C16881" s="5" t="str">
        <f>IFERROR(__xludf.DUMMYFUNCTION("""COMPUTED_VALUE"""),"")</f>
        <v/>
      </c>
      <c r="D16881" s="5">
        <v>0.0</v>
      </c>
    </row>
    <row r="16882" ht="14.25" customHeight="1">
      <c r="A16882" s="5"/>
      <c r="B16882" s="5"/>
      <c r="C16882" s="5" t="str">
        <f>IFERROR(__xludf.DUMMYFUNCTION("""COMPUTED_VALUE"""),"")</f>
        <v/>
      </c>
      <c r="D16882" s="5">
        <v>0.0</v>
      </c>
    </row>
    <row r="16883" ht="14.25" customHeight="1">
      <c r="A16883" s="5"/>
      <c r="B16883" s="5"/>
      <c r="C16883" s="5" t="str">
        <f>IFERROR(__xludf.DUMMYFUNCTION("""COMPUTED_VALUE"""),"")</f>
        <v/>
      </c>
      <c r="D16883" s="5">
        <v>0.0</v>
      </c>
    </row>
    <row r="16884" ht="14.25" customHeight="1">
      <c r="A16884" s="5"/>
      <c r="B16884" s="5"/>
      <c r="C16884" s="5" t="str">
        <f>IFERROR(__xludf.DUMMYFUNCTION("""COMPUTED_VALUE"""),"")</f>
        <v/>
      </c>
      <c r="D16884" s="5">
        <v>0.0</v>
      </c>
    </row>
    <row r="16885" ht="14.25" customHeight="1">
      <c r="A16885" s="5"/>
      <c r="B16885" s="5"/>
      <c r="C16885" s="5" t="str">
        <f>IFERROR(__xludf.DUMMYFUNCTION("""COMPUTED_VALUE"""),"")</f>
        <v/>
      </c>
      <c r="D16885" s="5">
        <v>0.0</v>
      </c>
    </row>
    <row r="16886" ht="14.25" customHeight="1">
      <c r="A16886" s="5"/>
      <c r="B16886" s="5"/>
      <c r="C16886" s="5" t="str">
        <f>IFERROR(__xludf.DUMMYFUNCTION("""COMPUTED_VALUE"""),"")</f>
        <v/>
      </c>
      <c r="D16886" s="5">
        <v>0.0</v>
      </c>
    </row>
    <row r="16887" ht="14.25" customHeight="1">
      <c r="A16887" s="5"/>
      <c r="B16887" s="5"/>
      <c r="C16887" s="5" t="str">
        <f>IFERROR(__xludf.DUMMYFUNCTION("""COMPUTED_VALUE"""),"")</f>
        <v/>
      </c>
      <c r="D16887" s="5">
        <v>0.0</v>
      </c>
    </row>
    <row r="16888" ht="14.25" customHeight="1">
      <c r="A16888" s="5"/>
      <c r="B16888" s="5"/>
      <c r="C16888" s="5" t="str">
        <f>IFERROR(__xludf.DUMMYFUNCTION("""COMPUTED_VALUE"""),"")</f>
        <v/>
      </c>
      <c r="D16888" s="5">
        <v>0.0</v>
      </c>
    </row>
    <row r="16889" ht="14.25" customHeight="1">
      <c r="A16889" s="5"/>
      <c r="B16889" s="5"/>
      <c r="C16889" s="5" t="str">
        <f>IFERROR(__xludf.DUMMYFUNCTION("""COMPUTED_VALUE"""),"")</f>
        <v/>
      </c>
      <c r="D16889" s="5">
        <v>0.0</v>
      </c>
    </row>
    <row r="16890" ht="14.25" customHeight="1">
      <c r="A16890" s="5"/>
      <c r="B16890" s="5"/>
      <c r="C16890" s="5" t="str">
        <f>IFERROR(__xludf.DUMMYFUNCTION("""COMPUTED_VALUE"""),"")</f>
        <v/>
      </c>
      <c r="D16890" s="5">
        <v>0.0</v>
      </c>
    </row>
    <row r="16891" ht="14.25" customHeight="1">
      <c r="A16891" s="5"/>
      <c r="B16891" s="5"/>
      <c r="C16891" s="5" t="str">
        <f>IFERROR(__xludf.DUMMYFUNCTION("""COMPUTED_VALUE"""),"")</f>
        <v/>
      </c>
      <c r="D16891" s="5">
        <v>0.0</v>
      </c>
    </row>
    <row r="16892" ht="14.25" customHeight="1">
      <c r="A16892" s="5"/>
      <c r="B16892" s="5"/>
      <c r="C16892" s="5" t="str">
        <f>IFERROR(__xludf.DUMMYFUNCTION("""COMPUTED_VALUE"""),"")</f>
        <v/>
      </c>
      <c r="D16892" s="5">
        <v>0.0</v>
      </c>
    </row>
    <row r="16893" ht="14.25" customHeight="1">
      <c r="A16893" s="5"/>
      <c r="B16893" s="5"/>
      <c r="C16893" s="5" t="str">
        <f>IFERROR(__xludf.DUMMYFUNCTION("""COMPUTED_VALUE"""),"")</f>
        <v/>
      </c>
      <c r="D16893" s="5">
        <v>0.0</v>
      </c>
    </row>
    <row r="16894" ht="14.25" customHeight="1">
      <c r="A16894" s="5"/>
      <c r="B16894" s="5"/>
      <c r="C16894" s="5" t="str">
        <f>IFERROR(__xludf.DUMMYFUNCTION("""COMPUTED_VALUE"""),"")</f>
        <v/>
      </c>
      <c r="D16894" s="5">
        <v>0.0</v>
      </c>
    </row>
    <row r="16895" ht="14.25" customHeight="1">
      <c r="A16895" s="5"/>
      <c r="B16895" s="5"/>
      <c r="C16895" s="5" t="str">
        <f>IFERROR(__xludf.DUMMYFUNCTION("""COMPUTED_VALUE"""),"")</f>
        <v/>
      </c>
      <c r="D16895" s="5">
        <v>0.0</v>
      </c>
    </row>
    <row r="16896" ht="14.25" customHeight="1">
      <c r="A16896" s="5"/>
      <c r="B16896" s="5"/>
      <c r="C16896" s="5" t="str">
        <f>IFERROR(__xludf.DUMMYFUNCTION("""COMPUTED_VALUE"""),"")</f>
        <v/>
      </c>
      <c r="D16896" s="5">
        <v>0.0</v>
      </c>
    </row>
    <row r="16897" ht="14.25" customHeight="1">
      <c r="A16897" s="5"/>
      <c r="B16897" s="5"/>
      <c r="C16897" s="5" t="str">
        <f>IFERROR(__xludf.DUMMYFUNCTION("""COMPUTED_VALUE"""),"")</f>
        <v/>
      </c>
      <c r="D16897" s="5">
        <v>0.0</v>
      </c>
    </row>
    <row r="16898" ht="14.25" customHeight="1">
      <c r="A16898" s="5"/>
      <c r="B16898" s="5"/>
      <c r="C16898" s="5" t="str">
        <f>IFERROR(__xludf.DUMMYFUNCTION("""COMPUTED_VALUE"""),"")</f>
        <v/>
      </c>
      <c r="D16898" s="5">
        <v>0.0</v>
      </c>
    </row>
    <row r="16899" ht="14.25" customHeight="1">
      <c r="A16899" s="5"/>
      <c r="B16899" s="5"/>
      <c r="C16899" s="5" t="str">
        <f>IFERROR(__xludf.DUMMYFUNCTION("""COMPUTED_VALUE"""),"")</f>
        <v/>
      </c>
      <c r="D16899" s="5">
        <v>0.0</v>
      </c>
    </row>
    <row r="16900" ht="14.25" customHeight="1">
      <c r="A16900" s="5"/>
      <c r="B16900" s="5"/>
      <c r="C16900" s="5" t="str">
        <f>IFERROR(__xludf.DUMMYFUNCTION("""COMPUTED_VALUE"""),"")</f>
        <v/>
      </c>
      <c r="D16900" s="5">
        <v>0.0</v>
      </c>
    </row>
    <row r="16901" ht="14.25" customHeight="1">
      <c r="A16901" s="5"/>
      <c r="B16901" s="5"/>
      <c r="C16901" s="5" t="str">
        <f>IFERROR(__xludf.DUMMYFUNCTION("""COMPUTED_VALUE"""),"")</f>
        <v/>
      </c>
      <c r="D16901" s="5">
        <v>0.0</v>
      </c>
    </row>
    <row r="16902" ht="14.25" customHeight="1">
      <c r="A16902" s="5"/>
      <c r="B16902" s="5"/>
      <c r="C16902" s="5" t="str">
        <f>IFERROR(__xludf.DUMMYFUNCTION("""COMPUTED_VALUE"""),"")</f>
        <v/>
      </c>
      <c r="D16902" s="5">
        <v>0.0</v>
      </c>
    </row>
    <row r="16903" ht="14.25" customHeight="1">
      <c r="A16903" s="5"/>
      <c r="B16903" s="5"/>
      <c r="C16903" s="5" t="str">
        <f>IFERROR(__xludf.DUMMYFUNCTION("""COMPUTED_VALUE"""),"")</f>
        <v/>
      </c>
      <c r="D16903" s="5">
        <v>0.0</v>
      </c>
    </row>
    <row r="16904" ht="14.25" customHeight="1">
      <c r="A16904" s="5"/>
      <c r="B16904" s="5"/>
      <c r="C16904" s="5" t="str">
        <f>IFERROR(__xludf.DUMMYFUNCTION("""COMPUTED_VALUE"""),"")</f>
        <v/>
      </c>
      <c r="D16904" s="5">
        <v>0.0</v>
      </c>
    </row>
    <row r="16905" ht="14.25" customHeight="1">
      <c r="A16905" s="5"/>
      <c r="B16905" s="5"/>
      <c r="C16905" s="5" t="str">
        <f>IFERROR(__xludf.DUMMYFUNCTION("""COMPUTED_VALUE"""),"")</f>
        <v/>
      </c>
      <c r="D16905" s="5">
        <v>0.0</v>
      </c>
    </row>
    <row r="16906" ht="14.25" customHeight="1">
      <c r="A16906" s="5"/>
      <c r="B16906" s="5"/>
      <c r="C16906" s="5" t="str">
        <f>IFERROR(__xludf.DUMMYFUNCTION("""COMPUTED_VALUE"""),"")</f>
        <v/>
      </c>
      <c r="D16906" s="5">
        <v>0.0</v>
      </c>
    </row>
    <row r="16907" ht="14.25" customHeight="1">
      <c r="A16907" s="5"/>
      <c r="B16907" s="5"/>
      <c r="C16907" s="5" t="str">
        <f>IFERROR(__xludf.DUMMYFUNCTION("""COMPUTED_VALUE"""),"")</f>
        <v/>
      </c>
      <c r="D16907" s="5">
        <v>0.0</v>
      </c>
    </row>
    <row r="16908" ht="14.25" customHeight="1">
      <c r="A16908" s="5"/>
      <c r="B16908" s="5"/>
      <c r="C16908" s="5" t="str">
        <f>IFERROR(__xludf.DUMMYFUNCTION("""COMPUTED_VALUE"""),"")</f>
        <v/>
      </c>
      <c r="D16908" s="5">
        <v>0.0</v>
      </c>
    </row>
    <row r="16909" ht="14.25" customHeight="1">
      <c r="A16909" s="5"/>
      <c r="B16909" s="5"/>
      <c r="C16909" s="5" t="str">
        <f>IFERROR(__xludf.DUMMYFUNCTION("""COMPUTED_VALUE"""),"")</f>
        <v/>
      </c>
      <c r="D16909" s="5">
        <v>0.0</v>
      </c>
    </row>
    <row r="16910" ht="14.25" customHeight="1">
      <c r="A16910" s="5"/>
      <c r="B16910" s="5"/>
      <c r="C16910" s="5" t="str">
        <f>IFERROR(__xludf.DUMMYFUNCTION("""COMPUTED_VALUE"""),"")</f>
        <v/>
      </c>
      <c r="D16910" s="5">
        <v>0.0</v>
      </c>
    </row>
    <row r="16911" ht="14.25" customHeight="1">
      <c r="A16911" s="5"/>
      <c r="B16911" s="5"/>
      <c r="C16911" s="5" t="str">
        <f>IFERROR(__xludf.DUMMYFUNCTION("""COMPUTED_VALUE"""),"")</f>
        <v/>
      </c>
      <c r="D16911" s="5">
        <v>0.0</v>
      </c>
    </row>
    <row r="16912" ht="14.25" customHeight="1">
      <c r="A16912" s="5"/>
      <c r="B16912" s="5"/>
      <c r="C16912" s="5" t="str">
        <f>IFERROR(__xludf.DUMMYFUNCTION("""COMPUTED_VALUE"""),"")</f>
        <v/>
      </c>
      <c r="D16912" s="5">
        <v>0.0</v>
      </c>
    </row>
    <row r="16913" ht="14.25" customHeight="1">
      <c r="A16913" s="5"/>
      <c r="B16913" s="5"/>
      <c r="C16913" s="5" t="str">
        <f>IFERROR(__xludf.DUMMYFUNCTION("""COMPUTED_VALUE"""),"")</f>
        <v/>
      </c>
      <c r="D16913" s="5">
        <v>0.0</v>
      </c>
    </row>
    <row r="16914" ht="14.25" customHeight="1">
      <c r="A16914" s="5"/>
      <c r="B16914" s="5"/>
      <c r="C16914" s="5" t="str">
        <f>IFERROR(__xludf.DUMMYFUNCTION("""COMPUTED_VALUE"""),"")</f>
        <v/>
      </c>
      <c r="D16914" s="5">
        <v>0.0</v>
      </c>
    </row>
    <row r="16915" ht="14.25" customHeight="1">
      <c r="A16915" s="5"/>
      <c r="B16915" s="5"/>
      <c r="C16915" s="5" t="str">
        <f>IFERROR(__xludf.DUMMYFUNCTION("""COMPUTED_VALUE"""),"")</f>
        <v/>
      </c>
      <c r="D16915" s="5">
        <v>0.0</v>
      </c>
    </row>
    <row r="16916" ht="14.25" customHeight="1">
      <c r="A16916" s="5"/>
      <c r="B16916" s="5"/>
      <c r="C16916" s="5" t="str">
        <f>IFERROR(__xludf.DUMMYFUNCTION("""COMPUTED_VALUE"""),"")</f>
        <v/>
      </c>
      <c r="D16916" s="5">
        <v>0.0</v>
      </c>
    </row>
    <row r="16917" ht="14.25" customHeight="1">
      <c r="A16917" s="5"/>
      <c r="B16917" s="5"/>
      <c r="C16917" s="5" t="str">
        <f>IFERROR(__xludf.DUMMYFUNCTION("""COMPUTED_VALUE"""),"")</f>
        <v/>
      </c>
      <c r="D16917" s="5">
        <v>0.0</v>
      </c>
    </row>
    <row r="16918" ht="14.25" customHeight="1">
      <c r="A16918" s="5"/>
      <c r="B16918" s="5"/>
      <c r="C16918" s="5" t="str">
        <f>IFERROR(__xludf.DUMMYFUNCTION("""COMPUTED_VALUE"""),"")</f>
        <v/>
      </c>
      <c r="D16918" s="5">
        <v>0.0</v>
      </c>
    </row>
    <row r="16919" ht="14.25" customHeight="1">
      <c r="A16919" s="5"/>
      <c r="B16919" s="5"/>
      <c r="C16919" s="5" t="str">
        <f>IFERROR(__xludf.DUMMYFUNCTION("""COMPUTED_VALUE"""),"")</f>
        <v/>
      </c>
      <c r="D16919" s="5">
        <v>0.0</v>
      </c>
    </row>
    <row r="16920" ht="14.25" customHeight="1">
      <c r="A16920" s="5"/>
      <c r="B16920" s="5"/>
      <c r="C16920" s="5" t="str">
        <f>IFERROR(__xludf.DUMMYFUNCTION("""COMPUTED_VALUE"""),"")</f>
        <v/>
      </c>
      <c r="D16920" s="5">
        <v>0.0</v>
      </c>
    </row>
    <row r="16921" ht="14.25" customHeight="1">
      <c r="A16921" s="5"/>
      <c r="B16921" s="5"/>
      <c r="C16921" s="5" t="str">
        <f>IFERROR(__xludf.DUMMYFUNCTION("""COMPUTED_VALUE"""),"")</f>
        <v/>
      </c>
      <c r="D16921" s="5">
        <v>0.0</v>
      </c>
    </row>
    <row r="16922" ht="14.25" customHeight="1">
      <c r="A16922" s="5"/>
      <c r="B16922" s="5"/>
      <c r="C16922" s="5" t="str">
        <f>IFERROR(__xludf.DUMMYFUNCTION("""COMPUTED_VALUE"""),"")</f>
        <v/>
      </c>
      <c r="D16922" s="5">
        <v>0.0</v>
      </c>
    </row>
    <row r="16923" ht="14.25" customHeight="1">
      <c r="A16923" s="5"/>
      <c r="B16923" s="5"/>
      <c r="C16923" s="5" t="str">
        <f>IFERROR(__xludf.DUMMYFUNCTION("""COMPUTED_VALUE"""),"")</f>
        <v/>
      </c>
      <c r="D16923" s="5">
        <v>0.0</v>
      </c>
    </row>
    <row r="16924" ht="14.25" customHeight="1">
      <c r="A16924" s="5"/>
      <c r="B16924" s="5"/>
      <c r="C16924" s="5" t="str">
        <f>IFERROR(__xludf.DUMMYFUNCTION("""COMPUTED_VALUE"""),"")</f>
        <v/>
      </c>
      <c r="D16924" s="5">
        <v>0.0</v>
      </c>
    </row>
    <row r="16925" ht="14.25" customHeight="1">
      <c r="A16925" s="5"/>
      <c r="B16925" s="5"/>
      <c r="C16925" s="5" t="str">
        <f>IFERROR(__xludf.DUMMYFUNCTION("""COMPUTED_VALUE"""),"")</f>
        <v/>
      </c>
      <c r="D16925" s="5">
        <v>0.0</v>
      </c>
    </row>
    <row r="16926" ht="14.25" customHeight="1">
      <c r="A16926" s="5"/>
      <c r="B16926" s="5"/>
      <c r="C16926" s="5" t="str">
        <f>IFERROR(__xludf.DUMMYFUNCTION("""COMPUTED_VALUE"""),"")</f>
        <v/>
      </c>
      <c r="D16926" s="5">
        <v>0.0</v>
      </c>
    </row>
    <row r="16927" ht="14.25" customHeight="1">
      <c r="A16927" s="5"/>
      <c r="B16927" s="5"/>
      <c r="C16927" s="5" t="str">
        <f>IFERROR(__xludf.DUMMYFUNCTION("""COMPUTED_VALUE"""),"")</f>
        <v/>
      </c>
      <c r="D16927" s="5">
        <v>0.0</v>
      </c>
    </row>
    <row r="16928" ht="14.25" customHeight="1">
      <c r="A16928" s="5"/>
      <c r="B16928" s="5"/>
      <c r="C16928" s="5" t="str">
        <f>IFERROR(__xludf.DUMMYFUNCTION("""COMPUTED_VALUE"""),"")</f>
        <v/>
      </c>
      <c r="D16928" s="5">
        <v>0.0</v>
      </c>
    </row>
    <row r="16929" ht="14.25" customHeight="1">
      <c r="A16929" s="5"/>
      <c r="B16929" s="5"/>
      <c r="C16929" s="5" t="str">
        <f>IFERROR(__xludf.DUMMYFUNCTION("""COMPUTED_VALUE"""),"")</f>
        <v/>
      </c>
      <c r="D16929" s="5">
        <v>0.0</v>
      </c>
    </row>
    <row r="16930" ht="14.25" customHeight="1">
      <c r="A16930" s="5"/>
      <c r="B16930" s="5"/>
      <c r="C16930" s="5" t="str">
        <f>IFERROR(__xludf.DUMMYFUNCTION("""COMPUTED_VALUE"""),"")</f>
        <v/>
      </c>
      <c r="D16930" s="5">
        <v>0.0</v>
      </c>
    </row>
    <row r="16931" ht="14.25" customHeight="1">
      <c r="A16931" s="5"/>
      <c r="B16931" s="5"/>
      <c r="C16931" s="5" t="str">
        <f>IFERROR(__xludf.DUMMYFUNCTION("""COMPUTED_VALUE"""),"")</f>
        <v/>
      </c>
      <c r="D16931" s="5">
        <v>0.0</v>
      </c>
    </row>
    <row r="16932" ht="14.25" customHeight="1">
      <c r="A16932" s="5"/>
      <c r="B16932" s="5"/>
      <c r="C16932" s="5" t="str">
        <f>IFERROR(__xludf.DUMMYFUNCTION("""COMPUTED_VALUE"""),"")</f>
        <v/>
      </c>
      <c r="D16932" s="5">
        <v>0.0</v>
      </c>
    </row>
    <row r="16933" ht="14.25" customHeight="1">
      <c r="A16933" s="5"/>
      <c r="B16933" s="5"/>
      <c r="C16933" s="5" t="str">
        <f>IFERROR(__xludf.DUMMYFUNCTION("""COMPUTED_VALUE"""),"")</f>
        <v/>
      </c>
      <c r="D16933" s="5">
        <v>0.0</v>
      </c>
    </row>
    <row r="16934" ht="14.25" customHeight="1">
      <c r="A16934" s="5"/>
      <c r="B16934" s="5"/>
      <c r="C16934" s="5" t="str">
        <f>IFERROR(__xludf.DUMMYFUNCTION("""COMPUTED_VALUE"""),"")</f>
        <v/>
      </c>
      <c r="D16934" s="5">
        <v>0.0</v>
      </c>
    </row>
    <row r="16935" ht="14.25" customHeight="1">
      <c r="A16935" s="5"/>
      <c r="B16935" s="5"/>
      <c r="C16935" s="5" t="str">
        <f>IFERROR(__xludf.DUMMYFUNCTION("""COMPUTED_VALUE"""),"")</f>
        <v/>
      </c>
      <c r="D16935" s="5">
        <v>0.0</v>
      </c>
    </row>
    <row r="16936" ht="14.25" customHeight="1">
      <c r="A16936" s="5"/>
      <c r="B16936" s="5"/>
      <c r="C16936" s="5" t="str">
        <f>IFERROR(__xludf.DUMMYFUNCTION("""COMPUTED_VALUE"""),"")</f>
        <v/>
      </c>
      <c r="D16936" s="5">
        <v>0.0</v>
      </c>
    </row>
    <row r="16937" ht="14.25" customHeight="1">
      <c r="A16937" s="5"/>
      <c r="B16937" s="5"/>
      <c r="C16937" s="5" t="str">
        <f>IFERROR(__xludf.DUMMYFUNCTION("""COMPUTED_VALUE"""),"")</f>
        <v/>
      </c>
      <c r="D16937" s="5">
        <v>0.0</v>
      </c>
    </row>
    <row r="16938" ht="14.25" customHeight="1">
      <c r="A16938" s="5"/>
      <c r="B16938" s="5"/>
      <c r="C16938" s="5" t="str">
        <f>IFERROR(__xludf.DUMMYFUNCTION("""COMPUTED_VALUE"""),"")</f>
        <v/>
      </c>
      <c r="D16938" s="5">
        <v>0.0</v>
      </c>
    </row>
    <row r="16939" ht="14.25" customHeight="1">
      <c r="A16939" s="5"/>
      <c r="B16939" s="5"/>
      <c r="C16939" s="5" t="str">
        <f>IFERROR(__xludf.DUMMYFUNCTION("""COMPUTED_VALUE"""),"")</f>
        <v/>
      </c>
      <c r="D16939" s="5">
        <v>0.0</v>
      </c>
    </row>
    <row r="16940" ht="14.25" customHeight="1">
      <c r="A16940" s="5"/>
      <c r="B16940" s="5"/>
      <c r="C16940" s="5" t="str">
        <f>IFERROR(__xludf.DUMMYFUNCTION("""COMPUTED_VALUE"""),"")</f>
        <v/>
      </c>
      <c r="D16940" s="5">
        <v>0.0</v>
      </c>
    </row>
    <row r="16941" ht="14.25" customHeight="1">
      <c r="A16941" s="5"/>
      <c r="B16941" s="5"/>
      <c r="C16941" s="5" t="str">
        <f>IFERROR(__xludf.DUMMYFUNCTION("""COMPUTED_VALUE"""),"")</f>
        <v/>
      </c>
      <c r="D16941" s="5">
        <v>0.0</v>
      </c>
    </row>
    <row r="16942" ht="14.25" customHeight="1">
      <c r="A16942" s="5"/>
      <c r="B16942" s="5"/>
      <c r="C16942" s="5" t="str">
        <f>IFERROR(__xludf.DUMMYFUNCTION("""COMPUTED_VALUE"""),"")</f>
        <v/>
      </c>
      <c r="D16942" s="5">
        <v>0.0</v>
      </c>
    </row>
    <row r="16943" ht="14.25" customHeight="1">
      <c r="A16943" s="5"/>
      <c r="B16943" s="5"/>
      <c r="C16943" s="5" t="str">
        <f>IFERROR(__xludf.DUMMYFUNCTION("""COMPUTED_VALUE"""),"")</f>
        <v/>
      </c>
      <c r="D16943" s="5">
        <v>0.0</v>
      </c>
    </row>
    <row r="16944" ht="14.25" customHeight="1">
      <c r="A16944" s="5"/>
      <c r="B16944" s="5"/>
      <c r="C16944" s="5" t="str">
        <f>IFERROR(__xludf.DUMMYFUNCTION("""COMPUTED_VALUE"""),"")</f>
        <v/>
      </c>
      <c r="D16944" s="5">
        <v>0.0</v>
      </c>
    </row>
    <row r="16945" ht="14.25" customHeight="1">
      <c r="A16945" s="5"/>
      <c r="B16945" s="5"/>
      <c r="C16945" s="5" t="str">
        <f>IFERROR(__xludf.DUMMYFUNCTION("""COMPUTED_VALUE"""),"")</f>
        <v/>
      </c>
      <c r="D16945" s="5">
        <v>0.0</v>
      </c>
    </row>
    <row r="16946" ht="14.25" customHeight="1">
      <c r="A16946" s="5"/>
      <c r="B16946" s="5"/>
      <c r="C16946" s="5" t="str">
        <f>IFERROR(__xludf.DUMMYFUNCTION("""COMPUTED_VALUE"""),"")</f>
        <v/>
      </c>
      <c r="D16946" s="5">
        <v>0.0</v>
      </c>
    </row>
    <row r="16947" ht="14.25" customHeight="1">
      <c r="A16947" s="5"/>
      <c r="B16947" s="5"/>
      <c r="C16947" s="5" t="str">
        <f>IFERROR(__xludf.DUMMYFUNCTION("""COMPUTED_VALUE"""),"")</f>
        <v/>
      </c>
      <c r="D16947" s="5">
        <v>0.0</v>
      </c>
    </row>
    <row r="16948" ht="14.25" customHeight="1">
      <c r="A16948" s="5"/>
      <c r="B16948" s="5"/>
      <c r="C16948" s="5" t="str">
        <f>IFERROR(__xludf.DUMMYFUNCTION("""COMPUTED_VALUE"""),"")</f>
        <v/>
      </c>
      <c r="D16948" s="5">
        <v>0.0</v>
      </c>
    </row>
    <row r="16949" ht="14.25" customHeight="1">
      <c r="A16949" s="5"/>
      <c r="B16949" s="5"/>
      <c r="C16949" s="5" t="str">
        <f>IFERROR(__xludf.DUMMYFUNCTION("""COMPUTED_VALUE"""),"")</f>
        <v/>
      </c>
      <c r="D16949" s="5">
        <v>0.0</v>
      </c>
    </row>
    <row r="16950" ht="14.25" customHeight="1">
      <c r="A16950" s="5"/>
      <c r="B16950" s="5"/>
      <c r="C16950" s="5" t="str">
        <f>IFERROR(__xludf.DUMMYFUNCTION("""COMPUTED_VALUE"""),"")</f>
        <v/>
      </c>
      <c r="D16950" s="5">
        <v>0.0</v>
      </c>
    </row>
    <row r="16951" ht="14.25" customHeight="1">
      <c r="A16951" s="5"/>
      <c r="B16951" s="5"/>
      <c r="C16951" s="5" t="str">
        <f>IFERROR(__xludf.DUMMYFUNCTION("""COMPUTED_VALUE"""),"")</f>
        <v/>
      </c>
      <c r="D16951" s="5">
        <v>0.0</v>
      </c>
    </row>
    <row r="16952" ht="14.25" customHeight="1">
      <c r="A16952" s="5"/>
      <c r="B16952" s="5"/>
      <c r="C16952" s="5" t="str">
        <f>IFERROR(__xludf.DUMMYFUNCTION("""COMPUTED_VALUE"""),"")</f>
        <v/>
      </c>
      <c r="D16952" s="5">
        <v>0.0</v>
      </c>
    </row>
    <row r="16953" ht="14.25" customHeight="1">
      <c r="A16953" s="5"/>
      <c r="B16953" s="5"/>
      <c r="C16953" s="5" t="str">
        <f>IFERROR(__xludf.DUMMYFUNCTION("""COMPUTED_VALUE"""),"")</f>
        <v/>
      </c>
      <c r="D16953" s="5">
        <v>0.0</v>
      </c>
    </row>
    <row r="16954" ht="14.25" customHeight="1">
      <c r="A16954" s="5"/>
      <c r="B16954" s="5"/>
      <c r="C16954" s="5" t="str">
        <f>IFERROR(__xludf.DUMMYFUNCTION("""COMPUTED_VALUE"""),"")</f>
        <v/>
      </c>
      <c r="D16954" s="5">
        <v>0.0</v>
      </c>
    </row>
    <row r="16955" ht="14.25" customHeight="1">
      <c r="A16955" s="5"/>
      <c r="B16955" s="5"/>
      <c r="C16955" s="5" t="str">
        <f>IFERROR(__xludf.DUMMYFUNCTION("""COMPUTED_VALUE"""),"")</f>
        <v/>
      </c>
      <c r="D16955" s="5">
        <v>0.0</v>
      </c>
    </row>
    <row r="16956" ht="14.25" customHeight="1">
      <c r="A16956" s="5"/>
      <c r="B16956" s="5"/>
      <c r="C16956" s="5" t="str">
        <f>IFERROR(__xludf.DUMMYFUNCTION("""COMPUTED_VALUE"""),"")</f>
        <v/>
      </c>
      <c r="D16956" s="5">
        <v>0.0</v>
      </c>
    </row>
    <row r="16957" ht="14.25" customHeight="1">
      <c r="A16957" s="5"/>
      <c r="B16957" s="5"/>
      <c r="C16957" s="5" t="str">
        <f>IFERROR(__xludf.DUMMYFUNCTION("""COMPUTED_VALUE"""),"")</f>
        <v/>
      </c>
      <c r="D16957" s="5">
        <v>0.0</v>
      </c>
    </row>
    <row r="16958" ht="14.25" customHeight="1">
      <c r="A16958" s="5"/>
      <c r="B16958" s="5"/>
      <c r="C16958" s="5" t="str">
        <f>IFERROR(__xludf.DUMMYFUNCTION("""COMPUTED_VALUE"""),"")</f>
        <v/>
      </c>
      <c r="D16958" s="5">
        <v>0.0</v>
      </c>
    </row>
    <row r="16959" ht="14.25" customHeight="1">
      <c r="A16959" s="5"/>
      <c r="B16959" s="5"/>
      <c r="C16959" s="5" t="str">
        <f>IFERROR(__xludf.DUMMYFUNCTION("""COMPUTED_VALUE"""),"")</f>
        <v/>
      </c>
      <c r="D16959" s="5">
        <v>0.0</v>
      </c>
    </row>
    <row r="16960" ht="14.25" customHeight="1">
      <c r="A16960" s="5"/>
      <c r="B16960" s="5"/>
      <c r="C16960" s="5" t="str">
        <f>IFERROR(__xludf.DUMMYFUNCTION("""COMPUTED_VALUE"""),"")</f>
        <v/>
      </c>
      <c r="D16960" s="5">
        <v>0.0</v>
      </c>
    </row>
    <row r="16961" ht="14.25" customHeight="1">
      <c r="A16961" s="5"/>
      <c r="B16961" s="5"/>
      <c r="C16961" s="5" t="str">
        <f>IFERROR(__xludf.DUMMYFUNCTION("""COMPUTED_VALUE"""),"")</f>
        <v/>
      </c>
      <c r="D16961" s="5">
        <v>0.0</v>
      </c>
    </row>
    <row r="16962" ht="14.25" customHeight="1">
      <c r="A16962" s="5"/>
      <c r="B16962" s="5"/>
      <c r="C16962" s="5" t="str">
        <f>IFERROR(__xludf.DUMMYFUNCTION("""COMPUTED_VALUE"""),"")</f>
        <v/>
      </c>
      <c r="D16962" s="5">
        <v>0.0</v>
      </c>
    </row>
    <row r="16963" ht="14.25" customHeight="1">
      <c r="A16963" s="5"/>
      <c r="B16963" s="5"/>
      <c r="C16963" s="5" t="str">
        <f>IFERROR(__xludf.DUMMYFUNCTION("""COMPUTED_VALUE"""),"")</f>
        <v/>
      </c>
      <c r="D16963" s="5">
        <v>0.0</v>
      </c>
    </row>
    <row r="16964" ht="14.25" customHeight="1">
      <c r="A16964" s="5"/>
      <c r="B16964" s="5"/>
      <c r="C16964" s="5" t="str">
        <f>IFERROR(__xludf.DUMMYFUNCTION("""COMPUTED_VALUE"""),"")</f>
        <v/>
      </c>
      <c r="D16964" s="5">
        <v>0.0</v>
      </c>
    </row>
    <row r="16965" ht="14.25" customHeight="1">
      <c r="A16965" s="5"/>
      <c r="B16965" s="5"/>
      <c r="C16965" s="5" t="str">
        <f>IFERROR(__xludf.DUMMYFUNCTION("""COMPUTED_VALUE"""),"")</f>
        <v/>
      </c>
      <c r="D16965" s="5">
        <v>0.0</v>
      </c>
    </row>
    <row r="16966" ht="14.25" customHeight="1">
      <c r="A16966" s="5"/>
      <c r="B16966" s="5"/>
      <c r="C16966" s="5" t="str">
        <f>IFERROR(__xludf.DUMMYFUNCTION("""COMPUTED_VALUE"""),"")</f>
        <v/>
      </c>
      <c r="D16966" s="5">
        <v>0.0</v>
      </c>
    </row>
    <row r="16967" ht="14.25" customHeight="1">
      <c r="A16967" s="5"/>
      <c r="B16967" s="5"/>
      <c r="C16967" s="5" t="str">
        <f>IFERROR(__xludf.DUMMYFUNCTION("""COMPUTED_VALUE"""),"")</f>
        <v/>
      </c>
      <c r="D16967" s="5">
        <v>0.0</v>
      </c>
    </row>
    <row r="16968" ht="14.25" customHeight="1">
      <c r="A16968" s="5"/>
      <c r="B16968" s="5"/>
      <c r="C16968" s="5" t="str">
        <f>IFERROR(__xludf.DUMMYFUNCTION("""COMPUTED_VALUE"""),"")</f>
        <v/>
      </c>
      <c r="D16968" s="5">
        <v>0.0</v>
      </c>
    </row>
    <row r="16969" ht="14.25" customHeight="1">
      <c r="A16969" s="5"/>
      <c r="B16969" s="5"/>
      <c r="C16969" s="5" t="str">
        <f>IFERROR(__xludf.DUMMYFUNCTION("""COMPUTED_VALUE"""),"")</f>
        <v/>
      </c>
      <c r="D16969" s="5">
        <v>0.0</v>
      </c>
    </row>
    <row r="16970" ht="14.25" customHeight="1">
      <c r="A16970" s="5"/>
      <c r="B16970" s="5"/>
      <c r="C16970" s="5" t="str">
        <f>IFERROR(__xludf.DUMMYFUNCTION("""COMPUTED_VALUE"""),"")</f>
        <v/>
      </c>
      <c r="D16970" s="5">
        <v>0.0</v>
      </c>
    </row>
    <row r="16971" ht="14.25" customHeight="1">
      <c r="A16971" s="5"/>
      <c r="B16971" s="5"/>
      <c r="C16971" s="5" t="str">
        <f>IFERROR(__xludf.DUMMYFUNCTION("""COMPUTED_VALUE"""),"")</f>
        <v/>
      </c>
      <c r="D16971" s="5">
        <v>0.0</v>
      </c>
    </row>
    <row r="16972" ht="14.25" customHeight="1">
      <c r="A16972" s="5"/>
      <c r="B16972" s="5"/>
      <c r="C16972" s="5" t="str">
        <f>IFERROR(__xludf.DUMMYFUNCTION("""COMPUTED_VALUE"""),"")</f>
        <v/>
      </c>
      <c r="D16972" s="5">
        <v>0.0</v>
      </c>
    </row>
    <row r="16973" ht="14.25" customHeight="1">
      <c r="A16973" s="5"/>
      <c r="B16973" s="5"/>
      <c r="C16973" s="5" t="str">
        <f>IFERROR(__xludf.DUMMYFUNCTION("""COMPUTED_VALUE"""),"")</f>
        <v/>
      </c>
      <c r="D16973" s="5">
        <v>0.0</v>
      </c>
    </row>
    <row r="16974" ht="14.25" customHeight="1">
      <c r="A16974" s="5"/>
      <c r="B16974" s="5"/>
      <c r="C16974" s="5" t="str">
        <f>IFERROR(__xludf.DUMMYFUNCTION("""COMPUTED_VALUE"""),"")</f>
        <v/>
      </c>
      <c r="D16974" s="5">
        <v>0.0</v>
      </c>
    </row>
    <row r="16975" ht="14.25" customHeight="1">
      <c r="A16975" s="5"/>
      <c r="B16975" s="5"/>
      <c r="C16975" s="5" t="str">
        <f>IFERROR(__xludf.DUMMYFUNCTION("""COMPUTED_VALUE"""),"")</f>
        <v/>
      </c>
      <c r="D16975" s="5">
        <v>0.0</v>
      </c>
    </row>
    <row r="16976" ht="14.25" customHeight="1">
      <c r="A16976" s="5"/>
      <c r="B16976" s="5"/>
      <c r="C16976" s="5" t="str">
        <f>IFERROR(__xludf.DUMMYFUNCTION("""COMPUTED_VALUE"""),"")</f>
        <v/>
      </c>
      <c r="D16976" s="5">
        <v>0.0</v>
      </c>
    </row>
    <row r="16977" ht="14.25" customHeight="1">
      <c r="A16977" s="5"/>
      <c r="B16977" s="5"/>
      <c r="C16977" s="5" t="str">
        <f>IFERROR(__xludf.DUMMYFUNCTION("""COMPUTED_VALUE"""),"")</f>
        <v/>
      </c>
      <c r="D16977" s="5">
        <v>0.0</v>
      </c>
    </row>
    <row r="16978" ht="14.25" customHeight="1">
      <c r="A16978" s="5"/>
      <c r="B16978" s="5"/>
      <c r="C16978" s="5" t="str">
        <f>IFERROR(__xludf.DUMMYFUNCTION("""COMPUTED_VALUE"""),"")</f>
        <v/>
      </c>
      <c r="D16978" s="5">
        <v>0.0</v>
      </c>
    </row>
    <row r="16979" ht="14.25" customHeight="1">
      <c r="A16979" s="5"/>
      <c r="B16979" s="5"/>
      <c r="C16979" s="5" t="str">
        <f>IFERROR(__xludf.DUMMYFUNCTION("""COMPUTED_VALUE"""),"")</f>
        <v/>
      </c>
      <c r="D16979" s="5">
        <v>0.0</v>
      </c>
    </row>
    <row r="16980" ht="14.25" customHeight="1">
      <c r="A16980" s="5"/>
      <c r="B16980" s="5"/>
      <c r="C16980" s="5" t="str">
        <f>IFERROR(__xludf.DUMMYFUNCTION("""COMPUTED_VALUE"""),"")</f>
        <v/>
      </c>
      <c r="D16980" s="5">
        <v>0.0</v>
      </c>
    </row>
    <row r="16981" ht="14.25" customHeight="1">
      <c r="A16981" s="5"/>
      <c r="B16981" s="5"/>
      <c r="C16981" s="5" t="str">
        <f>IFERROR(__xludf.DUMMYFUNCTION("""COMPUTED_VALUE"""),"")</f>
        <v/>
      </c>
      <c r="D16981" s="5">
        <v>0.0</v>
      </c>
    </row>
    <row r="16982" ht="14.25" customHeight="1">
      <c r="A16982" s="5"/>
      <c r="B16982" s="5"/>
      <c r="C16982" s="5" t="str">
        <f>IFERROR(__xludf.DUMMYFUNCTION("""COMPUTED_VALUE"""),"")</f>
        <v/>
      </c>
      <c r="D16982" s="5">
        <v>0.0</v>
      </c>
    </row>
    <row r="16983" ht="14.25" customHeight="1">
      <c r="A16983" s="5"/>
      <c r="B16983" s="5"/>
      <c r="C16983" s="5" t="str">
        <f>IFERROR(__xludf.DUMMYFUNCTION("""COMPUTED_VALUE"""),"")</f>
        <v/>
      </c>
      <c r="D16983" s="5">
        <v>0.0</v>
      </c>
    </row>
    <row r="16984" ht="14.25" customHeight="1">
      <c r="A16984" s="5"/>
      <c r="B16984" s="5"/>
      <c r="C16984" s="5" t="str">
        <f>IFERROR(__xludf.DUMMYFUNCTION("""COMPUTED_VALUE"""),"")</f>
        <v/>
      </c>
      <c r="D16984" s="5">
        <v>0.0</v>
      </c>
    </row>
    <row r="16985" ht="14.25" customHeight="1">
      <c r="A16985" s="5"/>
      <c r="B16985" s="5"/>
      <c r="C16985" s="5" t="str">
        <f>IFERROR(__xludf.DUMMYFUNCTION("""COMPUTED_VALUE"""),"")</f>
        <v/>
      </c>
      <c r="D16985" s="5">
        <v>0.0</v>
      </c>
    </row>
    <row r="16986" ht="14.25" customHeight="1">
      <c r="A16986" s="5"/>
      <c r="B16986" s="5"/>
      <c r="C16986" s="5" t="str">
        <f>IFERROR(__xludf.DUMMYFUNCTION("""COMPUTED_VALUE"""),"")</f>
        <v/>
      </c>
      <c r="D16986" s="5">
        <v>0.0</v>
      </c>
    </row>
    <row r="16987" ht="14.25" customHeight="1">
      <c r="A16987" s="5"/>
      <c r="B16987" s="5"/>
      <c r="C16987" s="5" t="str">
        <f>IFERROR(__xludf.DUMMYFUNCTION("""COMPUTED_VALUE"""),"")</f>
        <v/>
      </c>
      <c r="D16987" s="5">
        <v>0.0</v>
      </c>
    </row>
    <row r="16988" ht="14.25" customHeight="1">
      <c r="A16988" s="5"/>
      <c r="B16988" s="5"/>
      <c r="C16988" s="5" t="str">
        <f>IFERROR(__xludf.DUMMYFUNCTION("""COMPUTED_VALUE"""),"")</f>
        <v/>
      </c>
      <c r="D16988" s="5">
        <v>0.0</v>
      </c>
    </row>
    <row r="16989" ht="14.25" customHeight="1">
      <c r="A16989" s="5"/>
      <c r="B16989" s="5"/>
      <c r="C16989" s="5" t="str">
        <f>IFERROR(__xludf.DUMMYFUNCTION("""COMPUTED_VALUE"""),"")</f>
        <v/>
      </c>
      <c r="D16989" s="5">
        <v>0.0</v>
      </c>
    </row>
    <row r="16990" ht="14.25" customHeight="1">
      <c r="A16990" s="5"/>
      <c r="B16990" s="5"/>
      <c r="C16990" s="5" t="str">
        <f>IFERROR(__xludf.DUMMYFUNCTION("""COMPUTED_VALUE"""),"")</f>
        <v/>
      </c>
      <c r="D16990" s="5">
        <v>0.0</v>
      </c>
    </row>
    <row r="16991" ht="14.25" customHeight="1">
      <c r="A16991" s="5"/>
      <c r="B16991" s="5"/>
      <c r="C16991" s="5" t="str">
        <f>IFERROR(__xludf.DUMMYFUNCTION("""COMPUTED_VALUE"""),"")</f>
        <v/>
      </c>
      <c r="D16991" s="5">
        <v>0.0</v>
      </c>
    </row>
    <row r="16992" ht="14.25" customHeight="1">
      <c r="A16992" s="5"/>
      <c r="B16992" s="5"/>
      <c r="C16992" s="5" t="str">
        <f>IFERROR(__xludf.DUMMYFUNCTION("""COMPUTED_VALUE"""),"")</f>
        <v/>
      </c>
      <c r="D16992" s="5">
        <v>0.0</v>
      </c>
    </row>
    <row r="16993" ht="14.25" customHeight="1">
      <c r="A16993" s="5"/>
      <c r="B16993" s="5"/>
      <c r="C16993" s="5" t="str">
        <f>IFERROR(__xludf.DUMMYFUNCTION("""COMPUTED_VALUE"""),"")</f>
        <v/>
      </c>
      <c r="D16993" s="5">
        <v>0.0</v>
      </c>
    </row>
    <row r="16994" ht="14.25" customHeight="1">
      <c r="A16994" s="5"/>
      <c r="B16994" s="5"/>
      <c r="C16994" s="5" t="str">
        <f>IFERROR(__xludf.DUMMYFUNCTION("""COMPUTED_VALUE"""),"")</f>
        <v/>
      </c>
      <c r="D16994" s="5">
        <v>0.0</v>
      </c>
    </row>
    <row r="16995" ht="14.25" customHeight="1">
      <c r="A16995" s="5"/>
      <c r="B16995" s="5"/>
      <c r="C16995" s="5" t="str">
        <f>IFERROR(__xludf.DUMMYFUNCTION("""COMPUTED_VALUE"""),"")</f>
        <v/>
      </c>
      <c r="D16995" s="5">
        <v>0.0</v>
      </c>
    </row>
    <row r="16996" ht="14.25" customHeight="1">
      <c r="A16996" s="5"/>
      <c r="B16996" s="5"/>
      <c r="C16996" s="5" t="str">
        <f>IFERROR(__xludf.DUMMYFUNCTION("""COMPUTED_VALUE"""),"")</f>
        <v/>
      </c>
      <c r="D16996" s="5">
        <v>0.0</v>
      </c>
    </row>
    <row r="16997" ht="14.25" customHeight="1">
      <c r="A16997" s="5"/>
      <c r="B16997" s="5"/>
      <c r="C16997" s="5" t="str">
        <f>IFERROR(__xludf.DUMMYFUNCTION("""COMPUTED_VALUE"""),"")</f>
        <v/>
      </c>
      <c r="D16997" s="5">
        <v>0.0</v>
      </c>
    </row>
    <row r="16998" ht="14.25" customHeight="1">
      <c r="A16998" s="5"/>
      <c r="B16998" s="5"/>
      <c r="C16998" s="5" t="str">
        <f>IFERROR(__xludf.DUMMYFUNCTION("""COMPUTED_VALUE"""),"")</f>
        <v/>
      </c>
      <c r="D16998" s="5">
        <v>0.0</v>
      </c>
    </row>
    <row r="16999" ht="14.25" customHeight="1">
      <c r="A16999" s="5"/>
      <c r="B16999" s="5"/>
      <c r="C16999" s="5" t="str">
        <f>IFERROR(__xludf.DUMMYFUNCTION("""COMPUTED_VALUE"""),"")</f>
        <v/>
      </c>
      <c r="D16999" s="5">
        <v>0.0</v>
      </c>
    </row>
    <row r="17000" ht="14.25" customHeight="1">
      <c r="A17000" s="5"/>
      <c r="B17000" s="5"/>
      <c r="C17000" s="5" t="str">
        <f>IFERROR(__xludf.DUMMYFUNCTION("""COMPUTED_VALUE"""),"")</f>
        <v/>
      </c>
      <c r="D17000" s="5">
        <v>0.0</v>
      </c>
    </row>
    <row r="17001" ht="14.25" customHeight="1">
      <c r="A17001" s="5"/>
      <c r="B17001" s="5"/>
      <c r="C17001" s="5" t="str">
        <f>IFERROR(__xludf.DUMMYFUNCTION("""COMPUTED_VALUE"""),"")</f>
        <v/>
      </c>
      <c r="D17001" s="5">
        <v>0.0</v>
      </c>
    </row>
    <row r="17002" ht="14.25" customHeight="1">
      <c r="A17002" s="5"/>
      <c r="B17002" s="5"/>
      <c r="C17002" s="5" t="str">
        <f>IFERROR(__xludf.DUMMYFUNCTION("""COMPUTED_VALUE"""),"")</f>
        <v/>
      </c>
      <c r="D17002" s="5">
        <v>0.0</v>
      </c>
    </row>
    <row r="17003" ht="14.25" customHeight="1">
      <c r="A17003" s="5"/>
      <c r="B17003" s="5"/>
      <c r="C17003" s="5" t="str">
        <f>IFERROR(__xludf.DUMMYFUNCTION("""COMPUTED_VALUE"""),"")</f>
        <v/>
      </c>
      <c r="D17003" s="5">
        <v>0.0</v>
      </c>
    </row>
    <row r="17004" ht="14.25" customHeight="1">
      <c r="A17004" s="5"/>
      <c r="B17004" s="5"/>
      <c r="C17004" s="5" t="str">
        <f>IFERROR(__xludf.DUMMYFUNCTION("""COMPUTED_VALUE"""),"")</f>
        <v/>
      </c>
      <c r="D17004" s="5">
        <v>0.0</v>
      </c>
    </row>
    <row r="17005" ht="14.25" customHeight="1">
      <c r="A17005" s="5"/>
      <c r="B17005" s="5"/>
      <c r="C17005" s="5" t="str">
        <f>IFERROR(__xludf.DUMMYFUNCTION("""COMPUTED_VALUE"""),"")</f>
        <v/>
      </c>
      <c r="D17005" s="5">
        <v>0.0</v>
      </c>
    </row>
    <row r="17006" ht="14.25" customHeight="1">
      <c r="A17006" s="5"/>
      <c r="B17006" s="5"/>
      <c r="C17006" s="5" t="str">
        <f>IFERROR(__xludf.DUMMYFUNCTION("""COMPUTED_VALUE"""),"")</f>
        <v/>
      </c>
      <c r="D17006" s="5">
        <v>0.0</v>
      </c>
    </row>
    <row r="17007" ht="14.25" customHeight="1">
      <c r="A17007" s="5"/>
      <c r="B17007" s="5"/>
      <c r="C17007" s="5" t="str">
        <f>IFERROR(__xludf.DUMMYFUNCTION("""COMPUTED_VALUE"""),"")</f>
        <v/>
      </c>
      <c r="D17007" s="5">
        <v>0.0</v>
      </c>
    </row>
    <row r="17008" ht="14.25" customHeight="1">
      <c r="A17008" s="5"/>
      <c r="B17008" s="5"/>
      <c r="C17008" s="5" t="str">
        <f>IFERROR(__xludf.DUMMYFUNCTION("""COMPUTED_VALUE"""),"")</f>
        <v/>
      </c>
      <c r="D17008" s="5">
        <v>0.0</v>
      </c>
    </row>
    <row r="17009" ht="14.25" customHeight="1">
      <c r="A17009" s="5"/>
      <c r="B17009" s="5"/>
      <c r="C17009" s="5" t="str">
        <f>IFERROR(__xludf.DUMMYFUNCTION("""COMPUTED_VALUE"""),"")</f>
        <v/>
      </c>
      <c r="D17009" s="5">
        <v>0.0</v>
      </c>
    </row>
    <row r="17010" ht="14.25" customHeight="1">
      <c r="A17010" s="5"/>
      <c r="B17010" s="5"/>
      <c r="C17010" s="5" t="str">
        <f>IFERROR(__xludf.DUMMYFUNCTION("""COMPUTED_VALUE"""),"")</f>
        <v/>
      </c>
      <c r="D17010" s="5">
        <v>0.0</v>
      </c>
    </row>
    <row r="17011" ht="14.25" customHeight="1">
      <c r="A17011" s="5"/>
      <c r="B17011" s="5"/>
      <c r="C17011" s="5" t="str">
        <f>IFERROR(__xludf.DUMMYFUNCTION("""COMPUTED_VALUE"""),"")</f>
        <v/>
      </c>
      <c r="D17011" s="5">
        <v>0.0</v>
      </c>
    </row>
    <row r="17012" ht="14.25" customHeight="1">
      <c r="A17012" s="5"/>
      <c r="B17012" s="5"/>
      <c r="C17012" s="5" t="str">
        <f>IFERROR(__xludf.DUMMYFUNCTION("""COMPUTED_VALUE"""),"")</f>
        <v/>
      </c>
      <c r="D17012" s="5">
        <v>0.0</v>
      </c>
    </row>
    <row r="17013" ht="14.25" customHeight="1">
      <c r="A17013" s="5"/>
      <c r="B17013" s="5"/>
      <c r="C17013" s="5" t="str">
        <f>IFERROR(__xludf.DUMMYFUNCTION("""COMPUTED_VALUE"""),"")</f>
        <v/>
      </c>
      <c r="D17013" s="5">
        <v>0.0</v>
      </c>
    </row>
    <row r="17014" ht="14.25" customHeight="1">
      <c r="A17014" s="5"/>
      <c r="B17014" s="5"/>
      <c r="C17014" s="5" t="str">
        <f>IFERROR(__xludf.DUMMYFUNCTION("""COMPUTED_VALUE"""),"")</f>
        <v/>
      </c>
      <c r="D17014" s="5">
        <v>0.0</v>
      </c>
    </row>
    <row r="17015" ht="14.25" customHeight="1">
      <c r="A17015" s="5"/>
      <c r="B17015" s="5"/>
      <c r="C17015" s="5" t="str">
        <f>IFERROR(__xludf.DUMMYFUNCTION("""COMPUTED_VALUE"""),"")</f>
        <v/>
      </c>
      <c r="D17015" s="5">
        <v>0.0</v>
      </c>
    </row>
    <row r="17016" ht="14.25" customHeight="1">
      <c r="A17016" s="5"/>
      <c r="B17016" s="5"/>
      <c r="C17016" s="5" t="str">
        <f>IFERROR(__xludf.DUMMYFUNCTION("""COMPUTED_VALUE"""),"")</f>
        <v/>
      </c>
      <c r="D17016" s="5">
        <v>0.0</v>
      </c>
    </row>
    <row r="17017" ht="14.25" customHeight="1">
      <c r="A17017" s="5"/>
      <c r="B17017" s="5"/>
      <c r="C17017" s="5" t="str">
        <f>IFERROR(__xludf.DUMMYFUNCTION("""COMPUTED_VALUE"""),"")</f>
        <v/>
      </c>
      <c r="D17017" s="5">
        <v>0.0</v>
      </c>
    </row>
    <row r="17018" ht="14.25" customHeight="1">
      <c r="A17018" s="5"/>
      <c r="B17018" s="5"/>
      <c r="C17018" s="5" t="str">
        <f>IFERROR(__xludf.DUMMYFUNCTION("""COMPUTED_VALUE"""),"")</f>
        <v/>
      </c>
      <c r="D17018" s="5">
        <v>0.0</v>
      </c>
    </row>
    <row r="17019" ht="14.25" customHeight="1">
      <c r="A17019" s="5"/>
      <c r="B17019" s="5"/>
      <c r="C17019" s="5" t="str">
        <f>IFERROR(__xludf.DUMMYFUNCTION("""COMPUTED_VALUE"""),"")</f>
        <v/>
      </c>
      <c r="D17019" s="5">
        <v>0.0</v>
      </c>
    </row>
    <row r="17020" ht="14.25" customHeight="1">
      <c r="A17020" s="5"/>
      <c r="B17020" s="5"/>
      <c r="C17020" s="5" t="str">
        <f>IFERROR(__xludf.DUMMYFUNCTION("""COMPUTED_VALUE"""),"")</f>
        <v/>
      </c>
      <c r="D17020" s="5">
        <v>0.0</v>
      </c>
    </row>
    <row r="17021" ht="14.25" customHeight="1">
      <c r="A17021" s="5"/>
      <c r="B17021" s="5"/>
      <c r="C17021" s="5" t="str">
        <f>IFERROR(__xludf.DUMMYFUNCTION("""COMPUTED_VALUE"""),"")</f>
        <v/>
      </c>
      <c r="D17021" s="5">
        <v>0.0</v>
      </c>
    </row>
    <row r="17022" ht="14.25" customHeight="1">
      <c r="A17022" s="5"/>
      <c r="B17022" s="5"/>
      <c r="C17022" s="5" t="str">
        <f>IFERROR(__xludf.DUMMYFUNCTION("""COMPUTED_VALUE"""),"")</f>
        <v/>
      </c>
      <c r="D17022" s="5">
        <v>0.0</v>
      </c>
    </row>
    <row r="17023" ht="14.25" customHeight="1">
      <c r="A17023" s="5"/>
      <c r="B17023" s="5"/>
      <c r="C17023" s="5" t="str">
        <f>IFERROR(__xludf.DUMMYFUNCTION("""COMPUTED_VALUE"""),"")</f>
        <v/>
      </c>
      <c r="D17023" s="5">
        <v>0.0</v>
      </c>
    </row>
    <row r="17024" ht="14.25" customHeight="1">
      <c r="A17024" s="5"/>
      <c r="B17024" s="5"/>
      <c r="C17024" s="5" t="str">
        <f>IFERROR(__xludf.DUMMYFUNCTION("""COMPUTED_VALUE"""),"")</f>
        <v/>
      </c>
      <c r="D17024" s="5">
        <v>0.0</v>
      </c>
    </row>
    <row r="17025" ht="14.25" customHeight="1">
      <c r="A17025" s="5"/>
      <c r="B17025" s="5"/>
      <c r="C17025" s="5" t="str">
        <f>IFERROR(__xludf.DUMMYFUNCTION("""COMPUTED_VALUE"""),"")</f>
        <v/>
      </c>
      <c r="D17025" s="5">
        <v>0.0</v>
      </c>
    </row>
    <row r="17026" ht="14.25" customHeight="1">
      <c r="A17026" s="5"/>
      <c r="B17026" s="5"/>
      <c r="C17026" s="5" t="str">
        <f>IFERROR(__xludf.DUMMYFUNCTION("""COMPUTED_VALUE"""),"")</f>
        <v/>
      </c>
      <c r="D17026" s="5">
        <v>0.0</v>
      </c>
    </row>
    <row r="17027" ht="14.25" customHeight="1">
      <c r="A17027" s="5"/>
      <c r="B17027" s="5"/>
      <c r="C17027" s="5" t="str">
        <f>IFERROR(__xludf.DUMMYFUNCTION("""COMPUTED_VALUE"""),"")</f>
        <v/>
      </c>
      <c r="D17027" s="5">
        <v>0.0</v>
      </c>
    </row>
    <row r="17028" ht="14.25" customHeight="1">
      <c r="A17028" s="5"/>
      <c r="B17028" s="5"/>
      <c r="C17028" s="5" t="str">
        <f>IFERROR(__xludf.DUMMYFUNCTION("""COMPUTED_VALUE"""),"")</f>
        <v/>
      </c>
      <c r="D17028" s="5">
        <v>0.0</v>
      </c>
    </row>
    <row r="17029" ht="14.25" customHeight="1">
      <c r="A17029" s="5"/>
      <c r="B17029" s="5"/>
      <c r="C17029" s="5" t="str">
        <f>IFERROR(__xludf.DUMMYFUNCTION("""COMPUTED_VALUE"""),"")</f>
        <v/>
      </c>
      <c r="D17029" s="5">
        <v>0.0</v>
      </c>
    </row>
    <row r="17030" ht="14.25" customHeight="1">
      <c r="A17030" s="5"/>
      <c r="B17030" s="5"/>
      <c r="C17030" s="5" t="str">
        <f>IFERROR(__xludf.DUMMYFUNCTION("""COMPUTED_VALUE"""),"")</f>
        <v/>
      </c>
      <c r="D17030" s="5">
        <v>0.0</v>
      </c>
    </row>
    <row r="17031" ht="14.25" customHeight="1">
      <c r="A17031" s="5"/>
      <c r="B17031" s="5"/>
      <c r="C17031" s="5" t="str">
        <f>IFERROR(__xludf.DUMMYFUNCTION("""COMPUTED_VALUE"""),"")</f>
        <v/>
      </c>
      <c r="D17031" s="5">
        <v>0.0</v>
      </c>
    </row>
    <row r="17032" ht="14.25" customHeight="1">
      <c r="A17032" s="5"/>
      <c r="B17032" s="5"/>
      <c r="C17032" s="5" t="str">
        <f>IFERROR(__xludf.DUMMYFUNCTION("""COMPUTED_VALUE"""),"")</f>
        <v/>
      </c>
      <c r="D17032" s="5">
        <v>0.0</v>
      </c>
    </row>
    <row r="17033" ht="14.25" customHeight="1">
      <c r="A17033" s="5"/>
      <c r="B17033" s="5"/>
      <c r="C17033" s="5" t="str">
        <f>IFERROR(__xludf.DUMMYFUNCTION("""COMPUTED_VALUE"""),"")</f>
        <v/>
      </c>
      <c r="D17033" s="5">
        <v>0.0</v>
      </c>
    </row>
    <row r="17034" ht="14.25" customHeight="1">
      <c r="A17034" s="5"/>
      <c r="B17034" s="5"/>
      <c r="C17034" s="5" t="str">
        <f>IFERROR(__xludf.DUMMYFUNCTION("""COMPUTED_VALUE"""),"")</f>
        <v/>
      </c>
      <c r="D17034" s="5">
        <v>0.0</v>
      </c>
    </row>
    <row r="17035" ht="14.25" customHeight="1">
      <c r="A17035" s="5"/>
      <c r="B17035" s="5"/>
      <c r="C17035" s="5" t="str">
        <f>IFERROR(__xludf.DUMMYFUNCTION("""COMPUTED_VALUE"""),"")</f>
        <v/>
      </c>
      <c r="D17035" s="5">
        <v>0.0</v>
      </c>
    </row>
    <row r="17036" ht="14.25" customHeight="1">
      <c r="A17036" s="5"/>
      <c r="B17036" s="5"/>
      <c r="C17036" s="5" t="str">
        <f>IFERROR(__xludf.DUMMYFUNCTION("""COMPUTED_VALUE"""),"")</f>
        <v/>
      </c>
      <c r="D17036" s="5">
        <v>0.0</v>
      </c>
    </row>
    <row r="17037" ht="14.25" customHeight="1">
      <c r="A17037" s="5"/>
      <c r="B17037" s="5"/>
      <c r="C17037" s="5" t="str">
        <f>IFERROR(__xludf.DUMMYFUNCTION("""COMPUTED_VALUE"""),"")</f>
        <v/>
      </c>
      <c r="D17037" s="5">
        <v>0.0</v>
      </c>
    </row>
    <row r="17038" ht="14.25" customHeight="1">
      <c r="A17038" s="5"/>
      <c r="B17038" s="5"/>
      <c r="C17038" s="5" t="str">
        <f>IFERROR(__xludf.DUMMYFUNCTION("""COMPUTED_VALUE"""),"")</f>
        <v/>
      </c>
      <c r="D17038" s="5">
        <v>0.0</v>
      </c>
    </row>
    <row r="17039" ht="14.25" customHeight="1">
      <c r="A17039" s="5"/>
      <c r="B17039" s="5"/>
      <c r="C17039" s="5" t="str">
        <f>IFERROR(__xludf.DUMMYFUNCTION("""COMPUTED_VALUE"""),"")</f>
        <v/>
      </c>
      <c r="D17039" s="5">
        <v>0.0</v>
      </c>
    </row>
    <row r="17040" ht="14.25" customHeight="1">
      <c r="A17040" s="5"/>
      <c r="B17040" s="5"/>
      <c r="C17040" s="5" t="str">
        <f>IFERROR(__xludf.DUMMYFUNCTION("""COMPUTED_VALUE"""),"")</f>
        <v/>
      </c>
      <c r="D17040" s="5">
        <v>0.0</v>
      </c>
    </row>
    <row r="17041" ht="14.25" customHeight="1">
      <c r="A17041" s="5"/>
      <c r="B17041" s="5"/>
      <c r="C17041" s="5" t="str">
        <f>IFERROR(__xludf.DUMMYFUNCTION("""COMPUTED_VALUE"""),"")</f>
        <v/>
      </c>
      <c r="D17041" s="5">
        <v>0.0</v>
      </c>
    </row>
    <row r="17042" ht="14.25" customHeight="1">
      <c r="A17042" s="5"/>
      <c r="B17042" s="5"/>
      <c r="C17042" s="5" t="str">
        <f>IFERROR(__xludf.DUMMYFUNCTION("""COMPUTED_VALUE"""),"")</f>
        <v/>
      </c>
      <c r="D17042" s="5">
        <v>0.0</v>
      </c>
    </row>
    <row r="17043" ht="14.25" customHeight="1">
      <c r="A17043" s="5"/>
      <c r="B17043" s="5"/>
      <c r="C17043" s="5" t="str">
        <f>IFERROR(__xludf.DUMMYFUNCTION("""COMPUTED_VALUE"""),"")</f>
        <v/>
      </c>
      <c r="D17043" s="5">
        <v>0.0</v>
      </c>
    </row>
    <row r="17044" ht="14.25" customHeight="1">
      <c r="A17044" s="5"/>
      <c r="B17044" s="5"/>
      <c r="C17044" s="5" t="str">
        <f>IFERROR(__xludf.DUMMYFUNCTION("""COMPUTED_VALUE"""),"")</f>
        <v/>
      </c>
      <c r="D17044" s="5">
        <v>0.0</v>
      </c>
    </row>
    <row r="17045" ht="14.25" customHeight="1">
      <c r="A17045" s="5"/>
      <c r="B17045" s="5"/>
      <c r="C17045" s="5" t="str">
        <f>IFERROR(__xludf.DUMMYFUNCTION("""COMPUTED_VALUE"""),"")</f>
        <v/>
      </c>
      <c r="D17045" s="5">
        <v>0.0</v>
      </c>
    </row>
    <row r="17046" ht="14.25" customHeight="1">
      <c r="A17046" s="5"/>
      <c r="B17046" s="5"/>
      <c r="C17046" s="5" t="str">
        <f>IFERROR(__xludf.DUMMYFUNCTION("""COMPUTED_VALUE"""),"")</f>
        <v/>
      </c>
      <c r="D17046" s="5">
        <v>0.0</v>
      </c>
    </row>
    <row r="17047" ht="14.25" customHeight="1">
      <c r="A17047" s="5"/>
      <c r="B17047" s="5"/>
      <c r="C17047" s="5" t="str">
        <f>IFERROR(__xludf.DUMMYFUNCTION("""COMPUTED_VALUE"""),"")</f>
        <v/>
      </c>
      <c r="D17047" s="5">
        <v>0.0</v>
      </c>
    </row>
    <row r="17048" ht="14.25" customHeight="1">
      <c r="A17048" s="5"/>
      <c r="B17048" s="5"/>
      <c r="C17048" s="5" t="str">
        <f>IFERROR(__xludf.DUMMYFUNCTION("""COMPUTED_VALUE"""),"")</f>
        <v/>
      </c>
      <c r="D17048" s="5">
        <v>0.0</v>
      </c>
    </row>
    <row r="17049" ht="14.25" customHeight="1">
      <c r="A17049" s="5"/>
      <c r="B17049" s="5"/>
      <c r="C17049" s="5" t="str">
        <f>IFERROR(__xludf.DUMMYFUNCTION("""COMPUTED_VALUE"""),"")</f>
        <v/>
      </c>
      <c r="D17049" s="5">
        <v>0.0</v>
      </c>
    </row>
    <row r="17050" ht="14.25" customHeight="1">
      <c r="A17050" s="5"/>
      <c r="B17050" s="5"/>
      <c r="C17050" s="5" t="str">
        <f>IFERROR(__xludf.DUMMYFUNCTION("""COMPUTED_VALUE"""),"")</f>
        <v/>
      </c>
      <c r="D17050" s="5">
        <v>0.0</v>
      </c>
    </row>
    <row r="17051" ht="14.25" customHeight="1">
      <c r="A17051" s="5"/>
      <c r="B17051" s="5"/>
      <c r="C17051" s="5" t="str">
        <f>IFERROR(__xludf.DUMMYFUNCTION("""COMPUTED_VALUE"""),"")</f>
        <v/>
      </c>
      <c r="D17051" s="5">
        <v>0.0</v>
      </c>
    </row>
    <row r="17052" ht="14.25" customHeight="1">
      <c r="A17052" s="5"/>
      <c r="B17052" s="5"/>
      <c r="C17052" s="5" t="str">
        <f>IFERROR(__xludf.DUMMYFUNCTION("""COMPUTED_VALUE"""),"")</f>
        <v/>
      </c>
      <c r="D17052" s="5">
        <v>0.0</v>
      </c>
    </row>
    <row r="17053" ht="14.25" customHeight="1">
      <c r="A17053" s="5"/>
      <c r="B17053" s="5"/>
      <c r="C17053" s="5" t="str">
        <f>IFERROR(__xludf.DUMMYFUNCTION("""COMPUTED_VALUE"""),"")</f>
        <v/>
      </c>
      <c r="D17053" s="5">
        <v>0.0</v>
      </c>
    </row>
    <row r="17054" ht="14.25" customHeight="1">
      <c r="A17054" s="5"/>
      <c r="B17054" s="5"/>
      <c r="C17054" s="5" t="str">
        <f>IFERROR(__xludf.DUMMYFUNCTION("""COMPUTED_VALUE"""),"")</f>
        <v/>
      </c>
      <c r="D17054" s="5">
        <v>0.0</v>
      </c>
    </row>
    <row r="17055" ht="14.25" customHeight="1">
      <c r="A17055" s="5"/>
      <c r="B17055" s="5"/>
      <c r="C17055" s="5" t="str">
        <f>IFERROR(__xludf.DUMMYFUNCTION("""COMPUTED_VALUE"""),"")</f>
        <v/>
      </c>
      <c r="D17055" s="5">
        <v>0.0</v>
      </c>
    </row>
    <row r="17056" ht="14.25" customHeight="1">
      <c r="A17056" s="5"/>
      <c r="B17056" s="5"/>
      <c r="C17056" s="5" t="str">
        <f>IFERROR(__xludf.DUMMYFUNCTION("""COMPUTED_VALUE"""),"")</f>
        <v/>
      </c>
      <c r="D17056" s="5">
        <v>0.0</v>
      </c>
    </row>
    <row r="17057" ht="14.25" customHeight="1">
      <c r="A17057" s="5"/>
      <c r="B17057" s="5"/>
      <c r="C17057" s="5" t="str">
        <f>IFERROR(__xludf.DUMMYFUNCTION("""COMPUTED_VALUE"""),"")</f>
        <v/>
      </c>
      <c r="D17057" s="5">
        <v>0.0</v>
      </c>
    </row>
    <row r="17058" ht="14.25" customHeight="1">
      <c r="A17058" s="5"/>
      <c r="B17058" s="5"/>
      <c r="C17058" s="5" t="str">
        <f>IFERROR(__xludf.DUMMYFUNCTION("""COMPUTED_VALUE"""),"")</f>
        <v/>
      </c>
      <c r="D17058" s="5">
        <v>0.0</v>
      </c>
    </row>
    <row r="17059" ht="14.25" customHeight="1">
      <c r="A17059" s="5"/>
      <c r="B17059" s="5"/>
      <c r="C17059" s="5" t="str">
        <f>IFERROR(__xludf.DUMMYFUNCTION("""COMPUTED_VALUE"""),"")</f>
        <v/>
      </c>
      <c r="D17059" s="5">
        <v>0.0</v>
      </c>
    </row>
    <row r="17060" ht="14.25" customHeight="1">
      <c r="A17060" s="5"/>
      <c r="B17060" s="5"/>
      <c r="C17060" s="5" t="str">
        <f>IFERROR(__xludf.DUMMYFUNCTION("""COMPUTED_VALUE"""),"")</f>
        <v/>
      </c>
      <c r="D17060" s="5">
        <v>0.0</v>
      </c>
    </row>
    <row r="17061" ht="14.25" customHeight="1">
      <c r="A17061" s="5"/>
      <c r="B17061" s="5"/>
      <c r="C17061" s="5" t="str">
        <f>IFERROR(__xludf.DUMMYFUNCTION("""COMPUTED_VALUE"""),"")</f>
        <v/>
      </c>
      <c r="D17061" s="5">
        <v>0.0</v>
      </c>
    </row>
    <row r="17062" ht="14.25" customHeight="1">
      <c r="A17062" s="5"/>
      <c r="B17062" s="5"/>
      <c r="C17062" s="5" t="str">
        <f>IFERROR(__xludf.DUMMYFUNCTION("""COMPUTED_VALUE"""),"")</f>
        <v/>
      </c>
      <c r="D17062" s="5">
        <v>0.0</v>
      </c>
    </row>
    <row r="17063" ht="14.25" customHeight="1">
      <c r="A17063" s="5"/>
      <c r="B17063" s="5"/>
      <c r="C17063" s="5" t="str">
        <f>IFERROR(__xludf.DUMMYFUNCTION("""COMPUTED_VALUE"""),"")</f>
        <v/>
      </c>
      <c r="D17063" s="5">
        <v>0.0</v>
      </c>
    </row>
    <row r="17064" ht="14.25" customHeight="1">
      <c r="A17064" s="5"/>
      <c r="B17064" s="5"/>
      <c r="C17064" s="5" t="str">
        <f>IFERROR(__xludf.DUMMYFUNCTION("""COMPUTED_VALUE"""),"")</f>
        <v/>
      </c>
      <c r="D17064" s="5">
        <v>0.0</v>
      </c>
    </row>
    <row r="17065" ht="14.25" customHeight="1">
      <c r="A17065" s="5"/>
      <c r="B17065" s="5"/>
      <c r="C17065" s="5" t="str">
        <f>IFERROR(__xludf.DUMMYFUNCTION("""COMPUTED_VALUE"""),"")</f>
        <v/>
      </c>
      <c r="D17065" s="5">
        <v>0.0</v>
      </c>
    </row>
    <row r="17066" ht="14.25" customHeight="1">
      <c r="A17066" s="5"/>
      <c r="B17066" s="5"/>
      <c r="C17066" s="5" t="str">
        <f>IFERROR(__xludf.DUMMYFUNCTION("""COMPUTED_VALUE"""),"")</f>
        <v/>
      </c>
      <c r="D17066" s="5">
        <v>0.0</v>
      </c>
    </row>
    <row r="17067" ht="14.25" customHeight="1">
      <c r="A17067" s="5"/>
      <c r="B17067" s="5"/>
      <c r="C17067" s="5" t="str">
        <f>IFERROR(__xludf.DUMMYFUNCTION("""COMPUTED_VALUE"""),"")</f>
        <v/>
      </c>
      <c r="D17067" s="5">
        <v>0.0</v>
      </c>
    </row>
    <row r="17068" ht="14.25" customHeight="1">
      <c r="A17068" s="5"/>
      <c r="B17068" s="5"/>
      <c r="C17068" s="5" t="str">
        <f>IFERROR(__xludf.DUMMYFUNCTION("""COMPUTED_VALUE"""),"")</f>
        <v/>
      </c>
      <c r="D17068" s="5">
        <v>0.0</v>
      </c>
    </row>
    <row r="17069" ht="14.25" customHeight="1">
      <c r="A17069" s="5"/>
      <c r="B17069" s="5"/>
      <c r="C17069" s="5" t="str">
        <f>IFERROR(__xludf.DUMMYFUNCTION("""COMPUTED_VALUE"""),"")</f>
        <v/>
      </c>
      <c r="D17069" s="5">
        <v>0.0</v>
      </c>
    </row>
    <row r="17070" ht="14.25" customHeight="1">
      <c r="A17070" s="5"/>
      <c r="B17070" s="5"/>
      <c r="C17070" s="5" t="str">
        <f>IFERROR(__xludf.DUMMYFUNCTION("""COMPUTED_VALUE"""),"")</f>
        <v/>
      </c>
      <c r="D17070" s="5">
        <v>0.0</v>
      </c>
    </row>
    <row r="17071" ht="14.25" customHeight="1">
      <c r="A17071" s="5"/>
      <c r="B17071" s="5"/>
      <c r="C17071" s="5" t="str">
        <f>IFERROR(__xludf.DUMMYFUNCTION("""COMPUTED_VALUE"""),"")</f>
        <v/>
      </c>
      <c r="D17071" s="5">
        <v>0.0</v>
      </c>
    </row>
    <row r="17072" ht="14.25" customHeight="1">
      <c r="A17072" s="5"/>
      <c r="B17072" s="5"/>
      <c r="C17072" s="5" t="str">
        <f>IFERROR(__xludf.DUMMYFUNCTION("""COMPUTED_VALUE"""),"")</f>
        <v/>
      </c>
      <c r="D17072" s="5">
        <v>0.0</v>
      </c>
    </row>
    <row r="17073" ht="14.25" customHeight="1">
      <c r="A17073" s="5"/>
      <c r="B17073" s="5"/>
      <c r="C17073" s="5" t="str">
        <f>IFERROR(__xludf.DUMMYFUNCTION("""COMPUTED_VALUE"""),"")</f>
        <v/>
      </c>
      <c r="D17073" s="5">
        <v>0.0</v>
      </c>
    </row>
    <row r="17074" ht="14.25" customHeight="1">
      <c r="A17074" s="5"/>
      <c r="B17074" s="5"/>
      <c r="C17074" s="5" t="str">
        <f>IFERROR(__xludf.DUMMYFUNCTION("""COMPUTED_VALUE"""),"")</f>
        <v/>
      </c>
      <c r="D17074" s="5">
        <v>0.0</v>
      </c>
    </row>
    <row r="17075" ht="14.25" customHeight="1">
      <c r="A17075" s="5"/>
      <c r="B17075" s="5"/>
      <c r="C17075" s="5" t="str">
        <f>IFERROR(__xludf.DUMMYFUNCTION("""COMPUTED_VALUE"""),"")</f>
        <v/>
      </c>
      <c r="D17075" s="5">
        <v>0.0</v>
      </c>
    </row>
    <row r="17076" ht="14.25" customHeight="1">
      <c r="A17076" s="5"/>
      <c r="B17076" s="5"/>
      <c r="C17076" s="5" t="str">
        <f>IFERROR(__xludf.DUMMYFUNCTION("""COMPUTED_VALUE"""),"")</f>
        <v/>
      </c>
      <c r="D17076" s="5">
        <v>0.0</v>
      </c>
    </row>
    <row r="17077" ht="14.25" customHeight="1">
      <c r="A17077" s="5"/>
      <c r="B17077" s="5"/>
      <c r="C17077" s="5" t="str">
        <f>IFERROR(__xludf.DUMMYFUNCTION("""COMPUTED_VALUE"""),"")</f>
        <v/>
      </c>
      <c r="D17077" s="5">
        <v>0.0</v>
      </c>
    </row>
    <row r="17078" ht="14.25" customHeight="1">
      <c r="A17078" s="5"/>
      <c r="B17078" s="5"/>
      <c r="C17078" s="5" t="str">
        <f>IFERROR(__xludf.DUMMYFUNCTION("""COMPUTED_VALUE"""),"")</f>
        <v/>
      </c>
      <c r="D17078" s="5">
        <v>0.0</v>
      </c>
    </row>
    <row r="17079" ht="14.25" customHeight="1">
      <c r="A17079" s="5"/>
      <c r="B17079" s="5"/>
      <c r="C17079" s="5" t="str">
        <f>IFERROR(__xludf.DUMMYFUNCTION("""COMPUTED_VALUE"""),"")</f>
        <v/>
      </c>
      <c r="D17079" s="5">
        <v>0.0</v>
      </c>
    </row>
    <row r="17080" ht="14.25" customHeight="1">
      <c r="A17080" s="5"/>
      <c r="B17080" s="5"/>
      <c r="C17080" s="5" t="str">
        <f>IFERROR(__xludf.DUMMYFUNCTION("""COMPUTED_VALUE"""),"")</f>
        <v/>
      </c>
      <c r="D17080" s="5">
        <v>0.0</v>
      </c>
    </row>
    <row r="17081" ht="14.25" customHeight="1">
      <c r="A17081" s="5"/>
      <c r="B17081" s="5"/>
      <c r="C17081" s="5" t="str">
        <f>IFERROR(__xludf.DUMMYFUNCTION("""COMPUTED_VALUE"""),"")</f>
        <v/>
      </c>
      <c r="D17081" s="5">
        <v>0.0</v>
      </c>
    </row>
    <row r="17082" ht="14.25" customHeight="1">
      <c r="A17082" s="5"/>
      <c r="B17082" s="5"/>
      <c r="C17082" s="5" t="str">
        <f>IFERROR(__xludf.DUMMYFUNCTION("""COMPUTED_VALUE"""),"")</f>
        <v/>
      </c>
      <c r="D17082" s="5">
        <v>0.0</v>
      </c>
    </row>
    <row r="17083" ht="14.25" customHeight="1">
      <c r="A17083" s="5"/>
      <c r="B17083" s="5"/>
      <c r="C17083" s="5" t="str">
        <f>IFERROR(__xludf.DUMMYFUNCTION("""COMPUTED_VALUE"""),"")</f>
        <v/>
      </c>
      <c r="D17083" s="5">
        <v>0.0</v>
      </c>
    </row>
    <row r="17084" ht="14.25" customHeight="1">
      <c r="A17084" s="5"/>
      <c r="B17084" s="5"/>
      <c r="C17084" s="5" t="str">
        <f>IFERROR(__xludf.DUMMYFUNCTION("""COMPUTED_VALUE"""),"")</f>
        <v/>
      </c>
      <c r="D17084" s="5">
        <v>0.0</v>
      </c>
    </row>
    <row r="17085" ht="14.25" customHeight="1">
      <c r="A17085" s="5"/>
      <c r="B17085" s="5"/>
      <c r="C17085" s="5" t="str">
        <f>IFERROR(__xludf.DUMMYFUNCTION("""COMPUTED_VALUE"""),"")</f>
        <v/>
      </c>
      <c r="D17085" s="5">
        <v>0.0</v>
      </c>
    </row>
    <row r="17086" ht="14.25" customHeight="1">
      <c r="A17086" s="5"/>
      <c r="B17086" s="5"/>
      <c r="C17086" s="5" t="str">
        <f>IFERROR(__xludf.DUMMYFUNCTION("""COMPUTED_VALUE"""),"")</f>
        <v/>
      </c>
      <c r="D17086" s="5">
        <v>0.0</v>
      </c>
    </row>
    <row r="17087" ht="14.25" customHeight="1">
      <c r="A17087" s="5"/>
      <c r="B17087" s="5"/>
      <c r="C17087" s="5" t="str">
        <f>IFERROR(__xludf.DUMMYFUNCTION("""COMPUTED_VALUE"""),"")</f>
        <v/>
      </c>
      <c r="D17087" s="5">
        <v>0.0</v>
      </c>
    </row>
    <row r="17088" ht="14.25" customHeight="1">
      <c r="A17088" s="5"/>
      <c r="B17088" s="5"/>
      <c r="C17088" s="5" t="str">
        <f>IFERROR(__xludf.DUMMYFUNCTION("""COMPUTED_VALUE"""),"")</f>
        <v/>
      </c>
      <c r="D17088" s="5">
        <v>0.0</v>
      </c>
    </row>
    <row r="17089" ht="14.25" customHeight="1">
      <c r="A17089" s="5"/>
      <c r="B17089" s="5"/>
      <c r="C17089" s="5" t="str">
        <f>IFERROR(__xludf.DUMMYFUNCTION("""COMPUTED_VALUE"""),"")</f>
        <v/>
      </c>
      <c r="D17089" s="5">
        <v>0.0</v>
      </c>
    </row>
    <row r="17090" ht="14.25" customHeight="1">
      <c r="A17090" s="5"/>
      <c r="B17090" s="5"/>
      <c r="C17090" s="5" t="str">
        <f>IFERROR(__xludf.DUMMYFUNCTION("""COMPUTED_VALUE"""),"")</f>
        <v/>
      </c>
      <c r="D17090" s="5">
        <v>0.0</v>
      </c>
    </row>
    <row r="17091" ht="14.25" customHeight="1">
      <c r="A17091" s="5"/>
      <c r="B17091" s="5"/>
      <c r="C17091" s="5" t="str">
        <f>IFERROR(__xludf.DUMMYFUNCTION("""COMPUTED_VALUE"""),"")</f>
        <v/>
      </c>
      <c r="D17091" s="5">
        <v>0.0</v>
      </c>
    </row>
    <row r="17092" ht="14.25" customHeight="1">
      <c r="A17092" s="5"/>
      <c r="B17092" s="5"/>
      <c r="C17092" s="5" t="str">
        <f>IFERROR(__xludf.DUMMYFUNCTION("""COMPUTED_VALUE"""),"")</f>
        <v/>
      </c>
      <c r="D17092" s="5">
        <v>0.0</v>
      </c>
    </row>
    <row r="17093" ht="14.25" customHeight="1">
      <c r="A17093" s="5"/>
      <c r="B17093" s="5"/>
      <c r="C17093" s="5" t="str">
        <f>IFERROR(__xludf.DUMMYFUNCTION("""COMPUTED_VALUE"""),"")</f>
        <v/>
      </c>
      <c r="D17093" s="5">
        <v>0.0</v>
      </c>
    </row>
    <row r="17094" ht="14.25" customHeight="1">
      <c r="A17094" s="5"/>
      <c r="B17094" s="5"/>
      <c r="C17094" s="5" t="str">
        <f>IFERROR(__xludf.DUMMYFUNCTION("""COMPUTED_VALUE"""),"")</f>
        <v/>
      </c>
      <c r="D17094" s="5">
        <v>0.0</v>
      </c>
    </row>
    <row r="17095" ht="14.25" customHeight="1">
      <c r="A17095" s="5"/>
      <c r="B17095" s="5"/>
      <c r="C17095" s="5" t="str">
        <f>IFERROR(__xludf.DUMMYFUNCTION("""COMPUTED_VALUE"""),"")</f>
        <v/>
      </c>
      <c r="D17095" s="5">
        <v>0.0</v>
      </c>
    </row>
    <row r="17096" ht="14.25" customHeight="1">
      <c r="A17096" s="5"/>
      <c r="B17096" s="5"/>
      <c r="C17096" s="5" t="str">
        <f>IFERROR(__xludf.DUMMYFUNCTION("""COMPUTED_VALUE"""),"")</f>
        <v/>
      </c>
      <c r="D17096" s="5">
        <v>0.0</v>
      </c>
    </row>
    <row r="17097" ht="14.25" customHeight="1">
      <c r="A17097" s="5"/>
      <c r="B17097" s="5"/>
      <c r="C17097" s="5" t="str">
        <f>IFERROR(__xludf.DUMMYFUNCTION("""COMPUTED_VALUE"""),"")</f>
        <v/>
      </c>
      <c r="D17097" s="5">
        <v>0.0</v>
      </c>
    </row>
    <row r="17098" ht="14.25" customHeight="1">
      <c r="A17098" s="5"/>
      <c r="B17098" s="5"/>
      <c r="C17098" s="5" t="str">
        <f>IFERROR(__xludf.DUMMYFUNCTION("""COMPUTED_VALUE"""),"")</f>
        <v/>
      </c>
      <c r="D17098" s="5">
        <v>0.0</v>
      </c>
    </row>
    <row r="17099" ht="14.25" customHeight="1">
      <c r="A17099" s="5"/>
      <c r="B17099" s="5"/>
      <c r="C17099" s="5" t="str">
        <f>IFERROR(__xludf.DUMMYFUNCTION("""COMPUTED_VALUE"""),"")</f>
        <v/>
      </c>
      <c r="D17099" s="5">
        <v>0.0</v>
      </c>
    </row>
    <row r="17100" ht="14.25" customHeight="1">
      <c r="A17100" s="5"/>
      <c r="B17100" s="5"/>
      <c r="C17100" s="5" t="str">
        <f>IFERROR(__xludf.DUMMYFUNCTION("""COMPUTED_VALUE"""),"")</f>
        <v/>
      </c>
      <c r="D17100" s="5">
        <v>0.0</v>
      </c>
    </row>
    <row r="17101" ht="14.25" customHeight="1">
      <c r="A17101" s="5"/>
      <c r="B17101" s="5"/>
      <c r="C17101" s="5" t="str">
        <f>IFERROR(__xludf.DUMMYFUNCTION("""COMPUTED_VALUE"""),"")</f>
        <v/>
      </c>
      <c r="D17101" s="5">
        <v>0.0</v>
      </c>
    </row>
    <row r="17102" ht="14.25" customHeight="1">
      <c r="A17102" s="5"/>
      <c r="B17102" s="5"/>
      <c r="C17102" s="5" t="str">
        <f>IFERROR(__xludf.DUMMYFUNCTION("""COMPUTED_VALUE"""),"")</f>
        <v/>
      </c>
      <c r="D17102" s="5">
        <v>0.0</v>
      </c>
    </row>
    <row r="17103" ht="14.25" customHeight="1">
      <c r="A17103" s="5"/>
      <c r="B17103" s="5"/>
      <c r="C17103" s="5" t="str">
        <f>IFERROR(__xludf.DUMMYFUNCTION("""COMPUTED_VALUE"""),"")</f>
        <v/>
      </c>
      <c r="D17103" s="5">
        <v>0.0</v>
      </c>
    </row>
    <row r="17104" ht="14.25" customHeight="1">
      <c r="A17104" s="5"/>
      <c r="B17104" s="5"/>
      <c r="C17104" s="5" t="str">
        <f>IFERROR(__xludf.DUMMYFUNCTION("""COMPUTED_VALUE"""),"")</f>
        <v/>
      </c>
      <c r="D17104" s="5">
        <v>0.0</v>
      </c>
    </row>
    <row r="17105" ht="14.25" customHeight="1">
      <c r="A17105" s="5"/>
      <c r="B17105" s="5"/>
      <c r="C17105" s="5" t="str">
        <f>IFERROR(__xludf.DUMMYFUNCTION("""COMPUTED_VALUE"""),"")</f>
        <v/>
      </c>
      <c r="D17105" s="5">
        <v>0.0</v>
      </c>
    </row>
    <row r="17106" ht="14.25" customHeight="1">
      <c r="A17106" s="5"/>
      <c r="B17106" s="5"/>
      <c r="C17106" s="5" t="str">
        <f>IFERROR(__xludf.DUMMYFUNCTION("""COMPUTED_VALUE"""),"")</f>
        <v/>
      </c>
      <c r="D17106" s="5">
        <v>0.0</v>
      </c>
    </row>
    <row r="17107" ht="14.25" customHeight="1">
      <c r="A17107" s="5"/>
      <c r="B17107" s="5"/>
      <c r="C17107" s="5" t="str">
        <f>IFERROR(__xludf.DUMMYFUNCTION("""COMPUTED_VALUE"""),"")</f>
        <v/>
      </c>
      <c r="D17107" s="5">
        <v>0.0</v>
      </c>
    </row>
    <row r="17108" ht="14.25" customHeight="1">
      <c r="A17108" s="5"/>
      <c r="B17108" s="5"/>
      <c r="C17108" s="5" t="str">
        <f>IFERROR(__xludf.DUMMYFUNCTION("""COMPUTED_VALUE"""),"")</f>
        <v/>
      </c>
      <c r="D17108" s="5">
        <v>0.0</v>
      </c>
    </row>
    <row r="17109" ht="14.25" customHeight="1">
      <c r="A17109" s="5"/>
      <c r="B17109" s="5"/>
      <c r="C17109" s="5" t="str">
        <f>IFERROR(__xludf.DUMMYFUNCTION("""COMPUTED_VALUE"""),"")</f>
        <v/>
      </c>
      <c r="D17109" s="5">
        <v>0.0</v>
      </c>
    </row>
    <row r="17110" ht="14.25" customHeight="1">
      <c r="A17110" s="5"/>
      <c r="B17110" s="5"/>
      <c r="C17110" s="5" t="str">
        <f>IFERROR(__xludf.DUMMYFUNCTION("""COMPUTED_VALUE"""),"")</f>
        <v/>
      </c>
      <c r="D17110" s="5">
        <v>0.0</v>
      </c>
    </row>
    <row r="17111" ht="14.25" customHeight="1">
      <c r="A17111" s="5"/>
      <c r="B17111" s="5"/>
      <c r="C17111" s="5" t="str">
        <f>IFERROR(__xludf.DUMMYFUNCTION("""COMPUTED_VALUE"""),"")</f>
        <v/>
      </c>
      <c r="D17111" s="5">
        <v>0.0</v>
      </c>
    </row>
    <row r="17112" ht="14.25" customHeight="1">
      <c r="A17112" s="5"/>
      <c r="B17112" s="5"/>
      <c r="C17112" s="5" t="str">
        <f>IFERROR(__xludf.DUMMYFUNCTION("""COMPUTED_VALUE"""),"")</f>
        <v/>
      </c>
      <c r="D17112" s="5">
        <v>0.0</v>
      </c>
    </row>
    <row r="17113" ht="14.25" customHeight="1">
      <c r="A17113" s="5"/>
      <c r="B17113" s="5"/>
      <c r="C17113" s="5" t="str">
        <f>IFERROR(__xludf.DUMMYFUNCTION("""COMPUTED_VALUE"""),"")</f>
        <v/>
      </c>
      <c r="D17113" s="5">
        <v>0.0</v>
      </c>
    </row>
    <row r="17114" ht="14.25" customHeight="1">
      <c r="A17114" s="5"/>
      <c r="B17114" s="5"/>
      <c r="C17114" s="5" t="str">
        <f>IFERROR(__xludf.DUMMYFUNCTION("""COMPUTED_VALUE"""),"")</f>
        <v/>
      </c>
      <c r="D17114" s="5">
        <v>0.0</v>
      </c>
    </row>
    <row r="17115" ht="14.25" customHeight="1">
      <c r="A17115" s="5"/>
      <c r="B17115" s="5"/>
      <c r="C17115" s="5" t="str">
        <f>IFERROR(__xludf.DUMMYFUNCTION("""COMPUTED_VALUE"""),"")</f>
        <v/>
      </c>
      <c r="D17115" s="5">
        <v>0.0</v>
      </c>
    </row>
    <row r="17116" ht="14.25" customHeight="1">
      <c r="A17116" s="5"/>
      <c r="B17116" s="5"/>
      <c r="C17116" s="5" t="str">
        <f>IFERROR(__xludf.DUMMYFUNCTION("""COMPUTED_VALUE"""),"")</f>
        <v/>
      </c>
      <c r="D17116" s="5">
        <v>0.0</v>
      </c>
    </row>
    <row r="17117" ht="14.25" customHeight="1">
      <c r="A17117" s="5"/>
      <c r="B17117" s="5"/>
      <c r="C17117" s="5" t="str">
        <f>IFERROR(__xludf.DUMMYFUNCTION("""COMPUTED_VALUE"""),"")</f>
        <v/>
      </c>
      <c r="D17117" s="5">
        <v>0.0</v>
      </c>
    </row>
    <row r="17118" ht="14.25" customHeight="1">
      <c r="A17118" s="5"/>
      <c r="B17118" s="5"/>
      <c r="C17118" s="5" t="str">
        <f>IFERROR(__xludf.DUMMYFUNCTION("""COMPUTED_VALUE"""),"")</f>
        <v/>
      </c>
      <c r="D17118" s="5">
        <v>0.0</v>
      </c>
    </row>
    <row r="17119" ht="14.25" customHeight="1">
      <c r="A17119" s="5"/>
      <c r="B17119" s="5"/>
      <c r="C17119" s="5" t="str">
        <f>IFERROR(__xludf.DUMMYFUNCTION("""COMPUTED_VALUE"""),"")</f>
        <v/>
      </c>
      <c r="D17119" s="5">
        <v>0.0</v>
      </c>
    </row>
    <row r="17120" ht="14.25" customHeight="1">
      <c r="A17120" s="5"/>
      <c r="B17120" s="5"/>
      <c r="C17120" s="5" t="str">
        <f>IFERROR(__xludf.DUMMYFUNCTION("""COMPUTED_VALUE"""),"")</f>
        <v/>
      </c>
      <c r="D17120" s="5">
        <v>0.0</v>
      </c>
    </row>
    <row r="17121" ht="14.25" customHeight="1">
      <c r="A17121" s="5"/>
      <c r="B17121" s="5"/>
      <c r="C17121" s="5" t="str">
        <f>IFERROR(__xludf.DUMMYFUNCTION("""COMPUTED_VALUE"""),"")</f>
        <v/>
      </c>
      <c r="D17121" s="5">
        <v>0.0</v>
      </c>
    </row>
    <row r="17122" ht="14.25" customHeight="1">
      <c r="A17122" s="5"/>
      <c r="B17122" s="5"/>
      <c r="C17122" s="5" t="str">
        <f>IFERROR(__xludf.DUMMYFUNCTION("""COMPUTED_VALUE"""),"")</f>
        <v/>
      </c>
      <c r="D17122" s="5">
        <v>0.0</v>
      </c>
    </row>
    <row r="17123" ht="14.25" customHeight="1">
      <c r="A17123" s="5"/>
      <c r="B17123" s="5"/>
      <c r="C17123" s="5" t="str">
        <f>IFERROR(__xludf.DUMMYFUNCTION("""COMPUTED_VALUE"""),"")</f>
        <v/>
      </c>
      <c r="D17123" s="5">
        <v>0.0</v>
      </c>
    </row>
    <row r="17124" ht="14.25" customHeight="1">
      <c r="A17124" s="5"/>
      <c r="B17124" s="5"/>
      <c r="C17124" s="5" t="str">
        <f>IFERROR(__xludf.DUMMYFUNCTION("""COMPUTED_VALUE"""),"")</f>
        <v/>
      </c>
      <c r="D17124" s="5">
        <v>0.0</v>
      </c>
    </row>
    <row r="17125" ht="14.25" customHeight="1">
      <c r="A17125" s="5"/>
      <c r="B17125" s="5"/>
      <c r="C17125" s="5" t="str">
        <f>IFERROR(__xludf.DUMMYFUNCTION("""COMPUTED_VALUE"""),"")</f>
        <v/>
      </c>
      <c r="D17125" s="5">
        <v>0.0</v>
      </c>
    </row>
    <row r="17126" ht="14.25" customHeight="1">
      <c r="A17126" s="5"/>
      <c r="B17126" s="5"/>
      <c r="C17126" s="5" t="str">
        <f>IFERROR(__xludf.DUMMYFUNCTION("""COMPUTED_VALUE"""),"")</f>
        <v/>
      </c>
      <c r="D17126" s="5">
        <v>0.0</v>
      </c>
    </row>
    <row r="17127" ht="14.25" customHeight="1">
      <c r="A17127" s="5"/>
      <c r="B17127" s="5"/>
      <c r="C17127" s="5" t="str">
        <f>IFERROR(__xludf.DUMMYFUNCTION("""COMPUTED_VALUE"""),"")</f>
        <v/>
      </c>
      <c r="D17127" s="5">
        <v>0.0</v>
      </c>
    </row>
    <row r="17128" ht="14.25" customHeight="1">
      <c r="A17128" s="5"/>
      <c r="B17128" s="5"/>
      <c r="C17128" s="5" t="str">
        <f>IFERROR(__xludf.DUMMYFUNCTION("""COMPUTED_VALUE"""),"")</f>
        <v/>
      </c>
      <c r="D17128" s="5">
        <v>0.0</v>
      </c>
    </row>
    <row r="17129" ht="14.25" customHeight="1">
      <c r="A17129" s="5"/>
      <c r="B17129" s="5"/>
      <c r="C17129" s="5" t="str">
        <f>IFERROR(__xludf.DUMMYFUNCTION("""COMPUTED_VALUE"""),"")</f>
        <v/>
      </c>
      <c r="D17129" s="5">
        <v>0.0</v>
      </c>
    </row>
    <row r="17130" ht="14.25" customHeight="1">
      <c r="A17130" s="5"/>
      <c r="B17130" s="5"/>
      <c r="C17130" s="5" t="str">
        <f>IFERROR(__xludf.DUMMYFUNCTION("""COMPUTED_VALUE"""),"")</f>
        <v/>
      </c>
      <c r="D17130" s="5">
        <v>0.0</v>
      </c>
    </row>
    <row r="17131" ht="14.25" customHeight="1">
      <c r="A17131" s="5"/>
      <c r="B17131" s="5"/>
      <c r="C17131" s="5" t="str">
        <f>IFERROR(__xludf.DUMMYFUNCTION("""COMPUTED_VALUE"""),"")</f>
        <v/>
      </c>
      <c r="D17131" s="5">
        <v>0.0</v>
      </c>
    </row>
    <row r="17132" ht="14.25" customHeight="1">
      <c r="A17132" s="5"/>
      <c r="B17132" s="5"/>
      <c r="C17132" s="5" t="str">
        <f>IFERROR(__xludf.DUMMYFUNCTION("""COMPUTED_VALUE"""),"")</f>
        <v/>
      </c>
      <c r="D17132" s="5">
        <v>0.0</v>
      </c>
    </row>
    <row r="17133" ht="14.25" customHeight="1">
      <c r="A17133" s="5"/>
      <c r="B17133" s="5"/>
      <c r="C17133" s="5" t="str">
        <f>IFERROR(__xludf.DUMMYFUNCTION("""COMPUTED_VALUE"""),"")</f>
        <v/>
      </c>
      <c r="D17133" s="5">
        <v>0.0</v>
      </c>
    </row>
    <row r="17134" ht="14.25" customHeight="1">
      <c r="A17134" s="5"/>
      <c r="B17134" s="5"/>
      <c r="C17134" s="5" t="str">
        <f>IFERROR(__xludf.DUMMYFUNCTION("""COMPUTED_VALUE"""),"")</f>
        <v/>
      </c>
      <c r="D17134" s="5">
        <v>0.0</v>
      </c>
    </row>
    <row r="17135" ht="14.25" customHeight="1">
      <c r="A17135" s="5"/>
      <c r="B17135" s="5"/>
      <c r="C17135" s="5" t="str">
        <f>IFERROR(__xludf.DUMMYFUNCTION("""COMPUTED_VALUE"""),"")</f>
        <v/>
      </c>
      <c r="D17135" s="5">
        <v>0.0</v>
      </c>
    </row>
    <row r="17136" ht="14.25" customHeight="1">
      <c r="A17136" s="5"/>
      <c r="B17136" s="5"/>
      <c r="C17136" s="5" t="str">
        <f>IFERROR(__xludf.DUMMYFUNCTION("""COMPUTED_VALUE"""),"")</f>
        <v/>
      </c>
      <c r="D17136" s="5">
        <v>0.0</v>
      </c>
    </row>
    <row r="17137" ht="14.25" customHeight="1">
      <c r="A17137" s="5"/>
      <c r="B17137" s="5"/>
      <c r="C17137" s="5" t="str">
        <f>IFERROR(__xludf.DUMMYFUNCTION("""COMPUTED_VALUE"""),"")</f>
        <v/>
      </c>
      <c r="D17137" s="5">
        <v>0.0</v>
      </c>
    </row>
    <row r="17138" ht="14.25" customHeight="1">
      <c r="A17138" s="5"/>
      <c r="B17138" s="5"/>
      <c r="C17138" s="5" t="str">
        <f>IFERROR(__xludf.DUMMYFUNCTION("""COMPUTED_VALUE"""),"")</f>
        <v/>
      </c>
      <c r="D17138" s="5">
        <v>0.0</v>
      </c>
    </row>
    <row r="17139" ht="14.25" customHeight="1">
      <c r="A17139" s="5"/>
      <c r="B17139" s="5"/>
      <c r="C17139" s="5" t="str">
        <f>IFERROR(__xludf.DUMMYFUNCTION("""COMPUTED_VALUE"""),"")</f>
        <v/>
      </c>
      <c r="D17139" s="5">
        <v>0.0</v>
      </c>
    </row>
    <row r="17140" ht="14.25" customHeight="1">
      <c r="A17140" s="5"/>
      <c r="B17140" s="5"/>
      <c r="C17140" s="5" t="str">
        <f>IFERROR(__xludf.DUMMYFUNCTION("""COMPUTED_VALUE"""),"")</f>
        <v/>
      </c>
      <c r="D17140" s="5">
        <v>0.0</v>
      </c>
    </row>
    <row r="17141" ht="14.25" customHeight="1">
      <c r="A17141" s="5"/>
      <c r="B17141" s="5"/>
      <c r="C17141" s="5" t="str">
        <f>IFERROR(__xludf.DUMMYFUNCTION("""COMPUTED_VALUE"""),"")</f>
        <v/>
      </c>
      <c r="D17141" s="5">
        <v>0.0</v>
      </c>
    </row>
    <row r="17142" ht="14.25" customHeight="1">
      <c r="A17142" s="5"/>
      <c r="B17142" s="5"/>
      <c r="C17142" s="5" t="str">
        <f>IFERROR(__xludf.DUMMYFUNCTION("""COMPUTED_VALUE"""),"")</f>
        <v/>
      </c>
      <c r="D17142" s="5">
        <v>0.0</v>
      </c>
    </row>
    <row r="17143" ht="14.25" customHeight="1">
      <c r="A17143" s="5"/>
      <c r="B17143" s="5"/>
      <c r="C17143" s="5" t="str">
        <f>IFERROR(__xludf.DUMMYFUNCTION("""COMPUTED_VALUE"""),"")</f>
        <v/>
      </c>
      <c r="D17143" s="5">
        <v>0.0</v>
      </c>
    </row>
    <row r="17144" ht="14.25" customHeight="1">
      <c r="A17144" s="5"/>
      <c r="B17144" s="5"/>
      <c r="C17144" s="5" t="str">
        <f>IFERROR(__xludf.DUMMYFUNCTION("""COMPUTED_VALUE"""),"")</f>
        <v/>
      </c>
      <c r="D17144" s="5">
        <v>0.0</v>
      </c>
    </row>
    <row r="17145" ht="14.25" customHeight="1">
      <c r="A17145" s="5"/>
      <c r="B17145" s="5"/>
      <c r="C17145" s="5" t="str">
        <f>IFERROR(__xludf.DUMMYFUNCTION("""COMPUTED_VALUE"""),"")</f>
        <v/>
      </c>
      <c r="D17145" s="5">
        <v>0.0</v>
      </c>
    </row>
    <row r="17146" ht="14.25" customHeight="1">
      <c r="A17146" s="5"/>
      <c r="B17146" s="5"/>
      <c r="C17146" s="5" t="str">
        <f>IFERROR(__xludf.DUMMYFUNCTION("""COMPUTED_VALUE"""),"")</f>
        <v/>
      </c>
      <c r="D17146" s="5">
        <v>0.0</v>
      </c>
    </row>
    <row r="17147" ht="14.25" customHeight="1">
      <c r="A17147" s="5"/>
      <c r="B17147" s="5"/>
      <c r="C17147" s="5" t="str">
        <f>IFERROR(__xludf.DUMMYFUNCTION("""COMPUTED_VALUE"""),"")</f>
        <v/>
      </c>
      <c r="D17147" s="5">
        <v>0.0</v>
      </c>
    </row>
    <row r="17148" ht="14.25" customHeight="1">
      <c r="A17148" s="5"/>
      <c r="B17148" s="5"/>
      <c r="C17148" s="5" t="str">
        <f>IFERROR(__xludf.DUMMYFUNCTION("""COMPUTED_VALUE"""),"")</f>
        <v/>
      </c>
      <c r="D17148" s="5">
        <v>0.0</v>
      </c>
    </row>
    <row r="17149" ht="14.25" customHeight="1">
      <c r="A17149" s="5"/>
      <c r="B17149" s="5"/>
      <c r="C17149" s="5" t="str">
        <f>IFERROR(__xludf.DUMMYFUNCTION("""COMPUTED_VALUE"""),"")</f>
        <v/>
      </c>
      <c r="D17149" s="5">
        <v>0.0</v>
      </c>
    </row>
    <row r="17150" ht="14.25" customHeight="1">
      <c r="A17150" s="5"/>
      <c r="B17150" s="5"/>
      <c r="C17150" s="5" t="str">
        <f>IFERROR(__xludf.DUMMYFUNCTION("""COMPUTED_VALUE"""),"")</f>
        <v/>
      </c>
      <c r="D17150" s="5">
        <v>0.0</v>
      </c>
    </row>
    <row r="17151" ht="14.25" customHeight="1">
      <c r="A17151" s="5"/>
      <c r="B17151" s="5"/>
      <c r="C17151" s="5" t="str">
        <f>IFERROR(__xludf.DUMMYFUNCTION("""COMPUTED_VALUE"""),"")</f>
        <v/>
      </c>
      <c r="D17151" s="5">
        <v>0.0</v>
      </c>
    </row>
    <row r="17152" ht="14.25" customHeight="1">
      <c r="A17152" s="5"/>
      <c r="B17152" s="5"/>
      <c r="C17152" s="5" t="str">
        <f>IFERROR(__xludf.DUMMYFUNCTION("""COMPUTED_VALUE"""),"")</f>
        <v/>
      </c>
      <c r="D17152" s="5">
        <v>0.0</v>
      </c>
    </row>
    <row r="17153" ht="14.25" customHeight="1">
      <c r="A17153" s="5"/>
      <c r="B17153" s="5"/>
      <c r="C17153" s="5" t="str">
        <f>IFERROR(__xludf.DUMMYFUNCTION("""COMPUTED_VALUE"""),"")</f>
        <v/>
      </c>
      <c r="D17153" s="5">
        <v>0.0</v>
      </c>
    </row>
    <row r="17154" ht="14.25" customHeight="1">
      <c r="A17154" s="5"/>
      <c r="B17154" s="5"/>
      <c r="C17154" s="5" t="str">
        <f>IFERROR(__xludf.DUMMYFUNCTION("""COMPUTED_VALUE"""),"")</f>
        <v/>
      </c>
      <c r="D17154" s="5">
        <v>0.0</v>
      </c>
    </row>
    <row r="17155" ht="14.25" customHeight="1">
      <c r="A17155" s="5"/>
      <c r="B17155" s="5"/>
      <c r="C17155" s="5" t="str">
        <f>IFERROR(__xludf.DUMMYFUNCTION("""COMPUTED_VALUE"""),"")</f>
        <v/>
      </c>
      <c r="D17155" s="5">
        <v>0.0</v>
      </c>
    </row>
    <row r="17156" ht="14.25" customHeight="1">
      <c r="A17156" s="5"/>
      <c r="B17156" s="5"/>
      <c r="C17156" s="5" t="str">
        <f>IFERROR(__xludf.DUMMYFUNCTION("""COMPUTED_VALUE"""),"")</f>
        <v/>
      </c>
      <c r="D17156" s="5">
        <v>0.0</v>
      </c>
    </row>
    <row r="17157" ht="14.25" customHeight="1">
      <c r="A17157" s="5"/>
      <c r="B17157" s="5"/>
      <c r="C17157" s="5" t="str">
        <f>IFERROR(__xludf.DUMMYFUNCTION("""COMPUTED_VALUE"""),"")</f>
        <v/>
      </c>
      <c r="D17157" s="5">
        <v>0.0</v>
      </c>
    </row>
    <row r="17158" ht="14.25" customHeight="1">
      <c r="A17158" s="5"/>
      <c r="B17158" s="5"/>
      <c r="C17158" s="5" t="str">
        <f>IFERROR(__xludf.DUMMYFUNCTION("""COMPUTED_VALUE"""),"")</f>
        <v/>
      </c>
      <c r="D17158" s="5">
        <v>0.0</v>
      </c>
    </row>
    <row r="17159" ht="14.25" customHeight="1">
      <c r="A17159" s="5"/>
      <c r="B17159" s="5"/>
      <c r="C17159" s="5" t="str">
        <f>IFERROR(__xludf.DUMMYFUNCTION("""COMPUTED_VALUE"""),"")</f>
        <v/>
      </c>
      <c r="D17159" s="5">
        <v>0.0</v>
      </c>
    </row>
    <row r="17160" ht="14.25" customHeight="1">
      <c r="A17160" s="5"/>
      <c r="B17160" s="5"/>
      <c r="C17160" s="5" t="str">
        <f>IFERROR(__xludf.DUMMYFUNCTION("""COMPUTED_VALUE"""),"")</f>
        <v/>
      </c>
      <c r="D17160" s="5">
        <v>0.0</v>
      </c>
    </row>
    <row r="17161" ht="14.25" customHeight="1">
      <c r="A17161" s="5"/>
      <c r="B17161" s="5"/>
      <c r="C17161" s="5" t="str">
        <f>IFERROR(__xludf.DUMMYFUNCTION("""COMPUTED_VALUE"""),"")</f>
        <v/>
      </c>
      <c r="D17161" s="5">
        <v>0.0</v>
      </c>
    </row>
    <row r="17162" ht="14.25" customHeight="1">
      <c r="A17162" s="5"/>
      <c r="B17162" s="5"/>
      <c r="C17162" s="5" t="str">
        <f>IFERROR(__xludf.DUMMYFUNCTION("""COMPUTED_VALUE"""),"")</f>
        <v/>
      </c>
      <c r="D17162" s="5">
        <v>0.0</v>
      </c>
    </row>
    <row r="17163" ht="14.25" customHeight="1">
      <c r="A17163" s="5"/>
      <c r="B17163" s="5"/>
      <c r="C17163" s="5" t="str">
        <f>IFERROR(__xludf.DUMMYFUNCTION("""COMPUTED_VALUE"""),"")</f>
        <v/>
      </c>
      <c r="D17163" s="5">
        <v>0.0</v>
      </c>
    </row>
    <row r="17164" ht="14.25" customHeight="1">
      <c r="A17164" s="5"/>
      <c r="B17164" s="5"/>
      <c r="C17164" s="5" t="str">
        <f>IFERROR(__xludf.DUMMYFUNCTION("""COMPUTED_VALUE"""),"")</f>
        <v/>
      </c>
      <c r="D17164" s="5">
        <v>0.0</v>
      </c>
    </row>
    <row r="17165" ht="14.25" customHeight="1">
      <c r="A17165" s="5"/>
      <c r="B17165" s="5"/>
      <c r="C17165" s="5" t="str">
        <f>IFERROR(__xludf.DUMMYFUNCTION("""COMPUTED_VALUE"""),"")</f>
        <v/>
      </c>
      <c r="D17165" s="5">
        <v>0.0</v>
      </c>
    </row>
    <row r="17166" ht="14.25" customHeight="1">
      <c r="A17166" s="5"/>
      <c r="B17166" s="5"/>
      <c r="C17166" s="5" t="str">
        <f>IFERROR(__xludf.DUMMYFUNCTION("""COMPUTED_VALUE"""),"")</f>
        <v/>
      </c>
      <c r="D17166" s="5">
        <v>0.0</v>
      </c>
    </row>
    <row r="17167" ht="14.25" customHeight="1">
      <c r="A17167" s="5"/>
      <c r="B17167" s="5"/>
      <c r="C17167" s="5" t="str">
        <f>IFERROR(__xludf.DUMMYFUNCTION("""COMPUTED_VALUE"""),"")</f>
        <v/>
      </c>
      <c r="D17167" s="5">
        <v>0.0</v>
      </c>
    </row>
    <row r="17168" ht="14.25" customHeight="1">
      <c r="A17168" s="5"/>
      <c r="B17168" s="5"/>
      <c r="C17168" s="5" t="str">
        <f>IFERROR(__xludf.DUMMYFUNCTION("""COMPUTED_VALUE"""),"")</f>
        <v/>
      </c>
      <c r="D17168" s="5">
        <v>0.0</v>
      </c>
    </row>
    <row r="17169" ht="14.25" customHeight="1">
      <c r="A17169" s="5"/>
      <c r="B17169" s="5"/>
      <c r="C17169" s="5" t="str">
        <f>IFERROR(__xludf.DUMMYFUNCTION("""COMPUTED_VALUE"""),"")</f>
        <v/>
      </c>
      <c r="D17169" s="5">
        <v>0.0</v>
      </c>
    </row>
    <row r="17170" ht="14.25" customHeight="1">
      <c r="A17170" s="5"/>
      <c r="B17170" s="5"/>
      <c r="C17170" s="5" t="str">
        <f>IFERROR(__xludf.DUMMYFUNCTION("""COMPUTED_VALUE"""),"")</f>
        <v/>
      </c>
      <c r="D17170" s="5">
        <v>0.0</v>
      </c>
    </row>
    <row r="17171" ht="14.25" customHeight="1">
      <c r="A17171" s="5"/>
      <c r="B17171" s="5"/>
      <c r="C17171" s="5" t="str">
        <f>IFERROR(__xludf.DUMMYFUNCTION("""COMPUTED_VALUE"""),"")</f>
        <v/>
      </c>
      <c r="D17171" s="5">
        <v>0.0</v>
      </c>
    </row>
    <row r="17172" ht="14.25" customHeight="1">
      <c r="A17172" s="5"/>
      <c r="B17172" s="5"/>
      <c r="C17172" s="5" t="str">
        <f>IFERROR(__xludf.DUMMYFUNCTION("""COMPUTED_VALUE"""),"")</f>
        <v/>
      </c>
      <c r="D17172" s="5">
        <v>0.0</v>
      </c>
    </row>
    <row r="17173" ht="14.25" customHeight="1">
      <c r="A17173" s="5"/>
      <c r="B17173" s="5"/>
      <c r="C17173" s="5" t="str">
        <f>IFERROR(__xludf.DUMMYFUNCTION("""COMPUTED_VALUE"""),"")</f>
        <v/>
      </c>
      <c r="D17173" s="5">
        <v>0.0</v>
      </c>
    </row>
    <row r="17174" ht="14.25" customHeight="1">
      <c r="A17174" s="5"/>
      <c r="B17174" s="5"/>
      <c r="C17174" s="5" t="str">
        <f>IFERROR(__xludf.DUMMYFUNCTION("""COMPUTED_VALUE"""),"")</f>
        <v/>
      </c>
      <c r="D17174" s="5">
        <v>0.0</v>
      </c>
    </row>
    <row r="17175" ht="14.25" customHeight="1">
      <c r="A17175" s="5"/>
      <c r="B17175" s="5"/>
      <c r="C17175" s="5" t="str">
        <f>IFERROR(__xludf.DUMMYFUNCTION("""COMPUTED_VALUE"""),"")</f>
        <v/>
      </c>
      <c r="D17175" s="5">
        <v>0.0</v>
      </c>
    </row>
    <row r="17176" ht="14.25" customHeight="1">
      <c r="A17176" s="5"/>
      <c r="B17176" s="5"/>
      <c r="C17176" s="5" t="str">
        <f>IFERROR(__xludf.DUMMYFUNCTION("""COMPUTED_VALUE"""),"")</f>
        <v/>
      </c>
      <c r="D17176" s="5">
        <v>0.0</v>
      </c>
    </row>
    <row r="17177" ht="14.25" customHeight="1">
      <c r="A17177" s="5"/>
      <c r="B17177" s="5"/>
      <c r="C17177" s="5" t="str">
        <f>IFERROR(__xludf.DUMMYFUNCTION("""COMPUTED_VALUE"""),"")</f>
        <v/>
      </c>
      <c r="D17177" s="5">
        <v>0.0</v>
      </c>
    </row>
    <row r="17178" ht="14.25" customHeight="1">
      <c r="A17178" s="5"/>
      <c r="B17178" s="5"/>
      <c r="C17178" s="5" t="str">
        <f>IFERROR(__xludf.DUMMYFUNCTION("""COMPUTED_VALUE"""),"")</f>
        <v/>
      </c>
      <c r="D17178" s="5">
        <v>0.0</v>
      </c>
    </row>
    <row r="17179" ht="14.25" customHeight="1">
      <c r="A17179" s="5"/>
      <c r="B17179" s="5"/>
      <c r="C17179" s="5" t="str">
        <f>IFERROR(__xludf.DUMMYFUNCTION("""COMPUTED_VALUE"""),"")</f>
        <v/>
      </c>
      <c r="D17179" s="5">
        <v>0.0</v>
      </c>
    </row>
    <row r="17180" ht="14.25" customHeight="1">
      <c r="A17180" s="5"/>
      <c r="B17180" s="5"/>
      <c r="C17180" s="5" t="str">
        <f>IFERROR(__xludf.DUMMYFUNCTION("""COMPUTED_VALUE"""),"")</f>
        <v/>
      </c>
      <c r="D17180" s="5">
        <v>0.0</v>
      </c>
    </row>
    <row r="17181" ht="14.25" customHeight="1">
      <c r="A17181" s="5"/>
      <c r="B17181" s="5"/>
      <c r="C17181" s="5" t="str">
        <f>IFERROR(__xludf.DUMMYFUNCTION("""COMPUTED_VALUE"""),"")</f>
        <v/>
      </c>
      <c r="D17181" s="5">
        <v>0.0</v>
      </c>
    </row>
    <row r="17182" ht="14.25" customHeight="1">
      <c r="A17182" s="5"/>
      <c r="B17182" s="5"/>
      <c r="C17182" s="5" t="str">
        <f>IFERROR(__xludf.DUMMYFUNCTION("""COMPUTED_VALUE"""),"")</f>
        <v/>
      </c>
      <c r="D17182" s="5">
        <v>0.0</v>
      </c>
    </row>
    <row r="17183" ht="14.25" customHeight="1">
      <c r="A17183" s="5"/>
      <c r="B17183" s="5"/>
      <c r="C17183" s="5" t="str">
        <f>IFERROR(__xludf.DUMMYFUNCTION("""COMPUTED_VALUE"""),"")</f>
        <v/>
      </c>
      <c r="D17183" s="5">
        <v>0.0</v>
      </c>
    </row>
    <row r="17184" ht="14.25" customHeight="1">
      <c r="A17184" s="5"/>
      <c r="B17184" s="5"/>
      <c r="C17184" s="5" t="str">
        <f>IFERROR(__xludf.DUMMYFUNCTION("""COMPUTED_VALUE"""),"")</f>
        <v/>
      </c>
      <c r="D17184" s="5">
        <v>0.0</v>
      </c>
    </row>
    <row r="17185" ht="14.25" customHeight="1">
      <c r="A17185" s="5"/>
      <c r="B17185" s="5"/>
      <c r="C17185" s="5" t="str">
        <f>IFERROR(__xludf.DUMMYFUNCTION("""COMPUTED_VALUE"""),"")</f>
        <v/>
      </c>
      <c r="D17185" s="5">
        <v>0.0</v>
      </c>
    </row>
    <row r="17186" ht="14.25" customHeight="1">
      <c r="A17186" s="5"/>
      <c r="B17186" s="5"/>
      <c r="C17186" s="5" t="str">
        <f>IFERROR(__xludf.DUMMYFUNCTION("""COMPUTED_VALUE"""),"")</f>
        <v/>
      </c>
      <c r="D17186" s="5">
        <v>0.0</v>
      </c>
    </row>
    <row r="17187" ht="14.25" customHeight="1">
      <c r="A17187" s="5"/>
      <c r="B17187" s="5"/>
      <c r="C17187" s="5" t="str">
        <f>IFERROR(__xludf.DUMMYFUNCTION("""COMPUTED_VALUE"""),"")</f>
        <v/>
      </c>
      <c r="D17187" s="5">
        <v>0.0</v>
      </c>
    </row>
    <row r="17188" ht="14.25" customHeight="1">
      <c r="A17188" s="5"/>
      <c r="B17188" s="5"/>
      <c r="C17188" s="5" t="str">
        <f>IFERROR(__xludf.DUMMYFUNCTION("""COMPUTED_VALUE"""),"")</f>
        <v/>
      </c>
      <c r="D17188" s="5">
        <v>0.0</v>
      </c>
    </row>
    <row r="17189" ht="14.25" customHeight="1">
      <c r="A17189" s="5"/>
      <c r="B17189" s="5"/>
      <c r="C17189" s="5" t="str">
        <f>IFERROR(__xludf.DUMMYFUNCTION("""COMPUTED_VALUE"""),"")</f>
        <v/>
      </c>
      <c r="D17189" s="5">
        <v>0.0</v>
      </c>
    </row>
    <row r="17190" ht="14.25" customHeight="1">
      <c r="A17190" s="5"/>
      <c r="B17190" s="5"/>
      <c r="C17190" s="5" t="str">
        <f>IFERROR(__xludf.DUMMYFUNCTION("""COMPUTED_VALUE"""),"")</f>
        <v/>
      </c>
      <c r="D17190" s="5">
        <v>0.0</v>
      </c>
    </row>
    <row r="17191" ht="14.25" customHeight="1">
      <c r="A17191" s="5"/>
      <c r="B17191" s="5"/>
      <c r="C17191" s="5" t="str">
        <f>IFERROR(__xludf.DUMMYFUNCTION("""COMPUTED_VALUE"""),"")</f>
        <v/>
      </c>
      <c r="D17191" s="5">
        <v>0.0</v>
      </c>
    </row>
    <row r="17192" ht="14.25" customHeight="1">
      <c r="A17192" s="5"/>
      <c r="B17192" s="5"/>
      <c r="C17192" s="5" t="str">
        <f>IFERROR(__xludf.DUMMYFUNCTION("""COMPUTED_VALUE"""),"")</f>
        <v/>
      </c>
      <c r="D17192" s="5">
        <v>0.0</v>
      </c>
    </row>
    <row r="17193" ht="14.25" customHeight="1">
      <c r="A17193" s="5"/>
      <c r="B17193" s="5"/>
      <c r="C17193" s="5" t="str">
        <f>IFERROR(__xludf.DUMMYFUNCTION("""COMPUTED_VALUE"""),"")</f>
        <v/>
      </c>
      <c r="D17193" s="5">
        <v>0.0</v>
      </c>
    </row>
    <row r="17194" ht="14.25" customHeight="1">
      <c r="A17194" s="5"/>
      <c r="B17194" s="5"/>
      <c r="C17194" s="5" t="str">
        <f>IFERROR(__xludf.DUMMYFUNCTION("""COMPUTED_VALUE"""),"")</f>
        <v/>
      </c>
      <c r="D17194" s="5">
        <v>0.0</v>
      </c>
    </row>
    <row r="17195" ht="14.25" customHeight="1">
      <c r="A17195" s="5"/>
      <c r="B17195" s="5"/>
      <c r="C17195" s="5" t="str">
        <f>IFERROR(__xludf.DUMMYFUNCTION("""COMPUTED_VALUE"""),"")</f>
        <v/>
      </c>
      <c r="D17195" s="5">
        <v>0.0</v>
      </c>
    </row>
    <row r="17196" ht="14.25" customHeight="1">
      <c r="A17196" s="5"/>
      <c r="B17196" s="5"/>
      <c r="C17196" s="5" t="str">
        <f>IFERROR(__xludf.DUMMYFUNCTION("""COMPUTED_VALUE"""),"")</f>
        <v/>
      </c>
      <c r="D17196" s="5">
        <v>0.0</v>
      </c>
    </row>
    <row r="17197" ht="14.25" customHeight="1">
      <c r="A17197" s="5"/>
      <c r="B17197" s="5"/>
      <c r="C17197" s="5" t="str">
        <f>IFERROR(__xludf.DUMMYFUNCTION("""COMPUTED_VALUE"""),"")</f>
        <v/>
      </c>
      <c r="D17197" s="5">
        <v>0.0</v>
      </c>
    </row>
    <row r="17198" ht="14.25" customHeight="1">
      <c r="A17198" s="5"/>
      <c r="B17198" s="5"/>
      <c r="C17198" s="5" t="str">
        <f>IFERROR(__xludf.DUMMYFUNCTION("""COMPUTED_VALUE"""),"")</f>
        <v/>
      </c>
      <c r="D17198" s="5">
        <v>0.0</v>
      </c>
    </row>
    <row r="17199" ht="14.25" customHeight="1">
      <c r="A17199" s="5"/>
      <c r="B17199" s="5"/>
      <c r="C17199" s="5" t="str">
        <f>IFERROR(__xludf.DUMMYFUNCTION("""COMPUTED_VALUE"""),"")</f>
        <v/>
      </c>
      <c r="D17199" s="5">
        <v>0.0</v>
      </c>
    </row>
    <row r="17200" ht="14.25" customHeight="1">
      <c r="A17200" s="5"/>
      <c r="B17200" s="5"/>
      <c r="C17200" s="5" t="str">
        <f>IFERROR(__xludf.DUMMYFUNCTION("""COMPUTED_VALUE"""),"")</f>
        <v/>
      </c>
      <c r="D17200" s="5">
        <v>0.0</v>
      </c>
    </row>
    <row r="17201" ht="14.25" customHeight="1">
      <c r="A17201" s="5"/>
      <c r="B17201" s="5"/>
      <c r="C17201" s="5" t="str">
        <f>IFERROR(__xludf.DUMMYFUNCTION("""COMPUTED_VALUE"""),"")</f>
        <v/>
      </c>
      <c r="D17201" s="5">
        <v>0.0</v>
      </c>
    </row>
    <row r="17202" ht="14.25" customHeight="1">
      <c r="A17202" s="5"/>
      <c r="B17202" s="5"/>
      <c r="C17202" s="5" t="str">
        <f>IFERROR(__xludf.DUMMYFUNCTION("""COMPUTED_VALUE"""),"")</f>
        <v/>
      </c>
      <c r="D17202" s="5">
        <v>0.0</v>
      </c>
    </row>
    <row r="17203" ht="14.25" customHeight="1">
      <c r="A17203" s="5"/>
      <c r="B17203" s="5"/>
      <c r="C17203" s="5" t="str">
        <f>IFERROR(__xludf.DUMMYFUNCTION("""COMPUTED_VALUE"""),"")</f>
        <v/>
      </c>
      <c r="D17203" s="5">
        <v>0.0</v>
      </c>
    </row>
    <row r="17204" ht="14.25" customHeight="1">
      <c r="A17204" s="5"/>
      <c r="B17204" s="5"/>
      <c r="C17204" s="5" t="str">
        <f>IFERROR(__xludf.DUMMYFUNCTION("""COMPUTED_VALUE"""),"")</f>
        <v/>
      </c>
      <c r="D17204" s="5">
        <v>0.0</v>
      </c>
    </row>
    <row r="17205" ht="14.25" customHeight="1">
      <c r="A17205" s="5"/>
      <c r="B17205" s="5"/>
      <c r="C17205" s="5" t="str">
        <f>IFERROR(__xludf.DUMMYFUNCTION("""COMPUTED_VALUE"""),"")</f>
        <v/>
      </c>
      <c r="D17205" s="5">
        <v>0.0</v>
      </c>
    </row>
    <row r="17206" ht="14.25" customHeight="1">
      <c r="A17206" s="5"/>
      <c r="B17206" s="5"/>
      <c r="C17206" s="5" t="str">
        <f>IFERROR(__xludf.DUMMYFUNCTION("""COMPUTED_VALUE"""),"")</f>
        <v/>
      </c>
      <c r="D17206" s="5">
        <v>0.0</v>
      </c>
    </row>
    <row r="17207" ht="14.25" customHeight="1">
      <c r="A17207" s="5"/>
      <c r="B17207" s="5"/>
      <c r="C17207" s="5" t="str">
        <f>IFERROR(__xludf.DUMMYFUNCTION("""COMPUTED_VALUE"""),"")</f>
        <v/>
      </c>
      <c r="D17207" s="5">
        <v>0.0</v>
      </c>
    </row>
    <row r="17208" ht="14.25" customHeight="1">
      <c r="A17208" s="5"/>
      <c r="B17208" s="5"/>
      <c r="C17208" s="5" t="str">
        <f>IFERROR(__xludf.DUMMYFUNCTION("""COMPUTED_VALUE"""),"")</f>
        <v/>
      </c>
      <c r="D17208" s="5">
        <v>0.0</v>
      </c>
    </row>
    <row r="17209" ht="14.25" customHeight="1">
      <c r="A17209" s="5"/>
      <c r="B17209" s="5"/>
      <c r="C17209" s="5" t="str">
        <f>IFERROR(__xludf.DUMMYFUNCTION("""COMPUTED_VALUE"""),"")</f>
        <v/>
      </c>
      <c r="D17209" s="5">
        <v>0.0</v>
      </c>
    </row>
    <row r="17210" ht="14.25" customHeight="1">
      <c r="A17210" s="5"/>
      <c r="B17210" s="5"/>
      <c r="C17210" s="5" t="str">
        <f>IFERROR(__xludf.DUMMYFUNCTION("""COMPUTED_VALUE"""),"")</f>
        <v/>
      </c>
      <c r="D17210" s="5">
        <v>0.0</v>
      </c>
    </row>
    <row r="17211" ht="14.25" customHeight="1">
      <c r="A17211" s="5"/>
      <c r="B17211" s="5"/>
      <c r="C17211" s="5" t="str">
        <f>IFERROR(__xludf.DUMMYFUNCTION("""COMPUTED_VALUE"""),"")</f>
        <v/>
      </c>
      <c r="D17211" s="5">
        <v>0.0</v>
      </c>
    </row>
    <row r="17212" ht="14.25" customHeight="1">
      <c r="A17212" s="5"/>
      <c r="B17212" s="5"/>
      <c r="C17212" s="5" t="str">
        <f>IFERROR(__xludf.DUMMYFUNCTION("""COMPUTED_VALUE"""),"")</f>
        <v/>
      </c>
      <c r="D17212" s="5">
        <v>0.0</v>
      </c>
    </row>
    <row r="17213" ht="14.25" customHeight="1">
      <c r="A17213" s="5"/>
      <c r="B17213" s="5"/>
      <c r="C17213" s="5" t="str">
        <f>IFERROR(__xludf.DUMMYFUNCTION("""COMPUTED_VALUE"""),"")</f>
        <v/>
      </c>
      <c r="D17213" s="5">
        <v>0.0</v>
      </c>
    </row>
    <row r="17214" ht="14.25" customHeight="1">
      <c r="A17214" s="5"/>
      <c r="B17214" s="5"/>
      <c r="C17214" s="5" t="str">
        <f>IFERROR(__xludf.DUMMYFUNCTION("""COMPUTED_VALUE"""),"")</f>
        <v/>
      </c>
      <c r="D17214" s="5">
        <v>0.0</v>
      </c>
    </row>
    <row r="17215" ht="14.25" customHeight="1">
      <c r="A17215" s="5"/>
      <c r="B17215" s="5"/>
      <c r="C17215" s="5" t="str">
        <f>IFERROR(__xludf.DUMMYFUNCTION("""COMPUTED_VALUE"""),"")</f>
        <v/>
      </c>
      <c r="D17215" s="5">
        <v>0.0</v>
      </c>
    </row>
    <row r="17216" ht="14.25" customHeight="1">
      <c r="A17216" s="5"/>
      <c r="B17216" s="5"/>
      <c r="C17216" s="5" t="str">
        <f>IFERROR(__xludf.DUMMYFUNCTION("""COMPUTED_VALUE"""),"")</f>
        <v/>
      </c>
      <c r="D17216" s="5">
        <v>0.0</v>
      </c>
    </row>
    <row r="17217" ht="14.25" customHeight="1">
      <c r="A17217" s="5"/>
      <c r="B17217" s="5"/>
      <c r="C17217" s="5" t="str">
        <f>IFERROR(__xludf.DUMMYFUNCTION("""COMPUTED_VALUE"""),"")</f>
        <v/>
      </c>
      <c r="D17217" s="5">
        <v>0.0</v>
      </c>
    </row>
    <row r="17218" ht="14.25" customHeight="1">
      <c r="A17218" s="5"/>
      <c r="B17218" s="5"/>
      <c r="C17218" s="5" t="str">
        <f>IFERROR(__xludf.DUMMYFUNCTION("""COMPUTED_VALUE"""),"")</f>
        <v/>
      </c>
      <c r="D17218" s="5">
        <v>0.0</v>
      </c>
    </row>
    <row r="17219" ht="14.25" customHeight="1">
      <c r="A17219" s="5"/>
      <c r="B17219" s="5"/>
      <c r="C17219" s="5" t="str">
        <f>IFERROR(__xludf.DUMMYFUNCTION("""COMPUTED_VALUE"""),"")</f>
        <v/>
      </c>
      <c r="D17219" s="5">
        <v>0.0</v>
      </c>
    </row>
    <row r="17220" ht="14.25" customHeight="1">
      <c r="A17220" s="5"/>
      <c r="B17220" s="5"/>
      <c r="C17220" s="5" t="str">
        <f>IFERROR(__xludf.DUMMYFUNCTION("""COMPUTED_VALUE"""),"")</f>
        <v/>
      </c>
      <c r="D17220" s="5">
        <v>0.0</v>
      </c>
    </row>
    <row r="17221" ht="14.25" customHeight="1">
      <c r="A17221" s="5"/>
      <c r="B17221" s="5"/>
      <c r="C17221" s="5" t="str">
        <f>IFERROR(__xludf.DUMMYFUNCTION("""COMPUTED_VALUE"""),"")</f>
        <v/>
      </c>
      <c r="D17221" s="5">
        <v>0.0</v>
      </c>
    </row>
    <row r="17222" ht="14.25" customHeight="1">
      <c r="A17222" s="5"/>
      <c r="B17222" s="5"/>
      <c r="C17222" s="5" t="str">
        <f>IFERROR(__xludf.DUMMYFUNCTION("""COMPUTED_VALUE"""),"")</f>
        <v/>
      </c>
      <c r="D17222" s="5">
        <v>0.0</v>
      </c>
    </row>
    <row r="17223" ht="14.25" customHeight="1">
      <c r="A17223" s="5"/>
      <c r="B17223" s="5"/>
      <c r="C17223" s="5" t="str">
        <f>IFERROR(__xludf.DUMMYFUNCTION("""COMPUTED_VALUE"""),"")</f>
        <v/>
      </c>
      <c r="D17223" s="5">
        <v>0.0</v>
      </c>
    </row>
    <row r="17224" ht="14.25" customHeight="1">
      <c r="A17224" s="5"/>
      <c r="B17224" s="5"/>
      <c r="C17224" s="5" t="str">
        <f>IFERROR(__xludf.DUMMYFUNCTION("""COMPUTED_VALUE"""),"")</f>
        <v/>
      </c>
      <c r="D17224" s="5">
        <v>0.0</v>
      </c>
    </row>
    <row r="17225" ht="14.25" customHeight="1">
      <c r="A17225" s="5"/>
      <c r="B17225" s="5"/>
      <c r="C17225" s="5" t="str">
        <f>IFERROR(__xludf.DUMMYFUNCTION("""COMPUTED_VALUE"""),"")</f>
        <v/>
      </c>
      <c r="D17225" s="5">
        <v>0.0</v>
      </c>
    </row>
    <row r="17226" ht="14.25" customHeight="1">
      <c r="A17226" s="5"/>
      <c r="B17226" s="5"/>
      <c r="C17226" s="5" t="str">
        <f>IFERROR(__xludf.DUMMYFUNCTION("""COMPUTED_VALUE"""),"")</f>
        <v/>
      </c>
      <c r="D17226" s="5">
        <v>0.0</v>
      </c>
    </row>
    <row r="17227" ht="14.25" customHeight="1">
      <c r="A17227" s="5"/>
      <c r="B17227" s="5"/>
      <c r="C17227" s="5" t="str">
        <f>IFERROR(__xludf.DUMMYFUNCTION("""COMPUTED_VALUE"""),"")</f>
        <v/>
      </c>
      <c r="D17227" s="5">
        <v>0.0</v>
      </c>
    </row>
    <row r="17228" ht="14.25" customHeight="1">
      <c r="A17228" s="5"/>
      <c r="B17228" s="5"/>
      <c r="C17228" s="5" t="str">
        <f>IFERROR(__xludf.DUMMYFUNCTION("""COMPUTED_VALUE"""),"")</f>
        <v/>
      </c>
      <c r="D17228" s="5">
        <v>0.0</v>
      </c>
    </row>
    <row r="17229" ht="14.25" customHeight="1">
      <c r="A17229" s="5"/>
      <c r="B17229" s="5"/>
      <c r="C17229" s="5" t="str">
        <f>IFERROR(__xludf.DUMMYFUNCTION("""COMPUTED_VALUE"""),"")</f>
        <v/>
      </c>
      <c r="D17229" s="5">
        <v>0.0</v>
      </c>
    </row>
    <row r="17230" ht="14.25" customHeight="1">
      <c r="A17230" s="5"/>
      <c r="B17230" s="5"/>
      <c r="C17230" s="5" t="str">
        <f>IFERROR(__xludf.DUMMYFUNCTION("""COMPUTED_VALUE"""),"")</f>
        <v/>
      </c>
      <c r="D17230" s="5">
        <v>0.0</v>
      </c>
    </row>
    <row r="17231" ht="14.25" customHeight="1">
      <c r="A17231" s="5"/>
      <c r="B17231" s="5"/>
      <c r="C17231" s="5" t="str">
        <f>IFERROR(__xludf.DUMMYFUNCTION("""COMPUTED_VALUE"""),"")</f>
        <v/>
      </c>
      <c r="D17231" s="5">
        <v>0.0</v>
      </c>
    </row>
    <row r="17232" ht="14.25" customHeight="1">
      <c r="A17232" s="5"/>
      <c r="B17232" s="5"/>
      <c r="C17232" s="5" t="str">
        <f>IFERROR(__xludf.DUMMYFUNCTION("""COMPUTED_VALUE"""),"")</f>
        <v/>
      </c>
      <c r="D17232" s="5">
        <v>0.0</v>
      </c>
    </row>
    <row r="17233" ht="14.25" customHeight="1">
      <c r="A17233" s="5"/>
      <c r="B17233" s="5"/>
      <c r="C17233" s="5" t="str">
        <f>IFERROR(__xludf.DUMMYFUNCTION("""COMPUTED_VALUE"""),"")</f>
        <v/>
      </c>
      <c r="D17233" s="5">
        <v>0.0</v>
      </c>
    </row>
    <row r="17234" ht="14.25" customHeight="1">
      <c r="A17234" s="5"/>
      <c r="B17234" s="5"/>
      <c r="C17234" s="5" t="str">
        <f>IFERROR(__xludf.DUMMYFUNCTION("""COMPUTED_VALUE"""),"")</f>
        <v/>
      </c>
      <c r="D17234" s="5">
        <v>0.0</v>
      </c>
    </row>
    <row r="17235" ht="14.25" customHeight="1">
      <c r="A17235" s="5"/>
      <c r="B17235" s="5"/>
      <c r="C17235" s="5" t="str">
        <f>IFERROR(__xludf.DUMMYFUNCTION("""COMPUTED_VALUE"""),"")</f>
        <v/>
      </c>
      <c r="D17235" s="5">
        <v>0.0</v>
      </c>
    </row>
    <row r="17236" ht="14.25" customHeight="1">
      <c r="A17236" s="5"/>
      <c r="B17236" s="5"/>
      <c r="C17236" s="5" t="str">
        <f>IFERROR(__xludf.DUMMYFUNCTION("""COMPUTED_VALUE"""),"")</f>
        <v/>
      </c>
      <c r="D17236" s="5">
        <v>0.0</v>
      </c>
    </row>
    <row r="17237" ht="14.25" customHeight="1">
      <c r="A17237" s="5"/>
      <c r="B17237" s="5"/>
      <c r="C17237" s="5" t="str">
        <f>IFERROR(__xludf.DUMMYFUNCTION("""COMPUTED_VALUE"""),"")</f>
        <v/>
      </c>
      <c r="D17237" s="5">
        <v>0.0</v>
      </c>
    </row>
    <row r="17238" ht="14.25" customHeight="1">
      <c r="A17238" s="5"/>
      <c r="B17238" s="5"/>
      <c r="C17238" s="5" t="str">
        <f>IFERROR(__xludf.DUMMYFUNCTION("""COMPUTED_VALUE"""),"")</f>
        <v/>
      </c>
      <c r="D17238" s="5">
        <v>0.0</v>
      </c>
    </row>
    <row r="17239" ht="14.25" customHeight="1">
      <c r="A17239" s="5"/>
      <c r="B17239" s="5"/>
      <c r="C17239" s="5" t="str">
        <f>IFERROR(__xludf.DUMMYFUNCTION("""COMPUTED_VALUE"""),"")</f>
        <v/>
      </c>
      <c r="D17239" s="5">
        <v>0.0</v>
      </c>
    </row>
    <row r="17240" ht="14.25" customHeight="1">
      <c r="A17240" s="5"/>
      <c r="B17240" s="5"/>
      <c r="C17240" s="5" t="str">
        <f>IFERROR(__xludf.DUMMYFUNCTION("""COMPUTED_VALUE"""),"")</f>
        <v/>
      </c>
      <c r="D17240" s="5">
        <v>0.0</v>
      </c>
    </row>
    <row r="17241" ht="14.25" customHeight="1">
      <c r="A17241" s="5"/>
      <c r="B17241" s="5"/>
      <c r="C17241" s="5" t="str">
        <f>IFERROR(__xludf.DUMMYFUNCTION("""COMPUTED_VALUE"""),"")</f>
        <v/>
      </c>
      <c r="D17241" s="5">
        <v>0.0</v>
      </c>
    </row>
    <row r="17242" ht="14.25" customHeight="1">
      <c r="A17242" s="5"/>
      <c r="B17242" s="5"/>
      <c r="C17242" s="5" t="str">
        <f>IFERROR(__xludf.DUMMYFUNCTION("""COMPUTED_VALUE"""),"")</f>
        <v/>
      </c>
      <c r="D17242" s="5">
        <v>0.0</v>
      </c>
    </row>
    <row r="17243" ht="14.25" customHeight="1">
      <c r="A17243" s="5"/>
      <c r="B17243" s="5"/>
      <c r="C17243" s="5" t="str">
        <f>IFERROR(__xludf.DUMMYFUNCTION("""COMPUTED_VALUE"""),"")</f>
        <v/>
      </c>
      <c r="D17243" s="5">
        <v>0.0</v>
      </c>
    </row>
    <row r="17244" ht="14.25" customHeight="1">
      <c r="A17244" s="5"/>
      <c r="B17244" s="5"/>
      <c r="C17244" s="5" t="str">
        <f>IFERROR(__xludf.DUMMYFUNCTION("""COMPUTED_VALUE"""),"")</f>
        <v/>
      </c>
      <c r="D17244" s="5">
        <v>0.0</v>
      </c>
    </row>
    <row r="17245" ht="14.25" customHeight="1">
      <c r="A17245" s="5"/>
      <c r="B17245" s="5"/>
      <c r="C17245" s="5" t="str">
        <f>IFERROR(__xludf.DUMMYFUNCTION("""COMPUTED_VALUE"""),"")</f>
        <v/>
      </c>
      <c r="D17245" s="5">
        <v>0.0</v>
      </c>
    </row>
    <row r="17246" ht="14.25" customHeight="1">
      <c r="A17246" s="5"/>
      <c r="B17246" s="5"/>
      <c r="C17246" s="5" t="str">
        <f>IFERROR(__xludf.DUMMYFUNCTION("""COMPUTED_VALUE"""),"")</f>
        <v/>
      </c>
      <c r="D17246" s="5">
        <v>0.0</v>
      </c>
    </row>
    <row r="17247" ht="14.25" customHeight="1">
      <c r="A17247" s="5"/>
      <c r="B17247" s="5"/>
      <c r="C17247" s="5" t="str">
        <f>IFERROR(__xludf.DUMMYFUNCTION("""COMPUTED_VALUE"""),"")</f>
        <v/>
      </c>
      <c r="D17247" s="5">
        <v>0.0</v>
      </c>
    </row>
    <row r="17248" ht="14.25" customHeight="1">
      <c r="A17248" s="5"/>
      <c r="B17248" s="5"/>
      <c r="C17248" s="5" t="str">
        <f>IFERROR(__xludf.DUMMYFUNCTION("""COMPUTED_VALUE"""),"")</f>
        <v/>
      </c>
      <c r="D17248" s="5">
        <v>0.0</v>
      </c>
    </row>
    <row r="17249" ht="14.25" customHeight="1">
      <c r="A17249" s="5"/>
      <c r="B17249" s="5"/>
      <c r="C17249" s="5" t="str">
        <f>IFERROR(__xludf.DUMMYFUNCTION("""COMPUTED_VALUE"""),"")</f>
        <v/>
      </c>
      <c r="D17249" s="5">
        <v>0.0</v>
      </c>
    </row>
    <row r="17250" ht="14.25" customHeight="1">
      <c r="A17250" s="5"/>
      <c r="B17250" s="5"/>
      <c r="C17250" s="5" t="str">
        <f>IFERROR(__xludf.DUMMYFUNCTION("""COMPUTED_VALUE"""),"")</f>
        <v/>
      </c>
      <c r="D17250" s="5">
        <v>0.0</v>
      </c>
    </row>
    <row r="17251" ht="14.25" customHeight="1">
      <c r="A17251" s="5"/>
      <c r="B17251" s="5"/>
      <c r="C17251" s="5" t="str">
        <f>IFERROR(__xludf.DUMMYFUNCTION("""COMPUTED_VALUE"""),"")</f>
        <v/>
      </c>
      <c r="D17251" s="5">
        <v>0.0</v>
      </c>
    </row>
    <row r="17252" ht="14.25" customHeight="1">
      <c r="A17252" s="5"/>
      <c r="B17252" s="5"/>
      <c r="C17252" s="5" t="str">
        <f>IFERROR(__xludf.DUMMYFUNCTION("""COMPUTED_VALUE"""),"")</f>
        <v/>
      </c>
      <c r="D17252" s="5">
        <v>0.0</v>
      </c>
    </row>
    <row r="17253" ht="14.25" customHeight="1">
      <c r="A17253" s="5"/>
      <c r="B17253" s="5"/>
      <c r="C17253" s="5" t="str">
        <f>IFERROR(__xludf.DUMMYFUNCTION("""COMPUTED_VALUE"""),"")</f>
        <v/>
      </c>
      <c r="D17253" s="5">
        <v>0.0</v>
      </c>
    </row>
    <row r="17254" ht="14.25" customHeight="1">
      <c r="A17254" s="5"/>
      <c r="B17254" s="5"/>
      <c r="C17254" s="5" t="str">
        <f>IFERROR(__xludf.DUMMYFUNCTION("""COMPUTED_VALUE"""),"")</f>
        <v/>
      </c>
      <c r="D17254" s="5">
        <v>0.0</v>
      </c>
    </row>
    <row r="17255" ht="14.25" customHeight="1">
      <c r="A17255" s="5"/>
      <c r="B17255" s="5"/>
      <c r="C17255" s="5" t="str">
        <f>IFERROR(__xludf.DUMMYFUNCTION("""COMPUTED_VALUE"""),"")</f>
        <v/>
      </c>
      <c r="D17255" s="5">
        <v>0.0</v>
      </c>
    </row>
    <row r="17256" ht="14.25" customHeight="1">
      <c r="A17256" s="5"/>
      <c r="B17256" s="5"/>
      <c r="C17256" s="5" t="str">
        <f>IFERROR(__xludf.DUMMYFUNCTION("""COMPUTED_VALUE"""),"")</f>
        <v/>
      </c>
      <c r="D17256" s="5">
        <v>0.0</v>
      </c>
    </row>
    <row r="17257" ht="14.25" customHeight="1">
      <c r="A17257" s="5"/>
      <c r="B17257" s="5"/>
      <c r="C17257" s="5" t="str">
        <f>IFERROR(__xludf.DUMMYFUNCTION("""COMPUTED_VALUE"""),"")</f>
        <v/>
      </c>
      <c r="D17257" s="5">
        <v>0.0</v>
      </c>
    </row>
    <row r="17258" ht="14.25" customHeight="1">
      <c r="A17258" s="5"/>
      <c r="B17258" s="5"/>
      <c r="C17258" s="5" t="str">
        <f>IFERROR(__xludf.DUMMYFUNCTION("""COMPUTED_VALUE"""),"")</f>
        <v/>
      </c>
      <c r="D17258" s="5">
        <v>0.0</v>
      </c>
    </row>
    <row r="17259" ht="14.25" customHeight="1">
      <c r="A17259" s="5"/>
      <c r="B17259" s="5"/>
      <c r="C17259" s="5" t="str">
        <f>IFERROR(__xludf.DUMMYFUNCTION("""COMPUTED_VALUE"""),"")</f>
        <v/>
      </c>
      <c r="D17259" s="5">
        <v>0.0</v>
      </c>
    </row>
    <row r="17260" ht="14.25" customHeight="1">
      <c r="A17260" s="5"/>
      <c r="B17260" s="5"/>
      <c r="C17260" s="5" t="str">
        <f>IFERROR(__xludf.DUMMYFUNCTION("""COMPUTED_VALUE"""),"")</f>
        <v/>
      </c>
      <c r="D17260" s="5">
        <v>0.0</v>
      </c>
    </row>
    <row r="17261" ht="14.25" customHeight="1">
      <c r="A17261" s="5"/>
      <c r="B17261" s="5"/>
      <c r="C17261" s="5" t="str">
        <f>IFERROR(__xludf.DUMMYFUNCTION("""COMPUTED_VALUE"""),"")</f>
        <v/>
      </c>
      <c r="D17261" s="5">
        <v>0.0</v>
      </c>
    </row>
    <row r="17262" ht="14.25" customHeight="1">
      <c r="A17262" s="5"/>
      <c r="B17262" s="5"/>
      <c r="C17262" s="5" t="str">
        <f>IFERROR(__xludf.DUMMYFUNCTION("""COMPUTED_VALUE"""),"")</f>
        <v/>
      </c>
      <c r="D17262" s="5">
        <v>0.0</v>
      </c>
    </row>
    <row r="17263" ht="14.25" customHeight="1">
      <c r="A17263" s="5"/>
      <c r="B17263" s="5"/>
      <c r="C17263" s="5" t="str">
        <f>IFERROR(__xludf.DUMMYFUNCTION("""COMPUTED_VALUE"""),"")</f>
        <v/>
      </c>
      <c r="D17263" s="5">
        <v>0.0</v>
      </c>
    </row>
    <row r="17264" ht="14.25" customHeight="1">
      <c r="A17264" s="5"/>
      <c r="B17264" s="5"/>
      <c r="C17264" s="5" t="str">
        <f>IFERROR(__xludf.DUMMYFUNCTION("""COMPUTED_VALUE"""),"")</f>
        <v/>
      </c>
      <c r="D17264" s="5">
        <v>0.0</v>
      </c>
    </row>
    <row r="17265" ht="14.25" customHeight="1">
      <c r="A17265" s="5"/>
      <c r="B17265" s="5"/>
      <c r="C17265" s="5" t="str">
        <f>IFERROR(__xludf.DUMMYFUNCTION("""COMPUTED_VALUE"""),"")</f>
        <v/>
      </c>
      <c r="D17265" s="5">
        <v>0.0</v>
      </c>
    </row>
    <row r="17266" ht="14.25" customHeight="1">
      <c r="A17266" s="5"/>
      <c r="B17266" s="5"/>
      <c r="C17266" s="5" t="str">
        <f>IFERROR(__xludf.DUMMYFUNCTION("""COMPUTED_VALUE"""),"")</f>
        <v/>
      </c>
      <c r="D17266" s="5">
        <v>0.0</v>
      </c>
    </row>
    <row r="17267" ht="14.25" customHeight="1">
      <c r="A17267" s="5"/>
      <c r="B17267" s="5"/>
      <c r="C17267" s="5" t="str">
        <f>IFERROR(__xludf.DUMMYFUNCTION("""COMPUTED_VALUE"""),"")</f>
        <v/>
      </c>
      <c r="D17267" s="5">
        <v>0.0</v>
      </c>
    </row>
    <row r="17268" ht="14.25" customHeight="1">
      <c r="A17268" s="5"/>
      <c r="B17268" s="5"/>
      <c r="C17268" s="5" t="str">
        <f>IFERROR(__xludf.DUMMYFUNCTION("""COMPUTED_VALUE"""),"")</f>
        <v/>
      </c>
      <c r="D17268" s="5">
        <v>0.0</v>
      </c>
    </row>
    <row r="17269" ht="14.25" customHeight="1">
      <c r="A17269" s="5"/>
      <c r="B17269" s="5"/>
      <c r="C17269" s="5" t="str">
        <f>IFERROR(__xludf.DUMMYFUNCTION("""COMPUTED_VALUE"""),"")</f>
        <v/>
      </c>
      <c r="D17269" s="5">
        <v>0.0</v>
      </c>
    </row>
    <row r="17270" ht="14.25" customHeight="1">
      <c r="A17270" s="5"/>
      <c r="B17270" s="5"/>
      <c r="C17270" s="5" t="str">
        <f>IFERROR(__xludf.DUMMYFUNCTION("""COMPUTED_VALUE"""),"")</f>
        <v/>
      </c>
      <c r="D17270" s="5">
        <v>0.0</v>
      </c>
    </row>
    <row r="17271" ht="14.25" customHeight="1">
      <c r="A17271" s="5"/>
      <c r="B17271" s="5"/>
      <c r="C17271" s="5" t="str">
        <f>IFERROR(__xludf.DUMMYFUNCTION("""COMPUTED_VALUE"""),"")</f>
        <v/>
      </c>
      <c r="D17271" s="5">
        <v>0.0</v>
      </c>
    </row>
    <row r="17272" ht="14.25" customHeight="1">
      <c r="A17272" s="5"/>
      <c r="B17272" s="5"/>
      <c r="C17272" s="5" t="str">
        <f>IFERROR(__xludf.DUMMYFUNCTION("""COMPUTED_VALUE"""),"")</f>
        <v/>
      </c>
      <c r="D17272" s="5">
        <v>0.0</v>
      </c>
    </row>
    <row r="17273" ht="14.25" customHeight="1">
      <c r="A17273" s="5"/>
      <c r="B17273" s="5"/>
      <c r="C17273" s="5" t="str">
        <f>IFERROR(__xludf.DUMMYFUNCTION("""COMPUTED_VALUE"""),"")</f>
        <v/>
      </c>
      <c r="D17273" s="5">
        <v>0.0</v>
      </c>
    </row>
    <row r="17274" ht="14.25" customHeight="1">
      <c r="A17274" s="5"/>
      <c r="B17274" s="5"/>
      <c r="C17274" s="5" t="str">
        <f>IFERROR(__xludf.DUMMYFUNCTION("""COMPUTED_VALUE"""),"")</f>
        <v/>
      </c>
      <c r="D17274" s="5">
        <v>0.0</v>
      </c>
    </row>
    <row r="17275" ht="14.25" customHeight="1">
      <c r="A17275" s="5"/>
      <c r="B17275" s="5"/>
      <c r="C17275" s="5" t="str">
        <f>IFERROR(__xludf.DUMMYFUNCTION("""COMPUTED_VALUE"""),"")</f>
        <v/>
      </c>
      <c r="D17275" s="5">
        <v>0.0</v>
      </c>
    </row>
    <row r="17276" ht="14.25" customHeight="1">
      <c r="A17276" s="5"/>
      <c r="B17276" s="5"/>
      <c r="C17276" s="5" t="str">
        <f>IFERROR(__xludf.DUMMYFUNCTION("""COMPUTED_VALUE"""),"")</f>
        <v/>
      </c>
      <c r="D17276" s="5">
        <v>0.0</v>
      </c>
    </row>
    <row r="17277" ht="14.25" customHeight="1">
      <c r="A17277" s="5"/>
      <c r="B17277" s="5"/>
      <c r="C17277" s="5" t="str">
        <f>IFERROR(__xludf.DUMMYFUNCTION("""COMPUTED_VALUE"""),"")</f>
        <v/>
      </c>
      <c r="D17277" s="5">
        <v>0.0</v>
      </c>
    </row>
    <row r="17278" ht="14.25" customHeight="1">
      <c r="A17278" s="5"/>
      <c r="B17278" s="5"/>
      <c r="C17278" s="5" t="str">
        <f>IFERROR(__xludf.DUMMYFUNCTION("""COMPUTED_VALUE"""),"")</f>
        <v/>
      </c>
      <c r="D17278" s="5">
        <v>0.0</v>
      </c>
    </row>
    <row r="17279" ht="14.25" customHeight="1">
      <c r="A17279" s="5"/>
      <c r="B17279" s="5"/>
      <c r="C17279" s="5" t="str">
        <f>IFERROR(__xludf.DUMMYFUNCTION("""COMPUTED_VALUE"""),"")</f>
        <v/>
      </c>
      <c r="D17279" s="5">
        <v>0.0</v>
      </c>
    </row>
    <row r="17280" ht="14.25" customHeight="1">
      <c r="A17280" s="5"/>
      <c r="B17280" s="5"/>
      <c r="C17280" s="5" t="str">
        <f>IFERROR(__xludf.DUMMYFUNCTION("""COMPUTED_VALUE"""),"")</f>
        <v/>
      </c>
      <c r="D17280" s="5">
        <v>0.0</v>
      </c>
    </row>
    <row r="17281" ht="14.25" customHeight="1">
      <c r="A17281" s="5"/>
      <c r="B17281" s="5"/>
      <c r="C17281" s="5" t="str">
        <f>IFERROR(__xludf.DUMMYFUNCTION("""COMPUTED_VALUE"""),"")</f>
        <v/>
      </c>
      <c r="D17281" s="5">
        <v>0.0</v>
      </c>
    </row>
    <row r="17282" ht="14.25" customHeight="1">
      <c r="A17282" s="5"/>
      <c r="B17282" s="5"/>
      <c r="C17282" s="5" t="str">
        <f>IFERROR(__xludf.DUMMYFUNCTION("""COMPUTED_VALUE"""),"")</f>
        <v/>
      </c>
      <c r="D17282" s="5">
        <v>0.0</v>
      </c>
    </row>
    <row r="17283" ht="14.25" customHeight="1">
      <c r="A17283" s="5"/>
      <c r="B17283" s="5"/>
      <c r="C17283" s="5" t="str">
        <f>IFERROR(__xludf.DUMMYFUNCTION("""COMPUTED_VALUE"""),"")</f>
        <v/>
      </c>
      <c r="D17283" s="5">
        <v>0.0</v>
      </c>
    </row>
    <row r="17284" ht="14.25" customHeight="1">
      <c r="A17284" s="5"/>
      <c r="B17284" s="5"/>
      <c r="C17284" s="5" t="str">
        <f>IFERROR(__xludf.DUMMYFUNCTION("""COMPUTED_VALUE"""),"")</f>
        <v/>
      </c>
      <c r="D17284" s="5">
        <v>0.0</v>
      </c>
    </row>
    <row r="17285" ht="14.25" customHeight="1">
      <c r="A17285" s="5"/>
      <c r="B17285" s="5"/>
      <c r="C17285" s="5" t="str">
        <f>IFERROR(__xludf.DUMMYFUNCTION("""COMPUTED_VALUE"""),"")</f>
        <v/>
      </c>
      <c r="D17285" s="5">
        <v>0.0</v>
      </c>
    </row>
    <row r="17286" ht="14.25" customHeight="1">
      <c r="A17286" s="5"/>
      <c r="B17286" s="5"/>
      <c r="C17286" s="5" t="str">
        <f>IFERROR(__xludf.DUMMYFUNCTION("""COMPUTED_VALUE"""),"")</f>
        <v/>
      </c>
      <c r="D17286" s="5">
        <v>0.0</v>
      </c>
    </row>
    <row r="17287" ht="14.25" customHeight="1">
      <c r="A17287" s="5"/>
      <c r="B17287" s="5"/>
      <c r="C17287" s="5" t="str">
        <f>IFERROR(__xludf.DUMMYFUNCTION("""COMPUTED_VALUE"""),"")</f>
        <v/>
      </c>
      <c r="D17287" s="5">
        <v>0.0</v>
      </c>
    </row>
    <row r="17288" ht="14.25" customHeight="1">
      <c r="A17288" s="5"/>
      <c r="B17288" s="5"/>
      <c r="C17288" s="5" t="str">
        <f>IFERROR(__xludf.DUMMYFUNCTION("""COMPUTED_VALUE"""),"")</f>
        <v/>
      </c>
      <c r="D17288" s="5">
        <v>0.0</v>
      </c>
    </row>
    <row r="17289" ht="14.25" customHeight="1">
      <c r="A17289" s="5"/>
      <c r="B17289" s="5"/>
      <c r="C17289" s="5" t="str">
        <f>IFERROR(__xludf.DUMMYFUNCTION("""COMPUTED_VALUE"""),"")</f>
        <v/>
      </c>
      <c r="D17289" s="5">
        <v>0.0</v>
      </c>
    </row>
    <row r="17290" ht="14.25" customHeight="1">
      <c r="A17290" s="5"/>
      <c r="B17290" s="5"/>
      <c r="C17290" s="5" t="str">
        <f>IFERROR(__xludf.DUMMYFUNCTION("""COMPUTED_VALUE"""),"")</f>
        <v/>
      </c>
      <c r="D17290" s="5">
        <v>0.0</v>
      </c>
    </row>
    <row r="17291" ht="14.25" customHeight="1">
      <c r="A17291" s="5"/>
      <c r="B17291" s="5"/>
      <c r="C17291" s="5" t="str">
        <f>IFERROR(__xludf.DUMMYFUNCTION("""COMPUTED_VALUE"""),"")</f>
        <v/>
      </c>
      <c r="D17291" s="5">
        <v>0.0</v>
      </c>
    </row>
    <row r="17292" ht="14.25" customHeight="1">
      <c r="A17292" s="5"/>
      <c r="B17292" s="5"/>
      <c r="C17292" s="5" t="str">
        <f>IFERROR(__xludf.DUMMYFUNCTION("""COMPUTED_VALUE"""),"")</f>
        <v/>
      </c>
      <c r="D17292" s="5">
        <v>0.0</v>
      </c>
    </row>
    <row r="17293" ht="14.25" customHeight="1">
      <c r="A17293" s="5"/>
      <c r="B17293" s="5"/>
      <c r="C17293" s="5" t="str">
        <f>IFERROR(__xludf.DUMMYFUNCTION("""COMPUTED_VALUE"""),"")</f>
        <v/>
      </c>
      <c r="D17293" s="5">
        <v>0.0</v>
      </c>
    </row>
    <row r="17294" ht="14.25" customHeight="1">
      <c r="A17294" s="5"/>
      <c r="B17294" s="5"/>
      <c r="C17294" s="5" t="str">
        <f>IFERROR(__xludf.DUMMYFUNCTION("""COMPUTED_VALUE"""),"")</f>
        <v/>
      </c>
      <c r="D17294" s="5">
        <v>0.0</v>
      </c>
    </row>
    <row r="17295" ht="14.25" customHeight="1">
      <c r="A17295" s="5"/>
      <c r="B17295" s="5"/>
      <c r="C17295" s="5" t="str">
        <f>IFERROR(__xludf.DUMMYFUNCTION("""COMPUTED_VALUE"""),"")</f>
        <v/>
      </c>
      <c r="D17295" s="5">
        <v>0.0</v>
      </c>
    </row>
    <row r="17296" ht="14.25" customHeight="1">
      <c r="A17296" s="5"/>
      <c r="B17296" s="5"/>
      <c r="C17296" s="5" t="str">
        <f>IFERROR(__xludf.DUMMYFUNCTION("""COMPUTED_VALUE"""),"")</f>
        <v/>
      </c>
      <c r="D17296" s="5">
        <v>0.0</v>
      </c>
    </row>
    <row r="17297" ht="14.25" customHeight="1">
      <c r="A17297" s="5"/>
      <c r="B17297" s="5"/>
      <c r="C17297" s="5" t="str">
        <f>IFERROR(__xludf.DUMMYFUNCTION("""COMPUTED_VALUE"""),"")</f>
        <v/>
      </c>
      <c r="D17297" s="5">
        <v>0.0</v>
      </c>
    </row>
    <row r="17298" ht="14.25" customHeight="1">
      <c r="A17298" s="5"/>
      <c r="B17298" s="5"/>
      <c r="C17298" s="5" t="str">
        <f>IFERROR(__xludf.DUMMYFUNCTION("""COMPUTED_VALUE"""),"")</f>
        <v/>
      </c>
      <c r="D17298" s="5">
        <v>0.0</v>
      </c>
    </row>
    <row r="17299" ht="14.25" customHeight="1">
      <c r="A17299" s="5"/>
      <c r="B17299" s="5"/>
      <c r="C17299" s="5" t="str">
        <f>IFERROR(__xludf.DUMMYFUNCTION("""COMPUTED_VALUE"""),"")</f>
        <v/>
      </c>
      <c r="D17299" s="5">
        <v>0.0</v>
      </c>
    </row>
    <row r="17300" ht="14.25" customHeight="1">
      <c r="A17300" s="5"/>
      <c r="B17300" s="5"/>
      <c r="C17300" s="5" t="str">
        <f>IFERROR(__xludf.DUMMYFUNCTION("""COMPUTED_VALUE"""),"")</f>
        <v/>
      </c>
      <c r="D17300" s="5">
        <v>0.0</v>
      </c>
    </row>
    <row r="17301" ht="14.25" customHeight="1">
      <c r="A17301" s="5"/>
      <c r="B17301" s="5"/>
      <c r="C17301" s="5" t="str">
        <f>IFERROR(__xludf.DUMMYFUNCTION("""COMPUTED_VALUE"""),"")</f>
        <v/>
      </c>
      <c r="D17301" s="5">
        <v>0.0</v>
      </c>
    </row>
    <row r="17302" ht="14.25" customHeight="1">
      <c r="A17302" s="5"/>
      <c r="B17302" s="5"/>
      <c r="C17302" s="5" t="str">
        <f>IFERROR(__xludf.DUMMYFUNCTION("""COMPUTED_VALUE"""),"")</f>
        <v/>
      </c>
      <c r="D17302" s="5">
        <v>0.0</v>
      </c>
    </row>
    <row r="17303" ht="14.25" customHeight="1">
      <c r="A17303" s="5"/>
      <c r="B17303" s="5"/>
      <c r="C17303" s="5" t="str">
        <f>IFERROR(__xludf.DUMMYFUNCTION("""COMPUTED_VALUE"""),"")</f>
        <v/>
      </c>
      <c r="D17303" s="5">
        <v>0.0</v>
      </c>
    </row>
    <row r="17304" ht="14.25" customHeight="1">
      <c r="A17304" s="5"/>
      <c r="B17304" s="5"/>
      <c r="C17304" s="5" t="str">
        <f>IFERROR(__xludf.DUMMYFUNCTION("""COMPUTED_VALUE"""),"")</f>
        <v/>
      </c>
      <c r="D17304" s="5">
        <v>0.0</v>
      </c>
    </row>
    <row r="17305" ht="14.25" customHeight="1">
      <c r="A17305" s="5"/>
      <c r="B17305" s="5"/>
      <c r="C17305" s="5" t="str">
        <f>IFERROR(__xludf.DUMMYFUNCTION("""COMPUTED_VALUE"""),"")</f>
        <v/>
      </c>
      <c r="D17305" s="5">
        <v>0.0</v>
      </c>
    </row>
    <row r="17306" ht="14.25" customHeight="1">
      <c r="A17306" s="5"/>
      <c r="B17306" s="5"/>
      <c r="C17306" s="5" t="str">
        <f>IFERROR(__xludf.DUMMYFUNCTION("""COMPUTED_VALUE"""),"")</f>
        <v/>
      </c>
      <c r="D17306" s="5">
        <v>0.0</v>
      </c>
    </row>
    <row r="17307" ht="14.25" customHeight="1">
      <c r="A17307" s="5"/>
      <c r="B17307" s="5"/>
      <c r="C17307" s="5" t="str">
        <f>IFERROR(__xludf.DUMMYFUNCTION("""COMPUTED_VALUE"""),"")</f>
        <v/>
      </c>
      <c r="D17307" s="5">
        <v>0.0</v>
      </c>
    </row>
    <row r="17308" ht="14.25" customHeight="1">
      <c r="A17308" s="5"/>
      <c r="B17308" s="5"/>
      <c r="C17308" s="5" t="str">
        <f>IFERROR(__xludf.DUMMYFUNCTION("""COMPUTED_VALUE"""),"")</f>
        <v/>
      </c>
      <c r="D17308" s="5">
        <v>0.0</v>
      </c>
    </row>
    <row r="17309" ht="14.25" customHeight="1">
      <c r="A17309" s="5"/>
      <c r="B17309" s="5"/>
      <c r="C17309" s="5" t="str">
        <f>IFERROR(__xludf.DUMMYFUNCTION("""COMPUTED_VALUE"""),"")</f>
        <v/>
      </c>
      <c r="D17309" s="5">
        <v>0.0</v>
      </c>
    </row>
    <row r="17310" ht="14.25" customHeight="1">
      <c r="A17310" s="5"/>
      <c r="B17310" s="5"/>
      <c r="C17310" s="5" t="str">
        <f>IFERROR(__xludf.DUMMYFUNCTION("""COMPUTED_VALUE"""),"")</f>
        <v/>
      </c>
      <c r="D17310" s="5">
        <v>0.0</v>
      </c>
    </row>
    <row r="17311" ht="14.25" customHeight="1">
      <c r="A17311" s="5"/>
      <c r="B17311" s="5"/>
      <c r="C17311" s="5" t="str">
        <f>IFERROR(__xludf.DUMMYFUNCTION("""COMPUTED_VALUE"""),"")</f>
        <v/>
      </c>
      <c r="D17311" s="5">
        <v>0.0</v>
      </c>
    </row>
    <row r="17312" ht="14.25" customHeight="1">
      <c r="A17312" s="5"/>
      <c r="B17312" s="5"/>
      <c r="C17312" s="5" t="str">
        <f>IFERROR(__xludf.DUMMYFUNCTION("""COMPUTED_VALUE"""),"")</f>
        <v/>
      </c>
      <c r="D17312" s="5">
        <v>0.0</v>
      </c>
    </row>
    <row r="17313" ht="14.25" customHeight="1">
      <c r="A17313" s="5"/>
      <c r="B17313" s="5"/>
      <c r="C17313" s="5" t="str">
        <f>IFERROR(__xludf.DUMMYFUNCTION("""COMPUTED_VALUE"""),"")</f>
        <v/>
      </c>
      <c r="D17313" s="5">
        <v>0.0</v>
      </c>
    </row>
    <row r="17314" ht="14.25" customHeight="1">
      <c r="A17314" s="5"/>
      <c r="B17314" s="5"/>
      <c r="C17314" s="5" t="str">
        <f>IFERROR(__xludf.DUMMYFUNCTION("""COMPUTED_VALUE"""),"")</f>
        <v/>
      </c>
      <c r="D17314" s="5">
        <v>0.0</v>
      </c>
    </row>
    <row r="17315" ht="14.25" customHeight="1">
      <c r="A17315" s="5"/>
      <c r="B17315" s="5"/>
      <c r="C17315" s="5" t="str">
        <f>IFERROR(__xludf.DUMMYFUNCTION("""COMPUTED_VALUE"""),"")</f>
        <v/>
      </c>
      <c r="D17315" s="5">
        <v>0.0</v>
      </c>
    </row>
    <row r="17316" ht="14.25" customHeight="1">
      <c r="A17316" s="5"/>
      <c r="B17316" s="5"/>
      <c r="C17316" s="5" t="str">
        <f>IFERROR(__xludf.DUMMYFUNCTION("""COMPUTED_VALUE"""),"")</f>
        <v/>
      </c>
      <c r="D17316" s="5">
        <v>0.0</v>
      </c>
    </row>
    <row r="17317" ht="14.25" customHeight="1">
      <c r="A17317" s="5"/>
      <c r="B17317" s="5"/>
      <c r="C17317" s="5" t="str">
        <f>IFERROR(__xludf.DUMMYFUNCTION("""COMPUTED_VALUE"""),"")</f>
        <v/>
      </c>
      <c r="D17317" s="5">
        <v>0.0</v>
      </c>
    </row>
    <row r="17318" ht="14.25" customHeight="1">
      <c r="A17318" s="5"/>
      <c r="B17318" s="5"/>
      <c r="C17318" s="5" t="str">
        <f>IFERROR(__xludf.DUMMYFUNCTION("""COMPUTED_VALUE"""),"")</f>
        <v/>
      </c>
      <c r="D17318" s="5">
        <v>0.0</v>
      </c>
    </row>
    <row r="17319" ht="14.25" customHeight="1">
      <c r="A17319" s="5"/>
      <c r="B17319" s="5"/>
      <c r="C17319" s="5" t="str">
        <f>IFERROR(__xludf.DUMMYFUNCTION("""COMPUTED_VALUE"""),"")</f>
        <v/>
      </c>
      <c r="D17319" s="5">
        <v>0.0</v>
      </c>
    </row>
    <row r="17320" ht="14.25" customHeight="1">
      <c r="A17320" s="5"/>
      <c r="B17320" s="5"/>
      <c r="C17320" s="5" t="str">
        <f>IFERROR(__xludf.DUMMYFUNCTION("""COMPUTED_VALUE"""),"")</f>
        <v/>
      </c>
      <c r="D17320" s="5">
        <v>0.0</v>
      </c>
    </row>
    <row r="17321" ht="14.25" customHeight="1">
      <c r="A17321" s="5"/>
      <c r="B17321" s="5"/>
      <c r="C17321" s="5" t="str">
        <f>IFERROR(__xludf.DUMMYFUNCTION("""COMPUTED_VALUE"""),"")</f>
        <v/>
      </c>
      <c r="D17321" s="5">
        <v>0.0</v>
      </c>
    </row>
    <row r="17322" ht="14.25" customHeight="1">
      <c r="A17322" s="5"/>
      <c r="B17322" s="5"/>
      <c r="C17322" s="5" t="str">
        <f>IFERROR(__xludf.DUMMYFUNCTION("""COMPUTED_VALUE"""),"")</f>
        <v/>
      </c>
      <c r="D17322" s="5">
        <v>0.0</v>
      </c>
    </row>
    <row r="17323" ht="14.25" customHeight="1">
      <c r="A17323" s="5"/>
      <c r="B17323" s="5"/>
      <c r="C17323" s="5" t="str">
        <f>IFERROR(__xludf.DUMMYFUNCTION("""COMPUTED_VALUE"""),"")</f>
        <v/>
      </c>
      <c r="D17323" s="5">
        <v>0.0</v>
      </c>
    </row>
    <row r="17324" ht="14.25" customHeight="1">
      <c r="A17324" s="5"/>
      <c r="B17324" s="5"/>
      <c r="C17324" s="5" t="str">
        <f>IFERROR(__xludf.DUMMYFUNCTION("""COMPUTED_VALUE"""),"")</f>
        <v/>
      </c>
      <c r="D17324" s="5">
        <v>0.0</v>
      </c>
    </row>
    <row r="17325" ht="14.25" customHeight="1">
      <c r="A17325" s="5"/>
      <c r="B17325" s="5"/>
      <c r="C17325" s="5" t="str">
        <f>IFERROR(__xludf.DUMMYFUNCTION("""COMPUTED_VALUE"""),"")</f>
        <v/>
      </c>
      <c r="D17325" s="5">
        <v>0.0</v>
      </c>
    </row>
    <row r="17326" ht="14.25" customHeight="1">
      <c r="A17326" s="5"/>
      <c r="B17326" s="5"/>
      <c r="C17326" s="5" t="str">
        <f>IFERROR(__xludf.DUMMYFUNCTION("""COMPUTED_VALUE"""),"")</f>
        <v/>
      </c>
      <c r="D17326" s="5">
        <v>0.0</v>
      </c>
    </row>
    <row r="17327" ht="14.25" customHeight="1">
      <c r="A17327" s="5"/>
      <c r="B17327" s="5"/>
      <c r="C17327" s="5" t="str">
        <f>IFERROR(__xludf.DUMMYFUNCTION("""COMPUTED_VALUE"""),"")</f>
        <v/>
      </c>
      <c r="D17327" s="5">
        <v>0.0</v>
      </c>
    </row>
    <row r="17328" ht="14.25" customHeight="1">
      <c r="A17328" s="5"/>
      <c r="B17328" s="5"/>
      <c r="C17328" s="5" t="str">
        <f>IFERROR(__xludf.DUMMYFUNCTION("""COMPUTED_VALUE"""),"")</f>
        <v/>
      </c>
      <c r="D17328" s="5">
        <v>0.0</v>
      </c>
    </row>
    <row r="17329" ht="14.25" customHeight="1">
      <c r="A17329" s="5"/>
      <c r="B17329" s="5"/>
      <c r="C17329" s="5" t="str">
        <f>IFERROR(__xludf.DUMMYFUNCTION("""COMPUTED_VALUE"""),"")</f>
        <v/>
      </c>
      <c r="D17329" s="5">
        <v>0.0</v>
      </c>
    </row>
    <row r="17330" ht="14.25" customHeight="1">
      <c r="A17330" s="5"/>
      <c r="B17330" s="5"/>
      <c r="C17330" s="5" t="str">
        <f>IFERROR(__xludf.DUMMYFUNCTION("""COMPUTED_VALUE"""),"")</f>
        <v/>
      </c>
      <c r="D17330" s="5">
        <v>0.0</v>
      </c>
    </row>
    <row r="17331" ht="14.25" customHeight="1">
      <c r="A17331" s="5"/>
      <c r="B17331" s="5"/>
      <c r="C17331" s="5" t="str">
        <f>IFERROR(__xludf.DUMMYFUNCTION("""COMPUTED_VALUE"""),"")</f>
        <v/>
      </c>
      <c r="D17331" s="5">
        <v>0.0</v>
      </c>
    </row>
    <row r="17332" ht="14.25" customHeight="1">
      <c r="A17332" s="5"/>
      <c r="B17332" s="5"/>
      <c r="C17332" s="5" t="str">
        <f>IFERROR(__xludf.DUMMYFUNCTION("""COMPUTED_VALUE"""),"")</f>
        <v/>
      </c>
      <c r="D17332" s="5">
        <v>0.0</v>
      </c>
    </row>
    <row r="17333" ht="14.25" customHeight="1">
      <c r="A17333" s="5"/>
      <c r="B17333" s="5"/>
      <c r="C17333" s="5" t="str">
        <f>IFERROR(__xludf.DUMMYFUNCTION("""COMPUTED_VALUE"""),"")</f>
        <v/>
      </c>
      <c r="D17333" s="5">
        <v>0.0</v>
      </c>
    </row>
    <row r="17334" ht="14.25" customHeight="1">
      <c r="A17334" s="5"/>
      <c r="B17334" s="5"/>
      <c r="C17334" s="5" t="str">
        <f>IFERROR(__xludf.DUMMYFUNCTION("""COMPUTED_VALUE"""),"")</f>
        <v/>
      </c>
      <c r="D17334" s="5">
        <v>0.0</v>
      </c>
    </row>
    <row r="17335" ht="14.25" customHeight="1">
      <c r="A17335" s="5"/>
      <c r="B17335" s="5"/>
      <c r="C17335" s="5" t="str">
        <f>IFERROR(__xludf.DUMMYFUNCTION("""COMPUTED_VALUE"""),"")</f>
        <v/>
      </c>
      <c r="D17335" s="5">
        <v>0.0</v>
      </c>
    </row>
    <row r="17336" ht="14.25" customHeight="1">
      <c r="A17336" s="5"/>
      <c r="B17336" s="5"/>
      <c r="C17336" s="5" t="str">
        <f>IFERROR(__xludf.DUMMYFUNCTION("""COMPUTED_VALUE"""),"")</f>
        <v/>
      </c>
      <c r="D17336" s="5">
        <v>0.0</v>
      </c>
    </row>
    <row r="17337" ht="14.25" customHeight="1">
      <c r="A17337" s="5"/>
      <c r="B17337" s="5"/>
      <c r="C17337" s="5" t="str">
        <f>IFERROR(__xludf.DUMMYFUNCTION("""COMPUTED_VALUE"""),"")</f>
        <v/>
      </c>
      <c r="D17337" s="5">
        <v>0.0</v>
      </c>
    </row>
    <row r="17338" ht="14.25" customHeight="1">
      <c r="A17338" s="5"/>
      <c r="B17338" s="5"/>
      <c r="C17338" s="5" t="str">
        <f>IFERROR(__xludf.DUMMYFUNCTION("""COMPUTED_VALUE"""),"")</f>
        <v/>
      </c>
      <c r="D17338" s="5">
        <v>0.0</v>
      </c>
    </row>
    <row r="17339" ht="14.25" customHeight="1">
      <c r="A17339" s="5"/>
      <c r="B17339" s="5"/>
      <c r="C17339" s="5" t="str">
        <f>IFERROR(__xludf.DUMMYFUNCTION("""COMPUTED_VALUE"""),"")</f>
        <v/>
      </c>
      <c r="D17339" s="5">
        <v>0.0</v>
      </c>
    </row>
    <row r="17340" ht="14.25" customHeight="1">
      <c r="A17340" s="5"/>
      <c r="B17340" s="5"/>
      <c r="C17340" s="5" t="str">
        <f>IFERROR(__xludf.DUMMYFUNCTION("""COMPUTED_VALUE"""),"")</f>
        <v/>
      </c>
      <c r="D17340" s="5">
        <v>0.0</v>
      </c>
    </row>
    <row r="17341" ht="14.25" customHeight="1">
      <c r="A17341" s="5"/>
      <c r="B17341" s="5"/>
      <c r="C17341" s="5" t="str">
        <f>IFERROR(__xludf.DUMMYFUNCTION("""COMPUTED_VALUE"""),"")</f>
        <v/>
      </c>
      <c r="D17341" s="5">
        <v>0.0</v>
      </c>
    </row>
    <row r="17342" ht="14.25" customHeight="1">
      <c r="A17342" s="5"/>
      <c r="B17342" s="5"/>
      <c r="C17342" s="5" t="str">
        <f>IFERROR(__xludf.DUMMYFUNCTION("""COMPUTED_VALUE"""),"")</f>
        <v/>
      </c>
      <c r="D17342" s="5">
        <v>0.0</v>
      </c>
    </row>
    <row r="17343" ht="14.25" customHeight="1">
      <c r="A17343" s="5"/>
      <c r="B17343" s="5"/>
      <c r="C17343" s="5" t="str">
        <f>IFERROR(__xludf.DUMMYFUNCTION("""COMPUTED_VALUE"""),"")</f>
        <v/>
      </c>
      <c r="D17343" s="5">
        <v>0.0</v>
      </c>
    </row>
    <row r="17344" ht="14.25" customHeight="1">
      <c r="A17344" s="5"/>
      <c r="B17344" s="5"/>
      <c r="C17344" s="5" t="str">
        <f>IFERROR(__xludf.DUMMYFUNCTION("""COMPUTED_VALUE"""),"")</f>
        <v/>
      </c>
      <c r="D17344" s="5">
        <v>0.0</v>
      </c>
    </row>
    <row r="17345" ht="14.25" customHeight="1">
      <c r="A17345" s="5"/>
      <c r="B17345" s="5"/>
      <c r="C17345" s="5" t="str">
        <f>IFERROR(__xludf.DUMMYFUNCTION("""COMPUTED_VALUE"""),"")</f>
        <v/>
      </c>
      <c r="D17345" s="5">
        <v>0.0</v>
      </c>
    </row>
    <row r="17346" ht="14.25" customHeight="1">
      <c r="A17346" s="5"/>
      <c r="B17346" s="5"/>
      <c r="C17346" s="5" t="str">
        <f>IFERROR(__xludf.DUMMYFUNCTION("""COMPUTED_VALUE"""),"")</f>
        <v/>
      </c>
      <c r="D17346" s="5">
        <v>0.0</v>
      </c>
    </row>
    <row r="17347" ht="14.25" customHeight="1">
      <c r="A17347" s="5"/>
      <c r="B17347" s="5"/>
      <c r="C17347" s="5" t="str">
        <f>IFERROR(__xludf.DUMMYFUNCTION("""COMPUTED_VALUE"""),"")</f>
        <v/>
      </c>
      <c r="D17347" s="5">
        <v>0.0</v>
      </c>
    </row>
    <row r="17348" ht="14.25" customHeight="1">
      <c r="A17348" s="5"/>
      <c r="B17348" s="5"/>
      <c r="C17348" s="5" t="str">
        <f>IFERROR(__xludf.DUMMYFUNCTION("""COMPUTED_VALUE"""),"")</f>
        <v/>
      </c>
      <c r="D17348" s="5">
        <v>0.0</v>
      </c>
    </row>
    <row r="17349" ht="14.25" customHeight="1">
      <c r="A17349" s="5"/>
      <c r="B17349" s="5"/>
      <c r="C17349" s="5" t="str">
        <f>IFERROR(__xludf.DUMMYFUNCTION("""COMPUTED_VALUE"""),"")</f>
        <v/>
      </c>
      <c r="D17349" s="5">
        <v>0.0</v>
      </c>
    </row>
    <row r="17350" ht="14.25" customHeight="1">
      <c r="A17350" s="5"/>
      <c r="B17350" s="5"/>
      <c r="C17350" s="5" t="str">
        <f>IFERROR(__xludf.DUMMYFUNCTION("""COMPUTED_VALUE"""),"")</f>
        <v/>
      </c>
      <c r="D17350" s="5">
        <v>0.0</v>
      </c>
    </row>
    <row r="17351" ht="14.25" customHeight="1">
      <c r="A17351" s="5"/>
      <c r="B17351" s="5"/>
      <c r="C17351" s="5" t="str">
        <f>IFERROR(__xludf.DUMMYFUNCTION("""COMPUTED_VALUE"""),"")</f>
        <v/>
      </c>
      <c r="D17351" s="5">
        <v>0.0</v>
      </c>
    </row>
    <row r="17352" ht="14.25" customHeight="1">
      <c r="A17352" s="5"/>
      <c r="B17352" s="5"/>
      <c r="C17352" s="5" t="str">
        <f>IFERROR(__xludf.DUMMYFUNCTION("""COMPUTED_VALUE"""),"")</f>
        <v/>
      </c>
      <c r="D17352" s="5">
        <v>0.0</v>
      </c>
    </row>
    <row r="17353" ht="14.25" customHeight="1">
      <c r="A17353" s="5"/>
      <c r="B17353" s="5"/>
      <c r="C17353" s="5" t="str">
        <f>IFERROR(__xludf.DUMMYFUNCTION("""COMPUTED_VALUE"""),"")</f>
        <v/>
      </c>
      <c r="D17353" s="5">
        <v>0.0</v>
      </c>
    </row>
    <row r="17354" ht="14.25" customHeight="1">
      <c r="A17354" s="5"/>
      <c r="B17354" s="5"/>
      <c r="C17354" s="5" t="str">
        <f>IFERROR(__xludf.DUMMYFUNCTION("""COMPUTED_VALUE"""),"")</f>
        <v/>
      </c>
      <c r="D17354" s="5">
        <v>0.0</v>
      </c>
    </row>
    <row r="17355" ht="14.25" customHeight="1">
      <c r="A17355" s="5"/>
      <c r="B17355" s="5"/>
      <c r="C17355" s="5" t="str">
        <f>IFERROR(__xludf.DUMMYFUNCTION("""COMPUTED_VALUE"""),"")</f>
        <v/>
      </c>
      <c r="D17355" s="5">
        <v>0.0</v>
      </c>
    </row>
    <row r="17356" ht="14.25" customHeight="1">
      <c r="A17356" s="5"/>
      <c r="B17356" s="5"/>
      <c r="C17356" s="5" t="str">
        <f>IFERROR(__xludf.DUMMYFUNCTION("""COMPUTED_VALUE"""),"")</f>
        <v/>
      </c>
      <c r="D17356" s="5">
        <v>0.0</v>
      </c>
    </row>
    <row r="17357" ht="14.25" customHeight="1">
      <c r="A17357" s="5"/>
      <c r="B17357" s="5"/>
      <c r="C17357" s="5" t="str">
        <f>IFERROR(__xludf.DUMMYFUNCTION("""COMPUTED_VALUE"""),"")</f>
        <v/>
      </c>
      <c r="D17357" s="5">
        <v>0.0</v>
      </c>
    </row>
    <row r="17358" ht="14.25" customHeight="1">
      <c r="A17358" s="5"/>
      <c r="B17358" s="5"/>
      <c r="C17358" s="5" t="str">
        <f>IFERROR(__xludf.DUMMYFUNCTION("""COMPUTED_VALUE"""),"")</f>
        <v/>
      </c>
      <c r="D17358" s="5">
        <v>0.0</v>
      </c>
    </row>
    <row r="17359" ht="14.25" customHeight="1">
      <c r="A17359" s="5"/>
      <c r="B17359" s="5"/>
      <c r="C17359" s="5" t="str">
        <f>IFERROR(__xludf.DUMMYFUNCTION("""COMPUTED_VALUE"""),"")</f>
        <v/>
      </c>
      <c r="D17359" s="5">
        <v>0.0</v>
      </c>
    </row>
    <row r="17360" ht="14.25" customHeight="1">
      <c r="A17360" s="5"/>
      <c r="B17360" s="5"/>
      <c r="C17360" s="5" t="str">
        <f>IFERROR(__xludf.DUMMYFUNCTION("""COMPUTED_VALUE"""),"")</f>
        <v/>
      </c>
      <c r="D17360" s="5">
        <v>0.0</v>
      </c>
    </row>
    <row r="17361" ht="14.25" customHeight="1">
      <c r="A17361" s="5"/>
      <c r="B17361" s="5"/>
      <c r="C17361" s="5" t="str">
        <f>IFERROR(__xludf.DUMMYFUNCTION("""COMPUTED_VALUE"""),"")</f>
        <v/>
      </c>
      <c r="D17361" s="5">
        <v>0.0</v>
      </c>
    </row>
    <row r="17362" ht="14.25" customHeight="1">
      <c r="A17362" s="5"/>
      <c r="B17362" s="5"/>
      <c r="C17362" s="5" t="str">
        <f>IFERROR(__xludf.DUMMYFUNCTION("""COMPUTED_VALUE"""),"")</f>
        <v/>
      </c>
      <c r="D17362" s="5">
        <v>0.0</v>
      </c>
    </row>
    <row r="17363" ht="14.25" customHeight="1">
      <c r="A17363" s="5"/>
      <c r="B17363" s="5"/>
      <c r="C17363" s="5" t="str">
        <f>IFERROR(__xludf.DUMMYFUNCTION("""COMPUTED_VALUE"""),"")</f>
        <v/>
      </c>
      <c r="D17363" s="5">
        <v>0.0</v>
      </c>
    </row>
    <row r="17364" ht="14.25" customHeight="1">
      <c r="A17364" s="5"/>
      <c r="B17364" s="5"/>
      <c r="C17364" s="5" t="str">
        <f>IFERROR(__xludf.DUMMYFUNCTION("""COMPUTED_VALUE"""),"")</f>
        <v/>
      </c>
      <c r="D17364" s="5">
        <v>0.0</v>
      </c>
    </row>
    <row r="17365" ht="14.25" customHeight="1">
      <c r="A17365" s="5"/>
      <c r="B17365" s="5"/>
      <c r="C17365" s="5" t="str">
        <f>IFERROR(__xludf.DUMMYFUNCTION("""COMPUTED_VALUE"""),"")</f>
        <v/>
      </c>
      <c r="D17365" s="5">
        <v>0.0</v>
      </c>
    </row>
    <row r="17366" ht="14.25" customHeight="1">
      <c r="A17366" s="5"/>
      <c r="B17366" s="5"/>
      <c r="C17366" s="5" t="str">
        <f>IFERROR(__xludf.DUMMYFUNCTION("""COMPUTED_VALUE"""),"")</f>
        <v/>
      </c>
      <c r="D17366" s="5">
        <v>0.0</v>
      </c>
    </row>
    <row r="17367" ht="14.25" customHeight="1">
      <c r="A17367" s="5"/>
      <c r="B17367" s="5"/>
      <c r="C17367" s="5" t="str">
        <f>IFERROR(__xludf.DUMMYFUNCTION("""COMPUTED_VALUE"""),"")</f>
        <v/>
      </c>
      <c r="D17367" s="5">
        <v>0.0</v>
      </c>
    </row>
    <row r="17368" ht="14.25" customHeight="1">
      <c r="A17368" s="5"/>
      <c r="B17368" s="5"/>
      <c r="C17368" s="5" t="str">
        <f>IFERROR(__xludf.DUMMYFUNCTION("""COMPUTED_VALUE"""),"")</f>
        <v/>
      </c>
      <c r="D17368" s="5">
        <v>0.0</v>
      </c>
    </row>
    <row r="17369" ht="14.25" customHeight="1">
      <c r="A17369" s="5"/>
      <c r="B17369" s="5"/>
      <c r="C17369" s="5" t="str">
        <f>IFERROR(__xludf.DUMMYFUNCTION("""COMPUTED_VALUE"""),"")</f>
        <v/>
      </c>
      <c r="D17369" s="5">
        <v>0.0</v>
      </c>
    </row>
    <row r="17370" ht="14.25" customHeight="1">
      <c r="A17370" s="5"/>
      <c r="B17370" s="5"/>
      <c r="C17370" s="5" t="str">
        <f>IFERROR(__xludf.DUMMYFUNCTION("""COMPUTED_VALUE"""),"")</f>
        <v/>
      </c>
      <c r="D17370" s="5">
        <v>0.0</v>
      </c>
    </row>
    <row r="17371" ht="14.25" customHeight="1">
      <c r="A17371" s="5"/>
      <c r="B17371" s="5"/>
      <c r="C17371" s="5" t="str">
        <f>IFERROR(__xludf.DUMMYFUNCTION("""COMPUTED_VALUE"""),"")</f>
        <v/>
      </c>
      <c r="D17371" s="5">
        <v>0.0</v>
      </c>
    </row>
    <row r="17372" ht="14.25" customHeight="1">
      <c r="A17372" s="5"/>
      <c r="B17372" s="5"/>
      <c r="C17372" s="5" t="str">
        <f>IFERROR(__xludf.DUMMYFUNCTION("""COMPUTED_VALUE"""),"")</f>
        <v/>
      </c>
      <c r="D17372" s="5">
        <v>0.0</v>
      </c>
    </row>
    <row r="17373" ht="14.25" customHeight="1">
      <c r="A17373" s="5"/>
      <c r="B17373" s="5"/>
      <c r="C17373" s="5" t="str">
        <f>IFERROR(__xludf.DUMMYFUNCTION("""COMPUTED_VALUE"""),"")</f>
        <v/>
      </c>
      <c r="D17373" s="5">
        <v>0.0</v>
      </c>
    </row>
    <row r="17374" ht="14.25" customHeight="1">
      <c r="A17374" s="5"/>
      <c r="B17374" s="5"/>
      <c r="C17374" s="5" t="str">
        <f>IFERROR(__xludf.DUMMYFUNCTION("""COMPUTED_VALUE"""),"")</f>
        <v/>
      </c>
      <c r="D17374" s="5">
        <v>0.0</v>
      </c>
    </row>
    <row r="17375" ht="14.25" customHeight="1">
      <c r="A17375" s="5"/>
      <c r="B17375" s="5"/>
      <c r="C17375" s="5" t="str">
        <f>IFERROR(__xludf.DUMMYFUNCTION("""COMPUTED_VALUE"""),"")</f>
        <v/>
      </c>
      <c r="D17375" s="5">
        <v>0.0</v>
      </c>
    </row>
    <row r="17376" ht="14.25" customHeight="1">
      <c r="A17376" s="5"/>
      <c r="B17376" s="5"/>
      <c r="C17376" s="5" t="str">
        <f>IFERROR(__xludf.DUMMYFUNCTION("""COMPUTED_VALUE"""),"")</f>
        <v/>
      </c>
      <c r="D17376" s="5">
        <v>0.0</v>
      </c>
    </row>
    <row r="17377" ht="14.25" customHeight="1">
      <c r="A17377" s="5"/>
      <c r="B17377" s="5"/>
      <c r="C17377" s="5" t="str">
        <f>IFERROR(__xludf.DUMMYFUNCTION("""COMPUTED_VALUE"""),"")</f>
        <v/>
      </c>
      <c r="D17377" s="5">
        <v>0.0</v>
      </c>
    </row>
    <row r="17378" ht="14.25" customHeight="1">
      <c r="A17378" s="5"/>
      <c r="B17378" s="5"/>
      <c r="C17378" s="5" t="str">
        <f>IFERROR(__xludf.DUMMYFUNCTION("""COMPUTED_VALUE"""),"")</f>
        <v/>
      </c>
      <c r="D17378" s="5">
        <v>0.0</v>
      </c>
    </row>
    <row r="17379" ht="14.25" customHeight="1">
      <c r="A17379" s="5"/>
      <c r="B17379" s="5"/>
      <c r="C17379" s="5" t="str">
        <f>IFERROR(__xludf.DUMMYFUNCTION("""COMPUTED_VALUE"""),"")</f>
        <v/>
      </c>
      <c r="D17379" s="5">
        <v>0.0</v>
      </c>
    </row>
    <row r="17380" ht="14.25" customHeight="1">
      <c r="A17380" s="5"/>
      <c r="B17380" s="5"/>
      <c r="C17380" s="5" t="str">
        <f>IFERROR(__xludf.DUMMYFUNCTION("""COMPUTED_VALUE"""),"")</f>
        <v/>
      </c>
      <c r="D17380" s="5">
        <v>0.0</v>
      </c>
    </row>
    <row r="17381" ht="14.25" customHeight="1">
      <c r="A17381" s="5"/>
      <c r="B17381" s="5"/>
      <c r="C17381" s="5" t="str">
        <f>IFERROR(__xludf.DUMMYFUNCTION("""COMPUTED_VALUE"""),"")</f>
        <v/>
      </c>
      <c r="D17381" s="5">
        <v>0.0</v>
      </c>
    </row>
    <row r="17382" ht="14.25" customHeight="1">
      <c r="A17382" s="5"/>
      <c r="B17382" s="5"/>
      <c r="C17382" s="5" t="str">
        <f>IFERROR(__xludf.DUMMYFUNCTION("""COMPUTED_VALUE"""),"")</f>
        <v/>
      </c>
      <c r="D17382" s="5">
        <v>0.0</v>
      </c>
    </row>
    <row r="17383" ht="14.25" customHeight="1">
      <c r="A17383" s="5"/>
      <c r="B17383" s="5"/>
      <c r="C17383" s="5" t="str">
        <f>IFERROR(__xludf.DUMMYFUNCTION("""COMPUTED_VALUE"""),"")</f>
        <v/>
      </c>
      <c r="D17383" s="5">
        <v>0.0</v>
      </c>
    </row>
    <row r="17384" ht="14.25" customHeight="1">
      <c r="A17384" s="5"/>
      <c r="B17384" s="5"/>
      <c r="C17384" s="5" t="str">
        <f>IFERROR(__xludf.DUMMYFUNCTION("""COMPUTED_VALUE"""),"")</f>
        <v/>
      </c>
      <c r="D17384" s="5">
        <v>0.0</v>
      </c>
    </row>
    <row r="17385" ht="14.25" customHeight="1">
      <c r="A17385" s="5"/>
      <c r="B17385" s="5"/>
      <c r="C17385" s="5" t="str">
        <f>IFERROR(__xludf.DUMMYFUNCTION("""COMPUTED_VALUE"""),"")</f>
        <v/>
      </c>
      <c r="D17385" s="5">
        <v>0.0</v>
      </c>
    </row>
    <row r="17386" ht="14.25" customHeight="1">
      <c r="A17386" s="5"/>
      <c r="B17386" s="5"/>
      <c r="C17386" s="5" t="str">
        <f>IFERROR(__xludf.DUMMYFUNCTION("""COMPUTED_VALUE"""),"")</f>
        <v/>
      </c>
      <c r="D17386" s="5">
        <v>0.0</v>
      </c>
    </row>
    <row r="17387" ht="14.25" customHeight="1">
      <c r="A17387" s="5"/>
      <c r="B17387" s="5"/>
      <c r="C17387" s="5" t="str">
        <f>IFERROR(__xludf.DUMMYFUNCTION("""COMPUTED_VALUE"""),"")</f>
        <v/>
      </c>
      <c r="D17387" s="5">
        <v>0.0</v>
      </c>
    </row>
    <row r="17388" ht="14.25" customHeight="1">
      <c r="A17388" s="5"/>
      <c r="B17388" s="5"/>
      <c r="C17388" s="5" t="str">
        <f>IFERROR(__xludf.DUMMYFUNCTION("""COMPUTED_VALUE"""),"")</f>
        <v/>
      </c>
      <c r="D17388" s="5">
        <v>0.0</v>
      </c>
    </row>
    <row r="17389" ht="14.25" customHeight="1">
      <c r="A17389" s="5"/>
      <c r="B17389" s="5"/>
      <c r="C17389" s="5" t="str">
        <f>IFERROR(__xludf.DUMMYFUNCTION("""COMPUTED_VALUE"""),"")</f>
        <v/>
      </c>
      <c r="D17389" s="5">
        <v>0.0</v>
      </c>
    </row>
    <row r="17390" ht="14.25" customHeight="1">
      <c r="A17390" s="5"/>
      <c r="B17390" s="5"/>
      <c r="C17390" s="5" t="str">
        <f>IFERROR(__xludf.DUMMYFUNCTION("""COMPUTED_VALUE"""),"")</f>
        <v/>
      </c>
      <c r="D17390" s="5">
        <v>0.0</v>
      </c>
    </row>
    <row r="17391" ht="14.25" customHeight="1">
      <c r="A17391" s="5"/>
      <c r="B17391" s="5"/>
      <c r="C17391" s="5" t="str">
        <f>IFERROR(__xludf.DUMMYFUNCTION("""COMPUTED_VALUE"""),"")</f>
        <v/>
      </c>
      <c r="D17391" s="5">
        <v>0.0</v>
      </c>
    </row>
    <row r="17392" ht="14.25" customHeight="1">
      <c r="A17392" s="5"/>
      <c r="B17392" s="5"/>
      <c r="C17392" s="5" t="str">
        <f>IFERROR(__xludf.DUMMYFUNCTION("""COMPUTED_VALUE"""),"")</f>
        <v/>
      </c>
      <c r="D17392" s="5">
        <v>0.0</v>
      </c>
    </row>
    <row r="17393" ht="14.25" customHeight="1">
      <c r="A17393" s="5"/>
      <c r="B17393" s="5"/>
      <c r="C17393" s="5" t="str">
        <f>IFERROR(__xludf.DUMMYFUNCTION("""COMPUTED_VALUE"""),"")</f>
        <v/>
      </c>
      <c r="D17393" s="5">
        <v>0.0</v>
      </c>
    </row>
    <row r="17394" ht="14.25" customHeight="1">
      <c r="A17394" s="5"/>
      <c r="B17394" s="5"/>
      <c r="C17394" s="5" t="str">
        <f>IFERROR(__xludf.DUMMYFUNCTION("""COMPUTED_VALUE"""),"")</f>
        <v/>
      </c>
      <c r="D17394" s="5">
        <v>0.0</v>
      </c>
    </row>
    <row r="17395" ht="14.25" customHeight="1">
      <c r="A17395" s="5"/>
      <c r="B17395" s="5"/>
      <c r="C17395" s="5" t="str">
        <f>IFERROR(__xludf.DUMMYFUNCTION("""COMPUTED_VALUE"""),"")</f>
        <v/>
      </c>
      <c r="D17395" s="5">
        <v>0.0</v>
      </c>
    </row>
    <row r="17396" ht="14.25" customHeight="1">
      <c r="A17396" s="5"/>
      <c r="B17396" s="5"/>
      <c r="C17396" s="5" t="str">
        <f>IFERROR(__xludf.DUMMYFUNCTION("""COMPUTED_VALUE"""),"")</f>
        <v/>
      </c>
      <c r="D17396" s="5">
        <v>0.0</v>
      </c>
    </row>
    <row r="17397" ht="14.25" customHeight="1">
      <c r="A17397" s="5"/>
      <c r="B17397" s="5"/>
      <c r="C17397" s="5" t="str">
        <f>IFERROR(__xludf.DUMMYFUNCTION("""COMPUTED_VALUE"""),"")</f>
        <v/>
      </c>
      <c r="D17397" s="5">
        <v>0.0</v>
      </c>
    </row>
    <row r="17398" ht="14.25" customHeight="1">
      <c r="A17398" s="5"/>
      <c r="B17398" s="5"/>
      <c r="C17398" s="5" t="str">
        <f>IFERROR(__xludf.DUMMYFUNCTION("""COMPUTED_VALUE"""),"")</f>
        <v/>
      </c>
      <c r="D17398" s="5">
        <v>0.0</v>
      </c>
    </row>
    <row r="17399" ht="14.25" customHeight="1">
      <c r="A17399" s="5"/>
      <c r="B17399" s="5"/>
      <c r="C17399" s="5" t="str">
        <f>IFERROR(__xludf.DUMMYFUNCTION("""COMPUTED_VALUE"""),"")</f>
        <v/>
      </c>
      <c r="D17399" s="5">
        <v>0.0</v>
      </c>
    </row>
    <row r="17400" ht="14.25" customHeight="1">
      <c r="A17400" s="5"/>
      <c r="B17400" s="5"/>
      <c r="C17400" s="5" t="str">
        <f>IFERROR(__xludf.DUMMYFUNCTION("""COMPUTED_VALUE"""),"")</f>
        <v/>
      </c>
      <c r="D17400" s="5">
        <v>0.0</v>
      </c>
    </row>
    <row r="17401" ht="14.25" customHeight="1">
      <c r="A17401" s="5"/>
      <c r="B17401" s="5"/>
      <c r="C17401" s="5" t="str">
        <f>IFERROR(__xludf.DUMMYFUNCTION("""COMPUTED_VALUE"""),"")</f>
        <v/>
      </c>
      <c r="D17401" s="5">
        <v>0.0</v>
      </c>
    </row>
    <row r="17402" ht="14.25" customHeight="1">
      <c r="A17402" s="5"/>
      <c r="B17402" s="5"/>
      <c r="C17402" s="5" t="str">
        <f>IFERROR(__xludf.DUMMYFUNCTION("""COMPUTED_VALUE"""),"")</f>
        <v/>
      </c>
      <c r="D17402" s="5">
        <v>0.0</v>
      </c>
    </row>
    <row r="17403" ht="14.25" customHeight="1">
      <c r="A17403" s="5"/>
      <c r="B17403" s="5"/>
      <c r="C17403" s="5" t="str">
        <f>IFERROR(__xludf.DUMMYFUNCTION("""COMPUTED_VALUE"""),"")</f>
        <v/>
      </c>
      <c r="D17403" s="5">
        <v>0.0</v>
      </c>
    </row>
    <row r="17404" ht="14.25" customHeight="1">
      <c r="A17404" s="5"/>
      <c r="B17404" s="5"/>
      <c r="C17404" s="5" t="str">
        <f>IFERROR(__xludf.DUMMYFUNCTION("""COMPUTED_VALUE"""),"")</f>
        <v/>
      </c>
      <c r="D17404" s="5">
        <v>0.0</v>
      </c>
    </row>
    <row r="17405" ht="14.25" customHeight="1">
      <c r="A17405" s="5"/>
      <c r="B17405" s="5"/>
      <c r="C17405" s="5" t="str">
        <f>IFERROR(__xludf.DUMMYFUNCTION("""COMPUTED_VALUE"""),"")</f>
        <v/>
      </c>
      <c r="D17405" s="5">
        <v>0.0</v>
      </c>
    </row>
    <row r="17406" ht="14.25" customHeight="1">
      <c r="A17406" s="5"/>
      <c r="B17406" s="5"/>
      <c r="C17406" s="5" t="str">
        <f>IFERROR(__xludf.DUMMYFUNCTION("""COMPUTED_VALUE"""),"")</f>
        <v/>
      </c>
      <c r="D17406" s="5">
        <v>0.0</v>
      </c>
    </row>
    <row r="17407" ht="14.25" customHeight="1">
      <c r="A17407" s="5"/>
      <c r="B17407" s="5"/>
      <c r="C17407" s="5" t="str">
        <f>IFERROR(__xludf.DUMMYFUNCTION("""COMPUTED_VALUE"""),"")</f>
        <v/>
      </c>
      <c r="D17407" s="5">
        <v>0.0</v>
      </c>
    </row>
    <row r="17408" ht="14.25" customHeight="1">
      <c r="A17408" s="5"/>
      <c r="B17408" s="5"/>
      <c r="C17408" s="5" t="str">
        <f>IFERROR(__xludf.DUMMYFUNCTION("""COMPUTED_VALUE"""),"")</f>
        <v/>
      </c>
      <c r="D17408" s="5">
        <v>0.0</v>
      </c>
    </row>
    <row r="17409" ht="14.25" customHeight="1">
      <c r="A17409" s="5"/>
      <c r="B17409" s="5"/>
      <c r="C17409" s="5" t="str">
        <f>IFERROR(__xludf.DUMMYFUNCTION("""COMPUTED_VALUE"""),"")</f>
        <v/>
      </c>
      <c r="D17409" s="5">
        <v>0.0</v>
      </c>
    </row>
    <row r="17410" ht="14.25" customHeight="1">
      <c r="A17410" s="5"/>
      <c r="B17410" s="5"/>
      <c r="C17410" s="5" t="str">
        <f>IFERROR(__xludf.DUMMYFUNCTION("""COMPUTED_VALUE"""),"")</f>
        <v/>
      </c>
      <c r="D17410" s="5">
        <v>0.0</v>
      </c>
    </row>
    <row r="17411" ht="14.25" customHeight="1">
      <c r="A17411" s="5"/>
      <c r="B17411" s="5"/>
      <c r="C17411" s="5" t="str">
        <f>IFERROR(__xludf.DUMMYFUNCTION("""COMPUTED_VALUE"""),"")</f>
        <v/>
      </c>
      <c r="D17411" s="5">
        <v>0.0</v>
      </c>
    </row>
    <row r="17412" ht="14.25" customHeight="1">
      <c r="A17412" s="5"/>
      <c r="B17412" s="5"/>
      <c r="C17412" s="5" t="str">
        <f>IFERROR(__xludf.DUMMYFUNCTION("""COMPUTED_VALUE"""),"")</f>
        <v/>
      </c>
      <c r="D17412" s="5">
        <v>0.0</v>
      </c>
    </row>
    <row r="17413" ht="14.25" customHeight="1">
      <c r="A17413" s="5"/>
      <c r="B17413" s="5"/>
      <c r="C17413" s="5" t="str">
        <f>IFERROR(__xludf.DUMMYFUNCTION("""COMPUTED_VALUE"""),"")</f>
        <v/>
      </c>
      <c r="D17413" s="5">
        <v>0.0</v>
      </c>
    </row>
    <row r="17414" ht="14.25" customHeight="1">
      <c r="A17414" s="5"/>
      <c r="B17414" s="5"/>
      <c r="C17414" s="5" t="str">
        <f>IFERROR(__xludf.DUMMYFUNCTION("""COMPUTED_VALUE"""),"")</f>
        <v/>
      </c>
      <c r="D17414" s="5">
        <v>0.0</v>
      </c>
    </row>
    <row r="17415" ht="14.25" customHeight="1">
      <c r="A17415" s="5"/>
      <c r="B17415" s="5"/>
      <c r="C17415" s="5" t="str">
        <f>IFERROR(__xludf.DUMMYFUNCTION("""COMPUTED_VALUE"""),"")</f>
        <v/>
      </c>
      <c r="D17415" s="5">
        <v>0.0</v>
      </c>
    </row>
    <row r="17416" ht="14.25" customHeight="1">
      <c r="A17416" s="5"/>
      <c r="B17416" s="5"/>
      <c r="C17416" s="5" t="str">
        <f>IFERROR(__xludf.DUMMYFUNCTION("""COMPUTED_VALUE"""),"")</f>
        <v/>
      </c>
      <c r="D17416" s="5">
        <v>0.0</v>
      </c>
    </row>
    <row r="17417" ht="14.25" customHeight="1">
      <c r="A17417" s="5"/>
      <c r="B17417" s="5"/>
      <c r="C17417" s="5" t="str">
        <f>IFERROR(__xludf.DUMMYFUNCTION("""COMPUTED_VALUE"""),"")</f>
        <v/>
      </c>
      <c r="D17417" s="5">
        <v>0.0</v>
      </c>
    </row>
    <row r="17418" ht="14.25" customHeight="1">
      <c r="A17418" s="5"/>
      <c r="B17418" s="5"/>
      <c r="C17418" s="5" t="str">
        <f>IFERROR(__xludf.DUMMYFUNCTION("""COMPUTED_VALUE"""),"")</f>
        <v/>
      </c>
      <c r="D17418" s="5">
        <v>0.0</v>
      </c>
    </row>
    <row r="17419" ht="14.25" customHeight="1">
      <c r="A17419" s="5"/>
      <c r="B17419" s="5"/>
      <c r="C17419" s="5" t="str">
        <f>IFERROR(__xludf.DUMMYFUNCTION("""COMPUTED_VALUE"""),"")</f>
        <v/>
      </c>
      <c r="D17419" s="5">
        <v>0.0</v>
      </c>
    </row>
    <row r="17420" ht="14.25" customHeight="1">
      <c r="A17420" s="5"/>
      <c r="B17420" s="5"/>
      <c r="C17420" s="5" t="str">
        <f>IFERROR(__xludf.DUMMYFUNCTION("""COMPUTED_VALUE"""),"")</f>
        <v/>
      </c>
      <c r="D17420" s="5">
        <v>0.0</v>
      </c>
    </row>
    <row r="17421" ht="14.25" customHeight="1">
      <c r="A17421" s="5"/>
      <c r="B17421" s="5"/>
      <c r="C17421" s="5" t="str">
        <f>IFERROR(__xludf.DUMMYFUNCTION("""COMPUTED_VALUE"""),"")</f>
        <v/>
      </c>
      <c r="D17421" s="5">
        <v>0.0</v>
      </c>
    </row>
    <row r="17422" ht="14.25" customHeight="1">
      <c r="A17422" s="5"/>
      <c r="B17422" s="5"/>
      <c r="C17422" s="5" t="str">
        <f>IFERROR(__xludf.DUMMYFUNCTION("""COMPUTED_VALUE"""),"")</f>
        <v/>
      </c>
      <c r="D17422" s="5">
        <v>0.0</v>
      </c>
    </row>
    <row r="17423" ht="14.25" customHeight="1">
      <c r="A17423" s="5"/>
      <c r="B17423" s="5"/>
      <c r="C17423" s="5" t="str">
        <f>IFERROR(__xludf.DUMMYFUNCTION("""COMPUTED_VALUE"""),"")</f>
        <v/>
      </c>
      <c r="D17423" s="5">
        <v>0.0</v>
      </c>
    </row>
    <row r="17424" ht="14.25" customHeight="1">
      <c r="A17424" s="5"/>
      <c r="B17424" s="5"/>
      <c r="C17424" s="5" t="str">
        <f>IFERROR(__xludf.DUMMYFUNCTION("""COMPUTED_VALUE"""),"")</f>
        <v/>
      </c>
      <c r="D17424" s="5">
        <v>0.0</v>
      </c>
    </row>
    <row r="17425" ht="14.25" customHeight="1">
      <c r="A17425" s="5"/>
      <c r="B17425" s="5"/>
      <c r="C17425" s="5" t="str">
        <f>IFERROR(__xludf.DUMMYFUNCTION("""COMPUTED_VALUE"""),"")</f>
        <v/>
      </c>
      <c r="D17425" s="5">
        <v>0.0</v>
      </c>
    </row>
    <row r="17426" ht="14.25" customHeight="1">
      <c r="A17426" s="5"/>
      <c r="B17426" s="5"/>
      <c r="C17426" s="5" t="str">
        <f>IFERROR(__xludf.DUMMYFUNCTION("""COMPUTED_VALUE"""),"")</f>
        <v/>
      </c>
      <c r="D17426" s="5">
        <v>0.0</v>
      </c>
    </row>
    <row r="17427" ht="14.25" customHeight="1">
      <c r="A17427" s="5"/>
      <c r="B17427" s="5"/>
      <c r="C17427" s="5" t="str">
        <f>IFERROR(__xludf.DUMMYFUNCTION("""COMPUTED_VALUE"""),"")</f>
        <v/>
      </c>
      <c r="D17427" s="5">
        <v>0.0</v>
      </c>
    </row>
    <row r="17428" ht="14.25" customHeight="1">
      <c r="A17428" s="5"/>
      <c r="B17428" s="5"/>
      <c r="C17428" s="5" t="str">
        <f>IFERROR(__xludf.DUMMYFUNCTION("""COMPUTED_VALUE"""),"")</f>
        <v/>
      </c>
      <c r="D17428" s="5">
        <v>0.0</v>
      </c>
    </row>
    <row r="17429" ht="14.25" customHeight="1">
      <c r="A17429" s="5"/>
      <c r="B17429" s="5"/>
      <c r="C17429" s="5" t="str">
        <f>IFERROR(__xludf.DUMMYFUNCTION("""COMPUTED_VALUE"""),"")</f>
        <v/>
      </c>
      <c r="D17429" s="5">
        <v>0.0</v>
      </c>
    </row>
    <row r="17430" ht="14.25" customHeight="1">
      <c r="A17430" s="5"/>
      <c r="B17430" s="5"/>
      <c r="C17430" s="5" t="str">
        <f>IFERROR(__xludf.DUMMYFUNCTION("""COMPUTED_VALUE"""),"")</f>
        <v/>
      </c>
      <c r="D17430" s="5">
        <v>0.0</v>
      </c>
    </row>
    <row r="17431" ht="14.25" customHeight="1">
      <c r="A17431" s="5"/>
      <c r="B17431" s="5"/>
      <c r="C17431" s="5" t="str">
        <f>IFERROR(__xludf.DUMMYFUNCTION("""COMPUTED_VALUE"""),"")</f>
        <v/>
      </c>
      <c r="D17431" s="5">
        <v>0.0</v>
      </c>
    </row>
    <row r="17432" ht="14.25" customHeight="1">
      <c r="A17432" s="5"/>
      <c r="B17432" s="5"/>
      <c r="C17432" s="5" t="str">
        <f>IFERROR(__xludf.DUMMYFUNCTION("""COMPUTED_VALUE"""),"")</f>
        <v/>
      </c>
      <c r="D17432" s="5">
        <v>0.0</v>
      </c>
    </row>
    <row r="17433" ht="14.25" customHeight="1">
      <c r="A17433" s="5"/>
      <c r="B17433" s="5"/>
      <c r="C17433" s="5" t="str">
        <f>IFERROR(__xludf.DUMMYFUNCTION("""COMPUTED_VALUE"""),"")</f>
        <v/>
      </c>
      <c r="D17433" s="5">
        <v>0.0</v>
      </c>
    </row>
    <row r="17434" ht="14.25" customHeight="1">
      <c r="A17434" s="5"/>
      <c r="B17434" s="5"/>
      <c r="C17434" s="5" t="str">
        <f>IFERROR(__xludf.DUMMYFUNCTION("""COMPUTED_VALUE"""),"")</f>
        <v/>
      </c>
      <c r="D17434" s="5">
        <v>0.0</v>
      </c>
    </row>
    <row r="17435" ht="14.25" customHeight="1">
      <c r="A17435" s="5"/>
      <c r="B17435" s="5"/>
      <c r="C17435" s="5" t="str">
        <f>IFERROR(__xludf.DUMMYFUNCTION("""COMPUTED_VALUE"""),"")</f>
        <v/>
      </c>
      <c r="D17435" s="5">
        <v>0.0</v>
      </c>
    </row>
    <row r="17436" ht="14.25" customHeight="1">
      <c r="A17436" s="5"/>
      <c r="B17436" s="5"/>
      <c r="C17436" s="5" t="str">
        <f>IFERROR(__xludf.DUMMYFUNCTION("""COMPUTED_VALUE"""),"")</f>
        <v/>
      </c>
      <c r="D17436" s="5">
        <v>0.0</v>
      </c>
    </row>
    <row r="17437" ht="14.25" customHeight="1">
      <c r="A17437" s="5"/>
      <c r="B17437" s="5"/>
      <c r="C17437" s="5" t="str">
        <f>IFERROR(__xludf.DUMMYFUNCTION("""COMPUTED_VALUE"""),"")</f>
        <v/>
      </c>
      <c r="D17437" s="5">
        <v>0.0</v>
      </c>
    </row>
    <row r="17438" ht="14.25" customHeight="1">
      <c r="A17438" s="5"/>
      <c r="B17438" s="5"/>
      <c r="C17438" s="5" t="str">
        <f>IFERROR(__xludf.DUMMYFUNCTION("""COMPUTED_VALUE"""),"")</f>
        <v/>
      </c>
      <c r="D17438" s="5">
        <v>0.0</v>
      </c>
    </row>
    <row r="17439" ht="14.25" customHeight="1">
      <c r="A17439" s="5"/>
      <c r="B17439" s="5"/>
      <c r="C17439" s="5" t="str">
        <f>IFERROR(__xludf.DUMMYFUNCTION("""COMPUTED_VALUE"""),"")</f>
        <v/>
      </c>
      <c r="D17439" s="5">
        <v>0.0</v>
      </c>
    </row>
    <row r="17440" ht="14.25" customHeight="1">
      <c r="A17440" s="5"/>
      <c r="B17440" s="5"/>
      <c r="C17440" s="5" t="str">
        <f>IFERROR(__xludf.DUMMYFUNCTION("""COMPUTED_VALUE"""),"")</f>
        <v/>
      </c>
      <c r="D17440" s="5">
        <v>0.0</v>
      </c>
    </row>
    <row r="17441" ht="14.25" customHeight="1">
      <c r="A17441" s="5"/>
      <c r="B17441" s="5"/>
      <c r="C17441" s="5" t="str">
        <f>IFERROR(__xludf.DUMMYFUNCTION("""COMPUTED_VALUE"""),"")</f>
        <v/>
      </c>
      <c r="D17441" s="5">
        <v>0.0</v>
      </c>
    </row>
    <row r="17442" ht="14.25" customHeight="1">
      <c r="A17442" s="5"/>
      <c r="B17442" s="5"/>
      <c r="C17442" s="5" t="str">
        <f>IFERROR(__xludf.DUMMYFUNCTION("""COMPUTED_VALUE"""),"")</f>
        <v/>
      </c>
      <c r="D17442" s="5">
        <v>0.0</v>
      </c>
    </row>
    <row r="17443" ht="14.25" customHeight="1">
      <c r="A17443" s="5"/>
      <c r="B17443" s="5"/>
      <c r="C17443" s="5" t="str">
        <f>IFERROR(__xludf.DUMMYFUNCTION("""COMPUTED_VALUE"""),"")</f>
        <v/>
      </c>
      <c r="D17443" s="5">
        <v>0.0</v>
      </c>
    </row>
    <row r="17444" ht="14.25" customHeight="1">
      <c r="A17444" s="5"/>
      <c r="B17444" s="5"/>
      <c r="C17444" s="5" t="str">
        <f>IFERROR(__xludf.DUMMYFUNCTION("""COMPUTED_VALUE"""),"")</f>
        <v/>
      </c>
      <c r="D17444" s="5">
        <v>0.0</v>
      </c>
    </row>
    <row r="17445" ht="14.25" customHeight="1">
      <c r="A17445" s="5"/>
      <c r="B17445" s="5"/>
      <c r="C17445" s="5" t="str">
        <f>IFERROR(__xludf.DUMMYFUNCTION("""COMPUTED_VALUE"""),"")</f>
        <v/>
      </c>
      <c r="D17445" s="5">
        <v>0.0</v>
      </c>
    </row>
    <row r="17446" ht="14.25" customHeight="1">
      <c r="A17446" s="5"/>
      <c r="B17446" s="5"/>
      <c r="C17446" s="5" t="str">
        <f>IFERROR(__xludf.DUMMYFUNCTION("""COMPUTED_VALUE"""),"")</f>
        <v/>
      </c>
      <c r="D17446" s="5">
        <v>0.0</v>
      </c>
    </row>
    <row r="17447" ht="14.25" customHeight="1">
      <c r="A17447" s="5"/>
      <c r="B17447" s="5"/>
      <c r="C17447" s="5" t="str">
        <f>IFERROR(__xludf.DUMMYFUNCTION("""COMPUTED_VALUE"""),"")</f>
        <v/>
      </c>
      <c r="D17447" s="5">
        <v>0.0</v>
      </c>
    </row>
    <row r="17448" ht="14.25" customHeight="1">
      <c r="A17448" s="5"/>
      <c r="B17448" s="5"/>
      <c r="C17448" s="5" t="str">
        <f>IFERROR(__xludf.DUMMYFUNCTION("""COMPUTED_VALUE"""),"")</f>
        <v/>
      </c>
      <c r="D17448" s="5">
        <v>0.0</v>
      </c>
    </row>
    <row r="17449" ht="14.25" customHeight="1">
      <c r="A17449" s="5"/>
      <c r="B17449" s="5"/>
      <c r="C17449" s="5" t="str">
        <f>IFERROR(__xludf.DUMMYFUNCTION("""COMPUTED_VALUE"""),"")</f>
        <v/>
      </c>
      <c r="D17449" s="5">
        <v>0.0</v>
      </c>
    </row>
    <row r="17450" ht="14.25" customHeight="1">
      <c r="A17450" s="5"/>
      <c r="B17450" s="5"/>
      <c r="C17450" s="5" t="str">
        <f>IFERROR(__xludf.DUMMYFUNCTION("""COMPUTED_VALUE"""),"")</f>
        <v/>
      </c>
      <c r="D17450" s="5">
        <v>0.0</v>
      </c>
    </row>
    <row r="17451" ht="14.25" customHeight="1">
      <c r="A17451" s="5"/>
      <c r="B17451" s="5"/>
      <c r="C17451" s="5" t="str">
        <f>IFERROR(__xludf.DUMMYFUNCTION("""COMPUTED_VALUE"""),"")</f>
        <v/>
      </c>
      <c r="D17451" s="5">
        <v>0.0</v>
      </c>
    </row>
    <row r="17452" ht="14.25" customHeight="1">
      <c r="A17452" s="5"/>
      <c r="B17452" s="5"/>
      <c r="C17452" s="5" t="str">
        <f>IFERROR(__xludf.DUMMYFUNCTION("""COMPUTED_VALUE"""),"")</f>
        <v/>
      </c>
      <c r="D17452" s="5">
        <v>0.0</v>
      </c>
    </row>
    <row r="17453" ht="14.25" customHeight="1">
      <c r="A17453" s="5"/>
      <c r="B17453" s="5"/>
      <c r="C17453" s="5" t="str">
        <f>IFERROR(__xludf.DUMMYFUNCTION("""COMPUTED_VALUE"""),"")</f>
        <v/>
      </c>
      <c r="D17453" s="5">
        <v>0.0</v>
      </c>
    </row>
    <row r="17454" ht="14.25" customHeight="1">
      <c r="A17454" s="5"/>
      <c r="B17454" s="5"/>
      <c r="C17454" s="5" t="str">
        <f>IFERROR(__xludf.DUMMYFUNCTION("""COMPUTED_VALUE"""),"")</f>
        <v/>
      </c>
      <c r="D17454" s="5">
        <v>0.0</v>
      </c>
    </row>
    <row r="17455" ht="14.25" customHeight="1">
      <c r="A17455" s="5"/>
      <c r="B17455" s="5"/>
      <c r="C17455" s="5" t="str">
        <f>IFERROR(__xludf.DUMMYFUNCTION("""COMPUTED_VALUE"""),"")</f>
        <v/>
      </c>
      <c r="D17455" s="5">
        <v>0.0</v>
      </c>
    </row>
    <row r="17456" ht="14.25" customHeight="1">
      <c r="A17456" s="5"/>
      <c r="B17456" s="5"/>
      <c r="C17456" s="5" t="str">
        <f>IFERROR(__xludf.DUMMYFUNCTION("""COMPUTED_VALUE"""),"")</f>
        <v/>
      </c>
      <c r="D17456" s="5">
        <v>0.0</v>
      </c>
    </row>
    <row r="17457" ht="14.25" customHeight="1">
      <c r="A17457" s="5"/>
      <c r="B17457" s="5"/>
      <c r="C17457" s="5" t="str">
        <f>IFERROR(__xludf.DUMMYFUNCTION("""COMPUTED_VALUE"""),"")</f>
        <v/>
      </c>
      <c r="D17457" s="5">
        <v>0.0</v>
      </c>
    </row>
    <row r="17458" ht="14.25" customHeight="1">
      <c r="A17458" s="5"/>
      <c r="B17458" s="5"/>
      <c r="C17458" s="5" t="str">
        <f>IFERROR(__xludf.DUMMYFUNCTION("""COMPUTED_VALUE"""),"")</f>
        <v/>
      </c>
      <c r="D17458" s="5">
        <v>0.0</v>
      </c>
    </row>
    <row r="17459" ht="14.25" customHeight="1">
      <c r="A17459" s="5"/>
      <c r="B17459" s="5"/>
      <c r="C17459" s="5" t="str">
        <f>IFERROR(__xludf.DUMMYFUNCTION("""COMPUTED_VALUE"""),"")</f>
        <v/>
      </c>
      <c r="D17459" s="5">
        <v>0.0</v>
      </c>
    </row>
    <row r="17460" ht="14.25" customHeight="1">
      <c r="A17460" s="5"/>
      <c r="B17460" s="5"/>
      <c r="C17460" s="5" t="str">
        <f>IFERROR(__xludf.DUMMYFUNCTION("""COMPUTED_VALUE"""),"")</f>
        <v/>
      </c>
      <c r="D17460" s="5">
        <v>0.0</v>
      </c>
    </row>
    <row r="17461" ht="14.25" customHeight="1">
      <c r="A17461" s="5"/>
      <c r="B17461" s="5"/>
      <c r="C17461" s="5" t="str">
        <f>IFERROR(__xludf.DUMMYFUNCTION("""COMPUTED_VALUE"""),"")</f>
        <v/>
      </c>
      <c r="D17461" s="5">
        <v>0.0</v>
      </c>
    </row>
    <row r="17462" ht="14.25" customHeight="1">
      <c r="A17462" s="5"/>
      <c r="B17462" s="5"/>
      <c r="C17462" s="5" t="str">
        <f>IFERROR(__xludf.DUMMYFUNCTION("""COMPUTED_VALUE"""),"")</f>
        <v/>
      </c>
      <c r="D17462" s="5">
        <v>0.0</v>
      </c>
    </row>
    <row r="17463" ht="14.25" customHeight="1">
      <c r="A17463" s="5"/>
      <c r="B17463" s="5"/>
      <c r="C17463" s="5" t="str">
        <f>IFERROR(__xludf.DUMMYFUNCTION("""COMPUTED_VALUE"""),"")</f>
        <v/>
      </c>
      <c r="D17463" s="5">
        <v>0.0</v>
      </c>
    </row>
    <row r="17464" ht="14.25" customHeight="1">
      <c r="A17464" s="5"/>
      <c r="B17464" s="5"/>
      <c r="C17464" s="5" t="str">
        <f>IFERROR(__xludf.DUMMYFUNCTION("""COMPUTED_VALUE"""),"")</f>
        <v/>
      </c>
      <c r="D17464" s="5">
        <v>0.0</v>
      </c>
    </row>
    <row r="17465" ht="14.25" customHeight="1">
      <c r="A17465" s="5"/>
      <c r="B17465" s="5"/>
      <c r="C17465" s="5" t="str">
        <f>IFERROR(__xludf.DUMMYFUNCTION("""COMPUTED_VALUE"""),"")</f>
        <v/>
      </c>
      <c r="D17465" s="5">
        <v>0.0</v>
      </c>
    </row>
    <row r="17466" ht="14.25" customHeight="1">
      <c r="A17466" s="5"/>
      <c r="B17466" s="5"/>
      <c r="C17466" s="5" t="str">
        <f>IFERROR(__xludf.DUMMYFUNCTION("""COMPUTED_VALUE"""),"")</f>
        <v/>
      </c>
      <c r="D17466" s="5">
        <v>0.0</v>
      </c>
    </row>
    <row r="17467" ht="14.25" customHeight="1">
      <c r="A17467" s="5"/>
      <c r="B17467" s="5"/>
      <c r="C17467" s="5" t="str">
        <f>IFERROR(__xludf.DUMMYFUNCTION("""COMPUTED_VALUE"""),"")</f>
        <v/>
      </c>
      <c r="D17467" s="5">
        <v>0.0</v>
      </c>
    </row>
    <row r="17468" ht="14.25" customHeight="1">
      <c r="A17468" s="5"/>
      <c r="B17468" s="5"/>
      <c r="C17468" s="5" t="str">
        <f>IFERROR(__xludf.DUMMYFUNCTION("""COMPUTED_VALUE"""),"")</f>
        <v/>
      </c>
      <c r="D17468" s="5">
        <v>0.0</v>
      </c>
    </row>
    <row r="17469" ht="14.25" customHeight="1">
      <c r="A17469" s="5"/>
      <c r="B17469" s="5"/>
      <c r="C17469" s="5" t="str">
        <f>IFERROR(__xludf.DUMMYFUNCTION("""COMPUTED_VALUE"""),"")</f>
        <v/>
      </c>
      <c r="D17469" s="5">
        <v>0.0</v>
      </c>
    </row>
    <row r="17470" ht="14.25" customHeight="1">
      <c r="A17470" s="5"/>
      <c r="B17470" s="5"/>
      <c r="C17470" s="5" t="str">
        <f>IFERROR(__xludf.DUMMYFUNCTION("""COMPUTED_VALUE"""),"")</f>
        <v/>
      </c>
      <c r="D17470" s="5">
        <v>0.0</v>
      </c>
    </row>
    <row r="17471" ht="14.25" customHeight="1">
      <c r="A17471" s="5"/>
      <c r="B17471" s="5"/>
      <c r="C17471" s="5" t="str">
        <f>IFERROR(__xludf.DUMMYFUNCTION("""COMPUTED_VALUE"""),"")</f>
        <v/>
      </c>
      <c r="D17471" s="5">
        <v>0.0</v>
      </c>
    </row>
    <row r="17472" ht="14.25" customHeight="1">
      <c r="A17472" s="5"/>
      <c r="B17472" s="5"/>
      <c r="C17472" s="5" t="str">
        <f>IFERROR(__xludf.DUMMYFUNCTION("""COMPUTED_VALUE"""),"")</f>
        <v/>
      </c>
      <c r="D17472" s="5">
        <v>0.0</v>
      </c>
    </row>
    <row r="17473" ht="14.25" customHeight="1">
      <c r="A17473" s="5"/>
      <c r="B17473" s="5"/>
      <c r="C17473" s="5" t="str">
        <f>IFERROR(__xludf.DUMMYFUNCTION("""COMPUTED_VALUE"""),"")</f>
        <v/>
      </c>
      <c r="D17473" s="5">
        <v>0.0</v>
      </c>
    </row>
    <row r="17474" ht="14.25" customHeight="1">
      <c r="A17474" s="5"/>
      <c r="B17474" s="5"/>
      <c r="C17474" s="5" t="str">
        <f>IFERROR(__xludf.DUMMYFUNCTION("""COMPUTED_VALUE"""),"")</f>
        <v/>
      </c>
      <c r="D17474" s="5">
        <v>0.0</v>
      </c>
    </row>
    <row r="17475" ht="14.25" customHeight="1">
      <c r="A17475" s="5"/>
      <c r="B17475" s="5"/>
      <c r="C17475" s="5" t="str">
        <f>IFERROR(__xludf.DUMMYFUNCTION("""COMPUTED_VALUE"""),"")</f>
        <v/>
      </c>
      <c r="D17475" s="5">
        <v>0.0</v>
      </c>
    </row>
    <row r="17476" ht="14.25" customHeight="1">
      <c r="A17476" s="5"/>
      <c r="B17476" s="5"/>
      <c r="C17476" s="5" t="str">
        <f>IFERROR(__xludf.DUMMYFUNCTION("""COMPUTED_VALUE"""),"")</f>
        <v/>
      </c>
      <c r="D17476" s="5">
        <v>0.0</v>
      </c>
    </row>
    <row r="17477" ht="14.25" customHeight="1">
      <c r="A17477" s="5"/>
      <c r="B17477" s="5"/>
      <c r="C17477" s="5" t="str">
        <f>IFERROR(__xludf.DUMMYFUNCTION("""COMPUTED_VALUE"""),"")</f>
        <v/>
      </c>
      <c r="D17477" s="5">
        <v>0.0</v>
      </c>
    </row>
    <row r="17478" ht="14.25" customHeight="1">
      <c r="A17478" s="5"/>
      <c r="B17478" s="5"/>
      <c r="C17478" s="5" t="str">
        <f>IFERROR(__xludf.DUMMYFUNCTION("""COMPUTED_VALUE"""),"")</f>
        <v/>
      </c>
      <c r="D17478" s="5">
        <v>0.0</v>
      </c>
    </row>
    <row r="17479" ht="14.25" customHeight="1">
      <c r="A17479" s="5"/>
      <c r="B17479" s="5"/>
      <c r="C17479" s="5" t="str">
        <f>IFERROR(__xludf.DUMMYFUNCTION("""COMPUTED_VALUE"""),"")</f>
        <v/>
      </c>
      <c r="D17479" s="5">
        <v>0.0</v>
      </c>
    </row>
    <row r="17480" ht="14.25" customHeight="1">
      <c r="A17480" s="5"/>
      <c r="B17480" s="5"/>
      <c r="C17480" s="5" t="str">
        <f>IFERROR(__xludf.DUMMYFUNCTION("""COMPUTED_VALUE"""),"")</f>
        <v/>
      </c>
      <c r="D17480" s="5">
        <v>0.0</v>
      </c>
    </row>
    <row r="17481" ht="14.25" customHeight="1">
      <c r="A17481" s="5"/>
      <c r="B17481" s="5"/>
      <c r="C17481" s="5" t="str">
        <f>IFERROR(__xludf.DUMMYFUNCTION("""COMPUTED_VALUE"""),"")</f>
        <v/>
      </c>
      <c r="D17481" s="5">
        <v>0.0</v>
      </c>
    </row>
    <row r="17482" ht="14.25" customHeight="1">
      <c r="A17482" s="5"/>
      <c r="B17482" s="5"/>
      <c r="C17482" s="5" t="str">
        <f>IFERROR(__xludf.DUMMYFUNCTION("""COMPUTED_VALUE"""),"")</f>
        <v/>
      </c>
      <c r="D17482" s="5">
        <v>0.0</v>
      </c>
    </row>
    <row r="17483" ht="14.25" customHeight="1">
      <c r="A17483" s="5"/>
      <c r="B17483" s="5"/>
      <c r="C17483" s="5" t="str">
        <f>IFERROR(__xludf.DUMMYFUNCTION("""COMPUTED_VALUE"""),"")</f>
        <v/>
      </c>
      <c r="D17483" s="5">
        <v>0.0</v>
      </c>
    </row>
    <row r="17484" ht="14.25" customHeight="1">
      <c r="A17484" s="5"/>
      <c r="B17484" s="5"/>
      <c r="C17484" s="5" t="str">
        <f>IFERROR(__xludf.DUMMYFUNCTION("""COMPUTED_VALUE"""),"")</f>
        <v/>
      </c>
      <c r="D17484" s="5">
        <v>0.0</v>
      </c>
    </row>
    <row r="17485" ht="14.25" customHeight="1">
      <c r="A17485" s="5"/>
      <c r="B17485" s="5"/>
      <c r="C17485" s="5" t="str">
        <f>IFERROR(__xludf.DUMMYFUNCTION("""COMPUTED_VALUE"""),"")</f>
        <v/>
      </c>
      <c r="D17485" s="5">
        <v>0.0</v>
      </c>
    </row>
    <row r="17486" ht="14.25" customHeight="1">
      <c r="A17486" s="5"/>
      <c r="B17486" s="5"/>
      <c r="C17486" s="5" t="str">
        <f>IFERROR(__xludf.DUMMYFUNCTION("""COMPUTED_VALUE"""),"")</f>
        <v/>
      </c>
      <c r="D17486" s="5">
        <v>0.0</v>
      </c>
    </row>
    <row r="17487" ht="14.25" customHeight="1">
      <c r="A17487" s="5"/>
      <c r="B17487" s="5"/>
      <c r="C17487" s="5" t="str">
        <f>IFERROR(__xludf.DUMMYFUNCTION("""COMPUTED_VALUE"""),"")</f>
        <v/>
      </c>
      <c r="D17487" s="5">
        <v>0.0</v>
      </c>
    </row>
    <row r="17488" ht="14.25" customHeight="1">
      <c r="A17488" s="5"/>
      <c r="B17488" s="5"/>
      <c r="C17488" s="5" t="str">
        <f>IFERROR(__xludf.DUMMYFUNCTION("""COMPUTED_VALUE"""),"")</f>
        <v/>
      </c>
      <c r="D17488" s="5">
        <v>0.0</v>
      </c>
    </row>
    <row r="17489" ht="14.25" customHeight="1">
      <c r="A17489" s="5"/>
      <c r="B17489" s="5"/>
      <c r="C17489" s="5" t="str">
        <f>IFERROR(__xludf.DUMMYFUNCTION("""COMPUTED_VALUE"""),"")</f>
        <v/>
      </c>
      <c r="D17489" s="5">
        <v>0.0</v>
      </c>
    </row>
    <row r="17490" ht="14.25" customHeight="1">
      <c r="A17490" s="5"/>
      <c r="B17490" s="5"/>
      <c r="C17490" s="5" t="str">
        <f>IFERROR(__xludf.DUMMYFUNCTION("""COMPUTED_VALUE"""),"")</f>
        <v/>
      </c>
      <c r="D17490" s="5">
        <v>0.0</v>
      </c>
    </row>
    <row r="17491" ht="14.25" customHeight="1">
      <c r="A17491" s="5"/>
      <c r="B17491" s="5"/>
      <c r="C17491" s="5" t="str">
        <f>IFERROR(__xludf.DUMMYFUNCTION("""COMPUTED_VALUE"""),"")</f>
        <v/>
      </c>
      <c r="D17491" s="5">
        <v>0.0</v>
      </c>
    </row>
    <row r="17492" ht="14.25" customHeight="1">
      <c r="A17492" s="5"/>
      <c r="B17492" s="5"/>
      <c r="C17492" s="5" t="str">
        <f>IFERROR(__xludf.DUMMYFUNCTION("""COMPUTED_VALUE"""),"")</f>
        <v/>
      </c>
      <c r="D17492" s="5">
        <v>0.0</v>
      </c>
    </row>
    <row r="17493" ht="14.25" customHeight="1">
      <c r="A17493" s="5"/>
      <c r="B17493" s="5"/>
      <c r="C17493" s="5" t="str">
        <f>IFERROR(__xludf.DUMMYFUNCTION("""COMPUTED_VALUE"""),"")</f>
        <v/>
      </c>
      <c r="D17493" s="5">
        <v>0.0</v>
      </c>
    </row>
    <row r="17494" ht="14.25" customHeight="1">
      <c r="A17494" s="5"/>
      <c r="B17494" s="5"/>
      <c r="C17494" s="5" t="str">
        <f>IFERROR(__xludf.DUMMYFUNCTION("""COMPUTED_VALUE"""),"")</f>
        <v/>
      </c>
      <c r="D17494" s="5">
        <v>0.0</v>
      </c>
    </row>
    <row r="17495" ht="14.25" customHeight="1">
      <c r="A17495" s="5"/>
      <c r="B17495" s="5"/>
      <c r="C17495" s="5" t="str">
        <f>IFERROR(__xludf.DUMMYFUNCTION("""COMPUTED_VALUE"""),"")</f>
        <v/>
      </c>
      <c r="D17495" s="5">
        <v>0.0</v>
      </c>
    </row>
    <row r="17496" ht="14.25" customHeight="1">
      <c r="A17496" s="5"/>
      <c r="B17496" s="5"/>
      <c r="C17496" s="5" t="str">
        <f>IFERROR(__xludf.DUMMYFUNCTION("""COMPUTED_VALUE"""),"")</f>
        <v/>
      </c>
      <c r="D17496" s="5">
        <v>0.0</v>
      </c>
    </row>
    <row r="17497" ht="14.25" customHeight="1">
      <c r="A17497" s="5"/>
      <c r="B17497" s="5"/>
      <c r="C17497" s="5" t="str">
        <f>IFERROR(__xludf.DUMMYFUNCTION("""COMPUTED_VALUE"""),"")</f>
        <v/>
      </c>
      <c r="D17497" s="5">
        <v>0.0</v>
      </c>
    </row>
    <row r="17498" ht="14.25" customHeight="1">
      <c r="A17498" s="5"/>
      <c r="B17498" s="5"/>
      <c r="C17498" s="5" t="str">
        <f>IFERROR(__xludf.DUMMYFUNCTION("""COMPUTED_VALUE"""),"")</f>
        <v/>
      </c>
      <c r="D17498" s="5">
        <v>0.0</v>
      </c>
    </row>
    <row r="17499" ht="14.25" customHeight="1">
      <c r="A17499" s="5"/>
      <c r="B17499" s="5"/>
      <c r="C17499" s="5" t="str">
        <f>IFERROR(__xludf.DUMMYFUNCTION("""COMPUTED_VALUE"""),"")</f>
        <v/>
      </c>
      <c r="D17499" s="5">
        <v>0.0</v>
      </c>
    </row>
    <row r="17500" ht="14.25" customHeight="1">
      <c r="A17500" s="5"/>
      <c r="B17500" s="5"/>
      <c r="C17500" s="5" t="str">
        <f>IFERROR(__xludf.DUMMYFUNCTION("""COMPUTED_VALUE"""),"")</f>
        <v/>
      </c>
      <c r="D17500" s="5">
        <v>0.0</v>
      </c>
    </row>
    <row r="17501" ht="14.25" customHeight="1">
      <c r="A17501" s="5"/>
      <c r="B17501" s="5"/>
      <c r="C17501" s="5" t="str">
        <f>IFERROR(__xludf.DUMMYFUNCTION("""COMPUTED_VALUE"""),"")</f>
        <v/>
      </c>
      <c r="D17501" s="5">
        <v>0.0</v>
      </c>
    </row>
    <row r="17502" ht="14.25" customHeight="1">
      <c r="A17502" s="5"/>
      <c r="B17502" s="5"/>
      <c r="C17502" s="5" t="str">
        <f>IFERROR(__xludf.DUMMYFUNCTION("""COMPUTED_VALUE"""),"")</f>
        <v/>
      </c>
      <c r="D17502" s="5">
        <v>0.0</v>
      </c>
    </row>
    <row r="17503" ht="14.25" customHeight="1">
      <c r="A17503" s="5"/>
      <c r="B17503" s="5"/>
      <c r="C17503" s="5" t="str">
        <f>IFERROR(__xludf.DUMMYFUNCTION("""COMPUTED_VALUE"""),"")</f>
        <v/>
      </c>
      <c r="D17503" s="5">
        <v>0.0</v>
      </c>
    </row>
    <row r="17504" ht="14.25" customHeight="1">
      <c r="A17504" s="5"/>
      <c r="B17504" s="5"/>
      <c r="C17504" s="5" t="str">
        <f>IFERROR(__xludf.DUMMYFUNCTION("""COMPUTED_VALUE"""),"")</f>
        <v/>
      </c>
      <c r="D17504" s="5">
        <v>0.0</v>
      </c>
    </row>
    <row r="17505" ht="14.25" customHeight="1">
      <c r="A17505" s="5"/>
      <c r="B17505" s="5"/>
      <c r="C17505" s="5" t="str">
        <f>IFERROR(__xludf.DUMMYFUNCTION("""COMPUTED_VALUE"""),"")</f>
        <v/>
      </c>
      <c r="D17505" s="5">
        <v>0.0</v>
      </c>
    </row>
    <row r="17506" ht="14.25" customHeight="1">
      <c r="A17506" s="5"/>
      <c r="B17506" s="5"/>
      <c r="C17506" s="5" t="str">
        <f>IFERROR(__xludf.DUMMYFUNCTION("""COMPUTED_VALUE"""),"")</f>
        <v/>
      </c>
      <c r="D17506" s="5">
        <v>0.0</v>
      </c>
    </row>
    <row r="17507" ht="14.25" customHeight="1">
      <c r="A17507" s="5"/>
      <c r="B17507" s="5"/>
      <c r="C17507" s="5" t="str">
        <f>IFERROR(__xludf.DUMMYFUNCTION("""COMPUTED_VALUE"""),"")</f>
        <v/>
      </c>
      <c r="D17507" s="5">
        <v>0.0</v>
      </c>
    </row>
    <row r="17508" ht="14.25" customHeight="1">
      <c r="A17508" s="5"/>
      <c r="B17508" s="5"/>
      <c r="C17508" s="5" t="str">
        <f>IFERROR(__xludf.DUMMYFUNCTION("""COMPUTED_VALUE"""),"")</f>
        <v/>
      </c>
      <c r="D17508" s="5">
        <v>0.0</v>
      </c>
    </row>
    <row r="17509" ht="14.25" customHeight="1">
      <c r="A17509" s="5"/>
      <c r="B17509" s="5"/>
      <c r="C17509" s="5" t="str">
        <f>IFERROR(__xludf.DUMMYFUNCTION("""COMPUTED_VALUE"""),"")</f>
        <v/>
      </c>
      <c r="D17509" s="5">
        <v>0.0</v>
      </c>
    </row>
    <row r="17510" ht="14.25" customHeight="1">
      <c r="A17510" s="5"/>
      <c r="B17510" s="5"/>
      <c r="C17510" s="5" t="str">
        <f>IFERROR(__xludf.DUMMYFUNCTION("""COMPUTED_VALUE"""),"")</f>
        <v/>
      </c>
      <c r="D17510" s="5">
        <v>0.0</v>
      </c>
    </row>
    <row r="17511" ht="14.25" customHeight="1">
      <c r="A17511" s="5"/>
      <c r="B17511" s="5"/>
      <c r="C17511" s="5" t="str">
        <f>IFERROR(__xludf.DUMMYFUNCTION("""COMPUTED_VALUE"""),"")</f>
        <v/>
      </c>
      <c r="D17511" s="5">
        <v>0.0</v>
      </c>
    </row>
    <row r="17512" ht="14.25" customHeight="1">
      <c r="A17512" s="5"/>
      <c r="B17512" s="5"/>
      <c r="C17512" s="5" t="str">
        <f>IFERROR(__xludf.DUMMYFUNCTION("""COMPUTED_VALUE"""),"")</f>
        <v/>
      </c>
      <c r="D17512" s="5">
        <v>0.0</v>
      </c>
    </row>
    <row r="17513" ht="14.25" customHeight="1">
      <c r="A17513" s="5"/>
      <c r="B17513" s="5"/>
      <c r="C17513" s="5" t="str">
        <f>IFERROR(__xludf.DUMMYFUNCTION("""COMPUTED_VALUE"""),"")</f>
        <v/>
      </c>
      <c r="D17513" s="5">
        <v>0.0</v>
      </c>
    </row>
    <row r="17514" ht="14.25" customHeight="1">
      <c r="A17514" s="5"/>
      <c r="B17514" s="5"/>
      <c r="C17514" s="5" t="str">
        <f>IFERROR(__xludf.DUMMYFUNCTION("""COMPUTED_VALUE"""),"")</f>
        <v/>
      </c>
      <c r="D17514" s="5">
        <v>0.0</v>
      </c>
    </row>
    <row r="17515" ht="14.25" customHeight="1">
      <c r="A17515" s="5"/>
      <c r="B17515" s="5"/>
      <c r="C17515" s="5" t="str">
        <f>IFERROR(__xludf.DUMMYFUNCTION("""COMPUTED_VALUE"""),"")</f>
        <v/>
      </c>
      <c r="D17515" s="5">
        <v>0.0</v>
      </c>
    </row>
    <row r="17516" ht="14.25" customHeight="1">
      <c r="A17516" s="5"/>
      <c r="B17516" s="5"/>
      <c r="C17516" s="5" t="str">
        <f>IFERROR(__xludf.DUMMYFUNCTION("""COMPUTED_VALUE"""),"")</f>
        <v/>
      </c>
      <c r="D17516" s="5">
        <v>0.0</v>
      </c>
    </row>
    <row r="17517" ht="14.25" customHeight="1">
      <c r="A17517" s="5"/>
      <c r="B17517" s="5"/>
      <c r="C17517" s="5" t="str">
        <f>IFERROR(__xludf.DUMMYFUNCTION("""COMPUTED_VALUE"""),"")</f>
        <v/>
      </c>
      <c r="D17517" s="5">
        <v>0.0</v>
      </c>
    </row>
    <row r="17518" ht="14.25" customHeight="1">
      <c r="A17518" s="5"/>
      <c r="B17518" s="5"/>
      <c r="C17518" s="5" t="str">
        <f>IFERROR(__xludf.DUMMYFUNCTION("""COMPUTED_VALUE"""),"")</f>
        <v/>
      </c>
      <c r="D17518" s="5">
        <v>0.0</v>
      </c>
    </row>
    <row r="17519" ht="14.25" customHeight="1">
      <c r="A17519" s="5"/>
      <c r="B17519" s="5"/>
      <c r="C17519" s="5" t="str">
        <f>IFERROR(__xludf.DUMMYFUNCTION("""COMPUTED_VALUE"""),"")</f>
        <v/>
      </c>
      <c r="D17519" s="5">
        <v>0.0</v>
      </c>
    </row>
    <row r="17520" ht="14.25" customHeight="1">
      <c r="A17520" s="5"/>
      <c r="B17520" s="5"/>
      <c r="C17520" s="5" t="str">
        <f>IFERROR(__xludf.DUMMYFUNCTION("""COMPUTED_VALUE"""),"")</f>
        <v/>
      </c>
      <c r="D17520" s="5">
        <v>0.0</v>
      </c>
    </row>
    <row r="17521" ht="14.25" customHeight="1">
      <c r="A17521" s="5"/>
      <c r="B17521" s="5"/>
      <c r="C17521" s="5" t="str">
        <f>IFERROR(__xludf.DUMMYFUNCTION("""COMPUTED_VALUE"""),"")</f>
        <v/>
      </c>
      <c r="D17521" s="5">
        <v>0.0</v>
      </c>
    </row>
    <row r="17522" ht="14.25" customHeight="1">
      <c r="A17522" s="5"/>
      <c r="B17522" s="5"/>
      <c r="C17522" s="5" t="str">
        <f>IFERROR(__xludf.DUMMYFUNCTION("""COMPUTED_VALUE"""),"")</f>
        <v/>
      </c>
      <c r="D17522" s="5">
        <v>0.0</v>
      </c>
    </row>
    <row r="17523" ht="14.25" customHeight="1">
      <c r="A17523" s="5"/>
      <c r="B17523" s="5"/>
      <c r="C17523" s="5" t="str">
        <f>IFERROR(__xludf.DUMMYFUNCTION("""COMPUTED_VALUE"""),"")</f>
        <v/>
      </c>
      <c r="D17523" s="5">
        <v>0.0</v>
      </c>
    </row>
    <row r="17524" ht="14.25" customHeight="1">
      <c r="A17524" s="5"/>
      <c r="B17524" s="5"/>
      <c r="C17524" s="5" t="str">
        <f>IFERROR(__xludf.DUMMYFUNCTION("""COMPUTED_VALUE"""),"")</f>
        <v/>
      </c>
      <c r="D17524" s="5">
        <v>0.0</v>
      </c>
    </row>
    <row r="17525" ht="14.25" customHeight="1">
      <c r="A17525" s="5"/>
      <c r="B17525" s="5"/>
      <c r="C17525" s="5" t="str">
        <f>IFERROR(__xludf.DUMMYFUNCTION("""COMPUTED_VALUE"""),"")</f>
        <v/>
      </c>
      <c r="D17525" s="5">
        <v>0.0</v>
      </c>
    </row>
    <row r="17526" ht="14.25" customHeight="1">
      <c r="A17526" s="5"/>
      <c r="B17526" s="5"/>
      <c r="C17526" s="5" t="str">
        <f>IFERROR(__xludf.DUMMYFUNCTION("""COMPUTED_VALUE"""),"")</f>
        <v/>
      </c>
      <c r="D17526" s="5">
        <v>0.0</v>
      </c>
    </row>
    <row r="17527" ht="14.25" customHeight="1">
      <c r="A17527" s="5"/>
      <c r="B17527" s="5"/>
      <c r="C17527" s="5" t="str">
        <f>IFERROR(__xludf.DUMMYFUNCTION("""COMPUTED_VALUE"""),"")</f>
        <v/>
      </c>
      <c r="D17527" s="5">
        <v>0.0</v>
      </c>
    </row>
    <row r="17528" ht="14.25" customHeight="1">
      <c r="A17528" s="5"/>
      <c r="B17528" s="5"/>
      <c r="C17528" s="5" t="str">
        <f>IFERROR(__xludf.DUMMYFUNCTION("""COMPUTED_VALUE"""),"")</f>
        <v/>
      </c>
      <c r="D17528" s="5">
        <v>0.0</v>
      </c>
    </row>
    <row r="17529" ht="14.25" customHeight="1">
      <c r="A17529" s="5"/>
      <c r="B17529" s="5"/>
      <c r="C17529" s="5" t="str">
        <f>IFERROR(__xludf.DUMMYFUNCTION("""COMPUTED_VALUE"""),"")</f>
        <v/>
      </c>
      <c r="D17529" s="5">
        <v>0.0</v>
      </c>
    </row>
    <row r="17530" ht="14.25" customHeight="1">
      <c r="A17530" s="5"/>
      <c r="B17530" s="5"/>
      <c r="C17530" s="5" t="str">
        <f>IFERROR(__xludf.DUMMYFUNCTION("""COMPUTED_VALUE"""),"")</f>
        <v/>
      </c>
      <c r="D17530" s="5">
        <v>0.0</v>
      </c>
    </row>
    <row r="17531" ht="14.25" customHeight="1">
      <c r="A17531" s="5"/>
      <c r="B17531" s="5"/>
      <c r="C17531" s="5" t="str">
        <f>IFERROR(__xludf.DUMMYFUNCTION("""COMPUTED_VALUE"""),"")</f>
        <v/>
      </c>
      <c r="D17531" s="5">
        <v>0.0</v>
      </c>
    </row>
    <row r="17532" ht="14.25" customHeight="1">
      <c r="A17532" s="5"/>
      <c r="B17532" s="5"/>
      <c r="C17532" s="5" t="str">
        <f>IFERROR(__xludf.DUMMYFUNCTION("""COMPUTED_VALUE"""),"")</f>
        <v/>
      </c>
      <c r="D17532" s="5">
        <v>0.0</v>
      </c>
    </row>
    <row r="17533" ht="14.25" customHeight="1">
      <c r="A17533" s="5"/>
      <c r="B17533" s="5"/>
      <c r="C17533" s="5" t="str">
        <f>IFERROR(__xludf.DUMMYFUNCTION("""COMPUTED_VALUE"""),"")</f>
        <v/>
      </c>
      <c r="D17533" s="5">
        <v>0.0</v>
      </c>
    </row>
    <row r="17534" ht="14.25" customHeight="1">
      <c r="A17534" s="5"/>
      <c r="B17534" s="5"/>
      <c r="C17534" s="5" t="str">
        <f>IFERROR(__xludf.DUMMYFUNCTION("""COMPUTED_VALUE"""),"")</f>
        <v/>
      </c>
      <c r="D17534" s="5">
        <v>0.0</v>
      </c>
    </row>
    <row r="17535" ht="14.25" customHeight="1">
      <c r="A17535" s="5"/>
      <c r="B17535" s="5"/>
      <c r="C17535" s="5" t="str">
        <f>IFERROR(__xludf.DUMMYFUNCTION("""COMPUTED_VALUE"""),"")</f>
        <v/>
      </c>
      <c r="D17535" s="5">
        <v>0.0</v>
      </c>
    </row>
    <row r="17536" ht="14.25" customHeight="1">
      <c r="A17536" s="5"/>
      <c r="B17536" s="5"/>
      <c r="C17536" s="5" t="str">
        <f>IFERROR(__xludf.DUMMYFUNCTION("""COMPUTED_VALUE"""),"")</f>
        <v/>
      </c>
      <c r="D17536" s="5">
        <v>0.0</v>
      </c>
    </row>
    <row r="17537" ht="14.25" customHeight="1">
      <c r="A17537" s="5"/>
      <c r="B17537" s="5"/>
      <c r="C17537" s="5" t="str">
        <f>IFERROR(__xludf.DUMMYFUNCTION("""COMPUTED_VALUE"""),"")</f>
        <v/>
      </c>
      <c r="D17537" s="5">
        <v>0.0</v>
      </c>
    </row>
    <row r="17538" ht="14.25" customHeight="1">
      <c r="A17538" s="5"/>
      <c r="B17538" s="5"/>
      <c r="C17538" s="5" t="str">
        <f>IFERROR(__xludf.DUMMYFUNCTION("""COMPUTED_VALUE"""),"")</f>
        <v/>
      </c>
      <c r="D17538" s="5">
        <v>0.0</v>
      </c>
    </row>
    <row r="17539" ht="14.25" customHeight="1">
      <c r="A17539" s="5"/>
      <c r="B17539" s="5"/>
      <c r="C17539" s="5" t="str">
        <f>IFERROR(__xludf.DUMMYFUNCTION("""COMPUTED_VALUE"""),"")</f>
        <v/>
      </c>
      <c r="D17539" s="5">
        <v>0.0</v>
      </c>
    </row>
    <row r="17540" ht="14.25" customHeight="1">
      <c r="A17540" s="5"/>
      <c r="B17540" s="5"/>
      <c r="C17540" s="5" t="str">
        <f>IFERROR(__xludf.DUMMYFUNCTION("""COMPUTED_VALUE"""),"")</f>
        <v/>
      </c>
      <c r="D17540" s="5">
        <v>0.0</v>
      </c>
    </row>
    <row r="17541" ht="14.25" customHeight="1">
      <c r="A17541" s="5"/>
      <c r="B17541" s="5"/>
      <c r="C17541" s="5" t="str">
        <f>IFERROR(__xludf.DUMMYFUNCTION("""COMPUTED_VALUE"""),"")</f>
        <v/>
      </c>
      <c r="D17541" s="5">
        <v>0.0</v>
      </c>
    </row>
    <row r="17542" ht="14.25" customHeight="1">
      <c r="A17542" s="5"/>
      <c r="B17542" s="5"/>
      <c r="C17542" s="5" t="str">
        <f>IFERROR(__xludf.DUMMYFUNCTION("""COMPUTED_VALUE"""),"")</f>
        <v/>
      </c>
      <c r="D17542" s="5">
        <v>0.0</v>
      </c>
    </row>
    <row r="17543" ht="14.25" customHeight="1">
      <c r="A17543" s="5"/>
      <c r="B17543" s="5"/>
      <c r="C17543" s="5" t="str">
        <f>IFERROR(__xludf.DUMMYFUNCTION("""COMPUTED_VALUE"""),"")</f>
        <v/>
      </c>
      <c r="D17543" s="5">
        <v>0.0</v>
      </c>
    </row>
    <row r="17544" ht="14.25" customHeight="1">
      <c r="A17544" s="5"/>
      <c r="B17544" s="5"/>
      <c r="C17544" s="5" t="str">
        <f>IFERROR(__xludf.DUMMYFUNCTION("""COMPUTED_VALUE"""),"")</f>
        <v/>
      </c>
      <c r="D17544" s="5">
        <v>0.0</v>
      </c>
    </row>
    <row r="17545" ht="14.25" customHeight="1">
      <c r="A17545" s="5"/>
      <c r="B17545" s="5"/>
      <c r="C17545" s="5" t="str">
        <f>IFERROR(__xludf.DUMMYFUNCTION("""COMPUTED_VALUE"""),"")</f>
        <v/>
      </c>
      <c r="D17545" s="5">
        <v>0.0</v>
      </c>
    </row>
    <row r="17546" ht="14.25" customHeight="1">
      <c r="A17546" s="5"/>
      <c r="B17546" s="5"/>
      <c r="C17546" s="5" t="str">
        <f>IFERROR(__xludf.DUMMYFUNCTION("""COMPUTED_VALUE"""),"")</f>
        <v/>
      </c>
      <c r="D17546" s="5">
        <v>0.0</v>
      </c>
    </row>
    <row r="17547" ht="14.25" customHeight="1">
      <c r="A17547" s="5"/>
      <c r="B17547" s="5"/>
      <c r="C17547" s="5" t="str">
        <f>IFERROR(__xludf.DUMMYFUNCTION("""COMPUTED_VALUE"""),"")</f>
        <v/>
      </c>
      <c r="D17547" s="5">
        <v>0.0</v>
      </c>
    </row>
    <row r="17548" ht="14.25" customHeight="1">
      <c r="A17548" s="5"/>
      <c r="B17548" s="5"/>
      <c r="C17548" s="5" t="str">
        <f>IFERROR(__xludf.DUMMYFUNCTION("""COMPUTED_VALUE"""),"")</f>
        <v/>
      </c>
      <c r="D17548" s="5">
        <v>0.0</v>
      </c>
    </row>
    <row r="17549" ht="14.25" customHeight="1">
      <c r="A17549" s="5"/>
      <c r="B17549" s="5"/>
      <c r="C17549" s="5" t="str">
        <f>IFERROR(__xludf.DUMMYFUNCTION("""COMPUTED_VALUE"""),"")</f>
        <v/>
      </c>
      <c r="D17549" s="5">
        <v>0.0</v>
      </c>
    </row>
    <row r="17550" ht="14.25" customHeight="1">
      <c r="A17550" s="5"/>
      <c r="B17550" s="5"/>
      <c r="C17550" s="5" t="str">
        <f>IFERROR(__xludf.DUMMYFUNCTION("""COMPUTED_VALUE"""),"")</f>
        <v/>
      </c>
      <c r="D17550" s="5">
        <v>0.0</v>
      </c>
    </row>
    <row r="17551" ht="14.25" customHeight="1">
      <c r="A17551" s="5"/>
      <c r="B17551" s="5"/>
      <c r="C17551" s="5" t="str">
        <f>IFERROR(__xludf.DUMMYFUNCTION("""COMPUTED_VALUE"""),"")</f>
        <v/>
      </c>
      <c r="D17551" s="5">
        <v>0.0</v>
      </c>
    </row>
    <row r="17552" ht="14.25" customHeight="1">
      <c r="A17552" s="5"/>
      <c r="B17552" s="5"/>
      <c r="C17552" s="5" t="str">
        <f>IFERROR(__xludf.DUMMYFUNCTION("""COMPUTED_VALUE"""),"")</f>
        <v/>
      </c>
      <c r="D17552" s="5">
        <v>0.0</v>
      </c>
    </row>
    <row r="17553" ht="14.25" customHeight="1">
      <c r="A17553" s="5"/>
      <c r="B17553" s="5"/>
      <c r="C17553" s="5" t="str">
        <f>IFERROR(__xludf.DUMMYFUNCTION("""COMPUTED_VALUE"""),"")</f>
        <v/>
      </c>
      <c r="D17553" s="5">
        <v>0.0</v>
      </c>
    </row>
    <row r="17554" ht="14.25" customHeight="1">
      <c r="A17554" s="5"/>
      <c r="B17554" s="5"/>
      <c r="C17554" s="5" t="str">
        <f>IFERROR(__xludf.DUMMYFUNCTION("""COMPUTED_VALUE"""),"")</f>
        <v/>
      </c>
      <c r="D17554" s="5">
        <v>0.0</v>
      </c>
    </row>
    <row r="17555" ht="14.25" customHeight="1">
      <c r="A17555" s="5"/>
      <c r="B17555" s="5"/>
      <c r="C17555" s="5" t="str">
        <f>IFERROR(__xludf.DUMMYFUNCTION("""COMPUTED_VALUE"""),"")</f>
        <v/>
      </c>
      <c r="D17555" s="5">
        <v>0.0</v>
      </c>
    </row>
    <row r="17556" ht="14.25" customHeight="1">
      <c r="A17556" s="5"/>
      <c r="B17556" s="5"/>
      <c r="C17556" s="5" t="str">
        <f>IFERROR(__xludf.DUMMYFUNCTION("""COMPUTED_VALUE"""),"")</f>
        <v/>
      </c>
      <c r="D17556" s="5">
        <v>0.0</v>
      </c>
    </row>
    <row r="17557" ht="14.25" customHeight="1">
      <c r="A17557" s="5"/>
      <c r="B17557" s="5"/>
      <c r="C17557" s="5" t="str">
        <f>IFERROR(__xludf.DUMMYFUNCTION("""COMPUTED_VALUE"""),"")</f>
        <v/>
      </c>
      <c r="D17557" s="5">
        <v>0.0</v>
      </c>
    </row>
    <row r="17558" ht="14.25" customHeight="1">
      <c r="A17558" s="5"/>
      <c r="B17558" s="5"/>
      <c r="C17558" s="5" t="str">
        <f>IFERROR(__xludf.DUMMYFUNCTION("""COMPUTED_VALUE"""),"")</f>
        <v/>
      </c>
      <c r="D17558" s="5">
        <v>0.0</v>
      </c>
    </row>
    <row r="17559" ht="14.25" customHeight="1">
      <c r="A17559" s="5"/>
      <c r="B17559" s="5"/>
      <c r="C17559" s="5" t="str">
        <f>IFERROR(__xludf.DUMMYFUNCTION("""COMPUTED_VALUE"""),"")</f>
        <v/>
      </c>
      <c r="D17559" s="5">
        <v>0.0</v>
      </c>
    </row>
    <row r="17560" ht="14.25" customHeight="1">
      <c r="A17560" s="5"/>
      <c r="B17560" s="5"/>
      <c r="C17560" s="5" t="str">
        <f>IFERROR(__xludf.DUMMYFUNCTION("""COMPUTED_VALUE"""),"")</f>
        <v/>
      </c>
      <c r="D17560" s="5">
        <v>0.0</v>
      </c>
    </row>
    <row r="17561" ht="14.25" customHeight="1">
      <c r="A17561" s="5"/>
      <c r="B17561" s="5"/>
      <c r="C17561" s="5" t="str">
        <f>IFERROR(__xludf.DUMMYFUNCTION("""COMPUTED_VALUE"""),"")</f>
        <v/>
      </c>
      <c r="D17561" s="5">
        <v>0.0</v>
      </c>
    </row>
    <row r="17562" ht="14.25" customHeight="1">
      <c r="A17562" s="5"/>
      <c r="B17562" s="5"/>
      <c r="C17562" s="5" t="str">
        <f>IFERROR(__xludf.DUMMYFUNCTION("""COMPUTED_VALUE"""),"")</f>
        <v/>
      </c>
      <c r="D17562" s="5">
        <v>0.0</v>
      </c>
    </row>
    <row r="17563" ht="14.25" customHeight="1">
      <c r="A17563" s="5"/>
      <c r="B17563" s="5"/>
      <c r="C17563" s="5" t="str">
        <f>IFERROR(__xludf.DUMMYFUNCTION("""COMPUTED_VALUE"""),"")</f>
        <v/>
      </c>
      <c r="D17563" s="5">
        <v>0.0</v>
      </c>
    </row>
    <row r="17564" ht="14.25" customHeight="1">
      <c r="A17564" s="5"/>
      <c r="B17564" s="5"/>
      <c r="C17564" s="5" t="str">
        <f>IFERROR(__xludf.DUMMYFUNCTION("""COMPUTED_VALUE"""),"")</f>
        <v/>
      </c>
      <c r="D17564" s="5">
        <v>0.0</v>
      </c>
    </row>
    <row r="17565" ht="14.25" customHeight="1">
      <c r="A17565" s="5"/>
      <c r="B17565" s="5"/>
      <c r="C17565" s="5" t="str">
        <f>IFERROR(__xludf.DUMMYFUNCTION("""COMPUTED_VALUE"""),"")</f>
        <v/>
      </c>
      <c r="D17565" s="5">
        <v>0.0</v>
      </c>
    </row>
    <row r="17566" ht="14.25" customHeight="1">
      <c r="A17566" s="5"/>
      <c r="B17566" s="5"/>
      <c r="C17566" s="5" t="str">
        <f>IFERROR(__xludf.DUMMYFUNCTION("""COMPUTED_VALUE"""),"")</f>
        <v/>
      </c>
      <c r="D17566" s="5">
        <v>0.0</v>
      </c>
    </row>
    <row r="17567" ht="14.25" customHeight="1">
      <c r="A17567" s="5"/>
      <c r="B17567" s="5"/>
      <c r="C17567" s="5" t="str">
        <f>IFERROR(__xludf.DUMMYFUNCTION("""COMPUTED_VALUE"""),"")</f>
        <v/>
      </c>
      <c r="D17567" s="5">
        <v>0.0</v>
      </c>
    </row>
    <row r="17568" ht="14.25" customHeight="1">
      <c r="A17568" s="5"/>
      <c r="B17568" s="5"/>
      <c r="C17568" s="5" t="str">
        <f>IFERROR(__xludf.DUMMYFUNCTION("""COMPUTED_VALUE"""),"")</f>
        <v/>
      </c>
      <c r="D17568" s="5">
        <v>0.0</v>
      </c>
    </row>
    <row r="17569" ht="14.25" customHeight="1">
      <c r="A17569" s="5"/>
      <c r="B17569" s="5"/>
      <c r="C17569" s="5" t="str">
        <f>IFERROR(__xludf.DUMMYFUNCTION("""COMPUTED_VALUE"""),"")</f>
        <v/>
      </c>
      <c r="D17569" s="5">
        <v>0.0</v>
      </c>
    </row>
    <row r="17570" ht="14.25" customHeight="1">
      <c r="A17570" s="5"/>
      <c r="B17570" s="5"/>
      <c r="C17570" s="5" t="str">
        <f>IFERROR(__xludf.DUMMYFUNCTION("""COMPUTED_VALUE"""),"")</f>
        <v/>
      </c>
      <c r="D17570" s="5">
        <v>0.0</v>
      </c>
    </row>
    <row r="17571" ht="14.25" customHeight="1">
      <c r="A17571" s="5"/>
      <c r="B17571" s="5"/>
      <c r="C17571" s="5" t="str">
        <f>IFERROR(__xludf.DUMMYFUNCTION("""COMPUTED_VALUE"""),"")</f>
        <v/>
      </c>
      <c r="D17571" s="5">
        <v>0.0</v>
      </c>
    </row>
    <row r="17572" ht="14.25" customHeight="1">
      <c r="A17572" s="5"/>
      <c r="B17572" s="5"/>
      <c r="C17572" s="5" t="str">
        <f>IFERROR(__xludf.DUMMYFUNCTION("""COMPUTED_VALUE"""),"")</f>
        <v/>
      </c>
      <c r="D17572" s="5">
        <v>0.0</v>
      </c>
    </row>
    <row r="17573" ht="14.25" customHeight="1">
      <c r="A17573" s="5"/>
      <c r="B17573" s="5"/>
      <c r="C17573" s="5" t="str">
        <f>IFERROR(__xludf.DUMMYFUNCTION("""COMPUTED_VALUE"""),"")</f>
        <v/>
      </c>
      <c r="D17573" s="5">
        <v>0.0</v>
      </c>
    </row>
    <row r="17574" ht="14.25" customHeight="1">
      <c r="A17574" s="5"/>
      <c r="B17574" s="5"/>
      <c r="C17574" s="5" t="str">
        <f>IFERROR(__xludf.DUMMYFUNCTION("""COMPUTED_VALUE"""),"")</f>
        <v/>
      </c>
      <c r="D17574" s="5">
        <v>0.0</v>
      </c>
    </row>
    <row r="17575" ht="14.25" customHeight="1">
      <c r="A17575" s="5"/>
      <c r="B17575" s="5"/>
      <c r="C17575" s="5" t="str">
        <f>IFERROR(__xludf.DUMMYFUNCTION("""COMPUTED_VALUE"""),"")</f>
        <v/>
      </c>
      <c r="D17575" s="5">
        <v>0.0</v>
      </c>
    </row>
    <row r="17576" ht="14.25" customHeight="1">
      <c r="A17576" s="5"/>
      <c r="B17576" s="5"/>
      <c r="C17576" s="5" t="str">
        <f>IFERROR(__xludf.DUMMYFUNCTION("""COMPUTED_VALUE"""),"")</f>
        <v/>
      </c>
      <c r="D17576" s="5">
        <v>0.0</v>
      </c>
    </row>
    <row r="17577" ht="14.25" customHeight="1">
      <c r="A17577" s="5"/>
      <c r="B17577" s="5"/>
      <c r="C17577" s="5" t="str">
        <f>IFERROR(__xludf.DUMMYFUNCTION("""COMPUTED_VALUE"""),"")</f>
        <v/>
      </c>
      <c r="D17577" s="5">
        <v>0.0</v>
      </c>
    </row>
    <row r="17578" ht="14.25" customHeight="1">
      <c r="A17578" s="5"/>
      <c r="B17578" s="5"/>
      <c r="C17578" s="5" t="str">
        <f>IFERROR(__xludf.DUMMYFUNCTION("""COMPUTED_VALUE"""),"")</f>
        <v/>
      </c>
      <c r="D17578" s="5">
        <v>0.0</v>
      </c>
    </row>
    <row r="17579" ht="14.25" customHeight="1">
      <c r="A17579" s="5"/>
      <c r="B17579" s="5"/>
      <c r="C17579" s="5" t="str">
        <f>IFERROR(__xludf.DUMMYFUNCTION("""COMPUTED_VALUE"""),"")</f>
        <v/>
      </c>
      <c r="D17579" s="5">
        <v>0.0</v>
      </c>
    </row>
    <row r="17580" ht="14.25" customHeight="1">
      <c r="A17580" s="5"/>
      <c r="B17580" s="5"/>
      <c r="C17580" s="5" t="str">
        <f>IFERROR(__xludf.DUMMYFUNCTION("""COMPUTED_VALUE"""),"")</f>
        <v/>
      </c>
      <c r="D17580" s="5">
        <v>0.0</v>
      </c>
    </row>
    <row r="17581" ht="14.25" customHeight="1">
      <c r="A17581" s="5"/>
      <c r="B17581" s="5"/>
      <c r="C17581" s="5" t="str">
        <f>IFERROR(__xludf.DUMMYFUNCTION("""COMPUTED_VALUE"""),"")</f>
        <v/>
      </c>
      <c r="D17581" s="5">
        <v>0.0</v>
      </c>
    </row>
    <row r="17582" ht="14.25" customHeight="1">
      <c r="A17582" s="5"/>
      <c r="B17582" s="5"/>
      <c r="C17582" s="5" t="str">
        <f>IFERROR(__xludf.DUMMYFUNCTION("""COMPUTED_VALUE"""),"")</f>
        <v/>
      </c>
      <c r="D17582" s="5">
        <v>0.0</v>
      </c>
    </row>
    <row r="17583" ht="14.25" customHeight="1">
      <c r="A17583" s="5"/>
      <c r="B17583" s="5"/>
      <c r="C17583" s="5" t="str">
        <f>IFERROR(__xludf.DUMMYFUNCTION("""COMPUTED_VALUE"""),"")</f>
        <v/>
      </c>
      <c r="D17583" s="5">
        <v>0.0</v>
      </c>
    </row>
    <row r="17584" ht="14.25" customHeight="1">
      <c r="A17584" s="5"/>
      <c r="B17584" s="5"/>
      <c r="C17584" s="5" t="str">
        <f>IFERROR(__xludf.DUMMYFUNCTION("""COMPUTED_VALUE"""),"")</f>
        <v/>
      </c>
      <c r="D17584" s="5">
        <v>0.0</v>
      </c>
    </row>
    <row r="17585" ht="14.25" customHeight="1">
      <c r="A17585" s="5"/>
      <c r="B17585" s="5"/>
      <c r="C17585" s="5" t="str">
        <f>IFERROR(__xludf.DUMMYFUNCTION("""COMPUTED_VALUE"""),"")</f>
        <v/>
      </c>
      <c r="D17585" s="5">
        <v>0.0</v>
      </c>
    </row>
    <row r="17586" ht="14.25" customHeight="1">
      <c r="A17586" s="5"/>
      <c r="B17586" s="5"/>
      <c r="C17586" s="5" t="str">
        <f>IFERROR(__xludf.DUMMYFUNCTION("""COMPUTED_VALUE"""),"")</f>
        <v/>
      </c>
      <c r="D17586" s="5">
        <v>0.0</v>
      </c>
    </row>
    <row r="17587" ht="14.25" customHeight="1">
      <c r="A17587" s="5"/>
      <c r="B17587" s="5"/>
      <c r="C17587" s="5" t="str">
        <f>IFERROR(__xludf.DUMMYFUNCTION("""COMPUTED_VALUE"""),"")</f>
        <v/>
      </c>
      <c r="D17587" s="5">
        <v>0.0</v>
      </c>
    </row>
    <row r="17588" ht="14.25" customHeight="1">
      <c r="A17588" s="5"/>
      <c r="B17588" s="5"/>
      <c r="C17588" s="5" t="str">
        <f>IFERROR(__xludf.DUMMYFUNCTION("""COMPUTED_VALUE"""),"")</f>
        <v/>
      </c>
      <c r="D17588" s="5">
        <v>0.0</v>
      </c>
    </row>
    <row r="17589" ht="14.25" customHeight="1">
      <c r="A17589" s="5"/>
      <c r="B17589" s="5"/>
      <c r="C17589" s="5" t="str">
        <f>IFERROR(__xludf.DUMMYFUNCTION("""COMPUTED_VALUE"""),"")</f>
        <v/>
      </c>
      <c r="D17589" s="5">
        <v>0.0</v>
      </c>
    </row>
    <row r="17590" ht="14.25" customHeight="1">
      <c r="A17590" s="5"/>
      <c r="B17590" s="5"/>
      <c r="C17590" s="5" t="str">
        <f>IFERROR(__xludf.DUMMYFUNCTION("""COMPUTED_VALUE"""),"")</f>
        <v/>
      </c>
      <c r="D17590" s="5">
        <v>0.0</v>
      </c>
    </row>
    <row r="17591" ht="14.25" customHeight="1">
      <c r="A17591" s="5"/>
      <c r="B17591" s="5"/>
      <c r="C17591" s="5" t="str">
        <f>IFERROR(__xludf.DUMMYFUNCTION("""COMPUTED_VALUE"""),"")</f>
        <v/>
      </c>
      <c r="D17591" s="5">
        <v>0.0</v>
      </c>
    </row>
    <row r="17592" ht="14.25" customHeight="1">
      <c r="A17592" s="5"/>
      <c r="B17592" s="5"/>
      <c r="C17592" s="5" t="str">
        <f>IFERROR(__xludf.DUMMYFUNCTION("""COMPUTED_VALUE"""),"")</f>
        <v/>
      </c>
      <c r="D17592" s="5">
        <v>0.0</v>
      </c>
    </row>
    <row r="17593" ht="14.25" customHeight="1">
      <c r="A17593" s="5"/>
      <c r="B17593" s="5"/>
      <c r="C17593" s="5" t="str">
        <f>IFERROR(__xludf.DUMMYFUNCTION("""COMPUTED_VALUE"""),"")</f>
        <v/>
      </c>
      <c r="D17593" s="5">
        <v>0.0</v>
      </c>
    </row>
    <row r="17594" ht="14.25" customHeight="1">
      <c r="A17594" s="5"/>
      <c r="B17594" s="5"/>
      <c r="C17594" s="5" t="str">
        <f>IFERROR(__xludf.DUMMYFUNCTION("""COMPUTED_VALUE"""),"")</f>
        <v/>
      </c>
      <c r="D17594" s="5">
        <v>0.0</v>
      </c>
    </row>
    <row r="17595" ht="14.25" customHeight="1">
      <c r="A17595" s="5"/>
      <c r="B17595" s="5"/>
      <c r="C17595" s="5" t="str">
        <f>IFERROR(__xludf.DUMMYFUNCTION("""COMPUTED_VALUE"""),"")</f>
        <v/>
      </c>
      <c r="D17595" s="5">
        <v>0.0</v>
      </c>
    </row>
    <row r="17596" ht="14.25" customHeight="1">
      <c r="A17596" s="5"/>
      <c r="B17596" s="5"/>
      <c r="C17596" s="5" t="str">
        <f>IFERROR(__xludf.DUMMYFUNCTION("""COMPUTED_VALUE"""),"")</f>
        <v/>
      </c>
      <c r="D17596" s="5">
        <v>0.0</v>
      </c>
    </row>
    <row r="17597" ht="14.25" customHeight="1">
      <c r="A17597" s="5"/>
      <c r="B17597" s="5"/>
      <c r="C17597" s="5" t="str">
        <f>IFERROR(__xludf.DUMMYFUNCTION("""COMPUTED_VALUE"""),"")</f>
        <v/>
      </c>
      <c r="D17597" s="5">
        <v>0.0</v>
      </c>
    </row>
    <row r="17598" ht="14.25" customHeight="1">
      <c r="A17598" s="5"/>
      <c r="B17598" s="5"/>
      <c r="C17598" s="5" t="str">
        <f>IFERROR(__xludf.DUMMYFUNCTION("""COMPUTED_VALUE"""),"")</f>
        <v/>
      </c>
      <c r="D17598" s="5">
        <v>0.0</v>
      </c>
    </row>
    <row r="17599" ht="14.25" customHeight="1">
      <c r="A17599" s="5"/>
      <c r="B17599" s="5"/>
      <c r="C17599" s="5" t="str">
        <f>IFERROR(__xludf.DUMMYFUNCTION("""COMPUTED_VALUE"""),"")</f>
        <v/>
      </c>
      <c r="D17599" s="5">
        <v>0.0</v>
      </c>
    </row>
    <row r="17600" ht="14.25" customHeight="1">
      <c r="A17600" s="5"/>
      <c r="B17600" s="5"/>
      <c r="C17600" s="5" t="str">
        <f>IFERROR(__xludf.DUMMYFUNCTION("""COMPUTED_VALUE"""),"")</f>
        <v/>
      </c>
      <c r="D17600" s="5">
        <v>0.0</v>
      </c>
    </row>
    <row r="17601" ht="14.25" customHeight="1">
      <c r="A17601" s="5"/>
      <c r="B17601" s="5"/>
      <c r="C17601" s="5" t="str">
        <f>IFERROR(__xludf.DUMMYFUNCTION("""COMPUTED_VALUE"""),"")</f>
        <v/>
      </c>
      <c r="D17601" s="5">
        <v>0.0</v>
      </c>
    </row>
    <row r="17602" ht="14.25" customHeight="1">
      <c r="A17602" s="5"/>
      <c r="B17602" s="5"/>
      <c r="C17602" s="5" t="str">
        <f>IFERROR(__xludf.DUMMYFUNCTION("""COMPUTED_VALUE"""),"")</f>
        <v/>
      </c>
      <c r="D17602" s="5">
        <v>0.0</v>
      </c>
    </row>
    <row r="17603" ht="14.25" customHeight="1">
      <c r="A17603" s="5"/>
      <c r="B17603" s="5"/>
      <c r="C17603" s="5" t="str">
        <f>IFERROR(__xludf.DUMMYFUNCTION("""COMPUTED_VALUE"""),"")</f>
        <v/>
      </c>
      <c r="D17603" s="5">
        <v>0.0</v>
      </c>
    </row>
    <row r="17604" ht="14.25" customHeight="1">
      <c r="A17604" s="5"/>
      <c r="B17604" s="5"/>
      <c r="C17604" s="5" t="str">
        <f>IFERROR(__xludf.DUMMYFUNCTION("""COMPUTED_VALUE"""),"")</f>
        <v/>
      </c>
      <c r="D17604" s="5">
        <v>0.0</v>
      </c>
    </row>
    <row r="17605" ht="14.25" customHeight="1">
      <c r="A17605" s="5"/>
      <c r="B17605" s="5"/>
      <c r="C17605" s="5" t="str">
        <f>IFERROR(__xludf.DUMMYFUNCTION("""COMPUTED_VALUE"""),"")</f>
        <v/>
      </c>
      <c r="D17605" s="5">
        <v>0.0</v>
      </c>
    </row>
    <row r="17606" ht="14.25" customHeight="1">
      <c r="A17606" s="5"/>
      <c r="B17606" s="5"/>
      <c r="C17606" s="5" t="str">
        <f>IFERROR(__xludf.DUMMYFUNCTION("""COMPUTED_VALUE"""),"")</f>
        <v/>
      </c>
      <c r="D17606" s="5">
        <v>0.0</v>
      </c>
    </row>
    <row r="17607" ht="14.25" customHeight="1">
      <c r="A17607" s="5"/>
      <c r="B17607" s="5"/>
      <c r="C17607" s="5" t="str">
        <f>IFERROR(__xludf.DUMMYFUNCTION("""COMPUTED_VALUE"""),"")</f>
        <v/>
      </c>
      <c r="D17607" s="5">
        <v>0.0</v>
      </c>
    </row>
    <row r="17608" ht="14.25" customHeight="1">
      <c r="A17608" s="5"/>
      <c r="B17608" s="5"/>
      <c r="C17608" s="5" t="str">
        <f>IFERROR(__xludf.DUMMYFUNCTION("""COMPUTED_VALUE"""),"")</f>
        <v/>
      </c>
      <c r="D17608" s="5">
        <v>0.0</v>
      </c>
    </row>
    <row r="17609" ht="14.25" customHeight="1">
      <c r="A17609" s="5"/>
      <c r="B17609" s="5"/>
      <c r="C17609" s="5" t="str">
        <f>IFERROR(__xludf.DUMMYFUNCTION("""COMPUTED_VALUE"""),"")</f>
        <v/>
      </c>
      <c r="D17609" s="5">
        <v>0.0</v>
      </c>
    </row>
    <row r="17610" ht="14.25" customHeight="1">
      <c r="A17610" s="5"/>
      <c r="B17610" s="5"/>
      <c r="C17610" s="5" t="str">
        <f>IFERROR(__xludf.DUMMYFUNCTION("""COMPUTED_VALUE"""),"")</f>
        <v/>
      </c>
      <c r="D17610" s="5">
        <v>0.0</v>
      </c>
    </row>
    <row r="17611" ht="14.25" customHeight="1">
      <c r="A17611" s="5"/>
      <c r="B17611" s="5"/>
      <c r="C17611" s="5" t="str">
        <f>IFERROR(__xludf.DUMMYFUNCTION("""COMPUTED_VALUE"""),"")</f>
        <v/>
      </c>
      <c r="D17611" s="5">
        <v>0.0</v>
      </c>
    </row>
    <row r="17612" ht="14.25" customHeight="1">
      <c r="A17612" s="5"/>
      <c r="B17612" s="5"/>
      <c r="C17612" s="5" t="str">
        <f>IFERROR(__xludf.DUMMYFUNCTION("""COMPUTED_VALUE"""),"")</f>
        <v/>
      </c>
      <c r="D17612" s="5">
        <v>0.0</v>
      </c>
    </row>
    <row r="17613" ht="14.25" customHeight="1">
      <c r="A17613" s="5"/>
      <c r="B17613" s="5"/>
      <c r="C17613" s="5" t="str">
        <f>IFERROR(__xludf.DUMMYFUNCTION("""COMPUTED_VALUE"""),"")</f>
        <v/>
      </c>
      <c r="D17613" s="5">
        <v>0.0</v>
      </c>
    </row>
    <row r="17614" ht="14.25" customHeight="1">
      <c r="A17614" s="5"/>
      <c r="B17614" s="5"/>
      <c r="C17614" s="5" t="str">
        <f>IFERROR(__xludf.DUMMYFUNCTION("""COMPUTED_VALUE"""),"")</f>
        <v/>
      </c>
      <c r="D17614" s="5">
        <v>0.0</v>
      </c>
    </row>
    <row r="17615" ht="14.25" customHeight="1">
      <c r="A17615" s="5"/>
      <c r="B17615" s="5"/>
      <c r="C17615" s="5" t="str">
        <f>IFERROR(__xludf.DUMMYFUNCTION("""COMPUTED_VALUE"""),"")</f>
        <v/>
      </c>
      <c r="D17615" s="5">
        <v>0.0</v>
      </c>
    </row>
    <row r="17616" ht="14.25" customHeight="1">
      <c r="A17616" s="5"/>
      <c r="B17616" s="5"/>
      <c r="C17616" s="5" t="str">
        <f>IFERROR(__xludf.DUMMYFUNCTION("""COMPUTED_VALUE"""),"")</f>
        <v/>
      </c>
      <c r="D17616" s="5">
        <v>0.0</v>
      </c>
    </row>
    <row r="17617" ht="14.25" customHeight="1">
      <c r="A17617" s="5"/>
      <c r="B17617" s="5"/>
      <c r="C17617" s="5" t="str">
        <f>IFERROR(__xludf.DUMMYFUNCTION("""COMPUTED_VALUE"""),"")</f>
        <v/>
      </c>
      <c r="D17617" s="5">
        <v>0.0</v>
      </c>
    </row>
    <row r="17618" ht="14.25" customHeight="1">
      <c r="A17618" s="5"/>
      <c r="B17618" s="5"/>
      <c r="C17618" s="5" t="str">
        <f>IFERROR(__xludf.DUMMYFUNCTION("""COMPUTED_VALUE"""),"")</f>
        <v/>
      </c>
      <c r="D17618" s="5">
        <v>0.0</v>
      </c>
    </row>
    <row r="17619" ht="14.25" customHeight="1">
      <c r="A17619" s="5"/>
      <c r="B17619" s="5"/>
      <c r="C17619" s="5" t="str">
        <f>IFERROR(__xludf.DUMMYFUNCTION("""COMPUTED_VALUE"""),"")</f>
        <v/>
      </c>
      <c r="D17619" s="5">
        <v>0.0</v>
      </c>
    </row>
    <row r="17620" ht="14.25" customHeight="1">
      <c r="A17620" s="5"/>
      <c r="B17620" s="5"/>
      <c r="C17620" s="5" t="str">
        <f>IFERROR(__xludf.DUMMYFUNCTION("""COMPUTED_VALUE"""),"")</f>
        <v/>
      </c>
      <c r="D17620" s="5">
        <v>0.0</v>
      </c>
    </row>
    <row r="17621" ht="14.25" customHeight="1">
      <c r="A17621" s="5"/>
      <c r="B17621" s="5"/>
      <c r="C17621" s="5" t="str">
        <f>IFERROR(__xludf.DUMMYFUNCTION("""COMPUTED_VALUE"""),"")</f>
        <v/>
      </c>
      <c r="D17621" s="5">
        <v>0.0</v>
      </c>
    </row>
    <row r="17622" ht="14.25" customHeight="1">
      <c r="A17622" s="5"/>
      <c r="B17622" s="5"/>
      <c r="C17622" s="5" t="str">
        <f>IFERROR(__xludf.DUMMYFUNCTION("""COMPUTED_VALUE"""),"")</f>
        <v/>
      </c>
      <c r="D17622" s="5">
        <v>0.0</v>
      </c>
    </row>
    <row r="17623" ht="14.25" customHeight="1">
      <c r="A17623" s="5"/>
      <c r="B17623" s="5"/>
      <c r="C17623" s="5" t="str">
        <f>IFERROR(__xludf.DUMMYFUNCTION("""COMPUTED_VALUE"""),"")</f>
        <v/>
      </c>
      <c r="D17623" s="5">
        <v>0.0</v>
      </c>
    </row>
    <row r="17624" ht="14.25" customHeight="1">
      <c r="A17624" s="5"/>
      <c r="B17624" s="5"/>
      <c r="C17624" s="5" t="str">
        <f>IFERROR(__xludf.DUMMYFUNCTION("""COMPUTED_VALUE"""),"")</f>
        <v/>
      </c>
      <c r="D17624" s="5">
        <v>0.0</v>
      </c>
    </row>
    <row r="17625" ht="14.25" customHeight="1">
      <c r="A17625" s="5"/>
      <c r="B17625" s="5"/>
      <c r="C17625" s="5" t="str">
        <f>IFERROR(__xludf.DUMMYFUNCTION("""COMPUTED_VALUE"""),"")</f>
        <v/>
      </c>
      <c r="D17625" s="5">
        <v>0.0</v>
      </c>
    </row>
    <row r="17626" ht="14.25" customHeight="1">
      <c r="A17626" s="5"/>
      <c r="B17626" s="5"/>
      <c r="C17626" s="5" t="str">
        <f>IFERROR(__xludf.DUMMYFUNCTION("""COMPUTED_VALUE"""),"")</f>
        <v/>
      </c>
      <c r="D17626" s="5">
        <v>0.0</v>
      </c>
    </row>
    <row r="17627" ht="14.25" customHeight="1">
      <c r="A17627" s="5"/>
      <c r="B17627" s="5"/>
      <c r="C17627" s="5" t="str">
        <f>IFERROR(__xludf.DUMMYFUNCTION("""COMPUTED_VALUE"""),"")</f>
        <v/>
      </c>
      <c r="D17627" s="5">
        <v>0.0</v>
      </c>
    </row>
    <row r="17628" ht="14.25" customHeight="1">
      <c r="A17628" s="5"/>
      <c r="B17628" s="5"/>
      <c r="C17628" s="5" t="str">
        <f>IFERROR(__xludf.DUMMYFUNCTION("""COMPUTED_VALUE"""),"")</f>
        <v/>
      </c>
      <c r="D17628" s="5">
        <v>0.0</v>
      </c>
    </row>
    <row r="17629" ht="14.25" customHeight="1">
      <c r="A17629" s="5"/>
      <c r="B17629" s="5"/>
      <c r="C17629" s="5" t="str">
        <f>IFERROR(__xludf.DUMMYFUNCTION("""COMPUTED_VALUE"""),"")</f>
        <v/>
      </c>
      <c r="D17629" s="5">
        <v>0.0</v>
      </c>
    </row>
    <row r="17630" ht="14.25" customHeight="1">
      <c r="A17630" s="5"/>
      <c r="B17630" s="5"/>
      <c r="C17630" s="5" t="str">
        <f>IFERROR(__xludf.DUMMYFUNCTION("""COMPUTED_VALUE"""),"")</f>
        <v/>
      </c>
      <c r="D17630" s="5">
        <v>0.0</v>
      </c>
    </row>
    <row r="17631" ht="14.25" customHeight="1">
      <c r="A17631" s="5"/>
      <c r="B17631" s="5"/>
      <c r="C17631" s="5" t="str">
        <f>IFERROR(__xludf.DUMMYFUNCTION("""COMPUTED_VALUE"""),"")</f>
        <v/>
      </c>
      <c r="D17631" s="5">
        <v>0.0</v>
      </c>
    </row>
    <row r="17632" ht="14.25" customHeight="1">
      <c r="A17632" s="5"/>
      <c r="B17632" s="5"/>
      <c r="C17632" s="5" t="str">
        <f>IFERROR(__xludf.DUMMYFUNCTION("""COMPUTED_VALUE"""),"")</f>
        <v/>
      </c>
      <c r="D17632" s="5">
        <v>0.0</v>
      </c>
    </row>
    <row r="17633" ht="14.25" customHeight="1">
      <c r="A17633" s="5"/>
      <c r="B17633" s="5"/>
      <c r="C17633" s="5" t="str">
        <f>IFERROR(__xludf.DUMMYFUNCTION("""COMPUTED_VALUE"""),"")</f>
        <v/>
      </c>
      <c r="D17633" s="5">
        <v>0.0</v>
      </c>
    </row>
    <row r="17634" ht="14.25" customHeight="1">
      <c r="A17634" s="5"/>
      <c r="B17634" s="5"/>
      <c r="C17634" s="5" t="str">
        <f>IFERROR(__xludf.DUMMYFUNCTION("""COMPUTED_VALUE"""),"")</f>
        <v/>
      </c>
      <c r="D17634" s="5">
        <v>0.0</v>
      </c>
    </row>
    <row r="17635" ht="14.25" customHeight="1">
      <c r="A17635" s="5"/>
      <c r="B17635" s="5"/>
      <c r="C17635" s="5" t="str">
        <f>IFERROR(__xludf.DUMMYFUNCTION("""COMPUTED_VALUE"""),"")</f>
        <v/>
      </c>
      <c r="D17635" s="5">
        <v>0.0</v>
      </c>
    </row>
    <row r="17636" ht="14.25" customHeight="1">
      <c r="A17636" s="5"/>
      <c r="B17636" s="5"/>
      <c r="C17636" s="5" t="str">
        <f>IFERROR(__xludf.DUMMYFUNCTION("""COMPUTED_VALUE"""),"")</f>
        <v/>
      </c>
      <c r="D17636" s="5">
        <v>0.0</v>
      </c>
    </row>
    <row r="17637" ht="14.25" customHeight="1">
      <c r="A17637" s="5"/>
      <c r="B17637" s="5"/>
      <c r="C17637" s="5" t="str">
        <f>IFERROR(__xludf.DUMMYFUNCTION("""COMPUTED_VALUE"""),"")</f>
        <v/>
      </c>
      <c r="D17637" s="5">
        <v>0.0</v>
      </c>
    </row>
    <row r="17638" ht="14.25" customHeight="1">
      <c r="A17638" s="5"/>
      <c r="B17638" s="5"/>
      <c r="C17638" s="5" t="str">
        <f>IFERROR(__xludf.DUMMYFUNCTION("""COMPUTED_VALUE"""),"")</f>
        <v/>
      </c>
      <c r="D17638" s="5">
        <v>0.0</v>
      </c>
    </row>
    <row r="17639" ht="14.25" customHeight="1">
      <c r="A17639" s="5"/>
      <c r="B17639" s="5"/>
      <c r="C17639" s="5" t="str">
        <f>IFERROR(__xludf.DUMMYFUNCTION("""COMPUTED_VALUE"""),"")</f>
        <v/>
      </c>
      <c r="D17639" s="5">
        <v>0.0</v>
      </c>
    </row>
    <row r="17640" ht="14.25" customHeight="1">
      <c r="A17640" s="5"/>
      <c r="B17640" s="5"/>
      <c r="C17640" s="5" t="str">
        <f>IFERROR(__xludf.DUMMYFUNCTION("""COMPUTED_VALUE"""),"")</f>
        <v/>
      </c>
      <c r="D17640" s="5">
        <v>0.0</v>
      </c>
    </row>
    <row r="17641" ht="14.25" customHeight="1">
      <c r="A17641" s="5"/>
      <c r="B17641" s="5"/>
      <c r="C17641" s="5" t="str">
        <f>IFERROR(__xludf.DUMMYFUNCTION("""COMPUTED_VALUE"""),"")</f>
        <v/>
      </c>
      <c r="D17641" s="5">
        <v>0.0</v>
      </c>
    </row>
    <row r="17642" ht="14.25" customHeight="1">
      <c r="A17642" s="5"/>
      <c r="B17642" s="5"/>
      <c r="C17642" s="5" t="str">
        <f>IFERROR(__xludf.DUMMYFUNCTION("""COMPUTED_VALUE"""),"")</f>
        <v/>
      </c>
      <c r="D17642" s="5">
        <v>0.0</v>
      </c>
    </row>
    <row r="17643" ht="14.25" customHeight="1">
      <c r="A17643" s="5"/>
      <c r="B17643" s="5"/>
      <c r="C17643" s="5" t="str">
        <f>IFERROR(__xludf.DUMMYFUNCTION("""COMPUTED_VALUE"""),"")</f>
        <v/>
      </c>
      <c r="D17643" s="5">
        <v>0.0</v>
      </c>
    </row>
    <row r="17644" ht="14.25" customHeight="1">
      <c r="A17644" s="5"/>
      <c r="B17644" s="5"/>
      <c r="C17644" s="5" t="str">
        <f>IFERROR(__xludf.DUMMYFUNCTION("""COMPUTED_VALUE"""),"")</f>
        <v/>
      </c>
      <c r="D17644" s="5">
        <v>0.0</v>
      </c>
    </row>
    <row r="17645" ht="14.25" customHeight="1">
      <c r="A17645" s="5"/>
      <c r="B17645" s="5"/>
      <c r="C17645" s="5" t="str">
        <f>IFERROR(__xludf.DUMMYFUNCTION("""COMPUTED_VALUE"""),"")</f>
        <v/>
      </c>
      <c r="D17645" s="5">
        <v>0.0</v>
      </c>
    </row>
    <row r="17646" ht="14.25" customHeight="1">
      <c r="A17646" s="5"/>
      <c r="B17646" s="5"/>
      <c r="C17646" s="5" t="str">
        <f>IFERROR(__xludf.DUMMYFUNCTION("""COMPUTED_VALUE"""),"")</f>
        <v/>
      </c>
      <c r="D17646" s="5">
        <v>0.0</v>
      </c>
    </row>
    <row r="17647" ht="14.25" customHeight="1">
      <c r="A17647" s="5"/>
      <c r="B17647" s="5"/>
      <c r="C17647" s="5" t="str">
        <f>IFERROR(__xludf.DUMMYFUNCTION("""COMPUTED_VALUE"""),"")</f>
        <v/>
      </c>
      <c r="D17647" s="5">
        <v>0.0</v>
      </c>
    </row>
    <row r="17648" ht="14.25" customHeight="1">
      <c r="A17648" s="5"/>
      <c r="B17648" s="5"/>
      <c r="C17648" s="5" t="str">
        <f>IFERROR(__xludf.DUMMYFUNCTION("""COMPUTED_VALUE"""),"")</f>
        <v/>
      </c>
      <c r="D17648" s="5">
        <v>0.0</v>
      </c>
    </row>
    <row r="17649" ht="14.25" customHeight="1">
      <c r="A17649" s="5"/>
      <c r="B17649" s="5"/>
      <c r="C17649" s="5" t="str">
        <f>IFERROR(__xludf.DUMMYFUNCTION("""COMPUTED_VALUE"""),"")</f>
        <v/>
      </c>
      <c r="D17649" s="5">
        <v>0.0</v>
      </c>
    </row>
    <row r="17650" ht="14.25" customHeight="1">
      <c r="A17650" s="5"/>
      <c r="B17650" s="5"/>
      <c r="C17650" s="5" t="str">
        <f>IFERROR(__xludf.DUMMYFUNCTION("""COMPUTED_VALUE"""),"")</f>
        <v/>
      </c>
      <c r="D17650" s="5">
        <v>0.0</v>
      </c>
    </row>
    <row r="17651" ht="14.25" customHeight="1">
      <c r="A17651" s="5"/>
      <c r="B17651" s="5"/>
      <c r="C17651" s="5" t="str">
        <f>IFERROR(__xludf.DUMMYFUNCTION("""COMPUTED_VALUE"""),"")</f>
        <v/>
      </c>
      <c r="D17651" s="5">
        <v>0.0</v>
      </c>
    </row>
    <row r="17652" ht="14.25" customHeight="1">
      <c r="A17652" s="5"/>
      <c r="B17652" s="5"/>
      <c r="C17652" s="5" t="str">
        <f>IFERROR(__xludf.DUMMYFUNCTION("""COMPUTED_VALUE"""),"")</f>
        <v/>
      </c>
      <c r="D17652" s="5">
        <v>0.0</v>
      </c>
    </row>
    <row r="17653" ht="14.25" customHeight="1">
      <c r="A17653" s="5"/>
      <c r="B17653" s="5"/>
      <c r="C17653" s="5" t="str">
        <f>IFERROR(__xludf.DUMMYFUNCTION("""COMPUTED_VALUE"""),"")</f>
        <v/>
      </c>
      <c r="D17653" s="5">
        <v>0.0</v>
      </c>
    </row>
    <row r="17654" ht="14.25" customHeight="1">
      <c r="A17654" s="5"/>
      <c r="B17654" s="5"/>
      <c r="C17654" s="5" t="str">
        <f>IFERROR(__xludf.DUMMYFUNCTION("""COMPUTED_VALUE"""),"")</f>
        <v/>
      </c>
      <c r="D17654" s="5">
        <v>0.0</v>
      </c>
    </row>
    <row r="17655" ht="14.25" customHeight="1">
      <c r="A17655" s="5"/>
      <c r="B17655" s="5"/>
      <c r="C17655" s="5" t="str">
        <f>IFERROR(__xludf.DUMMYFUNCTION("""COMPUTED_VALUE"""),"")</f>
        <v/>
      </c>
      <c r="D17655" s="5">
        <v>0.0</v>
      </c>
    </row>
    <row r="17656" ht="14.25" customHeight="1">
      <c r="A17656" s="5"/>
      <c r="B17656" s="5"/>
      <c r="C17656" s="5" t="str">
        <f>IFERROR(__xludf.DUMMYFUNCTION("""COMPUTED_VALUE"""),"")</f>
        <v/>
      </c>
      <c r="D17656" s="5">
        <v>0.0</v>
      </c>
    </row>
    <row r="17657" ht="14.25" customHeight="1">
      <c r="A17657" s="5"/>
      <c r="B17657" s="5"/>
      <c r="C17657" s="5" t="str">
        <f>IFERROR(__xludf.DUMMYFUNCTION("""COMPUTED_VALUE"""),"")</f>
        <v/>
      </c>
      <c r="D17657" s="5">
        <v>0.0</v>
      </c>
    </row>
    <row r="17658" ht="14.25" customHeight="1">
      <c r="A17658" s="5"/>
      <c r="B17658" s="5"/>
      <c r="C17658" s="5" t="str">
        <f>IFERROR(__xludf.DUMMYFUNCTION("""COMPUTED_VALUE"""),"")</f>
        <v/>
      </c>
      <c r="D17658" s="5">
        <v>0.0</v>
      </c>
    </row>
    <row r="17659" ht="14.25" customHeight="1">
      <c r="A17659" s="5"/>
      <c r="B17659" s="5"/>
      <c r="C17659" s="5" t="str">
        <f>IFERROR(__xludf.DUMMYFUNCTION("""COMPUTED_VALUE"""),"")</f>
        <v/>
      </c>
      <c r="D17659" s="5">
        <v>0.0</v>
      </c>
    </row>
    <row r="17660" ht="14.25" customHeight="1">
      <c r="A17660" s="5"/>
      <c r="B17660" s="5"/>
      <c r="C17660" s="5" t="str">
        <f>IFERROR(__xludf.DUMMYFUNCTION("""COMPUTED_VALUE"""),"")</f>
        <v/>
      </c>
      <c r="D17660" s="5">
        <v>0.0</v>
      </c>
    </row>
    <row r="17661" ht="14.25" customHeight="1">
      <c r="A17661" s="5"/>
      <c r="B17661" s="5"/>
      <c r="C17661" s="5" t="str">
        <f>IFERROR(__xludf.DUMMYFUNCTION("""COMPUTED_VALUE"""),"")</f>
        <v/>
      </c>
      <c r="D17661" s="5">
        <v>0.0</v>
      </c>
    </row>
    <row r="17662" ht="14.25" customHeight="1">
      <c r="A17662" s="5"/>
      <c r="B17662" s="5"/>
      <c r="C17662" s="5" t="str">
        <f>IFERROR(__xludf.DUMMYFUNCTION("""COMPUTED_VALUE"""),"")</f>
        <v/>
      </c>
      <c r="D17662" s="5">
        <v>0.0</v>
      </c>
    </row>
    <row r="17663" ht="14.25" customHeight="1">
      <c r="A17663" s="5"/>
      <c r="B17663" s="5"/>
      <c r="C17663" s="5" t="str">
        <f>IFERROR(__xludf.DUMMYFUNCTION("""COMPUTED_VALUE"""),"")</f>
        <v/>
      </c>
      <c r="D17663" s="5">
        <v>0.0</v>
      </c>
    </row>
    <row r="17664" ht="14.25" customHeight="1">
      <c r="A17664" s="5"/>
      <c r="B17664" s="5"/>
      <c r="C17664" s="5" t="str">
        <f>IFERROR(__xludf.DUMMYFUNCTION("""COMPUTED_VALUE"""),"")</f>
        <v/>
      </c>
      <c r="D17664" s="5">
        <v>0.0</v>
      </c>
    </row>
    <row r="17665" ht="14.25" customHeight="1">
      <c r="A17665" s="5"/>
      <c r="B17665" s="5"/>
      <c r="C17665" s="5" t="str">
        <f>IFERROR(__xludf.DUMMYFUNCTION("""COMPUTED_VALUE"""),"")</f>
        <v/>
      </c>
      <c r="D17665" s="5">
        <v>0.0</v>
      </c>
    </row>
    <row r="17666" ht="14.25" customHeight="1">
      <c r="A17666" s="5"/>
      <c r="B17666" s="5"/>
      <c r="C17666" s="5" t="str">
        <f>IFERROR(__xludf.DUMMYFUNCTION("""COMPUTED_VALUE"""),"")</f>
        <v/>
      </c>
      <c r="D17666" s="5">
        <v>0.0</v>
      </c>
    </row>
    <row r="17667" ht="14.25" customHeight="1">
      <c r="A17667" s="5"/>
      <c r="B17667" s="5"/>
      <c r="C17667" s="5" t="str">
        <f>IFERROR(__xludf.DUMMYFUNCTION("""COMPUTED_VALUE"""),"")</f>
        <v/>
      </c>
      <c r="D17667" s="5">
        <v>0.0</v>
      </c>
    </row>
    <row r="17668" ht="14.25" customHeight="1">
      <c r="A17668" s="5"/>
      <c r="B17668" s="5"/>
      <c r="C17668" s="5" t="str">
        <f>IFERROR(__xludf.DUMMYFUNCTION("""COMPUTED_VALUE"""),"")</f>
        <v/>
      </c>
      <c r="D17668" s="5">
        <v>0.0</v>
      </c>
    </row>
    <row r="17669" ht="14.25" customHeight="1">
      <c r="A17669" s="5"/>
      <c r="B17669" s="5"/>
      <c r="C17669" s="5" t="str">
        <f>IFERROR(__xludf.DUMMYFUNCTION("""COMPUTED_VALUE"""),"")</f>
        <v/>
      </c>
      <c r="D17669" s="5">
        <v>0.0</v>
      </c>
    </row>
    <row r="17670" ht="14.25" customHeight="1">
      <c r="A17670" s="5"/>
      <c r="B17670" s="5"/>
      <c r="C17670" s="5" t="str">
        <f>IFERROR(__xludf.DUMMYFUNCTION("""COMPUTED_VALUE"""),"")</f>
        <v/>
      </c>
      <c r="D17670" s="5">
        <v>0.0</v>
      </c>
    </row>
    <row r="17671" ht="14.25" customHeight="1">
      <c r="A17671" s="5"/>
      <c r="B17671" s="5"/>
      <c r="C17671" s="5" t="str">
        <f>IFERROR(__xludf.DUMMYFUNCTION("""COMPUTED_VALUE"""),"")</f>
        <v/>
      </c>
      <c r="D17671" s="5">
        <v>0.0</v>
      </c>
    </row>
    <row r="17672" ht="14.25" customHeight="1">
      <c r="A17672" s="5"/>
      <c r="B17672" s="5"/>
      <c r="C17672" s="5" t="str">
        <f>IFERROR(__xludf.DUMMYFUNCTION("""COMPUTED_VALUE"""),"")</f>
        <v/>
      </c>
      <c r="D17672" s="5">
        <v>0.0</v>
      </c>
    </row>
    <row r="17673" ht="14.25" customHeight="1">
      <c r="A17673" s="5"/>
      <c r="B17673" s="5"/>
      <c r="C17673" s="5" t="str">
        <f>IFERROR(__xludf.DUMMYFUNCTION("""COMPUTED_VALUE"""),"")</f>
        <v/>
      </c>
      <c r="D17673" s="5">
        <v>0.0</v>
      </c>
    </row>
    <row r="17674" ht="14.25" customHeight="1">
      <c r="A17674" s="5"/>
      <c r="B17674" s="5"/>
      <c r="C17674" s="5" t="str">
        <f>IFERROR(__xludf.DUMMYFUNCTION("""COMPUTED_VALUE"""),"")</f>
        <v/>
      </c>
      <c r="D17674" s="5">
        <v>0.0</v>
      </c>
    </row>
    <row r="17675" ht="14.25" customHeight="1">
      <c r="A17675" s="5"/>
      <c r="B17675" s="5"/>
      <c r="C17675" s="5" t="str">
        <f>IFERROR(__xludf.DUMMYFUNCTION("""COMPUTED_VALUE"""),"")</f>
        <v/>
      </c>
      <c r="D17675" s="5">
        <v>0.0</v>
      </c>
    </row>
    <row r="17676" ht="14.25" customHeight="1">
      <c r="A17676" s="5"/>
      <c r="B17676" s="5"/>
      <c r="C17676" s="5" t="str">
        <f>IFERROR(__xludf.DUMMYFUNCTION("""COMPUTED_VALUE"""),"")</f>
        <v/>
      </c>
      <c r="D17676" s="5">
        <v>0.0</v>
      </c>
    </row>
    <row r="17677" ht="14.25" customHeight="1">
      <c r="A17677" s="5"/>
      <c r="B17677" s="5"/>
      <c r="C17677" s="5" t="str">
        <f>IFERROR(__xludf.DUMMYFUNCTION("""COMPUTED_VALUE"""),"")</f>
        <v/>
      </c>
      <c r="D17677" s="5">
        <v>0.0</v>
      </c>
    </row>
    <row r="17678" ht="14.25" customHeight="1">
      <c r="A17678" s="5"/>
      <c r="B17678" s="5"/>
      <c r="C17678" s="5" t="str">
        <f>IFERROR(__xludf.DUMMYFUNCTION("""COMPUTED_VALUE"""),"")</f>
        <v/>
      </c>
      <c r="D17678" s="5">
        <v>0.0</v>
      </c>
    </row>
    <row r="17679" ht="14.25" customHeight="1">
      <c r="A17679" s="5"/>
      <c r="B17679" s="5"/>
      <c r="C17679" s="5" t="str">
        <f>IFERROR(__xludf.DUMMYFUNCTION("""COMPUTED_VALUE"""),"")</f>
        <v/>
      </c>
      <c r="D17679" s="5">
        <v>0.0</v>
      </c>
    </row>
    <row r="17680" ht="14.25" customHeight="1">
      <c r="A17680" s="5"/>
      <c r="B17680" s="5"/>
      <c r="C17680" s="5" t="str">
        <f>IFERROR(__xludf.DUMMYFUNCTION("""COMPUTED_VALUE"""),"")</f>
        <v/>
      </c>
      <c r="D17680" s="5">
        <v>0.0</v>
      </c>
    </row>
    <row r="17681" ht="14.25" customHeight="1">
      <c r="A17681" s="5"/>
      <c r="B17681" s="5"/>
      <c r="C17681" s="5" t="str">
        <f>IFERROR(__xludf.DUMMYFUNCTION("""COMPUTED_VALUE"""),"")</f>
        <v/>
      </c>
      <c r="D17681" s="5">
        <v>0.0</v>
      </c>
    </row>
    <row r="17682" ht="14.25" customHeight="1">
      <c r="A17682" s="5"/>
      <c r="B17682" s="5"/>
      <c r="C17682" s="5" t="str">
        <f>IFERROR(__xludf.DUMMYFUNCTION("""COMPUTED_VALUE"""),"")</f>
        <v/>
      </c>
      <c r="D17682" s="5">
        <v>0.0</v>
      </c>
    </row>
    <row r="17683" ht="14.25" customHeight="1">
      <c r="A17683" s="5"/>
      <c r="B17683" s="5"/>
      <c r="C17683" s="5" t="str">
        <f>IFERROR(__xludf.DUMMYFUNCTION("""COMPUTED_VALUE"""),"")</f>
        <v/>
      </c>
      <c r="D17683" s="5">
        <v>0.0</v>
      </c>
    </row>
    <row r="17684" ht="14.25" customHeight="1">
      <c r="A17684" s="5"/>
      <c r="B17684" s="5"/>
      <c r="C17684" s="5" t="str">
        <f>IFERROR(__xludf.DUMMYFUNCTION("""COMPUTED_VALUE"""),"")</f>
        <v/>
      </c>
      <c r="D17684" s="5">
        <v>0.0</v>
      </c>
    </row>
    <row r="17685" ht="14.25" customHeight="1">
      <c r="A17685" s="5"/>
      <c r="B17685" s="5"/>
      <c r="C17685" s="5" t="str">
        <f>IFERROR(__xludf.DUMMYFUNCTION("""COMPUTED_VALUE"""),"")</f>
        <v/>
      </c>
      <c r="D17685" s="5">
        <v>0.0</v>
      </c>
    </row>
    <row r="17686" ht="14.25" customHeight="1">
      <c r="A17686" s="5"/>
      <c r="B17686" s="5"/>
      <c r="C17686" s="5" t="str">
        <f>IFERROR(__xludf.DUMMYFUNCTION("""COMPUTED_VALUE"""),"")</f>
        <v/>
      </c>
      <c r="D17686" s="5">
        <v>0.0</v>
      </c>
    </row>
    <row r="17687" ht="14.25" customHeight="1">
      <c r="A17687" s="5"/>
      <c r="B17687" s="5"/>
      <c r="C17687" s="5" t="str">
        <f>IFERROR(__xludf.DUMMYFUNCTION("""COMPUTED_VALUE"""),"")</f>
        <v/>
      </c>
      <c r="D17687" s="5">
        <v>0.0</v>
      </c>
    </row>
    <row r="17688" ht="14.25" customHeight="1">
      <c r="A17688" s="5"/>
      <c r="B17688" s="5"/>
      <c r="C17688" s="5" t="str">
        <f>IFERROR(__xludf.DUMMYFUNCTION("""COMPUTED_VALUE"""),"")</f>
        <v/>
      </c>
      <c r="D17688" s="5">
        <v>0.0</v>
      </c>
    </row>
    <row r="17689" ht="14.25" customHeight="1">
      <c r="A17689" s="5"/>
      <c r="B17689" s="5"/>
      <c r="C17689" s="5" t="str">
        <f>IFERROR(__xludf.DUMMYFUNCTION("""COMPUTED_VALUE"""),"")</f>
        <v/>
      </c>
      <c r="D17689" s="5">
        <v>0.0</v>
      </c>
    </row>
    <row r="17690" ht="14.25" customHeight="1">
      <c r="A17690" s="5"/>
      <c r="B17690" s="5"/>
      <c r="C17690" s="5" t="str">
        <f>IFERROR(__xludf.DUMMYFUNCTION("""COMPUTED_VALUE"""),"")</f>
        <v/>
      </c>
      <c r="D17690" s="5">
        <v>0.0</v>
      </c>
    </row>
    <row r="17691" ht="14.25" customHeight="1">
      <c r="A17691" s="5"/>
      <c r="B17691" s="5"/>
      <c r="C17691" s="5" t="str">
        <f>IFERROR(__xludf.DUMMYFUNCTION("""COMPUTED_VALUE"""),"")</f>
        <v/>
      </c>
      <c r="D17691" s="5">
        <v>0.0</v>
      </c>
    </row>
    <row r="17692" ht="14.25" customHeight="1">
      <c r="A17692" s="5"/>
      <c r="B17692" s="5"/>
      <c r="C17692" s="5" t="str">
        <f>IFERROR(__xludf.DUMMYFUNCTION("""COMPUTED_VALUE"""),"")</f>
        <v/>
      </c>
      <c r="D17692" s="5">
        <v>0.0</v>
      </c>
    </row>
    <row r="17693" ht="14.25" customHeight="1">
      <c r="A17693" s="5"/>
      <c r="B17693" s="5"/>
      <c r="C17693" s="5" t="str">
        <f>IFERROR(__xludf.DUMMYFUNCTION("""COMPUTED_VALUE"""),"")</f>
        <v/>
      </c>
      <c r="D17693" s="5">
        <v>0.0</v>
      </c>
    </row>
    <row r="17694" ht="14.25" customHeight="1">
      <c r="A17694" s="5"/>
      <c r="B17694" s="5"/>
      <c r="C17694" s="5" t="str">
        <f>IFERROR(__xludf.DUMMYFUNCTION("""COMPUTED_VALUE"""),"")</f>
        <v/>
      </c>
      <c r="D17694" s="5">
        <v>0.0</v>
      </c>
    </row>
    <row r="17695" ht="14.25" customHeight="1">
      <c r="A17695" s="5"/>
      <c r="B17695" s="5"/>
      <c r="C17695" s="5" t="str">
        <f>IFERROR(__xludf.DUMMYFUNCTION("""COMPUTED_VALUE"""),"")</f>
        <v/>
      </c>
      <c r="D17695" s="5">
        <v>0.0</v>
      </c>
    </row>
    <row r="17696" ht="14.25" customHeight="1">
      <c r="A17696" s="5"/>
      <c r="B17696" s="5"/>
      <c r="C17696" s="5" t="str">
        <f>IFERROR(__xludf.DUMMYFUNCTION("""COMPUTED_VALUE"""),"")</f>
        <v/>
      </c>
      <c r="D17696" s="5">
        <v>0.0</v>
      </c>
    </row>
    <row r="17697" ht="14.25" customHeight="1">
      <c r="A17697" s="5"/>
      <c r="B17697" s="5"/>
      <c r="C17697" s="5" t="str">
        <f>IFERROR(__xludf.DUMMYFUNCTION("""COMPUTED_VALUE"""),"")</f>
        <v/>
      </c>
      <c r="D17697" s="5">
        <v>0.0</v>
      </c>
    </row>
    <row r="17698" ht="14.25" customHeight="1">
      <c r="A17698" s="5"/>
      <c r="B17698" s="5"/>
      <c r="C17698" s="5" t="str">
        <f>IFERROR(__xludf.DUMMYFUNCTION("""COMPUTED_VALUE"""),"")</f>
        <v/>
      </c>
      <c r="D17698" s="5">
        <v>0.0</v>
      </c>
    </row>
    <row r="17699" ht="14.25" customHeight="1">
      <c r="A17699" s="5"/>
      <c r="B17699" s="5"/>
      <c r="C17699" s="5" t="str">
        <f>IFERROR(__xludf.DUMMYFUNCTION("""COMPUTED_VALUE"""),"")</f>
        <v/>
      </c>
      <c r="D17699" s="5">
        <v>0.0</v>
      </c>
    </row>
    <row r="17700" ht="14.25" customHeight="1">
      <c r="A17700" s="5"/>
      <c r="B17700" s="5"/>
      <c r="C17700" s="5" t="str">
        <f>IFERROR(__xludf.DUMMYFUNCTION("""COMPUTED_VALUE"""),"")</f>
        <v/>
      </c>
      <c r="D17700" s="5">
        <v>0.0</v>
      </c>
    </row>
    <row r="17701" ht="14.25" customHeight="1">
      <c r="A17701" s="5"/>
      <c r="B17701" s="5"/>
      <c r="C17701" s="5" t="str">
        <f>IFERROR(__xludf.DUMMYFUNCTION("""COMPUTED_VALUE"""),"")</f>
        <v/>
      </c>
      <c r="D17701" s="5">
        <v>0.0</v>
      </c>
    </row>
    <row r="17702" ht="14.25" customHeight="1">
      <c r="A17702" s="5"/>
      <c r="B17702" s="5"/>
      <c r="C17702" s="5" t="str">
        <f>IFERROR(__xludf.DUMMYFUNCTION("""COMPUTED_VALUE"""),"")</f>
        <v/>
      </c>
      <c r="D17702" s="5">
        <v>0.0</v>
      </c>
    </row>
    <row r="17703" ht="14.25" customHeight="1">
      <c r="A17703" s="5"/>
      <c r="B17703" s="5"/>
      <c r="C17703" s="5" t="str">
        <f>IFERROR(__xludf.DUMMYFUNCTION("""COMPUTED_VALUE"""),"")</f>
        <v/>
      </c>
      <c r="D17703" s="5">
        <v>0.0</v>
      </c>
    </row>
    <row r="17704" ht="14.25" customHeight="1">
      <c r="A17704" s="5"/>
      <c r="B17704" s="5"/>
      <c r="C17704" s="5" t="str">
        <f>IFERROR(__xludf.DUMMYFUNCTION("""COMPUTED_VALUE"""),"")</f>
        <v/>
      </c>
      <c r="D17704" s="5">
        <v>0.0</v>
      </c>
    </row>
    <row r="17705" ht="14.25" customHeight="1">
      <c r="A17705" s="5"/>
      <c r="B17705" s="5"/>
      <c r="C17705" s="5" t="str">
        <f>IFERROR(__xludf.DUMMYFUNCTION("""COMPUTED_VALUE"""),"")</f>
        <v/>
      </c>
      <c r="D17705" s="5">
        <v>0.0</v>
      </c>
    </row>
    <row r="17706" ht="14.25" customHeight="1">
      <c r="A17706" s="5"/>
      <c r="B17706" s="5"/>
      <c r="C17706" s="5" t="str">
        <f>IFERROR(__xludf.DUMMYFUNCTION("""COMPUTED_VALUE"""),"")</f>
        <v/>
      </c>
      <c r="D17706" s="5">
        <v>0.0</v>
      </c>
    </row>
    <row r="17707" ht="14.25" customHeight="1">
      <c r="A17707" s="5"/>
      <c r="B17707" s="5"/>
      <c r="C17707" s="5" t="str">
        <f>IFERROR(__xludf.DUMMYFUNCTION("""COMPUTED_VALUE"""),"")</f>
        <v/>
      </c>
      <c r="D17707" s="5">
        <v>0.0</v>
      </c>
    </row>
    <row r="17708" ht="14.25" customHeight="1">
      <c r="A17708" s="5"/>
      <c r="B17708" s="5"/>
      <c r="C17708" s="5" t="str">
        <f>IFERROR(__xludf.DUMMYFUNCTION("""COMPUTED_VALUE"""),"")</f>
        <v/>
      </c>
      <c r="D17708" s="5">
        <v>0.0</v>
      </c>
    </row>
    <row r="17709" ht="14.25" customHeight="1">
      <c r="A17709" s="5"/>
      <c r="B17709" s="5"/>
      <c r="C17709" s="5" t="str">
        <f>IFERROR(__xludf.DUMMYFUNCTION("""COMPUTED_VALUE"""),"")</f>
        <v/>
      </c>
      <c r="D17709" s="5">
        <v>0.0</v>
      </c>
    </row>
    <row r="17710" ht="14.25" customHeight="1">
      <c r="A17710" s="5"/>
      <c r="B17710" s="5"/>
      <c r="C17710" s="5" t="str">
        <f>IFERROR(__xludf.DUMMYFUNCTION("""COMPUTED_VALUE"""),"")</f>
        <v/>
      </c>
      <c r="D17710" s="5">
        <v>0.0</v>
      </c>
    </row>
    <row r="17711" ht="14.25" customHeight="1">
      <c r="A17711" s="5"/>
      <c r="B17711" s="5"/>
      <c r="C17711" s="5" t="str">
        <f>IFERROR(__xludf.DUMMYFUNCTION("""COMPUTED_VALUE"""),"")</f>
        <v/>
      </c>
      <c r="D17711" s="5">
        <v>0.0</v>
      </c>
    </row>
    <row r="17712" ht="14.25" customHeight="1">
      <c r="A17712" s="5"/>
      <c r="B17712" s="5"/>
      <c r="C17712" s="5" t="str">
        <f>IFERROR(__xludf.DUMMYFUNCTION("""COMPUTED_VALUE"""),"")</f>
        <v/>
      </c>
      <c r="D17712" s="5">
        <v>0.0</v>
      </c>
    </row>
    <row r="17713" ht="14.25" customHeight="1">
      <c r="A17713" s="5"/>
      <c r="B17713" s="5"/>
      <c r="C17713" s="5" t="str">
        <f>IFERROR(__xludf.DUMMYFUNCTION("""COMPUTED_VALUE"""),"")</f>
        <v/>
      </c>
      <c r="D17713" s="5">
        <v>0.0</v>
      </c>
    </row>
    <row r="17714" ht="14.25" customHeight="1">
      <c r="A17714" s="5"/>
      <c r="B17714" s="5"/>
      <c r="C17714" s="5" t="str">
        <f>IFERROR(__xludf.DUMMYFUNCTION("""COMPUTED_VALUE"""),"")</f>
        <v/>
      </c>
      <c r="D17714" s="5">
        <v>0.0</v>
      </c>
    </row>
    <row r="17715" ht="14.25" customHeight="1">
      <c r="A17715" s="5"/>
      <c r="B17715" s="5"/>
      <c r="C17715" s="5" t="str">
        <f>IFERROR(__xludf.DUMMYFUNCTION("""COMPUTED_VALUE"""),"")</f>
        <v/>
      </c>
      <c r="D17715" s="5">
        <v>0.0</v>
      </c>
    </row>
    <row r="17716" ht="14.25" customHeight="1">
      <c r="A17716" s="5"/>
      <c r="B17716" s="5"/>
      <c r="C17716" s="5" t="str">
        <f>IFERROR(__xludf.DUMMYFUNCTION("""COMPUTED_VALUE"""),"")</f>
        <v/>
      </c>
      <c r="D17716" s="5">
        <v>0.0</v>
      </c>
    </row>
    <row r="17717" ht="14.25" customHeight="1">
      <c r="A17717" s="5"/>
      <c r="B17717" s="5"/>
      <c r="C17717" s="5" t="str">
        <f>IFERROR(__xludf.DUMMYFUNCTION("""COMPUTED_VALUE"""),"")</f>
        <v/>
      </c>
      <c r="D17717" s="5">
        <v>0.0</v>
      </c>
    </row>
    <row r="17718" ht="14.25" customHeight="1">
      <c r="A17718" s="5"/>
      <c r="B17718" s="5"/>
      <c r="C17718" s="5" t="str">
        <f>IFERROR(__xludf.DUMMYFUNCTION("""COMPUTED_VALUE"""),"")</f>
        <v/>
      </c>
      <c r="D17718" s="5">
        <v>0.0</v>
      </c>
    </row>
    <row r="17719" ht="14.25" customHeight="1">
      <c r="A17719" s="5"/>
      <c r="B17719" s="5"/>
      <c r="C17719" s="5" t="str">
        <f>IFERROR(__xludf.DUMMYFUNCTION("""COMPUTED_VALUE"""),"")</f>
        <v/>
      </c>
      <c r="D17719" s="5">
        <v>0.0</v>
      </c>
    </row>
    <row r="17720" ht="14.25" customHeight="1">
      <c r="A17720" s="5"/>
      <c r="B17720" s="5"/>
      <c r="C17720" s="5" t="str">
        <f>IFERROR(__xludf.DUMMYFUNCTION("""COMPUTED_VALUE"""),"")</f>
        <v/>
      </c>
      <c r="D17720" s="5">
        <v>0.0</v>
      </c>
    </row>
    <row r="17721" ht="14.25" customHeight="1">
      <c r="A17721" s="5"/>
      <c r="B17721" s="5"/>
      <c r="C17721" s="5" t="str">
        <f>IFERROR(__xludf.DUMMYFUNCTION("""COMPUTED_VALUE"""),"")</f>
        <v/>
      </c>
      <c r="D17721" s="5">
        <v>0.0</v>
      </c>
    </row>
    <row r="17722" ht="14.25" customHeight="1">
      <c r="A17722" s="5"/>
      <c r="B17722" s="5"/>
      <c r="C17722" s="5" t="str">
        <f>IFERROR(__xludf.DUMMYFUNCTION("""COMPUTED_VALUE"""),"")</f>
        <v/>
      </c>
      <c r="D17722" s="5">
        <v>0.0</v>
      </c>
    </row>
    <row r="17723" ht="14.25" customHeight="1">
      <c r="A17723" s="5"/>
      <c r="B17723" s="5"/>
      <c r="C17723" s="5" t="str">
        <f>IFERROR(__xludf.DUMMYFUNCTION("""COMPUTED_VALUE"""),"")</f>
        <v/>
      </c>
      <c r="D17723" s="5">
        <v>0.0</v>
      </c>
    </row>
    <row r="17724" ht="14.25" customHeight="1">
      <c r="A17724" s="5"/>
      <c r="B17724" s="5"/>
      <c r="C17724" s="5" t="str">
        <f>IFERROR(__xludf.DUMMYFUNCTION("""COMPUTED_VALUE"""),"")</f>
        <v/>
      </c>
      <c r="D17724" s="5">
        <v>0.0</v>
      </c>
    </row>
    <row r="17725" ht="14.25" customHeight="1">
      <c r="A17725" s="5"/>
      <c r="B17725" s="5"/>
      <c r="C17725" s="5" t="str">
        <f>IFERROR(__xludf.DUMMYFUNCTION("""COMPUTED_VALUE"""),"")</f>
        <v/>
      </c>
      <c r="D17725" s="5">
        <v>0.0</v>
      </c>
    </row>
    <row r="17726" ht="14.25" customHeight="1">
      <c r="A17726" s="5"/>
      <c r="B17726" s="5"/>
      <c r="C17726" s="5" t="str">
        <f>IFERROR(__xludf.DUMMYFUNCTION("""COMPUTED_VALUE"""),"")</f>
        <v/>
      </c>
      <c r="D17726" s="5">
        <v>0.0</v>
      </c>
    </row>
    <row r="17727" ht="14.25" customHeight="1">
      <c r="A17727" s="5"/>
      <c r="B17727" s="5"/>
      <c r="C17727" s="5" t="str">
        <f>IFERROR(__xludf.DUMMYFUNCTION("""COMPUTED_VALUE"""),"")</f>
        <v/>
      </c>
      <c r="D17727" s="5">
        <v>0.0</v>
      </c>
    </row>
    <row r="17728" ht="14.25" customHeight="1">
      <c r="A17728" s="5"/>
      <c r="B17728" s="5"/>
      <c r="C17728" s="5" t="str">
        <f>IFERROR(__xludf.DUMMYFUNCTION("""COMPUTED_VALUE"""),"")</f>
        <v/>
      </c>
      <c r="D17728" s="5">
        <v>0.0</v>
      </c>
    </row>
    <row r="17729" ht="14.25" customHeight="1">
      <c r="A17729" s="5"/>
      <c r="B17729" s="5"/>
      <c r="C17729" s="5" t="str">
        <f>IFERROR(__xludf.DUMMYFUNCTION("""COMPUTED_VALUE"""),"")</f>
        <v/>
      </c>
      <c r="D17729" s="5">
        <v>0.0</v>
      </c>
    </row>
    <row r="17730" ht="14.25" customHeight="1">
      <c r="A17730" s="5"/>
      <c r="B17730" s="5"/>
      <c r="C17730" s="5" t="str">
        <f>IFERROR(__xludf.DUMMYFUNCTION("""COMPUTED_VALUE"""),"")</f>
        <v/>
      </c>
      <c r="D17730" s="5">
        <v>0.0</v>
      </c>
    </row>
    <row r="17731" ht="14.25" customHeight="1">
      <c r="A17731" s="5"/>
      <c r="B17731" s="5"/>
      <c r="C17731" s="5" t="str">
        <f>IFERROR(__xludf.DUMMYFUNCTION("""COMPUTED_VALUE"""),"")</f>
        <v/>
      </c>
      <c r="D17731" s="5">
        <v>0.0</v>
      </c>
    </row>
    <row r="17732" ht="14.25" customHeight="1">
      <c r="A17732" s="5"/>
      <c r="B17732" s="5"/>
      <c r="C17732" s="5" t="str">
        <f>IFERROR(__xludf.DUMMYFUNCTION("""COMPUTED_VALUE"""),"")</f>
        <v/>
      </c>
      <c r="D17732" s="5">
        <v>0.0</v>
      </c>
    </row>
    <row r="17733" ht="14.25" customHeight="1">
      <c r="A17733" s="5"/>
      <c r="B17733" s="5"/>
      <c r="C17733" s="5" t="str">
        <f>IFERROR(__xludf.DUMMYFUNCTION("""COMPUTED_VALUE"""),"")</f>
        <v/>
      </c>
      <c r="D17733" s="5">
        <v>0.0</v>
      </c>
    </row>
    <row r="17734" ht="14.25" customHeight="1">
      <c r="A17734" s="5"/>
      <c r="B17734" s="5"/>
      <c r="C17734" s="5" t="str">
        <f>IFERROR(__xludf.DUMMYFUNCTION("""COMPUTED_VALUE"""),"")</f>
        <v/>
      </c>
      <c r="D17734" s="5">
        <v>0.0</v>
      </c>
    </row>
    <row r="17735" ht="14.25" customHeight="1">
      <c r="A17735" s="5"/>
      <c r="B17735" s="5"/>
      <c r="C17735" s="5" t="str">
        <f>IFERROR(__xludf.DUMMYFUNCTION("""COMPUTED_VALUE"""),"")</f>
        <v/>
      </c>
      <c r="D17735" s="5">
        <v>0.0</v>
      </c>
    </row>
    <row r="17736" ht="14.25" customHeight="1">
      <c r="A17736" s="5"/>
      <c r="B17736" s="5"/>
      <c r="C17736" s="5" t="str">
        <f>IFERROR(__xludf.DUMMYFUNCTION("""COMPUTED_VALUE"""),"")</f>
        <v/>
      </c>
      <c r="D17736" s="5">
        <v>0.0</v>
      </c>
    </row>
    <row r="17737" ht="14.25" customHeight="1">
      <c r="A17737" s="5"/>
      <c r="B17737" s="5"/>
      <c r="C17737" s="5" t="str">
        <f>IFERROR(__xludf.DUMMYFUNCTION("""COMPUTED_VALUE"""),"")</f>
        <v/>
      </c>
      <c r="D17737" s="5">
        <v>0.0</v>
      </c>
    </row>
    <row r="17738" ht="14.25" customHeight="1">
      <c r="A17738" s="5"/>
      <c r="B17738" s="5"/>
      <c r="C17738" s="5" t="str">
        <f>IFERROR(__xludf.DUMMYFUNCTION("""COMPUTED_VALUE"""),"")</f>
        <v/>
      </c>
      <c r="D17738" s="5">
        <v>0.0</v>
      </c>
    </row>
    <row r="17739" ht="14.25" customHeight="1">
      <c r="A17739" s="5"/>
      <c r="B17739" s="5"/>
      <c r="C17739" s="5" t="str">
        <f>IFERROR(__xludf.DUMMYFUNCTION("""COMPUTED_VALUE"""),"")</f>
        <v/>
      </c>
      <c r="D17739" s="5">
        <v>0.0</v>
      </c>
    </row>
    <row r="17740" ht="14.25" customHeight="1">
      <c r="A17740" s="5"/>
      <c r="B17740" s="5"/>
      <c r="C17740" s="5" t="str">
        <f>IFERROR(__xludf.DUMMYFUNCTION("""COMPUTED_VALUE"""),"")</f>
        <v/>
      </c>
      <c r="D17740" s="5">
        <v>0.0</v>
      </c>
    </row>
    <row r="17741" ht="14.25" customHeight="1">
      <c r="A17741" s="5"/>
      <c r="B17741" s="5"/>
      <c r="C17741" s="5" t="str">
        <f>IFERROR(__xludf.DUMMYFUNCTION("""COMPUTED_VALUE"""),"")</f>
        <v/>
      </c>
      <c r="D17741" s="5">
        <v>0.0</v>
      </c>
    </row>
    <row r="17742" ht="14.25" customHeight="1">
      <c r="A17742" s="5"/>
      <c r="B17742" s="5"/>
      <c r="C17742" s="5" t="str">
        <f>IFERROR(__xludf.DUMMYFUNCTION("""COMPUTED_VALUE"""),"")</f>
        <v/>
      </c>
      <c r="D17742" s="5">
        <v>0.0</v>
      </c>
    </row>
    <row r="17743" ht="14.25" customHeight="1">
      <c r="A17743" s="5"/>
      <c r="B17743" s="5"/>
      <c r="C17743" s="5" t="str">
        <f>IFERROR(__xludf.DUMMYFUNCTION("""COMPUTED_VALUE"""),"")</f>
        <v/>
      </c>
      <c r="D17743" s="5">
        <v>0.0</v>
      </c>
    </row>
    <row r="17744" ht="14.25" customHeight="1">
      <c r="A17744" s="5"/>
      <c r="B17744" s="5"/>
      <c r="C17744" s="5" t="str">
        <f>IFERROR(__xludf.DUMMYFUNCTION("""COMPUTED_VALUE"""),"")</f>
        <v/>
      </c>
      <c r="D17744" s="5">
        <v>0.0</v>
      </c>
    </row>
    <row r="17745" ht="14.25" customHeight="1">
      <c r="A17745" s="5"/>
      <c r="B17745" s="5"/>
      <c r="C17745" s="5" t="str">
        <f>IFERROR(__xludf.DUMMYFUNCTION("""COMPUTED_VALUE"""),"")</f>
        <v/>
      </c>
      <c r="D17745" s="5">
        <v>0.0</v>
      </c>
    </row>
    <row r="17746" ht="14.25" customHeight="1">
      <c r="A17746" s="5"/>
      <c r="B17746" s="5"/>
      <c r="C17746" s="5" t="str">
        <f>IFERROR(__xludf.DUMMYFUNCTION("""COMPUTED_VALUE"""),"")</f>
        <v/>
      </c>
      <c r="D17746" s="5">
        <v>0.0</v>
      </c>
    </row>
    <row r="17747" ht="14.25" customHeight="1">
      <c r="A17747" s="5"/>
      <c r="B17747" s="5"/>
      <c r="C17747" s="5" t="str">
        <f>IFERROR(__xludf.DUMMYFUNCTION("""COMPUTED_VALUE"""),"")</f>
        <v/>
      </c>
      <c r="D17747" s="5">
        <v>0.0</v>
      </c>
    </row>
    <row r="17748" ht="14.25" customHeight="1">
      <c r="A17748" s="5"/>
      <c r="B17748" s="5"/>
      <c r="C17748" s="5" t="str">
        <f>IFERROR(__xludf.DUMMYFUNCTION("""COMPUTED_VALUE"""),"")</f>
        <v/>
      </c>
      <c r="D17748" s="5">
        <v>0.0</v>
      </c>
    </row>
    <row r="17749" ht="14.25" customHeight="1">
      <c r="A17749" s="5"/>
      <c r="B17749" s="5"/>
      <c r="C17749" s="5" t="str">
        <f>IFERROR(__xludf.DUMMYFUNCTION("""COMPUTED_VALUE"""),"")</f>
        <v/>
      </c>
      <c r="D17749" s="5">
        <v>0.0</v>
      </c>
    </row>
    <row r="17750" ht="14.25" customHeight="1">
      <c r="A17750" s="5"/>
      <c r="B17750" s="5"/>
      <c r="C17750" s="5" t="str">
        <f>IFERROR(__xludf.DUMMYFUNCTION("""COMPUTED_VALUE"""),"")</f>
        <v/>
      </c>
      <c r="D17750" s="5">
        <v>0.0</v>
      </c>
    </row>
    <row r="17751" ht="14.25" customHeight="1">
      <c r="A17751" s="5"/>
      <c r="B17751" s="5"/>
      <c r="C17751" s="5" t="str">
        <f>IFERROR(__xludf.DUMMYFUNCTION("""COMPUTED_VALUE"""),"")</f>
        <v/>
      </c>
      <c r="D17751" s="5">
        <v>0.0</v>
      </c>
    </row>
    <row r="17752" ht="14.25" customHeight="1">
      <c r="A17752" s="5"/>
      <c r="B17752" s="5"/>
      <c r="C17752" s="5" t="str">
        <f>IFERROR(__xludf.DUMMYFUNCTION("""COMPUTED_VALUE"""),"")</f>
        <v/>
      </c>
      <c r="D17752" s="5">
        <v>0.0</v>
      </c>
    </row>
    <row r="17753" ht="14.25" customHeight="1">
      <c r="A17753" s="5"/>
      <c r="B17753" s="5"/>
      <c r="C17753" s="5" t="str">
        <f>IFERROR(__xludf.DUMMYFUNCTION("""COMPUTED_VALUE"""),"")</f>
        <v/>
      </c>
      <c r="D17753" s="5">
        <v>0.0</v>
      </c>
    </row>
    <row r="17754" ht="14.25" customHeight="1">
      <c r="A17754" s="5"/>
      <c r="B17754" s="5"/>
      <c r="C17754" s="5" t="str">
        <f>IFERROR(__xludf.DUMMYFUNCTION("""COMPUTED_VALUE"""),"")</f>
        <v/>
      </c>
      <c r="D17754" s="5">
        <v>0.0</v>
      </c>
    </row>
    <row r="17755" ht="14.25" customHeight="1">
      <c r="A17755" s="5"/>
      <c r="B17755" s="5"/>
      <c r="C17755" s="5" t="str">
        <f>IFERROR(__xludf.DUMMYFUNCTION("""COMPUTED_VALUE"""),"")</f>
        <v/>
      </c>
      <c r="D17755" s="5">
        <v>0.0</v>
      </c>
    </row>
    <row r="17756" ht="14.25" customHeight="1">
      <c r="A17756" s="5"/>
      <c r="B17756" s="5"/>
      <c r="C17756" s="5" t="str">
        <f>IFERROR(__xludf.DUMMYFUNCTION("""COMPUTED_VALUE"""),"")</f>
        <v/>
      </c>
      <c r="D17756" s="5">
        <v>0.0</v>
      </c>
    </row>
    <row r="17757" ht="14.25" customHeight="1">
      <c r="A17757" s="5"/>
      <c r="B17757" s="5"/>
      <c r="C17757" s="5" t="str">
        <f>IFERROR(__xludf.DUMMYFUNCTION("""COMPUTED_VALUE"""),"")</f>
        <v/>
      </c>
      <c r="D17757" s="5">
        <v>0.0</v>
      </c>
    </row>
    <row r="17758" ht="14.25" customHeight="1">
      <c r="A17758" s="5"/>
      <c r="B17758" s="5"/>
      <c r="C17758" s="5" t="str">
        <f>IFERROR(__xludf.DUMMYFUNCTION("""COMPUTED_VALUE"""),"")</f>
        <v/>
      </c>
      <c r="D17758" s="5">
        <v>0.0</v>
      </c>
    </row>
    <row r="17759" ht="14.25" customHeight="1">
      <c r="A17759" s="5"/>
      <c r="B17759" s="5"/>
      <c r="C17759" s="5" t="str">
        <f>IFERROR(__xludf.DUMMYFUNCTION("""COMPUTED_VALUE"""),"")</f>
        <v/>
      </c>
      <c r="D17759" s="5">
        <v>0.0</v>
      </c>
    </row>
    <row r="17760" ht="14.25" customHeight="1">
      <c r="A17760" s="5"/>
      <c r="B17760" s="5"/>
      <c r="C17760" s="5" t="str">
        <f>IFERROR(__xludf.DUMMYFUNCTION("""COMPUTED_VALUE"""),"")</f>
        <v/>
      </c>
      <c r="D17760" s="5">
        <v>0.0</v>
      </c>
    </row>
    <row r="17761" ht="14.25" customHeight="1">
      <c r="A17761" s="5"/>
      <c r="B17761" s="5"/>
      <c r="C17761" s="5" t="str">
        <f>IFERROR(__xludf.DUMMYFUNCTION("""COMPUTED_VALUE"""),"")</f>
        <v/>
      </c>
      <c r="D17761" s="5">
        <v>0.0</v>
      </c>
    </row>
    <row r="17762" ht="14.25" customHeight="1">
      <c r="A17762" s="5"/>
      <c r="B17762" s="5"/>
      <c r="C17762" s="5" t="str">
        <f>IFERROR(__xludf.DUMMYFUNCTION("""COMPUTED_VALUE"""),"")</f>
        <v/>
      </c>
      <c r="D17762" s="5">
        <v>0.0</v>
      </c>
    </row>
    <row r="17763" ht="14.25" customHeight="1">
      <c r="A17763" s="5"/>
      <c r="B17763" s="5"/>
      <c r="C17763" s="5" t="str">
        <f>IFERROR(__xludf.DUMMYFUNCTION("""COMPUTED_VALUE"""),"")</f>
        <v/>
      </c>
      <c r="D17763" s="5">
        <v>0.0</v>
      </c>
    </row>
    <row r="17764" ht="14.25" customHeight="1">
      <c r="A17764" s="5"/>
      <c r="B17764" s="5"/>
      <c r="C17764" s="5" t="str">
        <f>IFERROR(__xludf.DUMMYFUNCTION("""COMPUTED_VALUE"""),"")</f>
        <v/>
      </c>
      <c r="D17764" s="5">
        <v>0.0</v>
      </c>
    </row>
    <row r="17765" ht="14.25" customHeight="1">
      <c r="A17765" s="5"/>
      <c r="B17765" s="5"/>
      <c r="C17765" s="5" t="str">
        <f>IFERROR(__xludf.DUMMYFUNCTION("""COMPUTED_VALUE"""),"")</f>
        <v/>
      </c>
      <c r="D17765" s="5">
        <v>0.0</v>
      </c>
    </row>
    <row r="17766" ht="14.25" customHeight="1">
      <c r="A17766" s="5"/>
      <c r="B17766" s="5"/>
      <c r="C17766" s="5" t="str">
        <f>IFERROR(__xludf.DUMMYFUNCTION("""COMPUTED_VALUE"""),"")</f>
        <v/>
      </c>
      <c r="D17766" s="5">
        <v>0.0</v>
      </c>
    </row>
    <row r="17767" ht="14.25" customHeight="1">
      <c r="A17767" s="5"/>
      <c r="B17767" s="5"/>
      <c r="C17767" s="5" t="str">
        <f>IFERROR(__xludf.DUMMYFUNCTION("""COMPUTED_VALUE"""),"")</f>
        <v/>
      </c>
      <c r="D17767" s="5">
        <v>0.0</v>
      </c>
    </row>
    <row r="17768" ht="14.25" customHeight="1">
      <c r="A17768" s="5"/>
      <c r="B17768" s="5"/>
      <c r="C17768" s="5" t="str">
        <f>IFERROR(__xludf.DUMMYFUNCTION("""COMPUTED_VALUE"""),"")</f>
        <v/>
      </c>
      <c r="D17768" s="5">
        <v>0.0</v>
      </c>
    </row>
    <row r="17769" ht="14.25" customHeight="1">
      <c r="A17769" s="5"/>
      <c r="B17769" s="5"/>
      <c r="C17769" s="5" t="str">
        <f>IFERROR(__xludf.DUMMYFUNCTION("""COMPUTED_VALUE"""),"")</f>
        <v/>
      </c>
      <c r="D17769" s="5">
        <v>0.0</v>
      </c>
    </row>
    <row r="17770" ht="14.25" customHeight="1">
      <c r="A17770" s="5"/>
      <c r="B17770" s="5"/>
      <c r="C17770" s="5" t="str">
        <f>IFERROR(__xludf.DUMMYFUNCTION("""COMPUTED_VALUE"""),"")</f>
        <v/>
      </c>
      <c r="D17770" s="5">
        <v>0.0</v>
      </c>
    </row>
    <row r="17771" ht="14.25" customHeight="1">
      <c r="A17771" s="5"/>
      <c r="B17771" s="5"/>
      <c r="C17771" s="5" t="str">
        <f>IFERROR(__xludf.DUMMYFUNCTION("""COMPUTED_VALUE"""),"")</f>
        <v/>
      </c>
      <c r="D17771" s="5">
        <v>0.0</v>
      </c>
    </row>
    <row r="17772" ht="14.25" customHeight="1">
      <c r="A17772" s="5"/>
      <c r="B17772" s="5"/>
      <c r="C17772" s="5" t="str">
        <f>IFERROR(__xludf.DUMMYFUNCTION("""COMPUTED_VALUE"""),"")</f>
        <v/>
      </c>
      <c r="D17772" s="5">
        <v>0.0</v>
      </c>
    </row>
    <row r="17773" ht="14.25" customHeight="1">
      <c r="A17773" s="5"/>
      <c r="B17773" s="5"/>
      <c r="C17773" s="5" t="str">
        <f>IFERROR(__xludf.DUMMYFUNCTION("""COMPUTED_VALUE"""),"")</f>
        <v/>
      </c>
      <c r="D17773" s="5">
        <v>0.0</v>
      </c>
    </row>
    <row r="17774" ht="14.25" customHeight="1">
      <c r="A17774" s="5"/>
      <c r="B17774" s="5"/>
      <c r="C17774" s="5" t="str">
        <f>IFERROR(__xludf.DUMMYFUNCTION("""COMPUTED_VALUE"""),"")</f>
        <v/>
      </c>
      <c r="D17774" s="5">
        <v>0.0</v>
      </c>
    </row>
    <row r="17775" ht="14.25" customHeight="1">
      <c r="A17775" s="5"/>
      <c r="B17775" s="5"/>
      <c r="C17775" s="5" t="str">
        <f>IFERROR(__xludf.DUMMYFUNCTION("""COMPUTED_VALUE"""),"")</f>
        <v/>
      </c>
      <c r="D17775" s="5">
        <v>0.0</v>
      </c>
    </row>
    <row r="17776" ht="14.25" customHeight="1">
      <c r="A17776" s="5"/>
      <c r="B17776" s="5"/>
      <c r="C17776" s="5" t="str">
        <f>IFERROR(__xludf.DUMMYFUNCTION("""COMPUTED_VALUE"""),"")</f>
        <v/>
      </c>
      <c r="D17776" s="5">
        <v>0.0</v>
      </c>
    </row>
    <row r="17777" ht="14.25" customHeight="1">
      <c r="A17777" s="5"/>
      <c r="B17777" s="5"/>
      <c r="C17777" s="5" t="str">
        <f>IFERROR(__xludf.DUMMYFUNCTION("""COMPUTED_VALUE"""),"")</f>
        <v/>
      </c>
      <c r="D17777" s="5">
        <v>0.0</v>
      </c>
    </row>
    <row r="17778" ht="14.25" customHeight="1">
      <c r="A17778" s="5"/>
      <c r="B17778" s="5"/>
      <c r="C17778" s="5" t="str">
        <f>IFERROR(__xludf.DUMMYFUNCTION("""COMPUTED_VALUE"""),"")</f>
        <v/>
      </c>
      <c r="D17778" s="5">
        <v>0.0</v>
      </c>
    </row>
    <row r="17779" ht="14.25" customHeight="1">
      <c r="A17779" s="5"/>
      <c r="B17779" s="5"/>
      <c r="C17779" s="5" t="str">
        <f>IFERROR(__xludf.DUMMYFUNCTION("""COMPUTED_VALUE"""),"")</f>
        <v/>
      </c>
      <c r="D17779" s="5">
        <v>0.0</v>
      </c>
    </row>
    <row r="17780" ht="14.25" customHeight="1">
      <c r="A17780" s="5"/>
      <c r="B17780" s="5"/>
      <c r="C17780" s="5" t="str">
        <f>IFERROR(__xludf.DUMMYFUNCTION("""COMPUTED_VALUE"""),"")</f>
        <v/>
      </c>
      <c r="D17780" s="5">
        <v>0.0</v>
      </c>
    </row>
    <row r="17781" ht="14.25" customHeight="1">
      <c r="A17781" s="5"/>
      <c r="B17781" s="5"/>
      <c r="C17781" s="5" t="str">
        <f>IFERROR(__xludf.DUMMYFUNCTION("""COMPUTED_VALUE"""),"")</f>
        <v/>
      </c>
      <c r="D17781" s="5">
        <v>0.0</v>
      </c>
    </row>
    <row r="17782" ht="14.25" customHeight="1">
      <c r="A17782" s="5"/>
      <c r="B17782" s="5"/>
      <c r="C17782" s="5" t="str">
        <f>IFERROR(__xludf.DUMMYFUNCTION("""COMPUTED_VALUE"""),"")</f>
        <v/>
      </c>
      <c r="D17782" s="5">
        <v>0.0</v>
      </c>
    </row>
    <row r="17783" ht="14.25" customHeight="1">
      <c r="A17783" s="5"/>
      <c r="B17783" s="5"/>
      <c r="C17783" s="5" t="str">
        <f>IFERROR(__xludf.DUMMYFUNCTION("""COMPUTED_VALUE"""),"")</f>
        <v/>
      </c>
      <c r="D17783" s="5">
        <v>0.0</v>
      </c>
    </row>
    <row r="17784" ht="14.25" customHeight="1">
      <c r="A17784" s="5"/>
      <c r="B17784" s="5"/>
      <c r="C17784" s="5" t="str">
        <f>IFERROR(__xludf.DUMMYFUNCTION("""COMPUTED_VALUE"""),"")</f>
        <v/>
      </c>
      <c r="D17784" s="5">
        <v>0.0</v>
      </c>
    </row>
    <row r="17785" ht="14.25" customHeight="1">
      <c r="A17785" s="5"/>
      <c r="B17785" s="5"/>
      <c r="C17785" s="5" t="str">
        <f>IFERROR(__xludf.DUMMYFUNCTION("""COMPUTED_VALUE"""),"")</f>
        <v/>
      </c>
      <c r="D17785" s="5">
        <v>0.0</v>
      </c>
    </row>
    <row r="17786" ht="14.25" customHeight="1">
      <c r="A17786" s="5"/>
      <c r="B17786" s="5"/>
      <c r="C17786" s="5" t="str">
        <f>IFERROR(__xludf.DUMMYFUNCTION("""COMPUTED_VALUE"""),"")</f>
        <v/>
      </c>
      <c r="D17786" s="5">
        <v>0.0</v>
      </c>
    </row>
    <row r="17787" ht="14.25" customHeight="1">
      <c r="A17787" s="5"/>
      <c r="B17787" s="5"/>
      <c r="C17787" s="5" t="str">
        <f>IFERROR(__xludf.DUMMYFUNCTION("""COMPUTED_VALUE"""),"")</f>
        <v/>
      </c>
      <c r="D17787" s="5">
        <v>0.0</v>
      </c>
    </row>
    <row r="17788" ht="14.25" customHeight="1">
      <c r="A17788" s="5"/>
      <c r="B17788" s="5"/>
      <c r="C17788" s="5" t="str">
        <f>IFERROR(__xludf.DUMMYFUNCTION("""COMPUTED_VALUE"""),"")</f>
        <v/>
      </c>
      <c r="D17788" s="5">
        <v>0.0</v>
      </c>
    </row>
    <row r="17789" ht="14.25" customHeight="1">
      <c r="A17789" s="5"/>
      <c r="B17789" s="5"/>
      <c r="C17789" s="5" t="str">
        <f>IFERROR(__xludf.DUMMYFUNCTION("""COMPUTED_VALUE"""),"")</f>
        <v/>
      </c>
      <c r="D17789" s="5">
        <v>0.0</v>
      </c>
    </row>
    <row r="17790" ht="14.25" customHeight="1">
      <c r="A17790" s="5"/>
      <c r="B17790" s="5"/>
      <c r="C17790" s="5" t="str">
        <f>IFERROR(__xludf.DUMMYFUNCTION("""COMPUTED_VALUE"""),"")</f>
        <v/>
      </c>
      <c r="D17790" s="5">
        <v>0.0</v>
      </c>
    </row>
    <row r="17791" ht="14.25" customHeight="1">
      <c r="A17791" s="5"/>
      <c r="B17791" s="5"/>
      <c r="C17791" s="5" t="str">
        <f>IFERROR(__xludf.DUMMYFUNCTION("""COMPUTED_VALUE"""),"")</f>
        <v/>
      </c>
      <c r="D17791" s="5">
        <v>0.0</v>
      </c>
    </row>
    <row r="17792" ht="14.25" customHeight="1">
      <c r="A17792" s="5"/>
      <c r="B17792" s="5"/>
      <c r="C17792" s="5" t="str">
        <f>IFERROR(__xludf.DUMMYFUNCTION("""COMPUTED_VALUE"""),"")</f>
        <v/>
      </c>
      <c r="D17792" s="5">
        <v>0.0</v>
      </c>
    </row>
    <row r="17793" ht="14.25" customHeight="1">
      <c r="A17793" s="5"/>
      <c r="B17793" s="5"/>
      <c r="C17793" s="5" t="str">
        <f>IFERROR(__xludf.DUMMYFUNCTION("""COMPUTED_VALUE"""),"")</f>
        <v/>
      </c>
      <c r="D17793" s="5">
        <v>0.0</v>
      </c>
    </row>
    <row r="17794" ht="14.25" customHeight="1">
      <c r="A17794" s="5"/>
      <c r="B17794" s="5"/>
      <c r="C17794" s="5" t="str">
        <f>IFERROR(__xludf.DUMMYFUNCTION("""COMPUTED_VALUE"""),"")</f>
        <v/>
      </c>
      <c r="D17794" s="5">
        <v>0.0</v>
      </c>
    </row>
    <row r="17795" ht="14.25" customHeight="1">
      <c r="A17795" s="5"/>
      <c r="B17795" s="5"/>
      <c r="C17795" s="5" t="str">
        <f>IFERROR(__xludf.DUMMYFUNCTION("""COMPUTED_VALUE"""),"")</f>
        <v/>
      </c>
      <c r="D17795" s="5">
        <v>0.0</v>
      </c>
    </row>
    <row r="17796" ht="14.25" customHeight="1">
      <c r="A17796" s="5"/>
      <c r="B17796" s="5"/>
      <c r="C17796" s="5" t="str">
        <f>IFERROR(__xludf.DUMMYFUNCTION("""COMPUTED_VALUE"""),"")</f>
        <v/>
      </c>
      <c r="D17796" s="5">
        <v>0.0</v>
      </c>
    </row>
    <row r="17797" ht="14.25" customHeight="1">
      <c r="A17797" s="5"/>
      <c r="B17797" s="5"/>
      <c r="C17797" s="5" t="str">
        <f>IFERROR(__xludf.DUMMYFUNCTION("""COMPUTED_VALUE"""),"")</f>
        <v/>
      </c>
      <c r="D17797" s="5">
        <v>0.0</v>
      </c>
    </row>
    <row r="17798" ht="14.25" customHeight="1">
      <c r="A17798" s="5"/>
      <c r="B17798" s="5"/>
      <c r="C17798" s="5" t="str">
        <f>IFERROR(__xludf.DUMMYFUNCTION("""COMPUTED_VALUE"""),"")</f>
        <v/>
      </c>
      <c r="D17798" s="5">
        <v>0.0</v>
      </c>
    </row>
    <row r="17799" ht="14.25" customHeight="1">
      <c r="A17799" s="5"/>
      <c r="B17799" s="5"/>
      <c r="C17799" s="5" t="str">
        <f>IFERROR(__xludf.DUMMYFUNCTION("""COMPUTED_VALUE"""),"")</f>
        <v/>
      </c>
      <c r="D17799" s="5">
        <v>0.0</v>
      </c>
    </row>
    <row r="17800" ht="14.25" customHeight="1">
      <c r="A17800" s="5"/>
      <c r="B17800" s="5"/>
      <c r="C17800" s="5" t="str">
        <f>IFERROR(__xludf.DUMMYFUNCTION("""COMPUTED_VALUE"""),"")</f>
        <v/>
      </c>
      <c r="D17800" s="5">
        <v>0.0</v>
      </c>
    </row>
    <row r="17801" ht="14.25" customHeight="1">
      <c r="A17801" s="5"/>
      <c r="B17801" s="5"/>
      <c r="C17801" s="5" t="str">
        <f>IFERROR(__xludf.DUMMYFUNCTION("""COMPUTED_VALUE"""),"")</f>
        <v/>
      </c>
      <c r="D17801" s="5">
        <v>0.0</v>
      </c>
    </row>
    <row r="17802" ht="14.25" customHeight="1">
      <c r="A17802" s="5"/>
      <c r="B17802" s="5"/>
      <c r="C17802" s="5" t="str">
        <f>IFERROR(__xludf.DUMMYFUNCTION("""COMPUTED_VALUE"""),"")</f>
        <v/>
      </c>
      <c r="D17802" s="5">
        <v>0.0</v>
      </c>
    </row>
    <row r="17803" ht="14.25" customHeight="1">
      <c r="A17803" s="5"/>
      <c r="B17803" s="5"/>
      <c r="C17803" s="5" t="str">
        <f>IFERROR(__xludf.DUMMYFUNCTION("""COMPUTED_VALUE"""),"")</f>
        <v/>
      </c>
      <c r="D17803" s="5">
        <v>0.0</v>
      </c>
    </row>
    <row r="17804" ht="14.25" customHeight="1">
      <c r="A17804" s="5"/>
      <c r="B17804" s="5"/>
      <c r="C17804" s="5" t="str">
        <f>IFERROR(__xludf.DUMMYFUNCTION("""COMPUTED_VALUE"""),"")</f>
        <v/>
      </c>
      <c r="D17804" s="5">
        <v>0.0</v>
      </c>
    </row>
    <row r="17805" ht="14.25" customHeight="1">
      <c r="A17805" s="5"/>
      <c r="B17805" s="5"/>
      <c r="C17805" s="5" t="str">
        <f>IFERROR(__xludf.DUMMYFUNCTION("""COMPUTED_VALUE"""),"")</f>
        <v/>
      </c>
      <c r="D17805" s="5">
        <v>0.0</v>
      </c>
    </row>
    <row r="17806" ht="14.25" customHeight="1">
      <c r="A17806" s="5"/>
      <c r="B17806" s="5"/>
      <c r="C17806" s="5" t="str">
        <f>IFERROR(__xludf.DUMMYFUNCTION("""COMPUTED_VALUE"""),"")</f>
        <v/>
      </c>
      <c r="D17806" s="5">
        <v>0.0</v>
      </c>
    </row>
    <row r="17807" ht="14.25" customHeight="1">
      <c r="A17807" s="5"/>
      <c r="B17807" s="5"/>
      <c r="C17807" s="5" t="str">
        <f>IFERROR(__xludf.DUMMYFUNCTION("""COMPUTED_VALUE"""),"")</f>
        <v/>
      </c>
      <c r="D17807" s="5">
        <v>0.0</v>
      </c>
    </row>
    <row r="17808" ht="14.25" customHeight="1">
      <c r="A17808" s="5"/>
      <c r="B17808" s="5"/>
      <c r="C17808" s="5" t="str">
        <f>IFERROR(__xludf.DUMMYFUNCTION("""COMPUTED_VALUE"""),"")</f>
        <v/>
      </c>
      <c r="D17808" s="5">
        <v>0.0</v>
      </c>
    </row>
    <row r="17809" ht="14.25" customHeight="1">
      <c r="A17809" s="5"/>
      <c r="B17809" s="5"/>
      <c r="C17809" s="5" t="str">
        <f>IFERROR(__xludf.DUMMYFUNCTION("""COMPUTED_VALUE"""),"")</f>
        <v/>
      </c>
      <c r="D17809" s="5">
        <v>0.0</v>
      </c>
    </row>
    <row r="17810" ht="14.25" customHeight="1">
      <c r="A17810" s="5"/>
      <c r="B17810" s="5"/>
      <c r="C17810" s="5" t="str">
        <f>IFERROR(__xludf.DUMMYFUNCTION("""COMPUTED_VALUE"""),"")</f>
        <v/>
      </c>
      <c r="D17810" s="5">
        <v>0.0</v>
      </c>
    </row>
    <row r="17811" ht="14.25" customHeight="1">
      <c r="A17811" s="5"/>
      <c r="B17811" s="5"/>
      <c r="C17811" s="5" t="str">
        <f>IFERROR(__xludf.DUMMYFUNCTION("""COMPUTED_VALUE"""),"")</f>
        <v/>
      </c>
      <c r="D17811" s="5">
        <v>0.0</v>
      </c>
    </row>
    <row r="17812" ht="14.25" customHeight="1">
      <c r="A17812" s="5"/>
      <c r="B17812" s="5"/>
      <c r="C17812" s="5" t="str">
        <f>IFERROR(__xludf.DUMMYFUNCTION("""COMPUTED_VALUE"""),"")</f>
        <v/>
      </c>
      <c r="D17812" s="5">
        <v>0.0</v>
      </c>
    </row>
    <row r="17813" ht="14.25" customHeight="1">
      <c r="A17813" s="5"/>
      <c r="B17813" s="5"/>
      <c r="C17813" s="5" t="str">
        <f>IFERROR(__xludf.DUMMYFUNCTION("""COMPUTED_VALUE"""),"")</f>
        <v/>
      </c>
      <c r="D17813" s="5">
        <v>0.0</v>
      </c>
    </row>
    <row r="17814" ht="14.25" customHeight="1">
      <c r="A17814" s="5"/>
      <c r="B17814" s="5"/>
      <c r="C17814" s="5" t="str">
        <f>IFERROR(__xludf.DUMMYFUNCTION("""COMPUTED_VALUE"""),"")</f>
        <v/>
      </c>
      <c r="D17814" s="5">
        <v>0.0</v>
      </c>
    </row>
    <row r="17815" ht="14.25" customHeight="1">
      <c r="A17815" s="5"/>
      <c r="B17815" s="5"/>
      <c r="C17815" s="5" t="str">
        <f>IFERROR(__xludf.DUMMYFUNCTION("""COMPUTED_VALUE"""),"")</f>
        <v/>
      </c>
      <c r="D17815" s="5">
        <v>0.0</v>
      </c>
    </row>
    <row r="17816" ht="14.25" customHeight="1">
      <c r="A17816" s="5"/>
      <c r="B17816" s="5"/>
      <c r="C17816" s="5" t="str">
        <f>IFERROR(__xludf.DUMMYFUNCTION("""COMPUTED_VALUE"""),"")</f>
        <v/>
      </c>
      <c r="D17816" s="5">
        <v>0.0</v>
      </c>
    </row>
    <row r="17817" ht="14.25" customHeight="1">
      <c r="A17817" s="5"/>
      <c r="B17817" s="5"/>
      <c r="C17817" s="5" t="str">
        <f>IFERROR(__xludf.DUMMYFUNCTION("""COMPUTED_VALUE"""),"")</f>
        <v/>
      </c>
      <c r="D17817" s="5">
        <v>0.0</v>
      </c>
    </row>
    <row r="17818" ht="14.25" customHeight="1">
      <c r="A17818" s="5"/>
      <c r="B17818" s="5"/>
      <c r="C17818" s="5" t="str">
        <f>IFERROR(__xludf.DUMMYFUNCTION("""COMPUTED_VALUE"""),"")</f>
        <v/>
      </c>
      <c r="D17818" s="5">
        <v>0.0</v>
      </c>
    </row>
    <row r="17819" ht="14.25" customHeight="1">
      <c r="A17819" s="5"/>
      <c r="B17819" s="5"/>
      <c r="C17819" s="5" t="str">
        <f>IFERROR(__xludf.DUMMYFUNCTION("""COMPUTED_VALUE"""),"")</f>
        <v/>
      </c>
      <c r="D17819" s="5">
        <v>0.0</v>
      </c>
    </row>
    <row r="17820" ht="14.25" customHeight="1">
      <c r="A17820" s="5"/>
      <c r="B17820" s="5"/>
      <c r="C17820" s="5" t="str">
        <f>IFERROR(__xludf.DUMMYFUNCTION("""COMPUTED_VALUE"""),"")</f>
        <v/>
      </c>
      <c r="D17820" s="5">
        <v>0.0</v>
      </c>
    </row>
    <row r="17821" ht="14.25" customHeight="1">
      <c r="A17821" s="5"/>
      <c r="B17821" s="5"/>
      <c r="C17821" s="5" t="str">
        <f>IFERROR(__xludf.DUMMYFUNCTION("""COMPUTED_VALUE"""),"")</f>
        <v/>
      </c>
      <c r="D17821" s="5">
        <v>0.0</v>
      </c>
    </row>
    <row r="17822" ht="14.25" customHeight="1">
      <c r="A17822" s="5"/>
      <c r="B17822" s="5"/>
      <c r="C17822" s="5" t="str">
        <f>IFERROR(__xludf.DUMMYFUNCTION("""COMPUTED_VALUE"""),"")</f>
        <v/>
      </c>
      <c r="D17822" s="5">
        <v>0.0</v>
      </c>
    </row>
    <row r="17823" ht="14.25" customHeight="1">
      <c r="A17823" s="5"/>
      <c r="B17823" s="5"/>
      <c r="C17823" s="5" t="str">
        <f>IFERROR(__xludf.DUMMYFUNCTION("""COMPUTED_VALUE"""),"")</f>
        <v/>
      </c>
      <c r="D17823" s="5">
        <v>0.0</v>
      </c>
    </row>
    <row r="17824" ht="14.25" customHeight="1">
      <c r="A17824" s="5"/>
      <c r="B17824" s="5"/>
      <c r="C17824" s="5" t="str">
        <f>IFERROR(__xludf.DUMMYFUNCTION("""COMPUTED_VALUE"""),"")</f>
        <v/>
      </c>
      <c r="D17824" s="5">
        <v>0.0</v>
      </c>
    </row>
    <row r="17825" ht="14.25" customHeight="1">
      <c r="A17825" s="5"/>
      <c r="B17825" s="5"/>
      <c r="C17825" s="5" t="str">
        <f>IFERROR(__xludf.DUMMYFUNCTION("""COMPUTED_VALUE"""),"")</f>
        <v/>
      </c>
      <c r="D17825" s="5">
        <v>0.0</v>
      </c>
    </row>
    <row r="17826" ht="14.25" customHeight="1">
      <c r="A17826" s="5"/>
      <c r="B17826" s="5"/>
      <c r="C17826" s="5" t="str">
        <f>IFERROR(__xludf.DUMMYFUNCTION("""COMPUTED_VALUE"""),"")</f>
        <v/>
      </c>
      <c r="D17826" s="5">
        <v>0.0</v>
      </c>
    </row>
    <row r="17827" ht="14.25" customHeight="1">
      <c r="A17827" s="5"/>
      <c r="B17827" s="5"/>
      <c r="C17827" s="5" t="str">
        <f>IFERROR(__xludf.DUMMYFUNCTION("""COMPUTED_VALUE"""),"")</f>
        <v/>
      </c>
      <c r="D17827" s="5">
        <v>0.0</v>
      </c>
    </row>
    <row r="17828" ht="14.25" customHeight="1">
      <c r="A17828" s="5"/>
      <c r="B17828" s="5"/>
      <c r="C17828" s="5" t="str">
        <f>IFERROR(__xludf.DUMMYFUNCTION("""COMPUTED_VALUE"""),"")</f>
        <v/>
      </c>
      <c r="D17828" s="5">
        <v>0.0</v>
      </c>
    </row>
    <row r="17829" ht="14.25" customHeight="1">
      <c r="A17829" s="5"/>
      <c r="B17829" s="5"/>
      <c r="C17829" s="5" t="str">
        <f>IFERROR(__xludf.DUMMYFUNCTION("""COMPUTED_VALUE"""),"")</f>
        <v/>
      </c>
      <c r="D17829" s="5">
        <v>0.0</v>
      </c>
    </row>
    <row r="17830" ht="14.25" customHeight="1">
      <c r="A17830" s="5"/>
      <c r="B17830" s="5"/>
      <c r="C17830" s="5" t="str">
        <f>IFERROR(__xludf.DUMMYFUNCTION("""COMPUTED_VALUE"""),"")</f>
        <v/>
      </c>
      <c r="D17830" s="5">
        <v>0.0</v>
      </c>
    </row>
    <row r="17831" ht="14.25" customHeight="1">
      <c r="A17831" s="5"/>
      <c r="B17831" s="5"/>
      <c r="C17831" s="5" t="str">
        <f>IFERROR(__xludf.DUMMYFUNCTION("""COMPUTED_VALUE"""),"")</f>
        <v/>
      </c>
      <c r="D17831" s="5">
        <v>0.0</v>
      </c>
    </row>
    <row r="17832" ht="14.25" customHeight="1">
      <c r="A17832" s="5"/>
      <c r="B17832" s="5"/>
      <c r="C17832" s="5" t="str">
        <f>IFERROR(__xludf.DUMMYFUNCTION("""COMPUTED_VALUE"""),"")</f>
        <v/>
      </c>
      <c r="D17832" s="5">
        <v>0.0</v>
      </c>
    </row>
    <row r="17833" ht="14.25" customHeight="1">
      <c r="A17833" s="5"/>
      <c r="B17833" s="5"/>
      <c r="C17833" s="5" t="str">
        <f>IFERROR(__xludf.DUMMYFUNCTION("""COMPUTED_VALUE"""),"")</f>
        <v/>
      </c>
      <c r="D17833" s="5">
        <v>0.0</v>
      </c>
    </row>
    <row r="17834" ht="14.25" customHeight="1">
      <c r="A17834" s="5"/>
      <c r="B17834" s="5"/>
      <c r="C17834" s="5" t="str">
        <f>IFERROR(__xludf.DUMMYFUNCTION("""COMPUTED_VALUE"""),"")</f>
        <v/>
      </c>
      <c r="D17834" s="5">
        <v>0.0</v>
      </c>
    </row>
    <row r="17835" ht="14.25" customHeight="1">
      <c r="A17835" s="5"/>
      <c r="B17835" s="5"/>
      <c r="C17835" s="5" t="str">
        <f>IFERROR(__xludf.DUMMYFUNCTION("""COMPUTED_VALUE"""),"")</f>
        <v/>
      </c>
      <c r="D17835" s="5">
        <v>0.0</v>
      </c>
    </row>
    <row r="17836" ht="14.25" customHeight="1">
      <c r="A17836" s="5"/>
      <c r="B17836" s="5"/>
      <c r="C17836" s="5" t="str">
        <f>IFERROR(__xludf.DUMMYFUNCTION("""COMPUTED_VALUE"""),"")</f>
        <v/>
      </c>
      <c r="D17836" s="5">
        <v>0.0</v>
      </c>
    </row>
    <row r="17837" ht="14.25" customHeight="1">
      <c r="A17837" s="5"/>
      <c r="B17837" s="5"/>
      <c r="C17837" s="5" t="str">
        <f>IFERROR(__xludf.DUMMYFUNCTION("""COMPUTED_VALUE"""),"")</f>
        <v/>
      </c>
      <c r="D17837" s="5">
        <v>0.0</v>
      </c>
    </row>
    <row r="17838" ht="14.25" customHeight="1">
      <c r="A17838" s="5"/>
      <c r="B17838" s="5"/>
      <c r="C17838" s="5" t="str">
        <f>IFERROR(__xludf.DUMMYFUNCTION("""COMPUTED_VALUE"""),"")</f>
        <v/>
      </c>
      <c r="D17838" s="5">
        <v>0.0</v>
      </c>
    </row>
    <row r="17839" ht="14.25" customHeight="1">
      <c r="A17839" s="5"/>
      <c r="B17839" s="5"/>
      <c r="C17839" s="5" t="str">
        <f>IFERROR(__xludf.DUMMYFUNCTION("""COMPUTED_VALUE"""),"")</f>
        <v/>
      </c>
      <c r="D17839" s="5">
        <v>0.0</v>
      </c>
    </row>
    <row r="17840" ht="14.25" customHeight="1">
      <c r="A17840" s="5"/>
      <c r="B17840" s="5"/>
      <c r="C17840" s="5" t="str">
        <f>IFERROR(__xludf.DUMMYFUNCTION("""COMPUTED_VALUE"""),"")</f>
        <v/>
      </c>
      <c r="D17840" s="5">
        <v>0.0</v>
      </c>
    </row>
    <row r="17841" ht="14.25" customHeight="1">
      <c r="A17841" s="5"/>
      <c r="B17841" s="5"/>
      <c r="C17841" s="5" t="str">
        <f>IFERROR(__xludf.DUMMYFUNCTION("""COMPUTED_VALUE"""),"")</f>
        <v/>
      </c>
      <c r="D17841" s="5">
        <v>0.0</v>
      </c>
    </row>
    <row r="17842" ht="14.25" customHeight="1">
      <c r="A17842" s="5"/>
      <c r="B17842" s="5"/>
      <c r="C17842" s="5" t="str">
        <f>IFERROR(__xludf.DUMMYFUNCTION("""COMPUTED_VALUE"""),"")</f>
        <v/>
      </c>
      <c r="D17842" s="5">
        <v>0.0</v>
      </c>
    </row>
    <row r="17843" ht="14.25" customHeight="1">
      <c r="A17843" s="5"/>
      <c r="B17843" s="5"/>
      <c r="C17843" s="5" t="str">
        <f>IFERROR(__xludf.DUMMYFUNCTION("""COMPUTED_VALUE"""),"")</f>
        <v/>
      </c>
      <c r="D17843" s="5">
        <v>0.0</v>
      </c>
    </row>
    <row r="17844" ht="14.25" customHeight="1">
      <c r="A17844" s="5"/>
      <c r="B17844" s="5"/>
      <c r="C17844" s="5" t="str">
        <f>IFERROR(__xludf.DUMMYFUNCTION("""COMPUTED_VALUE"""),"")</f>
        <v/>
      </c>
      <c r="D17844" s="5">
        <v>0.0</v>
      </c>
    </row>
    <row r="17845" ht="14.25" customHeight="1">
      <c r="A17845" s="5"/>
      <c r="B17845" s="5"/>
      <c r="C17845" s="5" t="str">
        <f>IFERROR(__xludf.DUMMYFUNCTION("""COMPUTED_VALUE"""),"")</f>
        <v/>
      </c>
      <c r="D17845" s="5">
        <v>0.0</v>
      </c>
    </row>
    <row r="17846" ht="14.25" customHeight="1">
      <c r="A17846" s="5"/>
      <c r="B17846" s="5"/>
      <c r="C17846" s="5" t="str">
        <f>IFERROR(__xludf.DUMMYFUNCTION("""COMPUTED_VALUE"""),"")</f>
        <v/>
      </c>
      <c r="D17846" s="5">
        <v>0.0</v>
      </c>
    </row>
    <row r="17847" ht="14.25" customHeight="1">
      <c r="A17847" s="5"/>
      <c r="B17847" s="5"/>
      <c r="C17847" s="5" t="str">
        <f>IFERROR(__xludf.DUMMYFUNCTION("""COMPUTED_VALUE"""),"")</f>
        <v/>
      </c>
      <c r="D17847" s="5">
        <v>0.0</v>
      </c>
    </row>
    <row r="17848" ht="14.25" customHeight="1">
      <c r="A17848" s="5"/>
      <c r="B17848" s="5"/>
      <c r="C17848" s="5" t="str">
        <f>IFERROR(__xludf.DUMMYFUNCTION("""COMPUTED_VALUE"""),"")</f>
        <v/>
      </c>
      <c r="D17848" s="5">
        <v>0.0</v>
      </c>
    </row>
    <row r="17849" ht="14.25" customHeight="1">
      <c r="A17849" s="5"/>
      <c r="B17849" s="5"/>
      <c r="C17849" s="5" t="str">
        <f>IFERROR(__xludf.DUMMYFUNCTION("""COMPUTED_VALUE"""),"")</f>
        <v/>
      </c>
      <c r="D17849" s="5">
        <v>0.0</v>
      </c>
    </row>
    <row r="17850" ht="14.25" customHeight="1">
      <c r="A17850" s="5"/>
      <c r="B17850" s="5"/>
      <c r="C17850" s="5" t="str">
        <f>IFERROR(__xludf.DUMMYFUNCTION("""COMPUTED_VALUE"""),"")</f>
        <v/>
      </c>
      <c r="D17850" s="5">
        <v>0.0</v>
      </c>
    </row>
    <row r="17851" ht="14.25" customHeight="1">
      <c r="A17851" s="5"/>
      <c r="B17851" s="5"/>
      <c r="C17851" s="5" t="str">
        <f>IFERROR(__xludf.DUMMYFUNCTION("""COMPUTED_VALUE"""),"")</f>
        <v/>
      </c>
      <c r="D17851" s="5">
        <v>0.0</v>
      </c>
    </row>
    <row r="17852" ht="14.25" customHeight="1">
      <c r="A17852" s="5"/>
      <c r="B17852" s="5"/>
      <c r="C17852" s="5" t="str">
        <f>IFERROR(__xludf.DUMMYFUNCTION("""COMPUTED_VALUE"""),"")</f>
        <v/>
      </c>
      <c r="D17852" s="5">
        <v>0.0</v>
      </c>
    </row>
    <row r="17853" ht="14.25" customHeight="1">
      <c r="A17853" s="5"/>
      <c r="B17853" s="5"/>
      <c r="C17853" s="5" t="str">
        <f>IFERROR(__xludf.DUMMYFUNCTION("""COMPUTED_VALUE"""),"")</f>
        <v/>
      </c>
      <c r="D17853" s="5">
        <v>0.0</v>
      </c>
    </row>
    <row r="17854" ht="14.25" customHeight="1">
      <c r="A17854" s="5"/>
      <c r="B17854" s="5"/>
      <c r="C17854" s="5" t="str">
        <f>IFERROR(__xludf.DUMMYFUNCTION("""COMPUTED_VALUE"""),"")</f>
        <v/>
      </c>
      <c r="D17854" s="5">
        <v>0.0</v>
      </c>
    </row>
    <row r="17855" ht="14.25" customHeight="1">
      <c r="A17855" s="5"/>
      <c r="B17855" s="5"/>
      <c r="C17855" s="5" t="str">
        <f>IFERROR(__xludf.DUMMYFUNCTION("""COMPUTED_VALUE"""),"")</f>
        <v/>
      </c>
      <c r="D17855" s="5">
        <v>0.0</v>
      </c>
    </row>
    <row r="17856" ht="14.25" customHeight="1">
      <c r="A17856" s="5"/>
      <c r="B17856" s="5"/>
      <c r="C17856" s="5" t="str">
        <f>IFERROR(__xludf.DUMMYFUNCTION("""COMPUTED_VALUE"""),"")</f>
        <v/>
      </c>
      <c r="D17856" s="5">
        <v>0.0</v>
      </c>
    </row>
    <row r="17857" ht="14.25" customHeight="1">
      <c r="A17857" s="5"/>
      <c r="B17857" s="5"/>
      <c r="C17857" s="5" t="str">
        <f>IFERROR(__xludf.DUMMYFUNCTION("""COMPUTED_VALUE"""),"")</f>
        <v/>
      </c>
      <c r="D17857" s="5">
        <v>0.0</v>
      </c>
    </row>
    <row r="17858" ht="14.25" customHeight="1">
      <c r="A17858" s="5"/>
      <c r="B17858" s="5"/>
      <c r="C17858" s="5" t="str">
        <f>IFERROR(__xludf.DUMMYFUNCTION("""COMPUTED_VALUE"""),"")</f>
        <v/>
      </c>
      <c r="D17858" s="5">
        <v>0.0</v>
      </c>
    </row>
    <row r="17859" ht="14.25" customHeight="1">
      <c r="A17859" s="5"/>
      <c r="B17859" s="5"/>
      <c r="C17859" s="5" t="str">
        <f>IFERROR(__xludf.DUMMYFUNCTION("""COMPUTED_VALUE"""),"")</f>
        <v/>
      </c>
      <c r="D17859" s="5">
        <v>0.0</v>
      </c>
    </row>
    <row r="17860" ht="14.25" customHeight="1">
      <c r="A17860" s="5"/>
      <c r="B17860" s="5"/>
      <c r="C17860" s="5" t="str">
        <f>IFERROR(__xludf.DUMMYFUNCTION("""COMPUTED_VALUE"""),"")</f>
        <v/>
      </c>
      <c r="D17860" s="5">
        <v>0.0</v>
      </c>
    </row>
    <row r="17861" ht="14.25" customHeight="1">
      <c r="A17861" s="5"/>
      <c r="B17861" s="5"/>
      <c r="C17861" s="5" t="str">
        <f>IFERROR(__xludf.DUMMYFUNCTION("""COMPUTED_VALUE"""),"")</f>
        <v/>
      </c>
      <c r="D17861" s="5">
        <v>0.0</v>
      </c>
    </row>
    <row r="17862" ht="14.25" customHeight="1">
      <c r="A17862" s="5"/>
      <c r="B17862" s="5"/>
      <c r="C17862" s="5" t="str">
        <f>IFERROR(__xludf.DUMMYFUNCTION("""COMPUTED_VALUE"""),"")</f>
        <v/>
      </c>
      <c r="D17862" s="5">
        <v>0.0</v>
      </c>
    </row>
    <row r="17863" ht="14.25" customHeight="1">
      <c r="A17863" s="5"/>
      <c r="B17863" s="5"/>
      <c r="C17863" s="5" t="str">
        <f>IFERROR(__xludf.DUMMYFUNCTION("""COMPUTED_VALUE"""),"")</f>
        <v/>
      </c>
      <c r="D17863" s="5">
        <v>0.0</v>
      </c>
    </row>
    <row r="17864" ht="14.25" customHeight="1">
      <c r="A17864" s="5"/>
      <c r="B17864" s="5"/>
      <c r="C17864" s="5" t="str">
        <f>IFERROR(__xludf.DUMMYFUNCTION("""COMPUTED_VALUE"""),"")</f>
        <v/>
      </c>
      <c r="D17864" s="5">
        <v>0.0</v>
      </c>
    </row>
    <row r="17865" ht="14.25" customHeight="1">
      <c r="A17865" s="5"/>
      <c r="B17865" s="5"/>
      <c r="C17865" s="5" t="str">
        <f>IFERROR(__xludf.DUMMYFUNCTION("""COMPUTED_VALUE"""),"")</f>
        <v/>
      </c>
      <c r="D17865" s="5">
        <v>0.0</v>
      </c>
    </row>
    <row r="17866" ht="14.25" customHeight="1">
      <c r="A17866" s="5"/>
      <c r="B17866" s="5"/>
      <c r="C17866" s="5" t="str">
        <f>IFERROR(__xludf.DUMMYFUNCTION("""COMPUTED_VALUE"""),"")</f>
        <v/>
      </c>
      <c r="D17866" s="5">
        <v>0.0</v>
      </c>
    </row>
    <row r="17867" ht="14.25" customHeight="1">
      <c r="A17867" s="5"/>
      <c r="B17867" s="5"/>
      <c r="C17867" s="5" t="str">
        <f>IFERROR(__xludf.DUMMYFUNCTION("""COMPUTED_VALUE"""),"")</f>
        <v/>
      </c>
      <c r="D17867" s="5">
        <v>0.0</v>
      </c>
    </row>
    <row r="17868" ht="14.25" customHeight="1">
      <c r="A17868" s="5"/>
      <c r="B17868" s="5"/>
      <c r="C17868" s="5" t="str">
        <f>IFERROR(__xludf.DUMMYFUNCTION("""COMPUTED_VALUE"""),"")</f>
        <v/>
      </c>
      <c r="D17868" s="5">
        <v>0.0</v>
      </c>
    </row>
    <row r="17869" ht="14.25" customHeight="1">
      <c r="A17869" s="5"/>
      <c r="B17869" s="5"/>
      <c r="C17869" s="5" t="str">
        <f>IFERROR(__xludf.DUMMYFUNCTION("""COMPUTED_VALUE"""),"")</f>
        <v/>
      </c>
      <c r="D17869" s="5">
        <v>0.0</v>
      </c>
    </row>
    <row r="17870" ht="14.25" customHeight="1">
      <c r="A17870" s="5"/>
      <c r="B17870" s="5"/>
      <c r="C17870" s="5" t="str">
        <f>IFERROR(__xludf.DUMMYFUNCTION("""COMPUTED_VALUE"""),"")</f>
        <v/>
      </c>
      <c r="D17870" s="5">
        <v>0.0</v>
      </c>
    </row>
    <row r="17871" ht="14.25" customHeight="1">
      <c r="A17871" s="5"/>
      <c r="B17871" s="5"/>
      <c r="C17871" s="5" t="str">
        <f>IFERROR(__xludf.DUMMYFUNCTION("""COMPUTED_VALUE"""),"")</f>
        <v/>
      </c>
      <c r="D17871" s="5">
        <v>0.0</v>
      </c>
    </row>
    <row r="17872" ht="14.25" customHeight="1">
      <c r="A17872" s="5"/>
      <c r="B17872" s="5"/>
      <c r="C17872" s="5" t="str">
        <f>IFERROR(__xludf.DUMMYFUNCTION("""COMPUTED_VALUE"""),"")</f>
        <v/>
      </c>
      <c r="D17872" s="5">
        <v>0.0</v>
      </c>
    </row>
    <row r="17873" ht="14.25" customHeight="1">
      <c r="A17873" s="5"/>
      <c r="B17873" s="5"/>
      <c r="C17873" s="5" t="str">
        <f>IFERROR(__xludf.DUMMYFUNCTION("""COMPUTED_VALUE"""),"")</f>
        <v/>
      </c>
      <c r="D17873" s="5">
        <v>0.0</v>
      </c>
    </row>
    <row r="17874" ht="14.25" customHeight="1">
      <c r="A17874" s="5"/>
      <c r="B17874" s="5"/>
      <c r="C17874" s="5" t="str">
        <f>IFERROR(__xludf.DUMMYFUNCTION("""COMPUTED_VALUE"""),"")</f>
        <v/>
      </c>
      <c r="D17874" s="5">
        <v>0.0</v>
      </c>
    </row>
    <row r="17875" ht="14.25" customHeight="1">
      <c r="A17875" s="5"/>
      <c r="B17875" s="5"/>
      <c r="C17875" s="5" t="str">
        <f>IFERROR(__xludf.DUMMYFUNCTION("""COMPUTED_VALUE"""),"")</f>
        <v/>
      </c>
      <c r="D17875" s="5">
        <v>0.0</v>
      </c>
    </row>
    <row r="17876" ht="14.25" customHeight="1">
      <c r="A17876" s="5"/>
      <c r="B17876" s="5"/>
      <c r="C17876" s="5" t="str">
        <f>IFERROR(__xludf.DUMMYFUNCTION("""COMPUTED_VALUE"""),"")</f>
        <v/>
      </c>
      <c r="D17876" s="5">
        <v>0.0</v>
      </c>
    </row>
    <row r="17877" ht="14.25" customHeight="1">
      <c r="A17877" s="5"/>
      <c r="B17877" s="5"/>
      <c r="C17877" s="5" t="str">
        <f>IFERROR(__xludf.DUMMYFUNCTION("""COMPUTED_VALUE"""),"")</f>
        <v/>
      </c>
      <c r="D17877" s="5">
        <v>0.0</v>
      </c>
    </row>
    <row r="17878" ht="14.25" customHeight="1">
      <c r="A17878" s="5"/>
      <c r="B17878" s="5"/>
      <c r="C17878" s="5" t="str">
        <f>IFERROR(__xludf.DUMMYFUNCTION("""COMPUTED_VALUE"""),"")</f>
        <v/>
      </c>
      <c r="D17878" s="5">
        <v>0.0</v>
      </c>
    </row>
    <row r="17879" ht="14.25" customHeight="1">
      <c r="A17879" s="5"/>
      <c r="B17879" s="5"/>
      <c r="C17879" s="5" t="str">
        <f>IFERROR(__xludf.DUMMYFUNCTION("""COMPUTED_VALUE"""),"")</f>
        <v/>
      </c>
      <c r="D17879" s="5">
        <v>0.0</v>
      </c>
    </row>
    <row r="17880" ht="14.25" customHeight="1">
      <c r="A17880" s="5"/>
      <c r="B17880" s="5"/>
      <c r="C17880" s="5" t="str">
        <f>IFERROR(__xludf.DUMMYFUNCTION("""COMPUTED_VALUE"""),"")</f>
        <v/>
      </c>
      <c r="D17880" s="5">
        <v>0.0</v>
      </c>
    </row>
    <row r="17881" ht="14.25" customHeight="1">
      <c r="A17881" s="5"/>
      <c r="B17881" s="5"/>
      <c r="C17881" s="5" t="str">
        <f>IFERROR(__xludf.DUMMYFUNCTION("""COMPUTED_VALUE"""),"")</f>
        <v/>
      </c>
      <c r="D17881" s="5">
        <v>0.0</v>
      </c>
    </row>
    <row r="17882" ht="14.25" customHeight="1">
      <c r="A17882" s="5"/>
      <c r="B17882" s="5"/>
      <c r="C17882" s="5" t="str">
        <f>IFERROR(__xludf.DUMMYFUNCTION("""COMPUTED_VALUE"""),"")</f>
        <v/>
      </c>
      <c r="D17882" s="5">
        <v>0.0</v>
      </c>
    </row>
    <row r="17883" ht="14.25" customHeight="1">
      <c r="A17883" s="5"/>
      <c r="B17883" s="5"/>
      <c r="C17883" s="5" t="str">
        <f>IFERROR(__xludf.DUMMYFUNCTION("""COMPUTED_VALUE"""),"")</f>
        <v/>
      </c>
      <c r="D17883" s="5">
        <v>0.0</v>
      </c>
    </row>
    <row r="17884" ht="14.25" customHeight="1">
      <c r="A17884" s="5"/>
      <c r="B17884" s="5"/>
      <c r="C17884" s="5" t="str">
        <f>IFERROR(__xludf.DUMMYFUNCTION("""COMPUTED_VALUE"""),"")</f>
        <v/>
      </c>
      <c r="D17884" s="5">
        <v>0.0</v>
      </c>
    </row>
    <row r="17885" ht="14.25" customHeight="1">
      <c r="A17885" s="5"/>
      <c r="B17885" s="5"/>
      <c r="C17885" s="5" t="str">
        <f>IFERROR(__xludf.DUMMYFUNCTION("""COMPUTED_VALUE"""),"")</f>
        <v/>
      </c>
      <c r="D17885" s="5">
        <v>0.0</v>
      </c>
    </row>
    <row r="17886" ht="14.25" customHeight="1">
      <c r="A17886" s="5"/>
      <c r="B17886" s="5"/>
      <c r="C17886" s="5" t="str">
        <f>IFERROR(__xludf.DUMMYFUNCTION("""COMPUTED_VALUE"""),"")</f>
        <v/>
      </c>
      <c r="D17886" s="5">
        <v>0.0</v>
      </c>
    </row>
    <row r="17887" ht="14.25" customHeight="1">
      <c r="A17887" s="5"/>
      <c r="B17887" s="5"/>
      <c r="C17887" s="5" t="str">
        <f>IFERROR(__xludf.DUMMYFUNCTION("""COMPUTED_VALUE"""),"")</f>
        <v/>
      </c>
      <c r="D17887" s="5">
        <v>0.0</v>
      </c>
    </row>
    <row r="17888" ht="14.25" customHeight="1">
      <c r="A17888" s="5"/>
      <c r="B17888" s="5"/>
      <c r="C17888" s="5" t="str">
        <f>IFERROR(__xludf.DUMMYFUNCTION("""COMPUTED_VALUE"""),"")</f>
        <v/>
      </c>
      <c r="D17888" s="5">
        <v>0.0</v>
      </c>
    </row>
    <row r="17889" ht="14.25" customHeight="1">
      <c r="A17889" s="5"/>
      <c r="B17889" s="5"/>
      <c r="C17889" s="5" t="str">
        <f>IFERROR(__xludf.DUMMYFUNCTION("""COMPUTED_VALUE"""),"")</f>
        <v/>
      </c>
      <c r="D17889" s="5">
        <v>0.0</v>
      </c>
    </row>
    <row r="17890" ht="14.25" customHeight="1">
      <c r="A17890" s="5"/>
      <c r="B17890" s="5"/>
      <c r="C17890" s="5" t="str">
        <f>IFERROR(__xludf.DUMMYFUNCTION("""COMPUTED_VALUE"""),"")</f>
        <v/>
      </c>
      <c r="D17890" s="5">
        <v>0.0</v>
      </c>
    </row>
    <row r="17891" ht="14.25" customHeight="1">
      <c r="A17891" s="5"/>
      <c r="B17891" s="5"/>
      <c r="C17891" s="5" t="str">
        <f>IFERROR(__xludf.DUMMYFUNCTION("""COMPUTED_VALUE"""),"")</f>
        <v/>
      </c>
      <c r="D17891" s="5">
        <v>0.0</v>
      </c>
    </row>
    <row r="17892" ht="14.25" customHeight="1">
      <c r="A17892" s="5"/>
      <c r="B17892" s="5"/>
      <c r="C17892" s="5" t="str">
        <f>IFERROR(__xludf.DUMMYFUNCTION("""COMPUTED_VALUE"""),"")</f>
        <v/>
      </c>
      <c r="D17892" s="5">
        <v>0.0</v>
      </c>
    </row>
    <row r="17893" ht="14.25" customHeight="1">
      <c r="A17893" s="5"/>
      <c r="B17893" s="5"/>
      <c r="C17893" s="5" t="str">
        <f>IFERROR(__xludf.DUMMYFUNCTION("""COMPUTED_VALUE"""),"")</f>
        <v/>
      </c>
      <c r="D17893" s="5">
        <v>0.0</v>
      </c>
    </row>
    <row r="17894" ht="14.25" customHeight="1">
      <c r="A17894" s="5"/>
      <c r="B17894" s="5"/>
      <c r="C17894" s="5" t="str">
        <f>IFERROR(__xludf.DUMMYFUNCTION("""COMPUTED_VALUE"""),"")</f>
        <v/>
      </c>
      <c r="D17894" s="5">
        <v>0.0</v>
      </c>
    </row>
    <row r="17895" ht="14.25" customHeight="1">
      <c r="A17895" s="5"/>
      <c r="B17895" s="5"/>
      <c r="C17895" s="5" t="str">
        <f>IFERROR(__xludf.DUMMYFUNCTION("""COMPUTED_VALUE"""),"")</f>
        <v/>
      </c>
      <c r="D17895" s="5">
        <v>0.0</v>
      </c>
    </row>
    <row r="17896" ht="14.25" customHeight="1">
      <c r="A17896" s="5"/>
      <c r="B17896" s="5"/>
      <c r="C17896" s="5" t="str">
        <f>IFERROR(__xludf.DUMMYFUNCTION("""COMPUTED_VALUE"""),"")</f>
        <v/>
      </c>
      <c r="D17896" s="5">
        <v>0.0</v>
      </c>
    </row>
    <row r="17897" ht="14.25" customHeight="1">
      <c r="A17897" s="5"/>
      <c r="B17897" s="5"/>
      <c r="C17897" s="5" t="str">
        <f>IFERROR(__xludf.DUMMYFUNCTION("""COMPUTED_VALUE"""),"")</f>
        <v/>
      </c>
      <c r="D17897" s="5">
        <v>0.0</v>
      </c>
    </row>
    <row r="17898" ht="14.25" customHeight="1">
      <c r="A17898" s="5"/>
      <c r="B17898" s="5"/>
      <c r="C17898" s="5" t="str">
        <f>IFERROR(__xludf.DUMMYFUNCTION("""COMPUTED_VALUE"""),"")</f>
        <v/>
      </c>
      <c r="D17898" s="5">
        <v>0.0</v>
      </c>
    </row>
    <row r="17899" ht="14.25" customHeight="1">
      <c r="A17899" s="5"/>
      <c r="B17899" s="5"/>
      <c r="C17899" s="5" t="str">
        <f>IFERROR(__xludf.DUMMYFUNCTION("""COMPUTED_VALUE"""),"")</f>
        <v/>
      </c>
      <c r="D17899" s="5">
        <v>0.0</v>
      </c>
    </row>
    <row r="17900" ht="14.25" customHeight="1">
      <c r="A17900" s="5"/>
      <c r="B17900" s="5"/>
      <c r="C17900" s="5" t="str">
        <f>IFERROR(__xludf.DUMMYFUNCTION("""COMPUTED_VALUE"""),"")</f>
        <v/>
      </c>
      <c r="D17900" s="5">
        <v>0.0</v>
      </c>
    </row>
    <row r="17901" ht="14.25" customHeight="1">
      <c r="A17901" s="5"/>
      <c r="B17901" s="5"/>
      <c r="C17901" s="5" t="str">
        <f>IFERROR(__xludf.DUMMYFUNCTION("""COMPUTED_VALUE"""),"")</f>
        <v/>
      </c>
      <c r="D17901" s="5">
        <v>0.0</v>
      </c>
    </row>
    <row r="17902" ht="14.25" customHeight="1">
      <c r="A17902" s="5"/>
      <c r="B17902" s="5"/>
      <c r="C17902" s="5" t="str">
        <f>IFERROR(__xludf.DUMMYFUNCTION("""COMPUTED_VALUE"""),"")</f>
        <v/>
      </c>
      <c r="D17902" s="5">
        <v>0.0</v>
      </c>
    </row>
    <row r="17903" ht="14.25" customHeight="1">
      <c r="A17903" s="5"/>
      <c r="B17903" s="5"/>
      <c r="C17903" s="5" t="str">
        <f>IFERROR(__xludf.DUMMYFUNCTION("""COMPUTED_VALUE"""),"")</f>
        <v/>
      </c>
      <c r="D17903" s="5">
        <v>0.0</v>
      </c>
    </row>
    <row r="17904" ht="14.25" customHeight="1">
      <c r="A17904" s="5"/>
      <c r="B17904" s="5"/>
      <c r="C17904" s="5" t="str">
        <f>IFERROR(__xludf.DUMMYFUNCTION("""COMPUTED_VALUE"""),"")</f>
        <v/>
      </c>
      <c r="D17904" s="5">
        <v>0.0</v>
      </c>
    </row>
    <row r="17905" ht="14.25" customHeight="1">
      <c r="A17905" s="5"/>
      <c r="B17905" s="5"/>
      <c r="C17905" s="5" t="str">
        <f>IFERROR(__xludf.DUMMYFUNCTION("""COMPUTED_VALUE"""),"")</f>
        <v/>
      </c>
      <c r="D17905" s="5">
        <v>0.0</v>
      </c>
    </row>
    <row r="17906" ht="14.25" customHeight="1">
      <c r="A17906" s="5"/>
      <c r="B17906" s="5"/>
      <c r="C17906" s="5" t="str">
        <f>IFERROR(__xludf.DUMMYFUNCTION("""COMPUTED_VALUE"""),"")</f>
        <v/>
      </c>
      <c r="D17906" s="5">
        <v>0.0</v>
      </c>
    </row>
    <row r="17907" ht="14.25" customHeight="1">
      <c r="A17907" s="5"/>
      <c r="B17907" s="5"/>
      <c r="C17907" s="5" t="str">
        <f>IFERROR(__xludf.DUMMYFUNCTION("""COMPUTED_VALUE"""),"")</f>
        <v/>
      </c>
      <c r="D17907" s="5">
        <v>0.0</v>
      </c>
    </row>
    <row r="17908" ht="14.25" customHeight="1">
      <c r="A17908" s="5"/>
      <c r="B17908" s="5"/>
      <c r="C17908" s="5" t="str">
        <f>IFERROR(__xludf.DUMMYFUNCTION("""COMPUTED_VALUE"""),"")</f>
        <v/>
      </c>
      <c r="D17908" s="5">
        <v>0.0</v>
      </c>
    </row>
    <row r="17909" ht="14.25" customHeight="1">
      <c r="A17909" s="5"/>
      <c r="B17909" s="5"/>
      <c r="C17909" s="5" t="str">
        <f>IFERROR(__xludf.DUMMYFUNCTION("""COMPUTED_VALUE"""),"")</f>
        <v/>
      </c>
      <c r="D17909" s="5">
        <v>0.0</v>
      </c>
    </row>
    <row r="17910" ht="14.25" customHeight="1">
      <c r="A17910" s="5"/>
      <c r="B17910" s="5"/>
      <c r="C17910" s="5" t="str">
        <f>IFERROR(__xludf.DUMMYFUNCTION("""COMPUTED_VALUE"""),"")</f>
        <v/>
      </c>
      <c r="D17910" s="5">
        <v>0.0</v>
      </c>
    </row>
    <row r="17911" ht="14.25" customHeight="1">
      <c r="A17911" s="5"/>
      <c r="B17911" s="5"/>
      <c r="C17911" s="5" t="str">
        <f>IFERROR(__xludf.DUMMYFUNCTION("""COMPUTED_VALUE"""),"")</f>
        <v/>
      </c>
      <c r="D17911" s="5">
        <v>0.0</v>
      </c>
    </row>
    <row r="17912" ht="14.25" customHeight="1">
      <c r="A17912" s="5"/>
      <c r="B17912" s="5"/>
      <c r="C17912" s="5" t="str">
        <f>IFERROR(__xludf.DUMMYFUNCTION("""COMPUTED_VALUE"""),"")</f>
        <v/>
      </c>
      <c r="D17912" s="5">
        <v>0.0</v>
      </c>
    </row>
    <row r="17913" ht="14.25" customHeight="1">
      <c r="A17913" s="5"/>
      <c r="B17913" s="5"/>
      <c r="C17913" s="5" t="str">
        <f>IFERROR(__xludf.DUMMYFUNCTION("""COMPUTED_VALUE"""),"")</f>
        <v/>
      </c>
      <c r="D17913" s="5">
        <v>0.0</v>
      </c>
    </row>
    <row r="17914" ht="14.25" customHeight="1">
      <c r="A17914" s="5"/>
      <c r="B17914" s="5"/>
      <c r="C17914" s="5" t="str">
        <f>IFERROR(__xludf.DUMMYFUNCTION("""COMPUTED_VALUE"""),"")</f>
        <v/>
      </c>
      <c r="D17914" s="5">
        <v>0.0</v>
      </c>
    </row>
    <row r="17915" ht="14.25" customHeight="1">
      <c r="A17915" s="5"/>
      <c r="B17915" s="5"/>
      <c r="C17915" s="5" t="str">
        <f>IFERROR(__xludf.DUMMYFUNCTION("""COMPUTED_VALUE"""),"")</f>
        <v/>
      </c>
      <c r="D17915" s="5">
        <v>0.0</v>
      </c>
    </row>
    <row r="17916" ht="14.25" customHeight="1">
      <c r="A17916" s="5"/>
      <c r="B17916" s="5"/>
      <c r="C17916" s="5" t="str">
        <f>IFERROR(__xludf.DUMMYFUNCTION("""COMPUTED_VALUE"""),"")</f>
        <v/>
      </c>
      <c r="D17916" s="5">
        <v>0.0</v>
      </c>
    </row>
    <row r="17917" ht="14.25" customHeight="1">
      <c r="A17917" s="5"/>
      <c r="B17917" s="5"/>
      <c r="C17917" s="5" t="str">
        <f>IFERROR(__xludf.DUMMYFUNCTION("""COMPUTED_VALUE"""),"")</f>
        <v/>
      </c>
      <c r="D17917" s="5">
        <v>0.0</v>
      </c>
    </row>
    <row r="17918" ht="14.25" customHeight="1">
      <c r="A17918" s="5"/>
      <c r="B17918" s="5"/>
      <c r="C17918" s="5" t="str">
        <f>IFERROR(__xludf.DUMMYFUNCTION("""COMPUTED_VALUE"""),"")</f>
        <v/>
      </c>
      <c r="D17918" s="5">
        <v>0.0</v>
      </c>
    </row>
    <row r="17919" ht="14.25" customHeight="1">
      <c r="A17919" s="5"/>
      <c r="B17919" s="5"/>
      <c r="C17919" s="5" t="str">
        <f>IFERROR(__xludf.DUMMYFUNCTION("""COMPUTED_VALUE"""),"")</f>
        <v/>
      </c>
      <c r="D17919" s="5">
        <v>0.0</v>
      </c>
    </row>
    <row r="17920" ht="14.25" customHeight="1">
      <c r="A17920" s="5"/>
      <c r="B17920" s="5"/>
      <c r="C17920" s="5" t="str">
        <f>IFERROR(__xludf.DUMMYFUNCTION("""COMPUTED_VALUE"""),"")</f>
        <v/>
      </c>
      <c r="D17920" s="5">
        <v>0.0</v>
      </c>
    </row>
    <row r="17921" ht="14.25" customHeight="1">
      <c r="A17921" s="5"/>
      <c r="B17921" s="5"/>
      <c r="C17921" s="5" t="str">
        <f>IFERROR(__xludf.DUMMYFUNCTION("""COMPUTED_VALUE"""),"")</f>
        <v/>
      </c>
      <c r="D17921" s="5">
        <v>0.0</v>
      </c>
    </row>
    <row r="17922" ht="14.25" customHeight="1">
      <c r="A17922" s="5"/>
      <c r="B17922" s="5"/>
      <c r="C17922" s="5" t="str">
        <f>IFERROR(__xludf.DUMMYFUNCTION("""COMPUTED_VALUE"""),"")</f>
        <v/>
      </c>
      <c r="D17922" s="5">
        <v>0.0</v>
      </c>
    </row>
    <row r="17923" ht="14.25" customHeight="1">
      <c r="A17923" s="5"/>
      <c r="B17923" s="5"/>
      <c r="C17923" s="5" t="str">
        <f>IFERROR(__xludf.DUMMYFUNCTION("""COMPUTED_VALUE"""),"")</f>
        <v/>
      </c>
      <c r="D17923" s="5">
        <v>0.0</v>
      </c>
    </row>
    <row r="17924" ht="14.25" customHeight="1">
      <c r="A17924" s="5"/>
      <c r="B17924" s="5"/>
      <c r="C17924" s="5" t="str">
        <f>IFERROR(__xludf.DUMMYFUNCTION("""COMPUTED_VALUE"""),"")</f>
        <v/>
      </c>
      <c r="D17924" s="5">
        <v>0.0</v>
      </c>
    </row>
    <row r="17925" ht="14.25" customHeight="1">
      <c r="A17925" s="5"/>
      <c r="B17925" s="5"/>
      <c r="C17925" s="5" t="str">
        <f>IFERROR(__xludf.DUMMYFUNCTION("""COMPUTED_VALUE"""),"")</f>
        <v/>
      </c>
      <c r="D17925" s="5">
        <v>0.0</v>
      </c>
    </row>
    <row r="17926" ht="14.25" customHeight="1">
      <c r="A17926" s="5"/>
      <c r="B17926" s="5"/>
      <c r="C17926" s="5" t="str">
        <f>IFERROR(__xludf.DUMMYFUNCTION("""COMPUTED_VALUE"""),"")</f>
        <v/>
      </c>
      <c r="D17926" s="5">
        <v>0.0</v>
      </c>
    </row>
    <row r="17927" ht="14.25" customHeight="1">
      <c r="A17927" s="5"/>
      <c r="B17927" s="5"/>
      <c r="C17927" s="5" t="str">
        <f>IFERROR(__xludf.DUMMYFUNCTION("""COMPUTED_VALUE"""),"")</f>
        <v/>
      </c>
      <c r="D17927" s="5">
        <v>0.0</v>
      </c>
    </row>
    <row r="17928" ht="14.25" customHeight="1">
      <c r="A17928" s="5"/>
      <c r="B17928" s="5"/>
      <c r="C17928" s="5" t="str">
        <f>IFERROR(__xludf.DUMMYFUNCTION("""COMPUTED_VALUE"""),"")</f>
        <v/>
      </c>
      <c r="D17928" s="5">
        <v>0.0</v>
      </c>
    </row>
    <row r="17929" ht="14.25" customHeight="1">
      <c r="A17929" s="5"/>
      <c r="B17929" s="5"/>
      <c r="C17929" s="5" t="str">
        <f>IFERROR(__xludf.DUMMYFUNCTION("""COMPUTED_VALUE"""),"")</f>
        <v/>
      </c>
      <c r="D17929" s="5">
        <v>0.0</v>
      </c>
    </row>
    <row r="17930" ht="14.25" customHeight="1">
      <c r="A17930" s="5"/>
      <c r="B17930" s="5"/>
      <c r="C17930" s="5" t="str">
        <f>IFERROR(__xludf.DUMMYFUNCTION("""COMPUTED_VALUE"""),"")</f>
        <v/>
      </c>
      <c r="D17930" s="5">
        <v>0.0</v>
      </c>
    </row>
    <row r="17931" ht="14.25" customHeight="1">
      <c r="A17931" s="5"/>
      <c r="B17931" s="5"/>
      <c r="C17931" s="5" t="str">
        <f>IFERROR(__xludf.DUMMYFUNCTION("""COMPUTED_VALUE"""),"")</f>
        <v/>
      </c>
      <c r="D17931" s="5">
        <v>0.0</v>
      </c>
    </row>
    <row r="17932" ht="14.25" customHeight="1">
      <c r="A17932" s="5"/>
      <c r="B17932" s="5"/>
      <c r="C17932" s="5" t="str">
        <f>IFERROR(__xludf.DUMMYFUNCTION("""COMPUTED_VALUE"""),"")</f>
        <v/>
      </c>
      <c r="D17932" s="5">
        <v>0.0</v>
      </c>
    </row>
    <row r="17933" ht="14.25" customHeight="1">
      <c r="A17933" s="5"/>
      <c r="B17933" s="5"/>
      <c r="C17933" s="5" t="str">
        <f>IFERROR(__xludf.DUMMYFUNCTION("""COMPUTED_VALUE"""),"")</f>
        <v/>
      </c>
      <c r="D17933" s="5">
        <v>0.0</v>
      </c>
    </row>
    <row r="17934" ht="14.25" customHeight="1">
      <c r="A17934" s="5"/>
      <c r="B17934" s="5"/>
      <c r="C17934" s="5" t="str">
        <f>IFERROR(__xludf.DUMMYFUNCTION("""COMPUTED_VALUE"""),"")</f>
        <v/>
      </c>
      <c r="D17934" s="5">
        <v>0.0</v>
      </c>
    </row>
    <row r="17935" ht="14.25" customHeight="1">
      <c r="A17935" s="5"/>
      <c r="B17935" s="5"/>
      <c r="C17935" s="5" t="str">
        <f>IFERROR(__xludf.DUMMYFUNCTION("""COMPUTED_VALUE"""),"")</f>
        <v/>
      </c>
      <c r="D17935" s="5">
        <v>0.0</v>
      </c>
    </row>
    <row r="17936" ht="14.25" customHeight="1">
      <c r="A17936" s="5"/>
      <c r="B17936" s="5"/>
      <c r="C17936" s="5" t="str">
        <f>IFERROR(__xludf.DUMMYFUNCTION("""COMPUTED_VALUE"""),"")</f>
        <v/>
      </c>
      <c r="D17936" s="5">
        <v>0.0</v>
      </c>
    </row>
    <row r="17937" ht="14.25" customHeight="1">
      <c r="A17937" s="5"/>
      <c r="B17937" s="5"/>
      <c r="C17937" s="5" t="str">
        <f>IFERROR(__xludf.DUMMYFUNCTION("""COMPUTED_VALUE"""),"")</f>
        <v/>
      </c>
      <c r="D17937" s="5">
        <v>0.0</v>
      </c>
    </row>
    <row r="17938" ht="14.25" customHeight="1">
      <c r="A17938" s="5"/>
      <c r="B17938" s="5"/>
      <c r="C17938" s="5" t="str">
        <f>IFERROR(__xludf.DUMMYFUNCTION("""COMPUTED_VALUE"""),"")</f>
        <v/>
      </c>
      <c r="D17938" s="5">
        <v>0.0</v>
      </c>
    </row>
    <row r="17939" ht="14.25" customHeight="1">
      <c r="A17939" s="5"/>
      <c r="B17939" s="5"/>
      <c r="C17939" s="5" t="str">
        <f>IFERROR(__xludf.DUMMYFUNCTION("""COMPUTED_VALUE"""),"")</f>
        <v/>
      </c>
      <c r="D17939" s="5">
        <v>0.0</v>
      </c>
    </row>
    <row r="17940" ht="14.25" customHeight="1">
      <c r="A17940" s="5"/>
      <c r="B17940" s="5"/>
      <c r="C17940" s="5" t="str">
        <f>IFERROR(__xludf.DUMMYFUNCTION("""COMPUTED_VALUE"""),"")</f>
        <v/>
      </c>
      <c r="D17940" s="5">
        <v>0.0</v>
      </c>
    </row>
    <row r="17941" ht="14.25" customHeight="1">
      <c r="A17941" s="5"/>
      <c r="B17941" s="5"/>
      <c r="C17941" s="5" t="str">
        <f>IFERROR(__xludf.DUMMYFUNCTION("""COMPUTED_VALUE"""),"")</f>
        <v/>
      </c>
      <c r="D17941" s="5">
        <v>0.0</v>
      </c>
    </row>
    <row r="17942" ht="14.25" customHeight="1">
      <c r="A17942" s="5"/>
      <c r="B17942" s="5"/>
      <c r="C17942" s="5" t="str">
        <f>IFERROR(__xludf.DUMMYFUNCTION("""COMPUTED_VALUE"""),"")</f>
        <v/>
      </c>
      <c r="D17942" s="5">
        <v>0.0</v>
      </c>
    </row>
    <row r="17943" ht="14.25" customHeight="1">
      <c r="A17943" s="5"/>
      <c r="B17943" s="5"/>
      <c r="C17943" s="5" t="str">
        <f>IFERROR(__xludf.DUMMYFUNCTION("""COMPUTED_VALUE"""),"")</f>
        <v/>
      </c>
      <c r="D17943" s="5">
        <v>0.0</v>
      </c>
    </row>
    <row r="17944" ht="14.25" customHeight="1">
      <c r="A17944" s="5"/>
      <c r="B17944" s="5"/>
      <c r="C17944" s="5" t="str">
        <f>IFERROR(__xludf.DUMMYFUNCTION("""COMPUTED_VALUE"""),"")</f>
        <v/>
      </c>
      <c r="D17944" s="5">
        <v>0.0</v>
      </c>
    </row>
    <row r="17945" ht="14.25" customHeight="1">
      <c r="A17945" s="5"/>
      <c r="B17945" s="5"/>
      <c r="C17945" s="5" t="str">
        <f>IFERROR(__xludf.DUMMYFUNCTION("""COMPUTED_VALUE"""),"")</f>
        <v/>
      </c>
      <c r="D17945" s="5">
        <v>0.0</v>
      </c>
    </row>
    <row r="17946" ht="14.25" customHeight="1">
      <c r="A17946" s="5"/>
      <c r="B17946" s="5"/>
      <c r="C17946" s="5" t="str">
        <f>IFERROR(__xludf.DUMMYFUNCTION("""COMPUTED_VALUE"""),"")</f>
        <v/>
      </c>
      <c r="D17946" s="5">
        <v>0.0</v>
      </c>
    </row>
    <row r="17947" ht="14.25" customHeight="1">
      <c r="A17947" s="5"/>
      <c r="B17947" s="5"/>
      <c r="C17947" s="5" t="str">
        <f>IFERROR(__xludf.DUMMYFUNCTION("""COMPUTED_VALUE"""),"")</f>
        <v/>
      </c>
      <c r="D17947" s="5">
        <v>0.0</v>
      </c>
    </row>
    <row r="17948" ht="14.25" customHeight="1">
      <c r="A17948" s="5"/>
      <c r="B17948" s="5"/>
      <c r="C17948" s="5" t="str">
        <f>IFERROR(__xludf.DUMMYFUNCTION("""COMPUTED_VALUE"""),"")</f>
        <v/>
      </c>
      <c r="D17948" s="5">
        <v>0.0</v>
      </c>
    </row>
    <row r="17949" ht="14.25" customHeight="1">
      <c r="A17949" s="5"/>
      <c r="B17949" s="5"/>
      <c r="C17949" s="5" t="str">
        <f>IFERROR(__xludf.DUMMYFUNCTION("""COMPUTED_VALUE"""),"")</f>
        <v/>
      </c>
      <c r="D17949" s="5">
        <v>0.0</v>
      </c>
    </row>
    <row r="17950" ht="14.25" customHeight="1">
      <c r="A17950" s="5"/>
      <c r="B17950" s="5"/>
      <c r="C17950" s="5" t="str">
        <f>IFERROR(__xludf.DUMMYFUNCTION("""COMPUTED_VALUE"""),"")</f>
        <v/>
      </c>
      <c r="D17950" s="5">
        <v>0.0</v>
      </c>
    </row>
    <row r="17951" ht="14.25" customHeight="1">
      <c r="A17951" s="5"/>
      <c r="B17951" s="5"/>
      <c r="C17951" s="5" t="str">
        <f>IFERROR(__xludf.DUMMYFUNCTION("""COMPUTED_VALUE"""),"")</f>
        <v/>
      </c>
      <c r="D17951" s="5">
        <v>0.0</v>
      </c>
    </row>
    <row r="17952" ht="14.25" customHeight="1">
      <c r="A17952" s="5"/>
      <c r="B17952" s="5"/>
      <c r="C17952" s="5" t="str">
        <f>IFERROR(__xludf.DUMMYFUNCTION("""COMPUTED_VALUE"""),"")</f>
        <v/>
      </c>
      <c r="D17952" s="5">
        <v>0.0</v>
      </c>
    </row>
    <row r="17953" ht="14.25" customHeight="1">
      <c r="A17953" s="5"/>
      <c r="B17953" s="5"/>
      <c r="C17953" s="5" t="str">
        <f>IFERROR(__xludf.DUMMYFUNCTION("""COMPUTED_VALUE"""),"")</f>
        <v/>
      </c>
      <c r="D17953" s="5">
        <v>0.0</v>
      </c>
    </row>
    <row r="17954" ht="14.25" customHeight="1">
      <c r="A17954" s="5"/>
      <c r="B17954" s="5"/>
      <c r="C17954" s="5" t="str">
        <f>IFERROR(__xludf.DUMMYFUNCTION("""COMPUTED_VALUE"""),"")</f>
        <v/>
      </c>
      <c r="D17954" s="5">
        <v>0.0</v>
      </c>
    </row>
    <row r="17955" ht="14.25" customHeight="1">
      <c r="A17955" s="5"/>
      <c r="B17955" s="5"/>
      <c r="C17955" s="5" t="str">
        <f>IFERROR(__xludf.DUMMYFUNCTION("""COMPUTED_VALUE"""),"")</f>
        <v/>
      </c>
      <c r="D17955" s="5">
        <v>0.0</v>
      </c>
    </row>
    <row r="17956" ht="14.25" customHeight="1">
      <c r="A17956" s="5"/>
      <c r="B17956" s="5"/>
      <c r="C17956" s="5" t="str">
        <f>IFERROR(__xludf.DUMMYFUNCTION("""COMPUTED_VALUE"""),"")</f>
        <v/>
      </c>
      <c r="D17956" s="5">
        <v>0.0</v>
      </c>
    </row>
    <row r="17957" ht="14.25" customHeight="1">
      <c r="A17957" s="5"/>
      <c r="B17957" s="5"/>
      <c r="C17957" s="5" t="str">
        <f>IFERROR(__xludf.DUMMYFUNCTION("""COMPUTED_VALUE"""),"")</f>
        <v/>
      </c>
      <c r="D17957" s="5">
        <v>0.0</v>
      </c>
    </row>
    <row r="17958" ht="14.25" customHeight="1">
      <c r="A17958" s="5"/>
      <c r="B17958" s="5"/>
      <c r="C17958" s="5" t="str">
        <f>IFERROR(__xludf.DUMMYFUNCTION("""COMPUTED_VALUE"""),"")</f>
        <v/>
      </c>
      <c r="D17958" s="5">
        <v>0.0</v>
      </c>
    </row>
    <row r="17959" ht="14.25" customHeight="1">
      <c r="A17959" s="5"/>
      <c r="B17959" s="5"/>
      <c r="C17959" s="5" t="str">
        <f>IFERROR(__xludf.DUMMYFUNCTION("""COMPUTED_VALUE"""),"")</f>
        <v/>
      </c>
      <c r="D17959" s="5">
        <v>0.0</v>
      </c>
    </row>
    <row r="17960" ht="14.25" customHeight="1">
      <c r="A17960" s="5"/>
      <c r="B17960" s="5"/>
      <c r="C17960" s="5" t="str">
        <f>IFERROR(__xludf.DUMMYFUNCTION("""COMPUTED_VALUE"""),"")</f>
        <v/>
      </c>
      <c r="D17960" s="5">
        <v>0.0</v>
      </c>
    </row>
    <row r="17961" ht="14.25" customHeight="1">
      <c r="A17961" s="5"/>
      <c r="B17961" s="5"/>
      <c r="C17961" s="5" t="str">
        <f>IFERROR(__xludf.DUMMYFUNCTION("""COMPUTED_VALUE"""),"")</f>
        <v/>
      </c>
      <c r="D17961" s="5">
        <v>0.0</v>
      </c>
    </row>
    <row r="17962" ht="14.25" customHeight="1">
      <c r="A17962" s="5"/>
      <c r="B17962" s="5"/>
      <c r="C17962" s="5" t="str">
        <f>IFERROR(__xludf.DUMMYFUNCTION("""COMPUTED_VALUE"""),"")</f>
        <v/>
      </c>
      <c r="D17962" s="5">
        <v>0.0</v>
      </c>
    </row>
    <row r="17963" ht="14.25" customHeight="1">
      <c r="A17963" s="5"/>
      <c r="B17963" s="5"/>
      <c r="C17963" s="5" t="str">
        <f>IFERROR(__xludf.DUMMYFUNCTION("""COMPUTED_VALUE"""),"")</f>
        <v/>
      </c>
      <c r="D17963" s="5">
        <v>0.0</v>
      </c>
    </row>
    <row r="17964" ht="14.25" customHeight="1">
      <c r="A17964" s="5"/>
      <c r="B17964" s="5"/>
      <c r="C17964" s="5" t="str">
        <f>IFERROR(__xludf.DUMMYFUNCTION("""COMPUTED_VALUE"""),"")</f>
        <v/>
      </c>
      <c r="D17964" s="5">
        <v>0.0</v>
      </c>
    </row>
    <row r="17965" ht="14.25" customHeight="1">
      <c r="A17965" s="5"/>
      <c r="B17965" s="5"/>
      <c r="C17965" s="5" t="str">
        <f>IFERROR(__xludf.DUMMYFUNCTION("""COMPUTED_VALUE"""),"")</f>
        <v/>
      </c>
      <c r="D17965" s="5">
        <v>0.0</v>
      </c>
    </row>
    <row r="17966" ht="14.25" customHeight="1">
      <c r="A17966" s="5"/>
      <c r="B17966" s="5"/>
      <c r="C17966" s="5" t="str">
        <f>IFERROR(__xludf.DUMMYFUNCTION("""COMPUTED_VALUE"""),"")</f>
        <v/>
      </c>
      <c r="D17966" s="5">
        <v>0.0</v>
      </c>
    </row>
    <row r="17967" ht="14.25" customHeight="1">
      <c r="A17967" s="5"/>
      <c r="B17967" s="5"/>
      <c r="C17967" s="5" t="str">
        <f>IFERROR(__xludf.DUMMYFUNCTION("""COMPUTED_VALUE"""),"")</f>
        <v/>
      </c>
      <c r="D17967" s="5">
        <v>0.0</v>
      </c>
    </row>
    <row r="17968" ht="14.25" customHeight="1">
      <c r="A17968" s="5"/>
      <c r="B17968" s="5"/>
      <c r="C17968" s="5" t="str">
        <f>IFERROR(__xludf.DUMMYFUNCTION("""COMPUTED_VALUE"""),"")</f>
        <v/>
      </c>
      <c r="D17968" s="5">
        <v>0.0</v>
      </c>
    </row>
    <row r="17969" ht="14.25" customHeight="1">
      <c r="A17969" s="5"/>
      <c r="B17969" s="5"/>
      <c r="C17969" s="5" t="str">
        <f>IFERROR(__xludf.DUMMYFUNCTION("""COMPUTED_VALUE"""),"")</f>
        <v/>
      </c>
      <c r="D17969" s="5">
        <v>0.0</v>
      </c>
    </row>
    <row r="17970" ht="14.25" customHeight="1">
      <c r="A17970" s="5"/>
      <c r="B17970" s="5"/>
      <c r="C17970" s="5" t="str">
        <f>IFERROR(__xludf.DUMMYFUNCTION("""COMPUTED_VALUE"""),"")</f>
        <v/>
      </c>
      <c r="D17970" s="5">
        <v>0.0</v>
      </c>
    </row>
    <row r="17971" ht="14.25" customHeight="1">
      <c r="A17971" s="5"/>
      <c r="B17971" s="5"/>
      <c r="C17971" s="5" t="str">
        <f>IFERROR(__xludf.DUMMYFUNCTION("""COMPUTED_VALUE"""),"")</f>
        <v/>
      </c>
      <c r="D17971" s="5">
        <v>0.0</v>
      </c>
    </row>
    <row r="17972" ht="14.25" customHeight="1">
      <c r="A17972" s="5"/>
      <c r="B17972" s="5"/>
      <c r="C17972" s="5" t="str">
        <f>IFERROR(__xludf.DUMMYFUNCTION("""COMPUTED_VALUE"""),"")</f>
        <v/>
      </c>
      <c r="D17972" s="5">
        <v>0.0</v>
      </c>
    </row>
    <row r="17973" ht="14.25" customHeight="1">
      <c r="A17973" s="5"/>
      <c r="B17973" s="5"/>
      <c r="C17973" s="5" t="str">
        <f>IFERROR(__xludf.DUMMYFUNCTION("""COMPUTED_VALUE"""),"")</f>
        <v/>
      </c>
      <c r="D17973" s="5">
        <v>0.0</v>
      </c>
    </row>
    <row r="17974" ht="14.25" customHeight="1">
      <c r="A17974" s="5"/>
      <c r="B17974" s="5"/>
      <c r="C17974" s="5" t="str">
        <f>IFERROR(__xludf.DUMMYFUNCTION("""COMPUTED_VALUE"""),"")</f>
        <v/>
      </c>
      <c r="D17974" s="5">
        <v>0.0</v>
      </c>
    </row>
    <row r="17975" ht="14.25" customHeight="1">
      <c r="A17975" s="5"/>
      <c r="B17975" s="5"/>
      <c r="C17975" s="5" t="str">
        <f>IFERROR(__xludf.DUMMYFUNCTION("""COMPUTED_VALUE"""),"")</f>
        <v/>
      </c>
      <c r="D17975" s="5">
        <v>0.0</v>
      </c>
    </row>
    <row r="17976" ht="14.25" customHeight="1">
      <c r="A17976" s="5"/>
      <c r="B17976" s="5"/>
      <c r="C17976" s="5" t="str">
        <f>IFERROR(__xludf.DUMMYFUNCTION("""COMPUTED_VALUE"""),"")</f>
        <v/>
      </c>
      <c r="D17976" s="5">
        <v>0.0</v>
      </c>
    </row>
    <row r="17977" ht="14.25" customHeight="1">
      <c r="A17977" s="5"/>
      <c r="B17977" s="5"/>
      <c r="C17977" s="5" t="str">
        <f>IFERROR(__xludf.DUMMYFUNCTION("""COMPUTED_VALUE"""),"")</f>
        <v/>
      </c>
      <c r="D17977" s="5">
        <v>0.0</v>
      </c>
    </row>
    <row r="17978" ht="14.25" customHeight="1">
      <c r="A17978" s="5"/>
      <c r="B17978" s="5"/>
      <c r="C17978" s="5" t="str">
        <f>IFERROR(__xludf.DUMMYFUNCTION("""COMPUTED_VALUE"""),"")</f>
        <v/>
      </c>
      <c r="D17978" s="5">
        <v>0.0</v>
      </c>
    </row>
    <row r="17979" ht="14.25" customHeight="1">
      <c r="A17979" s="5"/>
      <c r="B17979" s="5"/>
      <c r="C17979" s="5" t="str">
        <f>IFERROR(__xludf.DUMMYFUNCTION("""COMPUTED_VALUE"""),"")</f>
        <v/>
      </c>
      <c r="D17979" s="5">
        <v>0.0</v>
      </c>
    </row>
    <row r="17980" ht="14.25" customHeight="1">
      <c r="A17980" s="5"/>
      <c r="B17980" s="5"/>
      <c r="C17980" s="5" t="str">
        <f>IFERROR(__xludf.DUMMYFUNCTION("""COMPUTED_VALUE"""),"")</f>
        <v/>
      </c>
      <c r="D17980" s="5">
        <v>0.0</v>
      </c>
    </row>
    <row r="17981" ht="14.25" customHeight="1">
      <c r="A17981" s="5"/>
      <c r="B17981" s="5"/>
      <c r="C17981" s="5" t="str">
        <f>IFERROR(__xludf.DUMMYFUNCTION("""COMPUTED_VALUE"""),"")</f>
        <v/>
      </c>
      <c r="D17981" s="5">
        <v>0.0</v>
      </c>
    </row>
    <row r="17982" ht="14.25" customHeight="1">
      <c r="A17982" s="5"/>
      <c r="B17982" s="5"/>
      <c r="C17982" s="5" t="str">
        <f>IFERROR(__xludf.DUMMYFUNCTION("""COMPUTED_VALUE"""),"")</f>
        <v/>
      </c>
      <c r="D17982" s="5">
        <v>0.0</v>
      </c>
    </row>
    <row r="17983" ht="14.25" customHeight="1">
      <c r="A17983" s="5"/>
      <c r="B17983" s="5"/>
      <c r="C17983" s="5" t="str">
        <f>IFERROR(__xludf.DUMMYFUNCTION("""COMPUTED_VALUE"""),"")</f>
        <v/>
      </c>
      <c r="D17983" s="5">
        <v>0.0</v>
      </c>
    </row>
    <row r="17984" ht="14.25" customHeight="1">
      <c r="A17984" s="5"/>
      <c r="B17984" s="5"/>
      <c r="C17984" s="5" t="str">
        <f>IFERROR(__xludf.DUMMYFUNCTION("""COMPUTED_VALUE"""),"")</f>
        <v/>
      </c>
      <c r="D17984" s="5">
        <v>0.0</v>
      </c>
    </row>
    <row r="17985" ht="14.25" customHeight="1">
      <c r="A17985" s="5"/>
      <c r="B17985" s="5"/>
      <c r="C17985" s="5" t="str">
        <f>IFERROR(__xludf.DUMMYFUNCTION("""COMPUTED_VALUE"""),"")</f>
        <v/>
      </c>
      <c r="D17985" s="5">
        <v>0.0</v>
      </c>
    </row>
    <row r="17986" ht="14.25" customHeight="1">
      <c r="A17986" s="5"/>
      <c r="B17986" s="5"/>
      <c r="C17986" s="5" t="str">
        <f>IFERROR(__xludf.DUMMYFUNCTION("""COMPUTED_VALUE"""),"")</f>
        <v/>
      </c>
      <c r="D17986" s="5">
        <v>0.0</v>
      </c>
    </row>
    <row r="17987" ht="14.25" customHeight="1">
      <c r="A17987" s="5"/>
      <c r="B17987" s="5"/>
      <c r="C17987" s="5" t="str">
        <f>IFERROR(__xludf.DUMMYFUNCTION("""COMPUTED_VALUE"""),"")</f>
        <v/>
      </c>
      <c r="D17987" s="5">
        <v>0.0</v>
      </c>
    </row>
    <row r="17988" ht="14.25" customHeight="1">
      <c r="A17988" s="5"/>
      <c r="B17988" s="5"/>
      <c r="C17988" s="5" t="str">
        <f>IFERROR(__xludf.DUMMYFUNCTION("""COMPUTED_VALUE"""),"")</f>
        <v/>
      </c>
      <c r="D17988" s="5">
        <v>0.0</v>
      </c>
    </row>
    <row r="17989" ht="14.25" customHeight="1">
      <c r="A17989" s="5"/>
      <c r="B17989" s="5"/>
      <c r="C17989" s="5" t="str">
        <f>IFERROR(__xludf.DUMMYFUNCTION("""COMPUTED_VALUE"""),"")</f>
        <v/>
      </c>
      <c r="D17989" s="5">
        <v>0.0</v>
      </c>
    </row>
    <row r="17990" ht="14.25" customHeight="1">
      <c r="A17990" s="5"/>
      <c r="B17990" s="5"/>
      <c r="C17990" s="5" t="str">
        <f>IFERROR(__xludf.DUMMYFUNCTION("""COMPUTED_VALUE"""),"")</f>
        <v/>
      </c>
      <c r="D17990" s="5">
        <v>0.0</v>
      </c>
    </row>
    <row r="17991" ht="14.25" customHeight="1">
      <c r="A17991" s="5"/>
      <c r="B17991" s="5"/>
      <c r="C17991" s="5" t="str">
        <f>IFERROR(__xludf.DUMMYFUNCTION("""COMPUTED_VALUE"""),"")</f>
        <v/>
      </c>
      <c r="D17991" s="5">
        <v>0.0</v>
      </c>
    </row>
    <row r="17992" ht="14.25" customHeight="1">
      <c r="A17992" s="5"/>
      <c r="B17992" s="5"/>
      <c r="C17992" s="5" t="str">
        <f>IFERROR(__xludf.DUMMYFUNCTION("""COMPUTED_VALUE"""),"")</f>
        <v/>
      </c>
      <c r="D17992" s="5">
        <v>0.0</v>
      </c>
    </row>
    <row r="17993" ht="14.25" customHeight="1">
      <c r="A17993" s="5"/>
      <c r="B17993" s="5"/>
      <c r="C17993" s="5" t="str">
        <f>IFERROR(__xludf.DUMMYFUNCTION("""COMPUTED_VALUE"""),"")</f>
        <v/>
      </c>
      <c r="D17993" s="5">
        <v>0.0</v>
      </c>
    </row>
    <row r="17994" ht="14.25" customHeight="1">
      <c r="A17994" s="5"/>
      <c r="B17994" s="5"/>
      <c r="C17994" s="5" t="str">
        <f>IFERROR(__xludf.DUMMYFUNCTION("""COMPUTED_VALUE"""),"")</f>
        <v/>
      </c>
      <c r="D17994" s="5">
        <v>0.0</v>
      </c>
    </row>
    <row r="17995" ht="14.25" customHeight="1">
      <c r="A17995" s="5"/>
      <c r="B17995" s="5"/>
      <c r="C17995" s="5" t="str">
        <f>IFERROR(__xludf.DUMMYFUNCTION("""COMPUTED_VALUE"""),"")</f>
        <v/>
      </c>
      <c r="D17995" s="5">
        <v>0.0</v>
      </c>
    </row>
    <row r="17996" ht="14.25" customHeight="1">
      <c r="A17996" s="5"/>
      <c r="B17996" s="5"/>
      <c r="C17996" s="5" t="str">
        <f>IFERROR(__xludf.DUMMYFUNCTION("""COMPUTED_VALUE"""),"")</f>
        <v/>
      </c>
      <c r="D17996" s="5">
        <v>0.0</v>
      </c>
    </row>
    <row r="17997" ht="14.25" customHeight="1">
      <c r="A17997" s="5"/>
      <c r="B17997" s="5"/>
      <c r="C17997" s="5" t="str">
        <f>IFERROR(__xludf.DUMMYFUNCTION("""COMPUTED_VALUE"""),"")</f>
        <v/>
      </c>
      <c r="D17997" s="5">
        <v>0.0</v>
      </c>
    </row>
    <row r="17998" ht="14.25" customHeight="1">
      <c r="A17998" s="5"/>
      <c r="B17998" s="5"/>
      <c r="C17998" s="5" t="str">
        <f>IFERROR(__xludf.DUMMYFUNCTION("""COMPUTED_VALUE"""),"")</f>
        <v/>
      </c>
      <c r="D17998" s="5">
        <v>0.0</v>
      </c>
    </row>
    <row r="17999" ht="14.25" customHeight="1">
      <c r="A17999" s="5"/>
      <c r="B17999" s="5"/>
      <c r="C17999" s="5" t="str">
        <f>IFERROR(__xludf.DUMMYFUNCTION("""COMPUTED_VALUE"""),"")</f>
        <v/>
      </c>
      <c r="D17999" s="5">
        <v>0.0</v>
      </c>
    </row>
    <row r="18000" ht="14.25" customHeight="1">
      <c r="A18000" s="5"/>
      <c r="B18000" s="5"/>
      <c r="C18000" s="5" t="str">
        <f>IFERROR(__xludf.DUMMYFUNCTION("""COMPUTED_VALUE"""),"")</f>
        <v/>
      </c>
      <c r="D18000" s="5">
        <v>0.0</v>
      </c>
    </row>
    <row r="18001" ht="14.25" customHeight="1">
      <c r="A18001" s="5"/>
      <c r="B18001" s="5"/>
      <c r="C18001" s="5" t="str">
        <f>IFERROR(__xludf.DUMMYFUNCTION("""COMPUTED_VALUE"""),"")</f>
        <v/>
      </c>
      <c r="D18001" s="5">
        <v>0.0</v>
      </c>
    </row>
    <row r="18002" ht="14.25" customHeight="1">
      <c r="A18002" s="5"/>
      <c r="B18002" s="5"/>
      <c r="C18002" s="5" t="str">
        <f>IFERROR(__xludf.DUMMYFUNCTION("""COMPUTED_VALUE"""),"")</f>
        <v/>
      </c>
      <c r="D18002" s="5">
        <v>0.0</v>
      </c>
    </row>
    <row r="18003" ht="14.25" customHeight="1">
      <c r="A18003" s="5"/>
      <c r="B18003" s="5"/>
      <c r="C18003" s="5" t="str">
        <f>IFERROR(__xludf.DUMMYFUNCTION("""COMPUTED_VALUE"""),"")</f>
        <v/>
      </c>
      <c r="D18003" s="5">
        <v>0.0</v>
      </c>
    </row>
    <row r="18004" ht="14.25" customHeight="1">
      <c r="A18004" s="5"/>
      <c r="B18004" s="5"/>
      <c r="C18004" s="5" t="str">
        <f>IFERROR(__xludf.DUMMYFUNCTION("""COMPUTED_VALUE"""),"")</f>
        <v/>
      </c>
      <c r="D18004" s="5">
        <v>0.0</v>
      </c>
    </row>
    <row r="18005" ht="14.25" customHeight="1">
      <c r="A18005" s="5"/>
      <c r="B18005" s="5"/>
      <c r="C18005" s="5" t="str">
        <f>IFERROR(__xludf.DUMMYFUNCTION("""COMPUTED_VALUE"""),"")</f>
        <v/>
      </c>
      <c r="D18005" s="5">
        <v>0.0</v>
      </c>
    </row>
    <row r="18006" ht="14.25" customHeight="1">
      <c r="A18006" s="5"/>
      <c r="B18006" s="5"/>
      <c r="C18006" s="5" t="str">
        <f>IFERROR(__xludf.DUMMYFUNCTION("""COMPUTED_VALUE"""),"")</f>
        <v/>
      </c>
      <c r="D18006" s="5">
        <v>0.0</v>
      </c>
    </row>
    <row r="18007" ht="14.25" customHeight="1">
      <c r="A18007" s="5"/>
      <c r="B18007" s="5"/>
      <c r="C18007" s="5" t="str">
        <f>IFERROR(__xludf.DUMMYFUNCTION("""COMPUTED_VALUE"""),"")</f>
        <v/>
      </c>
      <c r="D18007" s="5">
        <v>0.0</v>
      </c>
    </row>
    <row r="18008" ht="14.25" customHeight="1">
      <c r="A18008" s="5"/>
      <c r="B18008" s="5"/>
      <c r="C18008" s="5" t="str">
        <f>IFERROR(__xludf.DUMMYFUNCTION("""COMPUTED_VALUE"""),"")</f>
        <v/>
      </c>
      <c r="D18008" s="5">
        <v>0.0</v>
      </c>
    </row>
    <row r="18009" ht="14.25" customHeight="1">
      <c r="A18009" s="5"/>
      <c r="B18009" s="5"/>
      <c r="C18009" s="5" t="str">
        <f>IFERROR(__xludf.DUMMYFUNCTION("""COMPUTED_VALUE"""),"")</f>
        <v/>
      </c>
      <c r="D18009" s="5">
        <v>0.0</v>
      </c>
    </row>
    <row r="18010" ht="14.25" customHeight="1">
      <c r="A18010" s="5"/>
      <c r="B18010" s="5"/>
      <c r="C18010" s="5" t="str">
        <f>IFERROR(__xludf.DUMMYFUNCTION("""COMPUTED_VALUE"""),"")</f>
        <v/>
      </c>
      <c r="D18010" s="5">
        <v>0.0</v>
      </c>
    </row>
    <row r="18011" ht="14.25" customHeight="1">
      <c r="A18011" s="5"/>
      <c r="B18011" s="5"/>
      <c r="C18011" s="5" t="str">
        <f>IFERROR(__xludf.DUMMYFUNCTION("""COMPUTED_VALUE"""),"")</f>
        <v/>
      </c>
      <c r="D18011" s="5">
        <v>0.0</v>
      </c>
    </row>
    <row r="18012" ht="14.25" customHeight="1">
      <c r="A18012" s="5"/>
      <c r="B18012" s="5"/>
      <c r="C18012" s="5" t="str">
        <f>IFERROR(__xludf.DUMMYFUNCTION("""COMPUTED_VALUE"""),"")</f>
        <v/>
      </c>
      <c r="D18012" s="5">
        <v>0.0</v>
      </c>
    </row>
    <row r="18013" ht="14.25" customHeight="1">
      <c r="A18013" s="5"/>
      <c r="B18013" s="5"/>
      <c r="C18013" s="5" t="str">
        <f>IFERROR(__xludf.DUMMYFUNCTION("""COMPUTED_VALUE"""),"")</f>
        <v/>
      </c>
      <c r="D18013" s="5">
        <v>0.0</v>
      </c>
    </row>
    <row r="18014" ht="14.25" customHeight="1">
      <c r="A18014" s="5"/>
      <c r="B18014" s="5"/>
      <c r="C18014" s="5" t="str">
        <f>IFERROR(__xludf.DUMMYFUNCTION("""COMPUTED_VALUE"""),"")</f>
        <v/>
      </c>
      <c r="D18014" s="5">
        <v>0.0</v>
      </c>
    </row>
    <row r="18015" ht="14.25" customHeight="1">
      <c r="A18015" s="5"/>
      <c r="B18015" s="5"/>
      <c r="C18015" s="5" t="str">
        <f>IFERROR(__xludf.DUMMYFUNCTION("""COMPUTED_VALUE"""),"")</f>
        <v/>
      </c>
      <c r="D18015" s="5">
        <v>0.0</v>
      </c>
    </row>
    <row r="18016" ht="14.25" customHeight="1">
      <c r="A18016" s="5"/>
      <c r="B18016" s="5"/>
      <c r="C18016" s="5" t="str">
        <f>IFERROR(__xludf.DUMMYFUNCTION("""COMPUTED_VALUE"""),"")</f>
        <v/>
      </c>
      <c r="D18016" s="5">
        <v>0.0</v>
      </c>
    </row>
    <row r="18017" ht="14.25" customHeight="1">
      <c r="A18017" s="5"/>
      <c r="B18017" s="5"/>
      <c r="C18017" s="5" t="str">
        <f>IFERROR(__xludf.DUMMYFUNCTION("""COMPUTED_VALUE"""),"")</f>
        <v/>
      </c>
      <c r="D18017" s="5">
        <v>0.0</v>
      </c>
    </row>
    <row r="18018" ht="14.25" customHeight="1">
      <c r="A18018" s="5"/>
      <c r="B18018" s="5"/>
      <c r="C18018" s="5" t="str">
        <f>IFERROR(__xludf.DUMMYFUNCTION("""COMPUTED_VALUE"""),"")</f>
        <v/>
      </c>
      <c r="D18018" s="5">
        <v>0.0</v>
      </c>
    </row>
    <row r="18019" ht="14.25" customHeight="1">
      <c r="A18019" s="5"/>
      <c r="B18019" s="5"/>
      <c r="C18019" s="5" t="str">
        <f>IFERROR(__xludf.DUMMYFUNCTION("""COMPUTED_VALUE"""),"")</f>
        <v/>
      </c>
      <c r="D18019" s="5">
        <v>0.0</v>
      </c>
    </row>
    <row r="18020" ht="14.25" customHeight="1">
      <c r="A18020" s="5"/>
      <c r="B18020" s="5"/>
      <c r="C18020" s="5" t="str">
        <f>IFERROR(__xludf.DUMMYFUNCTION("""COMPUTED_VALUE"""),"")</f>
        <v/>
      </c>
      <c r="D18020" s="5">
        <v>0.0</v>
      </c>
    </row>
    <row r="18021" ht="14.25" customHeight="1">
      <c r="A18021" s="5"/>
      <c r="B18021" s="5"/>
      <c r="C18021" s="5" t="str">
        <f>IFERROR(__xludf.DUMMYFUNCTION("""COMPUTED_VALUE"""),"")</f>
        <v/>
      </c>
      <c r="D18021" s="5">
        <v>0.0</v>
      </c>
    </row>
    <row r="18022" ht="14.25" customHeight="1">
      <c r="A18022" s="5"/>
      <c r="B18022" s="5"/>
      <c r="C18022" s="5" t="str">
        <f>IFERROR(__xludf.DUMMYFUNCTION("""COMPUTED_VALUE"""),"")</f>
        <v/>
      </c>
      <c r="D18022" s="5">
        <v>0.0</v>
      </c>
    </row>
    <row r="18023" ht="14.25" customHeight="1">
      <c r="A18023" s="5"/>
      <c r="B18023" s="5"/>
      <c r="C18023" s="5" t="str">
        <f>IFERROR(__xludf.DUMMYFUNCTION("""COMPUTED_VALUE"""),"")</f>
        <v/>
      </c>
      <c r="D18023" s="5">
        <v>0.0</v>
      </c>
    </row>
    <row r="18024" ht="14.25" customHeight="1">
      <c r="A18024" s="5"/>
      <c r="B18024" s="5"/>
      <c r="C18024" s="5" t="str">
        <f>IFERROR(__xludf.DUMMYFUNCTION("""COMPUTED_VALUE"""),"")</f>
        <v/>
      </c>
      <c r="D18024" s="5">
        <v>0.0</v>
      </c>
    </row>
    <row r="18025" ht="14.25" customHeight="1">
      <c r="A18025" s="5"/>
      <c r="B18025" s="5"/>
      <c r="C18025" s="5" t="str">
        <f>IFERROR(__xludf.DUMMYFUNCTION("""COMPUTED_VALUE"""),"")</f>
        <v/>
      </c>
      <c r="D18025" s="5">
        <v>0.0</v>
      </c>
    </row>
    <row r="18026" ht="14.25" customHeight="1">
      <c r="A18026" s="5"/>
      <c r="B18026" s="5"/>
      <c r="C18026" s="5" t="str">
        <f>IFERROR(__xludf.DUMMYFUNCTION("""COMPUTED_VALUE"""),"")</f>
        <v/>
      </c>
      <c r="D18026" s="5">
        <v>0.0</v>
      </c>
    </row>
    <row r="18027" ht="14.25" customHeight="1">
      <c r="A18027" s="5"/>
      <c r="B18027" s="5"/>
      <c r="C18027" s="5" t="str">
        <f>IFERROR(__xludf.DUMMYFUNCTION("""COMPUTED_VALUE"""),"")</f>
        <v/>
      </c>
      <c r="D18027" s="5">
        <v>0.0</v>
      </c>
    </row>
    <row r="18028" ht="14.25" customHeight="1">
      <c r="A18028" s="5"/>
      <c r="B18028" s="5"/>
      <c r="C18028" s="5" t="str">
        <f>IFERROR(__xludf.DUMMYFUNCTION("""COMPUTED_VALUE"""),"")</f>
        <v/>
      </c>
      <c r="D18028" s="5">
        <v>0.0</v>
      </c>
    </row>
    <row r="18029" ht="14.25" customHeight="1">
      <c r="A18029" s="5"/>
      <c r="B18029" s="5"/>
      <c r="C18029" s="5" t="str">
        <f>IFERROR(__xludf.DUMMYFUNCTION("""COMPUTED_VALUE"""),"")</f>
        <v/>
      </c>
      <c r="D18029" s="5">
        <v>0.0</v>
      </c>
    </row>
    <row r="18030" ht="14.25" customHeight="1">
      <c r="A18030" s="5"/>
      <c r="B18030" s="5"/>
      <c r="C18030" s="5" t="str">
        <f>IFERROR(__xludf.DUMMYFUNCTION("""COMPUTED_VALUE"""),"")</f>
        <v/>
      </c>
      <c r="D18030" s="5">
        <v>0.0</v>
      </c>
    </row>
    <row r="18031" ht="14.25" customHeight="1">
      <c r="A18031" s="5"/>
      <c r="B18031" s="5"/>
      <c r="C18031" s="5" t="str">
        <f>IFERROR(__xludf.DUMMYFUNCTION("""COMPUTED_VALUE"""),"")</f>
        <v/>
      </c>
      <c r="D18031" s="5">
        <v>0.0</v>
      </c>
    </row>
    <row r="18032" ht="14.25" customHeight="1">
      <c r="A18032" s="5"/>
      <c r="B18032" s="5"/>
      <c r="C18032" s="5" t="str">
        <f>IFERROR(__xludf.DUMMYFUNCTION("""COMPUTED_VALUE"""),"")</f>
        <v/>
      </c>
      <c r="D18032" s="5">
        <v>0.0</v>
      </c>
    </row>
    <row r="18033" ht="14.25" customHeight="1">
      <c r="A18033" s="5"/>
      <c r="B18033" s="5"/>
      <c r="C18033" s="5" t="str">
        <f>IFERROR(__xludf.DUMMYFUNCTION("""COMPUTED_VALUE"""),"")</f>
        <v/>
      </c>
      <c r="D18033" s="5">
        <v>0.0</v>
      </c>
    </row>
    <row r="18034" ht="14.25" customHeight="1">
      <c r="A18034" s="5"/>
      <c r="B18034" s="5"/>
      <c r="C18034" s="5" t="str">
        <f>IFERROR(__xludf.DUMMYFUNCTION("""COMPUTED_VALUE"""),"")</f>
        <v/>
      </c>
      <c r="D18034" s="5">
        <v>0.0</v>
      </c>
    </row>
    <row r="18035" ht="14.25" customHeight="1">
      <c r="A18035" s="5"/>
      <c r="B18035" s="5"/>
      <c r="C18035" s="5" t="str">
        <f>IFERROR(__xludf.DUMMYFUNCTION("""COMPUTED_VALUE"""),"")</f>
        <v/>
      </c>
      <c r="D18035" s="5">
        <v>0.0</v>
      </c>
    </row>
    <row r="18036" ht="14.25" customHeight="1">
      <c r="A18036" s="5"/>
      <c r="B18036" s="5"/>
      <c r="C18036" s="5" t="str">
        <f>IFERROR(__xludf.DUMMYFUNCTION("""COMPUTED_VALUE"""),"")</f>
        <v/>
      </c>
      <c r="D18036" s="5">
        <v>0.0</v>
      </c>
    </row>
    <row r="18037" ht="14.25" customHeight="1">
      <c r="A18037" s="5"/>
      <c r="B18037" s="5"/>
      <c r="C18037" s="5" t="str">
        <f>IFERROR(__xludf.DUMMYFUNCTION("""COMPUTED_VALUE"""),"")</f>
        <v/>
      </c>
      <c r="D18037" s="5">
        <v>0.0</v>
      </c>
    </row>
    <row r="18038" ht="14.25" customHeight="1">
      <c r="A18038" s="5"/>
      <c r="B18038" s="5"/>
      <c r="C18038" s="5" t="str">
        <f>IFERROR(__xludf.DUMMYFUNCTION("""COMPUTED_VALUE"""),"")</f>
        <v/>
      </c>
      <c r="D18038" s="5">
        <v>0.0</v>
      </c>
    </row>
    <row r="18039" ht="14.25" customHeight="1">
      <c r="A18039" s="5"/>
      <c r="B18039" s="5"/>
      <c r="C18039" s="5" t="str">
        <f>IFERROR(__xludf.DUMMYFUNCTION("""COMPUTED_VALUE"""),"")</f>
        <v/>
      </c>
      <c r="D18039" s="5">
        <v>0.0</v>
      </c>
    </row>
    <row r="18040" ht="14.25" customHeight="1">
      <c r="A18040" s="5"/>
      <c r="B18040" s="5"/>
      <c r="C18040" s="5" t="str">
        <f>IFERROR(__xludf.DUMMYFUNCTION("""COMPUTED_VALUE"""),"")</f>
        <v/>
      </c>
      <c r="D18040" s="5">
        <v>0.0</v>
      </c>
    </row>
    <row r="18041" ht="14.25" customHeight="1">
      <c r="A18041" s="5"/>
      <c r="B18041" s="5"/>
      <c r="C18041" s="5" t="str">
        <f>IFERROR(__xludf.DUMMYFUNCTION("""COMPUTED_VALUE"""),"")</f>
        <v/>
      </c>
      <c r="D18041" s="5">
        <v>0.0</v>
      </c>
    </row>
    <row r="18042" ht="14.25" customHeight="1">
      <c r="A18042" s="5"/>
      <c r="B18042" s="5"/>
      <c r="C18042" s="5" t="str">
        <f>IFERROR(__xludf.DUMMYFUNCTION("""COMPUTED_VALUE"""),"")</f>
        <v/>
      </c>
      <c r="D18042" s="5">
        <v>0.0</v>
      </c>
    </row>
    <row r="18043" ht="14.25" customHeight="1">
      <c r="A18043" s="5"/>
      <c r="B18043" s="5"/>
      <c r="C18043" s="5" t="str">
        <f>IFERROR(__xludf.DUMMYFUNCTION("""COMPUTED_VALUE"""),"")</f>
        <v/>
      </c>
      <c r="D18043" s="5">
        <v>0.0</v>
      </c>
    </row>
    <row r="18044" ht="14.25" customHeight="1">
      <c r="A18044" s="5"/>
      <c r="B18044" s="5"/>
      <c r="C18044" s="5" t="str">
        <f>IFERROR(__xludf.DUMMYFUNCTION("""COMPUTED_VALUE"""),"")</f>
        <v/>
      </c>
      <c r="D18044" s="5">
        <v>0.0</v>
      </c>
    </row>
    <row r="18045" ht="14.25" customHeight="1">
      <c r="A18045" s="5"/>
      <c r="B18045" s="5"/>
      <c r="C18045" s="5" t="str">
        <f>IFERROR(__xludf.DUMMYFUNCTION("""COMPUTED_VALUE"""),"")</f>
        <v/>
      </c>
      <c r="D18045" s="5">
        <v>0.0</v>
      </c>
    </row>
    <row r="18046" ht="14.25" customHeight="1">
      <c r="A18046" s="5"/>
      <c r="B18046" s="5"/>
      <c r="C18046" s="5" t="str">
        <f>IFERROR(__xludf.DUMMYFUNCTION("""COMPUTED_VALUE"""),"")</f>
        <v/>
      </c>
      <c r="D18046" s="5">
        <v>0.0</v>
      </c>
    </row>
    <row r="18047" ht="14.25" customHeight="1">
      <c r="A18047" s="5"/>
      <c r="B18047" s="5"/>
      <c r="C18047" s="5" t="str">
        <f>IFERROR(__xludf.DUMMYFUNCTION("""COMPUTED_VALUE"""),"")</f>
        <v/>
      </c>
      <c r="D18047" s="5">
        <v>0.0</v>
      </c>
    </row>
    <row r="18048" ht="14.25" customHeight="1">
      <c r="A18048" s="5"/>
      <c r="B18048" s="5"/>
      <c r="C18048" s="5" t="str">
        <f>IFERROR(__xludf.DUMMYFUNCTION("""COMPUTED_VALUE"""),"")</f>
        <v/>
      </c>
      <c r="D18048" s="5">
        <v>0.0</v>
      </c>
    </row>
    <row r="18049" ht="14.25" customHeight="1">
      <c r="A18049" s="5"/>
      <c r="B18049" s="5"/>
      <c r="C18049" s="5" t="str">
        <f>IFERROR(__xludf.DUMMYFUNCTION("""COMPUTED_VALUE"""),"")</f>
        <v/>
      </c>
      <c r="D18049" s="5">
        <v>0.0</v>
      </c>
    </row>
    <row r="18050" ht="14.25" customHeight="1">
      <c r="A18050" s="5"/>
      <c r="B18050" s="5"/>
      <c r="C18050" s="5" t="str">
        <f>IFERROR(__xludf.DUMMYFUNCTION("""COMPUTED_VALUE"""),"")</f>
        <v/>
      </c>
      <c r="D18050" s="5">
        <v>0.0</v>
      </c>
    </row>
    <row r="18051" ht="14.25" customHeight="1">
      <c r="A18051" s="5"/>
      <c r="B18051" s="5"/>
      <c r="C18051" s="5" t="str">
        <f>IFERROR(__xludf.DUMMYFUNCTION("""COMPUTED_VALUE"""),"")</f>
        <v/>
      </c>
      <c r="D18051" s="5">
        <v>0.0</v>
      </c>
    </row>
    <row r="18052" ht="14.25" customHeight="1">
      <c r="A18052" s="5"/>
      <c r="B18052" s="5"/>
      <c r="C18052" s="5" t="str">
        <f>IFERROR(__xludf.DUMMYFUNCTION("""COMPUTED_VALUE"""),"")</f>
        <v/>
      </c>
      <c r="D18052" s="5">
        <v>0.0</v>
      </c>
    </row>
    <row r="18053" ht="14.25" customHeight="1">
      <c r="A18053" s="5"/>
      <c r="B18053" s="5"/>
      <c r="C18053" s="5" t="str">
        <f>IFERROR(__xludf.DUMMYFUNCTION("""COMPUTED_VALUE"""),"")</f>
        <v/>
      </c>
      <c r="D18053" s="5">
        <v>0.0</v>
      </c>
    </row>
    <row r="18054" ht="14.25" customHeight="1">
      <c r="A18054" s="5"/>
      <c r="B18054" s="5"/>
      <c r="C18054" s="5" t="str">
        <f>IFERROR(__xludf.DUMMYFUNCTION("""COMPUTED_VALUE"""),"")</f>
        <v/>
      </c>
      <c r="D18054" s="5">
        <v>0.0</v>
      </c>
    </row>
    <row r="18055" ht="14.25" customHeight="1">
      <c r="A18055" s="5"/>
      <c r="B18055" s="5"/>
      <c r="C18055" s="5" t="str">
        <f>IFERROR(__xludf.DUMMYFUNCTION("""COMPUTED_VALUE"""),"")</f>
        <v/>
      </c>
      <c r="D18055" s="5">
        <v>0.0</v>
      </c>
    </row>
    <row r="18056" ht="14.25" customHeight="1">
      <c r="A18056" s="5"/>
      <c r="B18056" s="5"/>
      <c r="C18056" s="5" t="str">
        <f>IFERROR(__xludf.DUMMYFUNCTION("""COMPUTED_VALUE"""),"")</f>
        <v/>
      </c>
      <c r="D18056" s="5">
        <v>0.0</v>
      </c>
    </row>
    <row r="18057" ht="14.25" customHeight="1">
      <c r="A18057" s="5"/>
      <c r="B18057" s="5"/>
      <c r="C18057" s="5" t="str">
        <f>IFERROR(__xludf.DUMMYFUNCTION("""COMPUTED_VALUE"""),"")</f>
        <v/>
      </c>
      <c r="D18057" s="5">
        <v>0.0</v>
      </c>
    </row>
    <row r="18058" ht="14.25" customHeight="1">
      <c r="A18058" s="5"/>
      <c r="B18058" s="5"/>
      <c r="C18058" s="5" t="str">
        <f>IFERROR(__xludf.DUMMYFUNCTION("""COMPUTED_VALUE"""),"")</f>
        <v/>
      </c>
      <c r="D18058" s="5">
        <v>0.0</v>
      </c>
    </row>
    <row r="18059" ht="14.25" customHeight="1">
      <c r="A18059" s="5"/>
      <c r="B18059" s="5"/>
      <c r="C18059" s="5" t="str">
        <f>IFERROR(__xludf.DUMMYFUNCTION("""COMPUTED_VALUE"""),"")</f>
        <v/>
      </c>
      <c r="D18059" s="5">
        <v>0.0</v>
      </c>
    </row>
    <row r="18060" ht="14.25" customHeight="1">
      <c r="A18060" s="5"/>
      <c r="B18060" s="5"/>
      <c r="C18060" s="5" t="str">
        <f>IFERROR(__xludf.DUMMYFUNCTION("""COMPUTED_VALUE"""),"")</f>
        <v/>
      </c>
      <c r="D18060" s="5">
        <v>0.0</v>
      </c>
    </row>
    <row r="18061" ht="14.25" customHeight="1">
      <c r="A18061" s="5"/>
      <c r="B18061" s="5"/>
      <c r="C18061" s="5" t="str">
        <f>IFERROR(__xludf.DUMMYFUNCTION("""COMPUTED_VALUE"""),"")</f>
        <v/>
      </c>
      <c r="D18061" s="5">
        <v>0.0</v>
      </c>
    </row>
    <row r="18062" ht="14.25" customHeight="1">
      <c r="A18062" s="5"/>
      <c r="B18062" s="5"/>
      <c r="C18062" s="5" t="str">
        <f>IFERROR(__xludf.DUMMYFUNCTION("""COMPUTED_VALUE"""),"")</f>
        <v/>
      </c>
      <c r="D18062" s="5">
        <v>0.0</v>
      </c>
    </row>
    <row r="18063" ht="14.25" customHeight="1">
      <c r="A18063" s="5"/>
      <c r="B18063" s="5"/>
      <c r="C18063" s="5" t="str">
        <f>IFERROR(__xludf.DUMMYFUNCTION("""COMPUTED_VALUE"""),"")</f>
        <v/>
      </c>
      <c r="D18063" s="5">
        <v>0.0</v>
      </c>
    </row>
    <row r="18064" ht="14.25" customHeight="1">
      <c r="A18064" s="5"/>
      <c r="B18064" s="5"/>
      <c r="C18064" s="5" t="str">
        <f>IFERROR(__xludf.DUMMYFUNCTION("""COMPUTED_VALUE"""),"")</f>
        <v/>
      </c>
      <c r="D18064" s="5">
        <v>0.0</v>
      </c>
    </row>
    <row r="18065" ht="14.25" customHeight="1">
      <c r="A18065" s="5"/>
      <c r="B18065" s="5"/>
      <c r="C18065" s="5" t="str">
        <f>IFERROR(__xludf.DUMMYFUNCTION("""COMPUTED_VALUE"""),"")</f>
        <v/>
      </c>
      <c r="D18065" s="5">
        <v>0.0</v>
      </c>
    </row>
    <row r="18066" ht="14.25" customHeight="1">
      <c r="A18066" s="5"/>
      <c r="B18066" s="5"/>
      <c r="C18066" s="5" t="str">
        <f>IFERROR(__xludf.DUMMYFUNCTION("""COMPUTED_VALUE"""),"")</f>
        <v/>
      </c>
      <c r="D18066" s="5">
        <v>0.0</v>
      </c>
    </row>
    <row r="18067" ht="14.25" customHeight="1">
      <c r="A18067" s="5"/>
      <c r="B18067" s="5"/>
      <c r="C18067" s="5" t="str">
        <f>IFERROR(__xludf.DUMMYFUNCTION("""COMPUTED_VALUE"""),"")</f>
        <v/>
      </c>
      <c r="D18067" s="5">
        <v>0.0</v>
      </c>
    </row>
    <row r="18068" ht="14.25" customHeight="1">
      <c r="A18068" s="5"/>
      <c r="B18068" s="5"/>
      <c r="C18068" s="5" t="str">
        <f>IFERROR(__xludf.DUMMYFUNCTION("""COMPUTED_VALUE"""),"")</f>
        <v/>
      </c>
      <c r="D18068" s="5">
        <v>0.0</v>
      </c>
    </row>
    <row r="18069" ht="14.25" customHeight="1">
      <c r="A18069" s="5"/>
      <c r="B18069" s="5"/>
      <c r="C18069" s="5" t="str">
        <f>IFERROR(__xludf.DUMMYFUNCTION("""COMPUTED_VALUE"""),"")</f>
        <v/>
      </c>
      <c r="D18069" s="5">
        <v>0.0</v>
      </c>
    </row>
    <row r="18070" ht="14.25" customHeight="1">
      <c r="A18070" s="5"/>
      <c r="B18070" s="5"/>
      <c r="C18070" s="5" t="str">
        <f>IFERROR(__xludf.DUMMYFUNCTION("""COMPUTED_VALUE"""),"")</f>
        <v/>
      </c>
      <c r="D18070" s="5">
        <v>0.0</v>
      </c>
    </row>
    <row r="18071" ht="14.25" customHeight="1">
      <c r="A18071" s="5"/>
      <c r="B18071" s="5"/>
      <c r="C18071" s="5" t="str">
        <f>IFERROR(__xludf.DUMMYFUNCTION("""COMPUTED_VALUE"""),"")</f>
        <v/>
      </c>
      <c r="D18071" s="5">
        <v>0.0</v>
      </c>
    </row>
    <row r="18072" ht="14.25" customHeight="1">
      <c r="A18072" s="5"/>
      <c r="B18072" s="5"/>
      <c r="C18072" s="5" t="str">
        <f>IFERROR(__xludf.DUMMYFUNCTION("""COMPUTED_VALUE"""),"")</f>
        <v/>
      </c>
      <c r="D18072" s="5">
        <v>0.0</v>
      </c>
    </row>
    <row r="18073" ht="14.25" customHeight="1">
      <c r="A18073" s="5"/>
      <c r="B18073" s="5"/>
      <c r="C18073" s="5" t="str">
        <f>IFERROR(__xludf.DUMMYFUNCTION("""COMPUTED_VALUE"""),"")</f>
        <v/>
      </c>
      <c r="D18073" s="5">
        <v>0.0</v>
      </c>
    </row>
    <row r="18074" ht="14.25" customHeight="1">
      <c r="A18074" s="5"/>
      <c r="B18074" s="5"/>
      <c r="C18074" s="5" t="str">
        <f>IFERROR(__xludf.DUMMYFUNCTION("""COMPUTED_VALUE"""),"")</f>
        <v/>
      </c>
      <c r="D18074" s="5">
        <v>0.0</v>
      </c>
    </row>
    <row r="18075" ht="14.25" customHeight="1">
      <c r="A18075" s="5"/>
      <c r="B18075" s="5"/>
      <c r="C18075" s="5" t="str">
        <f>IFERROR(__xludf.DUMMYFUNCTION("""COMPUTED_VALUE"""),"")</f>
        <v/>
      </c>
      <c r="D18075" s="5">
        <v>0.0</v>
      </c>
    </row>
    <row r="18076" ht="14.25" customHeight="1">
      <c r="A18076" s="5"/>
      <c r="B18076" s="5"/>
      <c r="C18076" s="5" t="str">
        <f>IFERROR(__xludf.DUMMYFUNCTION("""COMPUTED_VALUE"""),"")</f>
        <v/>
      </c>
      <c r="D18076" s="5">
        <v>0.0</v>
      </c>
    </row>
    <row r="18077" ht="14.25" customHeight="1">
      <c r="A18077" s="5"/>
      <c r="B18077" s="5"/>
      <c r="C18077" s="5" t="str">
        <f>IFERROR(__xludf.DUMMYFUNCTION("""COMPUTED_VALUE"""),"")</f>
        <v/>
      </c>
      <c r="D18077" s="5">
        <v>0.0</v>
      </c>
    </row>
    <row r="18078" ht="14.25" customHeight="1">
      <c r="A18078" s="5"/>
      <c r="B18078" s="5"/>
      <c r="C18078" s="5" t="str">
        <f>IFERROR(__xludf.DUMMYFUNCTION("""COMPUTED_VALUE"""),"")</f>
        <v/>
      </c>
      <c r="D18078" s="5">
        <v>0.0</v>
      </c>
    </row>
    <row r="18079" ht="14.25" customHeight="1">
      <c r="A18079" s="5"/>
      <c r="B18079" s="5"/>
      <c r="C18079" s="5" t="str">
        <f>IFERROR(__xludf.DUMMYFUNCTION("""COMPUTED_VALUE"""),"")</f>
        <v/>
      </c>
      <c r="D18079" s="5">
        <v>0.0</v>
      </c>
    </row>
    <row r="18080" ht="14.25" customHeight="1">
      <c r="A18080" s="5"/>
      <c r="B18080" s="5"/>
      <c r="C18080" s="5" t="str">
        <f>IFERROR(__xludf.DUMMYFUNCTION("""COMPUTED_VALUE"""),"")</f>
        <v/>
      </c>
      <c r="D18080" s="5">
        <v>0.0</v>
      </c>
    </row>
    <row r="18081" ht="14.25" customHeight="1">
      <c r="A18081" s="5"/>
      <c r="B18081" s="5"/>
      <c r="C18081" s="5" t="str">
        <f>IFERROR(__xludf.DUMMYFUNCTION("""COMPUTED_VALUE"""),"")</f>
        <v/>
      </c>
      <c r="D18081" s="5">
        <v>0.0</v>
      </c>
    </row>
    <row r="18082" ht="14.25" customHeight="1">
      <c r="A18082" s="5"/>
      <c r="B18082" s="5"/>
      <c r="C18082" s="5" t="str">
        <f>IFERROR(__xludf.DUMMYFUNCTION("""COMPUTED_VALUE"""),"")</f>
        <v/>
      </c>
      <c r="D18082" s="5">
        <v>0.0</v>
      </c>
    </row>
    <row r="18083" ht="14.25" customHeight="1">
      <c r="A18083" s="5"/>
      <c r="B18083" s="5"/>
      <c r="C18083" s="5" t="str">
        <f>IFERROR(__xludf.DUMMYFUNCTION("""COMPUTED_VALUE"""),"")</f>
        <v/>
      </c>
      <c r="D18083" s="5">
        <v>0.0</v>
      </c>
    </row>
    <row r="18084" ht="14.25" customHeight="1">
      <c r="A18084" s="5"/>
      <c r="B18084" s="5"/>
      <c r="C18084" s="5" t="str">
        <f>IFERROR(__xludf.DUMMYFUNCTION("""COMPUTED_VALUE"""),"")</f>
        <v/>
      </c>
      <c r="D18084" s="5">
        <v>0.0</v>
      </c>
    </row>
    <row r="18085" ht="14.25" customHeight="1">
      <c r="A18085" s="5"/>
      <c r="B18085" s="5"/>
      <c r="C18085" s="5" t="str">
        <f>IFERROR(__xludf.DUMMYFUNCTION("""COMPUTED_VALUE"""),"")</f>
        <v/>
      </c>
      <c r="D18085" s="5">
        <v>0.0</v>
      </c>
    </row>
    <row r="18086" ht="14.25" customHeight="1">
      <c r="A18086" s="5"/>
      <c r="B18086" s="5"/>
      <c r="C18086" s="5" t="str">
        <f>IFERROR(__xludf.DUMMYFUNCTION("""COMPUTED_VALUE"""),"")</f>
        <v/>
      </c>
      <c r="D18086" s="5">
        <v>0.0</v>
      </c>
    </row>
    <row r="18087" ht="14.25" customHeight="1">
      <c r="A18087" s="5"/>
      <c r="B18087" s="5"/>
      <c r="C18087" s="5" t="str">
        <f>IFERROR(__xludf.DUMMYFUNCTION("""COMPUTED_VALUE"""),"")</f>
        <v/>
      </c>
      <c r="D18087" s="5">
        <v>0.0</v>
      </c>
    </row>
    <row r="18088" ht="14.25" customHeight="1">
      <c r="A18088" s="5"/>
      <c r="B18088" s="5"/>
      <c r="C18088" s="5" t="str">
        <f>IFERROR(__xludf.DUMMYFUNCTION("""COMPUTED_VALUE"""),"")</f>
        <v/>
      </c>
      <c r="D18088" s="5">
        <v>0.0</v>
      </c>
    </row>
    <row r="18089" ht="14.25" customHeight="1">
      <c r="A18089" s="5"/>
      <c r="B18089" s="5"/>
      <c r="C18089" s="5" t="str">
        <f>IFERROR(__xludf.DUMMYFUNCTION("""COMPUTED_VALUE"""),"")</f>
        <v/>
      </c>
      <c r="D18089" s="5">
        <v>0.0</v>
      </c>
    </row>
    <row r="18090" ht="14.25" customHeight="1">
      <c r="A18090" s="5"/>
      <c r="B18090" s="5"/>
      <c r="C18090" s="5" t="str">
        <f>IFERROR(__xludf.DUMMYFUNCTION("""COMPUTED_VALUE"""),"")</f>
        <v/>
      </c>
      <c r="D18090" s="5">
        <v>0.0</v>
      </c>
    </row>
    <row r="18091" ht="14.25" customHeight="1">
      <c r="A18091" s="5"/>
      <c r="B18091" s="5"/>
      <c r="C18091" s="5" t="str">
        <f>IFERROR(__xludf.DUMMYFUNCTION("""COMPUTED_VALUE"""),"")</f>
        <v/>
      </c>
      <c r="D18091" s="5">
        <v>0.0</v>
      </c>
    </row>
    <row r="18092" ht="14.25" customHeight="1">
      <c r="A18092" s="5"/>
      <c r="B18092" s="5"/>
      <c r="C18092" s="5" t="str">
        <f>IFERROR(__xludf.DUMMYFUNCTION("""COMPUTED_VALUE"""),"")</f>
        <v/>
      </c>
      <c r="D18092" s="5">
        <v>0.0</v>
      </c>
    </row>
    <row r="18093" ht="14.25" customHeight="1">
      <c r="A18093" s="5"/>
      <c r="B18093" s="5"/>
      <c r="C18093" s="5" t="str">
        <f>IFERROR(__xludf.DUMMYFUNCTION("""COMPUTED_VALUE"""),"")</f>
        <v/>
      </c>
      <c r="D18093" s="5">
        <v>0.0</v>
      </c>
    </row>
    <row r="18094" ht="14.25" customHeight="1">
      <c r="A18094" s="5"/>
      <c r="B18094" s="5"/>
      <c r="C18094" s="5" t="str">
        <f>IFERROR(__xludf.DUMMYFUNCTION("""COMPUTED_VALUE"""),"")</f>
        <v/>
      </c>
      <c r="D18094" s="5">
        <v>0.0</v>
      </c>
    </row>
    <row r="18095" ht="14.25" customHeight="1">
      <c r="A18095" s="5"/>
      <c r="B18095" s="5"/>
      <c r="C18095" s="5" t="str">
        <f>IFERROR(__xludf.DUMMYFUNCTION("""COMPUTED_VALUE"""),"")</f>
        <v/>
      </c>
      <c r="D18095" s="5">
        <v>0.0</v>
      </c>
    </row>
    <row r="18096" ht="14.25" customHeight="1">
      <c r="A18096" s="5"/>
      <c r="B18096" s="5"/>
      <c r="C18096" s="5" t="str">
        <f>IFERROR(__xludf.DUMMYFUNCTION("""COMPUTED_VALUE"""),"")</f>
        <v/>
      </c>
      <c r="D18096" s="5">
        <v>0.0</v>
      </c>
    </row>
    <row r="18097" ht="14.25" customHeight="1">
      <c r="A18097" s="5"/>
      <c r="B18097" s="5"/>
      <c r="C18097" s="5" t="str">
        <f>IFERROR(__xludf.DUMMYFUNCTION("""COMPUTED_VALUE"""),"")</f>
        <v/>
      </c>
      <c r="D18097" s="5">
        <v>0.0</v>
      </c>
    </row>
    <row r="18098" ht="14.25" customHeight="1">
      <c r="A18098" s="5"/>
      <c r="B18098" s="5"/>
      <c r="C18098" s="5" t="str">
        <f>IFERROR(__xludf.DUMMYFUNCTION("""COMPUTED_VALUE"""),"")</f>
        <v/>
      </c>
      <c r="D18098" s="5">
        <v>0.0</v>
      </c>
    </row>
    <row r="18099" ht="14.25" customHeight="1">
      <c r="A18099" s="5"/>
      <c r="B18099" s="5"/>
      <c r="C18099" s="5" t="str">
        <f>IFERROR(__xludf.DUMMYFUNCTION("""COMPUTED_VALUE"""),"")</f>
        <v/>
      </c>
      <c r="D18099" s="5">
        <v>0.0</v>
      </c>
    </row>
    <row r="18100" ht="14.25" customHeight="1">
      <c r="A18100" s="5"/>
      <c r="B18100" s="5"/>
      <c r="C18100" s="5" t="str">
        <f>IFERROR(__xludf.DUMMYFUNCTION("""COMPUTED_VALUE"""),"")</f>
        <v/>
      </c>
      <c r="D18100" s="5">
        <v>0.0</v>
      </c>
    </row>
    <row r="18101" ht="14.25" customHeight="1">
      <c r="A18101" s="5"/>
      <c r="B18101" s="5"/>
      <c r="C18101" s="5" t="str">
        <f>IFERROR(__xludf.DUMMYFUNCTION("""COMPUTED_VALUE"""),"")</f>
        <v/>
      </c>
      <c r="D18101" s="5">
        <v>0.0</v>
      </c>
    </row>
    <row r="18102" ht="14.25" customHeight="1">
      <c r="A18102" s="5"/>
      <c r="B18102" s="5"/>
      <c r="C18102" s="5" t="str">
        <f>IFERROR(__xludf.DUMMYFUNCTION("""COMPUTED_VALUE"""),"")</f>
        <v/>
      </c>
      <c r="D18102" s="5">
        <v>0.0</v>
      </c>
    </row>
    <row r="18103" ht="14.25" customHeight="1">
      <c r="A18103" s="5"/>
      <c r="B18103" s="5"/>
      <c r="C18103" s="5" t="str">
        <f>IFERROR(__xludf.DUMMYFUNCTION("""COMPUTED_VALUE"""),"")</f>
        <v/>
      </c>
      <c r="D18103" s="5">
        <v>0.0</v>
      </c>
    </row>
    <row r="18104" ht="14.25" customHeight="1">
      <c r="A18104" s="5"/>
      <c r="B18104" s="5"/>
      <c r="C18104" s="5" t="str">
        <f>IFERROR(__xludf.DUMMYFUNCTION("""COMPUTED_VALUE"""),"")</f>
        <v/>
      </c>
      <c r="D18104" s="5">
        <v>0.0</v>
      </c>
    </row>
    <row r="18105" ht="14.25" customHeight="1">
      <c r="A18105" s="5"/>
      <c r="B18105" s="5"/>
      <c r="C18105" s="5" t="str">
        <f>IFERROR(__xludf.DUMMYFUNCTION("""COMPUTED_VALUE"""),"")</f>
        <v/>
      </c>
      <c r="D18105" s="5">
        <v>0.0</v>
      </c>
    </row>
    <row r="18106" ht="14.25" customHeight="1">
      <c r="A18106" s="5"/>
      <c r="B18106" s="5"/>
      <c r="C18106" s="5" t="str">
        <f>IFERROR(__xludf.DUMMYFUNCTION("""COMPUTED_VALUE"""),"")</f>
        <v/>
      </c>
      <c r="D18106" s="5">
        <v>0.0</v>
      </c>
    </row>
    <row r="18107" ht="14.25" customHeight="1">
      <c r="A18107" s="5"/>
      <c r="B18107" s="5"/>
      <c r="C18107" s="5" t="str">
        <f>IFERROR(__xludf.DUMMYFUNCTION("""COMPUTED_VALUE"""),"")</f>
        <v/>
      </c>
      <c r="D18107" s="5">
        <v>0.0</v>
      </c>
    </row>
    <row r="18108" ht="14.25" customHeight="1">
      <c r="A18108" s="5"/>
      <c r="B18108" s="5"/>
      <c r="C18108" s="5" t="str">
        <f>IFERROR(__xludf.DUMMYFUNCTION("""COMPUTED_VALUE"""),"")</f>
        <v/>
      </c>
      <c r="D18108" s="5">
        <v>0.0</v>
      </c>
    </row>
    <row r="18109" ht="14.25" customHeight="1">
      <c r="A18109" s="5"/>
      <c r="B18109" s="5"/>
      <c r="C18109" s="5" t="str">
        <f>IFERROR(__xludf.DUMMYFUNCTION("""COMPUTED_VALUE"""),"")</f>
        <v/>
      </c>
      <c r="D18109" s="5">
        <v>0.0</v>
      </c>
    </row>
    <row r="18110" ht="14.25" customHeight="1">
      <c r="A18110" s="5"/>
      <c r="B18110" s="5"/>
      <c r="C18110" s="5" t="str">
        <f>IFERROR(__xludf.DUMMYFUNCTION("""COMPUTED_VALUE"""),"")</f>
        <v/>
      </c>
      <c r="D18110" s="5">
        <v>0.0</v>
      </c>
    </row>
    <row r="18111" ht="14.25" customHeight="1">
      <c r="A18111" s="5"/>
      <c r="B18111" s="5"/>
      <c r="C18111" s="5" t="str">
        <f>IFERROR(__xludf.DUMMYFUNCTION("""COMPUTED_VALUE"""),"")</f>
        <v/>
      </c>
      <c r="D18111" s="5">
        <v>0.0</v>
      </c>
    </row>
    <row r="18112" ht="14.25" customHeight="1">
      <c r="A18112" s="5"/>
      <c r="B18112" s="5"/>
      <c r="C18112" s="5" t="str">
        <f>IFERROR(__xludf.DUMMYFUNCTION("""COMPUTED_VALUE"""),"")</f>
        <v/>
      </c>
      <c r="D18112" s="5">
        <v>0.0</v>
      </c>
    </row>
    <row r="18113" ht="14.25" customHeight="1">
      <c r="A18113" s="5"/>
      <c r="B18113" s="5"/>
      <c r="C18113" s="5" t="str">
        <f>IFERROR(__xludf.DUMMYFUNCTION("""COMPUTED_VALUE"""),"")</f>
        <v/>
      </c>
      <c r="D18113" s="5">
        <v>0.0</v>
      </c>
    </row>
    <row r="18114" ht="14.25" customHeight="1">
      <c r="A18114" s="5"/>
      <c r="B18114" s="5"/>
      <c r="C18114" s="5" t="str">
        <f>IFERROR(__xludf.DUMMYFUNCTION("""COMPUTED_VALUE"""),"")</f>
        <v/>
      </c>
      <c r="D18114" s="5">
        <v>0.0</v>
      </c>
    </row>
    <row r="18115" ht="14.25" customHeight="1">
      <c r="A18115" s="5"/>
      <c r="B18115" s="5"/>
      <c r="C18115" s="5" t="str">
        <f>IFERROR(__xludf.DUMMYFUNCTION("""COMPUTED_VALUE"""),"")</f>
        <v/>
      </c>
      <c r="D18115" s="5">
        <v>0.0</v>
      </c>
    </row>
    <row r="18116" ht="14.25" customHeight="1">
      <c r="A18116" s="5"/>
      <c r="B18116" s="5"/>
      <c r="C18116" s="5" t="str">
        <f>IFERROR(__xludf.DUMMYFUNCTION("""COMPUTED_VALUE"""),"")</f>
        <v/>
      </c>
      <c r="D18116" s="5">
        <v>0.0</v>
      </c>
    </row>
    <row r="18117" ht="14.25" customHeight="1">
      <c r="A18117" s="5"/>
      <c r="B18117" s="5"/>
      <c r="C18117" s="5" t="str">
        <f>IFERROR(__xludf.DUMMYFUNCTION("""COMPUTED_VALUE"""),"")</f>
        <v/>
      </c>
      <c r="D18117" s="5">
        <v>0.0</v>
      </c>
    </row>
    <row r="18118" ht="14.25" customHeight="1">
      <c r="A18118" s="5"/>
      <c r="B18118" s="5"/>
      <c r="C18118" s="5" t="str">
        <f>IFERROR(__xludf.DUMMYFUNCTION("""COMPUTED_VALUE"""),"")</f>
        <v/>
      </c>
      <c r="D18118" s="5">
        <v>0.0</v>
      </c>
    </row>
    <row r="18119" ht="14.25" customHeight="1">
      <c r="A18119" s="5"/>
      <c r="B18119" s="5"/>
      <c r="C18119" s="5" t="str">
        <f>IFERROR(__xludf.DUMMYFUNCTION("""COMPUTED_VALUE"""),"")</f>
        <v/>
      </c>
      <c r="D18119" s="5">
        <v>0.0</v>
      </c>
    </row>
    <row r="18120" ht="14.25" customHeight="1">
      <c r="A18120" s="5"/>
      <c r="B18120" s="5"/>
      <c r="C18120" s="5" t="str">
        <f>IFERROR(__xludf.DUMMYFUNCTION("""COMPUTED_VALUE"""),"")</f>
        <v/>
      </c>
      <c r="D18120" s="5">
        <v>0.0</v>
      </c>
    </row>
    <row r="18121" ht="14.25" customHeight="1">
      <c r="A18121" s="5"/>
      <c r="B18121" s="5"/>
      <c r="C18121" s="5" t="str">
        <f>IFERROR(__xludf.DUMMYFUNCTION("""COMPUTED_VALUE"""),"")</f>
        <v/>
      </c>
      <c r="D18121" s="5">
        <v>0.0</v>
      </c>
    </row>
    <row r="18122" ht="14.25" customHeight="1">
      <c r="A18122" s="5"/>
      <c r="B18122" s="5"/>
      <c r="C18122" s="5" t="str">
        <f>IFERROR(__xludf.DUMMYFUNCTION("""COMPUTED_VALUE"""),"")</f>
        <v/>
      </c>
      <c r="D18122" s="5">
        <v>0.0</v>
      </c>
    </row>
    <row r="18123" ht="14.25" customHeight="1">
      <c r="A18123" s="5"/>
      <c r="B18123" s="5"/>
      <c r="C18123" s="5" t="str">
        <f>IFERROR(__xludf.DUMMYFUNCTION("""COMPUTED_VALUE"""),"")</f>
        <v/>
      </c>
      <c r="D18123" s="5">
        <v>0.0</v>
      </c>
    </row>
    <row r="18124" ht="14.25" customHeight="1">
      <c r="A18124" s="5"/>
      <c r="B18124" s="5"/>
      <c r="C18124" s="5" t="str">
        <f>IFERROR(__xludf.DUMMYFUNCTION("""COMPUTED_VALUE"""),"")</f>
        <v/>
      </c>
      <c r="D18124" s="5">
        <v>0.0</v>
      </c>
    </row>
    <row r="18125" ht="14.25" customHeight="1">
      <c r="A18125" s="5"/>
      <c r="B18125" s="5"/>
      <c r="C18125" s="5" t="str">
        <f>IFERROR(__xludf.DUMMYFUNCTION("""COMPUTED_VALUE"""),"")</f>
        <v/>
      </c>
      <c r="D18125" s="5">
        <v>0.0</v>
      </c>
    </row>
    <row r="18126" ht="14.25" customHeight="1">
      <c r="A18126" s="5"/>
      <c r="B18126" s="5"/>
      <c r="C18126" s="5" t="str">
        <f>IFERROR(__xludf.DUMMYFUNCTION("""COMPUTED_VALUE"""),"")</f>
        <v/>
      </c>
      <c r="D18126" s="5">
        <v>0.0</v>
      </c>
    </row>
    <row r="18127" ht="14.25" customHeight="1">
      <c r="A18127" s="5"/>
      <c r="B18127" s="5"/>
      <c r="C18127" s="5" t="str">
        <f>IFERROR(__xludf.DUMMYFUNCTION("""COMPUTED_VALUE"""),"")</f>
        <v/>
      </c>
      <c r="D18127" s="5">
        <v>0.0</v>
      </c>
    </row>
    <row r="18128" ht="14.25" customHeight="1">
      <c r="A18128" s="5"/>
      <c r="B18128" s="5"/>
      <c r="C18128" s="5" t="str">
        <f>IFERROR(__xludf.DUMMYFUNCTION("""COMPUTED_VALUE"""),"")</f>
        <v/>
      </c>
      <c r="D18128" s="5">
        <v>0.0</v>
      </c>
    </row>
    <row r="18129" ht="14.25" customHeight="1">
      <c r="A18129" s="5"/>
      <c r="B18129" s="5"/>
      <c r="C18129" s="5" t="str">
        <f>IFERROR(__xludf.DUMMYFUNCTION("""COMPUTED_VALUE"""),"")</f>
        <v/>
      </c>
      <c r="D18129" s="5">
        <v>0.0</v>
      </c>
    </row>
    <row r="18130" ht="14.25" customHeight="1">
      <c r="A18130" s="5"/>
      <c r="B18130" s="5"/>
      <c r="C18130" s="5" t="str">
        <f>IFERROR(__xludf.DUMMYFUNCTION("""COMPUTED_VALUE"""),"")</f>
        <v/>
      </c>
      <c r="D18130" s="5">
        <v>0.0</v>
      </c>
    </row>
    <row r="18131" ht="14.25" customHeight="1">
      <c r="A18131" s="5"/>
      <c r="B18131" s="5"/>
      <c r="C18131" s="5" t="str">
        <f>IFERROR(__xludf.DUMMYFUNCTION("""COMPUTED_VALUE"""),"")</f>
        <v/>
      </c>
      <c r="D18131" s="5">
        <v>0.0</v>
      </c>
    </row>
    <row r="18132" ht="14.25" customHeight="1">
      <c r="A18132" s="5"/>
      <c r="B18132" s="5"/>
      <c r="C18132" s="5" t="str">
        <f>IFERROR(__xludf.DUMMYFUNCTION("""COMPUTED_VALUE"""),"")</f>
        <v/>
      </c>
      <c r="D18132" s="5">
        <v>0.0</v>
      </c>
    </row>
    <row r="18133" ht="14.25" customHeight="1">
      <c r="A18133" s="5"/>
      <c r="B18133" s="5"/>
      <c r="C18133" s="5" t="str">
        <f>IFERROR(__xludf.DUMMYFUNCTION("""COMPUTED_VALUE"""),"")</f>
        <v/>
      </c>
      <c r="D18133" s="5">
        <v>0.0</v>
      </c>
    </row>
    <row r="18134" ht="14.25" customHeight="1">
      <c r="A18134" s="5"/>
      <c r="B18134" s="5"/>
      <c r="C18134" s="5" t="str">
        <f>IFERROR(__xludf.DUMMYFUNCTION("""COMPUTED_VALUE"""),"")</f>
        <v/>
      </c>
      <c r="D18134" s="5">
        <v>0.0</v>
      </c>
    </row>
    <row r="18135" ht="14.25" customHeight="1">
      <c r="A18135" s="5"/>
      <c r="B18135" s="5"/>
      <c r="C18135" s="5" t="str">
        <f>IFERROR(__xludf.DUMMYFUNCTION("""COMPUTED_VALUE"""),"")</f>
        <v/>
      </c>
      <c r="D18135" s="5">
        <v>0.0</v>
      </c>
    </row>
    <row r="18136" ht="14.25" customHeight="1">
      <c r="A18136" s="5"/>
      <c r="B18136" s="5"/>
      <c r="C18136" s="5" t="str">
        <f>IFERROR(__xludf.DUMMYFUNCTION("""COMPUTED_VALUE"""),"")</f>
        <v/>
      </c>
      <c r="D18136" s="5">
        <v>0.0</v>
      </c>
    </row>
    <row r="18137" ht="14.25" customHeight="1">
      <c r="A18137" s="5"/>
      <c r="B18137" s="5"/>
      <c r="C18137" s="5" t="str">
        <f>IFERROR(__xludf.DUMMYFUNCTION("""COMPUTED_VALUE"""),"")</f>
        <v/>
      </c>
      <c r="D18137" s="5">
        <v>0.0</v>
      </c>
    </row>
    <row r="18138" ht="14.25" customHeight="1">
      <c r="A18138" s="5"/>
      <c r="B18138" s="5"/>
      <c r="C18138" s="5" t="str">
        <f>IFERROR(__xludf.DUMMYFUNCTION("""COMPUTED_VALUE"""),"")</f>
        <v/>
      </c>
      <c r="D18138" s="5">
        <v>0.0</v>
      </c>
    </row>
    <row r="18139" ht="14.25" customHeight="1">
      <c r="A18139" s="5"/>
      <c r="B18139" s="5"/>
      <c r="C18139" s="5" t="str">
        <f>IFERROR(__xludf.DUMMYFUNCTION("""COMPUTED_VALUE"""),"")</f>
        <v/>
      </c>
      <c r="D18139" s="5">
        <v>0.0</v>
      </c>
    </row>
    <row r="18140" ht="14.25" customHeight="1">
      <c r="A18140" s="5"/>
      <c r="B18140" s="5"/>
      <c r="C18140" s="5" t="str">
        <f>IFERROR(__xludf.DUMMYFUNCTION("""COMPUTED_VALUE"""),"")</f>
        <v/>
      </c>
      <c r="D18140" s="5">
        <v>0.0</v>
      </c>
    </row>
    <row r="18141" ht="14.25" customHeight="1">
      <c r="A18141" s="5"/>
      <c r="B18141" s="5"/>
      <c r="C18141" s="5" t="str">
        <f>IFERROR(__xludf.DUMMYFUNCTION("""COMPUTED_VALUE"""),"")</f>
        <v/>
      </c>
      <c r="D18141" s="5">
        <v>0.0</v>
      </c>
    </row>
    <row r="18142" ht="14.25" customHeight="1">
      <c r="A18142" s="5"/>
      <c r="B18142" s="5"/>
      <c r="C18142" s="5" t="str">
        <f>IFERROR(__xludf.DUMMYFUNCTION("""COMPUTED_VALUE"""),"")</f>
        <v/>
      </c>
      <c r="D18142" s="5">
        <v>0.0</v>
      </c>
    </row>
    <row r="18143" ht="14.25" customHeight="1">
      <c r="A18143" s="5"/>
      <c r="B18143" s="5"/>
      <c r="C18143" s="5" t="str">
        <f>IFERROR(__xludf.DUMMYFUNCTION("""COMPUTED_VALUE"""),"")</f>
        <v/>
      </c>
      <c r="D18143" s="5">
        <v>0.0</v>
      </c>
    </row>
    <row r="18144" ht="14.25" customHeight="1">
      <c r="A18144" s="5"/>
      <c r="B18144" s="5"/>
      <c r="C18144" s="5" t="str">
        <f>IFERROR(__xludf.DUMMYFUNCTION("""COMPUTED_VALUE"""),"")</f>
        <v/>
      </c>
      <c r="D18144" s="5">
        <v>0.0</v>
      </c>
    </row>
    <row r="18145" ht="14.25" customHeight="1">
      <c r="A18145" s="5"/>
      <c r="B18145" s="5"/>
      <c r="C18145" s="5" t="str">
        <f>IFERROR(__xludf.DUMMYFUNCTION("""COMPUTED_VALUE"""),"")</f>
        <v/>
      </c>
      <c r="D18145" s="5">
        <v>0.0</v>
      </c>
    </row>
    <row r="18146" ht="14.25" customHeight="1">
      <c r="A18146" s="5"/>
      <c r="B18146" s="5"/>
      <c r="C18146" s="5" t="str">
        <f>IFERROR(__xludf.DUMMYFUNCTION("""COMPUTED_VALUE"""),"")</f>
        <v/>
      </c>
      <c r="D18146" s="5">
        <v>0.0</v>
      </c>
    </row>
    <row r="18147" ht="14.25" customHeight="1">
      <c r="A18147" s="5"/>
      <c r="B18147" s="5"/>
      <c r="C18147" s="5" t="str">
        <f>IFERROR(__xludf.DUMMYFUNCTION("""COMPUTED_VALUE"""),"")</f>
        <v/>
      </c>
      <c r="D18147" s="5">
        <v>0.0</v>
      </c>
    </row>
    <row r="18148" ht="14.25" customHeight="1">
      <c r="A18148" s="5"/>
      <c r="B18148" s="5"/>
      <c r="C18148" s="5" t="str">
        <f>IFERROR(__xludf.DUMMYFUNCTION("""COMPUTED_VALUE"""),"")</f>
        <v/>
      </c>
      <c r="D18148" s="5">
        <v>0.0</v>
      </c>
    </row>
    <row r="18149" ht="14.25" customHeight="1">
      <c r="A18149" s="5"/>
      <c r="B18149" s="5"/>
      <c r="C18149" s="5" t="str">
        <f>IFERROR(__xludf.DUMMYFUNCTION("""COMPUTED_VALUE"""),"")</f>
        <v/>
      </c>
      <c r="D18149" s="5">
        <v>0.0</v>
      </c>
    </row>
    <row r="18150" ht="14.25" customHeight="1">
      <c r="A18150" s="5"/>
      <c r="B18150" s="5"/>
      <c r="C18150" s="5" t="str">
        <f>IFERROR(__xludf.DUMMYFUNCTION("""COMPUTED_VALUE"""),"")</f>
        <v/>
      </c>
      <c r="D18150" s="5">
        <v>0.0</v>
      </c>
    </row>
    <row r="18151" ht="14.25" customHeight="1">
      <c r="A18151" s="5"/>
      <c r="B18151" s="5"/>
      <c r="C18151" s="5" t="str">
        <f>IFERROR(__xludf.DUMMYFUNCTION("""COMPUTED_VALUE"""),"")</f>
        <v/>
      </c>
      <c r="D18151" s="5">
        <v>0.0</v>
      </c>
    </row>
    <row r="18152" ht="14.25" customHeight="1">
      <c r="A18152" s="5"/>
      <c r="B18152" s="5"/>
      <c r="C18152" s="5" t="str">
        <f>IFERROR(__xludf.DUMMYFUNCTION("""COMPUTED_VALUE"""),"")</f>
        <v/>
      </c>
      <c r="D18152" s="5">
        <v>0.0</v>
      </c>
    </row>
    <row r="18153" ht="14.25" customHeight="1">
      <c r="A18153" s="5"/>
      <c r="B18153" s="5"/>
      <c r="C18153" s="5" t="str">
        <f>IFERROR(__xludf.DUMMYFUNCTION("""COMPUTED_VALUE"""),"")</f>
        <v/>
      </c>
      <c r="D18153" s="5">
        <v>0.0</v>
      </c>
    </row>
    <row r="18154" ht="14.25" customHeight="1">
      <c r="A18154" s="5"/>
      <c r="B18154" s="5"/>
      <c r="C18154" s="5" t="str">
        <f>IFERROR(__xludf.DUMMYFUNCTION("""COMPUTED_VALUE"""),"")</f>
        <v/>
      </c>
      <c r="D18154" s="5">
        <v>0.0</v>
      </c>
    </row>
    <row r="18155" ht="14.25" customHeight="1">
      <c r="A18155" s="5"/>
      <c r="B18155" s="5"/>
      <c r="C18155" s="5" t="str">
        <f>IFERROR(__xludf.DUMMYFUNCTION("""COMPUTED_VALUE"""),"")</f>
        <v/>
      </c>
      <c r="D18155" s="5">
        <v>0.0</v>
      </c>
    </row>
    <row r="18156" ht="14.25" customHeight="1">
      <c r="A18156" s="5"/>
      <c r="B18156" s="5"/>
      <c r="C18156" s="5" t="str">
        <f>IFERROR(__xludf.DUMMYFUNCTION("""COMPUTED_VALUE"""),"")</f>
        <v/>
      </c>
      <c r="D18156" s="5">
        <v>0.0</v>
      </c>
    </row>
    <row r="18157" ht="14.25" customHeight="1">
      <c r="A18157" s="5"/>
      <c r="B18157" s="5"/>
      <c r="C18157" s="5" t="str">
        <f>IFERROR(__xludf.DUMMYFUNCTION("""COMPUTED_VALUE"""),"")</f>
        <v/>
      </c>
      <c r="D18157" s="5">
        <v>0.0</v>
      </c>
    </row>
    <row r="18158" ht="14.25" customHeight="1">
      <c r="A18158" s="5"/>
      <c r="B18158" s="5"/>
      <c r="C18158" s="5" t="str">
        <f>IFERROR(__xludf.DUMMYFUNCTION("""COMPUTED_VALUE"""),"")</f>
        <v/>
      </c>
      <c r="D18158" s="5">
        <v>0.0</v>
      </c>
    </row>
    <row r="18159" ht="14.25" customHeight="1">
      <c r="A18159" s="5"/>
      <c r="B18159" s="5"/>
      <c r="C18159" s="5" t="str">
        <f>IFERROR(__xludf.DUMMYFUNCTION("""COMPUTED_VALUE"""),"")</f>
        <v/>
      </c>
      <c r="D18159" s="5">
        <v>0.0</v>
      </c>
    </row>
    <row r="18160" ht="14.25" customHeight="1">
      <c r="A18160" s="5"/>
      <c r="B18160" s="5"/>
      <c r="C18160" s="5" t="str">
        <f>IFERROR(__xludf.DUMMYFUNCTION("""COMPUTED_VALUE"""),"")</f>
        <v/>
      </c>
      <c r="D18160" s="5">
        <v>0.0</v>
      </c>
    </row>
    <row r="18161" ht="14.25" customHeight="1">
      <c r="A18161" s="5"/>
      <c r="B18161" s="5"/>
      <c r="C18161" s="5" t="str">
        <f>IFERROR(__xludf.DUMMYFUNCTION("""COMPUTED_VALUE"""),"")</f>
        <v/>
      </c>
      <c r="D18161" s="5">
        <v>0.0</v>
      </c>
    </row>
    <row r="18162" ht="14.25" customHeight="1">
      <c r="A18162" s="5"/>
      <c r="B18162" s="5"/>
      <c r="C18162" s="5" t="str">
        <f>IFERROR(__xludf.DUMMYFUNCTION("""COMPUTED_VALUE"""),"")</f>
        <v/>
      </c>
      <c r="D18162" s="5">
        <v>0.0</v>
      </c>
    </row>
    <row r="18163" ht="14.25" customHeight="1">
      <c r="A18163" s="5"/>
      <c r="B18163" s="5"/>
      <c r="C18163" s="5" t="str">
        <f>IFERROR(__xludf.DUMMYFUNCTION("""COMPUTED_VALUE"""),"")</f>
        <v/>
      </c>
      <c r="D18163" s="5">
        <v>0.0</v>
      </c>
    </row>
    <row r="18164" ht="14.25" customHeight="1">
      <c r="A18164" s="5"/>
      <c r="B18164" s="5"/>
      <c r="C18164" s="5" t="str">
        <f>IFERROR(__xludf.DUMMYFUNCTION("""COMPUTED_VALUE"""),"")</f>
        <v/>
      </c>
      <c r="D18164" s="5">
        <v>0.0</v>
      </c>
    </row>
    <row r="18165" ht="14.25" customHeight="1">
      <c r="A18165" s="5"/>
      <c r="B18165" s="5"/>
      <c r="C18165" s="5" t="str">
        <f>IFERROR(__xludf.DUMMYFUNCTION("""COMPUTED_VALUE"""),"")</f>
        <v/>
      </c>
      <c r="D18165" s="5">
        <v>0.0</v>
      </c>
    </row>
    <row r="18166" ht="14.25" customHeight="1">
      <c r="A18166" s="5"/>
      <c r="B18166" s="5"/>
      <c r="C18166" s="5" t="str">
        <f>IFERROR(__xludf.DUMMYFUNCTION("""COMPUTED_VALUE"""),"")</f>
        <v/>
      </c>
      <c r="D18166" s="5">
        <v>0.0</v>
      </c>
    </row>
    <row r="18167" ht="14.25" customHeight="1">
      <c r="A18167" s="5"/>
      <c r="B18167" s="5"/>
      <c r="C18167" s="5" t="str">
        <f>IFERROR(__xludf.DUMMYFUNCTION("""COMPUTED_VALUE"""),"")</f>
        <v/>
      </c>
      <c r="D18167" s="5">
        <v>0.0</v>
      </c>
    </row>
    <row r="18168" ht="14.25" customHeight="1">
      <c r="A18168" s="5"/>
      <c r="B18168" s="5"/>
      <c r="C18168" s="5" t="str">
        <f>IFERROR(__xludf.DUMMYFUNCTION("""COMPUTED_VALUE"""),"")</f>
        <v/>
      </c>
      <c r="D18168" s="5">
        <v>0.0</v>
      </c>
    </row>
    <row r="18169" ht="14.25" customHeight="1">
      <c r="A18169" s="5"/>
      <c r="B18169" s="5"/>
      <c r="C18169" s="5" t="str">
        <f>IFERROR(__xludf.DUMMYFUNCTION("""COMPUTED_VALUE"""),"")</f>
        <v/>
      </c>
      <c r="D18169" s="5">
        <v>0.0</v>
      </c>
    </row>
    <row r="18170" ht="14.25" customHeight="1">
      <c r="A18170" s="5"/>
      <c r="B18170" s="5"/>
      <c r="C18170" s="5" t="str">
        <f>IFERROR(__xludf.DUMMYFUNCTION("""COMPUTED_VALUE"""),"")</f>
        <v/>
      </c>
      <c r="D18170" s="5">
        <v>0.0</v>
      </c>
    </row>
    <row r="18171" ht="14.25" customHeight="1">
      <c r="A18171" s="5"/>
      <c r="B18171" s="5"/>
      <c r="C18171" s="5" t="str">
        <f>IFERROR(__xludf.DUMMYFUNCTION("""COMPUTED_VALUE"""),"")</f>
        <v/>
      </c>
      <c r="D18171" s="5">
        <v>0.0</v>
      </c>
    </row>
    <row r="18172" ht="14.25" customHeight="1">
      <c r="A18172" s="5"/>
      <c r="B18172" s="5"/>
      <c r="C18172" s="5" t="str">
        <f>IFERROR(__xludf.DUMMYFUNCTION("""COMPUTED_VALUE"""),"")</f>
        <v/>
      </c>
      <c r="D18172" s="5">
        <v>0.0</v>
      </c>
    </row>
    <row r="18173" ht="14.25" customHeight="1">
      <c r="A18173" s="5"/>
      <c r="B18173" s="5"/>
      <c r="C18173" s="5" t="str">
        <f>IFERROR(__xludf.DUMMYFUNCTION("""COMPUTED_VALUE"""),"")</f>
        <v/>
      </c>
      <c r="D18173" s="5">
        <v>0.0</v>
      </c>
    </row>
    <row r="18174" ht="14.25" customHeight="1">
      <c r="A18174" s="5"/>
      <c r="B18174" s="5"/>
      <c r="C18174" s="5" t="str">
        <f>IFERROR(__xludf.DUMMYFUNCTION("""COMPUTED_VALUE"""),"")</f>
        <v/>
      </c>
      <c r="D18174" s="5">
        <v>0.0</v>
      </c>
    </row>
    <row r="18175" ht="14.25" customHeight="1">
      <c r="A18175" s="5"/>
      <c r="B18175" s="5"/>
      <c r="C18175" s="5" t="str">
        <f>IFERROR(__xludf.DUMMYFUNCTION("""COMPUTED_VALUE"""),"")</f>
        <v/>
      </c>
      <c r="D18175" s="5">
        <v>0.0</v>
      </c>
    </row>
    <row r="18176" ht="14.25" customHeight="1">
      <c r="A18176" s="5"/>
      <c r="B18176" s="5"/>
      <c r="C18176" s="5" t="str">
        <f>IFERROR(__xludf.DUMMYFUNCTION("""COMPUTED_VALUE"""),"")</f>
        <v/>
      </c>
      <c r="D18176" s="5">
        <v>0.0</v>
      </c>
    </row>
    <row r="18177" ht="14.25" customHeight="1">
      <c r="A18177" s="5"/>
      <c r="B18177" s="5"/>
      <c r="C18177" s="5" t="str">
        <f>IFERROR(__xludf.DUMMYFUNCTION("""COMPUTED_VALUE"""),"")</f>
        <v/>
      </c>
      <c r="D18177" s="5">
        <v>0.0</v>
      </c>
    </row>
    <row r="18178" ht="14.25" customHeight="1">
      <c r="A18178" s="5"/>
      <c r="B18178" s="5"/>
      <c r="C18178" s="5" t="str">
        <f>IFERROR(__xludf.DUMMYFUNCTION("""COMPUTED_VALUE"""),"")</f>
        <v/>
      </c>
      <c r="D18178" s="5">
        <v>0.0</v>
      </c>
    </row>
    <row r="18179" ht="14.25" customHeight="1">
      <c r="A18179" s="5"/>
      <c r="B18179" s="5"/>
      <c r="C18179" s="5" t="str">
        <f>IFERROR(__xludf.DUMMYFUNCTION("""COMPUTED_VALUE"""),"")</f>
        <v/>
      </c>
      <c r="D18179" s="5">
        <v>0.0</v>
      </c>
    </row>
    <row r="18180" ht="14.25" customHeight="1">
      <c r="A18180" s="5"/>
      <c r="B18180" s="5"/>
      <c r="C18180" s="5" t="str">
        <f>IFERROR(__xludf.DUMMYFUNCTION("""COMPUTED_VALUE"""),"")</f>
        <v/>
      </c>
      <c r="D18180" s="5">
        <v>0.0</v>
      </c>
    </row>
    <row r="18181" ht="14.25" customHeight="1">
      <c r="A18181" s="5"/>
      <c r="B18181" s="5"/>
      <c r="C18181" s="5" t="str">
        <f>IFERROR(__xludf.DUMMYFUNCTION("""COMPUTED_VALUE"""),"")</f>
        <v/>
      </c>
      <c r="D18181" s="5">
        <v>0.0</v>
      </c>
    </row>
    <row r="18182" ht="14.25" customHeight="1">
      <c r="A18182" s="5"/>
      <c r="B18182" s="5"/>
      <c r="C18182" s="5" t="str">
        <f>IFERROR(__xludf.DUMMYFUNCTION("""COMPUTED_VALUE"""),"")</f>
        <v/>
      </c>
      <c r="D18182" s="5">
        <v>0.0</v>
      </c>
    </row>
    <row r="18183" ht="14.25" customHeight="1">
      <c r="A18183" s="5"/>
      <c r="B18183" s="5"/>
      <c r="C18183" s="5" t="str">
        <f>IFERROR(__xludf.DUMMYFUNCTION("""COMPUTED_VALUE"""),"")</f>
        <v/>
      </c>
      <c r="D18183" s="5">
        <v>0.0</v>
      </c>
    </row>
    <row r="18184" ht="14.25" customHeight="1">
      <c r="A18184" s="5"/>
      <c r="B18184" s="5"/>
      <c r="C18184" s="5" t="str">
        <f>IFERROR(__xludf.DUMMYFUNCTION("""COMPUTED_VALUE"""),"")</f>
        <v/>
      </c>
      <c r="D18184" s="5">
        <v>0.0</v>
      </c>
    </row>
    <row r="18185" ht="14.25" customHeight="1">
      <c r="A18185" s="5"/>
      <c r="B18185" s="5"/>
      <c r="C18185" s="5" t="str">
        <f>IFERROR(__xludf.DUMMYFUNCTION("""COMPUTED_VALUE"""),"")</f>
        <v/>
      </c>
      <c r="D18185" s="5">
        <v>0.0</v>
      </c>
    </row>
    <row r="18186" ht="14.25" customHeight="1">
      <c r="A18186" s="5"/>
      <c r="B18186" s="5"/>
      <c r="C18186" s="5" t="str">
        <f>IFERROR(__xludf.DUMMYFUNCTION("""COMPUTED_VALUE"""),"")</f>
        <v/>
      </c>
      <c r="D18186" s="5">
        <v>0.0</v>
      </c>
    </row>
    <row r="18187" ht="14.25" customHeight="1">
      <c r="A18187" s="5"/>
      <c r="B18187" s="5"/>
      <c r="C18187" s="5" t="str">
        <f>IFERROR(__xludf.DUMMYFUNCTION("""COMPUTED_VALUE"""),"")</f>
        <v/>
      </c>
      <c r="D18187" s="5">
        <v>0.0</v>
      </c>
    </row>
    <row r="18188" ht="14.25" customHeight="1">
      <c r="A18188" s="5"/>
      <c r="B18188" s="5"/>
      <c r="C18188" s="5" t="str">
        <f>IFERROR(__xludf.DUMMYFUNCTION("""COMPUTED_VALUE"""),"")</f>
        <v/>
      </c>
      <c r="D18188" s="5">
        <v>0.0</v>
      </c>
    </row>
    <row r="18189" ht="14.25" customHeight="1">
      <c r="A18189" s="5"/>
      <c r="B18189" s="5"/>
      <c r="C18189" s="5" t="str">
        <f>IFERROR(__xludf.DUMMYFUNCTION("""COMPUTED_VALUE"""),"")</f>
        <v/>
      </c>
      <c r="D18189" s="5">
        <v>0.0</v>
      </c>
    </row>
    <row r="18190" ht="14.25" customHeight="1">
      <c r="A18190" s="5"/>
      <c r="B18190" s="5"/>
      <c r="C18190" s="5" t="str">
        <f>IFERROR(__xludf.DUMMYFUNCTION("""COMPUTED_VALUE"""),"")</f>
        <v/>
      </c>
      <c r="D18190" s="5">
        <v>0.0</v>
      </c>
    </row>
    <row r="18191" ht="14.25" customHeight="1">
      <c r="A18191" s="5"/>
      <c r="B18191" s="5"/>
      <c r="C18191" s="5" t="str">
        <f>IFERROR(__xludf.DUMMYFUNCTION("""COMPUTED_VALUE"""),"")</f>
        <v/>
      </c>
      <c r="D18191" s="5">
        <v>0.0</v>
      </c>
    </row>
    <row r="18192" ht="14.25" customHeight="1">
      <c r="A18192" s="5"/>
      <c r="B18192" s="5"/>
      <c r="C18192" s="5" t="str">
        <f>IFERROR(__xludf.DUMMYFUNCTION("""COMPUTED_VALUE"""),"")</f>
        <v/>
      </c>
      <c r="D18192" s="5">
        <v>0.0</v>
      </c>
    </row>
    <row r="18193" ht="14.25" customHeight="1">
      <c r="A18193" s="5"/>
      <c r="B18193" s="5"/>
      <c r="C18193" s="5" t="str">
        <f>IFERROR(__xludf.DUMMYFUNCTION("""COMPUTED_VALUE"""),"")</f>
        <v/>
      </c>
      <c r="D18193" s="5">
        <v>0.0</v>
      </c>
    </row>
    <row r="18194" ht="14.25" customHeight="1">
      <c r="A18194" s="5"/>
      <c r="B18194" s="5"/>
      <c r="C18194" s="5" t="str">
        <f>IFERROR(__xludf.DUMMYFUNCTION("""COMPUTED_VALUE"""),"")</f>
        <v/>
      </c>
      <c r="D18194" s="5">
        <v>0.0</v>
      </c>
    </row>
    <row r="18195" ht="14.25" customHeight="1">
      <c r="A18195" s="5"/>
      <c r="B18195" s="5"/>
      <c r="C18195" s="5" t="str">
        <f>IFERROR(__xludf.DUMMYFUNCTION("""COMPUTED_VALUE"""),"")</f>
        <v/>
      </c>
      <c r="D18195" s="5">
        <v>0.0</v>
      </c>
    </row>
    <row r="18196" ht="14.25" customHeight="1">
      <c r="A18196" s="5"/>
      <c r="B18196" s="5"/>
      <c r="C18196" s="5" t="str">
        <f>IFERROR(__xludf.DUMMYFUNCTION("""COMPUTED_VALUE"""),"")</f>
        <v/>
      </c>
      <c r="D18196" s="5">
        <v>0.0</v>
      </c>
    </row>
    <row r="18197" ht="14.25" customHeight="1">
      <c r="A18197" s="5"/>
      <c r="B18197" s="5"/>
      <c r="C18197" s="5" t="str">
        <f>IFERROR(__xludf.DUMMYFUNCTION("""COMPUTED_VALUE"""),"")</f>
        <v/>
      </c>
      <c r="D18197" s="5">
        <v>0.0</v>
      </c>
    </row>
    <row r="18198" ht="14.25" customHeight="1">
      <c r="A18198" s="5"/>
      <c r="B18198" s="5"/>
      <c r="C18198" s="5" t="str">
        <f>IFERROR(__xludf.DUMMYFUNCTION("""COMPUTED_VALUE"""),"")</f>
        <v/>
      </c>
      <c r="D18198" s="5">
        <v>0.0</v>
      </c>
    </row>
    <row r="18199" ht="14.25" customHeight="1">
      <c r="A18199" s="5"/>
      <c r="B18199" s="5"/>
      <c r="C18199" s="5" t="str">
        <f>IFERROR(__xludf.DUMMYFUNCTION("""COMPUTED_VALUE"""),"")</f>
        <v/>
      </c>
      <c r="D18199" s="5">
        <v>0.0</v>
      </c>
    </row>
    <row r="18200" ht="14.25" customHeight="1">
      <c r="A18200" s="5"/>
      <c r="B18200" s="5"/>
      <c r="C18200" s="5" t="str">
        <f>IFERROR(__xludf.DUMMYFUNCTION("""COMPUTED_VALUE"""),"")</f>
        <v/>
      </c>
      <c r="D18200" s="5">
        <v>0.0</v>
      </c>
    </row>
    <row r="18201" ht="14.25" customHeight="1">
      <c r="A18201" s="5"/>
      <c r="B18201" s="5"/>
      <c r="C18201" s="5" t="str">
        <f>IFERROR(__xludf.DUMMYFUNCTION("""COMPUTED_VALUE"""),"")</f>
        <v/>
      </c>
      <c r="D18201" s="5">
        <v>0.0</v>
      </c>
    </row>
    <row r="18202" ht="14.25" customHeight="1">
      <c r="A18202" s="5"/>
      <c r="B18202" s="5"/>
      <c r="C18202" s="5" t="str">
        <f>IFERROR(__xludf.DUMMYFUNCTION("""COMPUTED_VALUE"""),"")</f>
        <v/>
      </c>
      <c r="D18202" s="5">
        <v>0.0</v>
      </c>
    </row>
    <row r="18203" ht="14.25" customHeight="1">
      <c r="A18203" s="5"/>
      <c r="B18203" s="5"/>
      <c r="C18203" s="5" t="str">
        <f>IFERROR(__xludf.DUMMYFUNCTION("""COMPUTED_VALUE"""),"")</f>
        <v/>
      </c>
      <c r="D18203" s="5">
        <v>0.0</v>
      </c>
    </row>
    <row r="18204" ht="14.25" customHeight="1">
      <c r="A18204" s="5"/>
      <c r="B18204" s="5"/>
      <c r="C18204" s="5" t="str">
        <f>IFERROR(__xludf.DUMMYFUNCTION("""COMPUTED_VALUE"""),"")</f>
        <v/>
      </c>
      <c r="D18204" s="5">
        <v>0.0</v>
      </c>
    </row>
    <row r="18205" ht="14.25" customHeight="1">
      <c r="A18205" s="5"/>
      <c r="B18205" s="5"/>
      <c r="C18205" s="5" t="str">
        <f>IFERROR(__xludf.DUMMYFUNCTION("""COMPUTED_VALUE"""),"")</f>
        <v/>
      </c>
      <c r="D18205" s="5">
        <v>0.0</v>
      </c>
    </row>
    <row r="18206" ht="14.25" customHeight="1">
      <c r="A18206" s="5"/>
      <c r="B18206" s="5"/>
      <c r="C18206" s="5" t="str">
        <f>IFERROR(__xludf.DUMMYFUNCTION("""COMPUTED_VALUE"""),"")</f>
        <v/>
      </c>
      <c r="D18206" s="5">
        <v>0.0</v>
      </c>
    </row>
    <row r="18207" ht="14.25" customHeight="1">
      <c r="A18207" s="5"/>
      <c r="B18207" s="5"/>
      <c r="C18207" s="5" t="str">
        <f>IFERROR(__xludf.DUMMYFUNCTION("""COMPUTED_VALUE"""),"")</f>
        <v/>
      </c>
      <c r="D18207" s="5">
        <v>0.0</v>
      </c>
    </row>
    <row r="18208" ht="14.25" customHeight="1">
      <c r="A18208" s="5"/>
      <c r="B18208" s="5"/>
      <c r="C18208" s="5" t="str">
        <f>IFERROR(__xludf.DUMMYFUNCTION("""COMPUTED_VALUE"""),"")</f>
        <v/>
      </c>
      <c r="D18208" s="5">
        <v>0.0</v>
      </c>
    </row>
    <row r="18209" ht="14.25" customHeight="1">
      <c r="A18209" s="5"/>
      <c r="B18209" s="5"/>
      <c r="C18209" s="5" t="str">
        <f>IFERROR(__xludf.DUMMYFUNCTION("""COMPUTED_VALUE"""),"")</f>
        <v/>
      </c>
      <c r="D18209" s="5">
        <v>0.0</v>
      </c>
    </row>
    <row r="18210" ht="14.25" customHeight="1">
      <c r="A18210" s="5"/>
      <c r="B18210" s="5"/>
      <c r="C18210" s="5" t="str">
        <f>IFERROR(__xludf.DUMMYFUNCTION("""COMPUTED_VALUE"""),"")</f>
        <v/>
      </c>
      <c r="D18210" s="5">
        <v>0.0</v>
      </c>
    </row>
    <row r="18211" ht="14.25" customHeight="1">
      <c r="A18211" s="5"/>
      <c r="B18211" s="5"/>
      <c r="C18211" s="5" t="str">
        <f>IFERROR(__xludf.DUMMYFUNCTION("""COMPUTED_VALUE"""),"")</f>
        <v/>
      </c>
      <c r="D18211" s="5">
        <v>0.0</v>
      </c>
    </row>
    <row r="18212" ht="14.25" customHeight="1">
      <c r="A18212" s="5"/>
      <c r="B18212" s="5"/>
      <c r="C18212" s="5" t="str">
        <f>IFERROR(__xludf.DUMMYFUNCTION("""COMPUTED_VALUE"""),"")</f>
        <v/>
      </c>
      <c r="D18212" s="5">
        <v>0.0</v>
      </c>
    </row>
    <row r="18213" ht="14.25" customHeight="1">
      <c r="A18213" s="5"/>
      <c r="B18213" s="5"/>
      <c r="C18213" s="5" t="str">
        <f>IFERROR(__xludf.DUMMYFUNCTION("""COMPUTED_VALUE"""),"")</f>
        <v/>
      </c>
      <c r="D18213" s="5">
        <v>0.0</v>
      </c>
    </row>
    <row r="18214" ht="14.25" customHeight="1">
      <c r="A18214" s="5"/>
      <c r="B18214" s="5"/>
      <c r="C18214" s="5" t="str">
        <f>IFERROR(__xludf.DUMMYFUNCTION("""COMPUTED_VALUE"""),"")</f>
        <v/>
      </c>
      <c r="D18214" s="5">
        <v>0.0</v>
      </c>
    </row>
    <row r="18215" ht="14.25" customHeight="1">
      <c r="A18215" s="5"/>
      <c r="B18215" s="5"/>
      <c r="C18215" s="5" t="str">
        <f>IFERROR(__xludf.DUMMYFUNCTION("""COMPUTED_VALUE"""),"")</f>
        <v/>
      </c>
      <c r="D18215" s="5">
        <v>0.0</v>
      </c>
    </row>
    <row r="18216" ht="14.25" customHeight="1">
      <c r="A18216" s="5"/>
      <c r="B18216" s="5"/>
      <c r="C18216" s="5" t="str">
        <f>IFERROR(__xludf.DUMMYFUNCTION("""COMPUTED_VALUE"""),"")</f>
        <v/>
      </c>
      <c r="D18216" s="5">
        <v>0.0</v>
      </c>
    </row>
    <row r="18217" ht="14.25" customHeight="1">
      <c r="A18217" s="5"/>
      <c r="B18217" s="5"/>
      <c r="C18217" s="5" t="str">
        <f>IFERROR(__xludf.DUMMYFUNCTION("""COMPUTED_VALUE"""),"")</f>
        <v/>
      </c>
      <c r="D18217" s="5">
        <v>0.0</v>
      </c>
    </row>
    <row r="18218" ht="14.25" customHeight="1">
      <c r="A18218" s="5"/>
      <c r="B18218" s="5"/>
      <c r="C18218" s="5" t="str">
        <f>IFERROR(__xludf.DUMMYFUNCTION("""COMPUTED_VALUE"""),"")</f>
        <v/>
      </c>
      <c r="D18218" s="5">
        <v>0.0</v>
      </c>
    </row>
    <row r="18219" ht="14.25" customHeight="1">
      <c r="A18219" s="5"/>
      <c r="B18219" s="5"/>
      <c r="C18219" s="5" t="str">
        <f>IFERROR(__xludf.DUMMYFUNCTION("""COMPUTED_VALUE"""),"")</f>
        <v/>
      </c>
      <c r="D18219" s="5">
        <v>0.0</v>
      </c>
    </row>
    <row r="18220" ht="14.25" customHeight="1">
      <c r="A18220" s="5"/>
      <c r="B18220" s="5"/>
      <c r="C18220" s="5" t="str">
        <f>IFERROR(__xludf.DUMMYFUNCTION("""COMPUTED_VALUE"""),"")</f>
        <v/>
      </c>
      <c r="D18220" s="5">
        <v>0.0</v>
      </c>
    </row>
    <row r="18221" ht="14.25" customHeight="1">
      <c r="A18221" s="5"/>
      <c r="B18221" s="5"/>
      <c r="C18221" s="5" t="str">
        <f>IFERROR(__xludf.DUMMYFUNCTION("""COMPUTED_VALUE"""),"")</f>
        <v/>
      </c>
      <c r="D18221" s="5">
        <v>0.0</v>
      </c>
    </row>
    <row r="18222" ht="14.25" customHeight="1">
      <c r="A18222" s="5"/>
      <c r="B18222" s="5"/>
      <c r="C18222" s="5" t="str">
        <f>IFERROR(__xludf.DUMMYFUNCTION("""COMPUTED_VALUE"""),"")</f>
        <v/>
      </c>
      <c r="D18222" s="5">
        <v>0.0</v>
      </c>
    </row>
    <row r="18223" ht="14.25" customHeight="1">
      <c r="A18223" s="5"/>
      <c r="B18223" s="5"/>
      <c r="C18223" s="5" t="str">
        <f>IFERROR(__xludf.DUMMYFUNCTION("""COMPUTED_VALUE"""),"")</f>
        <v/>
      </c>
      <c r="D18223" s="5">
        <v>0.0</v>
      </c>
    </row>
    <row r="18224" ht="14.25" customHeight="1">
      <c r="A18224" s="5"/>
      <c r="B18224" s="5"/>
      <c r="C18224" s="5" t="str">
        <f>IFERROR(__xludf.DUMMYFUNCTION("""COMPUTED_VALUE"""),"")</f>
        <v/>
      </c>
      <c r="D18224" s="5">
        <v>0.0</v>
      </c>
    </row>
    <row r="18225" ht="14.25" customHeight="1">
      <c r="A18225" s="5"/>
      <c r="B18225" s="5"/>
      <c r="C18225" s="5" t="str">
        <f>IFERROR(__xludf.DUMMYFUNCTION("""COMPUTED_VALUE"""),"")</f>
        <v/>
      </c>
      <c r="D18225" s="5">
        <v>0.0</v>
      </c>
    </row>
    <row r="18226" ht="14.25" customHeight="1">
      <c r="A18226" s="5"/>
      <c r="B18226" s="5"/>
      <c r="C18226" s="5" t="str">
        <f>IFERROR(__xludf.DUMMYFUNCTION("""COMPUTED_VALUE"""),"")</f>
        <v/>
      </c>
      <c r="D18226" s="5">
        <v>0.0</v>
      </c>
    </row>
    <row r="18227" ht="14.25" customHeight="1">
      <c r="A18227" s="5"/>
      <c r="B18227" s="5"/>
      <c r="C18227" s="5" t="str">
        <f>IFERROR(__xludf.DUMMYFUNCTION("""COMPUTED_VALUE"""),"")</f>
        <v/>
      </c>
      <c r="D18227" s="5">
        <v>0.0</v>
      </c>
    </row>
    <row r="18228" ht="14.25" customHeight="1">
      <c r="A18228" s="5"/>
      <c r="B18228" s="5"/>
      <c r="C18228" s="5" t="str">
        <f>IFERROR(__xludf.DUMMYFUNCTION("""COMPUTED_VALUE"""),"")</f>
        <v/>
      </c>
      <c r="D18228" s="5">
        <v>0.0</v>
      </c>
    </row>
    <row r="18229" ht="14.25" customHeight="1">
      <c r="A18229" s="5"/>
      <c r="B18229" s="5"/>
      <c r="C18229" s="5" t="str">
        <f>IFERROR(__xludf.DUMMYFUNCTION("""COMPUTED_VALUE"""),"")</f>
        <v/>
      </c>
      <c r="D18229" s="5">
        <v>0.0</v>
      </c>
    </row>
    <row r="18230" ht="14.25" customHeight="1">
      <c r="A18230" s="5"/>
      <c r="B18230" s="5"/>
      <c r="C18230" s="5" t="str">
        <f>IFERROR(__xludf.DUMMYFUNCTION("""COMPUTED_VALUE"""),"")</f>
        <v/>
      </c>
      <c r="D18230" s="5">
        <v>0.0</v>
      </c>
    </row>
    <row r="18231" ht="14.25" customHeight="1">
      <c r="A18231" s="5"/>
      <c r="B18231" s="5"/>
      <c r="C18231" s="5" t="str">
        <f>IFERROR(__xludf.DUMMYFUNCTION("""COMPUTED_VALUE"""),"")</f>
        <v/>
      </c>
      <c r="D18231" s="5">
        <v>0.0</v>
      </c>
    </row>
    <row r="18232" ht="14.25" customHeight="1">
      <c r="A18232" s="5"/>
      <c r="B18232" s="5"/>
      <c r="C18232" s="5" t="str">
        <f>IFERROR(__xludf.DUMMYFUNCTION("""COMPUTED_VALUE"""),"")</f>
        <v/>
      </c>
      <c r="D18232" s="5">
        <v>0.0</v>
      </c>
    </row>
    <row r="18233" ht="14.25" customHeight="1">
      <c r="A18233" s="5"/>
      <c r="B18233" s="5"/>
      <c r="C18233" s="5" t="str">
        <f>IFERROR(__xludf.DUMMYFUNCTION("""COMPUTED_VALUE"""),"")</f>
        <v/>
      </c>
      <c r="D18233" s="5">
        <v>0.0</v>
      </c>
    </row>
    <row r="18234" ht="14.25" customHeight="1">
      <c r="A18234" s="5"/>
      <c r="B18234" s="5"/>
      <c r="C18234" s="5" t="str">
        <f>IFERROR(__xludf.DUMMYFUNCTION("""COMPUTED_VALUE"""),"")</f>
        <v/>
      </c>
      <c r="D18234" s="5">
        <v>0.0</v>
      </c>
    </row>
    <row r="18235" ht="14.25" customHeight="1">
      <c r="A18235" s="5"/>
      <c r="B18235" s="5"/>
      <c r="C18235" s="5" t="str">
        <f>IFERROR(__xludf.DUMMYFUNCTION("""COMPUTED_VALUE"""),"")</f>
        <v/>
      </c>
      <c r="D18235" s="5">
        <v>0.0</v>
      </c>
    </row>
    <row r="18236" ht="14.25" customHeight="1">
      <c r="A18236" s="5"/>
      <c r="B18236" s="5"/>
      <c r="C18236" s="5" t="str">
        <f>IFERROR(__xludf.DUMMYFUNCTION("""COMPUTED_VALUE"""),"")</f>
        <v/>
      </c>
      <c r="D18236" s="5">
        <v>0.0</v>
      </c>
    </row>
    <row r="18237" ht="14.25" customHeight="1">
      <c r="A18237" s="5"/>
      <c r="B18237" s="5"/>
      <c r="C18237" s="5" t="str">
        <f>IFERROR(__xludf.DUMMYFUNCTION("""COMPUTED_VALUE"""),"")</f>
        <v/>
      </c>
      <c r="D18237" s="5">
        <v>0.0</v>
      </c>
    </row>
    <row r="18238" ht="14.25" customHeight="1">
      <c r="A18238" s="5"/>
      <c r="B18238" s="5"/>
      <c r="C18238" s="5" t="str">
        <f>IFERROR(__xludf.DUMMYFUNCTION("""COMPUTED_VALUE"""),"")</f>
        <v/>
      </c>
      <c r="D18238" s="5">
        <v>0.0</v>
      </c>
    </row>
    <row r="18239" ht="14.25" customHeight="1">
      <c r="A18239" s="5"/>
      <c r="B18239" s="5"/>
      <c r="C18239" s="5" t="str">
        <f>IFERROR(__xludf.DUMMYFUNCTION("""COMPUTED_VALUE"""),"")</f>
        <v/>
      </c>
      <c r="D18239" s="5">
        <v>0.0</v>
      </c>
    </row>
    <row r="18240" ht="14.25" customHeight="1">
      <c r="A18240" s="5"/>
      <c r="B18240" s="5"/>
      <c r="C18240" s="5" t="str">
        <f>IFERROR(__xludf.DUMMYFUNCTION("""COMPUTED_VALUE"""),"")</f>
        <v/>
      </c>
      <c r="D18240" s="5">
        <v>0.0</v>
      </c>
    </row>
    <row r="18241" ht="14.25" customHeight="1">
      <c r="A18241" s="5"/>
      <c r="B18241" s="5"/>
      <c r="C18241" s="5" t="str">
        <f>IFERROR(__xludf.DUMMYFUNCTION("""COMPUTED_VALUE"""),"")</f>
        <v/>
      </c>
      <c r="D18241" s="5">
        <v>0.0</v>
      </c>
    </row>
    <row r="18242" ht="14.25" customHeight="1">
      <c r="A18242" s="5"/>
      <c r="B18242" s="5"/>
      <c r="C18242" s="5" t="str">
        <f>IFERROR(__xludf.DUMMYFUNCTION("""COMPUTED_VALUE"""),"")</f>
        <v/>
      </c>
      <c r="D18242" s="5">
        <v>0.0</v>
      </c>
    </row>
    <row r="18243" ht="14.25" customHeight="1">
      <c r="A18243" s="5"/>
      <c r="B18243" s="5"/>
      <c r="C18243" s="5" t="str">
        <f>IFERROR(__xludf.DUMMYFUNCTION("""COMPUTED_VALUE"""),"")</f>
        <v/>
      </c>
      <c r="D18243" s="5">
        <v>0.0</v>
      </c>
    </row>
    <row r="18244" ht="14.25" customHeight="1">
      <c r="A18244" s="5"/>
      <c r="B18244" s="5"/>
      <c r="C18244" s="5" t="str">
        <f>IFERROR(__xludf.DUMMYFUNCTION("""COMPUTED_VALUE"""),"")</f>
        <v/>
      </c>
      <c r="D18244" s="5">
        <v>0.0</v>
      </c>
    </row>
    <row r="18245" ht="14.25" customHeight="1">
      <c r="A18245" s="5"/>
      <c r="B18245" s="5"/>
      <c r="C18245" s="5" t="str">
        <f>IFERROR(__xludf.DUMMYFUNCTION("""COMPUTED_VALUE"""),"")</f>
        <v/>
      </c>
      <c r="D18245" s="5">
        <v>0.0</v>
      </c>
    </row>
    <row r="18246" ht="14.25" customHeight="1">
      <c r="A18246" s="5"/>
      <c r="B18246" s="5"/>
      <c r="C18246" s="5" t="str">
        <f>IFERROR(__xludf.DUMMYFUNCTION("""COMPUTED_VALUE"""),"")</f>
        <v/>
      </c>
      <c r="D18246" s="5">
        <v>0.0</v>
      </c>
    </row>
    <row r="18247" ht="14.25" customHeight="1">
      <c r="A18247" s="5"/>
      <c r="B18247" s="5"/>
      <c r="C18247" s="5" t="str">
        <f>IFERROR(__xludf.DUMMYFUNCTION("""COMPUTED_VALUE"""),"")</f>
        <v/>
      </c>
      <c r="D18247" s="5">
        <v>0.0</v>
      </c>
    </row>
    <row r="18248" ht="14.25" customHeight="1">
      <c r="A18248" s="5"/>
      <c r="B18248" s="5"/>
      <c r="C18248" s="5" t="str">
        <f>IFERROR(__xludf.DUMMYFUNCTION("""COMPUTED_VALUE"""),"")</f>
        <v/>
      </c>
      <c r="D18248" s="5">
        <v>0.0</v>
      </c>
    </row>
    <row r="18249" ht="14.25" customHeight="1">
      <c r="A18249" s="5"/>
      <c r="B18249" s="5"/>
      <c r="C18249" s="5" t="str">
        <f>IFERROR(__xludf.DUMMYFUNCTION("""COMPUTED_VALUE"""),"")</f>
        <v/>
      </c>
      <c r="D18249" s="5">
        <v>0.0</v>
      </c>
    </row>
    <row r="18250" ht="14.25" customHeight="1">
      <c r="A18250" s="5"/>
      <c r="B18250" s="5"/>
      <c r="C18250" s="5" t="str">
        <f>IFERROR(__xludf.DUMMYFUNCTION("""COMPUTED_VALUE"""),"")</f>
        <v/>
      </c>
      <c r="D18250" s="5">
        <v>0.0</v>
      </c>
    </row>
    <row r="18251" ht="14.25" customHeight="1">
      <c r="A18251" s="5"/>
      <c r="B18251" s="5"/>
      <c r="C18251" s="5" t="str">
        <f>IFERROR(__xludf.DUMMYFUNCTION("""COMPUTED_VALUE"""),"")</f>
        <v/>
      </c>
      <c r="D18251" s="5">
        <v>0.0</v>
      </c>
    </row>
    <row r="18252" ht="14.25" customHeight="1">
      <c r="A18252" s="5"/>
      <c r="B18252" s="5"/>
      <c r="C18252" s="5" t="str">
        <f>IFERROR(__xludf.DUMMYFUNCTION("""COMPUTED_VALUE"""),"")</f>
        <v/>
      </c>
      <c r="D18252" s="5">
        <v>0.0</v>
      </c>
    </row>
    <row r="18253" ht="14.25" customHeight="1">
      <c r="A18253" s="5"/>
      <c r="B18253" s="5"/>
      <c r="C18253" s="5" t="str">
        <f>IFERROR(__xludf.DUMMYFUNCTION("""COMPUTED_VALUE"""),"")</f>
        <v/>
      </c>
      <c r="D18253" s="5">
        <v>0.0</v>
      </c>
    </row>
    <row r="18254" ht="14.25" customHeight="1">
      <c r="A18254" s="5"/>
      <c r="B18254" s="5"/>
      <c r="C18254" s="5" t="str">
        <f>IFERROR(__xludf.DUMMYFUNCTION("""COMPUTED_VALUE"""),"")</f>
        <v/>
      </c>
      <c r="D18254" s="5">
        <v>0.0</v>
      </c>
    </row>
    <row r="18255" ht="14.25" customHeight="1">
      <c r="A18255" s="5"/>
      <c r="B18255" s="5"/>
      <c r="C18255" s="5" t="str">
        <f>IFERROR(__xludf.DUMMYFUNCTION("""COMPUTED_VALUE"""),"")</f>
        <v/>
      </c>
      <c r="D18255" s="5">
        <v>0.0</v>
      </c>
    </row>
    <row r="18256" ht="14.25" customHeight="1">
      <c r="A18256" s="5"/>
      <c r="B18256" s="5"/>
      <c r="C18256" s="5" t="str">
        <f>IFERROR(__xludf.DUMMYFUNCTION("""COMPUTED_VALUE"""),"")</f>
        <v/>
      </c>
      <c r="D18256" s="5">
        <v>0.0</v>
      </c>
    </row>
    <row r="18257" ht="14.25" customHeight="1">
      <c r="A18257" s="5"/>
      <c r="B18257" s="5"/>
      <c r="C18257" s="5" t="str">
        <f>IFERROR(__xludf.DUMMYFUNCTION("""COMPUTED_VALUE"""),"")</f>
        <v/>
      </c>
      <c r="D18257" s="5">
        <v>0.0</v>
      </c>
    </row>
    <row r="18258" ht="14.25" customHeight="1">
      <c r="A18258" s="5"/>
      <c r="B18258" s="5"/>
      <c r="C18258" s="5" t="str">
        <f>IFERROR(__xludf.DUMMYFUNCTION("""COMPUTED_VALUE"""),"")</f>
        <v/>
      </c>
      <c r="D18258" s="5">
        <v>0.0</v>
      </c>
    </row>
    <row r="18259" ht="14.25" customHeight="1">
      <c r="A18259" s="5"/>
      <c r="B18259" s="5"/>
      <c r="C18259" s="5" t="str">
        <f>IFERROR(__xludf.DUMMYFUNCTION("""COMPUTED_VALUE"""),"")</f>
        <v/>
      </c>
      <c r="D18259" s="5">
        <v>0.0</v>
      </c>
    </row>
    <row r="18260" ht="14.25" customHeight="1">
      <c r="A18260" s="5"/>
      <c r="B18260" s="5"/>
      <c r="C18260" s="5" t="str">
        <f>IFERROR(__xludf.DUMMYFUNCTION("""COMPUTED_VALUE"""),"")</f>
        <v/>
      </c>
      <c r="D18260" s="5">
        <v>0.0</v>
      </c>
    </row>
    <row r="18261" ht="14.25" customHeight="1">
      <c r="A18261" s="5"/>
      <c r="B18261" s="5"/>
      <c r="C18261" s="5" t="str">
        <f>IFERROR(__xludf.DUMMYFUNCTION("""COMPUTED_VALUE"""),"")</f>
        <v/>
      </c>
      <c r="D18261" s="5">
        <v>0.0</v>
      </c>
    </row>
    <row r="18262" ht="14.25" customHeight="1">
      <c r="A18262" s="5"/>
      <c r="B18262" s="5"/>
      <c r="C18262" s="5" t="str">
        <f>IFERROR(__xludf.DUMMYFUNCTION("""COMPUTED_VALUE"""),"")</f>
        <v/>
      </c>
      <c r="D18262" s="5">
        <v>0.0</v>
      </c>
    </row>
    <row r="18263" ht="14.25" customHeight="1">
      <c r="A18263" s="5"/>
      <c r="B18263" s="5"/>
      <c r="C18263" s="5" t="str">
        <f>IFERROR(__xludf.DUMMYFUNCTION("""COMPUTED_VALUE"""),"")</f>
        <v/>
      </c>
      <c r="D18263" s="5">
        <v>0.0</v>
      </c>
    </row>
    <row r="18264" ht="14.25" customHeight="1">
      <c r="A18264" s="5"/>
      <c r="B18264" s="5"/>
      <c r="C18264" s="5" t="str">
        <f>IFERROR(__xludf.DUMMYFUNCTION("""COMPUTED_VALUE"""),"")</f>
        <v/>
      </c>
      <c r="D18264" s="5">
        <v>0.0</v>
      </c>
    </row>
    <row r="18265" ht="14.25" customHeight="1">
      <c r="A18265" s="5"/>
      <c r="B18265" s="5"/>
      <c r="C18265" s="5" t="str">
        <f>IFERROR(__xludf.DUMMYFUNCTION("""COMPUTED_VALUE"""),"")</f>
        <v/>
      </c>
      <c r="D18265" s="5">
        <v>0.0</v>
      </c>
    </row>
    <row r="18266" ht="14.25" customHeight="1">
      <c r="A18266" s="5"/>
      <c r="B18266" s="5"/>
      <c r="C18266" s="5" t="str">
        <f>IFERROR(__xludf.DUMMYFUNCTION("""COMPUTED_VALUE"""),"")</f>
        <v/>
      </c>
      <c r="D18266" s="5">
        <v>0.0</v>
      </c>
    </row>
    <row r="18267" ht="14.25" customHeight="1">
      <c r="A18267" s="5"/>
      <c r="B18267" s="5"/>
      <c r="C18267" s="5" t="str">
        <f>IFERROR(__xludf.DUMMYFUNCTION("""COMPUTED_VALUE"""),"")</f>
        <v/>
      </c>
      <c r="D18267" s="5">
        <v>0.0</v>
      </c>
    </row>
    <row r="18268" ht="14.25" customHeight="1">
      <c r="A18268" s="5"/>
      <c r="B18268" s="5"/>
      <c r="C18268" s="5" t="str">
        <f>IFERROR(__xludf.DUMMYFUNCTION("""COMPUTED_VALUE"""),"")</f>
        <v/>
      </c>
      <c r="D18268" s="5">
        <v>0.0</v>
      </c>
    </row>
    <row r="18269" ht="14.25" customHeight="1">
      <c r="A18269" s="5"/>
      <c r="B18269" s="5"/>
      <c r="C18269" s="5" t="str">
        <f>IFERROR(__xludf.DUMMYFUNCTION("""COMPUTED_VALUE"""),"")</f>
        <v/>
      </c>
      <c r="D18269" s="5">
        <v>0.0</v>
      </c>
    </row>
    <row r="18270" ht="14.25" customHeight="1">
      <c r="A18270" s="5"/>
      <c r="B18270" s="5"/>
      <c r="C18270" s="5" t="str">
        <f>IFERROR(__xludf.DUMMYFUNCTION("""COMPUTED_VALUE"""),"")</f>
        <v/>
      </c>
      <c r="D18270" s="5">
        <v>0.0</v>
      </c>
    </row>
    <row r="18271" ht="14.25" customHeight="1">
      <c r="A18271" s="5"/>
      <c r="B18271" s="5"/>
      <c r="C18271" s="5" t="str">
        <f>IFERROR(__xludf.DUMMYFUNCTION("""COMPUTED_VALUE"""),"")</f>
        <v/>
      </c>
      <c r="D18271" s="5">
        <v>0.0</v>
      </c>
    </row>
    <row r="18272" ht="14.25" customHeight="1">
      <c r="A18272" s="5"/>
      <c r="B18272" s="5"/>
      <c r="C18272" s="5" t="str">
        <f>IFERROR(__xludf.DUMMYFUNCTION("""COMPUTED_VALUE"""),"")</f>
        <v/>
      </c>
      <c r="D18272" s="5">
        <v>0.0</v>
      </c>
    </row>
    <row r="18273" ht="14.25" customHeight="1">
      <c r="A18273" s="5"/>
      <c r="B18273" s="5"/>
      <c r="C18273" s="5" t="str">
        <f>IFERROR(__xludf.DUMMYFUNCTION("""COMPUTED_VALUE"""),"")</f>
        <v/>
      </c>
      <c r="D18273" s="5">
        <v>0.0</v>
      </c>
    </row>
    <row r="18274" ht="14.25" customHeight="1">
      <c r="A18274" s="5"/>
      <c r="B18274" s="5"/>
      <c r="C18274" s="5" t="str">
        <f>IFERROR(__xludf.DUMMYFUNCTION("""COMPUTED_VALUE"""),"")</f>
        <v/>
      </c>
      <c r="D18274" s="5">
        <v>0.0</v>
      </c>
    </row>
    <row r="18275" ht="14.25" customHeight="1">
      <c r="A18275" s="5"/>
      <c r="B18275" s="5"/>
      <c r="C18275" s="5" t="str">
        <f>IFERROR(__xludf.DUMMYFUNCTION("""COMPUTED_VALUE"""),"")</f>
        <v/>
      </c>
      <c r="D18275" s="5">
        <v>0.0</v>
      </c>
    </row>
    <row r="18276" ht="14.25" customHeight="1">
      <c r="A18276" s="5"/>
      <c r="B18276" s="5"/>
      <c r="C18276" s="5" t="str">
        <f>IFERROR(__xludf.DUMMYFUNCTION("""COMPUTED_VALUE"""),"")</f>
        <v/>
      </c>
      <c r="D18276" s="5">
        <v>0.0</v>
      </c>
    </row>
    <row r="18277" ht="14.25" customHeight="1">
      <c r="A18277" s="5"/>
      <c r="B18277" s="5"/>
      <c r="C18277" s="5" t="str">
        <f>IFERROR(__xludf.DUMMYFUNCTION("""COMPUTED_VALUE"""),"")</f>
        <v/>
      </c>
      <c r="D18277" s="5">
        <v>0.0</v>
      </c>
    </row>
    <row r="18278" ht="14.25" customHeight="1">
      <c r="A18278" s="5"/>
      <c r="B18278" s="5"/>
      <c r="C18278" s="5" t="str">
        <f>IFERROR(__xludf.DUMMYFUNCTION("""COMPUTED_VALUE"""),"")</f>
        <v/>
      </c>
      <c r="D18278" s="5">
        <v>0.0</v>
      </c>
    </row>
    <row r="18279" ht="14.25" customHeight="1">
      <c r="A18279" s="5"/>
      <c r="B18279" s="5"/>
      <c r="C18279" s="5" t="str">
        <f>IFERROR(__xludf.DUMMYFUNCTION("""COMPUTED_VALUE"""),"")</f>
        <v/>
      </c>
      <c r="D18279" s="5">
        <v>0.0</v>
      </c>
    </row>
    <row r="18280" ht="14.25" customHeight="1">
      <c r="A18280" s="5"/>
      <c r="B18280" s="5"/>
      <c r="C18280" s="5" t="str">
        <f>IFERROR(__xludf.DUMMYFUNCTION("""COMPUTED_VALUE"""),"")</f>
        <v/>
      </c>
      <c r="D18280" s="5">
        <v>0.0</v>
      </c>
    </row>
    <row r="18281" ht="14.25" customHeight="1">
      <c r="A18281" s="5"/>
      <c r="B18281" s="5"/>
      <c r="C18281" s="5" t="str">
        <f>IFERROR(__xludf.DUMMYFUNCTION("""COMPUTED_VALUE"""),"")</f>
        <v/>
      </c>
      <c r="D18281" s="5">
        <v>0.0</v>
      </c>
    </row>
    <row r="18282" ht="14.25" customHeight="1">
      <c r="A18282" s="5"/>
      <c r="B18282" s="5"/>
      <c r="C18282" s="5" t="str">
        <f>IFERROR(__xludf.DUMMYFUNCTION("""COMPUTED_VALUE"""),"")</f>
        <v/>
      </c>
      <c r="D18282" s="5">
        <v>0.0</v>
      </c>
    </row>
    <row r="18283" ht="14.25" customHeight="1">
      <c r="A18283" s="5"/>
      <c r="B18283" s="5"/>
      <c r="C18283" s="5" t="str">
        <f>IFERROR(__xludf.DUMMYFUNCTION("""COMPUTED_VALUE"""),"")</f>
        <v/>
      </c>
      <c r="D18283" s="5">
        <v>0.0</v>
      </c>
    </row>
    <row r="18284" ht="14.25" customHeight="1">
      <c r="A18284" s="5"/>
      <c r="B18284" s="5"/>
      <c r="C18284" s="5" t="str">
        <f>IFERROR(__xludf.DUMMYFUNCTION("""COMPUTED_VALUE"""),"")</f>
        <v/>
      </c>
      <c r="D18284" s="5">
        <v>0.0</v>
      </c>
    </row>
    <row r="18285" ht="14.25" customHeight="1">
      <c r="A18285" s="5"/>
      <c r="B18285" s="5"/>
      <c r="C18285" s="5" t="str">
        <f>IFERROR(__xludf.DUMMYFUNCTION("""COMPUTED_VALUE"""),"")</f>
        <v/>
      </c>
      <c r="D18285" s="5">
        <v>0.0</v>
      </c>
    </row>
    <row r="18286" ht="14.25" customHeight="1">
      <c r="A18286" s="5"/>
      <c r="B18286" s="5"/>
      <c r="C18286" s="5" t="str">
        <f>IFERROR(__xludf.DUMMYFUNCTION("""COMPUTED_VALUE"""),"")</f>
        <v/>
      </c>
      <c r="D18286" s="5">
        <v>0.0</v>
      </c>
    </row>
    <row r="18287" ht="14.25" customHeight="1">
      <c r="A18287" s="5"/>
      <c r="B18287" s="5"/>
      <c r="C18287" s="5" t="str">
        <f>IFERROR(__xludf.DUMMYFUNCTION("""COMPUTED_VALUE"""),"")</f>
        <v/>
      </c>
      <c r="D18287" s="5">
        <v>0.0</v>
      </c>
    </row>
    <row r="18288" ht="14.25" customHeight="1">
      <c r="A18288" s="5"/>
      <c r="B18288" s="5"/>
      <c r="C18288" s="5" t="str">
        <f>IFERROR(__xludf.DUMMYFUNCTION("""COMPUTED_VALUE"""),"")</f>
        <v/>
      </c>
      <c r="D18288" s="5">
        <v>0.0</v>
      </c>
    </row>
    <row r="18289" ht="14.25" customHeight="1">
      <c r="A18289" s="5"/>
      <c r="B18289" s="5"/>
      <c r="C18289" s="5" t="str">
        <f>IFERROR(__xludf.DUMMYFUNCTION("""COMPUTED_VALUE"""),"")</f>
        <v/>
      </c>
      <c r="D18289" s="5">
        <v>0.0</v>
      </c>
    </row>
    <row r="18290" ht="14.25" customHeight="1">
      <c r="A18290" s="5"/>
      <c r="B18290" s="5"/>
      <c r="C18290" s="5" t="str">
        <f>IFERROR(__xludf.DUMMYFUNCTION("""COMPUTED_VALUE"""),"")</f>
        <v/>
      </c>
      <c r="D18290" s="5">
        <v>0.0</v>
      </c>
    </row>
    <row r="18291" ht="14.25" customHeight="1">
      <c r="A18291" s="5"/>
      <c r="B18291" s="5"/>
      <c r="C18291" s="5" t="str">
        <f>IFERROR(__xludf.DUMMYFUNCTION("""COMPUTED_VALUE"""),"")</f>
        <v/>
      </c>
      <c r="D18291" s="5">
        <v>0.0</v>
      </c>
    </row>
    <row r="18292" ht="14.25" customHeight="1">
      <c r="A18292" s="5"/>
      <c r="B18292" s="5"/>
      <c r="C18292" s="5" t="str">
        <f>IFERROR(__xludf.DUMMYFUNCTION("""COMPUTED_VALUE"""),"")</f>
        <v/>
      </c>
      <c r="D18292" s="5">
        <v>0.0</v>
      </c>
    </row>
    <row r="18293" ht="14.25" customHeight="1">
      <c r="A18293" s="5"/>
      <c r="B18293" s="5"/>
      <c r="C18293" s="5" t="str">
        <f>IFERROR(__xludf.DUMMYFUNCTION("""COMPUTED_VALUE"""),"")</f>
        <v/>
      </c>
      <c r="D18293" s="5">
        <v>0.0</v>
      </c>
    </row>
    <row r="18294" ht="14.25" customHeight="1">
      <c r="A18294" s="5"/>
      <c r="B18294" s="5"/>
      <c r="C18294" s="5" t="str">
        <f>IFERROR(__xludf.DUMMYFUNCTION("""COMPUTED_VALUE"""),"")</f>
        <v/>
      </c>
      <c r="D18294" s="5">
        <v>0.0</v>
      </c>
    </row>
    <row r="18295" ht="14.25" customHeight="1">
      <c r="A18295" s="5"/>
      <c r="B18295" s="5"/>
      <c r="C18295" s="5" t="str">
        <f>IFERROR(__xludf.DUMMYFUNCTION("""COMPUTED_VALUE"""),"")</f>
        <v/>
      </c>
      <c r="D18295" s="5">
        <v>0.0</v>
      </c>
    </row>
    <row r="18296" ht="14.25" customHeight="1">
      <c r="A18296" s="5"/>
      <c r="B18296" s="5"/>
      <c r="C18296" s="5" t="str">
        <f>IFERROR(__xludf.DUMMYFUNCTION("""COMPUTED_VALUE"""),"")</f>
        <v/>
      </c>
      <c r="D18296" s="5">
        <v>0.0</v>
      </c>
    </row>
    <row r="18297" ht="14.25" customHeight="1">
      <c r="A18297" s="5"/>
      <c r="B18297" s="5"/>
      <c r="C18297" s="5" t="str">
        <f>IFERROR(__xludf.DUMMYFUNCTION("""COMPUTED_VALUE"""),"")</f>
        <v/>
      </c>
      <c r="D18297" s="5">
        <v>0.0</v>
      </c>
    </row>
    <row r="18298" ht="14.25" customHeight="1">
      <c r="A18298" s="5"/>
      <c r="B18298" s="5"/>
      <c r="C18298" s="5" t="str">
        <f>IFERROR(__xludf.DUMMYFUNCTION("""COMPUTED_VALUE"""),"")</f>
        <v/>
      </c>
      <c r="D18298" s="5">
        <v>0.0</v>
      </c>
    </row>
    <row r="18299" ht="14.25" customHeight="1">
      <c r="A18299" s="5"/>
      <c r="B18299" s="5"/>
      <c r="C18299" s="5" t="str">
        <f>IFERROR(__xludf.DUMMYFUNCTION("""COMPUTED_VALUE"""),"")</f>
        <v/>
      </c>
      <c r="D18299" s="5">
        <v>0.0</v>
      </c>
    </row>
    <row r="18300" ht="14.25" customHeight="1">
      <c r="A18300" s="5"/>
      <c r="B18300" s="5"/>
      <c r="C18300" s="5" t="str">
        <f>IFERROR(__xludf.DUMMYFUNCTION("""COMPUTED_VALUE"""),"")</f>
        <v/>
      </c>
      <c r="D18300" s="5">
        <v>0.0</v>
      </c>
    </row>
    <row r="18301" ht="14.25" customHeight="1">
      <c r="A18301" s="5"/>
      <c r="B18301" s="5"/>
      <c r="C18301" s="5" t="str">
        <f>IFERROR(__xludf.DUMMYFUNCTION("""COMPUTED_VALUE"""),"")</f>
        <v/>
      </c>
      <c r="D18301" s="5">
        <v>0.0</v>
      </c>
    </row>
    <row r="18302" ht="14.25" customHeight="1">
      <c r="A18302" s="5"/>
      <c r="B18302" s="5"/>
      <c r="C18302" s="5" t="str">
        <f>IFERROR(__xludf.DUMMYFUNCTION("""COMPUTED_VALUE"""),"")</f>
        <v/>
      </c>
      <c r="D18302" s="5">
        <v>0.0</v>
      </c>
    </row>
    <row r="18303" ht="14.25" customHeight="1">
      <c r="A18303" s="5"/>
      <c r="B18303" s="5"/>
      <c r="C18303" s="5" t="str">
        <f>IFERROR(__xludf.DUMMYFUNCTION("""COMPUTED_VALUE"""),"")</f>
        <v/>
      </c>
      <c r="D18303" s="5">
        <v>0.0</v>
      </c>
    </row>
    <row r="18304" ht="14.25" customHeight="1">
      <c r="A18304" s="5"/>
      <c r="B18304" s="5"/>
      <c r="C18304" s="5" t="str">
        <f>IFERROR(__xludf.DUMMYFUNCTION("""COMPUTED_VALUE"""),"")</f>
        <v/>
      </c>
      <c r="D18304" s="5">
        <v>0.0</v>
      </c>
    </row>
    <row r="18305" ht="14.25" customHeight="1">
      <c r="A18305" s="5"/>
      <c r="B18305" s="5"/>
      <c r="C18305" s="5" t="str">
        <f>IFERROR(__xludf.DUMMYFUNCTION("""COMPUTED_VALUE"""),"")</f>
        <v/>
      </c>
      <c r="D18305" s="5">
        <v>0.0</v>
      </c>
    </row>
    <row r="18306" ht="14.25" customHeight="1">
      <c r="A18306" s="5"/>
      <c r="B18306" s="5"/>
      <c r="C18306" s="5" t="str">
        <f>IFERROR(__xludf.DUMMYFUNCTION("""COMPUTED_VALUE"""),"")</f>
        <v/>
      </c>
      <c r="D18306" s="5">
        <v>0.0</v>
      </c>
    </row>
    <row r="18307" ht="14.25" customHeight="1">
      <c r="A18307" s="5"/>
      <c r="B18307" s="5"/>
      <c r="C18307" s="5" t="str">
        <f>IFERROR(__xludf.DUMMYFUNCTION("""COMPUTED_VALUE"""),"")</f>
        <v/>
      </c>
      <c r="D18307" s="5">
        <v>0.0</v>
      </c>
    </row>
    <row r="18308" ht="14.25" customHeight="1">
      <c r="A18308" s="5"/>
      <c r="B18308" s="5"/>
      <c r="C18308" s="5" t="str">
        <f>IFERROR(__xludf.DUMMYFUNCTION("""COMPUTED_VALUE"""),"")</f>
        <v/>
      </c>
      <c r="D18308" s="5">
        <v>0.0</v>
      </c>
    </row>
    <row r="18309" ht="14.25" customHeight="1">
      <c r="A18309" s="5"/>
      <c r="B18309" s="5"/>
      <c r="C18309" s="5" t="str">
        <f>IFERROR(__xludf.DUMMYFUNCTION("""COMPUTED_VALUE"""),"")</f>
        <v/>
      </c>
      <c r="D18309" s="5">
        <v>0.0</v>
      </c>
    </row>
    <row r="18310" ht="14.25" customHeight="1">
      <c r="A18310" s="5"/>
      <c r="B18310" s="5"/>
      <c r="C18310" s="5" t="str">
        <f>IFERROR(__xludf.DUMMYFUNCTION("""COMPUTED_VALUE"""),"")</f>
        <v/>
      </c>
      <c r="D18310" s="5">
        <v>0.0</v>
      </c>
    </row>
    <row r="18311" ht="14.25" customHeight="1">
      <c r="A18311" s="5"/>
      <c r="B18311" s="5"/>
      <c r="C18311" s="5" t="str">
        <f>IFERROR(__xludf.DUMMYFUNCTION("""COMPUTED_VALUE"""),"")</f>
        <v/>
      </c>
      <c r="D18311" s="5">
        <v>0.0</v>
      </c>
    </row>
    <row r="18312" ht="14.25" customHeight="1">
      <c r="A18312" s="5"/>
      <c r="B18312" s="5"/>
      <c r="C18312" s="5" t="str">
        <f>IFERROR(__xludf.DUMMYFUNCTION("""COMPUTED_VALUE"""),"")</f>
        <v/>
      </c>
      <c r="D18312" s="5">
        <v>0.0</v>
      </c>
    </row>
    <row r="18313" ht="14.25" customHeight="1">
      <c r="A18313" s="5"/>
      <c r="B18313" s="5"/>
      <c r="C18313" s="5" t="str">
        <f>IFERROR(__xludf.DUMMYFUNCTION("""COMPUTED_VALUE"""),"")</f>
        <v/>
      </c>
      <c r="D18313" s="5">
        <v>0.0</v>
      </c>
    </row>
    <row r="18314" ht="14.25" customHeight="1">
      <c r="A18314" s="5"/>
      <c r="B18314" s="5"/>
      <c r="C18314" s="5" t="str">
        <f>IFERROR(__xludf.DUMMYFUNCTION("""COMPUTED_VALUE"""),"")</f>
        <v/>
      </c>
      <c r="D18314" s="5">
        <v>0.0</v>
      </c>
    </row>
    <row r="18315" ht="14.25" customHeight="1">
      <c r="A18315" s="5"/>
      <c r="B18315" s="5"/>
      <c r="C18315" s="5" t="str">
        <f>IFERROR(__xludf.DUMMYFUNCTION("""COMPUTED_VALUE"""),"")</f>
        <v/>
      </c>
      <c r="D18315" s="5">
        <v>0.0</v>
      </c>
    </row>
    <row r="18316" ht="14.25" customHeight="1">
      <c r="A18316" s="5"/>
      <c r="B18316" s="5"/>
      <c r="C18316" s="5" t="str">
        <f>IFERROR(__xludf.DUMMYFUNCTION("""COMPUTED_VALUE"""),"")</f>
        <v/>
      </c>
      <c r="D18316" s="5">
        <v>0.0</v>
      </c>
    </row>
    <row r="18317" ht="14.25" customHeight="1">
      <c r="A18317" s="5"/>
      <c r="B18317" s="5"/>
      <c r="C18317" s="5" t="str">
        <f>IFERROR(__xludf.DUMMYFUNCTION("""COMPUTED_VALUE"""),"")</f>
        <v/>
      </c>
      <c r="D18317" s="5">
        <v>0.0</v>
      </c>
    </row>
    <row r="18318" ht="14.25" customHeight="1">
      <c r="A18318" s="5"/>
      <c r="B18318" s="5"/>
      <c r="C18318" s="5" t="str">
        <f>IFERROR(__xludf.DUMMYFUNCTION("""COMPUTED_VALUE"""),"")</f>
        <v/>
      </c>
      <c r="D18318" s="5">
        <v>0.0</v>
      </c>
    </row>
    <row r="18319" ht="14.25" customHeight="1">
      <c r="A18319" s="5"/>
      <c r="B18319" s="5"/>
      <c r="C18319" s="5" t="str">
        <f>IFERROR(__xludf.DUMMYFUNCTION("""COMPUTED_VALUE"""),"")</f>
        <v/>
      </c>
      <c r="D18319" s="5">
        <v>0.0</v>
      </c>
    </row>
    <row r="18320" ht="14.25" customHeight="1">
      <c r="A18320" s="5"/>
      <c r="B18320" s="5"/>
      <c r="C18320" s="5" t="str">
        <f>IFERROR(__xludf.DUMMYFUNCTION("""COMPUTED_VALUE"""),"")</f>
        <v/>
      </c>
      <c r="D18320" s="5">
        <v>0.0</v>
      </c>
    </row>
    <row r="18321" ht="14.25" customHeight="1">
      <c r="A18321" s="5"/>
      <c r="B18321" s="5"/>
      <c r="C18321" s="5" t="str">
        <f>IFERROR(__xludf.DUMMYFUNCTION("""COMPUTED_VALUE"""),"")</f>
        <v/>
      </c>
      <c r="D18321" s="5">
        <v>0.0</v>
      </c>
    </row>
    <row r="18322" ht="14.25" customHeight="1">
      <c r="A18322" s="5"/>
      <c r="B18322" s="5"/>
      <c r="C18322" s="5" t="str">
        <f>IFERROR(__xludf.DUMMYFUNCTION("""COMPUTED_VALUE"""),"")</f>
        <v/>
      </c>
      <c r="D18322" s="5">
        <v>0.0</v>
      </c>
    </row>
    <row r="18323" ht="14.25" customHeight="1">
      <c r="A18323" s="5"/>
      <c r="B18323" s="5"/>
      <c r="C18323" s="5" t="str">
        <f>IFERROR(__xludf.DUMMYFUNCTION("""COMPUTED_VALUE"""),"")</f>
        <v/>
      </c>
      <c r="D18323" s="5">
        <v>0.0</v>
      </c>
    </row>
    <row r="18324" ht="14.25" customHeight="1">
      <c r="A18324" s="5"/>
      <c r="B18324" s="5"/>
      <c r="C18324" s="5" t="str">
        <f>IFERROR(__xludf.DUMMYFUNCTION("""COMPUTED_VALUE"""),"")</f>
        <v/>
      </c>
      <c r="D18324" s="5">
        <v>0.0</v>
      </c>
    </row>
    <row r="18325" ht="14.25" customHeight="1">
      <c r="A18325" s="5"/>
      <c r="B18325" s="5"/>
      <c r="C18325" s="5" t="str">
        <f>IFERROR(__xludf.DUMMYFUNCTION("""COMPUTED_VALUE"""),"")</f>
        <v/>
      </c>
      <c r="D18325" s="5">
        <v>0.0</v>
      </c>
    </row>
    <row r="18326" ht="14.25" customHeight="1">
      <c r="A18326" s="5"/>
      <c r="B18326" s="5"/>
      <c r="C18326" s="5" t="str">
        <f>IFERROR(__xludf.DUMMYFUNCTION("""COMPUTED_VALUE"""),"")</f>
        <v/>
      </c>
      <c r="D18326" s="5">
        <v>0.0</v>
      </c>
    </row>
    <row r="18327" ht="14.25" customHeight="1">
      <c r="A18327" s="5"/>
      <c r="B18327" s="5"/>
      <c r="C18327" s="5" t="str">
        <f>IFERROR(__xludf.DUMMYFUNCTION("""COMPUTED_VALUE"""),"")</f>
        <v/>
      </c>
      <c r="D18327" s="5">
        <v>0.0</v>
      </c>
    </row>
    <row r="18328" ht="14.25" customHeight="1">
      <c r="A18328" s="5"/>
      <c r="B18328" s="5"/>
      <c r="C18328" s="5" t="str">
        <f>IFERROR(__xludf.DUMMYFUNCTION("""COMPUTED_VALUE"""),"")</f>
        <v/>
      </c>
      <c r="D18328" s="5">
        <v>0.0</v>
      </c>
    </row>
    <row r="18329" ht="14.25" customHeight="1">
      <c r="A18329" s="5"/>
      <c r="B18329" s="5"/>
      <c r="C18329" s="5" t="str">
        <f>IFERROR(__xludf.DUMMYFUNCTION("""COMPUTED_VALUE"""),"")</f>
        <v/>
      </c>
      <c r="D18329" s="5">
        <v>0.0</v>
      </c>
    </row>
    <row r="18330" ht="14.25" customHeight="1">
      <c r="A18330" s="5"/>
      <c r="B18330" s="5"/>
      <c r="C18330" s="5" t="str">
        <f>IFERROR(__xludf.DUMMYFUNCTION("""COMPUTED_VALUE"""),"")</f>
        <v/>
      </c>
      <c r="D18330" s="5">
        <v>0.0</v>
      </c>
    </row>
    <row r="18331" ht="14.25" customHeight="1">
      <c r="A18331" s="5"/>
      <c r="B18331" s="5"/>
      <c r="C18331" s="5" t="str">
        <f>IFERROR(__xludf.DUMMYFUNCTION("""COMPUTED_VALUE"""),"")</f>
        <v/>
      </c>
      <c r="D18331" s="5">
        <v>0.0</v>
      </c>
    </row>
    <row r="18332" ht="14.25" customHeight="1">
      <c r="A18332" s="5"/>
      <c r="B18332" s="5"/>
      <c r="C18332" s="5" t="str">
        <f>IFERROR(__xludf.DUMMYFUNCTION("""COMPUTED_VALUE"""),"")</f>
        <v/>
      </c>
      <c r="D18332" s="5">
        <v>0.0</v>
      </c>
    </row>
    <row r="18333" ht="14.25" customHeight="1">
      <c r="A18333" s="5"/>
      <c r="B18333" s="5"/>
      <c r="C18333" s="5" t="str">
        <f>IFERROR(__xludf.DUMMYFUNCTION("""COMPUTED_VALUE"""),"")</f>
        <v/>
      </c>
      <c r="D18333" s="5">
        <v>0.0</v>
      </c>
    </row>
    <row r="18334" ht="14.25" customHeight="1">
      <c r="A18334" s="5"/>
      <c r="B18334" s="5"/>
      <c r="C18334" s="5" t="str">
        <f>IFERROR(__xludf.DUMMYFUNCTION("""COMPUTED_VALUE"""),"")</f>
        <v/>
      </c>
      <c r="D18334" s="5">
        <v>0.0</v>
      </c>
    </row>
    <row r="18335" ht="14.25" customHeight="1">
      <c r="A18335" s="5"/>
      <c r="B18335" s="5"/>
      <c r="C18335" s="5" t="str">
        <f>IFERROR(__xludf.DUMMYFUNCTION("""COMPUTED_VALUE"""),"")</f>
        <v/>
      </c>
      <c r="D18335" s="5">
        <v>0.0</v>
      </c>
    </row>
    <row r="18336" ht="14.25" customHeight="1">
      <c r="A18336" s="5"/>
      <c r="B18336" s="5"/>
      <c r="C18336" s="5" t="str">
        <f>IFERROR(__xludf.DUMMYFUNCTION("""COMPUTED_VALUE"""),"")</f>
        <v/>
      </c>
      <c r="D18336" s="5">
        <v>0.0</v>
      </c>
    </row>
    <row r="18337" ht="14.25" customHeight="1">
      <c r="A18337" s="5"/>
      <c r="B18337" s="5"/>
      <c r="C18337" s="5" t="str">
        <f>IFERROR(__xludf.DUMMYFUNCTION("""COMPUTED_VALUE"""),"")</f>
        <v/>
      </c>
      <c r="D18337" s="5">
        <v>0.0</v>
      </c>
    </row>
    <row r="18338" ht="14.25" customHeight="1">
      <c r="A18338" s="5"/>
      <c r="B18338" s="5"/>
      <c r="C18338" s="5" t="str">
        <f>IFERROR(__xludf.DUMMYFUNCTION("""COMPUTED_VALUE"""),"")</f>
        <v/>
      </c>
      <c r="D18338" s="5">
        <v>0.0</v>
      </c>
    </row>
    <row r="18339" ht="14.25" customHeight="1">
      <c r="A18339" s="5"/>
      <c r="B18339" s="5"/>
      <c r="C18339" s="5" t="str">
        <f>IFERROR(__xludf.DUMMYFUNCTION("""COMPUTED_VALUE"""),"")</f>
        <v/>
      </c>
      <c r="D18339" s="5">
        <v>0.0</v>
      </c>
    </row>
    <row r="18340" ht="14.25" customHeight="1">
      <c r="A18340" s="5"/>
      <c r="B18340" s="5"/>
      <c r="C18340" s="5" t="str">
        <f>IFERROR(__xludf.DUMMYFUNCTION("""COMPUTED_VALUE"""),"")</f>
        <v/>
      </c>
      <c r="D18340" s="5">
        <v>0.0</v>
      </c>
    </row>
    <row r="18341" ht="14.25" customHeight="1">
      <c r="A18341" s="5"/>
      <c r="B18341" s="5"/>
      <c r="C18341" s="5" t="str">
        <f>IFERROR(__xludf.DUMMYFUNCTION("""COMPUTED_VALUE"""),"")</f>
        <v/>
      </c>
      <c r="D18341" s="5">
        <v>0.0</v>
      </c>
    </row>
    <row r="18342" ht="14.25" customHeight="1">
      <c r="A18342" s="5"/>
      <c r="B18342" s="5"/>
      <c r="C18342" s="5" t="str">
        <f>IFERROR(__xludf.DUMMYFUNCTION("""COMPUTED_VALUE"""),"")</f>
        <v/>
      </c>
      <c r="D18342" s="5">
        <v>0.0</v>
      </c>
    </row>
    <row r="18343" ht="14.25" customHeight="1">
      <c r="A18343" s="5"/>
      <c r="B18343" s="5"/>
      <c r="C18343" s="5" t="str">
        <f>IFERROR(__xludf.DUMMYFUNCTION("""COMPUTED_VALUE"""),"")</f>
        <v/>
      </c>
      <c r="D18343" s="5">
        <v>0.0</v>
      </c>
    </row>
    <row r="18344" ht="14.25" customHeight="1">
      <c r="A18344" s="5"/>
      <c r="B18344" s="5"/>
      <c r="C18344" s="5" t="str">
        <f>IFERROR(__xludf.DUMMYFUNCTION("""COMPUTED_VALUE"""),"")</f>
        <v/>
      </c>
      <c r="D18344" s="5">
        <v>0.0</v>
      </c>
    </row>
    <row r="18345" ht="14.25" customHeight="1">
      <c r="A18345" s="5"/>
      <c r="B18345" s="5"/>
      <c r="C18345" s="5" t="str">
        <f>IFERROR(__xludf.DUMMYFUNCTION("""COMPUTED_VALUE"""),"")</f>
        <v/>
      </c>
      <c r="D18345" s="5">
        <v>0.0</v>
      </c>
    </row>
    <row r="18346" ht="14.25" customHeight="1">
      <c r="A18346" s="5"/>
      <c r="B18346" s="5"/>
      <c r="C18346" s="5" t="str">
        <f>IFERROR(__xludf.DUMMYFUNCTION("""COMPUTED_VALUE"""),"")</f>
        <v/>
      </c>
      <c r="D18346" s="5">
        <v>0.0</v>
      </c>
    </row>
    <row r="18347" ht="14.25" customHeight="1">
      <c r="A18347" s="5"/>
      <c r="B18347" s="5"/>
      <c r="C18347" s="5" t="str">
        <f>IFERROR(__xludf.DUMMYFUNCTION("""COMPUTED_VALUE"""),"")</f>
        <v/>
      </c>
      <c r="D18347" s="5">
        <v>0.0</v>
      </c>
    </row>
    <row r="18348" ht="14.25" customHeight="1">
      <c r="A18348" s="5"/>
      <c r="B18348" s="5"/>
      <c r="C18348" s="5" t="str">
        <f>IFERROR(__xludf.DUMMYFUNCTION("""COMPUTED_VALUE"""),"")</f>
        <v/>
      </c>
      <c r="D18348" s="5">
        <v>0.0</v>
      </c>
    </row>
    <row r="18349" ht="14.25" customHeight="1">
      <c r="A18349" s="5"/>
      <c r="B18349" s="5"/>
      <c r="C18349" s="5" t="str">
        <f>IFERROR(__xludf.DUMMYFUNCTION("""COMPUTED_VALUE"""),"")</f>
        <v/>
      </c>
      <c r="D18349" s="5">
        <v>0.0</v>
      </c>
    </row>
    <row r="18350" ht="14.25" customHeight="1">
      <c r="A18350" s="5"/>
      <c r="B18350" s="5"/>
      <c r="C18350" s="5" t="str">
        <f>IFERROR(__xludf.DUMMYFUNCTION("""COMPUTED_VALUE"""),"")</f>
        <v/>
      </c>
      <c r="D18350" s="5">
        <v>0.0</v>
      </c>
    </row>
    <row r="18351" ht="14.25" customHeight="1">
      <c r="A18351" s="5"/>
      <c r="B18351" s="5"/>
      <c r="C18351" s="5" t="str">
        <f>IFERROR(__xludf.DUMMYFUNCTION("""COMPUTED_VALUE"""),"")</f>
        <v/>
      </c>
      <c r="D18351" s="5">
        <v>0.0</v>
      </c>
    </row>
    <row r="18352" ht="14.25" customHeight="1">
      <c r="A18352" s="5"/>
      <c r="B18352" s="5"/>
      <c r="C18352" s="5" t="str">
        <f>IFERROR(__xludf.DUMMYFUNCTION("""COMPUTED_VALUE"""),"")</f>
        <v/>
      </c>
      <c r="D18352" s="5">
        <v>0.0</v>
      </c>
    </row>
    <row r="18353" ht="14.25" customHeight="1">
      <c r="A18353" s="5"/>
      <c r="B18353" s="5"/>
      <c r="C18353" s="5" t="str">
        <f>IFERROR(__xludf.DUMMYFUNCTION("""COMPUTED_VALUE"""),"")</f>
        <v/>
      </c>
      <c r="D18353" s="5">
        <v>0.0</v>
      </c>
    </row>
    <row r="18354" ht="14.25" customHeight="1">
      <c r="A18354" s="5"/>
      <c r="B18354" s="5"/>
      <c r="C18354" s="5" t="str">
        <f>IFERROR(__xludf.DUMMYFUNCTION("""COMPUTED_VALUE"""),"")</f>
        <v/>
      </c>
      <c r="D18354" s="5">
        <v>0.0</v>
      </c>
    </row>
    <row r="18355" ht="14.25" customHeight="1">
      <c r="A18355" s="5"/>
      <c r="B18355" s="5"/>
      <c r="C18355" s="5" t="str">
        <f>IFERROR(__xludf.DUMMYFUNCTION("""COMPUTED_VALUE"""),"")</f>
        <v/>
      </c>
      <c r="D18355" s="5">
        <v>0.0</v>
      </c>
    </row>
    <row r="18356" ht="14.25" customHeight="1">
      <c r="A18356" s="5"/>
      <c r="B18356" s="5"/>
      <c r="C18356" s="5" t="str">
        <f>IFERROR(__xludf.DUMMYFUNCTION("""COMPUTED_VALUE"""),"")</f>
        <v/>
      </c>
      <c r="D18356" s="5">
        <v>0.0</v>
      </c>
    </row>
    <row r="18357" ht="14.25" customHeight="1">
      <c r="A18357" s="5"/>
      <c r="B18357" s="5"/>
      <c r="C18357" s="5" t="str">
        <f>IFERROR(__xludf.DUMMYFUNCTION("""COMPUTED_VALUE"""),"")</f>
        <v/>
      </c>
      <c r="D18357" s="5">
        <v>0.0</v>
      </c>
    </row>
    <row r="18358" ht="14.25" customHeight="1">
      <c r="A18358" s="5"/>
      <c r="B18358" s="5"/>
      <c r="C18358" s="5" t="str">
        <f>IFERROR(__xludf.DUMMYFUNCTION("""COMPUTED_VALUE"""),"")</f>
        <v/>
      </c>
      <c r="D18358" s="5">
        <v>0.0</v>
      </c>
    </row>
    <row r="18359" ht="14.25" customHeight="1">
      <c r="A18359" s="5"/>
      <c r="B18359" s="5"/>
      <c r="C18359" s="5" t="str">
        <f>IFERROR(__xludf.DUMMYFUNCTION("""COMPUTED_VALUE"""),"")</f>
        <v/>
      </c>
      <c r="D18359" s="5">
        <v>0.0</v>
      </c>
    </row>
    <row r="18360" ht="14.25" customHeight="1">
      <c r="A18360" s="5"/>
      <c r="B18360" s="5"/>
      <c r="C18360" s="5" t="str">
        <f>IFERROR(__xludf.DUMMYFUNCTION("""COMPUTED_VALUE"""),"")</f>
        <v/>
      </c>
      <c r="D18360" s="5">
        <v>0.0</v>
      </c>
    </row>
    <row r="18361" ht="14.25" customHeight="1">
      <c r="A18361" s="5"/>
      <c r="B18361" s="5"/>
      <c r="C18361" s="5" t="str">
        <f>IFERROR(__xludf.DUMMYFUNCTION("""COMPUTED_VALUE"""),"")</f>
        <v/>
      </c>
      <c r="D18361" s="5">
        <v>0.0</v>
      </c>
    </row>
    <row r="18362" ht="14.25" customHeight="1">
      <c r="A18362" s="5"/>
      <c r="B18362" s="5"/>
      <c r="C18362" s="5" t="str">
        <f>IFERROR(__xludf.DUMMYFUNCTION("""COMPUTED_VALUE"""),"")</f>
        <v/>
      </c>
      <c r="D18362" s="5">
        <v>0.0</v>
      </c>
    </row>
    <row r="18363" ht="14.25" customHeight="1">
      <c r="A18363" s="5"/>
      <c r="B18363" s="5"/>
      <c r="C18363" s="5" t="str">
        <f>IFERROR(__xludf.DUMMYFUNCTION("""COMPUTED_VALUE"""),"")</f>
        <v/>
      </c>
      <c r="D18363" s="5">
        <v>0.0</v>
      </c>
    </row>
    <row r="18364" ht="14.25" customHeight="1">
      <c r="A18364" s="5"/>
      <c r="B18364" s="5"/>
      <c r="C18364" s="5" t="str">
        <f>IFERROR(__xludf.DUMMYFUNCTION("""COMPUTED_VALUE"""),"")</f>
        <v/>
      </c>
      <c r="D18364" s="5">
        <v>0.0</v>
      </c>
    </row>
    <row r="18365" ht="14.25" customHeight="1">
      <c r="A18365" s="5"/>
      <c r="B18365" s="5"/>
      <c r="C18365" s="5" t="str">
        <f>IFERROR(__xludf.DUMMYFUNCTION("""COMPUTED_VALUE"""),"")</f>
        <v/>
      </c>
      <c r="D18365" s="5">
        <v>0.0</v>
      </c>
    </row>
    <row r="18366" ht="14.25" customHeight="1">
      <c r="A18366" s="5"/>
      <c r="B18366" s="5"/>
      <c r="C18366" s="5" t="str">
        <f>IFERROR(__xludf.DUMMYFUNCTION("""COMPUTED_VALUE"""),"")</f>
        <v/>
      </c>
      <c r="D18366" s="5">
        <v>0.0</v>
      </c>
    </row>
    <row r="18367" ht="14.25" customHeight="1">
      <c r="A18367" s="5"/>
      <c r="B18367" s="5"/>
      <c r="C18367" s="5" t="str">
        <f>IFERROR(__xludf.DUMMYFUNCTION("""COMPUTED_VALUE"""),"")</f>
        <v/>
      </c>
      <c r="D18367" s="5">
        <v>0.0</v>
      </c>
    </row>
    <row r="18368" ht="14.25" customHeight="1">
      <c r="A18368" s="5"/>
      <c r="B18368" s="5"/>
      <c r="C18368" s="5" t="str">
        <f>IFERROR(__xludf.DUMMYFUNCTION("""COMPUTED_VALUE"""),"")</f>
        <v/>
      </c>
      <c r="D18368" s="5">
        <v>0.0</v>
      </c>
    </row>
    <row r="18369" ht="14.25" customHeight="1">
      <c r="A18369" s="5"/>
      <c r="B18369" s="5"/>
      <c r="C18369" s="5" t="str">
        <f>IFERROR(__xludf.DUMMYFUNCTION("""COMPUTED_VALUE"""),"")</f>
        <v/>
      </c>
      <c r="D18369" s="5">
        <v>0.0</v>
      </c>
    </row>
    <row r="18370" ht="14.25" customHeight="1">
      <c r="A18370" s="5"/>
      <c r="B18370" s="5"/>
      <c r="C18370" s="5" t="str">
        <f>IFERROR(__xludf.DUMMYFUNCTION("""COMPUTED_VALUE"""),"")</f>
        <v/>
      </c>
      <c r="D18370" s="5">
        <v>0.0</v>
      </c>
    </row>
    <row r="18371" ht="14.25" customHeight="1">
      <c r="A18371" s="5"/>
      <c r="B18371" s="5"/>
      <c r="C18371" s="5" t="str">
        <f>IFERROR(__xludf.DUMMYFUNCTION("""COMPUTED_VALUE"""),"")</f>
        <v/>
      </c>
      <c r="D18371" s="5">
        <v>0.0</v>
      </c>
    </row>
    <row r="18372" ht="14.25" customHeight="1">
      <c r="A18372" s="5"/>
      <c r="B18372" s="5"/>
      <c r="C18372" s="5" t="str">
        <f>IFERROR(__xludf.DUMMYFUNCTION("""COMPUTED_VALUE"""),"")</f>
        <v/>
      </c>
      <c r="D18372" s="5">
        <v>0.0</v>
      </c>
    </row>
    <row r="18373" ht="14.25" customHeight="1">
      <c r="A18373" s="5"/>
      <c r="B18373" s="5"/>
      <c r="C18373" s="5" t="str">
        <f>IFERROR(__xludf.DUMMYFUNCTION("""COMPUTED_VALUE"""),"")</f>
        <v/>
      </c>
      <c r="D18373" s="5">
        <v>0.0</v>
      </c>
    </row>
    <row r="18374" ht="14.25" customHeight="1">
      <c r="A18374" s="5"/>
      <c r="B18374" s="5"/>
      <c r="C18374" s="5" t="str">
        <f>IFERROR(__xludf.DUMMYFUNCTION("""COMPUTED_VALUE"""),"")</f>
        <v/>
      </c>
      <c r="D18374" s="5">
        <v>0.0</v>
      </c>
    </row>
    <row r="18375" ht="14.25" customHeight="1">
      <c r="A18375" s="5"/>
      <c r="B18375" s="5"/>
      <c r="C18375" s="5" t="str">
        <f>IFERROR(__xludf.DUMMYFUNCTION("""COMPUTED_VALUE"""),"")</f>
        <v/>
      </c>
      <c r="D18375" s="5">
        <v>0.0</v>
      </c>
    </row>
    <row r="18376" ht="14.25" customHeight="1">
      <c r="A18376" s="5"/>
      <c r="B18376" s="5"/>
      <c r="C18376" s="5" t="str">
        <f>IFERROR(__xludf.DUMMYFUNCTION("""COMPUTED_VALUE"""),"")</f>
        <v/>
      </c>
      <c r="D18376" s="5">
        <v>0.0</v>
      </c>
    </row>
    <row r="18377" ht="14.25" customHeight="1">
      <c r="A18377" s="5"/>
      <c r="B18377" s="5"/>
      <c r="C18377" s="5" t="str">
        <f>IFERROR(__xludf.DUMMYFUNCTION("""COMPUTED_VALUE"""),"")</f>
        <v/>
      </c>
      <c r="D18377" s="5">
        <v>0.0</v>
      </c>
    </row>
    <row r="18378" ht="14.25" customHeight="1">
      <c r="A18378" s="5"/>
      <c r="B18378" s="5"/>
      <c r="C18378" s="5" t="str">
        <f>IFERROR(__xludf.DUMMYFUNCTION("""COMPUTED_VALUE"""),"")</f>
        <v/>
      </c>
      <c r="D18378" s="5">
        <v>0.0</v>
      </c>
    </row>
    <row r="18379" ht="14.25" customHeight="1">
      <c r="A18379" s="5"/>
      <c r="B18379" s="5"/>
      <c r="C18379" s="5" t="str">
        <f>IFERROR(__xludf.DUMMYFUNCTION("""COMPUTED_VALUE"""),"")</f>
        <v/>
      </c>
      <c r="D18379" s="5">
        <v>0.0</v>
      </c>
    </row>
    <row r="18380" ht="14.25" customHeight="1">
      <c r="A18380" s="5"/>
      <c r="B18380" s="5"/>
      <c r="C18380" s="5" t="str">
        <f>IFERROR(__xludf.DUMMYFUNCTION("""COMPUTED_VALUE"""),"")</f>
        <v/>
      </c>
      <c r="D18380" s="5">
        <v>0.0</v>
      </c>
    </row>
    <row r="18381" ht="14.25" customHeight="1">
      <c r="A18381" s="5"/>
      <c r="B18381" s="5"/>
      <c r="C18381" s="5" t="str">
        <f>IFERROR(__xludf.DUMMYFUNCTION("""COMPUTED_VALUE"""),"")</f>
        <v/>
      </c>
      <c r="D18381" s="5">
        <v>0.0</v>
      </c>
    </row>
    <row r="18382" ht="14.25" customHeight="1">
      <c r="A18382" s="5"/>
      <c r="B18382" s="5"/>
      <c r="C18382" s="5" t="str">
        <f>IFERROR(__xludf.DUMMYFUNCTION("""COMPUTED_VALUE"""),"")</f>
        <v/>
      </c>
      <c r="D18382" s="5">
        <v>0.0</v>
      </c>
    </row>
    <row r="18383" ht="14.25" customHeight="1">
      <c r="A18383" s="5"/>
      <c r="B18383" s="5"/>
      <c r="C18383" s="5" t="str">
        <f>IFERROR(__xludf.DUMMYFUNCTION("""COMPUTED_VALUE"""),"")</f>
        <v/>
      </c>
      <c r="D18383" s="5">
        <v>0.0</v>
      </c>
    </row>
    <row r="18384" ht="14.25" customHeight="1">
      <c r="A18384" s="5"/>
      <c r="B18384" s="5"/>
      <c r="C18384" s="5" t="str">
        <f>IFERROR(__xludf.DUMMYFUNCTION("""COMPUTED_VALUE"""),"")</f>
        <v/>
      </c>
      <c r="D18384" s="5">
        <v>0.0</v>
      </c>
    </row>
    <row r="18385" ht="14.25" customHeight="1">
      <c r="A18385" s="5"/>
      <c r="B18385" s="5"/>
      <c r="C18385" s="5" t="str">
        <f>IFERROR(__xludf.DUMMYFUNCTION("""COMPUTED_VALUE"""),"")</f>
        <v/>
      </c>
      <c r="D18385" s="5">
        <v>0.0</v>
      </c>
    </row>
    <row r="18386" ht="14.25" customHeight="1">
      <c r="A18386" s="5"/>
      <c r="B18386" s="5"/>
      <c r="C18386" s="5" t="str">
        <f>IFERROR(__xludf.DUMMYFUNCTION("""COMPUTED_VALUE"""),"")</f>
        <v/>
      </c>
      <c r="D18386" s="5">
        <v>0.0</v>
      </c>
    </row>
    <row r="18387" ht="14.25" customHeight="1">
      <c r="A18387" s="5"/>
      <c r="B18387" s="5"/>
      <c r="C18387" s="5" t="str">
        <f>IFERROR(__xludf.DUMMYFUNCTION("""COMPUTED_VALUE"""),"")</f>
        <v/>
      </c>
      <c r="D18387" s="5">
        <v>0.0</v>
      </c>
    </row>
    <row r="18388" ht="14.25" customHeight="1">
      <c r="A18388" s="5"/>
      <c r="B18388" s="5"/>
      <c r="C18388" s="5" t="str">
        <f>IFERROR(__xludf.DUMMYFUNCTION("""COMPUTED_VALUE"""),"")</f>
        <v/>
      </c>
      <c r="D18388" s="5">
        <v>0.0</v>
      </c>
    </row>
    <row r="18389" ht="14.25" customHeight="1">
      <c r="A18389" s="5"/>
      <c r="B18389" s="5"/>
      <c r="C18389" s="5" t="str">
        <f>IFERROR(__xludf.DUMMYFUNCTION("""COMPUTED_VALUE"""),"")</f>
        <v/>
      </c>
      <c r="D18389" s="5">
        <v>0.0</v>
      </c>
    </row>
    <row r="18390" ht="14.25" customHeight="1">
      <c r="A18390" s="5"/>
      <c r="B18390" s="5"/>
      <c r="C18390" s="5" t="str">
        <f>IFERROR(__xludf.DUMMYFUNCTION("""COMPUTED_VALUE"""),"")</f>
        <v/>
      </c>
      <c r="D18390" s="5">
        <v>0.0</v>
      </c>
    </row>
    <row r="18391" ht="14.25" customHeight="1">
      <c r="A18391" s="5"/>
      <c r="B18391" s="5"/>
      <c r="C18391" s="5" t="str">
        <f>IFERROR(__xludf.DUMMYFUNCTION("""COMPUTED_VALUE"""),"")</f>
        <v/>
      </c>
      <c r="D18391" s="5">
        <v>0.0</v>
      </c>
    </row>
    <row r="18392" ht="14.25" customHeight="1">
      <c r="A18392" s="5"/>
      <c r="B18392" s="5"/>
      <c r="C18392" s="5" t="str">
        <f>IFERROR(__xludf.DUMMYFUNCTION("""COMPUTED_VALUE"""),"")</f>
        <v/>
      </c>
      <c r="D18392" s="5">
        <v>0.0</v>
      </c>
    </row>
    <row r="18393" ht="14.25" customHeight="1">
      <c r="A18393" s="5"/>
      <c r="B18393" s="5"/>
      <c r="C18393" s="5" t="str">
        <f>IFERROR(__xludf.DUMMYFUNCTION("""COMPUTED_VALUE"""),"")</f>
        <v/>
      </c>
      <c r="D18393" s="5">
        <v>0.0</v>
      </c>
    </row>
    <row r="18394" ht="14.25" customHeight="1">
      <c r="A18394" s="5"/>
      <c r="B18394" s="5"/>
      <c r="C18394" s="5" t="str">
        <f>IFERROR(__xludf.DUMMYFUNCTION("""COMPUTED_VALUE"""),"")</f>
        <v/>
      </c>
      <c r="D18394" s="5">
        <v>0.0</v>
      </c>
    </row>
    <row r="18395" ht="14.25" customHeight="1">
      <c r="A18395" s="5"/>
      <c r="B18395" s="5"/>
      <c r="C18395" s="5" t="str">
        <f>IFERROR(__xludf.DUMMYFUNCTION("""COMPUTED_VALUE"""),"")</f>
        <v/>
      </c>
      <c r="D18395" s="5">
        <v>0.0</v>
      </c>
    </row>
    <row r="18396" ht="14.25" customHeight="1">
      <c r="A18396" s="5"/>
      <c r="B18396" s="5"/>
      <c r="C18396" s="5" t="str">
        <f>IFERROR(__xludf.DUMMYFUNCTION("""COMPUTED_VALUE"""),"")</f>
        <v/>
      </c>
      <c r="D18396" s="5">
        <v>0.0</v>
      </c>
    </row>
    <row r="18397" ht="14.25" customHeight="1">
      <c r="A18397" s="5"/>
      <c r="B18397" s="5"/>
      <c r="C18397" s="5" t="str">
        <f>IFERROR(__xludf.DUMMYFUNCTION("""COMPUTED_VALUE"""),"")</f>
        <v/>
      </c>
      <c r="D18397" s="5">
        <v>0.0</v>
      </c>
    </row>
    <row r="18398" ht="14.25" customHeight="1">
      <c r="A18398" s="5"/>
      <c r="B18398" s="5"/>
      <c r="C18398" s="5" t="str">
        <f>IFERROR(__xludf.DUMMYFUNCTION("""COMPUTED_VALUE"""),"")</f>
        <v/>
      </c>
      <c r="D18398" s="5">
        <v>0.0</v>
      </c>
    </row>
    <row r="18399" ht="14.25" customHeight="1">
      <c r="A18399" s="5"/>
      <c r="B18399" s="5"/>
      <c r="C18399" s="5" t="str">
        <f>IFERROR(__xludf.DUMMYFUNCTION("""COMPUTED_VALUE"""),"")</f>
        <v/>
      </c>
      <c r="D18399" s="5">
        <v>0.0</v>
      </c>
    </row>
    <row r="18400" ht="14.25" customHeight="1">
      <c r="A18400" s="5"/>
      <c r="B18400" s="5"/>
      <c r="C18400" s="5" t="str">
        <f>IFERROR(__xludf.DUMMYFUNCTION("""COMPUTED_VALUE"""),"")</f>
        <v/>
      </c>
      <c r="D18400" s="5">
        <v>0.0</v>
      </c>
    </row>
    <row r="18401" ht="14.25" customHeight="1">
      <c r="A18401" s="5"/>
      <c r="B18401" s="5"/>
      <c r="C18401" s="5" t="str">
        <f>IFERROR(__xludf.DUMMYFUNCTION("""COMPUTED_VALUE"""),"")</f>
        <v/>
      </c>
      <c r="D18401" s="5">
        <v>0.0</v>
      </c>
    </row>
    <row r="18402" ht="14.25" customHeight="1">
      <c r="A18402" s="5"/>
      <c r="B18402" s="5"/>
      <c r="C18402" s="5" t="str">
        <f>IFERROR(__xludf.DUMMYFUNCTION("""COMPUTED_VALUE"""),"")</f>
        <v/>
      </c>
      <c r="D18402" s="5">
        <v>0.0</v>
      </c>
    </row>
    <row r="18403" ht="14.25" customHeight="1">
      <c r="A18403" s="5"/>
      <c r="B18403" s="5"/>
      <c r="C18403" s="5" t="str">
        <f>IFERROR(__xludf.DUMMYFUNCTION("""COMPUTED_VALUE"""),"")</f>
        <v/>
      </c>
      <c r="D18403" s="5">
        <v>0.0</v>
      </c>
    </row>
    <row r="18404" ht="14.25" customHeight="1">
      <c r="A18404" s="5"/>
      <c r="B18404" s="5"/>
      <c r="C18404" s="5" t="str">
        <f>IFERROR(__xludf.DUMMYFUNCTION("""COMPUTED_VALUE"""),"")</f>
        <v/>
      </c>
      <c r="D18404" s="5">
        <v>0.0</v>
      </c>
    </row>
    <row r="18405" ht="14.25" customHeight="1">
      <c r="A18405" s="5"/>
      <c r="B18405" s="5"/>
      <c r="C18405" s="5" t="str">
        <f>IFERROR(__xludf.DUMMYFUNCTION("""COMPUTED_VALUE"""),"")</f>
        <v/>
      </c>
      <c r="D18405" s="5">
        <v>0.0</v>
      </c>
    </row>
    <row r="18406" ht="14.25" customHeight="1">
      <c r="A18406" s="5"/>
      <c r="B18406" s="5"/>
      <c r="C18406" s="5" t="str">
        <f>IFERROR(__xludf.DUMMYFUNCTION("""COMPUTED_VALUE"""),"")</f>
        <v/>
      </c>
      <c r="D18406" s="5">
        <v>0.0</v>
      </c>
    </row>
    <row r="18407" ht="14.25" customHeight="1">
      <c r="A18407" s="5"/>
      <c r="B18407" s="5"/>
      <c r="C18407" s="5" t="str">
        <f>IFERROR(__xludf.DUMMYFUNCTION("""COMPUTED_VALUE"""),"")</f>
        <v/>
      </c>
      <c r="D18407" s="5">
        <v>0.0</v>
      </c>
    </row>
    <row r="18408" ht="14.25" customHeight="1">
      <c r="A18408" s="5"/>
      <c r="B18408" s="5"/>
      <c r="C18408" s="5" t="str">
        <f>IFERROR(__xludf.DUMMYFUNCTION("""COMPUTED_VALUE"""),"")</f>
        <v/>
      </c>
      <c r="D18408" s="5">
        <v>0.0</v>
      </c>
    </row>
    <row r="18409" ht="14.25" customHeight="1">
      <c r="A18409" s="5"/>
      <c r="B18409" s="5"/>
      <c r="C18409" s="5" t="str">
        <f>IFERROR(__xludf.DUMMYFUNCTION("""COMPUTED_VALUE"""),"")</f>
        <v/>
      </c>
      <c r="D18409" s="5">
        <v>0.0</v>
      </c>
    </row>
    <row r="18410" ht="14.25" customHeight="1">
      <c r="A18410" s="5"/>
      <c r="B18410" s="5"/>
      <c r="C18410" s="5" t="str">
        <f>IFERROR(__xludf.DUMMYFUNCTION("""COMPUTED_VALUE"""),"")</f>
        <v/>
      </c>
      <c r="D18410" s="5">
        <v>0.0</v>
      </c>
    </row>
    <row r="18411" ht="14.25" customHeight="1">
      <c r="A18411" s="5"/>
      <c r="B18411" s="5"/>
      <c r="C18411" s="5" t="str">
        <f>IFERROR(__xludf.DUMMYFUNCTION("""COMPUTED_VALUE"""),"")</f>
        <v/>
      </c>
      <c r="D18411" s="5">
        <v>0.0</v>
      </c>
    </row>
    <row r="18412" ht="14.25" customHeight="1">
      <c r="A18412" s="5"/>
      <c r="B18412" s="5"/>
      <c r="C18412" s="5" t="str">
        <f>IFERROR(__xludf.DUMMYFUNCTION("""COMPUTED_VALUE"""),"")</f>
        <v/>
      </c>
      <c r="D18412" s="5">
        <v>0.0</v>
      </c>
    </row>
    <row r="18413" ht="14.25" customHeight="1">
      <c r="A18413" s="5"/>
      <c r="B18413" s="5"/>
      <c r="C18413" s="5" t="str">
        <f>IFERROR(__xludf.DUMMYFUNCTION("""COMPUTED_VALUE"""),"")</f>
        <v/>
      </c>
      <c r="D18413" s="5">
        <v>0.0</v>
      </c>
    </row>
    <row r="18414" ht="14.25" customHeight="1">
      <c r="A18414" s="5"/>
      <c r="B18414" s="5"/>
      <c r="C18414" s="5" t="str">
        <f>IFERROR(__xludf.DUMMYFUNCTION("""COMPUTED_VALUE"""),"")</f>
        <v/>
      </c>
      <c r="D18414" s="5">
        <v>0.0</v>
      </c>
    </row>
    <row r="18415" ht="14.25" customHeight="1">
      <c r="A18415" s="5"/>
      <c r="B18415" s="5"/>
      <c r="C18415" s="5" t="str">
        <f>IFERROR(__xludf.DUMMYFUNCTION("""COMPUTED_VALUE"""),"")</f>
        <v/>
      </c>
      <c r="D18415" s="5">
        <v>0.0</v>
      </c>
    </row>
    <row r="18416" ht="14.25" customHeight="1">
      <c r="A18416" s="5"/>
      <c r="B18416" s="5"/>
      <c r="C18416" s="5" t="str">
        <f>IFERROR(__xludf.DUMMYFUNCTION("""COMPUTED_VALUE"""),"")</f>
        <v/>
      </c>
      <c r="D18416" s="5">
        <v>0.0</v>
      </c>
    </row>
    <row r="18417" ht="14.25" customHeight="1">
      <c r="A18417" s="5"/>
      <c r="B18417" s="5"/>
      <c r="C18417" s="5" t="str">
        <f>IFERROR(__xludf.DUMMYFUNCTION("""COMPUTED_VALUE"""),"")</f>
        <v/>
      </c>
      <c r="D18417" s="5">
        <v>0.0</v>
      </c>
    </row>
    <row r="18418" ht="14.25" customHeight="1">
      <c r="A18418" s="5"/>
      <c r="B18418" s="5"/>
      <c r="C18418" s="5" t="str">
        <f>IFERROR(__xludf.DUMMYFUNCTION("""COMPUTED_VALUE"""),"")</f>
        <v/>
      </c>
      <c r="D18418" s="5">
        <v>0.0</v>
      </c>
    </row>
    <row r="18419" ht="14.25" customHeight="1">
      <c r="A18419" s="5"/>
      <c r="B18419" s="5"/>
      <c r="C18419" s="5" t="str">
        <f>IFERROR(__xludf.DUMMYFUNCTION("""COMPUTED_VALUE"""),"")</f>
        <v/>
      </c>
      <c r="D18419" s="5">
        <v>0.0</v>
      </c>
    </row>
    <row r="18420" ht="14.25" customHeight="1">
      <c r="A18420" s="5"/>
      <c r="B18420" s="5"/>
      <c r="C18420" s="5" t="str">
        <f>IFERROR(__xludf.DUMMYFUNCTION("""COMPUTED_VALUE"""),"")</f>
        <v/>
      </c>
      <c r="D18420" s="5">
        <v>0.0</v>
      </c>
    </row>
    <row r="18421" ht="14.25" customHeight="1">
      <c r="A18421" s="5"/>
      <c r="B18421" s="5"/>
      <c r="C18421" s="5" t="str">
        <f>IFERROR(__xludf.DUMMYFUNCTION("""COMPUTED_VALUE"""),"")</f>
        <v/>
      </c>
      <c r="D18421" s="5">
        <v>0.0</v>
      </c>
    </row>
    <row r="18422" ht="14.25" customHeight="1">
      <c r="A18422" s="5"/>
      <c r="B18422" s="5"/>
      <c r="C18422" s="5" t="str">
        <f>IFERROR(__xludf.DUMMYFUNCTION("""COMPUTED_VALUE"""),"")</f>
        <v/>
      </c>
      <c r="D18422" s="5">
        <v>0.0</v>
      </c>
    </row>
    <row r="18423" ht="14.25" customHeight="1">
      <c r="A18423" s="5"/>
      <c r="B18423" s="5"/>
      <c r="C18423" s="5" t="str">
        <f>IFERROR(__xludf.DUMMYFUNCTION("""COMPUTED_VALUE"""),"")</f>
        <v/>
      </c>
      <c r="D18423" s="5">
        <v>0.0</v>
      </c>
    </row>
    <row r="18424" ht="14.25" customHeight="1">
      <c r="A18424" s="5"/>
      <c r="B18424" s="5"/>
      <c r="C18424" s="5" t="str">
        <f>IFERROR(__xludf.DUMMYFUNCTION("""COMPUTED_VALUE"""),"")</f>
        <v/>
      </c>
      <c r="D18424" s="5">
        <v>0.0</v>
      </c>
    </row>
    <row r="18425" ht="14.25" customHeight="1">
      <c r="A18425" s="5"/>
      <c r="B18425" s="5"/>
      <c r="C18425" s="5" t="str">
        <f>IFERROR(__xludf.DUMMYFUNCTION("""COMPUTED_VALUE"""),"")</f>
        <v/>
      </c>
      <c r="D18425" s="5">
        <v>0.0</v>
      </c>
    </row>
    <row r="18426" ht="14.25" customHeight="1">
      <c r="A18426" s="5"/>
      <c r="B18426" s="5"/>
      <c r="C18426" s="5" t="str">
        <f>IFERROR(__xludf.DUMMYFUNCTION("""COMPUTED_VALUE"""),"")</f>
        <v/>
      </c>
      <c r="D18426" s="5">
        <v>0.0</v>
      </c>
    </row>
    <row r="18427" ht="14.25" customHeight="1">
      <c r="A18427" s="5"/>
      <c r="B18427" s="5"/>
      <c r="C18427" s="5" t="str">
        <f>IFERROR(__xludf.DUMMYFUNCTION("""COMPUTED_VALUE"""),"")</f>
        <v/>
      </c>
      <c r="D18427" s="5">
        <v>0.0</v>
      </c>
    </row>
    <row r="18428" ht="14.25" customHeight="1">
      <c r="A18428" s="5"/>
      <c r="B18428" s="5"/>
      <c r="C18428" s="5" t="str">
        <f>IFERROR(__xludf.DUMMYFUNCTION("""COMPUTED_VALUE"""),"")</f>
        <v/>
      </c>
      <c r="D18428" s="5">
        <v>0.0</v>
      </c>
    </row>
    <row r="18429" ht="14.25" customHeight="1">
      <c r="A18429" s="5"/>
      <c r="B18429" s="5"/>
      <c r="C18429" s="5" t="str">
        <f>IFERROR(__xludf.DUMMYFUNCTION("""COMPUTED_VALUE"""),"")</f>
        <v/>
      </c>
      <c r="D18429" s="5">
        <v>0.0</v>
      </c>
    </row>
    <row r="18430" ht="14.25" customHeight="1">
      <c r="A18430" s="5"/>
      <c r="B18430" s="5"/>
      <c r="C18430" s="5" t="str">
        <f>IFERROR(__xludf.DUMMYFUNCTION("""COMPUTED_VALUE"""),"")</f>
        <v/>
      </c>
      <c r="D18430" s="5">
        <v>0.0</v>
      </c>
    </row>
    <row r="18431" ht="14.25" customHeight="1">
      <c r="A18431" s="5"/>
      <c r="B18431" s="5"/>
      <c r="C18431" s="5" t="str">
        <f>IFERROR(__xludf.DUMMYFUNCTION("""COMPUTED_VALUE"""),"")</f>
        <v/>
      </c>
      <c r="D18431" s="5">
        <v>0.0</v>
      </c>
    </row>
    <row r="18432" ht="14.25" customHeight="1">
      <c r="A18432" s="5"/>
      <c r="B18432" s="5"/>
      <c r="C18432" s="5" t="str">
        <f>IFERROR(__xludf.DUMMYFUNCTION("""COMPUTED_VALUE"""),"")</f>
        <v/>
      </c>
      <c r="D18432" s="5">
        <v>0.0</v>
      </c>
    </row>
    <row r="18433" ht="14.25" customHeight="1">
      <c r="A18433" s="5"/>
      <c r="B18433" s="5"/>
      <c r="C18433" s="5" t="str">
        <f>IFERROR(__xludf.DUMMYFUNCTION("""COMPUTED_VALUE"""),"")</f>
        <v/>
      </c>
      <c r="D18433" s="5">
        <v>0.0</v>
      </c>
    </row>
    <row r="18434" ht="14.25" customHeight="1">
      <c r="A18434" s="5"/>
      <c r="B18434" s="5"/>
      <c r="C18434" s="5" t="str">
        <f>IFERROR(__xludf.DUMMYFUNCTION("""COMPUTED_VALUE"""),"")</f>
        <v/>
      </c>
      <c r="D18434" s="5">
        <v>0.0</v>
      </c>
    </row>
    <row r="18435" ht="14.25" customHeight="1">
      <c r="A18435" s="5"/>
      <c r="B18435" s="5"/>
      <c r="C18435" s="5" t="str">
        <f>IFERROR(__xludf.DUMMYFUNCTION("""COMPUTED_VALUE"""),"")</f>
        <v/>
      </c>
      <c r="D18435" s="5">
        <v>0.0</v>
      </c>
    </row>
    <row r="18436" ht="14.25" customHeight="1">
      <c r="A18436" s="5"/>
      <c r="B18436" s="5"/>
      <c r="C18436" s="5" t="str">
        <f>IFERROR(__xludf.DUMMYFUNCTION("""COMPUTED_VALUE"""),"")</f>
        <v/>
      </c>
      <c r="D18436" s="5">
        <v>0.0</v>
      </c>
    </row>
    <row r="18437" ht="14.25" customHeight="1">
      <c r="A18437" s="5"/>
      <c r="B18437" s="5"/>
      <c r="C18437" s="5" t="str">
        <f>IFERROR(__xludf.DUMMYFUNCTION("""COMPUTED_VALUE"""),"")</f>
        <v/>
      </c>
      <c r="D18437" s="5">
        <v>0.0</v>
      </c>
    </row>
    <row r="18438" ht="14.25" customHeight="1">
      <c r="A18438" s="5"/>
      <c r="B18438" s="5"/>
      <c r="C18438" s="5" t="str">
        <f>IFERROR(__xludf.DUMMYFUNCTION("""COMPUTED_VALUE"""),"")</f>
        <v/>
      </c>
      <c r="D18438" s="5">
        <v>0.0</v>
      </c>
    </row>
    <row r="18439" ht="14.25" customHeight="1">
      <c r="A18439" s="5"/>
      <c r="B18439" s="5"/>
      <c r="C18439" s="5" t="str">
        <f>IFERROR(__xludf.DUMMYFUNCTION("""COMPUTED_VALUE"""),"")</f>
        <v/>
      </c>
      <c r="D18439" s="5">
        <v>0.0</v>
      </c>
    </row>
    <row r="18440" ht="14.25" customHeight="1">
      <c r="A18440" s="5"/>
      <c r="B18440" s="5"/>
      <c r="C18440" s="5" t="str">
        <f>IFERROR(__xludf.DUMMYFUNCTION("""COMPUTED_VALUE"""),"")</f>
        <v/>
      </c>
      <c r="D18440" s="5">
        <v>0.0</v>
      </c>
    </row>
    <row r="18441" ht="14.25" customHeight="1">
      <c r="A18441" s="5"/>
      <c r="B18441" s="5"/>
      <c r="C18441" s="5" t="str">
        <f>IFERROR(__xludf.DUMMYFUNCTION("""COMPUTED_VALUE"""),"")</f>
        <v/>
      </c>
      <c r="D18441" s="5">
        <v>0.0</v>
      </c>
    </row>
    <row r="18442" ht="14.25" customHeight="1">
      <c r="A18442" s="5"/>
      <c r="B18442" s="5"/>
      <c r="C18442" s="5" t="str">
        <f>IFERROR(__xludf.DUMMYFUNCTION("""COMPUTED_VALUE"""),"")</f>
        <v/>
      </c>
      <c r="D18442" s="5">
        <v>0.0</v>
      </c>
    </row>
    <row r="18443" ht="14.25" customHeight="1">
      <c r="A18443" s="5"/>
      <c r="B18443" s="5"/>
      <c r="C18443" s="5" t="str">
        <f>IFERROR(__xludf.DUMMYFUNCTION("""COMPUTED_VALUE"""),"")</f>
        <v/>
      </c>
      <c r="D18443" s="5">
        <v>0.0</v>
      </c>
    </row>
    <row r="18444" ht="14.25" customHeight="1">
      <c r="A18444" s="5"/>
      <c r="B18444" s="5"/>
      <c r="C18444" s="5" t="str">
        <f>IFERROR(__xludf.DUMMYFUNCTION("""COMPUTED_VALUE"""),"")</f>
        <v/>
      </c>
      <c r="D18444" s="5">
        <v>0.0</v>
      </c>
    </row>
    <row r="18445" ht="14.25" customHeight="1">
      <c r="A18445" s="5"/>
      <c r="B18445" s="5"/>
      <c r="C18445" s="5" t="str">
        <f>IFERROR(__xludf.DUMMYFUNCTION("""COMPUTED_VALUE"""),"")</f>
        <v/>
      </c>
      <c r="D18445" s="5">
        <v>0.0</v>
      </c>
    </row>
    <row r="18446" ht="14.25" customHeight="1">
      <c r="A18446" s="5"/>
      <c r="B18446" s="5"/>
      <c r="C18446" s="5" t="str">
        <f>IFERROR(__xludf.DUMMYFUNCTION("""COMPUTED_VALUE"""),"")</f>
        <v/>
      </c>
      <c r="D18446" s="5">
        <v>0.0</v>
      </c>
    </row>
    <row r="18447" ht="14.25" customHeight="1">
      <c r="A18447" s="5"/>
      <c r="B18447" s="5"/>
      <c r="C18447" s="5" t="str">
        <f>IFERROR(__xludf.DUMMYFUNCTION("""COMPUTED_VALUE"""),"")</f>
        <v/>
      </c>
      <c r="D18447" s="5">
        <v>0.0</v>
      </c>
    </row>
    <row r="18448" ht="14.25" customHeight="1">
      <c r="A18448" s="5"/>
      <c r="B18448" s="5"/>
      <c r="C18448" s="5" t="str">
        <f>IFERROR(__xludf.DUMMYFUNCTION("""COMPUTED_VALUE"""),"")</f>
        <v/>
      </c>
      <c r="D18448" s="5">
        <v>0.0</v>
      </c>
    </row>
    <row r="18449" ht="14.25" customHeight="1">
      <c r="A18449" s="5"/>
      <c r="B18449" s="5"/>
      <c r="C18449" s="5" t="str">
        <f>IFERROR(__xludf.DUMMYFUNCTION("""COMPUTED_VALUE"""),"")</f>
        <v/>
      </c>
      <c r="D18449" s="5">
        <v>0.0</v>
      </c>
    </row>
    <row r="18450" ht="14.25" customHeight="1">
      <c r="A18450" s="5"/>
      <c r="B18450" s="5"/>
      <c r="C18450" s="5" t="str">
        <f>IFERROR(__xludf.DUMMYFUNCTION("""COMPUTED_VALUE"""),"")</f>
        <v/>
      </c>
      <c r="D18450" s="5">
        <v>0.0</v>
      </c>
    </row>
    <row r="18451" ht="14.25" customHeight="1">
      <c r="A18451" s="5"/>
      <c r="B18451" s="5"/>
      <c r="C18451" s="5" t="str">
        <f>IFERROR(__xludf.DUMMYFUNCTION("""COMPUTED_VALUE"""),"")</f>
        <v/>
      </c>
      <c r="D18451" s="5">
        <v>0.0</v>
      </c>
    </row>
    <row r="18452" ht="14.25" customHeight="1">
      <c r="A18452" s="5"/>
      <c r="B18452" s="5"/>
      <c r="C18452" s="5" t="str">
        <f>IFERROR(__xludf.DUMMYFUNCTION("""COMPUTED_VALUE"""),"")</f>
        <v/>
      </c>
      <c r="D18452" s="5">
        <v>0.0</v>
      </c>
    </row>
    <row r="18453" ht="14.25" customHeight="1">
      <c r="A18453" s="5"/>
      <c r="B18453" s="5"/>
      <c r="C18453" s="5" t="str">
        <f>IFERROR(__xludf.DUMMYFUNCTION("""COMPUTED_VALUE"""),"")</f>
        <v/>
      </c>
      <c r="D18453" s="5">
        <v>0.0</v>
      </c>
    </row>
    <row r="18454" ht="14.25" customHeight="1">
      <c r="A18454" s="5"/>
      <c r="B18454" s="5"/>
      <c r="C18454" s="5" t="str">
        <f>IFERROR(__xludf.DUMMYFUNCTION("""COMPUTED_VALUE"""),"")</f>
        <v/>
      </c>
      <c r="D18454" s="5">
        <v>0.0</v>
      </c>
    </row>
    <row r="18455" ht="14.25" customHeight="1">
      <c r="A18455" s="5"/>
      <c r="B18455" s="5"/>
      <c r="C18455" s="5" t="str">
        <f>IFERROR(__xludf.DUMMYFUNCTION("""COMPUTED_VALUE"""),"")</f>
        <v/>
      </c>
      <c r="D18455" s="5">
        <v>0.0</v>
      </c>
    </row>
    <row r="18456" ht="14.25" customHeight="1">
      <c r="A18456" s="5"/>
      <c r="B18456" s="5"/>
      <c r="C18456" s="5" t="str">
        <f>IFERROR(__xludf.DUMMYFUNCTION("""COMPUTED_VALUE"""),"")</f>
        <v/>
      </c>
      <c r="D18456" s="5">
        <v>0.0</v>
      </c>
    </row>
    <row r="18457" ht="14.25" customHeight="1">
      <c r="A18457" s="5"/>
      <c r="B18457" s="5"/>
      <c r="C18457" s="5" t="str">
        <f>IFERROR(__xludf.DUMMYFUNCTION("""COMPUTED_VALUE"""),"")</f>
        <v/>
      </c>
      <c r="D18457" s="5">
        <v>0.0</v>
      </c>
    </row>
    <row r="18458" ht="14.25" customHeight="1">
      <c r="A18458" s="5"/>
      <c r="B18458" s="5"/>
      <c r="C18458" s="5" t="str">
        <f>IFERROR(__xludf.DUMMYFUNCTION("""COMPUTED_VALUE"""),"")</f>
        <v/>
      </c>
      <c r="D18458" s="5">
        <v>0.0</v>
      </c>
    </row>
    <row r="18459" ht="14.25" customHeight="1">
      <c r="A18459" s="5"/>
      <c r="B18459" s="5"/>
      <c r="C18459" s="5" t="str">
        <f>IFERROR(__xludf.DUMMYFUNCTION("""COMPUTED_VALUE"""),"")</f>
        <v/>
      </c>
      <c r="D18459" s="5">
        <v>0.0</v>
      </c>
    </row>
    <row r="18460" ht="14.25" customHeight="1">
      <c r="A18460" s="5"/>
      <c r="B18460" s="5"/>
      <c r="C18460" s="5" t="str">
        <f>IFERROR(__xludf.DUMMYFUNCTION("""COMPUTED_VALUE"""),"")</f>
        <v/>
      </c>
      <c r="D18460" s="5">
        <v>0.0</v>
      </c>
    </row>
    <row r="18461" ht="14.25" customHeight="1">
      <c r="A18461" s="5"/>
      <c r="B18461" s="5"/>
      <c r="C18461" s="5" t="str">
        <f>IFERROR(__xludf.DUMMYFUNCTION("""COMPUTED_VALUE"""),"")</f>
        <v/>
      </c>
      <c r="D18461" s="5">
        <v>0.0</v>
      </c>
    </row>
    <row r="18462" ht="14.25" customHeight="1">
      <c r="A18462" s="5"/>
      <c r="B18462" s="5"/>
      <c r="C18462" s="5" t="str">
        <f>IFERROR(__xludf.DUMMYFUNCTION("""COMPUTED_VALUE"""),"")</f>
        <v/>
      </c>
      <c r="D18462" s="5">
        <v>0.0</v>
      </c>
    </row>
    <row r="18463" ht="14.25" customHeight="1">
      <c r="A18463" s="5"/>
      <c r="B18463" s="5"/>
      <c r="C18463" s="5" t="str">
        <f>IFERROR(__xludf.DUMMYFUNCTION("""COMPUTED_VALUE"""),"")</f>
        <v/>
      </c>
      <c r="D18463" s="5">
        <v>0.0</v>
      </c>
    </row>
    <row r="18464" ht="14.25" customHeight="1">
      <c r="A18464" s="5"/>
      <c r="B18464" s="5"/>
      <c r="C18464" s="5" t="str">
        <f>IFERROR(__xludf.DUMMYFUNCTION("""COMPUTED_VALUE"""),"")</f>
        <v/>
      </c>
      <c r="D18464" s="5">
        <v>0.0</v>
      </c>
    </row>
    <row r="18465" ht="14.25" customHeight="1">
      <c r="A18465" s="5"/>
      <c r="B18465" s="5"/>
      <c r="C18465" s="5" t="str">
        <f>IFERROR(__xludf.DUMMYFUNCTION("""COMPUTED_VALUE"""),"")</f>
        <v/>
      </c>
      <c r="D18465" s="5">
        <v>0.0</v>
      </c>
    </row>
    <row r="18466" ht="14.25" customHeight="1">
      <c r="A18466" s="5"/>
      <c r="B18466" s="5"/>
      <c r="C18466" s="5" t="str">
        <f>IFERROR(__xludf.DUMMYFUNCTION("""COMPUTED_VALUE"""),"")</f>
        <v/>
      </c>
      <c r="D18466" s="5">
        <v>0.0</v>
      </c>
    </row>
    <row r="18467" ht="14.25" customHeight="1">
      <c r="A18467" s="5"/>
      <c r="B18467" s="5"/>
      <c r="C18467" s="5" t="str">
        <f>IFERROR(__xludf.DUMMYFUNCTION("""COMPUTED_VALUE"""),"")</f>
        <v/>
      </c>
      <c r="D18467" s="5">
        <v>0.0</v>
      </c>
    </row>
    <row r="18468" ht="14.25" customHeight="1">
      <c r="A18468" s="5"/>
      <c r="B18468" s="5"/>
      <c r="C18468" s="5" t="str">
        <f>IFERROR(__xludf.DUMMYFUNCTION("""COMPUTED_VALUE"""),"")</f>
        <v/>
      </c>
      <c r="D18468" s="5">
        <v>0.0</v>
      </c>
    </row>
    <row r="18469" ht="14.25" customHeight="1">
      <c r="A18469" s="5"/>
      <c r="B18469" s="5"/>
      <c r="C18469" s="5" t="str">
        <f>IFERROR(__xludf.DUMMYFUNCTION("""COMPUTED_VALUE"""),"")</f>
        <v/>
      </c>
      <c r="D18469" s="5">
        <v>0.0</v>
      </c>
    </row>
    <row r="18470" ht="14.25" customHeight="1">
      <c r="A18470" s="5"/>
      <c r="B18470" s="5"/>
      <c r="C18470" s="5" t="str">
        <f>IFERROR(__xludf.DUMMYFUNCTION("""COMPUTED_VALUE"""),"")</f>
        <v/>
      </c>
      <c r="D18470" s="5">
        <v>0.0</v>
      </c>
    </row>
    <row r="18471" ht="14.25" customHeight="1">
      <c r="A18471" s="5"/>
      <c r="B18471" s="5"/>
      <c r="C18471" s="5" t="str">
        <f>IFERROR(__xludf.DUMMYFUNCTION("""COMPUTED_VALUE"""),"")</f>
        <v/>
      </c>
      <c r="D18471" s="5">
        <v>0.0</v>
      </c>
    </row>
    <row r="18472" ht="14.25" customHeight="1">
      <c r="A18472" s="5"/>
      <c r="B18472" s="5"/>
      <c r="C18472" s="5" t="str">
        <f>IFERROR(__xludf.DUMMYFUNCTION("""COMPUTED_VALUE"""),"")</f>
        <v/>
      </c>
      <c r="D18472" s="5">
        <v>0.0</v>
      </c>
    </row>
    <row r="18473" ht="14.25" customHeight="1">
      <c r="A18473" s="5"/>
      <c r="B18473" s="5"/>
      <c r="C18473" s="5" t="str">
        <f>IFERROR(__xludf.DUMMYFUNCTION("""COMPUTED_VALUE"""),"")</f>
        <v/>
      </c>
      <c r="D18473" s="5">
        <v>0.0</v>
      </c>
    </row>
    <row r="18474" ht="14.25" customHeight="1">
      <c r="A18474" s="5"/>
      <c r="B18474" s="5"/>
      <c r="C18474" s="5" t="str">
        <f>IFERROR(__xludf.DUMMYFUNCTION("""COMPUTED_VALUE"""),"")</f>
        <v/>
      </c>
      <c r="D18474" s="5">
        <v>0.0</v>
      </c>
    </row>
    <row r="18475" ht="14.25" customHeight="1">
      <c r="A18475" s="5"/>
      <c r="B18475" s="5"/>
      <c r="C18475" s="5" t="str">
        <f>IFERROR(__xludf.DUMMYFUNCTION("""COMPUTED_VALUE"""),"")</f>
        <v/>
      </c>
      <c r="D18475" s="5">
        <v>0.0</v>
      </c>
    </row>
    <row r="18476" ht="14.25" customHeight="1">
      <c r="A18476" s="5"/>
      <c r="B18476" s="5"/>
      <c r="C18476" s="5" t="str">
        <f>IFERROR(__xludf.DUMMYFUNCTION("""COMPUTED_VALUE"""),"")</f>
        <v/>
      </c>
      <c r="D18476" s="5">
        <v>0.0</v>
      </c>
    </row>
    <row r="18477" ht="14.25" customHeight="1">
      <c r="A18477" s="5"/>
      <c r="B18477" s="5"/>
      <c r="C18477" s="5" t="str">
        <f>IFERROR(__xludf.DUMMYFUNCTION("""COMPUTED_VALUE"""),"")</f>
        <v/>
      </c>
      <c r="D18477" s="5">
        <v>0.0</v>
      </c>
    </row>
    <row r="18478" ht="14.25" customHeight="1">
      <c r="A18478" s="5"/>
      <c r="B18478" s="5"/>
      <c r="C18478" s="5" t="str">
        <f>IFERROR(__xludf.DUMMYFUNCTION("""COMPUTED_VALUE"""),"")</f>
        <v/>
      </c>
      <c r="D18478" s="5">
        <v>0.0</v>
      </c>
    </row>
    <row r="18479" ht="14.25" customHeight="1">
      <c r="A18479" s="5"/>
      <c r="B18479" s="5"/>
      <c r="C18479" s="5" t="str">
        <f>IFERROR(__xludf.DUMMYFUNCTION("""COMPUTED_VALUE"""),"")</f>
        <v/>
      </c>
      <c r="D18479" s="5">
        <v>0.0</v>
      </c>
    </row>
    <row r="18480" ht="14.25" customHeight="1">
      <c r="A18480" s="5"/>
      <c r="B18480" s="5"/>
      <c r="C18480" s="5" t="str">
        <f>IFERROR(__xludf.DUMMYFUNCTION("""COMPUTED_VALUE"""),"")</f>
        <v/>
      </c>
      <c r="D18480" s="5">
        <v>0.0</v>
      </c>
    </row>
    <row r="18481" ht="14.25" customHeight="1">
      <c r="A18481" s="5"/>
      <c r="B18481" s="5"/>
      <c r="C18481" s="5" t="str">
        <f>IFERROR(__xludf.DUMMYFUNCTION("""COMPUTED_VALUE"""),"")</f>
        <v/>
      </c>
      <c r="D18481" s="5">
        <v>0.0</v>
      </c>
    </row>
    <row r="18482" ht="14.25" customHeight="1">
      <c r="A18482" s="5"/>
      <c r="B18482" s="5"/>
      <c r="C18482" s="5" t="str">
        <f>IFERROR(__xludf.DUMMYFUNCTION("""COMPUTED_VALUE"""),"")</f>
        <v/>
      </c>
      <c r="D18482" s="5">
        <v>0.0</v>
      </c>
    </row>
    <row r="18483" ht="14.25" customHeight="1">
      <c r="A18483" s="5"/>
      <c r="B18483" s="5"/>
      <c r="C18483" s="5" t="str">
        <f>IFERROR(__xludf.DUMMYFUNCTION("""COMPUTED_VALUE"""),"")</f>
        <v/>
      </c>
      <c r="D18483" s="5">
        <v>0.0</v>
      </c>
    </row>
    <row r="18484" ht="14.25" customHeight="1">
      <c r="A18484" s="5"/>
      <c r="B18484" s="5"/>
      <c r="C18484" s="5" t="str">
        <f>IFERROR(__xludf.DUMMYFUNCTION("""COMPUTED_VALUE"""),"")</f>
        <v/>
      </c>
      <c r="D18484" s="5">
        <v>0.0</v>
      </c>
    </row>
    <row r="18485" ht="14.25" customHeight="1">
      <c r="A18485" s="5"/>
      <c r="B18485" s="5"/>
      <c r="C18485" s="5" t="str">
        <f>IFERROR(__xludf.DUMMYFUNCTION("""COMPUTED_VALUE"""),"")</f>
        <v/>
      </c>
      <c r="D18485" s="5">
        <v>0.0</v>
      </c>
    </row>
    <row r="18486" ht="14.25" customHeight="1">
      <c r="A18486" s="5"/>
      <c r="B18486" s="5"/>
      <c r="C18486" s="5" t="str">
        <f>IFERROR(__xludf.DUMMYFUNCTION("""COMPUTED_VALUE"""),"")</f>
        <v/>
      </c>
      <c r="D18486" s="5">
        <v>0.0</v>
      </c>
    </row>
    <row r="18487" ht="14.25" customHeight="1">
      <c r="A18487" s="5"/>
      <c r="B18487" s="5"/>
      <c r="C18487" s="5" t="str">
        <f>IFERROR(__xludf.DUMMYFUNCTION("""COMPUTED_VALUE"""),"")</f>
        <v/>
      </c>
      <c r="D18487" s="5">
        <v>0.0</v>
      </c>
    </row>
    <row r="18488" ht="14.25" customHeight="1">
      <c r="A18488" s="5"/>
      <c r="B18488" s="5"/>
      <c r="C18488" s="5" t="str">
        <f>IFERROR(__xludf.DUMMYFUNCTION("""COMPUTED_VALUE"""),"")</f>
        <v/>
      </c>
      <c r="D18488" s="5">
        <v>0.0</v>
      </c>
    </row>
    <row r="18489" ht="14.25" customHeight="1">
      <c r="A18489" s="5"/>
      <c r="B18489" s="5"/>
      <c r="C18489" s="5" t="str">
        <f>IFERROR(__xludf.DUMMYFUNCTION("""COMPUTED_VALUE"""),"")</f>
        <v/>
      </c>
      <c r="D18489" s="5">
        <v>0.0</v>
      </c>
    </row>
    <row r="18490" ht="14.25" customHeight="1">
      <c r="A18490" s="5"/>
      <c r="B18490" s="5"/>
      <c r="C18490" s="5" t="str">
        <f>IFERROR(__xludf.DUMMYFUNCTION("""COMPUTED_VALUE"""),"")</f>
        <v/>
      </c>
      <c r="D18490" s="5">
        <v>0.0</v>
      </c>
    </row>
    <row r="18491" ht="14.25" customHeight="1">
      <c r="A18491" s="5"/>
      <c r="B18491" s="5"/>
      <c r="C18491" s="5" t="str">
        <f>IFERROR(__xludf.DUMMYFUNCTION("""COMPUTED_VALUE"""),"")</f>
        <v/>
      </c>
      <c r="D18491" s="5">
        <v>0.0</v>
      </c>
    </row>
    <row r="18492" ht="14.25" customHeight="1">
      <c r="A18492" s="5"/>
      <c r="B18492" s="5"/>
      <c r="C18492" s="5" t="str">
        <f>IFERROR(__xludf.DUMMYFUNCTION("""COMPUTED_VALUE"""),"")</f>
        <v/>
      </c>
      <c r="D18492" s="5">
        <v>0.0</v>
      </c>
    </row>
    <row r="18493" ht="14.25" customHeight="1">
      <c r="A18493" s="5"/>
      <c r="B18493" s="5"/>
      <c r="C18493" s="5" t="str">
        <f>IFERROR(__xludf.DUMMYFUNCTION("""COMPUTED_VALUE"""),"")</f>
        <v/>
      </c>
      <c r="D18493" s="5">
        <v>0.0</v>
      </c>
    </row>
    <row r="18494" ht="14.25" customHeight="1">
      <c r="A18494" s="5"/>
      <c r="B18494" s="5"/>
      <c r="C18494" s="5" t="str">
        <f>IFERROR(__xludf.DUMMYFUNCTION("""COMPUTED_VALUE"""),"")</f>
        <v/>
      </c>
      <c r="D18494" s="5">
        <v>0.0</v>
      </c>
    </row>
    <row r="18495" ht="14.25" customHeight="1">
      <c r="A18495" s="5"/>
      <c r="B18495" s="5"/>
      <c r="C18495" s="5" t="str">
        <f>IFERROR(__xludf.DUMMYFUNCTION("""COMPUTED_VALUE"""),"")</f>
        <v/>
      </c>
      <c r="D18495" s="5">
        <v>0.0</v>
      </c>
    </row>
    <row r="18496" ht="14.25" customHeight="1">
      <c r="A18496" s="5"/>
      <c r="B18496" s="5"/>
      <c r="C18496" s="5" t="str">
        <f>IFERROR(__xludf.DUMMYFUNCTION("""COMPUTED_VALUE"""),"")</f>
        <v/>
      </c>
      <c r="D18496" s="5">
        <v>0.0</v>
      </c>
    </row>
    <row r="18497" ht="14.25" customHeight="1">
      <c r="A18497" s="5"/>
      <c r="B18497" s="5"/>
      <c r="C18497" s="5" t="str">
        <f>IFERROR(__xludf.DUMMYFUNCTION("""COMPUTED_VALUE"""),"")</f>
        <v/>
      </c>
      <c r="D18497" s="5">
        <v>0.0</v>
      </c>
    </row>
    <row r="18498" ht="14.25" customHeight="1">
      <c r="A18498" s="5"/>
      <c r="B18498" s="5"/>
      <c r="C18498" s="5" t="str">
        <f>IFERROR(__xludf.DUMMYFUNCTION("""COMPUTED_VALUE"""),"")</f>
        <v/>
      </c>
      <c r="D18498" s="5">
        <v>0.0</v>
      </c>
    </row>
    <row r="18499" ht="14.25" customHeight="1">
      <c r="A18499" s="5"/>
      <c r="B18499" s="5"/>
      <c r="C18499" s="5" t="str">
        <f>IFERROR(__xludf.DUMMYFUNCTION("""COMPUTED_VALUE"""),"")</f>
        <v/>
      </c>
      <c r="D18499" s="5">
        <v>0.0</v>
      </c>
    </row>
    <row r="18500" ht="14.25" customHeight="1">
      <c r="A18500" s="5"/>
      <c r="B18500" s="5"/>
      <c r="C18500" s="5" t="str">
        <f>IFERROR(__xludf.DUMMYFUNCTION("""COMPUTED_VALUE"""),"")</f>
        <v/>
      </c>
      <c r="D18500" s="5">
        <v>0.0</v>
      </c>
    </row>
    <row r="18501" ht="14.25" customHeight="1">
      <c r="A18501" s="5"/>
      <c r="B18501" s="5"/>
      <c r="C18501" s="5" t="str">
        <f>IFERROR(__xludf.DUMMYFUNCTION("""COMPUTED_VALUE"""),"")</f>
        <v/>
      </c>
      <c r="D18501" s="5">
        <v>0.0</v>
      </c>
    </row>
    <row r="18502" ht="14.25" customHeight="1">
      <c r="A18502" s="5"/>
      <c r="B18502" s="5"/>
      <c r="C18502" s="5" t="str">
        <f>IFERROR(__xludf.DUMMYFUNCTION("""COMPUTED_VALUE"""),"")</f>
        <v/>
      </c>
      <c r="D18502" s="5">
        <v>0.0</v>
      </c>
    </row>
    <row r="18503" ht="14.25" customHeight="1">
      <c r="A18503" s="5"/>
      <c r="B18503" s="5"/>
      <c r="C18503" s="5" t="str">
        <f>IFERROR(__xludf.DUMMYFUNCTION("""COMPUTED_VALUE"""),"")</f>
        <v/>
      </c>
      <c r="D18503" s="5">
        <v>0.0</v>
      </c>
    </row>
    <row r="18504" ht="14.25" customHeight="1">
      <c r="A18504" s="5"/>
      <c r="B18504" s="5"/>
      <c r="C18504" s="5" t="str">
        <f>IFERROR(__xludf.DUMMYFUNCTION("""COMPUTED_VALUE"""),"")</f>
        <v/>
      </c>
      <c r="D18504" s="5">
        <v>0.0</v>
      </c>
    </row>
    <row r="18505" ht="14.25" customHeight="1">
      <c r="A18505" s="5"/>
      <c r="B18505" s="5"/>
      <c r="C18505" s="5" t="str">
        <f>IFERROR(__xludf.DUMMYFUNCTION("""COMPUTED_VALUE"""),"")</f>
        <v/>
      </c>
      <c r="D18505" s="5">
        <v>0.0</v>
      </c>
    </row>
    <row r="18506" ht="14.25" customHeight="1">
      <c r="A18506" s="5"/>
      <c r="B18506" s="5"/>
      <c r="C18506" s="5" t="str">
        <f>IFERROR(__xludf.DUMMYFUNCTION("""COMPUTED_VALUE"""),"")</f>
        <v/>
      </c>
      <c r="D18506" s="5">
        <v>0.0</v>
      </c>
    </row>
    <row r="18507" ht="14.25" customHeight="1">
      <c r="A18507" s="5"/>
      <c r="B18507" s="5"/>
      <c r="C18507" s="5" t="str">
        <f>IFERROR(__xludf.DUMMYFUNCTION("""COMPUTED_VALUE"""),"")</f>
        <v/>
      </c>
      <c r="D18507" s="5">
        <v>0.0</v>
      </c>
    </row>
    <row r="18508" ht="14.25" customHeight="1">
      <c r="A18508" s="5"/>
      <c r="B18508" s="5"/>
      <c r="C18508" s="5" t="str">
        <f>IFERROR(__xludf.DUMMYFUNCTION("""COMPUTED_VALUE"""),"")</f>
        <v/>
      </c>
      <c r="D18508" s="5">
        <v>0.0</v>
      </c>
    </row>
    <row r="18509" ht="14.25" customHeight="1">
      <c r="A18509" s="5"/>
      <c r="B18509" s="5"/>
      <c r="C18509" s="5" t="str">
        <f>IFERROR(__xludf.DUMMYFUNCTION("""COMPUTED_VALUE"""),"")</f>
        <v/>
      </c>
      <c r="D18509" s="5">
        <v>0.0</v>
      </c>
    </row>
    <row r="18510" ht="14.25" customHeight="1">
      <c r="A18510" s="5"/>
      <c r="B18510" s="5"/>
      <c r="C18510" s="5" t="str">
        <f>IFERROR(__xludf.DUMMYFUNCTION("""COMPUTED_VALUE"""),"")</f>
        <v/>
      </c>
      <c r="D18510" s="5">
        <v>0.0</v>
      </c>
    </row>
    <row r="18511" ht="14.25" customHeight="1">
      <c r="A18511" s="5"/>
      <c r="B18511" s="5"/>
      <c r="C18511" s="5" t="str">
        <f>IFERROR(__xludf.DUMMYFUNCTION("""COMPUTED_VALUE"""),"")</f>
        <v/>
      </c>
      <c r="D18511" s="5">
        <v>0.0</v>
      </c>
    </row>
    <row r="18512" ht="14.25" customHeight="1">
      <c r="A18512" s="5"/>
      <c r="B18512" s="5"/>
      <c r="C18512" s="5" t="str">
        <f>IFERROR(__xludf.DUMMYFUNCTION("""COMPUTED_VALUE"""),"")</f>
        <v/>
      </c>
      <c r="D18512" s="5">
        <v>0.0</v>
      </c>
    </row>
    <row r="18513" ht="14.25" customHeight="1">
      <c r="A18513" s="5"/>
      <c r="B18513" s="5"/>
      <c r="C18513" s="5" t="str">
        <f>IFERROR(__xludf.DUMMYFUNCTION("""COMPUTED_VALUE"""),"")</f>
        <v/>
      </c>
      <c r="D18513" s="5">
        <v>0.0</v>
      </c>
    </row>
    <row r="18514" ht="14.25" customHeight="1">
      <c r="A18514" s="5"/>
      <c r="B18514" s="5"/>
      <c r="C18514" s="5" t="str">
        <f>IFERROR(__xludf.DUMMYFUNCTION("""COMPUTED_VALUE"""),"")</f>
        <v/>
      </c>
      <c r="D18514" s="5">
        <v>0.0</v>
      </c>
    </row>
    <row r="18515" ht="14.25" customHeight="1">
      <c r="A18515" s="5"/>
      <c r="B18515" s="5"/>
      <c r="C18515" s="5" t="str">
        <f>IFERROR(__xludf.DUMMYFUNCTION("""COMPUTED_VALUE"""),"")</f>
        <v/>
      </c>
      <c r="D18515" s="5">
        <v>0.0</v>
      </c>
    </row>
    <row r="18516" ht="14.25" customHeight="1">
      <c r="A18516" s="5"/>
      <c r="B18516" s="5"/>
      <c r="C18516" s="5" t="str">
        <f>IFERROR(__xludf.DUMMYFUNCTION("""COMPUTED_VALUE"""),"")</f>
        <v/>
      </c>
      <c r="D18516" s="5">
        <v>0.0</v>
      </c>
    </row>
    <row r="18517" ht="14.25" customHeight="1">
      <c r="A18517" s="5"/>
      <c r="B18517" s="5"/>
      <c r="C18517" s="5" t="str">
        <f>IFERROR(__xludf.DUMMYFUNCTION("""COMPUTED_VALUE"""),"")</f>
        <v/>
      </c>
      <c r="D18517" s="5">
        <v>0.0</v>
      </c>
    </row>
    <row r="18518" ht="14.25" customHeight="1">
      <c r="A18518" s="5"/>
      <c r="B18518" s="5"/>
      <c r="C18518" s="5" t="str">
        <f>IFERROR(__xludf.DUMMYFUNCTION("""COMPUTED_VALUE"""),"")</f>
        <v/>
      </c>
      <c r="D18518" s="5">
        <v>0.0</v>
      </c>
    </row>
    <row r="18519" ht="14.25" customHeight="1">
      <c r="A18519" s="5"/>
      <c r="B18519" s="5"/>
      <c r="C18519" s="5" t="str">
        <f>IFERROR(__xludf.DUMMYFUNCTION("""COMPUTED_VALUE"""),"")</f>
        <v/>
      </c>
      <c r="D18519" s="5">
        <v>0.0</v>
      </c>
    </row>
    <row r="18520" ht="14.25" customHeight="1">
      <c r="A18520" s="5"/>
      <c r="B18520" s="5"/>
      <c r="C18520" s="5" t="str">
        <f>IFERROR(__xludf.DUMMYFUNCTION("""COMPUTED_VALUE"""),"")</f>
        <v/>
      </c>
      <c r="D18520" s="5">
        <v>0.0</v>
      </c>
    </row>
    <row r="18521" ht="14.25" customHeight="1">
      <c r="A18521" s="5"/>
      <c r="B18521" s="5"/>
      <c r="C18521" s="5" t="str">
        <f>IFERROR(__xludf.DUMMYFUNCTION("""COMPUTED_VALUE"""),"")</f>
        <v/>
      </c>
      <c r="D18521" s="5">
        <v>0.0</v>
      </c>
    </row>
    <row r="18522" ht="14.25" customHeight="1">
      <c r="A18522" s="5"/>
      <c r="B18522" s="5"/>
      <c r="C18522" s="5" t="str">
        <f>IFERROR(__xludf.DUMMYFUNCTION("""COMPUTED_VALUE"""),"")</f>
        <v/>
      </c>
      <c r="D18522" s="5">
        <v>0.0</v>
      </c>
    </row>
    <row r="18523" ht="14.25" customHeight="1">
      <c r="A18523" s="5"/>
      <c r="B18523" s="5"/>
      <c r="C18523" s="5" t="str">
        <f>IFERROR(__xludf.DUMMYFUNCTION("""COMPUTED_VALUE"""),"")</f>
        <v/>
      </c>
      <c r="D18523" s="5">
        <v>0.0</v>
      </c>
    </row>
    <row r="18524" ht="14.25" customHeight="1">
      <c r="A18524" s="5"/>
      <c r="B18524" s="5"/>
      <c r="C18524" s="5" t="str">
        <f>IFERROR(__xludf.DUMMYFUNCTION("""COMPUTED_VALUE"""),"")</f>
        <v/>
      </c>
      <c r="D18524" s="5">
        <v>0.0</v>
      </c>
    </row>
    <row r="18525" ht="14.25" customHeight="1">
      <c r="A18525" s="5"/>
      <c r="B18525" s="5"/>
      <c r="C18525" s="5" t="str">
        <f>IFERROR(__xludf.DUMMYFUNCTION("""COMPUTED_VALUE"""),"")</f>
        <v/>
      </c>
      <c r="D18525" s="5">
        <v>0.0</v>
      </c>
    </row>
    <row r="18526" ht="14.25" customHeight="1">
      <c r="A18526" s="5"/>
      <c r="B18526" s="5"/>
      <c r="C18526" s="5" t="str">
        <f>IFERROR(__xludf.DUMMYFUNCTION("""COMPUTED_VALUE"""),"")</f>
        <v/>
      </c>
      <c r="D18526" s="5">
        <v>0.0</v>
      </c>
    </row>
    <row r="18527" ht="14.25" customHeight="1">
      <c r="A18527" s="5"/>
      <c r="B18527" s="5"/>
      <c r="C18527" s="5" t="str">
        <f>IFERROR(__xludf.DUMMYFUNCTION("""COMPUTED_VALUE"""),"")</f>
        <v/>
      </c>
      <c r="D18527" s="5">
        <v>0.0</v>
      </c>
    </row>
    <row r="18528" ht="14.25" customHeight="1">
      <c r="A18528" s="5"/>
      <c r="B18528" s="5"/>
      <c r="C18528" s="5" t="str">
        <f>IFERROR(__xludf.DUMMYFUNCTION("""COMPUTED_VALUE"""),"")</f>
        <v/>
      </c>
      <c r="D18528" s="5">
        <v>0.0</v>
      </c>
    </row>
    <row r="18529" ht="14.25" customHeight="1">
      <c r="A18529" s="5"/>
      <c r="B18529" s="5"/>
      <c r="C18529" s="5" t="str">
        <f>IFERROR(__xludf.DUMMYFUNCTION("""COMPUTED_VALUE"""),"")</f>
        <v/>
      </c>
      <c r="D18529" s="5">
        <v>0.0</v>
      </c>
    </row>
    <row r="18530" ht="14.25" customHeight="1">
      <c r="A18530" s="5"/>
      <c r="B18530" s="5"/>
      <c r="C18530" s="5" t="str">
        <f>IFERROR(__xludf.DUMMYFUNCTION("""COMPUTED_VALUE"""),"")</f>
        <v/>
      </c>
      <c r="D18530" s="5">
        <v>0.0</v>
      </c>
    </row>
    <row r="18531" ht="14.25" customHeight="1">
      <c r="A18531" s="5"/>
      <c r="B18531" s="5"/>
      <c r="C18531" s="5" t="str">
        <f>IFERROR(__xludf.DUMMYFUNCTION("""COMPUTED_VALUE"""),"")</f>
        <v/>
      </c>
      <c r="D18531" s="5">
        <v>0.0</v>
      </c>
    </row>
    <row r="18532" ht="14.25" customHeight="1">
      <c r="A18532" s="5"/>
      <c r="B18532" s="5"/>
      <c r="C18532" s="5" t="str">
        <f>IFERROR(__xludf.DUMMYFUNCTION("""COMPUTED_VALUE"""),"")</f>
        <v/>
      </c>
      <c r="D18532" s="5">
        <v>0.0</v>
      </c>
    </row>
    <row r="18533" ht="14.25" customHeight="1">
      <c r="A18533" s="5"/>
      <c r="B18533" s="5"/>
      <c r="C18533" s="5" t="str">
        <f>IFERROR(__xludf.DUMMYFUNCTION("""COMPUTED_VALUE"""),"")</f>
        <v/>
      </c>
      <c r="D18533" s="5">
        <v>0.0</v>
      </c>
    </row>
    <row r="18534" ht="14.25" customHeight="1">
      <c r="A18534" s="5"/>
      <c r="B18534" s="5"/>
      <c r="C18534" s="5" t="str">
        <f>IFERROR(__xludf.DUMMYFUNCTION("""COMPUTED_VALUE"""),"")</f>
        <v/>
      </c>
      <c r="D18534" s="5">
        <v>0.0</v>
      </c>
    </row>
    <row r="18535" ht="14.25" customHeight="1">
      <c r="A18535" s="5"/>
      <c r="B18535" s="5"/>
      <c r="C18535" s="5" t="str">
        <f>IFERROR(__xludf.DUMMYFUNCTION("""COMPUTED_VALUE"""),"")</f>
        <v/>
      </c>
      <c r="D18535" s="5">
        <v>0.0</v>
      </c>
    </row>
    <row r="18536" ht="14.25" customHeight="1">
      <c r="A18536" s="5"/>
      <c r="B18536" s="5"/>
      <c r="C18536" s="5" t="str">
        <f>IFERROR(__xludf.DUMMYFUNCTION("""COMPUTED_VALUE"""),"")</f>
        <v/>
      </c>
      <c r="D18536" s="5">
        <v>0.0</v>
      </c>
    </row>
    <row r="18537" ht="14.25" customHeight="1">
      <c r="A18537" s="5"/>
      <c r="B18537" s="5"/>
      <c r="C18537" s="5" t="str">
        <f>IFERROR(__xludf.DUMMYFUNCTION("""COMPUTED_VALUE"""),"")</f>
        <v/>
      </c>
      <c r="D18537" s="5">
        <v>0.0</v>
      </c>
    </row>
    <row r="18538" ht="14.25" customHeight="1">
      <c r="A18538" s="5"/>
      <c r="B18538" s="5"/>
      <c r="C18538" s="5" t="str">
        <f>IFERROR(__xludf.DUMMYFUNCTION("""COMPUTED_VALUE"""),"")</f>
        <v/>
      </c>
      <c r="D18538" s="5">
        <v>0.0</v>
      </c>
    </row>
    <row r="18539" ht="14.25" customHeight="1">
      <c r="A18539" s="5"/>
      <c r="B18539" s="5"/>
      <c r="C18539" s="5" t="str">
        <f>IFERROR(__xludf.DUMMYFUNCTION("""COMPUTED_VALUE"""),"")</f>
        <v/>
      </c>
      <c r="D18539" s="5">
        <v>0.0</v>
      </c>
    </row>
    <row r="18540" ht="14.25" customHeight="1">
      <c r="A18540" s="5"/>
      <c r="B18540" s="5"/>
      <c r="C18540" s="5" t="str">
        <f>IFERROR(__xludf.DUMMYFUNCTION("""COMPUTED_VALUE"""),"")</f>
        <v/>
      </c>
      <c r="D18540" s="5">
        <v>0.0</v>
      </c>
    </row>
    <row r="18541" ht="14.25" customHeight="1">
      <c r="A18541" s="5"/>
      <c r="B18541" s="5"/>
      <c r="C18541" s="5" t="str">
        <f>IFERROR(__xludf.DUMMYFUNCTION("""COMPUTED_VALUE"""),"")</f>
        <v/>
      </c>
      <c r="D18541" s="5">
        <v>0.0</v>
      </c>
    </row>
    <row r="18542" ht="14.25" customHeight="1">
      <c r="A18542" s="5"/>
      <c r="B18542" s="5"/>
      <c r="C18542" s="5" t="str">
        <f>IFERROR(__xludf.DUMMYFUNCTION("""COMPUTED_VALUE"""),"")</f>
        <v/>
      </c>
      <c r="D18542" s="5">
        <v>0.0</v>
      </c>
    </row>
    <row r="18543" ht="14.25" customHeight="1">
      <c r="A18543" s="5"/>
      <c r="B18543" s="5"/>
      <c r="C18543" s="5" t="str">
        <f>IFERROR(__xludf.DUMMYFUNCTION("""COMPUTED_VALUE"""),"")</f>
        <v/>
      </c>
      <c r="D18543" s="5">
        <v>0.0</v>
      </c>
    </row>
    <row r="18544" ht="14.25" customHeight="1">
      <c r="A18544" s="5"/>
      <c r="B18544" s="5"/>
      <c r="C18544" s="5" t="str">
        <f>IFERROR(__xludf.DUMMYFUNCTION("""COMPUTED_VALUE"""),"")</f>
        <v/>
      </c>
      <c r="D18544" s="5">
        <v>0.0</v>
      </c>
    </row>
    <row r="18545" ht="14.25" customHeight="1">
      <c r="A18545" s="5"/>
      <c r="B18545" s="5"/>
      <c r="C18545" s="5" t="str">
        <f>IFERROR(__xludf.DUMMYFUNCTION("""COMPUTED_VALUE"""),"")</f>
        <v/>
      </c>
      <c r="D18545" s="5">
        <v>0.0</v>
      </c>
    </row>
    <row r="18546" ht="14.25" customHeight="1">
      <c r="A18546" s="5"/>
      <c r="B18546" s="5"/>
      <c r="C18546" s="5" t="str">
        <f>IFERROR(__xludf.DUMMYFUNCTION("""COMPUTED_VALUE"""),"")</f>
        <v/>
      </c>
      <c r="D18546" s="5">
        <v>0.0</v>
      </c>
    </row>
    <row r="18547" ht="14.25" customHeight="1">
      <c r="A18547" s="5"/>
      <c r="B18547" s="5"/>
      <c r="C18547" s="5" t="str">
        <f>IFERROR(__xludf.DUMMYFUNCTION("""COMPUTED_VALUE"""),"")</f>
        <v/>
      </c>
      <c r="D18547" s="5">
        <v>0.0</v>
      </c>
    </row>
    <row r="18548" ht="14.25" customHeight="1">
      <c r="A18548" s="5"/>
      <c r="B18548" s="5"/>
      <c r="C18548" s="5" t="str">
        <f>IFERROR(__xludf.DUMMYFUNCTION("""COMPUTED_VALUE"""),"")</f>
        <v/>
      </c>
      <c r="D18548" s="5">
        <v>0.0</v>
      </c>
    </row>
    <row r="18549" ht="14.25" customHeight="1">
      <c r="A18549" s="5"/>
      <c r="B18549" s="5"/>
      <c r="C18549" s="5" t="str">
        <f>IFERROR(__xludf.DUMMYFUNCTION("""COMPUTED_VALUE"""),"")</f>
        <v/>
      </c>
      <c r="D18549" s="5">
        <v>0.0</v>
      </c>
    </row>
    <row r="18550" ht="14.25" customHeight="1">
      <c r="A18550" s="5"/>
      <c r="B18550" s="5"/>
      <c r="C18550" s="5" t="str">
        <f>IFERROR(__xludf.DUMMYFUNCTION("""COMPUTED_VALUE"""),"")</f>
        <v/>
      </c>
      <c r="D18550" s="5">
        <v>0.0</v>
      </c>
    </row>
    <row r="18551" ht="14.25" customHeight="1">
      <c r="A18551" s="5"/>
      <c r="B18551" s="5"/>
      <c r="C18551" s="5" t="str">
        <f>IFERROR(__xludf.DUMMYFUNCTION("""COMPUTED_VALUE"""),"")</f>
        <v/>
      </c>
      <c r="D18551" s="5">
        <v>0.0</v>
      </c>
    </row>
    <row r="18552" ht="14.25" customHeight="1">
      <c r="A18552" s="5"/>
      <c r="B18552" s="5"/>
      <c r="C18552" s="5" t="str">
        <f>IFERROR(__xludf.DUMMYFUNCTION("""COMPUTED_VALUE"""),"")</f>
        <v/>
      </c>
      <c r="D18552" s="5">
        <v>0.0</v>
      </c>
    </row>
    <row r="18553" ht="14.25" customHeight="1">
      <c r="A18553" s="5"/>
      <c r="B18553" s="5"/>
      <c r="C18553" s="5" t="str">
        <f>IFERROR(__xludf.DUMMYFUNCTION("""COMPUTED_VALUE"""),"")</f>
        <v/>
      </c>
      <c r="D18553" s="5">
        <v>0.0</v>
      </c>
    </row>
    <row r="18554" ht="14.25" customHeight="1">
      <c r="A18554" s="5"/>
      <c r="B18554" s="5"/>
      <c r="C18554" s="5" t="str">
        <f>IFERROR(__xludf.DUMMYFUNCTION("""COMPUTED_VALUE"""),"")</f>
        <v/>
      </c>
      <c r="D18554" s="5">
        <v>0.0</v>
      </c>
    </row>
    <row r="18555" ht="14.25" customHeight="1">
      <c r="A18555" s="5"/>
      <c r="B18555" s="5"/>
      <c r="C18555" s="5" t="str">
        <f>IFERROR(__xludf.DUMMYFUNCTION("""COMPUTED_VALUE"""),"")</f>
        <v/>
      </c>
      <c r="D18555" s="5">
        <v>0.0</v>
      </c>
    </row>
    <row r="18556" ht="14.25" customHeight="1">
      <c r="A18556" s="5"/>
      <c r="B18556" s="5"/>
      <c r="C18556" s="5" t="str">
        <f>IFERROR(__xludf.DUMMYFUNCTION("""COMPUTED_VALUE"""),"")</f>
        <v/>
      </c>
      <c r="D18556" s="5">
        <v>0.0</v>
      </c>
    </row>
    <row r="18557" ht="14.25" customHeight="1">
      <c r="A18557" s="5"/>
      <c r="B18557" s="5"/>
      <c r="C18557" s="5" t="str">
        <f>IFERROR(__xludf.DUMMYFUNCTION("""COMPUTED_VALUE"""),"")</f>
        <v/>
      </c>
      <c r="D18557" s="5">
        <v>0.0</v>
      </c>
    </row>
    <row r="18558" ht="14.25" customHeight="1">
      <c r="A18558" s="5"/>
      <c r="B18558" s="5"/>
      <c r="C18558" s="5" t="str">
        <f>IFERROR(__xludf.DUMMYFUNCTION("""COMPUTED_VALUE"""),"")</f>
        <v/>
      </c>
      <c r="D18558" s="5">
        <v>0.0</v>
      </c>
    </row>
    <row r="18559" ht="14.25" customHeight="1">
      <c r="A18559" s="5"/>
      <c r="B18559" s="5"/>
      <c r="C18559" s="5" t="str">
        <f>IFERROR(__xludf.DUMMYFUNCTION("""COMPUTED_VALUE"""),"")</f>
        <v/>
      </c>
      <c r="D18559" s="5">
        <v>0.0</v>
      </c>
    </row>
    <row r="18560" ht="14.25" customHeight="1">
      <c r="A18560" s="5"/>
      <c r="B18560" s="5"/>
      <c r="C18560" s="5" t="str">
        <f>IFERROR(__xludf.DUMMYFUNCTION("""COMPUTED_VALUE"""),"")</f>
        <v/>
      </c>
      <c r="D18560" s="5">
        <v>0.0</v>
      </c>
    </row>
    <row r="18561" ht="14.25" customHeight="1">
      <c r="A18561" s="5"/>
      <c r="B18561" s="5"/>
      <c r="C18561" s="5" t="str">
        <f>IFERROR(__xludf.DUMMYFUNCTION("""COMPUTED_VALUE"""),"")</f>
        <v/>
      </c>
      <c r="D18561" s="5">
        <v>0.0</v>
      </c>
    </row>
    <row r="18562" ht="14.25" customHeight="1">
      <c r="A18562" s="5"/>
      <c r="B18562" s="5"/>
      <c r="C18562" s="5" t="str">
        <f>IFERROR(__xludf.DUMMYFUNCTION("""COMPUTED_VALUE"""),"")</f>
        <v/>
      </c>
      <c r="D18562" s="5">
        <v>0.0</v>
      </c>
    </row>
    <row r="18563" ht="14.25" customHeight="1">
      <c r="A18563" s="5"/>
      <c r="B18563" s="5"/>
      <c r="C18563" s="5" t="str">
        <f>IFERROR(__xludf.DUMMYFUNCTION("""COMPUTED_VALUE"""),"")</f>
        <v/>
      </c>
      <c r="D18563" s="5">
        <v>0.0</v>
      </c>
    </row>
    <row r="18564" ht="14.25" customHeight="1">
      <c r="A18564" s="5"/>
      <c r="B18564" s="5"/>
      <c r="C18564" s="5" t="str">
        <f>IFERROR(__xludf.DUMMYFUNCTION("""COMPUTED_VALUE"""),"")</f>
        <v/>
      </c>
      <c r="D18564" s="5">
        <v>0.0</v>
      </c>
    </row>
    <row r="18565" ht="14.25" customHeight="1">
      <c r="A18565" s="5"/>
      <c r="B18565" s="5"/>
      <c r="C18565" s="5" t="str">
        <f>IFERROR(__xludf.DUMMYFUNCTION("""COMPUTED_VALUE"""),"")</f>
        <v/>
      </c>
      <c r="D18565" s="5">
        <v>0.0</v>
      </c>
    </row>
    <row r="18566" ht="14.25" customHeight="1">
      <c r="A18566" s="5"/>
      <c r="B18566" s="5"/>
      <c r="C18566" s="5" t="str">
        <f>IFERROR(__xludf.DUMMYFUNCTION("""COMPUTED_VALUE"""),"")</f>
        <v/>
      </c>
      <c r="D18566" s="5">
        <v>0.0</v>
      </c>
    </row>
    <row r="18567" ht="14.25" customHeight="1">
      <c r="A18567" s="5"/>
      <c r="B18567" s="5"/>
      <c r="C18567" s="5" t="str">
        <f>IFERROR(__xludf.DUMMYFUNCTION("""COMPUTED_VALUE"""),"")</f>
        <v/>
      </c>
      <c r="D18567" s="5">
        <v>0.0</v>
      </c>
    </row>
    <row r="18568" ht="14.25" customHeight="1">
      <c r="A18568" s="5"/>
      <c r="B18568" s="5"/>
      <c r="C18568" s="5" t="str">
        <f>IFERROR(__xludf.DUMMYFUNCTION("""COMPUTED_VALUE"""),"")</f>
        <v/>
      </c>
      <c r="D18568" s="5">
        <v>0.0</v>
      </c>
    </row>
    <row r="18569" ht="14.25" customHeight="1">
      <c r="A18569" s="5"/>
      <c r="B18569" s="5"/>
      <c r="C18569" s="5" t="str">
        <f>IFERROR(__xludf.DUMMYFUNCTION("""COMPUTED_VALUE"""),"")</f>
        <v/>
      </c>
      <c r="D18569" s="5">
        <v>0.0</v>
      </c>
    </row>
    <row r="18570" ht="14.25" customHeight="1">
      <c r="A18570" s="5"/>
      <c r="B18570" s="5"/>
      <c r="C18570" s="5" t="str">
        <f>IFERROR(__xludf.DUMMYFUNCTION("""COMPUTED_VALUE"""),"")</f>
        <v/>
      </c>
      <c r="D18570" s="5">
        <v>0.0</v>
      </c>
    </row>
    <row r="18571" ht="14.25" customHeight="1">
      <c r="A18571" s="5"/>
      <c r="B18571" s="5"/>
      <c r="C18571" s="5" t="str">
        <f>IFERROR(__xludf.DUMMYFUNCTION("""COMPUTED_VALUE"""),"")</f>
        <v/>
      </c>
      <c r="D18571" s="5">
        <v>0.0</v>
      </c>
    </row>
    <row r="18572" ht="14.25" customHeight="1">
      <c r="A18572" s="5"/>
      <c r="B18572" s="5"/>
      <c r="C18572" s="5" t="str">
        <f>IFERROR(__xludf.DUMMYFUNCTION("""COMPUTED_VALUE"""),"")</f>
        <v/>
      </c>
      <c r="D18572" s="5">
        <v>0.0</v>
      </c>
    </row>
    <row r="18573" ht="14.25" customHeight="1">
      <c r="A18573" s="5"/>
      <c r="B18573" s="5"/>
      <c r="C18573" s="5" t="str">
        <f>IFERROR(__xludf.DUMMYFUNCTION("""COMPUTED_VALUE"""),"")</f>
        <v/>
      </c>
      <c r="D18573" s="5">
        <v>0.0</v>
      </c>
    </row>
    <row r="18574" ht="14.25" customHeight="1">
      <c r="A18574" s="5"/>
      <c r="B18574" s="5"/>
      <c r="C18574" s="5" t="str">
        <f>IFERROR(__xludf.DUMMYFUNCTION("""COMPUTED_VALUE"""),"")</f>
        <v/>
      </c>
      <c r="D18574" s="5">
        <v>0.0</v>
      </c>
    </row>
    <row r="18575" ht="14.25" customHeight="1">
      <c r="A18575" s="5"/>
      <c r="B18575" s="5"/>
      <c r="C18575" s="5" t="str">
        <f>IFERROR(__xludf.DUMMYFUNCTION("""COMPUTED_VALUE"""),"")</f>
        <v/>
      </c>
      <c r="D18575" s="5">
        <v>0.0</v>
      </c>
    </row>
    <row r="18576" ht="14.25" customHeight="1">
      <c r="A18576" s="5"/>
      <c r="B18576" s="5"/>
      <c r="C18576" s="5" t="str">
        <f>IFERROR(__xludf.DUMMYFUNCTION("""COMPUTED_VALUE"""),"")</f>
        <v/>
      </c>
      <c r="D18576" s="5">
        <v>0.0</v>
      </c>
    </row>
    <row r="18577" ht="14.25" customHeight="1">
      <c r="A18577" s="5"/>
      <c r="B18577" s="5"/>
      <c r="C18577" s="5" t="str">
        <f>IFERROR(__xludf.DUMMYFUNCTION("""COMPUTED_VALUE"""),"")</f>
        <v/>
      </c>
      <c r="D18577" s="5">
        <v>0.0</v>
      </c>
    </row>
    <row r="18578" ht="14.25" customHeight="1">
      <c r="A18578" s="5"/>
      <c r="B18578" s="5"/>
      <c r="C18578" s="5" t="str">
        <f>IFERROR(__xludf.DUMMYFUNCTION("""COMPUTED_VALUE"""),"")</f>
        <v/>
      </c>
      <c r="D18578" s="5">
        <v>0.0</v>
      </c>
    </row>
    <row r="18579" ht="14.25" customHeight="1">
      <c r="A18579" s="5"/>
      <c r="B18579" s="5"/>
      <c r="C18579" s="5" t="str">
        <f>IFERROR(__xludf.DUMMYFUNCTION("""COMPUTED_VALUE"""),"")</f>
        <v/>
      </c>
      <c r="D18579" s="5">
        <v>0.0</v>
      </c>
    </row>
    <row r="18580" ht="14.25" customHeight="1">
      <c r="A18580" s="5"/>
      <c r="B18580" s="5"/>
      <c r="C18580" s="5" t="str">
        <f>IFERROR(__xludf.DUMMYFUNCTION("""COMPUTED_VALUE"""),"")</f>
        <v/>
      </c>
      <c r="D18580" s="5">
        <v>0.0</v>
      </c>
    </row>
    <row r="18581" ht="14.25" customHeight="1">
      <c r="A18581" s="5"/>
      <c r="B18581" s="5"/>
      <c r="C18581" s="5" t="str">
        <f>IFERROR(__xludf.DUMMYFUNCTION("""COMPUTED_VALUE"""),"")</f>
        <v/>
      </c>
      <c r="D18581" s="5">
        <v>0.0</v>
      </c>
    </row>
    <row r="18582" ht="14.25" customHeight="1">
      <c r="A18582" s="5"/>
      <c r="B18582" s="5"/>
      <c r="C18582" s="5" t="str">
        <f>IFERROR(__xludf.DUMMYFUNCTION("""COMPUTED_VALUE"""),"")</f>
        <v/>
      </c>
      <c r="D18582" s="5">
        <v>0.0</v>
      </c>
    </row>
    <row r="18583" ht="14.25" customHeight="1">
      <c r="A18583" s="5"/>
      <c r="B18583" s="5"/>
      <c r="C18583" s="5" t="str">
        <f>IFERROR(__xludf.DUMMYFUNCTION("""COMPUTED_VALUE"""),"")</f>
        <v/>
      </c>
      <c r="D18583" s="5">
        <v>0.0</v>
      </c>
    </row>
    <row r="18584" ht="14.25" customHeight="1">
      <c r="A18584" s="5"/>
      <c r="B18584" s="5"/>
      <c r="C18584" s="5" t="str">
        <f>IFERROR(__xludf.DUMMYFUNCTION("""COMPUTED_VALUE"""),"")</f>
        <v/>
      </c>
      <c r="D18584" s="5">
        <v>0.0</v>
      </c>
    </row>
    <row r="18585" ht="14.25" customHeight="1">
      <c r="A18585" s="5"/>
      <c r="B18585" s="5"/>
      <c r="C18585" s="5" t="str">
        <f>IFERROR(__xludf.DUMMYFUNCTION("""COMPUTED_VALUE"""),"")</f>
        <v/>
      </c>
      <c r="D18585" s="5">
        <v>0.0</v>
      </c>
    </row>
    <row r="18586" ht="14.25" customHeight="1">
      <c r="A18586" s="5"/>
      <c r="B18586" s="5"/>
      <c r="C18586" s="5" t="str">
        <f>IFERROR(__xludf.DUMMYFUNCTION("""COMPUTED_VALUE"""),"")</f>
        <v/>
      </c>
      <c r="D18586" s="5">
        <v>0.0</v>
      </c>
    </row>
    <row r="18587" ht="14.25" customHeight="1">
      <c r="A18587" s="5"/>
      <c r="B18587" s="5"/>
      <c r="C18587" s="5" t="str">
        <f>IFERROR(__xludf.DUMMYFUNCTION("""COMPUTED_VALUE"""),"")</f>
        <v/>
      </c>
      <c r="D18587" s="5">
        <v>0.0</v>
      </c>
    </row>
    <row r="18588" ht="14.25" customHeight="1">
      <c r="A18588" s="5"/>
      <c r="B18588" s="5"/>
      <c r="C18588" s="5" t="str">
        <f>IFERROR(__xludf.DUMMYFUNCTION("""COMPUTED_VALUE"""),"")</f>
        <v/>
      </c>
      <c r="D18588" s="5">
        <v>0.0</v>
      </c>
    </row>
    <row r="18589" ht="14.25" customHeight="1">
      <c r="A18589" s="5"/>
      <c r="B18589" s="5"/>
      <c r="C18589" s="5" t="str">
        <f>IFERROR(__xludf.DUMMYFUNCTION("""COMPUTED_VALUE"""),"")</f>
        <v/>
      </c>
      <c r="D18589" s="5">
        <v>0.0</v>
      </c>
    </row>
    <row r="18590" ht="14.25" customHeight="1">
      <c r="A18590" s="5"/>
      <c r="B18590" s="5"/>
      <c r="C18590" s="5" t="str">
        <f>IFERROR(__xludf.DUMMYFUNCTION("""COMPUTED_VALUE"""),"")</f>
        <v/>
      </c>
      <c r="D18590" s="5">
        <v>0.0</v>
      </c>
    </row>
    <row r="18591" ht="14.25" customHeight="1">
      <c r="A18591" s="5"/>
      <c r="B18591" s="5"/>
      <c r="C18591" s="5" t="str">
        <f>IFERROR(__xludf.DUMMYFUNCTION("""COMPUTED_VALUE"""),"")</f>
        <v/>
      </c>
      <c r="D18591" s="5">
        <v>0.0</v>
      </c>
    </row>
    <row r="18592" ht="14.25" customHeight="1">
      <c r="A18592" s="5"/>
      <c r="B18592" s="5"/>
      <c r="C18592" s="5" t="str">
        <f>IFERROR(__xludf.DUMMYFUNCTION("""COMPUTED_VALUE"""),"")</f>
        <v/>
      </c>
      <c r="D18592" s="5">
        <v>0.0</v>
      </c>
    </row>
    <row r="18593" ht="14.25" customHeight="1">
      <c r="A18593" s="5"/>
      <c r="B18593" s="5"/>
      <c r="C18593" s="5" t="str">
        <f>IFERROR(__xludf.DUMMYFUNCTION("""COMPUTED_VALUE"""),"")</f>
        <v/>
      </c>
      <c r="D18593" s="5">
        <v>0.0</v>
      </c>
    </row>
    <row r="18594" ht="14.25" customHeight="1">
      <c r="A18594" s="5"/>
      <c r="B18594" s="5"/>
      <c r="C18594" s="5" t="str">
        <f>IFERROR(__xludf.DUMMYFUNCTION("""COMPUTED_VALUE"""),"")</f>
        <v/>
      </c>
      <c r="D18594" s="5">
        <v>0.0</v>
      </c>
    </row>
    <row r="18595" ht="14.25" customHeight="1">
      <c r="A18595" s="5"/>
      <c r="B18595" s="5"/>
      <c r="C18595" s="5" t="str">
        <f>IFERROR(__xludf.DUMMYFUNCTION("""COMPUTED_VALUE"""),"")</f>
        <v/>
      </c>
      <c r="D18595" s="5">
        <v>0.0</v>
      </c>
    </row>
    <row r="18596" ht="14.25" customHeight="1">
      <c r="A18596" s="5"/>
      <c r="B18596" s="5"/>
      <c r="C18596" s="5" t="str">
        <f>IFERROR(__xludf.DUMMYFUNCTION("""COMPUTED_VALUE"""),"")</f>
        <v/>
      </c>
      <c r="D18596" s="5">
        <v>0.0</v>
      </c>
    </row>
    <row r="18597" ht="14.25" customHeight="1">
      <c r="A18597" s="5"/>
      <c r="B18597" s="5"/>
      <c r="C18597" s="5" t="str">
        <f>IFERROR(__xludf.DUMMYFUNCTION("""COMPUTED_VALUE"""),"")</f>
        <v/>
      </c>
      <c r="D18597" s="5">
        <v>0.0</v>
      </c>
    </row>
    <row r="18598" ht="14.25" customHeight="1">
      <c r="A18598" s="5"/>
      <c r="B18598" s="5"/>
      <c r="C18598" s="5" t="str">
        <f>IFERROR(__xludf.DUMMYFUNCTION("""COMPUTED_VALUE"""),"")</f>
        <v/>
      </c>
      <c r="D18598" s="5">
        <v>0.0</v>
      </c>
    </row>
    <row r="18599" ht="14.25" customHeight="1">
      <c r="A18599" s="5"/>
      <c r="B18599" s="5"/>
      <c r="C18599" s="5" t="str">
        <f>IFERROR(__xludf.DUMMYFUNCTION("""COMPUTED_VALUE"""),"")</f>
        <v/>
      </c>
      <c r="D18599" s="5">
        <v>0.0</v>
      </c>
    </row>
    <row r="18600" ht="14.25" customHeight="1">
      <c r="A18600" s="5"/>
      <c r="B18600" s="5"/>
      <c r="C18600" s="5" t="str">
        <f>IFERROR(__xludf.DUMMYFUNCTION("""COMPUTED_VALUE"""),"")</f>
        <v/>
      </c>
      <c r="D18600" s="5">
        <v>0.0</v>
      </c>
    </row>
    <row r="18601" ht="14.25" customHeight="1">
      <c r="A18601" s="5"/>
      <c r="B18601" s="5"/>
      <c r="C18601" s="5" t="str">
        <f>IFERROR(__xludf.DUMMYFUNCTION("""COMPUTED_VALUE"""),"")</f>
        <v/>
      </c>
      <c r="D18601" s="5">
        <v>0.0</v>
      </c>
    </row>
    <row r="18602" ht="14.25" customHeight="1">
      <c r="A18602" s="5"/>
      <c r="B18602" s="5"/>
      <c r="C18602" s="5" t="str">
        <f>IFERROR(__xludf.DUMMYFUNCTION("""COMPUTED_VALUE"""),"")</f>
        <v/>
      </c>
      <c r="D18602" s="5">
        <v>0.0</v>
      </c>
    </row>
    <row r="18603" ht="14.25" customHeight="1">
      <c r="A18603" s="5"/>
      <c r="B18603" s="5"/>
      <c r="C18603" s="5" t="str">
        <f>IFERROR(__xludf.DUMMYFUNCTION("""COMPUTED_VALUE"""),"")</f>
        <v/>
      </c>
      <c r="D18603" s="5">
        <v>0.0</v>
      </c>
    </row>
    <row r="18604" ht="14.25" customHeight="1">
      <c r="A18604" s="5"/>
      <c r="B18604" s="5"/>
      <c r="C18604" s="5" t="str">
        <f>IFERROR(__xludf.DUMMYFUNCTION("""COMPUTED_VALUE"""),"")</f>
        <v/>
      </c>
      <c r="D18604" s="5">
        <v>0.0</v>
      </c>
    </row>
    <row r="18605" ht="14.25" customHeight="1">
      <c r="A18605" s="5"/>
      <c r="B18605" s="5"/>
      <c r="C18605" s="5" t="str">
        <f>IFERROR(__xludf.DUMMYFUNCTION("""COMPUTED_VALUE"""),"")</f>
        <v/>
      </c>
      <c r="D18605" s="5">
        <v>0.0</v>
      </c>
    </row>
    <row r="18606" ht="14.25" customHeight="1">
      <c r="A18606" s="5"/>
      <c r="B18606" s="5"/>
      <c r="C18606" s="5" t="str">
        <f>IFERROR(__xludf.DUMMYFUNCTION("""COMPUTED_VALUE"""),"")</f>
        <v/>
      </c>
      <c r="D18606" s="5">
        <v>0.0</v>
      </c>
    </row>
    <row r="18607" ht="14.25" customHeight="1">
      <c r="A18607" s="5"/>
      <c r="B18607" s="5"/>
      <c r="C18607" s="5" t="str">
        <f>IFERROR(__xludf.DUMMYFUNCTION("""COMPUTED_VALUE"""),"")</f>
        <v/>
      </c>
      <c r="D18607" s="5">
        <v>0.0</v>
      </c>
    </row>
    <row r="18608" ht="14.25" customHeight="1">
      <c r="A18608" s="5"/>
      <c r="B18608" s="5"/>
      <c r="C18608" s="5" t="str">
        <f>IFERROR(__xludf.DUMMYFUNCTION("""COMPUTED_VALUE"""),"")</f>
        <v/>
      </c>
      <c r="D18608" s="5">
        <v>0.0</v>
      </c>
    </row>
    <row r="18609" ht="14.25" customHeight="1">
      <c r="A18609" s="5"/>
      <c r="B18609" s="5"/>
      <c r="C18609" s="5" t="str">
        <f>IFERROR(__xludf.DUMMYFUNCTION("""COMPUTED_VALUE"""),"")</f>
        <v/>
      </c>
      <c r="D18609" s="5">
        <v>0.0</v>
      </c>
    </row>
    <row r="18610" ht="14.25" customHeight="1">
      <c r="A18610" s="5"/>
      <c r="B18610" s="5"/>
      <c r="C18610" s="5" t="str">
        <f>IFERROR(__xludf.DUMMYFUNCTION("""COMPUTED_VALUE"""),"")</f>
        <v/>
      </c>
      <c r="D18610" s="5">
        <v>0.0</v>
      </c>
    </row>
    <row r="18611" ht="14.25" customHeight="1">
      <c r="A18611" s="5"/>
      <c r="B18611" s="5"/>
      <c r="C18611" s="5" t="str">
        <f>IFERROR(__xludf.DUMMYFUNCTION("""COMPUTED_VALUE"""),"")</f>
        <v/>
      </c>
      <c r="D18611" s="5">
        <v>0.0</v>
      </c>
    </row>
    <row r="18612" ht="14.25" customHeight="1">
      <c r="A18612" s="5"/>
      <c r="B18612" s="5"/>
      <c r="C18612" s="5" t="str">
        <f>IFERROR(__xludf.DUMMYFUNCTION("""COMPUTED_VALUE"""),"")</f>
        <v/>
      </c>
      <c r="D18612" s="5">
        <v>0.0</v>
      </c>
    </row>
    <row r="18613" ht="14.25" customHeight="1">
      <c r="A18613" s="5"/>
      <c r="B18613" s="5"/>
      <c r="C18613" s="5" t="str">
        <f>IFERROR(__xludf.DUMMYFUNCTION("""COMPUTED_VALUE"""),"")</f>
        <v/>
      </c>
      <c r="D18613" s="5">
        <v>0.0</v>
      </c>
    </row>
    <row r="18614" ht="14.25" customHeight="1">
      <c r="A18614" s="5"/>
      <c r="B18614" s="5"/>
      <c r="C18614" s="5" t="str">
        <f>IFERROR(__xludf.DUMMYFUNCTION("""COMPUTED_VALUE"""),"")</f>
        <v/>
      </c>
      <c r="D18614" s="5">
        <v>0.0</v>
      </c>
    </row>
    <row r="18615" ht="14.25" customHeight="1">
      <c r="A18615" s="5"/>
      <c r="B18615" s="5"/>
      <c r="C18615" s="5" t="str">
        <f>IFERROR(__xludf.DUMMYFUNCTION("""COMPUTED_VALUE"""),"")</f>
        <v/>
      </c>
      <c r="D18615" s="5">
        <v>0.0</v>
      </c>
    </row>
    <row r="18616" ht="14.25" customHeight="1">
      <c r="A18616" s="5"/>
      <c r="B18616" s="5"/>
      <c r="C18616" s="5" t="str">
        <f>IFERROR(__xludf.DUMMYFUNCTION("""COMPUTED_VALUE"""),"")</f>
        <v/>
      </c>
      <c r="D18616" s="5">
        <v>0.0</v>
      </c>
    </row>
    <row r="18617" ht="14.25" customHeight="1">
      <c r="A18617" s="5"/>
      <c r="B18617" s="5"/>
      <c r="C18617" s="5" t="str">
        <f>IFERROR(__xludf.DUMMYFUNCTION("""COMPUTED_VALUE"""),"")</f>
        <v/>
      </c>
      <c r="D18617" s="5">
        <v>0.0</v>
      </c>
    </row>
    <row r="18618" ht="14.25" customHeight="1">
      <c r="A18618" s="5"/>
      <c r="B18618" s="5"/>
      <c r="C18618" s="5" t="str">
        <f>IFERROR(__xludf.DUMMYFUNCTION("""COMPUTED_VALUE"""),"")</f>
        <v/>
      </c>
      <c r="D18618" s="5">
        <v>0.0</v>
      </c>
    </row>
    <row r="18619" ht="14.25" customHeight="1">
      <c r="A18619" s="5"/>
      <c r="B18619" s="5"/>
      <c r="C18619" s="5" t="str">
        <f>IFERROR(__xludf.DUMMYFUNCTION("""COMPUTED_VALUE"""),"")</f>
        <v/>
      </c>
      <c r="D18619" s="5">
        <v>0.0</v>
      </c>
    </row>
    <row r="18620" ht="14.25" customHeight="1">
      <c r="A18620" s="5"/>
      <c r="B18620" s="5"/>
      <c r="C18620" s="5" t="str">
        <f>IFERROR(__xludf.DUMMYFUNCTION("""COMPUTED_VALUE"""),"")</f>
        <v/>
      </c>
      <c r="D18620" s="5">
        <v>0.0</v>
      </c>
    </row>
    <row r="18621" ht="14.25" customHeight="1">
      <c r="A18621" s="5"/>
      <c r="B18621" s="5"/>
      <c r="C18621" s="5" t="str">
        <f>IFERROR(__xludf.DUMMYFUNCTION("""COMPUTED_VALUE"""),"")</f>
        <v/>
      </c>
      <c r="D18621" s="5">
        <v>0.0</v>
      </c>
    </row>
    <row r="18622" ht="14.25" customHeight="1">
      <c r="A18622" s="5"/>
      <c r="B18622" s="5"/>
      <c r="C18622" s="5" t="str">
        <f>IFERROR(__xludf.DUMMYFUNCTION("""COMPUTED_VALUE"""),"")</f>
        <v/>
      </c>
      <c r="D18622" s="5">
        <v>0.0</v>
      </c>
    </row>
    <row r="18623" ht="14.25" customHeight="1">
      <c r="A18623" s="5"/>
      <c r="B18623" s="5"/>
      <c r="C18623" s="5" t="str">
        <f>IFERROR(__xludf.DUMMYFUNCTION("""COMPUTED_VALUE"""),"")</f>
        <v/>
      </c>
      <c r="D18623" s="5">
        <v>0.0</v>
      </c>
    </row>
    <row r="18624" ht="14.25" customHeight="1">
      <c r="A18624" s="5"/>
      <c r="B18624" s="5"/>
      <c r="C18624" s="5" t="str">
        <f>IFERROR(__xludf.DUMMYFUNCTION("""COMPUTED_VALUE"""),"")</f>
        <v/>
      </c>
      <c r="D18624" s="5">
        <v>0.0</v>
      </c>
    </row>
    <row r="18625" ht="14.25" customHeight="1">
      <c r="A18625" s="5"/>
      <c r="B18625" s="5"/>
      <c r="C18625" s="5" t="str">
        <f>IFERROR(__xludf.DUMMYFUNCTION("""COMPUTED_VALUE"""),"")</f>
        <v/>
      </c>
      <c r="D18625" s="5">
        <v>0.0</v>
      </c>
    </row>
    <row r="18626" ht="14.25" customHeight="1">
      <c r="A18626" s="5"/>
      <c r="B18626" s="5"/>
      <c r="C18626" s="5" t="str">
        <f>IFERROR(__xludf.DUMMYFUNCTION("""COMPUTED_VALUE"""),"")</f>
        <v/>
      </c>
      <c r="D18626" s="5">
        <v>0.0</v>
      </c>
    </row>
    <row r="18627" ht="14.25" customHeight="1">
      <c r="A18627" s="5"/>
      <c r="B18627" s="5"/>
      <c r="C18627" s="5" t="str">
        <f>IFERROR(__xludf.DUMMYFUNCTION("""COMPUTED_VALUE"""),"")</f>
        <v/>
      </c>
      <c r="D18627" s="5">
        <v>0.0</v>
      </c>
    </row>
    <row r="18628" ht="14.25" customHeight="1">
      <c r="A18628" s="5"/>
      <c r="B18628" s="5"/>
      <c r="C18628" s="5" t="str">
        <f>IFERROR(__xludf.DUMMYFUNCTION("""COMPUTED_VALUE"""),"")</f>
        <v/>
      </c>
      <c r="D18628" s="5">
        <v>0.0</v>
      </c>
    </row>
    <row r="18629" ht="14.25" customHeight="1">
      <c r="A18629" s="5"/>
      <c r="B18629" s="5"/>
      <c r="C18629" s="5" t="str">
        <f>IFERROR(__xludf.DUMMYFUNCTION("""COMPUTED_VALUE"""),"")</f>
        <v/>
      </c>
      <c r="D18629" s="5">
        <v>0.0</v>
      </c>
    </row>
    <row r="18630" ht="14.25" customHeight="1">
      <c r="A18630" s="5"/>
      <c r="B18630" s="5"/>
      <c r="C18630" s="5" t="str">
        <f>IFERROR(__xludf.DUMMYFUNCTION("""COMPUTED_VALUE"""),"")</f>
        <v/>
      </c>
      <c r="D18630" s="5">
        <v>0.0</v>
      </c>
    </row>
    <row r="18631" ht="14.25" customHeight="1">
      <c r="A18631" s="5"/>
      <c r="B18631" s="5"/>
      <c r="C18631" s="5" t="str">
        <f>IFERROR(__xludf.DUMMYFUNCTION("""COMPUTED_VALUE"""),"")</f>
        <v/>
      </c>
      <c r="D18631" s="5">
        <v>0.0</v>
      </c>
    </row>
    <row r="18632" ht="14.25" customHeight="1">
      <c r="A18632" s="5"/>
      <c r="B18632" s="5"/>
      <c r="C18632" s="5" t="str">
        <f>IFERROR(__xludf.DUMMYFUNCTION("""COMPUTED_VALUE"""),"")</f>
        <v/>
      </c>
      <c r="D18632" s="5">
        <v>0.0</v>
      </c>
    </row>
    <row r="18633" ht="14.25" customHeight="1">
      <c r="A18633" s="5"/>
      <c r="B18633" s="5"/>
      <c r="C18633" s="5" t="str">
        <f>IFERROR(__xludf.DUMMYFUNCTION("""COMPUTED_VALUE"""),"")</f>
        <v/>
      </c>
      <c r="D18633" s="5">
        <v>0.0</v>
      </c>
    </row>
    <row r="18634" ht="14.25" customHeight="1">
      <c r="A18634" s="5"/>
      <c r="B18634" s="5"/>
      <c r="C18634" s="5" t="str">
        <f>IFERROR(__xludf.DUMMYFUNCTION("""COMPUTED_VALUE"""),"")</f>
        <v/>
      </c>
      <c r="D18634" s="5">
        <v>0.0</v>
      </c>
    </row>
    <row r="18635" ht="14.25" customHeight="1">
      <c r="A18635" s="5"/>
      <c r="B18635" s="5"/>
      <c r="C18635" s="5" t="str">
        <f>IFERROR(__xludf.DUMMYFUNCTION("""COMPUTED_VALUE"""),"")</f>
        <v/>
      </c>
      <c r="D18635" s="5">
        <v>0.0</v>
      </c>
    </row>
    <row r="18636" ht="14.25" customHeight="1">
      <c r="A18636" s="5"/>
      <c r="B18636" s="5"/>
      <c r="C18636" s="5" t="str">
        <f>IFERROR(__xludf.DUMMYFUNCTION("""COMPUTED_VALUE"""),"")</f>
        <v/>
      </c>
      <c r="D18636" s="5">
        <v>0.0</v>
      </c>
    </row>
    <row r="18637" ht="14.25" customHeight="1">
      <c r="A18637" s="5"/>
      <c r="B18637" s="5"/>
      <c r="C18637" s="5" t="str">
        <f>IFERROR(__xludf.DUMMYFUNCTION("""COMPUTED_VALUE"""),"")</f>
        <v/>
      </c>
      <c r="D18637" s="5">
        <v>0.0</v>
      </c>
    </row>
    <row r="18638" ht="14.25" customHeight="1">
      <c r="A18638" s="5"/>
      <c r="B18638" s="5"/>
      <c r="C18638" s="5" t="str">
        <f>IFERROR(__xludf.DUMMYFUNCTION("""COMPUTED_VALUE"""),"")</f>
        <v/>
      </c>
      <c r="D18638" s="5">
        <v>0.0</v>
      </c>
    </row>
    <row r="18639" ht="14.25" customHeight="1">
      <c r="A18639" s="5"/>
      <c r="B18639" s="5"/>
      <c r="C18639" s="5" t="str">
        <f>IFERROR(__xludf.DUMMYFUNCTION("""COMPUTED_VALUE"""),"")</f>
        <v/>
      </c>
      <c r="D18639" s="5">
        <v>0.0</v>
      </c>
    </row>
    <row r="18640" ht="14.25" customHeight="1">
      <c r="A18640" s="5"/>
      <c r="B18640" s="5"/>
      <c r="C18640" s="5" t="str">
        <f>IFERROR(__xludf.DUMMYFUNCTION("""COMPUTED_VALUE"""),"")</f>
        <v/>
      </c>
      <c r="D18640" s="5">
        <v>0.0</v>
      </c>
    </row>
    <row r="18641" ht="14.25" customHeight="1">
      <c r="A18641" s="5"/>
      <c r="B18641" s="5"/>
      <c r="C18641" s="5" t="str">
        <f>IFERROR(__xludf.DUMMYFUNCTION("""COMPUTED_VALUE"""),"")</f>
        <v/>
      </c>
      <c r="D18641" s="5">
        <v>0.0</v>
      </c>
    </row>
    <row r="18642" ht="14.25" customHeight="1">
      <c r="A18642" s="5"/>
      <c r="B18642" s="5"/>
      <c r="C18642" s="5" t="str">
        <f>IFERROR(__xludf.DUMMYFUNCTION("""COMPUTED_VALUE"""),"")</f>
        <v/>
      </c>
      <c r="D18642" s="5">
        <v>0.0</v>
      </c>
    </row>
    <row r="18643" ht="14.25" customHeight="1">
      <c r="A18643" s="5"/>
      <c r="B18643" s="5"/>
      <c r="C18643" s="5" t="str">
        <f>IFERROR(__xludf.DUMMYFUNCTION("""COMPUTED_VALUE"""),"")</f>
        <v/>
      </c>
      <c r="D18643" s="5">
        <v>0.0</v>
      </c>
    </row>
    <row r="18644" ht="14.25" customHeight="1">
      <c r="A18644" s="5"/>
      <c r="B18644" s="5"/>
      <c r="C18644" s="5" t="str">
        <f>IFERROR(__xludf.DUMMYFUNCTION("""COMPUTED_VALUE"""),"")</f>
        <v/>
      </c>
      <c r="D18644" s="5">
        <v>0.0</v>
      </c>
    </row>
    <row r="18645" ht="14.25" customHeight="1">
      <c r="A18645" s="5"/>
      <c r="B18645" s="5"/>
      <c r="C18645" s="5" t="str">
        <f>IFERROR(__xludf.DUMMYFUNCTION("""COMPUTED_VALUE"""),"")</f>
        <v/>
      </c>
      <c r="D18645" s="5">
        <v>0.0</v>
      </c>
    </row>
    <row r="18646" ht="14.25" customHeight="1">
      <c r="A18646" s="5"/>
      <c r="B18646" s="5"/>
      <c r="C18646" s="5" t="str">
        <f>IFERROR(__xludf.DUMMYFUNCTION("""COMPUTED_VALUE"""),"")</f>
        <v/>
      </c>
      <c r="D18646" s="5">
        <v>0.0</v>
      </c>
    </row>
    <row r="18647" ht="14.25" customHeight="1">
      <c r="A18647" s="5"/>
      <c r="B18647" s="5"/>
      <c r="C18647" s="5" t="str">
        <f>IFERROR(__xludf.DUMMYFUNCTION("""COMPUTED_VALUE"""),"")</f>
        <v/>
      </c>
      <c r="D18647" s="5">
        <v>0.0</v>
      </c>
    </row>
    <row r="18648" ht="14.25" customHeight="1">
      <c r="A18648" s="5"/>
      <c r="B18648" s="5"/>
      <c r="C18648" s="5" t="str">
        <f>IFERROR(__xludf.DUMMYFUNCTION("""COMPUTED_VALUE"""),"")</f>
        <v/>
      </c>
      <c r="D18648" s="5">
        <v>0.0</v>
      </c>
    </row>
    <row r="18649" ht="14.25" customHeight="1">
      <c r="A18649" s="5"/>
      <c r="B18649" s="5"/>
      <c r="C18649" s="5" t="str">
        <f>IFERROR(__xludf.DUMMYFUNCTION("""COMPUTED_VALUE"""),"")</f>
        <v/>
      </c>
      <c r="D18649" s="5">
        <v>0.0</v>
      </c>
    </row>
    <row r="18650" ht="14.25" customHeight="1">
      <c r="A18650" s="5"/>
      <c r="B18650" s="5"/>
      <c r="C18650" s="5" t="str">
        <f>IFERROR(__xludf.DUMMYFUNCTION("""COMPUTED_VALUE"""),"")</f>
        <v/>
      </c>
      <c r="D18650" s="5">
        <v>0.0</v>
      </c>
    </row>
    <row r="18651" ht="14.25" customHeight="1">
      <c r="A18651" s="5"/>
      <c r="B18651" s="5"/>
      <c r="C18651" s="5" t="str">
        <f>IFERROR(__xludf.DUMMYFUNCTION("""COMPUTED_VALUE"""),"")</f>
        <v/>
      </c>
      <c r="D18651" s="5">
        <v>0.0</v>
      </c>
    </row>
    <row r="18652" ht="14.25" customHeight="1">
      <c r="A18652" s="5"/>
      <c r="B18652" s="5"/>
      <c r="C18652" s="5" t="str">
        <f>IFERROR(__xludf.DUMMYFUNCTION("""COMPUTED_VALUE"""),"")</f>
        <v/>
      </c>
      <c r="D18652" s="5">
        <v>0.0</v>
      </c>
    </row>
    <row r="18653" ht="14.25" customHeight="1">
      <c r="A18653" s="5"/>
      <c r="B18653" s="5"/>
      <c r="C18653" s="5" t="str">
        <f>IFERROR(__xludf.DUMMYFUNCTION("""COMPUTED_VALUE"""),"")</f>
        <v/>
      </c>
      <c r="D18653" s="5">
        <v>0.0</v>
      </c>
    </row>
    <row r="18654" ht="14.25" customHeight="1">
      <c r="A18654" s="5"/>
      <c r="B18654" s="5"/>
      <c r="C18654" s="5" t="str">
        <f>IFERROR(__xludf.DUMMYFUNCTION("""COMPUTED_VALUE"""),"")</f>
        <v/>
      </c>
      <c r="D18654" s="5">
        <v>0.0</v>
      </c>
    </row>
    <row r="18655" ht="14.25" customHeight="1">
      <c r="A18655" s="5"/>
      <c r="B18655" s="5"/>
      <c r="C18655" s="5" t="str">
        <f>IFERROR(__xludf.DUMMYFUNCTION("""COMPUTED_VALUE"""),"")</f>
        <v/>
      </c>
      <c r="D18655" s="5">
        <v>0.0</v>
      </c>
    </row>
    <row r="18656" ht="14.25" customHeight="1">
      <c r="A18656" s="5"/>
      <c r="B18656" s="5"/>
      <c r="C18656" s="5" t="str">
        <f>IFERROR(__xludf.DUMMYFUNCTION("""COMPUTED_VALUE"""),"")</f>
        <v/>
      </c>
      <c r="D18656" s="5">
        <v>0.0</v>
      </c>
    </row>
    <row r="18657" ht="14.25" customHeight="1">
      <c r="A18657" s="5"/>
      <c r="B18657" s="5"/>
      <c r="C18657" s="5" t="str">
        <f>IFERROR(__xludf.DUMMYFUNCTION("""COMPUTED_VALUE"""),"")</f>
        <v/>
      </c>
      <c r="D18657" s="5">
        <v>0.0</v>
      </c>
    </row>
    <row r="18658" ht="14.25" customHeight="1">
      <c r="A18658" s="5"/>
      <c r="B18658" s="5"/>
      <c r="C18658" s="5" t="str">
        <f>IFERROR(__xludf.DUMMYFUNCTION("""COMPUTED_VALUE"""),"")</f>
        <v/>
      </c>
      <c r="D18658" s="5">
        <v>0.0</v>
      </c>
    </row>
    <row r="18659" ht="14.25" customHeight="1">
      <c r="A18659" s="5"/>
      <c r="B18659" s="5"/>
      <c r="C18659" s="5" t="str">
        <f>IFERROR(__xludf.DUMMYFUNCTION("""COMPUTED_VALUE"""),"")</f>
        <v/>
      </c>
      <c r="D18659" s="5">
        <v>0.0</v>
      </c>
    </row>
    <row r="18660" ht="14.25" customHeight="1">
      <c r="A18660" s="5"/>
      <c r="B18660" s="5"/>
      <c r="C18660" s="5" t="str">
        <f>IFERROR(__xludf.DUMMYFUNCTION("""COMPUTED_VALUE"""),"")</f>
        <v/>
      </c>
      <c r="D18660" s="5">
        <v>0.0</v>
      </c>
    </row>
    <row r="18661" ht="14.25" customHeight="1">
      <c r="A18661" s="5"/>
      <c r="B18661" s="5"/>
      <c r="C18661" s="5" t="str">
        <f>IFERROR(__xludf.DUMMYFUNCTION("""COMPUTED_VALUE"""),"")</f>
        <v/>
      </c>
      <c r="D18661" s="5">
        <v>0.0</v>
      </c>
    </row>
    <row r="18662" ht="14.25" customHeight="1">
      <c r="A18662" s="5"/>
      <c r="B18662" s="5"/>
      <c r="C18662" s="5" t="str">
        <f>IFERROR(__xludf.DUMMYFUNCTION("""COMPUTED_VALUE"""),"")</f>
        <v/>
      </c>
      <c r="D18662" s="5">
        <v>0.0</v>
      </c>
    </row>
    <row r="18663" ht="14.25" customHeight="1">
      <c r="A18663" s="5"/>
      <c r="B18663" s="5"/>
      <c r="C18663" s="5" t="str">
        <f>IFERROR(__xludf.DUMMYFUNCTION("""COMPUTED_VALUE"""),"")</f>
        <v/>
      </c>
      <c r="D18663" s="5">
        <v>0.0</v>
      </c>
    </row>
    <row r="18664" ht="14.25" customHeight="1">
      <c r="A18664" s="5"/>
      <c r="B18664" s="5"/>
      <c r="C18664" s="5" t="str">
        <f>IFERROR(__xludf.DUMMYFUNCTION("""COMPUTED_VALUE"""),"")</f>
        <v/>
      </c>
      <c r="D18664" s="5">
        <v>0.0</v>
      </c>
    </row>
    <row r="18665" ht="14.25" customHeight="1">
      <c r="A18665" s="5"/>
      <c r="B18665" s="5"/>
      <c r="C18665" s="5" t="str">
        <f>IFERROR(__xludf.DUMMYFUNCTION("""COMPUTED_VALUE"""),"")</f>
        <v/>
      </c>
      <c r="D18665" s="5">
        <v>0.0</v>
      </c>
    </row>
    <row r="18666" ht="14.25" customHeight="1">
      <c r="A18666" s="5"/>
      <c r="B18666" s="5"/>
      <c r="C18666" s="5" t="str">
        <f>IFERROR(__xludf.DUMMYFUNCTION("""COMPUTED_VALUE"""),"")</f>
        <v/>
      </c>
      <c r="D18666" s="5">
        <v>0.0</v>
      </c>
    </row>
    <row r="18667" ht="14.25" customHeight="1">
      <c r="A18667" s="5"/>
      <c r="B18667" s="5"/>
      <c r="C18667" s="5" t="str">
        <f>IFERROR(__xludf.DUMMYFUNCTION("""COMPUTED_VALUE"""),"")</f>
        <v/>
      </c>
      <c r="D18667" s="5">
        <v>0.0</v>
      </c>
    </row>
    <row r="18668" ht="14.25" customHeight="1">
      <c r="A18668" s="5"/>
      <c r="B18668" s="5"/>
      <c r="C18668" s="5" t="str">
        <f>IFERROR(__xludf.DUMMYFUNCTION("""COMPUTED_VALUE"""),"")</f>
        <v/>
      </c>
      <c r="D18668" s="5">
        <v>0.0</v>
      </c>
    </row>
    <row r="18669" ht="14.25" customHeight="1">
      <c r="A18669" s="5"/>
      <c r="B18669" s="5"/>
      <c r="C18669" s="5" t="str">
        <f>IFERROR(__xludf.DUMMYFUNCTION("""COMPUTED_VALUE"""),"")</f>
        <v/>
      </c>
      <c r="D18669" s="5">
        <v>0.0</v>
      </c>
    </row>
    <row r="18670" ht="14.25" customHeight="1">
      <c r="A18670" s="5"/>
      <c r="B18670" s="5"/>
      <c r="C18670" s="5" t="str">
        <f>IFERROR(__xludf.DUMMYFUNCTION("""COMPUTED_VALUE"""),"")</f>
        <v/>
      </c>
      <c r="D18670" s="5">
        <v>0.0</v>
      </c>
    </row>
    <row r="18671" ht="14.25" customHeight="1">
      <c r="A18671" s="5"/>
      <c r="B18671" s="5"/>
      <c r="C18671" s="5" t="str">
        <f>IFERROR(__xludf.DUMMYFUNCTION("""COMPUTED_VALUE"""),"")</f>
        <v/>
      </c>
      <c r="D18671" s="5">
        <v>0.0</v>
      </c>
    </row>
    <row r="18672" ht="14.25" customHeight="1">
      <c r="A18672" s="5"/>
      <c r="B18672" s="5"/>
      <c r="C18672" s="5" t="str">
        <f>IFERROR(__xludf.DUMMYFUNCTION("""COMPUTED_VALUE"""),"")</f>
        <v/>
      </c>
      <c r="D18672" s="5">
        <v>0.0</v>
      </c>
    </row>
    <row r="18673" ht="14.25" customHeight="1">
      <c r="A18673" s="5"/>
      <c r="B18673" s="5"/>
      <c r="C18673" s="5" t="str">
        <f>IFERROR(__xludf.DUMMYFUNCTION("""COMPUTED_VALUE"""),"")</f>
        <v/>
      </c>
      <c r="D18673" s="5">
        <v>0.0</v>
      </c>
    </row>
    <row r="18674" ht="14.25" customHeight="1">
      <c r="A18674" s="5"/>
      <c r="B18674" s="5"/>
      <c r="C18674" s="5" t="str">
        <f>IFERROR(__xludf.DUMMYFUNCTION("""COMPUTED_VALUE"""),"")</f>
        <v/>
      </c>
      <c r="D18674" s="5">
        <v>0.0</v>
      </c>
    </row>
    <row r="18675" ht="14.25" customHeight="1">
      <c r="A18675" s="5"/>
      <c r="B18675" s="5"/>
      <c r="C18675" s="5" t="str">
        <f>IFERROR(__xludf.DUMMYFUNCTION("""COMPUTED_VALUE"""),"")</f>
        <v/>
      </c>
      <c r="D18675" s="5">
        <v>0.0</v>
      </c>
    </row>
    <row r="18676" ht="14.25" customHeight="1">
      <c r="A18676" s="5"/>
      <c r="B18676" s="5"/>
      <c r="C18676" s="5" t="str">
        <f>IFERROR(__xludf.DUMMYFUNCTION("""COMPUTED_VALUE"""),"")</f>
        <v/>
      </c>
      <c r="D18676" s="5">
        <v>0.0</v>
      </c>
    </row>
    <row r="18677" ht="14.25" customHeight="1">
      <c r="A18677" s="5"/>
      <c r="B18677" s="5"/>
      <c r="C18677" s="5" t="str">
        <f>IFERROR(__xludf.DUMMYFUNCTION("""COMPUTED_VALUE"""),"")</f>
        <v/>
      </c>
      <c r="D18677" s="5">
        <v>0.0</v>
      </c>
    </row>
    <row r="18678" ht="14.25" customHeight="1">
      <c r="A18678" s="5"/>
      <c r="B18678" s="5"/>
      <c r="C18678" s="5" t="str">
        <f>IFERROR(__xludf.DUMMYFUNCTION("""COMPUTED_VALUE"""),"")</f>
        <v/>
      </c>
      <c r="D18678" s="5">
        <v>0.0</v>
      </c>
    </row>
    <row r="18679" ht="14.25" customHeight="1">
      <c r="A18679" s="5"/>
      <c r="B18679" s="5"/>
      <c r="C18679" s="5" t="str">
        <f>IFERROR(__xludf.DUMMYFUNCTION("""COMPUTED_VALUE"""),"")</f>
        <v/>
      </c>
      <c r="D18679" s="5">
        <v>0.0</v>
      </c>
    </row>
    <row r="18680" ht="14.25" customHeight="1">
      <c r="A18680" s="5"/>
      <c r="B18680" s="5"/>
      <c r="C18680" s="5" t="str">
        <f>IFERROR(__xludf.DUMMYFUNCTION("""COMPUTED_VALUE"""),"")</f>
        <v/>
      </c>
      <c r="D18680" s="5">
        <v>0.0</v>
      </c>
    </row>
    <row r="18681" ht="14.25" customHeight="1">
      <c r="A18681" s="5"/>
      <c r="B18681" s="5"/>
      <c r="C18681" s="5" t="str">
        <f>IFERROR(__xludf.DUMMYFUNCTION("""COMPUTED_VALUE"""),"")</f>
        <v/>
      </c>
      <c r="D18681" s="5">
        <v>0.0</v>
      </c>
    </row>
    <row r="18682" ht="14.25" customHeight="1">
      <c r="A18682" s="5"/>
      <c r="B18682" s="5"/>
      <c r="C18682" s="5" t="str">
        <f>IFERROR(__xludf.DUMMYFUNCTION("""COMPUTED_VALUE"""),"")</f>
        <v/>
      </c>
      <c r="D18682" s="5">
        <v>0.0</v>
      </c>
    </row>
    <row r="18683" ht="14.25" customHeight="1">
      <c r="A18683" s="5"/>
      <c r="B18683" s="5"/>
      <c r="C18683" s="5" t="str">
        <f>IFERROR(__xludf.DUMMYFUNCTION("""COMPUTED_VALUE"""),"")</f>
        <v/>
      </c>
      <c r="D18683" s="5">
        <v>0.0</v>
      </c>
    </row>
    <row r="18684" ht="14.25" customHeight="1">
      <c r="A18684" s="5"/>
      <c r="B18684" s="5"/>
      <c r="C18684" s="5" t="str">
        <f>IFERROR(__xludf.DUMMYFUNCTION("""COMPUTED_VALUE"""),"")</f>
        <v/>
      </c>
      <c r="D18684" s="5">
        <v>0.0</v>
      </c>
    </row>
    <row r="18685" ht="14.25" customHeight="1">
      <c r="A18685" s="5"/>
      <c r="B18685" s="5"/>
      <c r="C18685" s="5" t="str">
        <f>IFERROR(__xludf.DUMMYFUNCTION("""COMPUTED_VALUE"""),"")</f>
        <v/>
      </c>
      <c r="D18685" s="5">
        <v>0.0</v>
      </c>
    </row>
    <row r="18686" ht="14.25" customHeight="1">
      <c r="A18686" s="5"/>
      <c r="B18686" s="5"/>
      <c r="C18686" s="5" t="str">
        <f>IFERROR(__xludf.DUMMYFUNCTION("""COMPUTED_VALUE"""),"")</f>
        <v/>
      </c>
      <c r="D18686" s="5">
        <v>0.0</v>
      </c>
    </row>
    <row r="18687" ht="14.25" customHeight="1">
      <c r="A18687" s="5"/>
      <c r="B18687" s="5"/>
      <c r="C18687" s="5" t="str">
        <f>IFERROR(__xludf.DUMMYFUNCTION("""COMPUTED_VALUE"""),"")</f>
        <v/>
      </c>
      <c r="D18687" s="5">
        <v>0.0</v>
      </c>
    </row>
    <row r="18688" ht="14.25" customHeight="1">
      <c r="A18688" s="5"/>
      <c r="B18688" s="5"/>
      <c r="C18688" s="5" t="str">
        <f>IFERROR(__xludf.DUMMYFUNCTION("""COMPUTED_VALUE"""),"")</f>
        <v/>
      </c>
      <c r="D18688" s="5">
        <v>0.0</v>
      </c>
    </row>
    <row r="18689" ht="14.25" customHeight="1">
      <c r="A18689" s="5"/>
      <c r="B18689" s="5"/>
      <c r="C18689" s="5" t="str">
        <f>IFERROR(__xludf.DUMMYFUNCTION("""COMPUTED_VALUE"""),"")</f>
        <v/>
      </c>
      <c r="D18689" s="5">
        <v>0.0</v>
      </c>
    </row>
    <row r="18690" ht="14.25" customHeight="1">
      <c r="A18690" s="5"/>
      <c r="B18690" s="5"/>
      <c r="C18690" s="5" t="str">
        <f>IFERROR(__xludf.DUMMYFUNCTION("""COMPUTED_VALUE"""),"")</f>
        <v/>
      </c>
      <c r="D18690" s="5">
        <v>0.0</v>
      </c>
    </row>
    <row r="18691" ht="14.25" customHeight="1">
      <c r="A18691" s="5"/>
      <c r="B18691" s="5"/>
      <c r="C18691" s="5" t="str">
        <f>IFERROR(__xludf.DUMMYFUNCTION("""COMPUTED_VALUE"""),"")</f>
        <v/>
      </c>
      <c r="D18691" s="5">
        <v>0.0</v>
      </c>
    </row>
    <row r="18692" ht="14.25" customHeight="1">
      <c r="A18692" s="5"/>
      <c r="B18692" s="5"/>
      <c r="C18692" s="5" t="str">
        <f>IFERROR(__xludf.DUMMYFUNCTION("""COMPUTED_VALUE"""),"")</f>
        <v/>
      </c>
      <c r="D18692" s="5">
        <v>0.0</v>
      </c>
    </row>
    <row r="18693" ht="14.25" customHeight="1">
      <c r="A18693" s="5"/>
      <c r="B18693" s="5"/>
      <c r="C18693" s="5" t="str">
        <f>IFERROR(__xludf.DUMMYFUNCTION("""COMPUTED_VALUE"""),"")</f>
        <v/>
      </c>
      <c r="D18693" s="5">
        <v>0.0</v>
      </c>
    </row>
    <row r="18694" ht="14.25" customHeight="1">
      <c r="A18694" s="5"/>
      <c r="B18694" s="5"/>
      <c r="C18694" s="5" t="str">
        <f>IFERROR(__xludf.DUMMYFUNCTION("""COMPUTED_VALUE"""),"")</f>
        <v/>
      </c>
      <c r="D18694" s="5">
        <v>0.0</v>
      </c>
    </row>
    <row r="18695" ht="14.25" customHeight="1">
      <c r="A18695" s="5"/>
      <c r="B18695" s="5"/>
      <c r="C18695" s="5" t="str">
        <f>IFERROR(__xludf.DUMMYFUNCTION("""COMPUTED_VALUE"""),"")</f>
        <v/>
      </c>
      <c r="D18695" s="5">
        <v>0.0</v>
      </c>
    </row>
    <row r="18696" ht="14.25" customHeight="1">
      <c r="A18696" s="5"/>
      <c r="B18696" s="5"/>
      <c r="C18696" s="5" t="str">
        <f>IFERROR(__xludf.DUMMYFUNCTION("""COMPUTED_VALUE"""),"")</f>
        <v/>
      </c>
      <c r="D18696" s="5">
        <v>0.0</v>
      </c>
    </row>
    <row r="18697" ht="14.25" customHeight="1">
      <c r="A18697" s="5"/>
      <c r="B18697" s="5"/>
      <c r="C18697" s="5" t="str">
        <f>IFERROR(__xludf.DUMMYFUNCTION("""COMPUTED_VALUE"""),"")</f>
        <v/>
      </c>
      <c r="D18697" s="5">
        <v>0.0</v>
      </c>
    </row>
    <row r="18698" ht="14.25" customHeight="1">
      <c r="A18698" s="5"/>
      <c r="B18698" s="5"/>
      <c r="C18698" s="5" t="str">
        <f>IFERROR(__xludf.DUMMYFUNCTION("""COMPUTED_VALUE"""),"")</f>
        <v/>
      </c>
      <c r="D18698" s="5">
        <v>0.0</v>
      </c>
    </row>
    <row r="18699" ht="14.25" customHeight="1">
      <c r="A18699" s="5"/>
      <c r="B18699" s="5"/>
      <c r="C18699" s="5" t="str">
        <f>IFERROR(__xludf.DUMMYFUNCTION("""COMPUTED_VALUE"""),"")</f>
        <v/>
      </c>
      <c r="D18699" s="5">
        <v>0.0</v>
      </c>
    </row>
    <row r="18700" ht="14.25" customHeight="1">
      <c r="A18700" s="5"/>
      <c r="B18700" s="5"/>
      <c r="C18700" s="5" t="str">
        <f>IFERROR(__xludf.DUMMYFUNCTION("""COMPUTED_VALUE"""),"")</f>
        <v/>
      </c>
      <c r="D18700" s="5">
        <v>0.0</v>
      </c>
    </row>
    <row r="18701" ht="14.25" customHeight="1">
      <c r="A18701" s="5"/>
      <c r="B18701" s="5"/>
      <c r="C18701" s="5" t="str">
        <f>IFERROR(__xludf.DUMMYFUNCTION("""COMPUTED_VALUE"""),"")</f>
        <v/>
      </c>
      <c r="D18701" s="5">
        <v>0.0</v>
      </c>
    </row>
    <row r="18702" ht="14.25" customHeight="1">
      <c r="A18702" s="5"/>
      <c r="B18702" s="5"/>
      <c r="C18702" s="5" t="str">
        <f>IFERROR(__xludf.DUMMYFUNCTION("""COMPUTED_VALUE"""),"")</f>
        <v/>
      </c>
      <c r="D18702" s="5">
        <v>0.0</v>
      </c>
    </row>
    <row r="18703" ht="14.25" customHeight="1">
      <c r="A18703" s="5"/>
      <c r="B18703" s="5"/>
      <c r="C18703" s="5" t="str">
        <f>IFERROR(__xludf.DUMMYFUNCTION("""COMPUTED_VALUE"""),"")</f>
        <v/>
      </c>
      <c r="D18703" s="5">
        <v>0.0</v>
      </c>
    </row>
    <row r="18704" ht="14.25" customHeight="1">
      <c r="A18704" s="5"/>
      <c r="B18704" s="5"/>
      <c r="C18704" s="5" t="str">
        <f>IFERROR(__xludf.DUMMYFUNCTION("""COMPUTED_VALUE"""),"")</f>
        <v/>
      </c>
      <c r="D18704" s="5">
        <v>0.0</v>
      </c>
    </row>
    <row r="18705" ht="14.25" customHeight="1">
      <c r="A18705" s="5"/>
      <c r="B18705" s="5"/>
      <c r="C18705" s="5" t="str">
        <f>IFERROR(__xludf.DUMMYFUNCTION("""COMPUTED_VALUE"""),"")</f>
        <v/>
      </c>
      <c r="D18705" s="5">
        <v>0.0</v>
      </c>
    </row>
    <row r="18706" ht="14.25" customHeight="1">
      <c r="A18706" s="5"/>
      <c r="B18706" s="5"/>
      <c r="C18706" s="5" t="str">
        <f>IFERROR(__xludf.DUMMYFUNCTION("""COMPUTED_VALUE"""),"")</f>
        <v/>
      </c>
      <c r="D18706" s="5">
        <v>0.0</v>
      </c>
    </row>
    <row r="18707" ht="14.25" customHeight="1">
      <c r="A18707" s="5"/>
      <c r="B18707" s="5"/>
      <c r="C18707" s="5" t="str">
        <f>IFERROR(__xludf.DUMMYFUNCTION("""COMPUTED_VALUE"""),"")</f>
        <v/>
      </c>
      <c r="D18707" s="5">
        <v>0.0</v>
      </c>
    </row>
    <row r="18708" ht="14.25" customHeight="1">
      <c r="A18708" s="5"/>
      <c r="B18708" s="5"/>
      <c r="C18708" s="5" t="str">
        <f>IFERROR(__xludf.DUMMYFUNCTION("""COMPUTED_VALUE"""),"")</f>
        <v/>
      </c>
      <c r="D18708" s="5">
        <v>0.0</v>
      </c>
    </row>
    <row r="18709" ht="14.25" customHeight="1">
      <c r="A18709" s="5"/>
      <c r="B18709" s="5"/>
      <c r="C18709" s="5" t="str">
        <f>IFERROR(__xludf.DUMMYFUNCTION("""COMPUTED_VALUE"""),"")</f>
        <v/>
      </c>
      <c r="D18709" s="5">
        <v>0.0</v>
      </c>
    </row>
    <row r="18710" ht="14.25" customHeight="1">
      <c r="A18710" s="5"/>
      <c r="B18710" s="5"/>
      <c r="C18710" s="5" t="str">
        <f>IFERROR(__xludf.DUMMYFUNCTION("""COMPUTED_VALUE"""),"")</f>
        <v/>
      </c>
      <c r="D18710" s="5">
        <v>0.0</v>
      </c>
    </row>
    <row r="18711" ht="14.25" customHeight="1">
      <c r="A18711" s="5"/>
      <c r="B18711" s="5"/>
      <c r="C18711" s="5" t="str">
        <f>IFERROR(__xludf.DUMMYFUNCTION("""COMPUTED_VALUE"""),"")</f>
        <v/>
      </c>
      <c r="D18711" s="5">
        <v>0.0</v>
      </c>
    </row>
    <row r="18712" ht="14.25" customHeight="1">
      <c r="A18712" s="5"/>
      <c r="B18712" s="5"/>
      <c r="C18712" s="5" t="str">
        <f>IFERROR(__xludf.DUMMYFUNCTION("""COMPUTED_VALUE"""),"")</f>
        <v/>
      </c>
      <c r="D18712" s="5">
        <v>0.0</v>
      </c>
    </row>
    <row r="18713" ht="14.25" customHeight="1">
      <c r="A18713" s="5"/>
      <c r="B18713" s="5"/>
      <c r="C18713" s="5" t="str">
        <f>IFERROR(__xludf.DUMMYFUNCTION("""COMPUTED_VALUE"""),"")</f>
        <v/>
      </c>
      <c r="D18713" s="5">
        <v>0.0</v>
      </c>
    </row>
    <row r="18714" ht="14.25" customHeight="1">
      <c r="A18714" s="5"/>
      <c r="B18714" s="5"/>
      <c r="C18714" s="5" t="str">
        <f>IFERROR(__xludf.DUMMYFUNCTION("""COMPUTED_VALUE"""),"")</f>
        <v/>
      </c>
      <c r="D18714" s="5">
        <v>0.0</v>
      </c>
    </row>
    <row r="18715" ht="14.25" customHeight="1">
      <c r="A18715" s="5"/>
      <c r="B18715" s="5"/>
      <c r="C18715" s="5" t="str">
        <f>IFERROR(__xludf.DUMMYFUNCTION("""COMPUTED_VALUE"""),"")</f>
        <v/>
      </c>
      <c r="D18715" s="5">
        <v>0.0</v>
      </c>
    </row>
    <row r="18716" ht="14.25" customHeight="1">
      <c r="A18716" s="5"/>
      <c r="B18716" s="5"/>
      <c r="C18716" s="5" t="str">
        <f>IFERROR(__xludf.DUMMYFUNCTION("""COMPUTED_VALUE"""),"")</f>
        <v/>
      </c>
      <c r="D18716" s="5">
        <v>0.0</v>
      </c>
    </row>
    <row r="18717" ht="14.25" customHeight="1">
      <c r="A18717" s="5"/>
      <c r="B18717" s="5"/>
      <c r="C18717" s="5" t="str">
        <f>IFERROR(__xludf.DUMMYFUNCTION("""COMPUTED_VALUE"""),"")</f>
        <v/>
      </c>
      <c r="D18717" s="5">
        <v>0.0</v>
      </c>
    </row>
    <row r="18718" ht="14.25" customHeight="1">
      <c r="A18718" s="5"/>
      <c r="B18718" s="5"/>
      <c r="C18718" s="5" t="str">
        <f>IFERROR(__xludf.DUMMYFUNCTION("""COMPUTED_VALUE"""),"")</f>
        <v/>
      </c>
      <c r="D18718" s="5">
        <v>0.0</v>
      </c>
    </row>
    <row r="18719" ht="14.25" customHeight="1">
      <c r="A18719" s="5"/>
      <c r="B18719" s="5"/>
      <c r="C18719" s="5" t="str">
        <f>IFERROR(__xludf.DUMMYFUNCTION("""COMPUTED_VALUE"""),"")</f>
        <v/>
      </c>
      <c r="D18719" s="5">
        <v>0.0</v>
      </c>
    </row>
    <row r="18720" ht="14.25" customHeight="1">
      <c r="A18720" s="5"/>
      <c r="B18720" s="5"/>
      <c r="C18720" s="5" t="str">
        <f>IFERROR(__xludf.DUMMYFUNCTION("""COMPUTED_VALUE"""),"")</f>
        <v/>
      </c>
      <c r="D18720" s="5">
        <v>0.0</v>
      </c>
    </row>
    <row r="18721" ht="14.25" customHeight="1">
      <c r="A18721" s="5"/>
      <c r="B18721" s="5"/>
      <c r="C18721" s="5" t="str">
        <f>IFERROR(__xludf.DUMMYFUNCTION("""COMPUTED_VALUE"""),"")</f>
        <v/>
      </c>
      <c r="D18721" s="5">
        <v>0.0</v>
      </c>
    </row>
    <row r="18722" ht="14.25" customHeight="1">
      <c r="A18722" s="5"/>
      <c r="B18722" s="5"/>
      <c r="C18722" s="5" t="str">
        <f>IFERROR(__xludf.DUMMYFUNCTION("""COMPUTED_VALUE"""),"")</f>
        <v/>
      </c>
      <c r="D18722" s="5">
        <v>0.0</v>
      </c>
    </row>
    <row r="18723" ht="14.25" customHeight="1">
      <c r="A18723" s="5"/>
      <c r="B18723" s="5"/>
      <c r="C18723" s="5" t="str">
        <f>IFERROR(__xludf.DUMMYFUNCTION("""COMPUTED_VALUE"""),"")</f>
        <v/>
      </c>
      <c r="D18723" s="5">
        <v>0.0</v>
      </c>
    </row>
    <row r="18724" ht="14.25" customHeight="1">
      <c r="A18724" s="5"/>
      <c r="B18724" s="5"/>
      <c r="C18724" s="5" t="str">
        <f>IFERROR(__xludf.DUMMYFUNCTION("""COMPUTED_VALUE"""),"")</f>
        <v/>
      </c>
      <c r="D18724" s="5">
        <v>0.0</v>
      </c>
    </row>
    <row r="18725" ht="14.25" customHeight="1">
      <c r="A18725" s="5"/>
      <c r="B18725" s="5"/>
      <c r="C18725" s="5" t="str">
        <f>IFERROR(__xludf.DUMMYFUNCTION("""COMPUTED_VALUE"""),"")</f>
        <v/>
      </c>
      <c r="D18725" s="5">
        <v>0.0</v>
      </c>
    </row>
    <row r="18726" ht="14.25" customHeight="1">
      <c r="A18726" s="5"/>
      <c r="B18726" s="5"/>
      <c r="C18726" s="5" t="str">
        <f>IFERROR(__xludf.DUMMYFUNCTION("""COMPUTED_VALUE"""),"")</f>
        <v/>
      </c>
      <c r="D18726" s="5">
        <v>0.0</v>
      </c>
    </row>
    <row r="18727" ht="14.25" customHeight="1">
      <c r="A18727" s="5"/>
      <c r="B18727" s="5"/>
      <c r="C18727" s="5" t="str">
        <f>IFERROR(__xludf.DUMMYFUNCTION("""COMPUTED_VALUE"""),"")</f>
        <v/>
      </c>
      <c r="D18727" s="5">
        <v>0.0</v>
      </c>
    </row>
    <row r="18728" ht="14.25" customHeight="1">
      <c r="A18728" s="5"/>
      <c r="B18728" s="5"/>
      <c r="C18728" s="5" t="str">
        <f>IFERROR(__xludf.DUMMYFUNCTION("""COMPUTED_VALUE"""),"")</f>
        <v/>
      </c>
      <c r="D18728" s="5">
        <v>0.0</v>
      </c>
    </row>
    <row r="18729" ht="14.25" customHeight="1">
      <c r="A18729" s="5"/>
      <c r="B18729" s="5"/>
      <c r="C18729" s="5" t="str">
        <f>IFERROR(__xludf.DUMMYFUNCTION("""COMPUTED_VALUE"""),"")</f>
        <v/>
      </c>
      <c r="D18729" s="5">
        <v>0.0</v>
      </c>
    </row>
    <row r="18730" ht="14.25" customHeight="1">
      <c r="A18730" s="5"/>
      <c r="B18730" s="5"/>
      <c r="C18730" s="5" t="str">
        <f>IFERROR(__xludf.DUMMYFUNCTION("""COMPUTED_VALUE"""),"")</f>
        <v/>
      </c>
      <c r="D18730" s="5">
        <v>0.0</v>
      </c>
    </row>
    <row r="18731" ht="14.25" customHeight="1">
      <c r="A18731" s="5"/>
      <c r="B18731" s="5"/>
      <c r="C18731" s="5" t="str">
        <f>IFERROR(__xludf.DUMMYFUNCTION("""COMPUTED_VALUE"""),"")</f>
        <v/>
      </c>
      <c r="D18731" s="5">
        <v>0.0</v>
      </c>
    </row>
    <row r="18732" ht="14.25" customHeight="1">
      <c r="A18732" s="5"/>
      <c r="B18732" s="5"/>
      <c r="C18732" s="5" t="str">
        <f>IFERROR(__xludf.DUMMYFUNCTION("""COMPUTED_VALUE"""),"")</f>
        <v/>
      </c>
      <c r="D18732" s="5">
        <v>0.0</v>
      </c>
    </row>
    <row r="18733" ht="14.25" customHeight="1">
      <c r="A18733" s="5"/>
      <c r="B18733" s="5"/>
      <c r="C18733" s="5" t="str">
        <f>IFERROR(__xludf.DUMMYFUNCTION("""COMPUTED_VALUE"""),"")</f>
        <v/>
      </c>
      <c r="D18733" s="5">
        <v>0.0</v>
      </c>
    </row>
    <row r="18734" ht="14.25" customHeight="1">
      <c r="A18734" s="5"/>
      <c r="B18734" s="5"/>
      <c r="C18734" s="5" t="str">
        <f>IFERROR(__xludf.DUMMYFUNCTION("""COMPUTED_VALUE"""),"")</f>
        <v/>
      </c>
      <c r="D18734" s="5">
        <v>0.0</v>
      </c>
    </row>
    <row r="18735" ht="14.25" customHeight="1">
      <c r="A18735" s="5"/>
      <c r="B18735" s="5"/>
      <c r="C18735" s="5" t="str">
        <f>IFERROR(__xludf.DUMMYFUNCTION("""COMPUTED_VALUE"""),"")</f>
        <v/>
      </c>
      <c r="D18735" s="5">
        <v>0.0</v>
      </c>
    </row>
    <row r="18736" ht="14.25" customHeight="1">
      <c r="A18736" s="5"/>
      <c r="B18736" s="5"/>
      <c r="C18736" s="5" t="str">
        <f>IFERROR(__xludf.DUMMYFUNCTION("""COMPUTED_VALUE"""),"")</f>
        <v/>
      </c>
      <c r="D18736" s="5">
        <v>0.0</v>
      </c>
    </row>
    <row r="18737" ht="14.25" customHeight="1">
      <c r="A18737" s="5"/>
      <c r="B18737" s="5"/>
      <c r="C18737" s="5" t="str">
        <f>IFERROR(__xludf.DUMMYFUNCTION("""COMPUTED_VALUE"""),"")</f>
        <v/>
      </c>
      <c r="D18737" s="5">
        <v>0.0</v>
      </c>
    </row>
    <row r="18738" ht="14.25" customHeight="1">
      <c r="A18738" s="5"/>
      <c r="B18738" s="5"/>
      <c r="C18738" s="5" t="str">
        <f>IFERROR(__xludf.DUMMYFUNCTION("""COMPUTED_VALUE"""),"")</f>
        <v/>
      </c>
      <c r="D18738" s="5">
        <v>0.0</v>
      </c>
    </row>
    <row r="18739" ht="14.25" customHeight="1">
      <c r="A18739" s="5"/>
      <c r="B18739" s="5"/>
      <c r="C18739" s="5" t="str">
        <f>IFERROR(__xludf.DUMMYFUNCTION("""COMPUTED_VALUE"""),"")</f>
        <v/>
      </c>
      <c r="D18739" s="5">
        <v>0.0</v>
      </c>
    </row>
    <row r="18740" ht="14.25" customHeight="1">
      <c r="A18740" s="5"/>
      <c r="B18740" s="5"/>
      <c r="C18740" s="5" t="str">
        <f>IFERROR(__xludf.DUMMYFUNCTION("""COMPUTED_VALUE"""),"")</f>
        <v/>
      </c>
      <c r="D18740" s="5">
        <v>0.0</v>
      </c>
    </row>
    <row r="18741" ht="14.25" customHeight="1">
      <c r="A18741" s="5"/>
      <c r="B18741" s="5"/>
      <c r="C18741" s="5" t="str">
        <f>IFERROR(__xludf.DUMMYFUNCTION("""COMPUTED_VALUE"""),"")</f>
        <v/>
      </c>
      <c r="D18741" s="5">
        <v>0.0</v>
      </c>
    </row>
    <row r="18742" ht="14.25" customHeight="1">
      <c r="A18742" s="5"/>
      <c r="B18742" s="5"/>
      <c r="C18742" s="5" t="str">
        <f>IFERROR(__xludf.DUMMYFUNCTION("""COMPUTED_VALUE"""),"")</f>
        <v/>
      </c>
      <c r="D18742" s="5">
        <v>0.0</v>
      </c>
    </row>
    <row r="18743" ht="14.25" customHeight="1">
      <c r="A18743" s="5"/>
      <c r="B18743" s="5"/>
      <c r="C18743" s="5" t="str">
        <f>IFERROR(__xludf.DUMMYFUNCTION("""COMPUTED_VALUE"""),"")</f>
        <v/>
      </c>
      <c r="D18743" s="5">
        <v>0.0</v>
      </c>
    </row>
    <row r="18744" ht="14.25" customHeight="1">
      <c r="A18744" s="5"/>
      <c r="B18744" s="5"/>
      <c r="C18744" s="5" t="str">
        <f>IFERROR(__xludf.DUMMYFUNCTION("""COMPUTED_VALUE"""),"")</f>
        <v/>
      </c>
      <c r="D18744" s="5">
        <v>0.0</v>
      </c>
    </row>
    <row r="18745" ht="14.25" customHeight="1">
      <c r="A18745" s="5"/>
      <c r="B18745" s="5"/>
      <c r="C18745" s="5" t="str">
        <f>IFERROR(__xludf.DUMMYFUNCTION("""COMPUTED_VALUE"""),"")</f>
        <v/>
      </c>
      <c r="D18745" s="5">
        <v>0.0</v>
      </c>
    </row>
    <row r="18746" ht="14.25" customHeight="1">
      <c r="A18746" s="5"/>
      <c r="B18746" s="5"/>
      <c r="C18746" s="5" t="str">
        <f>IFERROR(__xludf.DUMMYFUNCTION("""COMPUTED_VALUE"""),"")</f>
        <v/>
      </c>
      <c r="D18746" s="5">
        <v>0.0</v>
      </c>
    </row>
    <row r="18747" ht="14.25" customHeight="1">
      <c r="A18747" s="5"/>
      <c r="B18747" s="5"/>
      <c r="C18747" s="5" t="str">
        <f>IFERROR(__xludf.DUMMYFUNCTION("""COMPUTED_VALUE"""),"")</f>
        <v/>
      </c>
      <c r="D18747" s="5">
        <v>0.0</v>
      </c>
    </row>
    <row r="18748" ht="14.25" customHeight="1">
      <c r="A18748" s="5"/>
      <c r="B18748" s="5"/>
      <c r="C18748" s="5" t="str">
        <f>IFERROR(__xludf.DUMMYFUNCTION("""COMPUTED_VALUE"""),"")</f>
        <v/>
      </c>
      <c r="D18748" s="5">
        <v>0.0</v>
      </c>
    </row>
    <row r="18749" ht="14.25" customHeight="1">
      <c r="A18749" s="5"/>
      <c r="B18749" s="5"/>
      <c r="C18749" s="5" t="str">
        <f>IFERROR(__xludf.DUMMYFUNCTION("""COMPUTED_VALUE"""),"")</f>
        <v/>
      </c>
      <c r="D18749" s="5">
        <v>0.0</v>
      </c>
    </row>
    <row r="18750" ht="14.25" customHeight="1">
      <c r="A18750" s="5"/>
      <c r="B18750" s="5"/>
      <c r="C18750" s="5" t="str">
        <f>IFERROR(__xludf.DUMMYFUNCTION("""COMPUTED_VALUE"""),"")</f>
        <v/>
      </c>
      <c r="D18750" s="5">
        <v>0.0</v>
      </c>
    </row>
    <row r="18751" ht="14.25" customHeight="1">
      <c r="A18751" s="5"/>
      <c r="B18751" s="5"/>
      <c r="C18751" s="5" t="str">
        <f>IFERROR(__xludf.DUMMYFUNCTION("""COMPUTED_VALUE"""),"")</f>
        <v/>
      </c>
      <c r="D18751" s="5">
        <v>0.0</v>
      </c>
    </row>
    <row r="18752" ht="14.25" customHeight="1">
      <c r="A18752" s="5"/>
      <c r="B18752" s="5"/>
      <c r="C18752" s="5" t="str">
        <f>IFERROR(__xludf.DUMMYFUNCTION("""COMPUTED_VALUE"""),"")</f>
        <v/>
      </c>
      <c r="D18752" s="5">
        <v>0.0</v>
      </c>
    </row>
    <row r="18753" ht="14.25" customHeight="1">
      <c r="A18753" s="5"/>
      <c r="B18753" s="5"/>
      <c r="C18753" s="5" t="str">
        <f>IFERROR(__xludf.DUMMYFUNCTION("""COMPUTED_VALUE"""),"")</f>
        <v/>
      </c>
      <c r="D18753" s="5">
        <v>0.0</v>
      </c>
    </row>
    <row r="18754" ht="14.25" customHeight="1">
      <c r="A18754" s="5"/>
      <c r="B18754" s="5"/>
      <c r="C18754" s="5" t="str">
        <f>IFERROR(__xludf.DUMMYFUNCTION("""COMPUTED_VALUE"""),"")</f>
        <v/>
      </c>
      <c r="D18754" s="5">
        <v>0.0</v>
      </c>
    </row>
    <row r="18755" ht="14.25" customHeight="1">
      <c r="A18755" s="5"/>
      <c r="B18755" s="5"/>
      <c r="C18755" s="5" t="str">
        <f>IFERROR(__xludf.DUMMYFUNCTION("""COMPUTED_VALUE"""),"")</f>
        <v/>
      </c>
      <c r="D18755" s="5">
        <v>0.0</v>
      </c>
    </row>
    <row r="18756" ht="14.25" customHeight="1">
      <c r="A18756" s="5"/>
      <c r="B18756" s="5"/>
      <c r="C18756" s="5" t="str">
        <f>IFERROR(__xludf.DUMMYFUNCTION("""COMPUTED_VALUE"""),"")</f>
        <v/>
      </c>
      <c r="D18756" s="5">
        <v>0.0</v>
      </c>
    </row>
    <row r="18757" ht="14.25" customHeight="1">
      <c r="A18757" s="5"/>
      <c r="B18757" s="5"/>
      <c r="C18757" s="5" t="str">
        <f>IFERROR(__xludf.DUMMYFUNCTION("""COMPUTED_VALUE"""),"")</f>
        <v/>
      </c>
      <c r="D18757" s="5">
        <v>0.0</v>
      </c>
    </row>
    <row r="18758" ht="14.25" customHeight="1">
      <c r="A18758" s="5"/>
      <c r="B18758" s="5"/>
      <c r="C18758" s="5" t="str">
        <f>IFERROR(__xludf.DUMMYFUNCTION("""COMPUTED_VALUE"""),"")</f>
        <v/>
      </c>
      <c r="D18758" s="5">
        <v>0.0</v>
      </c>
    </row>
    <row r="18759" ht="14.25" customHeight="1">
      <c r="A18759" s="5"/>
      <c r="B18759" s="5"/>
      <c r="C18759" s="5" t="str">
        <f>IFERROR(__xludf.DUMMYFUNCTION("""COMPUTED_VALUE"""),"")</f>
        <v/>
      </c>
      <c r="D18759" s="5">
        <v>0.0</v>
      </c>
    </row>
    <row r="18760" ht="14.25" customHeight="1">
      <c r="A18760" s="5"/>
      <c r="B18760" s="5"/>
      <c r="C18760" s="5" t="str">
        <f>IFERROR(__xludf.DUMMYFUNCTION("""COMPUTED_VALUE"""),"")</f>
        <v/>
      </c>
      <c r="D18760" s="5">
        <v>0.0</v>
      </c>
    </row>
    <row r="18761" ht="14.25" customHeight="1">
      <c r="A18761" s="5"/>
      <c r="B18761" s="5"/>
      <c r="C18761" s="5" t="str">
        <f>IFERROR(__xludf.DUMMYFUNCTION("""COMPUTED_VALUE"""),"")</f>
        <v/>
      </c>
      <c r="D18761" s="5">
        <v>0.0</v>
      </c>
    </row>
    <row r="18762" ht="14.25" customHeight="1">
      <c r="A18762" s="5"/>
      <c r="B18762" s="5"/>
      <c r="C18762" s="5" t="str">
        <f>IFERROR(__xludf.DUMMYFUNCTION("""COMPUTED_VALUE"""),"")</f>
        <v/>
      </c>
      <c r="D18762" s="5">
        <v>0.0</v>
      </c>
    </row>
    <row r="18763" ht="14.25" customHeight="1">
      <c r="A18763" s="5"/>
      <c r="B18763" s="5"/>
      <c r="C18763" s="5" t="str">
        <f>IFERROR(__xludf.DUMMYFUNCTION("""COMPUTED_VALUE"""),"")</f>
        <v/>
      </c>
      <c r="D18763" s="5">
        <v>0.0</v>
      </c>
    </row>
    <row r="18764" ht="14.25" customHeight="1">
      <c r="A18764" s="5"/>
      <c r="B18764" s="5"/>
      <c r="C18764" s="5" t="str">
        <f>IFERROR(__xludf.DUMMYFUNCTION("""COMPUTED_VALUE"""),"")</f>
        <v/>
      </c>
      <c r="D18764" s="5">
        <v>0.0</v>
      </c>
    </row>
    <row r="18765" ht="14.25" customHeight="1">
      <c r="A18765" s="5"/>
      <c r="B18765" s="5"/>
      <c r="C18765" s="5" t="str">
        <f>IFERROR(__xludf.DUMMYFUNCTION("""COMPUTED_VALUE"""),"")</f>
        <v/>
      </c>
      <c r="D18765" s="5">
        <v>0.0</v>
      </c>
    </row>
    <row r="18766" ht="14.25" customHeight="1">
      <c r="A18766" s="5"/>
      <c r="B18766" s="5"/>
      <c r="C18766" s="5" t="str">
        <f>IFERROR(__xludf.DUMMYFUNCTION("""COMPUTED_VALUE"""),"")</f>
        <v/>
      </c>
      <c r="D18766" s="5">
        <v>0.0</v>
      </c>
    </row>
    <row r="18767" ht="14.25" customHeight="1">
      <c r="A18767" s="5"/>
      <c r="B18767" s="5"/>
      <c r="C18767" s="5" t="str">
        <f>IFERROR(__xludf.DUMMYFUNCTION("""COMPUTED_VALUE"""),"")</f>
        <v/>
      </c>
      <c r="D18767" s="5">
        <v>0.0</v>
      </c>
    </row>
    <row r="18768" ht="14.25" customHeight="1">
      <c r="A18768" s="5"/>
      <c r="B18768" s="5"/>
      <c r="C18768" s="5" t="str">
        <f>IFERROR(__xludf.DUMMYFUNCTION("""COMPUTED_VALUE"""),"")</f>
        <v/>
      </c>
      <c r="D18768" s="5">
        <v>0.0</v>
      </c>
    </row>
    <row r="18769" ht="14.25" customHeight="1">
      <c r="A18769" s="5"/>
      <c r="B18769" s="5"/>
      <c r="C18769" s="5" t="str">
        <f>IFERROR(__xludf.DUMMYFUNCTION("""COMPUTED_VALUE"""),"")</f>
        <v/>
      </c>
      <c r="D18769" s="5">
        <v>0.0</v>
      </c>
    </row>
    <row r="18770" ht="14.25" customHeight="1">
      <c r="A18770" s="5"/>
      <c r="B18770" s="5"/>
      <c r="C18770" s="5" t="str">
        <f>IFERROR(__xludf.DUMMYFUNCTION("""COMPUTED_VALUE"""),"")</f>
        <v/>
      </c>
      <c r="D18770" s="5">
        <v>0.0</v>
      </c>
    </row>
    <row r="18771" ht="14.25" customHeight="1">
      <c r="A18771" s="5"/>
      <c r="B18771" s="5"/>
      <c r="C18771" s="5" t="str">
        <f>IFERROR(__xludf.DUMMYFUNCTION("""COMPUTED_VALUE"""),"")</f>
        <v/>
      </c>
      <c r="D18771" s="5">
        <v>0.0</v>
      </c>
    </row>
    <row r="18772" ht="14.25" customHeight="1">
      <c r="A18772" s="5"/>
      <c r="B18772" s="5"/>
      <c r="C18772" s="5" t="str">
        <f>IFERROR(__xludf.DUMMYFUNCTION("""COMPUTED_VALUE"""),"")</f>
        <v/>
      </c>
      <c r="D18772" s="5">
        <v>0.0</v>
      </c>
    </row>
    <row r="18773" ht="14.25" customHeight="1">
      <c r="A18773" s="5"/>
      <c r="B18773" s="5"/>
      <c r="C18773" s="5" t="str">
        <f>IFERROR(__xludf.DUMMYFUNCTION("""COMPUTED_VALUE"""),"")</f>
        <v/>
      </c>
      <c r="D18773" s="5">
        <v>0.0</v>
      </c>
    </row>
    <row r="18774" ht="14.25" customHeight="1">
      <c r="A18774" s="5"/>
      <c r="B18774" s="5"/>
      <c r="C18774" s="5" t="str">
        <f>IFERROR(__xludf.DUMMYFUNCTION("""COMPUTED_VALUE"""),"")</f>
        <v/>
      </c>
      <c r="D18774" s="5">
        <v>0.0</v>
      </c>
    </row>
    <row r="18775" ht="14.25" customHeight="1">
      <c r="A18775" s="5"/>
      <c r="B18775" s="5"/>
      <c r="C18775" s="5" t="str">
        <f>IFERROR(__xludf.DUMMYFUNCTION("""COMPUTED_VALUE"""),"")</f>
        <v/>
      </c>
      <c r="D18775" s="5">
        <v>0.0</v>
      </c>
    </row>
    <row r="18776" ht="14.25" customHeight="1">
      <c r="A18776" s="5"/>
      <c r="B18776" s="5"/>
      <c r="C18776" s="5" t="str">
        <f>IFERROR(__xludf.DUMMYFUNCTION("""COMPUTED_VALUE"""),"")</f>
        <v/>
      </c>
      <c r="D18776" s="5">
        <v>0.0</v>
      </c>
    </row>
    <row r="18777" ht="14.25" customHeight="1">
      <c r="A18777" s="5"/>
      <c r="B18777" s="5"/>
      <c r="C18777" s="5" t="str">
        <f>IFERROR(__xludf.DUMMYFUNCTION("""COMPUTED_VALUE"""),"")</f>
        <v/>
      </c>
      <c r="D18777" s="5">
        <v>0.0</v>
      </c>
    </row>
    <row r="18778" ht="14.25" customHeight="1">
      <c r="A18778" s="5"/>
      <c r="B18778" s="5"/>
      <c r="C18778" s="5" t="str">
        <f>IFERROR(__xludf.DUMMYFUNCTION("""COMPUTED_VALUE"""),"")</f>
        <v/>
      </c>
      <c r="D18778" s="5">
        <v>0.0</v>
      </c>
    </row>
    <row r="18779" ht="14.25" customHeight="1">
      <c r="A18779" s="5"/>
      <c r="B18779" s="5"/>
      <c r="C18779" s="5" t="str">
        <f>IFERROR(__xludf.DUMMYFUNCTION("""COMPUTED_VALUE"""),"")</f>
        <v/>
      </c>
      <c r="D18779" s="5">
        <v>0.0</v>
      </c>
    </row>
    <row r="18780" ht="14.25" customHeight="1">
      <c r="A18780" s="5"/>
      <c r="B18780" s="5"/>
      <c r="C18780" s="5" t="str">
        <f>IFERROR(__xludf.DUMMYFUNCTION("""COMPUTED_VALUE"""),"")</f>
        <v/>
      </c>
      <c r="D18780" s="5">
        <v>0.0</v>
      </c>
    </row>
    <row r="18781" ht="14.25" customHeight="1">
      <c r="A18781" s="5"/>
      <c r="B18781" s="5"/>
      <c r="C18781" s="5" t="str">
        <f>IFERROR(__xludf.DUMMYFUNCTION("""COMPUTED_VALUE"""),"")</f>
        <v/>
      </c>
      <c r="D18781" s="5">
        <v>0.0</v>
      </c>
    </row>
    <row r="18782" ht="14.25" customHeight="1">
      <c r="A18782" s="5"/>
      <c r="B18782" s="5"/>
      <c r="C18782" s="5" t="str">
        <f>IFERROR(__xludf.DUMMYFUNCTION("""COMPUTED_VALUE"""),"")</f>
        <v/>
      </c>
      <c r="D18782" s="5">
        <v>0.0</v>
      </c>
    </row>
    <row r="18783" ht="14.25" customHeight="1">
      <c r="A18783" s="5"/>
      <c r="B18783" s="5"/>
      <c r="C18783" s="5" t="str">
        <f>IFERROR(__xludf.DUMMYFUNCTION("""COMPUTED_VALUE"""),"")</f>
        <v/>
      </c>
      <c r="D18783" s="5">
        <v>0.0</v>
      </c>
    </row>
    <row r="18784" ht="14.25" customHeight="1">
      <c r="A18784" s="5"/>
      <c r="B18784" s="5"/>
      <c r="C18784" s="5" t="str">
        <f>IFERROR(__xludf.DUMMYFUNCTION("""COMPUTED_VALUE"""),"")</f>
        <v/>
      </c>
      <c r="D18784" s="5">
        <v>0.0</v>
      </c>
    </row>
    <row r="18785" ht="14.25" customHeight="1">
      <c r="A18785" s="5"/>
      <c r="B18785" s="5"/>
      <c r="C18785" s="5" t="str">
        <f>IFERROR(__xludf.DUMMYFUNCTION("""COMPUTED_VALUE"""),"")</f>
        <v/>
      </c>
      <c r="D18785" s="5">
        <v>0.0</v>
      </c>
    </row>
    <row r="18786" ht="14.25" customHeight="1">
      <c r="A18786" s="5"/>
      <c r="B18786" s="5"/>
      <c r="C18786" s="5" t="str">
        <f>IFERROR(__xludf.DUMMYFUNCTION("""COMPUTED_VALUE"""),"")</f>
        <v/>
      </c>
      <c r="D18786" s="5">
        <v>0.0</v>
      </c>
    </row>
    <row r="18787" ht="14.25" customHeight="1">
      <c r="A18787" s="5"/>
      <c r="B18787" s="5"/>
      <c r="C18787" s="5" t="str">
        <f>IFERROR(__xludf.DUMMYFUNCTION("""COMPUTED_VALUE"""),"")</f>
        <v/>
      </c>
      <c r="D18787" s="5">
        <v>0.0</v>
      </c>
    </row>
    <row r="18788" ht="14.25" customHeight="1">
      <c r="A18788" s="5"/>
      <c r="B18788" s="5"/>
      <c r="C18788" s="5" t="str">
        <f>IFERROR(__xludf.DUMMYFUNCTION("""COMPUTED_VALUE"""),"")</f>
        <v/>
      </c>
      <c r="D18788" s="5">
        <v>0.0</v>
      </c>
    </row>
    <row r="18789" ht="14.25" customHeight="1">
      <c r="A18789" s="5"/>
      <c r="B18789" s="5"/>
      <c r="C18789" s="5" t="str">
        <f>IFERROR(__xludf.DUMMYFUNCTION("""COMPUTED_VALUE"""),"")</f>
        <v/>
      </c>
      <c r="D18789" s="5">
        <v>0.0</v>
      </c>
    </row>
    <row r="18790" ht="14.25" customHeight="1">
      <c r="A18790" s="5"/>
      <c r="B18790" s="5"/>
      <c r="C18790" s="5" t="str">
        <f>IFERROR(__xludf.DUMMYFUNCTION("""COMPUTED_VALUE"""),"")</f>
        <v/>
      </c>
      <c r="D18790" s="5">
        <v>0.0</v>
      </c>
    </row>
    <row r="18791" ht="14.25" customHeight="1">
      <c r="A18791" s="5"/>
      <c r="B18791" s="5"/>
      <c r="C18791" s="5" t="str">
        <f>IFERROR(__xludf.DUMMYFUNCTION("""COMPUTED_VALUE"""),"")</f>
        <v/>
      </c>
      <c r="D18791" s="5">
        <v>0.0</v>
      </c>
    </row>
    <row r="18792" ht="14.25" customHeight="1">
      <c r="A18792" s="5"/>
      <c r="B18792" s="5"/>
      <c r="C18792" s="5" t="str">
        <f>IFERROR(__xludf.DUMMYFUNCTION("""COMPUTED_VALUE"""),"")</f>
        <v/>
      </c>
      <c r="D18792" s="5">
        <v>0.0</v>
      </c>
    </row>
    <row r="18793" ht="14.25" customHeight="1">
      <c r="A18793" s="5"/>
      <c r="B18793" s="5"/>
      <c r="C18793" s="5" t="str">
        <f>IFERROR(__xludf.DUMMYFUNCTION("""COMPUTED_VALUE"""),"")</f>
        <v/>
      </c>
      <c r="D18793" s="5">
        <v>0.0</v>
      </c>
    </row>
    <row r="18794" ht="14.25" customHeight="1">
      <c r="A18794" s="5"/>
      <c r="B18794" s="5"/>
      <c r="C18794" s="5" t="str">
        <f>IFERROR(__xludf.DUMMYFUNCTION("""COMPUTED_VALUE"""),"")</f>
        <v/>
      </c>
      <c r="D18794" s="5">
        <v>0.0</v>
      </c>
    </row>
    <row r="18795" ht="14.25" customHeight="1">
      <c r="A18795" s="5"/>
      <c r="B18795" s="5"/>
      <c r="C18795" s="5" t="str">
        <f>IFERROR(__xludf.DUMMYFUNCTION("""COMPUTED_VALUE"""),"")</f>
        <v/>
      </c>
      <c r="D18795" s="5">
        <v>0.0</v>
      </c>
    </row>
    <row r="18796" ht="14.25" customHeight="1">
      <c r="A18796" s="5"/>
      <c r="B18796" s="5"/>
      <c r="C18796" s="5" t="str">
        <f>IFERROR(__xludf.DUMMYFUNCTION("""COMPUTED_VALUE"""),"")</f>
        <v/>
      </c>
      <c r="D18796" s="5">
        <v>0.0</v>
      </c>
    </row>
    <row r="18797" ht="14.25" customHeight="1">
      <c r="A18797" s="5"/>
      <c r="B18797" s="5"/>
      <c r="C18797" s="5" t="str">
        <f>IFERROR(__xludf.DUMMYFUNCTION("""COMPUTED_VALUE"""),"")</f>
        <v/>
      </c>
      <c r="D18797" s="5">
        <v>0.0</v>
      </c>
    </row>
    <row r="18798" ht="14.25" customHeight="1">
      <c r="A18798" s="5"/>
      <c r="B18798" s="5"/>
      <c r="C18798" s="5" t="str">
        <f>IFERROR(__xludf.DUMMYFUNCTION("""COMPUTED_VALUE"""),"")</f>
        <v/>
      </c>
      <c r="D18798" s="5">
        <v>0.0</v>
      </c>
    </row>
    <row r="18799" ht="14.25" customHeight="1">
      <c r="A18799" s="5"/>
      <c r="B18799" s="5"/>
      <c r="C18799" s="5" t="str">
        <f>IFERROR(__xludf.DUMMYFUNCTION("""COMPUTED_VALUE"""),"")</f>
        <v/>
      </c>
      <c r="D18799" s="5">
        <v>0.0</v>
      </c>
    </row>
    <row r="18800" ht="14.25" customHeight="1">
      <c r="A18800" s="5"/>
      <c r="B18800" s="5"/>
      <c r="C18800" s="5" t="str">
        <f>IFERROR(__xludf.DUMMYFUNCTION("""COMPUTED_VALUE"""),"")</f>
        <v/>
      </c>
      <c r="D18800" s="5">
        <v>0.0</v>
      </c>
    </row>
    <row r="18801" ht="14.25" customHeight="1">
      <c r="A18801" s="5"/>
      <c r="B18801" s="5"/>
      <c r="C18801" s="5" t="str">
        <f>IFERROR(__xludf.DUMMYFUNCTION("""COMPUTED_VALUE"""),"")</f>
        <v/>
      </c>
      <c r="D18801" s="5">
        <v>0.0</v>
      </c>
    </row>
    <row r="18802" ht="14.25" customHeight="1">
      <c r="A18802" s="5"/>
      <c r="B18802" s="5"/>
      <c r="C18802" s="5" t="str">
        <f>IFERROR(__xludf.DUMMYFUNCTION("""COMPUTED_VALUE"""),"")</f>
        <v/>
      </c>
      <c r="D18802" s="5">
        <v>0.0</v>
      </c>
    </row>
    <row r="18803" ht="14.25" customHeight="1">
      <c r="A18803" s="5"/>
      <c r="B18803" s="5"/>
      <c r="C18803" s="5" t="str">
        <f>IFERROR(__xludf.DUMMYFUNCTION("""COMPUTED_VALUE"""),"")</f>
        <v/>
      </c>
      <c r="D18803" s="5">
        <v>0.0</v>
      </c>
    </row>
    <row r="18804" ht="14.25" customHeight="1">
      <c r="A18804" s="5"/>
      <c r="B18804" s="5"/>
      <c r="C18804" s="5" t="str">
        <f>IFERROR(__xludf.DUMMYFUNCTION("""COMPUTED_VALUE"""),"")</f>
        <v/>
      </c>
      <c r="D18804" s="5">
        <v>0.0</v>
      </c>
    </row>
    <row r="18805" ht="14.25" customHeight="1">
      <c r="A18805" s="5"/>
      <c r="B18805" s="5"/>
      <c r="C18805" s="5" t="str">
        <f>IFERROR(__xludf.DUMMYFUNCTION("""COMPUTED_VALUE"""),"")</f>
        <v/>
      </c>
      <c r="D18805" s="5">
        <v>0.0</v>
      </c>
    </row>
    <row r="18806" ht="14.25" customHeight="1">
      <c r="A18806" s="5"/>
      <c r="B18806" s="5"/>
      <c r="C18806" s="5" t="str">
        <f>IFERROR(__xludf.DUMMYFUNCTION("""COMPUTED_VALUE"""),"")</f>
        <v/>
      </c>
      <c r="D18806" s="5">
        <v>0.0</v>
      </c>
    </row>
    <row r="18807" ht="14.25" customHeight="1">
      <c r="A18807" s="5"/>
      <c r="B18807" s="5"/>
      <c r="C18807" s="5" t="str">
        <f>IFERROR(__xludf.DUMMYFUNCTION("""COMPUTED_VALUE"""),"")</f>
        <v/>
      </c>
      <c r="D18807" s="5">
        <v>0.0</v>
      </c>
    </row>
    <row r="18808" ht="14.25" customHeight="1">
      <c r="A18808" s="5"/>
      <c r="B18808" s="5"/>
      <c r="C18808" s="5" t="str">
        <f>IFERROR(__xludf.DUMMYFUNCTION("""COMPUTED_VALUE"""),"")</f>
        <v/>
      </c>
      <c r="D18808" s="5">
        <v>0.0</v>
      </c>
    </row>
    <row r="18809" ht="14.25" customHeight="1">
      <c r="A18809" s="5"/>
      <c r="B18809" s="5"/>
      <c r="C18809" s="5" t="str">
        <f>IFERROR(__xludf.DUMMYFUNCTION("""COMPUTED_VALUE"""),"")</f>
        <v/>
      </c>
      <c r="D18809" s="5">
        <v>0.0</v>
      </c>
    </row>
    <row r="18810" ht="14.25" customHeight="1">
      <c r="A18810" s="5"/>
      <c r="B18810" s="5"/>
      <c r="C18810" s="5" t="str">
        <f>IFERROR(__xludf.DUMMYFUNCTION("""COMPUTED_VALUE"""),"")</f>
        <v/>
      </c>
      <c r="D18810" s="5">
        <v>0.0</v>
      </c>
    </row>
    <row r="18811" ht="14.25" customHeight="1">
      <c r="A18811" s="5"/>
      <c r="B18811" s="5"/>
      <c r="C18811" s="5" t="str">
        <f>IFERROR(__xludf.DUMMYFUNCTION("""COMPUTED_VALUE"""),"")</f>
        <v/>
      </c>
      <c r="D18811" s="5">
        <v>0.0</v>
      </c>
    </row>
    <row r="18812" ht="14.25" customHeight="1">
      <c r="A18812" s="5"/>
      <c r="B18812" s="5"/>
      <c r="C18812" s="5" t="str">
        <f>IFERROR(__xludf.DUMMYFUNCTION("""COMPUTED_VALUE"""),"")</f>
        <v/>
      </c>
      <c r="D18812" s="5">
        <v>0.0</v>
      </c>
    </row>
    <row r="18813" ht="14.25" customHeight="1">
      <c r="A18813" s="5"/>
      <c r="B18813" s="5"/>
      <c r="C18813" s="5" t="str">
        <f>IFERROR(__xludf.DUMMYFUNCTION("""COMPUTED_VALUE"""),"")</f>
        <v/>
      </c>
      <c r="D18813" s="5">
        <v>0.0</v>
      </c>
    </row>
    <row r="18814" ht="14.25" customHeight="1">
      <c r="A18814" s="5"/>
      <c r="B18814" s="5"/>
      <c r="C18814" s="5" t="str">
        <f>IFERROR(__xludf.DUMMYFUNCTION("""COMPUTED_VALUE"""),"")</f>
        <v/>
      </c>
      <c r="D18814" s="5">
        <v>0.0</v>
      </c>
    </row>
    <row r="18815" ht="14.25" customHeight="1">
      <c r="A18815" s="5"/>
      <c r="B18815" s="5"/>
      <c r="C18815" s="5" t="str">
        <f>IFERROR(__xludf.DUMMYFUNCTION("""COMPUTED_VALUE"""),"")</f>
        <v/>
      </c>
      <c r="D18815" s="5">
        <v>0.0</v>
      </c>
    </row>
    <row r="18816" ht="14.25" customHeight="1">
      <c r="A18816" s="5"/>
      <c r="B18816" s="5"/>
      <c r="C18816" s="5" t="str">
        <f>IFERROR(__xludf.DUMMYFUNCTION("""COMPUTED_VALUE"""),"")</f>
        <v/>
      </c>
      <c r="D18816" s="5">
        <v>0.0</v>
      </c>
    </row>
    <row r="18817" ht="14.25" customHeight="1">
      <c r="A18817" s="5"/>
      <c r="B18817" s="5"/>
      <c r="C18817" s="5" t="str">
        <f>IFERROR(__xludf.DUMMYFUNCTION("""COMPUTED_VALUE"""),"")</f>
        <v/>
      </c>
      <c r="D18817" s="5">
        <v>0.0</v>
      </c>
    </row>
    <row r="18818" ht="14.25" customHeight="1">
      <c r="A18818" s="5"/>
      <c r="B18818" s="5"/>
      <c r="C18818" s="5" t="str">
        <f>IFERROR(__xludf.DUMMYFUNCTION("""COMPUTED_VALUE"""),"")</f>
        <v/>
      </c>
      <c r="D18818" s="5">
        <v>0.0</v>
      </c>
    </row>
    <row r="18819" ht="14.25" customHeight="1">
      <c r="A18819" s="5"/>
      <c r="B18819" s="5"/>
      <c r="C18819" s="5" t="str">
        <f>IFERROR(__xludf.DUMMYFUNCTION("""COMPUTED_VALUE"""),"")</f>
        <v/>
      </c>
      <c r="D18819" s="5">
        <v>0.0</v>
      </c>
    </row>
    <row r="18820" ht="14.25" customHeight="1">
      <c r="A18820" s="5"/>
      <c r="B18820" s="5"/>
      <c r="C18820" s="5" t="str">
        <f>IFERROR(__xludf.DUMMYFUNCTION("""COMPUTED_VALUE"""),"")</f>
        <v/>
      </c>
      <c r="D18820" s="5">
        <v>0.0</v>
      </c>
    </row>
    <row r="18821" ht="14.25" customHeight="1">
      <c r="A18821" s="5"/>
      <c r="B18821" s="5"/>
      <c r="C18821" s="5" t="str">
        <f>IFERROR(__xludf.DUMMYFUNCTION("""COMPUTED_VALUE"""),"")</f>
        <v/>
      </c>
      <c r="D18821" s="5">
        <v>0.0</v>
      </c>
    </row>
    <row r="18822" ht="14.25" customHeight="1">
      <c r="A18822" s="5"/>
      <c r="B18822" s="5"/>
      <c r="C18822" s="5" t="str">
        <f>IFERROR(__xludf.DUMMYFUNCTION("""COMPUTED_VALUE"""),"")</f>
        <v/>
      </c>
      <c r="D18822" s="5">
        <v>0.0</v>
      </c>
    </row>
    <row r="18823" ht="14.25" customHeight="1">
      <c r="A18823" s="5"/>
      <c r="B18823" s="5"/>
      <c r="C18823" s="5" t="str">
        <f>IFERROR(__xludf.DUMMYFUNCTION("""COMPUTED_VALUE"""),"")</f>
        <v/>
      </c>
      <c r="D18823" s="5">
        <v>0.0</v>
      </c>
    </row>
    <row r="18824" ht="14.25" customHeight="1">
      <c r="A18824" s="5"/>
      <c r="B18824" s="5"/>
      <c r="C18824" s="5" t="str">
        <f>IFERROR(__xludf.DUMMYFUNCTION("""COMPUTED_VALUE"""),"")</f>
        <v/>
      </c>
      <c r="D18824" s="5">
        <v>0.0</v>
      </c>
    </row>
    <row r="18825" ht="14.25" customHeight="1">
      <c r="A18825" s="5"/>
      <c r="B18825" s="5"/>
      <c r="C18825" s="5" t="str">
        <f>IFERROR(__xludf.DUMMYFUNCTION("""COMPUTED_VALUE"""),"")</f>
        <v/>
      </c>
      <c r="D18825" s="5">
        <v>0.0</v>
      </c>
    </row>
    <row r="18826" ht="14.25" customHeight="1">
      <c r="A18826" s="5"/>
      <c r="B18826" s="5"/>
      <c r="C18826" s="5" t="str">
        <f>IFERROR(__xludf.DUMMYFUNCTION("""COMPUTED_VALUE"""),"")</f>
        <v/>
      </c>
      <c r="D18826" s="5">
        <v>0.0</v>
      </c>
    </row>
    <row r="18827" ht="14.25" customHeight="1">
      <c r="A18827" s="5"/>
      <c r="B18827" s="5"/>
      <c r="C18827" s="5" t="str">
        <f>IFERROR(__xludf.DUMMYFUNCTION("""COMPUTED_VALUE"""),"")</f>
        <v/>
      </c>
      <c r="D18827" s="5">
        <v>0.0</v>
      </c>
    </row>
    <row r="18828" ht="14.25" customHeight="1">
      <c r="A18828" s="5"/>
      <c r="B18828" s="5"/>
      <c r="C18828" s="5" t="str">
        <f>IFERROR(__xludf.DUMMYFUNCTION("""COMPUTED_VALUE"""),"")</f>
        <v/>
      </c>
      <c r="D18828" s="5">
        <v>0.0</v>
      </c>
    </row>
    <row r="18829" ht="14.25" customHeight="1">
      <c r="A18829" s="5"/>
      <c r="B18829" s="5"/>
      <c r="C18829" s="5" t="str">
        <f>IFERROR(__xludf.DUMMYFUNCTION("""COMPUTED_VALUE"""),"")</f>
        <v/>
      </c>
      <c r="D18829" s="5">
        <v>0.0</v>
      </c>
    </row>
    <row r="18830" ht="14.25" customHeight="1">
      <c r="A18830" s="5"/>
      <c r="B18830" s="5"/>
      <c r="C18830" s="5" t="str">
        <f>IFERROR(__xludf.DUMMYFUNCTION("""COMPUTED_VALUE"""),"")</f>
        <v/>
      </c>
      <c r="D18830" s="5">
        <v>0.0</v>
      </c>
    </row>
    <row r="18831" ht="14.25" customHeight="1">
      <c r="A18831" s="5"/>
      <c r="B18831" s="5"/>
      <c r="C18831" s="5" t="str">
        <f>IFERROR(__xludf.DUMMYFUNCTION("""COMPUTED_VALUE"""),"")</f>
        <v/>
      </c>
      <c r="D18831" s="5">
        <v>0.0</v>
      </c>
    </row>
    <row r="18832" ht="14.25" customHeight="1">
      <c r="A18832" s="5"/>
      <c r="B18832" s="5"/>
      <c r="C18832" s="5" t="str">
        <f>IFERROR(__xludf.DUMMYFUNCTION("""COMPUTED_VALUE"""),"")</f>
        <v/>
      </c>
      <c r="D18832" s="5">
        <v>0.0</v>
      </c>
    </row>
    <row r="18833" ht="14.25" customHeight="1">
      <c r="A18833" s="5"/>
      <c r="B18833" s="5"/>
      <c r="C18833" s="5" t="str">
        <f>IFERROR(__xludf.DUMMYFUNCTION("""COMPUTED_VALUE"""),"")</f>
        <v/>
      </c>
      <c r="D18833" s="5">
        <v>0.0</v>
      </c>
    </row>
    <row r="18834" ht="14.25" customHeight="1">
      <c r="A18834" s="5"/>
      <c r="B18834" s="5"/>
      <c r="C18834" s="5" t="str">
        <f>IFERROR(__xludf.DUMMYFUNCTION("""COMPUTED_VALUE"""),"")</f>
        <v/>
      </c>
      <c r="D18834" s="5">
        <v>0.0</v>
      </c>
    </row>
    <row r="18835" ht="14.25" customHeight="1">
      <c r="A18835" s="5"/>
      <c r="B18835" s="5"/>
      <c r="C18835" s="5" t="str">
        <f>IFERROR(__xludf.DUMMYFUNCTION("""COMPUTED_VALUE"""),"")</f>
        <v/>
      </c>
      <c r="D18835" s="5">
        <v>0.0</v>
      </c>
    </row>
    <row r="18836" ht="14.25" customHeight="1">
      <c r="A18836" s="5"/>
      <c r="B18836" s="5"/>
      <c r="C18836" s="5" t="str">
        <f>IFERROR(__xludf.DUMMYFUNCTION("""COMPUTED_VALUE"""),"")</f>
        <v/>
      </c>
      <c r="D18836" s="5">
        <v>0.0</v>
      </c>
    </row>
    <row r="18837" ht="14.25" customHeight="1">
      <c r="A18837" s="5"/>
      <c r="B18837" s="5"/>
      <c r="C18837" s="5" t="str">
        <f>IFERROR(__xludf.DUMMYFUNCTION("""COMPUTED_VALUE"""),"")</f>
        <v/>
      </c>
      <c r="D18837" s="5">
        <v>0.0</v>
      </c>
    </row>
    <row r="18838" ht="14.25" customHeight="1">
      <c r="A18838" s="5"/>
      <c r="B18838" s="5"/>
      <c r="C18838" s="5" t="str">
        <f>IFERROR(__xludf.DUMMYFUNCTION("""COMPUTED_VALUE"""),"")</f>
        <v/>
      </c>
      <c r="D18838" s="5">
        <v>0.0</v>
      </c>
    </row>
    <row r="18839" ht="14.25" customHeight="1">
      <c r="A18839" s="5"/>
      <c r="B18839" s="5"/>
      <c r="C18839" s="5" t="str">
        <f>IFERROR(__xludf.DUMMYFUNCTION("""COMPUTED_VALUE"""),"")</f>
        <v/>
      </c>
      <c r="D18839" s="5">
        <v>0.0</v>
      </c>
    </row>
    <row r="18840" ht="14.25" customHeight="1">
      <c r="A18840" s="5"/>
      <c r="B18840" s="5"/>
      <c r="C18840" s="5" t="str">
        <f>IFERROR(__xludf.DUMMYFUNCTION("""COMPUTED_VALUE"""),"")</f>
        <v/>
      </c>
      <c r="D18840" s="5">
        <v>0.0</v>
      </c>
    </row>
    <row r="18841" ht="14.25" customHeight="1">
      <c r="A18841" s="5"/>
      <c r="B18841" s="5"/>
      <c r="C18841" s="5" t="str">
        <f>IFERROR(__xludf.DUMMYFUNCTION("""COMPUTED_VALUE"""),"")</f>
        <v/>
      </c>
      <c r="D18841" s="5">
        <v>0.0</v>
      </c>
    </row>
    <row r="18842" ht="14.25" customHeight="1">
      <c r="A18842" s="5"/>
      <c r="B18842" s="5"/>
      <c r="C18842" s="5" t="str">
        <f>IFERROR(__xludf.DUMMYFUNCTION("""COMPUTED_VALUE"""),"")</f>
        <v/>
      </c>
      <c r="D18842" s="5">
        <v>0.0</v>
      </c>
    </row>
    <row r="18843" ht="14.25" customHeight="1">
      <c r="A18843" s="5"/>
      <c r="B18843" s="5"/>
      <c r="C18843" s="5" t="str">
        <f>IFERROR(__xludf.DUMMYFUNCTION("""COMPUTED_VALUE"""),"")</f>
        <v/>
      </c>
      <c r="D18843" s="5">
        <v>0.0</v>
      </c>
    </row>
    <row r="18844" ht="14.25" customHeight="1">
      <c r="A18844" s="5"/>
      <c r="B18844" s="5"/>
      <c r="C18844" s="5" t="str">
        <f>IFERROR(__xludf.DUMMYFUNCTION("""COMPUTED_VALUE"""),"")</f>
        <v/>
      </c>
      <c r="D18844" s="5">
        <v>0.0</v>
      </c>
    </row>
    <row r="18845" ht="14.25" customHeight="1">
      <c r="A18845" s="5"/>
      <c r="B18845" s="5"/>
      <c r="C18845" s="5" t="str">
        <f>IFERROR(__xludf.DUMMYFUNCTION("""COMPUTED_VALUE"""),"")</f>
        <v/>
      </c>
      <c r="D18845" s="5">
        <v>0.0</v>
      </c>
    </row>
    <row r="18846" ht="14.25" customHeight="1">
      <c r="A18846" s="5"/>
      <c r="B18846" s="5"/>
      <c r="C18846" s="5" t="str">
        <f>IFERROR(__xludf.DUMMYFUNCTION("""COMPUTED_VALUE"""),"")</f>
        <v/>
      </c>
      <c r="D18846" s="5">
        <v>0.0</v>
      </c>
    </row>
    <row r="18847" ht="14.25" customHeight="1">
      <c r="A18847" s="5"/>
      <c r="B18847" s="5"/>
      <c r="C18847" s="5" t="str">
        <f>IFERROR(__xludf.DUMMYFUNCTION("""COMPUTED_VALUE"""),"")</f>
        <v/>
      </c>
      <c r="D18847" s="5">
        <v>0.0</v>
      </c>
    </row>
    <row r="18848" ht="14.25" customHeight="1">
      <c r="A18848" s="5"/>
      <c r="B18848" s="5"/>
      <c r="C18848" s="5" t="str">
        <f>IFERROR(__xludf.DUMMYFUNCTION("""COMPUTED_VALUE"""),"")</f>
        <v/>
      </c>
      <c r="D18848" s="5">
        <v>0.0</v>
      </c>
    </row>
    <row r="18849" ht="14.25" customHeight="1">
      <c r="A18849" s="5"/>
      <c r="B18849" s="5"/>
      <c r="C18849" s="5" t="str">
        <f>IFERROR(__xludf.DUMMYFUNCTION("""COMPUTED_VALUE"""),"")</f>
        <v/>
      </c>
      <c r="D18849" s="5">
        <v>0.0</v>
      </c>
    </row>
    <row r="18850" ht="14.25" customHeight="1">
      <c r="A18850" s="5"/>
      <c r="B18850" s="5"/>
      <c r="C18850" s="5" t="str">
        <f>IFERROR(__xludf.DUMMYFUNCTION("""COMPUTED_VALUE"""),"")</f>
        <v/>
      </c>
      <c r="D18850" s="5">
        <v>0.0</v>
      </c>
    </row>
    <row r="18851" ht="14.25" customHeight="1">
      <c r="A18851" s="5"/>
      <c r="B18851" s="5"/>
      <c r="C18851" s="5" t="str">
        <f>IFERROR(__xludf.DUMMYFUNCTION("""COMPUTED_VALUE"""),"")</f>
        <v/>
      </c>
      <c r="D18851" s="5">
        <v>0.0</v>
      </c>
    </row>
    <row r="18852" ht="14.25" customHeight="1">
      <c r="A18852" s="5"/>
      <c r="B18852" s="5"/>
      <c r="C18852" s="5" t="str">
        <f>IFERROR(__xludf.DUMMYFUNCTION("""COMPUTED_VALUE"""),"")</f>
        <v/>
      </c>
      <c r="D18852" s="5">
        <v>0.0</v>
      </c>
    </row>
    <row r="18853" ht="14.25" customHeight="1">
      <c r="A18853" s="5"/>
      <c r="B18853" s="5"/>
      <c r="C18853" s="5" t="str">
        <f>IFERROR(__xludf.DUMMYFUNCTION("""COMPUTED_VALUE"""),"")</f>
        <v/>
      </c>
      <c r="D18853" s="5">
        <v>0.0</v>
      </c>
    </row>
    <row r="18854" ht="14.25" customHeight="1">
      <c r="A18854" s="5"/>
      <c r="B18854" s="5"/>
      <c r="C18854" s="5" t="str">
        <f>IFERROR(__xludf.DUMMYFUNCTION("""COMPUTED_VALUE"""),"")</f>
        <v/>
      </c>
      <c r="D18854" s="5">
        <v>0.0</v>
      </c>
    </row>
    <row r="18855" ht="14.25" customHeight="1">
      <c r="A18855" s="5"/>
      <c r="B18855" s="5"/>
      <c r="C18855" s="5" t="str">
        <f>IFERROR(__xludf.DUMMYFUNCTION("""COMPUTED_VALUE"""),"")</f>
        <v/>
      </c>
      <c r="D18855" s="5">
        <v>0.0</v>
      </c>
    </row>
    <row r="18856" ht="14.25" customHeight="1">
      <c r="A18856" s="5"/>
      <c r="B18856" s="5"/>
      <c r="C18856" s="5" t="str">
        <f>IFERROR(__xludf.DUMMYFUNCTION("""COMPUTED_VALUE"""),"")</f>
        <v/>
      </c>
      <c r="D18856" s="5">
        <v>0.0</v>
      </c>
    </row>
    <row r="18857" ht="14.25" customHeight="1">
      <c r="A18857" s="5"/>
      <c r="B18857" s="5"/>
      <c r="C18857" s="5" t="str">
        <f>IFERROR(__xludf.DUMMYFUNCTION("""COMPUTED_VALUE"""),"")</f>
        <v/>
      </c>
      <c r="D18857" s="5">
        <v>0.0</v>
      </c>
    </row>
    <row r="18858" ht="14.25" customHeight="1">
      <c r="A18858" s="5"/>
      <c r="B18858" s="5"/>
      <c r="C18858" s="5" t="str">
        <f>IFERROR(__xludf.DUMMYFUNCTION("""COMPUTED_VALUE"""),"")</f>
        <v/>
      </c>
      <c r="D18858" s="5">
        <v>0.0</v>
      </c>
    </row>
    <row r="18859" ht="14.25" customHeight="1">
      <c r="A18859" s="5"/>
      <c r="B18859" s="5"/>
      <c r="C18859" s="5" t="str">
        <f>IFERROR(__xludf.DUMMYFUNCTION("""COMPUTED_VALUE"""),"")</f>
        <v/>
      </c>
      <c r="D18859" s="5">
        <v>0.0</v>
      </c>
    </row>
    <row r="18860" ht="14.25" customHeight="1">
      <c r="A18860" s="5"/>
      <c r="B18860" s="5"/>
      <c r="C18860" s="5" t="str">
        <f>IFERROR(__xludf.DUMMYFUNCTION("""COMPUTED_VALUE"""),"")</f>
        <v/>
      </c>
      <c r="D18860" s="5">
        <v>0.0</v>
      </c>
    </row>
    <row r="18861" ht="14.25" customHeight="1">
      <c r="A18861" s="5"/>
      <c r="B18861" s="5"/>
      <c r="C18861" s="5" t="str">
        <f>IFERROR(__xludf.DUMMYFUNCTION("""COMPUTED_VALUE"""),"")</f>
        <v/>
      </c>
      <c r="D18861" s="5">
        <v>0.0</v>
      </c>
    </row>
    <row r="18862" ht="14.25" customHeight="1">
      <c r="A18862" s="5"/>
      <c r="B18862" s="5"/>
      <c r="C18862" s="5" t="str">
        <f>IFERROR(__xludf.DUMMYFUNCTION("""COMPUTED_VALUE"""),"")</f>
        <v/>
      </c>
      <c r="D18862" s="5">
        <v>0.0</v>
      </c>
    </row>
    <row r="18863" ht="14.25" customHeight="1">
      <c r="A18863" s="5"/>
      <c r="B18863" s="5"/>
      <c r="C18863" s="5" t="str">
        <f>IFERROR(__xludf.DUMMYFUNCTION("""COMPUTED_VALUE"""),"")</f>
        <v/>
      </c>
      <c r="D18863" s="5">
        <v>0.0</v>
      </c>
    </row>
    <row r="18864" ht="14.25" customHeight="1">
      <c r="A18864" s="5"/>
      <c r="B18864" s="5"/>
      <c r="C18864" s="5" t="str">
        <f>IFERROR(__xludf.DUMMYFUNCTION("""COMPUTED_VALUE"""),"")</f>
        <v/>
      </c>
      <c r="D18864" s="5">
        <v>0.0</v>
      </c>
    </row>
    <row r="18865" ht="14.25" customHeight="1">
      <c r="A18865" s="5"/>
      <c r="B18865" s="5"/>
      <c r="C18865" s="5" t="str">
        <f>IFERROR(__xludf.DUMMYFUNCTION("""COMPUTED_VALUE"""),"")</f>
        <v/>
      </c>
      <c r="D18865" s="5">
        <v>0.0</v>
      </c>
    </row>
    <row r="18866" ht="14.25" customHeight="1">
      <c r="A18866" s="5"/>
      <c r="B18866" s="5"/>
      <c r="C18866" s="5" t="str">
        <f>IFERROR(__xludf.DUMMYFUNCTION("""COMPUTED_VALUE"""),"")</f>
        <v/>
      </c>
      <c r="D18866" s="5">
        <v>0.0</v>
      </c>
    </row>
    <row r="18867" ht="14.25" customHeight="1">
      <c r="A18867" s="5"/>
      <c r="B18867" s="5"/>
      <c r="C18867" s="5" t="str">
        <f>IFERROR(__xludf.DUMMYFUNCTION("""COMPUTED_VALUE"""),"")</f>
        <v/>
      </c>
      <c r="D18867" s="5">
        <v>0.0</v>
      </c>
    </row>
    <row r="18868" ht="14.25" customHeight="1">
      <c r="A18868" s="5"/>
      <c r="B18868" s="5"/>
      <c r="C18868" s="5" t="str">
        <f>IFERROR(__xludf.DUMMYFUNCTION("""COMPUTED_VALUE"""),"")</f>
        <v/>
      </c>
      <c r="D18868" s="5">
        <v>0.0</v>
      </c>
    </row>
    <row r="18869" ht="14.25" customHeight="1">
      <c r="A18869" s="5"/>
      <c r="B18869" s="5"/>
      <c r="C18869" s="5" t="str">
        <f>IFERROR(__xludf.DUMMYFUNCTION("""COMPUTED_VALUE"""),"")</f>
        <v/>
      </c>
      <c r="D18869" s="5">
        <v>0.0</v>
      </c>
    </row>
    <row r="18870" ht="14.25" customHeight="1">
      <c r="A18870" s="5"/>
      <c r="B18870" s="5"/>
      <c r="C18870" s="5" t="str">
        <f>IFERROR(__xludf.DUMMYFUNCTION("""COMPUTED_VALUE"""),"")</f>
        <v/>
      </c>
      <c r="D18870" s="5">
        <v>0.0</v>
      </c>
    </row>
    <row r="18871" ht="14.25" customHeight="1">
      <c r="A18871" s="5"/>
      <c r="B18871" s="5"/>
      <c r="C18871" s="5" t="str">
        <f>IFERROR(__xludf.DUMMYFUNCTION("""COMPUTED_VALUE"""),"")</f>
        <v/>
      </c>
      <c r="D18871" s="5">
        <v>0.0</v>
      </c>
    </row>
    <row r="18872" ht="14.25" customHeight="1">
      <c r="A18872" s="5"/>
      <c r="B18872" s="5"/>
      <c r="C18872" s="5" t="str">
        <f>IFERROR(__xludf.DUMMYFUNCTION("""COMPUTED_VALUE"""),"")</f>
        <v/>
      </c>
      <c r="D18872" s="5">
        <v>0.0</v>
      </c>
    </row>
    <row r="18873" ht="14.25" customHeight="1">
      <c r="A18873" s="5"/>
      <c r="B18873" s="5"/>
      <c r="C18873" s="5" t="str">
        <f>IFERROR(__xludf.DUMMYFUNCTION("""COMPUTED_VALUE"""),"")</f>
        <v/>
      </c>
      <c r="D18873" s="5">
        <v>0.0</v>
      </c>
    </row>
    <row r="18874" ht="14.25" customHeight="1">
      <c r="A18874" s="5"/>
      <c r="B18874" s="5"/>
      <c r="C18874" s="5" t="str">
        <f>IFERROR(__xludf.DUMMYFUNCTION("""COMPUTED_VALUE"""),"")</f>
        <v/>
      </c>
      <c r="D18874" s="5">
        <v>0.0</v>
      </c>
    </row>
    <row r="18875" ht="14.25" customHeight="1">
      <c r="A18875" s="5"/>
      <c r="B18875" s="5"/>
      <c r="C18875" s="5" t="str">
        <f>IFERROR(__xludf.DUMMYFUNCTION("""COMPUTED_VALUE"""),"")</f>
        <v/>
      </c>
      <c r="D18875" s="5">
        <v>0.0</v>
      </c>
    </row>
    <row r="18876" ht="14.25" customHeight="1">
      <c r="A18876" s="5"/>
      <c r="B18876" s="5"/>
      <c r="C18876" s="5" t="str">
        <f>IFERROR(__xludf.DUMMYFUNCTION("""COMPUTED_VALUE"""),"")</f>
        <v/>
      </c>
      <c r="D18876" s="5">
        <v>0.0</v>
      </c>
    </row>
    <row r="18877" ht="14.25" customHeight="1">
      <c r="A18877" s="5"/>
      <c r="B18877" s="5"/>
      <c r="C18877" s="5" t="str">
        <f>IFERROR(__xludf.DUMMYFUNCTION("""COMPUTED_VALUE"""),"")</f>
        <v/>
      </c>
      <c r="D18877" s="5">
        <v>0.0</v>
      </c>
    </row>
    <row r="18878" ht="14.25" customHeight="1">
      <c r="A18878" s="5"/>
      <c r="B18878" s="5"/>
      <c r="C18878" s="5" t="str">
        <f>IFERROR(__xludf.DUMMYFUNCTION("""COMPUTED_VALUE"""),"")</f>
        <v/>
      </c>
      <c r="D18878" s="5">
        <v>0.0</v>
      </c>
    </row>
    <row r="18879" ht="14.25" customHeight="1">
      <c r="A18879" s="5"/>
      <c r="B18879" s="5"/>
      <c r="C18879" s="5" t="str">
        <f>IFERROR(__xludf.DUMMYFUNCTION("""COMPUTED_VALUE"""),"")</f>
        <v/>
      </c>
      <c r="D18879" s="5">
        <v>0.0</v>
      </c>
    </row>
    <row r="18880" ht="14.25" customHeight="1">
      <c r="A18880" s="5"/>
      <c r="B18880" s="5"/>
      <c r="C18880" s="5" t="str">
        <f>IFERROR(__xludf.DUMMYFUNCTION("""COMPUTED_VALUE"""),"")</f>
        <v/>
      </c>
      <c r="D18880" s="5">
        <v>0.0</v>
      </c>
    </row>
    <row r="18881" ht="14.25" customHeight="1">
      <c r="A18881" s="5"/>
      <c r="B18881" s="5"/>
      <c r="C18881" s="5" t="str">
        <f>IFERROR(__xludf.DUMMYFUNCTION("""COMPUTED_VALUE"""),"")</f>
        <v/>
      </c>
      <c r="D18881" s="5">
        <v>0.0</v>
      </c>
    </row>
    <row r="18882" ht="14.25" customHeight="1">
      <c r="A18882" s="5"/>
      <c r="B18882" s="5"/>
      <c r="C18882" s="5" t="str">
        <f>IFERROR(__xludf.DUMMYFUNCTION("""COMPUTED_VALUE"""),"")</f>
        <v/>
      </c>
      <c r="D18882" s="5">
        <v>0.0</v>
      </c>
    </row>
    <row r="18883" ht="14.25" customHeight="1">
      <c r="A18883" s="5"/>
      <c r="B18883" s="5"/>
      <c r="C18883" s="5" t="str">
        <f>IFERROR(__xludf.DUMMYFUNCTION("""COMPUTED_VALUE"""),"")</f>
        <v/>
      </c>
      <c r="D18883" s="5">
        <v>0.0</v>
      </c>
    </row>
    <row r="18884" ht="14.25" customHeight="1">
      <c r="A18884" s="5"/>
      <c r="B18884" s="5"/>
      <c r="C18884" s="5" t="str">
        <f>IFERROR(__xludf.DUMMYFUNCTION("""COMPUTED_VALUE"""),"")</f>
        <v/>
      </c>
      <c r="D18884" s="5">
        <v>0.0</v>
      </c>
    </row>
    <row r="18885" ht="14.25" customHeight="1">
      <c r="A18885" s="5"/>
      <c r="B18885" s="5"/>
      <c r="C18885" s="5" t="str">
        <f>IFERROR(__xludf.DUMMYFUNCTION("""COMPUTED_VALUE"""),"")</f>
        <v/>
      </c>
      <c r="D18885" s="5">
        <v>0.0</v>
      </c>
    </row>
    <row r="18886" ht="14.25" customHeight="1">
      <c r="A18886" s="5"/>
      <c r="B18886" s="5"/>
      <c r="C18886" s="5" t="str">
        <f>IFERROR(__xludf.DUMMYFUNCTION("""COMPUTED_VALUE"""),"")</f>
        <v/>
      </c>
      <c r="D18886" s="5">
        <v>0.0</v>
      </c>
    </row>
    <row r="18887" ht="14.25" customHeight="1">
      <c r="A18887" s="5"/>
      <c r="B18887" s="5"/>
      <c r="C18887" s="5" t="str">
        <f>IFERROR(__xludf.DUMMYFUNCTION("""COMPUTED_VALUE"""),"")</f>
        <v/>
      </c>
      <c r="D18887" s="5">
        <v>0.0</v>
      </c>
    </row>
    <row r="18888" ht="14.25" customHeight="1">
      <c r="A18888" s="5"/>
      <c r="B18888" s="5"/>
      <c r="C18888" s="5" t="str">
        <f>IFERROR(__xludf.DUMMYFUNCTION("""COMPUTED_VALUE"""),"")</f>
        <v/>
      </c>
      <c r="D18888" s="5">
        <v>0.0</v>
      </c>
    </row>
    <row r="18889" ht="14.25" customHeight="1">
      <c r="A18889" s="5"/>
      <c r="B18889" s="5"/>
      <c r="C18889" s="5" t="str">
        <f>IFERROR(__xludf.DUMMYFUNCTION("""COMPUTED_VALUE"""),"")</f>
        <v/>
      </c>
      <c r="D18889" s="5">
        <v>0.0</v>
      </c>
    </row>
    <row r="18890" ht="14.25" customHeight="1">
      <c r="A18890" s="5"/>
      <c r="B18890" s="5"/>
      <c r="C18890" s="5" t="str">
        <f>IFERROR(__xludf.DUMMYFUNCTION("""COMPUTED_VALUE"""),"")</f>
        <v/>
      </c>
      <c r="D18890" s="5">
        <v>0.0</v>
      </c>
    </row>
    <row r="18891" ht="14.25" customHeight="1">
      <c r="A18891" s="5"/>
      <c r="B18891" s="5"/>
      <c r="C18891" s="5" t="str">
        <f>IFERROR(__xludf.DUMMYFUNCTION("""COMPUTED_VALUE"""),"")</f>
        <v/>
      </c>
      <c r="D18891" s="5">
        <v>0.0</v>
      </c>
    </row>
    <row r="18892" ht="14.25" customHeight="1">
      <c r="A18892" s="5"/>
      <c r="B18892" s="5"/>
      <c r="C18892" s="5" t="str">
        <f>IFERROR(__xludf.DUMMYFUNCTION("""COMPUTED_VALUE"""),"")</f>
        <v/>
      </c>
      <c r="D18892" s="5">
        <v>0.0</v>
      </c>
    </row>
    <row r="18893" ht="14.25" customHeight="1">
      <c r="A18893" s="5"/>
      <c r="B18893" s="5"/>
      <c r="C18893" s="5" t="str">
        <f>IFERROR(__xludf.DUMMYFUNCTION("""COMPUTED_VALUE"""),"")</f>
        <v/>
      </c>
      <c r="D18893" s="5">
        <v>0.0</v>
      </c>
    </row>
    <row r="18894" ht="14.25" customHeight="1">
      <c r="A18894" s="5"/>
      <c r="B18894" s="5"/>
      <c r="C18894" s="5" t="str">
        <f>IFERROR(__xludf.DUMMYFUNCTION("""COMPUTED_VALUE"""),"")</f>
        <v/>
      </c>
      <c r="D18894" s="5">
        <v>0.0</v>
      </c>
    </row>
    <row r="18895" ht="14.25" customHeight="1">
      <c r="A18895" s="5"/>
      <c r="B18895" s="5"/>
      <c r="C18895" s="5" t="str">
        <f>IFERROR(__xludf.DUMMYFUNCTION("""COMPUTED_VALUE"""),"")</f>
        <v/>
      </c>
      <c r="D18895" s="5">
        <v>0.0</v>
      </c>
    </row>
    <row r="18896" ht="14.25" customHeight="1">
      <c r="A18896" s="5"/>
      <c r="B18896" s="5"/>
      <c r="C18896" s="5" t="str">
        <f>IFERROR(__xludf.DUMMYFUNCTION("""COMPUTED_VALUE"""),"")</f>
        <v/>
      </c>
      <c r="D18896" s="5">
        <v>0.0</v>
      </c>
    </row>
    <row r="18897" ht="14.25" customHeight="1">
      <c r="A18897" s="5"/>
      <c r="B18897" s="5"/>
      <c r="C18897" s="5" t="str">
        <f>IFERROR(__xludf.DUMMYFUNCTION("""COMPUTED_VALUE"""),"")</f>
        <v/>
      </c>
      <c r="D18897" s="5">
        <v>0.0</v>
      </c>
    </row>
    <row r="18898" ht="14.25" customHeight="1">
      <c r="A18898" s="5"/>
      <c r="B18898" s="5"/>
      <c r="C18898" s="5" t="str">
        <f>IFERROR(__xludf.DUMMYFUNCTION("""COMPUTED_VALUE"""),"")</f>
        <v/>
      </c>
      <c r="D18898" s="5">
        <v>0.0</v>
      </c>
    </row>
    <row r="18899" ht="14.25" customHeight="1">
      <c r="A18899" s="5"/>
      <c r="B18899" s="5"/>
      <c r="C18899" s="5" t="str">
        <f>IFERROR(__xludf.DUMMYFUNCTION("""COMPUTED_VALUE"""),"")</f>
        <v/>
      </c>
      <c r="D18899" s="5">
        <v>0.0</v>
      </c>
    </row>
    <row r="18900" ht="14.25" customHeight="1">
      <c r="A18900" s="5"/>
      <c r="B18900" s="5"/>
      <c r="C18900" s="5" t="str">
        <f>IFERROR(__xludf.DUMMYFUNCTION("""COMPUTED_VALUE"""),"")</f>
        <v/>
      </c>
      <c r="D18900" s="5">
        <v>0.0</v>
      </c>
    </row>
    <row r="18901" ht="14.25" customHeight="1">
      <c r="A18901" s="5"/>
      <c r="B18901" s="5"/>
      <c r="C18901" s="5" t="str">
        <f>IFERROR(__xludf.DUMMYFUNCTION("""COMPUTED_VALUE"""),"")</f>
        <v/>
      </c>
      <c r="D18901" s="5">
        <v>0.0</v>
      </c>
    </row>
    <row r="18902" ht="14.25" customHeight="1">
      <c r="A18902" s="5"/>
      <c r="B18902" s="5"/>
      <c r="C18902" s="5" t="str">
        <f>IFERROR(__xludf.DUMMYFUNCTION("""COMPUTED_VALUE"""),"")</f>
        <v/>
      </c>
      <c r="D18902" s="5">
        <v>0.0</v>
      </c>
    </row>
    <row r="18903" ht="14.25" customHeight="1">
      <c r="A18903" s="5"/>
      <c r="B18903" s="5"/>
      <c r="C18903" s="5" t="str">
        <f>IFERROR(__xludf.DUMMYFUNCTION("""COMPUTED_VALUE"""),"")</f>
        <v/>
      </c>
      <c r="D18903" s="5">
        <v>0.0</v>
      </c>
    </row>
    <row r="18904" ht="14.25" customHeight="1">
      <c r="A18904" s="5"/>
      <c r="B18904" s="5"/>
      <c r="C18904" s="5" t="str">
        <f>IFERROR(__xludf.DUMMYFUNCTION("""COMPUTED_VALUE"""),"")</f>
        <v/>
      </c>
      <c r="D18904" s="5">
        <v>0.0</v>
      </c>
    </row>
    <row r="18905" ht="14.25" customHeight="1">
      <c r="A18905" s="5"/>
      <c r="B18905" s="5"/>
      <c r="C18905" s="5" t="str">
        <f>IFERROR(__xludf.DUMMYFUNCTION("""COMPUTED_VALUE"""),"")</f>
        <v/>
      </c>
      <c r="D18905" s="5">
        <v>0.0</v>
      </c>
    </row>
    <row r="18906" ht="14.25" customHeight="1">
      <c r="A18906" s="5"/>
      <c r="B18906" s="5"/>
      <c r="C18906" s="5" t="str">
        <f>IFERROR(__xludf.DUMMYFUNCTION("""COMPUTED_VALUE"""),"")</f>
        <v/>
      </c>
      <c r="D18906" s="5">
        <v>0.0</v>
      </c>
    </row>
    <row r="18907" ht="14.25" customHeight="1">
      <c r="A18907" s="5"/>
      <c r="B18907" s="5"/>
      <c r="C18907" s="5" t="str">
        <f>IFERROR(__xludf.DUMMYFUNCTION("""COMPUTED_VALUE"""),"")</f>
        <v/>
      </c>
      <c r="D18907" s="5">
        <v>0.0</v>
      </c>
    </row>
    <row r="18908" ht="14.25" customHeight="1">
      <c r="A18908" s="5"/>
      <c r="B18908" s="5"/>
      <c r="C18908" s="5" t="str">
        <f>IFERROR(__xludf.DUMMYFUNCTION("""COMPUTED_VALUE"""),"")</f>
        <v/>
      </c>
      <c r="D18908" s="5">
        <v>0.0</v>
      </c>
    </row>
    <row r="18909" ht="14.25" customHeight="1">
      <c r="A18909" s="5"/>
      <c r="B18909" s="5"/>
      <c r="C18909" s="5" t="str">
        <f>IFERROR(__xludf.DUMMYFUNCTION("""COMPUTED_VALUE"""),"")</f>
        <v/>
      </c>
      <c r="D18909" s="5">
        <v>0.0</v>
      </c>
    </row>
    <row r="18910" ht="14.25" customHeight="1">
      <c r="A18910" s="5"/>
      <c r="B18910" s="5"/>
      <c r="C18910" s="5" t="str">
        <f>IFERROR(__xludf.DUMMYFUNCTION("""COMPUTED_VALUE"""),"")</f>
        <v/>
      </c>
      <c r="D18910" s="5">
        <v>0.0</v>
      </c>
    </row>
    <row r="18911" ht="14.25" customHeight="1">
      <c r="A18911" s="5"/>
      <c r="B18911" s="5"/>
      <c r="C18911" s="5" t="str">
        <f>IFERROR(__xludf.DUMMYFUNCTION("""COMPUTED_VALUE"""),"")</f>
        <v/>
      </c>
      <c r="D18911" s="5">
        <v>0.0</v>
      </c>
    </row>
    <row r="18912" ht="14.25" customHeight="1">
      <c r="A18912" s="5"/>
      <c r="B18912" s="5"/>
      <c r="C18912" s="5" t="str">
        <f>IFERROR(__xludf.DUMMYFUNCTION("""COMPUTED_VALUE"""),"")</f>
        <v/>
      </c>
      <c r="D18912" s="5">
        <v>0.0</v>
      </c>
    </row>
    <row r="18913" ht="14.25" customHeight="1">
      <c r="A18913" s="5"/>
      <c r="B18913" s="5"/>
      <c r="C18913" s="5" t="str">
        <f>IFERROR(__xludf.DUMMYFUNCTION("""COMPUTED_VALUE"""),"")</f>
        <v/>
      </c>
      <c r="D18913" s="5">
        <v>0.0</v>
      </c>
    </row>
    <row r="18914" ht="14.25" customHeight="1">
      <c r="A18914" s="5"/>
      <c r="B18914" s="5"/>
      <c r="C18914" s="5" t="str">
        <f>IFERROR(__xludf.DUMMYFUNCTION("""COMPUTED_VALUE"""),"")</f>
        <v/>
      </c>
      <c r="D18914" s="5">
        <v>0.0</v>
      </c>
    </row>
    <row r="18915" ht="14.25" customHeight="1">
      <c r="A18915" s="5"/>
      <c r="B18915" s="5"/>
      <c r="C18915" s="5" t="str">
        <f>IFERROR(__xludf.DUMMYFUNCTION("""COMPUTED_VALUE"""),"")</f>
        <v/>
      </c>
      <c r="D18915" s="5">
        <v>0.0</v>
      </c>
    </row>
    <row r="18916" ht="14.25" customHeight="1">
      <c r="A18916" s="5"/>
      <c r="B18916" s="5"/>
      <c r="C18916" s="5" t="str">
        <f>IFERROR(__xludf.DUMMYFUNCTION("""COMPUTED_VALUE"""),"")</f>
        <v/>
      </c>
      <c r="D18916" s="5">
        <v>0.0</v>
      </c>
    </row>
    <row r="18917" ht="14.25" customHeight="1">
      <c r="A18917" s="5"/>
      <c r="B18917" s="5"/>
      <c r="C18917" s="5" t="str">
        <f>IFERROR(__xludf.DUMMYFUNCTION("""COMPUTED_VALUE"""),"")</f>
        <v/>
      </c>
      <c r="D18917" s="5">
        <v>0.0</v>
      </c>
    </row>
    <row r="18918" ht="14.25" customHeight="1">
      <c r="A18918" s="5"/>
      <c r="B18918" s="5"/>
      <c r="C18918" s="5" t="str">
        <f>IFERROR(__xludf.DUMMYFUNCTION("""COMPUTED_VALUE"""),"")</f>
        <v/>
      </c>
      <c r="D18918" s="5">
        <v>0.0</v>
      </c>
    </row>
    <row r="18919" ht="14.25" customHeight="1">
      <c r="A18919" s="5"/>
      <c r="B18919" s="5"/>
      <c r="C18919" s="5" t="str">
        <f>IFERROR(__xludf.DUMMYFUNCTION("""COMPUTED_VALUE"""),"")</f>
        <v/>
      </c>
      <c r="D18919" s="5">
        <v>0.0</v>
      </c>
    </row>
    <row r="18920" ht="14.25" customHeight="1">
      <c r="A18920" s="5"/>
      <c r="B18920" s="5"/>
      <c r="C18920" s="5" t="str">
        <f>IFERROR(__xludf.DUMMYFUNCTION("""COMPUTED_VALUE"""),"")</f>
        <v/>
      </c>
      <c r="D18920" s="5">
        <v>0.0</v>
      </c>
    </row>
    <row r="18921" ht="14.25" customHeight="1">
      <c r="A18921" s="5"/>
      <c r="B18921" s="5"/>
      <c r="C18921" s="5" t="str">
        <f>IFERROR(__xludf.DUMMYFUNCTION("""COMPUTED_VALUE"""),"")</f>
        <v/>
      </c>
      <c r="D18921" s="5">
        <v>0.0</v>
      </c>
    </row>
    <row r="18922" ht="14.25" customHeight="1">
      <c r="A18922" s="5"/>
      <c r="B18922" s="5"/>
      <c r="C18922" s="5" t="str">
        <f>IFERROR(__xludf.DUMMYFUNCTION("""COMPUTED_VALUE"""),"")</f>
        <v/>
      </c>
      <c r="D18922" s="5">
        <v>0.0</v>
      </c>
    </row>
    <row r="18923" ht="14.25" customHeight="1">
      <c r="A18923" s="5"/>
      <c r="B18923" s="5"/>
      <c r="C18923" s="5" t="str">
        <f>IFERROR(__xludf.DUMMYFUNCTION("""COMPUTED_VALUE"""),"")</f>
        <v/>
      </c>
      <c r="D18923" s="5">
        <v>0.0</v>
      </c>
    </row>
    <row r="18924" ht="14.25" customHeight="1">
      <c r="A18924" s="5"/>
      <c r="B18924" s="5"/>
      <c r="C18924" s="5" t="str">
        <f>IFERROR(__xludf.DUMMYFUNCTION("""COMPUTED_VALUE"""),"")</f>
        <v/>
      </c>
      <c r="D18924" s="5">
        <v>0.0</v>
      </c>
    </row>
    <row r="18925" ht="14.25" customHeight="1">
      <c r="A18925" s="5"/>
      <c r="B18925" s="5"/>
      <c r="C18925" s="5" t="str">
        <f>IFERROR(__xludf.DUMMYFUNCTION("""COMPUTED_VALUE"""),"")</f>
        <v/>
      </c>
      <c r="D18925" s="5">
        <v>0.0</v>
      </c>
    </row>
    <row r="18926" ht="14.25" customHeight="1">
      <c r="A18926" s="5"/>
      <c r="B18926" s="5"/>
      <c r="C18926" s="5" t="str">
        <f>IFERROR(__xludf.DUMMYFUNCTION("""COMPUTED_VALUE"""),"")</f>
        <v/>
      </c>
      <c r="D18926" s="5">
        <v>0.0</v>
      </c>
    </row>
    <row r="18927" ht="14.25" customHeight="1">
      <c r="A18927" s="5"/>
      <c r="B18927" s="5"/>
      <c r="C18927" s="5" t="str">
        <f>IFERROR(__xludf.DUMMYFUNCTION("""COMPUTED_VALUE"""),"")</f>
        <v/>
      </c>
      <c r="D18927" s="5">
        <v>0.0</v>
      </c>
    </row>
    <row r="18928" ht="14.25" customHeight="1">
      <c r="A18928" s="5"/>
      <c r="B18928" s="5"/>
      <c r="C18928" s="5" t="str">
        <f>IFERROR(__xludf.DUMMYFUNCTION("""COMPUTED_VALUE"""),"")</f>
        <v/>
      </c>
      <c r="D18928" s="5">
        <v>0.0</v>
      </c>
    </row>
    <row r="18929" ht="14.25" customHeight="1">
      <c r="A18929" s="5"/>
      <c r="B18929" s="5"/>
      <c r="C18929" s="5" t="str">
        <f>IFERROR(__xludf.DUMMYFUNCTION("""COMPUTED_VALUE"""),"")</f>
        <v/>
      </c>
      <c r="D18929" s="5">
        <v>0.0</v>
      </c>
    </row>
    <row r="18930" ht="14.25" customHeight="1">
      <c r="A18930" s="5"/>
      <c r="B18930" s="5"/>
      <c r="C18930" s="5" t="str">
        <f>IFERROR(__xludf.DUMMYFUNCTION("""COMPUTED_VALUE"""),"")</f>
        <v/>
      </c>
      <c r="D18930" s="5">
        <v>0.0</v>
      </c>
    </row>
    <row r="18931" ht="14.25" customHeight="1">
      <c r="A18931" s="5"/>
      <c r="B18931" s="5"/>
      <c r="C18931" s="5" t="str">
        <f>IFERROR(__xludf.DUMMYFUNCTION("""COMPUTED_VALUE"""),"")</f>
        <v/>
      </c>
      <c r="D18931" s="5">
        <v>0.0</v>
      </c>
    </row>
    <row r="18932" ht="14.25" customHeight="1">
      <c r="A18932" s="5"/>
      <c r="B18932" s="5"/>
      <c r="C18932" s="5" t="str">
        <f>IFERROR(__xludf.DUMMYFUNCTION("""COMPUTED_VALUE"""),"")</f>
        <v/>
      </c>
      <c r="D18932" s="5">
        <v>0.0</v>
      </c>
    </row>
    <row r="18933" ht="14.25" customHeight="1">
      <c r="A18933" s="5"/>
      <c r="B18933" s="5"/>
      <c r="C18933" s="5" t="str">
        <f>IFERROR(__xludf.DUMMYFUNCTION("""COMPUTED_VALUE"""),"")</f>
        <v/>
      </c>
      <c r="D18933" s="5">
        <v>0.0</v>
      </c>
    </row>
    <row r="18934" ht="14.25" customHeight="1">
      <c r="A18934" s="5"/>
      <c r="B18934" s="5"/>
      <c r="C18934" s="5" t="str">
        <f>IFERROR(__xludf.DUMMYFUNCTION("""COMPUTED_VALUE"""),"")</f>
        <v/>
      </c>
      <c r="D18934" s="5">
        <v>0.0</v>
      </c>
    </row>
    <row r="18935" ht="14.25" customHeight="1">
      <c r="A18935" s="5"/>
      <c r="B18935" s="5"/>
      <c r="C18935" s="5" t="str">
        <f>IFERROR(__xludf.DUMMYFUNCTION("""COMPUTED_VALUE"""),"")</f>
        <v/>
      </c>
      <c r="D18935" s="5">
        <v>0.0</v>
      </c>
    </row>
    <row r="18936" ht="14.25" customHeight="1">
      <c r="A18936" s="5"/>
      <c r="B18936" s="5"/>
      <c r="C18936" s="5" t="str">
        <f>IFERROR(__xludf.DUMMYFUNCTION("""COMPUTED_VALUE"""),"")</f>
        <v/>
      </c>
      <c r="D18936" s="5">
        <v>0.0</v>
      </c>
    </row>
    <row r="18937" ht="14.25" customHeight="1">
      <c r="A18937" s="5"/>
      <c r="B18937" s="5"/>
      <c r="C18937" s="5" t="str">
        <f>IFERROR(__xludf.DUMMYFUNCTION("""COMPUTED_VALUE"""),"")</f>
        <v/>
      </c>
      <c r="D18937" s="5">
        <v>0.0</v>
      </c>
    </row>
    <row r="18938" ht="14.25" customHeight="1">
      <c r="A18938" s="5"/>
      <c r="B18938" s="5"/>
      <c r="C18938" s="5" t="str">
        <f>IFERROR(__xludf.DUMMYFUNCTION("""COMPUTED_VALUE"""),"")</f>
        <v/>
      </c>
      <c r="D18938" s="5">
        <v>0.0</v>
      </c>
    </row>
    <row r="18939" ht="14.25" customHeight="1">
      <c r="A18939" s="5"/>
      <c r="B18939" s="5"/>
      <c r="C18939" s="5" t="str">
        <f>IFERROR(__xludf.DUMMYFUNCTION("""COMPUTED_VALUE"""),"")</f>
        <v/>
      </c>
      <c r="D18939" s="5">
        <v>0.0</v>
      </c>
    </row>
    <row r="18940" ht="14.25" customHeight="1">
      <c r="A18940" s="5"/>
      <c r="B18940" s="5"/>
      <c r="C18940" s="5" t="str">
        <f>IFERROR(__xludf.DUMMYFUNCTION("""COMPUTED_VALUE"""),"")</f>
        <v/>
      </c>
      <c r="D18940" s="5">
        <v>0.0</v>
      </c>
    </row>
    <row r="18941" ht="14.25" customHeight="1">
      <c r="A18941" s="5"/>
      <c r="B18941" s="5"/>
      <c r="C18941" s="5" t="str">
        <f>IFERROR(__xludf.DUMMYFUNCTION("""COMPUTED_VALUE"""),"")</f>
        <v/>
      </c>
      <c r="D18941" s="5">
        <v>0.0</v>
      </c>
    </row>
    <row r="18942" ht="14.25" customHeight="1">
      <c r="A18942" s="5"/>
      <c r="B18942" s="5"/>
      <c r="C18942" s="5" t="str">
        <f>IFERROR(__xludf.DUMMYFUNCTION("""COMPUTED_VALUE"""),"")</f>
        <v/>
      </c>
      <c r="D18942" s="5">
        <v>0.0</v>
      </c>
    </row>
    <row r="18943" ht="14.25" customHeight="1">
      <c r="A18943" s="5"/>
      <c r="B18943" s="5"/>
      <c r="C18943" s="5" t="str">
        <f>IFERROR(__xludf.DUMMYFUNCTION("""COMPUTED_VALUE"""),"")</f>
        <v/>
      </c>
      <c r="D18943" s="5">
        <v>0.0</v>
      </c>
    </row>
    <row r="18944" ht="14.25" customHeight="1">
      <c r="A18944" s="5"/>
      <c r="B18944" s="5"/>
      <c r="C18944" s="5" t="str">
        <f>IFERROR(__xludf.DUMMYFUNCTION("""COMPUTED_VALUE"""),"")</f>
        <v/>
      </c>
      <c r="D18944" s="5">
        <v>0.0</v>
      </c>
    </row>
    <row r="18945" ht="14.25" customHeight="1">
      <c r="A18945" s="5"/>
      <c r="B18945" s="5"/>
      <c r="C18945" s="5" t="str">
        <f>IFERROR(__xludf.DUMMYFUNCTION("""COMPUTED_VALUE"""),"")</f>
        <v/>
      </c>
      <c r="D18945" s="5">
        <v>0.0</v>
      </c>
    </row>
    <row r="18946" ht="14.25" customHeight="1">
      <c r="A18946" s="5"/>
      <c r="B18946" s="5"/>
      <c r="C18946" s="5" t="str">
        <f>IFERROR(__xludf.DUMMYFUNCTION("""COMPUTED_VALUE"""),"")</f>
        <v/>
      </c>
      <c r="D18946" s="5">
        <v>0.0</v>
      </c>
    </row>
    <row r="18947" ht="14.25" customHeight="1">
      <c r="A18947" s="5"/>
      <c r="B18947" s="5"/>
      <c r="C18947" s="5" t="str">
        <f>IFERROR(__xludf.DUMMYFUNCTION("""COMPUTED_VALUE"""),"")</f>
        <v/>
      </c>
      <c r="D18947" s="5">
        <v>0.0</v>
      </c>
    </row>
    <row r="18948" ht="14.25" customHeight="1">
      <c r="A18948" s="5"/>
      <c r="B18948" s="5"/>
      <c r="C18948" s="5" t="str">
        <f>IFERROR(__xludf.DUMMYFUNCTION("""COMPUTED_VALUE"""),"")</f>
        <v/>
      </c>
      <c r="D18948" s="5">
        <v>0.0</v>
      </c>
    </row>
    <row r="18949" ht="14.25" customHeight="1">
      <c r="A18949" s="5"/>
      <c r="B18949" s="5"/>
      <c r="C18949" s="5" t="str">
        <f>IFERROR(__xludf.DUMMYFUNCTION("""COMPUTED_VALUE"""),"")</f>
        <v/>
      </c>
      <c r="D18949" s="5">
        <v>0.0</v>
      </c>
    </row>
    <row r="18950" ht="14.25" customHeight="1">
      <c r="A18950" s="5"/>
      <c r="B18950" s="5"/>
      <c r="C18950" s="5" t="str">
        <f>IFERROR(__xludf.DUMMYFUNCTION("""COMPUTED_VALUE"""),"")</f>
        <v/>
      </c>
      <c r="D18950" s="5">
        <v>0.0</v>
      </c>
    </row>
    <row r="18951" ht="14.25" customHeight="1">
      <c r="A18951" s="5"/>
      <c r="B18951" s="5"/>
      <c r="C18951" s="5" t="str">
        <f>IFERROR(__xludf.DUMMYFUNCTION("""COMPUTED_VALUE"""),"")</f>
        <v/>
      </c>
      <c r="D18951" s="5">
        <v>0.0</v>
      </c>
    </row>
    <row r="18952" ht="14.25" customHeight="1">
      <c r="A18952" s="5"/>
      <c r="B18952" s="5"/>
      <c r="C18952" s="5" t="str">
        <f>IFERROR(__xludf.DUMMYFUNCTION("""COMPUTED_VALUE"""),"")</f>
        <v/>
      </c>
      <c r="D18952" s="5">
        <v>0.0</v>
      </c>
    </row>
    <row r="18953" ht="14.25" customHeight="1">
      <c r="A18953" s="5"/>
      <c r="B18953" s="5"/>
      <c r="C18953" s="5" t="str">
        <f>IFERROR(__xludf.DUMMYFUNCTION("""COMPUTED_VALUE"""),"")</f>
        <v/>
      </c>
      <c r="D18953" s="5">
        <v>0.0</v>
      </c>
    </row>
    <row r="18954" ht="14.25" customHeight="1">
      <c r="A18954" s="5"/>
      <c r="B18954" s="5"/>
      <c r="C18954" s="5" t="str">
        <f>IFERROR(__xludf.DUMMYFUNCTION("""COMPUTED_VALUE"""),"")</f>
        <v/>
      </c>
      <c r="D18954" s="5">
        <v>0.0</v>
      </c>
    </row>
    <row r="18955" ht="14.25" customHeight="1">
      <c r="A18955" s="5"/>
      <c r="B18955" s="5"/>
      <c r="C18955" s="5" t="str">
        <f>IFERROR(__xludf.DUMMYFUNCTION("""COMPUTED_VALUE"""),"")</f>
        <v/>
      </c>
      <c r="D18955" s="5">
        <v>0.0</v>
      </c>
    </row>
    <row r="18956" ht="14.25" customHeight="1">
      <c r="A18956" s="5"/>
      <c r="B18956" s="5"/>
      <c r="C18956" s="5" t="str">
        <f>IFERROR(__xludf.DUMMYFUNCTION("""COMPUTED_VALUE"""),"")</f>
        <v/>
      </c>
      <c r="D18956" s="5">
        <v>0.0</v>
      </c>
    </row>
    <row r="18957" ht="14.25" customHeight="1">
      <c r="A18957" s="5"/>
      <c r="B18957" s="5"/>
      <c r="C18957" s="5" t="str">
        <f>IFERROR(__xludf.DUMMYFUNCTION("""COMPUTED_VALUE"""),"")</f>
        <v/>
      </c>
      <c r="D18957" s="5">
        <v>0.0</v>
      </c>
    </row>
    <row r="18958" ht="14.25" customHeight="1">
      <c r="A18958" s="5"/>
      <c r="B18958" s="5"/>
      <c r="C18958" s="5" t="str">
        <f>IFERROR(__xludf.DUMMYFUNCTION("""COMPUTED_VALUE"""),"")</f>
        <v/>
      </c>
      <c r="D18958" s="5">
        <v>0.0</v>
      </c>
    </row>
    <row r="18959" ht="14.25" customHeight="1">
      <c r="A18959" s="5"/>
      <c r="B18959" s="5"/>
      <c r="C18959" s="5" t="str">
        <f>IFERROR(__xludf.DUMMYFUNCTION("""COMPUTED_VALUE"""),"")</f>
        <v/>
      </c>
      <c r="D18959" s="5">
        <v>0.0</v>
      </c>
    </row>
    <row r="18960" ht="14.25" customHeight="1">
      <c r="A18960" s="5"/>
      <c r="B18960" s="5"/>
      <c r="C18960" s="5" t="str">
        <f>IFERROR(__xludf.DUMMYFUNCTION("""COMPUTED_VALUE"""),"")</f>
        <v/>
      </c>
      <c r="D18960" s="5">
        <v>0.0</v>
      </c>
    </row>
    <row r="18961" ht="14.25" customHeight="1">
      <c r="A18961" s="5"/>
      <c r="B18961" s="5"/>
      <c r="C18961" s="5" t="str">
        <f>IFERROR(__xludf.DUMMYFUNCTION("""COMPUTED_VALUE"""),"")</f>
        <v/>
      </c>
      <c r="D18961" s="5">
        <v>0.0</v>
      </c>
    </row>
    <row r="18962" ht="14.25" customHeight="1">
      <c r="A18962" s="5"/>
      <c r="B18962" s="5"/>
      <c r="C18962" s="5" t="str">
        <f>IFERROR(__xludf.DUMMYFUNCTION("""COMPUTED_VALUE"""),"")</f>
        <v/>
      </c>
      <c r="D18962" s="5">
        <v>0.0</v>
      </c>
    </row>
    <row r="18963" ht="14.25" customHeight="1">
      <c r="A18963" s="5"/>
      <c r="B18963" s="5"/>
      <c r="C18963" s="5" t="str">
        <f>IFERROR(__xludf.DUMMYFUNCTION("""COMPUTED_VALUE"""),"")</f>
        <v/>
      </c>
      <c r="D18963" s="5">
        <v>0.0</v>
      </c>
    </row>
    <row r="18964" ht="14.25" customHeight="1">
      <c r="A18964" s="5"/>
      <c r="B18964" s="5"/>
      <c r="C18964" s="5" t="str">
        <f>IFERROR(__xludf.DUMMYFUNCTION("""COMPUTED_VALUE"""),"")</f>
        <v/>
      </c>
      <c r="D18964" s="5">
        <v>0.0</v>
      </c>
    </row>
    <row r="18965" ht="14.25" customHeight="1">
      <c r="A18965" s="5"/>
      <c r="B18965" s="5"/>
      <c r="C18965" s="5" t="str">
        <f>IFERROR(__xludf.DUMMYFUNCTION("""COMPUTED_VALUE"""),"")</f>
        <v/>
      </c>
      <c r="D18965" s="5">
        <v>0.0</v>
      </c>
    </row>
    <row r="18966" ht="14.25" customHeight="1">
      <c r="A18966" s="5"/>
      <c r="B18966" s="5"/>
      <c r="C18966" s="5" t="str">
        <f>IFERROR(__xludf.DUMMYFUNCTION("""COMPUTED_VALUE"""),"")</f>
        <v/>
      </c>
      <c r="D18966" s="5">
        <v>0.0</v>
      </c>
    </row>
    <row r="18967" ht="14.25" customHeight="1">
      <c r="A18967" s="5"/>
      <c r="B18967" s="5"/>
      <c r="C18967" s="5" t="str">
        <f>IFERROR(__xludf.DUMMYFUNCTION("""COMPUTED_VALUE"""),"")</f>
        <v/>
      </c>
      <c r="D18967" s="5">
        <v>0.0</v>
      </c>
    </row>
    <row r="18968" ht="14.25" customHeight="1">
      <c r="A18968" s="5"/>
      <c r="B18968" s="5"/>
      <c r="C18968" s="5" t="str">
        <f>IFERROR(__xludf.DUMMYFUNCTION("""COMPUTED_VALUE"""),"")</f>
        <v/>
      </c>
      <c r="D18968" s="5">
        <v>0.0</v>
      </c>
    </row>
    <row r="18969" ht="14.25" customHeight="1">
      <c r="A18969" s="5"/>
      <c r="B18969" s="5"/>
      <c r="C18969" s="5" t="str">
        <f>IFERROR(__xludf.DUMMYFUNCTION("""COMPUTED_VALUE"""),"")</f>
        <v/>
      </c>
      <c r="D18969" s="5">
        <v>0.0</v>
      </c>
    </row>
    <row r="18970" ht="14.25" customHeight="1">
      <c r="A18970" s="5"/>
      <c r="B18970" s="5"/>
      <c r="C18970" s="5" t="str">
        <f>IFERROR(__xludf.DUMMYFUNCTION("""COMPUTED_VALUE"""),"")</f>
        <v/>
      </c>
      <c r="D18970" s="5">
        <v>0.0</v>
      </c>
    </row>
    <row r="18971" ht="14.25" customHeight="1">
      <c r="A18971" s="5"/>
      <c r="B18971" s="5"/>
      <c r="C18971" s="5" t="str">
        <f>IFERROR(__xludf.DUMMYFUNCTION("""COMPUTED_VALUE"""),"")</f>
        <v/>
      </c>
      <c r="D18971" s="5">
        <v>0.0</v>
      </c>
    </row>
    <row r="18972" ht="14.25" customHeight="1">
      <c r="A18972" s="5"/>
      <c r="B18972" s="5"/>
      <c r="C18972" s="5" t="str">
        <f>IFERROR(__xludf.DUMMYFUNCTION("""COMPUTED_VALUE"""),"")</f>
        <v/>
      </c>
      <c r="D18972" s="5">
        <v>0.0</v>
      </c>
    </row>
    <row r="18973" ht="14.25" customHeight="1">
      <c r="A18973" s="5"/>
      <c r="B18973" s="5"/>
      <c r="C18973" s="5" t="str">
        <f>IFERROR(__xludf.DUMMYFUNCTION("""COMPUTED_VALUE"""),"")</f>
        <v/>
      </c>
      <c r="D18973" s="5">
        <v>0.0</v>
      </c>
    </row>
    <row r="18974" ht="14.25" customHeight="1">
      <c r="A18974" s="5"/>
      <c r="B18974" s="5"/>
      <c r="C18974" s="5" t="str">
        <f>IFERROR(__xludf.DUMMYFUNCTION("""COMPUTED_VALUE"""),"")</f>
        <v/>
      </c>
      <c r="D18974" s="5">
        <v>0.0</v>
      </c>
    </row>
    <row r="18975" ht="14.25" customHeight="1">
      <c r="A18975" s="5"/>
      <c r="B18975" s="5"/>
      <c r="C18975" s="5" t="str">
        <f>IFERROR(__xludf.DUMMYFUNCTION("""COMPUTED_VALUE"""),"")</f>
        <v/>
      </c>
      <c r="D18975" s="5">
        <v>0.0</v>
      </c>
    </row>
    <row r="18976" ht="14.25" customHeight="1">
      <c r="A18976" s="5"/>
      <c r="B18976" s="5"/>
      <c r="C18976" s="5" t="str">
        <f>IFERROR(__xludf.DUMMYFUNCTION("""COMPUTED_VALUE"""),"")</f>
        <v/>
      </c>
      <c r="D18976" s="5">
        <v>0.0</v>
      </c>
    </row>
    <row r="18977" ht="14.25" customHeight="1">
      <c r="A18977" s="5"/>
      <c r="B18977" s="5"/>
      <c r="C18977" s="5" t="str">
        <f>IFERROR(__xludf.DUMMYFUNCTION("""COMPUTED_VALUE"""),"")</f>
        <v/>
      </c>
      <c r="D18977" s="5">
        <v>0.0</v>
      </c>
    </row>
    <row r="18978" ht="14.25" customHeight="1">
      <c r="A18978" s="5"/>
      <c r="B18978" s="5"/>
      <c r="C18978" s="5" t="str">
        <f>IFERROR(__xludf.DUMMYFUNCTION("""COMPUTED_VALUE"""),"")</f>
        <v/>
      </c>
      <c r="D18978" s="5">
        <v>0.0</v>
      </c>
    </row>
    <row r="18979" ht="14.25" customHeight="1">
      <c r="A18979" s="5"/>
      <c r="B18979" s="5"/>
      <c r="C18979" s="5" t="str">
        <f>IFERROR(__xludf.DUMMYFUNCTION("""COMPUTED_VALUE"""),"")</f>
        <v/>
      </c>
      <c r="D18979" s="5">
        <v>0.0</v>
      </c>
    </row>
    <row r="18980" ht="14.25" customHeight="1">
      <c r="A18980" s="5"/>
      <c r="B18980" s="5"/>
      <c r="C18980" s="5" t="str">
        <f>IFERROR(__xludf.DUMMYFUNCTION("""COMPUTED_VALUE"""),"")</f>
        <v/>
      </c>
      <c r="D18980" s="5">
        <v>0.0</v>
      </c>
    </row>
    <row r="18981" ht="14.25" customHeight="1">
      <c r="A18981" s="5"/>
      <c r="B18981" s="5"/>
      <c r="C18981" s="5" t="str">
        <f>IFERROR(__xludf.DUMMYFUNCTION("""COMPUTED_VALUE"""),"")</f>
        <v/>
      </c>
      <c r="D18981" s="5">
        <v>0.0</v>
      </c>
    </row>
    <row r="18982" ht="14.25" customHeight="1">
      <c r="A18982" s="5"/>
      <c r="B18982" s="5"/>
      <c r="C18982" s="5" t="str">
        <f>IFERROR(__xludf.DUMMYFUNCTION("""COMPUTED_VALUE"""),"")</f>
        <v/>
      </c>
      <c r="D18982" s="5">
        <v>0.0</v>
      </c>
    </row>
    <row r="18983" ht="14.25" customHeight="1">
      <c r="A18983" s="5"/>
      <c r="B18983" s="5"/>
      <c r="C18983" s="5" t="str">
        <f>IFERROR(__xludf.DUMMYFUNCTION("""COMPUTED_VALUE"""),"")</f>
        <v/>
      </c>
      <c r="D18983" s="5">
        <v>0.0</v>
      </c>
    </row>
    <row r="18984" ht="14.25" customHeight="1">
      <c r="A18984" s="5"/>
      <c r="B18984" s="5"/>
      <c r="C18984" s="5" t="str">
        <f>IFERROR(__xludf.DUMMYFUNCTION("""COMPUTED_VALUE"""),"")</f>
        <v/>
      </c>
      <c r="D18984" s="5">
        <v>0.0</v>
      </c>
    </row>
    <row r="18985" ht="14.25" customHeight="1">
      <c r="A18985" s="5"/>
      <c r="B18985" s="5"/>
      <c r="C18985" s="5" t="str">
        <f>IFERROR(__xludf.DUMMYFUNCTION("""COMPUTED_VALUE"""),"")</f>
        <v/>
      </c>
      <c r="D18985" s="5">
        <v>0.0</v>
      </c>
    </row>
    <row r="18986" ht="14.25" customHeight="1">
      <c r="A18986" s="5"/>
      <c r="B18986" s="5"/>
      <c r="C18986" s="5" t="str">
        <f>IFERROR(__xludf.DUMMYFUNCTION("""COMPUTED_VALUE"""),"")</f>
        <v/>
      </c>
      <c r="D18986" s="5">
        <v>0.0</v>
      </c>
    </row>
    <row r="18987" ht="14.25" customHeight="1">
      <c r="A18987" s="5"/>
      <c r="B18987" s="5"/>
      <c r="C18987" s="5" t="str">
        <f>IFERROR(__xludf.DUMMYFUNCTION("""COMPUTED_VALUE"""),"")</f>
        <v/>
      </c>
      <c r="D18987" s="5">
        <v>0.0</v>
      </c>
    </row>
    <row r="18988" ht="14.25" customHeight="1">
      <c r="A18988" s="5"/>
      <c r="B18988" s="5"/>
      <c r="C18988" s="5" t="str">
        <f>IFERROR(__xludf.DUMMYFUNCTION("""COMPUTED_VALUE"""),"")</f>
        <v/>
      </c>
      <c r="D18988" s="5">
        <v>0.0</v>
      </c>
    </row>
    <row r="18989" ht="14.25" customHeight="1">
      <c r="A18989" s="5"/>
      <c r="B18989" s="5"/>
      <c r="C18989" s="5" t="str">
        <f>IFERROR(__xludf.DUMMYFUNCTION("""COMPUTED_VALUE"""),"")</f>
        <v/>
      </c>
      <c r="D18989" s="5">
        <v>0.0</v>
      </c>
    </row>
    <row r="18990" ht="14.25" customHeight="1">
      <c r="A18990" s="5"/>
      <c r="B18990" s="5"/>
      <c r="C18990" s="5" t="str">
        <f>IFERROR(__xludf.DUMMYFUNCTION("""COMPUTED_VALUE"""),"")</f>
        <v/>
      </c>
      <c r="D18990" s="5">
        <v>0.0</v>
      </c>
    </row>
    <row r="18991" ht="14.25" customHeight="1">
      <c r="A18991" s="5"/>
      <c r="B18991" s="5"/>
      <c r="C18991" s="5" t="str">
        <f>IFERROR(__xludf.DUMMYFUNCTION("""COMPUTED_VALUE"""),"")</f>
        <v/>
      </c>
      <c r="D18991" s="5">
        <v>0.0</v>
      </c>
    </row>
    <row r="18992" ht="14.25" customHeight="1">
      <c r="A18992" s="5"/>
      <c r="B18992" s="5"/>
      <c r="C18992" s="5" t="str">
        <f>IFERROR(__xludf.DUMMYFUNCTION("""COMPUTED_VALUE"""),"")</f>
        <v/>
      </c>
      <c r="D18992" s="5">
        <v>0.0</v>
      </c>
    </row>
    <row r="18993" ht="14.25" customHeight="1">
      <c r="A18993" s="5"/>
      <c r="B18993" s="5"/>
      <c r="C18993" s="5" t="str">
        <f>IFERROR(__xludf.DUMMYFUNCTION("""COMPUTED_VALUE"""),"")</f>
        <v/>
      </c>
      <c r="D18993" s="5">
        <v>0.0</v>
      </c>
    </row>
    <row r="18994" ht="14.25" customHeight="1">
      <c r="A18994" s="5"/>
      <c r="B18994" s="5"/>
      <c r="C18994" s="5" t="str">
        <f>IFERROR(__xludf.DUMMYFUNCTION("""COMPUTED_VALUE"""),"")</f>
        <v/>
      </c>
      <c r="D18994" s="5">
        <v>0.0</v>
      </c>
    </row>
    <row r="18995" ht="14.25" customHeight="1">
      <c r="A18995" s="5"/>
      <c r="B18995" s="5"/>
      <c r="C18995" s="5" t="str">
        <f>IFERROR(__xludf.DUMMYFUNCTION("""COMPUTED_VALUE"""),"")</f>
        <v/>
      </c>
      <c r="D18995" s="5">
        <v>0.0</v>
      </c>
    </row>
    <row r="18996" ht="14.25" customHeight="1">
      <c r="A18996" s="5"/>
      <c r="B18996" s="5"/>
      <c r="C18996" s="5" t="str">
        <f>IFERROR(__xludf.DUMMYFUNCTION("""COMPUTED_VALUE"""),"")</f>
        <v/>
      </c>
      <c r="D18996" s="5">
        <v>0.0</v>
      </c>
    </row>
    <row r="18997" ht="14.25" customHeight="1">
      <c r="A18997" s="5"/>
      <c r="B18997" s="5"/>
      <c r="C18997" s="5" t="str">
        <f>IFERROR(__xludf.DUMMYFUNCTION("""COMPUTED_VALUE"""),"")</f>
        <v/>
      </c>
      <c r="D18997" s="5">
        <v>0.0</v>
      </c>
    </row>
    <row r="18998" ht="14.25" customHeight="1">
      <c r="A18998" s="5"/>
      <c r="B18998" s="5"/>
      <c r="C18998" s="5" t="str">
        <f>IFERROR(__xludf.DUMMYFUNCTION("""COMPUTED_VALUE"""),"")</f>
        <v/>
      </c>
      <c r="D18998" s="5">
        <v>0.0</v>
      </c>
    </row>
    <row r="18999" ht="14.25" customHeight="1">
      <c r="A18999" s="5"/>
      <c r="B18999" s="5"/>
      <c r="C18999" s="5" t="str">
        <f>IFERROR(__xludf.DUMMYFUNCTION("""COMPUTED_VALUE"""),"")</f>
        <v/>
      </c>
      <c r="D18999" s="5">
        <v>0.0</v>
      </c>
    </row>
    <row r="19000" ht="14.25" customHeight="1">
      <c r="A19000" s="5"/>
      <c r="B19000" s="5"/>
      <c r="C19000" s="5" t="str">
        <f>IFERROR(__xludf.DUMMYFUNCTION("""COMPUTED_VALUE"""),"")</f>
        <v/>
      </c>
      <c r="D19000" s="5">
        <v>0.0</v>
      </c>
    </row>
    <row r="19001" ht="14.25" customHeight="1">
      <c r="A19001" s="5"/>
      <c r="B19001" s="5"/>
      <c r="C19001" s="5" t="str">
        <f>IFERROR(__xludf.DUMMYFUNCTION("""COMPUTED_VALUE"""),"")</f>
        <v/>
      </c>
      <c r="D19001" s="5">
        <v>0.0</v>
      </c>
    </row>
    <row r="19002" ht="14.25" customHeight="1">
      <c r="A19002" s="5"/>
      <c r="B19002" s="5"/>
      <c r="C19002" s="5" t="str">
        <f>IFERROR(__xludf.DUMMYFUNCTION("""COMPUTED_VALUE"""),"")</f>
        <v/>
      </c>
      <c r="D19002" s="5">
        <v>0.0</v>
      </c>
    </row>
    <row r="19003" ht="14.25" customHeight="1">
      <c r="A19003" s="5"/>
      <c r="B19003" s="5"/>
      <c r="C19003" s="5" t="str">
        <f>IFERROR(__xludf.DUMMYFUNCTION("""COMPUTED_VALUE"""),"")</f>
        <v/>
      </c>
      <c r="D19003" s="5">
        <v>0.0</v>
      </c>
    </row>
    <row r="19004" ht="14.25" customHeight="1">
      <c r="A19004" s="5"/>
      <c r="B19004" s="5"/>
      <c r="C19004" s="5" t="str">
        <f>IFERROR(__xludf.DUMMYFUNCTION("""COMPUTED_VALUE"""),"")</f>
        <v/>
      </c>
      <c r="D19004" s="5">
        <v>0.0</v>
      </c>
    </row>
    <row r="19005" ht="14.25" customHeight="1">
      <c r="A19005" s="5"/>
      <c r="B19005" s="5"/>
      <c r="C19005" s="5" t="str">
        <f>IFERROR(__xludf.DUMMYFUNCTION("""COMPUTED_VALUE"""),"")</f>
        <v/>
      </c>
      <c r="D19005" s="5">
        <v>0.0</v>
      </c>
    </row>
    <row r="19006" ht="14.25" customHeight="1">
      <c r="A19006" s="5"/>
      <c r="B19006" s="5"/>
      <c r="C19006" s="5" t="str">
        <f>IFERROR(__xludf.DUMMYFUNCTION("""COMPUTED_VALUE"""),"")</f>
        <v/>
      </c>
      <c r="D19006" s="5">
        <v>0.0</v>
      </c>
    </row>
    <row r="19007" ht="14.25" customHeight="1">
      <c r="A19007" s="5"/>
      <c r="B19007" s="5"/>
      <c r="C19007" s="5" t="str">
        <f>IFERROR(__xludf.DUMMYFUNCTION("""COMPUTED_VALUE"""),"")</f>
        <v/>
      </c>
      <c r="D19007" s="5">
        <v>0.0</v>
      </c>
    </row>
    <row r="19008" ht="14.25" customHeight="1">
      <c r="A19008" s="5"/>
      <c r="B19008" s="5"/>
      <c r="C19008" s="5" t="str">
        <f>IFERROR(__xludf.DUMMYFUNCTION("""COMPUTED_VALUE"""),"")</f>
        <v/>
      </c>
      <c r="D19008" s="5">
        <v>0.0</v>
      </c>
    </row>
    <row r="19009" ht="14.25" customHeight="1">
      <c r="A19009" s="5"/>
      <c r="B19009" s="5"/>
      <c r="C19009" s="5" t="str">
        <f>IFERROR(__xludf.DUMMYFUNCTION("""COMPUTED_VALUE"""),"")</f>
        <v/>
      </c>
      <c r="D19009" s="5">
        <v>0.0</v>
      </c>
    </row>
    <row r="19010" ht="14.25" customHeight="1">
      <c r="A19010" s="5"/>
      <c r="B19010" s="5"/>
      <c r="C19010" s="5" t="str">
        <f>IFERROR(__xludf.DUMMYFUNCTION("""COMPUTED_VALUE"""),"")</f>
        <v/>
      </c>
      <c r="D19010" s="5">
        <v>0.0</v>
      </c>
    </row>
    <row r="19011" ht="14.25" customHeight="1">
      <c r="A19011" s="5"/>
      <c r="B19011" s="5"/>
      <c r="C19011" s="5" t="str">
        <f>IFERROR(__xludf.DUMMYFUNCTION("""COMPUTED_VALUE"""),"")</f>
        <v/>
      </c>
      <c r="D19011" s="5">
        <v>0.0</v>
      </c>
    </row>
    <row r="19012" ht="14.25" customHeight="1">
      <c r="A19012" s="5"/>
      <c r="B19012" s="5"/>
      <c r="C19012" s="5" t="str">
        <f>IFERROR(__xludf.DUMMYFUNCTION("""COMPUTED_VALUE"""),"")</f>
        <v/>
      </c>
      <c r="D19012" s="5">
        <v>0.0</v>
      </c>
    </row>
    <row r="19013" ht="14.25" customHeight="1">
      <c r="A19013" s="5"/>
      <c r="B19013" s="5"/>
      <c r="C19013" s="5" t="str">
        <f>IFERROR(__xludf.DUMMYFUNCTION("""COMPUTED_VALUE"""),"")</f>
        <v/>
      </c>
      <c r="D19013" s="5">
        <v>0.0</v>
      </c>
    </row>
    <row r="19014" ht="14.25" customHeight="1">
      <c r="A19014" s="5"/>
      <c r="B19014" s="5"/>
      <c r="C19014" s="5" t="str">
        <f>IFERROR(__xludf.DUMMYFUNCTION("""COMPUTED_VALUE"""),"")</f>
        <v/>
      </c>
      <c r="D19014" s="5">
        <v>0.0</v>
      </c>
    </row>
    <row r="19015" ht="14.25" customHeight="1">
      <c r="A19015" s="5"/>
      <c r="B19015" s="5"/>
      <c r="C19015" s="5" t="str">
        <f>IFERROR(__xludf.DUMMYFUNCTION("""COMPUTED_VALUE"""),"")</f>
        <v/>
      </c>
      <c r="D19015" s="5">
        <v>0.0</v>
      </c>
    </row>
    <row r="19016" ht="14.25" customHeight="1">
      <c r="A19016" s="5"/>
      <c r="B19016" s="5"/>
      <c r="C19016" s="5" t="str">
        <f>IFERROR(__xludf.DUMMYFUNCTION("""COMPUTED_VALUE"""),"")</f>
        <v/>
      </c>
      <c r="D19016" s="5">
        <v>0.0</v>
      </c>
    </row>
    <row r="19017" ht="14.25" customHeight="1">
      <c r="A19017" s="5"/>
      <c r="B19017" s="5"/>
      <c r="C19017" s="5" t="str">
        <f>IFERROR(__xludf.DUMMYFUNCTION("""COMPUTED_VALUE"""),"")</f>
        <v/>
      </c>
      <c r="D19017" s="5">
        <v>0.0</v>
      </c>
    </row>
    <row r="19018" ht="14.25" customHeight="1">
      <c r="A19018" s="5"/>
      <c r="B19018" s="5"/>
      <c r="C19018" s="5" t="str">
        <f>IFERROR(__xludf.DUMMYFUNCTION("""COMPUTED_VALUE"""),"")</f>
        <v/>
      </c>
      <c r="D19018" s="5">
        <v>0.0</v>
      </c>
    </row>
    <row r="19019" ht="14.25" customHeight="1">
      <c r="A19019" s="5"/>
      <c r="B19019" s="5"/>
      <c r="C19019" s="5" t="str">
        <f>IFERROR(__xludf.DUMMYFUNCTION("""COMPUTED_VALUE"""),"")</f>
        <v/>
      </c>
      <c r="D19019" s="5">
        <v>0.0</v>
      </c>
    </row>
    <row r="19020" ht="14.25" customHeight="1">
      <c r="A19020" s="5"/>
      <c r="B19020" s="5"/>
      <c r="C19020" s="5" t="str">
        <f>IFERROR(__xludf.DUMMYFUNCTION("""COMPUTED_VALUE"""),"")</f>
        <v/>
      </c>
      <c r="D19020" s="5">
        <v>0.0</v>
      </c>
    </row>
    <row r="19021" ht="14.25" customHeight="1">
      <c r="A19021" s="5"/>
      <c r="B19021" s="5"/>
      <c r="C19021" s="5" t="str">
        <f>IFERROR(__xludf.DUMMYFUNCTION("""COMPUTED_VALUE"""),"")</f>
        <v/>
      </c>
      <c r="D19021" s="5">
        <v>0.0</v>
      </c>
    </row>
    <row r="19022" ht="14.25" customHeight="1">
      <c r="A19022" s="5"/>
      <c r="B19022" s="5"/>
      <c r="C19022" s="5" t="str">
        <f>IFERROR(__xludf.DUMMYFUNCTION("""COMPUTED_VALUE"""),"")</f>
        <v/>
      </c>
      <c r="D19022" s="5">
        <v>0.0</v>
      </c>
    </row>
    <row r="19023" ht="14.25" customHeight="1">
      <c r="A19023" s="5"/>
      <c r="B19023" s="5"/>
      <c r="C19023" s="5" t="str">
        <f>IFERROR(__xludf.DUMMYFUNCTION("""COMPUTED_VALUE"""),"")</f>
        <v/>
      </c>
      <c r="D19023" s="5">
        <v>0.0</v>
      </c>
    </row>
    <row r="19024" ht="14.25" customHeight="1">
      <c r="A19024" s="5"/>
      <c r="B19024" s="5"/>
      <c r="C19024" s="5" t="str">
        <f>IFERROR(__xludf.DUMMYFUNCTION("""COMPUTED_VALUE"""),"")</f>
        <v/>
      </c>
      <c r="D19024" s="5">
        <v>0.0</v>
      </c>
    </row>
    <row r="19025" ht="14.25" customHeight="1">
      <c r="A19025" s="5"/>
      <c r="B19025" s="5"/>
      <c r="C19025" s="5" t="str">
        <f>IFERROR(__xludf.DUMMYFUNCTION("""COMPUTED_VALUE"""),"")</f>
        <v/>
      </c>
      <c r="D19025" s="5">
        <v>0.0</v>
      </c>
    </row>
    <row r="19026" ht="14.25" customHeight="1">
      <c r="A19026" s="5"/>
      <c r="B19026" s="5"/>
      <c r="C19026" s="5" t="str">
        <f>IFERROR(__xludf.DUMMYFUNCTION("""COMPUTED_VALUE"""),"")</f>
        <v/>
      </c>
      <c r="D19026" s="5">
        <v>0.0</v>
      </c>
    </row>
    <row r="19027" ht="14.25" customHeight="1">
      <c r="A19027" s="5"/>
      <c r="B19027" s="5"/>
      <c r="C19027" s="5" t="str">
        <f>IFERROR(__xludf.DUMMYFUNCTION("""COMPUTED_VALUE"""),"")</f>
        <v/>
      </c>
      <c r="D19027" s="5">
        <v>0.0</v>
      </c>
    </row>
    <row r="19028" ht="14.25" customHeight="1">
      <c r="A19028" s="5"/>
      <c r="B19028" s="5"/>
      <c r="C19028" s="5" t="str">
        <f>IFERROR(__xludf.DUMMYFUNCTION("""COMPUTED_VALUE"""),"")</f>
        <v/>
      </c>
      <c r="D19028" s="5">
        <v>0.0</v>
      </c>
    </row>
    <row r="19029" ht="14.25" customHeight="1">
      <c r="A19029" s="5"/>
      <c r="B19029" s="5"/>
      <c r="C19029" s="5" t="str">
        <f>IFERROR(__xludf.DUMMYFUNCTION("""COMPUTED_VALUE"""),"")</f>
        <v/>
      </c>
      <c r="D19029" s="5">
        <v>0.0</v>
      </c>
    </row>
    <row r="19030" ht="14.25" customHeight="1">
      <c r="A19030" s="5"/>
      <c r="B19030" s="5"/>
      <c r="C19030" s="5" t="str">
        <f>IFERROR(__xludf.DUMMYFUNCTION("""COMPUTED_VALUE"""),"")</f>
        <v/>
      </c>
      <c r="D19030" s="5">
        <v>0.0</v>
      </c>
    </row>
    <row r="19031" ht="14.25" customHeight="1">
      <c r="A19031" s="5"/>
      <c r="B19031" s="5"/>
      <c r="C19031" s="5" t="str">
        <f>IFERROR(__xludf.DUMMYFUNCTION("""COMPUTED_VALUE"""),"")</f>
        <v/>
      </c>
      <c r="D19031" s="5">
        <v>0.0</v>
      </c>
    </row>
    <row r="19032" ht="14.25" customHeight="1">
      <c r="A19032" s="5"/>
      <c r="B19032" s="5"/>
      <c r="C19032" s="5" t="str">
        <f>IFERROR(__xludf.DUMMYFUNCTION("""COMPUTED_VALUE"""),"")</f>
        <v/>
      </c>
      <c r="D19032" s="5">
        <v>0.0</v>
      </c>
    </row>
    <row r="19033" ht="14.25" customHeight="1">
      <c r="A19033" s="5"/>
      <c r="B19033" s="5"/>
      <c r="C19033" s="5" t="str">
        <f>IFERROR(__xludf.DUMMYFUNCTION("""COMPUTED_VALUE"""),"")</f>
        <v/>
      </c>
      <c r="D19033" s="5">
        <v>0.0</v>
      </c>
    </row>
    <row r="19034" ht="14.25" customHeight="1">
      <c r="A19034" s="5"/>
      <c r="B19034" s="5"/>
      <c r="C19034" s="5" t="str">
        <f>IFERROR(__xludf.DUMMYFUNCTION("""COMPUTED_VALUE"""),"")</f>
        <v/>
      </c>
      <c r="D19034" s="5">
        <v>0.0</v>
      </c>
    </row>
    <row r="19035" ht="14.25" customHeight="1">
      <c r="A19035" s="5"/>
      <c r="B19035" s="5"/>
      <c r="C19035" s="5" t="str">
        <f>IFERROR(__xludf.DUMMYFUNCTION("""COMPUTED_VALUE"""),"")</f>
        <v/>
      </c>
      <c r="D19035" s="5">
        <v>0.0</v>
      </c>
    </row>
    <row r="19036" ht="14.25" customHeight="1">
      <c r="A19036" s="5"/>
      <c r="B19036" s="5"/>
      <c r="C19036" s="5" t="str">
        <f>IFERROR(__xludf.DUMMYFUNCTION("""COMPUTED_VALUE"""),"")</f>
        <v/>
      </c>
      <c r="D19036" s="5">
        <v>0.0</v>
      </c>
    </row>
    <row r="19037" ht="14.25" customHeight="1">
      <c r="A19037" s="5"/>
      <c r="B19037" s="5"/>
      <c r="C19037" s="5" t="str">
        <f>IFERROR(__xludf.DUMMYFUNCTION("""COMPUTED_VALUE"""),"")</f>
        <v/>
      </c>
      <c r="D19037" s="5">
        <v>0.0</v>
      </c>
    </row>
    <row r="19038" ht="14.25" customHeight="1">
      <c r="A19038" s="5"/>
      <c r="B19038" s="5"/>
      <c r="C19038" s="5" t="str">
        <f>IFERROR(__xludf.DUMMYFUNCTION("""COMPUTED_VALUE"""),"")</f>
        <v/>
      </c>
      <c r="D19038" s="5">
        <v>0.0</v>
      </c>
    </row>
    <row r="19039" ht="14.25" customHeight="1">
      <c r="A19039" s="5"/>
      <c r="B19039" s="5"/>
      <c r="C19039" s="5" t="str">
        <f>IFERROR(__xludf.DUMMYFUNCTION("""COMPUTED_VALUE"""),"")</f>
        <v/>
      </c>
      <c r="D19039" s="5">
        <v>0.0</v>
      </c>
    </row>
    <row r="19040" ht="14.25" customHeight="1">
      <c r="A19040" s="5"/>
      <c r="B19040" s="5"/>
      <c r="C19040" s="5" t="str">
        <f>IFERROR(__xludf.DUMMYFUNCTION("""COMPUTED_VALUE"""),"")</f>
        <v/>
      </c>
      <c r="D19040" s="5">
        <v>0.0</v>
      </c>
    </row>
    <row r="19041" ht="14.25" customHeight="1">
      <c r="A19041" s="5"/>
      <c r="B19041" s="5"/>
      <c r="C19041" s="5" t="str">
        <f>IFERROR(__xludf.DUMMYFUNCTION("""COMPUTED_VALUE"""),"")</f>
        <v/>
      </c>
      <c r="D19041" s="5">
        <v>0.0</v>
      </c>
    </row>
    <row r="19042" ht="14.25" customHeight="1">
      <c r="A19042" s="5"/>
      <c r="B19042" s="5"/>
      <c r="C19042" s="5" t="str">
        <f>IFERROR(__xludf.DUMMYFUNCTION("""COMPUTED_VALUE"""),"")</f>
        <v/>
      </c>
      <c r="D19042" s="5">
        <v>0.0</v>
      </c>
    </row>
    <row r="19043" ht="14.25" customHeight="1">
      <c r="A19043" s="5"/>
      <c r="B19043" s="5"/>
      <c r="C19043" s="5" t="str">
        <f>IFERROR(__xludf.DUMMYFUNCTION("""COMPUTED_VALUE"""),"")</f>
        <v/>
      </c>
      <c r="D19043" s="5">
        <v>0.0</v>
      </c>
    </row>
    <row r="19044" ht="14.25" customHeight="1">
      <c r="A19044" s="5"/>
      <c r="B19044" s="5"/>
      <c r="C19044" s="5" t="str">
        <f>IFERROR(__xludf.DUMMYFUNCTION("""COMPUTED_VALUE"""),"")</f>
        <v/>
      </c>
      <c r="D19044" s="5">
        <v>0.0</v>
      </c>
    </row>
    <row r="19045" ht="14.25" customHeight="1">
      <c r="A19045" s="5"/>
      <c r="B19045" s="5"/>
      <c r="C19045" s="5" t="str">
        <f>IFERROR(__xludf.DUMMYFUNCTION("""COMPUTED_VALUE"""),"")</f>
        <v/>
      </c>
      <c r="D19045" s="5">
        <v>0.0</v>
      </c>
    </row>
    <row r="19046" ht="14.25" customHeight="1">
      <c r="A19046" s="5"/>
      <c r="B19046" s="5"/>
      <c r="C19046" s="5" t="str">
        <f>IFERROR(__xludf.DUMMYFUNCTION("""COMPUTED_VALUE"""),"")</f>
        <v/>
      </c>
      <c r="D19046" s="5">
        <v>0.0</v>
      </c>
    </row>
    <row r="19047" ht="14.25" customHeight="1">
      <c r="A19047" s="5"/>
      <c r="B19047" s="5"/>
      <c r="C19047" s="5" t="str">
        <f>IFERROR(__xludf.DUMMYFUNCTION("""COMPUTED_VALUE"""),"")</f>
        <v/>
      </c>
      <c r="D19047" s="5">
        <v>0.0</v>
      </c>
    </row>
    <row r="19048" ht="14.25" customHeight="1">
      <c r="A19048" s="5"/>
      <c r="B19048" s="5"/>
      <c r="C19048" s="5" t="str">
        <f>IFERROR(__xludf.DUMMYFUNCTION("""COMPUTED_VALUE"""),"")</f>
        <v/>
      </c>
      <c r="D19048" s="5">
        <v>0.0</v>
      </c>
    </row>
    <row r="19049" ht="14.25" customHeight="1">
      <c r="A19049" s="5"/>
      <c r="B19049" s="5"/>
      <c r="C19049" s="5" t="str">
        <f>IFERROR(__xludf.DUMMYFUNCTION("""COMPUTED_VALUE"""),"")</f>
        <v/>
      </c>
      <c r="D19049" s="5">
        <v>0.0</v>
      </c>
    </row>
    <row r="19050" ht="14.25" customHeight="1">
      <c r="A19050" s="5"/>
      <c r="B19050" s="5"/>
      <c r="C19050" s="5" t="str">
        <f>IFERROR(__xludf.DUMMYFUNCTION("""COMPUTED_VALUE"""),"")</f>
        <v/>
      </c>
      <c r="D19050" s="5">
        <v>0.0</v>
      </c>
    </row>
    <row r="19051" ht="14.25" customHeight="1">
      <c r="A19051" s="5"/>
      <c r="B19051" s="5"/>
      <c r="C19051" s="5" t="str">
        <f>IFERROR(__xludf.DUMMYFUNCTION("""COMPUTED_VALUE"""),"")</f>
        <v/>
      </c>
      <c r="D19051" s="5">
        <v>0.0</v>
      </c>
    </row>
    <row r="19052" ht="14.25" customHeight="1">
      <c r="A19052" s="5"/>
      <c r="B19052" s="5"/>
      <c r="C19052" s="5" t="str">
        <f>IFERROR(__xludf.DUMMYFUNCTION("""COMPUTED_VALUE"""),"")</f>
        <v/>
      </c>
      <c r="D19052" s="5">
        <v>0.0</v>
      </c>
    </row>
    <row r="19053" ht="14.25" customHeight="1">
      <c r="A19053" s="5"/>
      <c r="B19053" s="5"/>
      <c r="C19053" s="5" t="str">
        <f>IFERROR(__xludf.DUMMYFUNCTION("""COMPUTED_VALUE"""),"")</f>
        <v/>
      </c>
      <c r="D19053" s="5">
        <v>0.0</v>
      </c>
    </row>
    <row r="19054" ht="14.25" customHeight="1">
      <c r="A19054" s="5"/>
      <c r="B19054" s="5"/>
      <c r="C19054" s="5" t="str">
        <f>IFERROR(__xludf.DUMMYFUNCTION("""COMPUTED_VALUE"""),"")</f>
        <v/>
      </c>
      <c r="D19054" s="5">
        <v>0.0</v>
      </c>
    </row>
    <row r="19055" ht="14.25" customHeight="1">
      <c r="A19055" s="5"/>
      <c r="B19055" s="5"/>
      <c r="C19055" s="5" t="str">
        <f>IFERROR(__xludf.DUMMYFUNCTION("""COMPUTED_VALUE"""),"")</f>
        <v/>
      </c>
      <c r="D19055" s="5">
        <v>0.0</v>
      </c>
    </row>
    <row r="19056" ht="14.25" customHeight="1">
      <c r="A19056" s="5"/>
      <c r="B19056" s="5"/>
      <c r="C19056" s="5" t="str">
        <f>IFERROR(__xludf.DUMMYFUNCTION("""COMPUTED_VALUE"""),"")</f>
        <v/>
      </c>
      <c r="D19056" s="5">
        <v>0.0</v>
      </c>
    </row>
    <row r="19057" ht="14.25" customHeight="1">
      <c r="A19057" s="5"/>
      <c r="B19057" s="5"/>
      <c r="C19057" s="5" t="str">
        <f>IFERROR(__xludf.DUMMYFUNCTION("""COMPUTED_VALUE"""),"")</f>
        <v/>
      </c>
      <c r="D19057" s="5">
        <v>0.0</v>
      </c>
    </row>
    <row r="19058" ht="14.25" customHeight="1">
      <c r="A19058" s="5"/>
      <c r="B19058" s="5"/>
      <c r="C19058" s="5" t="str">
        <f>IFERROR(__xludf.DUMMYFUNCTION("""COMPUTED_VALUE"""),"")</f>
        <v/>
      </c>
      <c r="D19058" s="5">
        <v>0.0</v>
      </c>
    </row>
    <row r="19059" ht="14.25" customHeight="1">
      <c r="A19059" s="5"/>
      <c r="B19059" s="5"/>
      <c r="C19059" s="5" t="str">
        <f>IFERROR(__xludf.DUMMYFUNCTION("""COMPUTED_VALUE"""),"")</f>
        <v/>
      </c>
      <c r="D19059" s="5">
        <v>0.0</v>
      </c>
    </row>
    <row r="19060" ht="14.25" customHeight="1">
      <c r="A19060" s="5"/>
      <c r="B19060" s="5"/>
      <c r="C19060" s="5" t="str">
        <f>IFERROR(__xludf.DUMMYFUNCTION("""COMPUTED_VALUE"""),"")</f>
        <v/>
      </c>
      <c r="D19060" s="5">
        <v>0.0</v>
      </c>
    </row>
    <row r="19061" ht="14.25" customHeight="1">
      <c r="A19061" s="5"/>
      <c r="B19061" s="5"/>
      <c r="C19061" s="5" t="str">
        <f>IFERROR(__xludf.DUMMYFUNCTION("""COMPUTED_VALUE"""),"")</f>
        <v/>
      </c>
      <c r="D19061" s="5">
        <v>0.0</v>
      </c>
    </row>
    <row r="19062" ht="14.25" customHeight="1">
      <c r="A19062" s="5"/>
      <c r="B19062" s="5"/>
      <c r="C19062" s="5" t="str">
        <f>IFERROR(__xludf.DUMMYFUNCTION("""COMPUTED_VALUE"""),"")</f>
        <v/>
      </c>
      <c r="D19062" s="5">
        <v>0.0</v>
      </c>
    </row>
    <row r="19063" ht="14.25" customHeight="1">
      <c r="A19063" s="5"/>
      <c r="B19063" s="5"/>
      <c r="C19063" s="5" t="str">
        <f>IFERROR(__xludf.DUMMYFUNCTION("""COMPUTED_VALUE"""),"")</f>
        <v/>
      </c>
      <c r="D19063" s="5">
        <v>0.0</v>
      </c>
    </row>
    <row r="19064" ht="14.25" customHeight="1">
      <c r="A19064" s="5"/>
      <c r="B19064" s="5"/>
      <c r="C19064" s="5" t="str">
        <f>IFERROR(__xludf.DUMMYFUNCTION("""COMPUTED_VALUE"""),"")</f>
        <v/>
      </c>
      <c r="D19064" s="5">
        <v>0.0</v>
      </c>
    </row>
    <row r="19065" ht="14.25" customHeight="1">
      <c r="A19065" s="5"/>
      <c r="B19065" s="5"/>
      <c r="C19065" s="5" t="str">
        <f>IFERROR(__xludf.DUMMYFUNCTION("""COMPUTED_VALUE"""),"")</f>
        <v/>
      </c>
      <c r="D19065" s="5">
        <v>0.0</v>
      </c>
    </row>
    <row r="19066" ht="14.25" customHeight="1">
      <c r="A19066" s="5"/>
      <c r="B19066" s="5"/>
      <c r="C19066" s="5" t="str">
        <f>IFERROR(__xludf.DUMMYFUNCTION("""COMPUTED_VALUE"""),"")</f>
        <v/>
      </c>
      <c r="D19066" s="5">
        <v>0.0</v>
      </c>
    </row>
    <row r="19067" ht="14.25" customHeight="1">
      <c r="A19067" s="5"/>
      <c r="B19067" s="5"/>
      <c r="C19067" s="5" t="str">
        <f>IFERROR(__xludf.DUMMYFUNCTION("""COMPUTED_VALUE"""),"")</f>
        <v/>
      </c>
      <c r="D19067" s="5">
        <v>0.0</v>
      </c>
    </row>
    <row r="19068" ht="14.25" customHeight="1">
      <c r="A19068" s="5"/>
      <c r="B19068" s="5"/>
      <c r="C19068" s="5" t="str">
        <f>IFERROR(__xludf.DUMMYFUNCTION("""COMPUTED_VALUE"""),"")</f>
        <v/>
      </c>
      <c r="D19068" s="5">
        <v>0.0</v>
      </c>
    </row>
    <row r="19069" ht="14.25" customHeight="1">
      <c r="A19069" s="5"/>
      <c r="B19069" s="5"/>
      <c r="C19069" s="5" t="str">
        <f>IFERROR(__xludf.DUMMYFUNCTION("""COMPUTED_VALUE"""),"")</f>
        <v/>
      </c>
      <c r="D19069" s="5">
        <v>0.0</v>
      </c>
    </row>
    <row r="19070" ht="14.25" customHeight="1">
      <c r="A19070" s="5"/>
      <c r="B19070" s="5"/>
      <c r="C19070" s="5" t="str">
        <f>IFERROR(__xludf.DUMMYFUNCTION("""COMPUTED_VALUE"""),"")</f>
        <v/>
      </c>
      <c r="D19070" s="5">
        <v>0.0</v>
      </c>
    </row>
    <row r="19071" ht="14.25" customHeight="1">
      <c r="A19071" s="5"/>
      <c r="B19071" s="5"/>
      <c r="C19071" s="5" t="str">
        <f>IFERROR(__xludf.DUMMYFUNCTION("""COMPUTED_VALUE"""),"")</f>
        <v/>
      </c>
      <c r="D19071" s="5">
        <v>0.0</v>
      </c>
    </row>
    <row r="19072" ht="14.25" customHeight="1">
      <c r="A19072" s="5"/>
      <c r="B19072" s="5"/>
      <c r="C19072" s="5" t="str">
        <f>IFERROR(__xludf.DUMMYFUNCTION("""COMPUTED_VALUE"""),"")</f>
        <v/>
      </c>
      <c r="D19072" s="5">
        <v>0.0</v>
      </c>
    </row>
    <row r="19073" ht="14.25" customHeight="1">
      <c r="A19073" s="5"/>
      <c r="B19073" s="5"/>
      <c r="C19073" s="5" t="str">
        <f>IFERROR(__xludf.DUMMYFUNCTION("""COMPUTED_VALUE"""),"")</f>
        <v/>
      </c>
      <c r="D19073" s="5">
        <v>0.0</v>
      </c>
    </row>
    <row r="19074" ht="14.25" customHeight="1">
      <c r="A19074" s="5"/>
      <c r="B19074" s="5"/>
      <c r="C19074" s="5" t="str">
        <f>IFERROR(__xludf.DUMMYFUNCTION("""COMPUTED_VALUE"""),"")</f>
        <v/>
      </c>
      <c r="D19074" s="5">
        <v>0.0</v>
      </c>
    </row>
    <row r="19075" ht="14.25" customHeight="1">
      <c r="A19075" s="5"/>
      <c r="B19075" s="5"/>
      <c r="C19075" s="5" t="str">
        <f>IFERROR(__xludf.DUMMYFUNCTION("""COMPUTED_VALUE"""),"")</f>
        <v/>
      </c>
      <c r="D19075" s="5">
        <v>0.0</v>
      </c>
    </row>
    <row r="19076" ht="14.25" customHeight="1">
      <c r="A19076" s="5"/>
      <c r="B19076" s="5"/>
      <c r="C19076" s="5" t="str">
        <f>IFERROR(__xludf.DUMMYFUNCTION("""COMPUTED_VALUE"""),"")</f>
        <v/>
      </c>
      <c r="D19076" s="5">
        <v>0.0</v>
      </c>
    </row>
    <row r="19077" ht="14.25" customHeight="1">
      <c r="A19077" s="5"/>
      <c r="B19077" s="5"/>
      <c r="C19077" s="5" t="str">
        <f>IFERROR(__xludf.DUMMYFUNCTION("""COMPUTED_VALUE"""),"")</f>
        <v/>
      </c>
      <c r="D19077" s="5">
        <v>0.0</v>
      </c>
    </row>
    <row r="19078" ht="14.25" customHeight="1">
      <c r="A19078" s="5"/>
      <c r="B19078" s="5"/>
      <c r="C19078" s="5" t="str">
        <f>IFERROR(__xludf.DUMMYFUNCTION("""COMPUTED_VALUE"""),"")</f>
        <v/>
      </c>
      <c r="D19078" s="5">
        <v>0.0</v>
      </c>
    </row>
    <row r="19079" ht="14.25" customHeight="1">
      <c r="A19079" s="5"/>
      <c r="B19079" s="5"/>
      <c r="C19079" s="5" t="str">
        <f>IFERROR(__xludf.DUMMYFUNCTION("""COMPUTED_VALUE"""),"")</f>
        <v/>
      </c>
      <c r="D19079" s="5">
        <v>0.0</v>
      </c>
    </row>
    <row r="19080" ht="14.25" customHeight="1">
      <c r="A19080" s="5"/>
      <c r="B19080" s="5"/>
      <c r="C19080" s="5" t="str">
        <f>IFERROR(__xludf.DUMMYFUNCTION("""COMPUTED_VALUE"""),"")</f>
        <v/>
      </c>
      <c r="D19080" s="5">
        <v>0.0</v>
      </c>
    </row>
    <row r="19081" ht="14.25" customHeight="1">
      <c r="A19081" s="5"/>
      <c r="B19081" s="5"/>
      <c r="C19081" s="5" t="str">
        <f>IFERROR(__xludf.DUMMYFUNCTION("""COMPUTED_VALUE"""),"")</f>
        <v/>
      </c>
      <c r="D19081" s="5">
        <v>0.0</v>
      </c>
    </row>
    <row r="19082" ht="14.25" customHeight="1">
      <c r="A19082" s="5"/>
      <c r="B19082" s="5"/>
      <c r="C19082" s="5" t="str">
        <f>IFERROR(__xludf.DUMMYFUNCTION("""COMPUTED_VALUE"""),"")</f>
        <v/>
      </c>
      <c r="D19082" s="5">
        <v>0.0</v>
      </c>
    </row>
    <row r="19083" ht="14.25" customHeight="1">
      <c r="A19083" s="5"/>
      <c r="B19083" s="5"/>
      <c r="C19083" s="5" t="str">
        <f>IFERROR(__xludf.DUMMYFUNCTION("""COMPUTED_VALUE"""),"")</f>
        <v/>
      </c>
      <c r="D19083" s="5">
        <v>0.0</v>
      </c>
    </row>
    <row r="19084" ht="14.25" customHeight="1">
      <c r="A19084" s="5"/>
      <c r="B19084" s="5"/>
      <c r="C19084" s="5" t="str">
        <f>IFERROR(__xludf.DUMMYFUNCTION("""COMPUTED_VALUE"""),"")</f>
        <v/>
      </c>
      <c r="D19084" s="5">
        <v>0.0</v>
      </c>
    </row>
    <row r="19085" ht="14.25" customHeight="1">
      <c r="A19085" s="5"/>
      <c r="B19085" s="5"/>
      <c r="C19085" s="5" t="str">
        <f>IFERROR(__xludf.DUMMYFUNCTION("""COMPUTED_VALUE"""),"")</f>
        <v/>
      </c>
      <c r="D19085" s="5">
        <v>0.0</v>
      </c>
    </row>
    <row r="19086" ht="14.25" customHeight="1">
      <c r="A19086" s="5"/>
      <c r="B19086" s="5"/>
      <c r="C19086" s="5" t="str">
        <f>IFERROR(__xludf.DUMMYFUNCTION("""COMPUTED_VALUE"""),"")</f>
        <v/>
      </c>
      <c r="D19086" s="5">
        <v>0.0</v>
      </c>
    </row>
    <row r="19087" ht="14.25" customHeight="1">
      <c r="A19087" s="5"/>
      <c r="B19087" s="5"/>
      <c r="C19087" s="5" t="str">
        <f>IFERROR(__xludf.DUMMYFUNCTION("""COMPUTED_VALUE"""),"")</f>
        <v/>
      </c>
      <c r="D19087" s="5">
        <v>0.0</v>
      </c>
    </row>
    <row r="19088" ht="14.25" customHeight="1">
      <c r="A19088" s="5"/>
      <c r="B19088" s="5"/>
      <c r="C19088" s="5" t="str">
        <f>IFERROR(__xludf.DUMMYFUNCTION("""COMPUTED_VALUE"""),"")</f>
        <v/>
      </c>
      <c r="D19088" s="5">
        <v>0.0</v>
      </c>
    </row>
    <row r="19089" ht="14.25" customHeight="1">
      <c r="A19089" s="5"/>
      <c r="B19089" s="5"/>
      <c r="C19089" s="5" t="str">
        <f>IFERROR(__xludf.DUMMYFUNCTION("""COMPUTED_VALUE"""),"")</f>
        <v/>
      </c>
      <c r="D19089" s="5">
        <v>0.0</v>
      </c>
    </row>
    <row r="19090" ht="14.25" customHeight="1">
      <c r="A19090" s="5"/>
      <c r="B19090" s="5"/>
      <c r="C19090" s="5" t="str">
        <f>IFERROR(__xludf.DUMMYFUNCTION("""COMPUTED_VALUE"""),"")</f>
        <v/>
      </c>
      <c r="D19090" s="5">
        <v>0.0</v>
      </c>
    </row>
    <row r="19091" ht="14.25" customHeight="1">
      <c r="A19091" s="5"/>
      <c r="B19091" s="5"/>
      <c r="C19091" s="5" t="str">
        <f>IFERROR(__xludf.DUMMYFUNCTION("""COMPUTED_VALUE"""),"")</f>
        <v/>
      </c>
      <c r="D19091" s="5">
        <v>0.0</v>
      </c>
    </row>
    <row r="19092" ht="14.25" customHeight="1">
      <c r="A19092" s="5"/>
      <c r="B19092" s="5"/>
      <c r="C19092" s="5" t="str">
        <f>IFERROR(__xludf.DUMMYFUNCTION("""COMPUTED_VALUE"""),"")</f>
        <v/>
      </c>
      <c r="D19092" s="5">
        <v>0.0</v>
      </c>
    </row>
    <row r="19093" ht="14.25" customHeight="1">
      <c r="A19093" s="5"/>
      <c r="B19093" s="5"/>
      <c r="C19093" s="5" t="str">
        <f>IFERROR(__xludf.DUMMYFUNCTION("""COMPUTED_VALUE"""),"")</f>
        <v/>
      </c>
      <c r="D19093" s="5">
        <v>0.0</v>
      </c>
    </row>
    <row r="19094" ht="14.25" customHeight="1">
      <c r="A19094" s="5"/>
      <c r="B19094" s="5"/>
      <c r="C19094" s="5" t="str">
        <f>IFERROR(__xludf.DUMMYFUNCTION("""COMPUTED_VALUE"""),"")</f>
        <v/>
      </c>
      <c r="D19094" s="5">
        <v>0.0</v>
      </c>
    </row>
    <row r="19095" ht="14.25" customHeight="1">
      <c r="A19095" s="5"/>
      <c r="B19095" s="5"/>
      <c r="C19095" s="5" t="str">
        <f>IFERROR(__xludf.DUMMYFUNCTION("""COMPUTED_VALUE"""),"")</f>
        <v/>
      </c>
      <c r="D19095" s="5">
        <v>0.0</v>
      </c>
    </row>
    <row r="19096" ht="14.25" customHeight="1">
      <c r="A19096" s="5"/>
      <c r="B19096" s="5"/>
      <c r="C19096" s="5" t="str">
        <f>IFERROR(__xludf.DUMMYFUNCTION("""COMPUTED_VALUE"""),"")</f>
        <v/>
      </c>
      <c r="D19096" s="5">
        <v>0.0</v>
      </c>
    </row>
    <row r="19097" ht="14.25" customHeight="1">
      <c r="A19097" s="5"/>
      <c r="B19097" s="5"/>
      <c r="C19097" s="5" t="str">
        <f>IFERROR(__xludf.DUMMYFUNCTION("""COMPUTED_VALUE"""),"")</f>
        <v/>
      </c>
      <c r="D19097" s="5">
        <v>0.0</v>
      </c>
    </row>
    <row r="19098" ht="14.25" customHeight="1">
      <c r="A19098" s="5"/>
      <c r="B19098" s="5"/>
      <c r="C19098" s="5" t="str">
        <f>IFERROR(__xludf.DUMMYFUNCTION("""COMPUTED_VALUE"""),"")</f>
        <v/>
      </c>
      <c r="D19098" s="5">
        <v>0.0</v>
      </c>
    </row>
    <row r="19099" ht="14.25" customHeight="1">
      <c r="A19099" s="5"/>
      <c r="B19099" s="5"/>
      <c r="C19099" s="5" t="str">
        <f>IFERROR(__xludf.DUMMYFUNCTION("""COMPUTED_VALUE"""),"")</f>
        <v/>
      </c>
      <c r="D19099" s="5">
        <v>0.0</v>
      </c>
    </row>
    <row r="19100" ht="14.25" customHeight="1">
      <c r="A19100" s="5"/>
      <c r="B19100" s="5"/>
      <c r="C19100" s="5" t="str">
        <f>IFERROR(__xludf.DUMMYFUNCTION("""COMPUTED_VALUE"""),"")</f>
        <v/>
      </c>
      <c r="D19100" s="5">
        <v>0.0</v>
      </c>
    </row>
    <row r="19101" ht="14.25" customHeight="1">
      <c r="A19101" s="5"/>
      <c r="B19101" s="5"/>
      <c r="C19101" s="5" t="str">
        <f>IFERROR(__xludf.DUMMYFUNCTION("""COMPUTED_VALUE"""),"")</f>
        <v/>
      </c>
      <c r="D19101" s="5">
        <v>0.0</v>
      </c>
    </row>
    <row r="19102" ht="14.25" customHeight="1">
      <c r="A19102" s="5"/>
      <c r="B19102" s="5"/>
      <c r="C19102" s="5" t="str">
        <f>IFERROR(__xludf.DUMMYFUNCTION("""COMPUTED_VALUE"""),"")</f>
        <v/>
      </c>
      <c r="D19102" s="5">
        <v>0.0</v>
      </c>
    </row>
    <row r="19103" ht="14.25" customHeight="1">
      <c r="A19103" s="5"/>
      <c r="B19103" s="5"/>
      <c r="C19103" s="5" t="str">
        <f>IFERROR(__xludf.DUMMYFUNCTION("""COMPUTED_VALUE"""),"")</f>
        <v/>
      </c>
      <c r="D19103" s="5">
        <v>0.0</v>
      </c>
    </row>
    <row r="19104" ht="14.25" customHeight="1">
      <c r="A19104" s="5"/>
      <c r="B19104" s="5"/>
      <c r="C19104" s="5" t="str">
        <f>IFERROR(__xludf.DUMMYFUNCTION("""COMPUTED_VALUE"""),"")</f>
        <v/>
      </c>
      <c r="D19104" s="5">
        <v>0.0</v>
      </c>
    </row>
    <row r="19105" ht="14.25" customHeight="1">
      <c r="A19105" s="5"/>
      <c r="B19105" s="5"/>
      <c r="C19105" s="5" t="str">
        <f>IFERROR(__xludf.DUMMYFUNCTION("""COMPUTED_VALUE"""),"")</f>
        <v/>
      </c>
      <c r="D19105" s="5">
        <v>0.0</v>
      </c>
    </row>
    <row r="19106" ht="14.25" customHeight="1">
      <c r="A19106" s="5"/>
      <c r="B19106" s="5"/>
      <c r="C19106" s="5" t="str">
        <f>IFERROR(__xludf.DUMMYFUNCTION("""COMPUTED_VALUE"""),"")</f>
        <v/>
      </c>
      <c r="D19106" s="5">
        <v>0.0</v>
      </c>
    </row>
    <row r="19107" ht="14.25" customHeight="1">
      <c r="A19107" s="5"/>
      <c r="B19107" s="5"/>
      <c r="C19107" s="5" t="str">
        <f>IFERROR(__xludf.DUMMYFUNCTION("""COMPUTED_VALUE"""),"")</f>
        <v/>
      </c>
      <c r="D19107" s="5">
        <v>0.0</v>
      </c>
    </row>
    <row r="19108" ht="14.25" customHeight="1">
      <c r="A19108" s="5"/>
      <c r="B19108" s="5"/>
      <c r="C19108" s="5" t="str">
        <f>IFERROR(__xludf.DUMMYFUNCTION("""COMPUTED_VALUE"""),"")</f>
        <v/>
      </c>
      <c r="D19108" s="5">
        <v>0.0</v>
      </c>
    </row>
    <row r="19109" ht="14.25" customHeight="1">
      <c r="A19109" s="5"/>
      <c r="B19109" s="5"/>
      <c r="C19109" s="5" t="str">
        <f>IFERROR(__xludf.DUMMYFUNCTION("""COMPUTED_VALUE"""),"")</f>
        <v/>
      </c>
      <c r="D19109" s="5">
        <v>0.0</v>
      </c>
    </row>
    <row r="19110" ht="14.25" customHeight="1">
      <c r="A19110" s="5"/>
      <c r="B19110" s="5"/>
      <c r="C19110" s="5" t="str">
        <f>IFERROR(__xludf.DUMMYFUNCTION("""COMPUTED_VALUE"""),"")</f>
        <v/>
      </c>
      <c r="D19110" s="5">
        <v>0.0</v>
      </c>
    </row>
    <row r="19111" ht="14.25" customHeight="1">
      <c r="A19111" s="5"/>
      <c r="B19111" s="5"/>
      <c r="C19111" s="5" t="str">
        <f>IFERROR(__xludf.DUMMYFUNCTION("""COMPUTED_VALUE"""),"")</f>
        <v/>
      </c>
      <c r="D19111" s="5">
        <v>0.0</v>
      </c>
    </row>
    <row r="19112" ht="14.25" customHeight="1">
      <c r="A19112" s="5"/>
      <c r="B19112" s="5"/>
      <c r="C19112" s="5" t="str">
        <f>IFERROR(__xludf.DUMMYFUNCTION("""COMPUTED_VALUE"""),"")</f>
        <v/>
      </c>
      <c r="D19112" s="5">
        <v>0.0</v>
      </c>
    </row>
    <row r="19113" ht="14.25" customHeight="1">
      <c r="A19113" s="5"/>
      <c r="B19113" s="5"/>
      <c r="C19113" s="5" t="str">
        <f>IFERROR(__xludf.DUMMYFUNCTION("""COMPUTED_VALUE"""),"")</f>
        <v/>
      </c>
      <c r="D19113" s="5">
        <v>0.0</v>
      </c>
    </row>
    <row r="19114" ht="14.25" customHeight="1">
      <c r="A19114" s="5"/>
      <c r="B19114" s="5"/>
      <c r="C19114" s="5" t="str">
        <f>IFERROR(__xludf.DUMMYFUNCTION("""COMPUTED_VALUE"""),"")</f>
        <v/>
      </c>
      <c r="D19114" s="5">
        <v>0.0</v>
      </c>
    </row>
    <row r="19115" ht="14.25" customHeight="1">
      <c r="A19115" s="5"/>
      <c r="B19115" s="5"/>
      <c r="C19115" s="5" t="str">
        <f>IFERROR(__xludf.DUMMYFUNCTION("""COMPUTED_VALUE"""),"")</f>
        <v/>
      </c>
      <c r="D19115" s="5">
        <v>0.0</v>
      </c>
    </row>
    <row r="19116" ht="14.25" customHeight="1">
      <c r="A19116" s="5"/>
      <c r="B19116" s="5"/>
      <c r="C19116" s="5" t="str">
        <f>IFERROR(__xludf.DUMMYFUNCTION("""COMPUTED_VALUE"""),"")</f>
        <v/>
      </c>
      <c r="D19116" s="5">
        <v>0.0</v>
      </c>
    </row>
    <row r="19117" ht="14.25" customHeight="1">
      <c r="A19117" s="5"/>
      <c r="B19117" s="5"/>
      <c r="C19117" s="5" t="str">
        <f>IFERROR(__xludf.DUMMYFUNCTION("""COMPUTED_VALUE"""),"")</f>
        <v/>
      </c>
      <c r="D19117" s="5">
        <v>0.0</v>
      </c>
    </row>
    <row r="19118" ht="14.25" customHeight="1">
      <c r="A19118" s="5"/>
      <c r="B19118" s="5"/>
      <c r="C19118" s="5" t="str">
        <f>IFERROR(__xludf.DUMMYFUNCTION("""COMPUTED_VALUE"""),"")</f>
        <v/>
      </c>
      <c r="D19118" s="5">
        <v>0.0</v>
      </c>
    </row>
    <row r="19119" ht="14.25" customHeight="1">
      <c r="A19119" s="5"/>
      <c r="B19119" s="5"/>
      <c r="C19119" s="5" t="str">
        <f>IFERROR(__xludf.DUMMYFUNCTION("""COMPUTED_VALUE"""),"")</f>
        <v/>
      </c>
      <c r="D19119" s="5">
        <v>0.0</v>
      </c>
    </row>
    <row r="19120" ht="14.25" customHeight="1">
      <c r="A19120" s="5"/>
      <c r="B19120" s="5"/>
      <c r="C19120" s="5" t="str">
        <f>IFERROR(__xludf.DUMMYFUNCTION("""COMPUTED_VALUE"""),"")</f>
        <v/>
      </c>
      <c r="D19120" s="5">
        <v>0.0</v>
      </c>
    </row>
    <row r="19121" ht="14.25" customHeight="1">
      <c r="A19121" s="5"/>
      <c r="B19121" s="5"/>
      <c r="C19121" s="5" t="str">
        <f>IFERROR(__xludf.DUMMYFUNCTION("""COMPUTED_VALUE"""),"")</f>
        <v/>
      </c>
      <c r="D19121" s="5">
        <v>0.0</v>
      </c>
    </row>
    <row r="19122" ht="14.25" customHeight="1">
      <c r="A19122" s="5"/>
      <c r="B19122" s="5"/>
      <c r="C19122" s="5" t="str">
        <f>IFERROR(__xludf.DUMMYFUNCTION("""COMPUTED_VALUE"""),"")</f>
        <v/>
      </c>
      <c r="D19122" s="5">
        <v>0.0</v>
      </c>
    </row>
    <row r="19123" ht="14.25" customHeight="1">
      <c r="A19123" s="5"/>
      <c r="B19123" s="5"/>
      <c r="C19123" s="5" t="str">
        <f>IFERROR(__xludf.DUMMYFUNCTION("""COMPUTED_VALUE"""),"")</f>
        <v/>
      </c>
      <c r="D19123" s="5">
        <v>0.0</v>
      </c>
    </row>
    <row r="19124" ht="14.25" customHeight="1">
      <c r="A19124" s="5"/>
      <c r="B19124" s="5"/>
      <c r="C19124" s="5" t="str">
        <f>IFERROR(__xludf.DUMMYFUNCTION("""COMPUTED_VALUE"""),"")</f>
        <v/>
      </c>
      <c r="D19124" s="5">
        <v>0.0</v>
      </c>
    </row>
    <row r="19125" ht="14.25" customHeight="1">
      <c r="A19125" s="5"/>
      <c r="B19125" s="5"/>
      <c r="C19125" s="5" t="str">
        <f>IFERROR(__xludf.DUMMYFUNCTION("""COMPUTED_VALUE"""),"")</f>
        <v/>
      </c>
      <c r="D19125" s="5">
        <v>0.0</v>
      </c>
    </row>
    <row r="19126" ht="14.25" customHeight="1">
      <c r="A19126" s="5"/>
      <c r="B19126" s="5"/>
      <c r="C19126" s="5" t="str">
        <f>IFERROR(__xludf.DUMMYFUNCTION("""COMPUTED_VALUE"""),"")</f>
        <v/>
      </c>
      <c r="D19126" s="5">
        <v>0.0</v>
      </c>
    </row>
    <row r="19127" ht="14.25" customHeight="1">
      <c r="A19127" s="5"/>
      <c r="B19127" s="5"/>
      <c r="C19127" s="5" t="str">
        <f>IFERROR(__xludf.DUMMYFUNCTION("""COMPUTED_VALUE"""),"")</f>
        <v/>
      </c>
      <c r="D19127" s="5">
        <v>0.0</v>
      </c>
    </row>
    <row r="19128" ht="14.25" customHeight="1">
      <c r="A19128" s="5"/>
      <c r="B19128" s="5"/>
      <c r="C19128" s="5" t="str">
        <f>IFERROR(__xludf.DUMMYFUNCTION("""COMPUTED_VALUE"""),"")</f>
        <v/>
      </c>
      <c r="D19128" s="5">
        <v>0.0</v>
      </c>
    </row>
    <row r="19129" ht="14.25" customHeight="1">
      <c r="A19129" s="5"/>
      <c r="B19129" s="5"/>
      <c r="C19129" s="5" t="str">
        <f>IFERROR(__xludf.DUMMYFUNCTION("""COMPUTED_VALUE"""),"")</f>
        <v/>
      </c>
      <c r="D19129" s="5">
        <v>0.0</v>
      </c>
    </row>
    <row r="19130" ht="14.25" customHeight="1">
      <c r="A19130" s="5"/>
      <c r="B19130" s="5"/>
      <c r="C19130" s="5" t="str">
        <f>IFERROR(__xludf.DUMMYFUNCTION("""COMPUTED_VALUE"""),"")</f>
        <v/>
      </c>
      <c r="D19130" s="5">
        <v>0.0</v>
      </c>
    </row>
    <row r="19131" ht="14.25" customHeight="1">
      <c r="A19131" s="5"/>
      <c r="B19131" s="5"/>
      <c r="C19131" s="5" t="str">
        <f>IFERROR(__xludf.DUMMYFUNCTION("""COMPUTED_VALUE"""),"")</f>
        <v/>
      </c>
      <c r="D19131" s="5">
        <v>0.0</v>
      </c>
    </row>
    <row r="19132" ht="14.25" customHeight="1">
      <c r="A19132" s="5"/>
      <c r="B19132" s="5"/>
      <c r="C19132" s="5" t="str">
        <f>IFERROR(__xludf.DUMMYFUNCTION("""COMPUTED_VALUE"""),"")</f>
        <v/>
      </c>
      <c r="D19132" s="5">
        <v>0.0</v>
      </c>
    </row>
    <row r="19133" ht="14.25" customHeight="1">
      <c r="A19133" s="5"/>
      <c r="B19133" s="5"/>
      <c r="C19133" s="5" t="str">
        <f>IFERROR(__xludf.DUMMYFUNCTION("""COMPUTED_VALUE"""),"")</f>
        <v/>
      </c>
      <c r="D19133" s="5">
        <v>0.0</v>
      </c>
    </row>
    <row r="19134" ht="14.25" customHeight="1">
      <c r="A19134" s="5"/>
      <c r="B19134" s="5"/>
      <c r="C19134" s="5" t="str">
        <f>IFERROR(__xludf.DUMMYFUNCTION("""COMPUTED_VALUE"""),"")</f>
        <v/>
      </c>
      <c r="D19134" s="5">
        <v>0.0</v>
      </c>
    </row>
    <row r="19135" ht="14.25" customHeight="1">
      <c r="A19135" s="5"/>
      <c r="B19135" s="5"/>
      <c r="C19135" s="5" t="str">
        <f>IFERROR(__xludf.DUMMYFUNCTION("""COMPUTED_VALUE"""),"")</f>
        <v/>
      </c>
      <c r="D19135" s="5">
        <v>0.0</v>
      </c>
    </row>
    <row r="19136" ht="14.25" customHeight="1">
      <c r="A19136" s="5"/>
      <c r="B19136" s="5"/>
      <c r="C19136" s="5" t="str">
        <f>IFERROR(__xludf.DUMMYFUNCTION("""COMPUTED_VALUE"""),"")</f>
        <v/>
      </c>
      <c r="D19136" s="5">
        <v>0.0</v>
      </c>
    </row>
    <row r="19137" ht="14.25" customHeight="1">
      <c r="A19137" s="5"/>
      <c r="B19137" s="5"/>
      <c r="C19137" s="5" t="str">
        <f>IFERROR(__xludf.DUMMYFUNCTION("""COMPUTED_VALUE"""),"")</f>
        <v/>
      </c>
      <c r="D19137" s="5">
        <v>0.0</v>
      </c>
    </row>
    <row r="19138" ht="14.25" customHeight="1">
      <c r="A19138" s="5"/>
      <c r="B19138" s="5"/>
      <c r="C19138" s="5" t="str">
        <f>IFERROR(__xludf.DUMMYFUNCTION("""COMPUTED_VALUE"""),"")</f>
        <v/>
      </c>
      <c r="D19138" s="5">
        <v>0.0</v>
      </c>
    </row>
    <row r="19139" ht="14.25" customHeight="1">
      <c r="A19139" s="5"/>
      <c r="B19139" s="5"/>
      <c r="C19139" s="5" t="str">
        <f>IFERROR(__xludf.DUMMYFUNCTION("""COMPUTED_VALUE"""),"")</f>
        <v/>
      </c>
      <c r="D19139" s="5">
        <v>0.0</v>
      </c>
    </row>
    <row r="19140" ht="14.25" customHeight="1">
      <c r="A19140" s="5"/>
      <c r="B19140" s="5"/>
      <c r="C19140" s="5" t="str">
        <f>IFERROR(__xludf.DUMMYFUNCTION("""COMPUTED_VALUE"""),"")</f>
        <v/>
      </c>
      <c r="D19140" s="5">
        <v>0.0</v>
      </c>
    </row>
    <row r="19141" ht="14.25" customHeight="1">
      <c r="A19141" s="5"/>
      <c r="B19141" s="5"/>
      <c r="C19141" s="5" t="str">
        <f>IFERROR(__xludf.DUMMYFUNCTION("""COMPUTED_VALUE"""),"")</f>
        <v/>
      </c>
      <c r="D19141" s="5">
        <v>0.0</v>
      </c>
    </row>
    <row r="19142" ht="14.25" customHeight="1">
      <c r="A19142" s="5"/>
      <c r="B19142" s="5"/>
      <c r="C19142" s="5" t="str">
        <f>IFERROR(__xludf.DUMMYFUNCTION("""COMPUTED_VALUE"""),"")</f>
        <v/>
      </c>
      <c r="D19142" s="5">
        <v>0.0</v>
      </c>
    </row>
    <row r="19143" ht="14.25" customHeight="1">
      <c r="A19143" s="5"/>
      <c r="B19143" s="5"/>
      <c r="C19143" s="5" t="str">
        <f>IFERROR(__xludf.DUMMYFUNCTION("""COMPUTED_VALUE"""),"")</f>
        <v/>
      </c>
      <c r="D19143" s="5">
        <v>0.0</v>
      </c>
    </row>
    <row r="19144" ht="14.25" customHeight="1">
      <c r="A19144" s="5"/>
      <c r="B19144" s="5"/>
      <c r="C19144" s="5" t="str">
        <f>IFERROR(__xludf.DUMMYFUNCTION("""COMPUTED_VALUE"""),"")</f>
        <v/>
      </c>
      <c r="D19144" s="5">
        <v>0.0</v>
      </c>
    </row>
    <row r="19145" ht="14.25" customHeight="1">
      <c r="A19145" s="5"/>
      <c r="B19145" s="5"/>
      <c r="C19145" s="5" t="str">
        <f>IFERROR(__xludf.DUMMYFUNCTION("""COMPUTED_VALUE"""),"")</f>
        <v/>
      </c>
      <c r="D19145" s="5">
        <v>0.0</v>
      </c>
    </row>
    <row r="19146" ht="14.25" customHeight="1">
      <c r="A19146" s="5"/>
      <c r="B19146" s="5"/>
      <c r="C19146" s="5" t="str">
        <f>IFERROR(__xludf.DUMMYFUNCTION("""COMPUTED_VALUE"""),"")</f>
        <v/>
      </c>
      <c r="D19146" s="5">
        <v>0.0</v>
      </c>
    </row>
    <row r="19147" ht="14.25" customHeight="1">
      <c r="A19147" s="5"/>
      <c r="B19147" s="5"/>
      <c r="C19147" s="5" t="str">
        <f>IFERROR(__xludf.DUMMYFUNCTION("""COMPUTED_VALUE"""),"")</f>
        <v/>
      </c>
      <c r="D19147" s="5">
        <v>0.0</v>
      </c>
    </row>
    <row r="19148" ht="14.25" customHeight="1">
      <c r="A19148" s="5"/>
      <c r="B19148" s="5"/>
      <c r="C19148" s="5" t="str">
        <f>IFERROR(__xludf.DUMMYFUNCTION("""COMPUTED_VALUE"""),"")</f>
        <v/>
      </c>
      <c r="D19148" s="5">
        <v>0.0</v>
      </c>
    </row>
    <row r="19149" ht="14.25" customHeight="1">
      <c r="A19149" s="5"/>
      <c r="B19149" s="5"/>
      <c r="C19149" s="5" t="str">
        <f>IFERROR(__xludf.DUMMYFUNCTION("""COMPUTED_VALUE"""),"")</f>
        <v/>
      </c>
      <c r="D19149" s="5">
        <v>0.0</v>
      </c>
    </row>
    <row r="19150" ht="14.25" customHeight="1">
      <c r="A19150" s="5"/>
      <c r="B19150" s="5"/>
      <c r="C19150" s="5" t="str">
        <f>IFERROR(__xludf.DUMMYFUNCTION("""COMPUTED_VALUE"""),"")</f>
        <v/>
      </c>
      <c r="D19150" s="5">
        <v>0.0</v>
      </c>
    </row>
    <row r="19151" ht="14.25" customHeight="1">
      <c r="A19151" s="5"/>
      <c r="B19151" s="5"/>
      <c r="C19151" s="5" t="str">
        <f>IFERROR(__xludf.DUMMYFUNCTION("""COMPUTED_VALUE"""),"")</f>
        <v/>
      </c>
      <c r="D19151" s="5">
        <v>0.0</v>
      </c>
    </row>
    <row r="19152" ht="14.25" customHeight="1">
      <c r="A19152" s="5"/>
      <c r="B19152" s="5"/>
      <c r="C19152" s="5" t="str">
        <f>IFERROR(__xludf.DUMMYFUNCTION("""COMPUTED_VALUE"""),"")</f>
        <v/>
      </c>
      <c r="D19152" s="5">
        <v>0.0</v>
      </c>
    </row>
    <row r="19153" ht="14.25" customHeight="1">
      <c r="A19153" s="5"/>
      <c r="B19153" s="5"/>
      <c r="C19153" s="5" t="str">
        <f>IFERROR(__xludf.DUMMYFUNCTION("""COMPUTED_VALUE"""),"")</f>
        <v/>
      </c>
      <c r="D19153" s="5">
        <v>0.0</v>
      </c>
    </row>
    <row r="19154" ht="14.25" customHeight="1">
      <c r="A19154" s="5"/>
      <c r="B19154" s="5"/>
      <c r="C19154" s="5" t="str">
        <f>IFERROR(__xludf.DUMMYFUNCTION("""COMPUTED_VALUE"""),"")</f>
        <v/>
      </c>
      <c r="D19154" s="5">
        <v>0.0</v>
      </c>
    </row>
    <row r="19155" ht="14.25" customHeight="1">
      <c r="A19155" s="5"/>
      <c r="B19155" s="5"/>
      <c r="C19155" s="5" t="str">
        <f>IFERROR(__xludf.DUMMYFUNCTION("""COMPUTED_VALUE"""),"")</f>
        <v/>
      </c>
      <c r="D19155" s="5">
        <v>0.0</v>
      </c>
    </row>
    <row r="19156" ht="14.25" customHeight="1">
      <c r="A19156" s="5"/>
      <c r="B19156" s="5"/>
      <c r="C19156" s="5" t="str">
        <f>IFERROR(__xludf.DUMMYFUNCTION("""COMPUTED_VALUE"""),"")</f>
        <v/>
      </c>
      <c r="D19156" s="5">
        <v>0.0</v>
      </c>
    </row>
    <row r="19157" ht="14.25" customHeight="1">
      <c r="A19157" s="5"/>
      <c r="B19157" s="5"/>
      <c r="C19157" s="5" t="str">
        <f>IFERROR(__xludf.DUMMYFUNCTION("""COMPUTED_VALUE"""),"")</f>
        <v/>
      </c>
      <c r="D19157" s="5">
        <v>0.0</v>
      </c>
    </row>
    <row r="19158" ht="14.25" customHeight="1">
      <c r="A19158" s="5"/>
      <c r="B19158" s="5"/>
      <c r="C19158" s="5" t="str">
        <f>IFERROR(__xludf.DUMMYFUNCTION("""COMPUTED_VALUE"""),"")</f>
        <v/>
      </c>
      <c r="D19158" s="5">
        <v>0.0</v>
      </c>
    </row>
    <row r="19159" ht="14.25" customHeight="1">
      <c r="A19159" s="5"/>
      <c r="B19159" s="5"/>
      <c r="C19159" s="5" t="str">
        <f>IFERROR(__xludf.DUMMYFUNCTION("""COMPUTED_VALUE"""),"")</f>
        <v/>
      </c>
      <c r="D19159" s="5">
        <v>0.0</v>
      </c>
    </row>
    <row r="19160" ht="14.25" customHeight="1">
      <c r="A19160" s="5"/>
      <c r="B19160" s="5"/>
      <c r="C19160" s="5" t="str">
        <f>IFERROR(__xludf.DUMMYFUNCTION("""COMPUTED_VALUE"""),"")</f>
        <v/>
      </c>
      <c r="D19160" s="5">
        <v>0.0</v>
      </c>
    </row>
    <row r="19161" ht="14.25" customHeight="1">
      <c r="A19161" s="5"/>
      <c r="B19161" s="5"/>
      <c r="C19161" s="5" t="str">
        <f>IFERROR(__xludf.DUMMYFUNCTION("""COMPUTED_VALUE"""),"")</f>
        <v/>
      </c>
      <c r="D19161" s="5">
        <v>0.0</v>
      </c>
    </row>
    <row r="19162" ht="14.25" customHeight="1">
      <c r="A19162" s="5"/>
      <c r="B19162" s="5"/>
      <c r="C19162" s="5" t="str">
        <f>IFERROR(__xludf.DUMMYFUNCTION("""COMPUTED_VALUE"""),"")</f>
        <v/>
      </c>
      <c r="D19162" s="5">
        <v>0.0</v>
      </c>
    </row>
    <row r="19163" ht="14.25" customHeight="1">
      <c r="A19163" s="5"/>
      <c r="B19163" s="5"/>
      <c r="C19163" s="5" t="str">
        <f>IFERROR(__xludf.DUMMYFUNCTION("""COMPUTED_VALUE"""),"")</f>
        <v/>
      </c>
      <c r="D19163" s="5">
        <v>0.0</v>
      </c>
    </row>
    <row r="19164" ht="14.25" customHeight="1">
      <c r="A19164" s="5"/>
      <c r="B19164" s="5"/>
      <c r="C19164" s="5" t="str">
        <f>IFERROR(__xludf.DUMMYFUNCTION("""COMPUTED_VALUE"""),"")</f>
        <v/>
      </c>
      <c r="D19164" s="5">
        <v>0.0</v>
      </c>
    </row>
    <row r="19165" ht="14.25" customHeight="1">
      <c r="A19165" s="5"/>
      <c r="B19165" s="5"/>
      <c r="C19165" s="5" t="str">
        <f>IFERROR(__xludf.DUMMYFUNCTION("""COMPUTED_VALUE"""),"")</f>
        <v/>
      </c>
      <c r="D19165" s="5">
        <v>0.0</v>
      </c>
    </row>
    <row r="19166" ht="14.25" customHeight="1">
      <c r="A19166" s="5"/>
      <c r="B19166" s="5"/>
      <c r="C19166" s="5" t="str">
        <f>IFERROR(__xludf.DUMMYFUNCTION("""COMPUTED_VALUE"""),"")</f>
        <v/>
      </c>
      <c r="D19166" s="5">
        <v>0.0</v>
      </c>
    </row>
    <row r="19167" ht="14.25" customHeight="1">
      <c r="A19167" s="5"/>
      <c r="B19167" s="5"/>
      <c r="C19167" s="5" t="str">
        <f>IFERROR(__xludf.DUMMYFUNCTION("""COMPUTED_VALUE"""),"")</f>
        <v/>
      </c>
      <c r="D19167" s="5">
        <v>0.0</v>
      </c>
    </row>
    <row r="19168" ht="14.25" customHeight="1">
      <c r="A19168" s="5"/>
      <c r="B19168" s="5"/>
      <c r="C19168" s="5" t="str">
        <f>IFERROR(__xludf.DUMMYFUNCTION("""COMPUTED_VALUE"""),"")</f>
        <v/>
      </c>
      <c r="D19168" s="5">
        <v>0.0</v>
      </c>
    </row>
    <row r="19169" ht="14.25" customHeight="1">
      <c r="A19169" s="5"/>
      <c r="B19169" s="5"/>
      <c r="C19169" s="5" t="str">
        <f>IFERROR(__xludf.DUMMYFUNCTION("""COMPUTED_VALUE"""),"")</f>
        <v/>
      </c>
      <c r="D19169" s="5">
        <v>0.0</v>
      </c>
    </row>
    <row r="19170" ht="14.25" customHeight="1">
      <c r="A19170" s="5"/>
      <c r="B19170" s="5"/>
      <c r="C19170" s="5" t="str">
        <f>IFERROR(__xludf.DUMMYFUNCTION("""COMPUTED_VALUE"""),"")</f>
        <v/>
      </c>
      <c r="D19170" s="5">
        <v>0.0</v>
      </c>
    </row>
    <row r="19171" ht="14.25" customHeight="1">
      <c r="A19171" s="5"/>
      <c r="B19171" s="5"/>
      <c r="C19171" s="5" t="str">
        <f>IFERROR(__xludf.DUMMYFUNCTION("""COMPUTED_VALUE"""),"")</f>
        <v/>
      </c>
      <c r="D19171" s="5">
        <v>0.0</v>
      </c>
    </row>
    <row r="19172" ht="14.25" customHeight="1">
      <c r="A19172" s="5"/>
      <c r="B19172" s="5"/>
      <c r="C19172" s="5" t="str">
        <f>IFERROR(__xludf.DUMMYFUNCTION("""COMPUTED_VALUE"""),"")</f>
        <v/>
      </c>
      <c r="D19172" s="5">
        <v>0.0</v>
      </c>
    </row>
    <row r="19173" ht="14.25" customHeight="1">
      <c r="A19173" s="5"/>
      <c r="B19173" s="5"/>
      <c r="C19173" s="5" t="str">
        <f>IFERROR(__xludf.DUMMYFUNCTION("""COMPUTED_VALUE"""),"")</f>
        <v/>
      </c>
      <c r="D19173" s="5">
        <v>0.0</v>
      </c>
    </row>
    <row r="19174" ht="14.25" customHeight="1">
      <c r="A19174" s="5"/>
      <c r="B19174" s="5"/>
      <c r="C19174" s="5" t="str">
        <f>IFERROR(__xludf.DUMMYFUNCTION("""COMPUTED_VALUE"""),"")</f>
        <v/>
      </c>
      <c r="D19174" s="5">
        <v>0.0</v>
      </c>
    </row>
    <row r="19175" ht="14.25" customHeight="1">
      <c r="A19175" s="5"/>
      <c r="B19175" s="5"/>
      <c r="C19175" s="5" t="str">
        <f>IFERROR(__xludf.DUMMYFUNCTION("""COMPUTED_VALUE"""),"")</f>
        <v/>
      </c>
      <c r="D19175" s="5">
        <v>0.0</v>
      </c>
    </row>
    <row r="19176" ht="14.25" customHeight="1">
      <c r="A19176" s="5"/>
      <c r="B19176" s="5"/>
      <c r="C19176" s="5" t="str">
        <f>IFERROR(__xludf.DUMMYFUNCTION("""COMPUTED_VALUE"""),"")</f>
        <v/>
      </c>
      <c r="D19176" s="5">
        <v>0.0</v>
      </c>
    </row>
    <row r="19177" ht="14.25" customHeight="1">
      <c r="A19177" s="5"/>
      <c r="B19177" s="5"/>
      <c r="C19177" s="5" t="str">
        <f>IFERROR(__xludf.DUMMYFUNCTION("""COMPUTED_VALUE"""),"")</f>
        <v/>
      </c>
      <c r="D19177" s="5">
        <v>0.0</v>
      </c>
    </row>
    <row r="19178" ht="14.25" customHeight="1">
      <c r="A19178" s="5"/>
      <c r="B19178" s="5"/>
      <c r="C19178" s="5" t="str">
        <f>IFERROR(__xludf.DUMMYFUNCTION("""COMPUTED_VALUE"""),"")</f>
        <v/>
      </c>
      <c r="D19178" s="5">
        <v>0.0</v>
      </c>
    </row>
    <row r="19179" ht="14.25" customHeight="1">
      <c r="A19179" s="5"/>
      <c r="B19179" s="5"/>
      <c r="C19179" s="5" t="str">
        <f>IFERROR(__xludf.DUMMYFUNCTION("""COMPUTED_VALUE"""),"")</f>
        <v/>
      </c>
      <c r="D19179" s="5">
        <v>0.0</v>
      </c>
    </row>
    <row r="19180" ht="14.25" customHeight="1">
      <c r="A19180" s="5"/>
      <c r="B19180" s="5"/>
      <c r="C19180" s="5" t="str">
        <f>IFERROR(__xludf.DUMMYFUNCTION("""COMPUTED_VALUE"""),"")</f>
        <v/>
      </c>
      <c r="D19180" s="5">
        <v>0.0</v>
      </c>
    </row>
    <row r="19181" ht="14.25" customHeight="1">
      <c r="A19181" s="5"/>
      <c r="B19181" s="5"/>
      <c r="C19181" s="5" t="str">
        <f>IFERROR(__xludf.DUMMYFUNCTION("""COMPUTED_VALUE"""),"")</f>
        <v/>
      </c>
      <c r="D19181" s="5">
        <v>0.0</v>
      </c>
    </row>
    <row r="19182" ht="14.25" customHeight="1">
      <c r="A19182" s="5"/>
      <c r="B19182" s="5"/>
      <c r="C19182" s="5" t="str">
        <f>IFERROR(__xludf.DUMMYFUNCTION("""COMPUTED_VALUE"""),"")</f>
        <v/>
      </c>
      <c r="D19182" s="5">
        <v>0.0</v>
      </c>
    </row>
    <row r="19183" ht="14.25" customHeight="1">
      <c r="A19183" s="5"/>
      <c r="B19183" s="5"/>
      <c r="C19183" s="5" t="str">
        <f>IFERROR(__xludf.DUMMYFUNCTION("""COMPUTED_VALUE"""),"")</f>
        <v/>
      </c>
      <c r="D19183" s="5">
        <v>0.0</v>
      </c>
    </row>
    <row r="19184" ht="14.25" customHeight="1">
      <c r="A19184" s="5"/>
      <c r="B19184" s="5"/>
      <c r="C19184" s="5" t="str">
        <f>IFERROR(__xludf.DUMMYFUNCTION("""COMPUTED_VALUE"""),"")</f>
        <v/>
      </c>
      <c r="D19184" s="5">
        <v>0.0</v>
      </c>
    </row>
    <row r="19185" ht="14.25" customHeight="1">
      <c r="A19185" s="5"/>
      <c r="B19185" s="5"/>
      <c r="C19185" s="5" t="str">
        <f>IFERROR(__xludf.DUMMYFUNCTION("""COMPUTED_VALUE"""),"")</f>
        <v/>
      </c>
      <c r="D19185" s="5">
        <v>0.0</v>
      </c>
    </row>
    <row r="19186" ht="14.25" customHeight="1">
      <c r="A19186" s="5"/>
      <c r="B19186" s="5"/>
      <c r="C19186" s="5" t="str">
        <f>IFERROR(__xludf.DUMMYFUNCTION("""COMPUTED_VALUE"""),"")</f>
        <v/>
      </c>
      <c r="D19186" s="5">
        <v>0.0</v>
      </c>
    </row>
    <row r="19187" ht="14.25" customHeight="1">
      <c r="A19187" s="5"/>
      <c r="B19187" s="5"/>
      <c r="C19187" s="5" t="str">
        <f>IFERROR(__xludf.DUMMYFUNCTION("""COMPUTED_VALUE"""),"")</f>
        <v/>
      </c>
      <c r="D19187" s="5">
        <v>0.0</v>
      </c>
    </row>
    <row r="19188" ht="14.25" customHeight="1">
      <c r="A19188" s="5"/>
      <c r="B19188" s="5"/>
      <c r="C19188" s="5" t="str">
        <f>IFERROR(__xludf.DUMMYFUNCTION("""COMPUTED_VALUE"""),"")</f>
        <v/>
      </c>
      <c r="D19188" s="5">
        <v>0.0</v>
      </c>
    </row>
    <row r="19189" ht="14.25" customHeight="1">
      <c r="A19189" s="5"/>
      <c r="B19189" s="5"/>
      <c r="C19189" s="5" t="str">
        <f>IFERROR(__xludf.DUMMYFUNCTION("""COMPUTED_VALUE"""),"")</f>
        <v/>
      </c>
      <c r="D19189" s="5">
        <v>0.0</v>
      </c>
    </row>
    <row r="19190" ht="14.25" customHeight="1">
      <c r="A19190" s="5"/>
      <c r="B19190" s="5"/>
      <c r="C19190" s="5" t="str">
        <f>IFERROR(__xludf.DUMMYFUNCTION("""COMPUTED_VALUE"""),"")</f>
        <v/>
      </c>
      <c r="D19190" s="5">
        <v>0.0</v>
      </c>
    </row>
    <row r="19191" ht="14.25" customHeight="1">
      <c r="A19191" s="5"/>
      <c r="B19191" s="5"/>
      <c r="C19191" s="5" t="str">
        <f>IFERROR(__xludf.DUMMYFUNCTION("""COMPUTED_VALUE"""),"")</f>
        <v/>
      </c>
      <c r="D19191" s="5">
        <v>0.0</v>
      </c>
    </row>
    <row r="19192" ht="14.25" customHeight="1">
      <c r="A19192" s="5"/>
      <c r="B19192" s="5"/>
      <c r="C19192" s="5" t="str">
        <f>IFERROR(__xludf.DUMMYFUNCTION("""COMPUTED_VALUE"""),"")</f>
        <v/>
      </c>
      <c r="D19192" s="5">
        <v>0.0</v>
      </c>
    </row>
    <row r="19193" ht="14.25" customHeight="1">
      <c r="A19193" s="5"/>
      <c r="B19193" s="5"/>
      <c r="C19193" s="5" t="str">
        <f>IFERROR(__xludf.DUMMYFUNCTION("""COMPUTED_VALUE"""),"")</f>
        <v/>
      </c>
      <c r="D19193" s="5">
        <v>0.0</v>
      </c>
    </row>
    <row r="19194" ht="14.25" customHeight="1">
      <c r="A19194" s="5"/>
      <c r="B19194" s="5"/>
      <c r="C19194" s="5" t="str">
        <f>IFERROR(__xludf.DUMMYFUNCTION("""COMPUTED_VALUE"""),"")</f>
        <v/>
      </c>
      <c r="D19194" s="5">
        <v>0.0</v>
      </c>
    </row>
    <row r="19195" ht="14.25" customHeight="1">
      <c r="A19195" s="5"/>
      <c r="B19195" s="5"/>
      <c r="C19195" s="5" t="str">
        <f>IFERROR(__xludf.DUMMYFUNCTION("""COMPUTED_VALUE"""),"")</f>
        <v/>
      </c>
      <c r="D19195" s="5">
        <v>0.0</v>
      </c>
    </row>
    <row r="19196" ht="14.25" customHeight="1">
      <c r="A19196" s="5"/>
      <c r="B19196" s="5"/>
      <c r="C19196" s="5" t="str">
        <f>IFERROR(__xludf.DUMMYFUNCTION("""COMPUTED_VALUE"""),"")</f>
        <v/>
      </c>
      <c r="D19196" s="5">
        <v>0.0</v>
      </c>
    </row>
    <row r="19197" ht="14.25" customHeight="1">
      <c r="A19197" s="5"/>
      <c r="B19197" s="5"/>
      <c r="C19197" s="5" t="str">
        <f>IFERROR(__xludf.DUMMYFUNCTION("""COMPUTED_VALUE"""),"")</f>
        <v/>
      </c>
      <c r="D19197" s="5">
        <v>0.0</v>
      </c>
    </row>
    <row r="19198" ht="14.25" customHeight="1">
      <c r="A19198" s="5"/>
      <c r="B19198" s="5"/>
      <c r="C19198" s="5" t="str">
        <f>IFERROR(__xludf.DUMMYFUNCTION("""COMPUTED_VALUE"""),"")</f>
        <v/>
      </c>
      <c r="D19198" s="5">
        <v>0.0</v>
      </c>
    </row>
    <row r="19199" ht="14.25" customHeight="1">
      <c r="A19199" s="5"/>
      <c r="B19199" s="5"/>
      <c r="C19199" s="5" t="str">
        <f>IFERROR(__xludf.DUMMYFUNCTION("""COMPUTED_VALUE"""),"")</f>
        <v/>
      </c>
      <c r="D19199" s="5">
        <v>0.0</v>
      </c>
    </row>
    <row r="19200" ht="14.25" customHeight="1">
      <c r="A19200" s="5"/>
      <c r="B19200" s="5"/>
      <c r="C19200" s="5" t="str">
        <f>IFERROR(__xludf.DUMMYFUNCTION("""COMPUTED_VALUE"""),"")</f>
        <v/>
      </c>
      <c r="D19200" s="5">
        <v>0.0</v>
      </c>
    </row>
    <row r="19201" ht="14.25" customHeight="1">
      <c r="A19201" s="5"/>
      <c r="B19201" s="5"/>
      <c r="C19201" s="5" t="str">
        <f>IFERROR(__xludf.DUMMYFUNCTION("""COMPUTED_VALUE"""),"")</f>
        <v/>
      </c>
      <c r="D19201" s="5">
        <v>0.0</v>
      </c>
    </row>
    <row r="19202" ht="14.25" customHeight="1">
      <c r="A19202" s="5"/>
      <c r="B19202" s="5"/>
      <c r="C19202" s="5" t="str">
        <f>IFERROR(__xludf.DUMMYFUNCTION("""COMPUTED_VALUE"""),"")</f>
        <v/>
      </c>
      <c r="D19202" s="5">
        <v>0.0</v>
      </c>
    </row>
    <row r="19203" ht="14.25" customHeight="1">
      <c r="A19203" s="5"/>
      <c r="B19203" s="5"/>
      <c r="C19203" s="5" t="str">
        <f>IFERROR(__xludf.DUMMYFUNCTION("""COMPUTED_VALUE"""),"")</f>
        <v/>
      </c>
      <c r="D19203" s="5">
        <v>0.0</v>
      </c>
    </row>
    <row r="19204" ht="14.25" customHeight="1">
      <c r="A19204" s="5"/>
      <c r="B19204" s="5"/>
      <c r="C19204" s="5" t="str">
        <f>IFERROR(__xludf.DUMMYFUNCTION("""COMPUTED_VALUE"""),"")</f>
        <v/>
      </c>
      <c r="D19204" s="5">
        <v>0.0</v>
      </c>
    </row>
    <row r="19205" ht="14.25" customHeight="1">
      <c r="A19205" s="5"/>
      <c r="B19205" s="5"/>
      <c r="C19205" s="5" t="str">
        <f>IFERROR(__xludf.DUMMYFUNCTION("""COMPUTED_VALUE"""),"")</f>
        <v/>
      </c>
      <c r="D19205" s="5">
        <v>0.0</v>
      </c>
    </row>
    <row r="19206" ht="14.25" customHeight="1">
      <c r="A19206" s="5"/>
      <c r="B19206" s="5"/>
      <c r="C19206" s="5" t="str">
        <f>IFERROR(__xludf.DUMMYFUNCTION("""COMPUTED_VALUE"""),"")</f>
        <v/>
      </c>
      <c r="D19206" s="5">
        <v>0.0</v>
      </c>
    </row>
    <row r="19207" ht="14.25" customHeight="1">
      <c r="A19207" s="5"/>
      <c r="B19207" s="5"/>
      <c r="C19207" s="5" t="str">
        <f>IFERROR(__xludf.DUMMYFUNCTION("""COMPUTED_VALUE"""),"")</f>
        <v/>
      </c>
      <c r="D19207" s="5">
        <v>0.0</v>
      </c>
    </row>
    <row r="19208" ht="14.25" customHeight="1">
      <c r="A19208" s="5"/>
      <c r="B19208" s="5"/>
      <c r="C19208" s="5" t="str">
        <f>IFERROR(__xludf.DUMMYFUNCTION("""COMPUTED_VALUE"""),"")</f>
        <v/>
      </c>
      <c r="D19208" s="5">
        <v>0.0</v>
      </c>
    </row>
    <row r="19209" ht="14.25" customHeight="1">
      <c r="A19209" s="5"/>
      <c r="B19209" s="5"/>
      <c r="C19209" s="5" t="str">
        <f>IFERROR(__xludf.DUMMYFUNCTION("""COMPUTED_VALUE"""),"")</f>
        <v/>
      </c>
      <c r="D19209" s="5">
        <v>0.0</v>
      </c>
    </row>
    <row r="19210" ht="14.25" customHeight="1">
      <c r="A19210" s="5"/>
      <c r="B19210" s="5"/>
      <c r="C19210" s="5" t="str">
        <f>IFERROR(__xludf.DUMMYFUNCTION("""COMPUTED_VALUE"""),"")</f>
        <v/>
      </c>
      <c r="D19210" s="5">
        <v>0.0</v>
      </c>
    </row>
    <row r="19211" ht="14.25" customHeight="1">
      <c r="A19211" s="5"/>
      <c r="B19211" s="5"/>
      <c r="C19211" s="5" t="str">
        <f>IFERROR(__xludf.DUMMYFUNCTION("""COMPUTED_VALUE"""),"")</f>
        <v/>
      </c>
      <c r="D19211" s="5">
        <v>0.0</v>
      </c>
    </row>
    <row r="19212" ht="14.25" customHeight="1">
      <c r="A19212" s="5"/>
      <c r="B19212" s="5"/>
      <c r="C19212" s="5" t="str">
        <f>IFERROR(__xludf.DUMMYFUNCTION("""COMPUTED_VALUE"""),"")</f>
        <v/>
      </c>
      <c r="D19212" s="5">
        <v>0.0</v>
      </c>
    </row>
    <row r="19213" ht="14.25" customHeight="1">
      <c r="A19213" s="5"/>
      <c r="B19213" s="5"/>
      <c r="C19213" s="5" t="str">
        <f>IFERROR(__xludf.DUMMYFUNCTION("""COMPUTED_VALUE"""),"")</f>
        <v/>
      </c>
      <c r="D19213" s="5">
        <v>0.0</v>
      </c>
    </row>
    <row r="19214" ht="14.25" customHeight="1">
      <c r="A19214" s="5"/>
      <c r="B19214" s="5"/>
      <c r="C19214" s="5" t="str">
        <f>IFERROR(__xludf.DUMMYFUNCTION("""COMPUTED_VALUE"""),"")</f>
        <v/>
      </c>
      <c r="D19214" s="5">
        <v>0.0</v>
      </c>
    </row>
    <row r="19215" ht="14.25" customHeight="1">
      <c r="A19215" s="5"/>
      <c r="B19215" s="5"/>
      <c r="C19215" s="5" t="str">
        <f>IFERROR(__xludf.DUMMYFUNCTION("""COMPUTED_VALUE"""),"")</f>
        <v/>
      </c>
      <c r="D19215" s="5">
        <v>0.0</v>
      </c>
    </row>
    <row r="19216" ht="14.25" customHeight="1">
      <c r="A19216" s="5"/>
      <c r="B19216" s="5"/>
      <c r="C19216" s="5" t="str">
        <f>IFERROR(__xludf.DUMMYFUNCTION("""COMPUTED_VALUE"""),"")</f>
        <v/>
      </c>
      <c r="D19216" s="5">
        <v>0.0</v>
      </c>
    </row>
    <row r="19217" ht="14.25" customHeight="1">
      <c r="A19217" s="5"/>
      <c r="B19217" s="5"/>
      <c r="C19217" s="5" t="str">
        <f>IFERROR(__xludf.DUMMYFUNCTION("""COMPUTED_VALUE"""),"")</f>
        <v/>
      </c>
      <c r="D19217" s="5">
        <v>0.0</v>
      </c>
    </row>
    <row r="19218" ht="14.25" customHeight="1">
      <c r="A19218" s="5"/>
      <c r="B19218" s="5"/>
      <c r="C19218" s="5" t="str">
        <f>IFERROR(__xludf.DUMMYFUNCTION("""COMPUTED_VALUE"""),"")</f>
        <v/>
      </c>
      <c r="D19218" s="5">
        <v>0.0</v>
      </c>
    </row>
    <row r="19219" ht="14.25" customHeight="1">
      <c r="A19219" s="5"/>
      <c r="B19219" s="5"/>
      <c r="C19219" s="5" t="str">
        <f>IFERROR(__xludf.DUMMYFUNCTION("""COMPUTED_VALUE"""),"")</f>
        <v/>
      </c>
      <c r="D19219" s="5">
        <v>0.0</v>
      </c>
    </row>
    <row r="19220" ht="14.25" customHeight="1">
      <c r="A19220" s="5"/>
      <c r="B19220" s="5"/>
      <c r="C19220" s="5" t="str">
        <f>IFERROR(__xludf.DUMMYFUNCTION("""COMPUTED_VALUE"""),"")</f>
        <v/>
      </c>
      <c r="D19220" s="5">
        <v>0.0</v>
      </c>
    </row>
    <row r="19221" ht="14.25" customHeight="1">
      <c r="A19221" s="5"/>
      <c r="B19221" s="5"/>
      <c r="C19221" s="5" t="str">
        <f>IFERROR(__xludf.DUMMYFUNCTION("""COMPUTED_VALUE"""),"")</f>
        <v/>
      </c>
      <c r="D19221" s="5">
        <v>0.0</v>
      </c>
    </row>
    <row r="19222" ht="14.25" customHeight="1">
      <c r="A19222" s="5"/>
      <c r="B19222" s="5"/>
      <c r="C19222" s="5" t="str">
        <f>IFERROR(__xludf.DUMMYFUNCTION("""COMPUTED_VALUE"""),"")</f>
        <v/>
      </c>
      <c r="D19222" s="5">
        <v>0.0</v>
      </c>
    </row>
    <row r="19223" ht="14.25" customHeight="1">
      <c r="A19223" s="5"/>
      <c r="B19223" s="5"/>
      <c r="C19223" s="5" t="str">
        <f>IFERROR(__xludf.DUMMYFUNCTION("""COMPUTED_VALUE"""),"")</f>
        <v/>
      </c>
      <c r="D19223" s="5">
        <v>0.0</v>
      </c>
    </row>
    <row r="19224" ht="14.25" customHeight="1">
      <c r="A19224" s="5"/>
      <c r="B19224" s="5"/>
      <c r="C19224" s="5" t="str">
        <f>IFERROR(__xludf.DUMMYFUNCTION("""COMPUTED_VALUE"""),"")</f>
        <v/>
      </c>
      <c r="D19224" s="5">
        <v>0.0</v>
      </c>
    </row>
    <row r="19225" ht="14.25" customHeight="1">
      <c r="A19225" s="5"/>
      <c r="B19225" s="5"/>
      <c r="C19225" s="5" t="str">
        <f>IFERROR(__xludf.DUMMYFUNCTION("""COMPUTED_VALUE"""),"")</f>
        <v/>
      </c>
      <c r="D19225" s="5">
        <v>0.0</v>
      </c>
    </row>
    <row r="19226" ht="14.25" customHeight="1">
      <c r="A19226" s="5"/>
      <c r="B19226" s="5"/>
      <c r="C19226" s="5" t="str">
        <f>IFERROR(__xludf.DUMMYFUNCTION("""COMPUTED_VALUE"""),"")</f>
        <v/>
      </c>
      <c r="D19226" s="5">
        <v>0.0</v>
      </c>
    </row>
    <row r="19227" ht="14.25" customHeight="1">
      <c r="A19227" s="5"/>
      <c r="B19227" s="5"/>
      <c r="C19227" s="5" t="str">
        <f>IFERROR(__xludf.DUMMYFUNCTION("""COMPUTED_VALUE"""),"")</f>
        <v/>
      </c>
      <c r="D19227" s="5">
        <v>0.0</v>
      </c>
    </row>
    <row r="19228" ht="14.25" customHeight="1">
      <c r="A19228" s="5"/>
      <c r="B19228" s="5"/>
      <c r="C19228" s="5" t="str">
        <f>IFERROR(__xludf.DUMMYFUNCTION("""COMPUTED_VALUE"""),"")</f>
        <v/>
      </c>
      <c r="D19228" s="5">
        <v>0.0</v>
      </c>
    </row>
    <row r="19229" ht="14.25" customHeight="1">
      <c r="A19229" s="5"/>
      <c r="B19229" s="5"/>
      <c r="C19229" s="5" t="str">
        <f>IFERROR(__xludf.DUMMYFUNCTION("""COMPUTED_VALUE"""),"")</f>
        <v/>
      </c>
      <c r="D19229" s="5">
        <v>0.0</v>
      </c>
    </row>
    <row r="19230" ht="14.25" customHeight="1">
      <c r="A19230" s="5"/>
      <c r="B19230" s="5"/>
      <c r="C19230" s="5" t="str">
        <f>IFERROR(__xludf.DUMMYFUNCTION("""COMPUTED_VALUE"""),"")</f>
        <v/>
      </c>
      <c r="D19230" s="5">
        <v>0.0</v>
      </c>
    </row>
    <row r="19231" ht="14.25" customHeight="1">
      <c r="A19231" s="5"/>
      <c r="B19231" s="5"/>
      <c r="C19231" s="5" t="str">
        <f>IFERROR(__xludf.DUMMYFUNCTION("""COMPUTED_VALUE"""),"")</f>
        <v/>
      </c>
      <c r="D19231" s="5">
        <v>0.0</v>
      </c>
    </row>
    <row r="19232" ht="14.25" customHeight="1">
      <c r="A19232" s="5"/>
      <c r="B19232" s="5"/>
      <c r="C19232" s="5" t="str">
        <f>IFERROR(__xludf.DUMMYFUNCTION("""COMPUTED_VALUE"""),"")</f>
        <v/>
      </c>
      <c r="D19232" s="5">
        <v>0.0</v>
      </c>
    </row>
    <row r="19233" ht="14.25" customHeight="1">
      <c r="A19233" s="5"/>
      <c r="B19233" s="5"/>
      <c r="C19233" s="5" t="str">
        <f>IFERROR(__xludf.DUMMYFUNCTION("""COMPUTED_VALUE"""),"")</f>
        <v/>
      </c>
      <c r="D19233" s="5">
        <v>0.0</v>
      </c>
    </row>
    <row r="19234" ht="14.25" customHeight="1">
      <c r="A19234" s="5"/>
      <c r="B19234" s="5"/>
      <c r="C19234" s="5" t="str">
        <f>IFERROR(__xludf.DUMMYFUNCTION("""COMPUTED_VALUE"""),"")</f>
        <v/>
      </c>
      <c r="D19234" s="5">
        <v>0.0</v>
      </c>
    </row>
    <row r="19235" ht="14.25" customHeight="1">
      <c r="A19235" s="5"/>
      <c r="B19235" s="5"/>
      <c r="C19235" s="5" t="str">
        <f>IFERROR(__xludf.DUMMYFUNCTION("""COMPUTED_VALUE"""),"")</f>
        <v/>
      </c>
      <c r="D19235" s="5">
        <v>0.0</v>
      </c>
    </row>
    <row r="19236" ht="14.25" customHeight="1">
      <c r="A19236" s="5"/>
      <c r="B19236" s="5"/>
      <c r="C19236" s="5" t="str">
        <f>IFERROR(__xludf.DUMMYFUNCTION("""COMPUTED_VALUE"""),"")</f>
        <v/>
      </c>
      <c r="D19236" s="5">
        <v>0.0</v>
      </c>
    </row>
    <row r="19237" ht="14.25" customHeight="1">
      <c r="A19237" s="5"/>
      <c r="B19237" s="5"/>
      <c r="C19237" s="5" t="str">
        <f>IFERROR(__xludf.DUMMYFUNCTION("""COMPUTED_VALUE"""),"")</f>
        <v/>
      </c>
      <c r="D19237" s="5">
        <v>0.0</v>
      </c>
    </row>
    <row r="19238" ht="14.25" customHeight="1">
      <c r="A19238" s="5"/>
      <c r="B19238" s="5"/>
      <c r="C19238" s="5" t="str">
        <f>IFERROR(__xludf.DUMMYFUNCTION("""COMPUTED_VALUE"""),"")</f>
        <v/>
      </c>
      <c r="D19238" s="5">
        <v>0.0</v>
      </c>
    </row>
    <row r="19239" ht="14.25" customHeight="1">
      <c r="A19239" s="5"/>
      <c r="B19239" s="5"/>
      <c r="C19239" s="5" t="str">
        <f>IFERROR(__xludf.DUMMYFUNCTION("""COMPUTED_VALUE"""),"")</f>
        <v/>
      </c>
      <c r="D19239" s="5">
        <v>0.0</v>
      </c>
    </row>
    <row r="19240" ht="14.25" customHeight="1">
      <c r="A19240" s="5"/>
      <c r="B19240" s="5"/>
      <c r="C19240" s="5" t="str">
        <f>IFERROR(__xludf.DUMMYFUNCTION("""COMPUTED_VALUE"""),"")</f>
        <v/>
      </c>
      <c r="D19240" s="5">
        <v>0.0</v>
      </c>
    </row>
    <row r="19241" ht="14.25" customHeight="1">
      <c r="A19241" s="5"/>
      <c r="B19241" s="5"/>
      <c r="C19241" s="5" t="str">
        <f>IFERROR(__xludf.DUMMYFUNCTION("""COMPUTED_VALUE"""),"")</f>
        <v/>
      </c>
      <c r="D19241" s="5">
        <v>0.0</v>
      </c>
    </row>
    <row r="19242" ht="14.25" customHeight="1">
      <c r="A19242" s="5"/>
      <c r="B19242" s="5"/>
      <c r="C19242" s="5" t="str">
        <f>IFERROR(__xludf.DUMMYFUNCTION("""COMPUTED_VALUE"""),"")</f>
        <v/>
      </c>
      <c r="D19242" s="5">
        <v>0.0</v>
      </c>
    </row>
    <row r="19243" ht="14.25" customHeight="1">
      <c r="A19243" s="5"/>
      <c r="B19243" s="5"/>
      <c r="C19243" s="5" t="str">
        <f>IFERROR(__xludf.DUMMYFUNCTION("""COMPUTED_VALUE"""),"")</f>
        <v/>
      </c>
      <c r="D19243" s="5">
        <v>0.0</v>
      </c>
    </row>
    <row r="19244" ht="14.25" customHeight="1">
      <c r="A19244" s="5"/>
      <c r="B19244" s="5"/>
      <c r="C19244" s="5" t="str">
        <f>IFERROR(__xludf.DUMMYFUNCTION("""COMPUTED_VALUE"""),"")</f>
        <v/>
      </c>
      <c r="D19244" s="5">
        <v>0.0</v>
      </c>
    </row>
    <row r="19245" ht="14.25" customHeight="1">
      <c r="A19245" s="5"/>
      <c r="B19245" s="5"/>
      <c r="C19245" s="5" t="str">
        <f>IFERROR(__xludf.DUMMYFUNCTION("""COMPUTED_VALUE"""),"")</f>
        <v/>
      </c>
      <c r="D19245" s="5">
        <v>0.0</v>
      </c>
    </row>
    <row r="19246" ht="14.25" customHeight="1">
      <c r="A19246" s="5"/>
      <c r="B19246" s="5"/>
      <c r="C19246" s="5" t="str">
        <f>IFERROR(__xludf.DUMMYFUNCTION("""COMPUTED_VALUE"""),"")</f>
        <v/>
      </c>
      <c r="D19246" s="5">
        <v>0.0</v>
      </c>
    </row>
    <row r="19247" ht="14.25" customHeight="1">
      <c r="A19247" s="5"/>
      <c r="B19247" s="5"/>
      <c r="C19247" s="5" t="str">
        <f>IFERROR(__xludf.DUMMYFUNCTION("""COMPUTED_VALUE"""),"")</f>
        <v/>
      </c>
      <c r="D19247" s="5">
        <v>0.0</v>
      </c>
    </row>
    <row r="19248" ht="14.25" customHeight="1">
      <c r="A19248" s="5"/>
      <c r="B19248" s="5"/>
      <c r="C19248" s="5" t="str">
        <f>IFERROR(__xludf.DUMMYFUNCTION("""COMPUTED_VALUE"""),"")</f>
        <v/>
      </c>
      <c r="D19248" s="5">
        <v>0.0</v>
      </c>
    </row>
    <row r="19249" ht="14.25" customHeight="1">
      <c r="A19249" s="5"/>
      <c r="B19249" s="5"/>
      <c r="C19249" s="5" t="str">
        <f>IFERROR(__xludf.DUMMYFUNCTION("""COMPUTED_VALUE"""),"")</f>
        <v/>
      </c>
      <c r="D19249" s="5">
        <v>0.0</v>
      </c>
    </row>
    <row r="19250" ht="14.25" customHeight="1">
      <c r="A19250" s="5"/>
      <c r="B19250" s="5"/>
      <c r="C19250" s="5" t="str">
        <f>IFERROR(__xludf.DUMMYFUNCTION("""COMPUTED_VALUE"""),"")</f>
        <v/>
      </c>
      <c r="D19250" s="5">
        <v>0.0</v>
      </c>
    </row>
    <row r="19251" ht="14.25" customHeight="1">
      <c r="A19251" s="5"/>
      <c r="B19251" s="5"/>
      <c r="C19251" s="5" t="str">
        <f>IFERROR(__xludf.DUMMYFUNCTION("""COMPUTED_VALUE"""),"")</f>
        <v/>
      </c>
      <c r="D19251" s="5">
        <v>0.0</v>
      </c>
    </row>
    <row r="19252" ht="14.25" customHeight="1">
      <c r="A19252" s="5"/>
      <c r="B19252" s="5"/>
      <c r="C19252" s="5" t="str">
        <f>IFERROR(__xludf.DUMMYFUNCTION("""COMPUTED_VALUE"""),"")</f>
        <v/>
      </c>
      <c r="D19252" s="5">
        <v>0.0</v>
      </c>
    </row>
    <row r="19253" ht="14.25" customHeight="1">
      <c r="A19253" s="5"/>
      <c r="B19253" s="5"/>
      <c r="C19253" s="5" t="str">
        <f>IFERROR(__xludf.DUMMYFUNCTION("""COMPUTED_VALUE"""),"")</f>
        <v/>
      </c>
      <c r="D19253" s="5">
        <v>0.0</v>
      </c>
    </row>
    <row r="19254" ht="14.25" customHeight="1">
      <c r="A19254" s="5"/>
      <c r="B19254" s="5"/>
      <c r="C19254" s="5" t="str">
        <f>IFERROR(__xludf.DUMMYFUNCTION("""COMPUTED_VALUE"""),"")</f>
        <v/>
      </c>
      <c r="D19254" s="5">
        <v>0.0</v>
      </c>
    </row>
    <row r="19255" ht="14.25" customHeight="1">
      <c r="A19255" s="5"/>
      <c r="B19255" s="5"/>
      <c r="C19255" s="5" t="str">
        <f>IFERROR(__xludf.DUMMYFUNCTION("""COMPUTED_VALUE"""),"")</f>
        <v/>
      </c>
      <c r="D19255" s="5">
        <v>0.0</v>
      </c>
    </row>
    <row r="19256" ht="14.25" customHeight="1">
      <c r="A19256" s="5"/>
      <c r="B19256" s="5"/>
      <c r="C19256" s="5" t="str">
        <f>IFERROR(__xludf.DUMMYFUNCTION("""COMPUTED_VALUE"""),"")</f>
        <v/>
      </c>
      <c r="D19256" s="5">
        <v>0.0</v>
      </c>
    </row>
    <row r="19257" ht="14.25" customHeight="1">
      <c r="A19257" s="5"/>
      <c r="B19257" s="5"/>
      <c r="C19257" s="5" t="str">
        <f>IFERROR(__xludf.DUMMYFUNCTION("""COMPUTED_VALUE"""),"")</f>
        <v/>
      </c>
      <c r="D19257" s="5">
        <v>0.0</v>
      </c>
    </row>
    <row r="19258" ht="14.25" customHeight="1">
      <c r="A19258" s="5"/>
      <c r="B19258" s="5"/>
      <c r="C19258" s="5" t="str">
        <f>IFERROR(__xludf.DUMMYFUNCTION("""COMPUTED_VALUE"""),"")</f>
        <v/>
      </c>
      <c r="D19258" s="5">
        <v>0.0</v>
      </c>
    </row>
    <row r="19259" ht="14.25" customHeight="1">
      <c r="A19259" s="5"/>
      <c r="B19259" s="5"/>
      <c r="C19259" s="5" t="str">
        <f>IFERROR(__xludf.DUMMYFUNCTION("""COMPUTED_VALUE"""),"")</f>
        <v/>
      </c>
      <c r="D19259" s="5">
        <v>0.0</v>
      </c>
    </row>
    <row r="19260" ht="14.25" customHeight="1">
      <c r="A19260" s="5"/>
      <c r="B19260" s="5"/>
      <c r="C19260" s="5" t="str">
        <f>IFERROR(__xludf.DUMMYFUNCTION("""COMPUTED_VALUE"""),"")</f>
        <v/>
      </c>
      <c r="D19260" s="5">
        <v>0.0</v>
      </c>
    </row>
    <row r="19261" ht="14.25" customHeight="1">
      <c r="A19261" s="5"/>
      <c r="B19261" s="5"/>
      <c r="C19261" s="5" t="str">
        <f>IFERROR(__xludf.DUMMYFUNCTION("""COMPUTED_VALUE"""),"")</f>
        <v/>
      </c>
      <c r="D19261" s="5">
        <v>0.0</v>
      </c>
    </row>
    <row r="19262" ht="14.25" customHeight="1">
      <c r="A19262" s="5"/>
      <c r="B19262" s="5"/>
      <c r="C19262" s="5" t="str">
        <f>IFERROR(__xludf.DUMMYFUNCTION("""COMPUTED_VALUE"""),"")</f>
        <v/>
      </c>
      <c r="D19262" s="5">
        <v>0.0</v>
      </c>
    </row>
    <row r="19263" ht="14.25" customHeight="1">
      <c r="A19263" s="5"/>
      <c r="B19263" s="5"/>
      <c r="C19263" s="5" t="str">
        <f>IFERROR(__xludf.DUMMYFUNCTION("""COMPUTED_VALUE"""),"")</f>
        <v/>
      </c>
      <c r="D19263" s="5">
        <v>0.0</v>
      </c>
    </row>
    <row r="19264" ht="14.25" customHeight="1">
      <c r="A19264" s="5"/>
      <c r="B19264" s="5"/>
      <c r="C19264" s="5" t="str">
        <f>IFERROR(__xludf.DUMMYFUNCTION("""COMPUTED_VALUE"""),"")</f>
        <v/>
      </c>
      <c r="D19264" s="5">
        <v>0.0</v>
      </c>
    </row>
    <row r="19265" ht="14.25" customHeight="1">
      <c r="A19265" s="5"/>
      <c r="B19265" s="5"/>
      <c r="C19265" s="5" t="str">
        <f>IFERROR(__xludf.DUMMYFUNCTION("""COMPUTED_VALUE"""),"")</f>
        <v/>
      </c>
      <c r="D19265" s="5">
        <v>0.0</v>
      </c>
    </row>
    <row r="19266" ht="14.25" customHeight="1">
      <c r="A19266" s="5"/>
      <c r="B19266" s="5"/>
      <c r="C19266" s="5" t="str">
        <f>IFERROR(__xludf.DUMMYFUNCTION("""COMPUTED_VALUE"""),"")</f>
        <v/>
      </c>
      <c r="D19266" s="5">
        <v>0.0</v>
      </c>
    </row>
    <row r="19267" ht="14.25" customHeight="1">
      <c r="A19267" s="5"/>
      <c r="B19267" s="5"/>
      <c r="C19267" s="5" t="str">
        <f>IFERROR(__xludf.DUMMYFUNCTION("""COMPUTED_VALUE"""),"")</f>
        <v/>
      </c>
      <c r="D19267" s="5">
        <v>0.0</v>
      </c>
    </row>
    <row r="19268" ht="14.25" customHeight="1">
      <c r="A19268" s="5"/>
      <c r="B19268" s="5"/>
      <c r="C19268" s="5" t="str">
        <f>IFERROR(__xludf.DUMMYFUNCTION("""COMPUTED_VALUE"""),"")</f>
        <v/>
      </c>
      <c r="D19268" s="5">
        <v>0.0</v>
      </c>
    </row>
    <row r="19269" ht="14.25" customHeight="1">
      <c r="A19269" s="5"/>
      <c r="B19269" s="5"/>
      <c r="C19269" s="5" t="str">
        <f>IFERROR(__xludf.DUMMYFUNCTION("""COMPUTED_VALUE"""),"")</f>
        <v/>
      </c>
      <c r="D19269" s="5">
        <v>0.0</v>
      </c>
    </row>
    <row r="19270" ht="14.25" customHeight="1">
      <c r="A19270" s="5"/>
      <c r="B19270" s="5"/>
      <c r="C19270" s="5" t="str">
        <f>IFERROR(__xludf.DUMMYFUNCTION("""COMPUTED_VALUE"""),"")</f>
        <v/>
      </c>
      <c r="D19270" s="5">
        <v>0.0</v>
      </c>
    </row>
    <row r="19271" ht="14.25" customHeight="1">
      <c r="A19271" s="5"/>
      <c r="B19271" s="5"/>
      <c r="C19271" s="5" t="str">
        <f>IFERROR(__xludf.DUMMYFUNCTION("""COMPUTED_VALUE"""),"")</f>
        <v/>
      </c>
      <c r="D19271" s="5">
        <v>0.0</v>
      </c>
    </row>
    <row r="19272" ht="14.25" customHeight="1">
      <c r="A19272" s="5"/>
      <c r="B19272" s="5"/>
      <c r="C19272" s="5" t="str">
        <f>IFERROR(__xludf.DUMMYFUNCTION("""COMPUTED_VALUE"""),"")</f>
        <v/>
      </c>
      <c r="D19272" s="5">
        <v>0.0</v>
      </c>
    </row>
    <row r="19273" ht="14.25" customHeight="1">
      <c r="A19273" s="5"/>
      <c r="B19273" s="5"/>
      <c r="C19273" s="5" t="str">
        <f>IFERROR(__xludf.DUMMYFUNCTION("""COMPUTED_VALUE"""),"")</f>
        <v/>
      </c>
      <c r="D19273" s="5">
        <v>0.0</v>
      </c>
    </row>
    <row r="19274" ht="14.25" customHeight="1">
      <c r="A19274" s="5"/>
      <c r="B19274" s="5"/>
      <c r="C19274" s="5" t="str">
        <f>IFERROR(__xludf.DUMMYFUNCTION("""COMPUTED_VALUE"""),"")</f>
        <v/>
      </c>
      <c r="D19274" s="5">
        <v>0.0</v>
      </c>
    </row>
    <row r="19275" ht="14.25" customHeight="1">
      <c r="A19275" s="5"/>
      <c r="B19275" s="5"/>
      <c r="C19275" s="5" t="str">
        <f>IFERROR(__xludf.DUMMYFUNCTION("""COMPUTED_VALUE"""),"")</f>
        <v/>
      </c>
      <c r="D19275" s="5">
        <v>0.0</v>
      </c>
    </row>
    <row r="19276" ht="14.25" customHeight="1">
      <c r="A19276" s="5"/>
      <c r="B19276" s="5"/>
      <c r="C19276" s="5" t="str">
        <f>IFERROR(__xludf.DUMMYFUNCTION("""COMPUTED_VALUE"""),"")</f>
        <v/>
      </c>
      <c r="D19276" s="5">
        <v>0.0</v>
      </c>
    </row>
    <row r="19277" ht="14.25" customHeight="1">
      <c r="A19277" s="5"/>
      <c r="B19277" s="5"/>
      <c r="C19277" s="5" t="str">
        <f>IFERROR(__xludf.DUMMYFUNCTION("""COMPUTED_VALUE"""),"")</f>
        <v/>
      </c>
      <c r="D19277" s="5">
        <v>0.0</v>
      </c>
    </row>
    <row r="19278" ht="14.25" customHeight="1">
      <c r="A19278" s="5"/>
      <c r="B19278" s="5"/>
      <c r="C19278" s="5" t="str">
        <f>IFERROR(__xludf.DUMMYFUNCTION("""COMPUTED_VALUE"""),"")</f>
        <v/>
      </c>
      <c r="D19278" s="5">
        <v>0.0</v>
      </c>
    </row>
    <row r="19279" ht="14.25" customHeight="1">
      <c r="A19279" s="5"/>
      <c r="B19279" s="5"/>
      <c r="C19279" s="5" t="str">
        <f>IFERROR(__xludf.DUMMYFUNCTION("""COMPUTED_VALUE"""),"")</f>
        <v/>
      </c>
      <c r="D19279" s="5">
        <v>0.0</v>
      </c>
    </row>
    <row r="19280" ht="14.25" customHeight="1">
      <c r="A19280" s="5"/>
      <c r="B19280" s="5"/>
      <c r="C19280" s="5" t="str">
        <f>IFERROR(__xludf.DUMMYFUNCTION("""COMPUTED_VALUE"""),"")</f>
        <v/>
      </c>
      <c r="D19280" s="5">
        <v>0.0</v>
      </c>
    </row>
    <row r="19281" ht="14.25" customHeight="1">
      <c r="A19281" s="5"/>
      <c r="B19281" s="5"/>
      <c r="C19281" s="5" t="str">
        <f>IFERROR(__xludf.DUMMYFUNCTION("""COMPUTED_VALUE"""),"")</f>
        <v/>
      </c>
      <c r="D19281" s="5">
        <v>0.0</v>
      </c>
    </row>
    <row r="19282" ht="14.25" customHeight="1">
      <c r="A19282" s="5"/>
      <c r="B19282" s="5"/>
      <c r="C19282" s="5" t="str">
        <f>IFERROR(__xludf.DUMMYFUNCTION("""COMPUTED_VALUE"""),"")</f>
        <v/>
      </c>
      <c r="D19282" s="5">
        <v>0.0</v>
      </c>
    </row>
    <row r="19283" ht="14.25" customHeight="1">
      <c r="A19283" s="5"/>
      <c r="B19283" s="5"/>
      <c r="C19283" s="5" t="str">
        <f>IFERROR(__xludf.DUMMYFUNCTION("""COMPUTED_VALUE"""),"")</f>
        <v/>
      </c>
      <c r="D19283" s="5">
        <v>0.0</v>
      </c>
    </row>
    <row r="19284" ht="14.25" customHeight="1">
      <c r="A19284" s="5"/>
      <c r="B19284" s="5"/>
      <c r="C19284" s="5" t="str">
        <f>IFERROR(__xludf.DUMMYFUNCTION("""COMPUTED_VALUE"""),"")</f>
        <v/>
      </c>
      <c r="D19284" s="5">
        <v>0.0</v>
      </c>
    </row>
    <row r="19285" ht="14.25" customHeight="1">
      <c r="A19285" s="5"/>
      <c r="B19285" s="5"/>
      <c r="C19285" s="5" t="str">
        <f>IFERROR(__xludf.DUMMYFUNCTION("""COMPUTED_VALUE"""),"")</f>
        <v/>
      </c>
      <c r="D19285" s="5">
        <v>0.0</v>
      </c>
    </row>
    <row r="19286" ht="14.25" customHeight="1">
      <c r="A19286" s="5"/>
      <c r="B19286" s="5"/>
      <c r="C19286" s="5" t="str">
        <f>IFERROR(__xludf.DUMMYFUNCTION("""COMPUTED_VALUE"""),"")</f>
        <v/>
      </c>
      <c r="D19286" s="5">
        <v>0.0</v>
      </c>
    </row>
    <row r="19287" ht="14.25" customHeight="1">
      <c r="A19287" s="5"/>
      <c r="B19287" s="5"/>
      <c r="C19287" s="5" t="str">
        <f>IFERROR(__xludf.DUMMYFUNCTION("""COMPUTED_VALUE"""),"")</f>
        <v/>
      </c>
      <c r="D19287" s="5">
        <v>0.0</v>
      </c>
    </row>
    <row r="19288" ht="14.25" customHeight="1">
      <c r="A19288" s="5"/>
      <c r="B19288" s="5"/>
      <c r="C19288" s="5" t="str">
        <f>IFERROR(__xludf.DUMMYFUNCTION("""COMPUTED_VALUE"""),"")</f>
        <v/>
      </c>
      <c r="D19288" s="5">
        <v>0.0</v>
      </c>
    </row>
    <row r="19289" ht="14.25" customHeight="1">
      <c r="A19289" s="5"/>
      <c r="B19289" s="5"/>
      <c r="C19289" s="5" t="str">
        <f>IFERROR(__xludf.DUMMYFUNCTION("""COMPUTED_VALUE"""),"")</f>
        <v/>
      </c>
      <c r="D19289" s="5">
        <v>0.0</v>
      </c>
    </row>
    <row r="19290" ht="14.25" customHeight="1">
      <c r="A19290" s="5"/>
      <c r="B19290" s="5"/>
      <c r="C19290" s="5" t="str">
        <f>IFERROR(__xludf.DUMMYFUNCTION("""COMPUTED_VALUE"""),"")</f>
        <v/>
      </c>
      <c r="D19290" s="5">
        <v>0.0</v>
      </c>
    </row>
    <row r="19291" ht="14.25" customHeight="1">
      <c r="A19291" s="5"/>
      <c r="B19291" s="5"/>
      <c r="C19291" s="5" t="str">
        <f>IFERROR(__xludf.DUMMYFUNCTION("""COMPUTED_VALUE"""),"")</f>
        <v/>
      </c>
      <c r="D19291" s="5">
        <v>0.0</v>
      </c>
    </row>
    <row r="19292" ht="14.25" customHeight="1">
      <c r="A19292" s="5"/>
      <c r="B19292" s="5"/>
      <c r="C19292" s="5" t="str">
        <f>IFERROR(__xludf.DUMMYFUNCTION("""COMPUTED_VALUE"""),"")</f>
        <v/>
      </c>
      <c r="D19292" s="5">
        <v>0.0</v>
      </c>
    </row>
    <row r="19293" ht="14.25" customHeight="1">
      <c r="A19293" s="5"/>
      <c r="B19293" s="5"/>
      <c r="C19293" s="5" t="str">
        <f>IFERROR(__xludf.DUMMYFUNCTION("""COMPUTED_VALUE"""),"")</f>
        <v/>
      </c>
      <c r="D19293" s="5">
        <v>0.0</v>
      </c>
    </row>
    <row r="19294" ht="14.25" customHeight="1">
      <c r="A19294" s="5"/>
      <c r="B19294" s="5"/>
      <c r="C19294" s="5" t="str">
        <f>IFERROR(__xludf.DUMMYFUNCTION("""COMPUTED_VALUE"""),"")</f>
        <v/>
      </c>
      <c r="D19294" s="5">
        <v>0.0</v>
      </c>
    </row>
    <row r="19295" ht="14.25" customHeight="1">
      <c r="A19295" s="5"/>
      <c r="B19295" s="5"/>
      <c r="C19295" s="5" t="str">
        <f>IFERROR(__xludf.DUMMYFUNCTION("""COMPUTED_VALUE"""),"")</f>
        <v/>
      </c>
      <c r="D19295" s="5">
        <v>0.0</v>
      </c>
    </row>
    <row r="19296" ht="14.25" customHeight="1">
      <c r="A19296" s="5"/>
      <c r="B19296" s="5"/>
      <c r="C19296" s="5" t="str">
        <f>IFERROR(__xludf.DUMMYFUNCTION("""COMPUTED_VALUE"""),"")</f>
        <v/>
      </c>
      <c r="D19296" s="5">
        <v>0.0</v>
      </c>
    </row>
    <row r="19297" ht="14.25" customHeight="1">
      <c r="A19297" s="5"/>
      <c r="B19297" s="5"/>
      <c r="C19297" s="5" t="str">
        <f>IFERROR(__xludf.DUMMYFUNCTION("""COMPUTED_VALUE"""),"")</f>
        <v/>
      </c>
      <c r="D19297" s="5">
        <v>0.0</v>
      </c>
    </row>
    <row r="19298" ht="14.25" customHeight="1">
      <c r="A19298" s="5"/>
      <c r="B19298" s="5"/>
      <c r="C19298" s="5" t="str">
        <f>IFERROR(__xludf.DUMMYFUNCTION("""COMPUTED_VALUE"""),"")</f>
        <v/>
      </c>
      <c r="D19298" s="5">
        <v>0.0</v>
      </c>
    </row>
    <row r="19299" ht="14.25" customHeight="1">
      <c r="A19299" s="5"/>
      <c r="B19299" s="5"/>
      <c r="C19299" s="5" t="str">
        <f>IFERROR(__xludf.DUMMYFUNCTION("""COMPUTED_VALUE"""),"")</f>
        <v/>
      </c>
      <c r="D19299" s="5">
        <v>0.0</v>
      </c>
    </row>
    <row r="19300" ht="14.25" customHeight="1">
      <c r="A19300" s="5"/>
      <c r="B19300" s="5"/>
      <c r="C19300" s="5" t="str">
        <f>IFERROR(__xludf.DUMMYFUNCTION("""COMPUTED_VALUE"""),"")</f>
        <v/>
      </c>
      <c r="D19300" s="5">
        <v>0.0</v>
      </c>
    </row>
    <row r="19301" ht="14.25" customHeight="1">
      <c r="A19301" s="5"/>
      <c r="B19301" s="5"/>
      <c r="C19301" s="5" t="str">
        <f>IFERROR(__xludf.DUMMYFUNCTION("""COMPUTED_VALUE"""),"")</f>
        <v/>
      </c>
      <c r="D19301" s="5">
        <v>0.0</v>
      </c>
    </row>
    <row r="19302" ht="14.25" customHeight="1">
      <c r="A19302" s="5"/>
      <c r="B19302" s="5"/>
      <c r="C19302" s="5" t="str">
        <f>IFERROR(__xludf.DUMMYFUNCTION("""COMPUTED_VALUE"""),"")</f>
        <v/>
      </c>
      <c r="D19302" s="5">
        <v>0.0</v>
      </c>
    </row>
    <row r="19303" ht="14.25" customHeight="1">
      <c r="A19303" s="5"/>
      <c r="B19303" s="5"/>
      <c r="C19303" s="5" t="str">
        <f>IFERROR(__xludf.DUMMYFUNCTION("""COMPUTED_VALUE"""),"")</f>
        <v/>
      </c>
      <c r="D19303" s="5">
        <v>0.0</v>
      </c>
    </row>
    <row r="19304" ht="14.25" customHeight="1">
      <c r="A19304" s="5"/>
      <c r="B19304" s="5"/>
      <c r="C19304" s="5" t="str">
        <f>IFERROR(__xludf.DUMMYFUNCTION("""COMPUTED_VALUE"""),"")</f>
        <v/>
      </c>
      <c r="D19304" s="5">
        <v>0.0</v>
      </c>
    </row>
    <row r="19305" ht="14.25" customHeight="1">
      <c r="A19305" s="5"/>
      <c r="B19305" s="5"/>
      <c r="C19305" s="5" t="str">
        <f>IFERROR(__xludf.DUMMYFUNCTION("""COMPUTED_VALUE"""),"")</f>
        <v/>
      </c>
      <c r="D19305" s="5">
        <v>0.0</v>
      </c>
    </row>
    <row r="19306" ht="14.25" customHeight="1">
      <c r="A19306" s="5"/>
      <c r="B19306" s="5"/>
      <c r="C19306" s="5" t="str">
        <f>IFERROR(__xludf.DUMMYFUNCTION("""COMPUTED_VALUE"""),"")</f>
        <v/>
      </c>
      <c r="D19306" s="5">
        <v>0.0</v>
      </c>
    </row>
    <row r="19307" ht="14.25" customHeight="1">
      <c r="A19307" s="5"/>
      <c r="B19307" s="5"/>
      <c r="C19307" s="5" t="str">
        <f>IFERROR(__xludf.DUMMYFUNCTION("""COMPUTED_VALUE"""),"")</f>
        <v/>
      </c>
      <c r="D19307" s="5">
        <v>0.0</v>
      </c>
    </row>
    <row r="19308" ht="14.25" customHeight="1">
      <c r="A19308" s="5"/>
      <c r="B19308" s="5"/>
      <c r="C19308" s="5" t="str">
        <f>IFERROR(__xludf.DUMMYFUNCTION("""COMPUTED_VALUE"""),"")</f>
        <v/>
      </c>
      <c r="D19308" s="5">
        <v>0.0</v>
      </c>
    </row>
    <row r="19309" ht="14.25" customHeight="1">
      <c r="A19309" s="5"/>
      <c r="B19309" s="5"/>
      <c r="C19309" s="5" t="str">
        <f>IFERROR(__xludf.DUMMYFUNCTION("""COMPUTED_VALUE"""),"")</f>
        <v/>
      </c>
      <c r="D19309" s="5">
        <v>0.0</v>
      </c>
    </row>
    <row r="19310" ht="14.25" customHeight="1">
      <c r="A19310" s="5"/>
      <c r="B19310" s="5"/>
      <c r="C19310" s="5" t="str">
        <f>IFERROR(__xludf.DUMMYFUNCTION("""COMPUTED_VALUE"""),"")</f>
        <v/>
      </c>
      <c r="D19310" s="5">
        <v>0.0</v>
      </c>
    </row>
    <row r="19311" ht="14.25" customHeight="1">
      <c r="A19311" s="5"/>
      <c r="B19311" s="5"/>
      <c r="C19311" s="5" t="str">
        <f>IFERROR(__xludf.DUMMYFUNCTION("""COMPUTED_VALUE"""),"")</f>
        <v/>
      </c>
      <c r="D19311" s="5">
        <v>0.0</v>
      </c>
    </row>
    <row r="19312" ht="14.25" customHeight="1">
      <c r="A19312" s="5"/>
      <c r="B19312" s="5"/>
      <c r="C19312" s="5" t="str">
        <f>IFERROR(__xludf.DUMMYFUNCTION("""COMPUTED_VALUE"""),"")</f>
        <v/>
      </c>
      <c r="D19312" s="5">
        <v>0.0</v>
      </c>
    </row>
    <row r="19313" ht="14.25" customHeight="1">
      <c r="A19313" s="5"/>
      <c r="B19313" s="5"/>
      <c r="C19313" s="5" t="str">
        <f>IFERROR(__xludf.DUMMYFUNCTION("""COMPUTED_VALUE"""),"")</f>
        <v/>
      </c>
      <c r="D19313" s="5">
        <v>0.0</v>
      </c>
    </row>
    <row r="19314" ht="14.25" customHeight="1">
      <c r="A19314" s="5"/>
      <c r="B19314" s="5"/>
      <c r="C19314" s="5" t="str">
        <f>IFERROR(__xludf.DUMMYFUNCTION("""COMPUTED_VALUE"""),"")</f>
        <v/>
      </c>
      <c r="D19314" s="5">
        <v>0.0</v>
      </c>
    </row>
    <row r="19315" ht="14.25" customHeight="1">
      <c r="A19315" s="5"/>
      <c r="B19315" s="5"/>
      <c r="C19315" s="5" t="str">
        <f>IFERROR(__xludf.DUMMYFUNCTION("""COMPUTED_VALUE"""),"")</f>
        <v/>
      </c>
      <c r="D19315" s="5">
        <v>0.0</v>
      </c>
    </row>
    <row r="19316" ht="14.25" customHeight="1">
      <c r="A19316" s="5"/>
      <c r="B19316" s="5"/>
      <c r="C19316" s="5" t="str">
        <f>IFERROR(__xludf.DUMMYFUNCTION("""COMPUTED_VALUE"""),"")</f>
        <v/>
      </c>
      <c r="D19316" s="5">
        <v>0.0</v>
      </c>
    </row>
    <row r="19317" ht="14.25" customHeight="1">
      <c r="A19317" s="5"/>
      <c r="B19317" s="5"/>
      <c r="C19317" s="5" t="str">
        <f>IFERROR(__xludf.DUMMYFUNCTION("""COMPUTED_VALUE"""),"")</f>
        <v/>
      </c>
      <c r="D19317" s="5">
        <v>0.0</v>
      </c>
    </row>
    <row r="19318" ht="14.25" customHeight="1">
      <c r="A19318" s="5"/>
      <c r="B19318" s="5"/>
      <c r="C19318" s="5" t="str">
        <f>IFERROR(__xludf.DUMMYFUNCTION("""COMPUTED_VALUE"""),"")</f>
        <v/>
      </c>
      <c r="D19318" s="5">
        <v>0.0</v>
      </c>
    </row>
    <row r="19319" ht="14.25" customHeight="1">
      <c r="A19319" s="5"/>
      <c r="B19319" s="5"/>
      <c r="C19319" s="5" t="str">
        <f>IFERROR(__xludf.DUMMYFUNCTION("""COMPUTED_VALUE"""),"")</f>
        <v/>
      </c>
      <c r="D19319" s="5">
        <v>0.0</v>
      </c>
    </row>
    <row r="19320" ht="14.25" customHeight="1">
      <c r="A19320" s="5"/>
      <c r="B19320" s="5"/>
      <c r="C19320" s="5" t="str">
        <f>IFERROR(__xludf.DUMMYFUNCTION("""COMPUTED_VALUE"""),"")</f>
        <v/>
      </c>
      <c r="D19320" s="5">
        <v>0.0</v>
      </c>
    </row>
    <row r="19321" ht="14.25" customHeight="1">
      <c r="A19321" s="5"/>
      <c r="B19321" s="5"/>
      <c r="C19321" s="5" t="str">
        <f>IFERROR(__xludf.DUMMYFUNCTION("""COMPUTED_VALUE"""),"")</f>
        <v/>
      </c>
      <c r="D19321" s="5">
        <v>0.0</v>
      </c>
    </row>
    <row r="19322" ht="14.25" customHeight="1">
      <c r="A19322" s="5"/>
      <c r="B19322" s="5"/>
      <c r="C19322" s="5" t="str">
        <f>IFERROR(__xludf.DUMMYFUNCTION("""COMPUTED_VALUE"""),"")</f>
        <v/>
      </c>
      <c r="D19322" s="5">
        <v>0.0</v>
      </c>
    </row>
    <row r="19323" ht="14.25" customHeight="1">
      <c r="A19323" s="5"/>
      <c r="B19323" s="5"/>
      <c r="C19323" s="5" t="str">
        <f>IFERROR(__xludf.DUMMYFUNCTION("""COMPUTED_VALUE"""),"")</f>
        <v/>
      </c>
      <c r="D19323" s="5">
        <v>0.0</v>
      </c>
    </row>
    <row r="19324" ht="14.25" customHeight="1">
      <c r="A19324" s="5"/>
      <c r="B19324" s="5"/>
      <c r="C19324" s="5" t="str">
        <f>IFERROR(__xludf.DUMMYFUNCTION("""COMPUTED_VALUE"""),"")</f>
        <v/>
      </c>
      <c r="D19324" s="5">
        <v>0.0</v>
      </c>
    </row>
    <row r="19325" ht="14.25" customHeight="1">
      <c r="A19325" s="5"/>
      <c r="B19325" s="5"/>
      <c r="C19325" s="5" t="str">
        <f>IFERROR(__xludf.DUMMYFUNCTION("""COMPUTED_VALUE"""),"")</f>
        <v/>
      </c>
      <c r="D19325" s="5">
        <v>0.0</v>
      </c>
    </row>
    <row r="19326" ht="14.25" customHeight="1">
      <c r="A19326" s="5"/>
      <c r="B19326" s="5"/>
      <c r="C19326" s="5" t="str">
        <f>IFERROR(__xludf.DUMMYFUNCTION("""COMPUTED_VALUE"""),"")</f>
        <v/>
      </c>
      <c r="D19326" s="5">
        <v>0.0</v>
      </c>
    </row>
    <row r="19327" ht="14.25" customHeight="1">
      <c r="A19327" s="5"/>
      <c r="B19327" s="5"/>
      <c r="C19327" s="5" t="str">
        <f>IFERROR(__xludf.DUMMYFUNCTION("""COMPUTED_VALUE"""),"")</f>
        <v/>
      </c>
      <c r="D19327" s="5">
        <v>0.0</v>
      </c>
    </row>
    <row r="19328" ht="14.25" customHeight="1">
      <c r="A19328" s="5"/>
      <c r="B19328" s="5"/>
      <c r="C19328" s="5" t="str">
        <f>IFERROR(__xludf.DUMMYFUNCTION("""COMPUTED_VALUE"""),"")</f>
        <v/>
      </c>
      <c r="D19328" s="5">
        <v>0.0</v>
      </c>
    </row>
    <row r="19329" ht="14.25" customHeight="1">
      <c r="A19329" s="5"/>
      <c r="B19329" s="5"/>
      <c r="C19329" s="5" t="str">
        <f>IFERROR(__xludf.DUMMYFUNCTION("""COMPUTED_VALUE"""),"")</f>
        <v/>
      </c>
      <c r="D19329" s="5">
        <v>0.0</v>
      </c>
    </row>
    <row r="19330" ht="14.25" customHeight="1">
      <c r="A19330" s="5"/>
      <c r="B19330" s="5"/>
      <c r="C19330" s="5" t="str">
        <f>IFERROR(__xludf.DUMMYFUNCTION("""COMPUTED_VALUE"""),"")</f>
        <v/>
      </c>
      <c r="D19330" s="5">
        <v>0.0</v>
      </c>
    </row>
    <row r="19331" ht="14.25" customHeight="1">
      <c r="A19331" s="5"/>
      <c r="B19331" s="5"/>
      <c r="C19331" s="5" t="str">
        <f>IFERROR(__xludf.DUMMYFUNCTION("""COMPUTED_VALUE"""),"")</f>
        <v/>
      </c>
      <c r="D19331" s="5">
        <v>0.0</v>
      </c>
    </row>
    <row r="19332" ht="14.25" customHeight="1">
      <c r="A19332" s="5"/>
      <c r="B19332" s="5"/>
      <c r="C19332" s="5" t="str">
        <f>IFERROR(__xludf.DUMMYFUNCTION("""COMPUTED_VALUE"""),"")</f>
        <v/>
      </c>
      <c r="D19332" s="5">
        <v>0.0</v>
      </c>
    </row>
    <row r="19333" ht="14.25" customHeight="1">
      <c r="A19333" s="5"/>
      <c r="B19333" s="5"/>
      <c r="C19333" s="5" t="str">
        <f>IFERROR(__xludf.DUMMYFUNCTION("""COMPUTED_VALUE"""),"")</f>
        <v/>
      </c>
      <c r="D19333" s="5">
        <v>0.0</v>
      </c>
    </row>
    <row r="19334" ht="14.25" customHeight="1">
      <c r="A19334" s="5"/>
      <c r="B19334" s="5"/>
      <c r="C19334" s="5" t="str">
        <f>IFERROR(__xludf.DUMMYFUNCTION("""COMPUTED_VALUE"""),"")</f>
        <v/>
      </c>
      <c r="D19334" s="5">
        <v>0.0</v>
      </c>
    </row>
    <row r="19335" ht="14.25" customHeight="1">
      <c r="A19335" s="5"/>
      <c r="B19335" s="5"/>
      <c r="C19335" s="5" t="str">
        <f>IFERROR(__xludf.DUMMYFUNCTION("""COMPUTED_VALUE"""),"")</f>
        <v/>
      </c>
      <c r="D19335" s="5">
        <v>0.0</v>
      </c>
    </row>
    <row r="19336" ht="14.25" customHeight="1">
      <c r="A19336" s="5"/>
      <c r="B19336" s="5"/>
      <c r="C19336" s="5" t="str">
        <f>IFERROR(__xludf.DUMMYFUNCTION("""COMPUTED_VALUE"""),"")</f>
        <v/>
      </c>
      <c r="D19336" s="5">
        <v>0.0</v>
      </c>
    </row>
    <row r="19337" ht="14.25" customHeight="1">
      <c r="A19337" s="5"/>
      <c r="B19337" s="5"/>
      <c r="C19337" s="5" t="str">
        <f>IFERROR(__xludf.DUMMYFUNCTION("""COMPUTED_VALUE"""),"")</f>
        <v/>
      </c>
      <c r="D19337" s="5">
        <v>0.0</v>
      </c>
    </row>
    <row r="19338" ht="14.25" customHeight="1">
      <c r="A19338" s="5"/>
      <c r="B19338" s="5"/>
      <c r="C19338" s="5" t="str">
        <f>IFERROR(__xludf.DUMMYFUNCTION("""COMPUTED_VALUE"""),"")</f>
        <v/>
      </c>
      <c r="D19338" s="5">
        <v>0.0</v>
      </c>
    </row>
    <row r="19339" ht="14.25" customHeight="1">
      <c r="A19339" s="5"/>
      <c r="B19339" s="5"/>
      <c r="C19339" s="5" t="str">
        <f>IFERROR(__xludf.DUMMYFUNCTION("""COMPUTED_VALUE"""),"")</f>
        <v/>
      </c>
      <c r="D19339" s="5">
        <v>0.0</v>
      </c>
    </row>
    <row r="19340" ht="14.25" customHeight="1">
      <c r="A19340" s="5"/>
      <c r="B19340" s="5"/>
      <c r="C19340" s="5" t="str">
        <f>IFERROR(__xludf.DUMMYFUNCTION("""COMPUTED_VALUE"""),"")</f>
        <v/>
      </c>
      <c r="D19340" s="5">
        <v>0.0</v>
      </c>
    </row>
    <row r="19341" ht="14.25" customHeight="1">
      <c r="A19341" s="5"/>
      <c r="B19341" s="5"/>
      <c r="C19341" s="5" t="str">
        <f>IFERROR(__xludf.DUMMYFUNCTION("""COMPUTED_VALUE"""),"")</f>
        <v/>
      </c>
      <c r="D19341" s="5">
        <v>0.0</v>
      </c>
    </row>
    <row r="19342" ht="14.25" customHeight="1">
      <c r="A19342" s="5"/>
      <c r="B19342" s="5"/>
      <c r="C19342" s="5" t="str">
        <f>IFERROR(__xludf.DUMMYFUNCTION("""COMPUTED_VALUE"""),"")</f>
        <v/>
      </c>
      <c r="D19342" s="5">
        <v>0.0</v>
      </c>
    </row>
    <row r="19343" ht="14.25" customHeight="1">
      <c r="A19343" s="5"/>
      <c r="B19343" s="5"/>
      <c r="C19343" s="5" t="str">
        <f>IFERROR(__xludf.DUMMYFUNCTION("""COMPUTED_VALUE"""),"")</f>
        <v/>
      </c>
      <c r="D19343" s="5">
        <v>0.0</v>
      </c>
    </row>
    <row r="19344" ht="14.25" customHeight="1">
      <c r="A19344" s="5"/>
      <c r="B19344" s="5"/>
      <c r="C19344" s="5" t="str">
        <f>IFERROR(__xludf.DUMMYFUNCTION("""COMPUTED_VALUE"""),"")</f>
        <v/>
      </c>
      <c r="D19344" s="5">
        <v>0.0</v>
      </c>
    </row>
    <row r="19345" ht="14.25" customHeight="1">
      <c r="A19345" s="5"/>
      <c r="B19345" s="5"/>
      <c r="C19345" s="5" t="str">
        <f>IFERROR(__xludf.DUMMYFUNCTION("""COMPUTED_VALUE"""),"")</f>
        <v/>
      </c>
      <c r="D19345" s="5">
        <v>0.0</v>
      </c>
    </row>
    <row r="19346" ht="14.25" customHeight="1">
      <c r="A19346" s="5"/>
      <c r="B19346" s="5"/>
      <c r="C19346" s="5" t="str">
        <f>IFERROR(__xludf.DUMMYFUNCTION("""COMPUTED_VALUE"""),"")</f>
        <v/>
      </c>
      <c r="D19346" s="5">
        <v>0.0</v>
      </c>
    </row>
    <row r="19347" ht="14.25" customHeight="1">
      <c r="A19347" s="5"/>
      <c r="B19347" s="5"/>
      <c r="C19347" s="5" t="str">
        <f>IFERROR(__xludf.DUMMYFUNCTION("""COMPUTED_VALUE"""),"")</f>
        <v/>
      </c>
      <c r="D19347" s="5">
        <v>0.0</v>
      </c>
    </row>
    <row r="19348" ht="14.25" customHeight="1">
      <c r="A19348" s="5"/>
      <c r="B19348" s="5"/>
      <c r="C19348" s="5" t="str">
        <f>IFERROR(__xludf.DUMMYFUNCTION("""COMPUTED_VALUE"""),"")</f>
        <v/>
      </c>
      <c r="D19348" s="5">
        <v>0.0</v>
      </c>
    </row>
    <row r="19349" ht="14.25" customHeight="1">
      <c r="A19349" s="5"/>
      <c r="B19349" s="5"/>
      <c r="C19349" s="5" t="str">
        <f>IFERROR(__xludf.DUMMYFUNCTION("""COMPUTED_VALUE"""),"")</f>
        <v/>
      </c>
      <c r="D19349" s="5">
        <v>0.0</v>
      </c>
    </row>
    <row r="19350" ht="14.25" customHeight="1">
      <c r="A19350" s="5"/>
      <c r="B19350" s="5"/>
      <c r="C19350" s="5" t="str">
        <f>IFERROR(__xludf.DUMMYFUNCTION("""COMPUTED_VALUE"""),"")</f>
        <v/>
      </c>
      <c r="D19350" s="5">
        <v>0.0</v>
      </c>
    </row>
    <row r="19351" ht="14.25" customHeight="1">
      <c r="A19351" s="5"/>
      <c r="B19351" s="5"/>
      <c r="C19351" s="5" t="str">
        <f>IFERROR(__xludf.DUMMYFUNCTION("""COMPUTED_VALUE"""),"")</f>
        <v/>
      </c>
      <c r="D19351" s="5">
        <v>0.0</v>
      </c>
    </row>
    <row r="19352" ht="14.25" customHeight="1">
      <c r="A19352" s="5"/>
      <c r="B19352" s="5"/>
      <c r="C19352" s="5" t="str">
        <f>IFERROR(__xludf.DUMMYFUNCTION("""COMPUTED_VALUE"""),"")</f>
        <v/>
      </c>
      <c r="D19352" s="5">
        <v>0.0</v>
      </c>
    </row>
    <row r="19353" ht="14.25" customHeight="1">
      <c r="A19353" s="5"/>
      <c r="B19353" s="5"/>
      <c r="C19353" s="5" t="str">
        <f>IFERROR(__xludf.DUMMYFUNCTION("""COMPUTED_VALUE"""),"")</f>
        <v/>
      </c>
      <c r="D19353" s="5">
        <v>0.0</v>
      </c>
    </row>
    <row r="19354" ht="14.25" customHeight="1">
      <c r="A19354" s="5"/>
      <c r="B19354" s="5"/>
      <c r="C19354" s="5" t="str">
        <f>IFERROR(__xludf.DUMMYFUNCTION("""COMPUTED_VALUE"""),"")</f>
        <v/>
      </c>
      <c r="D19354" s="5">
        <v>0.0</v>
      </c>
    </row>
    <row r="19355" ht="14.25" customHeight="1">
      <c r="A19355" s="5"/>
      <c r="B19355" s="5"/>
      <c r="C19355" s="5" t="str">
        <f>IFERROR(__xludf.DUMMYFUNCTION("""COMPUTED_VALUE"""),"")</f>
        <v/>
      </c>
      <c r="D19355" s="5">
        <v>0.0</v>
      </c>
    </row>
    <row r="19356" ht="14.25" customHeight="1">
      <c r="A19356" s="5"/>
      <c r="B19356" s="5"/>
      <c r="C19356" s="5" t="str">
        <f>IFERROR(__xludf.DUMMYFUNCTION("""COMPUTED_VALUE"""),"")</f>
        <v/>
      </c>
      <c r="D19356" s="5">
        <v>0.0</v>
      </c>
    </row>
    <row r="19357" ht="14.25" customHeight="1">
      <c r="A19357" s="5"/>
      <c r="B19357" s="5"/>
      <c r="C19357" s="5" t="str">
        <f>IFERROR(__xludf.DUMMYFUNCTION("""COMPUTED_VALUE"""),"")</f>
        <v/>
      </c>
      <c r="D19357" s="5">
        <v>0.0</v>
      </c>
    </row>
    <row r="19358" ht="14.25" customHeight="1">
      <c r="A19358" s="5"/>
      <c r="B19358" s="5"/>
      <c r="C19358" s="5" t="str">
        <f>IFERROR(__xludf.DUMMYFUNCTION("""COMPUTED_VALUE"""),"")</f>
        <v/>
      </c>
      <c r="D19358" s="5">
        <v>0.0</v>
      </c>
    </row>
    <row r="19359" ht="14.25" customHeight="1">
      <c r="A19359" s="5"/>
      <c r="B19359" s="5"/>
      <c r="C19359" s="5" t="str">
        <f>IFERROR(__xludf.DUMMYFUNCTION("""COMPUTED_VALUE"""),"")</f>
        <v/>
      </c>
      <c r="D19359" s="5">
        <v>0.0</v>
      </c>
    </row>
    <row r="19360" ht="14.25" customHeight="1">
      <c r="A19360" s="5"/>
      <c r="B19360" s="5"/>
      <c r="C19360" s="5" t="str">
        <f>IFERROR(__xludf.DUMMYFUNCTION("""COMPUTED_VALUE"""),"")</f>
        <v/>
      </c>
      <c r="D19360" s="5">
        <v>0.0</v>
      </c>
    </row>
    <row r="19361" ht="14.25" customHeight="1">
      <c r="A19361" s="5"/>
      <c r="B19361" s="5"/>
      <c r="C19361" s="5" t="str">
        <f>IFERROR(__xludf.DUMMYFUNCTION("""COMPUTED_VALUE"""),"")</f>
        <v/>
      </c>
      <c r="D19361" s="5">
        <v>0.0</v>
      </c>
    </row>
    <row r="19362" ht="14.25" customHeight="1">
      <c r="A19362" s="5"/>
      <c r="B19362" s="5"/>
      <c r="C19362" s="5" t="str">
        <f>IFERROR(__xludf.DUMMYFUNCTION("""COMPUTED_VALUE"""),"")</f>
        <v/>
      </c>
      <c r="D19362" s="5">
        <v>0.0</v>
      </c>
    </row>
    <row r="19363" ht="14.25" customHeight="1">
      <c r="A19363" s="5"/>
      <c r="B19363" s="5"/>
      <c r="C19363" s="5" t="str">
        <f>IFERROR(__xludf.DUMMYFUNCTION("""COMPUTED_VALUE"""),"")</f>
        <v/>
      </c>
      <c r="D19363" s="5">
        <v>0.0</v>
      </c>
    </row>
    <row r="19364" ht="14.25" customHeight="1">
      <c r="A19364" s="5"/>
      <c r="B19364" s="5"/>
      <c r="C19364" s="5" t="str">
        <f>IFERROR(__xludf.DUMMYFUNCTION("""COMPUTED_VALUE"""),"")</f>
        <v/>
      </c>
      <c r="D19364" s="5">
        <v>0.0</v>
      </c>
    </row>
    <row r="19365" ht="14.25" customHeight="1">
      <c r="A19365" s="5"/>
      <c r="B19365" s="5"/>
      <c r="C19365" s="5" t="str">
        <f>IFERROR(__xludf.DUMMYFUNCTION("""COMPUTED_VALUE"""),"")</f>
        <v/>
      </c>
      <c r="D19365" s="5">
        <v>0.0</v>
      </c>
    </row>
    <row r="19366" ht="14.25" customHeight="1">
      <c r="A19366" s="5"/>
      <c r="B19366" s="5"/>
      <c r="C19366" s="5" t="str">
        <f>IFERROR(__xludf.DUMMYFUNCTION("""COMPUTED_VALUE"""),"")</f>
        <v/>
      </c>
      <c r="D19366" s="5">
        <v>0.0</v>
      </c>
    </row>
    <row r="19367" ht="14.25" customHeight="1">
      <c r="A19367" s="5"/>
      <c r="B19367" s="5"/>
      <c r="C19367" s="5" t="str">
        <f>IFERROR(__xludf.DUMMYFUNCTION("""COMPUTED_VALUE"""),"")</f>
        <v/>
      </c>
      <c r="D19367" s="5">
        <v>0.0</v>
      </c>
    </row>
    <row r="19368" ht="14.25" customHeight="1">
      <c r="A19368" s="5"/>
      <c r="B19368" s="5"/>
      <c r="C19368" s="5" t="str">
        <f>IFERROR(__xludf.DUMMYFUNCTION("""COMPUTED_VALUE"""),"")</f>
        <v/>
      </c>
      <c r="D19368" s="5">
        <v>0.0</v>
      </c>
    </row>
    <row r="19369" ht="14.25" customHeight="1">
      <c r="A19369" s="5"/>
      <c r="B19369" s="5"/>
      <c r="C19369" s="5" t="str">
        <f>IFERROR(__xludf.DUMMYFUNCTION("""COMPUTED_VALUE"""),"")</f>
        <v/>
      </c>
      <c r="D19369" s="5">
        <v>0.0</v>
      </c>
    </row>
    <row r="19370" ht="14.25" customHeight="1">
      <c r="A19370" s="5"/>
      <c r="B19370" s="5"/>
      <c r="C19370" s="5" t="str">
        <f>IFERROR(__xludf.DUMMYFUNCTION("""COMPUTED_VALUE"""),"")</f>
        <v/>
      </c>
      <c r="D19370" s="5">
        <v>0.0</v>
      </c>
    </row>
    <row r="19371" ht="14.25" customHeight="1">
      <c r="A19371" s="5"/>
      <c r="B19371" s="5"/>
      <c r="C19371" s="5" t="str">
        <f>IFERROR(__xludf.DUMMYFUNCTION("""COMPUTED_VALUE"""),"")</f>
        <v/>
      </c>
      <c r="D19371" s="5">
        <v>0.0</v>
      </c>
    </row>
    <row r="19372" ht="14.25" customHeight="1">
      <c r="A19372" s="5"/>
      <c r="B19372" s="5"/>
      <c r="C19372" s="5" t="str">
        <f>IFERROR(__xludf.DUMMYFUNCTION("""COMPUTED_VALUE"""),"")</f>
        <v/>
      </c>
      <c r="D19372" s="5">
        <v>0.0</v>
      </c>
    </row>
    <row r="19373" ht="14.25" customHeight="1">
      <c r="A19373" s="5"/>
      <c r="B19373" s="5"/>
      <c r="C19373" s="5" t="str">
        <f>IFERROR(__xludf.DUMMYFUNCTION("""COMPUTED_VALUE"""),"")</f>
        <v/>
      </c>
      <c r="D19373" s="5">
        <v>0.0</v>
      </c>
    </row>
    <row r="19374" ht="14.25" customHeight="1">
      <c r="A19374" s="5"/>
      <c r="B19374" s="5"/>
      <c r="C19374" s="5" t="str">
        <f>IFERROR(__xludf.DUMMYFUNCTION("""COMPUTED_VALUE"""),"")</f>
        <v/>
      </c>
      <c r="D19374" s="5">
        <v>0.0</v>
      </c>
    </row>
    <row r="19375" ht="14.25" customHeight="1">
      <c r="A19375" s="5"/>
      <c r="B19375" s="5"/>
      <c r="C19375" s="5" t="str">
        <f>IFERROR(__xludf.DUMMYFUNCTION("""COMPUTED_VALUE"""),"")</f>
        <v/>
      </c>
      <c r="D19375" s="5">
        <v>0.0</v>
      </c>
    </row>
    <row r="19376" ht="14.25" customHeight="1">
      <c r="A19376" s="5"/>
      <c r="B19376" s="5"/>
      <c r="C19376" s="5" t="str">
        <f>IFERROR(__xludf.DUMMYFUNCTION("""COMPUTED_VALUE"""),"")</f>
        <v/>
      </c>
      <c r="D19376" s="5">
        <v>0.0</v>
      </c>
    </row>
    <row r="19377" ht="14.25" customHeight="1">
      <c r="A19377" s="5"/>
      <c r="B19377" s="5"/>
      <c r="C19377" s="5" t="str">
        <f>IFERROR(__xludf.DUMMYFUNCTION("""COMPUTED_VALUE"""),"")</f>
        <v/>
      </c>
      <c r="D19377" s="5">
        <v>0.0</v>
      </c>
    </row>
    <row r="19378" ht="14.25" customHeight="1">
      <c r="A19378" s="5"/>
      <c r="B19378" s="5"/>
      <c r="C19378" s="5" t="str">
        <f>IFERROR(__xludf.DUMMYFUNCTION("""COMPUTED_VALUE"""),"")</f>
        <v/>
      </c>
      <c r="D19378" s="5">
        <v>0.0</v>
      </c>
    </row>
    <row r="19379" ht="14.25" customHeight="1">
      <c r="A19379" s="5"/>
      <c r="B19379" s="5"/>
      <c r="C19379" s="5" t="str">
        <f>IFERROR(__xludf.DUMMYFUNCTION("""COMPUTED_VALUE"""),"")</f>
        <v/>
      </c>
      <c r="D19379" s="5">
        <v>0.0</v>
      </c>
    </row>
    <row r="19380" ht="14.25" customHeight="1">
      <c r="A19380" s="5"/>
      <c r="B19380" s="5"/>
      <c r="C19380" s="5" t="str">
        <f>IFERROR(__xludf.DUMMYFUNCTION("""COMPUTED_VALUE"""),"")</f>
        <v/>
      </c>
      <c r="D19380" s="5">
        <v>0.0</v>
      </c>
    </row>
    <row r="19381" ht="14.25" customHeight="1">
      <c r="A19381" s="5"/>
      <c r="B19381" s="5"/>
      <c r="C19381" s="5" t="str">
        <f>IFERROR(__xludf.DUMMYFUNCTION("""COMPUTED_VALUE"""),"")</f>
        <v/>
      </c>
      <c r="D19381" s="5">
        <v>0.0</v>
      </c>
    </row>
    <row r="19382" ht="14.25" customHeight="1">
      <c r="A19382" s="5"/>
      <c r="B19382" s="5"/>
      <c r="C19382" s="5" t="str">
        <f>IFERROR(__xludf.DUMMYFUNCTION("""COMPUTED_VALUE"""),"")</f>
        <v/>
      </c>
      <c r="D19382" s="5">
        <v>0.0</v>
      </c>
    </row>
    <row r="19383" ht="14.25" customHeight="1">
      <c r="A19383" s="5"/>
      <c r="B19383" s="5"/>
      <c r="C19383" s="5" t="str">
        <f>IFERROR(__xludf.DUMMYFUNCTION("""COMPUTED_VALUE"""),"")</f>
        <v/>
      </c>
      <c r="D19383" s="5">
        <v>0.0</v>
      </c>
    </row>
    <row r="19384" ht="14.25" customHeight="1">
      <c r="A19384" s="5"/>
      <c r="B19384" s="5"/>
      <c r="C19384" s="5" t="str">
        <f>IFERROR(__xludf.DUMMYFUNCTION("""COMPUTED_VALUE"""),"")</f>
        <v/>
      </c>
      <c r="D19384" s="5">
        <v>0.0</v>
      </c>
    </row>
    <row r="19385" ht="14.25" customHeight="1">
      <c r="A19385" s="5"/>
      <c r="B19385" s="5"/>
      <c r="C19385" s="5" t="str">
        <f>IFERROR(__xludf.DUMMYFUNCTION("""COMPUTED_VALUE"""),"")</f>
        <v/>
      </c>
      <c r="D19385" s="5">
        <v>0.0</v>
      </c>
    </row>
    <row r="19386" ht="14.25" customHeight="1">
      <c r="A19386" s="5"/>
      <c r="B19386" s="5"/>
      <c r="C19386" s="5" t="str">
        <f>IFERROR(__xludf.DUMMYFUNCTION("""COMPUTED_VALUE"""),"")</f>
        <v/>
      </c>
      <c r="D19386" s="5">
        <v>0.0</v>
      </c>
    </row>
    <row r="19387" ht="14.25" customHeight="1">
      <c r="A19387" s="5"/>
      <c r="B19387" s="5"/>
      <c r="C19387" s="5" t="str">
        <f>IFERROR(__xludf.DUMMYFUNCTION("""COMPUTED_VALUE"""),"")</f>
        <v/>
      </c>
      <c r="D19387" s="5">
        <v>0.0</v>
      </c>
    </row>
    <row r="19388" ht="14.25" customHeight="1">
      <c r="A19388" s="5"/>
      <c r="B19388" s="5"/>
      <c r="C19388" s="5" t="str">
        <f>IFERROR(__xludf.DUMMYFUNCTION("""COMPUTED_VALUE"""),"")</f>
        <v/>
      </c>
      <c r="D19388" s="5">
        <v>0.0</v>
      </c>
    </row>
    <row r="19389" ht="14.25" customHeight="1">
      <c r="A19389" s="5"/>
      <c r="B19389" s="5"/>
      <c r="C19389" s="5" t="str">
        <f>IFERROR(__xludf.DUMMYFUNCTION("""COMPUTED_VALUE"""),"")</f>
        <v/>
      </c>
      <c r="D19389" s="5">
        <v>0.0</v>
      </c>
    </row>
    <row r="19390" ht="14.25" customHeight="1">
      <c r="A19390" s="5"/>
      <c r="B19390" s="5"/>
      <c r="C19390" s="5" t="str">
        <f>IFERROR(__xludf.DUMMYFUNCTION("""COMPUTED_VALUE"""),"")</f>
        <v/>
      </c>
      <c r="D19390" s="5">
        <v>0.0</v>
      </c>
    </row>
    <row r="19391" ht="14.25" customHeight="1">
      <c r="A19391" s="5"/>
      <c r="B19391" s="5"/>
      <c r="C19391" s="5" t="str">
        <f>IFERROR(__xludf.DUMMYFUNCTION("""COMPUTED_VALUE"""),"")</f>
        <v/>
      </c>
      <c r="D19391" s="5">
        <v>0.0</v>
      </c>
    </row>
    <row r="19392" ht="14.25" customHeight="1">
      <c r="A19392" s="5"/>
      <c r="B19392" s="5"/>
      <c r="C19392" s="5" t="str">
        <f>IFERROR(__xludf.DUMMYFUNCTION("""COMPUTED_VALUE"""),"")</f>
        <v/>
      </c>
      <c r="D19392" s="5">
        <v>0.0</v>
      </c>
    </row>
    <row r="19393" ht="14.25" customHeight="1">
      <c r="A19393" s="5"/>
      <c r="B19393" s="5"/>
      <c r="C19393" s="5" t="str">
        <f>IFERROR(__xludf.DUMMYFUNCTION("""COMPUTED_VALUE"""),"")</f>
        <v/>
      </c>
      <c r="D19393" s="5">
        <v>0.0</v>
      </c>
    </row>
    <row r="19394" ht="14.25" customHeight="1">
      <c r="A19394" s="5"/>
      <c r="B19394" s="5"/>
      <c r="C19394" s="5" t="str">
        <f>IFERROR(__xludf.DUMMYFUNCTION("""COMPUTED_VALUE"""),"")</f>
        <v/>
      </c>
      <c r="D19394" s="5">
        <v>0.0</v>
      </c>
    </row>
    <row r="19395" ht="14.25" customHeight="1">
      <c r="A19395" s="5"/>
      <c r="B19395" s="5"/>
      <c r="C19395" s="5" t="str">
        <f>IFERROR(__xludf.DUMMYFUNCTION("""COMPUTED_VALUE"""),"")</f>
        <v/>
      </c>
      <c r="D19395" s="5">
        <v>0.0</v>
      </c>
    </row>
    <row r="19396" ht="14.25" customHeight="1">
      <c r="A19396" s="5"/>
      <c r="B19396" s="5"/>
      <c r="C19396" s="5" t="str">
        <f>IFERROR(__xludf.DUMMYFUNCTION("""COMPUTED_VALUE"""),"")</f>
        <v/>
      </c>
      <c r="D19396" s="5">
        <v>0.0</v>
      </c>
    </row>
    <row r="19397" ht="14.25" customHeight="1">
      <c r="A19397" s="5"/>
      <c r="B19397" s="5"/>
      <c r="C19397" s="5" t="str">
        <f>IFERROR(__xludf.DUMMYFUNCTION("""COMPUTED_VALUE"""),"")</f>
        <v/>
      </c>
      <c r="D19397" s="5">
        <v>0.0</v>
      </c>
    </row>
    <row r="19398" ht="14.25" customHeight="1">
      <c r="A19398" s="5"/>
      <c r="B19398" s="5"/>
      <c r="C19398" s="5" t="str">
        <f>IFERROR(__xludf.DUMMYFUNCTION("""COMPUTED_VALUE"""),"")</f>
        <v/>
      </c>
      <c r="D19398" s="5">
        <v>0.0</v>
      </c>
    </row>
    <row r="19399" ht="14.25" customHeight="1">
      <c r="A19399" s="5"/>
      <c r="B19399" s="5"/>
      <c r="C19399" s="5" t="str">
        <f>IFERROR(__xludf.DUMMYFUNCTION("""COMPUTED_VALUE"""),"")</f>
        <v/>
      </c>
      <c r="D19399" s="5">
        <v>0.0</v>
      </c>
    </row>
    <row r="19400" ht="14.25" customHeight="1">
      <c r="A19400" s="5"/>
      <c r="B19400" s="5"/>
      <c r="C19400" s="5" t="str">
        <f>IFERROR(__xludf.DUMMYFUNCTION("""COMPUTED_VALUE"""),"")</f>
        <v/>
      </c>
      <c r="D19400" s="5">
        <v>0.0</v>
      </c>
    </row>
    <row r="19401" ht="14.25" customHeight="1">
      <c r="A19401" s="5"/>
      <c r="B19401" s="5"/>
      <c r="C19401" s="5" t="str">
        <f>IFERROR(__xludf.DUMMYFUNCTION("""COMPUTED_VALUE"""),"")</f>
        <v/>
      </c>
      <c r="D19401" s="5">
        <v>0.0</v>
      </c>
    </row>
    <row r="19402" ht="14.25" customHeight="1">
      <c r="A19402" s="5"/>
      <c r="B19402" s="5"/>
      <c r="C19402" s="5" t="str">
        <f>IFERROR(__xludf.DUMMYFUNCTION("""COMPUTED_VALUE"""),"")</f>
        <v/>
      </c>
      <c r="D19402" s="5">
        <v>0.0</v>
      </c>
    </row>
    <row r="19403" ht="14.25" customHeight="1">
      <c r="A19403" s="5"/>
      <c r="B19403" s="5"/>
      <c r="C19403" s="5" t="str">
        <f>IFERROR(__xludf.DUMMYFUNCTION("""COMPUTED_VALUE"""),"")</f>
        <v/>
      </c>
      <c r="D19403" s="5">
        <v>0.0</v>
      </c>
    </row>
    <row r="19404" ht="14.25" customHeight="1">
      <c r="A19404" s="5"/>
      <c r="B19404" s="5"/>
      <c r="C19404" s="5" t="str">
        <f>IFERROR(__xludf.DUMMYFUNCTION("""COMPUTED_VALUE"""),"")</f>
        <v/>
      </c>
      <c r="D19404" s="5">
        <v>0.0</v>
      </c>
    </row>
    <row r="19405" ht="14.25" customHeight="1">
      <c r="A19405" s="5"/>
      <c r="B19405" s="5"/>
      <c r="C19405" s="5" t="str">
        <f>IFERROR(__xludf.DUMMYFUNCTION("""COMPUTED_VALUE"""),"")</f>
        <v/>
      </c>
      <c r="D19405" s="5">
        <v>0.0</v>
      </c>
    </row>
    <row r="19406" ht="14.25" customHeight="1">
      <c r="A19406" s="5"/>
      <c r="B19406" s="5"/>
      <c r="C19406" s="5" t="str">
        <f>IFERROR(__xludf.DUMMYFUNCTION("""COMPUTED_VALUE"""),"")</f>
        <v/>
      </c>
      <c r="D19406" s="5">
        <v>0.0</v>
      </c>
    </row>
    <row r="19407" ht="14.25" customHeight="1">
      <c r="A19407" s="5"/>
      <c r="B19407" s="5"/>
      <c r="C19407" s="5" t="str">
        <f>IFERROR(__xludf.DUMMYFUNCTION("""COMPUTED_VALUE"""),"")</f>
        <v/>
      </c>
      <c r="D19407" s="5">
        <v>0.0</v>
      </c>
    </row>
    <row r="19408" ht="14.25" customHeight="1">
      <c r="A19408" s="5"/>
      <c r="B19408" s="5"/>
      <c r="C19408" s="5" t="str">
        <f>IFERROR(__xludf.DUMMYFUNCTION("""COMPUTED_VALUE"""),"")</f>
        <v/>
      </c>
      <c r="D19408" s="5">
        <v>0.0</v>
      </c>
    </row>
    <row r="19409" ht="14.25" customHeight="1">
      <c r="A19409" s="5"/>
      <c r="B19409" s="5"/>
      <c r="C19409" s="5" t="str">
        <f>IFERROR(__xludf.DUMMYFUNCTION("""COMPUTED_VALUE"""),"")</f>
        <v/>
      </c>
      <c r="D19409" s="5">
        <v>0.0</v>
      </c>
    </row>
    <row r="19410" ht="14.25" customHeight="1">
      <c r="A19410" s="5"/>
      <c r="B19410" s="5"/>
      <c r="C19410" s="5" t="str">
        <f>IFERROR(__xludf.DUMMYFUNCTION("""COMPUTED_VALUE"""),"")</f>
        <v/>
      </c>
      <c r="D19410" s="5">
        <v>0.0</v>
      </c>
    </row>
    <row r="19411" ht="14.25" customHeight="1">
      <c r="A19411" s="5"/>
      <c r="B19411" s="5"/>
      <c r="C19411" s="5" t="str">
        <f>IFERROR(__xludf.DUMMYFUNCTION("""COMPUTED_VALUE"""),"")</f>
        <v/>
      </c>
      <c r="D19411" s="5">
        <v>0.0</v>
      </c>
    </row>
    <row r="19412" ht="14.25" customHeight="1">
      <c r="A19412" s="5"/>
      <c r="B19412" s="5"/>
      <c r="C19412" s="5" t="str">
        <f>IFERROR(__xludf.DUMMYFUNCTION("""COMPUTED_VALUE"""),"")</f>
        <v/>
      </c>
      <c r="D19412" s="5">
        <v>0.0</v>
      </c>
    </row>
    <row r="19413" ht="14.25" customHeight="1">
      <c r="A19413" s="5"/>
      <c r="B19413" s="5"/>
      <c r="C19413" s="5" t="str">
        <f>IFERROR(__xludf.DUMMYFUNCTION("""COMPUTED_VALUE"""),"")</f>
        <v/>
      </c>
      <c r="D19413" s="5">
        <v>0.0</v>
      </c>
    </row>
    <row r="19414" ht="14.25" customHeight="1">
      <c r="A19414" s="5"/>
      <c r="B19414" s="5"/>
      <c r="C19414" s="5" t="str">
        <f>IFERROR(__xludf.DUMMYFUNCTION("""COMPUTED_VALUE"""),"")</f>
        <v/>
      </c>
      <c r="D19414" s="5">
        <v>0.0</v>
      </c>
    </row>
    <row r="19415" ht="14.25" customHeight="1">
      <c r="A19415" s="5"/>
      <c r="B19415" s="5"/>
      <c r="C19415" s="5" t="str">
        <f>IFERROR(__xludf.DUMMYFUNCTION("""COMPUTED_VALUE"""),"")</f>
        <v/>
      </c>
      <c r="D19415" s="5">
        <v>0.0</v>
      </c>
    </row>
    <row r="19416" ht="14.25" customHeight="1">
      <c r="A19416" s="5"/>
      <c r="B19416" s="5"/>
      <c r="C19416" s="5" t="str">
        <f>IFERROR(__xludf.DUMMYFUNCTION("""COMPUTED_VALUE"""),"")</f>
        <v/>
      </c>
      <c r="D19416" s="5">
        <v>0.0</v>
      </c>
    </row>
    <row r="19417" ht="14.25" customHeight="1">
      <c r="A19417" s="5"/>
      <c r="B19417" s="5"/>
      <c r="C19417" s="5" t="str">
        <f>IFERROR(__xludf.DUMMYFUNCTION("""COMPUTED_VALUE"""),"")</f>
        <v/>
      </c>
      <c r="D19417" s="5">
        <v>0.0</v>
      </c>
    </row>
    <row r="19418" ht="14.25" customHeight="1">
      <c r="A19418" s="5"/>
      <c r="B19418" s="5"/>
      <c r="C19418" s="5" t="str">
        <f>IFERROR(__xludf.DUMMYFUNCTION("""COMPUTED_VALUE"""),"")</f>
        <v/>
      </c>
      <c r="D19418" s="5">
        <v>0.0</v>
      </c>
    </row>
    <row r="19419" ht="14.25" customHeight="1">
      <c r="A19419" s="5"/>
      <c r="B19419" s="5"/>
      <c r="C19419" s="5" t="str">
        <f>IFERROR(__xludf.DUMMYFUNCTION("""COMPUTED_VALUE"""),"")</f>
        <v/>
      </c>
      <c r="D19419" s="5">
        <v>0.0</v>
      </c>
    </row>
    <row r="19420" ht="14.25" customHeight="1">
      <c r="A19420" s="5"/>
      <c r="B19420" s="5"/>
      <c r="C19420" s="5" t="str">
        <f>IFERROR(__xludf.DUMMYFUNCTION("""COMPUTED_VALUE"""),"")</f>
        <v/>
      </c>
      <c r="D19420" s="5">
        <v>0.0</v>
      </c>
    </row>
    <row r="19421" ht="14.25" customHeight="1">
      <c r="A19421" s="5"/>
      <c r="B19421" s="5"/>
      <c r="C19421" s="5" t="str">
        <f>IFERROR(__xludf.DUMMYFUNCTION("""COMPUTED_VALUE"""),"")</f>
        <v/>
      </c>
      <c r="D19421" s="5">
        <v>0.0</v>
      </c>
    </row>
    <row r="19422" ht="14.25" customHeight="1">
      <c r="A19422" s="5"/>
      <c r="B19422" s="5"/>
      <c r="C19422" s="5" t="str">
        <f>IFERROR(__xludf.DUMMYFUNCTION("""COMPUTED_VALUE"""),"")</f>
        <v/>
      </c>
      <c r="D19422" s="5">
        <v>0.0</v>
      </c>
    </row>
    <row r="19423" ht="14.25" customHeight="1">
      <c r="A19423" s="5"/>
      <c r="B19423" s="5"/>
      <c r="C19423" s="5" t="str">
        <f>IFERROR(__xludf.DUMMYFUNCTION("""COMPUTED_VALUE"""),"")</f>
        <v/>
      </c>
      <c r="D19423" s="5">
        <v>0.0</v>
      </c>
    </row>
    <row r="19424" ht="14.25" customHeight="1">
      <c r="A19424" s="5"/>
      <c r="B19424" s="5"/>
      <c r="C19424" s="5" t="str">
        <f>IFERROR(__xludf.DUMMYFUNCTION("""COMPUTED_VALUE"""),"")</f>
        <v/>
      </c>
      <c r="D19424" s="5">
        <v>0.0</v>
      </c>
    </row>
    <row r="19425" ht="14.25" customHeight="1">
      <c r="A19425" s="5"/>
      <c r="B19425" s="5"/>
      <c r="C19425" s="5" t="str">
        <f>IFERROR(__xludf.DUMMYFUNCTION("""COMPUTED_VALUE"""),"")</f>
        <v/>
      </c>
      <c r="D19425" s="5">
        <v>0.0</v>
      </c>
    </row>
    <row r="19426" ht="14.25" customHeight="1">
      <c r="A19426" s="5"/>
      <c r="B19426" s="5"/>
      <c r="C19426" s="5" t="str">
        <f>IFERROR(__xludf.DUMMYFUNCTION("""COMPUTED_VALUE"""),"")</f>
        <v/>
      </c>
      <c r="D19426" s="5">
        <v>0.0</v>
      </c>
    </row>
    <row r="19427" ht="14.25" customHeight="1">
      <c r="A19427" s="5"/>
      <c r="B19427" s="5"/>
      <c r="C19427" s="5" t="str">
        <f>IFERROR(__xludf.DUMMYFUNCTION("""COMPUTED_VALUE"""),"")</f>
        <v/>
      </c>
      <c r="D19427" s="5">
        <v>0.0</v>
      </c>
    </row>
    <row r="19428" ht="14.25" customHeight="1">
      <c r="A19428" s="5"/>
      <c r="B19428" s="5"/>
      <c r="C19428" s="5" t="str">
        <f>IFERROR(__xludf.DUMMYFUNCTION("""COMPUTED_VALUE"""),"")</f>
        <v/>
      </c>
      <c r="D19428" s="5">
        <v>0.0</v>
      </c>
    </row>
    <row r="19429" ht="14.25" customHeight="1">
      <c r="A19429" s="5"/>
      <c r="B19429" s="5"/>
      <c r="C19429" s="5" t="str">
        <f>IFERROR(__xludf.DUMMYFUNCTION("""COMPUTED_VALUE"""),"")</f>
        <v/>
      </c>
      <c r="D19429" s="5">
        <v>0.0</v>
      </c>
    </row>
    <row r="19430" ht="14.25" customHeight="1">
      <c r="A19430" s="5"/>
      <c r="B19430" s="5"/>
      <c r="C19430" s="5" t="str">
        <f>IFERROR(__xludf.DUMMYFUNCTION("""COMPUTED_VALUE"""),"")</f>
        <v/>
      </c>
      <c r="D19430" s="5">
        <v>0.0</v>
      </c>
    </row>
    <row r="19431" ht="14.25" customHeight="1">
      <c r="A19431" s="5"/>
      <c r="B19431" s="5"/>
      <c r="C19431" s="5" t="str">
        <f>IFERROR(__xludf.DUMMYFUNCTION("""COMPUTED_VALUE"""),"")</f>
        <v/>
      </c>
      <c r="D19431" s="5">
        <v>0.0</v>
      </c>
    </row>
    <row r="19432" ht="14.25" customHeight="1">
      <c r="A19432" s="5"/>
      <c r="B19432" s="5"/>
      <c r="C19432" s="5" t="str">
        <f>IFERROR(__xludf.DUMMYFUNCTION("""COMPUTED_VALUE"""),"")</f>
        <v/>
      </c>
      <c r="D19432" s="5">
        <v>0.0</v>
      </c>
    </row>
    <row r="19433" ht="14.25" customHeight="1">
      <c r="A19433" s="5"/>
      <c r="B19433" s="5"/>
      <c r="C19433" s="5" t="str">
        <f>IFERROR(__xludf.DUMMYFUNCTION("""COMPUTED_VALUE"""),"")</f>
        <v/>
      </c>
      <c r="D19433" s="5">
        <v>0.0</v>
      </c>
    </row>
    <row r="19434" ht="14.25" customHeight="1">
      <c r="A19434" s="5"/>
      <c r="B19434" s="5"/>
      <c r="C19434" s="5" t="str">
        <f>IFERROR(__xludf.DUMMYFUNCTION("""COMPUTED_VALUE"""),"")</f>
        <v/>
      </c>
      <c r="D19434" s="5">
        <v>0.0</v>
      </c>
    </row>
    <row r="19435" ht="14.25" customHeight="1">
      <c r="A19435" s="5"/>
      <c r="B19435" s="5"/>
      <c r="C19435" s="5" t="str">
        <f>IFERROR(__xludf.DUMMYFUNCTION("""COMPUTED_VALUE"""),"")</f>
        <v/>
      </c>
      <c r="D19435" s="5">
        <v>0.0</v>
      </c>
    </row>
    <row r="19436" ht="14.25" customHeight="1">
      <c r="A19436" s="5"/>
      <c r="B19436" s="5"/>
      <c r="C19436" s="5" t="str">
        <f>IFERROR(__xludf.DUMMYFUNCTION("""COMPUTED_VALUE"""),"")</f>
        <v/>
      </c>
      <c r="D19436" s="5">
        <v>0.0</v>
      </c>
    </row>
    <row r="19437" ht="14.25" customHeight="1">
      <c r="A19437" s="5"/>
      <c r="B19437" s="5"/>
      <c r="C19437" s="5" t="str">
        <f>IFERROR(__xludf.DUMMYFUNCTION("""COMPUTED_VALUE"""),"")</f>
        <v/>
      </c>
      <c r="D19437" s="5">
        <v>0.0</v>
      </c>
    </row>
    <row r="19438" ht="14.25" customHeight="1">
      <c r="A19438" s="5"/>
      <c r="B19438" s="5"/>
      <c r="C19438" s="5" t="str">
        <f>IFERROR(__xludf.DUMMYFUNCTION("""COMPUTED_VALUE"""),"")</f>
        <v/>
      </c>
      <c r="D19438" s="5">
        <v>0.0</v>
      </c>
    </row>
    <row r="19439" ht="14.25" customHeight="1">
      <c r="A19439" s="5"/>
      <c r="B19439" s="5"/>
      <c r="C19439" s="5" t="str">
        <f>IFERROR(__xludf.DUMMYFUNCTION("""COMPUTED_VALUE"""),"")</f>
        <v/>
      </c>
      <c r="D19439" s="5">
        <v>0.0</v>
      </c>
    </row>
    <row r="19440" ht="14.25" customHeight="1">
      <c r="A19440" s="5"/>
      <c r="B19440" s="5"/>
      <c r="C19440" s="5" t="str">
        <f>IFERROR(__xludf.DUMMYFUNCTION("""COMPUTED_VALUE"""),"")</f>
        <v/>
      </c>
      <c r="D19440" s="5">
        <v>0.0</v>
      </c>
    </row>
    <row r="19441" ht="14.25" customHeight="1">
      <c r="A19441" s="5"/>
      <c r="B19441" s="5"/>
      <c r="C19441" s="5" t="str">
        <f>IFERROR(__xludf.DUMMYFUNCTION("""COMPUTED_VALUE"""),"")</f>
        <v/>
      </c>
      <c r="D19441" s="5">
        <v>0.0</v>
      </c>
    </row>
    <row r="19442" ht="14.25" customHeight="1">
      <c r="A19442" s="5"/>
      <c r="B19442" s="5"/>
      <c r="C19442" s="5" t="str">
        <f>IFERROR(__xludf.DUMMYFUNCTION("""COMPUTED_VALUE"""),"")</f>
        <v/>
      </c>
      <c r="D19442" s="5">
        <v>0.0</v>
      </c>
    </row>
    <row r="19443" ht="14.25" customHeight="1">
      <c r="A19443" s="5"/>
      <c r="B19443" s="5"/>
      <c r="C19443" s="5" t="str">
        <f>IFERROR(__xludf.DUMMYFUNCTION("""COMPUTED_VALUE"""),"")</f>
        <v/>
      </c>
      <c r="D19443" s="5">
        <v>0.0</v>
      </c>
    </row>
    <row r="19444" ht="14.25" customHeight="1">
      <c r="A19444" s="5"/>
      <c r="B19444" s="5"/>
      <c r="C19444" s="5" t="str">
        <f>IFERROR(__xludf.DUMMYFUNCTION("""COMPUTED_VALUE"""),"")</f>
        <v/>
      </c>
      <c r="D19444" s="5">
        <v>0.0</v>
      </c>
    </row>
    <row r="19445" ht="14.25" customHeight="1">
      <c r="A19445" s="5"/>
      <c r="B19445" s="5"/>
      <c r="C19445" s="5" t="str">
        <f>IFERROR(__xludf.DUMMYFUNCTION("""COMPUTED_VALUE"""),"")</f>
        <v/>
      </c>
      <c r="D19445" s="5">
        <v>0.0</v>
      </c>
    </row>
    <row r="19446" ht="14.25" customHeight="1">
      <c r="A19446" s="5"/>
      <c r="B19446" s="5"/>
      <c r="C19446" s="5" t="str">
        <f>IFERROR(__xludf.DUMMYFUNCTION("""COMPUTED_VALUE"""),"")</f>
        <v/>
      </c>
      <c r="D19446" s="5">
        <v>0.0</v>
      </c>
    </row>
    <row r="19447" ht="14.25" customHeight="1">
      <c r="A19447" s="5"/>
      <c r="B19447" s="5"/>
      <c r="C19447" s="5" t="str">
        <f>IFERROR(__xludf.DUMMYFUNCTION("""COMPUTED_VALUE"""),"")</f>
        <v/>
      </c>
      <c r="D19447" s="5">
        <v>0.0</v>
      </c>
    </row>
    <row r="19448" ht="14.25" customHeight="1">
      <c r="A19448" s="5"/>
      <c r="B19448" s="5"/>
      <c r="C19448" s="5" t="str">
        <f>IFERROR(__xludf.DUMMYFUNCTION("""COMPUTED_VALUE"""),"")</f>
        <v/>
      </c>
      <c r="D19448" s="5">
        <v>0.0</v>
      </c>
    </row>
    <row r="19449" ht="14.25" customHeight="1">
      <c r="A19449" s="5"/>
      <c r="B19449" s="5"/>
      <c r="C19449" s="5" t="str">
        <f>IFERROR(__xludf.DUMMYFUNCTION("""COMPUTED_VALUE"""),"")</f>
        <v/>
      </c>
      <c r="D19449" s="5">
        <v>0.0</v>
      </c>
    </row>
    <row r="19450" ht="14.25" customHeight="1">
      <c r="A19450" s="5"/>
      <c r="B19450" s="5"/>
      <c r="C19450" s="5" t="str">
        <f>IFERROR(__xludf.DUMMYFUNCTION("""COMPUTED_VALUE"""),"")</f>
        <v/>
      </c>
      <c r="D19450" s="5">
        <v>0.0</v>
      </c>
    </row>
    <row r="19451" ht="14.25" customHeight="1">
      <c r="A19451" s="5"/>
      <c r="B19451" s="5"/>
      <c r="C19451" s="5" t="str">
        <f>IFERROR(__xludf.DUMMYFUNCTION("""COMPUTED_VALUE"""),"")</f>
        <v/>
      </c>
      <c r="D19451" s="5">
        <v>0.0</v>
      </c>
    </row>
    <row r="19452" ht="14.25" customHeight="1">
      <c r="A19452" s="5"/>
      <c r="B19452" s="5"/>
      <c r="C19452" s="5" t="str">
        <f>IFERROR(__xludf.DUMMYFUNCTION("""COMPUTED_VALUE"""),"")</f>
        <v/>
      </c>
      <c r="D19452" s="5">
        <v>0.0</v>
      </c>
    </row>
    <row r="19453" ht="14.25" customHeight="1">
      <c r="A19453" s="5"/>
      <c r="B19453" s="5"/>
      <c r="C19453" s="5" t="str">
        <f>IFERROR(__xludf.DUMMYFUNCTION("""COMPUTED_VALUE"""),"")</f>
        <v/>
      </c>
      <c r="D19453" s="5">
        <v>0.0</v>
      </c>
    </row>
    <row r="19454" ht="14.25" customHeight="1">
      <c r="A19454" s="5"/>
      <c r="B19454" s="5"/>
      <c r="C19454" s="5" t="str">
        <f>IFERROR(__xludf.DUMMYFUNCTION("""COMPUTED_VALUE"""),"")</f>
        <v/>
      </c>
      <c r="D19454" s="5">
        <v>0.0</v>
      </c>
    </row>
    <row r="19455" ht="14.25" customHeight="1">
      <c r="A19455" s="5"/>
      <c r="B19455" s="5"/>
      <c r="C19455" s="5" t="str">
        <f>IFERROR(__xludf.DUMMYFUNCTION("""COMPUTED_VALUE"""),"")</f>
        <v/>
      </c>
      <c r="D19455" s="5">
        <v>0.0</v>
      </c>
    </row>
    <row r="19456" ht="14.25" customHeight="1">
      <c r="A19456" s="5"/>
      <c r="B19456" s="5"/>
      <c r="C19456" s="5" t="str">
        <f>IFERROR(__xludf.DUMMYFUNCTION("""COMPUTED_VALUE"""),"")</f>
        <v/>
      </c>
      <c r="D19456" s="5">
        <v>0.0</v>
      </c>
    </row>
    <row r="19457" ht="14.25" customHeight="1">
      <c r="A19457" s="5"/>
      <c r="B19457" s="5"/>
      <c r="C19457" s="5" t="str">
        <f>IFERROR(__xludf.DUMMYFUNCTION("""COMPUTED_VALUE"""),"")</f>
        <v/>
      </c>
      <c r="D19457" s="5">
        <v>0.0</v>
      </c>
    </row>
    <row r="19458" ht="14.25" customHeight="1">
      <c r="A19458" s="5"/>
      <c r="B19458" s="5"/>
      <c r="C19458" s="5" t="str">
        <f>IFERROR(__xludf.DUMMYFUNCTION("""COMPUTED_VALUE"""),"")</f>
        <v/>
      </c>
      <c r="D19458" s="5">
        <v>0.0</v>
      </c>
    </row>
    <row r="19459" ht="14.25" customHeight="1">
      <c r="A19459" s="5"/>
      <c r="B19459" s="5"/>
      <c r="C19459" s="5" t="str">
        <f>IFERROR(__xludf.DUMMYFUNCTION("""COMPUTED_VALUE"""),"")</f>
        <v/>
      </c>
      <c r="D19459" s="5">
        <v>0.0</v>
      </c>
    </row>
    <row r="19460" ht="14.25" customHeight="1">
      <c r="A19460" s="5"/>
      <c r="B19460" s="5"/>
      <c r="C19460" s="5" t="str">
        <f>IFERROR(__xludf.DUMMYFUNCTION("""COMPUTED_VALUE"""),"")</f>
        <v/>
      </c>
      <c r="D19460" s="5">
        <v>0.0</v>
      </c>
    </row>
    <row r="19461" ht="14.25" customHeight="1">
      <c r="A19461" s="5"/>
      <c r="B19461" s="5"/>
      <c r="C19461" s="5" t="str">
        <f>IFERROR(__xludf.DUMMYFUNCTION("""COMPUTED_VALUE"""),"")</f>
        <v/>
      </c>
      <c r="D19461" s="5">
        <v>0.0</v>
      </c>
    </row>
    <row r="19462" ht="14.25" customHeight="1">
      <c r="A19462" s="5"/>
      <c r="B19462" s="5"/>
      <c r="C19462" s="5" t="str">
        <f>IFERROR(__xludf.DUMMYFUNCTION("""COMPUTED_VALUE"""),"")</f>
        <v/>
      </c>
      <c r="D19462" s="5">
        <v>0.0</v>
      </c>
    </row>
    <row r="19463" ht="14.25" customHeight="1">
      <c r="A19463" s="5"/>
      <c r="B19463" s="5"/>
      <c r="C19463" s="5" t="str">
        <f>IFERROR(__xludf.DUMMYFUNCTION("""COMPUTED_VALUE"""),"")</f>
        <v/>
      </c>
      <c r="D19463" s="5">
        <v>0.0</v>
      </c>
    </row>
    <row r="19464" ht="14.25" customHeight="1">
      <c r="A19464" s="5"/>
      <c r="B19464" s="5"/>
      <c r="C19464" s="5" t="str">
        <f>IFERROR(__xludf.DUMMYFUNCTION("""COMPUTED_VALUE"""),"")</f>
        <v/>
      </c>
      <c r="D19464" s="5">
        <v>0.0</v>
      </c>
    </row>
    <row r="19465" ht="14.25" customHeight="1">
      <c r="A19465" s="5"/>
      <c r="B19465" s="5"/>
      <c r="C19465" s="5" t="str">
        <f>IFERROR(__xludf.DUMMYFUNCTION("""COMPUTED_VALUE"""),"")</f>
        <v/>
      </c>
      <c r="D19465" s="5">
        <v>0.0</v>
      </c>
    </row>
    <row r="19466" ht="14.25" customHeight="1">
      <c r="A19466" s="5"/>
      <c r="B19466" s="5"/>
      <c r="C19466" s="5" t="str">
        <f>IFERROR(__xludf.DUMMYFUNCTION("""COMPUTED_VALUE"""),"")</f>
        <v/>
      </c>
      <c r="D19466" s="5">
        <v>0.0</v>
      </c>
    </row>
    <row r="19467" ht="14.25" customHeight="1">
      <c r="A19467" s="5"/>
      <c r="B19467" s="5"/>
      <c r="C19467" s="5" t="str">
        <f>IFERROR(__xludf.DUMMYFUNCTION("""COMPUTED_VALUE"""),"")</f>
        <v/>
      </c>
      <c r="D19467" s="5">
        <v>0.0</v>
      </c>
    </row>
    <row r="19468" ht="14.25" customHeight="1">
      <c r="A19468" s="5"/>
      <c r="B19468" s="5"/>
      <c r="C19468" s="5" t="str">
        <f>IFERROR(__xludf.DUMMYFUNCTION("""COMPUTED_VALUE"""),"")</f>
        <v/>
      </c>
      <c r="D19468" s="5">
        <v>0.0</v>
      </c>
    </row>
    <row r="19469" ht="14.25" customHeight="1">
      <c r="A19469" s="5"/>
      <c r="B19469" s="5"/>
      <c r="C19469" s="5" t="str">
        <f>IFERROR(__xludf.DUMMYFUNCTION("""COMPUTED_VALUE"""),"")</f>
        <v/>
      </c>
      <c r="D19469" s="5">
        <v>0.0</v>
      </c>
    </row>
    <row r="19470" ht="14.25" customHeight="1">
      <c r="A19470" s="5"/>
      <c r="B19470" s="5"/>
      <c r="C19470" s="5" t="str">
        <f>IFERROR(__xludf.DUMMYFUNCTION("""COMPUTED_VALUE"""),"")</f>
        <v/>
      </c>
      <c r="D19470" s="5">
        <v>0.0</v>
      </c>
    </row>
    <row r="19471" ht="14.25" customHeight="1">
      <c r="A19471" s="5"/>
      <c r="B19471" s="5"/>
      <c r="C19471" s="5" t="str">
        <f>IFERROR(__xludf.DUMMYFUNCTION("""COMPUTED_VALUE"""),"")</f>
        <v/>
      </c>
      <c r="D19471" s="5">
        <v>0.0</v>
      </c>
    </row>
    <row r="19472" ht="14.25" customHeight="1">
      <c r="A19472" s="5"/>
      <c r="B19472" s="5"/>
      <c r="C19472" s="5" t="str">
        <f>IFERROR(__xludf.DUMMYFUNCTION("""COMPUTED_VALUE"""),"")</f>
        <v/>
      </c>
      <c r="D19472" s="5">
        <v>0.0</v>
      </c>
    </row>
    <row r="19473" ht="14.25" customHeight="1">
      <c r="A19473" s="5"/>
      <c r="B19473" s="5"/>
      <c r="C19473" s="5" t="str">
        <f>IFERROR(__xludf.DUMMYFUNCTION("""COMPUTED_VALUE"""),"")</f>
        <v/>
      </c>
      <c r="D19473" s="5">
        <v>0.0</v>
      </c>
    </row>
    <row r="19474" ht="14.25" customHeight="1">
      <c r="A19474" s="5"/>
      <c r="B19474" s="5"/>
      <c r="C19474" s="5" t="str">
        <f>IFERROR(__xludf.DUMMYFUNCTION("""COMPUTED_VALUE"""),"")</f>
        <v/>
      </c>
      <c r="D19474" s="5">
        <v>0.0</v>
      </c>
    </row>
    <row r="19475" ht="14.25" customHeight="1">
      <c r="A19475" s="5"/>
      <c r="B19475" s="5"/>
      <c r="C19475" s="5" t="str">
        <f>IFERROR(__xludf.DUMMYFUNCTION("""COMPUTED_VALUE"""),"")</f>
        <v/>
      </c>
      <c r="D19475" s="5">
        <v>0.0</v>
      </c>
    </row>
    <row r="19476" ht="14.25" customHeight="1">
      <c r="A19476" s="5"/>
      <c r="B19476" s="5"/>
      <c r="C19476" s="5" t="str">
        <f>IFERROR(__xludf.DUMMYFUNCTION("""COMPUTED_VALUE"""),"")</f>
        <v/>
      </c>
      <c r="D19476" s="5">
        <v>0.0</v>
      </c>
    </row>
    <row r="19477" ht="14.25" customHeight="1">
      <c r="A19477" s="5"/>
      <c r="B19477" s="5"/>
      <c r="C19477" s="5" t="str">
        <f>IFERROR(__xludf.DUMMYFUNCTION("""COMPUTED_VALUE"""),"")</f>
        <v/>
      </c>
      <c r="D19477" s="5">
        <v>0.0</v>
      </c>
    </row>
    <row r="19478" ht="14.25" customHeight="1">
      <c r="A19478" s="5"/>
      <c r="B19478" s="5"/>
      <c r="C19478" s="5" t="str">
        <f>IFERROR(__xludf.DUMMYFUNCTION("""COMPUTED_VALUE"""),"")</f>
        <v/>
      </c>
      <c r="D19478" s="5">
        <v>0.0</v>
      </c>
    </row>
    <row r="19479" ht="14.25" customHeight="1">
      <c r="A19479" s="5"/>
      <c r="B19479" s="5"/>
      <c r="C19479" s="5" t="str">
        <f>IFERROR(__xludf.DUMMYFUNCTION("""COMPUTED_VALUE"""),"")</f>
        <v/>
      </c>
      <c r="D19479" s="5">
        <v>0.0</v>
      </c>
    </row>
    <row r="19480" ht="14.25" customHeight="1">
      <c r="A19480" s="5"/>
      <c r="B19480" s="5"/>
      <c r="C19480" s="5" t="str">
        <f>IFERROR(__xludf.DUMMYFUNCTION("""COMPUTED_VALUE"""),"")</f>
        <v/>
      </c>
      <c r="D19480" s="5">
        <v>0.0</v>
      </c>
    </row>
    <row r="19481" ht="14.25" customHeight="1">
      <c r="A19481" s="5"/>
      <c r="B19481" s="5"/>
      <c r="C19481" s="5" t="str">
        <f>IFERROR(__xludf.DUMMYFUNCTION("""COMPUTED_VALUE"""),"")</f>
        <v/>
      </c>
      <c r="D19481" s="5">
        <v>0.0</v>
      </c>
    </row>
    <row r="19482" ht="14.25" customHeight="1">
      <c r="A19482" s="5"/>
      <c r="B19482" s="5"/>
      <c r="C19482" s="5" t="str">
        <f>IFERROR(__xludf.DUMMYFUNCTION("""COMPUTED_VALUE"""),"")</f>
        <v/>
      </c>
      <c r="D19482" s="5">
        <v>0.0</v>
      </c>
    </row>
    <row r="19483" ht="14.25" customHeight="1">
      <c r="A19483" s="5"/>
      <c r="B19483" s="5"/>
      <c r="C19483" s="5" t="str">
        <f>IFERROR(__xludf.DUMMYFUNCTION("""COMPUTED_VALUE"""),"")</f>
        <v/>
      </c>
      <c r="D19483" s="5">
        <v>0.0</v>
      </c>
    </row>
    <row r="19484" ht="14.25" customHeight="1">
      <c r="A19484" s="5"/>
      <c r="B19484" s="5"/>
      <c r="C19484" s="5" t="str">
        <f>IFERROR(__xludf.DUMMYFUNCTION("""COMPUTED_VALUE"""),"")</f>
        <v/>
      </c>
      <c r="D19484" s="5">
        <v>0.0</v>
      </c>
    </row>
    <row r="19485" ht="14.25" customHeight="1">
      <c r="A19485" s="5"/>
      <c r="B19485" s="5"/>
      <c r="C19485" s="5" t="str">
        <f>IFERROR(__xludf.DUMMYFUNCTION("""COMPUTED_VALUE"""),"")</f>
        <v/>
      </c>
      <c r="D19485" s="5">
        <v>0.0</v>
      </c>
    </row>
    <row r="19486" ht="14.25" customHeight="1">
      <c r="A19486" s="5"/>
      <c r="B19486" s="5"/>
      <c r="C19486" s="5" t="str">
        <f>IFERROR(__xludf.DUMMYFUNCTION("""COMPUTED_VALUE"""),"")</f>
        <v/>
      </c>
      <c r="D19486" s="5">
        <v>0.0</v>
      </c>
    </row>
    <row r="19487" ht="14.25" customHeight="1">
      <c r="A19487" s="5"/>
      <c r="B19487" s="5"/>
      <c r="C19487" s="5" t="str">
        <f>IFERROR(__xludf.DUMMYFUNCTION("""COMPUTED_VALUE"""),"")</f>
        <v/>
      </c>
      <c r="D19487" s="5">
        <v>0.0</v>
      </c>
    </row>
    <row r="19488" ht="14.25" customHeight="1">
      <c r="A19488" s="5"/>
      <c r="B19488" s="5"/>
      <c r="C19488" s="5" t="str">
        <f>IFERROR(__xludf.DUMMYFUNCTION("""COMPUTED_VALUE"""),"")</f>
        <v/>
      </c>
      <c r="D19488" s="5">
        <v>0.0</v>
      </c>
    </row>
    <row r="19489" ht="14.25" customHeight="1">
      <c r="A19489" s="5"/>
      <c r="B19489" s="5"/>
      <c r="C19489" s="5" t="str">
        <f>IFERROR(__xludf.DUMMYFUNCTION("""COMPUTED_VALUE"""),"")</f>
        <v/>
      </c>
      <c r="D19489" s="5">
        <v>0.0</v>
      </c>
    </row>
    <row r="19490" ht="14.25" customHeight="1">
      <c r="A19490" s="5"/>
      <c r="B19490" s="5"/>
      <c r="C19490" s="5" t="str">
        <f>IFERROR(__xludf.DUMMYFUNCTION("""COMPUTED_VALUE"""),"")</f>
        <v/>
      </c>
      <c r="D19490" s="5">
        <v>0.0</v>
      </c>
    </row>
    <row r="19491" ht="14.25" customHeight="1">
      <c r="A19491" s="5"/>
      <c r="B19491" s="5"/>
      <c r="C19491" s="5" t="str">
        <f>IFERROR(__xludf.DUMMYFUNCTION("""COMPUTED_VALUE"""),"")</f>
        <v/>
      </c>
      <c r="D19491" s="5">
        <v>0.0</v>
      </c>
    </row>
    <row r="19492" ht="14.25" customHeight="1">
      <c r="A19492" s="5"/>
      <c r="B19492" s="5"/>
      <c r="C19492" s="5" t="str">
        <f>IFERROR(__xludf.DUMMYFUNCTION("""COMPUTED_VALUE"""),"")</f>
        <v/>
      </c>
      <c r="D19492" s="5">
        <v>0.0</v>
      </c>
    </row>
    <row r="19493" ht="14.25" customHeight="1">
      <c r="A19493" s="5"/>
      <c r="B19493" s="5"/>
      <c r="C19493" s="5" t="str">
        <f>IFERROR(__xludf.DUMMYFUNCTION("""COMPUTED_VALUE"""),"")</f>
        <v/>
      </c>
      <c r="D19493" s="5">
        <v>0.0</v>
      </c>
    </row>
    <row r="19494" ht="14.25" customHeight="1">
      <c r="A19494" s="5"/>
      <c r="B19494" s="5"/>
      <c r="C19494" s="5" t="str">
        <f>IFERROR(__xludf.DUMMYFUNCTION("""COMPUTED_VALUE"""),"")</f>
        <v/>
      </c>
      <c r="D19494" s="5">
        <v>0.0</v>
      </c>
    </row>
    <row r="19495" ht="14.25" customHeight="1">
      <c r="A19495" s="5"/>
      <c r="B19495" s="5"/>
      <c r="C19495" s="5" t="str">
        <f>IFERROR(__xludf.DUMMYFUNCTION("""COMPUTED_VALUE"""),"")</f>
        <v/>
      </c>
      <c r="D19495" s="5">
        <v>0.0</v>
      </c>
    </row>
    <row r="19496" ht="14.25" customHeight="1">
      <c r="A19496" s="5"/>
      <c r="B19496" s="5"/>
      <c r="C19496" s="5" t="str">
        <f>IFERROR(__xludf.DUMMYFUNCTION("""COMPUTED_VALUE"""),"")</f>
        <v/>
      </c>
      <c r="D19496" s="5">
        <v>0.0</v>
      </c>
    </row>
    <row r="19497" ht="14.25" customHeight="1">
      <c r="A19497" s="5"/>
      <c r="B19497" s="5"/>
      <c r="C19497" s="5" t="str">
        <f>IFERROR(__xludf.DUMMYFUNCTION("""COMPUTED_VALUE"""),"")</f>
        <v/>
      </c>
      <c r="D19497" s="5">
        <v>0.0</v>
      </c>
    </row>
    <row r="19498" ht="14.25" customHeight="1">
      <c r="A19498" s="5"/>
      <c r="B19498" s="5"/>
      <c r="C19498" s="5" t="str">
        <f>IFERROR(__xludf.DUMMYFUNCTION("""COMPUTED_VALUE"""),"")</f>
        <v/>
      </c>
      <c r="D19498" s="5">
        <v>0.0</v>
      </c>
    </row>
    <row r="19499" ht="14.25" customHeight="1">
      <c r="A19499" s="5"/>
      <c r="B19499" s="5"/>
      <c r="C19499" s="5" t="str">
        <f>IFERROR(__xludf.DUMMYFUNCTION("""COMPUTED_VALUE"""),"")</f>
        <v/>
      </c>
      <c r="D19499" s="5">
        <v>0.0</v>
      </c>
    </row>
    <row r="19500" ht="14.25" customHeight="1">
      <c r="A19500" s="5"/>
      <c r="B19500" s="5"/>
      <c r="C19500" s="5" t="str">
        <f>IFERROR(__xludf.DUMMYFUNCTION("""COMPUTED_VALUE"""),"")</f>
        <v/>
      </c>
      <c r="D19500" s="5">
        <v>0.0</v>
      </c>
    </row>
    <row r="19501" ht="14.25" customHeight="1">
      <c r="A19501" s="5"/>
      <c r="B19501" s="5"/>
      <c r="C19501" s="5" t="str">
        <f>IFERROR(__xludf.DUMMYFUNCTION("""COMPUTED_VALUE"""),"")</f>
        <v/>
      </c>
      <c r="D19501" s="5">
        <v>0.0</v>
      </c>
    </row>
    <row r="19502" ht="14.25" customHeight="1">
      <c r="A19502" s="5"/>
      <c r="B19502" s="5"/>
      <c r="C19502" s="5" t="str">
        <f>IFERROR(__xludf.DUMMYFUNCTION("""COMPUTED_VALUE"""),"")</f>
        <v/>
      </c>
      <c r="D19502" s="5">
        <v>0.0</v>
      </c>
    </row>
    <row r="19503" ht="14.25" customHeight="1">
      <c r="A19503" s="5"/>
      <c r="B19503" s="5"/>
      <c r="C19503" s="5" t="str">
        <f>IFERROR(__xludf.DUMMYFUNCTION("""COMPUTED_VALUE"""),"")</f>
        <v/>
      </c>
      <c r="D19503" s="5">
        <v>0.0</v>
      </c>
    </row>
    <row r="19504" ht="14.25" customHeight="1">
      <c r="A19504" s="5"/>
      <c r="B19504" s="5"/>
      <c r="C19504" s="5" t="str">
        <f>IFERROR(__xludf.DUMMYFUNCTION("""COMPUTED_VALUE"""),"")</f>
        <v/>
      </c>
      <c r="D19504" s="5">
        <v>0.0</v>
      </c>
    </row>
    <row r="19505" ht="14.25" customHeight="1">
      <c r="A19505" s="5"/>
      <c r="B19505" s="5"/>
      <c r="C19505" s="5" t="str">
        <f>IFERROR(__xludf.DUMMYFUNCTION("""COMPUTED_VALUE"""),"")</f>
        <v/>
      </c>
      <c r="D19505" s="5">
        <v>0.0</v>
      </c>
    </row>
    <row r="19506" ht="14.25" customHeight="1">
      <c r="A19506" s="5"/>
      <c r="B19506" s="5"/>
      <c r="C19506" s="5" t="str">
        <f>IFERROR(__xludf.DUMMYFUNCTION("""COMPUTED_VALUE"""),"")</f>
        <v/>
      </c>
      <c r="D19506" s="5">
        <v>0.0</v>
      </c>
    </row>
    <row r="19507" ht="14.25" customHeight="1">
      <c r="A19507" s="5"/>
      <c r="B19507" s="5"/>
      <c r="C19507" s="5" t="str">
        <f>IFERROR(__xludf.DUMMYFUNCTION("""COMPUTED_VALUE"""),"")</f>
        <v/>
      </c>
      <c r="D19507" s="5">
        <v>0.0</v>
      </c>
    </row>
    <row r="19508" ht="14.25" customHeight="1">
      <c r="A19508" s="5"/>
      <c r="B19508" s="5"/>
      <c r="C19508" s="5" t="str">
        <f>IFERROR(__xludf.DUMMYFUNCTION("""COMPUTED_VALUE"""),"")</f>
        <v/>
      </c>
      <c r="D19508" s="5">
        <v>0.0</v>
      </c>
    </row>
    <row r="19509" ht="14.25" customHeight="1">
      <c r="A19509" s="5"/>
      <c r="B19509" s="5"/>
      <c r="C19509" s="5" t="str">
        <f>IFERROR(__xludf.DUMMYFUNCTION("""COMPUTED_VALUE"""),"")</f>
        <v/>
      </c>
      <c r="D19509" s="5">
        <v>0.0</v>
      </c>
    </row>
    <row r="19510" ht="14.25" customHeight="1">
      <c r="A19510" s="5"/>
      <c r="B19510" s="5"/>
      <c r="C19510" s="5" t="str">
        <f>IFERROR(__xludf.DUMMYFUNCTION("""COMPUTED_VALUE"""),"")</f>
        <v/>
      </c>
      <c r="D19510" s="5">
        <v>0.0</v>
      </c>
    </row>
    <row r="19511" ht="14.25" customHeight="1">
      <c r="A19511" s="5"/>
      <c r="B19511" s="5"/>
      <c r="C19511" s="5" t="str">
        <f>IFERROR(__xludf.DUMMYFUNCTION("""COMPUTED_VALUE"""),"")</f>
        <v/>
      </c>
      <c r="D19511" s="5">
        <v>0.0</v>
      </c>
    </row>
    <row r="19512" ht="14.25" customHeight="1">
      <c r="A19512" s="5"/>
      <c r="B19512" s="5"/>
      <c r="C19512" s="5" t="str">
        <f>IFERROR(__xludf.DUMMYFUNCTION("""COMPUTED_VALUE"""),"")</f>
        <v/>
      </c>
      <c r="D19512" s="5">
        <v>0.0</v>
      </c>
    </row>
    <row r="19513" ht="14.25" customHeight="1">
      <c r="A19513" s="5"/>
      <c r="B19513" s="5"/>
      <c r="C19513" s="5" t="str">
        <f>IFERROR(__xludf.DUMMYFUNCTION("""COMPUTED_VALUE"""),"")</f>
        <v/>
      </c>
      <c r="D19513" s="5">
        <v>0.0</v>
      </c>
    </row>
    <row r="19514" ht="14.25" customHeight="1">
      <c r="A19514" s="5"/>
      <c r="B19514" s="5"/>
      <c r="C19514" s="5" t="str">
        <f>IFERROR(__xludf.DUMMYFUNCTION("""COMPUTED_VALUE"""),"")</f>
        <v/>
      </c>
      <c r="D19514" s="5">
        <v>0.0</v>
      </c>
    </row>
    <row r="19515" ht="14.25" customHeight="1">
      <c r="A19515" s="5"/>
      <c r="B19515" s="5"/>
      <c r="C19515" s="5" t="str">
        <f>IFERROR(__xludf.DUMMYFUNCTION("""COMPUTED_VALUE"""),"")</f>
        <v/>
      </c>
      <c r="D19515" s="5">
        <v>0.0</v>
      </c>
    </row>
    <row r="19516" ht="14.25" customHeight="1">
      <c r="A19516" s="5"/>
      <c r="B19516" s="5"/>
      <c r="C19516" s="5" t="str">
        <f>IFERROR(__xludf.DUMMYFUNCTION("""COMPUTED_VALUE"""),"")</f>
        <v/>
      </c>
      <c r="D19516" s="5">
        <v>0.0</v>
      </c>
    </row>
    <row r="19517" ht="14.25" customHeight="1">
      <c r="A19517" s="5"/>
      <c r="B19517" s="5"/>
      <c r="C19517" s="5" t="str">
        <f>IFERROR(__xludf.DUMMYFUNCTION("""COMPUTED_VALUE"""),"")</f>
        <v/>
      </c>
      <c r="D19517" s="5">
        <v>0.0</v>
      </c>
    </row>
    <row r="19518" ht="14.25" customHeight="1">
      <c r="A19518" s="5"/>
      <c r="B19518" s="5"/>
      <c r="C19518" s="5" t="str">
        <f>IFERROR(__xludf.DUMMYFUNCTION("""COMPUTED_VALUE"""),"")</f>
        <v/>
      </c>
      <c r="D19518" s="5">
        <v>0.0</v>
      </c>
    </row>
    <row r="19519" ht="14.25" customHeight="1">
      <c r="A19519" s="5"/>
      <c r="B19519" s="5"/>
      <c r="C19519" s="5" t="str">
        <f>IFERROR(__xludf.DUMMYFUNCTION("""COMPUTED_VALUE"""),"")</f>
        <v/>
      </c>
      <c r="D19519" s="5">
        <v>0.0</v>
      </c>
    </row>
    <row r="19520" ht="14.25" customHeight="1">
      <c r="A19520" s="5"/>
      <c r="B19520" s="5"/>
      <c r="C19520" s="5" t="str">
        <f>IFERROR(__xludf.DUMMYFUNCTION("""COMPUTED_VALUE"""),"")</f>
        <v/>
      </c>
      <c r="D19520" s="5">
        <v>0.0</v>
      </c>
    </row>
    <row r="19521" ht="14.25" customHeight="1">
      <c r="A19521" s="5"/>
      <c r="B19521" s="5"/>
      <c r="C19521" s="5" t="str">
        <f>IFERROR(__xludf.DUMMYFUNCTION("""COMPUTED_VALUE"""),"")</f>
        <v/>
      </c>
      <c r="D19521" s="5">
        <v>0.0</v>
      </c>
    </row>
    <row r="19522" ht="14.25" customHeight="1">
      <c r="A19522" s="5"/>
      <c r="B19522" s="5"/>
      <c r="C19522" s="5" t="str">
        <f>IFERROR(__xludf.DUMMYFUNCTION("""COMPUTED_VALUE"""),"")</f>
        <v/>
      </c>
      <c r="D19522" s="5">
        <v>0.0</v>
      </c>
    </row>
    <row r="19523" ht="14.25" customHeight="1">
      <c r="A19523" s="5"/>
      <c r="B19523" s="5"/>
      <c r="C19523" s="5" t="str">
        <f>IFERROR(__xludf.DUMMYFUNCTION("""COMPUTED_VALUE"""),"")</f>
        <v/>
      </c>
      <c r="D19523" s="5">
        <v>0.0</v>
      </c>
    </row>
    <row r="19524" ht="14.25" customHeight="1">
      <c r="A19524" s="5"/>
      <c r="B19524" s="5"/>
      <c r="C19524" s="5" t="str">
        <f>IFERROR(__xludf.DUMMYFUNCTION("""COMPUTED_VALUE"""),"")</f>
        <v/>
      </c>
      <c r="D19524" s="5">
        <v>0.0</v>
      </c>
    </row>
    <row r="19525" ht="14.25" customHeight="1">
      <c r="A19525" s="5"/>
      <c r="B19525" s="5"/>
      <c r="C19525" s="5" t="str">
        <f>IFERROR(__xludf.DUMMYFUNCTION("""COMPUTED_VALUE"""),"")</f>
        <v/>
      </c>
      <c r="D19525" s="5">
        <v>0.0</v>
      </c>
    </row>
    <row r="19526" ht="14.25" customHeight="1">
      <c r="A19526" s="5"/>
      <c r="B19526" s="5"/>
      <c r="C19526" s="5" t="str">
        <f>IFERROR(__xludf.DUMMYFUNCTION("""COMPUTED_VALUE"""),"")</f>
        <v/>
      </c>
      <c r="D19526" s="5">
        <v>0.0</v>
      </c>
    </row>
    <row r="19527" ht="14.25" customHeight="1">
      <c r="A19527" s="5"/>
      <c r="B19527" s="5"/>
      <c r="C19527" s="5" t="str">
        <f>IFERROR(__xludf.DUMMYFUNCTION("""COMPUTED_VALUE"""),"")</f>
        <v/>
      </c>
      <c r="D19527" s="5">
        <v>0.0</v>
      </c>
    </row>
    <row r="19528" ht="14.25" customHeight="1">
      <c r="A19528" s="5"/>
      <c r="B19528" s="5"/>
      <c r="C19528" s="5" t="str">
        <f>IFERROR(__xludf.DUMMYFUNCTION("""COMPUTED_VALUE"""),"")</f>
        <v/>
      </c>
      <c r="D19528" s="5">
        <v>0.0</v>
      </c>
    </row>
    <row r="19529" ht="14.25" customHeight="1">
      <c r="A19529" s="5"/>
      <c r="B19529" s="5"/>
      <c r="C19529" s="5" t="str">
        <f>IFERROR(__xludf.DUMMYFUNCTION("""COMPUTED_VALUE"""),"")</f>
        <v/>
      </c>
      <c r="D19529" s="5">
        <v>0.0</v>
      </c>
    </row>
    <row r="19530" ht="14.25" customHeight="1">
      <c r="A19530" s="5"/>
      <c r="B19530" s="5"/>
      <c r="C19530" s="5" t="str">
        <f>IFERROR(__xludf.DUMMYFUNCTION("""COMPUTED_VALUE"""),"")</f>
        <v/>
      </c>
      <c r="D19530" s="5">
        <v>0.0</v>
      </c>
    </row>
    <row r="19531" ht="14.25" customHeight="1">
      <c r="A19531" s="5"/>
      <c r="B19531" s="5"/>
      <c r="C19531" s="5" t="str">
        <f>IFERROR(__xludf.DUMMYFUNCTION("""COMPUTED_VALUE"""),"")</f>
        <v/>
      </c>
      <c r="D19531" s="5">
        <v>0.0</v>
      </c>
    </row>
    <row r="19532" ht="14.25" customHeight="1">
      <c r="A19532" s="5"/>
      <c r="B19532" s="5"/>
      <c r="C19532" s="5" t="str">
        <f>IFERROR(__xludf.DUMMYFUNCTION("""COMPUTED_VALUE"""),"")</f>
        <v/>
      </c>
      <c r="D19532" s="5">
        <v>0.0</v>
      </c>
    </row>
    <row r="19533" ht="14.25" customHeight="1">
      <c r="A19533" s="5"/>
      <c r="B19533" s="5"/>
      <c r="C19533" s="5" t="str">
        <f>IFERROR(__xludf.DUMMYFUNCTION("""COMPUTED_VALUE"""),"")</f>
        <v/>
      </c>
      <c r="D19533" s="5">
        <v>0.0</v>
      </c>
    </row>
    <row r="19534" ht="14.25" customHeight="1">
      <c r="A19534" s="5"/>
      <c r="B19534" s="5"/>
      <c r="C19534" s="5" t="str">
        <f>IFERROR(__xludf.DUMMYFUNCTION("""COMPUTED_VALUE"""),"")</f>
        <v/>
      </c>
      <c r="D19534" s="5">
        <v>0.0</v>
      </c>
    </row>
    <row r="19535" ht="14.25" customHeight="1">
      <c r="A19535" s="5"/>
      <c r="B19535" s="5"/>
      <c r="C19535" s="5" t="str">
        <f>IFERROR(__xludf.DUMMYFUNCTION("""COMPUTED_VALUE"""),"")</f>
        <v/>
      </c>
      <c r="D19535" s="5">
        <v>0.0</v>
      </c>
    </row>
    <row r="19536" ht="14.25" customHeight="1">
      <c r="A19536" s="5"/>
      <c r="B19536" s="5"/>
      <c r="C19536" s="5" t="str">
        <f>IFERROR(__xludf.DUMMYFUNCTION("""COMPUTED_VALUE"""),"")</f>
        <v/>
      </c>
      <c r="D19536" s="5">
        <v>0.0</v>
      </c>
    </row>
    <row r="19537" ht="14.25" customHeight="1">
      <c r="A19537" s="5"/>
      <c r="B19537" s="5"/>
      <c r="C19537" s="5" t="str">
        <f>IFERROR(__xludf.DUMMYFUNCTION("""COMPUTED_VALUE"""),"")</f>
        <v/>
      </c>
      <c r="D19537" s="5">
        <v>0.0</v>
      </c>
    </row>
    <row r="19538" ht="14.25" customHeight="1">
      <c r="A19538" s="5"/>
      <c r="B19538" s="5"/>
      <c r="C19538" s="5" t="str">
        <f>IFERROR(__xludf.DUMMYFUNCTION("""COMPUTED_VALUE"""),"")</f>
        <v/>
      </c>
      <c r="D19538" s="5">
        <v>0.0</v>
      </c>
    </row>
    <row r="19539" ht="14.25" customHeight="1">
      <c r="A19539" s="5"/>
      <c r="B19539" s="5"/>
      <c r="C19539" s="5" t="str">
        <f>IFERROR(__xludf.DUMMYFUNCTION("""COMPUTED_VALUE"""),"")</f>
        <v/>
      </c>
      <c r="D19539" s="5">
        <v>0.0</v>
      </c>
    </row>
    <row r="19540" ht="14.25" customHeight="1">
      <c r="A19540" s="5"/>
      <c r="B19540" s="5"/>
      <c r="C19540" s="5" t="str">
        <f>IFERROR(__xludf.DUMMYFUNCTION("""COMPUTED_VALUE"""),"")</f>
        <v/>
      </c>
      <c r="D19540" s="5">
        <v>0.0</v>
      </c>
    </row>
    <row r="19541" ht="14.25" customHeight="1">
      <c r="A19541" s="5"/>
      <c r="B19541" s="5"/>
      <c r="C19541" s="5" t="str">
        <f>IFERROR(__xludf.DUMMYFUNCTION("""COMPUTED_VALUE"""),"")</f>
        <v/>
      </c>
      <c r="D19541" s="5">
        <v>0.0</v>
      </c>
    </row>
    <row r="19542" ht="14.25" customHeight="1">
      <c r="A19542" s="5"/>
      <c r="B19542" s="5"/>
      <c r="C19542" s="5" t="str">
        <f>IFERROR(__xludf.DUMMYFUNCTION("""COMPUTED_VALUE"""),"")</f>
        <v/>
      </c>
      <c r="D19542" s="5">
        <v>0.0</v>
      </c>
    </row>
    <row r="19543" ht="14.25" customHeight="1">
      <c r="A19543" s="5"/>
      <c r="B19543" s="5"/>
      <c r="C19543" s="5" t="str">
        <f>IFERROR(__xludf.DUMMYFUNCTION("""COMPUTED_VALUE"""),"")</f>
        <v/>
      </c>
      <c r="D19543" s="5">
        <v>0.0</v>
      </c>
    </row>
    <row r="19544" ht="14.25" customHeight="1">
      <c r="A19544" s="5"/>
      <c r="B19544" s="5"/>
      <c r="C19544" s="5" t="str">
        <f>IFERROR(__xludf.DUMMYFUNCTION("""COMPUTED_VALUE"""),"")</f>
        <v/>
      </c>
      <c r="D19544" s="5">
        <v>0.0</v>
      </c>
    </row>
    <row r="19545" ht="14.25" customHeight="1">
      <c r="A19545" s="5"/>
      <c r="B19545" s="5"/>
      <c r="C19545" s="5" t="str">
        <f>IFERROR(__xludf.DUMMYFUNCTION("""COMPUTED_VALUE"""),"")</f>
        <v/>
      </c>
      <c r="D19545" s="5">
        <v>0.0</v>
      </c>
    </row>
    <row r="19546" ht="14.25" customHeight="1">
      <c r="A19546" s="5"/>
      <c r="B19546" s="5"/>
      <c r="C19546" s="5" t="str">
        <f>IFERROR(__xludf.DUMMYFUNCTION("""COMPUTED_VALUE"""),"")</f>
        <v/>
      </c>
      <c r="D19546" s="5">
        <v>0.0</v>
      </c>
    </row>
    <row r="19547" ht="14.25" customHeight="1">
      <c r="A19547" s="5"/>
      <c r="B19547" s="5"/>
      <c r="C19547" s="5" t="str">
        <f>IFERROR(__xludf.DUMMYFUNCTION("""COMPUTED_VALUE"""),"")</f>
        <v/>
      </c>
      <c r="D19547" s="5">
        <v>0.0</v>
      </c>
    </row>
    <row r="19548" ht="14.25" customHeight="1">
      <c r="A19548" s="5"/>
      <c r="B19548" s="5"/>
      <c r="C19548" s="5" t="str">
        <f>IFERROR(__xludf.DUMMYFUNCTION("""COMPUTED_VALUE"""),"")</f>
        <v/>
      </c>
      <c r="D19548" s="5">
        <v>0.0</v>
      </c>
    </row>
    <row r="19549" ht="14.25" customHeight="1">
      <c r="A19549" s="5"/>
      <c r="B19549" s="5"/>
      <c r="C19549" s="5" t="str">
        <f>IFERROR(__xludf.DUMMYFUNCTION("""COMPUTED_VALUE"""),"")</f>
        <v/>
      </c>
      <c r="D19549" s="5">
        <v>0.0</v>
      </c>
    </row>
    <row r="19550" ht="14.25" customHeight="1">
      <c r="A19550" s="5"/>
      <c r="B19550" s="5"/>
      <c r="C19550" s="5" t="str">
        <f>IFERROR(__xludf.DUMMYFUNCTION("""COMPUTED_VALUE"""),"")</f>
        <v/>
      </c>
      <c r="D19550" s="5">
        <v>0.0</v>
      </c>
    </row>
    <row r="19551" ht="14.25" customHeight="1">
      <c r="A19551" s="5"/>
      <c r="B19551" s="5"/>
      <c r="C19551" s="5" t="str">
        <f>IFERROR(__xludf.DUMMYFUNCTION("""COMPUTED_VALUE"""),"")</f>
        <v/>
      </c>
      <c r="D19551" s="5">
        <v>0.0</v>
      </c>
    </row>
    <row r="19552" ht="14.25" customHeight="1">
      <c r="A19552" s="5"/>
      <c r="B19552" s="5"/>
      <c r="C19552" s="5" t="str">
        <f>IFERROR(__xludf.DUMMYFUNCTION("""COMPUTED_VALUE"""),"")</f>
        <v/>
      </c>
      <c r="D19552" s="5">
        <v>0.0</v>
      </c>
    </row>
    <row r="19553" ht="14.25" customHeight="1">
      <c r="A19553" s="5"/>
      <c r="B19553" s="5"/>
      <c r="C19553" s="5" t="str">
        <f>IFERROR(__xludf.DUMMYFUNCTION("""COMPUTED_VALUE"""),"")</f>
        <v/>
      </c>
      <c r="D19553" s="5">
        <v>0.0</v>
      </c>
    </row>
    <row r="19554" ht="14.25" customHeight="1">
      <c r="A19554" s="5"/>
      <c r="B19554" s="5"/>
      <c r="C19554" s="5" t="str">
        <f>IFERROR(__xludf.DUMMYFUNCTION("""COMPUTED_VALUE"""),"")</f>
        <v/>
      </c>
      <c r="D19554" s="5">
        <v>0.0</v>
      </c>
    </row>
    <row r="19555" ht="14.25" customHeight="1">
      <c r="A19555" s="5"/>
      <c r="B19555" s="5"/>
      <c r="C19555" s="5" t="str">
        <f>IFERROR(__xludf.DUMMYFUNCTION("""COMPUTED_VALUE"""),"")</f>
        <v/>
      </c>
      <c r="D19555" s="5">
        <v>0.0</v>
      </c>
    </row>
    <row r="19556" ht="14.25" customHeight="1">
      <c r="A19556" s="5"/>
      <c r="B19556" s="5"/>
      <c r="C19556" s="5" t="str">
        <f>IFERROR(__xludf.DUMMYFUNCTION("""COMPUTED_VALUE"""),"")</f>
        <v/>
      </c>
      <c r="D19556" s="5">
        <v>0.0</v>
      </c>
    </row>
    <row r="19557" ht="14.25" customHeight="1">
      <c r="A19557" s="5"/>
      <c r="B19557" s="5"/>
      <c r="C19557" s="5" t="str">
        <f>IFERROR(__xludf.DUMMYFUNCTION("""COMPUTED_VALUE"""),"")</f>
        <v/>
      </c>
      <c r="D19557" s="5">
        <v>0.0</v>
      </c>
    </row>
    <row r="19558" ht="14.25" customHeight="1">
      <c r="A19558" s="5"/>
      <c r="B19558" s="5"/>
      <c r="C19558" s="5" t="str">
        <f>IFERROR(__xludf.DUMMYFUNCTION("""COMPUTED_VALUE"""),"")</f>
        <v/>
      </c>
      <c r="D19558" s="5">
        <v>0.0</v>
      </c>
    </row>
    <row r="19559" ht="14.25" customHeight="1">
      <c r="A19559" s="5"/>
      <c r="B19559" s="5"/>
      <c r="C19559" s="5" t="str">
        <f>IFERROR(__xludf.DUMMYFUNCTION("""COMPUTED_VALUE"""),"")</f>
        <v/>
      </c>
      <c r="D19559" s="5">
        <v>0.0</v>
      </c>
    </row>
    <row r="19560" ht="14.25" customHeight="1">
      <c r="A19560" s="5"/>
      <c r="B19560" s="5"/>
      <c r="C19560" s="5" t="str">
        <f>IFERROR(__xludf.DUMMYFUNCTION("""COMPUTED_VALUE"""),"")</f>
        <v/>
      </c>
      <c r="D19560" s="5">
        <v>0.0</v>
      </c>
    </row>
    <row r="19561" ht="14.25" customHeight="1">
      <c r="A19561" s="5"/>
      <c r="B19561" s="5"/>
      <c r="C19561" s="5" t="str">
        <f>IFERROR(__xludf.DUMMYFUNCTION("""COMPUTED_VALUE"""),"")</f>
        <v/>
      </c>
      <c r="D19561" s="5">
        <v>0.0</v>
      </c>
    </row>
    <row r="19562" ht="14.25" customHeight="1">
      <c r="A19562" s="5"/>
      <c r="B19562" s="5"/>
      <c r="C19562" s="5" t="str">
        <f>IFERROR(__xludf.DUMMYFUNCTION("""COMPUTED_VALUE"""),"")</f>
        <v/>
      </c>
      <c r="D19562" s="5">
        <v>0.0</v>
      </c>
    </row>
    <row r="19563" ht="14.25" customHeight="1">
      <c r="A19563" s="5"/>
      <c r="B19563" s="5"/>
      <c r="C19563" s="5" t="str">
        <f>IFERROR(__xludf.DUMMYFUNCTION("""COMPUTED_VALUE"""),"")</f>
        <v/>
      </c>
      <c r="D19563" s="5">
        <v>0.0</v>
      </c>
    </row>
    <row r="19564" ht="14.25" customHeight="1">
      <c r="A19564" s="5"/>
      <c r="B19564" s="5"/>
      <c r="C19564" s="5" t="str">
        <f>IFERROR(__xludf.DUMMYFUNCTION("""COMPUTED_VALUE"""),"")</f>
        <v/>
      </c>
      <c r="D19564" s="5">
        <v>0.0</v>
      </c>
    </row>
    <row r="19565" ht="14.25" customHeight="1">
      <c r="A19565" s="5"/>
      <c r="B19565" s="5"/>
      <c r="C19565" s="5" t="str">
        <f>IFERROR(__xludf.DUMMYFUNCTION("""COMPUTED_VALUE"""),"")</f>
        <v/>
      </c>
      <c r="D19565" s="5">
        <v>0.0</v>
      </c>
    </row>
    <row r="19566" ht="14.25" customHeight="1">
      <c r="A19566" s="5"/>
      <c r="B19566" s="5"/>
      <c r="C19566" s="5" t="str">
        <f>IFERROR(__xludf.DUMMYFUNCTION("""COMPUTED_VALUE"""),"")</f>
        <v/>
      </c>
      <c r="D19566" s="5">
        <v>0.0</v>
      </c>
    </row>
    <row r="19567" ht="14.25" customHeight="1">
      <c r="A19567" s="5"/>
      <c r="B19567" s="5"/>
      <c r="C19567" s="5" t="str">
        <f>IFERROR(__xludf.DUMMYFUNCTION("""COMPUTED_VALUE"""),"")</f>
        <v/>
      </c>
      <c r="D19567" s="5">
        <v>0.0</v>
      </c>
    </row>
    <row r="19568" ht="14.25" customHeight="1">
      <c r="A19568" s="5"/>
      <c r="B19568" s="5"/>
      <c r="C19568" s="5" t="str">
        <f>IFERROR(__xludf.DUMMYFUNCTION("""COMPUTED_VALUE"""),"")</f>
        <v/>
      </c>
      <c r="D19568" s="5">
        <v>0.0</v>
      </c>
    </row>
    <row r="19569" ht="14.25" customHeight="1">
      <c r="A19569" s="5"/>
      <c r="B19569" s="5"/>
      <c r="C19569" s="5" t="str">
        <f>IFERROR(__xludf.DUMMYFUNCTION("""COMPUTED_VALUE"""),"")</f>
        <v/>
      </c>
      <c r="D19569" s="5">
        <v>0.0</v>
      </c>
    </row>
    <row r="19570" ht="14.25" customHeight="1">
      <c r="A19570" s="5"/>
      <c r="B19570" s="5"/>
      <c r="C19570" s="5" t="str">
        <f>IFERROR(__xludf.DUMMYFUNCTION("""COMPUTED_VALUE"""),"")</f>
        <v/>
      </c>
      <c r="D19570" s="5">
        <v>0.0</v>
      </c>
    </row>
    <row r="19571" ht="14.25" customHeight="1">
      <c r="A19571" s="5"/>
      <c r="B19571" s="5"/>
      <c r="C19571" s="5" t="str">
        <f>IFERROR(__xludf.DUMMYFUNCTION("""COMPUTED_VALUE"""),"")</f>
        <v/>
      </c>
      <c r="D19571" s="5">
        <v>0.0</v>
      </c>
    </row>
    <row r="19572" ht="14.25" customHeight="1">
      <c r="A19572" s="5"/>
      <c r="B19572" s="5"/>
      <c r="C19572" s="5" t="str">
        <f>IFERROR(__xludf.DUMMYFUNCTION("""COMPUTED_VALUE"""),"")</f>
        <v/>
      </c>
      <c r="D19572" s="5">
        <v>0.0</v>
      </c>
    </row>
    <row r="19573" ht="14.25" customHeight="1">
      <c r="A19573" s="5"/>
      <c r="B19573" s="5"/>
      <c r="C19573" s="5" t="str">
        <f>IFERROR(__xludf.DUMMYFUNCTION("""COMPUTED_VALUE"""),"")</f>
        <v/>
      </c>
      <c r="D19573" s="5">
        <v>0.0</v>
      </c>
    </row>
    <row r="19574" ht="14.25" customHeight="1">
      <c r="A19574" s="5"/>
      <c r="B19574" s="5"/>
      <c r="C19574" s="5" t="str">
        <f>IFERROR(__xludf.DUMMYFUNCTION("""COMPUTED_VALUE"""),"")</f>
        <v/>
      </c>
      <c r="D19574" s="5">
        <v>0.0</v>
      </c>
    </row>
    <row r="19575" ht="14.25" customHeight="1">
      <c r="A19575" s="5"/>
      <c r="B19575" s="5"/>
      <c r="C19575" s="5" t="str">
        <f>IFERROR(__xludf.DUMMYFUNCTION("""COMPUTED_VALUE"""),"")</f>
        <v/>
      </c>
      <c r="D19575" s="5">
        <v>0.0</v>
      </c>
    </row>
    <row r="19576" ht="14.25" customHeight="1">
      <c r="A19576" s="5"/>
      <c r="B19576" s="5"/>
      <c r="C19576" s="5" t="str">
        <f>IFERROR(__xludf.DUMMYFUNCTION("""COMPUTED_VALUE"""),"")</f>
        <v/>
      </c>
      <c r="D19576" s="5">
        <v>0.0</v>
      </c>
    </row>
    <row r="19577" ht="14.25" customHeight="1">
      <c r="A19577" s="5"/>
      <c r="B19577" s="5"/>
      <c r="C19577" s="5" t="str">
        <f>IFERROR(__xludf.DUMMYFUNCTION("""COMPUTED_VALUE"""),"")</f>
        <v/>
      </c>
      <c r="D19577" s="5">
        <v>0.0</v>
      </c>
    </row>
    <row r="19578" ht="14.25" customHeight="1">
      <c r="A19578" s="5"/>
      <c r="B19578" s="5"/>
      <c r="C19578" s="5" t="str">
        <f>IFERROR(__xludf.DUMMYFUNCTION("""COMPUTED_VALUE"""),"")</f>
        <v/>
      </c>
      <c r="D19578" s="5">
        <v>0.0</v>
      </c>
    </row>
    <row r="19579" ht="14.25" customHeight="1">
      <c r="A19579" s="5"/>
      <c r="B19579" s="5"/>
      <c r="C19579" s="5" t="str">
        <f>IFERROR(__xludf.DUMMYFUNCTION("""COMPUTED_VALUE"""),"")</f>
        <v/>
      </c>
      <c r="D19579" s="5">
        <v>0.0</v>
      </c>
    </row>
    <row r="19580" ht="14.25" customHeight="1">
      <c r="A19580" s="5"/>
      <c r="B19580" s="5"/>
      <c r="C19580" s="5" t="str">
        <f>IFERROR(__xludf.DUMMYFUNCTION("""COMPUTED_VALUE"""),"")</f>
        <v/>
      </c>
      <c r="D19580" s="5">
        <v>0.0</v>
      </c>
    </row>
    <row r="19581" ht="14.25" customHeight="1">
      <c r="A19581" s="5"/>
      <c r="B19581" s="5"/>
      <c r="C19581" s="5" t="str">
        <f>IFERROR(__xludf.DUMMYFUNCTION("""COMPUTED_VALUE"""),"")</f>
        <v/>
      </c>
      <c r="D19581" s="5">
        <v>0.0</v>
      </c>
    </row>
    <row r="19582" ht="14.25" customHeight="1">
      <c r="A19582" s="5"/>
      <c r="B19582" s="5"/>
      <c r="C19582" s="5" t="str">
        <f>IFERROR(__xludf.DUMMYFUNCTION("""COMPUTED_VALUE"""),"")</f>
        <v/>
      </c>
      <c r="D19582" s="5">
        <v>0.0</v>
      </c>
    </row>
    <row r="19583" ht="14.25" customHeight="1">
      <c r="A19583" s="5"/>
      <c r="B19583" s="5"/>
      <c r="C19583" s="5" t="str">
        <f>IFERROR(__xludf.DUMMYFUNCTION("""COMPUTED_VALUE"""),"")</f>
        <v/>
      </c>
      <c r="D19583" s="5">
        <v>0.0</v>
      </c>
    </row>
    <row r="19584" ht="14.25" customHeight="1">
      <c r="A19584" s="5"/>
      <c r="B19584" s="5"/>
      <c r="C19584" s="5" t="str">
        <f>IFERROR(__xludf.DUMMYFUNCTION("""COMPUTED_VALUE"""),"")</f>
        <v/>
      </c>
      <c r="D19584" s="5">
        <v>0.0</v>
      </c>
    </row>
    <row r="19585" ht="14.25" customHeight="1">
      <c r="A19585" s="5"/>
      <c r="B19585" s="5"/>
      <c r="C19585" s="5" t="str">
        <f>IFERROR(__xludf.DUMMYFUNCTION("""COMPUTED_VALUE"""),"")</f>
        <v/>
      </c>
      <c r="D19585" s="5">
        <v>0.0</v>
      </c>
    </row>
    <row r="19586" ht="14.25" customHeight="1">
      <c r="A19586" s="5"/>
      <c r="B19586" s="5"/>
      <c r="C19586" s="5" t="str">
        <f>IFERROR(__xludf.DUMMYFUNCTION("""COMPUTED_VALUE"""),"")</f>
        <v/>
      </c>
      <c r="D19586" s="5">
        <v>0.0</v>
      </c>
    </row>
    <row r="19587" ht="14.25" customHeight="1">
      <c r="A19587" s="5"/>
      <c r="B19587" s="5"/>
      <c r="C19587" s="5" t="str">
        <f>IFERROR(__xludf.DUMMYFUNCTION("""COMPUTED_VALUE"""),"")</f>
        <v/>
      </c>
      <c r="D19587" s="5">
        <v>0.0</v>
      </c>
    </row>
    <row r="19588" ht="14.25" customHeight="1">
      <c r="A19588" s="5"/>
      <c r="B19588" s="5"/>
      <c r="C19588" s="5" t="str">
        <f>IFERROR(__xludf.DUMMYFUNCTION("""COMPUTED_VALUE"""),"")</f>
        <v/>
      </c>
      <c r="D19588" s="5">
        <v>0.0</v>
      </c>
    </row>
    <row r="19589" ht="14.25" customHeight="1">
      <c r="A19589" s="5"/>
      <c r="B19589" s="5"/>
      <c r="C19589" s="5" t="str">
        <f>IFERROR(__xludf.DUMMYFUNCTION("""COMPUTED_VALUE"""),"")</f>
        <v/>
      </c>
      <c r="D19589" s="5">
        <v>0.0</v>
      </c>
    </row>
    <row r="19590" ht="14.25" customHeight="1">
      <c r="A19590" s="5"/>
      <c r="B19590" s="5"/>
      <c r="C19590" s="5" t="str">
        <f>IFERROR(__xludf.DUMMYFUNCTION("""COMPUTED_VALUE"""),"")</f>
        <v/>
      </c>
      <c r="D19590" s="5">
        <v>0.0</v>
      </c>
    </row>
    <row r="19591" ht="14.25" customHeight="1">
      <c r="A19591" s="5"/>
      <c r="B19591" s="5"/>
      <c r="C19591" s="5" t="str">
        <f>IFERROR(__xludf.DUMMYFUNCTION("""COMPUTED_VALUE"""),"")</f>
        <v/>
      </c>
      <c r="D19591" s="5">
        <v>0.0</v>
      </c>
    </row>
    <row r="19592" ht="14.25" customHeight="1">
      <c r="A19592" s="5"/>
      <c r="B19592" s="5"/>
      <c r="C19592" s="5" t="str">
        <f>IFERROR(__xludf.DUMMYFUNCTION("""COMPUTED_VALUE"""),"")</f>
        <v/>
      </c>
      <c r="D19592" s="5">
        <v>0.0</v>
      </c>
    </row>
    <row r="19593" ht="14.25" customHeight="1">
      <c r="A19593" s="5"/>
      <c r="B19593" s="5"/>
      <c r="C19593" s="5" t="str">
        <f>IFERROR(__xludf.DUMMYFUNCTION("""COMPUTED_VALUE"""),"")</f>
        <v/>
      </c>
      <c r="D19593" s="5">
        <v>0.0</v>
      </c>
    </row>
    <row r="19594" ht="14.25" customHeight="1">
      <c r="A19594" s="5"/>
      <c r="B19594" s="5"/>
      <c r="C19594" s="5" t="str">
        <f>IFERROR(__xludf.DUMMYFUNCTION("""COMPUTED_VALUE"""),"")</f>
        <v/>
      </c>
      <c r="D19594" s="5">
        <v>0.0</v>
      </c>
    </row>
    <row r="19595" ht="14.25" customHeight="1">
      <c r="A19595" s="5"/>
      <c r="B19595" s="5"/>
      <c r="C19595" s="5" t="str">
        <f>IFERROR(__xludf.DUMMYFUNCTION("""COMPUTED_VALUE"""),"")</f>
        <v/>
      </c>
      <c r="D19595" s="5">
        <v>0.0</v>
      </c>
    </row>
    <row r="19596" ht="14.25" customHeight="1">
      <c r="A19596" s="5"/>
      <c r="B19596" s="5"/>
      <c r="C19596" s="5" t="str">
        <f>IFERROR(__xludf.DUMMYFUNCTION("""COMPUTED_VALUE"""),"")</f>
        <v/>
      </c>
      <c r="D19596" s="5">
        <v>0.0</v>
      </c>
    </row>
    <row r="19597" ht="14.25" customHeight="1">
      <c r="A19597" s="5"/>
      <c r="B19597" s="5"/>
      <c r="C19597" s="5" t="str">
        <f>IFERROR(__xludf.DUMMYFUNCTION("""COMPUTED_VALUE"""),"")</f>
        <v/>
      </c>
      <c r="D19597" s="5">
        <v>0.0</v>
      </c>
    </row>
    <row r="19598" ht="14.25" customHeight="1">
      <c r="A19598" s="5"/>
      <c r="B19598" s="5"/>
      <c r="C19598" s="5" t="str">
        <f>IFERROR(__xludf.DUMMYFUNCTION("""COMPUTED_VALUE"""),"")</f>
        <v/>
      </c>
      <c r="D19598" s="5">
        <v>0.0</v>
      </c>
    </row>
    <row r="19599" ht="14.25" customHeight="1">
      <c r="A19599" s="5"/>
      <c r="B19599" s="5"/>
      <c r="C19599" s="5" t="str">
        <f>IFERROR(__xludf.DUMMYFUNCTION("""COMPUTED_VALUE"""),"")</f>
        <v/>
      </c>
      <c r="D19599" s="5">
        <v>0.0</v>
      </c>
    </row>
    <row r="19600" ht="14.25" customHeight="1">
      <c r="A19600" s="5"/>
      <c r="B19600" s="5"/>
      <c r="C19600" s="5" t="str">
        <f>IFERROR(__xludf.DUMMYFUNCTION("""COMPUTED_VALUE"""),"")</f>
        <v/>
      </c>
      <c r="D19600" s="5">
        <v>0.0</v>
      </c>
    </row>
    <row r="19601" ht="14.25" customHeight="1">
      <c r="A19601" s="5"/>
      <c r="B19601" s="5"/>
      <c r="C19601" s="5" t="str">
        <f>IFERROR(__xludf.DUMMYFUNCTION("""COMPUTED_VALUE"""),"")</f>
        <v/>
      </c>
      <c r="D19601" s="5">
        <v>0.0</v>
      </c>
    </row>
    <row r="19602" ht="14.25" customHeight="1">
      <c r="A19602" s="5"/>
      <c r="B19602" s="5"/>
      <c r="C19602" s="5" t="str">
        <f>IFERROR(__xludf.DUMMYFUNCTION("""COMPUTED_VALUE"""),"")</f>
        <v/>
      </c>
      <c r="D19602" s="5">
        <v>0.0</v>
      </c>
    </row>
    <row r="19603" ht="14.25" customHeight="1">
      <c r="A19603" s="5"/>
      <c r="B19603" s="5"/>
      <c r="C19603" s="5" t="str">
        <f>IFERROR(__xludf.DUMMYFUNCTION("""COMPUTED_VALUE"""),"")</f>
        <v/>
      </c>
      <c r="D19603" s="5">
        <v>0.0</v>
      </c>
    </row>
    <row r="19604" ht="14.25" customHeight="1">
      <c r="A19604" s="5"/>
      <c r="B19604" s="5"/>
      <c r="C19604" s="5" t="str">
        <f>IFERROR(__xludf.DUMMYFUNCTION("""COMPUTED_VALUE"""),"")</f>
        <v/>
      </c>
      <c r="D19604" s="5">
        <v>0.0</v>
      </c>
    </row>
    <row r="19605" ht="14.25" customHeight="1">
      <c r="A19605" s="5"/>
      <c r="B19605" s="5"/>
      <c r="C19605" s="5" t="str">
        <f>IFERROR(__xludf.DUMMYFUNCTION("""COMPUTED_VALUE"""),"")</f>
        <v/>
      </c>
      <c r="D19605" s="5">
        <v>0.0</v>
      </c>
    </row>
    <row r="19606" ht="14.25" customHeight="1">
      <c r="A19606" s="5"/>
      <c r="B19606" s="5"/>
      <c r="C19606" s="5" t="str">
        <f>IFERROR(__xludf.DUMMYFUNCTION("""COMPUTED_VALUE"""),"")</f>
        <v/>
      </c>
      <c r="D19606" s="5">
        <v>0.0</v>
      </c>
    </row>
    <row r="19607" ht="14.25" customHeight="1">
      <c r="A19607" s="5"/>
      <c r="B19607" s="5"/>
      <c r="C19607" s="5" t="str">
        <f>IFERROR(__xludf.DUMMYFUNCTION("""COMPUTED_VALUE"""),"")</f>
        <v/>
      </c>
      <c r="D19607" s="5">
        <v>0.0</v>
      </c>
    </row>
    <row r="19608" ht="14.25" customHeight="1">
      <c r="A19608" s="5"/>
      <c r="B19608" s="5"/>
      <c r="C19608" s="5" t="str">
        <f>IFERROR(__xludf.DUMMYFUNCTION("""COMPUTED_VALUE"""),"")</f>
        <v/>
      </c>
      <c r="D19608" s="5">
        <v>0.0</v>
      </c>
    </row>
    <row r="19609" ht="14.25" customHeight="1">
      <c r="A19609" s="5"/>
      <c r="B19609" s="5"/>
      <c r="C19609" s="5" t="str">
        <f>IFERROR(__xludf.DUMMYFUNCTION("""COMPUTED_VALUE"""),"")</f>
        <v/>
      </c>
      <c r="D19609" s="5">
        <v>0.0</v>
      </c>
    </row>
    <row r="19610" ht="14.25" customHeight="1">
      <c r="A19610" s="5"/>
      <c r="B19610" s="5"/>
      <c r="C19610" s="5" t="str">
        <f>IFERROR(__xludf.DUMMYFUNCTION("""COMPUTED_VALUE"""),"")</f>
        <v/>
      </c>
      <c r="D19610" s="5">
        <v>0.0</v>
      </c>
    </row>
    <row r="19611" ht="14.25" customHeight="1">
      <c r="A19611" s="5"/>
      <c r="B19611" s="5"/>
      <c r="C19611" s="5" t="str">
        <f>IFERROR(__xludf.DUMMYFUNCTION("""COMPUTED_VALUE"""),"")</f>
        <v/>
      </c>
      <c r="D19611" s="5">
        <v>0.0</v>
      </c>
    </row>
    <row r="19612" ht="14.25" customHeight="1">
      <c r="A19612" s="5"/>
      <c r="B19612" s="5"/>
      <c r="C19612" s="5" t="str">
        <f>IFERROR(__xludf.DUMMYFUNCTION("""COMPUTED_VALUE"""),"")</f>
        <v/>
      </c>
      <c r="D19612" s="5">
        <v>0.0</v>
      </c>
    </row>
    <row r="19613" ht="14.25" customHeight="1">
      <c r="A19613" s="5"/>
      <c r="B19613" s="5"/>
      <c r="C19613" s="5" t="str">
        <f>IFERROR(__xludf.DUMMYFUNCTION("""COMPUTED_VALUE"""),"")</f>
        <v/>
      </c>
      <c r="D19613" s="5">
        <v>0.0</v>
      </c>
    </row>
    <row r="19614" ht="14.25" customHeight="1">
      <c r="A19614" s="5"/>
      <c r="B19614" s="5"/>
      <c r="C19614" s="5" t="str">
        <f>IFERROR(__xludf.DUMMYFUNCTION("""COMPUTED_VALUE"""),"")</f>
        <v/>
      </c>
      <c r="D19614" s="5">
        <v>0.0</v>
      </c>
    </row>
    <row r="19615" ht="14.25" customHeight="1">
      <c r="A19615" s="5"/>
      <c r="B19615" s="5"/>
      <c r="C19615" s="5" t="str">
        <f>IFERROR(__xludf.DUMMYFUNCTION("""COMPUTED_VALUE"""),"")</f>
        <v/>
      </c>
      <c r="D19615" s="5">
        <v>0.0</v>
      </c>
    </row>
    <row r="19616" ht="14.25" customHeight="1">
      <c r="A19616" s="5"/>
      <c r="B19616" s="5"/>
      <c r="C19616" s="5" t="str">
        <f>IFERROR(__xludf.DUMMYFUNCTION("""COMPUTED_VALUE"""),"")</f>
        <v/>
      </c>
      <c r="D19616" s="5">
        <v>0.0</v>
      </c>
    </row>
    <row r="19617" ht="14.25" customHeight="1">
      <c r="A19617" s="5"/>
      <c r="B19617" s="5"/>
      <c r="C19617" s="5" t="str">
        <f>IFERROR(__xludf.DUMMYFUNCTION("""COMPUTED_VALUE"""),"")</f>
        <v/>
      </c>
      <c r="D19617" s="5">
        <v>0.0</v>
      </c>
    </row>
    <row r="19618" ht="14.25" customHeight="1">
      <c r="A19618" s="5"/>
      <c r="B19618" s="5"/>
      <c r="C19618" s="5" t="str">
        <f>IFERROR(__xludf.DUMMYFUNCTION("""COMPUTED_VALUE"""),"")</f>
        <v/>
      </c>
      <c r="D19618" s="5">
        <v>0.0</v>
      </c>
    </row>
    <row r="19619" ht="14.25" customHeight="1">
      <c r="A19619" s="5"/>
      <c r="B19619" s="5"/>
      <c r="C19619" s="5" t="str">
        <f>IFERROR(__xludf.DUMMYFUNCTION("""COMPUTED_VALUE"""),"")</f>
        <v/>
      </c>
      <c r="D19619" s="5">
        <v>0.0</v>
      </c>
    </row>
    <row r="19620" ht="14.25" customHeight="1">
      <c r="A19620" s="5"/>
      <c r="B19620" s="5"/>
      <c r="C19620" s="5" t="str">
        <f>IFERROR(__xludf.DUMMYFUNCTION("""COMPUTED_VALUE"""),"")</f>
        <v/>
      </c>
      <c r="D19620" s="5">
        <v>0.0</v>
      </c>
    </row>
    <row r="19621" ht="14.25" customHeight="1">
      <c r="A19621" s="5"/>
      <c r="B19621" s="5"/>
      <c r="C19621" s="5" t="str">
        <f>IFERROR(__xludf.DUMMYFUNCTION("""COMPUTED_VALUE"""),"")</f>
        <v/>
      </c>
      <c r="D19621" s="5">
        <v>0.0</v>
      </c>
    </row>
    <row r="19622" ht="14.25" customHeight="1">
      <c r="A19622" s="5"/>
      <c r="B19622" s="5"/>
      <c r="C19622" s="5" t="str">
        <f>IFERROR(__xludf.DUMMYFUNCTION("""COMPUTED_VALUE"""),"")</f>
        <v/>
      </c>
      <c r="D19622" s="5">
        <v>0.0</v>
      </c>
    </row>
    <row r="19623" ht="14.25" customHeight="1">
      <c r="A19623" s="5"/>
      <c r="B19623" s="5"/>
      <c r="C19623" s="5" t="str">
        <f>IFERROR(__xludf.DUMMYFUNCTION("""COMPUTED_VALUE"""),"")</f>
        <v/>
      </c>
      <c r="D19623" s="5">
        <v>0.0</v>
      </c>
    </row>
    <row r="19624" ht="14.25" customHeight="1">
      <c r="A19624" s="5"/>
      <c r="B19624" s="5"/>
      <c r="C19624" s="5" t="str">
        <f>IFERROR(__xludf.DUMMYFUNCTION("""COMPUTED_VALUE"""),"")</f>
        <v/>
      </c>
      <c r="D19624" s="5">
        <v>0.0</v>
      </c>
    </row>
    <row r="19625" ht="14.25" customHeight="1">
      <c r="A19625" s="5"/>
      <c r="B19625" s="5"/>
      <c r="C19625" s="5" t="str">
        <f>IFERROR(__xludf.DUMMYFUNCTION("""COMPUTED_VALUE"""),"")</f>
        <v/>
      </c>
      <c r="D19625" s="5">
        <v>0.0</v>
      </c>
    </row>
    <row r="19626" ht="14.25" customHeight="1">
      <c r="A19626" s="5"/>
      <c r="B19626" s="5"/>
      <c r="C19626" s="5" t="str">
        <f>IFERROR(__xludf.DUMMYFUNCTION("""COMPUTED_VALUE"""),"")</f>
        <v/>
      </c>
      <c r="D19626" s="5">
        <v>0.0</v>
      </c>
    </row>
    <row r="19627" ht="14.25" customHeight="1">
      <c r="A19627" s="5"/>
      <c r="B19627" s="5"/>
      <c r="C19627" s="5" t="str">
        <f>IFERROR(__xludf.DUMMYFUNCTION("""COMPUTED_VALUE"""),"")</f>
        <v/>
      </c>
      <c r="D19627" s="5">
        <v>0.0</v>
      </c>
    </row>
    <row r="19628" ht="14.25" customHeight="1">
      <c r="A19628" s="5"/>
      <c r="B19628" s="5"/>
      <c r="C19628" s="5" t="str">
        <f>IFERROR(__xludf.DUMMYFUNCTION("""COMPUTED_VALUE"""),"")</f>
        <v/>
      </c>
      <c r="D19628" s="5">
        <v>0.0</v>
      </c>
    </row>
    <row r="19629" ht="14.25" customHeight="1">
      <c r="A19629" s="5"/>
      <c r="B19629" s="5"/>
      <c r="C19629" s="5" t="str">
        <f>IFERROR(__xludf.DUMMYFUNCTION("""COMPUTED_VALUE"""),"")</f>
        <v/>
      </c>
      <c r="D19629" s="5">
        <v>0.0</v>
      </c>
    </row>
    <row r="19630" ht="14.25" customHeight="1">
      <c r="A19630" s="5"/>
      <c r="B19630" s="5"/>
      <c r="C19630" s="5" t="str">
        <f>IFERROR(__xludf.DUMMYFUNCTION("""COMPUTED_VALUE"""),"")</f>
        <v/>
      </c>
      <c r="D19630" s="5">
        <v>0.0</v>
      </c>
    </row>
    <row r="19631" ht="14.25" customHeight="1">
      <c r="A19631" s="5"/>
      <c r="B19631" s="5"/>
      <c r="C19631" s="5" t="str">
        <f>IFERROR(__xludf.DUMMYFUNCTION("""COMPUTED_VALUE"""),"")</f>
        <v/>
      </c>
      <c r="D19631" s="5">
        <v>0.0</v>
      </c>
    </row>
    <row r="19632" ht="14.25" customHeight="1">
      <c r="A19632" s="5"/>
      <c r="B19632" s="5"/>
      <c r="C19632" s="5" t="str">
        <f>IFERROR(__xludf.DUMMYFUNCTION("""COMPUTED_VALUE"""),"")</f>
        <v/>
      </c>
      <c r="D19632" s="5">
        <v>0.0</v>
      </c>
    </row>
    <row r="19633" ht="14.25" customHeight="1">
      <c r="A19633" s="5"/>
      <c r="B19633" s="5"/>
      <c r="C19633" s="5" t="str">
        <f>IFERROR(__xludf.DUMMYFUNCTION("""COMPUTED_VALUE"""),"")</f>
        <v/>
      </c>
      <c r="D19633" s="5">
        <v>0.0</v>
      </c>
    </row>
    <row r="19634" ht="14.25" customHeight="1">
      <c r="A19634" s="5"/>
      <c r="B19634" s="5"/>
      <c r="C19634" s="5" t="str">
        <f>IFERROR(__xludf.DUMMYFUNCTION("""COMPUTED_VALUE"""),"")</f>
        <v/>
      </c>
      <c r="D19634" s="5">
        <v>0.0</v>
      </c>
    </row>
    <row r="19635" ht="14.25" customHeight="1">
      <c r="A19635" s="5"/>
      <c r="B19635" s="5"/>
      <c r="C19635" s="5" t="str">
        <f>IFERROR(__xludf.DUMMYFUNCTION("""COMPUTED_VALUE"""),"")</f>
        <v/>
      </c>
      <c r="D19635" s="5">
        <v>0.0</v>
      </c>
    </row>
    <row r="19636" ht="14.25" customHeight="1">
      <c r="A19636" s="5"/>
      <c r="B19636" s="5"/>
      <c r="C19636" s="5" t="str">
        <f>IFERROR(__xludf.DUMMYFUNCTION("""COMPUTED_VALUE"""),"")</f>
        <v/>
      </c>
      <c r="D19636" s="5">
        <v>0.0</v>
      </c>
    </row>
    <row r="19637" ht="14.25" customHeight="1">
      <c r="A19637" s="5"/>
      <c r="B19637" s="5"/>
      <c r="C19637" s="5" t="str">
        <f>IFERROR(__xludf.DUMMYFUNCTION("""COMPUTED_VALUE"""),"")</f>
        <v/>
      </c>
      <c r="D19637" s="5">
        <v>0.0</v>
      </c>
    </row>
    <row r="19638" ht="14.25" customHeight="1">
      <c r="A19638" s="5"/>
      <c r="B19638" s="5"/>
      <c r="C19638" s="5" t="str">
        <f>IFERROR(__xludf.DUMMYFUNCTION("""COMPUTED_VALUE"""),"")</f>
        <v/>
      </c>
      <c r="D19638" s="5">
        <v>0.0</v>
      </c>
    </row>
    <row r="19639" ht="14.25" customHeight="1">
      <c r="A19639" s="5"/>
      <c r="B19639" s="5"/>
      <c r="C19639" s="5" t="str">
        <f>IFERROR(__xludf.DUMMYFUNCTION("""COMPUTED_VALUE"""),"")</f>
        <v/>
      </c>
      <c r="D19639" s="5">
        <v>0.0</v>
      </c>
    </row>
    <row r="19640" ht="14.25" customHeight="1">
      <c r="A19640" s="5"/>
      <c r="B19640" s="5"/>
      <c r="C19640" s="5" t="str">
        <f>IFERROR(__xludf.DUMMYFUNCTION("""COMPUTED_VALUE"""),"")</f>
        <v/>
      </c>
      <c r="D19640" s="5">
        <v>0.0</v>
      </c>
    </row>
    <row r="19641" ht="14.25" customHeight="1">
      <c r="A19641" s="5"/>
      <c r="B19641" s="5"/>
      <c r="C19641" s="5" t="str">
        <f>IFERROR(__xludf.DUMMYFUNCTION("""COMPUTED_VALUE"""),"")</f>
        <v/>
      </c>
      <c r="D19641" s="5">
        <v>0.0</v>
      </c>
    </row>
    <row r="19642" ht="14.25" customHeight="1">
      <c r="A19642" s="5"/>
      <c r="B19642" s="5"/>
      <c r="C19642" s="5" t="str">
        <f>IFERROR(__xludf.DUMMYFUNCTION("""COMPUTED_VALUE"""),"")</f>
        <v/>
      </c>
      <c r="D19642" s="5">
        <v>0.0</v>
      </c>
    </row>
    <row r="19643" ht="14.25" customHeight="1">
      <c r="A19643" s="5"/>
      <c r="B19643" s="5"/>
      <c r="C19643" s="5" t="str">
        <f>IFERROR(__xludf.DUMMYFUNCTION("""COMPUTED_VALUE"""),"")</f>
        <v/>
      </c>
      <c r="D19643" s="5">
        <v>0.0</v>
      </c>
    </row>
    <row r="19644" ht="14.25" customHeight="1">
      <c r="A19644" s="5"/>
      <c r="B19644" s="5"/>
      <c r="C19644" s="5" t="str">
        <f>IFERROR(__xludf.DUMMYFUNCTION("""COMPUTED_VALUE"""),"")</f>
        <v/>
      </c>
      <c r="D19644" s="5">
        <v>0.0</v>
      </c>
    </row>
    <row r="19645" ht="14.25" customHeight="1">
      <c r="A19645" s="5"/>
      <c r="B19645" s="5"/>
      <c r="C19645" s="5" t="str">
        <f>IFERROR(__xludf.DUMMYFUNCTION("""COMPUTED_VALUE"""),"")</f>
        <v/>
      </c>
      <c r="D19645" s="5">
        <v>0.0</v>
      </c>
    </row>
    <row r="19646" ht="14.25" customHeight="1">
      <c r="A19646" s="5"/>
      <c r="B19646" s="5"/>
      <c r="C19646" s="5" t="str">
        <f>IFERROR(__xludf.DUMMYFUNCTION("""COMPUTED_VALUE"""),"")</f>
        <v/>
      </c>
      <c r="D19646" s="5">
        <v>0.0</v>
      </c>
    </row>
    <row r="19647" ht="14.25" customHeight="1">
      <c r="A19647" s="5"/>
      <c r="B19647" s="5"/>
      <c r="C19647" s="5" t="str">
        <f>IFERROR(__xludf.DUMMYFUNCTION("""COMPUTED_VALUE"""),"")</f>
        <v/>
      </c>
      <c r="D19647" s="5">
        <v>0.0</v>
      </c>
    </row>
    <row r="19648" ht="14.25" customHeight="1">
      <c r="A19648" s="5"/>
      <c r="B19648" s="5"/>
      <c r="C19648" s="5" t="str">
        <f>IFERROR(__xludf.DUMMYFUNCTION("""COMPUTED_VALUE"""),"")</f>
        <v/>
      </c>
      <c r="D19648" s="5">
        <v>0.0</v>
      </c>
    </row>
    <row r="19649" ht="14.25" customHeight="1">
      <c r="A19649" s="5"/>
      <c r="B19649" s="5"/>
      <c r="C19649" s="5" t="str">
        <f>IFERROR(__xludf.DUMMYFUNCTION("""COMPUTED_VALUE"""),"")</f>
        <v/>
      </c>
      <c r="D19649" s="5">
        <v>0.0</v>
      </c>
    </row>
    <row r="19650" ht="14.25" customHeight="1">
      <c r="A19650" s="5"/>
      <c r="B19650" s="5"/>
      <c r="C19650" s="5" t="str">
        <f>IFERROR(__xludf.DUMMYFUNCTION("""COMPUTED_VALUE"""),"")</f>
        <v/>
      </c>
      <c r="D19650" s="5">
        <v>0.0</v>
      </c>
    </row>
    <row r="19651" ht="14.25" customHeight="1">
      <c r="A19651" s="5"/>
      <c r="B19651" s="5"/>
      <c r="C19651" s="5" t="str">
        <f>IFERROR(__xludf.DUMMYFUNCTION("""COMPUTED_VALUE"""),"")</f>
        <v/>
      </c>
      <c r="D19651" s="5">
        <v>0.0</v>
      </c>
    </row>
    <row r="19652" ht="14.25" customHeight="1">
      <c r="A19652" s="5"/>
      <c r="B19652" s="5"/>
      <c r="C19652" s="5" t="str">
        <f>IFERROR(__xludf.DUMMYFUNCTION("""COMPUTED_VALUE"""),"")</f>
        <v/>
      </c>
      <c r="D19652" s="5">
        <v>0.0</v>
      </c>
    </row>
    <row r="19653" ht="14.25" customHeight="1">
      <c r="A19653" s="5"/>
      <c r="B19653" s="5"/>
      <c r="C19653" s="5" t="str">
        <f>IFERROR(__xludf.DUMMYFUNCTION("""COMPUTED_VALUE"""),"")</f>
        <v/>
      </c>
      <c r="D19653" s="5">
        <v>0.0</v>
      </c>
    </row>
    <row r="19654" ht="14.25" customHeight="1">
      <c r="A19654" s="5"/>
      <c r="B19654" s="5"/>
      <c r="C19654" s="5" t="str">
        <f>IFERROR(__xludf.DUMMYFUNCTION("""COMPUTED_VALUE"""),"")</f>
        <v/>
      </c>
      <c r="D19654" s="5">
        <v>0.0</v>
      </c>
    </row>
    <row r="19655" ht="14.25" customHeight="1">
      <c r="A19655" s="5"/>
      <c r="B19655" s="5"/>
      <c r="C19655" s="5" t="str">
        <f>IFERROR(__xludf.DUMMYFUNCTION("""COMPUTED_VALUE"""),"")</f>
        <v/>
      </c>
      <c r="D19655" s="5">
        <v>0.0</v>
      </c>
    </row>
    <row r="19656" ht="14.25" customHeight="1">
      <c r="A19656" s="5"/>
      <c r="B19656" s="5"/>
      <c r="C19656" s="5" t="str">
        <f>IFERROR(__xludf.DUMMYFUNCTION("""COMPUTED_VALUE"""),"")</f>
        <v/>
      </c>
      <c r="D19656" s="5">
        <v>0.0</v>
      </c>
    </row>
    <row r="19657" ht="14.25" customHeight="1">
      <c r="A19657" s="5"/>
      <c r="B19657" s="5"/>
      <c r="C19657" s="5" t="str">
        <f>IFERROR(__xludf.DUMMYFUNCTION("""COMPUTED_VALUE"""),"")</f>
        <v/>
      </c>
      <c r="D19657" s="5">
        <v>0.0</v>
      </c>
    </row>
    <row r="19658" ht="14.25" customHeight="1">
      <c r="A19658" s="5"/>
      <c r="B19658" s="5"/>
      <c r="C19658" s="5" t="str">
        <f>IFERROR(__xludf.DUMMYFUNCTION("""COMPUTED_VALUE"""),"")</f>
        <v/>
      </c>
      <c r="D19658" s="5">
        <v>0.0</v>
      </c>
    </row>
    <row r="19659" ht="14.25" customHeight="1">
      <c r="A19659" s="5"/>
      <c r="B19659" s="5"/>
      <c r="C19659" s="5" t="str">
        <f>IFERROR(__xludf.DUMMYFUNCTION("""COMPUTED_VALUE"""),"")</f>
        <v/>
      </c>
      <c r="D19659" s="5">
        <v>0.0</v>
      </c>
    </row>
    <row r="19660" ht="14.25" customHeight="1">
      <c r="A19660" s="5"/>
      <c r="B19660" s="5"/>
      <c r="C19660" s="5" t="str">
        <f>IFERROR(__xludf.DUMMYFUNCTION("""COMPUTED_VALUE"""),"")</f>
        <v/>
      </c>
      <c r="D19660" s="5">
        <v>0.0</v>
      </c>
    </row>
    <row r="19661" ht="14.25" customHeight="1">
      <c r="A19661" s="5"/>
      <c r="B19661" s="5"/>
      <c r="C19661" s="5" t="str">
        <f>IFERROR(__xludf.DUMMYFUNCTION("""COMPUTED_VALUE"""),"")</f>
        <v/>
      </c>
      <c r="D19661" s="5">
        <v>0.0</v>
      </c>
    </row>
    <row r="19662" ht="14.25" customHeight="1">
      <c r="A19662" s="5"/>
      <c r="B19662" s="5"/>
      <c r="C19662" s="5" t="str">
        <f>IFERROR(__xludf.DUMMYFUNCTION("""COMPUTED_VALUE"""),"")</f>
        <v/>
      </c>
      <c r="D19662" s="5">
        <v>0.0</v>
      </c>
    </row>
    <row r="19663" ht="14.25" customHeight="1">
      <c r="A19663" s="5"/>
      <c r="B19663" s="5"/>
      <c r="C19663" s="5" t="str">
        <f>IFERROR(__xludf.DUMMYFUNCTION("""COMPUTED_VALUE"""),"")</f>
        <v/>
      </c>
      <c r="D19663" s="5">
        <v>0.0</v>
      </c>
    </row>
    <row r="19664" ht="14.25" customHeight="1">
      <c r="A19664" s="5"/>
      <c r="B19664" s="5"/>
      <c r="C19664" s="5" t="str">
        <f>IFERROR(__xludf.DUMMYFUNCTION("""COMPUTED_VALUE"""),"")</f>
        <v/>
      </c>
      <c r="D19664" s="5">
        <v>0.0</v>
      </c>
    </row>
    <row r="19665" ht="14.25" customHeight="1">
      <c r="A19665" s="5"/>
      <c r="B19665" s="5"/>
      <c r="C19665" s="5" t="str">
        <f>IFERROR(__xludf.DUMMYFUNCTION("""COMPUTED_VALUE"""),"")</f>
        <v/>
      </c>
      <c r="D19665" s="5">
        <v>0.0</v>
      </c>
    </row>
    <row r="19666" ht="14.25" customHeight="1">
      <c r="A19666" s="5"/>
      <c r="B19666" s="5"/>
      <c r="C19666" s="5" t="str">
        <f>IFERROR(__xludf.DUMMYFUNCTION("""COMPUTED_VALUE"""),"")</f>
        <v/>
      </c>
      <c r="D19666" s="5">
        <v>0.0</v>
      </c>
    </row>
    <row r="19667" ht="14.25" customHeight="1">
      <c r="A19667" s="5"/>
      <c r="B19667" s="5"/>
      <c r="C19667" s="5" t="str">
        <f>IFERROR(__xludf.DUMMYFUNCTION("""COMPUTED_VALUE"""),"")</f>
        <v/>
      </c>
      <c r="D19667" s="5">
        <v>0.0</v>
      </c>
    </row>
    <row r="19668" ht="14.25" customHeight="1">
      <c r="A19668" s="5"/>
      <c r="B19668" s="5"/>
      <c r="C19668" s="5" t="str">
        <f>IFERROR(__xludf.DUMMYFUNCTION("""COMPUTED_VALUE"""),"")</f>
        <v/>
      </c>
      <c r="D19668" s="5">
        <v>0.0</v>
      </c>
    </row>
    <row r="19669" ht="14.25" customHeight="1">
      <c r="A19669" s="5"/>
      <c r="B19669" s="5"/>
      <c r="C19669" s="5" t="str">
        <f>IFERROR(__xludf.DUMMYFUNCTION("""COMPUTED_VALUE"""),"")</f>
        <v/>
      </c>
      <c r="D19669" s="5">
        <v>0.0</v>
      </c>
    </row>
    <row r="19670" ht="14.25" customHeight="1">
      <c r="A19670" s="5"/>
      <c r="B19670" s="5"/>
      <c r="C19670" s="5" t="str">
        <f>IFERROR(__xludf.DUMMYFUNCTION("""COMPUTED_VALUE"""),"")</f>
        <v/>
      </c>
      <c r="D19670" s="5">
        <v>0.0</v>
      </c>
    </row>
    <row r="19671" ht="14.25" customHeight="1">
      <c r="A19671" s="5"/>
      <c r="B19671" s="5"/>
      <c r="C19671" s="5" t="str">
        <f>IFERROR(__xludf.DUMMYFUNCTION("""COMPUTED_VALUE"""),"")</f>
        <v/>
      </c>
      <c r="D19671" s="5">
        <v>0.0</v>
      </c>
    </row>
    <row r="19672" ht="14.25" customHeight="1">
      <c r="A19672" s="5"/>
      <c r="B19672" s="5"/>
      <c r="C19672" s="5" t="str">
        <f>IFERROR(__xludf.DUMMYFUNCTION("""COMPUTED_VALUE"""),"")</f>
        <v/>
      </c>
      <c r="D19672" s="5">
        <v>0.0</v>
      </c>
    </row>
    <row r="19673" ht="14.25" customHeight="1">
      <c r="A19673" s="5"/>
      <c r="B19673" s="5"/>
      <c r="C19673" s="5" t="str">
        <f>IFERROR(__xludf.DUMMYFUNCTION("""COMPUTED_VALUE"""),"")</f>
        <v/>
      </c>
      <c r="D19673" s="5">
        <v>0.0</v>
      </c>
    </row>
    <row r="19674" ht="14.25" customHeight="1">
      <c r="A19674" s="5"/>
      <c r="B19674" s="5"/>
      <c r="C19674" s="5" t="str">
        <f>IFERROR(__xludf.DUMMYFUNCTION("""COMPUTED_VALUE"""),"")</f>
        <v/>
      </c>
      <c r="D19674" s="5">
        <v>0.0</v>
      </c>
    </row>
    <row r="19675" ht="14.25" customHeight="1">
      <c r="A19675" s="5"/>
      <c r="B19675" s="5"/>
      <c r="C19675" s="5" t="str">
        <f>IFERROR(__xludf.DUMMYFUNCTION("""COMPUTED_VALUE"""),"")</f>
        <v/>
      </c>
      <c r="D19675" s="5">
        <v>0.0</v>
      </c>
    </row>
    <row r="19676" ht="14.25" customHeight="1">
      <c r="A19676" s="5"/>
      <c r="B19676" s="5"/>
      <c r="C19676" s="5" t="str">
        <f>IFERROR(__xludf.DUMMYFUNCTION("""COMPUTED_VALUE"""),"")</f>
        <v/>
      </c>
      <c r="D19676" s="5">
        <v>0.0</v>
      </c>
    </row>
    <row r="19677" ht="14.25" customHeight="1">
      <c r="A19677" s="5"/>
      <c r="B19677" s="5"/>
      <c r="C19677" s="5" t="str">
        <f>IFERROR(__xludf.DUMMYFUNCTION("""COMPUTED_VALUE"""),"")</f>
        <v/>
      </c>
      <c r="D19677" s="5">
        <v>0.0</v>
      </c>
    </row>
    <row r="19678" ht="14.25" customHeight="1">
      <c r="A19678" s="5"/>
      <c r="B19678" s="5"/>
      <c r="C19678" s="5" t="str">
        <f>IFERROR(__xludf.DUMMYFUNCTION("""COMPUTED_VALUE"""),"")</f>
        <v/>
      </c>
      <c r="D19678" s="5">
        <v>0.0</v>
      </c>
    </row>
    <row r="19679" ht="14.25" customHeight="1">
      <c r="A19679" s="5"/>
      <c r="B19679" s="5"/>
      <c r="C19679" s="5" t="str">
        <f>IFERROR(__xludf.DUMMYFUNCTION("""COMPUTED_VALUE"""),"")</f>
        <v/>
      </c>
      <c r="D19679" s="5">
        <v>0.0</v>
      </c>
    </row>
    <row r="19680" ht="14.25" customHeight="1">
      <c r="A19680" s="5"/>
      <c r="B19680" s="5"/>
      <c r="C19680" s="5" t="str">
        <f>IFERROR(__xludf.DUMMYFUNCTION("""COMPUTED_VALUE"""),"")</f>
        <v/>
      </c>
      <c r="D19680" s="5">
        <v>0.0</v>
      </c>
    </row>
    <row r="19681" ht="14.25" customHeight="1">
      <c r="A19681" s="5"/>
      <c r="B19681" s="5"/>
      <c r="C19681" s="5" t="str">
        <f>IFERROR(__xludf.DUMMYFUNCTION("""COMPUTED_VALUE"""),"")</f>
        <v/>
      </c>
      <c r="D19681" s="5">
        <v>0.0</v>
      </c>
    </row>
    <row r="19682" ht="14.25" customHeight="1">
      <c r="A19682" s="5"/>
      <c r="B19682" s="5"/>
      <c r="C19682" s="5" t="str">
        <f>IFERROR(__xludf.DUMMYFUNCTION("""COMPUTED_VALUE"""),"")</f>
        <v/>
      </c>
      <c r="D19682" s="5">
        <v>0.0</v>
      </c>
    </row>
    <row r="19683" ht="14.25" customHeight="1">
      <c r="A19683" s="5"/>
      <c r="B19683" s="5"/>
      <c r="C19683" s="5" t="str">
        <f>IFERROR(__xludf.DUMMYFUNCTION("""COMPUTED_VALUE"""),"")</f>
        <v/>
      </c>
      <c r="D19683" s="5">
        <v>0.0</v>
      </c>
    </row>
    <row r="19684" ht="14.25" customHeight="1">
      <c r="A19684" s="5"/>
      <c r="B19684" s="5"/>
      <c r="C19684" s="5" t="str">
        <f>IFERROR(__xludf.DUMMYFUNCTION("""COMPUTED_VALUE"""),"")</f>
        <v/>
      </c>
      <c r="D19684" s="5">
        <v>0.0</v>
      </c>
    </row>
    <row r="19685" ht="14.25" customHeight="1">
      <c r="A19685" s="5"/>
      <c r="B19685" s="5"/>
      <c r="C19685" s="5" t="str">
        <f>IFERROR(__xludf.DUMMYFUNCTION("""COMPUTED_VALUE"""),"")</f>
        <v/>
      </c>
      <c r="D19685" s="5">
        <v>0.0</v>
      </c>
    </row>
    <row r="19686" ht="14.25" customHeight="1">
      <c r="A19686" s="5"/>
      <c r="B19686" s="5"/>
      <c r="C19686" s="5" t="str">
        <f>IFERROR(__xludf.DUMMYFUNCTION("""COMPUTED_VALUE"""),"")</f>
        <v/>
      </c>
      <c r="D19686" s="5">
        <v>0.0</v>
      </c>
    </row>
    <row r="19687" ht="14.25" customHeight="1">
      <c r="A19687" s="5"/>
      <c r="B19687" s="5"/>
      <c r="C19687" s="5" t="str">
        <f>IFERROR(__xludf.DUMMYFUNCTION("""COMPUTED_VALUE"""),"")</f>
        <v/>
      </c>
      <c r="D19687" s="5">
        <v>0.0</v>
      </c>
    </row>
    <row r="19688" ht="14.25" customHeight="1">
      <c r="A19688" s="5"/>
      <c r="B19688" s="5"/>
      <c r="C19688" s="5" t="str">
        <f>IFERROR(__xludf.DUMMYFUNCTION("""COMPUTED_VALUE"""),"")</f>
        <v/>
      </c>
      <c r="D19688" s="5">
        <v>0.0</v>
      </c>
    </row>
    <row r="19689" ht="14.25" customHeight="1">
      <c r="A19689" s="5"/>
      <c r="B19689" s="5"/>
      <c r="C19689" s="5" t="str">
        <f>IFERROR(__xludf.DUMMYFUNCTION("""COMPUTED_VALUE"""),"")</f>
        <v/>
      </c>
      <c r="D19689" s="5">
        <v>0.0</v>
      </c>
    </row>
    <row r="19690" ht="14.25" customHeight="1">
      <c r="A19690" s="5"/>
      <c r="B19690" s="5"/>
      <c r="C19690" s="5" t="str">
        <f>IFERROR(__xludf.DUMMYFUNCTION("""COMPUTED_VALUE"""),"")</f>
        <v/>
      </c>
      <c r="D19690" s="5">
        <v>0.0</v>
      </c>
    </row>
    <row r="19691" ht="14.25" customHeight="1">
      <c r="A19691" s="5"/>
      <c r="B19691" s="5"/>
      <c r="C19691" s="5" t="str">
        <f>IFERROR(__xludf.DUMMYFUNCTION("""COMPUTED_VALUE"""),"")</f>
        <v/>
      </c>
      <c r="D19691" s="5">
        <v>0.0</v>
      </c>
    </row>
    <row r="19692" ht="14.25" customHeight="1">
      <c r="A19692" s="5"/>
      <c r="B19692" s="5"/>
      <c r="C19692" s="5" t="str">
        <f>IFERROR(__xludf.DUMMYFUNCTION("""COMPUTED_VALUE"""),"")</f>
        <v/>
      </c>
      <c r="D19692" s="5">
        <v>0.0</v>
      </c>
    </row>
    <row r="19693" ht="14.25" customHeight="1">
      <c r="A19693" s="5"/>
      <c r="B19693" s="5"/>
      <c r="C19693" s="5" t="str">
        <f>IFERROR(__xludf.DUMMYFUNCTION("""COMPUTED_VALUE"""),"")</f>
        <v/>
      </c>
      <c r="D19693" s="5">
        <v>0.0</v>
      </c>
    </row>
    <row r="19694" ht="14.25" customHeight="1">
      <c r="A19694" s="5"/>
      <c r="B19694" s="5"/>
      <c r="C19694" s="5" t="str">
        <f>IFERROR(__xludf.DUMMYFUNCTION("""COMPUTED_VALUE"""),"")</f>
        <v/>
      </c>
      <c r="D19694" s="5">
        <v>0.0</v>
      </c>
    </row>
    <row r="19695" ht="14.25" customHeight="1">
      <c r="A19695" s="5"/>
      <c r="B19695" s="5"/>
      <c r="C19695" s="5" t="str">
        <f>IFERROR(__xludf.DUMMYFUNCTION("""COMPUTED_VALUE"""),"")</f>
        <v/>
      </c>
      <c r="D19695" s="5">
        <v>0.0</v>
      </c>
    </row>
    <row r="19696" ht="14.25" customHeight="1">
      <c r="A19696" s="5"/>
      <c r="B19696" s="5"/>
      <c r="C19696" s="5" t="str">
        <f>IFERROR(__xludf.DUMMYFUNCTION("""COMPUTED_VALUE"""),"")</f>
        <v/>
      </c>
      <c r="D19696" s="5">
        <v>0.0</v>
      </c>
    </row>
    <row r="19697" ht="14.25" customHeight="1">
      <c r="A19697" s="5"/>
      <c r="B19697" s="5"/>
      <c r="C19697" s="5" t="str">
        <f>IFERROR(__xludf.DUMMYFUNCTION("""COMPUTED_VALUE"""),"")</f>
        <v/>
      </c>
      <c r="D19697" s="5">
        <v>0.0</v>
      </c>
    </row>
    <row r="19698" ht="14.25" customHeight="1">
      <c r="A19698" s="5"/>
      <c r="B19698" s="5"/>
      <c r="C19698" s="5" t="str">
        <f>IFERROR(__xludf.DUMMYFUNCTION("""COMPUTED_VALUE"""),"")</f>
        <v/>
      </c>
      <c r="D19698" s="5">
        <v>0.0</v>
      </c>
    </row>
    <row r="19699" ht="14.25" customHeight="1">
      <c r="A19699" s="5"/>
      <c r="B19699" s="5"/>
      <c r="C19699" s="5" t="str">
        <f>IFERROR(__xludf.DUMMYFUNCTION("""COMPUTED_VALUE"""),"")</f>
        <v/>
      </c>
      <c r="D19699" s="5">
        <v>0.0</v>
      </c>
    </row>
    <row r="19700" ht="14.25" customHeight="1">
      <c r="A19700" s="5"/>
      <c r="B19700" s="5"/>
      <c r="C19700" s="5" t="str">
        <f>IFERROR(__xludf.DUMMYFUNCTION("""COMPUTED_VALUE"""),"")</f>
        <v/>
      </c>
      <c r="D19700" s="5">
        <v>0.0</v>
      </c>
    </row>
    <row r="19701" ht="14.25" customHeight="1">
      <c r="A19701" s="5"/>
      <c r="B19701" s="5"/>
      <c r="C19701" s="5" t="str">
        <f>IFERROR(__xludf.DUMMYFUNCTION("""COMPUTED_VALUE"""),"")</f>
        <v/>
      </c>
      <c r="D19701" s="5">
        <v>0.0</v>
      </c>
    </row>
    <row r="19702" ht="14.25" customHeight="1">
      <c r="A19702" s="5"/>
      <c r="B19702" s="5"/>
      <c r="C19702" s="5" t="str">
        <f>IFERROR(__xludf.DUMMYFUNCTION("""COMPUTED_VALUE"""),"")</f>
        <v/>
      </c>
      <c r="D19702" s="5">
        <v>0.0</v>
      </c>
    </row>
    <row r="19703" ht="14.25" customHeight="1">
      <c r="A19703" s="5"/>
      <c r="B19703" s="5"/>
      <c r="C19703" s="5" t="str">
        <f>IFERROR(__xludf.DUMMYFUNCTION("""COMPUTED_VALUE"""),"")</f>
        <v/>
      </c>
      <c r="D19703" s="5">
        <v>0.0</v>
      </c>
    </row>
    <row r="19704" ht="14.25" customHeight="1">
      <c r="A19704" s="5"/>
      <c r="B19704" s="5"/>
      <c r="C19704" s="5" t="str">
        <f>IFERROR(__xludf.DUMMYFUNCTION("""COMPUTED_VALUE"""),"")</f>
        <v/>
      </c>
      <c r="D19704" s="5">
        <v>0.0</v>
      </c>
    </row>
    <row r="19705" ht="14.25" customHeight="1">
      <c r="A19705" s="5"/>
      <c r="B19705" s="5"/>
      <c r="C19705" s="5" t="str">
        <f>IFERROR(__xludf.DUMMYFUNCTION("""COMPUTED_VALUE"""),"")</f>
        <v/>
      </c>
      <c r="D19705" s="5">
        <v>0.0</v>
      </c>
    </row>
    <row r="19706" ht="14.25" customHeight="1">
      <c r="A19706" s="5"/>
      <c r="B19706" s="5"/>
      <c r="C19706" s="5" t="str">
        <f>IFERROR(__xludf.DUMMYFUNCTION("""COMPUTED_VALUE"""),"")</f>
        <v/>
      </c>
      <c r="D19706" s="5">
        <v>0.0</v>
      </c>
    </row>
    <row r="19707" ht="14.25" customHeight="1">
      <c r="A19707" s="5"/>
      <c r="B19707" s="5"/>
      <c r="C19707" s="5" t="str">
        <f>IFERROR(__xludf.DUMMYFUNCTION("""COMPUTED_VALUE"""),"")</f>
        <v/>
      </c>
      <c r="D19707" s="5">
        <v>0.0</v>
      </c>
    </row>
    <row r="19708" ht="14.25" customHeight="1">
      <c r="A19708" s="5"/>
      <c r="B19708" s="5"/>
      <c r="C19708" s="5" t="str">
        <f>IFERROR(__xludf.DUMMYFUNCTION("""COMPUTED_VALUE"""),"")</f>
        <v/>
      </c>
      <c r="D19708" s="5">
        <v>0.0</v>
      </c>
    </row>
    <row r="19709" ht="14.25" customHeight="1">
      <c r="A19709" s="5"/>
      <c r="B19709" s="5"/>
      <c r="C19709" s="5" t="str">
        <f>IFERROR(__xludf.DUMMYFUNCTION("""COMPUTED_VALUE"""),"")</f>
        <v/>
      </c>
      <c r="D19709" s="5">
        <v>0.0</v>
      </c>
    </row>
    <row r="19710" ht="14.25" customHeight="1">
      <c r="A19710" s="5"/>
      <c r="B19710" s="5"/>
      <c r="C19710" s="5" t="str">
        <f>IFERROR(__xludf.DUMMYFUNCTION("""COMPUTED_VALUE"""),"")</f>
        <v/>
      </c>
      <c r="D19710" s="5">
        <v>0.0</v>
      </c>
    </row>
    <row r="19711" ht="14.25" customHeight="1">
      <c r="A19711" s="5"/>
      <c r="B19711" s="5"/>
      <c r="C19711" s="5" t="str">
        <f>IFERROR(__xludf.DUMMYFUNCTION("""COMPUTED_VALUE"""),"")</f>
        <v/>
      </c>
      <c r="D19711" s="5">
        <v>0.0</v>
      </c>
    </row>
    <row r="19712" ht="14.25" customHeight="1">
      <c r="A19712" s="5"/>
      <c r="B19712" s="5"/>
      <c r="C19712" s="5" t="str">
        <f>IFERROR(__xludf.DUMMYFUNCTION("""COMPUTED_VALUE"""),"")</f>
        <v/>
      </c>
      <c r="D19712" s="5">
        <v>0.0</v>
      </c>
    </row>
    <row r="19713" ht="14.25" customHeight="1">
      <c r="A19713" s="5"/>
      <c r="B19713" s="5"/>
      <c r="C19713" s="5" t="str">
        <f>IFERROR(__xludf.DUMMYFUNCTION("""COMPUTED_VALUE"""),"")</f>
        <v/>
      </c>
      <c r="D19713" s="5">
        <v>0.0</v>
      </c>
    </row>
    <row r="19714" ht="14.25" customHeight="1">
      <c r="A19714" s="5"/>
      <c r="B19714" s="5"/>
      <c r="C19714" s="5" t="str">
        <f>IFERROR(__xludf.DUMMYFUNCTION("""COMPUTED_VALUE"""),"")</f>
        <v/>
      </c>
      <c r="D19714" s="5">
        <v>0.0</v>
      </c>
    </row>
    <row r="19715" ht="14.25" customHeight="1">
      <c r="A19715" s="5"/>
      <c r="B19715" s="5"/>
      <c r="C19715" s="5" t="str">
        <f>IFERROR(__xludf.DUMMYFUNCTION("""COMPUTED_VALUE"""),"")</f>
        <v/>
      </c>
      <c r="D19715" s="5">
        <v>0.0</v>
      </c>
    </row>
    <row r="19716" ht="14.25" customHeight="1">
      <c r="A19716" s="5"/>
      <c r="B19716" s="5"/>
      <c r="C19716" s="5" t="str">
        <f>IFERROR(__xludf.DUMMYFUNCTION("""COMPUTED_VALUE"""),"")</f>
        <v/>
      </c>
      <c r="D19716" s="5">
        <v>0.0</v>
      </c>
    </row>
    <row r="19717" ht="14.25" customHeight="1">
      <c r="A19717" s="5"/>
      <c r="B19717" s="5"/>
      <c r="C19717" s="5" t="str">
        <f>IFERROR(__xludf.DUMMYFUNCTION("""COMPUTED_VALUE"""),"")</f>
        <v/>
      </c>
      <c r="D19717" s="5">
        <v>0.0</v>
      </c>
    </row>
    <row r="19718" ht="14.25" customHeight="1">
      <c r="A19718" s="5"/>
      <c r="B19718" s="5"/>
      <c r="C19718" s="5" t="str">
        <f>IFERROR(__xludf.DUMMYFUNCTION("""COMPUTED_VALUE"""),"")</f>
        <v/>
      </c>
      <c r="D19718" s="5">
        <v>0.0</v>
      </c>
    </row>
    <row r="19719" ht="14.25" customHeight="1">
      <c r="A19719" s="5"/>
      <c r="B19719" s="5"/>
      <c r="C19719" s="5" t="str">
        <f>IFERROR(__xludf.DUMMYFUNCTION("""COMPUTED_VALUE"""),"")</f>
        <v/>
      </c>
      <c r="D19719" s="5">
        <v>0.0</v>
      </c>
    </row>
    <row r="19720" ht="14.25" customHeight="1">
      <c r="A19720" s="5"/>
      <c r="B19720" s="5"/>
      <c r="C19720" s="5" t="str">
        <f>IFERROR(__xludf.DUMMYFUNCTION("""COMPUTED_VALUE"""),"")</f>
        <v/>
      </c>
      <c r="D19720" s="5">
        <v>0.0</v>
      </c>
    </row>
    <row r="19721" ht="14.25" customHeight="1">
      <c r="A19721" s="5"/>
      <c r="B19721" s="5"/>
      <c r="C19721" s="5" t="str">
        <f>IFERROR(__xludf.DUMMYFUNCTION("""COMPUTED_VALUE"""),"")</f>
        <v/>
      </c>
      <c r="D19721" s="5">
        <v>0.0</v>
      </c>
    </row>
    <row r="19722" ht="14.25" customHeight="1">
      <c r="A19722" s="5"/>
      <c r="B19722" s="5"/>
      <c r="C19722" s="5" t="str">
        <f>IFERROR(__xludf.DUMMYFUNCTION("""COMPUTED_VALUE"""),"")</f>
        <v/>
      </c>
      <c r="D19722" s="5">
        <v>0.0</v>
      </c>
    </row>
    <row r="19723" ht="14.25" customHeight="1">
      <c r="A19723" s="5"/>
      <c r="B19723" s="5"/>
      <c r="C19723" s="5" t="str">
        <f>IFERROR(__xludf.DUMMYFUNCTION("""COMPUTED_VALUE"""),"")</f>
        <v/>
      </c>
      <c r="D19723" s="5">
        <v>0.0</v>
      </c>
    </row>
    <row r="19724" ht="14.25" customHeight="1">
      <c r="A19724" s="5"/>
      <c r="B19724" s="5"/>
      <c r="C19724" s="5" t="str">
        <f>IFERROR(__xludf.DUMMYFUNCTION("""COMPUTED_VALUE"""),"")</f>
        <v/>
      </c>
      <c r="D19724" s="5">
        <v>0.0</v>
      </c>
    </row>
    <row r="19725" ht="14.25" customHeight="1">
      <c r="A19725" s="5"/>
      <c r="B19725" s="5"/>
      <c r="C19725" s="5" t="str">
        <f>IFERROR(__xludf.DUMMYFUNCTION("""COMPUTED_VALUE"""),"")</f>
        <v/>
      </c>
      <c r="D19725" s="5">
        <v>0.0</v>
      </c>
    </row>
    <row r="19726" ht="14.25" customHeight="1">
      <c r="A19726" s="5"/>
      <c r="B19726" s="5"/>
      <c r="C19726" s="5" t="str">
        <f>IFERROR(__xludf.DUMMYFUNCTION("""COMPUTED_VALUE"""),"")</f>
        <v/>
      </c>
      <c r="D19726" s="5">
        <v>0.0</v>
      </c>
    </row>
    <row r="19727" ht="14.25" customHeight="1">
      <c r="A19727" s="5"/>
      <c r="B19727" s="5"/>
      <c r="C19727" s="5" t="str">
        <f>IFERROR(__xludf.DUMMYFUNCTION("""COMPUTED_VALUE"""),"")</f>
        <v/>
      </c>
      <c r="D19727" s="5">
        <v>0.0</v>
      </c>
    </row>
    <row r="19728" ht="14.25" customHeight="1">
      <c r="A19728" s="5"/>
      <c r="B19728" s="5"/>
      <c r="C19728" s="5" t="str">
        <f>IFERROR(__xludf.DUMMYFUNCTION("""COMPUTED_VALUE"""),"")</f>
        <v/>
      </c>
      <c r="D19728" s="5">
        <v>0.0</v>
      </c>
    </row>
    <row r="19729" ht="14.25" customHeight="1">
      <c r="A19729" s="5"/>
      <c r="B19729" s="5"/>
      <c r="C19729" s="5" t="str">
        <f>IFERROR(__xludf.DUMMYFUNCTION("""COMPUTED_VALUE"""),"")</f>
        <v/>
      </c>
      <c r="D19729" s="5">
        <v>0.0</v>
      </c>
    </row>
    <row r="19730" ht="14.25" customHeight="1">
      <c r="A19730" s="5"/>
      <c r="B19730" s="5"/>
      <c r="C19730" s="5" t="str">
        <f>IFERROR(__xludf.DUMMYFUNCTION("""COMPUTED_VALUE"""),"")</f>
        <v/>
      </c>
      <c r="D19730" s="5">
        <v>0.0</v>
      </c>
    </row>
    <row r="19731" ht="14.25" customHeight="1">
      <c r="A19731" s="5"/>
      <c r="B19731" s="5"/>
      <c r="C19731" s="5" t="str">
        <f>IFERROR(__xludf.DUMMYFUNCTION("""COMPUTED_VALUE"""),"")</f>
        <v/>
      </c>
      <c r="D19731" s="5">
        <v>0.0</v>
      </c>
    </row>
    <row r="19732" ht="14.25" customHeight="1">
      <c r="A19732" s="5"/>
      <c r="B19732" s="5"/>
      <c r="C19732" s="5" t="str">
        <f>IFERROR(__xludf.DUMMYFUNCTION("""COMPUTED_VALUE"""),"")</f>
        <v/>
      </c>
      <c r="D19732" s="5">
        <v>0.0</v>
      </c>
    </row>
    <row r="19733" ht="14.25" customHeight="1">
      <c r="A19733" s="5"/>
      <c r="B19733" s="5"/>
      <c r="C19733" s="5" t="str">
        <f>IFERROR(__xludf.DUMMYFUNCTION("""COMPUTED_VALUE"""),"")</f>
        <v/>
      </c>
      <c r="D19733" s="5">
        <v>0.0</v>
      </c>
    </row>
    <row r="19734" ht="14.25" customHeight="1">
      <c r="A19734" s="5"/>
      <c r="B19734" s="5"/>
      <c r="C19734" s="5" t="str">
        <f>IFERROR(__xludf.DUMMYFUNCTION("""COMPUTED_VALUE"""),"")</f>
        <v/>
      </c>
      <c r="D19734" s="5">
        <v>0.0</v>
      </c>
    </row>
    <row r="19735" ht="14.25" customHeight="1">
      <c r="A19735" s="5"/>
      <c r="B19735" s="5"/>
      <c r="C19735" s="5" t="str">
        <f>IFERROR(__xludf.DUMMYFUNCTION("""COMPUTED_VALUE"""),"")</f>
        <v/>
      </c>
      <c r="D19735" s="5">
        <v>0.0</v>
      </c>
    </row>
    <row r="19736" ht="14.25" customHeight="1">
      <c r="A19736" s="5"/>
      <c r="B19736" s="5"/>
      <c r="C19736" s="5" t="str">
        <f>IFERROR(__xludf.DUMMYFUNCTION("""COMPUTED_VALUE"""),"")</f>
        <v/>
      </c>
      <c r="D19736" s="5">
        <v>0.0</v>
      </c>
    </row>
    <row r="19737" ht="14.25" customHeight="1">
      <c r="A19737" s="5"/>
      <c r="B19737" s="5"/>
      <c r="C19737" s="5" t="str">
        <f>IFERROR(__xludf.DUMMYFUNCTION("""COMPUTED_VALUE"""),"")</f>
        <v/>
      </c>
      <c r="D19737" s="5">
        <v>0.0</v>
      </c>
    </row>
    <row r="19738" ht="14.25" customHeight="1">
      <c r="A19738" s="5"/>
      <c r="B19738" s="5"/>
      <c r="C19738" s="5" t="str">
        <f>IFERROR(__xludf.DUMMYFUNCTION("""COMPUTED_VALUE"""),"")</f>
        <v/>
      </c>
      <c r="D19738" s="5">
        <v>0.0</v>
      </c>
    </row>
    <row r="19739" ht="14.25" customHeight="1">
      <c r="A19739" s="5"/>
      <c r="B19739" s="5"/>
      <c r="C19739" s="5" t="str">
        <f>IFERROR(__xludf.DUMMYFUNCTION("""COMPUTED_VALUE"""),"")</f>
        <v/>
      </c>
      <c r="D19739" s="5">
        <v>0.0</v>
      </c>
    </row>
    <row r="19740" ht="14.25" customHeight="1">
      <c r="A19740" s="5"/>
      <c r="B19740" s="5"/>
      <c r="C19740" s="5" t="str">
        <f>IFERROR(__xludf.DUMMYFUNCTION("""COMPUTED_VALUE"""),"")</f>
        <v/>
      </c>
      <c r="D19740" s="5">
        <v>0.0</v>
      </c>
    </row>
    <row r="19741" ht="14.25" customHeight="1">
      <c r="A19741" s="5"/>
      <c r="B19741" s="5"/>
      <c r="C19741" s="5" t="str">
        <f>IFERROR(__xludf.DUMMYFUNCTION("""COMPUTED_VALUE"""),"")</f>
        <v/>
      </c>
      <c r="D19741" s="5">
        <v>0.0</v>
      </c>
    </row>
    <row r="19742" ht="14.25" customHeight="1">
      <c r="A19742" s="5"/>
      <c r="B19742" s="5"/>
      <c r="C19742" s="5" t="str">
        <f>IFERROR(__xludf.DUMMYFUNCTION("""COMPUTED_VALUE"""),"")</f>
        <v/>
      </c>
      <c r="D19742" s="5">
        <v>0.0</v>
      </c>
    </row>
    <row r="19743" ht="14.25" customHeight="1">
      <c r="A19743" s="5"/>
      <c r="B19743" s="5"/>
      <c r="C19743" s="5" t="str">
        <f>IFERROR(__xludf.DUMMYFUNCTION("""COMPUTED_VALUE"""),"")</f>
        <v/>
      </c>
      <c r="D19743" s="5">
        <v>0.0</v>
      </c>
    </row>
    <row r="19744" ht="14.25" customHeight="1">
      <c r="A19744" s="5"/>
      <c r="B19744" s="5"/>
      <c r="C19744" s="5" t="str">
        <f>IFERROR(__xludf.DUMMYFUNCTION("""COMPUTED_VALUE"""),"")</f>
        <v/>
      </c>
      <c r="D19744" s="5">
        <v>0.0</v>
      </c>
    </row>
    <row r="19745" ht="14.25" customHeight="1">
      <c r="A19745" s="5"/>
      <c r="B19745" s="5"/>
      <c r="C19745" s="5" t="str">
        <f>IFERROR(__xludf.DUMMYFUNCTION("""COMPUTED_VALUE"""),"")</f>
        <v/>
      </c>
      <c r="D19745" s="5">
        <v>0.0</v>
      </c>
    </row>
    <row r="19746" ht="14.25" customHeight="1">
      <c r="A19746" s="5"/>
      <c r="B19746" s="5"/>
      <c r="C19746" s="5" t="str">
        <f>IFERROR(__xludf.DUMMYFUNCTION("""COMPUTED_VALUE"""),"")</f>
        <v/>
      </c>
      <c r="D19746" s="5">
        <v>0.0</v>
      </c>
    </row>
    <row r="19747" ht="14.25" customHeight="1">
      <c r="A19747" s="5"/>
      <c r="B19747" s="5"/>
      <c r="C19747" s="5" t="str">
        <f>IFERROR(__xludf.DUMMYFUNCTION("""COMPUTED_VALUE"""),"")</f>
        <v/>
      </c>
      <c r="D19747" s="5">
        <v>0.0</v>
      </c>
    </row>
    <row r="19748" ht="14.25" customHeight="1">
      <c r="A19748" s="5"/>
      <c r="B19748" s="5"/>
      <c r="C19748" s="5" t="str">
        <f>IFERROR(__xludf.DUMMYFUNCTION("""COMPUTED_VALUE"""),"")</f>
        <v/>
      </c>
      <c r="D19748" s="5">
        <v>0.0</v>
      </c>
    </row>
    <row r="19749" ht="14.25" customHeight="1">
      <c r="A19749" s="5"/>
      <c r="B19749" s="5"/>
      <c r="C19749" s="5" t="str">
        <f>IFERROR(__xludf.DUMMYFUNCTION("""COMPUTED_VALUE"""),"")</f>
        <v/>
      </c>
      <c r="D19749" s="5">
        <v>0.0</v>
      </c>
    </row>
    <row r="19750" ht="14.25" customHeight="1">
      <c r="A19750" s="5"/>
      <c r="B19750" s="5"/>
      <c r="C19750" s="5" t="str">
        <f>IFERROR(__xludf.DUMMYFUNCTION("""COMPUTED_VALUE"""),"")</f>
        <v/>
      </c>
      <c r="D19750" s="5">
        <v>0.0</v>
      </c>
    </row>
    <row r="19751" ht="14.25" customHeight="1">
      <c r="A19751" s="5"/>
      <c r="B19751" s="5"/>
      <c r="C19751" s="5" t="str">
        <f>IFERROR(__xludf.DUMMYFUNCTION("""COMPUTED_VALUE"""),"")</f>
        <v/>
      </c>
      <c r="D19751" s="5">
        <v>0.0</v>
      </c>
    </row>
    <row r="19752" ht="14.25" customHeight="1">
      <c r="A19752" s="5"/>
      <c r="B19752" s="5"/>
      <c r="C19752" s="5" t="str">
        <f>IFERROR(__xludf.DUMMYFUNCTION("""COMPUTED_VALUE"""),"")</f>
        <v/>
      </c>
      <c r="D19752" s="5">
        <v>0.0</v>
      </c>
    </row>
    <row r="19753" ht="14.25" customHeight="1">
      <c r="A19753" s="5"/>
      <c r="B19753" s="5"/>
      <c r="C19753" s="5" t="str">
        <f>IFERROR(__xludf.DUMMYFUNCTION("""COMPUTED_VALUE"""),"")</f>
        <v/>
      </c>
      <c r="D19753" s="5">
        <v>0.0</v>
      </c>
    </row>
    <row r="19754" ht="14.25" customHeight="1">
      <c r="A19754" s="5"/>
      <c r="B19754" s="5"/>
      <c r="C19754" s="5" t="str">
        <f>IFERROR(__xludf.DUMMYFUNCTION("""COMPUTED_VALUE"""),"")</f>
        <v/>
      </c>
      <c r="D19754" s="5">
        <v>0.0</v>
      </c>
    </row>
    <row r="19755" ht="14.25" customHeight="1">
      <c r="A19755" s="5"/>
      <c r="B19755" s="5"/>
      <c r="C19755" s="5" t="str">
        <f>IFERROR(__xludf.DUMMYFUNCTION("""COMPUTED_VALUE"""),"")</f>
        <v/>
      </c>
      <c r="D19755" s="5">
        <v>0.0</v>
      </c>
    </row>
    <row r="19756" ht="14.25" customHeight="1">
      <c r="A19756" s="5"/>
      <c r="B19756" s="5"/>
      <c r="C19756" s="5" t="str">
        <f>IFERROR(__xludf.DUMMYFUNCTION("""COMPUTED_VALUE"""),"")</f>
        <v/>
      </c>
      <c r="D19756" s="5">
        <v>0.0</v>
      </c>
    </row>
    <row r="19757" ht="14.25" customHeight="1">
      <c r="A19757" s="5"/>
      <c r="B19757" s="5"/>
      <c r="C19757" s="5" t="str">
        <f>IFERROR(__xludf.DUMMYFUNCTION("""COMPUTED_VALUE"""),"")</f>
        <v/>
      </c>
      <c r="D19757" s="5">
        <v>0.0</v>
      </c>
    </row>
    <row r="19758" ht="14.25" customHeight="1">
      <c r="A19758" s="5"/>
      <c r="B19758" s="5"/>
      <c r="C19758" s="5" t="str">
        <f>IFERROR(__xludf.DUMMYFUNCTION("""COMPUTED_VALUE"""),"")</f>
        <v/>
      </c>
      <c r="D19758" s="5">
        <v>0.0</v>
      </c>
    </row>
    <row r="19759" ht="14.25" customHeight="1">
      <c r="A19759" s="5"/>
      <c r="B19759" s="5"/>
      <c r="C19759" s="5" t="str">
        <f>IFERROR(__xludf.DUMMYFUNCTION("""COMPUTED_VALUE"""),"")</f>
        <v/>
      </c>
      <c r="D19759" s="5">
        <v>0.0</v>
      </c>
    </row>
    <row r="19760" ht="14.25" customHeight="1">
      <c r="A19760" s="5"/>
      <c r="B19760" s="5"/>
      <c r="C19760" s="5" t="str">
        <f>IFERROR(__xludf.DUMMYFUNCTION("""COMPUTED_VALUE"""),"")</f>
        <v/>
      </c>
      <c r="D19760" s="5">
        <v>0.0</v>
      </c>
    </row>
    <row r="19761" ht="14.25" customHeight="1">
      <c r="A19761" s="5"/>
      <c r="B19761" s="5"/>
      <c r="C19761" s="5" t="str">
        <f>IFERROR(__xludf.DUMMYFUNCTION("""COMPUTED_VALUE"""),"")</f>
        <v/>
      </c>
      <c r="D19761" s="5">
        <v>0.0</v>
      </c>
    </row>
    <row r="19762" ht="14.25" customHeight="1">
      <c r="A19762" s="5"/>
      <c r="B19762" s="5"/>
      <c r="C19762" s="5" t="str">
        <f>IFERROR(__xludf.DUMMYFUNCTION("""COMPUTED_VALUE"""),"")</f>
        <v/>
      </c>
      <c r="D19762" s="5">
        <v>0.0</v>
      </c>
    </row>
    <row r="19763" ht="14.25" customHeight="1">
      <c r="A19763" s="5"/>
      <c r="B19763" s="5"/>
      <c r="C19763" s="5" t="str">
        <f>IFERROR(__xludf.DUMMYFUNCTION("""COMPUTED_VALUE"""),"")</f>
        <v/>
      </c>
      <c r="D19763" s="5">
        <v>0.0</v>
      </c>
    </row>
    <row r="19764" ht="14.25" customHeight="1">
      <c r="A19764" s="5"/>
      <c r="B19764" s="5"/>
      <c r="C19764" s="5" t="str">
        <f>IFERROR(__xludf.DUMMYFUNCTION("""COMPUTED_VALUE"""),"")</f>
        <v/>
      </c>
      <c r="D19764" s="5">
        <v>0.0</v>
      </c>
    </row>
    <row r="19765" ht="14.25" customHeight="1">
      <c r="A19765" s="5"/>
      <c r="B19765" s="5"/>
      <c r="C19765" s="5" t="str">
        <f>IFERROR(__xludf.DUMMYFUNCTION("""COMPUTED_VALUE"""),"")</f>
        <v/>
      </c>
      <c r="D19765" s="5">
        <v>0.0</v>
      </c>
    </row>
    <row r="19766" ht="14.25" customHeight="1">
      <c r="A19766" s="5"/>
      <c r="B19766" s="5"/>
      <c r="C19766" s="5" t="str">
        <f>IFERROR(__xludf.DUMMYFUNCTION("""COMPUTED_VALUE"""),"")</f>
        <v/>
      </c>
      <c r="D19766" s="5">
        <v>0.0</v>
      </c>
    </row>
    <row r="19767" ht="14.25" customHeight="1">
      <c r="A19767" s="5"/>
      <c r="B19767" s="5"/>
      <c r="C19767" s="5" t="str">
        <f>IFERROR(__xludf.DUMMYFUNCTION("""COMPUTED_VALUE"""),"")</f>
        <v/>
      </c>
      <c r="D19767" s="5">
        <v>0.0</v>
      </c>
    </row>
    <row r="19768" ht="14.25" customHeight="1">
      <c r="A19768" s="5"/>
      <c r="B19768" s="5"/>
      <c r="C19768" s="5" t="str">
        <f>IFERROR(__xludf.DUMMYFUNCTION("""COMPUTED_VALUE"""),"")</f>
        <v/>
      </c>
      <c r="D19768" s="5">
        <v>0.0</v>
      </c>
    </row>
    <row r="19769" ht="14.25" customHeight="1">
      <c r="A19769" s="5"/>
      <c r="B19769" s="5"/>
      <c r="C19769" s="5" t="str">
        <f>IFERROR(__xludf.DUMMYFUNCTION("""COMPUTED_VALUE"""),"")</f>
        <v/>
      </c>
      <c r="D19769" s="5">
        <v>0.0</v>
      </c>
    </row>
    <row r="19770" ht="14.25" customHeight="1">
      <c r="A19770" s="5"/>
      <c r="B19770" s="5"/>
      <c r="C19770" s="5" t="str">
        <f>IFERROR(__xludf.DUMMYFUNCTION("""COMPUTED_VALUE"""),"")</f>
        <v/>
      </c>
      <c r="D19770" s="5">
        <v>0.0</v>
      </c>
    </row>
    <row r="19771" ht="14.25" customHeight="1">
      <c r="A19771" s="5"/>
      <c r="B19771" s="5"/>
      <c r="C19771" s="5" t="str">
        <f>IFERROR(__xludf.DUMMYFUNCTION("""COMPUTED_VALUE"""),"")</f>
        <v/>
      </c>
      <c r="D19771" s="5">
        <v>0.0</v>
      </c>
    </row>
    <row r="19772" ht="14.25" customHeight="1">
      <c r="A19772" s="5"/>
      <c r="B19772" s="5"/>
      <c r="C19772" s="5" t="str">
        <f>IFERROR(__xludf.DUMMYFUNCTION("""COMPUTED_VALUE"""),"")</f>
        <v/>
      </c>
      <c r="D19772" s="5">
        <v>0.0</v>
      </c>
    </row>
    <row r="19773" ht="14.25" customHeight="1">
      <c r="A19773" s="5"/>
      <c r="B19773" s="5"/>
      <c r="C19773" s="5" t="str">
        <f>IFERROR(__xludf.DUMMYFUNCTION("""COMPUTED_VALUE"""),"")</f>
        <v/>
      </c>
      <c r="D19773" s="5">
        <v>0.0</v>
      </c>
    </row>
    <row r="19774" ht="14.25" customHeight="1">
      <c r="A19774" s="5"/>
      <c r="B19774" s="5"/>
      <c r="C19774" s="5" t="str">
        <f>IFERROR(__xludf.DUMMYFUNCTION("""COMPUTED_VALUE"""),"")</f>
        <v/>
      </c>
      <c r="D19774" s="5">
        <v>0.0</v>
      </c>
    </row>
    <row r="19775" ht="14.25" customHeight="1">
      <c r="A19775" s="5"/>
      <c r="B19775" s="5"/>
      <c r="C19775" s="5" t="str">
        <f>IFERROR(__xludf.DUMMYFUNCTION("""COMPUTED_VALUE"""),"")</f>
        <v/>
      </c>
      <c r="D19775" s="5">
        <v>0.0</v>
      </c>
    </row>
    <row r="19776" ht="14.25" customHeight="1">
      <c r="A19776" s="5"/>
      <c r="B19776" s="5"/>
      <c r="C19776" s="5" t="str">
        <f>IFERROR(__xludf.DUMMYFUNCTION("""COMPUTED_VALUE"""),"")</f>
        <v/>
      </c>
      <c r="D19776" s="5">
        <v>0.0</v>
      </c>
    </row>
    <row r="19777" ht="14.25" customHeight="1">
      <c r="A19777" s="5"/>
      <c r="B19777" s="5"/>
      <c r="C19777" s="5" t="str">
        <f>IFERROR(__xludf.DUMMYFUNCTION("""COMPUTED_VALUE"""),"")</f>
        <v/>
      </c>
      <c r="D19777" s="5">
        <v>0.0</v>
      </c>
    </row>
    <row r="19778" ht="14.25" customHeight="1">
      <c r="A19778" s="5"/>
      <c r="B19778" s="5"/>
      <c r="C19778" s="5" t="str">
        <f>IFERROR(__xludf.DUMMYFUNCTION("""COMPUTED_VALUE"""),"")</f>
        <v/>
      </c>
      <c r="D19778" s="5">
        <v>0.0</v>
      </c>
    </row>
    <row r="19779" ht="14.25" customHeight="1">
      <c r="A19779" s="5"/>
      <c r="B19779" s="5"/>
      <c r="C19779" s="5" t="str">
        <f>IFERROR(__xludf.DUMMYFUNCTION("""COMPUTED_VALUE"""),"")</f>
        <v/>
      </c>
      <c r="D19779" s="5">
        <v>0.0</v>
      </c>
    </row>
    <row r="19780" ht="14.25" customHeight="1">
      <c r="A19780" s="5"/>
      <c r="B19780" s="5"/>
      <c r="C19780" s="5" t="str">
        <f>IFERROR(__xludf.DUMMYFUNCTION("""COMPUTED_VALUE"""),"")</f>
        <v/>
      </c>
      <c r="D19780" s="5">
        <v>0.0</v>
      </c>
    </row>
    <row r="19781" ht="14.25" customHeight="1">
      <c r="A19781" s="5"/>
      <c r="B19781" s="5"/>
      <c r="C19781" s="5" t="str">
        <f>IFERROR(__xludf.DUMMYFUNCTION("""COMPUTED_VALUE"""),"")</f>
        <v/>
      </c>
      <c r="D19781" s="5">
        <v>0.0</v>
      </c>
    </row>
    <row r="19782" ht="14.25" customHeight="1">
      <c r="A19782" s="5"/>
      <c r="B19782" s="5"/>
      <c r="C19782" s="5" t="str">
        <f>IFERROR(__xludf.DUMMYFUNCTION("""COMPUTED_VALUE"""),"")</f>
        <v/>
      </c>
      <c r="D19782" s="5">
        <v>0.0</v>
      </c>
    </row>
    <row r="19783" ht="14.25" customHeight="1">
      <c r="A19783" s="5"/>
      <c r="B19783" s="5"/>
      <c r="C19783" s="5" t="str">
        <f>IFERROR(__xludf.DUMMYFUNCTION("""COMPUTED_VALUE"""),"")</f>
        <v/>
      </c>
      <c r="D19783" s="5">
        <v>0.0</v>
      </c>
    </row>
    <row r="19784" ht="14.25" customHeight="1">
      <c r="A19784" s="5"/>
      <c r="B19784" s="5"/>
      <c r="C19784" s="5" t="str">
        <f>IFERROR(__xludf.DUMMYFUNCTION("""COMPUTED_VALUE"""),"")</f>
        <v/>
      </c>
      <c r="D19784" s="5">
        <v>0.0</v>
      </c>
    </row>
    <row r="19785" ht="14.25" customHeight="1">
      <c r="A19785" s="5"/>
      <c r="B19785" s="5"/>
      <c r="C19785" s="5" t="str">
        <f>IFERROR(__xludf.DUMMYFUNCTION("""COMPUTED_VALUE"""),"")</f>
        <v/>
      </c>
      <c r="D19785" s="5">
        <v>0.0</v>
      </c>
    </row>
    <row r="19786" ht="14.25" customHeight="1">
      <c r="A19786" s="5"/>
      <c r="B19786" s="5"/>
      <c r="C19786" s="5" t="str">
        <f>IFERROR(__xludf.DUMMYFUNCTION("""COMPUTED_VALUE"""),"")</f>
        <v/>
      </c>
      <c r="D19786" s="5">
        <v>0.0</v>
      </c>
    </row>
    <row r="19787" ht="14.25" customHeight="1">
      <c r="A19787" s="5"/>
      <c r="B19787" s="5"/>
      <c r="C19787" s="5" t="str">
        <f>IFERROR(__xludf.DUMMYFUNCTION("""COMPUTED_VALUE"""),"")</f>
        <v/>
      </c>
      <c r="D19787" s="5">
        <v>0.0</v>
      </c>
    </row>
    <row r="19788" ht="14.25" customHeight="1">
      <c r="A19788" s="5"/>
      <c r="B19788" s="5"/>
      <c r="C19788" s="5" t="str">
        <f>IFERROR(__xludf.DUMMYFUNCTION("""COMPUTED_VALUE"""),"")</f>
        <v/>
      </c>
      <c r="D19788" s="5">
        <v>0.0</v>
      </c>
    </row>
    <row r="19789" ht="14.25" customHeight="1">
      <c r="A19789" s="5"/>
      <c r="B19789" s="5"/>
      <c r="C19789" s="5" t="str">
        <f>IFERROR(__xludf.DUMMYFUNCTION("""COMPUTED_VALUE"""),"")</f>
        <v/>
      </c>
      <c r="D19789" s="5">
        <v>0.0</v>
      </c>
    </row>
    <row r="19790" ht="14.25" customHeight="1">
      <c r="A19790" s="5"/>
      <c r="B19790" s="5"/>
      <c r="C19790" s="5" t="str">
        <f>IFERROR(__xludf.DUMMYFUNCTION("""COMPUTED_VALUE"""),"")</f>
        <v/>
      </c>
      <c r="D19790" s="5">
        <v>0.0</v>
      </c>
    </row>
    <row r="19791" ht="14.25" customHeight="1">
      <c r="A19791" s="5"/>
      <c r="B19791" s="5"/>
      <c r="C19791" s="5" t="str">
        <f>IFERROR(__xludf.DUMMYFUNCTION("""COMPUTED_VALUE"""),"")</f>
        <v/>
      </c>
      <c r="D19791" s="5">
        <v>0.0</v>
      </c>
    </row>
    <row r="19792" ht="14.25" customHeight="1">
      <c r="A19792" s="5"/>
      <c r="B19792" s="5"/>
      <c r="C19792" s="5" t="str">
        <f>IFERROR(__xludf.DUMMYFUNCTION("""COMPUTED_VALUE"""),"")</f>
        <v/>
      </c>
      <c r="D19792" s="5">
        <v>0.0</v>
      </c>
    </row>
    <row r="19793" ht="14.25" customHeight="1">
      <c r="A19793" s="5"/>
      <c r="B19793" s="5"/>
      <c r="C19793" s="5" t="str">
        <f>IFERROR(__xludf.DUMMYFUNCTION("""COMPUTED_VALUE"""),"")</f>
        <v/>
      </c>
      <c r="D19793" s="5">
        <v>0.0</v>
      </c>
    </row>
    <row r="19794" ht="14.25" customHeight="1">
      <c r="A19794" s="5"/>
      <c r="B19794" s="5"/>
      <c r="C19794" s="5" t="str">
        <f>IFERROR(__xludf.DUMMYFUNCTION("""COMPUTED_VALUE"""),"")</f>
        <v/>
      </c>
      <c r="D19794" s="5">
        <v>0.0</v>
      </c>
    </row>
    <row r="19795" ht="14.25" customHeight="1">
      <c r="A19795" s="5"/>
      <c r="B19795" s="5"/>
      <c r="C19795" s="5" t="str">
        <f>IFERROR(__xludf.DUMMYFUNCTION("""COMPUTED_VALUE"""),"")</f>
        <v/>
      </c>
      <c r="D19795" s="5">
        <v>0.0</v>
      </c>
    </row>
    <row r="19796" ht="14.25" customHeight="1">
      <c r="A19796" s="5"/>
      <c r="B19796" s="5"/>
      <c r="C19796" s="5" t="str">
        <f>IFERROR(__xludf.DUMMYFUNCTION("""COMPUTED_VALUE"""),"")</f>
        <v/>
      </c>
      <c r="D19796" s="5">
        <v>0.0</v>
      </c>
    </row>
    <row r="19797" ht="14.25" customHeight="1">
      <c r="A19797" s="5"/>
      <c r="B19797" s="5"/>
      <c r="C19797" s="5" t="str">
        <f>IFERROR(__xludf.DUMMYFUNCTION("""COMPUTED_VALUE"""),"")</f>
        <v/>
      </c>
      <c r="D19797" s="5">
        <v>0.0</v>
      </c>
    </row>
    <row r="19798" ht="14.25" customHeight="1">
      <c r="A19798" s="5"/>
      <c r="B19798" s="5"/>
      <c r="C19798" s="5" t="str">
        <f>IFERROR(__xludf.DUMMYFUNCTION("""COMPUTED_VALUE"""),"")</f>
        <v/>
      </c>
      <c r="D19798" s="5">
        <v>0.0</v>
      </c>
    </row>
    <row r="19799" ht="14.25" customHeight="1">
      <c r="A19799" s="5"/>
      <c r="B19799" s="5"/>
      <c r="C19799" s="5" t="str">
        <f>IFERROR(__xludf.DUMMYFUNCTION("""COMPUTED_VALUE"""),"")</f>
        <v/>
      </c>
      <c r="D19799" s="5">
        <v>0.0</v>
      </c>
    </row>
    <row r="19800" ht="14.25" customHeight="1">
      <c r="A19800" s="5"/>
      <c r="B19800" s="5"/>
      <c r="C19800" s="5" t="str">
        <f>IFERROR(__xludf.DUMMYFUNCTION("""COMPUTED_VALUE"""),"")</f>
        <v/>
      </c>
      <c r="D19800" s="5">
        <v>0.0</v>
      </c>
    </row>
    <row r="19801" ht="14.25" customHeight="1">
      <c r="A19801" s="5"/>
      <c r="B19801" s="5"/>
      <c r="C19801" s="5" t="str">
        <f>IFERROR(__xludf.DUMMYFUNCTION("""COMPUTED_VALUE"""),"")</f>
        <v/>
      </c>
      <c r="D19801" s="5">
        <v>0.0</v>
      </c>
    </row>
    <row r="19802" ht="14.25" customHeight="1">
      <c r="A19802" s="5"/>
      <c r="B19802" s="5"/>
      <c r="C19802" s="5" t="str">
        <f>IFERROR(__xludf.DUMMYFUNCTION("""COMPUTED_VALUE"""),"")</f>
        <v/>
      </c>
      <c r="D19802" s="5">
        <v>0.0</v>
      </c>
    </row>
    <row r="19803" ht="14.25" customHeight="1">
      <c r="A19803" s="5"/>
      <c r="B19803" s="5"/>
      <c r="C19803" s="5" t="str">
        <f>IFERROR(__xludf.DUMMYFUNCTION("""COMPUTED_VALUE"""),"")</f>
        <v/>
      </c>
      <c r="D19803" s="5">
        <v>0.0</v>
      </c>
    </row>
    <row r="19804" ht="14.25" customHeight="1">
      <c r="A19804" s="5"/>
      <c r="B19804" s="5"/>
      <c r="C19804" s="5" t="str">
        <f>IFERROR(__xludf.DUMMYFUNCTION("""COMPUTED_VALUE"""),"")</f>
        <v/>
      </c>
      <c r="D19804" s="5">
        <v>0.0</v>
      </c>
    </row>
    <row r="19805" ht="14.25" customHeight="1">
      <c r="A19805" s="5"/>
      <c r="B19805" s="5"/>
      <c r="C19805" s="5" t="str">
        <f>IFERROR(__xludf.DUMMYFUNCTION("""COMPUTED_VALUE"""),"")</f>
        <v/>
      </c>
      <c r="D19805" s="5">
        <v>0.0</v>
      </c>
    </row>
    <row r="19806" ht="14.25" customHeight="1">
      <c r="A19806" s="5"/>
      <c r="B19806" s="5"/>
      <c r="C19806" s="5" t="str">
        <f>IFERROR(__xludf.DUMMYFUNCTION("""COMPUTED_VALUE"""),"")</f>
        <v/>
      </c>
      <c r="D19806" s="5">
        <v>0.0</v>
      </c>
    </row>
    <row r="19807" ht="14.25" customHeight="1">
      <c r="A19807" s="5"/>
      <c r="B19807" s="5"/>
      <c r="C19807" s="5" t="str">
        <f>IFERROR(__xludf.DUMMYFUNCTION("""COMPUTED_VALUE"""),"")</f>
        <v/>
      </c>
      <c r="D19807" s="5">
        <v>0.0</v>
      </c>
    </row>
    <row r="19808" ht="14.25" customHeight="1">
      <c r="A19808" s="5"/>
      <c r="B19808" s="5"/>
      <c r="C19808" s="5" t="str">
        <f>IFERROR(__xludf.DUMMYFUNCTION("""COMPUTED_VALUE"""),"")</f>
        <v/>
      </c>
      <c r="D19808" s="5">
        <v>0.0</v>
      </c>
    </row>
    <row r="19809" ht="14.25" customHeight="1">
      <c r="A19809" s="5"/>
      <c r="B19809" s="5"/>
      <c r="C19809" s="5" t="str">
        <f>IFERROR(__xludf.DUMMYFUNCTION("""COMPUTED_VALUE"""),"")</f>
        <v/>
      </c>
      <c r="D19809" s="5">
        <v>0.0</v>
      </c>
    </row>
    <row r="19810" ht="14.25" customHeight="1">
      <c r="A19810" s="5"/>
      <c r="B19810" s="5"/>
      <c r="C19810" s="5" t="str">
        <f>IFERROR(__xludf.DUMMYFUNCTION("""COMPUTED_VALUE"""),"")</f>
        <v/>
      </c>
      <c r="D19810" s="5">
        <v>0.0</v>
      </c>
    </row>
    <row r="19811" ht="14.25" customHeight="1">
      <c r="A19811" s="5"/>
      <c r="B19811" s="5"/>
      <c r="C19811" s="5" t="str">
        <f>IFERROR(__xludf.DUMMYFUNCTION("""COMPUTED_VALUE"""),"")</f>
        <v/>
      </c>
      <c r="D19811" s="5">
        <v>0.0</v>
      </c>
    </row>
    <row r="19812" ht="14.25" customHeight="1">
      <c r="A19812" s="5"/>
      <c r="B19812" s="5"/>
      <c r="C19812" s="5" t="str">
        <f>IFERROR(__xludf.DUMMYFUNCTION("""COMPUTED_VALUE"""),"")</f>
        <v/>
      </c>
      <c r="D19812" s="5">
        <v>0.0</v>
      </c>
    </row>
    <row r="19813" ht="14.25" customHeight="1">
      <c r="A19813" s="5"/>
      <c r="B19813" s="5"/>
      <c r="C19813" s="5" t="str">
        <f>IFERROR(__xludf.DUMMYFUNCTION("""COMPUTED_VALUE"""),"")</f>
        <v/>
      </c>
      <c r="D19813" s="5">
        <v>0.0</v>
      </c>
    </row>
    <row r="19814" ht="14.25" customHeight="1">
      <c r="A19814" s="5"/>
      <c r="B19814" s="5"/>
      <c r="C19814" s="5" t="str">
        <f>IFERROR(__xludf.DUMMYFUNCTION("""COMPUTED_VALUE"""),"")</f>
        <v/>
      </c>
      <c r="D19814" s="5">
        <v>0.0</v>
      </c>
    </row>
    <row r="19815" ht="14.25" customHeight="1">
      <c r="A19815" s="5"/>
      <c r="B19815" s="5"/>
      <c r="C19815" s="5" t="str">
        <f>IFERROR(__xludf.DUMMYFUNCTION("""COMPUTED_VALUE"""),"")</f>
        <v/>
      </c>
      <c r="D19815" s="5">
        <v>0.0</v>
      </c>
    </row>
    <row r="19816" ht="14.25" customHeight="1">
      <c r="A19816" s="5"/>
      <c r="B19816" s="5"/>
      <c r="C19816" s="5" t="str">
        <f>IFERROR(__xludf.DUMMYFUNCTION("""COMPUTED_VALUE"""),"")</f>
        <v/>
      </c>
      <c r="D19816" s="5">
        <v>0.0</v>
      </c>
    </row>
    <row r="19817" ht="14.25" customHeight="1">
      <c r="A19817" s="5"/>
      <c r="B19817" s="5"/>
      <c r="C19817" s="5" t="str">
        <f>IFERROR(__xludf.DUMMYFUNCTION("""COMPUTED_VALUE"""),"")</f>
        <v/>
      </c>
      <c r="D19817" s="5">
        <v>0.0</v>
      </c>
    </row>
    <row r="19818" ht="14.25" customHeight="1">
      <c r="A19818" s="5"/>
      <c r="B19818" s="5"/>
      <c r="C19818" s="5" t="str">
        <f>IFERROR(__xludf.DUMMYFUNCTION("""COMPUTED_VALUE"""),"")</f>
        <v/>
      </c>
      <c r="D19818" s="5">
        <v>0.0</v>
      </c>
    </row>
    <row r="19819" ht="14.25" customHeight="1">
      <c r="A19819" s="5"/>
      <c r="B19819" s="5"/>
      <c r="C19819" s="5" t="str">
        <f>IFERROR(__xludf.DUMMYFUNCTION("""COMPUTED_VALUE"""),"")</f>
        <v/>
      </c>
      <c r="D19819" s="5">
        <v>0.0</v>
      </c>
    </row>
    <row r="19820" ht="14.25" customHeight="1">
      <c r="A19820" s="5"/>
      <c r="B19820" s="5"/>
      <c r="C19820" s="5" t="str">
        <f>IFERROR(__xludf.DUMMYFUNCTION("""COMPUTED_VALUE"""),"")</f>
        <v/>
      </c>
      <c r="D19820" s="5">
        <v>0.0</v>
      </c>
    </row>
    <row r="19821" ht="14.25" customHeight="1">
      <c r="A19821" s="5"/>
      <c r="B19821" s="5"/>
      <c r="C19821" s="5" t="str">
        <f>IFERROR(__xludf.DUMMYFUNCTION("""COMPUTED_VALUE"""),"")</f>
        <v/>
      </c>
      <c r="D19821" s="5">
        <v>0.0</v>
      </c>
    </row>
    <row r="19822" ht="14.25" customHeight="1">
      <c r="A19822" s="5"/>
      <c r="B19822" s="5"/>
      <c r="C19822" s="5" t="str">
        <f>IFERROR(__xludf.DUMMYFUNCTION("""COMPUTED_VALUE"""),"")</f>
        <v/>
      </c>
      <c r="D19822" s="5">
        <v>0.0</v>
      </c>
    </row>
    <row r="19823" ht="14.25" customHeight="1">
      <c r="A19823" s="5"/>
      <c r="B19823" s="5"/>
      <c r="C19823" s="5" t="str">
        <f>IFERROR(__xludf.DUMMYFUNCTION("""COMPUTED_VALUE"""),"")</f>
        <v/>
      </c>
      <c r="D19823" s="5">
        <v>0.0</v>
      </c>
    </row>
    <row r="19824" ht="14.25" customHeight="1">
      <c r="A19824" s="5"/>
      <c r="B19824" s="5"/>
      <c r="C19824" s="5" t="str">
        <f>IFERROR(__xludf.DUMMYFUNCTION("""COMPUTED_VALUE"""),"")</f>
        <v/>
      </c>
      <c r="D19824" s="5">
        <v>0.0</v>
      </c>
    </row>
    <row r="19825" ht="14.25" customHeight="1">
      <c r="A19825" s="5"/>
      <c r="B19825" s="5"/>
      <c r="C19825" s="5" t="str">
        <f>IFERROR(__xludf.DUMMYFUNCTION("""COMPUTED_VALUE"""),"")</f>
        <v/>
      </c>
      <c r="D19825" s="5">
        <v>0.0</v>
      </c>
    </row>
    <row r="19826" ht="14.25" customHeight="1">
      <c r="A19826" s="5"/>
      <c r="B19826" s="5"/>
      <c r="C19826" s="5" t="str">
        <f>IFERROR(__xludf.DUMMYFUNCTION("""COMPUTED_VALUE"""),"")</f>
        <v/>
      </c>
      <c r="D19826" s="5">
        <v>0.0</v>
      </c>
    </row>
    <row r="19827" ht="14.25" customHeight="1">
      <c r="A19827" s="5"/>
      <c r="B19827" s="5"/>
      <c r="C19827" s="5" t="str">
        <f>IFERROR(__xludf.DUMMYFUNCTION("""COMPUTED_VALUE"""),"")</f>
        <v/>
      </c>
      <c r="D19827" s="5">
        <v>0.0</v>
      </c>
    </row>
    <row r="19828" ht="14.25" customHeight="1">
      <c r="A19828" s="5"/>
      <c r="B19828" s="5"/>
      <c r="C19828" s="5" t="str">
        <f>IFERROR(__xludf.DUMMYFUNCTION("""COMPUTED_VALUE"""),"")</f>
        <v/>
      </c>
      <c r="D19828" s="5">
        <v>0.0</v>
      </c>
    </row>
    <row r="19829" ht="14.25" customHeight="1">
      <c r="A19829" s="5"/>
      <c r="B19829" s="5"/>
      <c r="C19829" s="5" t="str">
        <f>IFERROR(__xludf.DUMMYFUNCTION("""COMPUTED_VALUE"""),"")</f>
        <v/>
      </c>
      <c r="D19829" s="5">
        <v>0.0</v>
      </c>
    </row>
    <row r="19830" ht="14.25" customHeight="1">
      <c r="A19830" s="5"/>
      <c r="B19830" s="5"/>
      <c r="C19830" s="5" t="str">
        <f>IFERROR(__xludf.DUMMYFUNCTION("""COMPUTED_VALUE"""),"")</f>
        <v/>
      </c>
      <c r="D19830" s="5">
        <v>0.0</v>
      </c>
    </row>
    <row r="19831" ht="14.25" customHeight="1">
      <c r="A19831" s="5"/>
      <c r="B19831" s="5"/>
      <c r="C19831" s="5" t="str">
        <f>IFERROR(__xludf.DUMMYFUNCTION("""COMPUTED_VALUE"""),"")</f>
        <v/>
      </c>
      <c r="D19831" s="5">
        <v>0.0</v>
      </c>
    </row>
    <row r="19832" ht="14.25" customHeight="1">
      <c r="A19832" s="5"/>
      <c r="B19832" s="5"/>
      <c r="C19832" s="5" t="str">
        <f>IFERROR(__xludf.DUMMYFUNCTION("""COMPUTED_VALUE"""),"")</f>
        <v/>
      </c>
      <c r="D19832" s="5">
        <v>0.0</v>
      </c>
    </row>
    <row r="19833" ht="14.25" customHeight="1">
      <c r="A19833" s="5"/>
      <c r="B19833" s="5"/>
      <c r="C19833" s="5" t="str">
        <f>IFERROR(__xludf.DUMMYFUNCTION("""COMPUTED_VALUE"""),"")</f>
        <v/>
      </c>
      <c r="D19833" s="5">
        <v>0.0</v>
      </c>
    </row>
    <row r="19834" ht="14.25" customHeight="1">
      <c r="A19834" s="5"/>
      <c r="B19834" s="5"/>
      <c r="C19834" s="5" t="str">
        <f>IFERROR(__xludf.DUMMYFUNCTION("""COMPUTED_VALUE"""),"")</f>
        <v/>
      </c>
      <c r="D19834" s="5">
        <v>0.0</v>
      </c>
    </row>
    <row r="19835" ht="14.25" customHeight="1">
      <c r="A19835" s="5"/>
      <c r="B19835" s="5"/>
      <c r="C19835" s="5" t="str">
        <f>IFERROR(__xludf.DUMMYFUNCTION("""COMPUTED_VALUE"""),"")</f>
        <v/>
      </c>
      <c r="D19835" s="5">
        <v>0.0</v>
      </c>
    </row>
    <row r="19836" ht="14.25" customHeight="1">
      <c r="A19836" s="5"/>
      <c r="B19836" s="5"/>
      <c r="C19836" s="5" t="str">
        <f>IFERROR(__xludf.DUMMYFUNCTION("""COMPUTED_VALUE"""),"")</f>
        <v/>
      </c>
      <c r="D19836" s="5">
        <v>0.0</v>
      </c>
    </row>
    <row r="19837" ht="14.25" customHeight="1">
      <c r="A19837" s="5"/>
      <c r="B19837" s="5"/>
      <c r="C19837" s="5" t="str">
        <f>IFERROR(__xludf.DUMMYFUNCTION("""COMPUTED_VALUE"""),"")</f>
        <v/>
      </c>
      <c r="D19837" s="5">
        <v>0.0</v>
      </c>
    </row>
    <row r="19838" ht="14.25" customHeight="1">
      <c r="A19838" s="5"/>
      <c r="B19838" s="5"/>
      <c r="C19838" s="5" t="str">
        <f>IFERROR(__xludf.DUMMYFUNCTION("""COMPUTED_VALUE"""),"")</f>
        <v/>
      </c>
      <c r="D19838" s="5">
        <v>0.0</v>
      </c>
    </row>
    <row r="19839" ht="14.25" customHeight="1">
      <c r="A19839" s="5"/>
      <c r="B19839" s="5"/>
      <c r="C19839" s="5" t="str">
        <f>IFERROR(__xludf.DUMMYFUNCTION("""COMPUTED_VALUE"""),"")</f>
        <v/>
      </c>
      <c r="D19839" s="5">
        <v>0.0</v>
      </c>
    </row>
    <row r="19840" ht="14.25" customHeight="1">
      <c r="A19840" s="5"/>
      <c r="B19840" s="5"/>
      <c r="C19840" s="5" t="str">
        <f>IFERROR(__xludf.DUMMYFUNCTION("""COMPUTED_VALUE"""),"")</f>
        <v/>
      </c>
      <c r="D19840" s="5">
        <v>0.0</v>
      </c>
    </row>
    <row r="19841" ht="14.25" customHeight="1">
      <c r="A19841" s="5"/>
      <c r="B19841" s="5"/>
      <c r="C19841" s="5" t="str">
        <f>IFERROR(__xludf.DUMMYFUNCTION("""COMPUTED_VALUE"""),"")</f>
        <v/>
      </c>
      <c r="D19841" s="5">
        <v>0.0</v>
      </c>
    </row>
    <row r="19842" ht="14.25" customHeight="1">
      <c r="A19842" s="5"/>
      <c r="B19842" s="5"/>
      <c r="C19842" s="5" t="str">
        <f>IFERROR(__xludf.DUMMYFUNCTION("""COMPUTED_VALUE"""),"")</f>
        <v/>
      </c>
      <c r="D19842" s="5">
        <v>0.0</v>
      </c>
    </row>
    <row r="19843" ht="14.25" customHeight="1">
      <c r="A19843" s="5"/>
      <c r="B19843" s="5"/>
      <c r="C19843" s="5" t="str">
        <f>IFERROR(__xludf.DUMMYFUNCTION("""COMPUTED_VALUE"""),"")</f>
        <v/>
      </c>
      <c r="D19843" s="5">
        <v>0.0</v>
      </c>
    </row>
    <row r="19844" ht="14.25" customHeight="1">
      <c r="A19844" s="5"/>
      <c r="B19844" s="5"/>
      <c r="C19844" s="5" t="str">
        <f>IFERROR(__xludf.DUMMYFUNCTION("""COMPUTED_VALUE"""),"")</f>
        <v/>
      </c>
      <c r="D19844" s="5">
        <v>0.0</v>
      </c>
    </row>
    <row r="19845" ht="14.25" customHeight="1">
      <c r="A19845" s="5"/>
      <c r="B19845" s="5"/>
      <c r="C19845" s="5" t="str">
        <f>IFERROR(__xludf.DUMMYFUNCTION("""COMPUTED_VALUE"""),"")</f>
        <v/>
      </c>
      <c r="D19845" s="5">
        <v>0.0</v>
      </c>
    </row>
    <row r="19846" ht="14.25" customHeight="1">
      <c r="A19846" s="5"/>
      <c r="B19846" s="5"/>
      <c r="C19846" s="5" t="str">
        <f>IFERROR(__xludf.DUMMYFUNCTION("""COMPUTED_VALUE"""),"")</f>
        <v/>
      </c>
      <c r="D19846" s="5">
        <v>0.0</v>
      </c>
    </row>
    <row r="19847" ht="14.25" customHeight="1">
      <c r="A19847" s="5"/>
      <c r="B19847" s="5"/>
      <c r="C19847" s="5" t="str">
        <f>IFERROR(__xludf.DUMMYFUNCTION("""COMPUTED_VALUE"""),"")</f>
        <v/>
      </c>
      <c r="D19847" s="5">
        <v>0.0</v>
      </c>
    </row>
    <row r="19848" ht="14.25" customHeight="1">
      <c r="A19848" s="5"/>
      <c r="B19848" s="5"/>
      <c r="C19848" s="5" t="str">
        <f>IFERROR(__xludf.DUMMYFUNCTION("""COMPUTED_VALUE"""),"")</f>
        <v/>
      </c>
      <c r="D19848" s="5">
        <v>0.0</v>
      </c>
    </row>
    <row r="19849" ht="14.25" customHeight="1">
      <c r="A19849" s="5"/>
      <c r="B19849" s="5"/>
      <c r="C19849" s="5" t="str">
        <f>IFERROR(__xludf.DUMMYFUNCTION("""COMPUTED_VALUE"""),"")</f>
        <v/>
      </c>
      <c r="D19849" s="5">
        <v>0.0</v>
      </c>
    </row>
    <row r="19850" ht="14.25" customHeight="1">
      <c r="A19850" s="5"/>
      <c r="B19850" s="5"/>
      <c r="C19850" s="5" t="str">
        <f>IFERROR(__xludf.DUMMYFUNCTION("""COMPUTED_VALUE"""),"")</f>
        <v/>
      </c>
      <c r="D19850" s="5">
        <v>0.0</v>
      </c>
    </row>
    <row r="19851" ht="14.25" customHeight="1">
      <c r="A19851" s="5"/>
      <c r="B19851" s="5"/>
      <c r="C19851" s="5" t="str">
        <f>IFERROR(__xludf.DUMMYFUNCTION("""COMPUTED_VALUE"""),"")</f>
        <v/>
      </c>
      <c r="D19851" s="5">
        <v>0.0</v>
      </c>
    </row>
    <row r="19852" ht="14.25" customHeight="1">
      <c r="A19852" s="5"/>
      <c r="B19852" s="5"/>
      <c r="C19852" s="5" t="str">
        <f>IFERROR(__xludf.DUMMYFUNCTION("""COMPUTED_VALUE"""),"")</f>
        <v/>
      </c>
      <c r="D19852" s="5">
        <v>0.0</v>
      </c>
    </row>
    <row r="19853" ht="14.25" customHeight="1">
      <c r="A19853" s="5"/>
      <c r="B19853" s="5"/>
      <c r="C19853" s="5" t="str">
        <f>IFERROR(__xludf.DUMMYFUNCTION("""COMPUTED_VALUE"""),"")</f>
        <v/>
      </c>
      <c r="D19853" s="5">
        <v>0.0</v>
      </c>
    </row>
    <row r="19854" ht="14.25" customHeight="1">
      <c r="A19854" s="5"/>
      <c r="B19854" s="5"/>
      <c r="C19854" s="5" t="str">
        <f>IFERROR(__xludf.DUMMYFUNCTION("""COMPUTED_VALUE"""),"")</f>
        <v/>
      </c>
      <c r="D19854" s="5">
        <v>0.0</v>
      </c>
    </row>
    <row r="19855" ht="14.25" customHeight="1">
      <c r="A19855" s="5"/>
      <c r="B19855" s="5"/>
      <c r="C19855" s="5" t="str">
        <f>IFERROR(__xludf.DUMMYFUNCTION("""COMPUTED_VALUE"""),"")</f>
        <v/>
      </c>
      <c r="D19855" s="5">
        <v>0.0</v>
      </c>
    </row>
    <row r="19856" ht="14.25" customHeight="1">
      <c r="A19856" s="5"/>
      <c r="B19856" s="5"/>
      <c r="C19856" s="5" t="str">
        <f>IFERROR(__xludf.DUMMYFUNCTION("""COMPUTED_VALUE"""),"")</f>
        <v/>
      </c>
      <c r="D19856" s="5">
        <v>0.0</v>
      </c>
    </row>
    <row r="19857" ht="14.25" customHeight="1">
      <c r="A19857" s="5"/>
      <c r="B19857" s="5"/>
      <c r="C19857" s="5" t="str">
        <f>IFERROR(__xludf.DUMMYFUNCTION("""COMPUTED_VALUE"""),"")</f>
        <v/>
      </c>
      <c r="D19857" s="5">
        <v>0.0</v>
      </c>
    </row>
    <row r="19858" ht="14.25" customHeight="1">
      <c r="A19858" s="5"/>
      <c r="B19858" s="5"/>
      <c r="C19858" s="5" t="str">
        <f>IFERROR(__xludf.DUMMYFUNCTION("""COMPUTED_VALUE"""),"")</f>
        <v/>
      </c>
      <c r="D19858" s="5">
        <v>0.0</v>
      </c>
    </row>
    <row r="19859" ht="14.25" customHeight="1">
      <c r="A19859" s="5"/>
      <c r="B19859" s="5"/>
      <c r="C19859" s="5" t="str">
        <f>IFERROR(__xludf.DUMMYFUNCTION("""COMPUTED_VALUE"""),"")</f>
        <v/>
      </c>
      <c r="D19859" s="5">
        <v>0.0</v>
      </c>
    </row>
    <row r="19860" ht="14.25" customHeight="1">
      <c r="A19860" s="5"/>
      <c r="B19860" s="5"/>
      <c r="C19860" s="5" t="str">
        <f>IFERROR(__xludf.DUMMYFUNCTION("""COMPUTED_VALUE"""),"")</f>
        <v/>
      </c>
      <c r="D19860" s="5">
        <v>0.0</v>
      </c>
    </row>
    <row r="19861" ht="14.25" customHeight="1">
      <c r="A19861" s="5"/>
      <c r="B19861" s="5"/>
      <c r="C19861" s="5" t="str">
        <f>IFERROR(__xludf.DUMMYFUNCTION("""COMPUTED_VALUE"""),"")</f>
        <v/>
      </c>
      <c r="D19861" s="5">
        <v>0.0</v>
      </c>
    </row>
    <row r="19862" ht="14.25" customHeight="1">
      <c r="A19862" s="5"/>
      <c r="B19862" s="5"/>
      <c r="C19862" s="5" t="str">
        <f>IFERROR(__xludf.DUMMYFUNCTION("""COMPUTED_VALUE"""),"")</f>
        <v/>
      </c>
      <c r="D19862" s="5">
        <v>0.0</v>
      </c>
    </row>
    <row r="19863" ht="14.25" customHeight="1">
      <c r="A19863" s="5"/>
      <c r="B19863" s="5"/>
      <c r="C19863" s="5" t="str">
        <f>IFERROR(__xludf.DUMMYFUNCTION("""COMPUTED_VALUE"""),"")</f>
        <v/>
      </c>
      <c r="D19863" s="5">
        <v>0.0</v>
      </c>
    </row>
    <row r="19864" ht="14.25" customHeight="1">
      <c r="A19864" s="5"/>
      <c r="B19864" s="5"/>
      <c r="C19864" s="5" t="str">
        <f>IFERROR(__xludf.DUMMYFUNCTION("""COMPUTED_VALUE"""),"")</f>
        <v/>
      </c>
      <c r="D19864" s="5">
        <v>0.0</v>
      </c>
    </row>
    <row r="19865" ht="14.25" customHeight="1">
      <c r="A19865" s="5"/>
      <c r="B19865" s="5"/>
      <c r="C19865" s="5" t="str">
        <f>IFERROR(__xludf.DUMMYFUNCTION("""COMPUTED_VALUE"""),"")</f>
        <v/>
      </c>
      <c r="D19865" s="5">
        <v>0.0</v>
      </c>
    </row>
    <row r="19866" ht="14.25" customHeight="1">
      <c r="A19866" s="5"/>
      <c r="B19866" s="5"/>
      <c r="C19866" s="5" t="str">
        <f>IFERROR(__xludf.DUMMYFUNCTION("""COMPUTED_VALUE"""),"")</f>
        <v/>
      </c>
      <c r="D19866" s="5">
        <v>0.0</v>
      </c>
    </row>
    <row r="19867" ht="14.25" customHeight="1">
      <c r="A19867" s="5"/>
      <c r="B19867" s="5"/>
      <c r="C19867" s="5" t="str">
        <f>IFERROR(__xludf.DUMMYFUNCTION("""COMPUTED_VALUE"""),"")</f>
        <v/>
      </c>
      <c r="D19867" s="5">
        <v>0.0</v>
      </c>
    </row>
    <row r="19868" ht="14.25" customHeight="1">
      <c r="A19868" s="5"/>
      <c r="B19868" s="5"/>
      <c r="C19868" s="5" t="str">
        <f>IFERROR(__xludf.DUMMYFUNCTION("""COMPUTED_VALUE"""),"")</f>
        <v/>
      </c>
      <c r="D19868" s="5">
        <v>0.0</v>
      </c>
    </row>
    <row r="19869" ht="14.25" customHeight="1">
      <c r="A19869" s="5"/>
      <c r="B19869" s="5"/>
      <c r="C19869" s="5" t="str">
        <f>IFERROR(__xludf.DUMMYFUNCTION("""COMPUTED_VALUE"""),"")</f>
        <v/>
      </c>
      <c r="D19869" s="5">
        <v>0.0</v>
      </c>
    </row>
    <row r="19870" ht="14.25" customHeight="1">
      <c r="A19870" s="5"/>
      <c r="B19870" s="5"/>
      <c r="C19870" s="5" t="str">
        <f>IFERROR(__xludf.DUMMYFUNCTION("""COMPUTED_VALUE"""),"")</f>
        <v/>
      </c>
      <c r="D19870" s="5">
        <v>0.0</v>
      </c>
    </row>
    <row r="19871" ht="14.25" customHeight="1">
      <c r="A19871" s="5"/>
      <c r="B19871" s="5"/>
      <c r="C19871" s="5" t="str">
        <f>IFERROR(__xludf.DUMMYFUNCTION("""COMPUTED_VALUE"""),"")</f>
        <v/>
      </c>
      <c r="D19871" s="5">
        <v>0.0</v>
      </c>
    </row>
    <row r="19872" ht="14.25" customHeight="1">
      <c r="A19872" s="5"/>
      <c r="B19872" s="5"/>
      <c r="C19872" s="5" t="str">
        <f>IFERROR(__xludf.DUMMYFUNCTION("""COMPUTED_VALUE"""),"")</f>
        <v/>
      </c>
      <c r="D19872" s="5">
        <v>0.0</v>
      </c>
    </row>
    <row r="19873" ht="14.25" customHeight="1">
      <c r="A19873" s="5"/>
      <c r="B19873" s="5"/>
      <c r="C19873" s="5" t="str">
        <f>IFERROR(__xludf.DUMMYFUNCTION("""COMPUTED_VALUE"""),"")</f>
        <v/>
      </c>
      <c r="D19873" s="5">
        <v>0.0</v>
      </c>
    </row>
    <row r="19874" ht="14.25" customHeight="1">
      <c r="A19874" s="5"/>
      <c r="B19874" s="5"/>
      <c r="C19874" s="5" t="str">
        <f>IFERROR(__xludf.DUMMYFUNCTION("""COMPUTED_VALUE"""),"")</f>
        <v/>
      </c>
      <c r="D19874" s="5">
        <v>0.0</v>
      </c>
    </row>
    <row r="19875" ht="14.25" customHeight="1">
      <c r="A19875" s="5"/>
      <c r="B19875" s="5"/>
      <c r="C19875" s="5" t="str">
        <f>IFERROR(__xludf.DUMMYFUNCTION("""COMPUTED_VALUE"""),"")</f>
        <v/>
      </c>
      <c r="D19875" s="5">
        <v>0.0</v>
      </c>
    </row>
    <row r="19876" ht="14.25" customHeight="1">
      <c r="A19876" s="5"/>
      <c r="B19876" s="5"/>
      <c r="C19876" s="5" t="str">
        <f>IFERROR(__xludf.DUMMYFUNCTION("""COMPUTED_VALUE"""),"")</f>
        <v/>
      </c>
      <c r="D19876" s="5">
        <v>0.0</v>
      </c>
    </row>
    <row r="19877" ht="14.25" customHeight="1">
      <c r="A19877" s="5"/>
      <c r="B19877" s="5"/>
      <c r="C19877" s="5" t="str">
        <f>IFERROR(__xludf.DUMMYFUNCTION("""COMPUTED_VALUE"""),"")</f>
        <v/>
      </c>
      <c r="D19877" s="5">
        <v>0.0</v>
      </c>
    </row>
    <row r="19878" ht="14.25" customHeight="1">
      <c r="A19878" s="5"/>
      <c r="B19878" s="5"/>
      <c r="C19878" s="5" t="str">
        <f>IFERROR(__xludf.DUMMYFUNCTION("""COMPUTED_VALUE"""),"")</f>
        <v/>
      </c>
      <c r="D19878" s="5">
        <v>0.0</v>
      </c>
    </row>
    <row r="19879" ht="14.25" customHeight="1">
      <c r="A19879" s="5"/>
      <c r="B19879" s="5"/>
      <c r="C19879" s="5" t="str">
        <f>IFERROR(__xludf.DUMMYFUNCTION("""COMPUTED_VALUE"""),"")</f>
        <v/>
      </c>
      <c r="D19879" s="5">
        <v>0.0</v>
      </c>
    </row>
    <row r="19880" ht="14.25" customHeight="1">
      <c r="A19880" s="5"/>
      <c r="B19880" s="5"/>
      <c r="C19880" s="5" t="str">
        <f>IFERROR(__xludf.DUMMYFUNCTION("""COMPUTED_VALUE"""),"")</f>
        <v/>
      </c>
      <c r="D19880" s="5">
        <v>0.0</v>
      </c>
    </row>
    <row r="19881" ht="14.25" customHeight="1">
      <c r="A19881" s="5"/>
      <c r="B19881" s="5"/>
      <c r="C19881" s="5" t="str">
        <f>IFERROR(__xludf.DUMMYFUNCTION("""COMPUTED_VALUE"""),"")</f>
        <v/>
      </c>
      <c r="D19881" s="5">
        <v>0.0</v>
      </c>
    </row>
    <row r="19882" ht="14.25" customHeight="1">
      <c r="A19882" s="5"/>
      <c r="B19882" s="5"/>
      <c r="C19882" s="5" t="str">
        <f>IFERROR(__xludf.DUMMYFUNCTION("""COMPUTED_VALUE"""),"")</f>
        <v/>
      </c>
      <c r="D19882" s="5">
        <v>0.0</v>
      </c>
    </row>
    <row r="19883" ht="14.25" customHeight="1">
      <c r="A19883" s="5"/>
      <c r="B19883" s="5"/>
      <c r="C19883" s="5" t="str">
        <f>IFERROR(__xludf.DUMMYFUNCTION("""COMPUTED_VALUE"""),"")</f>
        <v/>
      </c>
      <c r="D19883" s="5">
        <v>0.0</v>
      </c>
    </row>
    <row r="19884" ht="14.25" customHeight="1">
      <c r="A19884" s="5"/>
      <c r="B19884" s="5"/>
      <c r="C19884" s="5" t="str">
        <f>IFERROR(__xludf.DUMMYFUNCTION("""COMPUTED_VALUE"""),"")</f>
        <v/>
      </c>
      <c r="D19884" s="5">
        <v>0.0</v>
      </c>
    </row>
    <row r="19885" ht="14.25" customHeight="1">
      <c r="A19885" s="5"/>
      <c r="B19885" s="5"/>
      <c r="C19885" s="5" t="str">
        <f>IFERROR(__xludf.DUMMYFUNCTION("""COMPUTED_VALUE"""),"")</f>
        <v/>
      </c>
      <c r="D19885" s="5">
        <v>0.0</v>
      </c>
    </row>
    <row r="19886" ht="14.25" customHeight="1">
      <c r="A19886" s="5"/>
      <c r="B19886" s="5"/>
      <c r="C19886" s="5" t="str">
        <f>IFERROR(__xludf.DUMMYFUNCTION("""COMPUTED_VALUE"""),"")</f>
        <v/>
      </c>
      <c r="D19886" s="5">
        <v>0.0</v>
      </c>
    </row>
    <row r="19887" ht="14.25" customHeight="1">
      <c r="A19887" s="5"/>
      <c r="B19887" s="5"/>
      <c r="C19887" s="5" t="str">
        <f>IFERROR(__xludf.DUMMYFUNCTION("""COMPUTED_VALUE"""),"")</f>
        <v/>
      </c>
      <c r="D19887" s="5">
        <v>0.0</v>
      </c>
    </row>
    <row r="19888" ht="14.25" customHeight="1">
      <c r="A19888" s="5"/>
      <c r="B19888" s="5"/>
      <c r="C19888" s="5" t="str">
        <f>IFERROR(__xludf.DUMMYFUNCTION("""COMPUTED_VALUE"""),"")</f>
        <v/>
      </c>
      <c r="D19888" s="5">
        <v>0.0</v>
      </c>
    </row>
    <row r="19889" ht="14.25" customHeight="1">
      <c r="A19889" s="5"/>
      <c r="B19889" s="5"/>
      <c r="C19889" s="5" t="str">
        <f>IFERROR(__xludf.DUMMYFUNCTION("""COMPUTED_VALUE"""),"")</f>
        <v/>
      </c>
      <c r="D19889" s="5">
        <v>0.0</v>
      </c>
    </row>
    <row r="19890" ht="14.25" customHeight="1">
      <c r="A19890" s="5"/>
      <c r="B19890" s="5"/>
      <c r="C19890" s="5" t="str">
        <f>IFERROR(__xludf.DUMMYFUNCTION("""COMPUTED_VALUE"""),"")</f>
        <v/>
      </c>
      <c r="D19890" s="5">
        <v>0.0</v>
      </c>
    </row>
    <row r="19891" ht="14.25" customHeight="1">
      <c r="A19891" s="5"/>
      <c r="B19891" s="5"/>
      <c r="C19891" s="5" t="str">
        <f>IFERROR(__xludf.DUMMYFUNCTION("""COMPUTED_VALUE"""),"")</f>
        <v/>
      </c>
      <c r="D19891" s="5">
        <v>0.0</v>
      </c>
    </row>
    <row r="19892" ht="14.25" customHeight="1">
      <c r="A19892" s="5"/>
      <c r="B19892" s="5"/>
      <c r="C19892" s="5" t="str">
        <f>IFERROR(__xludf.DUMMYFUNCTION("""COMPUTED_VALUE"""),"")</f>
        <v/>
      </c>
      <c r="D19892" s="5">
        <v>0.0</v>
      </c>
    </row>
    <row r="19893" ht="14.25" customHeight="1">
      <c r="A19893" s="5"/>
      <c r="B19893" s="5"/>
      <c r="C19893" s="5" t="str">
        <f>IFERROR(__xludf.DUMMYFUNCTION("""COMPUTED_VALUE"""),"")</f>
        <v/>
      </c>
      <c r="D19893" s="5">
        <v>0.0</v>
      </c>
    </row>
    <row r="19894" ht="14.25" customHeight="1">
      <c r="A19894" s="5"/>
      <c r="B19894" s="5"/>
      <c r="C19894" s="5" t="str">
        <f>IFERROR(__xludf.DUMMYFUNCTION("""COMPUTED_VALUE"""),"")</f>
        <v/>
      </c>
      <c r="D19894" s="5">
        <v>0.0</v>
      </c>
    </row>
    <row r="19895" ht="14.25" customHeight="1">
      <c r="A19895" s="5"/>
      <c r="B19895" s="5"/>
      <c r="C19895" s="5" t="str">
        <f>IFERROR(__xludf.DUMMYFUNCTION("""COMPUTED_VALUE"""),"")</f>
        <v/>
      </c>
      <c r="D19895" s="5">
        <v>0.0</v>
      </c>
    </row>
    <row r="19896" ht="14.25" customHeight="1">
      <c r="A19896" s="5"/>
      <c r="B19896" s="5"/>
      <c r="C19896" s="5" t="str">
        <f>IFERROR(__xludf.DUMMYFUNCTION("""COMPUTED_VALUE"""),"")</f>
        <v/>
      </c>
      <c r="D19896" s="5">
        <v>0.0</v>
      </c>
    </row>
    <row r="19897" ht="14.25" customHeight="1">
      <c r="A19897" s="5"/>
      <c r="B19897" s="5"/>
      <c r="C19897" s="5" t="str">
        <f>IFERROR(__xludf.DUMMYFUNCTION("""COMPUTED_VALUE"""),"")</f>
        <v/>
      </c>
      <c r="D19897" s="5">
        <v>0.0</v>
      </c>
    </row>
    <row r="19898" ht="14.25" customHeight="1">
      <c r="A19898" s="5"/>
      <c r="B19898" s="5"/>
      <c r="C19898" s="5" t="str">
        <f>IFERROR(__xludf.DUMMYFUNCTION("""COMPUTED_VALUE"""),"")</f>
        <v/>
      </c>
      <c r="D19898" s="5">
        <v>0.0</v>
      </c>
    </row>
    <row r="19899" ht="14.25" customHeight="1">
      <c r="A19899" s="5"/>
      <c r="B19899" s="5"/>
      <c r="C19899" s="5" t="str">
        <f>IFERROR(__xludf.DUMMYFUNCTION("""COMPUTED_VALUE"""),"")</f>
        <v/>
      </c>
      <c r="D19899" s="5">
        <v>0.0</v>
      </c>
    </row>
    <row r="19900" ht="14.25" customHeight="1">
      <c r="A19900" s="5"/>
      <c r="B19900" s="5"/>
      <c r="C19900" s="5" t="str">
        <f>IFERROR(__xludf.DUMMYFUNCTION("""COMPUTED_VALUE"""),"")</f>
        <v/>
      </c>
      <c r="D19900" s="5">
        <v>0.0</v>
      </c>
    </row>
    <row r="19901" ht="14.25" customHeight="1">
      <c r="A19901" s="5"/>
      <c r="B19901" s="5"/>
      <c r="C19901" s="5" t="str">
        <f>IFERROR(__xludf.DUMMYFUNCTION("""COMPUTED_VALUE"""),"")</f>
        <v/>
      </c>
      <c r="D19901" s="5">
        <v>0.0</v>
      </c>
    </row>
    <row r="19902" ht="14.25" customHeight="1">
      <c r="A19902" s="5"/>
      <c r="B19902" s="5"/>
      <c r="C19902" s="5" t="str">
        <f>IFERROR(__xludf.DUMMYFUNCTION("""COMPUTED_VALUE"""),"")</f>
        <v/>
      </c>
      <c r="D19902" s="5">
        <v>0.0</v>
      </c>
    </row>
    <row r="19903" ht="14.25" customHeight="1">
      <c r="A19903" s="5"/>
      <c r="B19903" s="5"/>
      <c r="C19903" s="5" t="str">
        <f>IFERROR(__xludf.DUMMYFUNCTION("""COMPUTED_VALUE"""),"")</f>
        <v/>
      </c>
      <c r="D19903" s="5">
        <v>0.0</v>
      </c>
    </row>
    <row r="19904" ht="14.25" customHeight="1">
      <c r="A19904" s="5"/>
      <c r="B19904" s="5"/>
      <c r="C19904" s="5" t="str">
        <f>IFERROR(__xludf.DUMMYFUNCTION("""COMPUTED_VALUE"""),"")</f>
        <v/>
      </c>
      <c r="D19904" s="5">
        <v>0.0</v>
      </c>
    </row>
    <row r="19905" ht="14.25" customHeight="1">
      <c r="A19905" s="5"/>
      <c r="B19905" s="5"/>
      <c r="C19905" s="5" t="str">
        <f>IFERROR(__xludf.DUMMYFUNCTION("""COMPUTED_VALUE"""),"")</f>
        <v/>
      </c>
      <c r="D19905" s="5">
        <v>0.0</v>
      </c>
    </row>
    <row r="19906" ht="14.25" customHeight="1">
      <c r="A19906" s="5"/>
      <c r="B19906" s="5"/>
      <c r="C19906" s="5" t="str">
        <f>IFERROR(__xludf.DUMMYFUNCTION("""COMPUTED_VALUE"""),"")</f>
        <v/>
      </c>
      <c r="D19906" s="5">
        <v>0.0</v>
      </c>
    </row>
    <row r="19907" ht="14.25" customHeight="1">
      <c r="A19907" s="5"/>
      <c r="B19907" s="5"/>
      <c r="C19907" s="5" t="str">
        <f>IFERROR(__xludf.DUMMYFUNCTION("""COMPUTED_VALUE"""),"")</f>
        <v/>
      </c>
      <c r="D19907" s="5">
        <v>0.0</v>
      </c>
    </row>
    <row r="19908" ht="14.25" customHeight="1">
      <c r="A19908" s="5"/>
      <c r="B19908" s="5"/>
      <c r="C19908" s="5" t="str">
        <f>IFERROR(__xludf.DUMMYFUNCTION("""COMPUTED_VALUE"""),"")</f>
        <v/>
      </c>
      <c r="D19908" s="5">
        <v>0.0</v>
      </c>
    </row>
    <row r="19909" ht="14.25" customHeight="1">
      <c r="A19909" s="5"/>
      <c r="B19909" s="5"/>
      <c r="C19909" s="5" t="str">
        <f>IFERROR(__xludf.DUMMYFUNCTION("""COMPUTED_VALUE"""),"")</f>
        <v/>
      </c>
      <c r="D19909" s="5">
        <v>0.0</v>
      </c>
    </row>
    <row r="19910" ht="14.25" customHeight="1">
      <c r="A19910" s="5"/>
      <c r="B19910" s="5"/>
      <c r="C19910" s="5" t="str">
        <f>IFERROR(__xludf.DUMMYFUNCTION("""COMPUTED_VALUE"""),"")</f>
        <v/>
      </c>
      <c r="D19910" s="5">
        <v>0.0</v>
      </c>
    </row>
    <row r="19911" ht="14.25" customHeight="1">
      <c r="A19911" s="5"/>
      <c r="B19911" s="5"/>
      <c r="C19911" s="5" t="str">
        <f>IFERROR(__xludf.DUMMYFUNCTION("""COMPUTED_VALUE"""),"")</f>
        <v/>
      </c>
      <c r="D19911" s="5">
        <v>0.0</v>
      </c>
    </row>
    <row r="19912" ht="14.25" customHeight="1">
      <c r="A19912" s="5"/>
      <c r="B19912" s="5"/>
      <c r="C19912" s="5" t="str">
        <f>IFERROR(__xludf.DUMMYFUNCTION("""COMPUTED_VALUE"""),"")</f>
        <v/>
      </c>
      <c r="D19912" s="5">
        <v>0.0</v>
      </c>
    </row>
    <row r="19913" ht="14.25" customHeight="1">
      <c r="A19913" s="5"/>
      <c r="B19913" s="5"/>
      <c r="C19913" s="5" t="str">
        <f>IFERROR(__xludf.DUMMYFUNCTION("""COMPUTED_VALUE"""),"")</f>
        <v/>
      </c>
      <c r="D19913" s="5">
        <v>0.0</v>
      </c>
    </row>
    <row r="19914" ht="14.25" customHeight="1">
      <c r="A19914" s="5"/>
      <c r="B19914" s="5"/>
      <c r="C19914" s="5" t="str">
        <f>IFERROR(__xludf.DUMMYFUNCTION("""COMPUTED_VALUE"""),"")</f>
        <v/>
      </c>
      <c r="D19914" s="5">
        <v>0.0</v>
      </c>
    </row>
    <row r="19915" ht="14.25" customHeight="1">
      <c r="A19915" s="5"/>
      <c r="B19915" s="5"/>
      <c r="C19915" s="5" t="str">
        <f>IFERROR(__xludf.DUMMYFUNCTION("""COMPUTED_VALUE"""),"")</f>
        <v/>
      </c>
      <c r="D19915" s="5">
        <v>0.0</v>
      </c>
    </row>
    <row r="19916" ht="14.25" customHeight="1">
      <c r="A19916" s="5"/>
      <c r="B19916" s="5"/>
      <c r="C19916" s="5" t="str">
        <f>IFERROR(__xludf.DUMMYFUNCTION("""COMPUTED_VALUE"""),"")</f>
        <v/>
      </c>
      <c r="D19916" s="5">
        <v>0.0</v>
      </c>
    </row>
    <row r="19917" ht="14.25" customHeight="1">
      <c r="A19917" s="5"/>
      <c r="B19917" s="5"/>
      <c r="C19917" s="5" t="str">
        <f>IFERROR(__xludf.DUMMYFUNCTION("""COMPUTED_VALUE"""),"")</f>
        <v/>
      </c>
      <c r="D19917" s="5">
        <v>0.0</v>
      </c>
    </row>
    <row r="19918" ht="14.25" customHeight="1">
      <c r="A19918" s="5"/>
      <c r="B19918" s="5"/>
      <c r="C19918" s="5" t="str">
        <f>IFERROR(__xludf.DUMMYFUNCTION("""COMPUTED_VALUE"""),"")</f>
        <v/>
      </c>
      <c r="D19918" s="5">
        <v>0.0</v>
      </c>
    </row>
    <row r="19919" ht="14.25" customHeight="1">
      <c r="A19919" s="5"/>
      <c r="B19919" s="5"/>
      <c r="C19919" s="5" t="str">
        <f>IFERROR(__xludf.DUMMYFUNCTION("""COMPUTED_VALUE"""),"")</f>
        <v/>
      </c>
      <c r="D19919" s="5">
        <v>0.0</v>
      </c>
    </row>
    <row r="19920" ht="14.25" customHeight="1">
      <c r="A19920" s="5"/>
      <c r="B19920" s="5"/>
      <c r="C19920" s="5" t="str">
        <f>IFERROR(__xludf.DUMMYFUNCTION("""COMPUTED_VALUE"""),"")</f>
        <v/>
      </c>
      <c r="D19920" s="5">
        <v>0.0</v>
      </c>
    </row>
    <row r="19921" ht="14.25" customHeight="1">
      <c r="A19921" s="5"/>
      <c r="B19921" s="5"/>
      <c r="C19921" s="5" t="str">
        <f>IFERROR(__xludf.DUMMYFUNCTION("""COMPUTED_VALUE"""),"")</f>
        <v/>
      </c>
      <c r="D19921" s="5">
        <v>0.0</v>
      </c>
    </row>
    <row r="19922" ht="14.25" customHeight="1">
      <c r="A19922" s="5"/>
      <c r="B19922" s="5"/>
      <c r="C19922" s="5" t="str">
        <f>IFERROR(__xludf.DUMMYFUNCTION("""COMPUTED_VALUE"""),"")</f>
        <v/>
      </c>
      <c r="D19922" s="5">
        <v>0.0</v>
      </c>
    </row>
    <row r="19923" ht="14.25" customHeight="1">
      <c r="A19923" s="5"/>
      <c r="B19923" s="5"/>
      <c r="C19923" s="5" t="str">
        <f>IFERROR(__xludf.DUMMYFUNCTION("""COMPUTED_VALUE"""),"")</f>
        <v/>
      </c>
      <c r="D19923" s="5">
        <v>0.0</v>
      </c>
    </row>
    <row r="19924" ht="14.25" customHeight="1">
      <c r="A19924" s="5"/>
      <c r="B19924" s="5"/>
      <c r="C19924" s="5" t="str">
        <f>IFERROR(__xludf.DUMMYFUNCTION("""COMPUTED_VALUE"""),"")</f>
        <v/>
      </c>
      <c r="D19924" s="5">
        <v>0.0</v>
      </c>
    </row>
    <row r="19925" ht="14.25" customHeight="1">
      <c r="A19925" s="5"/>
      <c r="B19925" s="5"/>
      <c r="C19925" s="5" t="str">
        <f>IFERROR(__xludf.DUMMYFUNCTION("""COMPUTED_VALUE"""),"")</f>
        <v/>
      </c>
      <c r="D19925" s="5">
        <v>0.0</v>
      </c>
    </row>
    <row r="19926" ht="14.25" customHeight="1">
      <c r="A19926" s="5"/>
      <c r="B19926" s="5"/>
      <c r="C19926" s="5" t="str">
        <f>IFERROR(__xludf.DUMMYFUNCTION("""COMPUTED_VALUE"""),"")</f>
        <v/>
      </c>
      <c r="D19926" s="5">
        <v>0.0</v>
      </c>
    </row>
    <row r="19927" ht="14.25" customHeight="1">
      <c r="A19927" s="5"/>
      <c r="B19927" s="5"/>
      <c r="C19927" s="5" t="str">
        <f>IFERROR(__xludf.DUMMYFUNCTION("""COMPUTED_VALUE"""),"")</f>
        <v/>
      </c>
      <c r="D19927" s="5">
        <v>0.0</v>
      </c>
    </row>
    <row r="19928" ht="14.25" customHeight="1">
      <c r="A19928" s="5"/>
      <c r="B19928" s="5"/>
      <c r="C19928" s="5" t="str">
        <f>IFERROR(__xludf.DUMMYFUNCTION("""COMPUTED_VALUE"""),"")</f>
        <v/>
      </c>
      <c r="D19928" s="5">
        <v>0.0</v>
      </c>
    </row>
    <row r="19929" ht="14.25" customHeight="1">
      <c r="A19929" s="5"/>
      <c r="B19929" s="5"/>
      <c r="C19929" s="5" t="str">
        <f>IFERROR(__xludf.DUMMYFUNCTION("""COMPUTED_VALUE"""),"")</f>
        <v/>
      </c>
      <c r="D19929" s="5">
        <v>0.0</v>
      </c>
    </row>
    <row r="19930" ht="14.25" customHeight="1">
      <c r="A19930" s="5"/>
      <c r="B19930" s="5"/>
      <c r="C19930" s="5" t="str">
        <f>IFERROR(__xludf.DUMMYFUNCTION("""COMPUTED_VALUE"""),"")</f>
        <v/>
      </c>
      <c r="D19930" s="5">
        <v>0.0</v>
      </c>
    </row>
    <row r="19931" ht="14.25" customHeight="1">
      <c r="A19931" s="5"/>
      <c r="B19931" s="5"/>
      <c r="C19931" s="5" t="str">
        <f>IFERROR(__xludf.DUMMYFUNCTION("""COMPUTED_VALUE"""),"")</f>
        <v/>
      </c>
      <c r="D19931" s="5">
        <v>0.0</v>
      </c>
    </row>
    <row r="19932" ht="14.25" customHeight="1">
      <c r="A19932" s="5"/>
      <c r="B19932" s="5"/>
      <c r="C19932" s="5" t="str">
        <f>IFERROR(__xludf.DUMMYFUNCTION("""COMPUTED_VALUE"""),"")</f>
        <v/>
      </c>
      <c r="D19932" s="5">
        <v>0.0</v>
      </c>
    </row>
    <row r="19933" ht="14.25" customHeight="1">
      <c r="A19933" s="5"/>
      <c r="B19933" s="5"/>
      <c r="C19933" s="5" t="str">
        <f>IFERROR(__xludf.DUMMYFUNCTION("""COMPUTED_VALUE"""),"")</f>
        <v/>
      </c>
      <c r="D19933" s="5">
        <v>0.0</v>
      </c>
    </row>
    <row r="19934" ht="14.25" customHeight="1">
      <c r="A19934" s="5"/>
      <c r="B19934" s="5"/>
      <c r="C19934" s="5" t="str">
        <f>IFERROR(__xludf.DUMMYFUNCTION("""COMPUTED_VALUE"""),"")</f>
        <v/>
      </c>
      <c r="D19934" s="5">
        <v>0.0</v>
      </c>
    </row>
    <row r="19935" ht="14.25" customHeight="1">
      <c r="A19935" s="5"/>
      <c r="B19935" s="5"/>
      <c r="C19935" s="5" t="str">
        <f>IFERROR(__xludf.DUMMYFUNCTION("""COMPUTED_VALUE"""),"")</f>
        <v/>
      </c>
      <c r="D19935" s="5">
        <v>0.0</v>
      </c>
    </row>
    <row r="19936" ht="14.25" customHeight="1">
      <c r="A19936" s="5"/>
      <c r="B19936" s="5"/>
      <c r="C19936" s="5" t="str">
        <f>IFERROR(__xludf.DUMMYFUNCTION("""COMPUTED_VALUE"""),"")</f>
        <v/>
      </c>
      <c r="D19936" s="5">
        <v>0.0</v>
      </c>
    </row>
    <row r="19937" ht="14.25" customHeight="1">
      <c r="A19937" s="5"/>
      <c r="B19937" s="5"/>
      <c r="C19937" s="5" t="str">
        <f>IFERROR(__xludf.DUMMYFUNCTION("""COMPUTED_VALUE"""),"")</f>
        <v/>
      </c>
      <c r="D19937" s="5">
        <v>0.0</v>
      </c>
    </row>
    <row r="19938" ht="14.25" customHeight="1">
      <c r="A19938" s="5"/>
      <c r="B19938" s="5"/>
      <c r="C19938" s="5" t="str">
        <f>IFERROR(__xludf.DUMMYFUNCTION("""COMPUTED_VALUE"""),"")</f>
        <v/>
      </c>
      <c r="D19938" s="5">
        <v>0.0</v>
      </c>
    </row>
    <row r="19939" ht="14.25" customHeight="1">
      <c r="A19939" s="5"/>
      <c r="B19939" s="5"/>
      <c r="C19939" s="5" t="str">
        <f>IFERROR(__xludf.DUMMYFUNCTION("""COMPUTED_VALUE"""),"")</f>
        <v/>
      </c>
      <c r="D19939" s="5">
        <v>0.0</v>
      </c>
    </row>
    <row r="19940" ht="14.25" customHeight="1">
      <c r="A19940" s="5"/>
      <c r="B19940" s="5"/>
      <c r="C19940" s="5" t="str">
        <f>IFERROR(__xludf.DUMMYFUNCTION("""COMPUTED_VALUE"""),"")</f>
        <v/>
      </c>
      <c r="D19940" s="5">
        <v>0.0</v>
      </c>
    </row>
    <row r="19941" ht="14.25" customHeight="1">
      <c r="A19941" s="5"/>
      <c r="B19941" s="5"/>
      <c r="C19941" s="5" t="str">
        <f>IFERROR(__xludf.DUMMYFUNCTION("""COMPUTED_VALUE"""),"")</f>
        <v/>
      </c>
      <c r="D19941" s="5">
        <v>0.0</v>
      </c>
    </row>
    <row r="19942" ht="14.25" customHeight="1">
      <c r="A19942" s="5"/>
      <c r="B19942" s="5"/>
      <c r="C19942" s="5" t="str">
        <f>IFERROR(__xludf.DUMMYFUNCTION("""COMPUTED_VALUE"""),"")</f>
        <v/>
      </c>
      <c r="D19942" s="5">
        <v>0.0</v>
      </c>
    </row>
    <row r="19943" ht="14.25" customHeight="1">
      <c r="A19943" s="5"/>
      <c r="B19943" s="5"/>
      <c r="C19943" s="5" t="str">
        <f>IFERROR(__xludf.DUMMYFUNCTION("""COMPUTED_VALUE"""),"")</f>
        <v/>
      </c>
      <c r="D19943" s="5">
        <v>0.0</v>
      </c>
    </row>
    <row r="19944" ht="14.25" customHeight="1">
      <c r="A19944" s="5"/>
      <c r="B19944" s="5"/>
      <c r="C19944" s="5" t="str">
        <f>IFERROR(__xludf.DUMMYFUNCTION("""COMPUTED_VALUE"""),"")</f>
        <v/>
      </c>
      <c r="D19944" s="5">
        <v>0.0</v>
      </c>
    </row>
    <row r="19945" ht="14.25" customHeight="1">
      <c r="A19945" s="5"/>
      <c r="B19945" s="5"/>
      <c r="C19945" s="5" t="str">
        <f>IFERROR(__xludf.DUMMYFUNCTION("""COMPUTED_VALUE"""),"")</f>
        <v/>
      </c>
      <c r="D19945" s="5">
        <v>0.0</v>
      </c>
    </row>
    <row r="19946" ht="14.25" customHeight="1">
      <c r="A19946" s="5"/>
      <c r="B19946" s="5"/>
      <c r="C19946" s="5" t="str">
        <f>IFERROR(__xludf.DUMMYFUNCTION("""COMPUTED_VALUE"""),"")</f>
        <v/>
      </c>
      <c r="D19946" s="5">
        <v>0.0</v>
      </c>
    </row>
    <row r="19947" ht="14.25" customHeight="1">
      <c r="A19947" s="5"/>
      <c r="B19947" s="5"/>
      <c r="C19947" s="5" t="str">
        <f>IFERROR(__xludf.DUMMYFUNCTION("""COMPUTED_VALUE"""),"")</f>
        <v/>
      </c>
      <c r="D19947" s="5">
        <v>0.0</v>
      </c>
    </row>
    <row r="19948" ht="14.25" customHeight="1">
      <c r="A19948" s="5"/>
      <c r="B19948" s="5"/>
      <c r="C19948" s="5" t="str">
        <f>IFERROR(__xludf.DUMMYFUNCTION("""COMPUTED_VALUE"""),"")</f>
        <v/>
      </c>
      <c r="D19948" s="5">
        <v>0.0</v>
      </c>
    </row>
    <row r="19949" ht="14.25" customHeight="1">
      <c r="A19949" s="5"/>
      <c r="B19949" s="5"/>
      <c r="C19949" s="5" t="str">
        <f>IFERROR(__xludf.DUMMYFUNCTION("""COMPUTED_VALUE"""),"")</f>
        <v/>
      </c>
      <c r="D19949" s="5">
        <v>0.0</v>
      </c>
    </row>
    <row r="19950" ht="14.25" customHeight="1">
      <c r="A19950" s="5"/>
      <c r="B19950" s="5"/>
      <c r="C19950" s="5" t="str">
        <f>IFERROR(__xludf.DUMMYFUNCTION("""COMPUTED_VALUE"""),"")</f>
        <v/>
      </c>
      <c r="D19950" s="5">
        <v>0.0</v>
      </c>
    </row>
    <row r="19951" ht="14.25" customHeight="1">
      <c r="A19951" s="5"/>
      <c r="B19951" s="5"/>
      <c r="C19951" s="5" t="str">
        <f>IFERROR(__xludf.DUMMYFUNCTION("""COMPUTED_VALUE"""),"")</f>
        <v/>
      </c>
      <c r="D19951" s="5">
        <v>0.0</v>
      </c>
    </row>
    <row r="19952" ht="14.25" customHeight="1">
      <c r="A19952" s="5"/>
      <c r="B19952" s="5"/>
      <c r="C19952" s="5" t="str">
        <f>IFERROR(__xludf.DUMMYFUNCTION("""COMPUTED_VALUE"""),"")</f>
        <v/>
      </c>
      <c r="D19952" s="5">
        <v>0.0</v>
      </c>
    </row>
    <row r="19953" ht="14.25" customHeight="1">
      <c r="A19953" s="5"/>
      <c r="B19953" s="5"/>
      <c r="C19953" s="5" t="str">
        <f>IFERROR(__xludf.DUMMYFUNCTION("""COMPUTED_VALUE"""),"")</f>
        <v/>
      </c>
      <c r="D19953" s="5">
        <v>0.0</v>
      </c>
    </row>
    <row r="19954" ht="14.25" customHeight="1">
      <c r="A19954" s="5"/>
      <c r="B19954" s="5"/>
      <c r="C19954" s="5" t="str">
        <f>IFERROR(__xludf.DUMMYFUNCTION("""COMPUTED_VALUE"""),"")</f>
        <v/>
      </c>
      <c r="D19954" s="5">
        <v>0.0</v>
      </c>
    </row>
    <row r="19955" ht="14.25" customHeight="1">
      <c r="A19955" s="5"/>
      <c r="B19955" s="5"/>
      <c r="C19955" s="5" t="str">
        <f>IFERROR(__xludf.DUMMYFUNCTION("""COMPUTED_VALUE"""),"")</f>
        <v/>
      </c>
      <c r="D19955" s="5">
        <v>0.0</v>
      </c>
    </row>
    <row r="19956" ht="14.25" customHeight="1">
      <c r="A19956" s="5"/>
      <c r="B19956" s="5"/>
      <c r="C19956" s="5" t="str">
        <f>IFERROR(__xludf.DUMMYFUNCTION("""COMPUTED_VALUE"""),"")</f>
        <v/>
      </c>
      <c r="D19956" s="5">
        <v>0.0</v>
      </c>
    </row>
    <row r="19957" ht="14.25" customHeight="1">
      <c r="A19957" s="5"/>
      <c r="B19957" s="5"/>
      <c r="C19957" s="5" t="str">
        <f>IFERROR(__xludf.DUMMYFUNCTION("""COMPUTED_VALUE"""),"")</f>
        <v/>
      </c>
      <c r="D19957" s="5">
        <v>0.0</v>
      </c>
    </row>
    <row r="19958" ht="14.25" customHeight="1">
      <c r="A19958" s="5"/>
      <c r="B19958" s="5"/>
      <c r="C19958" s="5" t="str">
        <f>IFERROR(__xludf.DUMMYFUNCTION("""COMPUTED_VALUE"""),"")</f>
        <v/>
      </c>
      <c r="D19958" s="5">
        <v>0.0</v>
      </c>
    </row>
    <row r="19959" ht="14.25" customHeight="1">
      <c r="A19959" s="5"/>
      <c r="B19959" s="5"/>
      <c r="C19959" s="5" t="str">
        <f>IFERROR(__xludf.DUMMYFUNCTION("""COMPUTED_VALUE"""),"")</f>
        <v/>
      </c>
      <c r="D19959" s="5">
        <v>0.0</v>
      </c>
    </row>
    <row r="19960" ht="14.25" customHeight="1">
      <c r="A19960" s="5"/>
      <c r="B19960" s="5"/>
      <c r="C19960" s="5" t="str">
        <f>IFERROR(__xludf.DUMMYFUNCTION("""COMPUTED_VALUE"""),"")</f>
        <v/>
      </c>
      <c r="D19960" s="5">
        <v>0.0</v>
      </c>
    </row>
    <row r="19961" ht="14.25" customHeight="1">
      <c r="A19961" s="5"/>
      <c r="B19961" s="5"/>
      <c r="C19961" s="5" t="str">
        <f>IFERROR(__xludf.DUMMYFUNCTION("""COMPUTED_VALUE"""),"")</f>
        <v/>
      </c>
      <c r="D19961" s="5">
        <v>0.0</v>
      </c>
    </row>
    <row r="19962" ht="14.25" customHeight="1">
      <c r="A19962" s="5"/>
      <c r="B19962" s="5"/>
      <c r="C19962" s="5" t="str">
        <f>IFERROR(__xludf.DUMMYFUNCTION("""COMPUTED_VALUE"""),"")</f>
        <v/>
      </c>
      <c r="D19962" s="5">
        <v>0.0</v>
      </c>
    </row>
    <row r="19963" ht="14.25" customHeight="1">
      <c r="A19963" s="5"/>
      <c r="B19963" s="5"/>
      <c r="C19963" s="5" t="str">
        <f>IFERROR(__xludf.DUMMYFUNCTION("""COMPUTED_VALUE"""),"")</f>
        <v/>
      </c>
      <c r="D19963" s="5">
        <v>0.0</v>
      </c>
    </row>
    <row r="19964" ht="14.25" customHeight="1">
      <c r="A19964" s="5"/>
      <c r="B19964" s="5"/>
      <c r="C19964" s="5" t="str">
        <f>IFERROR(__xludf.DUMMYFUNCTION("""COMPUTED_VALUE"""),"")</f>
        <v/>
      </c>
      <c r="D19964" s="5">
        <v>0.0</v>
      </c>
    </row>
    <row r="19965" ht="14.25" customHeight="1">
      <c r="A19965" s="5"/>
      <c r="B19965" s="5"/>
      <c r="C19965" s="5" t="str">
        <f>IFERROR(__xludf.DUMMYFUNCTION("""COMPUTED_VALUE"""),"")</f>
        <v/>
      </c>
      <c r="D19965" s="5">
        <v>0.0</v>
      </c>
    </row>
    <row r="19966" ht="14.25" customHeight="1">
      <c r="A19966" s="5"/>
      <c r="B19966" s="5"/>
      <c r="C19966" s="5" t="str">
        <f>IFERROR(__xludf.DUMMYFUNCTION("""COMPUTED_VALUE"""),"")</f>
        <v/>
      </c>
      <c r="D19966" s="5">
        <v>0.0</v>
      </c>
    </row>
    <row r="19967" ht="14.25" customHeight="1">
      <c r="A19967" s="5"/>
      <c r="B19967" s="5"/>
      <c r="C19967" s="5" t="str">
        <f>IFERROR(__xludf.DUMMYFUNCTION("""COMPUTED_VALUE"""),"")</f>
        <v/>
      </c>
      <c r="D19967" s="5">
        <v>0.0</v>
      </c>
    </row>
    <row r="19968" ht="14.25" customHeight="1">
      <c r="A19968" s="5"/>
      <c r="B19968" s="5"/>
      <c r="C19968" s="5" t="str">
        <f>IFERROR(__xludf.DUMMYFUNCTION("""COMPUTED_VALUE"""),"")</f>
        <v/>
      </c>
      <c r="D19968" s="5">
        <v>0.0</v>
      </c>
    </row>
    <row r="19969" ht="14.25" customHeight="1">
      <c r="A19969" s="5"/>
      <c r="B19969" s="5"/>
      <c r="C19969" s="5" t="str">
        <f>IFERROR(__xludf.DUMMYFUNCTION("""COMPUTED_VALUE"""),"")</f>
        <v/>
      </c>
      <c r="D19969" s="5">
        <v>0.0</v>
      </c>
    </row>
    <row r="19970" ht="14.25" customHeight="1">
      <c r="A19970" s="5"/>
      <c r="B19970" s="5"/>
      <c r="C19970" s="5" t="str">
        <f>IFERROR(__xludf.DUMMYFUNCTION("""COMPUTED_VALUE"""),"")</f>
        <v/>
      </c>
      <c r="D19970" s="5">
        <v>0.0</v>
      </c>
    </row>
    <row r="19971" ht="14.25" customHeight="1">
      <c r="A19971" s="5"/>
      <c r="B19971" s="5"/>
      <c r="C19971" s="5" t="str">
        <f>IFERROR(__xludf.DUMMYFUNCTION("""COMPUTED_VALUE"""),"")</f>
        <v/>
      </c>
      <c r="D19971" s="5">
        <v>0.0</v>
      </c>
    </row>
    <row r="19972" ht="14.25" customHeight="1">
      <c r="A19972" s="5"/>
      <c r="B19972" s="5"/>
      <c r="C19972" s="5" t="str">
        <f>IFERROR(__xludf.DUMMYFUNCTION("""COMPUTED_VALUE"""),"")</f>
        <v/>
      </c>
      <c r="D19972" s="5">
        <v>0.0</v>
      </c>
    </row>
    <row r="19973" ht="14.25" customHeight="1">
      <c r="A19973" s="5"/>
      <c r="B19973" s="5"/>
      <c r="C19973" s="5" t="str">
        <f>IFERROR(__xludf.DUMMYFUNCTION("""COMPUTED_VALUE"""),"")</f>
        <v/>
      </c>
      <c r="D19973" s="5">
        <v>0.0</v>
      </c>
    </row>
    <row r="19974" ht="14.25" customHeight="1">
      <c r="A19974" s="5"/>
      <c r="B19974" s="5"/>
      <c r="C19974" s="5" t="str">
        <f>IFERROR(__xludf.DUMMYFUNCTION("""COMPUTED_VALUE"""),"")</f>
        <v/>
      </c>
      <c r="D19974" s="5">
        <v>0.0</v>
      </c>
    </row>
    <row r="19975" ht="14.25" customHeight="1">
      <c r="A19975" s="5"/>
      <c r="B19975" s="5"/>
      <c r="C19975" s="5" t="str">
        <f>IFERROR(__xludf.DUMMYFUNCTION("""COMPUTED_VALUE"""),"")</f>
        <v/>
      </c>
      <c r="D19975" s="5">
        <v>0.0</v>
      </c>
    </row>
    <row r="19976" ht="14.25" customHeight="1">
      <c r="A19976" s="5"/>
      <c r="B19976" s="5"/>
      <c r="C19976" s="5" t="str">
        <f>IFERROR(__xludf.DUMMYFUNCTION("""COMPUTED_VALUE"""),"")</f>
        <v/>
      </c>
      <c r="D19976" s="5">
        <v>0.0</v>
      </c>
    </row>
    <row r="19977" ht="14.25" customHeight="1">
      <c r="A19977" s="5"/>
      <c r="B19977" s="5"/>
      <c r="C19977" s="5" t="str">
        <f>IFERROR(__xludf.DUMMYFUNCTION("""COMPUTED_VALUE"""),"")</f>
        <v/>
      </c>
      <c r="D19977" s="5">
        <v>0.0</v>
      </c>
    </row>
    <row r="19978" ht="14.25" customHeight="1">
      <c r="A19978" s="5"/>
      <c r="B19978" s="5"/>
      <c r="C19978" s="5" t="str">
        <f>IFERROR(__xludf.DUMMYFUNCTION("""COMPUTED_VALUE"""),"")</f>
        <v/>
      </c>
      <c r="D19978" s="5">
        <v>0.0</v>
      </c>
    </row>
    <row r="19979" ht="14.25" customHeight="1">
      <c r="A19979" s="5"/>
      <c r="B19979" s="5"/>
      <c r="C19979" s="5" t="str">
        <f>IFERROR(__xludf.DUMMYFUNCTION("""COMPUTED_VALUE"""),"")</f>
        <v/>
      </c>
      <c r="D19979" s="5">
        <v>0.0</v>
      </c>
    </row>
    <row r="19980" ht="14.25" customHeight="1">
      <c r="A19980" s="5"/>
      <c r="B19980" s="5"/>
      <c r="C19980" s="5" t="str">
        <f>IFERROR(__xludf.DUMMYFUNCTION("""COMPUTED_VALUE"""),"")</f>
        <v/>
      </c>
      <c r="D19980" s="5">
        <v>0.0</v>
      </c>
    </row>
    <row r="19981" ht="14.25" customHeight="1">
      <c r="A19981" s="5"/>
      <c r="B19981" s="5"/>
      <c r="C19981" s="5" t="str">
        <f>IFERROR(__xludf.DUMMYFUNCTION("""COMPUTED_VALUE"""),"")</f>
        <v/>
      </c>
      <c r="D19981" s="5">
        <v>0.0</v>
      </c>
    </row>
    <row r="19982" ht="14.25" customHeight="1">
      <c r="A19982" s="5"/>
      <c r="B19982" s="5"/>
      <c r="C19982" s="5" t="str">
        <f>IFERROR(__xludf.DUMMYFUNCTION("""COMPUTED_VALUE"""),"")</f>
        <v/>
      </c>
      <c r="D19982" s="5">
        <v>0.0</v>
      </c>
    </row>
    <row r="19983" ht="14.25" customHeight="1">
      <c r="A19983" s="5"/>
      <c r="B19983" s="5"/>
      <c r="C19983" s="5" t="str">
        <f>IFERROR(__xludf.DUMMYFUNCTION("""COMPUTED_VALUE"""),"")</f>
        <v/>
      </c>
      <c r="D19983" s="5">
        <v>0.0</v>
      </c>
    </row>
    <row r="19984" ht="14.25" customHeight="1">
      <c r="A19984" s="5"/>
      <c r="B19984" s="5"/>
      <c r="C19984" s="5" t="str">
        <f>IFERROR(__xludf.DUMMYFUNCTION("""COMPUTED_VALUE"""),"")</f>
        <v/>
      </c>
      <c r="D19984" s="5">
        <v>0.0</v>
      </c>
    </row>
    <row r="19985" ht="14.25" customHeight="1">
      <c r="A19985" s="5"/>
      <c r="B19985" s="5"/>
      <c r="C19985" s="5" t="str">
        <f>IFERROR(__xludf.DUMMYFUNCTION("""COMPUTED_VALUE"""),"")</f>
        <v/>
      </c>
      <c r="D19985" s="5">
        <v>0.0</v>
      </c>
    </row>
    <row r="19986" ht="14.25" customHeight="1">
      <c r="A19986" s="5"/>
      <c r="B19986" s="5"/>
      <c r="C19986" s="5" t="str">
        <f>IFERROR(__xludf.DUMMYFUNCTION("""COMPUTED_VALUE"""),"")</f>
        <v/>
      </c>
      <c r="D19986" s="5">
        <v>0.0</v>
      </c>
    </row>
    <row r="19987" ht="14.25" customHeight="1">
      <c r="A19987" s="5"/>
      <c r="B19987" s="5"/>
      <c r="C19987" s="5" t="str">
        <f>IFERROR(__xludf.DUMMYFUNCTION("""COMPUTED_VALUE"""),"")</f>
        <v/>
      </c>
      <c r="D19987" s="5">
        <v>0.0</v>
      </c>
    </row>
    <row r="19988" ht="14.25" customHeight="1">
      <c r="A19988" s="5"/>
      <c r="B19988" s="5"/>
      <c r="C19988" s="5" t="str">
        <f>IFERROR(__xludf.DUMMYFUNCTION("""COMPUTED_VALUE"""),"")</f>
        <v/>
      </c>
      <c r="D19988" s="5">
        <v>0.0</v>
      </c>
    </row>
    <row r="19989" ht="14.25" customHeight="1">
      <c r="A19989" s="5"/>
      <c r="B19989" s="5"/>
      <c r="C19989" s="5" t="str">
        <f>IFERROR(__xludf.DUMMYFUNCTION("""COMPUTED_VALUE"""),"")</f>
        <v/>
      </c>
      <c r="D19989" s="5">
        <v>0.0</v>
      </c>
    </row>
    <row r="19990" ht="14.25" customHeight="1">
      <c r="A19990" s="5"/>
      <c r="B19990" s="5"/>
      <c r="C19990" s="5" t="str">
        <f>IFERROR(__xludf.DUMMYFUNCTION("""COMPUTED_VALUE"""),"")</f>
        <v/>
      </c>
      <c r="D19990" s="5">
        <v>0.0</v>
      </c>
    </row>
    <row r="19991" ht="14.25" customHeight="1">
      <c r="A19991" s="5"/>
      <c r="B19991" s="5"/>
      <c r="C19991" s="5" t="str">
        <f>IFERROR(__xludf.DUMMYFUNCTION("""COMPUTED_VALUE"""),"")</f>
        <v/>
      </c>
      <c r="D19991" s="5">
        <v>0.0</v>
      </c>
    </row>
    <row r="19992" ht="14.25" customHeight="1">
      <c r="A19992" s="5"/>
      <c r="B19992" s="5"/>
      <c r="C19992" s="5" t="str">
        <f>IFERROR(__xludf.DUMMYFUNCTION("""COMPUTED_VALUE"""),"")</f>
        <v/>
      </c>
      <c r="D19992" s="5">
        <v>0.0</v>
      </c>
    </row>
    <row r="19993" ht="14.25" customHeight="1">
      <c r="A19993" s="5"/>
      <c r="B19993" s="5"/>
      <c r="C19993" s="5" t="str">
        <f>IFERROR(__xludf.DUMMYFUNCTION("""COMPUTED_VALUE"""),"")</f>
        <v/>
      </c>
      <c r="D19993" s="5">
        <v>0.0</v>
      </c>
    </row>
    <row r="19994" ht="14.25" customHeight="1">
      <c r="A19994" s="5"/>
      <c r="B19994" s="5"/>
      <c r="C19994" s="5" t="str">
        <f>IFERROR(__xludf.DUMMYFUNCTION("""COMPUTED_VALUE"""),"")</f>
        <v/>
      </c>
      <c r="D19994" s="5">
        <v>0.0</v>
      </c>
    </row>
    <row r="19995" ht="14.25" customHeight="1">
      <c r="A19995" s="5"/>
      <c r="B19995" s="5"/>
      <c r="C19995" s="5" t="str">
        <f>IFERROR(__xludf.DUMMYFUNCTION("""COMPUTED_VALUE"""),"")</f>
        <v/>
      </c>
      <c r="D19995" s="5">
        <v>0.0</v>
      </c>
    </row>
    <row r="19996" ht="14.25" customHeight="1">
      <c r="A19996" s="5"/>
      <c r="B19996" s="5"/>
      <c r="C19996" s="5" t="str">
        <f>IFERROR(__xludf.DUMMYFUNCTION("""COMPUTED_VALUE"""),"")</f>
        <v/>
      </c>
      <c r="D19996" s="5">
        <v>0.0</v>
      </c>
    </row>
    <row r="19997" ht="14.25" customHeight="1">
      <c r="A19997" s="5"/>
      <c r="B19997" s="5"/>
      <c r="C19997" s="5" t="str">
        <f>IFERROR(__xludf.DUMMYFUNCTION("""COMPUTED_VALUE"""),"")</f>
        <v/>
      </c>
      <c r="D19997" s="5">
        <v>0.0</v>
      </c>
    </row>
    <row r="19998" ht="14.25" customHeight="1">
      <c r="A19998" s="5"/>
      <c r="B19998" s="5"/>
      <c r="C19998" s="5" t="str">
        <f>IFERROR(__xludf.DUMMYFUNCTION("""COMPUTED_VALUE"""),"")</f>
        <v/>
      </c>
      <c r="D19998" s="5">
        <v>0.0</v>
      </c>
    </row>
    <row r="19999" ht="14.25" customHeight="1">
      <c r="A19999" s="5"/>
      <c r="B19999" s="5"/>
      <c r="C19999" s="5" t="str">
        <f>IFERROR(__xludf.DUMMYFUNCTION("""COMPUTED_VALUE"""),"")</f>
        <v/>
      </c>
      <c r="D19999" s="5">
        <v>0.0</v>
      </c>
    </row>
    <row r="20000" ht="14.25" customHeight="1">
      <c r="A20000" s="5"/>
      <c r="B20000" s="5"/>
      <c r="C20000" s="5" t="str">
        <f>IFERROR(__xludf.DUMMYFUNCTION("""COMPUTED_VALUE"""),"")</f>
        <v/>
      </c>
      <c r="D20000" s="5">
        <v>0.0</v>
      </c>
    </row>
    <row r="20001" ht="14.25" customHeight="1">
      <c r="A20001" s="5"/>
      <c r="B20001" s="5"/>
      <c r="C20001" s="5" t="str">
        <f>IFERROR(__xludf.DUMMYFUNCTION("""COMPUTED_VALUE"""),"")</f>
        <v/>
      </c>
      <c r="D20001" s="5">
        <v>0.0</v>
      </c>
    </row>
    <row r="20002" ht="14.25" customHeight="1">
      <c r="A20002" s="5"/>
      <c r="B20002" s="5"/>
      <c r="C20002" s="5" t="str">
        <f>IFERROR(__xludf.DUMMYFUNCTION("""COMPUTED_VALUE"""),"")</f>
        <v/>
      </c>
      <c r="D20002" s="5">
        <v>0.0</v>
      </c>
    </row>
    <row r="20003" ht="14.25" customHeight="1">
      <c r="A20003" s="5"/>
      <c r="B20003" s="5"/>
      <c r="C20003" s="5" t="str">
        <f>IFERROR(__xludf.DUMMYFUNCTION("""COMPUTED_VALUE"""),"")</f>
        <v/>
      </c>
      <c r="D20003" s="5">
        <v>0.0</v>
      </c>
    </row>
    <row r="20004" ht="14.25" customHeight="1">
      <c r="A20004" s="5"/>
      <c r="B20004" s="5"/>
      <c r="C20004" s="5" t="str">
        <f>IFERROR(__xludf.DUMMYFUNCTION("""COMPUTED_VALUE"""),"")</f>
        <v/>
      </c>
      <c r="D20004" s="5">
        <v>0.0</v>
      </c>
    </row>
    <row r="20005" ht="14.25" customHeight="1">
      <c r="A20005" s="5"/>
      <c r="B20005" s="5"/>
      <c r="C20005" s="5" t="str">
        <f>IFERROR(__xludf.DUMMYFUNCTION("""COMPUTED_VALUE"""),"")</f>
        <v/>
      </c>
      <c r="D20005" s="5">
        <v>0.0</v>
      </c>
    </row>
    <row r="20006" ht="14.25" customHeight="1">
      <c r="A20006" s="5"/>
      <c r="B20006" s="5"/>
      <c r="C20006" s="5" t="str">
        <f>IFERROR(__xludf.DUMMYFUNCTION("""COMPUTED_VALUE"""),"")</f>
        <v/>
      </c>
      <c r="D20006" s="5">
        <v>0.0</v>
      </c>
    </row>
    <row r="20007" ht="14.25" customHeight="1">
      <c r="A20007" s="5"/>
      <c r="B20007" s="5"/>
      <c r="C20007" s="5" t="str">
        <f>IFERROR(__xludf.DUMMYFUNCTION("""COMPUTED_VALUE"""),"")</f>
        <v/>
      </c>
      <c r="D20007" s="5">
        <v>0.0</v>
      </c>
    </row>
    <row r="20008" ht="14.25" customHeight="1">
      <c r="A20008" s="5"/>
      <c r="B20008" s="5"/>
      <c r="C20008" s="5" t="str">
        <f>IFERROR(__xludf.DUMMYFUNCTION("""COMPUTED_VALUE"""),"")</f>
        <v/>
      </c>
      <c r="D20008" s="5">
        <v>0.0</v>
      </c>
    </row>
    <row r="20009" ht="14.25" customHeight="1">
      <c r="A20009" s="5"/>
      <c r="B20009" s="5"/>
      <c r="C20009" s="5" t="str">
        <f>IFERROR(__xludf.DUMMYFUNCTION("""COMPUTED_VALUE"""),"")</f>
        <v/>
      </c>
      <c r="D20009" s="5">
        <v>0.0</v>
      </c>
    </row>
    <row r="20010" ht="14.25" customHeight="1">
      <c r="A20010" s="5"/>
      <c r="B20010" s="5"/>
      <c r="C20010" s="5" t="str">
        <f>IFERROR(__xludf.DUMMYFUNCTION("""COMPUTED_VALUE"""),"")</f>
        <v/>
      </c>
      <c r="D20010" s="5">
        <v>0.0</v>
      </c>
    </row>
    <row r="20011" ht="14.25" customHeight="1">
      <c r="A20011" s="5"/>
      <c r="B20011" s="5"/>
      <c r="C20011" s="5" t="str">
        <f>IFERROR(__xludf.DUMMYFUNCTION("""COMPUTED_VALUE"""),"")</f>
        <v/>
      </c>
      <c r="D20011" s="5">
        <v>0.0</v>
      </c>
    </row>
    <row r="20012" ht="14.25" customHeight="1">
      <c r="A20012" s="5"/>
      <c r="B20012" s="5"/>
      <c r="C20012" s="5" t="str">
        <f>IFERROR(__xludf.DUMMYFUNCTION("""COMPUTED_VALUE"""),"")</f>
        <v/>
      </c>
      <c r="D20012" s="5">
        <v>0.0</v>
      </c>
    </row>
    <row r="20013" ht="14.25" customHeight="1">
      <c r="A20013" s="5"/>
      <c r="B20013" s="5"/>
      <c r="C20013" s="5" t="str">
        <f>IFERROR(__xludf.DUMMYFUNCTION("""COMPUTED_VALUE"""),"")</f>
        <v/>
      </c>
      <c r="D20013" s="5">
        <v>0.0</v>
      </c>
    </row>
    <row r="20014" ht="14.25" customHeight="1">
      <c r="A20014" s="5"/>
      <c r="B20014" s="5"/>
      <c r="C20014" s="5" t="str">
        <f>IFERROR(__xludf.DUMMYFUNCTION("""COMPUTED_VALUE"""),"")</f>
        <v/>
      </c>
      <c r="D20014" s="5">
        <v>0.0</v>
      </c>
    </row>
    <row r="20015" ht="14.25" customHeight="1">
      <c r="A20015" s="5"/>
      <c r="B20015" s="5"/>
      <c r="C20015" s="5" t="str">
        <f>IFERROR(__xludf.DUMMYFUNCTION("""COMPUTED_VALUE"""),"")</f>
        <v/>
      </c>
      <c r="D20015" s="5">
        <v>0.0</v>
      </c>
    </row>
    <row r="20016" ht="14.25" customHeight="1">
      <c r="A20016" s="5"/>
      <c r="B20016" s="5"/>
      <c r="C20016" s="5" t="str">
        <f>IFERROR(__xludf.DUMMYFUNCTION("""COMPUTED_VALUE"""),"")</f>
        <v/>
      </c>
      <c r="D20016" s="5">
        <v>0.0</v>
      </c>
    </row>
    <row r="20017" ht="14.25" customHeight="1">
      <c r="A20017" s="5"/>
      <c r="B20017" s="5"/>
      <c r="C20017" s="5" t="str">
        <f>IFERROR(__xludf.DUMMYFUNCTION("""COMPUTED_VALUE"""),"")</f>
        <v/>
      </c>
      <c r="D20017" s="5">
        <v>0.0</v>
      </c>
    </row>
    <row r="20018" ht="14.25" customHeight="1">
      <c r="A20018" s="5"/>
      <c r="B20018" s="5"/>
      <c r="C20018" s="5" t="str">
        <f>IFERROR(__xludf.DUMMYFUNCTION("""COMPUTED_VALUE"""),"")</f>
        <v/>
      </c>
      <c r="D20018" s="5">
        <v>0.0</v>
      </c>
    </row>
    <row r="20019" ht="14.25" customHeight="1">
      <c r="A20019" s="5"/>
      <c r="B20019" s="5"/>
      <c r="C20019" s="5" t="str">
        <f>IFERROR(__xludf.DUMMYFUNCTION("""COMPUTED_VALUE"""),"")</f>
        <v/>
      </c>
      <c r="D20019" s="5">
        <v>0.0</v>
      </c>
    </row>
    <row r="20020" ht="14.25" customHeight="1">
      <c r="A20020" s="5"/>
      <c r="B20020" s="5"/>
      <c r="C20020" s="5" t="str">
        <f>IFERROR(__xludf.DUMMYFUNCTION("""COMPUTED_VALUE"""),"")</f>
        <v/>
      </c>
      <c r="D20020" s="5">
        <v>0.0</v>
      </c>
    </row>
    <row r="20021" ht="14.25" customHeight="1">
      <c r="A20021" s="5"/>
      <c r="B20021" s="5"/>
      <c r="C20021" s="5" t="str">
        <f>IFERROR(__xludf.DUMMYFUNCTION("""COMPUTED_VALUE"""),"")</f>
        <v/>
      </c>
      <c r="D20021" s="5">
        <v>0.0</v>
      </c>
    </row>
    <row r="20022" ht="14.25" customHeight="1">
      <c r="A20022" s="5"/>
      <c r="B20022" s="5"/>
      <c r="C20022" s="5" t="str">
        <f>IFERROR(__xludf.DUMMYFUNCTION("""COMPUTED_VALUE"""),"")</f>
        <v/>
      </c>
      <c r="D20022" s="5">
        <v>0.0</v>
      </c>
    </row>
    <row r="20023" ht="14.25" customHeight="1">
      <c r="A20023" s="5"/>
      <c r="B20023" s="5"/>
      <c r="C20023" s="5" t="str">
        <f>IFERROR(__xludf.DUMMYFUNCTION("""COMPUTED_VALUE"""),"")</f>
        <v/>
      </c>
      <c r="D20023" s="5">
        <v>0.0</v>
      </c>
    </row>
    <row r="20024" ht="14.25" customHeight="1">
      <c r="A20024" s="5"/>
      <c r="B20024" s="5"/>
      <c r="C20024" s="5" t="str">
        <f>IFERROR(__xludf.DUMMYFUNCTION("""COMPUTED_VALUE"""),"")</f>
        <v/>
      </c>
      <c r="D20024" s="5">
        <v>0.0</v>
      </c>
    </row>
    <row r="20025" ht="14.25" customHeight="1">
      <c r="A20025" s="5"/>
      <c r="B20025" s="5"/>
      <c r="C20025" s="5" t="str">
        <f>IFERROR(__xludf.DUMMYFUNCTION("""COMPUTED_VALUE"""),"")</f>
        <v/>
      </c>
      <c r="D20025" s="5">
        <v>0.0</v>
      </c>
    </row>
    <row r="20026" ht="14.25" customHeight="1">
      <c r="A20026" s="5"/>
      <c r="B20026" s="5"/>
      <c r="C20026" s="5" t="str">
        <f>IFERROR(__xludf.DUMMYFUNCTION("""COMPUTED_VALUE"""),"")</f>
        <v/>
      </c>
      <c r="D20026" s="5">
        <v>0.0</v>
      </c>
    </row>
    <row r="20027" ht="14.25" customHeight="1">
      <c r="A20027" s="5"/>
      <c r="B20027" s="5"/>
      <c r="C20027" s="5" t="str">
        <f>IFERROR(__xludf.DUMMYFUNCTION("""COMPUTED_VALUE"""),"")</f>
        <v/>
      </c>
      <c r="D20027" s="5">
        <v>0.0</v>
      </c>
    </row>
    <row r="20028" ht="14.25" customHeight="1">
      <c r="A20028" s="5"/>
      <c r="B20028" s="5"/>
      <c r="C20028" s="5" t="str">
        <f>IFERROR(__xludf.DUMMYFUNCTION("""COMPUTED_VALUE"""),"")</f>
        <v/>
      </c>
      <c r="D20028" s="5">
        <v>0.0</v>
      </c>
    </row>
    <row r="20029" ht="14.25" customHeight="1">
      <c r="A20029" s="5"/>
      <c r="B20029" s="5"/>
      <c r="C20029" s="5" t="str">
        <f>IFERROR(__xludf.DUMMYFUNCTION("""COMPUTED_VALUE"""),"")</f>
        <v/>
      </c>
      <c r="D20029" s="5">
        <v>0.0</v>
      </c>
    </row>
    <row r="20030" ht="14.25" customHeight="1">
      <c r="A20030" s="5"/>
      <c r="B20030" s="5"/>
      <c r="C20030" s="5" t="str">
        <f>IFERROR(__xludf.DUMMYFUNCTION("""COMPUTED_VALUE"""),"")</f>
        <v/>
      </c>
      <c r="D20030" s="5">
        <v>0.0</v>
      </c>
    </row>
    <row r="20031" ht="14.25" customHeight="1">
      <c r="A20031" s="5"/>
      <c r="B20031" s="5"/>
      <c r="C20031" s="5" t="str">
        <f>IFERROR(__xludf.DUMMYFUNCTION("""COMPUTED_VALUE"""),"")</f>
        <v/>
      </c>
      <c r="D20031" s="5">
        <v>0.0</v>
      </c>
    </row>
    <row r="20032" ht="14.25" customHeight="1">
      <c r="A20032" s="5"/>
      <c r="B20032" s="5"/>
      <c r="C20032" s="5" t="str">
        <f>IFERROR(__xludf.DUMMYFUNCTION("""COMPUTED_VALUE"""),"")</f>
        <v/>
      </c>
      <c r="D20032" s="5">
        <v>0.0</v>
      </c>
    </row>
    <row r="20033" ht="14.25" customHeight="1">
      <c r="A20033" s="5"/>
      <c r="B20033" s="5"/>
      <c r="C20033" s="5" t="str">
        <f>IFERROR(__xludf.DUMMYFUNCTION("""COMPUTED_VALUE"""),"")</f>
        <v/>
      </c>
      <c r="D20033" s="5">
        <v>0.0</v>
      </c>
    </row>
    <row r="20034" ht="14.25" customHeight="1">
      <c r="A20034" s="5"/>
      <c r="B20034" s="5"/>
      <c r="C20034" s="5" t="str">
        <f>IFERROR(__xludf.DUMMYFUNCTION("""COMPUTED_VALUE"""),"")</f>
        <v/>
      </c>
      <c r="D20034" s="5">
        <v>0.0</v>
      </c>
    </row>
    <row r="20035" ht="14.25" customHeight="1">
      <c r="A20035" s="5"/>
      <c r="B20035" s="5"/>
      <c r="C20035" s="5" t="str">
        <f>IFERROR(__xludf.DUMMYFUNCTION("""COMPUTED_VALUE"""),"")</f>
        <v/>
      </c>
      <c r="D20035" s="5">
        <v>0.0</v>
      </c>
    </row>
    <row r="20036" ht="14.25" customHeight="1">
      <c r="A20036" s="5"/>
      <c r="B20036" s="5"/>
      <c r="C20036" s="5" t="str">
        <f>IFERROR(__xludf.DUMMYFUNCTION("""COMPUTED_VALUE"""),"")</f>
        <v/>
      </c>
      <c r="D20036" s="5">
        <v>0.0</v>
      </c>
    </row>
    <row r="20037" ht="14.25" customHeight="1">
      <c r="A20037" s="5"/>
      <c r="B20037" s="5"/>
      <c r="C20037" s="5" t="str">
        <f>IFERROR(__xludf.DUMMYFUNCTION("""COMPUTED_VALUE"""),"")</f>
        <v/>
      </c>
      <c r="D20037" s="5">
        <v>0.0</v>
      </c>
    </row>
    <row r="20038" ht="14.25" customHeight="1">
      <c r="A20038" s="5"/>
      <c r="B20038" s="5"/>
      <c r="C20038" s="5" t="str">
        <f>IFERROR(__xludf.DUMMYFUNCTION("""COMPUTED_VALUE"""),"")</f>
        <v/>
      </c>
      <c r="D20038" s="5">
        <v>0.0</v>
      </c>
    </row>
    <row r="20039" ht="14.25" customHeight="1">
      <c r="A20039" s="5"/>
      <c r="B20039" s="5"/>
      <c r="C20039" s="5" t="str">
        <f>IFERROR(__xludf.DUMMYFUNCTION("""COMPUTED_VALUE"""),"")</f>
        <v/>
      </c>
      <c r="D20039" s="5">
        <v>0.0</v>
      </c>
    </row>
    <row r="20040" ht="14.25" customHeight="1">
      <c r="A20040" s="5"/>
      <c r="B20040" s="5"/>
      <c r="C20040" s="5" t="str">
        <f>IFERROR(__xludf.DUMMYFUNCTION("""COMPUTED_VALUE"""),"")</f>
        <v/>
      </c>
      <c r="D20040" s="5">
        <v>0.0</v>
      </c>
    </row>
    <row r="20041" ht="14.25" customHeight="1">
      <c r="A20041" s="5"/>
      <c r="B20041" s="5"/>
      <c r="C20041" s="5" t="str">
        <f>IFERROR(__xludf.DUMMYFUNCTION("""COMPUTED_VALUE"""),"")</f>
        <v/>
      </c>
      <c r="D20041" s="5">
        <v>0.0</v>
      </c>
    </row>
    <row r="20042" ht="14.25" customHeight="1">
      <c r="A20042" s="5"/>
      <c r="B20042" s="5"/>
      <c r="C20042" s="5" t="str">
        <f>IFERROR(__xludf.DUMMYFUNCTION("""COMPUTED_VALUE"""),"")</f>
        <v/>
      </c>
      <c r="D20042" s="5">
        <v>0.0</v>
      </c>
    </row>
    <row r="20043" ht="14.25" customHeight="1">
      <c r="A20043" s="5"/>
      <c r="B20043" s="5"/>
      <c r="C20043" s="5" t="str">
        <f>IFERROR(__xludf.DUMMYFUNCTION("""COMPUTED_VALUE"""),"")</f>
        <v/>
      </c>
      <c r="D20043" s="5">
        <v>0.0</v>
      </c>
    </row>
    <row r="20044" ht="14.25" customHeight="1">
      <c r="A20044" s="5"/>
      <c r="B20044" s="5"/>
      <c r="C20044" s="5" t="str">
        <f>IFERROR(__xludf.DUMMYFUNCTION("""COMPUTED_VALUE"""),"")</f>
        <v/>
      </c>
      <c r="D20044" s="5">
        <v>0.0</v>
      </c>
    </row>
    <row r="20045" ht="14.25" customHeight="1">
      <c r="A20045" s="5"/>
      <c r="B20045" s="5"/>
      <c r="C20045" s="5" t="str">
        <f>IFERROR(__xludf.DUMMYFUNCTION("""COMPUTED_VALUE"""),"")</f>
        <v/>
      </c>
      <c r="D20045" s="5">
        <v>0.0</v>
      </c>
    </row>
    <row r="20046" ht="14.25" customHeight="1">
      <c r="A20046" s="5"/>
      <c r="B20046" s="5"/>
      <c r="C20046" s="5" t="str">
        <f>IFERROR(__xludf.DUMMYFUNCTION("""COMPUTED_VALUE"""),"")</f>
        <v/>
      </c>
      <c r="D20046" s="5">
        <v>0.0</v>
      </c>
    </row>
    <row r="20047" ht="14.25" customHeight="1">
      <c r="A20047" s="5"/>
      <c r="B20047" s="5"/>
      <c r="C20047" s="5" t="str">
        <f>IFERROR(__xludf.DUMMYFUNCTION("""COMPUTED_VALUE"""),"")</f>
        <v/>
      </c>
      <c r="D20047" s="5">
        <v>0.0</v>
      </c>
    </row>
    <row r="20048" ht="14.25" customHeight="1">
      <c r="A20048" s="5"/>
      <c r="B20048" s="5"/>
      <c r="C20048" s="5" t="str">
        <f>IFERROR(__xludf.DUMMYFUNCTION("""COMPUTED_VALUE"""),"")</f>
        <v/>
      </c>
      <c r="D20048" s="5">
        <v>0.0</v>
      </c>
    </row>
    <row r="20049" ht="14.25" customHeight="1">
      <c r="A20049" s="5"/>
      <c r="B20049" s="5"/>
      <c r="C20049" s="5" t="str">
        <f>IFERROR(__xludf.DUMMYFUNCTION("""COMPUTED_VALUE"""),"")</f>
        <v/>
      </c>
      <c r="D20049" s="5">
        <v>0.0</v>
      </c>
    </row>
    <row r="20050" ht="14.25" customHeight="1">
      <c r="A20050" s="5"/>
      <c r="B20050" s="5"/>
      <c r="C20050" s="5" t="str">
        <f>IFERROR(__xludf.DUMMYFUNCTION("""COMPUTED_VALUE"""),"")</f>
        <v/>
      </c>
      <c r="D20050" s="5">
        <v>0.0</v>
      </c>
    </row>
    <row r="20051" ht="14.25" customHeight="1">
      <c r="A20051" s="5"/>
      <c r="B20051" s="5"/>
      <c r="C20051" s="5" t="str">
        <f>IFERROR(__xludf.DUMMYFUNCTION("""COMPUTED_VALUE"""),"")</f>
        <v/>
      </c>
      <c r="D20051" s="5">
        <v>0.0</v>
      </c>
    </row>
    <row r="20052" ht="14.25" customHeight="1">
      <c r="A20052" s="5"/>
      <c r="B20052" s="5"/>
      <c r="C20052" s="5" t="str">
        <f>IFERROR(__xludf.DUMMYFUNCTION("""COMPUTED_VALUE"""),"")</f>
        <v/>
      </c>
      <c r="D20052" s="5">
        <v>0.0</v>
      </c>
    </row>
    <row r="20053" ht="14.25" customHeight="1">
      <c r="A20053" s="5"/>
      <c r="B20053" s="5"/>
      <c r="C20053" s="5" t="str">
        <f>IFERROR(__xludf.DUMMYFUNCTION("""COMPUTED_VALUE"""),"")</f>
        <v/>
      </c>
      <c r="D20053" s="5">
        <v>0.0</v>
      </c>
    </row>
    <row r="20054" ht="14.25" customHeight="1">
      <c r="A20054" s="5"/>
      <c r="B20054" s="5"/>
      <c r="C20054" s="5" t="str">
        <f>IFERROR(__xludf.DUMMYFUNCTION("""COMPUTED_VALUE"""),"")</f>
        <v/>
      </c>
      <c r="D20054" s="5">
        <v>0.0</v>
      </c>
    </row>
    <row r="20055" ht="14.25" customHeight="1">
      <c r="A20055" s="5"/>
      <c r="B20055" s="5"/>
      <c r="C20055" s="5" t="str">
        <f>IFERROR(__xludf.DUMMYFUNCTION("""COMPUTED_VALUE"""),"")</f>
        <v/>
      </c>
      <c r="D20055" s="5">
        <v>0.0</v>
      </c>
    </row>
    <row r="20056" ht="14.25" customHeight="1">
      <c r="A20056" s="5"/>
      <c r="B20056" s="5"/>
      <c r="C20056" s="5" t="str">
        <f>IFERROR(__xludf.DUMMYFUNCTION("""COMPUTED_VALUE"""),"")</f>
        <v/>
      </c>
      <c r="D20056" s="5">
        <v>0.0</v>
      </c>
    </row>
    <row r="20057" ht="14.25" customHeight="1">
      <c r="A20057" s="5"/>
      <c r="B20057" s="5"/>
      <c r="C20057" s="5" t="str">
        <f>IFERROR(__xludf.DUMMYFUNCTION("""COMPUTED_VALUE"""),"")</f>
        <v/>
      </c>
      <c r="D20057" s="5">
        <v>0.0</v>
      </c>
    </row>
    <row r="20058" ht="14.25" customHeight="1">
      <c r="A20058" s="5"/>
      <c r="B20058" s="5"/>
      <c r="C20058" s="5" t="str">
        <f>IFERROR(__xludf.DUMMYFUNCTION("""COMPUTED_VALUE"""),"")</f>
        <v/>
      </c>
      <c r="D20058" s="5">
        <v>0.0</v>
      </c>
    </row>
    <row r="20059" ht="14.25" customHeight="1">
      <c r="A20059" s="5"/>
      <c r="B20059" s="5"/>
      <c r="C20059" s="5" t="str">
        <f>IFERROR(__xludf.DUMMYFUNCTION("""COMPUTED_VALUE"""),"")</f>
        <v/>
      </c>
      <c r="D20059" s="5">
        <v>0.0</v>
      </c>
    </row>
    <row r="20060" ht="14.25" customHeight="1">
      <c r="A20060" s="5"/>
      <c r="B20060" s="5"/>
      <c r="C20060" s="5" t="str">
        <f>IFERROR(__xludf.DUMMYFUNCTION("""COMPUTED_VALUE"""),"")</f>
        <v/>
      </c>
      <c r="D20060" s="5">
        <v>0.0</v>
      </c>
    </row>
    <row r="20061" ht="14.25" customHeight="1">
      <c r="A20061" s="5"/>
      <c r="B20061" s="5"/>
      <c r="C20061" s="5" t="str">
        <f>IFERROR(__xludf.DUMMYFUNCTION("""COMPUTED_VALUE"""),"")</f>
        <v/>
      </c>
      <c r="D20061" s="5">
        <v>0.0</v>
      </c>
    </row>
    <row r="20062" ht="14.25" customHeight="1">
      <c r="A20062" s="5"/>
      <c r="B20062" s="5"/>
      <c r="C20062" s="5" t="str">
        <f>IFERROR(__xludf.DUMMYFUNCTION("""COMPUTED_VALUE"""),"")</f>
        <v/>
      </c>
      <c r="D20062" s="5">
        <v>0.0</v>
      </c>
    </row>
    <row r="20063" ht="14.25" customHeight="1">
      <c r="A20063" s="5"/>
      <c r="B20063" s="5"/>
      <c r="C20063" s="5" t="str">
        <f>IFERROR(__xludf.DUMMYFUNCTION("""COMPUTED_VALUE"""),"")</f>
        <v/>
      </c>
      <c r="D20063" s="5">
        <v>0.0</v>
      </c>
    </row>
    <row r="20064" ht="14.25" customHeight="1">
      <c r="A20064" s="5"/>
      <c r="B20064" s="5"/>
      <c r="C20064" s="5" t="str">
        <f>IFERROR(__xludf.DUMMYFUNCTION("""COMPUTED_VALUE"""),"")</f>
        <v/>
      </c>
      <c r="D20064" s="5">
        <v>0.0</v>
      </c>
    </row>
    <row r="20065" ht="14.25" customHeight="1">
      <c r="A20065" s="5"/>
      <c r="B20065" s="5"/>
      <c r="C20065" s="5" t="str">
        <f>IFERROR(__xludf.DUMMYFUNCTION("""COMPUTED_VALUE"""),"")</f>
        <v/>
      </c>
      <c r="D20065" s="5">
        <v>0.0</v>
      </c>
    </row>
    <row r="20066" ht="14.25" customHeight="1">
      <c r="A20066" s="5"/>
      <c r="B20066" s="5"/>
      <c r="C20066" s="5" t="str">
        <f>IFERROR(__xludf.DUMMYFUNCTION("""COMPUTED_VALUE"""),"")</f>
        <v/>
      </c>
      <c r="D20066" s="5">
        <v>0.0</v>
      </c>
    </row>
    <row r="20067" ht="14.25" customHeight="1">
      <c r="A20067" s="5"/>
      <c r="B20067" s="5"/>
      <c r="C20067" s="5" t="str">
        <f>IFERROR(__xludf.DUMMYFUNCTION("""COMPUTED_VALUE"""),"")</f>
        <v/>
      </c>
      <c r="D20067" s="5">
        <v>0.0</v>
      </c>
    </row>
    <row r="20068" ht="14.25" customHeight="1">
      <c r="A20068" s="5"/>
      <c r="B20068" s="5"/>
      <c r="C20068" s="5" t="str">
        <f>IFERROR(__xludf.DUMMYFUNCTION("""COMPUTED_VALUE"""),"")</f>
        <v/>
      </c>
      <c r="D20068" s="5">
        <v>0.0</v>
      </c>
    </row>
    <row r="20069" ht="14.25" customHeight="1">
      <c r="A20069" s="5"/>
      <c r="B20069" s="5"/>
      <c r="C20069" s="5" t="str">
        <f>IFERROR(__xludf.DUMMYFUNCTION("""COMPUTED_VALUE"""),"")</f>
        <v/>
      </c>
      <c r="D20069" s="5">
        <v>0.0</v>
      </c>
    </row>
    <row r="20070" ht="14.25" customHeight="1">
      <c r="A20070" s="5"/>
      <c r="B20070" s="5"/>
      <c r="C20070" s="5" t="str">
        <f>IFERROR(__xludf.DUMMYFUNCTION("""COMPUTED_VALUE"""),"")</f>
        <v/>
      </c>
      <c r="D20070" s="5">
        <v>0.0</v>
      </c>
    </row>
    <row r="20071" ht="14.25" customHeight="1">
      <c r="A20071" s="5"/>
      <c r="B20071" s="5"/>
      <c r="C20071" s="5" t="str">
        <f>IFERROR(__xludf.DUMMYFUNCTION("""COMPUTED_VALUE"""),"")</f>
        <v/>
      </c>
      <c r="D20071" s="5">
        <v>0.0</v>
      </c>
    </row>
    <row r="20072" ht="14.25" customHeight="1">
      <c r="A20072" s="5"/>
      <c r="B20072" s="5"/>
      <c r="C20072" s="5" t="str">
        <f>IFERROR(__xludf.DUMMYFUNCTION("""COMPUTED_VALUE"""),"")</f>
        <v/>
      </c>
      <c r="D20072" s="5">
        <v>0.0</v>
      </c>
    </row>
    <row r="20073" ht="14.25" customHeight="1">
      <c r="A20073" s="5"/>
      <c r="B20073" s="5"/>
      <c r="C20073" s="5" t="str">
        <f>IFERROR(__xludf.DUMMYFUNCTION("""COMPUTED_VALUE"""),"")</f>
        <v/>
      </c>
      <c r="D20073" s="5">
        <v>0.0</v>
      </c>
    </row>
    <row r="20074" ht="14.25" customHeight="1">
      <c r="A20074" s="5"/>
      <c r="B20074" s="5"/>
      <c r="C20074" s="5" t="str">
        <f>IFERROR(__xludf.DUMMYFUNCTION("""COMPUTED_VALUE"""),"")</f>
        <v/>
      </c>
      <c r="D20074" s="5">
        <v>0.0</v>
      </c>
    </row>
    <row r="20075" ht="14.25" customHeight="1">
      <c r="A20075" s="5"/>
      <c r="B20075" s="5"/>
      <c r="C20075" s="5" t="str">
        <f>IFERROR(__xludf.DUMMYFUNCTION("""COMPUTED_VALUE"""),"")</f>
        <v/>
      </c>
      <c r="D20075" s="5">
        <v>0.0</v>
      </c>
    </row>
    <row r="20076" ht="14.25" customHeight="1">
      <c r="A20076" s="5"/>
      <c r="B20076" s="5"/>
      <c r="C20076" s="5" t="str">
        <f>IFERROR(__xludf.DUMMYFUNCTION("""COMPUTED_VALUE"""),"")</f>
        <v/>
      </c>
      <c r="D20076" s="5">
        <v>0.0</v>
      </c>
    </row>
    <row r="20077" ht="14.25" customHeight="1">
      <c r="A20077" s="5"/>
      <c r="B20077" s="5"/>
      <c r="C20077" s="5" t="str">
        <f>IFERROR(__xludf.DUMMYFUNCTION("""COMPUTED_VALUE"""),"")</f>
        <v/>
      </c>
      <c r="D20077" s="5">
        <v>0.0</v>
      </c>
    </row>
    <row r="20078" ht="14.25" customHeight="1">
      <c r="A20078" s="5"/>
      <c r="B20078" s="5"/>
      <c r="C20078" s="5" t="str">
        <f>IFERROR(__xludf.DUMMYFUNCTION("""COMPUTED_VALUE"""),"")</f>
        <v/>
      </c>
      <c r="D20078" s="5">
        <v>0.0</v>
      </c>
    </row>
    <row r="20079" ht="14.25" customHeight="1">
      <c r="A20079" s="5"/>
      <c r="B20079" s="5"/>
      <c r="C20079" s="5" t="str">
        <f>IFERROR(__xludf.DUMMYFUNCTION("""COMPUTED_VALUE"""),"")</f>
        <v/>
      </c>
      <c r="D20079" s="5">
        <v>0.0</v>
      </c>
    </row>
    <row r="20080" ht="14.25" customHeight="1">
      <c r="A20080" s="5"/>
      <c r="B20080" s="5"/>
      <c r="C20080" s="5" t="str">
        <f>IFERROR(__xludf.DUMMYFUNCTION("""COMPUTED_VALUE"""),"")</f>
        <v/>
      </c>
      <c r="D20080" s="5">
        <v>0.0</v>
      </c>
    </row>
    <row r="20081" ht="14.25" customHeight="1">
      <c r="A20081" s="5"/>
      <c r="B20081" s="5"/>
      <c r="C20081" s="5" t="str">
        <f>IFERROR(__xludf.DUMMYFUNCTION("""COMPUTED_VALUE"""),"")</f>
        <v/>
      </c>
      <c r="D20081" s="5">
        <v>0.0</v>
      </c>
    </row>
    <row r="20082" ht="14.25" customHeight="1">
      <c r="A20082" s="5"/>
      <c r="B20082" s="5"/>
      <c r="C20082" s="5" t="str">
        <f>IFERROR(__xludf.DUMMYFUNCTION("""COMPUTED_VALUE"""),"")</f>
        <v/>
      </c>
      <c r="D20082" s="5">
        <v>0.0</v>
      </c>
    </row>
    <row r="20083" ht="14.25" customHeight="1">
      <c r="A20083" s="5"/>
      <c r="B20083" s="5"/>
      <c r="C20083" s="5" t="str">
        <f>IFERROR(__xludf.DUMMYFUNCTION("""COMPUTED_VALUE"""),"")</f>
        <v/>
      </c>
      <c r="D20083" s="5">
        <v>0.0</v>
      </c>
    </row>
    <row r="20084" ht="14.25" customHeight="1">
      <c r="A20084" s="5"/>
      <c r="B20084" s="5"/>
      <c r="C20084" s="5" t="str">
        <f>IFERROR(__xludf.DUMMYFUNCTION("""COMPUTED_VALUE"""),"")</f>
        <v/>
      </c>
      <c r="D20084" s="5">
        <v>0.0</v>
      </c>
    </row>
    <row r="20085" ht="14.25" customHeight="1">
      <c r="A20085" s="5"/>
      <c r="B20085" s="5"/>
      <c r="C20085" s="5" t="str">
        <f>IFERROR(__xludf.DUMMYFUNCTION("""COMPUTED_VALUE"""),"")</f>
        <v/>
      </c>
      <c r="D20085" s="5">
        <v>0.0</v>
      </c>
    </row>
    <row r="20086" ht="14.25" customHeight="1">
      <c r="A20086" s="5"/>
      <c r="B20086" s="5"/>
      <c r="C20086" s="5" t="str">
        <f>IFERROR(__xludf.DUMMYFUNCTION("""COMPUTED_VALUE"""),"")</f>
        <v/>
      </c>
      <c r="D20086" s="5">
        <v>0.0</v>
      </c>
    </row>
    <row r="20087" ht="14.25" customHeight="1">
      <c r="A20087" s="5"/>
      <c r="B20087" s="5"/>
      <c r="C20087" s="5" t="str">
        <f>IFERROR(__xludf.DUMMYFUNCTION("""COMPUTED_VALUE"""),"")</f>
        <v/>
      </c>
      <c r="D20087" s="5">
        <v>0.0</v>
      </c>
    </row>
    <row r="20088" ht="14.25" customHeight="1">
      <c r="A20088" s="5"/>
      <c r="B20088" s="5"/>
      <c r="C20088" s="5" t="str">
        <f>IFERROR(__xludf.DUMMYFUNCTION("""COMPUTED_VALUE"""),"")</f>
        <v/>
      </c>
      <c r="D20088" s="5">
        <v>0.0</v>
      </c>
    </row>
    <row r="20089" ht="14.25" customHeight="1">
      <c r="A20089" s="5"/>
      <c r="B20089" s="5"/>
      <c r="C20089" s="5" t="str">
        <f>IFERROR(__xludf.DUMMYFUNCTION("""COMPUTED_VALUE"""),"")</f>
        <v/>
      </c>
      <c r="D20089" s="5">
        <v>0.0</v>
      </c>
    </row>
    <row r="20090" ht="14.25" customHeight="1">
      <c r="A20090" s="5"/>
      <c r="B20090" s="5"/>
      <c r="C20090" s="5" t="str">
        <f>IFERROR(__xludf.DUMMYFUNCTION("""COMPUTED_VALUE"""),"")</f>
        <v/>
      </c>
      <c r="D20090" s="5">
        <v>0.0</v>
      </c>
    </row>
    <row r="20091" ht="14.25" customHeight="1">
      <c r="A20091" s="5"/>
      <c r="B20091" s="5"/>
      <c r="C20091" s="5" t="str">
        <f>IFERROR(__xludf.DUMMYFUNCTION("""COMPUTED_VALUE"""),"")</f>
        <v/>
      </c>
      <c r="D20091" s="5">
        <v>0.0</v>
      </c>
    </row>
    <row r="20092" ht="14.25" customHeight="1">
      <c r="A20092" s="5"/>
      <c r="B20092" s="5"/>
      <c r="C20092" s="5" t="str">
        <f>IFERROR(__xludf.DUMMYFUNCTION("""COMPUTED_VALUE"""),"")</f>
        <v/>
      </c>
      <c r="D20092" s="5">
        <v>0.0</v>
      </c>
    </row>
    <row r="20093" ht="14.25" customHeight="1">
      <c r="A20093" s="5"/>
      <c r="B20093" s="5"/>
      <c r="C20093" s="5" t="str">
        <f>IFERROR(__xludf.DUMMYFUNCTION("""COMPUTED_VALUE"""),"")</f>
        <v/>
      </c>
      <c r="D20093" s="5">
        <v>0.0</v>
      </c>
    </row>
    <row r="20094" ht="14.25" customHeight="1">
      <c r="A20094" s="5"/>
      <c r="B20094" s="5"/>
      <c r="C20094" s="5" t="str">
        <f>IFERROR(__xludf.DUMMYFUNCTION("""COMPUTED_VALUE"""),"")</f>
        <v/>
      </c>
      <c r="D20094" s="5">
        <v>0.0</v>
      </c>
    </row>
    <row r="20095" ht="14.25" customHeight="1">
      <c r="A20095" s="5"/>
      <c r="B20095" s="5"/>
      <c r="C20095" s="5" t="str">
        <f>IFERROR(__xludf.DUMMYFUNCTION("""COMPUTED_VALUE"""),"")</f>
        <v/>
      </c>
      <c r="D20095" s="5">
        <v>0.0</v>
      </c>
    </row>
    <row r="20096" ht="14.25" customHeight="1">
      <c r="A20096" s="5"/>
      <c r="B20096" s="5"/>
      <c r="C20096" s="5" t="str">
        <f>IFERROR(__xludf.DUMMYFUNCTION("""COMPUTED_VALUE"""),"")</f>
        <v/>
      </c>
      <c r="D20096" s="5">
        <v>0.0</v>
      </c>
    </row>
    <row r="20097" ht="14.25" customHeight="1">
      <c r="A20097" s="5"/>
      <c r="B20097" s="5"/>
      <c r="C20097" s="5" t="str">
        <f>IFERROR(__xludf.DUMMYFUNCTION("""COMPUTED_VALUE"""),"")</f>
        <v/>
      </c>
      <c r="D20097" s="5">
        <v>0.0</v>
      </c>
    </row>
    <row r="20098" ht="14.25" customHeight="1">
      <c r="A20098" s="5"/>
      <c r="B20098" s="5"/>
      <c r="C20098" s="5" t="str">
        <f>IFERROR(__xludf.DUMMYFUNCTION("""COMPUTED_VALUE"""),"")</f>
        <v/>
      </c>
      <c r="D20098" s="5">
        <v>0.0</v>
      </c>
    </row>
    <row r="20099" ht="14.25" customHeight="1">
      <c r="A20099" s="5"/>
      <c r="B20099" s="5"/>
      <c r="C20099" s="5" t="str">
        <f>IFERROR(__xludf.DUMMYFUNCTION("""COMPUTED_VALUE"""),"")</f>
        <v/>
      </c>
      <c r="D20099" s="5">
        <v>0.0</v>
      </c>
    </row>
    <row r="20100" ht="14.25" customHeight="1">
      <c r="A20100" s="5"/>
      <c r="B20100" s="5"/>
      <c r="C20100" s="5" t="str">
        <f>IFERROR(__xludf.DUMMYFUNCTION("""COMPUTED_VALUE"""),"")</f>
        <v/>
      </c>
      <c r="D20100" s="5">
        <v>0.0</v>
      </c>
    </row>
    <row r="20101" ht="14.25" customHeight="1">
      <c r="A20101" s="5"/>
      <c r="B20101" s="5"/>
      <c r="C20101" s="5" t="str">
        <f>IFERROR(__xludf.DUMMYFUNCTION("""COMPUTED_VALUE"""),"")</f>
        <v/>
      </c>
      <c r="D20101" s="5">
        <v>0.0</v>
      </c>
    </row>
    <row r="20102" ht="14.25" customHeight="1">
      <c r="A20102" s="5"/>
      <c r="B20102" s="5"/>
      <c r="C20102" s="5" t="str">
        <f>IFERROR(__xludf.DUMMYFUNCTION("""COMPUTED_VALUE"""),"")</f>
        <v/>
      </c>
      <c r="D20102" s="5">
        <v>0.0</v>
      </c>
    </row>
    <row r="20103" ht="14.25" customHeight="1">
      <c r="A20103" s="5"/>
      <c r="B20103" s="5"/>
      <c r="C20103" s="5" t="str">
        <f>IFERROR(__xludf.DUMMYFUNCTION("""COMPUTED_VALUE"""),"")</f>
        <v/>
      </c>
      <c r="D20103" s="5">
        <v>0.0</v>
      </c>
    </row>
    <row r="20104" ht="14.25" customHeight="1">
      <c r="A20104" s="5"/>
      <c r="B20104" s="5"/>
      <c r="C20104" s="5" t="str">
        <f>IFERROR(__xludf.DUMMYFUNCTION("""COMPUTED_VALUE"""),"")</f>
        <v/>
      </c>
      <c r="D20104" s="5">
        <v>0.0</v>
      </c>
    </row>
    <row r="20105" ht="14.25" customHeight="1">
      <c r="A20105" s="5"/>
      <c r="B20105" s="5"/>
      <c r="C20105" s="5" t="str">
        <f>IFERROR(__xludf.DUMMYFUNCTION("""COMPUTED_VALUE"""),"")</f>
        <v/>
      </c>
      <c r="D20105" s="5">
        <v>0.0</v>
      </c>
    </row>
    <row r="20106" ht="14.25" customHeight="1">
      <c r="A20106" s="5"/>
      <c r="B20106" s="5"/>
      <c r="C20106" s="5" t="str">
        <f>IFERROR(__xludf.DUMMYFUNCTION("""COMPUTED_VALUE"""),"")</f>
        <v/>
      </c>
      <c r="D20106" s="5">
        <v>0.0</v>
      </c>
    </row>
    <row r="20107" ht="14.25" customHeight="1">
      <c r="A20107" s="5"/>
      <c r="B20107" s="5"/>
      <c r="C20107" s="5" t="str">
        <f>IFERROR(__xludf.DUMMYFUNCTION("""COMPUTED_VALUE"""),"")</f>
        <v/>
      </c>
      <c r="D20107" s="5">
        <v>0.0</v>
      </c>
    </row>
    <row r="20108" ht="14.25" customHeight="1">
      <c r="A20108" s="5"/>
      <c r="B20108" s="5"/>
      <c r="C20108" s="5" t="str">
        <f>IFERROR(__xludf.DUMMYFUNCTION("""COMPUTED_VALUE"""),"")</f>
        <v/>
      </c>
      <c r="D20108" s="5">
        <v>0.0</v>
      </c>
    </row>
    <row r="20109" ht="14.25" customHeight="1">
      <c r="A20109" s="5"/>
      <c r="B20109" s="5"/>
      <c r="C20109" s="5" t="str">
        <f>IFERROR(__xludf.DUMMYFUNCTION("""COMPUTED_VALUE"""),"")</f>
        <v/>
      </c>
      <c r="D20109" s="5">
        <v>0.0</v>
      </c>
    </row>
    <row r="20110" ht="14.25" customHeight="1">
      <c r="A20110" s="5"/>
      <c r="B20110" s="5"/>
      <c r="C20110" s="5" t="str">
        <f>IFERROR(__xludf.DUMMYFUNCTION("""COMPUTED_VALUE"""),"")</f>
        <v/>
      </c>
      <c r="D20110" s="5">
        <v>0.0</v>
      </c>
    </row>
    <row r="20111" ht="14.25" customHeight="1">
      <c r="A20111" s="5"/>
      <c r="B20111" s="5"/>
      <c r="C20111" s="5" t="str">
        <f>IFERROR(__xludf.DUMMYFUNCTION("""COMPUTED_VALUE"""),"")</f>
        <v/>
      </c>
      <c r="D20111" s="5">
        <v>0.0</v>
      </c>
    </row>
    <row r="20112" ht="14.25" customHeight="1">
      <c r="A20112" s="5"/>
      <c r="B20112" s="5"/>
      <c r="C20112" s="5" t="str">
        <f>IFERROR(__xludf.DUMMYFUNCTION("""COMPUTED_VALUE"""),"")</f>
        <v/>
      </c>
      <c r="D20112" s="5">
        <v>0.0</v>
      </c>
    </row>
    <row r="20113" ht="14.25" customHeight="1">
      <c r="A20113" s="5"/>
      <c r="B20113" s="5"/>
      <c r="C20113" s="5" t="str">
        <f>IFERROR(__xludf.DUMMYFUNCTION("""COMPUTED_VALUE"""),"")</f>
        <v/>
      </c>
      <c r="D20113" s="5">
        <v>0.0</v>
      </c>
    </row>
    <row r="20114" ht="14.25" customHeight="1">
      <c r="A20114" s="5"/>
      <c r="B20114" s="5"/>
      <c r="C20114" s="5" t="str">
        <f>IFERROR(__xludf.DUMMYFUNCTION("""COMPUTED_VALUE"""),"")</f>
        <v/>
      </c>
      <c r="D20114" s="5">
        <v>0.0</v>
      </c>
    </row>
    <row r="20115" ht="14.25" customHeight="1">
      <c r="A20115" s="5"/>
      <c r="B20115" s="5"/>
      <c r="C20115" s="5" t="str">
        <f>IFERROR(__xludf.DUMMYFUNCTION("""COMPUTED_VALUE"""),"")</f>
        <v/>
      </c>
      <c r="D20115" s="5">
        <v>0.0</v>
      </c>
    </row>
    <row r="20116" ht="14.25" customHeight="1">
      <c r="A20116" s="5"/>
      <c r="B20116" s="5"/>
      <c r="C20116" s="5" t="str">
        <f>IFERROR(__xludf.DUMMYFUNCTION("""COMPUTED_VALUE"""),"")</f>
        <v/>
      </c>
      <c r="D20116" s="5">
        <v>0.0</v>
      </c>
    </row>
    <row r="20117" ht="14.25" customHeight="1">
      <c r="A20117" s="5"/>
      <c r="B20117" s="5"/>
      <c r="C20117" s="5" t="str">
        <f>IFERROR(__xludf.DUMMYFUNCTION("""COMPUTED_VALUE"""),"")</f>
        <v/>
      </c>
      <c r="D20117" s="5">
        <v>0.0</v>
      </c>
    </row>
    <row r="20118" ht="14.25" customHeight="1">
      <c r="A20118" s="5"/>
      <c r="B20118" s="5"/>
      <c r="C20118" s="5" t="str">
        <f>IFERROR(__xludf.DUMMYFUNCTION("""COMPUTED_VALUE"""),"")</f>
        <v/>
      </c>
      <c r="D20118" s="5">
        <v>0.0</v>
      </c>
    </row>
    <row r="20119" ht="14.25" customHeight="1">
      <c r="A20119" s="5"/>
      <c r="B20119" s="5"/>
      <c r="C20119" s="5" t="str">
        <f>IFERROR(__xludf.DUMMYFUNCTION("""COMPUTED_VALUE"""),"")</f>
        <v/>
      </c>
      <c r="D20119" s="5">
        <v>0.0</v>
      </c>
    </row>
    <row r="20120" ht="14.25" customHeight="1">
      <c r="A20120" s="5"/>
      <c r="B20120" s="5"/>
      <c r="C20120" s="5" t="str">
        <f>IFERROR(__xludf.DUMMYFUNCTION("""COMPUTED_VALUE"""),"")</f>
        <v/>
      </c>
      <c r="D20120" s="5">
        <v>0.0</v>
      </c>
    </row>
    <row r="20121" ht="14.25" customHeight="1">
      <c r="A20121" s="5"/>
      <c r="B20121" s="5"/>
      <c r="C20121" s="5" t="str">
        <f>IFERROR(__xludf.DUMMYFUNCTION("""COMPUTED_VALUE"""),"")</f>
        <v/>
      </c>
      <c r="D20121" s="5">
        <v>0.0</v>
      </c>
    </row>
    <row r="20122" ht="14.25" customHeight="1">
      <c r="A20122" s="5"/>
      <c r="B20122" s="5"/>
      <c r="C20122" s="5" t="str">
        <f>IFERROR(__xludf.DUMMYFUNCTION("""COMPUTED_VALUE"""),"")</f>
        <v/>
      </c>
      <c r="D20122" s="5">
        <v>0.0</v>
      </c>
    </row>
    <row r="20123" ht="14.25" customHeight="1">
      <c r="A20123" s="5"/>
      <c r="B20123" s="5"/>
      <c r="C20123" s="5" t="str">
        <f>IFERROR(__xludf.DUMMYFUNCTION("""COMPUTED_VALUE"""),"")</f>
        <v/>
      </c>
      <c r="D20123" s="5">
        <v>0.0</v>
      </c>
    </row>
    <row r="20124" ht="14.25" customHeight="1">
      <c r="A20124" s="5"/>
      <c r="B20124" s="5"/>
      <c r="C20124" s="5" t="str">
        <f>IFERROR(__xludf.DUMMYFUNCTION("""COMPUTED_VALUE"""),"")</f>
        <v/>
      </c>
      <c r="D20124" s="5">
        <v>0.0</v>
      </c>
    </row>
    <row r="20125" ht="14.25" customHeight="1">
      <c r="A20125" s="5"/>
      <c r="B20125" s="5"/>
      <c r="C20125" s="5" t="str">
        <f>IFERROR(__xludf.DUMMYFUNCTION("""COMPUTED_VALUE"""),"")</f>
        <v/>
      </c>
      <c r="D20125" s="5">
        <v>0.0</v>
      </c>
    </row>
    <row r="20126" ht="14.25" customHeight="1">
      <c r="A20126" s="5"/>
      <c r="B20126" s="5"/>
      <c r="C20126" s="5" t="str">
        <f>IFERROR(__xludf.DUMMYFUNCTION("""COMPUTED_VALUE"""),"")</f>
        <v/>
      </c>
      <c r="D20126" s="5">
        <v>0.0</v>
      </c>
    </row>
    <row r="20127" ht="14.25" customHeight="1">
      <c r="A20127" s="5"/>
      <c r="B20127" s="5"/>
      <c r="C20127" s="5" t="str">
        <f>IFERROR(__xludf.DUMMYFUNCTION("""COMPUTED_VALUE"""),"")</f>
        <v/>
      </c>
      <c r="D20127" s="5">
        <v>0.0</v>
      </c>
    </row>
    <row r="20128" ht="14.25" customHeight="1">
      <c r="A20128" s="5"/>
      <c r="B20128" s="5"/>
      <c r="C20128" s="5" t="str">
        <f>IFERROR(__xludf.DUMMYFUNCTION("""COMPUTED_VALUE"""),"")</f>
        <v/>
      </c>
      <c r="D20128" s="5">
        <v>0.0</v>
      </c>
    </row>
    <row r="20129" ht="14.25" customHeight="1">
      <c r="A20129" s="5"/>
      <c r="B20129" s="5"/>
      <c r="C20129" s="5" t="str">
        <f>IFERROR(__xludf.DUMMYFUNCTION("""COMPUTED_VALUE"""),"")</f>
        <v/>
      </c>
      <c r="D20129" s="5">
        <v>0.0</v>
      </c>
    </row>
    <row r="20130" ht="14.25" customHeight="1">
      <c r="A20130" s="5"/>
      <c r="B20130" s="5"/>
      <c r="C20130" s="5" t="str">
        <f>IFERROR(__xludf.DUMMYFUNCTION("""COMPUTED_VALUE"""),"")</f>
        <v/>
      </c>
      <c r="D20130" s="5">
        <v>0.0</v>
      </c>
    </row>
    <row r="20131" ht="14.25" customHeight="1">
      <c r="A20131" s="5"/>
      <c r="B20131" s="5"/>
      <c r="C20131" s="5" t="str">
        <f>IFERROR(__xludf.DUMMYFUNCTION("""COMPUTED_VALUE"""),"")</f>
        <v/>
      </c>
      <c r="D20131" s="5">
        <v>0.0</v>
      </c>
    </row>
    <row r="20132" ht="14.25" customHeight="1">
      <c r="A20132" s="5"/>
      <c r="B20132" s="5"/>
      <c r="C20132" s="5" t="str">
        <f>IFERROR(__xludf.DUMMYFUNCTION("""COMPUTED_VALUE"""),"")</f>
        <v/>
      </c>
      <c r="D20132" s="5">
        <v>0.0</v>
      </c>
    </row>
    <row r="20133" ht="14.25" customHeight="1">
      <c r="A20133" s="5"/>
      <c r="B20133" s="5"/>
      <c r="C20133" s="5" t="str">
        <f>IFERROR(__xludf.DUMMYFUNCTION("""COMPUTED_VALUE"""),"")</f>
        <v/>
      </c>
      <c r="D20133" s="5">
        <v>0.0</v>
      </c>
    </row>
    <row r="20134" ht="14.25" customHeight="1">
      <c r="A20134" s="5"/>
      <c r="B20134" s="5"/>
      <c r="C20134" s="5" t="str">
        <f>IFERROR(__xludf.DUMMYFUNCTION("""COMPUTED_VALUE"""),"")</f>
        <v/>
      </c>
      <c r="D20134" s="5">
        <v>0.0</v>
      </c>
    </row>
    <row r="20135" ht="14.25" customHeight="1">
      <c r="A20135" s="5"/>
      <c r="B20135" s="5"/>
      <c r="C20135" s="5" t="str">
        <f>IFERROR(__xludf.DUMMYFUNCTION("""COMPUTED_VALUE"""),"")</f>
        <v/>
      </c>
      <c r="D20135" s="5">
        <v>0.0</v>
      </c>
    </row>
    <row r="20136" ht="14.25" customHeight="1">
      <c r="A20136" s="5"/>
      <c r="B20136" s="5"/>
      <c r="C20136" s="5" t="str">
        <f>IFERROR(__xludf.DUMMYFUNCTION("""COMPUTED_VALUE"""),"")</f>
        <v/>
      </c>
      <c r="D20136" s="5">
        <v>0.0</v>
      </c>
    </row>
    <row r="20137" ht="14.25" customHeight="1">
      <c r="A20137" s="5"/>
      <c r="B20137" s="5"/>
      <c r="C20137" s="5" t="str">
        <f>IFERROR(__xludf.DUMMYFUNCTION("""COMPUTED_VALUE"""),"")</f>
        <v/>
      </c>
      <c r="D20137" s="5">
        <v>0.0</v>
      </c>
    </row>
    <row r="20138" ht="14.25" customHeight="1">
      <c r="A20138" s="5"/>
      <c r="B20138" s="5"/>
      <c r="C20138" s="5" t="str">
        <f>IFERROR(__xludf.DUMMYFUNCTION("""COMPUTED_VALUE"""),"")</f>
        <v/>
      </c>
      <c r="D20138" s="5">
        <v>0.0</v>
      </c>
    </row>
    <row r="20139" ht="14.25" customHeight="1">
      <c r="A20139" s="5"/>
      <c r="B20139" s="5"/>
      <c r="C20139" s="5" t="str">
        <f>IFERROR(__xludf.DUMMYFUNCTION("""COMPUTED_VALUE"""),"")</f>
        <v/>
      </c>
      <c r="D20139" s="5">
        <v>0.0</v>
      </c>
    </row>
    <row r="20140" ht="14.25" customHeight="1">
      <c r="A20140" s="5"/>
      <c r="B20140" s="5"/>
      <c r="C20140" s="5" t="str">
        <f>IFERROR(__xludf.DUMMYFUNCTION("""COMPUTED_VALUE"""),"")</f>
        <v/>
      </c>
      <c r="D20140" s="5">
        <v>0.0</v>
      </c>
    </row>
    <row r="20141" ht="14.25" customHeight="1">
      <c r="A20141" s="5"/>
      <c r="B20141" s="5"/>
      <c r="C20141" s="5" t="str">
        <f>IFERROR(__xludf.DUMMYFUNCTION("""COMPUTED_VALUE"""),"")</f>
        <v/>
      </c>
      <c r="D20141" s="5">
        <v>0.0</v>
      </c>
    </row>
    <row r="20142" ht="14.25" customHeight="1">
      <c r="A20142" s="5"/>
      <c r="B20142" s="5"/>
      <c r="C20142" s="5" t="str">
        <f>IFERROR(__xludf.DUMMYFUNCTION("""COMPUTED_VALUE"""),"")</f>
        <v/>
      </c>
      <c r="D20142" s="5">
        <v>0.0</v>
      </c>
    </row>
    <row r="20143" ht="14.25" customHeight="1">
      <c r="A20143" s="5"/>
      <c r="B20143" s="5"/>
      <c r="C20143" s="5" t="str">
        <f>IFERROR(__xludf.DUMMYFUNCTION("""COMPUTED_VALUE"""),"")</f>
        <v/>
      </c>
      <c r="D20143" s="5">
        <v>0.0</v>
      </c>
    </row>
    <row r="20144" ht="14.25" customHeight="1">
      <c r="A20144" s="5"/>
      <c r="B20144" s="5"/>
      <c r="C20144" s="5" t="str">
        <f>IFERROR(__xludf.DUMMYFUNCTION("""COMPUTED_VALUE"""),"")</f>
        <v/>
      </c>
      <c r="D20144" s="5">
        <v>0.0</v>
      </c>
    </row>
    <row r="20145" ht="14.25" customHeight="1">
      <c r="A20145" s="5"/>
      <c r="B20145" s="5"/>
      <c r="C20145" s="5" t="str">
        <f>IFERROR(__xludf.DUMMYFUNCTION("""COMPUTED_VALUE"""),"")</f>
        <v/>
      </c>
      <c r="D20145" s="5">
        <v>0.0</v>
      </c>
    </row>
    <row r="20146" ht="14.25" customHeight="1">
      <c r="A20146" s="5"/>
      <c r="B20146" s="5"/>
      <c r="C20146" s="5" t="str">
        <f>IFERROR(__xludf.DUMMYFUNCTION("""COMPUTED_VALUE"""),"")</f>
        <v/>
      </c>
      <c r="D20146" s="5">
        <v>0.0</v>
      </c>
    </row>
    <row r="20147" ht="14.25" customHeight="1">
      <c r="A20147" s="5"/>
      <c r="B20147" s="5"/>
      <c r="C20147" s="5" t="str">
        <f>IFERROR(__xludf.DUMMYFUNCTION("""COMPUTED_VALUE"""),"")</f>
        <v/>
      </c>
      <c r="D20147" s="5">
        <v>0.0</v>
      </c>
    </row>
    <row r="20148" ht="14.25" customHeight="1">
      <c r="A20148" s="5"/>
      <c r="B20148" s="5"/>
      <c r="C20148" s="5" t="str">
        <f>IFERROR(__xludf.DUMMYFUNCTION("""COMPUTED_VALUE"""),"")</f>
        <v/>
      </c>
      <c r="D20148" s="5">
        <v>0.0</v>
      </c>
    </row>
    <row r="20149" ht="14.25" customHeight="1">
      <c r="A20149" s="5"/>
      <c r="B20149" s="5"/>
      <c r="C20149" s="5" t="str">
        <f>IFERROR(__xludf.DUMMYFUNCTION("""COMPUTED_VALUE"""),"")</f>
        <v/>
      </c>
      <c r="D20149" s="5">
        <v>0.0</v>
      </c>
    </row>
    <row r="20150" ht="14.25" customHeight="1">
      <c r="A20150" s="5"/>
      <c r="B20150" s="5"/>
      <c r="C20150" s="5" t="str">
        <f>IFERROR(__xludf.DUMMYFUNCTION("""COMPUTED_VALUE"""),"")</f>
        <v/>
      </c>
      <c r="D20150" s="5">
        <v>0.0</v>
      </c>
    </row>
    <row r="20151" ht="14.25" customHeight="1">
      <c r="A20151" s="5"/>
      <c r="B20151" s="5"/>
      <c r="C20151" s="5" t="str">
        <f>IFERROR(__xludf.DUMMYFUNCTION("""COMPUTED_VALUE"""),"")</f>
        <v/>
      </c>
      <c r="D20151" s="5">
        <v>0.0</v>
      </c>
    </row>
    <row r="20152" ht="14.25" customHeight="1">
      <c r="A20152" s="5"/>
      <c r="B20152" s="5"/>
      <c r="C20152" s="5" t="str">
        <f>IFERROR(__xludf.DUMMYFUNCTION("""COMPUTED_VALUE"""),"")</f>
        <v/>
      </c>
      <c r="D20152" s="5">
        <v>0.0</v>
      </c>
    </row>
    <row r="20153" ht="14.25" customHeight="1">
      <c r="A20153" s="5"/>
      <c r="B20153" s="5"/>
      <c r="C20153" s="5" t="str">
        <f>IFERROR(__xludf.DUMMYFUNCTION("""COMPUTED_VALUE"""),"")</f>
        <v/>
      </c>
      <c r="D20153" s="5">
        <v>0.0</v>
      </c>
    </row>
    <row r="20154" ht="14.25" customHeight="1">
      <c r="A20154" s="5"/>
      <c r="B20154" s="5"/>
      <c r="C20154" s="5" t="str">
        <f>IFERROR(__xludf.DUMMYFUNCTION("""COMPUTED_VALUE"""),"")</f>
        <v/>
      </c>
      <c r="D20154" s="5">
        <v>0.0</v>
      </c>
    </row>
    <row r="20155" ht="14.25" customHeight="1">
      <c r="A20155" s="5"/>
      <c r="B20155" s="5"/>
      <c r="C20155" s="5" t="str">
        <f>IFERROR(__xludf.DUMMYFUNCTION("""COMPUTED_VALUE"""),"")</f>
        <v/>
      </c>
      <c r="D20155" s="5">
        <v>0.0</v>
      </c>
    </row>
    <row r="20156" ht="14.25" customHeight="1">
      <c r="A20156" s="5"/>
      <c r="B20156" s="5"/>
      <c r="C20156" s="5" t="str">
        <f>IFERROR(__xludf.DUMMYFUNCTION("""COMPUTED_VALUE"""),"")</f>
        <v/>
      </c>
      <c r="D20156" s="5">
        <v>0.0</v>
      </c>
    </row>
    <row r="20157" ht="14.25" customHeight="1">
      <c r="A20157" s="5"/>
      <c r="B20157" s="5"/>
      <c r="C20157" s="5" t="str">
        <f>IFERROR(__xludf.DUMMYFUNCTION("""COMPUTED_VALUE"""),"")</f>
        <v/>
      </c>
      <c r="D20157" s="5">
        <v>0.0</v>
      </c>
    </row>
    <row r="20158" ht="14.25" customHeight="1">
      <c r="A20158" s="5"/>
      <c r="B20158" s="5"/>
      <c r="C20158" s="5" t="str">
        <f>IFERROR(__xludf.DUMMYFUNCTION("""COMPUTED_VALUE"""),"")</f>
        <v/>
      </c>
      <c r="D20158" s="5">
        <v>0.0</v>
      </c>
    </row>
    <row r="20159" ht="14.25" customHeight="1">
      <c r="A20159" s="5"/>
      <c r="B20159" s="5"/>
      <c r="C20159" s="5" t="str">
        <f>IFERROR(__xludf.DUMMYFUNCTION("""COMPUTED_VALUE"""),"")</f>
        <v/>
      </c>
      <c r="D20159" s="5">
        <v>0.0</v>
      </c>
    </row>
    <row r="20160" ht="14.25" customHeight="1">
      <c r="A20160" s="5"/>
      <c r="B20160" s="5"/>
      <c r="C20160" s="5" t="str">
        <f>IFERROR(__xludf.DUMMYFUNCTION("""COMPUTED_VALUE"""),"")</f>
        <v/>
      </c>
      <c r="D20160" s="5">
        <v>0.0</v>
      </c>
    </row>
    <row r="20161" ht="14.25" customHeight="1">
      <c r="A20161" s="5"/>
      <c r="B20161" s="5"/>
      <c r="C20161" s="5" t="str">
        <f>IFERROR(__xludf.DUMMYFUNCTION("""COMPUTED_VALUE"""),"")</f>
        <v/>
      </c>
      <c r="D20161" s="5">
        <v>0.0</v>
      </c>
    </row>
    <row r="20162" ht="14.25" customHeight="1">
      <c r="A20162" s="5"/>
      <c r="B20162" s="5"/>
      <c r="C20162" s="5" t="str">
        <f>IFERROR(__xludf.DUMMYFUNCTION("""COMPUTED_VALUE"""),"")</f>
        <v/>
      </c>
      <c r="D20162" s="5">
        <v>0.0</v>
      </c>
    </row>
    <row r="20163" ht="14.25" customHeight="1">
      <c r="A20163" s="5"/>
      <c r="B20163" s="5"/>
      <c r="C20163" s="5" t="str">
        <f>IFERROR(__xludf.DUMMYFUNCTION("""COMPUTED_VALUE"""),"")</f>
        <v/>
      </c>
      <c r="D20163" s="5">
        <v>0.0</v>
      </c>
    </row>
    <row r="20164" ht="14.25" customHeight="1">
      <c r="A20164" s="5"/>
      <c r="B20164" s="5"/>
      <c r="C20164" s="5" t="str">
        <f>IFERROR(__xludf.DUMMYFUNCTION("""COMPUTED_VALUE"""),"")</f>
        <v/>
      </c>
      <c r="D20164" s="5">
        <v>0.0</v>
      </c>
    </row>
    <row r="20165" ht="14.25" customHeight="1">
      <c r="A20165" s="5"/>
      <c r="B20165" s="5"/>
      <c r="C20165" s="5" t="str">
        <f>IFERROR(__xludf.DUMMYFUNCTION("""COMPUTED_VALUE"""),"")</f>
        <v/>
      </c>
      <c r="D20165" s="5">
        <v>0.0</v>
      </c>
    </row>
    <row r="20166" ht="14.25" customHeight="1">
      <c r="A20166" s="5"/>
      <c r="B20166" s="5"/>
      <c r="C20166" s="5" t="str">
        <f>IFERROR(__xludf.DUMMYFUNCTION("""COMPUTED_VALUE"""),"")</f>
        <v/>
      </c>
      <c r="D20166" s="5">
        <v>0.0</v>
      </c>
    </row>
    <row r="20167" ht="14.25" customHeight="1">
      <c r="A20167" s="5"/>
      <c r="B20167" s="5"/>
      <c r="C20167" s="5" t="str">
        <f>IFERROR(__xludf.DUMMYFUNCTION("""COMPUTED_VALUE"""),"")</f>
        <v/>
      </c>
      <c r="D20167" s="5">
        <v>0.0</v>
      </c>
    </row>
    <row r="20168" ht="14.25" customHeight="1">
      <c r="A20168" s="5"/>
      <c r="B20168" s="5"/>
      <c r="C20168" s="5" t="str">
        <f>IFERROR(__xludf.DUMMYFUNCTION("""COMPUTED_VALUE"""),"")</f>
        <v/>
      </c>
      <c r="D20168" s="5">
        <v>0.0</v>
      </c>
    </row>
    <row r="20169" ht="14.25" customHeight="1">
      <c r="A20169" s="5"/>
      <c r="B20169" s="5"/>
      <c r="C20169" s="5" t="str">
        <f>IFERROR(__xludf.DUMMYFUNCTION("""COMPUTED_VALUE"""),"")</f>
        <v/>
      </c>
      <c r="D20169" s="5">
        <v>0.0</v>
      </c>
    </row>
    <row r="20170" ht="14.25" customHeight="1">
      <c r="A20170" s="5"/>
      <c r="B20170" s="5"/>
      <c r="C20170" s="5" t="str">
        <f>IFERROR(__xludf.DUMMYFUNCTION("""COMPUTED_VALUE"""),"")</f>
        <v/>
      </c>
      <c r="D20170" s="5">
        <v>0.0</v>
      </c>
    </row>
    <row r="20171" ht="14.25" customHeight="1">
      <c r="A20171" s="5"/>
      <c r="B20171" s="5"/>
      <c r="C20171" s="5" t="str">
        <f>IFERROR(__xludf.DUMMYFUNCTION("""COMPUTED_VALUE"""),"")</f>
        <v/>
      </c>
      <c r="D20171" s="5">
        <v>0.0</v>
      </c>
    </row>
    <row r="20172" ht="14.25" customHeight="1">
      <c r="A20172" s="5"/>
      <c r="B20172" s="5"/>
      <c r="C20172" s="5" t="str">
        <f>IFERROR(__xludf.DUMMYFUNCTION("""COMPUTED_VALUE"""),"")</f>
        <v/>
      </c>
      <c r="D20172" s="5">
        <v>0.0</v>
      </c>
    </row>
    <row r="20173" ht="14.25" customHeight="1">
      <c r="A20173" s="5"/>
      <c r="B20173" s="5"/>
      <c r="C20173" s="5" t="str">
        <f>IFERROR(__xludf.DUMMYFUNCTION("""COMPUTED_VALUE"""),"")</f>
        <v/>
      </c>
      <c r="D20173" s="5">
        <v>0.0</v>
      </c>
    </row>
    <row r="20174" ht="14.25" customHeight="1">
      <c r="A20174" s="5"/>
      <c r="B20174" s="5"/>
      <c r="C20174" s="5" t="str">
        <f>IFERROR(__xludf.DUMMYFUNCTION("""COMPUTED_VALUE"""),"")</f>
        <v/>
      </c>
      <c r="D20174" s="5">
        <v>0.0</v>
      </c>
    </row>
    <row r="20175" ht="14.25" customHeight="1">
      <c r="A20175" s="5"/>
      <c r="B20175" s="5"/>
      <c r="C20175" s="5" t="str">
        <f>IFERROR(__xludf.DUMMYFUNCTION("""COMPUTED_VALUE"""),"")</f>
        <v/>
      </c>
      <c r="D20175" s="5">
        <v>0.0</v>
      </c>
    </row>
    <row r="20176" ht="14.25" customHeight="1">
      <c r="A20176" s="5"/>
      <c r="B20176" s="5"/>
      <c r="C20176" s="5" t="str">
        <f>IFERROR(__xludf.DUMMYFUNCTION("""COMPUTED_VALUE"""),"")</f>
        <v/>
      </c>
      <c r="D20176" s="5">
        <v>0.0</v>
      </c>
    </row>
    <row r="20177" ht="14.25" customHeight="1">
      <c r="A20177" s="5"/>
      <c r="B20177" s="5"/>
      <c r="C20177" s="5" t="str">
        <f>IFERROR(__xludf.DUMMYFUNCTION("""COMPUTED_VALUE"""),"")</f>
        <v/>
      </c>
      <c r="D20177" s="5">
        <v>0.0</v>
      </c>
    </row>
    <row r="20178" ht="14.25" customHeight="1">
      <c r="A20178" s="5"/>
      <c r="B20178" s="5"/>
      <c r="C20178" s="5" t="str">
        <f>IFERROR(__xludf.DUMMYFUNCTION("""COMPUTED_VALUE"""),"")</f>
        <v/>
      </c>
      <c r="D20178" s="5">
        <v>0.0</v>
      </c>
    </row>
    <row r="20179" ht="14.25" customHeight="1">
      <c r="A20179" s="5"/>
      <c r="B20179" s="5"/>
      <c r="C20179" s="5" t="str">
        <f>IFERROR(__xludf.DUMMYFUNCTION("""COMPUTED_VALUE"""),"")</f>
        <v/>
      </c>
      <c r="D20179" s="5">
        <v>0.0</v>
      </c>
    </row>
    <row r="20180" ht="14.25" customHeight="1">
      <c r="A20180" s="5"/>
      <c r="B20180" s="5"/>
      <c r="C20180" s="5" t="str">
        <f>IFERROR(__xludf.DUMMYFUNCTION("""COMPUTED_VALUE"""),"")</f>
        <v/>
      </c>
      <c r="D20180" s="5">
        <v>0.0</v>
      </c>
    </row>
    <row r="20181" ht="14.25" customHeight="1">
      <c r="A20181" s="5"/>
      <c r="B20181" s="5"/>
      <c r="C20181" s="5" t="str">
        <f>IFERROR(__xludf.DUMMYFUNCTION("""COMPUTED_VALUE"""),"")</f>
        <v/>
      </c>
      <c r="D20181" s="5">
        <v>0.0</v>
      </c>
    </row>
    <row r="20182" ht="14.25" customHeight="1">
      <c r="A20182" s="5"/>
      <c r="B20182" s="5"/>
      <c r="C20182" s="5" t="str">
        <f>IFERROR(__xludf.DUMMYFUNCTION("""COMPUTED_VALUE"""),"")</f>
        <v/>
      </c>
      <c r="D20182" s="5">
        <v>0.0</v>
      </c>
    </row>
    <row r="20183" ht="14.25" customHeight="1">
      <c r="A20183" s="5"/>
      <c r="B20183" s="5"/>
      <c r="C20183" s="5" t="str">
        <f>IFERROR(__xludf.DUMMYFUNCTION("""COMPUTED_VALUE"""),"")</f>
        <v/>
      </c>
      <c r="D20183" s="5">
        <v>0.0</v>
      </c>
    </row>
    <row r="20184" ht="14.25" customHeight="1">
      <c r="A20184" s="5"/>
      <c r="B20184" s="5"/>
      <c r="C20184" s="5" t="str">
        <f>IFERROR(__xludf.DUMMYFUNCTION("""COMPUTED_VALUE"""),"")</f>
        <v/>
      </c>
      <c r="D20184" s="5">
        <v>0.0</v>
      </c>
    </row>
    <row r="20185" ht="14.25" customHeight="1">
      <c r="A20185" s="5"/>
      <c r="B20185" s="5"/>
      <c r="C20185" s="5" t="str">
        <f>IFERROR(__xludf.DUMMYFUNCTION("""COMPUTED_VALUE"""),"")</f>
        <v/>
      </c>
      <c r="D20185" s="5">
        <v>0.0</v>
      </c>
    </row>
    <row r="20186" ht="14.25" customHeight="1">
      <c r="A20186" s="5"/>
      <c r="B20186" s="5"/>
      <c r="C20186" s="5" t="str">
        <f>IFERROR(__xludf.DUMMYFUNCTION("""COMPUTED_VALUE"""),"")</f>
        <v/>
      </c>
      <c r="D20186" s="5">
        <v>0.0</v>
      </c>
    </row>
    <row r="20187" ht="14.25" customHeight="1">
      <c r="A20187" s="5"/>
      <c r="B20187" s="5"/>
      <c r="C20187" s="5" t="str">
        <f>IFERROR(__xludf.DUMMYFUNCTION("""COMPUTED_VALUE"""),"")</f>
        <v/>
      </c>
      <c r="D20187" s="5">
        <v>0.0</v>
      </c>
    </row>
    <row r="20188" ht="14.25" customHeight="1">
      <c r="A20188" s="5"/>
      <c r="B20188" s="5"/>
      <c r="C20188" s="5" t="str">
        <f>IFERROR(__xludf.DUMMYFUNCTION("""COMPUTED_VALUE"""),"")</f>
        <v/>
      </c>
      <c r="D20188" s="5">
        <v>0.0</v>
      </c>
    </row>
    <row r="20189" ht="14.25" customHeight="1">
      <c r="A20189" s="5"/>
      <c r="B20189" s="5"/>
      <c r="C20189" s="5" t="str">
        <f>IFERROR(__xludf.DUMMYFUNCTION("""COMPUTED_VALUE"""),"")</f>
        <v/>
      </c>
      <c r="D20189" s="5">
        <v>0.0</v>
      </c>
    </row>
    <row r="20190" ht="14.25" customHeight="1">
      <c r="A20190" s="5"/>
      <c r="B20190" s="5"/>
      <c r="C20190" s="5" t="str">
        <f>IFERROR(__xludf.DUMMYFUNCTION("""COMPUTED_VALUE"""),"")</f>
        <v/>
      </c>
      <c r="D20190" s="5">
        <v>0.0</v>
      </c>
    </row>
    <row r="20191" ht="14.25" customHeight="1">
      <c r="A20191" s="5"/>
      <c r="B20191" s="5"/>
      <c r="C20191" s="5" t="str">
        <f>IFERROR(__xludf.DUMMYFUNCTION("""COMPUTED_VALUE"""),"")</f>
        <v/>
      </c>
      <c r="D20191" s="5">
        <v>0.0</v>
      </c>
    </row>
    <row r="20192" ht="14.25" customHeight="1">
      <c r="A20192" s="5"/>
      <c r="B20192" s="5"/>
      <c r="C20192" s="5" t="str">
        <f>IFERROR(__xludf.DUMMYFUNCTION("""COMPUTED_VALUE"""),"")</f>
        <v/>
      </c>
      <c r="D20192" s="5">
        <v>0.0</v>
      </c>
    </row>
    <row r="20193" ht="14.25" customHeight="1">
      <c r="A20193" s="5"/>
      <c r="B20193" s="5"/>
      <c r="C20193" s="5" t="str">
        <f>IFERROR(__xludf.DUMMYFUNCTION("""COMPUTED_VALUE"""),"")</f>
        <v/>
      </c>
      <c r="D20193" s="5">
        <v>0.0</v>
      </c>
    </row>
    <row r="20194" ht="14.25" customHeight="1">
      <c r="A20194" s="5"/>
      <c r="B20194" s="5"/>
      <c r="C20194" s="5" t="str">
        <f>IFERROR(__xludf.DUMMYFUNCTION("""COMPUTED_VALUE"""),"")</f>
        <v/>
      </c>
      <c r="D20194" s="5">
        <v>0.0</v>
      </c>
    </row>
    <row r="20195" ht="14.25" customHeight="1">
      <c r="A20195" s="5"/>
      <c r="B20195" s="5"/>
      <c r="C20195" s="5" t="str">
        <f>IFERROR(__xludf.DUMMYFUNCTION("""COMPUTED_VALUE"""),"")</f>
        <v/>
      </c>
      <c r="D20195" s="5">
        <v>0.0</v>
      </c>
    </row>
    <row r="20196" ht="14.25" customHeight="1">
      <c r="A20196" s="5"/>
      <c r="B20196" s="5"/>
      <c r="C20196" s="5" t="str">
        <f>IFERROR(__xludf.DUMMYFUNCTION("""COMPUTED_VALUE"""),"")</f>
        <v/>
      </c>
      <c r="D20196" s="5">
        <v>0.0</v>
      </c>
    </row>
    <row r="20197" ht="14.25" customHeight="1">
      <c r="A20197" s="5"/>
      <c r="B20197" s="5"/>
      <c r="C20197" s="5" t="str">
        <f>IFERROR(__xludf.DUMMYFUNCTION("""COMPUTED_VALUE"""),"")</f>
        <v/>
      </c>
      <c r="D20197" s="5">
        <v>0.0</v>
      </c>
    </row>
    <row r="20198" ht="14.25" customHeight="1">
      <c r="A20198" s="5"/>
      <c r="B20198" s="5"/>
      <c r="C20198" s="5" t="str">
        <f>IFERROR(__xludf.DUMMYFUNCTION("""COMPUTED_VALUE"""),"")</f>
        <v/>
      </c>
      <c r="D20198" s="5">
        <v>0.0</v>
      </c>
    </row>
    <row r="20199" ht="14.25" customHeight="1">
      <c r="A20199" s="5"/>
      <c r="B20199" s="5"/>
      <c r="C20199" s="5" t="str">
        <f>IFERROR(__xludf.DUMMYFUNCTION("""COMPUTED_VALUE"""),"")</f>
        <v/>
      </c>
      <c r="D20199" s="5">
        <v>0.0</v>
      </c>
    </row>
    <row r="20200" ht="14.25" customHeight="1">
      <c r="A20200" s="5"/>
      <c r="B20200" s="5"/>
      <c r="C20200" s="5" t="str">
        <f>IFERROR(__xludf.DUMMYFUNCTION("""COMPUTED_VALUE"""),"")</f>
        <v/>
      </c>
      <c r="D20200" s="5">
        <v>0.0</v>
      </c>
    </row>
    <row r="20201" ht="14.25" customHeight="1">
      <c r="A20201" s="5"/>
      <c r="B20201" s="5"/>
      <c r="C20201" s="5" t="str">
        <f>IFERROR(__xludf.DUMMYFUNCTION("""COMPUTED_VALUE"""),"")</f>
        <v/>
      </c>
      <c r="D20201" s="5">
        <v>0.0</v>
      </c>
    </row>
    <row r="20202" ht="14.25" customHeight="1">
      <c r="A20202" s="5"/>
      <c r="B20202" s="5"/>
      <c r="C20202" s="5" t="str">
        <f>IFERROR(__xludf.DUMMYFUNCTION("""COMPUTED_VALUE"""),"")</f>
        <v/>
      </c>
      <c r="D20202" s="5">
        <v>0.0</v>
      </c>
    </row>
    <row r="20203" ht="14.25" customHeight="1">
      <c r="A20203" s="5"/>
      <c r="B20203" s="5"/>
      <c r="C20203" s="5" t="str">
        <f>IFERROR(__xludf.DUMMYFUNCTION("""COMPUTED_VALUE"""),"")</f>
        <v/>
      </c>
      <c r="D20203" s="5">
        <v>0.0</v>
      </c>
    </row>
    <row r="20204" ht="14.25" customHeight="1">
      <c r="A20204" s="5"/>
      <c r="B20204" s="5"/>
      <c r="C20204" s="5" t="str">
        <f>IFERROR(__xludf.DUMMYFUNCTION("""COMPUTED_VALUE"""),"")</f>
        <v/>
      </c>
      <c r="D20204" s="5">
        <v>0.0</v>
      </c>
    </row>
    <row r="20205" ht="14.25" customHeight="1">
      <c r="A20205" s="5"/>
      <c r="B20205" s="5"/>
      <c r="C20205" s="5" t="str">
        <f>IFERROR(__xludf.DUMMYFUNCTION("""COMPUTED_VALUE"""),"")</f>
        <v/>
      </c>
      <c r="D20205" s="5">
        <v>0.0</v>
      </c>
    </row>
    <row r="20206" ht="14.25" customHeight="1">
      <c r="A20206" s="5"/>
      <c r="B20206" s="5"/>
      <c r="C20206" s="5" t="str">
        <f>IFERROR(__xludf.DUMMYFUNCTION("""COMPUTED_VALUE"""),"")</f>
        <v/>
      </c>
      <c r="D20206" s="5">
        <v>0.0</v>
      </c>
    </row>
    <row r="20207" ht="14.25" customHeight="1">
      <c r="A20207" s="5"/>
      <c r="B20207" s="5"/>
      <c r="C20207" s="5" t="str">
        <f>IFERROR(__xludf.DUMMYFUNCTION("""COMPUTED_VALUE"""),"")</f>
        <v/>
      </c>
      <c r="D20207" s="5">
        <v>0.0</v>
      </c>
    </row>
    <row r="20208" ht="14.25" customHeight="1">
      <c r="A20208" s="5"/>
      <c r="B20208" s="5"/>
      <c r="C20208" s="5" t="str">
        <f>IFERROR(__xludf.DUMMYFUNCTION("""COMPUTED_VALUE"""),"")</f>
        <v/>
      </c>
      <c r="D20208" s="5">
        <v>0.0</v>
      </c>
    </row>
    <row r="20209" ht="14.25" customHeight="1">
      <c r="A20209" s="5"/>
      <c r="B20209" s="5"/>
      <c r="C20209" s="5" t="str">
        <f>IFERROR(__xludf.DUMMYFUNCTION("""COMPUTED_VALUE"""),"")</f>
        <v/>
      </c>
      <c r="D20209" s="5">
        <v>0.0</v>
      </c>
    </row>
    <row r="20210" ht="14.25" customHeight="1">
      <c r="A20210" s="5"/>
      <c r="B20210" s="5"/>
      <c r="C20210" s="5" t="str">
        <f>IFERROR(__xludf.DUMMYFUNCTION("""COMPUTED_VALUE"""),"")</f>
        <v/>
      </c>
      <c r="D20210" s="5">
        <v>0.0</v>
      </c>
    </row>
    <row r="20211" ht="14.25" customHeight="1">
      <c r="A20211" s="5"/>
      <c r="B20211" s="5"/>
      <c r="C20211" s="5" t="str">
        <f>IFERROR(__xludf.DUMMYFUNCTION("""COMPUTED_VALUE"""),"")</f>
        <v/>
      </c>
      <c r="D20211" s="5">
        <v>0.0</v>
      </c>
    </row>
    <row r="20212" ht="14.25" customHeight="1">
      <c r="A20212" s="5"/>
      <c r="B20212" s="5"/>
      <c r="C20212" s="5" t="str">
        <f>IFERROR(__xludf.DUMMYFUNCTION("""COMPUTED_VALUE"""),"")</f>
        <v/>
      </c>
      <c r="D20212" s="5">
        <v>0.0</v>
      </c>
    </row>
    <row r="20213" ht="14.25" customHeight="1">
      <c r="A20213" s="5"/>
      <c r="B20213" s="5"/>
      <c r="C20213" s="5" t="str">
        <f>IFERROR(__xludf.DUMMYFUNCTION("""COMPUTED_VALUE"""),"")</f>
        <v/>
      </c>
      <c r="D20213" s="5">
        <v>0.0</v>
      </c>
    </row>
    <row r="20214" ht="14.25" customHeight="1">
      <c r="A20214" s="5"/>
      <c r="B20214" s="5"/>
      <c r="C20214" s="5" t="str">
        <f>IFERROR(__xludf.DUMMYFUNCTION("""COMPUTED_VALUE"""),"")</f>
        <v/>
      </c>
      <c r="D20214" s="5">
        <v>0.0</v>
      </c>
    </row>
    <row r="20215" ht="14.25" customHeight="1">
      <c r="A20215" s="5"/>
      <c r="B20215" s="5"/>
      <c r="C20215" s="5" t="str">
        <f>IFERROR(__xludf.DUMMYFUNCTION("""COMPUTED_VALUE"""),"")</f>
        <v/>
      </c>
      <c r="D20215" s="5">
        <v>0.0</v>
      </c>
    </row>
    <row r="20216" ht="14.25" customHeight="1">
      <c r="A20216" s="5"/>
      <c r="B20216" s="5"/>
      <c r="C20216" s="5" t="str">
        <f>IFERROR(__xludf.DUMMYFUNCTION("""COMPUTED_VALUE"""),"")</f>
        <v/>
      </c>
      <c r="D20216" s="5">
        <v>0.0</v>
      </c>
    </row>
    <row r="20217" ht="14.25" customHeight="1">
      <c r="A20217" s="5"/>
      <c r="B20217" s="5"/>
      <c r="C20217" s="5" t="str">
        <f>IFERROR(__xludf.DUMMYFUNCTION("""COMPUTED_VALUE"""),"")</f>
        <v/>
      </c>
      <c r="D20217" s="5">
        <v>0.0</v>
      </c>
    </row>
    <row r="20218" ht="14.25" customHeight="1">
      <c r="A20218" s="5"/>
      <c r="B20218" s="5"/>
      <c r="C20218" s="5" t="str">
        <f>IFERROR(__xludf.DUMMYFUNCTION("""COMPUTED_VALUE"""),"")</f>
        <v/>
      </c>
      <c r="D20218" s="5">
        <v>0.0</v>
      </c>
    </row>
    <row r="20219" ht="14.25" customHeight="1">
      <c r="A20219" s="5"/>
      <c r="B20219" s="5"/>
      <c r="C20219" s="5" t="str">
        <f>IFERROR(__xludf.DUMMYFUNCTION("""COMPUTED_VALUE"""),"")</f>
        <v/>
      </c>
      <c r="D20219" s="5">
        <v>0.0</v>
      </c>
    </row>
    <row r="20220" ht="14.25" customHeight="1">
      <c r="A20220" s="5"/>
      <c r="B20220" s="5"/>
      <c r="C20220" s="5" t="str">
        <f>IFERROR(__xludf.DUMMYFUNCTION("""COMPUTED_VALUE"""),"")</f>
        <v/>
      </c>
      <c r="D20220" s="5">
        <v>0.0</v>
      </c>
    </row>
    <row r="20221" ht="14.25" customHeight="1">
      <c r="A20221" s="5"/>
      <c r="B20221" s="5"/>
      <c r="C20221" s="5" t="str">
        <f>IFERROR(__xludf.DUMMYFUNCTION("""COMPUTED_VALUE"""),"")</f>
        <v/>
      </c>
      <c r="D20221" s="5">
        <v>0.0</v>
      </c>
    </row>
    <row r="20222" ht="14.25" customHeight="1">
      <c r="A20222" s="5"/>
      <c r="B20222" s="5"/>
      <c r="C20222" s="5" t="str">
        <f>IFERROR(__xludf.DUMMYFUNCTION("""COMPUTED_VALUE"""),"")</f>
        <v/>
      </c>
      <c r="D20222" s="5">
        <v>0.0</v>
      </c>
    </row>
    <row r="20223" ht="14.25" customHeight="1">
      <c r="A20223" s="5"/>
      <c r="B20223" s="5"/>
      <c r="C20223" s="5" t="str">
        <f>IFERROR(__xludf.DUMMYFUNCTION("""COMPUTED_VALUE"""),"")</f>
        <v/>
      </c>
      <c r="D20223" s="5">
        <v>0.0</v>
      </c>
    </row>
    <row r="20224" ht="14.25" customHeight="1">
      <c r="A20224" s="5"/>
      <c r="B20224" s="5"/>
      <c r="C20224" s="5" t="str">
        <f>IFERROR(__xludf.DUMMYFUNCTION("""COMPUTED_VALUE"""),"")</f>
        <v/>
      </c>
      <c r="D20224" s="5">
        <v>0.0</v>
      </c>
    </row>
    <row r="20225" ht="14.25" customHeight="1">
      <c r="A20225" s="5"/>
      <c r="B20225" s="5"/>
      <c r="C20225" s="5" t="str">
        <f>IFERROR(__xludf.DUMMYFUNCTION("""COMPUTED_VALUE"""),"")</f>
        <v/>
      </c>
      <c r="D20225" s="5">
        <v>0.0</v>
      </c>
    </row>
    <row r="20226" ht="14.25" customHeight="1">
      <c r="A20226" s="5"/>
      <c r="B20226" s="5"/>
      <c r="C20226" s="5" t="str">
        <f>IFERROR(__xludf.DUMMYFUNCTION("""COMPUTED_VALUE"""),"")</f>
        <v/>
      </c>
      <c r="D20226" s="5">
        <v>0.0</v>
      </c>
    </row>
    <row r="20227" ht="14.25" customHeight="1">
      <c r="A20227" s="5"/>
      <c r="B20227" s="5"/>
      <c r="C20227" s="5" t="str">
        <f>IFERROR(__xludf.DUMMYFUNCTION("""COMPUTED_VALUE"""),"")</f>
        <v/>
      </c>
      <c r="D20227" s="5">
        <v>0.0</v>
      </c>
    </row>
    <row r="20228" ht="14.25" customHeight="1">
      <c r="A20228" s="5"/>
      <c r="B20228" s="5"/>
      <c r="C20228" s="5" t="str">
        <f>IFERROR(__xludf.DUMMYFUNCTION("""COMPUTED_VALUE"""),"")</f>
        <v/>
      </c>
      <c r="D20228" s="5">
        <v>0.0</v>
      </c>
    </row>
    <row r="20229" ht="14.25" customHeight="1">
      <c r="A20229" s="5"/>
      <c r="B20229" s="5"/>
      <c r="C20229" s="5" t="str">
        <f>IFERROR(__xludf.DUMMYFUNCTION("""COMPUTED_VALUE"""),"")</f>
        <v/>
      </c>
      <c r="D20229" s="5">
        <v>0.0</v>
      </c>
    </row>
    <row r="20230" ht="14.25" customHeight="1">
      <c r="A20230" s="5"/>
      <c r="B20230" s="5"/>
      <c r="C20230" s="5" t="str">
        <f>IFERROR(__xludf.DUMMYFUNCTION("""COMPUTED_VALUE"""),"")</f>
        <v/>
      </c>
      <c r="D20230" s="5">
        <v>0.0</v>
      </c>
    </row>
    <row r="20231" ht="14.25" customHeight="1">
      <c r="A20231" s="5"/>
      <c r="B20231" s="5"/>
      <c r="C20231" s="5" t="str">
        <f>IFERROR(__xludf.DUMMYFUNCTION("""COMPUTED_VALUE"""),"")</f>
        <v/>
      </c>
      <c r="D20231" s="5">
        <v>0.0</v>
      </c>
    </row>
    <row r="20232" ht="14.25" customHeight="1">
      <c r="A20232" s="5"/>
      <c r="B20232" s="5"/>
      <c r="C20232" s="5" t="str">
        <f>IFERROR(__xludf.DUMMYFUNCTION("""COMPUTED_VALUE"""),"")</f>
        <v/>
      </c>
      <c r="D20232" s="5">
        <v>0.0</v>
      </c>
    </row>
    <row r="20233" ht="14.25" customHeight="1">
      <c r="A20233" s="5"/>
      <c r="B20233" s="5"/>
      <c r="C20233" s="5" t="str">
        <f>IFERROR(__xludf.DUMMYFUNCTION("""COMPUTED_VALUE"""),"")</f>
        <v/>
      </c>
      <c r="D20233" s="5">
        <v>0.0</v>
      </c>
    </row>
    <row r="20234" ht="14.25" customHeight="1">
      <c r="A20234" s="5"/>
      <c r="B20234" s="5"/>
      <c r="C20234" s="5" t="str">
        <f>IFERROR(__xludf.DUMMYFUNCTION("""COMPUTED_VALUE"""),"")</f>
        <v/>
      </c>
      <c r="D20234" s="5">
        <v>0.0</v>
      </c>
    </row>
    <row r="20235" ht="14.25" customHeight="1">
      <c r="A20235" s="5"/>
      <c r="B20235" s="5"/>
      <c r="C20235" s="5" t="str">
        <f>IFERROR(__xludf.DUMMYFUNCTION("""COMPUTED_VALUE"""),"")</f>
        <v/>
      </c>
      <c r="D20235" s="5">
        <v>0.0</v>
      </c>
    </row>
    <row r="20236" ht="14.25" customHeight="1">
      <c r="A20236" s="5"/>
      <c r="B20236" s="5"/>
      <c r="C20236" s="5" t="str">
        <f>IFERROR(__xludf.DUMMYFUNCTION("""COMPUTED_VALUE"""),"")</f>
        <v/>
      </c>
      <c r="D20236" s="5">
        <v>0.0</v>
      </c>
    </row>
    <row r="20237" ht="14.25" customHeight="1">
      <c r="A20237" s="5"/>
      <c r="B20237" s="5"/>
      <c r="C20237" s="5" t="str">
        <f>IFERROR(__xludf.DUMMYFUNCTION("""COMPUTED_VALUE"""),"")</f>
        <v/>
      </c>
      <c r="D20237" s="5">
        <v>0.0</v>
      </c>
    </row>
    <row r="20238" ht="14.25" customHeight="1">
      <c r="A20238" s="5"/>
      <c r="B20238" s="5"/>
      <c r="C20238" s="5" t="str">
        <f>IFERROR(__xludf.DUMMYFUNCTION("""COMPUTED_VALUE"""),"")</f>
        <v/>
      </c>
      <c r="D20238" s="5">
        <v>0.0</v>
      </c>
    </row>
    <row r="20239" ht="14.25" customHeight="1">
      <c r="A20239" s="5"/>
      <c r="B20239" s="5"/>
      <c r="C20239" s="5" t="str">
        <f>IFERROR(__xludf.DUMMYFUNCTION("""COMPUTED_VALUE"""),"")</f>
        <v/>
      </c>
      <c r="D20239" s="5">
        <v>0.0</v>
      </c>
    </row>
    <row r="20240" ht="14.25" customHeight="1">
      <c r="A20240" s="5"/>
      <c r="B20240" s="5"/>
      <c r="C20240" s="5" t="str">
        <f>IFERROR(__xludf.DUMMYFUNCTION("""COMPUTED_VALUE"""),"")</f>
        <v/>
      </c>
      <c r="D20240" s="5">
        <v>0.0</v>
      </c>
    </row>
    <row r="20241" ht="14.25" customHeight="1">
      <c r="A20241" s="5"/>
      <c r="B20241" s="5"/>
      <c r="C20241" s="5" t="str">
        <f>IFERROR(__xludf.DUMMYFUNCTION("""COMPUTED_VALUE"""),"")</f>
        <v/>
      </c>
      <c r="D20241" s="5">
        <v>0.0</v>
      </c>
    </row>
    <row r="20242" ht="14.25" customHeight="1">
      <c r="A20242" s="5"/>
      <c r="B20242" s="5"/>
      <c r="C20242" s="5" t="str">
        <f>IFERROR(__xludf.DUMMYFUNCTION("""COMPUTED_VALUE"""),"")</f>
        <v/>
      </c>
      <c r="D20242" s="5">
        <v>0.0</v>
      </c>
    </row>
    <row r="20243" ht="14.25" customHeight="1">
      <c r="A20243" s="5"/>
      <c r="B20243" s="5"/>
      <c r="C20243" s="5" t="str">
        <f>IFERROR(__xludf.DUMMYFUNCTION("""COMPUTED_VALUE"""),"")</f>
        <v/>
      </c>
      <c r="D20243" s="5">
        <v>0.0</v>
      </c>
    </row>
    <row r="20244" ht="14.25" customHeight="1">
      <c r="A20244" s="5"/>
      <c r="B20244" s="5"/>
      <c r="C20244" s="5" t="str">
        <f>IFERROR(__xludf.DUMMYFUNCTION("""COMPUTED_VALUE"""),"")</f>
        <v/>
      </c>
      <c r="D20244" s="5">
        <v>0.0</v>
      </c>
    </row>
    <row r="20245" ht="14.25" customHeight="1">
      <c r="A20245" s="5"/>
      <c r="B20245" s="5"/>
      <c r="C20245" s="5" t="str">
        <f>IFERROR(__xludf.DUMMYFUNCTION("""COMPUTED_VALUE"""),"")</f>
        <v/>
      </c>
      <c r="D20245" s="5">
        <v>0.0</v>
      </c>
    </row>
    <row r="20246" ht="14.25" customHeight="1">
      <c r="A20246" s="5"/>
      <c r="B20246" s="5"/>
      <c r="C20246" s="5" t="str">
        <f>IFERROR(__xludf.DUMMYFUNCTION("""COMPUTED_VALUE"""),"")</f>
        <v/>
      </c>
      <c r="D20246" s="5">
        <v>0.0</v>
      </c>
    </row>
    <row r="20247" ht="14.25" customHeight="1">
      <c r="A20247" s="5"/>
      <c r="B20247" s="5"/>
      <c r="C20247" s="5" t="str">
        <f>IFERROR(__xludf.DUMMYFUNCTION("""COMPUTED_VALUE"""),"")</f>
        <v/>
      </c>
      <c r="D20247" s="5">
        <v>0.0</v>
      </c>
    </row>
    <row r="20248" ht="14.25" customHeight="1">
      <c r="A20248" s="5"/>
      <c r="B20248" s="5"/>
      <c r="C20248" s="5" t="str">
        <f>IFERROR(__xludf.DUMMYFUNCTION("""COMPUTED_VALUE"""),"")</f>
        <v/>
      </c>
      <c r="D20248" s="5">
        <v>0.0</v>
      </c>
    </row>
    <row r="20249" ht="14.25" customHeight="1">
      <c r="A20249" s="5"/>
      <c r="B20249" s="5"/>
      <c r="C20249" s="5" t="str">
        <f>IFERROR(__xludf.DUMMYFUNCTION("""COMPUTED_VALUE"""),"")</f>
        <v/>
      </c>
      <c r="D20249" s="5">
        <v>0.0</v>
      </c>
    </row>
    <row r="20250" ht="14.25" customHeight="1">
      <c r="A20250" s="5"/>
      <c r="B20250" s="5"/>
      <c r="C20250" s="5" t="str">
        <f>IFERROR(__xludf.DUMMYFUNCTION("""COMPUTED_VALUE"""),"")</f>
        <v/>
      </c>
      <c r="D20250" s="5">
        <v>0.0</v>
      </c>
    </row>
    <row r="20251" ht="14.25" customHeight="1">
      <c r="A20251" s="5"/>
      <c r="B20251" s="5"/>
      <c r="C20251" s="5" t="str">
        <f>IFERROR(__xludf.DUMMYFUNCTION("""COMPUTED_VALUE"""),"")</f>
        <v/>
      </c>
      <c r="D20251" s="5">
        <v>0.0</v>
      </c>
    </row>
    <row r="20252" ht="14.25" customHeight="1">
      <c r="A20252" s="5"/>
      <c r="B20252" s="5"/>
      <c r="C20252" s="5" t="str">
        <f>IFERROR(__xludf.DUMMYFUNCTION("""COMPUTED_VALUE"""),"")</f>
        <v/>
      </c>
      <c r="D20252" s="5">
        <v>0.0</v>
      </c>
    </row>
    <row r="20253" ht="14.25" customHeight="1">
      <c r="A20253" s="5"/>
      <c r="B20253" s="5"/>
      <c r="C20253" s="5" t="str">
        <f>IFERROR(__xludf.DUMMYFUNCTION("""COMPUTED_VALUE"""),"")</f>
        <v/>
      </c>
      <c r="D20253" s="5">
        <v>0.0</v>
      </c>
    </row>
    <row r="20254" ht="14.25" customHeight="1">
      <c r="A20254" s="5"/>
      <c r="B20254" s="5"/>
      <c r="C20254" s="5" t="str">
        <f>IFERROR(__xludf.DUMMYFUNCTION("""COMPUTED_VALUE"""),"")</f>
        <v/>
      </c>
      <c r="D20254" s="5">
        <v>0.0</v>
      </c>
    </row>
    <row r="20255" ht="14.25" customHeight="1">
      <c r="A20255" s="5"/>
      <c r="B20255" s="5"/>
      <c r="C20255" s="5" t="str">
        <f>IFERROR(__xludf.DUMMYFUNCTION("""COMPUTED_VALUE"""),"")</f>
        <v/>
      </c>
      <c r="D20255" s="5">
        <v>0.0</v>
      </c>
    </row>
    <row r="20256" ht="14.25" customHeight="1">
      <c r="A20256" s="5"/>
      <c r="B20256" s="5"/>
      <c r="C20256" s="5" t="str">
        <f>IFERROR(__xludf.DUMMYFUNCTION("""COMPUTED_VALUE"""),"")</f>
        <v/>
      </c>
      <c r="D20256" s="5">
        <v>0.0</v>
      </c>
    </row>
    <row r="20257" ht="14.25" customHeight="1">
      <c r="A20257" s="5"/>
      <c r="B20257" s="5"/>
      <c r="C20257" s="5" t="str">
        <f>IFERROR(__xludf.DUMMYFUNCTION("""COMPUTED_VALUE"""),"")</f>
        <v/>
      </c>
      <c r="D20257" s="5">
        <v>0.0</v>
      </c>
    </row>
    <row r="20258" ht="14.25" customHeight="1">
      <c r="A20258" s="5"/>
      <c r="B20258" s="5"/>
      <c r="C20258" s="5" t="str">
        <f>IFERROR(__xludf.DUMMYFUNCTION("""COMPUTED_VALUE"""),"")</f>
        <v/>
      </c>
      <c r="D20258" s="5">
        <v>0.0</v>
      </c>
    </row>
    <row r="20259" ht="14.25" customHeight="1">
      <c r="A20259" s="5"/>
      <c r="B20259" s="5"/>
      <c r="C20259" s="5" t="str">
        <f>IFERROR(__xludf.DUMMYFUNCTION("""COMPUTED_VALUE"""),"")</f>
        <v/>
      </c>
      <c r="D20259" s="5">
        <v>0.0</v>
      </c>
    </row>
    <row r="20260" ht="14.25" customHeight="1">
      <c r="A20260" s="5"/>
      <c r="B20260" s="5"/>
      <c r="C20260" s="5" t="str">
        <f>IFERROR(__xludf.DUMMYFUNCTION("""COMPUTED_VALUE"""),"")</f>
        <v/>
      </c>
      <c r="D20260" s="5">
        <v>0.0</v>
      </c>
    </row>
    <row r="20261" ht="14.25" customHeight="1">
      <c r="A20261" s="5"/>
      <c r="B20261" s="5"/>
      <c r="C20261" s="5" t="str">
        <f>IFERROR(__xludf.DUMMYFUNCTION("""COMPUTED_VALUE"""),"")</f>
        <v/>
      </c>
      <c r="D20261" s="5">
        <v>0.0</v>
      </c>
    </row>
    <row r="20262" ht="14.25" customHeight="1">
      <c r="A20262" s="5"/>
      <c r="B20262" s="5"/>
      <c r="C20262" s="5" t="str">
        <f>IFERROR(__xludf.DUMMYFUNCTION("""COMPUTED_VALUE"""),"")</f>
        <v/>
      </c>
      <c r="D20262" s="5">
        <v>0.0</v>
      </c>
    </row>
    <row r="20263" ht="14.25" customHeight="1">
      <c r="A20263" s="5"/>
      <c r="B20263" s="5"/>
      <c r="C20263" s="5" t="str">
        <f>IFERROR(__xludf.DUMMYFUNCTION("""COMPUTED_VALUE"""),"")</f>
        <v/>
      </c>
      <c r="D20263" s="5">
        <v>0.0</v>
      </c>
    </row>
    <row r="20264" ht="14.25" customHeight="1">
      <c r="A20264" s="5"/>
      <c r="B20264" s="5"/>
      <c r="C20264" s="5" t="str">
        <f>IFERROR(__xludf.DUMMYFUNCTION("""COMPUTED_VALUE"""),"")</f>
        <v/>
      </c>
      <c r="D20264" s="5">
        <v>0.0</v>
      </c>
    </row>
    <row r="20265" ht="14.25" customHeight="1">
      <c r="A20265" s="5"/>
      <c r="B20265" s="5"/>
      <c r="C20265" s="5" t="str">
        <f>IFERROR(__xludf.DUMMYFUNCTION("""COMPUTED_VALUE"""),"")</f>
        <v/>
      </c>
      <c r="D20265" s="5">
        <v>0.0</v>
      </c>
    </row>
    <row r="20266" ht="14.25" customHeight="1">
      <c r="A20266" s="5"/>
      <c r="B20266" s="5"/>
      <c r="C20266" s="5" t="str">
        <f>IFERROR(__xludf.DUMMYFUNCTION("""COMPUTED_VALUE"""),"")</f>
        <v/>
      </c>
      <c r="D20266" s="5">
        <v>0.0</v>
      </c>
    </row>
    <row r="20267" ht="14.25" customHeight="1">
      <c r="A20267" s="5"/>
      <c r="B20267" s="5"/>
      <c r="C20267" s="5" t="str">
        <f>IFERROR(__xludf.DUMMYFUNCTION("""COMPUTED_VALUE"""),"")</f>
        <v/>
      </c>
      <c r="D20267" s="5">
        <v>0.0</v>
      </c>
    </row>
    <row r="20268" ht="14.25" customHeight="1">
      <c r="A20268" s="5"/>
      <c r="B20268" s="5"/>
      <c r="C20268" s="5" t="str">
        <f>IFERROR(__xludf.DUMMYFUNCTION("""COMPUTED_VALUE"""),"")</f>
        <v/>
      </c>
      <c r="D20268" s="5">
        <v>0.0</v>
      </c>
    </row>
    <row r="20269" ht="14.25" customHeight="1">
      <c r="A20269" s="5"/>
      <c r="B20269" s="5"/>
      <c r="C20269" s="5" t="str">
        <f>IFERROR(__xludf.DUMMYFUNCTION("""COMPUTED_VALUE"""),"")</f>
        <v/>
      </c>
      <c r="D20269" s="5">
        <v>0.0</v>
      </c>
    </row>
    <row r="20270" ht="14.25" customHeight="1">
      <c r="A20270" s="5"/>
      <c r="B20270" s="5"/>
      <c r="C20270" s="5" t="str">
        <f>IFERROR(__xludf.DUMMYFUNCTION("""COMPUTED_VALUE"""),"")</f>
        <v/>
      </c>
      <c r="D20270" s="5">
        <v>0.0</v>
      </c>
    </row>
    <row r="20271" ht="14.25" customHeight="1">
      <c r="A20271" s="5"/>
      <c r="B20271" s="5"/>
      <c r="C20271" s="5" t="str">
        <f>IFERROR(__xludf.DUMMYFUNCTION("""COMPUTED_VALUE"""),"")</f>
        <v/>
      </c>
      <c r="D20271" s="5">
        <v>0.0</v>
      </c>
    </row>
    <row r="20272" ht="14.25" customHeight="1">
      <c r="A20272" s="5"/>
      <c r="B20272" s="5"/>
      <c r="C20272" s="5" t="str">
        <f>IFERROR(__xludf.DUMMYFUNCTION("""COMPUTED_VALUE"""),"")</f>
        <v/>
      </c>
      <c r="D20272" s="5">
        <v>0.0</v>
      </c>
    </row>
    <row r="20273" ht="14.25" customHeight="1">
      <c r="A20273" s="5"/>
      <c r="B20273" s="5"/>
      <c r="C20273" s="5" t="str">
        <f>IFERROR(__xludf.DUMMYFUNCTION("""COMPUTED_VALUE"""),"")</f>
        <v/>
      </c>
      <c r="D20273" s="5">
        <v>0.0</v>
      </c>
    </row>
    <row r="20274" ht="14.25" customHeight="1">
      <c r="A20274" s="5"/>
      <c r="B20274" s="5"/>
      <c r="C20274" s="5" t="str">
        <f>IFERROR(__xludf.DUMMYFUNCTION("""COMPUTED_VALUE"""),"")</f>
        <v/>
      </c>
      <c r="D20274" s="5">
        <v>0.0</v>
      </c>
    </row>
    <row r="20275" ht="14.25" customHeight="1">
      <c r="A20275" s="5"/>
      <c r="B20275" s="5"/>
      <c r="C20275" s="5" t="str">
        <f>IFERROR(__xludf.DUMMYFUNCTION("""COMPUTED_VALUE"""),"")</f>
        <v/>
      </c>
      <c r="D20275" s="5">
        <v>0.0</v>
      </c>
    </row>
    <row r="20276" ht="14.25" customHeight="1">
      <c r="A20276" s="5"/>
      <c r="B20276" s="5"/>
      <c r="C20276" s="5" t="str">
        <f>IFERROR(__xludf.DUMMYFUNCTION("""COMPUTED_VALUE"""),"")</f>
        <v/>
      </c>
      <c r="D20276" s="5">
        <v>0.0</v>
      </c>
    </row>
    <row r="20277" ht="14.25" customHeight="1">
      <c r="A20277" s="5"/>
      <c r="B20277" s="5"/>
      <c r="C20277" s="5" t="str">
        <f>IFERROR(__xludf.DUMMYFUNCTION("""COMPUTED_VALUE"""),"")</f>
        <v/>
      </c>
      <c r="D20277" s="5">
        <v>0.0</v>
      </c>
    </row>
    <row r="20278" ht="14.25" customHeight="1">
      <c r="A20278" s="5"/>
      <c r="B20278" s="5"/>
      <c r="C20278" s="5" t="str">
        <f>IFERROR(__xludf.DUMMYFUNCTION("""COMPUTED_VALUE"""),"")</f>
        <v/>
      </c>
      <c r="D20278" s="5">
        <v>0.0</v>
      </c>
    </row>
    <row r="20279" ht="14.25" customHeight="1">
      <c r="A20279" s="5"/>
      <c r="B20279" s="5"/>
      <c r="C20279" s="5" t="str">
        <f>IFERROR(__xludf.DUMMYFUNCTION("""COMPUTED_VALUE"""),"")</f>
        <v/>
      </c>
      <c r="D20279" s="5">
        <v>0.0</v>
      </c>
    </row>
    <row r="20280" ht="14.25" customHeight="1">
      <c r="A20280" s="5"/>
      <c r="B20280" s="5"/>
      <c r="C20280" s="5" t="str">
        <f>IFERROR(__xludf.DUMMYFUNCTION("""COMPUTED_VALUE"""),"")</f>
        <v/>
      </c>
      <c r="D20280" s="5">
        <v>0.0</v>
      </c>
    </row>
    <row r="20281" ht="14.25" customHeight="1">
      <c r="A20281" s="5"/>
      <c r="B20281" s="5"/>
      <c r="C20281" s="5" t="str">
        <f>IFERROR(__xludf.DUMMYFUNCTION("""COMPUTED_VALUE"""),"")</f>
        <v/>
      </c>
      <c r="D20281" s="5">
        <v>0.0</v>
      </c>
    </row>
    <row r="20282" ht="14.25" customHeight="1">
      <c r="A20282" s="5"/>
      <c r="B20282" s="5"/>
      <c r="C20282" s="5" t="str">
        <f>IFERROR(__xludf.DUMMYFUNCTION("""COMPUTED_VALUE"""),"")</f>
        <v/>
      </c>
      <c r="D20282" s="5">
        <v>0.0</v>
      </c>
    </row>
    <row r="20283" ht="14.25" customHeight="1">
      <c r="A20283" s="5"/>
      <c r="B20283" s="5"/>
      <c r="C20283" s="5" t="str">
        <f>IFERROR(__xludf.DUMMYFUNCTION("""COMPUTED_VALUE"""),"")</f>
        <v/>
      </c>
      <c r="D20283" s="5">
        <v>0.0</v>
      </c>
    </row>
    <row r="20284" ht="14.25" customHeight="1">
      <c r="A20284" s="5"/>
      <c r="B20284" s="5"/>
      <c r="C20284" s="5" t="str">
        <f>IFERROR(__xludf.DUMMYFUNCTION("""COMPUTED_VALUE"""),"")</f>
        <v/>
      </c>
      <c r="D20284" s="5">
        <v>0.0</v>
      </c>
    </row>
    <row r="20285" ht="14.25" customHeight="1">
      <c r="A20285" s="5"/>
      <c r="B20285" s="5"/>
      <c r="C20285" s="5" t="str">
        <f>IFERROR(__xludf.DUMMYFUNCTION("""COMPUTED_VALUE"""),"")</f>
        <v/>
      </c>
      <c r="D20285" s="5">
        <v>0.0</v>
      </c>
    </row>
    <row r="20286" ht="14.25" customHeight="1">
      <c r="A20286" s="5"/>
      <c r="B20286" s="5"/>
      <c r="C20286" s="5" t="str">
        <f>IFERROR(__xludf.DUMMYFUNCTION("""COMPUTED_VALUE"""),"")</f>
        <v/>
      </c>
      <c r="D20286" s="5">
        <v>0.0</v>
      </c>
    </row>
    <row r="20287" ht="14.25" customHeight="1">
      <c r="A20287" s="5"/>
      <c r="B20287" s="5"/>
      <c r="C20287" s="5" t="str">
        <f>IFERROR(__xludf.DUMMYFUNCTION("""COMPUTED_VALUE"""),"")</f>
        <v/>
      </c>
      <c r="D20287" s="5">
        <v>0.0</v>
      </c>
    </row>
    <row r="20288" ht="14.25" customHeight="1">
      <c r="A20288" s="5"/>
      <c r="B20288" s="5"/>
      <c r="C20288" s="5" t="str">
        <f>IFERROR(__xludf.DUMMYFUNCTION("""COMPUTED_VALUE"""),"")</f>
        <v/>
      </c>
      <c r="D20288" s="5">
        <v>0.0</v>
      </c>
    </row>
    <row r="20289" ht="14.25" customHeight="1">
      <c r="A20289" s="5"/>
      <c r="B20289" s="5"/>
      <c r="C20289" s="5" t="str">
        <f>IFERROR(__xludf.DUMMYFUNCTION("""COMPUTED_VALUE"""),"")</f>
        <v/>
      </c>
      <c r="D20289" s="5">
        <v>0.0</v>
      </c>
    </row>
    <row r="20290" ht="14.25" customHeight="1">
      <c r="A20290" s="5"/>
      <c r="B20290" s="5"/>
      <c r="C20290" s="5" t="str">
        <f>IFERROR(__xludf.DUMMYFUNCTION("""COMPUTED_VALUE"""),"")</f>
        <v/>
      </c>
      <c r="D20290" s="5">
        <v>0.0</v>
      </c>
    </row>
    <row r="20291" ht="14.25" customHeight="1">
      <c r="A20291" s="5"/>
      <c r="B20291" s="5"/>
      <c r="C20291" s="5" t="str">
        <f>IFERROR(__xludf.DUMMYFUNCTION("""COMPUTED_VALUE"""),"")</f>
        <v/>
      </c>
      <c r="D20291" s="5">
        <v>0.0</v>
      </c>
    </row>
    <row r="20292" ht="14.25" customHeight="1">
      <c r="A20292" s="5"/>
      <c r="B20292" s="5"/>
      <c r="C20292" s="5" t="str">
        <f>IFERROR(__xludf.DUMMYFUNCTION("""COMPUTED_VALUE"""),"")</f>
        <v/>
      </c>
      <c r="D20292" s="5">
        <v>0.0</v>
      </c>
    </row>
    <row r="20293" ht="14.25" customHeight="1">
      <c r="A20293" s="5"/>
      <c r="B20293" s="5"/>
      <c r="C20293" s="5" t="str">
        <f>IFERROR(__xludf.DUMMYFUNCTION("""COMPUTED_VALUE"""),"")</f>
        <v/>
      </c>
      <c r="D20293" s="5">
        <v>0.0</v>
      </c>
    </row>
    <row r="20294" ht="14.25" customHeight="1">
      <c r="A20294" s="5"/>
      <c r="B20294" s="5"/>
      <c r="C20294" s="5" t="str">
        <f>IFERROR(__xludf.DUMMYFUNCTION("""COMPUTED_VALUE"""),"")</f>
        <v/>
      </c>
      <c r="D20294" s="5">
        <v>0.0</v>
      </c>
    </row>
    <row r="20295" ht="14.25" customHeight="1">
      <c r="A20295" s="5"/>
      <c r="B20295" s="5"/>
      <c r="C20295" s="5" t="str">
        <f>IFERROR(__xludf.DUMMYFUNCTION("""COMPUTED_VALUE"""),"")</f>
        <v/>
      </c>
      <c r="D20295" s="5">
        <v>0.0</v>
      </c>
    </row>
    <row r="20296" ht="14.25" customHeight="1">
      <c r="A20296" s="5"/>
      <c r="B20296" s="5"/>
      <c r="C20296" s="5" t="str">
        <f>IFERROR(__xludf.DUMMYFUNCTION("""COMPUTED_VALUE"""),"")</f>
        <v/>
      </c>
      <c r="D20296" s="5">
        <v>0.0</v>
      </c>
    </row>
    <row r="20297" ht="14.25" customHeight="1">
      <c r="A20297" s="5"/>
      <c r="B20297" s="5"/>
      <c r="C20297" s="5" t="str">
        <f>IFERROR(__xludf.DUMMYFUNCTION("""COMPUTED_VALUE"""),"")</f>
        <v/>
      </c>
      <c r="D20297" s="5">
        <v>0.0</v>
      </c>
    </row>
    <row r="20298" ht="14.25" customHeight="1">
      <c r="A20298" s="5"/>
      <c r="B20298" s="5"/>
      <c r="C20298" s="5" t="str">
        <f>IFERROR(__xludf.DUMMYFUNCTION("""COMPUTED_VALUE"""),"")</f>
        <v/>
      </c>
      <c r="D20298" s="5">
        <v>0.0</v>
      </c>
    </row>
    <row r="20299" ht="14.25" customHeight="1">
      <c r="A20299" s="5"/>
      <c r="B20299" s="5"/>
      <c r="C20299" s="5" t="str">
        <f>IFERROR(__xludf.DUMMYFUNCTION("""COMPUTED_VALUE"""),"")</f>
        <v/>
      </c>
      <c r="D20299" s="5">
        <v>0.0</v>
      </c>
    </row>
    <row r="20300" ht="14.25" customHeight="1">
      <c r="A20300" s="5"/>
      <c r="B20300" s="5"/>
      <c r="C20300" s="5" t="str">
        <f>IFERROR(__xludf.DUMMYFUNCTION("""COMPUTED_VALUE"""),"")</f>
        <v/>
      </c>
      <c r="D20300" s="5">
        <v>0.0</v>
      </c>
    </row>
    <row r="20301" ht="14.25" customHeight="1">
      <c r="A20301" s="5"/>
      <c r="B20301" s="5"/>
      <c r="C20301" s="5" t="str">
        <f>IFERROR(__xludf.DUMMYFUNCTION("""COMPUTED_VALUE"""),"")</f>
        <v/>
      </c>
      <c r="D20301" s="5">
        <v>0.0</v>
      </c>
    </row>
    <row r="20302" ht="14.25" customHeight="1">
      <c r="A20302" s="5"/>
      <c r="B20302" s="5"/>
      <c r="C20302" s="5" t="str">
        <f>IFERROR(__xludf.DUMMYFUNCTION("""COMPUTED_VALUE"""),"")</f>
        <v/>
      </c>
      <c r="D20302" s="5">
        <v>0.0</v>
      </c>
    </row>
    <row r="20303" ht="14.25" customHeight="1">
      <c r="A20303" s="5"/>
      <c r="B20303" s="5"/>
      <c r="C20303" s="5" t="str">
        <f>IFERROR(__xludf.DUMMYFUNCTION("""COMPUTED_VALUE"""),"")</f>
        <v/>
      </c>
      <c r="D20303" s="5">
        <v>0.0</v>
      </c>
    </row>
    <row r="20304" ht="14.25" customHeight="1">
      <c r="A20304" s="5"/>
      <c r="B20304" s="5"/>
      <c r="C20304" s="5" t="str">
        <f>IFERROR(__xludf.DUMMYFUNCTION("""COMPUTED_VALUE"""),"")</f>
        <v/>
      </c>
      <c r="D20304" s="5">
        <v>0.0</v>
      </c>
    </row>
    <row r="20305" ht="14.25" customHeight="1">
      <c r="A20305" s="5"/>
      <c r="B20305" s="5"/>
      <c r="C20305" s="5" t="str">
        <f>IFERROR(__xludf.DUMMYFUNCTION("""COMPUTED_VALUE"""),"")</f>
        <v/>
      </c>
      <c r="D20305" s="5">
        <v>0.0</v>
      </c>
    </row>
    <row r="20306" ht="14.25" customHeight="1">
      <c r="A20306" s="5"/>
      <c r="B20306" s="5"/>
      <c r="C20306" s="5" t="str">
        <f>IFERROR(__xludf.DUMMYFUNCTION("""COMPUTED_VALUE"""),"")</f>
        <v/>
      </c>
      <c r="D20306" s="5">
        <v>0.0</v>
      </c>
    </row>
    <row r="20307" ht="14.25" customHeight="1">
      <c r="A20307" s="5"/>
      <c r="B20307" s="5"/>
      <c r="C20307" s="5" t="str">
        <f>IFERROR(__xludf.DUMMYFUNCTION("""COMPUTED_VALUE"""),"")</f>
        <v/>
      </c>
      <c r="D20307" s="5">
        <v>0.0</v>
      </c>
    </row>
    <row r="20308" ht="14.25" customHeight="1">
      <c r="A20308" s="5"/>
      <c r="B20308" s="5"/>
      <c r="C20308" s="5" t="str">
        <f>IFERROR(__xludf.DUMMYFUNCTION("""COMPUTED_VALUE"""),"")</f>
        <v/>
      </c>
      <c r="D20308" s="5">
        <v>0.0</v>
      </c>
    </row>
    <row r="20309" ht="14.25" customHeight="1">
      <c r="A20309" s="5"/>
      <c r="B20309" s="5"/>
      <c r="C20309" s="5" t="str">
        <f>IFERROR(__xludf.DUMMYFUNCTION("""COMPUTED_VALUE"""),"")</f>
        <v/>
      </c>
      <c r="D20309" s="5">
        <v>0.0</v>
      </c>
    </row>
    <row r="20310" ht="14.25" customHeight="1">
      <c r="A20310" s="5"/>
      <c r="B20310" s="5"/>
      <c r="C20310" s="5" t="str">
        <f>IFERROR(__xludf.DUMMYFUNCTION("""COMPUTED_VALUE"""),"")</f>
        <v/>
      </c>
      <c r="D20310" s="5">
        <v>0.0</v>
      </c>
    </row>
    <row r="20311" ht="14.25" customHeight="1">
      <c r="A20311" s="5"/>
      <c r="B20311" s="5"/>
      <c r="C20311" s="5" t="str">
        <f>IFERROR(__xludf.DUMMYFUNCTION("""COMPUTED_VALUE"""),"")</f>
        <v/>
      </c>
      <c r="D20311" s="5">
        <v>0.0</v>
      </c>
    </row>
    <row r="20312" ht="14.25" customHeight="1">
      <c r="A20312" s="5"/>
      <c r="B20312" s="5"/>
      <c r="C20312" s="5" t="str">
        <f>IFERROR(__xludf.DUMMYFUNCTION("""COMPUTED_VALUE"""),"")</f>
        <v/>
      </c>
      <c r="D20312" s="5">
        <v>0.0</v>
      </c>
    </row>
    <row r="20313" ht="14.25" customHeight="1">
      <c r="A20313" s="5"/>
      <c r="B20313" s="5"/>
      <c r="C20313" s="5" t="str">
        <f>IFERROR(__xludf.DUMMYFUNCTION("""COMPUTED_VALUE"""),"")</f>
        <v/>
      </c>
      <c r="D20313" s="5">
        <v>0.0</v>
      </c>
    </row>
    <row r="20314" ht="14.25" customHeight="1">
      <c r="A20314" s="5"/>
      <c r="B20314" s="5"/>
      <c r="C20314" s="5" t="str">
        <f>IFERROR(__xludf.DUMMYFUNCTION("""COMPUTED_VALUE"""),"")</f>
        <v/>
      </c>
      <c r="D20314" s="5">
        <v>0.0</v>
      </c>
    </row>
    <row r="20315" ht="14.25" customHeight="1">
      <c r="A20315" s="5"/>
      <c r="B20315" s="5"/>
      <c r="C20315" s="5" t="str">
        <f>IFERROR(__xludf.DUMMYFUNCTION("""COMPUTED_VALUE"""),"")</f>
        <v/>
      </c>
      <c r="D20315" s="5">
        <v>0.0</v>
      </c>
    </row>
    <row r="20316" ht="14.25" customHeight="1">
      <c r="A20316" s="5"/>
      <c r="B20316" s="5"/>
      <c r="C20316" s="5" t="str">
        <f>IFERROR(__xludf.DUMMYFUNCTION("""COMPUTED_VALUE"""),"")</f>
        <v/>
      </c>
      <c r="D20316" s="5">
        <v>0.0</v>
      </c>
    </row>
    <row r="20317" ht="14.25" customHeight="1">
      <c r="A20317" s="5"/>
      <c r="B20317" s="5"/>
      <c r="C20317" s="5" t="str">
        <f>IFERROR(__xludf.DUMMYFUNCTION("""COMPUTED_VALUE"""),"")</f>
        <v/>
      </c>
      <c r="D20317" s="5">
        <v>0.0</v>
      </c>
    </row>
    <row r="20318" ht="14.25" customHeight="1">
      <c r="A20318" s="5"/>
      <c r="B20318" s="5"/>
      <c r="C20318" s="5" t="str">
        <f>IFERROR(__xludf.DUMMYFUNCTION("""COMPUTED_VALUE"""),"")</f>
        <v/>
      </c>
      <c r="D20318" s="5">
        <v>0.0</v>
      </c>
    </row>
    <row r="20319" ht="14.25" customHeight="1">
      <c r="A20319" s="5"/>
      <c r="B20319" s="5"/>
      <c r="C20319" s="5" t="str">
        <f>IFERROR(__xludf.DUMMYFUNCTION("""COMPUTED_VALUE"""),"")</f>
        <v/>
      </c>
      <c r="D20319" s="5">
        <v>0.0</v>
      </c>
    </row>
    <row r="20320" ht="14.25" customHeight="1">
      <c r="A20320" s="5"/>
      <c r="B20320" s="5"/>
      <c r="C20320" s="5" t="str">
        <f>IFERROR(__xludf.DUMMYFUNCTION("""COMPUTED_VALUE"""),"")</f>
        <v/>
      </c>
      <c r="D20320" s="5">
        <v>0.0</v>
      </c>
    </row>
    <row r="20321" ht="14.25" customHeight="1">
      <c r="A20321" s="5"/>
      <c r="B20321" s="5"/>
      <c r="C20321" s="5" t="str">
        <f>IFERROR(__xludf.DUMMYFUNCTION("""COMPUTED_VALUE"""),"")</f>
        <v/>
      </c>
      <c r="D20321" s="5">
        <v>0.0</v>
      </c>
    </row>
    <row r="20322" ht="14.25" customHeight="1">
      <c r="A20322" s="5"/>
      <c r="B20322" s="5"/>
      <c r="C20322" s="5" t="str">
        <f>IFERROR(__xludf.DUMMYFUNCTION("""COMPUTED_VALUE"""),"")</f>
        <v/>
      </c>
      <c r="D20322" s="5">
        <v>0.0</v>
      </c>
    </row>
    <row r="20323" ht="14.25" customHeight="1">
      <c r="A20323" s="5"/>
      <c r="B20323" s="5"/>
      <c r="C20323" s="5" t="str">
        <f>IFERROR(__xludf.DUMMYFUNCTION("""COMPUTED_VALUE"""),"")</f>
        <v/>
      </c>
      <c r="D20323" s="5">
        <v>0.0</v>
      </c>
    </row>
    <row r="20324" ht="14.25" customHeight="1">
      <c r="A20324" s="5"/>
      <c r="B20324" s="5"/>
      <c r="C20324" s="5" t="str">
        <f>IFERROR(__xludf.DUMMYFUNCTION("""COMPUTED_VALUE"""),"")</f>
        <v/>
      </c>
      <c r="D20324" s="5">
        <v>0.0</v>
      </c>
    </row>
    <row r="20325" ht="14.25" customHeight="1">
      <c r="A20325" s="5"/>
      <c r="B20325" s="5"/>
      <c r="C20325" s="5" t="str">
        <f>IFERROR(__xludf.DUMMYFUNCTION("""COMPUTED_VALUE"""),"")</f>
        <v/>
      </c>
      <c r="D20325" s="5">
        <v>0.0</v>
      </c>
    </row>
    <row r="20326" ht="14.25" customHeight="1">
      <c r="A20326" s="5"/>
      <c r="B20326" s="5"/>
      <c r="C20326" s="5" t="str">
        <f>IFERROR(__xludf.DUMMYFUNCTION("""COMPUTED_VALUE"""),"")</f>
        <v/>
      </c>
      <c r="D20326" s="5">
        <v>0.0</v>
      </c>
    </row>
    <row r="20327" ht="14.25" customHeight="1">
      <c r="A20327" s="5"/>
      <c r="B20327" s="5"/>
      <c r="C20327" s="5" t="str">
        <f>IFERROR(__xludf.DUMMYFUNCTION("""COMPUTED_VALUE"""),"")</f>
        <v/>
      </c>
      <c r="D20327" s="5">
        <v>0.0</v>
      </c>
    </row>
    <row r="20328" ht="14.25" customHeight="1">
      <c r="A20328" s="5"/>
      <c r="B20328" s="5"/>
      <c r="C20328" s="5" t="str">
        <f>IFERROR(__xludf.DUMMYFUNCTION("""COMPUTED_VALUE"""),"")</f>
        <v/>
      </c>
      <c r="D20328" s="5">
        <v>0.0</v>
      </c>
    </row>
    <row r="20329" ht="14.25" customHeight="1">
      <c r="A20329" s="5"/>
      <c r="B20329" s="5"/>
      <c r="C20329" s="5" t="str">
        <f>IFERROR(__xludf.DUMMYFUNCTION("""COMPUTED_VALUE"""),"")</f>
        <v/>
      </c>
      <c r="D20329" s="5">
        <v>0.0</v>
      </c>
    </row>
    <row r="20330" ht="14.25" customHeight="1">
      <c r="A20330" s="5"/>
      <c r="B20330" s="5"/>
      <c r="C20330" s="5" t="str">
        <f>IFERROR(__xludf.DUMMYFUNCTION("""COMPUTED_VALUE"""),"")</f>
        <v/>
      </c>
      <c r="D20330" s="5">
        <v>0.0</v>
      </c>
    </row>
    <row r="20331" ht="14.25" customHeight="1">
      <c r="A20331" s="5"/>
      <c r="B20331" s="5"/>
      <c r="C20331" s="5" t="str">
        <f>IFERROR(__xludf.DUMMYFUNCTION("""COMPUTED_VALUE"""),"")</f>
        <v/>
      </c>
      <c r="D20331" s="5">
        <v>0.0</v>
      </c>
    </row>
    <row r="20332" ht="14.25" customHeight="1">
      <c r="A20332" s="5"/>
      <c r="B20332" s="5"/>
      <c r="C20332" s="5" t="str">
        <f>IFERROR(__xludf.DUMMYFUNCTION("""COMPUTED_VALUE"""),"")</f>
        <v/>
      </c>
      <c r="D20332" s="5">
        <v>0.0</v>
      </c>
    </row>
    <row r="20333" ht="14.25" customHeight="1">
      <c r="A20333" s="5"/>
      <c r="B20333" s="5"/>
      <c r="C20333" s="5" t="str">
        <f>IFERROR(__xludf.DUMMYFUNCTION("""COMPUTED_VALUE"""),"")</f>
        <v/>
      </c>
      <c r="D20333" s="5">
        <v>0.0</v>
      </c>
    </row>
    <row r="20334" ht="14.25" customHeight="1">
      <c r="A20334" s="5"/>
      <c r="B20334" s="5"/>
      <c r="C20334" s="5" t="str">
        <f>IFERROR(__xludf.DUMMYFUNCTION("""COMPUTED_VALUE"""),"")</f>
        <v/>
      </c>
      <c r="D20334" s="5">
        <v>0.0</v>
      </c>
    </row>
    <row r="20335" ht="14.25" customHeight="1">
      <c r="A20335" s="5"/>
      <c r="B20335" s="5"/>
      <c r="C20335" s="5" t="str">
        <f>IFERROR(__xludf.DUMMYFUNCTION("""COMPUTED_VALUE"""),"")</f>
        <v/>
      </c>
      <c r="D20335" s="5">
        <v>0.0</v>
      </c>
    </row>
    <row r="20336" ht="14.25" customHeight="1">
      <c r="A20336" s="5"/>
      <c r="B20336" s="5"/>
      <c r="C20336" s="5" t="str">
        <f>IFERROR(__xludf.DUMMYFUNCTION("""COMPUTED_VALUE"""),"")</f>
        <v/>
      </c>
      <c r="D20336" s="5">
        <v>0.0</v>
      </c>
    </row>
    <row r="20337" ht="14.25" customHeight="1">
      <c r="A20337" s="5"/>
      <c r="B20337" s="5"/>
      <c r="C20337" s="5" t="str">
        <f>IFERROR(__xludf.DUMMYFUNCTION("""COMPUTED_VALUE"""),"")</f>
        <v/>
      </c>
      <c r="D20337" s="5">
        <v>0.0</v>
      </c>
    </row>
    <row r="20338" ht="14.25" customHeight="1">
      <c r="A20338" s="5"/>
      <c r="B20338" s="5"/>
      <c r="C20338" s="5" t="str">
        <f>IFERROR(__xludf.DUMMYFUNCTION("""COMPUTED_VALUE"""),"")</f>
        <v/>
      </c>
      <c r="D20338" s="5">
        <v>0.0</v>
      </c>
    </row>
    <row r="20339" ht="14.25" customHeight="1">
      <c r="A20339" s="5"/>
      <c r="B20339" s="5"/>
      <c r="C20339" s="5" t="str">
        <f>IFERROR(__xludf.DUMMYFUNCTION("""COMPUTED_VALUE"""),"")</f>
        <v/>
      </c>
      <c r="D20339" s="5">
        <v>0.0</v>
      </c>
    </row>
    <row r="20340" ht="14.25" customHeight="1">
      <c r="A20340" s="5"/>
      <c r="B20340" s="5"/>
      <c r="C20340" s="5" t="str">
        <f>IFERROR(__xludf.DUMMYFUNCTION("""COMPUTED_VALUE"""),"")</f>
        <v/>
      </c>
      <c r="D20340" s="5">
        <v>0.0</v>
      </c>
    </row>
    <row r="20341" ht="14.25" customHeight="1">
      <c r="A20341" s="5"/>
      <c r="B20341" s="5"/>
      <c r="C20341" s="5" t="str">
        <f>IFERROR(__xludf.DUMMYFUNCTION("""COMPUTED_VALUE"""),"")</f>
        <v/>
      </c>
      <c r="D20341" s="5">
        <v>0.0</v>
      </c>
    </row>
    <row r="20342" ht="14.25" customHeight="1">
      <c r="A20342" s="5"/>
      <c r="B20342" s="5"/>
      <c r="C20342" s="5" t="str">
        <f>IFERROR(__xludf.DUMMYFUNCTION("""COMPUTED_VALUE"""),"")</f>
        <v/>
      </c>
      <c r="D20342" s="5">
        <v>0.0</v>
      </c>
    </row>
    <row r="20343" ht="14.25" customHeight="1">
      <c r="A20343" s="5"/>
      <c r="B20343" s="5"/>
      <c r="C20343" s="5" t="str">
        <f>IFERROR(__xludf.DUMMYFUNCTION("""COMPUTED_VALUE"""),"")</f>
        <v/>
      </c>
      <c r="D20343" s="5">
        <v>0.0</v>
      </c>
    </row>
    <row r="20344" ht="14.25" customHeight="1">
      <c r="A20344" s="5"/>
      <c r="B20344" s="5"/>
      <c r="C20344" s="5" t="str">
        <f>IFERROR(__xludf.DUMMYFUNCTION("""COMPUTED_VALUE"""),"")</f>
        <v/>
      </c>
      <c r="D20344" s="5">
        <v>0.0</v>
      </c>
    </row>
    <row r="20345" ht="14.25" customHeight="1">
      <c r="A20345" s="5"/>
      <c r="B20345" s="5"/>
      <c r="C20345" s="5" t="str">
        <f>IFERROR(__xludf.DUMMYFUNCTION("""COMPUTED_VALUE"""),"")</f>
        <v/>
      </c>
      <c r="D20345" s="5">
        <v>0.0</v>
      </c>
    </row>
    <row r="20346" ht="14.25" customHeight="1">
      <c r="A20346" s="5"/>
      <c r="B20346" s="5"/>
      <c r="C20346" s="5" t="str">
        <f>IFERROR(__xludf.DUMMYFUNCTION("""COMPUTED_VALUE"""),"")</f>
        <v/>
      </c>
      <c r="D20346" s="5">
        <v>0.0</v>
      </c>
    </row>
    <row r="20347" ht="14.25" customHeight="1">
      <c r="A20347" s="5"/>
      <c r="B20347" s="5"/>
      <c r="C20347" s="5" t="str">
        <f>IFERROR(__xludf.DUMMYFUNCTION("""COMPUTED_VALUE"""),"")</f>
        <v/>
      </c>
      <c r="D20347" s="5">
        <v>0.0</v>
      </c>
    </row>
    <row r="20348" ht="14.25" customHeight="1">
      <c r="A20348" s="5"/>
      <c r="B20348" s="5"/>
      <c r="C20348" s="5" t="str">
        <f>IFERROR(__xludf.DUMMYFUNCTION("""COMPUTED_VALUE"""),"")</f>
        <v/>
      </c>
      <c r="D20348" s="5">
        <v>0.0</v>
      </c>
    </row>
    <row r="20349" ht="14.25" customHeight="1">
      <c r="A20349" s="5"/>
      <c r="B20349" s="5"/>
      <c r="C20349" s="5" t="str">
        <f>IFERROR(__xludf.DUMMYFUNCTION("""COMPUTED_VALUE"""),"")</f>
        <v/>
      </c>
      <c r="D20349" s="5">
        <v>0.0</v>
      </c>
    </row>
    <row r="20350" ht="14.25" customHeight="1">
      <c r="A20350" s="5"/>
      <c r="B20350" s="5"/>
      <c r="C20350" s="5" t="str">
        <f>IFERROR(__xludf.DUMMYFUNCTION("""COMPUTED_VALUE"""),"")</f>
        <v/>
      </c>
      <c r="D20350" s="5">
        <v>0.0</v>
      </c>
    </row>
    <row r="20351" ht="14.25" customHeight="1">
      <c r="A20351" s="5"/>
      <c r="B20351" s="5"/>
      <c r="C20351" s="5" t="str">
        <f>IFERROR(__xludf.DUMMYFUNCTION("""COMPUTED_VALUE"""),"")</f>
        <v/>
      </c>
      <c r="D20351" s="5">
        <v>0.0</v>
      </c>
    </row>
    <row r="20352" ht="14.25" customHeight="1">
      <c r="A20352" s="5"/>
      <c r="B20352" s="5"/>
      <c r="C20352" s="5" t="str">
        <f>IFERROR(__xludf.DUMMYFUNCTION("""COMPUTED_VALUE"""),"")</f>
        <v/>
      </c>
      <c r="D20352" s="5">
        <v>0.0</v>
      </c>
    </row>
    <row r="20353" ht="14.25" customHeight="1">
      <c r="A20353" s="5"/>
      <c r="B20353" s="5"/>
      <c r="C20353" s="5" t="str">
        <f>IFERROR(__xludf.DUMMYFUNCTION("""COMPUTED_VALUE"""),"")</f>
        <v/>
      </c>
      <c r="D20353" s="5">
        <v>0.0</v>
      </c>
    </row>
    <row r="20354" ht="14.25" customHeight="1">
      <c r="A20354" s="5"/>
      <c r="B20354" s="5"/>
      <c r="C20354" s="5" t="str">
        <f>IFERROR(__xludf.DUMMYFUNCTION("""COMPUTED_VALUE"""),"")</f>
        <v/>
      </c>
      <c r="D20354" s="5">
        <v>0.0</v>
      </c>
    </row>
    <row r="20355" ht="14.25" customHeight="1">
      <c r="A20355" s="5"/>
      <c r="B20355" s="5"/>
      <c r="C20355" s="5" t="str">
        <f>IFERROR(__xludf.DUMMYFUNCTION("""COMPUTED_VALUE"""),"")</f>
        <v/>
      </c>
      <c r="D20355" s="5">
        <v>0.0</v>
      </c>
    </row>
    <row r="20356" ht="14.25" customHeight="1">
      <c r="A20356" s="5"/>
      <c r="B20356" s="5"/>
      <c r="C20356" s="5" t="str">
        <f>IFERROR(__xludf.DUMMYFUNCTION("""COMPUTED_VALUE"""),"")</f>
        <v/>
      </c>
      <c r="D20356" s="5">
        <v>0.0</v>
      </c>
    </row>
    <row r="20357" ht="14.25" customHeight="1">
      <c r="A20357" s="5"/>
      <c r="B20357" s="5"/>
      <c r="C20357" s="5" t="str">
        <f>IFERROR(__xludf.DUMMYFUNCTION("""COMPUTED_VALUE"""),"")</f>
        <v/>
      </c>
      <c r="D20357" s="5">
        <v>0.0</v>
      </c>
    </row>
    <row r="20358" ht="14.25" customHeight="1">
      <c r="A20358" s="5"/>
      <c r="B20358" s="5"/>
      <c r="C20358" s="5" t="str">
        <f>IFERROR(__xludf.DUMMYFUNCTION("""COMPUTED_VALUE"""),"")</f>
        <v/>
      </c>
      <c r="D20358" s="5">
        <v>0.0</v>
      </c>
    </row>
    <row r="20359" ht="14.25" customHeight="1">
      <c r="A20359" s="5"/>
      <c r="B20359" s="5"/>
      <c r="C20359" s="5" t="str">
        <f>IFERROR(__xludf.DUMMYFUNCTION("""COMPUTED_VALUE"""),"")</f>
        <v/>
      </c>
      <c r="D20359" s="5">
        <v>0.0</v>
      </c>
    </row>
    <row r="20360" ht="14.25" customHeight="1">
      <c r="A20360" s="5"/>
      <c r="B20360" s="5"/>
      <c r="C20360" s="5" t="str">
        <f>IFERROR(__xludf.DUMMYFUNCTION("""COMPUTED_VALUE"""),"")</f>
        <v/>
      </c>
      <c r="D20360" s="5">
        <v>0.0</v>
      </c>
    </row>
    <row r="20361" ht="14.25" customHeight="1">
      <c r="A20361" s="5"/>
      <c r="B20361" s="5"/>
      <c r="C20361" s="5" t="str">
        <f>IFERROR(__xludf.DUMMYFUNCTION("""COMPUTED_VALUE"""),"")</f>
        <v/>
      </c>
      <c r="D20361" s="5">
        <v>0.0</v>
      </c>
    </row>
    <row r="20362" ht="14.25" customHeight="1">
      <c r="A20362" s="5"/>
      <c r="B20362" s="5"/>
      <c r="C20362" s="5" t="str">
        <f>IFERROR(__xludf.DUMMYFUNCTION("""COMPUTED_VALUE"""),"")</f>
        <v/>
      </c>
      <c r="D20362" s="5">
        <v>0.0</v>
      </c>
    </row>
    <row r="20363" ht="14.25" customHeight="1">
      <c r="A20363" s="5"/>
      <c r="B20363" s="5"/>
      <c r="C20363" s="5" t="str">
        <f>IFERROR(__xludf.DUMMYFUNCTION("""COMPUTED_VALUE"""),"")</f>
        <v/>
      </c>
      <c r="D20363" s="5">
        <v>0.0</v>
      </c>
    </row>
    <row r="20364" ht="14.25" customHeight="1">
      <c r="A20364" s="5"/>
      <c r="B20364" s="5"/>
      <c r="C20364" s="5" t="str">
        <f>IFERROR(__xludf.DUMMYFUNCTION("""COMPUTED_VALUE"""),"")</f>
        <v/>
      </c>
      <c r="D20364" s="5">
        <v>0.0</v>
      </c>
    </row>
    <row r="20365" ht="14.25" customHeight="1">
      <c r="A20365" s="5"/>
      <c r="B20365" s="5"/>
      <c r="C20365" s="5" t="str">
        <f>IFERROR(__xludf.DUMMYFUNCTION("""COMPUTED_VALUE"""),"")</f>
        <v/>
      </c>
      <c r="D20365" s="5">
        <v>0.0</v>
      </c>
    </row>
    <row r="20366" ht="14.25" customHeight="1">
      <c r="A20366" s="5"/>
      <c r="B20366" s="5"/>
      <c r="C20366" s="5" t="str">
        <f>IFERROR(__xludf.DUMMYFUNCTION("""COMPUTED_VALUE"""),"")</f>
        <v/>
      </c>
      <c r="D20366" s="5">
        <v>0.0</v>
      </c>
    </row>
    <row r="20367" ht="14.25" customHeight="1">
      <c r="A20367" s="5"/>
      <c r="B20367" s="5"/>
      <c r="C20367" s="5" t="str">
        <f>IFERROR(__xludf.DUMMYFUNCTION("""COMPUTED_VALUE"""),"")</f>
        <v/>
      </c>
      <c r="D20367" s="5">
        <v>0.0</v>
      </c>
    </row>
    <row r="20368" ht="14.25" customHeight="1">
      <c r="A20368" s="5"/>
      <c r="B20368" s="5"/>
      <c r="C20368" s="5" t="str">
        <f>IFERROR(__xludf.DUMMYFUNCTION("""COMPUTED_VALUE"""),"")</f>
        <v/>
      </c>
      <c r="D20368" s="5">
        <v>0.0</v>
      </c>
    </row>
    <row r="20369" ht="14.25" customHeight="1">
      <c r="A20369" s="5"/>
      <c r="B20369" s="5"/>
      <c r="C20369" s="5" t="str">
        <f>IFERROR(__xludf.DUMMYFUNCTION("""COMPUTED_VALUE"""),"")</f>
        <v/>
      </c>
      <c r="D20369" s="5">
        <v>0.0</v>
      </c>
    </row>
    <row r="20370" ht="14.25" customHeight="1">
      <c r="A20370" s="5"/>
      <c r="B20370" s="5"/>
      <c r="C20370" s="5" t="str">
        <f>IFERROR(__xludf.DUMMYFUNCTION("""COMPUTED_VALUE"""),"")</f>
        <v/>
      </c>
      <c r="D20370" s="5">
        <v>0.0</v>
      </c>
    </row>
    <row r="20371" ht="14.25" customHeight="1">
      <c r="A20371" s="5"/>
      <c r="B20371" s="5"/>
      <c r="C20371" s="5" t="str">
        <f>IFERROR(__xludf.DUMMYFUNCTION("""COMPUTED_VALUE"""),"")</f>
        <v/>
      </c>
      <c r="D20371" s="5">
        <v>0.0</v>
      </c>
    </row>
    <row r="20372" ht="14.25" customHeight="1">
      <c r="A20372" s="5"/>
      <c r="B20372" s="5"/>
      <c r="C20372" s="5" t="str">
        <f>IFERROR(__xludf.DUMMYFUNCTION("""COMPUTED_VALUE"""),"")</f>
        <v/>
      </c>
      <c r="D20372" s="5">
        <v>0.0</v>
      </c>
    </row>
    <row r="20373" ht="14.25" customHeight="1">
      <c r="A20373" s="5"/>
      <c r="B20373" s="5"/>
      <c r="C20373" s="5" t="str">
        <f>IFERROR(__xludf.DUMMYFUNCTION("""COMPUTED_VALUE"""),"")</f>
        <v/>
      </c>
      <c r="D20373" s="5">
        <v>0.0</v>
      </c>
    </row>
    <row r="20374" ht="14.25" customHeight="1">
      <c r="A20374" s="5"/>
      <c r="B20374" s="5"/>
      <c r="C20374" s="5" t="str">
        <f>IFERROR(__xludf.DUMMYFUNCTION("""COMPUTED_VALUE"""),"")</f>
        <v/>
      </c>
      <c r="D20374" s="5">
        <v>0.0</v>
      </c>
    </row>
    <row r="20375" ht="14.25" customHeight="1">
      <c r="A20375" s="5"/>
      <c r="B20375" s="5"/>
      <c r="C20375" s="5" t="str">
        <f>IFERROR(__xludf.DUMMYFUNCTION("""COMPUTED_VALUE"""),"")</f>
        <v/>
      </c>
      <c r="D20375" s="5">
        <v>0.0</v>
      </c>
    </row>
    <row r="20376" ht="14.25" customHeight="1">
      <c r="A20376" s="5"/>
      <c r="B20376" s="5"/>
      <c r="C20376" s="5" t="str">
        <f>IFERROR(__xludf.DUMMYFUNCTION("""COMPUTED_VALUE"""),"")</f>
        <v/>
      </c>
      <c r="D20376" s="5">
        <v>0.0</v>
      </c>
    </row>
    <row r="20377" ht="14.25" customHeight="1">
      <c r="A20377" s="5"/>
      <c r="B20377" s="5"/>
      <c r="C20377" s="5" t="str">
        <f>IFERROR(__xludf.DUMMYFUNCTION("""COMPUTED_VALUE"""),"")</f>
        <v/>
      </c>
      <c r="D20377" s="5">
        <v>0.0</v>
      </c>
    </row>
    <row r="20378" ht="14.25" customHeight="1">
      <c r="A20378" s="5"/>
      <c r="B20378" s="5"/>
      <c r="C20378" s="5" t="str">
        <f>IFERROR(__xludf.DUMMYFUNCTION("""COMPUTED_VALUE"""),"")</f>
        <v/>
      </c>
      <c r="D20378" s="5">
        <v>0.0</v>
      </c>
    </row>
    <row r="20379" ht="14.25" customHeight="1">
      <c r="A20379" s="5"/>
      <c r="B20379" s="5"/>
      <c r="C20379" s="5" t="str">
        <f>IFERROR(__xludf.DUMMYFUNCTION("""COMPUTED_VALUE"""),"")</f>
        <v/>
      </c>
      <c r="D20379" s="5">
        <v>0.0</v>
      </c>
    </row>
    <row r="20380" ht="14.25" customHeight="1">
      <c r="A20380" s="5"/>
      <c r="B20380" s="5"/>
      <c r="C20380" s="5" t="str">
        <f>IFERROR(__xludf.DUMMYFUNCTION("""COMPUTED_VALUE"""),"")</f>
        <v/>
      </c>
      <c r="D20380" s="5">
        <v>0.0</v>
      </c>
    </row>
    <row r="20381" ht="14.25" customHeight="1">
      <c r="A20381" s="5"/>
      <c r="B20381" s="5"/>
      <c r="C20381" s="5" t="str">
        <f>IFERROR(__xludf.DUMMYFUNCTION("""COMPUTED_VALUE"""),"")</f>
        <v/>
      </c>
      <c r="D20381" s="5">
        <v>0.0</v>
      </c>
    </row>
    <row r="20382" ht="14.25" customHeight="1">
      <c r="A20382" s="5"/>
      <c r="B20382" s="5"/>
      <c r="C20382" s="5" t="str">
        <f>IFERROR(__xludf.DUMMYFUNCTION("""COMPUTED_VALUE"""),"")</f>
        <v/>
      </c>
      <c r="D20382" s="5">
        <v>0.0</v>
      </c>
    </row>
    <row r="20383" ht="14.25" customHeight="1">
      <c r="A20383" s="5"/>
      <c r="B20383" s="5"/>
      <c r="C20383" s="5" t="str">
        <f>IFERROR(__xludf.DUMMYFUNCTION("""COMPUTED_VALUE"""),"")</f>
        <v/>
      </c>
      <c r="D20383" s="5">
        <v>0.0</v>
      </c>
    </row>
    <row r="20384" ht="14.25" customHeight="1">
      <c r="A20384" s="5"/>
      <c r="B20384" s="5"/>
      <c r="C20384" s="5" t="str">
        <f>IFERROR(__xludf.DUMMYFUNCTION("""COMPUTED_VALUE"""),"")</f>
        <v/>
      </c>
      <c r="D20384" s="5">
        <v>0.0</v>
      </c>
    </row>
    <row r="20385" ht="14.25" customHeight="1">
      <c r="A20385" s="5"/>
      <c r="B20385" s="5"/>
      <c r="C20385" s="5" t="str">
        <f>IFERROR(__xludf.DUMMYFUNCTION("""COMPUTED_VALUE"""),"")</f>
        <v/>
      </c>
      <c r="D20385" s="5">
        <v>0.0</v>
      </c>
    </row>
    <row r="20386" ht="14.25" customHeight="1">
      <c r="A20386" s="5"/>
      <c r="B20386" s="5"/>
      <c r="C20386" s="5" t="str">
        <f>IFERROR(__xludf.DUMMYFUNCTION("""COMPUTED_VALUE"""),"")</f>
        <v/>
      </c>
      <c r="D20386" s="5">
        <v>0.0</v>
      </c>
    </row>
    <row r="20387" ht="14.25" customHeight="1">
      <c r="A20387" s="5"/>
      <c r="B20387" s="5"/>
      <c r="C20387" s="5" t="str">
        <f>IFERROR(__xludf.DUMMYFUNCTION("""COMPUTED_VALUE"""),"")</f>
        <v/>
      </c>
      <c r="D20387" s="5">
        <v>0.0</v>
      </c>
    </row>
    <row r="20388" ht="14.25" customHeight="1">
      <c r="A20388" s="5"/>
      <c r="B20388" s="5"/>
      <c r="C20388" s="5" t="str">
        <f>IFERROR(__xludf.DUMMYFUNCTION("""COMPUTED_VALUE"""),"")</f>
        <v/>
      </c>
      <c r="D20388" s="5">
        <v>0.0</v>
      </c>
    </row>
    <row r="20389" ht="14.25" customHeight="1">
      <c r="A20389" s="5"/>
      <c r="B20389" s="5"/>
      <c r="C20389" s="5" t="str">
        <f>IFERROR(__xludf.DUMMYFUNCTION("""COMPUTED_VALUE"""),"")</f>
        <v/>
      </c>
      <c r="D20389" s="5">
        <v>0.0</v>
      </c>
    </row>
    <row r="20390" ht="14.25" customHeight="1">
      <c r="A20390" s="5"/>
      <c r="B20390" s="5"/>
      <c r="C20390" s="5" t="str">
        <f>IFERROR(__xludf.DUMMYFUNCTION("""COMPUTED_VALUE"""),"")</f>
        <v/>
      </c>
      <c r="D20390" s="5">
        <v>0.0</v>
      </c>
    </row>
    <row r="20391" ht="14.25" customHeight="1">
      <c r="A20391" s="5"/>
      <c r="B20391" s="5"/>
      <c r="C20391" s="5" t="str">
        <f>IFERROR(__xludf.DUMMYFUNCTION("""COMPUTED_VALUE"""),"")</f>
        <v/>
      </c>
      <c r="D20391" s="5">
        <v>0.0</v>
      </c>
    </row>
    <row r="20392" ht="14.25" customHeight="1">
      <c r="A20392" s="5"/>
      <c r="B20392" s="5"/>
      <c r="C20392" s="5" t="str">
        <f>IFERROR(__xludf.DUMMYFUNCTION("""COMPUTED_VALUE"""),"")</f>
        <v/>
      </c>
      <c r="D20392" s="5">
        <v>0.0</v>
      </c>
    </row>
    <row r="20393" ht="14.25" customHeight="1">
      <c r="A20393" s="5"/>
      <c r="B20393" s="5"/>
      <c r="C20393" s="5" t="str">
        <f>IFERROR(__xludf.DUMMYFUNCTION("""COMPUTED_VALUE"""),"")</f>
        <v/>
      </c>
      <c r="D20393" s="5">
        <v>0.0</v>
      </c>
    </row>
    <row r="20394" ht="14.25" customHeight="1">
      <c r="A20394" s="5"/>
      <c r="B20394" s="5"/>
      <c r="C20394" s="5" t="str">
        <f>IFERROR(__xludf.DUMMYFUNCTION("""COMPUTED_VALUE"""),"")</f>
        <v/>
      </c>
      <c r="D20394" s="5">
        <v>0.0</v>
      </c>
    </row>
    <row r="20395" ht="14.25" customHeight="1">
      <c r="A20395" s="5"/>
      <c r="B20395" s="5"/>
      <c r="C20395" s="5" t="str">
        <f>IFERROR(__xludf.DUMMYFUNCTION("""COMPUTED_VALUE"""),"")</f>
        <v/>
      </c>
      <c r="D20395" s="5">
        <v>0.0</v>
      </c>
    </row>
    <row r="20396" ht="14.25" customHeight="1">
      <c r="A20396" s="5"/>
      <c r="B20396" s="5"/>
      <c r="C20396" s="5" t="str">
        <f>IFERROR(__xludf.DUMMYFUNCTION("""COMPUTED_VALUE"""),"")</f>
        <v/>
      </c>
      <c r="D20396" s="5">
        <v>0.0</v>
      </c>
    </row>
    <row r="20397" ht="14.25" customHeight="1">
      <c r="A20397" s="5"/>
      <c r="B20397" s="5"/>
      <c r="C20397" s="5" t="str">
        <f>IFERROR(__xludf.DUMMYFUNCTION("""COMPUTED_VALUE"""),"")</f>
        <v/>
      </c>
      <c r="D20397" s="5">
        <v>0.0</v>
      </c>
    </row>
    <row r="20398" ht="14.25" customHeight="1">
      <c r="A20398" s="5"/>
      <c r="B20398" s="5"/>
      <c r="C20398" s="5" t="str">
        <f>IFERROR(__xludf.DUMMYFUNCTION("""COMPUTED_VALUE"""),"")</f>
        <v/>
      </c>
      <c r="D20398" s="5">
        <v>0.0</v>
      </c>
    </row>
    <row r="20399" ht="14.25" customHeight="1">
      <c r="A20399" s="5"/>
      <c r="B20399" s="5"/>
      <c r="C20399" s="5" t="str">
        <f>IFERROR(__xludf.DUMMYFUNCTION("""COMPUTED_VALUE"""),"")</f>
        <v/>
      </c>
      <c r="D20399" s="5">
        <v>0.0</v>
      </c>
    </row>
    <row r="20400" ht="14.25" customHeight="1">
      <c r="A20400" s="5"/>
      <c r="B20400" s="5"/>
      <c r="C20400" s="5" t="str">
        <f>IFERROR(__xludf.DUMMYFUNCTION("""COMPUTED_VALUE"""),"")</f>
        <v/>
      </c>
      <c r="D20400" s="5">
        <v>0.0</v>
      </c>
    </row>
    <row r="20401" ht="14.25" customHeight="1">
      <c r="A20401" s="5"/>
      <c r="B20401" s="5"/>
      <c r="C20401" s="5" t="str">
        <f>IFERROR(__xludf.DUMMYFUNCTION("""COMPUTED_VALUE"""),"")</f>
        <v/>
      </c>
      <c r="D20401" s="5">
        <v>0.0</v>
      </c>
    </row>
    <row r="20402" ht="14.25" customHeight="1">
      <c r="A20402" s="5"/>
      <c r="B20402" s="5"/>
      <c r="C20402" s="5" t="str">
        <f>IFERROR(__xludf.DUMMYFUNCTION("""COMPUTED_VALUE"""),"")</f>
        <v/>
      </c>
      <c r="D20402" s="5">
        <v>0.0</v>
      </c>
    </row>
    <row r="20403" ht="14.25" customHeight="1">
      <c r="A20403" s="5"/>
      <c r="B20403" s="5"/>
      <c r="C20403" s="5" t="str">
        <f>IFERROR(__xludf.DUMMYFUNCTION("""COMPUTED_VALUE"""),"")</f>
        <v/>
      </c>
      <c r="D20403" s="5">
        <v>0.0</v>
      </c>
    </row>
    <row r="20404" ht="14.25" customHeight="1">
      <c r="A20404" s="5"/>
      <c r="B20404" s="5"/>
      <c r="C20404" s="5" t="str">
        <f>IFERROR(__xludf.DUMMYFUNCTION("""COMPUTED_VALUE"""),"")</f>
        <v/>
      </c>
      <c r="D20404" s="5">
        <v>0.0</v>
      </c>
    </row>
    <row r="20405" ht="14.25" customHeight="1">
      <c r="A20405" s="5"/>
      <c r="B20405" s="5"/>
      <c r="C20405" s="5" t="str">
        <f>IFERROR(__xludf.DUMMYFUNCTION("""COMPUTED_VALUE"""),"")</f>
        <v/>
      </c>
      <c r="D20405" s="5">
        <v>0.0</v>
      </c>
    </row>
    <row r="20406" ht="14.25" customHeight="1">
      <c r="A20406" s="5"/>
      <c r="B20406" s="5"/>
      <c r="C20406" s="5" t="str">
        <f>IFERROR(__xludf.DUMMYFUNCTION("""COMPUTED_VALUE"""),"")</f>
        <v/>
      </c>
      <c r="D20406" s="5">
        <v>0.0</v>
      </c>
    </row>
    <row r="20407" ht="14.25" customHeight="1">
      <c r="A20407" s="5"/>
      <c r="B20407" s="5"/>
      <c r="C20407" s="5" t="str">
        <f>IFERROR(__xludf.DUMMYFUNCTION("""COMPUTED_VALUE"""),"")</f>
        <v/>
      </c>
      <c r="D20407" s="5">
        <v>0.0</v>
      </c>
    </row>
    <row r="20408" ht="14.25" customHeight="1">
      <c r="A20408" s="5"/>
      <c r="B20408" s="5"/>
      <c r="C20408" s="5" t="str">
        <f>IFERROR(__xludf.DUMMYFUNCTION("""COMPUTED_VALUE"""),"")</f>
        <v/>
      </c>
      <c r="D20408" s="5">
        <v>0.0</v>
      </c>
    </row>
    <row r="20409" ht="14.25" customHeight="1">
      <c r="A20409" s="5"/>
      <c r="B20409" s="5"/>
      <c r="C20409" s="5" t="str">
        <f>IFERROR(__xludf.DUMMYFUNCTION("""COMPUTED_VALUE"""),"")</f>
        <v/>
      </c>
      <c r="D20409" s="5">
        <v>0.0</v>
      </c>
    </row>
    <row r="20410" ht="14.25" customHeight="1">
      <c r="A20410" s="5"/>
      <c r="B20410" s="5"/>
      <c r="C20410" s="5" t="str">
        <f>IFERROR(__xludf.DUMMYFUNCTION("""COMPUTED_VALUE"""),"")</f>
        <v/>
      </c>
      <c r="D20410" s="5">
        <v>0.0</v>
      </c>
    </row>
    <row r="20411" ht="14.25" customHeight="1">
      <c r="A20411" s="5"/>
      <c r="B20411" s="5"/>
      <c r="C20411" s="5" t="str">
        <f>IFERROR(__xludf.DUMMYFUNCTION("""COMPUTED_VALUE"""),"")</f>
        <v/>
      </c>
      <c r="D20411" s="5">
        <v>0.0</v>
      </c>
    </row>
    <row r="20412" ht="14.25" customHeight="1">
      <c r="A20412" s="5"/>
      <c r="B20412" s="5"/>
      <c r="C20412" s="5" t="str">
        <f>IFERROR(__xludf.DUMMYFUNCTION("""COMPUTED_VALUE"""),"")</f>
        <v/>
      </c>
      <c r="D20412" s="5">
        <v>0.0</v>
      </c>
    </row>
    <row r="20413" ht="14.25" customHeight="1">
      <c r="A20413" s="5"/>
      <c r="B20413" s="5"/>
      <c r="C20413" s="5" t="str">
        <f>IFERROR(__xludf.DUMMYFUNCTION("""COMPUTED_VALUE"""),"")</f>
        <v/>
      </c>
      <c r="D20413" s="5">
        <v>0.0</v>
      </c>
    </row>
    <row r="20414" ht="14.25" customHeight="1">
      <c r="A20414" s="5"/>
      <c r="B20414" s="5"/>
      <c r="C20414" s="5" t="str">
        <f>IFERROR(__xludf.DUMMYFUNCTION("""COMPUTED_VALUE"""),"")</f>
        <v/>
      </c>
      <c r="D20414" s="5">
        <v>0.0</v>
      </c>
    </row>
    <row r="20415" ht="14.25" customHeight="1">
      <c r="A20415" s="5"/>
      <c r="B20415" s="5"/>
      <c r="C20415" s="5" t="str">
        <f>IFERROR(__xludf.DUMMYFUNCTION("""COMPUTED_VALUE"""),"")</f>
        <v/>
      </c>
      <c r="D20415" s="5">
        <v>0.0</v>
      </c>
    </row>
    <row r="20416" ht="14.25" customHeight="1">
      <c r="A20416" s="5"/>
      <c r="B20416" s="5"/>
      <c r="C20416" s="5" t="str">
        <f>IFERROR(__xludf.DUMMYFUNCTION("""COMPUTED_VALUE"""),"")</f>
        <v/>
      </c>
      <c r="D20416" s="5">
        <v>0.0</v>
      </c>
    </row>
    <row r="20417" ht="14.25" customHeight="1">
      <c r="A20417" s="5"/>
      <c r="B20417" s="5"/>
      <c r="C20417" s="5" t="str">
        <f>IFERROR(__xludf.DUMMYFUNCTION("""COMPUTED_VALUE"""),"")</f>
        <v/>
      </c>
      <c r="D20417" s="5">
        <v>0.0</v>
      </c>
    </row>
    <row r="20418" ht="14.25" customHeight="1">
      <c r="A20418" s="5"/>
      <c r="B20418" s="5"/>
      <c r="C20418" s="5" t="str">
        <f>IFERROR(__xludf.DUMMYFUNCTION("""COMPUTED_VALUE"""),"")</f>
        <v/>
      </c>
      <c r="D20418" s="5">
        <v>0.0</v>
      </c>
    </row>
    <row r="20419" ht="14.25" customHeight="1">
      <c r="A20419" s="5"/>
      <c r="B20419" s="5"/>
      <c r="C20419" s="5" t="str">
        <f>IFERROR(__xludf.DUMMYFUNCTION("""COMPUTED_VALUE"""),"")</f>
        <v/>
      </c>
      <c r="D20419" s="5">
        <v>0.0</v>
      </c>
    </row>
    <row r="20420" ht="14.25" customHeight="1">
      <c r="A20420" s="5"/>
      <c r="B20420" s="5"/>
      <c r="C20420" s="5" t="str">
        <f>IFERROR(__xludf.DUMMYFUNCTION("""COMPUTED_VALUE"""),"")</f>
        <v/>
      </c>
      <c r="D20420" s="5">
        <v>0.0</v>
      </c>
    </row>
    <row r="20421" ht="14.25" customHeight="1">
      <c r="A20421" s="5"/>
      <c r="B20421" s="5"/>
      <c r="C20421" s="5" t="str">
        <f>IFERROR(__xludf.DUMMYFUNCTION("""COMPUTED_VALUE"""),"")</f>
        <v/>
      </c>
      <c r="D20421" s="5">
        <v>0.0</v>
      </c>
    </row>
    <row r="20422" ht="14.25" customHeight="1">
      <c r="A20422" s="5"/>
      <c r="B20422" s="5"/>
      <c r="C20422" s="5" t="str">
        <f>IFERROR(__xludf.DUMMYFUNCTION("""COMPUTED_VALUE"""),"")</f>
        <v/>
      </c>
      <c r="D20422" s="5">
        <v>0.0</v>
      </c>
    </row>
    <row r="20423" ht="14.25" customHeight="1">
      <c r="A20423" s="5"/>
      <c r="B20423" s="5"/>
      <c r="C20423" s="5" t="str">
        <f>IFERROR(__xludf.DUMMYFUNCTION("""COMPUTED_VALUE"""),"")</f>
        <v/>
      </c>
      <c r="D20423" s="5">
        <v>0.0</v>
      </c>
    </row>
    <row r="20424" ht="14.25" customHeight="1">
      <c r="A20424" s="5"/>
      <c r="B20424" s="5"/>
      <c r="C20424" s="5" t="str">
        <f>IFERROR(__xludf.DUMMYFUNCTION("""COMPUTED_VALUE"""),"")</f>
        <v/>
      </c>
      <c r="D20424" s="5">
        <v>0.0</v>
      </c>
    </row>
    <row r="20425" ht="14.25" customHeight="1">
      <c r="A20425" s="5"/>
      <c r="B20425" s="5"/>
      <c r="C20425" s="5" t="str">
        <f>IFERROR(__xludf.DUMMYFUNCTION("""COMPUTED_VALUE"""),"")</f>
        <v/>
      </c>
      <c r="D20425" s="5">
        <v>0.0</v>
      </c>
    </row>
    <row r="20426" ht="14.25" customHeight="1">
      <c r="A20426" s="5"/>
      <c r="B20426" s="5"/>
      <c r="C20426" s="5" t="str">
        <f>IFERROR(__xludf.DUMMYFUNCTION("""COMPUTED_VALUE"""),"")</f>
        <v/>
      </c>
      <c r="D20426" s="5">
        <v>0.0</v>
      </c>
    </row>
    <row r="20427" ht="14.25" customHeight="1">
      <c r="A20427" s="5"/>
      <c r="B20427" s="5"/>
      <c r="C20427" s="5" t="str">
        <f>IFERROR(__xludf.DUMMYFUNCTION("""COMPUTED_VALUE"""),"")</f>
        <v/>
      </c>
      <c r="D20427" s="5">
        <v>0.0</v>
      </c>
    </row>
    <row r="20428" ht="14.25" customHeight="1">
      <c r="A20428" s="5"/>
      <c r="B20428" s="5"/>
      <c r="C20428" s="5" t="str">
        <f>IFERROR(__xludf.DUMMYFUNCTION("""COMPUTED_VALUE"""),"")</f>
        <v/>
      </c>
      <c r="D20428" s="5">
        <v>0.0</v>
      </c>
    </row>
    <row r="20429" ht="14.25" customHeight="1">
      <c r="A20429" s="5"/>
      <c r="B20429" s="5"/>
      <c r="C20429" s="5" t="str">
        <f>IFERROR(__xludf.DUMMYFUNCTION("""COMPUTED_VALUE"""),"")</f>
        <v/>
      </c>
      <c r="D20429" s="5">
        <v>0.0</v>
      </c>
    </row>
    <row r="20430" ht="14.25" customHeight="1">
      <c r="A20430" s="5"/>
      <c r="B20430" s="5"/>
      <c r="C20430" s="5" t="str">
        <f>IFERROR(__xludf.DUMMYFUNCTION("""COMPUTED_VALUE"""),"")</f>
        <v/>
      </c>
      <c r="D20430" s="5">
        <v>0.0</v>
      </c>
    </row>
    <row r="20431" ht="14.25" customHeight="1">
      <c r="A20431" s="5"/>
      <c r="B20431" s="5"/>
      <c r="C20431" s="5" t="str">
        <f>IFERROR(__xludf.DUMMYFUNCTION("""COMPUTED_VALUE"""),"")</f>
        <v/>
      </c>
      <c r="D20431" s="5">
        <v>0.0</v>
      </c>
    </row>
    <row r="20432" ht="14.25" customHeight="1">
      <c r="A20432" s="5"/>
      <c r="B20432" s="5"/>
      <c r="C20432" s="5" t="str">
        <f>IFERROR(__xludf.DUMMYFUNCTION("""COMPUTED_VALUE"""),"")</f>
        <v/>
      </c>
      <c r="D20432" s="5">
        <v>0.0</v>
      </c>
    </row>
    <row r="20433" ht="14.25" customHeight="1">
      <c r="A20433" s="5"/>
      <c r="B20433" s="5"/>
      <c r="C20433" s="5" t="str">
        <f>IFERROR(__xludf.DUMMYFUNCTION("""COMPUTED_VALUE"""),"")</f>
        <v/>
      </c>
      <c r="D20433" s="5">
        <v>0.0</v>
      </c>
    </row>
    <row r="20434" ht="14.25" customHeight="1">
      <c r="A20434" s="5"/>
      <c r="B20434" s="5"/>
      <c r="C20434" s="5" t="str">
        <f>IFERROR(__xludf.DUMMYFUNCTION("""COMPUTED_VALUE"""),"")</f>
        <v/>
      </c>
      <c r="D20434" s="5">
        <v>0.0</v>
      </c>
    </row>
    <row r="20435" ht="14.25" customHeight="1">
      <c r="A20435" s="5"/>
      <c r="B20435" s="5"/>
      <c r="C20435" s="5" t="str">
        <f>IFERROR(__xludf.DUMMYFUNCTION("""COMPUTED_VALUE"""),"")</f>
        <v/>
      </c>
      <c r="D20435" s="5">
        <v>0.0</v>
      </c>
    </row>
    <row r="20436" ht="14.25" customHeight="1">
      <c r="A20436" s="5"/>
      <c r="B20436" s="5"/>
      <c r="C20436" s="5" t="str">
        <f>IFERROR(__xludf.DUMMYFUNCTION("""COMPUTED_VALUE"""),"")</f>
        <v/>
      </c>
      <c r="D20436" s="5">
        <v>0.0</v>
      </c>
    </row>
    <row r="20437" ht="14.25" customHeight="1">
      <c r="A20437" s="5"/>
      <c r="B20437" s="5"/>
      <c r="C20437" s="5" t="str">
        <f>IFERROR(__xludf.DUMMYFUNCTION("""COMPUTED_VALUE"""),"")</f>
        <v/>
      </c>
      <c r="D20437" s="5">
        <v>0.0</v>
      </c>
    </row>
    <row r="20438" ht="14.25" customHeight="1">
      <c r="A20438" s="5"/>
      <c r="B20438" s="5"/>
      <c r="C20438" s="5" t="str">
        <f>IFERROR(__xludf.DUMMYFUNCTION("""COMPUTED_VALUE"""),"")</f>
        <v/>
      </c>
      <c r="D20438" s="5">
        <v>0.0</v>
      </c>
    </row>
    <row r="20439" ht="14.25" customHeight="1">
      <c r="A20439" s="5"/>
      <c r="B20439" s="5"/>
      <c r="C20439" s="5" t="str">
        <f>IFERROR(__xludf.DUMMYFUNCTION("""COMPUTED_VALUE"""),"")</f>
        <v/>
      </c>
      <c r="D20439" s="5">
        <v>0.0</v>
      </c>
    </row>
    <row r="20440" ht="14.25" customHeight="1">
      <c r="A20440" s="5"/>
      <c r="B20440" s="5"/>
      <c r="C20440" s="5" t="str">
        <f>IFERROR(__xludf.DUMMYFUNCTION("""COMPUTED_VALUE"""),"")</f>
        <v/>
      </c>
      <c r="D20440" s="5">
        <v>0.0</v>
      </c>
    </row>
    <row r="20441" ht="14.25" customHeight="1">
      <c r="A20441" s="5"/>
      <c r="B20441" s="5"/>
      <c r="C20441" s="5" t="str">
        <f>IFERROR(__xludf.DUMMYFUNCTION("""COMPUTED_VALUE"""),"")</f>
        <v/>
      </c>
      <c r="D20441" s="5">
        <v>0.0</v>
      </c>
    </row>
    <row r="20442" ht="14.25" customHeight="1">
      <c r="A20442" s="5"/>
      <c r="B20442" s="5"/>
      <c r="C20442" s="5" t="str">
        <f>IFERROR(__xludf.DUMMYFUNCTION("""COMPUTED_VALUE"""),"")</f>
        <v/>
      </c>
      <c r="D20442" s="5">
        <v>0.0</v>
      </c>
    </row>
    <row r="20443" ht="14.25" customHeight="1">
      <c r="A20443" s="5"/>
      <c r="B20443" s="5"/>
      <c r="C20443" s="5" t="str">
        <f>IFERROR(__xludf.DUMMYFUNCTION("""COMPUTED_VALUE"""),"")</f>
        <v/>
      </c>
      <c r="D20443" s="5">
        <v>0.0</v>
      </c>
    </row>
    <row r="20444" ht="14.25" customHeight="1">
      <c r="A20444" s="5"/>
      <c r="B20444" s="5"/>
      <c r="C20444" s="5" t="str">
        <f>IFERROR(__xludf.DUMMYFUNCTION("""COMPUTED_VALUE"""),"")</f>
        <v/>
      </c>
      <c r="D20444" s="5">
        <v>0.0</v>
      </c>
    </row>
    <row r="20445" ht="14.25" customHeight="1">
      <c r="A20445" s="5"/>
      <c r="B20445" s="5"/>
      <c r="C20445" s="5" t="str">
        <f>IFERROR(__xludf.DUMMYFUNCTION("""COMPUTED_VALUE"""),"")</f>
        <v/>
      </c>
      <c r="D20445" s="5">
        <v>0.0</v>
      </c>
    </row>
    <row r="20446" ht="14.25" customHeight="1">
      <c r="A20446" s="5"/>
      <c r="B20446" s="5"/>
      <c r="C20446" s="5" t="str">
        <f>IFERROR(__xludf.DUMMYFUNCTION("""COMPUTED_VALUE"""),"")</f>
        <v/>
      </c>
      <c r="D20446" s="5">
        <v>0.0</v>
      </c>
    </row>
    <row r="20447" ht="14.25" customHeight="1">
      <c r="A20447" s="5"/>
      <c r="B20447" s="5"/>
      <c r="C20447" s="5" t="str">
        <f>IFERROR(__xludf.DUMMYFUNCTION("""COMPUTED_VALUE"""),"")</f>
        <v/>
      </c>
      <c r="D20447" s="5">
        <v>0.0</v>
      </c>
    </row>
    <row r="20448" ht="14.25" customHeight="1">
      <c r="A20448" s="5"/>
      <c r="B20448" s="5"/>
      <c r="C20448" s="5" t="str">
        <f>IFERROR(__xludf.DUMMYFUNCTION("""COMPUTED_VALUE"""),"")</f>
        <v/>
      </c>
      <c r="D20448" s="5">
        <v>0.0</v>
      </c>
    </row>
    <row r="20449" ht="14.25" customHeight="1">
      <c r="A20449" s="5"/>
      <c r="B20449" s="5"/>
      <c r="C20449" s="5" t="str">
        <f>IFERROR(__xludf.DUMMYFUNCTION("""COMPUTED_VALUE"""),"")</f>
        <v/>
      </c>
      <c r="D20449" s="5">
        <v>0.0</v>
      </c>
    </row>
    <row r="20450" ht="14.25" customHeight="1">
      <c r="A20450" s="5"/>
      <c r="B20450" s="5"/>
      <c r="C20450" s="5" t="str">
        <f>IFERROR(__xludf.DUMMYFUNCTION("""COMPUTED_VALUE"""),"")</f>
        <v/>
      </c>
      <c r="D20450" s="5">
        <v>0.0</v>
      </c>
    </row>
    <row r="20451" ht="14.25" customHeight="1">
      <c r="A20451" s="5"/>
      <c r="B20451" s="5"/>
      <c r="C20451" s="5" t="str">
        <f>IFERROR(__xludf.DUMMYFUNCTION("""COMPUTED_VALUE"""),"")</f>
        <v/>
      </c>
      <c r="D20451" s="5">
        <v>0.0</v>
      </c>
    </row>
    <row r="20452" ht="14.25" customHeight="1">
      <c r="A20452" s="5"/>
      <c r="B20452" s="5"/>
      <c r="C20452" s="5" t="str">
        <f>IFERROR(__xludf.DUMMYFUNCTION("""COMPUTED_VALUE"""),"")</f>
        <v/>
      </c>
      <c r="D20452" s="5">
        <v>0.0</v>
      </c>
    </row>
    <row r="20453" ht="14.25" customHeight="1">
      <c r="A20453" s="5"/>
      <c r="B20453" s="5"/>
      <c r="C20453" s="5" t="str">
        <f>IFERROR(__xludf.DUMMYFUNCTION("""COMPUTED_VALUE"""),"")</f>
        <v/>
      </c>
      <c r="D20453" s="5">
        <v>0.0</v>
      </c>
    </row>
    <row r="20454" ht="14.25" customHeight="1">
      <c r="A20454" s="5"/>
      <c r="B20454" s="5"/>
      <c r="C20454" s="5" t="str">
        <f>IFERROR(__xludf.DUMMYFUNCTION("""COMPUTED_VALUE"""),"")</f>
        <v/>
      </c>
      <c r="D20454" s="5">
        <v>0.0</v>
      </c>
    </row>
    <row r="20455" ht="14.25" customHeight="1">
      <c r="A20455" s="5"/>
      <c r="B20455" s="5"/>
      <c r="C20455" s="5" t="str">
        <f>IFERROR(__xludf.DUMMYFUNCTION("""COMPUTED_VALUE"""),"")</f>
        <v/>
      </c>
      <c r="D20455" s="5">
        <v>0.0</v>
      </c>
    </row>
    <row r="20456" ht="14.25" customHeight="1">
      <c r="A20456" s="5"/>
      <c r="B20456" s="5"/>
      <c r="C20456" s="5" t="str">
        <f>IFERROR(__xludf.DUMMYFUNCTION("""COMPUTED_VALUE"""),"")</f>
        <v/>
      </c>
      <c r="D20456" s="5">
        <v>0.0</v>
      </c>
    </row>
    <row r="20457" ht="14.25" customHeight="1">
      <c r="A20457" s="5"/>
      <c r="B20457" s="5"/>
      <c r="C20457" s="5" t="str">
        <f>IFERROR(__xludf.DUMMYFUNCTION("""COMPUTED_VALUE"""),"")</f>
        <v/>
      </c>
      <c r="D20457" s="5">
        <v>0.0</v>
      </c>
    </row>
    <row r="20458" ht="14.25" customHeight="1">
      <c r="A20458" s="5"/>
      <c r="B20458" s="5"/>
      <c r="C20458" s="5" t="str">
        <f>IFERROR(__xludf.DUMMYFUNCTION("""COMPUTED_VALUE"""),"")</f>
        <v/>
      </c>
      <c r="D20458" s="5">
        <v>0.0</v>
      </c>
    </row>
    <row r="20459" ht="14.25" customHeight="1">
      <c r="A20459" s="5"/>
      <c r="B20459" s="5"/>
      <c r="C20459" s="5" t="str">
        <f>IFERROR(__xludf.DUMMYFUNCTION("""COMPUTED_VALUE"""),"")</f>
        <v/>
      </c>
      <c r="D20459" s="5">
        <v>0.0</v>
      </c>
    </row>
    <row r="20460" ht="14.25" customHeight="1">
      <c r="A20460" s="5"/>
      <c r="B20460" s="5"/>
      <c r="C20460" s="5" t="str">
        <f>IFERROR(__xludf.DUMMYFUNCTION("""COMPUTED_VALUE"""),"")</f>
        <v/>
      </c>
      <c r="D20460" s="5">
        <v>0.0</v>
      </c>
    </row>
    <row r="20461" ht="14.25" customHeight="1">
      <c r="A20461" s="5"/>
      <c r="B20461" s="5"/>
      <c r="C20461" s="5" t="str">
        <f>IFERROR(__xludf.DUMMYFUNCTION("""COMPUTED_VALUE"""),"")</f>
        <v/>
      </c>
      <c r="D20461" s="5">
        <v>0.0</v>
      </c>
    </row>
    <row r="20462" ht="14.25" customHeight="1">
      <c r="A20462" s="5"/>
      <c r="B20462" s="5"/>
      <c r="C20462" s="5" t="str">
        <f>IFERROR(__xludf.DUMMYFUNCTION("""COMPUTED_VALUE"""),"")</f>
        <v/>
      </c>
      <c r="D20462" s="5">
        <v>0.0</v>
      </c>
    </row>
    <row r="20463" ht="14.25" customHeight="1">
      <c r="A20463" s="5"/>
      <c r="B20463" s="5"/>
      <c r="C20463" s="5" t="str">
        <f>IFERROR(__xludf.DUMMYFUNCTION("""COMPUTED_VALUE"""),"")</f>
        <v/>
      </c>
      <c r="D20463" s="5">
        <v>0.0</v>
      </c>
    </row>
    <row r="20464" ht="14.25" customHeight="1">
      <c r="A20464" s="5"/>
      <c r="B20464" s="5"/>
      <c r="C20464" s="5" t="str">
        <f>IFERROR(__xludf.DUMMYFUNCTION("""COMPUTED_VALUE"""),"")</f>
        <v/>
      </c>
      <c r="D20464" s="5">
        <v>0.0</v>
      </c>
    </row>
    <row r="20465" ht="14.25" customHeight="1">
      <c r="A20465" s="5"/>
      <c r="B20465" s="5"/>
      <c r="C20465" s="5" t="str">
        <f>IFERROR(__xludf.DUMMYFUNCTION("""COMPUTED_VALUE"""),"")</f>
        <v/>
      </c>
      <c r="D20465" s="5">
        <v>0.0</v>
      </c>
    </row>
    <row r="20466" ht="14.25" customHeight="1">
      <c r="A20466" s="5"/>
      <c r="B20466" s="5"/>
      <c r="C20466" s="5" t="str">
        <f>IFERROR(__xludf.DUMMYFUNCTION("""COMPUTED_VALUE"""),"")</f>
        <v/>
      </c>
      <c r="D20466" s="5">
        <v>0.0</v>
      </c>
    </row>
    <row r="20467" ht="14.25" customHeight="1">
      <c r="A20467" s="5"/>
      <c r="B20467" s="5"/>
      <c r="C20467" s="5" t="str">
        <f>IFERROR(__xludf.DUMMYFUNCTION("""COMPUTED_VALUE"""),"")</f>
        <v/>
      </c>
      <c r="D20467" s="5">
        <v>0.0</v>
      </c>
    </row>
    <row r="20468" ht="14.25" customHeight="1">
      <c r="A20468" s="5"/>
      <c r="B20468" s="5"/>
      <c r="C20468" s="5" t="str">
        <f>IFERROR(__xludf.DUMMYFUNCTION("""COMPUTED_VALUE"""),"")</f>
        <v/>
      </c>
      <c r="D20468" s="5">
        <v>0.0</v>
      </c>
    </row>
    <row r="20469" ht="14.25" customHeight="1">
      <c r="A20469" s="5"/>
      <c r="B20469" s="5"/>
      <c r="C20469" s="5" t="str">
        <f>IFERROR(__xludf.DUMMYFUNCTION("""COMPUTED_VALUE"""),"")</f>
        <v/>
      </c>
      <c r="D20469" s="5">
        <v>0.0</v>
      </c>
    </row>
    <row r="20470" ht="14.25" customHeight="1">
      <c r="A20470" s="5"/>
      <c r="B20470" s="5"/>
      <c r="C20470" s="5" t="str">
        <f>IFERROR(__xludf.DUMMYFUNCTION("""COMPUTED_VALUE"""),"")</f>
        <v/>
      </c>
      <c r="D20470" s="5">
        <v>0.0</v>
      </c>
    </row>
    <row r="20471" ht="14.25" customHeight="1">
      <c r="A20471" s="5"/>
      <c r="B20471" s="5"/>
      <c r="C20471" s="5" t="str">
        <f>IFERROR(__xludf.DUMMYFUNCTION("""COMPUTED_VALUE"""),"")</f>
        <v/>
      </c>
      <c r="D20471" s="5">
        <v>0.0</v>
      </c>
    </row>
    <row r="20472" ht="14.25" customHeight="1">
      <c r="A20472" s="5"/>
      <c r="B20472" s="5"/>
      <c r="C20472" s="5" t="str">
        <f>IFERROR(__xludf.DUMMYFUNCTION("""COMPUTED_VALUE"""),"")</f>
        <v/>
      </c>
      <c r="D20472" s="5">
        <v>0.0</v>
      </c>
    </row>
    <row r="20473" ht="14.25" customHeight="1">
      <c r="A20473" s="5"/>
      <c r="B20473" s="5"/>
      <c r="C20473" s="5" t="str">
        <f>IFERROR(__xludf.DUMMYFUNCTION("""COMPUTED_VALUE"""),"")</f>
        <v/>
      </c>
      <c r="D20473" s="5">
        <v>0.0</v>
      </c>
    </row>
    <row r="20474" ht="14.25" customHeight="1">
      <c r="A20474" s="5"/>
      <c r="B20474" s="5"/>
      <c r="C20474" s="5" t="str">
        <f>IFERROR(__xludf.DUMMYFUNCTION("""COMPUTED_VALUE"""),"")</f>
        <v/>
      </c>
      <c r="D20474" s="5">
        <v>0.0</v>
      </c>
    </row>
    <row r="20475" ht="14.25" customHeight="1">
      <c r="A20475" s="5"/>
      <c r="B20475" s="5"/>
      <c r="C20475" s="5" t="str">
        <f>IFERROR(__xludf.DUMMYFUNCTION("""COMPUTED_VALUE"""),"")</f>
        <v/>
      </c>
      <c r="D20475" s="5">
        <v>0.0</v>
      </c>
    </row>
    <row r="20476" ht="14.25" customHeight="1">
      <c r="A20476" s="5"/>
      <c r="B20476" s="5"/>
      <c r="C20476" s="5" t="str">
        <f>IFERROR(__xludf.DUMMYFUNCTION("""COMPUTED_VALUE"""),"")</f>
        <v/>
      </c>
      <c r="D20476" s="5">
        <v>0.0</v>
      </c>
    </row>
    <row r="20477" ht="14.25" customHeight="1">
      <c r="A20477" s="5"/>
      <c r="B20477" s="5"/>
      <c r="C20477" s="5" t="str">
        <f>IFERROR(__xludf.DUMMYFUNCTION("""COMPUTED_VALUE"""),"")</f>
        <v/>
      </c>
      <c r="D20477" s="5">
        <v>0.0</v>
      </c>
    </row>
    <row r="20478" ht="14.25" customHeight="1">
      <c r="A20478" s="5"/>
      <c r="B20478" s="5"/>
      <c r="C20478" s="5" t="str">
        <f>IFERROR(__xludf.DUMMYFUNCTION("""COMPUTED_VALUE"""),"")</f>
        <v/>
      </c>
      <c r="D20478" s="5">
        <v>0.0</v>
      </c>
    </row>
    <row r="20479" ht="14.25" customHeight="1">
      <c r="A20479" s="5"/>
      <c r="B20479" s="5"/>
      <c r="C20479" s="5" t="str">
        <f>IFERROR(__xludf.DUMMYFUNCTION("""COMPUTED_VALUE"""),"")</f>
        <v/>
      </c>
      <c r="D20479" s="5">
        <v>0.0</v>
      </c>
    </row>
    <row r="20480" ht="14.25" customHeight="1">
      <c r="A20480" s="5"/>
      <c r="B20480" s="5"/>
      <c r="C20480" s="5" t="str">
        <f>IFERROR(__xludf.DUMMYFUNCTION("""COMPUTED_VALUE"""),"")</f>
        <v/>
      </c>
      <c r="D20480" s="5">
        <v>0.0</v>
      </c>
    </row>
    <row r="20481" ht="14.25" customHeight="1">
      <c r="A20481" s="5"/>
      <c r="B20481" s="5"/>
      <c r="C20481" s="5" t="str">
        <f>IFERROR(__xludf.DUMMYFUNCTION("""COMPUTED_VALUE"""),"")</f>
        <v/>
      </c>
      <c r="D20481" s="5">
        <v>0.0</v>
      </c>
    </row>
    <row r="20482" ht="14.25" customHeight="1">
      <c r="A20482" s="5"/>
      <c r="B20482" s="5"/>
      <c r="C20482" s="5" t="str">
        <f>IFERROR(__xludf.DUMMYFUNCTION("""COMPUTED_VALUE"""),"")</f>
        <v/>
      </c>
      <c r="D20482" s="5">
        <v>0.0</v>
      </c>
    </row>
    <row r="20483" ht="14.25" customHeight="1">
      <c r="A20483" s="5"/>
      <c r="B20483" s="5"/>
      <c r="C20483" s="5" t="str">
        <f>IFERROR(__xludf.DUMMYFUNCTION("""COMPUTED_VALUE"""),"")</f>
        <v/>
      </c>
      <c r="D20483" s="5">
        <v>0.0</v>
      </c>
    </row>
    <row r="20484" ht="14.25" customHeight="1">
      <c r="A20484" s="5"/>
      <c r="B20484" s="5"/>
      <c r="C20484" s="5" t="str">
        <f>IFERROR(__xludf.DUMMYFUNCTION("""COMPUTED_VALUE"""),"")</f>
        <v/>
      </c>
      <c r="D20484" s="5">
        <v>0.0</v>
      </c>
    </row>
    <row r="20485" ht="14.25" customHeight="1">
      <c r="A20485" s="5"/>
      <c r="B20485" s="5"/>
      <c r="C20485" s="5" t="str">
        <f>IFERROR(__xludf.DUMMYFUNCTION("""COMPUTED_VALUE"""),"")</f>
        <v/>
      </c>
      <c r="D20485" s="5">
        <v>0.0</v>
      </c>
    </row>
    <row r="20486" ht="14.25" customHeight="1">
      <c r="A20486" s="5"/>
      <c r="B20486" s="5"/>
      <c r="C20486" s="5" t="str">
        <f>IFERROR(__xludf.DUMMYFUNCTION("""COMPUTED_VALUE"""),"")</f>
        <v/>
      </c>
      <c r="D20486" s="5">
        <v>0.0</v>
      </c>
    </row>
    <row r="20487" ht="14.25" customHeight="1">
      <c r="A20487" s="5"/>
      <c r="B20487" s="5"/>
      <c r="C20487" s="5" t="str">
        <f>IFERROR(__xludf.DUMMYFUNCTION("""COMPUTED_VALUE"""),"")</f>
        <v/>
      </c>
      <c r="D20487" s="5">
        <v>0.0</v>
      </c>
    </row>
    <row r="20488" ht="14.25" customHeight="1">
      <c r="A20488" s="5"/>
      <c r="B20488" s="5"/>
      <c r="C20488" s="5" t="str">
        <f>IFERROR(__xludf.DUMMYFUNCTION("""COMPUTED_VALUE"""),"")</f>
        <v/>
      </c>
      <c r="D20488" s="5">
        <v>0.0</v>
      </c>
    </row>
    <row r="20489" ht="14.25" customHeight="1">
      <c r="A20489" s="5"/>
      <c r="B20489" s="5"/>
      <c r="C20489" s="5" t="str">
        <f>IFERROR(__xludf.DUMMYFUNCTION("""COMPUTED_VALUE"""),"")</f>
        <v/>
      </c>
      <c r="D20489" s="5">
        <v>0.0</v>
      </c>
    </row>
    <row r="20490" ht="14.25" customHeight="1">
      <c r="A20490" s="5"/>
      <c r="B20490" s="5"/>
      <c r="C20490" s="5" t="str">
        <f>IFERROR(__xludf.DUMMYFUNCTION("""COMPUTED_VALUE"""),"")</f>
        <v/>
      </c>
      <c r="D20490" s="5">
        <v>0.0</v>
      </c>
    </row>
    <row r="20491" ht="14.25" customHeight="1">
      <c r="A20491" s="5"/>
      <c r="B20491" s="5"/>
      <c r="C20491" s="5" t="str">
        <f>IFERROR(__xludf.DUMMYFUNCTION("""COMPUTED_VALUE"""),"")</f>
        <v/>
      </c>
      <c r="D20491" s="5">
        <v>0.0</v>
      </c>
    </row>
    <row r="20492" ht="14.25" customHeight="1">
      <c r="A20492" s="5"/>
      <c r="B20492" s="5"/>
      <c r="C20492" s="5" t="str">
        <f>IFERROR(__xludf.DUMMYFUNCTION("""COMPUTED_VALUE"""),"")</f>
        <v/>
      </c>
      <c r="D20492" s="5">
        <v>0.0</v>
      </c>
    </row>
    <row r="20493" ht="14.25" customHeight="1">
      <c r="A20493" s="5"/>
      <c r="B20493" s="5"/>
      <c r="C20493" s="5" t="str">
        <f>IFERROR(__xludf.DUMMYFUNCTION("""COMPUTED_VALUE"""),"")</f>
        <v/>
      </c>
      <c r="D20493" s="5">
        <v>0.0</v>
      </c>
    </row>
    <row r="20494" ht="14.25" customHeight="1">
      <c r="A20494" s="5"/>
      <c r="B20494" s="5"/>
      <c r="C20494" s="5" t="str">
        <f>IFERROR(__xludf.DUMMYFUNCTION("""COMPUTED_VALUE"""),"")</f>
        <v/>
      </c>
      <c r="D20494" s="5">
        <v>0.0</v>
      </c>
    </row>
    <row r="20495" ht="14.25" customHeight="1">
      <c r="A20495" s="5"/>
      <c r="B20495" s="5"/>
      <c r="C20495" s="5" t="str">
        <f>IFERROR(__xludf.DUMMYFUNCTION("""COMPUTED_VALUE"""),"")</f>
        <v/>
      </c>
      <c r="D20495" s="5">
        <v>0.0</v>
      </c>
    </row>
    <row r="20496" ht="14.25" customHeight="1">
      <c r="A20496" s="5"/>
      <c r="B20496" s="5"/>
      <c r="C20496" s="5" t="str">
        <f>IFERROR(__xludf.DUMMYFUNCTION("""COMPUTED_VALUE"""),"")</f>
        <v/>
      </c>
      <c r="D20496" s="5">
        <v>0.0</v>
      </c>
    </row>
    <row r="20497" ht="14.25" customHeight="1">
      <c r="A20497" s="5"/>
      <c r="B20497" s="5"/>
      <c r="C20497" s="5" t="str">
        <f>IFERROR(__xludf.DUMMYFUNCTION("""COMPUTED_VALUE"""),"")</f>
        <v/>
      </c>
      <c r="D20497" s="5">
        <v>0.0</v>
      </c>
    </row>
    <row r="20498" ht="14.25" customHeight="1">
      <c r="A20498" s="5"/>
      <c r="B20498" s="5"/>
      <c r="C20498" s="5" t="str">
        <f>IFERROR(__xludf.DUMMYFUNCTION("""COMPUTED_VALUE"""),"")</f>
        <v/>
      </c>
      <c r="D20498" s="5">
        <v>0.0</v>
      </c>
    </row>
    <row r="20499" ht="14.25" customHeight="1">
      <c r="A20499" s="5"/>
      <c r="B20499" s="5"/>
      <c r="C20499" s="5" t="str">
        <f>IFERROR(__xludf.DUMMYFUNCTION("""COMPUTED_VALUE"""),"")</f>
        <v/>
      </c>
      <c r="D20499" s="5">
        <v>0.0</v>
      </c>
    </row>
    <row r="20500" ht="14.25" customHeight="1">
      <c r="A20500" s="5"/>
      <c r="B20500" s="5"/>
      <c r="C20500" s="5" t="str">
        <f>IFERROR(__xludf.DUMMYFUNCTION("""COMPUTED_VALUE"""),"")</f>
        <v/>
      </c>
      <c r="D20500" s="5">
        <v>0.0</v>
      </c>
    </row>
    <row r="20501" ht="14.25" customHeight="1">
      <c r="A20501" s="5"/>
      <c r="B20501" s="5"/>
      <c r="C20501" s="5" t="str">
        <f>IFERROR(__xludf.DUMMYFUNCTION("""COMPUTED_VALUE"""),"")</f>
        <v/>
      </c>
      <c r="D20501" s="5">
        <v>0.0</v>
      </c>
    </row>
    <row r="20502" ht="14.25" customHeight="1">
      <c r="A20502" s="5"/>
      <c r="B20502" s="5"/>
      <c r="C20502" s="5" t="str">
        <f>IFERROR(__xludf.DUMMYFUNCTION("""COMPUTED_VALUE"""),"")</f>
        <v/>
      </c>
      <c r="D20502" s="5">
        <v>0.0</v>
      </c>
    </row>
    <row r="20503" ht="14.25" customHeight="1">
      <c r="A20503" s="5"/>
      <c r="B20503" s="5"/>
      <c r="C20503" s="5" t="str">
        <f>IFERROR(__xludf.DUMMYFUNCTION("""COMPUTED_VALUE"""),"")</f>
        <v/>
      </c>
      <c r="D20503" s="5">
        <v>0.0</v>
      </c>
    </row>
    <row r="20504" ht="14.25" customHeight="1">
      <c r="A20504" s="5"/>
      <c r="B20504" s="5"/>
      <c r="C20504" s="5" t="str">
        <f>IFERROR(__xludf.DUMMYFUNCTION("""COMPUTED_VALUE"""),"")</f>
        <v/>
      </c>
      <c r="D20504" s="5">
        <v>0.0</v>
      </c>
    </row>
    <row r="20505" ht="14.25" customHeight="1">
      <c r="A20505" s="5"/>
      <c r="B20505" s="5"/>
      <c r="C20505" s="5" t="str">
        <f>IFERROR(__xludf.DUMMYFUNCTION("""COMPUTED_VALUE"""),"")</f>
        <v/>
      </c>
      <c r="D20505" s="5">
        <v>0.0</v>
      </c>
    </row>
    <row r="20506" ht="14.25" customHeight="1">
      <c r="A20506" s="5"/>
      <c r="B20506" s="5"/>
      <c r="C20506" s="5" t="str">
        <f>IFERROR(__xludf.DUMMYFUNCTION("""COMPUTED_VALUE"""),"")</f>
        <v/>
      </c>
      <c r="D20506" s="5">
        <v>0.0</v>
      </c>
    </row>
    <row r="20507" ht="14.25" customHeight="1">
      <c r="A20507" s="5"/>
      <c r="B20507" s="5"/>
      <c r="C20507" s="5" t="str">
        <f>IFERROR(__xludf.DUMMYFUNCTION("""COMPUTED_VALUE"""),"")</f>
        <v/>
      </c>
      <c r="D20507" s="5">
        <v>0.0</v>
      </c>
    </row>
    <row r="20508" ht="14.25" customHeight="1">
      <c r="A20508" s="5"/>
      <c r="B20508" s="5"/>
      <c r="C20508" s="5" t="str">
        <f>IFERROR(__xludf.DUMMYFUNCTION("""COMPUTED_VALUE"""),"")</f>
        <v/>
      </c>
      <c r="D20508" s="5">
        <v>0.0</v>
      </c>
    </row>
    <row r="20509" ht="14.25" customHeight="1">
      <c r="A20509" s="5"/>
      <c r="B20509" s="5"/>
      <c r="C20509" s="5" t="str">
        <f>IFERROR(__xludf.DUMMYFUNCTION("""COMPUTED_VALUE"""),"")</f>
        <v/>
      </c>
      <c r="D20509" s="5">
        <v>0.0</v>
      </c>
    </row>
    <row r="20510" ht="14.25" customHeight="1">
      <c r="A20510" s="5"/>
      <c r="B20510" s="5"/>
      <c r="C20510" s="5" t="str">
        <f>IFERROR(__xludf.DUMMYFUNCTION("""COMPUTED_VALUE"""),"")</f>
        <v/>
      </c>
      <c r="D20510" s="5">
        <v>0.0</v>
      </c>
    </row>
    <row r="20511" ht="14.25" customHeight="1">
      <c r="A20511" s="5"/>
      <c r="B20511" s="5"/>
      <c r="C20511" s="5" t="str">
        <f>IFERROR(__xludf.DUMMYFUNCTION("""COMPUTED_VALUE"""),"")</f>
        <v/>
      </c>
      <c r="D20511" s="5">
        <v>0.0</v>
      </c>
    </row>
    <row r="20512" ht="14.25" customHeight="1">
      <c r="A20512" s="5"/>
      <c r="B20512" s="5"/>
      <c r="C20512" s="5" t="str">
        <f>IFERROR(__xludf.DUMMYFUNCTION("""COMPUTED_VALUE"""),"")</f>
        <v/>
      </c>
      <c r="D20512" s="5">
        <v>0.0</v>
      </c>
    </row>
    <row r="20513" ht="14.25" customHeight="1">
      <c r="A20513" s="5"/>
      <c r="B20513" s="5"/>
      <c r="C20513" s="5" t="str">
        <f>IFERROR(__xludf.DUMMYFUNCTION("""COMPUTED_VALUE"""),"")</f>
        <v/>
      </c>
      <c r="D20513" s="5">
        <v>0.0</v>
      </c>
    </row>
    <row r="20514" ht="14.25" customHeight="1">
      <c r="A20514" s="5"/>
      <c r="B20514" s="5"/>
      <c r="C20514" s="5" t="str">
        <f>IFERROR(__xludf.DUMMYFUNCTION("""COMPUTED_VALUE"""),"")</f>
        <v/>
      </c>
      <c r="D20514" s="5">
        <v>0.0</v>
      </c>
    </row>
    <row r="20515" ht="14.25" customHeight="1">
      <c r="A20515" s="5"/>
      <c r="B20515" s="5"/>
      <c r="C20515" s="5" t="str">
        <f>IFERROR(__xludf.DUMMYFUNCTION("""COMPUTED_VALUE"""),"")</f>
        <v/>
      </c>
      <c r="D20515" s="5">
        <v>0.0</v>
      </c>
    </row>
    <row r="20516" ht="14.25" customHeight="1">
      <c r="A20516" s="5"/>
      <c r="B20516" s="5"/>
      <c r="C20516" s="5" t="str">
        <f>IFERROR(__xludf.DUMMYFUNCTION("""COMPUTED_VALUE"""),"")</f>
        <v/>
      </c>
      <c r="D20516" s="5">
        <v>0.0</v>
      </c>
    </row>
    <row r="20517" ht="14.25" customHeight="1">
      <c r="A20517" s="5"/>
      <c r="B20517" s="5"/>
      <c r="C20517" s="5" t="str">
        <f>IFERROR(__xludf.DUMMYFUNCTION("""COMPUTED_VALUE"""),"")</f>
        <v/>
      </c>
      <c r="D20517" s="5">
        <v>0.0</v>
      </c>
    </row>
    <row r="20518" ht="14.25" customHeight="1">
      <c r="A20518" s="5"/>
      <c r="B20518" s="5"/>
      <c r="C20518" s="5" t="str">
        <f>IFERROR(__xludf.DUMMYFUNCTION("""COMPUTED_VALUE"""),"")</f>
        <v/>
      </c>
      <c r="D20518" s="5">
        <v>0.0</v>
      </c>
    </row>
    <row r="20519" ht="14.25" customHeight="1">
      <c r="A20519" s="5"/>
      <c r="B20519" s="5"/>
      <c r="C20519" s="5" t="str">
        <f>IFERROR(__xludf.DUMMYFUNCTION("""COMPUTED_VALUE"""),"")</f>
        <v/>
      </c>
      <c r="D20519" s="5">
        <v>0.0</v>
      </c>
    </row>
    <row r="20520" ht="14.25" customHeight="1">
      <c r="A20520" s="5"/>
      <c r="B20520" s="5"/>
      <c r="C20520" s="5" t="str">
        <f>IFERROR(__xludf.DUMMYFUNCTION("""COMPUTED_VALUE"""),"")</f>
        <v/>
      </c>
      <c r="D20520" s="5">
        <v>0.0</v>
      </c>
    </row>
    <row r="20521" ht="14.25" customHeight="1">
      <c r="A20521" s="5"/>
      <c r="B20521" s="5"/>
      <c r="C20521" s="5" t="str">
        <f>IFERROR(__xludf.DUMMYFUNCTION("""COMPUTED_VALUE"""),"")</f>
        <v/>
      </c>
      <c r="D20521" s="5">
        <v>0.0</v>
      </c>
    </row>
    <row r="20522" ht="14.25" customHeight="1">
      <c r="A20522" s="5"/>
      <c r="B20522" s="5"/>
      <c r="C20522" s="5" t="str">
        <f>IFERROR(__xludf.DUMMYFUNCTION("""COMPUTED_VALUE"""),"")</f>
        <v/>
      </c>
      <c r="D20522" s="5">
        <v>0.0</v>
      </c>
    </row>
    <row r="20523" ht="14.25" customHeight="1">
      <c r="A20523" s="5"/>
      <c r="B20523" s="5"/>
      <c r="C20523" s="5" t="str">
        <f>IFERROR(__xludf.DUMMYFUNCTION("""COMPUTED_VALUE"""),"")</f>
        <v/>
      </c>
      <c r="D20523" s="5">
        <v>0.0</v>
      </c>
    </row>
    <row r="20524" ht="14.25" customHeight="1">
      <c r="A20524" s="5"/>
      <c r="B20524" s="5"/>
      <c r="C20524" s="5" t="str">
        <f>IFERROR(__xludf.DUMMYFUNCTION("""COMPUTED_VALUE"""),"")</f>
        <v/>
      </c>
      <c r="D20524" s="5">
        <v>0.0</v>
      </c>
    </row>
    <row r="20525" ht="14.25" customHeight="1">
      <c r="A20525" s="5"/>
      <c r="B20525" s="5"/>
      <c r="C20525" s="5" t="str">
        <f>IFERROR(__xludf.DUMMYFUNCTION("""COMPUTED_VALUE"""),"")</f>
        <v/>
      </c>
      <c r="D20525" s="5">
        <v>0.0</v>
      </c>
    </row>
    <row r="20526" ht="14.25" customHeight="1">
      <c r="A20526" s="5"/>
      <c r="B20526" s="5"/>
      <c r="C20526" s="5" t="str">
        <f>IFERROR(__xludf.DUMMYFUNCTION("""COMPUTED_VALUE"""),"")</f>
        <v/>
      </c>
      <c r="D20526" s="5">
        <v>0.0</v>
      </c>
    </row>
    <row r="20527" ht="14.25" customHeight="1">
      <c r="A20527" s="5"/>
      <c r="B20527" s="5"/>
      <c r="C20527" s="5" t="str">
        <f>IFERROR(__xludf.DUMMYFUNCTION("""COMPUTED_VALUE"""),"")</f>
        <v/>
      </c>
      <c r="D20527" s="5">
        <v>0.0</v>
      </c>
    </row>
    <row r="20528" ht="14.25" customHeight="1">
      <c r="A20528" s="5"/>
      <c r="B20528" s="5"/>
      <c r="C20528" s="5" t="str">
        <f>IFERROR(__xludf.DUMMYFUNCTION("""COMPUTED_VALUE"""),"")</f>
        <v/>
      </c>
      <c r="D20528" s="5">
        <v>0.0</v>
      </c>
    </row>
    <row r="20529" ht="14.25" customHeight="1">
      <c r="A20529" s="5"/>
      <c r="B20529" s="5"/>
      <c r="C20529" s="5" t="str">
        <f>IFERROR(__xludf.DUMMYFUNCTION("""COMPUTED_VALUE"""),"")</f>
        <v/>
      </c>
      <c r="D20529" s="5">
        <v>0.0</v>
      </c>
    </row>
    <row r="20530" ht="14.25" customHeight="1">
      <c r="A20530" s="5"/>
      <c r="B20530" s="5"/>
      <c r="C20530" s="5" t="str">
        <f>IFERROR(__xludf.DUMMYFUNCTION("""COMPUTED_VALUE"""),"")</f>
        <v/>
      </c>
      <c r="D20530" s="5">
        <v>0.0</v>
      </c>
    </row>
    <row r="20531" ht="14.25" customHeight="1">
      <c r="A20531" s="5"/>
      <c r="B20531" s="5"/>
      <c r="C20531" s="5" t="str">
        <f>IFERROR(__xludf.DUMMYFUNCTION("""COMPUTED_VALUE"""),"")</f>
        <v/>
      </c>
      <c r="D20531" s="5">
        <v>0.0</v>
      </c>
    </row>
    <row r="20532" ht="14.25" customHeight="1">
      <c r="A20532" s="5"/>
      <c r="B20532" s="5"/>
      <c r="C20532" s="5" t="str">
        <f>IFERROR(__xludf.DUMMYFUNCTION("""COMPUTED_VALUE"""),"")</f>
        <v/>
      </c>
      <c r="D20532" s="5">
        <v>0.0</v>
      </c>
    </row>
    <row r="20533" ht="14.25" customHeight="1">
      <c r="A20533" s="5"/>
      <c r="B20533" s="5"/>
      <c r="C20533" s="5" t="str">
        <f>IFERROR(__xludf.DUMMYFUNCTION("""COMPUTED_VALUE"""),"")</f>
        <v/>
      </c>
      <c r="D20533" s="5">
        <v>0.0</v>
      </c>
    </row>
    <row r="20534" ht="14.25" customHeight="1">
      <c r="A20534" s="5"/>
      <c r="B20534" s="5"/>
      <c r="C20534" s="5" t="str">
        <f>IFERROR(__xludf.DUMMYFUNCTION("""COMPUTED_VALUE"""),"")</f>
        <v/>
      </c>
      <c r="D20534" s="5">
        <v>0.0</v>
      </c>
    </row>
    <row r="20535" ht="14.25" customHeight="1">
      <c r="A20535" s="5"/>
      <c r="B20535" s="5"/>
      <c r="C20535" s="5" t="str">
        <f>IFERROR(__xludf.DUMMYFUNCTION("""COMPUTED_VALUE"""),"")</f>
        <v/>
      </c>
      <c r="D20535" s="5">
        <v>0.0</v>
      </c>
    </row>
    <row r="20536" ht="14.25" customHeight="1">
      <c r="A20536" s="5"/>
      <c r="B20536" s="5"/>
      <c r="C20536" s="5" t="str">
        <f>IFERROR(__xludf.DUMMYFUNCTION("""COMPUTED_VALUE"""),"")</f>
        <v/>
      </c>
      <c r="D20536" s="5">
        <v>0.0</v>
      </c>
    </row>
    <row r="20537" ht="14.25" customHeight="1">
      <c r="A20537" s="5"/>
      <c r="B20537" s="5"/>
      <c r="C20537" s="5" t="str">
        <f>IFERROR(__xludf.DUMMYFUNCTION("""COMPUTED_VALUE"""),"")</f>
        <v/>
      </c>
      <c r="D20537" s="5">
        <v>0.0</v>
      </c>
    </row>
    <row r="20538" ht="14.25" customHeight="1">
      <c r="A20538" s="5"/>
      <c r="B20538" s="5"/>
      <c r="C20538" s="5" t="str">
        <f>IFERROR(__xludf.DUMMYFUNCTION("""COMPUTED_VALUE"""),"")</f>
        <v/>
      </c>
      <c r="D20538" s="5">
        <v>0.0</v>
      </c>
    </row>
    <row r="20539" ht="14.25" customHeight="1">
      <c r="A20539" s="5"/>
      <c r="B20539" s="5"/>
      <c r="C20539" s="5" t="str">
        <f>IFERROR(__xludf.DUMMYFUNCTION("""COMPUTED_VALUE"""),"")</f>
        <v/>
      </c>
      <c r="D20539" s="5">
        <v>0.0</v>
      </c>
    </row>
    <row r="20540" ht="14.25" customHeight="1">
      <c r="A20540" s="5"/>
      <c r="B20540" s="5"/>
      <c r="C20540" s="5" t="str">
        <f>IFERROR(__xludf.DUMMYFUNCTION("""COMPUTED_VALUE"""),"")</f>
        <v/>
      </c>
      <c r="D20540" s="5">
        <v>0.0</v>
      </c>
    </row>
    <row r="20541" ht="14.25" customHeight="1">
      <c r="A20541" s="5"/>
      <c r="B20541" s="5"/>
      <c r="C20541" s="5" t="str">
        <f>IFERROR(__xludf.DUMMYFUNCTION("""COMPUTED_VALUE"""),"")</f>
        <v/>
      </c>
      <c r="D20541" s="5">
        <v>0.0</v>
      </c>
    </row>
    <row r="20542" ht="14.25" customHeight="1">
      <c r="A20542" s="5"/>
      <c r="B20542" s="5"/>
      <c r="C20542" s="5" t="str">
        <f>IFERROR(__xludf.DUMMYFUNCTION("""COMPUTED_VALUE"""),"")</f>
        <v/>
      </c>
      <c r="D20542" s="5">
        <v>0.0</v>
      </c>
    </row>
    <row r="20543" ht="14.25" customHeight="1">
      <c r="A20543" s="5"/>
      <c r="B20543" s="5"/>
      <c r="C20543" s="5" t="str">
        <f>IFERROR(__xludf.DUMMYFUNCTION("""COMPUTED_VALUE"""),"")</f>
        <v/>
      </c>
      <c r="D20543" s="5">
        <v>0.0</v>
      </c>
    </row>
    <row r="20544" ht="14.25" customHeight="1">
      <c r="A20544" s="5"/>
      <c r="B20544" s="5"/>
      <c r="C20544" s="5" t="str">
        <f>IFERROR(__xludf.DUMMYFUNCTION("""COMPUTED_VALUE"""),"")</f>
        <v/>
      </c>
      <c r="D20544" s="5">
        <v>0.0</v>
      </c>
    </row>
    <row r="20545" ht="14.25" customHeight="1">
      <c r="A20545" s="5"/>
      <c r="B20545" s="5"/>
      <c r="C20545" s="5" t="str">
        <f>IFERROR(__xludf.DUMMYFUNCTION("""COMPUTED_VALUE"""),"")</f>
        <v/>
      </c>
      <c r="D20545" s="5">
        <v>0.0</v>
      </c>
    </row>
    <row r="20546" ht="14.25" customHeight="1">
      <c r="A20546" s="5"/>
      <c r="B20546" s="5"/>
      <c r="C20546" s="5" t="str">
        <f>IFERROR(__xludf.DUMMYFUNCTION("""COMPUTED_VALUE"""),"")</f>
        <v/>
      </c>
      <c r="D20546" s="5">
        <v>0.0</v>
      </c>
    </row>
    <row r="20547" ht="14.25" customHeight="1">
      <c r="A20547" s="5"/>
      <c r="B20547" s="5"/>
      <c r="C20547" s="5" t="str">
        <f>IFERROR(__xludf.DUMMYFUNCTION("""COMPUTED_VALUE"""),"")</f>
        <v/>
      </c>
      <c r="D20547" s="5">
        <v>0.0</v>
      </c>
    </row>
    <row r="20548" ht="14.25" customHeight="1">
      <c r="A20548" s="5"/>
      <c r="B20548" s="5"/>
      <c r="C20548" s="5" t="str">
        <f>IFERROR(__xludf.DUMMYFUNCTION("""COMPUTED_VALUE"""),"")</f>
        <v/>
      </c>
      <c r="D20548" s="5">
        <v>0.0</v>
      </c>
    </row>
    <row r="20549" ht="14.25" customHeight="1">
      <c r="A20549" s="5"/>
      <c r="B20549" s="5"/>
      <c r="C20549" s="5" t="str">
        <f>IFERROR(__xludf.DUMMYFUNCTION("""COMPUTED_VALUE"""),"")</f>
        <v/>
      </c>
      <c r="D20549" s="5">
        <v>0.0</v>
      </c>
    </row>
    <row r="20550" ht="14.25" customHeight="1">
      <c r="A20550" s="5"/>
      <c r="B20550" s="5"/>
      <c r="C20550" s="5" t="str">
        <f>IFERROR(__xludf.DUMMYFUNCTION("""COMPUTED_VALUE"""),"")</f>
        <v/>
      </c>
      <c r="D20550" s="5">
        <v>0.0</v>
      </c>
    </row>
    <row r="20551" ht="14.25" customHeight="1">
      <c r="A20551" s="5"/>
      <c r="B20551" s="5"/>
      <c r="C20551" s="5" t="str">
        <f>IFERROR(__xludf.DUMMYFUNCTION("""COMPUTED_VALUE"""),"")</f>
        <v/>
      </c>
      <c r="D20551" s="5">
        <v>0.0</v>
      </c>
    </row>
    <row r="20552" ht="14.25" customHeight="1">
      <c r="A20552" s="5"/>
      <c r="B20552" s="5"/>
      <c r="C20552" s="5" t="str">
        <f>IFERROR(__xludf.DUMMYFUNCTION("""COMPUTED_VALUE"""),"")</f>
        <v/>
      </c>
      <c r="D20552" s="5">
        <v>0.0</v>
      </c>
    </row>
    <row r="20553" ht="14.25" customHeight="1">
      <c r="A20553" s="5"/>
      <c r="B20553" s="5"/>
      <c r="C20553" s="5" t="str">
        <f>IFERROR(__xludf.DUMMYFUNCTION("""COMPUTED_VALUE"""),"")</f>
        <v/>
      </c>
      <c r="D20553" s="5">
        <v>0.0</v>
      </c>
    </row>
    <row r="20554" ht="14.25" customHeight="1">
      <c r="A20554" s="5"/>
      <c r="B20554" s="5"/>
      <c r="C20554" s="5" t="str">
        <f>IFERROR(__xludf.DUMMYFUNCTION("""COMPUTED_VALUE"""),"")</f>
        <v/>
      </c>
      <c r="D20554" s="5">
        <v>0.0</v>
      </c>
    </row>
    <row r="20555" ht="14.25" customHeight="1">
      <c r="A20555" s="5"/>
      <c r="B20555" s="5"/>
      <c r="C20555" s="5" t="str">
        <f>IFERROR(__xludf.DUMMYFUNCTION("""COMPUTED_VALUE"""),"")</f>
        <v/>
      </c>
      <c r="D20555" s="5">
        <v>0.0</v>
      </c>
    </row>
    <row r="20556" ht="14.25" customHeight="1">
      <c r="A20556" s="5"/>
      <c r="B20556" s="5"/>
      <c r="C20556" s="5" t="str">
        <f>IFERROR(__xludf.DUMMYFUNCTION("""COMPUTED_VALUE"""),"")</f>
        <v/>
      </c>
      <c r="D20556" s="5">
        <v>0.0</v>
      </c>
    </row>
    <row r="20557" ht="14.25" customHeight="1">
      <c r="A20557" s="5"/>
      <c r="B20557" s="5"/>
      <c r="C20557" s="5" t="str">
        <f>IFERROR(__xludf.DUMMYFUNCTION("""COMPUTED_VALUE"""),"")</f>
        <v/>
      </c>
      <c r="D20557" s="5">
        <v>0.0</v>
      </c>
    </row>
    <row r="20558" ht="14.25" customHeight="1">
      <c r="A20558" s="5"/>
      <c r="B20558" s="5"/>
      <c r="C20558" s="5" t="str">
        <f>IFERROR(__xludf.DUMMYFUNCTION("""COMPUTED_VALUE"""),"")</f>
        <v/>
      </c>
      <c r="D20558" s="5">
        <v>0.0</v>
      </c>
    </row>
    <row r="20559" ht="14.25" customHeight="1">
      <c r="A20559" s="5"/>
      <c r="B20559" s="5"/>
      <c r="C20559" s="5" t="str">
        <f>IFERROR(__xludf.DUMMYFUNCTION("""COMPUTED_VALUE"""),"")</f>
        <v/>
      </c>
      <c r="D20559" s="5">
        <v>0.0</v>
      </c>
    </row>
    <row r="20560" ht="14.25" customHeight="1">
      <c r="A20560" s="5"/>
      <c r="B20560" s="5"/>
      <c r="C20560" s="5" t="str">
        <f>IFERROR(__xludf.DUMMYFUNCTION("""COMPUTED_VALUE"""),"")</f>
        <v/>
      </c>
      <c r="D20560" s="5">
        <v>0.0</v>
      </c>
    </row>
    <row r="20561" ht="14.25" customHeight="1">
      <c r="A20561" s="5"/>
      <c r="B20561" s="5"/>
      <c r="C20561" s="5" t="str">
        <f>IFERROR(__xludf.DUMMYFUNCTION("""COMPUTED_VALUE"""),"")</f>
        <v/>
      </c>
      <c r="D20561" s="5">
        <v>0.0</v>
      </c>
    </row>
    <row r="20562" ht="14.25" customHeight="1">
      <c r="A20562" s="5"/>
      <c r="B20562" s="5"/>
      <c r="C20562" s="5" t="str">
        <f>IFERROR(__xludf.DUMMYFUNCTION("""COMPUTED_VALUE"""),"")</f>
        <v/>
      </c>
      <c r="D20562" s="5">
        <v>0.0</v>
      </c>
    </row>
    <row r="20563" ht="14.25" customHeight="1">
      <c r="A20563" s="5"/>
      <c r="B20563" s="5"/>
      <c r="C20563" s="5" t="str">
        <f>IFERROR(__xludf.DUMMYFUNCTION("""COMPUTED_VALUE"""),"")</f>
        <v/>
      </c>
      <c r="D20563" s="5">
        <v>0.0</v>
      </c>
    </row>
    <row r="20564" ht="14.25" customHeight="1">
      <c r="A20564" s="5"/>
      <c r="B20564" s="5"/>
      <c r="C20564" s="5" t="str">
        <f>IFERROR(__xludf.DUMMYFUNCTION("""COMPUTED_VALUE"""),"")</f>
        <v/>
      </c>
      <c r="D20564" s="5">
        <v>0.0</v>
      </c>
    </row>
    <row r="20565" ht="14.25" customHeight="1">
      <c r="A20565" s="5"/>
      <c r="B20565" s="5"/>
      <c r="C20565" s="5" t="str">
        <f>IFERROR(__xludf.DUMMYFUNCTION("""COMPUTED_VALUE"""),"")</f>
        <v/>
      </c>
      <c r="D20565" s="5">
        <v>0.0</v>
      </c>
    </row>
    <row r="20566" ht="14.25" customHeight="1">
      <c r="A20566" s="5"/>
      <c r="B20566" s="5"/>
      <c r="C20566" s="5" t="str">
        <f>IFERROR(__xludf.DUMMYFUNCTION("""COMPUTED_VALUE"""),"")</f>
        <v/>
      </c>
      <c r="D20566" s="5">
        <v>0.0</v>
      </c>
    </row>
    <row r="20567" ht="14.25" customHeight="1">
      <c r="A20567" s="5"/>
      <c r="B20567" s="5"/>
      <c r="C20567" s="5" t="str">
        <f>IFERROR(__xludf.DUMMYFUNCTION("""COMPUTED_VALUE"""),"")</f>
        <v/>
      </c>
      <c r="D20567" s="5">
        <v>0.0</v>
      </c>
    </row>
    <row r="20568" ht="14.25" customHeight="1">
      <c r="A20568" s="5"/>
      <c r="B20568" s="5"/>
      <c r="C20568" s="5" t="str">
        <f>IFERROR(__xludf.DUMMYFUNCTION("""COMPUTED_VALUE"""),"")</f>
        <v/>
      </c>
      <c r="D20568" s="5">
        <v>0.0</v>
      </c>
    </row>
    <row r="20569" ht="14.25" customHeight="1">
      <c r="A20569" s="5"/>
      <c r="B20569" s="5"/>
      <c r="C20569" s="5" t="str">
        <f>IFERROR(__xludf.DUMMYFUNCTION("""COMPUTED_VALUE"""),"")</f>
        <v/>
      </c>
      <c r="D20569" s="5">
        <v>0.0</v>
      </c>
    </row>
    <row r="20570" ht="14.25" customHeight="1">
      <c r="A20570" s="5"/>
      <c r="B20570" s="5"/>
      <c r="C20570" s="5" t="str">
        <f>IFERROR(__xludf.DUMMYFUNCTION("""COMPUTED_VALUE"""),"")</f>
        <v/>
      </c>
      <c r="D20570" s="5">
        <v>0.0</v>
      </c>
    </row>
    <row r="20571" ht="14.25" customHeight="1">
      <c r="A20571" s="5"/>
      <c r="B20571" s="5"/>
      <c r="C20571" s="5" t="str">
        <f>IFERROR(__xludf.DUMMYFUNCTION("""COMPUTED_VALUE"""),"")</f>
        <v/>
      </c>
      <c r="D20571" s="5">
        <v>0.0</v>
      </c>
    </row>
    <row r="20572" ht="14.25" customHeight="1">
      <c r="A20572" s="5"/>
      <c r="B20572" s="5"/>
      <c r="C20572" s="5" t="str">
        <f>IFERROR(__xludf.DUMMYFUNCTION("""COMPUTED_VALUE"""),"")</f>
        <v/>
      </c>
      <c r="D20572" s="5">
        <v>0.0</v>
      </c>
    </row>
    <row r="20573" ht="14.25" customHeight="1">
      <c r="A20573" s="5"/>
      <c r="B20573" s="5"/>
      <c r="C20573" s="5" t="str">
        <f>IFERROR(__xludf.DUMMYFUNCTION("""COMPUTED_VALUE"""),"")</f>
        <v/>
      </c>
      <c r="D20573" s="5">
        <v>0.0</v>
      </c>
    </row>
    <row r="20574" ht="14.25" customHeight="1">
      <c r="A20574" s="5"/>
      <c r="B20574" s="5"/>
      <c r="C20574" s="5" t="str">
        <f>IFERROR(__xludf.DUMMYFUNCTION("""COMPUTED_VALUE"""),"")</f>
        <v/>
      </c>
      <c r="D20574" s="5">
        <v>0.0</v>
      </c>
    </row>
    <row r="20575" ht="14.25" customHeight="1">
      <c r="A20575" s="5"/>
      <c r="B20575" s="5"/>
      <c r="C20575" s="5" t="str">
        <f>IFERROR(__xludf.DUMMYFUNCTION("""COMPUTED_VALUE"""),"")</f>
        <v/>
      </c>
      <c r="D20575" s="5">
        <v>0.0</v>
      </c>
    </row>
    <row r="20576" ht="14.25" customHeight="1">
      <c r="A20576" s="5"/>
      <c r="B20576" s="5"/>
      <c r="C20576" s="5" t="str">
        <f>IFERROR(__xludf.DUMMYFUNCTION("""COMPUTED_VALUE"""),"")</f>
        <v/>
      </c>
      <c r="D20576" s="5">
        <v>0.0</v>
      </c>
    </row>
    <row r="20577" ht="14.25" customHeight="1">
      <c r="A20577" s="5"/>
      <c r="B20577" s="5"/>
      <c r="C20577" s="5" t="str">
        <f>IFERROR(__xludf.DUMMYFUNCTION("""COMPUTED_VALUE"""),"")</f>
        <v/>
      </c>
      <c r="D20577" s="5">
        <v>0.0</v>
      </c>
    </row>
    <row r="20578" ht="14.25" customHeight="1">
      <c r="A20578" s="5"/>
      <c r="B20578" s="5"/>
      <c r="C20578" s="5" t="str">
        <f>IFERROR(__xludf.DUMMYFUNCTION("""COMPUTED_VALUE"""),"")</f>
        <v/>
      </c>
      <c r="D20578" s="5">
        <v>0.0</v>
      </c>
    </row>
    <row r="20579" ht="14.25" customHeight="1">
      <c r="A20579" s="5"/>
      <c r="B20579" s="5"/>
      <c r="C20579" s="5" t="str">
        <f>IFERROR(__xludf.DUMMYFUNCTION("""COMPUTED_VALUE"""),"")</f>
        <v/>
      </c>
      <c r="D20579" s="5">
        <v>0.0</v>
      </c>
    </row>
    <row r="20580" ht="14.25" customHeight="1">
      <c r="A20580" s="5"/>
      <c r="B20580" s="5"/>
      <c r="C20580" s="5" t="str">
        <f>IFERROR(__xludf.DUMMYFUNCTION("""COMPUTED_VALUE"""),"")</f>
        <v/>
      </c>
      <c r="D20580" s="5">
        <v>0.0</v>
      </c>
    </row>
    <row r="20581" ht="14.25" customHeight="1">
      <c r="A20581" s="5"/>
      <c r="B20581" s="5"/>
      <c r="C20581" s="5" t="str">
        <f>IFERROR(__xludf.DUMMYFUNCTION("""COMPUTED_VALUE"""),"")</f>
        <v/>
      </c>
      <c r="D20581" s="5">
        <v>0.0</v>
      </c>
    </row>
    <row r="20582" ht="14.25" customHeight="1">
      <c r="A20582" s="5"/>
      <c r="B20582" s="5"/>
      <c r="C20582" s="5" t="str">
        <f>IFERROR(__xludf.DUMMYFUNCTION("""COMPUTED_VALUE"""),"")</f>
        <v/>
      </c>
      <c r="D20582" s="5">
        <v>0.0</v>
      </c>
    </row>
    <row r="20583" ht="14.25" customHeight="1">
      <c r="A20583" s="5"/>
      <c r="B20583" s="5"/>
      <c r="C20583" s="5" t="str">
        <f>IFERROR(__xludf.DUMMYFUNCTION("""COMPUTED_VALUE"""),"")</f>
        <v/>
      </c>
      <c r="D20583" s="5">
        <v>0.0</v>
      </c>
    </row>
    <row r="20584" ht="14.25" customHeight="1">
      <c r="A20584" s="5"/>
      <c r="B20584" s="5"/>
      <c r="C20584" s="5" t="str">
        <f>IFERROR(__xludf.DUMMYFUNCTION("""COMPUTED_VALUE"""),"")</f>
        <v/>
      </c>
      <c r="D20584" s="5">
        <v>0.0</v>
      </c>
    </row>
    <row r="20585" ht="14.25" customHeight="1">
      <c r="A20585" s="5"/>
      <c r="B20585" s="5"/>
      <c r="C20585" s="5" t="str">
        <f>IFERROR(__xludf.DUMMYFUNCTION("""COMPUTED_VALUE"""),"")</f>
        <v/>
      </c>
      <c r="D20585" s="5">
        <v>0.0</v>
      </c>
    </row>
    <row r="20586" ht="14.25" customHeight="1">
      <c r="A20586" s="5"/>
      <c r="B20586" s="5"/>
      <c r="C20586" s="5" t="str">
        <f>IFERROR(__xludf.DUMMYFUNCTION("""COMPUTED_VALUE"""),"")</f>
        <v/>
      </c>
      <c r="D20586" s="5">
        <v>0.0</v>
      </c>
    </row>
    <row r="20587" ht="14.25" customHeight="1">
      <c r="A20587" s="5"/>
      <c r="B20587" s="5"/>
      <c r="C20587" s="5" t="str">
        <f>IFERROR(__xludf.DUMMYFUNCTION("""COMPUTED_VALUE"""),"")</f>
        <v/>
      </c>
      <c r="D20587" s="5">
        <v>0.0</v>
      </c>
    </row>
    <row r="20588" ht="14.25" customHeight="1">
      <c r="A20588" s="5"/>
      <c r="B20588" s="5"/>
      <c r="C20588" s="5" t="str">
        <f>IFERROR(__xludf.DUMMYFUNCTION("""COMPUTED_VALUE"""),"")</f>
        <v/>
      </c>
      <c r="D20588" s="5">
        <v>0.0</v>
      </c>
    </row>
    <row r="20589" ht="14.25" customHeight="1">
      <c r="A20589" s="5"/>
      <c r="B20589" s="5"/>
      <c r="C20589" s="5" t="str">
        <f>IFERROR(__xludf.DUMMYFUNCTION("""COMPUTED_VALUE"""),"")</f>
        <v/>
      </c>
      <c r="D20589" s="5">
        <v>0.0</v>
      </c>
    </row>
    <row r="20590" ht="14.25" customHeight="1">
      <c r="A20590" s="5"/>
      <c r="B20590" s="5"/>
      <c r="C20590" s="5" t="str">
        <f>IFERROR(__xludf.DUMMYFUNCTION("""COMPUTED_VALUE"""),"")</f>
        <v/>
      </c>
      <c r="D20590" s="5">
        <v>0.0</v>
      </c>
    </row>
    <row r="20591" ht="14.25" customHeight="1">
      <c r="A20591" s="5"/>
      <c r="B20591" s="5"/>
      <c r="C20591" s="5" t="str">
        <f>IFERROR(__xludf.DUMMYFUNCTION("""COMPUTED_VALUE"""),"")</f>
        <v/>
      </c>
      <c r="D20591" s="5">
        <v>0.0</v>
      </c>
    </row>
    <row r="20592" ht="14.25" customHeight="1">
      <c r="A20592" s="5"/>
      <c r="B20592" s="5"/>
      <c r="C20592" s="5" t="str">
        <f>IFERROR(__xludf.DUMMYFUNCTION("""COMPUTED_VALUE"""),"")</f>
        <v/>
      </c>
      <c r="D20592" s="5">
        <v>0.0</v>
      </c>
    </row>
    <row r="20593" ht="14.25" customHeight="1">
      <c r="A20593" s="5"/>
      <c r="B20593" s="5"/>
      <c r="C20593" s="5" t="str">
        <f>IFERROR(__xludf.DUMMYFUNCTION("""COMPUTED_VALUE"""),"")</f>
        <v/>
      </c>
      <c r="D20593" s="5">
        <v>0.0</v>
      </c>
    </row>
    <row r="20594" ht="14.25" customHeight="1">
      <c r="A20594" s="5"/>
      <c r="B20594" s="5"/>
      <c r="C20594" s="5" t="str">
        <f>IFERROR(__xludf.DUMMYFUNCTION("""COMPUTED_VALUE"""),"")</f>
        <v/>
      </c>
      <c r="D20594" s="5">
        <v>0.0</v>
      </c>
    </row>
    <row r="20595" ht="14.25" customHeight="1">
      <c r="A20595" s="5"/>
      <c r="B20595" s="5"/>
      <c r="C20595" s="5" t="str">
        <f>IFERROR(__xludf.DUMMYFUNCTION("""COMPUTED_VALUE"""),"")</f>
        <v/>
      </c>
      <c r="D20595" s="5">
        <v>0.0</v>
      </c>
    </row>
    <row r="20596" ht="14.25" customHeight="1">
      <c r="A20596" s="5"/>
      <c r="B20596" s="5"/>
      <c r="C20596" s="5" t="str">
        <f>IFERROR(__xludf.DUMMYFUNCTION("""COMPUTED_VALUE"""),"")</f>
        <v/>
      </c>
      <c r="D20596" s="5">
        <v>0.0</v>
      </c>
    </row>
    <row r="20597" ht="14.25" customHeight="1">
      <c r="A20597" s="5"/>
      <c r="B20597" s="5"/>
      <c r="C20597" s="5" t="str">
        <f>IFERROR(__xludf.DUMMYFUNCTION("""COMPUTED_VALUE"""),"")</f>
        <v/>
      </c>
      <c r="D20597" s="5">
        <v>0.0</v>
      </c>
    </row>
    <row r="20598" ht="14.25" customHeight="1">
      <c r="A20598" s="5"/>
      <c r="B20598" s="5"/>
      <c r="C20598" s="5" t="str">
        <f>IFERROR(__xludf.DUMMYFUNCTION("""COMPUTED_VALUE"""),"")</f>
        <v/>
      </c>
      <c r="D20598" s="5">
        <v>0.0</v>
      </c>
    </row>
    <row r="20599" ht="14.25" customHeight="1">
      <c r="A20599" s="5"/>
      <c r="B20599" s="5"/>
      <c r="C20599" s="5" t="str">
        <f>IFERROR(__xludf.DUMMYFUNCTION("""COMPUTED_VALUE"""),"")</f>
        <v/>
      </c>
      <c r="D20599" s="5">
        <v>0.0</v>
      </c>
    </row>
    <row r="20600" ht="14.25" customHeight="1">
      <c r="A20600" s="5"/>
      <c r="B20600" s="5"/>
      <c r="C20600" s="5" t="str">
        <f>IFERROR(__xludf.DUMMYFUNCTION("""COMPUTED_VALUE"""),"")</f>
        <v/>
      </c>
      <c r="D20600" s="5">
        <v>0.0</v>
      </c>
    </row>
    <row r="20601" ht="14.25" customHeight="1">
      <c r="A20601" s="5"/>
      <c r="B20601" s="5"/>
      <c r="C20601" s="5" t="str">
        <f>IFERROR(__xludf.DUMMYFUNCTION("""COMPUTED_VALUE"""),"")</f>
        <v/>
      </c>
      <c r="D20601" s="5">
        <v>0.0</v>
      </c>
    </row>
    <row r="20602" ht="14.25" customHeight="1">
      <c r="A20602" s="5"/>
      <c r="B20602" s="5"/>
      <c r="C20602" s="5" t="str">
        <f>IFERROR(__xludf.DUMMYFUNCTION("""COMPUTED_VALUE"""),"")</f>
        <v/>
      </c>
      <c r="D20602" s="5">
        <v>0.0</v>
      </c>
    </row>
    <row r="20603" ht="14.25" customHeight="1">
      <c r="A20603" s="5"/>
      <c r="B20603" s="5"/>
      <c r="C20603" s="5" t="str">
        <f>IFERROR(__xludf.DUMMYFUNCTION("""COMPUTED_VALUE"""),"")</f>
        <v/>
      </c>
      <c r="D20603" s="5">
        <v>0.0</v>
      </c>
    </row>
    <row r="20604" ht="14.25" customHeight="1">
      <c r="A20604" s="5"/>
      <c r="B20604" s="5"/>
      <c r="C20604" s="5" t="str">
        <f>IFERROR(__xludf.DUMMYFUNCTION("""COMPUTED_VALUE"""),"")</f>
        <v/>
      </c>
      <c r="D20604" s="5">
        <v>0.0</v>
      </c>
    </row>
    <row r="20605" ht="14.25" customHeight="1">
      <c r="A20605" s="5"/>
      <c r="B20605" s="5"/>
      <c r="C20605" s="5" t="str">
        <f>IFERROR(__xludf.DUMMYFUNCTION("""COMPUTED_VALUE"""),"")</f>
        <v/>
      </c>
      <c r="D20605" s="5">
        <v>0.0</v>
      </c>
    </row>
    <row r="20606" ht="14.25" customHeight="1">
      <c r="A20606" s="5"/>
      <c r="B20606" s="5"/>
      <c r="C20606" s="5" t="str">
        <f>IFERROR(__xludf.DUMMYFUNCTION("""COMPUTED_VALUE"""),"")</f>
        <v/>
      </c>
      <c r="D20606" s="5">
        <v>0.0</v>
      </c>
    </row>
    <row r="20607" ht="14.25" customHeight="1">
      <c r="A20607" s="5"/>
      <c r="B20607" s="5"/>
      <c r="C20607" s="5" t="str">
        <f>IFERROR(__xludf.DUMMYFUNCTION("""COMPUTED_VALUE"""),"")</f>
        <v/>
      </c>
      <c r="D20607" s="5">
        <v>0.0</v>
      </c>
    </row>
    <row r="20608" ht="14.25" customHeight="1">
      <c r="A20608" s="5"/>
      <c r="B20608" s="5"/>
      <c r="C20608" s="5" t="str">
        <f>IFERROR(__xludf.DUMMYFUNCTION("""COMPUTED_VALUE"""),"")</f>
        <v/>
      </c>
      <c r="D20608" s="5">
        <v>0.0</v>
      </c>
    </row>
    <row r="20609" ht="14.25" customHeight="1">
      <c r="A20609" s="5"/>
      <c r="B20609" s="5"/>
      <c r="C20609" s="5" t="str">
        <f>IFERROR(__xludf.DUMMYFUNCTION("""COMPUTED_VALUE"""),"")</f>
        <v/>
      </c>
      <c r="D20609" s="5">
        <v>0.0</v>
      </c>
    </row>
    <row r="20610" ht="14.25" customHeight="1">
      <c r="A20610" s="5"/>
      <c r="B20610" s="5"/>
      <c r="C20610" s="5" t="str">
        <f>IFERROR(__xludf.DUMMYFUNCTION("""COMPUTED_VALUE"""),"")</f>
        <v/>
      </c>
      <c r="D20610" s="5">
        <v>0.0</v>
      </c>
    </row>
    <row r="20611" ht="14.25" customHeight="1">
      <c r="A20611" s="5"/>
      <c r="B20611" s="5"/>
      <c r="C20611" s="5" t="str">
        <f>IFERROR(__xludf.DUMMYFUNCTION("""COMPUTED_VALUE"""),"")</f>
        <v/>
      </c>
      <c r="D20611" s="5">
        <v>0.0</v>
      </c>
    </row>
    <row r="20612" ht="14.25" customHeight="1">
      <c r="A20612" s="5"/>
      <c r="B20612" s="5"/>
      <c r="C20612" s="5" t="str">
        <f>IFERROR(__xludf.DUMMYFUNCTION("""COMPUTED_VALUE"""),"")</f>
        <v/>
      </c>
      <c r="D20612" s="5">
        <v>0.0</v>
      </c>
    </row>
    <row r="20613" ht="14.25" customHeight="1">
      <c r="A20613" s="5"/>
      <c r="B20613" s="5"/>
      <c r="C20613" s="5" t="str">
        <f>IFERROR(__xludf.DUMMYFUNCTION("""COMPUTED_VALUE"""),"")</f>
        <v/>
      </c>
      <c r="D20613" s="5">
        <v>0.0</v>
      </c>
    </row>
    <row r="20614" ht="14.25" customHeight="1">
      <c r="A20614" s="5"/>
      <c r="B20614" s="5"/>
      <c r="C20614" s="5" t="str">
        <f>IFERROR(__xludf.DUMMYFUNCTION("""COMPUTED_VALUE"""),"")</f>
        <v/>
      </c>
      <c r="D20614" s="5">
        <v>0.0</v>
      </c>
    </row>
    <row r="20615" ht="14.25" customHeight="1">
      <c r="A20615" s="5"/>
      <c r="B20615" s="5"/>
      <c r="C20615" s="5" t="str">
        <f>IFERROR(__xludf.DUMMYFUNCTION("""COMPUTED_VALUE"""),"")</f>
        <v/>
      </c>
      <c r="D20615" s="5">
        <v>0.0</v>
      </c>
    </row>
    <row r="20616" ht="14.25" customHeight="1">
      <c r="A20616" s="5"/>
      <c r="B20616" s="5"/>
      <c r="C20616" s="5" t="str">
        <f>IFERROR(__xludf.DUMMYFUNCTION("""COMPUTED_VALUE"""),"")</f>
        <v/>
      </c>
      <c r="D20616" s="5">
        <v>0.0</v>
      </c>
    </row>
    <row r="20617" ht="14.25" customHeight="1">
      <c r="A20617" s="5"/>
      <c r="B20617" s="5"/>
      <c r="C20617" s="5" t="str">
        <f>IFERROR(__xludf.DUMMYFUNCTION("""COMPUTED_VALUE"""),"")</f>
        <v/>
      </c>
      <c r="D20617" s="5">
        <v>0.0</v>
      </c>
    </row>
    <row r="20618" ht="14.25" customHeight="1">
      <c r="A20618" s="5"/>
      <c r="B20618" s="5"/>
      <c r="C20618" s="5" t="str">
        <f>IFERROR(__xludf.DUMMYFUNCTION("""COMPUTED_VALUE"""),"")</f>
        <v/>
      </c>
      <c r="D20618" s="5">
        <v>0.0</v>
      </c>
    </row>
    <row r="20619" ht="14.25" customHeight="1">
      <c r="A20619" s="5"/>
      <c r="B20619" s="5"/>
      <c r="C20619" s="5" t="str">
        <f>IFERROR(__xludf.DUMMYFUNCTION("""COMPUTED_VALUE"""),"")</f>
        <v/>
      </c>
      <c r="D20619" s="5">
        <v>0.0</v>
      </c>
    </row>
    <row r="20620" ht="14.25" customHeight="1">
      <c r="A20620" s="5"/>
      <c r="B20620" s="5"/>
      <c r="C20620" s="5" t="str">
        <f>IFERROR(__xludf.DUMMYFUNCTION("""COMPUTED_VALUE"""),"")</f>
        <v/>
      </c>
      <c r="D20620" s="5">
        <v>0.0</v>
      </c>
    </row>
    <row r="20621" ht="14.25" customHeight="1">
      <c r="A20621" s="5"/>
      <c r="B20621" s="5"/>
      <c r="C20621" s="5" t="str">
        <f>IFERROR(__xludf.DUMMYFUNCTION("""COMPUTED_VALUE"""),"")</f>
        <v/>
      </c>
      <c r="D20621" s="5">
        <v>0.0</v>
      </c>
    </row>
    <row r="20622" ht="14.25" customHeight="1">
      <c r="A20622" s="5"/>
      <c r="B20622" s="5"/>
      <c r="C20622" s="5" t="str">
        <f>IFERROR(__xludf.DUMMYFUNCTION("""COMPUTED_VALUE"""),"")</f>
        <v/>
      </c>
      <c r="D20622" s="5">
        <v>0.0</v>
      </c>
    </row>
    <row r="20623" ht="14.25" customHeight="1">
      <c r="A20623" s="5"/>
      <c r="B20623" s="5"/>
      <c r="C20623" s="5" t="str">
        <f>IFERROR(__xludf.DUMMYFUNCTION("""COMPUTED_VALUE"""),"")</f>
        <v/>
      </c>
      <c r="D20623" s="5">
        <v>0.0</v>
      </c>
    </row>
    <row r="20624" ht="14.25" customHeight="1">
      <c r="A20624" s="5"/>
      <c r="B20624" s="5"/>
      <c r="C20624" s="5" t="str">
        <f>IFERROR(__xludf.DUMMYFUNCTION("""COMPUTED_VALUE"""),"")</f>
        <v/>
      </c>
      <c r="D20624" s="5">
        <v>0.0</v>
      </c>
    </row>
    <row r="20625" ht="14.25" customHeight="1">
      <c r="A20625" s="5"/>
      <c r="B20625" s="5"/>
      <c r="C20625" s="5" t="str">
        <f>IFERROR(__xludf.DUMMYFUNCTION("""COMPUTED_VALUE"""),"")</f>
        <v/>
      </c>
      <c r="D20625" s="5">
        <v>0.0</v>
      </c>
    </row>
    <row r="20626" ht="14.25" customHeight="1">
      <c r="A20626" s="5"/>
      <c r="B20626" s="5"/>
      <c r="C20626" s="5" t="str">
        <f>IFERROR(__xludf.DUMMYFUNCTION("""COMPUTED_VALUE"""),"")</f>
        <v/>
      </c>
      <c r="D20626" s="5">
        <v>0.0</v>
      </c>
    </row>
    <row r="20627" ht="14.25" customHeight="1">
      <c r="A20627" s="5"/>
      <c r="B20627" s="5"/>
      <c r="C20627" s="5" t="str">
        <f>IFERROR(__xludf.DUMMYFUNCTION("""COMPUTED_VALUE"""),"")</f>
        <v/>
      </c>
      <c r="D20627" s="5">
        <v>0.0</v>
      </c>
    </row>
    <row r="20628" ht="14.25" customHeight="1">
      <c r="A20628" s="5"/>
      <c r="B20628" s="5"/>
      <c r="C20628" s="5" t="str">
        <f>IFERROR(__xludf.DUMMYFUNCTION("""COMPUTED_VALUE"""),"")</f>
        <v/>
      </c>
      <c r="D20628" s="5">
        <v>0.0</v>
      </c>
    </row>
    <row r="20629" ht="14.25" customHeight="1">
      <c r="A20629" s="5"/>
      <c r="B20629" s="5"/>
      <c r="C20629" s="5" t="str">
        <f>IFERROR(__xludf.DUMMYFUNCTION("""COMPUTED_VALUE"""),"")</f>
        <v/>
      </c>
      <c r="D20629" s="5">
        <v>0.0</v>
      </c>
    </row>
    <row r="20630" ht="14.25" customHeight="1">
      <c r="A20630" s="5"/>
      <c r="B20630" s="5"/>
      <c r="C20630" s="5" t="str">
        <f>IFERROR(__xludf.DUMMYFUNCTION("""COMPUTED_VALUE"""),"")</f>
        <v/>
      </c>
      <c r="D20630" s="5">
        <v>0.0</v>
      </c>
    </row>
    <row r="20631" ht="14.25" customHeight="1">
      <c r="A20631" s="5"/>
      <c r="B20631" s="5"/>
      <c r="C20631" s="5" t="str">
        <f>IFERROR(__xludf.DUMMYFUNCTION("""COMPUTED_VALUE"""),"")</f>
        <v/>
      </c>
      <c r="D20631" s="5">
        <v>0.0</v>
      </c>
    </row>
    <row r="20632" ht="14.25" customHeight="1">
      <c r="A20632" s="5"/>
      <c r="B20632" s="5"/>
      <c r="C20632" s="5" t="str">
        <f>IFERROR(__xludf.DUMMYFUNCTION("""COMPUTED_VALUE"""),"")</f>
        <v/>
      </c>
      <c r="D20632" s="5">
        <v>0.0</v>
      </c>
    </row>
    <row r="20633" ht="14.25" customHeight="1">
      <c r="A20633" s="5"/>
      <c r="B20633" s="5"/>
      <c r="C20633" s="5" t="str">
        <f>IFERROR(__xludf.DUMMYFUNCTION("""COMPUTED_VALUE"""),"")</f>
        <v/>
      </c>
      <c r="D20633" s="5">
        <v>0.0</v>
      </c>
    </row>
    <row r="20634" ht="14.25" customHeight="1">
      <c r="A20634" s="5"/>
      <c r="B20634" s="5"/>
      <c r="C20634" s="5" t="str">
        <f>IFERROR(__xludf.DUMMYFUNCTION("""COMPUTED_VALUE"""),"")</f>
        <v/>
      </c>
      <c r="D20634" s="5">
        <v>0.0</v>
      </c>
    </row>
    <row r="20635" ht="14.25" customHeight="1">
      <c r="A20635" s="5"/>
      <c r="B20635" s="5"/>
      <c r="C20635" s="5" t="str">
        <f>IFERROR(__xludf.DUMMYFUNCTION("""COMPUTED_VALUE"""),"")</f>
        <v/>
      </c>
      <c r="D20635" s="5">
        <v>0.0</v>
      </c>
    </row>
    <row r="20636" ht="14.25" customHeight="1">
      <c r="A20636" s="5"/>
      <c r="B20636" s="5"/>
      <c r="C20636" s="5" t="str">
        <f>IFERROR(__xludf.DUMMYFUNCTION("""COMPUTED_VALUE"""),"")</f>
        <v/>
      </c>
      <c r="D20636" s="5">
        <v>0.0</v>
      </c>
    </row>
    <row r="20637" ht="14.25" customHeight="1">
      <c r="A20637" s="5"/>
      <c r="B20637" s="5"/>
      <c r="C20637" s="5" t="str">
        <f>IFERROR(__xludf.DUMMYFUNCTION("""COMPUTED_VALUE"""),"")</f>
        <v/>
      </c>
      <c r="D20637" s="5">
        <v>0.0</v>
      </c>
    </row>
    <row r="20638" ht="14.25" customHeight="1">
      <c r="A20638" s="5"/>
      <c r="B20638" s="5"/>
      <c r="C20638" s="5" t="str">
        <f>IFERROR(__xludf.DUMMYFUNCTION("""COMPUTED_VALUE"""),"")</f>
        <v/>
      </c>
      <c r="D20638" s="5">
        <v>0.0</v>
      </c>
    </row>
    <row r="20639" ht="14.25" customHeight="1">
      <c r="A20639" s="5"/>
      <c r="B20639" s="5"/>
      <c r="C20639" s="5" t="str">
        <f>IFERROR(__xludf.DUMMYFUNCTION("""COMPUTED_VALUE"""),"")</f>
        <v/>
      </c>
      <c r="D20639" s="5">
        <v>0.0</v>
      </c>
    </row>
    <row r="20640" ht="14.25" customHeight="1">
      <c r="A20640" s="5"/>
      <c r="B20640" s="5"/>
      <c r="C20640" s="5" t="str">
        <f>IFERROR(__xludf.DUMMYFUNCTION("""COMPUTED_VALUE"""),"")</f>
        <v/>
      </c>
      <c r="D20640" s="5">
        <v>0.0</v>
      </c>
    </row>
    <row r="20641" ht="14.25" customHeight="1">
      <c r="A20641" s="5"/>
      <c r="B20641" s="5"/>
      <c r="C20641" s="5" t="str">
        <f>IFERROR(__xludf.DUMMYFUNCTION("""COMPUTED_VALUE"""),"")</f>
        <v/>
      </c>
      <c r="D20641" s="5">
        <v>0.0</v>
      </c>
    </row>
    <row r="20642" ht="14.25" customHeight="1">
      <c r="A20642" s="5"/>
      <c r="B20642" s="5"/>
      <c r="C20642" s="5" t="str">
        <f>IFERROR(__xludf.DUMMYFUNCTION("""COMPUTED_VALUE"""),"")</f>
        <v/>
      </c>
      <c r="D20642" s="5">
        <v>0.0</v>
      </c>
    </row>
    <row r="20643" ht="14.25" customHeight="1">
      <c r="A20643" s="5"/>
      <c r="B20643" s="5"/>
      <c r="C20643" s="5" t="str">
        <f>IFERROR(__xludf.DUMMYFUNCTION("""COMPUTED_VALUE"""),"")</f>
        <v/>
      </c>
      <c r="D20643" s="5">
        <v>0.0</v>
      </c>
    </row>
    <row r="20644" ht="14.25" customHeight="1">
      <c r="A20644" s="5"/>
      <c r="B20644" s="5"/>
      <c r="C20644" s="5" t="str">
        <f>IFERROR(__xludf.DUMMYFUNCTION("""COMPUTED_VALUE"""),"")</f>
        <v/>
      </c>
      <c r="D20644" s="5">
        <v>0.0</v>
      </c>
    </row>
    <row r="20645" ht="14.25" customHeight="1">
      <c r="A20645" s="5"/>
      <c r="B20645" s="5"/>
      <c r="C20645" s="5" t="str">
        <f>IFERROR(__xludf.DUMMYFUNCTION("""COMPUTED_VALUE"""),"")</f>
        <v/>
      </c>
      <c r="D20645" s="5">
        <v>0.0</v>
      </c>
    </row>
    <row r="20646" ht="14.25" customHeight="1">
      <c r="A20646" s="5"/>
      <c r="B20646" s="5"/>
      <c r="C20646" s="5" t="str">
        <f>IFERROR(__xludf.DUMMYFUNCTION("""COMPUTED_VALUE"""),"")</f>
        <v/>
      </c>
      <c r="D20646" s="5">
        <v>0.0</v>
      </c>
    </row>
    <row r="20647" ht="14.25" customHeight="1">
      <c r="A20647" s="5"/>
      <c r="B20647" s="5"/>
      <c r="C20647" s="5" t="str">
        <f>IFERROR(__xludf.DUMMYFUNCTION("""COMPUTED_VALUE"""),"")</f>
        <v/>
      </c>
      <c r="D20647" s="5">
        <v>0.0</v>
      </c>
    </row>
    <row r="20648" ht="14.25" customHeight="1">
      <c r="A20648" s="5"/>
      <c r="B20648" s="5"/>
      <c r="C20648" s="5" t="str">
        <f>IFERROR(__xludf.DUMMYFUNCTION("""COMPUTED_VALUE"""),"")</f>
        <v/>
      </c>
      <c r="D20648" s="5">
        <v>0.0</v>
      </c>
    </row>
    <row r="20649" ht="14.25" customHeight="1">
      <c r="A20649" s="5"/>
      <c r="B20649" s="5"/>
      <c r="C20649" s="5" t="str">
        <f>IFERROR(__xludf.DUMMYFUNCTION("""COMPUTED_VALUE"""),"")</f>
        <v/>
      </c>
      <c r="D20649" s="5">
        <v>0.0</v>
      </c>
    </row>
    <row r="20650" ht="14.25" customHeight="1">
      <c r="A20650" s="5"/>
      <c r="B20650" s="5"/>
      <c r="C20650" s="5" t="str">
        <f>IFERROR(__xludf.DUMMYFUNCTION("""COMPUTED_VALUE"""),"")</f>
        <v/>
      </c>
      <c r="D20650" s="5">
        <v>0.0</v>
      </c>
    </row>
    <row r="20651" ht="14.25" customHeight="1">
      <c r="A20651" s="5"/>
      <c r="B20651" s="5"/>
      <c r="C20651" s="5" t="str">
        <f>IFERROR(__xludf.DUMMYFUNCTION("""COMPUTED_VALUE"""),"")</f>
        <v/>
      </c>
      <c r="D20651" s="5">
        <v>0.0</v>
      </c>
    </row>
    <row r="20652" ht="14.25" customHeight="1">
      <c r="A20652" s="5"/>
      <c r="B20652" s="5"/>
      <c r="C20652" s="5" t="str">
        <f>IFERROR(__xludf.DUMMYFUNCTION("""COMPUTED_VALUE"""),"")</f>
        <v/>
      </c>
      <c r="D20652" s="5">
        <v>0.0</v>
      </c>
    </row>
    <row r="20653" ht="14.25" customHeight="1">
      <c r="A20653" s="5"/>
      <c r="B20653" s="5"/>
      <c r="C20653" s="5" t="str">
        <f>IFERROR(__xludf.DUMMYFUNCTION("""COMPUTED_VALUE"""),"")</f>
        <v/>
      </c>
      <c r="D20653" s="5">
        <v>0.0</v>
      </c>
    </row>
    <row r="20654" ht="14.25" customHeight="1">
      <c r="A20654" s="5"/>
      <c r="B20654" s="5"/>
      <c r="C20654" s="5" t="str">
        <f>IFERROR(__xludf.DUMMYFUNCTION("""COMPUTED_VALUE"""),"")</f>
        <v/>
      </c>
      <c r="D20654" s="5">
        <v>0.0</v>
      </c>
    </row>
    <row r="20655" ht="14.25" customHeight="1">
      <c r="A20655" s="5"/>
      <c r="B20655" s="5"/>
      <c r="C20655" s="5" t="str">
        <f>IFERROR(__xludf.DUMMYFUNCTION("""COMPUTED_VALUE"""),"")</f>
        <v/>
      </c>
      <c r="D20655" s="5">
        <v>0.0</v>
      </c>
    </row>
    <row r="20656" ht="14.25" customHeight="1">
      <c r="A20656" s="5"/>
      <c r="B20656" s="5"/>
      <c r="C20656" s="5" t="str">
        <f>IFERROR(__xludf.DUMMYFUNCTION("""COMPUTED_VALUE"""),"")</f>
        <v/>
      </c>
      <c r="D20656" s="5">
        <v>0.0</v>
      </c>
    </row>
    <row r="20657" ht="14.25" customHeight="1">
      <c r="A20657" s="5"/>
      <c r="B20657" s="5"/>
      <c r="C20657" s="5" t="str">
        <f>IFERROR(__xludf.DUMMYFUNCTION("""COMPUTED_VALUE"""),"")</f>
        <v/>
      </c>
      <c r="D20657" s="5">
        <v>0.0</v>
      </c>
    </row>
    <row r="20658" ht="14.25" customHeight="1">
      <c r="A20658" s="5"/>
      <c r="B20658" s="5"/>
      <c r="C20658" s="5" t="str">
        <f>IFERROR(__xludf.DUMMYFUNCTION("""COMPUTED_VALUE"""),"")</f>
        <v/>
      </c>
      <c r="D20658" s="5">
        <v>0.0</v>
      </c>
    </row>
    <row r="20659" ht="14.25" customHeight="1">
      <c r="A20659" s="5"/>
      <c r="B20659" s="5"/>
      <c r="C20659" s="5" t="str">
        <f>IFERROR(__xludf.DUMMYFUNCTION("""COMPUTED_VALUE"""),"")</f>
        <v/>
      </c>
      <c r="D20659" s="5">
        <v>0.0</v>
      </c>
    </row>
    <row r="20660" ht="14.25" customHeight="1">
      <c r="A20660" s="5"/>
      <c r="B20660" s="5"/>
      <c r="C20660" s="5" t="str">
        <f>IFERROR(__xludf.DUMMYFUNCTION("""COMPUTED_VALUE"""),"")</f>
        <v/>
      </c>
      <c r="D20660" s="5">
        <v>0.0</v>
      </c>
    </row>
    <row r="20661" ht="14.25" customHeight="1">
      <c r="A20661" s="5"/>
      <c r="B20661" s="5"/>
      <c r="C20661" s="5" t="str">
        <f>IFERROR(__xludf.DUMMYFUNCTION("""COMPUTED_VALUE"""),"")</f>
        <v/>
      </c>
      <c r="D20661" s="5">
        <v>0.0</v>
      </c>
    </row>
    <row r="20662" ht="14.25" customHeight="1">
      <c r="A20662" s="5"/>
      <c r="B20662" s="5"/>
      <c r="C20662" s="5" t="str">
        <f>IFERROR(__xludf.DUMMYFUNCTION("""COMPUTED_VALUE"""),"")</f>
        <v/>
      </c>
      <c r="D20662" s="5">
        <v>0.0</v>
      </c>
    </row>
    <row r="20663" ht="14.25" customHeight="1">
      <c r="A20663" s="5"/>
      <c r="B20663" s="5"/>
      <c r="C20663" s="5" t="str">
        <f>IFERROR(__xludf.DUMMYFUNCTION("""COMPUTED_VALUE"""),"")</f>
        <v/>
      </c>
      <c r="D20663" s="5">
        <v>0.0</v>
      </c>
    </row>
    <row r="20664" ht="14.25" customHeight="1">
      <c r="A20664" s="5"/>
      <c r="B20664" s="5"/>
      <c r="C20664" s="5" t="str">
        <f>IFERROR(__xludf.DUMMYFUNCTION("""COMPUTED_VALUE"""),"")</f>
        <v/>
      </c>
      <c r="D20664" s="5">
        <v>0.0</v>
      </c>
    </row>
    <row r="20665" ht="14.25" customHeight="1">
      <c r="A20665" s="5"/>
      <c r="B20665" s="5"/>
      <c r="C20665" s="5" t="str">
        <f>IFERROR(__xludf.DUMMYFUNCTION("""COMPUTED_VALUE"""),"")</f>
        <v/>
      </c>
      <c r="D20665" s="5">
        <v>0.0</v>
      </c>
    </row>
    <row r="20666" ht="14.25" customHeight="1">
      <c r="A20666" s="5"/>
      <c r="B20666" s="5"/>
      <c r="C20666" s="5" t="str">
        <f>IFERROR(__xludf.DUMMYFUNCTION("""COMPUTED_VALUE"""),"")</f>
        <v/>
      </c>
      <c r="D20666" s="5">
        <v>0.0</v>
      </c>
    </row>
    <row r="20667" ht="14.25" customHeight="1">
      <c r="A20667" s="5"/>
      <c r="B20667" s="5"/>
      <c r="C20667" s="5" t="str">
        <f>IFERROR(__xludf.DUMMYFUNCTION("""COMPUTED_VALUE"""),"")</f>
        <v/>
      </c>
      <c r="D20667" s="5">
        <v>0.0</v>
      </c>
    </row>
    <row r="20668" ht="14.25" customHeight="1">
      <c r="A20668" s="5"/>
      <c r="B20668" s="5"/>
      <c r="C20668" s="5" t="str">
        <f>IFERROR(__xludf.DUMMYFUNCTION("""COMPUTED_VALUE"""),"")</f>
        <v/>
      </c>
      <c r="D20668" s="5">
        <v>0.0</v>
      </c>
    </row>
    <row r="20669" ht="14.25" customHeight="1">
      <c r="A20669" s="5"/>
      <c r="B20669" s="5"/>
      <c r="C20669" s="5" t="str">
        <f>IFERROR(__xludf.DUMMYFUNCTION("""COMPUTED_VALUE"""),"")</f>
        <v/>
      </c>
      <c r="D20669" s="5">
        <v>0.0</v>
      </c>
    </row>
    <row r="20670" ht="14.25" customHeight="1">
      <c r="A20670" s="5"/>
      <c r="B20670" s="5"/>
      <c r="C20670" s="5" t="str">
        <f>IFERROR(__xludf.DUMMYFUNCTION("""COMPUTED_VALUE"""),"")</f>
        <v/>
      </c>
      <c r="D20670" s="5">
        <v>0.0</v>
      </c>
    </row>
    <row r="20671" ht="14.25" customHeight="1">
      <c r="A20671" s="5"/>
      <c r="B20671" s="5"/>
      <c r="C20671" s="5" t="str">
        <f>IFERROR(__xludf.DUMMYFUNCTION("""COMPUTED_VALUE"""),"")</f>
        <v/>
      </c>
      <c r="D20671" s="5">
        <v>0.0</v>
      </c>
    </row>
    <row r="20672" ht="14.25" customHeight="1">
      <c r="A20672" s="5"/>
      <c r="B20672" s="5"/>
      <c r="C20672" s="5" t="str">
        <f>IFERROR(__xludf.DUMMYFUNCTION("""COMPUTED_VALUE"""),"")</f>
        <v/>
      </c>
      <c r="D20672" s="5">
        <v>0.0</v>
      </c>
    </row>
    <row r="20673" ht="14.25" customHeight="1">
      <c r="A20673" s="5"/>
      <c r="B20673" s="5"/>
      <c r="C20673" s="5" t="str">
        <f>IFERROR(__xludf.DUMMYFUNCTION("""COMPUTED_VALUE"""),"")</f>
        <v/>
      </c>
      <c r="D20673" s="5">
        <v>0.0</v>
      </c>
    </row>
    <row r="20674" ht="14.25" customHeight="1">
      <c r="A20674" s="5"/>
      <c r="B20674" s="5"/>
      <c r="C20674" s="5" t="str">
        <f>IFERROR(__xludf.DUMMYFUNCTION("""COMPUTED_VALUE"""),"")</f>
        <v/>
      </c>
      <c r="D20674" s="5">
        <v>0.0</v>
      </c>
    </row>
    <row r="20675" ht="14.25" customHeight="1">
      <c r="A20675" s="5"/>
      <c r="B20675" s="5"/>
      <c r="C20675" s="5" t="str">
        <f>IFERROR(__xludf.DUMMYFUNCTION("""COMPUTED_VALUE"""),"")</f>
        <v/>
      </c>
      <c r="D20675" s="5">
        <v>0.0</v>
      </c>
    </row>
    <row r="20676" ht="14.25" customHeight="1">
      <c r="A20676" s="5"/>
      <c r="B20676" s="5"/>
      <c r="C20676" s="5" t="str">
        <f>IFERROR(__xludf.DUMMYFUNCTION("""COMPUTED_VALUE"""),"")</f>
        <v/>
      </c>
      <c r="D20676" s="5">
        <v>0.0</v>
      </c>
    </row>
    <row r="20677" ht="14.25" customHeight="1">
      <c r="A20677" s="5"/>
      <c r="B20677" s="5"/>
      <c r="C20677" s="5" t="str">
        <f>IFERROR(__xludf.DUMMYFUNCTION("""COMPUTED_VALUE"""),"")</f>
        <v/>
      </c>
      <c r="D20677" s="5">
        <v>0.0</v>
      </c>
    </row>
    <row r="20678" ht="14.25" customHeight="1">
      <c r="A20678" s="5"/>
      <c r="B20678" s="5"/>
      <c r="C20678" s="5" t="str">
        <f>IFERROR(__xludf.DUMMYFUNCTION("""COMPUTED_VALUE"""),"")</f>
        <v/>
      </c>
      <c r="D20678" s="5">
        <v>0.0</v>
      </c>
    </row>
    <row r="20679" ht="14.25" customHeight="1">
      <c r="A20679" s="5"/>
      <c r="B20679" s="5"/>
      <c r="C20679" s="5" t="str">
        <f>IFERROR(__xludf.DUMMYFUNCTION("""COMPUTED_VALUE"""),"")</f>
        <v/>
      </c>
      <c r="D20679" s="5">
        <v>0.0</v>
      </c>
    </row>
    <row r="20680" ht="14.25" customHeight="1">
      <c r="A20680" s="5"/>
      <c r="B20680" s="5"/>
      <c r="C20680" s="5" t="str">
        <f>IFERROR(__xludf.DUMMYFUNCTION("""COMPUTED_VALUE"""),"")</f>
        <v/>
      </c>
      <c r="D20680" s="5">
        <v>0.0</v>
      </c>
    </row>
    <row r="20681" ht="14.25" customHeight="1">
      <c r="A20681" s="5"/>
      <c r="B20681" s="5"/>
      <c r="C20681" s="5" t="str">
        <f>IFERROR(__xludf.DUMMYFUNCTION("""COMPUTED_VALUE"""),"")</f>
        <v/>
      </c>
      <c r="D20681" s="5">
        <v>0.0</v>
      </c>
    </row>
    <row r="20682" ht="14.25" customHeight="1">
      <c r="A20682" s="5"/>
      <c r="B20682" s="5"/>
      <c r="C20682" s="5" t="str">
        <f>IFERROR(__xludf.DUMMYFUNCTION("""COMPUTED_VALUE"""),"")</f>
        <v/>
      </c>
      <c r="D20682" s="5">
        <v>0.0</v>
      </c>
    </row>
    <row r="20683" ht="14.25" customHeight="1">
      <c r="A20683" s="5"/>
      <c r="B20683" s="5"/>
      <c r="C20683" s="5" t="str">
        <f>IFERROR(__xludf.DUMMYFUNCTION("""COMPUTED_VALUE"""),"")</f>
        <v/>
      </c>
      <c r="D20683" s="5">
        <v>0.0</v>
      </c>
    </row>
    <row r="20684" ht="14.25" customHeight="1">
      <c r="A20684" s="5"/>
      <c r="B20684" s="5"/>
      <c r="C20684" s="5" t="str">
        <f>IFERROR(__xludf.DUMMYFUNCTION("""COMPUTED_VALUE"""),"")</f>
        <v/>
      </c>
      <c r="D20684" s="5">
        <v>0.0</v>
      </c>
    </row>
    <row r="20685" ht="14.25" customHeight="1">
      <c r="A20685" s="5"/>
      <c r="B20685" s="5"/>
      <c r="C20685" s="5" t="str">
        <f>IFERROR(__xludf.DUMMYFUNCTION("""COMPUTED_VALUE"""),"")</f>
        <v/>
      </c>
      <c r="D20685" s="5">
        <v>0.0</v>
      </c>
    </row>
    <row r="20686" ht="14.25" customHeight="1">
      <c r="A20686" s="5"/>
      <c r="B20686" s="5"/>
      <c r="C20686" s="5" t="str">
        <f>IFERROR(__xludf.DUMMYFUNCTION("""COMPUTED_VALUE"""),"")</f>
        <v/>
      </c>
      <c r="D20686" s="5">
        <v>0.0</v>
      </c>
    </row>
    <row r="20687" ht="14.25" customHeight="1">
      <c r="A20687" s="5"/>
      <c r="B20687" s="5"/>
      <c r="C20687" s="5" t="str">
        <f>IFERROR(__xludf.DUMMYFUNCTION("""COMPUTED_VALUE"""),"")</f>
        <v/>
      </c>
      <c r="D20687" s="5">
        <v>0.0</v>
      </c>
    </row>
    <row r="20688" ht="14.25" customHeight="1">
      <c r="A20688" s="5"/>
      <c r="B20688" s="5"/>
      <c r="C20688" s="5" t="str">
        <f>IFERROR(__xludf.DUMMYFUNCTION("""COMPUTED_VALUE"""),"")</f>
        <v/>
      </c>
      <c r="D20688" s="5">
        <v>0.0</v>
      </c>
    </row>
    <row r="20689" ht="14.25" customHeight="1">
      <c r="A20689" s="5"/>
      <c r="B20689" s="5"/>
      <c r="C20689" s="5" t="str">
        <f>IFERROR(__xludf.DUMMYFUNCTION("""COMPUTED_VALUE"""),"")</f>
        <v/>
      </c>
      <c r="D20689" s="5">
        <v>0.0</v>
      </c>
    </row>
    <row r="20690" ht="14.25" customHeight="1">
      <c r="A20690" s="5"/>
      <c r="B20690" s="5"/>
      <c r="C20690" s="5" t="str">
        <f>IFERROR(__xludf.DUMMYFUNCTION("""COMPUTED_VALUE"""),"")</f>
        <v/>
      </c>
      <c r="D20690" s="5">
        <v>0.0</v>
      </c>
    </row>
    <row r="20691" ht="14.25" customHeight="1">
      <c r="A20691" s="5"/>
      <c r="B20691" s="5"/>
      <c r="C20691" s="5" t="str">
        <f>IFERROR(__xludf.DUMMYFUNCTION("""COMPUTED_VALUE"""),"")</f>
        <v/>
      </c>
      <c r="D20691" s="5">
        <v>0.0</v>
      </c>
    </row>
    <row r="20692" ht="14.25" customHeight="1">
      <c r="A20692" s="5"/>
      <c r="B20692" s="5"/>
      <c r="C20692" s="5" t="str">
        <f>IFERROR(__xludf.DUMMYFUNCTION("""COMPUTED_VALUE"""),"")</f>
        <v/>
      </c>
      <c r="D20692" s="5">
        <v>0.0</v>
      </c>
    </row>
    <row r="20693" ht="14.25" customHeight="1">
      <c r="A20693" s="5"/>
      <c r="B20693" s="5"/>
      <c r="C20693" s="5" t="str">
        <f>IFERROR(__xludf.DUMMYFUNCTION("""COMPUTED_VALUE"""),"")</f>
        <v/>
      </c>
      <c r="D20693" s="5">
        <v>0.0</v>
      </c>
    </row>
    <row r="20694" ht="14.25" customHeight="1">
      <c r="A20694" s="5"/>
      <c r="B20694" s="5"/>
      <c r="C20694" s="5" t="str">
        <f>IFERROR(__xludf.DUMMYFUNCTION("""COMPUTED_VALUE"""),"")</f>
        <v/>
      </c>
      <c r="D20694" s="5">
        <v>0.0</v>
      </c>
    </row>
    <row r="20695" ht="14.25" customHeight="1">
      <c r="A20695" s="5"/>
      <c r="B20695" s="5"/>
      <c r="C20695" s="5" t="str">
        <f>IFERROR(__xludf.DUMMYFUNCTION("""COMPUTED_VALUE"""),"")</f>
        <v/>
      </c>
      <c r="D20695" s="5">
        <v>0.0</v>
      </c>
    </row>
    <row r="20696" ht="14.25" customHeight="1">
      <c r="A20696" s="5"/>
      <c r="B20696" s="5"/>
      <c r="C20696" s="5" t="str">
        <f>IFERROR(__xludf.DUMMYFUNCTION("""COMPUTED_VALUE"""),"")</f>
        <v/>
      </c>
      <c r="D20696" s="5">
        <v>0.0</v>
      </c>
    </row>
    <row r="20697" ht="14.25" customHeight="1">
      <c r="A20697" s="5"/>
      <c r="B20697" s="5"/>
      <c r="C20697" s="5" t="str">
        <f>IFERROR(__xludf.DUMMYFUNCTION("""COMPUTED_VALUE"""),"")</f>
        <v/>
      </c>
      <c r="D20697" s="5">
        <v>0.0</v>
      </c>
    </row>
    <row r="20698" ht="14.25" customHeight="1">
      <c r="A20698" s="5"/>
      <c r="B20698" s="5"/>
      <c r="C20698" s="5" t="str">
        <f>IFERROR(__xludf.DUMMYFUNCTION("""COMPUTED_VALUE"""),"")</f>
        <v/>
      </c>
      <c r="D20698" s="5">
        <v>0.0</v>
      </c>
    </row>
    <row r="20699" ht="14.25" customHeight="1">
      <c r="A20699" s="5"/>
      <c r="B20699" s="5"/>
      <c r="C20699" s="5" t="str">
        <f>IFERROR(__xludf.DUMMYFUNCTION("""COMPUTED_VALUE"""),"")</f>
        <v/>
      </c>
      <c r="D20699" s="5">
        <v>0.0</v>
      </c>
    </row>
    <row r="20700" ht="14.25" customHeight="1">
      <c r="A20700" s="5"/>
      <c r="B20700" s="5"/>
      <c r="C20700" s="5" t="str">
        <f>IFERROR(__xludf.DUMMYFUNCTION("""COMPUTED_VALUE"""),"")</f>
        <v/>
      </c>
      <c r="D20700" s="5">
        <v>0.0</v>
      </c>
    </row>
    <row r="20701" ht="14.25" customHeight="1">
      <c r="A20701" s="5"/>
      <c r="B20701" s="5"/>
      <c r="C20701" s="5" t="str">
        <f>IFERROR(__xludf.DUMMYFUNCTION("""COMPUTED_VALUE"""),"")</f>
        <v/>
      </c>
      <c r="D20701" s="5">
        <v>0.0</v>
      </c>
    </row>
    <row r="20702" ht="14.25" customHeight="1">
      <c r="A20702" s="5"/>
      <c r="B20702" s="5"/>
      <c r="C20702" s="5" t="str">
        <f>IFERROR(__xludf.DUMMYFUNCTION("""COMPUTED_VALUE"""),"")</f>
        <v/>
      </c>
      <c r="D20702" s="5">
        <v>0.0</v>
      </c>
    </row>
    <row r="20703" ht="14.25" customHeight="1">
      <c r="A20703" s="5"/>
      <c r="B20703" s="5"/>
      <c r="C20703" s="5" t="str">
        <f>IFERROR(__xludf.DUMMYFUNCTION("""COMPUTED_VALUE"""),"")</f>
        <v/>
      </c>
      <c r="D20703" s="5">
        <v>0.0</v>
      </c>
    </row>
    <row r="20704" ht="14.25" customHeight="1">
      <c r="A20704" s="5"/>
      <c r="B20704" s="5"/>
      <c r="C20704" s="5" t="str">
        <f>IFERROR(__xludf.DUMMYFUNCTION("""COMPUTED_VALUE"""),"")</f>
        <v/>
      </c>
      <c r="D20704" s="5">
        <v>0.0</v>
      </c>
    </row>
    <row r="20705" ht="14.25" customHeight="1">
      <c r="A20705" s="5"/>
      <c r="B20705" s="5"/>
      <c r="C20705" s="5" t="str">
        <f>IFERROR(__xludf.DUMMYFUNCTION("""COMPUTED_VALUE"""),"")</f>
        <v/>
      </c>
      <c r="D20705" s="5">
        <v>0.0</v>
      </c>
    </row>
    <row r="20706" ht="14.25" customHeight="1">
      <c r="A20706" s="5"/>
      <c r="B20706" s="5"/>
      <c r="C20706" s="5" t="str">
        <f>IFERROR(__xludf.DUMMYFUNCTION("""COMPUTED_VALUE"""),"")</f>
        <v/>
      </c>
      <c r="D20706" s="5">
        <v>0.0</v>
      </c>
    </row>
    <row r="20707" ht="14.25" customHeight="1">
      <c r="A20707" s="5"/>
      <c r="B20707" s="5"/>
      <c r="C20707" s="5" t="str">
        <f>IFERROR(__xludf.DUMMYFUNCTION("""COMPUTED_VALUE"""),"")</f>
        <v/>
      </c>
      <c r="D20707" s="5">
        <v>0.0</v>
      </c>
    </row>
    <row r="20708" ht="14.25" customHeight="1">
      <c r="A20708" s="5"/>
      <c r="B20708" s="5"/>
      <c r="C20708" s="5" t="str">
        <f>IFERROR(__xludf.DUMMYFUNCTION("""COMPUTED_VALUE"""),"")</f>
        <v/>
      </c>
      <c r="D20708" s="5">
        <v>0.0</v>
      </c>
    </row>
    <row r="20709" ht="14.25" customHeight="1">
      <c r="A20709" s="5"/>
      <c r="B20709" s="5"/>
      <c r="C20709" s="5" t="str">
        <f>IFERROR(__xludf.DUMMYFUNCTION("""COMPUTED_VALUE"""),"")</f>
        <v/>
      </c>
      <c r="D20709" s="5">
        <v>0.0</v>
      </c>
    </row>
    <row r="20710" ht="14.25" customHeight="1">
      <c r="A20710" s="5"/>
      <c r="B20710" s="5"/>
      <c r="C20710" s="5" t="str">
        <f>IFERROR(__xludf.DUMMYFUNCTION("""COMPUTED_VALUE"""),"")</f>
        <v/>
      </c>
      <c r="D20710" s="5">
        <v>0.0</v>
      </c>
    </row>
    <row r="20711" ht="14.25" customHeight="1">
      <c r="A20711" s="5"/>
      <c r="B20711" s="5"/>
      <c r="C20711" s="5" t="str">
        <f>IFERROR(__xludf.DUMMYFUNCTION("""COMPUTED_VALUE"""),"")</f>
        <v/>
      </c>
      <c r="D20711" s="5">
        <v>0.0</v>
      </c>
    </row>
    <row r="20712" ht="14.25" customHeight="1">
      <c r="A20712" s="5"/>
      <c r="B20712" s="5"/>
      <c r="C20712" s="5" t="str">
        <f>IFERROR(__xludf.DUMMYFUNCTION("""COMPUTED_VALUE"""),"")</f>
        <v/>
      </c>
      <c r="D20712" s="5">
        <v>0.0</v>
      </c>
    </row>
    <row r="20713" ht="14.25" customHeight="1">
      <c r="A20713" s="5"/>
      <c r="B20713" s="5"/>
      <c r="C20713" s="5" t="str">
        <f>IFERROR(__xludf.DUMMYFUNCTION("""COMPUTED_VALUE"""),"")</f>
        <v/>
      </c>
      <c r="D20713" s="5">
        <v>0.0</v>
      </c>
    </row>
    <row r="20714" ht="14.25" customHeight="1">
      <c r="A20714" s="5"/>
      <c r="B20714" s="5"/>
      <c r="C20714" s="5" t="str">
        <f>IFERROR(__xludf.DUMMYFUNCTION("""COMPUTED_VALUE"""),"")</f>
        <v/>
      </c>
      <c r="D20714" s="5">
        <v>0.0</v>
      </c>
    </row>
    <row r="20715" ht="14.25" customHeight="1">
      <c r="A20715" s="5"/>
      <c r="B20715" s="5"/>
      <c r="C20715" s="5" t="str">
        <f>IFERROR(__xludf.DUMMYFUNCTION("""COMPUTED_VALUE"""),"")</f>
        <v/>
      </c>
      <c r="D20715" s="5">
        <v>0.0</v>
      </c>
    </row>
    <row r="20716" ht="14.25" customHeight="1">
      <c r="A20716" s="5"/>
      <c r="B20716" s="5"/>
      <c r="C20716" s="5" t="str">
        <f>IFERROR(__xludf.DUMMYFUNCTION("""COMPUTED_VALUE"""),"")</f>
        <v/>
      </c>
      <c r="D20716" s="5">
        <v>0.0</v>
      </c>
    </row>
    <row r="20717" ht="14.25" customHeight="1">
      <c r="A20717" s="5"/>
      <c r="B20717" s="5"/>
      <c r="C20717" s="5" t="str">
        <f>IFERROR(__xludf.DUMMYFUNCTION("""COMPUTED_VALUE"""),"")</f>
        <v/>
      </c>
      <c r="D20717" s="5">
        <v>0.0</v>
      </c>
    </row>
    <row r="20718" ht="14.25" customHeight="1">
      <c r="A20718" s="5"/>
      <c r="B20718" s="5"/>
      <c r="C20718" s="5" t="str">
        <f>IFERROR(__xludf.DUMMYFUNCTION("""COMPUTED_VALUE"""),"")</f>
        <v/>
      </c>
      <c r="D20718" s="5">
        <v>0.0</v>
      </c>
    </row>
    <row r="20719" ht="14.25" customHeight="1">
      <c r="A20719" s="5"/>
      <c r="B20719" s="5"/>
      <c r="C20719" s="5" t="str">
        <f>IFERROR(__xludf.DUMMYFUNCTION("""COMPUTED_VALUE"""),"")</f>
        <v/>
      </c>
      <c r="D20719" s="5">
        <v>0.0</v>
      </c>
    </row>
    <row r="20720" ht="14.25" customHeight="1">
      <c r="A20720" s="5"/>
      <c r="B20720" s="5"/>
      <c r="C20720" s="5" t="str">
        <f>IFERROR(__xludf.DUMMYFUNCTION("""COMPUTED_VALUE"""),"")</f>
        <v/>
      </c>
      <c r="D20720" s="5">
        <v>0.0</v>
      </c>
    </row>
    <row r="20721" ht="14.25" customHeight="1">
      <c r="A20721" s="5"/>
      <c r="B20721" s="5"/>
      <c r="C20721" s="5" t="str">
        <f>IFERROR(__xludf.DUMMYFUNCTION("""COMPUTED_VALUE"""),"")</f>
        <v/>
      </c>
      <c r="D20721" s="5">
        <v>0.0</v>
      </c>
    </row>
    <row r="20722" ht="14.25" customHeight="1">
      <c r="A20722" s="5"/>
      <c r="B20722" s="5"/>
      <c r="C20722" s="5" t="str">
        <f>IFERROR(__xludf.DUMMYFUNCTION("""COMPUTED_VALUE"""),"")</f>
        <v/>
      </c>
      <c r="D20722" s="5">
        <v>0.0</v>
      </c>
    </row>
    <row r="20723" ht="14.25" customHeight="1">
      <c r="A20723" s="5"/>
      <c r="B20723" s="5"/>
      <c r="C20723" s="5" t="str">
        <f>IFERROR(__xludf.DUMMYFUNCTION("""COMPUTED_VALUE"""),"")</f>
        <v/>
      </c>
      <c r="D20723" s="5">
        <v>0.0</v>
      </c>
    </row>
    <row r="20724" ht="14.25" customHeight="1">
      <c r="A20724" s="5"/>
      <c r="B20724" s="5"/>
      <c r="C20724" s="5" t="str">
        <f>IFERROR(__xludf.DUMMYFUNCTION("""COMPUTED_VALUE"""),"")</f>
        <v/>
      </c>
      <c r="D20724" s="5">
        <v>0.0</v>
      </c>
    </row>
    <row r="20725" ht="14.25" customHeight="1">
      <c r="A20725" s="5"/>
      <c r="B20725" s="5"/>
      <c r="C20725" s="5" t="str">
        <f>IFERROR(__xludf.DUMMYFUNCTION("""COMPUTED_VALUE"""),"")</f>
        <v/>
      </c>
      <c r="D20725" s="5">
        <v>0.0</v>
      </c>
    </row>
    <row r="20726" ht="14.25" customHeight="1">
      <c r="A20726" s="5"/>
      <c r="B20726" s="5"/>
      <c r="C20726" s="5" t="str">
        <f>IFERROR(__xludf.DUMMYFUNCTION("""COMPUTED_VALUE"""),"")</f>
        <v/>
      </c>
      <c r="D20726" s="5">
        <v>0.0</v>
      </c>
    </row>
    <row r="20727" ht="14.25" customHeight="1">
      <c r="A20727" s="5"/>
      <c r="B20727" s="5"/>
      <c r="C20727" s="5" t="str">
        <f>IFERROR(__xludf.DUMMYFUNCTION("""COMPUTED_VALUE"""),"")</f>
        <v/>
      </c>
      <c r="D20727" s="5">
        <v>0.0</v>
      </c>
    </row>
    <row r="20728" ht="14.25" customHeight="1">
      <c r="A20728" s="5"/>
      <c r="B20728" s="5"/>
      <c r="C20728" s="5" t="str">
        <f>IFERROR(__xludf.DUMMYFUNCTION("""COMPUTED_VALUE"""),"")</f>
        <v/>
      </c>
      <c r="D20728" s="5">
        <v>0.0</v>
      </c>
    </row>
    <row r="20729" ht="14.25" customHeight="1">
      <c r="A20729" s="5"/>
      <c r="B20729" s="5"/>
      <c r="C20729" s="5" t="str">
        <f>IFERROR(__xludf.DUMMYFUNCTION("""COMPUTED_VALUE"""),"")</f>
        <v/>
      </c>
      <c r="D20729" s="5">
        <v>0.0</v>
      </c>
    </row>
    <row r="20730" ht="14.25" customHeight="1">
      <c r="A20730" s="5"/>
      <c r="B20730" s="5"/>
      <c r="C20730" s="5" t="str">
        <f>IFERROR(__xludf.DUMMYFUNCTION("""COMPUTED_VALUE"""),"")</f>
        <v/>
      </c>
      <c r="D20730" s="5">
        <v>0.0</v>
      </c>
    </row>
    <row r="20731" ht="14.25" customHeight="1">
      <c r="A20731" s="5"/>
      <c r="B20731" s="5"/>
      <c r="C20731" s="5" t="str">
        <f>IFERROR(__xludf.DUMMYFUNCTION("""COMPUTED_VALUE"""),"")</f>
        <v/>
      </c>
      <c r="D20731" s="5">
        <v>0.0</v>
      </c>
    </row>
    <row r="20732" ht="14.25" customHeight="1">
      <c r="A20732" s="5"/>
      <c r="B20732" s="5"/>
      <c r="C20732" s="5" t="str">
        <f>IFERROR(__xludf.DUMMYFUNCTION("""COMPUTED_VALUE"""),"")</f>
        <v/>
      </c>
      <c r="D20732" s="5">
        <v>0.0</v>
      </c>
    </row>
    <row r="20733" ht="14.25" customHeight="1">
      <c r="A20733" s="5"/>
      <c r="B20733" s="5"/>
      <c r="C20733" s="5" t="str">
        <f>IFERROR(__xludf.DUMMYFUNCTION("""COMPUTED_VALUE"""),"")</f>
        <v/>
      </c>
      <c r="D20733" s="5">
        <v>0.0</v>
      </c>
    </row>
    <row r="20734" ht="14.25" customHeight="1">
      <c r="A20734" s="5"/>
      <c r="B20734" s="5"/>
      <c r="C20734" s="5" t="str">
        <f>IFERROR(__xludf.DUMMYFUNCTION("""COMPUTED_VALUE"""),"")</f>
        <v/>
      </c>
      <c r="D20734" s="5">
        <v>0.0</v>
      </c>
    </row>
    <row r="20735" ht="14.25" customHeight="1">
      <c r="A20735" s="5"/>
      <c r="B20735" s="5"/>
      <c r="C20735" s="5" t="str">
        <f>IFERROR(__xludf.DUMMYFUNCTION("""COMPUTED_VALUE"""),"")</f>
        <v/>
      </c>
      <c r="D20735" s="5">
        <v>0.0</v>
      </c>
    </row>
    <row r="20736" ht="14.25" customHeight="1">
      <c r="A20736" s="5"/>
      <c r="B20736" s="5"/>
      <c r="C20736" s="5" t="str">
        <f>IFERROR(__xludf.DUMMYFUNCTION("""COMPUTED_VALUE"""),"")</f>
        <v/>
      </c>
      <c r="D20736" s="5">
        <v>0.0</v>
      </c>
    </row>
    <row r="20737" ht="14.25" customHeight="1">
      <c r="A20737" s="5"/>
      <c r="B20737" s="5"/>
      <c r="C20737" s="5" t="str">
        <f>IFERROR(__xludf.DUMMYFUNCTION("""COMPUTED_VALUE"""),"")</f>
        <v/>
      </c>
      <c r="D20737" s="5">
        <v>0.0</v>
      </c>
    </row>
    <row r="20738" ht="14.25" customHeight="1">
      <c r="A20738" s="5"/>
      <c r="B20738" s="5"/>
      <c r="C20738" s="5" t="str">
        <f>IFERROR(__xludf.DUMMYFUNCTION("""COMPUTED_VALUE"""),"")</f>
        <v/>
      </c>
      <c r="D20738" s="5">
        <v>0.0</v>
      </c>
    </row>
    <row r="20739" ht="14.25" customHeight="1">
      <c r="A20739" s="5"/>
      <c r="B20739" s="5"/>
      <c r="C20739" s="5" t="str">
        <f>IFERROR(__xludf.DUMMYFUNCTION("""COMPUTED_VALUE"""),"")</f>
        <v/>
      </c>
      <c r="D20739" s="5">
        <v>0.0</v>
      </c>
    </row>
    <row r="20740" ht="14.25" customHeight="1">
      <c r="A20740" s="5"/>
      <c r="B20740" s="5"/>
      <c r="C20740" s="5" t="str">
        <f>IFERROR(__xludf.DUMMYFUNCTION("""COMPUTED_VALUE"""),"")</f>
        <v/>
      </c>
      <c r="D20740" s="5">
        <v>0.0</v>
      </c>
    </row>
    <row r="20741" ht="14.25" customHeight="1">
      <c r="A20741" s="5"/>
      <c r="B20741" s="5"/>
      <c r="C20741" s="5" t="str">
        <f>IFERROR(__xludf.DUMMYFUNCTION("""COMPUTED_VALUE"""),"")</f>
        <v/>
      </c>
      <c r="D20741" s="5">
        <v>0.0</v>
      </c>
    </row>
    <row r="20742" ht="14.25" customHeight="1">
      <c r="A20742" s="5"/>
      <c r="B20742" s="5"/>
      <c r="C20742" s="5" t="str">
        <f>IFERROR(__xludf.DUMMYFUNCTION("""COMPUTED_VALUE"""),"")</f>
        <v/>
      </c>
      <c r="D20742" s="5">
        <v>0.0</v>
      </c>
    </row>
    <row r="20743" ht="14.25" customHeight="1">
      <c r="A20743" s="5"/>
      <c r="B20743" s="5"/>
      <c r="C20743" s="5" t="str">
        <f>IFERROR(__xludf.DUMMYFUNCTION("""COMPUTED_VALUE"""),"")</f>
        <v/>
      </c>
      <c r="D20743" s="5">
        <v>0.0</v>
      </c>
    </row>
    <row r="20744" ht="14.25" customHeight="1">
      <c r="A20744" s="5"/>
      <c r="B20744" s="5"/>
      <c r="C20744" s="5" t="str">
        <f>IFERROR(__xludf.DUMMYFUNCTION("""COMPUTED_VALUE"""),"")</f>
        <v/>
      </c>
      <c r="D20744" s="5">
        <v>0.0</v>
      </c>
    </row>
    <row r="20745" ht="14.25" customHeight="1">
      <c r="A20745" s="5"/>
      <c r="B20745" s="5"/>
      <c r="C20745" s="5" t="str">
        <f>IFERROR(__xludf.DUMMYFUNCTION("""COMPUTED_VALUE"""),"")</f>
        <v/>
      </c>
      <c r="D20745" s="5">
        <v>0.0</v>
      </c>
    </row>
    <row r="20746" ht="14.25" customHeight="1">
      <c r="A20746" s="5"/>
      <c r="B20746" s="5"/>
      <c r="C20746" s="5" t="str">
        <f>IFERROR(__xludf.DUMMYFUNCTION("""COMPUTED_VALUE"""),"")</f>
        <v/>
      </c>
      <c r="D20746" s="5">
        <v>0.0</v>
      </c>
    </row>
    <row r="20747" ht="14.25" customHeight="1">
      <c r="A20747" s="5"/>
      <c r="B20747" s="5"/>
      <c r="C20747" s="5" t="str">
        <f>IFERROR(__xludf.DUMMYFUNCTION("""COMPUTED_VALUE"""),"")</f>
        <v/>
      </c>
      <c r="D20747" s="5">
        <v>0.0</v>
      </c>
    </row>
    <row r="20748" ht="14.25" customHeight="1">
      <c r="A20748" s="5"/>
      <c r="B20748" s="5"/>
      <c r="C20748" s="5" t="str">
        <f>IFERROR(__xludf.DUMMYFUNCTION("""COMPUTED_VALUE"""),"")</f>
        <v/>
      </c>
      <c r="D20748" s="5">
        <v>0.0</v>
      </c>
    </row>
    <row r="20749" ht="14.25" customHeight="1">
      <c r="A20749" s="5"/>
      <c r="B20749" s="5"/>
      <c r="C20749" s="5" t="str">
        <f>IFERROR(__xludf.DUMMYFUNCTION("""COMPUTED_VALUE"""),"")</f>
        <v/>
      </c>
      <c r="D20749" s="5">
        <v>0.0</v>
      </c>
    </row>
    <row r="20750" ht="14.25" customHeight="1">
      <c r="A20750" s="5"/>
      <c r="B20750" s="5"/>
      <c r="C20750" s="5" t="str">
        <f>IFERROR(__xludf.DUMMYFUNCTION("""COMPUTED_VALUE"""),"")</f>
        <v/>
      </c>
      <c r="D20750" s="5">
        <v>0.0</v>
      </c>
    </row>
    <row r="20751" ht="14.25" customHeight="1">
      <c r="A20751" s="5"/>
      <c r="B20751" s="5"/>
      <c r="C20751" s="5" t="str">
        <f>IFERROR(__xludf.DUMMYFUNCTION("""COMPUTED_VALUE"""),"")</f>
        <v/>
      </c>
      <c r="D20751" s="5">
        <v>0.0</v>
      </c>
    </row>
    <row r="20752" ht="14.25" customHeight="1">
      <c r="A20752" s="5"/>
      <c r="B20752" s="5"/>
      <c r="C20752" s="5" t="str">
        <f>IFERROR(__xludf.DUMMYFUNCTION("""COMPUTED_VALUE"""),"")</f>
        <v/>
      </c>
      <c r="D20752" s="5">
        <v>0.0</v>
      </c>
    </row>
    <row r="20753" ht="14.25" customHeight="1">
      <c r="A20753" s="5"/>
      <c r="B20753" s="5"/>
      <c r="C20753" s="5" t="str">
        <f>IFERROR(__xludf.DUMMYFUNCTION("""COMPUTED_VALUE"""),"")</f>
        <v/>
      </c>
      <c r="D20753" s="5">
        <v>0.0</v>
      </c>
    </row>
    <row r="20754" ht="14.25" customHeight="1">
      <c r="A20754" s="5"/>
      <c r="B20754" s="5"/>
      <c r="C20754" s="5" t="str">
        <f>IFERROR(__xludf.DUMMYFUNCTION("""COMPUTED_VALUE"""),"")</f>
        <v/>
      </c>
      <c r="D20754" s="5">
        <v>0.0</v>
      </c>
    </row>
    <row r="20755" ht="14.25" customHeight="1">
      <c r="A20755" s="5"/>
      <c r="B20755" s="5"/>
      <c r="C20755" s="5" t="str">
        <f>IFERROR(__xludf.DUMMYFUNCTION("""COMPUTED_VALUE"""),"")</f>
        <v/>
      </c>
      <c r="D20755" s="5">
        <v>0.0</v>
      </c>
    </row>
    <row r="20756" ht="14.25" customHeight="1">
      <c r="A20756" s="5"/>
      <c r="B20756" s="5"/>
      <c r="C20756" s="5" t="str">
        <f>IFERROR(__xludf.DUMMYFUNCTION("""COMPUTED_VALUE"""),"")</f>
        <v/>
      </c>
      <c r="D20756" s="5">
        <v>0.0</v>
      </c>
    </row>
    <row r="20757" ht="14.25" customHeight="1">
      <c r="A20757" s="5"/>
      <c r="B20757" s="5"/>
      <c r="C20757" s="5" t="str">
        <f>IFERROR(__xludf.DUMMYFUNCTION("""COMPUTED_VALUE"""),"")</f>
        <v/>
      </c>
      <c r="D20757" s="5">
        <v>0.0</v>
      </c>
    </row>
    <row r="20758" ht="14.25" customHeight="1">
      <c r="A20758" s="5"/>
      <c r="B20758" s="5"/>
      <c r="C20758" s="5" t="str">
        <f>IFERROR(__xludf.DUMMYFUNCTION("""COMPUTED_VALUE"""),"")</f>
        <v/>
      </c>
      <c r="D20758" s="5">
        <v>0.0</v>
      </c>
    </row>
    <row r="20759" ht="14.25" customHeight="1">
      <c r="A20759" s="5"/>
      <c r="B20759" s="5"/>
      <c r="C20759" s="5" t="str">
        <f>IFERROR(__xludf.DUMMYFUNCTION("""COMPUTED_VALUE"""),"")</f>
        <v/>
      </c>
      <c r="D20759" s="5">
        <v>0.0</v>
      </c>
    </row>
    <row r="20760" ht="14.25" customHeight="1">
      <c r="A20760" s="5"/>
      <c r="B20760" s="5"/>
      <c r="C20760" s="5" t="str">
        <f>IFERROR(__xludf.DUMMYFUNCTION("""COMPUTED_VALUE"""),"")</f>
        <v/>
      </c>
      <c r="D20760" s="5">
        <v>0.0</v>
      </c>
    </row>
    <row r="20761" ht="14.25" customHeight="1">
      <c r="A20761" s="5"/>
      <c r="B20761" s="5"/>
      <c r="C20761" s="5" t="str">
        <f>IFERROR(__xludf.DUMMYFUNCTION("""COMPUTED_VALUE"""),"")</f>
        <v/>
      </c>
      <c r="D20761" s="5">
        <v>0.0</v>
      </c>
    </row>
    <row r="20762" ht="14.25" customHeight="1">
      <c r="A20762" s="5"/>
      <c r="B20762" s="5"/>
      <c r="C20762" s="5" t="str">
        <f>IFERROR(__xludf.DUMMYFUNCTION("""COMPUTED_VALUE"""),"")</f>
        <v/>
      </c>
      <c r="D20762" s="5">
        <v>0.0</v>
      </c>
    </row>
    <row r="20763" ht="14.25" customHeight="1">
      <c r="A20763" s="5"/>
      <c r="B20763" s="5"/>
      <c r="C20763" s="5" t="str">
        <f>IFERROR(__xludf.DUMMYFUNCTION("""COMPUTED_VALUE"""),"")</f>
        <v/>
      </c>
      <c r="D20763" s="5">
        <v>0.0</v>
      </c>
    </row>
    <row r="20764" ht="14.25" customHeight="1">
      <c r="A20764" s="5"/>
      <c r="B20764" s="5"/>
      <c r="C20764" s="5" t="str">
        <f>IFERROR(__xludf.DUMMYFUNCTION("""COMPUTED_VALUE"""),"")</f>
        <v/>
      </c>
      <c r="D20764" s="5">
        <v>0.0</v>
      </c>
    </row>
    <row r="20765" ht="14.25" customHeight="1">
      <c r="A20765" s="5"/>
      <c r="B20765" s="5"/>
      <c r="C20765" s="5" t="str">
        <f>IFERROR(__xludf.DUMMYFUNCTION("""COMPUTED_VALUE"""),"")</f>
        <v/>
      </c>
      <c r="D20765" s="5">
        <v>0.0</v>
      </c>
    </row>
    <row r="20766" ht="14.25" customHeight="1">
      <c r="A20766" s="5"/>
      <c r="B20766" s="5"/>
      <c r="C20766" s="5" t="str">
        <f>IFERROR(__xludf.DUMMYFUNCTION("""COMPUTED_VALUE"""),"")</f>
        <v/>
      </c>
      <c r="D20766" s="5">
        <v>0.0</v>
      </c>
    </row>
    <row r="20767" ht="14.25" customHeight="1">
      <c r="A20767" s="5"/>
      <c r="B20767" s="5"/>
      <c r="C20767" s="5" t="str">
        <f>IFERROR(__xludf.DUMMYFUNCTION("""COMPUTED_VALUE"""),"")</f>
        <v/>
      </c>
      <c r="D20767" s="5">
        <v>0.0</v>
      </c>
    </row>
    <row r="20768" ht="14.25" customHeight="1">
      <c r="A20768" s="5"/>
      <c r="B20768" s="5"/>
      <c r="C20768" s="5" t="str">
        <f>IFERROR(__xludf.DUMMYFUNCTION("""COMPUTED_VALUE"""),"")</f>
        <v/>
      </c>
      <c r="D20768" s="5">
        <v>0.0</v>
      </c>
    </row>
    <row r="20769" ht="14.25" customHeight="1">
      <c r="A20769" s="5"/>
      <c r="B20769" s="5"/>
      <c r="C20769" s="5" t="str">
        <f>IFERROR(__xludf.DUMMYFUNCTION("""COMPUTED_VALUE"""),"")</f>
        <v/>
      </c>
      <c r="D20769" s="5">
        <v>0.0</v>
      </c>
    </row>
    <row r="20770" ht="14.25" customHeight="1">
      <c r="A20770" s="5"/>
      <c r="B20770" s="5"/>
      <c r="C20770" s="5" t="str">
        <f>IFERROR(__xludf.DUMMYFUNCTION("""COMPUTED_VALUE"""),"")</f>
        <v/>
      </c>
      <c r="D20770" s="5">
        <v>0.0</v>
      </c>
    </row>
    <row r="20771" ht="14.25" customHeight="1">
      <c r="A20771" s="5"/>
      <c r="B20771" s="5"/>
      <c r="C20771" s="5" t="str">
        <f>IFERROR(__xludf.DUMMYFUNCTION("""COMPUTED_VALUE"""),"")</f>
        <v/>
      </c>
      <c r="D20771" s="5">
        <v>0.0</v>
      </c>
    </row>
    <row r="20772" ht="14.25" customHeight="1">
      <c r="A20772" s="5"/>
      <c r="B20772" s="5"/>
      <c r="C20772" s="5" t="str">
        <f>IFERROR(__xludf.DUMMYFUNCTION("""COMPUTED_VALUE"""),"")</f>
        <v/>
      </c>
      <c r="D20772" s="5">
        <v>0.0</v>
      </c>
    </row>
    <row r="20773" ht="14.25" customHeight="1">
      <c r="A20773" s="5"/>
      <c r="B20773" s="5"/>
      <c r="C20773" s="5" t="str">
        <f>IFERROR(__xludf.DUMMYFUNCTION("""COMPUTED_VALUE"""),"")</f>
        <v/>
      </c>
      <c r="D20773" s="5">
        <v>0.0</v>
      </c>
    </row>
    <row r="20774" ht="14.25" customHeight="1">
      <c r="A20774" s="5"/>
      <c r="B20774" s="5"/>
      <c r="C20774" s="5" t="str">
        <f>IFERROR(__xludf.DUMMYFUNCTION("""COMPUTED_VALUE"""),"")</f>
        <v/>
      </c>
      <c r="D20774" s="5">
        <v>0.0</v>
      </c>
    </row>
    <row r="20775" ht="14.25" customHeight="1">
      <c r="A20775" s="5"/>
      <c r="B20775" s="5"/>
      <c r="C20775" s="5" t="str">
        <f>IFERROR(__xludf.DUMMYFUNCTION("""COMPUTED_VALUE"""),"")</f>
        <v/>
      </c>
      <c r="D20775" s="5">
        <v>0.0</v>
      </c>
    </row>
    <row r="20776" ht="14.25" customHeight="1">
      <c r="A20776" s="5"/>
      <c r="B20776" s="5"/>
      <c r="C20776" s="5" t="str">
        <f>IFERROR(__xludf.DUMMYFUNCTION("""COMPUTED_VALUE"""),"")</f>
        <v/>
      </c>
      <c r="D20776" s="5">
        <v>0.0</v>
      </c>
    </row>
    <row r="20777" ht="14.25" customHeight="1">
      <c r="A20777" s="5"/>
      <c r="B20777" s="5"/>
      <c r="C20777" s="5" t="str">
        <f>IFERROR(__xludf.DUMMYFUNCTION("""COMPUTED_VALUE"""),"")</f>
        <v/>
      </c>
      <c r="D20777" s="5">
        <v>0.0</v>
      </c>
    </row>
    <row r="20778" ht="14.25" customHeight="1">
      <c r="A20778" s="5"/>
      <c r="B20778" s="5"/>
      <c r="C20778" s="5" t="str">
        <f>IFERROR(__xludf.DUMMYFUNCTION("""COMPUTED_VALUE"""),"")</f>
        <v/>
      </c>
      <c r="D20778" s="5">
        <v>0.0</v>
      </c>
    </row>
    <row r="20779" ht="14.25" customHeight="1">
      <c r="A20779" s="5"/>
      <c r="B20779" s="5"/>
      <c r="C20779" s="5" t="str">
        <f>IFERROR(__xludf.DUMMYFUNCTION("""COMPUTED_VALUE"""),"")</f>
        <v/>
      </c>
      <c r="D20779" s="5">
        <v>0.0</v>
      </c>
    </row>
    <row r="20780" ht="14.25" customHeight="1">
      <c r="A20780" s="5"/>
      <c r="B20780" s="5"/>
      <c r="C20780" s="5" t="str">
        <f>IFERROR(__xludf.DUMMYFUNCTION("""COMPUTED_VALUE"""),"")</f>
        <v/>
      </c>
      <c r="D20780" s="5">
        <v>0.0</v>
      </c>
    </row>
    <row r="20781" ht="14.25" customHeight="1">
      <c r="A20781" s="5"/>
      <c r="B20781" s="5"/>
      <c r="C20781" s="5" t="str">
        <f>IFERROR(__xludf.DUMMYFUNCTION("""COMPUTED_VALUE"""),"")</f>
        <v/>
      </c>
      <c r="D20781" s="5">
        <v>0.0</v>
      </c>
    </row>
    <row r="20782" ht="14.25" customHeight="1">
      <c r="A20782" s="5"/>
      <c r="B20782" s="5"/>
      <c r="C20782" s="5" t="str">
        <f>IFERROR(__xludf.DUMMYFUNCTION("""COMPUTED_VALUE"""),"")</f>
        <v/>
      </c>
      <c r="D20782" s="5">
        <v>0.0</v>
      </c>
    </row>
    <row r="20783" ht="14.25" customHeight="1">
      <c r="A20783" s="5"/>
      <c r="B20783" s="5"/>
      <c r="C20783" s="5" t="str">
        <f>IFERROR(__xludf.DUMMYFUNCTION("""COMPUTED_VALUE"""),"")</f>
        <v/>
      </c>
      <c r="D20783" s="5">
        <v>0.0</v>
      </c>
    </row>
    <row r="20784" ht="14.25" customHeight="1">
      <c r="A20784" s="5"/>
      <c r="B20784" s="5"/>
      <c r="C20784" s="5" t="str">
        <f>IFERROR(__xludf.DUMMYFUNCTION("""COMPUTED_VALUE"""),"")</f>
        <v/>
      </c>
      <c r="D20784" s="5">
        <v>0.0</v>
      </c>
    </row>
    <row r="20785" ht="14.25" customHeight="1">
      <c r="A20785" s="5"/>
      <c r="B20785" s="5"/>
      <c r="C20785" s="5" t="str">
        <f>IFERROR(__xludf.DUMMYFUNCTION("""COMPUTED_VALUE"""),"")</f>
        <v/>
      </c>
      <c r="D20785" s="5">
        <v>0.0</v>
      </c>
    </row>
    <row r="20786" ht="14.25" customHeight="1">
      <c r="A20786" s="5"/>
      <c r="B20786" s="5"/>
      <c r="C20786" s="5" t="str">
        <f>IFERROR(__xludf.DUMMYFUNCTION("""COMPUTED_VALUE"""),"")</f>
        <v/>
      </c>
      <c r="D20786" s="5">
        <v>0.0</v>
      </c>
    </row>
    <row r="20787" ht="14.25" customHeight="1">
      <c r="A20787" s="5"/>
      <c r="B20787" s="5"/>
      <c r="C20787" s="5" t="str">
        <f>IFERROR(__xludf.DUMMYFUNCTION("""COMPUTED_VALUE"""),"")</f>
        <v/>
      </c>
      <c r="D20787" s="5">
        <v>0.0</v>
      </c>
    </row>
    <row r="20788" ht="14.25" customHeight="1">
      <c r="A20788" s="5"/>
      <c r="B20788" s="5"/>
      <c r="C20788" s="5" t="str">
        <f>IFERROR(__xludf.DUMMYFUNCTION("""COMPUTED_VALUE"""),"")</f>
        <v/>
      </c>
      <c r="D20788" s="5">
        <v>0.0</v>
      </c>
    </row>
    <row r="20789" ht="14.25" customHeight="1">
      <c r="A20789" s="5"/>
      <c r="B20789" s="5"/>
      <c r="C20789" s="5" t="str">
        <f>IFERROR(__xludf.DUMMYFUNCTION("""COMPUTED_VALUE"""),"")</f>
        <v/>
      </c>
      <c r="D20789" s="5">
        <v>0.0</v>
      </c>
    </row>
    <row r="20790" ht="14.25" customHeight="1">
      <c r="A20790" s="5"/>
      <c r="B20790" s="5"/>
      <c r="C20790" s="5" t="str">
        <f>IFERROR(__xludf.DUMMYFUNCTION("""COMPUTED_VALUE"""),"")</f>
        <v/>
      </c>
      <c r="D20790" s="5">
        <v>0.0</v>
      </c>
    </row>
    <row r="20791" ht="14.25" customHeight="1">
      <c r="A20791" s="5"/>
      <c r="B20791" s="5"/>
      <c r="C20791" s="5" t="str">
        <f>IFERROR(__xludf.DUMMYFUNCTION("""COMPUTED_VALUE"""),"")</f>
        <v/>
      </c>
      <c r="D20791" s="5">
        <v>0.0</v>
      </c>
    </row>
    <row r="20792" ht="14.25" customHeight="1">
      <c r="A20792" s="5"/>
      <c r="B20792" s="5"/>
      <c r="C20792" s="5" t="str">
        <f>IFERROR(__xludf.DUMMYFUNCTION("""COMPUTED_VALUE"""),"")</f>
        <v/>
      </c>
      <c r="D20792" s="5">
        <v>0.0</v>
      </c>
    </row>
    <row r="20793" ht="14.25" customHeight="1">
      <c r="A20793" s="5"/>
      <c r="B20793" s="5"/>
      <c r="C20793" s="5" t="str">
        <f>IFERROR(__xludf.DUMMYFUNCTION("""COMPUTED_VALUE"""),"")</f>
        <v/>
      </c>
      <c r="D20793" s="5">
        <v>0.0</v>
      </c>
    </row>
    <row r="20794" ht="14.25" customHeight="1">
      <c r="A20794" s="5"/>
      <c r="B20794" s="5"/>
      <c r="C20794" s="5" t="str">
        <f>IFERROR(__xludf.DUMMYFUNCTION("""COMPUTED_VALUE"""),"")</f>
        <v/>
      </c>
      <c r="D20794" s="5">
        <v>0.0</v>
      </c>
    </row>
    <row r="20795" ht="14.25" customHeight="1">
      <c r="A20795" s="5"/>
      <c r="B20795" s="5"/>
      <c r="C20795" s="5" t="str">
        <f>IFERROR(__xludf.DUMMYFUNCTION("""COMPUTED_VALUE"""),"")</f>
        <v/>
      </c>
      <c r="D20795" s="5">
        <v>0.0</v>
      </c>
    </row>
    <row r="20796" ht="14.25" customHeight="1">
      <c r="A20796" s="5"/>
      <c r="B20796" s="5"/>
      <c r="C20796" s="5" t="str">
        <f>IFERROR(__xludf.DUMMYFUNCTION("""COMPUTED_VALUE"""),"")</f>
        <v/>
      </c>
      <c r="D20796" s="5">
        <v>0.0</v>
      </c>
    </row>
    <row r="20797" ht="14.25" customHeight="1">
      <c r="A20797" s="5"/>
      <c r="B20797" s="5"/>
      <c r="C20797" s="5" t="str">
        <f>IFERROR(__xludf.DUMMYFUNCTION("""COMPUTED_VALUE"""),"")</f>
        <v/>
      </c>
      <c r="D20797" s="5">
        <v>0.0</v>
      </c>
    </row>
    <row r="20798" ht="14.25" customHeight="1">
      <c r="A20798" s="5"/>
      <c r="B20798" s="5"/>
      <c r="C20798" s="5" t="str">
        <f>IFERROR(__xludf.DUMMYFUNCTION("""COMPUTED_VALUE"""),"")</f>
        <v/>
      </c>
      <c r="D20798" s="5">
        <v>0.0</v>
      </c>
    </row>
    <row r="20799" ht="14.25" customHeight="1">
      <c r="A20799" s="5"/>
      <c r="B20799" s="5"/>
      <c r="C20799" s="5" t="str">
        <f>IFERROR(__xludf.DUMMYFUNCTION("""COMPUTED_VALUE"""),"")</f>
        <v/>
      </c>
      <c r="D20799" s="5">
        <v>0.0</v>
      </c>
    </row>
    <row r="20800" ht="14.25" customHeight="1">
      <c r="A20800" s="5"/>
      <c r="B20800" s="5"/>
      <c r="C20800" s="5" t="str">
        <f>IFERROR(__xludf.DUMMYFUNCTION("""COMPUTED_VALUE"""),"")</f>
        <v/>
      </c>
      <c r="D20800" s="5">
        <v>0.0</v>
      </c>
    </row>
    <row r="20801" ht="14.25" customHeight="1">
      <c r="A20801" s="5"/>
      <c r="B20801" s="5"/>
      <c r="C20801" s="5" t="str">
        <f>IFERROR(__xludf.DUMMYFUNCTION("""COMPUTED_VALUE"""),"")</f>
        <v/>
      </c>
      <c r="D20801" s="5">
        <v>0.0</v>
      </c>
    </row>
    <row r="20802" ht="14.25" customHeight="1">
      <c r="A20802" s="5"/>
      <c r="B20802" s="5"/>
      <c r="C20802" s="5" t="str">
        <f>IFERROR(__xludf.DUMMYFUNCTION("""COMPUTED_VALUE"""),"")</f>
        <v/>
      </c>
      <c r="D20802" s="5">
        <v>0.0</v>
      </c>
    </row>
    <row r="20803" ht="14.25" customHeight="1">
      <c r="A20803" s="5"/>
      <c r="B20803" s="5"/>
      <c r="C20803" s="5" t="str">
        <f>IFERROR(__xludf.DUMMYFUNCTION("""COMPUTED_VALUE"""),"")</f>
        <v/>
      </c>
      <c r="D20803" s="5">
        <v>0.0</v>
      </c>
    </row>
    <row r="20804" ht="14.25" customHeight="1">
      <c r="A20804" s="5"/>
      <c r="B20804" s="5"/>
      <c r="C20804" s="5" t="str">
        <f>IFERROR(__xludf.DUMMYFUNCTION("""COMPUTED_VALUE"""),"")</f>
        <v/>
      </c>
      <c r="D20804" s="5">
        <v>0.0</v>
      </c>
    </row>
    <row r="20805" ht="14.25" customHeight="1">
      <c r="A20805" s="5"/>
      <c r="B20805" s="5"/>
      <c r="C20805" s="5" t="str">
        <f>IFERROR(__xludf.DUMMYFUNCTION("""COMPUTED_VALUE"""),"")</f>
        <v/>
      </c>
      <c r="D20805" s="5">
        <v>0.0</v>
      </c>
    </row>
    <row r="20806" ht="14.25" customHeight="1">
      <c r="A20806" s="5"/>
      <c r="B20806" s="5"/>
      <c r="C20806" s="5" t="str">
        <f>IFERROR(__xludf.DUMMYFUNCTION("""COMPUTED_VALUE"""),"")</f>
        <v/>
      </c>
      <c r="D20806" s="5">
        <v>0.0</v>
      </c>
    </row>
    <row r="20807" ht="14.25" customHeight="1">
      <c r="A20807" s="5"/>
      <c r="B20807" s="5"/>
      <c r="C20807" s="5" t="str">
        <f>IFERROR(__xludf.DUMMYFUNCTION("""COMPUTED_VALUE"""),"")</f>
        <v/>
      </c>
      <c r="D20807" s="5">
        <v>0.0</v>
      </c>
    </row>
    <row r="20808" ht="14.25" customHeight="1">
      <c r="A20808" s="5"/>
      <c r="B20808" s="5"/>
      <c r="C20808" s="5" t="str">
        <f>IFERROR(__xludf.DUMMYFUNCTION("""COMPUTED_VALUE"""),"")</f>
        <v/>
      </c>
      <c r="D20808" s="5">
        <v>0.0</v>
      </c>
    </row>
    <row r="20809" ht="14.25" customHeight="1">
      <c r="A20809" s="5"/>
      <c r="B20809" s="5"/>
      <c r="C20809" s="5" t="str">
        <f>IFERROR(__xludf.DUMMYFUNCTION("""COMPUTED_VALUE"""),"")</f>
        <v/>
      </c>
      <c r="D20809" s="5">
        <v>0.0</v>
      </c>
    </row>
    <row r="20810" ht="14.25" customHeight="1">
      <c r="A20810" s="5"/>
      <c r="B20810" s="5"/>
      <c r="C20810" s="5" t="str">
        <f>IFERROR(__xludf.DUMMYFUNCTION("""COMPUTED_VALUE"""),"")</f>
        <v/>
      </c>
      <c r="D20810" s="5">
        <v>0.0</v>
      </c>
    </row>
    <row r="20811" ht="14.25" customHeight="1">
      <c r="A20811" s="5"/>
      <c r="B20811" s="5"/>
      <c r="C20811" s="5" t="str">
        <f>IFERROR(__xludf.DUMMYFUNCTION("""COMPUTED_VALUE"""),"")</f>
        <v/>
      </c>
      <c r="D20811" s="5">
        <v>0.0</v>
      </c>
    </row>
    <row r="20812" ht="14.25" customHeight="1">
      <c r="A20812" s="5"/>
      <c r="B20812" s="5"/>
      <c r="C20812" s="5" t="str">
        <f>IFERROR(__xludf.DUMMYFUNCTION("""COMPUTED_VALUE"""),"")</f>
        <v/>
      </c>
      <c r="D20812" s="5">
        <v>0.0</v>
      </c>
    </row>
    <row r="20813" ht="14.25" customHeight="1">
      <c r="A20813" s="5"/>
      <c r="B20813" s="5"/>
      <c r="C20813" s="5" t="str">
        <f>IFERROR(__xludf.DUMMYFUNCTION("""COMPUTED_VALUE"""),"")</f>
        <v/>
      </c>
      <c r="D20813" s="5">
        <v>0.0</v>
      </c>
    </row>
    <row r="20814" ht="14.25" customHeight="1">
      <c r="A20814" s="5"/>
      <c r="B20814" s="5"/>
      <c r="C20814" s="5" t="str">
        <f>IFERROR(__xludf.DUMMYFUNCTION("""COMPUTED_VALUE"""),"")</f>
        <v/>
      </c>
      <c r="D20814" s="5">
        <v>0.0</v>
      </c>
    </row>
    <row r="20815" ht="14.25" customHeight="1">
      <c r="A20815" s="5"/>
      <c r="B20815" s="5"/>
      <c r="C20815" s="5" t="str">
        <f>IFERROR(__xludf.DUMMYFUNCTION("""COMPUTED_VALUE"""),"")</f>
        <v/>
      </c>
      <c r="D20815" s="5">
        <v>0.0</v>
      </c>
    </row>
    <row r="20816" ht="14.25" customHeight="1">
      <c r="A20816" s="5"/>
      <c r="B20816" s="5"/>
      <c r="C20816" s="5" t="str">
        <f>IFERROR(__xludf.DUMMYFUNCTION("""COMPUTED_VALUE"""),"")</f>
        <v/>
      </c>
      <c r="D20816" s="5">
        <v>0.0</v>
      </c>
    </row>
    <row r="20817" ht="14.25" customHeight="1">
      <c r="A20817" s="5"/>
      <c r="B20817" s="5"/>
      <c r="C20817" s="5" t="str">
        <f>IFERROR(__xludf.DUMMYFUNCTION("""COMPUTED_VALUE"""),"")</f>
        <v/>
      </c>
      <c r="D20817" s="5">
        <v>0.0</v>
      </c>
    </row>
    <row r="20818" ht="14.25" customHeight="1">
      <c r="A20818" s="5"/>
      <c r="B20818" s="5"/>
      <c r="C20818" s="5" t="str">
        <f>IFERROR(__xludf.DUMMYFUNCTION("""COMPUTED_VALUE"""),"")</f>
        <v/>
      </c>
      <c r="D20818" s="5">
        <v>0.0</v>
      </c>
    </row>
    <row r="20819" ht="14.25" customHeight="1">
      <c r="A20819" s="5"/>
      <c r="B20819" s="5"/>
      <c r="C20819" s="5" t="str">
        <f>IFERROR(__xludf.DUMMYFUNCTION("""COMPUTED_VALUE"""),"")</f>
        <v/>
      </c>
      <c r="D20819" s="5">
        <v>0.0</v>
      </c>
    </row>
    <row r="20820" ht="14.25" customHeight="1">
      <c r="A20820" s="5"/>
      <c r="B20820" s="5"/>
      <c r="C20820" s="5" t="str">
        <f>IFERROR(__xludf.DUMMYFUNCTION("""COMPUTED_VALUE"""),"")</f>
        <v/>
      </c>
      <c r="D20820" s="5">
        <v>0.0</v>
      </c>
    </row>
    <row r="20821" ht="14.25" customHeight="1">
      <c r="A20821" s="5"/>
      <c r="B20821" s="5"/>
      <c r="C20821" s="5" t="str">
        <f>IFERROR(__xludf.DUMMYFUNCTION("""COMPUTED_VALUE"""),"")</f>
        <v/>
      </c>
      <c r="D20821" s="5">
        <v>0.0</v>
      </c>
    </row>
    <row r="20822" ht="14.25" customHeight="1">
      <c r="A20822" s="5"/>
      <c r="B20822" s="5"/>
      <c r="C20822" s="5" t="str">
        <f>IFERROR(__xludf.DUMMYFUNCTION("""COMPUTED_VALUE"""),"")</f>
        <v/>
      </c>
      <c r="D20822" s="5">
        <v>0.0</v>
      </c>
    </row>
    <row r="20823" ht="14.25" customHeight="1">
      <c r="A20823" s="5"/>
      <c r="B20823" s="5"/>
      <c r="C20823" s="5" t="str">
        <f>IFERROR(__xludf.DUMMYFUNCTION("""COMPUTED_VALUE"""),"")</f>
        <v/>
      </c>
      <c r="D20823" s="5">
        <v>0.0</v>
      </c>
    </row>
    <row r="20824" ht="14.25" customHeight="1">
      <c r="A20824" s="5"/>
      <c r="B20824" s="5"/>
      <c r="C20824" s="5" t="str">
        <f>IFERROR(__xludf.DUMMYFUNCTION("""COMPUTED_VALUE"""),"")</f>
        <v/>
      </c>
      <c r="D20824" s="5">
        <v>0.0</v>
      </c>
    </row>
    <row r="20825" ht="14.25" customHeight="1">
      <c r="A20825" s="5"/>
      <c r="B20825" s="5"/>
      <c r="C20825" s="5" t="str">
        <f>IFERROR(__xludf.DUMMYFUNCTION("""COMPUTED_VALUE"""),"")</f>
        <v/>
      </c>
      <c r="D20825" s="5">
        <v>0.0</v>
      </c>
    </row>
    <row r="20826" ht="14.25" customHeight="1">
      <c r="A20826" s="5"/>
      <c r="B20826" s="5"/>
      <c r="C20826" s="5" t="str">
        <f>IFERROR(__xludf.DUMMYFUNCTION("""COMPUTED_VALUE"""),"")</f>
        <v/>
      </c>
      <c r="D20826" s="5">
        <v>0.0</v>
      </c>
    </row>
    <row r="20827" ht="14.25" customHeight="1">
      <c r="A20827" s="5"/>
      <c r="B20827" s="5"/>
      <c r="C20827" s="5" t="str">
        <f>IFERROR(__xludf.DUMMYFUNCTION("""COMPUTED_VALUE"""),"")</f>
        <v/>
      </c>
      <c r="D20827" s="5">
        <v>0.0</v>
      </c>
    </row>
    <row r="20828" ht="14.25" customHeight="1">
      <c r="A20828" s="5"/>
      <c r="B20828" s="5"/>
      <c r="C20828" s="5" t="str">
        <f>IFERROR(__xludf.DUMMYFUNCTION("""COMPUTED_VALUE"""),"")</f>
        <v/>
      </c>
      <c r="D20828" s="5">
        <v>0.0</v>
      </c>
    </row>
    <row r="20829" ht="14.25" customHeight="1">
      <c r="A20829" s="5"/>
      <c r="B20829" s="5"/>
      <c r="C20829" s="5" t="str">
        <f>IFERROR(__xludf.DUMMYFUNCTION("""COMPUTED_VALUE"""),"")</f>
        <v/>
      </c>
      <c r="D20829" s="5">
        <v>0.0</v>
      </c>
    </row>
    <row r="20830" ht="14.25" customHeight="1">
      <c r="A20830" s="5"/>
      <c r="B20830" s="5"/>
      <c r="C20830" s="5" t="str">
        <f>IFERROR(__xludf.DUMMYFUNCTION("""COMPUTED_VALUE"""),"")</f>
        <v/>
      </c>
      <c r="D20830" s="5">
        <v>0.0</v>
      </c>
    </row>
    <row r="20831" ht="14.25" customHeight="1">
      <c r="A20831" s="5"/>
      <c r="B20831" s="5"/>
      <c r="C20831" s="5" t="str">
        <f>IFERROR(__xludf.DUMMYFUNCTION("""COMPUTED_VALUE"""),"")</f>
        <v/>
      </c>
      <c r="D20831" s="5">
        <v>0.0</v>
      </c>
    </row>
    <row r="20832" ht="14.25" customHeight="1">
      <c r="A20832" s="5"/>
      <c r="B20832" s="5"/>
      <c r="C20832" s="5" t="str">
        <f>IFERROR(__xludf.DUMMYFUNCTION("""COMPUTED_VALUE"""),"")</f>
        <v/>
      </c>
      <c r="D20832" s="5">
        <v>0.0</v>
      </c>
    </row>
    <row r="20833" ht="14.25" customHeight="1">
      <c r="A20833" s="5"/>
      <c r="B20833" s="5"/>
      <c r="C20833" s="5" t="str">
        <f>IFERROR(__xludf.DUMMYFUNCTION("""COMPUTED_VALUE"""),"")</f>
        <v/>
      </c>
      <c r="D20833" s="5">
        <v>0.0</v>
      </c>
    </row>
    <row r="20834" ht="14.25" customHeight="1">
      <c r="A20834" s="5"/>
      <c r="B20834" s="5"/>
      <c r="C20834" s="5" t="str">
        <f>IFERROR(__xludf.DUMMYFUNCTION("""COMPUTED_VALUE"""),"")</f>
        <v/>
      </c>
      <c r="D20834" s="5">
        <v>0.0</v>
      </c>
    </row>
    <row r="20835" ht="14.25" customHeight="1">
      <c r="A20835" s="5"/>
      <c r="B20835" s="5"/>
      <c r="C20835" s="5" t="str">
        <f>IFERROR(__xludf.DUMMYFUNCTION("""COMPUTED_VALUE"""),"")</f>
        <v/>
      </c>
      <c r="D20835" s="5">
        <v>0.0</v>
      </c>
    </row>
    <row r="20836" ht="14.25" customHeight="1">
      <c r="A20836" s="5"/>
      <c r="B20836" s="5"/>
      <c r="C20836" s="5" t="str">
        <f>IFERROR(__xludf.DUMMYFUNCTION("""COMPUTED_VALUE"""),"")</f>
        <v/>
      </c>
      <c r="D20836" s="5">
        <v>0.0</v>
      </c>
    </row>
    <row r="20837" ht="14.25" customHeight="1">
      <c r="A20837" s="5"/>
      <c r="B20837" s="5"/>
      <c r="C20837" s="5" t="str">
        <f>IFERROR(__xludf.DUMMYFUNCTION("""COMPUTED_VALUE"""),"")</f>
        <v/>
      </c>
      <c r="D20837" s="5">
        <v>0.0</v>
      </c>
    </row>
    <row r="20838" ht="14.25" customHeight="1">
      <c r="A20838" s="5"/>
      <c r="B20838" s="5"/>
      <c r="C20838" s="5" t="str">
        <f>IFERROR(__xludf.DUMMYFUNCTION("""COMPUTED_VALUE"""),"")</f>
        <v/>
      </c>
      <c r="D20838" s="5">
        <v>0.0</v>
      </c>
    </row>
    <row r="20839" ht="14.25" customHeight="1">
      <c r="A20839" s="5"/>
      <c r="B20839" s="5"/>
      <c r="C20839" s="5" t="str">
        <f>IFERROR(__xludf.DUMMYFUNCTION("""COMPUTED_VALUE"""),"")</f>
        <v/>
      </c>
      <c r="D20839" s="5">
        <v>0.0</v>
      </c>
    </row>
    <row r="20840" ht="14.25" customHeight="1">
      <c r="A20840" s="5"/>
      <c r="B20840" s="5"/>
      <c r="C20840" s="5" t="str">
        <f>IFERROR(__xludf.DUMMYFUNCTION("""COMPUTED_VALUE"""),"")</f>
        <v/>
      </c>
      <c r="D20840" s="5">
        <v>0.0</v>
      </c>
    </row>
    <row r="20841" ht="14.25" customHeight="1">
      <c r="A20841" s="5"/>
      <c r="B20841" s="5"/>
      <c r="C20841" s="5" t="str">
        <f>IFERROR(__xludf.DUMMYFUNCTION("""COMPUTED_VALUE"""),"")</f>
        <v/>
      </c>
      <c r="D20841" s="5">
        <v>0.0</v>
      </c>
    </row>
    <row r="20842" ht="14.25" customHeight="1">
      <c r="A20842" s="5"/>
      <c r="B20842" s="5"/>
      <c r="C20842" s="5" t="str">
        <f>IFERROR(__xludf.DUMMYFUNCTION("""COMPUTED_VALUE"""),"")</f>
        <v/>
      </c>
      <c r="D20842" s="5">
        <v>0.0</v>
      </c>
    </row>
    <row r="20843" ht="14.25" customHeight="1">
      <c r="A20843" s="5"/>
      <c r="B20843" s="5"/>
      <c r="C20843" s="5" t="str">
        <f>IFERROR(__xludf.DUMMYFUNCTION("""COMPUTED_VALUE"""),"")</f>
        <v/>
      </c>
      <c r="D20843" s="5">
        <v>0.0</v>
      </c>
    </row>
    <row r="20844" ht="14.25" customHeight="1">
      <c r="A20844" s="5"/>
      <c r="B20844" s="5"/>
      <c r="C20844" s="5" t="str">
        <f>IFERROR(__xludf.DUMMYFUNCTION("""COMPUTED_VALUE"""),"")</f>
        <v/>
      </c>
      <c r="D20844" s="5">
        <v>0.0</v>
      </c>
    </row>
    <row r="20845" ht="14.25" customHeight="1">
      <c r="A20845" s="5"/>
      <c r="B20845" s="5"/>
      <c r="C20845" s="5" t="str">
        <f>IFERROR(__xludf.DUMMYFUNCTION("""COMPUTED_VALUE"""),"")</f>
        <v/>
      </c>
      <c r="D20845" s="5">
        <v>0.0</v>
      </c>
    </row>
    <row r="20846" ht="14.25" customHeight="1">
      <c r="A20846" s="5"/>
      <c r="B20846" s="5"/>
      <c r="C20846" s="5" t="str">
        <f>IFERROR(__xludf.DUMMYFUNCTION("""COMPUTED_VALUE"""),"")</f>
        <v/>
      </c>
      <c r="D20846" s="5">
        <v>0.0</v>
      </c>
    </row>
    <row r="20847" ht="14.25" customHeight="1">
      <c r="A20847" s="5"/>
      <c r="B20847" s="5"/>
      <c r="C20847" s="5" t="str">
        <f>IFERROR(__xludf.DUMMYFUNCTION("""COMPUTED_VALUE"""),"")</f>
        <v/>
      </c>
      <c r="D20847" s="5">
        <v>0.0</v>
      </c>
    </row>
    <row r="20848" ht="14.25" customHeight="1">
      <c r="A20848" s="5"/>
      <c r="B20848" s="5"/>
      <c r="C20848" s="5" t="str">
        <f>IFERROR(__xludf.DUMMYFUNCTION("""COMPUTED_VALUE"""),"")</f>
        <v/>
      </c>
      <c r="D20848" s="5">
        <v>0.0</v>
      </c>
    </row>
    <row r="20849" ht="14.25" customHeight="1">
      <c r="A20849" s="5"/>
      <c r="B20849" s="5"/>
      <c r="C20849" s="5" t="str">
        <f>IFERROR(__xludf.DUMMYFUNCTION("""COMPUTED_VALUE"""),"")</f>
        <v/>
      </c>
      <c r="D20849" s="5">
        <v>0.0</v>
      </c>
    </row>
    <row r="20850" ht="14.25" customHeight="1">
      <c r="A20850" s="5"/>
      <c r="B20850" s="5"/>
      <c r="C20850" s="5" t="str">
        <f>IFERROR(__xludf.DUMMYFUNCTION("""COMPUTED_VALUE"""),"")</f>
        <v/>
      </c>
      <c r="D20850" s="5">
        <v>0.0</v>
      </c>
    </row>
    <row r="20851" ht="14.25" customHeight="1">
      <c r="A20851" s="5"/>
      <c r="B20851" s="5"/>
      <c r="C20851" s="5" t="str">
        <f>IFERROR(__xludf.DUMMYFUNCTION("""COMPUTED_VALUE"""),"")</f>
        <v/>
      </c>
      <c r="D20851" s="5">
        <v>0.0</v>
      </c>
    </row>
    <row r="20852" ht="14.25" customHeight="1">
      <c r="A20852" s="5"/>
      <c r="B20852" s="5"/>
      <c r="C20852" s="5" t="str">
        <f>IFERROR(__xludf.DUMMYFUNCTION("""COMPUTED_VALUE"""),"")</f>
        <v/>
      </c>
      <c r="D20852" s="5">
        <v>0.0</v>
      </c>
    </row>
    <row r="20853" ht="14.25" customHeight="1">
      <c r="A20853" s="5"/>
      <c r="B20853" s="5"/>
      <c r="C20853" s="5" t="str">
        <f>IFERROR(__xludf.DUMMYFUNCTION("""COMPUTED_VALUE"""),"")</f>
        <v/>
      </c>
      <c r="D20853" s="5">
        <v>0.0</v>
      </c>
    </row>
    <row r="20854" ht="14.25" customHeight="1">
      <c r="A20854" s="5"/>
      <c r="B20854" s="5"/>
      <c r="C20854" s="5" t="str">
        <f>IFERROR(__xludf.DUMMYFUNCTION("""COMPUTED_VALUE"""),"")</f>
        <v/>
      </c>
      <c r="D20854" s="5">
        <v>0.0</v>
      </c>
    </row>
    <row r="20855" ht="14.25" customHeight="1">
      <c r="A20855" s="5"/>
      <c r="B20855" s="5"/>
      <c r="C20855" s="5" t="str">
        <f>IFERROR(__xludf.DUMMYFUNCTION("""COMPUTED_VALUE"""),"")</f>
        <v/>
      </c>
      <c r="D20855" s="5">
        <v>0.0</v>
      </c>
    </row>
    <row r="20856" ht="14.25" customHeight="1">
      <c r="A20856" s="5"/>
      <c r="B20856" s="5"/>
      <c r="C20856" s="5" t="str">
        <f>IFERROR(__xludf.DUMMYFUNCTION("""COMPUTED_VALUE"""),"")</f>
        <v/>
      </c>
      <c r="D20856" s="5">
        <v>0.0</v>
      </c>
    </row>
    <row r="20857" ht="14.25" customHeight="1">
      <c r="A20857" s="5"/>
      <c r="B20857" s="5"/>
      <c r="C20857" s="5" t="str">
        <f>IFERROR(__xludf.DUMMYFUNCTION("""COMPUTED_VALUE"""),"")</f>
        <v/>
      </c>
      <c r="D20857" s="5">
        <v>0.0</v>
      </c>
    </row>
    <row r="20858" ht="14.25" customHeight="1">
      <c r="A20858" s="5"/>
      <c r="B20858" s="5"/>
      <c r="C20858" s="5" t="str">
        <f>IFERROR(__xludf.DUMMYFUNCTION("""COMPUTED_VALUE"""),"")</f>
        <v/>
      </c>
      <c r="D20858" s="5">
        <v>0.0</v>
      </c>
    </row>
    <row r="20859" ht="14.25" customHeight="1">
      <c r="A20859" s="5"/>
      <c r="B20859" s="5"/>
      <c r="C20859" s="5" t="str">
        <f>IFERROR(__xludf.DUMMYFUNCTION("""COMPUTED_VALUE"""),"")</f>
        <v/>
      </c>
      <c r="D20859" s="5">
        <v>0.0</v>
      </c>
    </row>
    <row r="20860" ht="14.25" customHeight="1">
      <c r="A20860" s="5"/>
      <c r="B20860" s="5"/>
      <c r="C20860" s="5" t="str">
        <f>IFERROR(__xludf.DUMMYFUNCTION("""COMPUTED_VALUE"""),"")</f>
        <v/>
      </c>
      <c r="D20860" s="5">
        <v>0.0</v>
      </c>
    </row>
    <row r="20861" ht="14.25" customHeight="1">
      <c r="A20861" s="5"/>
      <c r="B20861" s="5"/>
      <c r="C20861" s="5" t="str">
        <f>IFERROR(__xludf.DUMMYFUNCTION("""COMPUTED_VALUE"""),"")</f>
        <v/>
      </c>
      <c r="D20861" s="5">
        <v>0.0</v>
      </c>
    </row>
    <row r="20862" ht="14.25" customHeight="1">
      <c r="A20862" s="5"/>
      <c r="B20862" s="5"/>
      <c r="C20862" s="5" t="str">
        <f>IFERROR(__xludf.DUMMYFUNCTION("""COMPUTED_VALUE"""),"")</f>
        <v/>
      </c>
      <c r="D20862" s="5">
        <v>0.0</v>
      </c>
    </row>
    <row r="20863" ht="14.25" customHeight="1">
      <c r="A20863" s="5"/>
      <c r="B20863" s="5"/>
      <c r="C20863" s="5" t="str">
        <f>IFERROR(__xludf.DUMMYFUNCTION("""COMPUTED_VALUE"""),"")</f>
        <v/>
      </c>
      <c r="D20863" s="5">
        <v>0.0</v>
      </c>
    </row>
    <row r="20864" ht="14.25" customHeight="1">
      <c r="A20864" s="5"/>
      <c r="B20864" s="5"/>
      <c r="C20864" s="5" t="str">
        <f>IFERROR(__xludf.DUMMYFUNCTION("""COMPUTED_VALUE"""),"")</f>
        <v/>
      </c>
      <c r="D20864" s="5">
        <v>0.0</v>
      </c>
    </row>
    <row r="20865" ht="14.25" customHeight="1">
      <c r="A20865" s="5"/>
      <c r="B20865" s="5"/>
      <c r="C20865" s="5" t="str">
        <f>IFERROR(__xludf.DUMMYFUNCTION("""COMPUTED_VALUE"""),"")</f>
        <v/>
      </c>
      <c r="D20865" s="5">
        <v>0.0</v>
      </c>
    </row>
    <row r="20866" ht="14.25" customHeight="1">
      <c r="A20866" s="5"/>
      <c r="B20866" s="5"/>
      <c r="C20866" s="5" t="str">
        <f>IFERROR(__xludf.DUMMYFUNCTION("""COMPUTED_VALUE"""),"")</f>
        <v/>
      </c>
      <c r="D20866" s="5">
        <v>0.0</v>
      </c>
    </row>
    <row r="20867" ht="14.25" customHeight="1">
      <c r="A20867" s="5"/>
      <c r="B20867" s="5"/>
      <c r="C20867" s="5" t="str">
        <f>IFERROR(__xludf.DUMMYFUNCTION("""COMPUTED_VALUE"""),"")</f>
        <v/>
      </c>
      <c r="D20867" s="5">
        <v>0.0</v>
      </c>
    </row>
    <row r="20868" ht="14.25" customHeight="1">
      <c r="A20868" s="5"/>
      <c r="B20868" s="5"/>
      <c r="C20868" s="5" t="str">
        <f>IFERROR(__xludf.DUMMYFUNCTION("""COMPUTED_VALUE"""),"")</f>
        <v/>
      </c>
      <c r="D20868" s="5">
        <v>0.0</v>
      </c>
    </row>
    <row r="20869" ht="14.25" customHeight="1">
      <c r="A20869" s="5"/>
      <c r="B20869" s="5"/>
      <c r="C20869" s="5" t="str">
        <f>IFERROR(__xludf.DUMMYFUNCTION("""COMPUTED_VALUE"""),"")</f>
        <v/>
      </c>
      <c r="D20869" s="5">
        <v>0.0</v>
      </c>
    </row>
    <row r="20870" ht="14.25" customHeight="1">
      <c r="A20870" s="5"/>
      <c r="B20870" s="5"/>
      <c r="C20870" s="5" t="str">
        <f>IFERROR(__xludf.DUMMYFUNCTION("""COMPUTED_VALUE"""),"")</f>
        <v/>
      </c>
      <c r="D20870" s="5">
        <v>0.0</v>
      </c>
    </row>
    <row r="20871" ht="14.25" customHeight="1">
      <c r="A20871" s="5"/>
      <c r="B20871" s="5"/>
      <c r="C20871" s="5" t="str">
        <f>IFERROR(__xludf.DUMMYFUNCTION("""COMPUTED_VALUE"""),"")</f>
        <v/>
      </c>
      <c r="D20871" s="5">
        <v>0.0</v>
      </c>
    </row>
    <row r="20872" ht="14.25" customHeight="1">
      <c r="A20872" s="5"/>
      <c r="B20872" s="5"/>
      <c r="C20872" s="5" t="str">
        <f>IFERROR(__xludf.DUMMYFUNCTION("""COMPUTED_VALUE"""),"")</f>
        <v/>
      </c>
      <c r="D20872" s="5">
        <v>0.0</v>
      </c>
    </row>
    <row r="20873" ht="14.25" customHeight="1">
      <c r="A20873" s="5"/>
      <c r="B20873" s="5"/>
      <c r="C20873" s="5" t="str">
        <f>IFERROR(__xludf.DUMMYFUNCTION("""COMPUTED_VALUE"""),"")</f>
        <v/>
      </c>
      <c r="D20873" s="5">
        <v>0.0</v>
      </c>
    </row>
    <row r="20874" ht="14.25" customHeight="1">
      <c r="A20874" s="5"/>
      <c r="B20874" s="5"/>
      <c r="C20874" s="5" t="str">
        <f>IFERROR(__xludf.DUMMYFUNCTION("""COMPUTED_VALUE"""),"")</f>
        <v/>
      </c>
      <c r="D20874" s="5">
        <v>0.0</v>
      </c>
    </row>
    <row r="20875" ht="14.25" customHeight="1">
      <c r="A20875" s="5"/>
      <c r="B20875" s="5"/>
      <c r="C20875" s="5" t="str">
        <f>IFERROR(__xludf.DUMMYFUNCTION("""COMPUTED_VALUE"""),"")</f>
        <v/>
      </c>
      <c r="D20875" s="5">
        <v>0.0</v>
      </c>
    </row>
    <row r="20876" ht="14.25" customHeight="1">
      <c r="A20876" s="5"/>
      <c r="B20876" s="5"/>
      <c r="C20876" s="5" t="str">
        <f>IFERROR(__xludf.DUMMYFUNCTION("""COMPUTED_VALUE"""),"")</f>
        <v/>
      </c>
      <c r="D20876" s="5">
        <v>0.0</v>
      </c>
    </row>
    <row r="20877" ht="14.25" customHeight="1">
      <c r="A20877" s="5"/>
      <c r="B20877" s="5"/>
      <c r="C20877" s="5" t="str">
        <f>IFERROR(__xludf.DUMMYFUNCTION("""COMPUTED_VALUE"""),"")</f>
        <v/>
      </c>
      <c r="D20877" s="5">
        <v>0.0</v>
      </c>
    </row>
    <row r="20878" ht="14.25" customHeight="1">
      <c r="A20878" s="5"/>
      <c r="B20878" s="5"/>
      <c r="C20878" s="5" t="str">
        <f>IFERROR(__xludf.DUMMYFUNCTION("""COMPUTED_VALUE"""),"")</f>
        <v/>
      </c>
      <c r="D20878" s="5">
        <v>0.0</v>
      </c>
    </row>
    <row r="20879" ht="14.25" customHeight="1">
      <c r="A20879" s="5"/>
      <c r="B20879" s="5"/>
      <c r="C20879" s="5" t="str">
        <f>IFERROR(__xludf.DUMMYFUNCTION("""COMPUTED_VALUE"""),"")</f>
        <v/>
      </c>
      <c r="D20879" s="5">
        <v>0.0</v>
      </c>
    </row>
    <row r="20880" ht="14.25" customHeight="1">
      <c r="A20880" s="5"/>
      <c r="B20880" s="5"/>
      <c r="C20880" s="5" t="str">
        <f>IFERROR(__xludf.DUMMYFUNCTION("""COMPUTED_VALUE"""),"")</f>
        <v/>
      </c>
      <c r="D20880" s="5">
        <v>0.0</v>
      </c>
    </row>
    <row r="20881" ht="14.25" customHeight="1">
      <c r="A20881" s="5"/>
      <c r="B20881" s="5"/>
      <c r="C20881" s="5" t="str">
        <f>IFERROR(__xludf.DUMMYFUNCTION("""COMPUTED_VALUE"""),"")</f>
        <v/>
      </c>
      <c r="D20881" s="5">
        <v>0.0</v>
      </c>
    </row>
    <row r="20882" ht="14.25" customHeight="1">
      <c r="A20882" s="5"/>
      <c r="B20882" s="5"/>
      <c r="C20882" s="5" t="str">
        <f>IFERROR(__xludf.DUMMYFUNCTION("""COMPUTED_VALUE"""),"")</f>
        <v/>
      </c>
      <c r="D20882" s="5">
        <v>0.0</v>
      </c>
    </row>
    <row r="20883" ht="14.25" customHeight="1">
      <c r="A20883" s="5"/>
      <c r="B20883" s="5"/>
      <c r="C20883" s="5" t="str">
        <f>IFERROR(__xludf.DUMMYFUNCTION("""COMPUTED_VALUE"""),"")</f>
        <v/>
      </c>
      <c r="D20883" s="5">
        <v>0.0</v>
      </c>
    </row>
    <row r="20884" ht="14.25" customHeight="1">
      <c r="A20884" s="5"/>
      <c r="B20884" s="5"/>
      <c r="C20884" s="5" t="str">
        <f>IFERROR(__xludf.DUMMYFUNCTION("""COMPUTED_VALUE"""),"")</f>
        <v/>
      </c>
      <c r="D20884" s="5">
        <v>0.0</v>
      </c>
    </row>
    <row r="20885" ht="14.25" customHeight="1">
      <c r="A20885" s="5"/>
      <c r="B20885" s="5"/>
      <c r="C20885" s="5" t="str">
        <f>IFERROR(__xludf.DUMMYFUNCTION("""COMPUTED_VALUE"""),"")</f>
        <v/>
      </c>
      <c r="D20885" s="5">
        <v>0.0</v>
      </c>
    </row>
    <row r="20886" ht="14.25" customHeight="1">
      <c r="A20886" s="5"/>
      <c r="B20886" s="5"/>
      <c r="C20886" s="5" t="str">
        <f>IFERROR(__xludf.DUMMYFUNCTION("""COMPUTED_VALUE"""),"")</f>
        <v/>
      </c>
      <c r="D20886" s="5">
        <v>0.0</v>
      </c>
    </row>
    <row r="20887" ht="14.25" customHeight="1">
      <c r="A20887" s="5"/>
      <c r="B20887" s="5"/>
      <c r="C20887" s="5" t="str">
        <f>IFERROR(__xludf.DUMMYFUNCTION("""COMPUTED_VALUE"""),"")</f>
        <v/>
      </c>
      <c r="D20887" s="5">
        <v>0.0</v>
      </c>
    </row>
    <row r="20888" ht="14.25" customHeight="1">
      <c r="A20888" s="5"/>
      <c r="B20888" s="5"/>
      <c r="C20888" s="5" t="str">
        <f>IFERROR(__xludf.DUMMYFUNCTION("""COMPUTED_VALUE"""),"")</f>
        <v/>
      </c>
      <c r="D20888" s="5">
        <v>0.0</v>
      </c>
    </row>
    <row r="20889" ht="14.25" customHeight="1">
      <c r="A20889" s="5"/>
      <c r="B20889" s="5"/>
      <c r="C20889" s="5" t="str">
        <f>IFERROR(__xludf.DUMMYFUNCTION("""COMPUTED_VALUE"""),"")</f>
        <v/>
      </c>
      <c r="D20889" s="5">
        <v>0.0</v>
      </c>
    </row>
    <row r="20890" ht="14.25" customHeight="1">
      <c r="A20890" s="5"/>
      <c r="B20890" s="5"/>
      <c r="C20890" s="5" t="str">
        <f>IFERROR(__xludf.DUMMYFUNCTION("""COMPUTED_VALUE"""),"")</f>
        <v/>
      </c>
      <c r="D20890" s="5">
        <v>0.0</v>
      </c>
    </row>
    <row r="20891" ht="14.25" customHeight="1">
      <c r="A20891" s="5"/>
      <c r="B20891" s="5"/>
      <c r="C20891" s="5" t="str">
        <f>IFERROR(__xludf.DUMMYFUNCTION("""COMPUTED_VALUE"""),"")</f>
        <v/>
      </c>
      <c r="D20891" s="5">
        <v>0.0</v>
      </c>
    </row>
    <row r="20892" ht="14.25" customHeight="1">
      <c r="A20892" s="5"/>
      <c r="B20892" s="5"/>
      <c r="C20892" s="5" t="str">
        <f>IFERROR(__xludf.DUMMYFUNCTION("""COMPUTED_VALUE"""),"")</f>
        <v/>
      </c>
      <c r="D20892" s="5">
        <v>0.0</v>
      </c>
    </row>
    <row r="20893" ht="14.25" customHeight="1">
      <c r="A20893" s="5"/>
      <c r="B20893" s="5"/>
      <c r="C20893" s="5" t="str">
        <f>IFERROR(__xludf.DUMMYFUNCTION("""COMPUTED_VALUE"""),"")</f>
        <v/>
      </c>
      <c r="D20893" s="5">
        <v>0.0</v>
      </c>
    </row>
    <row r="20894" ht="14.25" customHeight="1">
      <c r="A20894" s="5"/>
      <c r="B20894" s="5"/>
      <c r="C20894" s="5" t="str">
        <f>IFERROR(__xludf.DUMMYFUNCTION("""COMPUTED_VALUE"""),"")</f>
        <v/>
      </c>
      <c r="D20894" s="5">
        <v>0.0</v>
      </c>
    </row>
    <row r="20895" ht="14.25" customHeight="1">
      <c r="A20895" s="5"/>
      <c r="B20895" s="5"/>
      <c r="C20895" s="5" t="str">
        <f>IFERROR(__xludf.DUMMYFUNCTION("""COMPUTED_VALUE"""),"")</f>
        <v/>
      </c>
      <c r="D20895" s="5">
        <v>0.0</v>
      </c>
    </row>
    <row r="20896" ht="14.25" customHeight="1">
      <c r="A20896" s="5"/>
      <c r="B20896" s="5"/>
      <c r="C20896" s="5" t="str">
        <f>IFERROR(__xludf.DUMMYFUNCTION("""COMPUTED_VALUE"""),"")</f>
        <v/>
      </c>
      <c r="D20896" s="5">
        <v>0.0</v>
      </c>
    </row>
    <row r="20897" ht="14.25" customHeight="1">
      <c r="A20897" s="5"/>
      <c r="B20897" s="5"/>
      <c r="C20897" s="5" t="str">
        <f>IFERROR(__xludf.DUMMYFUNCTION("""COMPUTED_VALUE"""),"")</f>
        <v/>
      </c>
      <c r="D20897" s="5">
        <v>0.0</v>
      </c>
    </row>
    <row r="20898" ht="14.25" customHeight="1">
      <c r="A20898" s="5"/>
      <c r="B20898" s="5"/>
      <c r="C20898" s="5" t="str">
        <f>IFERROR(__xludf.DUMMYFUNCTION("""COMPUTED_VALUE"""),"")</f>
        <v/>
      </c>
      <c r="D20898" s="5">
        <v>0.0</v>
      </c>
    </row>
    <row r="20899" ht="14.25" customHeight="1">
      <c r="A20899" s="5"/>
      <c r="B20899" s="5"/>
      <c r="C20899" s="5" t="str">
        <f>IFERROR(__xludf.DUMMYFUNCTION("""COMPUTED_VALUE"""),"")</f>
        <v/>
      </c>
      <c r="D20899" s="5">
        <v>0.0</v>
      </c>
    </row>
    <row r="20900" ht="14.25" customHeight="1">
      <c r="A20900" s="5"/>
      <c r="B20900" s="5"/>
      <c r="C20900" s="5" t="str">
        <f>IFERROR(__xludf.DUMMYFUNCTION("""COMPUTED_VALUE"""),"")</f>
        <v/>
      </c>
      <c r="D20900" s="5">
        <v>0.0</v>
      </c>
    </row>
    <row r="20901" ht="14.25" customHeight="1">
      <c r="A20901" s="5"/>
      <c r="B20901" s="5"/>
      <c r="C20901" s="5" t="str">
        <f>IFERROR(__xludf.DUMMYFUNCTION("""COMPUTED_VALUE"""),"")</f>
        <v/>
      </c>
      <c r="D20901" s="5">
        <v>0.0</v>
      </c>
    </row>
    <row r="20902" ht="14.25" customHeight="1">
      <c r="A20902" s="5"/>
      <c r="B20902" s="5"/>
      <c r="C20902" s="5" t="str">
        <f>IFERROR(__xludf.DUMMYFUNCTION("""COMPUTED_VALUE"""),"")</f>
        <v/>
      </c>
      <c r="D20902" s="5">
        <v>0.0</v>
      </c>
    </row>
    <row r="20903" ht="14.25" customHeight="1">
      <c r="A20903" s="5"/>
      <c r="B20903" s="5"/>
      <c r="C20903" s="5" t="str">
        <f>IFERROR(__xludf.DUMMYFUNCTION("""COMPUTED_VALUE"""),"")</f>
        <v/>
      </c>
      <c r="D20903" s="5">
        <v>0.0</v>
      </c>
    </row>
    <row r="20904" ht="14.25" customHeight="1">
      <c r="A20904" s="5"/>
      <c r="B20904" s="5"/>
      <c r="C20904" s="5" t="str">
        <f>IFERROR(__xludf.DUMMYFUNCTION("""COMPUTED_VALUE"""),"")</f>
        <v/>
      </c>
      <c r="D20904" s="5">
        <v>0.0</v>
      </c>
    </row>
    <row r="20905" ht="14.25" customHeight="1">
      <c r="A20905" s="5"/>
      <c r="B20905" s="5"/>
      <c r="C20905" s="5" t="str">
        <f>IFERROR(__xludf.DUMMYFUNCTION("""COMPUTED_VALUE"""),"")</f>
        <v/>
      </c>
      <c r="D20905" s="5">
        <v>0.0</v>
      </c>
    </row>
    <row r="20906" ht="14.25" customHeight="1">
      <c r="A20906" s="5"/>
      <c r="B20906" s="5"/>
      <c r="C20906" s="5" t="str">
        <f>IFERROR(__xludf.DUMMYFUNCTION("""COMPUTED_VALUE"""),"")</f>
        <v/>
      </c>
      <c r="D20906" s="5">
        <v>0.0</v>
      </c>
    </row>
    <row r="20907" ht="14.25" customHeight="1">
      <c r="A20907" s="5"/>
      <c r="B20907" s="5"/>
      <c r="C20907" s="5" t="str">
        <f>IFERROR(__xludf.DUMMYFUNCTION("""COMPUTED_VALUE"""),"")</f>
        <v/>
      </c>
      <c r="D20907" s="5">
        <v>0.0</v>
      </c>
    </row>
    <row r="20908" ht="14.25" customHeight="1">
      <c r="A20908" s="5"/>
      <c r="B20908" s="5"/>
      <c r="C20908" s="5" t="str">
        <f>IFERROR(__xludf.DUMMYFUNCTION("""COMPUTED_VALUE"""),"")</f>
        <v/>
      </c>
      <c r="D20908" s="5">
        <v>0.0</v>
      </c>
    </row>
    <row r="20909" ht="14.25" customHeight="1">
      <c r="A20909" s="5"/>
      <c r="B20909" s="5"/>
      <c r="C20909" s="5" t="str">
        <f>IFERROR(__xludf.DUMMYFUNCTION("""COMPUTED_VALUE"""),"")</f>
        <v/>
      </c>
      <c r="D20909" s="5">
        <v>0.0</v>
      </c>
    </row>
    <row r="20910" ht="14.25" customHeight="1">
      <c r="A20910" s="5"/>
      <c r="B20910" s="5"/>
      <c r="C20910" s="5" t="str">
        <f>IFERROR(__xludf.DUMMYFUNCTION("""COMPUTED_VALUE"""),"")</f>
        <v/>
      </c>
      <c r="D20910" s="5">
        <v>0.0</v>
      </c>
    </row>
    <row r="20911" ht="14.25" customHeight="1">
      <c r="A20911" s="5"/>
      <c r="B20911" s="5"/>
      <c r="C20911" s="5" t="str">
        <f>IFERROR(__xludf.DUMMYFUNCTION("""COMPUTED_VALUE"""),"")</f>
        <v/>
      </c>
      <c r="D20911" s="5">
        <v>0.0</v>
      </c>
    </row>
    <row r="20912" ht="14.25" customHeight="1">
      <c r="A20912" s="5"/>
      <c r="B20912" s="5"/>
      <c r="C20912" s="5" t="str">
        <f>IFERROR(__xludf.DUMMYFUNCTION("""COMPUTED_VALUE"""),"")</f>
        <v/>
      </c>
      <c r="D20912" s="5">
        <v>0.0</v>
      </c>
    </row>
    <row r="20913" ht="14.25" customHeight="1">
      <c r="A20913" s="5"/>
      <c r="B20913" s="5"/>
      <c r="C20913" s="5" t="str">
        <f>IFERROR(__xludf.DUMMYFUNCTION("""COMPUTED_VALUE"""),"")</f>
        <v/>
      </c>
      <c r="D20913" s="5">
        <v>0.0</v>
      </c>
    </row>
    <row r="20914" ht="14.25" customHeight="1">
      <c r="A20914" s="5"/>
      <c r="B20914" s="5"/>
      <c r="C20914" s="5" t="str">
        <f>IFERROR(__xludf.DUMMYFUNCTION("""COMPUTED_VALUE"""),"")</f>
        <v/>
      </c>
      <c r="D20914" s="5">
        <v>0.0</v>
      </c>
    </row>
    <row r="20915" ht="14.25" customHeight="1">
      <c r="A20915" s="5"/>
      <c r="B20915" s="5"/>
      <c r="C20915" s="5" t="str">
        <f>IFERROR(__xludf.DUMMYFUNCTION("""COMPUTED_VALUE"""),"")</f>
        <v/>
      </c>
      <c r="D20915" s="5">
        <v>0.0</v>
      </c>
    </row>
    <row r="20916" ht="14.25" customHeight="1">
      <c r="A20916" s="5"/>
      <c r="B20916" s="5"/>
      <c r="C20916" s="5" t="str">
        <f>IFERROR(__xludf.DUMMYFUNCTION("""COMPUTED_VALUE"""),"")</f>
        <v/>
      </c>
      <c r="D20916" s="5">
        <v>0.0</v>
      </c>
    </row>
    <row r="20917" ht="14.25" customHeight="1">
      <c r="A20917" s="5"/>
      <c r="B20917" s="5"/>
      <c r="C20917" s="5" t="str">
        <f>IFERROR(__xludf.DUMMYFUNCTION("""COMPUTED_VALUE"""),"")</f>
        <v/>
      </c>
      <c r="D20917" s="5">
        <v>0.0</v>
      </c>
    </row>
    <row r="20918" ht="14.25" customHeight="1">
      <c r="A20918" s="5"/>
      <c r="B20918" s="5"/>
      <c r="C20918" s="5" t="str">
        <f>IFERROR(__xludf.DUMMYFUNCTION("""COMPUTED_VALUE"""),"")</f>
        <v/>
      </c>
      <c r="D20918" s="5">
        <v>0.0</v>
      </c>
    </row>
    <row r="20919" ht="14.25" customHeight="1">
      <c r="A20919" s="5"/>
      <c r="B20919" s="5"/>
      <c r="C20919" s="5" t="str">
        <f>IFERROR(__xludf.DUMMYFUNCTION("""COMPUTED_VALUE"""),"")</f>
        <v/>
      </c>
      <c r="D20919" s="5">
        <v>0.0</v>
      </c>
    </row>
    <row r="20920" ht="14.25" customHeight="1">
      <c r="A20920" s="5"/>
      <c r="B20920" s="5"/>
      <c r="C20920" s="5" t="str">
        <f>IFERROR(__xludf.DUMMYFUNCTION("""COMPUTED_VALUE"""),"")</f>
        <v/>
      </c>
      <c r="D20920" s="5">
        <v>0.0</v>
      </c>
    </row>
    <row r="20921" ht="14.25" customHeight="1">
      <c r="A20921" s="5"/>
      <c r="B20921" s="5"/>
      <c r="C20921" s="5" t="str">
        <f>IFERROR(__xludf.DUMMYFUNCTION("""COMPUTED_VALUE"""),"")</f>
        <v/>
      </c>
      <c r="D20921" s="5">
        <v>0.0</v>
      </c>
    </row>
    <row r="20922" ht="14.25" customHeight="1">
      <c r="A20922" s="5"/>
      <c r="B20922" s="5"/>
      <c r="C20922" s="5" t="str">
        <f>IFERROR(__xludf.DUMMYFUNCTION("""COMPUTED_VALUE"""),"")</f>
        <v/>
      </c>
      <c r="D20922" s="5">
        <v>0.0</v>
      </c>
    </row>
    <row r="20923" ht="14.25" customHeight="1">
      <c r="A20923" s="5"/>
      <c r="B20923" s="5"/>
      <c r="C20923" s="5" t="str">
        <f>IFERROR(__xludf.DUMMYFUNCTION("""COMPUTED_VALUE"""),"")</f>
        <v/>
      </c>
      <c r="D20923" s="5">
        <v>0.0</v>
      </c>
    </row>
    <row r="20924" ht="14.25" customHeight="1">
      <c r="A20924" s="5"/>
      <c r="B20924" s="5"/>
      <c r="C20924" s="5" t="str">
        <f>IFERROR(__xludf.DUMMYFUNCTION("""COMPUTED_VALUE"""),"")</f>
        <v/>
      </c>
      <c r="D20924" s="5">
        <v>0.0</v>
      </c>
    </row>
    <row r="20925" ht="14.25" customHeight="1">
      <c r="A20925" s="5"/>
      <c r="B20925" s="5"/>
      <c r="C20925" s="5" t="str">
        <f>IFERROR(__xludf.DUMMYFUNCTION("""COMPUTED_VALUE"""),"")</f>
        <v/>
      </c>
      <c r="D20925" s="5">
        <v>0.0</v>
      </c>
    </row>
    <row r="20926" ht="14.25" customHeight="1">
      <c r="A20926" s="5"/>
      <c r="B20926" s="5"/>
      <c r="C20926" s="5" t="str">
        <f>IFERROR(__xludf.DUMMYFUNCTION("""COMPUTED_VALUE"""),"")</f>
        <v/>
      </c>
      <c r="D20926" s="5">
        <v>0.0</v>
      </c>
    </row>
    <row r="20927" ht="14.25" customHeight="1">
      <c r="A20927" s="5"/>
      <c r="B20927" s="5"/>
      <c r="C20927" s="5" t="str">
        <f>IFERROR(__xludf.DUMMYFUNCTION("""COMPUTED_VALUE"""),"")</f>
        <v/>
      </c>
      <c r="D20927" s="5">
        <v>0.0</v>
      </c>
    </row>
    <row r="20928" ht="14.25" customHeight="1">
      <c r="A20928" s="5"/>
      <c r="B20928" s="5"/>
      <c r="C20928" s="5" t="str">
        <f>IFERROR(__xludf.DUMMYFUNCTION("""COMPUTED_VALUE"""),"")</f>
        <v/>
      </c>
      <c r="D20928" s="5">
        <v>0.0</v>
      </c>
    </row>
    <row r="20929" ht="14.25" customHeight="1">
      <c r="A20929" s="5"/>
      <c r="B20929" s="5"/>
      <c r="C20929" s="5" t="str">
        <f>IFERROR(__xludf.DUMMYFUNCTION("""COMPUTED_VALUE"""),"")</f>
        <v/>
      </c>
      <c r="D20929" s="5">
        <v>0.0</v>
      </c>
    </row>
    <row r="20930" ht="14.25" customHeight="1">
      <c r="A20930" s="5"/>
      <c r="B20930" s="5"/>
      <c r="C20930" s="5" t="str">
        <f>IFERROR(__xludf.DUMMYFUNCTION("""COMPUTED_VALUE"""),"")</f>
        <v/>
      </c>
      <c r="D20930" s="5">
        <v>0.0</v>
      </c>
    </row>
    <row r="20931" ht="14.25" customHeight="1">
      <c r="A20931" s="5"/>
      <c r="B20931" s="5"/>
      <c r="C20931" s="5" t="str">
        <f>IFERROR(__xludf.DUMMYFUNCTION("""COMPUTED_VALUE"""),"")</f>
        <v/>
      </c>
      <c r="D20931" s="5">
        <v>0.0</v>
      </c>
    </row>
    <row r="20932" ht="14.25" customHeight="1">
      <c r="A20932" s="5"/>
      <c r="B20932" s="5"/>
      <c r="C20932" s="5" t="str">
        <f>IFERROR(__xludf.DUMMYFUNCTION("""COMPUTED_VALUE"""),"")</f>
        <v/>
      </c>
      <c r="D20932" s="5">
        <v>0.0</v>
      </c>
    </row>
    <row r="20933" ht="14.25" customHeight="1">
      <c r="A20933" s="5"/>
      <c r="B20933" s="5"/>
      <c r="C20933" s="5" t="str">
        <f>IFERROR(__xludf.DUMMYFUNCTION("""COMPUTED_VALUE"""),"")</f>
        <v/>
      </c>
      <c r="D20933" s="5">
        <v>0.0</v>
      </c>
    </row>
    <row r="20934" ht="14.25" customHeight="1">
      <c r="A20934" s="5"/>
      <c r="B20934" s="5"/>
      <c r="C20934" s="5" t="str">
        <f>IFERROR(__xludf.DUMMYFUNCTION("""COMPUTED_VALUE"""),"")</f>
        <v/>
      </c>
      <c r="D20934" s="5">
        <v>0.0</v>
      </c>
    </row>
    <row r="20935" ht="14.25" customHeight="1">
      <c r="A20935" s="5"/>
      <c r="B20935" s="5"/>
      <c r="C20935" s="5" t="str">
        <f>IFERROR(__xludf.DUMMYFUNCTION("""COMPUTED_VALUE"""),"")</f>
        <v/>
      </c>
      <c r="D20935" s="5">
        <v>0.0</v>
      </c>
    </row>
    <row r="20936" ht="14.25" customHeight="1">
      <c r="A20936" s="5"/>
      <c r="B20936" s="5"/>
      <c r="C20936" s="5" t="str">
        <f>IFERROR(__xludf.DUMMYFUNCTION("""COMPUTED_VALUE"""),"")</f>
        <v/>
      </c>
      <c r="D20936" s="5">
        <v>0.0</v>
      </c>
    </row>
    <row r="20937" ht="14.25" customHeight="1">
      <c r="A20937" s="5"/>
      <c r="B20937" s="5"/>
      <c r="C20937" s="5" t="str">
        <f>IFERROR(__xludf.DUMMYFUNCTION("""COMPUTED_VALUE"""),"")</f>
        <v/>
      </c>
      <c r="D20937" s="5">
        <v>0.0</v>
      </c>
    </row>
    <row r="20938" ht="14.25" customHeight="1">
      <c r="A20938" s="5"/>
      <c r="B20938" s="5"/>
      <c r="C20938" s="5" t="str">
        <f>IFERROR(__xludf.DUMMYFUNCTION("""COMPUTED_VALUE"""),"")</f>
        <v/>
      </c>
      <c r="D20938" s="5">
        <v>0.0</v>
      </c>
    </row>
    <row r="20939" ht="14.25" customHeight="1">
      <c r="A20939" s="5"/>
      <c r="B20939" s="5"/>
      <c r="C20939" s="5" t="str">
        <f>IFERROR(__xludf.DUMMYFUNCTION("""COMPUTED_VALUE"""),"")</f>
        <v/>
      </c>
      <c r="D20939" s="5">
        <v>0.0</v>
      </c>
    </row>
    <row r="20940" ht="14.25" customHeight="1">
      <c r="A20940" s="5"/>
      <c r="B20940" s="5"/>
      <c r="C20940" s="5" t="str">
        <f>IFERROR(__xludf.DUMMYFUNCTION("""COMPUTED_VALUE"""),"")</f>
        <v/>
      </c>
      <c r="D20940" s="5">
        <v>0.0</v>
      </c>
    </row>
    <row r="20941" ht="14.25" customHeight="1">
      <c r="A20941" s="5"/>
      <c r="B20941" s="5"/>
      <c r="C20941" s="5" t="str">
        <f>IFERROR(__xludf.DUMMYFUNCTION("""COMPUTED_VALUE"""),"")</f>
        <v/>
      </c>
      <c r="D20941" s="5">
        <v>0.0</v>
      </c>
    </row>
    <row r="20942" ht="14.25" customHeight="1">
      <c r="A20942" s="5"/>
      <c r="B20942" s="5"/>
      <c r="C20942" s="5" t="str">
        <f>IFERROR(__xludf.DUMMYFUNCTION("""COMPUTED_VALUE"""),"")</f>
        <v/>
      </c>
      <c r="D20942" s="5">
        <v>0.0</v>
      </c>
    </row>
    <row r="20943" ht="14.25" customHeight="1">
      <c r="A20943" s="5"/>
      <c r="B20943" s="5"/>
      <c r="C20943" s="5" t="str">
        <f>IFERROR(__xludf.DUMMYFUNCTION("""COMPUTED_VALUE"""),"")</f>
        <v/>
      </c>
      <c r="D20943" s="5">
        <v>0.0</v>
      </c>
    </row>
    <row r="20944" ht="14.25" customHeight="1">
      <c r="A20944" s="5"/>
      <c r="B20944" s="5"/>
      <c r="C20944" s="5" t="str">
        <f>IFERROR(__xludf.DUMMYFUNCTION("""COMPUTED_VALUE"""),"")</f>
        <v/>
      </c>
      <c r="D20944" s="5">
        <v>0.0</v>
      </c>
    </row>
    <row r="20945" ht="14.25" customHeight="1">
      <c r="A20945" s="5"/>
      <c r="B20945" s="5"/>
      <c r="C20945" s="5" t="str">
        <f>IFERROR(__xludf.DUMMYFUNCTION("""COMPUTED_VALUE"""),"")</f>
        <v/>
      </c>
      <c r="D20945" s="5">
        <v>0.0</v>
      </c>
    </row>
    <row r="20946" ht="14.25" customHeight="1">
      <c r="A20946" s="5"/>
      <c r="B20946" s="5"/>
      <c r="C20946" s="5" t="str">
        <f>IFERROR(__xludf.DUMMYFUNCTION("""COMPUTED_VALUE"""),"")</f>
        <v/>
      </c>
      <c r="D20946" s="5">
        <v>0.0</v>
      </c>
    </row>
    <row r="20947" ht="14.25" customHeight="1">
      <c r="A20947" s="5"/>
      <c r="B20947" s="5"/>
      <c r="C20947" s="5" t="str">
        <f>IFERROR(__xludf.DUMMYFUNCTION("""COMPUTED_VALUE"""),"")</f>
        <v/>
      </c>
      <c r="D20947" s="5">
        <v>0.0</v>
      </c>
    </row>
    <row r="20948" ht="14.25" customHeight="1">
      <c r="A20948" s="5"/>
      <c r="B20948" s="5"/>
      <c r="C20948" s="5" t="str">
        <f>IFERROR(__xludf.DUMMYFUNCTION("""COMPUTED_VALUE"""),"")</f>
        <v/>
      </c>
      <c r="D20948" s="5">
        <v>0.0</v>
      </c>
    </row>
    <row r="20949" ht="14.25" customHeight="1">
      <c r="A20949" s="5"/>
      <c r="B20949" s="5"/>
      <c r="C20949" s="5" t="str">
        <f>IFERROR(__xludf.DUMMYFUNCTION("""COMPUTED_VALUE"""),"")</f>
        <v/>
      </c>
      <c r="D20949" s="5">
        <v>0.0</v>
      </c>
    </row>
    <row r="20950" ht="14.25" customHeight="1">
      <c r="A20950" s="5"/>
      <c r="B20950" s="5"/>
      <c r="C20950" s="5" t="str">
        <f>IFERROR(__xludf.DUMMYFUNCTION("""COMPUTED_VALUE"""),"")</f>
        <v/>
      </c>
      <c r="D20950" s="5">
        <v>0.0</v>
      </c>
    </row>
    <row r="20951" ht="14.25" customHeight="1">
      <c r="A20951" s="5"/>
      <c r="B20951" s="5"/>
      <c r="C20951" s="5" t="str">
        <f>IFERROR(__xludf.DUMMYFUNCTION("""COMPUTED_VALUE"""),"")</f>
        <v/>
      </c>
      <c r="D20951" s="5">
        <v>0.0</v>
      </c>
    </row>
    <row r="20952" ht="14.25" customHeight="1">
      <c r="A20952" s="5"/>
      <c r="B20952" s="5"/>
      <c r="C20952" s="5" t="str">
        <f>IFERROR(__xludf.DUMMYFUNCTION("""COMPUTED_VALUE"""),"")</f>
        <v/>
      </c>
      <c r="D20952" s="5">
        <v>0.0</v>
      </c>
    </row>
    <row r="20953" ht="14.25" customHeight="1">
      <c r="A20953" s="5"/>
      <c r="B20953" s="5"/>
      <c r="C20953" s="5" t="str">
        <f>IFERROR(__xludf.DUMMYFUNCTION("""COMPUTED_VALUE"""),"")</f>
        <v/>
      </c>
      <c r="D20953" s="5">
        <v>0.0</v>
      </c>
    </row>
    <row r="20954" ht="14.25" customHeight="1">
      <c r="A20954" s="5"/>
      <c r="B20954" s="5"/>
      <c r="C20954" s="5" t="str">
        <f>IFERROR(__xludf.DUMMYFUNCTION("""COMPUTED_VALUE"""),"")</f>
        <v/>
      </c>
      <c r="D20954" s="5">
        <v>0.0</v>
      </c>
    </row>
    <row r="20955" ht="14.25" customHeight="1">
      <c r="A20955" s="5"/>
      <c r="B20955" s="5"/>
      <c r="C20955" s="5" t="str">
        <f>IFERROR(__xludf.DUMMYFUNCTION("""COMPUTED_VALUE"""),"")</f>
        <v/>
      </c>
      <c r="D20955" s="5">
        <v>0.0</v>
      </c>
    </row>
    <row r="20956" ht="14.25" customHeight="1">
      <c r="A20956" s="5"/>
      <c r="B20956" s="5"/>
      <c r="C20956" s="5" t="str">
        <f>IFERROR(__xludf.DUMMYFUNCTION("""COMPUTED_VALUE"""),"")</f>
        <v/>
      </c>
      <c r="D20956" s="5">
        <v>0.0</v>
      </c>
    </row>
    <row r="20957" ht="14.25" customHeight="1">
      <c r="A20957" s="5"/>
      <c r="B20957" s="5"/>
      <c r="C20957" s="5" t="str">
        <f>IFERROR(__xludf.DUMMYFUNCTION("""COMPUTED_VALUE"""),"")</f>
        <v/>
      </c>
      <c r="D20957" s="5">
        <v>0.0</v>
      </c>
    </row>
    <row r="20958" ht="14.25" customHeight="1">
      <c r="A20958" s="5"/>
      <c r="B20958" s="5"/>
      <c r="C20958" s="5" t="str">
        <f>IFERROR(__xludf.DUMMYFUNCTION("""COMPUTED_VALUE"""),"")</f>
        <v/>
      </c>
      <c r="D20958" s="5">
        <v>0.0</v>
      </c>
    </row>
    <row r="20959" ht="14.25" customHeight="1">
      <c r="A20959" s="5"/>
      <c r="B20959" s="5"/>
      <c r="C20959" s="5" t="str">
        <f>IFERROR(__xludf.DUMMYFUNCTION("""COMPUTED_VALUE"""),"")</f>
        <v/>
      </c>
      <c r="D20959" s="5">
        <v>0.0</v>
      </c>
    </row>
    <row r="20960" ht="14.25" customHeight="1">
      <c r="A20960" s="5"/>
      <c r="B20960" s="5"/>
      <c r="C20960" s="5" t="str">
        <f>IFERROR(__xludf.DUMMYFUNCTION("""COMPUTED_VALUE"""),"")</f>
        <v/>
      </c>
      <c r="D20960" s="5">
        <v>0.0</v>
      </c>
    </row>
    <row r="20961" ht="14.25" customHeight="1">
      <c r="A20961" s="5"/>
      <c r="B20961" s="5"/>
      <c r="C20961" s="5" t="str">
        <f>IFERROR(__xludf.DUMMYFUNCTION("""COMPUTED_VALUE"""),"")</f>
        <v/>
      </c>
      <c r="D20961" s="5">
        <v>0.0</v>
      </c>
    </row>
    <row r="20962" ht="14.25" customHeight="1">
      <c r="A20962" s="5"/>
      <c r="B20962" s="5"/>
      <c r="C20962" s="5" t="str">
        <f>IFERROR(__xludf.DUMMYFUNCTION("""COMPUTED_VALUE"""),"")</f>
        <v/>
      </c>
      <c r="D20962" s="5">
        <v>0.0</v>
      </c>
    </row>
    <row r="20963" ht="14.25" customHeight="1">
      <c r="A20963" s="5"/>
      <c r="B20963" s="5"/>
      <c r="C20963" s="5" t="str">
        <f>IFERROR(__xludf.DUMMYFUNCTION("""COMPUTED_VALUE"""),"")</f>
        <v/>
      </c>
      <c r="D20963" s="5">
        <v>0.0</v>
      </c>
    </row>
    <row r="20964" ht="14.25" customHeight="1">
      <c r="A20964" s="5"/>
      <c r="B20964" s="5"/>
      <c r="C20964" s="5" t="str">
        <f>IFERROR(__xludf.DUMMYFUNCTION("""COMPUTED_VALUE"""),"")</f>
        <v/>
      </c>
      <c r="D20964" s="5">
        <v>0.0</v>
      </c>
    </row>
    <row r="20965" ht="14.25" customHeight="1">
      <c r="A20965" s="5"/>
      <c r="B20965" s="5"/>
      <c r="C20965" s="5" t="str">
        <f>IFERROR(__xludf.DUMMYFUNCTION("""COMPUTED_VALUE"""),"")</f>
        <v/>
      </c>
      <c r="D20965" s="5">
        <v>0.0</v>
      </c>
    </row>
    <row r="20966" ht="14.25" customHeight="1">
      <c r="A20966" s="5"/>
      <c r="B20966" s="5"/>
      <c r="C20966" s="5" t="str">
        <f>IFERROR(__xludf.DUMMYFUNCTION("""COMPUTED_VALUE"""),"")</f>
        <v/>
      </c>
      <c r="D20966" s="5">
        <v>0.0</v>
      </c>
    </row>
    <row r="20967" ht="14.25" customHeight="1">
      <c r="A20967" s="5"/>
      <c r="B20967" s="5"/>
      <c r="C20967" s="5" t="str">
        <f>IFERROR(__xludf.DUMMYFUNCTION("""COMPUTED_VALUE"""),"")</f>
        <v/>
      </c>
      <c r="D20967" s="5">
        <v>0.0</v>
      </c>
    </row>
    <row r="20968" ht="14.25" customHeight="1">
      <c r="A20968" s="5"/>
      <c r="B20968" s="5"/>
      <c r="C20968" s="5" t="str">
        <f>IFERROR(__xludf.DUMMYFUNCTION("""COMPUTED_VALUE"""),"")</f>
        <v/>
      </c>
      <c r="D20968" s="5">
        <v>0.0</v>
      </c>
    </row>
    <row r="20969" ht="14.25" customHeight="1">
      <c r="A20969" s="5"/>
      <c r="B20969" s="5"/>
      <c r="C20969" s="5" t="str">
        <f>IFERROR(__xludf.DUMMYFUNCTION("""COMPUTED_VALUE"""),"")</f>
        <v/>
      </c>
      <c r="D20969" s="5">
        <v>0.0</v>
      </c>
    </row>
    <row r="20970" ht="14.25" customHeight="1">
      <c r="A20970" s="5"/>
      <c r="B20970" s="5"/>
      <c r="C20970" s="5" t="str">
        <f>IFERROR(__xludf.DUMMYFUNCTION("""COMPUTED_VALUE"""),"")</f>
        <v/>
      </c>
      <c r="D20970" s="5">
        <v>0.0</v>
      </c>
    </row>
    <row r="20971" ht="14.25" customHeight="1">
      <c r="A20971" s="5"/>
      <c r="B20971" s="5"/>
      <c r="C20971" s="5" t="str">
        <f>IFERROR(__xludf.DUMMYFUNCTION("""COMPUTED_VALUE"""),"")</f>
        <v/>
      </c>
      <c r="D20971" s="5">
        <v>0.0</v>
      </c>
    </row>
    <row r="20972" ht="14.25" customHeight="1">
      <c r="A20972" s="5"/>
      <c r="B20972" s="5"/>
      <c r="C20972" s="5" t="str">
        <f>IFERROR(__xludf.DUMMYFUNCTION("""COMPUTED_VALUE"""),"")</f>
        <v/>
      </c>
      <c r="D20972" s="5">
        <v>0.0</v>
      </c>
    </row>
    <row r="20973" ht="14.25" customHeight="1">
      <c r="A20973" s="5"/>
      <c r="B20973" s="5"/>
      <c r="C20973" s="5" t="str">
        <f>IFERROR(__xludf.DUMMYFUNCTION("""COMPUTED_VALUE"""),"")</f>
        <v/>
      </c>
      <c r="D20973" s="5">
        <v>0.0</v>
      </c>
    </row>
    <row r="20974" ht="14.25" customHeight="1">
      <c r="A20974" s="5"/>
      <c r="B20974" s="5"/>
      <c r="C20974" s="5" t="str">
        <f>IFERROR(__xludf.DUMMYFUNCTION("""COMPUTED_VALUE"""),"")</f>
        <v/>
      </c>
      <c r="D20974" s="5">
        <v>0.0</v>
      </c>
    </row>
    <row r="20975" ht="14.25" customHeight="1">
      <c r="A20975" s="5"/>
      <c r="B20975" s="5"/>
      <c r="C20975" s="5" t="str">
        <f>IFERROR(__xludf.DUMMYFUNCTION("""COMPUTED_VALUE"""),"")</f>
        <v/>
      </c>
      <c r="D20975" s="5">
        <v>0.0</v>
      </c>
    </row>
    <row r="20976" ht="14.25" customHeight="1">
      <c r="A20976" s="5"/>
      <c r="B20976" s="5"/>
      <c r="C20976" s="5" t="str">
        <f>IFERROR(__xludf.DUMMYFUNCTION("""COMPUTED_VALUE"""),"")</f>
        <v/>
      </c>
      <c r="D20976" s="5">
        <v>0.0</v>
      </c>
    </row>
    <row r="20977" ht="14.25" customHeight="1">
      <c r="A20977" s="5"/>
      <c r="B20977" s="5"/>
      <c r="C20977" s="5" t="str">
        <f>IFERROR(__xludf.DUMMYFUNCTION("""COMPUTED_VALUE"""),"")</f>
        <v/>
      </c>
      <c r="D20977" s="5">
        <v>0.0</v>
      </c>
    </row>
    <row r="20978" ht="14.25" customHeight="1">
      <c r="A20978" s="5"/>
      <c r="B20978" s="5"/>
      <c r="C20978" s="5" t="str">
        <f>IFERROR(__xludf.DUMMYFUNCTION("""COMPUTED_VALUE"""),"")</f>
        <v/>
      </c>
      <c r="D20978" s="5">
        <v>0.0</v>
      </c>
    </row>
    <row r="20979" ht="14.25" customHeight="1">
      <c r="A20979" s="5"/>
      <c r="B20979" s="5"/>
      <c r="C20979" s="5" t="str">
        <f>IFERROR(__xludf.DUMMYFUNCTION("""COMPUTED_VALUE"""),"")</f>
        <v/>
      </c>
      <c r="D20979" s="5">
        <v>0.0</v>
      </c>
    </row>
    <row r="20980" ht="14.25" customHeight="1">
      <c r="A20980" s="5"/>
      <c r="B20980" s="5"/>
      <c r="C20980" s="5" t="str">
        <f>IFERROR(__xludf.DUMMYFUNCTION("""COMPUTED_VALUE"""),"")</f>
        <v/>
      </c>
      <c r="D20980" s="5">
        <v>0.0</v>
      </c>
    </row>
    <row r="20981" ht="14.25" customHeight="1">
      <c r="A20981" s="5"/>
      <c r="B20981" s="5"/>
      <c r="C20981" s="5" t="str">
        <f>IFERROR(__xludf.DUMMYFUNCTION("""COMPUTED_VALUE"""),"")</f>
        <v/>
      </c>
      <c r="D20981" s="5">
        <v>0.0</v>
      </c>
    </row>
    <row r="20982" ht="14.25" customHeight="1">
      <c r="A20982" s="5"/>
      <c r="B20982" s="5"/>
      <c r="C20982" s="5" t="str">
        <f>IFERROR(__xludf.DUMMYFUNCTION("""COMPUTED_VALUE"""),"")</f>
        <v/>
      </c>
      <c r="D20982" s="5">
        <v>0.0</v>
      </c>
    </row>
    <row r="20983" ht="14.25" customHeight="1">
      <c r="A20983" s="5"/>
      <c r="B20983" s="5"/>
      <c r="C20983" s="5" t="str">
        <f>IFERROR(__xludf.DUMMYFUNCTION("""COMPUTED_VALUE"""),"")</f>
        <v/>
      </c>
      <c r="D20983" s="5">
        <v>0.0</v>
      </c>
    </row>
    <row r="20984" ht="14.25" customHeight="1">
      <c r="A20984" s="5"/>
      <c r="B20984" s="5"/>
      <c r="C20984" s="5" t="str">
        <f>IFERROR(__xludf.DUMMYFUNCTION("""COMPUTED_VALUE"""),"")</f>
        <v/>
      </c>
      <c r="D20984" s="5">
        <v>0.0</v>
      </c>
    </row>
    <row r="20985" ht="14.25" customHeight="1">
      <c r="A20985" s="5"/>
      <c r="B20985" s="5"/>
      <c r="C20985" s="5" t="str">
        <f>IFERROR(__xludf.DUMMYFUNCTION("""COMPUTED_VALUE"""),"")</f>
        <v/>
      </c>
      <c r="D20985" s="5">
        <v>0.0</v>
      </c>
    </row>
    <row r="20986" ht="14.25" customHeight="1">
      <c r="A20986" s="5"/>
      <c r="B20986" s="5"/>
      <c r="C20986" s="5" t="str">
        <f>IFERROR(__xludf.DUMMYFUNCTION("""COMPUTED_VALUE"""),"")</f>
        <v/>
      </c>
      <c r="D20986" s="5">
        <v>0.0</v>
      </c>
    </row>
    <row r="20987" ht="14.25" customHeight="1">
      <c r="A20987" s="5"/>
      <c r="B20987" s="5"/>
      <c r="C20987" s="5" t="str">
        <f>IFERROR(__xludf.DUMMYFUNCTION("""COMPUTED_VALUE"""),"")</f>
        <v/>
      </c>
      <c r="D20987" s="5">
        <v>0.0</v>
      </c>
    </row>
    <row r="20988" ht="14.25" customHeight="1">
      <c r="A20988" s="5"/>
      <c r="B20988" s="5"/>
      <c r="C20988" s="5" t="str">
        <f>IFERROR(__xludf.DUMMYFUNCTION("""COMPUTED_VALUE"""),"")</f>
        <v/>
      </c>
      <c r="D20988" s="5">
        <v>0.0</v>
      </c>
    </row>
    <row r="20989" ht="14.25" customHeight="1">
      <c r="A20989" s="5"/>
      <c r="B20989" s="5"/>
      <c r="C20989" s="5" t="str">
        <f>IFERROR(__xludf.DUMMYFUNCTION("""COMPUTED_VALUE"""),"")</f>
        <v/>
      </c>
      <c r="D20989" s="5">
        <v>0.0</v>
      </c>
    </row>
    <row r="20990" ht="14.25" customHeight="1">
      <c r="A20990" s="5"/>
      <c r="B20990" s="5"/>
      <c r="C20990" s="5" t="str">
        <f>IFERROR(__xludf.DUMMYFUNCTION("""COMPUTED_VALUE"""),"")</f>
        <v/>
      </c>
      <c r="D20990" s="5">
        <v>0.0</v>
      </c>
    </row>
    <row r="20991" ht="14.25" customHeight="1">
      <c r="A20991" s="5"/>
      <c r="B20991" s="5"/>
      <c r="C20991" s="5" t="str">
        <f>IFERROR(__xludf.DUMMYFUNCTION("""COMPUTED_VALUE"""),"")</f>
        <v/>
      </c>
      <c r="D20991" s="5">
        <v>0.0</v>
      </c>
    </row>
    <row r="20992" ht="14.25" customHeight="1">
      <c r="A20992" s="5"/>
      <c r="B20992" s="5"/>
      <c r="C20992" s="5" t="str">
        <f>IFERROR(__xludf.DUMMYFUNCTION("""COMPUTED_VALUE"""),"")</f>
        <v/>
      </c>
      <c r="D20992" s="5">
        <v>0.0</v>
      </c>
    </row>
    <row r="20993" ht="14.25" customHeight="1">
      <c r="A20993" s="5"/>
      <c r="B20993" s="5"/>
      <c r="C20993" s="5" t="str">
        <f>IFERROR(__xludf.DUMMYFUNCTION("""COMPUTED_VALUE"""),"")</f>
        <v/>
      </c>
      <c r="D20993" s="5">
        <v>0.0</v>
      </c>
    </row>
    <row r="20994" ht="14.25" customHeight="1">
      <c r="A20994" s="5"/>
      <c r="B20994" s="5"/>
      <c r="C20994" s="5" t="str">
        <f>IFERROR(__xludf.DUMMYFUNCTION("""COMPUTED_VALUE"""),"")</f>
        <v/>
      </c>
      <c r="D20994" s="5">
        <v>0.0</v>
      </c>
    </row>
    <row r="20995" ht="14.25" customHeight="1">
      <c r="A20995" s="5"/>
      <c r="B20995" s="5"/>
      <c r="C20995" s="5" t="str">
        <f>IFERROR(__xludf.DUMMYFUNCTION("""COMPUTED_VALUE"""),"")</f>
        <v/>
      </c>
      <c r="D20995" s="5">
        <v>0.0</v>
      </c>
    </row>
    <row r="20996" ht="14.25" customHeight="1">
      <c r="A20996" s="5"/>
      <c r="B20996" s="5"/>
      <c r="C20996" s="5" t="str">
        <f>IFERROR(__xludf.DUMMYFUNCTION("""COMPUTED_VALUE"""),"")</f>
        <v/>
      </c>
      <c r="D20996" s="5">
        <v>0.0</v>
      </c>
    </row>
    <row r="20997" ht="14.25" customHeight="1">
      <c r="A20997" s="5"/>
      <c r="B20997" s="5"/>
      <c r="C20997" s="5" t="str">
        <f>IFERROR(__xludf.DUMMYFUNCTION("""COMPUTED_VALUE"""),"")</f>
        <v/>
      </c>
      <c r="D20997" s="5">
        <v>0.0</v>
      </c>
    </row>
    <row r="20998" ht="14.25" customHeight="1">
      <c r="A20998" s="5"/>
      <c r="B20998" s="5"/>
      <c r="C20998" s="5" t="str">
        <f>IFERROR(__xludf.DUMMYFUNCTION("""COMPUTED_VALUE"""),"")</f>
        <v/>
      </c>
      <c r="D20998" s="5">
        <v>0.0</v>
      </c>
    </row>
    <row r="20999" ht="14.25" customHeight="1">
      <c r="A20999" s="5"/>
      <c r="B20999" s="5"/>
      <c r="C20999" s="5" t="str">
        <f>IFERROR(__xludf.DUMMYFUNCTION("""COMPUTED_VALUE"""),"")</f>
        <v/>
      </c>
      <c r="D20999" s="5">
        <v>0.0</v>
      </c>
    </row>
    <row r="21000" ht="14.25" customHeight="1">
      <c r="A21000" s="5"/>
      <c r="B21000" s="5"/>
      <c r="C21000" s="5" t="str">
        <f>IFERROR(__xludf.DUMMYFUNCTION("""COMPUTED_VALUE"""),"")</f>
        <v/>
      </c>
      <c r="D21000" s="5">
        <v>0.0</v>
      </c>
    </row>
    <row r="21001" ht="14.25" customHeight="1">
      <c r="A21001" s="5"/>
      <c r="B21001" s="5"/>
      <c r="C21001" s="5" t="str">
        <f>IFERROR(__xludf.DUMMYFUNCTION("""COMPUTED_VALUE"""),"")</f>
        <v/>
      </c>
      <c r="D21001" s="5">
        <v>0.0</v>
      </c>
    </row>
    <row r="21002" ht="14.25" customHeight="1">
      <c r="A21002" s="5"/>
      <c r="B21002" s="5"/>
      <c r="C21002" s="5" t="str">
        <f>IFERROR(__xludf.DUMMYFUNCTION("""COMPUTED_VALUE"""),"")</f>
        <v/>
      </c>
      <c r="D21002" s="5">
        <v>0.0</v>
      </c>
    </row>
    <row r="21003" ht="14.25" customHeight="1">
      <c r="A21003" s="5"/>
      <c r="B21003" s="5"/>
      <c r="C21003" s="5" t="str">
        <f>IFERROR(__xludf.DUMMYFUNCTION("""COMPUTED_VALUE"""),"")</f>
        <v/>
      </c>
      <c r="D21003" s="5">
        <v>0.0</v>
      </c>
    </row>
    <row r="21004" ht="14.25" customHeight="1">
      <c r="A21004" s="5"/>
      <c r="B21004" s="5"/>
      <c r="C21004" s="5" t="str">
        <f>IFERROR(__xludf.DUMMYFUNCTION("""COMPUTED_VALUE"""),"")</f>
        <v/>
      </c>
      <c r="D21004" s="5">
        <v>0.0</v>
      </c>
    </row>
    <row r="21005" ht="14.25" customHeight="1">
      <c r="A21005" s="5"/>
      <c r="B21005" s="5"/>
      <c r="C21005" s="5" t="str">
        <f>IFERROR(__xludf.DUMMYFUNCTION("""COMPUTED_VALUE"""),"")</f>
        <v/>
      </c>
      <c r="D21005" s="5">
        <v>0.0</v>
      </c>
    </row>
    <row r="21006" ht="14.25" customHeight="1">
      <c r="A21006" s="5"/>
      <c r="B21006" s="5"/>
      <c r="C21006" s="5" t="str">
        <f>IFERROR(__xludf.DUMMYFUNCTION("""COMPUTED_VALUE"""),"")</f>
        <v/>
      </c>
      <c r="D21006" s="5">
        <v>0.0</v>
      </c>
    </row>
    <row r="21007" ht="14.25" customHeight="1">
      <c r="A21007" s="5"/>
      <c r="B21007" s="5"/>
      <c r="C21007" s="5" t="str">
        <f>IFERROR(__xludf.DUMMYFUNCTION("""COMPUTED_VALUE"""),"")</f>
        <v/>
      </c>
      <c r="D21007" s="5">
        <v>0.0</v>
      </c>
    </row>
    <row r="21008" ht="14.25" customHeight="1">
      <c r="A21008" s="5"/>
      <c r="B21008" s="5"/>
      <c r="C21008" s="5" t="str">
        <f>IFERROR(__xludf.DUMMYFUNCTION("""COMPUTED_VALUE"""),"")</f>
        <v/>
      </c>
      <c r="D21008" s="5">
        <v>0.0</v>
      </c>
    </row>
    <row r="21009" ht="14.25" customHeight="1">
      <c r="A21009" s="5"/>
      <c r="B21009" s="5"/>
      <c r="C21009" s="5" t="str">
        <f>IFERROR(__xludf.DUMMYFUNCTION("""COMPUTED_VALUE"""),"")</f>
        <v/>
      </c>
      <c r="D21009" s="5">
        <v>0.0</v>
      </c>
    </row>
    <row r="21010" ht="14.25" customHeight="1">
      <c r="A21010" s="5"/>
      <c r="B21010" s="5"/>
      <c r="C21010" s="5" t="str">
        <f>IFERROR(__xludf.DUMMYFUNCTION("""COMPUTED_VALUE"""),"")</f>
        <v/>
      </c>
      <c r="D21010" s="5">
        <v>0.0</v>
      </c>
    </row>
    <row r="21011" ht="14.25" customHeight="1">
      <c r="A21011" s="5"/>
      <c r="B21011" s="5"/>
      <c r="C21011" s="5" t="str">
        <f>IFERROR(__xludf.DUMMYFUNCTION("""COMPUTED_VALUE"""),"")</f>
        <v/>
      </c>
      <c r="D21011" s="5">
        <v>0.0</v>
      </c>
    </row>
    <row r="21012" ht="14.25" customHeight="1">
      <c r="A21012" s="5"/>
      <c r="B21012" s="5"/>
      <c r="C21012" s="5" t="str">
        <f>IFERROR(__xludf.DUMMYFUNCTION("""COMPUTED_VALUE"""),"")</f>
        <v/>
      </c>
      <c r="D21012" s="5">
        <v>0.0</v>
      </c>
    </row>
    <row r="21013" ht="14.25" customHeight="1">
      <c r="A21013" s="5"/>
      <c r="B21013" s="5"/>
      <c r="C21013" s="5" t="str">
        <f>IFERROR(__xludf.DUMMYFUNCTION("""COMPUTED_VALUE"""),"")</f>
        <v/>
      </c>
      <c r="D21013" s="5">
        <v>0.0</v>
      </c>
    </row>
    <row r="21014" ht="14.25" customHeight="1">
      <c r="A21014" s="5"/>
      <c r="B21014" s="5"/>
      <c r="C21014" s="5" t="str">
        <f>IFERROR(__xludf.DUMMYFUNCTION("""COMPUTED_VALUE"""),"")</f>
        <v/>
      </c>
      <c r="D21014" s="5">
        <v>0.0</v>
      </c>
    </row>
    <row r="21015" ht="14.25" customHeight="1">
      <c r="A21015" s="5"/>
      <c r="B21015" s="5"/>
      <c r="C21015" s="5" t="str">
        <f>IFERROR(__xludf.DUMMYFUNCTION("""COMPUTED_VALUE"""),"")</f>
        <v/>
      </c>
      <c r="D21015" s="5">
        <v>0.0</v>
      </c>
    </row>
    <row r="21016" ht="14.25" customHeight="1">
      <c r="A21016" s="5"/>
      <c r="B21016" s="5"/>
      <c r="C21016" s="5" t="str">
        <f>IFERROR(__xludf.DUMMYFUNCTION("""COMPUTED_VALUE"""),"")</f>
        <v/>
      </c>
      <c r="D21016" s="5">
        <v>0.0</v>
      </c>
    </row>
    <row r="21017" ht="14.25" customHeight="1">
      <c r="A21017" s="5"/>
      <c r="B21017" s="5"/>
      <c r="C21017" s="5" t="str">
        <f>IFERROR(__xludf.DUMMYFUNCTION("""COMPUTED_VALUE"""),"")</f>
        <v/>
      </c>
      <c r="D21017" s="5">
        <v>0.0</v>
      </c>
    </row>
    <row r="21018" ht="14.25" customHeight="1">
      <c r="A21018" s="5"/>
      <c r="B21018" s="5"/>
      <c r="C21018" s="5" t="str">
        <f>IFERROR(__xludf.DUMMYFUNCTION("""COMPUTED_VALUE"""),"")</f>
        <v/>
      </c>
      <c r="D21018" s="5">
        <v>0.0</v>
      </c>
    </row>
    <row r="21019" ht="14.25" customHeight="1">
      <c r="A21019" s="5"/>
      <c r="B21019" s="5"/>
      <c r="C21019" s="5" t="str">
        <f>IFERROR(__xludf.DUMMYFUNCTION("""COMPUTED_VALUE"""),"")</f>
        <v/>
      </c>
      <c r="D21019" s="5">
        <v>0.0</v>
      </c>
    </row>
    <row r="21020" ht="14.25" customHeight="1">
      <c r="A21020" s="5"/>
      <c r="B21020" s="5"/>
      <c r="C21020" s="5" t="str">
        <f>IFERROR(__xludf.DUMMYFUNCTION("""COMPUTED_VALUE"""),"")</f>
        <v/>
      </c>
      <c r="D21020" s="5">
        <v>0.0</v>
      </c>
    </row>
    <row r="21021" ht="14.25" customHeight="1">
      <c r="A21021" s="5"/>
      <c r="B21021" s="5"/>
      <c r="C21021" s="5" t="str">
        <f>IFERROR(__xludf.DUMMYFUNCTION("""COMPUTED_VALUE"""),"")</f>
        <v/>
      </c>
      <c r="D21021" s="5">
        <v>0.0</v>
      </c>
    </row>
    <row r="21022" ht="14.25" customHeight="1">
      <c r="A21022" s="5"/>
      <c r="B21022" s="5"/>
      <c r="C21022" s="5" t="str">
        <f>IFERROR(__xludf.DUMMYFUNCTION("""COMPUTED_VALUE"""),"")</f>
        <v/>
      </c>
      <c r="D21022" s="5">
        <v>0.0</v>
      </c>
    </row>
    <row r="21023" ht="14.25" customHeight="1">
      <c r="A21023" s="5"/>
      <c r="B21023" s="5"/>
      <c r="C21023" s="5" t="str">
        <f>IFERROR(__xludf.DUMMYFUNCTION("""COMPUTED_VALUE"""),"")</f>
        <v/>
      </c>
      <c r="D21023" s="5">
        <v>0.0</v>
      </c>
    </row>
    <row r="21024" ht="14.25" customHeight="1">
      <c r="A21024" s="5"/>
      <c r="B21024" s="5"/>
      <c r="C21024" s="5" t="str">
        <f>IFERROR(__xludf.DUMMYFUNCTION("""COMPUTED_VALUE"""),"")</f>
        <v/>
      </c>
      <c r="D21024" s="5">
        <v>0.0</v>
      </c>
    </row>
    <row r="21025" ht="14.25" customHeight="1">
      <c r="A21025" s="5"/>
      <c r="B21025" s="5"/>
      <c r="C21025" s="5" t="str">
        <f>IFERROR(__xludf.DUMMYFUNCTION("""COMPUTED_VALUE"""),"")</f>
        <v/>
      </c>
      <c r="D21025" s="5">
        <v>0.0</v>
      </c>
    </row>
    <row r="21026" ht="14.25" customHeight="1">
      <c r="A21026" s="5"/>
      <c r="B21026" s="5"/>
      <c r="C21026" s="5" t="str">
        <f>IFERROR(__xludf.DUMMYFUNCTION("""COMPUTED_VALUE"""),"")</f>
        <v/>
      </c>
      <c r="D21026" s="5">
        <v>0.0</v>
      </c>
    </row>
    <row r="21027" ht="14.25" customHeight="1">
      <c r="A21027" s="5"/>
      <c r="B21027" s="5"/>
      <c r="C21027" s="5" t="str">
        <f>IFERROR(__xludf.DUMMYFUNCTION("""COMPUTED_VALUE"""),"")</f>
        <v/>
      </c>
      <c r="D21027" s="5">
        <v>0.0</v>
      </c>
    </row>
    <row r="21028" ht="14.25" customHeight="1">
      <c r="A21028" s="5"/>
      <c r="B21028" s="5"/>
      <c r="C21028" s="5" t="str">
        <f>IFERROR(__xludf.DUMMYFUNCTION("""COMPUTED_VALUE"""),"")</f>
        <v/>
      </c>
      <c r="D21028" s="5">
        <v>0.0</v>
      </c>
    </row>
    <row r="21029" ht="14.25" customHeight="1">
      <c r="A21029" s="5"/>
      <c r="B21029" s="5"/>
      <c r="C21029" s="5" t="str">
        <f>IFERROR(__xludf.DUMMYFUNCTION("""COMPUTED_VALUE"""),"")</f>
        <v/>
      </c>
      <c r="D21029" s="5">
        <v>0.0</v>
      </c>
    </row>
    <row r="21030" ht="14.25" customHeight="1">
      <c r="A21030" s="5"/>
      <c r="B21030" s="5"/>
      <c r="C21030" s="5" t="str">
        <f>IFERROR(__xludf.DUMMYFUNCTION("""COMPUTED_VALUE"""),"")</f>
        <v/>
      </c>
      <c r="D21030" s="5">
        <v>0.0</v>
      </c>
    </row>
    <row r="21031" ht="14.25" customHeight="1">
      <c r="A21031" s="5"/>
      <c r="B21031" s="5"/>
      <c r="C21031" s="5" t="str">
        <f>IFERROR(__xludf.DUMMYFUNCTION("""COMPUTED_VALUE"""),"")</f>
        <v/>
      </c>
      <c r="D21031" s="5">
        <v>0.0</v>
      </c>
    </row>
    <row r="21032" ht="14.25" customHeight="1">
      <c r="A21032" s="5"/>
      <c r="B21032" s="5"/>
      <c r="C21032" s="5" t="str">
        <f>IFERROR(__xludf.DUMMYFUNCTION("""COMPUTED_VALUE"""),"")</f>
        <v/>
      </c>
      <c r="D21032" s="5">
        <v>0.0</v>
      </c>
    </row>
    <row r="21033" ht="14.25" customHeight="1">
      <c r="A21033" s="5"/>
      <c r="B21033" s="5"/>
      <c r="C21033" s="5" t="str">
        <f>IFERROR(__xludf.DUMMYFUNCTION("""COMPUTED_VALUE"""),"")</f>
        <v/>
      </c>
      <c r="D21033" s="5">
        <v>0.0</v>
      </c>
    </row>
    <row r="21034" ht="14.25" customHeight="1">
      <c r="A21034" s="5"/>
      <c r="B21034" s="5"/>
      <c r="C21034" s="5" t="str">
        <f>IFERROR(__xludf.DUMMYFUNCTION("""COMPUTED_VALUE"""),"")</f>
        <v/>
      </c>
      <c r="D21034" s="5">
        <v>0.0</v>
      </c>
    </row>
    <row r="21035" ht="14.25" customHeight="1">
      <c r="A21035" s="5"/>
      <c r="B21035" s="5"/>
      <c r="C21035" s="5" t="str">
        <f>IFERROR(__xludf.DUMMYFUNCTION("""COMPUTED_VALUE"""),"")</f>
        <v/>
      </c>
      <c r="D21035" s="5">
        <v>0.0</v>
      </c>
    </row>
    <row r="21036" ht="14.25" customHeight="1">
      <c r="A21036" s="5"/>
      <c r="B21036" s="5"/>
      <c r="C21036" s="5" t="str">
        <f>IFERROR(__xludf.DUMMYFUNCTION("""COMPUTED_VALUE"""),"")</f>
        <v/>
      </c>
      <c r="D21036" s="5">
        <v>0.0</v>
      </c>
    </row>
    <row r="21037" ht="14.25" customHeight="1">
      <c r="A21037" s="5"/>
      <c r="B21037" s="5"/>
      <c r="C21037" s="5" t="str">
        <f>IFERROR(__xludf.DUMMYFUNCTION("""COMPUTED_VALUE"""),"")</f>
        <v/>
      </c>
      <c r="D21037" s="5">
        <v>0.0</v>
      </c>
    </row>
    <row r="21038" ht="14.25" customHeight="1">
      <c r="A21038" s="5"/>
      <c r="B21038" s="5"/>
      <c r="C21038" s="5" t="str">
        <f>IFERROR(__xludf.DUMMYFUNCTION("""COMPUTED_VALUE"""),"")</f>
        <v/>
      </c>
      <c r="D21038" s="5">
        <v>0.0</v>
      </c>
    </row>
    <row r="21039" ht="14.25" customHeight="1">
      <c r="A21039" s="5"/>
      <c r="B21039" s="5"/>
      <c r="C21039" s="5" t="str">
        <f>IFERROR(__xludf.DUMMYFUNCTION("""COMPUTED_VALUE"""),"")</f>
        <v/>
      </c>
      <c r="D21039" s="5">
        <v>0.0</v>
      </c>
    </row>
    <row r="21040" ht="14.25" customHeight="1">
      <c r="A21040" s="5"/>
      <c r="B21040" s="5"/>
      <c r="C21040" s="5" t="str">
        <f>IFERROR(__xludf.DUMMYFUNCTION("""COMPUTED_VALUE"""),"")</f>
        <v/>
      </c>
      <c r="D21040" s="5">
        <v>0.0</v>
      </c>
    </row>
    <row r="21041" ht="14.25" customHeight="1">
      <c r="A21041" s="5"/>
      <c r="B21041" s="5"/>
      <c r="C21041" s="5" t="str">
        <f>IFERROR(__xludf.DUMMYFUNCTION("""COMPUTED_VALUE"""),"")</f>
        <v/>
      </c>
      <c r="D21041" s="5">
        <v>0.0</v>
      </c>
    </row>
    <row r="21042" ht="14.25" customHeight="1">
      <c r="A21042" s="5"/>
      <c r="B21042" s="5"/>
      <c r="C21042" s="5" t="str">
        <f>IFERROR(__xludf.DUMMYFUNCTION("""COMPUTED_VALUE"""),"")</f>
        <v/>
      </c>
      <c r="D21042" s="5">
        <v>0.0</v>
      </c>
    </row>
    <row r="21043" ht="14.25" customHeight="1">
      <c r="A21043" s="5"/>
      <c r="B21043" s="5"/>
      <c r="C21043" s="5" t="str">
        <f>IFERROR(__xludf.DUMMYFUNCTION("""COMPUTED_VALUE"""),"")</f>
        <v/>
      </c>
      <c r="D21043" s="5">
        <v>0.0</v>
      </c>
    </row>
    <row r="21044" ht="14.25" customHeight="1">
      <c r="A21044" s="5"/>
      <c r="B21044" s="5"/>
      <c r="C21044" s="5" t="str">
        <f>IFERROR(__xludf.DUMMYFUNCTION("""COMPUTED_VALUE"""),"")</f>
        <v/>
      </c>
      <c r="D21044" s="5">
        <v>0.0</v>
      </c>
    </row>
    <row r="21045" ht="14.25" customHeight="1">
      <c r="A21045" s="5"/>
      <c r="B21045" s="5"/>
      <c r="C21045" s="5" t="str">
        <f>IFERROR(__xludf.DUMMYFUNCTION("""COMPUTED_VALUE"""),"")</f>
        <v/>
      </c>
      <c r="D21045" s="5">
        <v>0.0</v>
      </c>
    </row>
    <row r="21046" ht="14.25" customHeight="1">
      <c r="A21046" s="5"/>
      <c r="B21046" s="5"/>
      <c r="C21046" s="5" t="str">
        <f>IFERROR(__xludf.DUMMYFUNCTION("""COMPUTED_VALUE"""),"")</f>
        <v/>
      </c>
      <c r="D21046" s="5">
        <v>0.0</v>
      </c>
    </row>
    <row r="21047" ht="14.25" customHeight="1">
      <c r="A21047" s="5"/>
      <c r="B21047" s="5"/>
      <c r="C21047" s="5" t="str">
        <f>IFERROR(__xludf.DUMMYFUNCTION("""COMPUTED_VALUE"""),"")</f>
        <v/>
      </c>
      <c r="D21047" s="5">
        <v>0.0</v>
      </c>
    </row>
    <row r="21048" ht="14.25" customHeight="1">
      <c r="A21048" s="5"/>
      <c r="B21048" s="5"/>
      <c r="C21048" s="5" t="str">
        <f>IFERROR(__xludf.DUMMYFUNCTION("""COMPUTED_VALUE"""),"")</f>
        <v/>
      </c>
      <c r="D21048" s="5">
        <v>0.0</v>
      </c>
    </row>
    <row r="21049" ht="14.25" customHeight="1">
      <c r="A21049" s="5"/>
      <c r="B21049" s="5"/>
      <c r="C21049" s="5" t="str">
        <f>IFERROR(__xludf.DUMMYFUNCTION("""COMPUTED_VALUE"""),"")</f>
        <v/>
      </c>
      <c r="D21049" s="5">
        <v>0.0</v>
      </c>
    </row>
    <row r="21050" ht="14.25" customHeight="1">
      <c r="A21050" s="5"/>
      <c r="B21050" s="5"/>
      <c r="C21050" s="5" t="str">
        <f>IFERROR(__xludf.DUMMYFUNCTION("""COMPUTED_VALUE"""),"")</f>
        <v/>
      </c>
      <c r="D21050" s="5">
        <v>0.0</v>
      </c>
    </row>
    <row r="21051" ht="14.25" customHeight="1">
      <c r="A21051" s="5"/>
      <c r="B21051" s="5"/>
      <c r="C21051" s="5" t="str">
        <f>IFERROR(__xludf.DUMMYFUNCTION("""COMPUTED_VALUE"""),"")</f>
        <v/>
      </c>
      <c r="D21051" s="5">
        <v>0.0</v>
      </c>
    </row>
    <row r="21052" ht="14.25" customHeight="1">
      <c r="A21052" s="5"/>
      <c r="B21052" s="5"/>
      <c r="C21052" s="5" t="str">
        <f>IFERROR(__xludf.DUMMYFUNCTION("""COMPUTED_VALUE"""),"")</f>
        <v/>
      </c>
      <c r="D21052" s="5">
        <v>0.0</v>
      </c>
    </row>
    <row r="21053" ht="14.25" customHeight="1">
      <c r="A21053" s="5"/>
      <c r="B21053" s="5"/>
      <c r="C21053" s="5" t="str">
        <f>IFERROR(__xludf.DUMMYFUNCTION("""COMPUTED_VALUE"""),"")</f>
        <v/>
      </c>
      <c r="D21053" s="5">
        <v>0.0</v>
      </c>
    </row>
    <row r="21054" ht="14.25" customHeight="1">
      <c r="A21054" s="5"/>
      <c r="B21054" s="5"/>
      <c r="C21054" s="5" t="str">
        <f>IFERROR(__xludf.DUMMYFUNCTION("""COMPUTED_VALUE"""),"")</f>
        <v/>
      </c>
      <c r="D21054" s="5">
        <v>0.0</v>
      </c>
    </row>
    <row r="21055" ht="14.25" customHeight="1">
      <c r="A21055" s="5"/>
      <c r="B21055" s="5"/>
      <c r="C21055" s="5" t="str">
        <f>IFERROR(__xludf.DUMMYFUNCTION("""COMPUTED_VALUE"""),"")</f>
        <v/>
      </c>
      <c r="D21055" s="5">
        <v>0.0</v>
      </c>
    </row>
    <row r="21056" ht="14.25" customHeight="1">
      <c r="A21056" s="5"/>
      <c r="B21056" s="5"/>
      <c r="C21056" s="5" t="str">
        <f>IFERROR(__xludf.DUMMYFUNCTION("""COMPUTED_VALUE"""),"")</f>
        <v/>
      </c>
      <c r="D21056" s="5">
        <v>0.0</v>
      </c>
    </row>
    <row r="21057" ht="14.25" customHeight="1">
      <c r="A21057" s="5"/>
      <c r="B21057" s="5"/>
      <c r="C21057" s="5" t="str">
        <f>IFERROR(__xludf.DUMMYFUNCTION("""COMPUTED_VALUE"""),"")</f>
        <v/>
      </c>
      <c r="D21057" s="5">
        <v>0.0</v>
      </c>
    </row>
    <row r="21058" ht="14.25" customHeight="1">
      <c r="A21058" s="5"/>
      <c r="B21058" s="5"/>
      <c r="C21058" s="5" t="str">
        <f>IFERROR(__xludf.DUMMYFUNCTION("""COMPUTED_VALUE"""),"")</f>
        <v/>
      </c>
      <c r="D21058" s="5">
        <v>0.0</v>
      </c>
    </row>
    <row r="21059" ht="14.25" customHeight="1">
      <c r="A21059" s="5"/>
      <c r="B21059" s="5"/>
      <c r="C21059" s="5" t="str">
        <f>IFERROR(__xludf.DUMMYFUNCTION("""COMPUTED_VALUE"""),"")</f>
        <v/>
      </c>
      <c r="D21059" s="5">
        <v>0.0</v>
      </c>
    </row>
    <row r="21060" ht="14.25" customHeight="1">
      <c r="A21060" s="5"/>
      <c r="B21060" s="5"/>
      <c r="C21060" s="5" t="str">
        <f>IFERROR(__xludf.DUMMYFUNCTION("""COMPUTED_VALUE"""),"")</f>
        <v/>
      </c>
      <c r="D21060" s="5">
        <v>0.0</v>
      </c>
    </row>
    <row r="21061" ht="14.25" customHeight="1">
      <c r="A21061" s="5"/>
      <c r="B21061" s="5"/>
      <c r="C21061" s="5" t="str">
        <f>IFERROR(__xludf.DUMMYFUNCTION("""COMPUTED_VALUE"""),"")</f>
        <v/>
      </c>
      <c r="D21061" s="5">
        <v>0.0</v>
      </c>
    </row>
    <row r="21062" ht="14.25" customHeight="1">
      <c r="A21062" s="5"/>
      <c r="B21062" s="5"/>
      <c r="C21062" s="5" t="str">
        <f>IFERROR(__xludf.DUMMYFUNCTION("""COMPUTED_VALUE"""),"")</f>
        <v/>
      </c>
      <c r="D21062" s="5">
        <v>0.0</v>
      </c>
    </row>
    <row r="21063" ht="14.25" customHeight="1">
      <c r="A21063" s="5"/>
      <c r="B21063" s="5"/>
      <c r="C21063" s="5" t="str">
        <f>IFERROR(__xludf.DUMMYFUNCTION("""COMPUTED_VALUE"""),"")</f>
        <v/>
      </c>
      <c r="D21063" s="5">
        <v>0.0</v>
      </c>
    </row>
    <row r="21064" ht="14.25" customHeight="1">
      <c r="A21064" s="5"/>
      <c r="B21064" s="5"/>
      <c r="C21064" s="5" t="str">
        <f>IFERROR(__xludf.DUMMYFUNCTION("""COMPUTED_VALUE"""),"")</f>
        <v/>
      </c>
      <c r="D21064" s="5">
        <v>0.0</v>
      </c>
    </row>
    <row r="21065" ht="14.25" customHeight="1">
      <c r="A21065" s="5"/>
      <c r="B21065" s="5"/>
      <c r="C21065" s="5" t="str">
        <f>IFERROR(__xludf.DUMMYFUNCTION("""COMPUTED_VALUE"""),"")</f>
        <v/>
      </c>
      <c r="D21065" s="5">
        <v>0.0</v>
      </c>
    </row>
    <row r="21066" ht="14.25" customHeight="1">
      <c r="A21066" s="5"/>
      <c r="B21066" s="5"/>
      <c r="C21066" s="5" t="str">
        <f>IFERROR(__xludf.DUMMYFUNCTION("""COMPUTED_VALUE"""),"")</f>
        <v/>
      </c>
      <c r="D21066" s="5">
        <v>0.0</v>
      </c>
    </row>
    <row r="21067" ht="14.25" customHeight="1">
      <c r="A21067" s="5"/>
      <c r="B21067" s="5"/>
      <c r="C21067" s="5" t="str">
        <f>IFERROR(__xludf.DUMMYFUNCTION("""COMPUTED_VALUE"""),"")</f>
        <v/>
      </c>
      <c r="D21067" s="5">
        <v>0.0</v>
      </c>
    </row>
    <row r="21068" ht="14.25" customHeight="1">
      <c r="A21068" s="5"/>
      <c r="B21068" s="5"/>
      <c r="C21068" s="5" t="str">
        <f>IFERROR(__xludf.DUMMYFUNCTION("""COMPUTED_VALUE"""),"")</f>
        <v/>
      </c>
      <c r="D21068" s="5">
        <v>0.0</v>
      </c>
    </row>
    <row r="21069" ht="14.25" customHeight="1">
      <c r="A21069" s="5"/>
      <c r="B21069" s="5"/>
      <c r="C21069" s="5" t="str">
        <f>IFERROR(__xludf.DUMMYFUNCTION("""COMPUTED_VALUE"""),"")</f>
        <v/>
      </c>
      <c r="D21069" s="5">
        <v>0.0</v>
      </c>
    </row>
    <row r="21070" ht="14.25" customHeight="1">
      <c r="A21070" s="5"/>
      <c r="B21070" s="5"/>
      <c r="C21070" s="5" t="str">
        <f>IFERROR(__xludf.DUMMYFUNCTION("""COMPUTED_VALUE"""),"")</f>
        <v/>
      </c>
      <c r="D21070" s="5">
        <v>0.0</v>
      </c>
    </row>
    <row r="21071" ht="14.25" customHeight="1">
      <c r="A21071" s="5"/>
      <c r="B21071" s="5"/>
      <c r="C21071" s="5" t="str">
        <f>IFERROR(__xludf.DUMMYFUNCTION("""COMPUTED_VALUE"""),"")</f>
        <v/>
      </c>
      <c r="D21071" s="5">
        <v>0.0</v>
      </c>
    </row>
    <row r="21072" ht="14.25" customHeight="1">
      <c r="A21072" s="5"/>
      <c r="B21072" s="5"/>
      <c r="C21072" s="5" t="str">
        <f>IFERROR(__xludf.DUMMYFUNCTION("""COMPUTED_VALUE"""),"")</f>
        <v/>
      </c>
      <c r="D21072" s="5">
        <v>0.0</v>
      </c>
    </row>
    <row r="21073" ht="14.25" customHeight="1">
      <c r="A21073" s="5"/>
      <c r="B21073" s="5"/>
      <c r="C21073" s="5" t="str">
        <f>IFERROR(__xludf.DUMMYFUNCTION("""COMPUTED_VALUE"""),"")</f>
        <v/>
      </c>
      <c r="D21073" s="5">
        <v>0.0</v>
      </c>
    </row>
    <row r="21074" ht="14.25" customHeight="1">
      <c r="A21074" s="5"/>
      <c r="B21074" s="5"/>
      <c r="C21074" s="5" t="str">
        <f>IFERROR(__xludf.DUMMYFUNCTION("""COMPUTED_VALUE"""),"")</f>
        <v/>
      </c>
      <c r="D21074" s="5">
        <v>0.0</v>
      </c>
    </row>
    <row r="21075" ht="14.25" customHeight="1">
      <c r="A21075" s="5"/>
      <c r="B21075" s="5"/>
      <c r="C21075" s="5" t="str">
        <f>IFERROR(__xludf.DUMMYFUNCTION("""COMPUTED_VALUE"""),"")</f>
        <v/>
      </c>
      <c r="D21075" s="5">
        <v>0.0</v>
      </c>
    </row>
    <row r="21076" ht="14.25" customHeight="1">
      <c r="A21076" s="5"/>
      <c r="B21076" s="5"/>
      <c r="C21076" s="5" t="str">
        <f>IFERROR(__xludf.DUMMYFUNCTION("""COMPUTED_VALUE"""),"")</f>
        <v/>
      </c>
      <c r="D21076" s="5">
        <v>0.0</v>
      </c>
    </row>
    <row r="21077" ht="14.25" customHeight="1">
      <c r="A21077" s="5"/>
      <c r="B21077" s="5"/>
      <c r="C21077" s="5" t="str">
        <f>IFERROR(__xludf.DUMMYFUNCTION("""COMPUTED_VALUE"""),"")</f>
        <v/>
      </c>
      <c r="D21077" s="5">
        <v>0.0</v>
      </c>
    </row>
    <row r="21078" ht="14.25" customHeight="1">
      <c r="A21078" s="5"/>
      <c r="B21078" s="5"/>
      <c r="C21078" s="5" t="str">
        <f>IFERROR(__xludf.DUMMYFUNCTION("""COMPUTED_VALUE"""),"")</f>
        <v/>
      </c>
      <c r="D21078" s="5">
        <v>0.0</v>
      </c>
    </row>
    <row r="21079" ht="14.25" customHeight="1">
      <c r="A21079" s="5"/>
      <c r="B21079" s="5"/>
      <c r="C21079" s="5" t="str">
        <f>IFERROR(__xludf.DUMMYFUNCTION("""COMPUTED_VALUE"""),"")</f>
        <v/>
      </c>
      <c r="D21079" s="5">
        <v>0.0</v>
      </c>
    </row>
    <row r="21080" ht="14.25" customHeight="1">
      <c r="A21080" s="5"/>
      <c r="B21080" s="5"/>
      <c r="C21080" s="5" t="str">
        <f>IFERROR(__xludf.DUMMYFUNCTION("""COMPUTED_VALUE"""),"")</f>
        <v/>
      </c>
      <c r="D21080" s="5">
        <v>0.0</v>
      </c>
    </row>
    <row r="21081" ht="14.25" customHeight="1">
      <c r="A21081" s="5"/>
      <c r="B21081" s="5"/>
      <c r="C21081" s="5" t="str">
        <f>IFERROR(__xludf.DUMMYFUNCTION("""COMPUTED_VALUE"""),"")</f>
        <v/>
      </c>
      <c r="D21081" s="5">
        <v>0.0</v>
      </c>
    </row>
    <row r="21082" ht="14.25" customHeight="1">
      <c r="A21082" s="5"/>
      <c r="B21082" s="5"/>
      <c r="C21082" s="5" t="str">
        <f>IFERROR(__xludf.DUMMYFUNCTION("""COMPUTED_VALUE"""),"")</f>
        <v/>
      </c>
      <c r="D21082" s="5">
        <v>0.0</v>
      </c>
    </row>
    <row r="21083" ht="14.25" customHeight="1">
      <c r="A21083" s="5"/>
      <c r="B21083" s="5"/>
      <c r="C21083" s="5" t="str">
        <f>IFERROR(__xludf.DUMMYFUNCTION("""COMPUTED_VALUE"""),"")</f>
        <v/>
      </c>
      <c r="D21083" s="5">
        <v>0.0</v>
      </c>
    </row>
    <row r="21084" ht="14.25" customHeight="1">
      <c r="A21084" s="5"/>
      <c r="B21084" s="5"/>
      <c r="C21084" s="5" t="str">
        <f>IFERROR(__xludf.DUMMYFUNCTION("""COMPUTED_VALUE"""),"")</f>
        <v/>
      </c>
      <c r="D21084" s="5">
        <v>0.0</v>
      </c>
    </row>
    <row r="21085" ht="14.25" customHeight="1">
      <c r="A21085" s="5"/>
      <c r="B21085" s="5"/>
      <c r="C21085" s="5" t="str">
        <f>IFERROR(__xludf.DUMMYFUNCTION("""COMPUTED_VALUE"""),"")</f>
        <v/>
      </c>
      <c r="D21085" s="5">
        <v>0.0</v>
      </c>
    </row>
    <row r="21086" ht="14.25" customHeight="1">
      <c r="A21086" s="5"/>
      <c r="B21086" s="5"/>
      <c r="C21086" s="5" t="str">
        <f>IFERROR(__xludf.DUMMYFUNCTION("""COMPUTED_VALUE"""),"")</f>
        <v/>
      </c>
      <c r="D21086" s="5">
        <v>0.0</v>
      </c>
    </row>
    <row r="21087" ht="14.25" customHeight="1">
      <c r="A21087" s="5"/>
      <c r="B21087" s="5"/>
      <c r="C21087" s="5" t="str">
        <f>IFERROR(__xludf.DUMMYFUNCTION("""COMPUTED_VALUE"""),"")</f>
        <v/>
      </c>
      <c r="D21087" s="5">
        <v>0.0</v>
      </c>
    </row>
    <row r="21088" ht="14.25" customHeight="1">
      <c r="A21088" s="5"/>
      <c r="B21088" s="5"/>
      <c r="C21088" s="5" t="str">
        <f>IFERROR(__xludf.DUMMYFUNCTION("""COMPUTED_VALUE"""),"")</f>
        <v/>
      </c>
      <c r="D21088" s="5">
        <v>0.0</v>
      </c>
    </row>
    <row r="21089" ht="14.25" customHeight="1">
      <c r="A21089" s="5"/>
      <c r="B21089" s="5"/>
      <c r="C21089" s="5" t="str">
        <f>IFERROR(__xludf.DUMMYFUNCTION("""COMPUTED_VALUE"""),"")</f>
        <v/>
      </c>
      <c r="D21089" s="5">
        <v>0.0</v>
      </c>
    </row>
    <row r="21090" ht="14.25" customHeight="1">
      <c r="A21090" s="5"/>
      <c r="B21090" s="5"/>
      <c r="C21090" s="5" t="str">
        <f>IFERROR(__xludf.DUMMYFUNCTION("""COMPUTED_VALUE"""),"")</f>
        <v/>
      </c>
      <c r="D21090" s="5">
        <v>0.0</v>
      </c>
    </row>
    <row r="21091" ht="14.25" customHeight="1">
      <c r="A21091" s="5"/>
      <c r="B21091" s="5"/>
      <c r="C21091" s="5" t="str">
        <f>IFERROR(__xludf.DUMMYFUNCTION("""COMPUTED_VALUE"""),"")</f>
        <v/>
      </c>
      <c r="D21091" s="5">
        <v>0.0</v>
      </c>
    </row>
    <row r="21092" ht="14.25" customHeight="1">
      <c r="A21092" s="5"/>
      <c r="B21092" s="5"/>
      <c r="C21092" s="5" t="str">
        <f>IFERROR(__xludf.DUMMYFUNCTION("""COMPUTED_VALUE"""),"")</f>
        <v/>
      </c>
      <c r="D21092" s="5">
        <v>0.0</v>
      </c>
    </row>
    <row r="21093" ht="14.25" customHeight="1">
      <c r="A21093" s="5"/>
      <c r="B21093" s="5"/>
      <c r="C21093" s="5" t="str">
        <f>IFERROR(__xludf.DUMMYFUNCTION("""COMPUTED_VALUE"""),"")</f>
        <v/>
      </c>
      <c r="D21093" s="5">
        <v>0.0</v>
      </c>
    </row>
    <row r="21094" ht="14.25" customHeight="1">
      <c r="A21094" s="5"/>
      <c r="B21094" s="5"/>
      <c r="C21094" s="5" t="str">
        <f>IFERROR(__xludf.DUMMYFUNCTION("""COMPUTED_VALUE"""),"")</f>
        <v/>
      </c>
      <c r="D21094" s="5">
        <v>0.0</v>
      </c>
    </row>
    <row r="21095" ht="14.25" customHeight="1">
      <c r="A21095" s="5"/>
      <c r="B21095" s="5"/>
      <c r="C21095" s="5" t="str">
        <f>IFERROR(__xludf.DUMMYFUNCTION("""COMPUTED_VALUE"""),"")</f>
        <v/>
      </c>
      <c r="D21095" s="5">
        <v>0.0</v>
      </c>
    </row>
    <row r="21096" ht="14.25" customHeight="1">
      <c r="A21096" s="5"/>
      <c r="B21096" s="5"/>
      <c r="C21096" s="5" t="str">
        <f>IFERROR(__xludf.DUMMYFUNCTION("""COMPUTED_VALUE"""),"")</f>
        <v/>
      </c>
      <c r="D21096" s="5">
        <v>0.0</v>
      </c>
    </row>
    <row r="21097" ht="14.25" customHeight="1">
      <c r="A21097" s="5"/>
      <c r="B21097" s="5"/>
      <c r="C21097" s="5" t="str">
        <f>IFERROR(__xludf.DUMMYFUNCTION("""COMPUTED_VALUE"""),"")</f>
        <v/>
      </c>
      <c r="D21097" s="5">
        <v>0.0</v>
      </c>
    </row>
    <row r="21098" ht="14.25" customHeight="1">
      <c r="A21098" s="5"/>
      <c r="B21098" s="5"/>
      <c r="C21098" s="5" t="str">
        <f>IFERROR(__xludf.DUMMYFUNCTION("""COMPUTED_VALUE"""),"")</f>
        <v/>
      </c>
      <c r="D21098" s="5">
        <v>0.0</v>
      </c>
    </row>
    <row r="21099" ht="14.25" customHeight="1">
      <c r="A21099" s="5"/>
      <c r="B21099" s="5"/>
      <c r="C21099" s="5" t="str">
        <f>IFERROR(__xludf.DUMMYFUNCTION("""COMPUTED_VALUE"""),"")</f>
        <v/>
      </c>
      <c r="D21099" s="5">
        <v>0.0</v>
      </c>
    </row>
    <row r="21100" ht="14.25" customHeight="1">
      <c r="A21100" s="5"/>
      <c r="B21100" s="5"/>
      <c r="C21100" s="5" t="str">
        <f>IFERROR(__xludf.DUMMYFUNCTION("""COMPUTED_VALUE"""),"")</f>
        <v/>
      </c>
      <c r="D21100" s="5">
        <v>0.0</v>
      </c>
    </row>
    <row r="21101" ht="14.25" customHeight="1">
      <c r="A21101" s="5"/>
      <c r="B21101" s="5"/>
      <c r="C21101" s="5" t="str">
        <f>IFERROR(__xludf.DUMMYFUNCTION("""COMPUTED_VALUE"""),"")</f>
        <v/>
      </c>
      <c r="D21101" s="5">
        <v>0.0</v>
      </c>
    </row>
    <row r="21102" ht="14.25" customHeight="1">
      <c r="A21102" s="5"/>
      <c r="B21102" s="5"/>
      <c r="C21102" s="5" t="str">
        <f>IFERROR(__xludf.DUMMYFUNCTION("""COMPUTED_VALUE"""),"")</f>
        <v/>
      </c>
      <c r="D21102" s="5">
        <v>0.0</v>
      </c>
    </row>
    <row r="21103" ht="14.25" customHeight="1">
      <c r="A21103" s="5"/>
      <c r="B21103" s="5"/>
      <c r="C21103" s="5" t="str">
        <f>IFERROR(__xludf.DUMMYFUNCTION("""COMPUTED_VALUE"""),"")</f>
        <v/>
      </c>
      <c r="D21103" s="5">
        <v>0.0</v>
      </c>
    </row>
    <row r="21104" ht="14.25" customHeight="1">
      <c r="A21104" s="5"/>
      <c r="B21104" s="5"/>
      <c r="C21104" s="5" t="str">
        <f>IFERROR(__xludf.DUMMYFUNCTION("""COMPUTED_VALUE"""),"")</f>
        <v/>
      </c>
      <c r="D21104" s="5">
        <v>0.0</v>
      </c>
    </row>
    <row r="21105" ht="14.25" customHeight="1">
      <c r="A21105" s="5"/>
      <c r="B21105" s="5"/>
      <c r="C21105" s="5" t="str">
        <f>IFERROR(__xludf.DUMMYFUNCTION("""COMPUTED_VALUE"""),"")</f>
        <v/>
      </c>
      <c r="D21105" s="5">
        <v>0.0</v>
      </c>
    </row>
    <row r="21106" ht="14.25" customHeight="1">
      <c r="A21106" s="5"/>
      <c r="B21106" s="5"/>
      <c r="C21106" s="5" t="str">
        <f>IFERROR(__xludf.DUMMYFUNCTION("""COMPUTED_VALUE"""),"")</f>
        <v/>
      </c>
      <c r="D21106" s="5">
        <v>0.0</v>
      </c>
    </row>
    <row r="21107" ht="14.25" customHeight="1">
      <c r="A21107" s="5"/>
      <c r="B21107" s="5"/>
      <c r="C21107" s="5" t="str">
        <f>IFERROR(__xludf.DUMMYFUNCTION("""COMPUTED_VALUE"""),"")</f>
        <v/>
      </c>
      <c r="D21107" s="5">
        <v>0.0</v>
      </c>
    </row>
    <row r="21108" ht="14.25" customHeight="1">
      <c r="A21108" s="5"/>
      <c r="B21108" s="5"/>
      <c r="C21108" s="5" t="str">
        <f>IFERROR(__xludf.DUMMYFUNCTION("""COMPUTED_VALUE"""),"")</f>
        <v/>
      </c>
      <c r="D21108" s="5">
        <v>0.0</v>
      </c>
    </row>
    <row r="21109" ht="14.25" customHeight="1">
      <c r="A21109" s="5"/>
      <c r="B21109" s="5"/>
      <c r="C21109" s="5" t="str">
        <f>IFERROR(__xludf.DUMMYFUNCTION("""COMPUTED_VALUE"""),"")</f>
        <v/>
      </c>
      <c r="D21109" s="5">
        <v>0.0</v>
      </c>
    </row>
    <row r="21110" ht="14.25" customHeight="1">
      <c r="A21110" s="5"/>
      <c r="B21110" s="5"/>
      <c r="C21110" s="5" t="str">
        <f>IFERROR(__xludf.DUMMYFUNCTION("""COMPUTED_VALUE"""),"")</f>
        <v/>
      </c>
      <c r="D21110" s="5">
        <v>0.0</v>
      </c>
    </row>
    <row r="21111" ht="14.25" customHeight="1">
      <c r="A21111" s="5"/>
      <c r="B21111" s="5"/>
      <c r="C21111" s="5" t="str">
        <f>IFERROR(__xludf.DUMMYFUNCTION("""COMPUTED_VALUE"""),"")</f>
        <v/>
      </c>
      <c r="D21111" s="5">
        <v>0.0</v>
      </c>
    </row>
    <row r="21112" ht="14.25" customHeight="1">
      <c r="A21112" s="5"/>
      <c r="B21112" s="5"/>
      <c r="C21112" s="5" t="str">
        <f>IFERROR(__xludf.DUMMYFUNCTION("""COMPUTED_VALUE"""),"")</f>
        <v/>
      </c>
      <c r="D21112" s="5">
        <v>0.0</v>
      </c>
    </row>
    <row r="21113" ht="14.25" customHeight="1">
      <c r="A21113" s="5"/>
      <c r="B21113" s="5"/>
      <c r="C21113" s="5" t="str">
        <f>IFERROR(__xludf.DUMMYFUNCTION("""COMPUTED_VALUE"""),"")</f>
        <v/>
      </c>
      <c r="D21113" s="5">
        <v>0.0</v>
      </c>
    </row>
    <row r="21114" ht="14.25" customHeight="1">
      <c r="A21114" s="5"/>
      <c r="B21114" s="5"/>
      <c r="C21114" s="5" t="str">
        <f>IFERROR(__xludf.DUMMYFUNCTION("""COMPUTED_VALUE"""),"")</f>
        <v/>
      </c>
      <c r="D21114" s="5">
        <v>0.0</v>
      </c>
    </row>
    <row r="21115" ht="14.25" customHeight="1">
      <c r="A21115" s="5"/>
      <c r="B21115" s="5"/>
      <c r="C21115" s="5" t="str">
        <f>IFERROR(__xludf.DUMMYFUNCTION("""COMPUTED_VALUE"""),"")</f>
        <v/>
      </c>
      <c r="D21115" s="5">
        <v>0.0</v>
      </c>
    </row>
    <row r="21116" ht="14.25" customHeight="1">
      <c r="A21116" s="5"/>
      <c r="B21116" s="5"/>
      <c r="C21116" s="5" t="str">
        <f>IFERROR(__xludf.DUMMYFUNCTION("""COMPUTED_VALUE"""),"")</f>
        <v/>
      </c>
      <c r="D21116" s="5">
        <v>0.0</v>
      </c>
    </row>
    <row r="21117" ht="14.25" customHeight="1">
      <c r="A21117" s="5"/>
      <c r="B21117" s="5"/>
      <c r="C21117" s="5" t="str">
        <f>IFERROR(__xludf.DUMMYFUNCTION("""COMPUTED_VALUE"""),"")</f>
        <v/>
      </c>
      <c r="D21117" s="5">
        <v>0.0</v>
      </c>
    </row>
    <row r="21118" ht="14.25" customHeight="1">
      <c r="A21118" s="5"/>
      <c r="B21118" s="5"/>
      <c r="C21118" s="5" t="str">
        <f>IFERROR(__xludf.DUMMYFUNCTION("""COMPUTED_VALUE"""),"")</f>
        <v/>
      </c>
      <c r="D21118" s="5">
        <v>0.0</v>
      </c>
    </row>
    <row r="21119" ht="14.25" customHeight="1">
      <c r="A21119" s="5"/>
      <c r="B21119" s="5"/>
      <c r="C21119" s="5" t="str">
        <f>IFERROR(__xludf.DUMMYFUNCTION("""COMPUTED_VALUE"""),"")</f>
        <v/>
      </c>
      <c r="D21119" s="5">
        <v>0.0</v>
      </c>
    </row>
    <row r="21120" ht="14.25" customHeight="1">
      <c r="A21120" s="5"/>
      <c r="B21120" s="5"/>
      <c r="C21120" s="5" t="str">
        <f>IFERROR(__xludf.DUMMYFUNCTION("""COMPUTED_VALUE"""),"")</f>
        <v/>
      </c>
      <c r="D21120" s="5">
        <v>0.0</v>
      </c>
    </row>
    <row r="21121" ht="14.25" customHeight="1">
      <c r="A21121" s="5"/>
      <c r="B21121" s="5"/>
      <c r="C21121" s="5" t="str">
        <f>IFERROR(__xludf.DUMMYFUNCTION("""COMPUTED_VALUE"""),"")</f>
        <v/>
      </c>
      <c r="D21121" s="5">
        <v>0.0</v>
      </c>
    </row>
    <row r="21122" ht="14.25" customHeight="1">
      <c r="A21122" s="5"/>
      <c r="B21122" s="5"/>
      <c r="C21122" s="5" t="str">
        <f>IFERROR(__xludf.DUMMYFUNCTION("""COMPUTED_VALUE"""),"")</f>
        <v/>
      </c>
      <c r="D21122" s="5">
        <v>0.0</v>
      </c>
    </row>
    <row r="21123" ht="14.25" customHeight="1">
      <c r="A21123" s="5"/>
      <c r="B21123" s="5"/>
      <c r="C21123" s="5" t="str">
        <f>IFERROR(__xludf.DUMMYFUNCTION("""COMPUTED_VALUE"""),"")</f>
        <v/>
      </c>
      <c r="D21123" s="5">
        <v>0.0</v>
      </c>
    </row>
    <row r="21124" ht="14.25" customHeight="1">
      <c r="A21124" s="5"/>
      <c r="B21124" s="5"/>
      <c r="C21124" s="5" t="str">
        <f>IFERROR(__xludf.DUMMYFUNCTION("""COMPUTED_VALUE"""),"")</f>
        <v/>
      </c>
      <c r="D21124" s="5">
        <v>0.0</v>
      </c>
    </row>
    <row r="21125" ht="14.25" customHeight="1">
      <c r="A21125" s="5"/>
      <c r="B21125" s="5"/>
      <c r="C21125" s="5" t="str">
        <f>IFERROR(__xludf.DUMMYFUNCTION("""COMPUTED_VALUE"""),"")</f>
        <v/>
      </c>
      <c r="D21125" s="5">
        <v>0.0</v>
      </c>
    </row>
    <row r="21126" ht="14.25" customHeight="1">
      <c r="A21126" s="5"/>
      <c r="B21126" s="5"/>
      <c r="C21126" s="5" t="str">
        <f>IFERROR(__xludf.DUMMYFUNCTION("""COMPUTED_VALUE"""),"")</f>
        <v/>
      </c>
      <c r="D21126" s="5">
        <v>0.0</v>
      </c>
    </row>
    <row r="21127" ht="14.25" customHeight="1">
      <c r="A21127" s="5"/>
      <c r="B21127" s="5"/>
      <c r="C21127" s="5" t="str">
        <f>IFERROR(__xludf.DUMMYFUNCTION("""COMPUTED_VALUE"""),"")</f>
        <v/>
      </c>
      <c r="D21127" s="5">
        <v>0.0</v>
      </c>
    </row>
    <row r="21128" ht="14.25" customHeight="1">
      <c r="A21128" s="5"/>
      <c r="B21128" s="5"/>
      <c r="C21128" s="5" t="str">
        <f>IFERROR(__xludf.DUMMYFUNCTION("""COMPUTED_VALUE"""),"")</f>
        <v/>
      </c>
      <c r="D21128" s="5">
        <v>0.0</v>
      </c>
    </row>
    <row r="21129" ht="14.25" customHeight="1">
      <c r="A21129" s="5"/>
      <c r="B21129" s="5"/>
      <c r="C21129" s="5" t="str">
        <f>IFERROR(__xludf.DUMMYFUNCTION("""COMPUTED_VALUE"""),"")</f>
        <v/>
      </c>
      <c r="D21129" s="5">
        <v>0.0</v>
      </c>
    </row>
    <row r="21130" ht="14.25" customHeight="1">
      <c r="A21130" s="5"/>
      <c r="B21130" s="5"/>
      <c r="C21130" s="5" t="str">
        <f>IFERROR(__xludf.DUMMYFUNCTION("""COMPUTED_VALUE"""),"")</f>
        <v/>
      </c>
      <c r="D21130" s="5">
        <v>0.0</v>
      </c>
    </row>
    <row r="21131" ht="14.25" customHeight="1">
      <c r="A21131" s="5"/>
      <c r="B21131" s="5"/>
      <c r="C21131" s="5" t="str">
        <f>IFERROR(__xludf.DUMMYFUNCTION("""COMPUTED_VALUE"""),"")</f>
        <v/>
      </c>
      <c r="D21131" s="5">
        <v>0.0</v>
      </c>
    </row>
    <row r="21132" ht="14.25" customHeight="1">
      <c r="A21132" s="5"/>
      <c r="B21132" s="5"/>
      <c r="C21132" s="5" t="str">
        <f>IFERROR(__xludf.DUMMYFUNCTION("""COMPUTED_VALUE"""),"")</f>
        <v/>
      </c>
      <c r="D21132" s="5">
        <v>0.0</v>
      </c>
    </row>
    <row r="21133" ht="14.25" customHeight="1">
      <c r="A21133" s="5"/>
      <c r="B21133" s="5"/>
      <c r="C21133" s="5" t="str">
        <f>IFERROR(__xludf.DUMMYFUNCTION("""COMPUTED_VALUE"""),"")</f>
        <v/>
      </c>
      <c r="D21133" s="5">
        <v>0.0</v>
      </c>
    </row>
    <row r="21134" ht="14.25" customHeight="1">
      <c r="A21134" s="5"/>
      <c r="B21134" s="5"/>
      <c r="C21134" s="5" t="str">
        <f>IFERROR(__xludf.DUMMYFUNCTION("""COMPUTED_VALUE"""),"")</f>
        <v/>
      </c>
      <c r="D21134" s="5">
        <v>0.0</v>
      </c>
    </row>
    <row r="21135" ht="14.25" customHeight="1">
      <c r="A21135" s="5"/>
      <c r="B21135" s="5"/>
      <c r="C21135" s="5" t="str">
        <f>IFERROR(__xludf.DUMMYFUNCTION("""COMPUTED_VALUE"""),"")</f>
        <v/>
      </c>
      <c r="D21135" s="5">
        <v>0.0</v>
      </c>
    </row>
    <row r="21136" ht="14.25" customHeight="1">
      <c r="A21136" s="5"/>
      <c r="B21136" s="5"/>
      <c r="C21136" s="5" t="str">
        <f>IFERROR(__xludf.DUMMYFUNCTION("""COMPUTED_VALUE"""),"")</f>
        <v/>
      </c>
      <c r="D21136" s="5">
        <v>0.0</v>
      </c>
    </row>
    <row r="21137" ht="14.25" customHeight="1">
      <c r="A21137" s="5"/>
      <c r="B21137" s="5"/>
      <c r="C21137" s="5" t="str">
        <f>IFERROR(__xludf.DUMMYFUNCTION("""COMPUTED_VALUE"""),"")</f>
        <v/>
      </c>
      <c r="D21137" s="5">
        <v>0.0</v>
      </c>
    </row>
    <row r="21138" ht="14.25" customHeight="1">
      <c r="A21138" s="5"/>
      <c r="B21138" s="5"/>
      <c r="C21138" s="5" t="str">
        <f>IFERROR(__xludf.DUMMYFUNCTION("""COMPUTED_VALUE"""),"")</f>
        <v/>
      </c>
      <c r="D21138" s="5">
        <v>0.0</v>
      </c>
    </row>
    <row r="21139" ht="14.25" customHeight="1">
      <c r="A21139" s="5"/>
      <c r="B21139" s="5"/>
      <c r="C21139" s="5" t="str">
        <f>IFERROR(__xludf.DUMMYFUNCTION("""COMPUTED_VALUE"""),"")</f>
        <v/>
      </c>
      <c r="D21139" s="5">
        <v>0.0</v>
      </c>
    </row>
    <row r="21140" ht="14.25" customHeight="1">
      <c r="A21140" s="5"/>
      <c r="B21140" s="5"/>
      <c r="C21140" s="5" t="str">
        <f>IFERROR(__xludf.DUMMYFUNCTION("""COMPUTED_VALUE"""),"")</f>
        <v/>
      </c>
      <c r="D21140" s="5">
        <v>0.0</v>
      </c>
    </row>
    <row r="21141" ht="14.25" customHeight="1">
      <c r="A21141" s="5"/>
      <c r="B21141" s="5"/>
      <c r="C21141" s="5" t="str">
        <f>IFERROR(__xludf.DUMMYFUNCTION("""COMPUTED_VALUE"""),"")</f>
        <v/>
      </c>
      <c r="D21141" s="5">
        <v>0.0</v>
      </c>
    </row>
    <row r="21142" ht="14.25" customHeight="1">
      <c r="A21142" s="5"/>
      <c r="B21142" s="5"/>
      <c r="C21142" s="5" t="str">
        <f>IFERROR(__xludf.DUMMYFUNCTION("""COMPUTED_VALUE"""),"")</f>
        <v/>
      </c>
      <c r="D21142" s="5">
        <v>0.0</v>
      </c>
    </row>
    <row r="21143" ht="14.25" customHeight="1">
      <c r="A21143" s="5"/>
      <c r="B21143" s="5"/>
      <c r="C21143" s="5" t="str">
        <f>IFERROR(__xludf.DUMMYFUNCTION("""COMPUTED_VALUE"""),"")</f>
        <v/>
      </c>
      <c r="D21143" s="5">
        <v>0.0</v>
      </c>
    </row>
    <row r="21144" ht="14.25" customHeight="1">
      <c r="A21144" s="5"/>
      <c r="B21144" s="5"/>
      <c r="C21144" s="5" t="str">
        <f>IFERROR(__xludf.DUMMYFUNCTION("""COMPUTED_VALUE"""),"")</f>
        <v/>
      </c>
      <c r="D21144" s="5">
        <v>0.0</v>
      </c>
    </row>
    <row r="21145" ht="14.25" customHeight="1">
      <c r="A21145" s="5"/>
      <c r="B21145" s="5"/>
      <c r="C21145" s="5" t="str">
        <f>IFERROR(__xludf.DUMMYFUNCTION("""COMPUTED_VALUE"""),"")</f>
        <v/>
      </c>
      <c r="D21145" s="5">
        <v>0.0</v>
      </c>
    </row>
    <row r="21146" ht="14.25" customHeight="1">
      <c r="A21146" s="5"/>
      <c r="B21146" s="5"/>
      <c r="C21146" s="5" t="str">
        <f>IFERROR(__xludf.DUMMYFUNCTION("""COMPUTED_VALUE"""),"")</f>
        <v/>
      </c>
      <c r="D21146" s="5">
        <v>0.0</v>
      </c>
    </row>
    <row r="21147" ht="14.25" customHeight="1">
      <c r="A21147" s="5"/>
      <c r="B21147" s="5"/>
      <c r="C21147" s="5" t="str">
        <f>IFERROR(__xludf.DUMMYFUNCTION("""COMPUTED_VALUE"""),"")</f>
        <v/>
      </c>
      <c r="D21147" s="5">
        <v>0.0</v>
      </c>
    </row>
    <row r="21148" ht="14.25" customHeight="1">
      <c r="A21148" s="5"/>
      <c r="B21148" s="5"/>
      <c r="C21148" s="5" t="str">
        <f>IFERROR(__xludf.DUMMYFUNCTION("""COMPUTED_VALUE"""),"")</f>
        <v/>
      </c>
      <c r="D21148" s="5">
        <v>0.0</v>
      </c>
    </row>
    <row r="21149" ht="14.25" customHeight="1">
      <c r="A21149" s="5"/>
      <c r="B21149" s="5"/>
      <c r="C21149" s="5" t="str">
        <f>IFERROR(__xludf.DUMMYFUNCTION("""COMPUTED_VALUE"""),"")</f>
        <v/>
      </c>
      <c r="D21149" s="5">
        <v>0.0</v>
      </c>
    </row>
    <row r="21150" ht="14.25" customHeight="1">
      <c r="A21150" s="5"/>
      <c r="B21150" s="5"/>
      <c r="C21150" s="5" t="str">
        <f>IFERROR(__xludf.DUMMYFUNCTION("""COMPUTED_VALUE"""),"")</f>
        <v/>
      </c>
      <c r="D21150" s="5">
        <v>0.0</v>
      </c>
    </row>
    <row r="21151" ht="14.25" customHeight="1">
      <c r="A21151" s="5"/>
      <c r="B21151" s="5"/>
      <c r="C21151" s="5" t="str">
        <f>IFERROR(__xludf.DUMMYFUNCTION("""COMPUTED_VALUE"""),"")</f>
        <v/>
      </c>
      <c r="D21151" s="5">
        <v>0.0</v>
      </c>
    </row>
    <row r="21152" ht="14.25" customHeight="1">
      <c r="A21152" s="5"/>
      <c r="B21152" s="5"/>
      <c r="C21152" s="5" t="str">
        <f>IFERROR(__xludf.DUMMYFUNCTION("""COMPUTED_VALUE"""),"")</f>
        <v/>
      </c>
      <c r="D21152" s="5">
        <v>0.0</v>
      </c>
    </row>
    <row r="21153" ht="14.25" customHeight="1">
      <c r="A21153" s="5"/>
      <c r="B21153" s="5"/>
      <c r="C21153" s="5" t="str">
        <f>IFERROR(__xludf.DUMMYFUNCTION("""COMPUTED_VALUE"""),"")</f>
        <v/>
      </c>
      <c r="D21153" s="5">
        <v>0.0</v>
      </c>
    </row>
    <row r="21154" ht="14.25" customHeight="1">
      <c r="A21154" s="5"/>
      <c r="B21154" s="5"/>
      <c r="C21154" s="5" t="str">
        <f>IFERROR(__xludf.DUMMYFUNCTION("""COMPUTED_VALUE"""),"")</f>
        <v/>
      </c>
      <c r="D21154" s="5">
        <v>0.0</v>
      </c>
    </row>
    <row r="21155" ht="14.25" customHeight="1">
      <c r="A21155" s="5"/>
      <c r="B21155" s="5"/>
      <c r="C21155" s="5" t="str">
        <f>IFERROR(__xludf.DUMMYFUNCTION("""COMPUTED_VALUE"""),"")</f>
        <v/>
      </c>
      <c r="D21155" s="5">
        <v>0.0</v>
      </c>
    </row>
    <row r="21156" ht="14.25" customHeight="1">
      <c r="A21156" s="5"/>
      <c r="B21156" s="5"/>
      <c r="C21156" s="5" t="str">
        <f>IFERROR(__xludf.DUMMYFUNCTION("""COMPUTED_VALUE"""),"")</f>
        <v/>
      </c>
      <c r="D21156" s="5">
        <v>0.0</v>
      </c>
    </row>
    <row r="21157" ht="14.25" customHeight="1">
      <c r="A21157" s="5"/>
      <c r="B21157" s="5"/>
      <c r="C21157" s="5" t="str">
        <f>IFERROR(__xludf.DUMMYFUNCTION("""COMPUTED_VALUE"""),"")</f>
        <v/>
      </c>
      <c r="D21157" s="5">
        <v>0.0</v>
      </c>
    </row>
    <row r="21158" ht="14.25" customHeight="1">
      <c r="A21158" s="5"/>
      <c r="B21158" s="5"/>
      <c r="C21158" s="5" t="str">
        <f>IFERROR(__xludf.DUMMYFUNCTION("""COMPUTED_VALUE"""),"")</f>
        <v/>
      </c>
      <c r="D21158" s="5">
        <v>0.0</v>
      </c>
    </row>
    <row r="21159" ht="14.25" customHeight="1">
      <c r="A21159" s="5"/>
      <c r="B21159" s="5"/>
      <c r="C21159" s="5" t="str">
        <f>IFERROR(__xludf.DUMMYFUNCTION("""COMPUTED_VALUE"""),"")</f>
        <v/>
      </c>
      <c r="D21159" s="5">
        <v>0.0</v>
      </c>
    </row>
    <row r="21160" ht="14.25" customHeight="1">
      <c r="A21160" s="5"/>
      <c r="B21160" s="5"/>
      <c r="C21160" s="5" t="str">
        <f>IFERROR(__xludf.DUMMYFUNCTION("""COMPUTED_VALUE"""),"")</f>
        <v/>
      </c>
      <c r="D21160" s="5">
        <v>0.0</v>
      </c>
    </row>
    <row r="21161" ht="14.25" customHeight="1">
      <c r="A21161" s="5"/>
      <c r="B21161" s="5"/>
      <c r="C21161" s="5" t="str">
        <f>IFERROR(__xludf.DUMMYFUNCTION("""COMPUTED_VALUE"""),"")</f>
        <v/>
      </c>
      <c r="D21161" s="5">
        <v>0.0</v>
      </c>
    </row>
    <row r="21162" ht="14.25" customHeight="1">
      <c r="A21162" s="5"/>
      <c r="B21162" s="5"/>
      <c r="C21162" s="5" t="str">
        <f>IFERROR(__xludf.DUMMYFUNCTION("""COMPUTED_VALUE"""),"")</f>
        <v/>
      </c>
      <c r="D21162" s="5">
        <v>0.0</v>
      </c>
    </row>
    <row r="21163" ht="14.25" customHeight="1">
      <c r="A21163" s="5"/>
      <c r="B21163" s="5"/>
      <c r="C21163" s="5" t="str">
        <f>IFERROR(__xludf.DUMMYFUNCTION("""COMPUTED_VALUE"""),"")</f>
        <v/>
      </c>
      <c r="D21163" s="5">
        <v>0.0</v>
      </c>
    </row>
    <row r="21164" ht="14.25" customHeight="1">
      <c r="A21164" s="5"/>
      <c r="B21164" s="5"/>
      <c r="C21164" s="5" t="str">
        <f>IFERROR(__xludf.DUMMYFUNCTION("""COMPUTED_VALUE"""),"")</f>
        <v/>
      </c>
      <c r="D21164" s="5">
        <v>0.0</v>
      </c>
    </row>
    <row r="21165" ht="14.25" customHeight="1">
      <c r="A21165" s="5"/>
      <c r="B21165" s="5"/>
      <c r="C21165" s="5" t="str">
        <f>IFERROR(__xludf.DUMMYFUNCTION("""COMPUTED_VALUE"""),"")</f>
        <v/>
      </c>
      <c r="D21165" s="5">
        <v>0.0</v>
      </c>
    </row>
    <row r="21166" ht="14.25" customHeight="1">
      <c r="A21166" s="5"/>
      <c r="B21166" s="5"/>
      <c r="C21166" s="5" t="str">
        <f>IFERROR(__xludf.DUMMYFUNCTION("""COMPUTED_VALUE"""),"")</f>
        <v/>
      </c>
      <c r="D21166" s="5">
        <v>0.0</v>
      </c>
    </row>
    <row r="21167" ht="14.25" customHeight="1">
      <c r="A21167" s="5"/>
      <c r="B21167" s="5"/>
      <c r="C21167" s="5" t="str">
        <f>IFERROR(__xludf.DUMMYFUNCTION("""COMPUTED_VALUE"""),"")</f>
        <v/>
      </c>
      <c r="D21167" s="5">
        <v>0.0</v>
      </c>
    </row>
    <row r="21168" ht="14.25" customHeight="1">
      <c r="A21168" s="5"/>
      <c r="B21168" s="5"/>
      <c r="C21168" s="5" t="str">
        <f>IFERROR(__xludf.DUMMYFUNCTION("""COMPUTED_VALUE"""),"")</f>
        <v/>
      </c>
      <c r="D21168" s="5">
        <v>0.0</v>
      </c>
    </row>
    <row r="21169" ht="14.25" customHeight="1">
      <c r="A21169" s="5"/>
      <c r="B21169" s="5"/>
      <c r="C21169" s="5" t="str">
        <f>IFERROR(__xludf.DUMMYFUNCTION("""COMPUTED_VALUE"""),"")</f>
        <v/>
      </c>
      <c r="D21169" s="5">
        <v>0.0</v>
      </c>
    </row>
    <row r="21170" ht="14.25" customHeight="1">
      <c r="A21170" s="5"/>
      <c r="B21170" s="5"/>
      <c r="C21170" s="5" t="str">
        <f>IFERROR(__xludf.DUMMYFUNCTION("""COMPUTED_VALUE"""),"")</f>
        <v/>
      </c>
      <c r="D21170" s="5">
        <v>0.0</v>
      </c>
    </row>
    <row r="21171" ht="14.25" customHeight="1">
      <c r="A21171" s="5"/>
      <c r="B21171" s="5"/>
      <c r="C21171" s="5" t="str">
        <f>IFERROR(__xludf.DUMMYFUNCTION("""COMPUTED_VALUE"""),"")</f>
        <v/>
      </c>
      <c r="D21171" s="5">
        <v>0.0</v>
      </c>
    </row>
    <row r="21172" ht="14.25" customHeight="1">
      <c r="A21172" s="5"/>
      <c r="B21172" s="5"/>
      <c r="C21172" s="5" t="str">
        <f>IFERROR(__xludf.DUMMYFUNCTION("""COMPUTED_VALUE"""),"")</f>
        <v/>
      </c>
      <c r="D21172" s="5">
        <v>0.0</v>
      </c>
    </row>
    <row r="21173" ht="14.25" customHeight="1">
      <c r="A21173" s="5"/>
      <c r="B21173" s="5"/>
      <c r="C21173" s="5" t="str">
        <f>IFERROR(__xludf.DUMMYFUNCTION("""COMPUTED_VALUE"""),"")</f>
        <v/>
      </c>
      <c r="D21173" s="5">
        <v>0.0</v>
      </c>
    </row>
    <row r="21174" ht="14.25" customHeight="1">
      <c r="A21174" s="5"/>
      <c r="B21174" s="5"/>
      <c r="C21174" s="5" t="str">
        <f>IFERROR(__xludf.DUMMYFUNCTION("""COMPUTED_VALUE"""),"")</f>
        <v/>
      </c>
      <c r="D21174" s="5">
        <v>0.0</v>
      </c>
    </row>
    <row r="21175" ht="14.25" customHeight="1">
      <c r="A21175" s="5"/>
      <c r="B21175" s="5"/>
      <c r="C21175" s="5" t="str">
        <f>IFERROR(__xludf.DUMMYFUNCTION("""COMPUTED_VALUE"""),"")</f>
        <v/>
      </c>
      <c r="D21175" s="5">
        <v>0.0</v>
      </c>
    </row>
    <row r="21176" ht="14.25" customHeight="1">
      <c r="A21176" s="5"/>
      <c r="B21176" s="5"/>
      <c r="C21176" s="5" t="str">
        <f>IFERROR(__xludf.DUMMYFUNCTION("""COMPUTED_VALUE"""),"")</f>
        <v/>
      </c>
      <c r="D21176" s="5">
        <v>0.0</v>
      </c>
    </row>
    <row r="21177" ht="14.25" customHeight="1">
      <c r="A21177" s="5"/>
      <c r="B21177" s="5"/>
      <c r="C21177" s="5" t="str">
        <f>IFERROR(__xludf.DUMMYFUNCTION("""COMPUTED_VALUE"""),"")</f>
        <v/>
      </c>
      <c r="D21177" s="5">
        <v>0.0</v>
      </c>
    </row>
    <row r="21178" ht="14.25" customHeight="1">
      <c r="A21178" s="5"/>
      <c r="B21178" s="5"/>
      <c r="C21178" s="5" t="str">
        <f>IFERROR(__xludf.DUMMYFUNCTION("""COMPUTED_VALUE"""),"")</f>
        <v/>
      </c>
      <c r="D21178" s="5">
        <v>0.0</v>
      </c>
    </row>
    <row r="21179" ht="14.25" customHeight="1">
      <c r="A21179" s="5"/>
      <c r="B21179" s="5"/>
      <c r="C21179" s="5" t="str">
        <f>IFERROR(__xludf.DUMMYFUNCTION("""COMPUTED_VALUE"""),"")</f>
        <v/>
      </c>
      <c r="D21179" s="5">
        <v>0.0</v>
      </c>
    </row>
    <row r="21180" ht="14.25" customHeight="1">
      <c r="A21180" s="5"/>
      <c r="B21180" s="5"/>
      <c r="C21180" s="5" t="str">
        <f>IFERROR(__xludf.DUMMYFUNCTION("""COMPUTED_VALUE"""),"")</f>
        <v/>
      </c>
      <c r="D21180" s="5">
        <v>0.0</v>
      </c>
    </row>
    <row r="21181" ht="14.25" customHeight="1">
      <c r="A21181" s="5"/>
      <c r="B21181" s="5"/>
      <c r="C21181" s="5" t="str">
        <f>IFERROR(__xludf.DUMMYFUNCTION("""COMPUTED_VALUE"""),"")</f>
        <v/>
      </c>
      <c r="D21181" s="5">
        <v>0.0</v>
      </c>
    </row>
    <row r="21182" ht="14.25" customHeight="1">
      <c r="A21182" s="5"/>
      <c r="B21182" s="5"/>
      <c r="C21182" s="5" t="str">
        <f>IFERROR(__xludf.DUMMYFUNCTION("""COMPUTED_VALUE"""),"")</f>
        <v/>
      </c>
      <c r="D21182" s="5">
        <v>0.0</v>
      </c>
    </row>
    <row r="21183" ht="14.25" customHeight="1">
      <c r="A21183" s="5"/>
      <c r="B21183" s="5"/>
      <c r="C21183" s="5" t="str">
        <f>IFERROR(__xludf.DUMMYFUNCTION("""COMPUTED_VALUE"""),"")</f>
        <v/>
      </c>
      <c r="D21183" s="5">
        <v>0.0</v>
      </c>
    </row>
    <row r="21184" ht="14.25" customHeight="1">
      <c r="A21184" s="5"/>
      <c r="B21184" s="5"/>
      <c r="C21184" s="5" t="str">
        <f>IFERROR(__xludf.DUMMYFUNCTION("""COMPUTED_VALUE"""),"")</f>
        <v/>
      </c>
      <c r="D21184" s="5">
        <v>0.0</v>
      </c>
    </row>
    <row r="21185" ht="14.25" customHeight="1">
      <c r="A21185" s="5"/>
      <c r="B21185" s="5"/>
      <c r="C21185" s="5" t="str">
        <f>IFERROR(__xludf.DUMMYFUNCTION("""COMPUTED_VALUE"""),"")</f>
        <v/>
      </c>
      <c r="D21185" s="5">
        <v>0.0</v>
      </c>
    </row>
    <row r="21186" ht="14.25" customHeight="1">
      <c r="A21186" s="5"/>
      <c r="B21186" s="5"/>
      <c r="C21186" s="5" t="str">
        <f>IFERROR(__xludf.DUMMYFUNCTION("""COMPUTED_VALUE"""),"")</f>
        <v/>
      </c>
      <c r="D21186" s="5">
        <v>0.0</v>
      </c>
    </row>
    <row r="21187" ht="14.25" customHeight="1">
      <c r="A21187" s="5"/>
      <c r="B21187" s="5"/>
      <c r="C21187" s="5" t="str">
        <f>IFERROR(__xludf.DUMMYFUNCTION("""COMPUTED_VALUE"""),"")</f>
        <v/>
      </c>
      <c r="D21187" s="5">
        <v>0.0</v>
      </c>
    </row>
    <row r="21188" ht="14.25" customHeight="1">
      <c r="A21188" s="5"/>
      <c r="B21188" s="5"/>
      <c r="C21188" s="5" t="str">
        <f>IFERROR(__xludf.DUMMYFUNCTION("""COMPUTED_VALUE"""),"")</f>
        <v/>
      </c>
      <c r="D21188" s="5">
        <v>0.0</v>
      </c>
    </row>
    <row r="21189" ht="14.25" customHeight="1">
      <c r="A21189" s="5"/>
      <c r="B21189" s="5"/>
      <c r="C21189" s="5" t="str">
        <f>IFERROR(__xludf.DUMMYFUNCTION("""COMPUTED_VALUE"""),"")</f>
        <v/>
      </c>
      <c r="D21189" s="5">
        <v>0.0</v>
      </c>
    </row>
    <row r="21190" ht="14.25" customHeight="1">
      <c r="A21190" s="5"/>
      <c r="B21190" s="5"/>
      <c r="C21190" s="5" t="str">
        <f>IFERROR(__xludf.DUMMYFUNCTION("""COMPUTED_VALUE"""),"")</f>
        <v/>
      </c>
      <c r="D21190" s="5">
        <v>0.0</v>
      </c>
    </row>
    <row r="21191" ht="14.25" customHeight="1">
      <c r="A21191" s="5"/>
      <c r="B21191" s="5"/>
      <c r="C21191" s="5" t="str">
        <f>IFERROR(__xludf.DUMMYFUNCTION("""COMPUTED_VALUE"""),"")</f>
        <v/>
      </c>
      <c r="D21191" s="5">
        <v>0.0</v>
      </c>
    </row>
    <row r="21192" ht="14.25" customHeight="1">
      <c r="A21192" s="5"/>
      <c r="B21192" s="5"/>
      <c r="C21192" s="5" t="str">
        <f>IFERROR(__xludf.DUMMYFUNCTION("""COMPUTED_VALUE"""),"")</f>
        <v/>
      </c>
      <c r="D21192" s="5">
        <v>0.0</v>
      </c>
    </row>
    <row r="21193" ht="14.25" customHeight="1">
      <c r="A21193" s="5"/>
      <c r="B21193" s="5"/>
      <c r="C21193" s="5" t="str">
        <f>IFERROR(__xludf.DUMMYFUNCTION("""COMPUTED_VALUE"""),"")</f>
        <v/>
      </c>
      <c r="D21193" s="5">
        <v>0.0</v>
      </c>
    </row>
    <row r="21194" ht="14.25" customHeight="1">
      <c r="A21194" s="5"/>
      <c r="B21194" s="5"/>
      <c r="C21194" s="5" t="str">
        <f>IFERROR(__xludf.DUMMYFUNCTION("""COMPUTED_VALUE"""),"")</f>
        <v/>
      </c>
      <c r="D21194" s="5">
        <v>0.0</v>
      </c>
    </row>
    <row r="21195" ht="14.25" customHeight="1">
      <c r="A21195" s="5"/>
      <c r="B21195" s="5"/>
      <c r="C21195" s="5" t="str">
        <f>IFERROR(__xludf.DUMMYFUNCTION("""COMPUTED_VALUE"""),"")</f>
        <v/>
      </c>
      <c r="D21195" s="5">
        <v>0.0</v>
      </c>
    </row>
    <row r="21196" ht="14.25" customHeight="1">
      <c r="A21196" s="5"/>
      <c r="B21196" s="5"/>
      <c r="C21196" s="5" t="str">
        <f>IFERROR(__xludf.DUMMYFUNCTION("""COMPUTED_VALUE"""),"")</f>
        <v/>
      </c>
      <c r="D21196" s="5">
        <v>0.0</v>
      </c>
    </row>
    <row r="21197" ht="14.25" customHeight="1">
      <c r="A21197" s="5"/>
      <c r="B21197" s="5"/>
      <c r="C21197" s="5" t="str">
        <f>IFERROR(__xludf.DUMMYFUNCTION("""COMPUTED_VALUE"""),"")</f>
        <v/>
      </c>
      <c r="D21197" s="5">
        <v>0.0</v>
      </c>
    </row>
    <row r="21198" ht="14.25" customHeight="1">
      <c r="A21198" s="5"/>
      <c r="B21198" s="5"/>
      <c r="C21198" s="5" t="str">
        <f>IFERROR(__xludf.DUMMYFUNCTION("""COMPUTED_VALUE"""),"")</f>
        <v/>
      </c>
      <c r="D21198" s="5">
        <v>0.0</v>
      </c>
    </row>
    <row r="21199" ht="14.25" customHeight="1">
      <c r="A21199" s="5"/>
      <c r="B21199" s="5"/>
      <c r="C21199" s="5" t="str">
        <f>IFERROR(__xludf.DUMMYFUNCTION("""COMPUTED_VALUE"""),"")</f>
        <v/>
      </c>
      <c r="D21199" s="5">
        <v>0.0</v>
      </c>
    </row>
    <row r="21200" ht="14.25" customHeight="1">
      <c r="A21200" s="5"/>
      <c r="B21200" s="5"/>
      <c r="C21200" s="5" t="str">
        <f>IFERROR(__xludf.DUMMYFUNCTION("""COMPUTED_VALUE"""),"")</f>
        <v/>
      </c>
      <c r="D21200" s="5">
        <v>0.0</v>
      </c>
    </row>
    <row r="21201" ht="14.25" customHeight="1">
      <c r="A21201" s="5"/>
      <c r="B21201" s="5"/>
      <c r="C21201" s="5" t="str">
        <f>IFERROR(__xludf.DUMMYFUNCTION("""COMPUTED_VALUE"""),"")</f>
        <v/>
      </c>
      <c r="D21201" s="5">
        <v>0.0</v>
      </c>
    </row>
    <row r="21202" ht="14.25" customHeight="1">
      <c r="A21202" s="5"/>
      <c r="B21202" s="5"/>
      <c r="C21202" s="5" t="str">
        <f>IFERROR(__xludf.DUMMYFUNCTION("""COMPUTED_VALUE"""),"")</f>
        <v/>
      </c>
      <c r="D21202" s="5">
        <v>0.0</v>
      </c>
    </row>
    <row r="21203" ht="14.25" customHeight="1">
      <c r="A21203" s="5"/>
      <c r="B21203" s="5"/>
      <c r="C21203" s="5" t="str">
        <f>IFERROR(__xludf.DUMMYFUNCTION("""COMPUTED_VALUE"""),"")</f>
        <v/>
      </c>
      <c r="D21203" s="5">
        <v>0.0</v>
      </c>
    </row>
    <row r="21204" ht="14.25" customHeight="1">
      <c r="A21204" s="5"/>
      <c r="B21204" s="5"/>
      <c r="C21204" s="5" t="str">
        <f>IFERROR(__xludf.DUMMYFUNCTION("""COMPUTED_VALUE"""),"")</f>
        <v/>
      </c>
      <c r="D21204" s="5">
        <v>0.0</v>
      </c>
    </row>
    <row r="21205" ht="14.25" customHeight="1">
      <c r="A21205" s="5"/>
      <c r="B21205" s="5"/>
      <c r="C21205" s="5" t="str">
        <f>IFERROR(__xludf.DUMMYFUNCTION("""COMPUTED_VALUE"""),"")</f>
        <v/>
      </c>
      <c r="D21205" s="5">
        <v>0.0</v>
      </c>
    </row>
    <row r="21206" ht="14.25" customHeight="1">
      <c r="A21206" s="5"/>
      <c r="B21206" s="5"/>
      <c r="C21206" s="5" t="str">
        <f>IFERROR(__xludf.DUMMYFUNCTION("""COMPUTED_VALUE"""),"")</f>
        <v/>
      </c>
      <c r="D21206" s="5">
        <v>0.0</v>
      </c>
    </row>
    <row r="21207" ht="14.25" customHeight="1">
      <c r="A21207" s="5"/>
      <c r="B21207" s="5"/>
      <c r="C21207" s="5" t="str">
        <f>IFERROR(__xludf.DUMMYFUNCTION("""COMPUTED_VALUE"""),"")</f>
        <v/>
      </c>
      <c r="D21207" s="5">
        <v>0.0</v>
      </c>
    </row>
    <row r="21208" ht="14.25" customHeight="1">
      <c r="A21208" s="5"/>
      <c r="B21208" s="5"/>
      <c r="C21208" s="5" t="str">
        <f>IFERROR(__xludf.DUMMYFUNCTION("""COMPUTED_VALUE"""),"")</f>
        <v/>
      </c>
      <c r="D21208" s="5">
        <v>0.0</v>
      </c>
    </row>
    <row r="21209" ht="14.25" customHeight="1">
      <c r="A21209" s="5"/>
      <c r="B21209" s="5"/>
      <c r="C21209" s="5" t="str">
        <f>IFERROR(__xludf.DUMMYFUNCTION("""COMPUTED_VALUE"""),"")</f>
        <v/>
      </c>
      <c r="D21209" s="5">
        <v>0.0</v>
      </c>
    </row>
    <row r="21210" ht="14.25" customHeight="1">
      <c r="A21210" s="5"/>
      <c r="B21210" s="5"/>
      <c r="C21210" s="5" t="str">
        <f>IFERROR(__xludf.DUMMYFUNCTION("""COMPUTED_VALUE"""),"")</f>
        <v/>
      </c>
      <c r="D21210" s="5">
        <v>0.0</v>
      </c>
    </row>
    <row r="21211" ht="14.25" customHeight="1">
      <c r="A21211" s="5"/>
      <c r="B21211" s="5"/>
      <c r="C21211" s="5" t="str">
        <f>IFERROR(__xludf.DUMMYFUNCTION("""COMPUTED_VALUE"""),"")</f>
        <v/>
      </c>
      <c r="D21211" s="5">
        <v>0.0</v>
      </c>
    </row>
    <row r="21212" ht="14.25" customHeight="1">
      <c r="A21212" s="5"/>
      <c r="B21212" s="5"/>
      <c r="C21212" s="5" t="str">
        <f>IFERROR(__xludf.DUMMYFUNCTION("""COMPUTED_VALUE"""),"")</f>
        <v/>
      </c>
      <c r="D21212" s="5">
        <v>0.0</v>
      </c>
    </row>
    <row r="21213" ht="14.25" customHeight="1">
      <c r="A21213" s="5"/>
      <c r="B21213" s="5"/>
      <c r="C21213" s="5" t="str">
        <f>IFERROR(__xludf.DUMMYFUNCTION("""COMPUTED_VALUE"""),"")</f>
        <v/>
      </c>
      <c r="D21213" s="5">
        <v>0.0</v>
      </c>
    </row>
    <row r="21214" ht="14.25" customHeight="1">
      <c r="A21214" s="5"/>
      <c r="B21214" s="5"/>
      <c r="C21214" s="5" t="str">
        <f>IFERROR(__xludf.DUMMYFUNCTION("""COMPUTED_VALUE"""),"")</f>
        <v/>
      </c>
      <c r="D21214" s="5">
        <v>0.0</v>
      </c>
    </row>
    <row r="21215" ht="14.25" customHeight="1">
      <c r="A21215" s="5"/>
      <c r="B21215" s="5"/>
      <c r="C21215" s="5" t="str">
        <f>IFERROR(__xludf.DUMMYFUNCTION("""COMPUTED_VALUE"""),"")</f>
        <v/>
      </c>
      <c r="D21215" s="5">
        <v>0.0</v>
      </c>
    </row>
    <row r="21216" ht="14.25" customHeight="1">
      <c r="A21216" s="5"/>
      <c r="B21216" s="5"/>
      <c r="C21216" s="5" t="str">
        <f>IFERROR(__xludf.DUMMYFUNCTION("""COMPUTED_VALUE"""),"")</f>
        <v/>
      </c>
      <c r="D21216" s="5">
        <v>0.0</v>
      </c>
    </row>
    <row r="21217" ht="14.25" customHeight="1">
      <c r="A21217" s="5"/>
      <c r="B21217" s="5"/>
      <c r="C21217" s="5" t="str">
        <f>IFERROR(__xludf.DUMMYFUNCTION("""COMPUTED_VALUE"""),"")</f>
        <v/>
      </c>
      <c r="D21217" s="5">
        <v>0.0</v>
      </c>
    </row>
    <row r="21218" ht="14.25" customHeight="1">
      <c r="A21218" s="5"/>
      <c r="B21218" s="5"/>
      <c r="C21218" s="5" t="str">
        <f>IFERROR(__xludf.DUMMYFUNCTION("""COMPUTED_VALUE"""),"")</f>
        <v/>
      </c>
      <c r="D21218" s="5">
        <v>0.0</v>
      </c>
    </row>
    <row r="21219" ht="14.25" customHeight="1">
      <c r="A21219" s="5"/>
      <c r="B21219" s="5"/>
      <c r="C21219" s="5" t="str">
        <f>IFERROR(__xludf.DUMMYFUNCTION("""COMPUTED_VALUE"""),"")</f>
        <v/>
      </c>
      <c r="D21219" s="5">
        <v>0.0</v>
      </c>
    </row>
    <row r="21220" ht="14.25" customHeight="1">
      <c r="A21220" s="5"/>
      <c r="B21220" s="5"/>
      <c r="C21220" s="5" t="str">
        <f>IFERROR(__xludf.DUMMYFUNCTION("""COMPUTED_VALUE"""),"")</f>
        <v/>
      </c>
      <c r="D21220" s="5">
        <v>0.0</v>
      </c>
    </row>
    <row r="21221" ht="14.25" customHeight="1">
      <c r="A21221" s="5"/>
      <c r="B21221" s="5"/>
      <c r="C21221" s="5" t="str">
        <f>IFERROR(__xludf.DUMMYFUNCTION("""COMPUTED_VALUE"""),"")</f>
        <v/>
      </c>
      <c r="D21221" s="5">
        <v>0.0</v>
      </c>
    </row>
    <row r="21222" ht="14.25" customHeight="1">
      <c r="A21222" s="5"/>
      <c r="B21222" s="5"/>
      <c r="C21222" s="5" t="str">
        <f>IFERROR(__xludf.DUMMYFUNCTION("""COMPUTED_VALUE"""),"")</f>
        <v/>
      </c>
      <c r="D21222" s="5">
        <v>0.0</v>
      </c>
    </row>
    <row r="21223" ht="14.25" customHeight="1">
      <c r="A21223" s="5"/>
      <c r="B21223" s="5"/>
      <c r="C21223" s="5" t="str">
        <f>IFERROR(__xludf.DUMMYFUNCTION("""COMPUTED_VALUE"""),"")</f>
        <v/>
      </c>
      <c r="D21223" s="5">
        <v>0.0</v>
      </c>
    </row>
    <row r="21224" ht="14.25" customHeight="1">
      <c r="A21224" s="5"/>
      <c r="B21224" s="5"/>
      <c r="C21224" s="5" t="str">
        <f>IFERROR(__xludf.DUMMYFUNCTION("""COMPUTED_VALUE"""),"")</f>
        <v/>
      </c>
      <c r="D21224" s="5">
        <v>0.0</v>
      </c>
    </row>
    <row r="21225" ht="14.25" customHeight="1">
      <c r="A21225" s="5"/>
      <c r="B21225" s="5"/>
      <c r="C21225" s="5" t="str">
        <f>IFERROR(__xludf.DUMMYFUNCTION("""COMPUTED_VALUE"""),"")</f>
        <v/>
      </c>
      <c r="D21225" s="5">
        <v>0.0</v>
      </c>
    </row>
    <row r="21226" ht="14.25" customHeight="1">
      <c r="A21226" s="5"/>
      <c r="B21226" s="5"/>
      <c r="C21226" s="5" t="str">
        <f>IFERROR(__xludf.DUMMYFUNCTION("""COMPUTED_VALUE"""),"")</f>
        <v/>
      </c>
      <c r="D21226" s="5">
        <v>0.0</v>
      </c>
    </row>
    <row r="21227" ht="14.25" customHeight="1">
      <c r="A21227" s="5"/>
      <c r="B21227" s="5"/>
      <c r="C21227" s="5" t="str">
        <f>IFERROR(__xludf.DUMMYFUNCTION("""COMPUTED_VALUE"""),"")</f>
        <v/>
      </c>
      <c r="D21227" s="5">
        <v>0.0</v>
      </c>
    </row>
    <row r="21228" ht="14.25" customHeight="1">
      <c r="A21228" s="5"/>
      <c r="B21228" s="5"/>
      <c r="C21228" s="5" t="str">
        <f>IFERROR(__xludf.DUMMYFUNCTION("""COMPUTED_VALUE"""),"")</f>
        <v/>
      </c>
      <c r="D21228" s="5">
        <v>0.0</v>
      </c>
    </row>
    <row r="21229" ht="14.25" customHeight="1">
      <c r="A21229" s="5"/>
      <c r="B21229" s="5"/>
      <c r="C21229" s="5" t="str">
        <f>IFERROR(__xludf.DUMMYFUNCTION("""COMPUTED_VALUE"""),"")</f>
        <v/>
      </c>
      <c r="D21229" s="5">
        <v>0.0</v>
      </c>
    </row>
    <row r="21230" ht="14.25" customHeight="1">
      <c r="A21230" s="5"/>
      <c r="B21230" s="5"/>
      <c r="C21230" s="5" t="str">
        <f>IFERROR(__xludf.DUMMYFUNCTION("""COMPUTED_VALUE"""),"")</f>
        <v/>
      </c>
      <c r="D21230" s="5">
        <v>0.0</v>
      </c>
    </row>
    <row r="21231" ht="14.25" customHeight="1">
      <c r="A21231" s="5"/>
      <c r="B21231" s="5"/>
      <c r="C21231" s="5" t="str">
        <f>IFERROR(__xludf.DUMMYFUNCTION("""COMPUTED_VALUE"""),"")</f>
        <v/>
      </c>
      <c r="D21231" s="5">
        <v>0.0</v>
      </c>
    </row>
    <row r="21232" ht="14.25" customHeight="1">
      <c r="A21232" s="5"/>
      <c r="B21232" s="5"/>
      <c r="C21232" s="5" t="str">
        <f>IFERROR(__xludf.DUMMYFUNCTION("""COMPUTED_VALUE"""),"")</f>
        <v/>
      </c>
      <c r="D21232" s="5">
        <v>0.0</v>
      </c>
    </row>
    <row r="21233" ht="14.25" customHeight="1">
      <c r="A21233" s="5"/>
      <c r="B21233" s="5"/>
      <c r="C21233" s="5" t="str">
        <f>IFERROR(__xludf.DUMMYFUNCTION("""COMPUTED_VALUE"""),"")</f>
        <v/>
      </c>
      <c r="D21233" s="5">
        <v>0.0</v>
      </c>
    </row>
    <row r="21234" ht="14.25" customHeight="1">
      <c r="A21234" s="5"/>
      <c r="B21234" s="5"/>
      <c r="C21234" s="5" t="str">
        <f>IFERROR(__xludf.DUMMYFUNCTION("""COMPUTED_VALUE"""),"")</f>
        <v/>
      </c>
      <c r="D21234" s="5">
        <v>0.0</v>
      </c>
    </row>
    <row r="21235" ht="14.25" customHeight="1">
      <c r="A21235" s="5"/>
      <c r="B21235" s="5"/>
      <c r="C21235" s="5" t="str">
        <f>IFERROR(__xludf.DUMMYFUNCTION("""COMPUTED_VALUE"""),"")</f>
        <v/>
      </c>
      <c r="D21235" s="5">
        <v>0.0</v>
      </c>
    </row>
    <row r="21236" ht="14.25" customHeight="1">
      <c r="A21236" s="5"/>
      <c r="B21236" s="5"/>
      <c r="C21236" s="5" t="str">
        <f>IFERROR(__xludf.DUMMYFUNCTION("""COMPUTED_VALUE"""),"")</f>
        <v/>
      </c>
      <c r="D21236" s="5">
        <v>0.0</v>
      </c>
    </row>
    <row r="21237" ht="14.25" customHeight="1">
      <c r="A21237" s="5"/>
      <c r="B21237" s="5"/>
      <c r="C21237" s="5" t="str">
        <f>IFERROR(__xludf.DUMMYFUNCTION("""COMPUTED_VALUE"""),"")</f>
        <v/>
      </c>
      <c r="D21237" s="5">
        <v>0.0</v>
      </c>
    </row>
    <row r="21238" ht="14.25" customHeight="1">
      <c r="A21238" s="5"/>
      <c r="B21238" s="5"/>
      <c r="C21238" s="5" t="str">
        <f>IFERROR(__xludf.DUMMYFUNCTION("""COMPUTED_VALUE"""),"")</f>
        <v/>
      </c>
      <c r="D21238" s="5">
        <v>0.0</v>
      </c>
    </row>
    <row r="21239" ht="14.25" customHeight="1">
      <c r="A21239" s="5"/>
      <c r="B21239" s="5"/>
      <c r="C21239" s="5" t="str">
        <f>IFERROR(__xludf.DUMMYFUNCTION("""COMPUTED_VALUE"""),"")</f>
        <v/>
      </c>
      <c r="D21239" s="5">
        <v>0.0</v>
      </c>
    </row>
    <row r="21240" ht="14.25" customHeight="1">
      <c r="A21240" s="5"/>
      <c r="B21240" s="5"/>
      <c r="C21240" s="5" t="str">
        <f>IFERROR(__xludf.DUMMYFUNCTION("""COMPUTED_VALUE"""),"")</f>
        <v/>
      </c>
      <c r="D21240" s="5">
        <v>0.0</v>
      </c>
    </row>
    <row r="21241" ht="14.25" customHeight="1">
      <c r="A21241" s="5"/>
      <c r="B21241" s="5"/>
      <c r="C21241" s="5" t="str">
        <f>IFERROR(__xludf.DUMMYFUNCTION("""COMPUTED_VALUE"""),"")</f>
        <v/>
      </c>
      <c r="D21241" s="5">
        <v>0.0</v>
      </c>
    </row>
    <row r="21242" ht="14.25" customHeight="1">
      <c r="A21242" s="5"/>
      <c r="B21242" s="5"/>
      <c r="C21242" s="5" t="str">
        <f>IFERROR(__xludf.DUMMYFUNCTION("""COMPUTED_VALUE"""),"")</f>
        <v/>
      </c>
      <c r="D21242" s="5">
        <v>0.0</v>
      </c>
    </row>
    <row r="21243" ht="14.25" customHeight="1">
      <c r="A21243" s="5"/>
      <c r="B21243" s="5"/>
      <c r="C21243" s="5" t="str">
        <f>IFERROR(__xludf.DUMMYFUNCTION("""COMPUTED_VALUE"""),"")</f>
        <v/>
      </c>
      <c r="D21243" s="5">
        <v>0.0</v>
      </c>
    </row>
    <row r="21244" ht="14.25" customHeight="1">
      <c r="A21244" s="5"/>
      <c r="B21244" s="5"/>
      <c r="C21244" s="5" t="str">
        <f>IFERROR(__xludf.DUMMYFUNCTION("""COMPUTED_VALUE"""),"")</f>
        <v/>
      </c>
      <c r="D21244" s="5">
        <v>0.0</v>
      </c>
    </row>
    <row r="21245" ht="14.25" customHeight="1">
      <c r="A21245" s="5"/>
      <c r="B21245" s="5"/>
      <c r="C21245" s="5" t="str">
        <f>IFERROR(__xludf.DUMMYFUNCTION("""COMPUTED_VALUE"""),"")</f>
        <v/>
      </c>
      <c r="D21245" s="5">
        <v>0.0</v>
      </c>
    </row>
    <row r="21246" ht="14.25" customHeight="1">
      <c r="A21246" s="5"/>
      <c r="B21246" s="5"/>
      <c r="C21246" s="5" t="str">
        <f>IFERROR(__xludf.DUMMYFUNCTION("""COMPUTED_VALUE"""),"")</f>
        <v/>
      </c>
      <c r="D21246" s="5">
        <v>0.0</v>
      </c>
    </row>
    <row r="21247" ht="14.25" customHeight="1">
      <c r="A21247" s="5"/>
      <c r="B21247" s="5"/>
      <c r="C21247" s="5" t="str">
        <f>IFERROR(__xludf.DUMMYFUNCTION("""COMPUTED_VALUE"""),"")</f>
        <v/>
      </c>
      <c r="D21247" s="5">
        <v>0.0</v>
      </c>
    </row>
    <row r="21248" ht="14.25" customHeight="1">
      <c r="A21248" s="5"/>
      <c r="B21248" s="5"/>
      <c r="C21248" s="5" t="str">
        <f>IFERROR(__xludf.DUMMYFUNCTION("""COMPUTED_VALUE"""),"")</f>
        <v/>
      </c>
      <c r="D21248" s="5">
        <v>0.0</v>
      </c>
    </row>
    <row r="21249" ht="14.25" customHeight="1">
      <c r="A21249" s="5"/>
      <c r="B21249" s="5"/>
      <c r="C21249" s="5" t="str">
        <f>IFERROR(__xludf.DUMMYFUNCTION("""COMPUTED_VALUE"""),"")</f>
        <v/>
      </c>
      <c r="D21249" s="5">
        <v>0.0</v>
      </c>
    </row>
    <row r="21250" ht="14.25" customHeight="1">
      <c r="A21250" s="5"/>
      <c r="B21250" s="5"/>
      <c r="C21250" s="5" t="str">
        <f>IFERROR(__xludf.DUMMYFUNCTION("""COMPUTED_VALUE"""),"")</f>
        <v/>
      </c>
      <c r="D21250" s="5">
        <v>0.0</v>
      </c>
    </row>
    <row r="21251" ht="14.25" customHeight="1">
      <c r="A21251" s="5"/>
      <c r="B21251" s="5"/>
      <c r="C21251" s="5" t="str">
        <f>IFERROR(__xludf.DUMMYFUNCTION("""COMPUTED_VALUE"""),"")</f>
        <v/>
      </c>
      <c r="D21251" s="5">
        <v>0.0</v>
      </c>
    </row>
    <row r="21252" ht="14.25" customHeight="1">
      <c r="A21252" s="5"/>
      <c r="B21252" s="5"/>
      <c r="C21252" s="5" t="str">
        <f>IFERROR(__xludf.DUMMYFUNCTION("""COMPUTED_VALUE"""),"")</f>
        <v/>
      </c>
      <c r="D21252" s="5">
        <v>0.0</v>
      </c>
    </row>
    <row r="21253" ht="14.25" customHeight="1">
      <c r="A21253" s="5"/>
      <c r="B21253" s="5"/>
      <c r="C21253" s="5" t="str">
        <f>IFERROR(__xludf.DUMMYFUNCTION("""COMPUTED_VALUE"""),"")</f>
        <v/>
      </c>
      <c r="D21253" s="5">
        <v>0.0</v>
      </c>
    </row>
    <row r="21254" ht="14.25" customHeight="1">
      <c r="A21254" s="5"/>
      <c r="B21254" s="5"/>
      <c r="C21254" s="5" t="str">
        <f>IFERROR(__xludf.DUMMYFUNCTION("""COMPUTED_VALUE"""),"")</f>
        <v/>
      </c>
      <c r="D21254" s="5">
        <v>0.0</v>
      </c>
    </row>
    <row r="21255" ht="14.25" customHeight="1">
      <c r="A21255" s="5"/>
      <c r="B21255" s="5"/>
      <c r="C21255" s="5" t="str">
        <f>IFERROR(__xludf.DUMMYFUNCTION("""COMPUTED_VALUE"""),"")</f>
        <v/>
      </c>
      <c r="D21255" s="5">
        <v>0.0</v>
      </c>
    </row>
    <row r="21256" ht="14.25" customHeight="1">
      <c r="A21256" s="5"/>
      <c r="B21256" s="5"/>
      <c r="C21256" s="5" t="str">
        <f>IFERROR(__xludf.DUMMYFUNCTION("""COMPUTED_VALUE"""),"")</f>
        <v/>
      </c>
      <c r="D21256" s="5">
        <v>0.0</v>
      </c>
    </row>
    <row r="21257" ht="14.25" customHeight="1">
      <c r="A21257" s="5"/>
      <c r="B21257" s="5"/>
      <c r="C21257" s="5" t="str">
        <f>IFERROR(__xludf.DUMMYFUNCTION("""COMPUTED_VALUE"""),"")</f>
        <v/>
      </c>
      <c r="D21257" s="5">
        <v>0.0</v>
      </c>
    </row>
    <row r="21258" ht="14.25" customHeight="1">
      <c r="A21258" s="5"/>
      <c r="B21258" s="5"/>
      <c r="C21258" s="5" t="str">
        <f>IFERROR(__xludf.DUMMYFUNCTION("""COMPUTED_VALUE"""),"")</f>
        <v/>
      </c>
      <c r="D21258" s="5">
        <v>0.0</v>
      </c>
    </row>
    <row r="21259" ht="14.25" customHeight="1">
      <c r="A21259" s="5"/>
      <c r="B21259" s="5"/>
      <c r="C21259" s="5" t="str">
        <f>IFERROR(__xludf.DUMMYFUNCTION("""COMPUTED_VALUE"""),"")</f>
        <v/>
      </c>
      <c r="D21259" s="5">
        <v>0.0</v>
      </c>
    </row>
    <row r="21260" ht="14.25" customHeight="1">
      <c r="A21260" s="5"/>
      <c r="B21260" s="5"/>
      <c r="C21260" s="5" t="str">
        <f>IFERROR(__xludf.DUMMYFUNCTION("""COMPUTED_VALUE"""),"")</f>
        <v/>
      </c>
      <c r="D21260" s="5">
        <v>0.0</v>
      </c>
    </row>
    <row r="21261" ht="14.25" customHeight="1">
      <c r="A21261" s="5"/>
      <c r="B21261" s="5"/>
      <c r="C21261" s="5" t="str">
        <f>IFERROR(__xludf.DUMMYFUNCTION("""COMPUTED_VALUE"""),"")</f>
        <v/>
      </c>
      <c r="D21261" s="5">
        <v>0.0</v>
      </c>
    </row>
    <row r="21262" ht="14.25" customHeight="1">
      <c r="A21262" s="5"/>
      <c r="B21262" s="5"/>
      <c r="C21262" s="5" t="str">
        <f>IFERROR(__xludf.DUMMYFUNCTION("""COMPUTED_VALUE"""),"")</f>
        <v/>
      </c>
      <c r="D21262" s="5">
        <v>0.0</v>
      </c>
    </row>
    <row r="21263" ht="14.25" customHeight="1">
      <c r="A21263" s="5"/>
      <c r="B21263" s="5"/>
      <c r="C21263" s="5" t="str">
        <f>IFERROR(__xludf.DUMMYFUNCTION("""COMPUTED_VALUE"""),"")</f>
        <v/>
      </c>
      <c r="D21263" s="5">
        <v>0.0</v>
      </c>
    </row>
    <row r="21264" ht="14.25" customHeight="1">
      <c r="A21264" s="5"/>
      <c r="B21264" s="5"/>
      <c r="C21264" s="5" t="str">
        <f>IFERROR(__xludf.DUMMYFUNCTION("""COMPUTED_VALUE"""),"")</f>
        <v/>
      </c>
      <c r="D21264" s="5">
        <v>0.0</v>
      </c>
    </row>
    <row r="21265" ht="14.25" customHeight="1">
      <c r="A21265" s="5"/>
      <c r="B21265" s="5"/>
      <c r="C21265" s="5" t="str">
        <f>IFERROR(__xludf.DUMMYFUNCTION("""COMPUTED_VALUE"""),"")</f>
        <v/>
      </c>
      <c r="D21265" s="5">
        <v>0.0</v>
      </c>
    </row>
    <row r="21266" ht="14.25" customHeight="1">
      <c r="A21266" s="5"/>
      <c r="B21266" s="5"/>
      <c r="C21266" s="5" t="str">
        <f>IFERROR(__xludf.DUMMYFUNCTION("""COMPUTED_VALUE"""),"")</f>
        <v/>
      </c>
      <c r="D21266" s="5">
        <v>0.0</v>
      </c>
    </row>
    <row r="21267" ht="14.25" customHeight="1">
      <c r="A21267" s="5"/>
      <c r="B21267" s="5"/>
      <c r="C21267" s="5" t="str">
        <f>IFERROR(__xludf.DUMMYFUNCTION("""COMPUTED_VALUE"""),"")</f>
        <v/>
      </c>
      <c r="D21267" s="5">
        <v>0.0</v>
      </c>
    </row>
    <row r="21268" ht="14.25" customHeight="1">
      <c r="A21268" s="5"/>
      <c r="B21268" s="5"/>
      <c r="C21268" s="5" t="str">
        <f>IFERROR(__xludf.DUMMYFUNCTION("""COMPUTED_VALUE"""),"")</f>
        <v/>
      </c>
      <c r="D21268" s="5">
        <v>0.0</v>
      </c>
    </row>
    <row r="21269" ht="14.25" customHeight="1">
      <c r="A21269" s="5"/>
      <c r="B21269" s="5"/>
      <c r="C21269" s="5" t="str">
        <f>IFERROR(__xludf.DUMMYFUNCTION("""COMPUTED_VALUE"""),"")</f>
        <v/>
      </c>
      <c r="D21269" s="5">
        <v>0.0</v>
      </c>
    </row>
    <row r="21270" ht="14.25" customHeight="1">
      <c r="A21270" s="5"/>
      <c r="B21270" s="5"/>
      <c r="C21270" s="5" t="str">
        <f>IFERROR(__xludf.DUMMYFUNCTION("""COMPUTED_VALUE"""),"")</f>
        <v/>
      </c>
      <c r="D21270" s="5">
        <v>0.0</v>
      </c>
    </row>
    <row r="21271" ht="14.25" customHeight="1">
      <c r="A21271" s="5"/>
      <c r="B21271" s="5"/>
      <c r="C21271" s="5" t="str">
        <f>IFERROR(__xludf.DUMMYFUNCTION("""COMPUTED_VALUE"""),"")</f>
        <v/>
      </c>
      <c r="D21271" s="5">
        <v>0.0</v>
      </c>
    </row>
    <row r="21272" ht="14.25" customHeight="1">
      <c r="A21272" s="5"/>
      <c r="B21272" s="5"/>
      <c r="C21272" s="5" t="str">
        <f>IFERROR(__xludf.DUMMYFUNCTION("""COMPUTED_VALUE"""),"")</f>
        <v/>
      </c>
      <c r="D21272" s="5">
        <v>0.0</v>
      </c>
    </row>
    <row r="21273" ht="14.25" customHeight="1">
      <c r="A21273" s="5"/>
      <c r="B21273" s="5"/>
      <c r="C21273" s="5" t="str">
        <f>IFERROR(__xludf.DUMMYFUNCTION("""COMPUTED_VALUE"""),"")</f>
        <v/>
      </c>
      <c r="D21273" s="5">
        <v>0.0</v>
      </c>
    </row>
    <row r="21274" ht="14.25" customHeight="1">
      <c r="A21274" s="5"/>
      <c r="B21274" s="5"/>
      <c r="C21274" s="5" t="str">
        <f>IFERROR(__xludf.DUMMYFUNCTION("""COMPUTED_VALUE"""),"")</f>
        <v/>
      </c>
      <c r="D21274" s="5">
        <v>0.0</v>
      </c>
    </row>
    <row r="21275" ht="14.25" customHeight="1">
      <c r="A21275" s="5"/>
      <c r="B21275" s="5"/>
      <c r="C21275" s="5" t="str">
        <f>IFERROR(__xludf.DUMMYFUNCTION("""COMPUTED_VALUE"""),"")</f>
        <v/>
      </c>
      <c r="D21275" s="5">
        <v>0.0</v>
      </c>
    </row>
    <row r="21276" ht="14.25" customHeight="1">
      <c r="A21276" s="5"/>
      <c r="B21276" s="5"/>
      <c r="C21276" s="5" t="str">
        <f>IFERROR(__xludf.DUMMYFUNCTION("""COMPUTED_VALUE"""),"")</f>
        <v/>
      </c>
      <c r="D21276" s="5">
        <v>0.0</v>
      </c>
    </row>
    <row r="21277" ht="14.25" customHeight="1">
      <c r="A21277" s="5"/>
      <c r="B21277" s="5"/>
      <c r="C21277" s="5" t="str">
        <f>IFERROR(__xludf.DUMMYFUNCTION("""COMPUTED_VALUE"""),"")</f>
        <v/>
      </c>
      <c r="D21277" s="5">
        <v>0.0</v>
      </c>
    </row>
    <row r="21278" ht="14.25" customHeight="1">
      <c r="A21278" s="5"/>
      <c r="B21278" s="5"/>
      <c r="C21278" s="5" t="str">
        <f>IFERROR(__xludf.DUMMYFUNCTION("""COMPUTED_VALUE"""),"")</f>
        <v/>
      </c>
      <c r="D21278" s="5">
        <v>0.0</v>
      </c>
    </row>
    <row r="21279" ht="14.25" customHeight="1">
      <c r="A21279" s="5"/>
      <c r="B21279" s="5"/>
      <c r="C21279" s="5" t="str">
        <f>IFERROR(__xludf.DUMMYFUNCTION("""COMPUTED_VALUE"""),"")</f>
        <v/>
      </c>
      <c r="D21279" s="5">
        <v>0.0</v>
      </c>
    </row>
    <row r="21280" ht="14.25" customHeight="1">
      <c r="A21280" s="5"/>
      <c r="B21280" s="5"/>
      <c r="C21280" s="5" t="str">
        <f>IFERROR(__xludf.DUMMYFUNCTION("""COMPUTED_VALUE"""),"")</f>
        <v/>
      </c>
      <c r="D21280" s="5">
        <v>0.0</v>
      </c>
    </row>
    <row r="21281" ht="14.25" customHeight="1">
      <c r="A21281" s="5"/>
      <c r="B21281" s="5"/>
      <c r="C21281" s="5" t="str">
        <f>IFERROR(__xludf.DUMMYFUNCTION("""COMPUTED_VALUE"""),"")</f>
        <v/>
      </c>
      <c r="D21281" s="5">
        <v>0.0</v>
      </c>
    </row>
    <row r="21282" ht="14.25" customHeight="1">
      <c r="A21282" s="5"/>
      <c r="B21282" s="5"/>
      <c r="C21282" s="5" t="str">
        <f>IFERROR(__xludf.DUMMYFUNCTION("""COMPUTED_VALUE"""),"")</f>
        <v/>
      </c>
      <c r="D21282" s="5">
        <v>0.0</v>
      </c>
    </row>
    <row r="21283" ht="14.25" customHeight="1">
      <c r="A21283" s="5"/>
      <c r="B21283" s="5"/>
      <c r="C21283" s="5" t="str">
        <f>IFERROR(__xludf.DUMMYFUNCTION("""COMPUTED_VALUE"""),"")</f>
        <v/>
      </c>
      <c r="D21283" s="5">
        <v>0.0</v>
      </c>
    </row>
    <row r="21284" ht="14.25" customHeight="1">
      <c r="A21284" s="5"/>
      <c r="B21284" s="5"/>
      <c r="C21284" s="5" t="str">
        <f>IFERROR(__xludf.DUMMYFUNCTION("""COMPUTED_VALUE"""),"")</f>
        <v/>
      </c>
      <c r="D21284" s="5">
        <v>0.0</v>
      </c>
    </row>
    <row r="21285" ht="14.25" customHeight="1">
      <c r="A21285" s="5"/>
      <c r="B21285" s="5"/>
      <c r="C21285" s="5" t="str">
        <f>IFERROR(__xludf.DUMMYFUNCTION("""COMPUTED_VALUE"""),"")</f>
        <v/>
      </c>
      <c r="D21285" s="5">
        <v>0.0</v>
      </c>
    </row>
    <row r="21286" ht="14.25" customHeight="1">
      <c r="A21286" s="5"/>
      <c r="B21286" s="5"/>
      <c r="C21286" s="5" t="str">
        <f>IFERROR(__xludf.DUMMYFUNCTION("""COMPUTED_VALUE"""),"")</f>
        <v/>
      </c>
      <c r="D21286" s="5">
        <v>0.0</v>
      </c>
    </row>
    <row r="21287" ht="14.25" customHeight="1">
      <c r="A21287" s="5"/>
      <c r="B21287" s="5"/>
      <c r="C21287" s="5" t="str">
        <f>IFERROR(__xludf.DUMMYFUNCTION("""COMPUTED_VALUE"""),"")</f>
        <v/>
      </c>
      <c r="D21287" s="5">
        <v>0.0</v>
      </c>
    </row>
    <row r="21288" ht="14.25" customHeight="1">
      <c r="A21288" s="5"/>
      <c r="B21288" s="5"/>
      <c r="C21288" s="5" t="str">
        <f>IFERROR(__xludf.DUMMYFUNCTION("""COMPUTED_VALUE"""),"")</f>
        <v/>
      </c>
      <c r="D21288" s="5">
        <v>0.0</v>
      </c>
    </row>
    <row r="21289" ht="14.25" customHeight="1">
      <c r="A21289" s="5"/>
      <c r="B21289" s="5"/>
      <c r="C21289" s="5" t="str">
        <f>IFERROR(__xludf.DUMMYFUNCTION("""COMPUTED_VALUE"""),"")</f>
        <v/>
      </c>
      <c r="D21289" s="5">
        <v>0.0</v>
      </c>
    </row>
    <row r="21290" ht="14.25" customHeight="1">
      <c r="A21290" s="5"/>
      <c r="B21290" s="5"/>
      <c r="C21290" s="5" t="str">
        <f>IFERROR(__xludf.DUMMYFUNCTION("""COMPUTED_VALUE"""),"")</f>
        <v/>
      </c>
      <c r="D21290" s="5">
        <v>0.0</v>
      </c>
    </row>
    <row r="21291" ht="14.25" customHeight="1">
      <c r="A21291" s="5"/>
      <c r="B21291" s="5"/>
      <c r="C21291" s="5" t="str">
        <f>IFERROR(__xludf.DUMMYFUNCTION("""COMPUTED_VALUE"""),"")</f>
        <v/>
      </c>
      <c r="D21291" s="5">
        <v>0.0</v>
      </c>
    </row>
    <row r="21292" ht="14.25" customHeight="1">
      <c r="A21292" s="5"/>
      <c r="B21292" s="5"/>
      <c r="C21292" s="5" t="str">
        <f>IFERROR(__xludf.DUMMYFUNCTION("""COMPUTED_VALUE"""),"")</f>
        <v/>
      </c>
      <c r="D21292" s="5">
        <v>0.0</v>
      </c>
    </row>
    <row r="21293" ht="14.25" customHeight="1">
      <c r="A21293" s="5"/>
      <c r="B21293" s="5"/>
      <c r="C21293" s="5" t="str">
        <f>IFERROR(__xludf.DUMMYFUNCTION("""COMPUTED_VALUE"""),"")</f>
        <v/>
      </c>
      <c r="D21293" s="5">
        <v>0.0</v>
      </c>
    </row>
    <row r="21294" ht="14.25" customHeight="1">
      <c r="A21294" s="5"/>
      <c r="B21294" s="5"/>
      <c r="C21294" s="5" t="str">
        <f>IFERROR(__xludf.DUMMYFUNCTION("""COMPUTED_VALUE"""),"")</f>
        <v/>
      </c>
      <c r="D21294" s="5">
        <v>0.0</v>
      </c>
    </row>
    <row r="21295" ht="14.25" customHeight="1">
      <c r="A21295" s="5"/>
      <c r="B21295" s="5"/>
      <c r="C21295" s="5" t="str">
        <f>IFERROR(__xludf.DUMMYFUNCTION("""COMPUTED_VALUE"""),"")</f>
        <v/>
      </c>
      <c r="D21295" s="5">
        <v>0.0</v>
      </c>
    </row>
    <row r="21296" ht="14.25" customHeight="1">
      <c r="A21296" s="5"/>
      <c r="B21296" s="5"/>
      <c r="C21296" s="5" t="str">
        <f>IFERROR(__xludf.DUMMYFUNCTION("""COMPUTED_VALUE"""),"")</f>
        <v/>
      </c>
      <c r="D21296" s="5">
        <v>0.0</v>
      </c>
    </row>
    <row r="21297" ht="14.25" customHeight="1">
      <c r="A21297" s="5"/>
      <c r="B21297" s="5"/>
      <c r="C21297" s="5" t="str">
        <f>IFERROR(__xludf.DUMMYFUNCTION("""COMPUTED_VALUE"""),"")</f>
        <v/>
      </c>
      <c r="D21297" s="5">
        <v>0.0</v>
      </c>
    </row>
    <row r="21298" ht="14.25" customHeight="1">
      <c r="A21298" s="5"/>
      <c r="B21298" s="5"/>
      <c r="C21298" s="5" t="str">
        <f>IFERROR(__xludf.DUMMYFUNCTION("""COMPUTED_VALUE"""),"")</f>
        <v/>
      </c>
      <c r="D21298" s="5">
        <v>0.0</v>
      </c>
    </row>
    <row r="21299" ht="14.25" customHeight="1">
      <c r="A21299" s="5"/>
      <c r="B21299" s="5"/>
      <c r="C21299" s="5" t="str">
        <f>IFERROR(__xludf.DUMMYFUNCTION("""COMPUTED_VALUE"""),"")</f>
        <v/>
      </c>
      <c r="D21299" s="5">
        <v>0.0</v>
      </c>
    </row>
    <row r="21300" ht="14.25" customHeight="1">
      <c r="A21300" s="5"/>
      <c r="B21300" s="5"/>
      <c r="C21300" s="5" t="str">
        <f>IFERROR(__xludf.DUMMYFUNCTION("""COMPUTED_VALUE"""),"")</f>
        <v/>
      </c>
      <c r="D21300" s="5">
        <v>0.0</v>
      </c>
    </row>
    <row r="21301" ht="14.25" customHeight="1">
      <c r="A21301" s="5"/>
      <c r="B21301" s="5"/>
      <c r="C21301" s="5" t="str">
        <f>IFERROR(__xludf.DUMMYFUNCTION("""COMPUTED_VALUE"""),"")</f>
        <v/>
      </c>
      <c r="D21301" s="5">
        <v>0.0</v>
      </c>
    </row>
    <row r="21302" ht="14.25" customHeight="1">
      <c r="A21302" s="5"/>
      <c r="B21302" s="5"/>
      <c r="C21302" s="5" t="str">
        <f>IFERROR(__xludf.DUMMYFUNCTION("""COMPUTED_VALUE"""),"")</f>
        <v/>
      </c>
      <c r="D21302" s="5">
        <v>0.0</v>
      </c>
    </row>
    <row r="21303" ht="14.25" customHeight="1">
      <c r="A21303" s="5"/>
      <c r="B21303" s="5"/>
      <c r="C21303" s="5" t="str">
        <f>IFERROR(__xludf.DUMMYFUNCTION("""COMPUTED_VALUE"""),"")</f>
        <v/>
      </c>
      <c r="D21303" s="5">
        <v>0.0</v>
      </c>
    </row>
    <row r="21304" ht="14.25" customHeight="1">
      <c r="A21304" s="5"/>
      <c r="B21304" s="5"/>
      <c r="C21304" s="5" t="str">
        <f>IFERROR(__xludf.DUMMYFUNCTION("""COMPUTED_VALUE"""),"")</f>
        <v/>
      </c>
      <c r="D21304" s="5">
        <v>0.0</v>
      </c>
    </row>
    <row r="21305" ht="14.25" customHeight="1">
      <c r="A21305" s="5"/>
      <c r="B21305" s="5"/>
      <c r="C21305" s="5" t="str">
        <f>IFERROR(__xludf.DUMMYFUNCTION("""COMPUTED_VALUE"""),"")</f>
        <v/>
      </c>
      <c r="D21305" s="5">
        <v>0.0</v>
      </c>
    </row>
    <row r="21306" ht="14.25" customHeight="1">
      <c r="A21306" s="5"/>
      <c r="B21306" s="5"/>
      <c r="C21306" s="5" t="str">
        <f>IFERROR(__xludf.DUMMYFUNCTION("""COMPUTED_VALUE"""),"")</f>
        <v/>
      </c>
      <c r="D21306" s="5">
        <v>0.0</v>
      </c>
    </row>
    <row r="21307" ht="14.25" customHeight="1">
      <c r="A21307" s="5"/>
      <c r="B21307" s="5"/>
      <c r="C21307" s="5" t="str">
        <f>IFERROR(__xludf.DUMMYFUNCTION("""COMPUTED_VALUE"""),"")</f>
        <v/>
      </c>
      <c r="D21307" s="5">
        <v>0.0</v>
      </c>
    </row>
    <row r="21308" ht="14.25" customHeight="1">
      <c r="A21308" s="5"/>
      <c r="B21308" s="5"/>
      <c r="C21308" s="5" t="str">
        <f>IFERROR(__xludf.DUMMYFUNCTION("""COMPUTED_VALUE"""),"")</f>
        <v/>
      </c>
      <c r="D21308" s="5">
        <v>0.0</v>
      </c>
    </row>
    <row r="21309" ht="14.25" customHeight="1">
      <c r="A21309" s="5"/>
      <c r="B21309" s="5"/>
      <c r="C21309" s="5" t="str">
        <f>IFERROR(__xludf.DUMMYFUNCTION("""COMPUTED_VALUE"""),"")</f>
        <v/>
      </c>
      <c r="D21309" s="5">
        <v>0.0</v>
      </c>
    </row>
    <row r="21310" ht="14.25" customHeight="1">
      <c r="A21310" s="5"/>
      <c r="B21310" s="5"/>
      <c r="C21310" s="5" t="str">
        <f>IFERROR(__xludf.DUMMYFUNCTION("""COMPUTED_VALUE"""),"")</f>
        <v/>
      </c>
      <c r="D21310" s="5">
        <v>0.0</v>
      </c>
    </row>
    <row r="21311" ht="14.25" customHeight="1">
      <c r="A21311" s="5"/>
      <c r="B21311" s="5"/>
      <c r="C21311" s="5" t="str">
        <f>IFERROR(__xludf.DUMMYFUNCTION("""COMPUTED_VALUE"""),"")</f>
        <v/>
      </c>
      <c r="D21311" s="5">
        <v>0.0</v>
      </c>
    </row>
    <row r="21312" ht="14.25" customHeight="1">
      <c r="A21312" s="5"/>
      <c r="B21312" s="5"/>
      <c r="C21312" s="5" t="str">
        <f>IFERROR(__xludf.DUMMYFUNCTION("""COMPUTED_VALUE"""),"")</f>
        <v/>
      </c>
      <c r="D21312" s="5">
        <v>0.0</v>
      </c>
    </row>
    <row r="21313" ht="14.25" customHeight="1">
      <c r="A21313" s="5"/>
      <c r="B21313" s="5"/>
      <c r="C21313" s="5" t="str">
        <f>IFERROR(__xludf.DUMMYFUNCTION("""COMPUTED_VALUE"""),"")</f>
        <v/>
      </c>
      <c r="D21313" s="5">
        <v>0.0</v>
      </c>
    </row>
    <row r="21314" ht="14.25" customHeight="1">
      <c r="A21314" s="5"/>
      <c r="B21314" s="5"/>
      <c r="C21314" s="5" t="str">
        <f>IFERROR(__xludf.DUMMYFUNCTION("""COMPUTED_VALUE"""),"")</f>
        <v/>
      </c>
      <c r="D21314" s="5">
        <v>0.0</v>
      </c>
    </row>
    <row r="21315" ht="14.25" customHeight="1">
      <c r="A21315" s="5"/>
      <c r="B21315" s="5"/>
      <c r="C21315" s="5" t="str">
        <f>IFERROR(__xludf.DUMMYFUNCTION("""COMPUTED_VALUE"""),"")</f>
        <v/>
      </c>
      <c r="D21315" s="5">
        <v>0.0</v>
      </c>
    </row>
    <row r="21316" ht="14.25" customHeight="1">
      <c r="A21316" s="5"/>
      <c r="B21316" s="5"/>
      <c r="C21316" s="5" t="str">
        <f>IFERROR(__xludf.DUMMYFUNCTION("""COMPUTED_VALUE"""),"")</f>
        <v/>
      </c>
      <c r="D21316" s="5">
        <v>0.0</v>
      </c>
    </row>
    <row r="21317" ht="14.25" customHeight="1">
      <c r="A21317" s="5"/>
      <c r="B21317" s="5"/>
      <c r="C21317" s="5" t="str">
        <f>IFERROR(__xludf.DUMMYFUNCTION("""COMPUTED_VALUE"""),"")</f>
        <v/>
      </c>
      <c r="D21317" s="5">
        <v>0.0</v>
      </c>
    </row>
    <row r="21318" ht="14.25" customHeight="1">
      <c r="A21318" s="5"/>
      <c r="B21318" s="5"/>
      <c r="C21318" s="5" t="str">
        <f>IFERROR(__xludf.DUMMYFUNCTION("""COMPUTED_VALUE"""),"")</f>
        <v/>
      </c>
      <c r="D21318" s="5">
        <v>0.0</v>
      </c>
    </row>
    <row r="21319" ht="14.25" customHeight="1">
      <c r="A21319" s="5"/>
      <c r="B21319" s="5"/>
      <c r="C21319" s="5" t="str">
        <f>IFERROR(__xludf.DUMMYFUNCTION("""COMPUTED_VALUE"""),"")</f>
        <v/>
      </c>
      <c r="D21319" s="5">
        <v>0.0</v>
      </c>
    </row>
    <row r="21320" ht="14.25" customHeight="1">
      <c r="A21320" s="5"/>
      <c r="B21320" s="5"/>
      <c r="C21320" s="5" t="str">
        <f>IFERROR(__xludf.DUMMYFUNCTION("""COMPUTED_VALUE"""),"")</f>
        <v/>
      </c>
      <c r="D21320" s="5">
        <v>0.0</v>
      </c>
    </row>
    <row r="21321" ht="14.25" customHeight="1">
      <c r="A21321" s="5"/>
      <c r="B21321" s="5"/>
      <c r="C21321" s="5" t="str">
        <f>IFERROR(__xludf.DUMMYFUNCTION("""COMPUTED_VALUE"""),"")</f>
        <v/>
      </c>
      <c r="D21321" s="5">
        <v>0.0</v>
      </c>
    </row>
    <row r="21322" ht="14.25" customHeight="1">
      <c r="A21322" s="5"/>
      <c r="B21322" s="5"/>
      <c r="C21322" s="5" t="str">
        <f>IFERROR(__xludf.DUMMYFUNCTION("""COMPUTED_VALUE"""),"")</f>
        <v/>
      </c>
      <c r="D21322" s="5">
        <v>0.0</v>
      </c>
    </row>
    <row r="21323" ht="14.25" customHeight="1">
      <c r="A21323" s="5"/>
      <c r="B21323" s="5"/>
      <c r="C21323" s="5" t="str">
        <f>IFERROR(__xludf.DUMMYFUNCTION("""COMPUTED_VALUE"""),"")</f>
        <v/>
      </c>
      <c r="D21323" s="5">
        <v>0.0</v>
      </c>
    </row>
    <row r="21324" ht="14.25" customHeight="1">
      <c r="A21324" s="5"/>
      <c r="B21324" s="5"/>
      <c r="C21324" s="5" t="str">
        <f>IFERROR(__xludf.DUMMYFUNCTION("""COMPUTED_VALUE"""),"")</f>
        <v/>
      </c>
      <c r="D21324" s="5">
        <v>0.0</v>
      </c>
    </row>
    <row r="21325" ht="14.25" customHeight="1">
      <c r="A21325" s="5"/>
      <c r="B21325" s="5"/>
      <c r="C21325" s="5" t="str">
        <f>IFERROR(__xludf.DUMMYFUNCTION("""COMPUTED_VALUE"""),"")</f>
        <v/>
      </c>
      <c r="D21325" s="5">
        <v>0.0</v>
      </c>
    </row>
    <row r="21326" ht="14.25" customHeight="1">
      <c r="A21326" s="5"/>
      <c r="B21326" s="5"/>
      <c r="C21326" s="5" t="str">
        <f>IFERROR(__xludf.DUMMYFUNCTION("""COMPUTED_VALUE"""),"")</f>
        <v/>
      </c>
      <c r="D21326" s="5">
        <v>0.0</v>
      </c>
    </row>
    <row r="21327" ht="14.25" customHeight="1">
      <c r="A21327" s="5"/>
      <c r="B21327" s="5"/>
      <c r="C21327" s="5" t="str">
        <f>IFERROR(__xludf.DUMMYFUNCTION("""COMPUTED_VALUE"""),"")</f>
        <v/>
      </c>
      <c r="D21327" s="5">
        <v>0.0</v>
      </c>
    </row>
    <row r="21328" ht="14.25" customHeight="1">
      <c r="A21328" s="5"/>
      <c r="B21328" s="5"/>
      <c r="C21328" s="5" t="str">
        <f>IFERROR(__xludf.DUMMYFUNCTION("""COMPUTED_VALUE"""),"")</f>
        <v/>
      </c>
      <c r="D21328" s="5">
        <v>0.0</v>
      </c>
    </row>
    <row r="21329" ht="14.25" customHeight="1">
      <c r="A21329" s="5"/>
      <c r="B21329" s="5"/>
      <c r="C21329" s="5" t="str">
        <f>IFERROR(__xludf.DUMMYFUNCTION("""COMPUTED_VALUE"""),"")</f>
        <v/>
      </c>
      <c r="D21329" s="5">
        <v>0.0</v>
      </c>
    </row>
    <row r="21330" ht="14.25" customHeight="1">
      <c r="A21330" s="5"/>
      <c r="B21330" s="5"/>
      <c r="C21330" s="5" t="str">
        <f>IFERROR(__xludf.DUMMYFUNCTION("""COMPUTED_VALUE"""),"")</f>
        <v/>
      </c>
      <c r="D21330" s="5">
        <v>0.0</v>
      </c>
    </row>
    <row r="21331" ht="14.25" customHeight="1">
      <c r="A21331" s="5"/>
      <c r="B21331" s="5"/>
      <c r="C21331" s="5" t="str">
        <f>IFERROR(__xludf.DUMMYFUNCTION("""COMPUTED_VALUE"""),"")</f>
        <v/>
      </c>
      <c r="D21331" s="5">
        <v>0.0</v>
      </c>
    </row>
    <row r="21332" ht="14.25" customHeight="1">
      <c r="A21332" s="5"/>
      <c r="B21332" s="5"/>
      <c r="C21332" s="5" t="str">
        <f>IFERROR(__xludf.DUMMYFUNCTION("""COMPUTED_VALUE"""),"")</f>
        <v/>
      </c>
      <c r="D21332" s="5">
        <v>0.0</v>
      </c>
    </row>
    <row r="21333" ht="14.25" customHeight="1">
      <c r="A21333" s="5"/>
      <c r="B21333" s="5"/>
      <c r="C21333" s="5" t="str">
        <f>IFERROR(__xludf.DUMMYFUNCTION("""COMPUTED_VALUE"""),"")</f>
        <v/>
      </c>
      <c r="D21333" s="5">
        <v>0.0</v>
      </c>
    </row>
    <row r="21334" ht="14.25" customHeight="1">
      <c r="A21334" s="5"/>
      <c r="B21334" s="5"/>
      <c r="C21334" s="5" t="str">
        <f>IFERROR(__xludf.DUMMYFUNCTION("""COMPUTED_VALUE"""),"")</f>
        <v/>
      </c>
      <c r="D21334" s="5">
        <v>0.0</v>
      </c>
    </row>
    <row r="21335" ht="14.25" customHeight="1">
      <c r="A21335" s="5"/>
      <c r="B21335" s="5"/>
      <c r="C21335" s="5" t="str">
        <f>IFERROR(__xludf.DUMMYFUNCTION("""COMPUTED_VALUE"""),"")</f>
        <v/>
      </c>
      <c r="D21335" s="5">
        <v>0.0</v>
      </c>
    </row>
    <row r="21336" ht="14.25" customHeight="1">
      <c r="A21336" s="5"/>
      <c r="B21336" s="5"/>
      <c r="C21336" s="5" t="str">
        <f>IFERROR(__xludf.DUMMYFUNCTION("""COMPUTED_VALUE"""),"")</f>
        <v/>
      </c>
      <c r="D21336" s="5">
        <v>0.0</v>
      </c>
    </row>
    <row r="21337" ht="14.25" customHeight="1">
      <c r="A21337" s="5"/>
      <c r="B21337" s="5"/>
      <c r="C21337" s="5" t="str">
        <f>IFERROR(__xludf.DUMMYFUNCTION("""COMPUTED_VALUE"""),"")</f>
        <v/>
      </c>
      <c r="D21337" s="5">
        <v>0.0</v>
      </c>
    </row>
    <row r="21338" ht="14.25" customHeight="1">
      <c r="A21338" s="5"/>
      <c r="B21338" s="5"/>
      <c r="C21338" s="5" t="str">
        <f>IFERROR(__xludf.DUMMYFUNCTION("""COMPUTED_VALUE"""),"")</f>
        <v/>
      </c>
      <c r="D21338" s="5">
        <v>0.0</v>
      </c>
    </row>
    <row r="21339" ht="14.25" customHeight="1">
      <c r="A21339" s="5"/>
      <c r="B21339" s="5"/>
      <c r="C21339" s="5" t="str">
        <f>IFERROR(__xludf.DUMMYFUNCTION("""COMPUTED_VALUE"""),"")</f>
        <v/>
      </c>
      <c r="D21339" s="5">
        <v>0.0</v>
      </c>
    </row>
    <row r="21340" ht="14.25" customHeight="1">
      <c r="A21340" s="5"/>
      <c r="B21340" s="5"/>
      <c r="C21340" s="5" t="str">
        <f>IFERROR(__xludf.DUMMYFUNCTION("""COMPUTED_VALUE"""),"")</f>
        <v/>
      </c>
      <c r="D21340" s="5">
        <v>0.0</v>
      </c>
    </row>
    <row r="21341" ht="14.25" customHeight="1">
      <c r="A21341" s="5"/>
      <c r="B21341" s="5"/>
      <c r="C21341" s="5" t="str">
        <f>IFERROR(__xludf.DUMMYFUNCTION("""COMPUTED_VALUE"""),"")</f>
        <v/>
      </c>
      <c r="D21341" s="5">
        <v>0.0</v>
      </c>
    </row>
    <row r="21342" ht="14.25" customHeight="1">
      <c r="A21342" s="5"/>
      <c r="B21342" s="5"/>
      <c r="C21342" s="5" t="str">
        <f>IFERROR(__xludf.DUMMYFUNCTION("""COMPUTED_VALUE"""),"")</f>
        <v/>
      </c>
      <c r="D21342" s="5">
        <v>0.0</v>
      </c>
    </row>
    <row r="21343" ht="14.25" customHeight="1">
      <c r="A21343" s="5"/>
      <c r="B21343" s="5"/>
      <c r="C21343" s="5" t="str">
        <f>IFERROR(__xludf.DUMMYFUNCTION("""COMPUTED_VALUE"""),"")</f>
        <v/>
      </c>
      <c r="D21343" s="5">
        <v>0.0</v>
      </c>
    </row>
    <row r="21344" ht="14.25" customHeight="1">
      <c r="A21344" s="5"/>
      <c r="B21344" s="5"/>
      <c r="C21344" s="5" t="str">
        <f>IFERROR(__xludf.DUMMYFUNCTION("""COMPUTED_VALUE"""),"")</f>
        <v/>
      </c>
      <c r="D21344" s="5">
        <v>0.0</v>
      </c>
    </row>
    <row r="21345" ht="14.25" customHeight="1">
      <c r="A21345" s="5"/>
      <c r="B21345" s="5"/>
      <c r="C21345" s="5" t="str">
        <f>IFERROR(__xludf.DUMMYFUNCTION("""COMPUTED_VALUE"""),"")</f>
        <v/>
      </c>
      <c r="D21345" s="5">
        <v>0.0</v>
      </c>
    </row>
    <row r="21346" ht="14.25" customHeight="1">
      <c r="A21346" s="5"/>
      <c r="B21346" s="5"/>
      <c r="C21346" s="5" t="str">
        <f>IFERROR(__xludf.DUMMYFUNCTION("""COMPUTED_VALUE"""),"")</f>
        <v/>
      </c>
      <c r="D21346" s="5">
        <v>0.0</v>
      </c>
    </row>
    <row r="21347" ht="14.25" customHeight="1">
      <c r="A21347" s="5"/>
      <c r="B21347" s="5"/>
      <c r="C21347" s="5" t="str">
        <f>IFERROR(__xludf.DUMMYFUNCTION("""COMPUTED_VALUE"""),"")</f>
        <v/>
      </c>
      <c r="D21347" s="5">
        <v>0.0</v>
      </c>
    </row>
    <row r="21348" ht="14.25" customHeight="1">
      <c r="A21348" s="5"/>
      <c r="B21348" s="5"/>
      <c r="C21348" s="5" t="str">
        <f>IFERROR(__xludf.DUMMYFUNCTION("""COMPUTED_VALUE"""),"")</f>
        <v/>
      </c>
      <c r="D21348" s="5">
        <v>0.0</v>
      </c>
    </row>
    <row r="21349" ht="14.25" customHeight="1">
      <c r="A21349" s="5"/>
      <c r="B21349" s="5"/>
      <c r="C21349" s="5" t="str">
        <f>IFERROR(__xludf.DUMMYFUNCTION("""COMPUTED_VALUE"""),"")</f>
        <v/>
      </c>
      <c r="D21349" s="5">
        <v>0.0</v>
      </c>
    </row>
    <row r="21350" ht="14.25" customHeight="1">
      <c r="A21350" s="5"/>
      <c r="B21350" s="5"/>
      <c r="C21350" s="5" t="str">
        <f>IFERROR(__xludf.DUMMYFUNCTION("""COMPUTED_VALUE"""),"")</f>
        <v/>
      </c>
      <c r="D21350" s="5">
        <v>0.0</v>
      </c>
    </row>
    <row r="21351" ht="14.25" customHeight="1">
      <c r="A21351" s="5"/>
      <c r="B21351" s="5"/>
      <c r="C21351" s="5" t="str">
        <f>IFERROR(__xludf.DUMMYFUNCTION("""COMPUTED_VALUE"""),"")</f>
        <v/>
      </c>
      <c r="D21351" s="5">
        <v>0.0</v>
      </c>
    </row>
    <row r="21352" ht="14.25" customHeight="1">
      <c r="A21352" s="5"/>
      <c r="B21352" s="5"/>
      <c r="C21352" s="5" t="str">
        <f>IFERROR(__xludf.DUMMYFUNCTION("""COMPUTED_VALUE"""),"")</f>
        <v/>
      </c>
      <c r="D21352" s="5">
        <v>0.0</v>
      </c>
    </row>
    <row r="21353" ht="14.25" customHeight="1">
      <c r="A21353" s="5"/>
      <c r="B21353" s="5"/>
      <c r="C21353" s="5" t="str">
        <f>IFERROR(__xludf.DUMMYFUNCTION("""COMPUTED_VALUE"""),"")</f>
        <v/>
      </c>
      <c r="D21353" s="5">
        <v>0.0</v>
      </c>
    </row>
    <row r="21354" ht="14.25" customHeight="1">
      <c r="A21354" s="5"/>
      <c r="B21354" s="5"/>
      <c r="C21354" s="5" t="str">
        <f>IFERROR(__xludf.DUMMYFUNCTION("""COMPUTED_VALUE"""),"")</f>
        <v/>
      </c>
      <c r="D21354" s="5">
        <v>0.0</v>
      </c>
    </row>
    <row r="21355" ht="14.25" customHeight="1">
      <c r="A21355" s="5"/>
      <c r="B21355" s="5"/>
      <c r="C21355" s="5" t="str">
        <f>IFERROR(__xludf.DUMMYFUNCTION("""COMPUTED_VALUE"""),"")</f>
        <v/>
      </c>
      <c r="D21355" s="5">
        <v>0.0</v>
      </c>
    </row>
    <row r="21356" ht="14.25" customHeight="1">
      <c r="A21356" s="5"/>
      <c r="B21356" s="5"/>
      <c r="C21356" s="5" t="str">
        <f>IFERROR(__xludf.DUMMYFUNCTION("""COMPUTED_VALUE"""),"")</f>
        <v/>
      </c>
      <c r="D21356" s="5">
        <v>0.0</v>
      </c>
    </row>
    <row r="21357" ht="14.25" customHeight="1">
      <c r="A21357" s="5"/>
      <c r="B21357" s="5"/>
      <c r="C21357" s="5" t="str">
        <f>IFERROR(__xludf.DUMMYFUNCTION("""COMPUTED_VALUE"""),"")</f>
        <v/>
      </c>
      <c r="D21357" s="5">
        <v>0.0</v>
      </c>
    </row>
    <row r="21358" ht="14.25" customHeight="1">
      <c r="A21358" s="5"/>
      <c r="B21358" s="5"/>
      <c r="C21358" s="5" t="str">
        <f>IFERROR(__xludf.DUMMYFUNCTION("""COMPUTED_VALUE"""),"")</f>
        <v/>
      </c>
      <c r="D21358" s="5">
        <v>0.0</v>
      </c>
    </row>
    <row r="21359" ht="14.25" customHeight="1">
      <c r="A21359" s="5"/>
      <c r="B21359" s="5"/>
      <c r="C21359" s="5" t="str">
        <f>IFERROR(__xludf.DUMMYFUNCTION("""COMPUTED_VALUE"""),"")</f>
        <v/>
      </c>
      <c r="D21359" s="5">
        <v>0.0</v>
      </c>
    </row>
    <row r="21360" ht="14.25" customHeight="1">
      <c r="A21360" s="5"/>
      <c r="B21360" s="5"/>
      <c r="C21360" s="5" t="str">
        <f>IFERROR(__xludf.DUMMYFUNCTION("""COMPUTED_VALUE"""),"")</f>
        <v/>
      </c>
      <c r="D21360" s="5">
        <v>0.0</v>
      </c>
    </row>
    <row r="21361" ht="14.25" customHeight="1">
      <c r="A21361" s="5"/>
      <c r="B21361" s="5"/>
      <c r="C21361" s="5" t="str">
        <f>IFERROR(__xludf.DUMMYFUNCTION("""COMPUTED_VALUE"""),"")</f>
        <v/>
      </c>
      <c r="D21361" s="5">
        <v>0.0</v>
      </c>
    </row>
    <row r="21362" ht="14.25" customHeight="1">
      <c r="A21362" s="5"/>
      <c r="B21362" s="5"/>
      <c r="C21362" s="5" t="str">
        <f>IFERROR(__xludf.DUMMYFUNCTION("""COMPUTED_VALUE"""),"")</f>
        <v/>
      </c>
      <c r="D21362" s="5">
        <v>0.0</v>
      </c>
    </row>
    <row r="21363" ht="14.25" customHeight="1">
      <c r="A21363" s="5"/>
      <c r="B21363" s="5"/>
      <c r="C21363" s="5" t="str">
        <f>IFERROR(__xludf.DUMMYFUNCTION("""COMPUTED_VALUE"""),"")</f>
        <v/>
      </c>
      <c r="D21363" s="5">
        <v>0.0</v>
      </c>
    </row>
    <row r="21364" ht="14.25" customHeight="1">
      <c r="A21364" s="5"/>
      <c r="B21364" s="5"/>
      <c r="C21364" s="5" t="str">
        <f>IFERROR(__xludf.DUMMYFUNCTION("""COMPUTED_VALUE"""),"")</f>
        <v/>
      </c>
      <c r="D21364" s="5">
        <v>0.0</v>
      </c>
    </row>
    <row r="21365" ht="14.25" customHeight="1">
      <c r="A21365" s="5"/>
      <c r="B21365" s="5"/>
      <c r="C21365" s="5" t="str">
        <f>IFERROR(__xludf.DUMMYFUNCTION("""COMPUTED_VALUE"""),"")</f>
        <v/>
      </c>
      <c r="D21365" s="5">
        <v>0.0</v>
      </c>
    </row>
    <row r="21366" ht="14.25" customHeight="1">
      <c r="A21366" s="5"/>
      <c r="B21366" s="5"/>
      <c r="C21366" s="5" t="str">
        <f>IFERROR(__xludf.DUMMYFUNCTION("""COMPUTED_VALUE"""),"")</f>
        <v/>
      </c>
      <c r="D21366" s="5">
        <v>0.0</v>
      </c>
    </row>
    <row r="21367" ht="14.25" customHeight="1">
      <c r="A21367" s="5"/>
      <c r="B21367" s="5"/>
      <c r="C21367" s="5" t="str">
        <f>IFERROR(__xludf.DUMMYFUNCTION("""COMPUTED_VALUE"""),"")</f>
        <v/>
      </c>
      <c r="D21367" s="5">
        <v>0.0</v>
      </c>
    </row>
    <row r="21368" ht="14.25" customHeight="1">
      <c r="A21368" s="5"/>
      <c r="B21368" s="5"/>
      <c r="C21368" s="5" t="str">
        <f>IFERROR(__xludf.DUMMYFUNCTION("""COMPUTED_VALUE"""),"")</f>
        <v/>
      </c>
      <c r="D21368" s="5">
        <v>0.0</v>
      </c>
    </row>
    <row r="21369" ht="14.25" customHeight="1">
      <c r="A21369" s="5"/>
      <c r="B21369" s="5"/>
      <c r="C21369" s="5" t="str">
        <f>IFERROR(__xludf.DUMMYFUNCTION("""COMPUTED_VALUE"""),"")</f>
        <v/>
      </c>
      <c r="D21369" s="5">
        <v>0.0</v>
      </c>
    </row>
    <row r="21370" ht="14.25" customHeight="1">
      <c r="A21370" s="5"/>
      <c r="B21370" s="5"/>
      <c r="C21370" s="5" t="str">
        <f>IFERROR(__xludf.DUMMYFUNCTION("""COMPUTED_VALUE"""),"")</f>
        <v/>
      </c>
      <c r="D21370" s="5">
        <v>0.0</v>
      </c>
    </row>
    <row r="21371" ht="14.25" customHeight="1">
      <c r="A21371" s="5"/>
      <c r="B21371" s="5"/>
      <c r="C21371" s="5" t="str">
        <f>IFERROR(__xludf.DUMMYFUNCTION("""COMPUTED_VALUE"""),"")</f>
        <v/>
      </c>
      <c r="D21371" s="5">
        <v>0.0</v>
      </c>
    </row>
    <row r="21372" ht="14.25" customHeight="1">
      <c r="A21372" s="5"/>
      <c r="B21372" s="5"/>
      <c r="C21372" s="5" t="str">
        <f>IFERROR(__xludf.DUMMYFUNCTION("""COMPUTED_VALUE"""),"")</f>
        <v/>
      </c>
      <c r="D21372" s="5">
        <v>0.0</v>
      </c>
    </row>
    <row r="21373" ht="14.25" customHeight="1">
      <c r="A21373" s="5"/>
      <c r="B21373" s="5"/>
      <c r="C21373" s="5" t="str">
        <f>IFERROR(__xludf.DUMMYFUNCTION("""COMPUTED_VALUE"""),"")</f>
        <v/>
      </c>
      <c r="D21373" s="5">
        <v>0.0</v>
      </c>
    </row>
    <row r="21374" ht="14.25" customHeight="1">
      <c r="A21374" s="5"/>
      <c r="B21374" s="5"/>
      <c r="C21374" s="5" t="str">
        <f>IFERROR(__xludf.DUMMYFUNCTION("""COMPUTED_VALUE"""),"")</f>
        <v/>
      </c>
      <c r="D21374" s="5">
        <v>0.0</v>
      </c>
    </row>
    <row r="21375" ht="14.25" customHeight="1">
      <c r="A21375" s="5"/>
      <c r="B21375" s="5"/>
      <c r="C21375" s="5" t="str">
        <f>IFERROR(__xludf.DUMMYFUNCTION("""COMPUTED_VALUE"""),"")</f>
        <v/>
      </c>
      <c r="D21375" s="5">
        <v>0.0</v>
      </c>
    </row>
    <row r="21376" ht="14.25" customHeight="1">
      <c r="A21376" s="5"/>
      <c r="B21376" s="5"/>
      <c r="C21376" s="5" t="str">
        <f>IFERROR(__xludf.DUMMYFUNCTION("""COMPUTED_VALUE"""),"")</f>
        <v/>
      </c>
      <c r="D21376" s="5">
        <v>0.0</v>
      </c>
    </row>
    <row r="21377" ht="14.25" customHeight="1">
      <c r="A21377" s="5"/>
      <c r="B21377" s="5"/>
      <c r="C21377" s="5" t="str">
        <f>IFERROR(__xludf.DUMMYFUNCTION("""COMPUTED_VALUE"""),"")</f>
        <v/>
      </c>
      <c r="D21377" s="5">
        <v>0.0</v>
      </c>
    </row>
    <row r="21378" ht="14.25" customHeight="1">
      <c r="A21378" s="5"/>
      <c r="B21378" s="5"/>
      <c r="C21378" s="5" t="str">
        <f>IFERROR(__xludf.DUMMYFUNCTION("""COMPUTED_VALUE"""),"")</f>
        <v/>
      </c>
      <c r="D21378" s="5">
        <v>0.0</v>
      </c>
    </row>
    <row r="21379" ht="14.25" customHeight="1">
      <c r="A21379" s="5"/>
      <c r="B21379" s="5"/>
      <c r="C21379" s="5" t="str">
        <f>IFERROR(__xludf.DUMMYFUNCTION("""COMPUTED_VALUE"""),"")</f>
        <v/>
      </c>
      <c r="D21379" s="5">
        <v>0.0</v>
      </c>
    </row>
    <row r="21380" ht="14.25" customHeight="1">
      <c r="A21380" s="5"/>
      <c r="B21380" s="5"/>
      <c r="C21380" s="5" t="str">
        <f>IFERROR(__xludf.DUMMYFUNCTION("""COMPUTED_VALUE"""),"")</f>
        <v/>
      </c>
      <c r="D21380" s="5">
        <v>0.0</v>
      </c>
    </row>
    <row r="21381" ht="14.25" customHeight="1">
      <c r="A21381" s="5"/>
      <c r="B21381" s="5"/>
      <c r="C21381" s="5" t="str">
        <f>IFERROR(__xludf.DUMMYFUNCTION("""COMPUTED_VALUE"""),"")</f>
        <v/>
      </c>
      <c r="D21381" s="5">
        <v>0.0</v>
      </c>
    </row>
    <row r="21382" ht="14.25" customHeight="1">
      <c r="A21382" s="5"/>
      <c r="B21382" s="5"/>
      <c r="C21382" s="5" t="str">
        <f>IFERROR(__xludf.DUMMYFUNCTION("""COMPUTED_VALUE"""),"")</f>
        <v/>
      </c>
      <c r="D21382" s="5">
        <v>0.0</v>
      </c>
    </row>
    <row r="21383" ht="14.25" customHeight="1">
      <c r="A21383" s="5"/>
      <c r="B21383" s="5"/>
      <c r="C21383" s="5" t="str">
        <f>IFERROR(__xludf.DUMMYFUNCTION("""COMPUTED_VALUE"""),"")</f>
        <v/>
      </c>
      <c r="D21383" s="5">
        <v>0.0</v>
      </c>
    </row>
    <row r="21384" ht="14.25" customHeight="1">
      <c r="A21384" s="5"/>
      <c r="B21384" s="5"/>
      <c r="C21384" s="5" t="str">
        <f>IFERROR(__xludf.DUMMYFUNCTION("""COMPUTED_VALUE"""),"")</f>
        <v/>
      </c>
      <c r="D21384" s="5">
        <v>0.0</v>
      </c>
    </row>
    <row r="21385" ht="14.25" customHeight="1">
      <c r="A21385" s="5"/>
      <c r="B21385" s="5"/>
      <c r="C21385" s="5" t="str">
        <f>IFERROR(__xludf.DUMMYFUNCTION("""COMPUTED_VALUE"""),"")</f>
        <v/>
      </c>
      <c r="D21385" s="5">
        <v>0.0</v>
      </c>
    </row>
    <row r="21386" ht="14.25" customHeight="1">
      <c r="A21386" s="5"/>
      <c r="B21386" s="5"/>
      <c r="C21386" s="5" t="str">
        <f>IFERROR(__xludf.DUMMYFUNCTION("""COMPUTED_VALUE"""),"")</f>
        <v/>
      </c>
      <c r="D21386" s="5">
        <v>0.0</v>
      </c>
    </row>
    <row r="21387" ht="14.25" customHeight="1">
      <c r="A21387" s="5"/>
      <c r="B21387" s="5"/>
      <c r="C21387" s="5" t="str">
        <f>IFERROR(__xludf.DUMMYFUNCTION("""COMPUTED_VALUE"""),"")</f>
        <v/>
      </c>
      <c r="D21387" s="5">
        <v>0.0</v>
      </c>
    </row>
    <row r="21388" ht="14.25" customHeight="1">
      <c r="A21388" s="5"/>
      <c r="B21388" s="5"/>
      <c r="C21388" s="5" t="str">
        <f>IFERROR(__xludf.DUMMYFUNCTION("""COMPUTED_VALUE"""),"")</f>
        <v/>
      </c>
      <c r="D21388" s="5">
        <v>0.0</v>
      </c>
    </row>
    <row r="21389" ht="14.25" customHeight="1">
      <c r="A21389" s="5"/>
      <c r="B21389" s="5"/>
      <c r="C21389" s="5" t="str">
        <f>IFERROR(__xludf.DUMMYFUNCTION("""COMPUTED_VALUE"""),"")</f>
        <v/>
      </c>
      <c r="D21389" s="5">
        <v>0.0</v>
      </c>
    </row>
    <row r="21390" ht="14.25" customHeight="1">
      <c r="A21390" s="5"/>
      <c r="B21390" s="5"/>
      <c r="C21390" s="5" t="str">
        <f>IFERROR(__xludf.DUMMYFUNCTION("""COMPUTED_VALUE"""),"")</f>
        <v/>
      </c>
      <c r="D21390" s="5">
        <v>0.0</v>
      </c>
    </row>
    <row r="21391" ht="14.25" customHeight="1">
      <c r="A21391" s="5"/>
      <c r="B21391" s="5"/>
      <c r="C21391" s="5" t="str">
        <f>IFERROR(__xludf.DUMMYFUNCTION("""COMPUTED_VALUE"""),"")</f>
        <v/>
      </c>
      <c r="D21391" s="5">
        <v>0.0</v>
      </c>
    </row>
    <row r="21392" ht="14.25" customHeight="1">
      <c r="A21392" s="5"/>
      <c r="B21392" s="5"/>
      <c r="C21392" s="5" t="str">
        <f>IFERROR(__xludf.DUMMYFUNCTION("""COMPUTED_VALUE"""),"")</f>
        <v/>
      </c>
      <c r="D21392" s="5">
        <v>0.0</v>
      </c>
    </row>
    <row r="21393" ht="14.25" customHeight="1">
      <c r="A21393" s="5"/>
      <c r="B21393" s="5"/>
      <c r="C21393" s="5" t="str">
        <f>IFERROR(__xludf.DUMMYFUNCTION("""COMPUTED_VALUE"""),"")</f>
        <v/>
      </c>
      <c r="D21393" s="5">
        <v>0.0</v>
      </c>
    </row>
    <row r="21394" ht="14.25" customHeight="1">
      <c r="A21394" s="5"/>
      <c r="B21394" s="5"/>
      <c r="C21394" s="5" t="str">
        <f>IFERROR(__xludf.DUMMYFUNCTION("""COMPUTED_VALUE"""),"")</f>
        <v/>
      </c>
      <c r="D21394" s="5">
        <v>0.0</v>
      </c>
    </row>
    <row r="21395" ht="14.25" customHeight="1">
      <c r="A21395" s="5"/>
      <c r="B21395" s="5"/>
      <c r="C21395" s="5" t="str">
        <f>IFERROR(__xludf.DUMMYFUNCTION("""COMPUTED_VALUE"""),"")</f>
        <v/>
      </c>
      <c r="D21395" s="5">
        <v>0.0</v>
      </c>
    </row>
    <row r="21396" ht="14.25" customHeight="1">
      <c r="A21396" s="5"/>
      <c r="B21396" s="5"/>
      <c r="C21396" s="5" t="str">
        <f>IFERROR(__xludf.DUMMYFUNCTION("""COMPUTED_VALUE"""),"")</f>
        <v/>
      </c>
      <c r="D21396" s="5">
        <v>0.0</v>
      </c>
    </row>
    <row r="21397" ht="14.25" customHeight="1">
      <c r="A21397" s="5"/>
      <c r="B21397" s="5"/>
      <c r="C21397" s="5" t="str">
        <f>IFERROR(__xludf.DUMMYFUNCTION("""COMPUTED_VALUE"""),"")</f>
        <v/>
      </c>
      <c r="D21397" s="5">
        <v>0.0</v>
      </c>
    </row>
    <row r="21398" ht="14.25" customHeight="1">
      <c r="A21398" s="5"/>
      <c r="B21398" s="5"/>
      <c r="C21398" s="5" t="str">
        <f>IFERROR(__xludf.DUMMYFUNCTION("""COMPUTED_VALUE"""),"")</f>
        <v/>
      </c>
      <c r="D21398" s="5">
        <v>0.0</v>
      </c>
    </row>
    <row r="21399" ht="14.25" customHeight="1">
      <c r="A21399" s="5"/>
      <c r="B21399" s="5"/>
      <c r="C21399" s="5" t="str">
        <f>IFERROR(__xludf.DUMMYFUNCTION("""COMPUTED_VALUE"""),"")</f>
        <v/>
      </c>
      <c r="D21399" s="5">
        <v>0.0</v>
      </c>
    </row>
    <row r="21400" ht="14.25" customHeight="1">
      <c r="A21400" s="5"/>
      <c r="B21400" s="5"/>
      <c r="C21400" s="5" t="str">
        <f>IFERROR(__xludf.DUMMYFUNCTION("""COMPUTED_VALUE"""),"")</f>
        <v/>
      </c>
      <c r="D21400" s="5">
        <v>0.0</v>
      </c>
    </row>
    <row r="21401" ht="14.25" customHeight="1">
      <c r="A21401" s="5"/>
      <c r="B21401" s="5"/>
      <c r="C21401" s="5" t="str">
        <f>IFERROR(__xludf.DUMMYFUNCTION("""COMPUTED_VALUE"""),"")</f>
        <v/>
      </c>
      <c r="D21401" s="5">
        <v>0.0</v>
      </c>
    </row>
    <row r="21402" ht="14.25" customHeight="1">
      <c r="A21402" s="5"/>
      <c r="B21402" s="5"/>
      <c r="C21402" s="5" t="str">
        <f>IFERROR(__xludf.DUMMYFUNCTION("""COMPUTED_VALUE"""),"")</f>
        <v/>
      </c>
      <c r="D21402" s="5">
        <v>0.0</v>
      </c>
    </row>
    <row r="21403" ht="14.25" customHeight="1">
      <c r="A21403" s="5"/>
      <c r="B21403" s="5"/>
      <c r="C21403" s="5" t="str">
        <f>IFERROR(__xludf.DUMMYFUNCTION("""COMPUTED_VALUE"""),"")</f>
        <v/>
      </c>
      <c r="D21403" s="5">
        <v>0.0</v>
      </c>
    </row>
    <row r="21404" ht="14.25" customHeight="1">
      <c r="A21404" s="5"/>
      <c r="B21404" s="5"/>
      <c r="C21404" s="5" t="str">
        <f>IFERROR(__xludf.DUMMYFUNCTION("""COMPUTED_VALUE"""),"")</f>
        <v/>
      </c>
      <c r="D21404" s="5">
        <v>0.0</v>
      </c>
    </row>
    <row r="21405" ht="14.25" customHeight="1">
      <c r="A21405" s="5"/>
      <c r="B21405" s="5"/>
      <c r="C21405" s="5" t="str">
        <f>IFERROR(__xludf.DUMMYFUNCTION("""COMPUTED_VALUE"""),"")</f>
        <v/>
      </c>
      <c r="D21405" s="5">
        <v>0.0</v>
      </c>
    </row>
    <row r="21406" ht="14.25" customHeight="1">
      <c r="A21406" s="5"/>
      <c r="B21406" s="5"/>
      <c r="C21406" s="5" t="str">
        <f>IFERROR(__xludf.DUMMYFUNCTION("""COMPUTED_VALUE"""),"")</f>
        <v/>
      </c>
      <c r="D21406" s="5">
        <v>0.0</v>
      </c>
    </row>
    <row r="21407" ht="14.25" customHeight="1">
      <c r="A21407" s="5"/>
      <c r="B21407" s="5"/>
      <c r="C21407" s="5" t="str">
        <f>IFERROR(__xludf.DUMMYFUNCTION("""COMPUTED_VALUE"""),"")</f>
        <v/>
      </c>
      <c r="D21407" s="5">
        <v>0.0</v>
      </c>
    </row>
    <row r="21408" ht="14.25" customHeight="1">
      <c r="A21408" s="5"/>
      <c r="B21408" s="5"/>
      <c r="C21408" s="5" t="str">
        <f>IFERROR(__xludf.DUMMYFUNCTION("""COMPUTED_VALUE"""),"")</f>
        <v/>
      </c>
      <c r="D21408" s="5">
        <v>0.0</v>
      </c>
    </row>
    <row r="21409" ht="14.25" customHeight="1">
      <c r="A21409" s="5"/>
      <c r="B21409" s="5"/>
      <c r="C21409" s="5" t="str">
        <f>IFERROR(__xludf.DUMMYFUNCTION("""COMPUTED_VALUE"""),"")</f>
        <v/>
      </c>
      <c r="D21409" s="5">
        <v>0.0</v>
      </c>
    </row>
    <row r="21410" ht="14.25" customHeight="1">
      <c r="A21410" s="5"/>
      <c r="B21410" s="5"/>
      <c r="C21410" s="5" t="str">
        <f>IFERROR(__xludf.DUMMYFUNCTION("""COMPUTED_VALUE"""),"")</f>
        <v/>
      </c>
      <c r="D21410" s="5">
        <v>0.0</v>
      </c>
    </row>
    <row r="21411" ht="14.25" customHeight="1">
      <c r="A21411" s="5"/>
      <c r="B21411" s="5"/>
      <c r="C21411" s="5" t="str">
        <f>IFERROR(__xludf.DUMMYFUNCTION("""COMPUTED_VALUE"""),"")</f>
        <v/>
      </c>
      <c r="D21411" s="5">
        <v>0.0</v>
      </c>
    </row>
    <row r="21412" ht="14.25" customHeight="1">
      <c r="A21412" s="5"/>
      <c r="B21412" s="5"/>
      <c r="C21412" s="5" t="str">
        <f>IFERROR(__xludf.DUMMYFUNCTION("""COMPUTED_VALUE"""),"")</f>
        <v/>
      </c>
      <c r="D21412" s="5">
        <v>0.0</v>
      </c>
    </row>
    <row r="21413" ht="14.25" customHeight="1">
      <c r="A21413" s="5"/>
      <c r="B21413" s="5"/>
      <c r="C21413" s="5" t="str">
        <f>IFERROR(__xludf.DUMMYFUNCTION("""COMPUTED_VALUE"""),"")</f>
        <v/>
      </c>
      <c r="D21413" s="5">
        <v>0.0</v>
      </c>
    </row>
    <row r="21414" ht="14.25" customHeight="1">
      <c r="A21414" s="5"/>
      <c r="B21414" s="5"/>
      <c r="C21414" s="5" t="str">
        <f>IFERROR(__xludf.DUMMYFUNCTION("""COMPUTED_VALUE"""),"")</f>
        <v/>
      </c>
      <c r="D21414" s="5">
        <v>0.0</v>
      </c>
    </row>
    <row r="21415" ht="14.25" customHeight="1">
      <c r="A21415" s="5"/>
      <c r="B21415" s="5"/>
      <c r="C21415" s="5" t="str">
        <f>IFERROR(__xludf.DUMMYFUNCTION("""COMPUTED_VALUE"""),"")</f>
        <v/>
      </c>
      <c r="D21415" s="5">
        <v>0.0</v>
      </c>
    </row>
    <row r="21416" ht="14.25" customHeight="1">
      <c r="A21416" s="5"/>
      <c r="B21416" s="5"/>
      <c r="C21416" s="5" t="str">
        <f>IFERROR(__xludf.DUMMYFUNCTION("""COMPUTED_VALUE"""),"")</f>
        <v/>
      </c>
      <c r="D21416" s="5">
        <v>0.0</v>
      </c>
    </row>
    <row r="21417" ht="14.25" customHeight="1">
      <c r="A21417" s="5"/>
      <c r="B21417" s="5"/>
      <c r="C21417" s="5" t="str">
        <f>IFERROR(__xludf.DUMMYFUNCTION("""COMPUTED_VALUE"""),"")</f>
        <v/>
      </c>
      <c r="D21417" s="5">
        <v>0.0</v>
      </c>
    </row>
    <row r="21418" ht="14.25" customHeight="1">
      <c r="A21418" s="5"/>
      <c r="B21418" s="5"/>
      <c r="C21418" s="5" t="str">
        <f>IFERROR(__xludf.DUMMYFUNCTION("""COMPUTED_VALUE"""),"")</f>
        <v/>
      </c>
      <c r="D21418" s="5">
        <v>0.0</v>
      </c>
    </row>
    <row r="21419" ht="14.25" customHeight="1">
      <c r="A21419" s="5"/>
      <c r="B21419" s="5"/>
      <c r="C21419" s="5" t="str">
        <f>IFERROR(__xludf.DUMMYFUNCTION("""COMPUTED_VALUE"""),"")</f>
        <v/>
      </c>
      <c r="D21419" s="5">
        <v>0.0</v>
      </c>
    </row>
    <row r="21420" ht="14.25" customHeight="1">
      <c r="A21420" s="5"/>
      <c r="B21420" s="5"/>
      <c r="C21420" s="5" t="str">
        <f>IFERROR(__xludf.DUMMYFUNCTION("""COMPUTED_VALUE"""),"")</f>
        <v/>
      </c>
      <c r="D21420" s="5">
        <v>0.0</v>
      </c>
    </row>
    <row r="21421" ht="14.25" customHeight="1">
      <c r="A21421" s="5"/>
      <c r="B21421" s="5"/>
      <c r="C21421" s="5" t="str">
        <f>IFERROR(__xludf.DUMMYFUNCTION("""COMPUTED_VALUE"""),"")</f>
        <v/>
      </c>
      <c r="D21421" s="5">
        <v>0.0</v>
      </c>
    </row>
    <row r="21422" ht="14.25" customHeight="1">
      <c r="A21422" s="5"/>
      <c r="B21422" s="5"/>
      <c r="C21422" s="5" t="str">
        <f>IFERROR(__xludf.DUMMYFUNCTION("""COMPUTED_VALUE"""),"")</f>
        <v/>
      </c>
      <c r="D21422" s="5">
        <v>0.0</v>
      </c>
    </row>
    <row r="21423" ht="14.25" customHeight="1">
      <c r="A21423" s="5"/>
      <c r="B21423" s="5"/>
      <c r="C21423" s="5" t="str">
        <f>IFERROR(__xludf.DUMMYFUNCTION("""COMPUTED_VALUE"""),"")</f>
        <v/>
      </c>
      <c r="D21423" s="5">
        <v>0.0</v>
      </c>
    </row>
    <row r="21424" ht="14.25" customHeight="1">
      <c r="A21424" s="5"/>
      <c r="B21424" s="5"/>
      <c r="C21424" s="5" t="str">
        <f>IFERROR(__xludf.DUMMYFUNCTION("""COMPUTED_VALUE"""),"")</f>
        <v/>
      </c>
      <c r="D21424" s="5">
        <v>0.0</v>
      </c>
    </row>
    <row r="21425" ht="14.25" customHeight="1">
      <c r="A21425" s="5"/>
      <c r="B21425" s="5"/>
      <c r="C21425" s="5" t="str">
        <f>IFERROR(__xludf.DUMMYFUNCTION("""COMPUTED_VALUE"""),"")</f>
        <v/>
      </c>
      <c r="D21425" s="5">
        <v>0.0</v>
      </c>
    </row>
    <row r="21426" ht="14.25" customHeight="1">
      <c r="A21426" s="5"/>
      <c r="B21426" s="5"/>
      <c r="C21426" s="5" t="str">
        <f>IFERROR(__xludf.DUMMYFUNCTION("""COMPUTED_VALUE"""),"")</f>
        <v/>
      </c>
      <c r="D21426" s="5">
        <v>0.0</v>
      </c>
    </row>
    <row r="21427" ht="14.25" customHeight="1">
      <c r="A21427" s="5"/>
      <c r="B21427" s="5"/>
      <c r="C21427" s="5" t="str">
        <f>IFERROR(__xludf.DUMMYFUNCTION("""COMPUTED_VALUE"""),"")</f>
        <v/>
      </c>
      <c r="D21427" s="5">
        <v>0.0</v>
      </c>
    </row>
    <row r="21428" ht="14.25" customHeight="1">
      <c r="A21428" s="5"/>
      <c r="B21428" s="5"/>
      <c r="C21428" s="5" t="str">
        <f>IFERROR(__xludf.DUMMYFUNCTION("""COMPUTED_VALUE"""),"")</f>
        <v/>
      </c>
      <c r="D21428" s="5">
        <v>0.0</v>
      </c>
    </row>
    <row r="21429" ht="14.25" customHeight="1">
      <c r="A21429" s="5"/>
      <c r="B21429" s="5"/>
      <c r="C21429" s="5" t="str">
        <f>IFERROR(__xludf.DUMMYFUNCTION("""COMPUTED_VALUE"""),"")</f>
        <v/>
      </c>
      <c r="D21429" s="5">
        <v>0.0</v>
      </c>
    </row>
    <row r="21430" ht="14.25" customHeight="1">
      <c r="A21430" s="5"/>
      <c r="B21430" s="5"/>
      <c r="C21430" s="5" t="str">
        <f>IFERROR(__xludf.DUMMYFUNCTION("""COMPUTED_VALUE"""),"")</f>
        <v/>
      </c>
      <c r="D21430" s="5">
        <v>0.0</v>
      </c>
    </row>
    <row r="21431" ht="14.25" customHeight="1">
      <c r="A21431" s="5"/>
      <c r="B21431" s="5"/>
      <c r="C21431" s="5" t="str">
        <f>IFERROR(__xludf.DUMMYFUNCTION("""COMPUTED_VALUE"""),"")</f>
        <v/>
      </c>
      <c r="D21431" s="5">
        <v>0.0</v>
      </c>
    </row>
    <row r="21432" ht="14.25" customHeight="1">
      <c r="A21432" s="5"/>
      <c r="B21432" s="5"/>
      <c r="C21432" s="5" t="str">
        <f>IFERROR(__xludf.DUMMYFUNCTION("""COMPUTED_VALUE"""),"")</f>
        <v/>
      </c>
      <c r="D21432" s="5">
        <v>0.0</v>
      </c>
    </row>
    <row r="21433" ht="14.25" customHeight="1">
      <c r="A21433" s="5"/>
      <c r="B21433" s="5"/>
      <c r="C21433" s="5" t="str">
        <f>IFERROR(__xludf.DUMMYFUNCTION("""COMPUTED_VALUE"""),"")</f>
        <v/>
      </c>
      <c r="D21433" s="5">
        <v>0.0</v>
      </c>
    </row>
    <row r="21434" ht="14.25" customHeight="1">
      <c r="A21434" s="5"/>
      <c r="B21434" s="5"/>
      <c r="C21434" s="5" t="str">
        <f>IFERROR(__xludf.DUMMYFUNCTION("""COMPUTED_VALUE"""),"")</f>
        <v/>
      </c>
      <c r="D21434" s="5">
        <v>0.0</v>
      </c>
    </row>
    <row r="21435" ht="14.25" customHeight="1">
      <c r="A21435" s="5"/>
      <c r="B21435" s="5"/>
      <c r="C21435" s="5" t="str">
        <f>IFERROR(__xludf.DUMMYFUNCTION("""COMPUTED_VALUE"""),"")</f>
        <v/>
      </c>
      <c r="D21435" s="5">
        <v>0.0</v>
      </c>
    </row>
    <row r="21436" ht="14.25" customHeight="1">
      <c r="A21436" s="5"/>
      <c r="B21436" s="5"/>
      <c r="C21436" s="5" t="str">
        <f>IFERROR(__xludf.DUMMYFUNCTION("""COMPUTED_VALUE"""),"")</f>
        <v/>
      </c>
      <c r="D21436" s="5">
        <v>0.0</v>
      </c>
    </row>
    <row r="21437" ht="14.25" customHeight="1">
      <c r="A21437" s="5"/>
      <c r="B21437" s="5"/>
      <c r="C21437" s="5" t="str">
        <f>IFERROR(__xludf.DUMMYFUNCTION("""COMPUTED_VALUE"""),"")</f>
        <v/>
      </c>
      <c r="D21437" s="5">
        <v>0.0</v>
      </c>
    </row>
    <row r="21438" ht="14.25" customHeight="1">
      <c r="A21438" s="5"/>
      <c r="B21438" s="5"/>
      <c r="C21438" s="5" t="str">
        <f>IFERROR(__xludf.DUMMYFUNCTION("""COMPUTED_VALUE"""),"")</f>
        <v/>
      </c>
      <c r="D21438" s="5">
        <v>0.0</v>
      </c>
    </row>
    <row r="21439" ht="14.25" customHeight="1">
      <c r="A21439" s="5"/>
      <c r="B21439" s="5"/>
      <c r="C21439" s="5" t="str">
        <f>IFERROR(__xludf.DUMMYFUNCTION("""COMPUTED_VALUE"""),"")</f>
        <v/>
      </c>
      <c r="D21439" s="5">
        <v>0.0</v>
      </c>
    </row>
    <row r="21440" ht="14.25" customHeight="1">
      <c r="A21440" s="5"/>
      <c r="B21440" s="5"/>
      <c r="C21440" s="5" t="str">
        <f>IFERROR(__xludf.DUMMYFUNCTION("""COMPUTED_VALUE"""),"")</f>
        <v/>
      </c>
      <c r="D21440" s="5">
        <v>0.0</v>
      </c>
    </row>
    <row r="21441" ht="14.25" customHeight="1">
      <c r="A21441" s="5"/>
      <c r="B21441" s="5"/>
      <c r="C21441" s="5" t="str">
        <f>IFERROR(__xludf.DUMMYFUNCTION("""COMPUTED_VALUE"""),"")</f>
        <v/>
      </c>
      <c r="D21441" s="5">
        <v>0.0</v>
      </c>
    </row>
    <row r="21442" ht="14.25" customHeight="1">
      <c r="A21442" s="5"/>
      <c r="B21442" s="5"/>
      <c r="C21442" s="5" t="str">
        <f>IFERROR(__xludf.DUMMYFUNCTION("""COMPUTED_VALUE"""),"")</f>
        <v/>
      </c>
      <c r="D21442" s="5">
        <v>0.0</v>
      </c>
    </row>
    <row r="21443" ht="14.25" customHeight="1">
      <c r="A21443" s="5"/>
      <c r="B21443" s="5"/>
      <c r="C21443" s="5" t="str">
        <f>IFERROR(__xludf.DUMMYFUNCTION("""COMPUTED_VALUE"""),"")</f>
        <v/>
      </c>
      <c r="D21443" s="5">
        <v>0.0</v>
      </c>
    </row>
    <row r="21444" ht="14.25" customHeight="1">
      <c r="A21444" s="5"/>
      <c r="B21444" s="5"/>
      <c r="C21444" s="5" t="str">
        <f>IFERROR(__xludf.DUMMYFUNCTION("""COMPUTED_VALUE"""),"")</f>
        <v/>
      </c>
      <c r="D21444" s="5">
        <v>0.0</v>
      </c>
    </row>
    <row r="21445" ht="14.25" customHeight="1">
      <c r="A21445" s="5"/>
      <c r="B21445" s="5"/>
      <c r="C21445" s="5" t="str">
        <f>IFERROR(__xludf.DUMMYFUNCTION("""COMPUTED_VALUE"""),"")</f>
        <v/>
      </c>
      <c r="D21445" s="5">
        <v>0.0</v>
      </c>
    </row>
    <row r="21446" ht="14.25" customHeight="1">
      <c r="A21446" s="5"/>
      <c r="B21446" s="5"/>
      <c r="C21446" s="5" t="str">
        <f>IFERROR(__xludf.DUMMYFUNCTION("""COMPUTED_VALUE"""),"")</f>
        <v/>
      </c>
      <c r="D21446" s="5">
        <v>0.0</v>
      </c>
    </row>
    <row r="21447" ht="14.25" customHeight="1">
      <c r="A21447" s="5"/>
      <c r="B21447" s="5"/>
      <c r="C21447" s="5" t="str">
        <f>IFERROR(__xludf.DUMMYFUNCTION("""COMPUTED_VALUE"""),"")</f>
        <v/>
      </c>
      <c r="D21447" s="5">
        <v>0.0</v>
      </c>
    </row>
    <row r="21448" ht="14.25" customHeight="1">
      <c r="A21448" s="5"/>
      <c r="B21448" s="5"/>
      <c r="C21448" s="5" t="str">
        <f>IFERROR(__xludf.DUMMYFUNCTION("""COMPUTED_VALUE"""),"")</f>
        <v/>
      </c>
      <c r="D21448" s="5">
        <v>0.0</v>
      </c>
    </row>
    <row r="21449" ht="14.25" customHeight="1">
      <c r="A21449" s="5"/>
      <c r="B21449" s="5"/>
      <c r="C21449" s="5" t="str">
        <f>IFERROR(__xludf.DUMMYFUNCTION("""COMPUTED_VALUE"""),"")</f>
        <v/>
      </c>
      <c r="D21449" s="5">
        <v>0.0</v>
      </c>
    </row>
    <row r="21450" ht="14.25" customHeight="1">
      <c r="A21450" s="5"/>
      <c r="B21450" s="5"/>
      <c r="C21450" s="5" t="str">
        <f>IFERROR(__xludf.DUMMYFUNCTION("""COMPUTED_VALUE"""),"")</f>
        <v/>
      </c>
      <c r="D21450" s="5">
        <v>0.0</v>
      </c>
    </row>
    <row r="21451" ht="14.25" customHeight="1">
      <c r="A21451" s="5"/>
      <c r="B21451" s="5"/>
      <c r="C21451" s="5" t="str">
        <f>IFERROR(__xludf.DUMMYFUNCTION("""COMPUTED_VALUE"""),"")</f>
        <v/>
      </c>
      <c r="D21451" s="5">
        <v>0.0</v>
      </c>
    </row>
    <row r="21452" ht="14.25" customHeight="1">
      <c r="A21452" s="5"/>
      <c r="B21452" s="5"/>
      <c r="C21452" s="5" t="str">
        <f>IFERROR(__xludf.DUMMYFUNCTION("""COMPUTED_VALUE"""),"")</f>
        <v/>
      </c>
      <c r="D21452" s="5">
        <v>0.0</v>
      </c>
    </row>
    <row r="21453" ht="14.25" customHeight="1">
      <c r="A21453" s="5"/>
      <c r="B21453" s="5"/>
      <c r="C21453" s="5" t="str">
        <f>IFERROR(__xludf.DUMMYFUNCTION("""COMPUTED_VALUE"""),"")</f>
        <v/>
      </c>
      <c r="D21453" s="5">
        <v>0.0</v>
      </c>
    </row>
    <row r="21454" ht="14.25" customHeight="1">
      <c r="A21454" s="5"/>
      <c r="B21454" s="5"/>
      <c r="C21454" s="5" t="str">
        <f>IFERROR(__xludf.DUMMYFUNCTION("""COMPUTED_VALUE"""),"")</f>
        <v/>
      </c>
      <c r="D21454" s="5">
        <v>0.0</v>
      </c>
    </row>
    <row r="21455" ht="14.25" customHeight="1">
      <c r="A21455" s="5"/>
      <c r="B21455" s="5"/>
      <c r="C21455" s="5" t="str">
        <f>IFERROR(__xludf.DUMMYFUNCTION("""COMPUTED_VALUE"""),"")</f>
        <v/>
      </c>
      <c r="D21455" s="5">
        <v>0.0</v>
      </c>
    </row>
    <row r="21456" ht="14.25" customHeight="1">
      <c r="A21456" s="5"/>
      <c r="B21456" s="5"/>
      <c r="C21456" s="5" t="str">
        <f>IFERROR(__xludf.DUMMYFUNCTION("""COMPUTED_VALUE"""),"")</f>
        <v/>
      </c>
      <c r="D21456" s="5">
        <v>0.0</v>
      </c>
    </row>
    <row r="21457" ht="14.25" customHeight="1">
      <c r="A21457" s="5"/>
      <c r="B21457" s="5"/>
      <c r="C21457" s="5" t="str">
        <f>IFERROR(__xludf.DUMMYFUNCTION("""COMPUTED_VALUE"""),"")</f>
        <v/>
      </c>
      <c r="D21457" s="5">
        <v>0.0</v>
      </c>
    </row>
    <row r="21458" ht="14.25" customHeight="1">
      <c r="A21458" s="5"/>
      <c r="B21458" s="5"/>
      <c r="C21458" s="5" t="str">
        <f>IFERROR(__xludf.DUMMYFUNCTION("""COMPUTED_VALUE"""),"")</f>
        <v/>
      </c>
      <c r="D21458" s="5">
        <v>0.0</v>
      </c>
    </row>
    <row r="21459" ht="14.25" customHeight="1">
      <c r="A21459" s="5"/>
      <c r="B21459" s="5"/>
      <c r="C21459" s="5" t="str">
        <f>IFERROR(__xludf.DUMMYFUNCTION("""COMPUTED_VALUE"""),"")</f>
        <v/>
      </c>
      <c r="D21459" s="5">
        <v>0.0</v>
      </c>
    </row>
    <row r="21460" ht="14.25" customHeight="1">
      <c r="A21460" s="5"/>
      <c r="B21460" s="5"/>
      <c r="C21460" s="5" t="str">
        <f>IFERROR(__xludf.DUMMYFUNCTION("""COMPUTED_VALUE"""),"")</f>
        <v/>
      </c>
      <c r="D21460" s="5">
        <v>0.0</v>
      </c>
    </row>
    <row r="21461" ht="14.25" customHeight="1">
      <c r="A21461" s="5"/>
      <c r="B21461" s="5"/>
      <c r="C21461" s="5" t="str">
        <f>IFERROR(__xludf.DUMMYFUNCTION("""COMPUTED_VALUE"""),"")</f>
        <v/>
      </c>
      <c r="D21461" s="5">
        <v>0.0</v>
      </c>
    </row>
    <row r="21462" ht="14.25" customHeight="1">
      <c r="A21462" s="5"/>
      <c r="B21462" s="5"/>
      <c r="C21462" s="5" t="str">
        <f>IFERROR(__xludf.DUMMYFUNCTION("""COMPUTED_VALUE"""),"")</f>
        <v/>
      </c>
      <c r="D21462" s="5">
        <v>0.0</v>
      </c>
    </row>
    <row r="21463" ht="14.25" customHeight="1">
      <c r="A21463" s="5"/>
      <c r="B21463" s="5"/>
      <c r="C21463" s="5" t="str">
        <f>IFERROR(__xludf.DUMMYFUNCTION("""COMPUTED_VALUE"""),"")</f>
        <v/>
      </c>
      <c r="D21463" s="5">
        <v>0.0</v>
      </c>
    </row>
    <row r="21464" ht="14.25" customHeight="1">
      <c r="A21464" s="5"/>
      <c r="B21464" s="5"/>
      <c r="C21464" s="5" t="str">
        <f>IFERROR(__xludf.DUMMYFUNCTION("""COMPUTED_VALUE"""),"")</f>
        <v/>
      </c>
      <c r="D21464" s="5">
        <v>0.0</v>
      </c>
    </row>
    <row r="21465" ht="14.25" customHeight="1">
      <c r="A21465" s="5"/>
      <c r="B21465" s="5"/>
      <c r="C21465" s="5" t="str">
        <f>IFERROR(__xludf.DUMMYFUNCTION("""COMPUTED_VALUE"""),"")</f>
        <v/>
      </c>
      <c r="D21465" s="5">
        <v>0.0</v>
      </c>
    </row>
    <row r="21466" ht="14.25" customHeight="1">
      <c r="A21466" s="5"/>
      <c r="B21466" s="5"/>
      <c r="C21466" s="5" t="str">
        <f>IFERROR(__xludf.DUMMYFUNCTION("""COMPUTED_VALUE"""),"")</f>
        <v/>
      </c>
      <c r="D21466" s="5">
        <v>0.0</v>
      </c>
    </row>
    <row r="21467" ht="14.25" customHeight="1">
      <c r="A21467" s="5"/>
      <c r="B21467" s="5"/>
      <c r="C21467" s="5" t="str">
        <f>IFERROR(__xludf.DUMMYFUNCTION("""COMPUTED_VALUE"""),"")</f>
        <v/>
      </c>
      <c r="D21467" s="5">
        <v>0.0</v>
      </c>
    </row>
    <row r="21468" ht="14.25" customHeight="1">
      <c r="A21468" s="5"/>
      <c r="B21468" s="5"/>
      <c r="C21468" s="5" t="str">
        <f>IFERROR(__xludf.DUMMYFUNCTION("""COMPUTED_VALUE"""),"")</f>
        <v/>
      </c>
      <c r="D21468" s="5">
        <v>0.0</v>
      </c>
    </row>
    <row r="21469" ht="14.25" customHeight="1">
      <c r="A21469" s="5"/>
      <c r="B21469" s="5"/>
      <c r="C21469" s="5" t="str">
        <f>IFERROR(__xludf.DUMMYFUNCTION("""COMPUTED_VALUE"""),"")</f>
        <v/>
      </c>
      <c r="D21469" s="5">
        <v>0.0</v>
      </c>
    </row>
    <row r="21470" ht="14.25" customHeight="1">
      <c r="A21470" s="5"/>
      <c r="B21470" s="5"/>
      <c r="C21470" s="5" t="str">
        <f>IFERROR(__xludf.DUMMYFUNCTION("""COMPUTED_VALUE"""),"")</f>
        <v/>
      </c>
      <c r="D21470" s="5">
        <v>0.0</v>
      </c>
    </row>
    <row r="21471" ht="14.25" customHeight="1">
      <c r="A21471" s="5"/>
      <c r="B21471" s="5"/>
      <c r="C21471" s="5" t="str">
        <f>IFERROR(__xludf.DUMMYFUNCTION("""COMPUTED_VALUE"""),"")</f>
        <v/>
      </c>
      <c r="D21471" s="5">
        <v>0.0</v>
      </c>
    </row>
    <row r="21472" ht="14.25" customHeight="1">
      <c r="A21472" s="5"/>
      <c r="B21472" s="5"/>
      <c r="C21472" s="5" t="str">
        <f>IFERROR(__xludf.DUMMYFUNCTION("""COMPUTED_VALUE"""),"")</f>
        <v/>
      </c>
      <c r="D21472" s="5">
        <v>0.0</v>
      </c>
    </row>
    <row r="21473" ht="14.25" customHeight="1">
      <c r="A21473" s="5"/>
      <c r="B21473" s="5"/>
      <c r="C21473" s="5" t="str">
        <f>IFERROR(__xludf.DUMMYFUNCTION("""COMPUTED_VALUE"""),"")</f>
        <v/>
      </c>
      <c r="D21473" s="5">
        <v>0.0</v>
      </c>
    </row>
    <row r="21474" ht="14.25" customHeight="1">
      <c r="A21474" s="5"/>
      <c r="B21474" s="5"/>
      <c r="C21474" s="5" t="str">
        <f>IFERROR(__xludf.DUMMYFUNCTION("""COMPUTED_VALUE"""),"")</f>
        <v/>
      </c>
      <c r="D21474" s="5">
        <v>0.0</v>
      </c>
    </row>
    <row r="21475" ht="14.25" customHeight="1">
      <c r="A21475" s="5"/>
      <c r="B21475" s="5"/>
      <c r="C21475" s="5" t="str">
        <f>IFERROR(__xludf.DUMMYFUNCTION("""COMPUTED_VALUE"""),"")</f>
        <v/>
      </c>
      <c r="D21475" s="5">
        <v>0.0</v>
      </c>
    </row>
    <row r="21476" ht="14.25" customHeight="1">
      <c r="A21476" s="5"/>
      <c r="B21476" s="5"/>
      <c r="C21476" s="5" t="str">
        <f>IFERROR(__xludf.DUMMYFUNCTION("""COMPUTED_VALUE"""),"")</f>
        <v/>
      </c>
      <c r="D21476" s="5">
        <v>0.0</v>
      </c>
    </row>
    <row r="21477" ht="14.25" customHeight="1">
      <c r="A21477" s="5"/>
      <c r="B21477" s="5"/>
      <c r="C21477" s="5" t="str">
        <f>IFERROR(__xludf.DUMMYFUNCTION("""COMPUTED_VALUE"""),"")</f>
        <v/>
      </c>
      <c r="D21477" s="5">
        <v>0.0</v>
      </c>
    </row>
    <row r="21478" ht="14.25" customHeight="1">
      <c r="A21478" s="5"/>
      <c r="B21478" s="5"/>
      <c r="C21478" s="5" t="str">
        <f>IFERROR(__xludf.DUMMYFUNCTION("""COMPUTED_VALUE"""),"")</f>
        <v/>
      </c>
      <c r="D21478" s="5">
        <v>0.0</v>
      </c>
    </row>
    <row r="21479" ht="14.25" customHeight="1">
      <c r="A21479" s="5"/>
      <c r="B21479" s="5"/>
      <c r="C21479" s="5" t="str">
        <f>IFERROR(__xludf.DUMMYFUNCTION("""COMPUTED_VALUE"""),"")</f>
        <v/>
      </c>
      <c r="D21479" s="5">
        <v>0.0</v>
      </c>
    </row>
    <row r="21480" ht="14.25" customHeight="1">
      <c r="A21480" s="5"/>
      <c r="B21480" s="5"/>
      <c r="C21480" s="5" t="str">
        <f>IFERROR(__xludf.DUMMYFUNCTION("""COMPUTED_VALUE"""),"")</f>
        <v/>
      </c>
      <c r="D21480" s="5">
        <v>0.0</v>
      </c>
    </row>
    <row r="21481" ht="14.25" customHeight="1">
      <c r="A21481" s="5"/>
      <c r="B21481" s="5"/>
      <c r="C21481" s="5" t="str">
        <f>IFERROR(__xludf.DUMMYFUNCTION("""COMPUTED_VALUE"""),"")</f>
        <v/>
      </c>
      <c r="D21481" s="5">
        <v>0.0</v>
      </c>
    </row>
    <row r="21482" ht="14.25" customHeight="1">
      <c r="A21482" s="5"/>
      <c r="B21482" s="5"/>
      <c r="C21482" s="5" t="str">
        <f>IFERROR(__xludf.DUMMYFUNCTION("""COMPUTED_VALUE"""),"")</f>
        <v/>
      </c>
      <c r="D21482" s="5">
        <v>0.0</v>
      </c>
    </row>
    <row r="21483" ht="14.25" customHeight="1">
      <c r="A21483" s="5"/>
      <c r="B21483" s="5"/>
      <c r="C21483" s="5" t="str">
        <f>IFERROR(__xludf.DUMMYFUNCTION("""COMPUTED_VALUE"""),"")</f>
        <v/>
      </c>
      <c r="D21483" s="5">
        <v>0.0</v>
      </c>
    </row>
    <row r="21484" ht="14.25" customHeight="1">
      <c r="A21484" s="5"/>
      <c r="B21484" s="5"/>
      <c r="C21484" s="5" t="str">
        <f>IFERROR(__xludf.DUMMYFUNCTION("""COMPUTED_VALUE"""),"")</f>
        <v/>
      </c>
      <c r="D21484" s="5">
        <v>0.0</v>
      </c>
    </row>
    <row r="21485" ht="14.25" customHeight="1">
      <c r="A21485" s="5"/>
      <c r="B21485" s="5"/>
      <c r="C21485" s="5" t="str">
        <f>IFERROR(__xludf.DUMMYFUNCTION("""COMPUTED_VALUE"""),"")</f>
        <v/>
      </c>
      <c r="D21485" s="5">
        <v>0.0</v>
      </c>
    </row>
    <row r="21486" ht="14.25" customHeight="1">
      <c r="A21486" s="5"/>
      <c r="B21486" s="5"/>
      <c r="C21486" s="5" t="str">
        <f>IFERROR(__xludf.DUMMYFUNCTION("""COMPUTED_VALUE"""),"")</f>
        <v/>
      </c>
      <c r="D21486" s="5">
        <v>0.0</v>
      </c>
    </row>
    <row r="21487" ht="14.25" customHeight="1">
      <c r="A21487" s="5"/>
      <c r="B21487" s="5"/>
      <c r="C21487" s="5" t="str">
        <f>IFERROR(__xludf.DUMMYFUNCTION("""COMPUTED_VALUE"""),"")</f>
        <v/>
      </c>
      <c r="D21487" s="5">
        <v>0.0</v>
      </c>
    </row>
    <row r="21488" ht="14.25" customHeight="1">
      <c r="A21488" s="5"/>
      <c r="B21488" s="5"/>
      <c r="C21488" s="5" t="str">
        <f>IFERROR(__xludf.DUMMYFUNCTION("""COMPUTED_VALUE"""),"")</f>
        <v/>
      </c>
      <c r="D21488" s="5">
        <v>0.0</v>
      </c>
    </row>
    <row r="21489" ht="14.25" customHeight="1">
      <c r="A21489" s="5"/>
      <c r="B21489" s="5"/>
      <c r="C21489" s="5" t="str">
        <f>IFERROR(__xludf.DUMMYFUNCTION("""COMPUTED_VALUE"""),"")</f>
        <v/>
      </c>
      <c r="D21489" s="5">
        <v>0.0</v>
      </c>
    </row>
    <row r="21490" ht="14.25" customHeight="1">
      <c r="A21490" s="5"/>
      <c r="B21490" s="5"/>
      <c r="C21490" s="5" t="str">
        <f>IFERROR(__xludf.DUMMYFUNCTION("""COMPUTED_VALUE"""),"")</f>
        <v/>
      </c>
      <c r="D21490" s="5">
        <v>0.0</v>
      </c>
    </row>
    <row r="21491" ht="14.25" customHeight="1">
      <c r="A21491" s="5"/>
      <c r="B21491" s="5"/>
      <c r="C21491" s="5" t="str">
        <f>IFERROR(__xludf.DUMMYFUNCTION("""COMPUTED_VALUE"""),"")</f>
        <v/>
      </c>
      <c r="D21491" s="5">
        <v>0.0</v>
      </c>
    </row>
    <row r="21492" ht="14.25" customHeight="1">
      <c r="A21492" s="5"/>
      <c r="B21492" s="5"/>
      <c r="C21492" s="5" t="str">
        <f>IFERROR(__xludf.DUMMYFUNCTION("""COMPUTED_VALUE"""),"")</f>
        <v/>
      </c>
      <c r="D21492" s="5">
        <v>0.0</v>
      </c>
    </row>
    <row r="21493" ht="14.25" customHeight="1">
      <c r="A21493" s="5"/>
      <c r="B21493" s="5"/>
      <c r="C21493" s="5" t="str">
        <f>IFERROR(__xludf.DUMMYFUNCTION("""COMPUTED_VALUE"""),"")</f>
        <v/>
      </c>
      <c r="D21493" s="5">
        <v>0.0</v>
      </c>
    </row>
    <row r="21494" ht="14.25" customHeight="1">
      <c r="A21494" s="5"/>
      <c r="B21494" s="5"/>
      <c r="C21494" s="5" t="str">
        <f>IFERROR(__xludf.DUMMYFUNCTION("""COMPUTED_VALUE"""),"")</f>
        <v/>
      </c>
      <c r="D21494" s="5">
        <v>0.0</v>
      </c>
    </row>
    <row r="21495" ht="14.25" customHeight="1">
      <c r="A21495" s="5"/>
      <c r="B21495" s="5"/>
      <c r="C21495" s="5" t="str">
        <f>IFERROR(__xludf.DUMMYFUNCTION("""COMPUTED_VALUE"""),"")</f>
        <v/>
      </c>
      <c r="D21495" s="5">
        <v>0.0</v>
      </c>
    </row>
    <row r="21496" ht="14.25" customHeight="1">
      <c r="A21496" s="5"/>
      <c r="B21496" s="5"/>
      <c r="C21496" s="5" t="str">
        <f>IFERROR(__xludf.DUMMYFUNCTION("""COMPUTED_VALUE"""),"")</f>
        <v/>
      </c>
      <c r="D21496" s="5">
        <v>0.0</v>
      </c>
    </row>
    <row r="21497" ht="14.25" customHeight="1">
      <c r="A21497" s="5"/>
      <c r="B21497" s="5"/>
      <c r="C21497" s="5" t="str">
        <f>IFERROR(__xludf.DUMMYFUNCTION("""COMPUTED_VALUE"""),"")</f>
        <v/>
      </c>
      <c r="D21497" s="5">
        <v>0.0</v>
      </c>
    </row>
    <row r="21498" ht="14.25" customHeight="1">
      <c r="A21498" s="5"/>
      <c r="B21498" s="5"/>
      <c r="C21498" s="5" t="str">
        <f>IFERROR(__xludf.DUMMYFUNCTION("""COMPUTED_VALUE"""),"")</f>
        <v/>
      </c>
      <c r="D21498" s="5">
        <v>0.0</v>
      </c>
    </row>
    <row r="21499" ht="14.25" customHeight="1">
      <c r="A21499" s="5"/>
      <c r="B21499" s="5"/>
      <c r="C21499" s="5" t="str">
        <f>IFERROR(__xludf.DUMMYFUNCTION("""COMPUTED_VALUE"""),"")</f>
        <v/>
      </c>
      <c r="D21499" s="5">
        <v>0.0</v>
      </c>
    </row>
    <row r="21500" ht="14.25" customHeight="1">
      <c r="A21500" s="5"/>
      <c r="B21500" s="5"/>
      <c r="C21500" s="5" t="str">
        <f>IFERROR(__xludf.DUMMYFUNCTION("""COMPUTED_VALUE"""),"")</f>
        <v/>
      </c>
      <c r="D21500" s="5">
        <v>0.0</v>
      </c>
    </row>
    <row r="21501" ht="14.25" customHeight="1">
      <c r="A21501" s="5"/>
      <c r="B21501" s="5"/>
      <c r="C21501" s="5" t="str">
        <f>IFERROR(__xludf.DUMMYFUNCTION("""COMPUTED_VALUE"""),"")</f>
        <v/>
      </c>
      <c r="D21501" s="5">
        <v>0.0</v>
      </c>
    </row>
    <row r="21502" ht="14.25" customHeight="1">
      <c r="A21502" s="5"/>
      <c r="B21502" s="5"/>
      <c r="C21502" s="5" t="str">
        <f>IFERROR(__xludf.DUMMYFUNCTION("""COMPUTED_VALUE"""),"")</f>
        <v/>
      </c>
      <c r="D21502" s="5">
        <v>0.0</v>
      </c>
    </row>
    <row r="21503" ht="14.25" customHeight="1">
      <c r="A21503" s="5"/>
      <c r="B21503" s="5"/>
      <c r="C21503" s="5" t="str">
        <f>IFERROR(__xludf.DUMMYFUNCTION("""COMPUTED_VALUE"""),"")</f>
        <v/>
      </c>
      <c r="D21503" s="5">
        <v>0.0</v>
      </c>
    </row>
    <row r="21504" ht="14.25" customHeight="1">
      <c r="A21504" s="5"/>
      <c r="B21504" s="5"/>
      <c r="C21504" s="5" t="str">
        <f>IFERROR(__xludf.DUMMYFUNCTION("""COMPUTED_VALUE"""),"")</f>
        <v/>
      </c>
      <c r="D21504" s="5">
        <v>0.0</v>
      </c>
    </row>
    <row r="21505" ht="14.25" customHeight="1">
      <c r="A21505" s="5"/>
      <c r="B21505" s="5"/>
      <c r="C21505" s="5" t="str">
        <f>IFERROR(__xludf.DUMMYFUNCTION("""COMPUTED_VALUE"""),"")</f>
        <v/>
      </c>
      <c r="D21505" s="5">
        <v>0.0</v>
      </c>
    </row>
    <row r="21506" ht="14.25" customHeight="1">
      <c r="A21506" s="5"/>
      <c r="B21506" s="5"/>
      <c r="C21506" s="5" t="str">
        <f>IFERROR(__xludf.DUMMYFUNCTION("""COMPUTED_VALUE"""),"")</f>
        <v/>
      </c>
      <c r="D21506" s="5">
        <v>0.0</v>
      </c>
    </row>
    <row r="21507" ht="14.25" customHeight="1">
      <c r="A21507" s="5"/>
      <c r="B21507" s="5"/>
      <c r="C21507" s="5" t="str">
        <f>IFERROR(__xludf.DUMMYFUNCTION("""COMPUTED_VALUE"""),"")</f>
        <v/>
      </c>
      <c r="D21507" s="5">
        <v>0.0</v>
      </c>
    </row>
    <row r="21508" ht="14.25" customHeight="1">
      <c r="A21508" s="5"/>
      <c r="B21508" s="5"/>
      <c r="C21508" s="5" t="str">
        <f>IFERROR(__xludf.DUMMYFUNCTION("""COMPUTED_VALUE"""),"")</f>
        <v/>
      </c>
      <c r="D21508" s="5">
        <v>0.0</v>
      </c>
    </row>
    <row r="21509" ht="14.25" customHeight="1">
      <c r="A21509" s="5"/>
      <c r="B21509" s="5"/>
      <c r="C21509" s="5" t="str">
        <f>IFERROR(__xludf.DUMMYFUNCTION("""COMPUTED_VALUE"""),"")</f>
        <v/>
      </c>
      <c r="D21509" s="5">
        <v>0.0</v>
      </c>
    </row>
    <row r="21510" ht="14.25" customHeight="1">
      <c r="A21510" s="5"/>
      <c r="B21510" s="5"/>
      <c r="C21510" s="5" t="str">
        <f>IFERROR(__xludf.DUMMYFUNCTION("""COMPUTED_VALUE"""),"")</f>
        <v/>
      </c>
      <c r="D21510" s="5">
        <v>0.0</v>
      </c>
    </row>
    <row r="21511" ht="14.25" customHeight="1">
      <c r="A21511" s="5"/>
      <c r="B21511" s="5"/>
      <c r="C21511" s="5" t="str">
        <f>IFERROR(__xludf.DUMMYFUNCTION("""COMPUTED_VALUE"""),"")</f>
        <v/>
      </c>
      <c r="D21511" s="5">
        <v>0.0</v>
      </c>
    </row>
    <row r="21512" ht="14.25" customHeight="1">
      <c r="A21512" s="5"/>
      <c r="B21512" s="5"/>
      <c r="C21512" s="5" t="str">
        <f>IFERROR(__xludf.DUMMYFUNCTION("""COMPUTED_VALUE"""),"")</f>
        <v/>
      </c>
      <c r="D21512" s="5">
        <v>0.0</v>
      </c>
    </row>
    <row r="21513" ht="14.25" customHeight="1">
      <c r="A21513" s="5"/>
      <c r="B21513" s="5"/>
      <c r="C21513" s="5" t="str">
        <f>IFERROR(__xludf.DUMMYFUNCTION("""COMPUTED_VALUE"""),"")</f>
        <v/>
      </c>
      <c r="D21513" s="5">
        <v>0.0</v>
      </c>
    </row>
    <row r="21514" ht="14.25" customHeight="1">
      <c r="A21514" s="5"/>
      <c r="B21514" s="5"/>
      <c r="C21514" s="5" t="str">
        <f>IFERROR(__xludf.DUMMYFUNCTION("""COMPUTED_VALUE"""),"")</f>
        <v/>
      </c>
      <c r="D21514" s="5">
        <v>0.0</v>
      </c>
    </row>
    <row r="21515" ht="14.25" customHeight="1">
      <c r="A21515" s="5"/>
      <c r="B21515" s="5"/>
      <c r="C21515" s="5" t="str">
        <f>IFERROR(__xludf.DUMMYFUNCTION("""COMPUTED_VALUE"""),"")</f>
        <v/>
      </c>
      <c r="D21515" s="5">
        <v>0.0</v>
      </c>
    </row>
    <row r="21516" ht="14.25" customHeight="1">
      <c r="A21516" s="5"/>
      <c r="B21516" s="5"/>
      <c r="C21516" s="5" t="str">
        <f>IFERROR(__xludf.DUMMYFUNCTION("""COMPUTED_VALUE"""),"")</f>
        <v/>
      </c>
      <c r="D21516" s="5">
        <v>0.0</v>
      </c>
    </row>
    <row r="21517" ht="14.25" customHeight="1">
      <c r="A21517" s="5"/>
      <c r="B21517" s="5"/>
      <c r="C21517" s="5" t="str">
        <f>IFERROR(__xludf.DUMMYFUNCTION("""COMPUTED_VALUE"""),"")</f>
        <v/>
      </c>
      <c r="D21517" s="5">
        <v>0.0</v>
      </c>
    </row>
    <row r="21518" ht="14.25" customHeight="1">
      <c r="A21518" s="5"/>
      <c r="B21518" s="5"/>
      <c r="C21518" s="5" t="str">
        <f>IFERROR(__xludf.DUMMYFUNCTION("""COMPUTED_VALUE"""),"")</f>
        <v/>
      </c>
      <c r="D21518" s="5">
        <v>0.0</v>
      </c>
    </row>
    <row r="21519" ht="14.25" customHeight="1">
      <c r="A21519" s="5"/>
      <c r="B21519" s="5"/>
      <c r="C21519" s="5" t="str">
        <f>IFERROR(__xludf.DUMMYFUNCTION("""COMPUTED_VALUE"""),"")</f>
        <v/>
      </c>
      <c r="D21519" s="5">
        <v>0.0</v>
      </c>
    </row>
    <row r="21520" ht="14.25" customHeight="1">
      <c r="A21520" s="5"/>
      <c r="B21520" s="5"/>
      <c r="C21520" s="5" t="str">
        <f>IFERROR(__xludf.DUMMYFUNCTION("""COMPUTED_VALUE"""),"")</f>
        <v/>
      </c>
      <c r="D21520" s="5">
        <v>0.0</v>
      </c>
    </row>
    <row r="21521" ht="14.25" customHeight="1">
      <c r="A21521" s="5"/>
      <c r="B21521" s="5"/>
      <c r="C21521" s="5" t="str">
        <f>IFERROR(__xludf.DUMMYFUNCTION("""COMPUTED_VALUE"""),"")</f>
        <v/>
      </c>
      <c r="D21521" s="5">
        <v>0.0</v>
      </c>
    </row>
    <row r="21522" ht="14.25" customHeight="1">
      <c r="A21522" s="5"/>
      <c r="B21522" s="5"/>
      <c r="C21522" s="5" t="str">
        <f>IFERROR(__xludf.DUMMYFUNCTION("""COMPUTED_VALUE"""),"")</f>
        <v/>
      </c>
      <c r="D21522" s="5">
        <v>0.0</v>
      </c>
    </row>
    <row r="21523" ht="14.25" customHeight="1">
      <c r="A21523" s="5"/>
      <c r="B21523" s="5"/>
      <c r="C21523" s="5" t="str">
        <f>IFERROR(__xludf.DUMMYFUNCTION("""COMPUTED_VALUE"""),"")</f>
        <v/>
      </c>
      <c r="D21523" s="5">
        <v>0.0</v>
      </c>
    </row>
    <row r="21524" ht="14.25" customHeight="1">
      <c r="A21524" s="5"/>
      <c r="B21524" s="5"/>
      <c r="C21524" s="5" t="str">
        <f>IFERROR(__xludf.DUMMYFUNCTION("""COMPUTED_VALUE"""),"")</f>
        <v/>
      </c>
      <c r="D21524" s="5">
        <v>0.0</v>
      </c>
    </row>
    <row r="21525" ht="14.25" customHeight="1">
      <c r="A21525" s="5"/>
      <c r="B21525" s="5"/>
      <c r="C21525" s="5" t="str">
        <f>IFERROR(__xludf.DUMMYFUNCTION("""COMPUTED_VALUE"""),"")</f>
        <v/>
      </c>
      <c r="D21525" s="5">
        <v>0.0</v>
      </c>
    </row>
    <row r="21526" ht="14.25" customHeight="1">
      <c r="A21526" s="5"/>
      <c r="B21526" s="5"/>
      <c r="C21526" s="5" t="str">
        <f>IFERROR(__xludf.DUMMYFUNCTION("""COMPUTED_VALUE"""),"")</f>
        <v/>
      </c>
      <c r="D21526" s="5">
        <v>0.0</v>
      </c>
    </row>
    <row r="21527" ht="14.25" customHeight="1">
      <c r="A21527" s="5"/>
      <c r="B21527" s="5"/>
      <c r="C21527" s="5" t="str">
        <f>IFERROR(__xludf.DUMMYFUNCTION("""COMPUTED_VALUE"""),"")</f>
        <v/>
      </c>
      <c r="D21527" s="5">
        <v>0.0</v>
      </c>
    </row>
    <row r="21528" ht="14.25" customHeight="1">
      <c r="A21528" s="5"/>
      <c r="B21528" s="5"/>
      <c r="C21528" s="5" t="str">
        <f>IFERROR(__xludf.DUMMYFUNCTION("""COMPUTED_VALUE"""),"")</f>
        <v/>
      </c>
      <c r="D21528" s="5">
        <v>0.0</v>
      </c>
    </row>
    <row r="21529" ht="14.25" customHeight="1">
      <c r="A21529" s="5"/>
      <c r="B21529" s="5"/>
      <c r="C21529" s="5" t="str">
        <f>IFERROR(__xludf.DUMMYFUNCTION("""COMPUTED_VALUE"""),"")</f>
        <v/>
      </c>
      <c r="D21529" s="5">
        <v>0.0</v>
      </c>
    </row>
    <row r="21530" ht="14.25" customHeight="1">
      <c r="A21530" s="5"/>
      <c r="B21530" s="5"/>
      <c r="C21530" s="5" t="str">
        <f>IFERROR(__xludf.DUMMYFUNCTION("""COMPUTED_VALUE"""),"")</f>
        <v/>
      </c>
      <c r="D21530" s="5">
        <v>0.0</v>
      </c>
    </row>
    <row r="21531" ht="14.25" customHeight="1">
      <c r="A21531" s="5"/>
      <c r="B21531" s="5"/>
      <c r="C21531" s="5" t="str">
        <f>IFERROR(__xludf.DUMMYFUNCTION("""COMPUTED_VALUE"""),"")</f>
        <v/>
      </c>
      <c r="D21531" s="5">
        <v>0.0</v>
      </c>
    </row>
    <row r="21532" ht="14.25" customHeight="1">
      <c r="A21532" s="5"/>
      <c r="B21532" s="5"/>
      <c r="C21532" s="5" t="str">
        <f>IFERROR(__xludf.DUMMYFUNCTION("""COMPUTED_VALUE"""),"")</f>
        <v/>
      </c>
      <c r="D21532" s="5">
        <v>0.0</v>
      </c>
    </row>
    <row r="21533" ht="14.25" customHeight="1">
      <c r="A21533" s="5"/>
      <c r="B21533" s="5"/>
      <c r="C21533" s="5" t="str">
        <f>IFERROR(__xludf.DUMMYFUNCTION("""COMPUTED_VALUE"""),"")</f>
        <v/>
      </c>
      <c r="D21533" s="5">
        <v>0.0</v>
      </c>
    </row>
    <row r="21534" ht="14.25" customHeight="1">
      <c r="A21534" s="5"/>
      <c r="B21534" s="5"/>
      <c r="C21534" s="5" t="str">
        <f>IFERROR(__xludf.DUMMYFUNCTION("""COMPUTED_VALUE"""),"")</f>
        <v/>
      </c>
      <c r="D21534" s="5">
        <v>0.0</v>
      </c>
    </row>
    <row r="21535" ht="14.25" customHeight="1">
      <c r="A21535" s="5"/>
      <c r="B21535" s="5"/>
      <c r="C21535" s="5" t="str">
        <f>IFERROR(__xludf.DUMMYFUNCTION("""COMPUTED_VALUE"""),"")</f>
        <v/>
      </c>
      <c r="D21535" s="5">
        <v>0.0</v>
      </c>
    </row>
    <row r="21536" ht="14.25" customHeight="1">
      <c r="A21536" s="5"/>
      <c r="B21536" s="5"/>
      <c r="C21536" s="5" t="str">
        <f>IFERROR(__xludf.DUMMYFUNCTION("""COMPUTED_VALUE"""),"")</f>
        <v/>
      </c>
      <c r="D21536" s="5">
        <v>0.0</v>
      </c>
    </row>
    <row r="21537" ht="14.25" customHeight="1">
      <c r="A21537" s="5"/>
      <c r="B21537" s="5"/>
      <c r="C21537" s="5" t="str">
        <f>IFERROR(__xludf.DUMMYFUNCTION("""COMPUTED_VALUE"""),"")</f>
        <v/>
      </c>
      <c r="D21537" s="5">
        <v>0.0</v>
      </c>
    </row>
    <row r="21538" ht="14.25" customHeight="1">
      <c r="A21538" s="5"/>
      <c r="B21538" s="5"/>
      <c r="C21538" s="5" t="str">
        <f>IFERROR(__xludf.DUMMYFUNCTION("""COMPUTED_VALUE"""),"")</f>
        <v/>
      </c>
      <c r="D21538" s="5">
        <v>0.0</v>
      </c>
    </row>
    <row r="21539" ht="14.25" customHeight="1">
      <c r="A21539" s="5"/>
      <c r="B21539" s="5"/>
      <c r="C21539" s="5" t="str">
        <f>IFERROR(__xludf.DUMMYFUNCTION("""COMPUTED_VALUE"""),"")</f>
        <v/>
      </c>
      <c r="D21539" s="5">
        <v>0.0</v>
      </c>
    </row>
    <row r="21540" ht="14.25" customHeight="1">
      <c r="A21540" s="5"/>
      <c r="B21540" s="5"/>
      <c r="C21540" s="5" t="str">
        <f>IFERROR(__xludf.DUMMYFUNCTION("""COMPUTED_VALUE"""),"")</f>
        <v/>
      </c>
      <c r="D21540" s="5">
        <v>0.0</v>
      </c>
    </row>
    <row r="21541" ht="14.25" customHeight="1">
      <c r="A21541" s="5"/>
      <c r="B21541" s="5"/>
      <c r="C21541" s="5" t="str">
        <f>IFERROR(__xludf.DUMMYFUNCTION("""COMPUTED_VALUE"""),"")</f>
        <v/>
      </c>
      <c r="D21541" s="5">
        <v>0.0</v>
      </c>
    </row>
    <row r="21542" ht="14.25" customHeight="1">
      <c r="A21542" s="5"/>
      <c r="B21542" s="5"/>
      <c r="C21542" s="5" t="str">
        <f>IFERROR(__xludf.DUMMYFUNCTION("""COMPUTED_VALUE"""),"")</f>
        <v/>
      </c>
      <c r="D21542" s="5">
        <v>0.0</v>
      </c>
    </row>
    <row r="21543" ht="14.25" customHeight="1">
      <c r="A21543" s="5"/>
      <c r="B21543" s="5"/>
      <c r="C21543" s="5" t="str">
        <f>IFERROR(__xludf.DUMMYFUNCTION("""COMPUTED_VALUE"""),"")</f>
        <v/>
      </c>
      <c r="D21543" s="5">
        <v>0.0</v>
      </c>
    </row>
    <row r="21544" ht="14.25" customHeight="1">
      <c r="A21544" s="5"/>
      <c r="B21544" s="5"/>
      <c r="C21544" s="5" t="str">
        <f>IFERROR(__xludf.DUMMYFUNCTION("""COMPUTED_VALUE"""),"")</f>
        <v/>
      </c>
      <c r="D21544" s="5">
        <v>0.0</v>
      </c>
    </row>
    <row r="21545" ht="14.25" customHeight="1">
      <c r="A21545" s="5"/>
      <c r="B21545" s="5"/>
      <c r="C21545" s="5" t="str">
        <f>IFERROR(__xludf.DUMMYFUNCTION("""COMPUTED_VALUE"""),"")</f>
        <v/>
      </c>
      <c r="D21545" s="5">
        <v>0.0</v>
      </c>
    </row>
    <row r="21546" ht="14.25" customHeight="1">
      <c r="A21546" s="5"/>
      <c r="B21546" s="5"/>
      <c r="C21546" s="5" t="str">
        <f>IFERROR(__xludf.DUMMYFUNCTION("""COMPUTED_VALUE"""),"")</f>
        <v/>
      </c>
      <c r="D21546" s="5">
        <v>0.0</v>
      </c>
    </row>
    <row r="21547" ht="14.25" customHeight="1">
      <c r="A21547" s="5"/>
      <c r="B21547" s="5"/>
      <c r="C21547" s="5" t="str">
        <f>IFERROR(__xludf.DUMMYFUNCTION("""COMPUTED_VALUE"""),"")</f>
        <v/>
      </c>
      <c r="D21547" s="5">
        <v>0.0</v>
      </c>
    </row>
    <row r="21548" ht="14.25" customHeight="1">
      <c r="A21548" s="5"/>
      <c r="B21548" s="5"/>
      <c r="C21548" s="5" t="str">
        <f>IFERROR(__xludf.DUMMYFUNCTION("""COMPUTED_VALUE"""),"")</f>
        <v/>
      </c>
      <c r="D21548" s="5">
        <v>0.0</v>
      </c>
    </row>
    <row r="21549" ht="14.25" customHeight="1">
      <c r="A21549" s="5"/>
      <c r="B21549" s="5"/>
      <c r="C21549" s="5" t="str">
        <f>IFERROR(__xludf.DUMMYFUNCTION("""COMPUTED_VALUE"""),"")</f>
        <v/>
      </c>
      <c r="D21549" s="5">
        <v>0.0</v>
      </c>
    </row>
    <row r="21550" ht="14.25" customHeight="1">
      <c r="A21550" s="5"/>
      <c r="B21550" s="5"/>
      <c r="C21550" s="5" t="str">
        <f>IFERROR(__xludf.DUMMYFUNCTION("""COMPUTED_VALUE"""),"")</f>
        <v/>
      </c>
      <c r="D21550" s="5">
        <v>0.0</v>
      </c>
    </row>
    <row r="21551" ht="14.25" customHeight="1">
      <c r="A21551" s="5"/>
      <c r="B21551" s="5"/>
      <c r="C21551" s="5" t="str">
        <f>IFERROR(__xludf.DUMMYFUNCTION("""COMPUTED_VALUE"""),"")</f>
        <v/>
      </c>
      <c r="D21551" s="5">
        <v>0.0</v>
      </c>
    </row>
    <row r="21552" ht="14.25" customHeight="1">
      <c r="A21552" s="5"/>
      <c r="B21552" s="5"/>
      <c r="C21552" s="5" t="str">
        <f>IFERROR(__xludf.DUMMYFUNCTION("""COMPUTED_VALUE"""),"")</f>
        <v/>
      </c>
      <c r="D21552" s="5">
        <v>0.0</v>
      </c>
    </row>
    <row r="21553" ht="14.25" customHeight="1">
      <c r="A21553" s="5"/>
      <c r="B21553" s="5"/>
      <c r="C21553" s="5" t="str">
        <f>IFERROR(__xludf.DUMMYFUNCTION("""COMPUTED_VALUE"""),"")</f>
        <v/>
      </c>
      <c r="D21553" s="5">
        <v>0.0</v>
      </c>
    </row>
    <row r="21554" ht="14.25" customHeight="1">
      <c r="A21554" s="5"/>
      <c r="B21554" s="5"/>
      <c r="C21554" s="5" t="str">
        <f>IFERROR(__xludf.DUMMYFUNCTION("""COMPUTED_VALUE"""),"")</f>
        <v/>
      </c>
      <c r="D21554" s="5">
        <v>0.0</v>
      </c>
    </row>
    <row r="21555" ht="14.25" customHeight="1">
      <c r="A21555" s="5"/>
      <c r="B21555" s="5"/>
      <c r="C21555" s="5" t="str">
        <f>IFERROR(__xludf.DUMMYFUNCTION("""COMPUTED_VALUE"""),"")</f>
        <v/>
      </c>
      <c r="D21555" s="5">
        <v>0.0</v>
      </c>
    </row>
    <row r="21556" ht="14.25" customHeight="1">
      <c r="A21556" s="5"/>
      <c r="B21556" s="5"/>
      <c r="C21556" s="5" t="str">
        <f>IFERROR(__xludf.DUMMYFUNCTION("""COMPUTED_VALUE"""),"")</f>
        <v/>
      </c>
      <c r="D21556" s="5">
        <v>0.0</v>
      </c>
    </row>
    <row r="21557" ht="14.25" customHeight="1">
      <c r="A21557" s="5"/>
      <c r="B21557" s="5"/>
      <c r="C21557" s="5" t="str">
        <f>IFERROR(__xludf.DUMMYFUNCTION("""COMPUTED_VALUE"""),"")</f>
        <v/>
      </c>
      <c r="D21557" s="5">
        <v>0.0</v>
      </c>
    </row>
    <row r="21558" ht="14.25" customHeight="1">
      <c r="A21558" s="5"/>
      <c r="B21558" s="5"/>
      <c r="C21558" s="5" t="str">
        <f>IFERROR(__xludf.DUMMYFUNCTION("""COMPUTED_VALUE"""),"")</f>
        <v/>
      </c>
      <c r="D21558" s="5">
        <v>0.0</v>
      </c>
    </row>
    <row r="21559" ht="14.25" customHeight="1">
      <c r="A21559" s="5"/>
      <c r="B21559" s="5"/>
      <c r="C21559" s="5" t="str">
        <f>IFERROR(__xludf.DUMMYFUNCTION("""COMPUTED_VALUE"""),"")</f>
        <v/>
      </c>
      <c r="D21559" s="5">
        <v>0.0</v>
      </c>
    </row>
    <row r="21560" ht="14.25" customHeight="1">
      <c r="A21560" s="5"/>
      <c r="B21560" s="5"/>
      <c r="C21560" s="5" t="str">
        <f>IFERROR(__xludf.DUMMYFUNCTION("""COMPUTED_VALUE"""),"")</f>
        <v/>
      </c>
      <c r="D21560" s="5">
        <v>0.0</v>
      </c>
    </row>
    <row r="21561" ht="14.25" customHeight="1">
      <c r="A21561" s="5"/>
      <c r="B21561" s="5"/>
      <c r="C21561" s="5" t="str">
        <f>IFERROR(__xludf.DUMMYFUNCTION("""COMPUTED_VALUE"""),"")</f>
        <v/>
      </c>
      <c r="D21561" s="5">
        <v>0.0</v>
      </c>
    </row>
    <row r="21562" ht="14.25" customHeight="1">
      <c r="A21562" s="5"/>
      <c r="B21562" s="5"/>
      <c r="C21562" s="5" t="str">
        <f>IFERROR(__xludf.DUMMYFUNCTION("""COMPUTED_VALUE"""),"")</f>
        <v/>
      </c>
      <c r="D21562" s="5">
        <v>0.0</v>
      </c>
    </row>
    <row r="21563" ht="14.25" customHeight="1">
      <c r="A21563" s="5"/>
      <c r="B21563" s="5"/>
      <c r="C21563" s="5" t="str">
        <f>IFERROR(__xludf.DUMMYFUNCTION("""COMPUTED_VALUE"""),"")</f>
        <v/>
      </c>
      <c r="D21563" s="5">
        <v>0.0</v>
      </c>
    </row>
    <row r="21564" ht="14.25" customHeight="1">
      <c r="A21564" s="5"/>
      <c r="B21564" s="5"/>
      <c r="C21564" s="5" t="str">
        <f>IFERROR(__xludf.DUMMYFUNCTION("""COMPUTED_VALUE"""),"")</f>
        <v/>
      </c>
      <c r="D21564" s="5">
        <v>0.0</v>
      </c>
    </row>
    <row r="21565" ht="14.25" customHeight="1">
      <c r="A21565" s="5"/>
      <c r="B21565" s="5"/>
      <c r="C21565" s="5" t="str">
        <f>IFERROR(__xludf.DUMMYFUNCTION("""COMPUTED_VALUE"""),"")</f>
        <v/>
      </c>
      <c r="D21565" s="5">
        <v>0.0</v>
      </c>
    </row>
    <row r="21566" ht="14.25" customHeight="1">
      <c r="A21566" s="5"/>
      <c r="B21566" s="5"/>
      <c r="C21566" s="5" t="str">
        <f>IFERROR(__xludf.DUMMYFUNCTION("""COMPUTED_VALUE"""),"")</f>
        <v/>
      </c>
      <c r="D21566" s="5">
        <v>0.0</v>
      </c>
    </row>
    <row r="21567" ht="14.25" customHeight="1">
      <c r="A21567" s="5"/>
      <c r="B21567" s="5"/>
      <c r="C21567" s="5" t="str">
        <f>IFERROR(__xludf.DUMMYFUNCTION("""COMPUTED_VALUE"""),"")</f>
        <v/>
      </c>
      <c r="D21567" s="5">
        <v>0.0</v>
      </c>
    </row>
    <row r="21568" ht="14.25" customHeight="1">
      <c r="A21568" s="5"/>
      <c r="B21568" s="5"/>
      <c r="C21568" s="5" t="str">
        <f>IFERROR(__xludf.DUMMYFUNCTION("""COMPUTED_VALUE"""),"")</f>
        <v/>
      </c>
      <c r="D21568" s="5">
        <v>0.0</v>
      </c>
    </row>
    <row r="21569" ht="14.25" customHeight="1">
      <c r="A21569" s="5"/>
      <c r="B21569" s="5"/>
      <c r="C21569" s="5" t="str">
        <f>IFERROR(__xludf.DUMMYFUNCTION("""COMPUTED_VALUE"""),"")</f>
        <v/>
      </c>
      <c r="D21569" s="5">
        <v>0.0</v>
      </c>
    </row>
    <row r="21570" ht="14.25" customHeight="1">
      <c r="A21570" s="5"/>
      <c r="B21570" s="5"/>
      <c r="C21570" s="5" t="str">
        <f>IFERROR(__xludf.DUMMYFUNCTION("""COMPUTED_VALUE"""),"")</f>
        <v/>
      </c>
      <c r="D21570" s="5">
        <v>0.0</v>
      </c>
    </row>
    <row r="21571" ht="14.25" customHeight="1">
      <c r="A21571" s="5"/>
      <c r="B21571" s="5"/>
      <c r="C21571" s="5" t="str">
        <f>IFERROR(__xludf.DUMMYFUNCTION("""COMPUTED_VALUE"""),"")</f>
        <v/>
      </c>
      <c r="D21571" s="5">
        <v>0.0</v>
      </c>
    </row>
    <row r="21572" ht="14.25" customHeight="1">
      <c r="A21572" s="5"/>
      <c r="B21572" s="5"/>
      <c r="C21572" s="5" t="str">
        <f>IFERROR(__xludf.DUMMYFUNCTION("""COMPUTED_VALUE"""),"")</f>
        <v/>
      </c>
      <c r="D21572" s="5">
        <v>0.0</v>
      </c>
    </row>
    <row r="21573" ht="14.25" customHeight="1">
      <c r="A21573" s="5"/>
      <c r="B21573" s="5"/>
      <c r="C21573" s="5" t="str">
        <f>IFERROR(__xludf.DUMMYFUNCTION("""COMPUTED_VALUE"""),"")</f>
        <v/>
      </c>
      <c r="D21573" s="5">
        <v>0.0</v>
      </c>
    </row>
    <row r="21574" ht="14.25" customHeight="1">
      <c r="A21574" s="5"/>
      <c r="B21574" s="5"/>
      <c r="C21574" s="5" t="str">
        <f>IFERROR(__xludf.DUMMYFUNCTION("""COMPUTED_VALUE"""),"")</f>
        <v/>
      </c>
      <c r="D21574" s="5">
        <v>0.0</v>
      </c>
    </row>
    <row r="21575" ht="14.25" customHeight="1">
      <c r="A21575" s="5"/>
      <c r="B21575" s="5"/>
      <c r="C21575" s="5" t="str">
        <f>IFERROR(__xludf.DUMMYFUNCTION("""COMPUTED_VALUE"""),"")</f>
        <v/>
      </c>
      <c r="D21575" s="5">
        <v>0.0</v>
      </c>
    </row>
    <row r="21576" ht="14.25" customHeight="1">
      <c r="A21576" s="5"/>
      <c r="B21576" s="5"/>
      <c r="C21576" s="5" t="str">
        <f>IFERROR(__xludf.DUMMYFUNCTION("""COMPUTED_VALUE"""),"")</f>
        <v/>
      </c>
      <c r="D21576" s="5">
        <v>0.0</v>
      </c>
    </row>
    <row r="21577" ht="14.25" customHeight="1">
      <c r="A21577" s="5"/>
      <c r="B21577" s="5"/>
      <c r="C21577" s="5" t="str">
        <f>IFERROR(__xludf.DUMMYFUNCTION("""COMPUTED_VALUE"""),"")</f>
        <v/>
      </c>
      <c r="D21577" s="5">
        <v>0.0</v>
      </c>
    </row>
    <row r="21578" ht="14.25" customHeight="1">
      <c r="A21578" s="5"/>
      <c r="B21578" s="5"/>
      <c r="C21578" s="5" t="str">
        <f>IFERROR(__xludf.DUMMYFUNCTION("""COMPUTED_VALUE"""),"")</f>
        <v/>
      </c>
      <c r="D21578" s="5">
        <v>0.0</v>
      </c>
    </row>
    <row r="21579" ht="14.25" customHeight="1">
      <c r="A21579" s="5"/>
      <c r="B21579" s="5"/>
      <c r="C21579" s="5" t="str">
        <f>IFERROR(__xludf.DUMMYFUNCTION("""COMPUTED_VALUE"""),"")</f>
        <v/>
      </c>
      <c r="D21579" s="5">
        <v>0.0</v>
      </c>
    </row>
    <row r="21580" ht="14.25" customHeight="1">
      <c r="A21580" s="5"/>
      <c r="B21580" s="5"/>
      <c r="C21580" s="5" t="str">
        <f>IFERROR(__xludf.DUMMYFUNCTION("""COMPUTED_VALUE"""),"")</f>
        <v/>
      </c>
      <c r="D21580" s="5">
        <v>0.0</v>
      </c>
    </row>
    <row r="21581" ht="14.25" customHeight="1">
      <c r="A21581" s="5"/>
      <c r="B21581" s="5"/>
      <c r="C21581" s="5" t="str">
        <f>IFERROR(__xludf.DUMMYFUNCTION("""COMPUTED_VALUE"""),"")</f>
        <v/>
      </c>
      <c r="D21581" s="5">
        <v>0.0</v>
      </c>
    </row>
    <row r="21582" ht="14.25" customHeight="1">
      <c r="A21582" s="5"/>
      <c r="B21582" s="5"/>
      <c r="C21582" s="5" t="str">
        <f>IFERROR(__xludf.DUMMYFUNCTION("""COMPUTED_VALUE"""),"")</f>
        <v/>
      </c>
      <c r="D21582" s="5">
        <v>0.0</v>
      </c>
    </row>
    <row r="21583" ht="14.25" customHeight="1">
      <c r="A21583" s="5"/>
      <c r="B21583" s="5"/>
      <c r="C21583" s="5" t="str">
        <f>IFERROR(__xludf.DUMMYFUNCTION("""COMPUTED_VALUE"""),"")</f>
        <v/>
      </c>
      <c r="D21583" s="5">
        <v>0.0</v>
      </c>
    </row>
    <row r="21584" ht="14.25" customHeight="1">
      <c r="A21584" s="5"/>
      <c r="B21584" s="5"/>
      <c r="C21584" s="5" t="str">
        <f>IFERROR(__xludf.DUMMYFUNCTION("""COMPUTED_VALUE"""),"")</f>
        <v/>
      </c>
      <c r="D21584" s="5">
        <v>0.0</v>
      </c>
    </row>
    <row r="21585" ht="14.25" customHeight="1">
      <c r="A21585" s="5"/>
      <c r="B21585" s="5"/>
      <c r="C21585" s="5" t="str">
        <f>IFERROR(__xludf.DUMMYFUNCTION("""COMPUTED_VALUE"""),"")</f>
        <v/>
      </c>
      <c r="D21585" s="5">
        <v>0.0</v>
      </c>
    </row>
    <row r="21586" ht="14.25" customHeight="1">
      <c r="A21586" s="5"/>
      <c r="B21586" s="5"/>
      <c r="C21586" s="5" t="str">
        <f>IFERROR(__xludf.DUMMYFUNCTION("""COMPUTED_VALUE"""),"")</f>
        <v/>
      </c>
      <c r="D21586" s="5">
        <v>0.0</v>
      </c>
    </row>
    <row r="21587" ht="14.25" customHeight="1">
      <c r="A21587" s="5"/>
      <c r="B21587" s="5"/>
      <c r="C21587" s="5" t="str">
        <f>IFERROR(__xludf.DUMMYFUNCTION("""COMPUTED_VALUE"""),"")</f>
        <v/>
      </c>
      <c r="D21587" s="5">
        <v>0.0</v>
      </c>
    </row>
    <row r="21588" ht="14.25" customHeight="1">
      <c r="A21588" s="5"/>
      <c r="B21588" s="5"/>
      <c r="C21588" s="5" t="str">
        <f>IFERROR(__xludf.DUMMYFUNCTION("""COMPUTED_VALUE"""),"")</f>
        <v/>
      </c>
      <c r="D21588" s="5">
        <v>0.0</v>
      </c>
    </row>
    <row r="21589" ht="14.25" customHeight="1">
      <c r="A21589" s="5"/>
      <c r="B21589" s="5"/>
      <c r="C21589" s="5" t="str">
        <f>IFERROR(__xludf.DUMMYFUNCTION("""COMPUTED_VALUE"""),"")</f>
        <v/>
      </c>
      <c r="D21589" s="5">
        <v>0.0</v>
      </c>
    </row>
    <row r="21590" ht="14.25" customHeight="1">
      <c r="A21590" s="5"/>
      <c r="B21590" s="5"/>
      <c r="C21590" s="5" t="str">
        <f>IFERROR(__xludf.DUMMYFUNCTION("""COMPUTED_VALUE"""),"")</f>
        <v/>
      </c>
      <c r="D21590" s="5">
        <v>0.0</v>
      </c>
    </row>
    <row r="21591" ht="14.25" customHeight="1">
      <c r="A21591" s="5"/>
      <c r="B21591" s="5"/>
      <c r="C21591" s="5" t="str">
        <f>IFERROR(__xludf.DUMMYFUNCTION("""COMPUTED_VALUE"""),"")</f>
        <v/>
      </c>
      <c r="D21591" s="5">
        <v>0.0</v>
      </c>
    </row>
    <row r="21592" ht="14.25" customHeight="1">
      <c r="A21592" s="5"/>
      <c r="B21592" s="5"/>
      <c r="C21592" s="5" t="str">
        <f>IFERROR(__xludf.DUMMYFUNCTION("""COMPUTED_VALUE"""),"")</f>
        <v/>
      </c>
      <c r="D21592" s="5">
        <v>0.0</v>
      </c>
    </row>
    <row r="21593" ht="14.25" customHeight="1">
      <c r="A21593" s="5"/>
      <c r="B21593" s="5"/>
      <c r="C21593" s="5" t="str">
        <f>IFERROR(__xludf.DUMMYFUNCTION("""COMPUTED_VALUE"""),"")</f>
        <v/>
      </c>
      <c r="D21593" s="5">
        <v>0.0</v>
      </c>
    </row>
    <row r="21594" ht="14.25" customHeight="1">
      <c r="A21594" s="5"/>
      <c r="B21594" s="5"/>
      <c r="C21594" s="5" t="str">
        <f>IFERROR(__xludf.DUMMYFUNCTION("""COMPUTED_VALUE"""),"")</f>
        <v/>
      </c>
      <c r="D21594" s="5">
        <v>0.0</v>
      </c>
    </row>
    <row r="21595" ht="14.25" customHeight="1">
      <c r="A21595" s="5"/>
      <c r="B21595" s="5"/>
      <c r="C21595" s="5" t="str">
        <f>IFERROR(__xludf.DUMMYFUNCTION("""COMPUTED_VALUE"""),"")</f>
        <v/>
      </c>
      <c r="D21595" s="5">
        <v>0.0</v>
      </c>
    </row>
    <row r="21596" ht="14.25" customHeight="1">
      <c r="A21596" s="5"/>
      <c r="B21596" s="5"/>
      <c r="C21596" s="5" t="str">
        <f>IFERROR(__xludf.DUMMYFUNCTION("""COMPUTED_VALUE"""),"")</f>
        <v/>
      </c>
      <c r="D21596" s="5">
        <v>0.0</v>
      </c>
    </row>
    <row r="21597" ht="14.25" customHeight="1">
      <c r="A21597" s="5"/>
      <c r="B21597" s="5"/>
      <c r="C21597" s="5" t="str">
        <f>IFERROR(__xludf.DUMMYFUNCTION("""COMPUTED_VALUE"""),"")</f>
        <v/>
      </c>
      <c r="D21597" s="5">
        <v>0.0</v>
      </c>
    </row>
    <row r="21598" ht="14.25" customHeight="1">
      <c r="A21598" s="5"/>
      <c r="B21598" s="5"/>
      <c r="C21598" s="5" t="str">
        <f>IFERROR(__xludf.DUMMYFUNCTION("""COMPUTED_VALUE"""),"")</f>
        <v/>
      </c>
      <c r="D21598" s="5">
        <v>0.0</v>
      </c>
    </row>
    <row r="21599" ht="14.25" customHeight="1">
      <c r="A21599" s="5"/>
      <c r="B21599" s="5"/>
      <c r="C21599" s="5" t="str">
        <f>IFERROR(__xludf.DUMMYFUNCTION("""COMPUTED_VALUE"""),"")</f>
        <v/>
      </c>
      <c r="D21599" s="5">
        <v>0.0</v>
      </c>
    </row>
    <row r="21600" ht="14.25" customHeight="1">
      <c r="A21600" s="5"/>
      <c r="B21600" s="5"/>
      <c r="C21600" s="5" t="str">
        <f>IFERROR(__xludf.DUMMYFUNCTION("""COMPUTED_VALUE"""),"")</f>
        <v/>
      </c>
      <c r="D21600" s="5">
        <v>0.0</v>
      </c>
    </row>
    <row r="21601" ht="14.25" customHeight="1">
      <c r="A21601" s="5"/>
      <c r="B21601" s="5"/>
      <c r="C21601" s="5" t="str">
        <f>IFERROR(__xludf.DUMMYFUNCTION("""COMPUTED_VALUE"""),"")</f>
        <v/>
      </c>
      <c r="D21601" s="5">
        <v>0.0</v>
      </c>
    </row>
    <row r="21602" ht="14.25" customHeight="1">
      <c r="A21602" s="5"/>
      <c r="B21602" s="5"/>
      <c r="C21602" s="5" t="str">
        <f>IFERROR(__xludf.DUMMYFUNCTION("""COMPUTED_VALUE"""),"")</f>
        <v/>
      </c>
      <c r="D21602" s="5">
        <v>0.0</v>
      </c>
    </row>
    <row r="21603" ht="14.25" customHeight="1">
      <c r="A21603" s="5"/>
      <c r="B21603" s="5"/>
      <c r="C21603" s="5" t="str">
        <f>IFERROR(__xludf.DUMMYFUNCTION("""COMPUTED_VALUE"""),"")</f>
        <v/>
      </c>
      <c r="D21603" s="5">
        <v>0.0</v>
      </c>
    </row>
    <row r="21604" ht="14.25" customHeight="1">
      <c r="A21604" s="5"/>
      <c r="B21604" s="5"/>
      <c r="C21604" s="5" t="str">
        <f>IFERROR(__xludf.DUMMYFUNCTION("""COMPUTED_VALUE"""),"")</f>
        <v/>
      </c>
      <c r="D21604" s="5">
        <v>0.0</v>
      </c>
    </row>
    <row r="21605" ht="14.25" customHeight="1">
      <c r="A21605" s="5"/>
      <c r="B21605" s="5"/>
      <c r="C21605" s="5" t="str">
        <f>IFERROR(__xludf.DUMMYFUNCTION("""COMPUTED_VALUE"""),"")</f>
        <v/>
      </c>
      <c r="D21605" s="5">
        <v>0.0</v>
      </c>
    </row>
    <row r="21606" ht="14.25" customHeight="1">
      <c r="A21606" s="5"/>
      <c r="B21606" s="5"/>
      <c r="C21606" s="5" t="str">
        <f>IFERROR(__xludf.DUMMYFUNCTION("""COMPUTED_VALUE"""),"")</f>
        <v/>
      </c>
      <c r="D21606" s="5">
        <v>0.0</v>
      </c>
    </row>
    <row r="21607" ht="14.25" customHeight="1">
      <c r="A21607" s="5"/>
      <c r="B21607" s="5"/>
      <c r="C21607" s="5" t="str">
        <f>IFERROR(__xludf.DUMMYFUNCTION("""COMPUTED_VALUE"""),"")</f>
        <v/>
      </c>
      <c r="D21607" s="5">
        <v>0.0</v>
      </c>
    </row>
    <row r="21608" ht="14.25" customHeight="1">
      <c r="A21608" s="5"/>
      <c r="B21608" s="5"/>
      <c r="C21608" s="5" t="str">
        <f>IFERROR(__xludf.DUMMYFUNCTION("""COMPUTED_VALUE"""),"")</f>
        <v/>
      </c>
      <c r="D21608" s="5">
        <v>0.0</v>
      </c>
    </row>
    <row r="21609" ht="14.25" customHeight="1">
      <c r="A21609" s="5"/>
      <c r="B21609" s="5"/>
      <c r="C21609" s="5" t="str">
        <f>IFERROR(__xludf.DUMMYFUNCTION("""COMPUTED_VALUE"""),"")</f>
        <v/>
      </c>
      <c r="D21609" s="5">
        <v>0.0</v>
      </c>
    </row>
    <row r="21610" ht="14.25" customHeight="1">
      <c r="A21610" s="5"/>
      <c r="B21610" s="5"/>
      <c r="C21610" s="5" t="str">
        <f>IFERROR(__xludf.DUMMYFUNCTION("""COMPUTED_VALUE"""),"")</f>
        <v/>
      </c>
      <c r="D21610" s="5">
        <v>0.0</v>
      </c>
    </row>
    <row r="21611" ht="14.25" customHeight="1">
      <c r="A21611" s="5"/>
      <c r="B21611" s="5"/>
      <c r="C21611" s="5" t="str">
        <f>IFERROR(__xludf.DUMMYFUNCTION("""COMPUTED_VALUE"""),"")</f>
        <v/>
      </c>
      <c r="D21611" s="5">
        <v>0.0</v>
      </c>
    </row>
    <row r="21612" ht="14.25" customHeight="1">
      <c r="A21612" s="5"/>
      <c r="B21612" s="5"/>
      <c r="C21612" s="5" t="str">
        <f>IFERROR(__xludf.DUMMYFUNCTION("""COMPUTED_VALUE"""),"")</f>
        <v/>
      </c>
      <c r="D21612" s="5">
        <v>0.0</v>
      </c>
    </row>
    <row r="21613" ht="14.25" customHeight="1">
      <c r="A21613" s="5"/>
      <c r="B21613" s="5"/>
      <c r="C21613" s="5" t="str">
        <f>IFERROR(__xludf.DUMMYFUNCTION("""COMPUTED_VALUE"""),"")</f>
        <v/>
      </c>
      <c r="D21613" s="5">
        <v>0.0</v>
      </c>
    </row>
    <row r="21614" ht="14.25" customHeight="1">
      <c r="A21614" s="5"/>
      <c r="B21614" s="5"/>
      <c r="C21614" s="5" t="str">
        <f>IFERROR(__xludf.DUMMYFUNCTION("""COMPUTED_VALUE"""),"")</f>
        <v/>
      </c>
      <c r="D21614" s="5">
        <v>0.0</v>
      </c>
    </row>
    <row r="21615" ht="14.25" customHeight="1">
      <c r="A21615" s="5"/>
      <c r="B21615" s="5"/>
      <c r="C21615" s="5" t="str">
        <f>IFERROR(__xludf.DUMMYFUNCTION("""COMPUTED_VALUE"""),"")</f>
        <v/>
      </c>
      <c r="D21615" s="5">
        <v>0.0</v>
      </c>
    </row>
    <row r="21616" ht="14.25" customHeight="1">
      <c r="A21616" s="5"/>
      <c r="B21616" s="5"/>
      <c r="C21616" s="5" t="str">
        <f>IFERROR(__xludf.DUMMYFUNCTION("""COMPUTED_VALUE"""),"")</f>
        <v/>
      </c>
      <c r="D21616" s="5">
        <v>0.0</v>
      </c>
    </row>
    <row r="21617" ht="14.25" customHeight="1">
      <c r="A21617" s="5"/>
      <c r="B21617" s="5"/>
      <c r="C21617" s="5" t="str">
        <f>IFERROR(__xludf.DUMMYFUNCTION("""COMPUTED_VALUE"""),"")</f>
        <v/>
      </c>
      <c r="D21617" s="5">
        <v>0.0</v>
      </c>
    </row>
    <row r="21618" ht="14.25" customHeight="1">
      <c r="A21618" s="5"/>
      <c r="B21618" s="5"/>
      <c r="C21618" s="5" t="str">
        <f>IFERROR(__xludf.DUMMYFUNCTION("""COMPUTED_VALUE"""),"")</f>
        <v/>
      </c>
      <c r="D21618" s="5">
        <v>0.0</v>
      </c>
    </row>
    <row r="21619" ht="14.25" customHeight="1">
      <c r="A21619" s="5"/>
      <c r="B21619" s="5"/>
      <c r="C21619" s="5" t="str">
        <f>IFERROR(__xludf.DUMMYFUNCTION("""COMPUTED_VALUE"""),"")</f>
        <v/>
      </c>
      <c r="D21619" s="5">
        <v>0.0</v>
      </c>
    </row>
    <row r="21620" ht="14.25" customHeight="1">
      <c r="A21620" s="5"/>
      <c r="B21620" s="5"/>
      <c r="C21620" s="5" t="str">
        <f>IFERROR(__xludf.DUMMYFUNCTION("""COMPUTED_VALUE"""),"")</f>
        <v/>
      </c>
      <c r="D21620" s="5">
        <v>0.0</v>
      </c>
    </row>
    <row r="21621" ht="14.25" customHeight="1">
      <c r="A21621" s="5"/>
      <c r="B21621" s="5"/>
      <c r="C21621" s="5" t="str">
        <f>IFERROR(__xludf.DUMMYFUNCTION("""COMPUTED_VALUE"""),"")</f>
        <v/>
      </c>
      <c r="D21621" s="5">
        <v>0.0</v>
      </c>
    </row>
    <row r="21622" ht="14.25" customHeight="1">
      <c r="A21622" s="5"/>
      <c r="B21622" s="5"/>
      <c r="C21622" s="5" t="str">
        <f>IFERROR(__xludf.DUMMYFUNCTION("""COMPUTED_VALUE"""),"")</f>
        <v/>
      </c>
      <c r="D21622" s="5">
        <v>0.0</v>
      </c>
    </row>
    <row r="21623" ht="14.25" customHeight="1">
      <c r="A21623" s="5"/>
      <c r="B21623" s="5"/>
      <c r="C21623" s="5" t="str">
        <f>IFERROR(__xludf.DUMMYFUNCTION("""COMPUTED_VALUE"""),"")</f>
        <v/>
      </c>
      <c r="D21623" s="5">
        <v>0.0</v>
      </c>
    </row>
    <row r="21624" ht="14.25" customHeight="1">
      <c r="A21624" s="5"/>
      <c r="B21624" s="5"/>
      <c r="C21624" s="5" t="str">
        <f>IFERROR(__xludf.DUMMYFUNCTION("""COMPUTED_VALUE"""),"")</f>
        <v/>
      </c>
      <c r="D21624" s="5">
        <v>0.0</v>
      </c>
    </row>
    <row r="21625" ht="14.25" customHeight="1">
      <c r="A21625" s="5"/>
      <c r="B21625" s="5"/>
      <c r="C21625" s="5" t="str">
        <f>IFERROR(__xludf.DUMMYFUNCTION("""COMPUTED_VALUE"""),"")</f>
        <v/>
      </c>
      <c r="D21625" s="5">
        <v>0.0</v>
      </c>
    </row>
    <row r="21626" ht="14.25" customHeight="1">
      <c r="A21626" s="5"/>
      <c r="B21626" s="5"/>
      <c r="C21626" s="5" t="str">
        <f>IFERROR(__xludf.DUMMYFUNCTION("""COMPUTED_VALUE"""),"")</f>
        <v/>
      </c>
      <c r="D21626" s="5">
        <v>0.0</v>
      </c>
    </row>
    <row r="21627" ht="14.25" customHeight="1">
      <c r="A21627" s="5"/>
      <c r="B21627" s="5"/>
      <c r="C21627" s="5" t="str">
        <f>IFERROR(__xludf.DUMMYFUNCTION("""COMPUTED_VALUE"""),"")</f>
        <v/>
      </c>
      <c r="D21627" s="5">
        <v>0.0</v>
      </c>
    </row>
    <row r="21628" ht="14.25" customHeight="1">
      <c r="A21628" s="5"/>
      <c r="B21628" s="5"/>
      <c r="C21628" s="5" t="str">
        <f>IFERROR(__xludf.DUMMYFUNCTION("""COMPUTED_VALUE"""),"")</f>
        <v/>
      </c>
      <c r="D21628" s="5">
        <v>0.0</v>
      </c>
    </row>
    <row r="21629" ht="14.25" customHeight="1">
      <c r="A21629" s="5"/>
      <c r="B21629" s="5"/>
      <c r="C21629" s="5" t="str">
        <f>IFERROR(__xludf.DUMMYFUNCTION("""COMPUTED_VALUE"""),"")</f>
        <v/>
      </c>
      <c r="D21629" s="5">
        <v>0.0</v>
      </c>
    </row>
    <row r="21630" ht="14.25" customHeight="1">
      <c r="A21630" s="5"/>
      <c r="B21630" s="5"/>
      <c r="C21630" s="5" t="str">
        <f>IFERROR(__xludf.DUMMYFUNCTION("""COMPUTED_VALUE"""),"")</f>
        <v/>
      </c>
      <c r="D21630" s="5">
        <v>0.0</v>
      </c>
    </row>
    <row r="21631" ht="14.25" customHeight="1">
      <c r="A21631" s="5"/>
      <c r="B21631" s="5"/>
      <c r="C21631" s="5" t="str">
        <f>IFERROR(__xludf.DUMMYFUNCTION("""COMPUTED_VALUE"""),"")</f>
        <v/>
      </c>
      <c r="D21631" s="5">
        <v>0.0</v>
      </c>
    </row>
    <row r="21632" ht="14.25" customHeight="1">
      <c r="A21632" s="5"/>
      <c r="B21632" s="5"/>
      <c r="C21632" s="5" t="str">
        <f>IFERROR(__xludf.DUMMYFUNCTION("""COMPUTED_VALUE"""),"")</f>
        <v/>
      </c>
      <c r="D21632" s="5">
        <v>0.0</v>
      </c>
    </row>
    <row r="21633" ht="14.25" customHeight="1">
      <c r="A21633" s="5"/>
      <c r="B21633" s="5"/>
      <c r="C21633" s="5" t="str">
        <f>IFERROR(__xludf.DUMMYFUNCTION("""COMPUTED_VALUE"""),"")</f>
        <v/>
      </c>
      <c r="D21633" s="5">
        <v>0.0</v>
      </c>
    </row>
    <row r="21634" ht="14.25" customHeight="1">
      <c r="A21634" s="5"/>
      <c r="B21634" s="5"/>
      <c r="C21634" s="5" t="str">
        <f>IFERROR(__xludf.DUMMYFUNCTION("""COMPUTED_VALUE"""),"")</f>
        <v/>
      </c>
      <c r="D21634" s="5">
        <v>0.0</v>
      </c>
    </row>
    <row r="21635" ht="14.25" customHeight="1">
      <c r="A21635" s="5"/>
      <c r="B21635" s="5"/>
      <c r="C21635" s="5" t="str">
        <f>IFERROR(__xludf.DUMMYFUNCTION("""COMPUTED_VALUE"""),"")</f>
        <v/>
      </c>
      <c r="D21635" s="5">
        <v>0.0</v>
      </c>
    </row>
    <row r="21636" ht="14.25" customHeight="1">
      <c r="A21636" s="5"/>
      <c r="B21636" s="5"/>
      <c r="C21636" s="5" t="str">
        <f>IFERROR(__xludf.DUMMYFUNCTION("""COMPUTED_VALUE"""),"")</f>
        <v/>
      </c>
      <c r="D21636" s="5">
        <v>0.0</v>
      </c>
    </row>
    <row r="21637" ht="14.25" customHeight="1">
      <c r="A21637" s="5"/>
      <c r="B21637" s="5"/>
      <c r="C21637" s="5" t="str">
        <f>IFERROR(__xludf.DUMMYFUNCTION("""COMPUTED_VALUE"""),"")</f>
        <v/>
      </c>
      <c r="D21637" s="5">
        <v>0.0</v>
      </c>
    </row>
    <row r="21638" ht="14.25" customHeight="1">
      <c r="A21638" s="5"/>
      <c r="B21638" s="5"/>
      <c r="C21638" s="5" t="str">
        <f>IFERROR(__xludf.DUMMYFUNCTION("""COMPUTED_VALUE"""),"")</f>
        <v/>
      </c>
      <c r="D21638" s="5">
        <v>0.0</v>
      </c>
    </row>
    <row r="21639" ht="14.25" customHeight="1">
      <c r="A21639" s="5"/>
      <c r="B21639" s="5"/>
      <c r="C21639" s="5" t="str">
        <f>IFERROR(__xludf.DUMMYFUNCTION("""COMPUTED_VALUE"""),"")</f>
        <v/>
      </c>
      <c r="D21639" s="5">
        <v>0.0</v>
      </c>
    </row>
    <row r="21640" ht="14.25" customHeight="1">
      <c r="A21640" s="5"/>
      <c r="B21640" s="5"/>
      <c r="C21640" s="5" t="str">
        <f>IFERROR(__xludf.DUMMYFUNCTION("""COMPUTED_VALUE"""),"")</f>
        <v/>
      </c>
      <c r="D21640" s="5">
        <v>0.0</v>
      </c>
    </row>
    <row r="21641" ht="14.25" customHeight="1">
      <c r="A21641" s="5"/>
      <c r="B21641" s="5"/>
      <c r="C21641" s="5" t="str">
        <f>IFERROR(__xludf.DUMMYFUNCTION("""COMPUTED_VALUE"""),"")</f>
        <v/>
      </c>
      <c r="D21641" s="5">
        <v>0.0</v>
      </c>
    </row>
    <row r="21642" ht="14.25" customHeight="1">
      <c r="A21642" s="5"/>
      <c r="B21642" s="5"/>
      <c r="C21642" s="5" t="str">
        <f>IFERROR(__xludf.DUMMYFUNCTION("""COMPUTED_VALUE"""),"")</f>
        <v/>
      </c>
      <c r="D21642" s="5">
        <v>0.0</v>
      </c>
    </row>
    <row r="21643" ht="14.25" customHeight="1">
      <c r="A21643" s="5"/>
      <c r="B21643" s="5"/>
      <c r="C21643" s="5" t="str">
        <f>IFERROR(__xludf.DUMMYFUNCTION("""COMPUTED_VALUE"""),"")</f>
        <v/>
      </c>
      <c r="D21643" s="5">
        <v>0.0</v>
      </c>
    </row>
    <row r="21644" ht="14.25" customHeight="1">
      <c r="A21644" s="5"/>
      <c r="B21644" s="5"/>
      <c r="C21644" s="5" t="str">
        <f>IFERROR(__xludf.DUMMYFUNCTION("""COMPUTED_VALUE"""),"")</f>
        <v/>
      </c>
      <c r="D21644" s="5">
        <v>0.0</v>
      </c>
    </row>
    <row r="21645" ht="14.25" customHeight="1">
      <c r="A21645" s="5"/>
      <c r="B21645" s="5"/>
      <c r="C21645" s="5" t="str">
        <f>IFERROR(__xludf.DUMMYFUNCTION("""COMPUTED_VALUE"""),"")</f>
        <v/>
      </c>
      <c r="D21645" s="5">
        <v>0.0</v>
      </c>
    </row>
    <row r="21646" ht="14.25" customHeight="1">
      <c r="A21646" s="5"/>
      <c r="B21646" s="5"/>
      <c r="C21646" s="5" t="str">
        <f>IFERROR(__xludf.DUMMYFUNCTION("""COMPUTED_VALUE"""),"")</f>
        <v/>
      </c>
      <c r="D21646" s="5">
        <v>0.0</v>
      </c>
    </row>
    <row r="21647" ht="14.25" customHeight="1">
      <c r="A21647" s="5"/>
      <c r="B21647" s="5"/>
      <c r="C21647" s="5" t="str">
        <f>IFERROR(__xludf.DUMMYFUNCTION("""COMPUTED_VALUE"""),"")</f>
        <v/>
      </c>
      <c r="D21647" s="5">
        <v>0.0</v>
      </c>
    </row>
    <row r="21648" ht="14.25" customHeight="1">
      <c r="A21648" s="5"/>
      <c r="B21648" s="5"/>
      <c r="C21648" s="5" t="str">
        <f>IFERROR(__xludf.DUMMYFUNCTION("""COMPUTED_VALUE"""),"")</f>
        <v/>
      </c>
      <c r="D21648" s="5">
        <v>0.0</v>
      </c>
    </row>
    <row r="21649" ht="14.25" customHeight="1">
      <c r="A21649" s="5"/>
      <c r="B21649" s="5"/>
      <c r="C21649" s="5" t="str">
        <f>IFERROR(__xludf.DUMMYFUNCTION("""COMPUTED_VALUE"""),"")</f>
        <v/>
      </c>
      <c r="D21649" s="5">
        <v>0.0</v>
      </c>
    </row>
    <row r="21650" ht="14.25" customHeight="1">
      <c r="A21650" s="5"/>
      <c r="B21650" s="5"/>
      <c r="C21650" s="5" t="str">
        <f>IFERROR(__xludf.DUMMYFUNCTION("""COMPUTED_VALUE"""),"")</f>
        <v/>
      </c>
      <c r="D21650" s="5">
        <v>0.0</v>
      </c>
    </row>
    <row r="21651" ht="14.25" customHeight="1">
      <c r="A21651" s="5"/>
      <c r="B21651" s="5"/>
      <c r="C21651" s="5" t="str">
        <f>IFERROR(__xludf.DUMMYFUNCTION("""COMPUTED_VALUE"""),"")</f>
        <v/>
      </c>
      <c r="D21651" s="5">
        <v>0.0</v>
      </c>
    </row>
    <row r="21652" ht="14.25" customHeight="1">
      <c r="A21652" s="5"/>
      <c r="B21652" s="5"/>
      <c r="C21652" s="5" t="str">
        <f>IFERROR(__xludf.DUMMYFUNCTION("""COMPUTED_VALUE"""),"")</f>
        <v/>
      </c>
      <c r="D21652" s="5">
        <v>0.0</v>
      </c>
    </row>
    <row r="21653" ht="14.25" customHeight="1">
      <c r="A21653" s="5"/>
      <c r="B21653" s="5"/>
      <c r="C21653" s="5" t="str">
        <f>IFERROR(__xludf.DUMMYFUNCTION("""COMPUTED_VALUE"""),"")</f>
        <v/>
      </c>
      <c r="D21653" s="5">
        <v>0.0</v>
      </c>
    </row>
    <row r="21654" ht="14.25" customHeight="1">
      <c r="A21654" s="5"/>
      <c r="B21654" s="5"/>
      <c r="C21654" s="5" t="str">
        <f>IFERROR(__xludf.DUMMYFUNCTION("""COMPUTED_VALUE"""),"")</f>
        <v/>
      </c>
      <c r="D21654" s="5">
        <v>0.0</v>
      </c>
    </row>
    <row r="21655" ht="14.25" customHeight="1">
      <c r="A21655" s="5"/>
      <c r="B21655" s="5"/>
      <c r="C21655" s="5" t="str">
        <f>IFERROR(__xludf.DUMMYFUNCTION("""COMPUTED_VALUE"""),"")</f>
        <v/>
      </c>
      <c r="D21655" s="5">
        <v>0.0</v>
      </c>
    </row>
    <row r="21656" ht="14.25" customHeight="1">
      <c r="A21656" s="5"/>
      <c r="B21656" s="5"/>
      <c r="C21656" s="5" t="str">
        <f>IFERROR(__xludf.DUMMYFUNCTION("""COMPUTED_VALUE"""),"")</f>
        <v/>
      </c>
      <c r="D21656" s="5">
        <v>0.0</v>
      </c>
    </row>
    <row r="21657" ht="14.25" customHeight="1">
      <c r="A21657" s="5"/>
      <c r="B21657" s="5"/>
      <c r="C21657" s="5" t="str">
        <f>IFERROR(__xludf.DUMMYFUNCTION("""COMPUTED_VALUE"""),"")</f>
        <v/>
      </c>
      <c r="D21657" s="5">
        <v>0.0</v>
      </c>
    </row>
    <row r="21658" ht="14.25" customHeight="1">
      <c r="A21658" s="5"/>
      <c r="B21658" s="5"/>
      <c r="C21658" s="5" t="str">
        <f>IFERROR(__xludf.DUMMYFUNCTION("""COMPUTED_VALUE"""),"")</f>
        <v/>
      </c>
      <c r="D21658" s="5">
        <v>0.0</v>
      </c>
    </row>
    <row r="21659" ht="14.25" customHeight="1">
      <c r="A21659" s="5"/>
      <c r="B21659" s="5"/>
      <c r="C21659" s="5" t="str">
        <f>IFERROR(__xludf.DUMMYFUNCTION("""COMPUTED_VALUE"""),"")</f>
        <v/>
      </c>
      <c r="D21659" s="5">
        <v>0.0</v>
      </c>
    </row>
    <row r="21660" ht="14.25" customHeight="1">
      <c r="A21660" s="5"/>
      <c r="B21660" s="5"/>
      <c r="C21660" s="5" t="str">
        <f>IFERROR(__xludf.DUMMYFUNCTION("""COMPUTED_VALUE"""),"")</f>
        <v/>
      </c>
      <c r="D21660" s="5">
        <v>0.0</v>
      </c>
    </row>
    <row r="21661" ht="14.25" customHeight="1">
      <c r="A21661" s="5"/>
      <c r="B21661" s="5"/>
      <c r="C21661" s="5" t="str">
        <f>IFERROR(__xludf.DUMMYFUNCTION("""COMPUTED_VALUE"""),"")</f>
        <v/>
      </c>
      <c r="D21661" s="5">
        <v>0.0</v>
      </c>
    </row>
    <row r="21662" ht="14.25" customHeight="1">
      <c r="A21662" s="5"/>
      <c r="B21662" s="5"/>
      <c r="C21662" s="5" t="str">
        <f>IFERROR(__xludf.DUMMYFUNCTION("""COMPUTED_VALUE"""),"")</f>
        <v/>
      </c>
      <c r="D21662" s="5">
        <v>0.0</v>
      </c>
    </row>
    <row r="21663" ht="14.25" customHeight="1">
      <c r="A21663" s="5"/>
      <c r="B21663" s="5"/>
      <c r="C21663" s="5" t="str">
        <f>IFERROR(__xludf.DUMMYFUNCTION("""COMPUTED_VALUE"""),"")</f>
        <v/>
      </c>
      <c r="D21663" s="5">
        <v>0.0</v>
      </c>
    </row>
    <row r="21664" ht="14.25" customHeight="1">
      <c r="A21664" s="5"/>
      <c r="B21664" s="5"/>
      <c r="C21664" s="5" t="str">
        <f>IFERROR(__xludf.DUMMYFUNCTION("""COMPUTED_VALUE"""),"")</f>
        <v/>
      </c>
      <c r="D21664" s="5">
        <v>0.0</v>
      </c>
    </row>
    <row r="21665" ht="14.25" customHeight="1">
      <c r="A21665" s="5"/>
      <c r="B21665" s="5"/>
      <c r="C21665" s="5" t="str">
        <f>IFERROR(__xludf.DUMMYFUNCTION("""COMPUTED_VALUE"""),"")</f>
        <v/>
      </c>
      <c r="D21665" s="5">
        <v>0.0</v>
      </c>
    </row>
    <row r="21666" ht="14.25" customHeight="1">
      <c r="A21666" s="5"/>
      <c r="B21666" s="5"/>
      <c r="C21666" s="5" t="str">
        <f>IFERROR(__xludf.DUMMYFUNCTION("""COMPUTED_VALUE"""),"")</f>
        <v/>
      </c>
      <c r="D21666" s="5">
        <v>0.0</v>
      </c>
    </row>
    <row r="21667" ht="14.25" customHeight="1">
      <c r="A21667" s="5"/>
      <c r="B21667" s="5"/>
      <c r="C21667" s="5" t="str">
        <f>IFERROR(__xludf.DUMMYFUNCTION("""COMPUTED_VALUE"""),"")</f>
        <v/>
      </c>
      <c r="D21667" s="5">
        <v>0.0</v>
      </c>
    </row>
    <row r="21668" ht="14.25" customHeight="1">
      <c r="A21668" s="5"/>
      <c r="B21668" s="5"/>
      <c r="C21668" s="5" t="str">
        <f>IFERROR(__xludf.DUMMYFUNCTION("""COMPUTED_VALUE"""),"")</f>
        <v/>
      </c>
      <c r="D21668" s="5">
        <v>0.0</v>
      </c>
    </row>
    <row r="21669" ht="14.25" customHeight="1">
      <c r="A21669" s="5"/>
      <c r="B21669" s="5"/>
      <c r="C21669" s="5" t="str">
        <f>IFERROR(__xludf.DUMMYFUNCTION("""COMPUTED_VALUE"""),"")</f>
        <v/>
      </c>
      <c r="D21669" s="5">
        <v>0.0</v>
      </c>
    </row>
    <row r="21670" ht="14.25" customHeight="1">
      <c r="A21670" s="5"/>
      <c r="B21670" s="5"/>
      <c r="C21670" s="5" t="str">
        <f>IFERROR(__xludf.DUMMYFUNCTION("""COMPUTED_VALUE"""),"")</f>
        <v/>
      </c>
      <c r="D21670" s="5">
        <v>0.0</v>
      </c>
    </row>
    <row r="21671" ht="14.25" customHeight="1">
      <c r="A21671" s="5"/>
      <c r="B21671" s="5"/>
      <c r="C21671" s="5" t="str">
        <f>IFERROR(__xludf.DUMMYFUNCTION("""COMPUTED_VALUE"""),"")</f>
        <v/>
      </c>
      <c r="D21671" s="5">
        <v>0.0</v>
      </c>
    </row>
    <row r="21672" ht="14.25" customHeight="1">
      <c r="A21672" s="5"/>
      <c r="B21672" s="5"/>
      <c r="C21672" s="5" t="str">
        <f>IFERROR(__xludf.DUMMYFUNCTION("""COMPUTED_VALUE"""),"")</f>
        <v/>
      </c>
      <c r="D21672" s="5">
        <v>0.0</v>
      </c>
    </row>
    <row r="21673" ht="14.25" customHeight="1">
      <c r="A21673" s="5"/>
      <c r="B21673" s="5"/>
      <c r="C21673" s="5" t="str">
        <f>IFERROR(__xludf.DUMMYFUNCTION("""COMPUTED_VALUE"""),"")</f>
        <v/>
      </c>
      <c r="D21673" s="5">
        <v>0.0</v>
      </c>
    </row>
    <row r="21674" ht="14.25" customHeight="1">
      <c r="A21674" s="5"/>
      <c r="B21674" s="5"/>
      <c r="C21674" s="5" t="str">
        <f>IFERROR(__xludf.DUMMYFUNCTION("""COMPUTED_VALUE"""),"")</f>
        <v/>
      </c>
      <c r="D21674" s="5">
        <v>0.0</v>
      </c>
    </row>
    <row r="21675" ht="14.25" customHeight="1">
      <c r="A21675" s="5"/>
      <c r="B21675" s="5"/>
      <c r="C21675" s="5" t="str">
        <f>IFERROR(__xludf.DUMMYFUNCTION("""COMPUTED_VALUE"""),"")</f>
        <v/>
      </c>
      <c r="D21675" s="5">
        <v>0.0</v>
      </c>
    </row>
    <row r="21676" ht="14.25" customHeight="1">
      <c r="A21676" s="5"/>
      <c r="B21676" s="5"/>
      <c r="C21676" s="5" t="str">
        <f>IFERROR(__xludf.DUMMYFUNCTION("""COMPUTED_VALUE"""),"")</f>
        <v/>
      </c>
      <c r="D21676" s="5">
        <v>0.0</v>
      </c>
    </row>
    <row r="21677" ht="14.25" customHeight="1">
      <c r="A21677" s="5"/>
      <c r="B21677" s="5"/>
      <c r="C21677" s="5" t="str">
        <f>IFERROR(__xludf.DUMMYFUNCTION("""COMPUTED_VALUE"""),"")</f>
        <v/>
      </c>
      <c r="D21677" s="5">
        <v>0.0</v>
      </c>
    </row>
    <row r="21678" ht="14.25" customHeight="1">
      <c r="A21678" s="5"/>
      <c r="B21678" s="5"/>
      <c r="C21678" s="5" t="str">
        <f>IFERROR(__xludf.DUMMYFUNCTION("""COMPUTED_VALUE"""),"")</f>
        <v/>
      </c>
      <c r="D21678" s="5">
        <v>0.0</v>
      </c>
    </row>
    <row r="21679" ht="14.25" customHeight="1">
      <c r="A21679" s="5"/>
      <c r="B21679" s="5"/>
      <c r="C21679" s="5" t="str">
        <f>IFERROR(__xludf.DUMMYFUNCTION("""COMPUTED_VALUE"""),"")</f>
        <v/>
      </c>
      <c r="D21679" s="5">
        <v>0.0</v>
      </c>
    </row>
    <row r="21680" ht="14.25" customHeight="1">
      <c r="A21680" s="5"/>
      <c r="B21680" s="5"/>
      <c r="C21680" s="5" t="str">
        <f>IFERROR(__xludf.DUMMYFUNCTION("""COMPUTED_VALUE"""),"")</f>
        <v/>
      </c>
      <c r="D21680" s="5">
        <v>0.0</v>
      </c>
    </row>
    <row r="21681" ht="14.25" customHeight="1">
      <c r="A21681" s="5"/>
      <c r="B21681" s="5"/>
      <c r="C21681" s="5" t="str">
        <f>IFERROR(__xludf.DUMMYFUNCTION("""COMPUTED_VALUE"""),"")</f>
        <v/>
      </c>
      <c r="D21681" s="5">
        <v>0.0</v>
      </c>
    </row>
    <row r="21682" ht="14.25" customHeight="1">
      <c r="A21682" s="5"/>
      <c r="B21682" s="5"/>
      <c r="C21682" s="5" t="str">
        <f>IFERROR(__xludf.DUMMYFUNCTION("""COMPUTED_VALUE"""),"")</f>
        <v/>
      </c>
      <c r="D21682" s="5">
        <v>0.0</v>
      </c>
    </row>
    <row r="21683" ht="14.25" customHeight="1">
      <c r="A21683" s="5"/>
      <c r="B21683" s="5"/>
      <c r="C21683" s="5" t="str">
        <f>IFERROR(__xludf.DUMMYFUNCTION("""COMPUTED_VALUE"""),"")</f>
        <v/>
      </c>
      <c r="D21683" s="5">
        <v>0.0</v>
      </c>
    </row>
    <row r="21684" ht="14.25" customHeight="1">
      <c r="A21684" s="5"/>
      <c r="B21684" s="5"/>
      <c r="C21684" s="5" t="str">
        <f>IFERROR(__xludf.DUMMYFUNCTION("""COMPUTED_VALUE"""),"")</f>
        <v/>
      </c>
      <c r="D21684" s="5">
        <v>0.0</v>
      </c>
    </row>
    <row r="21685" ht="14.25" customHeight="1">
      <c r="A21685" s="5"/>
      <c r="B21685" s="5"/>
      <c r="C21685" s="5" t="str">
        <f>IFERROR(__xludf.DUMMYFUNCTION("""COMPUTED_VALUE"""),"")</f>
        <v/>
      </c>
      <c r="D21685" s="5">
        <v>0.0</v>
      </c>
    </row>
    <row r="21686" ht="14.25" customHeight="1">
      <c r="A21686" s="5"/>
      <c r="B21686" s="5"/>
      <c r="C21686" s="5" t="str">
        <f>IFERROR(__xludf.DUMMYFUNCTION("""COMPUTED_VALUE"""),"")</f>
        <v/>
      </c>
      <c r="D21686" s="5">
        <v>0.0</v>
      </c>
    </row>
    <row r="21687" ht="14.25" customHeight="1">
      <c r="A21687" s="5"/>
      <c r="B21687" s="5"/>
      <c r="C21687" s="5" t="str">
        <f>IFERROR(__xludf.DUMMYFUNCTION("""COMPUTED_VALUE"""),"")</f>
        <v/>
      </c>
      <c r="D21687" s="5">
        <v>0.0</v>
      </c>
    </row>
    <row r="21688" ht="14.25" customHeight="1">
      <c r="A21688" s="5"/>
      <c r="B21688" s="5"/>
      <c r="C21688" s="5" t="str">
        <f>IFERROR(__xludf.DUMMYFUNCTION("""COMPUTED_VALUE"""),"")</f>
        <v/>
      </c>
      <c r="D21688" s="5">
        <v>0.0</v>
      </c>
    </row>
    <row r="21689" ht="14.25" customHeight="1">
      <c r="A21689" s="5"/>
      <c r="B21689" s="5"/>
      <c r="C21689" s="5" t="str">
        <f>IFERROR(__xludf.DUMMYFUNCTION("""COMPUTED_VALUE"""),"")</f>
        <v/>
      </c>
      <c r="D21689" s="5">
        <v>0.0</v>
      </c>
    </row>
    <row r="21690" ht="14.25" customHeight="1">
      <c r="A21690" s="5"/>
      <c r="B21690" s="5"/>
      <c r="C21690" s="5" t="str">
        <f>IFERROR(__xludf.DUMMYFUNCTION("""COMPUTED_VALUE"""),"")</f>
        <v/>
      </c>
      <c r="D21690" s="5">
        <v>0.0</v>
      </c>
    </row>
    <row r="21691" ht="14.25" customHeight="1">
      <c r="A21691" s="5"/>
      <c r="B21691" s="5"/>
      <c r="C21691" s="5" t="str">
        <f>IFERROR(__xludf.DUMMYFUNCTION("""COMPUTED_VALUE"""),"")</f>
        <v/>
      </c>
      <c r="D21691" s="5">
        <v>0.0</v>
      </c>
    </row>
    <row r="21692" ht="14.25" customHeight="1">
      <c r="A21692" s="5"/>
      <c r="B21692" s="5"/>
      <c r="C21692" s="5" t="str">
        <f>IFERROR(__xludf.DUMMYFUNCTION("""COMPUTED_VALUE"""),"")</f>
        <v/>
      </c>
      <c r="D21692" s="5">
        <v>0.0</v>
      </c>
    </row>
    <row r="21693" ht="14.25" customHeight="1">
      <c r="A21693" s="5"/>
      <c r="B21693" s="5"/>
      <c r="C21693" s="5" t="str">
        <f>IFERROR(__xludf.DUMMYFUNCTION("""COMPUTED_VALUE"""),"")</f>
        <v/>
      </c>
      <c r="D21693" s="5">
        <v>0.0</v>
      </c>
    </row>
    <row r="21694" ht="14.25" customHeight="1">
      <c r="A21694" s="5"/>
      <c r="B21694" s="5"/>
      <c r="C21694" s="5" t="str">
        <f>IFERROR(__xludf.DUMMYFUNCTION("""COMPUTED_VALUE"""),"")</f>
        <v/>
      </c>
      <c r="D21694" s="5">
        <v>0.0</v>
      </c>
    </row>
    <row r="21695" ht="14.25" customHeight="1">
      <c r="A21695" s="5"/>
      <c r="B21695" s="5"/>
      <c r="C21695" s="5" t="str">
        <f>IFERROR(__xludf.DUMMYFUNCTION("""COMPUTED_VALUE"""),"")</f>
        <v/>
      </c>
      <c r="D21695" s="5">
        <v>0.0</v>
      </c>
    </row>
    <row r="21696" ht="14.25" customHeight="1">
      <c r="A21696" s="5"/>
      <c r="B21696" s="5"/>
      <c r="C21696" s="5" t="str">
        <f>IFERROR(__xludf.DUMMYFUNCTION("""COMPUTED_VALUE"""),"")</f>
        <v/>
      </c>
      <c r="D21696" s="5">
        <v>0.0</v>
      </c>
    </row>
    <row r="21697" ht="14.25" customHeight="1">
      <c r="A21697" s="5"/>
      <c r="B21697" s="5"/>
      <c r="C21697" s="5" t="str">
        <f>IFERROR(__xludf.DUMMYFUNCTION("""COMPUTED_VALUE"""),"")</f>
        <v/>
      </c>
      <c r="D21697" s="5">
        <v>0.0</v>
      </c>
    </row>
    <row r="21698" ht="14.25" customHeight="1">
      <c r="A21698" s="5"/>
      <c r="B21698" s="5"/>
      <c r="C21698" s="5" t="str">
        <f>IFERROR(__xludf.DUMMYFUNCTION("""COMPUTED_VALUE"""),"")</f>
        <v/>
      </c>
      <c r="D21698" s="5">
        <v>0.0</v>
      </c>
    </row>
    <row r="21699" ht="14.25" customHeight="1">
      <c r="A21699" s="5"/>
      <c r="B21699" s="5"/>
      <c r="C21699" s="5" t="str">
        <f>IFERROR(__xludf.DUMMYFUNCTION("""COMPUTED_VALUE"""),"")</f>
        <v/>
      </c>
      <c r="D21699" s="5">
        <v>0.0</v>
      </c>
    </row>
    <row r="21700" ht="14.25" customHeight="1">
      <c r="A21700" s="5"/>
      <c r="B21700" s="5"/>
      <c r="C21700" s="5" t="str">
        <f>IFERROR(__xludf.DUMMYFUNCTION("""COMPUTED_VALUE"""),"")</f>
        <v/>
      </c>
      <c r="D21700" s="5">
        <v>0.0</v>
      </c>
    </row>
    <row r="21701" ht="14.25" customHeight="1">
      <c r="A21701" s="5"/>
      <c r="B21701" s="5"/>
      <c r="C21701" s="5" t="str">
        <f>IFERROR(__xludf.DUMMYFUNCTION("""COMPUTED_VALUE"""),"")</f>
        <v/>
      </c>
      <c r="D21701" s="5">
        <v>0.0</v>
      </c>
    </row>
    <row r="21702" ht="14.25" customHeight="1">
      <c r="A21702" s="5"/>
      <c r="B21702" s="5"/>
      <c r="C21702" s="5" t="str">
        <f>IFERROR(__xludf.DUMMYFUNCTION("""COMPUTED_VALUE"""),"")</f>
        <v/>
      </c>
      <c r="D21702" s="5">
        <v>0.0</v>
      </c>
    </row>
    <row r="21703" ht="14.25" customHeight="1">
      <c r="A21703" s="5"/>
      <c r="B21703" s="5"/>
      <c r="C21703" s="5" t="str">
        <f>IFERROR(__xludf.DUMMYFUNCTION("""COMPUTED_VALUE"""),"")</f>
        <v/>
      </c>
      <c r="D21703" s="5">
        <v>0.0</v>
      </c>
    </row>
    <row r="21704" ht="14.25" customHeight="1">
      <c r="A21704" s="5"/>
      <c r="B21704" s="5"/>
      <c r="C21704" s="5" t="str">
        <f>IFERROR(__xludf.DUMMYFUNCTION("""COMPUTED_VALUE"""),"")</f>
        <v/>
      </c>
      <c r="D21704" s="5">
        <v>0.0</v>
      </c>
    </row>
    <row r="21705" ht="14.25" customHeight="1">
      <c r="A21705" s="5"/>
      <c r="B21705" s="5"/>
      <c r="C21705" s="5" t="str">
        <f>IFERROR(__xludf.DUMMYFUNCTION("""COMPUTED_VALUE"""),"")</f>
        <v/>
      </c>
      <c r="D21705" s="5">
        <v>0.0</v>
      </c>
    </row>
    <row r="21706" ht="14.25" customHeight="1">
      <c r="A21706" s="5"/>
      <c r="B21706" s="5"/>
      <c r="C21706" s="5" t="str">
        <f>IFERROR(__xludf.DUMMYFUNCTION("""COMPUTED_VALUE"""),"")</f>
        <v/>
      </c>
      <c r="D21706" s="5">
        <v>0.0</v>
      </c>
    </row>
    <row r="21707" ht="14.25" customHeight="1">
      <c r="A21707" s="5"/>
      <c r="B21707" s="5"/>
      <c r="C21707" s="5" t="str">
        <f>IFERROR(__xludf.DUMMYFUNCTION("""COMPUTED_VALUE"""),"")</f>
        <v/>
      </c>
      <c r="D21707" s="5">
        <v>0.0</v>
      </c>
    </row>
    <row r="21708" ht="14.25" customHeight="1">
      <c r="A21708" s="5"/>
      <c r="B21708" s="5"/>
      <c r="C21708" s="5" t="str">
        <f>IFERROR(__xludf.DUMMYFUNCTION("""COMPUTED_VALUE"""),"")</f>
        <v/>
      </c>
      <c r="D21708" s="5">
        <v>0.0</v>
      </c>
    </row>
    <row r="21709" ht="14.25" customHeight="1">
      <c r="A21709" s="5"/>
      <c r="B21709" s="5"/>
      <c r="C21709" s="5" t="str">
        <f>IFERROR(__xludf.DUMMYFUNCTION("""COMPUTED_VALUE"""),"")</f>
        <v/>
      </c>
      <c r="D21709" s="5">
        <v>0.0</v>
      </c>
    </row>
    <row r="21710" ht="14.25" customHeight="1">
      <c r="A21710" s="5"/>
      <c r="B21710" s="5"/>
      <c r="C21710" s="5" t="str">
        <f>IFERROR(__xludf.DUMMYFUNCTION("""COMPUTED_VALUE"""),"")</f>
        <v/>
      </c>
      <c r="D21710" s="5">
        <v>0.0</v>
      </c>
    </row>
    <row r="21711" ht="14.25" customHeight="1">
      <c r="A21711" s="5"/>
      <c r="B21711" s="5"/>
      <c r="C21711" s="5" t="str">
        <f>IFERROR(__xludf.DUMMYFUNCTION("""COMPUTED_VALUE"""),"")</f>
        <v/>
      </c>
      <c r="D21711" s="5">
        <v>0.0</v>
      </c>
    </row>
    <row r="21712" ht="14.25" customHeight="1">
      <c r="A21712" s="5"/>
      <c r="B21712" s="5"/>
      <c r="C21712" s="5" t="str">
        <f>IFERROR(__xludf.DUMMYFUNCTION("""COMPUTED_VALUE"""),"")</f>
        <v/>
      </c>
      <c r="D21712" s="5">
        <v>0.0</v>
      </c>
    </row>
    <row r="21713" ht="14.25" customHeight="1">
      <c r="A21713" s="5"/>
      <c r="B21713" s="5"/>
      <c r="C21713" s="5" t="str">
        <f>IFERROR(__xludf.DUMMYFUNCTION("""COMPUTED_VALUE"""),"")</f>
        <v/>
      </c>
      <c r="D21713" s="5">
        <v>0.0</v>
      </c>
    </row>
    <row r="21714" ht="14.25" customHeight="1">
      <c r="A21714" s="5"/>
      <c r="B21714" s="5"/>
      <c r="C21714" s="5" t="str">
        <f>IFERROR(__xludf.DUMMYFUNCTION("""COMPUTED_VALUE"""),"")</f>
        <v/>
      </c>
      <c r="D21714" s="5">
        <v>0.0</v>
      </c>
    </row>
    <row r="21715" ht="14.25" customHeight="1">
      <c r="A21715" s="5"/>
      <c r="B21715" s="5"/>
      <c r="C21715" s="5" t="str">
        <f>IFERROR(__xludf.DUMMYFUNCTION("""COMPUTED_VALUE"""),"")</f>
        <v/>
      </c>
      <c r="D21715" s="5">
        <v>0.0</v>
      </c>
    </row>
    <row r="21716" ht="14.25" customHeight="1">
      <c r="A21716" s="5"/>
      <c r="B21716" s="5"/>
      <c r="C21716" s="5" t="str">
        <f>IFERROR(__xludf.DUMMYFUNCTION("""COMPUTED_VALUE"""),"")</f>
        <v/>
      </c>
      <c r="D21716" s="5">
        <v>0.0</v>
      </c>
    </row>
    <row r="21717" ht="14.25" customHeight="1">
      <c r="A21717" s="5"/>
      <c r="B21717" s="5"/>
      <c r="C21717" s="5" t="str">
        <f>IFERROR(__xludf.DUMMYFUNCTION("""COMPUTED_VALUE"""),"")</f>
        <v/>
      </c>
      <c r="D21717" s="5">
        <v>0.0</v>
      </c>
    </row>
    <row r="21718" ht="14.25" customHeight="1">
      <c r="A21718" s="5"/>
      <c r="B21718" s="5"/>
      <c r="C21718" s="5" t="str">
        <f>IFERROR(__xludf.DUMMYFUNCTION("""COMPUTED_VALUE"""),"")</f>
        <v/>
      </c>
      <c r="D21718" s="5">
        <v>0.0</v>
      </c>
    </row>
    <row r="21719" ht="14.25" customHeight="1">
      <c r="A21719" s="5"/>
      <c r="B21719" s="5"/>
      <c r="C21719" s="5" t="str">
        <f>IFERROR(__xludf.DUMMYFUNCTION("""COMPUTED_VALUE"""),"")</f>
        <v/>
      </c>
      <c r="D21719" s="5">
        <v>0.0</v>
      </c>
    </row>
    <row r="21720" ht="14.25" customHeight="1">
      <c r="A21720" s="5"/>
      <c r="B21720" s="5"/>
      <c r="C21720" s="5" t="str">
        <f>IFERROR(__xludf.DUMMYFUNCTION("""COMPUTED_VALUE"""),"")</f>
        <v/>
      </c>
      <c r="D21720" s="5">
        <v>0.0</v>
      </c>
    </row>
    <row r="21721" ht="14.25" customHeight="1">
      <c r="A21721" s="5"/>
      <c r="B21721" s="5"/>
      <c r="C21721" s="5" t="str">
        <f>IFERROR(__xludf.DUMMYFUNCTION("""COMPUTED_VALUE"""),"")</f>
        <v/>
      </c>
      <c r="D21721" s="5">
        <v>0.0</v>
      </c>
    </row>
    <row r="21722" ht="14.25" customHeight="1">
      <c r="A21722" s="5"/>
      <c r="B21722" s="5"/>
      <c r="C21722" s="5" t="str">
        <f>IFERROR(__xludf.DUMMYFUNCTION("""COMPUTED_VALUE"""),"")</f>
        <v/>
      </c>
      <c r="D21722" s="5">
        <v>0.0</v>
      </c>
    </row>
    <row r="21723" ht="14.25" customHeight="1">
      <c r="A21723" s="5"/>
      <c r="B21723" s="5"/>
      <c r="C21723" s="5" t="str">
        <f>IFERROR(__xludf.DUMMYFUNCTION("""COMPUTED_VALUE"""),"")</f>
        <v/>
      </c>
      <c r="D21723" s="5">
        <v>0.0</v>
      </c>
    </row>
    <row r="21724" ht="14.25" customHeight="1">
      <c r="A21724" s="5"/>
      <c r="B21724" s="5"/>
      <c r="C21724" s="5" t="str">
        <f>IFERROR(__xludf.DUMMYFUNCTION("""COMPUTED_VALUE"""),"")</f>
        <v/>
      </c>
      <c r="D21724" s="5">
        <v>0.0</v>
      </c>
    </row>
    <row r="21725" ht="14.25" customHeight="1">
      <c r="A21725" s="5"/>
      <c r="B21725" s="5"/>
      <c r="C21725" s="5" t="str">
        <f>IFERROR(__xludf.DUMMYFUNCTION("""COMPUTED_VALUE"""),"")</f>
        <v/>
      </c>
      <c r="D21725" s="5">
        <v>0.0</v>
      </c>
    </row>
    <row r="21726" ht="14.25" customHeight="1">
      <c r="A21726" s="5"/>
      <c r="B21726" s="5"/>
      <c r="C21726" s="5" t="str">
        <f>IFERROR(__xludf.DUMMYFUNCTION("""COMPUTED_VALUE"""),"")</f>
        <v/>
      </c>
      <c r="D21726" s="5">
        <v>0.0</v>
      </c>
    </row>
    <row r="21727" ht="14.25" customHeight="1">
      <c r="A21727" s="5"/>
      <c r="B21727" s="5"/>
      <c r="C21727" s="5" t="str">
        <f>IFERROR(__xludf.DUMMYFUNCTION("""COMPUTED_VALUE"""),"")</f>
        <v/>
      </c>
      <c r="D21727" s="5">
        <v>0.0</v>
      </c>
    </row>
    <row r="21728" ht="14.25" customHeight="1">
      <c r="A21728" s="5"/>
      <c r="B21728" s="5"/>
      <c r="C21728" s="5" t="str">
        <f>IFERROR(__xludf.DUMMYFUNCTION("""COMPUTED_VALUE"""),"")</f>
        <v/>
      </c>
      <c r="D21728" s="5">
        <v>0.0</v>
      </c>
    </row>
    <row r="21729" ht="14.25" customHeight="1">
      <c r="A21729" s="5"/>
      <c r="B21729" s="5"/>
      <c r="C21729" s="5" t="str">
        <f>IFERROR(__xludf.DUMMYFUNCTION("""COMPUTED_VALUE"""),"")</f>
        <v/>
      </c>
      <c r="D21729" s="5">
        <v>0.0</v>
      </c>
    </row>
    <row r="21730" ht="14.25" customHeight="1">
      <c r="A21730" s="5"/>
      <c r="B21730" s="5"/>
      <c r="C21730" s="5" t="str">
        <f>IFERROR(__xludf.DUMMYFUNCTION("""COMPUTED_VALUE"""),"")</f>
        <v/>
      </c>
      <c r="D21730" s="5">
        <v>0.0</v>
      </c>
    </row>
    <row r="21731" ht="14.25" customHeight="1">
      <c r="A21731" s="5"/>
      <c r="B21731" s="5"/>
      <c r="C21731" s="5" t="str">
        <f>IFERROR(__xludf.DUMMYFUNCTION("""COMPUTED_VALUE"""),"")</f>
        <v/>
      </c>
      <c r="D21731" s="5">
        <v>0.0</v>
      </c>
    </row>
    <row r="21732" ht="14.25" customHeight="1">
      <c r="A21732" s="5"/>
      <c r="B21732" s="5"/>
      <c r="C21732" s="5" t="str">
        <f>IFERROR(__xludf.DUMMYFUNCTION("""COMPUTED_VALUE"""),"")</f>
        <v/>
      </c>
      <c r="D21732" s="5">
        <v>0.0</v>
      </c>
    </row>
    <row r="21733" ht="14.25" customHeight="1">
      <c r="A21733" s="5"/>
      <c r="B21733" s="5"/>
      <c r="C21733" s="5" t="str">
        <f>IFERROR(__xludf.DUMMYFUNCTION("""COMPUTED_VALUE"""),"")</f>
        <v/>
      </c>
      <c r="D21733" s="5">
        <v>0.0</v>
      </c>
    </row>
    <row r="21734" ht="14.25" customHeight="1">
      <c r="A21734" s="5"/>
      <c r="B21734" s="5"/>
      <c r="C21734" s="5" t="str">
        <f>IFERROR(__xludf.DUMMYFUNCTION("""COMPUTED_VALUE"""),"")</f>
        <v/>
      </c>
      <c r="D21734" s="5">
        <v>0.0</v>
      </c>
    </row>
    <row r="21735" ht="14.25" customHeight="1">
      <c r="A21735" s="5"/>
      <c r="B21735" s="5"/>
      <c r="C21735" s="5" t="str">
        <f>IFERROR(__xludf.DUMMYFUNCTION("""COMPUTED_VALUE"""),"")</f>
        <v/>
      </c>
      <c r="D21735" s="5">
        <v>0.0</v>
      </c>
    </row>
    <row r="21736" ht="14.25" customHeight="1">
      <c r="A21736" s="5"/>
      <c r="B21736" s="5"/>
      <c r="C21736" s="5" t="str">
        <f>IFERROR(__xludf.DUMMYFUNCTION("""COMPUTED_VALUE"""),"")</f>
        <v/>
      </c>
      <c r="D21736" s="5">
        <v>0.0</v>
      </c>
    </row>
    <row r="21737" ht="14.25" customHeight="1">
      <c r="A21737" s="5"/>
      <c r="B21737" s="5"/>
      <c r="C21737" s="5" t="str">
        <f>IFERROR(__xludf.DUMMYFUNCTION("""COMPUTED_VALUE"""),"")</f>
        <v/>
      </c>
      <c r="D21737" s="5">
        <v>0.0</v>
      </c>
    </row>
    <row r="21738" ht="14.25" customHeight="1">
      <c r="A21738" s="5"/>
      <c r="B21738" s="5"/>
      <c r="C21738" s="5" t="str">
        <f>IFERROR(__xludf.DUMMYFUNCTION("""COMPUTED_VALUE"""),"")</f>
        <v/>
      </c>
      <c r="D21738" s="5">
        <v>0.0</v>
      </c>
    </row>
    <row r="21739" ht="14.25" customHeight="1">
      <c r="A21739" s="5"/>
      <c r="B21739" s="5"/>
      <c r="C21739" s="5" t="str">
        <f>IFERROR(__xludf.DUMMYFUNCTION("""COMPUTED_VALUE"""),"")</f>
        <v/>
      </c>
      <c r="D21739" s="5">
        <v>0.0</v>
      </c>
    </row>
    <row r="21740" ht="14.25" customHeight="1">
      <c r="A21740" s="5"/>
      <c r="B21740" s="5"/>
      <c r="C21740" s="5" t="str">
        <f>IFERROR(__xludf.DUMMYFUNCTION("""COMPUTED_VALUE"""),"")</f>
        <v/>
      </c>
      <c r="D21740" s="5">
        <v>0.0</v>
      </c>
    </row>
    <row r="21741" ht="14.25" customHeight="1">
      <c r="A21741" s="5"/>
      <c r="B21741" s="5"/>
      <c r="C21741" s="5" t="str">
        <f>IFERROR(__xludf.DUMMYFUNCTION("""COMPUTED_VALUE"""),"")</f>
        <v/>
      </c>
      <c r="D21741" s="5">
        <v>0.0</v>
      </c>
    </row>
    <row r="21742" ht="14.25" customHeight="1">
      <c r="A21742" s="5"/>
      <c r="B21742" s="5"/>
      <c r="C21742" s="5" t="str">
        <f>IFERROR(__xludf.DUMMYFUNCTION("""COMPUTED_VALUE"""),"")</f>
        <v/>
      </c>
      <c r="D21742" s="5">
        <v>0.0</v>
      </c>
    </row>
    <row r="21743" ht="14.25" customHeight="1">
      <c r="A21743" s="5"/>
      <c r="B21743" s="5"/>
      <c r="C21743" s="5" t="str">
        <f>IFERROR(__xludf.DUMMYFUNCTION("""COMPUTED_VALUE"""),"")</f>
        <v/>
      </c>
      <c r="D21743" s="5">
        <v>0.0</v>
      </c>
    </row>
    <row r="21744" ht="14.25" customHeight="1">
      <c r="A21744" s="5"/>
      <c r="B21744" s="5"/>
      <c r="C21744" s="5" t="str">
        <f>IFERROR(__xludf.DUMMYFUNCTION("""COMPUTED_VALUE"""),"")</f>
        <v/>
      </c>
      <c r="D21744" s="5">
        <v>0.0</v>
      </c>
    </row>
    <row r="21745" ht="14.25" customHeight="1">
      <c r="A21745" s="5"/>
      <c r="B21745" s="5"/>
      <c r="C21745" s="5" t="str">
        <f>IFERROR(__xludf.DUMMYFUNCTION("""COMPUTED_VALUE"""),"")</f>
        <v/>
      </c>
      <c r="D21745" s="5">
        <v>0.0</v>
      </c>
    </row>
    <row r="21746" ht="14.25" customHeight="1">
      <c r="A21746" s="5"/>
      <c r="B21746" s="5"/>
      <c r="C21746" s="5" t="str">
        <f>IFERROR(__xludf.DUMMYFUNCTION("""COMPUTED_VALUE"""),"")</f>
        <v/>
      </c>
      <c r="D21746" s="5">
        <v>0.0</v>
      </c>
    </row>
    <row r="21747" ht="14.25" customHeight="1">
      <c r="A21747" s="5"/>
      <c r="B21747" s="5"/>
      <c r="C21747" s="5" t="str">
        <f>IFERROR(__xludf.DUMMYFUNCTION("""COMPUTED_VALUE"""),"")</f>
        <v/>
      </c>
      <c r="D21747" s="5">
        <v>0.0</v>
      </c>
    </row>
    <row r="21748" ht="14.25" customHeight="1">
      <c r="A21748" s="5"/>
      <c r="B21748" s="5"/>
      <c r="C21748" s="5" t="str">
        <f>IFERROR(__xludf.DUMMYFUNCTION("""COMPUTED_VALUE"""),"")</f>
        <v/>
      </c>
      <c r="D21748" s="5">
        <v>0.0</v>
      </c>
    </row>
    <row r="21749" ht="14.25" customHeight="1">
      <c r="A21749" s="5"/>
      <c r="B21749" s="5"/>
      <c r="C21749" s="5" t="str">
        <f>IFERROR(__xludf.DUMMYFUNCTION("""COMPUTED_VALUE"""),"")</f>
        <v/>
      </c>
      <c r="D21749" s="5">
        <v>0.0</v>
      </c>
    </row>
    <row r="21750" ht="14.25" customHeight="1">
      <c r="A21750" s="5"/>
      <c r="B21750" s="5"/>
      <c r="C21750" s="5" t="str">
        <f>IFERROR(__xludf.DUMMYFUNCTION("""COMPUTED_VALUE"""),"")</f>
        <v/>
      </c>
      <c r="D21750" s="5">
        <v>0.0</v>
      </c>
    </row>
    <row r="21751" ht="14.25" customHeight="1">
      <c r="A21751" s="5"/>
      <c r="B21751" s="5"/>
      <c r="C21751" s="5" t="str">
        <f>IFERROR(__xludf.DUMMYFUNCTION("""COMPUTED_VALUE"""),"")</f>
        <v/>
      </c>
      <c r="D21751" s="5">
        <v>0.0</v>
      </c>
    </row>
    <row r="21752" ht="14.25" customHeight="1">
      <c r="A21752" s="5"/>
      <c r="B21752" s="5"/>
      <c r="C21752" s="5" t="str">
        <f>IFERROR(__xludf.DUMMYFUNCTION("""COMPUTED_VALUE"""),"")</f>
        <v/>
      </c>
      <c r="D21752" s="5">
        <v>0.0</v>
      </c>
    </row>
    <row r="21753" ht="14.25" customHeight="1">
      <c r="A21753" s="5"/>
      <c r="B21753" s="5"/>
      <c r="C21753" s="5" t="str">
        <f>IFERROR(__xludf.DUMMYFUNCTION("""COMPUTED_VALUE"""),"")</f>
        <v/>
      </c>
      <c r="D21753" s="5">
        <v>0.0</v>
      </c>
    </row>
    <row r="21754" ht="14.25" customHeight="1">
      <c r="A21754" s="5"/>
      <c r="B21754" s="5"/>
      <c r="C21754" s="5" t="str">
        <f>IFERROR(__xludf.DUMMYFUNCTION("""COMPUTED_VALUE"""),"")</f>
        <v/>
      </c>
      <c r="D21754" s="5">
        <v>0.0</v>
      </c>
    </row>
    <row r="21755" ht="14.25" customHeight="1">
      <c r="A21755" s="5"/>
      <c r="B21755" s="5"/>
      <c r="C21755" s="5" t="str">
        <f>IFERROR(__xludf.DUMMYFUNCTION("""COMPUTED_VALUE"""),"")</f>
        <v/>
      </c>
      <c r="D21755" s="5">
        <v>0.0</v>
      </c>
    </row>
    <row r="21756" ht="14.25" customHeight="1">
      <c r="A21756" s="5"/>
      <c r="B21756" s="5"/>
      <c r="C21756" s="5" t="str">
        <f>IFERROR(__xludf.DUMMYFUNCTION("""COMPUTED_VALUE"""),"")</f>
        <v/>
      </c>
      <c r="D21756" s="5">
        <v>0.0</v>
      </c>
    </row>
    <row r="21757" ht="14.25" customHeight="1">
      <c r="A21757" s="5"/>
      <c r="B21757" s="5"/>
      <c r="C21757" s="5" t="str">
        <f>IFERROR(__xludf.DUMMYFUNCTION("""COMPUTED_VALUE"""),"")</f>
        <v/>
      </c>
      <c r="D21757" s="5">
        <v>0.0</v>
      </c>
    </row>
    <row r="21758" ht="14.25" customHeight="1">
      <c r="A21758" s="5"/>
      <c r="B21758" s="5"/>
      <c r="C21758" s="5" t="str">
        <f>IFERROR(__xludf.DUMMYFUNCTION("""COMPUTED_VALUE"""),"")</f>
        <v/>
      </c>
      <c r="D21758" s="5">
        <v>0.0</v>
      </c>
    </row>
    <row r="21759" ht="14.25" customHeight="1">
      <c r="A21759" s="5"/>
      <c r="B21759" s="5"/>
      <c r="C21759" s="5" t="str">
        <f>IFERROR(__xludf.DUMMYFUNCTION("""COMPUTED_VALUE"""),"")</f>
        <v/>
      </c>
      <c r="D21759" s="5">
        <v>0.0</v>
      </c>
    </row>
    <row r="21760" ht="14.25" customHeight="1">
      <c r="A21760" s="5"/>
      <c r="B21760" s="5"/>
      <c r="C21760" s="5" t="str">
        <f>IFERROR(__xludf.DUMMYFUNCTION("""COMPUTED_VALUE"""),"")</f>
        <v/>
      </c>
      <c r="D21760" s="5">
        <v>0.0</v>
      </c>
    </row>
    <row r="21761" ht="14.25" customHeight="1">
      <c r="A21761" s="5"/>
      <c r="B21761" s="5"/>
      <c r="C21761" s="5" t="str">
        <f>IFERROR(__xludf.DUMMYFUNCTION("""COMPUTED_VALUE"""),"")</f>
        <v/>
      </c>
      <c r="D21761" s="5">
        <v>0.0</v>
      </c>
    </row>
    <row r="21762" ht="14.25" customHeight="1">
      <c r="A21762" s="5"/>
      <c r="B21762" s="5"/>
      <c r="C21762" s="5" t="str">
        <f>IFERROR(__xludf.DUMMYFUNCTION("""COMPUTED_VALUE"""),"")</f>
        <v/>
      </c>
      <c r="D21762" s="5">
        <v>0.0</v>
      </c>
    </row>
    <row r="21763" ht="14.25" customHeight="1">
      <c r="A21763" s="5"/>
      <c r="B21763" s="5"/>
      <c r="C21763" s="5" t="str">
        <f>IFERROR(__xludf.DUMMYFUNCTION("""COMPUTED_VALUE"""),"")</f>
        <v/>
      </c>
      <c r="D21763" s="5">
        <v>0.0</v>
      </c>
    </row>
    <row r="21764" ht="14.25" customHeight="1">
      <c r="A21764" s="5"/>
      <c r="B21764" s="5"/>
      <c r="C21764" s="5" t="str">
        <f>IFERROR(__xludf.DUMMYFUNCTION("""COMPUTED_VALUE"""),"")</f>
        <v/>
      </c>
      <c r="D21764" s="5">
        <v>0.0</v>
      </c>
    </row>
    <row r="21765" ht="14.25" customHeight="1">
      <c r="A21765" s="5"/>
      <c r="B21765" s="5"/>
      <c r="C21765" s="5" t="str">
        <f>IFERROR(__xludf.DUMMYFUNCTION("""COMPUTED_VALUE"""),"")</f>
        <v/>
      </c>
      <c r="D21765" s="5">
        <v>0.0</v>
      </c>
    </row>
    <row r="21766" ht="14.25" customHeight="1">
      <c r="A21766" s="5"/>
      <c r="B21766" s="5"/>
      <c r="C21766" s="5" t="str">
        <f>IFERROR(__xludf.DUMMYFUNCTION("""COMPUTED_VALUE"""),"")</f>
        <v/>
      </c>
      <c r="D21766" s="5">
        <v>0.0</v>
      </c>
    </row>
    <row r="21767" ht="14.25" customHeight="1">
      <c r="A21767" s="5"/>
      <c r="B21767" s="5"/>
      <c r="C21767" s="5" t="str">
        <f>IFERROR(__xludf.DUMMYFUNCTION("""COMPUTED_VALUE"""),"")</f>
        <v/>
      </c>
      <c r="D21767" s="5">
        <v>0.0</v>
      </c>
    </row>
    <row r="21768" ht="14.25" customHeight="1">
      <c r="A21768" s="5"/>
      <c r="B21768" s="5"/>
      <c r="C21768" s="5" t="str">
        <f>IFERROR(__xludf.DUMMYFUNCTION("""COMPUTED_VALUE"""),"")</f>
        <v/>
      </c>
      <c r="D21768" s="5">
        <v>0.0</v>
      </c>
    </row>
    <row r="21769" ht="14.25" customHeight="1">
      <c r="A21769" s="5"/>
      <c r="B21769" s="5"/>
      <c r="C21769" s="5" t="str">
        <f>IFERROR(__xludf.DUMMYFUNCTION("""COMPUTED_VALUE"""),"")</f>
        <v/>
      </c>
      <c r="D21769" s="5">
        <v>0.0</v>
      </c>
    </row>
    <row r="21770" ht="14.25" customHeight="1">
      <c r="A21770" s="5"/>
      <c r="B21770" s="5"/>
      <c r="C21770" s="5" t="str">
        <f>IFERROR(__xludf.DUMMYFUNCTION("""COMPUTED_VALUE"""),"")</f>
        <v/>
      </c>
      <c r="D21770" s="5">
        <v>0.0</v>
      </c>
    </row>
    <row r="21771" ht="14.25" customHeight="1">
      <c r="A21771" s="5"/>
      <c r="B21771" s="5"/>
      <c r="C21771" s="5" t="str">
        <f>IFERROR(__xludf.DUMMYFUNCTION("""COMPUTED_VALUE"""),"")</f>
        <v/>
      </c>
      <c r="D21771" s="5">
        <v>0.0</v>
      </c>
    </row>
    <row r="21772" ht="14.25" customHeight="1">
      <c r="A21772" s="5"/>
      <c r="B21772" s="5"/>
      <c r="C21772" s="5" t="str">
        <f>IFERROR(__xludf.DUMMYFUNCTION("""COMPUTED_VALUE"""),"")</f>
        <v/>
      </c>
      <c r="D21772" s="5">
        <v>0.0</v>
      </c>
    </row>
    <row r="21773" ht="14.25" customHeight="1">
      <c r="A21773" s="5"/>
      <c r="B21773" s="5"/>
      <c r="C21773" s="5" t="str">
        <f>IFERROR(__xludf.DUMMYFUNCTION("""COMPUTED_VALUE"""),"")</f>
        <v/>
      </c>
      <c r="D21773" s="5">
        <v>0.0</v>
      </c>
    </row>
    <row r="21774" ht="14.25" customHeight="1">
      <c r="A21774" s="5"/>
      <c r="B21774" s="5"/>
      <c r="C21774" s="5" t="str">
        <f>IFERROR(__xludf.DUMMYFUNCTION("""COMPUTED_VALUE"""),"")</f>
        <v/>
      </c>
      <c r="D21774" s="5">
        <v>0.0</v>
      </c>
    </row>
    <row r="21775" ht="14.25" customHeight="1">
      <c r="A21775" s="5"/>
      <c r="B21775" s="5"/>
      <c r="C21775" s="5" t="str">
        <f>IFERROR(__xludf.DUMMYFUNCTION("""COMPUTED_VALUE"""),"")</f>
        <v/>
      </c>
      <c r="D21775" s="5">
        <v>0.0</v>
      </c>
    </row>
    <row r="21776" ht="14.25" customHeight="1">
      <c r="A21776" s="5"/>
      <c r="B21776" s="5"/>
      <c r="C21776" s="5" t="str">
        <f>IFERROR(__xludf.DUMMYFUNCTION("""COMPUTED_VALUE"""),"")</f>
        <v/>
      </c>
      <c r="D21776" s="5">
        <v>0.0</v>
      </c>
    </row>
    <row r="21777" ht="14.25" customHeight="1">
      <c r="A21777" s="5"/>
      <c r="B21777" s="5"/>
      <c r="C21777" s="5" t="str">
        <f>IFERROR(__xludf.DUMMYFUNCTION("""COMPUTED_VALUE"""),"")</f>
        <v/>
      </c>
      <c r="D21777" s="5">
        <v>0.0</v>
      </c>
    </row>
    <row r="21778" ht="14.25" customHeight="1">
      <c r="A21778" s="5"/>
      <c r="B21778" s="5"/>
      <c r="C21778" s="5" t="str">
        <f>IFERROR(__xludf.DUMMYFUNCTION("""COMPUTED_VALUE"""),"")</f>
        <v/>
      </c>
      <c r="D21778" s="5">
        <v>0.0</v>
      </c>
    </row>
    <row r="21779" ht="14.25" customHeight="1">
      <c r="A21779" s="5"/>
      <c r="B21779" s="5"/>
      <c r="C21779" s="5" t="str">
        <f>IFERROR(__xludf.DUMMYFUNCTION("""COMPUTED_VALUE"""),"")</f>
        <v/>
      </c>
      <c r="D21779" s="5">
        <v>0.0</v>
      </c>
    </row>
    <row r="21780" ht="14.25" customHeight="1">
      <c r="A21780" s="5"/>
      <c r="B21780" s="5"/>
      <c r="C21780" s="5" t="str">
        <f>IFERROR(__xludf.DUMMYFUNCTION("""COMPUTED_VALUE"""),"")</f>
        <v/>
      </c>
      <c r="D21780" s="5">
        <v>0.0</v>
      </c>
    </row>
    <row r="21781" ht="14.25" customHeight="1">
      <c r="A21781" s="5"/>
      <c r="B21781" s="5"/>
      <c r="C21781" s="5" t="str">
        <f>IFERROR(__xludf.DUMMYFUNCTION("""COMPUTED_VALUE"""),"")</f>
        <v/>
      </c>
      <c r="D21781" s="5">
        <v>0.0</v>
      </c>
    </row>
    <row r="21782" ht="14.25" customHeight="1">
      <c r="A21782" s="5"/>
      <c r="B21782" s="5"/>
      <c r="C21782" s="5" t="str">
        <f>IFERROR(__xludf.DUMMYFUNCTION("""COMPUTED_VALUE"""),"")</f>
        <v/>
      </c>
      <c r="D21782" s="5">
        <v>0.0</v>
      </c>
    </row>
    <row r="21783" ht="14.25" customHeight="1">
      <c r="A21783" s="5"/>
      <c r="B21783" s="5"/>
      <c r="C21783" s="5" t="str">
        <f>IFERROR(__xludf.DUMMYFUNCTION("""COMPUTED_VALUE"""),"")</f>
        <v/>
      </c>
      <c r="D21783" s="5">
        <v>0.0</v>
      </c>
    </row>
    <row r="21784" ht="14.25" customHeight="1">
      <c r="A21784" s="5"/>
      <c r="B21784" s="5"/>
      <c r="C21784" s="5" t="str">
        <f>IFERROR(__xludf.DUMMYFUNCTION("""COMPUTED_VALUE"""),"")</f>
        <v/>
      </c>
      <c r="D21784" s="5">
        <v>0.0</v>
      </c>
    </row>
    <row r="21785" ht="14.25" customHeight="1">
      <c r="A21785" s="5"/>
      <c r="B21785" s="5"/>
      <c r="C21785" s="5" t="str">
        <f>IFERROR(__xludf.DUMMYFUNCTION("""COMPUTED_VALUE"""),"")</f>
        <v/>
      </c>
      <c r="D21785" s="5">
        <v>0.0</v>
      </c>
    </row>
    <row r="21786" ht="14.25" customHeight="1">
      <c r="A21786" s="5"/>
      <c r="B21786" s="5"/>
      <c r="C21786" s="5" t="str">
        <f>IFERROR(__xludf.DUMMYFUNCTION("""COMPUTED_VALUE"""),"")</f>
        <v/>
      </c>
      <c r="D21786" s="5">
        <v>0.0</v>
      </c>
    </row>
    <row r="21787" ht="14.25" customHeight="1">
      <c r="A21787" s="5"/>
      <c r="B21787" s="5"/>
      <c r="C21787" s="5" t="str">
        <f>IFERROR(__xludf.DUMMYFUNCTION("""COMPUTED_VALUE"""),"")</f>
        <v/>
      </c>
      <c r="D21787" s="5">
        <v>0.0</v>
      </c>
    </row>
    <row r="21788" ht="14.25" customHeight="1">
      <c r="A21788" s="5"/>
      <c r="B21788" s="5"/>
      <c r="C21788" s="5" t="str">
        <f>IFERROR(__xludf.DUMMYFUNCTION("""COMPUTED_VALUE"""),"")</f>
        <v/>
      </c>
      <c r="D21788" s="5">
        <v>0.0</v>
      </c>
    </row>
    <row r="21789" ht="14.25" customHeight="1">
      <c r="A21789" s="5"/>
      <c r="B21789" s="5"/>
      <c r="C21789" s="5" t="str">
        <f>IFERROR(__xludf.DUMMYFUNCTION("""COMPUTED_VALUE"""),"")</f>
        <v/>
      </c>
      <c r="D21789" s="5">
        <v>0.0</v>
      </c>
    </row>
    <row r="21790" ht="14.25" customHeight="1">
      <c r="A21790" s="5"/>
      <c r="B21790" s="5"/>
      <c r="C21790" s="5" t="str">
        <f>IFERROR(__xludf.DUMMYFUNCTION("""COMPUTED_VALUE"""),"")</f>
        <v/>
      </c>
      <c r="D21790" s="5">
        <v>0.0</v>
      </c>
    </row>
    <row r="21791" ht="14.25" customHeight="1">
      <c r="A21791" s="5"/>
      <c r="B21791" s="5"/>
      <c r="C21791" s="5" t="str">
        <f>IFERROR(__xludf.DUMMYFUNCTION("""COMPUTED_VALUE"""),"")</f>
        <v/>
      </c>
      <c r="D21791" s="5">
        <v>0.0</v>
      </c>
    </row>
    <row r="21792" ht="14.25" customHeight="1">
      <c r="A21792" s="5"/>
      <c r="B21792" s="5"/>
      <c r="C21792" s="5" t="str">
        <f>IFERROR(__xludf.DUMMYFUNCTION("""COMPUTED_VALUE"""),"")</f>
        <v/>
      </c>
      <c r="D21792" s="5">
        <v>0.0</v>
      </c>
    </row>
    <row r="21793" ht="14.25" customHeight="1">
      <c r="A21793" s="5"/>
      <c r="B21793" s="5"/>
      <c r="C21793" s="5" t="str">
        <f>IFERROR(__xludf.DUMMYFUNCTION("""COMPUTED_VALUE"""),"")</f>
        <v/>
      </c>
      <c r="D21793" s="5">
        <v>0.0</v>
      </c>
    </row>
    <row r="21794" ht="14.25" customHeight="1">
      <c r="A21794" s="5"/>
      <c r="B21794" s="5"/>
      <c r="C21794" s="5" t="str">
        <f>IFERROR(__xludf.DUMMYFUNCTION("""COMPUTED_VALUE"""),"")</f>
        <v/>
      </c>
      <c r="D21794" s="5">
        <v>0.0</v>
      </c>
    </row>
    <row r="21795" ht="14.25" customHeight="1">
      <c r="A21795" s="5"/>
      <c r="B21795" s="5"/>
      <c r="C21795" s="5" t="str">
        <f>IFERROR(__xludf.DUMMYFUNCTION("""COMPUTED_VALUE"""),"")</f>
        <v/>
      </c>
      <c r="D21795" s="5">
        <v>0.0</v>
      </c>
    </row>
    <row r="21796" ht="14.25" customHeight="1">
      <c r="A21796" s="5"/>
      <c r="B21796" s="5"/>
      <c r="C21796" s="5" t="str">
        <f>IFERROR(__xludf.DUMMYFUNCTION("""COMPUTED_VALUE"""),"")</f>
        <v/>
      </c>
      <c r="D21796" s="5">
        <v>0.0</v>
      </c>
    </row>
    <row r="21797" ht="14.25" customHeight="1">
      <c r="A21797" s="5"/>
      <c r="B21797" s="5"/>
      <c r="C21797" s="5" t="str">
        <f>IFERROR(__xludf.DUMMYFUNCTION("""COMPUTED_VALUE"""),"")</f>
        <v/>
      </c>
      <c r="D21797" s="5">
        <v>0.0</v>
      </c>
    </row>
    <row r="21798" ht="14.25" customHeight="1">
      <c r="A21798" s="5"/>
      <c r="B21798" s="5"/>
      <c r="C21798" s="5" t="str">
        <f>IFERROR(__xludf.DUMMYFUNCTION("""COMPUTED_VALUE"""),"")</f>
        <v/>
      </c>
      <c r="D21798" s="5">
        <v>0.0</v>
      </c>
    </row>
    <row r="21799" ht="14.25" customHeight="1">
      <c r="A21799" s="5"/>
      <c r="B21799" s="5"/>
      <c r="C21799" s="5" t="str">
        <f>IFERROR(__xludf.DUMMYFUNCTION("""COMPUTED_VALUE"""),"")</f>
        <v/>
      </c>
      <c r="D21799" s="5">
        <v>0.0</v>
      </c>
    </row>
    <row r="21800" ht="14.25" customHeight="1">
      <c r="A21800" s="5"/>
      <c r="B21800" s="5"/>
      <c r="C21800" s="5" t="str">
        <f>IFERROR(__xludf.DUMMYFUNCTION("""COMPUTED_VALUE"""),"")</f>
        <v/>
      </c>
      <c r="D21800" s="5">
        <v>0.0</v>
      </c>
    </row>
    <row r="21801" ht="14.25" customHeight="1">
      <c r="A21801" s="5"/>
      <c r="B21801" s="5"/>
      <c r="C21801" s="5" t="str">
        <f>IFERROR(__xludf.DUMMYFUNCTION("""COMPUTED_VALUE"""),"")</f>
        <v/>
      </c>
      <c r="D21801" s="5">
        <v>0.0</v>
      </c>
    </row>
    <row r="21802" ht="14.25" customHeight="1">
      <c r="A21802" s="5"/>
      <c r="B21802" s="5"/>
      <c r="C21802" s="5" t="str">
        <f>IFERROR(__xludf.DUMMYFUNCTION("""COMPUTED_VALUE"""),"")</f>
        <v/>
      </c>
      <c r="D21802" s="5">
        <v>0.0</v>
      </c>
    </row>
    <row r="21803" ht="14.25" customHeight="1">
      <c r="A21803" s="5"/>
      <c r="B21803" s="5"/>
      <c r="C21803" s="5" t="str">
        <f>IFERROR(__xludf.DUMMYFUNCTION("""COMPUTED_VALUE"""),"")</f>
        <v/>
      </c>
      <c r="D21803" s="5">
        <v>0.0</v>
      </c>
    </row>
    <row r="21804" ht="14.25" customHeight="1">
      <c r="A21804" s="5"/>
      <c r="B21804" s="5"/>
      <c r="C21804" s="5" t="str">
        <f>IFERROR(__xludf.DUMMYFUNCTION("""COMPUTED_VALUE"""),"")</f>
        <v/>
      </c>
      <c r="D21804" s="5">
        <v>0.0</v>
      </c>
    </row>
    <row r="21805" ht="14.25" customHeight="1">
      <c r="A21805" s="5"/>
      <c r="B21805" s="5"/>
      <c r="C21805" s="5" t="str">
        <f>IFERROR(__xludf.DUMMYFUNCTION("""COMPUTED_VALUE"""),"")</f>
        <v/>
      </c>
      <c r="D21805" s="5">
        <v>0.0</v>
      </c>
    </row>
    <row r="21806" ht="14.25" customHeight="1">
      <c r="A21806" s="5"/>
      <c r="B21806" s="5"/>
      <c r="C21806" s="5" t="str">
        <f>IFERROR(__xludf.DUMMYFUNCTION("""COMPUTED_VALUE"""),"")</f>
        <v/>
      </c>
      <c r="D21806" s="5">
        <v>0.0</v>
      </c>
    </row>
    <row r="21807" ht="14.25" customHeight="1">
      <c r="A21807" s="5"/>
      <c r="B21807" s="5"/>
      <c r="C21807" s="5" t="str">
        <f>IFERROR(__xludf.DUMMYFUNCTION("""COMPUTED_VALUE"""),"")</f>
        <v/>
      </c>
      <c r="D21807" s="5">
        <v>0.0</v>
      </c>
    </row>
    <row r="21808" ht="14.25" customHeight="1">
      <c r="A21808" s="5"/>
      <c r="B21808" s="5"/>
      <c r="C21808" s="5" t="str">
        <f>IFERROR(__xludf.DUMMYFUNCTION("""COMPUTED_VALUE"""),"")</f>
        <v/>
      </c>
      <c r="D21808" s="5">
        <v>0.0</v>
      </c>
    </row>
    <row r="21809" ht="14.25" customHeight="1">
      <c r="A21809" s="5"/>
      <c r="B21809" s="5"/>
      <c r="C21809" s="5" t="str">
        <f>IFERROR(__xludf.DUMMYFUNCTION("""COMPUTED_VALUE"""),"")</f>
        <v/>
      </c>
      <c r="D21809" s="5">
        <v>0.0</v>
      </c>
    </row>
    <row r="21810" ht="14.25" customHeight="1">
      <c r="A21810" s="5"/>
      <c r="B21810" s="5"/>
      <c r="C21810" s="5" t="str">
        <f>IFERROR(__xludf.DUMMYFUNCTION("""COMPUTED_VALUE"""),"")</f>
        <v/>
      </c>
      <c r="D21810" s="5">
        <v>0.0</v>
      </c>
    </row>
    <row r="21811" ht="14.25" customHeight="1">
      <c r="A21811" s="5"/>
      <c r="B21811" s="5"/>
      <c r="C21811" s="5" t="str">
        <f>IFERROR(__xludf.DUMMYFUNCTION("""COMPUTED_VALUE"""),"")</f>
        <v/>
      </c>
      <c r="D21811" s="5">
        <v>0.0</v>
      </c>
    </row>
    <row r="21812" ht="14.25" customHeight="1">
      <c r="A21812" s="5"/>
      <c r="B21812" s="5"/>
      <c r="C21812" s="5" t="str">
        <f>IFERROR(__xludf.DUMMYFUNCTION("""COMPUTED_VALUE"""),"")</f>
        <v/>
      </c>
      <c r="D21812" s="5">
        <v>0.0</v>
      </c>
    </row>
    <row r="21813" ht="14.25" customHeight="1">
      <c r="A21813" s="5"/>
      <c r="B21813" s="5"/>
      <c r="C21813" s="5" t="str">
        <f>IFERROR(__xludf.DUMMYFUNCTION("""COMPUTED_VALUE"""),"")</f>
        <v/>
      </c>
      <c r="D21813" s="5">
        <v>0.0</v>
      </c>
    </row>
    <row r="21814" ht="14.25" customHeight="1">
      <c r="A21814" s="5"/>
      <c r="B21814" s="5"/>
      <c r="C21814" s="5" t="str">
        <f>IFERROR(__xludf.DUMMYFUNCTION("""COMPUTED_VALUE"""),"")</f>
        <v/>
      </c>
      <c r="D21814" s="5">
        <v>0.0</v>
      </c>
    </row>
    <row r="21815" ht="14.25" customHeight="1">
      <c r="A21815" s="5"/>
      <c r="B21815" s="5"/>
      <c r="C21815" s="5" t="str">
        <f>IFERROR(__xludf.DUMMYFUNCTION("""COMPUTED_VALUE"""),"")</f>
        <v/>
      </c>
      <c r="D21815" s="5">
        <v>0.0</v>
      </c>
    </row>
    <row r="21816" ht="14.25" customHeight="1">
      <c r="A21816" s="5"/>
      <c r="B21816" s="5"/>
      <c r="C21816" s="5" t="str">
        <f>IFERROR(__xludf.DUMMYFUNCTION("""COMPUTED_VALUE"""),"")</f>
        <v/>
      </c>
      <c r="D21816" s="5">
        <v>0.0</v>
      </c>
    </row>
    <row r="21817" ht="14.25" customHeight="1">
      <c r="A21817" s="5"/>
      <c r="B21817" s="5"/>
      <c r="C21817" s="5" t="str">
        <f>IFERROR(__xludf.DUMMYFUNCTION("""COMPUTED_VALUE"""),"")</f>
        <v/>
      </c>
      <c r="D21817" s="5">
        <v>0.0</v>
      </c>
    </row>
    <row r="21818" ht="14.25" customHeight="1">
      <c r="A21818" s="5"/>
      <c r="B21818" s="5"/>
      <c r="C21818" s="5" t="str">
        <f>IFERROR(__xludf.DUMMYFUNCTION("""COMPUTED_VALUE"""),"")</f>
        <v/>
      </c>
      <c r="D21818" s="5">
        <v>0.0</v>
      </c>
    </row>
    <row r="21819" ht="14.25" customHeight="1">
      <c r="A21819" s="5"/>
      <c r="B21819" s="5"/>
      <c r="C21819" s="5" t="str">
        <f>IFERROR(__xludf.DUMMYFUNCTION("""COMPUTED_VALUE"""),"")</f>
        <v/>
      </c>
      <c r="D21819" s="5">
        <v>0.0</v>
      </c>
    </row>
    <row r="21820" ht="14.25" customHeight="1">
      <c r="A21820" s="5"/>
      <c r="B21820" s="5"/>
      <c r="C21820" s="5" t="str">
        <f>IFERROR(__xludf.DUMMYFUNCTION("""COMPUTED_VALUE"""),"")</f>
        <v/>
      </c>
      <c r="D21820" s="5">
        <v>0.0</v>
      </c>
    </row>
    <row r="21821" ht="14.25" customHeight="1">
      <c r="A21821" s="5"/>
      <c r="B21821" s="5"/>
      <c r="C21821" s="5" t="str">
        <f>IFERROR(__xludf.DUMMYFUNCTION("""COMPUTED_VALUE"""),"")</f>
        <v/>
      </c>
      <c r="D21821" s="5">
        <v>0.0</v>
      </c>
    </row>
    <row r="21822" ht="14.25" customHeight="1">
      <c r="A21822" s="5"/>
      <c r="B21822" s="5"/>
      <c r="C21822" s="5" t="str">
        <f>IFERROR(__xludf.DUMMYFUNCTION("""COMPUTED_VALUE"""),"")</f>
        <v/>
      </c>
      <c r="D21822" s="5">
        <v>0.0</v>
      </c>
    </row>
    <row r="21823" ht="14.25" customHeight="1">
      <c r="A21823" s="5"/>
      <c r="B21823" s="5"/>
      <c r="C21823" s="5" t="str">
        <f>IFERROR(__xludf.DUMMYFUNCTION("""COMPUTED_VALUE"""),"")</f>
        <v/>
      </c>
      <c r="D21823" s="5">
        <v>0.0</v>
      </c>
    </row>
    <row r="21824" ht="14.25" customHeight="1">
      <c r="A21824" s="5"/>
      <c r="B21824" s="5"/>
      <c r="C21824" s="5" t="str">
        <f>IFERROR(__xludf.DUMMYFUNCTION("""COMPUTED_VALUE"""),"")</f>
        <v/>
      </c>
      <c r="D21824" s="5">
        <v>0.0</v>
      </c>
    </row>
    <row r="21825" ht="14.25" customHeight="1">
      <c r="A21825" s="5"/>
      <c r="B21825" s="5"/>
      <c r="C21825" s="5" t="str">
        <f>IFERROR(__xludf.DUMMYFUNCTION("""COMPUTED_VALUE"""),"")</f>
        <v/>
      </c>
      <c r="D21825" s="5">
        <v>0.0</v>
      </c>
    </row>
    <row r="21826" ht="14.25" customHeight="1">
      <c r="A21826" s="5"/>
      <c r="B21826" s="5"/>
      <c r="C21826" s="5" t="str">
        <f>IFERROR(__xludf.DUMMYFUNCTION("""COMPUTED_VALUE"""),"")</f>
        <v/>
      </c>
      <c r="D21826" s="5">
        <v>0.0</v>
      </c>
    </row>
    <row r="21827" ht="14.25" customHeight="1">
      <c r="A21827" s="5"/>
      <c r="B21827" s="5"/>
      <c r="C21827" s="5" t="str">
        <f>IFERROR(__xludf.DUMMYFUNCTION("""COMPUTED_VALUE"""),"")</f>
        <v/>
      </c>
      <c r="D21827" s="5">
        <v>0.0</v>
      </c>
    </row>
    <row r="21828" ht="14.25" customHeight="1">
      <c r="A21828" s="5"/>
      <c r="B21828" s="5"/>
      <c r="C21828" s="5" t="str">
        <f>IFERROR(__xludf.DUMMYFUNCTION("""COMPUTED_VALUE"""),"")</f>
        <v/>
      </c>
      <c r="D21828" s="5">
        <v>0.0</v>
      </c>
    </row>
    <row r="21829" ht="14.25" customHeight="1">
      <c r="A21829" s="5"/>
      <c r="B21829" s="5"/>
      <c r="C21829" s="5" t="str">
        <f>IFERROR(__xludf.DUMMYFUNCTION("""COMPUTED_VALUE"""),"")</f>
        <v/>
      </c>
      <c r="D21829" s="5">
        <v>0.0</v>
      </c>
    </row>
    <row r="21830" ht="14.25" customHeight="1">
      <c r="A21830" s="5"/>
      <c r="B21830" s="5"/>
      <c r="C21830" s="5" t="str">
        <f>IFERROR(__xludf.DUMMYFUNCTION("""COMPUTED_VALUE"""),"")</f>
        <v/>
      </c>
      <c r="D21830" s="5">
        <v>0.0</v>
      </c>
    </row>
    <row r="21831" ht="14.25" customHeight="1">
      <c r="A21831" s="5"/>
      <c r="B21831" s="5"/>
      <c r="C21831" s="5" t="str">
        <f>IFERROR(__xludf.DUMMYFUNCTION("""COMPUTED_VALUE"""),"")</f>
        <v/>
      </c>
      <c r="D21831" s="5">
        <v>0.0</v>
      </c>
    </row>
    <row r="21832" ht="14.25" customHeight="1">
      <c r="A21832" s="5"/>
      <c r="B21832" s="5"/>
      <c r="C21832" s="5" t="str">
        <f>IFERROR(__xludf.DUMMYFUNCTION("""COMPUTED_VALUE"""),"")</f>
        <v/>
      </c>
      <c r="D21832" s="5">
        <v>0.0</v>
      </c>
    </row>
    <row r="21833" ht="14.25" customHeight="1">
      <c r="A21833" s="5"/>
      <c r="B21833" s="5"/>
      <c r="C21833" s="5" t="str">
        <f>IFERROR(__xludf.DUMMYFUNCTION("""COMPUTED_VALUE"""),"")</f>
        <v/>
      </c>
      <c r="D21833" s="5">
        <v>0.0</v>
      </c>
    </row>
    <row r="21834" ht="14.25" customHeight="1">
      <c r="A21834" s="5"/>
      <c r="B21834" s="5"/>
      <c r="C21834" s="5" t="str">
        <f>IFERROR(__xludf.DUMMYFUNCTION("""COMPUTED_VALUE"""),"")</f>
        <v/>
      </c>
      <c r="D21834" s="5">
        <v>0.0</v>
      </c>
    </row>
    <row r="21835" ht="14.25" customHeight="1">
      <c r="A21835" s="5"/>
      <c r="B21835" s="5"/>
      <c r="C21835" s="5" t="str">
        <f>IFERROR(__xludf.DUMMYFUNCTION("""COMPUTED_VALUE"""),"")</f>
        <v/>
      </c>
      <c r="D21835" s="5">
        <v>0.0</v>
      </c>
    </row>
    <row r="21836" ht="14.25" customHeight="1">
      <c r="A21836" s="5"/>
      <c r="B21836" s="5"/>
      <c r="C21836" s="5" t="str">
        <f>IFERROR(__xludf.DUMMYFUNCTION("""COMPUTED_VALUE"""),"")</f>
        <v/>
      </c>
      <c r="D21836" s="5">
        <v>0.0</v>
      </c>
    </row>
    <row r="21837" ht="14.25" customHeight="1">
      <c r="A21837" s="5"/>
      <c r="B21837" s="5"/>
      <c r="C21837" s="5" t="str">
        <f>IFERROR(__xludf.DUMMYFUNCTION("""COMPUTED_VALUE"""),"")</f>
        <v/>
      </c>
      <c r="D21837" s="5">
        <v>0.0</v>
      </c>
    </row>
    <row r="21838" ht="14.25" customHeight="1">
      <c r="A21838" s="5"/>
      <c r="B21838" s="5"/>
      <c r="C21838" s="5" t="str">
        <f>IFERROR(__xludf.DUMMYFUNCTION("""COMPUTED_VALUE"""),"")</f>
        <v/>
      </c>
      <c r="D21838" s="5">
        <v>0.0</v>
      </c>
    </row>
    <row r="21839" ht="14.25" customHeight="1">
      <c r="A21839" s="5"/>
      <c r="B21839" s="5"/>
      <c r="C21839" s="5" t="str">
        <f>IFERROR(__xludf.DUMMYFUNCTION("""COMPUTED_VALUE"""),"")</f>
        <v/>
      </c>
      <c r="D21839" s="5">
        <v>0.0</v>
      </c>
    </row>
    <row r="21840" ht="14.25" customHeight="1">
      <c r="A21840" s="5"/>
      <c r="B21840" s="5"/>
      <c r="C21840" s="5" t="str">
        <f>IFERROR(__xludf.DUMMYFUNCTION("""COMPUTED_VALUE"""),"")</f>
        <v/>
      </c>
      <c r="D21840" s="5">
        <v>0.0</v>
      </c>
    </row>
    <row r="21841" ht="14.25" customHeight="1">
      <c r="A21841" s="5"/>
      <c r="B21841" s="5"/>
      <c r="C21841" s="5" t="str">
        <f>IFERROR(__xludf.DUMMYFUNCTION("""COMPUTED_VALUE"""),"")</f>
        <v/>
      </c>
      <c r="D21841" s="5">
        <v>0.0</v>
      </c>
    </row>
    <row r="21842" ht="14.25" customHeight="1">
      <c r="A21842" s="5"/>
      <c r="B21842" s="5"/>
      <c r="C21842" s="5" t="str">
        <f>IFERROR(__xludf.DUMMYFUNCTION("""COMPUTED_VALUE"""),"")</f>
        <v/>
      </c>
      <c r="D21842" s="5">
        <v>0.0</v>
      </c>
    </row>
    <row r="21843" ht="14.25" customHeight="1">
      <c r="A21843" s="5"/>
      <c r="B21843" s="5"/>
      <c r="C21843" s="5" t="str">
        <f>IFERROR(__xludf.DUMMYFUNCTION("""COMPUTED_VALUE"""),"")</f>
        <v/>
      </c>
      <c r="D21843" s="5">
        <v>0.0</v>
      </c>
    </row>
    <row r="21844" ht="14.25" customHeight="1">
      <c r="A21844" s="5"/>
      <c r="B21844" s="5"/>
      <c r="C21844" s="5" t="str">
        <f>IFERROR(__xludf.DUMMYFUNCTION("""COMPUTED_VALUE"""),"")</f>
        <v/>
      </c>
      <c r="D21844" s="5">
        <v>0.0</v>
      </c>
    </row>
    <row r="21845" ht="14.25" customHeight="1">
      <c r="A21845" s="5"/>
      <c r="B21845" s="5"/>
      <c r="C21845" s="5" t="str">
        <f>IFERROR(__xludf.DUMMYFUNCTION("""COMPUTED_VALUE"""),"")</f>
        <v/>
      </c>
      <c r="D21845" s="5">
        <v>0.0</v>
      </c>
    </row>
    <row r="21846" ht="14.25" customHeight="1">
      <c r="A21846" s="5"/>
      <c r="B21846" s="5"/>
      <c r="C21846" s="5" t="str">
        <f>IFERROR(__xludf.DUMMYFUNCTION("""COMPUTED_VALUE"""),"")</f>
        <v/>
      </c>
      <c r="D21846" s="5">
        <v>0.0</v>
      </c>
    </row>
    <row r="21847" ht="14.25" customHeight="1">
      <c r="A21847" s="5"/>
      <c r="B21847" s="5"/>
      <c r="C21847" s="5" t="str">
        <f>IFERROR(__xludf.DUMMYFUNCTION("""COMPUTED_VALUE"""),"")</f>
        <v/>
      </c>
      <c r="D21847" s="5">
        <v>0.0</v>
      </c>
    </row>
    <row r="21848" ht="14.25" customHeight="1">
      <c r="A21848" s="5"/>
      <c r="B21848" s="5"/>
      <c r="C21848" s="5" t="str">
        <f>IFERROR(__xludf.DUMMYFUNCTION("""COMPUTED_VALUE"""),"")</f>
        <v/>
      </c>
      <c r="D21848" s="5">
        <v>0.0</v>
      </c>
    </row>
    <row r="21849" ht="14.25" customHeight="1">
      <c r="A21849" s="5"/>
      <c r="B21849" s="5"/>
      <c r="C21849" s="5" t="str">
        <f>IFERROR(__xludf.DUMMYFUNCTION("""COMPUTED_VALUE"""),"")</f>
        <v/>
      </c>
      <c r="D21849" s="5">
        <v>0.0</v>
      </c>
    </row>
    <row r="21850" ht="14.25" customHeight="1">
      <c r="A21850" s="5"/>
      <c r="B21850" s="5"/>
      <c r="C21850" s="5" t="str">
        <f>IFERROR(__xludf.DUMMYFUNCTION("""COMPUTED_VALUE"""),"")</f>
        <v/>
      </c>
      <c r="D21850" s="5">
        <v>0.0</v>
      </c>
    </row>
    <row r="21851" ht="14.25" customHeight="1">
      <c r="A21851" s="5"/>
      <c r="B21851" s="5"/>
      <c r="C21851" s="5" t="str">
        <f>IFERROR(__xludf.DUMMYFUNCTION("""COMPUTED_VALUE"""),"")</f>
        <v/>
      </c>
      <c r="D21851" s="5">
        <v>0.0</v>
      </c>
    </row>
    <row r="21852" ht="14.25" customHeight="1">
      <c r="A21852" s="5"/>
      <c r="B21852" s="5"/>
      <c r="C21852" s="5" t="str">
        <f>IFERROR(__xludf.DUMMYFUNCTION("""COMPUTED_VALUE"""),"")</f>
        <v/>
      </c>
      <c r="D21852" s="5">
        <v>0.0</v>
      </c>
    </row>
    <row r="21853" ht="14.25" customHeight="1">
      <c r="A21853" s="5"/>
      <c r="B21853" s="5"/>
      <c r="C21853" s="5" t="str">
        <f>IFERROR(__xludf.DUMMYFUNCTION("""COMPUTED_VALUE"""),"")</f>
        <v/>
      </c>
      <c r="D21853" s="5">
        <v>0.0</v>
      </c>
    </row>
    <row r="21854" ht="14.25" customHeight="1">
      <c r="A21854" s="5"/>
      <c r="B21854" s="5"/>
      <c r="C21854" s="5" t="str">
        <f>IFERROR(__xludf.DUMMYFUNCTION("""COMPUTED_VALUE"""),"")</f>
        <v/>
      </c>
      <c r="D21854" s="5">
        <v>0.0</v>
      </c>
    </row>
    <row r="21855" ht="14.25" customHeight="1">
      <c r="A21855" s="5"/>
      <c r="B21855" s="5"/>
      <c r="C21855" s="5" t="str">
        <f>IFERROR(__xludf.DUMMYFUNCTION("""COMPUTED_VALUE"""),"")</f>
        <v/>
      </c>
      <c r="D21855" s="5">
        <v>0.0</v>
      </c>
    </row>
    <row r="21856" ht="14.25" customHeight="1">
      <c r="A21856" s="5"/>
      <c r="B21856" s="5"/>
      <c r="C21856" s="5" t="str">
        <f>IFERROR(__xludf.DUMMYFUNCTION("""COMPUTED_VALUE"""),"")</f>
        <v/>
      </c>
      <c r="D21856" s="5">
        <v>0.0</v>
      </c>
    </row>
    <row r="21857" ht="14.25" customHeight="1">
      <c r="A21857" s="5"/>
      <c r="B21857" s="5"/>
      <c r="C21857" s="5" t="str">
        <f>IFERROR(__xludf.DUMMYFUNCTION("""COMPUTED_VALUE"""),"")</f>
        <v/>
      </c>
      <c r="D21857" s="5">
        <v>0.0</v>
      </c>
    </row>
    <row r="21858" ht="14.25" customHeight="1">
      <c r="A21858" s="5"/>
      <c r="B21858" s="5"/>
      <c r="C21858" s="5" t="str">
        <f>IFERROR(__xludf.DUMMYFUNCTION("""COMPUTED_VALUE"""),"")</f>
        <v/>
      </c>
      <c r="D21858" s="5">
        <v>0.0</v>
      </c>
    </row>
    <row r="21859" ht="14.25" customHeight="1">
      <c r="A21859" s="5"/>
      <c r="B21859" s="5"/>
      <c r="C21859" s="5" t="str">
        <f>IFERROR(__xludf.DUMMYFUNCTION("""COMPUTED_VALUE"""),"")</f>
        <v/>
      </c>
      <c r="D21859" s="5">
        <v>0.0</v>
      </c>
    </row>
    <row r="21860" ht="14.25" customHeight="1">
      <c r="A21860" s="5"/>
      <c r="B21860" s="5"/>
      <c r="C21860" s="5" t="str">
        <f>IFERROR(__xludf.DUMMYFUNCTION("""COMPUTED_VALUE"""),"")</f>
        <v/>
      </c>
      <c r="D21860" s="5">
        <v>0.0</v>
      </c>
    </row>
    <row r="21861" ht="14.25" customHeight="1">
      <c r="A21861" s="5"/>
      <c r="B21861" s="5"/>
      <c r="C21861" s="5" t="str">
        <f>IFERROR(__xludf.DUMMYFUNCTION("""COMPUTED_VALUE"""),"")</f>
        <v/>
      </c>
      <c r="D21861" s="5">
        <v>0.0</v>
      </c>
    </row>
    <row r="21862" ht="14.25" customHeight="1">
      <c r="A21862" s="5"/>
      <c r="B21862" s="5"/>
      <c r="C21862" s="5" t="str">
        <f>IFERROR(__xludf.DUMMYFUNCTION("""COMPUTED_VALUE"""),"")</f>
        <v/>
      </c>
      <c r="D21862" s="5">
        <v>0.0</v>
      </c>
    </row>
    <row r="21863" ht="14.25" customHeight="1">
      <c r="A21863" s="5"/>
      <c r="B21863" s="5"/>
      <c r="C21863" s="5" t="str">
        <f>IFERROR(__xludf.DUMMYFUNCTION("""COMPUTED_VALUE"""),"")</f>
        <v/>
      </c>
      <c r="D21863" s="5">
        <v>0.0</v>
      </c>
    </row>
    <row r="21864" ht="14.25" customHeight="1">
      <c r="A21864" s="5"/>
      <c r="B21864" s="5"/>
      <c r="C21864" s="5" t="str">
        <f>IFERROR(__xludf.DUMMYFUNCTION("""COMPUTED_VALUE"""),"")</f>
        <v/>
      </c>
      <c r="D21864" s="5">
        <v>0.0</v>
      </c>
    </row>
    <row r="21865" ht="14.25" customHeight="1">
      <c r="A21865" s="5"/>
      <c r="B21865" s="5"/>
      <c r="C21865" s="5" t="str">
        <f>IFERROR(__xludf.DUMMYFUNCTION("""COMPUTED_VALUE"""),"")</f>
        <v/>
      </c>
      <c r="D21865" s="5">
        <v>0.0</v>
      </c>
    </row>
    <row r="21866" ht="14.25" customHeight="1">
      <c r="A21866" s="5"/>
      <c r="B21866" s="5"/>
      <c r="C21866" s="5" t="str">
        <f>IFERROR(__xludf.DUMMYFUNCTION("""COMPUTED_VALUE"""),"")</f>
        <v/>
      </c>
      <c r="D21866" s="5">
        <v>0.0</v>
      </c>
    </row>
    <row r="21867" ht="14.25" customHeight="1">
      <c r="A21867" s="5"/>
      <c r="B21867" s="5"/>
      <c r="C21867" s="5" t="str">
        <f>IFERROR(__xludf.DUMMYFUNCTION("""COMPUTED_VALUE"""),"")</f>
        <v/>
      </c>
      <c r="D21867" s="5">
        <v>0.0</v>
      </c>
    </row>
    <row r="21868" ht="14.25" customHeight="1">
      <c r="A21868" s="5"/>
      <c r="B21868" s="5"/>
      <c r="C21868" s="5" t="str">
        <f>IFERROR(__xludf.DUMMYFUNCTION("""COMPUTED_VALUE"""),"")</f>
        <v/>
      </c>
      <c r="D21868" s="5">
        <v>0.0</v>
      </c>
    </row>
    <row r="21869" ht="14.25" customHeight="1">
      <c r="A21869" s="5"/>
      <c r="B21869" s="5"/>
      <c r="C21869" s="5" t="str">
        <f>IFERROR(__xludf.DUMMYFUNCTION("""COMPUTED_VALUE"""),"")</f>
        <v/>
      </c>
      <c r="D21869" s="5">
        <v>0.0</v>
      </c>
    </row>
    <row r="21870" ht="14.25" customHeight="1">
      <c r="A21870" s="5"/>
      <c r="B21870" s="5"/>
      <c r="C21870" s="5" t="str">
        <f>IFERROR(__xludf.DUMMYFUNCTION("""COMPUTED_VALUE"""),"")</f>
        <v/>
      </c>
      <c r="D21870" s="5">
        <v>0.0</v>
      </c>
    </row>
    <row r="21871" ht="14.25" customHeight="1">
      <c r="A21871" s="5"/>
      <c r="B21871" s="5"/>
      <c r="C21871" s="5" t="str">
        <f>IFERROR(__xludf.DUMMYFUNCTION("""COMPUTED_VALUE"""),"")</f>
        <v/>
      </c>
      <c r="D21871" s="5">
        <v>0.0</v>
      </c>
    </row>
    <row r="21872" ht="14.25" customHeight="1">
      <c r="A21872" s="5"/>
      <c r="B21872" s="5"/>
      <c r="C21872" s="5" t="str">
        <f>IFERROR(__xludf.DUMMYFUNCTION("""COMPUTED_VALUE"""),"")</f>
        <v/>
      </c>
      <c r="D21872" s="5">
        <v>0.0</v>
      </c>
    </row>
    <row r="21873" ht="14.25" customHeight="1">
      <c r="A21873" s="5"/>
      <c r="B21873" s="5"/>
      <c r="C21873" s="5" t="str">
        <f>IFERROR(__xludf.DUMMYFUNCTION("""COMPUTED_VALUE"""),"")</f>
        <v/>
      </c>
      <c r="D21873" s="5">
        <v>0.0</v>
      </c>
    </row>
    <row r="21874" ht="14.25" customHeight="1">
      <c r="A21874" s="5"/>
      <c r="B21874" s="5"/>
      <c r="C21874" s="5" t="str">
        <f>IFERROR(__xludf.DUMMYFUNCTION("""COMPUTED_VALUE"""),"")</f>
        <v/>
      </c>
      <c r="D21874" s="5">
        <v>0.0</v>
      </c>
    </row>
    <row r="21875" ht="14.25" customHeight="1">
      <c r="A21875" s="5"/>
      <c r="B21875" s="5"/>
      <c r="C21875" s="5" t="str">
        <f>IFERROR(__xludf.DUMMYFUNCTION("""COMPUTED_VALUE"""),"")</f>
        <v/>
      </c>
      <c r="D21875" s="5">
        <v>0.0</v>
      </c>
    </row>
    <row r="21876" ht="14.25" customHeight="1">
      <c r="A21876" s="5"/>
      <c r="B21876" s="5"/>
      <c r="C21876" s="5" t="str">
        <f>IFERROR(__xludf.DUMMYFUNCTION("""COMPUTED_VALUE"""),"")</f>
        <v/>
      </c>
      <c r="D21876" s="5">
        <v>0.0</v>
      </c>
    </row>
    <row r="21877" ht="14.25" customHeight="1">
      <c r="A21877" s="5"/>
      <c r="B21877" s="5"/>
      <c r="C21877" s="5" t="str">
        <f>IFERROR(__xludf.DUMMYFUNCTION("""COMPUTED_VALUE"""),"")</f>
        <v/>
      </c>
      <c r="D21877" s="5">
        <v>0.0</v>
      </c>
    </row>
    <row r="21878" ht="14.25" customHeight="1">
      <c r="A21878" s="5"/>
      <c r="B21878" s="5"/>
      <c r="C21878" s="5" t="str">
        <f>IFERROR(__xludf.DUMMYFUNCTION("""COMPUTED_VALUE"""),"")</f>
        <v/>
      </c>
      <c r="D21878" s="5">
        <v>0.0</v>
      </c>
    </row>
    <row r="21879" ht="14.25" customHeight="1">
      <c r="A21879" s="5"/>
      <c r="B21879" s="5"/>
      <c r="C21879" s="5" t="str">
        <f>IFERROR(__xludf.DUMMYFUNCTION("""COMPUTED_VALUE"""),"")</f>
        <v/>
      </c>
      <c r="D21879" s="5">
        <v>0.0</v>
      </c>
    </row>
    <row r="21880" ht="14.25" customHeight="1">
      <c r="A21880" s="5"/>
      <c r="B21880" s="5"/>
      <c r="C21880" s="5" t="str">
        <f>IFERROR(__xludf.DUMMYFUNCTION("""COMPUTED_VALUE"""),"")</f>
        <v/>
      </c>
      <c r="D21880" s="5">
        <v>0.0</v>
      </c>
    </row>
    <row r="21881" ht="14.25" customHeight="1">
      <c r="A21881" s="5"/>
      <c r="B21881" s="5"/>
      <c r="C21881" s="5" t="str">
        <f>IFERROR(__xludf.DUMMYFUNCTION("""COMPUTED_VALUE"""),"")</f>
        <v/>
      </c>
      <c r="D21881" s="5">
        <v>0.0</v>
      </c>
    </row>
    <row r="21882" ht="14.25" customHeight="1">
      <c r="A21882" s="5"/>
      <c r="B21882" s="5"/>
      <c r="C21882" s="5" t="str">
        <f>IFERROR(__xludf.DUMMYFUNCTION("""COMPUTED_VALUE"""),"")</f>
        <v/>
      </c>
      <c r="D21882" s="5">
        <v>0.0</v>
      </c>
    </row>
    <row r="21883" ht="14.25" customHeight="1">
      <c r="A21883" s="5"/>
      <c r="B21883" s="5"/>
      <c r="C21883" s="5" t="str">
        <f>IFERROR(__xludf.DUMMYFUNCTION("""COMPUTED_VALUE"""),"")</f>
        <v/>
      </c>
      <c r="D21883" s="5">
        <v>0.0</v>
      </c>
    </row>
    <row r="21884" ht="14.25" customHeight="1">
      <c r="A21884" s="5"/>
      <c r="B21884" s="5"/>
      <c r="C21884" s="5" t="str">
        <f>IFERROR(__xludf.DUMMYFUNCTION("""COMPUTED_VALUE"""),"")</f>
        <v/>
      </c>
      <c r="D21884" s="5">
        <v>0.0</v>
      </c>
    </row>
    <row r="21885" ht="14.25" customHeight="1">
      <c r="A21885" s="5"/>
      <c r="B21885" s="5"/>
      <c r="C21885" s="5" t="str">
        <f>IFERROR(__xludf.DUMMYFUNCTION("""COMPUTED_VALUE"""),"")</f>
        <v/>
      </c>
      <c r="D21885" s="5">
        <v>0.0</v>
      </c>
    </row>
    <row r="21886" ht="14.25" customHeight="1">
      <c r="A21886" s="5"/>
      <c r="B21886" s="5"/>
      <c r="C21886" s="5" t="str">
        <f>IFERROR(__xludf.DUMMYFUNCTION("""COMPUTED_VALUE"""),"")</f>
        <v/>
      </c>
      <c r="D21886" s="5">
        <v>0.0</v>
      </c>
    </row>
    <row r="21887" ht="14.25" customHeight="1">
      <c r="A21887" s="5"/>
      <c r="B21887" s="5"/>
      <c r="C21887" s="5" t="str">
        <f>IFERROR(__xludf.DUMMYFUNCTION("""COMPUTED_VALUE"""),"")</f>
        <v/>
      </c>
      <c r="D21887" s="5">
        <v>0.0</v>
      </c>
    </row>
    <row r="21888" ht="14.25" customHeight="1">
      <c r="A21888" s="5"/>
      <c r="B21888" s="5"/>
      <c r="C21888" s="5" t="str">
        <f>IFERROR(__xludf.DUMMYFUNCTION("""COMPUTED_VALUE"""),"")</f>
        <v/>
      </c>
      <c r="D21888" s="5">
        <v>0.0</v>
      </c>
    </row>
    <row r="21889" ht="14.25" customHeight="1">
      <c r="A21889" s="5"/>
      <c r="B21889" s="5"/>
      <c r="C21889" s="5" t="str">
        <f>IFERROR(__xludf.DUMMYFUNCTION("""COMPUTED_VALUE"""),"")</f>
        <v/>
      </c>
      <c r="D21889" s="5">
        <v>0.0</v>
      </c>
    </row>
    <row r="21890" ht="14.25" customHeight="1">
      <c r="A21890" s="5"/>
      <c r="B21890" s="5"/>
      <c r="C21890" s="5" t="str">
        <f>IFERROR(__xludf.DUMMYFUNCTION("""COMPUTED_VALUE"""),"")</f>
        <v/>
      </c>
      <c r="D21890" s="5">
        <v>0.0</v>
      </c>
    </row>
    <row r="21891" ht="14.25" customHeight="1">
      <c r="A21891" s="5"/>
      <c r="B21891" s="5"/>
      <c r="C21891" s="5" t="str">
        <f>IFERROR(__xludf.DUMMYFUNCTION("""COMPUTED_VALUE"""),"")</f>
        <v/>
      </c>
      <c r="D21891" s="5">
        <v>0.0</v>
      </c>
    </row>
    <row r="21892" ht="14.25" customHeight="1">
      <c r="A21892" s="5"/>
      <c r="B21892" s="5"/>
      <c r="C21892" s="5" t="str">
        <f>IFERROR(__xludf.DUMMYFUNCTION("""COMPUTED_VALUE"""),"")</f>
        <v/>
      </c>
      <c r="D21892" s="5">
        <v>0.0</v>
      </c>
    </row>
    <row r="21893" ht="14.25" customHeight="1">
      <c r="A21893" s="5"/>
      <c r="B21893" s="5"/>
      <c r="C21893" s="5" t="str">
        <f>IFERROR(__xludf.DUMMYFUNCTION("""COMPUTED_VALUE"""),"")</f>
        <v/>
      </c>
      <c r="D21893" s="5">
        <v>0.0</v>
      </c>
    </row>
    <row r="21894" ht="14.25" customHeight="1">
      <c r="A21894" s="5"/>
      <c r="B21894" s="5"/>
      <c r="C21894" s="5" t="str">
        <f>IFERROR(__xludf.DUMMYFUNCTION("""COMPUTED_VALUE"""),"")</f>
        <v/>
      </c>
      <c r="D21894" s="5">
        <v>0.0</v>
      </c>
    </row>
    <row r="21895" ht="14.25" customHeight="1">
      <c r="A21895" s="5"/>
      <c r="B21895" s="5"/>
      <c r="C21895" s="5" t="str">
        <f>IFERROR(__xludf.DUMMYFUNCTION("""COMPUTED_VALUE"""),"")</f>
        <v/>
      </c>
      <c r="D21895" s="5">
        <v>0.0</v>
      </c>
    </row>
    <row r="21896" ht="14.25" customHeight="1">
      <c r="A21896" s="5"/>
      <c r="B21896" s="5"/>
      <c r="C21896" s="5" t="str">
        <f>IFERROR(__xludf.DUMMYFUNCTION("""COMPUTED_VALUE"""),"")</f>
        <v/>
      </c>
      <c r="D21896" s="5">
        <v>0.0</v>
      </c>
    </row>
    <row r="21897" ht="14.25" customHeight="1">
      <c r="A21897" s="5"/>
      <c r="B21897" s="5"/>
      <c r="C21897" s="5" t="str">
        <f>IFERROR(__xludf.DUMMYFUNCTION("""COMPUTED_VALUE"""),"")</f>
        <v/>
      </c>
      <c r="D21897" s="5">
        <v>0.0</v>
      </c>
    </row>
    <row r="21898" ht="14.25" customHeight="1">
      <c r="A21898" s="5"/>
      <c r="B21898" s="5"/>
      <c r="C21898" s="5" t="str">
        <f>IFERROR(__xludf.DUMMYFUNCTION("""COMPUTED_VALUE"""),"")</f>
        <v/>
      </c>
      <c r="D21898" s="5">
        <v>0.0</v>
      </c>
    </row>
    <row r="21899" ht="14.25" customHeight="1">
      <c r="A21899" s="5"/>
      <c r="B21899" s="5"/>
      <c r="C21899" s="5" t="str">
        <f>IFERROR(__xludf.DUMMYFUNCTION("""COMPUTED_VALUE"""),"")</f>
        <v/>
      </c>
      <c r="D21899" s="5">
        <v>0.0</v>
      </c>
    </row>
    <row r="21900" ht="14.25" customHeight="1">
      <c r="A21900" s="5"/>
      <c r="B21900" s="5"/>
      <c r="C21900" s="5" t="str">
        <f>IFERROR(__xludf.DUMMYFUNCTION("""COMPUTED_VALUE"""),"")</f>
        <v/>
      </c>
      <c r="D21900" s="5">
        <v>0.0</v>
      </c>
    </row>
    <row r="21901" ht="14.25" customHeight="1">
      <c r="A21901" s="5"/>
      <c r="B21901" s="5"/>
      <c r="C21901" s="5" t="str">
        <f>IFERROR(__xludf.DUMMYFUNCTION("""COMPUTED_VALUE"""),"")</f>
        <v/>
      </c>
      <c r="D21901" s="5">
        <v>0.0</v>
      </c>
    </row>
    <row r="21902" ht="14.25" customHeight="1">
      <c r="A21902" s="5"/>
      <c r="B21902" s="5"/>
      <c r="C21902" s="5" t="str">
        <f>IFERROR(__xludf.DUMMYFUNCTION("""COMPUTED_VALUE"""),"")</f>
        <v/>
      </c>
      <c r="D21902" s="5">
        <v>0.0</v>
      </c>
    </row>
    <row r="21903" ht="14.25" customHeight="1">
      <c r="A21903" s="5"/>
      <c r="B21903" s="5"/>
      <c r="C21903" s="5" t="str">
        <f>IFERROR(__xludf.DUMMYFUNCTION("""COMPUTED_VALUE"""),"")</f>
        <v/>
      </c>
      <c r="D21903" s="5">
        <v>0.0</v>
      </c>
    </row>
    <row r="21904" ht="14.25" customHeight="1">
      <c r="A21904" s="5"/>
      <c r="B21904" s="5"/>
      <c r="C21904" s="5" t="str">
        <f>IFERROR(__xludf.DUMMYFUNCTION("""COMPUTED_VALUE"""),"")</f>
        <v/>
      </c>
      <c r="D21904" s="5">
        <v>0.0</v>
      </c>
    </row>
    <row r="21905" ht="14.25" customHeight="1">
      <c r="A21905" s="5"/>
      <c r="B21905" s="5"/>
      <c r="C21905" s="5" t="str">
        <f>IFERROR(__xludf.DUMMYFUNCTION("""COMPUTED_VALUE"""),"")</f>
        <v/>
      </c>
      <c r="D21905" s="5">
        <v>0.0</v>
      </c>
    </row>
    <row r="21906" ht="14.25" customHeight="1">
      <c r="A21906" s="5"/>
      <c r="B21906" s="5"/>
      <c r="C21906" s="5" t="str">
        <f>IFERROR(__xludf.DUMMYFUNCTION("""COMPUTED_VALUE"""),"")</f>
        <v/>
      </c>
      <c r="D21906" s="5">
        <v>0.0</v>
      </c>
    </row>
    <row r="21907" ht="14.25" customHeight="1">
      <c r="A21907" s="5"/>
      <c r="B21907" s="5"/>
      <c r="C21907" s="5" t="str">
        <f>IFERROR(__xludf.DUMMYFUNCTION("""COMPUTED_VALUE"""),"")</f>
        <v/>
      </c>
      <c r="D21907" s="5">
        <v>0.0</v>
      </c>
    </row>
    <row r="21908" ht="14.25" customHeight="1">
      <c r="A21908" s="5"/>
      <c r="B21908" s="5"/>
      <c r="C21908" s="5" t="str">
        <f>IFERROR(__xludf.DUMMYFUNCTION("""COMPUTED_VALUE"""),"")</f>
        <v/>
      </c>
      <c r="D21908" s="5">
        <v>0.0</v>
      </c>
    </row>
    <row r="21909" ht="14.25" customHeight="1">
      <c r="A21909" s="5"/>
      <c r="B21909" s="5"/>
      <c r="C21909" s="5" t="str">
        <f>IFERROR(__xludf.DUMMYFUNCTION("""COMPUTED_VALUE"""),"")</f>
        <v/>
      </c>
      <c r="D21909" s="5">
        <v>0.0</v>
      </c>
    </row>
    <row r="21910" ht="14.25" customHeight="1">
      <c r="A21910" s="5"/>
      <c r="B21910" s="5"/>
      <c r="C21910" s="5" t="str">
        <f>IFERROR(__xludf.DUMMYFUNCTION("""COMPUTED_VALUE"""),"")</f>
        <v/>
      </c>
      <c r="D21910" s="5">
        <v>0.0</v>
      </c>
    </row>
    <row r="21911" ht="14.25" customHeight="1">
      <c r="A21911" s="5"/>
      <c r="B21911" s="5"/>
      <c r="C21911" s="5" t="str">
        <f>IFERROR(__xludf.DUMMYFUNCTION("""COMPUTED_VALUE"""),"")</f>
        <v/>
      </c>
      <c r="D21911" s="5">
        <v>0.0</v>
      </c>
    </row>
    <row r="21912" ht="14.25" customHeight="1">
      <c r="A21912" s="5"/>
      <c r="B21912" s="5"/>
      <c r="C21912" s="5" t="str">
        <f>IFERROR(__xludf.DUMMYFUNCTION("""COMPUTED_VALUE"""),"")</f>
        <v/>
      </c>
      <c r="D21912" s="5">
        <v>0.0</v>
      </c>
    </row>
    <row r="21913" ht="14.25" customHeight="1">
      <c r="A21913" s="5"/>
      <c r="B21913" s="5"/>
      <c r="C21913" s="5" t="str">
        <f>IFERROR(__xludf.DUMMYFUNCTION("""COMPUTED_VALUE"""),"")</f>
        <v/>
      </c>
      <c r="D21913" s="5">
        <v>0.0</v>
      </c>
    </row>
    <row r="21914" ht="14.25" customHeight="1">
      <c r="A21914" s="5"/>
      <c r="B21914" s="5"/>
      <c r="C21914" s="5" t="str">
        <f>IFERROR(__xludf.DUMMYFUNCTION("""COMPUTED_VALUE"""),"")</f>
        <v/>
      </c>
      <c r="D21914" s="5">
        <v>0.0</v>
      </c>
    </row>
    <row r="21915" ht="14.25" customHeight="1">
      <c r="A21915" s="5"/>
      <c r="B21915" s="5"/>
      <c r="C21915" s="5" t="str">
        <f>IFERROR(__xludf.DUMMYFUNCTION("""COMPUTED_VALUE"""),"")</f>
        <v/>
      </c>
      <c r="D21915" s="5">
        <v>0.0</v>
      </c>
    </row>
    <row r="21916" ht="14.25" customHeight="1">
      <c r="A21916" s="5"/>
      <c r="B21916" s="5"/>
      <c r="C21916" s="5" t="str">
        <f>IFERROR(__xludf.DUMMYFUNCTION("""COMPUTED_VALUE"""),"")</f>
        <v/>
      </c>
      <c r="D21916" s="5">
        <v>0.0</v>
      </c>
    </row>
    <row r="21917" ht="14.25" customHeight="1">
      <c r="A21917" s="5"/>
      <c r="B21917" s="5"/>
      <c r="C21917" s="5" t="str">
        <f>IFERROR(__xludf.DUMMYFUNCTION("""COMPUTED_VALUE"""),"")</f>
        <v/>
      </c>
      <c r="D21917" s="5">
        <v>0.0</v>
      </c>
    </row>
    <row r="21918" ht="14.25" customHeight="1">
      <c r="A21918" s="5"/>
      <c r="B21918" s="5"/>
      <c r="C21918" s="5" t="str">
        <f>IFERROR(__xludf.DUMMYFUNCTION("""COMPUTED_VALUE"""),"")</f>
        <v/>
      </c>
      <c r="D21918" s="5">
        <v>0.0</v>
      </c>
    </row>
    <row r="21919" ht="14.25" customHeight="1">
      <c r="A21919" s="5"/>
      <c r="B21919" s="5"/>
      <c r="C21919" s="5" t="str">
        <f>IFERROR(__xludf.DUMMYFUNCTION("""COMPUTED_VALUE"""),"")</f>
        <v/>
      </c>
      <c r="D21919" s="5">
        <v>0.0</v>
      </c>
    </row>
    <row r="21920" ht="14.25" customHeight="1">
      <c r="A21920" s="5"/>
      <c r="B21920" s="5"/>
      <c r="C21920" s="5" t="str">
        <f>IFERROR(__xludf.DUMMYFUNCTION("""COMPUTED_VALUE"""),"")</f>
        <v/>
      </c>
      <c r="D21920" s="5">
        <v>0.0</v>
      </c>
    </row>
    <row r="21921" ht="14.25" customHeight="1">
      <c r="A21921" s="5"/>
      <c r="B21921" s="5"/>
      <c r="C21921" s="5" t="str">
        <f>IFERROR(__xludf.DUMMYFUNCTION("""COMPUTED_VALUE"""),"")</f>
        <v/>
      </c>
      <c r="D21921" s="5">
        <v>0.0</v>
      </c>
    </row>
    <row r="21922" ht="14.25" customHeight="1">
      <c r="A21922" s="5"/>
      <c r="B21922" s="5"/>
      <c r="C21922" s="5" t="str">
        <f>IFERROR(__xludf.DUMMYFUNCTION("""COMPUTED_VALUE"""),"")</f>
        <v/>
      </c>
      <c r="D21922" s="5">
        <v>0.0</v>
      </c>
    </row>
    <row r="21923" ht="14.25" customHeight="1">
      <c r="A21923" s="5"/>
      <c r="B21923" s="5"/>
      <c r="C21923" s="5" t="str">
        <f>IFERROR(__xludf.DUMMYFUNCTION("""COMPUTED_VALUE"""),"")</f>
        <v/>
      </c>
      <c r="D21923" s="5">
        <v>0.0</v>
      </c>
    </row>
    <row r="21924" ht="14.25" customHeight="1">
      <c r="A21924" s="5"/>
      <c r="B21924" s="5"/>
      <c r="C21924" s="5" t="str">
        <f>IFERROR(__xludf.DUMMYFUNCTION("""COMPUTED_VALUE"""),"")</f>
        <v/>
      </c>
      <c r="D21924" s="5">
        <v>0.0</v>
      </c>
    </row>
    <row r="21925" ht="14.25" customHeight="1">
      <c r="A21925" s="5"/>
      <c r="B21925" s="5"/>
      <c r="C21925" s="5" t="str">
        <f>IFERROR(__xludf.DUMMYFUNCTION("""COMPUTED_VALUE"""),"")</f>
        <v/>
      </c>
      <c r="D21925" s="5">
        <v>0.0</v>
      </c>
    </row>
    <row r="21926" ht="14.25" customHeight="1">
      <c r="A21926" s="5"/>
      <c r="B21926" s="5"/>
      <c r="C21926" s="5" t="str">
        <f>IFERROR(__xludf.DUMMYFUNCTION("""COMPUTED_VALUE"""),"")</f>
        <v/>
      </c>
      <c r="D21926" s="5">
        <v>0.0</v>
      </c>
    </row>
    <row r="21927" ht="14.25" customHeight="1">
      <c r="A21927" s="5"/>
      <c r="B21927" s="5"/>
      <c r="C21927" s="5" t="str">
        <f>IFERROR(__xludf.DUMMYFUNCTION("""COMPUTED_VALUE"""),"")</f>
        <v/>
      </c>
      <c r="D21927" s="5">
        <v>0.0</v>
      </c>
    </row>
    <row r="21928" ht="14.25" customHeight="1">
      <c r="A21928" s="5"/>
      <c r="B21928" s="5"/>
      <c r="C21928" s="5" t="str">
        <f>IFERROR(__xludf.DUMMYFUNCTION("""COMPUTED_VALUE"""),"")</f>
        <v/>
      </c>
      <c r="D21928" s="5">
        <v>0.0</v>
      </c>
    </row>
    <row r="21929" ht="14.25" customHeight="1">
      <c r="A21929" s="5"/>
      <c r="B21929" s="5"/>
      <c r="C21929" s="5" t="str">
        <f>IFERROR(__xludf.DUMMYFUNCTION("""COMPUTED_VALUE"""),"")</f>
        <v/>
      </c>
      <c r="D21929" s="5">
        <v>0.0</v>
      </c>
    </row>
    <row r="21930" ht="14.25" customHeight="1">
      <c r="A21930" s="5"/>
      <c r="B21930" s="5"/>
      <c r="C21930" s="5" t="str">
        <f>IFERROR(__xludf.DUMMYFUNCTION("""COMPUTED_VALUE"""),"")</f>
        <v/>
      </c>
      <c r="D21930" s="5">
        <v>0.0</v>
      </c>
    </row>
    <row r="21931" ht="14.25" customHeight="1">
      <c r="A21931" s="5"/>
      <c r="B21931" s="5"/>
      <c r="C21931" s="5" t="str">
        <f>IFERROR(__xludf.DUMMYFUNCTION("""COMPUTED_VALUE"""),"")</f>
        <v/>
      </c>
      <c r="D21931" s="5">
        <v>0.0</v>
      </c>
    </row>
    <row r="21932" ht="14.25" customHeight="1">
      <c r="A21932" s="5"/>
      <c r="B21932" s="5"/>
      <c r="C21932" s="5" t="str">
        <f>IFERROR(__xludf.DUMMYFUNCTION("""COMPUTED_VALUE"""),"")</f>
        <v/>
      </c>
      <c r="D21932" s="5">
        <v>0.0</v>
      </c>
    </row>
    <row r="21933" ht="14.25" customHeight="1">
      <c r="A21933" s="5"/>
      <c r="B21933" s="5"/>
      <c r="C21933" s="5" t="str">
        <f>IFERROR(__xludf.DUMMYFUNCTION("""COMPUTED_VALUE"""),"")</f>
        <v/>
      </c>
      <c r="D21933" s="5">
        <v>0.0</v>
      </c>
    </row>
    <row r="21934" ht="14.25" customHeight="1">
      <c r="A21934" s="5"/>
      <c r="B21934" s="5"/>
      <c r="C21934" s="5" t="str">
        <f>IFERROR(__xludf.DUMMYFUNCTION("""COMPUTED_VALUE"""),"")</f>
        <v/>
      </c>
      <c r="D21934" s="5">
        <v>0.0</v>
      </c>
    </row>
    <row r="21935" ht="14.25" customHeight="1">
      <c r="A21935" s="5"/>
      <c r="B21935" s="5"/>
      <c r="C21935" s="5" t="str">
        <f>IFERROR(__xludf.DUMMYFUNCTION("""COMPUTED_VALUE"""),"")</f>
        <v/>
      </c>
      <c r="D21935" s="5">
        <v>0.0</v>
      </c>
    </row>
    <row r="21936" ht="14.25" customHeight="1">
      <c r="A21936" s="5"/>
      <c r="B21936" s="5"/>
      <c r="C21936" s="5" t="str">
        <f>IFERROR(__xludf.DUMMYFUNCTION("""COMPUTED_VALUE"""),"")</f>
        <v/>
      </c>
      <c r="D21936" s="5">
        <v>0.0</v>
      </c>
    </row>
    <row r="21937" ht="14.25" customHeight="1">
      <c r="A21937" s="5"/>
      <c r="B21937" s="5"/>
      <c r="C21937" s="5" t="str">
        <f>IFERROR(__xludf.DUMMYFUNCTION("""COMPUTED_VALUE"""),"")</f>
        <v/>
      </c>
      <c r="D21937" s="5">
        <v>0.0</v>
      </c>
    </row>
    <row r="21938" ht="14.25" customHeight="1">
      <c r="A21938" s="5"/>
      <c r="B21938" s="5"/>
      <c r="C21938" s="5" t="str">
        <f>IFERROR(__xludf.DUMMYFUNCTION("""COMPUTED_VALUE"""),"")</f>
        <v/>
      </c>
      <c r="D21938" s="5">
        <v>0.0</v>
      </c>
    </row>
    <row r="21939" ht="14.25" customHeight="1">
      <c r="A21939" s="5"/>
      <c r="B21939" s="5"/>
      <c r="C21939" s="5" t="str">
        <f>IFERROR(__xludf.DUMMYFUNCTION("""COMPUTED_VALUE"""),"")</f>
        <v/>
      </c>
      <c r="D21939" s="5">
        <v>0.0</v>
      </c>
    </row>
    <row r="21940" ht="14.25" customHeight="1">
      <c r="A21940" s="5"/>
      <c r="B21940" s="5"/>
      <c r="C21940" s="5" t="str">
        <f>IFERROR(__xludf.DUMMYFUNCTION("""COMPUTED_VALUE"""),"")</f>
        <v/>
      </c>
      <c r="D21940" s="5">
        <v>0.0</v>
      </c>
    </row>
    <row r="21941" ht="14.25" customHeight="1">
      <c r="A21941" s="5"/>
      <c r="B21941" s="5"/>
      <c r="C21941" s="5" t="str">
        <f>IFERROR(__xludf.DUMMYFUNCTION("""COMPUTED_VALUE"""),"")</f>
        <v/>
      </c>
      <c r="D21941" s="5">
        <v>0.0</v>
      </c>
    </row>
    <row r="21942" ht="14.25" customHeight="1">
      <c r="A21942" s="5"/>
      <c r="B21942" s="5"/>
      <c r="C21942" s="5" t="str">
        <f>IFERROR(__xludf.DUMMYFUNCTION("""COMPUTED_VALUE"""),"")</f>
        <v/>
      </c>
      <c r="D21942" s="5">
        <v>0.0</v>
      </c>
    </row>
    <row r="21943" ht="14.25" customHeight="1">
      <c r="A21943" s="5"/>
      <c r="B21943" s="5"/>
      <c r="C21943" s="5" t="str">
        <f>IFERROR(__xludf.DUMMYFUNCTION("""COMPUTED_VALUE"""),"")</f>
        <v/>
      </c>
      <c r="D21943" s="5">
        <v>0.0</v>
      </c>
    </row>
    <row r="21944" ht="14.25" customHeight="1">
      <c r="A21944" s="5"/>
      <c r="B21944" s="5"/>
      <c r="C21944" s="5" t="str">
        <f>IFERROR(__xludf.DUMMYFUNCTION("""COMPUTED_VALUE"""),"")</f>
        <v/>
      </c>
      <c r="D21944" s="5">
        <v>0.0</v>
      </c>
    </row>
    <row r="21945" ht="14.25" customHeight="1">
      <c r="A21945" s="5"/>
      <c r="B21945" s="5"/>
      <c r="C21945" s="5" t="str">
        <f>IFERROR(__xludf.DUMMYFUNCTION("""COMPUTED_VALUE"""),"")</f>
        <v/>
      </c>
      <c r="D21945" s="5">
        <v>0.0</v>
      </c>
    </row>
    <row r="21946" ht="14.25" customHeight="1">
      <c r="A21946" s="5"/>
      <c r="B21946" s="5"/>
      <c r="C21946" s="5" t="str">
        <f>IFERROR(__xludf.DUMMYFUNCTION("""COMPUTED_VALUE"""),"")</f>
        <v/>
      </c>
      <c r="D21946" s="5">
        <v>0.0</v>
      </c>
    </row>
    <row r="21947" ht="14.25" customHeight="1">
      <c r="A21947" s="5"/>
      <c r="B21947" s="5"/>
      <c r="C21947" s="5" t="str">
        <f>IFERROR(__xludf.DUMMYFUNCTION("""COMPUTED_VALUE"""),"")</f>
        <v/>
      </c>
      <c r="D21947" s="5">
        <v>0.0</v>
      </c>
    </row>
    <row r="21948" ht="14.25" customHeight="1">
      <c r="A21948" s="5"/>
      <c r="B21948" s="5"/>
      <c r="C21948" s="5" t="str">
        <f>IFERROR(__xludf.DUMMYFUNCTION("""COMPUTED_VALUE"""),"")</f>
        <v/>
      </c>
      <c r="D21948" s="5">
        <v>0.0</v>
      </c>
    </row>
    <row r="21949" ht="14.25" customHeight="1">
      <c r="A21949" s="5"/>
      <c r="B21949" s="5"/>
      <c r="C21949" s="5" t="str">
        <f>IFERROR(__xludf.DUMMYFUNCTION("""COMPUTED_VALUE"""),"")</f>
        <v/>
      </c>
      <c r="D21949" s="5">
        <v>0.0</v>
      </c>
    </row>
    <row r="21950" ht="14.25" customHeight="1">
      <c r="A21950" s="5"/>
      <c r="B21950" s="5"/>
      <c r="C21950" s="5" t="str">
        <f>IFERROR(__xludf.DUMMYFUNCTION("""COMPUTED_VALUE"""),"")</f>
        <v/>
      </c>
      <c r="D21950" s="5">
        <v>0.0</v>
      </c>
    </row>
    <row r="21951" ht="14.25" customHeight="1">
      <c r="A21951" s="5"/>
      <c r="B21951" s="5"/>
      <c r="C21951" s="5" t="str">
        <f>IFERROR(__xludf.DUMMYFUNCTION("""COMPUTED_VALUE"""),"")</f>
        <v/>
      </c>
      <c r="D21951" s="5">
        <v>0.0</v>
      </c>
    </row>
    <row r="21952" ht="14.25" customHeight="1">
      <c r="A21952" s="5"/>
      <c r="B21952" s="5"/>
      <c r="C21952" s="5" t="str">
        <f>IFERROR(__xludf.DUMMYFUNCTION("""COMPUTED_VALUE"""),"")</f>
        <v/>
      </c>
      <c r="D21952" s="5">
        <v>0.0</v>
      </c>
    </row>
    <row r="21953" ht="14.25" customHeight="1">
      <c r="A21953" s="5"/>
      <c r="B21953" s="5"/>
      <c r="C21953" s="5" t="str">
        <f>IFERROR(__xludf.DUMMYFUNCTION("""COMPUTED_VALUE"""),"")</f>
        <v/>
      </c>
      <c r="D21953" s="5">
        <v>0.0</v>
      </c>
    </row>
    <row r="21954" ht="14.25" customHeight="1">
      <c r="A21954" s="5"/>
      <c r="B21954" s="5"/>
      <c r="C21954" s="5" t="str">
        <f>IFERROR(__xludf.DUMMYFUNCTION("""COMPUTED_VALUE"""),"")</f>
        <v/>
      </c>
      <c r="D21954" s="5">
        <v>0.0</v>
      </c>
    </row>
    <row r="21955" ht="14.25" customHeight="1">
      <c r="A21955" s="5"/>
      <c r="B21955" s="5"/>
      <c r="C21955" s="5" t="str">
        <f>IFERROR(__xludf.DUMMYFUNCTION("""COMPUTED_VALUE"""),"")</f>
        <v/>
      </c>
      <c r="D21955" s="5">
        <v>0.0</v>
      </c>
    </row>
    <row r="21956" ht="14.25" customHeight="1">
      <c r="A21956" s="5"/>
      <c r="B21956" s="5"/>
      <c r="C21956" s="5" t="str">
        <f>IFERROR(__xludf.DUMMYFUNCTION("""COMPUTED_VALUE"""),"")</f>
        <v/>
      </c>
      <c r="D21956" s="5">
        <v>0.0</v>
      </c>
    </row>
    <row r="21957" ht="14.25" customHeight="1">
      <c r="A21957" s="5"/>
      <c r="B21957" s="5"/>
      <c r="C21957" s="5" t="str">
        <f>IFERROR(__xludf.DUMMYFUNCTION("""COMPUTED_VALUE"""),"")</f>
        <v/>
      </c>
      <c r="D21957" s="5">
        <v>0.0</v>
      </c>
    </row>
    <row r="21958" ht="14.25" customHeight="1">
      <c r="A21958" s="5"/>
      <c r="B21958" s="5"/>
      <c r="C21958" s="5" t="str">
        <f>IFERROR(__xludf.DUMMYFUNCTION("""COMPUTED_VALUE"""),"")</f>
        <v/>
      </c>
      <c r="D21958" s="5">
        <v>0.0</v>
      </c>
    </row>
    <row r="21959" ht="14.25" customHeight="1">
      <c r="A21959" s="5"/>
      <c r="B21959" s="5"/>
      <c r="C21959" s="5" t="str">
        <f>IFERROR(__xludf.DUMMYFUNCTION("""COMPUTED_VALUE"""),"")</f>
        <v/>
      </c>
      <c r="D21959" s="5">
        <v>0.0</v>
      </c>
    </row>
    <row r="21960" ht="14.25" customHeight="1">
      <c r="A21960" s="5"/>
      <c r="B21960" s="5"/>
      <c r="C21960" s="5" t="str">
        <f>IFERROR(__xludf.DUMMYFUNCTION("""COMPUTED_VALUE"""),"")</f>
        <v/>
      </c>
      <c r="D21960" s="5">
        <v>0.0</v>
      </c>
    </row>
    <row r="21961" ht="14.25" customHeight="1">
      <c r="A21961" s="5"/>
      <c r="B21961" s="5"/>
      <c r="C21961" s="5" t="str">
        <f>IFERROR(__xludf.DUMMYFUNCTION("""COMPUTED_VALUE"""),"")</f>
        <v/>
      </c>
      <c r="D21961" s="5">
        <v>0.0</v>
      </c>
    </row>
    <row r="21962" ht="14.25" customHeight="1">
      <c r="A21962" s="5"/>
      <c r="B21962" s="5"/>
      <c r="C21962" s="5" t="str">
        <f>IFERROR(__xludf.DUMMYFUNCTION("""COMPUTED_VALUE"""),"")</f>
        <v/>
      </c>
      <c r="D21962" s="5">
        <v>0.0</v>
      </c>
    </row>
    <row r="21963" ht="14.25" customHeight="1">
      <c r="A21963" s="5"/>
      <c r="B21963" s="5"/>
      <c r="C21963" s="5" t="str">
        <f>IFERROR(__xludf.DUMMYFUNCTION("""COMPUTED_VALUE"""),"")</f>
        <v/>
      </c>
      <c r="D21963" s="5">
        <v>0.0</v>
      </c>
    </row>
    <row r="21964" ht="14.25" customHeight="1">
      <c r="A21964" s="5"/>
      <c r="B21964" s="5"/>
      <c r="C21964" s="5" t="str">
        <f>IFERROR(__xludf.DUMMYFUNCTION("""COMPUTED_VALUE"""),"")</f>
        <v/>
      </c>
      <c r="D21964" s="5">
        <v>0.0</v>
      </c>
    </row>
    <row r="21965" ht="14.25" customHeight="1">
      <c r="A21965" s="5"/>
      <c r="B21965" s="5"/>
      <c r="C21965" s="5" t="str">
        <f>IFERROR(__xludf.DUMMYFUNCTION("""COMPUTED_VALUE"""),"")</f>
        <v/>
      </c>
      <c r="D21965" s="5">
        <v>0.0</v>
      </c>
    </row>
    <row r="21966" ht="14.25" customHeight="1">
      <c r="A21966" s="5"/>
      <c r="B21966" s="5"/>
      <c r="C21966" s="5" t="str">
        <f>IFERROR(__xludf.DUMMYFUNCTION("""COMPUTED_VALUE"""),"")</f>
        <v/>
      </c>
      <c r="D21966" s="5">
        <v>0.0</v>
      </c>
    </row>
    <row r="21967" ht="14.25" customHeight="1">
      <c r="A21967" s="5"/>
      <c r="B21967" s="5"/>
      <c r="C21967" s="5" t="str">
        <f>IFERROR(__xludf.DUMMYFUNCTION("""COMPUTED_VALUE"""),"")</f>
        <v/>
      </c>
      <c r="D21967" s="5">
        <v>0.0</v>
      </c>
    </row>
    <row r="21968" ht="14.25" customHeight="1">
      <c r="A21968" s="5"/>
      <c r="B21968" s="5"/>
      <c r="C21968" s="5" t="str">
        <f>IFERROR(__xludf.DUMMYFUNCTION("""COMPUTED_VALUE"""),"")</f>
        <v/>
      </c>
      <c r="D21968" s="5">
        <v>0.0</v>
      </c>
    </row>
    <row r="21969" ht="14.25" customHeight="1">
      <c r="A21969" s="5"/>
      <c r="B21969" s="5"/>
      <c r="C21969" s="5" t="str">
        <f>IFERROR(__xludf.DUMMYFUNCTION("""COMPUTED_VALUE"""),"")</f>
        <v/>
      </c>
      <c r="D21969" s="5">
        <v>0.0</v>
      </c>
    </row>
    <row r="21970" ht="14.25" customHeight="1">
      <c r="A21970" s="5"/>
      <c r="B21970" s="5"/>
      <c r="C21970" s="5" t="str">
        <f>IFERROR(__xludf.DUMMYFUNCTION("""COMPUTED_VALUE"""),"")</f>
        <v/>
      </c>
      <c r="D21970" s="5">
        <v>0.0</v>
      </c>
    </row>
    <row r="21971" ht="14.25" customHeight="1">
      <c r="A21971" s="5"/>
      <c r="B21971" s="5"/>
      <c r="C21971" s="5" t="str">
        <f>IFERROR(__xludf.DUMMYFUNCTION("""COMPUTED_VALUE"""),"")</f>
        <v/>
      </c>
      <c r="D21971" s="5">
        <v>0.0</v>
      </c>
    </row>
    <row r="21972" ht="14.25" customHeight="1">
      <c r="A21972" s="5"/>
      <c r="B21972" s="5"/>
      <c r="C21972" s="5" t="str">
        <f>IFERROR(__xludf.DUMMYFUNCTION("""COMPUTED_VALUE"""),"")</f>
        <v/>
      </c>
      <c r="D21972" s="5">
        <v>0.0</v>
      </c>
    </row>
    <row r="21973" ht="14.25" customHeight="1">
      <c r="A21973" s="5"/>
      <c r="B21973" s="5"/>
      <c r="C21973" s="5" t="str">
        <f>IFERROR(__xludf.DUMMYFUNCTION("""COMPUTED_VALUE"""),"")</f>
        <v/>
      </c>
      <c r="D21973" s="5">
        <v>0.0</v>
      </c>
    </row>
    <row r="21974" ht="14.25" customHeight="1">
      <c r="A21974" s="5"/>
      <c r="B21974" s="5"/>
      <c r="C21974" s="5" t="str">
        <f>IFERROR(__xludf.DUMMYFUNCTION("""COMPUTED_VALUE"""),"")</f>
        <v/>
      </c>
      <c r="D21974" s="5">
        <v>0.0</v>
      </c>
    </row>
    <row r="21975" ht="14.25" customHeight="1">
      <c r="A21975" s="5"/>
      <c r="B21975" s="5"/>
      <c r="C21975" s="5" t="str">
        <f>IFERROR(__xludf.DUMMYFUNCTION("""COMPUTED_VALUE"""),"")</f>
        <v/>
      </c>
      <c r="D21975" s="5">
        <v>0.0</v>
      </c>
    </row>
    <row r="21976" ht="14.25" customHeight="1">
      <c r="A21976" s="5"/>
      <c r="B21976" s="5"/>
      <c r="C21976" s="5" t="str">
        <f>IFERROR(__xludf.DUMMYFUNCTION("""COMPUTED_VALUE"""),"")</f>
        <v/>
      </c>
      <c r="D21976" s="5">
        <v>0.0</v>
      </c>
    </row>
    <row r="21977" ht="14.25" customHeight="1">
      <c r="A21977" s="5"/>
      <c r="B21977" s="5"/>
      <c r="C21977" s="5" t="str">
        <f>IFERROR(__xludf.DUMMYFUNCTION("""COMPUTED_VALUE"""),"")</f>
        <v/>
      </c>
      <c r="D21977" s="5">
        <v>0.0</v>
      </c>
    </row>
    <row r="21978" ht="14.25" customHeight="1">
      <c r="A21978" s="5"/>
      <c r="B21978" s="5"/>
      <c r="C21978" s="5" t="str">
        <f>IFERROR(__xludf.DUMMYFUNCTION("""COMPUTED_VALUE"""),"")</f>
        <v/>
      </c>
      <c r="D21978" s="5">
        <v>0.0</v>
      </c>
    </row>
    <row r="21979" ht="14.25" customHeight="1">
      <c r="A21979" s="5"/>
      <c r="B21979" s="5"/>
      <c r="C21979" s="5" t="str">
        <f>IFERROR(__xludf.DUMMYFUNCTION("""COMPUTED_VALUE"""),"")</f>
        <v/>
      </c>
      <c r="D21979" s="5">
        <v>0.0</v>
      </c>
    </row>
    <row r="21980" ht="14.25" customHeight="1">
      <c r="A21980" s="5"/>
      <c r="B21980" s="5"/>
      <c r="C21980" s="5" t="str">
        <f>IFERROR(__xludf.DUMMYFUNCTION("""COMPUTED_VALUE"""),"")</f>
        <v/>
      </c>
      <c r="D21980" s="5">
        <v>0.0</v>
      </c>
    </row>
    <row r="21981" ht="14.25" customHeight="1">
      <c r="A21981" s="5"/>
      <c r="B21981" s="5"/>
      <c r="C21981" s="5" t="str">
        <f>IFERROR(__xludf.DUMMYFUNCTION("""COMPUTED_VALUE"""),"")</f>
        <v/>
      </c>
      <c r="D21981" s="5">
        <v>0.0</v>
      </c>
    </row>
    <row r="21982" ht="14.25" customHeight="1">
      <c r="A21982" s="5"/>
      <c r="B21982" s="5"/>
      <c r="C21982" s="5" t="str">
        <f>IFERROR(__xludf.DUMMYFUNCTION("""COMPUTED_VALUE"""),"")</f>
        <v/>
      </c>
      <c r="D21982" s="5">
        <v>0.0</v>
      </c>
    </row>
    <row r="21983" ht="14.25" customHeight="1">
      <c r="A21983" s="5"/>
      <c r="B21983" s="5"/>
      <c r="C21983" s="5" t="str">
        <f>IFERROR(__xludf.DUMMYFUNCTION("""COMPUTED_VALUE"""),"")</f>
        <v/>
      </c>
      <c r="D21983" s="5">
        <v>0.0</v>
      </c>
    </row>
    <row r="21984" ht="14.25" customHeight="1">
      <c r="A21984" s="5"/>
      <c r="B21984" s="5"/>
      <c r="C21984" s="5" t="str">
        <f>IFERROR(__xludf.DUMMYFUNCTION("""COMPUTED_VALUE"""),"")</f>
        <v/>
      </c>
      <c r="D21984" s="5">
        <v>0.0</v>
      </c>
    </row>
    <row r="21985" ht="14.25" customHeight="1">
      <c r="A21985" s="5"/>
      <c r="B21985" s="5"/>
      <c r="C21985" s="5" t="str">
        <f>IFERROR(__xludf.DUMMYFUNCTION("""COMPUTED_VALUE"""),"")</f>
        <v/>
      </c>
      <c r="D21985" s="5">
        <v>0.0</v>
      </c>
    </row>
    <row r="21986" ht="14.25" customHeight="1">
      <c r="A21986" s="5"/>
      <c r="B21986" s="5"/>
      <c r="C21986" s="5" t="str">
        <f>IFERROR(__xludf.DUMMYFUNCTION("""COMPUTED_VALUE"""),"")</f>
        <v/>
      </c>
      <c r="D21986" s="5">
        <v>0.0</v>
      </c>
    </row>
    <row r="21987" ht="14.25" customHeight="1">
      <c r="A21987" s="5"/>
      <c r="B21987" s="5"/>
      <c r="C21987" s="5" t="str">
        <f>IFERROR(__xludf.DUMMYFUNCTION("""COMPUTED_VALUE"""),"")</f>
        <v/>
      </c>
      <c r="D21987" s="5">
        <v>0.0</v>
      </c>
    </row>
    <row r="21988" ht="14.25" customHeight="1">
      <c r="A21988" s="5"/>
      <c r="B21988" s="5"/>
      <c r="C21988" s="5" t="str">
        <f>IFERROR(__xludf.DUMMYFUNCTION("""COMPUTED_VALUE"""),"")</f>
        <v/>
      </c>
      <c r="D21988" s="5">
        <v>0.0</v>
      </c>
    </row>
    <row r="21989" ht="14.25" customHeight="1">
      <c r="A21989" s="5"/>
      <c r="B21989" s="5"/>
      <c r="C21989" s="5" t="str">
        <f>IFERROR(__xludf.DUMMYFUNCTION("""COMPUTED_VALUE"""),"")</f>
        <v/>
      </c>
      <c r="D21989" s="5">
        <v>0.0</v>
      </c>
    </row>
    <row r="21990" ht="14.25" customHeight="1">
      <c r="A21990" s="5"/>
      <c r="B21990" s="5"/>
      <c r="C21990" s="5" t="str">
        <f>IFERROR(__xludf.DUMMYFUNCTION("""COMPUTED_VALUE"""),"")</f>
        <v/>
      </c>
      <c r="D21990" s="5">
        <v>0.0</v>
      </c>
    </row>
    <row r="21991" ht="14.25" customHeight="1">
      <c r="A21991" s="5"/>
      <c r="B21991" s="5"/>
      <c r="C21991" s="5" t="str">
        <f>IFERROR(__xludf.DUMMYFUNCTION("""COMPUTED_VALUE"""),"")</f>
        <v/>
      </c>
      <c r="D21991" s="5">
        <v>0.0</v>
      </c>
    </row>
    <row r="21992" ht="14.25" customHeight="1">
      <c r="A21992" s="5"/>
      <c r="B21992" s="5"/>
      <c r="C21992" s="5" t="str">
        <f>IFERROR(__xludf.DUMMYFUNCTION("""COMPUTED_VALUE"""),"")</f>
        <v/>
      </c>
      <c r="D21992" s="5">
        <v>0.0</v>
      </c>
    </row>
    <row r="21993" ht="14.25" customHeight="1">
      <c r="A21993" s="5"/>
      <c r="B21993" s="5"/>
      <c r="C21993" s="5" t="str">
        <f>IFERROR(__xludf.DUMMYFUNCTION("""COMPUTED_VALUE"""),"")</f>
        <v/>
      </c>
      <c r="D21993" s="5">
        <v>0.0</v>
      </c>
    </row>
    <row r="21994" ht="14.25" customHeight="1">
      <c r="A21994" s="5"/>
      <c r="B21994" s="5"/>
      <c r="C21994" s="5" t="str">
        <f>IFERROR(__xludf.DUMMYFUNCTION("""COMPUTED_VALUE"""),"")</f>
        <v/>
      </c>
      <c r="D21994" s="5">
        <v>0.0</v>
      </c>
    </row>
    <row r="21995" ht="14.25" customHeight="1">
      <c r="A21995" s="5"/>
      <c r="B21995" s="5"/>
      <c r="C21995" s="5" t="str">
        <f>IFERROR(__xludf.DUMMYFUNCTION("""COMPUTED_VALUE"""),"")</f>
        <v/>
      </c>
      <c r="D21995" s="5">
        <v>0.0</v>
      </c>
    </row>
    <row r="21996" ht="14.25" customHeight="1">
      <c r="A21996" s="5"/>
      <c r="B21996" s="5"/>
      <c r="C21996" s="5" t="str">
        <f>IFERROR(__xludf.DUMMYFUNCTION("""COMPUTED_VALUE"""),"")</f>
        <v/>
      </c>
      <c r="D21996" s="5">
        <v>0.0</v>
      </c>
    </row>
    <row r="21997" ht="14.25" customHeight="1">
      <c r="A21997" s="5"/>
      <c r="B21997" s="5"/>
      <c r="C21997" s="5" t="str">
        <f>IFERROR(__xludf.DUMMYFUNCTION("""COMPUTED_VALUE"""),"")</f>
        <v/>
      </c>
      <c r="D21997" s="5">
        <v>0.0</v>
      </c>
    </row>
    <row r="21998" ht="14.25" customHeight="1">
      <c r="A21998" s="5"/>
      <c r="B21998" s="5"/>
      <c r="C21998" s="5" t="str">
        <f>IFERROR(__xludf.DUMMYFUNCTION("""COMPUTED_VALUE"""),"")</f>
        <v/>
      </c>
      <c r="D21998" s="5">
        <v>0.0</v>
      </c>
    </row>
    <row r="21999" ht="14.25" customHeight="1">
      <c r="A21999" s="5"/>
      <c r="B21999" s="5"/>
      <c r="C21999" s="5" t="str">
        <f>IFERROR(__xludf.DUMMYFUNCTION("""COMPUTED_VALUE"""),"")</f>
        <v/>
      </c>
      <c r="D21999" s="5">
        <v>0.0</v>
      </c>
    </row>
    <row r="22000" ht="14.25" customHeight="1">
      <c r="A22000" s="5"/>
      <c r="B22000" s="5"/>
      <c r="C22000" s="5" t="str">
        <f>IFERROR(__xludf.DUMMYFUNCTION("""COMPUTED_VALUE"""),"")</f>
        <v/>
      </c>
      <c r="D22000" s="5">
        <v>0.0</v>
      </c>
    </row>
    <row r="22001" ht="14.25" customHeight="1">
      <c r="A22001" s="5"/>
      <c r="B22001" s="5"/>
      <c r="C22001" s="5" t="str">
        <f>IFERROR(__xludf.DUMMYFUNCTION("""COMPUTED_VALUE"""),"")</f>
        <v/>
      </c>
      <c r="D22001" s="5">
        <v>0.0</v>
      </c>
    </row>
    <row r="22002" ht="14.25" customHeight="1">
      <c r="A22002" s="5"/>
      <c r="B22002" s="5"/>
      <c r="C22002" s="5" t="str">
        <f>IFERROR(__xludf.DUMMYFUNCTION("""COMPUTED_VALUE"""),"")</f>
        <v/>
      </c>
      <c r="D22002" s="5">
        <v>0.0</v>
      </c>
    </row>
    <row r="22003" ht="14.25" customHeight="1">
      <c r="A22003" s="5"/>
      <c r="B22003" s="5"/>
      <c r="C22003" s="5" t="str">
        <f>IFERROR(__xludf.DUMMYFUNCTION("""COMPUTED_VALUE"""),"")</f>
        <v/>
      </c>
      <c r="D22003" s="5">
        <v>0.0</v>
      </c>
    </row>
    <row r="22004" ht="14.25" customHeight="1">
      <c r="A22004" s="5"/>
      <c r="B22004" s="5"/>
      <c r="C22004" s="5" t="str">
        <f>IFERROR(__xludf.DUMMYFUNCTION("""COMPUTED_VALUE"""),"")</f>
        <v/>
      </c>
      <c r="D22004" s="5">
        <v>0.0</v>
      </c>
    </row>
    <row r="22005" ht="14.25" customHeight="1">
      <c r="A22005" s="5"/>
      <c r="B22005" s="5"/>
      <c r="C22005" s="5" t="str">
        <f>IFERROR(__xludf.DUMMYFUNCTION("""COMPUTED_VALUE"""),"")</f>
        <v/>
      </c>
      <c r="D22005" s="5">
        <v>0.0</v>
      </c>
    </row>
    <row r="22006" ht="14.25" customHeight="1">
      <c r="A22006" s="5"/>
      <c r="B22006" s="5"/>
      <c r="C22006" s="5" t="str">
        <f>IFERROR(__xludf.DUMMYFUNCTION("""COMPUTED_VALUE"""),"")</f>
        <v/>
      </c>
      <c r="D22006" s="5">
        <v>0.0</v>
      </c>
    </row>
    <row r="22007" ht="14.25" customHeight="1">
      <c r="A22007" s="5"/>
      <c r="B22007" s="5"/>
      <c r="C22007" s="5" t="str">
        <f>IFERROR(__xludf.DUMMYFUNCTION("""COMPUTED_VALUE"""),"")</f>
        <v/>
      </c>
      <c r="D22007" s="5">
        <v>0.0</v>
      </c>
    </row>
    <row r="22008" ht="14.25" customHeight="1">
      <c r="A22008" s="5"/>
      <c r="B22008" s="5"/>
      <c r="C22008" s="5" t="str">
        <f>IFERROR(__xludf.DUMMYFUNCTION("""COMPUTED_VALUE"""),"")</f>
        <v/>
      </c>
      <c r="D22008" s="5">
        <v>0.0</v>
      </c>
    </row>
    <row r="22009" ht="14.25" customHeight="1">
      <c r="A22009" s="5"/>
      <c r="B22009" s="5"/>
      <c r="C22009" s="5" t="str">
        <f>IFERROR(__xludf.DUMMYFUNCTION("""COMPUTED_VALUE"""),"")</f>
        <v/>
      </c>
      <c r="D22009" s="5">
        <v>0.0</v>
      </c>
    </row>
    <row r="22010" ht="14.25" customHeight="1">
      <c r="A22010" s="5"/>
      <c r="B22010" s="5"/>
      <c r="C22010" s="5" t="str">
        <f>IFERROR(__xludf.DUMMYFUNCTION("""COMPUTED_VALUE"""),"")</f>
        <v/>
      </c>
      <c r="D22010" s="5">
        <v>0.0</v>
      </c>
    </row>
    <row r="22011" ht="14.25" customHeight="1">
      <c r="A22011" s="5"/>
      <c r="B22011" s="5"/>
      <c r="C22011" s="5" t="str">
        <f>IFERROR(__xludf.DUMMYFUNCTION("""COMPUTED_VALUE"""),"")</f>
        <v/>
      </c>
      <c r="D22011" s="5">
        <v>0.0</v>
      </c>
    </row>
    <row r="22012" ht="14.25" customHeight="1">
      <c r="A22012" s="5"/>
      <c r="B22012" s="5"/>
      <c r="C22012" s="5" t="str">
        <f>IFERROR(__xludf.DUMMYFUNCTION("""COMPUTED_VALUE"""),"")</f>
        <v/>
      </c>
      <c r="D22012" s="5">
        <v>0.0</v>
      </c>
    </row>
    <row r="22013" ht="14.25" customHeight="1">
      <c r="A22013" s="5"/>
      <c r="B22013" s="5"/>
      <c r="C22013" s="5" t="str">
        <f>IFERROR(__xludf.DUMMYFUNCTION("""COMPUTED_VALUE"""),"")</f>
        <v/>
      </c>
      <c r="D22013" s="5">
        <v>0.0</v>
      </c>
    </row>
    <row r="22014" ht="14.25" customHeight="1">
      <c r="A22014" s="5"/>
      <c r="B22014" s="5"/>
      <c r="C22014" s="5" t="str">
        <f>IFERROR(__xludf.DUMMYFUNCTION("""COMPUTED_VALUE"""),"")</f>
        <v/>
      </c>
      <c r="D22014" s="5">
        <v>0.0</v>
      </c>
    </row>
    <row r="22015" ht="14.25" customHeight="1">
      <c r="A22015" s="5"/>
      <c r="B22015" s="5"/>
      <c r="C22015" s="5" t="str">
        <f>IFERROR(__xludf.DUMMYFUNCTION("""COMPUTED_VALUE"""),"")</f>
        <v/>
      </c>
      <c r="D22015" s="5">
        <v>0.0</v>
      </c>
    </row>
    <row r="22016" ht="14.25" customHeight="1">
      <c r="A22016" s="5"/>
      <c r="B22016" s="5"/>
      <c r="C22016" s="5" t="str">
        <f>IFERROR(__xludf.DUMMYFUNCTION("""COMPUTED_VALUE"""),"")</f>
        <v/>
      </c>
      <c r="D22016" s="5">
        <v>0.0</v>
      </c>
    </row>
    <row r="22017" ht="14.25" customHeight="1">
      <c r="A22017" s="5"/>
      <c r="B22017" s="5"/>
      <c r="C22017" s="5" t="str">
        <f>IFERROR(__xludf.DUMMYFUNCTION("""COMPUTED_VALUE"""),"")</f>
        <v/>
      </c>
      <c r="D22017" s="5">
        <v>0.0</v>
      </c>
    </row>
    <row r="22018" ht="14.25" customHeight="1">
      <c r="A22018" s="5"/>
      <c r="B22018" s="5"/>
      <c r="C22018" s="5" t="str">
        <f>IFERROR(__xludf.DUMMYFUNCTION("""COMPUTED_VALUE"""),"")</f>
        <v/>
      </c>
      <c r="D22018" s="5">
        <v>0.0</v>
      </c>
    </row>
    <row r="22019" ht="14.25" customHeight="1">
      <c r="A22019" s="5"/>
      <c r="B22019" s="5"/>
      <c r="C22019" s="5" t="str">
        <f>IFERROR(__xludf.DUMMYFUNCTION("""COMPUTED_VALUE"""),"")</f>
        <v/>
      </c>
      <c r="D22019" s="5">
        <v>0.0</v>
      </c>
    </row>
    <row r="22020" ht="14.25" customHeight="1">
      <c r="A22020" s="5"/>
      <c r="B22020" s="5"/>
      <c r="C22020" s="5" t="str">
        <f>IFERROR(__xludf.DUMMYFUNCTION("""COMPUTED_VALUE"""),"")</f>
        <v/>
      </c>
      <c r="D22020" s="5">
        <v>0.0</v>
      </c>
    </row>
    <row r="22021" ht="14.25" customHeight="1">
      <c r="A22021" s="5"/>
      <c r="B22021" s="5"/>
      <c r="C22021" s="5" t="str">
        <f>IFERROR(__xludf.DUMMYFUNCTION("""COMPUTED_VALUE"""),"")</f>
        <v/>
      </c>
      <c r="D22021" s="5">
        <v>0.0</v>
      </c>
    </row>
    <row r="22022" ht="14.25" customHeight="1">
      <c r="A22022" s="5"/>
      <c r="B22022" s="5"/>
      <c r="C22022" s="5" t="str">
        <f>IFERROR(__xludf.DUMMYFUNCTION("""COMPUTED_VALUE"""),"")</f>
        <v/>
      </c>
      <c r="D22022" s="5">
        <v>0.0</v>
      </c>
    </row>
    <row r="22023" ht="14.25" customHeight="1">
      <c r="A22023" s="5"/>
      <c r="B22023" s="5"/>
      <c r="C22023" s="5" t="str">
        <f>IFERROR(__xludf.DUMMYFUNCTION("""COMPUTED_VALUE"""),"")</f>
        <v/>
      </c>
      <c r="D22023" s="5">
        <v>0.0</v>
      </c>
    </row>
    <row r="22024" ht="14.25" customHeight="1">
      <c r="A22024" s="5"/>
      <c r="B22024" s="5"/>
      <c r="C22024" s="5" t="str">
        <f>IFERROR(__xludf.DUMMYFUNCTION("""COMPUTED_VALUE"""),"")</f>
        <v/>
      </c>
      <c r="D22024" s="5">
        <v>0.0</v>
      </c>
    </row>
    <row r="22025" ht="14.25" customHeight="1">
      <c r="A22025" s="5"/>
      <c r="B22025" s="5"/>
      <c r="C22025" s="5" t="str">
        <f>IFERROR(__xludf.DUMMYFUNCTION("""COMPUTED_VALUE"""),"")</f>
        <v/>
      </c>
      <c r="D22025" s="5">
        <v>0.0</v>
      </c>
    </row>
    <row r="22026" ht="14.25" customHeight="1">
      <c r="A22026" s="5"/>
      <c r="B22026" s="5"/>
      <c r="C22026" s="5" t="str">
        <f>IFERROR(__xludf.DUMMYFUNCTION("""COMPUTED_VALUE"""),"")</f>
        <v/>
      </c>
      <c r="D22026" s="5">
        <v>0.0</v>
      </c>
    </row>
    <row r="22027" ht="14.25" customHeight="1">
      <c r="A22027" s="5"/>
      <c r="B22027" s="5"/>
      <c r="C22027" s="5" t="str">
        <f>IFERROR(__xludf.DUMMYFUNCTION("""COMPUTED_VALUE"""),"")</f>
        <v/>
      </c>
      <c r="D22027" s="5">
        <v>0.0</v>
      </c>
    </row>
    <row r="22028" ht="14.25" customHeight="1">
      <c r="A22028" s="5"/>
      <c r="B22028" s="5"/>
      <c r="C22028" s="5" t="str">
        <f>IFERROR(__xludf.DUMMYFUNCTION("""COMPUTED_VALUE"""),"")</f>
        <v/>
      </c>
      <c r="D22028" s="5">
        <v>0.0</v>
      </c>
    </row>
    <row r="22029" ht="14.25" customHeight="1">
      <c r="A22029" s="5"/>
      <c r="B22029" s="5"/>
      <c r="C22029" s="5" t="str">
        <f>IFERROR(__xludf.DUMMYFUNCTION("""COMPUTED_VALUE"""),"")</f>
        <v/>
      </c>
      <c r="D22029" s="5">
        <v>0.0</v>
      </c>
    </row>
    <row r="22030" ht="14.25" customHeight="1">
      <c r="A22030" s="5"/>
      <c r="B22030" s="5"/>
      <c r="C22030" s="5" t="str">
        <f>IFERROR(__xludf.DUMMYFUNCTION("""COMPUTED_VALUE"""),"")</f>
        <v/>
      </c>
      <c r="D22030" s="5">
        <v>0.0</v>
      </c>
    </row>
    <row r="22031" ht="14.25" customHeight="1">
      <c r="A22031" s="5"/>
      <c r="B22031" s="5"/>
      <c r="C22031" s="5" t="str">
        <f>IFERROR(__xludf.DUMMYFUNCTION("""COMPUTED_VALUE"""),"")</f>
        <v/>
      </c>
      <c r="D22031" s="5">
        <v>0.0</v>
      </c>
    </row>
    <row r="22032" ht="14.25" customHeight="1">
      <c r="A22032" s="5"/>
      <c r="B22032" s="5"/>
      <c r="C22032" s="5" t="str">
        <f>IFERROR(__xludf.DUMMYFUNCTION("""COMPUTED_VALUE"""),"")</f>
        <v/>
      </c>
      <c r="D22032" s="5">
        <v>0.0</v>
      </c>
    </row>
    <row r="22033" ht="14.25" customHeight="1">
      <c r="A22033" s="5"/>
      <c r="B22033" s="5"/>
      <c r="C22033" s="5" t="str">
        <f>IFERROR(__xludf.DUMMYFUNCTION("""COMPUTED_VALUE"""),"")</f>
        <v/>
      </c>
      <c r="D22033" s="5">
        <v>0.0</v>
      </c>
    </row>
    <row r="22034" ht="14.25" customHeight="1">
      <c r="A22034" s="5"/>
      <c r="B22034" s="5"/>
      <c r="C22034" s="5" t="str">
        <f>IFERROR(__xludf.DUMMYFUNCTION("""COMPUTED_VALUE"""),"")</f>
        <v/>
      </c>
      <c r="D22034" s="5">
        <v>0.0</v>
      </c>
    </row>
    <row r="22035" ht="14.25" customHeight="1">
      <c r="A22035" s="5"/>
      <c r="B22035" s="5"/>
      <c r="C22035" s="5" t="str">
        <f>IFERROR(__xludf.DUMMYFUNCTION("""COMPUTED_VALUE"""),"")</f>
        <v/>
      </c>
      <c r="D22035" s="5">
        <v>0.0</v>
      </c>
    </row>
    <row r="22036" ht="14.25" customHeight="1">
      <c r="A22036" s="5"/>
      <c r="B22036" s="5"/>
      <c r="C22036" s="5" t="str">
        <f>IFERROR(__xludf.DUMMYFUNCTION("""COMPUTED_VALUE"""),"")</f>
        <v/>
      </c>
      <c r="D22036" s="5">
        <v>0.0</v>
      </c>
    </row>
    <row r="22037" ht="14.25" customHeight="1">
      <c r="A22037" s="5"/>
      <c r="B22037" s="5"/>
      <c r="C22037" s="5" t="str">
        <f>IFERROR(__xludf.DUMMYFUNCTION("""COMPUTED_VALUE"""),"")</f>
        <v/>
      </c>
      <c r="D22037" s="5">
        <v>0.0</v>
      </c>
    </row>
    <row r="22038" ht="14.25" customHeight="1">
      <c r="A22038" s="5"/>
      <c r="B22038" s="5"/>
      <c r="C22038" s="5" t="str">
        <f>IFERROR(__xludf.DUMMYFUNCTION("""COMPUTED_VALUE"""),"")</f>
        <v/>
      </c>
      <c r="D22038" s="5">
        <v>0.0</v>
      </c>
    </row>
    <row r="22039" ht="14.25" customHeight="1">
      <c r="A22039" s="5"/>
      <c r="B22039" s="5"/>
      <c r="C22039" s="5" t="str">
        <f>IFERROR(__xludf.DUMMYFUNCTION("""COMPUTED_VALUE"""),"")</f>
        <v/>
      </c>
      <c r="D22039" s="5">
        <v>0.0</v>
      </c>
    </row>
    <row r="22040" ht="14.25" customHeight="1">
      <c r="A22040" s="5"/>
      <c r="B22040" s="5"/>
      <c r="C22040" s="5" t="str">
        <f>IFERROR(__xludf.DUMMYFUNCTION("""COMPUTED_VALUE"""),"")</f>
        <v/>
      </c>
      <c r="D22040" s="5">
        <v>0.0</v>
      </c>
    </row>
    <row r="22041" ht="14.25" customHeight="1">
      <c r="A22041" s="5"/>
      <c r="B22041" s="5"/>
      <c r="C22041" s="5" t="str">
        <f>IFERROR(__xludf.DUMMYFUNCTION("""COMPUTED_VALUE"""),"")</f>
        <v/>
      </c>
      <c r="D22041" s="5">
        <v>0.0</v>
      </c>
    </row>
    <row r="22042" ht="14.25" customHeight="1">
      <c r="A22042" s="5"/>
      <c r="B22042" s="5"/>
      <c r="C22042" s="5" t="str">
        <f>IFERROR(__xludf.DUMMYFUNCTION("""COMPUTED_VALUE"""),"")</f>
        <v/>
      </c>
      <c r="D22042" s="5">
        <v>0.0</v>
      </c>
    </row>
    <row r="22043" ht="14.25" customHeight="1">
      <c r="A22043" s="5"/>
      <c r="B22043" s="5"/>
      <c r="C22043" s="5" t="str">
        <f>IFERROR(__xludf.DUMMYFUNCTION("""COMPUTED_VALUE"""),"")</f>
        <v/>
      </c>
      <c r="D22043" s="5">
        <v>0.0</v>
      </c>
    </row>
    <row r="22044" ht="14.25" customHeight="1">
      <c r="A22044" s="5"/>
      <c r="B22044" s="5"/>
      <c r="C22044" s="5" t="str">
        <f>IFERROR(__xludf.DUMMYFUNCTION("""COMPUTED_VALUE"""),"")</f>
        <v/>
      </c>
      <c r="D22044" s="5">
        <v>0.0</v>
      </c>
    </row>
    <row r="22045" ht="14.25" customHeight="1">
      <c r="A22045" s="5"/>
      <c r="B22045" s="5"/>
      <c r="C22045" s="5" t="str">
        <f>IFERROR(__xludf.DUMMYFUNCTION("""COMPUTED_VALUE"""),"")</f>
        <v/>
      </c>
      <c r="D22045" s="5">
        <v>0.0</v>
      </c>
    </row>
    <row r="22046" ht="14.25" customHeight="1">
      <c r="A22046" s="5"/>
      <c r="B22046" s="5"/>
      <c r="C22046" s="5" t="str">
        <f>IFERROR(__xludf.DUMMYFUNCTION("""COMPUTED_VALUE"""),"")</f>
        <v/>
      </c>
      <c r="D22046" s="5">
        <v>0.0</v>
      </c>
    </row>
    <row r="22047" ht="14.25" customHeight="1">
      <c r="A22047" s="5"/>
      <c r="B22047" s="5"/>
      <c r="C22047" s="5" t="str">
        <f>IFERROR(__xludf.DUMMYFUNCTION("""COMPUTED_VALUE"""),"")</f>
        <v/>
      </c>
      <c r="D22047" s="5">
        <v>0.0</v>
      </c>
    </row>
    <row r="22048" ht="14.25" customHeight="1">
      <c r="A22048" s="5"/>
      <c r="B22048" s="5"/>
      <c r="C22048" s="5" t="str">
        <f>IFERROR(__xludf.DUMMYFUNCTION("""COMPUTED_VALUE"""),"")</f>
        <v/>
      </c>
      <c r="D22048" s="5">
        <v>0.0</v>
      </c>
    </row>
    <row r="22049" ht="14.25" customHeight="1">
      <c r="A22049" s="5"/>
      <c r="B22049" s="5"/>
      <c r="C22049" s="5" t="str">
        <f>IFERROR(__xludf.DUMMYFUNCTION("""COMPUTED_VALUE"""),"")</f>
        <v/>
      </c>
      <c r="D22049" s="5">
        <v>0.0</v>
      </c>
    </row>
    <row r="22050" ht="14.25" customHeight="1">
      <c r="A22050" s="5"/>
      <c r="B22050" s="5"/>
      <c r="C22050" s="5" t="str">
        <f>IFERROR(__xludf.DUMMYFUNCTION("""COMPUTED_VALUE"""),"")</f>
        <v/>
      </c>
      <c r="D22050" s="5">
        <v>0.0</v>
      </c>
    </row>
    <row r="22051" ht="14.25" customHeight="1">
      <c r="A22051" s="5"/>
      <c r="B22051" s="5"/>
      <c r="C22051" s="5" t="str">
        <f>IFERROR(__xludf.DUMMYFUNCTION("""COMPUTED_VALUE"""),"")</f>
        <v/>
      </c>
      <c r="D22051" s="5">
        <v>0.0</v>
      </c>
    </row>
    <row r="22052" ht="14.25" customHeight="1">
      <c r="A22052" s="5"/>
      <c r="B22052" s="5"/>
      <c r="C22052" s="5" t="str">
        <f>IFERROR(__xludf.DUMMYFUNCTION("""COMPUTED_VALUE"""),"")</f>
        <v/>
      </c>
      <c r="D22052" s="5">
        <v>0.0</v>
      </c>
    </row>
    <row r="22053" ht="14.25" customHeight="1">
      <c r="A22053" s="5"/>
      <c r="B22053" s="5"/>
      <c r="C22053" s="5" t="str">
        <f>IFERROR(__xludf.DUMMYFUNCTION("""COMPUTED_VALUE"""),"")</f>
        <v/>
      </c>
      <c r="D22053" s="5">
        <v>0.0</v>
      </c>
    </row>
    <row r="22054" ht="14.25" customHeight="1">
      <c r="A22054" s="5"/>
      <c r="B22054" s="5"/>
      <c r="C22054" s="5" t="str">
        <f>IFERROR(__xludf.DUMMYFUNCTION("""COMPUTED_VALUE"""),"")</f>
        <v/>
      </c>
      <c r="D22054" s="5">
        <v>0.0</v>
      </c>
    </row>
    <row r="22055" ht="14.25" customHeight="1">
      <c r="A22055" s="5"/>
      <c r="B22055" s="5"/>
      <c r="C22055" s="5" t="str">
        <f>IFERROR(__xludf.DUMMYFUNCTION("""COMPUTED_VALUE"""),"")</f>
        <v/>
      </c>
      <c r="D22055" s="5">
        <v>0.0</v>
      </c>
    </row>
    <row r="22056" ht="14.25" customHeight="1">
      <c r="A22056" s="5"/>
      <c r="B22056" s="5"/>
      <c r="C22056" s="5" t="str">
        <f>IFERROR(__xludf.DUMMYFUNCTION("""COMPUTED_VALUE"""),"")</f>
        <v/>
      </c>
      <c r="D22056" s="5">
        <v>0.0</v>
      </c>
    </row>
    <row r="22057" ht="14.25" customHeight="1">
      <c r="A22057" s="5"/>
      <c r="B22057" s="5"/>
      <c r="C22057" s="5" t="str">
        <f>IFERROR(__xludf.DUMMYFUNCTION("""COMPUTED_VALUE"""),"")</f>
        <v/>
      </c>
      <c r="D22057" s="5">
        <v>0.0</v>
      </c>
    </row>
    <row r="22058" ht="14.25" customHeight="1">
      <c r="A22058" s="5"/>
      <c r="B22058" s="5"/>
      <c r="C22058" s="5" t="str">
        <f>IFERROR(__xludf.DUMMYFUNCTION("""COMPUTED_VALUE"""),"")</f>
        <v/>
      </c>
      <c r="D22058" s="5">
        <v>0.0</v>
      </c>
    </row>
    <row r="22059" ht="14.25" customHeight="1">
      <c r="A22059" s="5"/>
      <c r="B22059" s="5"/>
      <c r="C22059" s="5" t="str">
        <f>IFERROR(__xludf.DUMMYFUNCTION("""COMPUTED_VALUE"""),"")</f>
        <v/>
      </c>
      <c r="D22059" s="5">
        <v>0.0</v>
      </c>
    </row>
    <row r="22060" ht="14.25" customHeight="1">
      <c r="A22060" s="5"/>
      <c r="B22060" s="5"/>
      <c r="C22060" s="5" t="str">
        <f>IFERROR(__xludf.DUMMYFUNCTION("""COMPUTED_VALUE"""),"")</f>
        <v/>
      </c>
      <c r="D22060" s="5">
        <v>0.0</v>
      </c>
    </row>
    <row r="22061" ht="14.25" customHeight="1">
      <c r="A22061" s="5"/>
      <c r="B22061" s="5"/>
      <c r="C22061" s="5" t="str">
        <f>IFERROR(__xludf.DUMMYFUNCTION("""COMPUTED_VALUE"""),"")</f>
        <v/>
      </c>
      <c r="D22061" s="5">
        <v>0.0</v>
      </c>
    </row>
    <row r="22062" ht="14.25" customHeight="1">
      <c r="A22062" s="5"/>
      <c r="B22062" s="5"/>
      <c r="C22062" s="5" t="str">
        <f>IFERROR(__xludf.DUMMYFUNCTION("""COMPUTED_VALUE"""),"")</f>
        <v/>
      </c>
      <c r="D22062" s="5">
        <v>0.0</v>
      </c>
    </row>
    <row r="22063" ht="14.25" customHeight="1">
      <c r="A22063" s="5"/>
      <c r="B22063" s="5"/>
      <c r="C22063" s="5" t="str">
        <f>IFERROR(__xludf.DUMMYFUNCTION("""COMPUTED_VALUE"""),"")</f>
        <v/>
      </c>
      <c r="D22063" s="5">
        <v>0.0</v>
      </c>
    </row>
    <row r="22064" ht="14.25" customHeight="1">
      <c r="A22064" s="5"/>
      <c r="B22064" s="5"/>
      <c r="C22064" s="5" t="str">
        <f>IFERROR(__xludf.DUMMYFUNCTION("""COMPUTED_VALUE"""),"")</f>
        <v/>
      </c>
      <c r="D22064" s="5">
        <v>0.0</v>
      </c>
    </row>
    <row r="22065" ht="14.25" customHeight="1">
      <c r="A22065" s="5"/>
      <c r="B22065" s="5"/>
      <c r="C22065" s="5" t="str">
        <f>IFERROR(__xludf.DUMMYFUNCTION("""COMPUTED_VALUE"""),"")</f>
        <v/>
      </c>
      <c r="D22065" s="5">
        <v>0.0</v>
      </c>
    </row>
    <row r="22066" ht="14.25" customHeight="1">
      <c r="A22066" s="5"/>
      <c r="B22066" s="5"/>
      <c r="C22066" s="5" t="str">
        <f>IFERROR(__xludf.DUMMYFUNCTION("""COMPUTED_VALUE"""),"")</f>
        <v/>
      </c>
      <c r="D22066" s="5">
        <v>0.0</v>
      </c>
    </row>
    <row r="22067" ht="14.25" customHeight="1">
      <c r="A22067" s="5"/>
      <c r="B22067" s="5"/>
      <c r="C22067" s="5" t="str">
        <f>IFERROR(__xludf.DUMMYFUNCTION("""COMPUTED_VALUE"""),"")</f>
        <v/>
      </c>
      <c r="D22067" s="5">
        <v>0.0</v>
      </c>
    </row>
    <row r="22068" ht="14.25" customHeight="1">
      <c r="A22068" s="5"/>
      <c r="B22068" s="5"/>
      <c r="C22068" s="5" t="str">
        <f>IFERROR(__xludf.DUMMYFUNCTION("""COMPUTED_VALUE"""),"")</f>
        <v/>
      </c>
      <c r="D22068" s="5">
        <v>0.0</v>
      </c>
    </row>
    <row r="22069" ht="14.25" customHeight="1">
      <c r="A22069" s="5"/>
      <c r="B22069" s="5"/>
      <c r="C22069" s="5" t="str">
        <f>IFERROR(__xludf.DUMMYFUNCTION("""COMPUTED_VALUE"""),"")</f>
        <v/>
      </c>
      <c r="D22069" s="5">
        <v>0.0</v>
      </c>
    </row>
    <row r="22070" ht="14.25" customHeight="1">
      <c r="A22070" s="5"/>
      <c r="B22070" s="5"/>
      <c r="C22070" s="5" t="str">
        <f>IFERROR(__xludf.DUMMYFUNCTION("""COMPUTED_VALUE"""),"")</f>
        <v/>
      </c>
      <c r="D22070" s="5">
        <v>0.0</v>
      </c>
    </row>
    <row r="22071" ht="14.25" customHeight="1">
      <c r="A22071" s="5"/>
      <c r="B22071" s="5"/>
      <c r="C22071" s="5" t="str">
        <f>IFERROR(__xludf.DUMMYFUNCTION("""COMPUTED_VALUE"""),"")</f>
        <v/>
      </c>
      <c r="D22071" s="5">
        <v>0.0</v>
      </c>
    </row>
    <row r="22072" ht="14.25" customHeight="1">
      <c r="A22072" s="5"/>
      <c r="B22072" s="5"/>
      <c r="C22072" s="5" t="str">
        <f>IFERROR(__xludf.DUMMYFUNCTION("""COMPUTED_VALUE"""),"")</f>
        <v/>
      </c>
      <c r="D22072" s="5">
        <v>0.0</v>
      </c>
    </row>
    <row r="22073" ht="14.25" customHeight="1">
      <c r="A22073" s="5"/>
      <c r="B22073" s="5"/>
      <c r="C22073" s="5" t="str">
        <f>IFERROR(__xludf.DUMMYFUNCTION("""COMPUTED_VALUE"""),"")</f>
        <v/>
      </c>
      <c r="D22073" s="5">
        <v>0.0</v>
      </c>
    </row>
    <row r="22074" ht="14.25" customHeight="1">
      <c r="A22074" s="5"/>
      <c r="B22074" s="5"/>
      <c r="C22074" s="5" t="str">
        <f>IFERROR(__xludf.DUMMYFUNCTION("""COMPUTED_VALUE"""),"")</f>
        <v/>
      </c>
      <c r="D22074" s="5">
        <v>0.0</v>
      </c>
    </row>
    <row r="22075" ht="14.25" customHeight="1">
      <c r="A22075" s="5"/>
      <c r="B22075" s="5"/>
      <c r="C22075" s="5" t="str">
        <f>IFERROR(__xludf.DUMMYFUNCTION("""COMPUTED_VALUE"""),"")</f>
        <v/>
      </c>
      <c r="D22075" s="5">
        <v>0.0</v>
      </c>
    </row>
    <row r="22076" ht="14.25" customHeight="1">
      <c r="A22076" s="5"/>
      <c r="B22076" s="5"/>
      <c r="C22076" s="5" t="str">
        <f>IFERROR(__xludf.DUMMYFUNCTION("""COMPUTED_VALUE"""),"")</f>
        <v/>
      </c>
      <c r="D22076" s="5">
        <v>0.0</v>
      </c>
    </row>
    <row r="22077" ht="14.25" customHeight="1">
      <c r="A22077" s="5"/>
      <c r="B22077" s="5"/>
      <c r="C22077" s="5" t="str">
        <f>IFERROR(__xludf.DUMMYFUNCTION("""COMPUTED_VALUE"""),"")</f>
        <v/>
      </c>
      <c r="D22077" s="5">
        <v>0.0</v>
      </c>
    </row>
    <row r="22078" ht="14.25" customHeight="1">
      <c r="A22078" s="5"/>
      <c r="B22078" s="5"/>
      <c r="C22078" s="5" t="str">
        <f>IFERROR(__xludf.DUMMYFUNCTION("""COMPUTED_VALUE"""),"")</f>
        <v/>
      </c>
      <c r="D22078" s="5">
        <v>0.0</v>
      </c>
    </row>
    <row r="22079" ht="14.25" customHeight="1">
      <c r="A22079" s="5"/>
      <c r="B22079" s="5"/>
      <c r="C22079" s="5" t="str">
        <f>IFERROR(__xludf.DUMMYFUNCTION("""COMPUTED_VALUE"""),"")</f>
        <v/>
      </c>
      <c r="D22079" s="5">
        <v>0.0</v>
      </c>
    </row>
    <row r="22080" ht="14.25" customHeight="1">
      <c r="A22080" s="5"/>
      <c r="B22080" s="5"/>
      <c r="C22080" s="5" t="str">
        <f>IFERROR(__xludf.DUMMYFUNCTION("""COMPUTED_VALUE"""),"")</f>
        <v/>
      </c>
      <c r="D22080" s="5">
        <v>0.0</v>
      </c>
    </row>
    <row r="22081" ht="14.25" customHeight="1">
      <c r="A22081" s="5"/>
      <c r="B22081" s="5"/>
      <c r="C22081" s="5" t="str">
        <f>IFERROR(__xludf.DUMMYFUNCTION("""COMPUTED_VALUE"""),"")</f>
        <v/>
      </c>
      <c r="D22081" s="5">
        <v>0.0</v>
      </c>
    </row>
    <row r="22082" ht="14.25" customHeight="1">
      <c r="A22082" s="5"/>
      <c r="B22082" s="5"/>
      <c r="C22082" s="5" t="str">
        <f>IFERROR(__xludf.DUMMYFUNCTION("""COMPUTED_VALUE"""),"")</f>
        <v/>
      </c>
      <c r="D22082" s="5">
        <v>0.0</v>
      </c>
    </row>
    <row r="22083" ht="14.25" customHeight="1">
      <c r="A22083" s="5"/>
      <c r="B22083" s="5"/>
      <c r="C22083" s="5" t="str">
        <f>IFERROR(__xludf.DUMMYFUNCTION("""COMPUTED_VALUE"""),"")</f>
        <v/>
      </c>
      <c r="D22083" s="5">
        <v>0.0</v>
      </c>
    </row>
    <row r="22084" ht="14.25" customHeight="1">
      <c r="A22084" s="5"/>
      <c r="B22084" s="5"/>
      <c r="C22084" s="5" t="str">
        <f>IFERROR(__xludf.DUMMYFUNCTION("""COMPUTED_VALUE"""),"")</f>
        <v/>
      </c>
      <c r="D22084" s="5">
        <v>0.0</v>
      </c>
    </row>
    <row r="22085" ht="14.25" customHeight="1">
      <c r="A22085" s="5"/>
      <c r="B22085" s="5"/>
      <c r="C22085" s="5" t="str">
        <f>IFERROR(__xludf.DUMMYFUNCTION("""COMPUTED_VALUE"""),"")</f>
        <v/>
      </c>
      <c r="D22085" s="5">
        <v>0.0</v>
      </c>
    </row>
    <row r="22086" ht="14.25" customHeight="1">
      <c r="A22086" s="5"/>
      <c r="B22086" s="5"/>
      <c r="C22086" s="5" t="str">
        <f>IFERROR(__xludf.DUMMYFUNCTION("""COMPUTED_VALUE"""),"")</f>
        <v/>
      </c>
      <c r="D22086" s="5">
        <v>0.0</v>
      </c>
    </row>
    <row r="22087" ht="14.25" customHeight="1">
      <c r="A22087" s="5"/>
      <c r="B22087" s="5"/>
      <c r="C22087" s="5" t="str">
        <f>IFERROR(__xludf.DUMMYFUNCTION("""COMPUTED_VALUE"""),"")</f>
        <v/>
      </c>
      <c r="D22087" s="5">
        <v>0.0</v>
      </c>
    </row>
    <row r="22088" ht="14.25" customHeight="1">
      <c r="A22088" s="5"/>
      <c r="B22088" s="5"/>
      <c r="C22088" s="5" t="str">
        <f>IFERROR(__xludf.DUMMYFUNCTION("""COMPUTED_VALUE"""),"")</f>
        <v/>
      </c>
      <c r="D22088" s="5">
        <v>0.0</v>
      </c>
    </row>
    <row r="22089" ht="14.25" customHeight="1">
      <c r="A22089" s="5"/>
      <c r="B22089" s="5"/>
      <c r="C22089" s="5" t="str">
        <f>IFERROR(__xludf.DUMMYFUNCTION("""COMPUTED_VALUE"""),"")</f>
        <v/>
      </c>
      <c r="D22089" s="5">
        <v>0.0</v>
      </c>
    </row>
    <row r="22090" ht="14.25" customHeight="1">
      <c r="A22090" s="5"/>
      <c r="B22090" s="5"/>
      <c r="C22090" s="5" t="str">
        <f>IFERROR(__xludf.DUMMYFUNCTION("""COMPUTED_VALUE"""),"")</f>
        <v/>
      </c>
      <c r="D22090" s="5">
        <v>0.0</v>
      </c>
    </row>
    <row r="22091" ht="14.25" customHeight="1">
      <c r="A22091" s="5"/>
      <c r="B22091" s="5"/>
      <c r="C22091" s="5" t="str">
        <f>IFERROR(__xludf.DUMMYFUNCTION("""COMPUTED_VALUE"""),"")</f>
        <v/>
      </c>
      <c r="D22091" s="5">
        <v>0.0</v>
      </c>
    </row>
    <row r="22092" ht="14.25" customHeight="1">
      <c r="A22092" s="5"/>
      <c r="B22092" s="5"/>
      <c r="C22092" s="5" t="str">
        <f>IFERROR(__xludf.DUMMYFUNCTION("""COMPUTED_VALUE"""),"")</f>
        <v/>
      </c>
      <c r="D22092" s="5">
        <v>0.0</v>
      </c>
    </row>
    <row r="22093" ht="14.25" customHeight="1">
      <c r="A22093" s="5"/>
      <c r="B22093" s="5"/>
      <c r="C22093" s="5" t="str">
        <f>IFERROR(__xludf.DUMMYFUNCTION("""COMPUTED_VALUE"""),"")</f>
        <v/>
      </c>
      <c r="D22093" s="5">
        <v>0.0</v>
      </c>
    </row>
    <row r="22094" ht="14.25" customHeight="1">
      <c r="A22094" s="5"/>
      <c r="B22094" s="5"/>
      <c r="C22094" s="5" t="str">
        <f>IFERROR(__xludf.DUMMYFUNCTION("""COMPUTED_VALUE"""),"")</f>
        <v/>
      </c>
      <c r="D22094" s="5">
        <v>0.0</v>
      </c>
    </row>
    <row r="22095" ht="14.25" customHeight="1">
      <c r="A22095" s="5"/>
      <c r="B22095" s="5"/>
      <c r="C22095" s="5" t="str">
        <f>IFERROR(__xludf.DUMMYFUNCTION("""COMPUTED_VALUE"""),"")</f>
        <v/>
      </c>
      <c r="D22095" s="5">
        <v>0.0</v>
      </c>
    </row>
    <row r="22096" ht="14.25" customHeight="1">
      <c r="A22096" s="5"/>
      <c r="B22096" s="5"/>
      <c r="C22096" s="5" t="str">
        <f>IFERROR(__xludf.DUMMYFUNCTION("""COMPUTED_VALUE"""),"")</f>
        <v/>
      </c>
      <c r="D22096" s="5">
        <v>0.0</v>
      </c>
    </row>
    <row r="22097" ht="14.25" customHeight="1">
      <c r="A22097" s="5"/>
      <c r="B22097" s="5"/>
      <c r="C22097" s="5" t="str">
        <f>IFERROR(__xludf.DUMMYFUNCTION("""COMPUTED_VALUE"""),"")</f>
        <v/>
      </c>
      <c r="D22097" s="5">
        <v>0.0</v>
      </c>
    </row>
    <row r="22098" ht="14.25" customHeight="1">
      <c r="A22098" s="5"/>
      <c r="B22098" s="5"/>
      <c r="C22098" s="5" t="str">
        <f>IFERROR(__xludf.DUMMYFUNCTION("""COMPUTED_VALUE"""),"")</f>
        <v/>
      </c>
      <c r="D22098" s="5">
        <v>0.0</v>
      </c>
    </row>
    <row r="22099" ht="14.25" customHeight="1">
      <c r="A22099" s="5"/>
      <c r="B22099" s="5"/>
      <c r="C22099" s="5" t="str">
        <f>IFERROR(__xludf.DUMMYFUNCTION("""COMPUTED_VALUE"""),"")</f>
        <v/>
      </c>
      <c r="D22099" s="5">
        <v>0.0</v>
      </c>
    </row>
    <row r="22100" ht="14.25" customHeight="1">
      <c r="A22100" s="5"/>
      <c r="B22100" s="5"/>
      <c r="C22100" s="5" t="str">
        <f>IFERROR(__xludf.DUMMYFUNCTION("""COMPUTED_VALUE"""),"")</f>
        <v/>
      </c>
      <c r="D22100" s="5">
        <v>0.0</v>
      </c>
    </row>
    <row r="22101" ht="14.25" customHeight="1">
      <c r="A22101" s="5"/>
      <c r="B22101" s="5"/>
      <c r="C22101" s="5" t="str">
        <f>IFERROR(__xludf.DUMMYFUNCTION("""COMPUTED_VALUE"""),"")</f>
        <v/>
      </c>
      <c r="D22101" s="5">
        <v>0.0</v>
      </c>
    </row>
    <row r="22102" ht="14.25" customHeight="1">
      <c r="A22102" s="5"/>
      <c r="B22102" s="5"/>
      <c r="C22102" s="5" t="str">
        <f>IFERROR(__xludf.DUMMYFUNCTION("""COMPUTED_VALUE"""),"")</f>
        <v/>
      </c>
      <c r="D22102" s="5">
        <v>0.0</v>
      </c>
    </row>
    <row r="22103" ht="14.25" customHeight="1">
      <c r="A22103" s="5"/>
      <c r="B22103" s="5"/>
      <c r="C22103" s="5" t="str">
        <f>IFERROR(__xludf.DUMMYFUNCTION("""COMPUTED_VALUE"""),"")</f>
        <v/>
      </c>
      <c r="D22103" s="5">
        <v>0.0</v>
      </c>
    </row>
    <row r="22104" ht="14.25" customHeight="1">
      <c r="A22104" s="5"/>
      <c r="B22104" s="5"/>
      <c r="C22104" s="5" t="str">
        <f>IFERROR(__xludf.DUMMYFUNCTION("""COMPUTED_VALUE"""),"")</f>
        <v/>
      </c>
      <c r="D22104" s="5">
        <v>0.0</v>
      </c>
    </row>
    <row r="22105" ht="14.25" customHeight="1">
      <c r="A22105" s="5"/>
      <c r="B22105" s="5"/>
      <c r="C22105" s="5" t="str">
        <f>IFERROR(__xludf.DUMMYFUNCTION("""COMPUTED_VALUE"""),"")</f>
        <v/>
      </c>
      <c r="D22105" s="5">
        <v>0.0</v>
      </c>
    </row>
    <row r="22106" ht="14.25" customHeight="1">
      <c r="A22106" s="5"/>
      <c r="B22106" s="5"/>
      <c r="C22106" s="5" t="str">
        <f>IFERROR(__xludf.DUMMYFUNCTION("""COMPUTED_VALUE"""),"")</f>
        <v/>
      </c>
      <c r="D22106" s="5">
        <v>0.0</v>
      </c>
    </row>
    <row r="22107" ht="14.25" customHeight="1">
      <c r="A22107" s="5"/>
      <c r="B22107" s="5"/>
      <c r="C22107" s="5" t="str">
        <f>IFERROR(__xludf.DUMMYFUNCTION("""COMPUTED_VALUE"""),"")</f>
        <v/>
      </c>
      <c r="D22107" s="5">
        <v>0.0</v>
      </c>
    </row>
    <row r="22108" ht="14.25" customHeight="1">
      <c r="A22108" s="5"/>
      <c r="B22108" s="5"/>
      <c r="C22108" s="5" t="str">
        <f>IFERROR(__xludf.DUMMYFUNCTION("""COMPUTED_VALUE"""),"")</f>
        <v/>
      </c>
      <c r="D22108" s="5">
        <v>0.0</v>
      </c>
    </row>
    <row r="22109" ht="14.25" customHeight="1">
      <c r="A22109" s="5"/>
      <c r="B22109" s="5"/>
      <c r="C22109" s="5" t="str">
        <f>IFERROR(__xludf.DUMMYFUNCTION("""COMPUTED_VALUE"""),"")</f>
        <v/>
      </c>
      <c r="D22109" s="5">
        <v>0.0</v>
      </c>
    </row>
    <row r="22110" ht="14.25" customHeight="1">
      <c r="A22110" s="5"/>
      <c r="B22110" s="5"/>
      <c r="C22110" s="5" t="str">
        <f>IFERROR(__xludf.DUMMYFUNCTION("""COMPUTED_VALUE"""),"")</f>
        <v/>
      </c>
      <c r="D22110" s="5">
        <v>0.0</v>
      </c>
    </row>
    <row r="22111" ht="14.25" customHeight="1">
      <c r="A22111" s="5"/>
      <c r="B22111" s="5"/>
      <c r="C22111" s="5" t="str">
        <f>IFERROR(__xludf.DUMMYFUNCTION("""COMPUTED_VALUE"""),"")</f>
        <v/>
      </c>
      <c r="D22111" s="5">
        <v>0.0</v>
      </c>
    </row>
    <row r="22112" ht="14.25" customHeight="1">
      <c r="A22112" s="5"/>
      <c r="B22112" s="5"/>
      <c r="C22112" s="5" t="str">
        <f>IFERROR(__xludf.DUMMYFUNCTION("""COMPUTED_VALUE"""),"")</f>
        <v/>
      </c>
      <c r="D22112" s="5">
        <v>0.0</v>
      </c>
    </row>
    <row r="22113" ht="14.25" customHeight="1">
      <c r="A22113" s="5"/>
      <c r="B22113" s="5"/>
      <c r="C22113" s="5" t="str">
        <f>IFERROR(__xludf.DUMMYFUNCTION("""COMPUTED_VALUE"""),"")</f>
        <v/>
      </c>
      <c r="D22113" s="5">
        <v>0.0</v>
      </c>
    </row>
    <row r="22114" ht="14.25" customHeight="1">
      <c r="A22114" s="5"/>
      <c r="B22114" s="5"/>
      <c r="C22114" s="5" t="str">
        <f>IFERROR(__xludf.DUMMYFUNCTION("""COMPUTED_VALUE"""),"")</f>
        <v/>
      </c>
      <c r="D22114" s="5">
        <v>0.0</v>
      </c>
    </row>
    <row r="22115" ht="14.25" customHeight="1">
      <c r="A22115" s="5"/>
      <c r="B22115" s="5"/>
      <c r="C22115" s="5" t="str">
        <f>IFERROR(__xludf.DUMMYFUNCTION("""COMPUTED_VALUE"""),"")</f>
        <v/>
      </c>
      <c r="D22115" s="5">
        <v>0.0</v>
      </c>
    </row>
    <row r="22116" ht="14.25" customHeight="1">
      <c r="A22116" s="5"/>
      <c r="B22116" s="5"/>
      <c r="C22116" s="5" t="str">
        <f>IFERROR(__xludf.DUMMYFUNCTION("""COMPUTED_VALUE"""),"")</f>
        <v/>
      </c>
      <c r="D22116" s="5">
        <v>0.0</v>
      </c>
    </row>
    <row r="22117" ht="14.25" customHeight="1">
      <c r="A22117" s="5"/>
      <c r="B22117" s="5"/>
      <c r="C22117" s="5" t="str">
        <f>IFERROR(__xludf.DUMMYFUNCTION("""COMPUTED_VALUE"""),"")</f>
        <v/>
      </c>
      <c r="D22117" s="5">
        <v>0.0</v>
      </c>
    </row>
    <row r="22118" ht="14.25" customHeight="1">
      <c r="A22118" s="5"/>
      <c r="B22118" s="5"/>
      <c r="C22118" s="5" t="str">
        <f>IFERROR(__xludf.DUMMYFUNCTION("""COMPUTED_VALUE"""),"")</f>
        <v/>
      </c>
      <c r="D22118" s="5">
        <v>0.0</v>
      </c>
    </row>
    <row r="22119" ht="14.25" customHeight="1">
      <c r="A22119" s="5"/>
      <c r="B22119" s="5"/>
      <c r="C22119" s="5" t="str">
        <f>IFERROR(__xludf.DUMMYFUNCTION("""COMPUTED_VALUE"""),"")</f>
        <v/>
      </c>
      <c r="D22119" s="5">
        <v>0.0</v>
      </c>
    </row>
    <row r="22120" ht="14.25" customHeight="1">
      <c r="A22120" s="5"/>
      <c r="B22120" s="5"/>
      <c r="C22120" s="5" t="str">
        <f>IFERROR(__xludf.DUMMYFUNCTION("""COMPUTED_VALUE"""),"")</f>
        <v/>
      </c>
      <c r="D22120" s="5">
        <v>0.0</v>
      </c>
    </row>
    <row r="22121" ht="14.25" customHeight="1">
      <c r="A22121" s="5"/>
      <c r="B22121" s="5"/>
      <c r="C22121" s="5" t="str">
        <f>IFERROR(__xludf.DUMMYFUNCTION("""COMPUTED_VALUE"""),"")</f>
        <v/>
      </c>
      <c r="D22121" s="5">
        <v>0.0</v>
      </c>
    </row>
    <row r="22122" ht="14.25" customHeight="1">
      <c r="A22122" s="5"/>
      <c r="B22122" s="5"/>
      <c r="C22122" s="5" t="str">
        <f>IFERROR(__xludf.DUMMYFUNCTION("""COMPUTED_VALUE"""),"")</f>
        <v/>
      </c>
      <c r="D22122" s="5">
        <v>0.0</v>
      </c>
    </row>
    <row r="22123" ht="14.25" customHeight="1">
      <c r="A22123" s="5"/>
      <c r="B22123" s="5"/>
      <c r="C22123" s="5" t="str">
        <f>IFERROR(__xludf.DUMMYFUNCTION("""COMPUTED_VALUE"""),"")</f>
        <v/>
      </c>
      <c r="D22123" s="5">
        <v>0.0</v>
      </c>
    </row>
    <row r="22124" ht="14.25" customHeight="1">
      <c r="A22124" s="5"/>
      <c r="B22124" s="5"/>
      <c r="C22124" s="5" t="str">
        <f>IFERROR(__xludf.DUMMYFUNCTION("""COMPUTED_VALUE"""),"")</f>
        <v/>
      </c>
      <c r="D22124" s="5">
        <v>0.0</v>
      </c>
    </row>
    <row r="22125" ht="14.25" customHeight="1">
      <c r="A22125" s="5"/>
      <c r="B22125" s="5"/>
      <c r="C22125" s="5" t="str">
        <f>IFERROR(__xludf.DUMMYFUNCTION("""COMPUTED_VALUE"""),"")</f>
        <v/>
      </c>
      <c r="D22125" s="5">
        <v>0.0</v>
      </c>
    </row>
    <row r="22126" ht="14.25" customHeight="1">
      <c r="A22126" s="5"/>
      <c r="B22126" s="5"/>
      <c r="C22126" s="5" t="str">
        <f>IFERROR(__xludf.DUMMYFUNCTION("""COMPUTED_VALUE"""),"")</f>
        <v/>
      </c>
      <c r="D22126" s="5">
        <v>0.0</v>
      </c>
    </row>
    <row r="22127" ht="14.25" customHeight="1">
      <c r="A22127" s="5"/>
      <c r="B22127" s="5"/>
      <c r="C22127" s="5" t="str">
        <f>IFERROR(__xludf.DUMMYFUNCTION("""COMPUTED_VALUE"""),"")</f>
        <v/>
      </c>
      <c r="D22127" s="5">
        <v>0.0</v>
      </c>
    </row>
    <row r="22128" ht="14.25" customHeight="1">
      <c r="A22128" s="5"/>
      <c r="B22128" s="5"/>
      <c r="C22128" s="5" t="str">
        <f>IFERROR(__xludf.DUMMYFUNCTION("""COMPUTED_VALUE"""),"")</f>
        <v/>
      </c>
      <c r="D22128" s="5">
        <v>0.0</v>
      </c>
    </row>
    <row r="22129" ht="14.25" customHeight="1">
      <c r="A22129" s="5"/>
      <c r="B22129" s="5"/>
      <c r="C22129" s="5" t="str">
        <f>IFERROR(__xludf.DUMMYFUNCTION("""COMPUTED_VALUE"""),"")</f>
        <v/>
      </c>
      <c r="D22129" s="5">
        <v>0.0</v>
      </c>
    </row>
    <row r="22130" ht="14.25" customHeight="1">
      <c r="A22130" s="5"/>
      <c r="B22130" s="5"/>
      <c r="C22130" s="5" t="str">
        <f>IFERROR(__xludf.DUMMYFUNCTION("""COMPUTED_VALUE"""),"")</f>
        <v/>
      </c>
      <c r="D22130" s="5">
        <v>0.0</v>
      </c>
    </row>
    <row r="22131" ht="14.25" customHeight="1">
      <c r="A22131" s="5"/>
      <c r="B22131" s="5"/>
      <c r="C22131" s="5" t="str">
        <f>IFERROR(__xludf.DUMMYFUNCTION("""COMPUTED_VALUE"""),"")</f>
        <v/>
      </c>
      <c r="D22131" s="5">
        <v>0.0</v>
      </c>
    </row>
    <row r="22132" ht="14.25" customHeight="1">
      <c r="A22132" s="5"/>
      <c r="B22132" s="5"/>
      <c r="C22132" s="5" t="str">
        <f>IFERROR(__xludf.DUMMYFUNCTION("""COMPUTED_VALUE"""),"")</f>
        <v/>
      </c>
      <c r="D22132" s="5">
        <v>0.0</v>
      </c>
    </row>
    <row r="22133" ht="14.25" customHeight="1">
      <c r="A22133" s="5"/>
      <c r="B22133" s="5"/>
      <c r="C22133" s="5" t="str">
        <f>IFERROR(__xludf.DUMMYFUNCTION("""COMPUTED_VALUE"""),"")</f>
        <v/>
      </c>
      <c r="D22133" s="5">
        <v>0.0</v>
      </c>
    </row>
    <row r="22134" ht="14.25" customHeight="1">
      <c r="A22134" s="5"/>
      <c r="B22134" s="5"/>
      <c r="C22134" s="5" t="str">
        <f>IFERROR(__xludf.DUMMYFUNCTION("""COMPUTED_VALUE"""),"")</f>
        <v/>
      </c>
      <c r="D22134" s="5">
        <v>0.0</v>
      </c>
    </row>
    <row r="22135" ht="14.25" customHeight="1">
      <c r="A22135" s="5"/>
      <c r="B22135" s="5"/>
      <c r="C22135" s="5" t="str">
        <f>IFERROR(__xludf.DUMMYFUNCTION("""COMPUTED_VALUE"""),"")</f>
        <v/>
      </c>
      <c r="D22135" s="5">
        <v>0.0</v>
      </c>
    </row>
    <row r="22136" ht="14.25" customHeight="1">
      <c r="A22136" s="5"/>
      <c r="B22136" s="5"/>
      <c r="C22136" s="5" t="str">
        <f>IFERROR(__xludf.DUMMYFUNCTION("""COMPUTED_VALUE"""),"")</f>
        <v/>
      </c>
      <c r="D22136" s="5">
        <v>0.0</v>
      </c>
    </row>
    <row r="22137" ht="14.25" customHeight="1">
      <c r="A22137" s="5"/>
      <c r="B22137" s="5"/>
      <c r="C22137" s="5" t="str">
        <f>IFERROR(__xludf.DUMMYFUNCTION("""COMPUTED_VALUE"""),"")</f>
        <v/>
      </c>
      <c r="D22137" s="5">
        <v>0.0</v>
      </c>
    </row>
    <row r="22138" ht="14.25" customHeight="1">
      <c r="A22138" s="5"/>
      <c r="B22138" s="5"/>
      <c r="C22138" s="5" t="str">
        <f>IFERROR(__xludf.DUMMYFUNCTION("""COMPUTED_VALUE"""),"")</f>
        <v/>
      </c>
      <c r="D22138" s="5">
        <v>0.0</v>
      </c>
    </row>
    <row r="22139" ht="14.25" customHeight="1">
      <c r="A22139" s="5"/>
      <c r="B22139" s="5"/>
      <c r="C22139" s="5" t="str">
        <f>IFERROR(__xludf.DUMMYFUNCTION("""COMPUTED_VALUE"""),"")</f>
        <v/>
      </c>
      <c r="D22139" s="5">
        <v>0.0</v>
      </c>
    </row>
    <row r="22140" ht="14.25" customHeight="1">
      <c r="A22140" s="5"/>
      <c r="B22140" s="5"/>
      <c r="C22140" s="5" t="str">
        <f>IFERROR(__xludf.DUMMYFUNCTION("""COMPUTED_VALUE"""),"")</f>
        <v/>
      </c>
      <c r="D22140" s="5">
        <v>0.0</v>
      </c>
    </row>
    <row r="22141" ht="14.25" customHeight="1">
      <c r="A22141" s="5"/>
      <c r="B22141" s="5"/>
      <c r="C22141" s="5" t="str">
        <f>IFERROR(__xludf.DUMMYFUNCTION("""COMPUTED_VALUE"""),"")</f>
        <v/>
      </c>
      <c r="D22141" s="5">
        <v>0.0</v>
      </c>
    </row>
    <row r="22142" ht="14.25" customHeight="1">
      <c r="A22142" s="5"/>
      <c r="B22142" s="5"/>
      <c r="C22142" s="5" t="str">
        <f>IFERROR(__xludf.DUMMYFUNCTION("""COMPUTED_VALUE"""),"")</f>
        <v/>
      </c>
      <c r="D22142" s="5">
        <v>0.0</v>
      </c>
    </row>
    <row r="22143" ht="14.25" customHeight="1">
      <c r="A22143" s="5"/>
      <c r="B22143" s="5"/>
      <c r="C22143" s="5" t="str">
        <f>IFERROR(__xludf.DUMMYFUNCTION("""COMPUTED_VALUE"""),"")</f>
        <v/>
      </c>
      <c r="D22143" s="5">
        <v>0.0</v>
      </c>
    </row>
    <row r="22144" ht="14.25" customHeight="1">
      <c r="A22144" s="5"/>
      <c r="B22144" s="5"/>
      <c r="C22144" s="5" t="str">
        <f>IFERROR(__xludf.DUMMYFUNCTION("""COMPUTED_VALUE"""),"")</f>
        <v/>
      </c>
      <c r="D22144" s="5">
        <v>0.0</v>
      </c>
    </row>
    <row r="22145" ht="14.25" customHeight="1">
      <c r="A22145" s="5"/>
      <c r="B22145" s="5"/>
      <c r="C22145" s="5" t="str">
        <f>IFERROR(__xludf.DUMMYFUNCTION("""COMPUTED_VALUE"""),"")</f>
        <v/>
      </c>
      <c r="D22145" s="5">
        <v>0.0</v>
      </c>
    </row>
    <row r="22146" ht="14.25" customHeight="1">
      <c r="A22146" s="5"/>
      <c r="B22146" s="5"/>
      <c r="C22146" s="5" t="str">
        <f>IFERROR(__xludf.DUMMYFUNCTION("""COMPUTED_VALUE"""),"")</f>
        <v/>
      </c>
      <c r="D22146" s="5">
        <v>0.0</v>
      </c>
    </row>
    <row r="22147" ht="14.25" customHeight="1">
      <c r="A22147" s="5"/>
      <c r="B22147" s="5"/>
      <c r="C22147" s="5" t="str">
        <f>IFERROR(__xludf.DUMMYFUNCTION("""COMPUTED_VALUE"""),"")</f>
        <v/>
      </c>
      <c r="D22147" s="5">
        <v>0.0</v>
      </c>
    </row>
    <row r="22148" ht="14.25" customHeight="1">
      <c r="A22148" s="5"/>
      <c r="B22148" s="5"/>
      <c r="C22148" s="5" t="str">
        <f>IFERROR(__xludf.DUMMYFUNCTION("""COMPUTED_VALUE"""),"")</f>
        <v/>
      </c>
      <c r="D22148" s="5">
        <v>0.0</v>
      </c>
    </row>
    <row r="22149" ht="14.25" customHeight="1">
      <c r="A22149" s="5"/>
      <c r="B22149" s="5"/>
      <c r="C22149" s="5" t="str">
        <f>IFERROR(__xludf.DUMMYFUNCTION("""COMPUTED_VALUE"""),"")</f>
        <v/>
      </c>
      <c r="D22149" s="5">
        <v>0.0</v>
      </c>
    </row>
    <row r="22150" ht="14.25" customHeight="1">
      <c r="A22150" s="5"/>
      <c r="B22150" s="5"/>
      <c r="C22150" s="5" t="str">
        <f>IFERROR(__xludf.DUMMYFUNCTION("""COMPUTED_VALUE"""),"")</f>
        <v/>
      </c>
      <c r="D22150" s="5">
        <v>0.0</v>
      </c>
    </row>
    <row r="22151" ht="14.25" customHeight="1">
      <c r="A22151" s="5"/>
      <c r="B22151" s="5"/>
      <c r="C22151" s="5" t="str">
        <f>IFERROR(__xludf.DUMMYFUNCTION("""COMPUTED_VALUE"""),"")</f>
        <v/>
      </c>
      <c r="D22151" s="5">
        <v>0.0</v>
      </c>
    </row>
    <row r="22152" ht="14.25" customHeight="1">
      <c r="A22152" s="5"/>
      <c r="B22152" s="5"/>
      <c r="C22152" s="5" t="str">
        <f>IFERROR(__xludf.DUMMYFUNCTION("""COMPUTED_VALUE"""),"")</f>
        <v/>
      </c>
      <c r="D22152" s="5">
        <v>0.0</v>
      </c>
    </row>
    <row r="22153" ht="14.25" customHeight="1">
      <c r="A22153" s="5"/>
      <c r="B22153" s="5"/>
      <c r="C22153" s="5" t="str">
        <f>IFERROR(__xludf.DUMMYFUNCTION("""COMPUTED_VALUE"""),"")</f>
        <v/>
      </c>
      <c r="D22153" s="5">
        <v>0.0</v>
      </c>
    </row>
    <row r="22154" ht="14.25" customHeight="1">
      <c r="A22154" s="5"/>
      <c r="B22154" s="5"/>
      <c r="C22154" s="5" t="str">
        <f>IFERROR(__xludf.DUMMYFUNCTION("""COMPUTED_VALUE"""),"")</f>
        <v/>
      </c>
      <c r="D22154" s="5">
        <v>0.0</v>
      </c>
    </row>
    <row r="22155" ht="14.25" customHeight="1">
      <c r="A22155" s="5"/>
      <c r="B22155" s="5"/>
      <c r="C22155" s="5" t="str">
        <f>IFERROR(__xludf.DUMMYFUNCTION("""COMPUTED_VALUE"""),"")</f>
        <v/>
      </c>
      <c r="D22155" s="5">
        <v>0.0</v>
      </c>
    </row>
    <row r="22156" ht="14.25" customHeight="1">
      <c r="A22156" s="5"/>
      <c r="B22156" s="5"/>
      <c r="C22156" s="5" t="str">
        <f>IFERROR(__xludf.DUMMYFUNCTION("""COMPUTED_VALUE"""),"")</f>
        <v/>
      </c>
      <c r="D22156" s="5">
        <v>0.0</v>
      </c>
    </row>
    <row r="22157" ht="14.25" customHeight="1">
      <c r="A22157" s="5"/>
      <c r="B22157" s="5"/>
      <c r="C22157" s="5" t="str">
        <f>IFERROR(__xludf.DUMMYFUNCTION("""COMPUTED_VALUE"""),"")</f>
        <v/>
      </c>
      <c r="D22157" s="5">
        <v>0.0</v>
      </c>
    </row>
    <row r="22158" ht="14.25" customHeight="1">
      <c r="A22158" s="5"/>
      <c r="B22158" s="5"/>
      <c r="C22158" s="5" t="str">
        <f>IFERROR(__xludf.DUMMYFUNCTION("""COMPUTED_VALUE"""),"")</f>
        <v/>
      </c>
      <c r="D22158" s="5">
        <v>0.0</v>
      </c>
    </row>
    <row r="22159" ht="14.25" customHeight="1">
      <c r="A22159" s="5"/>
      <c r="B22159" s="5"/>
      <c r="C22159" s="5" t="str">
        <f>IFERROR(__xludf.DUMMYFUNCTION("""COMPUTED_VALUE"""),"")</f>
        <v/>
      </c>
      <c r="D22159" s="5">
        <v>0.0</v>
      </c>
    </row>
    <row r="22160" ht="14.25" customHeight="1">
      <c r="A22160" s="5"/>
      <c r="B22160" s="5"/>
      <c r="C22160" s="5" t="str">
        <f>IFERROR(__xludf.DUMMYFUNCTION("""COMPUTED_VALUE"""),"")</f>
        <v/>
      </c>
      <c r="D22160" s="5">
        <v>0.0</v>
      </c>
    </row>
    <row r="22161" ht="14.25" customHeight="1">
      <c r="A22161" s="5"/>
      <c r="B22161" s="5"/>
      <c r="C22161" s="5" t="str">
        <f>IFERROR(__xludf.DUMMYFUNCTION("""COMPUTED_VALUE"""),"")</f>
        <v/>
      </c>
      <c r="D22161" s="5">
        <v>0.0</v>
      </c>
    </row>
    <row r="22162" ht="14.25" customHeight="1">
      <c r="A22162" s="5"/>
      <c r="B22162" s="5"/>
      <c r="C22162" s="5" t="str">
        <f>IFERROR(__xludf.DUMMYFUNCTION("""COMPUTED_VALUE"""),"")</f>
        <v/>
      </c>
      <c r="D22162" s="5">
        <v>0.0</v>
      </c>
    </row>
    <row r="22163" ht="14.25" customHeight="1">
      <c r="A22163" s="5"/>
      <c r="B22163" s="5"/>
      <c r="C22163" s="5" t="str">
        <f>IFERROR(__xludf.DUMMYFUNCTION("""COMPUTED_VALUE"""),"")</f>
        <v/>
      </c>
      <c r="D22163" s="5">
        <v>0.0</v>
      </c>
    </row>
    <row r="22164" ht="14.25" customHeight="1">
      <c r="A22164" s="5"/>
      <c r="B22164" s="5"/>
      <c r="C22164" s="5" t="str">
        <f>IFERROR(__xludf.DUMMYFUNCTION("""COMPUTED_VALUE"""),"")</f>
        <v/>
      </c>
      <c r="D22164" s="5">
        <v>0.0</v>
      </c>
    </row>
    <row r="22165" ht="14.25" customHeight="1">
      <c r="A22165" s="5"/>
      <c r="B22165" s="5"/>
      <c r="C22165" s="5" t="str">
        <f>IFERROR(__xludf.DUMMYFUNCTION("""COMPUTED_VALUE"""),"")</f>
        <v/>
      </c>
      <c r="D22165" s="5">
        <v>0.0</v>
      </c>
    </row>
    <row r="22166" ht="14.25" customHeight="1">
      <c r="A22166" s="5"/>
      <c r="B22166" s="5"/>
      <c r="C22166" s="5" t="str">
        <f>IFERROR(__xludf.DUMMYFUNCTION("""COMPUTED_VALUE"""),"")</f>
        <v/>
      </c>
      <c r="D22166" s="5">
        <v>0.0</v>
      </c>
    </row>
    <row r="22167" ht="14.25" customHeight="1">
      <c r="A22167" s="5"/>
      <c r="B22167" s="5"/>
      <c r="C22167" s="5" t="str">
        <f>IFERROR(__xludf.DUMMYFUNCTION("""COMPUTED_VALUE"""),"")</f>
        <v/>
      </c>
      <c r="D22167" s="5">
        <v>0.0</v>
      </c>
    </row>
    <row r="22168" ht="14.25" customHeight="1">
      <c r="A22168" s="5"/>
      <c r="B22168" s="5"/>
      <c r="C22168" s="5" t="str">
        <f>IFERROR(__xludf.DUMMYFUNCTION("""COMPUTED_VALUE"""),"")</f>
        <v/>
      </c>
      <c r="D22168" s="5">
        <v>0.0</v>
      </c>
    </row>
    <row r="22169" ht="14.25" customHeight="1">
      <c r="A22169" s="5"/>
      <c r="B22169" s="5"/>
      <c r="C22169" s="5" t="str">
        <f>IFERROR(__xludf.DUMMYFUNCTION("""COMPUTED_VALUE"""),"")</f>
        <v/>
      </c>
      <c r="D22169" s="5">
        <v>0.0</v>
      </c>
    </row>
    <row r="22170" ht="14.25" customHeight="1">
      <c r="A22170" s="5"/>
      <c r="B22170" s="5"/>
      <c r="C22170" s="5" t="str">
        <f>IFERROR(__xludf.DUMMYFUNCTION("""COMPUTED_VALUE"""),"")</f>
        <v/>
      </c>
      <c r="D22170" s="5">
        <v>0.0</v>
      </c>
    </row>
    <row r="22171" ht="14.25" customHeight="1">
      <c r="A22171" s="5"/>
      <c r="B22171" s="5"/>
      <c r="C22171" s="5" t="str">
        <f>IFERROR(__xludf.DUMMYFUNCTION("""COMPUTED_VALUE"""),"")</f>
        <v/>
      </c>
      <c r="D22171" s="5">
        <v>0.0</v>
      </c>
    </row>
    <row r="22172" ht="14.25" customHeight="1">
      <c r="A22172" s="5"/>
      <c r="B22172" s="5"/>
      <c r="C22172" s="5" t="str">
        <f>IFERROR(__xludf.DUMMYFUNCTION("""COMPUTED_VALUE"""),"")</f>
        <v/>
      </c>
      <c r="D22172" s="5">
        <v>0.0</v>
      </c>
    </row>
    <row r="22173" ht="14.25" customHeight="1">
      <c r="A22173" s="5"/>
      <c r="B22173" s="5"/>
      <c r="C22173" s="5" t="str">
        <f>IFERROR(__xludf.DUMMYFUNCTION("""COMPUTED_VALUE"""),"")</f>
        <v/>
      </c>
      <c r="D22173" s="5">
        <v>0.0</v>
      </c>
    </row>
    <row r="22174" ht="14.25" customHeight="1">
      <c r="A22174" s="5"/>
      <c r="B22174" s="5"/>
      <c r="C22174" s="5" t="str">
        <f>IFERROR(__xludf.DUMMYFUNCTION("""COMPUTED_VALUE"""),"")</f>
        <v/>
      </c>
      <c r="D22174" s="5">
        <v>0.0</v>
      </c>
    </row>
    <row r="22175" ht="14.25" customHeight="1">
      <c r="A22175" s="5"/>
      <c r="B22175" s="5"/>
      <c r="C22175" s="5" t="str">
        <f>IFERROR(__xludf.DUMMYFUNCTION("""COMPUTED_VALUE"""),"")</f>
        <v/>
      </c>
      <c r="D22175" s="5">
        <v>0.0</v>
      </c>
    </row>
    <row r="22176" ht="14.25" customHeight="1">
      <c r="A22176" s="5"/>
      <c r="B22176" s="5"/>
      <c r="C22176" s="5" t="str">
        <f>IFERROR(__xludf.DUMMYFUNCTION("""COMPUTED_VALUE"""),"")</f>
        <v/>
      </c>
      <c r="D22176" s="5">
        <v>0.0</v>
      </c>
    </row>
    <row r="22177" ht="14.25" customHeight="1">
      <c r="A22177" s="5"/>
      <c r="B22177" s="5"/>
      <c r="C22177" s="5" t="str">
        <f>IFERROR(__xludf.DUMMYFUNCTION("""COMPUTED_VALUE"""),"")</f>
        <v/>
      </c>
      <c r="D22177" s="5">
        <v>0.0</v>
      </c>
    </row>
    <row r="22178" ht="14.25" customHeight="1">
      <c r="A22178" s="5"/>
      <c r="B22178" s="5"/>
      <c r="C22178" s="5" t="str">
        <f>IFERROR(__xludf.DUMMYFUNCTION("""COMPUTED_VALUE"""),"")</f>
        <v/>
      </c>
      <c r="D22178" s="5">
        <v>0.0</v>
      </c>
    </row>
    <row r="22179" ht="14.25" customHeight="1">
      <c r="A22179" s="5"/>
      <c r="B22179" s="5"/>
      <c r="C22179" s="5" t="str">
        <f>IFERROR(__xludf.DUMMYFUNCTION("""COMPUTED_VALUE"""),"")</f>
        <v/>
      </c>
      <c r="D22179" s="5">
        <v>0.0</v>
      </c>
    </row>
    <row r="22180" ht="14.25" customHeight="1">
      <c r="A22180" s="5"/>
      <c r="B22180" s="5"/>
      <c r="C22180" s="5" t="str">
        <f>IFERROR(__xludf.DUMMYFUNCTION("""COMPUTED_VALUE"""),"")</f>
        <v/>
      </c>
      <c r="D22180" s="5">
        <v>0.0</v>
      </c>
    </row>
    <row r="22181" ht="14.25" customHeight="1">
      <c r="A22181" s="5"/>
      <c r="B22181" s="5"/>
      <c r="C22181" s="5" t="str">
        <f>IFERROR(__xludf.DUMMYFUNCTION("""COMPUTED_VALUE"""),"")</f>
        <v/>
      </c>
      <c r="D22181" s="5">
        <v>0.0</v>
      </c>
    </row>
    <row r="22182" ht="14.25" customHeight="1">
      <c r="A22182" s="5"/>
      <c r="B22182" s="5"/>
      <c r="C22182" s="5" t="str">
        <f>IFERROR(__xludf.DUMMYFUNCTION("""COMPUTED_VALUE"""),"")</f>
        <v/>
      </c>
      <c r="D22182" s="5">
        <v>0.0</v>
      </c>
    </row>
    <row r="22183" ht="14.25" customHeight="1">
      <c r="A22183" s="5"/>
      <c r="B22183" s="5"/>
      <c r="C22183" s="5" t="str">
        <f>IFERROR(__xludf.DUMMYFUNCTION("""COMPUTED_VALUE"""),"")</f>
        <v/>
      </c>
      <c r="D22183" s="5">
        <v>0.0</v>
      </c>
    </row>
    <row r="22184" ht="14.25" customHeight="1">
      <c r="A22184" s="5"/>
      <c r="B22184" s="5"/>
      <c r="C22184" s="5" t="str">
        <f>IFERROR(__xludf.DUMMYFUNCTION("""COMPUTED_VALUE"""),"")</f>
        <v/>
      </c>
      <c r="D22184" s="5">
        <v>0.0</v>
      </c>
    </row>
    <row r="22185" ht="14.25" customHeight="1">
      <c r="A22185" s="5"/>
      <c r="B22185" s="5"/>
      <c r="C22185" s="5" t="str">
        <f>IFERROR(__xludf.DUMMYFUNCTION("""COMPUTED_VALUE"""),"")</f>
        <v/>
      </c>
      <c r="D22185" s="5">
        <v>0.0</v>
      </c>
    </row>
    <row r="22186" ht="14.25" customHeight="1">
      <c r="A22186" s="5"/>
      <c r="B22186" s="5"/>
      <c r="C22186" s="5" t="str">
        <f>IFERROR(__xludf.DUMMYFUNCTION("""COMPUTED_VALUE"""),"")</f>
        <v/>
      </c>
      <c r="D22186" s="5">
        <v>0.0</v>
      </c>
    </row>
    <row r="22187" ht="14.25" customHeight="1">
      <c r="A22187" s="5"/>
      <c r="B22187" s="5"/>
      <c r="C22187" s="5" t="str">
        <f>IFERROR(__xludf.DUMMYFUNCTION("""COMPUTED_VALUE"""),"")</f>
        <v/>
      </c>
      <c r="D22187" s="5">
        <v>0.0</v>
      </c>
    </row>
    <row r="22188" ht="14.25" customHeight="1">
      <c r="A22188" s="5"/>
      <c r="B22188" s="5"/>
      <c r="C22188" s="5" t="str">
        <f>IFERROR(__xludf.DUMMYFUNCTION("""COMPUTED_VALUE"""),"")</f>
        <v/>
      </c>
      <c r="D22188" s="5">
        <v>0.0</v>
      </c>
    </row>
    <row r="22189" ht="14.25" customHeight="1">
      <c r="A22189" s="5"/>
      <c r="B22189" s="5"/>
      <c r="C22189" s="5" t="str">
        <f>IFERROR(__xludf.DUMMYFUNCTION("""COMPUTED_VALUE"""),"")</f>
        <v/>
      </c>
      <c r="D22189" s="5">
        <v>0.0</v>
      </c>
    </row>
    <row r="22190" ht="14.25" customHeight="1">
      <c r="A22190" s="5"/>
      <c r="B22190" s="5"/>
      <c r="C22190" s="5" t="str">
        <f>IFERROR(__xludf.DUMMYFUNCTION("""COMPUTED_VALUE"""),"")</f>
        <v/>
      </c>
      <c r="D22190" s="5">
        <v>0.0</v>
      </c>
    </row>
    <row r="22191" ht="14.25" customHeight="1">
      <c r="A22191" s="5"/>
      <c r="B22191" s="5"/>
      <c r="C22191" s="5" t="str">
        <f>IFERROR(__xludf.DUMMYFUNCTION("""COMPUTED_VALUE"""),"")</f>
        <v/>
      </c>
      <c r="D22191" s="5">
        <v>0.0</v>
      </c>
    </row>
    <row r="22192" ht="14.25" customHeight="1">
      <c r="A22192" s="5"/>
      <c r="B22192" s="5"/>
      <c r="C22192" s="5" t="str">
        <f>IFERROR(__xludf.DUMMYFUNCTION("""COMPUTED_VALUE"""),"")</f>
        <v/>
      </c>
      <c r="D22192" s="5">
        <v>0.0</v>
      </c>
    </row>
    <row r="22193" ht="14.25" customHeight="1">
      <c r="A22193" s="5"/>
      <c r="B22193" s="5"/>
      <c r="C22193" s="5" t="str">
        <f>IFERROR(__xludf.DUMMYFUNCTION("""COMPUTED_VALUE"""),"")</f>
        <v/>
      </c>
      <c r="D22193" s="5">
        <v>0.0</v>
      </c>
    </row>
    <row r="22194" ht="14.25" customHeight="1">
      <c r="A22194" s="5"/>
      <c r="B22194" s="5"/>
      <c r="C22194" s="5" t="str">
        <f>IFERROR(__xludf.DUMMYFUNCTION("""COMPUTED_VALUE"""),"")</f>
        <v/>
      </c>
      <c r="D22194" s="5">
        <v>0.0</v>
      </c>
    </row>
    <row r="22195" ht="14.25" customHeight="1">
      <c r="A22195" s="5"/>
      <c r="B22195" s="5"/>
      <c r="C22195" s="5" t="str">
        <f>IFERROR(__xludf.DUMMYFUNCTION("""COMPUTED_VALUE"""),"")</f>
        <v/>
      </c>
      <c r="D22195" s="5">
        <v>0.0</v>
      </c>
    </row>
    <row r="22196" ht="14.25" customHeight="1">
      <c r="A22196" s="5"/>
      <c r="B22196" s="5"/>
      <c r="C22196" s="5" t="str">
        <f>IFERROR(__xludf.DUMMYFUNCTION("""COMPUTED_VALUE"""),"")</f>
        <v/>
      </c>
      <c r="D22196" s="5">
        <v>0.0</v>
      </c>
    </row>
    <row r="22197" ht="14.25" customHeight="1">
      <c r="A22197" s="5"/>
      <c r="B22197" s="5"/>
      <c r="C22197" s="5" t="str">
        <f>IFERROR(__xludf.DUMMYFUNCTION("""COMPUTED_VALUE"""),"")</f>
        <v/>
      </c>
      <c r="D22197" s="5">
        <v>0.0</v>
      </c>
    </row>
    <row r="22198" ht="14.25" customHeight="1">
      <c r="A22198" s="5"/>
      <c r="B22198" s="5"/>
      <c r="C22198" s="5" t="str">
        <f>IFERROR(__xludf.DUMMYFUNCTION("""COMPUTED_VALUE"""),"")</f>
        <v/>
      </c>
      <c r="D22198" s="5">
        <v>0.0</v>
      </c>
    </row>
    <row r="22199" ht="14.25" customHeight="1">
      <c r="A22199" s="5"/>
      <c r="B22199" s="5"/>
      <c r="C22199" s="5" t="str">
        <f>IFERROR(__xludf.DUMMYFUNCTION("""COMPUTED_VALUE"""),"")</f>
        <v/>
      </c>
      <c r="D22199" s="5">
        <v>0.0</v>
      </c>
    </row>
    <row r="22200" ht="14.25" customHeight="1">
      <c r="A22200" s="5"/>
      <c r="B22200" s="5"/>
      <c r="C22200" s="5" t="str">
        <f>IFERROR(__xludf.DUMMYFUNCTION("""COMPUTED_VALUE"""),"")</f>
        <v/>
      </c>
      <c r="D22200" s="5">
        <v>0.0</v>
      </c>
    </row>
    <row r="22201" ht="14.25" customHeight="1">
      <c r="A22201" s="5"/>
      <c r="B22201" s="5"/>
      <c r="C22201" s="5" t="str">
        <f>IFERROR(__xludf.DUMMYFUNCTION("""COMPUTED_VALUE"""),"")</f>
        <v/>
      </c>
      <c r="D22201" s="5">
        <v>0.0</v>
      </c>
    </row>
    <row r="22202" ht="14.25" customHeight="1">
      <c r="A22202" s="5"/>
      <c r="B22202" s="5"/>
      <c r="C22202" s="5" t="str">
        <f>IFERROR(__xludf.DUMMYFUNCTION("""COMPUTED_VALUE"""),"")</f>
        <v/>
      </c>
      <c r="D22202" s="5">
        <v>0.0</v>
      </c>
    </row>
    <row r="22203" ht="14.25" customHeight="1">
      <c r="A22203" s="5"/>
      <c r="B22203" s="5"/>
      <c r="C22203" s="5" t="str">
        <f>IFERROR(__xludf.DUMMYFUNCTION("""COMPUTED_VALUE"""),"")</f>
        <v/>
      </c>
      <c r="D22203" s="5">
        <v>0.0</v>
      </c>
    </row>
    <row r="22204" ht="14.25" customHeight="1">
      <c r="A22204" s="5"/>
      <c r="B22204" s="5"/>
      <c r="C22204" s="5" t="str">
        <f>IFERROR(__xludf.DUMMYFUNCTION("""COMPUTED_VALUE"""),"")</f>
        <v/>
      </c>
      <c r="D22204" s="5">
        <v>0.0</v>
      </c>
    </row>
    <row r="22205" ht="14.25" customHeight="1">
      <c r="A22205" s="5"/>
      <c r="B22205" s="5"/>
      <c r="C22205" s="5" t="str">
        <f>IFERROR(__xludf.DUMMYFUNCTION("""COMPUTED_VALUE"""),"")</f>
        <v/>
      </c>
      <c r="D22205" s="5">
        <v>0.0</v>
      </c>
    </row>
    <row r="22206" ht="14.25" customHeight="1">
      <c r="A22206" s="5"/>
      <c r="B22206" s="5"/>
      <c r="C22206" s="5" t="str">
        <f>IFERROR(__xludf.DUMMYFUNCTION("""COMPUTED_VALUE"""),"")</f>
        <v/>
      </c>
      <c r="D22206" s="5">
        <v>0.0</v>
      </c>
    </row>
    <row r="22207" ht="14.25" customHeight="1">
      <c r="A22207" s="5"/>
      <c r="B22207" s="5"/>
      <c r="C22207" s="5" t="str">
        <f>IFERROR(__xludf.DUMMYFUNCTION("""COMPUTED_VALUE"""),"")</f>
        <v/>
      </c>
      <c r="D22207" s="5">
        <v>0.0</v>
      </c>
    </row>
    <row r="22208" ht="14.25" customHeight="1">
      <c r="A22208" s="5"/>
      <c r="B22208" s="5"/>
      <c r="C22208" s="5" t="str">
        <f>IFERROR(__xludf.DUMMYFUNCTION("""COMPUTED_VALUE"""),"")</f>
        <v/>
      </c>
      <c r="D22208" s="5">
        <v>0.0</v>
      </c>
    </row>
    <row r="22209" ht="14.25" customHeight="1">
      <c r="A22209" s="5"/>
      <c r="B22209" s="5"/>
      <c r="C22209" s="5" t="str">
        <f>IFERROR(__xludf.DUMMYFUNCTION("""COMPUTED_VALUE"""),"")</f>
        <v/>
      </c>
      <c r="D22209" s="5">
        <v>0.0</v>
      </c>
    </row>
    <row r="22210" ht="14.25" customHeight="1">
      <c r="A22210" s="5"/>
      <c r="B22210" s="5"/>
      <c r="C22210" s="5" t="str">
        <f>IFERROR(__xludf.DUMMYFUNCTION("""COMPUTED_VALUE"""),"")</f>
        <v/>
      </c>
      <c r="D22210" s="5">
        <v>0.0</v>
      </c>
    </row>
    <row r="22211" ht="14.25" customHeight="1">
      <c r="A22211" s="5"/>
      <c r="B22211" s="5"/>
      <c r="C22211" s="5" t="str">
        <f>IFERROR(__xludf.DUMMYFUNCTION("""COMPUTED_VALUE"""),"")</f>
        <v/>
      </c>
      <c r="D22211" s="5">
        <v>0.0</v>
      </c>
    </row>
    <row r="22212" ht="14.25" customHeight="1">
      <c r="A22212" s="5"/>
      <c r="B22212" s="5"/>
      <c r="C22212" s="5" t="str">
        <f>IFERROR(__xludf.DUMMYFUNCTION("""COMPUTED_VALUE"""),"")</f>
        <v/>
      </c>
      <c r="D22212" s="5">
        <v>0.0</v>
      </c>
    </row>
    <row r="22213" ht="14.25" customHeight="1">
      <c r="A22213" s="5"/>
      <c r="B22213" s="5"/>
      <c r="C22213" s="5" t="str">
        <f>IFERROR(__xludf.DUMMYFUNCTION("""COMPUTED_VALUE"""),"")</f>
        <v/>
      </c>
      <c r="D22213" s="5">
        <v>0.0</v>
      </c>
    </row>
    <row r="22214" ht="14.25" customHeight="1">
      <c r="A22214" s="5"/>
      <c r="B22214" s="5"/>
      <c r="C22214" s="5" t="str">
        <f>IFERROR(__xludf.DUMMYFUNCTION("""COMPUTED_VALUE"""),"")</f>
        <v/>
      </c>
      <c r="D22214" s="5">
        <v>0.0</v>
      </c>
    </row>
    <row r="22215" ht="14.25" customHeight="1">
      <c r="A22215" s="5"/>
      <c r="B22215" s="5"/>
      <c r="C22215" s="5" t="str">
        <f>IFERROR(__xludf.DUMMYFUNCTION("""COMPUTED_VALUE"""),"")</f>
        <v/>
      </c>
      <c r="D22215" s="5">
        <v>0.0</v>
      </c>
    </row>
    <row r="22216" ht="14.25" customHeight="1">
      <c r="A22216" s="5"/>
      <c r="B22216" s="5"/>
      <c r="C22216" s="5" t="str">
        <f>IFERROR(__xludf.DUMMYFUNCTION("""COMPUTED_VALUE"""),"")</f>
        <v/>
      </c>
      <c r="D22216" s="5">
        <v>0.0</v>
      </c>
    </row>
    <row r="22217" ht="14.25" customHeight="1">
      <c r="A22217" s="5"/>
      <c r="B22217" s="5"/>
      <c r="C22217" s="5" t="str">
        <f>IFERROR(__xludf.DUMMYFUNCTION("""COMPUTED_VALUE"""),"")</f>
        <v/>
      </c>
      <c r="D22217" s="5">
        <v>0.0</v>
      </c>
    </row>
    <row r="22218" ht="14.25" customHeight="1">
      <c r="A22218" s="5"/>
      <c r="B22218" s="5"/>
      <c r="C22218" s="5" t="str">
        <f>IFERROR(__xludf.DUMMYFUNCTION("""COMPUTED_VALUE"""),"")</f>
        <v/>
      </c>
      <c r="D22218" s="5">
        <v>0.0</v>
      </c>
    </row>
    <row r="22219" ht="14.25" customHeight="1">
      <c r="A22219" s="5"/>
      <c r="B22219" s="5"/>
      <c r="C22219" s="5" t="str">
        <f>IFERROR(__xludf.DUMMYFUNCTION("""COMPUTED_VALUE"""),"")</f>
        <v/>
      </c>
      <c r="D22219" s="5">
        <v>0.0</v>
      </c>
    </row>
    <row r="22220" ht="14.25" customHeight="1">
      <c r="A22220" s="5"/>
      <c r="B22220" s="5"/>
      <c r="C22220" s="5" t="str">
        <f>IFERROR(__xludf.DUMMYFUNCTION("""COMPUTED_VALUE"""),"")</f>
        <v/>
      </c>
      <c r="D22220" s="5">
        <v>0.0</v>
      </c>
    </row>
    <row r="22221" ht="14.25" customHeight="1">
      <c r="A22221" s="5"/>
      <c r="B22221" s="5"/>
      <c r="C22221" s="5" t="str">
        <f>IFERROR(__xludf.DUMMYFUNCTION("""COMPUTED_VALUE"""),"")</f>
        <v/>
      </c>
      <c r="D22221" s="5">
        <v>0.0</v>
      </c>
    </row>
    <row r="22222" ht="14.25" customHeight="1">
      <c r="A22222" s="5"/>
      <c r="B22222" s="5"/>
      <c r="C22222" s="5" t="str">
        <f>IFERROR(__xludf.DUMMYFUNCTION("""COMPUTED_VALUE"""),"")</f>
        <v/>
      </c>
      <c r="D22222" s="5">
        <v>0.0</v>
      </c>
    </row>
    <row r="22223" ht="14.25" customHeight="1">
      <c r="A22223" s="5"/>
      <c r="B22223" s="5"/>
      <c r="C22223" s="5" t="str">
        <f>IFERROR(__xludf.DUMMYFUNCTION("""COMPUTED_VALUE"""),"")</f>
        <v/>
      </c>
      <c r="D22223" s="5">
        <v>0.0</v>
      </c>
    </row>
    <row r="22224" ht="14.25" customHeight="1">
      <c r="A22224" s="5"/>
      <c r="B22224" s="5"/>
      <c r="C22224" s="5" t="str">
        <f>IFERROR(__xludf.DUMMYFUNCTION("""COMPUTED_VALUE"""),"")</f>
        <v/>
      </c>
      <c r="D22224" s="5">
        <v>0.0</v>
      </c>
    </row>
    <row r="22225" ht="14.25" customHeight="1">
      <c r="A22225" s="5"/>
      <c r="B22225" s="5"/>
      <c r="C22225" s="5" t="str">
        <f>IFERROR(__xludf.DUMMYFUNCTION("""COMPUTED_VALUE"""),"")</f>
        <v/>
      </c>
      <c r="D22225" s="5">
        <v>0.0</v>
      </c>
    </row>
    <row r="22226" ht="14.25" customHeight="1">
      <c r="A22226" s="5"/>
      <c r="B22226" s="5"/>
      <c r="C22226" s="5" t="str">
        <f>IFERROR(__xludf.DUMMYFUNCTION("""COMPUTED_VALUE"""),"")</f>
        <v/>
      </c>
      <c r="D22226" s="5">
        <v>0.0</v>
      </c>
    </row>
    <row r="22227" ht="14.25" customHeight="1">
      <c r="A22227" s="5"/>
      <c r="B22227" s="5"/>
      <c r="C22227" s="5" t="str">
        <f>IFERROR(__xludf.DUMMYFUNCTION("""COMPUTED_VALUE"""),"")</f>
        <v/>
      </c>
      <c r="D22227" s="5">
        <v>0.0</v>
      </c>
    </row>
    <row r="22228" ht="14.25" customHeight="1">
      <c r="A22228" s="5"/>
      <c r="B22228" s="5"/>
      <c r="C22228" s="5" t="str">
        <f>IFERROR(__xludf.DUMMYFUNCTION("""COMPUTED_VALUE"""),"")</f>
        <v/>
      </c>
      <c r="D22228" s="5">
        <v>0.0</v>
      </c>
    </row>
    <row r="22229" ht="14.25" customHeight="1">
      <c r="A22229" s="5"/>
      <c r="B22229" s="5"/>
      <c r="C22229" s="5" t="str">
        <f>IFERROR(__xludf.DUMMYFUNCTION("""COMPUTED_VALUE"""),"")</f>
        <v/>
      </c>
      <c r="D22229" s="5">
        <v>0.0</v>
      </c>
    </row>
    <row r="22230" ht="14.25" customHeight="1">
      <c r="A22230" s="5"/>
      <c r="B22230" s="5"/>
      <c r="C22230" s="5" t="str">
        <f>IFERROR(__xludf.DUMMYFUNCTION("""COMPUTED_VALUE"""),"")</f>
        <v/>
      </c>
      <c r="D22230" s="5">
        <v>0.0</v>
      </c>
    </row>
    <row r="22231" ht="14.25" customHeight="1">
      <c r="A22231" s="5"/>
      <c r="B22231" s="5"/>
      <c r="C22231" s="5" t="str">
        <f>IFERROR(__xludf.DUMMYFUNCTION("""COMPUTED_VALUE"""),"")</f>
        <v/>
      </c>
      <c r="D22231" s="5">
        <v>0.0</v>
      </c>
    </row>
    <row r="22232" ht="14.25" customHeight="1">
      <c r="A22232" s="5"/>
      <c r="B22232" s="5"/>
      <c r="C22232" s="5" t="str">
        <f>IFERROR(__xludf.DUMMYFUNCTION("""COMPUTED_VALUE"""),"")</f>
        <v/>
      </c>
      <c r="D22232" s="5">
        <v>0.0</v>
      </c>
    </row>
    <row r="22233" ht="14.25" customHeight="1">
      <c r="A22233" s="5"/>
      <c r="B22233" s="5"/>
      <c r="C22233" s="5" t="str">
        <f>IFERROR(__xludf.DUMMYFUNCTION("""COMPUTED_VALUE"""),"")</f>
        <v/>
      </c>
      <c r="D22233" s="5">
        <v>0.0</v>
      </c>
    </row>
    <row r="22234" ht="14.25" customHeight="1">
      <c r="A22234" s="5"/>
      <c r="B22234" s="5"/>
      <c r="C22234" s="5" t="str">
        <f>IFERROR(__xludf.DUMMYFUNCTION("""COMPUTED_VALUE"""),"")</f>
        <v/>
      </c>
      <c r="D22234" s="5">
        <v>0.0</v>
      </c>
    </row>
    <row r="22235" ht="14.25" customHeight="1">
      <c r="A22235" s="5"/>
      <c r="B22235" s="5"/>
      <c r="C22235" s="5" t="str">
        <f>IFERROR(__xludf.DUMMYFUNCTION("""COMPUTED_VALUE"""),"")</f>
        <v/>
      </c>
      <c r="D22235" s="5">
        <v>0.0</v>
      </c>
    </row>
    <row r="22236" ht="14.25" customHeight="1">
      <c r="A22236" s="5"/>
      <c r="B22236" s="5"/>
      <c r="C22236" s="5" t="str">
        <f>IFERROR(__xludf.DUMMYFUNCTION("""COMPUTED_VALUE"""),"")</f>
        <v/>
      </c>
      <c r="D22236" s="5">
        <v>0.0</v>
      </c>
    </row>
    <row r="22237" ht="14.25" customHeight="1">
      <c r="A22237" s="5"/>
      <c r="B22237" s="5"/>
      <c r="C22237" s="5" t="str">
        <f>IFERROR(__xludf.DUMMYFUNCTION("""COMPUTED_VALUE"""),"")</f>
        <v/>
      </c>
      <c r="D22237" s="5">
        <v>0.0</v>
      </c>
    </row>
    <row r="22238" ht="14.25" customHeight="1">
      <c r="A22238" s="5"/>
      <c r="B22238" s="5"/>
      <c r="C22238" s="5" t="str">
        <f>IFERROR(__xludf.DUMMYFUNCTION("""COMPUTED_VALUE"""),"")</f>
        <v/>
      </c>
      <c r="D22238" s="5">
        <v>0.0</v>
      </c>
    </row>
    <row r="22239" ht="14.25" customHeight="1">
      <c r="A22239" s="5"/>
      <c r="B22239" s="5"/>
      <c r="C22239" s="5" t="str">
        <f>IFERROR(__xludf.DUMMYFUNCTION("""COMPUTED_VALUE"""),"")</f>
        <v/>
      </c>
      <c r="D22239" s="5">
        <v>0.0</v>
      </c>
    </row>
    <row r="22240" ht="14.25" customHeight="1">
      <c r="A22240" s="5"/>
      <c r="B22240" s="5"/>
      <c r="C22240" s="5" t="str">
        <f>IFERROR(__xludf.DUMMYFUNCTION("""COMPUTED_VALUE"""),"")</f>
        <v/>
      </c>
      <c r="D22240" s="5">
        <v>0.0</v>
      </c>
    </row>
    <row r="22241" ht="14.25" customHeight="1">
      <c r="A22241" s="5"/>
      <c r="B22241" s="5"/>
      <c r="C22241" s="5" t="str">
        <f>IFERROR(__xludf.DUMMYFUNCTION("""COMPUTED_VALUE"""),"")</f>
        <v/>
      </c>
      <c r="D22241" s="5">
        <v>0.0</v>
      </c>
    </row>
    <row r="22242" ht="14.25" customHeight="1">
      <c r="A22242" s="5"/>
      <c r="B22242" s="5"/>
      <c r="C22242" s="5" t="str">
        <f>IFERROR(__xludf.DUMMYFUNCTION("""COMPUTED_VALUE"""),"")</f>
        <v/>
      </c>
      <c r="D22242" s="5">
        <v>0.0</v>
      </c>
    </row>
    <row r="22243" ht="14.25" customHeight="1">
      <c r="A22243" s="5"/>
      <c r="B22243" s="5"/>
      <c r="C22243" s="5" t="str">
        <f>IFERROR(__xludf.DUMMYFUNCTION("""COMPUTED_VALUE"""),"")</f>
        <v/>
      </c>
      <c r="D22243" s="5">
        <v>0.0</v>
      </c>
    </row>
    <row r="22244" ht="14.25" customHeight="1">
      <c r="A22244" s="5"/>
      <c r="B22244" s="5"/>
      <c r="C22244" s="5" t="str">
        <f>IFERROR(__xludf.DUMMYFUNCTION("""COMPUTED_VALUE"""),"")</f>
        <v/>
      </c>
      <c r="D22244" s="5">
        <v>0.0</v>
      </c>
    </row>
    <row r="22245" ht="14.25" customHeight="1">
      <c r="A22245" s="5"/>
      <c r="B22245" s="5"/>
      <c r="C22245" s="5" t="str">
        <f>IFERROR(__xludf.DUMMYFUNCTION("""COMPUTED_VALUE"""),"")</f>
        <v/>
      </c>
      <c r="D22245" s="5">
        <v>0.0</v>
      </c>
    </row>
    <row r="22246" ht="14.25" customHeight="1">
      <c r="A22246" s="5"/>
      <c r="B22246" s="5"/>
      <c r="C22246" s="5" t="str">
        <f>IFERROR(__xludf.DUMMYFUNCTION("""COMPUTED_VALUE"""),"")</f>
        <v/>
      </c>
      <c r="D22246" s="5">
        <v>0.0</v>
      </c>
    </row>
    <row r="22247" ht="14.25" customHeight="1">
      <c r="A22247" s="5"/>
      <c r="B22247" s="5"/>
      <c r="C22247" s="5" t="str">
        <f>IFERROR(__xludf.DUMMYFUNCTION("""COMPUTED_VALUE"""),"")</f>
        <v/>
      </c>
      <c r="D22247" s="5">
        <v>0.0</v>
      </c>
    </row>
    <row r="22248" ht="14.25" customHeight="1">
      <c r="A22248" s="5"/>
      <c r="B22248" s="5"/>
      <c r="C22248" s="5" t="str">
        <f>IFERROR(__xludf.DUMMYFUNCTION("""COMPUTED_VALUE"""),"")</f>
        <v/>
      </c>
      <c r="D22248" s="5">
        <v>0.0</v>
      </c>
    </row>
    <row r="22249" ht="14.25" customHeight="1">
      <c r="A22249" s="5"/>
      <c r="B22249" s="5"/>
      <c r="C22249" s="5" t="str">
        <f>IFERROR(__xludf.DUMMYFUNCTION("""COMPUTED_VALUE"""),"")</f>
        <v/>
      </c>
      <c r="D22249" s="5">
        <v>0.0</v>
      </c>
    </row>
    <row r="22250" ht="14.25" customHeight="1">
      <c r="A22250" s="5"/>
      <c r="B22250" s="5"/>
      <c r="C22250" s="5" t="str">
        <f>IFERROR(__xludf.DUMMYFUNCTION("""COMPUTED_VALUE"""),"")</f>
        <v/>
      </c>
      <c r="D22250" s="5">
        <v>0.0</v>
      </c>
    </row>
    <row r="22251" ht="14.25" customHeight="1">
      <c r="A22251" s="5"/>
      <c r="B22251" s="5"/>
      <c r="C22251" s="5" t="str">
        <f>IFERROR(__xludf.DUMMYFUNCTION("""COMPUTED_VALUE"""),"")</f>
        <v/>
      </c>
      <c r="D22251" s="5">
        <v>0.0</v>
      </c>
    </row>
    <row r="22252" ht="14.25" customHeight="1">
      <c r="A22252" s="5"/>
      <c r="B22252" s="5"/>
      <c r="C22252" s="5" t="str">
        <f>IFERROR(__xludf.DUMMYFUNCTION("""COMPUTED_VALUE"""),"")</f>
        <v/>
      </c>
      <c r="D22252" s="5">
        <v>0.0</v>
      </c>
    </row>
    <row r="22253" ht="14.25" customHeight="1">
      <c r="A22253" s="5"/>
      <c r="B22253" s="5"/>
      <c r="C22253" s="5" t="str">
        <f>IFERROR(__xludf.DUMMYFUNCTION("""COMPUTED_VALUE"""),"")</f>
        <v/>
      </c>
      <c r="D22253" s="5">
        <v>0.0</v>
      </c>
    </row>
    <row r="22254" ht="14.25" customHeight="1">
      <c r="A22254" s="5"/>
      <c r="B22254" s="5"/>
      <c r="C22254" s="5" t="str">
        <f>IFERROR(__xludf.DUMMYFUNCTION("""COMPUTED_VALUE"""),"")</f>
        <v/>
      </c>
      <c r="D22254" s="5">
        <v>0.0</v>
      </c>
    </row>
    <row r="22255" ht="14.25" customHeight="1">
      <c r="A22255" s="5"/>
      <c r="B22255" s="5"/>
      <c r="C22255" s="5" t="str">
        <f>IFERROR(__xludf.DUMMYFUNCTION("""COMPUTED_VALUE"""),"")</f>
        <v/>
      </c>
      <c r="D22255" s="5">
        <v>0.0</v>
      </c>
    </row>
    <row r="22256" ht="14.25" customHeight="1">
      <c r="A22256" s="5"/>
      <c r="B22256" s="5"/>
      <c r="C22256" s="5" t="str">
        <f>IFERROR(__xludf.DUMMYFUNCTION("""COMPUTED_VALUE"""),"")</f>
        <v/>
      </c>
      <c r="D22256" s="5">
        <v>0.0</v>
      </c>
    </row>
    <row r="22257" ht="14.25" customHeight="1">
      <c r="A22257" s="5"/>
      <c r="B22257" s="5"/>
      <c r="C22257" s="5" t="str">
        <f>IFERROR(__xludf.DUMMYFUNCTION("""COMPUTED_VALUE"""),"")</f>
        <v/>
      </c>
      <c r="D22257" s="5">
        <v>0.0</v>
      </c>
    </row>
    <row r="22258" ht="14.25" customHeight="1">
      <c r="A22258" s="5"/>
      <c r="B22258" s="5"/>
      <c r="C22258" s="5" t="str">
        <f>IFERROR(__xludf.DUMMYFUNCTION("""COMPUTED_VALUE"""),"")</f>
        <v/>
      </c>
      <c r="D22258" s="5">
        <v>0.0</v>
      </c>
    </row>
    <row r="22259" ht="14.25" customHeight="1">
      <c r="A22259" s="5"/>
      <c r="B22259" s="5"/>
      <c r="C22259" s="5" t="str">
        <f>IFERROR(__xludf.DUMMYFUNCTION("""COMPUTED_VALUE"""),"")</f>
        <v/>
      </c>
      <c r="D22259" s="5">
        <v>0.0</v>
      </c>
    </row>
    <row r="22260" ht="14.25" customHeight="1">
      <c r="A22260" s="5"/>
      <c r="B22260" s="5"/>
      <c r="C22260" s="5" t="str">
        <f>IFERROR(__xludf.DUMMYFUNCTION("""COMPUTED_VALUE"""),"")</f>
        <v/>
      </c>
      <c r="D22260" s="5">
        <v>0.0</v>
      </c>
    </row>
    <row r="22261" ht="14.25" customHeight="1">
      <c r="A22261" s="5"/>
      <c r="B22261" s="5"/>
      <c r="C22261" s="5" t="str">
        <f>IFERROR(__xludf.DUMMYFUNCTION("""COMPUTED_VALUE"""),"")</f>
        <v/>
      </c>
      <c r="D22261" s="5">
        <v>0.0</v>
      </c>
    </row>
    <row r="22262" ht="14.25" customHeight="1">
      <c r="A22262" s="5"/>
      <c r="B22262" s="5"/>
      <c r="C22262" s="5" t="str">
        <f>IFERROR(__xludf.DUMMYFUNCTION("""COMPUTED_VALUE"""),"")</f>
        <v/>
      </c>
      <c r="D22262" s="5">
        <v>0.0</v>
      </c>
    </row>
    <row r="22263" ht="14.25" customHeight="1">
      <c r="A22263" s="5"/>
      <c r="B22263" s="5"/>
      <c r="C22263" s="5" t="str">
        <f>IFERROR(__xludf.DUMMYFUNCTION("""COMPUTED_VALUE"""),"")</f>
        <v/>
      </c>
      <c r="D22263" s="5">
        <v>0.0</v>
      </c>
    </row>
    <row r="22264" ht="14.25" customHeight="1">
      <c r="A22264" s="5"/>
      <c r="B22264" s="5"/>
      <c r="C22264" s="5" t="str">
        <f>IFERROR(__xludf.DUMMYFUNCTION("""COMPUTED_VALUE"""),"")</f>
        <v/>
      </c>
      <c r="D22264" s="5">
        <v>0.0</v>
      </c>
    </row>
    <row r="22265" ht="14.25" customHeight="1">
      <c r="A22265" s="5"/>
      <c r="B22265" s="5"/>
      <c r="C22265" s="5" t="str">
        <f>IFERROR(__xludf.DUMMYFUNCTION("""COMPUTED_VALUE"""),"")</f>
        <v/>
      </c>
      <c r="D22265" s="5">
        <v>0.0</v>
      </c>
    </row>
    <row r="22266" ht="14.25" customHeight="1">
      <c r="A22266" s="5"/>
      <c r="B22266" s="5"/>
      <c r="C22266" s="5" t="str">
        <f>IFERROR(__xludf.DUMMYFUNCTION("""COMPUTED_VALUE"""),"")</f>
        <v/>
      </c>
      <c r="D22266" s="5">
        <v>0.0</v>
      </c>
    </row>
    <row r="22267" ht="14.25" customHeight="1">
      <c r="A22267" s="5"/>
      <c r="B22267" s="5"/>
      <c r="C22267" s="5" t="str">
        <f>IFERROR(__xludf.DUMMYFUNCTION("""COMPUTED_VALUE"""),"")</f>
        <v/>
      </c>
      <c r="D22267" s="5">
        <v>0.0</v>
      </c>
    </row>
    <row r="22268" ht="14.25" customHeight="1">
      <c r="A22268" s="5"/>
      <c r="B22268" s="5"/>
      <c r="C22268" s="5" t="str">
        <f>IFERROR(__xludf.DUMMYFUNCTION("""COMPUTED_VALUE"""),"")</f>
        <v/>
      </c>
      <c r="D22268" s="5">
        <v>0.0</v>
      </c>
    </row>
    <row r="22269" ht="14.25" customHeight="1">
      <c r="A22269" s="5"/>
      <c r="B22269" s="5"/>
      <c r="C22269" s="5" t="str">
        <f>IFERROR(__xludf.DUMMYFUNCTION("""COMPUTED_VALUE"""),"")</f>
        <v/>
      </c>
      <c r="D22269" s="5">
        <v>0.0</v>
      </c>
    </row>
    <row r="22270" ht="14.25" customHeight="1">
      <c r="A22270" s="5"/>
      <c r="B22270" s="5"/>
      <c r="C22270" s="5" t="str">
        <f>IFERROR(__xludf.DUMMYFUNCTION("""COMPUTED_VALUE"""),"")</f>
        <v/>
      </c>
      <c r="D22270" s="5">
        <v>0.0</v>
      </c>
    </row>
    <row r="22271" ht="14.25" customHeight="1">
      <c r="A22271" s="5"/>
      <c r="B22271" s="5"/>
      <c r="C22271" s="5" t="str">
        <f>IFERROR(__xludf.DUMMYFUNCTION("""COMPUTED_VALUE"""),"")</f>
        <v/>
      </c>
      <c r="D22271" s="5">
        <v>0.0</v>
      </c>
    </row>
    <row r="22272" ht="14.25" customHeight="1">
      <c r="A22272" s="5"/>
      <c r="B22272" s="5"/>
      <c r="C22272" s="5" t="str">
        <f>IFERROR(__xludf.DUMMYFUNCTION("""COMPUTED_VALUE"""),"")</f>
        <v/>
      </c>
      <c r="D22272" s="5">
        <v>0.0</v>
      </c>
    </row>
    <row r="22273" ht="14.25" customHeight="1">
      <c r="A22273" s="5"/>
      <c r="B22273" s="5"/>
      <c r="C22273" s="5" t="str">
        <f>IFERROR(__xludf.DUMMYFUNCTION("""COMPUTED_VALUE"""),"")</f>
        <v/>
      </c>
      <c r="D22273" s="5">
        <v>0.0</v>
      </c>
    </row>
    <row r="22274" ht="14.25" customHeight="1">
      <c r="A22274" s="5"/>
      <c r="B22274" s="5"/>
      <c r="C22274" s="5" t="str">
        <f>IFERROR(__xludf.DUMMYFUNCTION("""COMPUTED_VALUE"""),"")</f>
        <v/>
      </c>
      <c r="D22274" s="5">
        <v>0.0</v>
      </c>
    </row>
    <row r="22275" ht="14.25" customHeight="1">
      <c r="A22275" s="5"/>
      <c r="B22275" s="5"/>
      <c r="C22275" s="5" t="str">
        <f>IFERROR(__xludf.DUMMYFUNCTION("""COMPUTED_VALUE"""),"")</f>
        <v/>
      </c>
      <c r="D22275" s="5">
        <v>0.0</v>
      </c>
    </row>
    <row r="22276" ht="14.25" customHeight="1">
      <c r="A22276" s="5"/>
      <c r="B22276" s="5"/>
      <c r="C22276" s="5" t="str">
        <f>IFERROR(__xludf.DUMMYFUNCTION("""COMPUTED_VALUE"""),"")</f>
        <v/>
      </c>
      <c r="D22276" s="5">
        <v>0.0</v>
      </c>
    </row>
    <row r="22277" ht="14.25" customHeight="1">
      <c r="A22277" s="5"/>
      <c r="B22277" s="5"/>
      <c r="C22277" s="5" t="str">
        <f>IFERROR(__xludf.DUMMYFUNCTION("""COMPUTED_VALUE"""),"")</f>
        <v/>
      </c>
      <c r="D22277" s="5">
        <v>0.0</v>
      </c>
    </row>
    <row r="22278" ht="14.25" customHeight="1">
      <c r="A22278" s="5"/>
      <c r="B22278" s="5"/>
      <c r="C22278" s="5" t="str">
        <f>IFERROR(__xludf.DUMMYFUNCTION("""COMPUTED_VALUE"""),"")</f>
        <v/>
      </c>
      <c r="D22278" s="5">
        <v>0.0</v>
      </c>
    </row>
    <row r="22279" ht="14.25" customHeight="1">
      <c r="A22279" s="5"/>
      <c r="B22279" s="5"/>
      <c r="C22279" s="5" t="str">
        <f>IFERROR(__xludf.DUMMYFUNCTION("""COMPUTED_VALUE"""),"")</f>
        <v/>
      </c>
      <c r="D22279" s="5">
        <v>0.0</v>
      </c>
    </row>
    <row r="22280" ht="14.25" customHeight="1">
      <c r="A22280" s="5"/>
      <c r="B22280" s="5"/>
      <c r="C22280" s="5" t="str">
        <f>IFERROR(__xludf.DUMMYFUNCTION("""COMPUTED_VALUE"""),"")</f>
        <v/>
      </c>
      <c r="D22280" s="5">
        <v>0.0</v>
      </c>
    </row>
    <row r="22281" ht="14.25" customHeight="1">
      <c r="A22281" s="5"/>
      <c r="B22281" s="5"/>
      <c r="C22281" s="5" t="str">
        <f>IFERROR(__xludf.DUMMYFUNCTION("""COMPUTED_VALUE"""),"")</f>
        <v/>
      </c>
      <c r="D22281" s="5">
        <v>0.0</v>
      </c>
    </row>
    <row r="22282" ht="14.25" customHeight="1">
      <c r="A22282" s="5"/>
      <c r="B22282" s="5"/>
      <c r="C22282" s="5" t="str">
        <f>IFERROR(__xludf.DUMMYFUNCTION("""COMPUTED_VALUE"""),"")</f>
        <v/>
      </c>
      <c r="D22282" s="5">
        <v>0.0</v>
      </c>
    </row>
    <row r="22283" ht="14.25" customHeight="1">
      <c r="A22283" s="5"/>
      <c r="B22283" s="5"/>
      <c r="C22283" s="5" t="str">
        <f>IFERROR(__xludf.DUMMYFUNCTION("""COMPUTED_VALUE"""),"")</f>
        <v/>
      </c>
      <c r="D22283" s="5">
        <v>0.0</v>
      </c>
    </row>
    <row r="22284" ht="14.25" customHeight="1">
      <c r="A22284" s="5"/>
      <c r="B22284" s="5"/>
      <c r="C22284" s="5" t="str">
        <f>IFERROR(__xludf.DUMMYFUNCTION("""COMPUTED_VALUE"""),"")</f>
        <v/>
      </c>
      <c r="D22284" s="5">
        <v>0.0</v>
      </c>
    </row>
    <row r="22285" ht="14.25" customHeight="1">
      <c r="A22285" s="5"/>
      <c r="B22285" s="5"/>
      <c r="C22285" s="5" t="str">
        <f>IFERROR(__xludf.DUMMYFUNCTION("""COMPUTED_VALUE"""),"")</f>
        <v/>
      </c>
      <c r="D22285" s="5">
        <v>0.0</v>
      </c>
    </row>
    <row r="22286" ht="14.25" customHeight="1">
      <c r="A22286" s="5"/>
      <c r="B22286" s="5"/>
      <c r="C22286" s="5" t="str">
        <f>IFERROR(__xludf.DUMMYFUNCTION("""COMPUTED_VALUE"""),"")</f>
        <v/>
      </c>
      <c r="D22286" s="5">
        <v>0.0</v>
      </c>
    </row>
    <row r="22287" ht="14.25" customHeight="1">
      <c r="A22287" s="5"/>
      <c r="B22287" s="5"/>
      <c r="C22287" s="5" t="str">
        <f>IFERROR(__xludf.DUMMYFUNCTION("""COMPUTED_VALUE"""),"")</f>
        <v/>
      </c>
      <c r="D22287" s="5">
        <v>0.0</v>
      </c>
    </row>
    <row r="22288" ht="14.25" customHeight="1">
      <c r="A22288" s="5"/>
      <c r="B22288" s="5"/>
      <c r="C22288" s="5" t="str">
        <f>IFERROR(__xludf.DUMMYFUNCTION("""COMPUTED_VALUE"""),"")</f>
        <v/>
      </c>
      <c r="D22288" s="5">
        <v>0.0</v>
      </c>
    </row>
    <row r="22289" ht="14.25" customHeight="1">
      <c r="A22289" s="5"/>
      <c r="B22289" s="5"/>
      <c r="C22289" s="5" t="str">
        <f>IFERROR(__xludf.DUMMYFUNCTION("""COMPUTED_VALUE"""),"")</f>
        <v/>
      </c>
      <c r="D22289" s="5">
        <v>0.0</v>
      </c>
    </row>
    <row r="22290" ht="14.25" customHeight="1">
      <c r="A22290" s="5"/>
      <c r="B22290" s="5"/>
      <c r="C22290" s="5" t="str">
        <f>IFERROR(__xludf.DUMMYFUNCTION("""COMPUTED_VALUE"""),"")</f>
        <v/>
      </c>
      <c r="D22290" s="5">
        <v>0.0</v>
      </c>
    </row>
    <row r="22291" ht="14.25" customHeight="1">
      <c r="A22291" s="5"/>
      <c r="B22291" s="5"/>
      <c r="C22291" s="5" t="str">
        <f>IFERROR(__xludf.DUMMYFUNCTION("""COMPUTED_VALUE"""),"")</f>
        <v/>
      </c>
      <c r="D22291" s="5">
        <v>0.0</v>
      </c>
    </row>
    <row r="22292" ht="14.25" customHeight="1">
      <c r="A22292" s="5"/>
      <c r="B22292" s="5"/>
      <c r="C22292" s="5" t="str">
        <f>IFERROR(__xludf.DUMMYFUNCTION("""COMPUTED_VALUE"""),"")</f>
        <v/>
      </c>
      <c r="D22292" s="5">
        <v>0.0</v>
      </c>
    </row>
    <row r="22293" ht="14.25" customHeight="1">
      <c r="A22293" s="5"/>
      <c r="B22293" s="5"/>
      <c r="C22293" s="5" t="str">
        <f>IFERROR(__xludf.DUMMYFUNCTION("""COMPUTED_VALUE"""),"")</f>
        <v/>
      </c>
      <c r="D22293" s="5">
        <v>0.0</v>
      </c>
    </row>
    <row r="22294" ht="14.25" customHeight="1">
      <c r="A22294" s="5"/>
      <c r="B22294" s="5"/>
      <c r="C22294" s="5" t="str">
        <f>IFERROR(__xludf.DUMMYFUNCTION("""COMPUTED_VALUE"""),"")</f>
        <v/>
      </c>
      <c r="D22294" s="5">
        <v>0.0</v>
      </c>
    </row>
    <row r="22295" ht="14.25" customHeight="1">
      <c r="A22295" s="5"/>
      <c r="B22295" s="5"/>
      <c r="C22295" s="5" t="str">
        <f>IFERROR(__xludf.DUMMYFUNCTION("""COMPUTED_VALUE"""),"")</f>
        <v/>
      </c>
      <c r="D22295" s="5">
        <v>0.0</v>
      </c>
    </row>
    <row r="22296" ht="14.25" customHeight="1">
      <c r="A22296" s="5"/>
      <c r="B22296" s="5"/>
      <c r="C22296" s="5" t="str">
        <f>IFERROR(__xludf.DUMMYFUNCTION("""COMPUTED_VALUE"""),"")</f>
        <v/>
      </c>
      <c r="D22296" s="5">
        <v>0.0</v>
      </c>
    </row>
    <row r="22297" ht="14.25" customHeight="1">
      <c r="A22297" s="5"/>
      <c r="B22297" s="5"/>
      <c r="C22297" s="5" t="str">
        <f>IFERROR(__xludf.DUMMYFUNCTION("""COMPUTED_VALUE"""),"")</f>
        <v/>
      </c>
      <c r="D22297" s="5">
        <v>0.0</v>
      </c>
    </row>
    <row r="22298" ht="14.25" customHeight="1">
      <c r="A22298" s="5"/>
      <c r="B22298" s="5"/>
      <c r="C22298" s="5" t="str">
        <f>IFERROR(__xludf.DUMMYFUNCTION("""COMPUTED_VALUE"""),"")</f>
        <v/>
      </c>
      <c r="D22298" s="5">
        <v>0.0</v>
      </c>
    </row>
    <row r="22299" ht="14.25" customHeight="1">
      <c r="A22299" s="5"/>
      <c r="B22299" s="5"/>
      <c r="C22299" s="5" t="str">
        <f>IFERROR(__xludf.DUMMYFUNCTION("""COMPUTED_VALUE"""),"")</f>
        <v/>
      </c>
      <c r="D22299" s="5">
        <v>0.0</v>
      </c>
    </row>
    <row r="22300" ht="14.25" customHeight="1">
      <c r="A22300" s="5"/>
      <c r="B22300" s="5"/>
      <c r="C22300" s="5" t="str">
        <f>IFERROR(__xludf.DUMMYFUNCTION("""COMPUTED_VALUE"""),"")</f>
        <v/>
      </c>
      <c r="D22300" s="5">
        <v>0.0</v>
      </c>
    </row>
    <row r="22301" ht="14.25" customHeight="1">
      <c r="A22301" s="5"/>
      <c r="B22301" s="5"/>
      <c r="C22301" s="5" t="str">
        <f>IFERROR(__xludf.DUMMYFUNCTION("""COMPUTED_VALUE"""),"")</f>
        <v/>
      </c>
      <c r="D22301" s="5">
        <v>0.0</v>
      </c>
    </row>
    <row r="22302" ht="14.25" customHeight="1">
      <c r="A22302" s="5"/>
      <c r="B22302" s="5"/>
      <c r="C22302" s="5" t="str">
        <f>IFERROR(__xludf.DUMMYFUNCTION("""COMPUTED_VALUE"""),"")</f>
        <v/>
      </c>
      <c r="D22302" s="5">
        <v>0.0</v>
      </c>
    </row>
    <row r="22303" ht="14.25" customHeight="1">
      <c r="A22303" s="5"/>
      <c r="B22303" s="5"/>
      <c r="C22303" s="5" t="str">
        <f>IFERROR(__xludf.DUMMYFUNCTION("""COMPUTED_VALUE"""),"")</f>
        <v/>
      </c>
      <c r="D22303" s="5">
        <v>0.0</v>
      </c>
    </row>
    <row r="22304" ht="14.25" customHeight="1">
      <c r="A22304" s="5"/>
      <c r="B22304" s="5"/>
      <c r="C22304" s="5" t="str">
        <f>IFERROR(__xludf.DUMMYFUNCTION("""COMPUTED_VALUE"""),"")</f>
        <v/>
      </c>
      <c r="D22304" s="5">
        <v>0.0</v>
      </c>
    </row>
    <row r="22305" ht="14.25" customHeight="1">
      <c r="A22305" s="5"/>
      <c r="B22305" s="5"/>
      <c r="C22305" s="5" t="str">
        <f>IFERROR(__xludf.DUMMYFUNCTION("""COMPUTED_VALUE"""),"")</f>
        <v/>
      </c>
      <c r="D22305" s="5">
        <v>0.0</v>
      </c>
    </row>
    <row r="22306" ht="14.25" customHeight="1">
      <c r="A22306" s="5"/>
      <c r="B22306" s="5"/>
      <c r="C22306" s="5" t="str">
        <f>IFERROR(__xludf.DUMMYFUNCTION("""COMPUTED_VALUE"""),"")</f>
        <v/>
      </c>
      <c r="D22306" s="5">
        <v>0.0</v>
      </c>
    </row>
    <row r="22307" ht="14.25" customHeight="1">
      <c r="A22307" s="5"/>
      <c r="B22307" s="5"/>
      <c r="C22307" s="5" t="str">
        <f>IFERROR(__xludf.DUMMYFUNCTION("""COMPUTED_VALUE"""),"")</f>
        <v/>
      </c>
      <c r="D22307" s="5">
        <v>0.0</v>
      </c>
    </row>
    <row r="22308" ht="14.25" customHeight="1">
      <c r="A22308" s="5"/>
      <c r="B22308" s="5"/>
      <c r="C22308" s="5" t="str">
        <f>IFERROR(__xludf.DUMMYFUNCTION("""COMPUTED_VALUE"""),"")</f>
        <v/>
      </c>
      <c r="D22308" s="5">
        <v>0.0</v>
      </c>
    </row>
    <row r="22309" ht="14.25" customHeight="1">
      <c r="A22309" s="5"/>
      <c r="B22309" s="5"/>
      <c r="C22309" s="5" t="str">
        <f>IFERROR(__xludf.DUMMYFUNCTION("""COMPUTED_VALUE"""),"")</f>
        <v/>
      </c>
      <c r="D22309" s="5">
        <v>0.0</v>
      </c>
    </row>
    <row r="22310" ht="14.25" customHeight="1">
      <c r="A22310" s="5"/>
      <c r="B22310" s="5"/>
      <c r="C22310" s="5" t="str">
        <f>IFERROR(__xludf.DUMMYFUNCTION("""COMPUTED_VALUE"""),"")</f>
        <v/>
      </c>
      <c r="D22310" s="5">
        <v>0.0</v>
      </c>
    </row>
    <row r="22311" ht="14.25" customHeight="1">
      <c r="A22311" s="5"/>
      <c r="B22311" s="5"/>
      <c r="C22311" s="5" t="str">
        <f>IFERROR(__xludf.DUMMYFUNCTION("""COMPUTED_VALUE"""),"")</f>
        <v/>
      </c>
      <c r="D22311" s="5">
        <v>0.0</v>
      </c>
    </row>
    <row r="22312" ht="14.25" customHeight="1">
      <c r="A22312" s="5"/>
      <c r="B22312" s="5"/>
      <c r="C22312" s="5" t="str">
        <f>IFERROR(__xludf.DUMMYFUNCTION("""COMPUTED_VALUE"""),"")</f>
        <v/>
      </c>
      <c r="D22312" s="5">
        <v>0.0</v>
      </c>
    </row>
    <row r="22313" ht="14.25" customHeight="1">
      <c r="A22313" s="5"/>
      <c r="B22313" s="5"/>
      <c r="C22313" s="5" t="str">
        <f>IFERROR(__xludf.DUMMYFUNCTION("""COMPUTED_VALUE"""),"")</f>
        <v/>
      </c>
      <c r="D22313" s="5">
        <v>0.0</v>
      </c>
    </row>
    <row r="22314" ht="14.25" customHeight="1">
      <c r="A22314" s="5"/>
      <c r="B22314" s="5"/>
      <c r="C22314" s="5" t="str">
        <f>IFERROR(__xludf.DUMMYFUNCTION("""COMPUTED_VALUE"""),"")</f>
        <v/>
      </c>
      <c r="D22314" s="5">
        <v>0.0</v>
      </c>
    </row>
    <row r="22315" ht="14.25" customHeight="1">
      <c r="A22315" s="5"/>
      <c r="B22315" s="5"/>
      <c r="C22315" s="5" t="str">
        <f>IFERROR(__xludf.DUMMYFUNCTION("""COMPUTED_VALUE"""),"")</f>
        <v/>
      </c>
      <c r="D22315" s="5">
        <v>0.0</v>
      </c>
    </row>
    <row r="22316" ht="14.25" customHeight="1">
      <c r="A22316" s="5"/>
      <c r="B22316" s="5"/>
      <c r="C22316" s="5" t="str">
        <f>IFERROR(__xludf.DUMMYFUNCTION("""COMPUTED_VALUE"""),"")</f>
        <v/>
      </c>
      <c r="D22316" s="5">
        <v>0.0</v>
      </c>
    </row>
    <row r="22317" ht="14.25" customHeight="1">
      <c r="A22317" s="5"/>
      <c r="B22317" s="5"/>
      <c r="C22317" s="5" t="str">
        <f>IFERROR(__xludf.DUMMYFUNCTION("""COMPUTED_VALUE"""),"")</f>
        <v/>
      </c>
      <c r="D22317" s="5">
        <v>0.0</v>
      </c>
    </row>
    <row r="22318" ht="14.25" customHeight="1">
      <c r="A22318" s="5"/>
      <c r="B22318" s="5"/>
      <c r="C22318" s="5" t="str">
        <f>IFERROR(__xludf.DUMMYFUNCTION("""COMPUTED_VALUE"""),"")</f>
        <v/>
      </c>
      <c r="D22318" s="5">
        <v>0.0</v>
      </c>
    </row>
    <row r="22319" ht="14.25" customHeight="1">
      <c r="A22319" s="5"/>
      <c r="B22319" s="5"/>
      <c r="C22319" s="5" t="str">
        <f>IFERROR(__xludf.DUMMYFUNCTION("""COMPUTED_VALUE"""),"")</f>
        <v/>
      </c>
      <c r="D22319" s="5">
        <v>0.0</v>
      </c>
    </row>
    <row r="22320" ht="14.25" customHeight="1">
      <c r="A22320" s="5"/>
      <c r="B22320" s="5"/>
      <c r="C22320" s="5" t="str">
        <f>IFERROR(__xludf.DUMMYFUNCTION("""COMPUTED_VALUE"""),"")</f>
        <v/>
      </c>
      <c r="D22320" s="5">
        <v>0.0</v>
      </c>
    </row>
    <row r="22321" ht="14.25" customHeight="1">
      <c r="A22321" s="5"/>
      <c r="B22321" s="5"/>
      <c r="C22321" s="5" t="str">
        <f>IFERROR(__xludf.DUMMYFUNCTION("""COMPUTED_VALUE"""),"")</f>
        <v/>
      </c>
      <c r="D22321" s="5">
        <v>0.0</v>
      </c>
    </row>
    <row r="22322" ht="14.25" customHeight="1">
      <c r="A22322" s="5"/>
      <c r="B22322" s="5"/>
      <c r="C22322" s="5" t="str">
        <f>IFERROR(__xludf.DUMMYFUNCTION("""COMPUTED_VALUE"""),"")</f>
        <v/>
      </c>
      <c r="D22322" s="5">
        <v>0.0</v>
      </c>
    </row>
    <row r="22323" ht="14.25" customHeight="1">
      <c r="A22323" s="5"/>
      <c r="B22323" s="5"/>
      <c r="C22323" s="5" t="str">
        <f>IFERROR(__xludf.DUMMYFUNCTION("""COMPUTED_VALUE"""),"")</f>
        <v/>
      </c>
      <c r="D22323" s="5">
        <v>0.0</v>
      </c>
    </row>
    <row r="22324" ht="14.25" customHeight="1">
      <c r="A22324" s="5"/>
      <c r="B22324" s="5"/>
      <c r="C22324" s="5" t="str">
        <f>IFERROR(__xludf.DUMMYFUNCTION("""COMPUTED_VALUE"""),"")</f>
        <v/>
      </c>
      <c r="D22324" s="5">
        <v>0.0</v>
      </c>
    </row>
    <row r="22325" ht="14.25" customHeight="1">
      <c r="A22325" s="5"/>
      <c r="B22325" s="5"/>
      <c r="C22325" s="5" t="str">
        <f>IFERROR(__xludf.DUMMYFUNCTION("""COMPUTED_VALUE"""),"")</f>
        <v/>
      </c>
      <c r="D22325" s="5">
        <v>0.0</v>
      </c>
    </row>
    <row r="22326" ht="14.25" customHeight="1">
      <c r="A22326" s="5"/>
      <c r="B22326" s="5"/>
      <c r="C22326" s="5" t="str">
        <f>IFERROR(__xludf.DUMMYFUNCTION("""COMPUTED_VALUE"""),"")</f>
        <v/>
      </c>
      <c r="D22326" s="5">
        <v>0.0</v>
      </c>
    </row>
    <row r="22327" ht="14.25" customHeight="1">
      <c r="A22327" s="5"/>
      <c r="B22327" s="5"/>
      <c r="C22327" s="5" t="str">
        <f>IFERROR(__xludf.DUMMYFUNCTION("""COMPUTED_VALUE"""),"")</f>
        <v/>
      </c>
      <c r="D22327" s="5">
        <v>0.0</v>
      </c>
    </row>
    <row r="22328" ht="14.25" customHeight="1">
      <c r="A22328" s="5"/>
      <c r="B22328" s="5"/>
      <c r="C22328" s="5" t="str">
        <f>IFERROR(__xludf.DUMMYFUNCTION("""COMPUTED_VALUE"""),"")</f>
        <v/>
      </c>
      <c r="D22328" s="5">
        <v>0.0</v>
      </c>
    </row>
    <row r="22329" ht="14.25" customHeight="1">
      <c r="A22329" s="5"/>
      <c r="B22329" s="5"/>
      <c r="C22329" s="5" t="str">
        <f>IFERROR(__xludf.DUMMYFUNCTION("""COMPUTED_VALUE"""),"")</f>
        <v/>
      </c>
      <c r="D22329" s="5">
        <v>0.0</v>
      </c>
    </row>
    <row r="22330" ht="14.25" customHeight="1">
      <c r="A22330" s="5"/>
      <c r="B22330" s="5"/>
      <c r="C22330" s="5" t="str">
        <f>IFERROR(__xludf.DUMMYFUNCTION("""COMPUTED_VALUE"""),"")</f>
        <v/>
      </c>
      <c r="D22330" s="5">
        <v>0.0</v>
      </c>
    </row>
    <row r="22331" ht="14.25" customHeight="1">
      <c r="A22331" s="5"/>
      <c r="B22331" s="5"/>
      <c r="C22331" s="5" t="str">
        <f>IFERROR(__xludf.DUMMYFUNCTION("""COMPUTED_VALUE"""),"")</f>
        <v/>
      </c>
      <c r="D22331" s="5">
        <v>0.0</v>
      </c>
    </row>
    <row r="22332" ht="14.25" customHeight="1">
      <c r="A22332" s="5"/>
      <c r="B22332" s="5"/>
      <c r="C22332" s="5" t="str">
        <f>IFERROR(__xludf.DUMMYFUNCTION("""COMPUTED_VALUE"""),"")</f>
        <v/>
      </c>
      <c r="D22332" s="5">
        <v>0.0</v>
      </c>
    </row>
    <row r="22333" ht="14.25" customHeight="1">
      <c r="A22333" s="5"/>
      <c r="B22333" s="5"/>
      <c r="C22333" s="5" t="str">
        <f>IFERROR(__xludf.DUMMYFUNCTION("""COMPUTED_VALUE"""),"")</f>
        <v/>
      </c>
      <c r="D22333" s="5">
        <v>0.0</v>
      </c>
    </row>
    <row r="22334" ht="14.25" customHeight="1">
      <c r="A22334" s="5"/>
      <c r="B22334" s="5"/>
      <c r="C22334" s="5" t="str">
        <f>IFERROR(__xludf.DUMMYFUNCTION("""COMPUTED_VALUE"""),"")</f>
        <v/>
      </c>
      <c r="D22334" s="5">
        <v>0.0</v>
      </c>
    </row>
    <row r="22335" ht="14.25" customHeight="1">
      <c r="A22335" s="5"/>
      <c r="B22335" s="5"/>
      <c r="C22335" s="5" t="str">
        <f>IFERROR(__xludf.DUMMYFUNCTION("""COMPUTED_VALUE"""),"")</f>
        <v/>
      </c>
      <c r="D22335" s="5">
        <v>0.0</v>
      </c>
    </row>
    <row r="22336" ht="14.25" customHeight="1">
      <c r="A22336" s="5"/>
      <c r="B22336" s="5"/>
      <c r="C22336" s="5" t="str">
        <f>IFERROR(__xludf.DUMMYFUNCTION("""COMPUTED_VALUE"""),"")</f>
        <v/>
      </c>
      <c r="D22336" s="5">
        <v>0.0</v>
      </c>
    </row>
    <row r="22337" ht="14.25" customHeight="1">
      <c r="A22337" s="5"/>
      <c r="B22337" s="5"/>
      <c r="C22337" s="5" t="str">
        <f>IFERROR(__xludf.DUMMYFUNCTION("""COMPUTED_VALUE"""),"")</f>
        <v/>
      </c>
      <c r="D22337" s="5">
        <v>0.0</v>
      </c>
    </row>
    <row r="22338" ht="14.25" customHeight="1">
      <c r="A22338" s="5"/>
      <c r="B22338" s="5"/>
      <c r="C22338" s="5" t="str">
        <f>IFERROR(__xludf.DUMMYFUNCTION("""COMPUTED_VALUE"""),"")</f>
        <v/>
      </c>
      <c r="D22338" s="5">
        <v>0.0</v>
      </c>
    </row>
    <row r="22339" ht="14.25" customHeight="1">
      <c r="A22339" s="5"/>
      <c r="B22339" s="5"/>
      <c r="C22339" s="5" t="str">
        <f>IFERROR(__xludf.DUMMYFUNCTION("""COMPUTED_VALUE"""),"")</f>
        <v/>
      </c>
      <c r="D22339" s="5">
        <v>0.0</v>
      </c>
    </row>
    <row r="22340" ht="14.25" customHeight="1">
      <c r="A22340" s="5"/>
      <c r="B22340" s="5"/>
      <c r="C22340" s="5" t="str">
        <f>IFERROR(__xludf.DUMMYFUNCTION("""COMPUTED_VALUE"""),"")</f>
        <v/>
      </c>
      <c r="D22340" s="5">
        <v>0.0</v>
      </c>
    </row>
    <row r="22341" ht="14.25" customHeight="1">
      <c r="A22341" s="5"/>
      <c r="B22341" s="5"/>
      <c r="C22341" s="5" t="str">
        <f>IFERROR(__xludf.DUMMYFUNCTION("""COMPUTED_VALUE"""),"")</f>
        <v/>
      </c>
      <c r="D22341" s="5">
        <v>0.0</v>
      </c>
    </row>
    <row r="22342" ht="14.25" customHeight="1">
      <c r="A22342" s="5"/>
      <c r="B22342" s="5"/>
      <c r="C22342" s="5" t="str">
        <f>IFERROR(__xludf.DUMMYFUNCTION("""COMPUTED_VALUE"""),"")</f>
        <v/>
      </c>
      <c r="D22342" s="5">
        <v>0.0</v>
      </c>
    </row>
    <row r="22343" ht="14.25" customHeight="1">
      <c r="A22343" s="5"/>
      <c r="B22343" s="5"/>
      <c r="C22343" s="5" t="str">
        <f>IFERROR(__xludf.DUMMYFUNCTION("""COMPUTED_VALUE"""),"")</f>
        <v/>
      </c>
      <c r="D22343" s="5">
        <v>0.0</v>
      </c>
    </row>
    <row r="22344" ht="14.25" customHeight="1">
      <c r="A22344" s="5"/>
      <c r="B22344" s="5"/>
      <c r="C22344" s="5" t="str">
        <f>IFERROR(__xludf.DUMMYFUNCTION("""COMPUTED_VALUE"""),"")</f>
        <v/>
      </c>
      <c r="D22344" s="5">
        <v>0.0</v>
      </c>
    </row>
    <row r="22345" ht="14.25" customHeight="1">
      <c r="A22345" s="5"/>
      <c r="B22345" s="5"/>
      <c r="C22345" s="5" t="str">
        <f>IFERROR(__xludf.DUMMYFUNCTION("""COMPUTED_VALUE"""),"")</f>
        <v/>
      </c>
      <c r="D22345" s="5">
        <v>0.0</v>
      </c>
    </row>
    <row r="22346" ht="14.25" customHeight="1">
      <c r="A22346" s="5"/>
      <c r="B22346" s="5"/>
      <c r="C22346" s="5" t="str">
        <f>IFERROR(__xludf.DUMMYFUNCTION("""COMPUTED_VALUE"""),"")</f>
        <v/>
      </c>
      <c r="D22346" s="5">
        <v>0.0</v>
      </c>
    </row>
    <row r="22347" ht="14.25" customHeight="1">
      <c r="A22347" s="5"/>
      <c r="B22347" s="5"/>
      <c r="C22347" s="5" t="str">
        <f>IFERROR(__xludf.DUMMYFUNCTION("""COMPUTED_VALUE"""),"")</f>
        <v/>
      </c>
      <c r="D22347" s="5">
        <v>0.0</v>
      </c>
    </row>
    <row r="22348" ht="14.25" customHeight="1">
      <c r="A22348" s="5"/>
      <c r="B22348" s="5"/>
      <c r="C22348" s="5" t="str">
        <f>IFERROR(__xludf.DUMMYFUNCTION("""COMPUTED_VALUE"""),"")</f>
        <v/>
      </c>
      <c r="D22348" s="5">
        <v>0.0</v>
      </c>
    </row>
    <row r="22349" ht="14.25" customHeight="1">
      <c r="A22349" s="5"/>
      <c r="B22349" s="5"/>
      <c r="C22349" s="5" t="str">
        <f>IFERROR(__xludf.DUMMYFUNCTION("""COMPUTED_VALUE"""),"")</f>
        <v/>
      </c>
      <c r="D22349" s="5">
        <v>0.0</v>
      </c>
    </row>
    <row r="22350" ht="14.25" customHeight="1">
      <c r="A22350" s="5"/>
      <c r="B22350" s="5"/>
      <c r="C22350" s="5" t="str">
        <f>IFERROR(__xludf.DUMMYFUNCTION("""COMPUTED_VALUE"""),"")</f>
        <v/>
      </c>
      <c r="D22350" s="5">
        <v>0.0</v>
      </c>
    </row>
    <row r="22351" ht="14.25" customHeight="1">
      <c r="A22351" s="5"/>
      <c r="B22351" s="5"/>
      <c r="C22351" s="5" t="str">
        <f>IFERROR(__xludf.DUMMYFUNCTION("""COMPUTED_VALUE"""),"")</f>
        <v/>
      </c>
      <c r="D22351" s="5">
        <v>0.0</v>
      </c>
    </row>
    <row r="22352" ht="14.25" customHeight="1">
      <c r="A22352" s="5"/>
      <c r="B22352" s="5"/>
      <c r="C22352" s="5" t="str">
        <f>IFERROR(__xludf.DUMMYFUNCTION("""COMPUTED_VALUE"""),"")</f>
        <v/>
      </c>
      <c r="D22352" s="5">
        <v>0.0</v>
      </c>
    </row>
    <row r="22353" ht="14.25" customHeight="1">
      <c r="A22353" s="5"/>
      <c r="B22353" s="5"/>
      <c r="C22353" s="5" t="str">
        <f>IFERROR(__xludf.DUMMYFUNCTION("""COMPUTED_VALUE"""),"")</f>
        <v/>
      </c>
      <c r="D22353" s="5">
        <v>0.0</v>
      </c>
    </row>
    <row r="22354" ht="14.25" customHeight="1">
      <c r="A22354" s="5"/>
      <c r="B22354" s="5"/>
      <c r="C22354" s="5" t="str">
        <f>IFERROR(__xludf.DUMMYFUNCTION("""COMPUTED_VALUE"""),"")</f>
        <v/>
      </c>
      <c r="D22354" s="5">
        <v>0.0</v>
      </c>
    </row>
    <row r="22355" ht="14.25" customHeight="1">
      <c r="A22355" s="5"/>
      <c r="B22355" s="5"/>
      <c r="C22355" s="5" t="str">
        <f>IFERROR(__xludf.DUMMYFUNCTION("""COMPUTED_VALUE"""),"")</f>
        <v/>
      </c>
      <c r="D22355" s="5">
        <v>0.0</v>
      </c>
    </row>
    <row r="22356" ht="14.25" customHeight="1">
      <c r="A22356" s="5"/>
      <c r="B22356" s="5"/>
      <c r="C22356" s="5" t="str">
        <f>IFERROR(__xludf.DUMMYFUNCTION("""COMPUTED_VALUE"""),"")</f>
        <v/>
      </c>
      <c r="D22356" s="5">
        <v>0.0</v>
      </c>
    </row>
    <row r="22357" ht="14.25" customHeight="1">
      <c r="A22357" s="5"/>
      <c r="B22357" s="5"/>
      <c r="C22357" s="5" t="str">
        <f>IFERROR(__xludf.DUMMYFUNCTION("""COMPUTED_VALUE"""),"")</f>
        <v/>
      </c>
      <c r="D22357" s="5">
        <v>0.0</v>
      </c>
    </row>
    <row r="22358" ht="14.25" customHeight="1">
      <c r="A22358" s="5"/>
      <c r="B22358" s="5"/>
      <c r="C22358" s="5" t="str">
        <f>IFERROR(__xludf.DUMMYFUNCTION("""COMPUTED_VALUE"""),"")</f>
        <v/>
      </c>
      <c r="D22358" s="5">
        <v>0.0</v>
      </c>
    </row>
    <row r="22359" ht="14.25" customHeight="1">
      <c r="A22359" s="5"/>
      <c r="B22359" s="5"/>
      <c r="C22359" s="5" t="str">
        <f>IFERROR(__xludf.DUMMYFUNCTION("""COMPUTED_VALUE"""),"")</f>
        <v/>
      </c>
      <c r="D22359" s="5">
        <v>0.0</v>
      </c>
    </row>
    <row r="22360" ht="14.25" customHeight="1">
      <c r="A22360" s="5"/>
      <c r="B22360" s="5"/>
      <c r="C22360" s="5" t="str">
        <f>IFERROR(__xludf.DUMMYFUNCTION("""COMPUTED_VALUE"""),"")</f>
        <v/>
      </c>
      <c r="D22360" s="5">
        <v>0.0</v>
      </c>
    </row>
    <row r="22361" ht="14.25" customHeight="1">
      <c r="A22361" s="5"/>
      <c r="B22361" s="5"/>
      <c r="C22361" s="5" t="str">
        <f>IFERROR(__xludf.DUMMYFUNCTION("""COMPUTED_VALUE"""),"")</f>
        <v/>
      </c>
      <c r="D22361" s="5">
        <v>0.0</v>
      </c>
    </row>
    <row r="22362" ht="14.25" customHeight="1">
      <c r="A22362" s="5"/>
      <c r="B22362" s="5"/>
      <c r="C22362" s="5" t="str">
        <f>IFERROR(__xludf.DUMMYFUNCTION("""COMPUTED_VALUE"""),"")</f>
        <v/>
      </c>
      <c r="D22362" s="5">
        <v>0.0</v>
      </c>
    </row>
    <row r="22363" ht="14.25" customHeight="1">
      <c r="A22363" s="5"/>
      <c r="B22363" s="5"/>
      <c r="C22363" s="5" t="str">
        <f>IFERROR(__xludf.DUMMYFUNCTION("""COMPUTED_VALUE"""),"")</f>
        <v/>
      </c>
      <c r="D22363" s="5">
        <v>0.0</v>
      </c>
    </row>
    <row r="22364" ht="14.25" customHeight="1">
      <c r="A22364" s="5"/>
      <c r="B22364" s="5"/>
      <c r="C22364" s="5" t="str">
        <f>IFERROR(__xludf.DUMMYFUNCTION("""COMPUTED_VALUE"""),"")</f>
        <v/>
      </c>
      <c r="D22364" s="5">
        <v>0.0</v>
      </c>
    </row>
    <row r="22365" ht="14.25" customHeight="1">
      <c r="A22365" s="5"/>
      <c r="B22365" s="5"/>
      <c r="C22365" s="5" t="str">
        <f>IFERROR(__xludf.DUMMYFUNCTION("""COMPUTED_VALUE"""),"")</f>
        <v/>
      </c>
      <c r="D22365" s="5">
        <v>0.0</v>
      </c>
    </row>
    <row r="22366" ht="14.25" customHeight="1">
      <c r="A22366" s="5"/>
      <c r="B22366" s="5"/>
      <c r="C22366" s="5" t="str">
        <f>IFERROR(__xludf.DUMMYFUNCTION("""COMPUTED_VALUE"""),"")</f>
        <v/>
      </c>
      <c r="D22366" s="5">
        <v>0.0</v>
      </c>
    </row>
    <row r="22367" ht="14.25" customHeight="1">
      <c r="A22367" s="5"/>
      <c r="B22367" s="5"/>
      <c r="C22367" s="5" t="str">
        <f>IFERROR(__xludf.DUMMYFUNCTION("""COMPUTED_VALUE"""),"")</f>
        <v/>
      </c>
      <c r="D22367" s="5">
        <v>0.0</v>
      </c>
    </row>
    <row r="22368" ht="14.25" customHeight="1">
      <c r="A22368" s="5"/>
      <c r="B22368" s="5"/>
      <c r="C22368" s="5" t="str">
        <f>IFERROR(__xludf.DUMMYFUNCTION("""COMPUTED_VALUE"""),"")</f>
        <v/>
      </c>
      <c r="D22368" s="5">
        <v>0.0</v>
      </c>
    </row>
    <row r="22369" ht="14.25" customHeight="1">
      <c r="A22369" s="5"/>
      <c r="B22369" s="5"/>
      <c r="C22369" s="5" t="str">
        <f>IFERROR(__xludf.DUMMYFUNCTION("""COMPUTED_VALUE"""),"")</f>
        <v/>
      </c>
      <c r="D22369" s="5">
        <v>0.0</v>
      </c>
    </row>
    <row r="22370" ht="14.25" customHeight="1">
      <c r="A22370" s="5"/>
      <c r="B22370" s="5"/>
      <c r="C22370" s="5" t="str">
        <f>IFERROR(__xludf.DUMMYFUNCTION("""COMPUTED_VALUE"""),"")</f>
        <v/>
      </c>
      <c r="D22370" s="5">
        <v>0.0</v>
      </c>
    </row>
    <row r="22371" ht="14.25" customHeight="1">
      <c r="A22371" s="5"/>
      <c r="B22371" s="5"/>
      <c r="C22371" s="5" t="str">
        <f>IFERROR(__xludf.DUMMYFUNCTION("""COMPUTED_VALUE"""),"")</f>
        <v/>
      </c>
      <c r="D22371" s="5">
        <v>0.0</v>
      </c>
    </row>
    <row r="22372" ht="14.25" customHeight="1">
      <c r="A22372" s="5"/>
      <c r="B22372" s="5"/>
      <c r="C22372" s="5" t="str">
        <f>IFERROR(__xludf.DUMMYFUNCTION("""COMPUTED_VALUE"""),"")</f>
        <v/>
      </c>
      <c r="D22372" s="5">
        <v>0.0</v>
      </c>
    </row>
    <row r="22373" ht="14.25" customHeight="1">
      <c r="A22373" s="5"/>
      <c r="B22373" s="5"/>
      <c r="C22373" s="5" t="str">
        <f>IFERROR(__xludf.DUMMYFUNCTION("""COMPUTED_VALUE"""),"")</f>
        <v/>
      </c>
      <c r="D22373" s="5">
        <v>0.0</v>
      </c>
    </row>
    <row r="22374" ht="14.25" customHeight="1">
      <c r="A22374" s="5"/>
      <c r="B22374" s="5"/>
      <c r="C22374" s="5" t="str">
        <f>IFERROR(__xludf.DUMMYFUNCTION("""COMPUTED_VALUE"""),"")</f>
        <v/>
      </c>
      <c r="D22374" s="5">
        <v>0.0</v>
      </c>
    </row>
    <row r="22375" ht="14.25" customHeight="1">
      <c r="A22375" s="5"/>
      <c r="B22375" s="5"/>
      <c r="C22375" s="5" t="str">
        <f>IFERROR(__xludf.DUMMYFUNCTION("""COMPUTED_VALUE"""),"")</f>
        <v/>
      </c>
      <c r="D22375" s="5">
        <v>0.0</v>
      </c>
    </row>
    <row r="22376" ht="14.25" customHeight="1">
      <c r="A22376" s="5"/>
      <c r="B22376" s="5"/>
      <c r="C22376" s="5" t="str">
        <f>IFERROR(__xludf.DUMMYFUNCTION("""COMPUTED_VALUE"""),"")</f>
        <v/>
      </c>
      <c r="D22376" s="5">
        <v>0.0</v>
      </c>
    </row>
    <row r="22377" ht="14.25" customHeight="1">
      <c r="A22377" s="5"/>
      <c r="B22377" s="5"/>
      <c r="C22377" s="5" t="str">
        <f>IFERROR(__xludf.DUMMYFUNCTION("""COMPUTED_VALUE"""),"")</f>
        <v/>
      </c>
      <c r="D22377" s="5">
        <v>0.0</v>
      </c>
    </row>
    <row r="22378" ht="14.25" customHeight="1">
      <c r="A22378" s="5"/>
      <c r="B22378" s="5"/>
      <c r="C22378" s="5" t="str">
        <f>IFERROR(__xludf.DUMMYFUNCTION("""COMPUTED_VALUE"""),"")</f>
        <v/>
      </c>
      <c r="D22378" s="5">
        <v>0.0</v>
      </c>
    </row>
    <row r="22379" ht="14.25" customHeight="1">
      <c r="A22379" s="5"/>
      <c r="B22379" s="5"/>
      <c r="C22379" s="5" t="str">
        <f>IFERROR(__xludf.DUMMYFUNCTION("""COMPUTED_VALUE"""),"")</f>
        <v/>
      </c>
      <c r="D22379" s="5">
        <v>0.0</v>
      </c>
    </row>
    <row r="22380" ht="14.25" customHeight="1">
      <c r="A22380" s="5"/>
      <c r="B22380" s="5"/>
      <c r="C22380" s="5" t="str">
        <f>IFERROR(__xludf.DUMMYFUNCTION("""COMPUTED_VALUE"""),"")</f>
        <v/>
      </c>
      <c r="D22380" s="5">
        <v>0.0</v>
      </c>
    </row>
    <row r="22381" ht="14.25" customHeight="1">
      <c r="A22381" s="5"/>
      <c r="B22381" s="5"/>
      <c r="C22381" s="5" t="str">
        <f>IFERROR(__xludf.DUMMYFUNCTION("""COMPUTED_VALUE"""),"")</f>
        <v/>
      </c>
      <c r="D22381" s="5">
        <v>0.0</v>
      </c>
    </row>
    <row r="22382" ht="14.25" customHeight="1">
      <c r="A22382" s="5"/>
      <c r="B22382" s="5"/>
      <c r="C22382" s="5" t="str">
        <f>IFERROR(__xludf.DUMMYFUNCTION("""COMPUTED_VALUE"""),"")</f>
        <v/>
      </c>
      <c r="D22382" s="5">
        <v>0.0</v>
      </c>
    </row>
    <row r="22383" ht="14.25" customHeight="1">
      <c r="A22383" s="5"/>
      <c r="B22383" s="5"/>
      <c r="C22383" s="5" t="str">
        <f>IFERROR(__xludf.DUMMYFUNCTION("""COMPUTED_VALUE"""),"")</f>
        <v/>
      </c>
      <c r="D22383" s="5">
        <v>0.0</v>
      </c>
    </row>
    <row r="22384" ht="14.25" customHeight="1">
      <c r="A22384" s="5"/>
      <c r="B22384" s="5"/>
      <c r="C22384" s="5" t="str">
        <f>IFERROR(__xludf.DUMMYFUNCTION("""COMPUTED_VALUE"""),"")</f>
        <v/>
      </c>
      <c r="D22384" s="5">
        <v>0.0</v>
      </c>
    </row>
    <row r="22385" ht="14.25" customHeight="1">
      <c r="A22385" s="5"/>
      <c r="B22385" s="5"/>
      <c r="C22385" s="5" t="str">
        <f>IFERROR(__xludf.DUMMYFUNCTION("""COMPUTED_VALUE"""),"")</f>
        <v/>
      </c>
      <c r="D22385" s="5">
        <v>0.0</v>
      </c>
    </row>
    <row r="22386" ht="14.25" customHeight="1">
      <c r="A22386" s="5"/>
      <c r="B22386" s="5"/>
      <c r="C22386" s="5" t="str">
        <f>IFERROR(__xludf.DUMMYFUNCTION("""COMPUTED_VALUE"""),"")</f>
        <v/>
      </c>
      <c r="D22386" s="5">
        <v>0.0</v>
      </c>
    </row>
    <row r="22387" ht="14.25" customHeight="1">
      <c r="A22387" s="5"/>
      <c r="B22387" s="5"/>
      <c r="C22387" s="5" t="str">
        <f>IFERROR(__xludf.DUMMYFUNCTION("""COMPUTED_VALUE"""),"")</f>
        <v/>
      </c>
      <c r="D22387" s="5">
        <v>0.0</v>
      </c>
    </row>
    <row r="22388" ht="14.25" customHeight="1">
      <c r="A22388" s="5"/>
      <c r="B22388" s="5"/>
      <c r="C22388" s="5" t="str">
        <f>IFERROR(__xludf.DUMMYFUNCTION("""COMPUTED_VALUE"""),"")</f>
        <v/>
      </c>
      <c r="D22388" s="5">
        <v>0.0</v>
      </c>
    </row>
    <row r="22389" ht="14.25" customHeight="1">
      <c r="A22389" s="5"/>
      <c r="B22389" s="5"/>
      <c r="C22389" s="5" t="str">
        <f>IFERROR(__xludf.DUMMYFUNCTION("""COMPUTED_VALUE"""),"")</f>
        <v/>
      </c>
      <c r="D22389" s="5">
        <v>0.0</v>
      </c>
    </row>
    <row r="22390" ht="14.25" customHeight="1">
      <c r="A22390" s="5"/>
      <c r="B22390" s="5"/>
      <c r="C22390" s="5" t="str">
        <f>IFERROR(__xludf.DUMMYFUNCTION("""COMPUTED_VALUE"""),"")</f>
        <v/>
      </c>
      <c r="D22390" s="5">
        <v>0.0</v>
      </c>
    </row>
    <row r="22391" ht="14.25" customHeight="1">
      <c r="A22391" s="5"/>
      <c r="B22391" s="5"/>
      <c r="C22391" s="5" t="str">
        <f>IFERROR(__xludf.DUMMYFUNCTION("""COMPUTED_VALUE"""),"")</f>
        <v/>
      </c>
      <c r="D22391" s="5">
        <v>0.0</v>
      </c>
    </row>
    <row r="22392" ht="14.25" customHeight="1">
      <c r="A22392" s="5"/>
      <c r="B22392" s="5"/>
      <c r="C22392" s="5" t="str">
        <f>IFERROR(__xludf.DUMMYFUNCTION("""COMPUTED_VALUE"""),"")</f>
        <v/>
      </c>
      <c r="D22392" s="5">
        <v>0.0</v>
      </c>
    </row>
    <row r="22393" ht="14.25" customHeight="1">
      <c r="A22393" s="5"/>
      <c r="B22393" s="5"/>
      <c r="C22393" s="5" t="str">
        <f>IFERROR(__xludf.DUMMYFUNCTION("""COMPUTED_VALUE"""),"")</f>
        <v/>
      </c>
      <c r="D22393" s="5">
        <v>0.0</v>
      </c>
    </row>
    <row r="22394" ht="14.25" customHeight="1">
      <c r="A22394" s="5"/>
      <c r="B22394" s="5"/>
      <c r="C22394" s="5" t="str">
        <f>IFERROR(__xludf.DUMMYFUNCTION("""COMPUTED_VALUE"""),"")</f>
        <v/>
      </c>
      <c r="D22394" s="5">
        <v>0.0</v>
      </c>
    </row>
    <row r="22395" ht="14.25" customHeight="1">
      <c r="A22395" s="5"/>
      <c r="B22395" s="5"/>
      <c r="C22395" s="5" t="str">
        <f>IFERROR(__xludf.DUMMYFUNCTION("""COMPUTED_VALUE"""),"")</f>
        <v/>
      </c>
      <c r="D22395" s="5">
        <v>0.0</v>
      </c>
    </row>
    <row r="22396" ht="14.25" customHeight="1">
      <c r="A22396" s="5"/>
      <c r="B22396" s="5"/>
      <c r="C22396" s="5" t="str">
        <f>IFERROR(__xludf.DUMMYFUNCTION("""COMPUTED_VALUE"""),"")</f>
        <v/>
      </c>
      <c r="D22396" s="5">
        <v>0.0</v>
      </c>
    </row>
    <row r="22397" ht="14.25" customHeight="1">
      <c r="A22397" s="5"/>
      <c r="B22397" s="5"/>
      <c r="C22397" s="5" t="str">
        <f>IFERROR(__xludf.DUMMYFUNCTION("""COMPUTED_VALUE"""),"")</f>
        <v/>
      </c>
      <c r="D22397" s="5">
        <v>0.0</v>
      </c>
    </row>
    <row r="22398" ht="14.25" customHeight="1">
      <c r="A22398" s="5"/>
      <c r="B22398" s="5"/>
      <c r="C22398" s="5" t="str">
        <f>IFERROR(__xludf.DUMMYFUNCTION("""COMPUTED_VALUE"""),"")</f>
        <v/>
      </c>
      <c r="D22398" s="5">
        <v>0.0</v>
      </c>
    </row>
    <row r="22399" ht="14.25" customHeight="1">
      <c r="A22399" s="5"/>
      <c r="B22399" s="5"/>
      <c r="C22399" s="5" t="str">
        <f>IFERROR(__xludf.DUMMYFUNCTION("""COMPUTED_VALUE"""),"")</f>
        <v/>
      </c>
      <c r="D22399" s="5">
        <v>0.0</v>
      </c>
    </row>
    <row r="22400" ht="14.25" customHeight="1">
      <c r="A22400" s="5"/>
      <c r="B22400" s="5"/>
      <c r="C22400" s="5" t="str">
        <f>IFERROR(__xludf.DUMMYFUNCTION("""COMPUTED_VALUE"""),"")</f>
        <v/>
      </c>
      <c r="D22400" s="5">
        <v>0.0</v>
      </c>
    </row>
    <row r="22401" ht="14.25" customHeight="1">
      <c r="A22401" s="5"/>
      <c r="B22401" s="5"/>
      <c r="C22401" s="5" t="str">
        <f>IFERROR(__xludf.DUMMYFUNCTION("""COMPUTED_VALUE"""),"")</f>
        <v/>
      </c>
      <c r="D22401" s="5">
        <v>0.0</v>
      </c>
    </row>
    <row r="22402" ht="14.25" customHeight="1">
      <c r="A22402" s="5"/>
      <c r="B22402" s="5"/>
      <c r="C22402" s="5" t="str">
        <f>IFERROR(__xludf.DUMMYFUNCTION("""COMPUTED_VALUE"""),"")</f>
        <v/>
      </c>
      <c r="D22402" s="5">
        <v>0.0</v>
      </c>
    </row>
    <row r="22403" ht="14.25" customHeight="1">
      <c r="A22403" s="5"/>
      <c r="B22403" s="5"/>
      <c r="C22403" s="5" t="str">
        <f>IFERROR(__xludf.DUMMYFUNCTION("""COMPUTED_VALUE"""),"")</f>
        <v/>
      </c>
      <c r="D22403" s="5">
        <v>0.0</v>
      </c>
    </row>
    <row r="22404" ht="14.25" customHeight="1">
      <c r="A22404" s="5"/>
      <c r="B22404" s="5"/>
      <c r="C22404" s="5" t="str">
        <f>IFERROR(__xludf.DUMMYFUNCTION("""COMPUTED_VALUE"""),"")</f>
        <v/>
      </c>
      <c r="D22404" s="5">
        <v>0.0</v>
      </c>
    </row>
    <row r="22405" ht="14.25" customHeight="1">
      <c r="A22405" s="5"/>
      <c r="B22405" s="5"/>
      <c r="C22405" s="5" t="str">
        <f>IFERROR(__xludf.DUMMYFUNCTION("""COMPUTED_VALUE"""),"")</f>
        <v/>
      </c>
      <c r="D22405" s="5">
        <v>0.0</v>
      </c>
    </row>
    <row r="22406" ht="14.25" customHeight="1">
      <c r="A22406" s="5"/>
      <c r="B22406" s="5"/>
      <c r="C22406" s="5" t="str">
        <f>IFERROR(__xludf.DUMMYFUNCTION("""COMPUTED_VALUE"""),"")</f>
        <v/>
      </c>
      <c r="D22406" s="5">
        <v>0.0</v>
      </c>
    </row>
    <row r="22407" ht="14.25" customHeight="1">
      <c r="A22407" s="5"/>
      <c r="B22407" s="5"/>
      <c r="C22407" s="5" t="str">
        <f>IFERROR(__xludf.DUMMYFUNCTION("""COMPUTED_VALUE"""),"")</f>
        <v/>
      </c>
      <c r="D22407" s="5">
        <v>0.0</v>
      </c>
    </row>
    <row r="22408" ht="14.25" customHeight="1">
      <c r="A22408" s="5"/>
      <c r="B22408" s="5"/>
      <c r="C22408" s="5" t="str">
        <f>IFERROR(__xludf.DUMMYFUNCTION("""COMPUTED_VALUE"""),"")</f>
        <v/>
      </c>
      <c r="D22408" s="5">
        <v>0.0</v>
      </c>
    </row>
    <row r="22409" ht="14.25" customHeight="1">
      <c r="A22409" s="5"/>
      <c r="B22409" s="5"/>
      <c r="C22409" s="5" t="str">
        <f>IFERROR(__xludf.DUMMYFUNCTION("""COMPUTED_VALUE"""),"")</f>
        <v/>
      </c>
      <c r="D22409" s="5">
        <v>0.0</v>
      </c>
    </row>
    <row r="22410" ht="14.25" customHeight="1">
      <c r="A22410" s="5"/>
      <c r="B22410" s="5"/>
      <c r="C22410" s="5" t="str">
        <f>IFERROR(__xludf.DUMMYFUNCTION("""COMPUTED_VALUE"""),"")</f>
        <v/>
      </c>
      <c r="D22410" s="5">
        <v>0.0</v>
      </c>
    </row>
    <row r="22411" ht="14.25" customHeight="1">
      <c r="A22411" s="5"/>
      <c r="B22411" s="5"/>
      <c r="C22411" s="5" t="str">
        <f>IFERROR(__xludf.DUMMYFUNCTION("""COMPUTED_VALUE"""),"")</f>
        <v/>
      </c>
      <c r="D22411" s="5">
        <v>0.0</v>
      </c>
    </row>
    <row r="22412" ht="14.25" customHeight="1">
      <c r="A22412" s="5"/>
      <c r="B22412" s="5"/>
      <c r="C22412" s="5" t="str">
        <f>IFERROR(__xludf.DUMMYFUNCTION("""COMPUTED_VALUE"""),"")</f>
        <v/>
      </c>
      <c r="D22412" s="5">
        <v>0.0</v>
      </c>
    </row>
    <row r="22413" ht="14.25" customHeight="1">
      <c r="A22413" s="5"/>
      <c r="B22413" s="5"/>
      <c r="C22413" s="5" t="str">
        <f>IFERROR(__xludf.DUMMYFUNCTION("""COMPUTED_VALUE"""),"")</f>
        <v/>
      </c>
      <c r="D22413" s="5">
        <v>0.0</v>
      </c>
    </row>
    <row r="22414" ht="14.25" customHeight="1">
      <c r="A22414" s="5"/>
      <c r="B22414" s="5"/>
      <c r="C22414" s="5" t="str">
        <f>IFERROR(__xludf.DUMMYFUNCTION("""COMPUTED_VALUE"""),"")</f>
        <v/>
      </c>
      <c r="D22414" s="5">
        <v>0.0</v>
      </c>
    </row>
    <row r="22415" ht="14.25" customHeight="1">
      <c r="A22415" s="5"/>
      <c r="B22415" s="5"/>
      <c r="C22415" s="5" t="str">
        <f>IFERROR(__xludf.DUMMYFUNCTION("""COMPUTED_VALUE"""),"")</f>
        <v/>
      </c>
      <c r="D22415" s="5">
        <v>0.0</v>
      </c>
    </row>
    <row r="22416" ht="14.25" customHeight="1">
      <c r="A22416" s="5"/>
      <c r="B22416" s="5"/>
      <c r="C22416" s="5" t="str">
        <f>IFERROR(__xludf.DUMMYFUNCTION("""COMPUTED_VALUE"""),"")</f>
        <v/>
      </c>
      <c r="D22416" s="5">
        <v>0.0</v>
      </c>
    </row>
    <row r="22417" ht="14.25" customHeight="1">
      <c r="A22417" s="5"/>
      <c r="B22417" s="5"/>
      <c r="C22417" s="5" t="str">
        <f>IFERROR(__xludf.DUMMYFUNCTION("""COMPUTED_VALUE"""),"")</f>
        <v/>
      </c>
      <c r="D22417" s="5">
        <v>0.0</v>
      </c>
    </row>
    <row r="22418" ht="14.25" customHeight="1">
      <c r="A22418" s="5"/>
      <c r="B22418" s="5"/>
      <c r="C22418" s="5" t="str">
        <f>IFERROR(__xludf.DUMMYFUNCTION("""COMPUTED_VALUE"""),"")</f>
        <v/>
      </c>
      <c r="D22418" s="5">
        <v>0.0</v>
      </c>
    </row>
    <row r="22419" ht="14.25" customHeight="1">
      <c r="A22419" s="5"/>
      <c r="B22419" s="5"/>
      <c r="C22419" s="5" t="str">
        <f>IFERROR(__xludf.DUMMYFUNCTION("""COMPUTED_VALUE"""),"")</f>
        <v/>
      </c>
      <c r="D22419" s="5">
        <v>0.0</v>
      </c>
    </row>
    <row r="22420" ht="14.25" customHeight="1">
      <c r="A22420" s="5"/>
      <c r="B22420" s="5"/>
      <c r="C22420" s="5" t="str">
        <f>IFERROR(__xludf.DUMMYFUNCTION("""COMPUTED_VALUE"""),"")</f>
        <v/>
      </c>
      <c r="D22420" s="5">
        <v>0.0</v>
      </c>
    </row>
    <row r="22421" ht="14.25" customHeight="1">
      <c r="A22421" s="5"/>
      <c r="B22421" s="5"/>
      <c r="C22421" s="5" t="str">
        <f>IFERROR(__xludf.DUMMYFUNCTION("""COMPUTED_VALUE"""),"")</f>
        <v/>
      </c>
      <c r="D22421" s="5">
        <v>0.0</v>
      </c>
    </row>
    <row r="22422" ht="14.25" customHeight="1">
      <c r="A22422" s="5"/>
      <c r="B22422" s="5"/>
      <c r="C22422" s="5" t="str">
        <f>IFERROR(__xludf.DUMMYFUNCTION("""COMPUTED_VALUE"""),"")</f>
        <v/>
      </c>
      <c r="D22422" s="5">
        <v>0.0</v>
      </c>
    </row>
    <row r="22423" ht="14.25" customHeight="1">
      <c r="A22423" s="5"/>
      <c r="B22423" s="5"/>
      <c r="C22423" s="5" t="str">
        <f>IFERROR(__xludf.DUMMYFUNCTION("""COMPUTED_VALUE"""),"")</f>
        <v/>
      </c>
      <c r="D22423" s="5">
        <v>0.0</v>
      </c>
    </row>
    <row r="22424" ht="14.25" customHeight="1">
      <c r="A22424" s="5"/>
      <c r="B22424" s="5"/>
      <c r="C22424" s="5" t="str">
        <f>IFERROR(__xludf.DUMMYFUNCTION("""COMPUTED_VALUE"""),"")</f>
        <v/>
      </c>
      <c r="D22424" s="5">
        <v>0.0</v>
      </c>
    </row>
    <row r="22425" ht="14.25" customHeight="1">
      <c r="A22425" s="5"/>
      <c r="B22425" s="5"/>
      <c r="C22425" s="5" t="str">
        <f>IFERROR(__xludf.DUMMYFUNCTION("""COMPUTED_VALUE"""),"")</f>
        <v/>
      </c>
      <c r="D22425" s="5">
        <v>0.0</v>
      </c>
    </row>
    <row r="22426" ht="14.25" customHeight="1">
      <c r="A22426" s="5"/>
      <c r="B22426" s="5"/>
      <c r="C22426" s="5" t="str">
        <f>IFERROR(__xludf.DUMMYFUNCTION("""COMPUTED_VALUE"""),"")</f>
        <v/>
      </c>
      <c r="D22426" s="5">
        <v>0.0</v>
      </c>
    </row>
    <row r="22427" ht="14.25" customHeight="1">
      <c r="A22427" s="5"/>
      <c r="B22427" s="5"/>
      <c r="C22427" s="5" t="str">
        <f>IFERROR(__xludf.DUMMYFUNCTION("""COMPUTED_VALUE"""),"")</f>
        <v/>
      </c>
      <c r="D22427" s="5">
        <v>0.0</v>
      </c>
    </row>
    <row r="22428" ht="14.25" customHeight="1">
      <c r="A22428" s="5"/>
      <c r="B22428" s="5"/>
      <c r="C22428" s="5" t="str">
        <f>IFERROR(__xludf.DUMMYFUNCTION("""COMPUTED_VALUE"""),"")</f>
        <v/>
      </c>
      <c r="D22428" s="5">
        <v>0.0</v>
      </c>
    </row>
    <row r="22429" ht="14.25" customHeight="1">
      <c r="A22429" s="5"/>
      <c r="B22429" s="5"/>
      <c r="C22429" s="5" t="str">
        <f>IFERROR(__xludf.DUMMYFUNCTION("""COMPUTED_VALUE"""),"")</f>
        <v/>
      </c>
      <c r="D22429" s="5">
        <v>0.0</v>
      </c>
    </row>
    <row r="22430" ht="14.25" customHeight="1">
      <c r="A22430" s="5"/>
      <c r="B22430" s="5"/>
      <c r="C22430" s="5" t="str">
        <f>IFERROR(__xludf.DUMMYFUNCTION("""COMPUTED_VALUE"""),"")</f>
        <v/>
      </c>
      <c r="D22430" s="5">
        <v>0.0</v>
      </c>
    </row>
    <row r="22431" ht="14.25" customHeight="1">
      <c r="A22431" s="5"/>
      <c r="B22431" s="5"/>
      <c r="C22431" s="5" t="str">
        <f>IFERROR(__xludf.DUMMYFUNCTION("""COMPUTED_VALUE"""),"")</f>
        <v/>
      </c>
      <c r="D22431" s="5">
        <v>0.0</v>
      </c>
    </row>
    <row r="22432" ht="14.25" customHeight="1">
      <c r="A22432" s="5"/>
      <c r="B22432" s="5"/>
      <c r="C22432" s="5" t="str">
        <f>IFERROR(__xludf.DUMMYFUNCTION("""COMPUTED_VALUE"""),"")</f>
        <v/>
      </c>
      <c r="D22432" s="5">
        <v>0.0</v>
      </c>
    </row>
    <row r="22433" ht="14.25" customHeight="1">
      <c r="A22433" s="5"/>
      <c r="B22433" s="5"/>
      <c r="C22433" s="5" t="str">
        <f>IFERROR(__xludf.DUMMYFUNCTION("""COMPUTED_VALUE"""),"")</f>
        <v/>
      </c>
      <c r="D22433" s="5">
        <v>0.0</v>
      </c>
    </row>
    <row r="22434" ht="14.25" customHeight="1">
      <c r="A22434" s="5"/>
      <c r="B22434" s="5"/>
      <c r="C22434" s="5" t="str">
        <f>IFERROR(__xludf.DUMMYFUNCTION("""COMPUTED_VALUE"""),"")</f>
        <v/>
      </c>
      <c r="D22434" s="5">
        <v>0.0</v>
      </c>
    </row>
    <row r="22435" ht="14.25" customHeight="1">
      <c r="A22435" s="5"/>
      <c r="B22435" s="5"/>
      <c r="C22435" s="5" t="str">
        <f>IFERROR(__xludf.DUMMYFUNCTION("""COMPUTED_VALUE"""),"")</f>
        <v/>
      </c>
      <c r="D22435" s="5">
        <v>0.0</v>
      </c>
    </row>
    <row r="22436" ht="14.25" customHeight="1">
      <c r="A22436" s="5"/>
      <c r="B22436" s="5"/>
      <c r="C22436" s="5" t="str">
        <f>IFERROR(__xludf.DUMMYFUNCTION("""COMPUTED_VALUE"""),"")</f>
        <v/>
      </c>
      <c r="D22436" s="5">
        <v>0.0</v>
      </c>
    </row>
    <row r="22437" ht="14.25" customHeight="1">
      <c r="A22437" s="5"/>
      <c r="B22437" s="5"/>
      <c r="C22437" s="5" t="str">
        <f>IFERROR(__xludf.DUMMYFUNCTION("""COMPUTED_VALUE"""),"")</f>
        <v/>
      </c>
      <c r="D22437" s="5">
        <v>0.0</v>
      </c>
    </row>
    <row r="22438" ht="14.25" customHeight="1">
      <c r="A22438" s="5"/>
      <c r="B22438" s="5"/>
      <c r="C22438" s="5" t="str">
        <f>IFERROR(__xludf.DUMMYFUNCTION("""COMPUTED_VALUE"""),"")</f>
        <v/>
      </c>
      <c r="D22438" s="5">
        <v>0.0</v>
      </c>
    </row>
    <row r="22439" ht="14.25" customHeight="1">
      <c r="A22439" s="5"/>
      <c r="B22439" s="5"/>
      <c r="C22439" s="5" t="str">
        <f>IFERROR(__xludf.DUMMYFUNCTION("""COMPUTED_VALUE"""),"")</f>
        <v/>
      </c>
      <c r="D22439" s="5">
        <v>0.0</v>
      </c>
    </row>
    <row r="22440" ht="14.25" customHeight="1">
      <c r="A22440" s="5"/>
      <c r="B22440" s="5"/>
      <c r="C22440" s="5" t="str">
        <f>IFERROR(__xludf.DUMMYFUNCTION("""COMPUTED_VALUE"""),"")</f>
        <v/>
      </c>
      <c r="D22440" s="5">
        <v>0.0</v>
      </c>
    </row>
    <row r="22441" ht="14.25" customHeight="1">
      <c r="A22441" s="5"/>
      <c r="B22441" s="5"/>
      <c r="C22441" s="5" t="str">
        <f>IFERROR(__xludf.DUMMYFUNCTION("""COMPUTED_VALUE"""),"")</f>
        <v/>
      </c>
      <c r="D22441" s="5">
        <v>0.0</v>
      </c>
    </row>
    <row r="22442" ht="14.25" customHeight="1">
      <c r="A22442" s="5"/>
      <c r="B22442" s="5"/>
      <c r="C22442" s="5" t="str">
        <f>IFERROR(__xludf.DUMMYFUNCTION("""COMPUTED_VALUE"""),"")</f>
        <v/>
      </c>
      <c r="D22442" s="5">
        <v>0.0</v>
      </c>
    </row>
    <row r="22443" ht="14.25" customHeight="1">
      <c r="A22443" s="5"/>
      <c r="B22443" s="5"/>
      <c r="C22443" s="5" t="str">
        <f>IFERROR(__xludf.DUMMYFUNCTION("""COMPUTED_VALUE"""),"")</f>
        <v/>
      </c>
      <c r="D22443" s="5">
        <v>0.0</v>
      </c>
    </row>
    <row r="22444" ht="14.25" customHeight="1">
      <c r="A22444" s="5"/>
      <c r="B22444" s="5"/>
      <c r="C22444" s="5" t="str">
        <f>IFERROR(__xludf.DUMMYFUNCTION("""COMPUTED_VALUE"""),"")</f>
        <v/>
      </c>
      <c r="D22444" s="5">
        <v>0.0</v>
      </c>
    </row>
    <row r="22445" ht="14.25" customHeight="1">
      <c r="A22445" s="5"/>
      <c r="B22445" s="5"/>
      <c r="C22445" s="5" t="str">
        <f>IFERROR(__xludf.DUMMYFUNCTION("""COMPUTED_VALUE"""),"")</f>
        <v/>
      </c>
      <c r="D22445" s="5">
        <v>0.0</v>
      </c>
    </row>
    <row r="22446" ht="14.25" customHeight="1">
      <c r="A22446" s="5"/>
      <c r="B22446" s="5"/>
      <c r="C22446" s="5" t="str">
        <f>IFERROR(__xludf.DUMMYFUNCTION("""COMPUTED_VALUE"""),"")</f>
        <v/>
      </c>
      <c r="D22446" s="5">
        <v>0.0</v>
      </c>
    </row>
    <row r="22447" ht="14.25" customHeight="1">
      <c r="A22447" s="5"/>
      <c r="B22447" s="5"/>
      <c r="C22447" s="5" t="str">
        <f>IFERROR(__xludf.DUMMYFUNCTION("""COMPUTED_VALUE"""),"")</f>
        <v/>
      </c>
      <c r="D22447" s="5">
        <v>0.0</v>
      </c>
    </row>
    <row r="22448" ht="14.25" customHeight="1">
      <c r="A22448" s="5"/>
      <c r="B22448" s="5"/>
      <c r="C22448" s="5" t="str">
        <f>IFERROR(__xludf.DUMMYFUNCTION("""COMPUTED_VALUE"""),"")</f>
        <v/>
      </c>
      <c r="D22448" s="5">
        <v>0.0</v>
      </c>
    </row>
    <row r="22449" ht="14.25" customHeight="1">
      <c r="A22449" s="5"/>
      <c r="B22449" s="5"/>
      <c r="C22449" s="5" t="str">
        <f>IFERROR(__xludf.DUMMYFUNCTION("""COMPUTED_VALUE"""),"")</f>
        <v/>
      </c>
      <c r="D22449" s="5">
        <v>0.0</v>
      </c>
    </row>
    <row r="22450" ht="14.25" customHeight="1">
      <c r="A22450" s="5"/>
      <c r="B22450" s="5"/>
      <c r="C22450" s="5" t="str">
        <f>IFERROR(__xludf.DUMMYFUNCTION("""COMPUTED_VALUE"""),"")</f>
        <v/>
      </c>
      <c r="D22450" s="5">
        <v>0.0</v>
      </c>
    </row>
    <row r="22451" ht="14.25" customHeight="1">
      <c r="A22451" s="5"/>
      <c r="B22451" s="5"/>
      <c r="C22451" s="5" t="str">
        <f>IFERROR(__xludf.DUMMYFUNCTION("""COMPUTED_VALUE"""),"")</f>
        <v/>
      </c>
      <c r="D22451" s="5">
        <v>0.0</v>
      </c>
    </row>
    <row r="22452" ht="14.25" customHeight="1">
      <c r="A22452" s="5"/>
      <c r="B22452" s="5"/>
      <c r="C22452" s="5" t="str">
        <f>IFERROR(__xludf.DUMMYFUNCTION("""COMPUTED_VALUE"""),"")</f>
        <v/>
      </c>
      <c r="D22452" s="5">
        <v>0.0</v>
      </c>
    </row>
    <row r="22453" ht="14.25" customHeight="1">
      <c r="A22453" s="5"/>
      <c r="B22453" s="5"/>
      <c r="C22453" s="5" t="str">
        <f>IFERROR(__xludf.DUMMYFUNCTION("""COMPUTED_VALUE"""),"")</f>
        <v/>
      </c>
      <c r="D22453" s="5">
        <v>0.0</v>
      </c>
    </row>
    <row r="22454" ht="14.25" customHeight="1">
      <c r="A22454" s="5"/>
      <c r="B22454" s="5"/>
      <c r="C22454" s="5" t="str">
        <f>IFERROR(__xludf.DUMMYFUNCTION("""COMPUTED_VALUE"""),"")</f>
        <v/>
      </c>
      <c r="D22454" s="5">
        <v>0.0</v>
      </c>
    </row>
    <row r="22455" ht="14.25" customHeight="1">
      <c r="A22455" s="5"/>
      <c r="B22455" s="5"/>
      <c r="C22455" s="5" t="str">
        <f>IFERROR(__xludf.DUMMYFUNCTION("""COMPUTED_VALUE"""),"")</f>
        <v/>
      </c>
      <c r="D22455" s="5">
        <v>0.0</v>
      </c>
    </row>
    <row r="22456" ht="14.25" customHeight="1">
      <c r="A22456" s="5"/>
      <c r="B22456" s="5"/>
      <c r="C22456" s="5" t="str">
        <f>IFERROR(__xludf.DUMMYFUNCTION("""COMPUTED_VALUE"""),"")</f>
        <v/>
      </c>
      <c r="D22456" s="5">
        <v>0.0</v>
      </c>
    </row>
    <row r="22457" ht="14.25" customHeight="1">
      <c r="A22457" s="5"/>
      <c r="B22457" s="5"/>
      <c r="C22457" s="5" t="str">
        <f>IFERROR(__xludf.DUMMYFUNCTION("""COMPUTED_VALUE"""),"")</f>
        <v/>
      </c>
      <c r="D22457" s="5">
        <v>0.0</v>
      </c>
    </row>
    <row r="22458" ht="14.25" customHeight="1">
      <c r="A22458" s="5"/>
      <c r="B22458" s="5"/>
      <c r="C22458" s="5" t="str">
        <f>IFERROR(__xludf.DUMMYFUNCTION("""COMPUTED_VALUE"""),"")</f>
        <v/>
      </c>
      <c r="D22458" s="5">
        <v>0.0</v>
      </c>
    </row>
    <row r="22459" ht="14.25" customHeight="1">
      <c r="A22459" s="5"/>
      <c r="B22459" s="5"/>
      <c r="C22459" s="5" t="str">
        <f>IFERROR(__xludf.DUMMYFUNCTION("""COMPUTED_VALUE"""),"")</f>
        <v/>
      </c>
      <c r="D22459" s="5">
        <v>0.0</v>
      </c>
    </row>
    <row r="22460" ht="14.25" customHeight="1">
      <c r="A22460" s="5"/>
      <c r="B22460" s="5"/>
      <c r="C22460" s="5" t="str">
        <f>IFERROR(__xludf.DUMMYFUNCTION("""COMPUTED_VALUE"""),"")</f>
        <v/>
      </c>
      <c r="D22460" s="5">
        <v>0.0</v>
      </c>
    </row>
    <row r="22461" ht="14.25" customHeight="1">
      <c r="A22461" s="5"/>
      <c r="B22461" s="5"/>
      <c r="C22461" s="5" t="str">
        <f>IFERROR(__xludf.DUMMYFUNCTION("""COMPUTED_VALUE"""),"")</f>
        <v/>
      </c>
      <c r="D22461" s="5">
        <v>0.0</v>
      </c>
    </row>
    <row r="22462" ht="14.25" customHeight="1">
      <c r="A22462" s="5"/>
      <c r="B22462" s="5"/>
      <c r="C22462" s="5" t="str">
        <f>IFERROR(__xludf.DUMMYFUNCTION("""COMPUTED_VALUE"""),"")</f>
        <v/>
      </c>
      <c r="D22462" s="5">
        <v>0.0</v>
      </c>
    </row>
    <row r="22463" ht="14.25" customHeight="1">
      <c r="A22463" s="5"/>
      <c r="B22463" s="5"/>
      <c r="C22463" s="5" t="str">
        <f>IFERROR(__xludf.DUMMYFUNCTION("""COMPUTED_VALUE"""),"")</f>
        <v/>
      </c>
      <c r="D22463" s="5">
        <v>0.0</v>
      </c>
    </row>
    <row r="22464" ht="14.25" customHeight="1">
      <c r="A22464" s="5"/>
      <c r="B22464" s="5"/>
      <c r="C22464" s="5" t="str">
        <f>IFERROR(__xludf.DUMMYFUNCTION("""COMPUTED_VALUE"""),"")</f>
        <v/>
      </c>
      <c r="D22464" s="5">
        <v>0.0</v>
      </c>
    </row>
    <row r="22465" ht="14.25" customHeight="1">
      <c r="A22465" s="5"/>
      <c r="B22465" s="5"/>
      <c r="C22465" s="5" t="str">
        <f>IFERROR(__xludf.DUMMYFUNCTION("""COMPUTED_VALUE"""),"")</f>
        <v/>
      </c>
      <c r="D22465" s="5">
        <v>0.0</v>
      </c>
    </row>
    <row r="22466" ht="14.25" customHeight="1">
      <c r="A22466" s="5"/>
      <c r="B22466" s="5"/>
      <c r="C22466" s="5" t="str">
        <f>IFERROR(__xludf.DUMMYFUNCTION("""COMPUTED_VALUE"""),"")</f>
        <v/>
      </c>
      <c r="D22466" s="5">
        <v>0.0</v>
      </c>
    </row>
    <row r="22467" ht="14.25" customHeight="1">
      <c r="A22467" s="5"/>
      <c r="B22467" s="5"/>
      <c r="C22467" s="5" t="str">
        <f>IFERROR(__xludf.DUMMYFUNCTION("""COMPUTED_VALUE"""),"")</f>
        <v/>
      </c>
      <c r="D22467" s="5">
        <v>0.0</v>
      </c>
    </row>
    <row r="22468" ht="14.25" customHeight="1">
      <c r="A22468" s="5"/>
      <c r="B22468" s="5"/>
      <c r="C22468" s="5" t="str">
        <f>IFERROR(__xludf.DUMMYFUNCTION("""COMPUTED_VALUE"""),"")</f>
        <v/>
      </c>
      <c r="D22468" s="5">
        <v>0.0</v>
      </c>
    </row>
    <row r="22469" ht="14.25" customHeight="1">
      <c r="A22469" s="5"/>
      <c r="B22469" s="5"/>
      <c r="C22469" s="5" t="str">
        <f>IFERROR(__xludf.DUMMYFUNCTION("""COMPUTED_VALUE"""),"")</f>
        <v/>
      </c>
      <c r="D22469" s="5">
        <v>0.0</v>
      </c>
    </row>
    <row r="22470" ht="14.25" customHeight="1">
      <c r="A22470" s="5"/>
      <c r="B22470" s="5"/>
      <c r="C22470" s="5" t="str">
        <f>IFERROR(__xludf.DUMMYFUNCTION("""COMPUTED_VALUE"""),"")</f>
        <v/>
      </c>
      <c r="D22470" s="5">
        <v>0.0</v>
      </c>
    </row>
    <row r="22471" ht="14.25" customHeight="1">
      <c r="A22471" s="5"/>
      <c r="B22471" s="5"/>
      <c r="C22471" s="5" t="str">
        <f>IFERROR(__xludf.DUMMYFUNCTION("""COMPUTED_VALUE"""),"")</f>
        <v/>
      </c>
      <c r="D22471" s="5">
        <v>0.0</v>
      </c>
    </row>
    <row r="22472" ht="14.25" customHeight="1">
      <c r="A22472" s="5"/>
      <c r="B22472" s="5"/>
      <c r="C22472" s="5" t="str">
        <f>IFERROR(__xludf.DUMMYFUNCTION("""COMPUTED_VALUE"""),"")</f>
        <v/>
      </c>
      <c r="D22472" s="5">
        <v>0.0</v>
      </c>
    </row>
    <row r="22473" ht="14.25" customHeight="1">
      <c r="A22473" s="5"/>
      <c r="B22473" s="5"/>
      <c r="C22473" s="5" t="str">
        <f>IFERROR(__xludf.DUMMYFUNCTION("""COMPUTED_VALUE"""),"")</f>
        <v/>
      </c>
      <c r="D22473" s="5">
        <v>0.0</v>
      </c>
    </row>
    <row r="22474" ht="14.25" customHeight="1">
      <c r="A22474" s="5"/>
      <c r="B22474" s="5"/>
      <c r="C22474" s="5" t="str">
        <f>IFERROR(__xludf.DUMMYFUNCTION("""COMPUTED_VALUE"""),"")</f>
        <v/>
      </c>
      <c r="D22474" s="5">
        <v>0.0</v>
      </c>
    </row>
    <row r="22475" ht="14.25" customHeight="1">
      <c r="A22475" s="5"/>
      <c r="B22475" s="5"/>
      <c r="C22475" s="5" t="str">
        <f>IFERROR(__xludf.DUMMYFUNCTION("""COMPUTED_VALUE"""),"")</f>
        <v/>
      </c>
      <c r="D22475" s="5">
        <v>0.0</v>
      </c>
    </row>
    <row r="22476" ht="14.25" customHeight="1">
      <c r="A22476" s="5"/>
      <c r="B22476" s="5"/>
      <c r="C22476" s="5" t="str">
        <f>IFERROR(__xludf.DUMMYFUNCTION("""COMPUTED_VALUE"""),"")</f>
        <v/>
      </c>
      <c r="D22476" s="5">
        <v>0.0</v>
      </c>
    </row>
    <row r="22477" ht="14.25" customHeight="1">
      <c r="A22477" s="5"/>
      <c r="B22477" s="5"/>
      <c r="C22477" s="5" t="str">
        <f>IFERROR(__xludf.DUMMYFUNCTION("""COMPUTED_VALUE"""),"")</f>
        <v/>
      </c>
      <c r="D22477" s="5">
        <v>0.0</v>
      </c>
    </row>
    <row r="22478" ht="14.25" customHeight="1">
      <c r="A22478" s="5"/>
      <c r="B22478" s="5"/>
      <c r="C22478" s="5" t="str">
        <f>IFERROR(__xludf.DUMMYFUNCTION("""COMPUTED_VALUE"""),"")</f>
        <v/>
      </c>
      <c r="D22478" s="5">
        <v>0.0</v>
      </c>
    </row>
    <row r="22479" ht="14.25" customHeight="1">
      <c r="A22479" s="5"/>
      <c r="B22479" s="5"/>
      <c r="C22479" s="5" t="str">
        <f>IFERROR(__xludf.DUMMYFUNCTION("""COMPUTED_VALUE"""),"")</f>
        <v/>
      </c>
      <c r="D22479" s="5">
        <v>0.0</v>
      </c>
    </row>
    <row r="22480" ht="14.25" customHeight="1">
      <c r="A22480" s="5"/>
      <c r="B22480" s="5"/>
      <c r="C22480" s="5" t="str">
        <f>IFERROR(__xludf.DUMMYFUNCTION("""COMPUTED_VALUE"""),"")</f>
        <v/>
      </c>
      <c r="D22480" s="5">
        <v>0.0</v>
      </c>
    </row>
    <row r="22481" ht="14.25" customHeight="1">
      <c r="A22481" s="5"/>
      <c r="B22481" s="5"/>
      <c r="C22481" s="5" t="str">
        <f>IFERROR(__xludf.DUMMYFUNCTION("""COMPUTED_VALUE"""),"")</f>
        <v/>
      </c>
      <c r="D22481" s="5">
        <v>0.0</v>
      </c>
    </row>
    <row r="22482" ht="14.25" customHeight="1">
      <c r="A22482" s="5"/>
      <c r="B22482" s="5"/>
      <c r="C22482" s="5" t="str">
        <f>IFERROR(__xludf.DUMMYFUNCTION("""COMPUTED_VALUE"""),"")</f>
        <v/>
      </c>
      <c r="D22482" s="5">
        <v>0.0</v>
      </c>
    </row>
    <row r="22483" ht="14.25" customHeight="1">
      <c r="A22483" s="5"/>
      <c r="B22483" s="5"/>
      <c r="C22483" s="5" t="str">
        <f>IFERROR(__xludf.DUMMYFUNCTION("""COMPUTED_VALUE"""),"")</f>
        <v/>
      </c>
      <c r="D22483" s="5">
        <v>0.0</v>
      </c>
    </row>
    <row r="22484" ht="14.25" customHeight="1">
      <c r="A22484" s="5"/>
      <c r="B22484" s="5"/>
      <c r="C22484" s="5" t="str">
        <f>IFERROR(__xludf.DUMMYFUNCTION("""COMPUTED_VALUE"""),"")</f>
        <v/>
      </c>
      <c r="D22484" s="5">
        <v>0.0</v>
      </c>
    </row>
    <row r="22485" ht="14.25" customHeight="1">
      <c r="A22485" s="5"/>
      <c r="B22485" s="5"/>
      <c r="C22485" s="5" t="str">
        <f>IFERROR(__xludf.DUMMYFUNCTION("""COMPUTED_VALUE"""),"")</f>
        <v/>
      </c>
      <c r="D22485" s="5">
        <v>0.0</v>
      </c>
    </row>
    <row r="22486" ht="14.25" customHeight="1">
      <c r="A22486" s="5"/>
      <c r="B22486" s="5"/>
      <c r="C22486" s="5" t="str">
        <f>IFERROR(__xludf.DUMMYFUNCTION("""COMPUTED_VALUE"""),"")</f>
        <v/>
      </c>
      <c r="D22486" s="5">
        <v>0.0</v>
      </c>
    </row>
    <row r="22487" ht="14.25" customHeight="1">
      <c r="A22487" s="5"/>
      <c r="B22487" s="5"/>
      <c r="C22487" s="5" t="str">
        <f>IFERROR(__xludf.DUMMYFUNCTION("""COMPUTED_VALUE"""),"")</f>
        <v/>
      </c>
      <c r="D22487" s="5">
        <v>0.0</v>
      </c>
    </row>
    <row r="22488" ht="14.25" customHeight="1">
      <c r="A22488" s="5"/>
      <c r="B22488" s="5"/>
      <c r="C22488" s="5" t="str">
        <f>IFERROR(__xludf.DUMMYFUNCTION("""COMPUTED_VALUE"""),"")</f>
        <v/>
      </c>
      <c r="D22488" s="5">
        <v>0.0</v>
      </c>
    </row>
    <row r="22489" ht="14.25" customHeight="1">
      <c r="A22489" s="5"/>
      <c r="B22489" s="5"/>
      <c r="C22489" s="5" t="str">
        <f>IFERROR(__xludf.DUMMYFUNCTION("""COMPUTED_VALUE"""),"")</f>
        <v/>
      </c>
      <c r="D22489" s="5">
        <v>0.0</v>
      </c>
    </row>
    <row r="22490" ht="14.25" customHeight="1">
      <c r="A22490" s="5"/>
      <c r="B22490" s="5"/>
      <c r="C22490" s="5" t="str">
        <f>IFERROR(__xludf.DUMMYFUNCTION("""COMPUTED_VALUE"""),"")</f>
        <v/>
      </c>
      <c r="D22490" s="5">
        <v>0.0</v>
      </c>
    </row>
    <row r="22491" ht="14.25" customHeight="1">
      <c r="A22491" s="5"/>
      <c r="B22491" s="5"/>
      <c r="C22491" s="5" t="str">
        <f>IFERROR(__xludf.DUMMYFUNCTION("""COMPUTED_VALUE"""),"")</f>
        <v/>
      </c>
      <c r="D22491" s="5">
        <v>0.0</v>
      </c>
    </row>
    <row r="22492" ht="14.25" customHeight="1">
      <c r="A22492" s="5"/>
      <c r="B22492" s="5"/>
      <c r="C22492" s="5" t="str">
        <f>IFERROR(__xludf.DUMMYFUNCTION("""COMPUTED_VALUE"""),"")</f>
        <v/>
      </c>
      <c r="D22492" s="5">
        <v>0.0</v>
      </c>
    </row>
    <row r="22493" ht="14.25" customHeight="1">
      <c r="A22493" s="5"/>
      <c r="B22493" s="5"/>
      <c r="C22493" s="5" t="str">
        <f>IFERROR(__xludf.DUMMYFUNCTION("""COMPUTED_VALUE"""),"")</f>
        <v/>
      </c>
      <c r="D22493" s="5">
        <v>0.0</v>
      </c>
    </row>
    <row r="22494" ht="14.25" customHeight="1">
      <c r="A22494" s="5"/>
      <c r="B22494" s="5"/>
      <c r="C22494" s="5" t="str">
        <f>IFERROR(__xludf.DUMMYFUNCTION("""COMPUTED_VALUE"""),"")</f>
        <v/>
      </c>
      <c r="D22494" s="5">
        <v>0.0</v>
      </c>
    </row>
    <row r="22495" ht="14.25" customHeight="1">
      <c r="A22495" s="5"/>
      <c r="B22495" s="5"/>
      <c r="C22495" s="5" t="str">
        <f>IFERROR(__xludf.DUMMYFUNCTION("""COMPUTED_VALUE"""),"")</f>
        <v/>
      </c>
      <c r="D22495" s="5">
        <v>0.0</v>
      </c>
    </row>
    <row r="22496" ht="14.25" customHeight="1">
      <c r="A22496" s="5"/>
      <c r="B22496" s="5"/>
      <c r="C22496" s="5" t="str">
        <f>IFERROR(__xludf.DUMMYFUNCTION("""COMPUTED_VALUE"""),"")</f>
        <v/>
      </c>
      <c r="D22496" s="5">
        <v>0.0</v>
      </c>
    </row>
    <row r="22497" ht="14.25" customHeight="1">
      <c r="A22497" s="5"/>
      <c r="B22497" s="5"/>
      <c r="C22497" s="5" t="str">
        <f>IFERROR(__xludf.DUMMYFUNCTION("""COMPUTED_VALUE"""),"")</f>
        <v/>
      </c>
      <c r="D22497" s="5">
        <v>0.0</v>
      </c>
    </row>
    <row r="22498" ht="14.25" customHeight="1">
      <c r="A22498" s="5"/>
      <c r="B22498" s="5"/>
      <c r="C22498" s="5" t="str">
        <f>IFERROR(__xludf.DUMMYFUNCTION("""COMPUTED_VALUE"""),"")</f>
        <v/>
      </c>
      <c r="D22498" s="5">
        <v>0.0</v>
      </c>
    </row>
    <row r="22499" ht="14.25" customHeight="1">
      <c r="A22499" s="5"/>
      <c r="B22499" s="5"/>
      <c r="C22499" s="5" t="str">
        <f>IFERROR(__xludf.DUMMYFUNCTION("""COMPUTED_VALUE"""),"")</f>
        <v/>
      </c>
      <c r="D22499" s="5">
        <v>0.0</v>
      </c>
    </row>
    <row r="22500" ht="14.25" customHeight="1">
      <c r="A22500" s="5"/>
      <c r="B22500" s="5"/>
      <c r="C22500" s="5" t="str">
        <f>IFERROR(__xludf.DUMMYFUNCTION("""COMPUTED_VALUE"""),"")</f>
        <v/>
      </c>
      <c r="D22500" s="5">
        <v>0.0</v>
      </c>
    </row>
    <row r="22501" ht="14.25" customHeight="1">
      <c r="A22501" s="5"/>
      <c r="B22501" s="5"/>
      <c r="C22501" s="5" t="str">
        <f>IFERROR(__xludf.DUMMYFUNCTION("""COMPUTED_VALUE"""),"")</f>
        <v/>
      </c>
      <c r="D22501" s="5">
        <v>0.0</v>
      </c>
    </row>
    <row r="22502" ht="14.25" customHeight="1">
      <c r="A22502" s="5"/>
      <c r="B22502" s="5"/>
      <c r="C22502" s="5" t="str">
        <f>IFERROR(__xludf.DUMMYFUNCTION("""COMPUTED_VALUE"""),"")</f>
        <v/>
      </c>
      <c r="D22502" s="5">
        <v>0.0</v>
      </c>
    </row>
    <row r="22503" ht="14.25" customHeight="1">
      <c r="A22503" s="5"/>
      <c r="B22503" s="5"/>
      <c r="C22503" s="5" t="str">
        <f>IFERROR(__xludf.DUMMYFUNCTION("""COMPUTED_VALUE"""),"")</f>
        <v/>
      </c>
      <c r="D22503" s="5">
        <v>0.0</v>
      </c>
    </row>
    <row r="22504" ht="14.25" customHeight="1">
      <c r="A22504" s="5"/>
      <c r="B22504" s="5"/>
      <c r="C22504" s="5" t="str">
        <f>IFERROR(__xludf.DUMMYFUNCTION("""COMPUTED_VALUE"""),"")</f>
        <v/>
      </c>
      <c r="D22504" s="5">
        <v>0.0</v>
      </c>
    </row>
    <row r="22505" ht="14.25" customHeight="1">
      <c r="A22505" s="5"/>
      <c r="B22505" s="5"/>
      <c r="C22505" s="5" t="str">
        <f>IFERROR(__xludf.DUMMYFUNCTION("""COMPUTED_VALUE"""),"")</f>
        <v/>
      </c>
      <c r="D22505" s="5">
        <v>0.0</v>
      </c>
    </row>
    <row r="22506" ht="14.25" customHeight="1">
      <c r="A22506" s="5"/>
      <c r="B22506" s="5"/>
      <c r="C22506" s="5" t="str">
        <f>IFERROR(__xludf.DUMMYFUNCTION("""COMPUTED_VALUE"""),"")</f>
        <v/>
      </c>
      <c r="D22506" s="5">
        <v>0.0</v>
      </c>
    </row>
    <row r="22507" ht="14.25" customHeight="1">
      <c r="A22507" s="5"/>
      <c r="B22507" s="5"/>
      <c r="C22507" s="5" t="str">
        <f>IFERROR(__xludf.DUMMYFUNCTION("""COMPUTED_VALUE"""),"")</f>
        <v/>
      </c>
      <c r="D22507" s="5">
        <v>0.0</v>
      </c>
    </row>
    <row r="22508" ht="14.25" customHeight="1">
      <c r="A22508" s="5"/>
      <c r="B22508" s="5"/>
      <c r="C22508" s="5" t="str">
        <f>IFERROR(__xludf.DUMMYFUNCTION("""COMPUTED_VALUE"""),"")</f>
        <v/>
      </c>
      <c r="D22508" s="5">
        <v>0.0</v>
      </c>
    </row>
    <row r="22509" ht="14.25" customHeight="1">
      <c r="A22509" s="5"/>
      <c r="B22509" s="5"/>
      <c r="C22509" s="5" t="str">
        <f>IFERROR(__xludf.DUMMYFUNCTION("""COMPUTED_VALUE"""),"")</f>
        <v/>
      </c>
      <c r="D22509" s="5">
        <v>0.0</v>
      </c>
    </row>
    <row r="22510" ht="14.25" customHeight="1">
      <c r="A22510" s="5"/>
      <c r="B22510" s="5"/>
      <c r="C22510" s="5" t="str">
        <f>IFERROR(__xludf.DUMMYFUNCTION("""COMPUTED_VALUE"""),"")</f>
        <v/>
      </c>
      <c r="D22510" s="5">
        <v>0.0</v>
      </c>
    </row>
    <row r="22511" ht="14.25" customHeight="1">
      <c r="A22511" s="5"/>
      <c r="B22511" s="5"/>
      <c r="C22511" s="5" t="str">
        <f>IFERROR(__xludf.DUMMYFUNCTION("""COMPUTED_VALUE"""),"")</f>
        <v/>
      </c>
      <c r="D22511" s="5">
        <v>0.0</v>
      </c>
    </row>
    <row r="22512" ht="14.25" customHeight="1">
      <c r="A22512" s="5"/>
      <c r="B22512" s="5"/>
      <c r="C22512" s="5" t="str">
        <f>IFERROR(__xludf.DUMMYFUNCTION("""COMPUTED_VALUE"""),"")</f>
        <v/>
      </c>
      <c r="D22512" s="5">
        <v>0.0</v>
      </c>
    </row>
    <row r="22513" ht="14.25" customHeight="1">
      <c r="A22513" s="5"/>
      <c r="B22513" s="5"/>
      <c r="C22513" s="5" t="str">
        <f>IFERROR(__xludf.DUMMYFUNCTION("""COMPUTED_VALUE"""),"")</f>
        <v/>
      </c>
      <c r="D22513" s="5">
        <v>0.0</v>
      </c>
    </row>
    <row r="22514" ht="14.25" customHeight="1">
      <c r="A22514" s="5"/>
      <c r="B22514" s="5"/>
      <c r="C22514" s="5" t="str">
        <f>IFERROR(__xludf.DUMMYFUNCTION("""COMPUTED_VALUE"""),"")</f>
        <v/>
      </c>
      <c r="D22514" s="5">
        <v>0.0</v>
      </c>
    </row>
    <row r="22515" ht="14.25" customHeight="1">
      <c r="A22515" s="5"/>
      <c r="B22515" s="5"/>
      <c r="C22515" s="5" t="str">
        <f>IFERROR(__xludf.DUMMYFUNCTION("""COMPUTED_VALUE"""),"")</f>
        <v/>
      </c>
      <c r="D22515" s="5">
        <v>0.0</v>
      </c>
    </row>
    <row r="22516" ht="14.25" customHeight="1">
      <c r="A22516" s="5"/>
      <c r="B22516" s="5"/>
      <c r="C22516" s="5" t="str">
        <f>IFERROR(__xludf.DUMMYFUNCTION("""COMPUTED_VALUE"""),"")</f>
        <v/>
      </c>
      <c r="D22516" s="5">
        <v>0.0</v>
      </c>
    </row>
    <row r="22517" ht="14.25" customHeight="1">
      <c r="A22517" s="5"/>
      <c r="B22517" s="5"/>
      <c r="C22517" s="5" t="str">
        <f>IFERROR(__xludf.DUMMYFUNCTION("""COMPUTED_VALUE"""),"")</f>
        <v/>
      </c>
      <c r="D22517" s="5">
        <v>0.0</v>
      </c>
    </row>
    <row r="22518" ht="14.25" customHeight="1">
      <c r="A22518" s="5"/>
      <c r="B22518" s="5"/>
      <c r="C22518" s="5" t="str">
        <f>IFERROR(__xludf.DUMMYFUNCTION("""COMPUTED_VALUE"""),"")</f>
        <v/>
      </c>
      <c r="D22518" s="5">
        <v>0.0</v>
      </c>
    </row>
    <row r="22519" ht="14.25" customHeight="1">
      <c r="A22519" s="5"/>
      <c r="B22519" s="5"/>
      <c r="C22519" s="5" t="str">
        <f>IFERROR(__xludf.DUMMYFUNCTION("""COMPUTED_VALUE"""),"")</f>
        <v/>
      </c>
      <c r="D22519" s="5">
        <v>0.0</v>
      </c>
    </row>
    <row r="22520" ht="14.25" customHeight="1">
      <c r="A22520" s="5"/>
      <c r="B22520" s="5"/>
      <c r="C22520" s="5" t="str">
        <f>IFERROR(__xludf.DUMMYFUNCTION("""COMPUTED_VALUE"""),"")</f>
        <v/>
      </c>
      <c r="D22520" s="5">
        <v>0.0</v>
      </c>
    </row>
    <row r="22521" ht="14.25" customHeight="1">
      <c r="A22521" s="5"/>
      <c r="B22521" s="5"/>
      <c r="C22521" s="5" t="str">
        <f>IFERROR(__xludf.DUMMYFUNCTION("""COMPUTED_VALUE"""),"")</f>
        <v/>
      </c>
      <c r="D22521" s="5">
        <v>0.0</v>
      </c>
    </row>
    <row r="22522" ht="14.25" customHeight="1">
      <c r="A22522" s="5"/>
      <c r="B22522" s="5"/>
      <c r="C22522" s="5" t="str">
        <f>IFERROR(__xludf.DUMMYFUNCTION("""COMPUTED_VALUE"""),"")</f>
        <v/>
      </c>
      <c r="D22522" s="5">
        <v>0.0</v>
      </c>
    </row>
    <row r="22523" ht="14.25" customHeight="1">
      <c r="A22523" s="5"/>
      <c r="B22523" s="5"/>
      <c r="C22523" s="5" t="str">
        <f>IFERROR(__xludf.DUMMYFUNCTION("""COMPUTED_VALUE"""),"")</f>
        <v/>
      </c>
      <c r="D22523" s="5">
        <v>0.0</v>
      </c>
    </row>
    <row r="22524" ht="14.25" customHeight="1">
      <c r="A22524" s="5"/>
      <c r="B22524" s="5"/>
      <c r="C22524" s="5" t="str">
        <f>IFERROR(__xludf.DUMMYFUNCTION("""COMPUTED_VALUE"""),"")</f>
        <v/>
      </c>
      <c r="D22524" s="5">
        <v>0.0</v>
      </c>
    </row>
    <row r="22525" ht="14.25" customHeight="1">
      <c r="A22525" s="5"/>
      <c r="B22525" s="5"/>
      <c r="C22525" s="5" t="str">
        <f>IFERROR(__xludf.DUMMYFUNCTION("""COMPUTED_VALUE"""),"")</f>
        <v/>
      </c>
      <c r="D22525" s="5">
        <v>0.0</v>
      </c>
    </row>
    <row r="22526" ht="14.25" customHeight="1">
      <c r="A22526" s="5"/>
      <c r="B22526" s="5"/>
      <c r="C22526" s="5" t="str">
        <f>IFERROR(__xludf.DUMMYFUNCTION("""COMPUTED_VALUE"""),"")</f>
        <v/>
      </c>
      <c r="D22526" s="5">
        <v>0.0</v>
      </c>
    </row>
    <row r="22527" ht="14.25" customHeight="1">
      <c r="A22527" s="5"/>
      <c r="B22527" s="5"/>
      <c r="C22527" s="5" t="str">
        <f>IFERROR(__xludf.DUMMYFUNCTION("""COMPUTED_VALUE"""),"")</f>
        <v/>
      </c>
      <c r="D22527" s="5">
        <v>0.0</v>
      </c>
    </row>
    <row r="22528" ht="14.25" customHeight="1">
      <c r="A22528" s="5"/>
      <c r="B22528" s="5"/>
      <c r="C22528" s="5" t="str">
        <f>IFERROR(__xludf.DUMMYFUNCTION("""COMPUTED_VALUE"""),"")</f>
        <v/>
      </c>
      <c r="D22528" s="5">
        <v>0.0</v>
      </c>
    </row>
    <row r="22529" ht="14.25" customHeight="1">
      <c r="A22529" s="5"/>
      <c r="B22529" s="5"/>
      <c r="C22529" s="5" t="str">
        <f>IFERROR(__xludf.DUMMYFUNCTION("""COMPUTED_VALUE"""),"")</f>
        <v/>
      </c>
      <c r="D22529" s="5">
        <v>0.0</v>
      </c>
    </row>
    <row r="22530" ht="14.25" customHeight="1">
      <c r="A22530" s="5"/>
      <c r="B22530" s="5"/>
      <c r="C22530" s="5" t="str">
        <f>IFERROR(__xludf.DUMMYFUNCTION("""COMPUTED_VALUE"""),"")</f>
        <v/>
      </c>
      <c r="D22530" s="5">
        <v>0.0</v>
      </c>
    </row>
    <row r="22531" ht="14.25" customHeight="1">
      <c r="A22531" s="5"/>
      <c r="B22531" s="5"/>
      <c r="C22531" s="5" t="str">
        <f>IFERROR(__xludf.DUMMYFUNCTION("""COMPUTED_VALUE"""),"")</f>
        <v/>
      </c>
      <c r="D22531" s="5">
        <v>0.0</v>
      </c>
    </row>
    <row r="22532" ht="14.25" customHeight="1">
      <c r="A22532" s="5"/>
      <c r="B22532" s="5"/>
      <c r="C22532" s="5" t="str">
        <f>IFERROR(__xludf.DUMMYFUNCTION("""COMPUTED_VALUE"""),"")</f>
        <v/>
      </c>
      <c r="D22532" s="5">
        <v>0.0</v>
      </c>
    </row>
    <row r="22533" ht="14.25" customHeight="1">
      <c r="A22533" s="5"/>
      <c r="B22533" s="5"/>
      <c r="C22533" s="5" t="str">
        <f>IFERROR(__xludf.DUMMYFUNCTION("""COMPUTED_VALUE"""),"")</f>
        <v/>
      </c>
      <c r="D22533" s="5">
        <v>0.0</v>
      </c>
    </row>
    <row r="22534" ht="14.25" customHeight="1">
      <c r="A22534" s="5"/>
      <c r="B22534" s="5"/>
      <c r="C22534" s="5" t="str">
        <f>IFERROR(__xludf.DUMMYFUNCTION("""COMPUTED_VALUE"""),"")</f>
        <v/>
      </c>
      <c r="D22534" s="5">
        <v>0.0</v>
      </c>
    </row>
    <row r="22535" ht="14.25" customHeight="1">
      <c r="A22535" s="5"/>
      <c r="B22535" s="5"/>
      <c r="C22535" s="5" t="str">
        <f>IFERROR(__xludf.DUMMYFUNCTION("""COMPUTED_VALUE"""),"")</f>
        <v/>
      </c>
      <c r="D22535" s="5">
        <v>0.0</v>
      </c>
    </row>
    <row r="22536" ht="14.25" customHeight="1">
      <c r="A22536" s="5"/>
      <c r="B22536" s="5"/>
      <c r="C22536" s="5" t="str">
        <f>IFERROR(__xludf.DUMMYFUNCTION("""COMPUTED_VALUE"""),"")</f>
        <v/>
      </c>
      <c r="D22536" s="5">
        <v>0.0</v>
      </c>
    </row>
    <row r="22537" ht="14.25" customHeight="1">
      <c r="A22537" s="5"/>
      <c r="B22537" s="5"/>
      <c r="C22537" s="5" t="str">
        <f>IFERROR(__xludf.DUMMYFUNCTION("""COMPUTED_VALUE"""),"")</f>
        <v/>
      </c>
      <c r="D22537" s="5">
        <v>0.0</v>
      </c>
    </row>
    <row r="22538" ht="14.25" customHeight="1">
      <c r="A22538" s="5"/>
      <c r="B22538" s="5"/>
      <c r="C22538" s="5" t="str">
        <f>IFERROR(__xludf.DUMMYFUNCTION("""COMPUTED_VALUE"""),"")</f>
        <v/>
      </c>
      <c r="D22538" s="5">
        <v>0.0</v>
      </c>
    </row>
    <row r="22539" ht="14.25" customHeight="1">
      <c r="A22539" s="5"/>
      <c r="B22539" s="5"/>
      <c r="C22539" s="5" t="str">
        <f>IFERROR(__xludf.DUMMYFUNCTION("""COMPUTED_VALUE"""),"")</f>
        <v/>
      </c>
      <c r="D22539" s="5">
        <v>0.0</v>
      </c>
    </row>
    <row r="22540" ht="14.25" customHeight="1">
      <c r="A22540" s="5"/>
      <c r="B22540" s="5"/>
      <c r="C22540" s="5" t="str">
        <f>IFERROR(__xludf.DUMMYFUNCTION("""COMPUTED_VALUE"""),"")</f>
        <v/>
      </c>
      <c r="D22540" s="5">
        <v>0.0</v>
      </c>
    </row>
    <row r="22541" ht="14.25" customHeight="1">
      <c r="A22541" s="5"/>
      <c r="B22541" s="5"/>
      <c r="C22541" s="5" t="str">
        <f>IFERROR(__xludf.DUMMYFUNCTION("""COMPUTED_VALUE"""),"")</f>
        <v/>
      </c>
      <c r="D22541" s="5">
        <v>0.0</v>
      </c>
    </row>
    <row r="22542" ht="14.25" customHeight="1">
      <c r="A22542" s="5"/>
      <c r="B22542" s="5"/>
      <c r="C22542" s="5" t="str">
        <f>IFERROR(__xludf.DUMMYFUNCTION("""COMPUTED_VALUE"""),"")</f>
        <v/>
      </c>
      <c r="D22542" s="5">
        <v>0.0</v>
      </c>
    </row>
    <row r="22543" ht="14.25" customHeight="1">
      <c r="A22543" s="5"/>
      <c r="B22543" s="5"/>
      <c r="C22543" s="5" t="str">
        <f>IFERROR(__xludf.DUMMYFUNCTION("""COMPUTED_VALUE"""),"")</f>
        <v/>
      </c>
      <c r="D22543" s="5">
        <v>0.0</v>
      </c>
    </row>
    <row r="22544" ht="14.25" customHeight="1">
      <c r="A22544" s="5"/>
      <c r="B22544" s="5"/>
      <c r="C22544" s="5" t="str">
        <f>IFERROR(__xludf.DUMMYFUNCTION("""COMPUTED_VALUE"""),"")</f>
        <v/>
      </c>
      <c r="D22544" s="5">
        <v>0.0</v>
      </c>
    </row>
    <row r="22545" ht="14.25" customHeight="1">
      <c r="A22545" s="5"/>
      <c r="B22545" s="5"/>
      <c r="C22545" s="5" t="str">
        <f>IFERROR(__xludf.DUMMYFUNCTION("""COMPUTED_VALUE"""),"")</f>
        <v/>
      </c>
      <c r="D22545" s="5">
        <v>0.0</v>
      </c>
    </row>
    <row r="22546" ht="14.25" customHeight="1">
      <c r="A22546" s="5"/>
      <c r="B22546" s="5"/>
      <c r="C22546" s="5" t="str">
        <f>IFERROR(__xludf.DUMMYFUNCTION("""COMPUTED_VALUE"""),"")</f>
        <v/>
      </c>
      <c r="D22546" s="5">
        <v>0.0</v>
      </c>
    </row>
    <row r="22547" ht="14.25" customHeight="1">
      <c r="A22547" s="5"/>
      <c r="B22547" s="5"/>
      <c r="C22547" s="5" t="str">
        <f>IFERROR(__xludf.DUMMYFUNCTION("""COMPUTED_VALUE"""),"")</f>
        <v/>
      </c>
      <c r="D22547" s="5">
        <v>0.0</v>
      </c>
    </row>
    <row r="22548" ht="14.25" customHeight="1">
      <c r="A22548" s="5"/>
      <c r="B22548" s="5"/>
      <c r="C22548" s="5" t="str">
        <f>IFERROR(__xludf.DUMMYFUNCTION("""COMPUTED_VALUE"""),"")</f>
        <v/>
      </c>
      <c r="D22548" s="5">
        <v>0.0</v>
      </c>
    </row>
    <row r="22549" ht="14.25" customHeight="1">
      <c r="A22549" s="5"/>
      <c r="B22549" s="5"/>
      <c r="C22549" s="5" t="str">
        <f>IFERROR(__xludf.DUMMYFUNCTION("""COMPUTED_VALUE"""),"")</f>
        <v/>
      </c>
      <c r="D22549" s="5">
        <v>0.0</v>
      </c>
    </row>
    <row r="22550" ht="14.25" customHeight="1">
      <c r="A22550" s="5"/>
      <c r="B22550" s="5"/>
      <c r="C22550" s="5" t="str">
        <f>IFERROR(__xludf.DUMMYFUNCTION("""COMPUTED_VALUE"""),"")</f>
        <v/>
      </c>
      <c r="D22550" s="5">
        <v>0.0</v>
      </c>
    </row>
    <row r="22551" ht="14.25" customHeight="1">
      <c r="A22551" s="5"/>
      <c r="B22551" s="5"/>
      <c r="C22551" s="5" t="str">
        <f>IFERROR(__xludf.DUMMYFUNCTION("""COMPUTED_VALUE"""),"")</f>
        <v/>
      </c>
      <c r="D22551" s="5">
        <v>0.0</v>
      </c>
    </row>
    <row r="22552" ht="14.25" customHeight="1">
      <c r="A22552" s="5"/>
      <c r="B22552" s="5"/>
      <c r="C22552" s="5" t="str">
        <f>IFERROR(__xludf.DUMMYFUNCTION("""COMPUTED_VALUE"""),"")</f>
        <v/>
      </c>
      <c r="D22552" s="5">
        <v>0.0</v>
      </c>
    </row>
    <row r="22553" ht="14.25" customHeight="1">
      <c r="A22553" s="5"/>
      <c r="B22553" s="5"/>
      <c r="C22553" s="5" t="str">
        <f>IFERROR(__xludf.DUMMYFUNCTION("""COMPUTED_VALUE"""),"")</f>
        <v/>
      </c>
      <c r="D22553" s="5">
        <v>0.0</v>
      </c>
    </row>
    <row r="22554" ht="14.25" customHeight="1">
      <c r="A22554" s="5"/>
      <c r="B22554" s="5"/>
      <c r="C22554" s="5" t="str">
        <f>IFERROR(__xludf.DUMMYFUNCTION("""COMPUTED_VALUE"""),"")</f>
        <v/>
      </c>
      <c r="D22554" s="5">
        <v>0.0</v>
      </c>
    </row>
    <row r="22555" ht="14.25" customHeight="1">
      <c r="A22555" s="5"/>
      <c r="B22555" s="5"/>
      <c r="C22555" s="5" t="str">
        <f>IFERROR(__xludf.DUMMYFUNCTION("""COMPUTED_VALUE"""),"")</f>
        <v/>
      </c>
      <c r="D22555" s="5">
        <v>0.0</v>
      </c>
    </row>
    <row r="22556" ht="14.25" customHeight="1">
      <c r="A22556" s="5"/>
      <c r="B22556" s="5"/>
      <c r="C22556" s="5" t="str">
        <f>IFERROR(__xludf.DUMMYFUNCTION("""COMPUTED_VALUE"""),"")</f>
        <v/>
      </c>
      <c r="D22556" s="5">
        <v>0.0</v>
      </c>
    </row>
    <row r="22557" ht="14.25" customHeight="1">
      <c r="A22557" s="5"/>
      <c r="B22557" s="5"/>
      <c r="C22557" s="5" t="str">
        <f>IFERROR(__xludf.DUMMYFUNCTION("""COMPUTED_VALUE"""),"")</f>
        <v/>
      </c>
      <c r="D22557" s="5">
        <v>0.0</v>
      </c>
    </row>
    <row r="22558" ht="14.25" customHeight="1">
      <c r="A22558" s="5"/>
      <c r="B22558" s="5"/>
      <c r="C22558" s="5" t="str">
        <f>IFERROR(__xludf.DUMMYFUNCTION("""COMPUTED_VALUE"""),"")</f>
        <v/>
      </c>
      <c r="D22558" s="5">
        <v>0.0</v>
      </c>
    </row>
    <row r="22559" ht="14.25" customHeight="1">
      <c r="A22559" s="5"/>
      <c r="B22559" s="5"/>
      <c r="C22559" s="5" t="str">
        <f>IFERROR(__xludf.DUMMYFUNCTION("""COMPUTED_VALUE"""),"")</f>
        <v/>
      </c>
      <c r="D22559" s="5">
        <v>0.0</v>
      </c>
    </row>
    <row r="22560" ht="14.25" customHeight="1">
      <c r="A22560" s="5"/>
      <c r="B22560" s="5"/>
      <c r="C22560" s="5" t="str">
        <f>IFERROR(__xludf.DUMMYFUNCTION("""COMPUTED_VALUE"""),"")</f>
        <v/>
      </c>
      <c r="D22560" s="5">
        <v>0.0</v>
      </c>
    </row>
    <row r="22561" ht="14.25" customHeight="1">
      <c r="A22561" s="5"/>
      <c r="B22561" s="5"/>
      <c r="C22561" s="5" t="str">
        <f>IFERROR(__xludf.DUMMYFUNCTION("""COMPUTED_VALUE"""),"")</f>
        <v/>
      </c>
      <c r="D22561" s="5">
        <v>0.0</v>
      </c>
    </row>
    <row r="22562" ht="14.25" customHeight="1">
      <c r="A22562" s="5"/>
      <c r="B22562" s="5"/>
      <c r="C22562" s="5" t="str">
        <f>IFERROR(__xludf.DUMMYFUNCTION("""COMPUTED_VALUE"""),"")</f>
        <v/>
      </c>
      <c r="D22562" s="5">
        <v>0.0</v>
      </c>
    </row>
    <row r="22563" ht="14.25" customHeight="1">
      <c r="A22563" s="5"/>
      <c r="B22563" s="5"/>
      <c r="C22563" s="5" t="str">
        <f>IFERROR(__xludf.DUMMYFUNCTION("""COMPUTED_VALUE"""),"")</f>
        <v/>
      </c>
      <c r="D22563" s="5">
        <v>0.0</v>
      </c>
    </row>
    <row r="22564" ht="14.25" customHeight="1">
      <c r="A22564" s="5"/>
      <c r="B22564" s="5"/>
      <c r="C22564" s="5" t="str">
        <f>IFERROR(__xludf.DUMMYFUNCTION("""COMPUTED_VALUE"""),"")</f>
        <v/>
      </c>
      <c r="D22564" s="5">
        <v>0.0</v>
      </c>
    </row>
    <row r="22565" ht="14.25" customHeight="1">
      <c r="A22565" s="5"/>
      <c r="B22565" s="5"/>
      <c r="C22565" s="5" t="str">
        <f>IFERROR(__xludf.DUMMYFUNCTION("""COMPUTED_VALUE"""),"")</f>
        <v/>
      </c>
      <c r="D22565" s="5">
        <v>0.0</v>
      </c>
    </row>
    <row r="22566" ht="14.25" customHeight="1">
      <c r="A22566" s="5"/>
      <c r="B22566" s="5"/>
      <c r="C22566" s="5" t="str">
        <f>IFERROR(__xludf.DUMMYFUNCTION("""COMPUTED_VALUE"""),"")</f>
        <v/>
      </c>
      <c r="D22566" s="5">
        <v>0.0</v>
      </c>
    </row>
    <row r="22567" ht="14.25" customHeight="1">
      <c r="A22567" s="5"/>
      <c r="B22567" s="5"/>
      <c r="C22567" s="5" t="str">
        <f>IFERROR(__xludf.DUMMYFUNCTION("""COMPUTED_VALUE"""),"")</f>
        <v/>
      </c>
      <c r="D22567" s="5">
        <v>0.0</v>
      </c>
    </row>
    <row r="22568" ht="14.25" customHeight="1">
      <c r="A22568" s="5"/>
      <c r="B22568" s="5"/>
      <c r="C22568" s="5" t="str">
        <f>IFERROR(__xludf.DUMMYFUNCTION("""COMPUTED_VALUE"""),"")</f>
        <v/>
      </c>
      <c r="D22568" s="5">
        <v>0.0</v>
      </c>
    </row>
    <row r="22569" ht="14.25" customHeight="1">
      <c r="A22569" s="5"/>
      <c r="B22569" s="5"/>
      <c r="C22569" s="5" t="str">
        <f>IFERROR(__xludf.DUMMYFUNCTION("""COMPUTED_VALUE"""),"")</f>
        <v/>
      </c>
      <c r="D22569" s="5">
        <v>0.0</v>
      </c>
    </row>
    <row r="22570" ht="14.25" customHeight="1">
      <c r="A22570" s="5"/>
      <c r="B22570" s="5"/>
      <c r="C22570" s="5" t="str">
        <f>IFERROR(__xludf.DUMMYFUNCTION("""COMPUTED_VALUE"""),"")</f>
        <v/>
      </c>
      <c r="D22570" s="5">
        <v>0.0</v>
      </c>
    </row>
    <row r="22571" ht="14.25" customHeight="1">
      <c r="A22571" s="5"/>
      <c r="B22571" s="5"/>
      <c r="C22571" s="5" t="str">
        <f>IFERROR(__xludf.DUMMYFUNCTION("""COMPUTED_VALUE"""),"")</f>
        <v/>
      </c>
      <c r="D22571" s="5">
        <v>0.0</v>
      </c>
    </row>
    <row r="22572" ht="14.25" customHeight="1">
      <c r="A22572" s="5"/>
      <c r="B22572" s="5"/>
      <c r="C22572" s="5" t="str">
        <f>IFERROR(__xludf.DUMMYFUNCTION("""COMPUTED_VALUE"""),"")</f>
        <v/>
      </c>
      <c r="D22572" s="5">
        <v>0.0</v>
      </c>
    </row>
    <row r="22573" ht="14.25" customHeight="1">
      <c r="A22573" s="5"/>
      <c r="B22573" s="5"/>
      <c r="C22573" s="5" t="str">
        <f>IFERROR(__xludf.DUMMYFUNCTION("""COMPUTED_VALUE"""),"")</f>
        <v/>
      </c>
      <c r="D22573" s="5">
        <v>0.0</v>
      </c>
    </row>
    <row r="22574" ht="14.25" customHeight="1">
      <c r="A22574" s="5"/>
      <c r="B22574" s="5"/>
      <c r="C22574" s="5" t="str">
        <f>IFERROR(__xludf.DUMMYFUNCTION("""COMPUTED_VALUE"""),"")</f>
        <v/>
      </c>
      <c r="D22574" s="5">
        <v>0.0</v>
      </c>
    </row>
    <row r="22575" ht="14.25" customHeight="1">
      <c r="A22575" s="5"/>
      <c r="B22575" s="5"/>
      <c r="C22575" s="5" t="str">
        <f>IFERROR(__xludf.DUMMYFUNCTION("""COMPUTED_VALUE"""),"")</f>
        <v/>
      </c>
      <c r="D22575" s="5">
        <v>0.0</v>
      </c>
    </row>
    <row r="22576" ht="14.25" customHeight="1">
      <c r="A22576" s="5"/>
      <c r="B22576" s="5"/>
      <c r="C22576" s="5" t="str">
        <f>IFERROR(__xludf.DUMMYFUNCTION("""COMPUTED_VALUE"""),"")</f>
        <v/>
      </c>
      <c r="D22576" s="5">
        <v>0.0</v>
      </c>
    </row>
    <row r="22577" ht="14.25" customHeight="1">
      <c r="A22577" s="5"/>
      <c r="B22577" s="5"/>
      <c r="C22577" s="5" t="str">
        <f>IFERROR(__xludf.DUMMYFUNCTION("""COMPUTED_VALUE"""),"")</f>
        <v/>
      </c>
      <c r="D22577" s="5">
        <v>0.0</v>
      </c>
    </row>
    <row r="22578" ht="14.25" customHeight="1">
      <c r="A22578" s="5"/>
      <c r="B22578" s="5"/>
      <c r="C22578" s="5" t="str">
        <f>IFERROR(__xludf.DUMMYFUNCTION("""COMPUTED_VALUE"""),"")</f>
        <v/>
      </c>
      <c r="D22578" s="5">
        <v>0.0</v>
      </c>
    </row>
    <row r="22579" ht="14.25" customHeight="1">
      <c r="A22579" s="5"/>
      <c r="B22579" s="5"/>
      <c r="C22579" s="5" t="str">
        <f>IFERROR(__xludf.DUMMYFUNCTION("""COMPUTED_VALUE"""),"")</f>
        <v/>
      </c>
      <c r="D22579" s="5">
        <v>0.0</v>
      </c>
    </row>
    <row r="22580" ht="14.25" customHeight="1">
      <c r="A22580" s="5"/>
      <c r="B22580" s="5"/>
      <c r="C22580" s="5" t="str">
        <f>IFERROR(__xludf.DUMMYFUNCTION("""COMPUTED_VALUE"""),"")</f>
        <v/>
      </c>
      <c r="D22580" s="5">
        <v>0.0</v>
      </c>
    </row>
    <row r="22581" ht="14.25" customHeight="1">
      <c r="A22581" s="5"/>
      <c r="B22581" s="5"/>
      <c r="C22581" s="5" t="str">
        <f>IFERROR(__xludf.DUMMYFUNCTION("""COMPUTED_VALUE"""),"")</f>
        <v/>
      </c>
      <c r="D22581" s="5">
        <v>0.0</v>
      </c>
    </row>
    <row r="22582" ht="14.25" customHeight="1">
      <c r="A22582" s="5"/>
      <c r="B22582" s="5"/>
      <c r="C22582" s="5" t="str">
        <f>IFERROR(__xludf.DUMMYFUNCTION("""COMPUTED_VALUE"""),"")</f>
        <v/>
      </c>
      <c r="D22582" s="5">
        <v>0.0</v>
      </c>
    </row>
    <row r="22583" ht="14.25" customHeight="1">
      <c r="A22583" s="5"/>
      <c r="B22583" s="5"/>
      <c r="C22583" s="5" t="str">
        <f>IFERROR(__xludf.DUMMYFUNCTION("""COMPUTED_VALUE"""),"")</f>
        <v/>
      </c>
      <c r="D22583" s="5">
        <v>0.0</v>
      </c>
    </row>
    <row r="22584" ht="14.25" customHeight="1">
      <c r="A22584" s="5"/>
      <c r="B22584" s="5"/>
      <c r="C22584" s="5" t="str">
        <f>IFERROR(__xludf.DUMMYFUNCTION("""COMPUTED_VALUE"""),"")</f>
        <v/>
      </c>
      <c r="D22584" s="5">
        <v>0.0</v>
      </c>
    </row>
    <row r="22585" ht="14.25" customHeight="1">
      <c r="A22585" s="5"/>
      <c r="B22585" s="5"/>
      <c r="C22585" s="5" t="str">
        <f>IFERROR(__xludf.DUMMYFUNCTION("""COMPUTED_VALUE"""),"")</f>
        <v/>
      </c>
      <c r="D22585" s="5">
        <v>0.0</v>
      </c>
    </row>
    <row r="22586" ht="14.25" customHeight="1">
      <c r="A22586" s="5"/>
      <c r="B22586" s="5"/>
      <c r="C22586" s="5" t="str">
        <f>IFERROR(__xludf.DUMMYFUNCTION("""COMPUTED_VALUE"""),"")</f>
        <v/>
      </c>
      <c r="D22586" s="5">
        <v>0.0</v>
      </c>
    </row>
    <row r="22587" ht="14.25" customHeight="1">
      <c r="A22587" s="5"/>
      <c r="B22587" s="5"/>
      <c r="C22587" s="5" t="str">
        <f>IFERROR(__xludf.DUMMYFUNCTION("""COMPUTED_VALUE"""),"")</f>
        <v/>
      </c>
      <c r="D22587" s="5">
        <v>0.0</v>
      </c>
    </row>
    <row r="22588" ht="14.25" customHeight="1">
      <c r="A22588" s="5"/>
      <c r="B22588" s="5"/>
      <c r="C22588" s="5" t="str">
        <f>IFERROR(__xludf.DUMMYFUNCTION("""COMPUTED_VALUE"""),"")</f>
        <v/>
      </c>
      <c r="D22588" s="5">
        <v>0.0</v>
      </c>
    </row>
    <row r="22589" ht="14.25" customHeight="1">
      <c r="A22589" s="5"/>
      <c r="B22589" s="5"/>
      <c r="C22589" s="5" t="str">
        <f>IFERROR(__xludf.DUMMYFUNCTION("""COMPUTED_VALUE"""),"")</f>
        <v/>
      </c>
      <c r="D22589" s="5">
        <v>0.0</v>
      </c>
    </row>
    <row r="22590" ht="14.25" customHeight="1">
      <c r="A22590" s="5"/>
      <c r="B22590" s="5"/>
      <c r="C22590" s="5" t="str">
        <f>IFERROR(__xludf.DUMMYFUNCTION("""COMPUTED_VALUE"""),"")</f>
        <v/>
      </c>
      <c r="D22590" s="5">
        <v>0.0</v>
      </c>
    </row>
    <row r="22591" ht="14.25" customHeight="1">
      <c r="A22591" s="5"/>
      <c r="B22591" s="5"/>
      <c r="C22591" s="5" t="str">
        <f>IFERROR(__xludf.DUMMYFUNCTION("""COMPUTED_VALUE"""),"")</f>
        <v/>
      </c>
      <c r="D22591" s="5">
        <v>0.0</v>
      </c>
    </row>
    <row r="22592" ht="14.25" customHeight="1">
      <c r="A22592" s="5"/>
      <c r="B22592" s="5"/>
      <c r="C22592" s="5" t="str">
        <f>IFERROR(__xludf.DUMMYFUNCTION("""COMPUTED_VALUE"""),"")</f>
        <v/>
      </c>
      <c r="D22592" s="5">
        <v>0.0</v>
      </c>
    </row>
    <row r="22593" ht="14.25" customHeight="1">
      <c r="A22593" s="5"/>
      <c r="B22593" s="5"/>
      <c r="C22593" s="5" t="str">
        <f>IFERROR(__xludf.DUMMYFUNCTION("""COMPUTED_VALUE"""),"")</f>
        <v/>
      </c>
      <c r="D22593" s="5">
        <v>0.0</v>
      </c>
    </row>
    <row r="22594" ht="14.25" customHeight="1">
      <c r="A22594" s="5"/>
      <c r="B22594" s="5"/>
      <c r="C22594" s="5" t="str">
        <f>IFERROR(__xludf.DUMMYFUNCTION("""COMPUTED_VALUE"""),"")</f>
        <v/>
      </c>
      <c r="D22594" s="5">
        <v>0.0</v>
      </c>
    </row>
    <row r="22595" ht="14.25" customHeight="1">
      <c r="A22595" s="5"/>
      <c r="B22595" s="5"/>
      <c r="C22595" s="5" t="str">
        <f>IFERROR(__xludf.DUMMYFUNCTION("""COMPUTED_VALUE"""),"")</f>
        <v/>
      </c>
      <c r="D22595" s="5">
        <v>0.0</v>
      </c>
    </row>
    <row r="22596" ht="14.25" customHeight="1">
      <c r="A22596" s="5"/>
      <c r="B22596" s="5"/>
      <c r="C22596" s="5" t="str">
        <f>IFERROR(__xludf.DUMMYFUNCTION("""COMPUTED_VALUE"""),"")</f>
        <v/>
      </c>
      <c r="D22596" s="5">
        <v>0.0</v>
      </c>
    </row>
    <row r="22597" ht="14.25" customHeight="1">
      <c r="A22597" s="5"/>
      <c r="B22597" s="5"/>
      <c r="C22597" s="5" t="str">
        <f>IFERROR(__xludf.DUMMYFUNCTION("""COMPUTED_VALUE"""),"")</f>
        <v/>
      </c>
      <c r="D22597" s="5">
        <v>0.0</v>
      </c>
    </row>
    <row r="22598" ht="14.25" customHeight="1">
      <c r="A22598" s="5"/>
      <c r="B22598" s="5"/>
      <c r="C22598" s="5" t="str">
        <f>IFERROR(__xludf.DUMMYFUNCTION("""COMPUTED_VALUE"""),"")</f>
        <v/>
      </c>
      <c r="D22598" s="5">
        <v>0.0</v>
      </c>
    </row>
    <row r="22599" ht="14.25" customHeight="1">
      <c r="A22599" s="5"/>
      <c r="B22599" s="5"/>
      <c r="C22599" s="5" t="str">
        <f>IFERROR(__xludf.DUMMYFUNCTION("""COMPUTED_VALUE"""),"")</f>
        <v/>
      </c>
      <c r="D22599" s="5">
        <v>0.0</v>
      </c>
    </row>
    <row r="22600" ht="14.25" customHeight="1">
      <c r="A22600" s="5"/>
      <c r="B22600" s="5"/>
      <c r="C22600" s="5" t="str">
        <f>IFERROR(__xludf.DUMMYFUNCTION("""COMPUTED_VALUE"""),"")</f>
        <v/>
      </c>
      <c r="D22600" s="5">
        <v>0.0</v>
      </c>
    </row>
    <row r="22601" ht="14.25" customHeight="1">
      <c r="A22601" s="5"/>
      <c r="B22601" s="5"/>
      <c r="C22601" s="5" t="str">
        <f>IFERROR(__xludf.DUMMYFUNCTION("""COMPUTED_VALUE"""),"")</f>
        <v/>
      </c>
      <c r="D22601" s="5">
        <v>0.0</v>
      </c>
    </row>
    <row r="22602" ht="14.25" customHeight="1">
      <c r="A22602" s="5"/>
      <c r="B22602" s="5"/>
      <c r="C22602" s="5" t="str">
        <f>IFERROR(__xludf.DUMMYFUNCTION("""COMPUTED_VALUE"""),"")</f>
        <v/>
      </c>
      <c r="D22602" s="5">
        <v>0.0</v>
      </c>
    </row>
    <row r="22603" ht="14.25" customHeight="1">
      <c r="A22603" s="5"/>
      <c r="B22603" s="5"/>
      <c r="C22603" s="5" t="str">
        <f>IFERROR(__xludf.DUMMYFUNCTION("""COMPUTED_VALUE"""),"")</f>
        <v/>
      </c>
      <c r="D22603" s="5">
        <v>0.0</v>
      </c>
    </row>
    <row r="22604" ht="14.25" customHeight="1">
      <c r="A22604" s="5"/>
      <c r="B22604" s="5"/>
      <c r="C22604" s="5" t="str">
        <f>IFERROR(__xludf.DUMMYFUNCTION("""COMPUTED_VALUE"""),"")</f>
        <v/>
      </c>
      <c r="D22604" s="5">
        <v>0.0</v>
      </c>
    </row>
    <row r="22605" ht="14.25" customHeight="1">
      <c r="A22605" s="5"/>
      <c r="B22605" s="5"/>
      <c r="C22605" s="5" t="str">
        <f>IFERROR(__xludf.DUMMYFUNCTION("""COMPUTED_VALUE"""),"")</f>
        <v/>
      </c>
      <c r="D22605" s="5">
        <v>0.0</v>
      </c>
    </row>
    <row r="22606" ht="14.25" customHeight="1">
      <c r="A22606" s="5"/>
      <c r="B22606" s="5"/>
      <c r="C22606" s="5" t="str">
        <f>IFERROR(__xludf.DUMMYFUNCTION("""COMPUTED_VALUE"""),"")</f>
        <v/>
      </c>
      <c r="D22606" s="5">
        <v>0.0</v>
      </c>
    </row>
    <row r="22607" ht="14.25" customHeight="1">
      <c r="A22607" s="5"/>
      <c r="B22607" s="5"/>
      <c r="C22607" s="5" t="str">
        <f>IFERROR(__xludf.DUMMYFUNCTION("""COMPUTED_VALUE"""),"")</f>
        <v/>
      </c>
      <c r="D22607" s="5">
        <v>0.0</v>
      </c>
    </row>
    <row r="22608" ht="14.25" customHeight="1">
      <c r="A22608" s="5"/>
      <c r="B22608" s="5"/>
      <c r="C22608" s="5" t="str">
        <f>IFERROR(__xludf.DUMMYFUNCTION("""COMPUTED_VALUE"""),"")</f>
        <v/>
      </c>
      <c r="D22608" s="5">
        <v>0.0</v>
      </c>
    </row>
    <row r="22609" ht="14.25" customHeight="1">
      <c r="A22609" s="5"/>
      <c r="B22609" s="5"/>
      <c r="C22609" s="5" t="str">
        <f>IFERROR(__xludf.DUMMYFUNCTION("""COMPUTED_VALUE"""),"")</f>
        <v/>
      </c>
      <c r="D22609" s="5">
        <v>0.0</v>
      </c>
    </row>
    <row r="22610" ht="14.25" customHeight="1">
      <c r="A22610" s="5"/>
      <c r="B22610" s="5"/>
      <c r="C22610" s="5" t="str">
        <f>IFERROR(__xludf.DUMMYFUNCTION("""COMPUTED_VALUE"""),"")</f>
        <v/>
      </c>
      <c r="D22610" s="5">
        <v>0.0</v>
      </c>
    </row>
    <row r="22611" ht="14.25" customHeight="1">
      <c r="A22611" s="5"/>
      <c r="B22611" s="5"/>
      <c r="C22611" s="5" t="str">
        <f>IFERROR(__xludf.DUMMYFUNCTION("""COMPUTED_VALUE"""),"")</f>
        <v/>
      </c>
      <c r="D22611" s="5">
        <v>0.0</v>
      </c>
    </row>
    <row r="22612" ht="14.25" customHeight="1">
      <c r="A22612" s="5"/>
      <c r="B22612" s="5"/>
      <c r="C22612" s="5" t="str">
        <f>IFERROR(__xludf.DUMMYFUNCTION("""COMPUTED_VALUE"""),"")</f>
        <v/>
      </c>
      <c r="D22612" s="5">
        <v>0.0</v>
      </c>
    </row>
    <row r="22613" ht="14.25" customHeight="1">
      <c r="A22613" s="5"/>
      <c r="B22613" s="5"/>
      <c r="C22613" s="5" t="str">
        <f>IFERROR(__xludf.DUMMYFUNCTION("""COMPUTED_VALUE"""),"")</f>
        <v/>
      </c>
      <c r="D22613" s="5">
        <v>0.0</v>
      </c>
    </row>
    <row r="22614" ht="14.25" customHeight="1">
      <c r="A22614" s="5"/>
      <c r="B22614" s="5"/>
      <c r="C22614" s="5" t="str">
        <f>IFERROR(__xludf.DUMMYFUNCTION("""COMPUTED_VALUE"""),"")</f>
        <v/>
      </c>
      <c r="D22614" s="5">
        <v>0.0</v>
      </c>
    </row>
    <row r="22615" ht="14.25" customHeight="1">
      <c r="A22615" s="5"/>
      <c r="B22615" s="5"/>
      <c r="C22615" s="5" t="str">
        <f>IFERROR(__xludf.DUMMYFUNCTION("""COMPUTED_VALUE"""),"")</f>
        <v/>
      </c>
      <c r="D22615" s="5">
        <v>0.0</v>
      </c>
    </row>
    <row r="22616" ht="14.25" customHeight="1">
      <c r="A22616" s="5"/>
      <c r="B22616" s="5"/>
      <c r="C22616" s="5" t="str">
        <f>IFERROR(__xludf.DUMMYFUNCTION("""COMPUTED_VALUE"""),"")</f>
        <v/>
      </c>
      <c r="D22616" s="5">
        <v>0.0</v>
      </c>
    </row>
    <row r="22617" ht="14.25" customHeight="1">
      <c r="A22617" s="5"/>
      <c r="B22617" s="5"/>
      <c r="C22617" s="5" t="str">
        <f>IFERROR(__xludf.DUMMYFUNCTION("""COMPUTED_VALUE"""),"")</f>
        <v/>
      </c>
      <c r="D22617" s="5">
        <v>0.0</v>
      </c>
    </row>
    <row r="22618" ht="14.25" customHeight="1">
      <c r="A22618" s="5"/>
      <c r="B22618" s="5"/>
      <c r="C22618" s="5" t="str">
        <f>IFERROR(__xludf.DUMMYFUNCTION("""COMPUTED_VALUE"""),"")</f>
        <v/>
      </c>
      <c r="D22618" s="5">
        <v>0.0</v>
      </c>
    </row>
    <row r="22619" ht="14.25" customHeight="1">
      <c r="A22619" s="5"/>
      <c r="B22619" s="5"/>
      <c r="C22619" s="5" t="str">
        <f>IFERROR(__xludf.DUMMYFUNCTION("""COMPUTED_VALUE"""),"")</f>
        <v/>
      </c>
      <c r="D22619" s="5">
        <v>0.0</v>
      </c>
    </row>
    <row r="22620" ht="14.25" customHeight="1">
      <c r="A22620" s="5"/>
      <c r="B22620" s="5"/>
      <c r="C22620" s="5" t="str">
        <f>IFERROR(__xludf.DUMMYFUNCTION("""COMPUTED_VALUE"""),"")</f>
        <v/>
      </c>
      <c r="D22620" s="5">
        <v>0.0</v>
      </c>
    </row>
    <row r="22621" ht="14.25" customHeight="1">
      <c r="A22621" s="5"/>
      <c r="B22621" s="5"/>
      <c r="C22621" s="5" t="str">
        <f>IFERROR(__xludf.DUMMYFUNCTION("""COMPUTED_VALUE"""),"")</f>
        <v/>
      </c>
      <c r="D22621" s="5">
        <v>0.0</v>
      </c>
    </row>
    <row r="22622" ht="14.25" customHeight="1">
      <c r="A22622" s="5"/>
      <c r="B22622" s="5"/>
      <c r="C22622" s="5" t="str">
        <f>IFERROR(__xludf.DUMMYFUNCTION("""COMPUTED_VALUE"""),"")</f>
        <v/>
      </c>
      <c r="D22622" s="5">
        <v>0.0</v>
      </c>
    </row>
    <row r="22623" ht="14.25" customHeight="1">
      <c r="A22623" s="5"/>
      <c r="B22623" s="5"/>
      <c r="C22623" s="5" t="str">
        <f>IFERROR(__xludf.DUMMYFUNCTION("""COMPUTED_VALUE"""),"")</f>
        <v/>
      </c>
      <c r="D22623" s="5">
        <v>0.0</v>
      </c>
    </row>
    <row r="22624" ht="14.25" customHeight="1">
      <c r="A22624" s="5"/>
      <c r="B22624" s="5"/>
      <c r="C22624" s="5" t="str">
        <f>IFERROR(__xludf.DUMMYFUNCTION("""COMPUTED_VALUE"""),"")</f>
        <v/>
      </c>
      <c r="D22624" s="5">
        <v>0.0</v>
      </c>
    </row>
    <row r="22625" ht="14.25" customHeight="1">
      <c r="A22625" s="5"/>
      <c r="B22625" s="5"/>
      <c r="C22625" s="5" t="str">
        <f>IFERROR(__xludf.DUMMYFUNCTION("""COMPUTED_VALUE"""),"")</f>
        <v/>
      </c>
      <c r="D22625" s="5">
        <v>0.0</v>
      </c>
    </row>
    <row r="22626" ht="14.25" customHeight="1">
      <c r="A22626" s="5"/>
      <c r="B22626" s="5"/>
      <c r="C22626" s="5" t="str">
        <f>IFERROR(__xludf.DUMMYFUNCTION("""COMPUTED_VALUE"""),"")</f>
        <v/>
      </c>
      <c r="D22626" s="5">
        <v>0.0</v>
      </c>
    </row>
    <row r="22627" ht="14.25" customHeight="1">
      <c r="A22627" s="5"/>
      <c r="B22627" s="5"/>
      <c r="C22627" s="5" t="str">
        <f>IFERROR(__xludf.DUMMYFUNCTION("""COMPUTED_VALUE"""),"")</f>
        <v/>
      </c>
      <c r="D22627" s="5">
        <v>0.0</v>
      </c>
    </row>
    <row r="22628" ht="14.25" customHeight="1">
      <c r="A22628" s="5"/>
      <c r="B22628" s="5"/>
      <c r="C22628" s="5" t="str">
        <f>IFERROR(__xludf.DUMMYFUNCTION("""COMPUTED_VALUE"""),"")</f>
        <v/>
      </c>
      <c r="D22628" s="5">
        <v>0.0</v>
      </c>
    </row>
    <row r="22629" ht="14.25" customHeight="1">
      <c r="A22629" s="5"/>
      <c r="B22629" s="5"/>
      <c r="C22629" s="5" t="str">
        <f>IFERROR(__xludf.DUMMYFUNCTION("""COMPUTED_VALUE"""),"")</f>
        <v/>
      </c>
      <c r="D22629" s="5">
        <v>0.0</v>
      </c>
    </row>
    <row r="22630" ht="14.25" customHeight="1">
      <c r="A22630" s="5"/>
      <c r="B22630" s="5"/>
      <c r="C22630" s="5" t="str">
        <f>IFERROR(__xludf.DUMMYFUNCTION("""COMPUTED_VALUE"""),"")</f>
        <v/>
      </c>
      <c r="D22630" s="5">
        <v>0.0</v>
      </c>
    </row>
    <row r="22631" ht="14.25" customHeight="1">
      <c r="A22631" s="5"/>
      <c r="B22631" s="5"/>
      <c r="C22631" s="5" t="str">
        <f>IFERROR(__xludf.DUMMYFUNCTION("""COMPUTED_VALUE"""),"")</f>
        <v/>
      </c>
      <c r="D22631" s="5">
        <v>0.0</v>
      </c>
    </row>
    <row r="22632" ht="14.25" customHeight="1">
      <c r="A22632" s="5"/>
      <c r="B22632" s="5"/>
      <c r="C22632" s="5" t="str">
        <f>IFERROR(__xludf.DUMMYFUNCTION("""COMPUTED_VALUE"""),"")</f>
        <v/>
      </c>
      <c r="D22632" s="5">
        <v>0.0</v>
      </c>
    </row>
    <row r="22633" ht="14.25" customHeight="1">
      <c r="A22633" s="5"/>
      <c r="B22633" s="5"/>
      <c r="C22633" s="5" t="str">
        <f>IFERROR(__xludf.DUMMYFUNCTION("""COMPUTED_VALUE"""),"")</f>
        <v/>
      </c>
      <c r="D22633" s="5">
        <v>0.0</v>
      </c>
    </row>
    <row r="22634" ht="14.25" customHeight="1">
      <c r="A22634" s="5"/>
      <c r="B22634" s="5"/>
      <c r="C22634" s="5" t="str">
        <f>IFERROR(__xludf.DUMMYFUNCTION("""COMPUTED_VALUE"""),"")</f>
        <v/>
      </c>
      <c r="D22634" s="5">
        <v>0.0</v>
      </c>
    </row>
    <row r="22635" ht="14.25" customHeight="1">
      <c r="A22635" s="5"/>
      <c r="B22635" s="5"/>
      <c r="C22635" s="5" t="str">
        <f>IFERROR(__xludf.DUMMYFUNCTION("""COMPUTED_VALUE"""),"")</f>
        <v/>
      </c>
      <c r="D22635" s="5">
        <v>0.0</v>
      </c>
    </row>
    <row r="22636" ht="14.25" customHeight="1">
      <c r="A22636" s="5"/>
      <c r="B22636" s="5"/>
      <c r="C22636" s="5" t="str">
        <f>IFERROR(__xludf.DUMMYFUNCTION("""COMPUTED_VALUE"""),"")</f>
        <v/>
      </c>
      <c r="D22636" s="5">
        <v>0.0</v>
      </c>
    </row>
    <row r="22637" ht="14.25" customHeight="1">
      <c r="A22637" s="5"/>
      <c r="B22637" s="5"/>
      <c r="C22637" s="5" t="str">
        <f>IFERROR(__xludf.DUMMYFUNCTION("""COMPUTED_VALUE"""),"")</f>
        <v/>
      </c>
      <c r="D22637" s="5">
        <v>0.0</v>
      </c>
    </row>
    <row r="22638" ht="14.25" customHeight="1">
      <c r="A22638" s="5"/>
      <c r="B22638" s="5"/>
      <c r="C22638" s="5" t="str">
        <f>IFERROR(__xludf.DUMMYFUNCTION("""COMPUTED_VALUE"""),"")</f>
        <v/>
      </c>
      <c r="D22638" s="5">
        <v>0.0</v>
      </c>
    </row>
    <row r="22639" ht="14.25" customHeight="1">
      <c r="A22639" s="5"/>
      <c r="B22639" s="5"/>
      <c r="C22639" s="5" t="str">
        <f>IFERROR(__xludf.DUMMYFUNCTION("""COMPUTED_VALUE"""),"")</f>
        <v/>
      </c>
      <c r="D22639" s="5">
        <v>0.0</v>
      </c>
    </row>
    <row r="22640" ht="14.25" customHeight="1">
      <c r="A22640" s="5"/>
      <c r="B22640" s="5"/>
      <c r="C22640" s="5" t="str">
        <f>IFERROR(__xludf.DUMMYFUNCTION("""COMPUTED_VALUE"""),"")</f>
        <v/>
      </c>
      <c r="D22640" s="5">
        <v>0.0</v>
      </c>
    </row>
    <row r="22641" ht="14.25" customHeight="1">
      <c r="A22641" s="5"/>
      <c r="B22641" s="5"/>
      <c r="C22641" s="5" t="str">
        <f>IFERROR(__xludf.DUMMYFUNCTION("""COMPUTED_VALUE"""),"")</f>
        <v/>
      </c>
      <c r="D22641" s="5">
        <v>0.0</v>
      </c>
    </row>
    <row r="22642" ht="14.25" customHeight="1">
      <c r="A22642" s="5"/>
      <c r="B22642" s="5"/>
      <c r="C22642" s="5" t="str">
        <f>IFERROR(__xludf.DUMMYFUNCTION("""COMPUTED_VALUE"""),"")</f>
        <v/>
      </c>
      <c r="D22642" s="5">
        <v>0.0</v>
      </c>
    </row>
    <row r="22643" ht="14.25" customHeight="1">
      <c r="A22643" s="5"/>
      <c r="B22643" s="5"/>
      <c r="C22643" s="5" t="str">
        <f>IFERROR(__xludf.DUMMYFUNCTION("""COMPUTED_VALUE"""),"")</f>
        <v/>
      </c>
      <c r="D22643" s="5">
        <v>0.0</v>
      </c>
    </row>
    <row r="22644" ht="14.25" customHeight="1">
      <c r="A22644" s="5"/>
      <c r="B22644" s="5"/>
      <c r="C22644" s="5" t="str">
        <f>IFERROR(__xludf.DUMMYFUNCTION("""COMPUTED_VALUE"""),"")</f>
        <v/>
      </c>
      <c r="D22644" s="5">
        <v>0.0</v>
      </c>
    </row>
    <row r="22645" ht="14.25" customHeight="1">
      <c r="A22645" s="5"/>
      <c r="B22645" s="5"/>
      <c r="C22645" s="5" t="str">
        <f>IFERROR(__xludf.DUMMYFUNCTION("""COMPUTED_VALUE"""),"")</f>
        <v/>
      </c>
      <c r="D22645" s="5">
        <v>0.0</v>
      </c>
    </row>
    <row r="22646" ht="14.25" customHeight="1">
      <c r="A22646" s="5"/>
      <c r="B22646" s="5"/>
      <c r="C22646" s="5" t="str">
        <f>IFERROR(__xludf.DUMMYFUNCTION("""COMPUTED_VALUE"""),"")</f>
        <v/>
      </c>
      <c r="D22646" s="5">
        <v>0.0</v>
      </c>
    </row>
    <row r="22647" ht="14.25" customHeight="1">
      <c r="A22647" s="5"/>
      <c r="B22647" s="5"/>
      <c r="C22647" s="5" t="str">
        <f>IFERROR(__xludf.DUMMYFUNCTION("""COMPUTED_VALUE"""),"")</f>
        <v/>
      </c>
      <c r="D22647" s="5">
        <v>0.0</v>
      </c>
    </row>
    <row r="22648" ht="14.25" customHeight="1">
      <c r="A22648" s="5"/>
      <c r="B22648" s="5"/>
      <c r="C22648" s="5" t="str">
        <f>IFERROR(__xludf.DUMMYFUNCTION("""COMPUTED_VALUE"""),"")</f>
        <v/>
      </c>
      <c r="D22648" s="5">
        <v>0.0</v>
      </c>
    </row>
    <row r="22649" ht="14.25" customHeight="1">
      <c r="A22649" s="5"/>
      <c r="B22649" s="5"/>
      <c r="C22649" s="5" t="str">
        <f>IFERROR(__xludf.DUMMYFUNCTION("""COMPUTED_VALUE"""),"")</f>
        <v/>
      </c>
      <c r="D22649" s="5">
        <v>0.0</v>
      </c>
    </row>
    <row r="22650" ht="14.25" customHeight="1">
      <c r="A22650" s="5"/>
      <c r="B22650" s="5"/>
      <c r="C22650" s="5" t="str">
        <f>IFERROR(__xludf.DUMMYFUNCTION("""COMPUTED_VALUE"""),"")</f>
        <v/>
      </c>
      <c r="D22650" s="5">
        <v>0.0</v>
      </c>
    </row>
    <row r="22651" ht="14.25" customHeight="1">
      <c r="A22651" s="5"/>
      <c r="B22651" s="5"/>
      <c r="C22651" s="5" t="str">
        <f>IFERROR(__xludf.DUMMYFUNCTION("""COMPUTED_VALUE"""),"")</f>
        <v/>
      </c>
      <c r="D22651" s="5">
        <v>0.0</v>
      </c>
    </row>
    <row r="22652" ht="14.25" customHeight="1">
      <c r="A22652" s="5"/>
      <c r="B22652" s="5"/>
      <c r="C22652" s="5" t="str">
        <f>IFERROR(__xludf.DUMMYFUNCTION("""COMPUTED_VALUE"""),"")</f>
        <v/>
      </c>
      <c r="D22652" s="5">
        <v>0.0</v>
      </c>
    </row>
    <row r="22653" ht="14.25" customHeight="1">
      <c r="A22653" s="5"/>
      <c r="B22653" s="5"/>
      <c r="C22653" s="5" t="str">
        <f>IFERROR(__xludf.DUMMYFUNCTION("""COMPUTED_VALUE"""),"")</f>
        <v/>
      </c>
      <c r="D22653" s="5">
        <v>0.0</v>
      </c>
    </row>
    <row r="22654" ht="14.25" customHeight="1">
      <c r="A22654" s="5"/>
      <c r="B22654" s="5"/>
      <c r="C22654" s="5" t="str">
        <f>IFERROR(__xludf.DUMMYFUNCTION("""COMPUTED_VALUE"""),"")</f>
        <v/>
      </c>
      <c r="D22654" s="5">
        <v>0.0</v>
      </c>
    </row>
    <row r="22655" ht="14.25" customHeight="1">
      <c r="A22655" s="5"/>
      <c r="B22655" s="5"/>
      <c r="C22655" s="5" t="str">
        <f>IFERROR(__xludf.DUMMYFUNCTION("""COMPUTED_VALUE"""),"")</f>
        <v/>
      </c>
      <c r="D22655" s="5">
        <v>0.0</v>
      </c>
    </row>
    <row r="22656" ht="14.25" customHeight="1">
      <c r="A22656" s="5"/>
      <c r="B22656" s="5"/>
      <c r="C22656" s="5" t="str">
        <f>IFERROR(__xludf.DUMMYFUNCTION("""COMPUTED_VALUE"""),"")</f>
        <v/>
      </c>
      <c r="D22656" s="5">
        <v>0.0</v>
      </c>
    </row>
    <row r="22657" ht="14.25" customHeight="1">
      <c r="A22657" s="5"/>
      <c r="B22657" s="5"/>
      <c r="C22657" s="5" t="str">
        <f>IFERROR(__xludf.DUMMYFUNCTION("""COMPUTED_VALUE"""),"")</f>
        <v/>
      </c>
      <c r="D22657" s="5">
        <v>0.0</v>
      </c>
    </row>
    <row r="22658" ht="14.25" customHeight="1">
      <c r="A22658" s="5"/>
      <c r="B22658" s="5"/>
      <c r="C22658" s="5" t="str">
        <f>IFERROR(__xludf.DUMMYFUNCTION("""COMPUTED_VALUE"""),"")</f>
        <v/>
      </c>
      <c r="D22658" s="5">
        <v>0.0</v>
      </c>
    </row>
    <row r="22659" ht="14.25" customHeight="1">
      <c r="A22659" s="5"/>
      <c r="B22659" s="5"/>
      <c r="C22659" s="5" t="str">
        <f>IFERROR(__xludf.DUMMYFUNCTION("""COMPUTED_VALUE"""),"")</f>
        <v/>
      </c>
      <c r="D22659" s="5">
        <v>0.0</v>
      </c>
    </row>
    <row r="22660" ht="14.25" customHeight="1">
      <c r="A22660" s="5"/>
      <c r="B22660" s="5"/>
      <c r="C22660" s="5" t="str">
        <f>IFERROR(__xludf.DUMMYFUNCTION("""COMPUTED_VALUE"""),"")</f>
        <v/>
      </c>
      <c r="D22660" s="5">
        <v>0.0</v>
      </c>
    </row>
    <row r="22661" ht="14.25" customHeight="1">
      <c r="A22661" s="5"/>
      <c r="B22661" s="5"/>
      <c r="C22661" s="5" t="str">
        <f>IFERROR(__xludf.DUMMYFUNCTION("""COMPUTED_VALUE"""),"")</f>
        <v/>
      </c>
      <c r="D22661" s="5">
        <v>0.0</v>
      </c>
    </row>
    <row r="22662" ht="14.25" customHeight="1">
      <c r="A22662" s="5"/>
      <c r="B22662" s="5"/>
      <c r="C22662" s="5" t="str">
        <f>IFERROR(__xludf.DUMMYFUNCTION("""COMPUTED_VALUE"""),"")</f>
        <v/>
      </c>
      <c r="D22662" s="5">
        <v>0.0</v>
      </c>
    </row>
    <row r="22663" ht="14.25" customHeight="1">
      <c r="A22663" s="5"/>
      <c r="B22663" s="5"/>
      <c r="C22663" s="5" t="str">
        <f>IFERROR(__xludf.DUMMYFUNCTION("""COMPUTED_VALUE"""),"")</f>
        <v/>
      </c>
      <c r="D22663" s="5">
        <v>0.0</v>
      </c>
    </row>
    <row r="22664" ht="14.25" customHeight="1">
      <c r="A22664" s="5"/>
      <c r="B22664" s="5"/>
      <c r="C22664" s="5" t="str">
        <f>IFERROR(__xludf.DUMMYFUNCTION("""COMPUTED_VALUE"""),"")</f>
        <v/>
      </c>
      <c r="D22664" s="5">
        <v>0.0</v>
      </c>
    </row>
    <row r="22665" ht="14.25" customHeight="1">
      <c r="A22665" s="5"/>
      <c r="B22665" s="5"/>
      <c r="C22665" s="5" t="str">
        <f>IFERROR(__xludf.DUMMYFUNCTION("""COMPUTED_VALUE"""),"")</f>
        <v/>
      </c>
      <c r="D22665" s="5">
        <v>0.0</v>
      </c>
    </row>
    <row r="22666" ht="14.25" customHeight="1">
      <c r="A22666" s="5"/>
      <c r="B22666" s="5"/>
      <c r="C22666" s="5" t="str">
        <f>IFERROR(__xludf.DUMMYFUNCTION("""COMPUTED_VALUE"""),"")</f>
        <v/>
      </c>
      <c r="D22666" s="5">
        <v>0.0</v>
      </c>
    </row>
    <row r="22667" ht="14.25" customHeight="1">
      <c r="A22667" s="5"/>
      <c r="B22667" s="5"/>
      <c r="C22667" s="5" t="str">
        <f>IFERROR(__xludf.DUMMYFUNCTION("""COMPUTED_VALUE"""),"")</f>
        <v/>
      </c>
      <c r="D22667" s="5">
        <v>0.0</v>
      </c>
    </row>
    <row r="22668" ht="14.25" customHeight="1">
      <c r="A22668" s="5"/>
      <c r="B22668" s="5"/>
      <c r="C22668" s="5" t="str">
        <f>IFERROR(__xludf.DUMMYFUNCTION("""COMPUTED_VALUE"""),"")</f>
        <v/>
      </c>
      <c r="D22668" s="5">
        <v>0.0</v>
      </c>
    </row>
    <row r="22669" ht="14.25" customHeight="1">
      <c r="A22669" s="5"/>
      <c r="B22669" s="5"/>
      <c r="C22669" s="5" t="str">
        <f>IFERROR(__xludf.DUMMYFUNCTION("""COMPUTED_VALUE"""),"")</f>
        <v/>
      </c>
      <c r="D22669" s="5">
        <v>0.0</v>
      </c>
    </row>
    <row r="22670" ht="14.25" customHeight="1">
      <c r="A22670" s="5"/>
      <c r="B22670" s="5"/>
      <c r="C22670" s="5" t="str">
        <f>IFERROR(__xludf.DUMMYFUNCTION("""COMPUTED_VALUE"""),"")</f>
        <v/>
      </c>
      <c r="D22670" s="5">
        <v>0.0</v>
      </c>
    </row>
    <row r="22671" ht="14.25" customHeight="1">
      <c r="A22671" s="5"/>
      <c r="B22671" s="5"/>
      <c r="C22671" s="5" t="str">
        <f>IFERROR(__xludf.DUMMYFUNCTION("""COMPUTED_VALUE"""),"")</f>
        <v/>
      </c>
      <c r="D22671" s="5">
        <v>0.0</v>
      </c>
    </row>
    <row r="22672" ht="14.25" customHeight="1">
      <c r="A22672" s="5"/>
      <c r="B22672" s="5"/>
      <c r="C22672" s="5" t="str">
        <f>IFERROR(__xludf.DUMMYFUNCTION("""COMPUTED_VALUE"""),"")</f>
        <v/>
      </c>
      <c r="D22672" s="5">
        <v>0.0</v>
      </c>
    </row>
    <row r="22673" ht="14.25" customHeight="1">
      <c r="A22673" s="5"/>
      <c r="B22673" s="5"/>
      <c r="C22673" s="5" t="str">
        <f>IFERROR(__xludf.DUMMYFUNCTION("""COMPUTED_VALUE"""),"")</f>
        <v/>
      </c>
      <c r="D22673" s="5">
        <v>0.0</v>
      </c>
    </row>
    <row r="22674" ht="14.25" customHeight="1">
      <c r="A22674" s="5"/>
      <c r="B22674" s="5"/>
      <c r="C22674" s="5" t="str">
        <f>IFERROR(__xludf.DUMMYFUNCTION("""COMPUTED_VALUE"""),"")</f>
        <v/>
      </c>
      <c r="D22674" s="5">
        <v>0.0</v>
      </c>
    </row>
    <row r="22675" ht="14.25" customHeight="1">
      <c r="A22675" s="5"/>
      <c r="B22675" s="5"/>
      <c r="C22675" s="5" t="str">
        <f>IFERROR(__xludf.DUMMYFUNCTION("""COMPUTED_VALUE"""),"")</f>
        <v/>
      </c>
      <c r="D22675" s="5">
        <v>0.0</v>
      </c>
    </row>
    <row r="22676" ht="14.25" customHeight="1">
      <c r="A22676" s="5"/>
      <c r="B22676" s="5"/>
      <c r="C22676" s="5" t="str">
        <f>IFERROR(__xludf.DUMMYFUNCTION("""COMPUTED_VALUE"""),"")</f>
        <v/>
      </c>
      <c r="D22676" s="5">
        <v>0.0</v>
      </c>
    </row>
    <row r="22677" ht="14.25" customHeight="1">
      <c r="A22677" s="5"/>
      <c r="B22677" s="5"/>
      <c r="C22677" s="5" t="str">
        <f>IFERROR(__xludf.DUMMYFUNCTION("""COMPUTED_VALUE"""),"")</f>
        <v/>
      </c>
      <c r="D22677" s="5">
        <v>0.0</v>
      </c>
    </row>
    <row r="22678" ht="14.25" customHeight="1">
      <c r="A22678" s="5"/>
      <c r="B22678" s="5"/>
      <c r="C22678" s="5" t="str">
        <f>IFERROR(__xludf.DUMMYFUNCTION("""COMPUTED_VALUE"""),"")</f>
        <v/>
      </c>
      <c r="D22678" s="5">
        <v>0.0</v>
      </c>
    </row>
    <row r="22679" ht="14.25" customHeight="1">
      <c r="A22679" s="5"/>
      <c r="B22679" s="5"/>
      <c r="C22679" s="5" t="str">
        <f>IFERROR(__xludf.DUMMYFUNCTION("""COMPUTED_VALUE"""),"")</f>
        <v/>
      </c>
      <c r="D22679" s="5">
        <v>0.0</v>
      </c>
    </row>
    <row r="22680" ht="14.25" customHeight="1">
      <c r="A22680" s="5"/>
      <c r="B22680" s="5"/>
      <c r="C22680" s="5" t="str">
        <f>IFERROR(__xludf.DUMMYFUNCTION("""COMPUTED_VALUE"""),"")</f>
        <v/>
      </c>
      <c r="D22680" s="5">
        <v>0.0</v>
      </c>
    </row>
    <row r="22681" ht="14.25" customHeight="1">
      <c r="A22681" s="5"/>
      <c r="B22681" s="5"/>
      <c r="C22681" s="5" t="str">
        <f>IFERROR(__xludf.DUMMYFUNCTION("""COMPUTED_VALUE"""),"")</f>
        <v/>
      </c>
      <c r="D22681" s="5">
        <v>0.0</v>
      </c>
    </row>
    <row r="22682" ht="14.25" customHeight="1">
      <c r="A22682" s="5"/>
      <c r="B22682" s="5"/>
      <c r="C22682" s="5" t="str">
        <f>IFERROR(__xludf.DUMMYFUNCTION("""COMPUTED_VALUE"""),"")</f>
        <v/>
      </c>
      <c r="D22682" s="5">
        <v>0.0</v>
      </c>
    </row>
    <row r="22683" ht="14.25" customHeight="1">
      <c r="A22683" s="5"/>
      <c r="B22683" s="5"/>
      <c r="C22683" s="5" t="str">
        <f>IFERROR(__xludf.DUMMYFUNCTION("""COMPUTED_VALUE"""),"")</f>
        <v/>
      </c>
      <c r="D22683" s="5">
        <v>0.0</v>
      </c>
    </row>
    <row r="22684" ht="14.25" customHeight="1">
      <c r="A22684" s="5"/>
      <c r="B22684" s="5"/>
      <c r="C22684" s="5" t="str">
        <f>IFERROR(__xludf.DUMMYFUNCTION("""COMPUTED_VALUE"""),"")</f>
        <v/>
      </c>
      <c r="D22684" s="5">
        <v>0.0</v>
      </c>
    </row>
    <row r="22685" ht="14.25" customHeight="1">
      <c r="A22685" s="5"/>
      <c r="B22685" s="5"/>
      <c r="C22685" s="5" t="str">
        <f>IFERROR(__xludf.DUMMYFUNCTION("""COMPUTED_VALUE"""),"")</f>
        <v/>
      </c>
      <c r="D22685" s="5">
        <v>0.0</v>
      </c>
    </row>
    <row r="22686" ht="14.25" customHeight="1">
      <c r="A22686" s="5"/>
      <c r="B22686" s="5"/>
      <c r="C22686" s="5" t="str">
        <f>IFERROR(__xludf.DUMMYFUNCTION("""COMPUTED_VALUE"""),"")</f>
        <v/>
      </c>
      <c r="D22686" s="5">
        <v>0.0</v>
      </c>
    </row>
    <row r="22687" ht="14.25" customHeight="1">
      <c r="A22687" s="5"/>
      <c r="B22687" s="5"/>
      <c r="C22687" s="5" t="str">
        <f>IFERROR(__xludf.DUMMYFUNCTION("""COMPUTED_VALUE"""),"")</f>
        <v/>
      </c>
      <c r="D22687" s="5">
        <v>0.0</v>
      </c>
    </row>
    <row r="22688" ht="14.25" customHeight="1">
      <c r="A22688" s="5"/>
      <c r="B22688" s="5"/>
      <c r="C22688" s="5" t="str">
        <f>IFERROR(__xludf.DUMMYFUNCTION("""COMPUTED_VALUE"""),"")</f>
        <v/>
      </c>
      <c r="D22688" s="5">
        <v>0.0</v>
      </c>
    </row>
    <row r="22689" ht="14.25" customHeight="1">
      <c r="A22689" s="5"/>
      <c r="B22689" s="5"/>
      <c r="C22689" s="5" t="str">
        <f>IFERROR(__xludf.DUMMYFUNCTION("""COMPUTED_VALUE"""),"")</f>
        <v/>
      </c>
      <c r="D22689" s="5">
        <v>0.0</v>
      </c>
    </row>
    <row r="22690" ht="14.25" customHeight="1">
      <c r="A22690" s="5"/>
      <c r="B22690" s="5"/>
      <c r="C22690" s="5" t="str">
        <f>IFERROR(__xludf.DUMMYFUNCTION("""COMPUTED_VALUE"""),"")</f>
        <v/>
      </c>
      <c r="D22690" s="5">
        <v>0.0</v>
      </c>
    </row>
    <row r="22691" ht="14.25" customHeight="1">
      <c r="A22691" s="5"/>
      <c r="B22691" s="5"/>
      <c r="C22691" s="5" t="str">
        <f>IFERROR(__xludf.DUMMYFUNCTION("""COMPUTED_VALUE"""),"")</f>
        <v/>
      </c>
      <c r="D22691" s="5">
        <v>0.0</v>
      </c>
    </row>
    <row r="22692" ht="14.25" customHeight="1">
      <c r="A22692" s="5"/>
      <c r="B22692" s="5"/>
      <c r="C22692" s="5" t="str">
        <f>IFERROR(__xludf.DUMMYFUNCTION("""COMPUTED_VALUE"""),"")</f>
        <v/>
      </c>
      <c r="D22692" s="5">
        <v>0.0</v>
      </c>
    </row>
    <row r="22693" ht="14.25" customHeight="1">
      <c r="A22693" s="5"/>
      <c r="B22693" s="5"/>
      <c r="C22693" s="5" t="str">
        <f>IFERROR(__xludf.DUMMYFUNCTION("""COMPUTED_VALUE"""),"")</f>
        <v/>
      </c>
      <c r="D22693" s="5">
        <v>0.0</v>
      </c>
    </row>
    <row r="22694" ht="14.25" customHeight="1">
      <c r="A22694" s="5"/>
      <c r="B22694" s="5"/>
      <c r="C22694" s="5" t="str">
        <f>IFERROR(__xludf.DUMMYFUNCTION("""COMPUTED_VALUE"""),"")</f>
        <v/>
      </c>
      <c r="D22694" s="5">
        <v>0.0</v>
      </c>
    </row>
    <row r="22695" ht="14.25" customHeight="1">
      <c r="A22695" s="5"/>
      <c r="B22695" s="5"/>
      <c r="C22695" s="5" t="str">
        <f>IFERROR(__xludf.DUMMYFUNCTION("""COMPUTED_VALUE"""),"")</f>
        <v/>
      </c>
      <c r="D22695" s="5">
        <v>0.0</v>
      </c>
    </row>
    <row r="22696" ht="14.25" customHeight="1">
      <c r="A22696" s="5"/>
      <c r="B22696" s="5"/>
      <c r="C22696" s="5" t="str">
        <f>IFERROR(__xludf.DUMMYFUNCTION("""COMPUTED_VALUE"""),"")</f>
        <v/>
      </c>
      <c r="D22696" s="5">
        <v>0.0</v>
      </c>
    </row>
    <row r="22697" ht="14.25" customHeight="1">
      <c r="A22697" s="5"/>
      <c r="B22697" s="5"/>
      <c r="C22697" s="5" t="str">
        <f>IFERROR(__xludf.DUMMYFUNCTION("""COMPUTED_VALUE"""),"")</f>
        <v/>
      </c>
      <c r="D22697" s="5">
        <v>0.0</v>
      </c>
    </row>
    <row r="22698" ht="14.25" customHeight="1">
      <c r="A22698" s="5"/>
      <c r="B22698" s="5"/>
      <c r="C22698" s="5" t="str">
        <f>IFERROR(__xludf.DUMMYFUNCTION("""COMPUTED_VALUE"""),"")</f>
        <v/>
      </c>
      <c r="D22698" s="5">
        <v>0.0</v>
      </c>
    </row>
    <row r="22699" ht="14.25" customHeight="1">
      <c r="A22699" s="5"/>
      <c r="B22699" s="5"/>
      <c r="C22699" s="5" t="str">
        <f>IFERROR(__xludf.DUMMYFUNCTION("""COMPUTED_VALUE"""),"")</f>
        <v/>
      </c>
      <c r="D22699" s="5">
        <v>0.0</v>
      </c>
    </row>
    <row r="22700" ht="14.25" customHeight="1">
      <c r="A22700" s="5"/>
      <c r="B22700" s="5"/>
      <c r="C22700" s="5" t="str">
        <f>IFERROR(__xludf.DUMMYFUNCTION("""COMPUTED_VALUE"""),"")</f>
        <v/>
      </c>
      <c r="D22700" s="5">
        <v>0.0</v>
      </c>
    </row>
    <row r="22701" ht="14.25" customHeight="1">
      <c r="A22701" s="5"/>
      <c r="B22701" s="5"/>
      <c r="C22701" s="5" t="str">
        <f>IFERROR(__xludf.DUMMYFUNCTION("""COMPUTED_VALUE"""),"")</f>
        <v/>
      </c>
      <c r="D22701" s="5">
        <v>0.0</v>
      </c>
    </row>
    <row r="22702" ht="14.25" customHeight="1">
      <c r="A22702" s="5"/>
      <c r="B22702" s="5"/>
      <c r="C22702" s="5" t="str">
        <f>IFERROR(__xludf.DUMMYFUNCTION("""COMPUTED_VALUE"""),"")</f>
        <v/>
      </c>
      <c r="D22702" s="5">
        <v>0.0</v>
      </c>
    </row>
    <row r="22703" ht="14.25" customHeight="1">
      <c r="A22703" s="5"/>
      <c r="B22703" s="5"/>
      <c r="C22703" s="5" t="str">
        <f>IFERROR(__xludf.DUMMYFUNCTION("""COMPUTED_VALUE"""),"")</f>
        <v/>
      </c>
      <c r="D22703" s="5">
        <v>0.0</v>
      </c>
    </row>
    <row r="22704" ht="14.25" customHeight="1">
      <c r="A22704" s="5"/>
      <c r="B22704" s="5"/>
      <c r="C22704" s="5" t="str">
        <f>IFERROR(__xludf.DUMMYFUNCTION("""COMPUTED_VALUE"""),"")</f>
        <v/>
      </c>
      <c r="D22704" s="5">
        <v>0.0</v>
      </c>
    </row>
    <row r="22705" ht="14.25" customHeight="1">
      <c r="A22705" s="5"/>
      <c r="B22705" s="5"/>
      <c r="C22705" s="5" t="str">
        <f>IFERROR(__xludf.DUMMYFUNCTION("""COMPUTED_VALUE"""),"")</f>
        <v/>
      </c>
      <c r="D22705" s="5">
        <v>0.0</v>
      </c>
    </row>
    <row r="22706" ht="14.25" customHeight="1">
      <c r="A22706" s="5"/>
      <c r="B22706" s="5"/>
      <c r="C22706" s="5" t="str">
        <f>IFERROR(__xludf.DUMMYFUNCTION("""COMPUTED_VALUE"""),"")</f>
        <v/>
      </c>
      <c r="D22706" s="5">
        <v>0.0</v>
      </c>
    </row>
    <row r="22707" ht="14.25" customHeight="1">
      <c r="A22707" s="5"/>
      <c r="B22707" s="5"/>
      <c r="C22707" s="5" t="str">
        <f>IFERROR(__xludf.DUMMYFUNCTION("""COMPUTED_VALUE"""),"")</f>
        <v/>
      </c>
      <c r="D22707" s="5">
        <v>0.0</v>
      </c>
    </row>
    <row r="22708" ht="14.25" customHeight="1">
      <c r="A22708" s="5"/>
      <c r="B22708" s="5"/>
      <c r="C22708" s="5" t="str">
        <f>IFERROR(__xludf.DUMMYFUNCTION("""COMPUTED_VALUE"""),"")</f>
        <v/>
      </c>
      <c r="D22708" s="5">
        <v>0.0</v>
      </c>
    </row>
    <row r="22709" ht="14.25" customHeight="1">
      <c r="A22709" s="5"/>
      <c r="B22709" s="5"/>
      <c r="C22709" s="5" t="str">
        <f>IFERROR(__xludf.DUMMYFUNCTION("""COMPUTED_VALUE"""),"")</f>
        <v/>
      </c>
      <c r="D22709" s="5">
        <v>0.0</v>
      </c>
    </row>
    <row r="22710" ht="14.25" customHeight="1">
      <c r="A22710" s="5"/>
      <c r="B22710" s="5"/>
      <c r="C22710" s="5" t="str">
        <f>IFERROR(__xludf.DUMMYFUNCTION("""COMPUTED_VALUE"""),"")</f>
        <v/>
      </c>
      <c r="D22710" s="5">
        <v>0.0</v>
      </c>
    </row>
    <row r="22711" ht="14.25" customHeight="1">
      <c r="A22711" s="5"/>
      <c r="B22711" s="5"/>
      <c r="C22711" s="5" t="str">
        <f>IFERROR(__xludf.DUMMYFUNCTION("""COMPUTED_VALUE"""),"")</f>
        <v/>
      </c>
      <c r="D22711" s="5">
        <v>0.0</v>
      </c>
    </row>
    <row r="22712" ht="14.25" customHeight="1">
      <c r="A22712" s="5"/>
      <c r="B22712" s="5"/>
      <c r="C22712" s="5" t="str">
        <f>IFERROR(__xludf.DUMMYFUNCTION("""COMPUTED_VALUE"""),"")</f>
        <v/>
      </c>
      <c r="D22712" s="5">
        <v>0.0</v>
      </c>
    </row>
    <row r="22713" ht="14.25" customHeight="1">
      <c r="A22713" s="5"/>
      <c r="B22713" s="5"/>
      <c r="C22713" s="5" t="str">
        <f>IFERROR(__xludf.DUMMYFUNCTION("""COMPUTED_VALUE"""),"")</f>
        <v/>
      </c>
      <c r="D22713" s="5">
        <v>0.0</v>
      </c>
    </row>
    <row r="22714" ht="14.25" customHeight="1">
      <c r="A22714" s="5"/>
      <c r="B22714" s="5"/>
      <c r="C22714" s="5" t="str">
        <f>IFERROR(__xludf.DUMMYFUNCTION("""COMPUTED_VALUE"""),"")</f>
        <v/>
      </c>
      <c r="D22714" s="5">
        <v>0.0</v>
      </c>
    </row>
    <row r="22715" ht="14.25" customHeight="1">
      <c r="A22715" s="5"/>
      <c r="B22715" s="5"/>
      <c r="C22715" s="5" t="str">
        <f>IFERROR(__xludf.DUMMYFUNCTION("""COMPUTED_VALUE"""),"")</f>
        <v/>
      </c>
      <c r="D22715" s="5">
        <v>0.0</v>
      </c>
    </row>
    <row r="22716" ht="14.25" customHeight="1">
      <c r="A22716" s="5"/>
      <c r="B22716" s="5"/>
      <c r="C22716" s="5" t="str">
        <f>IFERROR(__xludf.DUMMYFUNCTION("""COMPUTED_VALUE"""),"")</f>
        <v/>
      </c>
      <c r="D22716" s="5">
        <v>0.0</v>
      </c>
    </row>
    <row r="22717" ht="14.25" customHeight="1">
      <c r="A22717" s="5"/>
      <c r="B22717" s="5"/>
      <c r="C22717" s="5" t="str">
        <f>IFERROR(__xludf.DUMMYFUNCTION("""COMPUTED_VALUE"""),"")</f>
        <v/>
      </c>
      <c r="D22717" s="5">
        <v>0.0</v>
      </c>
    </row>
    <row r="22718" ht="14.25" customHeight="1">
      <c r="A22718" s="5"/>
      <c r="B22718" s="5"/>
      <c r="C22718" s="5" t="str">
        <f>IFERROR(__xludf.DUMMYFUNCTION("""COMPUTED_VALUE"""),"")</f>
        <v/>
      </c>
      <c r="D22718" s="5">
        <v>0.0</v>
      </c>
    </row>
    <row r="22719" ht="14.25" customHeight="1">
      <c r="A22719" s="5"/>
      <c r="B22719" s="5"/>
      <c r="C22719" s="5" t="str">
        <f>IFERROR(__xludf.DUMMYFUNCTION("""COMPUTED_VALUE"""),"")</f>
        <v/>
      </c>
      <c r="D22719" s="5">
        <v>0.0</v>
      </c>
    </row>
    <row r="22720" ht="14.25" customHeight="1">
      <c r="A22720" s="5"/>
      <c r="B22720" s="5"/>
      <c r="C22720" s="5" t="str">
        <f>IFERROR(__xludf.DUMMYFUNCTION("""COMPUTED_VALUE"""),"")</f>
        <v/>
      </c>
      <c r="D22720" s="5">
        <v>0.0</v>
      </c>
    </row>
    <row r="22721" ht="14.25" customHeight="1">
      <c r="A22721" s="5"/>
      <c r="B22721" s="5"/>
      <c r="C22721" s="5" t="str">
        <f>IFERROR(__xludf.DUMMYFUNCTION("""COMPUTED_VALUE"""),"")</f>
        <v/>
      </c>
      <c r="D22721" s="5">
        <v>0.0</v>
      </c>
    </row>
    <row r="22722" ht="14.25" customHeight="1">
      <c r="A22722" s="5"/>
      <c r="B22722" s="5"/>
      <c r="C22722" s="5" t="str">
        <f>IFERROR(__xludf.DUMMYFUNCTION("""COMPUTED_VALUE"""),"")</f>
        <v/>
      </c>
      <c r="D22722" s="5">
        <v>0.0</v>
      </c>
    </row>
    <row r="22723" ht="14.25" customHeight="1">
      <c r="A22723" s="5"/>
      <c r="B22723" s="5"/>
      <c r="C22723" s="5" t="str">
        <f>IFERROR(__xludf.DUMMYFUNCTION("""COMPUTED_VALUE"""),"")</f>
        <v/>
      </c>
      <c r="D22723" s="5">
        <v>0.0</v>
      </c>
    </row>
    <row r="22724" ht="14.25" customHeight="1">
      <c r="A22724" s="5"/>
      <c r="B22724" s="5"/>
      <c r="C22724" s="5" t="str">
        <f>IFERROR(__xludf.DUMMYFUNCTION("""COMPUTED_VALUE"""),"")</f>
        <v/>
      </c>
      <c r="D22724" s="5">
        <v>0.0</v>
      </c>
    </row>
    <row r="22725" ht="14.25" customHeight="1">
      <c r="A22725" s="5"/>
      <c r="B22725" s="5"/>
      <c r="C22725" s="5" t="str">
        <f>IFERROR(__xludf.DUMMYFUNCTION("""COMPUTED_VALUE"""),"")</f>
        <v/>
      </c>
      <c r="D22725" s="5">
        <v>0.0</v>
      </c>
    </row>
    <row r="22726" ht="14.25" customHeight="1">
      <c r="A22726" s="5"/>
      <c r="B22726" s="5"/>
      <c r="C22726" s="5" t="str">
        <f>IFERROR(__xludf.DUMMYFUNCTION("""COMPUTED_VALUE"""),"")</f>
        <v/>
      </c>
      <c r="D22726" s="5">
        <v>0.0</v>
      </c>
    </row>
    <row r="22727" ht="14.25" customHeight="1">
      <c r="A22727" s="5"/>
      <c r="B22727" s="5"/>
      <c r="C22727" s="5" t="str">
        <f>IFERROR(__xludf.DUMMYFUNCTION("""COMPUTED_VALUE"""),"")</f>
        <v/>
      </c>
      <c r="D22727" s="5">
        <v>0.0</v>
      </c>
    </row>
    <row r="22728" ht="14.25" customHeight="1">
      <c r="A22728" s="5"/>
      <c r="B22728" s="5"/>
      <c r="C22728" s="5" t="str">
        <f>IFERROR(__xludf.DUMMYFUNCTION("""COMPUTED_VALUE"""),"")</f>
        <v/>
      </c>
      <c r="D22728" s="5">
        <v>0.0</v>
      </c>
    </row>
    <row r="22729" ht="14.25" customHeight="1">
      <c r="A22729" s="5"/>
      <c r="B22729" s="5"/>
      <c r="C22729" s="5" t="str">
        <f>IFERROR(__xludf.DUMMYFUNCTION("""COMPUTED_VALUE"""),"")</f>
        <v/>
      </c>
      <c r="D22729" s="5">
        <v>0.0</v>
      </c>
    </row>
    <row r="22730" ht="14.25" customHeight="1">
      <c r="A22730" s="5"/>
      <c r="B22730" s="5"/>
      <c r="C22730" s="5" t="str">
        <f>IFERROR(__xludf.DUMMYFUNCTION("""COMPUTED_VALUE"""),"")</f>
        <v/>
      </c>
      <c r="D22730" s="5">
        <v>0.0</v>
      </c>
    </row>
    <row r="22731" ht="14.25" customHeight="1">
      <c r="A22731" s="5"/>
      <c r="B22731" s="5"/>
      <c r="C22731" s="5" t="str">
        <f>IFERROR(__xludf.DUMMYFUNCTION("""COMPUTED_VALUE"""),"")</f>
        <v/>
      </c>
      <c r="D22731" s="5">
        <v>0.0</v>
      </c>
    </row>
    <row r="22732" ht="14.25" customHeight="1">
      <c r="A22732" s="5"/>
      <c r="B22732" s="5"/>
      <c r="C22732" s="5" t="str">
        <f>IFERROR(__xludf.DUMMYFUNCTION("""COMPUTED_VALUE"""),"")</f>
        <v/>
      </c>
      <c r="D22732" s="5">
        <v>0.0</v>
      </c>
    </row>
    <row r="22733" ht="14.25" customHeight="1">
      <c r="A22733" s="5"/>
      <c r="B22733" s="5"/>
      <c r="C22733" s="5" t="str">
        <f>IFERROR(__xludf.DUMMYFUNCTION("""COMPUTED_VALUE"""),"")</f>
        <v/>
      </c>
      <c r="D22733" s="5">
        <v>0.0</v>
      </c>
    </row>
    <row r="22734" ht="14.25" customHeight="1">
      <c r="A22734" s="5"/>
      <c r="B22734" s="5"/>
      <c r="C22734" s="5" t="str">
        <f>IFERROR(__xludf.DUMMYFUNCTION("""COMPUTED_VALUE"""),"")</f>
        <v/>
      </c>
      <c r="D22734" s="5">
        <v>0.0</v>
      </c>
    </row>
    <row r="22735" ht="14.25" customHeight="1">
      <c r="A22735" s="5"/>
      <c r="B22735" s="5"/>
      <c r="C22735" s="5" t="str">
        <f>IFERROR(__xludf.DUMMYFUNCTION("""COMPUTED_VALUE"""),"")</f>
        <v/>
      </c>
      <c r="D22735" s="5">
        <v>0.0</v>
      </c>
    </row>
    <row r="22736" ht="14.25" customHeight="1">
      <c r="A22736" s="5"/>
      <c r="B22736" s="5"/>
      <c r="C22736" s="5" t="str">
        <f>IFERROR(__xludf.DUMMYFUNCTION("""COMPUTED_VALUE"""),"")</f>
        <v/>
      </c>
      <c r="D22736" s="5">
        <v>0.0</v>
      </c>
    </row>
    <row r="22737" ht="14.25" customHeight="1">
      <c r="A22737" s="5"/>
      <c r="B22737" s="5"/>
      <c r="C22737" s="5" t="str">
        <f>IFERROR(__xludf.DUMMYFUNCTION("""COMPUTED_VALUE"""),"")</f>
        <v/>
      </c>
      <c r="D22737" s="5">
        <v>0.0</v>
      </c>
    </row>
    <row r="22738" ht="14.25" customHeight="1">
      <c r="A22738" s="5"/>
      <c r="B22738" s="5"/>
      <c r="C22738" s="5" t="str">
        <f>IFERROR(__xludf.DUMMYFUNCTION("""COMPUTED_VALUE"""),"")</f>
        <v/>
      </c>
      <c r="D22738" s="5">
        <v>0.0</v>
      </c>
    </row>
    <row r="22739" ht="14.25" customHeight="1">
      <c r="A22739" s="5"/>
      <c r="B22739" s="5"/>
      <c r="C22739" s="5" t="str">
        <f>IFERROR(__xludf.DUMMYFUNCTION("""COMPUTED_VALUE"""),"")</f>
        <v/>
      </c>
      <c r="D22739" s="5">
        <v>0.0</v>
      </c>
    </row>
    <row r="22740" ht="14.25" customHeight="1">
      <c r="A22740" s="5"/>
      <c r="B22740" s="5"/>
      <c r="C22740" s="5" t="str">
        <f>IFERROR(__xludf.DUMMYFUNCTION("""COMPUTED_VALUE"""),"")</f>
        <v/>
      </c>
      <c r="D22740" s="5">
        <v>0.0</v>
      </c>
    </row>
    <row r="22741" ht="14.25" customHeight="1">
      <c r="A22741" s="5"/>
      <c r="B22741" s="5"/>
      <c r="C22741" s="5" t="str">
        <f>IFERROR(__xludf.DUMMYFUNCTION("""COMPUTED_VALUE"""),"")</f>
        <v/>
      </c>
      <c r="D22741" s="5">
        <v>0.0</v>
      </c>
    </row>
    <row r="22742" ht="14.25" customHeight="1">
      <c r="A22742" s="5"/>
      <c r="B22742" s="5"/>
      <c r="C22742" s="5" t="str">
        <f>IFERROR(__xludf.DUMMYFUNCTION("""COMPUTED_VALUE"""),"")</f>
        <v/>
      </c>
      <c r="D22742" s="5">
        <v>0.0</v>
      </c>
    </row>
    <row r="22743" ht="14.25" customHeight="1">
      <c r="A22743" s="5"/>
      <c r="B22743" s="5"/>
      <c r="C22743" s="5" t="str">
        <f>IFERROR(__xludf.DUMMYFUNCTION("""COMPUTED_VALUE"""),"")</f>
        <v/>
      </c>
      <c r="D22743" s="5">
        <v>0.0</v>
      </c>
    </row>
    <row r="22744" ht="14.25" customHeight="1">
      <c r="A22744" s="5"/>
      <c r="B22744" s="5"/>
      <c r="C22744" s="5" t="str">
        <f>IFERROR(__xludf.DUMMYFUNCTION("""COMPUTED_VALUE"""),"")</f>
        <v/>
      </c>
      <c r="D22744" s="5">
        <v>0.0</v>
      </c>
    </row>
    <row r="22745" ht="14.25" customHeight="1">
      <c r="A22745" s="5"/>
      <c r="B22745" s="5"/>
      <c r="C22745" s="5" t="str">
        <f>IFERROR(__xludf.DUMMYFUNCTION("""COMPUTED_VALUE"""),"")</f>
        <v/>
      </c>
      <c r="D22745" s="5">
        <v>0.0</v>
      </c>
    </row>
    <row r="22746" ht="14.25" customHeight="1">
      <c r="A22746" s="5"/>
      <c r="B22746" s="5"/>
      <c r="C22746" s="5" t="str">
        <f>IFERROR(__xludf.DUMMYFUNCTION("""COMPUTED_VALUE"""),"")</f>
        <v/>
      </c>
      <c r="D22746" s="5">
        <v>0.0</v>
      </c>
    </row>
    <row r="22747" ht="14.25" customHeight="1">
      <c r="A22747" s="5"/>
      <c r="B22747" s="5"/>
      <c r="C22747" s="5" t="str">
        <f>IFERROR(__xludf.DUMMYFUNCTION("""COMPUTED_VALUE"""),"")</f>
        <v/>
      </c>
      <c r="D22747" s="5">
        <v>0.0</v>
      </c>
    </row>
    <row r="22748" ht="14.25" customHeight="1">
      <c r="A22748" s="5"/>
      <c r="B22748" s="5"/>
      <c r="C22748" s="5" t="str">
        <f>IFERROR(__xludf.DUMMYFUNCTION("""COMPUTED_VALUE"""),"")</f>
        <v/>
      </c>
      <c r="D22748" s="5">
        <v>0.0</v>
      </c>
    </row>
    <row r="22749" ht="14.25" customHeight="1">
      <c r="A22749" s="5"/>
      <c r="B22749" s="5"/>
      <c r="C22749" s="5" t="str">
        <f>IFERROR(__xludf.DUMMYFUNCTION("""COMPUTED_VALUE"""),"")</f>
        <v/>
      </c>
      <c r="D22749" s="5">
        <v>0.0</v>
      </c>
    </row>
    <row r="22750" ht="14.25" customHeight="1">
      <c r="A22750" s="5"/>
      <c r="B22750" s="5"/>
      <c r="C22750" s="5" t="str">
        <f>IFERROR(__xludf.DUMMYFUNCTION("""COMPUTED_VALUE"""),"")</f>
        <v/>
      </c>
      <c r="D22750" s="5">
        <v>0.0</v>
      </c>
    </row>
    <row r="22751" ht="14.25" customHeight="1">
      <c r="A22751" s="5"/>
      <c r="B22751" s="5"/>
      <c r="C22751" s="5" t="str">
        <f>IFERROR(__xludf.DUMMYFUNCTION("""COMPUTED_VALUE"""),"")</f>
        <v/>
      </c>
      <c r="D22751" s="5">
        <v>0.0</v>
      </c>
    </row>
    <row r="22752" ht="14.25" customHeight="1">
      <c r="A22752" s="5"/>
      <c r="B22752" s="5"/>
      <c r="C22752" s="5" t="str">
        <f>IFERROR(__xludf.DUMMYFUNCTION("""COMPUTED_VALUE"""),"")</f>
        <v/>
      </c>
      <c r="D22752" s="5">
        <v>0.0</v>
      </c>
    </row>
    <row r="22753" ht="14.25" customHeight="1">
      <c r="A22753" s="5"/>
      <c r="B22753" s="5"/>
      <c r="C22753" s="5" t="str">
        <f>IFERROR(__xludf.DUMMYFUNCTION("""COMPUTED_VALUE"""),"")</f>
        <v/>
      </c>
      <c r="D22753" s="5">
        <v>0.0</v>
      </c>
    </row>
    <row r="22754" ht="14.25" customHeight="1">
      <c r="A22754" s="5"/>
      <c r="B22754" s="5"/>
      <c r="C22754" s="5" t="str">
        <f>IFERROR(__xludf.DUMMYFUNCTION("""COMPUTED_VALUE"""),"")</f>
        <v/>
      </c>
      <c r="D22754" s="5">
        <v>0.0</v>
      </c>
    </row>
    <row r="22755" ht="14.25" customHeight="1">
      <c r="A22755" s="5"/>
      <c r="B22755" s="5"/>
      <c r="C22755" s="5" t="str">
        <f>IFERROR(__xludf.DUMMYFUNCTION("""COMPUTED_VALUE"""),"")</f>
        <v/>
      </c>
      <c r="D22755" s="5">
        <v>0.0</v>
      </c>
    </row>
    <row r="22756" ht="14.25" customHeight="1">
      <c r="A22756" s="5"/>
      <c r="B22756" s="5"/>
      <c r="C22756" s="5" t="str">
        <f>IFERROR(__xludf.DUMMYFUNCTION("""COMPUTED_VALUE"""),"")</f>
        <v/>
      </c>
      <c r="D22756" s="5">
        <v>0.0</v>
      </c>
    </row>
    <row r="22757" ht="14.25" customHeight="1">
      <c r="A22757" s="5"/>
      <c r="B22757" s="5"/>
      <c r="C22757" s="5" t="str">
        <f>IFERROR(__xludf.DUMMYFUNCTION("""COMPUTED_VALUE"""),"")</f>
        <v/>
      </c>
      <c r="D22757" s="5">
        <v>0.0</v>
      </c>
    </row>
    <row r="22758" ht="14.25" customHeight="1">
      <c r="A22758" s="5"/>
      <c r="B22758" s="5"/>
      <c r="C22758" s="5" t="str">
        <f>IFERROR(__xludf.DUMMYFUNCTION("""COMPUTED_VALUE"""),"")</f>
        <v/>
      </c>
      <c r="D22758" s="5">
        <v>0.0</v>
      </c>
    </row>
    <row r="22759" ht="14.25" customHeight="1">
      <c r="A22759" s="5"/>
      <c r="B22759" s="5"/>
      <c r="C22759" s="5" t="str">
        <f>IFERROR(__xludf.DUMMYFUNCTION("""COMPUTED_VALUE"""),"")</f>
        <v/>
      </c>
      <c r="D22759" s="5">
        <v>0.0</v>
      </c>
    </row>
    <row r="22760" ht="14.25" customHeight="1">
      <c r="A22760" s="5"/>
      <c r="B22760" s="5"/>
      <c r="C22760" s="5" t="str">
        <f>IFERROR(__xludf.DUMMYFUNCTION("""COMPUTED_VALUE"""),"")</f>
        <v/>
      </c>
      <c r="D22760" s="5">
        <v>0.0</v>
      </c>
    </row>
    <row r="22761" ht="14.25" customHeight="1">
      <c r="A22761" s="5"/>
      <c r="B22761" s="5"/>
      <c r="C22761" s="5" t="str">
        <f>IFERROR(__xludf.DUMMYFUNCTION("""COMPUTED_VALUE"""),"")</f>
        <v/>
      </c>
      <c r="D22761" s="5">
        <v>0.0</v>
      </c>
    </row>
    <row r="22762" ht="14.25" customHeight="1">
      <c r="A22762" s="5"/>
      <c r="B22762" s="5"/>
      <c r="C22762" s="5" t="str">
        <f>IFERROR(__xludf.DUMMYFUNCTION("""COMPUTED_VALUE"""),"")</f>
        <v/>
      </c>
      <c r="D22762" s="5">
        <v>0.0</v>
      </c>
    </row>
    <row r="22763" ht="14.25" customHeight="1">
      <c r="A22763" s="5"/>
      <c r="B22763" s="5"/>
      <c r="C22763" s="5" t="str">
        <f>IFERROR(__xludf.DUMMYFUNCTION("""COMPUTED_VALUE"""),"")</f>
        <v/>
      </c>
      <c r="D22763" s="5">
        <v>0.0</v>
      </c>
    </row>
    <row r="22764" ht="14.25" customHeight="1">
      <c r="A22764" s="5"/>
      <c r="B22764" s="5"/>
      <c r="C22764" s="5" t="str">
        <f>IFERROR(__xludf.DUMMYFUNCTION("""COMPUTED_VALUE"""),"")</f>
        <v/>
      </c>
      <c r="D22764" s="5">
        <v>0.0</v>
      </c>
    </row>
    <row r="22765" ht="14.25" customHeight="1">
      <c r="A22765" s="5"/>
      <c r="B22765" s="5"/>
      <c r="C22765" s="5" t="str">
        <f>IFERROR(__xludf.DUMMYFUNCTION("""COMPUTED_VALUE"""),"")</f>
        <v/>
      </c>
      <c r="D22765" s="5">
        <v>0.0</v>
      </c>
    </row>
    <row r="22766" ht="14.25" customHeight="1">
      <c r="A22766" s="5"/>
      <c r="B22766" s="5"/>
      <c r="C22766" s="5" t="str">
        <f>IFERROR(__xludf.DUMMYFUNCTION("""COMPUTED_VALUE"""),"")</f>
        <v/>
      </c>
      <c r="D22766" s="5">
        <v>0.0</v>
      </c>
    </row>
    <row r="22767" ht="14.25" customHeight="1">
      <c r="A22767" s="5"/>
      <c r="B22767" s="5"/>
      <c r="C22767" s="5" t="str">
        <f>IFERROR(__xludf.DUMMYFUNCTION("""COMPUTED_VALUE"""),"")</f>
        <v/>
      </c>
      <c r="D22767" s="5">
        <v>0.0</v>
      </c>
    </row>
    <row r="22768" ht="14.25" customHeight="1">
      <c r="A22768" s="5"/>
      <c r="B22768" s="5"/>
      <c r="C22768" s="5" t="str">
        <f>IFERROR(__xludf.DUMMYFUNCTION("""COMPUTED_VALUE"""),"")</f>
        <v/>
      </c>
      <c r="D22768" s="5">
        <v>0.0</v>
      </c>
    </row>
    <row r="22769" ht="14.25" customHeight="1">
      <c r="A22769" s="5"/>
      <c r="B22769" s="5"/>
      <c r="C22769" s="5" t="str">
        <f>IFERROR(__xludf.DUMMYFUNCTION("""COMPUTED_VALUE"""),"")</f>
        <v/>
      </c>
      <c r="D22769" s="5">
        <v>0.0</v>
      </c>
    </row>
    <row r="22770" ht="14.25" customHeight="1">
      <c r="A22770" s="5"/>
      <c r="B22770" s="5"/>
      <c r="C22770" s="5" t="str">
        <f>IFERROR(__xludf.DUMMYFUNCTION("""COMPUTED_VALUE"""),"")</f>
        <v/>
      </c>
      <c r="D22770" s="5">
        <v>0.0</v>
      </c>
    </row>
    <row r="22771" ht="14.25" customHeight="1">
      <c r="A22771" s="5"/>
      <c r="B22771" s="5"/>
      <c r="C22771" s="5" t="str">
        <f>IFERROR(__xludf.DUMMYFUNCTION("""COMPUTED_VALUE"""),"")</f>
        <v/>
      </c>
      <c r="D22771" s="5">
        <v>0.0</v>
      </c>
    </row>
    <row r="22772" ht="14.25" customHeight="1">
      <c r="A22772" s="5"/>
      <c r="B22772" s="5"/>
      <c r="C22772" s="5" t="str">
        <f>IFERROR(__xludf.DUMMYFUNCTION("""COMPUTED_VALUE"""),"")</f>
        <v/>
      </c>
      <c r="D22772" s="5">
        <v>0.0</v>
      </c>
    </row>
    <row r="22773" ht="14.25" customHeight="1">
      <c r="A22773" s="5"/>
      <c r="B22773" s="5"/>
      <c r="C22773" s="5" t="str">
        <f>IFERROR(__xludf.DUMMYFUNCTION("""COMPUTED_VALUE"""),"")</f>
        <v/>
      </c>
      <c r="D22773" s="5">
        <v>0.0</v>
      </c>
    </row>
    <row r="22774" ht="14.25" customHeight="1">
      <c r="A22774" s="5"/>
      <c r="B22774" s="5"/>
      <c r="C22774" s="5" t="str">
        <f>IFERROR(__xludf.DUMMYFUNCTION("""COMPUTED_VALUE"""),"")</f>
        <v/>
      </c>
      <c r="D22774" s="5">
        <v>0.0</v>
      </c>
    </row>
    <row r="22775" ht="14.25" customHeight="1">
      <c r="A22775" s="5"/>
      <c r="B22775" s="5"/>
      <c r="C22775" s="5" t="str">
        <f>IFERROR(__xludf.DUMMYFUNCTION("""COMPUTED_VALUE"""),"")</f>
        <v/>
      </c>
      <c r="D22775" s="5">
        <v>0.0</v>
      </c>
    </row>
    <row r="22776" ht="14.25" customHeight="1">
      <c r="A22776" s="5"/>
      <c r="B22776" s="5"/>
      <c r="C22776" s="5" t="str">
        <f>IFERROR(__xludf.DUMMYFUNCTION("""COMPUTED_VALUE"""),"")</f>
        <v/>
      </c>
      <c r="D22776" s="5">
        <v>0.0</v>
      </c>
    </row>
    <row r="22777" ht="14.25" customHeight="1">
      <c r="A22777" s="5"/>
      <c r="B22777" s="5"/>
      <c r="C22777" s="5" t="str">
        <f>IFERROR(__xludf.DUMMYFUNCTION("""COMPUTED_VALUE"""),"")</f>
        <v/>
      </c>
      <c r="D22777" s="5">
        <v>0.0</v>
      </c>
    </row>
    <row r="22778" ht="14.25" customHeight="1">
      <c r="A22778" s="5"/>
      <c r="B22778" s="5"/>
      <c r="C22778" s="5" t="str">
        <f>IFERROR(__xludf.DUMMYFUNCTION("""COMPUTED_VALUE"""),"")</f>
        <v/>
      </c>
      <c r="D22778" s="5">
        <v>0.0</v>
      </c>
    </row>
    <row r="22779" ht="14.25" customHeight="1">
      <c r="A22779" s="5"/>
      <c r="B22779" s="5"/>
      <c r="C22779" s="5" t="str">
        <f>IFERROR(__xludf.DUMMYFUNCTION("""COMPUTED_VALUE"""),"")</f>
        <v/>
      </c>
      <c r="D22779" s="5">
        <v>0.0</v>
      </c>
    </row>
    <row r="22780" ht="14.25" customHeight="1">
      <c r="A22780" s="5"/>
      <c r="B22780" s="5"/>
      <c r="C22780" s="5" t="str">
        <f>IFERROR(__xludf.DUMMYFUNCTION("""COMPUTED_VALUE"""),"")</f>
        <v/>
      </c>
      <c r="D22780" s="5">
        <v>0.0</v>
      </c>
    </row>
    <row r="22781" ht="14.25" customHeight="1">
      <c r="A22781" s="5"/>
      <c r="B22781" s="5"/>
      <c r="C22781" s="5" t="str">
        <f>IFERROR(__xludf.DUMMYFUNCTION("""COMPUTED_VALUE"""),"")</f>
        <v/>
      </c>
      <c r="D22781" s="5">
        <v>0.0</v>
      </c>
    </row>
    <row r="22782" ht="14.25" customHeight="1">
      <c r="A22782" s="5"/>
      <c r="B22782" s="5"/>
      <c r="C22782" s="5" t="str">
        <f>IFERROR(__xludf.DUMMYFUNCTION("""COMPUTED_VALUE"""),"")</f>
        <v/>
      </c>
      <c r="D22782" s="5">
        <v>0.0</v>
      </c>
    </row>
    <row r="22783" ht="14.25" customHeight="1">
      <c r="A22783" s="5"/>
      <c r="B22783" s="5"/>
      <c r="C22783" s="5" t="str">
        <f>IFERROR(__xludf.DUMMYFUNCTION("""COMPUTED_VALUE"""),"")</f>
        <v/>
      </c>
      <c r="D22783" s="5">
        <v>0.0</v>
      </c>
    </row>
    <row r="22784" ht="14.25" customHeight="1">
      <c r="A22784" s="5"/>
      <c r="B22784" s="5"/>
      <c r="C22784" s="5" t="str">
        <f>IFERROR(__xludf.DUMMYFUNCTION("""COMPUTED_VALUE"""),"")</f>
        <v/>
      </c>
      <c r="D22784" s="5">
        <v>0.0</v>
      </c>
    </row>
    <row r="22785" ht="14.25" customHeight="1">
      <c r="A22785" s="5"/>
      <c r="B22785" s="5"/>
      <c r="C22785" s="5" t="str">
        <f>IFERROR(__xludf.DUMMYFUNCTION("""COMPUTED_VALUE"""),"")</f>
        <v/>
      </c>
      <c r="D22785" s="5">
        <v>0.0</v>
      </c>
    </row>
    <row r="22786" ht="14.25" customHeight="1">
      <c r="A22786" s="5"/>
      <c r="B22786" s="5"/>
      <c r="C22786" s="5" t="str">
        <f>IFERROR(__xludf.DUMMYFUNCTION("""COMPUTED_VALUE"""),"")</f>
        <v/>
      </c>
      <c r="D22786" s="5">
        <v>0.0</v>
      </c>
    </row>
    <row r="22787" ht="14.25" customHeight="1">
      <c r="A22787" s="5"/>
      <c r="B22787" s="5"/>
      <c r="C22787" s="5" t="str">
        <f>IFERROR(__xludf.DUMMYFUNCTION("""COMPUTED_VALUE"""),"")</f>
        <v/>
      </c>
      <c r="D22787" s="5">
        <v>0.0</v>
      </c>
    </row>
    <row r="22788" ht="14.25" customHeight="1">
      <c r="A22788" s="5"/>
      <c r="B22788" s="5"/>
      <c r="C22788" s="5" t="str">
        <f>IFERROR(__xludf.DUMMYFUNCTION("""COMPUTED_VALUE"""),"")</f>
        <v/>
      </c>
      <c r="D22788" s="5">
        <v>0.0</v>
      </c>
    </row>
    <row r="22789" ht="14.25" customHeight="1">
      <c r="A22789" s="5"/>
      <c r="B22789" s="5"/>
      <c r="C22789" s="5" t="str">
        <f>IFERROR(__xludf.DUMMYFUNCTION("""COMPUTED_VALUE"""),"")</f>
        <v/>
      </c>
      <c r="D22789" s="5">
        <v>0.0</v>
      </c>
    </row>
    <row r="22790" ht="14.25" customHeight="1">
      <c r="A22790" s="5"/>
      <c r="B22790" s="5"/>
      <c r="C22790" s="5" t="str">
        <f>IFERROR(__xludf.DUMMYFUNCTION("""COMPUTED_VALUE"""),"")</f>
        <v/>
      </c>
      <c r="D22790" s="5">
        <v>0.0</v>
      </c>
    </row>
    <row r="22791" ht="14.25" customHeight="1">
      <c r="A22791" s="5"/>
      <c r="B22791" s="5"/>
      <c r="C22791" s="5" t="str">
        <f>IFERROR(__xludf.DUMMYFUNCTION("""COMPUTED_VALUE"""),"")</f>
        <v/>
      </c>
      <c r="D22791" s="5">
        <v>0.0</v>
      </c>
    </row>
    <row r="22792" ht="14.25" customHeight="1">
      <c r="A22792" s="5"/>
      <c r="B22792" s="5"/>
      <c r="C22792" s="5" t="str">
        <f>IFERROR(__xludf.DUMMYFUNCTION("""COMPUTED_VALUE"""),"")</f>
        <v/>
      </c>
      <c r="D22792" s="5">
        <v>0.0</v>
      </c>
    </row>
    <row r="22793" ht="14.25" customHeight="1">
      <c r="A22793" s="5"/>
      <c r="B22793" s="5"/>
      <c r="C22793" s="5" t="str">
        <f>IFERROR(__xludf.DUMMYFUNCTION("""COMPUTED_VALUE"""),"")</f>
        <v/>
      </c>
      <c r="D22793" s="5">
        <v>0.0</v>
      </c>
    </row>
    <row r="22794" ht="14.25" customHeight="1">
      <c r="A22794" s="5"/>
      <c r="B22794" s="5"/>
      <c r="C22794" s="5" t="str">
        <f>IFERROR(__xludf.DUMMYFUNCTION("""COMPUTED_VALUE"""),"")</f>
        <v/>
      </c>
      <c r="D22794" s="5">
        <v>0.0</v>
      </c>
    </row>
    <row r="22795" ht="14.25" customHeight="1">
      <c r="A22795" s="5"/>
      <c r="B22795" s="5"/>
      <c r="C22795" s="5" t="str">
        <f>IFERROR(__xludf.DUMMYFUNCTION("""COMPUTED_VALUE"""),"")</f>
        <v/>
      </c>
      <c r="D22795" s="5">
        <v>0.0</v>
      </c>
    </row>
    <row r="22796" ht="14.25" customHeight="1">
      <c r="A22796" s="5"/>
      <c r="B22796" s="5"/>
      <c r="C22796" s="5" t="str">
        <f>IFERROR(__xludf.DUMMYFUNCTION("""COMPUTED_VALUE"""),"")</f>
        <v/>
      </c>
      <c r="D22796" s="5">
        <v>0.0</v>
      </c>
    </row>
    <row r="22797" ht="14.25" customHeight="1">
      <c r="A22797" s="5"/>
      <c r="B22797" s="5"/>
      <c r="C22797" s="5" t="str">
        <f>IFERROR(__xludf.DUMMYFUNCTION("""COMPUTED_VALUE"""),"")</f>
        <v/>
      </c>
      <c r="D22797" s="5">
        <v>0.0</v>
      </c>
    </row>
    <row r="22798" ht="14.25" customHeight="1">
      <c r="A22798" s="5"/>
      <c r="B22798" s="5"/>
      <c r="C22798" s="5" t="str">
        <f>IFERROR(__xludf.DUMMYFUNCTION("""COMPUTED_VALUE"""),"")</f>
        <v/>
      </c>
      <c r="D22798" s="5">
        <v>0.0</v>
      </c>
    </row>
    <row r="22799" ht="14.25" customHeight="1">
      <c r="A22799" s="5"/>
      <c r="B22799" s="5"/>
      <c r="C22799" s="5" t="str">
        <f>IFERROR(__xludf.DUMMYFUNCTION("""COMPUTED_VALUE"""),"")</f>
        <v/>
      </c>
      <c r="D22799" s="5">
        <v>0.0</v>
      </c>
    </row>
    <row r="22800" ht="14.25" customHeight="1">
      <c r="A22800" s="5"/>
      <c r="B22800" s="5"/>
      <c r="C22800" s="5" t="str">
        <f>IFERROR(__xludf.DUMMYFUNCTION("""COMPUTED_VALUE"""),"")</f>
        <v/>
      </c>
      <c r="D22800" s="5">
        <v>0.0</v>
      </c>
    </row>
    <row r="22801" ht="14.25" customHeight="1">
      <c r="A22801" s="5"/>
      <c r="B22801" s="5"/>
      <c r="C22801" s="5" t="str">
        <f>IFERROR(__xludf.DUMMYFUNCTION("""COMPUTED_VALUE"""),"")</f>
        <v/>
      </c>
      <c r="D22801" s="5">
        <v>0.0</v>
      </c>
    </row>
    <row r="22802" ht="14.25" customHeight="1">
      <c r="A22802" s="5"/>
      <c r="B22802" s="5"/>
      <c r="C22802" s="5" t="str">
        <f>IFERROR(__xludf.DUMMYFUNCTION("""COMPUTED_VALUE"""),"")</f>
        <v/>
      </c>
      <c r="D22802" s="5">
        <v>0.0</v>
      </c>
    </row>
    <row r="22803" ht="14.25" customHeight="1">
      <c r="A22803" s="5"/>
      <c r="B22803" s="5"/>
      <c r="C22803" s="5" t="str">
        <f>IFERROR(__xludf.DUMMYFUNCTION("""COMPUTED_VALUE"""),"")</f>
        <v/>
      </c>
      <c r="D22803" s="5">
        <v>0.0</v>
      </c>
    </row>
    <row r="22804" ht="14.25" customHeight="1">
      <c r="A22804" s="5"/>
      <c r="B22804" s="5"/>
      <c r="C22804" s="5" t="str">
        <f>IFERROR(__xludf.DUMMYFUNCTION("""COMPUTED_VALUE"""),"")</f>
        <v/>
      </c>
      <c r="D22804" s="5">
        <v>0.0</v>
      </c>
    </row>
    <row r="22805" ht="14.25" customHeight="1">
      <c r="A22805" s="5"/>
      <c r="B22805" s="5"/>
      <c r="C22805" s="5" t="str">
        <f>IFERROR(__xludf.DUMMYFUNCTION("""COMPUTED_VALUE"""),"")</f>
        <v/>
      </c>
      <c r="D22805" s="5">
        <v>0.0</v>
      </c>
    </row>
    <row r="22806" ht="14.25" customHeight="1">
      <c r="A22806" s="5"/>
      <c r="B22806" s="5"/>
      <c r="C22806" s="5" t="str">
        <f>IFERROR(__xludf.DUMMYFUNCTION("""COMPUTED_VALUE"""),"")</f>
        <v/>
      </c>
      <c r="D22806" s="5">
        <v>0.0</v>
      </c>
    </row>
    <row r="22807" ht="14.25" customHeight="1">
      <c r="A22807" s="5"/>
      <c r="B22807" s="5"/>
      <c r="C22807" s="5" t="str">
        <f>IFERROR(__xludf.DUMMYFUNCTION("""COMPUTED_VALUE"""),"")</f>
        <v/>
      </c>
      <c r="D22807" s="5">
        <v>0.0</v>
      </c>
    </row>
    <row r="22808" ht="14.25" customHeight="1">
      <c r="A22808" s="5"/>
      <c r="B22808" s="5"/>
      <c r="C22808" s="5" t="str">
        <f>IFERROR(__xludf.DUMMYFUNCTION("""COMPUTED_VALUE"""),"")</f>
        <v/>
      </c>
      <c r="D22808" s="5">
        <v>0.0</v>
      </c>
    </row>
    <row r="22809" ht="14.25" customHeight="1">
      <c r="A22809" s="5"/>
      <c r="B22809" s="5"/>
      <c r="C22809" s="5" t="str">
        <f>IFERROR(__xludf.DUMMYFUNCTION("""COMPUTED_VALUE"""),"")</f>
        <v/>
      </c>
      <c r="D22809" s="5">
        <v>0.0</v>
      </c>
    </row>
    <row r="22810" ht="14.25" customHeight="1">
      <c r="A22810" s="5"/>
      <c r="B22810" s="5"/>
      <c r="C22810" s="5" t="str">
        <f>IFERROR(__xludf.DUMMYFUNCTION("""COMPUTED_VALUE"""),"")</f>
        <v/>
      </c>
      <c r="D22810" s="5">
        <v>0.0</v>
      </c>
    </row>
    <row r="22811" ht="14.25" customHeight="1">
      <c r="A22811" s="5"/>
      <c r="B22811" s="5"/>
      <c r="C22811" s="5" t="str">
        <f>IFERROR(__xludf.DUMMYFUNCTION("""COMPUTED_VALUE"""),"")</f>
        <v/>
      </c>
      <c r="D22811" s="5">
        <v>0.0</v>
      </c>
    </row>
    <row r="22812" ht="14.25" customHeight="1">
      <c r="A22812" s="5"/>
      <c r="B22812" s="5"/>
      <c r="C22812" s="5" t="str">
        <f>IFERROR(__xludf.DUMMYFUNCTION("""COMPUTED_VALUE"""),"")</f>
        <v/>
      </c>
      <c r="D22812" s="5">
        <v>0.0</v>
      </c>
    </row>
    <row r="22813" ht="14.25" customHeight="1">
      <c r="A22813" s="5"/>
      <c r="B22813" s="5"/>
      <c r="C22813" s="5" t="str">
        <f>IFERROR(__xludf.DUMMYFUNCTION("""COMPUTED_VALUE"""),"")</f>
        <v/>
      </c>
      <c r="D22813" s="5">
        <v>0.0</v>
      </c>
    </row>
    <row r="22814" ht="14.25" customHeight="1">
      <c r="A22814" s="5"/>
      <c r="B22814" s="5"/>
      <c r="C22814" s="5" t="str">
        <f>IFERROR(__xludf.DUMMYFUNCTION("""COMPUTED_VALUE"""),"")</f>
        <v/>
      </c>
      <c r="D22814" s="5">
        <v>0.0</v>
      </c>
    </row>
    <row r="22815" ht="14.25" customHeight="1">
      <c r="A22815" s="5"/>
      <c r="B22815" s="5"/>
      <c r="C22815" s="5" t="str">
        <f>IFERROR(__xludf.DUMMYFUNCTION("""COMPUTED_VALUE"""),"")</f>
        <v/>
      </c>
      <c r="D22815" s="5">
        <v>0.0</v>
      </c>
    </row>
    <row r="22816" ht="14.25" customHeight="1">
      <c r="A22816" s="5"/>
      <c r="B22816" s="5"/>
      <c r="C22816" s="5" t="str">
        <f>IFERROR(__xludf.DUMMYFUNCTION("""COMPUTED_VALUE"""),"")</f>
        <v/>
      </c>
      <c r="D22816" s="5">
        <v>0.0</v>
      </c>
    </row>
    <row r="22817" ht="14.25" customHeight="1">
      <c r="A22817" s="5"/>
      <c r="B22817" s="5"/>
      <c r="C22817" s="5" t="str">
        <f>IFERROR(__xludf.DUMMYFUNCTION("""COMPUTED_VALUE"""),"")</f>
        <v/>
      </c>
      <c r="D22817" s="5">
        <v>0.0</v>
      </c>
    </row>
    <row r="22818" ht="14.25" customHeight="1">
      <c r="A22818" s="5"/>
      <c r="B22818" s="5"/>
      <c r="C22818" s="5" t="str">
        <f>IFERROR(__xludf.DUMMYFUNCTION("""COMPUTED_VALUE"""),"")</f>
        <v/>
      </c>
      <c r="D22818" s="5">
        <v>0.0</v>
      </c>
    </row>
    <row r="22819" ht="14.25" customHeight="1">
      <c r="A22819" s="5"/>
      <c r="B22819" s="5"/>
      <c r="C22819" s="5" t="str">
        <f>IFERROR(__xludf.DUMMYFUNCTION("""COMPUTED_VALUE"""),"")</f>
        <v/>
      </c>
      <c r="D22819" s="5">
        <v>0.0</v>
      </c>
    </row>
    <row r="22820" ht="14.25" customHeight="1">
      <c r="A22820" s="5"/>
      <c r="B22820" s="5"/>
      <c r="C22820" s="5" t="str">
        <f>IFERROR(__xludf.DUMMYFUNCTION("""COMPUTED_VALUE"""),"")</f>
        <v/>
      </c>
      <c r="D22820" s="5">
        <v>0.0</v>
      </c>
    </row>
    <row r="22821" ht="14.25" customHeight="1">
      <c r="A22821" s="5"/>
      <c r="B22821" s="5"/>
      <c r="C22821" s="5" t="str">
        <f>IFERROR(__xludf.DUMMYFUNCTION("""COMPUTED_VALUE"""),"")</f>
        <v/>
      </c>
      <c r="D22821" s="5">
        <v>0.0</v>
      </c>
    </row>
    <row r="22822" ht="14.25" customHeight="1">
      <c r="A22822" s="5"/>
      <c r="B22822" s="5"/>
      <c r="C22822" s="5" t="str">
        <f>IFERROR(__xludf.DUMMYFUNCTION("""COMPUTED_VALUE"""),"")</f>
        <v/>
      </c>
      <c r="D22822" s="5">
        <v>0.0</v>
      </c>
    </row>
    <row r="22823" ht="14.25" customHeight="1">
      <c r="A22823" s="5"/>
      <c r="B22823" s="5"/>
      <c r="C22823" s="5" t="str">
        <f>IFERROR(__xludf.DUMMYFUNCTION("""COMPUTED_VALUE"""),"")</f>
        <v/>
      </c>
      <c r="D22823" s="5">
        <v>0.0</v>
      </c>
    </row>
    <row r="22824" ht="14.25" customHeight="1">
      <c r="A22824" s="5"/>
      <c r="B22824" s="5"/>
      <c r="C22824" s="5" t="str">
        <f>IFERROR(__xludf.DUMMYFUNCTION("""COMPUTED_VALUE"""),"")</f>
        <v/>
      </c>
      <c r="D22824" s="5">
        <v>0.0</v>
      </c>
    </row>
    <row r="22825" ht="14.25" customHeight="1">
      <c r="A22825" s="5"/>
      <c r="B22825" s="5"/>
      <c r="C22825" s="5" t="str">
        <f>IFERROR(__xludf.DUMMYFUNCTION("""COMPUTED_VALUE"""),"")</f>
        <v/>
      </c>
      <c r="D22825" s="5">
        <v>0.0</v>
      </c>
    </row>
    <row r="22826" ht="14.25" customHeight="1">
      <c r="A22826" s="5"/>
      <c r="B22826" s="5"/>
      <c r="C22826" s="5" t="str">
        <f>IFERROR(__xludf.DUMMYFUNCTION("""COMPUTED_VALUE"""),"")</f>
        <v/>
      </c>
      <c r="D22826" s="5">
        <v>0.0</v>
      </c>
    </row>
    <row r="22827" ht="14.25" customHeight="1">
      <c r="A22827" s="5"/>
      <c r="B22827" s="5"/>
      <c r="C22827" s="5" t="str">
        <f>IFERROR(__xludf.DUMMYFUNCTION("""COMPUTED_VALUE"""),"")</f>
        <v/>
      </c>
      <c r="D22827" s="5">
        <v>0.0</v>
      </c>
    </row>
    <row r="22828" ht="14.25" customHeight="1">
      <c r="A22828" s="5"/>
      <c r="B22828" s="5"/>
      <c r="C22828" s="5" t="str">
        <f>IFERROR(__xludf.DUMMYFUNCTION("""COMPUTED_VALUE"""),"")</f>
        <v/>
      </c>
      <c r="D22828" s="5">
        <v>0.0</v>
      </c>
    </row>
    <row r="22829" ht="14.25" customHeight="1">
      <c r="A22829" s="5"/>
      <c r="B22829" s="5"/>
      <c r="C22829" s="5" t="str">
        <f>IFERROR(__xludf.DUMMYFUNCTION("""COMPUTED_VALUE"""),"")</f>
        <v/>
      </c>
      <c r="D22829" s="5">
        <v>0.0</v>
      </c>
    </row>
    <row r="22830" ht="14.25" customHeight="1">
      <c r="A22830" s="5"/>
      <c r="B22830" s="5"/>
      <c r="C22830" s="5" t="str">
        <f>IFERROR(__xludf.DUMMYFUNCTION("""COMPUTED_VALUE"""),"")</f>
        <v/>
      </c>
      <c r="D22830" s="5">
        <v>0.0</v>
      </c>
    </row>
    <row r="22831" ht="14.25" customHeight="1">
      <c r="A22831" s="5"/>
      <c r="B22831" s="5"/>
      <c r="C22831" s="5" t="str">
        <f>IFERROR(__xludf.DUMMYFUNCTION("""COMPUTED_VALUE"""),"")</f>
        <v/>
      </c>
      <c r="D22831" s="5">
        <v>0.0</v>
      </c>
    </row>
    <row r="22832" ht="14.25" customHeight="1">
      <c r="A22832" s="5"/>
      <c r="B22832" s="5"/>
      <c r="C22832" s="5" t="str">
        <f>IFERROR(__xludf.DUMMYFUNCTION("""COMPUTED_VALUE"""),"")</f>
        <v/>
      </c>
      <c r="D22832" s="5">
        <v>0.0</v>
      </c>
    </row>
    <row r="22833" ht="14.25" customHeight="1">
      <c r="A22833" s="5"/>
      <c r="B22833" s="5"/>
      <c r="C22833" s="5" t="str">
        <f>IFERROR(__xludf.DUMMYFUNCTION("""COMPUTED_VALUE"""),"")</f>
        <v/>
      </c>
      <c r="D22833" s="5">
        <v>0.0</v>
      </c>
    </row>
    <row r="22834" ht="14.25" customHeight="1">
      <c r="A22834" s="5"/>
      <c r="B22834" s="5"/>
      <c r="C22834" s="5" t="str">
        <f>IFERROR(__xludf.DUMMYFUNCTION("""COMPUTED_VALUE"""),"")</f>
        <v/>
      </c>
      <c r="D22834" s="5">
        <v>0.0</v>
      </c>
    </row>
    <row r="22835" ht="14.25" customHeight="1">
      <c r="A22835" s="5"/>
      <c r="B22835" s="5"/>
      <c r="C22835" s="5" t="str">
        <f>IFERROR(__xludf.DUMMYFUNCTION("""COMPUTED_VALUE"""),"")</f>
        <v/>
      </c>
      <c r="D22835" s="5">
        <v>0.0</v>
      </c>
    </row>
    <row r="22836" ht="14.25" customHeight="1">
      <c r="A22836" s="5"/>
      <c r="B22836" s="5"/>
      <c r="C22836" s="5" t="str">
        <f>IFERROR(__xludf.DUMMYFUNCTION("""COMPUTED_VALUE"""),"")</f>
        <v/>
      </c>
      <c r="D22836" s="5">
        <v>0.0</v>
      </c>
    </row>
    <row r="22837" ht="14.25" customHeight="1">
      <c r="A22837" s="5"/>
      <c r="B22837" s="5"/>
      <c r="C22837" s="5" t="str">
        <f>IFERROR(__xludf.DUMMYFUNCTION("""COMPUTED_VALUE"""),"")</f>
        <v/>
      </c>
      <c r="D22837" s="5">
        <v>0.0</v>
      </c>
    </row>
    <row r="22838" ht="14.25" customHeight="1">
      <c r="A22838" s="5"/>
      <c r="B22838" s="5"/>
      <c r="C22838" s="5" t="str">
        <f>IFERROR(__xludf.DUMMYFUNCTION("""COMPUTED_VALUE"""),"")</f>
        <v/>
      </c>
      <c r="D22838" s="5">
        <v>0.0</v>
      </c>
    </row>
    <row r="22839" ht="14.25" customHeight="1">
      <c r="A22839" s="5"/>
      <c r="B22839" s="5"/>
      <c r="C22839" s="5" t="str">
        <f>IFERROR(__xludf.DUMMYFUNCTION("""COMPUTED_VALUE"""),"")</f>
        <v/>
      </c>
      <c r="D22839" s="5">
        <v>0.0</v>
      </c>
    </row>
    <row r="22840" ht="14.25" customHeight="1">
      <c r="A22840" s="5"/>
      <c r="B22840" s="5"/>
      <c r="C22840" s="5" t="str">
        <f>IFERROR(__xludf.DUMMYFUNCTION("""COMPUTED_VALUE"""),"")</f>
        <v/>
      </c>
      <c r="D22840" s="5">
        <v>0.0</v>
      </c>
    </row>
    <row r="22841" ht="14.25" customHeight="1">
      <c r="A22841" s="5"/>
      <c r="B22841" s="5"/>
      <c r="C22841" s="5" t="str">
        <f>IFERROR(__xludf.DUMMYFUNCTION("""COMPUTED_VALUE"""),"")</f>
        <v/>
      </c>
      <c r="D22841" s="5">
        <v>0.0</v>
      </c>
    </row>
    <row r="22842" ht="14.25" customHeight="1">
      <c r="A22842" s="5"/>
      <c r="B22842" s="5"/>
      <c r="C22842" s="5" t="str">
        <f>IFERROR(__xludf.DUMMYFUNCTION("""COMPUTED_VALUE"""),"")</f>
        <v/>
      </c>
      <c r="D22842" s="5">
        <v>0.0</v>
      </c>
    </row>
    <row r="22843" ht="14.25" customHeight="1">
      <c r="A22843" s="5"/>
      <c r="B22843" s="5"/>
      <c r="C22843" s="5" t="str">
        <f>IFERROR(__xludf.DUMMYFUNCTION("""COMPUTED_VALUE"""),"")</f>
        <v/>
      </c>
      <c r="D22843" s="5">
        <v>0.0</v>
      </c>
    </row>
    <row r="22844" ht="14.25" customHeight="1">
      <c r="A22844" s="5"/>
      <c r="B22844" s="5"/>
      <c r="C22844" s="5" t="str">
        <f>IFERROR(__xludf.DUMMYFUNCTION("""COMPUTED_VALUE"""),"")</f>
        <v/>
      </c>
      <c r="D22844" s="5">
        <v>0.0</v>
      </c>
    </row>
    <row r="22845" ht="14.25" customHeight="1">
      <c r="A22845" s="5"/>
      <c r="B22845" s="5"/>
      <c r="C22845" s="5" t="str">
        <f>IFERROR(__xludf.DUMMYFUNCTION("""COMPUTED_VALUE"""),"")</f>
        <v/>
      </c>
      <c r="D22845" s="5">
        <v>0.0</v>
      </c>
    </row>
    <row r="22846" ht="14.25" customHeight="1">
      <c r="A22846" s="5"/>
      <c r="B22846" s="5"/>
      <c r="C22846" s="5" t="str">
        <f>IFERROR(__xludf.DUMMYFUNCTION("""COMPUTED_VALUE"""),"")</f>
        <v/>
      </c>
      <c r="D22846" s="5">
        <v>0.0</v>
      </c>
    </row>
    <row r="22847" ht="14.25" customHeight="1">
      <c r="A22847" s="5"/>
      <c r="B22847" s="5"/>
      <c r="C22847" s="5" t="str">
        <f>IFERROR(__xludf.DUMMYFUNCTION("""COMPUTED_VALUE"""),"")</f>
        <v/>
      </c>
      <c r="D22847" s="5">
        <v>0.0</v>
      </c>
    </row>
    <row r="22848" ht="14.25" customHeight="1">
      <c r="A22848" s="5"/>
      <c r="B22848" s="5"/>
      <c r="C22848" s="5" t="str">
        <f>IFERROR(__xludf.DUMMYFUNCTION("""COMPUTED_VALUE"""),"")</f>
        <v/>
      </c>
      <c r="D22848" s="5">
        <v>0.0</v>
      </c>
    </row>
    <row r="22849" ht="14.25" customHeight="1">
      <c r="A22849" s="5"/>
      <c r="B22849" s="5"/>
      <c r="C22849" s="5" t="str">
        <f>IFERROR(__xludf.DUMMYFUNCTION("""COMPUTED_VALUE"""),"")</f>
        <v/>
      </c>
      <c r="D22849" s="5">
        <v>0.0</v>
      </c>
    </row>
    <row r="22850" ht="14.25" customHeight="1">
      <c r="A22850" s="5"/>
      <c r="B22850" s="5"/>
      <c r="C22850" s="5" t="str">
        <f>IFERROR(__xludf.DUMMYFUNCTION("""COMPUTED_VALUE"""),"")</f>
        <v/>
      </c>
      <c r="D22850" s="5">
        <v>0.0</v>
      </c>
    </row>
    <row r="22851" ht="14.25" customHeight="1">
      <c r="A22851" s="5"/>
      <c r="B22851" s="5"/>
      <c r="C22851" s="5" t="str">
        <f>IFERROR(__xludf.DUMMYFUNCTION("""COMPUTED_VALUE"""),"")</f>
        <v/>
      </c>
      <c r="D22851" s="5">
        <v>0.0</v>
      </c>
    </row>
    <row r="22852" ht="14.25" customHeight="1">
      <c r="A22852" s="5"/>
      <c r="B22852" s="5"/>
      <c r="C22852" s="5" t="str">
        <f>IFERROR(__xludf.DUMMYFUNCTION("""COMPUTED_VALUE"""),"")</f>
        <v/>
      </c>
      <c r="D22852" s="5">
        <v>0.0</v>
      </c>
    </row>
    <row r="22853" ht="14.25" customHeight="1">
      <c r="A22853" s="5"/>
      <c r="B22853" s="5"/>
      <c r="C22853" s="5" t="str">
        <f>IFERROR(__xludf.DUMMYFUNCTION("""COMPUTED_VALUE"""),"")</f>
        <v/>
      </c>
      <c r="D22853" s="5">
        <v>0.0</v>
      </c>
    </row>
    <row r="22854" ht="14.25" customHeight="1">
      <c r="A22854" s="5"/>
      <c r="B22854" s="5"/>
      <c r="C22854" s="5" t="str">
        <f>IFERROR(__xludf.DUMMYFUNCTION("""COMPUTED_VALUE"""),"")</f>
        <v/>
      </c>
      <c r="D22854" s="5">
        <v>0.0</v>
      </c>
    </row>
    <row r="22855" ht="14.25" customHeight="1">
      <c r="A22855" s="5"/>
      <c r="B22855" s="5"/>
      <c r="C22855" s="5" t="str">
        <f>IFERROR(__xludf.DUMMYFUNCTION("""COMPUTED_VALUE"""),"")</f>
        <v/>
      </c>
      <c r="D22855" s="5">
        <v>0.0</v>
      </c>
    </row>
    <row r="22856" ht="14.25" customHeight="1">
      <c r="A22856" s="5"/>
      <c r="B22856" s="5"/>
      <c r="C22856" s="5" t="str">
        <f>IFERROR(__xludf.DUMMYFUNCTION("""COMPUTED_VALUE"""),"")</f>
        <v/>
      </c>
      <c r="D22856" s="5">
        <v>0.0</v>
      </c>
    </row>
    <row r="22857" ht="14.25" customHeight="1">
      <c r="A22857" s="5"/>
      <c r="B22857" s="5"/>
      <c r="C22857" s="5" t="str">
        <f>IFERROR(__xludf.DUMMYFUNCTION("""COMPUTED_VALUE"""),"")</f>
        <v/>
      </c>
      <c r="D22857" s="5">
        <v>0.0</v>
      </c>
    </row>
    <row r="22858" ht="14.25" customHeight="1">
      <c r="A22858" s="5"/>
      <c r="B22858" s="5"/>
      <c r="C22858" s="5" t="str">
        <f>IFERROR(__xludf.DUMMYFUNCTION("""COMPUTED_VALUE"""),"")</f>
        <v/>
      </c>
      <c r="D22858" s="5">
        <v>0.0</v>
      </c>
    </row>
    <row r="22859" ht="14.25" customHeight="1">
      <c r="A22859" s="5"/>
      <c r="B22859" s="5"/>
      <c r="C22859" s="5" t="str">
        <f>IFERROR(__xludf.DUMMYFUNCTION("""COMPUTED_VALUE"""),"")</f>
        <v/>
      </c>
      <c r="D22859" s="5">
        <v>0.0</v>
      </c>
    </row>
    <row r="22860" ht="14.25" customHeight="1">
      <c r="A22860" s="5"/>
      <c r="B22860" s="5"/>
      <c r="C22860" s="5" t="str">
        <f>IFERROR(__xludf.DUMMYFUNCTION("""COMPUTED_VALUE"""),"")</f>
        <v/>
      </c>
      <c r="D22860" s="5">
        <v>0.0</v>
      </c>
    </row>
    <row r="22861" ht="14.25" customHeight="1">
      <c r="A22861" s="5"/>
      <c r="B22861" s="5"/>
      <c r="C22861" s="5" t="str">
        <f>IFERROR(__xludf.DUMMYFUNCTION("""COMPUTED_VALUE"""),"")</f>
        <v/>
      </c>
      <c r="D22861" s="5">
        <v>0.0</v>
      </c>
    </row>
    <row r="22862" ht="14.25" customHeight="1">
      <c r="A22862" s="5"/>
      <c r="B22862" s="5"/>
      <c r="C22862" s="5" t="str">
        <f>IFERROR(__xludf.DUMMYFUNCTION("""COMPUTED_VALUE"""),"")</f>
        <v/>
      </c>
      <c r="D22862" s="5">
        <v>0.0</v>
      </c>
    </row>
    <row r="22863" ht="14.25" customHeight="1">
      <c r="A22863" s="5"/>
      <c r="B22863" s="5"/>
      <c r="C22863" s="5" t="str">
        <f>IFERROR(__xludf.DUMMYFUNCTION("""COMPUTED_VALUE"""),"")</f>
        <v/>
      </c>
      <c r="D22863" s="5">
        <v>0.0</v>
      </c>
    </row>
    <row r="22864" ht="14.25" customHeight="1">
      <c r="A22864" s="5"/>
      <c r="B22864" s="5"/>
      <c r="C22864" s="5" t="str">
        <f>IFERROR(__xludf.DUMMYFUNCTION("""COMPUTED_VALUE"""),"")</f>
        <v/>
      </c>
      <c r="D22864" s="5">
        <v>0.0</v>
      </c>
    </row>
    <row r="22865" ht="14.25" customHeight="1">
      <c r="A22865" s="5"/>
      <c r="B22865" s="5"/>
      <c r="C22865" s="5" t="str">
        <f>IFERROR(__xludf.DUMMYFUNCTION("""COMPUTED_VALUE"""),"")</f>
        <v/>
      </c>
      <c r="D22865" s="5">
        <v>0.0</v>
      </c>
    </row>
    <row r="22866" ht="14.25" customHeight="1">
      <c r="A22866" s="5"/>
      <c r="B22866" s="5"/>
      <c r="C22866" s="5" t="str">
        <f>IFERROR(__xludf.DUMMYFUNCTION("""COMPUTED_VALUE"""),"")</f>
        <v/>
      </c>
      <c r="D22866" s="5">
        <v>0.0</v>
      </c>
    </row>
    <row r="22867" ht="14.25" customHeight="1">
      <c r="A22867" s="5"/>
      <c r="B22867" s="5"/>
      <c r="C22867" s="5" t="str">
        <f>IFERROR(__xludf.DUMMYFUNCTION("""COMPUTED_VALUE"""),"")</f>
        <v/>
      </c>
      <c r="D22867" s="5">
        <v>0.0</v>
      </c>
    </row>
    <row r="22868" ht="14.25" customHeight="1">
      <c r="A22868" s="5"/>
      <c r="B22868" s="5"/>
      <c r="C22868" s="5" t="str">
        <f>IFERROR(__xludf.DUMMYFUNCTION("""COMPUTED_VALUE"""),"")</f>
        <v/>
      </c>
      <c r="D22868" s="5">
        <v>0.0</v>
      </c>
    </row>
    <row r="22869" ht="14.25" customHeight="1">
      <c r="A22869" s="5"/>
      <c r="B22869" s="5"/>
      <c r="C22869" s="5" t="str">
        <f>IFERROR(__xludf.DUMMYFUNCTION("""COMPUTED_VALUE"""),"")</f>
        <v/>
      </c>
      <c r="D22869" s="5">
        <v>0.0</v>
      </c>
    </row>
    <row r="22870" ht="14.25" customHeight="1">
      <c r="A22870" s="5"/>
      <c r="B22870" s="5"/>
      <c r="C22870" s="5" t="str">
        <f>IFERROR(__xludf.DUMMYFUNCTION("""COMPUTED_VALUE"""),"")</f>
        <v/>
      </c>
      <c r="D22870" s="5">
        <v>0.0</v>
      </c>
    </row>
    <row r="22871" ht="14.25" customHeight="1">
      <c r="A22871" s="5"/>
      <c r="B22871" s="5"/>
      <c r="C22871" s="5" t="str">
        <f>IFERROR(__xludf.DUMMYFUNCTION("""COMPUTED_VALUE"""),"")</f>
        <v/>
      </c>
      <c r="D22871" s="5">
        <v>0.0</v>
      </c>
    </row>
    <row r="22872" ht="14.25" customHeight="1">
      <c r="A22872" s="5"/>
      <c r="B22872" s="5"/>
      <c r="C22872" s="5" t="str">
        <f>IFERROR(__xludf.DUMMYFUNCTION("""COMPUTED_VALUE"""),"")</f>
        <v/>
      </c>
      <c r="D22872" s="5">
        <v>0.0</v>
      </c>
    </row>
    <row r="22873" ht="14.25" customHeight="1">
      <c r="A22873" s="5"/>
      <c r="B22873" s="5"/>
      <c r="C22873" s="5" t="str">
        <f>IFERROR(__xludf.DUMMYFUNCTION("""COMPUTED_VALUE"""),"")</f>
        <v/>
      </c>
      <c r="D22873" s="5">
        <v>0.0</v>
      </c>
    </row>
    <row r="22874" ht="14.25" customHeight="1">
      <c r="A22874" s="5"/>
      <c r="B22874" s="5"/>
      <c r="C22874" s="5" t="str">
        <f>IFERROR(__xludf.DUMMYFUNCTION("""COMPUTED_VALUE"""),"")</f>
        <v/>
      </c>
      <c r="D22874" s="5">
        <v>0.0</v>
      </c>
    </row>
    <row r="22875" ht="14.25" customHeight="1">
      <c r="A22875" s="5"/>
      <c r="B22875" s="5"/>
      <c r="C22875" s="5" t="str">
        <f>IFERROR(__xludf.DUMMYFUNCTION("""COMPUTED_VALUE"""),"")</f>
        <v/>
      </c>
      <c r="D22875" s="5">
        <v>0.0</v>
      </c>
    </row>
    <row r="22876" ht="14.25" customHeight="1">
      <c r="A22876" s="5"/>
      <c r="B22876" s="5"/>
      <c r="C22876" s="5" t="str">
        <f>IFERROR(__xludf.DUMMYFUNCTION("""COMPUTED_VALUE"""),"")</f>
        <v/>
      </c>
      <c r="D22876" s="5">
        <v>0.0</v>
      </c>
    </row>
    <row r="22877" ht="14.25" customHeight="1">
      <c r="A22877" s="5"/>
      <c r="B22877" s="5"/>
      <c r="C22877" s="5" t="str">
        <f>IFERROR(__xludf.DUMMYFUNCTION("""COMPUTED_VALUE"""),"")</f>
        <v/>
      </c>
      <c r="D22877" s="5">
        <v>0.0</v>
      </c>
    </row>
    <row r="22878" ht="14.25" customHeight="1">
      <c r="A22878" s="5"/>
      <c r="B22878" s="5"/>
      <c r="C22878" s="5" t="str">
        <f>IFERROR(__xludf.DUMMYFUNCTION("""COMPUTED_VALUE"""),"")</f>
        <v/>
      </c>
      <c r="D22878" s="5">
        <v>0.0</v>
      </c>
    </row>
    <row r="22879" ht="14.25" customHeight="1">
      <c r="A22879" s="5"/>
      <c r="B22879" s="5"/>
      <c r="C22879" s="5" t="str">
        <f>IFERROR(__xludf.DUMMYFUNCTION("""COMPUTED_VALUE"""),"")</f>
        <v/>
      </c>
      <c r="D22879" s="5">
        <v>0.0</v>
      </c>
    </row>
    <row r="22880" ht="14.25" customHeight="1">
      <c r="A22880" s="5"/>
      <c r="B22880" s="5"/>
      <c r="C22880" s="5" t="str">
        <f>IFERROR(__xludf.DUMMYFUNCTION("""COMPUTED_VALUE"""),"")</f>
        <v/>
      </c>
      <c r="D22880" s="5">
        <v>0.0</v>
      </c>
    </row>
    <row r="22881" ht="14.25" customHeight="1">
      <c r="A22881" s="5"/>
      <c r="B22881" s="5"/>
      <c r="C22881" s="5" t="str">
        <f>IFERROR(__xludf.DUMMYFUNCTION("""COMPUTED_VALUE"""),"")</f>
        <v/>
      </c>
      <c r="D22881" s="5">
        <v>0.0</v>
      </c>
    </row>
    <row r="22882" ht="14.25" customHeight="1">
      <c r="A22882" s="5"/>
      <c r="B22882" s="5"/>
      <c r="C22882" s="5" t="str">
        <f>IFERROR(__xludf.DUMMYFUNCTION("""COMPUTED_VALUE"""),"")</f>
        <v/>
      </c>
      <c r="D22882" s="5">
        <v>0.0</v>
      </c>
    </row>
    <row r="22883" ht="14.25" customHeight="1">
      <c r="A22883" s="5"/>
      <c r="B22883" s="5"/>
      <c r="C22883" s="5" t="str">
        <f>IFERROR(__xludf.DUMMYFUNCTION("""COMPUTED_VALUE"""),"")</f>
        <v/>
      </c>
      <c r="D22883" s="5">
        <v>0.0</v>
      </c>
    </row>
    <row r="22884" ht="14.25" customHeight="1">
      <c r="A22884" s="5"/>
      <c r="B22884" s="5"/>
      <c r="C22884" s="5" t="str">
        <f>IFERROR(__xludf.DUMMYFUNCTION("""COMPUTED_VALUE"""),"")</f>
        <v/>
      </c>
      <c r="D22884" s="5">
        <v>0.0</v>
      </c>
    </row>
    <row r="22885" ht="14.25" customHeight="1">
      <c r="A22885" s="5"/>
      <c r="B22885" s="5"/>
      <c r="C22885" s="5" t="str">
        <f>IFERROR(__xludf.DUMMYFUNCTION("""COMPUTED_VALUE"""),"")</f>
        <v/>
      </c>
      <c r="D22885" s="5">
        <v>0.0</v>
      </c>
    </row>
    <row r="22886" ht="14.25" customHeight="1">
      <c r="A22886" s="5"/>
      <c r="B22886" s="5"/>
      <c r="C22886" s="5" t="str">
        <f>IFERROR(__xludf.DUMMYFUNCTION("""COMPUTED_VALUE"""),"")</f>
        <v/>
      </c>
      <c r="D22886" s="5">
        <v>0.0</v>
      </c>
    </row>
    <row r="22887" ht="14.25" customHeight="1">
      <c r="A22887" s="5"/>
      <c r="B22887" s="5"/>
      <c r="C22887" s="5" t="str">
        <f>IFERROR(__xludf.DUMMYFUNCTION("""COMPUTED_VALUE"""),"")</f>
        <v/>
      </c>
      <c r="D22887" s="5">
        <v>0.0</v>
      </c>
    </row>
    <row r="22888" ht="14.25" customHeight="1">
      <c r="A22888" s="5"/>
      <c r="B22888" s="5"/>
      <c r="C22888" s="5" t="str">
        <f>IFERROR(__xludf.DUMMYFUNCTION("""COMPUTED_VALUE"""),"")</f>
        <v/>
      </c>
      <c r="D22888" s="5">
        <v>0.0</v>
      </c>
    </row>
    <row r="22889" ht="14.25" customHeight="1">
      <c r="A22889" s="5"/>
      <c r="B22889" s="5"/>
      <c r="C22889" s="5" t="str">
        <f>IFERROR(__xludf.DUMMYFUNCTION("""COMPUTED_VALUE"""),"")</f>
        <v/>
      </c>
      <c r="D22889" s="5">
        <v>0.0</v>
      </c>
    </row>
    <row r="22890" ht="14.25" customHeight="1">
      <c r="A22890" s="5"/>
      <c r="B22890" s="5"/>
      <c r="C22890" s="5" t="str">
        <f>IFERROR(__xludf.DUMMYFUNCTION("""COMPUTED_VALUE"""),"")</f>
        <v/>
      </c>
      <c r="D22890" s="5">
        <v>0.0</v>
      </c>
    </row>
    <row r="22891" ht="14.25" customHeight="1">
      <c r="A22891" s="5"/>
      <c r="B22891" s="5"/>
      <c r="C22891" s="5" t="str">
        <f>IFERROR(__xludf.DUMMYFUNCTION("""COMPUTED_VALUE"""),"")</f>
        <v/>
      </c>
      <c r="D22891" s="5">
        <v>0.0</v>
      </c>
    </row>
    <row r="22892" ht="14.25" customHeight="1">
      <c r="A22892" s="5"/>
      <c r="B22892" s="5"/>
      <c r="C22892" s="5" t="str">
        <f>IFERROR(__xludf.DUMMYFUNCTION("""COMPUTED_VALUE"""),"")</f>
        <v/>
      </c>
      <c r="D22892" s="5">
        <v>0.0</v>
      </c>
    </row>
    <row r="22893" ht="14.25" customHeight="1">
      <c r="A22893" s="5"/>
      <c r="B22893" s="5"/>
      <c r="C22893" s="5" t="str">
        <f>IFERROR(__xludf.DUMMYFUNCTION("""COMPUTED_VALUE"""),"")</f>
        <v/>
      </c>
      <c r="D22893" s="5">
        <v>0.0</v>
      </c>
    </row>
    <row r="22894" ht="14.25" customHeight="1">
      <c r="A22894" s="5"/>
      <c r="B22894" s="5"/>
      <c r="C22894" s="5" t="str">
        <f>IFERROR(__xludf.DUMMYFUNCTION("""COMPUTED_VALUE"""),"")</f>
        <v/>
      </c>
      <c r="D22894" s="5">
        <v>0.0</v>
      </c>
    </row>
    <row r="22895" ht="14.25" customHeight="1">
      <c r="A22895" s="5"/>
      <c r="B22895" s="5"/>
      <c r="C22895" s="5" t="str">
        <f>IFERROR(__xludf.DUMMYFUNCTION("""COMPUTED_VALUE"""),"")</f>
        <v/>
      </c>
      <c r="D22895" s="5">
        <v>0.0</v>
      </c>
    </row>
    <row r="22896" ht="14.25" customHeight="1">
      <c r="A22896" s="5"/>
      <c r="B22896" s="5"/>
      <c r="C22896" s="5" t="str">
        <f>IFERROR(__xludf.DUMMYFUNCTION("""COMPUTED_VALUE"""),"")</f>
        <v/>
      </c>
      <c r="D22896" s="5">
        <v>0.0</v>
      </c>
    </row>
    <row r="22897" ht="14.25" customHeight="1">
      <c r="A22897" s="5"/>
      <c r="B22897" s="5"/>
      <c r="C22897" s="5" t="str">
        <f>IFERROR(__xludf.DUMMYFUNCTION("""COMPUTED_VALUE"""),"")</f>
        <v/>
      </c>
      <c r="D22897" s="5">
        <v>0.0</v>
      </c>
    </row>
    <row r="22898" ht="14.25" customHeight="1">
      <c r="A22898" s="5"/>
      <c r="B22898" s="5"/>
      <c r="C22898" s="5" t="str">
        <f>IFERROR(__xludf.DUMMYFUNCTION("""COMPUTED_VALUE"""),"")</f>
        <v/>
      </c>
      <c r="D22898" s="5">
        <v>0.0</v>
      </c>
    </row>
    <row r="22899" ht="14.25" customHeight="1">
      <c r="A22899" s="5"/>
      <c r="B22899" s="5"/>
      <c r="C22899" s="5" t="str">
        <f>IFERROR(__xludf.DUMMYFUNCTION("""COMPUTED_VALUE"""),"")</f>
        <v/>
      </c>
      <c r="D22899" s="5">
        <v>0.0</v>
      </c>
    </row>
    <row r="22900" ht="14.25" customHeight="1">
      <c r="A22900" s="5"/>
      <c r="B22900" s="5"/>
      <c r="C22900" s="5" t="str">
        <f>IFERROR(__xludf.DUMMYFUNCTION("""COMPUTED_VALUE"""),"")</f>
        <v/>
      </c>
      <c r="D22900" s="5">
        <v>0.0</v>
      </c>
    </row>
    <row r="22901" ht="14.25" customHeight="1">
      <c r="A22901" s="5"/>
      <c r="B22901" s="5"/>
      <c r="C22901" s="5" t="str">
        <f>IFERROR(__xludf.DUMMYFUNCTION("""COMPUTED_VALUE"""),"")</f>
        <v/>
      </c>
      <c r="D22901" s="5">
        <v>0.0</v>
      </c>
    </row>
    <row r="22902" ht="14.25" customHeight="1">
      <c r="A22902" s="5"/>
      <c r="B22902" s="5"/>
      <c r="C22902" s="5" t="str">
        <f>IFERROR(__xludf.DUMMYFUNCTION("""COMPUTED_VALUE"""),"")</f>
        <v/>
      </c>
      <c r="D22902" s="5">
        <v>0.0</v>
      </c>
    </row>
    <row r="22903" ht="14.25" customHeight="1">
      <c r="A22903" s="5"/>
      <c r="B22903" s="5"/>
      <c r="C22903" s="5" t="str">
        <f>IFERROR(__xludf.DUMMYFUNCTION("""COMPUTED_VALUE"""),"")</f>
        <v/>
      </c>
      <c r="D22903" s="5">
        <v>0.0</v>
      </c>
    </row>
    <row r="22904" ht="14.25" customHeight="1">
      <c r="A22904" s="5"/>
      <c r="B22904" s="5"/>
      <c r="C22904" s="5" t="str">
        <f>IFERROR(__xludf.DUMMYFUNCTION("""COMPUTED_VALUE"""),"")</f>
        <v/>
      </c>
      <c r="D22904" s="5">
        <v>0.0</v>
      </c>
    </row>
    <row r="22905" ht="14.25" customHeight="1">
      <c r="A22905" s="5"/>
      <c r="B22905" s="5"/>
      <c r="C22905" s="5" t="str">
        <f>IFERROR(__xludf.DUMMYFUNCTION("""COMPUTED_VALUE"""),"")</f>
        <v/>
      </c>
      <c r="D22905" s="5">
        <v>0.0</v>
      </c>
    </row>
    <row r="22906" ht="14.25" customHeight="1">
      <c r="A22906" s="5"/>
      <c r="B22906" s="5"/>
      <c r="C22906" s="5" t="str">
        <f>IFERROR(__xludf.DUMMYFUNCTION("""COMPUTED_VALUE"""),"")</f>
        <v/>
      </c>
      <c r="D22906" s="5">
        <v>0.0</v>
      </c>
    </row>
    <row r="22907" ht="14.25" customHeight="1">
      <c r="A22907" s="5"/>
      <c r="B22907" s="5"/>
      <c r="C22907" s="5" t="str">
        <f>IFERROR(__xludf.DUMMYFUNCTION("""COMPUTED_VALUE"""),"")</f>
        <v/>
      </c>
      <c r="D22907" s="5">
        <v>0.0</v>
      </c>
    </row>
    <row r="22908" ht="14.25" customHeight="1">
      <c r="A22908" s="5"/>
      <c r="B22908" s="5"/>
      <c r="C22908" s="5" t="str">
        <f>IFERROR(__xludf.DUMMYFUNCTION("""COMPUTED_VALUE"""),"")</f>
        <v/>
      </c>
      <c r="D22908" s="5">
        <v>0.0</v>
      </c>
    </row>
    <row r="22909" ht="14.25" customHeight="1">
      <c r="A22909" s="5"/>
      <c r="B22909" s="5"/>
      <c r="C22909" s="5" t="str">
        <f>IFERROR(__xludf.DUMMYFUNCTION("""COMPUTED_VALUE"""),"")</f>
        <v/>
      </c>
      <c r="D22909" s="5">
        <v>0.0</v>
      </c>
    </row>
    <row r="22910" ht="14.25" customHeight="1">
      <c r="A22910" s="5"/>
      <c r="B22910" s="5"/>
      <c r="C22910" s="5" t="str">
        <f>IFERROR(__xludf.DUMMYFUNCTION("""COMPUTED_VALUE"""),"")</f>
        <v/>
      </c>
      <c r="D22910" s="5">
        <v>0.0</v>
      </c>
    </row>
    <row r="22911" ht="14.25" customHeight="1">
      <c r="A22911" s="5"/>
      <c r="B22911" s="5"/>
      <c r="C22911" s="5" t="str">
        <f>IFERROR(__xludf.DUMMYFUNCTION("""COMPUTED_VALUE"""),"")</f>
        <v/>
      </c>
      <c r="D22911" s="5">
        <v>0.0</v>
      </c>
    </row>
    <row r="22912" ht="14.25" customHeight="1">
      <c r="A22912" s="5"/>
      <c r="B22912" s="5"/>
      <c r="C22912" s="5" t="str">
        <f>IFERROR(__xludf.DUMMYFUNCTION("""COMPUTED_VALUE"""),"")</f>
        <v/>
      </c>
      <c r="D22912" s="5">
        <v>0.0</v>
      </c>
    </row>
    <row r="22913" ht="14.25" customHeight="1">
      <c r="A22913" s="5"/>
      <c r="B22913" s="5"/>
      <c r="C22913" s="5" t="str">
        <f>IFERROR(__xludf.DUMMYFUNCTION("""COMPUTED_VALUE"""),"")</f>
        <v/>
      </c>
      <c r="D22913" s="5">
        <v>0.0</v>
      </c>
    </row>
    <row r="22914" ht="14.25" customHeight="1">
      <c r="A22914" s="5"/>
      <c r="B22914" s="5"/>
      <c r="C22914" s="5" t="str">
        <f>IFERROR(__xludf.DUMMYFUNCTION("""COMPUTED_VALUE"""),"")</f>
        <v/>
      </c>
      <c r="D22914" s="5">
        <v>0.0</v>
      </c>
    </row>
    <row r="22915" ht="14.25" customHeight="1">
      <c r="A22915" s="5"/>
      <c r="B22915" s="5"/>
      <c r="C22915" s="5" t="str">
        <f>IFERROR(__xludf.DUMMYFUNCTION("""COMPUTED_VALUE"""),"")</f>
        <v/>
      </c>
      <c r="D22915" s="5">
        <v>0.0</v>
      </c>
    </row>
    <row r="22916" ht="14.25" customHeight="1">
      <c r="A22916" s="5"/>
      <c r="B22916" s="5"/>
      <c r="C22916" s="5" t="str">
        <f>IFERROR(__xludf.DUMMYFUNCTION("""COMPUTED_VALUE"""),"")</f>
        <v/>
      </c>
      <c r="D22916" s="5">
        <v>0.0</v>
      </c>
    </row>
    <row r="22917" ht="14.25" customHeight="1">
      <c r="A22917" s="5"/>
      <c r="B22917" s="5"/>
      <c r="C22917" s="5" t="str">
        <f>IFERROR(__xludf.DUMMYFUNCTION("""COMPUTED_VALUE"""),"")</f>
        <v/>
      </c>
      <c r="D22917" s="5">
        <v>0.0</v>
      </c>
    </row>
    <row r="22918" ht="14.25" customHeight="1">
      <c r="A22918" s="5"/>
      <c r="B22918" s="5"/>
      <c r="C22918" s="5" t="str">
        <f>IFERROR(__xludf.DUMMYFUNCTION("""COMPUTED_VALUE"""),"")</f>
        <v/>
      </c>
      <c r="D22918" s="5">
        <v>0.0</v>
      </c>
    </row>
    <row r="22919" ht="14.25" customHeight="1">
      <c r="A22919" s="5"/>
      <c r="B22919" s="5"/>
      <c r="C22919" s="5" t="str">
        <f>IFERROR(__xludf.DUMMYFUNCTION("""COMPUTED_VALUE"""),"")</f>
        <v/>
      </c>
      <c r="D22919" s="5">
        <v>0.0</v>
      </c>
    </row>
    <row r="22920" ht="14.25" customHeight="1">
      <c r="A22920" s="5"/>
      <c r="B22920" s="5"/>
      <c r="C22920" s="5" t="str">
        <f>IFERROR(__xludf.DUMMYFUNCTION("""COMPUTED_VALUE"""),"")</f>
        <v/>
      </c>
      <c r="D22920" s="5">
        <v>0.0</v>
      </c>
    </row>
    <row r="22921" ht="14.25" customHeight="1">
      <c r="A22921" s="5"/>
      <c r="B22921" s="5"/>
      <c r="C22921" s="5" t="str">
        <f>IFERROR(__xludf.DUMMYFUNCTION("""COMPUTED_VALUE"""),"")</f>
        <v/>
      </c>
      <c r="D22921" s="5">
        <v>0.0</v>
      </c>
    </row>
    <row r="22922" ht="14.25" customHeight="1">
      <c r="A22922" s="5"/>
      <c r="B22922" s="5"/>
      <c r="C22922" s="5" t="str">
        <f>IFERROR(__xludf.DUMMYFUNCTION("""COMPUTED_VALUE"""),"")</f>
        <v/>
      </c>
      <c r="D22922" s="5">
        <v>0.0</v>
      </c>
    </row>
    <row r="22923" ht="14.25" customHeight="1">
      <c r="A22923" s="5"/>
      <c r="B22923" s="5"/>
      <c r="C22923" s="5" t="str">
        <f>IFERROR(__xludf.DUMMYFUNCTION("""COMPUTED_VALUE"""),"")</f>
        <v/>
      </c>
      <c r="D22923" s="5">
        <v>0.0</v>
      </c>
    </row>
    <row r="22924" ht="14.25" customHeight="1">
      <c r="A22924" s="5"/>
      <c r="B22924" s="5"/>
      <c r="C22924" s="5" t="str">
        <f>IFERROR(__xludf.DUMMYFUNCTION("""COMPUTED_VALUE"""),"")</f>
        <v/>
      </c>
      <c r="D22924" s="5">
        <v>0.0</v>
      </c>
    </row>
    <row r="22925" ht="14.25" customHeight="1">
      <c r="A22925" s="5"/>
      <c r="B22925" s="5"/>
      <c r="C22925" s="5" t="str">
        <f>IFERROR(__xludf.DUMMYFUNCTION("""COMPUTED_VALUE"""),"")</f>
        <v/>
      </c>
      <c r="D22925" s="5">
        <v>0.0</v>
      </c>
    </row>
    <row r="22926" ht="14.25" customHeight="1">
      <c r="A22926" s="5"/>
      <c r="B22926" s="5"/>
      <c r="C22926" s="5" t="str">
        <f>IFERROR(__xludf.DUMMYFUNCTION("""COMPUTED_VALUE"""),"")</f>
        <v/>
      </c>
      <c r="D22926" s="5">
        <v>0.0</v>
      </c>
    </row>
    <row r="22927" ht="14.25" customHeight="1">
      <c r="A22927" s="5"/>
      <c r="B22927" s="5"/>
      <c r="C22927" s="5" t="str">
        <f>IFERROR(__xludf.DUMMYFUNCTION("""COMPUTED_VALUE"""),"")</f>
        <v/>
      </c>
      <c r="D22927" s="5">
        <v>0.0</v>
      </c>
    </row>
    <row r="22928" ht="14.25" customHeight="1">
      <c r="A22928" s="5"/>
      <c r="B22928" s="5"/>
      <c r="C22928" s="5" t="str">
        <f>IFERROR(__xludf.DUMMYFUNCTION("""COMPUTED_VALUE"""),"")</f>
        <v/>
      </c>
      <c r="D22928" s="5">
        <v>0.0</v>
      </c>
    </row>
    <row r="22929" ht="14.25" customHeight="1">
      <c r="A22929" s="5"/>
      <c r="B22929" s="5"/>
      <c r="C22929" s="5" t="str">
        <f>IFERROR(__xludf.DUMMYFUNCTION("""COMPUTED_VALUE"""),"")</f>
        <v/>
      </c>
      <c r="D22929" s="5">
        <v>0.0</v>
      </c>
    </row>
    <row r="22930" ht="14.25" customHeight="1">
      <c r="A22930" s="5"/>
      <c r="B22930" s="5"/>
      <c r="C22930" s="5" t="str">
        <f>IFERROR(__xludf.DUMMYFUNCTION("""COMPUTED_VALUE"""),"")</f>
        <v/>
      </c>
      <c r="D22930" s="5">
        <v>0.0</v>
      </c>
    </row>
    <row r="22931" ht="14.25" customHeight="1">
      <c r="A22931" s="5"/>
      <c r="B22931" s="5"/>
      <c r="C22931" s="5" t="str">
        <f>IFERROR(__xludf.DUMMYFUNCTION("""COMPUTED_VALUE"""),"")</f>
        <v/>
      </c>
      <c r="D22931" s="5">
        <v>0.0</v>
      </c>
    </row>
    <row r="22932" ht="14.25" customHeight="1">
      <c r="A22932" s="5"/>
      <c r="B22932" s="5"/>
      <c r="C22932" s="5" t="str">
        <f>IFERROR(__xludf.DUMMYFUNCTION("""COMPUTED_VALUE"""),"")</f>
        <v/>
      </c>
      <c r="D22932" s="5">
        <v>0.0</v>
      </c>
    </row>
    <row r="22933" ht="14.25" customHeight="1">
      <c r="A22933" s="5"/>
      <c r="B22933" s="5"/>
      <c r="C22933" s="5" t="str">
        <f>IFERROR(__xludf.DUMMYFUNCTION("""COMPUTED_VALUE"""),"")</f>
        <v/>
      </c>
      <c r="D22933" s="5">
        <v>0.0</v>
      </c>
    </row>
    <row r="22934" ht="14.25" customHeight="1">
      <c r="A22934" s="5"/>
      <c r="B22934" s="5"/>
      <c r="C22934" s="5" t="str">
        <f>IFERROR(__xludf.DUMMYFUNCTION("""COMPUTED_VALUE"""),"")</f>
        <v/>
      </c>
      <c r="D22934" s="5">
        <v>0.0</v>
      </c>
    </row>
    <row r="22935" ht="14.25" customHeight="1">
      <c r="A22935" s="5"/>
      <c r="B22935" s="5"/>
      <c r="C22935" s="5" t="str">
        <f>IFERROR(__xludf.DUMMYFUNCTION("""COMPUTED_VALUE"""),"")</f>
        <v/>
      </c>
      <c r="D22935" s="5">
        <v>0.0</v>
      </c>
    </row>
    <row r="22936" ht="14.25" customHeight="1">
      <c r="A22936" s="5"/>
      <c r="B22936" s="5"/>
      <c r="C22936" s="5" t="str">
        <f>IFERROR(__xludf.DUMMYFUNCTION("""COMPUTED_VALUE"""),"")</f>
        <v/>
      </c>
      <c r="D22936" s="5">
        <v>0.0</v>
      </c>
    </row>
    <row r="22937" ht="14.25" customHeight="1">
      <c r="A22937" s="5"/>
      <c r="B22937" s="5"/>
      <c r="C22937" s="5" t="str">
        <f>IFERROR(__xludf.DUMMYFUNCTION("""COMPUTED_VALUE"""),"")</f>
        <v/>
      </c>
      <c r="D22937" s="5">
        <v>0.0</v>
      </c>
    </row>
    <row r="22938" ht="14.25" customHeight="1">
      <c r="A22938" s="5"/>
      <c r="B22938" s="5"/>
      <c r="C22938" s="5" t="str">
        <f>IFERROR(__xludf.DUMMYFUNCTION("""COMPUTED_VALUE"""),"")</f>
        <v/>
      </c>
      <c r="D22938" s="5">
        <v>0.0</v>
      </c>
    </row>
    <row r="22939" ht="14.25" customHeight="1">
      <c r="A22939" s="5"/>
      <c r="B22939" s="5"/>
      <c r="C22939" s="5" t="str">
        <f>IFERROR(__xludf.DUMMYFUNCTION("""COMPUTED_VALUE"""),"")</f>
        <v/>
      </c>
      <c r="D22939" s="5">
        <v>0.0</v>
      </c>
    </row>
    <row r="22940" ht="14.25" customHeight="1">
      <c r="A22940" s="5"/>
      <c r="B22940" s="5"/>
      <c r="C22940" s="5" t="str">
        <f>IFERROR(__xludf.DUMMYFUNCTION("""COMPUTED_VALUE"""),"")</f>
        <v/>
      </c>
      <c r="D22940" s="5">
        <v>0.0</v>
      </c>
    </row>
    <row r="22941" ht="14.25" customHeight="1">
      <c r="A22941" s="5"/>
      <c r="B22941" s="5"/>
      <c r="C22941" s="5" t="str">
        <f>IFERROR(__xludf.DUMMYFUNCTION("""COMPUTED_VALUE"""),"")</f>
        <v/>
      </c>
      <c r="D22941" s="5">
        <v>0.0</v>
      </c>
    </row>
    <row r="22942" ht="14.25" customHeight="1">
      <c r="A22942" s="5"/>
      <c r="B22942" s="5"/>
      <c r="C22942" s="5" t="str">
        <f>IFERROR(__xludf.DUMMYFUNCTION("""COMPUTED_VALUE"""),"")</f>
        <v/>
      </c>
      <c r="D22942" s="5">
        <v>0.0</v>
      </c>
    </row>
    <row r="22943" ht="14.25" customHeight="1">
      <c r="A22943" s="5"/>
      <c r="B22943" s="5"/>
      <c r="C22943" s="5" t="str">
        <f>IFERROR(__xludf.DUMMYFUNCTION("""COMPUTED_VALUE"""),"")</f>
        <v/>
      </c>
      <c r="D22943" s="5">
        <v>0.0</v>
      </c>
    </row>
    <row r="22944" ht="14.25" customHeight="1">
      <c r="A22944" s="5"/>
      <c r="B22944" s="5"/>
      <c r="C22944" s="5" t="str">
        <f>IFERROR(__xludf.DUMMYFUNCTION("""COMPUTED_VALUE"""),"")</f>
        <v/>
      </c>
      <c r="D22944" s="5">
        <v>0.0</v>
      </c>
    </row>
    <row r="22945" ht="14.25" customHeight="1">
      <c r="A22945" s="5"/>
      <c r="B22945" s="5"/>
      <c r="C22945" s="5" t="str">
        <f>IFERROR(__xludf.DUMMYFUNCTION("""COMPUTED_VALUE"""),"")</f>
        <v/>
      </c>
      <c r="D22945" s="5">
        <v>0.0</v>
      </c>
    </row>
    <row r="22946" ht="14.25" customHeight="1">
      <c r="A22946" s="5"/>
      <c r="B22946" s="5"/>
      <c r="C22946" s="5" t="str">
        <f>IFERROR(__xludf.DUMMYFUNCTION("""COMPUTED_VALUE"""),"")</f>
        <v/>
      </c>
      <c r="D22946" s="5">
        <v>0.0</v>
      </c>
    </row>
    <row r="22947" ht="14.25" customHeight="1">
      <c r="A22947" s="5"/>
      <c r="B22947" s="5"/>
      <c r="C22947" s="5" t="str">
        <f>IFERROR(__xludf.DUMMYFUNCTION("""COMPUTED_VALUE"""),"")</f>
        <v/>
      </c>
      <c r="D22947" s="5">
        <v>0.0</v>
      </c>
    </row>
    <row r="22948" ht="14.25" customHeight="1">
      <c r="A22948" s="5"/>
      <c r="B22948" s="5"/>
      <c r="C22948" s="5" t="str">
        <f>IFERROR(__xludf.DUMMYFUNCTION("""COMPUTED_VALUE"""),"")</f>
        <v/>
      </c>
      <c r="D22948" s="5">
        <v>0.0</v>
      </c>
    </row>
    <row r="22949" ht="14.25" customHeight="1">
      <c r="A22949" s="5"/>
      <c r="B22949" s="5"/>
      <c r="C22949" s="5" t="str">
        <f>IFERROR(__xludf.DUMMYFUNCTION("""COMPUTED_VALUE"""),"")</f>
        <v/>
      </c>
      <c r="D22949" s="5">
        <v>0.0</v>
      </c>
    </row>
    <row r="22950" ht="14.25" customHeight="1">
      <c r="A22950" s="5"/>
      <c r="B22950" s="5"/>
      <c r="C22950" s="5" t="str">
        <f>IFERROR(__xludf.DUMMYFUNCTION("""COMPUTED_VALUE"""),"")</f>
        <v/>
      </c>
      <c r="D22950" s="5">
        <v>0.0</v>
      </c>
    </row>
    <row r="22951" ht="14.25" customHeight="1">
      <c r="A22951" s="5"/>
      <c r="B22951" s="5"/>
      <c r="C22951" s="5" t="str">
        <f>IFERROR(__xludf.DUMMYFUNCTION("""COMPUTED_VALUE"""),"")</f>
        <v/>
      </c>
      <c r="D22951" s="5">
        <v>0.0</v>
      </c>
    </row>
    <row r="22952" ht="14.25" customHeight="1">
      <c r="A22952" s="5"/>
      <c r="B22952" s="5"/>
      <c r="C22952" s="5" t="str">
        <f>IFERROR(__xludf.DUMMYFUNCTION("""COMPUTED_VALUE"""),"")</f>
        <v/>
      </c>
      <c r="D22952" s="5">
        <v>0.0</v>
      </c>
    </row>
    <row r="22953" ht="14.25" customHeight="1">
      <c r="A22953" s="5"/>
      <c r="B22953" s="5"/>
      <c r="C22953" s="5" t="str">
        <f>IFERROR(__xludf.DUMMYFUNCTION("""COMPUTED_VALUE"""),"")</f>
        <v/>
      </c>
      <c r="D22953" s="5">
        <v>0.0</v>
      </c>
    </row>
    <row r="22954" ht="14.25" customHeight="1">
      <c r="A22954" s="5"/>
      <c r="B22954" s="5"/>
      <c r="C22954" s="5" t="str">
        <f>IFERROR(__xludf.DUMMYFUNCTION("""COMPUTED_VALUE"""),"")</f>
        <v/>
      </c>
      <c r="D22954" s="5">
        <v>0.0</v>
      </c>
    </row>
    <row r="22955" ht="14.25" customHeight="1">
      <c r="A22955" s="5"/>
      <c r="B22955" s="5"/>
      <c r="C22955" s="5" t="str">
        <f>IFERROR(__xludf.DUMMYFUNCTION("""COMPUTED_VALUE"""),"")</f>
        <v/>
      </c>
      <c r="D22955" s="5">
        <v>0.0</v>
      </c>
    </row>
    <row r="22956" ht="14.25" customHeight="1">
      <c r="A22956" s="5"/>
      <c r="B22956" s="5"/>
      <c r="C22956" s="5" t="str">
        <f>IFERROR(__xludf.DUMMYFUNCTION("""COMPUTED_VALUE"""),"")</f>
        <v/>
      </c>
      <c r="D22956" s="5">
        <v>0.0</v>
      </c>
    </row>
    <row r="22957" ht="14.25" customHeight="1">
      <c r="A22957" s="5"/>
      <c r="B22957" s="5"/>
      <c r="C22957" s="5" t="str">
        <f>IFERROR(__xludf.DUMMYFUNCTION("""COMPUTED_VALUE"""),"")</f>
        <v/>
      </c>
      <c r="D22957" s="5">
        <v>0.0</v>
      </c>
    </row>
    <row r="22958" ht="14.25" customHeight="1">
      <c r="A22958" s="5"/>
      <c r="B22958" s="5"/>
      <c r="C22958" s="5" t="str">
        <f>IFERROR(__xludf.DUMMYFUNCTION("""COMPUTED_VALUE"""),"")</f>
        <v/>
      </c>
      <c r="D22958" s="5">
        <v>0.0</v>
      </c>
    </row>
    <row r="22959" ht="14.25" customHeight="1">
      <c r="A22959" s="5"/>
      <c r="B22959" s="5"/>
      <c r="C22959" s="5" t="str">
        <f>IFERROR(__xludf.DUMMYFUNCTION("""COMPUTED_VALUE"""),"")</f>
        <v/>
      </c>
      <c r="D22959" s="5">
        <v>0.0</v>
      </c>
    </row>
    <row r="22960" ht="14.25" customHeight="1">
      <c r="A22960" s="5"/>
      <c r="B22960" s="5"/>
      <c r="C22960" s="5" t="str">
        <f>IFERROR(__xludf.DUMMYFUNCTION("""COMPUTED_VALUE"""),"")</f>
        <v/>
      </c>
      <c r="D22960" s="5">
        <v>0.0</v>
      </c>
    </row>
    <row r="22961" ht="14.25" customHeight="1">
      <c r="A22961" s="5"/>
      <c r="B22961" s="5"/>
      <c r="C22961" s="5" t="str">
        <f>IFERROR(__xludf.DUMMYFUNCTION("""COMPUTED_VALUE"""),"")</f>
        <v/>
      </c>
      <c r="D22961" s="5">
        <v>0.0</v>
      </c>
    </row>
    <row r="22962" ht="14.25" customHeight="1">
      <c r="A22962" s="5"/>
      <c r="B22962" s="5"/>
      <c r="C22962" s="5" t="str">
        <f>IFERROR(__xludf.DUMMYFUNCTION("""COMPUTED_VALUE"""),"")</f>
        <v/>
      </c>
      <c r="D22962" s="5">
        <v>0.0</v>
      </c>
    </row>
    <row r="22963" ht="14.25" customHeight="1">
      <c r="A22963" s="5"/>
      <c r="B22963" s="5"/>
      <c r="C22963" s="5" t="str">
        <f>IFERROR(__xludf.DUMMYFUNCTION("""COMPUTED_VALUE"""),"")</f>
        <v/>
      </c>
      <c r="D22963" s="5">
        <v>0.0</v>
      </c>
    </row>
    <row r="22964" ht="14.25" customHeight="1">
      <c r="A22964" s="5"/>
      <c r="B22964" s="5"/>
      <c r="C22964" s="5" t="str">
        <f>IFERROR(__xludf.DUMMYFUNCTION("""COMPUTED_VALUE"""),"")</f>
        <v/>
      </c>
      <c r="D22964" s="5">
        <v>0.0</v>
      </c>
    </row>
    <row r="22965" ht="14.25" customHeight="1">
      <c r="A22965" s="5"/>
      <c r="B22965" s="5"/>
      <c r="C22965" s="5" t="str">
        <f>IFERROR(__xludf.DUMMYFUNCTION("""COMPUTED_VALUE"""),"")</f>
        <v/>
      </c>
      <c r="D22965" s="5">
        <v>0.0</v>
      </c>
    </row>
    <row r="22966" ht="14.25" customHeight="1">
      <c r="A22966" s="5"/>
      <c r="B22966" s="5"/>
      <c r="C22966" s="5" t="str">
        <f>IFERROR(__xludf.DUMMYFUNCTION("""COMPUTED_VALUE"""),"")</f>
        <v/>
      </c>
      <c r="D22966" s="5">
        <v>0.0</v>
      </c>
    </row>
    <row r="22967" ht="14.25" customHeight="1">
      <c r="A22967" s="5"/>
      <c r="B22967" s="5"/>
      <c r="C22967" s="5" t="str">
        <f>IFERROR(__xludf.DUMMYFUNCTION("""COMPUTED_VALUE"""),"")</f>
        <v/>
      </c>
      <c r="D22967" s="5">
        <v>0.0</v>
      </c>
    </row>
    <row r="22968" ht="14.25" customHeight="1">
      <c r="A22968" s="5"/>
      <c r="B22968" s="5"/>
      <c r="C22968" s="5" t="str">
        <f>IFERROR(__xludf.DUMMYFUNCTION("""COMPUTED_VALUE"""),"")</f>
        <v/>
      </c>
      <c r="D22968" s="5">
        <v>0.0</v>
      </c>
    </row>
    <row r="22969" ht="14.25" customHeight="1">
      <c r="A22969" s="5"/>
      <c r="B22969" s="5"/>
      <c r="C22969" s="5" t="str">
        <f>IFERROR(__xludf.DUMMYFUNCTION("""COMPUTED_VALUE"""),"")</f>
        <v/>
      </c>
      <c r="D22969" s="5">
        <v>0.0</v>
      </c>
    </row>
    <row r="22970" ht="14.25" customHeight="1">
      <c r="A22970" s="5"/>
      <c r="B22970" s="5"/>
      <c r="C22970" s="5" t="str">
        <f>IFERROR(__xludf.DUMMYFUNCTION("""COMPUTED_VALUE"""),"")</f>
        <v/>
      </c>
      <c r="D22970" s="5">
        <v>0.0</v>
      </c>
    </row>
    <row r="22971" ht="14.25" customHeight="1">
      <c r="A22971" s="5"/>
      <c r="B22971" s="5"/>
      <c r="C22971" s="5" t="str">
        <f>IFERROR(__xludf.DUMMYFUNCTION("""COMPUTED_VALUE"""),"")</f>
        <v/>
      </c>
      <c r="D22971" s="5">
        <v>0.0</v>
      </c>
    </row>
    <row r="22972" ht="14.25" customHeight="1">
      <c r="A22972" s="5"/>
      <c r="B22972" s="5"/>
      <c r="C22972" s="5" t="str">
        <f>IFERROR(__xludf.DUMMYFUNCTION("""COMPUTED_VALUE"""),"")</f>
        <v/>
      </c>
      <c r="D22972" s="5">
        <v>0.0</v>
      </c>
    </row>
    <row r="22973" ht="14.25" customHeight="1">
      <c r="A22973" s="5"/>
      <c r="B22973" s="5"/>
      <c r="C22973" s="5" t="str">
        <f>IFERROR(__xludf.DUMMYFUNCTION("""COMPUTED_VALUE"""),"")</f>
        <v/>
      </c>
      <c r="D22973" s="5">
        <v>0.0</v>
      </c>
    </row>
    <row r="22974" ht="14.25" customHeight="1">
      <c r="A22974" s="5"/>
      <c r="B22974" s="5"/>
      <c r="C22974" s="5" t="str">
        <f>IFERROR(__xludf.DUMMYFUNCTION("""COMPUTED_VALUE"""),"")</f>
        <v/>
      </c>
      <c r="D22974" s="5">
        <v>0.0</v>
      </c>
    </row>
    <row r="22975" ht="14.25" customHeight="1">
      <c r="A22975" s="5"/>
      <c r="B22975" s="5"/>
      <c r="C22975" s="5" t="str">
        <f>IFERROR(__xludf.DUMMYFUNCTION("""COMPUTED_VALUE"""),"")</f>
        <v/>
      </c>
      <c r="D22975" s="5">
        <v>0.0</v>
      </c>
    </row>
    <row r="22976" ht="14.25" customHeight="1">
      <c r="A22976" s="5"/>
      <c r="B22976" s="5"/>
      <c r="C22976" s="5" t="str">
        <f>IFERROR(__xludf.DUMMYFUNCTION("""COMPUTED_VALUE"""),"")</f>
        <v/>
      </c>
      <c r="D22976" s="5">
        <v>0.0</v>
      </c>
    </row>
    <row r="22977" ht="14.25" customHeight="1">
      <c r="A22977" s="5"/>
      <c r="B22977" s="5"/>
      <c r="C22977" s="5" t="str">
        <f>IFERROR(__xludf.DUMMYFUNCTION("""COMPUTED_VALUE"""),"")</f>
        <v/>
      </c>
      <c r="D22977" s="5">
        <v>0.0</v>
      </c>
    </row>
    <row r="22978" ht="14.25" customHeight="1">
      <c r="A22978" s="5"/>
      <c r="B22978" s="5"/>
      <c r="C22978" s="5" t="str">
        <f>IFERROR(__xludf.DUMMYFUNCTION("""COMPUTED_VALUE"""),"")</f>
        <v/>
      </c>
      <c r="D22978" s="5">
        <v>0.0</v>
      </c>
    </row>
    <row r="22979" ht="14.25" customHeight="1">
      <c r="A22979" s="5"/>
      <c r="B22979" s="5"/>
      <c r="C22979" s="5" t="str">
        <f>IFERROR(__xludf.DUMMYFUNCTION("""COMPUTED_VALUE"""),"")</f>
        <v/>
      </c>
      <c r="D22979" s="5">
        <v>0.0</v>
      </c>
    </row>
    <row r="22980" ht="14.25" customHeight="1">
      <c r="A22980" s="5"/>
      <c r="B22980" s="5"/>
      <c r="C22980" s="5" t="str">
        <f>IFERROR(__xludf.DUMMYFUNCTION("""COMPUTED_VALUE"""),"")</f>
        <v/>
      </c>
      <c r="D22980" s="5">
        <v>0.0</v>
      </c>
    </row>
    <row r="22981" ht="14.25" customHeight="1">
      <c r="A22981" s="5"/>
      <c r="B22981" s="5"/>
      <c r="C22981" s="5" t="str">
        <f>IFERROR(__xludf.DUMMYFUNCTION("""COMPUTED_VALUE"""),"")</f>
        <v/>
      </c>
      <c r="D22981" s="5">
        <v>0.0</v>
      </c>
    </row>
    <row r="22982" ht="14.25" customHeight="1">
      <c r="A22982" s="5"/>
      <c r="B22982" s="5"/>
      <c r="C22982" s="5" t="str">
        <f>IFERROR(__xludf.DUMMYFUNCTION("""COMPUTED_VALUE"""),"")</f>
        <v/>
      </c>
      <c r="D22982" s="5">
        <v>0.0</v>
      </c>
    </row>
    <row r="22983" ht="14.25" customHeight="1">
      <c r="A22983" s="5"/>
      <c r="B22983" s="5"/>
      <c r="C22983" s="5" t="str">
        <f>IFERROR(__xludf.DUMMYFUNCTION("""COMPUTED_VALUE"""),"")</f>
        <v/>
      </c>
      <c r="D22983" s="5">
        <v>0.0</v>
      </c>
    </row>
    <row r="22984" ht="14.25" customHeight="1">
      <c r="A22984" s="5"/>
      <c r="B22984" s="5"/>
      <c r="C22984" s="5" t="str">
        <f>IFERROR(__xludf.DUMMYFUNCTION("""COMPUTED_VALUE"""),"")</f>
        <v/>
      </c>
      <c r="D22984" s="5">
        <v>0.0</v>
      </c>
    </row>
    <row r="22985" ht="14.25" customHeight="1">
      <c r="A22985" s="5"/>
      <c r="B22985" s="5"/>
      <c r="C22985" s="5" t="str">
        <f>IFERROR(__xludf.DUMMYFUNCTION("""COMPUTED_VALUE"""),"")</f>
        <v/>
      </c>
      <c r="D22985" s="5">
        <v>0.0</v>
      </c>
    </row>
    <row r="22986" ht="14.25" customHeight="1">
      <c r="A22986" s="5"/>
      <c r="B22986" s="5"/>
      <c r="C22986" s="5" t="str">
        <f>IFERROR(__xludf.DUMMYFUNCTION("""COMPUTED_VALUE"""),"")</f>
        <v/>
      </c>
      <c r="D22986" s="5">
        <v>0.0</v>
      </c>
    </row>
    <row r="22987" ht="14.25" customHeight="1">
      <c r="A22987" s="5"/>
      <c r="B22987" s="5"/>
      <c r="C22987" s="5" t="str">
        <f>IFERROR(__xludf.DUMMYFUNCTION("""COMPUTED_VALUE"""),"")</f>
        <v/>
      </c>
      <c r="D22987" s="5">
        <v>0.0</v>
      </c>
    </row>
    <row r="22988" ht="14.25" customHeight="1">
      <c r="A22988" s="5"/>
      <c r="B22988" s="5"/>
      <c r="C22988" s="5" t="str">
        <f>IFERROR(__xludf.DUMMYFUNCTION("""COMPUTED_VALUE"""),"")</f>
        <v/>
      </c>
      <c r="D22988" s="5">
        <v>0.0</v>
      </c>
    </row>
    <row r="22989" ht="14.25" customHeight="1">
      <c r="A22989" s="5"/>
      <c r="B22989" s="5"/>
      <c r="C22989" s="5" t="str">
        <f>IFERROR(__xludf.DUMMYFUNCTION("""COMPUTED_VALUE"""),"")</f>
        <v/>
      </c>
      <c r="D22989" s="5">
        <v>0.0</v>
      </c>
    </row>
    <row r="22990" ht="14.25" customHeight="1">
      <c r="A22990" s="5"/>
      <c r="B22990" s="5"/>
      <c r="C22990" s="5" t="str">
        <f>IFERROR(__xludf.DUMMYFUNCTION("""COMPUTED_VALUE"""),"")</f>
        <v/>
      </c>
      <c r="D22990" s="5">
        <v>0.0</v>
      </c>
    </row>
    <row r="22991" ht="14.25" customHeight="1">
      <c r="A22991" s="5"/>
      <c r="B22991" s="5"/>
      <c r="C22991" s="5" t="str">
        <f>IFERROR(__xludf.DUMMYFUNCTION("""COMPUTED_VALUE"""),"")</f>
        <v/>
      </c>
      <c r="D22991" s="5">
        <v>0.0</v>
      </c>
    </row>
    <row r="22992" ht="14.25" customHeight="1">
      <c r="A22992" s="5"/>
      <c r="B22992" s="5"/>
      <c r="C22992" s="5" t="str">
        <f>IFERROR(__xludf.DUMMYFUNCTION("""COMPUTED_VALUE"""),"")</f>
        <v/>
      </c>
      <c r="D22992" s="5">
        <v>0.0</v>
      </c>
    </row>
    <row r="22993" ht="14.25" customHeight="1">
      <c r="A22993" s="5"/>
      <c r="B22993" s="5"/>
      <c r="C22993" s="5" t="str">
        <f>IFERROR(__xludf.DUMMYFUNCTION("""COMPUTED_VALUE"""),"")</f>
        <v/>
      </c>
      <c r="D22993" s="5">
        <v>0.0</v>
      </c>
    </row>
    <row r="22994" ht="14.25" customHeight="1">
      <c r="A22994" s="5"/>
      <c r="B22994" s="5"/>
      <c r="C22994" s="5" t="str">
        <f>IFERROR(__xludf.DUMMYFUNCTION("""COMPUTED_VALUE"""),"")</f>
        <v/>
      </c>
      <c r="D22994" s="5">
        <v>0.0</v>
      </c>
    </row>
    <row r="22995" ht="14.25" customHeight="1">
      <c r="A22995" s="5"/>
      <c r="B22995" s="5"/>
      <c r="C22995" s="5" t="str">
        <f>IFERROR(__xludf.DUMMYFUNCTION("""COMPUTED_VALUE"""),"")</f>
        <v/>
      </c>
      <c r="D22995" s="5">
        <v>0.0</v>
      </c>
    </row>
    <row r="22996" ht="14.25" customHeight="1">
      <c r="A22996" s="5"/>
      <c r="B22996" s="5"/>
      <c r="C22996" s="5" t="str">
        <f>IFERROR(__xludf.DUMMYFUNCTION("""COMPUTED_VALUE"""),"")</f>
        <v/>
      </c>
      <c r="D22996" s="5">
        <v>0.0</v>
      </c>
    </row>
    <row r="22997" ht="14.25" customHeight="1">
      <c r="A22997" s="5"/>
      <c r="B22997" s="5"/>
      <c r="C22997" s="5" t="str">
        <f>IFERROR(__xludf.DUMMYFUNCTION("""COMPUTED_VALUE"""),"")</f>
        <v/>
      </c>
      <c r="D22997" s="5">
        <v>0.0</v>
      </c>
    </row>
    <row r="22998" ht="14.25" customHeight="1">
      <c r="A22998" s="5"/>
      <c r="B22998" s="5"/>
      <c r="C22998" s="5" t="str">
        <f>IFERROR(__xludf.DUMMYFUNCTION("""COMPUTED_VALUE"""),"")</f>
        <v/>
      </c>
      <c r="D22998" s="5">
        <v>0.0</v>
      </c>
    </row>
    <row r="22999" ht="14.25" customHeight="1">
      <c r="A22999" s="5"/>
      <c r="B22999" s="5"/>
      <c r="C22999" s="5" t="str">
        <f>IFERROR(__xludf.DUMMYFUNCTION("""COMPUTED_VALUE"""),"")</f>
        <v/>
      </c>
      <c r="D22999" s="5">
        <v>0.0</v>
      </c>
    </row>
    <row r="23000" ht="14.25" customHeight="1">
      <c r="A23000" s="5"/>
      <c r="B23000" s="5"/>
      <c r="C23000" s="5" t="str">
        <f>IFERROR(__xludf.DUMMYFUNCTION("""COMPUTED_VALUE"""),"")</f>
        <v/>
      </c>
      <c r="D23000" s="5">
        <v>0.0</v>
      </c>
    </row>
    <row r="23001" ht="14.25" customHeight="1">
      <c r="A23001" s="5"/>
      <c r="B23001" s="5"/>
      <c r="C23001" s="5" t="str">
        <f>IFERROR(__xludf.DUMMYFUNCTION("""COMPUTED_VALUE"""),"")</f>
        <v/>
      </c>
      <c r="D23001" s="5">
        <v>0.0</v>
      </c>
    </row>
    <row r="23002" ht="14.25" customHeight="1">
      <c r="A23002" s="5"/>
      <c r="B23002" s="5"/>
      <c r="C23002" s="5" t="str">
        <f>IFERROR(__xludf.DUMMYFUNCTION("""COMPUTED_VALUE"""),"")</f>
        <v/>
      </c>
      <c r="D23002" s="5">
        <v>0.0</v>
      </c>
    </row>
    <row r="23003" ht="14.25" customHeight="1">
      <c r="A23003" s="5"/>
      <c r="B23003" s="5"/>
      <c r="C23003" s="5" t="str">
        <f>IFERROR(__xludf.DUMMYFUNCTION("""COMPUTED_VALUE"""),"")</f>
        <v/>
      </c>
      <c r="D23003" s="5">
        <v>0.0</v>
      </c>
    </row>
    <row r="23004" ht="14.25" customHeight="1">
      <c r="A23004" s="5"/>
      <c r="B23004" s="5"/>
      <c r="C23004" s="5" t="str">
        <f>IFERROR(__xludf.DUMMYFUNCTION("""COMPUTED_VALUE"""),"")</f>
        <v/>
      </c>
      <c r="D23004" s="5">
        <v>0.0</v>
      </c>
    </row>
    <row r="23005" ht="14.25" customHeight="1">
      <c r="A23005" s="5"/>
      <c r="B23005" s="5"/>
      <c r="C23005" s="5" t="str">
        <f>IFERROR(__xludf.DUMMYFUNCTION("""COMPUTED_VALUE"""),"")</f>
        <v/>
      </c>
      <c r="D23005" s="5">
        <v>0.0</v>
      </c>
    </row>
    <row r="23006" ht="14.25" customHeight="1">
      <c r="A23006" s="5"/>
      <c r="B23006" s="5"/>
      <c r="C23006" s="5" t="str">
        <f>IFERROR(__xludf.DUMMYFUNCTION("""COMPUTED_VALUE"""),"")</f>
        <v/>
      </c>
      <c r="D23006" s="5">
        <v>0.0</v>
      </c>
    </row>
    <row r="23007" ht="14.25" customHeight="1">
      <c r="A23007" s="5"/>
      <c r="B23007" s="5"/>
      <c r="C23007" s="5" t="str">
        <f>IFERROR(__xludf.DUMMYFUNCTION("""COMPUTED_VALUE"""),"")</f>
        <v/>
      </c>
      <c r="D23007" s="5">
        <v>0.0</v>
      </c>
    </row>
    <row r="23008" ht="14.25" customHeight="1">
      <c r="A23008" s="5"/>
      <c r="B23008" s="5"/>
      <c r="C23008" s="5" t="str">
        <f>IFERROR(__xludf.DUMMYFUNCTION("""COMPUTED_VALUE"""),"")</f>
        <v/>
      </c>
      <c r="D23008" s="5">
        <v>0.0</v>
      </c>
    </row>
    <row r="23009" ht="14.25" customHeight="1">
      <c r="A23009" s="5"/>
      <c r="B23009" s="5"/>
      <c r="C23009" s="5" t="str">
        <f>IFERROR(__xludf.DUMMYFUNCTION("""COMPUTED_VALUE"""),"")</f>
        <v/>
      </c>
      <c r="D23009" s="5">
        <v>0.0</v>
      </c>
    </row>
    <row r="23010" ht="14.25" customHeight="1">
      <c r="A23010" s="5"/>
      <c r="B23010" s="5"/>
      <c r="C23010" s="5" t="str">
        <f>IFERROR(__xludf.DUMMYFUNCTION("""COMPUTED_VALUE"""),"")</f>
        <v/>
      </c>
      <c r="D23010" s="5">
        <v>0.0</v>
      </c>
    </row>
    <row r="23011" ht="14.25" customHeight="1">
      <c r="A23011" s="5"/>
      <c r="B23011" s="5"/>
      <c r="C23011" s="5" t="str">
        <f>IFERROR(__xludf.DUMMYFUNCTION("""COMPUTED_VALUE"""),"")</f>
        <v/>
      </c>
      <c r="D23011" s="5">
        <v>0.0</v>
      </c>
    </row>
    <row r="23012" ht="14.25" customHeight="1">
      <c r="A23012" s="5"/>
      <c r="B23012" s="5"/>
      <c r="C23012" s="5" t="str">
        <f>IFERROR(__xludf.DUMMYFUNCTION("""COMPUTED_VALUE"""),"")</f>
        <v/>
      </c>
      <c r="D23012" s="5">
        <v>0.0</v>
      </c>
    </row>
    <row r="23013" ht="14.25" customHeight="1">
      <c r="A23013" s="5"/>
      <c r="B23013" s="5"/>
      <c r="C23013" s="5" t="str">
        <f>IFERROR(__xludf.DUMMYFUNCTION("""COMPUTED_VALUE"""),"")</f>
        <v/>
      </c>
      <c r="D23013" s="5">
        <v>0.0</v>
      </c>
    </row>
    <row r="23014" ht="14.25" customHeight="1">
      <c r="A23014" s="5"/>
      <c r="B23014" s="5"/>
      <c r="C23014" s="5" t="str">
        <f>IFERROR(__xludf.DUMMYFUNCTION("""COMPUTED_VALUE"""),"")</f>
        <v/>
      </c>
      <c r="D23014" s="5">
        <v>0.0</v>
      </c>
    </row>
    <row r="23015" ht="14.25" customHeight="1">
      <c r="A23015" s="5"/>
      <c r="B23015" s="5"/>
      <c r="C23015" s="5" t="str">
        <f>IFERROR(__xludf.DUMMYFUNCTION("""COMPUTED_VALUE"""),"")</f>
        <v/>
      </c>
      <c r="D23015" s="5">
        <v>0.0</v>
      </c>
    </row>
    <row r="23016" ht="14.25" customHeight="1">
      <c r="A23016" s="5"/>
      <c r="B23016" s="5"/>
      <c r="C23016" s="5" t="str">
        <f>IFERROR(__xludf.DUMMYFUNCTION("""COMPUTED_VALUE"""),"")</f>
        <v/>
      </c>
      <c r="D23016" s="5">
        <v>0.0</v>
      </c>
    </row>
    <row r="23017" ht="14.25" customHeight="1">
      <c r="A23017" s="5"/>
      <c r="B23017" s="5"/>
      <c r="C23017" s="5" t="str">
        <f>IFERROR(__xludf.DUMMYFUNCTION("""COMPUTED_VALUE"""),"")</f>
        <v/>
      </c>
      <c r="D23017" s="5">
        <v>0.0</v>
      </c>
    </row>
    <row r="23018" ht="14.25" customHeight="1">
      <c r="A23018" s="5"/>
      <c r="B23018" s="5"/>
      <c r="C23018" s="5" t="str">
        <f>IFERROR(__xludf.DUMMYFUNCTION("""COMPUTED_VALUE"""),"")</f>
        <v/>
      </c>
      <c r="D23018" s="5">
        <v>0.0</v>
      </c>
    </row>
    <row r="23019" ht="14.25" customHeight="1">
      <c r="A23019" s="5"/>
      <c r="B23019" s="5"/>
      <c r="C23019" s="5" t="str">
        <f>IFERROR(__xludf.DUMMYFUNCTION("""COMPUTED_VALUE"""),"")</f>
        <v/>
      </c>
      <c r="D23019" s="5">
        <v>0.0</v>
      </c>
    </row>
    <row r="23020" ht="14.25" customHeight="1">
      <c r="A23020" s="5"/>
      <c r="B23020" s="5"/>
      <c r="C23020" s="5" t="str">
        <f>IFERROR(__xludf.DUMMYFUNCTION("""COMPUTED_VALUE"""),"")</f>
        <v/>
      </c>
      <c r="D23020" s="5">
        <v>0.0</v>
      </c>
    </row>
    <row r="23021" ht="14.25" customHeight="1">
      <c r="A23021" s="5"/>
      <c r="B23021" s="5"/>
      <c r="C23021" s="5" t="str">
        <f>IFERROR(__xludf.DUMMYFUNCTION("""COMPUTED_VALUE"""),"")</f>
        <v/>
      </c>
      <c r="D23021" s="5">
        <v>0.0</v>
      </c>
    </row>
    <row r="23022" ht="14.25" customHeight="1">
      <c r="A23022" s="5"/>
      <c r="B23022" s="5"/>
      <c r="C23022" s="5" t="str">
        <f>IFERROR(__xludf.DUMMYFUNCTION("""COMPUTED_VALUE"""),"")</f>
        <v/>
      </c>
      <c r="D23022" s="5">
        <v>0.0</v>
      </c>
    </row>
    <row r="23023" ht="14.25" customHeight="1">
      <c r="A23023" s="5"/>
      <c r="B23023" s="5"/>
      <c r="C23023" s="5" t="str">
        <f>IFERROR(__xludf.DUMMYFUNCTION("""COMPUTED_VALUE"""),"")</f>
        <v/>
      </c>
      <c r="D23023" s="5">
        <v>0.0</v>
      </c>
    </row>
    <row r="23024" ht="14.25" customHeight="1">
      <c r="A23024" s="5"/>
      <c r="B23024" s="5"/>
      <c r="C23024" s="5" t="str">
        <f>IFERROR(__xludf.DUMMYFUNCTION("""COMPUTED_VALUE"""),"")</f>
        <v/>
      </c>
      <c r="D23024" s="5">
        <v>0.0</v>
      </c>
    </row>
    <row r="23025" ht="14.25" customHeight="1">
      <c r="A23025" s="5"/>
      <c r="B23025" s="5"/>
      <c r="C23025" s="5" t="str">
        <f>IFERROR(__xludf.DUMMYFUNCTION("""COMPUTED_VALUE"""),"")</f>
        <v/>
      </c>
      <c r="D23025" s="5">
        <v>0.0</v>
      </c>
    </row>
    <row r="23026" ht="14.25" customHeight="1">
      <c r="A23026" s="5"/>
      <c r="B23026" s="5"/>
      <c r="C23026" s="5" t="str">
        <f>IFERROR(__xludf.DUMMYFUNCTION("""COMPUTED_VALUE"""),"")</f>
        <v/>
      </c>
      <c r="D23026" s="5">
        <v>0.0</v>
      </c>
    </row>
    <row r="23027" ht="14.25" customHeight="1">
      <c r="A23027" s="5"/>
      <c r="B23027" s="5"/>
      <c r="C23027" s="5" t="str">
        <f>IFERROR(__xludf.DUMMYFUNCTION("""COMPUTED_VALUE"""),"")</f>
        <v/>
      </c>
      <c r="D23027" s="5">
        <v>0.0</v>
      </c>
    </row>
    <row r="23028" ht="14.25" customHeight="1">
      <c r="A23028" s="5"/>
      <c r="B23028" s="5"/>
      <c r="C23028" s="5" t="str">
        <f>IFERROR(__xludf.DUMMYFUNCTION("""COMPUTED_VALUE"""),"")</f>
        <v/>
      </c>
      <c r="D23028" s="5">
        <v>0.0</v>
      </c>
    </row>
    <row r="23029" ht="14.25" customHeight="1">
      <c r="A23029" s="5"/>
      <c r="B23029" s="5"/>
      <c r="C23029" s="5" t="str">
        <f>IFERROR(__xludf.DUMMYFUNCTION("""COMPUTED_VALUE"""),"")</f>
        <v/>
      </c>
      <c r="D23029" s="5">
        <v>0.0</v>
      </c>
    </row>
    <row r="23030" ht="14.25" customHeight="1">
      <c r="A23030" s="5"/>
      <c r="B23030" s="5"/>
      <c r="C23030" s="5" t="str">
        <f>IFERROR(__xludf.DUMMYFUNCTION("""COMPUTED_VALUE"""),"")</f>
        <v/>
      </c>
      <c r="D23030" s="5">
        <v>0.0</v>
      </c>
    </row>
    <row r="23031" ht="14.25" customHeight="1">
      <c r="A23031" s="5"/>
      <c r="B23031" s="5"/>
      <c r="C23031" s="5" t="str">
        <f>IFERROR(__xludf.DUMMYFUNCTION("""COMPUTED_VALUE"""),"")</f>
        <v/>
      </c>
      <c r="D23031" s="5">
        <v>0.0</v>
      </c>
    </row>
    <row r="23032" ht="14.25" customHeight="1">
      <c r="A23032" s="5"/>
      <c r="B23032" s="5"/>
      <c r="C23032" s="5" t="str">
        <f>IFERROR(__xludf.DUMMYFUNCTION("""COMPUTED_VALUE"""),"")</f>
        <v/>
      </c>
      <c r="D23032" s="5">
        <v>0.0</v>
      </c>
    </row>
    <row r="23033" ht="14.25" customHeight="1">
      <c r="A23033" s="5"/>
      <c r="B23033" s="5"/>
      <c r="C23033" s="5" t="str">
        <f>IFERROR(__xludf.DUMMYFUNCTION("""COMPUTED_VALUE"""),"")</f>
        <v/>
      </c>
      <c r="D23033" s="5">
        <v>0.0</v>
      </c>
    </row>
    <row r="23034" ht="14.25" customHeight="1">
      <c r="A23034" s="5"/>
      <c r="B23034" s="5"/>
      <c r="C23034" s="5" t="str">
        <f>IFERROR(__xludf.DUMMYFUNCTION("""COMPUTED_VALUE"""),"")</f>
        <v/>
      </c>
      <c r="D23034" s="5">
        <v>0.0</v>
      </c>
    </row>
    <row r="23035" ht="14.25" customHeight="1">
      <c r="A23035" s="5"/>
      <c r="B23035" s="5"/>
      <c r="C23035" s="5" t="str">
        <f>IFERROR(__xludf.DUMMYFUNCTION("""COMPUTED_VALUE"""),"")</f>
        <v/>
      </c>
      <c r="D23035" s="5">
        <v>0.0</v>
      </c>
    </row>
    <row r="23036" ht="14.25" customHeight="1">
      <c r="A23036" s="5"/>
      <c r="B23036" s="5"/>
      <c r="C23036" s="5" t="str">
        <f>IFERROR(__xludf.DUMMYFUNCTION("""COMPUTED_VALUE"""),"")</f>
        <v/>
      </c>
      <c r="D23036" s="5">
        <v>0.0</v>
      </c>
    </row>
    <row r="23037" ht="14.25" customHeight="1">
      <c r="A23037" s="5"/>
      <c r="B23037" s="5"/>
      <c r="C23037" s="5" t="str">
        <f>IFERROR(__xludf.DUMMYFUNCTION("""COMPUTED_VALUE"""),"")</f>
        <v/>
      </c>
      <c r="D23037" s="5">
        <v>0.0</v>
      </c>
    </row>
    <row r="23038" ht="14.25" customHeight="1">
      <c r="A23038" s="5"/>
      <c r="B23038" s="5"/>
      <c r="C23038" s="5" t="str">
        <f>IFERROR(__xludf.DUMMYFUNCTION("""COMPUTED_VALUE"""),"")</f>
        <v/>
      </c>
      <c r="D23038" s="5">
        <v>0.0</v>
      </c>
    </row>
    <row r="23039" ht="14.25" customHeight="1">
      <c r="A23039" s="5"/>
      <c r="B23039" s="5"/>
      <c r="C23039" s="5" t="str">
        <f>IFERROR(__xludf.DUMMYFUNCTION("""COMPUTED_VALUE"""),"")</f>
        <v/>
      </c>
      <c r="D23039" s="5">
        <v>0.0</v>
      </c>
    </row>
    <row r="23040" ht="14.25" customHeight="1">
      <c r="A23040" s="5"/>
      <c r="B23040" s="5"/>
      <c r="C23040" s="5" t="str">
        <f>IFERROR(__xludf.DUMMYFUNCTION("""COMPUTED_VALUE"""),"")</f>
        <v/>
      </c>
      <c r="D23040" s="5">
        <v>0.0</v>
      </c>
    </row>
    <row r="23041" ht="14.25" customHeight="1">
      <c r="A23041" s="5"/>
      <c r="B23041" s="5"/>
      <c r="C23041" s="5" t="str">
        <f>IFERROR(__xludf.DUMMYFUNCTION("""COMPUTED_VALUE"""),"")</f>
        <v/>
      </c>
      <c r="D23041" s="5">
        <v>0.0</v>
      </c>
    </row>
    <row r="23042" ht="14.25" customHeight="1">
      <c r="A23042" s="5"/>
      <c r="B23042" s="5"/>
      <c r="C23042" s="5" t="str">
        <f>IFERROR(__xludf.DUMMYFUNCTION("""COMPUTED_VALUE"""),"")</f>
        <v/>
      </c>
      <c r="D23042" s="5">
        <v>0.0</v>
      </c>
    </row>
    <row r="23043" ht="14.25" customHeight="1">
      <c r="A23043" s="5"/>
      <c r="B23043" s="5"/>
      <c r="C23043" s="5" t="str">
        <f>IFERROR(__xludf.DUMMYFUNCTION("""COMPUTED_VALUE"""),"")</f>
        <v/>
      </c>
      <c r="D23043" s="5">
        <v>0.0</v>
      </c>
    </row>
    <row r="23044" ht="14.25" customHeight="1">
      <c r="A23044" s="5"/>
      <c r="B23044" s="5"/>
      <c r="C23044" s="5" t="str">
        <f>IFERROR(__xludf.DUMMYFUNCTION("""COMPUTED_VALUE"""),"")</f>
        <v/>
      </c>
      <c r="D23044" s="5">
        <v>0.0</v>
      </c>
    </row>
    <row r="23045" ht="14.25" customHeight="1">
      <c r="A23045" s="5"/>
      <c r="B23045" s="5"/>
      <c r="C23045" s="5" t="str">
        <f>IFERROR(__xludf.DUMMYFUNCTION("""COMPUTED_VALUE"""),"")</f>
        <v/>
      </c>
      <c r="D23045" s="5">
        <v>0.0</v>
      </c>
    </row>
    <row r="23046" ht="14.25" customHeight="1">
      <c r="A23046" s="5"/>
      <c r="B23046" s="5"/>
      <c r="C23046" s="5" t="str">
        <f>IFERROR(__xludf.DUMMYFUNCTION("""COMPUTED_VALUE"""),"")</f>
        <v/>
      </c>
      <c r="D23046" s="5">
        <v>0.0</v>
      </c>
    </row>
    <row r="23047" ht="14.25" customHeight="1">
      <c r="A23047" s="5"/>
      <c r="B23047" s="5"/>
      <c r="C23047" s="5" t="str">
        <f>IFERROR(__xludf.DUMMYFUNCTION("""COMPUTED_VALUE"""),"")</f>
        <v/>
      </c>
      <c r="D23047" s="5">
        <v>0.0</v>
      </c>
    </row>
    <row r="23048" ht="14.25" customHeight="1">
      <c r="A23048" s="5"/>
      <c r="B23048" s="5"/>
      <c r="C23048" s="5" t="str">
        <f>IFERROR(__xludf.DUMMYFUNCTION("""COMPUTED_VALUE"""),"")</f>
        <v/>
      </c>
      <c r="D23048" s="5">
        <v>0.0</v>
      </c>
    </row>
    <row r="23049" ht="14.25" customHeight="1">
      <c r="A23049" s="5"/>
      <c r="B23049" s="5"/>
      <c r="C23049" s="5" t="str">
        <f>IFERROR(__xludf.DUMMYFUNCTION("""COMPUTED_VALUE"""),"")</f>
        <v/>
      </c>
      <c r="D23049" s="5">
        <v>0.0</v>
      </c>
    </row>
    <row r="23050" ht="14.25" customHeight="1">
      <c r="A23050" s="5"/>
      <c r="B23050" s="5"/>
      <c r="C23050" s="5" t="str">
        <f>IFERROR(__xludf.DUMMYFUNCTION("""COMPUTED_VALUE"""),"")</f>
        <v/>
      </c>
      <c r="D23050" s="5">
        <v>0.0</v>
      </c>
    </row>
    <row r="23051" ht="14.25" customHeight="1">
      <c r="A23051" s="5"/>
      <c r="B23051" s="5"/>
      <c r="C23051" s="5" t="str">
        <f>IFERROR(__xludf.DUMMYFUNCTION("""COMPUTED_VALUE"""),"")</f>
        <v/>
      </c>
      <c r="D23051" s="5">
        <v>0.0</v>
      </c>
    </row>
    <row r="23052" ht="14.25" customHeight="1">
      <c r="A23052" s="5"/>
      <c r="B23052" s="5"/>
      <c r="C23052" s="5" t="str">
        <f>IFERROR(__xludf.DUMMYFUNCTION("""COMPUTED_VALUE"""),"")</f>
        <v/>
      </c>
      <c r="D23052" s="5">
        <v>0.0</v>
      </c>
    </row>
    <row r="23053" ht="14.25" customHeight="1">
      <c r="A23053" s="5"/>
      <c r="B23053" s="5"/>
      <c r="C23053" s="5" t="str">
        <f>IFERROR(__xludf.DUMMYFUNCTION("""COMPUTED_VALUE"""),"")</f>
        <v/>
      </c>
      <c r="D23053" s="5">
        <v>0.0</v>
      </c>
    </row>
    <row r="23054" ht="14.25" customHeight="1">
      <c r="A23054" s="5"/>
      <c r="B23054" s="5"/>
      <c r="C23054" s="5" t="str">
        <f>IFERROR(__xludf.DUMMYFUNCTION("""COMPUTED_VALUE"""),"")</f>
        <v/>
      </c>
      <c r="D23054" s="5">
        <v>0.0</v>
      </c>
    </row>
    <row r="23055" ht="14.25" customHeight="1">
      <c r="A23055" s="5"/>
      <c r="B23055" s="5"/>
      <c r="C23055" s="5" t="str">
        <f>IFERROR(__xludf.DUMMYFUNCTION("""COMPUTED_VALUE"""),"")</f>
        <v/>
      </c>
      <c r="D23055" s="5">
        <v>0.0</v>
      </c>
    </row>
    <row r="23056" ht="14.25" customHeight="1">
      <c r="A23056" s="5"/>
      <c r="B23056" s="5"/>
      <c r="C23056" s="5" t="str">
        <f>IFERROR(__xludf.DUMMYFUNCTION("""COMPUTED_VALUE"""),"")</f>
        <v/>
      </c>
      <c r="D23056" s="5">
        <v>0.0</v>
      </c>
    </row>
    <row r="23057" ht="14.25" customHeight="1">
      <c r="A23057" s="5"/>
      <c r="B23057" s="5"/>
      <c r="C23057" s="5" t="str">
        <f>IFERROR(__xludf.DUMMYFUNCTION("""COMPUTED_VALUE"""),"")</f>
        <v/>
      </c>
      <c r="D23057" s="5">
        <v>0.0</v>
      </c>
    </row>
    <row r="23058" ht="14.25" customHeight="1">
      <c r="A23058" s="5"/>
      <c r="B23058" s="5"/>
      <c r="C23058" s="5" t="str">
        <f>IFERROR(__xludf.DUMMYFUNCTION("""COMPUTED_VALUE"""),"")</f>
        <v/>
      </c>
      <c r="D23058" s="5">
        <v>0.0</v>
      </c>
    </row>
    <row r="23059" ht="14.25" customHeight="1">
      <c r="A23059" s="5"/>
      <c r="B23059" s="5"/>
      <c r="C23059" s="5" t="str">
        <f>IFERROR(__xludf.DUMMYFUNCTION("""COMPUTED_VALUE"""),"")</f>
        <v/>
      </c>
      <c r="D23059" s="5">
        <v>0.0</v>
      </c>
    </row>
    <row r="23060" ht="14.25" customHeight="1">
      <c r="A23060" s="5"/>
      <c r="B23060" s="5"/>
      <c r="C23060" s="5" t="str">
        <f>IFERROR(__xludf.DUMMYFUNCTION("""COMPUTED_VALUE"""),"")</f>
        <v/>
      </c>
      <c r="D23060" s="5">
        <v>0.0</v>
      </c>
    </row>
    <row r="23061" ht="14.25" customHeight="1">
      <c r="A23061" s="5"/>
      <c r="B23061" s="5"/>
      <c r="C23061" s="5" t="str">
        <f>IFERROR(__xludf.DUMMYFUNCTION("""COMPUTED_VALUE"""),"")</f>
        <v/>
      </c>
      <c r="D23061" s="5">
        <v>0.0</v>
      </c>
    </row>
    <row r="23062" ht="14.25" customHeight="1">
      <c r="A23062" s="5"/>
      <c r="B23062" s="5"/>
      <c r="C23062" s="5" t="str">
        <f>IFERROR(__xludf.DUMMYFUNCTION("""COMPUTED_VALUE"""),"")</f>
        <v/>
      </c>
      <c r="D23062" s="5">
        <v>0.0</v>
      </c>
    </row>
    <row r="23063" ht="14.25" customHeight="1">
      <c r="A23063" s="5"/>
      <c r="B23063" s="5"/>
      <c r="C23063" s="5" t="str">
        <f>IFERROR(__xludf.DUMMYFUNCTION("""COMPUTED_VALUE"""),"")</f>
        <v/>
      </c>
      <c r="D23063" s="5">
        <v>0.0</v>
      </c>
    </row>
    <row r="23064" ht="14.25" customHeight="1">
      <c r="A23064" s="5"/>
      <c r="B23064" s="5"/>
      <c r="C23064" s="5" t="str">
        <f>IFERROR(__xludf.DUMMYFUNCTION("""COMPUTED_VALUE"""),"")</f>
        <v/>
      </c>
      <c r="D23064" s="5">
        <v>0.0</v>
      </c>
    </row>
    <row r="23065" ht="14.25" customHeight="1">
      <c r="A23065" s="5"/>
      <c r="B23065" s="5"/>
      <c r="C23065" s="5" t="str">
        <f>IFERROR(__xludf.DUMMYFUNCTION("""COMPUTED_VALUE"""),"")</f>
        <v/>
      </c>
      <c r="D23065" s="5">
        <v>0.0</v>
      </c>
    </row>
    <row r="23066" ht="14.25" customHeight="1">
      <c r="A23066" s="5"/>
      <c r="B23066" s="5"/>
      <c r="C23066" s="5" t="str">
        <f>IFERROR(__xludf.DUMMYFUNCTION("""COMPUTED_VALUE"""),"")</f>
        <v/>
      </c>
      <c r="D23066" s="5">
        <v>0.0</v>
      </c>
    </row>
    <row r="23067" ht="14.25" customHeight="1">
      <c r="A23067" s="5"/>
      <c r="B23067" s="5"/>
      <c r="C23067" s="5" t="str">
        <f>IFERROR(__xludf.DUMMYFUNCTION("""COMPUTED_VALUE"""),"")</f>
        <v/>
      </c>
      <c r="D23067" s="5">
        <v>0.0</v>
      </c>
    </row>
    <row r="23068" ht="14.25" customHeight="1">
      <c r="A23068" s="5"/>
      <c r="B23068" s="5"/>
      <c r="C23068" s="5" t="str">
        <f>IFERROR(__xludf.DUMMYFUNCTION("""COMPUTED_VALUE"""),"")</f>
        <v/>
      </c>
      <c r="D23068" s="5">
        <v>0.0</v>
      </c>
    </row>
    <row r="23069" ht="14.25" customHeight="1">
      <c r="A23069" s="5"/>
      <c r="B23069" s="5"/>
      <c r="C23069" s="5" t="str">
        <f>IFERROR(__xludf.DUMMYFUNCTION("""COMPUTED_VALUE"""),"")</f>
        <v/>
      </c>
      <c r="D23069" s="5">
        <v>0.0</v>
      </c>
    </row>
    <row r="23070" ht="14.25" customHeight="1">
      <c r="A23070" s="5"/>
      <c r="B23070" s="5"/>
      <c r="C23070" s="5" t="str">
        <f>IFERROR(__xludf.DUMMYFUNCTION("""COMPUTED_VALUE"""),"")</f>
        <v/>
      </c>
      <c r="D23070" s="5">
        <v>0.0</v>
      </c>
    </row>
    <row r="23071" ht="14.25" customHeight="1">
      <c r="A23071" s="5"/>
      <c r="B23071" s="5"/>
      <c r="C23071" s="5" t="str">
        <f>IFERROR(__xludf.DUMMYFUNCTION("""COMPUTED_VALUE"""),"")</f>
        <v/>
      </c>
      <c r="D23071" s="5">
        <v>0.0</v>
      </c>
    </row>
    <row r="23072" ht="14.25" customHeight="1">
      <c r="A23072" s="5"/>
      <c r="B23072" s="5"/>
      <c r="C23072" s="5" t="str">
        <f>IFERROR(__xludf.DUMMYFUNCTION("""COMPUTED_VALUE"""),"")</f>
        <v/>
      </c>
      <c r="D23072" s="5">
        <v>0.0</v>
      </c>
    </row>
    <row r="23073" ht="14.25" customHeight="1">
      <c r="A23073" s="5"/>
      <c r="B23073" s="5"/>
      <c r="C23073" s="5" t="str">
        <f>IFERROR(__xludf.DUMMYFUNCTION("""COMPUTED_VALUE"""),"")</f>
        <v/>
      </c>
      <c r="D23073" s="5">
        <v>0.0</v>
      </c>
    </row>
    <row r="23074" ht="14.25" customHeight="1">
      <c r="A23074" s="5"/>
      <c r="B23074" s="5"/>
      <c r="C23074" s="5" t="str">
        <f>IFERROR(__xludf.DUMMYFUNCTION("""COMPUTED_VALUE"""),"")</f>
        <v/>
      </c>
      <c r="D23074" s="5">
        <v>0.0</v>
      </c>
    </row>
    <row r="23075" ht="14.25" customHeight="1">
      <c r="A23075" s="5"/>
      <c r="B23075" s="5"/>
      <c r="C23075" s="5" t="str">
        <f>IFERROR(__xludf.DUMMYFUNCTION("""COMPUTED_VALUE"""),"")</f>
        <v/>
      </c>
      <c r="D23075" s="5">
        <v>0.0</v>
      </c>
    </row>
    <row r="23076" ht="14.25" customHeight="1">
      <c r="A23076" s="5"/>
      <c r="B23076" s="5"/>
      <c r="C23076" s="5" t="str">
        <f>IFERROR(__xludf.DUMMYFUNCTION("""COMPUTED_VALUE"""),"")</f>
        <v/>
      </c>
      <c r="D23076" s="5">
        <v>0.0</v>
      </c>
    </row>
    <row r="23077" ht="14.25" customHeight="1">
      <c r="A23077" s="5"/>
      <c r="B23077" s="5"/>
      <c r="C23077" s="5" t="str">
        <f>IFERROR(__xludf.DUMMYFUNCTION("""COMPUTED_VALUE"""),"")</f>
        <v/>
      </c>
      <c r="D23077" s="5">
        <v>0.0</v>
      </c>
    </row>
    <row r="23078" ht="14.25" customHeight="1">
      <c r="A23078" s="5"/>
      <c r="B23078" s="5"/>
      <c r="C23078" s="5" t="str">
        <f>IFERROR(__xludf.DUMMYFUNCTION("""COMPUTED_VALUE"""),"")</f>
        <v/>
      </c>
      <c r="D23078" s="5">
        <v>0.0</v>
      </c>
    </row>
    <row r="23079" ht="14.25" customHeight="1">
      <c r="A23079" s="5"/>
      <c r="B23079" s="5"/>
      <c r="C23079" s="5" t="str">
        <f>IFERROR(__xludf.DUMMYFUNCTION("""COMPUTED_VALUE"""),"")</f>
        <v/>
      </c>
      <c r="D23079" s="5">
        <v>0.0</v>
      </c>
    </row>
    <row r="23080" ht="14.25" customHeight="1">
      <c r="A23080" s="5"/>
      <c r="B23080" s="5"/>
      <c r="C23080" s="5" t="str">
        <f>IFERROR(__xludf.DUMMYFUNCTION("""COMPUTED_VALUE"""),"")</f>
        <v/>
      </c>
      <c r="D23080" s="5">
        <v>0.0</v>
      </c>
    </row>
    <row r="23081" ht="14.25" customHeight="1">
      <c r="A23081" s="5"/>
      <c r="B23081" s="5"/>
      <c r="C23081" s="5" t="str">
        <f>IFERROR(__xludf.DUMMYFUNCTION("""COMPUTED_VALUE"""),"")</f>
        <v/>
      </c>
      <c r="D23081" s="5">
        <v>0.0</v>
      </c>
    </row>
    <row r="23082" ht="14.25" customHeight="1">
      <c r="A23082" s="5"/>
      <c r="B23082" s="5"/>
      <c r="C23082" s="5" t="str">
        <f>IFERROR(__xludf.DUMMYFUNCTION("""COMPUTED_VALUE"""),"")</f>
        <v/>
      </c>
      <c r="D23082" s="5">
        <v>0.0</v>
      </c>
    </row>
    <row r="23083" ht="14.25" customHeight="1">
      <c r="A23083" s="5"/>
      <c r="B23083" s="5"/>
      <c r="C23083" s="5" t="str">
        <f>IFERROR(__xludf.DUMMYFUNCTION("""COMPUTED_VALUE"""),"")</f>
        <v/>
      </c>
      <c r="D23083" s="5">
        <v>0.0</v>
      </c>
    </row>
    <row r="23084" ht="14.25" customHeight="1">
      <c r="A23084" s="5"/>
      <c r="B23084" s="5"/>
      <c r="C23084" s="5" t="str">
        <f>IFERROR(__xludf.DUMMYFUNCTION("""COMPUTED_VALUE"""),"")</f>
        <v/>
      </c>
      <c r="D23084" s="5">
        <v>0.0</v>
      </c>
    </row>
    <row r="23085" ht="14.25" customHeight="1">
      <c r="A23085" s="5"/>
      <c r="B23085" s="5"/>
      <c r="C23085" s="5" t="str">
        <f>IFERROR(__xludf.DUMMYFUNCTION("""COMPUTED_VALUE"""),"")</f>
        <v/>
      </c>
      <c r="D23085" s="5">
        <v>0.0</v>
      </c>
    </row>
    <row r="23086" ht="14.25" customHeight="1">
      <c r="A23086" s="5"/>
      <c r="B23086" s="5"/>
      <c r="C23086" s="5" t="str">
        <f>IFERROR(__xludf.DUMMYFUNCTION("""COMPUTED_VALUE"""),"")</f>
        <v/>
      </c>
      <c r="D23086" s="5">
        <v>0.0</v>
      </c>
    </row>
    <row r="23087" ht="14.25" customHeight="1">
      <c r="A23087" s="5"/>
      <c r="B23087" s="5"/>
      <c r="C23087" s="5" t="str">
        <f>IFERROR(__xludf.DUMMYFUNCTION("""COMPUTED_VALUE"""),"")</f>
        <v/>
      </c>
      <c r="D23087" s="5">
        <v>0.0</v>
      </c>
    </row>
    <row r="23088" ht="14.25" customHeight="1">
      <c r="A23088" s="5"/>
      <c r="B23088" s="5"/>
      <c r="C23088" s="5" t="str">
        <f>IFERROR(__xludf.DUMMYFUNCTION("""COMPUTED_VALUE"""),"")</f>
        <v/>
      </c>
      <c r="D23088" s="5">
        <v>0.0</v>
      </c>
    </row>
    <row r="23089" ht="14.25" customHeight="1">
      <c r="A23089" s="5"/>
      <c r="B23089" s="5"/>
      <c r="C23089" s="5" t="str">
        <f>IFERROR(__xludf.DUMMYFUNCTION("""COMPUTED_VALUE"""),"")</f>
        <v/>
      </c>
      <c r="D23089" s="5">
        <v>0.0</v>
      </c>
    </row>
    <row r="23090" ht="14.25" customHeight="1">
      <c r="A23090" s="5"/>
      <c r="B23090" s="5"/>
      <c r="C23090" s="5" t="str">
        <f>IFERROR(__xludf.DUMMYFUNCTION("""COMPUTED_VALUE"""),"")</f>
        <v/>
      </c>
      <c r="D23090" s="5">
        <v>0.0</v>
      </c>
    </row>
    <row r="23091" ht="14.25" customHeight="1">
      <c r="A23091" s="5"/>
      <c r="B23091" s="5"/>
      <c r="C23091" s="5" t="str">
        <f>IFERROR(__xludf.DUMMYFUNCTION("""COMPUTED_VALUE"""),"")</f>
        <v/>
      </c>
      <c r="D23091" s="5">
        <v>0.0</v>
      </c>
    </row>
    <row r="23092" ht="14.25" customHeight="1">
      <c r="A23092" s="5"/>
      <c r="B23092" s="5"/>
      <c r="C23092" s="5" t="str">
        <f>IFERROR(__xludf.DUMMYFUNCTION("""COMPUTED_VALUE"""),"")</f>
        <v/>
      </c>
      <c r="D23092" s="5">
        <v>0.0</v>
      </c>
    </row>
    <row r="23093" ht="14.25" customHeight="1">
      <c r="A23093" s="5"/>
      <c r="B23093" s="5"/>
      <c r="C23093" s="5" t="str">
        <f>IFERROR(__xludf.DUMMYFUNCTION("""COMPUTED_VALUE"""),"")</f>
        <v/>
      </c>
      <c r="D23093" s="5">
        <v>0.0</v>
      </c>
    </row>
    <row r="23094" ht="14.25" customHeight="1">
      <c r="A23094" s="5"/>
      <c r="B23094" s="5"/>
      <c r="C23094" s="5" t="str">
        <f>IFERROR(__xludf.DUMMYFUNCTION("""COMPUTED_VALUE"""),"")</f>
        <v/>
      </c>
      <c r="D23094" s="5">
        <v>0.0</v>
      </c>
    </row>
    <row r="23095" ht="14.25" customHeight="1">
      <c r="A23095" s="5"/>
      <c r="B23095" s="5"/>
      <c r="C23095" s="5" t="str">
        <f>IFERROR(__xludf.DUMMYFUNCTION("""COMPUTED_VALUE"""),"")</f>
        <v/>
      </c>
      <c r="D23095" s="5">
        <v>0.0</v>
      </c>
    </row>
    <row r="23096" ht="14.25" customHeight="1">
      <c r="A23096" s="5"/>
      <c r="B23096" s="5"/>
      <c r="C23096" s="5" t="str">
        <f>IFERROR(__xludf.DUMMYFUNCTION("""COMPUTED_VALUE"""),"")</f>
        <v/>
      </c>
      <c r="D23096" s="5">
        <v>0.0</v>
      </c>
    </row>
    <row r="23097" ht="14.25" customHeight="1">
      <c r="A23097" s="5"/>
      <c r="B23097" s="5"/>
      <c r="C23097" s="5" t="str">
        <f>IFERROR(__xludf.DUMMYFUNCTION("""COMPUTED_VALUE"""),"")</f>
        <v/>
      </c>
      <c r="D23097" s="5">
        <v>0.0</v>
      </c>
    </row>
    <row r="23098" ht="14.25" customHeight="1">
      <c r="A23098" s="5"/>
      <c r="B23098" s="5"/>
      <c r="C23098" s="5" t="str">
        <f>IFERROR(__xludf.DUMMYFUNCTION("""COMPUTED_VALUE"""),"")</f>
        <v/>
      </c>
      <c r="D23098" s="5">
        <v>0.0</v>
      </c>
    </row>
    <row r="23099" ht="14.25" customHeight="1">
      <c r="A23099" s="5"/>
      <c r="B23099" s="5"/>
      <c r="C23099" s="5" t="str">
        <f>IFERROR(__xludf.DUMMYFUNCTION("""COMPUTED_VALUE"""),"")</f>
        <v/>
      </c>
      <c r="D23099" s="5">
        <v>0.0</v>
      </c>
    </row>
    <row r="23100" ht="14.25" customHeight="1">
      <c r="A23100" s="5"/>
      <c r="B23100" s="5"/>
      <c r="C23100" s="5" t="str">
        <f>IFERROR(__xludf.DUMMYFUNCTION("""COMPUTED_VALUE"""),"")</f>
        <v/>
      </c>
      <c r="D23100" s="5">
        <v>0.0</v>
      </c>
    </row>
    <row r="23101" ht="14.25" customHeight="1">
      <c r="A23101" s="5"/>
      <c r="B23101" s="5"/>
      <c r="C23101" s="5" t="str">
        <f>IFERROR(__xludf.DUMMYFUNCTION("""COMPUTED_VALUE"""),"")</f>
        <v/>
      </c>
      <c r="D23101" s="5">
        <v>0.0</v>
      </c>
    </row>
    <row r="23102" ht="14.25" customHeight="1">
      <c r="A23102" s="5"/>
      <c r="B23102" s="5"/>
      <c r="C23102" s="5" t="str">
        <f>IFERROR(__xludf.DUMMYFUNCTION("""COMPUTED_VALUE"""),"")</f>
        <v/>
      </c>
      <c r="D23102" s="5">
        <v>0.0</v>
      </c>
    </row>
    <row r="23103" ht="14.25" customHeight="1">
      <c r="A23103" s="5"/>
      <c r="B23103" s="5"/>
      <c r="C23103" s="5" t="str">
        <f>IFERROR(__xludf.DUMMYFUNCTION("""COMPUTED_VALUE"""),"")</f>
        <v/>
      </c>
      <c r="D23103" s="5">
        <v>0.0</v>
      </c>
    </row>
    <row r="23104" ht="14.25" customHeight="1">
      <c r="A23104" s="5"/>
      <c r="B23104" s="5"/>
      <c r="C23104" s="5" t="str">
        <f>IFERROR(__xludf.DUMMYFUNCTION("""COMPUTED_VALUE"""),"")</f>
        <v/>
      </c>
      <c r="D23104" s="5">
        <v>0.0</v>
      </c>
    </row>
    <row r="23105" ht="14.25" customHeight="1">
      <c r="A23105" s="5"/>
      <c r="B23105" s="5"/>
      <c r="C23105" s="5" t="str">
        <f>IFERROR(__xludf.DUMMYFUNCTION("""COMPUTED_VALUE"""),"")</f>
        <v/>
      </c>
      <c r="D23105" s="5">
        <v>0.0</v>
      </c>
    </row>
    <row r="23106" ht="14.25" customHeight="1">
      <c r="A23106" s="5"/>
      <c r="B23106" s="5"/>
      <c r="C23106" s="5" t="str">
        <f>IFERROR(__xludf.DUMMYFUNCTION("""COMPUTED_VALUE"""),"")</f>
        <v/>
      </c>
      <c r="D23106" s="5">
        <v>0.0</v>
      </c>
    </row>
    <row r="23107" ht="14.25" customHeight="1">
      <c r="A23107" s="5"/>
      <c r="B23107" s="5"/>
      <c r="C23107" s="5" t="str">
        <f>IFERROR(__xludf.DUMMYFUNCTION("""COMPUTED_VALUE"""),"")</f>
        <v/>
      </c>
      <c r="D23107" s="5">
        <v>0.0</v>
      </c>
    </row>
    <row r="23108" ht="14.25" customHeight="1">
      <c r="A23108" s="5"/>
      <c r="B23108" s="5"/>
      <c r="C23108" s="5" t="str">
        <f>IFERROR(__xludf.DUMMYFUNCTION("""COMPUTED_VALUE"""),"")</f>
        <v/>
      </c>
      <c r="D23108" s="5">
        <v>0.0</v>
      </c>
    </row>
    <row r="23109" ht="14.25" customHeight="1">
      <c r="A23109" s="5"/>
      <c r="B23109" s="5"/>
      <c r="C23109" s="5" t="str">
        <f>IFERROR(__xludf.DUMMYFUNCTION("""COMPUTED_VALUE"""),"")</f>
        <v/>
      </c>
      <c r="D23109" s="5">
        <v>0.0</v>
      </c>
    </row>
    <row r="23110" ht="14.25" customHeight="1">
      <c r="A23110" s="5"/>
      <c r="B23110" s="5"/>
      <c r="C23110" s="5" t="str">
        <f>IFERROR(__xludf.DUMMYFUNCTION("""COMPUTED_VALUE"""),"")</f>
        <v/>
      </c>
      <c r="D23110" s="5">
        <v>0.0</v>
      </c>
    </row>
    <row r="23111" ht="14.25" customHeight="1">
      <c r="A23111" s="5"/>
      <c r="B23111" s="5"/>
      <c r="C23111" s="5" t="str">
        <f>IFERROR(__xludf.DUMMYFUNCTION("""COMPUTED_VALUE"""),"")</f>
        <v/>
      </c>
      <c r="D23111" s="5">
        <v>0.0</v>
      </c>
    </row>
    <row r="23112" ht="14.25" customHeight="1">
      <c r="A23112" s="5"/>
      <c r="B23112" s="5"/>
      <c r="C23112" s="5" t="str">
        <f>IFERROR(__xludf.DUMMYFUNCTION("""COMPUTED_VALUE"""),"")</f>
        <v/>
      </c>
      <c r="D23112" s="5">
        <v>0.0</v>
      </c>
    </row>
    <row r="23113" ht="14.25" customHeight="1">
      <c r="A23113" s="5"/>
      <c r="B23113" s="5"/>
      <c r="C23113" s="5" t="str">
        <f>IFERROR(__xludf.DUMMYFUNCTION("""COMPUTED_VALUE"""),"")</f>
        <v/>
      </c>
      <c r="D23113" s="5">
        <v>0.0</v>
      </c>
    </row>
    <row r="23114" ht="14.25" customHeight="1">
      <c r="A23114" s="5"/>
      <c r="B23114" s="5"/>
      <c r="C23114" s="5" t="str">
        <f>IFERROR(__xludf.DUMMYFUNCTION("""COMPUTED_VALUE"""),"")</f>
        <v/>
      </c>
      <c r="D23114" s="5">
        <v>0.0</v>
      </c>
    </row>
    <row r="23115" ht="14.25" customHeight="1">
      <c r="A23115" s="5"/>
      <c r="B23115" s="5"/>
      <c r="C23115" s="5" t="str">
        <f>IFERROR(__xludf.DUMMYFUNCTION("""COMPUTED_VALUE"""),"")</f>
        <v/>
      </c>
      <c r="D23115" s="5">
        <v>0.0</v>
      </c>
    </row>
    <row r="23116" ht="14.25" customHeight="1">
      <c r="A23116" s="5"/>
      <c r="B23116" s="5"/>
      <c r="C23116" s="5" t="str">
        <f>IFERROR(__xludf.DUMMYFUNCTION("""COMPUTED_VALUE"""),"")</f>
        <v/>
      </c>
      <c r="D23116" s="5">
        <v>0.0</v>
      </c>
    </row>
    <row r="23117" ht="14.25" customHeight="1">
      <c r="A23117" s="5"/>
      <c r="B23117" s="5"/>
      <c r="C23117" s="5" t="str">
        <f>IFERROR(__xludf.DUMMYFUNCTION("""COMPUTED_VALUE"""),"")</f>
        <v/>
      </c>
      <c r="D23117" s="5">
        <v>0.0</v>
      </c>
    </row>
    <row r="23118" ht="14.25" customHeight="1">
      <c r="A23118" s="5"/>
      <c r="B23118" s="5"/>
      <c r="C23118" s="5" t="str">
        <f>IFERROR(__xludf.DUMMYFUNCTION("""COMPUTED_VALUE"""),"")</f>
        <v/>
      </c>
      <c r="D23118" s="5">
        <v>0.0</v>
      </c>
    </row>
    <row r="23119" ht="14.25" customHeight="1">
      <c r="A23119" s="5"/>
      <c r="B23119" s="5"/>
      <c r="C23119" s="5" t="str">
        <f>IFERROR(__xludf.DUMMYFUNCTION("""COMPUTED_VALUE"""),"")</f>
        <v/>
      </c>
      <c r="D23119" s="5">
        <v>0.0</v>
      </c>
    </row>
    <row r="23120" ht="14.25" customHeight="1">
      <c r="A23120" s="5"/>
      <c r="B23120" s="5"/>
      <c r="C23120" s="5" t="str">
        <f>IFERROR(__xludf.DUMMYFUNCTION("""COMPUTED_VALUE"""),"")</f>
        <v/>
      </c>
      <c r="D23120" s="5">
        <v>0.0</v>
      </c>
    </row>
    <row r="23121" ht="14.25" customHeight="1">
      <c r="A23121" s="5"/>
      <c r="B23121" s="5"/>
      <c r="C23121" s="5" t="str">
        <f>IFERROR(__xludf.DUMMYFUNCTION("""COMPUTED_VALUE"""),"")</f>
        <v/>
      </c>
      <c r="D23121" s="5">
        <v>0.0</v>
      </c>
    </row>
    <row r="23122" ht="14.25" customHeight="1">
      <c r="A23122" s="5"/>
      <c r="B23122" s="5"/>
      <c r="C23122" s="5" t="str">
        <f>IFERROR(__xludf.DUMMYFUNCTION("""COMPUTED_VALUE"""),"")</f>
        <v/>
      </c>
      <c r="D23122" s="5">
        <v>0.0</v>
      </c>
    </row>
    <row r="23123" ht="14.25" customHeight="1">
      <c r="A23123" s="5"/>
      <c r="B23123" s="5"/>
      <c r="C23123" s="5" t="str">
        <f>IFERROR(__xludf.DUMMYFUNCTION("""COMPUTED_VALUE"""),"")</f>
        <v/>
      </c>
      <c r="D23123" s="5">
        <v>0.0</v>
      </c>
    </row>
    <row r="23124" ht="14.25" customHeight="1">
      <c r="A23124" s="5"/>
      <c r="B23124" s="5"/>
      <c r="C23124" s="5" t="str">
        <f>IFERROR(__xludf.DUMMYFUNCTION("""COMPUTED_VALUE"""),"")</f>
        <v/>
      </c>
      <c r="D23124" s="5">
        <v>0.0</v>
      </c>
    </row>
    <row r="23125" ht="14.25" customHeight="1">
      <c r="A23125" s="5"/>
      <c r="B23125" s="5"/>
      <c r="C23125" s="5" t="str">
        <f>IFERROR(__xludf.DUMMYFUNCTION("""COMPUTED_VALUE"""),"")</f>
        <v/>
      </c>
      <c r="D23125" s="5">
        <v>0.0</v>
      </c>
    </row>
    <row r="23126" ht="14.25" customHeight="1">
      <c r="A23126" s="5"/>
      <c r="B23126" s="5"/>
      <c r="C23126" s="5" t="str">
        <f>IFERROR(__xludf.DUMMYFUNCTION("""COMPUTED_VALUE"""),"")</f>
        <v/>
      </c>
      <c r="D23126" s="5">
        <v>0.0</v>
      </c>
    </row>
    <row r="23127" ht="14.25" customHeight="1">
      <c r="A23127" s="5"/>
      <c r="B23127" s="5"/>
      <c r="C23127" s="5" t="str">
        <f>IFERROR(__xludf.DUMMYFUNCTION("""COMPUTED_VALUE"""),"")</f>
        <v/>
      </c>
      <c r="D23127" s="5">
        <v>0.0</v>
      </c>
    </row>
    <row r="23128" ht="14.25" customHeight="1">
      <c r="A23128" s="5"/>
      <c r="B23128" s="5"/>
      <c r="C23128" s="5" t="str">
        <f>IFERROR(__xludf.DUMMYFUNCTION("""COMPUTED_VALUE"""),"")</f>
        <v/>
      </c>
      <c r="D23128" s="5">
        <v>0.0</v>
      </c>
    </row>
    <row r="23129" ht="14.25" customHeight="1">
      <c r="A23129" s="5"/>
      <c r="B23129" s="5"/>
      <c r="C23129" s="5" t="str">
        <f>IFERROR(__xludf.DUMMYFUNCTION("""COMPUTED_VALUE"""),"")</f>
        <v/>
      </c>
      <c r="D23129" s="5">
        <v>0.0</v>
      </c>
    </row>
    <row r="23130" ht="14.25" customHeight="1">
      <c r="A23130" s="5"/>
      <c r="B23130" s="5"/>
      <c r="C23130" s="5" t="str">
        <f>IFERROR(__xludf.DUMMYFUNCTION("""COMPUTED_VALUE"""),"")</f>
        <v/>
      </c>
      <c r="D23130" s="5">
        <v>0.0</v>
      </c>
    </row>
    <row r="23131" ht="14.25" customHeight="1">
      <c r="A23131" s="5"/>
      <c r="B23131" s="5"/>
      <c r="C23131" s="5" t="str">
        <f>IFERROR(__xludf.DUMMYFUNCTION("""COMPUTED_VALUE"""),"")</f>
        <v/>
      </c>
      <c r="D23131" s="5">
        <v>0.0</v>
      </c>
    </row>
    <row r="23132" ht="14.25" customHeight="1">
      <c r="A23132" s="5"/>
      <c r="B23132" s="5"/>
      <c r="C23132" s="5" t="str">
        <f>IFERROR(__xludf.DUMMYFUNCTION("""COMPUTED_VALUE"""),"")</f>
        <v/>
      </c>
      <c r="D23132" s="5">
        <v>0.0</v>
      </c>
    </row>
    <row r="23133" ht="14.25" customHeight="1">
      <c r="A23133" s="5"/>
      <c r="B23133" s="5"/>
      <c r="C23133" s="5" t="str">
        <f>IFERROR(__xludf.DUMMYFUNCTION("""COMPUTED_VALUE"""),"")</f>
        <v/>
      </c>
      <c r="D23133" s="5">
        <v>0.0</v>
      </c>
    </row>
    <row r="23134" ht="14.25" customHeight="1">
      <c r="A23134" s="5"/>
      <c r="B23134" s="5"/>
      <c r="C23134" s="5" t="str">
        <f>IFERROR(__xludf.DUMMYFUNCTION("""COMPUTED_VALUE"""),"")</f>
        <v/>
      </c>
      <c r="D23134" s="5">
        <v>0.0</v>
      </c>
    </row>
    <row r="23135" ht="14.25" customHeight="1">
      <c r="A23135" s="5"/>
      <c r="B23135" s="5"/>
      <c r="C23135" s="5" t="str">
        <f>IFERROR(__xludf.DUMMYFUNCTION("""COMPUTED_VALUE"""),"")</f>
        <v/>
      </c>
      <c r="D23135" s="5">
        <v>0.0</v>
      </c>
    </row>
    <row r="23136" ht="14.25" customHeight="1">
      <c r="A23136" s="5"/>
      <c r="B23136" s="5"/>
      <c r="C23136" s="5" t="str">
        <f>IFERROR(__xludf.DUMMYFUNCTION("""COMPUTED_VALUE"""),"")</f>
        <v/>
      </c>
      <c r="D23136" s="5">
        <v>0.0</v>
      </c>
    </row>
    <row r="23137" ht="14.25" customHeight="1">
      <c r="A23137" s="5"/>
      <c r="B23137" s="5"/>
      <c r="C23137" s="5" t="str">
        <f>IFERROR(__xludf.DUMMYFUNCTION("""COMPUTED_VALUE"""),"")</f>
        <v/>
      </c>
      <c r="D23137" s="5">
        <v>0.0</v>
      </c>
    </row>
    <row r="23138" ht="14.25" customHeight="1">
      <c r="A23138" s="5"/>
      <c r="B23138" s="5"/>
      <c r="C23138" s="5" t="str">
        <f>IFERROR(__xludf.DUMMYFUNCTION("""COMPUTED_VALUE"""),"")</f>
        <v/>
      </c>
      <c r="D23138" s="5">
        <v>0.0</v>
      </c>
    </row>
    <row r="23139" ht="14.25" customHeight="1">
      <c r="A23139" s="5"/>
      <c r="B23139" s="5"/>
      <c r="C23139" s="5" t="str">
        <f>IFERROR(__xludf.DUMMYFUNCTION("""COMPUTED_VALUE"""),"")</f>
        <v/>
      </c>
      <c r="D23139" s="5">
        <v>0.0</v>
      </c>
    </row>
    <row r="23140" ht="14.25" customHeight="1">
      <c r="A23140" s="5"/>
      <c r="B23140" s="5"/>
      <c r="C23140" s="5" t="str">
        <f>IFERROR(__xludf.DUMMYFUNCTION("""COMPUTED_VALUE"""),"")</f>
        <v/>
      </c>
      <c r="D23140" s="5">
        <v>0.0</v>
      </c>
    </row>
    <row r="23141" ht="14.25" customHeight="1">
      <c r="A23141" s="5"/>
      <c r="B23141" s="5"/>
      <c r="C23141" s="5" t="str">
        <f>IFERROR(__xludf.DUMMYFUNCTION("""COMPUTED_VALUE"""),"")</f>
        <v/>
      </c>
      <c r="D23141" s="5">
        <v>0.0</v>
      </c>
    </row>
    <row r="23142" ht="14.25" customHeight="1">
      <c r="A23142" s="5"/>
      <c r="B23142" s="5"/>
      <c r="C23142" s="5" t="str">
        <f>IFERROR(__xludf.DUMMYFUNCTION("""COMPUTED_VALUE"""),"")</f>
        <v/>
      </c>
      <c r="D23142" s="5">
        <v>0.0</v>
      </c>
    </row>
    <row r="23143" ht="14.25" customHeight="1">
      <c r="A23143" s="5"/>
      <c r="B23143" s="5"/>
      <c r="C23143" s="5" t="str">
        <f>IFERROR(__xludf.DUMMYFUNCTION("""COMPUTED_VALUE"""),"")</f>
        <v/>
      </c>
      <c r="D23143" s="5">
        <v>0.0</v>
      </c>
    </row>
    <row r="23144" ht="14.25" customHeight="1">
      <c r="A23144" s="5"/>
      <c r="B23144" s="5"/>
      <c r="C23144" s="5" t="str">
        <f>IFERROR(__xludf.DUMMYFUNCTION("""COMPUTED_VALUE"""),"")</f>
        <v/>
      </c>
      <c r="D23144" s="5">
        <v>0.0</v>
      </c>
    </row>
    <row r="23145" ht="14.25" customHeight="1">
      <c r="A23145" s="5"/>
      <c r="B23145" s="5"/>
      <c r="C23145" s="5" t="str">
        <f>IFERROR(__xludf.DUMMYFUNCTION("""COMPUTED_VALUE"""),"")</f>
        <v/>
      </c>
      <c r="D23145" s="5">
        <v>0.0</v>
      </c>
    </row>
    <row r="23146" ht="14.25" customHeight="1">
      <c r="A23146" s="5"/>
      <c r="B23146" s="5"/>
      <c r="C23146" s="5" t="str">
        <f>IFERROR(__xludf.DUMMYFUNCTION("""COMPUTED_VALUE"""),"")</f>
        <v/>
      </c>
      <c r="D23146" s="5">
        <v>0.0</v>
      </c>
    </row>
    <row r="23147" ht="14.25" customHeight="1">
      <c r="A23147" s="5"/>
      <c r="B23147" s="5"/>
      <c r="C23147" s="5" t="str">
        <f>IFERROR(__xludf.DUMMYFUNCTION("""COMPUTED_VALUE"""),"")</f>
        <v/>
      </c>
      <c r="D23147" s="5">
        <v>0.0</v>
      </c>
    </row>
    <row r="23148" ht="14.25" customHeight="1">
      <c r="A23148" s="5"/>
      <c r="B23148" s="5"/>
      <c r="C23148" s="5" t="str">
        <f>IFERROR(__xludf.DUMMYFUNCTION("""COMPUTED_VALUE"""),"")</f>
        <v/>
      </c>
      <c r="D23148" s="5">
        <v>0.0</v>
      </c>
    </row>
    <row r="23149" ht="14.25" customHeight="1">
      <c r="A23149" s="5"/>
      <c r="B23149" s="5"/>
      <c r="C23149" s="5" t="str">
        <f>IFERROR(__xludf.DUMMYFUNCTION("""COMPUTED_VALUE"""),"")</f>
        <v/>
      </c>
      <c r="D23149" s="5">
        <v>0.0</v>
      </c>
    </row>
    <row r="23150" ht="14.25" customHeight="1">
      <c r="A23150" s="5"/>
      <c r="B23150" s="5"/>
      <c r="C23150" s="5" t="str">
        <f>IFERROR(__xludf.DUMMYFUNCTION("""COMPUTED_VALUE"""),"")</f>
        <v/>
      </c>
      <c r="D23150" s="5">
        <v>0.0</v>
      </c>
    </row>
    <row r="23151" ht="14.25" customHeight="1">
      <c r="A23151" s="5"/>
      <c r="B23151" s="5"/>
      <c r="C23151" s="5" t="str">
        <f>IFERROR(__xludf.DUMMYFUNCTION("""COMPUTED_VALUE"""),"")</f>
        <v/>
      </c>
      <c r="D23151" s="5">
        <v>0.0</v>
      </c>
    </row>
    <row r="23152" ht="14.25" customHeight="1">
      <c r="A23152" s="5"/>
      <c r="B23152" s="5"/>
      <c r="C23152" s="5" t="str">
        <f>IFERROR(__xludf.DUMMYFUNCTION("""COMPUTED_VALUE"""),"")</f>
        <v/>
      </c>
      <c r="D23152" s="5">
        <v>0.0</v>
      </c>
    </row>
    <row r="23153" ht="14.25" customHeight="1">
      <c r="A23153" s="5"/>
      <c r="B23153" s="5"/>
      <c r="C23153" s="5" t="str">
        <f>IFERROR(__xludf.DUMMYFUNCTION("""COMPUTED_VALUE"""),"")</f>
        <v/>
      </c>
      <c r="D23153" s="5">
        <v>0.0</v>
      </c>
    </row>
    <row r="23154" ht="14.25" customHeight="1">
      <c r="A23154" s="5"/>
      <c r="B23154" s="5"/>
      <c r="C23154" s="5" t="str">
        <f>IFERROR(__xludf.DUMMYFUNCTION("""COMPUTED_VALUE"""),"")</f>
        <v/>
      </c>
      <c r="D23154" s="5">
        <v>0.0</v>
      </c>
    </row>
    <row r="23155" ht="14.25" customHeight="1">
      <c r="A23155" s="5"/>
      <c r="B23155" s="5"/>
      <c r="C23155" s="5" t="str">
        <f>IFERROR(__xludf.DUMMYFUNCTION("""COMPUTED_VALUE"""),"")</f>
        <v/>
      </c>
      <c r="D23155" s="5">
        <v>0.0</v>
      </c>
    </row>
    <row r="23156" ht="14.25" customHeight="1">
      <c r="A23156" s="5"/>
      <c r="B23156" s="5"/>
      <c r="C23156" s="5" t="str">
        <f>IFERROR(__xludf.DUMMYFUNCTION("""COMPUTED_VALUE"""),"")</f>
        <v/>
      </c>
      <c r="D23156" s="5">
        <v>0.0</v>
      </c>
    </row>
    <row r="23157" ht="14.25" customHeight="1">
      <c r="A23157" s="5"/>
      <c r="B23157" s="5"/>
      <c r="C23157" s="5" t="str">
        <f>IFERROR(__xludf.DUMMYFUNCTION("""COMPUTED_VALUE"""),"")</f>
        <v/>
      </c>
      <c r="D23157" s="5">
        <v>0.0</v>
      </c>
    </row>
    <row r="23158" ht="14.25" customHeight="1">
      <c r="A23158" s="5"/>
      <c r="B23158" s="5"/>
      <c r="C23158" s="5" t="str">
        <f>IFERROR(__xludf.DUMMYFUNCTION("""COMPUTED_VALUE"""),"")</f>
        <v/>
      </c>
      <c r="D23158" s="5">
        <v>0.0</v>
      </c>
    </row>
    <row r="23159" ht="14.25" customHeight="1">
      <c r="A23159" s="5"/>
      <c r="B23159" s="5"/>
      <c r="C23159" s="5" t="str">
        <f>IFERROR(__xludf.DUMMYFUNCTION("""COMPUTED_VALUE"""),"")</f>
        <v/>
      </c>
      <c r="D23159" s="5">
        <v>0.0</v>
      </c>
    </row>
    <row r="23160" ht="14.25" customHeight="1">
      <c r="A23160" s="5"/>
      <c r="B23160" s="5"/>
      <c r="C23160" s="5" t="str">
        <f>IFERROR(__xludf.DUMMYFUNCTION("""COMPUTED_VALUE"""),"")</f>
        <v/>
      </c>
      <c r="D23160" s="5">
        <v>0.0</v>
      </c>
    </row>
    <row r="23161" ht="14.25" customHeight="1">
      <c r="A23161" s="5"/>
      <c r="B23161" s="5"/>
      <c r="C23161" s="5" t="str">
        <f>IFERROR(__xludf.DUMMYFUNCTION("""COMPUTED_VALUE"""),"")</f>
        <v/>
      </c>
      <c r="D23161" s="5">
        <v>0.0</v>
      </c>
    </row>
    <row r="23162" ht="14.25" customHeight="1">
      <c r="A23162" s="5"/>
      <c r="B23162" s="5"/>
      <c r="C23162" s="5" t="str">
        <f>IFERROR(__xludf.DUMMYFUNCTION("""COMPUTED_VALUE"""),"")</f>
        <v/>
      </c>
      <c r="D23162" s="5">
        <v>0.0</v>
      </c>
    </row>
    <row r="23163" ht="14.25" customHeight="1">
      <c r="A23163" s="5"/>
      <c r="B23163" s="5"/>
      <c r="C23163" s="5" t="str">
        <f>IFERROR(__xludf.DUMMYFUNCTION("""COMPUTED_VALUE"""),"")</f>
        <v/>
      </c>
      <c r="D23163" s="5">
        <v>0.0</v>
      </c>
    </row>
    <row r="23164" ht="14.25" customHeight="1">
      <c r="A23164" s="5"/>
      <c r="B23164" s="5"/>
      <c r="C23164" s="5" t="str">
        <f>IFERROR(__xludf.DUMMYFUNCTION("""COMPUTED_VALUE"""),"")</f>
        <v/>
      </c>
      <c r="D23164" s="5">
        <v>0.0</v>
      </c>
    </row>
    <row r="23165" ht="14.25" customHeight="1">
      <c r="A23165" s="5"/>
      <c r="B23165" s="5"/>
      <c r="C23165" s="5" t="str">
        <f>IFERROR(__xludf.DUMMYFUNCTION("""COMPUTED_VALUE"""),"")</f>
        <v/>
      </c>
      <c r="D23165" s="5">
        <v>0.0</v>
      </c>
    </row>
    <row r="23166" ht="14.25" customHeight="1">
      <c r="A23166" s="5"/>
      <c r="B23166" s="5"/>
      <c r="C23166" s="5" t="str">
        <f>IFERROR(__xludf.DUMMYFUNCTION("""COMPUTED_VALUE"""),"")</f>
        <v/>
      </c>
      <c r="D23166" s="5">
        <v>0.0</v>
      </c>
    </row>
    <row r="23167" ht="14.25" customHeight="1">
      <c r="A23167" s="5"/>
      <c r="B23167" s="5"/>
      <c r="C23167" s="5" t="str">
        <f>IFERROR(__xludf.DUMMYFUNCTION("""COMPUTED_VALUE"""),"")</f>
        <v/>
      </c>
      <c r="D23167" s="5">
        <v>0.0</v>
      </c>
    </row>
    <row r="23168" ht="14.25" customHeight="1">
      <c r="A23168" s="5"/>
      <c r="B23168" s="5"/>
      <c r="C23168" s="5" t="str">
        <f>IFERROR(__xludf.DUMMYFUNCTION("""COMPUTED_VALUE"""),"")</f>
        <v/>
      </c>
      <c r="D23168" s="5">
        <v>0.0</v>
      </c>
    </row>
    <row r="23169" ht="14.25" customHeight="1">
      <c r="A23169" s="5"/>
      <c r="B23169" s="5"/>
      <c r="C23169" s="5" t="str">
        <f>IFERROR(__xludf.DUMMYFUNCTION("""COMPUTED_VALUE"""),"")</f>
        <v/>
      </c>
      <c r="D23169" s="5">
        <v>0.0</v>
      </c>
    </row>
    <row r="23170" ht="14.25" customHeight="1">
      <c r="A23170" s="5"/>
      <c r="B23170" s="5"/>
      <c r="C23170" s="5" t="str">
        <f>IFERROR(__xludf.DUMMYFUNCTION("""COMPUTED_VALUE"""),"")</f>
        <v/>
      </c>
      <c r="D23170" s="5">
        <v>0.0</v>
      </c>
    </row>
    <row r="23171" ht="14.25" customHeight="1">
      <c r="A23171" s="5"/>
      <c r="B23171" s="5"/>
      <c r="C23171" s="5" t="str">
        <f>IFERROR(__xludf.DUMMYFUNCTION("""COMPUTED_VALUE"""),"")</f>
        <v/>
      </c>
      <c r="D23171" s="5">
        <v>0.0</v>
      </c>
    </row>
    <row r="23172" ht="14.25" customHeight="1">
      <c r="A23172" s="5"/>
      <c r="B23172" s="5"/>
      <c r="C23172" s="5" t="str">
        <f>IFERROR(__xludf.DUMMYFUNCTION("""COMPUTED_VALUE"""),"")</f>
        <v/>
      </c>
      <c r="D23172" s="5">
        <v>0.0</v>
      </c>
    </row>
    <row r="23173" ht="14.25" customHeight="1">
      <c r="A23173" s="5"/>
      <c r="B23173" s="5"/>
      <c r="C23173" s="5" t="str">
        <f>IFERROR(__xludf.DUMMYFUNCTION("""COMPUTED_VALUE"""),"")</f>
        <v/>
      </c>
      <c r="D23173" s="5">
        <v>0.0</v>
      </c>
    </row>
    <row r="23174" ht="14.25" customHeight="1">
      <c r="A23174" s="5"/>
      <c r="B23174" s="5"/>
      <c r="C23174" s="5" t="str">
        <f>IFERROR(__xludf.DUMMYFUNCTION("""COMPUTED_VALUE"""),"")</f>
        <v/>
      </c>
      <c r="D23174" s="5">
        <v>0.0</v>
      </c>
    </row>
    <row r="23175" ht="14.25" customHeight="1">
      <c r="A23175" s="5"/>
      <c r="B23175" s="5"/>
      <c r="C23175" s="5" t="str">
        <f>IFERROR(__xludf.DUMMYFUNCTION("""COMPUTED_VALUE"""),"")</f>
        <v/>
      </c>
      <c r="D23175" s="5">
        <v>0.0</v>
      </c>
    </row>
    <row r="23176" ht="14.25" customHeight="1">
      <c r="A23176" s="5"/>
      <c r="B23176" s="5"/>
      <c r="C23176" s="5" t="str">
        <f>IFERROR(__xludf.DUMMYFUNCTION("""COMPUTED_VALUE"""),"")</f>
        <v/>
      </c>
      <c r="D23176" s="5">
        <v>0.0</v>
      </c>
    </row>
    <row r="23177" ht="14.25" customHeight="1">
      <c r="A23177" s="5"/>
      <c r="B23177" s="5"/>
      <c r="C23177" s="5" t="str">
        <f>IFERROR(__xludf.DUMMYFUNCTION("""COMPUTED_VALUE"""),"")</f>
        <v/>
      </c>
      <c r="D23177" s="5">
        <v>0.0</v>
      </c>
    </row>
    <row r="23178" ht="14.25" customHeight="1">
      <c r="A23178" s="5"/>
      <c r="B23178" s="5"/>
      <c r="C23178" s="5" t="str">
        <f>IFERROR(__xludf.DUMMYFUNCTION("""COMPUTED_VALUE"""),"")</f>
        <v/>
      </c>
      <c r="D23178" s="5">
        <v>0.0</v>
      </c>
    </row>
    <row r="23179" ht="14.25" customHeight="1">
      <c r="A23179" s="5"/>
      <c r="B23179" s="5"/>
      <c r="C23179" s="5" t="str">
        <f>IFERROR(__xludf.DUMMYFUNCTION("""COMPUTED_VALUE"""),"")</f>
        <v/>
      </c>
      <c r="D23179" s="5">
        <v>0.0</v>
      </c>
    </row>
    <row r="23180" ht="14.25" customHeight="1">
      <c r="A23180" s="5"/>
      <c r="B23180" s="5"/>
      <c r="C23180" s="5" t="str">
        <f>IFERROR(__xludf.DUMMYFUNCTION("""COMPUTED_VALUE"""),"")</f>
        <v/>
      </c>
      <c r="D23180" s="5">
        <v>0.0</v>
      </c>
    </row>
    <row r="23181" ht="14.25" customHeight="1">
      <c r="A23181" s="5"/>
      <c r="B23181" s="5"/>
      <c r="C23181" s="5" t="str">
        <f>IFERROR(__xludf.DUMMYFUNCTION("""COMPUTED_VALUE"""),"")</f>
        <v/>
      </c>
      <c r="D23181" s="5">
        <v>0.0</v>
      </c>
    </row>
    <row r="23182" ht="14.25" customHeight="1">
      <c r="A23182" s="5"/>
      <c r="B23182" s="5"/>
      <c r="C23182" s="5" t="str">
        <f>IFERROR(__xludf.DUMMYFUNCTION("""COMPUTED_VALUE"""),"")</f>
        <v/>
      </c>
      <c r="D23182" s="5">
        <v>0.0</v>
      </c>
    </row>
    <row r="23183" ht="14.25" customHeight="1">
      <c r="A23183" s="5"/>
      <c r="B23183" s="5"/>
      <c r="C23183" s="5" t="str">
        <f>IFERROR(__xludf.DUMMYFUNCTION("""COMPUTED_VALUE"""),"")</f>
        <v/>
      </c>
      <c r="D23183" s="5">
        <v>0.0</v>
      </c>
    </row>
    <row r="23184" ht="14.25" customHeight="1">
      <c r="A23184" s="5"/>
      <c r="B23184" s="5"/>
      <c r="C23184" s="5" t="str">
        <f>IFERROR(__xludf.DUMMYFUNCTION("""COMPUTED_VALUE"""),"")</f>
        <v/>
      </c>
      <c r="D23184" s="5">
        <v>0.0</v>
      </c>
    </row>
    <row r="23185" ht="14.25" customHeight="1">
      <c r="A23185" s="5"/>
      <c r="B23185" s="5"/>
      <c r="C23185" s="5" t="str">
        <f>IFERROR(__xludf.DUMMYFUNCTION("""COMPUTED_VALUE"""),"")</f>
        <v/>
      </c>
      <c r="D23185" s="5">
        <v>0.0</v>
      </c>
    </row>
    <row r="23186" ht="14.25" customHeight="1">
      <c r="A23186" s="5"/>
      <c r="B23186" s="5"/>
      <c r="C23186" s="5" t="str">
        <f>IFERROR(__xludf.DUMMYFUNCTION("""COMPUTED_VALUE"""),"")</f>
        <v/>
      </c>
      <c r="D23186" s="5">
        <v>0.0</v>
      </c>
    </row>
    <row r="23187" ht="14.25" customHeight="1">
      <c r="A23187" s="5"/>
      <c r="B23187" s="5"/>
      <c r="C23187" s="5" t="str">
        <f>IFERROR(__xludf.DUMMYFUNCTION("""COMPUTED_VALUE"""),"")</f>
        <v/>
      </c>
      <c r="D23187" s="5">
        <v>0.0</v>
      </c>
    </row>
    <row r="23188" ht="14.25" customHeight="1">
      <c r="A23188" s="5"/>
      <c r="B23188" s="5"/>
      <c r="C23188" s="5" t="str">
        <f>IFERROR(__xludf.DUMMYFUNCTION("""COMPUTED_VALUE"""),"")</f>
        <v/>
      </c>
      <c r="D23188" s="5">
        <v>0.0</v>
      </c>
    </row>
    <row r="23189" ht="14.25" customHeight="1">
      <c r="A23189" s="5"/>
      <c r="B23189" s="5"/>
      <c r="C23189" s="5" t="str">
        <f>IFERROR(__xludf.DUMMYFUNCTION("""COMPUTED_VALUE"""),"")</f>
        <v/>
      </c>
      <c r="D23189" s="5">
        <v>0.0</v>
      </c>
    </row>
    <row r="23190" ht="14.25" customHeight="1">
      <c r="A23190" s="5"/>
      <c r="B23190" s="5"/>
      <c r="C23190" s="5" t="str">
        <f>IFERROR(__xludf.DUMMYFUNCTION("""COMPUTED_VALUE"""),"")</f>
        <v/>
      </c>
      <c r="D23190" s="5">
        <v>0.0</v>
      </c>
    </row>
    <row r="23191" ht="14.25" customHeight="1">
      <c r="A23191" s="5"/>
      <c r="B23191" s="5"/>
      <c r="C23191" s="5" t="str">
        <f>IFERROR(__xludf.DUMMYFUNCTION("""COMPUTED_VALUE"""),"")</f>
        <v/>
      </c>
      <c r="D23191" s="5">
        <v>0.0</v>
      </c>
    </row>
    <row r="23192" ht="14.25" customHeight="1">
      <c r="A23192" s="5"/>
      <c r="B23192" s="5"/>
      <c r="C23192" s="5" t="str">
        <f>IFERROR(__xludf.DUMMYFUNCTION("""COMPUTED_VALUE"""),"")</f>
        <v/>
      </c>
      <c r="D23192" s="5">
        <v>0.0</v>
      </c>
    </row>
    <row r="23193" ht="14.25" customHeight="1">
      <c r="A23193" s="5"/>
      <c r="B23193" s="5"/>
      <c r="C23193" s="5" t="str">
        <f>IFERROR(__xludf.DUMMYFUNCTION("""COMPUTED_VALUE"""),"")</f>
        <v/>
      </c>
      <c r="D23193" s="5">
        <v>0.0</v>
      </c>
    </row>
    <row r="23194" ht="14.25" customHeight="1">
      <c r="A23194" s="5"/>
      <c r="B23194" s="5"/>
      <c r="C23194" s="5" t="str">
        <f>IFERROR(__xludf.DUMMYFUNCTION("""COMPUTED_VALUE"""),"")</f>
        <v/>
      </c>
      <c r="D23194" s="5">
        <v>0.0</v>
      </c>
    </row>
    <row r="23195" ht="14.25" customHeight="1">
      <c r="A23195" s="5"/>
      <c r="B23195" s="5"/>
      <c r="C23195" s="5" t="str">
        <f>IFERROR(__xludf.DUMMYFUNCTION("""COMPUTED_VALUE"""),"")</f>
        <v/>
      </c>
      <c r="D23195" s="5">
        <v>0.0</v>
      </c>
    </row>
    <row r="23196" ht="14.25" customHeight="1">
      <c r="A23196" s="5"/>
      <c r="B23196" s="5"/>
      <c r="C23196" s="5" t="str">
        <f>IFERROR(__xludf.DUMMYFUNCTION("""COMPUTED_VALUE"""),"")</f>
        <v/>
      </c>
      <c r="D23196" s="5">
        <v>0.0</v>
      </c>
    </row>
    <row r="23197" ht="14.25" customHeight="1">
      <c r="A23197" s="5"/>
      <c r="B23197" s="5"/>
      <c r="C23197" s="5" t="str">
        <f>IFERROR(__xludf.DUMMYFUNCTION("""COMPUTED_VALUE"""),"")</f>
        <v/>
      </c>
      <c r="D23197" s="5">
        <v>0.0</v>
      </c>
    </row>
    <row r="23198" ht="14.25" customHeight="1">
      <c r="A23198" s="5"/>
      <c r="B23198" s="5"/>
      <c r="C23198" s="5" t="str">
        <f>IFERROR(__xludf.DUMMYFUNCTION("""COMPUTED_VALUE"""),"")</f>
        <v/>
      </c>
      <c r="D23198" s="5">
        <v>0.0</v>
      </c>
    </row>
    <row r="23199" ht="14.25" customHeight="1">
      <c r="A23199" s="5"/>
      <c r="B23199" s="5"/>
      <c r="C23199" s="5" t="str">
        <f>IFERROR(__xludf.DUMMYFUNCTION("""COMPUTED_VALUE"""),"")</f>
        <v/>
      </c>
      <c r="D23199" s="5">
        <v>0.0</v>
      </c>
    </row>
    <row r="23200" ht="14.25" customHeight="1">
      <c r="A23200" s="5"/>
      <c r="B23200" s="5"/>
      <c r="C23200" s="5" t="str">
        <f>IFERROR(__xludf.DUMMYFUNCTION("""COMPUTED_VALUE"""),"")</f>
        <v/>
      </c>
      <c r="D23200" s="5">
        <v>0.0</v>
      </c>
    </row>
    <row r="23201" ht="14.25" customHeight="1">
      <c r="A23201" s="5"/>
      <c r="B23201" s="5"/>
      <c r="C23201" s="5" t="str">
        <f>IFERROR(__xludf.DUMMYFUNCTION("""COMPUTED_VALUE"""),"")</f>
        <v/>
      </c>
      <c r="D23201" s="5">
        <v>0.0</v>
      </c>
    </row>
    <row r="23202" ht="14.25" customHeight="1">
      <c r="A23202" s="5"/>
      <c r="B23202" s="5"/>
      <c r="C23202" s="5" t="str">
        <f>IFERROR(__xludf.DUMMYFUNCTION("""COMPUTED_VALUE"""),"")</f>
        <v/>
      </c>
      <c r="D23202" s="5">
        <v>0.0</v>
      </c>
    </row>
    <row r="23203" ht="14.25" customHeight="1">
      <c r="A23203" s="5"/>
      <c r="B23203" s="5"/>
      <c r="C23203" s="5" t="str">
        <f>IFERROR(__xludf.DUMMYFUNCTION("""COMPUTED_VALUE"""),"")</f>
        <v/>
      </c>
      <c r="D23203" s="5">
        <v>0.0</v>
      </c>
    </row>
    <row r="23204" ht="14.25" customHeight="1">
      <c r="A23204" s="5"/>
      <c r="B23204" s="5"/>
      <c r="C23204" s="5" t="str">
        <f>IFERROR(__xludf.DUMMYFUNCTION("""COMPUTED_VALUE"""),"")</f>
        <v/>
      </c>
      <c r="D23204" s="5">
        <v>0.0</v>
      </c>
    </row>
    <row r="23205" ht="14.25" customHeight="1">
      <c r="A23205" s="5"/>
      <c r="B23205" s="5"/>
      <c r="C23205" s="5" t="str">
        <f>IFERROR(__xludf.DUMMYFUNCTION("""COMPUTED_VALUE"""),"")</f>
        <v/>
      </c>
      <c r="D23205" s="5">
        <v>0.0</v>
      </c>
    </row>
    <row r="23206" ht="14.25" customHeight="1">
      <c r="A23206" s="5"/>
      <c r="B23206" s="5"/>
      <c r="C23206" s="5" t="str">
        <f>IFERROR(__xludf.DUMMYFUNCTION("""COMPUTED_VALUE"""),"")</f>
        <v/>
      </c>
      <c r="D23206" s="5">
        <v>0.0</v>
      </c>
    </row>
    <row r="23207" ht="14.25" customHeight="1">
      <c r="A23207" s="5"/>
      <c r="B23207" s="5"/>
      <c r="C23207" s="5" t="str">
        <f>IFERROR(__xludf.DUMMYFUNCTION("""COMPUTED_VALUE"""),"")</f>
        <v/>
      </c>
      <c r="D23207" s="5">
        <v>0.0</v>
      </c>
    </row>
    <row r="23208" ht="14.25" customHeight="1">
      <c r="A23208" s="5"/>
      <c r="B23208" s="5"/>
      <c r="C23208" s="5" t="str">
        <f>IFERROR(__xludf.DUMMYFUNCTION("""COMPUTED_VALUE"""),"")</f>
        <v/>
      </c>
      <c r="D23208" s="5">
        <v>0.0</v>
      </c>
    </row>
    <row r="23209" ht="14.25" customHeight="1">
      <c r="A23209" s="5"/>
      <c r="B23209" s="5"/>
      <c r="C23209" s="5" t="str">
        <f>IFERROR(__xludf.DUMMYFUNCTION("""COMPUTED_VALUE"""),"")</f>
        <v/>
      </c>
      <c r="D23209" s="5">
        <v>0.0</v>
      </c>
    </row>
    <row r="23210" ht="14.25" customHeight="1">
      <c r="A23210" s="5"/>
      <c r="B23210" s="5"/>
      <c r="C23210" s="5" t="str">
        <f>IFERROR(__xludf.DUMMYFUNCTION("""COMPUTED_VALUE"""),"")</f>
        <v/>
      </c>
      <c r="D23210" s="5">
        <v>0.0</v>
      </c>
    </row>
    <row r="23211" ht="14.25" customHeight="1">
      <c r="A23211" s="5"/>
      <c r="B23211" s="5"/>
      <c r="C23211" s="5" t="str">
        <f>IFERROR(__xludf.DUMMYFUNCTION("""COMPUTED_VALUE"""),"")</f>
        <v/>
      </c>
      <c r="D23211" s="5">
        <v>0.0</v>
      </c>
    </row>
    <row r="23212" ht="14.25" customHeight="1">
      <c r="A23212" s="5"/>
      <c r="B23212" s="5"/>
      <c r="C23212" s="5" t="str">
        <f>IFERROR(__xludf.DUMMYFUNCTION("""COMPUTED_VALUE"""),"")</f>
        <v/>
      </c>
      <c r="D23212" s="5">
        <v>0.0</v>
      </c>
    </row>
    <row r="23213" ht="14.25" customHeight="1">
      <c r="A23213" s="5"/>
      <c r="B23213" s="5"/>
      <c r="C23213" s="5" t="str">
        <f>IFERROR(__xludf.DUMMYFUNCTION("""COMPUTED_VALUE"""),"")</f>
        <v/>
      </c>
      <c r="D23213" s="5">
        <v>0.0</v>
      </c>
    </row>
    <row r="23214" ht="14.25" customHeight="1">
      <c r="A23214" s="5"/>
      <c r="B23214" s="5"/>
      <c r="C23214" s="5" t="str">
        <f>IFERROR(__xludf.DUMMYFUNCTION("""COMPUTED_VALUE"""),"")</f>
        <v/>
      </c>
      <c r="D23214" s="5">
        <v>0.0</v>
      </c>
    </row>
    <row r="23215" ht="14.25" customHeight="1">
      <c r="A23215" s="5"/>
      <c r="B23215" s="5"/>
      <c r="C23215" s="5" t="str">
        <f>IFERROR(__xludf.DUMMYFUNCTION("""COMPUTED_VALUE"""),"")</f>
        <v/>
      </c>
      <c r="D23215" s="5">
        <v>0.0</v>
      </c>
    </row>
    <row r="23216" ht="14.25" customHeight="1">
      <c r="A23216" s="5"/>
      <c r="B23216" s="5"/>
      <c r="C23216" s="5" t="str">
        <f>IFERROR(__xludf.DUMMYFUNCTION("""COMPUTED_VALUE"""),"")</f>
        <v/>
      </c>
      <c r="D23216" s="5">
        <v>0.0</v>
      </c>
    </row>
    <row r="23217" ht="14.25" customHeight="1">
      <c r="A23217" s="5"/>
      <c r="B23217" s="5"/>
      <c r="C23217" s="5" t="str">
        <f>IFERROR(__xludf.DUMMYFUNCTION("""COMPUTED_VALUE"""),"")</f>
        <v/>
      </c>
      <c r="D23217" s="5">
        <v>0.0</v>
      </c>
    </row>
    <row r="23218" ht="14.25" customHeight="1">
      <c r="A23218" s="5"/>
      <c r="B23218" s="5"/>
      <c r="C23218" s="5" t="str">
        <f>IFERROR(__xludf.DUMMYFUNCTION("""COMPUTED_VALUE"""),"")</f>
        <v/>
      </c>
      <c r="D23218" s="5">
        <v>0.0</v>
      </c>
    </row>
    <row r="23219" ht="14.25" customHeight="1">
      <c r="A23219" s="5"/>
      <c r="B23219" s="5"/>
      <c r="C23219" s="5" t="str">
        <f>IFERROR(__xludf.DUMMYFUNCTION("""COMPUTED_VALUE"""),"")</f>
        <v/>
      </c>
      <c r="D23219" s="5">
        <v>0.0</v>
      </c>
    </row>
    <row r="23220" ht="14.25" customHeight="1">
      <c r="A23220" s="5"/>
      <c r="B23220" s="5"/>
      <c r="C23220" s="5" t="str">
        <f>IFERROR(__xludf.DUMMYFUNCTION("""COMPUTED_VALUE"""),"")</f>
        <v/>
      </c>
      <c r="D23220" s="5">
        <v>0.0</v>
      </c>
    </row>
    <row r="23221" ht="14.25" customHeight="1">
      <c r="A23221" s="5"/>
      <c r="B23221" s="5"/>
      <c r="C23221" s="5" t="str">
        <f>IFERROR(__xludf.DUMMYFUNCTION("""COMPUTED_VALUE"""),"")</f>
        <v/>
      </c>
      <c r="D23221" s="5">
        <v>0.0</v>
      </c>
    </row>
    <row r="23222" ht="14.25" customHeight="1">
      <c r="A23222" s="5"/>
      <c r="B23222" s="5"/>
      <c r="C23222" s="5" t="str">
        <f>IFERROR(__xludf.DUMMYFUNCTION("""COMPUTED_VALUE"""),"")</f>
        <v/>
      </c>
      <c r="D23222" s="5">
        <v>0.0</v>
      </c>
    </row>
    <row r="23223" ht="14.25" customHeight="1">
      <c r="A23223" s="5"/>
      <c r="B23223" s="5"/>
      <c r="C23223" s="5" t="str">
        <f>IFERROR(__xludf.DUMMYFUNCTION("""COMPUTED_VALUE"""),"")</f>
        <v/>
      </c>
      <c r="D23223" s="5">
        <v>0.0</v>
      </c>
    </row>
    <row r="23224" ht="14.25" customHeight="1">
      <c r="A23224" s="5"/>
      <c r="B23224" s="5"/>
      <c r="C23224" s="5" t="str">
        <f>IFERROR(__xludf.DUMMYFUNCTION("""COMPUTED_VALUE"""),"")</f>
        <v/>
      </c>
      <c r="D23224" s="5">
        <v>0.0</v>
      </c>
    </row>
    <row r="23225" ht="14.25" customHeight="1">
      <c r="A23225" s="5"/>
      <c r="B23225" s="5"/>
      <c r="C23225" s="5" t="str">
        <f>IFERROR(__xludf.DUMMYFUNCTION("""COMPUTED_VALUE"""),"")</f>
        <v/>
      </c>
      <c r="D23225" s="5">
        <v>0.0</v>
      </c>
    </row>
    <row r="23226" ht="14.25" customHeight="1">
      <c r="A23226" s="5"/>
      <c r="B23226" s="5"/>
      <c r="C23226" s="5" t="str">
        <f>IFERROR(__xludf.DUMMYFUNCTION("""COMPUTED_VALUE"""),"")</f>
        <v/>
      </c>
      <c r="D23226" s="5">
        <v>0.0</v>
      </c>
    </row>
    <row r="23227" ht="14.25" customHeight="1">
      <c r="A23227" s="5"/>
      <c r="B23227" s="5"/>
      <c r="C23227" s="5" t="str">
        <f>IFERROR(__xludf.DUMMYFUNCTION("""COMPUTED_VALUE"""),"")</f>
        <v/>
      </c>
      <c r="D23227" s="5">
        <v>0.0</v>
      </c>
    </row>
    <row r="23228" ht="14.25" customHeight="1">
      <c r="A23228" s="5"/>
      <c r="B23228" s="5"/>
      <c r="C23228" s="5" t="str">
        <f>IFERROR(__xludf.DUMMYFUNCTION("""COMPUTED_VALUE"""),"")</f>
        <v/>
      </c>
      <c r="D23228" s="5">
        <v>0.0</v>
      </c>
    </row>
    <row r="23229" ht="14.25" customHeight="1">
      <c r="A23229" s="5"/>
      <c r="B23229" s="5"/>
      <c r="C23229" s="5" t="str">
        <f>IFERROR(__xludf.DUMMYFUNCTION("""COMPUTED_VALUE"""),"")</f>
        <v/>
      </c>
      <c r="D23229" s="5">
        <v>0.0</v>
      </c>
    </row>
    <row r="23230" ht="14.25" customHeight="1">
      <c r="A23230" s="5"/>
      <c r="B23230" s="5"/>
      <c r="C23230" s="5" t="str">
        <f>IFERROR(__xludf.DUMMYFUNCTION("""COMPUTED_VALUE"""),"")</f>
        <v/>
      </c>
      <c r="D23230" s="5">
        <v>0.0</v>
      </c>
    </row>
    <row r="23231" ht="14.25" customHeight="1">
      <c r="A23231" s="5"/>
      <c r="B23231" s="5"/>
      <c r="C23231" s="5" t="str">
        <f>IFERROR(__xludf.DUMMYFUNCTION("""COMPUTED_VALUE"""),"")</f>
        <v/>
      </c>
      <c r="D23231" s="5">
        <v>0.0</v>
      </c>
    </row>
    <row r="23232" ht="14.25" customHeight="1">
      <c r="A23232" s="5"/>
      <c r="B23232" s="5"/>
      <c r="C23232" s="5" t="str">
        <f>IFERROR(__xludf.DUMMYFUNCTION("""COMPUTED_VALUE"""),"")</f>
        <v/>
      </c>
      <c r="D23232" s="5">
        <v>0.0</v>
      </c>
    </row>
    <row r="23233" ht="14.25" customHeight="1">
      <c r="A23233" s="5"/>
      <c r="B23233" s="5"/>
      <c r="C23233" s="5" t="str">
        <f>IFERROR(__xludf.DUMMYFUNCTION("""COMPUTED_VALUE"""),"")</f>
        <v/>
      </c>
      <c r="D23233" s="5">
        <v>0.0</v>
      </c>
    </row>
    <row r="23234" ht="14.25" customHeight="1">
      <c r="A23234" s="5"/>
      <c r="B23234" s="5"/>
      <c r="C23234" s="5" t="str">
        <f>IFERROR(__xludf.DUMMYFUNCTION("""COMPUTED_VALUE"""),"")</f>
        <v/>
      </c>
      <c r="D23234" s="5">
        <v>0.0</v>
      </c>
    </row>
    <row r="23235" ht="14.25" customHeight="1">
      <c r="A23235" s="5"/>
      <c r="B23235" s="5"/>
      <c r="C23235" s="5" t="str">
        <f>IFERROR(__xludf.DUMMYFUNCTION("""COMPUTED_VALUE"""),"")</f>
        <v/>
      </c>
      <c r="D23235" s="5">
        <v>0.0</v>
      </c>
    </row>
    <row r="23236" ht="14.25" customHeight="1">
      <c r="A23236" s="5"/>
      <c r="B23236" s="5"/>
      <c r="C23236" s="5" t="str">
        <f>IFERROR(__xludf.DUMMYFUNCTION("""COMPUTED_VALUE"""),"")</f>
        <v/>
      </c>
      <c r="D23236" s="5">
        <v>0.0</v>
      </c>
    </row>
    <row r="23237" ht="14.25" customHeight="1">
      <c r="A23237" s="5"/>
      <c r="B23237" s="5"/>
      <c r="C23237" s="5" t="str">
        <f>IFERROR(__xludf.DUMMYFUNCTION("""COMPUTED_VALUE"""),"")</f>
        <v/>
      </c>
      <c r="D23237" s="5">
        <v>0.0</v>
      </c>
    </row>
    <row r="23238" ht="14.25" customHeight="1">
      <c r="A23238" s="5"/>
      <c r="B23238" s="5"/>
      <c r="C23238" s="5" t="str">
        <f>IFERROR(__xludf.DUMMYFUNCTION("""COMPUTED_VALUE"""),"")</f>
        <v/>
      </c>
      <c r="D23238" s="5">
        <v>0.0</v>
      </c>
    </row>
    <row r="23239" ht="14.25" customHeight="1">
      <c r="A23239" s="5"/>
      <c r="B23239" s="5"/>
      <c r="C23239" s="5" t="str">
        <f>IFERROR(__xludf.DUMMYFUNCTION("""COMPUTED_VALUE"""),"")</f>
        <v/>
      </c>
      <c r="D23239" s="5">
        <v>0.0</v>
      </c>
    </row>
    <row r="23240" ht="14.25" customHeight="1">
      <c r="A23240" s="5"/>
      <c r="B23240" s="5"/>
      <c r="C23240" s="5" t="str">
        <f>IFERROR(__xludf.DUMMYFUNCTION("""COMPUTED_VALUE"""),"")</f>
        <v/>
      </c>
      <c r="D23240" s="5">
        <v>0.0</v>
      </c>
    </row>
    <row r="23241" ht="14.25" customHeight="1">
      <c r="A23241" s="5"/>
      <c r="B23241" s="5"/>
      <c r="C23241" s="5" t="str">
        <f>IFERROR(__xludf.DUMMYFUNCTION("""COMPUTED_VALUE"""),"")</f>
        <v/>
      </c>
      <c r="D23241" s="5">
        <v>0.0</v>
      </c>
    </row>
    <row r="23242" ht="14.25" customHeight="1">
      <c r="A23242" s="5"/>
      <c r="B23242" s="5"/>
      <c r="C23242" s="5" t="str">
        <f>IFERROR(__xludf.DUMMYFUNCTION("""COMPUTED_VALUE"""),"")</f>
        <v/>
      </c>
      <c r="D23242" s="5">
        <v>0.0</v>
      </c>
    </row>
    <row r="23243" ht="14.25" customHeight="1">
      <c r="A23243" s="5"/>
      <c r="B23243" s="5"/>
      <c r="C23243" s="5" t="str">
        <f>IFERROR(__xludf.DUMMYFUNCTION("""COMPUTED_VALUE"""),"")</f>
        <v/>
      </c>
      <c r="D23243" s="5">
        <v>0.0</v>
      </c>
    </row>
    <row r="23244" ht="14.25" customHeight="1">
      <c r="A23244" s="5"/>
      <c r="B23244" s="5"/>
      <c r="C23244" s="5" t="str">
        <f>IFERROR(__xludf.DUMMYFUNCTION("""COMPUTED_VALUE"""),"")</f>
        <v/>
      </c>
      <c r="D23244" s="5">
        <v>0.0</v>
      </c>
    </row>
    <row r="23245" ht="14.25" customHeight="1">
      <c r="A23245" s="5"/>
      <c r="B23245" s="5"/>
      <c r="C23245" s="5" t="str">
        <f>IFERROR(__xludf.DUMMYFUNCTION("""COMPUTED_VALUE"""),"")</f>
        <v/>
      </c>
      <c r="D23245" s="5">
        <v>0.0</v>
      </c>
    </row>
    <row r="23246" ht="14.25" customHeight="1">
      <c r="A23246" s="5"/>
      <c r="B23246" s="5"/>
      <c r="C23246" s="5" t="str">
        <f>IFERROR(__xludf.DUMMYFUNCTION("""COMPUTED_VALUE"""),"")</f>
        <v/>
      </c>
      <c r="D23246" s="5">
        <v>0.0</v>
      </c>
    </row>
    <row r="23247" ht="14.25" customHeight="1">
      <c r="A23247" s="5"/>
      <c r="B23247" s="5"/>
      <c r="C23247" s="5" t="str">
        <f>IFERROR(__xludf.DUMMYFUNCTION("""COMPUTED_VALUE"""),"")</f>
        <v/>
      </c>
      <c r="D23247" s="5">
        <v>0.0</v>
      </c>
    </row>
    <row r="23248" ht="14.25" customHeight="1">
      <c r="A23248" s="5"/>
      <c r="B23248" s="5"/>
      <c r="C23248" s="5" t="str">
        <f>IFERROR(__xludf.DUMMYFUNCTION("""COMPUTED_VALUE"""),"")</f>
        <v/>
      </c>
      <c r="D23248" s="5">
        <v>0.0</v>
      </c>
    </row>
    <row r="23249" ht="14.25" customHeight="1">
      <c r="A23249" s="5"/>
      <c r="B23249" s="5"/>
      <c r="C23249" s="5" t="str">
        <f>IFERROR(__xludf.DUMMYFUNCTION("""COMPUTED_VALUE"""),"")</f>
        <v/>
      </c>
      <c r="D23249" s="5">
        <v>0.0</v>
      </c>
    </row>
    <row r="23250" ht="14.25" customHeight="1">
      <c r="A23250" s="5"/>
      <c r="B23250" s="5"/>
      <c r="C23250" s="5" t="str">
        <f>IFERROR(__xludf.DUMMYFUNCTION("""COMPUTED_VALUE"""),"")</f>
        <v/>
      </c>
      <c r="D23250" s="5">
        <v>0.0</v>
      </c>
    </row>
    <row r="23251" ht="14.25" customHeight="1">
      <c r="A23251" s="5"/>
      <c r="B23251" s="5"/>
      <c r="C23251" s="5" t="str">
        <f>IFERROR(__xludf.DUMMYFUNCTION("""COMPUTED_VALUE"""),"")</f>
        <v/>
      </c>
      <c r="D23251" s="5">
        <v>0.0</v>
      </c>
    </row>
    <row r="23252" ht="14.25" customHeight="1">
      <c r="A23252" s="5"/>
      <c r="B23252" s="5"/>
      <c r="C23252" s="5" t="str">
        <f>IFERROR(__xludf.DUMMYFUNCTION("""COMPUTED_VALUE"""),"")</f>
        <v/>
      </c>
      <c r="D23252" s="5">
        <v>0.0</v>
      </c>
    </row>
    <row r="23253" ht="14.25" customHeight="1">
      <c r="A23253" s="5"/>
      <c r="B23253" s="5"/>
      <c r="C23253" s="5" t="str">
        <f>IFERROR(__xludf.DUMMYFUNCTION("""COMPUTED_VALUE"""),"")</f>
        <v/>
      </c>
      <c r="D23253" s="5">
        <v>0.0</v>
      </c>
    </row>
    <row r="23254" ht="14.25" customHeight="1">
      <c r="A23254" s="5"/>
      <c r="B23254" s="5"/>
      <c r="C23254" s="5" t="str">
        <f>IFERROR(__xludf.DUMMYFUNCTION("""COMPUTED_VALUE"""),"")</f>
        <v/>
      </c>
      <c r="D23254" s="5">
        <v>0.0</v>
      </c>
    </row>
    <row r="23255" ht="14.25" customHeight="1">
      <c r="A23255" s="5"/>
      <c r="B23255" s="5"/>
      <c r="C23255" s="5" t="str">
        <f>IFERROR(__xludf.DUMMYFUNCTION("""COMPUTED_VALUE"""),"")</f>
        <v/>
      </c>
      <c r="D23255" s="5">
        <v>0.0</v>
      </c>
    </row>
    <row r="23256" ht="14.25" customHeight="1">
      <c r="A23256" s="5"/>
      <c r="B23256" s="5"/>
      <c r="C23256" s="5" t="str">
        <f>IFERROR(__xludf.DUMMYFUNCTION("""COMPUTED_VALUE"""),"")</f>
        <v/>
      </c>
      <c r="D23256" s="5">
        <v>0.0</v>
      </c>
    </row>
    <row r="23257" ht="14.25" customHeight="1">
      <c r="A23257" s="5"/>
      <c r="B23257" s="5"/>
      <c r="C23257" s="5" t="str">
        <f>IFERROR(__xludf.DUMMYFUNCTION("""COMPUTED_VALUE"""),"")</f>
        <v/>
      </c>
      <c r="D23257" s="5">
        <v>0.0</v>
      </c>
    </row>
    <row r="23258" ht="14.25" customHeight="1">
      <c r="A23258" s="5"/>
      <c r="B23258" s="5"/>
      <c r="C23258" s="5" t="str">
        <f>IFERROR(__xludf.DUMMYFUNCTION("""COMPUTED_VALUE"""),"")</f>
        <v/>
      </c>
      <c r="D23258" s="5">
        <v>0.0</v>
      </c>
    </row>
    <row r="23259" ht="14.25" customHeight="1">
      <c r="A23259" s="5"/>
      <c r="B23259" s="5"/>
      <c r="C23259" s="5" t="str">
        <f>IFERROR(__xludf.DUMMYFUNCTION("""COMPUTED_VALUE"""),"")</f>
        <v/>
      </c>
      <c r="D23259" s="5">
        <v>0.0</v>
      </c>
    </row>
    <row r="23260" ht="14.25" customHeight="1">
      <c r="A23260" s="5"/>
      <c r="B23260" s="5"/>
      <c r="C23260" s="5" t="str">
        <f>IFERROR(__xludf.DUMMYFUNCTION("""COMPUTED_VALUE"""),"")</f>
        <v/>
      </c>
      <c r="D23260" s="5">
        <v>0.0</v>
      </c>
    </row>
    <row r="23261" ht="14.25" customHeight="1">
      <c r="A23261" s="5"/>
      <c r="B23261" s="5"/>
      <c r="C23261" s="5" t="str">
        <f>IFERROR(__xludf.DUMMYFUNCTION("""COMPUTED_VALUE"""),"")</f>
        <v/>
      </c>
      <c r="D23261" s="5">
        <v>0.0</v>
      </c>
    </row>
    <row r="23262" ht="14.25" customHeight="1">
      <c r="A23262" s="5"/>
      <c r="B23262" s="5"/>
      <c r="C23262" s="5" t="str">
        <f>IFERROR(__xludf.DUMMYFUNCTION("""COMPUTED_VALUE"""),"")</f>
        <v/>
      </c>
      <c r="D23262" s="5">
        <v>0.0</v>
      </c>
    </row>
    <row r="23263" ht="14.25" customHeight="1">
      <c r="A23263" s="5"/>
      <c r="B23263" s="5"/>
      <c r="C23263" s="5" t="str">
        <f>IFERROR(__xludf.DUMMYFUNCTION("""COMPUTED_VALUE"""),"")</f>
        <v/>
      </c>
      <c r="D23263" s="5">
        <v>0.0</v>
      </c>
    </row>
    <row r="23264" ht="14.25" customHeight="1">
      <c r="A23264" s="5"/>
      <c r="B23264" s="5"/>
      <c r="C23264" s="5" t="str">
        <f>IFERROR(__xludf.DUMMYFUNCTION("""COMPUTED_VALUE"""),"")</f>
        <v/>
      </c>
      <c r="D23264" s="5">
        <v>0.0</v>
      </c>
    </row>
    <row r="23265" ht="14.25" customHeight="1">
      <c r="A23265" s="5"/>
      <c r="B23265" s="5"/>
      <c r="C23265" s="5" t="str">
        <f>IFERROR(__xludf.DUMMYFUNCTION("""COMPUTED_VALUE"""),"")</f>
        <v/>
      </c>
      <c r="D23265" s="5">
        <v>0.0</v>
      </c>
    </row>
    <row r="23266" ht="14.25" customHeight="1">
      <c r="A23266" s="5"/>
      <c r="B23266" s="5"/>
      <c r="C23266" s="5" t="str">
        <f>IFERROR(__xludf.DUMMYFUNCTION("""COMPUTED_VALUE"""),"")</f>
        <v/>
      </c>
      <c r="D23266" s="5">
        <v>0.0</v>
      </c>
    </row>
    <row r="23267" ht="14.25" customHeight="1">
      <c r="A23267" s="5"/>
      <c r="B23267" s="5"/>
      <c r="C23267" s="5" t="str">
        <f>IFERROR(__xludf.DUMMYFUNCTION("""COMPUTED_VALUE"""),"")</f>
        <v/>
      </c>
      <c r="D23267" s="5">
        <v>0.0</v>
      </c>
    </row>
    <row r="23268" ht="14.25" customHeight="1">
      <c r="A23268" s="5"/>
      <c r="B23268" s="5"/>
      <c r="C23268" s="5" t="str">
        <f>IFERROR(__xludf.DUMMYFUNCTION("""COMPUTED_VALUE"""),"")</f>
        <v/>
      </c>
      <c r="D23268" s="5">
        <v>0.0</v>
      </c>
    </row>
    <row r="23269" ht="14.25" customHeight="1">
      <c r="A23269" s="5"/>
      <c r="B23269" s="5"/>
      <c r="C23269" s="5" t="str">
        <f>IFERROR(__xludf.DUMMYFUNCTION("""COMPUTED_VALUE"""),"")</f>
        <v/>
      </c>
      <c r="D23269" s="5">
        <v>0.0</v>
      </c>
    </row>
    <row r="23270" ht="14.25" customHeight="1">
      <c r="A23270" s="5"/>
      <c r="B23270" s="5"/>
      <c r="C23270" s="5" t="str">
        <f>IFERROR(__xludf.DUMMYFUNCTION("""COMPUTED_VALUE"""),"")</f>
        <v/>
      </c>
      <c r="D23270" s="5">
        <v>0.0</v>
      </c>
    </row>
    <row r="23271" ht="14.25" customHeight="1">
      <c r="A23271" s="5"/>
      <c r="B23271" s="5"/>
      <c r="C23271" s="5" t="str">
        <f>IFERROR(__xludf.DUMMYFUNCTION("""COMPUTED_VALUE"""),"")</f>
        <v/>
      </c>
      <c r="D23271" s="5">
        <v>0.0</v>
      </c>
    </row>
    <row r="23272" ht="14.25" customHeight="1">
      <c r="A23272" s="5"/>
      <c r="B23272" s="5"/>
      <c r="C23272" s="5" t="str">
        <f>IFERROR(__xludf.DUMMYFUNCTION("""COMPUTED_VALUE"""),"")</f>
        <v/>
      </c>
      <c r="D23272" s="5">
        <v>0.0</v>
      </c>
    </row>
    <row r="23273" ht="14.25" customHeight="1">
      <c r="A23273" s="5"/>
      <c r="B23273" s="5"/>
      <c r="C23273" s="5" t="str">
        <f>IFERROR(__xludf.DUMMYFUNCTION("""COMPUTED_VALUE"""),"")</f>
        <v/>
      </c>
      <c r="D23273" s="5">
        <v>0.0</v>
      </c>
    </row>
    <row r="23274" ht="14.25" customHeight="1">
      <c r="A23274" s="5"/>
      <c r="B23274" s="5"/>
      <c r="C23274" s="5" t="str">
        <f>IFERROR(__xludf.DUMMYFUNCTION("""COMPUTED_VALUE"""),"")</f>
        <v/>
      </c>
      <c r="D23274" s="5">
        <v>0.0</v>
      </c>
    </row>
    <row r="23275" ht="14.25" customHeight="1">
      <c r="A23275" s="5"/>
      <c r="B23275" s="5"/>
      <c r="C23275" s="5" t="str">
        <f>IFERROR(__xludf.DUMMYFUNCTION("""COMPUTED_VALUE"""),"")</f>
        <v/>
      </c>
      <c r="D23275" s="5">
        <v>0.0</v>
      </c>
    </row>
    <row r="23276" ht="14.25" customHeight="1">
      <c r="A23276" s="5"/>
      <c r="B23276" s="5"/>
      <c r="C23276" s="5" t="str">
        <f>IFERROR(__xludf.DUMMYFUNCTION("""COMPUTED_VALUE"""),"")</f>
        <v/>
      </c>
      <c r="D23276" s="5">
        <v>0.0</v>
      </c>
    </row>
    <row r="23277" ht="14.25" customHeight="1">
      <c r="A23277" s="5"/>
      <c r="B23277" s="5"/>
      <c r="C23277" s="5" t="str">
        <f>IFERROR(__xludf.DUMMYFUNCTION("""COMPUTED_VALUE"""),"")</f>
        <v/>
      </c>
      <c r="D23277" s="5">
        <v>0.0</v>
      </c>
    </row>
    <row r="23278" ht="14.25" customHeight="1">
      <c r="A23278" s="5"/>
      <c r="B23278" s="5"/>
      <c r="C23278" s="5" t="str">
        <f>IFERROR(__xludf.DUMMYFUNCTION("""COMPUTED_VALUE"""),"")</f>
        <v/>
      </c>
      <c r="D23278" s="5">
        <v>0.0</v>
      </c>
    </row>
    <row r="23279" ht="14.25" customHeight="1">
      <c r="A23279" s="5"/>
      <c r="B23279" s="5"/>
      <c r="C23279" s="5" t="str">
        <f>IFERROR(__xludf.DUMMYFUNCTION("""COMPUTED_VALUE"""),"")</f>
        <v/>
      </c>
      <c r="D23279" s="5">
        <v>0.0</v>
      </c>
    </row>
    <row r="23280" ht="14.25" customHeight="1">
      <c r="A23280" s="5"/>
      <c r="B23280" s="5"/>
      <c r="C23280" s="5" t="str">
        <f>IFERROR(__xludf.DUMMYFUNCTION("""COMPUTED_VALUE"""),"")</f>
        <v/>
      </c>
      <c r="D23280" s="5">
        <v>0.0</v>
      </c>
    </row>
    <row r="23281" ht="14.25" customHeight="1">
      <c r="A23281" s="5"/>
      <c r="B23281" s="5"/>
      <c r="C23281" s="5" t="str">
        <f>IFERROR(__xludf.DUMMYFUNCTION("""COMPUTED_VALUE"""),"")</f>
        <v/>
      </c>
      <c r="D23281" s="5">
        <v>0.0</v>
      </c>
    </row>
    <row r="23282" ht="14.25" customHeight="1">
      <c r="A23282" s="5"/>
      <c r="B23282" s="5"/>
      <c r="C23282" s="5" t="str">
        <f>IFERROR(__xludf.DUMMYFUNCTION("""COMPUTED_VALUE"""),"")</f>
        <v/>
      </c>
      <c r="D23282" s="5">
        <v>0.0</v>
      </c>
    </row>
    <row r="23283" ht="14.25" customHeight="1">
      <c r="A23283" s="5"/>
      <c r="B23283" s="5"/>
      <c r="C23283" s="5" t="str">
        <f>IFERROR(__xludf.DUMMYFUNCTION("""COMPUTED_VALUE"""),"")</f>
        <v/>
      </c>
      <c r="D23283" s="5">
        <v>0.0</v>
      </c>
    </row>
    <row r="23284" ht="14.25" customHeight="1">
      <c r="A23284" s="5"/>
      <c r="B23284" s="5"/>
      <c r="C23284" s="5" t="str">
        <f>IFERROR(__xludf.DUMMYFUNCTION("""COMPUTED_VALUE"""),"")</f>
        <v/>
      </c>
      <c r="D23284" s="5">
        <v>0.0</v>
      </c>
    </row>
    <row r="23285" ht="14.25" customHeight="1">
      <c r="A23285" s="5"/>
      <c r="B23285" s="5"/>
      <c r="C23285" s="5" t="str">
        <f>IFERROR(__xludf.DUMMYFUNCTION("""COMPUTED_VALUE"""),"")</f>
        <v/>
      </c>
      <c r="D23285" s="5">
        <v>0.0</v>
      </c>
    </row>
    <row r="23286" ht="14.25" customHeight="1">
      <c r="A23286" s="5"/>
      <c r="B23286" s="5"/>
      <c r="C23286" s="5" t="str">
        <f>IFERROR(__xludf.DUMMYFUNCTION("""COMPUTED_VALUE"""),"")</f>
        <v/>
      </c>
      <c r="D23286" s="5">
        <v>0.0</v>
      </c>
    </row>
    <row r="23287" ht="14.25" customHeight="1">
      <c r="A23287" s="5"/>
      <c r="B23287" s="5"/>
      <c r="C23287" s="5" t="str">
        <f>IFERROR(__xludf.DUMMYFUNCTION("""COMPUTED_VALUE"""),"")</f>
        <v/>
      </c>
      <c r="D23287" s="5">
        <v>0.0</v>
      </c>
    </row>
    <row r="23288" ht="14.25" customHeight="1">
      <c r="A23288" s="5"/>
      <c r="B23288" s="5"/>
      <c r="C23288" s="5" t="str">
        <f>IFERROR(__xludf.DUMMYFUNCTION("""COMPUTED_VALUE"""),"")</f>
        <v/>
      </c>
      <c r="D23288" s="5">
        <v>0.0</v>
      </c>
    </row>
    <row r="23289" ht="14.25" customHeight="1">
      <c r="A23289" s="5"/>
      <c r="B23289" s="5"/>
      <c r="C23289" s="5" t="str">
        <f>IFERROR(__xludf.DUMMYFUNCTION("""COMPUTED_VALUE"""),"")</f>
        <v/>
      </c>
      <c r="D23289" s="5">
        <v>0.0</v>
      </c>
    </row>
    <row r="23290" ht="14.25" customHeight="1">
      <c r="A23290" s="5"/>
      <c r="B23290" s="5"/>
      <c r="C23290" s="5" t="str">
        <f>IFERROR(__xludf.DUMMYFUNCTION("""COMPUTED_VALUE"""),"")</f>
        <v/>
      </c>
      <c r="D23290" s="5">
        <v>0.0</v>
      </c>
    </row>
    <row r="23291" ht="14.25" customHeight="1">
      <c r="A23291" s="5"/>
      <c r="B23291" s="5"/>
      <c r="C23291" s="5" t="str">
        <f>IFERROR(__xludf.DUMMYFUNCTION("""COMPUTED_VALUE"""),"")</f>
        <v/>
      </c>
      <c r="D23291" s="5">
        <v>0.0</v>
      </c>
    </row>
    <row r="23292" ht="14.25" customHeight="1">
      <c r="A23292" s="5"/>
      <c r="B23292" s="5"/>
      <c r="C23292" s="5" t="str">
        <f>IFERROR(__xludf.DUMMYFUNCTION("""COMPUTED_VALUE"""),"")</f>
        <v/>
      </c>
      <c r="D23292" s="5">
        <v>0.0</v>
      </c>
    </row>
    <row r="23293" ht="14.25" customHeight="1">
      <c r="A23293" s="5"/>
      <c r="B23293" s="5"/>
      <c r="C23293" s="5" t="str">
        <f>IFERROR(__xludf.DUMMYFUNCTION("""COMPUTED_VALUE"""),"")</f>
        <v/>
      </c>
      <c r="D23293" s="5">
        <v>0.0</v>
      </c>
    </row>
    <row r="23294" ht="14.25" customHeight="1">
      <c r="A23294" s="5"/>
      <c r="B23294" s="5"/>
      <c r="C23294" s="5" t="str">
        <f>IFERROR(__xludf.DUMMYFUNCTION("""COMPUTED_VALUE"""),"")</f>
        <v/>
      </c>
      <c r="D23294" s="5">
        <v>0.0</v>
      </c>
    </row>
    <row r="23295" ht="14.25" customHeight="1">
      <c r="A23295" s="5"/>
      <c r="B23295" s="5"/>
      <c r="C23295" s="5" t="str">
        <f>IFERROR(__xludf.DUMMYFUNCTION("""COMPUTED_VALUE"""),"")</f>
        <v/>
      </c>
      <c r="D23295" s="5">
        <v>0.0</v>
      </c>
    </row>
    <row r="23296" ht="14.25" customHeight="1">
      <c r="A23296" s="5"/>
      <c r="B23296" s="5"/>
      <c r="C23296" s="5" t="str">
        <f>IFERROR(__xludf.DUMMYFUNCTION("""COMPUTED_VALUE"""),"")</f>
        <v/>
      </c>
      <c r="D23296" s="5">
        <v>0.0</v>
      </c>
    </row>
    <row r="23297" ht="14.25" customHeight="1">
      <c r="A23297" s="5"/>
      <c r="B23297" s="5"/>
      <c r="C23297" s="5" t="str">
        <f>IFERROR(__xludf.DUMMYFUNCTION("""COMPUTED_VALUE"""),"")</f>
        <v/>
      </c>
      <c r="D23297" s="5">
        <v>0.0</v>
      </c>
    </row>
    <row r="23298" ht="14.25" customHeight="1">
      <c r="A23298" s="5"/>
      <c r="B23298" s="5"/>
      <c r="C23298" s="5" t="str">
        <f>IFERROR(__xludf.DUMMYFUNCTION("""COMPUTED_VALUE"""),"")</f>
        <v/>
      </c>
      <c r="D23298" s="5">
        <v>0.0</v>
      </c>
    </row>
    <row r="23299" ht="14.25" customHeight="1">
      <c r="A23299" s="5"/>
      <c r="B23299" s="5"/>
      <c r="C23299" s="5" t="str">
        <f>IFERROR(__xludf.DUMMYFUNCTION("""COMPUTED_VALUE"""),"")</f>
        <v/>
      </c>
      <c r="D23299" s="5">
        <v>0.0</v>
      </c>
    </row>
    <row r="23300" ht="14.25" customHeight="1">
      <c r="A23300" s="5"/>
      <c r="B23300" s="5"/>
      <c r="C23300" s="5" t="str">
        <f>IFERROR(__xludf.DUMMYFUNCTION("""COMPUTED_VALUE"""),"")</f>
        <v/>
      </c>
      <c r="D23300" s="5">
        <v>0.0</v>
      </c>
    </row>
    <row r="23301" ht="14.25" customHeight="1">
      <c r="A23301" s="5"/>
      <c r="B23301" s="5"/>
      <c r="C23301" s="5" t="str">
        <f>IFERROR(__xludf.DUMMYFUNCTION("""COMPUTED_VALUE"""),"")</f>
        <v/>
      </c>
      <c r="D23301" s="5">
        <v>0.0</v>
      </c>
    </row>
    <row r="23302" ht="14.25" customHeight="1">
      <c r="A23302" s="5"/>
      <c r="B23302" s="5"/>
      <c r="C23302" s="5" t="str">
        <f>IFERROR(__xludf.DUMMYFUNCTION("""COMPUTED_VALUE"""),"")</f>
        <v/>
      </c>
      <c r="D23302" s="5">
        <v>0.0</v>
      </c>
    </row>
    <row r="23303" ht="14.25" customHeight="1">
      <c r="A23303" s="5"/>
      <c r="B23303" s="5"/>
      <c r="C23303" s="5" t="str">
        <f>IFERROR(__xludf.DUMMYFUNCTION("""COMPUTED_VALUE"""),"")</f>
        <v/>
      </c>
      <c r="D23303" s="5">
        <v>0.0</v>
      </c>
    </row>
    <row r="23304" ht="14.25" customHeight="1">
      <c r="A23304" s="5"/>
      <c r="B23304" s="5"/>
      <c r="C23304" s="5" t="str">
        <f>IFERROR(__xludf.DUMMYFUNCTION("""COMPUTED_VALUE"""),"")</f>
        <v/>
      </c>
      <c r="D23304" s="5">
        <v>0.0</v>
      </c>
    </row>
    <row r="23305" ht="14.25" customHeight="1">
      <c r="A23305" s="5"/>
      <c r="B23305" s="5"/>
      <c r="C23305" s="5" t="str">
        <f>IFERROR(__xludf.DUMMYFUNCTION("""COMPUTED_VALUE"""),"")</f>
        <v/>
      </c>
      <c r="D23305" s="5">
        <v>0.0</v>
      </c>
    </row>
    <row r="23306" ht="14.25" customHeight="1">
      <c r="A23306" s="5"/>
      <c r="B23306" s="5"/>
      <c r="C23306" s="5" t="str">
        <f>IFERROR(__xludf.DUMMYFUNCTION("""COMPUTED_VALUE"""),"")</f>
        <v/>
      </c>
      <c r="D23306" s="5">
        <v>0.0</v>
      </c>
    </row>
    <row r="23307" ht="14.25" customHeight="1">
      <c r="A23307" s="5"/>
      <c r="B23307" s="5"/>
      <c r="C23307" s="5" t="str">
        <f>IFERROR(__xludf.DUMMYFUNCTION("""COMPUTED_VALUE"""),"")</f>
        <v/>
      </c>
      <c r="D23307" s="5">
        <v>0.0</v>
      </c>
    </row>
    <row r="23308" ht="14.25" customHeight="1">
      <c r="A23308" s="5"/>
      <c r="B23308" s="5"/>
      <c r="C23308" s="5" t="str">
        <f>IFERROR(__xludf.DUMMYFUNCTION("""COMPUTED_VALUE"""),"")</f>
        <v/>
      </c>
      <c r="D23308" s="5">
        <v>0.0</v>
      </c>
    </row>
    <row r="23309" ht="14.25" customHeight="1">
      <c r="A23309" s="5"/>
      <c r="B23309" s="5"/>
      <c r="C23309" s="5" t="str">
        <f>IFERROR(__xludf.DUMMYFUNCTION("""COMPUTED_VALUE"""),"")</f>
        <v/>
      </c>
      <c r="D23309" s="5">
        <v>0.0</v>
      </c>
    </row>
    <row r="23310" ht="14.25" customHeight="1">
      <c r="A23310" s="5"/>
      <c r="B23310" s="5"/>
      <c r="C23310" s="5" t="str">
        <f>IFERROR(__xludf.DUMMYFUNCTION("""COMPUTED_VALUE"""),"")</f>
        <v/>
      </c>
      <c r="D23310" s="5">
        <v>0.0</v>
      </c>
    </row>
    <row r="23311" ht="14.25" customHeight="1">
      <c r="A23311" s="5"/>
      <c r="B23311" s="5"/>
      <c r="C23311" s="5" t="str">
        <f>IFERROR(__xludf.DUMMYFUNCTION("""COMPUTED_VALUE"""),"")</f>
        <v/>
      </c>
      <c r="D23311" s="5">
        <v>0.0</v>
      </c>
    </row>
    <row r="23312" ht="14.25" customHeight="1">
      <c r="A23312" s="5"/>
      <c r="B23312" s="5"/>
      <c r="C23312" s="5" t="str">
        <f>IFERROR(__xludf.DUMMYFUNCTION("""COMPUTED_VALUE"""),"")</f>
        <v/>
      </c>
      <c r="D23312" s="5">
        <v>0.0</v>
      </c>
    </row>
    <row r="23313" ht="14.25" customHeight="1">
      <c r="A23313" s="5"/>
      <c r="B23313" s="5"/>
      <c r="C23313" s="5" t="str">
        <f>IFERROR(__xludf.DUMMYFUNCTION("""COMPUTED_VALUE"""),"")</f>
        <v/>
      </c>
      <c r="D23313" s="5">
        <v>0.0</v>
      </c>
    </row>
    <row r="23314" ht="14.25" customHeight="1">
      <c r="A23314" s="5"/>
      <c r="B23314" s="5"/>
      <c r="C23314" s="5" t="str">
        <f>IFERROR(__xludf.DUMMYFUNCTION("""COMPUTED_VALUE"""),"")</f>
        <v/>
      </c>
      <c r="D23314" s="5">
        <v>0.0</v>
      </c>
    </row>
    <row r="23315" ht="14.25" customHeight="1">
      <c r="A23315" s="5"/>
      <c r="B23315" s="5"/>
      <c r="C23315" s="5" t="str">
        <f>IFERROR(__xludf.DUMMYFUNCTION("""COMPUTED_VALUE"""),"")</f>
        <v/>
      </c>
      <c r="D23315" s="5">
        <v>0.0</v>
      </c>
    </row>
    <row r="23316" ht="14.25" customHeight="1">
      <c r="A23316" s="5"/>
      <c r="B23316" s="5"/>
      <c r="C23316" s="5" t="str">
        <f>IFERROR(__xludf.DUMMYFUNCTION("""COMPUTED_VALUE"""),"")</f>
        <v/>
      </c>
      <c r="D23316" s="5">
        <v>0.0</v>
      </c>
    </row>
    <row r="23317" ht="14.25" customHeight="1">
      <c r="A23317" s="5"/>
      <c r="B23317" s="5"/>
      <c r="C23317" s="5" t="str">
        <f>IFERROR(__xludf.DUMMYFUNCTION("""COMPUTED_VALUE"""),"")</f>
        <v/>
      </c>
      <c r="D23317" s="5">
        <v>0.0</v>
      </c>
    </row>
    <row r="23318" ht="14.25" customHeight="1">
      <c r="A23318" s="5"/>
      <c r="B23318" s="5"/>
      <c r="C23318" s="5" t="str">
        <f>IFERROR(__xludf.DUMMYFUNCTION("""COMPUTED_VALUE"""),"")</f>
        <v/>
      </c>
      <c r="D23318" s="5">
        <v>0.0</v>
      </c>
    </row>
    <row r="23319" ht="14.25" customHeight="1">
      <c r="A23319" s="5"/>
      <c r="B23319" s="5"/>
      <c r="C23319" s="5" t="str">
        <f>IFERROR(__xludf.DUMMYFUNCTION("""COMPUTED_VALUE"""),"")</f>
        <v/>
      </c>
      <c r="D23319" s="5">
        <v>0.0</v>
      </c>
    </row>
    <row r="23320" ht="14.25" customHeight="1">
      <c r="A23320" s="5"/>
      <c r="B23320" s="5"/>
      <c r="C23320" s="5" t="str">
        <f>IFERROR(__xludf.DUMMYFUNCTION("""COMPUTED_VALUE"""),"")</f>
        <v/>
      </c>
      <c r="D23320" s="5">
        <v>0.0</v>
      </c>
    </row>
    <row r="23321" ht="14.25" customHeight="1">
      <c r="A23321" s="5"/>
      <c r="B23321" s="5"/>
      <c r="C23321" s="5" t="str">
        <f>IFERROR(__xludf.DUMMYFUNCTION("""COMPUTED_VALUE"""),"")</f>
        <v/>
      </c>
      <c r="D23321" s="5">
        <v>0.0</v>
      </c>
    </row>
    <row r="23322" ht="14.25" customHeight="1">
      <c r="A23322" s="5"/>
      <c r="B23322" s="5"/>
      <c r="C23322" s="5" t="str">
        <f>IFERROR(__xludf.DUMMYFUNCTION("""COMPUTED_VALUE"""),"")</f>
        <v/>
      </c>
      <c r="D23322" s="5">
        <v>0.0</v>
      </c>
    </row>
    <row r="23323" ht="14.25" customHeight="1">
      <c r="A23323" s="5"/>
      <c r="B23323" s="5"/>
      <c r="C23323" s="5" t="str">
        <f>IFERROR(__xludf.DUMMYFUNCTION("""COMPUTED_VALUE"""),"")</f>
        <v/>
      </c>
      <c r="D23323" s="5">
        <v>0.0</v>
      </c>
    </row>
    <row r="23324" ht="14.25" customHeight="1">
      <c r="A23324" s="5"/>
      <c r="B23324" s="5"/>
      <c r="C23324" s="5" t="str">
        <f>IFERROR(__xludf.DUMMYFUNCTION("""COMPUTED_VALUE"""),"")</f>
        <v/>
      </c>
      <c r="D23324" s="5">
        <v>0.0</v>
      </c>
    </row>
    <row r="23325" ht="14.25" customHeight="1">
      <c r="A23325" s="5"/>
      <c r="B23325" s="5"/>
      <c r="C23325" s="5" t="str">
        <f>IFERROR(__xludf.DUMMYFUNCTION("""COMPUTED_VALUE"""),"")</f>
        <v/>
      </c>
      <c r="D23325" s="5">
        <v>0.0</v>
      </c>
    </row>
    <row r="23326" ht="14.25" customHeight="1">
      <c r="A23326" s="5"/>
      <c r="B23326" s="5"/>
      <c r="C23326" s="5" t="str">
        <f>IFERROR(__xludf.DUMMYFUNCTION("""COMPUTED_VALUE"""),"")</f>
        <v/>
      </c>
      <c r="D23326" s="5">
        <v>0.0</v>
      </c>
    </row>
    <row r="23327" ht="14.25" customHeight="1">
      <c r="A23327" s="5"/>
      <c r="B23327" s="5"/>
      <c r="C23327" s="5" t="str">
        <f>IFERROR(__xludf.DUMMYFUNCTION("""COMPUTED_VALUE"""),"")</f>
        <v/>
      </c>
      <c r="D23327" s="5">
        <v>0.0</v>
      </c>
    </row>
    <row r="23328" ht="14.25" customHeight="1">
      <c r="A23328" s="5"/>
      <c r="B23328" s="5"/>
      <c r="C23328" s="5" t="str">
        <f>IFERROR(__xludf.DUMMYFUNCTION("""COMPUTED_VALUE"""),"")</f>
        <v/>
      </c>
      <c r="D23328" s="5">
        <v>0.0</v>
      </c>
    </row>
    <row r="23329" ht="14.25" customHeight="1">
      <c r="A23329" s="5"/>
      <c r="B23329" s="5"/>
      <c r="C23329" s="5" t="str">
        <f>IFERROR(__xludf.DUMMYFUNCTION("""COMPUTED_VALUE"""),"")</f>
        <v/>
      </c>
      <c r="D23329" s="5">
        <v>0.0</v>
      </c>
    </row>
    <row r="23330" ht="14.25" customHeight="1">
      <c r="A23330" s="5"/>
      <c r="B23330" s="5"/>
      <c r="C23330" s="5" t="str">
        <f>IFERROR(__xludf.DUMMYFUNCTION("""COMPUTED_VALUE"""),"")</f>
        <v/>
      </c>
      <c r="D23330" s="5">
        <v>0.0</v>
      </c>
    </row>
    <row r="23331" ht="14.25" customHeight="1">
      <c r="A23331" s="5"/>
      <c r="B23331" s="5"/>
      <c r="C23331" s="5" t="str">
        <f>IFERROR(__xludf.DUMMYFUNCTION("""COMPUTED_VALUE"""),"")</f>
        <v/>
      </c>
      <c r="D23331" s="5">
        <v>0.0</v>
      </c>
    </row>
    <row r="23332" ht="14.25" customHeight="1">
      <c r="A23332" s="5"/>
      <c r="B23332" s="5"/>
      <c r="C23332" s="5" t="str">
        <f>IFERROR(__xludf.DUMMYFUNCTION("""COMPUTED_VALUE"""),"")</f>
        <v/>
      </c>
      <c r="D23332" s="5">
        <v>0.0</v>
      </c>
    </row>
    <row r="23333" ht="14.25" customHeight="1">
      <c r="A23333" s="5"/>
      <c r="B23333" s="5"/>
      <c r="C23333" s="5" t="str">
        <f>IFERROR(__xludf.DUMMYFUNCTION("""COMPUTED_VALUE"""),"")</f>
        <v/>
      </c>
      <c r="D23333" s="5">
        <v>0.0</v>
      </c>
    </row>
    <row r="23334" ht="14.25" customHeight="1">
      <c r="A23334" s="5"/>
      <c r="B23334" s="5"/>
      <c r="C23334" s="5" t="str">
        <f>IFERROR(__xludf.DUMMYFUNCTION("""COMPUTED_VALUE"""),"")</f>
        <v/>
      </c>
      <c r="D23334" s="5">
        <v>0.0</v>
      </c>
    </row>
    <row r="23335" ht="14.25" customHeight="1">
      <c r="A23335" s="5"/>
      <c r="B23335" s="5"/>
      <c r="C23335" s="5" t="str">
        <f>IFERROR(__xludf.DUMMYFUNCTION("""COMPUTED_VALUE"""),"")</f>
        <v/>
      </c>
      <c r="D23335" s="5">
        <v>0.0</v>
      </c>
    </row>
    <row r="23336" ht="14.25" customHeight="1">
      <c r="A23336" s="5"/>
      <c r="B23336" s="5"/>
      <c r="C23336" s="5" t="str">
        <f>IFERROR(__xludf.DUMMYFUNCTION("""COMPUTED_VALUE"""),"")</f>
        <v/>
      </c>
      <c r="D23336" s="5">
        <v>0.0</v>
      </c>
    </row>
    <row r="23337" ht="14.25" customHeight="1">
      <c r="A23337" s="5"/>
      <c r="B23337" s="5"/>
      <c r="C23337" s="5" t="str">
        <f>IFERROR(__xludf.DUMMYFUNCTION("""COMPUTED_VALUE"""),"")</f>
        <v/>
      </c>
      <c r="D23337" s="5">
        <v>0.0</v>
      </c>
    </row>
    <row r="23338" ht="14.25" customHeight="1">
      <c r="A23338" s="5"/>
      <c r="B23338" s="5"/>
      <c r="C23338" s="5" t="str">
        <f>IFERROR(__xludf.DUMMYFUNCTION("""COMPUTED_VALUE"""),"")</f>
        <v/>
      </c>
      <c r="D23338" s="5">
        <v>0.0</v>
      </c>
    </row>
    <row r="23339" ht="14.25" customHeight="1">
      <c r="A23339" s="5"/>
      <c r="B23339" s="5"/>
      <c r="C23339" s="5" t="str">
        <f>IFERROR(__xludf.DUMMYFUNCTION("""COMPUTED_VALUE"""),"")</f>
        <v/>
      </c>
      <c r="D23339" s="5">
        <v>0.0</v>
      </c>
    </row>
    <row r="23340" ht="14.25" customHeight="1">
      <c r="A23340" s="5"/>
      <c r="B23340" s="5"/>
      <c r="C23340" s="5" t="str">
        <f>IFERROR(__xludf.DUMMYFUNCTION("""COMPUTED_VALUE"""),"")</f>
        <v/>
      </c>
      <c r="D23340" s="5">
        <v>0.0</v>
      </c>
    </row>
    <row r="23341" ht="14.25" customHeight="1">
      <c r="A23341" s="5"/>
      <c r="B23341" s="5"/>
      <c r="C23341" s="5" t="str">
        <f>IFERROR(__xludf.DUMMYFUNCTION("""COMPUTED_VALUE"""),"")</f>
        <v/>
      </c>
      <c r="D23341" s="5">
        <v>0.0</v>
      </c>
    </row>
    <row r="23342" ht="14.25" customHeight="1">
      <c r="A23342" s="5"/>
      <c r="B23342" s="5"/>
      <c r="C23342" s="5" t="str">
        <f>IFERROR(__xludf.DUMMYFUNCTION("""COMPUTED_VALUE"""),"")</f>
        <v/>
      </c>
      <c r="D23342" s="5">
        <v>0.0</v>
      </c>
    </row>
    <row r="23343" ht="14.25" customHeight="1">
      <c r="A23343" s="5"/>
      <c r="B23343" s="5"/>
      <c r="C23343" s="5" t="str">
        <f>IFERROR(__xludf.DUMMYFUNCTION("""COMPUTED_VALUE"""),"")</f>
        <v/>
      </c>
      <c r="D23343" s="5">
        <v>0.0</v>
      </c>
    </row>
    <row r="23344" ht="14.25" customHeight="1">
      <c r="A23344" s="5"/>
      <c r="B23344" s="5"/>
      <c r="C23344" s="5" t="str">
        <f>IFERROR(__xludf.DUMMYFUNCTION("""COMPUTED_VALUE"""),"")</f>
        <v/>
      </c>
      <c r="D23344" s="5">
        <v>0.0</v>
      </c>
    </row>
    <row r="23345" ht="14.25" customHeight="1">
      <c r="A23345" s="5"/>
      <c r="B23345" s="5"/>
      <c r="C23345" s="5" t="str">
        <f>IFERROR(__xludf.DUMMYFUNCTION("""COMPUTED_VALUE"""),"")</f>
        <v/>
      </c>
      <c r="D23345" s="5">
        <v>0.0</v>
      </c>
    </row>
    <row r="23346" ht="14.25" customHeight="1">
      <c r="A23346" s="5"/>
      <c r="B23346" s="5"/>
      <c r="C23346" s="5" t="str">
        <f>IFERROR(__xludf.DUMMYFUNCTION("""COMPUTED_VALUE"""),"")</f>
        <v/>
      </c>
      <c r="D23346" s="5">
        <v>0.0</v>
      </c>
    </row>
    <row r="23347" ht="14.25" customHeight="1">
      <c r="A23347" s="5"/>
      <c r="B23347" s="5"/>
      <c r="C23347" s="5" t="str">
        <f>IFERROR(__xludf.DUMMYFUNCTION("""COMPUTED_VALUE"""),"")</f>
        <v/>
      </c>
      <c r="D23347" s="5">
        <v>0.0</v>
      </c>
    </row>
    <row r="23348" ht="14.25" customHeight="1">
      <c r="A23348" s="5"/>
      <c r="B23348" s="5"/>
      <c r="C23348" s="5" t="str">
        <f>IFERROR(__xludf.DUMMYFUNCTION("""COMPUTED_VALUE"""),"")</f>
        <v/>
      </c>
      <c r="D23348" s="5">
        <v>0.0</v>
      </c>
    </row>
    <row r="23349" ht="14.25" customHeight="1">
      <c r="A23349" s="5"/>
      <c r="B23349" s="5"/>
      <c r="C23349" s="5" t="str">
        <f>IFERROR(__xludf.DUMMYFUNCTION("""COMPUTED_VALUE"""),"")</f>
        <v/>
      </c>
      <c r="D23349" s="5">
        <v>0.0</v>
      </c>
    </row>
    <row r="23350" ht="14.25" customHeight="1">
      <c r="A23350" s="5"/>
      <c r="B23350" s="5"/>
      <c r="C23350" s="5" t="str">
        <f>IFERROR(__xludf.DUMMYFUNCTION("""COMPUTED_VALUE"""),"")</f>
        <v/>
      </c>
      <c r="D23350" s="5">
        <v>0.0</v>
      </c>
    </row>
    <row r="23351" ht="14.25" customHeight="1">
      <c r="A23351" s="5"/>
      <c r="B23351" s="5"/>
      <c r="C23351" s="5" t="str">
        <f>IFERROR(__xludf.DUMMYFUNCTION("""COMPUTED_VALUE"""),"")</f>
        <v/>
      </c>
      <c r="D23351" s="5">
        <v>0.0</v>
      </c>
    </row>
    <row r="23352" ht="14.25" customHeight="1">
      <c r="A23352" s="5"/>
      <c r="B23352" s="5"/>
      <c r="C23352" s="5" t="str">
        <f>IFERROR(__xludf.DUMMYFUNCTION("""COMPUTED_VALUE"""),"")</f>
        <v/>
      </c>
      <c r="D23352" s="5">
        <v>0.0</v>
      </c>
    </row>
    <row r="23353" ht="14.25" customHeight="1">
      <c r="A23353" s="5"/>
      <c r="B23353" s="5"/>
      <c r="C23353" s="5" t="str">
        <f>IFERROR(__xludf.DUMMYFUNCTION("""COMPUTED_VALUE"""),"")</f>
        <v/>
      </c>
      <c r="D23353" s="5">
        <v>0.0</v>
      </c>
    </row>
    <row r="23354" ht="14.25" customHeight="1">
      <c r="A23354" s="5"/>
      <c r="B23354" s="5"/>
      <c r="C23354" s="5" t="str">
        <f>IFERROR(__xludf.DUMMYFUNCTION("""COMPUTED_VALUE"""),"")</f>
        <v/>
      </c>
      <c r="D23354" s="5">
        <v>0.0</v>
      </c>
    </row>
    <row r="23355" ht="14.25" customHeight="1">
      <c r="A23355" s="5"/>
      <c r="B23355" s="5"/>
      <c r="C23355" s="5" t="str">
        <f>IFERROR(__xludf.DUMMYFUNCTION("""COMPUTED_VALUE"""),"")</f>
        <v/>
      </c>
      <c r="D23355" s="5">
        <v>0.0</v>
      </c>
    </row>
    <row r="23356" ht="14.25" customHeight="1">
      <c r="A23356" s="5"/>
      <c r="B23356" s="5"/>
      <c r="C23356" s="5" t="str">
        <f>IFERROR(__xludf.DUMMYFUNCTION("""COMPUTED_VALUE"""),"")</f>
        <v/>
      </c>
      <c r="D23356" s="5">
        <v>0.0</v>
      </c>
    </row>
    <row r="23357" ht="14.25" customHeight="1">
      <c r="A23357" s="5"/>
      <c r="B23357" s="5"/>
      <c r="C23357" s="5" t="str">
        <f>IFERROR(__xludf.DUMMYFUNCTION("""COMPUTED_VALUE"""),"")</f>
        <v/>
      </c>
      <c r="D23357" s="5">
        <v>0.0</v>
      </c>
    </row>
    <row r="23358" ht="14.25" customHeight="1">
      <c r="A23358" s="5"/>
      <c r="B23358" s="5"/>
      <c r="C23358" s="5" t="str">
        <f>IFERROR(__xludf.DUMMYFUNCTION("""COMPUTED_VALUE"""),"")</f>
        <v/>
      </c>
      <c r="D23358" s="5">
        <v>0.0</v>
      </c>
    </row>
    <row r="23359" ht="14.25" customHeight="1">
      <c r="A23359" s="5"/>
      <c r="B23359" s="5"/>
      <c r="C23359" s="5" t="str">
        <f>IFERROR(__xludf.DUMMYFUNCTION("""COMPUTED_VALUE"""),"")</f>
        <v/>
      </c>
      <c r="D23359" s="5">
        <v>0.0</v>
      </c>
    </row>
    <row r="23360" ht="14.25" customHeight="1">
      <c r="A23360" s="5"/>
      <c r="B23360" s="5"/>
      <c r="C23360" s="5" t="str">
        <f>IFERROR(__xludf.DUMMYFUNCTION("""COMPUTED_VALUE"""),"")</f>
        <v/>
      </c>
      <c r="D23360" s="5">
        <v>0.0</v>
      </c>
    </row>
    <row r="23361" ht="14.25" customHeight="1">
      <c r="A23361" s="5"/>
      <c r="B23361" s="5"/>
      <c r="C23361" s="5" t="str">
        <f>IFERROR(__xludf.DUMMYFUNCTION("""COMPUTED_VALUE"""),"")</f>
        <v/>
      </c>
      <c r="D23361" s="5">
        <v>0.0</v>
      </c>
    </row>
    <row r="23362" ht="14.25" customHeight="1">
      <c r="A23362" s="5"/>
      <c r="B23362" s="5"/>
      <c r="C23362" s="5" t="str">
        <f>IFERROR(__xludf.DUMMYFUNCTION("""COMPUTED_VALUE"""),"")</f>
        <v/>
      </c>
      <c r="D23362" s="5">
        <v>0.0</v>
      </c>
    </row>
    <row r="23363" ht="14.25" customHeight="1">
      <c r="A23363" s="5"/>
      <c r="B23363" s="5"/>
      <c r="C23363" s="5" t="str">
        <f>IFERROR(__xludf.DUMMYFUNCTION("""COMPUTED_VALUE"""),"")</f>
        <v/>
      </c>
      <c r="D23363" s="5">
        <v>0.0</v>
      </c>
    </row>
    <row r="23364" ht="14.25" customHeight="1">
      <c r="A23364" s="5"/>
      <c r="B23364" s="5"/>
      <c r="C23364" s="5" t="str">
        <f>IFERROR(__xludf.DUMMYFUNCTION("""COMPUTED_VALUE"""),"")</f>
        <v/>
      </c>
      <c r="D23364" s="5">
        <v>0.0</v>
      </c>
    </row>
    <row r="23365" ht="14.25" customHeight="1">
      <c r="A23365" s="5"/>
      <c r="B23365" s="5"/>
      <c r="C23365" s="5" t="str">
        <f>IFERROR(__xludf.DUMMYFUNCTION("""COMPUTED_VALUE"""),"")</f>
        <v/>
      </c>
      <c r="D23365" s="5">
        <v>0.0</v>
      </c>
    </row>
    <row r="23366" ht="14.25" customHeight="1">
      <c r="A23366" s="5"/>
      <c r="B23366" s="5"/>
      <c r="C23366" s="5" t="str">
        <f>IFERROR(__xludf.DUMMYFUNCTION("""COMPUTED_VALUE"""),"")</f>
        <v/>
      </c>
      <c r="D23366" s="5">
        <v>0.0</v>
      </c>
    </row>
    <row r="23367" ht="14.25" customHeight="1">
      <c r="A23367" s="5"/>
      <c r="B23367" s="5"/>
      <c r="C23367" s="5" t="str">
        <f>IFERROR(__xludf.DUMMYFUNCTION("""COMPUTED_VALUE"""),"")</f>
        <v/>
      </c>
      <c r="D23367" s="5">
        <v>0.0</v>
      </c>
    </row>
    <row r="23368" ht="14.25" customHeight="1">
      <c r="A23368" s="5"/>
      <c r="B23368" s="5"/>
      <c r="C23368" s="5" t="str">
        <f>IFERROR(__xludf.DUMMYFUNCTION("""COMPUTED_VALUE"""),"")</f>
        <v/>
      </c>
      <c r="D23368" s="5">
        <v>0.0</v>
      </c>
    </row>
    <row r="23369" ht="14.25" customHeight="1">
      <c r="A23369" s="5"/>
      <c r="B23369" s="5"/>
      <c r="C23369" s="5" t="str">
        <f>IFERROR(__xludf.DUMMYFUNCTION("""COMPUTED_VALUE"""),"")</f>
        <v/>
      </c>
      <c r="D23369" s="5">
        <v>0.0</v>
      </c>
    </row>
    <row r="23370" ht="14.25" customHeight="1">
      <c r="A23370" s="5"/>
      <c r="B23370" s="5"/>
      <c r="C23370" s="5" t="str">
        <f>IFERROR(__xludf.DUMMYFUNCTION("""COMPUTED_VALUE"""),"")</f>
        <v/>
      </c>
      <c r="D23370" s="5">
        <v>0.0</v>
      </c>
    </row>
    <row r="23371" ht="14.25" customHeight="1">
      <c r="A23371" s="5"/>
      <c r="B23371" s="5"/>
      <c r="C23371" s="5" t="str">
        <f>IFERROR(__xludf.DUMMYFUNCTION("""COMPUTED_VALUE"""),"")</f>
        <v/>
      </c>
      <c r="D23371" s="5">
        <v>0.0</v>
      </c>
    </row>
    <row r="23372" ht="14.25" customHeight="1">
      <c r="A23372" s="5"/>
      <c r="B23372" s="5"/>
      <c r="C23372" s="5" t="str">
        <f>IFERROR(__xludf.DUMMYFUNCTION("""COMPUTED_VALUE"""),"")</f>
        <v/>
      </c>
      <c r="D23372" s="5">
        <v>0.0</v>
      </c>
    </row>
    <row r="23373" ht="14.25" customHeight="1">
      <c r="A23373" s="5"/>
      <c r="B23373" s="5"/>
      <c r="C23373" s="5" t="str">
        <f>IFERROR(__xludf.DUMMYFUNCTION("""COMPUTED_VALUE"""),"")</f>
        <v/>
      </c>
      <c r="D23373" s="5">
        <v>0.0</v>
      </c>
    </row>
    <row r="23374" ht="14.25" customHeight="1">
      <c r="A23374" s="5"/>
      <c r="B23374" s="5"/>
      <c r="C23374" s="5" t="str">
        <f>IFERROR(__xludf.DUMMYFUNCTION("""COMPUTED_VALUE"""),"")</f>
        <v/>
      </c>
      <c r="D23374" s="5">
        <v>0.0</v>
      </c>
    </row>
    <row r="23375" ht="14.25" customHeight="1">
      <c r="A23375" s="5"/>
      <c r="B23375" s="5"/>
      <c r="C23375" s="5" t="str">
        <f>IFERROR(__xludf.DUMMYFUNCTION("""COMPUTED_VALUE"""),"")</f>
        <v/>
      </c>
      <c r="D23375" s="5">
        <v>0.0</v>
      </c>
    </row>
    <row r="23376" ht="14.25" customHeight="1">
      <c r="A23376" s="5"/>
      <c r="B23376" s="5"/>
      <c r="C23376" s="5" t="str">
        <f>IFERROR(__xludf.DUMMYFUNCTION("""COMPUTED_VALUE"""),"")</f>
        <v/>
      </c>
      <c r="D23376" s="5">
        <v>0.0</v>
      </c>
    </row>
    <row r="23377" ht="14.25" customHeight="1">
      <c r="A23377" s="5"/>
      <c r="B23377" s="5"/>
      <c r="C23377" s="5" t="str">
        <f>IFERROR(__xludf.DUMMYFUNCTION("""COMPUTED_VALUE"""),"")</f>
        <v/>
      </c>
      <c r="D23377" s="5">
        <v>0.0</v>
      </c>
    </row>
    <row r="23378" ht="14.25" customHeight="1">
      <c r="A23378" s="5"/>
      <c r="B23378" s="5"/>
      <c r="C23378" s="5" t="str">
        <f>IFERROR(__xludf.DUMMYFUNCTION("""COMPUTED_VALUE"""),"")</f>
        <v/>
      </c>
      <c r="D23378" s="5">
        <v>0.0</v>
      </c>
    </row>
    <row r="23379" ht="14.25" customHeight="1">
      <c r="A23379" s="5"/>
      <c r="B23379" s="5"/>
      <c r="C23379" s="5" t="str">
        <f>IFERROR(__xludf.DUMMYFUNCTION("""COMPUTED_VALUE"""),"")</f>
        <v/>
      </c>
      <c r="D23379" s="5">
        <v>0.0</v>
      </c>
    </row>
    <row r="23380" ht="14.25" customHeight="1">
      <c r="A23380" s="5"/>
      <c r="B23380" s="5"/>
      <c r="C23380" s="5" t="str">
        <f>IFERROR(__xludf.DUMMYFUNCTION("""COMPUTED_VALUE"""),"")</f>
        <v/>
      </c>
      <c r="D23380" s="5">
        <v>0.0</v>
      </c>
    </row>
    <row r="23381" ht="14.25" customHeight="1">
      <c r="A23381" s="5"/>
      <c r="B23381" s="5"/>
      <c r="C23381" s="5" t="str">
        <f>IFERROR(__xludf.DUMMYFUNCTION("""COMPUTED_VALUE"""),"")</f>
        <v/>
      </c>
      <c r="D23381" s="5">
        <v>0.0</v>
      </c>
    </row>
    <row r="23382" ht="14.25" customHeight="1">
      <c r="A23382" s="5"/>
      <c r="B23382" s="5"/>
      <c r="C23382" s="5" t="str">
        <f>IFERROR(__xludf.DUMMYFUNCTION("""COMPUTED_VALUE"""),"")</f>
        <v/>
      </c>
      <c r="D23382" s="5">
        <v>0.0</v>
      </c>
    </row>
    <row r="23383" ht="14.25" customHeight="1">
      <c r="A23383" s="5"/>
      <c r="B23383" s="5"/>
      <c r="C23383" s="5" t="str">
        <f>IFERROR(__xludf.DUMMYFUNCTION("""COMPUTED_VALUE"""),"")</f>
        <v/>
      </c>
      <c r="D23383" s="5">
        <v>0.0</v>
      </c>
    </row>
    <row r="23384" ht="14.25" customHeight="1">
      <c r="A23384" s="5"/>
      <c r="B23384" s="5"/>
      <c r="C23384" s="5" t="str">
        <f>IFERROR(__xludf.DUMMYFUNCTION("""COMPUTED_VALUE"""),"")</f>
        <v/>
      </c>
      <c r="D23384" s="5">
        <v>0.0</v>
      </c>
    </row>
    <row r="23385" ht="14.25" customHeight="1">
      <c r="A23385" s="5"/>
      <c r="B23385" s="5"/>
      <c r="C23385" s="5" t="str">
        <f>IFERROR(__xludf.DUMMYFUNCTION("""COMPUTED_VALUE"""),"")</f>
        <v/>
      </c>
      <c r="D23385" s="5">
        <v>0.0</v>
      </c>
    </row>
    <row r="23386" ht="14.25" customHeight="1">
      <c r="A23386" s="5"/>
      <c r="B23386" s="5"/>
      <c r="C23386" s="5" t="str">
        <f>IFERROR(__xludf.DUMMYFUNCTION("""COMPUTED_VALUE"""),"")</f>
        <v/>
      </c>
      <c r="D23386" s="5">
        <v>0.0</v>
      </c>
    </row>
    <row r="23387" ht="14.25" customHeight="1">
      <c r="A23387" s="5"/>
      <c r="B23387" s="5"/>
      <c r="C23387" s="5" t="str">
        <f>IFERROR(__xludf.DUMMYFUNCTION("""COMPUTED_VALUE"""),"")</f>
        <v/>
      </c>
      <c r="D23387" s="5">
        <v>0.0</v>
      </c>
    </row>
    <row r="23388" ht="14.25" customHeight="1">
      <c r="A23388" s="5"/>
      <c r="B23388" s="5"/>
      <c r="C23388" s="5" t="str">
        <f>IFERROR(__xludf.DUMMYFUNCTION("""COMPUTED_VALUE"""),"")</f>
        <v/>
      </c>
      <c r="D23388" s="5">
        <v>0.0</v>
      </c>
    </row>
    <row r="23389" ht="14.25" customHeight="1">
      <c r="A23389" s="5"/>
      <c r="B23389" s="5"/>
      <c r="C23389" s="5" t="str">
        <f>IFERROR(__xludf.DUMMYFUNCTION("""COMPUTED_VALUE"""),"")</f>
        <v/>
      </c>
      <c r="D23389" s="5">
        <v>0.0</v>
      </c>
    </row>
    <row r="23390" ht="14.25" customHeight="1">
      <c r="A23390" s="5"/>
      <c r="B23390" s="5"/>
      <c r="C23390" s="5" t="str">
        <f>IFERROR(__xludf.DUMMYFUNCTION("""COMPUTED_VALUE"""),"")</f>
        <v/>
      </c>
      <c r="D23390" s="5">
        <v>0.0</v>
      </c>
    </row>
    <row r="23391" ht="14.25" customHeight="1">
      <c r="A23391" s="5"/>
      <c r="B23391" s="5"/>
      <c r="C23391" s="5" t="str">
        <f>IFERROR(__xludf.DUMMYFUNCTION("""COMPUTED_VALUE"""),"")</f>
        <v/>
      </c>
      <c r="D23391" s="5">
        <v>0.0</v>
      </c>
    </row>
    <row r="23392" ht="14.25" customHeight="1">
      <c r="A23392" s="5"/>
      <c r="B23392" s="5"/>
      <c r="C23392" s="5" t="str">
        <f>IFERROR(__xludf.DUMMYFUNCTION("""COMPUTED_VALUE"""),"")</f>
        <v/>
      </c>
      <c r="D23392" s="5">
        <v>0.0</v>
      </c>
    </row>
    <row r="23393" ht="14.25" customHeight="1">
      <c r="A23393" s="5"/>
      <c r="B23393" s="5"/>
      <c r="C23393" s="5" t="str">
        <f>IFERROR(__xludf.DUMMYFUNCTION("""COMPUTED_VALUE"""),"")</f>
        <v/>
      </c>
      <c r="D23393" s="5">
        <v>0.0</v>
      </c>
    </row>
    <row r="23394" ht="14.25" customHeight="1">
      <c r="A23394" s="5"/>
      <c r="B23394" s="5"/>
      <c r="C23394" s="5" t="str">
        <f>IFERROR(__xludf.DUMMYFUNCTION("""COMPUTED_VALUE"""),"")</f>
        <v/>
      </c>
      <c r="D23394" s="5">
        <v>0.0</v>
      </c>
    </row>
    <row r="23395" ht="14.25" customHeight="1">
      <c r="A23395" s="5"/>
      <c r="B23395" s="5"/>
      <c r="C23395" s="5" t="str">
        <f>IFERROR(__xludf.DUMMYFUNCTION("""COMPUTED_VALUE"""),"")</f>
        <v/>
      </c>
      <c r="D23395" s="5">
        <v>0.0</v>
      </c>
    </row>
    <row r="23396" ht="14.25" customHeight="1">
      <c r="A23396" s="5"/>
      <c r="B23396" s="5"/>
      <c r="C23396" s="5" t="str">
        <f>IFERROR(__xludf.DUMMYFUNCTION("""COMPUTED_VALUE"""),"")</f>
        <v/>
      </c>
      <c r="D23396" s="5">
        <v>0.0</v>
      </c>
    </row>
    <row r="23397" ht="14.25" customHeight="1">
      <c r="A23397" s="5"/>
      <c r="B23397" s="5"/>
      <c r="C23397" s="5" t="str">
        <f>IFERROR(__xludf.DUMMYFUNCTION("""COMPUTED_VALUE"""),"")</f>
        <v/>
      </c>
      <c r="D23397" s="5">
        <v>0.0</v>
      </c>
    </row>
    <row r="23398" ht="14.25" customHeight="1">
      <c r="A23398" s="5"/>
      <c r="B23398" s="5"/>
      <c r="C23398" s="5" t="str">
        <f>IFERROR(__xludf.DUMMYFUNCTION("""COMPUTED_VALUE"""),"")</f>
        <v/>
      </c>
      <c r="D23398" s="5">
        <v>0.0</v>
      </c>
    </row>
    <row r="23399" ht="14.25" customHeight="1">
      <c r="A23399" s="5"/>
      <c r="B23399" s="5"/>
      <c r="C23399" s="5" t="str">
        <f>IFERROR(__xludf.DUMMYFUNCTION("""COMPUTED_VALUE"""),"")</f>
        <v/>
      </c>
      <c r="D23399" s="5">
        <v>0.0</v>
      </c>
    </row>
    <row r="23400" ht="14.25" customHeight="1">
      <c r="A23400" s="5"/>
      <c r="B23400" s="5"/>
      <c r="C23400" s="5" t="str">
        <f>IFERROR(__xludf.DUMMYFUNCTION("""COMPUTED_VALUE"""),"")</f>
        <v/>
      </c>
      <c r="D23400" s="5">
        <v>0.0</v>
      </c>
    </row>
    <row r="23401" ht="14.25" customHeight="1">
      <c r="A23401" s="5"/>
      <c r="B23401" s="5"/>
      <c r="C23401" s="5" t="str">
        <f>IFERROR(__xludf.DUMMYFUNCTION("""COMPUTED_VALUE"""),"")</f>
        <v/>
      </c>
      <c r="D23401" s="5">
        <v>0.0</v>
      </c>
    </row>
    <row r="23402" ht="14.25" customHeight="1">
      <c r="A23402" s="5"/>
      <c r="B23402" s="5"/>
      <c r="C23402" s="5" t="str">
        <f>IFERROR(__xludf.DUMMYFUNCTION("""COMPUTED_VALUE"""),"")</f>
        <v/>
      </c>
      <c r="D23402" s="5">
        <v>0.0</v>
      </c>
    </row>
    <row r="23403" ht="14.25" customHeight="1">
      <c r="A23403" s="5"/>
      <c r="B23403" s="5"/>
      <c r="C23403" s="5" t="str">
        <f>IFERROR(__xludf.DUMMYFUNCTION("""COMPUTED_VALUE"""),"")</f>
        <v/>
      </c>
      <c r="D23403" s="5">
        <v>0.0</v>
      </c>
    </row>
    <row r="23404" ht="14.25" customHeight="1">
      <c r="A23404" s="5"/>
      <c r="B23404" s="5"/>
      <c r="C23404" s="5" t="str">
        <f>IFERROR(__xludf.DUMMYFUNCTION("""COMPUTED_VALUE"""),"")</f>
        <v/>
      </c>
      <c r="D23404" s="5">
        <v>0.0</v>
      </c>
    </row>
    <row r="23405" ht="14.25" customHeight="1">
      <c r="A23405" s="5"/>
      <c r="B23405" s="5"/>
      <c r="C23405" s="5" t="str">
        <f>IFERROR(__xludf.DUMMYFUNCTION("""COMPUTED_VALUE"""),"")</f>
        <v/>
      </c>
      <c r="D23405" s="5">
        <v>0.0</v>
      </c>
    </row>
    <row r="23406" ht="14.25" customHeight="1">
      <c r="A23406" s="5"/>
      <c r="B23406" s="5"/>
      <c r="C23406" s="5" t="str">
        <f>IFERROR(__xludf.DUMMYFUNCTION("""COMPUTED_VALUE"""),"")</f>
        <v/>
      </c>
      <c r="D23406" s="5">
        <v>0.0</v>
      </c>
    </row>
    <row r="23407" ht="14.25" customHeight="1">
      <c r="A23407" s="5"/>
      <c r="B23407" s="5"/>
      <c r="C23407" s="5" t="str">
        <f>IFERROR(__xludf.DUMMYFUNCTION("""COMPUTED_VALUE"""),"")</f>
        <v/>
      </c>
      <c r="D23407" s="5">
        <v>0.0</v>
      </c>
    </row>
    <row r="23408" ht="14.25" customHeight="1">
      <c r="A23408" s="5"/>
      <c r="B23408" s="5"/>
      <c r="C23408" s="5" t="str">
        <f>IFERROR(__xludf.DUMMYFUNCTION("""COMPUTED_VALUE"""),"")</f>
        <v/>
      </c>
      <c r="D23408" s="5">
        <v>0.0</v>
      </c>
    </row>
    <row r="23409" ht="14.25" customHeight="1">
      <c r="A23409" s="5"/>
      <c r="B23409" s="5"/>
      <c r="C23409" s="5" t="str">
        <f>IFERROR(__xludf.DUMMYFUNCTION("""COMPUTED_VALUE"""),"")</f>
        <v/>
      </c>
      <c r="D23409" s="5">
        <v>0.0</v>
      </c>
    </row>
    <row r="23410" ht="14.25" customHeight="1">
      <c r="A23410" s="5"/>
      <c r="B23410" s="5"/>
      <c r="C23410" s="5" t="str">
        <f>IFERROR(__xludf.DUMMYFUNCTION("""COMPUTED_VALUE"""),"")</f>
        <v/>
      </c>
      <c r="D23410" s="5">
        <v>0.0</v>
      </c>
    </row>
    <row r="23411" ht="14.25" customHeight="1">
      <c r="A23411" s="5"/>
      <c r="B23411" s="5"/>
      <c r="C23411" s="5" t="str">
        <f>IFERROR(__xludf.DUMMYFUNCTION("""COMPUTED_VALUE"""),"")</f>
        <v/>
      </c>
      <c r="D23411" s="5">
        <v>0.0</v>
      </c>
    </row>
    <row r="23412" ht="14.25" customHeight="1">
      <c r="A23412" s="5"/>
      <c r="B23412" s="5"/>
      <c r="C23412" s="5" t="str">
        <f>IFERROR(__xludf.DUMMYFUNCTION("""COMPUTED_VALUE"""),"")</f>
        <v/>
      </c>
      <c r="D23412" s="5">
        <v>0.0</v>
      </c>
    </row>
    <row r="23413" ht="14.25" customHeight="1">
      <c r="A23413" s="5"/>
      <c r="B23413" s="5"/>
      <c r="C23413" s="5" t="str">
        <f>IFERROR(__xludf.DUMMYFUNCTION("""COMPUTED_VALUE"""),"")</f>
        <v/>
      </c>
      <c r="D23413" s="5">
        <v>0.0</v>
      </c>
    </row>
    <row r="23414" ht="14.25" customHeight="1">
      <c r="A23414" s="5"/>
      <c r="B23414" s="5"/>
      <c r="C23414" s="5" t="str">
        <f>IFERROR(__xludf.DUMMYFUNCTION("""COMPUTED_VALUE"""),"")</f>
        <v/>
      </c>
      <c r="D23414" s="5">
        <v>0.0</v>
      </c>
    </row>
    <row r="23415" ht="14.25" customHeight="1">
      <c r="A23415" s="5"/>
      <c r="B23415" s="5"/>
      <c r="C23415" s="5" t="str">
        <f>IFERROR(__xludf.DUMMYFUNCTION("""COMPUTED_VALUE"""),"")</f>
        <v/>
      </c>
      <c r="D23415" s="5">
        <v>0.0</v>
      </c>
    </row>
    <row r="23416" ht="14.25" customHeight="1">
      <c r="A23416" s="5"/>
      <c r="B23416" s="5"/>
      <c r="C23416" s="5" t="str">
        <f>IFERROR(__xludf.DUMMYFUNCTION("""COMPUTED_VALUE"""),"")</f>
        <v/>
      </c>
      <c r="D23416" s="5">
        <v>0.0</v>
      </c>
    </row>
    <row r="23417" ht="14.25" customHeight="1">
      <c r="A23417" s="5"/>
      <c r="B23417" s="5"/>
      <c r="C23417" s="5" t="str">
        <f>IFERROR(__xludf.DUMMYFUNCTION("""COMPUTED_VALUE"""),"")</f>
        <v/>
      </c>
      <c r="D23417" s="5">
        <v>0.0</v>
      </c>
    </row>
    <row r="23418" ht="14.25" customHeight="1">
      <c r="A23418" s="5"/>
      <c r="B23418" s="5"/>
      <c r="C23418" s="5" t="str">
        <f>IFERROR(__xludf.DUMMYFUNCTION("""COMPUTED_VALUE"""),"")</f>
        <v/>
      </c>
      <c r="D23418" s="5">
        <v>0.0</v>
      </c>
    </row>
    <row r="23419" ht="14.25" customHeight="1">
      <c r="A23419" s="5"/>
      <c r="B23419" s="5"/>
      <c r="C23419" s="5" t="str">
        <f>IFERROR(__xludf.DUMMYFUNCTION("""COMPUTED_VALUE"""),"")</f>
        <v/>
      </c>
      <c r="D23419" s="5">
        <v>0.0</v>
      </c>
    </row>
    <row r="23420" ht="14.25" customHeight="1">
      <c r="A23420" s="5"/>
      <c r="B23420" s="5"/>
      <c r="C23420" s="5" t="str">
        <f>IFERROR(__xludf.DUMMYFUNCTION("""COMPUTED_VALUE"""),"")</f>
        <v/>
      </c>
      <c r="D23420" s="5">
        <v>0.0</v>
      </c>
    </row>
    <row r="23421" ht="14.25" customHeight="1">
      <c r="A23421" s="5"/>
      <c r="B23421" s="5"/>
      <c r="C23421" s="5" t="str">
        <f>IFERROR(__xludf.DUMMYFUNCTION("""COMPUTED_VALUE"""),"")</f>
        <v/>
      </c>
      <c r="D23421" s="5">
        <v>0.0</v>
      </c>
    </row>
    <row r="23422" ht="14.25" customHeight="1">
      <c r="A23422" s="5"/>
      <c r="B23422" s="5"/>
      <c r="C23422" s="5" t="str">
        <f>IFERROR(__xludf.DUMMYFUNCTION("""COMPUTED_VALUE"""),"")</f>
        <v/>
      </c>
      <c r="D23422" s="5">
        <v>0.0</v>
      </c>
    </row>
    <row r="23423" ht="14.25" customHeight="1">
      <c r="A23423" s="5"/>
      <c r="B23423" s="5"/>
      <c r="C23423" s="5" t="str">
        <f>IFERROR(__xludf.DUMMYFUNCTION("""COMPUTED_VALUE"""),"")</f>
        <v/>
      </c>
      <c r="D23423" s="5">
        <v>0.0</v>
      </c>
    </row>
    <row r="23424" ht="14.25" customHeight="1">
      <c r="A23424" s="5"/>
      <c r="B23424" s="5"/>
      <c r="C23424" s="5" t="str">
        <f>IFERROR(__xludf.DUMMYFUNCTION("""COMPUTED_VALUE"""),"")</f>
        <v/>
      </c>
      <c r="D23424" s="5">
        <v>0.0</v>
      </c>
    </row>
    <row r="23425" ht="14.25" customHeight="1">
      <c r="A23425" s="5"/>
      <c r="B23425" s="5"/>
      <c r="C23425" s="5" t="str">
        <f>IFERROR(__xludf.DUMMYFUNCTION("""COMPUTED_VALUE"""),"")</f>
        <v/>
      </c>
      <c r="D23425" s="5">
        <v>0.0</v>
      </c>
    </row>
    <row r="23426" ht="14.25" customHeight="1">
      <c r="A23426" s="5"/>
      <c r="B23426" s="5"/>
      <c r="C23426" s="5" t="str">
        <f>IFERROR(__xludf.DUMMYFUNCTION("""COMPUTED_VALUE"""),"")</f>
        <v/>
      </c>
      <c r="D23426" s="5">
        <v>0.0</v>
      </c>
    </row>
    <row r="23427" ht="14.25" customHeight="1">
      <c r="A23427" s="5"/>
      <c r="B23427" s="5"/>
      <c r="C23427" s="5" t="str">
        <f>IFERROR(__xludf.DUMMYFUNCTION("""COMPUTED_VALUE"""),"")</f>
        <v/>
      </c>
      <c r="D23427" s="5">
        <v>0.0</v>
      </c>
    </row>
    <row r="23428" ht="14.25" customHeight="1">
      <c r="A23428" s="5"/>
      <c r="B23428" s="5"/>
      <c r="C23428" s="5" t="str">
        <f>IFERROR(__xludf.DUMMYFUNCTION("""COMPUTED_VALUE"""),"")</f>
        <v/>
      </c>
      <c r="D23428" s="5">
        <v>0.0</v>
      </c>
    </row>
    <row r="23429" ht="14.25" customHeight="1">
      <c r="A23429" s="5"/>
      <c r="B23429" s="5"/>
      <c r="C23429" s="5" t="str">
        <f>IFERROR(__xludf.DUMMYFUNCTION("""COMPUTED_VALUE"""),"")</f>
        <v/>
      </c>
      <c r="D23429" s="5">
        <v>0.0</v>
      </c>
    </row>
    <row r="23430" ht="14.25" customHeight="1">
      <c r="A23430" s="5"/>
      <c r="B23430" s="5"/>
      <c r="C23430" s="5" t="str">
        <f>IFERROR(__xludf.DUMMYFUNCTION("""COMPUTED_VALUE"""),"")</f>
        <v/>
      </c>
      <c r="D23430" s="5">
        <v>0.0</v>
      </c>
    </row>
    <row r="23431" ht="14.25" customHeight="1">
      <c r="A23431" s="5"/>
      <c r="B23431" s="5"/>
      <c r="C23431" s="5" t="str">
        <f>IFERROR(__xludf.DUMMYFUNCTION("""COMPUTED_VALUE"""),"")</f>
        <v/>
      </c>
      <c r="D23431" s="5">
        <v>0.0</v>
      </c>
    </row>
    <row r="23432" ht="14.25" customHeight="1">
      <c r="A23432" s="5"/>
      <c r="B23432" s="5"/>
      <c r="C23432" s="5" t="str">
        <f>IFERROR(__xludf.DUMMYFUNCTION("""COMPUTED_VALUE"""),"")</f>
        <v/>
      </c>
      <c r="D23432" s="5">
        <v>0.0</v>
      </c>
    </row>
    <row r="23433" ht="14.25" customHeight="1">
      <c r="A23433" s="5"/>
      <c r="B23433" s="5"/>
      <c r="C23433" s="5" t="str">
        <f>IFERROR(__xludf.DUMMYFUNCTION("""COMPUTED_VALUE"""),"")</f>
        <v/>
      </c>
      <c r="D23433" s="5">
        <v>0.0</v>
      </c>
    </row>
    <row r="23434" ht="14.25" customHeight="1">
      <c r="A23434" s="5"/>
      <c r="B23434" s="5"/>
      <c r="C23434" s="5" t="str">
        <f>IFERROR(__xludf.DUMMYFUNCTION("""COMPUTED_VALUE"""),"")</f>
        <v/>
      </c>
      <c r="D23434" s="5">
        <v>0.0</v>
      </c>
    </row>
    <row r="23435" ht="14.25" customHeight="1">
      <c r="A23435" s="5"/>
      <c r="B23435" s="5"/>
      <c r="C23435" s="5" t="str">
        <f>IFERROR(__xludf.DUMMYFUNCTION("""COMPUTED_VALUE"""),"")</f>
        <v/>
      </c>
      <c r="D23435" s="5">
        <v>0.0</v>
      </c>
    </row>
    <row r="23436" ht="14.25" customHeight="1">
      <c r="A23436" s="5"/>
      <c r="B23436" s="5"/>
      <c r="C23436" s="5" t="str">
        <f>IFERROR(__xludf.DUMMYFUNCTION("""COMPUTED_VALUE"""),"")</f>
        <v/>
      </c>
      <c r="D23436" s="5">
        <v>0.0</v>
      </c>
    </row>
    <row r="23437" ht="14.25" customHeight="1">
      <c r="A23437" s="5"/>
      <c r="B23437" s="5"/>
      <c r="C23437" s="5" t="str">
        <f>IFERROR(__xludf.DUMMYFUNCTION("""COMPUTED_VALUE"""),"")</f>
        <v/>
      </c>
      <c r="D23437" s="5">
        <v>0.0</v>
      </c>
    </row>
    <row r="23438" ht="14.25" customHeight="1">
      <c r="A23438" s="5"/>
      <c r="B23438" s="5"/>
      <c r="C23438" s="5" t="str">
        <f>IFERROR(__xludf.DUMMYFUNCTION("""COMPUTED_VALUE"""),"")</f>
        <v/>
      </c>
      <c r="D23438" s="5">
        <v>0.0</v>
      </c>
    </row>
    <row r="23439" ht="14.25" customHeight="1">
      <c r="A23439" s="5"/>
      <c r="B23439" s="5"/>
      <c r="C23439" s="5" t="str">
        <f>IFERROR(__xludf.DUMMYFUNCTION("""COMPUTED_VALUE"""),"")</f>
        <v/>
      </c>
      <c r="D23439" s="5">
        <v>0.0</v>
      </c>
    </row>
    <row r="23440" ht="14.25" customHeight="1">
      <c r="A23440" s="5"/>
      <c r="B23440" s="5"/>
      <c r="C23440" s="5" t="str">
        <f>IFERROR(__xludf.DUMMYFUNCTION("""COMPUTED_VALUE"""),"")</f>
        <v/>
      </c>
      <c r="D23440" s="5">
        <v>0.0</v>
      </c>
    </row>
    <row r="23441" ht="14.25" customHeight="1">
      <c r="A23441" s="5"/>
      <c r="B23441" s="5"/>
      <c r="C23441" s="5" t="str">
        <f>IFERROR(__xludf.DUMMYFUNCTION("""COMPUTED_VALUE"""),"")</f>
        <v/>
      </c>
      <c r="D23441" s="5">
        <v>0.0</v>
      </c>
    </row>
    <row r="23442" ht="14.25" customHeight="1">
      <c r="A23442" s="5"/>
      <c r="B23442" s="5"/>
      <c r="C23442" s="5" t="str">
        <f>IFERROR(__xludf.DUMMYFUNCTION("""COMPUTED_VALUE"""),"")</f>
        <v/>
      </c>
      <c r="D23442" s="5">
        <v>0.0</v>
      </c>
    </row>
    <row r="23443" ht="14.25" customHeight="1">
      <c r="A23443" s="5"/>
      <c r="B23443" s="5"/>
      <c r="C23443" s="5" t="str">
        <f>IFERROR(__xludf.DUMMYFUNCTION("""COMPUTED_VALUE"""),"")</f>
        <v/>
      </c>
      <c r="D23443" s="5">
        <v>0.0</v>
      </c>
    </row>
    <row r="23444" ht="14.25" customHeight="1">
      <c r="A23444" s="5"/>
      <c r="B23444" s="5"/>
      <c r="C23444" s="5" t="str">
        <f>IFERROR(__xludf.DUMMYFUNCTION("""COMPUTED_VALUE"""),"")</f>
        <v/>
      </c>
      <c r="D23444" s="5">
        <v>0.0</v>
      </c>
    </row>
    <row r="23445" ht="14.25" customHeight="1">
      <c r="A23445" s="5"/>
      <c r="B23445" s="5"/>
      <c r="C23445" s="5" t="str">
        <f>IFERROR(__xludf.DUMMYFUNCTION("""COMPUTED_VALUE"""),"")</f>
        <v/>
      </c>
      <c r="D23445" s="5">
        <v>0.0</v>
      </c>
    </row>
    <row r="23446" ht="14.25" customHeight="1">
      <c r="A23446" s="5"/>
      <c r="B23446" s="5"/>
      <c r="C23446" s="5" t="str">
        <f>IFERROR(__xludf.DUMMYFUNCTION("""COMPUTED_VALUE"""),"")</f>
        <v/>
      </c>
      <c r="D23446" s="5">
        <v>0.0</v>
      </c>
    </row>
    <row r="23447" ht="14.25" customHeight="1">
      <c r="A23447" s="5"/>
      <c r="B23447" s="5"/>
      <c r="C23447" s="5" t="str">
        <f>IFERROR(__xludf.DUMMYFUNCTION("""COMPUTED_VALUE"""),"")</f>
        <v/>
      </c>
      <c r="D23447" s="5">
        <v>0.0</v>
      </c>
    </row>
    <row r="23448" ht="14.25" customHeight="1">
      <c r="A23448" s="5"/>
      <c r="B23448" s="5"/>
      <c r="C23448" s="5" t="str">
        <f>IFERROR(__xludf.DUMMYFUNCTION("""COMPUTED_VALUE"""),"")</f>
        <v/>
      </c>
      <c r="D23448" s="5">
        <v>0.0</v>
      </c>
    </row>
    <row r="23449" ht="14.25" customHeight="1">
      <c r="A23449" s="5"/>
      <c r="B23449" s="5"/>
      <c r="C23449" s="5" t="str">
        <f>IFERROR(__xludf.DUMMYFUNCTION("""COMPUTED_VALUE"""),"")</f>
        <v/>
      </c>
      <c r="D23449" s="5">
        <v>0.0</v>
      </c>
    </row>
    <row r="23450" ht="14.25" customHeight="1">
      <c r="A23450" s="5"/>
      <c r="B23450" s="5"/>
      <c r="C23450" s="5" t="str">
        <f>IFERROR(__xludf.DUMMYFUNCTION("""COMPUTED_VALUE"""),"")</f>
        <v/>
      </c>
      <c r="D23450" s="5">
        <v>0.0</v>
      </c>
    </row>
    <row r="23451" ht="14.25" customHeight="1">
      <c r="A23451" s="5"/>
      <c r="B23451" s="5"/>
      <c r="C23451" s="5" t="str">
        <f>IFERROR(__xludf.DUMMYFUNCTION("""COMPUTED_VALUE"""),"")</f>
        <v/>
      </c>
      <c r="D23451" s="5">
        <v>0.0</v>
      </c>
    </row>
    <row r="23452" ht="14.25" customHeight="1">
      <c r="A23452" s="5"/>
      <c r="B23452" s="5"/>
      <c r="C23452" s="5" t="str">
        <f>IFERROR(__xludf.DUMMYFUNCTION("""COMPUTED_VALUE"""),"")</f>
        <v/>
      </c>
      <c r="D23452" s="5">
        <v>0.0</v>
      </c>
    </row>
    <row r="23453" ht="14.25" customHeight="1">
      <c r="A23453" s="5"/>
      <c r="B23453" s="5"/>
      <c r="C23453" s="5" t="str">
        <f>IFERROR(__xludf.DUMMYFUNCTION("""COMPUTED_VALUE"""),"")</f>
        <v/>
      </c>
      <c r="D23453" s="5">
        <v>0.0</v>
      </c>
    </row>
    <row r="23454" ht="14.25" customHeight="1">
      <c r="A23454" s="5"/>
      <c r="B23454" s="5"/>
      <c r="C23454" s="5" t="str">
        <f>IFERROR(__xludf.DUMMYFUNCTION("""COMPUTED_VALUE"""),"")</f>
        <v/>
      </c>
      <c r="D23454" s="5">
        <v>0.0</v>
      </c>
    </row>
    <row r="23455" ht="14.25" customHeight="1">
      <c r="A23455" s="5"/>
      <c r="B23455" s="5"/>
      <c r="C23455" s="5" t="str">
        <f>IFERROR(__xludf.DUMMYFUNCTION("""COMPUTED_VALUE"""),"")</f>
        <v/>
      </c>
      <c r="D23455" s="5">
        <v>0.0</v>
      </c>
    </row>
    <row r="23456" ht="14.25" customHeight="1">
      <c r="A23456" s="5"/>
      <c r="B23456" s="5"/>
      <c r="C23456" s="5" t="str">
        <f>IFERROR(__xludf.DUMMYFUNCTION("""COMPUTED_VALUE"""),"")</f>
        <v/>
      </c>
      <c r="D23456" s="5">
        <v>0.0</v>
      </c>
    </row>
    <row r="23457" ht="14.25" customHeight="1">
      <c r="A23457" s="5"/>
      <c r="B23457" s="5"/>
      <c r="C23457" s="5" t="str">
        <f>IFERROR(__xludf.DUMMYFUNCTION("""COMPUTED_VALUE"""),"")</f>
        <v/>
      </c>
      <c r="D23457" s="5">
        <v>0.0</v>
      </c>
    </row>
    <row r="23458" ht="14.25" customHeight="1">
      <c r="A23458" s="5"/>
      <c r="B23458" s="5"/>
      <c r="C23458" s="5" t="str">
        <f>IFERROR(__xludf.DUMMYFUNCTION("""COMPUTED_VALUE"""),"")</f>
        <v/>
      </c>
      <c r="D23458" s="5">
        <v>0.0</v>
      </c>
    </row>
    <row r="23459" ht="14.25" customHeight="1">
      <c r="A23459" s="5"/>
      <c r="B23459" s="5"/>
      <c r="C23459" s="5" t="str">
        <f>IFERROR(__xludf.DUMMYFUNCTION("""COMPUTED_VALUE"""),"")</f>
        <v/>
      </c>
      <c r="D23459" s="5">
        <v>0.0</v>
      </c>
    </row>
    <row r="23460" ht="14.25" customHeight="1">
      <c r="A23460" s="5"/>
      <c r="B23460" s="5"/>
      <c r="C23460" s="5" t="str">
        <f>IFERROR(__xludf.DUMMYFUNCTION("""COMPUTED_VALUE"""),"")</f>
        <v/>
      </c>
      <c r="D23460" s="5">
        <v>0.0</v>
      </c>
    </row>
    <row r="23461" ht="14.25" customHeight="1">
      <c r="A23461" s="5"/>
      <c r="B23461" s="5"/>
      <c r="C23461" s="5" t="str">
        <f>IFERROR(__xludf.DUMMYFUNCTION("""COMPUTED_VALUE"""),"")</f>
        <v/>
      </c>
      <c r="D23461" s="5">
        <v>0.0</v>
      </c>
    </row>
    <row r="23462" ht="14.25" customHeight="1">
      <c r="A23462" s="5"/>
      <c r="B23462" s="5"/>
      <c r="C23462" s="5" t="str">
        <f>IFERROR(__xludf.DUMMYFUNCTION("""COMPUTED_VALUE"""),"")</f>
        <v/>
      </c>
      <c r="D23462" s="5">
        <v>0.0</v>
      </c>
    </row>
    <row r="23463" ht="14.25" customHeight="1">
      <c r="A23463" s="5"/>
      <c r="B23463" s="5"/>
      <c r="C23463" s="5" t="str">
        <f>IFERROR(__xludf.DUMMYFUNCTION("""COMPUTED_VALUE"""),"")</f>
        <v/>
      </c>
      <c r="D23463" s="5">
        <v>0.0</v>
      </c>
    </row>
    <row r="23464" ht="14.25" customHeight="1">
      <c r="A23464" s="5"/>
      <c r="B23464" s="5"/>
      <c r="C23464" s="5" t="str">
        <f>IFERROR(__xludf.DUMMYFUNCTION("""COMPUTED_VALUE"""),"")</f>
        <v/>
      </c>
      <c r="D23464" s="5">
        <v>0.0</v>
      </c>
    </row>
    <row r="23465" ht="14.25" customHeight="1">
      <c r="A23465" s="5"/>
      <c r="B23465" s="5"/>
      <c r="C23465" s="5" t="str">
        <f>IFERROR(__xludf.DUMMYFUNCTION("""COMPUTED_VALUE"""),"")</f>
        <v/>
      </c>
      <c r="D23465" s="5">
        <v>0.0</v>
      </c>
    </row>
    <row r="23466" ht="14.25" customHeight="1">
      <c r="A23466" s="5"/>
      <c r="B23466" s="5"/>
      <c r="C23466" s="5" t="str">
        <f>IFERROR(__xludf.DUMMYFUNCTION("""COMPUTED_VALUE"""),"")</f>
        <v/>
      </c>
      <c r="D23466" s="5">
        <v>0.0</v>
      </c>
    </row>
    <row r="23467" ht="14.25" customHeight="1">
      <c r="A23467" s="5"/>
      <c r="B23467" s="5"/>
      <c r="C23467" s="5" t="str">
        <f>IFERROR(__xludf.DUMMYFUNCTION("""COMPUTED_VALUE"""),"")</f>
        <v/>
      </c>
      <c r="D23467" s="5">
        <v>0.0</v>
      </c>
    </row>
    <row r="23468" ht="14.25" customHeight="1">
      <c r="A23468" s="5"/>
      <c r="B23468" s="5"/>
      <c r="C23468" s="5" t="str">
        <f>IFERROR(__xludf.DUMMYFUNCTION("""COMPUTED_VALUE"""),"")</f>
        <v/>
      </c>
      <c r="D23468" s="5">
        <v>0.0</v>
      </c>
    </row>
    <row r="23469" ht="14.25" customHeight="1">
      <c r="A23469" s="5"/>
      <c r="B23469" s="5"/>
      <c r="C23469" s="5" t="str">
        <f>IFERROR(__xludf.DUMMYFUNCTION("""COMPUTED_VALUE"""),"")</f>
        <v/>
      </c>
      <c r="D23469" s="5">
        <v>0.0</v>
      </c>
    </row>
    <row r="23470" ht="14.25" customHeight="1">
      <c r="A23470" s="5"/>
      <c r="B23470" s="5"/>
      <c r="C23470" s="5" t="str">
        <f>IFERROR(__xludf.DUMMYFUNCTION("""COMPUTED_VALUE"""),"")</f>
        <v/>
      </c>
      <c r="D23470" s="5">
        <v>0.0</v>
      </c>
    </row>
    <row r="23471" ht="14.25" customHeight="1">
      <c r="A23471" s="5"/>
      <c r="B23471" s="5"/>
      <c r="C23471" s="5" t="str">
        <f>IFERROR(__xludf.DUMMYFUNCTION("""COMPUTED_VALUE"""),"")</f>
        <v/>
      </c>
      <c r="D23471" s="5">
        <v>0.0</v>
      </c>
    </row>
    <row r="23472" ht="14.25" customHeight="1">
      <c r="A23472" s="5"/>
      <c r="B23472" s="5"/>
      <c r="C23472" s="5" t="str">
        <f>IFERROR(__xludf.DUMMYFUNCTION("""COMPUTED_VALUE"""),"")</f>
        <v/>
      </c>
      <c r="D23472" s="5">
        <v>0.0</v>
      </c>
    </row>
    <row r="23473" ht="14.25" customHeight="1">
      <c r="A23473" s="5"/>
      <c r="B23473" s="5"/>
      <c r="C23473" s="5" t="str">
        <f>IFERROR(__xludf.DUMMYFUNCTION("""COMPUTED_VALUE"""),"")</f>
        <v/>
      </c>
      <c r="D23473" s="5">
        <v>0.0</v>
      </c>
    </row>
    <row r="23474" ht="14.25" customHeight="1">
      <c r="A23474" s="5"/>
      <c r="B23474" s="5"/>
      <c r="C23474" s="5" t="str">
        <f>IFERROR(__xludf.DUMMYFUNCTION("""COMPUTED_VALUE"""),"")</f>
        <v/>
      </c>
      <c r="D23474" s="5">
        <v>0.0</v>
      </c>
    </row>
    <row r="23475" ht="14.25" customHeight="1">
      <c r="A23475" s="5"/>
      <c r="B23475" s="5"/>
      <c r="C23475" s="5" t="str">
        <f>IFERROR(__xludf.DUMMYFUNCTION("""COMPUTED_VALUE"""),"")</f>
        <v/>
      </c>
      <c r="D23475" s="5">
        <v>0.0</v>
      </c>
    </row>
    <row r="23476" ht="14.25" customHeight="1">
      <c r="A23476" s="5"/>
      <c r="B23476" s="5"/>
      <c r="C23476" s="5" t="str">
        <f>IFERROR(__xludf.DUMMYFUNCTION("""COMPUTED_VALUE"""),"")</f>
        <v/>
      </c>
      <c r="D23476" s="5">
        <v>0.0</v>
      </c>
    </row>
    <row r="23477" ht="14.25" customHeight="1">
      <c r="A23477" s="5"/>
      <c r="B23477" s="5"/>
      <c r="C23477" s="5" t="str">
        <f>IFERROR(__xludf.DUMMYFUNCTION("""COMPUTED_VALUE"""),"")</f>
        <v/>
      </c>
      <c r="D23477" s="5">
        <v>0.0</v>
      </c>
    </row>
    <row r="23478" ht="14.25" customHeight="1">
      <c r="A23478" s="5"/>
      <c r="B23478" s="5"/>
      <c r="C23478" s="5" t="str">
        <f>IFERROR(__xludf.DUMMYFUNCTION("""COMPUTED_VALUE"""),"")</f>
        <v/>
      </c>
      <c r="D23478" s="5">
        <v>0.0</v>
      </c>
    </row>
    <row r="23479" ht="14.25" customHeight="1">
      <c r="A23479" s="5"/>
      <c r="B23479" s="5"/>
      <c r="C23479" s="5" t="str">
        <f>IFERROR(__xludf.DUMMYFUNCTION("""COMPUTED_VALUE"""),"")</f>
        <v/>
      </c>
      <c r="D23479" s="5">
        <v>0.0</v>
      </c>
    </row>
    <row r="23480" ht="14.25" customHeight="1">
      <c r="A23480" s="5"/>
      <c r="B23480" s="5"/>
      <c r="C23480" s="5" t="str">
        <f>IFERROR(__xludf.DUMMYFUNCTION("""COMPUTED_VALUE"""),"")</f>
        <v/>
      </c>
      <c r="D23480" s="5">
        <v>0.0</v>
      </c>
    </row>
    <row r="23481" ht="14.25" customHeight="1">
      <c r="A23481" s="5"/>
      <c r="B23481" s="5"/>
      <c r="C23481" s="5" t="str">
        <f>IFERROR(__xludf.DUMMYFUNCTION("""COMPUTED_VALUE"""),"")</f>
        <v/>
      </c>
      <c r="D23481" s="5">
        <v>0.0</v>
      </c>
    </row>
    <row r="23482" ht="14.25" customHeight="1">
      <c r="A23482" s="5"/>
      <c r="B23482" s="5"/>
      <c r="C23482" s="5" t="str">
        <f>IFERROR(__xludf.DUMMYFUNCTION("""COMPUTED_VALUE"""),"")</f>
        <v/>
      </c>
      <c r="D23482" s="5">
        <v>0.0</v>
      </c>
    </row>
    <row r="23483" ht="14.25" customHeight="1">
      <c r="A23483" s="5"/>
      <c r="B23483" s="5"/>
      <c r="C23483" s="5" t="str">
        <f>IFERROR(__xludf.DUMMYFUNCTION("""COMPUTED_VALUE"""),"")</f>
        <v/>
      </c>
      <c r="D23483" s="5">
        <v>0.0</v>
      </c>
    </row>
    <row r="23484" ht="14.25" customHeight="1">
      <c r="A23484" s="5"/>
      <c r="B23484" s="5"/>
      <c r="C23484" s="5" t="str">
        <f>IFERROR(__xludf.DUMMYFUNCTION("""COMPUTED_VALUE"""),"")</f>
        <v/>
      </c>
      <c r="D23484" s="5">
        <v>0.0</v>
      </c>
    </row>
    <row r="23485" ht="14.25" customHeight="1">
      <c r="A23485" s="5"/>
      <c r="B23485" s="5"/>
      <c r="C23485" s="5" t="str">
        <f>IFERROR(__xludf.DUMMYFUNCTION("""COMPUTED_VALUE"""),"")</f>
        <v/>
      </c>
      <c r="D23485" s="5">
        <v>0.0</v>
      </c>
    </row>
    <row r="23486" ht="14.25" customHeight="1">
      <c r="A23486" s="5"/>
      <c r="B23486" s="5"/>
      <c r="C23486" s="5" t="str">
        <f>IFERROR(__xludf.DUMMYFUNCTION("""COMPUTED_VALUE"""),"")</f>
        <v/>
      </c>
      <c r="D23486" s="5">
        <v>0.0</v>
      </c>
    </row>
    <row r="23487" ht="14.25" customHeight="1">
      <c r="A23487" s="5"/>
      <c r="B23487" s="5"/>
      <c r="C23487" s="5" t="str">
        <f>IFERROR(__xludf.DUMMYFUNCTION("""COMPUTED_VALUE"""),"")</f>
        <v/>
      </c>
      <c r="D23487" s="5">
        <v>0.0</v>
      </c>
    </row>
    <row r="23488" ht="14.25" customHeight="1">
      <c r="A23488" s="5"/>
      <c r="B23488" s="5"/>
      <c r="C23488" s="5" t="str">
        <f>IFERROR(__xludf.DUMMYFUNCTION("""COMPUTED_VALUE"""),"")</f>
        <v/>
      </c>
      <c r="D23488" s="5">
        <v>0.0</v>
      </c>
    </row>
    <row r="23489" ht="14.25" customHeight="1">
      <c r="A23489" s="5"/>
      <c r="B23489" s="5"/>
      <c r="C23489" s="5" t="str">
        <f>IFERROR(__xludf.DUMMYFUNCTION("""COMPUTED_VALUE"""),"")</f>
        <v/>
      </c>
      <c r="D23489" s="5">
        <v>0.0</v>
      </c>
    </row>
    <row r="23490" ht="14.25" customHeight="1">
      <c r="A23490" s="5"/>
      <c r="B23490" s="5"/>
      <c r="C23490" s="5" t="str">
        <f>IFERROR(__xludf.DUMMYFUNCTION("""COMPUTED_VALUE"""),"")</f>
        <v/>
      </c>
      <c r="D23490" s="5">
        <v>0.0</v>
      </c>
    </row>
    <row r="23491" ht="14.25" customHeight="1">
      <c r="A23491" s="5"/>
      <c r="B23491" s="5"/>
      <c r="C23491" s="5" t="str">
        <f>IFERROR(__xludf.DUMMYFUNCTION("""COMPUTED_VALUE"""),"")</f>
        <v/>
      </c>
      <c r="D23491" s="5">
        <v>0.0</v>
      </c>
    </row>
    <row r="23492" ht="14.25" customHeight="1">
      <c r="A23492" s="5"/>
      <c r="B23492" s="5"/>
      <c r="C23492" s="5" t="str">
        <f>IFERROR(__xludf.DUMMYFUNCTION("""COMPUTED_VALUE"""),"")</f>
        <v/>
      </c>
      <c r="D23492" s="5">
        <v>0.0</v>
      </c>
    </row>
    <row r="23493" ht="14.25" customHeight="1">
      <c r="A23493" s="5"/>
      <c r="B23493" s="5"/>
      <c r="C23493" s="5" t="str">
        <f>IFERROR(__xludf.DUMMYFUNCTION("""COMPUTED_VALUE"""),"")</f>
        <v/>
      </c>
      <c r="D23493" s="5">
        <v>0.0</v>
      </c>
    </row>
    <row r="23494" ht="14.25" customHeight="1">
      <c r="A23494" s="5"/>
      <c r="B23494" s="5"/>
      <c r="C23494" s="5" t="str">
        <f>IFERROR(__xludf.DUMMYFUNCTION("""COMPUTED_VALUE"""),"")</f>
        <v/>
      </c>
      <c r="D23494" s="5">
        <v>0.0</v>
      </c>
    </row>
    <row r="23495" ht="14.25" customHeight="1">
      <c r="A23495" s="5"/>
      <c r="B23495" s="5"/>
      <c r="C23495" s="5" t="str">
        <f>IFERROR(__xludf.DUMMYFUNCTION("""COMPUTED_VALUE"""),"")</f>
        <v/>
      </c>
      <c r="D23495" s="5">
        <v>0.0</v>
      </c>
    </row>
    <row r="23496" ht="14.25" customHeight="1">
      <c r="A23496" s="5"/>
      <c r="B23496" s="5"/>
      <c r="C23496" s="5" t="str">
        <f>IFERROR(__xludf.DUMMYFUNCTION("""COMPUTED_VALUE"""),"")</f>
        <v/>
      </c>
      <c r="D23496" s="5">
        <v>0.0</v>
      </c>
    </row>
    <row r="23497" ht="14.25" customHeight="1">
      <c r="A23497" s="5"/>
      <c r="B23497" s="5"/>
      <c r="C23497" s="5" t="str">
        <f>IFERROR(__xludf.DUMMYFUNCTION("""COMPUTED_VALUE"""),"")</f>
        <v/>
      </c>
      <c r="D23497" s="5">
        <v>0.0</v>
      </c>
    </row>
    <row r="23498" ht="14.25" customHeight="1">
      <c r="A23498" s="5"/>
      <c r="B23498" s="5"/>
      <c r="C23498" s="5" t="str">
        <f>IFERROR(__xludf.DUMMYFUNCTION("""COMPUTED_VALUE"""),"")</f>
        <v/>
      </c>
      <c r="D23498" s="5">
        <v>0.0</v>
      </c>
    </row>
    <row r="23499" ht="14.25" customHeight="1">
      <c r="A23499" s="5"/>
      <c r="B23499" s="5"/>
      <c r="C23499" s="5" t="str">
        <f>IFERROR(__xludf.DUMMYFUNCTION("""COMPUTED_VALUE"""),"")</f>
        <v/>
      </c>
      <c r="D23499" s="5">
        <v>0.0</v>
      </c>
    </row>
    <row r="23500" ht="14.25" customHeight="1">
      <c r="A23500" s="5"/>
      <c r="B23500" s="5"/>
      <c r="C23500" s="5" t="str">
        <f>IFERROR(__xludf.DUMMYFUNCTION("""COMPUTED_VALUE"""),"")</f>
        <v/>
      </c>
      <c r="D23500" s="5">
        <v>0.0</v>
      </c>
    </row>
    <row r="23501" ht="14.25" customHeight="1">
      <c r="A23501" s="5"/>
      <c r="B23501" s="5"/>
      <c r="C23501" s="5" t="str">
        <f>IFERROR(__xludf.DUMMYFUNCTION("""COMPUTED_VALUE"""),"")</f>
        <v/>
      </c>
      <c r="D23501" s="5">
        <v>0.0</v>
      </c>
    </row>
    <row r="23502" ht="14.25" customHeight="1">
      <c r="A23502" s="5"/>
      <c r="B23502" s="5"/>
      <c r="C23502" s="5" t="str">
        <f>IFERROR(__xludf.DUMMYFUNCTION("""COMPUTED_VALUE"""),"")</f>
        <v/>
      </c>
      <c r="D23502" s="5">
        <v>0.0</v>
      </c>
    </row>
    <row r="23503" ht="14.25" customHeight="1">
      <c r="A23503" s="5"/>
      <c r="B23503" s="5"/>
      <c r="C23503" s="5" t="str">
        <f>IFERROR(__xludf.DUMMYFUNCTION("""COMPUTED_VALUE"""),"")</f>
        <v/>
      </c>
      <c r="D23503" s="5">
        <v>0.0</v>
      </c>
    </row>
    <row r="23504" ht="14.25" customHeight="1">
      <c r="A23504" s="5"/>
      <c r="B23504" s="5"/>
      <c r="C23504" s="5" t="str">
        <f>IFERROR(__xludf.DUMMYFUNCTION("""COMPUTED_VALUE"""),"")</f>
        <v/>
      </c>
      <c r="D23504" s="5">
        <v>0.0</v>
      </c>
    </row>
    <row r="23505" ht="14.25" customHeight="1">
      <c r="A23505" s="5"/>
      <c r="B23505" s="5"/>
      <c r="C23505" s="5" t="str">
        <f>IFERROR(__xludf.DUMMYFUNCTION("""COMPUTED_VALUE"""),"")</f>
        <v/>
      </c>
      <c r="D23505" s="5">
        <v>0.0</v>
      </c>
    </row>
    <row r="23506" ht="14.25" customHeight="1">
      <c r="A23506" s="5"/>
      <c r="B23506" s="5"/>
      <c r="C23506" s="5" t="str">
        <f>IFERROR(__xludf.DUMMYFUNCTION("""COMPUTED_VALUE"""),"")</f>
        <v/>
      </c>
      <c r="D23506" s="5">
        <v>0.0</v>
      </c>
    </row>
    <row r="23507" ht="14.25" customHeight="1">
      <c r="A23507" s="5"/>
      <c r="B23507" s="5"/>
      <c r="C23507" s="5" t="str">
        <f>IFERROR(__xludf.DUMMYFUNCTION("""COMPUTED_VALUE"""),"")</f>
        <v/>
      </c>
      <c r="D23507" s="5">
        <v>0.0</v>
      </c>
    </row>
    <row r="23508" ht="14.25" customHeight="1">
      <c r="A23508" s="5"/>
      <c r="B23508" s="5"/>
      <c r="C23508" s="5" t="str">
        <f>IFERROR(__xludf.DUMMYFUNCTION("""COMPUTED_VALUE"""),"")</f>
        <v/>
      </c>
      <c r="D23508" s="5">
        <v>0.0</v>
      </c>
    </row>
    <row r="23509" ht="14.25" customHeight="1">
      <c r="A23509" s="5"/>
      <c r="B23509" s="5"/>
      <c r="C23509" s="5" t="str">
        <f>IFERROR(__xludf.DUMMYFUNCTION("""COMPUTED_VALUE"""),"")</f>
        <v/>
      </c>
      <c r="D23509" s="5">
        <v>0.0</v>
      </c>
    </row>
    <row r="23510" ht="14.25" customHeight="1">
      <c r="A23510" s="5"/>
      <c r="B23510" s="5"/>
      <c r="C23510" s="5" t="str">
        <f>IFERROR(__xludf.DUMMYFUNCTION("""COMPUTED_VALUE"""),"")</f>
        <v/>
      </c>
      <c r="D23510" s="5">
        <v>0.0</v>
      </c>
    </row>
    <row r="23511" ht="14.25" customHeight="1">
      <c r="A23511" s="5"/>
      <c r="B23511" s="5"/>
      <c r="C23511" s="5" t="str">
        <f>IFERROR(__xludf.DUMMYFUNCTION("""COMPUTED_VALUE"""),"")</f>
        <v/>
      </c>
      <c r="D23511" s="5">
        <v>0.0</v>
      </c>
    </row>
    <row r="23512" ht="14.25" customHeight="1">
      <c r="A23512" s="5"/>
      <c r="B23512" s="5"/>
      <c r="C23512" s="5" t="str">
        <f>IFERROR(__xludf.DUMMYFUNCTION("""COMPUTED_VALUE"""),"")</f>
        <v/>
      </c>
      <c r="D23512" s="5">
        <v>0.0</v>
      </c>
    </row>
    <row r="23513" ht="14.25" customHeight="1">
      <c r="A23513" s="5"/>
      <c r="B23513" s="5"/>
      <c r="C23513" s="5" t="str">
        <f>IFERROR(__xludf.DUMMYFUNCTION("""COMPUTED_VALUE"""),"")</f>
        <v/>
      </c>
      <c r="D23513" s="5">
        <v>0.0</v>
      </c>
    </row>
    <row r="23514" ht="14.25" customHeight="1">
      <c r="A23514" s="5"/>
      <c r="B23514" s="5"/>
      <c r="C23514" s="5" t="str">
        <f>IFERROR(__xludf.DUMMYFUNCTION("""COMPUTED_VALUE"""),"")</f>
        <v/>
      </c>
      <c r="D23514" s="5">
        <v>0.0</v>
      </c>
    </row>
    <row r="23515" ht="14.25" customHeight="1">
      <c r="A23515" s="5"/>
      <c r="B23515" s="5"/>
      <c r="C23515" s="5" t="str">
        <f>IFERROR(__xludf.DUMMYFUNCTION("""COMPUTED_VALUE"""),"")</f>
        <v/>
      </c>
      <c r="D23515" s="5">
        <v>0.0</v>
      </c>
    </row>
    <row r="23516" ht="14.25" customHeight="1">
      <c r="A23516" s="5"/>
      <c r="B23516" s="5"/>
      <c r="C23516" s="5" t="str">
        <f>IFERROR(__xludf.DUMMYFUNCTION("""COMPUTED_VALUE"""),"")</f>
        <v/>
      </c>
      <c r="D23516" s="5">
        <v>0.0</v>
      </c>
    </row>
    <row r="23517" ht="14.25" customHeight="1">
      <c r="A23517" s="5"/>
      <c r="B23517" s="5"/>
      <c r="C23517" s="5" t="str">
        <f>IFERROR(__xludf.DUMMYFUNCTION("""COMPUTED_VALUE"""),"")</f>
        <v/>
      </c>
      <c r="D23517" s="5">
        <v>0.0</v>
      </c>
    </row>
    <row r="23518" ht="14.25" customHeight="1">
      <c r="A23518" s="5"/>
      <c r="B23518" s="5"/>
      <c r="C23518" s="5" t="str">
        <f>IFERROR(__xludf.DUMMYFUNCTION("""COMPUTED_VALUE"""),"")</f>
        <v/>
      </c>
      <c r="D23518" s="5">
        <v>0.0</v>
      </c>
    </row>
    <row r="23519" ht="14.25" customHeight="1">
      <c r="A23519" s="5"/>
      <c r="B23519" s="5"/>
      <c r="C23519" s="5" t="str">
        <f>IFERROR(__xludf.DUMMYFUNCTION("""COMPUTED_VALUE"""),"")</f>
        <v/>
      </c>
      <c r="D23519" s="5">
        <v>0.0</v>
      </c>
    </row>
    <row r="23520" ht="14.25" customHeight="1">
      <c r="A23520" s="5"/>
      <c r="B23520" s="5"/>
      <c r="C23520" s="5" t="str">
        <f>IFERROR(__xludf.DUMMYFUNCTION("""COMPUTED_VALUE"""),"")</f>
        <v/>
      </c>
      <c r="D23520" s="5">
        <v>0.0</v>
      </c>
    </row>
    <row r="23521" ht="14.25" customHeight="1">
      <c r="A23521" s="5"/>
      <c r="B23521" s="5"/>
      <c r="C23521" s="5" t="str">
        <f>IFERROR(__xludf.DUMMYFUNCTION("""COMPUTED_VALUE"""),"")</f>
        <v/>
      </c>
      <c r="D23521" s="5">
        <v>0.0</v>
      </c>
    </row>
    <row r="23522" ht="14.25" customHeight="1">
      <c r="A23522" s="5"/>
      <c r="B23522" s="5"/>
      <c r="C23522" s="5" t="str">
        <f>IFERROR(__xludf.DUMMYFUNCTION("""COMPUTED_VALUE"""),"")</f>
        <v/>
      </c>
      <c r="D23522" s="5">
        <v>0.0</v>
      </c>
    </row>
    <row r="23523" ht="14.25" customHeight="1">
      <c r="A23523" s="5"/>
      <c r="B23523" s="5"/>
      <c r="C23523" s="5" t="str">
        <f>IFERROR(__xludf.DUMMYFUNCTION("""COMPUTED_VALUE"""),"")</f>
        <v/>
      </c>
      <c r="D23523" s="5">
        <v>0.0</v>
      </c>
    </row>
    <row r="23524" ht="14.25" customHeight="1">
      <c r="A23524" s="5"/>
      <c r="B23524" s="5"/>
      <c r="C23524" s="5" t="str">
        <f>IFERROR(__xludf.DUMMYFUNCTION("""COMPUTED_VALUE"""),"")</f>
        <v/>
      </c>
      <c r="D23524" s="5">
        <v>0.0</v>
      </c>
    </row>
    <row r="23525" ht="14.25" customHeight="1">
      <c r="A23525" s="5"/>
      <c r="B23525" s="5"/>
      <c r="C23525" s="5" t="str">
        <f>IFERROR(__xludf.DUMMYFUNCTION("""COMPUTED_VALUE"""),"")</f>
        <v/>
      </c>
      <c r="D23525" s="5">
        <v>0.0</v>
      </c>
    </row>
    <row r="23526" ht="14.25" customHeight="1">
      <c r="A23526" s="5"/>
      <c r="B23526" s="5"/>
      <c r="C23526" s="5" t="str">
        <f>IFERROR(__xludf.DUMMYFUNCTION("""COMPUTED_VALUE"""),"")</f>
        <v/>
      </c>
      <c r="D23526" s="5">
        <v>0.0</v>
      </c>
    </row>
    <row r="23527" ht="14.25" customHeight="1">
      <c r="A23527" s="5"/>
      <c r="B23527" s="5"/>
      <c r="C23527" s="5" t="str">
        <f>IFERROR(__xludf.DUMMYFUNCTION("""COMPUTED_VALUE"""),"")</f>
        <v/>
      </c>
      <c r="D23527" s="5">
        <v>0.0</v>
      </c>
    </row>
    <row r="23528" ht="14.25" customHeight="1">
      <c r="A23528" s="5"/>
      <c r="B23528" s="5"/>
      <c r="C23528" s="5" t="str">
        <f>IFERROR(__xludf.DUMMYFUNCTION("""COMPUTED_VALUE"""),"")</f>
        <v/>
      </c>
      <c r="D23528" s="5">
        <v>0.0</v>
      </c>
    </row>
    <row r="23529" ht="14.25" customHeight="1">
      <c r="A23529" s="5"/>
      <c r="B23529" s="5"/>
      <c r="C23529" s="5" t="str">
        <f>IFERROR(__xludf.DUMMYFUNCTION("""COMPUTED_VALUE"""),"")</f>
        <v/>
      </c>
      <c r="D23529" s="5">
        <v>0.0</v>
      </c>
    </row>
    <row r="23530" ht="14.25" customHeight="1">
      <c r="A23530" s="5"/>
      <c r="B23530" s="5"/>
      <c r="C23530" s="5" t="str">
        <f>IFERROR(__xludf.DUMMYFUNCTION("""COMPUTED_VALUE"""),"")</f>
        <v/>
      </c>
      <c r="D23530" s="5">
        <v>0.0</v>
      </c>
    </row>
    <row r="23531" ht="14.25" customHeight="1">
      <c r="A23531" s="5"/>
      <c r="B23531" s="5"/>
      <c r="C23531" s="5" t="str">
        <f>IFERROR(__xludf.DUMMYFUNCTION("""COMPUTED_VALUE"""),"")</f>
        <v/>
      </c>
      <c r="D23531" s="5">
        <v>0.0</v>
      </c>
    </row>
    <row r="23532" ht="14.25" customHeight="1">
      <c r="A23532" s="5"/>
      <c r="B23532" s="5"/>
      <c r="C23532" s="5" t="str">
        <f>IFERROR(__xludf.DUMMYFUNCTION("""COMPUTED_VALUE"""),"")</f>
        <v/>
      </c>
      <c r="D23532" s="5">
        <v>0.0</v>
      </c>
    </row>
    <row r="23533" ht="14.25" customHeight="1">
      <c r="A23533" s="5"/>
      <c r="B23533" s="5"/>
      <c r="C23533" s="5" t="str">
        <f>IFERROR(__xludf.DUMMYFUNCTION("""COMPUTED_VALUE"""),"")</f>
        <v/>
      </c>
      <c r="D23533" s="5">
        <v>0.0</v>
      </c>
    </row>
    <row r="23534" ht="14.25" customHeight="1">
      <c r="A23534" s="5"/>
      <c r="B23534" s="5"/>
      <c r="C23534" s="5" t="str">
        <f>IFERROR(__xludf.DUMMYFUNCTION("""COMPUTED_VALUE"""),"")</f>
        <v/>
      </c>
      <c r="D23534" s="5">
        <v>0.0</v>
      </c>
    </row>
    <row r="23535" ht="14.25" customHeight="1">
      <c r="A23535" s="5"/>
      <c r="B23535" s="5"/>
      <c r="C23535" s="5" t="str">
        <f>IFERROR(__xludf.DUMMYFUNCTION("""COMPUTED_VALUE"""),"")</f>
        <v/>
      </c>
      <c r="D23535" s="5">
        <v>0.0</v>
      </c>
    </row>
    <row r="23536" ht="14.25" customHeight="1">
      <c r="A23536" s="5"/>
      <c r="B23536" s="5"/>
      <c r="C23536" s="5" t="str">
        <f>IFERROR(__xludf.DUMMYFUNCTION("""COMPUTED_VALUE"""),"")</f>
        <v/>
      </c>
      <c r="D23536" s="5">
        <v>0.0</v>
      </c>
    </row>
    <row r="23537" ht="14.25" customHeight="1">
      <c r="A23537" s="5"/>
      <c r="B23537" s="5"/>
      <c r="C23537" s="5" t="str">
        <f>IFERROR(__xludf.DUMMYFUNCTION("""COMPUTED_VALUE"""),"")</f>
        <v/>
      </c>
      <c r="D23537" s="5">
        <v>0.0</v>
      </c>
    </row>
    <row r="23538" ht="14.25" customHeight="1">
      <c r="A23538" s="5"/>
      <c r="B23538" s="5"/>
      <c r="C23538" s="5" t="str">
        <f>IFERROR(__xludf.DUMMYFUNCTION("""COMPUTED_VALUE"""),"")</f>
        <v/>
      </c>
      <c r="D23538" s="5">
        <v>0.0</v>
      </c>
    </row>
    <row r="23539" ht="14.25" customHeight="1">
      <c r="A23539" s="5"/>
      <c r="B23539" s="5"/>
      <c r="C23539" s="5" t="str">
        <f>IFERROR(__xludf.DUMMYFUNCTION("""COMPUTED_VALUE"""),"")</f>
        <v/>
      </c>
      <c r="D23539" s="5">
        <v>0.0</v>
      </c>
    </row>
    <row r="23540" ht="14.25" customHeight="1">
      <c r="A23540" s="5"/>
      <c r="B23540" s="5"/>
      <c r="C23540" s="5" t="str">
        <f>IFERROR(__xludf.DUMMYFUNCTION("""COMPUTED_VALUE"""),"")</f>
        <v/>
      </c>
      <c r="D23540" s="5">
        <v>0.0</v>
      </c>
    </row>
    <row r="23541" ht="14.25" customHeight="1">
      <c r="A23541" s="5"/>
      <c r="B23541" s="5"/>
      <c r="C23541" s="5" t="str">
        <f>IFERROR(__xludf.DUMMYFUNCTION("""COMPUTED_VALUE"""),"")</f>
        <v/>
      </c>
      <c r="D23541" s="5">
        <v>0.0</v>
      </c>
    </row>
    <row r="23542" ht="14.25" customHeight="1">
      <c r="A23542" s="5"/>
      <c r="B23542" s="5"/>
      <c r="C23542" s="5" t="str">
        <f>IFERROR(__xludf.DUMMYFUNCTION("""COMPUTED_VALUE"""),"")</f>
        <v/>
      </c>
      <c r="D23542" s="5">
        <v>0.0</v>
      </c>
    </row>
    <row r="23543" ht="14.25" customHeight="1">
      <c r="A23543" s="5"/>
      <c r="B23543" s="5"/>
      <c r="C23543" s="5" t="str">
        <f>IFERROR(__xludf.DUMMYFUNCTION("""COMPUTED_VALUE"""),"")</f>
        <v/>
      </c>
      <c r="D23543" s="5">
        <v>0.0</v>
      </c>
    </row>
    <row r="23544" ht="14.25" customHeight="1">
      <c r="A23544" s="5"/>
      <c r="B23544" s="5"/>
      <c r="C23544" s="5" t="str">
        <f>IFERROR(__xludf.DUMMYFUNCTION("""COMPUTED_VALUE"""),"")</f>
        <v/>
      </c>
      <c r="D23544" s="5">
        <v>0.0</v>
      </c>
    </row>
    <row r="23545" ht="14.25" customHeight="1">
      <c r="A23545" s="5"/>
      <c r="B23545" s="5"/>
      <c r="C23545" s="5" t="str">
        <f>IFERROR(__xludf.DUMMYFUNCTION("""COMPUTED_VALUE"""),"")</f>
        <v/>
      </c>
      <c r="D23545" s="5">
        <v>0.0</v>
      </c>
    </row>
    <row r="23546" ht="14.25" customHeight="1">
      <c r="A23546" s="5"/>
      <c r="B23546" s="5"/>
      <c r="C23546" s="5" t="str">
        <f>IFERROR(__xludf.DUMMYFUNCTION("""COMPUTED_VALUE"""),"")</f>
        <v/>
      </c>
      <c r="D23546" s="5">
        <v>0.0</v>
      </c>
    </row>
    <row r="23547" ht="14.25" customHeight="1">
      <c r="A23547" s="5"/>
      <c r="B23547" s="5"/>
      <c r="C23547" s="5" t="str">
        <f>IFERROR(__xludf.DUMMYFUNCTION("""COMPUTED_VALUE"""),"")</f>
        <v/>
      </c>
      <c r="D23547" s="5">
        <v>0.0</v>
      </c>
    </row>
    <row r="23548" ht="14.25" customHeight="1">
      <c r="A23548" s="5"/>
      <c r="B23548" s="5"/>
      <c r="C23548" s="5" t="str">
        <f>IFERROR(__xludf.DUMMYFUNCTION("""COMPUTED_VALUE"""),"")</f>
        <v/>
      </c>
      <c r="D23548" s="5">
        <v>0.0</v>
      </c>
    </row>
    <row r="23549" ht="14.25" customHeight="1">
      <c r="A23549" s="5"/>
      <c r="B23549" s="5"/>
      <c r="C23549" s="5" t="str">
        <f>IFERROR(__xludf.DUMMYFUNCTION("""COMPUTED_VALUE"""),"")</f>
        <v/>
      </c>
      <c r="D23549" s="5">
        <v>0.0</v>
      </c>
    </row>
    <row r="23550" ht="14.25" customHeight="1">
      <c r="A23550" s="5"/>
      <c r="B23550" s="5"/>
      <c r="C23550" s="5" t="str">
        <f>IFERROR(__xludf.DUMMYFUNCTION("""COMPUTED_VALUE"""),"")</f>
        <v/>
      </c>
      <c r="D23550" s="5">
        <v>0.0</v>
      </c>
    </row>
    <row r="23551" ht="14.25" customHeight="1">
      <c r="A23551" s="5"/>
      <c r="B23551" s="5"/>
      <c r="C23551" s="5" t="str">
        <f>IFERROR(__xludf.DUMMYFUNCTION("""COMPUTED_VALUE"""),"")</f>
        <v/>
      </c>
      <c r="D23551" s="5">
        <v>0.0</v>
      </c>
    </row>
    <row r="23552" ht="14.25" customHeight="1">
      <c r="A23552" s="5"/>
      <c r="B23552" s="5"/>
      <c r="C23552" s="5" t="str">
        <f>IFERROR(__xludf.DUMMYFUNCTION("""COMPUTED_VALUE"""),"")</f>
        <v/>
      </c>
      <c r="D23552" s="5">
        <v>0.0</v>
      </c>
    </row>
    <row r="23553" ht="14.25" customHeight="1">
      <c r="A23553" s="5"/>
      <c r="B23553" s="5"/>
      <c r="C23553" s="5" t="str">
        <f>IFERROR(__xludf.DUMMYFUNCTION("""COMPUTED_VALUE"""),"")</f>
        <v/>
      </c>
      <c r="D23553" s="5">
        <v>0.0</v>
      </c>
    </row>
    <row r="23554" ht="14.25" customHeight="1">
      <c r="A23554" s="5"/>
      <c r="B23554" s="5"/>
      <c r="C23554" s="5" t="str">
        <f>IFERROR(__xludf.DUMMYFUNCTION("""COMPUTED_VALUE"""),"")</f>
        <v/>
      </c>
      <c r="D23554" s="5">
        <v>0.0</v>
      </c>
    </row>
    <row r="23555" ht="14.25" customHeight="1">
      <c r="A23555" s="5"/>
      <c r="B23555" s="5"/>
      <c r="C23555" s="5" t="str">
        <f>IFERROR(__xludf.DUMMYFUNCTION("""COMPUTED_VALUE"""),"")</f>
        <v/>
      </c>
      <c r="D23555" s="5">
        <v>0.0</v>
      </c>
    </row>
    <row r="23556" ht="14.25" customHeight="1">
      <c r="A23556" s="5"/>
      <c r="B23556" s="5"/>
      <c r="C23556" s="5" t="str">
        <f>IFERROR(__xludf.DUMMYFUNCTION("""COMPUTED_VALUE"""),"")</f>
        <v/>
      </c>
      <c r="D23556" s="5">
        <v>0.0</v>
      </c>
    </row>
    <row r="23557" ht="14.25" customHeight="1">
      <c r="A23557" s="5"/>
      <c r="B23557" s="5"/>
      <c r="C23557" s="5" t="str">
        <f>IFERROR(__xludf.DUMMYFUNCTION("""COMPUTED_VALUE"""),"")</f>
        <v/>
      </c>
      <c r="D23557" s="5">
        <v>0.0</v>
      </c>
    </row>
    <row r="23558" ht="14.25" customHeight="1">
      <c r="A23558" s="5"/>
      <c r="B23558" s="5"/>
      <c r="C23558" s="5" t="str">
        <f>IFERROR(__xludf.DUMMYFUNCTION("""COMPUTED_VALUE"""),"")</f>
        <v/>
      </c>
      <c r="D23558" s="5">
        <v>0.0</v>
      </c>
    </row>
    <row r="23559" ht="14.25" customHeight="1">
      <c r="A23559" s="5"/>
      <c r="B23559" s="5"/>
      <c r="C23559" s="5" t="str">
        <f>IFERROR(__xludf.DUMMYFUNCTION("""COMPUTED_VALUE"""),"")</f>
        <v/>
      </c>
      <c r="D23559" s="5">
        <v>0.0</v>
      </c>
    </row>
    <row r="23560" ht="14.25" customHeight="1">
      <c r="A23560" s="5"/>
      <c r="B23560" s="5"/>
      <c r="C23560" s="5" t="str">
        <f>IFERROR(__xludf.DUMMYFUNCTION("""COMPUTED_VALUE"""),"")</f>
        <v/>
      </c>
      <c r="D23560" s="5">
        <v>0.0</v>
      </c>
    </row>
    <row r="23561" ht="14.25" customHeight="1">
      <c r="A23561" s="5"/>
      <c r="B23561" s="5"/>
      <c r="C23561" s="5" t="str">
        <f>IFERROR(__xludf.DUMMYFUNCTION("""COMPUTED_VALUE"""),"")</f>
        <v/>
      </c>
      <c r="D23561" s="5">
        <v>0.0</v>
      </c>
    </row>
    <row r="23562" ht="14.25" customHeight="1">
      <c r="A23562" s="5"/>
      <c r="B23562" s="5"/>
      <c r="C23562" s="5" t="str">
        <f>IFERROR(__xludf.DUMMYFUNCTION("""COMPUTED_VALUE"""),"")</f>
        <v/>
      </c>
      <c r="D23562" s="5">
        <v>0.0</v>
      </c>
    </row>
    <row r="23563" ht="14.25" customHeight="1">
      <c r="A23563" s="5"/>
      <c r="B23563" s="5"/>
      <c r="C23563" s="5" t="str">
        <f>IFERROR(__xludf.DUMMYFUNCTION("""COMPUTED_VALUE"""),"")</f>
        <v/>
      </c>
      <c r="D23563" s="5">
        <v>0.0</v>
      </c>
    </row>
    <row r="23564" ht="14.25" customHeight="1">
      <c r="A23564" s="5"/>
      <c r="B23564" s="5"/>
      <c r="C23564" s="5" t="str">
        <f>IFERROR(__xludf.DUMMYFUNCTION("""COMPUTED_VALUE"""),"")</f>
        <v/>
      </c>
      <c r="D23564" s="5">
        <v>0.0</v>
      </c>
    </row>
    <row r="23565" ht="14.25" customHeight="1">
      <c r="A23565" s="5"/>
      <c r="B23565" s="5"/>
      <c r="C23565" s="5" t="str">
        <f>IFERROR(__xludf.DUMMYFUNCTION("""COMPUTED_VALUE"""),"")</f>
        <v/>
      </c>
      <c r="D23565" s="5">
        <v>0.0</v>
      </c>
    </row>
    <row r="23566" ht="14.25" customHeight="1">
      <c r="A23566" s="5"/>
      <c r="B23566" s="5"/>
      <c r="C23566" s="5" t="str">
        <f>IFERROR(__xludf.DUMMYFUNCTION("""COMPUTED_VALUE"""),"")</f>
        <v/>
      </c>
      <c r="D23566" s="5">
        <v>0.0</v>
      </c>
    </row>
    <row r="23567" ht="14.25" customHeight="1">
      <c r="A23567" s="5"/>
      <c r="B23567" s="5"/>
      <c r="C23567" s="5" t="str">
        <f>IFERROR(__xludf.DUMMYFUNCTION("""COMPUTED_VALUE"""),"")</f>
        <v/>
      </c>
      <c r="D23567" s="5">
        <v>0.0</v>
      </c>
    </row>
    <row r="23568" ht="14.25" customHeight="1">
      <c r="A23568" s="5"/>
      <c r="B23568" s="5"/>
      <c r="C23568" s="5" t="str">
        <f>IFERROR(__xludf.DUMMYFUNCTION("""COMPUTED_VALUE"""),"")</f>
        <v/>
      </c>
      <c r="D23568" s="5">
        <v>0.0</v>
      </c>
    </row>
    <row r="23569" ht="14.25" customHeight="1">
      <c r="A23569" s="5"/>
      <c r="B23569" s="5"/>
      <c r="C23569" s="5" t="str">
        <f>IFERROR(__xludf.DUMMYFUNCTION("""COMPUTED_VALUE"""),"")</f>
        <v/>
      </c>
      <c r="D23569" s="5">
        <v>0.0</v>
      </c>
    </row>
    <row r="23570" ht="14.25" customHeight="1">
      <c r="A23570" s="5"/>
      <c r="B23570" s="5"/>
      <c r="C23570" s="5" t="str">
        <f>IFERROR(__xludf.DUMMYFUNCTION("""COMPUTED_VALUE"""),"")</f>
        <v/>
      </c>
      <c r="D23570" s="5">
        <v>0.0</v>
      </c>
    </row>
    <row r="23571" ht="14.25" customHeight="1">
      <c r="A23571" s="5"/>
      <c r="B23571" s="5"/>
      <c r="C23571" s="5" t="str">
        <f>IFERROR(__xludf.DUMMYFUNCTION("""COMPUTED_VALUE"""),"")</f>
        <v/>
      </c>
      <c r="D23571" s="5">
        <v>0.0</v>
      </c>
    </row>
    <row r="23572" ht="14.25" customHeight="1">
      <c r="A23572" s="5"/>
      <c r="B23572" s="5"/>
      <c r="C23572" s="5" t="str">
        <f>IFERROR(__xludf.DUMMYFUNCTION("""COMPUTED_VALUE"""),"")</f>
        <v/>
      </c>
      <c r="D23572" s="5">
        <v>0.0</v>
      </c>
    </row>
    <row r="23573" ht="14.25" customHeight="1">
      <c r="A23573" s="5"/>
      <c r="B23573" s="5"/>
      <c r="C23573" s="5" t="str">
        <f>IFERROR(__xludf.DUMMYFUNCTION("""COMPUTED_VALUE"""),"")</f>
        <v/>
      </c>
      <c r="D23573" s="5">
        <v>0.0</v>
      </c>
    </row>
    <row r="23574" ht="14.25" customHeight="1">
      <c r="A23574" s="5"/>
      <c r="B23574" s="5"/>
      <c r="C23574" s="5" t="str">
        <f>IFERROR(__xludf.DUMMYFUNCTION("""COMPUTED_VALUE"""),"")</f>
        <v/>
      </c>
      <c r="D23574" s="5">
        <v>0.0</v>
      </c>
    </row>
    <row r="23575" ht="14.25" customHeight="1">
      <c r="A23575" s="5"/>
      <c r="B23575" s="5"/>
      <c r="C23575" s="5" t="str">
        <f>IFERROR(__xludf.DUMMYFUNCTION("""COMPUTED_VALUE"""),"")</f>
        <v/>
      </c>
      <c r="D23575" s="5">
        <v>0.0</v>
      </c>
    </row>
    <row r="23576" ht="14.25" customHeight="1">
      <c r="A23576" s="5"/>
      <c r="B23576" s="5"/>
      <c r="C23576" s="5" t="str">
        <f>IFERROR(__xludf.DUMMYFUNCTION("""COMPUTED_VALUE"""),"")</f>
        <v/>
      </c>
      <c r="D23576" s="5">
        <v>0.0</v>
      </c>
    </row>
    <row r="23577" ht="14.25" customHeight="1">
      <c r="A23577" s="5"/>
      <c r="B23577" s="5"/>
      <c r="C23577" s="5" t="str">
        <f>IFERROR(__xludf.DUMMYFUNCTION("""COMPUTED_VALUE"""),"")</f>
        <v/>
      </c>
      <c r="D23577" s="5">
        <v>0.0</v>
      </c>
    </row>
    <row r="23578" ht="14.25" customHeight="1">
      <c r="A23578" s="5"/>
      <c r="B23578" s="5"/>
      <c r="C23578" s="5" t="str">
        <f>IFERROR(__xludf.DUMMYFUNCTION("""COMPUTED_VALUE"""),"")</f>
        <v/>
      </c>
      <c r="D23578" s="5">
        <v>0.0</v>
      </c>
    </row>
    <row r="23579" ht="14.25" customHeight="1">
      <c r="A23579" s="5"/>
      <c r="B23579" s="5"/>
      <c r="C23579" s="5" t="str">
        <f>IFERROR(__xludf.DUMMYFUNCTION("""COMPUTED_VALUE"""),"")</f>
        <v/>
      </c>
      <c r="D23579" s="5">
        <v>0.0</v>
      </c>
    </row>
    <row r="23580" ht="14.25" customHeight="1">
      <c r="A23580" s="5"/>
      <c r="B23580" s="5"/>
      <c r="C23580" s="5" t="str">
        <f>IFERROR(__xludf.DUMMYFUNCTION("""COMPUTED_VALUE"""),"")</f>
        <v/>
      </c>
      <c r="D23580" s="5">
        <v>0.0</v>
      </c>
    </row>
    <row r="23581" ht="14.25" customHeight="1">
      <c r="A23581" s="5"/>
      <c r="B23581" s="5"/>
      <c r="C23581" s="5" t="str">
        <f>IFERROR(__xludf.DUMMYFUNCTION("""COMPUTED_VALUE"""),"")</f>
        <v/>
      </c>
      <c r="D23581" s="5">
        <v>0.0</v>
      </c>
    </row>
    <row r="23582" ht="14.25" customHeight="1">
      <c r="A23582" s="5"/>
      <c r="B23582" s="5"/>
      <c r="C23582" s="5" t="str">
        <f>IFERROR(__xludf.DUMMYFUNCTION("""COMPUTED_VALUE"""),"")</f>
        <v/>
      </c>
      <c r="D23582" s="5">
        <v>0.0</v>
      </c>
    </row>
    <row r="23583" ht="14.25" customHeight="1">
      <c r="A23583" s="5"/>
      <c r="B23583" s="5"/>
      <c r="C23583" s="5" t="str">
        <f>IFERROR(__xludf.DUMMYFUNCTION("""COMPUTED_VALUE"""),"")</f>
        <v/>
      </c>
      <c r="D23583" s="5">
        <v>0.0</v>
      </c>
    </row>
    <row r="23584" ht="14.25" customHeight="1">
      <c r="A23584" s="5"/>
      <c r="B23584" s="5"/>
      <c r="C23584" s="5" t="str">
        <f>IFERROR(__xludf.DUMMYFUNCTION("""COMPUTED_VALUE"""),"")</f>
        <v/>
      </c>
      <c r="D23584" s="5">
        <v>0.0</v>
      </c>
    </row>
    <row r="23585" ht="14.25" customHeight="1">
      <c r="A23585" s="5"/>
      <c r="B23585" s="5"/>
      <c r="C23585" s="5" t="str">
        <f>IFERROR(__xludf.DUMMYFUNCTION("""COMPUTED_VALUE"""),"")</f>
        <v/>
      </c>
      <c r="D23585" s="5">
        <v>0.0</v>
      </c>
    </row>
    <row r="23586" ht="14.25" customHeight="1">
      <c r="A23586" s="5"/>
      <c r="B23586" s="5"/>
      <c r="C23586" s="5" t="str">
        <f>IFERROR(__xludf.DUMMYFUNCTION("""COMPUTED_VALUE"""),"")</f>
        <v/>
      </c>
      <c r="D23586" s="5">
        <v>0.0</v>
      </c>
    </row>
    <row r="23587" ht="14.25" customHeight="1">
      <c r="A23587" s="5"/>
      <c r="B23587" s="5"/>
      <c r="C23587" s="5" t="str">
        <f>IFERROR(__xludf.DUMMYFUNCTION("""COMPUTED_VALUE"""),"")</f>
        <v/>
      </c>
      <c r="D23587" s="5">
        <v>0.0</v>
      </c>
    </row>
    <row r="23588" ht="14.25" customHeight="1">
      <c r="A23588" s="5"/>
      <c r="B23588" s="5"/>
      <c r="C23588" s="5" t="str">
        <f>IFERROR(__xludf.DUMMYFUNCTION("""COMPUTED_VALUE"""),"")</f>
        <v/>
      </c>
      <c r="D23588" s="5">
        <v>0.0</v>
      </c>
    </row>
    <row r="23589" ht="14.25" customHeight="1">
      <c r="A23589" s="5"/>
      <c r="B23589" s="5"/>
      <c r="C23589" s="5" t="str">
        <f>IFERROR(__xludf.DUMMYFUNCTION("""COMPUTED_VALUE"""),"")</f>
        <v/>
      </c>
      <c r="D23589" s="5">
        <v>0.0</v>
      </c>
    </row>
    <row r="23590" ht="14.25" customHeight="1">
      <c r="A23590" s="5"/>
      <c r="B23590" s="5"/>
      <c r="C23590" s="5" t="str">
        <f>IFERROR(__xludf.DUMMYFUNCTION("""COMPUTED_VALUE"""),"")</f>
        <v/>
      </c>
      <c r="D23590" s="5">
        <v>0.0</v>
      </c>
    </row>
    <row r="23591" ht="14.25" customHeight="1">
      <c r="A23591" s="5"/>
      <c r="B23591" s="5"/>
      <c r="C23591" s="5" t="str">
        <f>IFERROR(__xludf.DUMMYFUNCTION("""COMPUTED_VALUE"""),"")</f>
        <v/>
      </c>
      <c r="D23591" s="5">
        <v>0.0</v>
      </c>
    </row>
    <row r="23592" ht="14.25" customHeight="1">
      <c r="A23592" s="5"/>
      <c r="B23592" s="5"/>
      <c r="C23592" s="5" t="str">
        <f>IFERROR(__xludf.DUMMYFUNCTION("""COMPUTED_VALUE"""),"")</f>
        <v/>
      </c>
      <c r="D23592" s="5">
        <v>0.0</v>
      </c>
    </row>
    <row r="23593" ht="14.25" customHeight="1">
      <c r="A23593" s="5"/>
      <c r="B23593" s="5"/>
      <c r="C23593" s="5" t="str">
        <f>IFERROR(__xludf.DUMMYFUNCTION("""COMPUTED_VALUE"""),"")</f>
        <v/>
      </c>
      <c r="D23593" s="5">
        <v>0.0</v>
      </c>
    </row>
    <row r="23594" ht="14.25" customHeight="1">
      <c r="A23594" s="5"/>
      <c r="B23594" s="5"/>
      <c r="C23594" s="5" t="str">
        <f>IFERROR(__xludf.DUMMYFUNCTION("""COMPUTED_VALUE"""),"")</f>
        <v/>
      </c>
      <c r="D23594" s="5">
        <v>0.0</v>
      </c>
    </row>
    <row r="23595" ht="14.25" customHeight="1">
      <c r="A23595" s="5"/>
      <c r="B23595" s="5"/>
      <c r="C23595" s="5" t="str">
        <f>IFERROR(__xludf.DUMMYFUNCTION("""COMPUTED_VALUE"""),"")</f>
        <v/>
      </c>
      <c r="D23595" s="5">
        <v>0.0</v>
      </c>
    </row>
    <row r="23596" ht="14.25" customHeight="1">
      <c r="A23596" s="5"/>
      <c r="B23596" s="5"/>
      <c r="C23596" s="5" t="str">
        <f>IFERROR(__xludf.DUMMYFUNCTION("""COMPUTED_VALUE"""),"")</f>
        <v/>
      </c>
      <c r="D23596" s="5">
        <v>0.0</v>
      </c>
    </row>
    <row r="23597" ht="14.25" customHeight="1">
      <c r="A23597" s="5"/>
      <c r="B23597" s="5"/>
      <c r="C23597" s="5" t="str">
        <f>IFERROR(__xludf.DUMMYFUNCTION("""COMPUTED_VALUE"""),"")</f>
        <v/>
      </c>
      <c r="D23597" s="5">
        <v>0.0</v>
      </c>
    </row>
    <row r="23598" ht="14.25" customHeight="1">
      <c r="A23598" s="5"/>
      <c r="B23598" s="5"/>
      <c r="C23598" s="5" t="str">
        <f>IFERROR(__xludf.DUMMYFUNCTION("""COMPUTED_VALUE"""),"")</f>
        <v/>
      </c>
      <c r="D23598" s="5">
        <v>0.0</v>
      </c>
    </row>
    <row r="23599" ht="14.25" customHeight="1">
      <c r="A23599" s="5"/>
      <c r="B23599" s="5"/>
      <c r="C23599" s="5" t="str">
        <f>IFERROR(__xludf.DUMMYFUNCTION("""COMPUTED_VALUE"""),"")</f>
        <v/>
      </c>
      <c r="D23599" s="5">
        <v>0.0</v>
      </c>
    </row>
    <row r="23600" ht="14.25" customHeight="1">
      <c r="A23600" s="5"/>
      <c r="B23600" s="5"/>
      <c r="C23600" s="5" t="str">
        <f>IFERROR(__xludf.DUMMYFUNCTION("""COMPUTED_VALUE"""),"")</f>
        <v/>
      </c>
      <c r="D23600" s="5">
        <v>0.0</v>
      </c>
    </row>
    <row r="23601" ht="14.25" customHeight="1">
      <c r="A23601" s="5"/>
      <c r="B23601" s="5"/>
      <c r="C23601" s="5" t="str">
        <f>IFERROR(__xludf.DUMMYFUNCTION("""COMPUTED_VALUE"""),"")</f>
        <v/>
      </c>
      <c r="D23601" s="5">
        <v>0.0</v>
      </c>
    </row>
    <row r="23602" ht="14.25" customHeight="1">
      <c r="A23602" s="5"/>
      <c r="B23602" s="5"/>
      <c r="C23602" s="5" t="str">
        <f>IFERROR(__xludf.DUMMYFUNCTION("""COMPUTED_VALUE"""),"")</f>
        <v/>
      </c>
      <c r="D23602" s="5">
        <v>0.0</v>
      </c>
    </row>
    <row r="23603" ht="14.25" customHeight="1">
      <c r="A23603" s="5"/>
      <c r="B23603" s="5"/>
      <c r="C23603" s="5" t="str">
        <f>IFERROR(__xludf.DUMMYFUNCTION("""COMPUTED_VALUE"""),"")</f>
        <v/>
      </c>
      <c r="D23603" s="5">
        <v>0.0</v>
      </c>
    </row>
    <row r="23604" ht="14.25" customHeight="1">
      <c r="A23604" s="5"/>
      <c r="B23604" s="5"/>
      <c r="C23604" s="5" t="str">
        <f>IFERROR(__xludf.DUMMYFUNCTION("""COMPUTED_VALUE"""),"")</f>
        <v/>
      </c>
      <c r="D23604" s="5">
        <v>0.0</v>
      </c>
    </row>
    <row r="23605" ht="14.25" customHeight="1">
      <c r="A23605" s="5"/>
      <c r="B23605" s="5"/>
      <c r="C23605" s="5" t="str">
        <f>IFERROR(__xludf.DUMMYFUNCTION("""COMPUTED_VALUE"""),"")</f>
        <v/>
      </c>
      <c r="D23605" s="5">
        <v>0.0</v>
      </c>
    </row>
    <row r="23606" ht="14.25" customHeight="1">
      <c r="A23606" s="5"/>
      <c r="B23606" s="5"/>
      <c r="C23606" s="5" t="str">
        <f>IFERROR(__xludf.DUMMYFUNCTION("""COMPUTED_VALUE"""),"")</f>
        <v/>
      </c>
      <c r="D23606" s="5">
        <v>0.0</v>
      </c>
    </row>
    <row r="23607" ht="14.25" customHeight="1">
      <c r="A23607" s="5"/>
      <c r="B23607" s="5"/>
      <c r="C23607" s="5" t="str">
        <f>IFERROR(__xludf.DUMMYFUNCTION("""COMPUTED_VALUE"""),"")</f>
        <v/>
      </c>
      <c r="D23607" s="5">
        <v>0.0</v>
      </c>
    </row>
    <row r="23608" ht="14.25" customHeight="1">
      <c r="A23608" s="5"/>
      <c r="B23608" s="5"/>
      <c r="C23608" s="5" t="str">
        <f>IFERROR(__xludf.DUMMYFUNCTION("""COMPUTED_VALUE"""),"")</f>
        <v/>
      </c>
      <c r="D23608" s="5">
        <v>0.0</v>
      </c>
    </row>
    <row r="23609" ht="14.25" customHeight="1">
      <c r="A23609" s="5"/>
      <c r="B23609" s="5"/>
      <c r="C23609" s="5" t="str">
        <f>IFERROR(__xludf.DUMMYFUNCTION("""COMPUTED_VALUE"""),"")</f>
        <v/>
      </c>
      <c r="D23609" s="5">
        <v>0.0</v>
      </c>
    </row>
    <row r="23610" ht="14.25" customHeight="1">
      <c r="A23610" s="5"/>
      <c r="B23610" s="5"/>
      <c r="C23610" s="5" t="str">
        <f>IFERROR(__xludf.DUMMYFUNCTION("""COMPUTED_VALUE"""),"")</f>
        <v/>
      </c>
      <c r="D23610" s="5">
        <v>0.0</v>
      </c>
    </row>
    <row r="23611" ht="14.25" customHeight="1">
      <c r="A23611" s="5"/>
      <c r="B23611" s="5"/>
      <c r="C23611" s="5" t="str">
        <f>IFERROR(__xludf.DUMMYFUNCTION("""COMPUTED_VALUE"""),"")</f>
        <v/>
      </c>
      <c r="D23611" s="5">
        <v>0.0</v>
      </c>
    </row>
    <row r="23612" ht="14.25" customHeight="1">
      <c r="A23612" s="5"/>
      <c r="B23612" s="5"/>
      <c r="C23612" s="5" t="str">
        <f>IFERROR(__xludf.DUMMYFUNCTION("""COMPUTED_VALUE"""),"")</f>
        <v/>
      </c>
      <c r="D23612" s="5">
        <v>0.0</v>
      </c>
    </row>
    <row r="23613" ht="14.25" customHeight="1">
      <c r="A23613" s="5"/>
      <c r="B23613" s="5"/>
      <c r="C23613" s="5" t="str">
        <f>IFERROR(__xludf.DUMMYFUNCTION("""COMPUTED_VALUE"""),"")</f>
        <v/>
      </c>
      <c r="D23613" s="5">
        <v>0.0</v>
      </c>
    </row>
    <row r="23614" ht="14.25" customHeight="1">
      <c r="A23614" s="5"/>
      <c r="B23614" s="5"/>
      <c r="C23614" s="5" t="str">
        <f>IFERROR(__xludf.DUMMYFUNCTION("""COMPUTED_VALUE"""),"")</f>
        <v/>
      </c>
      <c r="D23614" s="5">
        <v>0.0</v>
      </c>
    </row>
    <row r="23615" ht="14.25" customHeight="1">
      <c r="A23615" s="5"/>
      <c r="B23615" s="5"/>
      <c r="C23615" s="5" t="str">
        <f>IFERROR(__xludf.DUMMYFUNCTION("""COMPUTED_VALUE"""),"")</f>
        <v/>
      </c>
      <c r="D23615" s="5">
        <v>0.0</v>
      </c>
    </row>
    <row r="23616" ht="14.25" customHeight="1">
      <c r="A23616" s="5"/>
      <c r="B23616" s="5"/>
      <c r="C23616" s="5" t="str">
        <f>IFERROR(__xludf.DUMMYFUNCTION("""COMPUTED_VALUE"""),"")</f>
        <v/>
      </c>
      <c r="D23616" s="5">
        <v>0.0</v>
      </c>
    </row>
    <row r="23617" ht="14.25" customHeight="1">
      <c r="A23617" s="5"/>
      <c r="B23617" s="5"/>
      <c r="C23617" s="5" t="str">
        <f>IFERROR(__xludf.DUMMYFUNCTION("""COMPUTED_VALUE"""),"")</f>
        <v/>
      </c>
      <c r="D23617" s="5">
        <v>0.0</v>
      </c>
    </row>
    <row r="23618" ht="14.25" customHeight="1">
      <c r="A23618" s="5"/>
      <c r="B23618" s="5"/>
      <c r="C23618" s="5" t="str">
        <f>IFERROR(__xludf.DUMMYFUNCTION("""COMPUTED_VALUE"""),"")</f>
        <v/>
      </c>
      <c r="D23618" s="5">
        <v>0.0</v>
      </c>
    </row>
    <row r="23619" ht="14.25" customHeight="1">
      <c r="A23619" s="5"/>
      <c r="B23619" s="5"/>
      <c r="C23619" s="5" t="str">
        <f>IFERROR(__xludf.DUMMYFUNCTION("""COMPUTED_VALUE"""),"")</f>
        <v/>
      </c>
      <c r="D23619" s="5">
        <v>0.0</v>
      </c>
    </row>
    <row r="23620" ht="14.25" customHeight="1">
      <c r="A23620" s="5"/>
      <c r="B23620" s="5"/>
      <c r="C23620" s="5" t="str">
        <f>IFERROR(__xludf.DUMMYFUNCTION("""COMPUTED_VALUE"""),"")</f>
        <v/>
      </c>
      <c r="D23620" s="5">
        <v>0.0</v>
      </c>
    </row>
    <row r="23621" ht="14.25" customHeight="1">
      <c r="A23621" s="5"/>
      <c r="B23621" s="5"/>
      <c r="C23621" s="5" t="str">
        <f>IFERROR(__xludf.DUMMYFUNCTION("""COMPUTED_VALUE"""),"")</f>
        <v/>
      </c>
      <c r="D23621" s="5">
        <v>0.0</v>
      </c>
    </row>
    <row r="23622" ht="14.25" customHeight="1">
      <c r="A23622" s="5"/>
      <c r="B23622" s="5"/>
      <c r="C23622" s="5" t="str">
        <f>IFERROR(__xludf.DUMMYFUNCTION("""COMPUTED_VALUE"""),"")</f>
        <v/>
      </c>
      <c r="D23622" s="5">
        <v>0.0</v>
      </c>
    </row>
    <row r="23623" ht="14.25" customHeight="1">
      <c r="A23623" s="5"/>
      <c r="B23623" s="5"/>
      <c r="C23623" s="5" t="str">
        <f>IFERROR(__xludf.DUMMYFUNCTION("""COMPUTED_VALUE"""),"")</f>
        <v/>
      </c>
      <c r="D23623" s="5">
        <v>0.0</v>
      </c>
    </row>
    <row r="23624" ht="14.25" customHeight="1">
      <c r="A23624" s="5"/>
      <c r="B23624" s="5"/>
      <c r="C23624" s="5" t="str">
        <f>IFERROR(__xludf.DUMMYFUNCTION("""COMPUTED_VALUE"""),"")</f>
        <v/>
      </c>
      <c r="D23624" s="5">
        <v>0.0</v>
      </c>
    </row>
    <row r="23625" ht="14.25" customHeight="1">
      <c r="A23625" s="5"/>
      <c r="B23625" s="5"/>
      <c r="C23625" s="5" t="str">
        <f>IFERROR(__xludf.DUMMYFUNCTION("""COMPUTED_VALUE"""),"")</f>
        <v/>
      </c>
      <c r="D23625" s="5">
        <v>0.0</v>
      </c>
    </row>
    <row r="23626" ht="14.25" customHeight="1">
      <c r="A23626" s="5"/>
      <c r="B23626" s="5"/>
      <c r="C23626" s="5" t="str">
        <f>IFERROR(__xludf.DUMMYFUNCTION("""COMPUTED_VALUE"""),"")</f>
        <v/>
      </c>
      <c r="D23626" s="5">
        <v>0.0</v>
      </c>
    </row>
    <row r="23627" ht="14.25" customHeight="1">
      <c r="A23627" s="5"/>
      <c r="B23627" s="5"/>
      <c r="C23627" s="5" t="str">
        <f>IFERROR(__xludf.DUMMYFUNCTION("""COMPUTED_VALUE"""),"")</f>
        <v/>
      </c>
      <c r="D23627" s="5">
        <v>0.0</v>
      </c>
    </row>
    <row r="23628" ht="14.25" customHeight="1">
      <c r="A23628" s="5"/>
      <c r="B23628" s="5"/>
      <c r="C23628" s="5" t="str">
        <f>IFERROR(__xludf.DUMMYFUNCTION("""COMPUTED_VALUE"""),"")</f>
        <v/>
      </c>
      <c r="D23628" s="5">
        <v>0.0</v>
      </c>
    </row>
    <row r="23629" ht="14.25" customHeight="1">
      <c r="A23629" s="5"/>
      <c r="B23629" s="5"/>
      <c r="C23629" s="5" t="str">
        <f>IFERROR(__xludf.DUMMYFUNCTION("""COMPUTED_VALUE"""),"")</f>
        <v/>
      </c>
      <c r="D23629" s="5">
        <v>0.0</v>
      </c>
    </row>
    <row r="23630" ht="14.25" customHeight="1">
      <c r="A23630" s="5"/>
      <c r="B23630" s="5"/>
      <c r="C23630" s="5" t="str">
        <f>IFERROR(__xludf.DUMMYFUNCTION("""COMPUTED_VALUE"""),"")</f>
        <v/>
      </c>
      <c r="D23630" s="5">
        <v>0.0</v>
      </c>
    </row>
    <row r="23631" ht="14.25" customHeight="1">
      <c r="A23631" s="5"/>
      <c r="B23631" s="5"/>
      <c r="C23631" s="5" t="str">
        <f>IFERROR(__xludf.DUMMYFUNCTION("""COMPUTED_VALUE"""),"")</f>
        <v/>
      </c>
      <c r="D23631" s="5">
        <v>0.0</v>
      </c>
    </row>
    <row r="23632" ht="14.25" customHeight="1">
      <c r="A23632" s="5"/>
      <c r="B23632" s="5"/>
      <c r="C23632" s="5" t="str">
        <f>IFERROR(__xludf.DUMMYFUNCTION("""COMPUTED_VALUE"""),"")</f>
        <v/>
      </c>
      <c r="D23632" s="5">
        <v>0.0</v>
      </c>
    </row>
    <row r="23633" ht="14.25" customHeight="1">
      <c r="A23633" s="5"/>
      <c r="B23633" s="5"/>
      <c r="C23633" s="5" t="str">
        <f>IFERROR(__xludf.DUMMYFUNCTION("""COMPUTED_VALUE"""),"")</f>
        <v/>
      </c>
      <c r="D23633" s="5">
        <v>0.0</v>
      </c>
    </row>
    <row r="23634" ht="14.25" customHeight="1">
      <c r="A23634" s="5"/>
      <c r="B23634" s="5"/>
      <c r="C23634" s="5" t="str">
        <f>IFERROR(__xludf.DUMMYFUNCTION("""COMPUTED_VALUE"""),"")</f>
        <v/>
      </c>
      <c r="D23634" s="5">
        <v>0.0</v>
      </c>
    </row>
    <row r="23635" ht="14.25" customHeight="1">
      <c r="A23635" s="5"/>
      <c r="B23635" s="5"/>
      <c r="C23635" s="5" t="str">
        <f>IFERROR(__xludf.DUMMYFUNCTION("""COMPUTED_VALUE"""),"")</f>
        <v/>
      </c>
      <c r="D23635" s="5">
        <v>0.0</v>
      </c>
    </row>
    <row r="23636" ht="14.25" customHeight="1">
      <c r="A23636" s="5"/>
      <c r="B23636" s="5"/>
      <c r="C23636" s="5" t="str">
        <f>IFERROR(__xludf.DUMMYFUNCTION("""COMPUTED_VALUE"""),"")</f>
        <v/>
      </c>
      <c r="D23636" s="5">
        <v>0.0</v>
      </c>
    </row>
    <row r="23637" ht="14.25" customHeight="1">
      <c r="A23637" s="5"/>
      <c r="B23637" s="5"/>
      <c r="C23637" s="5" t="str">
        <f>IFERROR(__xludf.DUMMYFUNCTION("""COMPUTED_VALUE"""),"")</f>
        <v/>
      </c>
      <c r="D23637" s="5">
        <v>0.0</v>
      </c>
    </row>
    <row r="23638" ht="14.25" customHeight="1">
      <c r="A23638" s="5"/>
      <c r="B23638" s="5"/>
      <c r="C23638" s="5" t="str">
        <f>IFERROR(__xludf.DUMMYFUNCTION("""COMPUTED_VALUE"""),"")</f>
        <v/>
      </c>
      <c r="D23638" s="5">
        <v>0.0</v>
      </c>
    </row>
    <row r="23639" ht="14.25" customHeight="1">
      <c r="A23639" s="5"/>
      <c r="B23639" s="5"/>
      <c r="C23639" s="5" t="str">
        <f>IFERROR(__xludf.DUMMYFUNCTION("""COMPUTED_VALUE"""),"")</f>
        <v/>
      </c>
      <c r="D23639" s="5">
        <v>0.0</v>
      </c>
    </row>
    <row r="23640" ht="14.25" customHeight="1">
      <c r="A23640" s="5"/>
      <c r="B23640" s="5"/>
      <c r="C23640" s="5" t="str">
        <f>IFERROR(__xludf.DUMMYFUNCTION("""COMPUTED_VALUE"""),"")</f>
        <v/>
      </c>
      <c r="D23640" s="5">
        <v>0.0</v>
      </c>
    </row>
    <row r="23641" ht="14.25" customHeight="1">
      <c r="A23641" s="5"/>
      <c r="B23641" s="5"/>
      <c r="C23641" s="5" t="str">
        <f>IFERROR(__xludf.DUMMYFUNCTION("""COMPUTED_VALUE"""),"")</f>
        <v/>
      </c>
      <c r="D23641" s="5">
        <v>0.0</v>
      </c>
    </row>
    <row r="23642" ht="14.25" customHeight="1">
      <c r="A23642" s="5"/>
      <c r="B23642" s="5"/>
      <c r="C23642" s="5" t="str">
        <f>IFERROR(__xludf.DUMMYFUNCTION("""COMPUTED_VALUE"""),"")</f>
        <v/>
      </c>
      <c r="D23642" s="5">
        <v>0.0</v>
      </c>
    </row>
    <row r="23643" ht="14.25" customHeight="1">
      <c r="A23643" s="5"/>
      <c r="B23643" s="5"/>
      <c r="C23643" s="5" t="str">
        <f>IFERROR(__xludf.DUMMYFUNCTION("""COMPUTED_VALUE"""),"")</f>
        <v/>
      </c>
      <c r="D23643" s="5">
        <v>0.0</v>
      </c>
    </row>
    <row r="23644" ht="14.25" customHeight="1">
      <c r="A23644" s="5"/>
      <c r="B23644" s="5"/>
      <c r="C23644" s="5" t="str">
        <f>IFERROR(__xludf.DUMMYFUNCTION("""COMPUTED_VALUE"""),"")</f>
        <v/>
      </c>
      <c r="D23644" s="5">
        <v>0.0</v>
      </c>
    </row>
    <row r="23645" ht="14.25" customHeight="1">
      <c r="A23645" s="5"/>
      <c r="B23645" s="5"/>
      <c r="C23645" s="5" t="str">
        <f>IFERROR(__xludf.DUMMYFUNCTION("""COMPUTED_VALUE"""),"")</f>
        <v/>
      </c>
      <c r="D23645" s="5">
        <v>0.0</v>
      </c>
    </row>
    <row r="23646" ht="14.25" customHeight="1">
      <c r="A23646" s="5"/>
      <c r="B23646" s="5"/>
      <c r="C23646" s="5" t="str">
        <f>IFERROR(__xludf.DUMMYFUNCTION("""COMPUTED_VALUE"""),"")</f>
        <v/>
      </c>
      <c r="D23646" s="5">
        <v>0.0</v>
      </c>
    </row>
    <row r="23647" ht="14.25" customHeight="1">
      <c r="A23647" s="5"/>
      <c r="B23647" s="5"/>
      <c r="C23647" s="5" t="str">
        <f>IFERROR(__xludf.DUMMYFUNCTION("""COMPUTED_VALUE"""),"")</f>
        <v/>
      </c>
      <c r="D23647" s="5">
        <v>0.0</v>
      </c>
    </row>
    <row r="23648" ht="14.25" customHeight="1">
      <c r="A23648" s="5"/>
      <c r="B23648" s="5"/>
      <c r="C23648" s="5" t="str">
        <f>IFERROR(__xludf.DUMMYFUNCTION("""COMPUTED_VALUE"""),"")</f>
        <v/>
      </c>
      <c r="D23648" s="5">
        <v>0.0</v>
      </c>
    </row>
    <row r="23649" ht="14.25" customHeight="1">
      <c r="A23649" s="5"/>
      <c r="B23649" s="5"/>
      <c r="C23649" s="5" t="str">
        <f>IFERROR(__xludf.DUMMYFUNCTION("""COMPUTED_VALUE"""),"")</f>
        <v/>
      </c>
      <c r="D23649" s="5">
        <v>0.0</v>
      </c>
    </row>
    <row r="23650" ht="14.25" customHeight="1">
      <c r="A23650" s="5"/>
      <c r="B23650" s="5"/>
      <c r="C23650" s="5" t="str">
        <f>IFERROR(__xludf.DUMMYFUNCTION("""COMPUTED_VALUE"""),"")</f>
        <v/>
      </c>
      <c r="D23650" s="5">
        <v>0.0</v>
      </c>
    </row>
    <row r="23651" ht="14.25" customHeight="1">
      <c r="A23651" s="5"/>
      <c r="B23651" s="5"/>
      <c r="C23651" s="5" t="str">
        <f>IFERROR(__xludf.DUMMYFUNCTION("""COMPUTED_VALUE"""),"")</f>
        <v/>
      </c>
      <c r="D23651" s="5">
        <v>0.0</v>
      </c>
    </row>
    <row r="23652" ht="14.25" customHeight="1">
      <c r="A23652" s="5"/>
      <c r="B23652" s="5"/>
      <c r="C23652" s="5" t="str">
        <f>IFERROR(__xludf.DUMMYFUNCTION("""COMPUTED_VALUE"""),"")</f>
        <v/>
      </c>
      <c r="D23652" s="5">
        <v>0.0</v>
      </c>
    </row>
    <row r="23653" ht="14.25" customHeight="1">
      <c r="A23653" s="5"/>
      <c r="B23653" s="5"/>
      <c r="C23653" s="5" t="str">
        <f>IFERROR(__xludf.DUMMYFUNCTION("""COMPUTED_VALUE"""),"")</f>
        <v/>
      </c>
      <c r="D23653" s="5">
        <v>0.0</v>
      </c>
    </row>
    <row r="23654" ht="14.25" customHeight="1">
      <c r="A23654" s="5"/>
      <c r="B23654" s="5"/>
      <c r="C23654" s="5" t="str">
        <f>IFERROR(__xludf.DUMMYFUNCTION("""COMPUTED_VALUE"""),"")</f>
        <v/>
      </c>
      <c r="D23654" s="5">
        <v>0.0</v>
      </c>
    </row>
    <row r="23655" ht="14.25" customHeight="1">
      <c r="A23655" s="5"/>
      <c r="B23655" s="5"/>
      <c r="C23655" s="5" t="str">
        <f>IFERROR(__xludf.DUMMYFUNCTION("""COMPUTED_VALUE"""),"")</f>
        <v/>
      </c>
      <c r="D23655" s="5">
        <v>0.0</v>
      </c>
    </row>
    <row r="23656" ht="14.25" customHeight="1">
      <c r="A23656" s="5"/>
      <c r="B23656" s="5"/>
      <c r="C23656" s="5" t="str">
        <f>IFERROR(__xludf.DUMMYFUNCTION("""COMPUTED_VALUE"""),"")</f>
        <v/>
      </c>
      <c r="D23656" s="5">
        <v>0.0</v>
      </c>
    </row>
    <row r="23657" ht="14.25" customHeight="1">
      <c r="A23657" s="5"/>
      <c r="B23657" s="5"/>
      <c r="C23657" s="5" t="str">
        <f>IFERROR(__xludf.DUMMYFUNCTION("""COMPUTED_VALUE"""),"")</f>
        <v/>
      </c>
      <c r="D23657" s="5">
        <v>0.0</v>
      </c>
    </row>
    <row r="23658" ht="14.25" customHeight="1">
      <c r="A23658" s="5"/>
      <c r="B23658" s="5"/>
      <c r="C23658" s="5" t="str">
        <f>IFERROR(__xludf.DUMMYFUNCTION("""COMPUTED_VALUE"""),"")</f>
        <v/>
      </c>
      <c r="D23658" s="5">
        <v>0.0</v>
      </c>
    </row>
    <row r="23659" ht="14.25" customHeight="1">
      <c r="A23659" s="5"/>
      <c r="B23659" s="5"/>
      <c r="C23659" s="5" t="str">
        <f>IFERROR(__xludf.DUMMYFUNCTION("""COMPUTED_VALUE"""),"")</f>
        <v/>
      </c>
      <c r="D23659" s="5">
        <v>0.0</v>
      </c>
    </row>
    <row r="23660" ht="14.25" customHeight="1">
      <c r="A23660" s="5"/>
      <c r="B23660" s="5"/>
      <c r="C23660" s="5" t="str">
        <f>IFERROR(__xludf.DUMMYFUNCTION("""COMPUTED_VALUE"""),"")</f>
        <v/>
      </c>
      <c r="D23660" s="5">
        <v>0.0</v>
      </c>
    </row>
    <row r="23661" ht="14.25" customHeight="1">
      <c r="A23661" s="5"/>
      <c r="B23661" s="5"/>
      <c r="C23661" s="5" t="str">
        <f>IFERROR(__xludf.DUMMYFUNCTION("""COMPUTED_VALUE"""),"")</f>
        <v/>
      </c>
      <c r="D23661" s="5">
        <v>0.0</v>
      </c>
    </row>
    <row r="23662" ht="14.25" customHeight="1">
      <c r="A23662" s="5"/>
      <c r="B23662" s="5"/>
      <c r="C23662" s="5" t="str">
        <f>IFERROR(__xludf.DUMMYFUNCTION("""COMPUTED_VALUE"""),"")</f>
        <v/>
      </c>
      <c r="D23662" s="5">
        <v>0.0</v>
      </c>
    </row>
    <row r="23663" ht="14.25" customHeight="1">
      <c r="A23663" s="5"/>
      <c r="B23663" s="5"/>
      <c r="C23663" s="5" t="str">
        <f>IFERROR(__xludf.DUMMYFUNCTION("""COMPUTED_VALUE"""),"")</f>
        <v/>
      </c>
      <c r="D23663" s="5">
        <v>0.0</v>
      </c>
    </row>
    <row r="23664" ht="14.25" customHeight="1">
      <c r="A23664" s="5"/>
      <c r="B23664" s="5"/>
      <c r="C23664" s="5" t="str">
        <f>IFERROR(__xludf.DUMMYFUNCTION("""COMPUTED_VALUE"""),"")</f>
        <v/>
      </c>
      <c r="D23664" s="5">
        <v>0.0</v>
      </c>
    </row>
    <row r="23665" ht="14.25" customHeight="1">
      <c r="A23665" s="5"/>
      <c r="B23665" s="5"/>
      <c r="C23665" s="5" t="str">
        <f>IFERROR(__xludf.DUMMYFUNCTION("""COMPUTED_VALUE"""),"")</f>
        <v/>
      </c>
      <c r="D23665" s="5">
        <v>0.0</v>
      </c>
    </row>
    <row r="23666" ht="14.25" customHeight="1">
      <c r="A23666" s="5"/>
      <c r="B23666" s="5"/>
      <c r="C23666" s="5" t="str">
        <f>IFERROR(__xludf.DUMMYFUNCTION("""COMPUTED_VALUE"""),"")</f>
        <v/>
      </c>
      <c r="D23666" s="5">
        <v>0.0</v>
      </c>
    </row>
    <row r="23667" ht="14.25" customHeight="1">
      <c r="A23667" s="5"/>
      <c r="B23667" s="5"/>
      <c r="C23667" s="5" t="str">
        <f>IFERROR(__xludf.DUMMYFUNCTION("""COMPUTED_VALUE"""),"")</f>
        <v/>
      </c>
      <c r="D23667" s="5">
        <v>0.0</v>
      </c>
    </row>
    <row r="23668" ht="14.25" customHeight="1">
      <c r="A23668" s="5"/>
      <c r="B23668" s="5"/>
      <c r="C23668" s="5" t="str">
        <f>IFERROR(__xludf.DUMMYFUNCTION("""COMPUTED_VALUE"""),"")</f>
        <v/>
      </c>
      <c r="D23668" s="5">
        <v>0.0</v>
      </c>
    </row>
    <row r="23669" ht="14.25" customHeight="1">
      <c r="A23669" s="5"/>
      <c r="B23669" s="5"/>
      <c r="C23669" s="5" t="str">
        <f>IFERROR(__xludf.DUMMYFUNCTION("""COMPUTED_VALUE"""),"")</f>
        <v/>
      </c>
      <c r="D23669" s="5">
        <v>0.0</v>
      </c>
    </row>
    <row r="23670" ht="14.25" customHeight="1">
      <c r="A23670" s="5"/>
      <c r="B23670" s="5"/>
      <c r="C23670" s="5" t="str">
        <f>IFERROR(__xludf.DUMMYFUNCTION("""COMPUTED_VALUE"""),"")</f>
        <v/>
      </c>
      <c r="D23670" s="5">
        <v>0.0</v>
      </c>
    </row>
    <row r="23671" ht="14.25" customHeight="1">
      <c r="A23671" s="5"/>
      <c r="B23671" s="5"/>
      <c r="C23671" s="5" t="str">
        <f>IFERROR(__xludf.DUMMYFUNCTION("""COMPUTED_VALUE"""),"")</f>
        <v/>
      </c>
      <c r="D23671" s="5">
        <v>0.0</v>
      </c>
    </row>
    <row r="23672" ht="14.25" customHeight="1">
      <c r="A23672" s="5"/>
      <c r="B23672" s="5"/>
      <c r="C23672" s="5" t="str">
        <f>IFERROR(__xludf.DUMMYFUNCTION("""COMPUTED_VALUE"""),"")</f>
        <v/>
      </c>
      <c r="D23672" s="5">
        <v>0.0</v>
      </c>
    </row>
    <row r="23673" ht="14.25" customHeight="1">
      <c r="A23673" s="5"/>
      <c r="B23673" s="5"/>
      <c r="C23673" s="5" t="str">
        <f>IFERROR(__xludf.DUMMYFUNCTION("""COMPUTED_VALUE"""),"")</f>
        <v/>
      </c>
      <c r="D23673" s="5">
        <v>0.0</v>
      </c>
    </row>
    <row r="23674" ht="14.25" customHeight="1">
      <c r="A23674" s="5"/>
      <c r="B23674" s="5"/>
      <c r="C23674" s="5" t="str">
        <f>IFERROR(__xludf.DUMMYFUNCTION("""COMPUTED_VALUE"""),"")</f>
        <v/>
      </c>
      <c r="D23674" s="5">
        <v>0.0</v>
      </c>
    </row>
    <row r="23675" ht="14.25" customHeight="1">
      <c r="A23675" s="5"/>
      <c r="B23675" s="5"/>
      <c r="C23675" s="5" t="str">
        <f>IFERROR(__xludf.DUMMYFUNCTION("""COMPUTED_VALUE"""),"")</f>
        <v/>
      </c>
      <c r="D23675" s="5">
        <v>0.0</v>
      </c>
    </row>
    <row r="23676" ht="14.25" customHeight="1">
      <c r="A23676" s="5"/>
      <c r="B23676" s="5"/>
      <c r="C23676" s="5" t="str">
        <f>IFERROR(__xludf.DUMMYFUNCTION("""COMPUTED_VALUE"""),"")</f>
        <v/>
      </c>
      <c r="D23676" s="5">
        <v>0.0</v>
      </c>
    </row>
    <row r="23677" ht="14.25" customHeight="1">
      <c r="A23677" s="5"/>
      <c r="B23677" s="5"/>
      <c r="C23677" s="5" t="str">
        <f>IFERROR(__xludf.DUMMYFUNCTION("""COMPUTED_VALUE"""),"")</f>
        <v/>
      </c>
      <c r="D23677" s="5">
        <v>0.0</v>
      </c>
    </row>
    <row r="23678" ht="14.25" customHeight="1">
      <c r="A23678" s="5"/>
      <c r="B23678" s="5"/>
      <c r="C23678" s="5" t="str">
        <f>IFERROR(__xludf.DUMMYFUNCTION("""COMPUTED_VALUE"""),"")</f>
        <v/>
      </c>
      <c r="D23678" s="5">
        <v>0.0</v>
      </c>
    </row>
    <row r="23679" ht="14.25" customHeight="1">
      <c r="A23679" s="5"/>
      <c r="B23679" s="5"/>
      <c r="C23679" s="5" t="str">
        <f>IFERROR(__xludf.DUMMYFUNCTION("""COMPUTED_VALUE"""),"")</f>
        <v/>
      </c>
      <c r="D23679" s="5">
        <v>0.0</v>
      </c>
    </row>
    <row r="23680" ht="14.25" customHeight="1">
      <c r="A23680" s="5"/>
      <c r="B23680" s="5"/>
      <c r="C23680" s="5" t="str">
        <f>IFERROR(__xludf.DUMMYFUNCTION("""COMPUTED_VALUE"""),"")</f>
        <v/>
      </c>
      <c r="D23680" s="5">
        <v>0.0</v>
      </c>
    </row>
    <row r="23681" ht="14.25" customHeight="1">
      <c r="A23681" s="5"/>
      <c r="B23681" s="5"/>
      <c r="C23681" s="5" t="str">
        <f>IFERROR(__xludf.DUMMYFUNCTION("""COMPUTED_VALUE"""),"")</f>
        <v/>
      </c>
      <c r="D23681" s="5">
        <v>0.0</v>
      </c>
    </row>
    <row r="23682" ht="14.25" customHeight="1">
      <c r="A23682" s="5"/>
      <c r="B23682" s="5"/>
      <c r="C23682" s="5" t="str">
        <f>IFERROR(__xludf.DUMMYFUNCTION("""COMPUTED_VALUE"""),"")</f>
        <v/>
      </c>
      <c r="D23682" s="5">
        <v>0.0</v>
      </c>
    </row>
    <row r="23683" ht="14.25" customHeight="1">
      <c r="A23683" s="5"/>
      <c r="B23683" s="5"/>
      <c r="C23683" s="5" t="str">
        <f>IFERROR(__xludf.DUMMYFUNCTION("""COMPUTED_VALUE"""),"")</f>
        <v/>
      </c>
      <c r="D23683" s="5">
        <v>0.0</v>
      </c>
    </row>
    <row r="23684" ht="14.25" customHeight="1">
      <c r="A23684" s="5"/>
      <c r="B23684" s="5"/>
      <c r="C23684" s="5" t="str">
        <f>IFERROR(__xludf.DUMMYFUNCTION("""COMPUTED_VALUE"""),"")</f>
        <v/>
      </c>
      <c r="D23684" s="5">
        <v>0.0</v>
      </c>
    </row>
    <row r="23685" ht="14.25" customHeight="1">
      <c r="A23685" s="5"/>
      <c r="B23685" s="5"/>
      <c r="C23685" s="5" t="str">
        <f>IFERROR(__xludf.DUMMYFUNCTION("""COMPUTED_VALUE"""),"")</f>
        <v/>
      </c>
      <c r="D23685" s="5">
        <v>0.0</v>
      </c>
    </row>
    <row r="23686" ht="14.25" customHeight="1">
      <c r="A23686" s="5"/>
      <c r="B23686" s="5"/>
      <c r="C23686" s="5" t="str">
        <f>IFERROR(__xludf.DUMMYFUNCTION("""COMPUTED_VALUE"""),"")</f>
        <v/>
      </c>
      <c r="D23686" s="5">
        <v>0.0</v>
      </c>
    </row>
    <row r="23687" ht="14.25" customHeight="1">
      <c r="A23687" s="5"/>
      <c r="B23687" s="5"/>
      <c r="C23687" s="5" t="str">
        <f>IFERROR(__xludf.DUMMYFUNCTION("""COMPUTED_VALUE"""),"")</f>
        <v/>
      </c>
      <c r="D23687" s="5">
        <v>0.0</v>
      </c>
    </row>
    <row r="23688" ht="14.25" customHeight="1">
      <c r="A23688" s="5"/>
      <c r="B23688" s="5"/>
      <c r="C23688" s="5" t="str">
        <f>IFERROR(__xludf.DUMMYFUNCTION("""COMPUTED_VALUE"""),"")</f>
        <v/>
      </c>
      <c r="D23688" s="5">
        <v>0.0</v>
      </c>
    </row>
    <row r="23689" ht="14.25" customHeight="1">
      <c r="A23689" s="5"/>
      <c r="B23689" s="5"/>
      <c r="C23689" s="5" t="str">
        <f>IFERROR(__xludf.DUMMYFUNCTION("""COMPUTED_VALUE"""),"")</f>
        <v/>
      </c>
      <c r="D23689" s="5">
        <v>0.0</v>
      </c>
    </row>
    <row r="23690" ht="14.25" customHeight="1">
      <c r="A23690" s="5"/>
      <c r="B23690" s="5"/>
      <c r="C23690" s="5" t="str">
        <f>IFERROR(__xludf.DUMMYFUNCTION("""COMPUTED_VALUE"""),"")</f>
        <v/>
      </c>
      <c r="D23690" s="5">
        <v>0.0</v>
      </c>
    </row>
    <row r="23691" ht="14.25" customHeight="1">
      <c r="A23691" s="5"/>
      <c r="B23691" s="5"/>
      <c r="C23691" s="5" t="str">
        <f>IFERROR(__xludf.DUMMYFUNCTION("""COMPUTED_VALUE"""),"")</f>
        <v/>
      </c>
      <c r="D23691" s="5">
        <v>0.0</v>
      </c>
    </row>
    <row r="23692" ht="14.25" customHeight="1">
      <c r="A23692" s="5"/>
      <c r="B23692" s="5"/>
      <c r="C23692" s="5" t="str">
        <f>IFERROR(__xludf.DUMMYFUNCTION("""COMPUTED_VALUE"""),"")</f>
        <v/>
      </c>
      <c r="D23692" s="5">
        <v>0.0</v>
      </c>
    </row>
    <row r="23693" ht="14.25" customHeight="1">
      <c r="A23693" s="5"/>
      <c r="B23693" s="5"/>
      <c r="C23693" s="5" t="str">
        <f>IFERROR(__xludf.DUMMYFUNCTION("""COMPUTED_VALUE"""),"")</f>
        <v/>
      </c>
      <c r="D23693" s="5">
        <v>0.0</v>
      </c>
    </row>
    <row r="23694" ht="14.25" customHeight="1">
      <c r="A23694" s="5"/>
      <c r="B23694" s="5"/>
      <c r="C23694" s="5" t="str">
        <f>IFERROR(__xludf.DUMMYFUNCTION("""COMPUTED_VALUE"""),"")</f>
        <v/>
      </c>
      <c r="D23694" s="5">
        <v>0.0</v>
      </c>
    </row>
    <row r="23695" ht="14.25" customHeight="1">
      <c r="A23695" s="5"/>
      <c r="B23695" s="5"/>
      <c r="C23695" s="5" t="str">
        <f>IFERROR(__xludf.DUMMYFUNCTION("""COMPUTED_VALUE"""),"")</f>
        <v/>
      </c>
      <c r="D23695" s="5">
        <v>0.0</v>
      </c>
    </row>
    <row r="23696" ht="14.25" customHeight="1">
      <c r="A23696" s="5"/>
      <c r="B23696" s="5"/>
      <c r="C23696" s="5" t="str">
        <f>IFERROR(__xludf.DUMMYFUNCTION("""COMPUTED_VALUE"""),"")</f>
        <v/>
      </c>
      <c r="D23696" s="5">
        <v>0.0</v>
      </c>
    </row>
    <row r="23697" ht="14.25" customHeight="1">
      <c r="A23697" s="5"/>
      <c r="B23697" s="5"/>
      <c r="C23697" s="5" t="str">
        <f>IFERROR(__xludf.DUMMYFUNCTION("""COMPUTED_VALUE"""),"")</f>
        <v/>
      </c>
      <c r="D23697" s="5">
        <v>0.0</v>
      </c>
    </row>
    <row r="23698" ht="14.25" customHeight="1">
      <c r="A23698" s="5"/>
      <c r="B23698" s="5"/>
      <c r="C23698" s="5" t="str">
        <f>IFERROR(__xludf.DUMMYFUNCTION("""COMPUTED_VALUE"""),"")</f>
        <v/>
      </c>
      <c r="D23698" s="5">
        <v>0.0</v>
      </c>
    </row>
    <row r="23699" ht="14.25" customHeight="1">
      <c r="A23699" s="5"/>
      <c r="B23699" s="5"/>
      <c r="C23699" s="5" t="str">
        <f>IFERROR(__xludf.DUMMYFUNCTION("""COMPUTED_VALUE"""),"")</f>
        <v/>
      </c>
      <c r="D23699" s="5">
        <v>0.0</v>
      </c>
    </row>
    <row r="23700" ht="14.25" customHeight="1">
      <c r="A23700" s="5"/>
      <c r="B23700" s="5"/>
      <c r="C23700" s="5" t="str">
        <f>IFERROR(__xludf.DUMMYFUNCTION("""COMPUTED_VALUE"""),"")</f>
        <v/>
      </c>
      <c r="D23700" s="5">
        <v>0.0</v>
      </c>
    </row>
    <row r="23701" ht="14.25" customHeight="1">
      <c r="A23701" s="5"/>
      <c r="B23701" s="5"/>
      <c r="C23701" s="5" t="str">
        <f>IFERROR(__xludf.DUMMYFUNCTION("""COMPUTED_VALUE"""),"")</f>
        <v/>
      </c>
      <c r="D23701" s="5">
        <v>0.0</v>
      </c>
    </row>
    <row r="23702" ht="14.25" customHeight="1">
      <c r="A23702" s="5"/>
      <c r="B23702" s="5"/>
      <c r="C23702" s="5" t="str">
        <f>IFERROR(__xludf.DUMMYFUNCTION("""COMPUTED_VALUE"""),"")</f>
        <v/>
      </c>
      <c r="D23702" s="5">
        <v>0.0</v>
      </c>
    </row>
    <row r="23703" ht="14.25" customHeight="1">
      <c r="A23703" s="5"/>
      <c r="B23703" s="5"/>
      <c r="C23703" s="5" t="str">
        <f>IFERROR(__xludf.DUMMYFUNCTION("""COMPUTED_VALUE"""),"")</f>
        <v/>
      </c>
      <c r="D23703" s="5">
        <v>0.0</v>
      </c>
    </row>
    <row r="23704" ht="14.25" customHeight="1">
      <c r="A23704" s="5"/>
      <c r="B23704" s="5"/>
      <c r="C23704" s="5" t="str">
        <f>IFERROR(__xludf.DUMMYFUNCTION("""COMPUTED_VALUE"""),"")</f>
        <v/>
      </c>
      <c r="D23704" s="5">
        <v>0.0</v>
      </c>
    </row>
    <row r="23705" ht="14.25" customHeight="1">
      <c r="A23705" s="5"/>
      <c r="B23705" s="5"/>
      <c r="C23705" s="5" t="str">
        <f>IFERROR(__xludf.DUMMYFUNCTION("""COMPUTED_VALUE"""),"")</f>
        <v/>
      </c>
      <c r="D23705" s="5">
        <v>0.0</v>
      </c>
    </row>
    <row r="23706" ht="14.25" customHeight="1">
      <c r="A23706" s="5"/>
      <c r="B23706" s="5"/>
      <c r="C23706" s="5" t="str">
        <f>IFERROR(__xludf.DUMMYFUNCTION("""COMPUTED_VALUE"""),"")</f>
        <v/>
      </c>
      <c r="D23706" s="5">
        <v>0.0</v>
      </c>
    </row>
    <row r="23707" ht="14.25" customHeight="1">
      <c r="A23707" s="5"/>
      <c r="B23707" s="5"/>
      <c r="C23707" s="5" t="str">
        <f>IFERROR(__xludf.DUMMYFUNCTION("""COMPUTED_VALUE"""),"")</f>
        <v/>
      </c>
      <c r="D23707" s="5">
        <v>0.0</v>
      </c>
    </row>
    <row r="23708" ht="14.25" customHeight="1">
      <c r="A23708" s="5"/>
      <c r="B23708" s="5"/>
      <c r="C23708" s="5" t="str">
        <f>IFERROR(__xludf.DUMMYFUNCTION("""COMPUTED_VALUE"""),"")</f>
        <v/>
      </c>
      <c r="D23708" s="5">
        <v>0.0</v>
      </c>
    </row>
    <row r="23709" ht="14.25" customHeight="1">
      <c r="A23709" s="5"/>
      <c r="B23709" s="5"/>
      <c r="C23709" s="5" t="str">
        <f>IFERROR(__xludf.DUMMYFUNCTION("""COMPUTED_VALUE"""),"")</f>
        <v/>
      </c>
      <c r="D23709" s="5">
        <v>0.0</v>
      </c>
    </row>
    <row r="23710" ht="14.25" customHeight="1">
      <c r="A23710" s="5"/>
      <c r="B23710" s="5"/>
      <c r="C23710" s="5" t="str">
        <f>IFERROR(__xludf.DUMMYFUNCTION("""COMPUTED_VALUE"""),"")</f>
        <v/>
      </c>
      <c r="D23710" s="5">
        <v>0.0</v>
      </c>
    </row>
    <row r="23711" ht="14.25" customHeight="1">
      <c r="A23711" s="5"/>
      <c r="B23711" s="5"/>
      <c r="C23711" s="5" t="str">
        <f>IFERROR(__xludf.DUMMYFUNCTION("""COMPUTED_VALUE"""),"")</f>
        <v/>
      </c>
      <c r="D23711" s="5">
        <v>0.0</v>
      </c>
    </row>
    <row r="23712" ht="14.25" customHeight="1">
      <c r="A23712" s="5"/>
      <c r="B23712" s="5"/>
      <c r="C23712" s="5" t="str">
        <f>IFERROR(__xludf.DUMMYFUNCTION("""COMPUTED_VALUE"""),"")</f>
        <v/>
      </c>
      <c r="D23712" s="5">
        <v>0.0</v>
      </c>
    </row>
    <row r="23713" ht="14.25" customHeight="1">
      <c r="A23713" s="5"/>
      <c r="B23713" s="5"/>
      <c r="C23713" s="5" t="str">
        <f>IFERROR(__xludf.DUMMYFUNCTION("""COMPUTED_VALUE"""),"")</f>
        <v/>
      </c>
      <c r="D23713" s="5">
        <v>0.0</v>
      </c>
    </row>
    <row r="23714" ht="14.25" customHeight="1">
      <c r="A23714" s="5"/>
      <c r="B23714" s="5"/>
      <c r="C23714" s="5" t="str">
        <f>IFERROR(__xludf.DUMMYFUNCTION("""COMPUTED_VALUE"""),"")</f>
        <v/>
      </c>
      <c r="D23714" s="5">
        <v>0.0</v>
      </c>
    </row>
    <row r="23715" ht="14.25" customHeight="1">
      <c r="A23715" s="5"/>
      <c r="B23715" s="5"/>
      <c r="C23715" s="5" t="str">
        <f>IFERROR(__xludf.DUMMYFUNCTION("""COMPUTED_VALUE"""),"")</f>
        <v/>
      </c>
      <c r="D23715" s="5">
        <v>0.0</v>
      </c>
    </row>
    <row r="23716" ht="14.25" customHeight="1">
      <c r="A23716" s="5"/>
      <c r="B23716" s="5"/>
      <c r="C23716" s="5" t="str">
        <f>IFERROR(__xludf.DUMMYFUNCTION("""COMPUTED_VALUE"""),"")</f>
        <v/>
      </c>
      <c r="D23716" s="5">
        <v>0.0</v>
      </c>
    </row>
    <row r="23717" ht="14.25" customHeight="1">
      <c r="A23717" s="5"/>
      <c r="B23717" s="5"/>
      <c r="C23717" s="5" t="str">
        <f>IFERROR(__xludf.DUMMYFUNCTION("""COMPUTED_VALUE"""),"")</f>
        <v/>
      </c>
      <c r="D23717" s="5">
        <v>0.0</v>
      </c>
    </row>
    <row r="23718" ht="14.25" customHeight="1">
      <c r="A23718" s="5"/>
      <c r="B23718" s="5"/>
      <c r="C23718" s="5" t="str">
        <f>IFERROR(__xludf.DUMMYFUNCTION("""COMPUTED_VALUE"""),"")</f>
        <v/>
      </c>
      <c r="D23718" s="5">
        <v>0.0</v>
      </c>
    </row>
    <row r="23719" ht="14.25" customHeight="1">
      <c r="A23719" s="5"/>
      <c r="B23719" s="5"/>
      <c r="C23719" s="5" t="str">
        <f>IFERROR(__xludf.DUMMYFUNCTION("""COMPUTED_VALUE"""),"")</f>
        <v/>
      </c>
      <c r="D23719" s="5">
        <v>0.0</v>
      </c>
    </row>
    <row r="23720" ht="14.25" customHeight="1">
      <c r="A23720" s="5"/>
      <c r="B23720" s="5"/>
      <c r="C23720" s="5" t="str">
        <f>IFERROR(__xludf.DUMMYFUNCTION("""COMPUTED_VALUE"""),"")</f>
        <v/>
      </c>
      <c r="D23720" s="5">
        <v>0.0</v>
      </c>
    </row>
    <row r="23721" ht="14.25" customHeight="1">
      <c r="A23721" s="5"/>
      <c r="B23721" s="5"/>
      <c r="C23721" s="5" t="str">
        <f>IFERROR(__xludf.DUMMYFUNCTION("""COMPUTED_VALUE"""),"")</f>
        <v/>
      </c>
      <c r="D23721" s="5">
        <v>0.0</v>
      </c>
    </row>
    <row r="23722" ht="14.25" customHeight="1">
      <c r="A23722" s="5"/>
      <c r="B23722" s="5"/>
      <c r="C23722" s="5" t="str">
        <f>IFERROR(__xludf.DUMMYFUNCTION("""COMPUTED_VALUE"""),"")</f>
        <v/>
      </c>
      <c r="D23722" s="5">
        <v>0.0</v>
      </c>
    </row>
    <row r="23723" ht="14.25" customHeight="1">
      <c r="A23723" s="5"/>
      <c r="B23723" s="5"/>
      <c r="C23723" s="5" t="str">
        <f>IFERROR(__xludf.DUMMYFUNCTION("""COMPUTED_VALUE"""),"")</f>
        <v/>
      </c>
      <c r="D23723" s="5">
        <v>0.0</v>
      </c>
    </row>
    <row r="23724" ht="14.25" customHeight="1">
      <c r="A23724" s="5"/>
      <c r="B23724" s="5"/>
      <c r="C23724" s="5" t="str">
        <f>IFERROR(__xludf.DUMMYFUNCTION("""COMPUTED_VALUE"""),"")</f>
        <v/>
      </c>
      <c r="D23724" s="5">
        <v>0.0</v>
      </c>
    </row>
    <row r="23725" ht="14.25" customHeight="1">
      <c r="A23725" s="5"/>
      <c r="B23725" s="5"/>
      <c r="C23725" s="5" t="str">
        <f>IFERROR(__xludf.DUMMYFUNCTION("""COMPUTED_VALUE"""),"")</f>
        <v/>
      </c>
      <c r="D23725" s="5">
        <v>0.0</v>
      </c>
    </row>
    <row r="23726" ht="14.25" customHeight="1">
      <c r="A23726" s="5"/>
      <c r="B23726" s="5"/>
      <c r="C23726" s="5" t="str">
        <f>IFERROR(__xludf.DUMMYFUNCTION("""COMPUTED_VALUE"""),"")</f>
        <v/>
      </c>
      <c r="D23726" s="5">
        <v>0.0</v>
      </c>
    </row>
    <row r="23727" ht="14.25" customHeight="1">
      <c r="A23727" s="5"/>
      <c r="B23727" s="5"/>
      <c r="C23727" s="5" t="str">
        <f>IFERROR(__xludf.DUMMYFUNCTION("""COMPUTED_VALUE"""),"")</f>
        <v/>
      </c>
      <c r="D23727" s="5">
        <v>0.0</v>
      </c>
    </row>
    <row r="23728" ht="14.25" customHeight="1">
      <c r="A23728" s="5"/>
      <c r="B23728" s="5"/>
      <c r="C23728" s="5" t="str">
        <f>IFERROR(__xludf.DUMMYFUNCTION("""COMPUTED_VALUE"""),"")</f>
        <v/>
      </c>
      <c r="D23728" s="5">
        <v>0.0</v>
      </c>
    </row>
    <row r="23729" ht="14.25" customHeight="1">
      <c r="A23729" s="5"/>
      <c r="B23729" s="5"/>
      <c r="C23729" s="5" t="str">
        <f>IFERROR(__xludf.DUMMYFUNCTION("""COMPUTED_VALUE"""),"")</f>
        <v/>
      </c>
      <c r="D23729" s="5">
        <v>0.0</v>
      </c>
    </row>
    <row r="23730" ht="14.25" customHeight="1">
      <c r="A23730" s="5"/>
      <c r="B23730" s="5"/>
      <c r="C23730" s="5" t="str">
        <f>IFERROR(__xludf.DUMMYFUNCTION("""COMPUTED_VALUE"""),"")</f>
        <v/>
      </c>
      <c r="D23730" s="5">
        <v>0.0</v>
      </c>
    </row>
    <row r="23731" ht="14.25" customHeight="1">
      <c r="A23731" s="5"/>
      <c r="B23731" s="5"/>
      <c r="C23731" s="5" t="str">
        <f>IFERROR(__xludf.DUMMYFUNCTION("""COMPUTED_VALUE"""),"")</f>
        <v/>
      </c>
      <c r="D23731" s="5">
        <v>0.0</v>
      </c>
    </row>
    <row r="23732" ht="14.25" customHeight="1">
      <c r="A23732" s="5"/>
      <c r="B23732" s="5"/>
      <c r="C23732" s="5" t="str">
        <f>IFERROR(__xludf.DUMMYFUNCTION("""COMPUTED_VALUE"""),"")</f>
        <v/>
      </c>
      <c r="D23732" s="5">
        <v>0.0</v>
      </c>
    </row>
    <row r="23733" ht="14.25" customHeight="1">
      <c r="A23733" s="5"/>
      <c r="B23733" s="5"/>
      <c r="C23733" s="5" t="str">
        <f>IFERROR(__xludf.DUMMYFUNCTION("""COMPUTED_VALUE"""),"")</f>
        <v/>
      </c>
      <c r="D23733" s="5">
        <v>0.0</v>
      </c>
    </row>
    <row r="23734" ht="14.25" customHeight="1">
      <c r="A23734" s="5"/>
      <c r="B23734" s="5"/>
      <c r="C23734" s="5" t="str">
        <f>IFERROR(__xludf.DUMMYFUNCTION("""COMPUTED_VALUE"""),"")</f>
        <v/>
      </c>
      <c r="D23734" s="5">
        <v>0.0</v>
      </c>
    </row>
    <row r="23735" ht="14.25" customHeight="1">
      <c r="A23735" s="5"/>
      <c r="B23735" s="5"/>
      <c r="C23735" s="5" t="str">
        <f>IFERROR(__xludf.DUMMYFUNCTION("""COMPUTED_VALUE"""),"")</f>
        <v/>
      </c>
      <c r="D23735" s="5">
        <v>0.0</v>
      </c>
    </row>
    <row r="23736" ht="14.25" customHeight="1">
      <c r="A23736" s="5"/>
      <c r="B23736" s="5"/>
      <c r="C23736" s="5" t="str">
        <f>IFERROR(__xludf.DUMMYFUNCTION("""COMPUTED_VALUE"""),"")</f>
        <v/>
      </c>
      <c r="D23736" s="5">
        <v>0.0</v>
      </c>
    </row>
    <row r="23737" ht="14.25" customHeight="1">
      <c r="A23737" s="5"/>
      <c r="B23737" s="5"/>
      <c r="C23737" s="5" t="str">
        <f>IFERROR(__xludf.DUMMYFUNCTION("""COMPUTED_VALUE"""),"")</f>
        <v/>
      </c>
      <c r="D23737" s="5">
        <v>0.0</v>
      </c>
    </row>
    <row r="23738" ht="14.25" customHeight="1">
      <c r="A23738" s="5"/>
      <c r="B23738" s="5"/>
      <c r="C23738" s="5" t="str">
        <f>IFERROR(__xludf.DUMMYFUNCTION("""COMPUTED_VALUE"""),"")</f>
        <v/>
      </c>
      <c r="D23738" s="5">
        <v>0.0</v>
      </c>
    </row>
    <row r="23739" ht="14.25" customHeight="1">
      <c r="A23739" s="5"/>
      <c r="B23739" s="5"/>
      <c r="C23739" s="5" t="str">
        <f>IFERROR(__xludf.DUMMYFUNCTION("""COMPUTED_VALUE"""),"")</f>
        <v/>
      </c>
      <c r="D23739" s="5">
        <v>0.0</v>
      </c>
    </row>
    <row r="23740" ht="14.25" customHeight="1">
      <c r="A23740" s="5"/>
      <c r="B23740" s="5"/>
      <c r="C23740" s="5" t="str">
        <f>IFERROR(__xludf.DUMMYFUNCTION("""COMPUTED_VALUE"""),"")</f>
        <v/>
      </c>
      <c r="D23740" s="5">
        <v>0.0</v>
      </c>
    </row>
    <row r="23741" ht="14.25" customHeight="1">
      <c r="A23741" s="5"/>
      <c r="B23741" s="5"/>
      <c r="C23741" s="5" t="str">
        <f>IFERROR(__xludf.DUMMYFUNCTION("""COMPUTED_VALUE"""),"")</f>
        <v/>
      </c>
      <c r="D23741" s="5">
        <v>0.0</v>
      </c>
    </row>
    <row r="23742" ht="14.25" customHeight="1">
      <c r="A23742" s="5"/>
      <c r="B23742" s="5"/>
      <c r="C23742" s="5" t="str">
        <f>IFERROR(__xludf.DUMMYFUNCTION("""COMPUTED_VALUE"""),"")</f>
        <v/>
      </c>
      <c r="D23742" s="5">
        <v>0.0</v>
      </c>
    </row>
    <row r="23743" ht="14.25" customHeight="1">
      <c r="A23743" s="5"/>
      <c r="B23743" s="5"/>
      <c r="C23743" s="5" t="str">
        <f>IFERROR(__xludf.DUMMYFUNCTION("""COMPUTED_VALUE"""),"")</f>
        <v/>
      </c>
      <c r="D23743" s="5">
        <v>0.0</v>
      </c>
    </row>
    <row r="23744" ht="14.25" customHeight="1">
      <c r="A23744" s="5"/>
      <c r="B23744" s="5"/>
      <c r="C23744" s="5" t="str">
        <f>IFERROR(__xludf.DUMMYFUNCTION("""COMPUTED_VALUE"""),"")</f>
        <v/>
      </c>
      <c r="D23744" s="5">
        <v>0.0</v>
      </c>
    </row>
    <row r="23745" ht="14.25" customHeight="1">
      <c r="A23745" s="5"/>
      <c r="B23745" s="5"/>
      <c r="C23745" s="5" t="str">
        <f>IFERROR(__xludf.DUMMYFUNCTION("""COMPUTED_VALUE"""),"")</f>
        <v/>
      </c>
      <c r="D23745" s="5">
        <v>0.0</v>
      </c>
    </row>
    <row r="23746" ht="14.25" customHeight="1">
      <c r="A23746" s="5"/>
      <c r="B23746" s="5"/>
      <c r="C23746" s="5" t="str">
        <f>IFERROR(__xludf.DUMMYFUNCTION("""COMPUTED_VALUE"""),"")</f>
        <v/>
      </c>
      <c r="D23746" s="5">
        <v>0.0</v>
      </c>
    </row>
    <row r="23747" ht="14.25" customHeight="1">
      <c r="A23747" s="5"/>
      <c r="B23747" s="5"/>
      <c r="C23747" s="5" t="str">
        <f>IFERROR(__xludf.DUMMYFUNCTION("""COMPUTED_VALUE"""),"")</f>
        <v/>
      </c>
      <c r="D23747" s="5">
        <v>0.0</v>
      </c>
    </row>
    <row r="23748" ht="14.25" customHeight="1">
      <c r="A23748" s="5"/>
      <c r="B23748" s="5"/>
      <c r="C23748" s="5" t="str">
        <f>IFERROR(__xludf.DUMMYFUNCTION("""COMPUTED_VALUE"""),"")</f>
        <v/>
      </c>
      <c r="D23748" s="5">
        <v>0.0</v>
      </c>
    </row>
    <row r="23749" ht="14.25" customHeight="1">
      <c r="A23749" s="5"/>
      <c r="B23749" s="5"/>
      <c r="C23749" s="5" t="str">
        <f>IFERROR(__xludf.DUMMYFUNCTION("""COMPUTED_VALUE"""),"")</f>
        <v/>
      </c>
      <c r="D23749" s="5">
        <v>0.0</v>
      </c>
    </row>
    <row r="23750" ht="14.25" customHeight="1">
      <c r="A23750" s="5"/>
      <c r="B23750" s="5"/>
      <c r="C23750" s="5" t="str">
        <f>IFERROR(__xludf.DUMMYFUNCTION("""COMPUTED_VALUE"""),"")</f>
        <v/>
      </c>
      <c r="D23750" s="5">
        <v>0.0</v>
      </c>
    </row>
    <row r="23751" ht="14.25" customHeight="1">
      <c r="A23751" s="5"/>
      <c r="B23751" s="5"/>
      <c r="C23751" s="5" t="str">
        <f>IFERROR(__xludf.DUMMYFUNCTION("""COMPUTED_VALUE"""),"")</f>
        <v/>
      </c>
      <c r="D23751" s="5">
        <v>0.0</v>
      </c>
    </row>
    <row r="23752" ht="14.25" customHeight="1">
      <c r="A23752" s="5"/>
      <c r="B23752" s="5"/>
      <c r="C23752" s="5" t="str">
        <f>IFERROR(__xludf.DUMMYFUNCTION("""COMPUTED_VALUE"""),"")</f>
        <v/>
      </c>
      <c r="D23752" s="5">
        <v>0.0</v>
      </c>
    </row>
    <row r="23753" ht="14.25" customHeight="1">
      <c r="A23753" s="5"/>
      <c r="B23753" s="5"/>
      <c r="C23753" s="5" t="str">
        <f>IFERROR(__xludf.DUMMYFUNCTION("""COMPUTED_VALUE"""),"")</f>
        <v/>
      </c>
      <c r="D23753" s="5">
        <v>0.0</v>
      </c>
    </row>
    <row r="23754" ht="14.25" customHeight="1">
      <c r="A23754" s="5"/>
      <c r="B23754" s="5"/>
      <c r="C23754" s="5" t="str">
        <f>IFERROR(__xludf.DUMMYFUNCTION("""COMPUTED_VALUE"""),"")</f>
        <v/>
      </c>
      <c r="D23754" s="5">
        <v>0.0</v>
      </c>
    </row>
    <row r="23755" ht="14.25" customHeight="1">
      <c r="A23755" s="5"/>
      <c r="B23755" s="5"/>
      <c r="C23755" s="5" t="str">
        <f>IFERROR(__xludf.DUMMYFUNCTION("""COMPUTED_VALUE"""),"")</f>
        <v/>
      </c>
      <c r="D23755" s="5">
        <v>0.0</v>
      </c>
    </row>
    <row r="23756" ht="14.25" customHeight="1">
      <c r="A23756" s="5"/>
      <c r="B23756" s="5"/>
      <c r="C23756" s="5" t="str">
        <f>IFERROR(__xludf.DUMMYFUNCTION("""COMPUTED_VALUE"""),"")</f>
        <v/>
      </c>
      <c r="D23756" s="5">
        <v>0.0</v>
      </c>
    </row>
    <row r="23757" ht="14.25" customHeight="1">
      <c r="A23757" s="5"/>
      <c r="B23757" s="5"/>
      <c r="C23757" s="5" t="str">
        <f>IFERROR(__xludf.DUMMYFUNCTION("""COMPUTED_VALUE"""),"")</f>
        <v/>
      </c>
      <c r="D23757" s="5">
        <v>0.0</v>
      </c>
    </row>
    <row r="23758" ht="14.25" customHeight="1">
      <c r="A23758" s="5"/>
      <c r="B23758" s="5"/>
      <c r="C23758" s="5" t="str">
        <f>IFERROR(__xludf.DUMMYFUNCTION("""COMPUTED_VALUE"""),"")</f>
        <v/>
      </c>
      <c r="D23758" s="5">
        <v>0.0</v>
      </c>
    </row>
    <row r="23759" ht="14.25" customHeight="1">
      <c r="A23759" s="5"/>
      <c r="B23759" s="5"/>
      <c r="C23759" s="5" t="str">
        <f>IFERROR(__xludf.DUMMYFUNCTION("""COMPUTED_VALUE"""),"")</f>
        <v/>
      </c>
      <c r="D23759" s="5">
        <v>0.0</v>
      </c>
    </row>
    <row r="23760" ht="14.25" customHeight="1">
      <c r="A23760" s="5"/>
      <c r="B23760" s="5"/>
      <c r="C23760" s="5" t="str">
        <f>IFERROR(__xludf.DUMMYFUNCTION("""COMPUTED_VALUE"""),"")</f>
        <v/>
      </c>
      <c r="D23760" s="5">
        <v>0.0</v>
      </c>
    </row>
    <row r="23761" ht="14.25" customHeight="1">
      <c r="A23761" s="5"/>
      <c r="B23761" s="5"/>
      <c r="C23761" s="5" t="str">
        <f>IFERROR(__xludf.DUMMYFUNCTION("""COMPUTED_VALUE"""),"")</f>
        <v/>
      </c>
      <c r="D23761" s="5">
        <v>0.0</v>
      </c>
    </row>
    <row r="23762" ht="14.25" customHeight="1">
      <c r="A23762" s="5"/>
      <c r="B23762" s="5"/>
      <c r="C23762" s="5" t="str">
        <f>IFERROR(__xludf.DUMMYFUNCTION("""COMPUTED_VALUE"""),"")</f>
        <v/>
      </c>
      <c r="D23762" s="5">
        <v>0.0</v>
      </c>
    </row>
    <row r="23763" ht="14.25" customHeight="1">
      <c r="A23763" s="5"/>
      <c r="B23763" s="5"/>
      <c r="C23763" s="5" t="str">
        <f>IFERROR(__xludf.DUMMYFUNCTION("""COMPUTED_VALUE"""),"")</f>
        <v/>
      </c>
      <c r="D23763" s="5">
        <v>0.0</v>
      </c>
    </row>
    <row r="23764" ht="14.25" customHeight="1">
      <c r="A23764" s="5"/>
      <c r="B23764" s="5"/>
      <c r="C23764" s="5" t="str">
        <f>IFERROR(__xludf.DUMMYFUNCTION("""COMPUTED_VALUE"""),"")</f>
        <v/>
      </c>
      <c r="D23764" s="5">
        <v>0.0</v>
      </c>
    </row>
    <row r="23765" ht="14.25" customHeight="1">
      <c r="A23765" s="5"/>
      <c r="B23765" s="5"/>
      <c r="C23765" s="5" t="str">
        <f>IFERROR(__xludf.DUMMYFUNCTION("""COMPUTED_VALUE"""),"")</f>
        <v/>
      </c>
      <c r="D23765" s="5">
        <v>0.0</v>
      </c>
    </row>
    <row r="23766" ht="14.25" customHeight="1">
      <c r="A23766" s="5"/>
      <c r="B23766" s="5"/>
      <c r="C23766" s="5" t="str">
        <f>IFERROR(__xludf.DUMMYFUNCTION("""COMPUTED_VALUE"""),"")</f>
        <v/>
      </c>
      <c r="D23766" s="5">
        <v>0.0</v>
      </c>
    </row>
    <row r="23767" ht="14.25" customHeight="1">
      <c r="A23767" s="5"/>
      <c r="B23767" s="5"/>
      <c r="C23767" s="5" t="str">
        <f>IFERROR(__xludf.DUMMYFUNCTION("""COMPUTED_VALUE"""),"")</f>
        <v/>
      </c>
      <c r="D23767" s="5">
        <v>0.0</v>
      </c>
    </row>
    <row r="23768" ht="14.25" customHeight="1">
      <c r="A23768" s="5"/>
      <c r="B23768" s="5"/>
      <c r="C23768" s="5" t="str">
        <f>IFERROR(__xludf.DUMMYFUNCTION("""COMPUTED_VALUE"""),"")</f>
        <v/>
      </c>
      <c r="D23768" s="5">
        <v>0.0</v>
      </c>
    </row>
    <row r="23769" ht="14.25" customHeight="1">
      <c r="A23769" s="5"/>
      <c r="B23769" s="5"/>
      <c r="C23769" s="5" t="str">
        <f>IFERROR(__xludf.DUMMYFUNCTION("""COMPUTED_VALUE"""),"")</f>
        <v/>
      </c>
      <c r="D23769" s="5">
        <v>0.0</v>
      </c>
    </row>
    <row r="23770" ht="14.25" customHeight="1">
      <c r="A23770" s="5"/>
      <c r="B23770" s="5"/>
      <c r="C23770" s="5" t="str">
        <f>IFERROR(__xludf.DUMMYFUNCTION("""COMPUTED_VALUE"""),"")</f>
        <v/>
      </c>
      <c r="D23770" s="5">
        <v>0.0</v>
      </c>
    </row>
    <row r="23771" ht="14.25" customHeight="1">
      <c r="A23771" s="5"/>
      <c r="B23771" s="5"/>
      <c r="C23771" s="5" t="str">
        <f>IFERROR(__xludf.DUMMYFUNCTION("""COMPUTED_VALUE"""),"")</f>
        <v/>
      </c>
      <c r="D23771" s="5">
        <v>0.0</v>
      </c>
    </row>
    <row r="23772" ht="14.25" customHeight="1">
      <c r="A23772" s="5"/>
      <c r="B23772" s="5"/>
      <c r="C23772" s="5" t="str">
        <f>IFERROR(__xludf.DUMMYFUNCTION("""COMPUTED_VALUE"""),"")</f>
        <v/>
      </c>
      <c r="D23772" s="5">
        <v>0.0</v>
      </c>
    </row>
    <row r="23773" ht="14.25" customHeight="1">
      <c r="A23773" s="5"/>
      <c r="B23773" s="5"/>
      <c r="C23773" s="5" t="str">
        <f>IFERROR(__xludf.DUMMYFUNCTION("""COMPUTED_VALUE"""),"")</f>
        <v/>
      </c>
      <c r="D23773" s="5">
        <v>0.0</v>
      </c>
    </row>
    <row r="23774" ht="14.25" customHeight="1">
      <c r="A23774" s="5"/>
      <c r="B23774" s="5"/>
      <c r="C23774" s="5" t="str">
        <f>IFERROR(__xludf.DUMMYFUNCTION("""COMPUTED_VALUE"""),"")</f>
        <v/>
      </c>
      <c r="D23774" s="5">
        <v>0.0</v>
      </c>
    </row>
    <row r="23775" ht="14.25" customHeight="1">
      <c r="A23775" s="5"/>
      <c r="B23775" s="5"/>
      <c r="C23775" s="5" t="str">
        <f>IFERROR(__xludf.DUMMYFUNCTION("""COMPUTED_VALUE"""),"")</f>
        <v/>
      </c>
      <c r="D23775" s="5">
        <v>0.0</v>
      </c>
    </row>
    <row r="23776" ht="14.25" customHeight="1">
      <c r="A23776" s="5"/>
      <c r="B23776" s="5"/>
      <c r="C23776" s="5" t="str">
        <f>IFERROR(__xludf.DUMMYFUNCTION("""COMPUTED_VALUE"""),"")</f>
        <v/>
      </c>
      <c r="D23776" s="5">
        <v>0.0</v>
      </c>
    </row>
    <row r="23777" ht="14.25" customHeight="1">
      <c r="A23777" s="5"/>
      <c r="B23777" s="5"/>
      <c r="C23777" s="5" t="str">
        <f>IFERROR(__xludf.DUMMYFUNCTION("""COMPUTED_VALUE"""),"")</f>
        <v/>
      </c>
      <c r="D23777" s="5">
        <v>0.0</v>
      </c>
    </row>
    <row r="23778" ht="14.25" customHeight="1">
      <c r="A23778" s="5"/>
      <c r="B23778" s="5"/>
      <c r="C23778" s="5" t="str">
        <f>IFERROR(__xludf.DUMMYFUNCTION("""COMPUTED_VALUE"""),"")</f>
        <v/>
      </c>
      <c r="D23778" s="5">
        <v>0.0</v>
      </c>
    </row>
    <row r="23779" ht="14.25" customHeight="1">
      <c r="A23779" s="5"/>
      <c r="B23779" s="5"/>
      <c r="C23779" s="5" t="str">
        <f>IFERROR(__xludf.DUMMYFUNCTION("""COMPUTED_VALUE"""),"")</f>
        <v/>
      </c>
      <c r="D23779" s="5">
        <v>0.0</v>
      </c>
    </row>
    <row r="23780" ht="14.25" customHeight="1">
      <c r="A23780" s="5"/>
      <c r="B23780" s="5"/>
      <c r="C23780" s="5" t="str">
        <f>IFERROR(__xludf.DUMMYFUNCTION("""COMPUTED_VALUE"""),"")</f>
        <v/>
      </c>
      <c r="D23780" s="5">
        <v>0.0</v>
      </c>
    </row>
    <row r="23781" ht="14.25" customHeight="1">
      <c r="A23781" s="5"/>
      <c r="B23781" s="5"/>
      <c r="C23781" s="5" t="str">
        <f>IFERROR(__xludf.DUMMYFUNCTION("""COMPUTED_VALUE"""),"")</f>
        <v/>
      </c>
      <c r="D23781" s="5">
        <v>0.0</v>
      </c>
    </row>
    <row r="23782" ht="14.25" customHeight="1">
      <c r="A23782" s="5"/>
      <c r="B23782" s="5"/>
      <c r="C23782" s="5" t="str">
        <f>IFERROR(__xludf.DUMMYFUNCTION("""COMPUTED_VALUE"""),"")</f>
        <v/>
      </c>
      <c r="D23782" s="5">
        <v>0.0</v>
      </c>
    </row>
    <row r="23783" ht="14.25" customHeight="1">
      <c r="A23783" s="5"/>
      <c r="B23783" s="5"/>
      <c r="C23783" s="5" t="str">
        <f>IFERROR(__xludf.DUMMYFUNCTION("""COMPUTED_VALUE"""),"")</f>
        <v/>
      </c>
      <c r="D23783" s="5">
        <v>0.0</v>
      </c>
    </row>
    <row r="23784" ht="14.25" customHeight="1">
      <c r="A23784" s="5"/>
      <c r="B23784" s="5"/>
      <c r="C23784" s="5" t="str">
        <f>IFERROR(__xludf.DUMMYFUNCTION("""COMPUTED_VALUE"""),"")</f>
        <v/>
      </c>
      <c r="D23784" s="5">
        <v>0.0</v>
      </c>
    </row>
    <row r="23785" ht="14.25" customHeight="1">
      <c r="A23785" s="5"/>
      <c r="B23785" s="5"/>
      <c r="C23785" s="5" t="str">
        <f>IFERROR(__xludf.DUMMYFUNCTION("""COMPUTED_VALUE"""),"")</f>
        <v/>
      </c>
      <c r="D23785" s="5">
        <v>0.0</v>
      </c>
    </row>
    <row r="23786" ht="14.25" customHeight="1">
      <c r="A23786" s="5"/>
      <c r="B23786" s="5"/>
      <c r="C23786" s="5" t="str">
        <f>IFERROR(__xludf.DUMMYFUNCTION("""COMPUTED_VALUE"""),"")</f>
        <v/>
      </c>
      <c r="D23786" s="5">
        <v>0.0</v>
      </c>
    </row>
    <row r="23787" ht="14.25" customHeight="1">
      <c r="A23787" s="5"/>
      <c r="B23787" s="5"/>
      <c r="C23787" s="5" t="str">
        <f>IFERROR(__xludf.DUMMYFUNCTION("""COMPUTED_VALUE"""),"")</f>
        <v/>
      </c>
      <c r="D23787" s="5">
        <v>0.0</v>
      </c>
    </row>
    <row r="23788" ht="14.25" customHeight="1">
      <c r="A23788" s="5"/>
      <c r="B23788" s="5"/>
      <c r="C23788" s="5" t="str">
        <f>IFERROR(__xludf.DUMMYFUNCTION("""COMPUTED_VALUE"""),"")</f>
        <v/>
      </c>
      <c r="D23788" s="5">
        <v>0.0</v>
      </c>
    </row>
    <row r="23789" ht="14.25" customHeight="1">
      <c r="A23789" s="5"/>
      <c r="B23789" s="5"/>
      <c r="C23789" s="5" t="str">
        <f>IFERROR(__xludf.DUMMYFUNCTION("""COMPUTED_VALUE"""),"")</f>
        <v/>
      </c>
      <c r="D23789" s="5">
        <v>0.0</v>
      </c>
    </row>
    <row r="23790" ht="14.25" customHeight="1">
      <c r="A23790" s="5"/>
      <c r="B23790" s="5"/>
      <c r="C23790" s="5" t="str">
        <f>IFERROR(__xludf.DUMMYFUNCTION("""COMPUTED_VALUE"""),"")</f>
        <v/>
      </c>
      <c r="D23790" s="5">
        <v>0.0</v>
      </c>
    </row>
    <row r="23791" ht="14.25" customHeight="1">
      <c r="A23791" s="5"/>
      <c r="B23791" s="5"/>
      <c r="C23791" s="5" t="str">
        <f>IFERROR(__xludf.DUMMYFUNCTION("""COMPUTED_VALUE"""),"")</f>
        <v/>
      </c>
      <c r="D23791" s="5">
        <v>0.0</v>
      </c>
    </row>
    <row r="23792" ht="14.25" customHeight="1">
      <c r="A23792" s="5"/>
      <c r="B23792" s="5"/>
      <c r="C23792" s="5" t="str">
        <f>IFERROR(__xludf.DUMMYFUNCTION("""COMPUTED_VALUE"""),"")</f>
        <v/>
      </c>
      <c r="D23792" s="5">
        <v>0.0</v>
      </c>
    </row>
    <row r="23793" ht="14.25" customHeight="1">
      <c r="A23793" s="5"/>
      <c r="B23793" s="5"/>
      <c r="C23793" s="5" t="str">
        <f>IFERROR(__xludf.DUMMYFUNCTION("""COMPUTED_VALUE"""),"")</f>
        <v/>
      </c>
      <c r="D23793" s="5">
        <v>0.0</v>
      </c>
    </row>
    <row r="23794" ht="14.25" customHeight="1">
      <c r="A23794" s="5"/>
      <c r="B23794" s="5"/>
      <c r="C23794" s="5" t="str">
        <f>IFERROR(__xludf.DUMMYFUNCTION("""COMPUTED_VALUE"""),"")</f>
        <v/>
      </c>
      <c r="D23794" s="5">
        <v>0.0</v>
      </c>
    </row>
    <row r="23795" ht="14.25" customHeight="1">
      <c r="A23795" s="5"/>
      <c r="B23795" s="5"/>
      <c r="C23795" s="5" t="str">
        <f>IFERROR(__xludf.DUMMYFUNCTION("""COMPUTED_VALUE"""),"")</f>
        <v/>
      </c>
      <c r="D23795" s="5">
        <v>0.0</v>
      </c>
    </row>
    <row r="23796" ht="14.25" customHeight="1">
      <c r="A23796" s="5"/>
      <c r="B23796" s="5"/>
      <c r="C23796" s="5" t="str">
        <f>IFERROR(__xludf.DUMMYFUNCTION("""COMPUTED_VALUE"""),"")</f>
        <v/>
      </c>
      <c r="D23796" s="5">
        <v>0.0</v>
      </c>
    </row>
    <row r="23797" ht="14.25" customHeight="1">
      <c r="A23797" s="5"/>
      <c r="B23797" s="5"/>
      <c r="C23797" s="5" t="str">
        <f>IFERROR(__xludf.DUMMYFUNCTION("""COMPUTED_VALUE"""),"")</f>
        <v/>
      </c>
      <c r="D23797" s="5">
        <v>0.0</v>
      </c>
    </row>
    <row r="23798" ht="14.25" customHeight="1">
      <c r="A23798" s="5"/>
      <c r="B23798" s="5"/>
      <c r="C23798" s="5" t="str">
        <f>IFERROR(__xludf.DUMMYFUNCTION("""COMPUTED_VALUE"""),"")</f>
        <v/>
      </c>
      <c r="D23798" s="5">
        <v>0.0</v>
      </c>
    </row>
    <row r="23799" ht="14.25" customHeight="1">
      <c r="A23799" s="5"/>
      <c r="B23799" s="5"/>
      <c r="C23799" s="5" t="str">
        <f>IFERROR(__xludf.DUMMYFUNCTION("""COMPUTED_VALUE"""),"")</f>
        <v/>
      </c>
      <c r="D23799" s="5">
        <v>0.0</v>
      </c>
    </row>
    <row r="23800" ht="14.25" customHeight="1">
      <c r="A23800" s="5"/>
      <c r="B23800" s="5"/>
      <c r="C23800" s="5" t="str">
        <f>IFERROR(__xludf.DUMMYFUNCTION("""COMPUTED_VALUE"""),"")</f>
        <v/>
      </c>
      <c r="D23800" s="5">
        <v>0.0</v>
      </c>
    </row>
    <row r="23801" ht="14.25" customHeight="1">
      <c r="A23801" s="5"/>
      <c r="B23801" s="5"/>
      <c r="C23801" s="5" t="str">
        <f>IFERROR(__xludf.DUMMYFUNCTION("""COMPUTED_VALUE"""),"")</f>
        <v/>
      </c>
      <c r="D23801" s="5">
        <v>0.0</v>
      </c>
    </row>
    <row r="23802" ht="14.25" customHeight="1">
      <c r="A23802" s="5"/>
      <c r="B23802" s="5"/>
      <c r="C23802" s="5" t="str">
        <f>IFERROR(__xludf.DUMMYFUNCTION("""COMPUTED_VALUE"""),"")</f>
        <v/>
      </c>
      <c r="D23802" s="5">
        <v>0.0</v>
      </c>
    </row>
    <row r="23803" ht="14.25" customHeight="1">
      <c r="A23803" s="5"/>
      <c r="B23803" s="5"/>
      <c r="C23803" s="5" t="str">
        <f>IFERROR(__xludf.DUMMYFUNCTION("""COMPUTED_VALUE"""),"")</f>
        <v/>
      </c>
      <c r="D23803" s="5">
        <v>0.0</v>
      </c>
    </row>
    <row r="23804" ht="14.25" customHeight="1">
      <c r="A23804" s="5"/>
      <c r="B23804" s="5"/>
      <c r="C23804" s="5" t="str">
        <f>IFERROR(__xludf.DUMMYFUNCTION("""COMPUTED_VALUE"""),"")</f>
        <v/>
      </c>
      <c r="D23804" s="5">
        <v>0.0</v>
      </c>
    </row>
    <row r="23805" ht="14.25" customHeight="1">
      <c r="A23805" s="5"/>
      <c r="B23805" s="5"/>
      <c r="C23805" s="5" t="str">
        <f>IFERROR(__xludf.DUMMYFUNCTION("""COMPUTED_VALUE"""),"")</f>
        <v/>
      </c>
      <c r="D23805" s="5">
        <v>0.0</v>
      </c>
    </row>
    <row r="23806" ht="14.25" customHeight="1">
      <c r="A23806" s="5"/>
      <c r="B23806" s="5"/>
      <c r="C23806" s="5" t="str">
        <f>IFERROR(__xludf.DUMMYFUNCTION("""COMPUTED_VALUE"""),"")</f>
        <v/>
      </c>
      <c r="D23806" s="5">
        <v>0.0</v>
      </c>
    </row>
    <row r="23807" ht="14.25" customHeight="1">
      <c r="A23807" s="5"/>
      <c r="B23807" s="5"/>
      <c r="C23807" s="5" t="str">
        <f>IFERROR(__xludf.DUMMYFUNCTION("""COMPUTED_VALUE"""),"")</f>
        <v/>
      </c>
      <c r="D23807" s="5">
        <v>0.0</v>
      </c>
    </row>
    <row r="23808" ht="14.25" customHeight="1">
      <c r="A23808" s="5"/>
      <c r="B23808" s="5"/>
      <c r="C23808" s="5" t="str">
        <f>IFERROR(__xludf.DUMMYFUNCTION("""COMPUTED_VALUE"""),"")</f>
        <v/>
      </c>
      <c r="D23808" s="5">
        <v>0.0</v>
      </c>
    </row>
    <row r="23809" ht="14.25" customHeight="1">
      <c r="A23809" s="5"/>
      <c r="B23809" s="5"/>
      <c r="C23809" s="5" t="str">
        <f>IFERROR(__xludf.DUMMYFUNCTION("""COMPUTED_VALUE"""),"")</f>
        <v/>
      </c>
      <c r="D23809" s="5">
        <v>0.0</v>
      </c>
    </row>
    <row r="23810" ht="14.25" customHeight="1">
      <c r="A23810" s="5"/>
      <c r="B23810" s="5"/>
      <c r="C23810" s="5" t="str">
        <f>IFERROR(__xludf.DUMMYFUNCTION("""COMPUTED_VALUE"""),"")</f>
        <v/>
      </c>
      <c r="D23810" s="5">
        <v>0.0</v>
      </c>
    </row>
    <row r="23811" ht="14.25" customHeight="1">
      <c r="A23811" s="5"/>
      <c r="B23811" s="5"/>
      <c r="C23811" s="5" t="str">
        <f>IFERROR(__xludf.DUMMYFUNCTION("""COMPUTED_VALUE"""),"")</f>
        <v/>
      </c>
      <c r="D23811" s="5">
        <v>0.0</v>
      </c>
    </row>
    <row r="23812" ht="14.25" customHeight="1">
      <c r="A23812" s="5"/>
      <c r="B23812" s="5"/>
      <c r="C23812" s="5" t="str">
        <f>IFERROR(__xludf.DUMMYFUNCTION("""COMPUTED_VALUE"""),"")</f>
        <v/>
      </c>
      <c r="D23812" s="5">
        <v>0.0</v>
      </c>
    </row>
    <row r="23813" ht="14.25" customHeight="1">
      <c r="A23813" s="5"/>
      <c r="B23813" s="5"/>
      <c r="C23813" s="5" t="str">
        <f>IFERROR(__xludf.DUMMYFUNCTION("""COMPUTED_VALUE"""),"")</f>
        <v/>
      </c>
      <c r="D23813" s="5">
        <v>0.0</v>
      </c>
    </row>
    <row r="23814" ht="14.25" customHeight="1">
      <c r="A23814" s="5"/>
      <c r="B23814" s="5"/>
      <c r="C23814" s="5" t="str">
        <f>IFERROR(__xludf.DUMMYFUNCTION("""COMPUTED_VALUE"""),"")</f>
        <v/>
      </c>
      <c r="D23814" s="5">
        <v>0.0</v>
      </c>
    </row>
    <row r="23815" ht="14.25" customHeight="1">
      <c r="A23815" s="5"/>
      <c r="B23815" s="5"/>
      <c r="C23815" s="5" t="str">
        <f>IFERROR(__xludf.DUMMYFUNCTION("""COMPUTED_VALUE"""),"")</f>
        <v/>
      </c>
      <c r="D23815" s="5">
        <v>0.0</v>
      </c>
    </row>
    <row r="23816" ht="14.25" customHeight="1">
      <c r="A23816" s="5"/>
      <c r="B23816" s="5"/>
      <c r="C23816" s="5" t="str">
        <f>IFERROR(__xludf.DUMMYFUNCTION("""COMPUTED_VALUE"""),"")</f>
        <v/>
      </c>
      <c r="D23816" s="5">
        <v>0.0</v>
      </c>
    </row>
    <row r="23817" ht="14.25" customHeight="1">
      <c r="A23817" s="5"/>
      <c r="B23817" s="5"/>
      <c r="C23817" s="5" t="str">
        <f>IFERROR(__xludf.DUMMYFUNCTION("""COMPUTED_VALUE"""),"")</f>
        <v/>
      </c>
      <c r="D23817" s="5">
        <v>0.0</v>
      </c>
    </row>
    <row r="23818" ht="14.25" customHeight="1">
      <c r="A23818" s="5"/>
      <c r="B23818" s="5"/>
      <c r="C23818" s="5" t="str">
        <f>IFERROR(__xludf.DUMMYFUNCTION("""COMPUTED_VALUE"""),"")</f>
        <v/>
      </c>
      <c r="D23818" s="5">
        <v>0.0</v>
      </c>
    </row>
    <row r="23819" ht="14.25" customHeight="1">
      <c r="A23819" s="5"/>
      <c r="B23819" s="5"/>
      <c r="C23819" s="5" t="str">
        <f>IFERROR(__xludf.DUMMYFUNCTION("""COMPUTED_VALUE"""),"")</f>
        <v/>
      </c>
      <c r="D23819" s="5">
        <v>0.0</v>
      </c>
    </row>
    <row r="23820" ht="14.25" customHeight="1">
      <c r="A23820" s="5"/>
      <c r="B23820" s="5"/>
      <c r="C23820" s="5" t="str">
        <f>IFERROR(__xludf.DUMMYFUNCTION("""COMPUTED_VALUE"""),"")</f>
        <v/>
      </c>
      <c r="D23820" s="5">
        <v>0.0</v>
      </c>
    </row>
    <row r="23821" ht="14.25" customHeight="1">
      <c r="A23821" s="5"/>
      <c r="B23821" s="5"/>
      <c r="C23821" s="5" t="str">
        <f>IFERROR(__xludf.DUMMYFUNCTION("""COMPUTED_VALUE"""),"")</f>
        <v/>
      </c>
      <c r="D23821" s="5">
        <v>0.0</v>
      </c>
    </row>
    <row r="23822" ht="14.25" customHeight="1">
      <c r="A23822" s="5"/>
      <c r="B23822" s="5"/>
      <c r="C23822" s="5" t="str">
        <f>IFERROR(__xludf.DUMMYFUNCTION("""COMPUTED_VALUE"""),"")</f>
        <v/>
      </c>
      <c r="D23822" s="5">
        <v>0.0</v>
      </c>
    </row>
    <row r="23823" ht="14.25" customHeight="1">
      <c r="A23823" s="5"/>
      <c r="B23823" s="5"/>
      <c r="C23823" s="5" t="str">
        <f>IFERROR(__xludf.DUMMYFUNCTION("""COMPUTED_VALUE"""),"")</f>
        <v/>
      </c>
      <c r="D23823" s="5">
        <v>0.0</v>
      </c>
    </row>
    <row r="23824" ht="14.25" customHeight="1">
      <c r="A23824" s="5"/>
      <c r="B23824" s="5"/>
      <c r="C23824" s="5" t="str">
        <f>IFERROR(__xludf.DUMMYFUNCTION("""COMPUTED_VALUE"""),"")</f>
        <v/>
      </c>
      <c r="D23824" s="5">
        <v>0.0</v>
      </c>
    </row>
    <row r="23825" ht="14.25" customHeight="1">
      <c r="A23825" s="5"/>
      <c r="B23825" s="5"/>
      <c r="C23825" s="5" t="str">
        <f>IFERROR(__xludf.DUMMYFUNCTION("""COMPUTED_VALUE"""),"")</f>
        <v/>
      </c>
      <c r="D23825" s="5">
        <v>0.0</v>
      </c>
    </row>
    <row r="23826" ht="14.25" customHeight="1">
      <c r="A23826" s="5"/>
      <c r="B23826" s="5"/>
      <c r="C23826" s="5" t="str">
        <f>IFERROR(__xludf.DUMMYFUNCTION("""COMPUTED_VALUE"""),"")</f>
        <v/>
      </c>
      <c r="D23826" s="5">
        <v>0.0</v>
      </c>
    </row>
    <row r="23827" ht="14.25" customHeight="1">
      <c r="A23827" s="5"/>
      <c r="B23827" s="5"/>
      <c r="C23827" s="5" t="str">
        <f>IFERROR(__xludf.DUMMYFUNCTION("""COMPUTED_VALUE"""),"")</f>
        <v/>
      </c>
      <c r="D23827" s="5">
        <v>0.0</v>
      </c>
    </row>
    <row r="23828" ht="14.25" customHeight="1">
      <c r="A23828" s="5"/>
      <c r="B23828" s="5"/>
      <c r="C23828" s="5" t="str">
        <f>IFERROR(__xludf.DUMMYFUNCTION("""COMPUTED_VALUE"""),"")</f>
        <v/>
      </c>
      <c r="D23828" s="5">
        <v>0.0</v>
      </c>
    </row>
    <row r="23829" ht="14.25" customHeight="1">
      <c r="A23829" s="5"/>
      <c r="B23829" s="5"/>
      <c r="C23829" s="5" t="str">
        <f>IFERROR(__xludf.DUMMYFUNCTION("""COMPUTED_VALUE"""),"")</f>
        <v/>
      </c>
      <c r="D23829" s="5">
        <v>0.0</v>
      </c>
    </row>
    <row r="23830" ht="14.25" customHeight="1">
      <c r="A23830" s="5"/>
      <c r="B23830" s="5"/>
      <c r="C23830" s="5" t="str">
        <f>IFERROR(__xludf.DUMMYFUNCTION("""COMPUTED_VALUE"""),"")</f>
        <v/>
      </c>
      <c r="D23830" s="5">
        <v>0.0</v>
      </c>
    </row>
    <row r="23831" ht="14.25" customHeight="1">
      <c r="A23831" s="5"/>
      <c r="B23831" s="5"/>
      <c r="C23831" s="5" t="str">
        <f>IFERROR(__xludf.DUMMYFUNCTION("""COMPUTED_VALUE"""),"")</f>
        <v/>
      </c>
      <c r="D23831" s="5">
        <v>0.0</v>
      </c>
    </row>
    <row r="23832" ht="14.25" customHeight="1">
      <c r="A23832" s="5"/>
      <c r="B23832" s="5"/>
      <c r="C23832" s="5" t="str">
        <f>IFERROR(__xludf.DUMMYFUNCTION("""COMPUTED_VALUE"""),"")</f>
        <v/>
      </c>
      <c r="D23832" s="5">
        <v>0.0</v>
      </c>
    </row>
    <row r="23833" ht="14.25" customHeight="1">
      <c r="A23833" s="5"/>
      <c r="B23833" s="5"/>
      <c r="C23833" s="5" t="str">
        <f>IFERROR(__xludf.DUMMYFUNCTION("""COMPUTED_VALUE"""),"")</f>
        <v/>
      </c>
      <c r="D23833" s="5">
        <v>0.0</v>
      </c>
    </row>
    <row r="23834" ht="14.25" customHeight="1">
      <c r="A23834" s="5"/>
      <c r="B23834" s="5"/>
      <c r="C23834" s="5" t="str">
        <f>IFERROR(__xludf.DUMMYFUNCTION("""COMPUTED_VALUE"""),"")</f>
        <v/>
      </c>
      <c r="D23834" s="5">
        <v>0.0</v>
      </c>
    </row>
    <row r="23835" ht="14.25" customHeight="1">
      <c r="A23835" s="5"/>
      <c r="B23835" s="5"/>
      <c r="C23835" s="5" t="str">
        <f>IFERROR(__xludf.DUMMYFUNCTION("""COMPUTED_VALUE"""),"")</f>
        <v/>
      </c>
      <c r="D23835" s="5">
        <v>0.0</v>
      </c>
    </row>
    <row r="23836" ht="14.25" customHeight="1">
      <c r="A23836" s="5"/>
      <c r="B23836" s="5"/>
      <c r="C23836" s="5" t="str">
        <f>IFERROR(__xludf.DUMMYFUNCTION("""COMPUTED_VALUE"""),"")</f>
        <v/>
      </c>
      <c r="D23836" s="5">
        <v>0.0</v>
      </c>
    </row>
    <row r="23837" ht="14.25" customHeight="1">
      <c r="A23837" s="5"/>
      <c r="B23837" s="5"/>
      <c r="C23837" s="5" t="str">
        <f>IFERROR(__xludf.DUMMYFUNCTION("""COMPUTED_VALUE"""),"")</f>
        <v/>
      </c>
      <c r="D23837" s="5">
        <v>0.0</v>
      </c>
    </row>
    <row r="23838" ht="14.25" customHeight="1">
      <c r="A23838" s="5"/>
      <c r="B23838" s="5"/>
      <c r="C23838" s="5" t="str">
        <f>IFERROR(__xludf.DUMMYFUNCTION("""COMPUTED_VALUE"""),"")</f>
        <v/>
      </c>
      <c r="D23838" s="5">
        <v>0.0</v>
      </c>
    </row>
    <row r="23839" ht="14.25" customHeight="1">
      <c r="A23839" s="5"/>
      <c r="B23839" s="5"/>
      <c r="C23839" s="5" t="str">
        <f>IFERROR(__xludf.DUMMYFUNCTION("""COMPUTED_VALUE"""),"")</f>
        <v/>
      </c>
      <c r="D23839" s="5">
        <v>0.0</v>
      </c>
    </row>
    <row r="23840" ht="14.25" customHeight="1">
      <c r="A23840" s="5"/>
      <c r="B23840" s="5"/>
      <c r="C23840" s="5" t="str">
        <f>IFERROR(__xludf.DUMMYFUNCTION("""COMPUTED_VALUE"""),"")</f>
        <v/>
      </c>
      <c r="D23840" s="5">
        <v>0.0</v>
      </c>
    </row>
    <row r="23841" ht="14.25" customHeight="1">
      <c r="A23841" s="5"/>
      <c r="B23841" s="5"/>
      <c r="C23841" s="5" t="str">
        <f>IFERROR(__xludf.DUMMYFUNCTION("""COMPUTED_VALUE"""),"")</f>
        <v/>
      </c>
      <c r="D23841" s="5">
        <v>0.0</v>
      </c>
    </row>
    <row r="23842" ht="14.25" customHeight="1">
      <c r="A23842" s="5"/>
      <c r="B23842" s="5"/>
      <c r="C23842" s="5" t="str">
        <f>IFERROR(__xludf.DUMMYFUNCTION("""COMPUTED_VALUE"""),"")</f>
        <v/>
      </c>
      <c r="D23842" s="5">
        <v>0.0</v>
      </c>
    </row>
    <row r="23843" ht="14.25" customHeight="1">
      <c r="A23843" s="5"/>
      <c r="B23843" s="5"/>
      <c r="C23843" s="5" t="str">
        <f>IFERROR(__xludf.DUMMYFUNCTION("""COMPUTED_VALUE"""),"")</f>
        <v/>
      </c>
      <c r="D23843" s="5">
        <v>0.0</v>
      </c>
    </row>
    <row r="23844" ht="14.25" customHeight="1">
      <c r="A23844" s="5"/>
      <c r="B23844" s="5"/>
      <c r="C23844" s="5" t="str">
        <f>IFERROR(__xludf.DUMMYFUNCTION("""COMPUTED_VALUE"""),"")</f>
        <v/>
      </c>
      <c r="D23844" s="5">
        <v>0.0</v>
      </c>
    </row>
    <row r="23845" ht="14.25" customHeight="1">
      <c r="A23845" s="5"/>
      <c r="B23845" s="5"/>
      <c r="C23845" s="5" t="str">
        <f>IFERROR(__xludf.DUMMYFUNCTION("""COMPUTED_VALUE"""),"")</f>
        <v/>
      </c>
      <c r="D23845" s="5">
        <v>0.0</v>
      </c>
    </row>
    <row r="23846" ht="14.25" customHeight="1">
      <c r="A23846" s="5"/>
      <c r="B23846" s="5"/>
      <c r="C23846" s="5" t="str">
        <f>IFERROR(__xludf.DUMMYFUNCTION("""COMPUTED_VALUE"""),"")</f>
        <v/>
      </c>
      <c r="D23846" s="5">
        <v>0.0</v>
      </c>
    </row>
    <row r="23847" ht="14.25" customHeight="1">
      <c r="A23847" s="5"/>
      <c r="B23847" s="5"/>
      <c r="C23847" s="5" t="str">
        <f>IFERROR(__xludf.DUMMYFUNCTION("""COMPUTED_VALUE"""),"")</f>
        <v/>
      </c>
      <c r="D23847" s="5">
        <v>0.0</v>
      </c>
    </row>
    <row r="23848" ht="14.25" customHeight="1">
      <c r="A23848" s="5"/>
      <c r="B23848" s="5"/>
      <c r="C23848" s="5" t="str">
        <f>IFERROR(__xludf.DUMMYFUNCTION("""COMPUTED_VALUE"""),"")</f>
        <v/>
      </c>
      <c r="D23848" s="5">
        <v>0.0</v>
      </c>
    </row>
    <row r="23849" ht="14.25" customHeight="1">
      <c r="A23849" s="5"/>
      <c r="B23849" s="5"/>
      <c r="C23849" s="5" t="str">
        <f>IFERROR(__xludf.DUMMYFUNCTION("""COMPUTED_VALUE"""),"")</f>
        <v/>
      </c>
      <c r="D23849" s="5">
        <v>0.0</v>
      </c>
    </row>
    <row r="23850" ht="14.25" customHeight="1">
      <c r="A23850" s="5"/>
      <c r="B23850" s="5"/>
      <c r="C23850" s="5" t="str">
        <f>IFERROR(__xludf.DUMMYFUNCTION("""COMPUTED_VALUE"""),"")</f>
        <v/>
      </c>
      <c r="D23850" s="5">
        <v>0.0</v>
      </c>
    </row>
    <row r="23851" ht="14.25" customHeight="1">
      <c r="A23851" s="5"/>
      <c r="B23851" s="5"/>
      <c r="C23851" s="5" t="str">
        <f>IFERROR(__xludf.DUMMYFUNCTION("""COMPUTED_VALUE"""),"")</f>
        <v/>
      </c>
      <c r="D23851" s="5">
        <v>0.0</v>
      </c>
    </row>
    <row r="23852" ht="14.25" customHeight="1">
      <c r="A23852" s="5"/>
      <c r="B23852" s="5"/>
      <c r="C23852" s="5" t="str">
        <f>IFERROR(__xludf.DUMMYFUNCTION("""COMPUTED_VALUE"""),"")</f>
        <v/>
      </c>
      <c r="D23852" s="5">
        <v>0.0</v>
      </c>
    </row>
    <row r="23853" ht="14.25" customHeight="1">
      <c r="A23853" s="5"/>
      <c r="B23853" s="5"/>
      <c r="C23853" s="5" t="str">
        <f>IFERROR(__xludf.DUMMYFUNCTION("""COMPUTED_VALUE"""),"")</f>
        <v/>
      </c>
      <c r="D23853" s="5">
        <v>0.0</v>
      </c>
    </row>
    <row r="23854" ht="14.25" customHeight="1">
      <c r="A23854" s="5"/>
      <c r="B23854" s="5"/>
      <c r="C23854" s="5" t="str">
        <f>IFERROR(__xludf.DUMMYFUNCTION("""COMPUTED_VALUE"""),"")</f>
        <v/>
      </c>
      <c r="D23854" s="5">
        <v>0.0</v>
      </c>
    </row>
    <row r="23855" ht="14.25" customHeight="1">
      <c r="A23855" s="5"/>
      <c r="B23855" s="5"/>
      <c r="C23855" s="5" t="str">
        <f>IFERROR(__xludf.DUMMYFUNCTION("""COMPUTED_VALUE"""),"")</f>
        <v/>
      </c>
      <c r="D23855" s="5">
        <v>0.0</v>
      </c>
    </row>
    <row r="23856" ht="14.25" customHeight="1">
      <c r="A23856" s="5"/>
      <c r="B23856" s="5"/>
      <c r="C23856" s="5" t="str">
        <f>IFERROR(__xludf.DUMMYFUNCTION("""COMPUTED_VALUE"""),"")</f>
        <v/>
      </c>
      <c r="D23856" s="5">
        <v>0.0</v>
      </c>
    </row>
    <row r="23857" ht="14.25" customHeight="1">
      <c r="A23857" s="5"/>
      <c r="B23857" s="5"/>
      <c r="C23857" s="5" t="str">
        <f>IFERROR(__xludf.DUMMYFUNCTION("""COMPUTED_VALUE"""),"")</f>
        <v/>
      </c>
      <c r="D23857" s="5">
        <v>0.0</v>
      </c>
    </row>
    <row r="23858" ht="14.25" customHeight="1">
      <c r="A23858" s="5"/>
      <c r="B23858" s="5"/>
      <c r="C23858" s="5" t="str">
        <f>IFERROR(__xludf.DUMMYFUNCTION("""COMPUTED_VALUE"""),"")</f>
        <v/>
      </c>
      <c r="D23858" s="5">
        <v>0.0</v>
      </c>
    </row>
    <row r="23859" ht="14.25" customHeight="1">
      <c r="A23859" s="5"/>
      <c r="B23859" s="5"/>
      <c r="C23859" s="5" t="str">
        <f>IFERROR(__xludf.DUMMYFUNCTION("""COMPUTED_VALUE"""),"")</f>
        <v/>
      </c>
      <c r="D23859" s="5">
        <v>0.0</v>
      </c>
    </row>
    <row r="23860" ht="14.25" customHeight="1">
      <c r="A23860" s="5"/>
      <c r="B23860" s="5"/>
      <c r="C23860" s="5" t="str">
        <f>IFERROR(__xludf.DUMMYFUNCTION("""COMPUTED_VALUE"""),"")</f>
        <v/>
      </c>
      <c r="D23860" s="5">
        <v>0.0</v>
      </c>
    </row>
    <row r="23861" ht="14.25" customHeight="1">
      <c r="A23861" s="5"/>
      <c r="B23861" s="5"/>
      <c r="C23861" s="5" t="str">
        <f>IFERROR(__xludf.DUMMYFUNCTION("""COMPUTED_VALUE"""),"")</f>
        <v/>
      </c>
      <c r="D23861" s="5">
        <v>0.0</v>
      </c>
    </row>
    <row r="23862" ht="14.25" customHeight="1">
      <c r="A23862" s="5"/>
      <c r="B23862" s="5"/>
      <c r="C23862" s="5" t="str">
        <f>IFERROR(__xludf.DUMMYFUNCTION("""COMPUTED_VALUE"""),"")</f>
        <v/>
      </c>
      <c r="D23862" s="5">
        <v>0.0</v>
      </c>
    </row>
    <row r="23863" ht="14.25" customHeight="1">
      <c r="A23863" s="5"/>
      <c r="B23863" s="5"/>
      <c r="C23863" s="5" t="str">
        <f>IFERROR(__xludf.DUMMYFUNCTION("""COMPUTED_VALUE"""),"")</f>
        <v/>
      </c>
      <c r="D23863" s="5">
        <v>0.0</v>
      </c>
    </row>
    <row r="23864" ht="14.25" customHeight="1">
      <c r="A23864" s="5"/>
      <c r="B23864" s="5"/>
      <c r="C23864" s="5" t="str">
        <f>IFERROR(__xludf.DUMMYFUNCTION("""COMPUTED_VALUE"""),"")</f>
        <v/>
      </c>
      <c r="D23864" s="5">
        <v>0.0</v>
      </c>
    </row>
    <row r="23865" ht="14.25" customHeight="1">
      <c r="A23865" s="5"/>
      <c r="B23865" s="5"/>
      <c r="C23865" s="5" t="str">
        <f>IFERROR(__xludf.DUMMYFUNCTION("""COMPUTED_VALUE"""),"")</f>
        <v/>
      </c>
      <c r="D23865" s="5">
        <v>0.0</v>
      </c>
    </row>
    <row r="23866" ht="14.25" customHeight="1">
      <c r="A23866" s="5"/>
      <c r="B23866" s="5"/>
      <c r="C23866" s="5" t="str">
        <f>IFERROR(__xludf.DUMMYFUNCTION("""COMPUTED_VALUE"""),"")</f>
        <v/>
      </c>
      <c r="D23866" s="5">
        <v>0.0</v>
      </c>
    </row>
    <row r="23867" ht="14.25" customHeight="1">
      <c r="A23867" s="5"/>
      <c r="B23867" s="5"/>
      <c r="C23867" s="5" t="str">
        <f>IFERROR(__xludf.DUMMYFUNCTION("""COMPUTED_VALUE"""),"")</f>
        <v/>
      </c>
      <c r="D23867" s="5">
        <v>0.0</v>
      </c>
    </row>
    <row r="23868" ht="14.25" customHeight="1">
      <c r="A23868" s="5"/>
      <c r="B23868" s="5"/>
      <c r="C23868" s="5" t="str">
        <f>IFERROR(__xludf.DUMMYFUNCTION("""COMPUTED_VALUE"""),"")</f>
        <v/>
      </c>
      <c r="D23868" s="5">
        <v>0.0</v>
      </c>
    </row>
    <row r="23869" ht="14.25" customHeight="1">
      <c r="A23869" s="5"/>
      <c r="B23869" s="5"/>
      <c r="C23869" s="5" t="str">
        <f>IFERROR(__xludf.DUMMYFUNCTION("""COMPUTED_VALUE"""),"")</f>
        <v/>
      </c>
      <c r="D23869" s="5">
        <v>0.0</v>
      </c>
    </row>
    <row r="23870" ht="14.25" customHeight="1">
      <c r="A23870" s="5"/>
      <c r="B23870" s="5"/>
      <c r="C23870" s="5" t="str">
        <f>IFERROR(__xludf.DUMMYFUNCTION("""COMPUTED_VALUE"""),"")</f>
        <v/>
      </c>
      <c r="D23870" s="5">
        <v>0.0</v>
      </c>
    </row>
    <row r="23871" ht="14.25" customHeight="1">
      <c r="A23871" s="5"/>
      <c r="B23871" s="5"/>
      <c r="C23871" s="5" t="str">
        <f>IFERROR(__xludf.DUMMYFUNCTION("""COMPUTED_VALUE"""),"")</f>
        <v/>
      </c>
      <c r="D23871" s="5">
        <v>0.0</v>
      </c>
    </row>
    <row r="23872" ht="14.25" customHeight="1">
      <c r="A23872" s="5"/>
      <c r="B23872" s="5"/>
      <c r="C23872" s="5" t="str">
        <f>IFERROR(__xludf.DUMMYFUNCTION("""COMPUTED_VALUE"""),"")</f>
        <v/>
      </c>
      <c r="D23872" s="5">
        <v>0.0</v>
      </c>
    </row>
    <row r="23873" ht="14.25" customHeight="1">
      <c r="A23873" s="5"/>
      <c r="B23873" s="5"/>
      <c r="C23873" s="5" t="str">
        <f>IFERROR(__xludf.DUMMYFUNCTION("""COMPUTED_VALUE"""),"")</f>
        <v/>
      </c>
      <c r="D23873" s="5">
        <v>0.0</v>
      </c>
    </row>
    <row r="23874" ht="14.25" customHeight="1">
      <c r="A23874" s="5"/>
      <c r="B23874" s="5"/>
      <c r="C23874" s="5" t="str">
        <f>IFERROR(__xludf.DUMMYFUNCTION("""COMPUTED_VALUE"""),"")</f>
        <v/>
      </c>
      <c r="D23874" s="5">
        <v>0.0</v>
      </c>
    </row>
    <row r="23875" ht="14.25" customHeight="1">
      <c r="A23875" s="5"/>
      <c r="B23875" s="5"/>
      <c r="C23875" s="5" t="str">
        <f>IFERROR(__xludf.DUMMYFUNCTION("""COMPUTED_VALUE"""),"")</f>
        <v/>
      </c>
      <c r="D23875" s="5">
        <v>0.0</v>
      </c>
    </row>
    <row r="23876" ht="14.25" customHeight="1">
      <c r="A23876" s="5"/>
      <c r="B23876" s="5"/>
      <c r="C23876" s="5" t="str">
        <f>IFERROR(__xludf.DUMMYFUNCTION("""COMPUTED_VALUE"""),"")</f>
        <v/>
      </c>
      <c r="D23876" s="5">
        <v>0.0</v>
      </c>
    </row>
    <row r="23877" ht="14.25" customHeight="1">
      <c r="A23877" s="5"/>
      <c r="B23877" s="5"/>
      <c r="C23877" s="5" t="str">
        <f>IFERROR(__xludf.DUMMYFUNCTION("""COMPUTED_VALUE"""),"")</f>
        <v/>
      </c>
      <c r="D23877" s="5">
        <v>0.0</v>
      </c>
    </row>
    <row r="23878" ht="14.25" customHeight="1">
      <c r="A23878" s="5"/>
      <c r="B23878" s="5"/>
      <c r="C23878" s="5" t="str">
        <f>IFERROR(__xludf.DUMMYFUNCTION("""COMPUTED_VALUE"""),"")</f>
        <v/>
      </c>
      <c r="D23878" s="5">
        <v>0.0</v>
      </c>
    </row>
    <row r="23879" ht="14.25" customHeight="1">
      <c r="A23879" s="5"/>
      <c r="B23879" s="5"/>
      <c r="C23879" s="5" t="str">
        <f>IFERROR(__xludf.DUMMYFUNCTION("""COMPUTED_VALUE"""),"")</f>
        <v/>
      </c>
      <c r="D23879" s="5">
        <v>0.0</v>
      </c>
    </row>
    <row r="23880" ht="14.25" customHeight="1">
      <c r="A23880" s="5"/>
      <c r="B23880" s="5"/>
      <c r="C23880" s="5" t="str">
        <f>IFERROR(__xludf.DUMMYFUNCTION("""COMPUTED_VALUE"""),"")</f>
        <v/>
      </c>
      <c r="D23880" s="5">
        <v>0.0</v>
      </c>
    </row>
    <row r="23881" ht="14.25" customHeight="1">
      <c r="A23881" s="5"/>
      <c r="B23881" s="5"/>
      <c r="C23881" s="5" t="str">
        <f>IFERROR(__xludf.DUMMYFUNCTION("""COMPUTED_VALUE"""),"")</f>
        <v/>
      </c>
      <c r="D23881" s="5">
        <v>0.0</v>
      </c>
    </row>
    <row r="23882" ht="14.25" customHeight="1">
      <c r="A23882" s="5"/>
      <c r="B23882" s="5"/>
      <c r="C23882" s="5" t="str">
        <f>IFERROR(__xludf.DUMMYFUNCTION("""COMPUTED_VALUE"""),"")</f>
        <v/>
      </c>
      <c r="D23882" s="5">
        <v>0.0</v>
      </c>
    </row>
    <row r="23883" ht="14.25" customHeight="1">
      <c r="A23883" s="5"/>
      <c r="B23883" s="5"/>
      <c r="C23883" s="5" t="str">
        <f>IFERROR(__xludf.DUMMYFUNCTION("""COMPUTED_VALUE"""),"")</f>
        <v/>
      </c>
      <c r="D23883" s="5">
        <v>0.0</v>
      </c>
    </row>
    <row r="23884" ht="14.25" customHeight="1">
      <c r="A23884" s="5"/>
      <c r="B23884" s="5"/>
      <c r="C23884" s="5" t="str">
        <f>IFERROR(__xludf.DUMMYFUNCTION("""COMPUTED_VALUE"""),"")</f>
        <v/>
      </c>
      <c r="D23884" s="5">
        <v>0.0</v>
      </c>
    </row>
    <row r="23885" ht="14.25" customHeight="1">
      <c r="A23885" s="5"/>
      <c r="B23885" s="5"/>
      <c r="C23885" s="5" t="str">
        <f>IFERROR(__xludf.DUMMYFUNCTION("""COMPUTED_VALUE"""),"")</f>
        <v/>
      </c>
      <c r="D23885" s="5">
        <v>0.0</v>
      </c>
    </row>
    <row r="23886" ht="14.25" customHeight="1">
      <c r="A23886" s="5"/>
      <c r="B23886" s="5"/>
      <c r="C23886" s="5" t="str">
        <f>IFERROR(__xludf.DUMMYFUNCTION("""COMPUTED_VALUE"""),"")</f>
        <v/>
      </c>
      <c r="D23886" s="5">
        <v>0.0</v>
      </c>
    </row>
    <row r="23887" ht="14.25" customHeight="1">
      <c r="A23887" s="5"/>
      <c r="B23887" s="5"/>
      <c r="C23887" s="5" t="str">
        <f>IFERROR(__xludf.DUMMYFUNCTION("""COMPUTED_VALUE"""),"")</f>
        <v/>
      </c>
      <c r="D23887" s="5">
        <v>0.0</v>
      </c>
    </row>
    <row r="23888" ht="14.25" customHeight="1">
      <c r="A23888" s="5"/>
      <c r="B23888" s="5"/>
      <c r="C23888" s="5" t="str">
        <f>IFERROR(__xludf.DUMMYFUNCTION("""COMPUTED_VALUE"""),"")</f>
        <v/>
      </c>
      <c r="D23888" s="5">
        <v>0.0</v>
      </c>
    </row>
    <row r="23889" ht="14.25" customHeight="1">
      <c r="A23889" s="5"/>
      <c r="B23889" s="5"/>
      <c r="C23889" s="5" t="str">
        <f>IFERROR(__xludf.DUMMYFUNCTION("""COMPUTED_VALUE"""),"")</f>
        <v/>
      </c>
      <c r="D23889" s="5">
        <v>0.0</v>
      </c>
    </row>
    <row r="23890" ht="14.25" customHeight="1">
      <c r="A23890" s="5"/>
      <c r="B23890" s="5"/>
      <c r="C23890" s="5" t="str">
        <f>IFERROR(__xludf.DUMMYFUNCTION("""COMPUTED_VALUE"""),"")</f>
        <v/>
      </c>
      <c r="D23890" s="5">
        <v>0.0</v>
      </c>
    </row>
    <row r="23891" ht="14.25" customHeight="1">
      <c r="A23891" s="5"/>
      <c r="B23891" s="5"/>
      <c r="C23891" s="5" t="str">
        <f>IFERROR(__xludf.DUMMYFUNCTION("""COMPUTED_VALUE"""),"")</f>
        <v/>
      </c>
      <c r="D23891" s="5">
        <v>0.0</v>
      </c>
    </row>
    <row r="23892" ht="14.25" customHeight="1">
      <c r="A23892" s="5"/>
      <c r="B23892" s="5"/>
      <c r="C23892" s="5" t="str">
        <f>IFERROR(__xludf.DUMMYFUNCTION("""COMPUTED_VALUE"""),"")</f>
        <v/>
      </c>
      <c r="D23892" s="5">
        <v>0.0</v>
      </c>
    </row>
    <row r="23893" ht="14.25" customHeight="1">
      <c r="A23893" s="5"/>
      <c r="B23893" s="5"/>
      <c r="C23893" s="5" t="str">
        <f>IFERROR(__xludf.DUMMYFUNCTION("""COMPUTED_VALUE"""),"")</f>
        <v/>
      </c>
      <c r="D23893" s="5">
        <v>0.0</v>
      </c>
    </row>
    <row r="23894" ht="14.25" customHeight="1">
      <c r="A23894" s="5"/>
      <c r="B23894" s="5"/>
      <c r="C23894" s="5" t="str">
        <f>IFERROR(__xludf.DUMMYFUNCTION("""COMPUTED_VALUE"""),"")</f>
        <v/>
      </c>
      <c r="D23894" s="5">
        <v>0.0</v>
      </c>
    </row>
    <row r="23895" ht="14.25" customHeight="1">
      <c r="A23895" s="5"/>
      <c r="B23895" s="5"/>
      <c r="C23895" s="5" t="str">
        <f>IFERROR(__xludf.DUMMYFUNCTION("""COMPUTED_VALUE"""),"")</f>
        <v/>
      </c>
      <c r="D23895" s="5">
        <v>0.0</v>
      </c>
    </row>
    <row r="23896" ht="14.25" customHeight="1">
      <c r="A23896" s="5"/>
      <c r="B23896" s="5"/>
      <c r="C23896" s="5" t="str">
        <f>IFERROR(__xludf.DUMMYFUNCTION("""COMPUTED_VALUE"""),"")</f>
        <v/>
      </c>
      <c r="D23896" s="5">
        <v>0.0</v>
      </c>
    </row>
    <row r="23897" ht="14.25" customHeight="1">
      <c r="A23897" s="5"/>
      <c r="B23897" s="5"/>
      <c r="C23897" s="5" t="str">
        <f>IFERROR(__xludf.DUMMYFUNCTION("""COMPUTED_VALUE"""),"")</f>
        <v/>
      </c>
      <c r="D23897" s="5">
        <v>0.0</v>
      </c>
    </row>
    <row r="23898" ht="14.25" customHeight="1">
      <c r="A23898" s="5"/>
      <c r="B23898" s="5"/>
      <c r="C23898" s="5" t="str">
        <f>IFERROR(__xludf.DUMMYFUNCTION("""COMPUTED_VALUE"""),"")</f>
        <v/>
      </c>
      <c r="D23898" s="5">
        <v>0.0</v>
      </c>
    </row>
    <row r="23899" ht="14.25" customHeight="1">
      <c r="A23899" s="5"/>
      <c r="B23899" s="5"/>
      <c r="C23899" s="5" t="str">
        <f>IFERROR(__xludf.DUMMYFUNCTION("""COMPUTED_VALUE"""),"")</f>
        <v/>
      </c>
      <c r="D23899" s="5">
        <v>0.0</v>
      </c>
    </row>
    <row r="23900" ht="14.25" customHeight="1">
      <c r="A23900" s="5"/>
      <c r="B23900" s="5"/>
      <c r="C23900" s="5" t="str">
        <f>IFERROR(__xludf.DUMMYFUNCTION("""COMPUTED_VALUE"""),"")</f>
        <v/>
      </c>
      <c r="D23900" s="5">
        <v>0.0</v>
      </c>
    </row>
    <row r="23901" ht="14.25" customHeight="1">
      <c r="A23901" s="5"/>
      <c r="B23901" s="5"/>
      <c r="C23901" s="5" t="str">
        <f>IFERROR(__xludf.DUMMYFUNCTION("""COMPUTED_VALUE"""),"")</f>
        <v/>
      </c>
      <c r="D23901" s="5">
        <v>0.0</v>
      </c>
    </row>
    <row r="23902" ht="14.25" customHeight="1">
      <c r="A23902" s="5"/>
      <c r="B23902" s="5"/>
      <c r="C23902" s="5" t="str">
        <f>IFERROR(__xludf.DUMMYFUNCTION("""COMPUTED_VALUE"""),"")</f>
        <v/>
      </c>
      <c r="D23902" s="5">
        <v>0.0</v>
      </c>
    </row>
    <row r="23903" ht="14.25" customHeight="1">
      <c r="A23903" s="5"/>
      <c r="B23903" s="5"/>
      <c r="C23903" s="5" t="str">
        <f>IFERROR(__xludf.DUMMYFUNCTION("""COMPUTED_VALUE"""),"")</f>
        <v/>
      </c>
      <c r="D23903" s="5">
        <v>0.0</v>
      </c>
    </row>
    <row r="23904" ht="14.25" customHeight="1">
      <c r="A23904" s="5"/>
      <c r="B23904" s="5"/>
      <c r="C23904" s="5" t="str">
        <f>IFERROR(__xludf.DUMMYFUNCTION("""COMPUTED_VALUE"""),"")</f>
        <v/>
      </c>
      <c r="D23904" s="5">
        <v>0.0</v>
      </c>
    </row>
    <row r="23905" ht="14.25" customHeight="1">
      <c r="A23905" s="5"/>
      <c r="B23905" s="5"/>
      <c r="C23905" s="5" t="str">
        <f>IFERROR(__xludf.DUMMYFUNCTION("""COMPUTED_VALUE"""),"")</f>
        <v/>
      </c>
      <c r="D23905" s="5">
        <v>0.0</v>
      </c>
    </row>
    <row r="23906" ht="14.25" customHeight="1">
      <c r="A23906" s="5"/>
      <c r="B23906" s="5"/>
      <c r="C23906" s="5" t="str">
        <f>IFERROR(__xludf.DUMMYFUNCTION("""COMPUTED_VALUE"""),"")</f>
        <v/>
      </c>
      <c r="D23906" s="5">
        <v>0.0</v>
      </c>
    </row>
    <row r="23907" ht="14.25" customHeight="1">
      <c r="A23907" s="5"/>
      <c r="B23907" s="5"/>
      <c r="C23907" s="5" t="str">
        <f>IFERROR(__xludf.DUMMYFUNCTION("""COMPUTED_VALUE"""),"")</f>
        <v/>
      </c>
      <c r="D23907" s="5">
        <v>0.0</v>
      </c>
    </row>
    <row r="23908" ht="14.25" customHeight="1">
      <c r="A23908" s="5"/>
      <c r="B23908" s="5"/>
      <c r="C23908" s="5" t="str">
        <f>IFERROR(__xludf.DUMMYFUNCTION("""COMPUTED_VALUE"""),"")</f>
        <v/>
      </c>
      <c r="D23908" s="5">
        <v>0.0</v>
      </c>
    </row>
    <row r="23909" ht="14.25" customHeight="1">
      <c r="A23909" s="5"/>
      <c r="B23909" s="5"/>
      <c r="C23909" s="5" t="str">
        <f>IFERROR(__xludf.DUMMYFUNCTION("""COMPUTED_VALUE"""),"")</f>
        <v/>
      </c>
      <c r="D23909" s="5">
        <v>0.0</v>
      </c>
    </row>
    <row r="23910" ht="14.25" customHeight="1">
      <c r="A23910" s="5"/>
      <c r="B23910" s="5"/>
      <c r="C23910" s="5" t="str">
        <f>IFERROR(__xludf.DUMMYFUNCTION("""COMPUTED_VALUE"""),"")</f>
        <v/>
      </c>
      <c r="D23910" s="5">
        <v>0.0</v>
      </c>
    </row>
    <row r="23911" ht="14.25" customHeight="1">
      <c r="A23911" s="5"/>
      <c r="B23911" s="5"/>
      <c r="C23911" s="5" t="str">
        <f>IFERROR(__xludf.DUMMYFUNCTION("""COMPUTED_VALUE"""),"")</f>
        <v/>
      </c>
      <c r="D23911" s="5">
        <v>0.0</v>
      </c>
    </row>
    <row r="23912" ht="14.25" customHeight="1">
      <c r="A23912" s="5"/>
      <c r="B23912" s="5"/>
      <c r="C23912" s="5" t="str">
        <f>IFERROR(__xludf.DUMMYFUNCTION("""COMPUTED_VALUE"""),"")</f>
        <v/>
      </c>
      <c r="D23912" s="5">
        <v>0.0</v>
      </c>
    </row>
    <row r="23913" ht="14.25" customHeight="1">
      <c r="A23913" s="5"/>
      <c r="B23913" s="5"/>
      <c r="C23913" s="5" t="str">
        <f>IFERROR(__xludf.DUMMYFUNCTION("""COMPUTED_VALUE"""),"")</f>
        <v/>
      </c>
      <c r="D23913" s="5">
        <v>0.0</v>
      </c>
    </row>
    <row r="23914" ht="14.25" customHeight="1">
      <c r="A23914" s="5"/>
      <c r="B23914" s="5"/>
      <c r="C23914" s="5" t="str">
        <f>IFERROR(__xludf.DUMMYFUNCTION("""COMPUTED_VALUE"""),"")</f>
        <v/>
      </c>
      <c r="D23914" s="5">
        <v>0.0</v>
      </c>
    </row>
    <row r="23915" ht="14.25" customHeight="1">
      <c r="A23915" s="5"/>
      <c r="B23915" s="5"/>
      <c r="C23915" s="5" t="str">
        <f>IFERROR(__xludf.DUMMYFUNCTION("""COMPUTED_VALUE"""),"")</f>
        <v/>
      </c>
      <c r="D23915" s="5">
        <v>0.0</v>
      </c>
    </row>
    <row r="23916" ht="14.25" customHeight="1">
      <c r="A23916" s="5"/>
      <c r="B23916" s="5"/>
      <c r="C23916" s="5" t="str">
        <f>IFERROR(__xludf.DUMMYFUNCTION("""COMPUTED_VALUE"""),"")</f>
        <v/>
      </c>
      <c r="D23916" s="5">
        <v>0.0</v>
      </c>
    </row>
    <row r="23917" ht="14.25" customHeight="1">
      <c r="A23917" s="5"/>
      <c r="B23917" s="5"/>
      <c r="C23917" s="5" t="str">
        <f>IFERROR(__xludf.DUMMYFUNCTION("""COMPUTED_VALUE"""),"")</f>
        <v/>
      </c>
      <c r="D23917" s="5">
        <v>0.0</v>
      </c>
    </row>
    <row r="23918" ht="14.25" customHeight="1">
      <c r="A23918" s="5"/>
      <c r="B23918" s="5"/>
      <c r="C23918" s="5" t="str">
        <f>IFERROR(__xludf.DUMMYFUNCTION("""COMPUTED_VALUE"""),"")</f>
        <v/>
      </c>
      <c r="D23918" s="5">
        <v>0.0</v>
      </c>
    </row>
    <row r="23919" ht="14.25" customHeight="1">
      <c r="A23919" s="5"/>
      <c r="B23919" s="5"/>
      <c r="C23919" s="5" t="str">
        <f>IFERROR(__xludf.DUMMYFUNCTION("""COMPUTED_VALUE"""),"")</f>
        <v/>
      </c>
      <c r="D23919" s="5">
        <v>0.0</v>
      </c>
    </row>
    <row r="23920" ht="14.25" customHeight="1">
      <c r="A23920" s="5"/>
      <c r="B23920" s="5"/>
      <c r="C23920" s="5" t="str">
        <f>IFERROR(__xludf.DUMMYFUNCTION("""COMPUTED_VALUE"""),"")</f>
        <v/>
      </c>
      <c r="D23920" s="5">
        <v>0.0</v>
      </c>
    </row>
    <row r="23921" ht="14.25" customHeight="1">
      <c r="A23921" s="5"/>
      <c r="B23921" s="5"/>
      <c r="C23921" s="5" t="str">
        <f>IFERROR(__xludf.DUMMYFUNCTION("""COMPUTED_VALUE"""),"")</f>
        <v/>
      </c>
      <c r="D23921" s="5">
        <v>0.0</v>
      </c>
    </row>
    <row r="23922" ht="14.25" customHeight="1">
      <c r="A23922" s="5"/>
      <c r="B23922" s="5"/>
      <c r="C23922" s="5" t="str">
        <f>IFERROR(__xludf.DUMMYFUNCTION("""COMPUTED_VALUE"""),"")</f>
        <v/>
      </c>
      <c r="D23922" s="5">
        <v>0.0</v>
      </c>
    </row>
    <row r="23923" ht="14.25" customHeight="1">
      <c r="A23923" s="5"/>
      <c r="B23923" s="5"/>
      <c r="C23923" s="5" t="str">
        <f>IFERROR(__xludf.DUMMYFUNCTION("""COMPUTED_VALUE"""),"")</f>
        <v/>
      </c>
      <c r="D23923" s="5">
        <v>0.0</v>
      </c>
    </row>
    <row r="23924" ht="14.25" customHeight="1">
      <c r="A23924" s="5"/>
      <c r="B23924" s="5"/>
      <c r="C23924" s="5" t="str">
        <f>IFERROR(__xludf.DUMMYFUNCTION("""COMPUTED_VALUE"""),"")</f>
        <v/>
      </c>
      <c r="D23924" s="5">
        <v>0.0</v>
      </c>
    </row>
    <row r="23925" ht="14.25" customHeight="1">
      <c r="A23925" s="5"/>
      <c r="B23925" s="5"/>
      <c r="C23925" s="5" t="str">
        <f>IFERROR(__xludf.DUMMYFUNCTION("""COMPUTED_VALUE"""),"")</f>
        <v/>
      </c>
      <c r="D23925" s="5">
        <v>0.0</v>
      </c>
    </row>
    <row r="23926" ht="14.25" customHeight="1">
      <c r="A23926" s="5"/>
      <c r="B23926" s="5"/>
      <c r="C23926" s="5" t="str">
        <f>IFERROR(__xludf.DUMMYFUNCTION("""COMPUTED_VALUE"""),"")</f>
        <v/>
      </c>
      <c r="D23926" s="5">
        <v>0.0</v>
      </c>
    </row>
    <row r="23927" ht="14.25" customHeight="1">
      <c r="A23927" s="5"/>
      <c r="B23927" s="5"/>
      <c r="C23927" s="5" t="str">
        <f>IFERROR(__xludf.DUMMYFUNCTION("""COMPUTED_VALUE"""),"")</f>
        <v/>
      </c>
      <c r="D23927" s="5">
        <v>0.0</v>
      </c>
    </row>
    <row r="23928" ht="14.25" customHeight="1">
      <c r="A23928" s="5"/>
      <c r="B23928" s="5"/>
      <c r="C23928" s="5" t="str">
        <f>IFERROR(__xludf.DUMMYFUNCTION("""COMPUTED_VALUE"""),"")</f>
        <v/>
      </c>
      <c r="D23928" s="5">
        <v>0.0</v>
      </c>
    </row>
    <row r="23929" ht="14.25" customHeight="1">
      <c r="A23929" s="5"/>
      <c r="B23929" s="5"/>
      <c r="C23929" s="5" t="str">
        <f>IFERROR(__xludf.DUMMYFUNCTION("""COMPUTED_VALUE"""),"")</f>
        <v/>
      </c>
      <c r="D23929" s="5">
        <v>0.0</v>
      </c>
    </row>
    <row r="23930" ht="14.25" customHeight="1">
      <c r="A23930" s="5"/>
      <c r="B23930" s="5"/>
      <c r="C23930" s="5" t="str">
        <f>IFERROR(__xludf.DUMMYFUNCTION("""COMPUTED_VALUE"""),"")</f>
        <v/>
      </c>
      <c r="D23930" s="5">
        <v>0.0</v>
      </c>
    </row>
    <row r="23931" ht="14.25" customHeight="1">
      <c r="A23931" s="5"/>
      <c r="B23931" s="5"/>
      <c r="C23931" s="5" t="str">
        <f>IFERROR(__xludf.DUMMYFUNCTION("""COMPUTED_VALUE"""),"")</f>
        <v/>
      </c>
      <c r="D23931" s="5">
        <v>0.0</v>
      </c>
    </row>
    <row r="23932" ht="14.25" customHeight="1">
      <c r="A23932" s="5"/>
      <c r="B23932" s="5"/>
      <c r="C23932" s="5" t="str">
        <f>IFERROR(__xludf.DUMMYFUNCTION("""COMPUTED_VALUE"""),"")</f>
        <v/>
      </c>
      <c r="D23932" s="5">
        <v>0.0</v>
      </c>
    </row>
    <row r="23933" ht="14.25" customHeight="1">
      <c r="A23933" s="5"/>
      <c r="B23933" s="5"/>
      <c r="C23933" s="5" t="str">
        <f>IFERROR(__xludf.DUMMYFUNCTION("""COMPUTED_VALUE"""),"")</f>
        <v/>
      </c>
      <c r="D23933" s="5">
        <v>0.0</v>
      </c>
    </row>
    <row r="23934" ht="14.25" customHeight="1">
      <c r="A23934" s="5"/>
      <c r="B23934" s="5"/>
      <c r="C23934" s="5" t="str">
        <f>IFERROR(__xludf.DUMMYFUNCTION("""COMPUTED_VALUE"""),"")</f>
        <v/>
      </c>
      <c r="D23934" s="5">
        <v>0.0</v>
      </c>
    </row>
    <row r="23935" ht="14.25" customHeight="1">
      <c r="A23935" s="5"/>
      <c r="B23935" s="5"/>
      <c r="C23935" s="5" t="str">
        <f>IFERROR(__xludf.DUMMYFUNCTION("""COMPUTED_VALUE"""),"")</f>
        <v/>
      </c>
      <c r="D23935" s="5">
        <v>0.0</v>
      </c>
    </row>
    <row r="23936" ht="14.25" customHeight="1">
      <c r="A23936" s="5"/>
      <c r="B23936" s="5"/>
      <c r="C23936" s="5" t="str">
        <f>IFERROR(__xludf.DUMMYFUNCTION("""COMPUTED_VALUE"""),"")</f>
        <v/>
      </c>
      <c r="D23936" s="5">
        <v>0.0</v>
      </c>
    </row>
    <row r="23937" ht="14.25" customHeight="1">
      <c r="A23937" s="5"/>
      <c r="B23937" s="5"/>
      <c r="C23937" s="5" t="str">
        <f>IFERROR(__xludf.DUMMYFUNCTION("""COMPUTED_VALUE"""),"")</f>
        <v/>
      </c>
      <c r="D23937" s="5">
        <v>0.0</v>
      </c>
    </row>
    <row r="23938" ht="14.25" customHeight="1">
      <c r="A23938" s="5"/>
      <c r="B23938" s="5"/>
      <c r="C23938" s="5" t="str">
        <f>IFERROR(__xludf.DUMMYFUNCTION("""COMPUTED_VALUE"""),"")</f>
        <v/>
      </c>
      <c r="D23938" s="5">
        <v>0.0</v>
      </c>
    </row>
    <row r="23939" ht="14.25" customHeight="1">
      <c r="A23939" s="5"/>
      <c r="B23939" s="5"/>
      <c r="C23939" s="5" t="str">
        <f>IFERROR(__xludf.DUMMYFUNCTION("""COMPUTED_VALUE"""),"")</f>
        <v/>
      </c>
      <c r="D23939" s="5">
        <v>0.0</v>
      </c>
    </row>
    <row r="23940" ht="14.25" customHeight="1">
      <c r="A23940" s="5"/>
      <c r="B23940" s="5"/>
      <c r="C23940" s="5" t="str">
        <f>IFERROR(__xludf.DUMMYFUNCTION("""COMPUTED_VALUE"""),"")</f>
        <v/>
      </c>
      <c r="D23940" s="5">
        <v>0.0</v>
      </c>
    </row>
    <row r="23941" ht="14.25" customHeight="1">
      <c r="A23941" s="5"/>
      <c r="B23941" s="5"/>
      <c r="C23941" s="5" t="str">
        <f>IFERROR(__xludf.DUMMYFUNCTION("""COMPUTED_VALUE"""),"")</f>
        <v/>
      </c>
      <c r="D23941" s="5">
        <v>0.0</v>
      </c>
    </row>
    <row r="23942" ht="14.25" customHeight="1">
      <c r="A23942" s="5"/>
      <c r="B23942" s="5"/>
      <c r="C23942" s="5" t="str">
        <f>IFERROR(__xludf.DUMMYFUNCTION("""COMPUTED_VALUE"""),"")</f>
        <v/>
      </c>
      <c r="D23942" s="5">
        <v>0.0</v>
      </c>
    </row>
    <row r="23943" ht="14.25" customHeight="1">
      <c r="A23943" s="5"/>
      <c r="B23943" s="5"/>
      <c r="C23943" s="5" t="str">
        <f>IFERROR(__xludf.DUMMYFUNCTION("""COMPUTED_VALUE"""),"")</f>
        <v/>
      </c>
      <c r="D23943" s="5">
        <v>0.0</v>
      </c>
    </row>
    <row r="23944" ht="14.25" customHeight="1">
      <c r="A23944" s="5"/>
      <c r="B23944" s="5"/>
      <c r="C23944" s="5" t="str">
        <f>IFERROR(__xludf.DUMMYFUNCTION("""COMPUTED_VALUE"""),"")</f>
        <v/>
      </c>
      <c r="D23944" s="5">
        <v>0.0</v>
      </c>
    </row>
    <row r="23945" ht="14.25" customHeight="1">
      <c r="A23945" s="5"/>
      <c r="B23945" s="5"/>
      <c r="C23945" s="5" t="str">
        <f>IFERROR(__xludf.DUMMYFUNCTION("""COMPUTED_VALUE"""),"")</f>
        <v/>
      </c>
      <c r="D23945" s="5">
        <v>0.0</v>
      </c>
    </row>
    <row r="23946" ht="14.25" customHeight="1">
      <c r="A23946" s="5"/>
      <c r="B23946" s="5"/>
      <c r="C23946" s="5" t="str">
        <f>IFERROR(__xludf.DUMMYFUNCTION("""COMPUTED_VALUE"""),"")</f>
        <v/>
      </c>
      <c r="D23946" s="5">
        <v>0.0</v>
      </c>
    </row>
    <row r="23947" ht="14.25" customHeight="1">
      <c r="A23947" s="5"/>
      <c r="B23947" s="5"/>
      <c r="C23947" s="5" t="str">
        <f>IFERROR(__xludf.DUMMYFUNCTION("""COMPUTED_VALUE"""),"")</f>
        <v/>
      </c>
      <c r="D23947" s="5">
        <v>0.0</v>
      </c>
    </row>
    <row r="23948" ht="14.25" customHeight="1">
      <c r="A23948" s="5"/>
      <c r="B23948" s="5"/>
      <c r="C23948" s="5" t="str">
        <f>IFERROR(__xludf.DUMMYFUNCTION("""COMPUTED_VALUE"""),"")</f>
        <v/>
      </c>
      <c r="D23948" s="5">
        <v>0.0</v>
      </c>
    </row>
    <row r="23949" ht="14.25" customHeight="1">
      <c r="A23949" s="5"/>
      <c r="B23949" s="5"/>
      <c r="C23949" s="5" t="str">
        <f>IFERROR(__xludf.DUMMYFUNCTION("""COMPUTED_VALUE"""),"")</f>
        <v/>
      </c>
      <c r="D23949" s="5">
        <v>0.0</v>
      </c>
    </row>
    <row r="23950" ht="14.25" customHeight="1">
      <c r="A23950" s="5"/>
      <c r="B23950" s="5"/>
      <c r="C23950" s="5" t="str">
        <f>IFERROR(__xludf.DUMMYFUNCTION("""COMPUTED_VALUE"""),"")</f>
        <v/>
      </c>
      <c r="D23950" s="5">
        <v>0.0</v>
      </c>
    </row>
    <row r="23951" ht="14.25" customHeight="1">
      <c r="A23951" s="5"/>
      <c r="B23951" s="5"/>
      <c r="C23951" s="5" t="str">
        <f>IFERROR(__xludf.DUMMYFUNCTION("""COMPUTED_VALUE"""),"")</f>
        <v/>
      </c>
      <c r="D23951" s="5">
        <v>0.0</v>
      </c>
    </row>
    <row r="23952" ht="14.25" customHeight="1">
      <c r="A23952" s="5"/>
      <c r="B23952" s="5"/>
      <c r="C23952" s="5" t="str">
        <f>IFERROR(__xludf.DUMMYFUNCTION("""COMPUTED_VALUE"""),"")</f>
        <v/>
      </c>
      <c r="D23952" s="5">
        <v>0.0</v>
      </c>
    </row>
    <row r="23953" ht="14.25" customHeight="1">
      <c r="A23953" s="5"/>
      <c r="B23953" s="5"/>
      <c r="C23953" s="5" t="str">
        <f>IFERROR(__xludf.DUMMYFUNCTION("""COMPUTED_VALUE"""),"")</f>
        <v/>
      </c>
      <c r="D23953" s="5">
        <v>0.0</v>
      </c>
    </row>
    <row r="23954" ht="14.25" customHeight="1">
      <c r="A23954" s="5"/>
      <c r="B23954" s="5"/>
      <c r="C23954" s="5" t="str">
        <f>IFERROR(__xludf.DUMMYFUNCTION("""COMPUTED_VALUE"""),"")</f>
        <v/>
      </c>
      <c r="D23954" s="5">
        <v>0.0</v>
      </c>
    </row>
    <row r="23955" ht="14.25" customHeight="1">
      <c r="A23955" s="5"/>
      <c r="B23955" s="5"/>
      <c r="C23955" s="5" t="str">
        <f>IFERROR(__xludf.DUMMYFUNCTION("""COMPUTED_VALUE"""),"")</f>
        <v/>
      </c>
      <c r="D23955" s="5">
        <v>0.0</v>
      </c>
    </row>
    <row r="23956" ht="14.25" customHeight="1">
      <c r="A23956" s="5"/>
      <c r="B23956" s="5"/>
      <c r="C23956" s="5" t="str">
        <f>IFERROR(__xludf.DUMMYFUNCTION("""COMPUTED_VALUE"""),"")</f>
        <v/>
      </c>
      <c r="D23956" s="5">
        <v>0.0</v>
      </c>
    </row>
    <row r="23957" ht="14.25" customHeight="1">
      <c r="A23957" s="5"/>
      <c r="B23957" s="5"/>
      <c r="C23957" s="5" t="str">
        <f>IFERROR(__xludf.DUMMYFUNCTION("""COMPUTED_VALUE"""),"")</f>
        <v/>
      </c>
      <c r="D23957" s="5">
        <v>0.0</v>
      </c>
    </row>
    <row r="23958" ht="14.25" customHeight="1">
      <c r="A23958" s="5"/>
      <c r="B23958" s="5"/>
      <c r="C23958" s="5" t="str">
        <f>IFERROR(__xludf.DUMMYFUNCTION("""COMPUTED_VALUE"""),"")</f>
        <v/>
      </c>
      <c r="D23958" s="5">
        <v>0.0</v>
      </c>
    </row>
    <row r="23959" ht="14.25" customHeight="1">
      <c r="A23959" s="5"/>
      <c r="B23959" s="5"/>
      <c r="C23959" s="5" t="str">
        <f>IFERROR(__xludf.DUMMYFUNCTION("""COMPUTED_VALUE"""),"")</f>
        <v/>
      </c>
      <c r="D23959" s="5">
        <v>0.0</v>
      </c>
    </row>
    <row r="23960" ht="14.25" customHeight="1">
      <c r="A23960" s="5"/>
      <c r="B23960" s="5"/>
      <c r="C23960" s="5" t="str">
        <f>IFERROR(__xludf.DUMMYFUNCTION("""COMPUTED_VALUE"""),"")</f>
        <v/>
      </c>
      <c r="D23960" s="5">
        <v>0.0</v>
      </c>
    </row>
    <row r="23961" ht="14.25" customHeight="1">
      <c r="A23961" s="5"/>
      <c r="B23961" s="5"/>
      <c r="C23961" s="5" t="str">
        <f>IFERROR(__xludf.DUMMYFUNCTION("""COMPUTED_VALUE"""),"")</f>
        <v/>
      </c>
      <c r="D23961" s="5">
        <v>0.0</v>
      </c>
    </row>
    <row r="23962" ht="14.25" customHeight="1">
      <c r="A23962" s="5"/>
      <c r="B23962" s="5"/>
      <c r="C23962" s="5" t="str">
        <f>IFERROR(__xludf.DUMMYFUNCTION("""COMPUTED_VALUE"""),"")</f>
        <v/>
      </c>
      <c r="D23962" s="5">
        <v>0.0</v>
      </c>
    </row>
    <row r="23963" ht="14.25" customHeight="1">
      <c r="A23963" s="5"/>
      <c r="B23963" s="5"/>
      <c r="C23963" s="5" t="str">
        <f>IFERROR(__xludf.DUMMYFUNCTION("""COMPUTED_VALUE"""),"")</f>
        <v/>
      </c>
      <c r="D23963" s="5">
        <v>0.0</v>
      </c>
    </row>
    <row r="23964" ht="14.25" customHeight="1">
      <c r="A23964" s="5"/>
      <c r="B23964" s="5"/>
      <c r="C23964" s="5" t="str">
        <f>IFERROR(__xludf.DUMMYFUNCTION("""COMPUTED_VALUE"""),"")</f>
        <v/>
      </c>
      <c r="D23964" s="5">
        <v>0.0</v>
      </c>
    </row>
    <row r="23965" ht="14.25" customHeight="1">
      <c r="A23965" s="5"/>
      <c r="B23965" s="5"/>
      <c r="C23965" s="5" t="str">
        <f>IFERROR(__xludf.DUMMYFUNCTION("""COMPUTED_VALUE"""),"")</f>
        <v/>
      </c>
      <c r="D23965" s="5">
        <v>0.0</v>
      </c>
    </row>
    <row r="23966" ht="14.25" customHeight="1">
      <c r="A23966" s="5"/>
      <c r="B23966" s="5"/>
      <c r="C23966" s="5" t="str">
        <f>IFERROR(__xludf.DUMMYFUNCTION("""COMPUTED_VALUE"""),"")</f>
        <v/>
      </c>
      <c r="D23966" s="5">
        <v>0.0</v>
      </c>
    </row>
    <row r="23967" ht="14.25" customHeight="1">
      <c r="A23967" s="5"/>
      <c r="B23967" s="5"/>
      <c r="C23967" s="5" t="str">
        <f>IFERROR(__xludf.DUMMYFUNCTION("""COMPUTED_VALUE"""),"")</f>
        <v/>
      </c>
      <c r="D23967" s="5">
        <v>0.0</v>
      </c>
    </row>
    <row r="23968" ht="14.25" customHeight="1">
      <c r="A23968" s="5"/>
      <c r="B23968" s="5"/>
      <c r="C23968" s="5" t="str">
        <f>IFERROR(__xludf.DUMMYFUNCTION("""COMPUTED_VALUE"""),"")</f>
        <v/>
      </c>
      <c r="D23968" s="5">
        <v>0.0</v>
      </c>
    </row>
    <row r="23969" ht="14.25" customHeight="1">
      <c r="A23969" s="5"/>
      <c r="B23969" s="5"/>
      <c r="C23969" s="5" t="str">
        <f>IFERROR(__xludf.DUMMYFUNCTION("""COMPUTED_VALUE"""),"")</f>
        <v/>
      </c>
      <c r="D23969" s="5">
        <v>0.0</v>
      </c>
    </row>
    <row r="23970" ht="14.25" customHeight="1">
      <c r="A23970" s="5"/>
      <c r="B23970" s="5"/>
      <c r="C23970" s="5" t="str">
        <f>IFERROR(__xludf.DUMMYFUNCTION("""COMPUTED_VALUE"""),"")</f>
        <v/>
      </c>
      <c r="D23970" s="5">
        <v>0.0</v>
      </c>
    </row>
    <row r="23971" ht="14.25" customHeight="1">
      <c r="A23971" s="5"/>
      <c r="B23971" s="5"/>
      <c r="C23971" s="5" t="str">
        <f>IFERROR(__xludf.DUMMYFUNCTION("""COMPUTED_VALUE"""),"")</f>
        <v/>
      </c>
      <c r="D23971" s="5">
        <v>0.0</v>
      </c>
    </row>
    <row r="23972" ht="14.25" customHeight="1">
      <c r="A23972" s="5"/>
      <c r="B23972" s="5"/>
      <c r="C23972" s="5" t="str">
        <f>IFERROR(__xludf.DUMMYFUNCTION("""COMPUTED_VALUE"""),"")</f>
        <v/>
      </c>
      <c r="D23972" s="5">
        <v>0.0</v>
      </c>
    </row>
    <row r="23973" ht="14.25" customHeight="1">
      <c r="A23973" s="5"/>
      <c r="B23973" s="5"/>
      <c r="C23973" s="5" t="str">
        <f>IFERROR(__xludf.DUMMYFUNCTION("""COMPUTED_VALUE"""),"")</f>
        <v/>
      </c>
      <c r="D23973" s="5">
        <v>0.0</v>
      </c>
    </row>
    <row r="23974" ht="14.25" customHeight="1">
      <c r="A23974" s="5"/>
      <c r="B23974" s="5"/>
      <c r="C23974" s="5" t="str">
        <f>IFERROR(__xludf.DUMMYFUNCTION("""COMPUTED_VALUE"""),"")</f>
        <v/>
      </c>
      <c r="D23974" s="5">
        <v>0.0</v>
      </c>
    </row>
    <row r="23975" ht="14.25" customHeight="1">
      <c r="A23975" s="5"/>
      <c r="B23975" s="5"/>
      <c r="C23975" s="5" t="str">
        <f>IFERROR(__xludf.DUMMYFUNCTION("""COMPUTED_VALUE"""),"")</f>
        <v/>
      </c>
      <c r="D23975" s="5">
        <v>0.0</v>
      </c>
    </row>
    <row r="23976" ht="14.25" customHeight="1">
      <c r="A23976" s="5"/>
      <c r="B23976" s="5"/>
      <c r="C23976" s="5" t="str">
        <f>IFERROR(__xludf.DUMMYFUNCTION("""COMPUTED_VALUE"""),"")</f>
        <v/>
      </c>
      <c r="D23976" s="5">
        <v>0.0</v>
      </c>
    </row>
    <row r="23977" ht="14.25" customHeight="1">
      <c r="A23977" s="5"/>
      <c r="B23977" s="5"/>
      <c r="C23977" s="5" t="str">
        <f>IFERROR(__xludf.DUMMYFUNCTION("""COMPUTED_VALUE"""),"")</f>
        <v/>
      </c>
      <c r="D23977" s="5">
        <v>0.0</v>
      </c>
    </row>
    <row r="23978" ht="14.25" customHeight="1">
      <c r="A23978" s="5"/>
      <c r="B23978" s="5"/>
      <c r="C23978" s="5" t="str">
        <f>IFERROR(__xludf.DUMMYFUNCTION("""COMPUTED_VALUE"""),"")</f>
        <v/>
      </c>
      <c r="D23978" s="5">
        <v>0.0</v>
      </c>
    </row>
    <row r="23979" ht="14.25" customHeight="1">
      <c r="A23979" s="5"/>
      <c r="B23979" s="5"/>
      <c r="C23979" s="5" t="str">
        <f>IFERROR(__xludf.DUMMYFUNCTION("""COMPUTED_VALUE"""),"")</f>
        <v/>
      </c>
      <c r="D23979" s="5">
        <v>0.0</v>
      </c>
    </row>
    <row r="23980" ht="14.25" customHeight="1">
      <c r="A23980" s="5"/>
      <c r="B23980" s="5"/>
      <c r="C23980" s="5" t="str">
        <f>IFERROR(__xludf.DUMMYFUNCTION("""COMPUTED_VALUE"""),"")</f>
        <v/>
      </c>
      <c r="D23980" s="5">
        <v>0.0</v>
      </c>
    </row>
    <row r="23981" ht="14.25" customHeight="1">
      <c r="A23981" s="5"/>
      <c r="B23981" s="5"/>
      <c r="C23981" s="5" t="str">
        <f>IFERROR(__xludf.DUMMYFUNCTION("""COMPUTED_VALUE"""),"")</f>
        <v/>
      </c>
      <c r="D23981" s="5">
        <v>0.0</v>
      </c>
    </row>
    <row r="23982" ht="14.25" customHeight="1">
      <c r="A23982" s="5"/>
      <c r="B23982" s="5"/>
      <c r="C23982" s="5" t="str">
        <f>IFERROR(__xludf.DUMMYFUNCTION("""COMPUTED_VALUE"""),"")</f>
        <v/>
      </c>
      <c r="D23982" s="5">
        <v>0.0</v>
      </c>
    </row>
    <row r="23983" ht="14.25" customHeight="1">
      <c r="A23983" s="5"/>
      <c r="B23983" s="5"/>
      <c r="C23983" s="5" t="str">
        <f>IFERROR(__xludf.DUMMYFUNCTION("""COMPUTED_VALUE"""),"")</f>
        <v/>
      </c>
      <c r="D23983" s="5">
        <v>0.0</v>
      </c>
    </row>
    <row r="23984" ht="14.25" customHeight="1">
      <c r="A23984" s="5"/>
      <c r="B23984" s="5"/>
      <c r="C23984" s="5" t="str">
        <f>IFERROR(__xludf.DUMMYFUNCTION("""COMPUTED_VALUE"""),"")</f>
        <v/>
      </c>
      <c r="D23984" s="5">
        <v>0.0</v>
      </c>
    </row>
    <row r="23985" ht="14.25" customHeight="1">
      <c r="A23985" s="5"/>
      <c r="B23985" s="5"/>
      <c r="C23985" s="5" t="str">
        <f>IFERROR(__xludf.DUMMYFUNCTION("""COMPUTED_VALUE"""),"")</f>
        <v/>
      </c>
      <c r="D23985" s="5">
        <v>0.0</v>
      </c>
    </row>
    <row r="23986" ht="14.25" customHeight="1">
      <c r="A23986" s="5"/>
      <c r="B23986" s="5"/>
      <c r="C23986" s="5" t="str">
        <f>IFERROR(__xludf.DUMMYFUNCTION("""COMPUTED_VALUE"""),"")</f>
        <v/>
      </c>
      <c r="D23986" s="5">
        <v>0.0</v>
      </c>
    </row>
    <row r="23987" ht="14.25" customHeight="1">
      <c r="A23987" s="5"/>
      <c r="B23987" s="5"/>
      <c r="C23987" s="5" t="str">
        <f>IFERROR(__xludf.DUMMYFUNCTION("""COMPUTED_VALUE"""),"")</f>
        <v/>
      </c>
      <c r="D23987" s="5">
        <v>0.0</v>
      </c>
    </row>
    <row r="23988" ht="14.25" customHeight="1">
      <c r="A23988" s="5"/>
      <c r="B23988" s="5"/>
      <c r="C23988" s="5" t="str">
        <f>IFERROR(__xludf.DUMMYFUNCTION("""COMPUTED_VALUE"""),"")</f>
        <v/>
      </c>
      <c r="D23988" s="5">
        <v>0.0</v>
      </c>
    </row>
    <row r="23989" ht="14.25" customHeight="1">
      <c r="A23989" s="5"/>
      <c r="B23989" s="5"/>
      <c r="C23989" s="5" t="str">
        <f>IFERROR(__xludf.DUMMYFUNCTION("""COMPUTED_VALUE"""),"")</f>
        <v/>
      </c>
      <c r="D23989" s="5">
        <v>0.0</v>
      </c>
    </row>
    <row r="23990" ht="14.25" customHeight="1">
      <c r="A23990" s="5"/>
      <c r="B23990" s="5"/>
      <c r="C23990" s="5" t="str">
        <f>IFERROR(__xludf.DUMMYFUNCTION("""COMPUTED_VALUE"""),"")</f>
        <v/>
      </c>
      <c r="D23990" s="5">
        <v>0.0</v>
      </c>
    </row>
    <row r="23991" ht="14.25" customHeight="1">
      <c r="A23991" s="5"/>
      <c r="B23991" s="5"/>
      <c r="C23991" s="5" t="str">
        <f>IFERROR(__xludf.DUMMYFUNCTION("""COMPUTED_VALUE"""),"")</f>
        <v/>
      </c>
      <c r="D23991" s="5">
        <v>0.0</v>
      </c>
    </row>
    <row r="23992" ht="14.25" customHeight="1">
      <c r="A23992" s="5"/>
      <c r="B23992" s="5"/>
      <c r="C23992" s="5" t="str">
        <f>IFERROR(__xludf.DUMMYFUNCTION("""COMPUTED_VALUE"""),"")</f>
        <v/>
      </c>
      <c r="D23992" s="5">
        <v>0.0</v>
      </c>
    </row>
    <row r="23993" ht="14.25" customHeight="1">
      <c r="A23993" s="5"/>
      <c r="B23993" s="5"/>
      <c r="C23993" s="5" t="str">
        <f>IFERROR(__xludf.DUMMYFUNCTION("""COMPUTED_VALUE"""),"")</f>
        <v/>
      </c>
      <c r="D23993" s="5">
        <v>0.0</v>
      </c>
    </row>
    <row r="23994" ht="14.25" customHeight="1">
      <c r="A23994" s="5"/>
      <c r="B23994" s="5"/>
      <c r="C23994" s="5" t="str">
        <f>IFERROR(__xludf.DUMMYFUNCTION("""COMPUTED_VALUE"""),"")</f>
        <v/>
      </c>
      <c r="D23994" s="5">
        <v>0.0</v>
      </c>
    </row>
    <row r="23995" ht="14.25" customHeight="1">
      <c r="A23995" s="5"/>
      <c r="B23995" s="5"/>
      <c r="C23995" s="5" t="str">
        <f>IFERROR(__xludf.DUMMYFUNCTION("""COMPUTED_VALUE"""),"")</f>
        <v/>
      </c>
      <c r="D23995" s="5">
        <v>0.0</v>
      </c>
    </row>
    <row r="23996" ht="14.25" customHeight="1">
      <c r="A23996" s="5"/>
      <c r="B23996" s="5"/>
      <c r="C23996" s="5" t="str">
        <f>IFERROR(__xludf.DUMMYFUNCTION("""COMPUTED_VALUE"""),"")</f>
        <v/>
      </c>
      <c r="D23996" s="5">
        <v>0.0</v>
      </c>
    </row>
    <row r="23997" ht="14.25" customHeight="1">
      <c r="A23997" s="5"/>
      <c r="B23997" s="5"/>
      <c r="C23997" s="5" t="str">
        <f>IFERROR(__xludf.DUMMYFUNCTION("""COMPUTED_VALUE"""),"")</f>
        <v/>
      </c>
      <c r="D23997" s="5">
        <v>0.0</v>
      </c>
    </row>
    <row r="23998" ht="14.25" customHeight="1">
      <c r="A23998" s="5"/>
      <c r="B23998" s="5"/>
      <c r="C23998" s="5" t="str">
        <f>IFERROR(__xludf.DUMMYFUNCTION("""COMPUTED_VALUE"""),"")</f>
        <v/>
      </c>
      <c r="D23998" s="5">
        <v>0.0</v>
      </c>
    </row>
    <row r="23999" ht="14.25" customHeight="1">
      <c r="A23999" s="5"/>
      <c r="B23999" s="5"/>
      <c r="C23999" s="5" t="str">
        <f>IFERROR(__xludf.DUMMYFUNCTION("""COMPUTED_VALUE"""),"")</f>
        <v/>
      </c>
      <c r="D23999" s="5">
        <v>0.0</v>
      </c>
    </row>
    <row r="24000" ht="14.25" customHeight="1">
      <c r="A24000" s="5"/>
      <c r="B24000" s="5"/>
      <c r="C24000" s="5" t="str">
        <f>IFERROR(__xludf.DUMMYFUNCTION("""COMPUTED_VALUE"""),"")</f>
        <v/>
      </c>
      <c r="D24000" s="5">
        <v>0.0</v>
      </c>
    </row>
    <row r="24001" ht="14.25" customHeight="1">
      <c r="A24001" s="5"/>
      <c r="B24001" s="5"/>
      <c r="C24001" s="5" t="str">
        <f>IFERROR(__xludf.DUMMYFUNCTION("""COMPUTED_VALUE"""),"")</f>
        <v/>
      </c>
      <c r="D24001" s="5">
        <v>0.0</v>
      </c>
    </row>
    <row r="24002" ht="14.25" customHeight="1">
      <c r="A24002" s="5"/>
      <c r="B24002" s="5"/>
      <c r="C24002" s="5" t="str">
        <f>IFERROR(__xludf.DUMMYFUNCTION("""COMPUTED_VALUE"""),"")</f>
        <v/>
      </c>
      <c r="D24002" s="5">
        <v>0.0</v>
      </c>
    </row>
    <row r="24003" ht="14.25" customHeight="1">
      <c r="A24003" s="5"/>
      <c r="B24003" s="5"/>
      <c r="C24003" s="5" t="str">
        <f>IFERROR(__xludf.DUMMYFUNCTION("""COMPUTED_VALUE"""),"")</f>
        <v/>
      </c>
      <c r="D24003" s="5">
        <v>0.0</v>
      </c>
    </row>
    <row r="24004" ht="14.25" customHeight="1">
      <c r="A24004" s="5"/>
      <c r="B24004" s="5"/>
      <c r="C24004" s="5" t="str">
        <f>IFERROR(__xludf.DUMMYFUNCTION("""COMPUTED_VALUE"""),"")</f>
        <v/>
      </c>
      <c r="D24004" s="5">
        <v>0.0</v>
      </c>
    </row>
    <row r="24005" ht="14.25" customHeight="1">
      <c r="A24005" s="5"/>
      <c r="B24005" s="5"/>
      <c r="C24005" s="5" t="str">
        <f>IFERROR(__xludf.DUMMYFUNCTION("""COMPUTED_VALUE"""),"")</f>
        <v/>
      </c>
      <c r="D24005" s="5">
        <v>0.0</v>
      </c>
    </row>
    <row r="24006" ht="14.25" customHeight="1">
      <c r="A24006" s="5"/>
      <c r="B24006" s="5"/>
      <c r="C24006" s="5" t="str">
        <f>IFERROR(__xludf.DUMMYFUNCTION("""COMPUTED_VALUE"""),"")</f>
        <v/>
      </c>
      <c r="D24006" s="5">
        <v>0.0</v>
      </c>
    </row>
    <row r="24007" ht="14.25" customHeight="1">
      <c r="A24007" s="5"/>
      <c r="B24007" s="5"/>
      <c r="C24007" s="5" t="str">
        <f>IFERROR(__xludf.DUMMYFUNCTION("""COMPUTED_VALUE"""),"")</f>
        <v/>
      </c>
      <c r="D24007" s="5">
        <v>0.0</v>
      </c>
    </row>
    <row r="24008" ht="14.25" customHeight="1">
      <c r="A24008" s="5"/>
      <c r="B24008" s="5"/>
      <c r="C24008" s="5" t="str">
        <f>IFERROR(__xludf.DUMMYFUNCTION("""COMPUTED_VALUE"""),"")</f>
        <v/>
      </c>
      <c r="D24008" s="5">
        <v>0.0</v>
      </c>
    </row>
    <row r="24009" ht="14.25" customHeight="1">
      <c r="A24009" s="5"/>
      <c r="B24009" s="5"/>
      <c r="C24009" s="5" t="str">
        <f>IFERROR(__xludf.DUMMYFUNCTION("""COMPUTED_VALUE"""),"")</f>
        <v/>
      </c>
      <c r="D24009" s="5">
        <v>0.0</v>
      </c>
    </row>
    <row r="24010" ht="14.25" customHeight="1">
      <c r="A24010" s="5"/>
      <c r="B24010" s="5"/>
      <c r="C24010" s="5" t="str">
        <f>IFERROR(__xludf.DUMMYFUNCTION("""COMPUTED_VALUE"""),"")</f>
        <v/>
      </c>
      <c r="D24010" s="5">
        <v>0.0</v>
      </c>
    </row>
    <row r="24011" ht="14.25" customHeight="1">
      <c r="A24011" s="5"/>
      <c r="B24011" s="5"/>
      <c r="C24011" s="5" t="str">
        <f>IFERROR(__xludf.DUMMYFUNCTION("""COMPUTED_VALUE"""),"")</f>
        <v/>
      </c>
      <c r="D24011" s="5">
        <v>0.0</v>
      </c>
    </row>
    <row r="24012" ht="14.25" customHeight="1">
      <c r="A24012" s="5"/>
      <c r="B24012" s="5"/>
      <c r="C24012" s="5" t="str">
        <f>IFERROR(__xludf.DUMMYFUNCTION("""COMPUTED_VALUE"""),"")</f>
        <v/>
      </c>
      <c r="D24012" s="5">
        <v>0.0</v>
      </c>
    </row>
    <row r="24013" ht="14.25" customHeight="1">
      <c r="A24013" s="5"/>
      <c r="B24013" s="5"/>
      <c r="C24013" s="5" t="str">
        <f>IFERROR(__xludf.DUMMYFUNCTION("""COMPUTED_VALUE"""),"")</f>
        <v/>
      </c>
      <c r="D24013" s="5">
        <v>0.0</v>
      </c>
    </row>
    <row r="24014" ht="14.25" customHeight="1">
      <c r="A24014" s="5"/>
      <c r="B24014" s="5"/>
      <c r="C24014" s="5" t="str">
        <f>IFERROR(__xludf.DUMMYFUNCTION("""COMPUTED_VALUE"""),"")</f>
        <v/>
      </c>
      <c r="D24014" s="5">
        <v>0.0</v>
      </c>
    </row>
    <row r="24015" ht="14.25" customHeight="1">
      <c r="A24015" s="5"/>
      <c r="B24015" s="5"/>
      <c r="C24015" s="5" t="str">
        <f>IFERROR(__xludf.DUMMYFUNCTION("""COMPUTED_VALUE"""),"")</f>
        <v/>
      </c>
      <c r="D24015" s="5">
        <v>0.0</v>
      </c>
    </row>
    <row r="24016" ht="14.25" customHeight="1">
      <c r="A24016" s="5"/>
      <c r="B24016" s="5"/>
      <c r="C24016" s="5" t="str">
        <f>IFERROR(__xludf.DUMMYFUNCTION("""COMPUTED_VALUE"""),"")</f>
        <v/>
      </c>
      <c r="D24016" s="5">
        <v>0.0</v>
      </c>
    </row>
    <row r="24017" ht="14.25" customHeight="1">
      <c r="A24017" s="5"/>
      <c r="B24017" s="5"/>
      <c r="C24017" s="5" t="str">
        <f>IFERROR(__xludf.DUMMYFUNCTION("""COMPUTED_VALUE"""),"")</f>
        <v/>
      </c>
      <c r="D24017" s="5">
        <v>0.0</v>
      </c>
    </row>
    <row r="24018" ht="14.25" customHeight="1">
      <c r="A24018" s="5"/>
      <c r="B24018" s="5"/>
      <c r="C24018" s="5" t="str">
        <f>IFERROR(__xludf.DUMMYFUNCTION("""COMPUTED_VALUE"""),"")</f>
        <v/>
      </c>
      <c r="D24018" s="5">
        <v>0.0</v>
      </c>
    </row>
    <row r="24019" ht="14.25" customHeight="1">
      <c r="A24019" s="5"/>
      <c r="B24019" s="5"/>
      <c r="C24019" s="5" t="str">
        <f>IFERROR(__xludf.DUMMYFUNCTION("""COMPUTED_VALUE"""),"")</f>
        <v/>
      </c>
      <c r="D24019" s="5">
        <v>0.0</v>
      </c>
    </row>
    <row r="24020" ht="14.25" customHeight="1">
      <c r="A24020" s="5"/>
      <c r="B24020" s="5"/>
      <c r="C24020" s="5" t="str">
        <f>IFERROR(__xludf.DUMMYFUNCTION("""COMPUTED_VALUE"""),"")</f>
        <v/>
      </c>
      <c r="D24020" s="5">
        <v>0.0</v>
      </c>
    </row>
    <row r="24021" ht="14.25" customHeight="1">
      <c r="A24021" s="5"/>
      <c r="B24021" s="5"/>
      <c r="C24021" s="5" t="str">
        <f>IFERROR(__xludf.DUMMYFUNCTION("""COMPUTED_VALUE"""),"")</f>
        <v/>
      </c>
      <c r="D24021" s="5">
        <v>0.0</v>
      </c>
    </row>
    <row r="24022" ht="14.25" customHeight="1">
      <c r="A24022" s="5"/>
      <c r="B24022" s="5"/>
      <c r="C24022" s="5" t="str">
        <f>IFERROR(__xludf.DUMMYFUNCTION("""COMPUTED_VALUE"""),"")</f>
        <v/>
      </c>
      <c r="D24022" s="5">
        <v>0.0</v>
      </c>
    </row>
    <row r="24023" ht="14.25" customHeight="1">
      <c r="A24023" s="5"/>
      <c r="B24023" s="5"/>
      <c r="C24023" s="5" t="str">
        <f>IFERROR(__xludf.DUMMYFUNCTION("""COMPUTED_VALUE"""),"")</f>
        <v/>
      </c>
      <c r="D24023" s="5">
        <v>0.0</v>
      </c>
    </row>
    <row r="24024" ht="14.25" customHeight="1">
      <c r="A24024" s="5"/>
      <c r="B24024" s="5"/>
      <c r="C24024" s="5" t="str">
        <f>IFERROR(__xludf.DUMMYFUNCTION("""COMPUTED_VALUE"""),"")</f>
        <v/>
      </c>
      <c r="D24024" s="5">
        <v>0.0</v>
      </c>
    </row>
    <row r="24025" ht="14.25" customHeight="1">
      <c r="A24025" s="5"/>
      <c r="B24025" s="5"/>
      <c r="C24025" s="5" t="str">
        <f>IFERROR(__xludf.DUMMYFUNCTION("""COMPUTED_VALUE"""),"")</f>
        <v/>
      </c>
      <c r="D24025" s="5">
        <v>0.0</v>
      </c>
    </row>
    <row r="24026" ht="14.25" customHeight="1">
      <c r="A24026" s="5"/>
      <c r="B24026" s="5"/>
      <c r="C24026" s="5" t="str">
        <f>IFERROR(__xludf.DUMMYFUNCTION("""COMPUTED_VALUE"""),"")</f>
        <v/>
      </c>
      <c r="D24026" s="5">
        <v>0.0</v>
      </c>
    </row>
    <row r="24027" ht="14.25" customHeight="1">
      <c r="A24027" s="5"/>
      <c r="B24027" s="5"/>
      <c r="C24027" s="5" t="str">
        <f>IFERROR(__xludf.DUMMYFUNCTION("""COMPUTED_VALUE"""),"")</f>
        <v/>
      </c>
      <c r="D24027" s="5">
        <v>0.0</v>
      </c>
    </row>
    <row r="24028" ht="14.25" customHeight="1">
      <c r="A24028" s="5"/>
      <c r="B24028" s="5"/>
      <c r="C24028" s="5" t="str">
        <f>IFERROR(__xludf.DUMMYFUNCTION("""COMPUTED_VALUE"""),"")</f>
        <v/>
      </c>
      <c r="D24028" s="5">
        <v>0.0</v>
      </c>
    </row>
    <row r="24029" ht="14.25" customHeight="1">
      <c r="A24029" s="5"/>
      <c r="B24029" s="5"/>
      <c r="C24029" s="5" t="str">
        <f>IFERROR(__xludf.DUMMYFUNCTION("""COMPUTED_VALUE"""),"")</f>
        <v/>
      </c>
      <c r="D24029" s="5">
        <v>0.0</v>
      </c>
    </row>
    <row r="24030" ht="14.25" customHeight="1">
      <c r="A24030" s="5"/>
      <c r="B24030" s="5"/>
      <c r="C24030" s="5" t="str">
        <f>IFERROR(__xludf.DUMMYFUNCTION("""COMPUTED_VALUE"""),"")</f>
        <v/>
      </c>
      <c r="D24030" s="5">
        <v>0.0</v>
      </c>
    </row>
    <row r="24031" ht="14.25" customHeight="1">
      <c r="A24031" s="5"/>
      <c r="B24031" s="5"/>
      <c r="C24031" s="5" t="str">
        <f>IFERROR(__xludf.DUMMYFUNCTION("""COMPUTED_VALUE"""),"")</f>
        <v/>
      </c>
      <c r="D24031" s="5">
        <v>0.0</v>
      </c>
    </row>
    <row r="24032" ht="14.25" customHeight="1">
      <c r="A24032" s="5"/>
      <c r="B24032" s="5"/>
      <c r="C24032" s="5" t="str">
        <f>IFERROR(__xludf.DUMMYFUNCTION("""COMPUTED_VALUE"""),"")</f>
        <v/>
      </c>
      <c r="D24032" s="5">
        <v>0.0</v>
      </c>
    </row>
    <row r="24033" ht="14.25" customHeight="1">
      <c r="A24033" s="5"/>
      <c r="B24033" s="5"/>
      <c r="C24033" s="5" t="str">
        <f>IFERROR(__xludf.DUMMYFUNCTION("""COMPUTED_VALUE"""),"")</f>
        <v/>
      </c>
      <c r="D24033" s="5">
        <v>0.0</v>
      </c>
    </row>
    <row r="24034" ht="14.25" customHeight="1">
      <c r="A24034" s="5"/>
      <c r="B24034" s="5"/>
      <c r="C24034" s="5" t="str">
        <f>IFERROR(__xludf.DUMMYFUNCTION("""COMPUTED_VALUE"""),"")</f>
        <v/>
      </c>
      <c r="D24034" s="5">
        <v>0.0</v>
      </c>
    </row>
    <row r="24035" ht="14.25" customHeight="1">
      <c r="A24035" s="5"/>
      <c r="B24035" s="5"/>
      <c r="C24035" s="5" t="str">
        <f>IFERROR(__xludf.DUMMYFUNCTION("""COMPUTED_VALUE"""),"")</f>
        <v/>
      </c>
      <c r="D24035" s="5">
        <v>0.0</v>
      </c>
    </row>
    <row r="24036" ht="14.25" customHeight="1">
      <c r="A24036" s="5"/>
      <c r="B24036" s="5"/>
      <c r="C24036" s="5" t="str">
        <f>IFERROR(__xludf.DUMMYFUNCTION("""COMPUTED_VALUE"""),"")</f>
        <v/>
      </c>
      <c r="D24036" s="5">
        <v>0.0</v>
      </c>
    </row>
    <row r="24037" ht="14.25" customHeight="1">
      <c r="A24037" s="5"/>
      <c r="B24037" s="5"/>
      <c r="C24037" s="5" t="str">
        <f>IFERROR(__xludf.DUMMYFUNCTION("""COMPUTED_VALUE"""),"")</f>
        <v/>
      </c>
      <c r="D24037" s="5">
        <v>0.0</v>
      </c>
    </row>
    <row r="24038" ht="14.25" customHeight="1">
      <c r="A24038" s="5"/>
      <c r="B24038" s="5"/>
      <c r="C24038" s="5" t="str">
        <f>IFERROR(__xludf.DUMMYFUNCTION("""COMPUTED_VALUE"""),"")</f>
        <v/>
      </c>
      <c r="D24038" s="5">
        <v>0.0</v>
      </c>
    </row>
    <row r="24039" ht="14.25" customHeight="1">
      <c r="A24039" s="5"/>
      <c r="B24039" s="5"/>
      <c r="C24039" s="5" t="str">
        <f>IFERROR(__xludf.DUMMYFUNCTION("""COMPUTED_VALUE"""),"")</f>
        <v/>
      </c>
      <c r="D24039" s="5">
        <v>0.0</v>
      </c>
    </row>
    <row r="24040" ht="14.25" customHeight="1">
      <c r="A24040" s="5"/>
      <c r="B24040" s="5"/>
      <c r="C24040" s="5" t="str">
        <f>IFERROR(__xludf.DUMMYFUNCTION("""COMPUTED_VALUE"""),"")</f>
        <v/>
      </c>
      <c r="D24040" s="5">
        <v>0.0</v>
      </c>
    </row>
    <row r="24041" ht="14.25" customHeight="1">
      <c r="A24041" s="5"/>
      <c r="B24041" s="5"/>
      <c r="C24041" s="5" t="str">
        <f>IFERROR(__xludf.DUMMYFUNCTION("""COMPUTED_VALUE"""),"")</f>
        <v/>
      </c>
      <c r="D24041" s="5">
        <v>0.0</v>
      </c>
    </row>
    <row r="24042" ht="14.25" customHeight="1">
      <c r="A24042" s="5"/>
      <c r="B24042" s="5"/>
      <c r="C24042" s="5" t="str">
        <f>IFERROR(__xludf.DUMMYFUNCTION("""COMPUTED_VALUE"""),"")</f>
        <v/>
      </c>
      <c r="D24042" s="5">
        <v>0.0</v>
      </c>
    </row>
    <row r="24043" ht="14.25" customHeight="1">
      <c r="A24043" s="5"/>
      <c r="B24043" s="5"/>
      <c r="C24043" s="5" t="str">
        <f>IFERROR(__xludf.DUMMYFUNCTION("""COMPUTED_VALUE"""),"")</f>
        <v/>
      </c>
      <c r="D24043" s="5">
        <v>0.0</v>
      </c>
    </row>
    <row r="24044" ht="14.25" customHeight="1">
      <c r="A24044" s="5"/>
      <c r="B24044" s="5"/>
      <c r="C24044" s="5" t="str">
        <f>IFERROR(__xludf.DUMMYFUNCTION("""COMPUTED_VALUE"""),"")</f>
        <v/>
      </c>
      <c r="D24044" s="5">
        <v>0.0</v>
      </c>
    </row>
    <row r="24045" ht="14.25" customHeight="1">
      <c r="A24045" s="5"/>
      <c r="B24045" s="5"/>
      <c r="C24045" s="5" t="str">
        <f>IFERROR(__xludf.DUMMYFUNCTION("""COMPUTED_VALUE"""),"")</f>
        <v/>
      </c>
      <c r="D24045" s="5">
        <v>0.0</v>
      </c>
    </row>
    <row r="24046" ht="14.25" customHeight="1">
      <c r="A24046" s="5"/>
      <c r="B24046" s="5"/>
      <c r="C24046" s="5" t="str">
        <f>IFERROR(__xludf.DUMMYFUNCTION("""COMPUTED_VALUE"""),"")</f>
        <v/>
      </c>
      <c r="D24046" s="5">
        <v>0.0</v>
      </c>
    </row>
    <row r="24047" ht="14.25" customHeight="1">
      <c r="A24047" s="5"/>
      <c r="B24047" s="5"/>
      <c r="C24047" s="5" t="str">
        <f>IFERROR(__xludf.DUMMYFUNCTION("""COMPUTED_VALUE"""),"")</f>
        <v/>
      </c>
      <c r="D24047" s="5">
        <v>0.0</v>
      </c>
    </row>
    <row r="24048" ht="14.25" customHeight="1">
      <c r="A24048" s="5"/>
      <c r="B24048" s="5"/>
      <c r="C24048" s="5" t="str">
        <f>IFERROR(__xludf.DUMMYFUNCTION("""COMPUTED_VALUE"""),"")</f>
        <v/>
      </c>
      <c r="D24048" s="5">
        <v>0.0</v>
      </c>
    </row>
    <row r="24049" ht="14.25" customHeight="1">
      <c r="A24049" s="5"/>
      <c r="B24049" s="5"/>
      <c r="C24049" s="5" t="str">
        <f>IFERROR(__xludf.DUMMYFUNCTION("""COMPUTED_VALUE"""),"")</f>
        <v/>
      </c>
      <c r="D24049" s="5">
        <v>0.0</v>
      </c>
    </row>
    <row r="24050" ht="14.25" customHeight="1">
      <c r="A24050" s="5"/>
      <c r="B24050" s="5"/>
      <c r="C24050" s="5" t="str">
        <f>IFERROR(__xludf.DUMMYFUNCTION("""COMPUTED_VALUE"""),"")</f>
        <v/>
      </c>
      <c r="D24050" s="5">
        <v>0.0</v>
      </c>
    </row>
    <row r="24051" ht="14.25" customHeight="1">
      <c r="A24051" s="5"/>
      <c r="B24051" s="5"/>
      <c r="C24051" s="5" t="str">
        <f>IFERROR(__xludf.DUMMYFUNCTION("""COMPUTED_VALUE"""),"")</f>
        <v/>
      </c>
      <c r="D24051" s="5">
        <v>0.0</v>
      </c>
    </row>
    <row r="24052" ht="14.25" customHeight="1">
      <c r="A24052" s="5"/>
      <c r="B24052" s="5"/>
      <c r="C24052" s="5" t="str">
        <f>IFERROR(__xludf.DUMMYFUNCTION("""COMPUTED_VALUE"""),"")</f>
        <v/>
      </c>
      <c r="D24052" s="5">
        <v>0.0</v>
      </c>
    </row>
    <row r="24053" ht="14.25" customHeight="1">
      <c r="A24053" s="5"/>
      <c r="B24053" s="5"/>
      <c r="C24053" s="5" t="str">
        <f>IFERROR(__xludf.DUMMYFUNCTION("""COMPUTED_VALUE"""),"")</f>
        <v/>
      </c>
      <c r="D24053" s="5">
        <v>0.0</v>
      </c>
    </row>
    <row r="24054" ht="14.25" customHeight="1">
      <c r="A24054" s="5"/>
      <c r="B24054" s="5"/>
      <c r="C24054" s="5" t="str">
        <f>IFERROR(__xludf.DUMMYFUNCTION("""COMPUTED_VALUE"""),"")</f>
        <v/>
      </c>
      <c r="D24054" s="5">
        <v>0.0</v>
      </c>
    </row>
    <row r="24055" ht="14.25" customHeight="1">
      <c r="A24055" s="5"/>
      <c r="B24055" s="5"/>
      <c r="C24055" s="5" t="str">
        <f>IFERROR(__xludf.DUMMYFUNCTION("""COMPUTED_VALUE"""),"")</f>
        <v/>
      </c>
      <c r="D24055" s="5">
        <v>0.0</v>
      </c>
    </row>
    <row r="24056" ht="14.25" customHeight="1">
      <c r="A24056" s="5"/>
      <c r="B24056" s="5"/>
      <c r="C24056" s="5" t="str">
        <f>IFERROR(__xludf.DUMMYFUNCTION("""COMPUTED_VALUE"""),"")</f>
        <v/>
      </c>
      <c r="D24056" s="5">
        <v>0.0</v>
      </c>
    </row>
    <row r="24057" ht="14.25" customHeight="1">
      <c r="A24057" s="5"/>
      <c r="B24057" s="5"/>
      <c r="C24057" s="5" t="str">
        <f>IFERROR(__xludf.DUMMYFUNCTION("""COMPUTED_VALUE"""),"")</f>
        <v/>
      </c>
      <c r="D24057" s="5">
        <v>0.0</v>
      </c>
    </row>
    <row r="24058" ht="14.25" customHeight="1">
      <c r="A24058" s="5"/>
      <c r="B24058" s="5"/>
      <c r="C24058" s="5" t="str">
        <f>IFERROR(__xludf.DUMMYFUNCTION("""COMPUTED_VALUE"""),"")</f>
        <v/>
      </c>
      <c r="D24058" s="5">
        <v>0.0</v>
      </c>
    </row>
    <row r="24059" ht="14.25" customHeight="1">
      <c r="A24059" s="5"/>
      <c r="B24059" s="5"/>
      <c r="C24059" s="5" t="str">
        <f>IFERROR(__xludf.DUMMYFUNCTION("""COMPUTED_VALUE"""),"")</f>
        <v/>
      </c>
      <c r="D24059" s="5">
        <v>0.0</v>
      </c>
    </row>
    <row r="24060" ht="14.25" customHeight="1">
      <c r="A24060" s="5"/>
      <c r="B24060" s="5"/>
      <c r="C24060" s="5" t="str">
        <f>IFERROR(__xludf.DUMMYFUNCTION("""COMPUTED_VALUE"""),"")</f>
        <v/>
      </c>
      <c r="D24060" s="5">
        <v>0.0</v>
      </c>
    </row>
    <row r="24061" ht="14.25" customHeight="1">
      <c r="A24061" s="5"/>
      <c r="B24061" s="5"/>
      <c r="C24061" s="5" t="str">
        <f>IFERROR(__xludf.DUMMYFUNCTION("""COMPUTED_VALUE"""),"")</f>
        <v/>
      </c>
      <c r="D24061" s="5">
        <v>0.0</v>
      </c>
    </row>
    <row r="24062" ht="14.25" customHeight="1">
      <c r="A24062" s="5"/>
      <c r="B24062" s="5"/>
      <c r="C24062" s="5" t="str">
        <f>IFERROR(__xludf.DUMMYFUNCTION("""COMPUTED_VALUE"""),"")</f>
        <v/>
      </c>
      <c r="D24062" s="5">
        <v>0.0</v>
      </c>
    </row>
    <row r="24063" ht="14.25" customHeight="1">
      <c r="A24063" s="5"/>
      <c r="B24063" s="5"/>
      <c r="C24063" s="5" t="str">
        <f>IFERROR(__xludf.DUMMYFUNCTION("""COMPUTED_VALUE"""),"")</f>
        <v/>
      </c>
      <c r="D24063" s="5">
        <v>0.0</v>
      </c>
    </row>
    <row r="24064" ht="14.25" customHeight="1">
      <c r="A24064" s="5"/>
      <c r="B24064" s="5"/>
      <c r="C24064" s="5" t="str">
        <f>IFERROR(__xludf.DUMMYFUNCTION("""COMPUTED_VALUE"""),"")</f>
        <v/>
      </c>
      <c r="D24064" s="5">
        <v>0.0</v>
      </c>
    </row>
    <row r="24065" ht="14.25" customHeight="1">
      <c r="A24065" s="5"/>
      <c r="B24065" s="5"/>
      <c r="C24065" s="5" t="str">
        <f>IFERROR(__xludf.DUMMYFUNCTION("""COMPUTED_VALUE"""),"")</f>
        <v/>
      </c>
      <c r="D24065" s="5">
        <v>0.0</v>
      </c>
    </row>
    <row r="24066" ht="14.25" customHeight="1">
      <c r="A24066" s="5"/>
      <c r="B24066" s="5"/>
      <c r="C24066" s="5" t="str">
        <f>IFERROR(__xludf.DUMMYFUNCTION("""COMPUTED_VALUE"""),"")</f>
        <v/>
      </c>
      <c r="D24066" s="5">
        <v>0.0</v>
      </c>
    </row>
    <row r="24067" ht="14.25" customHeight="1">
      <c r="A24067" s="5"/>
      <c r="B24067" s="5"/>
      <c r="C24067" s="5" t="str">
        <f>IFERROR(__xludf.DUMMYFUNCTION("""COMPUTED_VALUE"""),"")</f>
        <v/>
      </c>
      <c r="D24067" s="5">
        <v>0.0</v>
      </c>
    </row>
    <row r="24068" ht="14.25" customHeight="1">
      <c r="A24068" s="5"/>
      <c r="B24068" s="5"/>
      <c r="C24068" s="5" t="str">
        <f>IFERROR(__xludf.DUMMYFUNCTION("""COMPUTED_VALUE"""),"")</f>
        <v/>
      </c>
      <c r="D24068" s="5">
        <v>0.0</v>
      </c>
    </row>
    <row r="24069" ht="14.25" customHeight="1">
      <c r="A24069" s="5"/>
      <c r="B24069" s="5"/>
      <c r="C24069" s="5" t="str">
        <f>IFERROR(__xludf.DUMMYFUNCTION("""COMPUTED_VALUE"""),"")</f>
        <v/>
      </c>
      <c r="D24069" s="5">
        <v>0.0</v>
      </c>
    </row>
    <row r="24070" ht="14.25" customHeight="1">
      <c r="A24070" s="5"/>
      <c r="B24070" s="5"/>
      <c r="C24070" s="5" t="str">
        <f>IFERROR(__xludf.DUMMYFUNCTION("""COMPUTED_VALUE"""),"")</f>
        <v/>
      </c>
      <c r="D24070" s="5">
        <v>0.0</v>
      </c>
    </row>
    <row r="24071" ht="14.25" customHeight="1">
      <c r="A24071" s="5"/>
      <c r="B24071" s="5"/>
      <c r="C24071" s="5" t="str">
        <f>IFERROR(__xludf.DUMMYFUNCTION("""COMPUTED_VALUE"""),"")</f>
        <v/>
      </c>
      <c r="D24071" s="5">
        <v>0.0</v>
      </c>
    </row>
    <row r="24072" ht="14.25" customHeight="1">
      <c r="A24072" s="5"/>
      <c r="B24072" s="5"/>
      <c r="C24072" s="5" t="str">
        <f>IFERROR(__xludf.DUMMYFUNCTION("""COMPUTED_VALUE"""),"")</f>
        <v/>
      </c>
      <c r="D24072" s="5">
        <v>0.0</v>
      </c>
    </row>
    <row r="24073" ht="14.25" customHeight="1">
      <c r="A24073" s="5"/>
      <c r="B24073" s="5"/>
      <c r="C24073" s="5" t="str">
        <f>IFERROR(__xludf.DUMMYFUNCTION("""COMPUTED_VALUE"""),"")</f>
        <v/>
      </c>
      <c r="D24073" s="5">
        <v>0.0</v>
      </c>
    </row>
    <row r="24074" ht="14.25" customHeight="1">
      <c r="A24074" s="5"/>
      <c r="B24074" s="5"/>
      <c r="C24074" s="5" t="str">
        <f>IFERROR(__xludf.DUMMYFUNCTION("""COMPUTED_VALUE"""),"")</f>
        <v/>
      </c>
      <c r="D24074" s="5">
        <v>0.0</v>
      </c>
    </row>
    <row r="24075" ht="14.25" customHeight="1">
      <c r="A24075" s="5"/>
      <c r="B24075" s="5"/>
      <c r="C24075" s="5" t="str">
        <f>IFERROR(__xludf.DUMMYFUNCTION("""COMPUTED_VALUE"""),"")</f>
        <v/>
      </c>
      <c r="D24075" s="5">
        <v>0.0</v>
      </c>
    </row>
    <row r="24076" ht="14.25" customHeight="1">
      <c r="A24076" s="5"/>
      <c r="B24076" s="5"/>
      <c r="C24076" s="5" t="str">
        <f>IFERROR(__xludf.DUMMYFUNCTION("""COMPUTED_VALUE"""),"")</f>
        <v/>
      </c>
      <c r="D24076" s="5">
        <v>0.0</v>
      </c>
    </row>
    <row r="24077" ht="14.25" customHeight="1">
      <c r="A24077" s="5"/>
      <c r="B24077" s="5"/>
      <c r="C24077" s="5" t="str">
        <f>IFERROR(__xludf.DUMMYFUNCTION("""COMPUTED_VALUE"""),"")</f>
        <v/>
      </c>
      <c r="D24077" s="5">
        <v>0.0</v>
      </c>
    </row>
    <row r="24078" ht="14.25" customHeight="1">
      <c r="A24078" s="5"/>
      <c r="B24078" s="5"/>
      <c r="C24078" s="5" t="str">
        <f>IFERROR(__xludf.DUMMYFUNCTION("""COMPUTED_VALUE"""),"")</f>
        <v/>
      </c>
      <c r="D24078" s="5">
        <v>0.0</v>
      </c>
    </row>
    <row r="24079" ht="14.25" customHeight="1">
      <c r="A24079" s="5"/>
      <c r="B24079" s="5"/>
      <c r="C24079" s="5" t="str">
        <f>IFERROR(__xludf.DUMMYFUNCTION("""COMPUTED_VALUE"""),"")</f>
        <v/>
      </c>
      <c r="D24079" s="5">
        <v>0.0</v>
      </c>
    </row>
    <row r="24080" ht="14.25" customHeight="1">
      <c r="A24080" s="5"/>
      <c r="B24080" s="5"/>
      <c r="C24080" s="5" t="str">
        <f>IFERROR(__xludf.DUMMYFUNCTION("""COMPUTED_VALUE"""),"")</f>
        <v/>
      </c>
      <c r="D24080" s="5">
        <v>0.0</v>
      </c>
    </row>
    <row r="24081" ht="14.25" customHeight="1">
      <c r="A24081" s="5"/>
      <c r="B24081" s="5"/>
      <c r="C24081" s="5" t="str">
        <f>IFERROR(__xludf.DUMMYFUNCTION("""COMPUTED_VALUE"""),"")</f>
        <v/>
      </c>
      <c r="D24081" s="5">
        <v>0.0</v>
      </c>
    </row>
    <row r="24082" ht="14.25" customHeight="1">
      <c r="A24082" s="5"/>
      <c r="B24082" s="5"/>
      <c r="C24082" s="5" t="str">
        <f>IFERROR(__xludf.DUMMYFUNCTION("""COMPUTED_VALUE"""),"")</f>
        <v/>
      </c>
      <c r="D24082" s="5">
        <v>0.0</v>
      </c>
    </row>
    <row r="24083" ht="14.25" customHeight="1">
      <c r="A24083" s="5"/>
      <c r="B24083" s="5"/>
      <c r="C24083" s="5" t="str">
        <f>IFERROR(__xludf.DUMMYFUNCTION("""COMPUTED_VALUE"""),"")</f>
        <v/>
      </c>
      <c r="D24083" s="5">
        <v>0.0</v>
      </c>
    </row>
    <row r="24084" ht="14.25" customHeight="1">
      <c r="A24084" s="5"/>
      <c r="B24084" s="5"/>
      <c r="C24084" s="5" t="str">
        <f>IFERROR(__xludf.DUMMYFUNCTION("""COMPUTED_VALUE"""),"")</f>
        <v/>
      </c>
      <c r="D24084" s="5">
        <v>0.0</v>
      </c>
    </row>
    <row r="24085" ht="14.25" customHeight="1">
      <c r="A24085" s="5"/>
      <c r="B24085" s="5"/>
      <c r="C24085" s="5" t="str">
        <f>IFERROR(__xludf.DUMMYFUNCTION("""COMPUTED_VALUE"""),"")</f>
        <v/>
      </c>
      <c r="D24085" s="5">
        <v>0.0</v>
      </c>
    </row>
    <row r="24086" ht="14.25" customHeight="1">
      <c r="A24086" s="5"/>
      <c r="B24086" s="5"/>
      <c r="C24086" s="5" t="str">
        <f>IFERROR(__xludf.DUMMYFUNCTION("""COMPUTED_VALUE"""),"")</f>
        <v/>
      </c>
      <c r="D24086" s="5">
        <v>0.0</v>
      </c>
    </row>
    <row r="24087" ht="14.25" customHeight="1">
      <c r="A24087" s="5"/>
      <c r="B24087" s="5"/>
      <c r="C24087" s="5" t="str">
        <f>IFERROR(__xludf.DUMMYFUNCTION("""COMPUTED_VALUE"""),"")</f>
        <v/>
      </c>
      <c r="D24087" s="5">
        <v>0.0</v>
      </c>
    </row>
    <row r="24088" ht="14.25" customHeight="1">
      <c r="A24088" s="5"/>
      <c r="B24088" s="5"/>
      <c r="C24088" s="5" t="str">
        <f>IFERROR(__xludf.DUMMYFUNCTION("""COMPUTED_VALUE"""),"")</f>
        <v/>
      </c>
      <c r="D24088" s="5">
        <v>0.0</v>
      </c>
    </row>
    <row r="24089" ht="14.25" customHeight="1">
      <c r="A24089" s="5"/>
      <c r="B24089" s="5"/>
      <c r="C24089" s="5" t="str">
        <f>IFERROR(__xludf.DUMMYFUNCTION("""COMPUTED_VALUE"""),"")</f>
        <v/>
      </c>
      <c r="D24089" s="5">
        <v>0.0</v>
      </c>
    </row>
    <row r="24090" ht="14.25" customHeight="1">
      <c r="A24090" s="5"/>
      <c r="B24090" s="5"/>
      <c r="C24090" s="5" t="str">
        <f>IFERROR(__xludf.DUMMYFUNCTION("""COMPUTED_VALUE"""),"")</f>
        <v/>
      </c>
      <c r="D24090" s="5">
        <v>0.0</v>
      </c>
    </row>
    <row r="24091" ht="14.25" customHeight="1">
      <c r="A24091" s="5"/>
      <c r="B24091" s="5"/>
      <c r="C24091" s="5" t="str">
        <f>IFERROR(__xludf.DUMMYFUNCTION("""COMPUTED_VALUE"""),"")</f>
        <v/>
      </c>
      <c r="D24091" s="5">
        <v>0.0</v>
      </c>
    </row>
    <row r="24092" ht="14.25" customHeight="1">
      <c r="A24092" s="5"/>
      <c r="B24092" s="5"/>
      <c r="C24092" s="5" t="str">
        <f>IFERROR(__xludf.DUMMYFUNCTION("""COMPUTED_VALUE"""),"")</f>
        <v/>
      </c>
      <c r="D24092" s="5">
        <v>0.0</v>
      </c>
    </row>
    <row r="24093" ht="14.25" customHeight="1">
      <c r="A24093" s="5"/>
      <c r="B24093" s="5"/>
      <c r="C24093" s="5" t="str">
        <f>IFERROR(__xludf.DUMMYFUNCTION("""COMPUTED_VALUE"""),"")</f>
        <v/>
      </c>
      <c r="D24093" s="5">
        <v>0.0</v>
      </c>
    </row>
    <row r="24094" ht="14.25" customHeight="1">
      <c r="A24094" s="5"/>
      <c r="B24094" s="5"/>
      <c r="C24094" s="5" t="str">
        <f>IFERROR(__xludf.DUMMYFUNCTION("""COMPUTED_VALUE"""),"")</f>
        <v/>
      </c>
      <c r="D24094" s="5">
        <v>0.0</v>
      </c>
    </row>
    <row r="24095" ht="14.25" customHeight="1">
      <c r="A24095" s="5"/>
      <c r="B24095" s="5"/>
      <c r="C24095" s="5" t="str">
        <f>IFERROR(__xludf.DUMMYFUNCTION("""COMPUTED_VALUE"""),"")</f>
        <v/>
      </c>
      <c r="D24095" s="5">
        <v>0.0</v>
      </c>
    </row>
    <row r="24096" ht="14.25" customHeight="1">
      <c r="A24096" s="5"/>
      <c r="B24096" s="5"/>
      <c r="C24096" s="5" t="str">
        <f>IFERROR(__xludf.DUMMYFUNCTION("""COMPUTED_VALUE"""),"")</f>
        <v/>
      </c>
      <c r="D24096" s="5">
        <v>0.0</v>
      </c>
    </row>
    <row r="24097" ht="14.25" customHeight="1">
      <c r="A24097" s="5"/>
      <c r="B24097" s="5"/>
      <c r="C24097" s="5" t="str">
        <f>IFERROR(__xludf.DUMMYFUNCTION("""COMPUTED_VALUE"""),"")</f>
        <v/>
      </c>
      <c r="D24097" s="5">
        <v>0.0</v>
      </c>
    </row>
    <row r="24098" ht="14.25" customHeight="1">
      <c r="A24098" s="5"/>
      <c r="B24098" s="5"/>
      <c r="C24098" s="5" t="str">
        <f>IFERROR(__xludf.DUMMYFUNCTION("""COMPUTED_VALUE"""),"")</f>
        <v/>
      </c>
      <c r="D24098" s="5">
        <v>0.0</v>
      </c>
    </row>
    <row r="24099" ht="14.25" customHeight="1">
      <c r="A24099" s="5"/>
      <c r="B24099" s="5"/>
      <c r="C24099" s="5" t="str">
        <f>IFERROR(__xludf.DUMMYFUNCTION("""COMPUTED_VALUE"""),"")</f>
        <v/>
      </c>
      <c r="D24099" s="5">
        <v>0.0</v>
      </c>
    </row>
    <row r="24100" ht="14.25" customHeight="1">
      <c r="A24100" s="5"/>
      <c r="B24100" s="5"/>
      <c r="C24100" s="5" t="str">
        <f>IFERROR(__xludf.DUMMYFUNCTION("""COMPUTED_VALUE"""),"")</f>
        <v/>
      </c>
      <c r="D24100" s="5">
        <v>0.0</v>
      </c>
    </row>
    <row r="24101" ht="14.25" customHeight="1">
      <c r="A24101" s="5"/>
      <c r="B24101" s="5"/>
      <c r="C24101" s="5" t="str">
        <f>IFERROR(__xludf.DUMMYFUNCTION("""COMPUTED_VALUE"""),"")</f>
        <v/>
      </c>
      <c r="D24101" s="5">
        <v>0.0</v>
      </c>
    </row>
    <row r="24102" ht="14.25" customHeight="1">
      <c r="A24102" s="5"/>
      <c r="B24102" s="5"/>
      <c r="C24102" s="5" t="str">
        <f>IFERROR(__xludf.DUMMYFUNCTION("""COMPUTED_VALUE"""),"")</f>
        <v/>
      </c>
      <c r="D24102" s="5">
        <v>0.0</v>
      </c>
    </row>
    <row r="24103" ht="14.25" customHeight="1">
      <c r="A24103" s="5"/>
      <c r="B24103" s="5"/>
      <c r="C24103" s="5" t="str">
        <f>IFERROR(__xludf.DUMMYFUNCTION("""COMPUTED_VALUE"""),"")</f>
        <v/>
      </c>
      <c r="D24103" s="5">
        <v>0.0</v>
      </c>
    </row>
    <row r="24104" ht="14.25" customHeight="1">
      <c r="A24104" s="5"/>
      <c r="B24104" s="5"/>
      <c r="C24104" s="5" t="str">
        <f>IFERROR(__xludf.DUMMYFUNCTION("""COMPUTED_VALUE"""),"")</f>
        <v/>
      </c>
      <c r="D24104" s="5">
        <v>0.0</v>
      </c>
    </row>
    <row r="24105" ht="14.25" customHeight="1">
      <c r="A24105" s="5"/>
      <c r="B24105" s="5"/>
      <c r="C24105" s="5" t="str">
        <f>IFERROR(__xludf.DUMMYFUNCTION("""COMPUTED_VALUE"""),"")</f>
        <v/>
      </c>
      <c r="D24105" s="5">
        <v>0.0</v>
      </c>
    </row>
    <row r="24106" ht="14.25" customHeight="1">
      <c r="A24106" s="5"/>
      <c r="B24106" s="5"/>
      <c r="C24106" s="5" t="str">
        <f>IFERROR(__xludf.DUMMYFUNCTION("""COMPUTED_VALUE"""),"")</f>
        <v/>
      </c>
      <c r="D24106" s="5">
        <v>0.0</v>
      </c>
    </row>
    <row r="24107" ht="14.25" customHeight="1">
      <c r="A24107" s="5"/>
      <c r="B24107" s="5"/>
      <c r="C24107" s="5" t="str">
        <f>IFERROR(__xludf.DUMMYFUNCTION("""COMPUTED_VALUE"""),"")</f>
        <v/>
      </c>
      <c r="D24107" s="5">
        <v>0.0</v>
      </c>
    </row>
    <row r="24108" ht="14.25" customHeight="1">
      <c r="A24108" s="5"/>
      <c r="B24108" s="5"/>
      <c r="C24108" s="5" t="str">
        <f>IFERROR(__xludf.DUMMYFUNCTION("""COMPUTED_VALUE"""),"")</f>
        <v/>
      </c>
      <c r="D24108" s="5">
        <v>0.0</v>
      </c>
    </row>
    <row r="24109" ht="14.25" customHeight="1">
      <c r="A24109" s="5"/>
      <c r="B24109" s="5"/>
      <c r="C24109" s="5" t="str">
        <f>IFERROR(__xludf.DUMMYFUNCTION("""COMPUTED_VALUE"""),"")</f>
        <v/>
      </c>
      <c r="D24109" s="5">
        <v>0.0</v>
      </c>
    </row>
    <row r="24110" ht="14.25" customHeight="1">
      <c r="A24110" s="5"/>
      <c r="B24110" s="5"/>
      <c r="C24110" s="5" t="str">
        <f>IFERROR(__xludf.DUMMYFUNCTION("""COMPUTED_VALUE"""),"")</f>
        <v/>
      </c>
      <c r="D24110" s="5">
        <v>0.0</v>
      </c>
    </row>
    <row r="24111" ht="14.25" customHeight="1">
      <c r="A24111" s="5"/>
      <c r="B24111" s="5"/>
      <c r="C24111" s="5" t="str">
        <f>IFERROR(__xludf.DUMMYFUNCTION("""COMPUTED_VALUE"""),"")</f>
        <v/>
      </c>
      <c r="D24111" s="5">
        <v>0.0</v>
      </c>
    </row>
    <row r="24112" ht="14.25" customHeight="1">
      <c r="A24112" s="5"/>
      <c r="B24112" s="5"/>
      <c r="C24112" s="5" t="str">
        <f>IFERROR(__xludf.DUMMYFUNCTION("""COMPUTED_VALUE"""),"")</f>
        <v/>
      </c>
      <c r="D24112" s="5">
        <v>0.0</v>
      </c>
    </row>
    <row r="24113" ht="14.25" customHeight="1">
      <c r="A24113" s="5"/>
      <c r="B24113" s="5"/>
      <c r="C24113" s="5" t="str">
        <f>IFERROR(__xludf.DUMMYFUNCTION("""COMPUTED_VALUE"""),"")</f>
        <v/>
      </c>
      <c r="D24113" s="5">
        <v>0.0</v>
      </c>
    </row>
    <row r="24114" ht="14.25" customHeight="1">
      <c r="A24114" s="5"/>
      <c r="B24114" s="5"/>
      <c r="C24114" s="5" t="str">
        <f>IFERROR(__xludf.DUMMYFUNCTION("""COMPUTED_VALUE"""),"")</f>
        <v/>
      </c>
      <c r="D24114" s="5">
        <v>0.0</v>
      </c>
    </row>
    <row r="24115" ht="14.25" customHeight="1">
      <c r="A24115" s="5"/>
      <c r="B24115" s="5"/>
      <c r="C24115" s="5" t="str">
        <f>IFERROR(__xludf.DUMMYFUNCTION("""COMPUTED_VALUE"""),"")</f>
        <v/>
      </c>
      <c r="D24115" s="5">
        <v>0.0</v>
      </c>
    </row>
    <row r="24116" ht="14.25" customHeight="1">
      <c r="A24116" s="5"/>
      <c r="B24116" s="5"/>
      <c r="C24116" s="5" t="str">
        <f>IFERROR(__xludf.DUMMYFUNCTION("""COMPUTED_VALUE"""),"")</f>
        <v/>
      </c>
      <c r="D24116" s="5">
        <v>0.0</v>
      </c>
    </row>
    <row r="24117" ht="14.25" customHeight="1">
      <c r="A24117" s="5"/>
      <c r="B24117" s="5"/>
      <c r="C24117" s="5" t="str">
        <f>IFERROR(__xludf.DUMMYFUNCTION("""COMPUTED_VALUE"""),"")</f>
        <v/>
      </c>
      <c r="D24117" s="5">
        <v>0.0</v>
      </c>
    </row>
    <row r="24118" ht="14.25" customHeight="1">
      <c r="A24118" s="5"/>
      <c r="B24118" s="5"/>
      <c r="C24118" s="5" t="str">
        <f>IFERROR(__xludf.DUMMYFUNCTION("""COMPUTED_VALUE"""),"")</f>
        <v/>
      </c>
      <c r="D24118" s="5">
        <v>0.0</v>
      </c>
    </row>
    <row r="24119" ht="14.25" customHeight="1">
      <c r="A24119" s="5"/>
      <c r="B24119" s="5"/>
      <c r="C24119" s="5" t="str">
        <f>IFERROR(__xludf.DUMMYFUNCTION("""COMPUTED_VALUE"""),"")</f>
        <v/>
      </c>
      <c r="D24119" s="5">
        <v>0.0</v>
      </c>
    </row>
    <row r="24120" ht="14.25" customHeight="1">
      <c r="A24120" s="5"/>
      <c r="B24120" s="5"/>
      <c r="C24120" s="5" t="str">
        <f>IFERROR(__xludf.DUMMYFUNCTION("""COMPUTED_VALUE"""),"")</f>
        <v/>
      </c>
      <c r="D24120" s="5">
        <v>0.0</v>
      </c>
    </row>
    <row r="24121" ht="14.25" customHeight="1">
      <c r="A24121" s="5"/>
      <c r="B24121" s="5"/>
      <c r="C24121" s="5" t="str">
        <f>IFERROR(__xludf.DUMMYFUNCTION("""COMPUTED_VALUE"""),"")</f>
        <v/>
      </c>
      <c r="D24121" s="5">
        <v>0.0</v>
      </c>
    </row>
    <row r="24122" ht="14.25" customHeight="1">
      <c r="A24122" s="5"/>
      <c r="B24122" s="5"/>
      <c r="C24122" s="5" t="str">
        <f>IFERROR(__xludf.DUMMYFUNCTION("""COMPUTED_VALUE"""),"")</f>
        <v/>
      </c>
      <c r="D24122" s="5">
        <v>0.0</v>
      </c>
    </row>
    <row r="24123" ht="14.25" customHeight="1">
      <c r="A24123" s="5"/>
      <c r="B24123" s="5"/>
      <c r="C24123" s="5" t="str">
        <f>IFERROR(__xludf.DUMMYFUNCTION("""COMPUTED_VALUE"""),"")</f>
        <v/>
      </c>
      <c r="D24123" s="5">
        <v>0.0</v>
      </c>
    </row>
    <row r="24124" ht="14.25" customHeight="1">
      <c r="A24124" s="5"/>
      <c r="B24124" s="5"/>
      <c r="C24124" s="5" t="str">
        <f>IFERROR(__xludf.DUMMYFUNCTION("""COMPUTED_VALUE"""),"")</f>
        <v/>
      </c>
      <c r="D24124" s="5">
        <v>0.0</v>
      </c>
    </row>
    <row r="24125" ht="14.25" customHeight="1">
      <c r="A24125" s="5"/>
      <c r="B24125" s="5"/>
      <c r="C24125" s="5" t="str">
        <f>IFERROR(__xludf.DUMMYFUNCTION("""COMPUTED_VALUE"""),"")</f>
        <v/>
      </c>
      <c r="D24125" s="5">
        <v>0.0</v>
      </c>
    </row>
    <row r="24126" ht="14.25" customHeight="1">
      <c r="A24126" s="5"/>
      <c r="B24126" s="5"/>
      <c r="C24126" s="5" t="str">
        <f>IFERROR(__xludf.DUMMYFUNCTION("""COMPUTED_VALUE"""),"")</f>
        <v/>
      </c>
      <c r="D24126" s="5">
        <v>0.0</v>
      </c>
    </row>
    <row r="24127" ht="14.25" customHeight="1">
      <c r="A24127" s="5"/>
      <c r="B24127" s="5"/>
      <c r="C24127" s="5" t="str">
        <f>IFERROR(__xludf.DUMMYFUNCTION("""COMPUTED_VALUE"""),"")</f>
        <v/>
      </c>
      <c r="D24127" s="5">
        <v>0.0</v>
      </c>
    </row>
    <row r="24128" ht="14.25" customHeight="1">
      <c r="A24128" s="5"/>
      <c r="B24128" s="5"/>
      <c r="C24128" s="5" t="str">
        <f>IFERROR(__xludf.DUMMYFUNCTION("""COMPUTED_VALUE"""),"")</f>
        <v/>
      </c>
      <c r="D24128" s="5">
        <v>0.0</v>
      </c>
    </row>
    <row r="24129" ht="14.25" customHeight="1">
      <c r="A24129" s="5"/>
      <c r="B24129" s="5"/>
      <c r="C24129" s="5" t="str">
        <f>IFERROR(__xludf.DUMMYFUNCTION("""COMPUTED_VALUE"""),"")</f>
        <v/>
      </c>
      <c r="D24129" s="5">
        <v>0.0</v>
      </c>
    </row>
    <row r="24130" ht="14.25" customHeight="1">
      <c r="A24130" s="5"/>
      <c r="B24130" s="5"/>
      <c r="C24130" s="5" t="str">
        <f>IFERROR(__xludf.DUMMYFUNCTION("""COMPUTED_VALUE"""),"")</f>
        <v/>
      </c>
      <c r="D24130" s="5">
        <v>0.0</v>
      </c>
    </row>
    <row r="24131" ht="14.25" customHeight="1">
      <c r="A24131" s="5"/>
      <c r="B24131" s="5"/>
      <c r="C24131" s="5" t="str">
        <f>IFERROR(__xludf.DUMMYFUNCTION("""COMPUTED_VALUE"""),"")</f>
        <v/>
      </c>
      <c r="D24131" s="5">
        <v>0.0</v>
      </c>
    </row>
    <row r="24132" ht="14.25" customHeight="1">
      <c r="A24132" s="5"/>
      <c r="B24132" s="5"/>
      <c r="C24132" s="5" t="str">
        <f>IFERROR(__xludf.DUMMYFUNCTION("""COMPUTED_VALUE"""),"")</f>
        <v/>
      </c>
      <c r="D24132" s="5">
        <v>0.0</v>
      </c>
    </row>
    <row r="24133" ht="14.25" customHeight="1">
      <c r="A24133" s="5"/>
      <c r="B24133" s="5"/>
      <c r="C24133" s="5" t="str">
        <f>IFERROR(__xludf.DUMMYFUNCTION("""COMPUTED_VALUE"""),"")</f>
        <v/>
      </c>
      <c r="D24133" s="5">
        <v>0.0</v>
      </c>
    </row>
    <row r="24134" ht="14.25" customHeight="1">
      <c r="A24134" s="5"/>
      <c r="B24134" s="5"/>
      <c r="C24134" s="5" t="str">
        <f>IFERROR(__xludf.DUMMYFUNCTION("""COMPUTED_VALUE"""),"")</f>
        <v/>
      </c>
      <c r="D24134" s="5">
        <v>0.0</v>
      </c>
    </row>
    <row r="24135" ht="14.25" customHeight="1">
      <c r="A24135" s="5"/>
      <c r="B24135" s="5"/>
      <c r="C24135" s="5" t="str">
        <f>IFERROR(__xludf.DUMMYFUNCTION("""COMPUTED_VALUE"""),"")</f>
        <v/>
      </c>
      <c r="D24135" s="5">
        <v>0.0</v>
      </c>
    </row>
    <row r="24136" ht="14.25" customHeight="1">
      <c r="A24136" s="5"/>
      <c r="B24136" s="5"/>
      <c r="C24136" s="5" t="str">
        <f>IFERROR(__xludf.DUMMYFUNCTION("""COMPUTED_VALUE"""),"")</f>
        <v/>
      </c>
      <c r="D24136" s="5">
        <v>0.0</v>
      </c>
    </row>
    <row r="24137" ht="14.25" customHeight="1">
      <c r="A24137" s="5"/>
      <c r="B24137" s="5"/>
      <c r="C24137" s="5" t="str">
        <f>IFERROR(__xludf.DUMMYFUNCTION("""COMPUTED_VALUE"""),"")</f>
        <v/>
      </c>
      <c r="D24137" s="5">
        <v>0.0</v>
      </c>
    </row>
    <row r="24138" ht="14.25" customHeight="1">
      <c r="A24138" s="5"/>
      <c r="B24138" s="5"/>
      <c r="C24138" s="5" t="str">
        <f>IFERROR(__xludf.DUMMYFUNCTION("""COMPUTED_VALUE"""),"")</f>
        <v/>
      </c>
      <c r="D24138" s="5">
        <v>0.0</v>
      </c>
    </row>
    <row r="24139" ht="14.25" customHeight="1">
      <c r="A24139" s="5"/>
      <c r="B24139" s="5"/>
      <c r="C24139" s="5" t="str">
        <f>IFERROR(__xludf.DUMMYFUNCTION("""COMPUTED_VALUE"""),"")</f>
        <v/>
      </c>
      <c r="D24139" s="5">
        <v>0.0</v>
      </c>
    </row>
    <row r="24140" ht="14.25" customHeight="1">
      <c r="A24140" s="5"/>
      <c r="B24140" s="5"/>
      <c r="C24140" s="5" t="str">
        <f>IFERROR(__xludf.DUMMYFUNCTION("""COMPUTED_VALUE"""),"")</f>
        <v/>
      </c>
      <c r="D24140" s="5">
        <v>0.0</v>
      </c>
    </row>
    <row r="24141" ht="14.25" customHeight="1">
      <c r="A24141" s="5"/>
      <c r="B24141" s="5"/>
      <c r="C24141" s="5" t="str">
        <f>IFERROR(__xludf.DUMMYFUNCTION("""COMPUTED_VALUE"""),"")</f>
        <v/>
      </c>
      <c r="D24141" s="5">
        <v>0.0</v>
      </c>
    </row>
    <row r="24142" ht="14.25" customHeight="1">
      <c r="A24142" s="5"/>
      <c r="B24142" s="5"/>
      <c r="C24142" s="5" t="str">
        <f>IFERROR(__xludf.DUMMYFUNCTION("""COMPUTED_VALUE"""),"")</f>
        <v/>
      </c>
      <c r="D24142" s="5">
        <v>0.0</v>
      </c>
    </row>
    <row r="24143" ht="14.25" customHeight="1">
      <c r="A24143" s="5"/>
      <c r="B24143" s="5"/>
      <c r="C24143" s="5" t="str">
        <f>IFERROR(__xludf.DUMMYFUNCTION("""COMPUTED_VALUE"""),"")</f>
        <v/>
      </c>
      <c r="D24143" s="5">
        <v>0.0</v>
      </c>
    </row>
    <row r="24144" ht="14.25" customHeight="1">
      <c r="A24144" s="5"/>
      <c r="B24144" s="5"/>
      <c r="C24144" s="5" t="str">
        <f>IFERROR(__xludf.DUMMYFUNCTION("""COMPUTED_VALUE"""),"")</f>
        <v/>
      </c>
      <c r="D24144" s="5">
        <v>0.0</v>
      </c>
    </row>
    <row r="24145" ht="14.25" customHeight="1">
      <c r="A24145" s="5"/>
      <c r="B24145" s="5"/>
      <c r="C24145" s="5" t="str">
        <f>IFERROR(__xludf.DUMMYFUNCTION("""COMPUTED_VALUE"""),"")</f>
        <v/>
      </c>
      <c r="D24145" s="5">
        <v>0.0</v>
      </c>
    </row>
    <row r="24146" ht="14.25" customHeight="1">
      <c r="A24146" s="5"/>
      <c r="B24146" s="5"/>
      <c r="C24146" s="5" t="str">
        <f>IFERROR(__xludf.DUMMYFUNCTION("""COMPUTED_VALUE"""),"")</f>
        <v/>
      </c>
      <c r="D24146" s="5">
        <v>0.0</v>
      </c>
    </row>
    <row r="24147" ht="14.25" customHeight="1">
      <c r="A24147" s="5"/>
      <c r="B24147" s="5"/>
      <c r="C24147" s="5" t="str">
        <f>IFERROR(__xludf.DUMMYFUNCTION("""COMPUTED_VALUE"""),"")</f>
        <v/>
      </c>
      <c r="D24147" s="5">
        <v>0.0</v>
      </c>
    </row>
    <row r="24148" ht="14.25" customHeight="1">
      <c r="A24148" s="5"/>
      <c r="B24148" s="5"/>
      <c r="C24148" s="5" t="str">
        <f>IFERROR(__xludf.DUMMYFUNCTION("""COMPUTED_VALUE"""),"")</f>
        <v/>
      </c>
      <c r="D24148" s="5">
        <v>0.0</v>
      </c>
    </row>
    <row r="24149" ht="14.25" customHeight="1">
      <c r="A24149" s="5"/>
      <c r="B24149" s="5"/>
      <c r="C24149" s="5" t="str">
        <f>IFERROR(__xludf.DUMMYFUNCTION("""COMPUTED_VALUE"""),"")</f>
        <v/>
      </c>
      <c r="D24149" s="5">
        <v>0.0</v>
      </c>
    </row>
    <row r="24150" ht="14.25" customHeight="1">
      <c r="A24150" s="5"/>
      <c r="B24150" s="5"/>
      <c r="C24150" s="5" t="str">
        <f>IFERROR(__xludf.DUMMYFUNCTION("""COMPUTED_VALUE"""),"")</f>
        <v/>
      </c>
      <c r="D24150" s="5">
        <v>0.0</v>
      </c>
    </row>
    <row r="24151" ht="14.25" customHeight="1">
      <c r="A24151" s="5"/>
      <c r="B24151" s="5"/>
      <c r="C24151" s="5" t="str">
        <f>IFERROR(__xludf.DUMMYFUNCTION("""COMPUTED_VALUE"""),"")</f>
        <v/>
      </c>
      <c r="D24151" s="5">
        <v>0.0</v>
      </c>
    </row>
    <row r="24152" ht="14.25" customHeight="1">
      <c r="A24152" s="5"/>
      <c r="B24152" s="5"/>
      <c r="C24152" s="5" t="str">
        <f>IFERROR(__xludf.DUMMYFUNCTION("""COMPUTED_VALUE"""),"")</f>
        <v/>
      </c>
      <c r="D24152" s="5">
        <v>0.0</v>
      </c>
    </row>
    <row r="24153" ht="14.25" customHeight="1">
      <c r="A24153" s="5"/>
      <c r="B24153" s="5"/>
      <c r="C24153" s="5" t="str">
        <f>IFERROR(__xludf.DUMMYFUNCTION("""COMPUTED_VALUE"""),"")</f>
        <v/>
      </c>
      <c r="D24153" s="5">
        <v>0.0</v>
      </c>
    </row>
    <row r="24154" ht="14.25" customHeight="1">
      <c r="A24154" s="5"/>
      <c r="B24154" s="5"/>
      <c r="C24154" s="5" t="str">
        <f>IFERROR(__xludf.DUMMYFUNCTION("""COMPUTED_VALUE"""),"")</f>
        <v/>
      </c>
      <c r="D24154" s="5">
        <v>0.0</v>
      </c>
    </row>
    <row r="24155" ht="14.25" customHeight="1">
      <c r="A24155" s="5"/>
      <c r="B24155" s="5"/>
      <c r="C24155" s="5" t="str">
        <f>IFERROR(__xludf.DUMMYFUNCTION("""COMPUTED_VALUE"""),"")</f>
        <v/>
      </c>
      <c r="D24155" s="5">
        <v>0.0</v>
      </c>
    </row>
    <row r="24156" ht="14.25" customHeight="1">
      <c r="A24156" s="5"/>
      <c r="B24156" s="5"/>
      <c r="C24156" s="5" t="str">
        <f>IFERROR(__xludf.DUMMYFUNCTION("""COMPUTED_VALUE"""),"")</f>
        <v/>
      </c>
      <c r="D24156" s="5">
        <v>0.0</v>
      </c>
    </row>
    <row r="24157" ht="14.25" customHeight="1">
      <c r="A24157" s="5"/>
      <c r="B24157" s="5"/>
      <c r="C24157" s="5" t="str">
        <f>IFERROR(__xludf.DUMMYFUNCTION("""COMPUTED_VALUE"""),"")</f>
        <v/>
      </c>
      <c r="D24157" s="5">
        <v>0.0</v>
      </c>
    </row>
    <row r="24158" ht="14.25" customHeight="1">
      <c r="A24158" s="5"/>
      <c r="B24158" s="5"/>
      <c r="C24158" s="5" t="str">
        <f>IFERROR(__xludf.DUMMYFUNCTION("""COMPUTED_VALUE"""),"")</f>
        <v/>
      </c>
      <c r="D24158" s="5">
        <v>0.0</v>
      </c>
    </row>
    <row r="24159" ht="14.25" customHeight="1">
      <c r="A24159" s="5"/>
      <c r="B24159" s="5"/>
      <c r="C24159" s="5" t="str">
        <f>IFERROR(__xludf.DUMMYFUNCTION("""COMPUTED_VALUE"""),"")</f>
        <v/>
      </c>
      <c r="D24159" s="5">
        <v>0.0</v>
      </c>
    </row>
    <row r="24160" ht="14.25" customHeight="1">
      <c r="A24160" s="5"/>
      <c r="B24160" s="5"/>
      <c r="C24160" s="5" t="str">
        <f>IFERROR(__xludf.DUMMYFUNCTION("""COMPUTED_VALUE"""),"")</f>
        <v/>
      </c>
      <c r="D24160" s="5">
        <v>0.0</v>
      </c>
    </row>
    <row r="24161" ht="14.25" customHeight="1">
      <c r="A24161" s="5"/>
      <c r="B24161" s="5"/>
      <c r="C24161" s="5" t="str">
        <f>IFERROR(__xludf.DUMMYFUNCTION("""COMPUTED_VALUE"""),"")</f>
        <v/>
      </c>
      <c r="D24161" s="5">
        <v>0.0</v>
      </c>
    </row>
    <row r="24162" ht="14.25" customHeight="1">
      <c r="A24162" s="5"/>
      <c r="B24162" s="5"/>
      <c r="C24162" s="5" t="str">
        <f>IFERROR(__xludf.DUMMYFUNCTION("""COMPUTED_VALUE"""),"")</f>
        <v/>
      </c>
      <c r="D24162" s="5">
        <v>0.0</v>
      </c>
    </row>
    <row r="24163" ht="14.25" customHeight="1">
      <c r="A24163" s="5"/>
      <c r="B24163" s="5"/>
      <c r="C24163" s="5" t="str">
        <f>IFERROR(__xludf.DUMMYFUNCTION("""COMPUTED_VALUE"""),"")</f>
        <v/>
      </c>
      <c r="D24163" s="5">
        <v>0.0</v>
      </c>
    </row>
    <row r="24164" ht="14.25" customHeight="1">
      <c r="A24164" s="5"/>
      <c r="B24164" s="5"/>
      <c r="C24164" s="5" t="str">
        <f>IFERROR(__xludf.DUMMYFUNCTION("""COMPUTED_VALUE"""),"")</f>
        <v/>
      </c>
      <c r="D24164" s="5">
        <v>0.0</v>
      </c>
    </row>
    <row r="24165" ht="14.25" customHeight="1">
      <c r="A24165" s="5"/>
      <c r="B24165" s="5"/>
      <c r="C24165" s="5" t="str">
        <f>IFERROR(__xludf.DUMMYFUNCTION("""COMPUTED_VALUE"""),"")</f>
        <v/>
      </c>
      <c r="D24165" s="5">
        <v>0.0</v>
      </c>
    </row>
    <row r="24166" ht="14.25" customHeight="1">
      <c r="A24166" s="5"/>
      <c r="B24166" s="5"/>
      <c r="C24166" s="5" t="str">
        <f>IFERROR(__xludf.DUMMYFUNCTION("""COMPUTED_VALUE"""),"")</f>
        <v/>
      </c>
      <c r="D24166" s="5">
        <v>0.0</v>
      </c>
    </row>
    <row r="24167" ht="14.25" customHeight="1">
      <c r="A24167" s="5"/>
      <c r="B24167" s="5"/>
      <c r="C24167" s="5" t="str">
        <f>IFERROR(__xludf.DUMMYFUNCTION("""COMPUTED_VALUE"""),"")</f>
        <v/>
      </c>
      <c r="D24167" s="5">
        <v>0.0</v>
      </c>
    </row>
    <row r="24168" ht="14.25" customHeight="1">
      <c r="A24168" s="5"/>
      <c r="B24168" s="5"/>
      <c r="C24168" s="5" t="str">
        <f>IFERROR(__xludf.DUMMYFUNCTION("""COMPUTED_VALUE"""),"")</f>
        <v/>
      </c>
      <c r="D24168" s="5">
        <v>0.0</v>
      </c>
    </row>
    <row r="24169" ht="14.25" customHeight="1">
      <c r="A24169" s="5"/>
      <c r="B24169" s="5"/>
      <c r="C24169" s="5" t="str">
        <f>IFERROR(__xludf.DUMMYFUNCTION("""COMPUTED_VALUE"""),"")</f>
        <v/>
      </c>
      <c r="D24169" s="5">
        <v>0.0</v>
      </c>
    </row>
    <row r="24170" ht="14.25" customHeight="1">
      <c r="A24170" s="5"/>
      <c r="B24170" s="5"/>
      <c r="C24170" s="5" t="str">
        <f>IFERROR(__xludf.DUMMYFUNCTION("""COMPUTED_VALUE"""),"")</f>
        <v/>
      </c>
      <c r="D24170" s="5">
        <v>0.0</v>
      </c>
    </row>
    <row r="24171" ht="14.25" customHeight="1">
      <c r="A24171" s="5"/>
      <c r="B24171" s="5"/>
      <c r="C24171" s="5" t="str">
        <f>IFERROR(__xludf.DUMMYFUNCTION("""COMPUTED_VALUE"""),"")</f>
        <v/>
      </c>
      <c r="D24171" s="5">
        <v>0.0</v>
      </c>
    </row>
    <row r="24172" ht="14.25" customHeight="1">
      <c r="A24172" s="5"/>
      <c r="B24172" s="5"/>
      <c r="C24172" s="5" t="str">
        <f>IFERROR(__xludf.DUMMYFUNCTION("""COMPUTED_VALUE"""),"")</f>
        <v/>
      </c>
      <c r="D24172" s="5">
        <v>0.0</v>
      </c>
    </row>
    <row r="24173" ht="14.25" customHeight="1">
      <c r="A24173" s="5"/>
      <c r="B24173" s="5"/>
      <c r="C24173" s="5" t="str">
        <f>IFERROR(__xludf.DUMMYFUNCTION("""COMPUTED_VALUE"""),"")</f>
        <v/>
      </c>
      <c r="D24173" s="5">
        <v>0.0</v>
      </c>
    </row>
    <row r="24174" ht="14.25" customHeight="1">
      <c r="A24174" s="5"/>
      <c r="B24174" s="5"/>
      <c r="C24174" s="5" t="str">
        <f>IFERROR(__xludf.DUMMYFUNCTION("""COMPUTED_VALUE"""),"")</f>
        <v/>
      </c>
      <c r="D24174" s="5">
        <v>0.0</v>
      </c>
    </row>
    <row r="24175" ht="14.25" customHeight="1">
      <c r="A24175" s="5"/>
      <c r="B24175" s="5"/>
      <c r="C24175" s="5" t="str">
        <f>IFERROR(__xludf.DUMMYFUNCTION("""COMPUTED_VALUE"""),"")</f>
        <v/>
      </c>
      <c r="D24175" s="5">
        <v>0.0</v>
      </c>
    </row>
    <row r="24176" ht="14.25" customHeight="1">
      <c r="A24176" s="5"/>
      <c r="B24176" s="5"/>
      <c r="C24176" s="5" t="str">
        <f>IFERROR(__xludf.DUMMYFUNCTION("""COMPUTED_VALUE"""),"")</f>
        <v/>
      </c>
      <c r="D24176" s="5">
        <v>0.0</v>
      </c>
    </row>
    <row r="24177" ht="14.25" customHeight="1">
      <c r="A24177" s="5"/>
      <c r="B24177" s="5"/>
      <c r="C24177" s="5" t="str">
        <f>IFERROR(__xludf.DUMMYFUNCTION("""COMPUTED_VALUE"""),"")</f>
        <v/>
      </c>
      <c r="D24177" s="5">
        <v>0.0</v>
      </c>
    </row>
    <row r="24178" ht="14.25" customHeight="1">
      <c r="A24178" s="5"/>
      <c r="B24178" s="5"/>
      <c r="C24178" s="5" t="str">
        <f>IFERROR(__xludf.DUMMYFUNCTION("""COMPUTED_VALUE"""),"")</f>
        <v/>
      </c>
      <c r="D24178" s="5">
        <v>0.0</v>
      </c>
    </row>
    <row r="24179" ht="14.25" customHeight="1">
      <c r="A24179" s="5"/>
      <c r="B24179" s="5"/>
      <c r="C24179" s="5" t="str">
        <f>IFERROR(__xludf.DUMMYFUNCTION("""COMPUTED_VALUE"""),"")</f>
        <v/>
      </c>
      <c r="D24179" s="5">
        <v>0.0</v>
      </c>
    </row>
    <row r="24180" ht="14.25" customHeight="1">
      <c r="A24180" s="5"/>
      <c r="B24180" s="5"/>
      <c r="C24180" s="5" t="str">
        <f>IFERROR(__xludf.DUMMYFUNCTION("""COMPUTED_VALUE"""),"")</f>
        <v/>
      </c>
      <c r="D24180" s="5">
        <v>0.0</v>
      </c>
    </row>
    <row r="24181" ht="14.25" customHeight="1">
      <c r="A24181" s="5"/>
      <c r="B24181" s="5"/>
      <c r="C24181" s="5" t="str">
        <f>IFERROR(__xludf.DUMMYFUNCTION("""COMPUTED_VALUE"""),"")</f>
        <v/>
      </c>
      <c r="D24181" s="5">
        <v>0.0</v>
      </c>
    </row>
    <row r="24182" ht="14.25" customHeight="1">
      <c r="A24182" s="5"/>
      <c r="B24182" s="5"/>
      <c r="C24182" s="5" t="str">
        <f>IFERROR(__xludf.DUMMYFUNCTION("""COMPUTED_VALUE"""),"")</f>
        <v/>
      </c>
      <c r="D24182" s="5">
        <v>0.0</v>
      </c>
    </row>
    <row r="24183" ht="14.25" customHeight="1">
      <c r="A24183" s="5"/>
      <c r="B24183" s="5"/>
      <c r="C24183" s="5" t="str">
        <f>IFERROR(__xludf.DUMMYFUNCTION("""COMPUTED_VALUE"""),"")</f>
        <v/>
      </c>
      <c r="D24183" s="5">
        <v>0.0</v>
      </c>
    </row>
    <row r="24184" ht="14.25" customHeight="1">
      <c r="A24184" s="5"/>
      <c r="B24184" s="5"/>
      <c r="C24184" s="5" t="str">
        <f>IFERROR(__xludf.DUMMYFUNCTION("""COMPUTED_VALUE"""),"")</f>
        <v/>
      </c>
      <c r="D24184" s="5">
        <v>0.0</v>
      </c>
    </row>
    <row r="24185" ht="14.25" customHeight="1">
      <c r="A24185" s="5"/>
      <c r="B24185" s="5"/>
      <c r="C24185" s="5" t="str">
        <f>IFERROR(__xludf.DUMMYFUNCTION("""COMPUTED_VALUE"""),"")</f>
        <v/>
      </c>
      <c r="D24185" s="5">
        <v>0.0</v>
      </c>
    </row>
    <row r="24186" ht="14.25" customHeight="1">
      <c r="A24186" s="5"/>
      <c r="B24186" s="5"/>
      <c r="C24186" s="5" t="str">
        <f>IFERROR(__xludf.DUMMYFUNCTION("""COMPUTED_VALUE"""),"")</f>
        <v/>
      </c>
      <c r="D24186" s="5">
        <v>0.0</v>
      </c>
    </row>
    <row r="24187" ht="14.25" customHeight="1">
      <c r="A24187" s="5"/>
      <c r="B24187" s="5"/>
      <c r="C24187" s="5" t="str">
        <f>IFERROR(__xludf.DUMMYFUNCTION("""COMPUTED_VALUE"""),"")</f>
        <v/>
      </c>
      <c r="D24187" s="5">
        <v>0.0</v>
      </c>
    </row>
    <row r="24188" ht="14.25" customHeight="1">
      <c r="A24188" s="5"/>
      <c r="B24188" s="5"/>
      <c r="C24188" s="5" t="str">
        <f>IFERROR(__xludf.DUMMYFUNCTION("""COMPUTED_VALUE"""),"")</f>
        <v/>
      </c>
      <c r="D24188" s="5">
        <v>0.0</v>
      </c>
    </row>
    <row r="24189" ht="14.25" customHeight="1">
      <c r="A24189" s="5"/>
      <c r="B24189" s="5"/>
      <c r="C24189" s="5" t="str">
        <f>IFERROR(__xludf.DUMMYFUNCTION("""COMPUTED_VALUE"""),"")</f>
        <v/>
      </c>
      <c r="D24189" s="5">
        <v>0.0</v>
      </c>
    </row>
    <row r="24190" ht="14.25" customHeight="1">
      <c r="A24190" s="5"/>
      <c r="B24190" s="5"/>
      <c r="C24190" s="5" t="str">
        <f>IFERROR(__xludf.DUMMYFUNCTION("""COMPUTED_VALUE"""),"")</f>
        <v/>
      </c>
      <c r="D24190" s="5">
        <v>0.0</v>
      </c>
    </row>
    <row r="24191" ht="14.25" customHeight="1">
      <c r="A24191" s="5"/>
      <c r="B24191" s="5"/>
      <c r="C24191" s="5" t="str">
        <f>IFERROR(__xludf.DUMMYFUNCTION("""COMPUTED_VALUE"""),"")</f>
        <v/>
      </c>
      <c r="D24191" s="5">
        <v>0.0</v>
      </c>
    </row>
    <row r="24192" ht="14.25" customHeight="1">
      <c r="A24192" s="5"/>
      <c r="B24192" s="5"/>
      <c r="C24192" s="5" t="str">
        <f>IFERROR(__xludf.DUMMYFUNCTION("""COMPUTED_VALUE"""),"")</f>
        <v/>
      </c>
      <c r="D24192" s="5">
        <v>0.0</v>
      </c>
    </row>
    <row r="24193" ht="14.25" customHeight="1">
      <c r="A24193" s="5"/>
      <c r="B24193" s="5"/>
      <c r="C24193" s="5" t="str">
        <f>IFERROR(__xludf.DUMMYFUNCTION("""COMPUTED_VALUE"""),"")</f>
        <v/>
      </c>
      <c r="D24193" s="5">
        <v>0.0</v>
      </c>
    </row>
    <row r="24194" ht="14.25" customHeight="1">
      <c r="A24194" s="5"/>
      <c r="B24194" s="5"/>
      <c r="C24194" s="5" t="str">
        <f>IFERROR(__xludf.DUMMYFUNCTION("""COMPUTED_VALUE"""),"")</f>
        <v/>
      </c>
      <c r="D24194" s="5">
        <v>0.0</v>
      </c>
    </row>
    <row r="24195" ht="14.25" customHeight="1">
      <c r="A24195" s="5"/>
      <c r="B24195" s="5"/>
      <c r="C24195" s="5" t="str">
        <f>IFERROR(__xludf.DUMMYFUNCTION("""COMPUTED_VALUE"""),"")</f>
        <v/>
      </c>
      <c r="D24195" s="5">
        <v>0.0</v>
      </c>
    </row>
    <row r="24196" ht="14.25" customHeight="1">
      <c r="A24196" s="5"/>
      <c r="B24196" s="5"/>
      <c r="C24196" s="5" t="str">
        <f>IFERROR(__xludf.DUMMYFUNCTION("""COMPUTED_VALUE"""),"")</f>
        <v/>
      </c>
      <c r="D24196" s="5">
        <v>0.0</v>
      </c>
    </row>
    <row r="24197" ht="14.25" customHeight="1">
      <c r="A24197" s="5"/>
      <c r="B24197" s="5"/>
      <c r="C24197" s="5" t="str">
        <f>IFERROR(__xludf.DUMMYFUNCTION("""COMPUTED_VALUE"""),"")</f>
        <v/>
      </c>
      <c r="D24197" s="5">
        <v>0.0</v>
      </c>
    </row>
    <row r="24198" ht="14.25" customHeight="1">
      <c r="A24198" s="5"/>
      <c r="B24198" s="5"/>
      <c r="C24198" s="5" t="str">
        <f>IFERROR(__xludf.DUMMYFUNCTION("""COMPUTED_VALUE"""),"")</f>
        <v/>
      </c>
      <c r="D24198" s="5">
        <v>0.0</v>
      </c>
    </row>
    <row r="24199" ht="14.25" customHeight="1">
      <c r="A24199" s="5"/>
      <c r="B24199" s="5"/>
      <c r="C24199" s="5" t="str">
        <f>IFERROR(__xludf.DUMMYFUNCTION("""COMPUTED_VALUE"""),"")</f>
        <v/>
      </c>
      <c r="D24199" s="5">
        <v>0.0</v>
      </c>
    </row>
    <row r="24200" ht="14.25" customHeight="1">
      <c r="A24200" s="5"/>
      <c r="B24200" s="5"/>
      <c r="C24200" s="5" t="str">
        <f>IFERROR(__xludf.DUMMYFUNCTION("""COMPUTED_VALUE"""),"")</f>
        <v/>
      </c>
      <c r="D24200" s="5">
        <v>0.0</v>
      </c>
    </row>
    <row r="24201" ht="14.25" customHeight="1">
      <c r="A24201" s="5"/>
      <c r="B24201" s="5"/>
      <c r="C24201" s="5" t="str">
        <f>IFERROR(__xludf.DUMMYFUNCTION("""COMPUTED_VALUE"""),"")</f>
        <v/>
      </c>
      <c r="D24201" s="5">
        <v>0.0</v>
      </c>
    </row>
    <row r="24202" ht="14.25" customHeight="1">
      <c r="A24202" s="5"/>
      <c r="B24202" s="5"/>
      <c r="C24202" s="5" t="str">
        <f>IFERROR(__xludf.DUMMYFUNCTION("""COMPUTED_VALUE"""),"")</f>
        <v/>
      </c>
      <c r="D24202" s="5">
        <v>0.0</v>
      </c>
    </row>
    <row r="24203" ht="14.25" customHeight="1">
      <c r="A24203" s="5"/>
      <c r="B24203" s="5"/>
      <c r="C24203" s="5" t="str">
        <f>IFERROR(__xludf.DUMMYFUNCTION("""COMPUTED_VALUE"""),"")</f>
        <v/>
      </c>
      <c r="D24203" s="5">
        <v>0.0</v>
      </c>
    </row>
    <row r="24204" ht="14.25" customHeight="1">
      <c r="A24204" s="5"/>
      <c r="B24204" s="5"/>
      <c r="C24204" s="5" t="str">
        <f>IFERROR(__xludf.DUMMYFUNCTION("""COMPUTED_VALUE"""),"")</f>
        <v/>
      </c>
      <c r="D24204" s="5">
        <v>0.0</v>
      </c>
    </row>
    <row r="24205" ht="14.25" customHeight="1">
      <c r="A24205" s="5"/>
      <c r="B24205" s="5"/>
      <c r="C24205" s="5" t="str">
        <f>IFERROR(__xludf.DUMMYFUNCTION("""COMPUTED_VALUE"""),"")</f>
        <v/>
      </c>
      <c r="D24205" s="5">
        <v>0.0</v>
      </c>
    </row>
    <row r="24206" ht="14.25" customHeight="1">
      <c r="A24206" s="5"/>
      <c r="B24206" s="5"/>
      <c r="C24206" s="5" t="str">
        <f>IFERROR(__xludf.DUMMYFUNCTION("""COMPUTED_VALUE"""),"")</f>
        <v/>
      </c>
      <c r="D24206" s="5">
        <v>0.0</v>
      </c>
    </row>
    <row r="24207" ht="14.25" customHeight="1">
      <c r="A24207" s="5"/>
      <c r="B24207" s="5"/>
      <c r="C24207" s="5" t="str">
        <f>IFERROR(__xludf.DUMMYFUNCTION("""COMPUTED_VALUE"""),"")</f>
        <v/>
      </c>
      <c r="D24207" s="5">
        <v>0.0</v>
      </c>
    </row>
    <row r="24208" ht="14.25" customHeight="1">
      <c r="A24208" s="5"/>
      <c r="B24208" s="5"/>
      <c r="C24208" s="5" t="str">
        <f>IFERROR(__xludf.DUMMYFUNCTION("""COMPUTED_VALUE"""),"")</f>
        <v/>
      </c>
      <c r="D24208" s="5">
        <v>0.0</v>
      </c>
    </row>
    <row r="24209" ht="14.25" customHeight="1">
      <c r="A24209" s="5"/>
      <c r="B24209" s="5"/>
      <c r="C24209" s="5" t="str">
        <f>IFERROR(__xludf.DUMMYFUNCTION("""COMPUTED_VALUE"""),"")</f>
        <v/>
      </c>
      <c r="D24209" s="5">
        <v>0.0</v>
      </c>
    </row>
    <row r="24210" ht="14.25" customHeight="1">
      <c r="A24210" s="5"/>
      <c r="B24210" s="5"/>
      <c r="C24210" s="5" t="str">
        <f>IFERROR(__xludf.DUMMYFUNCTION("""COMPUTED_VALUE"""),"")</f>
        <v/>
      </c>
      <c r="D24210" s="5">
        <v>0.0</v>
      </c>
    </row>
    <row r="24211" ht="14.25" customHeight="1">
      <c r="A24211" s="5"/>
      <c r="B24211" s="5"/>
      <c r="C24211" s="5" t="str">
        <f>IFERROR(__xludf.DUMMYFUNCTION("""COMPUTED_VALUE"""),"")</f>
        <v/>
      </c>
      <c r="D24211" s="5">
        <v>0.0</v>
      </c>
    </row>
    <row r="24212" ht="14.25" customHeight="1">
      <c r="A24212" s="5"/>
      <c r="B24212" s="5"/>
      <c r="C24212" s="5" t="str">
        <f>IFERROR(__xludf.DUMMYFUNCTION("""COMPUTED_VALUE"""),"")</f>
        <v/>
      </c>
      <c r="D24212" s="5">
        <v>0.0</v>
      </c>
    </row>
    <row r="24213" ht="14.25" customHeight="1">
      <c r="A24213" s="5"/>
      <c r="B24213" s="5"/>
      <c r="C24213" s="5" t="str">
        <f>IFERROR(__xludf.DUMMYFUNCTION("""COMPUTED_VALUE"""),"")</f>
        <v/>
      </c>
      <c r="D24213" s="5">
        <v>0.0</v>
      </c>
    </row>
    <row r="24214" ht="14.25" customHeight="1">
      <c r="A24214" s="5"/>
      <c r="B24214" s="5"/>
      <c r="C24214" s="5" t="str">
        <f>IFERROR(__xludf.DUMMYFUNCTION("""COMPUTED_VALUE"""),"")</f>
        <v/>
      </c>
      <c r="D24214" s="5">
        <v>0.0</v>
      </c>
    </row>
    <row r="24215" ht="14.25" customHeight="1">
      <c r="A24215" s="5"/>
      <c r="B24215" s="5"/>
      <c r="C24215" s="5" t="str">
        <f>IFERROR(__xludf.DUMMYFUNCTION("""COMPUTED_VALUE"""),"")</f>
        <v/>
      </c>
      <c r="D24215" s="5">
        <v>0.0</v>
      </c>
    </row>
    <row r="24216" ht="14.25" customHeight="1">
      <c r="A24216" s="5"/>
      <c r="B24216" s="5"/>
      <c r="C24216" s="5" t="str">
        <f>IFERROR(__xludf.DUMMYFUNCTION("""COMPUTED_VALUE"""),"")</f>
        <v/>
      </c>
      <c r="D24216" s="5">
        <v>0.0</v>
      </c>
    </row>
    <row r="24217" ht="14.25" customHeight="1">
      <c r="A24217" s="5"/>
      <c r="B24217" s="5"/>
      <c r="C24217" s="5" t="str">
        <f>IFERROR(__xludf.DUMMYFUNCTION("""COMPUTED_VALUE"""),"")</f>
        <v/>
      </c>
      <c r="D24217" s="5">
        <v>0.0</v>
      </c>
    </row>
    <row r="24218" ht="14.25" customHeight="1">
      <c r="A24218" s="5"/>
      <c r="B24218" s="5"/>
      <c r="C24218" s="5" t="str">
        <f>IFERROR(__xludf.DUMMYFUNCTION("""COMPUTED_VALUE"""),"")</f>
        <v/>
      </c>
      <c r="D24218" s="5">
        <v>0.0</v>
      </c>
    </row>
    <row r="24219" ht="14.25" customHeight="1">
      <c r="A24219" s="5"/>
      <c r="B24219" s="5"/>
      <c r="C24219" s="5" t="str">
        <f>IFERROR(__xludf.DUMMYFUNCTION("""COMPUTED_VALUE"""),"")</f>
        <v/>
      </c>
      <c r="D24219" s="5">
        <v>0.0</v>
      </c>
    </row>
    <row r="24220" ht="14.25" customHeight="1">
      <c r="A24220" s="5"/>
      <c r="B24220" s="5"/>
      <c r="C24220" s="5" t="str">
        <f>IFERROR(__xludf.DUMMYFUNCTION("""COMPUTED_VALUE"""),"")</f>
        <v/>
      </c>
      <c r="D24220" s="5">
        <v>0.0</v>
      </c>
    </row>
    <row r="24221" ht="14.25" customHeight="1">
      <c r="A24221" s="5"/>
      <c r="B24221" s="5"/>
      <c r="C24221" s="5" t="str">
        <f>IFERROR(__xludf.DUMMYFUNCTION("""COMPUTED_VALUE"""),"")</f>
        <v/>
      </c>
      <c r="D24221" s="5">
        <v>0.0</v>
      </c>
    </row>
    <row r="24222" ht="14.25" customHeight="1">
      <c r="A24222" s="5"/>
      <c r="B24222" s="5"/>
      <c r="C24222" s="5" t="str">
        <f>IFERROR(__xludf.DUMMYFUNCTION("""COMPUTED_VALUE"""),"")</f>
        <v/>
      </c>
      <c r="D24222" s="5">
        <v>0.0</v>
      </c>
    </row>
    <row r="24223" ht="14.25" customHeight="1">
      <c r="A24223" s="5"/>
      <c r="B24223" s="5"/>
      <c r="C24223" s="5" t="str">
        <f>IFERROR(__xludf.DUMMYFUNCTION("""COMPUTED_VALUE"""),"")</f>
        <v/>
      </c>
      <c r="D24223" s="5">
        <v>0.0</v>
      </c>
    </row>
    <row r="24224" ht="14.25" customHeight="1">
      <c r="A24224" s="5"/>
      <c r="B24224" s="5"/>
      <c r="C24224" s="5" t="str">
        <f>IFERROR(__xludf.DUMMYFUNCTION("""COMPUTED_VALUE"""),"")</f>
        <v/>
      </c>
      <c r="D24224" s="5">
        <v>0.0</v>
      </c>
    </row>
    <row r="24225" ht="14.25" customHeight="1">
      <c r="A24225" s="5"/>
      <c r="B24225" s="5"/>
      <c r="C24225" s="5" t="str">
        <f>IFERROR(__xludf.DUMMYFUNCTION("""COMPUTED_VALUE"""),"")</f>
        <v/>
      </c>
      <c r="D24225" s="5">
        <v>0.0</v>
      </c>
    </row>
    <row r="24226" ht="14.25" customHeight="1">
      <c r="A24226" s="5"/>
      <c r="B24226" s="5"/>
      <c r="C24226" s="5" t="str">
        <f>IFERROR(__xludf.DUMMYFUNCTION("""COMPUTED_VALUE"""),"")</f>
        <v/>
      </c>
      <c r="D24226" s="5">
        <v>0.0</v>
      </c>
    </row>
    <row r="24227" ht="14.25" customHeight="1">
      <c r="A24227" s="5"/>
      <c r="B24227" s="5"/>
      <c r="C24227" s="5" t="str">
        <f>IFERROR(__xludf.DUMMYFUNCTION("""COMPUTED_VALUE"""),"")</f>
        <v/>
      </c>
      <c r="D24227" s="5">
        <v>0.0</v>
      </c>
    </row>
    <row r="24228" ht="14.25" customHeight="1">
      <c r="A24228" s="5"/>
      <c r="B24228" s="5"/>
      <c r="C24228" s="5" t="str">
        <f>IFERROR(__xludf.DUMMYFUNCTION("""COMPUTED_VALUE"""),"")</f>
        <v/>
      </c>
      <c r="D24228" s="5">
        <v>0.0</v>
      </c>
    </row>
    <row r="24229" ht="14.25" customHeight="1">
      <c r="A24229" s="5"/>
      <c r="B24229" s="5"/>
      <c r="C24229" s="5" t="str">
        <f>IFERROR(__xludf.DUMMYFUNCTION("""COMPUTED_VALUE"""),"")</f>
        <v/>
      </c>
      <c r="D24229" s="5">
        <v>0.0</v>
      </c>
    </row>
    <row r="24230" ht="14.25" customHeight="1">
      <c r="A24230" s="5"/>
      <c r="B24230" s="5"/>
      <c r="C24230" s="5" t="str">
        <f>IFERROR(__xludf.DUMMYFUNCTION("""COMPUTED_VALUE"""),"")</f>
        <v/>
      </c>
      <c r="D24230" s="5">
        <v>0.0</v>
      </c>
    </row>
    <row r="24231" ht="14.25" customHeight="1">
      <c r="A24231" s="5"/>
      <c r="B24231" s="5"/>
      <c r="C24231" s="5" t="str">
        <f>IFERROR(__xludf.DUMMYFUNCTION("""COMPUTED_VALUE"""),"")</f>
        <v/>
      </c>
      <c r="D24231" s="5">
        <v>0.0</v>
      </c>
    </row>
    <row r="24232" ht="14.25" customHeight="1">
      <c r="A24232" s="5"/>
      <c r="B24232" s="5"/>
      <c r="C24232" s="5" t="str">
        <f>IFERROR(__xludf.DUMMYFUNCTION("""COMPUTED_VALUE"""),"")</f>
        <v/>
      </c>
      <c r="D24232" s="5">
        <v>0.0</v>
      </c>
    </row>
    <row r="24233" ht="14.25" customHeight="1">
      <c r="A24233" s="5"/>
      <c r="B24233" s="5"/>
      <c r="C24233" s="5" t="str">
        <f>IFERROR(__xludf.DUMMYFUNCTION("""COMPUTED_VALUE"""),"")</f>
        <v/>
      </c>
      <c r="D24233" s="5">
        <v>0.0</v>
      </c>
    </row>
    <row r="24234" ht="14.25" customHeight="1">
      <c r="A24234" s="5"/>
      <c r="B24234" s="5"/>
      <c r="C24234" s="5" t="str">
        <f>IFERROR(__xludf.DUMMYFUNCTION("""COMPUTED_VALUE"""),"")</f>
        <v/>
      </c>
      <c r="D24234" s="5">
        <v>0.0</v>
      </c>
    </row>
    <row r="24235" ht="14.25" customHeight="1">
      <c r="A24235" s="5"/>
      <c r="B24235" s="5"/>
      <c r="C24235" s="5" t="str">
        <f>IFERROR(__xludf.DUMMYFUNCTION("""COMPUTED_VALUE"""),"")</f>
        <v/>
      </c>
      <c r="D24235" s="5">
        <v>0.0</v>
      </c>
    </row>
    <row r="24236" ht="14.25" customHeight="1">
      <c r="A24236" s="5"/>
      <c r="B24236" s="5"/>
      <c r="C24236" s="5" t="str">
        <f>IFERROR(__xludf.DUMMYFUNCTION("""COMPUTED_VALUE"""),"")</f>
        <v/>
      </c>
      <c r="D24236" s="5">
        <v>0.0</v>
      </c>
    </row>
    <row r="24237" ht="14.25" customHeight="1">
      <c r="A24237" s="5"/>
      <c r="B24237" s="5"/>
      <c r="C24237" s="5" t="str">
        <f>IFERROR(__xludf.DUMMYFUNCTION("""COMPUTED_VALUE"""),"")</f>
        <v/>
      </c>
      <c r="D24237" s="5">
        <v>0.0</v>
      </c>
    </row>
    <row r="24238" ht="14.25" customHeight="1">
      <c r="A24238" s="5"/>
      <c r="B24238" s="5"/>
      <c r="C24238" s="5" t="str">
        <f>IFERROR(__xludf.DUMMYFUNCTION("""COMPUTED_VALUE"""),"")</f>
        <v/>
      </c>
      <c r="D24238" s="5">
        <v>0.0</v>
      </c>
    </row>
    <row r="24239" ht="14.25" customHeight="1">
      <c r="A24239" s="5"/>
      <c r="B24239" s="5"/>
      <c r="C24239" s="5" t="str">
        <f>IFERROR(__xludf.DUMMYFUNCTION("""COMPUTED_VALUE"""),"")</f>
        <v/>
      </c>
      <c r="D24239" s="5">
        <v>0.0</v>
      </c>
    </row>
    <row r="24240" ht="14.25" customHeight="1">
      <c r="A24240" s="5"/>
      <c r="B24240" s="5"/>
      <c r="C24240" s="5" t="str">
        <f>IFERROR(__xludf.DUMMYFUNCTION("""COMPUTED_VALUE"""),"")</f>
        <v/>
      </c>
      <c r="D24240" s="5">
        <v>0.0</v>
      </c>
    </row>
    <row r="24241" ht="14.25" customHeight="1">
      <c r="A24241" s="5"/>
      <c r="B24241" s="5"/>
      <c r="C24241" s="5" t="str">
        <f>IFERROR(__xludf.DUMMYFUNCTION("""COMPUTED_VALUE"""),"")</f>
        <v/>
      </c>
      <c r="D24241" s="5">
        <v>0.0</v>
      </c>
    </row>
    <row r="24242" ht="14.25" customHeight="1">
      <c r="A24242" s="5"/>
      <c r="B24242" s="5"/>
      <c r="C24242" s="5" t="str">
        <f>IFERROR(__xludf.DUMMYFUNCTION("""COMPUTED_VALUE"""),"")</f>
        <v/>
      </c>
      <c r="D24242" s="5">
        <v>0.0</v>
      </c>
    </row>
    <row r="24243" ht="14.25" customHeight="1">
      <c r="A24243" s="5"/>
      <c r="B24243" s="5"/>
      <c r="C24243" s="5" t="str">
        <f>IFERROR(__xludf.DUMMYFUNCTION("""COMPUTED_VALUE"""),"")</f>
        <v/>
      </c>
      <c r="D24243" s="5">
        <v>0.0</v>
      </c>
    </row>
    <row r="24244" ht="14.25" customHeight="1">
      <c r="A24244" s="5"/>
      <c r="B24244" s="5"/>
      <c r="C24244" s="5" t="str">
        <f>IFERROR(__xludf.DUMMYFUNCTION("""COMPUTED_VALUE"""),"")</f>
        <v/>
      </c>
      <c r="D24244" s="5">
        <v>0.0</v>
      </c>
    </row>
    <row r="24245" ht="14.25" customHeight="1">
      <c r="A24245" s="5"/>
      <c r="B24245" s="5"/>
      <c r="C24245" s="5" t="str">
        <f>IFERROR(__xludf.DUMMYFUNCTION("""COMPUTED_VALUE"""),"")</f>
        <v/>
      </c>
      <c r="D24245" s="5">
        <v>0.0</v>
      </c>
    </row>
    <row r="24246" ht="14.25" customHeight="1">
      <c r="A24246" s="5"/>
      <c r="B24246" s="5"/>
      <c r="C24246" s="5" t="str">
        <f>IFERROR(__xludf.DUMMYFUNCTION("""COMPUTED_VALUE"""),"")</f>
        <v/>
      </c>
      <c r="D24246" s="5">
        <v>0.0</v>
      </c>
    </row>
    <row r="24247" ht="14.25" customHeight="1">
      <c r="A24247" s="5"/>
      <c r="B24247" s="5"/>
      <c r="C24247" s="5" t="str">
        <f>IFERROR(__xludf.DUMMYFUNCTION("""COMPUTED_VALUE"""),"")</f>
        <v/>
      </c>
      <c r="D24247" s="5">
        <v>0.0</v>
      </c>
    </row>
    <row r="24248" ht="14.25" customHeight="1">
      <c r="A24248" s="5"/>
      <c r="B24248" s="5"/>
      <c r="C24248" s="5" t="str">
        <f>IFERROR(__xludf.DUMMYFUNCTION("""COMPUTED_VALUE"""),"")</f>
        <v/>
      </c>
      <c r="D24248" s="5">
        <v>0.0</v>
      </c>
    </row>
    <row r="24249" ht="14.25" customHeight="1">
      <c r="A24249" s="5"/>
      <c r="B24249" s="5"/>
      <c r="C24249" s="5" t="str">
        <f>IFERROR(__xludf.DUMMYFUNCTION("""COMPUTED_VALUE"""),"")</f>
        <v/>
      </c>
      <c r="D24249" s="5">
        <v>0.0</v>
      </c>
    </row>
    <row r="24250" ht="14.25" customHeight="1">
      <c r="A24250" s="5"/>
      <c r="B24250" s="5"/>
      <c r="C24250" s="5" t="str">
        <f>IFERROR(__xludf.DUMMYFUNCTION("""COMPUTED_VALUE"""),"")</f>
        <v/>
      </c>
      <c r="D24250" s="5">
        <v>0.0</v>
      </c>
    </row>
    <row r="24251" ht="14.25" customHeight="1">
      <c r="A24251" s="5"/>
      <c r="B24251" s="5"/>
      <c r="C24251" s="5" t="str">
        <f>IFERROR(__xludf.DUMMYFUNCTION("""COMPUTED_VALUE"""),"")</f>
        <v/>
      </c>
      <c r="D24251" s="5">
        <v>0.0</v>
      </c>
    </row>
    <row r="24252" ht="14.25" customHeight="1">
      <c r="A24252" s="5"/>
      <c r="B24252" s="5"/>
      <c r="C24252" s="5" t="str">
        <f>IFERROR(__xludf.DUMMYFUNCTION("""COMPUTED_VALUE"""),"")</f>
        <v/>
      </c>
      <c r="D24252" s="5">
        <v>0.0</v>
      </c>
    </row>
    <row r="24253" ht="14.25" customHeight="1">
      <c r="A24253" s="5"/>
      <c r="B24253" s="5"/>
      <c r="C24253" s="5" t="str">
        <f>IFERROR(__xludf.DUMMYFUNCTION("""COMPUTED_VALUE"""),"")</f>
        <v/>
      </c>
      <c r="D24253" s="5">
        <v>0.0</v>
      </c>
    </row>
    <row r="24254" ht="14.25" customHeight="1">
      <c r="A24254" s="5"/>
      <c r="B24254" s="5"/>
      <c r="C24254" s="5" t="str">
        <f>IFERROR(__xludf.DUMMYFUNCTION("""COMPUTED_VALUE"""),"")</f>
        <v/>
      </c>
      <c r="D24254" s="5">
        <v>0.0</v>
      </c>
    </row>
    <row r="24255" ht="14.25" customHeight="1">
      <c r="A24255" s="5"/>
      <c r="B24255" s="5"/>
      <c r="C24255" s="5" t="str">
        <f>IFERROR(__xludf.DUMMYFUNCTION("""COMPUTED_VALUE"""),"")</f>
        <v/>
      </c>
      <c r="D24255" s="5">
        <v>0.0</v>
      </c>
    </row>
    <row r="24256" ht="14.25" customHeight="1">
      <c r="A24256" s="5"/>
      <c r="B24256" s="5"/>
      <c r="C24256" s="5" t="str">
        <f>IFERROR(__xludf.DUMMYFUNCTION("""COMPUTED_VALUE"""),"")</f>
        <v/>
      </c>
      <c r="D24256" s="5">
        <v>0.0</v>
      </c>
    </row>
    <row r="24257" ht="14.25" customHeight="1">
      <c r="A24257" s="5"/>
      <c r="B24257" s="5"/>
      <c r="C24257" s="5" t="str">
        <f>IFERROR(__xludf.DUMMYFUNCTION("""COMPUTED_VALUE"""),"")</f>
        <v/>
      </c>
      <c r="D24257" s="5">
        <v>0.0</v>
      </c>
    </row>
    <row r="24258" ht="14.25" customHeight="1">
      <c r="A24258" s="5"/>
      <c r="B24258" s="5"/>
      <c r="C24258" s="5" t="str">
        <f>IFERROR(__xludf.DUMMYFUNCTION("""COMPUTED_VALUE"""),"")</f>
        <v/>
      </c>
      <c r="D24258" s="5">
        <v>0.0</v>
      </c>
    </row>
    <row r="24259" ht="14.25" customHeight="1">
      <c r="A24259" s="5"/>
      <c r="B24259" s="5"/>
      <c r="C24259" s="5" t="str">
        <f>IFERROR(__xludf.DUMMYFUNCTION("""COMPUTED_VALUE"""),"")</f>
        <v/>
      </c>
      <c r="D24259" s="5">
        <v>0.0</v>
      </c>
    </row>
    <row r="24260" ht="14.25" customHeight="1">
      <c r="A24260" s="5"/>
      <c r="B24260" s="5"/>
      <c r="C24260" s="5" t="str">
        <f>IFERROR(__xludf.DUMMYFUNCTION("""COMPUTED_VALUE"""),"")</f>
        <v/>
      </c>
      <c r="D24260" s="5">
        <v>0.0</v>
      </c>
    </row>
    <row r="24261" ht="14.25" customHeight="1">
      <c r="A24261" s="5"/>
      <c r="B24261" s="5"/>
      <c r="C24261" s="5" t="str">
        <f>IFERROR(__xludf.DUMMYFUNCTION("""COMPUTED_VALUE"""),"")</f>
        <v/>
      </c>
      <c r="D24261" s="5">
        <v>0.0</v>
      </c>
    </row>
    <row r="24262" ht="14.25" customHeight="1">
      <c r="A24262" s="5"/>
      <c r="B24262" s="5"/>
      <c r="C24262" s="5" t="str">
        <f>IFERROR(__xludf.DUMMYFUNCTION("""COMPUTED_VALUE"""),"")</f>
        <v/>
      </c>
      <c r="D24262" s="5">
        <v>0.0</v>
      </c>
    </row>
    <row r="24263" ht="14.25" customHeight="1">
      <c r="A24263" s="5"/>
      <c r="B24263" s="5"/>
      <c r="C24263" s="5" t="str">
        <f>IFERROR(__xludf.DUMMYFUNCTION("""COMPUTED_VALUE"""),"")</f>
        <v/>
      </c>
      <c r="D24263" s="5">
        <v>0.0</v>
      </c>
    </row>
    <row r="24264" ht="14.25" customHeight="1">
      <c r="A24264" s="5"/>
      <c r="B24264" s="5"/>
      <c r="C24264" s="5" t="str">
        <f>IFERROR(__xludf.DUMMYFUNCTION("""COMPUTED_VALUE"""),"")</f>
        <v/>
      </c>
      <c r="D24264" s="5">
        <v>0.0</v>
      </c>
    </row>
    <row r="24265" ht="14.25" customHeight="1">
      <c r="A24265" s="5"/>
      <c r="B24265" s="5"/>
      <c r="C24265" s="5" t="str">
        <f>IFERROR(__xludf.DUMMYFUNCTION("""COMPUTED_VALUE"""),"")</f>
        <v/>
      </c>
      <c r="D24265" s="5">
        <v>0.0</v>
      </c>
    </row>
    <row r="24266" ht="14.25" customHeight="1">
      <c r="A24266" s="5"/>
      <c r="B24266" s="5"/>
      <c r="C24266" s="5" t="str">
        <f>IFERROR(__xludf.DUMMYFUNCTION("""COMPUTED_VALUE"""),"")</f>
        <v/>
      </c>
      <c r="D24266" s="5">
        <v>0.0</v>
      </c>
    </row>
    <row r="24267" ht="14.25" customHeight="1">
      <c r="A24267" s="5"/>
      <c r="B24267" s="5"/>
      <c r="C24267" s="5" t="str">
        <f>IFERROR(__xludf.DUMMYFUNCTION("""COMPUTED_VALUE"""),"")</f>
        <v/>
      </c>
      <c r="D24267" s="5">
        <v>0.0</v>
      </c>
    </row>
    <row r="24268" ht="14.25" customHeight="1">
      <c r="A24268" s="5"/>
      <c r="B24268" s="5"/>
      <c r="C24268" s="5" t="str">
        <f>IFERROR(__xludf.DUMMYFUNCTION("""COMPUTED_VALUE"""),"")</f>
        <v/>
      </c>
      <c r="D24268" s="5">
        <v>0.0</v>
      </c>
    </row>
    <row r="24269" ht="14.25" customHeight="1">
      <c r="A24269" s="5"/>
      <c r="B24269" s="5"/>
      <c r="C24269" s="5" t="str">
        <f>IFERROR(__xludf.DUMMYFUNCTION("""COMPUTED_VALUE"""),"")</f>
        <v/>
      </c>
      <c r="D24269" s="5">
        <v>0.0</v>
      </c>
    </row>
    <row r="24270" ht="14.25" customHeight="1">
      <c r="A24270" s="5"/>
      <c r="B24270" s="5"/>
      <c r="C24270" s="5" t="str">
        <f>IFERROR(__xludf.DUMMYFUNCTION("""COMPUTED_VALUE"""),"")</f>
        <v/>
      </c>
      <c r="D24270" s="5">
        <v>0.0</v>
      </c>
    </row>
    <row r="24271" ht="14.25" customHeight="1">
      <c r="A24271" s="5"/>
      <c r="B24271" s="5"/>
      <c r="C24271" s="5" t="str">
        <f>IFERROR(__xludf.DUMMYFUNCTION("""COMPUTED_VALUE"""),"")</f>
        <v/>
      </c>
      <c r="D24271" s="5">
        <v>0.0</v>
      </c>
    </row>
    <row r="24272" ht="14.25" customHeight="1">
      <c r="A24272" s="5"/>
      <c r="B24272" s="5"/>
      <c r="C24272" s="5" t="str">
        <f>IFERROR(__xludf.DUMMYFUNCTION("""COMPUTED_VALUE"""),"")</f>
        <v/>
      </c>
      <c r="D24272" s="5">
        <v>0.0</v>
      </c>
    </row>
    <row r="24273" ht="14.25" customHeight="1">
      <c r="A24273" s="5"/>
      <c r="B24273" s="5"/>
      <c r="C24273" s="5" t="str">
        <f>IFERROR(__xludf.DUMMYFUNCTION("""COMPUTED_VALUE"""),"")</f>
        <v/>
      </c>
      <c r="D24273" s="5">
        <v>0.0</v>
      </c>
    </row>
    <row r="24274" ht="14.25" customHeight="1">
      <c r="A24274" s="5"/>
      <c r="B24274" s="5"/>
      <c r="C24274" s="5" t="str">
        <f>IFERROR(__xludf.DUMMYFUNCTION("""COMPUTED_VALUE"""),"")</f>
        <v/>
      </c>
      <c r="D24274" s="5">
        <v>0.0</v>
      </c>
    </row>
    <row r="24275" ht="14.25" customHeight="1">
      <c r="A24275" s="5"/>
      <c r="B24275" s="5"/>
      <c r="C24275" s="5" t="str">
        <f>IFERROR(__xludf.DUMMYFUNCTION("""COMPUTED_VALUE"""),"")</f>
        <v/>
      </c>
      <c r="D24275" s="5">
        <v>0.0</v>
      </c>
    </row>
    <row r="24276" ht="14.25" customHeight="1">
      <c r="A24276" s="5"/>
      <c r="B24276" s="5"/>
      <c r="C24276" s="5" t="str">
        <f>IFERROR(__xludf.DUMMYFUNCTION("""COMPUTED_VALUE"""),"")</f>
        <v/>
      </c>
      <c r="D24276" s="5">
        <v>0.0</v>
      </c>
    </row>
    <row r="24277" ht="14.25" customHeight="1">
      <c r="A24277" s="5"/>
      <c r="B24277" s="5"/>
      <c r="C24277" s="5" t="str">
        <f>IFERROR(__xludf.DUMMYFUNCTION("""COMPUTED_VALUE"""),"")</f>
        <v/>
      </c>
      <c r="D24277" s="5">
        <v>0.0</v>
      </c>
    </row>
    <row r="24278" ht="14.25" customHeight="1">
      <c r="A24278" s="5"/>
      <c r="B24278" s="5"/>
      <c r="C24278" s="5" t="str">
        <f>IFERROR(__xludf.DUMMYFUNCTION("""COMPUTED_VALUE"""),"")</f>
        <v/>
      </c>
      <c r="D24278" s="5">
        <v>0.0</v>
      </c>
    </row>
    <row r="24279" ht="14.25" customHeight="1">
      <c r="A24279" s="5"/>
      <c r="B24279" s="5"/>
      <c r="C24279" s="5" t="str">
        <f>IFERROR(__xludf.DUMMYFUNCTION("""COMPUTED_VALUE"""),"")</f>
        <v/>
      </c>
      <c r="D24279" s="5">
        <v>0.0</v>
      </c>
    </row>
    <row r="24280" ht="14.25" customHeight="1">
      <c r="A24280" s="5"/>
      <c r="B24280" s="5"/>
      <c r="C24280" s="5" t="str">
        <f>IFERROR(__xludf.DUMMYFUNCTION("""COMPUTED_VALUE"""),"")</f>
        <v/>
      </c>
      <c r="D24280" s="5">
        <v>0.0</v>
      </c>
    </row>
    <row r="24281" ht="14.25" customHeight="1">
      <c r="A24281" s="5"/>
      <c r="B24281" s="5"/>
      <c r="C24281" s="5" t="str">
        <f>IFERROR(__xludf.DUMMYFUNCTION("""COMPUTED_VALUE"""),"")</f>
        <v/>
      </c>
      <c r="D24281" s="5">
        <v>0.0</v>
      </c>
    </row>
    <row r="24282" ht="14.25" customHeight="1">
      <c r="A24282" s="5"/>
      <c r="B24282" s="5"/>
      <c r="C24282" s="5" t="str">
        <f>IFERROR(__xludf.DUMMYFUNCTION("""COMPUTED_VALUE"""),"")</f>
        <v/>
      </c>
      <c r="D24282" s="5">
        <v>0.0</v>
      </c>
    </row>
    <row r="24283" ht="14.25" customHeight="1">
      <c r="A24283" s="5"/>
      <c r="B24283" s="5"/>
      <c r="C24283" s="5" t="str">
        <f>IFERROR(__xludf.DUMMYFUNCTION("""COMPUTED_VALUE"""),"")</f>
        <v/>
      </c>
      <c r="D24283" s="5">
        <v>0.0</v>
      </c>
    </row>
    <row r="24284" ht="14.25" customHeight="1">
      <c r="A24284" s="5"/>
      <c r="B24284" s="5"/>
      <c r="C24284" s="5" t="str">
        <f>IFERROR(__xludf.DUMMYFUNCTION("""COMPUTED_VALUE"""),"")</f>
        <v/>
      </c>
      <c r="D24284" s="5">
        <v>0.0</v>
      </c>
    </row>
    <row r="24285" ht="14.25" customHeight="1">
      <c r="A24285" s="5"/>
      <c r="B24285" s="5"/>
      <c r="C24285" s="5" t="str">
        <f>IFERROR(__xludf.DUMMYFUNCTION("""COMPUTED_VALUE"""),"")</f>
        <v/>
      </c>
      <c r="D24285" s="5">
        <v>0.0</v>
      </c>
    </row>
    <row r="24286" ht="14.25" customHeight="1">
      <c r="A24286" s="5"/>
      <c r="B24286" s="5"/>
      <c r="C24286" s="5" t="str">
        <f>IFERROR(__xludf.DUMMYFUNCTION("""COMPUTED_VALUE"""),"")</f>
        <v/>
      </c>
      <c r="D24286" s="5">
        <v>0.0</v>
      </c>
    </row>
    <row r="24287" ht="14.25" customHeight="1">
      <c r="A24287" s="5"/>
      <c r="B24287" s="5"/>
      <c r="C24287" s="5" t="str">
        <f>IFERROR(__xludf.DUMMYFUNCTION("""COMPUTED_VALUE"""),"")</f>
        <v/>
      </c>
      <c r="D24287" s="5">
        <v>0.0</v>
      </c>
    </row>
    <row r="24288" ht="14.25" customHeight="1">
      <c r="A24288" s="5"/>
      <c r="B24288" s="5"/>
      <c r="C24288" s="5" t="str">
        <f>IFERROR(__xludf.DUMMYFUNCTION("""COMPUTED_VALUE"""),"")</f>
        <v/>
      </c>
      <c r="D24288" s="5">
        <v>0.0</v>
      </c>
    </row>
    <row r="24289" ht="14.25" customHeight="1">
      <c r="A24289" s="5"/>
      <c r="B24289" s="5"/>
      <c r="C24289" s="5" t="str">
        <f>IFERROR(__xludf.DUMMYFUNCTION("""COMPUTED_VALUE"""),"")</f>
        <v/>
      </c>
      <c r="D24289" s="5">
        <v>0.0</v>
      </c>
    </row>
    <row r="24290" ht="14.25" customHeight="1">
      <c r="A24290" s="5"/>
      <c r="B24290" s="5"/>
      <c r="C24290" s="5" t="str">
        <f>IFERROR(__xludf.DUMMYFUNCTION("""COMPUTED_VALUE"""),"")</f>
        <v/>
      </c>
      <c r="D24290" s="5">
        <v>0.0</v>
      </c>
    </row>
    <row r="24291" ht="14.25" customHeight="1">
      <c r="A24291" s="5"/>
      <c r="B24291" s="5"/>
      <c r="C24291" s="5" t="str">
        <f>IFERROR(__xludf.DUMMYFUNCTION("""COMPUTED_VALUE"""),"")</f>
        <v/>
      </c>
      <c r="D24291" s="5">
        <v>0.0</v>
      </c>
    </row>
    <row r="24292" ht="14.25" customHeight="1">
      <c r="A24292" s="5"/>
      <c r="B24292" s="5"/>
      <c r="C24292" s="5" t="str">
        <f>IFERROR(__xludf.DUMMYFUNCTION("""COMPUTED_VALUE"""),"")</f>
        <v/>
      </c>
      <c r="D24292" s="5">
        <v>0.0</v>
      </c>
    </row>
    <row r="24293" ht="14.25" customHeight="1">
      <c r="A24293" s="5"/>
      <c r="B24293" s="5"/>
      <c r="C24293" s="5" t="str">
        <f>IFERROR(__xludf.DUMMYFUNCTION("""COMPUTED_VALUE"""),"")</f>
        <v/>
      </c>
      <c r="D24293" s="5">
        <v>0.0</v>
      </c>
    </row>
    <row r="24294" ht="14.25" customHeight="1">
      <c r="A24294" s="5"/>
      <c r="B24294" s="5"/>
      <c r="C24294" s="5" t="str">
        <f>IFERROR(__xludf.DUMMYFUNCTION("""COMPUTED_VALUE"""),"")</f>
        <v/>
      </c>
      <c r="D24294" s="5">
        <v>0.0</v>
      </c>
    </row>
    <row r="24295" ht="14.25" customHeight="1">
      <c r="A24295" s="5"/>
      <c r="B24295" s="5"/>
      <c r="C24295" s="5" t="str">
        <f>IFERROR(__xludf.DUMMYFUNCTION("""COMPUTED_VALUE"""),"")</f>
        <v/>
      </c>
      <c r="D24295" s="5">
        <v>0.0</v>
      </c>
    </row>
    <row r="24296" ht="14.25" customHeight="1">
      <c r="A24296" s="5"/>
      <c r="B24296" s="5"/>
      <c r="C24296" s="5" t="str">
        <f>IFERROR(__xludf.DUMMYFUNCTION("""COMPUTED_VALUE"""),"")</f>
        <v/>
      </c>
      <c r="D24296" s="5">
        <v>0.0</v>
      </c>
    </row>
    <row r="24297" ht="14.25" customHeight="1">
      <c r="A24297" s="5"/>
      <c r="B24297" s="5"/>
      <c r="C24297" s="5" t="str">
        <f>IFERROR(__xludf.DUMMYFUNCTION("""COMPUTED_VALUE"""),"")</f>
        <v/>
      </c>
      <c r="D24297" s="5">
        <v>0.0</v>
      </c>
    </row>
    <row r="24298" ht="14.25" customHeight="1">
      <c r="A24298" s="5"/>
      <c r="B24298" s="5"/>
      <c r="C24298" s="5" t="str">
        <f>IFERROR(__xludf.DUMMYFUNCTION("""COMPUTED_VALUE"""),"")</f>
        <v/>
      </c>
      <c r="D24298" s="5">
        <v>0.0</v>
      </c>
    </row>
    <row r="24299" ht="14.25" customHeight="1">
      <c r="A24299" s="5"/>
      <c r="B24299" s="5"/>
      <c r="C24299" s="5" t="str">
        <f>IFERROR(__xludf.DUMMYFUNCTION("""COMPUTED_VALUE"""),"")</f>
        <v/>
      </c>
      <c r="D24299" s="5">
        <v>0.0</v>
      </c>
    </row>
    <row r="24300" ht="14.25" customHeight="1">
      <c r="A24300" s="5"/>
      <c r="B24300" s="5"/>
      <c r="C24300" s="5" t="str">
        <f>IFERROR(__xludf.DUMMYFUNCTION("""COMPUTED_VALUE"""),"")</f>
        <v/>
      </c>
      <c r="D24300" s="5">
        <v>0.0</v>
      </c>
    </row>
    <row r="24301" ht="14.25" customHeight="1">
      <c r="A24301" s="5"/>
      <c r="B24301" s="5"/>
      <c r="C24301" s="5" t="str">
        <f>IFERROR(__xludf.DUMMYFUNCTION("""COMPUTED_VALUE"""),"")</f>
        <v/>
      </c>
      <c r="D24301" s="5">
        <v>0.0</v>
      </c>
    </row>
    <row r="24302" ht="14.25" customHeight="1">
      <c r="A24302" s="5"/>
      <c r="B24302" s="5"/>
      <c r="C24302" s="5" t="str">
        <f>IFERROR(__xludf.DUMMYFUNCTION("""COMPUTED_VALUE"""),"")</f>
        <v/>
      </c>
      <c r="D24302" s="5">
        <v>0.0</v>
      </c>
    </row>
    <row r="24303" ht="14.25" customHeight="1">
      <c r="A24303" s="5"/>
      <c r="B24303" s="5"/>
      <c r="C24303" s="5" t="str">
        <f>IFERROR(__xludf.DUMMYFUNCTION("""COMPUTED_VALUE"""),"")</f>
        <v/>
      </c>
      <c r="D24303" s="5">
        <v>0.0</v>
      </c>
    </row>
    <row r="24304" ht="14.25" customHeight="1">
      <c r="A24304" s="5"/>
      <c r="B24304" s="5"/>
      <c r="C24304" s="5" t="str">
        <f>IFERROR(__xludf.DUMMYFUNCTION("""COMPUTED_VALUE"""),"")</f>
        <v/>
      </c>
      <c r="D24304" s="5">
        <v>0.0</v>
      </c>
    </row>
    <row r="24305" ht="14.25" customHeight="1">
      <c r="A24305" s="5"/>
      <c r="B24305" s="5"/>
      <c r="C24305" s="5" t="str">
        <f>IFERROR(__xludf.DUMMYFUNCTION("""COMPUTED_VALUE"""),"")</f>
        <v/>
      </c>
      <c r="D24305" s="5">
        <v>0.0</v>
      </c>
    </row>
    <row r="24306" ht="14.25" customHeight="1">
      <c r="A24306" s="5"/>
      <c r="B24306" s="5"/>
      <c r="C24306" s="5" t="str">
        <f>IFERROR(__xludf.DUMMYFUNCTION("""COMPUTED_VALUE"""),"")</f>
        <v/>
      </c>
      <c r="D24306" s="5">
        <v>0.0</v>
      </c>
    </row>
    <row r="24307" ht="14.25" customHeight="1">
      <c r="A24307" s="5"/>
      <c r="B24307" s="5"/>
      <c r="C24307" s="5" t="str">
        <f>IFERROR(__xludf.DUMMYFUNCTION("""COMPUTED_VALUE"""),"")</f>
        <v/>
      </c>
      <c r="D24307" s="5">
        <v>0.0</v>
      </c>
    </row>
    <row r="24308" ht="14.25" customHeight="1">
      <c r="A24308" s="5"/>
      <c r="B24308" s="5"/>
      <c r="C24308" s="5" t="str">
        <f>IFERROR(__xludf.DUMMYFUNCTION("""COMPUTED_VALUE"""),"")</f>
        <v/>
      </c>
      <c r="D24308" s="5">
        <v>0.0</v>
      </c>
    </row>
    <row r="24309" ht="14.25" customHeight="1">
      <c r="A24309" s="5"/>
      <c r="B24309" s="5"/>
      <c r="C24309" s="5" t="str">
        <f>IFERROR(__xludf.DUMMYFUNCTION("""COMPUTED_VALUE"""),"")</f>
        <v/>
      </c>
      <c r="D24309" s="5">
        <v>0.0</v>
      </c>
    </row>
    <row r="24310" ht="14.25" customHeight="1">
      <c r="A24310" s="5"/>
      <c r="B24310" s="5"/>
      <c r="C24310" s="5" t="str">
        <f>IFERROR(__xludf.DUMMYFUNCTION("""COMPUTED_VALUE"""),"")</f>
        <v/>
      </c>
      <c r="D24310" s="5">
        <v>0.0</v>
      </c>
    </row>
    <row r="24311" ht="14.25" customHeight="1">
      <c r="A24311" s="5"/>
      <c r="B24311" s="5"/>
      <c r="C24311" s="5" t="str">
        <f>IFERROR(__xludf.DUMMYFUNCTION("""COMPUTED_VALUE"""),"")</f>
        <v/>
      </c>
      <c r="D24311" s="5">
        <v>0.0</v>
      </c>
    </row>
    <row r="24312" ht="14.25" customHeight="1">
      <c r="A24312" s="5"/>
      <c r="B24312" s="5"/>
      <c r="C24312" s="5" t="str">
        <f>IFERROR(__xludf.DUMMYFUNCTION("""COMPUTED_VALUE"""),"")</f>
        <v/>
      </c>
      <c r="D24312" s="5">
        <v>0.0</v>
      </c>
    </row>
    <row r="24313" ht="14.25" customHeight="1">
      <c r="A24313" s="5"/>
      <c r="B24313" s="5"/>
      <c r="C24313" s="5" t="str">
        <f>IFERROR(__xludf.DUMMYFUNCTION("""COMPUTED_VALUE"""),"")</f>
        <v/>
      </c>
      <c r="D24313" s="5">
        <v>0.0</v>
      </c>
    </row>
    <row r="24314" ht="14.25" customHeight="1">
      <c r="A24314" s="5"/>
      <c r="B24314" s="5"/>
      <c r="C24314" s="5" t="str">
        <f>IFERROR(__xludf.DUMMYFUNCTION("""COMPUTED_VALUE"""),"")</f>
        <v/>
      </c>
      <c r="D24314" s="5">
        <v>0.0</v>
      </c>
    </row>
    <row r="24315" ht="14.25" customHeight="1">
      <c r="A24315" s="5"/>
      <c r="B24315" s="5"/>
      <c r="C24315" s="5" t="str">
        <f>IFERROR(__xludf.DUMMYFUNCTION("""COMPUTED_VALUE"""),"")</f>
        <v/>
      </c>
      <c r="D24315" s="5">
        <v>0.0</v>
      </c>
    </row>
    <row r="24316" ht="14.25" customHeight="1">
      <c r="A24316" s="5"/>
      <c r="B24316" s="5"/>
      <c r="C24316" s="5" t="str">
        <f>IFERROR(__xludf.DUMMYFUNCTION("""COMPUTED_VALUE"""),"")</f>
        <v/>
      </c>
      <c r="D24316" s="5">
        <v>0.0</v>
      </c>
    </row>
    <row r="24317" ht="14.25" customHeight="1">
      <c r="A24317" s="5"/>
      <c r="B24317" s="5"/>
      <c r="C24317" s="5" t="str">
        <f>IFERROR(__xludf.DUMMYFUNCTION("""COMPUTED_VALUE"""),"")</f>
        <v/>
      </c>
      <c r="D24317" s="5">
        <v>0.0</v>
      </c>
    </row>
    <row r="24318" ht="14.25" customHeight="1">
      <c r="A24318" s="5"/>
      <c r="B24318" s="5"/>
      <c r="C24318" s="5" t="str">
        <f>IFERROR(__xludf.DUMMYFUNCTION("""COMPUTED_VALUE"""),"")</f>
        <v/>
      </c>
      <c r="D24318" s="5">
        <v>0.0</v>
      </c>
    </row>
    <row r="24319" ht="14.25" customHeight="1">
      <c r="A24319" s="5"/>
      <c r="B24319" s="5"/>
      <c r="C24319" s="5" t="str">
        <f>IFERROR(__xludf.DUMMYFUNCTION("""COMPUTED_VALUE"""),"")</f>
        <v/>
      </c>
      <c r="D24319" s="5">
        <v>0.0</v>
      </c>
    </row>
    <row r="24320" ht="14.25" customHeight="1">
      <c r="A24320" s="5"/>
      <c r="B24320" s="5"/>
      <c r="C24320" s="5" t="str">
        <f>IFERROR(__xludf.DUMMYFUNCTION("""COMPUTED_VALUE"""),"")</f>
        <v/>
      </c>
      <c r="D24320" s="5">
        <v>0.0</v>
      </c>
    </row>
    <row r="24321" ht="14.25" customHeight="1">
      <c r="A24321" s="5"/>
      <c r="B24321" s="5"/>
      <c r="C24321" s="5" t="str">
        <f>IFERROR(__xludf.DUMMYFUNCTION("""COMPUTED_VALUE"""),"")</f>
        <v/>
      </c>
      <c r="D24321" s="5">
        <v>0.0</v>
      </c>
    </row>
    <row r="24322" ht="14.25" customHeight="1">
      <c r="A24322" s="5"/>
      <c r="B24322" s="5"/>
      <c r="C24322" s="5" t="str">
        <f>IFERROR(__xludf.DUMMYFUNCTION("""COMPUTED_VALUE"""),"")</f>
        <v/>
      </c>
      <c r="D24322" s="5">
        <v>0.0</v>
      </c>
    </row>
    <row r="24323" ht="14.25" customHeight="1">
      <c r="A24323" s="5"/>
      <c r="B24323" s="5"/>
      <c r="C24323" s="5" t="str">
        <f>IFERROR(__xludf.DUMMYFUNCTION("""COMPUTED_VALUE"""),"")</f>
        <v/>
      </c>
      <c r="D24323" s="5">
        <v>0.0</v>
      </c>
    </row>
    <row r="24324" ht="14.25" customHeight="1">
      <c r="A24324" s="5"/>
      <c r="B24324" s="5"/>
      <c r="C24324" s="5" t="str">
        <f>IFERROR(__xludf.DUMMYFUNCTION("""COMPUTED_VALUE"""),"")</f>
        <v/>
      </c>
      <c r="D24324" s="5">
        <v>0.0</v>
      </c>
    </row>
    <row r="24325" ht="14.25" customHeight="1">
      <c r="A24325" s="5"/>
      <c r="B24325" s="5"/>
      <c r="C24325" s="5" t="str">
        <f>IFERROR(__xludf.DUMMYFUNCTION("""COMPUTED_VALUE"""),"")</f>
        <v/>
      </c>
      <c r="D24325" s="5">
        <v>0.0</v>
      </c>
    </row>
    <row r="24326" ht="14.25" customHeight="1">
      <c r="A24326" s="5"/>
      <c r="B24326" s="5"/>
      <c r="C24326" s="5" t="str">
        <f>IFERROR(__xludf.DUMMYFUNCTION("""COMPUTED_VALUE"""),"")</f>
        <v/>
      </c>
      <c r="D24326" s="5">
        <v>0.0</v>
      </c>
    </row>
    <row r="24327" ht="14.25" customHeight="1">
      <c r="A24327" s="5"/>
      <c r="B24327" s="5"/>
      <c r="C24327" s="5" t="str">
        <f>IFERROR(__xludf.DUMMYFUNCTION("""COMPUTED_VALUE"""),"")</f>
        <v/>
      </c>
      <c r="D24327" s="5">
        <v>0.0</v>
      </c>
    </row>
    <row r="24328" ht="14.25" customHeight="1">
      <c r="A24328" s="5"/>
      <c r="B24328" s="5"/>
      <c r="C24328" s="5" t="str">
        <f>IFERROR(__xludf.DUMMYFUNCTION("""COMPUTED_VALUE"""),"")</f>
        <v/>
      </c>
      <c r="D24328" s="5">
        <v>0.0</v>
      </c>
    </row>
    <row r="24329" ht="14.25" customHeight="1">
      <c r="A24329" s="5"/>
      <c r="B24329" s="5"/>
      <c r="C24329" s="5" t="str">
        <f>IFERROR(__xludf.DUMMYFUNCTION("""COMPUTED_VALUE"""),"")</f>
        <v/>
      </c>
      <c r="D24329" s="5">
        <v>0.0</v>
      </c>
    </row>
    <row r="24330" ht="14.25" customHeight="1">
      <c r="A24330" s="5"/>
      <c r="B24330" s="5"/>
      <c r="C24330" s="5" t="str">
        <f>IFERROR(__xludf.DUMMYFUNCTION("""COMPUTED_VALUE"""),"")</f>
        <v/>
      </c>
      <c r="D24330" s="5">
        <v>0.0</v>
      </c>
    </row>
    <row r="24331" ht="14.25" customHeight="1">
      <c r="A24331" s="5"/>
      <c r="B24331" s="5"/>
      <c r="C24331" s="5" t="str">
        <f>IFERROR(__xludf.DUMMYFUNCTION("""COMPUTED_VALUE"""),"")</f>
        <v/>
      </c>
      <c r="D24331" s="5">
        <v>0.0</v>
      </c>
    </row>
    <row r="24332" ht="14.25" customHeight="1">
      <c r="A24332" s="5"/>
      <c r="B24332" s="5"/>
      <c r="C24332" s="5" t="str">
        <f>IFERROR(__xludf.DUMMYFUNCTION("""COMPUTED_VALUE"""),"")</f>
        <v/>
      </c>
      <c r="D24332" s="5">
        <v>0.0</v>
      </c>
    </row>
    <row r="24333" ht="14.25" customHeight="1">
      <c r="A24333" s="5"/>
      <c r="B24333" s="5"/>
      <c r="C24333" s="5" t="str">
        <f>IFERROR(__xludf.DUMMYFUNCTION("""COMPUTED_VALUE"""),"")</f>
        <v/>
      </c>
      <c r="D24333" s="5">
        <v>0.0</v>
      </c>
    </row>
    <row r="24334" ht="14.25" customHeight="1">
      <c r="A24334" s="5"/>
      <c r="B24334" s="5"/>
      <c r="C24334" s="5" t="str">
        <f>IFERROR(__xludf.DUMMYFUNCTION("""COMPUTED_VALUE"""),"")</f>
        <v/>
      </c>
      <c r="D24334" s="5">
        <v>0.0</v>
      </c>
    </row>
    <row r="24335" ht="14.25" customHeight="1">
      <c r="A24335" s="5"/>
      <c r="B24335" s="5"/>
      <c r="C24335" s="5" t="str">
        <f>IFERROR(__xludf.DUMMYFUNCTION("""COMPUTED_VALUE"""),"")</f>
        <v/>
      </c>
      <c r="D24335" s="5">
        <v>0.0</v>
      </c>
    </row>
    <row r="24336" ht="14.25" customHeight="1">
      <c r="A24336" s="5"/>
      <c r="B24336" s="5"/>
      <c r="C24336" s="5" t="str">
        <f>IFERROR(__xludf.DUMMYFUNCTION("""COMPUTED_VALUE"""),"")</f>
        <v/>
      </c>
      <c r="D24336" s="5">
        <v>0.0</v>
      </c>
    </row>
    <row r="24337" ht="14.25" customHeight="1">
      <c r="A24337" s="5"/>
      <c r="B24337" s="5"/>
      <c r="C24337" s="5" t="str">
        <f>IFERROR(__xludf.DUMMYFUNCTION("""COMPUTED_VALUE"""),"")</f>
        <v/>
      </c>
      <c r="D24337" s="5">
        <v>0.0</v>
      </c>
    </row>
    <row r="24338" ht="14.25" customHeight="1">
      <c r="A24338" s="5"/>
      <c r="B24338" s="5"/>
      <c r="C24338" s="5" t="str">
        <f>IFERROR(__xludf.DUMMYFUNCTION("""COMPUTED_VALUE"""),"")</f>
        <v/>
      </c>
      <c r="D24338" s="5">
        <v>0.0</v>
      </c>
    </row>
    <row r="24339" ht="14.25" customHeight="1">
      <c r="A24339" s="5"/>
      <c r="B24339" s="5"/>
      <c r="C24339" s="5" t="str">
        <f>IFERROR(__xludf.DUMMYFUNCTION("""COMPUTED_VALUE"""),"")</f>
        <v/>
      </c>
      <c r="D24339" s="5">
        <v>0.0</v>
      </c>
    </row>
    <row r="24340" ht="14.25" customHeight="1">
      <c r="A24340" s="5"/>
      <c r="B24340" s="5"/>
      <c r="C24340" s="5" t="str">
        <f>IFERROR(__xludf.DUMMYFUNCTION("""COMPUTED_VALUE"""),"")</f>
        <v/>
      </c>
      <c r="D24340" s="5">
        <v>0.0</v>
      </c>
    </row>
    <row r="24341" ht="14.25" customHeight="1">
      <c r="A24341" s="5"/>
      <c r="B24341" s="5"/>
      <c r="C24341" s="5" t="str">
        <f>IFERROR(__xludf.DUMMYFUNCTION("""COMPUTED_VALUE"""),"")</f>
        <v/>
      </c>
      <c r="D24341" s="5">
        <v>0.0</v>
      </c>
    </row>
    <row r="24342" ht="14.25" customHeight="1">
      <c r="A24342" s="5"/>
      <c r="B24342" s="5"/>
      <c r="C24342" s="5" t="str">
        <f>IFERROR(__xludf.DUMMYFUNCTION("""COMPUTED_VALUE"""),"")</f>
        <v/>
      </c>
      <c r="D24342" s="5">
        <v>0.0</v>
      </c>
    </row>
    <row r="24343" ht="14.25" customHeight="1">
      <c r="A24343" s="5"/>
      <c r="B24343" s="5"/>
      <c r="C24343" s="5" t="str">
        <f>IFERROR(__xludf.DUMMYFUNCTION("""COMPUTED_VALUE"""),"")</f>
        <v/>
      </c>
      <c r="D24343" s="5">
        <v>0.0</v>
      </c>
    </row>
    <row r="24344" ht="14.25" customHeight="1">
      <c r="A24344" s="5"/>
      <c r="B24344" s="5"/>
      <c r="C24344" s="5" t="str">
        <f>IFERROR(__xludf.DUMMYFUNCTION("""COMPUTED_VALUE"""),"")</f>
        <v/>
      </c>
      <c r="D24344" s="5">
        <v>0.0</v>
      </c>
    </row>
    <row r="24345" ht="14.25" customHeight="1">
      <c r="A24345" s="5"/>
      <c r="B24345" s="5"/>
      <c r="C24345" s="5" t="str">
        <f>IFERROR(__xludf.DUMMYFUNCTION("""COMPUTED_VALUE"""),"")</f>
        <v/>
      </c>
      <c r="D24345" s="5">
        <v>0.0</v>
      </c>
    </row>
    <row r="24346" ht="14.25" customHeight="1">
      <c r="A24346" s="5"/>
      <c r="B24346" s="5"/>
      <c r="C24346" s="5" t="str">
        <f>IFERROR(__xludf.DUMMYFUNCTION("""COMPUTED_VALUE"""),"")</f>
        <v/>
      </c>
      <c r="D24346" s="5">
        <v>0.0</v>
      </c>
    </row>
    <row r="24347" ht="14.25" customHeight="1">
      <c r="A24347" s="5"/>
      <c r="B24347" s="5"/>
      <c r="C24347" s="5" t="str">
        <f>IFERROR(__xludf.DUMMYFUNCTION("""COMPUTED_VALUE"""),"")</f>
        <v/>
      </c>
      <c r="D24347" s="5">
        <v>0.0</v>
      </c>
    </row>
    <row r="24348" ht="14.25" customHeight="1">
      <c r="A24348" s="5"/>
      <c r="B24348" s="5"/>
      <c r="C24348" s="5" t="str">
        <f>IFERROR(__xludf.DUMMYFUNCTION("""COMPUTED_VALUE"""),"")</f>
        <v/>
      </c>
      <c r="D24348" s="5">
        <v>0.0</v>
      </c>
    </row>
    <row r="24349" ht="14.25" customHeight="1">
      <c r="A24349" s="5"/>
      <c r="B24349" s="5"/>
      <c r="C24349" s="5" t="str">
        <f>IFERROR(__xludf.DUMMYFUNCTION("""COMPUTED_VALUE"""),"")</f>
        <v/>
      </c>
      <c r="D24349" s="5">
        <v>0.0</v>
      </c>
    </row>
    <row r="24350" ht="14.25" customHeight="1">
      <c r="A24350" s="5"/>
      <c r="B24350" s="5"/>
      <c r="C24350" s="5" t="str">
        <f>IFERROR(__xludf.DUMMYFUNCTION("""COMPUTED_VALUE"""),"")</f>
        <v/>
      </c>
      <c r="D24350" s="5">
        <v>0.0</v>
      </c>
    </row>
    <row r="24351" ht="14.25" customHeight="1">
      <c r="A24351" s="5"/>
      <c r="B24351" s="5"/>
      <c r="C24351" s="5" t="str">
        <f>IFERROR(__xludf.DUMMYFUNCTION("""COMPUTED_VALUE"""),"")</f>
        <v/>
      </c>
      <c r="D24351" s="5">
        <v>0.0</v>
      </c>
    </row>
    <row r="24352" ht="14.25" customHeight="1">
      <c r="A24352" s="5"/>
      <c r="B24352" s="5"/>
      <c r="C24352" s="5" t="str">
        <f>IFERROR(__xludf.DUMMYFUNCTION("""COMPUTED_VALUE"""),"")</f>
        <v/>
      </c>
      <c r="D24352" s="5">
        <v>0.0</v>
      </c>
    </row>
    <row r="24353" ht="14.25" customHeight="1">
      <c r="A24353" s="5"/>
      <c r="B24353" s="5"/>
      <c r="C24353" s="5" t="str">
        <f>IFERROR(__xludf.DUMMYFUNCTION("""COMPUTED_VALUE"""),"")</f>
        <v/>
      </c>
      <c r="D24353" s="5">
        <v>0.0</v>
      </c>
    </row>
    <row r="24354" ht="14.25" customHeight="1">
      <c r="A24354" s="5"/>
      <c r="B24354" s="5"/>
      <c r="C24354" s="5" t="str">
        <f>IFERROR(__xludf.DUMMYFUNCTION("""COMPUTED_VALUE"""),"")</f>
        <v/>
      </c>
      <c r="D24354" s="5">
        <v>0.0</v>
      </c>
    </row>
    <row r="24355" ht="14.25" customHeight="1">
      <c r="A24355" s="5"/>
      <c r="B24355" s="5"/>
      <c r="C24355" s="5" t="str">
        <f>IFERROR(__xludf.DUMMYFUNCTION("""COMPUTED_VALUE"""),"")</f>
        <v/>
      </c>
      <c r="D24355" s="5">
        <v>0.0</v>
      </c>
    </row>
    <row r="24356" ht="14.25" customHeight="1">
      <c r="A24356" s="5"/>
      <c r="B24356" s="5"/>
      <c r="C24356" s="5" t="str">
        <f>IFERROR(__xludf.DUMMYFUNCTION("""COMPUTED_VALUE"""),"")</f>
        <v/>
      </c>
      <c r="D24356" s="5">
        <v>0.0</v>
      </c>
    </row>
    <row r="24357" ht="14.25" customHeight="1">
      <c r="A24357" s="5"/>
      <c r="B24357" s="5"/>
      <c r="C24357" s="5" t="str">
        <f>IFERROR(__xludf.DUMMYFUNCTION("""COMPUTED_VALUE"""),"")</f>
        <v/>
      </c>
      <c r="D24357" s="5">
        <v>0.0</v>
      </c>
    </row>
    <row r="24358" ht="14.25" customHeight="1">
      <c r="A24358" s="5"/>
      <c r="B24358" s="5"/>
      <c r="C24358" s="5" t="str">
        <f>IFERROR(__xludf.DUMMYFUNCTION("""COMPUTED_VALUE"""),"")</f>
        <v/>
      </c>
      <c r="D24358" s="5">
        <v>0.0</v>
      </c>
    </row>
    <row r="24359" ht="14.25" customHeight="1">
      <c r="A24359" s="5"/>
      <c r="B24359" s="5"/>
      <c r="C24359" s="5" t="str">
        <f>IFERROR(__xludf.DUMMYFUNCTION("""COMPUTED_VALUE"""),"")</f>
        <v/>
      </c>
      <c r="D24359" s="5">
        <v>0.0</v>
      </c>
    </row>
    <row r="24360" ht="14.25" customHeight="1">
      <c r="A24360" s="5"/>
      <c r="B24360" s="5"/>
      <c r="C24360" s="5" t="str">
        <f>IFERROR(__xludf.DUMMYFUNCTION("""COMPUTED_VALUE"""),"")</f>
        <v/>
      </c>
      <c r="D24360" s="5">
        <v>0.0</v>
      </c>
    </row>
    <row r="24361" ht="14.25" customHeight="1">
      <c r="A24361" s="5"/>
      <c r="B24361" s="5"/>
      <c r="C24361" s="5" t="str">
        <f>IFERROR(__xludf.DUMMYFUNCTION("""COMPUTED_VALUE"""),"")</f>
        <v/>
      </c>
      <c r="D24361" s="5">
        <v>0.0</v>
      </c>
    </row>
    <row r="24362" ht="14.25" customHeight="1">
      <c r="A24362" s="5"/>
      <c r="B24362" s="5"/>
      <c r="C24362" s="5" t="str">
        <f>IFERROR(__xludf.DUMMYFUNCTION("""COMPUTED_VALUE"""),"")</f>
        <v/>
      </c>
      <c r="D24362" s="5">
        <v>0.0</v>
      </c>
    </row>
    <row r="24363" ht="14.25" customHeight="1">
      <c r="A24363" s="5"/>
      <c r="B24363" s="5"/>
      <c r="C24363" s="5" t="str">
        <f>IFERROR(__xludf.DUMMYFUNCTION("""COMPUTED_VALUE"""),"")</f>
        <v/>
      </c>
      <c r="D24363" s="5">
        <v>0.0</v>
      </c>
    </row>
    <row r="24364" ht="14.25" customHeight="1">
      <c r="A24364" s="5"/>
      <c r="B24364" s="5"/>
      <c r="C24364" s="5" t="str">
        <f>IFERROR(__xludf.DUMMYFUNCTION("""COMPUTED_VALUE"""),"")</f>
        <v/>
      </c>
      <c r="D24364" s="5">
        <v>0.0</v>
      </c>
    </row>
    <row r="24365" ht="14.25" customHeight="1">
      <c r="A24365" s="5"/>
      <c r="B24365" s="5"/>
      <c r="C24365" s="5" t="str">
        <f>IFERROR(__xludf.DUMMYFUNCTION("""COMPUTED_VALUE"""),"")</f>
        <v/>
      </c>
      <c r="D24365" s="5">
        <v>0.0</v>
      </c>
    </row>
    <row r="24366" ht="14.25" customHeight="1">
      <c r="A24366" s="5"/>
      <c r="B24366" s="5"/>
      <c r="C24366" s="5" t="str">
        <f>IFERROR(__xludf.DUMMYFUNCTION("""COMPUTED_VALUE"""),"")</f>
        <v/>
      </c>
      <c r="D24366" s="5">
        <v>0.0</v>
      </c>
    </row>
    <row r="24367" ht="14.25" customHeight="1">
      <c r="A24367" s="5"/>
      <c r="B24367" s="5"/>
      <c r="C24367" s="5" t="str">
        <f>IFERROR(__xludf.DUMMYFUNCTION("""COMPUTED_VALUE"""),"")</f>
        <v/>
      </c>
      <c r="D24367" s="5">
        <v>0.0</v>
      </c>
    </row>
    <row r="24368" ht="14.25" customHeight="1">
      <c r="A24368" s="5"/>
      <c r="B24368" s="5"/>
      <c r="C24368" s="5" t="str">
        <f>IFERROR(__xludf.DUMMYFUNCTION("""COMPUTED_VALUE"""),"")</f>
        <v/>
      </c>
      <c r="D24368" s="5">
        <v>0.0</v>
      </c>
    </row>
    <row r="24369" ht="14.25" customHeight="1">
      <c r="A24369" s="5"/>
      <c r="B24369" s="5"/>
      <c r="C24369" s="5" t="str">
        <f>IFERROR(__xludf.DUMMYFUNCTION("""COMPUTED_VALUE"""),"")</f>
        <v/>
      </c>
      <c r="D24369" s="5">
        <v>0.0</v>
      </c>
    </row>
    <row r="24370" ht="14.25" customHeight="1">
      <c r="A24370" s="5"/>
      <c r="B24370" s="5"/>
      <c r="C24370" s="5" t="str">
        <f>IFERROR(__xludf.DUMMYFUNCTION("""COMPUTED_VALUE"""),"")</f>
        <v/>
      </c>
      <c r="D24370" s="5">
        <v>0.0</v>
      </c>
    </row>
    <row r="24371" ht="14.25" customHeight="1">
      <c r="A24371" s="5"/>
      <c r="B24371" s="5"/>
      <c r="C24371" s="5" t="str">
        <f>IFERROR(__xludf.DUMMYFUNCTION("""COMPUTED_VALUE"""),"")</f>
        <v/>
      </c>
      <c r="D24371" s="5">
        <v>0.0</v>
      </c>
    </row>
    <row r="24372" ht="14.25" customHeight="1">
      <c r="A24372" s="5"/>
      <c r="B24372" s="5"/>
      <c r="C24372" s="5" t="str">
        <f>IFERROR(__xludf.DUMMYFUNCTION("""COMPUTED_VALUE"""),"")</f>
        <v/>
      </c>
      <c r="D24372" s="5">
        <v>0.0</v>
      </c>
    </row>
    <row r="24373" ht="14.25" customHeight="1">
      <c r="A24373" s="5"/>
      <c r="B24373" s="5"/>
      <c r="C24373" s="5" t="str">
        <f>IFERROR(__xludf.DUMMYFUNCTION("""COMPUTED_VALUE"""),"")</f>
        <v/>
      </c>
      <c r="D24373" s="5">
        <v>0.0</v>
      </c>
    </row>
    <row r="24374" ht="14.25" customHeight="1">
      <c r="A24374" s="5"/>
      <c r="B24374" s="5"/>
      <c r="C24374" s="5" t="str">
        <f>IFERROR(__xludf.DUMMYFUNCTION("""COMPUTED_VALUE"""),"")</f>
        <v/>
      </c>
      <c r="D24374" s="5">
        <v>0.0</v>
      </c>
    </row>
    <row r="24375" ht="14.25" customHeight="1">
      <c r="A24375" s="5"/>
      <c r="B24375" s="5"/>
      <c r="C24375" s="5" t="str">
        <f>IFERROR(__xludf.DUMMYFUNCTION("""COMPUTED_VALUE"""),"")</f>
        <v/>
      </c>
      <c r="D24375" s="5">
        <v>0.0</v>
      </c>
    </row>
    <row r="24376" ht="14.25" customHeight="1">
      <c r="A24376" s="5"/>
      <c r="B24376" s="5"/>
      <c r="C24376" s="5" t="str">
        <f>IFERROR(__xludf.DUMMYFUNCTION("""COMPUTED_VALUE"""),"")</f>
        <v/>
      </c>
      <c r="D24376" s="5">
        <v>0.0</v>
      </c>
    </row>
    <row r="24377" ht="14.25" customHeight="1">
      <c r="A24377" s="5"/>
      <c r="B24377" s="5"/>
      <c r="C24377" s="5" t="str">
        <f>IFERROR(__xludf.DUMMYFUNCTION("""COMPUTED_VALUE"""),"")</f>
        <v/>
      </c>
      <c r="D24377" s="5">
        <v>0.0</v>
      </c>
    </row>
    <row r="24378" ht="14.25" customHeight="1">
      <c r="A24378" s="5"/>
      <c r="B24378" s="5"/>
      <c r="C24378" s="5" t="str">
        <f>IFERROR(__xludf.DUMMYFUNCTION("""COMPUTED_VALUE"""),"")</f>
        <v/>
      </c>
      <c r="D24378" s="5">
        <v>0.0</v>
      </c>
    </row>
    <row r="24379" ht="14.25" customHeight="1">
      <c r="A24379" s="5"/>
      <c r="B24379" s="5"/>
      <c r="C24379" s="5" t="str">
        <f>IFERROR(__xludf.DUMMYFUNCTION("""COMPUTED_VALUE"""),"")</f>
        <v/>
      </c>
      <c r="D24379" s="5">
        <v>0.0</v>
      </c>
    </row>
    <row r="24380" ht="14.25" customHeight="1">
      <c r="A24380" s="5"/>
      <c r="B24380" s="5"/>
      <c r="C24380" s="5" t="str">
        <f>IFERROR(__xludf.DUMMYFUNCTION("""COMPUTED_VALUE"""),"")</f>
        <v/>
      </c>
      <c r="D24380" s="5">
        <v>0.0</v>
      </c>
    </row>
    <row r="24381" ht="14.25" customHeight="1">
      <c r="A24381" s="5"/>
      <c r="B24381" s="5"/>
      <c r="C24381" s="5" t="str">
        <f>IFERROR(__xludf.DUMMYFUNCTION("""COMPUTED_VALUE"""),"")</f>
        <v/>
      </c>
      <c r="D24381" s="5">
        <v>0.0</v>
      </c>
    </row>
    <row r="24382" ht="14.25" customHeight="1">
      <c r="A24382" s="5"/>
      <c r="B24382" s="5"/>
      <c r="C24382" s="5" t="str">
        <f>IFERROR(__xludf.DUMMYFUNCTION("""COMPUTED_VALUE"""),"")</f>
        <v/>
      </c>
      <c r="D24382" s="5">
        <v>0.0</v>
      </c>
    </row>
    <row r="24383" ht="14.25" customHeight="1">
      <c r="A24383" s="5"/>
      <c r="B24383" s="5"/>
      <c r="C24383" s="5" t="str">
        <f>IFERROR(__xludf.DUMMYFUNCTION("""COMPUTED_VALUE"""),"")</f>
        <v/>
      </c>
      <c r="D24383" s="5">
        <v>0.0</v>
      </c>
    </row>
    <row r="24384" ht="14.25" customHeight="1">
      <c r="A24384" s="5"/>
      <c r="B24384" s="5"/>
      <c r="C24384" s="5" t="str">
        <f>IFERROR(__xludf.DUMMYFUNCTION("""COMPUTED_VALUE"""),"")</f>
        <v/>
      </c>
      <c r="D24384" s="5">
        <v>0.0</v>
      </c>
    </row>
    <row r="24385" ht="14.25" customHeight="1">
      <c r="A24385" s="5"/>
      <c r="B24385" s="5"/>
      <c r="C24385" s="5" t="str">
        <f>IFERROR(__xludf.DUMMYFUNCTION("""COMPUTED_VALUE"""),"")</f>
        <v/>
      </c>
      <c r="D24385" s="5">
        <v>0.0</v>
      </c>
    </row>
    <row r="24386" ht="14.25" customHeight="1">
      <c r="A24386" s="5"/>
      <c r="B24386" s="5"/>
      <c r="C24386" s="5" t="str">
        <f>IFERROR(__xludf.DUMMYFUNCTION("""COMPUTED_VALUE"""),"")</f>
        <v/>
      </c>
      <c r="D24386" s="5">
        <v>0.0</v>
      </c>
    </row>
    <row r="24387" ht="14.25" customHeight="1">
      <c r="A24387" s="5"/>
      <c r="B24387" s="5"/>
      <c r="C24387" s="5" t="str">
        <f>IFERROR(__xludf.DUMMYFUNCTION("""COMPUTED_VALUE"""),"")</f>
        <v/>
      </c>
      <c r="D24387" s="5">
        <v>0.0</v>
      </c>
    </row>
    <row r="24388" ht="14.25" customHeight="1">
      <c r="A24388" s="5"/>
      <c r="B24388" s="5"/>
      <c r="C24388" s="5" t="str">
        <f>IFERROR(__xludf.DUMMYFUNCTION("""COMPUTED_VALUE"""),"")</f>
        <v/>
      </c>
      <c r="D24388" s="5">
        <v>0.0</v>
      </c>
    </row>
    <row r="24389" ht="14.25" customHeight="1">
      <c r="A24389" s="5"/>
      <c r="B24389" s="5"/>
      <c r="C24389" s="5" t="str">
        <f>IFERROR(__xludf.DUMMYFUNCTION("""COMPUTED_VALUE"""),"")</f>
        <v/>
      </c>
      <c r="D24389" s="5">
        <v>0.0</v>
      </c>
    </row>
    <row r="24390" ht="14.25" customHeight="1">
      <c r="A24390" s="5"/>
      <c r="B24390" s="5"/>
      <c r="C24390" s="5" t="str">
        <f>IFERROR(__xludf.DUMMYFUNCTION("""COMPUTED_VALUE"""),"")</f>
        <v/>
      </c>
      <c r="D24390" s="5">
        <v>0.0</v>
      </c>
    </row>
    <row r="24391" ht="14.25" customHeight="1">
      <c r="A24391" s="5"/>
      <c r="B24391" s="5"/>
      <c r="C24391" s="5" t="str">
        <f>IFERROR(__xludf.DUMMYFUNCTION("""COMPUTED_VALUE"""),"")</f>
        <v/>
      </c>
      <c r="D24391" s="5">
        <v>0.0</v>
      </c>
    </row>
    <row r="24392" ht="14.25" customHeight="1">
      <c r="A24392" s="5"/>
      <c r="B24392" s="5"/>
      <c r="C24392" s="5" t="str">
        <f>IFERROR(__xludf.DUMMYFUNCTION("""COMPUTED_VALUE"""),"")</f>
        <v/>
      </c>
      <c r="D24392" s="5">
        <v>0.0</v>
      </c>
    </row>
    <row r="24393" ht="14.25" customHeight="1">
      <c r="A24393" s="5"/>
      <c r="B24393" s="5"/>
      <c r="C24393" s="5" t="str">
        <f>IFERROR(__xludf.DUMMYFUNCTION("""COMPUTED_VALUE"""),"")</f>
        <v/>
      </c>
      <c r="D24393" s="5">
        <v>0.0</v>
      </c>
    </row>
    <row r="24394" ht="14.25" customHeight="1">
      <c r="A24394" s="5"/>
      <c r="B24394" s="5"/>
      <c r="C24394" s="5" t="str">
        <f>IFERROR(__xludf.DUMMYFUNCTION("""COMPUTED_VALUE"""),"")</f>
        <v/>
      </c>
      <c r="D24394" s="5">
        <v>0.0</v>
      </c>
    </row>
    <row r="24395" ht="14.25" customHeight="1">
      <c r="A24395" s="5"/>
      <c r="B24395" s="5"/>
      <c r="C24395" s="5" t="str">
        <f>IFERROR(__xludf.DUMMYFUNCTION("""COMPUTED_VALUE"""),"")</f>
        <v/>
      </c>
      <c r="D24395" s="5">
        <v>0.0</v>
      </c>
    </row>
    <row r="24396" ht="14.25" customHeight="1">
      <c r="A24396" s="5"/>
      <c r="B24396" s="5"/>
      <c r="C24396" s="5" t="str">
        <f>IFERROR(__xludf.DUMMYFUNCTION("""COMPUTED_VALUE"""),"")</f>
        <v/>
      </c>
      <c r="D24396" s="5">
        <v>0.0</v>
      </c>
    </row>
    <row r="24397" ht="14.25" customHeight="1">
      <c r="A24397" s="5"/>
      <c r="B24397" s="5"/>
      <c r="C24397" s="5" t="str">
        <f>IFERROR(__xludf.DUMMYFUNCTION("""COMPUTED_VALUE"""),"")</f>
        <v/>
      </c>
      <c r="D24397" s="5">
        <v>0.0</v>
      </c>
    </row>
    <row r="24398" ht="14.25" customHeight="1">
      <c r="A24398" s="5"/>
      <c r="B24398" s="5"/>
      <c r="C24398" s="5" t="str">
        <f>IFERROR(__xludf.DUMMYFUNCTION("""COMPUTED_VALUE"""),"")</f>
        <v/>
      </c>
      <c r="D24398" s="5">
        <v>0.0</v>
      </c>
    </row>
    <row r="24399" ht="14.25" customHeight="1">
      <c r="A24399" s="5"/>
      <c r="B24399" s="5"/>
      <c r="C24399" s="5" t="str">
        <f>IFERROR(__xludf.DUMMYFUNCTION("""COMPUTED_VALUE"""),"")</f>
        <v/>
      </c>
      <c r="D24399" s="5">
        <v>0.0</v>
      </c>
    </row>
    <row r="24400" ht="14.25" customHeight="1">
      <c r="A24400" s="5"/>
      <c r="B24400" s="5"/>
      <c r="C24400" s="5" t="str">
        <f>IFERROR(__xludf.DUMMYFUNCTION("""COMPUTED_VALUE"""),"")</f>
        <v/>
      </c>
      <c r="D24400" s="5">
        <v>0.0</v>
      </c>
    </row>
    <row r="24401" ht="14.25" customHeight="1">
      <c r="A24401" s="5"/>
      <c r="B24401" s="5"/>
      <c r="C24401" s="5" t="str">
        <f>IFERROR(__xludf.DUMMYFUNCTION("""COMPUTED_VALUE"""),"")</f>
        <v/>
      </c>
      <c r="D24401" s="5">
        <v>0.0</v>
      </c>
    </row>
    <row r="24402" ht="14.25" customHeight="1">
      <c r="A24402" s="5"/>
      <c r="B24402" s="5"/>
      <c r="C24402" s="5" t="str">
        <f>IFERROR(__xludf.DUMMYFUNCTION("""COMPUTED_VALUE"""),"")</f>
        <v/>
      </c>
      <c r="D24402" s="5">
        <v>0.0</v>
      </c>
    </row>
    <row r="24403" ht="14.25" customHeight="1">
      <c r="A24403" s="5"/>
      <c r="B24403" s="5"/>
      <c r="C24403" s="5" t="str">
        <f>IFERROR(__xludf.DUMMYFUNCTION("""COMPUTED_VALUE"""),"")</f>
        <v/>
      </c>
      <c r="D24403" s="5">
        <v>0.0</v>
      </c>
    </row>
    <row r="24404" ht="14.25" customHeight="1">
      <c r="A24404" s="5"/>
      <c r="B24404" s="5"/>
      <c r="C24404" s="5" t="str">
        <f>IFERROR(__xludf.DUMMYFUNCTION("""COMPUTED_VALUE"""),"")</f>
        <v/>
      </c>
      <c r="D24404" s="5">
        <v>0.0</v>
      </c>
    </row>
    <row r="24405" ht="14.25" customHeight="1">
      <c r="A24405" s="5"/>
      <c r="B24405" s="5"/>
      <c r="C24405" s="5" t="str">
        <f>IFERROR(__xludf.DUMMYFUNCTION("""COMPUTED_VALUE"""),"")</f>
        <v/>
      </c>
      <c r="D24405" s="5">
        <v>0.0</v>
      </c>
    </row>
    <row r="24406" ht="14.25" customHeight="1">
      <c r="A24406" s="5"/>
      <c r="B24406" s="5"/>
      <c r="C24406" s="5" t="str">
        <f>IFERROR(__xludf.DUMMYFUNCTION("""COMPUTED_VALUE"""),"")</f>
        <v/>
      </c>
      <c r="D24406" s="5">
        <v>0.0</v>
      </c>
    </row>
    <row r="24407" ht="14.25" customHeight="1">
      <c r="A24407" s="5"/>
      <c r="B24407" s="5"/>
      <c r="C24407" s="5" t="str">
        <f>IFERROR(__xludf.DUMMYFUNCTION("""COMPUTED_VALUE"""),"")</f>
        <v/>
      </c>
      <c r="D24407" s="5">
        <v>0.0</v>
      </c>
    </row>
    <row r="24408" ht="14.25" customHeight="1">
      <c r="A24408" s="5"/>
      <c r="B24408" s="5"/>
      <c r="C24408" s="5" t="str">
        <f>IFERROR(__xludf.DUMMYFUNCTION("""COMPUTED_VALUE"""),"")</f>
        <v/>
      </c>
      <c r="D24408" s="5">
        <v>0.0</v>
      </c>
    </row>
    <row r="24409" ht="14.25" customHeight="1">
      <c r="A24409" s="5"/>
      <c r="B24409" s="5"/>
      <c r="C24409" s="5" t="str">
        <f>IFERROR(__xludf.DUMMYFUNCTION("""COMPUTED_VALUE"""),"")</f>
        <v/>
      </c>
      <c r="D24409" s="5">
        <v>0.0</v>
      </c>
    </row>
    <row r="24410" ht="14.25" customHeight="1">
      <c r="A24410" s="5"/>
      <c r="B24410" s="5"/>
      <c r="C24410" s="5" t="str">
        <f>IFERROR(__xludf.DUMMYFUNCTION("""COMPUTED_VALUE"""),"")</f>
        <v/>
      </c>
      <c r="D24410" s="5">
        <v>0.0</v>
      </c>
    </row>
    <row r="24411" ht="14.25" customHeight="1">
      <c r="A24411" s="5"/>
      <c r="B24411" s="5"/>
      <c r="C24411" s="5" t="str">
        <f>IFERROR(__xludf.DUMMYFUNCTION("""COMPUTED_VALUE"""),"")</f>
        <v/>
      </c>
      <c r="D24411" s="5">
        <v>0.0</v>
      </c>
    </row>
    <row r="24412" ht="14.25" customHeight="1">
      <c r="A24412" s="5"/>
      <c r="B24412" s="5"/>
      <c r="C24412" s="5" t="str">
        <f>IFERROR(__xludf.DUMMYFUNCTION("""COMPUTED_VALUE"""),"")</f>
        <v/>
      </c>
      <c r="D24412" s="5">
        <v>0.0</v>
      </c>
    </row>
    <row r="24413" ht="14.25" customHeight="1">
      <c r="A24413" s="5"/>
      <c r="B24413" s="5"/>
      <c r="C24413" s="5" t="str">
        <f>IFERROR(__xludf.DUMMYFUNCTION("""COMPUTED_VALUE"""),"")</f>
        <v/>
      </c>
      <c r="D24413" s="5">
        <v>0.0</v>
      </c>
    </row>
    <row r="24414" ht="14.25" customHeight="1">
      <c r="A24414" s="5"/>
      <c r="B24414" s="5"/>
      <c r="C24414" s="5" t="str">
        <f>IFERROR(__xludf.DUMMYFUNCTION("""COMPUTED_VALUE"""),"")</f>
        <v/>
      </c>
      <c r="D24414" s="5">
        <v>0.0</v>
      </c>
    </row>
    <row r="24415" ht="14.25" customHeight="1">
      <c r="A24415" s="5"/>
      <c r="B24415" s="5"/>
      <c r="C24415" s="5" t="str">
        <f>IFERROR(__xludf.DUMMYFUNCTION("""COMPUTED_VALUE"""),"")</f>
        <v/>
      </c>
      <c r="D24415" s="5">
        <v>0.0</v>
      </c>
    </row>
    <row r="24416" ht="14.25" customHeight="1">
      <c r="A24416" s="5"/>
      <c r="B24416" s="5"/>
      <c r="C24416" s="5" t="str">
        <f>IFERROR(__xludf.DUMMYFUNCTION("""COMPUTED_VALUE"""),"")</f>
        <v/>
      </c>
      <c r="D24416" s="5">
        <v>0.0</v>
      </c>
    </row>
    <row r="24417" ht="14.25" customHeight="1">
      <c r="A24417" s="5"/>
      <c r="B24417" s="5"/>
      <c r="C24417" s="5" t="str">
        <f>IFERROR(__xludf.DUMMYFUNCTION("""COMPUTED_VALUE"""),"")</f>
        <v/>
      </c>
      <c r="D24417" s="5">
        <v>0.0</v>
      </c>
    </row>
    <row r="24418" ht="14.25" customHeight="1">
      <c r="A24418" s="5"/>
      <c r="B24418" s="5"/>
      <c r="C24418" s="5" t="str">
        <f>IFERROR(__xludf.DUMMYFUNCTION("""COMPUTED_VALUE"""),"")</f>
        <v/>
      </c>
      <c r="D24418" s="5">
        <v>0.0</v>
      </c>
    </row>
    <row r="24419" ht="14.25" customHeight="1">
      <c r="A24419" s="5"/>
      <c r="B24419" s="5"/>
      <c r="C24419" s="5" t="str">
        <f>IFERROR(__xludf.DUMMYFUNCTION("""COMPUTED_VALUE"""),"")</f>
        <v/>
      </c>
      <c r="D24419" s="5">
        <v>0.0</v>
      </c>
    </row>
    <row r="24420" ht="14.25" customHeight="1">
      <c r="A24420" s="5"/>
      <c r="B24420" s="5"/>
      <c r="C24420" s="5" t="str">
        <f>IFERROR(__xludf.DUMMYFUNCTION("""COMPUTED_VALUE"""),"")</f>
        <v/>
      </c>
      <c r="D24420" s="5">
        <v>0.0</v>
      </c>
    </row>
    <row r="24421" ht="14.25" customHeight="1">
      <c r="A24421" s="5"/>
      <c r="B24421" s="5"/>
      <c r="C24421" s="5" t="str">
        <f>IFERROR(__xludf.DUMMYFUNCTION("""COMPUTED_VALUE"""),"")</f>
        <v/>
      </c>
      <c r="D24421" s="5">
        <v>0.0</v>
      </c>
    </row>
    <row r="24422" ht="14.25" customHeight="1">
      <c r="A24422" s="5"/>
      <c r="B24422" s="5"/>
      <c r="C24422" s="5" t="str">
        <f>IFERROR(__xludf.DUMMYFUNCTION("""COMPUTED_VALUE"""),"")</f>
        <v/>
      </c>
      <c r="D24422" s="5">
        <v>0.0</v>
      </c>
    </row>
    <row r="24423" ht="14.25" customHeight="1">
      <c r="A24423" s="5"/>
      <c r="B24423" s="5"/>
      <c r="C24423" s="5" t="str">
        <f>IFERROR(__xludf.DUMMYFUNCTION("""COMPUTED_VALUE"""),"")</f>
        <v/>
      </c>
      <c r="D24423" s="5">
        <v>0.0</v>
      </c>
    </row>
    <row r="24424" ht="14.25" customHeight="1">
      <c r="A24424" s="5"/>
      <c r="B24424" s="5"/>
      <c r="C24424" s="5" t="str">
        <f>IFERROR(__xludf.DUMMYFUNCTION("""COMPUTED_VALUE"""),"")</f>
        <v/>
      </c>
      <c r="D24424" s="5">
        <v>0.0</v>
      </c>
    </row>
    <row r="24425" ht="14.25" customHeight="1">
      <c r="A24425" s="5"/>
      <c r="B24425" s="5"/>
      <c r="C24425" s="5" t="str">
        <f>IFERROR(__xludf.DUMMYFUNCTION("""COMPUTED_VALUE"""),"")</f>
        <v/>
      </c>
      <c r="D24425" s="5">
        <v>0.0</v>
      </c>
    </row>
    <row r="24426" ht="14.25" customHeight="1">
      <c r="A24426" s="5"/>
      <c r="B24426" s="5"/>
      <c r="C24426" s="5" t="str">
        <f>IFERROR(__xludf.DUMMYFUNCTION("""COMPUTED_VALUE"""),"")</f>
        <v/>
      </c>
      <c r="D24426" s="5">
        <v>0.0</v>
      </c>
    </row>
    <row r="24427" ht="14.25" customHeight="1">
      <c r="A24427" s="5"/>
      <c r="B24427" s="5"/>
      <c r="C24427" s="5" t="str">
        <f>IFERROR(__xludf.DUMMYFUNCTION("""COMPUTED_VALUE"""),"")</f>
        <v/>
      </c>
      <c r="D24427" s="5">
        <v>0.0</v>
      </c>
    </row>
    <row r="24428" ht="14.25" customHeight="1">
      <c r="A24428" s="5"/>
      <c r="B24428" s="5"/>
      <c r="C24428" s="5" t="str">
        <f>IFERROR(__xludf.DUMMYFUNCTION("""COMPUTED_VALUE"""),"")</f>
        <v/>
      </c>
      <c r="D24428" s="5">
        <v>0.0</v>
      </c>
    </row>
    <row r="24429" ht="14.25" customHeight="1">
      <c r="A24429" s="5"/>
      <c r="B24429" s="5"/>
      <c r="C24429" s="5" t="str">
        <f>IFERROR(__xludf.DUMMYFUNCTION("""COMPUTED_VALUE"""),"")</f>
        <v/>
      </c>
      <c r="D24429" s="5">
        <v>0.0</v>
      </c>
    </row>
    <row r="24430" ht="14.25" customHeight="1">
      <c r="A24430" s="5"/>
      <c r="B24430" s="5"/>
      <c r="C24430" s="5" t="str">
        <f>IFERROR(__xludf.DUMMYFUNCTION("""COMPUTED_VALUE"""),"")</f>
        <v/>
      </c>
      <c r="D24430" s="5">
        <v>0.0</v>
      </c>
    </row>
    <row r="24431" ht="14.25" customHeight="1">
      <c r="A24431" s="5"/>
      <c r="B24431" s="5"/>
      <c r="C24431" s="5" t="str">
        <f>IFERROR(__xludf.DUMMYFUNCTION("""COMPUTED_VALUE"""),"")</f>
        <v/>
      </c>
      <c r="D24431" s="5">
        <v>0.0</v>
      </c>
    </row>
    <row r="24432" ht="14.25" customHeight="1">
      <c r="A24432" s="5"/>
      <c r="B24432" s="5"/>
      <c r="C24432" s="5" t="str">
        <f>IFERROR(__xludf.DUMMYFUNCTION("""COMPUTED_VALUE"""),"")</f>
        <v/>
      </c>
      <c r="D24432" s="5">
        <v>0.0</v>
      </c>
    </row>
    <row r="24433" ht="14.25" customHeight="1">
      <c r="A24433" s="5"/>
      <c r="B24433" s="5"/>
      <c r="C24433" s="5" t="str">
        <f>IFERROR(__xludf.DUMMYFUNCTION("""COMPUTED_VALUE"""),"")</f>
        <v/>
      </c>
      <c r="D24433" s="5">
        <v>0.0</v>
      </c>
    </row>
    <row r="24434" ht="14.25" customHeight="1">
      <c r="A24434" s="5"/>
      <c r="B24434" s="5"/>
      <c r="C24434" s="5" t="str">
        <f>IFERROR(__xludf.DUMMYFUNCTION("""COMPUTED_VALUE"""),"")</f>
        <v/>
      </c>
      <c r="D24434" s="5">
        <v>0.0</v>
      </c>
    </row>
    <row r="24435" ht="14.25" customHeight="1">
      <c r="A24435" s="5"/>
      <c r="B24435" s="5"/>
      <c r="C24435" s="5" t="str">
        <f>IFERROR(__xludf.DUMMYFUNCTION("""COMPUTED_VALUE"""),"")</f>
        <v/>
      </c>
      <c r="D24435" s="5">
        <v>0.0</v>
      </c>
    </row>
    <row r="24436" ht="14.25" customHeight="1">
      <c r="A24436" s="5"/>
      <c r="B24436" s="5"/>
      <c r="C24436" s="5" t="str">
        <f>IFERROR(__xludf.DUMMYFUNCTION("""COMPUTED_VALUE"""),"")</f>
        <v/>
      </c>
      <c r="D24436" s="5">
        <v>0.0</v>
      </c>
    </row>
    <row r="24437" ht="14.25" customHeight="1">
      <c r="A24437" s="5"/>
      <c r="B24437" s="5"/>
      <c r="C24437" s="5" t="str">
        <f>IFERROR(__xludf.DUMMYFUNCTION("""COMPUTED_VALUE"""),"")</f>
        <v/>
      </c>
      <c r="D24437" s="5">
        <v>0.0</v>
      </c>
    </row>
    <row r="24438" ht="14.25" customHeight="1">
      <c r="A24438" s="5"/>
      <c r="B24438" s="5"/>
      <c r="C24438" s="5" t="str">
        <f>IFERROR(__xludf.DUMMYFUNCTION("""COMPUTED_VALUE"""),"")</f>
        <v/>
      </c>
      <c r="D24438" s="5">
        <v>0.0</v>
      </c>
    </row>
    <row r="24439" ht="14.25" customHeight="1">
      <c r="A24439" s="5"/>
      <c r="B24439" s="5"/>
      <c r="C24439" s="5" t="str">
        <f>IFERROR(__xludf.DUMMYFUNCTION("""COMPUTED_VALUE"""),"")</f>
        <v/>
      </c>
      <c r="D24439" s="5">
        <v>0.0</v>
      </c>
    </row>
    <row r="24440" ht="14.25" customHeight="1">
      <c r="A24440" s="5"/>
      <c r="B24440" s="5"/>
      <c r="C24440" s="5" t="str">
        <f>IFERROR(__xludf.DUMMYFUNCTION("""COMPUTED_VALUE"""),"")</f>
        <v/>
      </c>
      <c r="D24440" s="5">
        <v>0.0</v>
      </c>
    </row>
    <row r="24441" ht="14.25" customHeight="1">
      <c r="A24441" s="5"/>
      <c r="B24441" s="5"/>
      <c r="C24441" s="5" t="str">
        <f>IFERROR(__xludf.DUMMYFUNCTION("""COMPUTED_VALUE"""),"")</f>
        <v/>
      </c>
      <c r="D24441" s="5">
        <v>0.0</v>
      </c>
    </row>
    <row r="24442" ht="14.25" customHeight="1">
      <c r="A24442" s="5"/>
      <c r="B24442" s="5"/>
      <c r="C24442" s="5" t="str">
        <f>IFERROR(__xludf.DUMMYFUNCTION("""COMPUTED_VALUE"""),"")</f>
        <v/>
      </c>
      <c r="D24442" s="5">
        <v>0.0</v>
      </c>
    </row>
    <row r="24443" ht="14.25" customHeight="1">
      <c r="A24443" s="5"/>
      <c r="B24443" s="5"/>
      <c r="C24443" s="5" t="str">
        <f>IFERROR(__xludf.DUMMYFUNCTION("""COMPUTED_VALUE"""),"")</f>
        <v/>
      </c>
      <c r="D24443" s="5">
        <v>0.0</v>
      </c>
    </row>
    <row r="24444" ht="14.25" customHeight="1">
      <c r="A24444" s="5"/>
      <c r="B24444" s="5"/>
      <c r="C24444" s="5" t="str">
        <f>IFERROR(__xludf.DUMMYFUNCTION("""COMPUTED_VALUE"""),"")</f>
        <v/>
      </c>
      <c r="D24444" s="5">
        <v>0.0</v>
      </c>
    </row>
    <row r="24445" ht="14.25" customHeight="1">
      <c r="A24445" s="5"/>
      <c r="B24445" s="5"/>
      <c r="C24445" s="5" t="str">
        <f>IFERROR(__xludf.DUMMYFUNCTION("""COMPUTED_VALUE"""),"")</f>
        <v/>
      </c>
      <c r="D24445" s="5">
        <v>0.0</v>
      </c>
    </row>
    <row r="24446" ht="14.25" customHeight="1">
      <c r="A24446" s="5"/>
      <c r="B24446" s="5"/>
      <c r="C24446" s="5" t="str">
        <f>IFERROR(__xludf.DUMMYFUNCTION("""COMPUTED_VALUE"""),"")</f>
        <v/>
      </c>
      <c r="D24446" s="5">
        <v>0.0</v>
      </c>
    </row>
    <row r="24447" ht="14.25" customHeight="1">
      <c r="A24447" s="5"/>
      <c r="B24447" s="5"/>
      <c r="C24447" s="5" t="str">
        <f>IFERROR(__xludf.DUMMYFUNCTION("""COMPUTED_VALUE"""),"")</f>
        <v/>
      </c>
      <c r="D24447" s="5">
        <v>0.0</v>
      </c>
    </row>
    <row r="24448" ht="14.25" customHeight="1">
      <c r="A24448" s="5"/>
      <c r="B24448" s="5"/>
      <c r="C24448" s="5" t="str">
        <f>IFERROR(__xludf.DUMMYFUNCTION("""COMPUTED_VALUE"""),"")</f>
        <v/>
      </c>
      <c r="D24448" s="5">
        <v>0.0</v>
      </c>
    </row>
    <row r="24449" ht="14.25" customHeight="1">
      <c r="A24449" s="5"/>
      <c r="B24449" s="5"/>
      <c r="C24449" s="5" t="str">
        <f>IFERROR(__xludf.DUMMYFUNCTION("""COMPUTED_VALUE"""),"")</f>
        <v/>
      </c>
      <c r="D24449" s="5">
        <v>0.0</v>
      </c>
    </row>
    <row r="24450" ht="14.25" customHeight="1">
      <c r="A24450" s="5"/>
      <c r="B24450" s="5"/>
      <c r="C24450" s="5" t="str">
        <f>IFERROR(__xludf.DUMMYFUNCTION("""COMPUTED_VALUE"""),"")</f>
        <v/>
      </c>
      <c r="D24450" s="5">
        <v>0.0</v>
      </c>
    </row>
    <row r="24451" ht="14.25" customHeight="1">
      <c r="A24451" s="5"/>
      <c r="B24451" s="5"/>
      <c r="C24451" s="5" t="str">
        <f>IFERROR(__xludf.DUMMYFUNCTION("""COMPUTED_VALUE"""),"")</f>
        <v/>
      </c>
      <c r="D24451" s="5">
        <v>0.0</v>
      </c>
    </row>
    <row r="24452" ht="14.25" customHeight="1">
      <c r="A24452" s="5"/>
      <c r="B24452" s="5"/>
      <c r="C24452" s="5" t="str">
        <f>IFERROR(__xludf.DUMMYFUNCTION("""COMPUTED_VALUE"""),"")</f>
        <v/>
      </c>
      <c r="D24452" s="5">
        <v>0.0</v>
      </c>
    </row>
    <row r="24453" ht="14.25" customHeight="1">
      <c r="A24453" s="5"/>
      <c r="B24453" s="5"/>
      <c r="C24453" s="5" t="str">
        <f>IFERROR(__xludf.DUMMYFUNCTION("""COMPUTED_VALUE"""),"")</f>
        <v/>
      </c>
      <c r="D24453" s="5">
        <v>0.0</v>
      </c>
    </row>
    <row r="24454" ht="14.25" customHeight="1">
      <c r="A24454" s="5"/>
      <c r="B24454" s="5"/>
      <c r="C24454" s="5" t="str">
        <f>IFERROR(__xludf.DUMMYFUNCTION("""COMPUTED_VALUE"""),"")</f>
        <v/>
      </c>
      <c r="D24454" s="5">
        <v>0.0</v>
      </c>
    </row>
    <row r="24455" ht="14.25" customHeight="1">
      <c r="A24455" s="5"/>
      <c r="B24455" s="5"/>
      <c r="C24455" s="5" t="str">
        <f>IFERROR(__xludf.DUMMYFUNCTION("""COMPUTED_VALUE"""),"")</f>
        <v/>
      </c>
      <c r="D24455" s="5">
        <v>0.0</v>
      </c>
    </row>
    <row r="24456" ht="14.25" customHeight="1">
      <c r="A24456" s="5"/>
      <c r="B24456" s="5"/>
      <c r="C24456" s="5" t="str">
        <f>IFERROR(__xludf.DUMMYFUNCTION("""COMPUTED_VALUE"""),"")</f>
        <v/>
      </c>
      <c r="D24456" s="5">
        <v>0.0</v>
      </c>
    </row>
    <row r="24457" ht="14.25" customHeight="1">
      <c r="A24457" s="5"/>
      <c r="B24457" s="5"/>
      <c r="C24457" s="5" t="str">
        <f>IFERROR(__xludf.DUMMYFUNCTION("""COMPUTED_VALUE"""),"")</f>
        <v/>
      </c>
      <c r="D24457" s="5">
        <v>0.0</v>
      </c>
    </row>
    <row r="24458" ht="14.25" customHeight="1">
      <c r="A24458" s="5"/>
      <c r="B24458" s="5"/>
      <c r="C24458" s="5" t="str">
        <f>IFERROR(__xludf.DUMMYFUNCTION("""COMPUTED_VALUE"""),"")</f>
        <v/>
      </c>
      <c r="D24458" s="5">
        <v>0.0</v>
      </c>
    </row>
    <row r="24459" ht="14.25" customHeight="1">
      <c r="A24459" s="5"/>
      <c r="B24459" s="5"/>
      <c r="C24459" s="5" t="str">
        <f>IFERROR(__xludf.DUMMYFUNCTION("""COMPUTED_VALUE"""),"")</f>
        <v/>
      </c>
      <c r="D24459" s="5">
        <v>0.0</v>
      </c>
    </row>
    <row r="24460" ht="14.25" customHeight="1">
      <c r="A24460" s="5"/>
      <c r="B24460" s="5"/>
      <c r="C24460" s="5" t="str">
        <f>IFERROR(__xludf.DUMMYFUNCTION("""COMPUTED_VALUE"""),"")</f>
        <v/>
      </c>
      <c r="D24460" s="5">
        <v>0.0</v>
      </c>
    </row>
    <row r="24461" ht="14.25" customHeight="1">
      <c r="A24461" s="5"/>
      <c r="B24461" s="5"/>
      <c r="C24461" s="5" t="str">
        <f>IFERROR(__xludf.DUMMYFUNCTION("""COMPUTED_VALUE"""),"")</f>
        <v/>
      </c>
      <c r="D24461" s="5">
        <v>0.0</v>
      </c>
    </row>
    <row r="24462" ht="14.25" customHeight="1">
      <c r="A24462" s="5"/>
      <c r="B24462" s="5"/>
      <c r="C24462" s="5" t="str">
        <f>IFERROR(__xludf.DUMMYFUNCTION("""COMPUTED_VALUE"""),"")</f>
        <v/>
      </c>
      <c r="D24462" s="5">
        <v>0.0</v>
      </c>
    </row>
    <row r="24463" ht="14.25" customHeight="1">
      <c r="A24463" s="5"/>
      <c r="B24463" s="5"/>
      <c r="C24463" s="5" t="str">
        <f>IFERROR(__xludf.DUMMYFUNCTION("""COMPUTED_VALUE"""),"")</f>
        <v/>
      </c>
      <c r="D24463" s="5">
        <v>0.0</v>
      </c>
    </row>
    <row r="24464" ht="14.25" customHeight="1">
      <c r="A24464" s="5"/>
      <c r="B24464" s="5"/>
      <c r="C24464" s="5" t="str">
        <f>IFERROR(__xludf.DUMMYFUNCTION("""COMPUTED_VALUE"""),"")</f>
        <v/>
      </c>
      <c r="D24464" s="5">
        <v>0.0</v>
      </c>
    </row>
    <row r="24465" ht="14.25" customHeight="1">
      <c r="A24465" s="5"/>
      <c r="B24465" s="5"/>
      <c r="C24465" s="5" t="str">
        <f>IFERROR(__xludf.DUMMYFUNCTION("""COMPUTED_VALUE"""),"")</f>
        <v/>
      </c>
      <c r="D24465" s="5">
        <v>0.0</v>
      </c>
    </row>
    <row r="24466" ht="14.25" customHeight="1">
      <c r="A24466" s="5"/>
      <c r="B24466" s="5"/>
      <c r="C24466" s="5" t="str">
        <f>IFERROR(__xludf.DUMMYFUNCTION("""COMPUTED_VALUE"""),"")</f>
        <v/>
      </c>
      <c r="D24466" s="5">
        <v>0.0</v>
      </c>
    </row>
    <row r="24467" ht="14.25" customHeight="1">
      <c r="A24467" s="5"/>
      <c r="B24467" s="5"/>
      <c r="C24467" s="5" t="str">
        <f>IFERROR(__xludf.DUMMYFUNCTION("""COMPUTED_VALUE"""),"")</f>
        <v/>
      </c>
      <c r="D24467" s="5">
        <v>0.0</v>
      </c>
    </row>
    <row r="24468" ht="14.25" customHeight="1">
      <c r="A24468" s="5"/>
      <c r="B24468" s="5"/>
      <c r="C24468" s="5" t="str">
        <f>IFERROR(__xludf.DUMMYFUNCTION("""COMPUTED_VALUE"""),"")</f>
        <v/>
      </c>
      <c r="D24468" s="5">
        <v>0.0</v>
      </c>
    </row>
    <row r="24469" ht="14.25" customHeight="1">
      <c r="A24469" s="5"/>
      <c r="B24469" s="5"/>
      <c r="C24469" s="5" t="str">
        <f>IFERROR(__xludf.DUMMYFUNCTION("""COMPUTED_VALUE"""),"")</f>
        <v/>
      </c>
      <c r="D24469" s="5">
        <v>0.0</v>
      </c>
    </row>
    <row r="24470" ht="14.25" customHeight="1">
      <c r="A24470" s="5"/>
      <c r="B24470" s="5"/>
      <c r="C24470" s="5" t="str">
        <f>IFERROR(__xludf.DUMMYFUNCTION("""COMPUTED_VALUE"""),"")</f>
        <v/>
      </c>
      <c r="D24470" s="5">
        <v>0.0</v>
      </c>
    </row>
    <row r="24471" ht="14.25" customHeight="1">
      <c r="A24471" s="5"/>
      <c r="B24471" s="5"/>
      <c r="C24471" s="5" t="str">
        <f>IFERROR(__xludf.DUMMYFUNCTION("""COMPUTED_VALUE"""),"")</f>
        <v/>
      </c>
      <c r="D24471" s="5">
        <v>0.0</v>
      </c>
    </row>
    <row r="24472" ht="14.25" customHeight="1">
      <c r="A24472" s="5"/>
      <c r="B24472" s="5"/>
      <c r="C24472" s="5" t="str">
        <f>IFERROR(__xludf.DUMMYFUNCTION("""COMPUTED_VALUE"""),"")</f>
        <v/>
      </c>
      <c r="D24472" s="5">
        <v>0.0</v>
      </c>
    </row>
    <row r="24473" ht="14.25" customHeight="1">
      <c r="A24473" s="5"/>
      <c r="B24473" s="5"/>
      <c r="C24473" s="5" t="str">
        <f>IFERROR(__xludf.DUMMYFUNCTION("""COMPUTED_VALUE"""),"")</f>
        <v/>
      </c>
      <c r="D24473" s="5">
        <v>0.0</v>
      </c>
    </row>
    <row r="24474" ht="14.25" customHeight="1">
      <c r="A24474" s="5"/>
      <c r="B24474" s="5"/>
      <c r="C24474" s="5" t="str">
        <f>IFERROR(__xludf.DUMMYFUNCTION("""COMPUTED_VALUE"""),"")</f>
        <v/>
      </c>
      <c r="D24474" s="5">
        <v>0.0</v>
      </c>
    </row>
    <row r="24475" ht="14.25" customHeight="1">
      <c r="A24475" s="5"/>
      <c r="B24475" s="5"/>
      <c r="C24475" s="5" t="str">
        <f>IFERROR(__xludf.DUMMYFUNCTION("""COMPUTED_VALUE"""),"")</f>
        <v/>
      </c>
      <c r="D24475" s="5">
        <v>0.0</v>
      </c>
    </row>
    <row r="24476" ht="14.25" customHeight="1">
      <c r="A24476" s="5"/>
      <c r="B24476" s="5"/>
      <c r="C24476" s="5" t="str">
        <f>IFERROR(__xludf.DUMMYFUNCTION("""COMPUTED_VALUE"""),"")</f>
        <v/>
      </c>
      <c r="D24476" s="5">
        <v>0.0</v>
      </c>
    </row>
    <row r="24477" ht="14.25" customHeight="1">
      <c r="A24477" s="5"/>
      <c r="B24477" s="5"/>
      <c r="C24477" s="5" t="str">
        <f>IFERROR(__xludf.DUMMYFUNCTION("""COMPUTED_VALUE"""),"")</f>
        <v/>
      </c>
      <c r="D24477" s="5">
        <v>0.0</v>
      </c>
    </row>
    <row r="24478" ht="14.25" customHeight="1">
      <c r="A24478" s="5"/>
      <c r="B24478" s="5"/>
      <c r="C24478" s="5" t="str">
        <f>IFERROR(__xludf.DUMMYFUNCTION("""COMPUTED_VALUE"""),"")</f>
        <v/>
      </c>
      <c r="D24478" s="5">
        <v>0.0</v>
      </c>
    </row>
    <row r="24479" ht="14.25" customHeight="1">
      <c r="A24479" s="5"/>
      <c r="B24479" s="5"/>
      <c r="C24479" s="5" t="str">
        <f>IFERROR(__xludf.DUMMYFUNCTION("""COMPUTED_VALUE"""),"")</f>
        <v/>
      </c>
      <c r="D24479" s="5">
        <v>0.0</v>
      </c>
    </row>
    <row r="24480" ht="14.25" customHeight="1">
      <c r="A24480" s="5"/>
      <c r="B24480" s="5"/>
      <c r="C24480" s="5" t="str">
        <f>IFERROR(__xludf.DUMMYFUNCTION("""COMPUTED_VALUE"""),"")</f>
        <v/>
      </c>
      <c r="D24480" s="5">
        <v>0.0</v>
      </c>
    </row>
    <row r="24481" ht="14.25" customHeight="1">
      <c r="A24481" s="5"/>
      <c r="B24481" s="5"/>
      <c r="C24481" s="5" t="str">
        <f>IFERROR(__xludf.DUMMYFUNCTION("""COMPUTED_VALUE"""),"")</f>
        <v/>
      </c>
      <c r="D24481" s="5">
        <v>0.0</v>
      </c>
    </row>
    <row r="24482" ht="14.25" customHeight="1">
      <c r="A24482" s="5"/>
      <c r="B24482" s="5"/>
      <c r="C24482" s="5" t="str">
        <f>IFERROR(__xludf.DUMMYFUNCTION("""COMPUTED_VALUE"""),"")</f>
        <v/>
      </c>
      <c r="D24482" s="5">
        <v>0.0</v>
      </c>
    </row>
    <row r="24483" ht="14.25" customHeight="1">
      <c r="A24483" s="5"/>
      <c r="B24483" s="5"/>
      <c r="C24483" s="5" t="str">
        <f>IFERROR(__xludf.DUMMYFUNCTION("""COMPUTED_VALUE"""),"")</f>
        <v/>
      </c>
      <c r="D24483" s="5">
        <v>0.0</v>
      </c>
    </row>
    <row r="24484" ht="14.25" customHeight="1">
      <c r="A24484" s="5"/>
      <c r="B24484" s="5"/>
      <c r="C24484" s="5" t="str">
        <f>IFERROR(__xludf.DUMMYFUNCTION("""COMPUTED_VALUE"""),"")</f>
        <v/>
      </c>
      <c r="D24484" s="5">
        <v>0.0</v>
      </c>
    </row>
    <row r="24485" ht="14.25" customHeight="1">
      <c r="A24485" s="5"/>
      <c r="B24485" s="5"/>
      <c r="C24485" s="5" t="str">
        <f>IFERROR(__xludf.DUMMYFUNCTION("""COMPUTED_VALUE"""),"")</f>
        <v/>
      </c>
      <c r="D24485" s="5">
        <v>0.0</v>
      </c>
    </row>
    <row r="24486" ht="14.25" customHeight="1">
      <c r="A24486" s="5"/>
      <c r="B24486" s="5"/>
      <c r="C24486" s="5" t="str">
        <f>IFERROR(__xludf.DUMMYFUNCTION("""COMPUTED_VALUE"""),"")</f>
        <v/>
      </c>
      <c r="D24486" s="5">
        <v>0.0</v>
      </c>
    </row>
    <row r="24487" ht="14.25" customHeight="1">
      <c r="A24487" s="5"/>
      <c r="B24487" s="5"/>
      <c r="C24487" s="5" t="str">
        <f>IFERROR(__xludf.DUMMYFUNCTION("""COMPUTED_VALUE"""),"")</f>
        <v/>
      </c>
      <c r="D24487" s="5">
        <v>0.0</v>
      </c>
    </row>
    <row r="24488" ht="14.25" customHeight="1">
      <c r="A24488" s="5"/>
      <c r="B24488" s="5"/>
      <c r="C24488" s="5" t="str">
        <f>IFERROR(__xludf.DUMMYFUNCTION("""COMPUTED_VALUE"""),"")</f>
        <v/>
      </c>
      <c r="D24488" s="5">
        <v>0.0</v>
      </c>
    </row>
    <row r="24489" ht="14.25" customHeight="1">
      <c r="A24489" s="5"/>
      <c r="B24489" s="5"/>
      <c r="C24489" s="5" t="str">
        <f>IFERROR(__xludf.DUMMYFUNCTION("""COMPUTED_VALUE"""),"")</f>
        <v/>
      </c>
      <c r="D24489" s="5">
        <v>0.0</v>
      </c>
    </row>
    <row r="24490" ht="14.25" customHeight="1">
      <c r="A24490" s="5"/>
      <c r="B24490" s="5"/>
      <c r="C24490" s="5" t="str">
        <f>IFERROR(__xludf.DUMMYFUNCTION("""COMPUTED_VALUE"""),"")</f>
        <v/>
      </c>
      <c r="D24490" s="5">
        <v>0.0</v>
      </c>
    </row>
    <row r="24491" ht="14.25" customHeight="1">
      <c r="A24491" s="5"/>
      <c r="B24491" s="5"/>
      <c r="C24491" s="5" t="str">
        <f>IFERROR(__xludf.DUMMYFUNCTION("""COMPUTED_VALUE"""),"")</f>
        <v/>
      </c>
      <c r="D24491" s="5">
        <v>0.0</v>
      </c>
    </row>
    <row r="24492" ht="14.25" customHeight="1">
      <c r="A24492" s="5"/>
      <c r="B24492" s="5"/>
      <c r="C24492" s="5" t="str">
        <f>IFERROR(__xludf.DUMMYFUNCTION("""COMPUTED_VALUE"""),"")</f>
        <v/>
      </c>
      <c r="D24492" s="5">
        <v>0.0</v>
      </c>
    </row>
    <row r="24493" ht="14.25" customHeight="1">
      <c r="A24493" s="5"/>
      <c r="B24493" s="5"/>
      <c r="C24493" s="5" t="str">
        <f>IFERROR(__xludf.DUMMYFUNCTION("""COMPUTED_VALUE"""),"")</f>
        <v/>
      </c>
      <c r="D24493" s="5">
        <v>0.0</v>
      </c>
    </row>
    <row r="24494" ht="14.25" customHeight="1">
      <c r="A24494" s="5"/>
      <c r="B24494" s="5"/>
      <c r="C24494" s="5" t="str">
        <f>IFERROR(__xludf.DUMMYFUNCTION("""COMPUTED_VALUE"""),"")</f>
        <v/>
      </c>
      <c r="D24494" s="5">
        <v>0.0</v>
      </c>
    </row>
    <row r="24495" ht="14.25" customHeight="1">
      <c r="A24495" s="5"/>
      <c r="B24495" s="5"/>
      <c r="C24495" s="5" t="str">
        <f>IFERROR(__xludf.DUMMYFUNCTION("""COMPUTED_VALUE"""),"")</f>
        <v/>
      </c>
      <c r="D24495" s="5">
        <v>0.0</v>
      </c>
    </row>
    <row r="24496" ht="14.25" customHeight="1">
      <c r="A24496" s="5"/>
      <c r="B24496" s="5"/>
      <c r="C24496" s="5" t="str">
        <f>IFERROR(__xludf.DUMMYFUNCTION("""COMPUTED_VALUE"""),"")</f>
        <v/>
      </c>
      <c r="D24496" s="5">
        <v>0.0</v>
      </c>
    </row>
    <row r="24497" ht="14.25" customHeight="1">
      <c r="A24497" s="5"/>
      <c r="B24497" s="5"/>
      <c r="C24497" s="5" t="str">
        <f>IFERROR(__xludf.DUMMYFUNCTION("""COMPUTED_VALUE"""),"")</f>
        <v/>
      </c>
      <c r="D24497" s="5">
        <v>0.0</v>
      </c>
    </row>
    <row r="24498" ht="14.25" customHeight="1">
      <c r="A24498" s="5"/>
      <c r="B24498" s="5"/>
      <c r="C24498" s="5" t="str">
        <f>IFERROR(__xludf.DUMMYFUNCTION("""COMPUTED_VALUE"""),"")</f>
        <v/>
      </c>
      <c r="D24498" s="5">
        <v>0.0</v>
      </c>
    </row>
    <row r="24499" ht="14.25" customHeight="1">
      <c r="A24499" s="5"/>
      <c r="B24499" s="5"/>
      <c r="C24499" s="5" t="str">
        <f>IFERROR(__xludf.DUMMYFUNCTION("""COMPUTED_VALUE"""),"")</f>
        <v/>
      </c>
      <c r="D24499" s="5">
        <v>0.0</v>
      </c>
    </row>
    <row r="24500" ht="14.25" customHeight="1">
      <c r="A24500" s="5"/>
      <c r="B24500" s="5"/>
      <c r="C24500" s="5" t="str">
        <f>IFERROR(__xludf.DUMMYFUNCTION("""COMPUTED_VALUE"""),"")</f>
        <v/>
      </c>
      <c r="D24500" s="5">
        <v>0.0</v>
      </c>
    </row>
    <row r="24501" ht="14.25" customHeight="1">
      <c r="A24501" s="5"/>
      <c r="B24501" s="5"/>
      <c r="C24501" s="5" t="str">
        <f>IFERROR(__xludf.DUMMYFUNCTION("""COMPUTED_VALUE"""),"")</f>
        <v/>
      </c>
      <c r="D24501" s="5">
        <v>0.0</v>
      </c>
    </row>
    <row r="24502" ht="14.25" customHeight="1">
      <c r="A24502" s="5"/>
      <c r="B24502" s="5"/>
      <c r="C24502" s="5" t="str">
        <f>IFERROR(__xludf.DUMMYFUNCTION("""COMPUTED_VALUE"""),"")</f>
        <v/>
      </c>
      <c r="D24502" s="5">
        <v>0.0</v>
      </c>
    </row>
    <row r="24503" ht="14.25" customHeight="1">
      <c r="A24503" s="5"/>
      <c r="B24503" s="5"/>
      <c r="C24503" s="5" t="str">
        <f>IFERROR(__xludf.DUMMYFUNCTION("""COMPUTED_VALUE"""),"")</f>
        <v/>
      </c>
      <c r="D24503" s="5">
        <v>0.0</v>
      </c>
    </row>
    <row r="24504" ht="14.25" customHeight="1">
      <c r="A24504" s="5"/>
      <c r="B24504" s="5"/>
      <c r="C24504" s="5" t="str">
        <f>IFERROR(__xludf.DUMMYFUNCTION("""COMPUTED_VALUE"""),"")</f>
        <v/>
      </c>
      <c r="D24504" s="5">
        <v>0.0</v>
      </c>
    </row>
    <row r="24505" ht="14.25" customHeight="1">
      <c r="A24505" s="5"/>
      <c r="B24505" s="5"/>
      <c r="C24505" s="5" t="str">
        <f>IFERROR(__xludf.DUMMYFUNCTION("""COMPUTED_VALUE"""),"")</f>
        <v/>
      </c>
      <c r="D24505" s="5">
        <v>0.0</v>
      </c>
    </row>
    <row r="24506" ht="14.25" customHeight="1">
      <c r="A24506" s="5"/>
      <c r="B24506" s="5"/>
      <c r="C24506" s="5" t="str">
        <f>IFERROR(__xludf.DUMMYFUNCTION("""COMPUTED_VALUE"""),"")</f>
        <v/>
      </c>
      <c r="D24506" s="5">
        <v>0.0</v>
      </c>
    </row>
    <row r="24507" ht="14.25" customHeight="1">
      <c r="A24507" s="5"/>
      <c r="B24507" s="5"/>
      <c r="C24507" s="5" t="str">
        <f>IFERROR(__xludf.DUMMYFUNCTION("""COMPUTED_VALUE"""),"")</f>
        <v/>
      </c>
      <c r="D24507" s="5">
        <v>0.0</v>
      </c>
    </row>
    <row r="24508" ht="14.25" customHeight="1">
      <c r="A24508" s="5"/>
      <c r="B24508" s="5"/>
      <c r="C24508" s="5" t="str">
        <f>IFERROR(__xludf.DUMMYFUNCTION("""COMPUTED_VALUE"""),"")</f>
        <v/>
      </c>
      <c r="D24508" s="5">
        <v>0.0</v>
      </c>
    </row>
    <row r="24509" ht="14.25" customHeight="1">
      <c r="A24509" s="5"/>
      <c r="B24509" s="5"/>
      <c r="C24509" s="5" t="str">
        <f>IFERROR(__xludf.DUMMYFUNCTION("""COMPUTED_VALUE"""),"")</f>
        <v/>
      </c>
      <c r="D24509" s="5">
        <v>0.0</v>
      </c>
    </row>
    <row r="24510" ht="14.25" customHeight="1">
      <c r="A24510" s="5"/>
      <c r="B24510" s="5"/>
      <c r="C24510" s="5" t="str">
        <f>IFERROR(__xludf.DUMMYFUNCTION("""COMPUTED_VALUE"""),"")</f>
        <v/>
      </c>
      <c r="D24510" s="5">
        <v>0.0</v>
      </c>
    </row>
    <row r="24511" ht="14.25" customHeight="1">
      <c r="A24511" s="5"/>
      <c r="B24511" s="5"/>
      <c r="C24511" s="5" t="str">
        <f>IFERROR(__xludf.DUMMYFUNCTION("""COMPUTED_VALUE"""),"")</f>
        <v/>
      </c>
      <c r="D24511" s="5">
        <v>0.0</v>
      </c>
    </row>
    <row r="24512" ht="14.25" customHeight="1">
      <c r="A24512" s="5"/>
      <c r="B24512" s="5"/>
      <c r="C24512" s="5" t="str">
        <f>IFERROR(__xludf.DUMMYFUNCTION("""COMPUTED_VALUE"""),"")</f>
        <v/>
      </c>
      <c r="D24512" s="5">
        <v>0.0</v>
      </c>
    </row>
    <row r="24513" ht="14.25" customHeight="1">
      <c r="A24513" s="5"/>
      <c r="B24513" s="5"/>
      <c r="C24513" s="5" t="str">
        <f>IFERROR(__xludf.DUMMYFUNCTION("""COMPUTED_VALUE"""),"")</f>
        <v/>
      </c>
      <c r="D24513" s="5">
        <v>0.0</v>
      </c>
    </row>
    <row r="24514" ht="14.25" customHeight="1">
      <c r="A24514" s="5"/>
      <c r="B24514" s="5"/>
      <c r="C24514" s="5" t="str">
        <f>IFERROR(__xludf.DUMMYFUNCTION("""COMPUTED_VALUE"""),"")</f>
        <v/>
      </c>
      <c r="D24514" s="5">
        <v>0.0</v>
      </c>
    </row>
    <row r="24515" ht="14.25" customHeight="1">
      <c r="A24515" s="5"/>
      <c r="B24515" s="5"/>
      <c r="C24515" s="5" t="str">
        <f>IFERROR(__xludf.DUMMYFUNCTION("""COMPUTED_VALUE"""),"")</f>
        <v/>
      </c>
      <c r="D24515" s="5">
        <v>0.0</v>
      </c>
    </row>
    <row r="24516" ht="14.25" customHeight="1">
      <c r="A24516" s="5"/>
      <c r="B24516" s="5"/>
      <c r="C24516" s="5" t="str">
        <f>IFERROR(__xludf.DUMMYFUNCTION("""COMPUTED_VALUE"""),"")</f>
        <v/>
      </c>
      <c r="D24516" s="5">
        <v>0.0</v>
      </c>
    </row>
    <row r="24517" ht="14.25" customHeight="1">
      <c r="A24517" s="5"/>
      <c r="B24517" s="5"/>
      <c r="C24517" s="5" t="str">
        <f>IFERROR(__xludf.DUMMYFUNCTION("""COMPUTED_VALUE"""),"")</f>
        <v/>
      </c>
      <c r="D24517" s="5">
        <v>0.0</v>
      </c>
    </row>
    <row r="24518" ht="14.25" customHeight="1">
      <c r="A24518" s="5"/>
      <c r="B24518" s="5"/>
      <c r="C24518" s="5" t="str">
        <f>IFERROR(__xludf.DUMMYFUNCTION("""COMPUTED_VALUE"""),"")</f>
        <v/>
      </c>
      <c r="D24518" s="5">
        <v>0.0</v>
      </c>
    </row>
    <row r="24519" ht="14.25" customHeight="1">
      <c r="A24519" s="5"/>
      <c r="B24519" s="5"/>
      <c r="C24519" s="5" t="str">
        <f>IFERROR(__xludf.DUMMYFUNCTION("""COMPUTED_VALUE"""),"")</f>
        <v/>
      </c>
      <c r="D24519" s="5">
        <v>0.0</v>
      </c>
    </row>
    <row r="24520" ht="14.25" customHeight="1">
      <c r="A24520" s="5"/>
      <c r="B24520" s="5"/>
      <c r="C24520" s="5" t="str">
        <f>IFERROR(__xludf.DUMMYFUNCTION("""COMPUTED_VALUE"""),"")</f>
        <v/>
      </c>
      <c r="D24520" s="5">
        <v>0.0</v>
      </c>
    </row>
    <row r="24521" ht="14.25" customHeight="1">
      <c r="A24521" s="5"/>
      <c r="B24521" s="5"/>
      <c r="C24521" s="5" t="str">
        <f>IFERROR(__xludf.DUMMYFUNCTION("""COMPUTED_VALUE"""),"")</f>
        <v/>
      </c>
      <c r="D24521" s="5">
        <v>0.0</v>
      </c>
    </row>
    <row r="24522" ht="14.25" customHeight="1">
      <c r="A24522" s="5"/>
      <c r="B24522" s="5"/>
      <c r="C24522" s="5" t="str">
        <f>IFERROR(__xludf.DUMMYFUNCTION("""COMPUTED_VALUE"""),"")</f>
        <v/>
      </c>
      <c r="D24522" s="5">
        <v>0.0</v>
      </c>
    </row>
    <row r="24523" ht="14.25" customHeight="1">
      <c r="A24523" s="5"/>
      <c r="B24523" s="5"/>
      <c r="C24523" s="5" t="str">
        <f>IFERROR(__xludf.DUMMYFUNCTION("""COMPUTED_VALUE"""),"")</f>
        <v/>
      </c>
      <c r="D24523" s="5">
        <v>0.0</v>
      </c>
    </row>
    <row r="24524" ht="14.25" customHeight="1">
      <c r="A24524" s="5"/>
      <c r="B24524" s="5"/>
      <c r="C24524" s="5" t="str">
        <f>IFERROR(__xludf.DUMMYFUNCTION("""COMPUTED_VALUE"""),"")</f>
        <v/>
      </c>
      <c r="D24524" s="5">
        <v>0.0</v>
      </c>
    </row>
    <row r="24525" ht="14.25" customHeight="1">
      <c r="A24525" s="5"/>
      <c r="B24525" s="5"/>
      <c r="C24525" s="5" t="str">
        <f>IFERROR(__xludf.DUMMYFUNCTION("""COMPUTED_VALUE"""),"")</f>
        <v/>
      </c>
      <c r="D24525" s="5">
        <v>0.0</v>
      </c>
    </row>
    <row r="24526" ht="14.25" customHeight="1">
      <c r="A24526" s="5"/>
      <c r="B24526" s="5"/>
      <c r="C24526" s="5" t="str">
        <f>IFERROR(__xludf.DUMMYFUNCTION("""COMPUTED_VALUE"""),"")</f>
        <v/>
      </c>
      <c r="D24526" s="5">
        <v>0.0</v>
      </c>
    </row>
    <row r="24527" ht="14.25" customHeight="1">
      <c r="A24527" s="5"/>
      <c r="B24527" s="5"/>
      <c r="C24527" s="5" t="str">
        <f>IFERROR(__xludf.DUMMYFUNCTION("""COMPUTED_VALUE"""),"")</f>
        <v/>
      </c>
      <c r="D24527" s="5">
        <v>0.0</v>
      </c>
    </row>
    <row r="24528" ht="14.25" customHeight="1">
      <c r="A24528" s="5"/>
      <c r="B24528" s="5"/>
      <c r="C24528" s="5" t="str">
        <f>IFERROR(__xludf.DUMMYFUNCTION("""COMPUTED_VALUE"""),"")</f>
        <v/>
      </c>
      <c r="D24528" s="5">
        <v>0.0</v>
      </c>
    </row>
    <row r="24529" ht="14.25" customHeight="1">
      <c r="A24529" s="5"/>
      <c r="B24529" s="5"/>
      <c r="C24529" s="5" t="str">
        <f>IFERROR(__xludf.DUMMYFUNCTION("""COMPUTED_VALUE"""),"")</f>
        <v/>
      </c>
      <c r="D24529" s="5">
        <v>0.0</v>
      </c>
    </row>
    <row r="24530" ht="14.25" customHeight="1">
      <c r="A24530" s="5"/>
      <c r="B24530" s="5"/>
      <c r="C24530" s="5" t="str">
        <f>IFERROR(__xludf.DUMMYFUNCTION("""COMPUTED_VALUE"""),"")</f>
        <v/>
      </c>
      <c r="D24530" s="5">
        <v>0.0</v>
      </c>
    </row>
    <row r="24531" ht="14.25" customHeight="1">
      <c r="A24531" s="5"/>
      <c r="B24531" s="5"/>
      <c r="C24531" s="5" t="str">
        <f>IFERROR(__xludf.DUMMYFUNCTION("""COMPUTED_VALUE"""),"")</f>
        <v/>
      </c>
      <c r="D24531" s="5">
        <v>0.0</v>
      </c>
    </row>
    <row r="24532" ht="14.25" customHeight="1">
      <c r="A24532" s="5"/>
      <c r="B24532" s="5"/>
      <c r="C24532" s="5" t="str">
        <f>IFERROR(__xludf.DUMMYFUNCTION("""COMPUTED_VALUE"""),"")</f>
        <v/>
      </c>
      <c r="D24532" s="5">
        <v>0.0</v>
      </c>
    </row>
    <row r="24533" ht="14.25" customHeight="1">
      <c r="A24533" s="5"/>
      <c r="B24533" s="5"/>
      <c r="C24533" s="5" t="str">
        <f>IFERROR(__xludf.DUMMYFUNCTION("""COMPUTED_VALUE"""),"")</f>
        <v/>
      </c>
      <c r="D24533" s="5">
        <v>0.0</v>
      </c>
    </row>
    <row r="24534" ht="14.25" customHeight="1">
      <c r="A24534" s="5"/>
      <c r="B24534" s="5"/>
      <c r="C24534" s="5" t="str">
        <f>IFERROR(__xludf.DUMMYFUNCTION("""COMPUTED_VALUE"""),"")</f>
        <v/>
      </c>
      <c r="D24534" s="5">
        <v>0.0</v>
      </c>
    </row>
    <row r="24535" ht="14.25" customHeight="1">
      <c r="A24535" s="5"/>
      <c r="B24535" s="5"/>
      <c r="C24535" s="5" t="str">
        <f>IFERROR(__xludf.DUMMYFUNCTION("""COMPUTED_VALUE"""),"")</f>
        <v/>
      </c>
      <c r="D24535" s="5">
        <v>0.0</v>
      </c>
    </row>
    <row r="24536" ht="14.25" customHeight="1">
      <c r="A24536" s="5"/>
      <c r="B24536" s="5"/>
      <c r="C24536" s="5" t="str">
        <f>IFERROR(__xludf.DUMMYFUNCTION("""COMPUTED_VALUE"""),"")</f>
        <v/>
      </c>
      <c r="D24536" s="5">
        <v>0.0</v>
      </c>
    </row>
    <row r="24537" ht="14.25" customHeight="1">
      <c r="A24537" s="5"/>
      <c r="B24537" s="5"/>
      <c r="C24537" s="5" t="str">
        <f>IFERROR(__xludf.DUMMYFUNCTION("""COMPUTED_VALUE"""),"")</f>
        <v/>
      </c>
      <c r="D24537" s="5">
        <v>0.0</v>
      </c>
    </row>
    <row r="24538" ht="14.25" customHeight="1">
      <c r="A24538" s="5"/>
      <c r="B24538" s="5"/>
      <c r="C24538" s="5" t="str">
        <f>IFERROR(__xludf.DUMMYFUNCTION("""COMPUTED_VALUE"""),"")</f>
        <v/>
      </c>
      <c r="D24538" s="5">
        <v>0.0</v>
      </c>
    </row>
    <row r="24539" ht="14.25" customHeight="1">
      <c r="A24539" s="5"/>
      <c r="B24539" s="5"/>
      <c r="C24539" s="5" t="str">
        <f>IFERROR(__xludf.DUMMYFUNCTION("""COMPUTED_VALUE"""),"")</f>
        <v/>
      </c>
      <c r="D24539" s="5">
        <v>0.0</v>
      </c>
    </row>
    <row r="24540" ht="14.25" customHeight="1">
      <c r="A24540" s="5"/>
      <c r="B24540" s="5"/>
      <c r="C24540" s="5" t="str">
        <f>IFERROR(__xludf.DUMMYFUNCTION("""COMPUTED_VALUE"""),"")</f>
        <v/>
      </c>
      <c r="D24540" s="5">
        <v>0.0</v>
      </c>
    </row>
    <row r="24541" ht="14.25" customHeight="1">
      <c r="A24541" s="5"/>
      <c r="B24541" s="5"/>
      <c r="C24541" s="5" t="str">
        <f>IFERROR(__xludf.DUMMYFUNCTION("""COMPUTED_VALUE"""),"")</f>
        <v/>
      </c>
      <c r="D24541" s="5">
        <v>0.0</v>
      </c>
    </row>
    <row r="24542" ht="14.25" customHeight="1">
      <c r="A24542" s="5"/>
      <c r="B24542" s="5"/>
      <c r="C24542" s="5" t="str">
        <f>IFERROR(__xludf.DUMMYFUNCTION("""COMPUTED_VALUE"""),"")</f>
        <v/>
      </c>
      <c r="D24542" s="5">
        <v>0.0</v>
      </c>
    </row>
    <row r="24543" ht="14.25" customHeight="1">
      <c r="A24543" s="5"/>
      <c r="B24543" s="5"/>
      <c r="C24543" s="5" t="str">
        <f>IFERROR(__xludf.DUMMYFUNCTION("""COMPUTED_VALUE"""),"")</f>
        <v/>
      </c>
      <c r="D24543" s="5">
        <v>0.0</v>
      </c>
    </row>
    <row r="24544" ht="14.25" customHeight="1">
      <c r="A24544" s="5"/>
      <c r="B24544" s="5"/>
      <c r="C24544" s="5" t="str">
        <f>IFERROR(__xludf.DUMMYFUNCTION("""COMPUTED_VALUE"""),"")</f>
        <v/>
      </c>
      <c r="D24544" s="5">
        <v>0.0</v>
      </c>
    </row>
    <row r="24545" ht="14.25" customHeight="1">
      <c r="A24545" s="5"/>
      <c r="B24545" s="5"/>
      <c r="C24545" s="5" t="str">
        <f>IFERROR(__xludf.DUMMYFUNCTION("""COMPUTED_VALUE"""),"")</f>
        <v/>
      </c>
      <c r="D24545" s="5">
        <v>0.0</v>
      </c>
    </row>
    <row r="24546" ht="14.25" customHeight="1">
      <c r="A24546" s="5"/>
      <c r="B24546" s="5"/>
      <c r="C24546" s="5" t="str">
        <f>IFERROR(__xludf.DUMMYFUNCTION("""COMPUTED_VALUE"""),"")</f>
        <v/>
      </c>
      <c r="D24546" s="5">
        <v>0.0</v>
      </c>
    </row>
    <row r="24547" ht="14.25" customHeight="1">
      <c r="A24547" s="5"/>
      <c r="B24547" s="5"/>
      <c r="C24547" s="5" t="str">
        <f>IFERROR(__xludf.DUMMYFUNCTION("""COMPUTED_VALUE"""),"")</f>
        <v/>
      </c>
      <c r="D24547" s="5">
        <v>0.0</v>
      </c>
    </row>
    <row r="24548" ht="14.25" customHeight="1">
      <c r="A24548" s="5"/>
      <c r="B24548" s="5"/>
      <c r="C24548" s="5" t="str">
        <f>IFERROR(__xludf.DUMMYFUNCTION("""COMPUTED_VALUE"""),"")</f>
        <v/>
      </c>
      <c r="D24548" s="5">
        <v>0.0</v>
      </c>
    </row>
    <row r="24549" ht="14.25" customHeight="1">
      <c r="A24549" s="5"/>
      <c r="B24549" s="5"/>
      <c r="C24549" s="5" t="str">
        <f>IFERROR(__xludf.DUMMYFUNCTION("""COMPUTED_VALUE"""),"")</f>
        <v/>
      </c>
      <c r="D24549" s="5">
        <v>0.0</v>
      </c>
    </row>
    <row r="24550" ht="14.25" customHeight="1">
      <c r="A24550" s="5"/>
      <c r="B24550" s="5"/>
      <c r="C24550" s="5" t="str">
        <f>IFERROR(__xludf.DUMMYFUNCTION("""COMPUTED_VALUE"""),"")</f>
        <v/>
      </c>
      <c r="D24550" s="5">
        <v>0.0</v>
      </c>
    </row>
    <row r="24551" ht="14.25" customHeight="1">
      <c r="A24551" s="5"/>
      <c r="B24551" s="5"/>
      <c r="C24551" s="5" t="str">
        <f>IFERROR(__xludf.DUMMYFUNCTION("""COMPUTED_VALUE"""),"")</f>
        <v/>
      </c>
      <c r="D24551" s="5">
        <v>0.0</v>
      </c>
    </row>
    <row r="24552" ht="14.25" customHeight="1">
      <c r="A24552" s="5"/>
      <c r="B24552" s="5"/>
      <c r="C24552" s="5" t="str">
        <f>IFERROR(__xludf.DUMMYFUNCTION("""COMPUTED_VALUE"""),"")</f>
        <v/>
      </c>
      <c r="D24552" s="5">
        <v>0.0</v>
      </c>
    </row>
    <row r="24553" ht="14.25" customHeight="1">
      <c r="A24553" s="5"/>
      <c r="B24553" s="5"/>
      <c r="C24553" s="5" t="str">
        <f>IFERROR(__xludf.DUMMYFUNCTION("""COMPUTED_VALUE"""),"")</f>
        <v/>
      </c>
      <c r="D24553" s="5">
        <v>0.0</v>
      </c>
    </row>
    <row r="24554" ht="14.25" customHeight="1">
      <c r="A24554" s="5"/>
      <c r="B24554" s="5"/>
      <c r="C24554" s="5" t="str">
        <f>IFERROR(__xludf.DUMMYFUNCTION("""COMPUTED_VALUE"""),"")</f>
        <v/>
      </c>
      <c r="D24554" s="5">
        <v>0.0</v>
      </c>
    </row>
    <row r="24555" ht="14.25" customHeight="1">
      <c r="A24555" s="5"/>
      <c r="B24555" s="5"/>
      <c r="C24555" s="5" t="str">
        <f>IFERROR(__xludf.DUMMYFUNCTION("""COMPUTED_VALUE"""),"")</f>
        <v/>
      </c>
      <c r="D24555" s="5">
        <v>0.0</v>
      </c>
    </row>
    <row r="24556" ht="14.25" customHeight="1">
      <c r="A24556" s="5"/>
      <c r="B24556" s="5"/>
      <c r="C24556" s="5" t="str">
        <f>IFERROR(__xludf.DUMMYFUNCTION("""COMPUTED_VALUE"""),"")</f>
        <v/>
      </c>
      <c r="D24556" s="5">
        <v>0.0</v>
      </c>
    </row>
    <row r="24557" ht="14.25" customHeight="1">
      <c r="A24557" s="5"/>
      <c r="B24557" s="5"/>
      <c r="C24557" s="5" t="str">
        <f>IFERROR(__xludf.DUMMYFUNCTION("""COMPUTED_VALUE"""),"")</f>
        <v/>
      </c>
      <c r="D24557" s="5">
        <v>0.0</v>
      </c>
    </row>
    <row r="24558" ht="14.25" customHeight="1">
      <c r="A24558" s="5"/>
      <c r="B24558" s="5"/>
      <c r="C24558" s="5" t="str">
        <f>IFERROR(__xludf.DUMMYFUNCTION("""COMPUTED_VALUE"""),"")</f>
        <v/>
      </c>
      <c r="D24558" s="5">
        <v>0.0</v>
      </c>
    </row>
    <row r="24559" ht="14.25" customHeight="1">
      <c r="A24559" s="5"/>
      <c r="B24559" s="5"/>
      <c r="C24559" s="5" t="str">
        <f>IFERROR(__xludf.DUMMYFUNCTION("""COMPUTED_VALUE"""),"")</f>
        <v/>
      </c>
      <c r="D24559" s="5">
        <v>0.0</v>
      </c>
    </row>
    <row r="24560" ht="14.25" customHeight="1">
      <c r="A24560" s="5"/>
      <c r="B24560" s="5"/>
      <c r="C24560" s="5" t="str">
        <f>IFERROR(__xludf.DUMMYFUNCTION("""COMPUTED_VALUE"""),"")</f>
        <v/>
      </c>
      <c r="D24560" s="5">
        <v>0.0</v>
      </c>
    </row>
    <row r="24561" ht="14.25" customHeight="1">
      <c r="A24561" s="5"/>
      <c r="B24561" s="5"/>
      <c r="C24561" s="5" t="str">
        <f>IFERROR(__xludf.DUMMYFUNCTION("""COMPUTED_VALUE"""),"")</f>
        <v/>
      </c>
      <c r="D24561" s="5">
        <v>0.0</v>
      </c>
    </row>
    <row r="24562" ht="14.25" customHeight="1">
      <c r="A24562" s="5"/>
      <c r="B24562" s="5"/>
      <c r="C24562" s="5" t="str">
        <f>IFERROR(__xludf.DUMMYFUNCTION("""COMPUTED_VALUE"""),"")</f>
        <v/>
      </c>
      <c r="D24562" s="5">
        <v>0.0</v>
      </c>
    </row>
    <row r="24563" ht="14.25" customHeight="1">
      <c r="A24563" s="5"/>
      <c r="B24563" s="5"/>
      <c r="C24563" s="5" t="str">
        <f>IFERROR(__xludf.DUMMYFUNCTION("""COMPUTED_VALUE"""),"")</f>
        <v/>
      </c>
      <c r="D24563" s="5">
        <v>0.0</v>
      </c>
    </row>
    <row r="24564" ht="14.25" customHeight="1">
      <c r="A24564" s="5"/>
      <c r="B24564" s="5"/>
      <c r="C24564" s="5" t="str">
        <f>IFERROR(__xludf.DUMMYFUNCTION("""COMPUTED_VALUE"""),"")</f>
        <v/>
      </c>
      <c r="D24564" s="5">
        <v>0.0</v>
      </c>
    </row>
    <row r="24565" ht="14.25" customHeight="1">
      <c r="A24565" s="5"/>
      <c r="B24565" s="5"/>
      <c r="C24565" s="5" t="str">
        <f>IFERROR(__xludf.DUMMYFUNCTION("""COMPUTED_VALUE"""),"")</f>
        <v/>
      </c>
      <c r="D24565" s="5">
        <v>0.0</v>
      </c>
    </row>
    <row r="24566" ht="14.25" customHeight="1">
      <c r="A24566" s="5"/>
      <c r="B24566" s="5"/>
      <c r="C24566" s="5" t="str">
        <f>IFERROR(__xludf.DUMMYFUNCTION("""COMPUTED_VALUE"""),"")</f>
        <v/>
      </c>
      <c r="D24566" s="5">
        <v>0.0</v>
      </c>
    </row>
    <row r="24567" ht="14.25" customHeight="1">
      <c r="A24567" s="5"/>
      <c r="B24567" s="5"/>
      <c r="C24567" s="5" t="str">
        <f>IFERROR(__xludf.DUMMYFUNCTION("""COMPUTED_VALUE"""),"")</f>
        <v/>
      </c>
      <c r="D24567" s="5">
        <v>0.0</v>
      </c>
    </row>
    <row r="24568" ht="14.25" customHeight="1">
      <c r="A24568" s="5"/>
      <c r="B24568" s="5"/>
      <c r="C24568" s="5" t="str">
        <f>IFERROR(__xludf.DUMMYFUNCTION("""COMPUTED_VALUE"""),"")</f>
        <v/>
      </c>
      <c r="D24568" s="5">
        <v>0.0</v>
      </c>
    </row>
    <row r="24569" ht="14.25" customHeight="1">
      <c r="A24569" s="5"/>
      <c r="B24569" s="5"/>
      <c r="C24569" s="5" t="str">
        <f>IFERROR(__xludf.DUMMYFUNCTION("""COMPUTED_VALUE"""),"")</f>
        <v/>
      </c>
      <c r="D24569" s="5">
        <v>0.0</v>
      </c>
    </row>
    <row r="24570" ht="14.25" customHeight="1">
      <c r="A24570" s="5"/>
      <c r="B24570" s="5"/>
      <c r="C24570" s="5" t="str">
        <f>IFERROR(__xludf.DUMMYFUNCTION("""COMPUTED_VALUE"""),"")</f>
        <v/>
      </c>
      <c r="D24570" s="5">
        <v>0.0</v>
      </c>
    </row>
    <row r="24571" ht="14.25" customHeight="1">
      <c r="A24571" s="5"/>
      <c r="B24571" s="5"/>
      <c r="C24571" s="5" t="str">
        <f>IFERROR(__xludf.DUMMYFUNCTION("""COMPUTED_VALUE"""),"")</f>
        <v/>
      </c>
      <c r="D24571" s="5">
        <v>0.0</v>
      </c>
    </row>
    <row r="24572" ht="14.25" customHeight="1">
      <c r="A24572" s="5"/>
      <c r="B24572" s="5"/>
      <c r="C24572" s="5" t="str">
        <f>IFERROR(__xludf.DUMMYFUNCTION("""COMPUTED_VALUE"""),"")</f>
        <v/>
      </c>
      <c r="D24572" s="5">
        <v>0.0</v>
      </c>
    </row>
    <row r="24573" ht="14.25" customHeight="1">
      <c r="A24573" s="5"/>
      <c r="B24573" s="5"/>
      <c r="C24573" s="5" t="str">
        <f>IFERROR(__xludf.DUMMYFUNCTION("""COMPUTED_VALUE"""),"")</f>
        <v/>
      </c>
      <c r="D24573" s="5">
        <v>0.0</v>
      </c>
    </row>
    <row r="24574" ht="14.25" customHeight="1">
      <c r="A24574" s="5"/>
      <c r="B24574" s="5"/>
      <c r="C24574" s="5" t="str">
        <f>IFERROR(__xludf.DUMMYFUNCTION("""COMPUTED_VALUE"""),"")</f>
        <v/>
      </c>
      <c r="D24574" s="5">
        <v>0.0</v>
      </c>
    </row>
    <row r="24575" ht="14.25" customHeight="1">
      <c r="A24575" s="5"/>
      <c r="B24575" s="5"/>
      <c r="C24575" s="5" t="str">
        <f>IFERROR(__xludf.DUMMYFUNCTION("""COMPUTED_VALUE"""),"")</f>
        <v/>
      </c>
      <c r="D24575" s="5">
        <v>0.0</v>
      </c>
    </row>
    <row r="24576" ht="14.25" customHeight="1">
      <c r="A24576" s="5"/>
      <c r="B24576" s="5"/>
      <c r="C24576" s="5" t="str">
        <f>IFERROR(__xludf.DUMMYFUNCTION("""COMPUTED_VALUE"""),"")</f>
        <v/>
      </c>
      <c r="D24576" s="5">
        <v>0.0</v>
      </c>
    </row>
    <row r="24577" ht="14.25" customHeight="1">
      <c r="A24577" s="5"/>
      <c r="B24577" s="5"/>
      <c r="C24577" s="5" t="str">
        <f>IFERROR(__xludf.DUMMYFUNCTION("""COMPUTED_VALUE"""),"")</f>
        <v/>
      </c>
      <c r="D24577" s="5">
        <v>0.0</v>
      </c>
    </row>
    <row r="24578" ht="14.25" customHeight="1">
      <c r="A24578" s="5"/>
      <c r="B24578" s="5"/>
      <c r="C24578" s="5" t="str">
        <f>IFERROR(__xludf.DUMMYFUNCTION("""COMPUTED_VALUE"""),"")</f>
        <v/>
      </c>
      <c r="D24578" s="5">
        <v>0.0</v>
      </c>
    </row>
    <row r="24579" ht="14.25" customHeight="1">
      <c r="A24579" s="5"/>
      <c r="B24579" s="5"/>
      <c r="C24579" s="5" t="str">
        <f>IFERROR(__xludf.DUMMYFUNCTION("""COMPUTED_VALUE"""),"")</f>
        <v/>
      </c>
      <c r="D24579" s="5">
        <v>0.0</v>
      </c>
    </row>
    <row r="24580" ht="14.25" customHeight="1">
      <c r="A24580" s="5"/>
      <c r="B24580" s="5"/>
      <c r="C24580" s="5" t="str">
        <f>IFERROR(__xludf.DUMMYFUNCTION("""COMPUTED_VALUE"""),"")</f>
        <v/>
      </c>
      <c r="D24580" s="5">
        <v>0.0</v>
      </c>
    </row>
    <row r="24581" ht="14.25" customHeight="1">
      <c r="A24581" s="5"/>
      <c r="B24581" s="5"/>
      <c r="C24581" s="5" t="str">
        <f>IFERROR(__xludf.DUMMYFUNCTION("""COMPUTED_VALUE"""),"")</f>
        <v/>
      </c>
      <c r="D24581" s="5">
        <v>0.0</v>
      </c>
    </row>
    <row r="24582" ht="14.25" customHeight="1">
      <c r="A24582" s="5"/>
      <c r="B24582" s="5"/>
      <c r="C24582" s="5" t="str">
        <f>IFERROR(__xludf.DUMMYFUNCTION("""COMPUTED_VALUE"""),"")</f>
        <v/>
      </c>
      <c r="D24582" s="5">
        <v>0.0</v>
      </c>
    </row>
    <row r="24583" ht="14.25" customHeight="1">
      <c r="A24583" s="5"/>
      <c r="B24583" s="5"/>
      <c r="C24583" s="5" t="str">
        <f>IFERROR(__xludf.DUMMYFUNCTION("""COMPUTED_VALUE"""),"")</f>
        <v/>
      </c>
      <c r="D24583" s="5">
        <v>0.0</v>
      </c>
    </row>
    <row r="24584" ht="14.25" customHeight="1">
      <c r="A24584" s="5"/>
      <c r="B24584" s="5"/>
      <c r="C24584" s="5" t="str">
        <f>IFERROR(__xludf.DUMMYFUNCTION("""COMPUTED_VALUE"""),"")</f>
        <v/>
      </c>
      <c r="D24584" s="5">
        <v>0.0</v>
      </c>
    </row>
    <row r="24585" ht="14.25" customHeight="1">
      <c r="A24585" s="5"/>
      <c r="B24585" s="5"/>
      <c r="C24585" s="5" t="str">
        <f>IFERROR(__xludf.DUMMYFUNCTION("""COMPUTED_VALUE"""),"")</f>
        <v/>
      </c>
      <c r="D24585" s="5">
        <v>0.0</v>
      </c>
    </row>
    <row r="24586" ht="14.25" customHeight="1">
      <c r="A24586" s="5"/>
      <c r="B24586" s="5"/>
      <c r="C24586" s="5" t="str">
        <f>IFERROR(__xludf.DUMMYFUNCTION("""COMPUTED_VALUE"""),"")</f>
        <v/>
      </c>
      <c r="D24586" s="5">
        <v>0.0</v>
      </c>
    </row>
    <row r="24587" ht="14.25" customHeight="1">
      <c r="A24587" s="5"/>
      <c r="B24587" s="5"/>
      <c r="C24587" s="5" t="str">
        <f>IFERROR(__xludf.DUMMYFUNCTION("""COMPUTED_VALUE"""),"")</f>
        <v/>
      </c>
      <c r="D24587" s="5">
        <v>0.0</v>
      </c>
    </row>
    <row r="24588" ht="14.25" customHeight="1">
      <c r="A24588" s="5"/>
      <c r="B24588" s="5"/>
      <c r="C24588" s="5" t="str">
        <f>IFERROR(__xludf.DUMMYFUNCTION("""COMPUTED_VALUE"""),"")</f>
        <v/>
      </c>
      <c r="D24588" s="5">
        <v>0.0</v>
      </c>
    </row>
    <row r="24589" ht="14.25" customHeight="1">
      <c r="A24589" s="5"/>
      <c r="B24589" s="5"/>
      <c r="C24589" s="5" t="str">
        <f>IFERROR(__xludf.DUMMYFUNCTION("""COMPUTED_VALUE"""),"")</f>
        <v/>
      </c>
      <c r="D24589" s="5">
        <v>0.0</v>
      </c>
    </row>
    <row r="24590" ht="14.25" customHeight="1">
      <c r="A24590" s="5"/>
      <c r="B24590" s="5"/>
      <c r="C24590" s="5" t="str">
        <f>IFERROR(__xludf.DUMMYFUNCTION("""COMPUTED_VALUE"""),"")</f>
        <v/>
      </c>
      <c r="D24590" s="5">
        <v>0.0</v>
      </c>
    </row>
    <row r="24591" ht="14.25" customHeight="1">
      <c r="A24591" s="5"/>
      <c r="B24591" s="5"/>
      <c r="C24591" s="5" t="str">
        <f>IFERROR(__xludf.DUMMYFUNCTION("""COMPUTED_VALUE"""),"")</f>
        <v/>
      </c>
      <c r="D24591" s="5">
        <v>0.0</v>
      </c>
    </row>
    <row r="24592" ht="14.25" customHeight="1">
      <c r="A24592" s="5"/>
      <c r="B24592" s="5"/>
      <c r="C24592" s="5" t="str">
        <f>IFERROR(__xludf.DUMMYFUNCTION("""COMPUTED_VALUE"""),"")</f>
        <v/>
      </c>
      <c r="D24592" s="5">
        <v>0.0</v>
      </c>
    </row>
    <row r="24593" ht="14.25" customHeight="1">
      <c r="A24593" s="5"/>
      <c r="B24593" s="5"/>
      <c r="C24593" s="5" t="str">
        <f>IFERROR(__xludf.DUMMYFUNCTION("""COMPUTED_VALUE"""),"")</f>
        <v/>
      </c>
      <c r="D24593" s="5">
        <v>0.0</v>
      </c>
    </row>
    <row r="24594" ht="14.25" customHeight="1">
      <c r="A24594" s="5"/>
      <c r="B24594" s="5"/>
      <c r="C24594" s="5" t="str">
        <f>IFERROR(__xludf.DUMMYFUNCTION("""COMPUTED_VALUE"""),"")</f>
        <v/>
      </c>
      <c r="D24594" s="5">
        <v>0.0</v>
      </c>
    </row>
    <row r="24595" ht="14.25" customHeight="1">
      <c r="A24595" s="5"/>
      <c r="B24595" s="5"/>
      <c r="C24595" s="5" t="str">
        <f>IFERROR(__xludf.DUMMYFUNCTION("""COMPUTED_VALUE"""),"")</f>
        <v/>
      </c>
      <c r="D24595" s="5">
        <v>0.0</v>
      </c>
    </row>
    <row r="24596" ht="14.25" customHeight="1">
      <c r="A24596" s="5"/>
      <c r="B24596" s="5"/>
      <c r="C24596" s="5" t="str">
        <f>IFERROR(__xludf.DUMMYFUNCTION("""COMPUTED_VALUE"""),"")</f>
        <v/>
      </c>
      <c r="D24596" s="5">
        <v>0.0</v>
      </c>
    </row>
    <row r="24597" ht="14.25" customHeight="1">
      <c r="A24597" s="5"/>
      <c r="B24597" s="5"/>
      <c r="C24597" s="5" t="str">
        <f>IFERROR(__xludf.DUMMYFUNCTION("""COMPUTED_VALUE"""),"")</f>
        <v/>
      </c>
      <c r="D24597" s="5">
        <v>0.0</v>
      </c>
    </row>
    <row r="24598" ht="14.25" customHeight="1">
      <c r="A24598" s="5"/>
      <c r="B24598" s="5"/>
      <c r="C24598" s="5" t="str">
        <f>IFERROR(__xludf.DUMMYFUNCTION("""COMPUTED_VALUE"""),"")</f>
        <v/>
      </c>
      <c r="D24598" s="5">
        <v>0.0</v>
      </c>
    </row>
    <row r="24599" ht="14.25" customHeight="1">
      <c r="A24599" s="5"/>
      <c r="B24599" s="5"/>
      <c r="C24599" s="5" t="str">
        <f>IFERROR(__xludf.DUMMYFUNCTION("""COMPUTED_VALUE"""),"")</f>
        <v/>
      </c>
      <c r="D24599" s="5">
        <v>0.0</v>
      </c>
    </row>
    <row r="24600" ht="14.25" customHeight="1">
      <c r="A24600" s="5"/>
      <c r="B24600" s="5"/>
      <c r="C24600" s="5" t="str">
        <f>IFERROR(__xludf.DUMMYFUNCTION("""COMPUTED_VALUE"""),"")</f>
        <v/>
      </c>
      <c r="D24600" s="5">
        <v>0.0</v>
      </c>
    </row>
    <row r="24601" ht="14.25" customHeight="1">
      <c r="A24601" s="5"/>
      <c r="B24601" s="5"/>
      <c r="C24601" s="5" t="str">
        <f>IFERROR(__xludf.DUMMYFUNCTION("""COMPUTED_VALUE"""),"")</f>
        <v/>
      </c>
      <c r="D24601" s="5">
        <v>0.0</v>
      </c>
    </row>
    <row r="24602" ht="14.25" customHeight="1">
      <c r="A24602" s="5"/>
      <c r="B24602" s="5"/>
      <c r="C24602" s="5" t="str">
        <f>IFERROR(__xludf.DUMMYFUNCTION("""COMPUTED_VALUE"""),"")</f>
        <v/>
      </c>
      <c r="D24602" s="5">
        <v>0.0</v>
      </c>
    </row>
    <row r="24603" ht="14.25" customHeight="1">
      <c r="A24603" s="5"/>
      <c r="B24603" s="5"/>
      <c r="C24603" s="5" t="str">
        <f>IFERROR(__xludf.DUMMYFUNCTION("""COMPUTED_VALUE"""),"")</f>
        <v/>
      </c>
      <c r="D24603" s="5">
        <v>0.0</v>
      </c>
    </row>
    <row r="24604" ht="14.25" customHeight="1">
      <c r="A24604" s="5"/>
      <c r="B24604" s="5"/>
      <c r="C24604" s="5" t="str">
        <f>IFERROR(__xludf.DUMMYFUNCTION("""COMPUTED_VALUE"""),"")</f>
        <v/>
      </c>
      <c r="D24604" s="5">
        <v>0.0</v>
      </c>
    </row>
    <row r="24605" ht="14.25" customHeight="1">
      <c r="A24605" s="5"/>
      <c r="B24605" s="5"/>
      <c r="C24605" s="5" t="str">
        <f>IFERROR(__xludf.DUMMYFUNCTION("""COMPUTED_VALUE"""),"")</f>
        <v/>
      </c>
      <c r="D24605" s="5">
        <v>0.0</v>
      </c>
    </row>
    <row r="24606" ht="14.25" customHeight="1">
      <c r="A24606" s="5"/>
      <c r="B24606" s="5"/>
      <c r="C24606" s="5" t="str">
        <f>IFERROR(__xludf.DUMMYFUNCTION("""COMPUTED_VALUE"""),"")</f>
        <v/>
      </c>
      <c r="D24606" s="5">
        <v>0.0</v>
      </c>
    </row>
    <row r="24607" ht="14.25" customHeight="1">
      <c r="A24607" s="5"/>
      <c r="B24607" s="5"/>
      <c r="C24607" s="5" t="str">
        <f>IFERROR(__xludf.DUMMYFUNCTION("""COMPUTED_VALUE"""),"")</f>
        <v/>
      </c>
      <c r="D24607" s="5">
        <v>0.0</v>
      </c>
    </row>
    <row r="24608" ht="14.25" customHeight="1">
      <c r="A24608" s="5"/>
      <c r="B24608" s="5"/>
      <c r="C24608" s="5" t="str">
        <f>IFERROR(__xludf.DUMMYFUNCTION("""COMPUTED_VALUE"""),"")</f>
        <v/>
      </c>
      <c r="D24608" s="5">
        <v>0.0</v>
      </c>
    </row>
    <row r="24609" ht="14.25" customHeight="1">
      <c r="A24609" s="5"/>
      <c r="B24609" s="5"/>
      <c r="C24609" s="5" t="str">
        <f>IFERROR(__xludf.DUMMYFUNCTION("""COMPUTED_VALUE"""),"")</f>
        <v/>
      </c>
      <c r="D24609" s="5">
        <v>0.0</v>
      </c>
    </row>
    <row r="24610" ht="14.25" customHeight="1">
      <c r="A24610" s="5"/>
      <c r="B24610" s="5"/>
      <c r="C24610" s="5" t="str">
        <f>IFERROR(__xludf.DUMMYFUNCTION("""COMPUTED_VALUE"""),"")</f>
        <v/>
      </c>
      <c r="D24610" s="5">
        <v>0.0</v>
      </c>
    </row>
    <row r="24611" ht="14.25" customHeight="1">
      <c r="A24611" s="5"/>
      <c r="B24611" s="5"/>
      <c r="C24611" s="5" t="str">
        <f>IFERROR(__xludf.DUMMYFUNCTION("""COMPUTED_VALUE"""),"")</f>
        <v/>
      </c>
      <c r="D24611" s="5">
        <v>0.0</v>
      </c>
    </row>
    <row r="24612" ht="14.25" customHeight="1">
      <c r="A24612" s="5"/>
      <c r="B24612" s="5"/>
      <c r="C24612" s="5" t="str">
        <f>IFERROR(__xludf.DUMMYFUNCTION("""COMPUTED_VALUE"""),"")</f>
        <v/>
      </c>
      <c r="D24612" s="5">
        <v>0.0</v>
      </c>
    </row>
    <row r="24613" ht="14.25" customHeight="1">
      <c r="A24613" s="5"/>
      <c r="B24613" s="5"/>
      <c r="C24613" s="5" t="str">
        <f>IFERROR(__xludf.DUMMYFUNCTION("""COMPUTED_VALUE"""),"")</f>
        <v/>
      </c>
      <c r="D24613" s="5">
        <v>0.0</v>
      </c>
    </row>
    <row r="24614" ht="14.25" customHeight="1">
      <c r="A24614" s="5"/>
      <c r="B24614" s="5"/>
      <c r="C24614" s="5" t="str">
        <f>IFERROR(__xludf.DUMMYFUNCTION("""COMPUTED_VALUE"""),"")</f>
        <v/>
      </c>
      <c r="D24614" s="5">
        <v>0.0</v>
      </c>
    </row>
    <row r="24615" ht="14.25" customHeight="1">
      <c r="A24615" s="5"/>
      <c r="B24615" s="5"/>
      <c r="C24615" s="5" t="str">
        <f>IFERROR(__xludf.DUMMYFUNCTION("""COMPUTED_VALUE"""),"")</f>
        <v/>
      </c>
      <c r="D24615" s="5">
        <v>0.0</v>
      </c>
    </row>
    <row r="24616" ht="14.25" customHeight="1">
      <c r="A24616" s="5"/>
      <c r="B24616" s="5"/>
      <c r="C24616" s="5" t="str">
        <f>IFERROR(__xludf.DUMMYFUNCTION("""COMPUTED_VALUE"""),"")</f>
        <v/>
      </c>
      <c r="D24616" s="5">
        <v>0.0</v>
      </c>
    </row>
    <row r="24617" ht="14.25" customHeight="1">
      <c r="A24617" s="5"/>
      <c r="B24617" s="5"/>
      <c r="C24617" s="5" t="str">
        <f>IFERROR(__xludf.DUMMYFUNCTION("""COMPUTED_VALUE"""),"")</f>
        <v/>
      </c>
      <c r="D24617" s="5">
        <v>0.0</v>
      </c>
    </row>
    <row r="24618" ht="14.25" customHeight="1">
      <c r="A24618" s="5"/>
      <c r="B24618" s="5"/>
      <c r="C24618" s="5" t="str">
        <f>IFERROR(__xludf.DUMMYFUNCTION("""COMPUTED_VALUE"""),"")</f>
        <v/>
      </c>
      <c r="D24618" s="5">
        <v>0.0</v>
      </c>
    </row>
    <row r="24619" ht="14.25" customHeight="1">
      <c r="A24619" s="5"/>
      <c r="B24619" s="5"/>
      <c r="C24619" s="5" t="str">
        <f>IFERROR(__xludf.DUMMYFUNCTION("""COMPUTED_VALUE"""),"")</f>
        <v/>
      </c>
      <c r="D24619" s="5">
        <v>0.0</v>
      </c>
    </row>
    <row r="24620" ht="14.25" customHeight="1">
      <c r="A24620" s="5"/>
      <c r="B24620" s="5"/>
      <c r="C24620" s="5" t="str">
        <f>IFERROR(__xludf.DUMMYFUNCTION("""COMPUTED_VALUE"""),"")</f>
        <v/>
      </c>
      <c r="D24620" s="5">
        <v>0.0</v>
      </c>
    </row>
    <row r="24621" ht="14.25" customHeight="1">
      <c r="A24621" s="5"/>
      <c r="B24621" s="5"/>
      <c r="C24621" s="5" t="str">
        <f>IFERROR(__xludf.DUMMYFUNCTION("""COMPUTED_VALUE"""),"")</f>
        <v/>
      </c>
      <c r="D24621" s="5">
        <v>0.0</v>
      </c>
    </row>
    <row r="24622" ht="14.25" customHeight="1">
      <c r="A24622" s="5"/>
      <c r="B24622" s="5"/>
      <c r="C24622" s="5" t="str">
        <f>IFERROR(__xludf.DUMMYFUNCTION("""COMPUTED_VALUE"""),"")</f>
        <v/>
      </c>
      <c r="D24622" s="5">
        <v>0.0</v>
      </c>
    </row>
    <row r="24623" ht="14.25" customHeight="1">
      <c r="A24623" s="5"/>
      <c r="B24623" s="5"/>
      <c r="C24623" s="5" t="str">
        <f>IFERROR(__xludf.DUMMYFUNCTION("""COMPUTED_VALUE"""),"")</f>
        <v/>
      </c>
      <c r="D24623" s="5">
        <v>0.0</v>
      </c>
    </row>
    <row r="24624" ht="14.25" customHeight="1">
      <c r="A24624" s="5"/>
      <c r="B24624" s="5"/>
      <c r="C24624" s="5" t="str">
        <f>IFERROR(__xludf.DUMMYFUNCTION("""COMPUTED_VALUE"""),"")</f>
        <v/>
      </c>
      <c r="D24624" s="5">
        <v>0.0</v>
      </c>
    </row>
    <row r="24625" ht="14.25" customHeight="1">
      <c r="A24625" s="5"/>
      <c r="B24625" s="5"/>
      <c r="C24625" s="5" t="str">
        <f>IFERROR(__xludf.DUMMYFUNCTION("""COMPUTED_VALUE"""),"")</f>
        <v/>
      </c>
      <c r="D24625" s="5">
        <v>0.0</v>
      </c>
    </row>
    <row r="24626" ht="14.25" customHeight="1">
      <c r="A24626" s="5"/>
      <c r="B24626" s="5"/>
      <c r="C24626" s="5" t="str">
        <f>IFERROR(__xludf.DUMMYFUNCTION("""COMPUTED_VALUE"""),"")</f>
        <v/>
      </c>
      <c r="D24626" s="5">
        <v>0.0</v>
      </c>
    </row>
    <row r="24627" ht="14.25" customHeight="1">
      <c r="A24627" s="5"/>
      <c r="B24627" s="5"/>
      <c r="C24627" s="5" t="str">
        <f>IFERROR(__xludf.DUMMYFUNCTION("""COMPUTED_VALUE"""),"")</f>
        <v/>
      </c>
      <c r="D24627" s="5">
        <v>0.0</v>
      </c>
    </row>
    <row r="24628" ht="14.25" customHeight="1">
      <c r="A24628" s="5"/>
      <c r="B24628" s="5"/>
      <c r="C24628" s="5" t="str">
        <f>IFERROR(__xludf.DUMMYFUNCTION("""COMPUTED_VALUE"""),"")</f>
        <v/>
      </c>
      <c r="D24628" s="5">
        <v>0.0</v>
      </c>
    </row>
    <row r="24629" ht="14.25" customHeight="1">
      <c r="A24629" s="5"/>
      <c r="B24629" s="5"/>
      <c r="C24629" s="5" t="str">
        <f>IFERROR(__xludf.DUMMYFUNCTION("""COMPUTED_VALUE"""),"")</f>
        <v/>
      </c>
      <c r="D24629" s="5">
        <v>0.0</v>
      </c>
    </row>
    <row r="24630" ht="14.25" customHeight="1">
      <c r="A24630" s="5"/>
      <c r="B24630" s="5"/>
      <c r="C24630" s="5" t="str">
        <f>IFERROR(__xludf.DUMMYFUNCTION("""COMPUTED_VALUE"""),"")</f>
        <v/>
      </c>
      <c r="D24630" s="5">
        <v>0.0</v>
      </c>
    </row>
    <row r="24631" ht="14.25" customHeight="1">
      <c r="A24631" s="5"/>
      <c r="B24631" s="5"/>
      <c r="C24631" s="5" t="str">
        <f>IFERROR(__xludf.DUMMYFUNCTION("""COMPUTED_VALUE"""),"")</f>
        <v/>
      </c>
      <c r="D24631" s="5">
        <v>0.0</v>
      </c>
    </row>
    <row r="24632" ht="14.25" customHeight="1">
      <c r="A24632" s="5"/>
      <c r="B24632" s="5"/>
      <c r="C24632" s="5" t="str">
        <f>IFERROR(__xludf.DUMMYFUNCTION("""COMPUTED_VALUE"""),"")</f>
        <v/>
      </c>
      <c r="D24632" s="5">
        <v>0.0</v>
      </c>
    </row>
    <row r="24633" ht="14.25" customHeight="1">
      <c r="A24633" s="5"/>
      <c r="B24633" s="5"/>
      <c r="C24633" s="5" t="str">
        <f>IFERROR(__xludf.DUMMYFUNCTION("""COMPUTED_VALUE"""),"")</f>
        <v/>
      </c>
      <c r="D24633" s="5">
        <v>0.0</v>
      </c>
    </row>
    <row r="24634" ht="14.25" customHeight="1">
      <c r="A24634" s="5"/>
      <c r="B24634" s="5"/>
      <c r="C24634" s="5" t="str">
        <f>IFERROR(__xludf.DUMMYFUNCTION("""COMPUTED_VALUE"""),"")</f>
        <v/>
      </c>
      <c r="D24634" s="5">
        <v>0.0</v>
      </c>
    </row>
    <row r="24635" ht="14.25" customHeight="1">
      <c r="A24635" s="5"/>
      <c r="B24635" s="5"/>
      <c r="C24635" s="5" t="str">
        <f>IFERROR(__xludf.DUMMYFUNCTION("""COMPUTED_VALUE"""),"")</f>
        <v/>
      </c>
      <c r="D24635" s="5">
        <v>0.0</v>
      </c>
    </row>
    <row r="24636" ht="14.25" customHeight="1">
      <c r="A24636" s="5"/>
      <c r="B24636" s="5"/>
      <c r="C24636" s="5" t="str">
        <f>IFERROR(__xludf.DUMMYFUNCTION("""COMPUTED_VALUE"""),"")</f>
        <v/>
      </c>
      <c r="D24636" s="5">
        <v>0.0</v>
      </c>
    </row>
    <row r="24637" ht="14.25" customHeight="1">
      <c r="A24637" s="5"/>
      <c r="B24637" s="5"/>
      <c r="C24637" s="5" t="str">
        <f>IFERROR(__xludf.DUMMYFUNCTION("""COMPUTED_VALUE"""),"")</f>
        <v/>
      </c>
      <c r="D24637" s="5">
        <v>0.0</v>
      </c>
    </row>
    <row r="24638" ht="14.25" customHeight="1">
      <c r="A24638" s="5"/>
      <c r="B24638" s="5"/>
      <c r="C24638" s="5" t="str">
        <f>IFERROR(__xludf.DUMMYFUNCTION("""COMPUTED_VALUE"""),"")</f>
        <v/>
      </c>
      <c r="D24638" s="5">
        <v>0.0</v>
      </c>
    </row>
    <row r="24639" ht="14.25" customHeight="1">
      <c r="A24639" s="5"/>
      <c r="B24639" s="5"/>
      <c r="C24639" s="5" t="str">
        <f>IFERROR(__xludf.DUMMYFUNCTION("""COMPUTED_VALUE"""),"")</f>
        <v/>
      </c>
      <c r="D24639" s="5">
        <v>0.0</v>
      </c>
    </row>
    <row r="24640" ht="14.25" customHeight="1">
      <c r="A24640" s="5"/>
      <c r="B24640" s="5"/>
      <c r="C24640" s="5" t="str">
        <f>IFERROR(__xludf.DUMMYFUNCTION("""COMPUTED_VALUE"""),"")</f>
        <v/>
      </c>
      <c r="D24640" s="5">
        <v>0.0</v>
      </c>
    </row>
    <row r="24641" ht="14.25" customHeight="1">
      <c r="A24641" s="5"/>
      <c r="B24641" s="5"/>
      <c r="C24641" s="5" t="str">
        <f>IFERROR(__xludf.DUMMYFUNCTION("""COMPUTED_VALUE"""),"")</f>
        <v/>
      </c>
      <c r="D24641" s="5">
        <v>0.0</v>
      </c>
    </row>
    <row r="24642" ht="14.25" customHeight="1">
      <c r="A24642" s="5"/>
      <c r="B24642" s="5"/>
      <c r="C24642" s="5" t="str">
        <f>IFERROR(__xludf.DUMMYFUNCTION("""COMPUTED_VALUE"""),"")</f>
        <v/>
      </c>
      <c r="D24642" s="5">
        <v>0.0</v>
      </c>
    </row>
    <row r="24643" ht="14.25" customHeight="1">
      <c r="A24643" s="5"/>
      <c r="B24643" s="5"/>
      <c r="C24643" s="5" t="str">
        <f>IFERROR(__xludf.DUMMYFUNCTION("""COMPUTED_VALUE"""),"")</f>
        <v/>
      </c>
      <c r="D24643" s="5">
        <v>0.0</v>
      </c>
    </row>
    <row r="24644" ht="14.25" customHeight="1">
      <c r="A24644" s="5"/>
      <c r="B24644" s="5"/>
      <c r="C24644" s="5" t="str">
        <f>IFERROR(__xludf.DUMMYFUNCTION("""COMPUTED_VALUE"""),"")</f>
        <v/>
      </c>
      <c r="D24644" s="5">
        <v>0.0</v>
      </c>
    </row>
    <row r="24645" ht="14.25" customHeight="1">
      <c r="A24645" s="5"/>
      <c r="B24645" s="5"/>
      <c r="C24645" s="5" t="str">
        <f>IFERROR(__xludf.DUMMYFUNCTION("""COMPUTED_VALUE"""),"")</f>
        <v/>
      </c>
      <c r="D24645" s="5">
        <v>0.0</v>
      </c>
    </row>
    <row r="24646" ht="14.25" customHeight="1">
      <c r="A24646" s="5"/>
      <c r="B24646" s="5"/>
      <c r="C24646" s="5" t="str">
        <f>IFERROR(__xludf.DUMMYFUNCTION("""COMPUTED_VALUE"""),"")</f>
        <v/>
      </c>
      <c r="D24646" s="5">
        <v>0.0</v>
      </c>
    </row>
    <row r="24647" ht="14.25" customHeight="1">
      <c r="A24647" s="5"/>
      <c r="B24647" s="5"/>
      <c r="C24647" s="5" t="str">
        <f>IFERROR(__xludf.DUMMYFUNCTION("""COMPUTED_VALUE"""),"")</f>
        <v/>
      </c>
      <c r="D24647" s="5">
        <v>0.0</v>
      </c>
    </row>
    <row r="24648" ht="14.25" customHeight="1">
      <c r="A24648" s="5"/>
      <c r="B24648" s="5"/>
      <c r="C24648" s="5" t="str">
        <f>IFERROR(__xludf.DUMMYFUNCTION("""COMPUTED_VALUE"""),"")</f>
        <v/>
      </c>
      <c r="D24648" s="5">
        <v>0.0</v>
      </c>
    </row>
    <row r="24649" ht="14.25" customHeight="1">
      <c r="A24649" s="5"/>
      <c r="B24649" s="5"/>
      <c r="C24649" s="5" t="str">
        <f>IFERROR(__xludf.DUMMYFUNCTION("""COMPUTED_VALUE"""),"")</f>
        <v/>
      </c>
      <c r="D24649" s="5">
        <v>0.0</v>
      </c>
    </row>
    <row r="24650" ht="14.25" customHeight="1">
      <c r="A24650" s="5"/>
      <c r="B24650" s="5"/>
      <c r="C24650" s="5" t="str">
        <f>IFERROR(__xludf.DUMMYFUNCTION("""COMPUTED_VALUE"""),"")</f>
        <v/>
      </c>
      <c r="D24650" s="5">
        <v>0.0</v>
      </c>
    </row>
    <row r="24651" ht="14.25" customHeight="1">
      <c r="A24651" s="5"/>
      <c r="B24651" s="5"/>
      <c r="C24651" s="5" t="str">
        <f>IFERROR(__xludf.DUMMYFUNCTION("""COMPUTED_VALUE"""),"")</f>
        <v/>
      </c>
      <c r="D24651" s="5">
        <v>0.0</v>
      </c>
    </row>
    <row r="24652" ht="14.25" customHeight="1">
      <c r="A24652" s="5"/>
      <c r="B24652" s="5"/>
      <c r="C24652" s="5" t="str">
        <f>IFERROR(__xludf.DUMMYFUNCTION("""COMPUTED_VALUE"""),"")</f>
        <v/>
      </c>
      <c r="D24652" s="5">
        <v>0.0</v>
      </c>
    </row>
    <row r="24653" ht="14.25" customHeight="1">
      <c r="A24653" s="5"/>
      <c r="B24653" s="5"/>
      <c r="C24653" s="5" t="str">
        <f>IFERROR(__xludf.DUMMYFUNCTION("""COMPUTED_VALUE"""),"")</f>
        <v/>
      </c>
      <c r="D24653" s="5">
        <v>0.0</v>
      </c>
    </row>
    <row r="24654" ht="14.25" customHeight="1">
      <c r="A24654" s="5"/>
      <c r="B24654" s="5"/>
      <c r="C24654" s="5" t="str">
        <f>IFERROR(__xludf.DUMMYFUNCTION("""COMPUTED_VALUE"""),"")</f>
        <v/>
      </c>
      <c r="D24654" s="5">
        <v>0.0</v>
      </c>
    </row>
    <row r="24655" ht="14.25" customHeight="1">
      <c r="A24655" s="5"/>
      <c r="B24655" s="5"/>
      <c r="C24655" s="5" t="str">
        <f>IFERROR(__xludf.DUMMYFUNCTION("""COMPUTED_VALUE"""),"")</f>
        <v/>
      </c>
      <c r="D24655" s="5">
        <v>0.0</v>
      </c>
    </row>
    <row r="24656" ht="14.25" customHeight="1">
      <c r="A24656" s="5"/>
      <c r="B24656" s="5"/>
      <c r="C24656" s="5" t="str">
        <f>IFERROR(__xludf.DUMMYFUNCTION("""COMPUTED_VALUE"""),"")</f>
        <v/>
      </c>
      <c r="D24656" s="5">
        <v>0.0</v>
      </c>
    </row>
    <row r="24657" ht="14.25" customHeight="1">
      <c r="A24657" s="5"/>
      <c r="B24657" s="5"/>
      <c r="C24657" s="5" t="str">
        <f>IFERROR(__xludf.DUMMYFUNCTION("""COMPUTED_VALUE"""),"")</f>
        <v/>
      </c>
      <c r="D24657" s="5">
        <v>0.0</v>
      </c>
    </row>
    <row r="24658" ht="14.25" customHeight="1">
      <c r="A24658" s="5"/>
      <c r="B24658" s="5"/>
      <c r="C24658" s="5" t="str">
        <f>IFERROR(__xludf.DUMMYFUNCTION("""COMPUTED_VALUE"""),"")</f>
        <v/>
      </c>
      <c r="D24658" s="5">
        <v>0.0</v>
      </c>
    </row>
    <row r="24659" ht="14.25" customHeight="1">
      <c r="A24659" s="5"/>
      <c r="B24659" s="5"/>
      <c r="C24659" s="5" t="str">
        <f>IFERROR(__xludf.DUMMYFUNCTION("""COMPUTED_VALUE"""),"")</f>
        <v/>
      </c>
      <c r="D24659" s="5">
        <v>0.0</v>
      </c>
    </row>
    <row r="24660" ht="14.25" customHeight="1">
      <c r="A24660" s="5"/>
      <c r="B24660" s="5"/>
      <c r="C24660" s="5" t="str">
        <f>IFERROR(__xludf.DUMMYFUNCTION("""COMPUTED_VALUE"""),"")</f>
        <v/>
      </c>
      <c r="D24660" s="5">
        <v>0.0</v>
      </c>
    </row>
    <row r="24661" ht="14.25" customHeight="1">
      <c r="A24661" s="5"/>
      <c r="B24661" s="5"/>
      <c r="C24661" s="5" t="str">
        <f>IFERROR(__xludf.DUMMYFUNCTION("""COMPUTED_VALUE"""),"")</f>
        <v/>
      </c>
      <c r="D24661" s="5">
        <v>0.0</v>
      </c>
    </row>
    <row r="24662" ht="14.25" customHeight="1">
      <c r="A24662" s="5"/>
      <c r="B24662" s="5"/>
      <c r="C24662" s="5" t="str">
        <f>IFERROR(__xludf.DUMMYFUNCTION("""COMPUTED_VALUE"""),"")</f>
        <v/>
      </c>
      <c r="D24662" s="5">
        <v>0.0</v>
      </c>
    </row>
    <row r="24663" ht="14.25" customHeight="1">
      <c r="A24663" s="5"/>
      <c r="B24663" s="5"/>
      <c r="C24663" s="5" t="str">
        <f>IFERROR(__xludf.DUMMYFUNCTION("""COMPUTED_VALUE"""),"")</f>
        <v/>
      </c>
      <c r="D24663" s="5">
        <v>0.0</v>
      </c>
    </row>
    <row r="24664" ht="14.25" customHeight="1">
      <c r="A24664" s="5"/>
      <c r="B24664" s="5"/>
      <c r="C24664" s="5" t="str">
        <f>IFERROR(__xludf.DUMMYFUNCTION("""COMPUTED_VALUE"""),"")</f>
        <v/>
      </c>
      <c r="D24664" s="5">
        <v>0.0</v>
      </c>
    </row>
    <row r="24665" ht="14.25" customHeight="1">
      <c r="A24665" s="5"/>
      <c r="B24665" s="5"/>
      <c r="C24665" s="5" t="str">
        <f>IFERROR(__xludf.DUMMYFUNCTION("""COMPUTED_VALUE"""),"")</f>
        <v/>
      </c>
      <c r="D24665" s="5">
        <v>0.0</v>
      </c>
    </row>
    <row r="24666" ht="14.25" customHeight="1">
      <c r="A24666" s="5"/>
      <c r="B24666" s="5"/>
      <c r="C24666" s="5" t="str">
        <f>IFERROR(__xludf.DUMMYFUNCTION("""COMPUTED_VALUE"""),"")</f>
        <v/>
      </c>
      <c r="D24666" s="5">
        <v>0.0</v>
      </c>
    </row>
    <row r="24667" ht="14.25" customHeight="1">
      <c r="A24667" s="5"/>
      <c r="B24667" s="5"/>
      <c r="C24667" s="5" t="str">
        <f>IFERROR(__xludf.DUMMYFUNCTION("""COMPUTED_VALUE"""),"")</f>
        <v/>
      </c>
      <c r="D24667" s="5">
        <v>0.0</v>
      </c>
    </row>
    <row r="24668" ht="14.25" customHeight="1">
      <c r="A24668" s="5"/>
      <c r="B24668" s="5"/>
      <c r="C24668" s="5" t="str">
        <f>IFERROR(__xludf.DUMMYFUNCTION("""COMPUTED_VALUE"""),"")</f>
        <v/>
      </c>
      <c r="D24668" s="5">
        <v>0.0</v>
      </c>
    </row>
    <row r="24669" ht="14.25" customHeight="1">
      <c r="A24669" s="5"/>
      <c r="B24669" s="5"/>
      <c r="C24669" s="5" t="str">
        <f>IFERROR(__xludf.DUMMYFUNCTION("""COMPUTED_VALUE"""),"")</f>
        <v/>
      </c>
      <c r="D24669" s="5">
        <v>0.0</v>
      </c>
    </row>
    <row r="24670" ht="14.25" customHeight="1">
      <c r="A24670" s="5"/>
      <c r="B24670" s="5"/>
      <c r="C24670" s="5" t="str">
        <f>IFERROR(__xludf.DUMMYFUNCTION("""COMPUTED_VALUE"""),"")</f>
        <v/>
      </c>
      <c r="D24670" s="5">
        <v>0.0</v>
      </c>
    </row>
    <row r="24671" ht="14.25" customHeight="1">
      <c r="A24671" s="5"/>
      <c r="B24671" s="5"/>
      <c r="C24671" s="5" t="str">
        <f>IFERROR(__xludf.DUMMYFUNCTION("""COMPUTED_VALUE"""),"")</f>
        <v/>
      </c>
      <c r="D24671" s="5">
        <v>0.0</v>
      </c>
    </row>
    <row r="24672" ht="14.25" customHeight="1">
      <c r="A24672" s="5"/>
      <c r="B24672" s="5"/>
      <c r="C24672" s="5" t="str">
        <f>IFERROR(__xludf.DUMMYFUNCTION("""COMPUTED_VALUE"""),"")</f>
        <v/>
      </c>
      <c r="D24672" s="5">
        <v>0.0</v>
      </c>
    </row>
    <row r="24673" ht="14.25" customHeight="1">
      <c r="A24673" s="5"/>
      <c r="B24673" s="5"/>
      <c r="C24673" s="5" t="str">
        <f>IFERROR(__xludf.DUMMYFUNCTION("""COMPUTED_VALUE"""),"")</f>
        <v/>
      </c>
      <c r="D24673" s="5">
        <v>0.0</v>
      </c>
    </row>
    <row r="24674" ht="14.25" customHeight="1">
      <c r="A24674" s="5"/>
      <c r="B24674" s="5"/>
      <c r="C24674" s="5" t="str">
        <f>IFERROR(__xludf.DUMMYFUNCTION("""COMPUTED_VALUE"""),"")</f>
        <v/>
      </c>
      <c r="D24674" s="5">
        <v>0.0</v>
      </c>
    </row>
    <row r="24675" ht="14.25" customHeight="1">
      <c r="A24675" s="5"/>
      <c r="B24675" s="5"/>
      <c r="C24675" s="5" t="str">
        <f>IFERROR(__xludf.DUMMYFUNCTION("""COMPUTED_VALUE"""),"")</f>
        <v/>
      </c>
      <c r="D24675" s="5">
        <v>0.0</v>
      </c>
    </row>
    <row r="24676" ht="14.25" customHeight="1">
      <c r="A24676" s="5"/>
      <c r="B24676" s="5"/>
      <c r="C24676" s="5" t="str">
        <f>IFERROR(__xludf.DUMMYFUNCTION("""COMPUTED_VALUE"""),"")</f>
        <v/>
      </c>
      <c r="D24676" s="5">
        <v>0.0</v>
      </c>
    </row>
    <row r="24677" ht="14.25" customHeight="1">
      <c r="A24677" s="5"/>
      <c r="B24677" s="5"/>
      <c r="C24677" s="5" t="str">
        <f>IFERROR(__xludf.DUMMYFUNCTION("""COMPUTED_VALUE"""),"")</f>
        <v/>
      </c>
      <c r="D24677" s="5">
        <v>0.0</v>
      </c>
    </row>
    <row r="24678" ht="14.25" customHeight="1">
      <c r="A24678" s="5"/>
      <c r="B24678" s="5"/>
      <c r="C24678" s="5" t="str">
        <f>IFERROR(__xludf.DUMMYFUNCTION("""COMPUTED_VALUE"""),"")</f>
        <v/>
      </c>
      <c r="D24678" s="5">
        <v>0.0</v>
      </c>
    </row>
    <row r="24679" ht="14.25" customHeight="1">
      <c r="A24679" s="5"/>
      <c r="B24679" s="5"/>
      <c r="C24679" s="5" t="str">
        <f>IFERROR(__xludf.DUMMYFUNCTION("""COMPUTED_VALUE"""),"")</f>
        <v/>
      </c>
      <c r="D24679" s="5">
        <v>0.0</v>
      </c>
    </row>
    <row r="24680" ht="14.25" customHeight="1">
      <c r="A24680" s="5"/>
      <c r="B24680" s="5"/>
      <c r="C24680" s="5" t="str">
        <f>IFERROR(__xludf.DUMMYFUNCTION("""COMPUTED_VALUE"""),"")</f>
        <v/>
      </c>
      <c r="D24680" s="5">
        <v>0.0</v>
      </c>
    </row>
    <row r="24681" ht="14.25" customHeight="1">
      <c r="A24681" s="5"/>
      <c r="B24681" s="5"/>
      <c r="C24681" s="5" t="str">
        <f>IFERROR(__xludf.DUMMYFUNCTION("""COMPUTED_VALUE"""),"")</f>
        <v/>
      </c>
      <c r="D24681" s="5">
        <v>0.0</v>
      </c>
    </row>
    <row r="24682" ht="14.25" customHeight="1">
      <c r="A24682" s="5"/>
      <c r="B24682" s="5"/>
      <c r="C24682" s="5" t="str">
        <f>IFERROR(__xludf.DUMMYFUNCTION("""COMPUTED_VALUE"""),"")</f>
        <v/>
      </c>
      <c r="D24682" s="5">
        <v>0.0</v>
      </c>
    </row>
    <row r="24683" ht="14.25" customHeight="1">
      <c r="A24683" s="5"/>
      <c r="B24683" s="5"/>
      <c r="C24683" s="5" t="str">
        <f>IFERROR(__xludf.DUMMYFUNCTION("""COMPUTED_VALUE"""),"")</f>
        <v/>
      </c>
      <c r="D24683" s="5">
        <v>0.0</v>
      </c>
    </row>
    <row r="24684" ht="14.25" customHeight="1">
      <c r="A24684" s="5"/>
      <c r="B24684" s="5"/>
      <c r="C24684" s="5" t="str">
        <f>IFERROR(__xludf.DUMMYFUNCTION("""COMPUTED_VALUE"""),"")</f>
        <v/>
      </c>
      <c r="D24684" s="5">
        <v>0.0</v>
      </c>
    </row>
    <row r="24685" ht="14.25" customHeight="1">
      <c r="A24685" s="5"/>
      <c r="B24685" s="5"/>
      <c r="C24685" s="5" t="str">
        <f>IFERROR(__xludf.DUMMYFUNCTION("""COMPUTED_VALUE"""),"")</f>
        <v/>
      </c>
      <c r="D24685" s="5">
        <v>0.0</v>
      </c>
    </row>
    <row r="24686" ht="14.25" customHeight="1">
      <c r="A24686" s="5"/>
      <c r="B24686" s="5"/>
      <c r="C24686" s="5" t="str">
        <f>IFERROR(__xludf.DUMMYFUNCTION("""COMPUTED_VALUE"""),"")</f>
        <v/>
      </c>
      <c r="D24686" s="5">
        <v>0.0</v>
      </c>
    </row>
    <row r="24687" ht="14.25" customHeight="1">
      <c r="A24687" s="5"/>
      <c r="B24687" s="5"/>
      <c r="C24687" s="5" t="str">
        <f>IFERROR(__xludf.DUMMYFUNCTION("""COMPUTED_VALUE"""),"")</f>
        <v/>
      </c>
      <c r="D24687" s="5">
        <v>0.0</v>
      </c>
    </row>
    <row r="24688" ht="14.25" customHeight="1">
      <c r="A24688" s="5"/>
      <c r="B24688" s="5"/>
      <c r="C24688" s="5" t="str">
        <f>IFERROR(__xludf.DUMMYFUNCTION("""COMPUTED_VALUE"""),"")</f>
        <v/>
      </c>
      <c r="D24688" s="5">
        <v>0.0</v>
      </c>
    </row>
    <row r="24689" ht="14.25" customHeight="1">
      <c r="A24689" s="5"/>
      <c r="B24689" s="5"/>
      <c r="C24689" s="5" t="str">
        <f>IFERROR(__xludf.DUMMYFUNCTION("""COMPUTED_VALUE"""),"")</f>
        <v/>
      </c>
      <c r="D24689" s="5">
        <v>0.0</v>
      </c>
    </row>
    <row r="24690" ht="14.25" customHeight="1">
      <c r="A24690" s="5"/>
      <c r="B24690" s="5"/>
      <c r="C24690" s="5" t="str">
        <f>IFERROR(__xludf.DUMMYFUNCTION("""COMPUTED_VALUE"""),"")</f>
        <v/>
      </c>
      <c r="D24690" s="5">
        <v>0.0</v>
      </c>
    </row>
    <row r="24691" ht="14.25" customHeight="1">
      <c r="A24691" s="5"/>
      <c r="B24691" s="5"/>
      <c r="C24691" s="5" t="str">
        <f>IFERROR(__xludf.DUMMYFUNCTION("""COMPUTED_VALUE"""),"")</f>
        <v/>
      </c>
      <c r="D24691" s="5">
        <v>0.0</v>
      </c>
    </row>
    <row r="24692" ht="14.25" customHeight="1">
      <c r="A24692" s="5"/>
      <c r="B24692" s="5"/>
      <c r="C24692" s="5" t="str">
        <f>IFERROR(__xludf.DUMMYFUNCTION("""COMPUTED_VALUE"""),"")</f>
        <v/>
      </c>
      <c r="D24692" s="5">
        <v>0.0</v>
      </c>
    </row>
    <row r="24693" ht="14.25" customHeight="1">
      <c r="A24693" s="5"/>
      <c r="B24693" s="5"/>
      <c r="C24693" s="5" t="str">
        <f>IFERROR(__xludf.DUMMYFUNCTION("""COMPUTED_VALUE"""),"")</f>
        <v/>
      </c>
      <c r="D24693" s="5">
        <v>0.0</v>
      </c>
    </row>
    <row r="24694" ht="14.25" customHeight="1">
      <c r="A24694" s="5"/>
      <c r="B24694" s="5"/>
      <c r="C24694" s="5" t="str">
        <f>IFERROR(__xludf.DUMMYFUNCTION("""COMPUTED_VALUE"""),"")</f>
        <v/>
      </c>
      <c r="D24694" s="5">
        <v>0.0</v>
      </c>
    </row>
    <row r="24695" ht="14.25" customHeight="1">
      <c r="A24695" s="5"/>
      <c r="B24695" s="5"/>
      <c r="C24695" s="5" t="str">
        <f>IFERROR(__xludf.DUMMYFUNCTION("""COMPUTED_VALUE"""),"")</f>
        <v/>
      </c>
      <c r="D24695" s="5">
        <v>0.0</v>
      </c>
    </row>
    <row r="24696" ht="14.25" customHeight="1">
      <c r="A24696" s="5"/>
      <c r="B24696" s="5"/>
      <c r="C24696" s="5" t="str">
        <f>IFERROR(__xludf.DUMMYFUNCTION("""COMPUTED_VALUE"""),"")</f>
        <v/>
      </c>
      <c r="D24696" s="5">
        <v>0.0</v>
      </c>
    </row>
    <row r="24697" ht="14.25" customHeight="1">
      <c r="A24697" s="5"/>
      <c r="B24697" s="5"/>
      <c r="C24697" s="5" t="str">
        <f>IFERROR(__xludf.DUMMYFUNCTION("""COMPUTED_VALUE"""),"")</f>
        <v/>
      </c>
      <c r="D24697" s="5">
        <v>0.0</v>
      </c>
    </row>
    <row r="24698" ht="14.25" customHeight="1">
      <c r="A24698" s="5"/>
      <c r="B24698" s="5"/>
      <c r="C24698" s="5" t="str">
        <f>IFERROR(__xludf.DUMMYFUNCTION("""COMPUTED_VALUE"""),"")</f>
        <v/>
      </c>
      <c r="D24698" s="5">
        <v>0.0</v>
      </c>
    </row>
    <row r="24699" ht="14.25" customHeight="1">
      <c r="A24699" s="5"/>
      <c r="B24699" s="5"/>
      <c r="C24699" s="5" t="str">
        <f>IFERROR(__xludf.DUMMYFUNCTION("""COMPUTED_VALUE"""),"")</f>
        <v/>
      </c>
      <c r="D24699" s="5">
        <v>0.0</v>
      </c>
    </row>
    <row r="24700" ht="14.25" customHeight="1">
      <c r="A24700" s="5"/>
      <c r="B24700" s="5"/>
      <c r="C24700" s="5" t="str">
        <f>IFERROR(__xludf.DUMMYFUNCTION("""COMPUTED_VALUE"""),"")</f>
        <v/>
      </c>
      <c r="D24700" s="5">
        <v>0.0</v>
      </c>
    </row>
    <row r="24701" ht="14.25" customHeight="1">
      <c r="A24701" s="5"/>
      <c r="B24701" s="5"/>
      <c r="C24701" s="5" t="str">
        <f>IFERROR(__xludf.DUMMYFUNCTION("""COMPUTED_VALUE"""),"")</f>
        <v/>
      </c>
      <c r="D24701" s="5">
        <v>0.0</v>
      </c>
    </row>
    <row r="24702" ht="14.25" customHeight="1">
      <c r="A24702" s="5"/>
      <c r="B24702" s="5"/>
      <c r="C24702" s="5" t="str">
        <f>IFERROR(__xludf.DUMMYFUNCTION("""COMPUTED_VALUE"""),"")</f>
        <v/>
      </c>
      <c r="D24702" s="5">
        <v>0.0</v>
      </c>
    </row>
    <row r="24703" ht="14.25" customHeight="1">
      <c r="A24703" s="5"/>
      <c r="B24703" s="5"/>
      <c r="C24703" s="5" t="str">
        <f>IFERROR(__xludf.DUMMYFUNCTION("""COMPUTED_VALUE"""),"")</f>
        <v/>
      </c>
      <c r="D24703" s="5">
        <v>0.0</v>
      </c>
    </row>
    <row r="24704" ht="14.25" customHeight="1">
      <c r="A24704" s="5"/>
      <c r="B24704" s="5"/>
      <c r="C24704" s="5" t="str">
        <f>IFERROR(__xludf.DUMMYFUNCTION("""COMPUTED_VALUE"""),"")</f>
        <v/>
      </c>
      <c r="D24704" s="5">
        <v>0.0</v>
      </c>
    </row>
    <row r="24705" ht="14.25" customHeight="1">
      <c r="A24705" s="5"/>
      <c r="B24705" s="5"/>
      <c r="C24705" s="5" t="str">
        <f>IFERROR(__xludf.DUMMYFUNCTION("""COMPUTED_VALUE"""),"")</f>
        <v/>
      </c>
      <c r="D24705" s="5">
        <v>0.0</v>
      </c>
    </row>
    <row r="24706" ht="14.25" customHeight="1">
      <c r="A24706" s="5"/>
      <c r="B24706" s="5"/>
      <c r="C24706" s="5" t="str">
        <f>IFERROR(__xludf.DUMMYFUNCTION("""COMPUTED_VALUE"""),"")</f>
        <v/>
      </c>
      <c r="D24706" s="5">
        <v>0.0</v>
      </c>
    </row>
    <row r="24707" ht="14.25" customHeight="1">
      <c r="A24707" s="5"/>
      <c r="B24707" s="5"/>
      <c r="C24707" s="5" t="str">
        <f>IFERROR(__xludf.DUMMYFUNCTION("""COMPUTED_VALUE"""),"")</f>
        <v/>
      </c>
      <c r="D24707" s="5">
        <v>0.0</v>
      </c>
    </row>
    <row r="24708" ht="14.25" customHeight="1">
      <c r="A24708" s="5"/>
      <c r="B24708" s="5"/>
      <c r="C24708" s="5" t="str">
        <f>IFERROR(__xludf.DUMMYFUNCTION("""COMPUTED_VALUE"""),"")</f>
        <v/>
      </c>
      <c r="D24708" s="5">
        <v>0.0</v>
      </c>
    </row>
    <row r="24709" ht="14.25" customHeight="1">
      <c r="A24709" s="5"/>
      <c r="B24709" s="5"/>
      <c r="C24709" s="5" t="str">
        <f>IFERROR(__xludf.DUMMYFUNCTION("""COMPUTED_VALUE"""),"")</f>
        <v/>
      </c>
      <c r="D24709" s="5">
        <v>0.0</v>
      </c>
    </row>
    <row r="24710" ht="14.25" customHeight="1">
      <c r="A24710" s="5"/>
      <c r="B24710" s="5"/>
      <c r="C24710" s="5" t="str">
        <f>IFERROR(__xludf.DUMMYFUNCTION("""COMPUTED_VALUE"""),"")</f>
        <v/>
      </c>
      <c r="D24710" s="5">
        <v>0.0</v>
      </c>
    </row>
    <row r="24711" ht="14.25" customHeight="1">
      <c r="A24711" s="5"/>
      <c r="B24711" s="5"/>
      <c r="C24711" s="5" t="str">
        <f>IFERROR(__xludf.DUMMYFUNCTION("""COMPUTED_VALUE"""),"")</f>
        <v/>
      </c>
      <c r="D24711" s="5">
        <v>0.0</v>
      </c>
    </row>
    <row r="24712" ht="14.25" customHeight="1">
      <c r="A24712" s="5"/>
      <c r="B24712" s="5"/>
      <c r="C24712" s="5" t="str">
        <f>IFERROR(__xludf.DUMMYFUNCTION("""COMPUTED_VALUE"""),"")</f>
        <v/>
      </c>
      <c r="D24712" s="5">
        <v>0.0</v>
      </c>
    </row>
    <row r="24713" ht="14.25" customHeight="1">
      <c r="A24713" s="5"/>
      <c r="B24713" s="5"/>
      <c r="C24713" s="5" t="str">
        <f>IFERROR(__xludf.DUMMYFUNCTION("""COMPUTED_VALUE"""),"")</f>
        <v/>
      </c>
      <c r="D24713" s="5">
        <v>0.0</v>
      </c>
    </row>
    <row r="24714" ht="14.25" customHeight="1">
      <c r="A24714" s="5"/>
      <c r="B24714" s="5"/>
      <c r="C24714" s="5" t="str">
        <f>IFERROR(__xludf.DUMMYFUNCTION("""COMPUTED_VALUE"""),"")</f>
        <v/>
      </c>
      <c r="D24714" s="5">
        <v>0.0</v>
      </c>
    </row>
    <row r="24715" ht="14.25" customHeight="1">
      <c r="A24715" s="5"/>
      <c r="B24715" s="5"/>
      <c r="C24715" s="5" t="str">
        <f>IFERROR(__xludf.DUMMYFUNCTION("""COMPUTED_VALUE"""),"")</f>
        <v/>
      </c>
      <c r="D24715" s="5">
        <v>0.0</v>
      </c>
    </row>
    <row r="24716" ht="14.25" customHeight="1">
      <c r="A24716" s="5"/>
      <c r="B24716" s="5"/>
      <c r="C24716" s="5" t="str">
        <f>IFERROR(__xludf.DUMMYFUNCTION("""COMPUTED_VALUE"""),"")</f>
        <v/>
      </c>
      <c r="D24716" s="5">
        <v>0.0</v>
      </c>
    </row>
    <row r="24717" ht="14.25" customHeight="1">
      <c r="A24717" s="5"/>
      <c r="B24717" s="5"/>
      <c r="C24717" s="5" t="str">
        <f>IFERROR(__xludf.DUMMYFUNCTION("""COMPUTED_VALUE"""),"")</f>
        <v/>
      </c>
      <c r="D24717" s="5">
        <v>0.0</v>
      </c>
    </row>
    <row r="24718" ht="14.25" customHeight="1">
      <c r="A24718" s="5"/>
      <c r="B24718" s="5"/>
      <c r="C24718" s="5" t="str">
        <f>IFERROR(__xludf.DUMMYFUNCTION("""COMPUTED_VALUE"""),"")</f>
        <v/>
      </c>
      <c r="D24718" s="5">
        <v>0.0</v>
      </c>
    </row>
    <row r="24719" ht="14.25" customHeight="1">
      <c r="A24719" s="5"/>
      <c r="B24719" s="5"/>
      <c r="C24719" s="5" t="str">
        <f>IFERROR(__xludf.DUMMYFUNCTION("""COMPUTED_VALUE"""),"")</f>
        <v/>
      </c>
      <c r="D24719" s="5">
        <v>0.0</v>
      </c>
    </row>
    <row r="24720" ht="14.25" customHeight="1">
      <c r="A24720" s="5"/>
      <c r="B24720" s="5"/>
      <c r="C24720" s="5" t="str">
        <f>IFERROR(__xludf.DUMMYFUNCTION("""COMPUTED_VALUE"""),"")</f>
        <v/>
      </c>
      <c r="D24720" s="5">
        <v>0.0</v>
      </c>
    </row>
    <row r="24721" ht="14.25" customHeight="1">
      <c r="A24721" s="5"/>
      <c r="B24721" s="5"/>
      <c r="C24721" s="5" t="str">
        <f>IFERROR(__xludf.DUMMYFUNCTION("""COMPUTED_VALUE"""),"")</f>
        <v/>
      </c>
      <c r="D24721" s="5">
        <v>0.0</v>
      </c>
    </row>
    <row r="24722" ht="14.25" customHeight="1">
      <c r="A24722" s="5"/>
      <c r="B24722" s="5"/>
      <c r="C24722" s="5" t="str">
        <f>IFERROR(__xludf.DUMMYFUNCTION("""COMPUTED_VALUE"""),"")</f>
        <v/>
      </c>
      <c r="D24722" s="5">
        <v>0.0</v>
      </c>
    </row>
    <row r="24723" ht="14.25" customHeight="1">
      <c r="A24723" s="5"/>
      <c r="B24723" s="5"/>
      <c r="C24723" s="5" t="str">
        <f>IFERROR(__xludf.DUMMYFUNCTION("""COMPUTED_VALUE"""),"")</f>
        <v/>
      </c>
      <c r="D24723" s="5">
        <v>0.0</v>
      </c>
    </row>
    <row r="24724" ht="14.25" customHeight="1">
      <c r="A24724" s="5"/>
      <c r="B24724" s="5"/>
      <c r="C24724" s="5" t="str">
        <f>IFERROR(__xludf.DUMMYFUNCTION("""COMPUTED_VALUE"""),"")</f>
        <v/>
      </c>
      <c r="D24724" s="5">
        <v>0.0</v>
      </c>
    </row>
    <row r="24725" ht="14.25" customHeight="1">
      <c r="A24725" s="5"/>
      <c r="B24725" s="5"/>
      <c r="C24725" s="5" t="str">
        <f>IFERROR(__xludf.DUMMYFUNCTION("""COMPUTED_VALUE"""),"")</f>
        <v/>
      </c>
      <c r="D24725" s="5">
        <v>0.0</v>
      </c>
    </row>
    <row r="24726" ht="14.25" customHeight="1">
      <c r="A24726" s="5"/>
      <c r="B24726" s="5"/>
      <c r="C24726" s="5" t="str">
        <f>IFERROR(__xludf.DUMMYFUNCTION("""COMPUTED_VALUE"""),"")</f>
        <v/>
      </c>
      <c r="D24726" s="5">
        <v>0.0</v>
      </c>
    </row>
    <row r="24727" ht="14.25" customHeight="1">
      <c r="A24727" s="5"/>
      <c r="B24727" s="5"/>
      <c r="C24727" s="5" t="str">
        <f>IFERROR(__xludf.DUMMYFUNCTION("""COMPUTED_VALUE"""),"")</f>
        <v/>
      </c>
      <c r="D24727" s="5">
        <v>0.0</v>
      </c>
    </row>
    <row r="24728" ht="14.25" customHeight="1">
      <c r="A24728" s="5"/>
      <c r="B24728" s="5"/>
      <c r="C24728" s="5" t="str">
        <f>IFERROR(__xludf.DUMMYFUNCTION("""COMPUTED_VALUE"""),"")</f>
        <v/>
      </c>
      <c r="D24728" s="5">
        <v>0.0</v>
      </c>
    </row>
    <row r="24729" ht="14.25" customHeight="1">
      <c r="A24729" s="5"/>
      <c r="B24729" s="5"/>
      <c r="C24729" s="5" t="str">
        <f>IFERROR(__xludf.DUMMYFUNCTION("""COMPUTED_VALUE"""),"")</f>
        <v/>
      </c>
      <c r="D24729" s="5">
        <v>0.0</v>
      </c>
    </row>
    <row r="24730" ht="14.25" customHeight="1">
      <c r="A24730" s="5"/>
      <c r="B24730" s="5"/>
      <c r="C24730" s="5" t="str">
        <f>IFERROR(__xludf.DUMMYFUNCTION("""COMPUTED_VALUE"""),"")</f>
        <v/>
      </c>
      <c r="D24730" s="5">
        <v>0.0</v>
      </c>
    </row>
    <row r="24731" ht="14.25" customHeight="1">
      <c r="A24731" s="5"/>
      <c r="B24731" s="5"/>
      <c r="C24731" s="5" t="str">
        <f>IFERROR(__xludf.DUMMYFUNCTION("""COMPUTED_VALUE"""),"")</f>
        <v/>
      </c>
      <c r="D24731" s="5">
        <v>0.0</v>
      </c>
    </row>
    <row r="24732" ht="14.25" customHeight="1">
      <c r="A24732" s="5"/>
      <c r="B24732" s="5"/>
      <c r="C24732" s="5" t="str">
        <f>IFERROR(__xludf.DUMMYFUNCTION("""COMPUTED_VALUE"""),"")</f>
        <v/>
      </c>
      <c r="D24732" s="5">
        <v>0.0</v>
      </c>
    </row>
    <row r="24733" ht="14.25" customHeight="1">
      <c r="A24733" s="5"/>
      <c r="B24733" s="5"/>
      <c r="C24733" s="5" t="str">
        <f>IFERROR(__xludf.DUMMYFUNCTION("""COMPUTED_VALUE"""),"")</f>
        <v/>
      </c>
      <c r="D24733" s="5">
        <v>0.0</v>
      </c>
    </row>
    <row r="24734" ht="14.25" customHeight="1">
      <c r="A24734" s="5"/>
      <c r="B24734" s="5"/>
      <c r="C24734" s="5" t="str">
        <f>IFERROR(__xludf.DUMMYFUNCTION("""COMPUTED_VALUE"""),"")</f>
        <v/>
      </c>
      <c r="D24734" s="5">
        <v>0.0</v>
      </c>
    </row>
    <row r="24735" ht="14.25" customHeight="1">
      <c r="A24735" s="5"/>
      <c r="B24735" s="5"/>
      <c r="C24735" s="5" t="str">
        <f>IFERROR(__xludf.DUMMYFUNCTION("""COMPUTED_VALUE"""),"")</f>
        <v/>
      </c>
      <c r="D24735" s="5">
        <v>0.0</v>
      </c>
    </row>
    <row r="24736" ht="14.25" customHeight="1">
      <c r="A24736" s="5"/>
      <c r="B24736" s="5"/>
      <c r="C24736" s="5" t="str">
        <f>IFERROR(__xludf.DUMMYFUNCTION("""COMPUTED_VALUE"""),"")</f>
        <v/>
      </c>
      <c r="D24736" s="5">
        <v>0.0</v>
      </c>
    </row>
    <row r="24737" ht="14.25" customHeight="1">
      <c r="A24737" s="5"/>
      <c r="B24737" s="5"/>
      <c r="C24737" s="5" t="str">
        <f>IFERROR(__xludf.DUMMYFUNCTION("""COMPUTED_VALUE"""),"")</f>
        <v/>
      </c>
      <c r="D24737" s="5">
        <v>0.0</v>
      </c>
    </row>
    <row r="24738" ht="14.25" customHeight="1">
      <c r="A24738" s="5"/>
      <c r="B24738" s="5"/>
      <c r="C24738" s="5" t="str">
        <f>IFERROR(__xludf.DUMMYFUNCTION("""COMPUTED_VALUE"""),"")</f>
        <v/>
      </c>
      <c r="D24738" s="5">
        <v>0.0</v>
      </c>
    </row>
    <row r="24739" ht="14.25" customHeight="1">
      <c r="A24739" s="5"/>
      <c r="B24739" s="5"/>
      <c r="C24739" s="5" t="str">
        <f>IFERROR(__xludf.DUMMYFUNCTION("""COMPUTED_VALUE"""),"")</f>
        <v/>
      </c>
      <c r="D24739" s="5">
        <v>0.0</v>
      </c>
    </row>
    <row r="24740" ht="14.25" customHeight="1">
      <c r="A24740" s="5"/>
      <c r="B24740" s="5"/>
      <c r="C24740" s="5" t="str">
        <f>IFERROR(__xludf.DUMMYFUNCTION("""COMPUTED_VALUE"""),"")</f>
        <v/>
      </c>
      <c r="D24740" s="5">
        <v>0.0</v>
      </c>
    </row>
    <row r="24741" ht="14.25" customHeight="1">
      <c r="A24741" s="5"/>
      <c r="B24741" s="5"/>
      <c r="C24741" s="5" t="str">
        <f>IFERROR(__xludf.DUMMYFUNCTION("""COMPUTED_VALUE"""),"")</f>
        <v/>
      </c>
      <c r="D24741" s="5">
        <v>0.0</v>
      </c>
    </row>
    <row r="24742" ht="14.25" customHeight="1">
      <c r="A24742" s="5"/>
      <c r="B24742" s="5"/>
      <c r="C24742" s="5" t="str">
        <f>IFERROR(__xludf.DUMMYFUNCTION("""COMPUTED_VALUE"""),"")</f>
        <v/>
      </c>
      <c r="D24742" s="5">
        <v>0.0</v>
      </c>
    </row>
    <row r="24743" ht="14.25" customHeight="1">
      <c r="A24743" s="5"/>
      <c r="B24743" s="5"/>
      <c r="C24743" s="5" t="str">
        <f>IFERROR(__xludf.DUMMYFUNCTION("""COMPUTED_VALUE"""),"")</f>
        <v/>
      </c>
      <c r="D24743" s="5">
        <v>0.0</v>
      </c>
    </row>
    <row r="24744" ht="14.25" customHeight="1">
      <c r="A24744" s="5"/>
      <c r="B24744" s="5"/>
      <c r="C24744" s="5" t="str">
        <f>IFERROR(__xludf.DUMMYFUNCTION("""COMPUTED_VALUE"""),"")</f>
        <v/>
      </c>
      <c r="D24744" s="5">
        <v>0.0</v>
      </c>
    </row>
    <row r="24745" ht="14.25" customHeight="1">
      <c r="A24745" s="5"/>
      <c r="B24745" s="5"/>
      <c r="C24745" s="5" t="str">
        <f>IFERROR(__xludf.DUMMYFUNCTION("""COMPUTED_VALUE"""),"")</f>
        <v/>
      </c>
      <c r="D24745" s="5">
        <v>0.0</v>
      </c>
    </row>
    <row r="24746" ht="14.25" customHeight="1">
      <c r="A24746" s="5"/>
      <c r="B24746" s="5"/>
      <c r="C24746" s="5" t="str">
        <f>IFERROR(__xludf.DUMMYFUNCTION("""COMPUTED_VALUE"""),"")</f>
        <v/>
      </c>
      <c r="D24746" s="5">
        <v>0.0</v>
      </c>
    </row>
    <row r="24747" ht="14.25" customHeight="1">
      <c r="A24747" s="5"/>
      <c r="B24747" s="5"/>
      <c r="C24747" s="5" t="str">
        <f>IFERROR(__xludf.DUMMYFUNCTION("""COMPUTED_VALUE"""),"")</f>
        <v/>
      </c>
      <c r="D24747" s="5">
        <v>0.0</v>
      </c>
    </row>
    <row r="24748" ht="14.25" customHeight="1">
      <c r="A24748" s="5"/>
      <c r="B24748" s="5"/>
      <c r="C24748" s="5" t="str">
        <f>IFERROR(__xludf.DUMMYFUNCTION("""COMPUTED_VALUE"""),"")</f>
        <v/>
      </c>
      <c r="D24748" s="5">
        <v>0.0</v>
      </c>
    </row>
    <row r="24749" ht="14.25" customHeight="1">
      <c r="A24749" s="5"/>
      <c r="B24749" s="5"/>
      <c r="C24749" s="5" t="str">
        <f>IFERROR(__xludf.DUMMYFUNCTION("""COMPUTED_VALUE"""),"")</f>
        <v/>
      </c>
      <c r="D24749" s="5">
        <v>0.0</v>
      </c>
    </row>
    <row r="24750" ht="14.25" customHeight="1">
      <c r="A24750" s="5"/>
      <c r="B24750" s="5"/>
      <c r="C24750" s="5" t="str">
        <f>IFERROR(__xludf.DUMMYFUNCTION("""COMPUTED_VALUE"""),"")</f>
        <v/>
      </c>
      <c r="D24750" s="5">
        <v>0.0</v>
      </c>
    </row>
    <row r="24751" ht="14.25" customHeight="1">
      <c r="A24751" s="5"/>
      <c r="B24751" s="5"/>
      <c r="C24751" s="5" t="str">
        <f>IFERROR(__xludf.DUMMYFUNCTION("""COMPUTED_VALUE"""),"")</f>
        <v/>
      </c>
      <c r="D24751" s="5">
        <v>0.0</v>
      </c>
    </row>
    <row r="24752" ht="14.25" customHeight="1">
      <c r="A24752" s="5"/>
      <c r="B24752" s="5"/>
      <c r="C24752" s="5" t="str">
        <f>IFERROR(__xludf.DUMMYFUNCTION("""COMPUTED_VALUE"""),"")</f>
        <v/>
      </c>
      <c r="D24752" s="5">
        <v>0.0</v>
      </c>
    </row>
    <row r="24753" ht="14.25" customHeight="1">
      <c r="A24753" s="5"/>
      <c r="B24753" s="5"/>
      <c r="C24753" s="5" t="str">
        <f>IFERROR(__xludf.DUMMYFUNCTION("""COMPUTED_VALUE"""),"")</f>
        <v/>
      </c>
      <c r="D24753" s="5">
        <v>0.0</v>
      </c>
    </row>
    <row r="24754" ht="14.25" customHeight="1">
      <c r="A24754" s="5"/>
      <c r="B24754" s="5"/>
      <c r="C24754" s="5" t="str">
        <f>IFERROR(__xludf.DUMMYFUNCTION("""COMPUTED_VALUE"""),"")</f>
        <v/>
      </c>
      <c r="D24754" s="5">
        <v>0.0</v>
      </c>
    </row>
    <row r="24755" ht="14.25" customHeight="1">
      <c r="A24755" s="5"/>
      <c r="B24755" s="5"/>
      <c r="C24755" s="5" t="str">
        <f>IFERROR(__xludf.DUMMYFUNCTION("""COMPUTED_VALUE"""),"")</f>
        <v/>
      </c>
      <c r="D24755" s="5">
        <v>0.0</v>
      </c>
    </row>
    <row r="24756" ht="14.25" customHeight="1">
      <c r="A24756" s="5"/>
      <c r="B24756" s="5"/>
      <c r="C24756" s="5" t="str">
        <f>IFERROR(__xludf.DUMMYFUNCTION("""COMPUTED_VALUE"""),"")</f>
        <v/>
      </c>
      <c r="D24756" s="5">
        <v>0.0</v>
      </c>
    </row>
    <row r="24757" ht="14.25" customHeight="1">
      <c r="A24757" s="5"/>
      <c r="B24757" s="5"/>
      <c r="C24757" s="5" t="str">
        <f>IFERROR(__xludf.DUMMYFUNCTION("""COMPUTED_VALUE"""),"")</f>
        <v/>
      </c>
      <c r="D24757" s="5">
        <v>0.0</v>
      </c>
    </row>
    <row r="24758" ht="14.25" customHeight="1">
      <c r="A24758" s="5"/>
      <c r="B24758" s="5"/>
      <c r="C24758" s="5" t="str">
        <f>IFERROR(__xludf.DUMMYFUNCTION("""COMPUTED_VALUE"""),"")</f>
        <v/>
      </c>
      <c r="D24758" s="5">
        <v>0.0</v>
      </c>
    </row>
    <row r="24759" ht="14.25" customHeight="1">
      <c r="A24759" s="5"/>
      <c r="B24759" s="5"/>
      <c r="C24759" s="5" t="str">
        <f>IFERROR(__xludf.DUMMYFUNCTION("""COMPUTED_VALUE"""),"")</f>
        <v/>
      </c>
      <c r="D24759" s="5">
        <v>0.0</v>
      </c>
    </row>
    <row r="24760" ht="14.25" customHeight="1">
      <c r="A24760" s="5"/>
      <c r="B24760" s="5"/>
      <c r="C24760" s="5" t="str">
        <f>IFERROR(__xludf.DUMMYFUNCTION("""COMPUTED_VALUE"""),"")</f>
        <v/>
      </c>
      <c r="D24760" s="5">
        <v>0.0</v>
      </c>
    </row>
    <row r="24761" ht="14.25" customHeight="1">
      <c r="A24761" s="5"/>
      <c r="B24761" s="5"/>
      <c r="C24761" s="5" t="str">
        <f>IFERROR(__xludf.DUMMYFUNCTION("""COMPUTED_VALUE"""),"")</f>
        <v/>
      </c>
      <c r="D24761" s="5">
        <v>0.0</v>
      </c>
    </row>
    <row r="24762" ht="14.25" customHeight="1">
      <c r="A24762" s="5"/>
      <c r="B24762" s="5"/>
      <c r="C24762" s="5" t="str">
        <f>IFERROR(__xludf.DUMMYFUNCTION("""COMPUTED_VALUE"""),"")</f>
        <v/>
      </c>
      <c r="D24762" s="5">
        <v>0.0</v>
      </c>
    </row>
    <row r="24763" ht="14.25" customHeight="1">
      <c r="A24763" s="5"/>
      <c r="B24763" s="5"/>
      <c r="C24763" s="5" t="str">
        <f>IFERROR(__xludf.DUMMYFUNCTION("""COMPUTED_VALUE"""),"")</f>
        <v/>
      </c>
      <c r="D24763" s="5">
        <v>0.0</v>
      </c>
    </row>
    <row r="24764" ht="14.25" customHeight="1">
      <c r="A24764" s="5"/>
      <c r="B24764" s="5"/>
      <c r="C24764" s="5" t="str">
        <f>IFERROR(__xludf.DUMMYFUNCTION("""COMPUTED_VALUE"""),"")</f>
        <v/>
      </c>
      <c r="D24764" s="5">
        <v>0.0</v>
      </c>
    </row>
    <row r="24765" ht="14.25" customHeight="1">
      <c r="A24765" s="5"/>
      <c r="B24765" s="5"/>
      <c r="C24765" s="5" t="str">
        <f>IFERROR(__xludf.DUMMYFUNCTION("""COMPUTED_VALUE"""),"")</f>
        <v/>
      </c>
      <c r="D24765" s="5">
        <v>0.0</v>
      </c>
    </row>
    <row r="24766" ht="14.25" customHeight="1">
      <c r="A24766" s="5"/>
      <c r="B24766" s="5"/>
      <c r="C24766" s="5" t="str">
        <f>IFERROR(__xludf.DUMMYFUNCTION("""COMPUTED_VALUE"""),"")</f>
        <v/>
      </c>
      <c r="D24766" s="5">
        <v>0.0</v>
      </c>
    </row>
    <row r="24767" ht="14.25" customHeight="1">
      <c r="A24767" s="5"/>
      <c r="B24767" s="5"/>
      <c r="C24767" s="5" t="str">
        <f>IFERROR(__xludf.DUMMYFUNCTION("""COMPUTED_VALUE"""),"")</f>
        <v/>
      </c>
      <c r="D24767" s="5">
        <v>0.0</v>
      </c>
    </row>
    <row r="24768" ht="14.25" customHeight="1">
      <c r="A24768" s="5"/>
      <c r="B24768" s="5"/>
      <c r="C24768" s="5" t="str">
        <f>IFERROR(__xludf.DUMMYFUNCTION("""COMPUTED_VALUE"""),"")</f>
        <v/>
      </c>
      <c r="D24768" s="5">
        <v>0.0</v>
      </c>
    </row>
    <row r="24769" ht="14.25" customHeight="1">
      <c r="A24769" s="5"/>
      <c r="B24769" s="5"/>
      <c r="C24769" s="5" t="str">
        <f>IFERROR(__xludf.DUMMYFUNCTION("""COMPUTED_VALUE"""),"")</f>
        <v/>
      </c>
      <c r="D24769" s="5">
        <v>0.0</v>
      </c>
    </row>
    <row r="24770" ht="14.25" customHeight="1">
      <c r="A24770" s="5"/>
      <c r="B24770" s="5"/>
      <c r="C24770" s="5" t="str">
        <f>IFERROR(__xludf.DUMMYFUNCTION("""COMPUTED_VALUE"""),"")</f>
        <v/>
      </c>
      <c r="D24770" s="5">
        <v>0.0</v>
      </c>
    </row>
    <row r="24771" ht="14.25" customHeight="1">
      <c r="A24771" s="5"/>
      <c r="B24771" s="5"/>
      <c r="C24771" s="5" t="str">
        <f>IFERROR(__xludf.DUMMYFUNCTION("""COMPUTED_VALUE"""),"")</f>
        <v/>
      </c>
      <c r="D24771" s="5">
        <v>0.0</v>
      </c>
    </row>
    <row r="24772" ht="14.25" customHeight="1">
      <c r="A24772" s="5"/>
      <c r="B24772" s="5"/>
      <c r="C24772" s="5" t="str">
        <f>IFERROR(__xludf.DUMMYFUNCTION("""COMPUTED_VALUE"""),"")</f>
        <v/>
      </c>
      <c r="D24772" s="5">
        <v>0.0</v>
      </c>
    </row>
    <row r="24773" ht="14.25" customHeight="1">
      <c r="A24773" s="5"/>
      <c r="B24773" s="5"/>
      <c r="C24773" s="5" t="str">
        <f>IFERROR(__xludf.DUMMYFUNCTION("""COMPUTED_VALUE"""),"")</f>
        <v/>
      </c>
      <c r="D24773" s="5">
        <v>0.0</v>
      </c>
    </row>
    <row r="24774" ht="14.25" customHeight="1">
      <c r="A24774" s="5"/>
      <c r="B24774" s="5"/>
      <c r="C24774" s="5" t="str">
        <f>IFERROR(__xludf.DUMMYFUNCTION("""COMPUTED_VALUE"""),"")</f>
        <v/>
      </c>
      <c r="D24774" s="5">
        <v>0.0</v>
      </c>
    </row>
    <row r="24775" ht="14.25" customHeight="1">
      <c r="A24775" s="5"/>
      <c r="B24775" s="5"/>
      <c r="C24775" s="5" t="str">
        <f>IFERROR(__xludf.DUMMYFUNCTION("""COMPUTED_VALUE"""),"")</f>
        <v/>
      </c>
      <c r="D24775" s="5">
        <v>0.0</v>
      </c>
    </row>
    <row r="24776" ht="14.25" customHeight="1">
      <c r="A24776" s="5"/>
      <c r="B24776" s="5"/>
      <c r="C24776" s="5" t="str">
        <f>IFERROR(__xludf.DUMMYFUNCTION("""COMPUTED_VALUE"""),"")</f>
        <v/>
      </c>
      <c r="D24776" s="5">
        <v>0.0</v>
      </c>
    </row>
    <row r="24777" ht="14.25" customHeight="1">
      <c r="A24777" s="5"/>
      <c r="B24777" s="5"/>
      <c r="C24777" s="5" t="str">
        <f>IFERROR(__xludf.DUMMYFUNCTION("""COMPUTED_VALUE"""),"")</f>
        <v/>
      </c>
      <c r="D24777" s="5">
        <v>0.0</v>
      </c>
    </row>
    <row r="24778" ht="14.25" customHeight="1">
      <c r="A24778" s="5"/>
      <c r="B24778" s="5"/>
      <c r="C24778" s="5" t="str">
        <f>IFERROR(__xludf.DUMMYFUNCTION("""COMPUTED_VALUE"""),"")</f>
        <v/>
      </c>
      <c r="D24778" s="5">
        <v>0.0</v>
      </c>
    </row>
    <row r="24779" ht="14.25" customHeight="1">
      <c r="A24779" s="5"/>
      <c r="B24779" s="5"/>
      <c r="C24779" s="5" t="str">
        <f>IFERROR(__xludf.DUMMYFUNCTION("""COMPUTED_VALUE"""),"")</f>
        <v/>
      </c>
      <c r="D24779" s="5">
        <v>0.0</v>
      </c>
    </row>
    <row r="24780" ht="14.25" customHeight="1">
      <c r="A24780" s="5"/>
      <c r="B24780" s="5"/>
      <c r="C24780" s="5" t="str">
        <f>IFERROR(__xludf.DUMMYFUNCTION("""COMPUTED_VALUE"""),"")</f>
        <v/>
      </c>
      <c r="D24780" s="5">
        <v>0.0</v>
      </c>
    </row>
    <row r="24781" ht="14.25" customHeight="1">
      <c r="A24781" s="5"/>
      <c r="B24781" s="5"/>
      <c r="C24781" s="5" t="str">
        <f>IFERROR(__xludf.DUMMYFUNCTION("""COMPUTED_VALUE"""),"")</f>
        <v/>
      </c>
      <c r="D24781" s="5">
        <v>0.0</v>
      </c>
    </row>
    <row r="24782" ht="14.25" customHeight="1">
      <c r="A24782" s="5"/>
      <c r="B24782" s="5"/>
      <c r="C24782" s="5" t="str">
        <f>IFERROR(__xludf.DUMMYFUNCTION("""COMPUTED_VALUE"""),"")</f>
        <v/>
      </c>
      <c r="D24782" s="5">
        <v>0.0</v>
      </c>
    </row>
    <row r="24783" ht="14.25" customHeight="1">
      <c r="A24783" s="5"/>
      <c r="B24783" s="5"/>
      <c r="C24783" s="5" t="str">
        <f>IFERROR(__xludf.DUMMYFUNCTION("""COMPUTED_VALUE"""),"")</f>
        <v/>
      </c>
      <c r="D24783" s="5">
        <v>0.0</v>
      </c>
    </row>
    <row r="24784" ht="14.25" customHeight="1">
      <c r="A24784" s="5"/>
      <c r="B24784" s="5"/>
      <c r="C24784" s="5" t="str">
        <f>IFERROR(__xludf.DUMMYFUNCTION("""COMPUTED_VALUE"""),"")</f>
        <v/>
      </c>
      <c r="D24784" s="5">
        <v>0.0</v>
      </c>
    </row>
    <row r="24785" ht="14.25" customHeight="1">
      <c r="A24785" s="5"/>
      <c r="B24785" s="5"/>
      <c r="C24785" s="5" t="str">
        <f>IFERROR(__xludf.DUMMYFUNCTION("""COMPUTED_VALUE"""),"")</f>
        <v/>
      </c>
      <c r="D24785" s="5">
        <v>0.0</v>
      </c>
    </row>
    <row r="24786" ht="14.25" customHeight="1">
      <c r="A24786" s="5"/>
      <c r="B24786" s="5"/>
      <c r="C24786" s="5" t="str">
        <f>IFERROR(__xludf.DUMMYFUNCTION("""COMPUTED_VALUE"""),"")</f>
        <v/>
      </c>
      <c r="D24786" s="5">
        <v>0.0</v>
      </c>
    </row>
    <row r="24787" ht="14.25" customHeight="1">
      <c r="A24787" s="5"/>
      <c r="B24787" s="5"/>
      <c r="C24787" s="5" t="str">
        <f>IFERROR(__xludf.DUMMYFUNCTION("""COMPUTED_VALUE"""),"")</f>
        <v/>
      </c>
      <c r="D24787" s="5">
        <v>0.0</v>
      </c>
    </row>
    <row r="24788" ht="14.25" customHeight="1">
      <c r="A24788" s="5"/>
      <c r="B24788" s="5"/>
      <c r="C24788" s="5" t="str">
        <f>IFERROR(__xludf.DUMMYFUNCTION("""COMPUTED_VALUE"""),"")</f>
        <v/>
      </c>
      <c r="D24788" s="5">
        <v>0.0</v>
      </c>
    </row>
    <row r="24789" ht="14.25" customHeight="1">
      <c r="A24789" s="5"/>
      <c r="B24789" s="5"/>
      <c r="C24789" s="5" t="str">
        <f>IFERROR(__xludf.DUMMYFUNCTION("""COMPUTED_VALUE"""),"")</f>
        <v/>
      </c>
      <c r="D24789" s="5">
        <v>0.0</v>
      </c>
    </row>
    <row r="24790" ht="14.25" customHeight="1">
      <c r="A24790" s="5"/>
      <c r="B24790" s="5"/>
      <c r="C24790" s="5" t="str">
        <f>IFERROR(__xludf.DUMMYFUNCTION("""COMPUTED_VALUE"""),"")</f>
        <v/>
      </c>
      <c r="D24790" s="5">
        <v>0.0</v>
      </c>
    </row>
    <row r="24791" ht="14.25" customHeight="1">
      <c r="A24791" s="5"/>
      <c r="B24791" s="5"/>
      <c r="C24791" s="5" t="str">
        <f>IFERROR(__xludf.DUMMYFUNCTION("""COMPUTED_VALUE"""),"")</f>
        <v/>
      </c>
      <c r="D24791" s="5">
        <v>0.0</v>
      </c>
    </row>
    <row r="24792" ht="14.25" customHeight="1">
      <c r="A24792" s="5"/>
      <c r="B24792" s="5"/>
      <c r="C24792" s="5" t="str">
        <f>IFERROR(__xludf.DUMMYFUNCTION("""COMPUTED_VALUE"""),"")</f>
        <v/>
      </c>
      <c r="D24792" s="5">
        <v>0.0</v>
      </c>
    </row>
    <row r="24793" ht="14.25" customHeight="1">
      <c r="A24793" s="5"/>
      <c r="B24793" s="5"/>
      <c r="C24793" s="5" t="str">
        <f>IFERROR(__xludf.DUMMYFUNCTION("""COMPUTED_VALUE"""),"")</f>
        <v/>
      </c>
      <c r="D24793" s="5">
        <v>0.0</v>
      </c>
    </row>
    <row r="24794" ht="14.25" customHeight="1">
      <c r="A24794" s="5"/>
      <c r="B24794" s="5"/>
      <c r="C24794" s="5" t="str">
        <f>IFERROR(__xludf.DUMMYFUNCTION("""COMPUTED_VALUE"""),"")</f>
        <v/>
      </c>
      <c r="D24794" s="5">
        <v>0.0</v>
      </c>
    </row>
    <row r="24795" ht="14.25" customHeight="1">
      <c r="A24795" s="5"/>
      <c r="B24795" s="5"/>
      <c r="C24795" s="5" t="str">
        <f>IFERROR(__xludf.DUMMYFUNCTION("""COMPUTED_VALUE"""),"")</f>
        <v/>
      </c>
      <c r="D24795" s="5">
        <v>0.0</v>
      </c>
    </row>
    <row r="24796" ht="14.25" customHeight="1">
      <c r="A24796" s="5"/>
      <c r="B24796" s="5"/>
      <c r="C24796" s="5" t="str">
        <f>IFERROR(__xludf.DUMMYFUNCTION("""COMPUTED_VALUE"""),"")</f>
        <v/>
      </c>
      <c r="D24796" s="5">
        <v>0.0</v>
      </c>
    </row>
    <row r="24797" ht="14.25" customHeight="1">
      <c r="A24797" s="5"/>
      <c r="B24797" s="5"/>
      <c r="C24797" s="5" t="str">
        <f>IFERROR(__xludf.DUMMYFUNCTION("""COMPUTED_VALUE"""),"")</f>
        <v/>
      </c>
      <c r="D24797" s="5">
        <v>0.0</v>
      </c>
    </row>
    <row r="24798" ht="14.25" customHeight="1">
      <c r="A24798" s="5"/>
      <c r="B24798" s="5"/>
      <c r="C24798" s="5" t="str">
        <f>IFERROR(__xludf.DUMMYFUNCTION("""COMPUTED_VALUE"""),"")</f>
        <v/>
      </c>
      <c r="D24798" s="5">
        <v>0.0</v>
      </c>
    </row>
    <row r="24799" ht="14.25" customHeight="1">
      <c r="A24799" s="5"/>
      <c r="B24799" s="5"/>
      <c r="C24799" s="5" t="str">
        <f>IFERROR(__xludf.DUMMYFUNCTION("""COMPUTED_VALUE"""),"")</f>
        <v/>
      </c>
      <c r="D24799" s="5">
        <v>0.0</v>
      </c>
    </row>
    <row r="24800" ht="14.25" customHeight="1">
      <c r="A24800" s="5"/>
      <c r="B24800" s="5"/>
      <c r="C24800" s="5" t="str">
        <f>IFERROR(__xludf.DUMMYFUNCTION("""COMPUTED_VALUE"""),"")</f>
        <v/>
      </c>
      <c r="D24800" s="5">
        <v>0.0</v>
      </c>
    </row>
    <row r="24801" ht="14.25" customHeight="1">
      <c r="A24801" s="5"/>
      <c r="B24801" s="5"/>
      <c r="C24801" s="5" t="str">
        <f>IFERROR(__xludf.DUMMYFUNCTION("""COMPUTED_VALUE"""),"")</f>
        <v/>
      </c>
      <c r="D24801" s="5">
        <v>0.0</v>
      </c>
    </row>
    <row r="24802" ht="14.25" customHeight="1">
      <c r="A24802" s="5"/>
      <c r="B24802" s="5"/>
      <c r="C24802" s="5" t="str">
        <f>IFERROR(__xludf.DUMMYFUNCTION("""COMPUTED_VALUE"""),"")</f>
        <v/>
      </c>
      <c r="D24802" s="5">
        <v>0.0</v>
      </c>
    </row>
    <row r="24803" ht="14.25" customHeight="1">
      <c r="A24803" s="5"/>
      <c r="B24803" s="5"/>
      <c r="C24803" s="5" t="str">
        <f>IFERROR(__xludf.DUMMYFUNCTION("""COMPUTED_VALUE"""),"")</f>
        <v/>
      </c>
      <c r="D24803" s="5">
        <v>0.0</v>
      </c>
    </row>
    <row r="24804" ht="14.25" customHeight="1">
      <c r="A24804" s="5"/>
      <c r="B24804" s="5"/>
      <c r="C24804" s="5" t="str">
        <f>IFERROR(__xludf.DUMMYFUNCTION("""COMPUTED_VALUE"""),"")</f>
        <v/>
      </c>
      <c r="D24804" s="5">
        <v>0.0</v>
      </c>
    </row>
    <row r="24805" ht="14.25" customHeight="1">
      <c r="A24805" s="5"/>
      <c r="B24805" s="5"/>
      <c r="C24805" s="5" t="str">
        <f>IFERROR(__xludf.DUMMYFUNCTION("""COMPUTED_VALUE"""),"")</f>
        <v/>
      </c>
      <c r="D24805" s="5">
        <v>0.0</v>
      </c>
    </row>
    <row r="24806" ht="14.25" customHeight="1">
      <c r="A24806" s="5"/>
      <c r="B24806" s="5"/>
      <c r="C24806" s="5" t="str">
        <f>IFERROR(__xludf.DUMMYFUNCTION("""COMPUTED_VALUE"""),"")</f>
        <v/>
      </c>
      <c r="D24806" s="5">
        <v>0.0</v>
      </c>
    </row>
    <row r="24807" ht="14.25" customHeight="1">
      <c r="A24807" s="5"/>
      <c r="B24807" s="5"/>
      <c r="C24807" s="5" t="str">
        <f>IFERROR(__xludf.DUMMYFUNCTION("""COMPUTED_VALUE"""),"")</f>
        <v/>
      </c>
      <c r="D24807" s="5">
        <v>0.0</v>
      </c>
    </row>
    <row r="24808" ht="14.25" customHeight="1">
      <c r="A24808" s="5"/>
      <c r="B24808" s="5"/>
      <c r="C24808" s="5" t="str">
        <f>IFERROR(__xludf.DUMMYFUNCTION("""COMPUTED_VALUE"""),"")</f>
        <v/>
      </c>
      <c r="D24808" s="5">
        <v>0.0</v>
      </c>
    </row>
    <row r="24809" ht="14.25" customHeight="1">
      <c r="A24809" s="5"/>
      <c r="B24809" s="5"/>
      <c r="C24809" s="5" t="str">
        <f>IFERROR(__xludf.DUMMYFUNCTION("""COMPUTED_VALUE"""),"")</f>
        <v/>
      </c>
      <c r="D24809" s="5">
        <v>0.0</v>
      </c>
    </row>
    <row r="24810" ht="14.25" customHeight="1">
      <c r="A24810" s="5"/>
      <c r="B24810" s="5"/>
      <c r="C24810" s="5" t="str">
        <f>IFERROR(__xludf.DUMMYFUNCTION("""COMPUTED_VALUE"""),"")</f>
        <v/>
      </c>
      <c r="D24810" s="5">
        <v>0.0</v>
      </c>
    </row>
    <row r="24811" ht="14.25" customHeight="1">
      <c r="A24811" s="5"/>
      <c r="B24811" s="5"/>
      <c r="C24811" s="5" t="str">
        <f>IFERROR(__xludf.DUMMYFUNCTION("""COMPUTED_VALUE"""),"")</f>
        <v/>
      </c>
      <c r="D24811" s="5">
        <v>0.0</v>
      </c>
    </row>
    <row r="24812" ht="14.25" customHeight="1">
      <c r="A24812" s="5"/>
      <c r="B24812" s="5"/>
      <c r="C24812" s="5" t="str">
        <f>IFERROR(__xludf.DUMMYFUNCTION("""COMPUTED_VALUE"""),"")</f>
        <v/>
      </c>
      <c r="D24812" s="5">
        <v>0.0</v>
      </c>
    </row>
    <row r="24813" ht="14.25" customHeight="1">
      <c r="A24813" s="5"/>
      <c r="B24813" s="5"/>
      <c r="C24813" s="5" t="str">
        <f>IFERROR(__xludf.DUMMYFUNCTION("""COMPUTED_VALUE"""),"")</f>
        <v/>
      </c>
      <c r="D24813" s="5">
        <v>0.0</v>
      </c>
    </row>
    <row r="24814" ht="14.25" customHeight="1">
      <c r="A24814" s="5"/>
      <c r="B24814" s="5"/>
      <c r="C24814" s="5" t="str">
        <f>IFERROR(__xludf.DUMMYFUNCTION("""COMPUTED_VALUE"""),"")</f>
        <v/>
      </c>
      <c r="D24814" s="5">
        <v>0.0</v>
      </c>
    </row>
    <row r="24815" ht="14.25" customHeight="1">
      <c r="A24815" s="5"/>
      <c r="B24815" s="5"/>
      <c r="C24815" s="5" t="str">
        <f>IFERROR(__xludf.DUMMYFUNCTION("""COMPUTED_VALUE"""),"")</f>
        <v/>
      </c>
      <c r="D24815" s="5">
        <v>0.0</v>
      </c>
    </row>
    <row r="24816" ht="14.25" customHeight="1">
      <c r="A24816" s="5"/>
      <c r="B24816" s="5"/>
      <c r="C24816" s="5" t="str">
        <f>IFERROR(__xludf.DUMMYFUNCTION("""COMPUTED_VALUE"""),"")</f>
        <v/>
      </c>
      <c r="D24816" s="5">
        <v>0.0</v>
      </c>
    </row>
    <row r="24817" ht="14.25" customHeight="1">
      <c r="A24817" s="5"/>
      <c r="B24817" s="5"/>
      <c r="C24817" s="5" t="str">
        <f>IFERROR(__xludf.DUMMYFUNCTION("""COMPUTED_VALUE"""),"")</f>
        <v/>
      </c>
      <c r="D24817" s="5">
        <v>0.0</v>
      </c>
    </row>
    <row r="24818" ht="14.25" customHeight="1">
      <c r="A24818" s="5"/>
      <c r="B24818" s="5"/>
      <c r="C24818" s="5" t="str">
        <f>IFERROR(__xludf.DUMMYFUNCTION("""COMPUTED_VALUE"""),"")</f>
        <v/>
      </c>
      <c r="D24818" s="5">
        <v>0.0</v>
      </c>
    </row>
    <row r="24819" ht="14.25" customHeight="1">
      <c r="A24819" s="5"/>
      <c r="B24819" s="5"/>
      <c r="C24819" s="5" t="str">
        <f>IFERROR(__xludf.DUMMYFUNCTION("""COMPUTED_VALUE"""),"")</f>
        <v/>
      </c>
      <c r="D24819" s="5">
        <v>0.0</v>
      </c>
    </row>
    <row r="24820" ht="14.25" customHeight="1">
      <c r="A24820" s="5"/>
      <c r="B24820" s="5"/>
      <c r="C24820" s="5" t="str">
        <f>IFERROR(__xludf.DUMMYFUNCTION("""COMPUTED_VALUE"""),"")</f>
        <v/>
      </c>
      <c r="D24820" s="5">
        <v>0.0</v>
      </c>
    </row>
    <row r="24821" ht="14.25" customHeight="1">
      <c r="A24821" s="5"/>
      <c r="B24821" s="5"/>
      <c r="C24821" s="5" t="str">
        <f>IFERROR(__xludf.DUMMYFUNCTION("""COMPUTED_VALUE"""),"")</f>
        <v/>
      </c>
      <c r="D24821" s="5">
        <v>0.0</v>
      </c>
    </row>
    <row r="24822" ht="14.25" customHeight="1">
      <c r="A24822" s="5"/>
      <c r="B24822" s="5"/>
      <c r="C24822" s="5" t="str">
        <f>IFERROR(__xludf.DUMMYFUNCTION("""COMPUTED_VALUE"""),"")</f>
        <v/>
      </c>
      <c r="D24822" s="5">
        <v>0.0</v>
      </c>
    </row>
    <row r="24823" ht="14.25" customHeight="1">
      <c r="A24823" s="5"/>
      <c r="B24823" s="5"/>
      <c r="C24823" s="5" t="str">
        <f>IFERROR(__xludf.DUMMYFUNCTION("""COMPUTED_VALUE"""),"")</f>
        <v/>
      </c>
      <c r="D24823" s="5">
        <v>0.0</v>
      </c>
    </row>
    <row r="24824" ht="14.25" customHeight="1">
      <c r="A24824" s="5"/>
      <c r="B24824" s="5"/>
      <c r="C24824" s="5" t="str">
        <f>IFERROR(__xludf.DUMMYFUNCTION("""COMPUTED_VALUE"""),"")</f>
        <v/>
      </c>
      <c r="D24824" s="5">
        <v>0.0</v>
      </c>
    </row>
    <row r="24825" ht="14.25" customHeight="1">
      <c r="A24825" s="5"/>
      <c r="B24825" s="5"/>
      <c r="C24825" s="5" t="str">
        <f>IFERROR(__xludf.DUMMYFUNCTION("""COMPUTED_VALUE"""),"")</f>
        <v/>
      </c>
      <c r="D24825" s="5">
        <v>0.0</v>
      </c>
    </row>
    <row r="24826" ht="14.25" customHeight="1">
      <c r="A24826" s="5"/>
      <c r="B24826" s="5"/>
      <c r="C24826" s="5" t="str">
        <f>IFERROR(__xludf.DUMMYFUNCTION("""COMPUTED_VALUE"""),"")</f>
        <v/>
      </c>
      <c r="D24826" s="5">
        <v>0.0</v>
      </c>
    </row>
    <row r="24827" ht="14.25" customHeight="1">
      <c r="A24827" s="5"/>
      <c r="B24827" s="5"/>
      <c r="C24827" s="5" t="str">
        <f>IFERROR(__xludf.DUMMYFUNCTION("""COMPUTED_VALUE"""),"")</f>
        <v/>
      </c>
      <c r="D24827" s="5">
        <v>0.0</v>
      </c>
    </row>
    <row r="24828" ht="14.25" customHeight="1">
      <c r="A24828" s="5"/>
      <c r="B24828" s="5"/>
      <c r="C24828" s="5" t="str">
        <f>IFERROR(__xludf.DUMMYFUNCTION("""COMPUTED_VALUE"""),"")</f>
        <v/>
      </c>
      <c r="D24828" s="5">
        <v>0.0</v>
      </c>
    </row>
    <row r="24829" ht="14.25" customHeight="1">
      <c r="A24829" s="5"/>
      <c r="B24829" s="5"/>
      <c r="C24829" s="5" t="str">
        <f>IFERROR(__xludf.DUMMYFUNCTION("""COMPUTED_VALUE"""),"")</f>
        <v/>
      </c>
      <c r="D24829" s="5">
        <v>0.0</v>
      </c>
    </row>
    <row r="24830" ht="14.25" customHeight="1">
      <c r="A24830" s="5"/>
      <c r="B24830" s="5"/>
      <c r="C24830" s="5" t="str">
        <f>IFERROR(__xludf.DUMMYFUNCTION("""COMPUTED_VALUE"""),"")</f>
        <v/>
      </c>
      <c r="D24830" s="5">
        <v>0.0</v>
      </c>
    </row>
    <row r="24831" ht="14.25" customHeight="1">
      <c r="A24831" s="5"/>
      <c r="B24831" s="5"/>
      <c r="C24831" s="5" t="str">
        <f>IFERROR(__xludf.DUMMYFUNCTION("""COMPUTED_VALUE"""),"")</f>
        <v/>
      </c>
      <c r="D24831" s="5">
        <v>0.0</v>
      </c>
    </row>
    <row r="24832" ht="14.25" customHeight="1">
      <c r="A24832" s="5"/>
      <c r="B24832" s="5"/>
      <c r="C24832" s="5" t="str">
        <f>IFERROR(__xludf.DUMMYFUNCTION("""COMPUTED_VALUE"""),"")</f>
        <v/>
      </c>
      <c r="D24832" s="5">
        <v>0.0</v>
      </c>
    </row>
    <row r="24833" ht="14.25" customHeight="1">
      <c r="A24833" s="5"/>
      <c r="B24833" s="5"/>
      <c r="C24833" s="5" t="str">
        <f>IFERROR(__xludf.DUMMYFUNCTION("""COMPUTED_VALUE"""),"")</f>
        <v/>
      </c>
      <c r="D24833" s="5">
        <v>0.0</v>
      </c>
    </row>
    <row r="24834" ht="14.25" customHeight="1">
      <c r="A24834" s="5"/>
      <c r="B24834" s="5"/>
      <c r="C24834" s="5" t="str">
        <f>IFERROR(__xludf.DUMMYFUNCTION("""COMPUTED_VALUE"""),"")</f>
        <v/>
      </c>
      <c r="D24834" s="5">
        <v>0.0</v>
      </c>
    </row>
    <row r="24835" ht="14.25" customHeight="1">
      <c r="A24835" s="5"/>
      <c r="B24835" s="5"/>
      <c r="C24835" s="5" t="str">
        <f>IFERROR(__xludf.DUMMYFUNCTION("""COMPUTED_VALUE"""),"")</f>
        <v/>
      </c>
      <c r="D24835" s="5">
        <v>0.0</v>
      </c>
    </row>
    <row r="24836" ht="14.25" customHeight="1">
      <c r="A24836" s="5"/>
      <c r="B24836" s="5"/>
      <c r="C24836" s="5" t="str">
        <f>IFERROR(__xludf.DUMMYFUNCTION("""COMPUTED_VALUE"""),"")</f>
        <v/>
      </c>
      <c r="D24836" s="5">
        <v>0.0</v>
      </c>
    </row>
    <row r="24837" ht="14.25" customHeight="1">
      <c r="A24837" s="5"/>
      <c r="B24837" s="5"/>
      <c r="C24837" s="5" t="str">
        <f>IFERROR(__xludf.DUMMYFUNCTION("""COMPUTED_VALUE"""),"")</f>
        <v/>
      </c>
      <c r="D24837" s="5">
        <v>0.0</v>
      </c>
    </row>
    <row r="24838" ht="14.25" customHeight="1">
      <c r="A24838" s="5"/>
      <c r="B24838" s="5"/>
      <c r="C24838" s="5" t="str">
        <f>IFERROR(__xludf.DUMMYFUNCTION("""COMPUTED_VALUE"""),"")</f>
        <v/>
      </c>
      <c r="D24838" s="5">
        <v>0.0</v>
      </c>
    </row>
    <row r="24839" ht="14.25" customHeight="1">
      <c r="A24839" s="5"/>
      <c r="B24839" s="5"/>
      <c r="C24839" s="5" t="str">
        <f>IFERROR(__xludf.DUMMYFUNCTION("""COMPUTED_VALUE"""),"")</f>
        <v/>
      </c>
      <c r="D24839" s="5">
        <v>0.0</v>
      </c>
    </row>
    <row r="24840" ht="14.25" customHeight="1">
      <c r="A24840" s="5"/>
      <c r="B24840" s="5"/>
      <c r="C24840" s="5" t="str">
        <f>IFERROR(__xludf.DUMMYFUNCTION("""COMPUTED_VALUE"""),"")</f>
        <v/>
      </c>
      <c r="D24840" s="5">
        <v>0.0</v>
      </c>
    </row>
    <row r="24841" ht="14.25" customHeight="1">
      <c r="A24841" s="5"/>
      <c r="B24841" s="5"/>
      <c r="C24841" s="5" t="str">
        <f>IFERROR(__xludf.DUMMYFUNCTION("""COMPUTED_VALUE"""),"")</f>
        <v/>
      </c>
      <c r="D24841" s="5">
        <v>0.0</v>
      </c>
    </row>
    <row r="24842" ht="14.25" customHeight="1">
      <c r="A24842" s="5"/>
      <c r="B24842" s="5"/>
      <c r="C24842" s="5" t="str">
        <f>IFERROR(__xludf.DUMMYFUNCTION("""COMPUTED_VALUE"""),"")</f>
        <v/>
      </c>
      <c r="D24842" s="5">
        <v>0.0</v>
      </c>
    </row>
    <row r="24843" ht="14.25" customHeight="1">
      <c r="A24843" s="5"/>
      <c r="B24843" s="5"/>
      <c r="C24843" s="5" t="str">
        <f>IFERROR(__xludf.DUMMYFUNCTION("""COMPUTED_VALUE"""),"")</f>
        <v/>
      </c>
      <c r="D24843" s="5">
        <v>0.0</v>
      </c>
    </row>
    <row r="24844" ht="14.25" customHeight="1">
      <c r="A24844" s="5"/>
      <c r="B24844" s="5"/>
      <c r="C24844" s="5" t="str">
        <f>IFERROR(__xludf.DUMMYFUNCTION("""COMPUTED_VALUE"""),"")</f>
        <v/>
      </c>
      <c r="D24844" s="5">
        <v>0.0</v>
      </c>
    </row>
    <row r="24845" ht="14.25" customHeight="1">
      <c r="A24845" s="5"/>
      <c r="B24845" s="5"/>
      <c r="C24845" s="5" t="str">
        <f>IFERROR(__xludf.DUMMYFUNCTION("""COMPUTED_VALUE"""),"")</f>
        <v/>
      </c>
      <c r="D24845" s="5">
        <v>0.0</v>
      </c>
    </row>
    <row r="24846" ht="14.25" customHeight="1">
      <c r="A24846" s="5"/>
      <c r="B24846" s="5"/>
      <c r="C24846" s="5" t="str">
        <f>IFERROR(__xludf.DUMMYFUNCTION("""COMPUTED_VALUE"""),"")</f>
        <v/>
      </c>
      <c r="D24846" s="5">
        <v>0.0</v>
      </c>
    </row>
    <row r="24847" ht="14.25" customHeight="1">
      <c r="A24847" s="5"/>
      <c r="B24847" s="5"/>
      <c r="C24847" s="5" t="str">
        <f>IFERROR(__xludf.DUMMYFUNCTION("""COMPUTED_VALUE"""),"")</f>
        <v/>
      </c>
      <c r="D24847" s="5">
        <v>0.0</v>
      </c>
    </row>
    <row r="24848" ht="14.25" customHeight="1">
      <c r="A24848" s="5"/>
      <c r="B24848" s="5"/>
      <c r="C24848" s="5" t="str">
        <f>IFERROR(__xludf.DUMMYFUNCTION("""COMPUTED_VALUE"""),"")</f>
        <v/>
      </c>
      <c r="D24848" s="5">
        <v>0.0</v>
      </c>
    </row>
    <row r="24849" ht="14.25" customHeight="1">
      <c r="A24849" s="5"/>
      <c r="B24849" s="5"/>
      <c r="C24849" s="5" t="str">
        <f>IFERROR(__xludf.DUMMYFUNCTION("""COMPUTED_VALUE"""),"")</f>
        <v/>
      </c>
      <c r="D24849" s="5">
        <v>0.0</v>
      </c>
    </row>
    <row r="24850" ht="14.25" customHeight="1">
      <c r="A24850" s="5"/>
      <c r="B24850" s="5"/>
      <c r="C24850" s="5" t="str">
        <f>IFERROR(__xludf.DUMMYFUNCTION("""COMPUTED_VALUE"""),"")</f>
        <v/>
      </c>
      <c r="D24850" s="5">
        <v>0.0</v>
      </c>
    </row>
    <row r="24851" ht="14.25" customHeight="1">
      <c r="A24851" s="5"/>
      <c r="B24851" s="5"/>
      <c r="C24851" s="5" t="str">
        <f>IFERROR(__xludf.DUMMYFUNCTION("""COMPUTED_VALUE"""),"")</f>
        <v/>
      </c>
      <c r="D24851" s="5">
        <v>0.0</v>
      </c>
    </row>
    <row r="24852" ht="14.25" customHeight="1">
      <c r="A24852" s="5"/>
      <c r="B24852" s="5"/>
      <c r="C24852" s="5" t="str">
        <f>IFERROR(__xludf.DUMMYFUNCTION("""COMPUTED_VALUE"""),"")</f>
        <v/>
      </c>
      <c r="D24852" s="5">
        <v>0.0</v>
      </c>
    </row>
    <row r="24853" ht="14.25" customHeight="1">
      <c r="A24853" s="5"/>
      <c r="B24853" s="5"/>
      <c r="C24853" s="5" t="str">
        <f>IFERROR(__xludf.DUMMYFUNCTION("""COMPUTED_VALUE"""),"")</f>
        <v/>
      </c>
      <c r="D24853" s="5">
        <v>0.0</v>
      </c>
    </row>
    <row r="24854" ht="14.25" customHeight="1">
      <c r="A24854" s="5"/>
      <c r="B24854" s="5"/>
      <c r="C24854" s="5" t="str">
        <f>IFERROR(__xludf.DUMMYFUNCTION("""COMPUTED_VALUE"""),"")</f>
        <v/>
      </c>
      <c r="D24854" s="5">
        <v>0.0</v>
      </c>
    </row>
    <row r="24855" ht="14.25" customHeight="1">
      <c r="A24855" s="5"/>
      <c r="B24855" s="5"/>
      <c r="C24855" s="5" t="str">
        <f>IFERROR(__xludf.DUMMYFUNCTION("""COMPUTED_VALUE"""),"")</f>
        <v/>
      </c>
      <c r="D24855" s="5">
        <v>0.0</v>
      </c>
    </row>
    <row r="24856" ht="14.25" customHeight="1">
      <c r="A24856" s="5"/>
      <c r="B24856" s="5"/>
      <c r="C24856" s="5" t="str">
        <f>IFERROR(__xludf.DUMMYFUNCTION("""COMPUTED_VALUE"""),"")</f>
        <v/>
      </c>
      <c r="D24856" s="5">
        <v>0.0</v>
      </c>
    </row>
    <row r="24857" ht="14.25" customHeight="1">
      <c r="A24857" s="5"/>
      <c r="B24857" s="5"/>
      <c r="C24857" s="5" t="str">
        <f>IFERROR(__xludf.DUMMYFUNCTION("""COMPUTED_VALUE"""),"")</f>
        <v/>
      </c>
      <c r="D24857" s="5">
        <v>0.0</v>
      </c>
    </row>
    <row r="24858" ht="14.25" customHeight="1">
      <c r="A24858" s="5"/>
      <c r="B24858" s="5"/>
      <c r="C24858" s="5" t="str">
        <f>IFERROR(__xludf.DUMMYFUNCTION("""COMPUTED_VALUE"""),"")</f>
        <v/>
      </c>
      <c r="D24858" s="5">
        <v>0.0</v>
      </c>
    </row>
    <row r="24859" ht="14.25" customHeight="1">
      <c r="A24859" s="5"/>
      <c r="B24859" s="5"/>
      <c r="C24859" s="5" t="str">
        <f>IFERROR(__xludf.DUMMYFUNCTION("""COMPUTED_VALUE"""),"")</f>
        <v/>
      </c>
      <c r="D24859" s="5">
        <v>0.0</v>
      </c>
    </row>
    <row r="24860" ht="14.25" customHeight="1">
      <c r="A24860" s="5"/>
      <c r="B24860" s="5"/>
      <c r="C24860" s="5" t="str">
        <f>IFERROR(__xludf.DUMMYFUNCTION("""COMPUTED_VALUE"""),"")</f>
        <v/>
      </c>
      <c r="D24860" s="5">
        <v>0.0</v>
      </c>
    </row>
    <row r="24861" ht="14.25" customHeight="1">
      <c r="A24861" s="5"/>
      <c r="B24861" s="5"/>
      <c r="C24861" s="5" t="str">
        <f>IFERROR(__xludf.DUMMYFUNCTION("""COMPUTED_VALUE"""),"")</f>
        <v/>
      </c>
      <c r="D24861" s="5">
        <v>0.0</v>
      </c>
    </row>
    <row r="24862" ht="14.25" customHeight="1">
      <c r="A24862" s="5"/>
      <c r="B24862" s="5"/>
      <c r="C24862" s="5" t="str">
        <f>IFERROR(__xludf.DUMMYFUNCTION("""COMPUTED_VALUE"""),"")</f>
        <v/>
      </c>
      <c r="D24862" s="5">
        <v>0.0</v>
      </c>
    </row>
    <row r="24863" ht="14.25" customHeight="1">
      <c r="A24863" s="5"/>
      <c r="B24863" s="5"/>
      <c r="C24863" s="5" t="str">
        <f>IFERROR(__xludf.DUMMYFUNCTION("""COMPUTED_VALUE"""),"")</f>
        <v/>
      </c>
      <c r="D24863" s="5">
        <v>0.0</v>
      </c>
    </row>
    <row r="24864" ht="14.25" customHeight="1">
      <c r="A24864" s="5"/>
      <c r="B24864" s="5"/>
      <c r="C24864" s="5" t="str">
        <f>IFERROR(__xludf.DUMMYFUNCTION("""COMPUTED_VALUE"""),"")</f>
        <v/>
      </c>
      <c r="D24864" s="5">
        <v>0.0</v>
      </c>
    </row>
    <row r="24865" ht="14.25" customHeight="1">
      <c r="A24865" s="5"/>
      <c r="B24865" s="5"/>
      <c r="C24865" s="5" t="str">
        <f>IFERROR(__xludf.DUMMYFUNCTION("""COMPUTED_VALUE"""),"")</f>
        <v/>
      </c>
      <c r="D24865" s="5">
        <v>0.0</v>
      </c>
    </row>
    <row r="24866" ht="14.25" customHeight="1">
      <c r="A24866" s="5"/>
      <c r="B24866" s="5"/>
      <c r="C24866" s="5" t="str">
        <f>IFERROR(__xludf.DUMMYFUNCTION("""COMPUTED_VALUE"""),"")</f>
        <v/>
      </c>
      <c r="D24866" s="5">
        <v>0.0</v>
      </c>
    </row>
    <row r="24867" ht="14.25" customHeight="1">
      <c r="A24867" s="5"/>
      <c r="B24867" s="5"/>
      <c r="C24867" s="5" t="str">
        <f>IFERROR(__xludf.DUMMYFUNCTION("""COMPUTED_VALUE"""),"")</f>
        <v/>
      </c>
      <c r="D24867" s="5">
        <v>0.0</v>
      </c>
    </row>
    <row r="24868" ht="14.25" customHeight="1">
      <c r="A24868" s="5"/>
      <c r="B24868" s="5"/>
      <c r="C24868" s="5" t="str">
        <f>IFERROR(__xludf.DUMMYFUNCTION("""COMPUTED_VALUE"""),"")</f>
        <v/>
      </c>
      <c r="D24868" s="5">
        <v>0.0</v>
      </c>
    </row>
    <row r="24869" ht="14.25" customHeight="1">
      <c r="A24869" s="5"/>
      <c r="B24869" s="5"/>
      <c r="C24869" s="5" t="str">
        <f>IFERROR(__xludf.DUMMYFUNCTION("""COMPUTED_VALUE"""),"")</f>
        <v/>
      </c>
      <c r="D24869" s="5">
        <v>0.0</v>
      </c>
    </row>
    <row r="24870" ht="14.25" customHeight="1">
      <c r="A24870" s="5"/>
      <c r="B24870" s="5"/>
      <c r="C24870" s="5" t="str">
        <f>IFERROR(__xludf.DUMMYFUNCTION("""COMPUTED_VALUE"""),"")</f>
        <v/>
      </c>
      <c r="D24870" s="5">
        <v>0.0</v>
      </c>
    </row>
    <row r="24871" ht="14.25" customHeight="1">
      <c r="A24871" s="5"/>
      <c r="B24871" s="5"/>
      <c r="C24871" s="5" t="str">
        <f>IFERROR(__xludf.DUMMYFUNCTION("""COMPUTED_VALUE"""),"")</f>
        <v/>
      </c>
      <c r="D24871" s="5">
        <v>0.0</v>
      </c>
    </row>
    <row r="24872" ht="14.25" customHeight="1">
      <c r="A24872" s="5"/>
      <c r="B24872" s="5"/>
      <c r="C24872" s="5" t="str">
        <f>IFERROR(__xludf.DUMMYFUNCTION("""COMPUTED_VALUE"""),"")</f>
        <v/>
      </c>
      <c r="D24872" s="5">
        <v>0.0</v>
      </c>
    </row>
    <row r="24873" ht="14.25" customHeight="1">
      <c r="A24873" s="5"/>
      <c r="B24873" s="5"/>
      <c r="C24873" s="5" t="str">
        <f>IFERROR(__xludf.DUMMYFUNCTION("""COMPUTED_VALUE"""),"")</f>
        <v/>
      </c>
      <c r="D24873" s="5">
        <v>0.0</v>
      </c>
    </row>
    <row r="24874" ht="14.25" customHeight="1">
      <c r="A24874" s="5"/>
      <c r="B24874" s="5"/>
      <c r="C24874" s="5" t="str">
        <f>IFERROR(__xludf.DUMMYFUNCTION("""COMPUTED_VALUE"""),"")</f>
        <v/>
      </c>
      <c r="D24874" s="5">
        <v>0.0</v>
      </c>
    </row>
    <row r="24875" ht="14.25" customHeight="1">
      <c r="A24875" s="5"/>
      <c r="B24875" s="5"/>
      <c r="C24875" s="5" t="str">
        <f>IFERROR(__xludf.DUMMYFUNCTION("""COMPUTED_VALUE"""),"")</f>
        <v/>
      </c>
      <c r="D24875" s="5">
        <v>0.0</v>
      </c>
    </row>
    <row r="24876" ht="14.25" customHeight="1">
      <c r="A24876" s="5"/>
      <c r="B24876" s="5"/>
      <c r="C24876" s="5" t="str">
        <f>IFERROR(__xludf.DUMMYFUNCTION("""COMPUTED_VALUE"""),"")</f>
        <v/>
      </c>
      <c r="D24876" s="5">
        <v>0.0</v>
      </c>
    </row>
    <row r="24877" ht="14.25" customHeight="1">
      <c r="A24877" s="5"/>
      <c r="B24877" s="5"/>
      <c r="C24877" s="5" t="str">
        <f>IFERROR(__xludf.DUMMYFUNCTION("""COMPUTED_VALUE"""),"")</f>
        <v/>
      </c>
      <c r="D24877" s="5">
        <v>0.0</v>
      </c>
    </row>
    <row r="24878" ht="14.25" customHeight="1">
      <c r="A24878" s="5"/>
      <c r="B24878" s="5"/>
      <c r="C24878" s="5" t="str">
        <f>IFERROR(__xludf.DUMMYFUNCTION("""COMPUTED_VALUE"""),"")</f>
        <v/>
      </c>
      <c r="D24878" s="5">
        <v>0.0</v>
      </c>
    </row>
    <row r="24879" ht="14.25" customHeight="1">
      <c r="A24879" s="5"/>
      <c r="B24879" s="5"/>
      <c r="C24879" s="5" t="str">
        <f>IFERROR(__xludf.DUMMYFUNCTION("""COMPUTED_VALUE"""),"")</f>
        <v/>
      </c>
      <c r="D24879" s="5">
        <v>0.0</v>
      </c>
    </row>
    <row r="24880" ht="14.25" customHeight="1">
      <c r="A24880" s="5"/>
      <c r="B24880" s="5"/>
      <c r="C24880" s="5" t="str">
        <f>IFERROR(__xludf.DUMMYFUNCTION("""COMPUTED_VALUE"""),"")</f>
        <v/>
      </c>
      <c r="D24880" s="5">
        <v>0.0</v>
      </c>
    </row>
    <row r="24881" ht="14.25" customHeight="1">
      <c r="A24881" s="5"/>
      <c r="B24881" s="5"/>
      <c r="C24881" s="5" t="str">
        <f>IFERROR(__xludf.DUMMYFUNCTION("""COMPUTED_VALUE"""),"")</f>
        <v/>
      </c>
      <c r="D24881" s="5">
        <v>0.0</v>
      </c>
    </row>
    <row r="24882" ht="14.25" customHeight="1">
      <c r="A24882" s="5"/>
      <c r="B24882" s="5"/>
      <c r="C24882" s="5" t="str">
        <f>IFERROR(__xludf.DUMMYFUNCTION("""COMPUTED_VALUE"""),"")</f>
        <v/>
      </c>
      <c r="D24882" s="5">
        <v>0.0</v>
      </c>
    </row>
    <row r="24883" ht="14.25" customHeight="1">
      <c r="A24883" s="5"/>
      <c r="B24883" s="5"/>
      <c r="C24883" s="5" t="str">
        <f>IFERROR(__xludf.DUMMYFUNCTION("""COMPUTED_VALUE"""),"")</f>
        <v/>
      </c>
      <c r="D24883" s="5">
        <v>0.0</v>
      </c>
    </row>
    <row r="24884" ht="14.25" customHeight="1">
      <c r="A24884" s="5"/>
      <c r="B24884" s="5"/>
      <c r="C24884" s="5" t="str">
        <f>IFERROR(__xludf.DUMMYFUNCTION("""COMPUTED_VALUE"""),"")</f>
        <v/>
      </c>
      <c r="D24884" s="5">
        <v>0.0</v>
      </c>
    </row>
    <row r="24885" ht="14.25" customHeight="1">
      <c r="A24885" s="5"/>
      <c r="B24885" s="5"/>
      <c r="C24885" s="5" t="str">
        <f>IFERROR(__xludf.DUMMYFUNCTION("""COMPUTED_VALUE"""),"")</f>
        <v/>
      </c>
      <c r="D24885" s="5">
        <v>0.0</v>
      </c>
    </row>
    <row r="24886" ht="14.25" customHeight="1">
      <c r="A24886" s="5"/>
      <c r="B24886" s="5"/>
      <c r="C24886" s="5" t="str">
        <f>IFERROR(__xludf.DUMMYFUNCTION("""COMPUTED_VALUE"""),"")</f>
        <v/>
      </c>
      <c r="D24886" s="5">
        <v>0.0</v>
      </c>
    </row>
    <row r="24887" ht="14.25" customHeight="1">
      <c r="A24887" s="5"/>
      <c r="B24887" s="5"/>
      <c r="C24887" s="5" t="str">
        <f>IFERROR(__xludf.DUMMYFUNCTION("""COMPUTED_VALUE"""),"")</f>
        <v/>
      </c>
      <c r="D24887" s="5">
        <v>0.0</v>
      </c>
    </row>
    <row r="24888" ht="14.25" customHeight="1">
      <c r="A24888" s="5"/>
      <c r="B24888" s="5"/>
      <c r="C24888" s="5" t="str">
        <f>IFERROR(__xludf.DUMMYFUNCTION("""COMPUTED_VALUE"""),"")</f>
        <v/>
      </c>
      <c r="D24888" s="5">
        <v>0.0</v>
      </c>
    </row>
    <row r="24889" ht="14.25" customHeight="1">
      <c r="A24889" s="5"/>
      <c r="B24889" s="5"/>
      <c r="C24889" s="5" t="str">
        <f>IFERROR(__xludf.DUMMYFUNCTION("""COMPUTED_VALUE"""),"")</f>
        <v/>
      </c>
      <c r="D24889" s="5">
        <v>0.0</v>
      </c>
    </row>
    <row r="24890" ht="14.25" customHeight="1">
      <c r="A24890" s="5"/>
      <c r="B24890" s="5"/>
      <c r="C24890" s="5" t="str">
        <f>IFERROR(__xludf.DUMMYFUNCTION("""COMPUTED_VALUE"""),"")</f>
        <v/>
      </c>
      <c r="D24890" s="5">
        <v>0.0</v>
      </c>
    </row>
    <row r="24891" ht="14.25" customHeight="1">
      <c r="A24891" s="5"/>
      <c r="B24891" s="5"/>
      <c r="C24891" s="5" t="str">
        <f>IFERROR(__xludf.DUMMYFUNCTION("""COMPUTED_VALUE"""),"")</f>
        <v/>
      </c>
      <c r="D24891" s="5">
        <v>0.0</v>
      </c>
    </row>
    <row r="24892" ht="14.25" customHeight="1">
      <c r="A24892" s="5"/>
      <c r="B24892" s="5"/>
      <c r="C24892" s="5" t="str">
        <f>IFERROR(__xludf.DUMMYFUNCTION("""COMPUTED_VALUE"""),"")</f>
        <v/>
      </c>
      <c r="D24892" s="5">
        <v>0.0</v>
      </c>
    </row>
    <row r="24893" ht="14.25" customHeight="1">
      <c r="A24893" s="5"/>
      <c r="B24893" s="5"/>
      <c r="C24893" s="5" t="str">
        <f>IFERROR(__xludf.DUMMYFUNCTION("""COMPUTED_VALUE"""),"")</f>
        <v/>
      </c>
      <c r="D24893" s="5">
        <v>0.0</v>
      </c>
    </row>
    <row r="24894" ht="14.25" customHeight="1">
      <c r="A24894" s="5"/>
      <c r="B24894" s="5"/>
      <c r="C24894" s="5" t="str">
        <f>IFERROR(__xludf.DUMMYFUNCTION("""COMPUTED_VALUE"""),"")</f>
        <v/>
      </c>
      <c r="D24894" s="5">
        <v>0.0</v>
      </c>
    </row>
    <row r="24895" ht="14.25" customHeight="1">
      <c r="A24895" s="5"/>
      <c r="B24895" s="5"/>
      <c r="C24895" s="5" t="str">
        <f>IFERROR(__xludf.DUMMYFUNCTION("""COMPUTED_VALUE"""),"")</f>
        <v/>
      </c>
      <c r="D24895" s="5">
        <v>0.0</v>
      </c>
    </row>
    <row r="24896" ht="14.25" customHeight="1">
      <c r="A24896" s="5"/>
      <c r="B24896" s="5"/>
      <c r="C24896" s="5" t="str">
        <f>IFERROR(__xludf.DUMMYFUNCTION("""COMPUTED_VALUE"""),"")</f>
        <v/>
      </c>
      <c r="D24896" s="5">
        <v>0.0</v>
      </c>
    </row>
    <row r="24897" ht="14.25" customHeight="1">
      <c r="A24897" s="5"/>
      <c r="B24897" s="5"/>
      <c r="C24897" s="5" t="str">
        <f>IFERROR(__xludf.DUMMYFUNCTION("""COMPUTED_VALUE"""),"")</f>
        <v/>
      </c>
      <c r="D24897" s="5">
        <v>0.0</v>
      </c>
    </row>
    <row r="24898" ht="14.25" customHeight="1">
      <c r="A24898" s="5"/>
      <c r="B24898" s="5"/>
      <c r="C24898" s="5" t="str">
        <f>IFERROR(__xludf.DUMMYFUNCTION("""COMPUTED_VALUE"""),"")</f>
        <v/>
      </c>
      <c r="D24898" s="5">
        <v>0.0</v>
      </c>
    </row>
    <row r="24899" ht="14.25" customHeight="1">
      <c r="A24899" s="5"/>
      <c r="B24899" s="5"/>
      <c r="C24899" s="5" t="str">
        <f>IFERROR(__xludf.DUMMYFUNCTION("""COMPUTED_VALUE"""),"")</f>
        <v/>
      </c>
      <c r="D24899" s="5">
        <v>0.0</v>
      </c>
    </row>
    <row r="24900" ht="14.25" customHeight="1">
      <c r="A24900" s="5"/>
      <c r="B24900" s="5"/>
      <c r="C24900" s="5" t="str">
        <f>IFERROR(__xludf.DUMMYFUNCTION("""COMPUTED_VALUE"""),"")</f>
        <v/>
      </c>
      <c r="D24900" s="5">
        <v>0.0</v>
      </c>
    </row>
    <row r="24901" ht="14.25" customHeight="1">
      <c r="A24901" s="5"/>
      <c r="B24901" s="5"/>
      <c r="C24901" s="5" t="str">
        <f>IFERROR(__xludf.DUMMYFUNCTION("""COMPUTED_VALUE"""),"")</f>
        <v/>
      </c>
      <c r="D24901" s="5">
        <v>0.0</v>
      </c>
    </row>
    <row r="24902" ht="14.25" customHeight="1">
      <c r="A24902" s="5"/>
      <c r="B24902" s="5"/>
      <c r="C24902" s="5" t="str">
        <f>IFERROR(__xludf.DUMMYFUNCTION("""COMPUTED_VALUE"""),"")</f>
        <v/>
      </c>
      <c r="D24902" s="5">
        <v>0.0</v>
      </c>
    </row>
    <row r="24903" ht="14.25" customHeight="1">
      <c r="A24903" s="5"/>
      <c r="B24903" s="5"/>
      <c r="C24903" s="5" t="str">
        <f>IFERROR(__xludf.DUMMYFUNCTION("""COMPUTED_VALUE"""),"")</f>
        <v/>
      </c>
      <c r="D24903" s="5">
        <v>0.0</v>
      </c>
    </row>
    <row r="24904" ht="14.25" customHeight="1">
      <c r="A24904" s="5"/>
      <c r="B24904" s="5"/>
      <c r="C24904" s="5" t="str">
        <f>IFERROR(__xludf.DUMMYFUNCTION("""COMPUTED_VALUE"""),"")</f>
        <v/>
      </c>
      <c r="D24904" s="5">
        <v>0.0</v>
      </c>
    </row>
    <row r="24905" ht="14.25" customHeight="1">
      <c r="A24905" s="5"/>
      <c r="B24905" s="5"/>
      <c r="C24905" s="5" t="str">
        <f>IFERROR(__xludf.DUMMYFUNCTION("""COMPUTED_VALUE"""),"")</f>
        <v/>
      </c>
      <c r="D24905" s="5">
        <v>0.0</v>
      </c>
    </row>
    <row r="24906" ht="14.25" customHeight="1">
      <c r="A24906" s="5"/>
      <c r="B24906" s="5"/>
      <c r="C24906" s="5" t="str">
        <f>IFERROR(__xludf.DUMMYFUNCTION("""COMPUTED_VALUE"""),"")</f>
        <v/>
      </c>
      <c r="D24906" s="5">
        <v>0.0</v>
      </c>
    </row>
    <row r="24907" ht="14.25" customHeight="1">
      <c r="A24907" s="5"/>
      <c r="B24907" s="5"/>
      <c r="C24907" s="5" t="str">
        <f>IFERROR(__xludf.DUMMYFUNCTION("""COMPUTED_VALUE"""),"")</f>
        <v/>
      </c>
      <c r="D24907" s="5">
        <v>0.0</v>
      </c>
    </row>
    <row r="24908" ht="14.25" customHeight="1">
      <c r="A24908" s="5"/>
      <c r="B24908" s="5"/>
      <c r="C24908" s="5" t="str">
        <f>IFERROR(__xludf.DUMMYFUNCTION("""COMPUTED_VALUE"""),"")</f>
        <v/>
      </c>
      <c r="D24908" s="5">
        <v>0.0</v>
      </c>
    </row>
    <row r="24909" ht="14.25" customHeight="1">
      <c r="A24909" s="5"/>
      <c r="B24909" s="5"/>
      <c r="C24909" s="5" t="str">
        <f>IFERROR(__xludf.DUMMYFUNCTION("""COMPUTED_VALUE"""),"")</f>
        <v/>
      </c>
      <c r="D24909" s="5">
        <v>0.0</v>
      </c>
    </row>
    <row r="24910" ht="14.25" customHeight="1">
      <c r="A24910" s="5"/>
      <c r="B24910" s="5"/>
      <c r="C24910" s="5" t="str">
        <f>IFERROR(__xludf.DUMMYFUNCTION("""COMPUTED_VALUE"""),"")</f>
        <v/>
      </c>
      <c r="D24910" s="5">
        <v>0.0</v>
      </c>
    </row>
    <row r="24911" ht="14.25" customHeight="1">
      <c r="A24911" s="5"/>
      <c r="B24911" s="5"/>
      <c r="C24911" s="5" t="str">
        <f>IFERROR(__xludf.DUMMYFUNCTION("""COMPUTED_VALUE"""),"")</f>
        <v/>
      </c>
      <c r="D24911" s="5">
        <v>0.0</v>
      </c>
    </row>
    <row r="24912" ht="14.25" customHeight="1">
      <c r="A24912" s="5"/>
      <c r="B24912" s="5"/>
      <c r="C24912" s="5" t="str">
        <f>IFERROR(__xludf.DUMMYFUNCTION("""COMPUTED_VALUE"""),"")</f>
        <v/>
      </c>
      <c r="D24912" s="5">
        <v>0.0</v>
      </c>
    </row>
    <row r="24913" ht="14.25" customHeight="1">
      <c r="A24913" s="5"/>
      <c r="B24913" s="5"/>
      <c r="C24913" s="5" t="str">
        <f>IFERROR(__xludf.DUMMYFUNCTION("""COMPUTED_VALUE"""),"")</f>
        <v/>
      </c>
      <c r="D24913" s="5">
        <v>0.0</v>
      </c>
    </row>
    <row r="24914" ht="14.25" customHeight="1">
      <c r="A24914" s="5"/>
      <c r="B24914" s="5"/>
      <c r="C24914" s="5" t="str">
        <f>IFERROR(__xludf.DUMMYFUNCTION("""COMPUTED_VALUE"""),"")</f>
        <v/>
      </c>
      <c r="D24914" s="5">
        <v>0.0</v>
      </c>
    </row>
    <row r="24915" ht="14.25" customHeight="1">
      <c r="A24915" s="5"/>
      <c r="B24915" s="5"/>
      <c r="C24915" s="5" t="str">
        <f>IFERROR(__xludf.DUMMYFUNCTION("""COMPUTED_VALUE"""),"")</f>
        <v/>
      </c>
      <c r="D24915" s="5">
        <v>0.0</v>
      </c>
    </row>
    <row r="24916" ht="14.25" customHeight="1">
      <c r="A24916" s="5"/>
      <c r="B24916" s="5"/>
      <c r="C24916" s="5" t="str">
        <f>IFERROR(__xludf.DUMMYFUNCTION("""COMPUTED_VALUE"""),"")</f>
        <v/>
      </c>
      <c r="D24916" s="5">
        <v>0.0</v>
      </c>
    </row>
    <row r="24917" ht="14.25" customHeight="1">
      <c r="A24917" s="5"/>
      <c r="B24917" s="5"/>
      <c r="C24917" s="5" t="str">
        <f>IFERROR(__xludf.DUMMYFUNCTION("""COMPUTED_VALUE"""),"")</f>
        <v/>
      </c>
      <c r="D24917" s="5">
        <v>0.0</v>
      </c>
    </row>
    <row r="24918" ht="14.25" customHeight="1">
      <c r="A24918" s="5"/>
      <c r="B24918" s="5"/>
      <c r="C24918" s="5" t="str">
        <f>IFERROR(__xludf.DUMMYFUNCTION("""COMPUTED_VALUE"""),"")</f>
        <v/>
      </c>
      <c r="D24918" s="5">
        <v>0.0</v>
      </c>
    </row>
    <row r="24919" ht="14.25" customHeight="1">
      <c r="A24919" s="5"/>
      <c r="B24919" s="5"/>
      <c r="C24919" s="5" t="str">
        <f>IFERROR(__xludf.DUMMYFUNCTION("""COMPUTED_VALUE"""),"")</f>
        <v/>
      </c>
      <c r="D24919" s="5">
        <v>0.0</v>
      </c>
    </row>
    <row r="24920" ht="14.25" customHeight="1">
      <c r="A24920" s="5"/>
      <c r="B24920" s="5"/>
      <c r="C24920" s="5" t="str">
        <f>IFERROR(__xludf.DUMMYFUNCTION("""COMPUTED_VALUE"""),"")</f>
        <v/>
      </c>
      <c r="D24920" s="5">
        <v>0.0</v>
      </c>
    </row>
    <row r="24921" ht="14.25" customHeight="1">
      <c r="A24921" s="5"/>
      <c r="B24921" s="5"/>
      <c r="C24921" s="5" t="str">
        <f>IFERROR(__xludf.DUMMYFUNCTION("""COMPUTED_VALUE"""),"")</f>
        <v/>
      </c>
      <c r="D24921" s="5">
        <v>0.0</v>
      </c>
    </row>
    <row r="24922" ht="14.25" customHeight="1">
      <c r="A24922" s="5"/>
      <c r="B24922" s="5"/>
      <c r="C24922" s="5" t="str">
        <f>IFERROR(__xludf.DUMMYFUNCTION("""COMPUTED_VALUE"""),"")</f>
        <v/>
      </c>
      <c r="D24922" s="5">
        <v>0.0</v>
      </c>
    </row>
    <row r="24923" ht="14.25" customHeight="1">
      <c r="A24923" s="5"/>
      <c r="B24923" s="5"/>
      <c r="C24923" s="5" t="str">
        <f>IFERROR(__xludf.DUMMYFUNCTION("""COMPUTED_VALUE"""),"")</f>
        <v/>
      </c>
      <c r="D24923" s="5">
        <v>0.0</v>
      </c>
    </row>
    <row r="24924" ht="14.25" customHeight="1">
      <c r="A24924" s="5"/>
      <c r="B24924" s="5"/>
      <c r="C24924" s="5" t="str">
        <f>IFERROR(__xludf.DUMMYFUNCTION("""COMPUTED_VALUE"""),"")</f>
        <v/>
      </c>
      <c r="D24924" s="5">
        <v>0.0</v>
      </c>
    </row>
    <row r="24925" ht="14.25" customHeight="1">
      <c r="A24925" s="5"/>
      <c r="B24925" s="5"/>
      <c r="C24925" s="5" t="str">
        <f>IFERROR(__xludf.DUMMYFUNCTION("""COMPUTED_VALUE"""),"")</f>
        <v/>
      </c>
      <c r="D24925" s="5">
        <v>0.0</v>
      </c>
    </row>
    <row r="24926" ht="14.25" customHeight="1">
      <c r="A24926" s="5"/>
      <c r="B24926" s="5"/>
      <c r="C24926" s="5" t="str">
        <f>IFERROR(__xludf.DUMMYFUNCTION("""COMPUTED_VALUE"""),"")</f>
        <v/>
      </c>
      <c r="D24926" s="5">
        <v>0.0</v>
      </c>
    </row>
    <row r="24927" ht="14.25" customHeight="1">
      <c r="A24927" s="5"/>
      <c r="B24927" s="5"/>
      <c r="C24927" s="5" t="str">
        <f>IFERROR(__xludf.DUMMYFUNCTION("""COMPUTED_VALUE"""),"")</f>
        <v/>
      </c>
      <c r="D24927" s="5">
        <v>0.0</v>
      </c>
    </row>
    <row r="24928" ht="14.25" customHeight="1">
      <c r="A24928" s="5"/>
      <c r="B24928" s="5"/>
      <c r="C24928" s="5" t="str">
        <f>IFERROR(__xludf.DUMMYFUNCTION("""COMPUTED_VALUE"""),"")</f>
        <v/>
      </c>
      <c r="D24928" s="5">
        <v>0.0</v>
      </c>
    </row>
    <row r="24929" ht="14.25" customHeight="1">
      <c r="A24929" s="5"/>
      <c r="B24929" s="5"/>
      <c r="C24929" s="5" t="str">
        <f>IFERROR(__xludf.DUMMYFUNCTION("""COMPUTED_VALUE"""),"")</f>
        <v/>
      </c>
      <c r="D24929" s="5">
        <v>0.0</v>
      </c>
    </row>
    <row r="24930" ht="14.25" customHeight="1">
      <c r="A24930" s="5"/>
      <c r="B24930" s="5"/>
      <c r="C24930" s="5" t="str">
        <f>IFERROR(__xludf.DUMMYFUNCTION("""COMPUTED_VALUE"""),"")</f>
        <v/>
      </c>
      <c r="D24930" s="5">
        <v>0.0</v>
      </c>
    </row>
    <row r="24931" ht="14.25" customHeight="1">
      <c r="A24931" s="5"/>
      <c r="B24931" s="5"/>
      <c r="C24931" s="5" t="str">
        <f>IFERROR(__xludf.DUMMYFUNCTION("""COMPUTED_VALUE"""),"")</f>
        <v/>
      </c>
      <c r="D24931" s="5">
        <v>0.0</v>
      </c>
    </row>
    <row r="24932" ht="14.25" customHeight="1">
      <c r="A24932" s="5"/>
      <c r="B24932" s="5"/>
      <c r="C24932" s="5" t="str">
        <f>IFERROR(__xludf.DUMMYFUNCTION("""COMPUTED_VALUE"""),"")</f>
        <v/>
      </c>
      <c r="D24932" s="5">
        <v>0.0</v>
      </c>
    </row>
    <row r="24933" ht="14.25" customHeight="1">
      <c r="A24933" s="5"/>
      <c r="B24933" s="5"/>
      <c r="C24933" s="5" t="str">
        <f>IFERROR(__xludf.DUMMYFUNCTION("""COMPUTED_VALUE"""),"")</f>
        <v/>
      </c>
      <c r="D24933" s="5">
        <v>0.0</v>
      </c>
    </row>
    <row r="24934" ht="14.25" customHeight="1">
      <c r="A24934" s="5"/>
      <c r="B24934" s="5"/>
      <c r="C24934" s="5" t="str">
        <f>IFERROR(__xludf.DUMMYFUNCTION("""COMPUTED_VALUE"""),"")</f>
        <v/>
      </c>
      <c r="D24934" s="5">
        <v>0.0</v>
      </c>
    </row>
    <row r="24935" ht="14.25" customHeight="1">
      <c r="A24935" s="5"/>
      <c r="B24935" s="5"/>
      <c r="C24935" s="5" t="str">
        <f>IFERROR(__xludf.DUMMYFUNCTION("""COMPUTED_VALUE"""),"")</f>
        <v/>
      </c>
      <c r="D24935" s="5">
        <v>0.0</v>
      </c>
    </row>
    <row r="24936" ht="14.25" customHeight="1">
      <c r="A24936" s="5"/>
      <c r="B24936" s="5"/>
      <c r="C24936" s="5" t="str">
        <f>IFERROR(__xludf.DUMMYFUNCTION("""COMPUTED_VALUE"""),"")</f>
        <v/>
      </c>
      <c r="D24936" s="5">
        <v>0.0</v>
      </c>
    </row>
    <row r="24937" ht="14.25" customHeight="1">
      <c r="A24937" s="5"/>
      <c r="B24937" s="5"/>
      <c r="C24937" s="5" t="str">
        <f>IFERROR(__xludf.DUMMYFUNCTION("""COMPUTED_VALUE"""),"")</f>
        <v/>
      </c>
      <c r="D24937" s="5">
        <v>0.0</v>
      </c>
    </row>
    <row r="24938" ht="14.25" customHeight="1">
      <c r="A24938" s="5"/>
      <c r="B24938" s="5"/>
      <c r="C24938" s="5" t="str">
        <f>IFERROR(__xludf.DUMMYFUNCTION("""COMPUTED_VALUE"""),"")</f>
        <v/>
      </c>
      <c r="D24938" s="5">
        <v>0.0</v>
      </c>
    </row>
    <row r="24939" ht="14.25" customHeight="1">
      <c r="A24939" s="5"/>
      <c r="B24939" s="5"/>
      <c r="C24939" s="5" t="str">
        <f>IFERROR(__xludf.DUMMYFUNCTION("""COMPUTED_VALUE"""),"")</f>
        <v/>
      </c>
      <c r="D24939" s="5">
        <v>0.0</v>
      </c>
    </row>
    <row r="24940" ht="14.25" customHeight="1">
      <c r="A24940" s="5"/>
      <c r="B24940" s="5"/>
      <c r="C24940" s="5" t="str">
        <f>IFERROR(__xludf.DUMMYFUNCTION("""COMPUTED_VALUE"""),"")</f>
        <v/>
      </c>
      <c r="D24940" s="5">
        <v>0.0</v>
      </c>
    </row>
    <row r="24941" ht="14.25" customHeight="1">
      <c r="A24941" s="5"/>
      <c r="B24941" s="5"/>
      <c r="C24941" s="5" t="str">
        <f>IFERROR(__xludf.DUMMYFUNCTION("""COMPUTED_VALUE"""),"")</f>
        <v/>
      </c>
      <c r="D24941" s="5">
        <v>0.0</v>
      </c>
    </row>
    <row r="24942" ht="14.25" customHeight="1">
      <c r="A24942" s="5"/>
      <c r="B24942" s="5"/>
      <c r="C24942" s="5" t="str">
        <f>IFERROR(__xludf.DUMMYFUNCTION("""COMPUTED_VALUE"""),"")</f>
        <v/>
      </c>
      <c r="D24942" s="5">
        <v>0.0</v>
      </c>
    </row>
    <row r="24943" ht="14.25" customHeight="1">
      <c r="A24943" s="5"/>
      <c r="B24943" s="5"/>
      <c r="C24943" s="5" t="str">
        <f>IFERROR(__xludf.DUMMYFUNCTION("""COMPUTED_VALUE"""),"")</f>
        <v/>
      </c>
      <c r="D24943" s="5">
        <v>0.0</v>
      </c>
    </row>
    <row r="24944" ht="14.25" customHeight="1">
      <c r="A24944" s="5"/>
      <c r="B24944" s="5"/>
      <c r="C24944" s="5" t="str">
        <f>IFERROR(__xludf.DUMMYFUNCTION("""COMPUTED_VALUE"""),"")</f>
        <v/>
      </c>
      <c r="D24944" s="5">
        <v>0.0</v>
      </c>
    </row>
    <row r="24945" ht="14.25" customHeight="1">
      <c r="A24945" s="5"/>
      <c r="B24945" s="5"/>
      <c r="C24945" s="5" t="str">
        <f>IFERROR(__xludf.DUMMYFUNCTION("""COMPUTED_VALUE"""),"")</f>
        <v/>
      </c>
      <c r="D24945" s="5">
        <v>0.0</v>
      </c>
    </row>
    <row r="24946" ht="14.25" customHeight="1">
      <c r="A24946" s="5"/>
      <c r="B24946" s="5"/>
      <c r="C24946" s="5" t="str">
        <f>IFERROR(__xludf.DUMMYFUNCTION("""COMPUTED_VALUE"""),"")</f>
        <v/>
      </c>
      <c r="D24946" s="5">
        <v>0.0</v>
      </c>
    </row>
    <row r="24947" ht="14.25" customHeight="1">
      <c r="A24947" s="5"/>
      <c r="B24947" s="5"/>
      <c r="C24947" s="5" t="str">
        <f>IFERROR(__xludf.DUMMYFUNCTION("""COMPUTED_VALUE"""),"")</f>
        <v/>
      </c>
      <c r="D24947" s="5">
        <v>0.0</v>
      </c>
    </row>
    <row r="24948" ht="14.25" customHeight="1">
      <c r="A24948" s="5"/>
      <c r="B24948" s="5"/>
      <c r="C24948" s="5" t="str">
        <f>IFERROR(__xludf.DUMMYFUNCTION("""COMPUTED_VALUE"""),"")</f>
        <v/>
      </c>
      <c r="D24948" s="5">
        <v>0.0</v>
      </c>
    </row>
    <row r="24949" ht="14.25" customHeight="1">
      <c r="A24949" s="5"/>
      <c r="B24949" s="5"/>
      <c r="C24949" s="5" t="str">
        <f>IFERROR(__xludf.DUMMYFUNCTION("""COMPUTED_VALUE"""),"")</f>
        <v/>
      </c>
      <c r="D24949" s="5">
        <v>0.0</v>
      </c>
    </row>
    <row r="24950" ht="14.25" customHeight="1">
      <c r="A24950" s="5"/>
      <c r="B24950" s="5"/>
      <c r="C24950" s="5" t="str">
        <f>IFERROR(__xludf.DUMMYFUNCTION("""COMPUTED_VALUE"""),"")</f>
        <v/>
      </c>
      <c r="D24950" s="5">
        <v>0.0</v>
      </c>
    </row>
    <row r="24951" ht="14.25" customHeight="1">
      <c r="A24951" s="5"/>
      <c r="B24951" s="5"/>
      <c r="C24951" s="5" t="str">
        <f>IFERROR(__xludf.DUMMYFUNCTION("""COMPUTED_VALUE"""),"")</f>
        <v/>
      </c>
      <c r="D24951" s="5">
        <v>0.0</v>
      </c>
    </row>
    <row r="24952" ht="14.25" customHeight="1">
      <c r="A24952" s="5"/>
      <c r="B24952" s="5"/>
      <c r="C24952" s="5" t="str">
        <f>IFERROR(__xludf.DUMMYFUNCTION("""COMPUTED_VALUE"""),"")</f>
        <v/>
      </c>
      <c r="D24952" s="5">
        <v>0.0</v>
      </c>
    </row>
    <row r="24953" ht="14.25" customHeight="1">
      <c r="A24953" s="5"/>
      <c r="B24953" s="5"/>
      <c r="C24953" s="5" t="str">
        <f>IFERROR(__xludf.DUMMYFUNCTION("""COMPUTED_VALUE"""),"")</f>
        <v/>
      </c>
      <c r="D24953" s="5">
        <v>0.0</v>
      </c>
    </row>
    <row r="24954" ht="14.25" customHeight="1">
      <c r="A24954" s="5"/>
      <c r="B24954" s="5"/>
      <c r="C24954" s="5" t="str">
        <f>IFERROR(__xludf.DUMMYFUNCTION("""COMPUTED_VALUE"""),"")</f>
        <v/>
      </c>
      <c r="D24954" s="5">
        <v>0.0</v>
      </c>
    </row>
    <row r="24955" ht="14.25" customHeight="1">
      <c r="A24955" s="5"/>
      <c r="B24955" s="5"/>
      <c r="C24955" s="5" t="str">
        <f>IFERROR(__xludf.DUMMYFUNCTION("""COMPUTED_VALUE"""),"")</f>
        <v/>
      </c>
      <c r="D24955" s="5">
        <v>0.0</v>
      </c>
    </row>
    <row r="24956" ht="14.25" customHeight="1">
      <c r="A24956" s="5"/>
      <c r="B24956" s="5"/>
      <c r="C24956" s="5" t="str">
        <f>IFERROR(__xludf.DUMMYFUNCTION("""COMPUTED_VALUE"""),"")</f>
        <v/>
      </c>
      <c r="D24956" s="5">
        <v>0.0</v>
      </c>
    </row>
    <row r="24957" ht="14.25" customHeight="1">
      <c r="A24957" s="5"/>
      <c r="B24957" s="5"/>
      <c r="C24957" s="5" t="str">
        <f>IFERROR(__xludf.DUMMYFUNCTION("""COMPUTED_VALUE"""),"")</f>
        <v/>
      </c>
      <c r="D24957" s="5">
        <v>0.0</v>
      </c>
    </row>
    <row r="24958" ht="14.25" customHeight="1">
      <c r="A24958" s="5"/>
      <c r="B24958" s="5"/>
      <c r="C24958" s="5" t="str">
        <f>IFERROR(__xludf.DUMMYFUNCTION("""COMPUTED_VALUE"""),"")</f>
        <v/>
      </c>
      <c r="D24958" s="5">
        <v>0.0</v>
      </c>
    </row>
    <row r="24959" ht="14.25" customHeight="1">
      <c r="A24959" s="5"/>
      <c r="B24959" s="5"/>
      <c r="C24959" s="5" t="str">
        <f>IFERROR(__xludf.DUMMYFUNCTION("""COMPUTED_VALUE"""),"")</f>
        <v/>
      </c>
      <c r="D24959" s="5">
        <v>0.0</v>
      </c>
    </row>
    <row r="24960" ht="14.25" customHeight="1">
      <c r="A24960" s="5"/>
      <c r="B24960" s="5"/>
      <c r="C24960" s="5" t="str">
        <f>IFERROR(__xludf.DUMMYFUNCTION("""COMPUTED_VALUE"""),"")</f>
        <v/>
      </c>
      <c r="D24960" s="5">
        <v>0.0</v>
      </c>
    </row>
    <row r="24961" ht="14.25" customHeight="1">
      <c r="A24961" s="5"/>
      <c r="B24961" s="5"/>
      <c r="C24961" s="5" t="str">
        <f>IFERROR(__xludf.DUMMYFUNCTION("""COMPUTED_VALUE"""),"")</f>
        <v/>
      </c>
      <c r="D24961" s="5">
        <v>0.0</v>
      </c>
    </row>
    <row r="24962" ht="14.25" customHeight="1">
      <c r="A24962" s="5"/>
      <c r="B24962" s="5"/>
      <c r="C24962" s="5" t="str">
        <f>IFERROR(__xludf.DUMMYFUNCTION("""COMPUTED_VALUE"""),"")</f>
        <v/>
      </c>
      <c r="D24962" s="5">
        <v>0.0</v>
      </c>
    </row>
    <row r="24963" ht="14.25" customHeight="1">
      <c r="A24963" s="5"/>
      <c r="B24963" s="5"/>
      <c r="C24963" s="5" t="str">
        <f>IFERROR(__xludf.DUMMYFUNCTION("""COMPUTED_VALUE"""),"")</f>
        <v/>
      </c>
      <c r="D24963" s="5">
        <v>0.0</v>
      </c>
    </row>
    <row r="24964" ht="14.25" customHeight="1">
      <c r="A24964" s="5"/>
      <c r="B24964" s="5"/>
      <c r="C24964" s="5" t="str">
        <f>IFERROR(__xludf.DUMMYFUNCTION("""COMPUTED_VALUE"""),"")</f>
        <v/>
      </c>
      <c r="D24964" s="5">
        <v>0.0</v>
      </c>
    </row>
    <row r="24965" ht="14.25" customHeight="1">
      <c r="A24965" s="5"/>
      <c r="B24965" s="5"/>
      <c r="C24965" s="5" t="str">
        <f>IFERROR(__xludf.DUMMYFUNCTION("""COMPUTED_VALUE"""),"")</f>
        <v/>
      </c>
      <c r="D24965" s="5">
        <v>0.0</v>
      </c>
    </row>
    <row r="24966" ht="14.25" customHeight="1">
      <c r="A24966" s="5"/>
      <c r="B24966" s="5"/>
      <c r="C24966" s="5" t="str">
        <f>IFERROR(__xludf.DUMMYFUNCTION("""COMPUTED_VALUE"""),"")</f>
        <v/>
      </c>
      <c r="D24966" s="5">
        <v>0.0</v>
      </c>
    </row>
    <row r="24967" ht="14.25" customHeight="1">
      <c r="A24967" s="5"/>
      <c r="B24967" s="5"/>
      <c r="C24967" s="5" t="str">
        <f>IFERROR(__xludf.DUMMYFUNCTION("""COMPUTED_VALUE"""),"")</f>
        <v/>
      </c>
      <c r="D24967" s="5">
        <v>0.0</v>
      </c>
    </row>
    <row r="24968" ht="14.25" customHeight="1">
      <c r="A24968" s="5"/>
      <c r="B24968" s="5"/>
      <c r="C24968" s="5" t="str">
        <f>IFERROR(__xludf.DUMMYFUNCTION("""COMPUTED_VALUE"""),"")</f>
        <v/>
      </c>
      <c r="D24968" s="5">
        <v>0.0</v>
      </c>
    </row>
    <row r="24969" ht="14.25" customHeight="1">
      <c r="A24969" s="5"/>
      <c r="B24969" s="5"/>
      <c r="C24969" s="5" t="str">
        <f>IFERROR(__xludf.DUMMYFUNCTION("""COMPUTED_VALUE"""),"")</f>
        <v/>
      </c>
      <c r="D24969" s="5">
        <v>0.0</v>
      </c>
    </row>
    <row r="24970" ht="14.25" customHeight="1">
      <c r="A24970" s="5"/>
      <c r="B24970" s="5"/>
      <c r="C24970" s="5" t="str">
        <f>IFERROR(__xludf.DUMMYFUNCTION("""COMPUTED_VALUE"""),"")</f>
        <v/>
      </c>
      <c r="D24970" s="5">
        <v>0.0</v>
      </c>
    </row>
    <row r="24971" ht="14.25" customHeight="1">
      <c r="A24971" s="5"/>
      <c r="B24971" s="5"/>
      <c r="C24971" s="5" t="str">
        <f>IFERROR(__xludf.DUMMYFUNCTION("""COMPUTED_VALUE"""),"")</f>
        <v/>
      </c>
      <c r="D24971" s="5">
        <v>0.0</v>
      </c>
    </row>
    <row r="24972" ht="14.25" customHeight="1">
      <c r="A24972" s="5"/>
      <c r="B24972" s="5"/>
      <c r="C24972" s="5" t="str">
        <f>IFERROR(__xludf.DUMMYFUNCTION("""COMPUTED_VALUE"""),"")</f>
        <v/>
      </c>
      <c r="D24972" s="5">
        <v>0.0</v>
      </c>
    </row>
    <row r="24973" ht="14.25" customHeight="1">
      <c r="A24973" s="5"/>
      <c r="B24973" s="5"/>
      <c r="C24973" s="5" t="str">
        <f>IFERROR(__xludf.DUMMYFUNCTION("""COMPUTED_VALUE"""),"")</f>
        <v/>
      </c>
      <c r="D24973" s="5">
        <v>0.0</v>
      </c>
    </row>
    <row r="24974" ht="14.25" customHeight="1">
      <c r="A24974" s="5"/>
      <c r="B24974" s="5"/>
      <c r="C24974" s="5" t="str">
        <f>IFERROR(__xludf.DUMMYFUNCTION("""COMPUTED_VALUE"""),"")</f>
        <v/>
      </c>
      <c r="D24974" s="5">
        <v>0.0</v>
      </c>
    </row>
    <row r="24975" ht="14.25" customHeight="1">
      <c r="A24975" s="5"/>
      <c r="B24975" s="5"/>
      <c r="C24975" s="5" t="str">
        <f>IFERROR(__xludf.DUMMYFUNCTION("""COMPUTED_VALUE"""),"")</f>
        <v/>
      </c>
      <c r="D24975" s="5">
        <v>0.0</v>
      </c>
    </row>
    <row r="24976" ht="14.25" customHeight="1">
      <c r="A24976" s="5"/>
      <c r="B24976" s="5"/>
      <c r="C24976" s="5" t="str">
        <f>IFERROR(__xludf.DUMMYFUNCTION("""COMPUTED_VALUE"""),"")</f>
        <v/>
      </c>
      <c r="D24976" s="5">
        <v>0.0</v>
      </c>
    </row>
    <row r="24977" ht="14.25" customHeight="1">
      <c r="A24977" s="5"/>
      <c r="B24977" s="5"/>
      <c r="C24977" s="5" t="str">
        <f>IFERROR(__xludf.DUMMYFUNCTION("""COMPUTED_VALUE"""),"")</f>
        <v/>
      </c>
      <c r="D24977" s="5">
        <v>0.0</v>
      </c>
    </row>
    <row r="24978" ht="14.25" customHeight="1">
      <c r="A24978" s="5"/>
      <c r="B24978" s="5"/>
      <c r="C24978" s="5" t="str">
        <f>IFERROR(__xludf.DUMMYFUNCTION("""COMPUTED_VALUE"""),"")</f>
        <v/>
      </c>
      <c r="D24978" s="5">
        <v>0.0</v>
      </c>
    </row>
    <row r="24979" ht="14.25" customHeight="1">
      <c r="A24979" s="5"/>
      <c r="B24979" s="5"/>
      <c r="C24979" s="5" t="str">
        <f>IFERROR(__xludf.DUMMYFUNCTION("""COMPUTED_VALUE"""),"")</f>
        <v/>
      </c>
      <c r="D24979" s="5">
        <v>0.0</v>
      </c>
    </row>
    <row r="24980" ht="14.25" customHeight="1">
      <c r="A24980" s="5"/>
      <c r="B24980" s="5"/>
      <c r="C24980" s="5" t="str">
        <f>IFERROR(__xludf.DUMMYFUNCTION("""COMPUTED_VALUE"""),"")</f>
        <v/>
      </c>
      <c r="D24980" s="5">
        <v>0.0</v>
      </c>
    </row>
    <row r="24981" ht="14.25" customHeight="1">
      <c r="A24981" s="5"/>
      <c r="B24981" s="5"/>
      <c r="C24981" s="5" t="str">
        <f>IFERROR(__xludf.DUMMYFUNCTION("""COMPUTED_VALUE"""),"")</f>
        <v/>
      </c>
      <c r="D24981" s="5">
        <v>0.0</v>
      </c>
    </row>
    <row r="24982" ht="14.25" customHeight="1">
      <c r="A24982" s="5"/>
      <c r="B24982" s="5"/>
      <c r="C24982" s="5" t="str">
        <f>IFERROR(__xludf.DUMMYFUNCTION("""COMPUTED_VALUE"""),"")</f>
        <v/>
      </c>
      <c r="D24982" s="5">
        <v>0.0</v>
      </c>
    </row>
    <row r="24983" ht="14.25" customHeight="1">
      <c r="A24983" s="5"/>
      <c r="B24983" s="5"/>
      <c r="C24983" s="5" t="str">
        <f>IFERROR(__xludf.DUMMYFUNCTION("""COMPUTED_VALUE"""),"")</f>
        <v/>
      </c>
      <c r="D24983" s="5">
        <v>0.0</v>
      </c>
    </row>
    <row r="24984" ht="14.25" customHeight="1">
      <c r="A24984" s="5"/>
      <c r="B24984" s="5"/>
      <c r="C24984" s="5" t="str">
        <f>IFERROR(__xludf.DUMMYFUNCTION("""COMPUTED_VALUE"""),"")</f>
        <v/>
      </c>
      <c r="D24984" s="5">
        <v>0.0</v>
      </c>
    </row>
    <row r="24985" ht="14.25" customHeight="1">
      <c r="A24985" s="5"/>
      <c r="B24985" s="5"/>
      <c r="C24985" s="5" t="str">
        <f>IFERROR(__xludf.DUMMYFUNCTION("""COMPUTED_VALUE"""),"")</f>
        <v/>
      </c>
      <c r="D24985" s="5">
        <v>0.0</v>
      </c>
    </row>
    <row r="24986" ht="14.25" customHeight="1">
      <c r="A24986" s="5"/>
      <c r="B24986" s="5"/>
      <c r="C24986" s="5" t="str">
        <f>IFERROR(__xludf.DUMMYFUNCTION("""COMPUTED_VALUE"""),"")</f>
        <v/>
      </c>
      <c r="D24986" s="5">
        <v>0.0</v>
      </c>
    </row>
    <row r="24987" ht="14.25" customHeight="1">
      <c r="A24987" s="5"/>
      <c r="B24987" s="5"/>
      <c r="C24987" s="5" t="str">
        <f>IFERROR(__xludf.DUMMYFUNCTION("""COMPUTED_VALUE"""),"")</f>
        <v/>
      </c>
      <c r="D24987" s="5">
        <v>0.0</v>
      </c>
    </row>
    <row r="24988" ht="14.25" customHeight="1">
      <c r="A24988" s="5"/>
      <c r="B24988" s="5"/>
      <c r="C24988" s="5" t="str">
        <f>IFERROR(__xludf.DUMMYFUNCTION("""COMPUTED_VALUE"""),"")</f>
        <v/>
      </c>
      <c r="D24988" s="5">
        <v>0.0</v>
      </c>
    </row>
    <row r="24989" ht="14.25" customHeight="1">
      <c r="A24989" s="5"/>
      <c r="B24989" s="5"/>
      <c r="C24989" s="5" t="str">
        <f>IFERROR(__xludf.DUMMYFUNCTION("""COMPUTED_VALUE"""),"")</f>
        <v/>
      </c>
      <c r="D24989" s="5">
        <v>0.0</v>
      </c>
    </row>
    <row r="24990" ht="14.25" customHeight="1">
      <c r="A24990" s="5"/>
      <c r="B24990" s="5"/>
      <c r="C24990" s="5" t="str">
        <f>IFERROR(__xludf.DUMMYFUNCTION("""COMPUTED_VALUE"""),"")</f>
        <v/>
      </c>
      <c r="D24990" s="5">
        <v>0.0</v>
      </c>
    </row>
    <row r="24991" ht="14.25" customHeight="1">
      <c r="A24991" s="5"/>
      <c r="B24991" s="5"/>
      <c r="C24991" s="5" t="str">
        <f>IFERROR(__xludf.DUMMYFUNCTION("""COMPUTED_VALUE"""),"")</f>
        <v/>
      </c>
      <c r="D24991" s="5">
        <v>0.0</v>
      </c>
    </row>
    <row r="24992" ht="14.25" customHeight="1">
      <c r="A24992" s="5"/>
      <c r="B24992" s="5"/>
      <c r="C24992" s="5" t="str">
        <f>IFERROR(__xludf.DUMMYFUNCTION("""COMPUTED_VALUE"""),"")</f>
        <v/>
      </c>
      <c r="D24992" s="5">
        <v>0.0</v>
      </c>
    </row>
    <row r="24993" ht="14.25" customHeight="1">
      <c r="A24993" s="5"/>
      <c r="B24993" s="5"/>
      <c r="C24993" s="5" t="str">
        <f>IFERROR(__xludf.DUMMYFUNCTION("""COMPUTED_VALUE"""),"")</f>
        <v/>
      </c>
      <c r="D24993" s="5">
        <v>0.0</v>
      </c>
    </row>
    <row r="24994" ht="14.25" customHeight="1">
      <c r="A24994" s="5"/>
      <c r="B24994" s="5"/>
      <c r="C24994" s="5" t="str">
        <f>IFERROR(__xludf.DUMMYFUNCTION("""COMPUTED_VALUE"""),"")</f>
        <v/>
      </c>
      <c r="D24994" s="5">
        <v>0.0</v>
      </c>
    </row>
    <row r="24995" ht="14.25" customHeight="1">
      <c r="A24995" s="5"/>
      <c r="B24995" s="5"/>
      <c r="C24995" s="5" t="str">
        <f>IFERROR(__xludf.DUMMYFUNCTION("""COMPUTED_VALUE"""),"")</f>
        <v/>
      </c>
      <c r="D24995" s="5">
        <v>0.0</v>
      </c>
    </row>
    <row r="24996" ht="14.25" customHeight="1">
      <c r="A24996" s="5"/>
      <c r="B24996" s="5"/>
      <c r="C24996" s="5" t="str">
        <f>IFERROR(__xludf.DUMMYFUNCTION("""COMPUTED_VALUE"""),"")</f>
        <v/>
      </c>
      <c r="D24996" s="5">
        <v>0.0</v>
      </c>
    </row>
    <row r="24997" ht="14.25" customHeight="1">
      <c r="A24997" s="5"/>
      <c r="B24997" s="5"/>
      <c r="C24997" s="5" t="str">
        <f>IFERROR(__xludf.DUMMYFUNCTION("""COMPUTED_VALUE"""),"")</f>
        <v/>
      </c>
      <c r="D24997" s="5">
        <v>0.0</v>
      </c>
    </row>
    <row r="24998" ht="14.25" customHeight="1">
      <c r="A24998" s="5"/>
      <c r="B24998" s="5"/>
      <c r="C24998" s="5" t="str">
        <f>IFERROR(__xludf.DUMMYFUNCTION("""COMPUTED_VALUE"""),"")</f>
        <v/>
      </c>
      <c r="D24998" s="5">
        <v>0.0</v>
      </c>
    </row>
    <row r="24999" ht="14.25" customHeight="1">
      <c r="A24999" s="5"/>
      <c r="B24999" s="5"/>
      <c r="C24999" s="5" t="str">
        <f>IFERROR(__xludf.DUMMYFUNCTION("""COMPUTED_VALUE"""),"")</f>
        <v/>
      </c>
      <c r="D24999" s="5">
        <v>0.0</v>
      </c>
    </row>
    <row r="25000" ht="14.25" customHeight="1">
      <c r="A25000" s="5"/>
      <c r="B25000" s="5"/>
      <c r="C25000" s="5" t="str">
        <f>IFERROR(__xludf.DUMMYFUNCTION("""COMPUTED_VALUE"""),"")</f>
        <v/>
      </c>
      <c r="D25000" s="5">
        <v>0.0</v>
      </c>
    </row>
    <row r="25001" ht="14.25" customHeight="1">
      <c r="A25001" s="5"/>
      <c r="B25001" s="5"/>
      <c r="C25001" s="5" t="str">
        <f>IFERROR(__xludf.DUMMYFUNCTION("""COMPUTED_VALUE"""),"")</f>
        <v/>
      </c>
      <c r="D25001" s="5">
        <v>0.0</v>
      </c>
    </row>
    <row r="25002" ht="14.25" customHeight="1">
      <c r="A25002" s="5"/>
      <c r="B25002" s="5"/>
      <c r="C25002" s="5" t="str">
        <f>IFERROR(__xludf.DUMMYFUNCTION("""COMPUTED_VALUE"""),"")</f>
        <v/>
      </c>
      <c r="D25002" s="5">
        <v>0.0</v>
      </c>
    </row>
    <row r="25003" ht="14.25" customHeight="1">
      <c r="A25003" s="5"/>
      <c r="B25003" s="5"/>
      <c r="C25003" s="5" t="str">
        <f>IFERROR(__xludf.DUMMYFUNCTION("""COMPUTED_VALUE"""),"")</f>
        <v/>
      </c>
      <c r="D25003" s="5">
        <v>0.0</v>
      </c>
    </row>
    <row r="25004" ht="14.25" customHeight="1">
      <c r="A25004" s="5"/>
      <c r="B25004" s="5"/>
      <c r="C25004" s="5" t="str">
        <f>IFERROR(__xludf.DUMMYFUNCTION("""COMPUTED_VALUE"""),"")</f>
        <v/>
      </c>
      <c r="D25004" s="5">
        <v>0.0</v>
      </c>
    </row>
    <row r="25005" ht="14.25" customHeight="1">
      <c r="A25005" s="5"/>
      <c r="B25005" s="5"/>
      <c r="C25005" s="5" t="str">
        <f>IFERROR(__xludf.DUMMYFUNCTION("""COMPUTED_VALUE"""),"")</f>
        <v/>
      </c>
      <c r="D25005" s="5">
        <v>0.0</v>
      </c>
    </row>
    <row r="25006" ht="14.25" customHeight="1">
      <c r="A25006" s="5"/>
      <c r="B25006" s="5"/>
      <c r="C25006" s="5" t="str">
        <f>IFERROR(__xludf.DUMMYFUNCTION("""COMPUTED_VALUE"""),"")</f>
        <v/>
      </c>
      <c r="D25006" s="5">
        <v>0.0</v>
      </c>
    </row>
    <row r="25007" ht="14.25" customHeight="1">
      <c r="A25007" s="5"/>
      <c r="B25007" s="5"/>
      <c r="C25007" s="5" t="str">
        <f>IFERROR(__xludf.DUMMYFUNCTION("""COMPUTED_VALUE"""),"")</f>
        <v/>
      </c>
      <c r="D25007" s="5">
        <v>0.0</v>
      </c>
    </row>
    <row r="25008" ht="14.25" customHeight="1">
      <c r="A25008" s="5"/>
      <c r="B25008" s="5"/>
      <c r="C25008" s="5" t="str">
        <f>IFERROR(__xludf.DUMMYFUNCTION("""COMPUTED_VALUE"""),"")</f>
        <v/>
      </c>
      <c r="D25008" s="5">
        <v>0.0</v>
      </c>
    </row>
    <row r="25009" ht="14.25" customHeight="1">
      <c r="A25009" s="5"/>
      <c r="B25009" s="5"/>
      <c r="C25009" s="5" t="str">
        <f>IFERROR(__xludf.DUMMYFUNCTION("""COMPUTED_VALUE"""),"")</f>
        <v/>
      </c>
      <c r="D25009" s="5">
        <v>0.0</v>
      </c>
    </row>
    <row r="25010" ht="14.25" customHeight="1">
      <c r="A25010" s="5"/>
      <c r="B25010" s="5"/>
      <c r="C25010" s="5" t="str">
        <f>IFERROR(__xludf.DUMMYFUNCTION("""COMPUTED_VALUE"""),"")</f>
        <v/>
      </c>
      <c r="D25010" s="5">
        <v>0.0</v>
      </c>
    </row>
    <row r="25011" ht="14.25" customHeight="1">
      <c r="A25011" s="5"/>
      <c r="B25011" s="5"/>
      <c r="C25011" s="5" t="str">
        <f>IFERROR(__xludf.DUMMYFUNCTION("""COMPUTED_VALUE"""),"")</f>
        <v/>
      </c>
      <c r="D25011" s="5">
        <v>0.0</v>
      </c>
    </row>
    <row r="25012" ht="14.25" customHeight="1">
      <c r="A25012" s="5"/>
      <c r="B25012" s="5"/>
      <c r="C25012" s="5" t="str">
        <f>IFERROR(__xludf.DUMMYFUNCTION("""COMPUTED_VALUE"""),"")</f>
        <v/>
      </c>
      <c r="D25012" s="5">
        <v>0.0</v>
      </c>
    </row>
    <row r="25013" ht="14.25" customHeight="1">
      <c r="A25013" s="5"/>
      <c r="B25013" s="5"/>
      <c r="C25013" s="5" t="str">
        <f>IFERROR(__xludf.DUMMYFUNCTION("""COMPUTED_VALUE"""),"")</f>
        <v/>
      </c>
      <c r="D25013" s="5">
        <v>0.0</v>
      </c>
    </row>
    <row r="25014" ht="14.25" customHeight="1">
      <c r="A25014" s="5"/>
      <c r="B25014" s="5"/>
      <c r="C25014" s="5" t="str">
        <f>IFERROR(__xludf.DUMMYFUNCTION("""COMPUTED_VALUE"""),"")</f>
        <v/>
      </c>
      <c r="D25014" s="5">
        <v>0.0</v>
      </c>
    </row>
    <row r="25015" ht="14.25" customHeight="1">
      <c r="A25015" s="5"/>
      <c r="B25015" s="5"/>
      <c r="C25015" s="5" t="str">
        <f>IFERROR(__xludf.DUMMYFUNCTION("""COMPUTED_VALUE"""),"")</f>
        <v/>
      </c>
      <c r="D25015" s="5">
        <v>0.0</v>
      </c>
    </row>
    <row r="25016" ht="14.25" customHeight="1">
      <c r="A25016" s="5"/>
      <c r="B25016" s="5"/>
      <c r="C25016" s="5" t="str">
        <f>IFERROR(__xludf.DUMMYFUNCTION("""COMPUTED_VALUE"""),"")</f>
        <v/>
      </c>
      <c r="D25016" s="5">
        <v>0.0</v>
      </c>
    </row>
    <row r="25017" ht="14.25" customHeight="1">
      <c r="A25017" s="5"/>
      <c r="B25017" s="5"/>
      <c r="C25017" s="5" t="str">
        <f>IFERROR(__xludf.DUMMYFUNCTION("""COMPUTED_VALUE"""),"")</f>
        <v/>
      </c>
      <c r="D25017" s="5">
        <v>0.0</v>
      </c>
    </row>
    <row r="25018" ht="14.25" customHeight="1">
      <c r="A25018" s="5"/>
      <c r="B25018" s="5"/>
      <c r="C25018" s="5" t="str">
        <f>IFERROR(__xludf.DUMMYFUNCTION("""COMPUTED_VALUE"""),"")</f>
        <v/>
      </c>
      <c r="D25018" s="5">
        <v>0.0</v>
      </c>
    </row>
    <row r="25019" ht="14.25" customHeight="1">
      <c r="A25019" s="5"/>
      <c r="B25019" s="5"/>
      <c r="C25019" s="5" t="str">
        <f>IFERROR(__xludf.DUMMYFUNCTION("""COMPUTED_VALUE"""),"")</f>
        <v/>
      </c>
      <c r="D25019" s="5">
        <v>0.0</v>
      </c>
    </row>
    <row r="25020" ht="14.25" customHeight="1">
      <c r="A25020" s="5"/>
      <c r="B25020" s="5"/>
      <c r="C25020" s="5" t="str">
        <f>IFERROR(__xludf.DUMMYFUNCTION("""COMPUTED_VALUE"""),"")</f>
        <v/>
      </c>
      <c r="D25020" s="5">
        <v>0.0</v>
      </c>
    </row>
    <row r="25021" ht="14.25" customHeight="1">
      <c r="A25021" s="5"/>
      <c r="B25021" s="5"/>
      <c r="C25021" s="5" t="str">
        <f>IFERROR(__xludf.DUMMYFUNCTION("""COMPUTED_VALUE"""),"")</f>
        <v/>
      </c>
      <c r="D25021" s="5">
        <v>0.0</v>
      </c>
    </row>
    <row r="25022" ht="14.25" customHeight="1">
      <c r="A25022" s="5"/>
      <c r="B25022" s="5"/>
      <c r="C25022" s="5" t="str">
        <f>IFERROR(__xludf.DUMMYFUNCTION("""COMPUTED_VALUE"""),"")</f>
        <v/>
      </c>
      <c r="D25022" s="5">
        <v>0.0</v>
      </c>
    </row>
    <row r="25023" ht="14.25" customHeight="1">
      <c r="A25023" s="5"/>
      <c r="B25023" s="5"/>
      <c r="C25023" s="5" t="str">
        <f>IFERROR(__xludf.DUMMYFUNCTION("""COMPUTED_VALUE"""),"")</f>
        <v/>
      </c>
      <c r="D25023" s="5">
        <v>0.0</v>
      </c>
    </row>
    <row r="25024" ht="14.25" customHeight="1">
      <c r="A25024" s="5"/>
      <c r="B25024" s="5"/>
      <c r="C25024" s="5" t="str">
        <f>IFERROR(__xludf.DUMMYFUNCTION("""COMPUTED_VALUE"""),"")</f>
        <v/>
      </c>
      <c r="D25024" s="5">
        <v>0.0</v>
      </c>
    </row>
    <row r="25025" ht="14.25" customHeight="1">
      <c r="A25025" s="5"/>
      <c r="B25025" s="5"/>
      <c r="C25025" s="5" t="str">
        <f>IFERROR(__xludf.DUMMYFUNCTION("""COMPUTED_VALUE"""),"")</f>
        <v/>
      </c>
      <c r="D25025" s="5">
        <v>0.0</v>
      </c>
    </row>
    <row r="25026" ht="14.25" customHeight="1">
      <c r="A25026" s="5"/>
      <c r="B25026" s="5"/>
      <c r="C25026" s="5" t="str">
        <f>IFERROR(__xludf.DUMMYFUNCTION("""COMPUTED_VALUE"""),"")</f>
        <v/>
      </c>
      <c r="D25026" s="5">
        <v>0.0</v>
      </c>
    </row>
    <row r="25027" ht="14.25" customHeight="1">
      <c r="A25027" s="5"/>
      <c r="B25027" s="5"/>
      <c r="C25027" s="5" t="str">
        <f>IFERROR(__xludf.DUMMYFUNCTION("""COMPUTED_VALUE"""),"")</f>
        <v/>
      </c>
      <c r="D25027" s="5">
        <v>0.0</v>
      </c>
    </row>
    <row r="25028" ht="14.25" customHeight="1">
      <c r="A25028" s="5"/>
      <c r="B25028" s="5"/>
      <c r="C25028" s="5" t="str">
        <f>IFERROR(__xludf.DUMMYFUNCTION("""COMPUTED_VALUE"""),"")</f>
        <v/>
      </c>
      <c r="D25028" s="5">
        <v>0.0</v>
      </c>
    </row>
    <row r="25029" ht="14.25" customHeight="1">
      <c r="A25029" s="5"/>
      <c r="B25029" s="5"/>
      <c r="C25029" s="5" t="str">
        <f>IFERROR(__xludf.DUMMYFUNCTION("""COMPUTED_VALUE"""),"")</f>
        <v/>
      </c>
      <c r="D25029" s="5">
        <v>0.0</v>
      </c>
    </row>
    <row r="25030" ht="14.25" customHeight="1">
      <c r="A25030" s="5"/>
      <c r="B25030" s="5"/>
      <c r="C25030" s="5" t="str">
        <f>IFERROR(__xludf.DUMMYFUNCTION("""COMPUTED_VALUE"""),"")</f>
        <v/>
      </c>
      <c r="D25030" s="5">
        <v>0.0</v>
      </c>
    </row>
    <row r="25031" ht="14.25" customHeight="1">
      <c r="A25031" s="5"/>
      <c r="B25031" s="5"/>
      <c r="C25031" s="5" t="str">
        <f>IFERROR(__xludf.DUMMYFUNCTION("""COMPUTED_VALUE"""),"")</f>
        <v/>
      </c>
      <c r="D25031" s="5">
        <v>0.0</v>
      </c>
    </row>
    <row r="25032" ht="14.25" customHeight="1">
      <c r="A25032" s="5"/>
      <c r="B25032" s="5"/>
      <c r="C25032" s="5" t="str">
        <f>IFERROR(__xludf.DUMMYFUNCTION("""COMPUTED_VALUE"""),"")</f>
        <v/>
      </c>
      <c r="D25032" s="5">
        <v>0.0</v>
      </c>
    </row>
    <row r="25033" ht="14.25" customHeight="1">
      <c r="A25033" s="5"/>
      <c r="B25033" s="5"/>
      <c r="C25033" s="5" t="str">
        <f>IFERROR(__xludf.DUMMYFUNCTION("""COMPUTED_VALUE"""),"")</f>
        <v/>
      </c>
      <c r="D25033" s="5">
        <v>0.0</v>
      </c>
    </row>
    <row r="25034" ht="14.25" customHeight="1">
      <c r="A25034" s="5"/>
      <c r="B25034" s="5"/>
      <c r="C25034" s="5" t="str">
        <f>IFERROR(__xludf.DUMMYFUNCTION("""COMPUTED_VALUE"""),"")</f>
        <v/>
      </c>
      <c r="D25034" s="5">
        <v>0.0</v>
      </c>
    </row>
    <row r="25035" ht="14.25" customHeight="1">
      <c r="A25035" s="5"/>
      <c r="B25035" s="5"/>
      <c r="C25035" s="5" t="str">
        <f>IFERROR(__xludf.DUMMYFUNCTION("""COMPUTED_VALUE"""),"")</f>
        <v/>
      </c>
      <c r="D25035" s="5">
        <v>0.0</v>
      </c>
    </row>
    <row r="25036" ht="14.25" customHeight="1">
      <c r="A25036" s="5"/>
      <c r="B25036" s="5"/>
      <c r="C25036" s="5" t="str">
        <f>IFERROR(__xludf.DUMMYFUNCTION("""COMPUTED_VALUE"""),"")</f>
        <v/>
      </c>
      <c r="D25036" s="5">
        <v>0.0</v>
      </c>
    </row>
    <row r="25037" ht="14.25" customHeight="1">
      <c r="A25037" s="5"/>
      <c r="B25037" s="5"/>
      <c r="C25037" s="5" t="str">
        <f>IFERROR(__xludf.DUMMYFUNCTION("""COMPUTED_VALUE"""),"")</f>
        <v/>
      </c>
      <c r="D25037" s="5">
        <v>0.0</v>
      </c>
    </row>
    <row r="25038" ht="14.25" customHeight="1">
      <c r="A25038" s="5"/>
      <c r="B25038" s="5"/>
      <c r="C25038" s="5" t="str">
        <f>IFERROR(__xludf.DUMMYFUNCTION("""COMPUTED_VALUE"""),"")</f>
        <v/>
      </c>
      <c r="D25038" s="5">
        <v>0.0</v>
      </c>
    </row>
    <row r="25039" ht="14.25" customHeight="1">
      <c r="A25039" s="5"/>
      <c r="B25039" s="5"/>
      <c r="C25039" s="5" t="str">
        <f>IFERROR(__xludf.DUMMYFUNCTION("""COMPUTED_VALUE"""),"")</f>
        <v/>
      </c>
      <c r="D25039" s="5">
        <v>0.0</v>
      </c>
    </row>
    <row r="25040" ht="14.25" customHeight="1">
      <c r="A25040" s="5"/>
      <c r="B25040" s="5"/>
      <c r="C25040" s="5" t="str">
        <f>IFERROR(__xludf.DUMMYFUNCTION("""COMPUTED_VALUE"""),"")</f>
        <v/>
      </c>
      <c r="D25040" s="5">
        <v>0.0</v>
      </c>
    </row>
    <row r="25041" ht="14.25" customHeight="1">
      <c r="A25041" s="5"/>
      <c r="B25041" s="5"/>
      <c r="C25041" s="5" t="str">
        <f>IFERROR(__xludf.DUMMYFUNCTION("""COMPUTED_VALUE"""),"")</f>
        <v/>
      </c>
      <c r="D25041" s="5">
        <v>0.0</v>
      </c>
    </row>
    <row r="25042" ht="14.25" customHeight="1">
      <c r="A25042" s="5"/>
      <c r="B25042" s="5"/>
      <c r="C25042" s="5" t="str">
        <f>IFERROR(__xludf.DUMMYFUNCTION("""COMPUTED_VALUE"""),"")</f>
        <v/>
      </c>
      <c r="D25042" s="5">
        <v>0.0</v>
      </c>
    </row>
    <row r="25043" ht="14.25" customHeight="1">
      <c r="A25043" s="5"/>
      <c r="B25043" s="5"/>
      <c r="C25043" s="5" t="str">
        <f>IFERROR(__xludf.DUMMYFUNCTION("""COMPUTED_VALUE"""),"")</f>
        <v/>
      </c>
      <c r="D25043" s="5">
        <v>0.0</v>
      </c>
    </row>
    <row r="25044" ht="14.25" customHeight="1">
      <c r="A25044" s="5"/>
      <c r="B25044" s="5"/>
      <c r="C25044" s="5" t="str">
        <f>IFERROR(__xludf.DUMMYFUNCTION("""COMPUTED_VALUE"""),"")</f>
        <v/>
      </c>
      <c r="D25044" s="5">
        <v>0.0</v>
      </c>
    </row>
    <row r="25045" ht="14.25" customHeight="1">
      <c r="A25045" s="5"/>
      <c r="B25045" s="5"/>
      <c r="C25045" s="5" t="str">
        <f>IFERROR(__xludf.DUMMYFUNCTION("""COMPUTED_VALUE"""),"")</f>
        <v/>
      </c>
      <c r="D25045" s="5">
        <v>0.0</v>
      </c>
    </row>
    <row r="25046" ht="14.25" customHeight="1">
      <c r="A25046" s="5"/>
      <c r="B25046" s="5"/>
      <c r="C25046" s="5" t="str">
        <f>IFERROR(__xludf.DUMMYFUNCTION("""COMPUTED_VALUE"""),"")</f>
        <v/>
      </c>
      <c r="D25046" s="5">
        <v>0.0</v>
      </c>
    </row>
    <row r="25047" ht="14.25" customHeight="1">
      <c r="A25047" s="5"/>
      <c r="B25047" s="5"/>
      <c r="C25047" s="5" t="str">
        <f>IFERROR(__xludf.DUMMYFUNCTION("""COMPUTED_VALUE"""),"")</f>
        <v/>
      </c>
      <c r="D25047" s="5">
        <v>0.0</v>
      </c>
    </row>
    <row r="25048" ht="14.25" customHeight="1">
      <c r="A25048" s="5"/>
      <c r="B25048" s="5"/>
      <c r="C25048" s="5" t="str">
        <f>IFERROR(__xludf.DUMMYFUNCTION("""COMPUTED_VALUE"""),"")</f>
        <v/>
      </c>
      <c r="D25048" s="5">
        <v>0.0</v>
      </c>
    </row>
    <row r="25049" ht="14.25" customHeight="1">
      <c r="A25049" s="5"/>
      <c r="B25049" s="5"/>
      <c r="C25049" s="5" t="str">
        <f>IFERROR(__xludf.DUMMYFUNCTION("""COMPUTED_VALUE"""),"")</f>
        <v/>
      </c>
      <c r="D25049" s="5">
        <v>0.0</v>
      </c>
    </row>
    <row r="25050" ht="14.25" customHeight="1">
      <c r="A25050" s="5"/>
      <c r="B25050" s="5"/>
      <c r="C25050" s="5" t="str">
        <f>IFERROR(__xludf.DUMMYFUNCTION("""COMPUTED_VALUE"""),"")</f>
        <v/>
      </c>
      <c r="D25050" s="5">
        <v>0.0</v>
      </c>
    </row>
    <row r="25051" ht="14.25" customHeight="1">
      <c r="A25051" s="5"/>
      <c r="B25051" s="5"/>
      <c r="C25051" s="5" t="str">
        <f>IFERROR(__xludf.DUMMYFUNCTION("""COMPUTED_VALUE"""),"")</f>
        <v/>
      </c>
      <c r="D25051" s="5">
        <v>0.0</v>
      </c>
    </row>
    <row r="25052" ht="14.25" customHeight="1">
      <c r="A25052" s="5"/>
      <c r="B25052" s="5"/>
      <c r="C25052" s="5" t="str">
        <f>IFERROR(__xludf.DUMMYFUNCTION("""COMPUTED_VALUE"""),"")</f>
        <v/>
      </c>
      <c r="D25052" s="5">
        <v>0.0</v>
      </c>
    </row>
    <row r="25053" ht="14.25" customHeight="1">
      <c r="A25053" s="5"/>
      <c r="B25053" s="5"/>
      <c r="C25053" s="5" t="str">
        <f>IFERROR(__xludf.DUMMYFUNCTION("""COMPUTED_VALUE"""),"")</f>
        <v/>
      </c>
      <c r="D25053" s="5">
        <v>0.0</v>
      </c>
    </row>
    <row r="25054" ht="14.25" customHeight="1">
      <c r="A25054" s="5"/>
      <c r="B25054" s="5"/>
      <c r="C25054" s="5" t="str">
        <f>IFERROR(__xludf.DUMMYFUNCTION("""COMPUTED_VALUE"""),"")</f>
        <v/>
      </c>
      <c r="D25054" s="5">
        <v>0.0</v>
      </c>
    </row>
    <row r="25055" ht="14.25" customHeight="1">
      <c r="A25055" s="5"/>
      <c r="B25055" s="5"/>
      <c r="C25055" s="5" t="str">
        <f>IFERROR(__xludf.DUMMYFUNCTION("""COMPUTED_VALUE"""),"")</f>
        <v/>
      </c>
      <c r="D25055" s="5">
        <v>0.0</v>
      </c>
    </row>
    <row r="25056" ht="14.25" customHeight="1">
      <c r="A25056" s="5"/>
      <c r="B25056" s="5"/>
      <c r="C25056" s="5" t="str">
        <f>IFERROR(__xludf.DUMMYFUNCTION("""COMPUTED_VALUE"""),"")</f>
        <v/>
      </c>
      <c r="D25056" s="5">
        <v>0.0</v>
      </c>
    </row>
    <row r="25057" ht="14.25" customHeight="1">
      <c r="A25057" s="5"/>
      <c r="B25057" s="5"/>
      <c r="C25057" s="5" t="str">
        <f>IFERROR(__xludf.DUMMYFUNCTION("""COMPUTED_VALUE"""),"")</f>
        <v/>
      </c>
      <c r="D25057" s="5">
        <v>0.0</v>
      </c>
    </row>
    <row r="25058" ht="14.25" customHeight="1">
      <c r="A25058" s="5"/>
      <c r="B25058" s="5"/>
      <c r="C25058" s="5" t="str">
        <f>IFERROR(__xludf.DUMMYFUNCTION("""COMPUTED_VALUE"""),"")</f>
        <v/>
      </c>
      <c r="D25058" s="5">
        <v>0.0</v>
      </c>
    </row>
    <row r="25059" ht="14.25" customHeight="1">
      <c r="A25059" s="5"/>
      <c r="B25059" s="5"/>
      <c r="C25059" s="5" t="str">
        <f>IFERROR(__xludf.DUMMYFUNCTION("""COMPUTED_VALUE"""),"")</f>
        <v/>
      </c>
      <c r="D25059" s="5">
        <v>0.0</v>
      </c>
    </row>
    <row r="25060" ht="14.25" customHeight="1">
      <c r="A25060" s="5"/>
      <c r="B25060" s="5"/>
      <c r="C25060" s="5" t="str">
        <f>IFERROR(__xludf.DUMMYFUNCTION("""COMPUTED_VALUE"""),"")</f>
        <v/>
      </c>
      <c r="D25060" s="5">
        <v>0.0</v>
      </c>
    </row>
    <row r="25061" ht="14.25" customHeight="1">
      <c r="A25061" s="5"/>
      <c r="B25061" s="5"/>
      <c r="C25061" s="5" t="str">
        <f>IFERROR(__xludf.DUMMYFUNCTION("""COMPUTED_VALUE"""),"")</f>
        <v/>
      </c>
      <c r="D25061" s="5">
        <v>0.0</v>
      </c>
    </row>
    <row r="25062" ht="14.25" customHeight="1">
      <c r="A25062" s="5"/>
      <c r="B25062" s="5"/>
      <c r="C25062" s="5" t="str">
        <f>IFERROR(__xludf.DUMMYFUNCTION("""COMPUTED_VALUE"""),"")</f>
        <v/>
      </c>
      <c r="D25062" s="5">
        <v>0.0</v>
      </c>
    </row>
    <row r="25063" ht="14.25" customHeight="1">
      <c r="A25063" s="5"/>
      <c r="B25063" s="5"/>
      <c r="C25063" s="5" t="str">
        <f>IFERROR(__xludf.DUMMYFUNCTION("""COMPUTED_VALUE"""),"")</f>
        <v/>
      </c>
      <c r="D25063" s="5">
        <v>0.0</v>
      </c>
    </row>
    <row r="25064" ht="14.25" customHeight="1">
      <c r="A25064" s="5"/>
      <c r="B25064" s="5"/>
      <c r="C25064" s="5" t="str">
        <f>IFERROR(__xludf.DUMMYFUNCTION("""COMPUTED_VALUE"""),"")</f>
        <v/>
      </c>
      <c r="D25064" s="5">
        <v>0.0</v>
      </c>
    </row>
    <row r="25065" ht="14.25" customHeight="1">
      <c r="A25065" s="5"/>
      <c r="B25065" s="5"/>
      <c r="C25065" s="5" t="str">
        <f>IFERROR(__xludf.DUMMYFUNCTION("""COMPUTED_VALUE"""),"")</f>
        <v/>
      </c>
      <c r="D25065" s="5">
        <v>0.0</v>
      </c>
    </row>
    <row r="25066" ht="14.25" customHeight="1">
      <c r="A25066" s="5"/>
      <c r="B25066" s="5"/>
      <c r="C25066" s="5" t="str">
        <f>IFERROR(__xludf.DUMMYFUNCTION("""COMPUTED_VALUE"""),"")</f>
        <v/>
      </c>
      <c r="D25066" s="5">
        <v>0.0</v>
      </c>
    </row>
    <row r="25067" ht="14.25" customHeight="1">
      <c r="A25067" s="5"/>
      <c r="B25067" s="5"/>
      <c r="C25067" s="5" t="str">
        <f>IFERROR(__xludf.DUMMYFUNCTION("""COMPUTED_VALUE"""),"")</f>
        <v/>
      </c>
      <c r="D25067" s="5">
        <v>0.0</v>
      </c>
    </row>
    <row r="25068" ht="14.25" customHeight="1">
      <c r="A25068" s="5"/>
      <c r="B25068" s="5"/>
      <c r="C25068" s="5" t="str">
        <f>IFERROR(__xludf.DUMMYFUNCTION("""COMPUTED_VALUE"""),"")</f>
        <v/>
      </c>
      <c r="D25068" s="5">
        <v>0.0</v>
      </c>
    </row>
    <row r="25069" ht="14.25" customHeight="1">
      <c r="A25069" s="5"/>
      <c r="B25069" s="5"/>
      <c r="C25069" s="5" t="str">
        <f>IFERROR(__xludf.DUMMYFUNCTION("""COMPUTED_VALUE"""),"")</f>
        <v/>
      </c>
      <c r="D25069" s="5">
        <v>0.0</v>
      </c>
    </row>
    <row r="25070" ht="14.25" customHeight="1">
      <c r="A25070" s="5"/>
      <c r="B25070" s="5"/>
      <c r="C25070" s="5" t="str">
        <f>IFERROR(__xludf.DUMMYFUNCTION("""COMPUTED_VALUE"""),"")</f>
        <v/>
      </c>
      <c r="D25070" s="5">
        <v>0.0</v>
      </c>
    </row>
    <row r="25071" ht="14.25" customHeight="1">
      <c r="A25071" s="5"/>
      <c r="B25071" s="5"/>
      <c r="C25071" s="5" t="str">
        <f>IFERROR(__xludf.DUMMYFUNCTION("""COMPUTED_VALUE"""),"")</f>
        <v/>
      </c>
      <c r="D25071" s="5">
        <v>0.0</v>
      </c>
    </row>
    <row r="25072" ht="14.25" customHeight="1">
      <c r="A25072" s="5"/>
      <c r="B25072" s="5"/>
      <c r="C25072" s="5" t="str">
        <f>IFERROR(__xludf.DUMMYFUNCTION("""COMPUTED_VALUE"""),"")</f>
        <v/>
      </c>
      <c r="D25072" s="5">
        <v>0.0</v>
      </c>
    </row>
    <row r="25073" ht="14.25" customHeight="1">
      <c r="A25073" s="5"/>
      <c r="B25073" s="5"/>
      <c r="C25073" s="5" t="str">
        <f>IFERROR(__xludf.DUMMYFUNCTION("""COMPUTED_VALUE"""),"")</f>
        <v/>
      </c>
      <c r="D25073" s="5">
        <v>0.0</v>
      </c>
    </row>
    <row r="25074" ht="14.25" customHeight="1">
      <c r="A25074" s="5"/>
      <c r="B25074" s="5"/>
      <c r="C25074" s="5" t="str">
        <f>IFERROR(__xludf.DUMMYFUNCTION("""COMPUTED_VALUE"""),"")</f>
        <v/>
      </c>
      <c r="D25074" s="5">
        <v>0.0</v>
      </c>
    </row>
    <row r="25075" ht="14.25" customHeight="1">
      <c r="A25075" s="5"/>
      <c r="B25075" s="5"/>
      <c r="C25075" s="5" t="str">
        <f>IFERROR(__xludf.DUMMYFUNCTION("""COMPUTED_VALUE"""),"")</f>
        <v/>
      </c>
      <c r="D25075" s="5">
        <v>0.0</v>
      </c>
    </row>
    <row r="25076" ht="14.25" customHeight="1">
      <c r="A25076" s="5"/>
      <c r="B25076" s="5"/>
      <c r="C25076" s="5" t="str">
        <f>IFERROR(__xludf.DUMMYFUNCTION("""COMPUTED_VALUE"""),"")</f>
        <v/>
      </c>
      <c r="D25076" s="5">
        <v>0.0</v>
      </c>
    </row>
    <row r="25077" ht="14.25" customHeight="1">
      <c r="A25077" s="5"/>
      <c r="B25077" s="5"/>
      <c r="C25077" s="5" t="str">
        <f>IFERROR(__xludf.DUMMYFUNCTION("""COMPUTED_VALUE"""),"")</f>
        <v/>
      </c>
      <c r="D25077" s="5">
        <v>0.0</v>
      </c>
    </row>
    <row r="25078" ht="14.25" customHeight="1">
      <c r="A25078" s="5"/>
      <c r="B25078" s="5"/>
      <c r="C25078" s="5" t="str">
        <f>IFERROR(__xludf.DUMMYFUNCTION("""COMPUTED_VALUE"""),"")</f>
        <v/>
      </c>
      <c r="D25078" s="5">
        <v>0.0</v>
      </c>
    </row>
    <row r="25079" ht="14.25" customHeight="1">
      <c r="A25079" s="5"/>
      <c r="B25079" s="5"/>
      <c r="C25079" s="5" t="str">
        <f>IFERROR(__xludf.DUMMYFUNCTION("""COMPUTED_VALUE"""),"")</f>
        <v/>
      </c>
      <c r="D25079" s="5">
        <v>0.0</v>
      </c>
    </row>
    <row r="25080" ht="14.25" customHeight="1">
      <c r="A25080" s="5"/>
      <c r="B25080" s="5"/>
      <c r="C25080" s="5" t="str">
        <f>IFERROR(__xludf.DUMMYFUNCTION("""COMPUTED_VALUE"""),"")</f>
        <v/>
      </c>
      <c r="D25080" s="5">
        <v>0.0</v>
      </c>
    </row>
    <row r="25081" ht="14.25" customHeight="1">
      <c r="A25081" s="5"/>
      <c r="B25081" s="5"/>
      <c r="C25081" s="5" t="str">
        <f>IFERROR(__xludf.DUMMYFUNCTION("""COMPUTED_VALUE"""),"")</f>
        <v/>
      </c>
      <c r="D25081" s="5">
        <v>0.0</v>
      </c>
    </row>
    <row r="25082" ht="14.25" customHeight="1">
      <c r="A25082" s="5"/>
      <c r="B25082" s="5"/>
      <c r="C25082" s="5" t="str">
        <f>IFERROR(__xludf.DUMMYFUNCTION("""COMPUTED_VALUE"""),"")</f>
        <v/>
      </c>
      <c r="D25082" s="5">
        <v>0.0</v>
      </c>
    </row>
    <row r="25083" ht="14.25" customHeight="1">
      <c r="A25083" s="5"/>
      <c r="B25083" s="5"/>
      <c r="C25083" s="5" t="str">
        <f>IFERROR(__xludf.DUMMYFUNCTION("""COMPUTED_VALUE"""),"")</f>
        <v/>
      </c>
      <c r="D25083" s="5">
        <v>0.0</v>
      </c>
    </row>
    <row r="25084" ht="14.25" customHeight="1">
      <c r="A25084" s="5"/>
      <c r="B25084" s="5"/>
      <c r="C25084" s="5" t="str">
        <f>IFERROR(__xludf.DUMMYFUNCTION("""COMPUTED_VALUE"""),"")</f>
        <v/>
      </c>
      <c r="D25084" s="5">
        <v>0.0</v>
      </c>
    </row>
    <row r="25085" ht="14.25" customHeight="1">
      <c r="A25085" s="5"/>
      <c r="B25085" s="5"/>
      <c r="C25085" s="5" t="str">
        <f>IFERROR(__xludf.DUMMYFUNCTION("""COMPUTED_VALUE"""),"")</f>
        <v/>
      </c>
      <c r="D25085" s="5">
        <v>0.0</v>
      </c>
    </row>
    <row r="25086" ht="14.25" customHeight="1">
      <c r="A25086" s="5"/>
      <c r="B25086" s="5"/>
      <c r="C25086" s="5" t="str">
        <f>IFERROR(__xludf.DUMMYFUNCTION("""COMPUTED_VALUE"""),"")</f>
        <v/>
      </c>
      <c r="D25086" s="5">
        <v>0.0</v>
      </c>
    </row>
    <row r="25087" ht="14.25" customHeight="1">
      <c r="A25087" s="5"/>
      <c r="B25087" s="5"/>
      <c r="C25087" s="5" t="str">
        <f>IFERROR(__xludf.DUMMYFUNCTION("""COMPUTED_VALUE"""),"")</f>
        <v/>
      </c>
      <c r="D25087" s="5">
        <v>0.0</v>
      </c>
    </row>
    <row r="25088" ht="14.25" customHeight="1">
      <c r="A25088" s="5"/>
      <c r="B25088" s="5"/>
      <c r="C25088" s="5" t="str">
        <f>IFERROR(__xludf.DUMMYFUNCTION("""COMPUTED_VALUE"""),"")</f>
        <v/>
      </c>
      <c r="D25088" s="5">
        <v>0.0</v>
      </c>
    </row>
    <row r="25089" ht="14.25" customHeight="1">
      <c r="A25089" s="5"/>
      <c r="B25089" s="5"/>
      <c r="C25089" s="5" t="str">
        <f>IFERROR(__xludf.DUMMYFUNCTION("""COMPUTED_VALUE"""),"")</f>
        <v/>
      </c>
      <c r="D25089" s="5">
        <v>0.0</v>
      </c>
    </row>
    <row r="25090" ht="14.25" customHeight="1">
      <c r="A25090" s="5"/>
      <c r="B25090" s="5"/>
      <c r="C25090" s="5" t="str">
        <f>IFERROR(__xludf.DUMMYFUNCTION("""COMPUTED_VALUE"""),"")</f>
        <v/>
      </c>
      <c r="D25090" s="5">
        <v>0.0</v>
      </c>
    </row>
    <row r="25091" ht="14.25" customHeight="1">
      <c r="A25091" s="5"/>
      <c r="B25091" s="5"/>
      <c r="C25091" s="5" t="str">
        <f>IFERROR(__xludf.DUMMYFUNCTION("""COMPUTED_VALUE"""),"")</f>
        <v/>
      </c>
      <c r="D25091" s="5">
        <v>0.0</v>
      </c>
    </row>
    <row r="25092" ht="14.25" customHeight="1">
      <c r="A25092" s="5"/>
      <c r="B25092" s="5"/>
      <c r="C25092" s="5" t="str">
        <f>IFERROR(__xludf.DUMMYFUNCTION("""COMPUTED_VALUE"""),"")</f>
        <v/>
      </c>
      <c r="D25092" s="5">
        <v>0.0</v>
      </c>
    </row>
    <row r="25093" ht="14.25" customHeight="1">
      <c r="A25093" s="5"/>
      <c r="B25093" s="5"/>
      <c r="C25093" s="5" t="str">
        <f>IFERROR(__xludf.DUMMYFUNCTION("""COMPUTED_VALUE"""),"")</f>
        <v/>
      </c>
      <c r="D25093" s="5">
        <v>0.0</v>
      </c>
    </row>
    <row r="25094" ht="14.25" customHeight="1">
      <c r="A25094" s="5"/>
      <c r="B25094" s="5"/>
      <c r="C25094" s="5" t="str">
        <f>IFERROR(__xludf.DUMMYFUNCTION("""COMPUTED_VALUE"""),"")</f>
        <v/>
      </c>
      <c r="D25094" s="5">
        <v>0.0</v>
      </c>
    </row>
    <row r="25095" ht="14.25" customHeight="1">
      <c r="A25095" s="5"/>
      <c r="B25095" s="5"/>
      <c r="C25095" s="5" t="str">
        <f>IFERROR(__xludf.DUMMYFUNCTION("""COMPUTED_VALUE"""),"")</f>
        <v/>
      </c>
      <c r="D25095" s="5">
        <v>0.0</v>
      </c>
    </row>
    <row r="25096" ht="14.25" customHeight="1">
      <c r="A25096" s="5"/>
      <c r="B25096" s="5"/>
      <c r="C25096" s="5" t="str">
        <f>IFERROR(__xludf.DUMMYFUNCTION("""COMPUTED_VALUE"""),"")</f>
        <v/>
      </c>
      <c r="D25096" s="5">
        <v>0.0</v>
      </c>
    </row>
    <row r="25097" ht="14.25" customHeight="1">
      <c r="A25097" s="5"/>
      <c r="B25097" s="5"/>
      <c r="C25097" s="5" t="str">
        <f>IFERROR(__xludf.DUMMYFUNCTION("""COMPUTED_VALUE"""),"")</f>
        <v/>
      </c>
      <c r="D25097" s="5">
        <v>0.0</v>
      </c>
    </row>
    <row r="25098" ht="14.25" customHeight="1">
      <c r="A25098" s="5"/>
      <c r="B25098" s="5"/>
      <c r="C25098" s="5" t="str">
        <f>IFERROR(__xludf.DUMMYFUNCTION("""COMPUTED_VALUE"""),"")</f>
        <v/>
      </c>
      <c r="D25098" s="5">
        <v>0.0</v>
      </c>
    </row>
    <row r="25099" ht="14.25" customHeight="1">
      <c r="A25099" s="5"/>
      <c r="B25099" s="5"/>
      <c r="C25099" s="5" t="str">
        <f>IFERROR(__xludf.DUMMYFUNCTION("""COMPUTED_VALUE"""),"")</f>
        <v/>
      </c>
      <c r="D25099" s="5">
        <v>0.0</v>
      </c>
    </row>
    <row r="25100" ht="14.25" customHeight="1">
      <c r="A25100" s="5"/>
      <c r="B25100" s="5"/>
      <c r="C25100" s="5" t="str">
        <f>IFERROR(__xludf.DUMMYFUNCTION("""COMPUTED_VALUE"""),"")</f>
        <v/>
      </c>
      <c r="D25100" s="5">
        <v>0.0</v>
      </c>
    </row>
    <row r="25101" ht="14.25" customHeight="1">
      <c r="A25101" s="5"/>
      <c r="B25101" s="5"/>
      <c r="C25101" s="5" t="str">
        <f>IFERROR(__xludf.DUMMYFUNCTION("""COMPUTED_VALUE"""),"")</f>
        <v/>
      </c>
      <c r="D25101" s="5">
        <v>0.0</v>
      </c>
    </row>
    <row r="25102" ht="14.25" customHeight="1">
      <c r="A25102" s="5"/>
      <c r="B25102" s="5"/>
      <c r="C25102" s="5" t="str">
        <f>IFERROR(__xludf.DUMMYFUNCTION("""COMPUTED_VALUE"""),"")</f>
        <v/>
      </c>
      <c r="D25102" s="5">
        <v>0.0</v>
      </c>
    </row>
    <row r="25103" ht="14.25" customHeight="1">
      <c r="A25103" s="5"/>
      <c r="B25103" s="5"/>
      <c r="C25103" s="5" t="str">
        <f>IFERROR(__xludf.DUMMYFUNCTION("""COMPUTED_VALUE"""),"")</f>
        <v/>
      </c>
      <c r="D25103" s="5">
        <v>0.0</v>
      </c>
    </row>
    <row r="25104" ht="14.25" customHeight="1">
      <c r="A25104" s="5"/>
      <c r="B25104" s="5"/>
      <c r="C25104" s="5" t="str">
        <f>IFERROR(__xludf.DUMMYFUNCTION("""COMPUTED_VALUE"""),"")</f>
        <v/>
      </c>
      <c r="D25104" s="5">
        <v>0.0</v>
      </c>
    </row>
    <row r="25105" ht="14.25" customHeight="1">
      <c r="A25105" s="5"/>
      <c r="B25105" s="5"/>
      <c r="C25105" s="5" t="str">
        <f>IFERROR(__xludf.DUMMYFUNCTION("""COMPUTED_VALUE"""),"")</f>
        <v/>
      </c>
      <c r="D25105" s="5">
        <v>0.0</v>
      </c>
    </row>
    <row r="25106" ht="14.25" customHeight="1">
      <c r="A25106" s="5"/>
      <c r="B25106" s="5"/>
      <c r="C25106" s="5" t="str">
        <f>IFERROR(__xludf.DUMMYFUNCTION("""COMPUTED_VALUE"""),"")</f>
        <v/>
      </c>
      <c r="D25106" s="5">
        <v>0.0</v>
      </c>
    </row>
    <row r="25107" ht="14.25" customHeight="1">
      <c r="A25107" s="5"/>
      <c r="B25107" s="5"/>
      <c r="C25107" s="5" t="str">
        <f>IFERROR(__xludf.DUMMYFUNCTION("""COMPUTED_VALUE"""),"")</f>
        <v/>
      </c>
      <c r="D25107" s="5">
        <v>0.0</v>
      </c>
    </row>
    <row r="25108" ht="14.25" customHeight="1">
      <c r="A25108" s="5"/>
      <c r="B25108" s="5"/>
      <c r="C25108" s="5" t="str">
        <f>IFERROR(__xludf.DUMMYFUNCTION("""COMPUTED_VALUE"""),"")</f>
        <v/>
      </c>
      <c r="D25108" s="5">
        <v>0.0</v>
      </c>
    </row>
    <row r="25109" ht="14.25" customHeight="1">
      <c r="A25109" s="5"/>
      <c r="B25109" s="5"/>
      <c r="C25109" s="5" t="str">
        <f>IFERROR(__xludf.DUMMYFUNCTION("""COMPUTED_VALUE"""),"")</f>
        <v/>
      </c>
      <c r="D25109" s="5">
        <v>0.0</v>
      </c>
    </row>
    <row r="25110" ht="14.25" customHeight="1">
      <c r="A25110" s="5"/>
      <c r="B25110" s="5"/>
      <c r="C25110" s="5" t="str">
        <f>IFERROR(__xludf.DUMMYFUNCTION("""COMPUTED_VALUE"""),"")</f>
        <v/>
      </c>
      <c r="D25110" s="5">
        <v>0.0</v>
      </c>
    </row>
    <row r="25111" ht="14.25" customHeight="1">
      <c r="A25111" s="5"/>
      <c r="B25111" s="5"/>
      <c r="C25111" s="5" t="str">
        <f>IFERROR(__xludf.DUMMYFUNCTION("""COMPUTED_VALUE"""),"")</f>
        <v/>
      </c>
      <c r="D25111" s="5">
        <v>0.0</v>
      </c>
    </row>
    <row r="25112" ht="14.25" customHeight="1">
      <c r="A25112" s="5"/>
      <c r="B25112" s="5"/>
      <c r="C25112" s="5" t="str">
        <f>IFERROR(__xludf.DUMMYFUNCTION("""COMPUTED_VALUE"""),"")</f>
        <v/>
      </c>
      <c r="D25112" s="5">
        <v>0.0</v>
      </c>
    </row>
    <row r="25113" ht="14.25" customHeight="1">
      <c r="A25113" s="5"/>
      <c r="B25113" s="5"/>
      <c r="C25113" s="5" t="str">
        <f>IFERROR(__xludf.DUMMYFUNCTION("""COMPUTED_VALUE"""),"")</f>
        <v/>
      </c>
      <c r="D25113" s="5">
        <v>0.0</v>
      </c>
    </row>
    <row r="25114" ht="14.25" customHeight="1">
      <c r="A25114" s="5"/>
      <c r="B25114" s="5"/>
      <c r="C25114" s="5" t="str">
        <f>IFERROR(__xludf.DUMMYFUNCTION("""COMPUTED_VALUE"""),"")</f>
        <v/>
      </c>
      <c r="D25114" s="5">
        <v>0.0</v>
      </c>
    </row>
    <row r="25115" ht="14.25" customHeight="1">
      <c r="A25115" s="5"/>
      <c r="B25115" s="5"/>
      <c r="C25115" s="5" t="str">
        <f>IFERROR(__xludf.DUMMYFUNCTION("""COMPUTED_VALUE"""),"")</f>
        <v/>
      </c>
      <c r="D25115" s="5">
        <v>0.0</v>
      </c>
    </row>
    <row r="25116" ht="14.25" customHeight="1">
      <c r="A25116" s="5"/>
      <c r="B25116" s="5"/>
      <c r="C25116" s="5" t="str">
        <f>IFERROR(__xludf.DUMMYFUNCTION("""COMPUTED_VALUE"""),"")</f>
        <v/>
      </c>
      <c r="D25116" s="5">
        <v>0.0</v>
      </c>
    </row>
    <row r="25117" ht="14.25" customHeight="1">
      <c r="A25117" s="5"/>
      <c r="B25117" s="5"/>
      <c r="C25117" s="5" t="str">
        <f>IFERROR(__xludf.DUMMYFUNCTION("""COMPUTED_VALUE"""),"")</f>
        <v/>
      </c>
      <c r="D25117" s="5">
        <v>0.0</v>
      </c>
    </row>
    <row r="25118" ht="14.25" customHeight="1">
      <c r="A25118" s="5"/>
      <c r="B25118" s="5"/>
      <c r="C25118" s="5" t="str">
        <f>IFERROR(__xludf.DUMMYFUNCTION("""COMPUTED_VALUE"""),"")</f>
        <v/>
      </c>
      <c r="D25118" s="5">
        <v>0.0</v>
      </c>
    </row>
    <row r="25119" ht="14.25" customHeight="1">
      <c r="A25119" s="5"/>
      <c r="B25119" s="5"/>
      <c r="C25119" s="5" t="str">
        <f>IFERROR(__xludf.DUMMYFUNCTION("""COMPUTED_VALUE"""),"")</f>
        <v/>
      </c>
      <c r="D25119" s="5">
        <v>0.0</v>
      </c>
    </row>
    <row r="25120" ht="14.25" customHeight="1">
      <c r="A25120" s="5"/>
      <c r="B25120" s="5"/>
      <c r="C25120" s="5" t="str">
        <f>IFERROR(__xludf.DUMMYFUNCTION("""COMPUTED_VALUE"""),"")</f>
        <v/>
      </c>
      <c r="D25120" s="5">
        <v>0.0</v>
      </c>
    </row>
    <row r="25121" ht="14.25" customHeight="1">
      <c r="A25121" s="5"/>
      <c r="B25121" s="5"/>
      <c r="C25121" s="5" t="str">
        <f>IFERROR(__xludf.DUMMYFUNCTION("""COMPUTED_VALUE"""),"")</f>
        <v/>
      </c>
      <c r="D25121" s="5">
        <v>0.0</v>
      </c>
    </row>
    <row r="25122" ht="14.25" customHeight="1">
      <c r="A25122" s="5"/>
      <c r="B25122" s="5"/>
      <c r="C25122" s="5" t="str">
        <f>IFERROR(__xludf.DUMMYFUNCTION("""COMPUTED_VALUE"""),"")</f>
        <v/>
      </c>
      <c r="D25122" s="5">
        <v>0.0</v>
      </c>
    </row>
    <row r="25123" ht="14.25" customHeight="1">
      <c r="A25123" s="5"/>
      <c r="B25123" s="5"/>
      <c r="C25123" s="5" t="str">
        <f>IFERROR(__xludf.DUMMYFUNCTION("""COMPUTED_VALUE"""),"")</f>
        <v/>
      </c>
      <c r="D25123" s="5">
        <v>0.0</v>
      </c>
    </row>
    <row r="25124" ht="14.25" customHeight="1">
      <c r="A25124" s="5"/>
      <c r="B25124" s="5"/>
      <c r="C25124" s="5" t="str">
        <f>IFERROR(__xludf.DUMMYFUNCTION("""COMPUTED_VALUE"""),"")</f>
        <v/>
      </c>
      <c r="D25124" s="5">
        <v>0.0</v>
      </c>
    </row>
    <row r="25125" ht="14.25" customHeight="1">
      <c r="A25125" s="5"/>
      <c r="B25125" s="5"/>
      <c r="C25125" s="5" t="str">
        <f>IFERROR(__xludf.DUMMYFUNCTION("""COMPUTED_VALUE"""),"")</f>
        <v/>
      </c>
      <c r="D25125" s="5">
        <v>0.0</v>
      </c>
    </row>
    <row r="25126" ht="14.25" customHeight="1">
      <c r="A25126" s="5"/>
      <c r="B25126" s="5"/>
      <c r="C25126" s="5" t="str">
        <f>IFERROR(__xludf.DUMMYFUNCTION("""COMPUTED_VALUE"""),"")</f>
        <v/>
      </c>
      <c r="D25126" s="5">
        <v>0.0</v>
      </c>
    </row>
    <row r="25127" ht="14.25" customHeight="1">
      <c r="A25127" s="5"/>
      <c r="B25127" s="5"/>
      <c r="C25127" s="5" t="str">
        <f>IFERROR(__xludf.DUMMYFUNCTION("""COMPUTED_VALUE"""),"")</f>
        <v/>
      </c>
      <c r="D25127" s="5">
        <v>0.0</v>
      </c>
    </row>
    <row r="25128" ht="14.25" customHeight="1">
      <c r="A25128" s="5"/>
      <c r="B25128" s="5"/>
      <c r="C25128" s="5" t="str">
        <f>IFERROR(__xludf.DUMMYFUNCTION("""COMPUTED_VALUE"""),"")</f>
        <v/>
      </c>
      <c r="D25128" s="5">
        <v>0.0</v>
      </c>
    </row>
    <row r="25129" ht="14.25" customHeight="1">
      <c r="A25129" s="5"/>
      <c r="B25129" s="5"/>
      <c r="C25129" s="5" t="str">
        <f>IFERROR(__xludf.DUMMYFUNCTION("""COMPUTED_VALUE"""),"")</f>
        <v/>
      </c>
      <c r="D25129" s="5">
        <v>0.0</v>
      </c>
    </row>
    <row r="25130" ht="14.25" customHeight="1">
      <c r="A25130" s="5"/>
      <c r="B25130" s="5"/>
      <c r="C25130" s="5" t="str">
        <f>IFERROR(__xludf.DUMMYFUNCTION("""COMPUTED_VALUE"""),"")</f>
        <v/>
      </c>
      <c r="D25130" s="5">
        <v>0.0</v>
      </c>
    </row>
    <row r="25131" ht="14.25" customHeight="1">
      <c r="A25131" s="5"/>
      <c r="B25131" s="5"/>
      <c r="C25131" s="5" t="str">
        <f>IFERROR(__xludf.DUMMYFUNCTION("""COMPUTED_VALUE"""),"")</f>
        <v/>
      </c>
      <c r="D25131" s="5">
        <v>0.0</v>
      </c>
    </row>
    <row r="25132" ht="14.25" customHeight="1">
      <c r="A25132" s="5"/>
      <c r="B25132" s="5"/>
      <c r="C25132" s="5" t="str">
        <f>IFERROR(__xludf.DUMMYFUNCTION("""COMPUTED_VALUE"""),"")</f>
        <v/>
      </c>
      <c r="D25132" s="5">
        <v>0.0</v>
      </c>
    </row>
    <row r="25133" ht="14.25" customHeight="1">
      <c r="A25133" s="5"/>
      <c r="B25133" s="5"/>
      <c r="C25133" s="5" t="str">
        <f>IFERROR(__xludf.DUMMYFUNCTION("""COMPUTED_VALUE"""),"")</f>
        <v/>
      </c>
      <c r="D25133" s="5">
        <v>0.0</v>
      </c>
    </row>
    <row r="25134" ht="14.25" customHeight="1">
      <c r="A25134" s="5"/>
      <c r="B25134" s="5"/>
      <c r="C25134" s="5" t="str">
        <f>IFERROR(__xludf.DUMMYFUNCTION("""COMPUTED_VALUE"""),"")</f>
        <v/>
      </c>
      <c r="D25134" s="5">
        <v>0.0</v>
      </c>
    </row>
    <row r="25135" ht="14.25" customHeight="1">
      <c r="A25135" s="5"/>
      <c r="B25135" s="5"/>
      <c r="C25135" s="5" t="str">
        <f>IFERROR(__xludf.DUMMYFUNCTION("""COMPUTED_VALUE"""),"")</f>
        <v/>
      </c>
      <c r="D25135" s="5">
        <v>0.0</v>
      </c>
    </row>
    <row r="25136" ht="14.25" customHeight="1">
      <c r="A25136" s="5"/>
      <c r="B25136" s="5"/>
      <c r="C25136" s="5" t="str">
        <f>IFERROR(__xludf.DUMMYFUNCTION("""COMPUTED_VALUE"""),"")</f>
        <v/>
      </c>
      <c r="D25136" s="5">
        <v>0.0</v>
      </c>
    </row>
    <row r="25137" ht="14.25" customHeight="1">
      <c r="A25137" s="5"/>
      <c r="B25137" s="5"/>
      <c r="C25137" s="5" t="str">
        <f>IFERROR(__xludf.DUMMYFUNCTION("""COMPUTED_VALUE"""),"")</f>
        <v/>
      </c>
      <c r="D25137" s="5">
        <v>0.0</v>
      </c>
    </row>
    <row r="25138" ht="14.25" customHeight="1">
      <c r="A25138" s="5"/>
      <c r="B25138" s="5"/>
      <c r="C25138" s="5" t="str">
        <f>IFERROR(__xludf.DUMMYFUNCTION("""COMPUTED_VALUE"""),"")</f>
        <v/>
      </c>
      <c r="D25138" s="5">
        <v>0.0</v>
      </c>
    </row>
    <row r="25139" ht="14.25" customHeight="1">
      <c r="A25139" s="5"/>
      <c r="B25139" s="5"/>
      <c r="C25139" s="5" t="str">
        <f>IFERROR(__xludf.DUMMYFUNCTION("""COMPUTED_VALUE"""),"")</f>
        <v/>
      </c>
      <c r="D25139" s="5">
        <v>0.0</v>
      </c>
    </row>
    <row r="25140" ht="14.25" customHeight="1">
      <c r="A25140" s="5"/>
      <c r="B25140" s="5"/>
      <c r="C25140" s="5" t="str">
        <f>IFERROR(__xludf.DUMMYFUNCTION("""COMPUTED_VALUE"""),"")</f>
        <v/>
      </c>
      <c r="D25140" s="5">
        <v>0.0</v>
      </c>
    </row>
    <row r="25141" ht="14.25" customHeight="1">
      <c r="A25141" s="5"/>
      <c r="B25141" s="5"/>
      <c r="C25141" s="5" t="str">
        <f>IFERROR(__xludf.DUMMYFUNCTION("""COMPUTED_VALUE"""),"")</f>
        <v/>
      </c>
      <c r="D25141" s="5">
        <v>0.0</v>
      </c>
    </row>
    <row r="25142" ht="14.25" customHeight="1">
      <c r="A25142" s="5"/>
      <c r="B25142" s="5"/>
      <c r="C25142" s="5" t="str">
        <f>IFERROR(__xludf.DUMMYFUNCTION("""COMPUTED_VALUE"""),"")</f>
        <v/>
      </c>
      <c r="D25142" s="5">
        <v>0.0</v>
      </c>
    </row>
    <row r="25143" ht="14.25" customHeight="1">
      <c r="A25143" s="5"/>
      <c r="B25143" s="5"/>
      <c r="C25143" s="5" t="str">
        <f>IFERROR(__xludf.DUMMYFUNCTION("""COMPUTED_VALUE"""),"")</f>
        <v/>
      </c>
      <c r="D25143" s="5">
        <v>0.0</v>
      </c>
    </row>
    <row r="25144" ht="14.25" customHeight="1">
      <c r="A25144" s="5"/>
      <c r="B25144" s="5"/>
      <c r="C25144" s="5" t="str">
        <f>IFERROR(__xludf.DUMMYFUNCTION("""COMPUTED_VALUE"""),"")</f>
        <v/>
      </c>
      <c r="D25144" s="5">
        <v>0.0</v>
      </c>
    </row>
    <row r="25145" ht="14.25" customHeight="1">
      <c r="A25145" s="5"/>
      <c r="B25145" s="5"/>
      <c r="C25145" s="5" t="str">
        <f>IFERROR(__xludf.DUMMYFUNCTION("""COMPUTED_VALUE"""),"")</f>
        <v/>
      </c>
      <c r="D25145" s="5">
        <v>0.0</v>
      </c>
    </row>
    <row r="25146" ht="14.25" customHeight="1">
      <c r="A25146" s="5"/>
      <c r="B25146" s="5"/>
      <c r="C25146" s="5" t="str">
        <f>IFERROR(__xludf.DUMMYFUNCTION("""COMPUTED_VALUE"""),"")</f>
        <v/>
      </c>
      <c r="D25146" s="5">
        <v>0.0</v>
      </c>
    </row>
    <row r="25147" ht="14.25" customHeight="1">
      <c r="A25147" s="5"/>
      <c r="B25147" s="5"/>
      <c r="C25147" s="5" t="str">
        <f>IFERROR(__xludf.DUMMYFUNCTION("""COMPUTED_VALUE"""),"")</f>
        <v/>
      </c>
      <c r="D25147" s="5">
        <v>0.0</v>
      </c>
    </row>
    <row r="25148" ht="14.25" customHeight="1">
      <c r="A25148" s="5"/>
      <c r="B25148" s="5"/>
      <c r="C25148" s="5" t="str">
        <f>IFERROR(__xludf.DUMMYFUNCTION("""COMPUTED_VALUE"""),"")</f>
        <v/>
      </c>
      <c r="D25148" s="5">
        <v>0.0</v>
      </c>
    </row>
    <row r="25149" ht="14.25" customHeight="1">
      <c r="A25149" s="5"/>
      <c r="B25149" s="5"/>
      <c r="C25149" s="5" t="str">
        <f>IFERROR(__xludf.DUMMYFUNCTION("""COMPUTED_VALUE"""),"")</f>
        <v/>
      </c>
      <c r="D25149" s="5">
        <v>0.0</v>
      </c>
    </row>
    <row r="25150" ht="14.25" customHeight="1">
      <c r="A25150" s="5"/>
      <c r="B25150" s="5"/>
      <c r="C25150" s="5" t="str">
        <f>IFERROR(__xludf.DUMMYFUNCTION("""COMPUTED_VALUE"""),"")</f>
        <v/>
      </c>
      <c r="D25150" s="5">
        <v>0.0</v>
      </c>
    </row>
    <row r="25151" ht="14.25" customHeight="1">
      <c r="A25151" s="5"/>
      <c r="B25151" s="5"/>
      <c r="C25151" s="5" t="str">
        <f>IFERROR(__xludf.DUMMYFUNCTION("""COMPUTED_VALUE"""),"")</f>
        <v/>
      </c>
      <c r="D25151" s="5">
        <v>0.0</v>
      </c>
    </row>
    <row r="25152" ht="14.25" customHeight="1">
      <c r="A25152" s="5"/>
      <c r="B25152" s="5"/>
      <c r="C25152" s="5" t="str">
        <f>IFERROR(__xludf.DUMMYFUNCTION("""COMPUTED_VALUE"""),"")</f>
        <v/>
      </c>
      <c r="D25152" s="5">
        <v>0.0</v>
      </c>
    </row>
    <row r="25153" ht="14.25" customHeight="1">
      <c r="A25153" s="5"/>
      <c r="B25153" s="5"/>
      <c r="C25153" s="5" t="str">
        <f>IFERROR(__xludf.DUMMYFUNCTION("""COMPUTED_VALUE"""),"")</f>
        <v/>
      </c>
      <c r="D25153" s="5">
        <v>0.0</v>
      </c>
    </row>
    <row r="25154" ht="14.25" customHeight="1">
      <c r="A25154" s="5"/>
      <c r="B25154" s="5"/>
      <c r="C25154" s="5" t="str">
        <f>IFERROR(__xludf.DUMMYFUNCTION("""COMPUTED_VALUE"""),"")</f>
        <v/>
      </c>
      <c r="D25154" s="5">
        <v>0.0</v>
      </c>
    </row>
    <row r="25155" ht="14.25" customHeight="1">
      <c r="A25155" s="5"/>
      <c r="B25155" s="5"/>
      <c r="C25155" s="5" t="str">
        <f>IFERROR(__xludf.DUMMYFUNCTION("""COMPUTED_VALUE"""),"")</f>
        <v/>
      </c>
      <c r="D25155" s="5">
        <v>0.0</v>
      </c>
    </row>
    <row r="25156" ht="14.25" customHeight="1">
      <c r="A25156" s="5"/>
      <c r="B25156" s="5"/>
      <c r="C25156" s="5" t="str">
        <f>IFERROR(__xludf.DUMMYFUNCTION("""COMPUTED_VALUE"""),"")</f>
        <v/>
      </c>
      <c r="D25156" s="5">
        <v>0.0</v>
      </c>
    </row>
    <row r="25157" ht="14.25" customHeight="1">
      <c r="A25157" s="5"/>
      <c r="B25157" s="5"/>
      <c r="C25157" s="5" t="str">
        <f>IFERROR(__xludf.DUMMYFUNCTION("""COMPUTED_VALUE"""),"")</f>
        <v/>
      </c>
      <c r="D25157" s="5">
        <v>0.0</v>
      </c>
    </row>
    <row r="25158" ht="14.25" customHeight="1">
      <c r="A25158" s="5"/>
      <c r="B25158" s="5"/>
      <c r="C25158" s="5" t="str">
        <f>IFERROR(__xludf.DUMMYFUNCTION("""COMPUTED_VALUE"""),"")</f>
        <v/>
      </c>
      <c r="D25158" s="5">
        <v>0.0</v>
      </c>
    </row>
    <row r="25159" ht="14.25" customHeight="1">
      <c r="A25159" s="5"/>
      <c r="B25159" s="5"/>
      <c r="C25159" s="5" t="str">
        <f>IFERROR(__xludf.DUMMYFUNCTION("""COMPUTED_VALUE"""),"")</f>
        <v/>
      </c>
      <c r="D25159" s="5">
        <v>0.0</v>
      </c>
    </row>
    <row r="25160" ht="14.25" customHeight="1">
      <c r="A25160" s="5"/>
      <c r="B25160" s="5"/>
      <c r="C25160" s="5" t="str">
        <f>IFERROR(__xludf.DUMMYFUNCTION("""COMPUTED_VALUE"""),"")</f>
        <v/>
      </c>
      <c r="D25160" s="5">
        <v>0.0</v>
      </c>
    </row>
    <row r="25161" ht="14.25" customHeight="1">
      <c r="A25161" s="5"/>
      <c r="B25161" s="5"/>
      <c r="C25161" s="5" t="str">
        <f>IFERROR(__xludf.DUMMYFUNCTION("""COMPUTED_VALUE"""),"")</f>
        <v/>
      </c>
      <c r="D25161" s="5">
        <v>0.0</v>
      </c>
    </row>
    <row r="25162" ht="14.25" customHeight="1">
      <c r="A25162" s="5"/>
      <c r="B25162" s="5"/>
      <c r="C25162" s="5" t="str">
        <f>IFERROR(__xludf.DUMMYFUNCTION("""COMPUTED_VALUE"""),"")</f>
        <v/>
      </c>
      <c r="D25162" s="5">
        <v>0.0</v>
      </c>
    </row>
    <row r="25163" ht="14.25" customHeight="1">
      <c r="A25163" s="5"/>
      <c r="B25163" s="5"/>
      <c r="C25163" s="5" t="str">
        <f>IFERROR(__xludf.DUMMYFUNCTION("""COMPUTED_VALUE"""),"")</f>
        <v/>
      </c>
      <c r="D25163" s="5">
        <v>0.0</v>
      </c>
    </row>
    <row r="25164" ht="14.25" customHeight="1">
      <c r="A25164" s="5"/>
      <c r="B25164" s="5"/>
      <c r="C25164" s="5" t="str">
        <f>IFERROR(__xludf.DUMMYFUNCTION("""COMPUTED_VALUE"""),"")</f>
        <v/>
      </c>
      <c r="D25164" s="5">
        <v>0.0</v>
      </c>
    </row>
    <row r="25165" ht="14.25" customHeight="1">
      <c r="A25165" s="5"/>
      <c r="B25165" s="5"/>
      <c r="C25165" s="5" t="str">
        <f>IFERROR(__xludf.DUMMYFUNCTION("""COMPUTED_VALUE"""),"")</f>
        <v/>
      </c>
      <c r="D25165" s="5">
        <v>0.0</v>
      </c>
    </row>
    <row r="25166" ht="14.25" customHeight="1">
      <c r="A25166" s="5"/>
      <c r="B25166" s="5"/>
      <c r="C25166" s="5" t="str">
        <f>IFERROR(__xludf.DUMMYFUNCTION("""COMPUTED_VALUE"""),"")</f>
        <v/>
      </c>
      <c r="D25166" s="5">
        <v>0.0</v>
      </c>
    </row>
    <row r="25167" ht="14.25" customHeight="1">
      <c r="A25167" s="5"/>
      <c r="B25167" s="5"/>
      <c r="C25167" s="5" t="str">
        <f>IFERROR(__xludf.DUMMYFUNCTION("""COMPUTED_VALUE"""),"")</f>
        <v/>
      </c>
      <c r="D25167" s="5">
        <v>0.0</v>
      </c>
    </row>
    <row r="25168" ht="14.25" customHeight="1">
      <c r="A25168" s="5"/>
      <c r="B25168" s="5"/>
      <c r="C25168" s="5" t="str">
        <f>IFERROR(__xludf.DUMMYFUNCTION("""COMPUTED_VALUE"""),"")</f>
        <v/>
      </c>
      <c r="D25168" s="5">
        <v>0.0</v>
      </c>
    </row>
    <row r="25169" ht="14.25" customHeight="1">
      <c r="A25169" s="5"/>
      <c r="B25169" s="5"/>
      <c r="C25169" s="5" t="str">
        <f>IFERROR(__xludf.DUMMYFUNCTION("""COMPUTED_VALUE"""),"")</f>
        <v/>
      </c>
      <c r="D25169" s="5">
        <v>0.0</v>
      </c>
    </row>
    <row r="25170" ht="14.25" customHeight="1">
      <c r="A25170" s="5"/>
      <c r="B25170" s="5"/>
      <c r="C25170" s="5" t="str">
        <f>IFERROR(__xludf.DUMMYFUNCTION("""COMPUTED_VALUE"""),"")</f>
        <v/>
      </c>
      <c r="D25170" s="5">
        <v>0.0</v>
      </c>
    </row>
    <row r="25171" ht="14.25" customHeight="1">
      <c r="A25171" s="5"/>
      <c r="B25171" s="5"/>
      <c r="C25171" s="5" t="str">
        <f>IFERROR(__xludf.DUMMYFUNCTION("""COMPUTED_VALUE"""),"")</f>
        <v/>
      </c>
      <c r="D25171" s="5">
        <v>0.0</v>
      </c>
    </row>
    <row r="25172" ht="14.25" customHeight="1">
      <c r="A25172" s="5"/>
      <c r="B25172" s="5"/>
      <c r="C25172" s="5" t="str">
        <f>IFERROR(__xludf.DUMMYFUNCTION("""COMPUTED_VALUE"""),"")</f>
        <v/>
      </c>
      <c r="D25172" s="5">
        <v>0.0</v>
      </c>
    </row>
    <row r="25173" ht="14.25" customHeight="1">
      <c r="A25173" s="5"/>
      <c r="B25173" s="5"/>
      <c r="C25173" s="5" t="str">
        <f>IFERROR(__xludf.DUMMYFUNCTION("""COMPUTED_VALUE"""),"")</f>
        <v/>
      </c>
      <c r="D25173" s="5">
        <v>0.0</v>
      </c>
    </row>
    <row r="25174" ht="14.25" customHeight="1">
      <c r="A25174" s="5"/>
      <c r="B25174" s="5"/>
      <c r="C25174" s="5" t="str">
        <f>IFERROR(__xludf.DUMMYFUNCTION("""COMPUTED_VALUE"""),"")</f>
        <v/>
      </c>
      <c r="D25174" s="5">
        <v>0.0</v>
      </c>
    </row>
    <row r="25175" ht="14.25" customHeight="1">
      <c r="A25175" s="5"/>
      <c r="B25175" s="5"/>
      <c r="C25175" s="5" t="str">
        <f>IFERROR(__xludf.DUMMYFUNCTION("""COMPUTED_VALUE"""),"")</f>
        <v/>
      </c>
      <c r="D25175" s="5">
        <v>0.0</v>
      </c>
    </row>
    <row r="25176" ht="14.25" customHeight="1">
      <c r="A25176" s="5"/>
      <c r="B25176" s="5"/>
      <c r="C25176" s="5" t="str">
        <f>IFERROR(__xludf.DUMMYFUNCTION("""COMPUTED_VALUE"""),"")</f>
        <v/>
      </c>
      <c r="D25176" s="5">
        <v>0.0</v>
      </c>
    </row>
    <row r="25177" ht="14.25" customHeight="1">
      <c r="A25177" s="5"/>
      <c r="B25177" s="5"/>
      <c r="C25177" s="5" t="str">
        <f>IFERROR(__xludf.DUMMYFUNCTION("""COMPUTED_VALUE"""),"")</f>
        <v/>
      </c>
      <c r="D25177" s="5">
        <v>0.0</v>
      </c>
    </row>
    <row r="25178" ht="14.25" customHeight="1">
      <c r="A25178" s="5"/>
      <c r="B25178" s="5"/>
      <c r="C25178" s="5" t="str">
        <f>IFERROR(__xludf.DUMMYFUNCTION("""COMPUTED_VALUE"""),"")</f>
        <v/>
      </c>
      <c r="D25178" s="5">
        <v>0.0</v>
      </c>
    </row>
    <row r="25179" ht="14.25" customHeight="1">
      <c r="A25179" s="5"/>
      <c r="B25179" s="5"/>
      <c r="C25179" s="5" t="str">
        <f>IFERROR(__xludf.DUMMYFUNCTION("""COMPUTED_VALUE"""),"")</f>
        <v/>
      </c>
      <c r="D25179" s="5">
        <v>0.0</v>
      </c>
    </row>
    <row r="25180" ht="14.25" customHeight="1">
      <c r="A25180" s="5"/>
      <c r="B25180" s="5"/>
      <c r="C25180" s="5" t="str">
        <f>IFERROR(__xludf.DUMMYFUNCTION("""COMPUTED_VALUE"""),"")</f>
        <v/>
      </c>
      <c r="D25180" s="5">
        <v>0.0</v>
      </c>
    </row>
    <row r="25181" ht="14.25" customHeight="1">
      <c r="A25181" s="5"/>
      <c r="B25181" s="5"/>
      <c r="C25181" s="5" t="str">
        <f>IFERROR(__xludf.DUMMYFUNCTION("""COMPUTED_VALUE"""),"")</f>
        <v/>
      </c>
      <c r="D25181" s="5">
        <v>0.0</v>
      </c>
    </row>
    <row r="25182" ht="14.25" customHeight="1">
      <c r="A25182" s="5"/>
      <c r="B25182" s="5"/>
      <c r="C25182" s="5" t="str">
        <f>IFERROR(__xludf.DUMMYFUNCTION("""COMPUTED_VALUE"""),"")</f>
        <v/>
      </c>
      <c r="D25182" s="5">
        <v>0.0</v>
      </c>
    </row>
    <row r="25183" ht="14.25" customHeight="1">
      <c r="A25183" s="5"/>
      <c r="B25183" s="5"/>
      <c r="C25183" s="5" t="str">
        <f>IFERROR(__xludf.DUMMYFUNCTION("""COMPUTED_VALUE"""),"")</f>
        <v/>
      </c>
      <c r="D25183" s="5">
        <v>0.0</v>
      </c>
    </row>
    <row r="25184" ht="14.25" customHeight="1">
      <c r="A25184" s="5"/>
      <c r="B25184" s="5"/>
      <c r="C25184" s="5" t="str">
        <f>IFERROR(__xludf.DUMMYFUNCTION("""COMPUTED_VALUE"""),"")</f>
        <v/>
      </c>
      <c r="D25184" s="5">
        <v>0.0</v>
      </c>
    </row>
    <row r="25185" ht="14.25" customHeight="1">
      <c r="A25185" s="5"/>
      <c r="B25185" s="5"/>
      <c r="C25185" s="5" t="str">
        <f>IFERROR(__xludf.DUMMYFUNCTION("""COMPUTED_VALUE"""),"")</f>
        <v/>
      </c>
      <c r="D25185" s="5">
        <v>0.0</v>
      </c>
    </row>
    <row r="25186" ht="14.25" customHeight="1">
      <c r="A25186" s="5"/>
      <c r="B25186" s="5"/>
      <c r="C25186" s="5" t="str">
        <f>IFERROR(__xludf.DUMMYFUNCTION("""COMPUTED_VALUE"""),"")</f>
        <v/>
      </c>
      <c r="D25186" s="5">
        <v>0.0</v>
      </c>
    </row>
    <row r="25187" ht="14.25" customHeight="1">
      <c r="A25187" s="5"/>
      <c r="B25187" s="5"/>
      <c r="C25187" s="5" t="str">
        <f>IFERROR(__xludf.DUMMYFUNCTION("""COMPUTED_VALUE"""),"")</f>
        <v/>
      </c>
      <c r="D25187" s="5">
        <v>0.0</v>
      </c>
    </row>
    <row r="25188" ht="14.25" customHeight="1">
      <c r="A25188" s="5"/>
      <c r="B25188" s="5"/>
      <c r="C25188" s="5" t="str">
        <f>IFERROR(__xludf.DUMMYFUNCTION("""COMPUTED_VALUE"""),"")</f>
        <v/>
      </c>
      <c r="D25188" s="5">
        <v>0.0</v>
      </c>
    </row>
    <row r="25189" ht="14.25" customHeight="1">
      <c r="A25189" s="5"/>
      <c r="B25189" s="5"/>
      <c r="C25189" s="5" t="str">
        <f>IFERROR(__xludf.DUMMYFUNCTION("""COMPUTED_VALUE"""),"")</f>
        <v/>
      </c>
      <c r="D25189" s="5">
        <v>0.0</v>
      </c>
    </row>
    <row r="25190" ht="14.25" customHeight="1">
      <c r="A25190" s="5"/>
      <c r="B25190" s="5"/>
      <c r="C25190" s="5" t="str">
        <f>IFERROR(__xludf.DUMMYFUNCTION("""COMPUTED_VALUE"""),"")</f>
        <v/>
      </c>
      <c r="D25190" s="5">
        <v>0.0</v>
      </c>
    </row>
    <row r="25191" ht="14.25" customHeight="1">
      <c r="A25191" s="5"/>
      <c r="B25191" s="5"/>
      <c r="C25191" s="5" t="str">
        <f>IFERROR(__xludf.DUMMYFUNCTION("""COMPUTED_VALUE"""),"")</f>
        <v/>
      </c>
      <c r="D25191" s="5">
        <v>0.0</v>
      </c>
    </row>
    <row r="25192" ht="14.25" customHeight="1">
      <c r="A25192" s="5"/>
      <c r="B25192" s="5"/>
      <c r="C25192" s="5" t="str">
        <f>IFERROR(__xludf.DUMMYFUNCTION("""COMPUTED_VALUE"""),"")</f>
        <v/>
      </c>
      <c r="D25192" s="5">
        <v>0.0</v>
      </c>
    </row>
    <row r="25193" ht="14.25" customHeight="1">
      <c r="A25193" s="5"/>
      <c r="B25193" s="5"/>
      <c r="C25193" s="5" t="str">
        <f>IFERROR(__xludf.DUMMYFUNCTION("""COMPUTED_VALUE"""),"")</f>
        <v/>
      </c>
      <c r="D25193" s="5">
        <v>0.0</v>
      </c>
    </row>
    <row r="25194" ht="14.25" customHeight="1">
      <c r="A25194" s="5"/>
      <c r="B25194" s="5"/>
      <c r="C25194" s="5" t="str">
        <f>IFERROR(__xludf.DUMMYFUNCTION("""COMPUTED_VALUE"""),"")</f>
        <v/>
      </c>
      <c r="D25194" s="5">
        <v>0.0</v>
      </c>
    </row>
    <row r="25195" ht="14.25" customHeight="1">
      <c r="A25195" s="5"/>
      <c r="B25195" s="5"/>
      <c r="C25195" s="5" t="str">
        <f>IFERROR(__xludf.DUMMYFUNCTION("""COMPUTED_VALUE"""),"")</f>
        <v/>
      </c>
      <c r="D25195" s="5">
        <v>0.0</v>
      </c>
    </row>
    <row r="25196" ht="14.25" customHeight="1">
      <c r="A25196" s="5"/>
      <c r="B25196" s="5"/>
      <c r="C25196" s="5" t="str">
        <f>IFERROR(__xludf.DUMMYFUNCTION("""COMPUTED_VALUE"""),"")</f>
        <v/>
      </c>
      <c r="D25196" s="5">
        <v>0.0</v>
      </c>
    </row>
    <row r="25197" ht="14.25" customHeight="1">
      <c r="A25197" s="5"/>
      <c r="B25197" s="5"/>
      <c r="C25197" s="5" t="str">
        <f>IFERROR(__xludf.DUMMYFUNCTION("""COMPUTED_VALUE"""),"")</f>
        <v/>
      </c>
      <c r="D25197" s="5">
        <v>0.0</v>
      </c>
    </row>
    <row r="25198" ht="14.25" customHeight="1">
      <c r="A25198" s="5"/>
      <c r="B25198" s="5"/>
      <c r="C25198" s="5" t="str">
        <f>IFERROR(__xludf.DUMMYFUNCTION("""COMPUTED_VALUE"""),"")</f>
        <v/>
      </c>
      <c r="D25198" s="5">
        <v>0.0</v>
      </c>
    </row>
    <row r="25199" ht="14.25" customHeight="1">
      <c r="A25199" s="5"/>
      <c r="B25199" s="5"/>
      <c r="C25199" s="5" t="str">
        <f>IFERROR(__xludf.DUMMYFUNCTION("""COMPUTED_VALUE"""),"")</f>
        <v/>
      </c>
      <c r="D25199" s="5">
        <v>0.0</v>
      </c>
    </row>
    <row r="25200" ht="14.25" customHeight="1">
      <c r="A25200" s="5"/>
      <c r="B25200" s="5"/>
      <c r="C25200" s="5" t="str">
        <f>IFERROR(__xludf.DUMMYFUNCTION("""COMPUTED_VALUE"""),"")</f>
        <v/>
      </c>
      <c r="D25200" s="5">
        <v>0.0</v>
      </c>
    </row>
    <row r="25201" ht="14.25" customHeight="1">
      <c r="A25201" s="5"/>
      <c r="B25201" s="5"/>
      <c r="C25201" s="5" t="str">
        <f>IFERROR(__xludf.DUMMYFUNCTION("""COMPUTED_VALUE"""),"")</f>
        <v/>
      </c>
      <c r="D25201" s="5">
        <v>0.0</v>
      </c>
    </row>
    <row r="25202" ht="14.25" customHeight="1">
      <c r="A25202" s="5"/>
      <c r="B25202" s="5"/>
      <c r="C25202" s="5" t="str">
        <f>IFERROR(__xludf.DUMMYFUNCTION("""COMPUTED_VALUE"""),"")</f>
        <v/>
      </c>
      <c r="D25202" s="5">
        <v>0.0</v>
      </c>
    </row>
    <row r="25203" ht="14.25" customHeight="1">
      <c r="A25203" s="5"/>
      <c r="B25203" s="5"/>
      <c r="C25203" s="5" t="str">
        <f>IFERROR(__xludf.DUMMYFUNCTION("""COMPUTED_VALUE"""),"")</f>
        <v/>
      </c>
      <c r="D25203" s="5">
        <v>0.0</v>
      </c>
    </row>
    <row r="25204" ht="14.25" customHeight="1">
      <c r="A25204" s="5"/>
      <c r="B25204" s="5"/>
      <c r="C25204" s="5" t="str">
        <f>IFERROR(__xludf.DUMMYFUNCTION("""COMPUTED_VALUE"""),"")</f>
        <v/>
      </c>
      <c r="D25204" s="5">
        <v>0.0</v>
      </c>
    </row>
    <row r="25205" ht="14.25" customHeight="1">
      <c r="A25205" s="5"/>
      <c r="B25205" s="5"/>
      <c r="C25205" s="5" t="str">
        <f>IFERROR(__xludf.DUMMYFUNCTION("""COMPUTED_VALUE"""),"")</f>
        <v/>
      </c>
      <c r="D25205" s="5">
        <v>0.0</v>
      </c>
    </row>
    <row r="25206" ht="14.25" customHeight="1">
      <c r="A25206" s="5"/>
      <c r="B25206" s="5"/>
      <c r="C25206" s="5" t="str">
        <f>IFERROR(__xludf.DUMMYFUNCTION("""COMPUTED_VALUE"""),"")</f>
        <v/>
      </c>
      <c r="D25206" s="5">
        <v>0.0</v>
      </c>
    </row>
    <row r="25207" ht="14.25" customHeight="1">
      <c r="A25207" s="5"/>
      <c r="B25207" s="5"/>
      <c r="C25207" s="5" t="str">
        <f>IFERROR(__xludf.DUMMYFUNCTION("""COMPUTED_VALUE"""),"")</f>
        <v/>
      </c>
      <c r="D25207" s="5">
        <v>0.0</v>
      </c>
    </row>
    <row r="25208" ht="14.25" customHeight="1">
      <c r="A25208" s="5"/>
      <c r="B25208" s="5"/>
      <c r="C25208" s="5" t="str">
        <f>IFERROR(__xludf.DUMMYFUNCTION("""COMPUTED_VALUE"""),"")</f>
        <v/>
      </c>
      <c r="D25208" s="5">
        <v>0.0</v>
      </c>
    </row>
    <row r="25209" ht="14.25" customHeight="1">
      <c r="A25209" s="5"/>
      <c r="B25209" s="5"/>
      <c r="C25209" s="5" t="str">
        <f>IFERROR(__xludf.DUMMYFUNCTION("""COMPUTED_VALUE"""),"")</f>
        <v/>
      </c>
      <c r="D25209" s="5">
        <v>0.0</v>
      </c>
    </row>
    <row r="25210" ht="14.25" customHeight="1">
      <c r="A25210" s="5"/>
      <c r="B25210" s="5"/>
      <c r="C25210" s="5" t="str">
        <f>IFERROR(__xludf.DUMMYFUNCTION("""COMPUTED_VALUE"""),"")</f>
        <v/>
      </c>
      <c r="D25210" s="5">
        <v>0.0</v>
      </c>
    </row>
    <row r="25211" ht="14.25" customHeight="1">
      <c r="A25211" s="5"/>
      <c r="B25211" s="5"/>
      <c r="C25211" s="5" t="str">
        <f>IFERROR(__xludf.DUMMYFUNCTION("""COMPUTED_VALUE"""),"")</f>
        <v/>
      </c>
      <c r="D25211" s="5">
        <v>0.0</v>
      </c>
    </row>
    <row r="25212" ht="14.25" customHeight="1">
      <c r="A25212" s="5"/>
      <c r="B25212" s="5"/>
      <c r="C25212" s="5" t="str">
        <f>IFERROR(__xludf.DUMMYFUNCTION("""COMPUTED_VALUE"""),"")</f>
        <v/>
      </c>
      <c r="D25212" s="5">
        <v>0.0</v>
      </c>
    </row>
    <row r="25213" ht="14.25" customHeight="1">
      <c r="A25213" s="5"/>
      <c r="B25213" s="5"/>
      <c r="C25213" s="5" t="str">
        <f>IFERROR(__xludf.DUMMYFUNCTION("""COMPUTED_VALUE"""),"")</f>
        <v/>
      </c>
      <c r="D25213" s="5">
        <v>0.0</v>
      </c>
    </row>
    <row r="25214" ht="14.25" customHeight="1">
      <c r="A25214" s="5"/>
      <c r="B25214" s="5"/>
      <c r="C25214" s="5" t="str">
        <f>IFERROR(__xludf.DUMMYFUNCTION("""COMPUTED_VALUE"""),"")</f>
        <v/>
      </c>
      <c r="D25214" s="5">
        <v>0.0</v>
      </c>
    </row>
    <row r="25215" ht="14.25" customHeight="1">
      <c r="A25215" s="5"/>
      <c r="B25215" s="5"/>
      <c r="C25215" s="5" t="str">
        <f>IFERROR(__xludf.DUMMYFUNCTION("""COMPUTED_VALUE"""),"")</f>
        <v/>
      </c>
      <c r="D25215" s="5">
        <v>0.0</v>
      </c>
    </row>
    <row r="25216" ht="14.25" customHeight="1">
      <c r="A25216" s="5"/>
      <c r="B25216" s="5"/>
      <c r="C25216" s="5" t="str">
        <f>IFERROR(__xludf.DUMMYFUNCTION("""COMPUTED_VALUE"""),"")</f>
        <v/>
      </c>
      <c r="D25216" s="5">
        <v>0.0</v>
      </c>
    </row>
    <row r="25217" ht="14.25" customHeight="1">
      <c r="A25217" s="5"/>
      <c r="B25217" s="5"/>
      <c r="C25217" s="5" t="str">
        <f>IFERROR(__xludf.DUMMYFUNCTION("""COMPUTED_VALUE"""),"")</f>
        <v/>
      </c>
      <c r="D25217" s="5">
        <v>0.0</v>
      </c>
    </row>
    <row r="25218" ht="14.25" customHeight="1">
      <c r="A25218" s="5"/>
      <c r="B25218" s="5"/>
      <c r="C25218" s="5" t="str">
        <f>IFERROR(__xludf.DUMMYFUNCTION("""COMPUTED_VALUE"""),"")</f>
        <v/>
      </c>
      <c r="D25218" s="5">
        <v>0.0</v>
      </c>
    </row>
    <row r="25219" ht="14.25" customHeight="1">
      <c r="A25219" s="5"/>
      <c r="B25219" s="5"/>
      <c r="C25219" s="5" t="str">
        <f>IFERROR(__xludf.DUMMYFUNCTION("""COMPUTED_VALUE"""),"")</f>
        <v/>
      </c>
      <c r="D25219" s="5">
        <v>0.0</v>
      </c>
    </row>
    <row r="25220" ht="14.25" customHeight="1">
      <c r="A25220" s="5"/>
      <c r="B25220" s="5"/>
      <c r="C25220" s="5" t="str">
        <f>IFERROR(__xludf.DUMMYFUNCTION("""COMPUTED_VALUE"""),"")</f>
        <v/>
      </c>
      <c r="D25220" s="5">
        <v>0.0</v>
      </c>
    </row>
    <row r="25221" ht="14.25" customHeight="1">
      <c r="A25221" s="5"/>
      <c r="B25221" s="5"/>
      <c r="C25221" s="5" t="str">
        <f>IFERROR(__xludf.DUMMYFUNCTION("""COMPUTED_VALUE"""),"")</f>
        <v/>
      </c>
      <c r="D25221" s="5">
        <v>0.0</v>
      </c>
    </row>
    <row r="25222" ht="14.25" customHeight="1">
      <c r="A25222" s="5"/>
      <c r="B25222" s="5"/>
      <c r="C25222" s="5" t="str">
        <f>IFERROR(__xludf.DUMMYFUNCTION("""COMPUTED_VALUE"""),"")</f>
        <v/>
      </c>
      <c r="D25222" s="5">
        <v>0.0</v>
      </c>
    </row>
    <row r="25223" ht="14.25" customHeight="1">
      <c r="A25223" s="5"/>
      <c r="B25223" s="5"/>
      <c r="C25223" s="5" t="str">
        <f>IFERROR(__xludf.DUMMYFUNCTION("""COMPUTED_VALUE"""),"")</f>
        <v/>
      </c>
      <c r="D25223" s="5">
        <v>0.0</v>
      </c>
    </row>
    <row r="25224" ht="14.25" customHeight="1">
      <c r="A25224" s="5"/>
      <c r="B25224" s="5"/>
      <c r="C25224" s="5" t="str">
        <f>IFERROR(__xludf.DUMMYFUNCTION("""COMPUTED_VALUE"""),"")</f>
        <v/>
      </c>
      <c r="D25224" s="5">
        <v>0.0</v>
      </c>
    </row>
    <row r="25225" ht="14.25" customHeight="1">
      <c r="A25225" s="5"/>
      <c r="B25225" s="5"/>
      <c r="C25225" s="5" t="str">
        <f>IFERROR(__xludf.DUMMYFUNCTION("""COMPUTED_VALUE"""),"")</f>
        <v/>
      </c>
      <c r="D25225" s="5">
        <v>0.0</v>
      </c>
    </row>
    <row r="25226" ht="14.25" customHeight="1">
      <c r="A25226" s="5"/>
      <c r="B25226" s="5"/>
      <c r="C25226" s="5" t="str">
        <f>IFERROR(__xludf.DUMMYFUNCTION("""COMPUTED_VALUE"""),"")</f>
        <v/>
      </c>
      <c r="D25226" s="5">
        <v>0.0</v>
      </c>
    </row>
    <row r="25227" ht="14.25" customHeight="1">
      <c r="A25227" s="5"/>
      <c r="B25227" s="5"/>
      <c r="C25227" s="5" t="str">
        <f>IFERROR(__xludf.DUMMYFUNCTION("""COMPUTED_VALUE"""),"")</f>
        <v/>
      </c>
      <c r="D25227" s="5">
        <v>0.0</v>
      </c>
    </row>
    <row r="25228" ht="14.25" customHeight="1">
      <c r="A25228" s="5"/>
      <c r="B25228" s="5"/>
      <c r="C25228" s="5" t="str">
        <f>IFERROR(__xludf.DUMMYFUNCTION("""COMPUTED_VALUE"""),"")</f>
        <v/>
      </c>
      <c r="D25228" s="5">
        <v>0.0</v>
      </c>
    </row>
    <row r="25229" ht="14.25" customHeight="1">
      <c r="A25229" s="5"/>
      <c r="B25229" s="5"/>
      <c r="C25229" s="5" t="str">
        <f>IFERROR(__xludf.DUMMYFUNCTION("""COMPUTED_VALUE"""),"")</f>
        <v/>
      </c>
      <c r="D25229" s="5">
        <v>0.0</v>
      </c>
    </row>
    <row r="25230" ht="14.25" customHeight="1">
      <c r="A25230" s="5"/>
      <c r="B25230" s="5"/>
      <c r="C25230" s="5" t="str">
        <f>IFERROR(__xludf.DUMMYFUNCTION("""COMPUTED_VALUE"""),"")</f>
        <v/>
      </c>
      <c r="D25230" s="5">
        <v>0.0</v>
      </c>
    </row>
    <row r="25231" ht="14.25" customHeight="1">
      <c r="A25231" s="5"/>
      <c r="B25231" s="5"/>
      <c r="C25231" s="5" t="str">
        <f>IFERROR(__xludf.DUMMYFUNCTION("""COMPUTED_VALUE"""),"")</f>
        <v/>
      </c>
      <c r="D25231" s="5">
        <v>0.0</v>
      </c>
    </row>
    <row r="25232" ht="14.25" customHeight="1">
      <c r="A25232" s="5"/>
      <c r="B25232" s="5"/>
      <c r="C25232" s="5" t="str">
        <f>IFERROR(__xludf.DUMMYFUNCTION("""COMPUTED_VALUE"""),"")</f>
        <v/>
      </c>
      <c r="D25232" s="5">
        <v>0.0</v>
      </c>
    </row>
    <row r="25233" ht="14.25" customHeight="1">
      <c r="A25233" s="5"/>
      <c r="B25233" s="5"/>
      <c r="C25233" s="5" t="str">
        <f>IFERROR(__xludf.DUMMYFUNCTION("""COMPUTED_VALUE"""),"")</f>
        <v/>
      </c>
      <c r="D25233" s="5">
        <v>0.0</v>
      </c>
    </row>
    <row r="25234" ht="14.25" customHeight="1">
      <c r="A25234" s="5"/>
      <c r="B25234" s="5"/>
      <c r="C25234" s="5" t="str">
        <f>IFERROR(__xludf.DUMMYFUNCTION("""COMPUTED_VALUE"""),"")</f>
        <v/>
      </c>
      <c r="D25234" s="5">
        <v>0.0</v>
      </c>
    </row>
    <row r="25235" ht="14.25" customHeight="1">
      <c r="A25235" s="5"/>
      <c r="B25235" s="5"/>
      <c r="C25235" s="5" t="str">
        <f>IFERROR(__xludf.DUMMYFUNCTION("""COMPUTED_VALUE"""),"")</f>
        <v/>
      </c>
      <c r="D25235" s="5">
        <v>0.0</v>
      </c>
    </row>
    <row r="25236" ht="14.25" customHeight="1">
      <c r="A25236" s="5"/>
      <c r="B25236" s="5"/>
      <c r="C25236" s="5" t="str">
        <f>IFERROR(__xludf.DUMMYFUNCTION("""COMPUTED_VALUE"""),"")</f>
        <v/>
      </c>
      <c r="D25236" s="5">
        <v>0.0</v>
      </c>
    </row>
    <row r="25237" ht="14.25" customHeight="1">
      <c r="A25237" s="5"/>
      <c r="B25237" s="5"/>
      <c r="C25237" s="5" t="str">
        <f>IFERROR(__xludf.DUMMYFUNCTION("""COMPUTED_VALUE"""),"")</f>
        <v/>
      </c>
      <c r="D25237" s="5">
        <v>0.0</v>
      </c>
    </row>
    <row r="25238" ht="14.25" customHeight="1">
      <c r="A25238" s="5"/>
      <c r="B25238" s="5"/>
      <c r="C25238" s="5" t="str">
        <f>IFERROR(__xludf.DUMMYFUNCTION("""COMPUTED_VALUE"""),"")</f>
        <v/>
      </c>
      <c r="D25238" s="5">
        <v>0.0</v>
      </c>
    </row>
    <row r="25239" ht="14.25" customHeight="1">
      <c r="A25239" s="5"/>
      <c r="B25239" s="5"/>
      <c r="C25239" s="5" t="str">
        <f>IFERROR(__xludf.DUMMYFUNCTION("""COMPUTED_VALUE"""),"")</f>
        <v/>
      </c>
      <c r="D25239" s="5">
        <v>0.0</v>
      </c>
    </row>
    <row r="25240" ht="14.25" customHeight="1">
      <c r="A25240" s="5"/>
      <c r="B25240" s="5"/>
      <c r="C25240" s="5" t="str">
        <f>IFERROR(__xludf.DUMMYFUNCTION("""COMPUTED_VALUE"""),"")</f>
        <v/>
      </c>
      <c r="D25240" s="5">
        <v>0.0</v>
      </c>
    </row>
    <row r="25241" ht="14.25" customHeight="1">
      <c r="A25241" s="5"/>
      <c r="B25241" s="5"/>
      <c r="C25241" s="5" t="str">
        <f>IFERROR(__xludf.DUMMYFUNCTION("""COMPUTED_VALUE"""),"")</f>
        <v/>
      </c>
      <c r="D25241" s="5">
        <v>0.0</v>
      </c>
    </row>
    <row r="25242" ht="14.25" customHeight="1">
      <c r="A25242" s="5"/>
      <c r="B25242" s="5"/>
      <c r="C25242" s="5" t="str">
        <f>IFERROR(__xludf.DUMMYFUNCTION("""COMPUTED_VALUE"""),"")</f>
        <v/>
      </c>
      <c r="D25242" s="5">
        <v>0.0</v>
      </c>
    </row>
    <row r="25243" ht="14.25" customHeight="1">
      <c r="A25243" s="5"/>
      <c r="B25243" s="5"/>
      <c r="C25243" s="5" t="str">
        <f>IFERROR(__xludf.DUMMYFUNCTION("""COMPUTED_VALUE"""),"")</f>
        <v/>
      </c>
      <c r="D25243" s="5">
        <v>0.0</v>
      </c>
    </row>
    <row r="25244" ht="14.25" customHeight="1">
      <c r="A25244" s="5"/>
      <c r="B25244" s="5"/>
      <c r="C25244" s="5" t="str">
        <f>IFERROR(__xludf.DUMMYFUNCTION("""COMPUTED_VALUE"""),"")</f>
        <v/>
      </c>
      <c r="D25244" s="5">
        <v>0.0</v>
      </c>
    </row>
    <row r="25245" ht="14.25" customHeight="1">
      <c r="A25245" s="5"/>
      <c r="B25245" s="5"/>
      <c r="C25245" s="5" t="str">
        <f>IFERROR(__xludf.DUMMYFUNCTION("""COMPUTED_VALUE"""),"")</f>
        <v/>
      </c>
      <c r="D25245" s="5">
        <v>0.0</v>
      </c>
    </row>
    <row r="25246" ht="14.25" customHeight="1">
      <c r="A25246" s="5"/>
      <c r="B25246" s="5"/>
      <c r="C25246" s="5" t="str">
        <f>IFERROR(__xludf.DUMMYFUNCTION("""COMPUTED_VALUE"""),"")</f>
        <v/>
      </c>
      <c r="D25246" s="5">
        <v>0.0</v>
      </c>
    </row>
    <row r="25247" ht="14.25" customHeight="1">
      <c r="A25247" s="5"/>
      <c r="B25247" s="5"/>
      <c r="C25247" s="5" t="str">
        <f>IFERROR(__xludf.DUMMYFUNCTION("""COMPUTED_VALUE"""),"")</f>
        <v/>
      </c>
      <c r="D25247" s="5">
        <v>0.0</v>
      </c>
    </row>
    <row r="25248" ht="14.25" customHeight="1">
      <c r="A25248" s="5"/>
      <c r="B25248" s="5"/>
      <c r="C25248" s="5" t="str">
        <f>IFERROR(__xludf.DUMMYFUNCTION("""COMPUTED_VALUE"""),"")</f>
        <v/>
      </c>
      <c r="D25248" s="5">
        <v>0.0</v>
      </c>
    </row>
    <row r="25249" ht="14.25" customHeight="1">
      <c r="A25249" s="5"/>
      <c r="B25249" s="5"/>
      <c r="C25249" s="5" t="str">
        <f>IFERROR(__xludf.DUMMYFUNCTION("""COMPUTED_VALUE"""),"")</f>
        <v/>
      </c>
      <c r="D25249" s="5">
        <v>0.0</v>
      </c>
    </row>
    <row r="25250" ht="14.25" customHeight="1">
      <c r="A25250" s="5"/>
      <c r="B25250" s="5"/>
      <c r="C25250" s="5" t="str">
        <f>IFERROR(__xludf.DUMMYFUNCTION("""COMPUTED_VALUE"""),"")</f>
        <v/>
      </c>
      <c r="D25250" s="5">
        <v>0.0</v>
      </c>
    </row>
    <row r="25251" ht="14.25" customHeight="1">
      <c r="A25251" s="5"/>
      <c r="B25251" s="5"/>
      <c r="C25251" s="5" t="str">
        <f>IFERROR(__xludf.DUMMYFUNCTION("""COMPUTED_VALUE"""),"")</f>
        <v/>
      </c>
      <c r="D25251" s="5">
        <v>0.0</v>
      </c>
    </row>
    <row r="25252" ht="14.25" customHeight="1">
      <c r="A25252" s="5"/>
      <c r="B25252" s="5"/>
      <c r="C25252" s="5" t="str">
        <f>IFERROR(__xludf.DUMMYFUNCTION("""COMPUTED_VALUE"""),"")</f>
        <v/>
      </c>
      <c r="D25252" s="5">
        <v>0.0</v>
      </c>
    </row>
    <row r="25253" ht="14.25" customHeight="1">
      <c r="A25253" s="5"/>
      <c r="B25253" s="5"/>
      <c r="C25253" s="5" t="str">
        <f>IFERROR(__xludf.DUMMYFUNCTION("""COMPUTED_VALUE"""),"")</f>
        <v/>
      </c>
      <c r="D25253" s="5">
        <v>0.0</v>
      </c>
    </row>
    <row r="25254" ht="14.25" customHeight="1">
      <c r="A25254" s="5"/>
      <c r="B25254" s="5"/>
      <c r="C25254" s="5" t="str">
        <f>IFERROR(__xludf.DUMMYFUNCTION("""COMPUTED_VALUE"""),"")</f>
        <v/>
      </c>
      <c r="D25254" s="5">
        <v>0.0</v>
      </c>
    </row>
    <row r="25255" ht="14.25" customHeight="1">
      <c r="A25255" s="5"/>
      <c r="B25255" s="5"/>
      <c r="C25255" s="5" t="str">
        <f>IFERROR(__xludf.DUMMYFUNCTION("""COMPUTED_VALUE"""),"")</f>
        <v/>
      </c>
      <c r="D25255" s="5">
        <v>0.0</v>
      </c>
    </row>
    <row r="25256" ht="14.25" customHeight="1">
      <c r="A25256" s="5"/>
      <c r="B25256" s="5"/>
      <c r="C25256" s="5" t="str">
        <f>IFERROR(__xludf.DUMMYFUNCTION("""COMPUTED_VALUE"""),"")</f>
        <v/>
      </c>
      <c r="D25256" s="5">
        <v>0.0</v>
      </c>
    </row>
    <row r="25257" ht="14.25" customHeight="1">
      <c r="A25257" s="5"/>
      <c r="B25257" s="5"/>
      <c r="C25257" s="5" t="str">
        <f>IFERROR(__xludf.DUMMYFUNCTION("""COMPUTED_VALUE"""),"")</f>
        <v/>
      </c>
      <c r="D25257" s="5">
        <v>0.0</v>
      </c>
    </row>
    <row r="25258" ht="14.25" customHeight="1">
      <c r="A25258" s="5"/>
      <c r="B25258" s="5"/>
      <c r="C25258" s="5" t="str">
        <f>IFERROR(__xludf.DUMMYFUNCTION("""COMPUTED_VALUE"""),"")</f>
        <v/>
      </c>
      <c r="D25258" s="5">
        <v>0.0</v>
      </c>
    </row>
    <row r="25259" ht="14.25" customHeight="1">
      <c r="A25259" s="5"/>
      <c r="B25259" s="5"/>
      <c r="C25259" s="5" t="str">
        <f>IFERROR(__xludf.DUMMYFUNCTION("""COMPUTED_VALUE"""),"")</f>
        <v/>
      </c>
      <c r="D25259" s="5">
        <v>0.0</v>
      </c>
    </row>
    <row r="25260" ht="14.25" customHeight="1">
      <c r="A25260" s="5"/>
      <c r="B25260" s="5"/>
      <c r="C25260" s="5" t="str">
        <f>IFERROR(__xludf.DUMMYFUNCTION("""COMPUTED_VALUE"""),"")</f>
        <v/>
      </c>
      <c r="D25260" s="5">
        <v>0.0</v>
      </c>
    </row>
    <row r="25261" ht="14.25" customHeight="1">
      <c r="A25261" s="5"/>
      <c r="B25261" s="5"/>
      <c r="C25261" s="5" t="str">
        <f>IFERROR(__xludf.DUMMYFUNCTION("""COMPUTED_VALUE"""),"")</f>
        <v/>
      </c>
      <c r="D25261" s="5">
        <v>0.0</v>
      </c>
    </row>
    <row r="25262" ht="14.25" customHeight="1">
      <c r="A25262" s="5"/>
      <c r="B25262" s="5"/>
      <c r="C25262" s="5" t="str">
        <f>IFERROR(__xludf.DUMMYFUNCTION("""COMPUTED_VALUE"""),"")</f>
        <v/>
      </c>
      <c r="D25262" s="5">
        <v>0.0</v>
      </c>
    </row>
    <row r="25263" ht="14.25" customHeight="1">
      <c r="A25263" s="5"/>
      <c r="B25263" s="5"/>
      <c r="C25263" s="5" t="str">
        <f>IFERROR(__xludf.DUMMYFUNCTION("""COMPUTED_VALUE"""),"")</f>
        <v/>
      </c>
      <c r="D25263" s="5">
        <v>0.0</v>
      </c>
    </row>
    <row r="25264" ht="14.25" customHeight="1">
      <c r="A25264" s="5"/>
      <c r="B25264" s="5"/>
      <c r="C25264" s="5" t="str">
        <f>IFERROR(__xludf.DUMMYFUNCTION("""COMPUTED_VALUE"""),"")</f>
        <v/>
      </c>
      <c r="D25264" s="5">
        <v>0.0</v>
      </c>
    </row>
    <row r="25265" ht="14.25" customHeight="1">
      <c r="A25265" s="5"/>
      <c r="B25265" s="5"/>
      <c r="C25265" s="5" t="str">
        <f>IFERROR(__xludf.DUMMYFUNCTION("""COMPUTED_VALUE"""),"")</f>
        <v/>
      </c>
      <c r="D25265" s="5">
        <v>0.0</v>
      </c>
    </row>
    <row r="25266" ht="14.25" customHeight="1">
      <c r="A25266" s="5"/>
      <c r="B25266" s="5"/>
      <c r="C25266" s="5" t="str">
        <f>IFERROR(__xludf.DUMMYFUNCTION("""COMPUTED_VALUE"""),"")</f>
        <v/>
      </c>
      <c r="D25266" s="5">
        <v>0.0</v>
      </c>
    </row>
    <row r="25267" ht="14.25" customHeight="1">
      <c r="A25267" s="5"/>
      <c r="B25267" s="5"/>
      <c r="C25267" s="5" t="str">
        <f>IFERROR(__xludf.DUMMYFUNCTION("""COMPUTED_VALUE"""),"")</f>
        <v/>
      </c>
      <c r="D25267" s="5">
        <v>0.0</v>
      </c>
    </row>
    <row r="25268" ht="14.25" customHeight="1">
      <c r="A25268" s="5"/>
      <c r="B25268" s="5"/>
      <c r="C25268" s="5" t="str">
        <f>IFERROR(__xludf.DUMMYFUNCTION("""COMPUTED_VALUE"""),"")</f>
        <v/>
      </c>
      <c r="D25268" s="5">
        <v>0.0</v>
      </c>
    </row>
    <row r="25269" ht="14.25" customHeight="1">
      <c r="A25269" s="5"/>
      <c r="B25269" s="5"/>
      <c r="C25269" s="5" t="str">
        <f>IFERROR(__xludf.DUMMYFUNCTION("""COMPUTED_VALUE"""),"")</f>
        <v/>
      </c>
      <c r="D25269" s="5">
        <v>0.0</v>
      </c>
    </row>
    <row r="25270" ht="14.25" customHeight="1">
      <c r="A25270" s="5"/>
      <c r="B25270" s="5"/>
      <c r="C25270" s="5" t="str">
        <f>IFERROR(__xludf.DUMMYFUNCTION("""COMPUTED_VALUE"""),"")</f>
        <v/>
      </c>
      <c r="D25270" s="5">
        <v>0.0</v>
      </c>
    </row>
    <row r="25271" ht="14.25" customHeight="1">
      <c r="A25271" s="5"/>
      <c r="B25271" s="5"/>
      <c r="C25271" s="5" t="str">
        <f>IFERROR(__xludf.DUMMYFUNCTION("""COMPUTED_VALUE"""),"")</f>
        <v/>
      </c>
      <c r="D25271" s="5">
        <v>0.0</v>
      </c>
    </row>
    <row r="25272" ht="14.25" customHeight="1">
      <c r="A25272" s="5"/>
      <c r="B25272" s="5"/>
      <c r="C25272" s="5" t="str">
        <f>IFERROR(__xludf.DUMMYFUNCTION("""COMPUTED_VALUE"""),"")</f>
        <v/>
      </c>
      <c r="D25272" s="5">
        <v>0.0</v>
      </c>
    </row>
    <row r="25273" ht="14.25" customHeight="1">
      <c r="A25273" s="5"/>
      <c r="B25273" s="5"/>
      <c r="C25273" s="5" t="str">
        <f>IFERROR(__xludf.DUMMYFUNCTION("""COMPUTED_VALUE"""),"")</f>
        <v/>
      </c>
      <c r="D25273" s="5">
        <v>0.0</v>
      </c>
    </row>
    <row r="25274" ht="14.25" customHeight="1">
      <c r="A25274" s="5"/>
      <c r="B25274" s="5"/>
      <c r="C25274" s="5" t="str">
        <f>IFERROR(__xludf.DUMMYFUNCTION("""COMPUTED_VALUE"""),"")</f>
        <v/>
      </c>
      <c r="D25274" s="5">
        <v>0.0</v>
      </c>
    </row>
    <row r="25275" ht="14.25" customHeight="1">
      <c r="A25275" s="5"/>
      <c r="B25275" s="5"/>
      <c r="C25275" s="5" t="str">
        <f>IFERROR(__xludf.DUMMYFUNCTION("""COMPUTED_VALUE"""),"")</f>
        <v/>
      </c>
      <c r="D25275" s="5">
        <v>0.0</v>
      </c>
    </row>
    <row r="25276" ht="14.25" customHeight="1">
      <c r="A25276" s="5"/>
      <c r="B25276" s="5"/>
      <c r="C25276" s="5" t="str">
        <f>IFERROR(__xludf.DUMMYFUNCTION("""COMPUTED_VALUE"""),"")</f>
        <v/>
      </c>
      <c r="D25276" s="5">
        <v>0.0</v>
      </c>
    </row>
    <row r="25277" ht="14.25" customHeight="1">
      <c r="A25277" s="5"/>
      <c r="B25277" s="5"/>
      <c r="C25277" s="5" t="str">
        <f>IFERROR(__xludf.DUMMYFUNCTION("""COMPUTED_VALUE"""),"")</f>
        <v/>
      </c>
      <c r="D25277" s="5">
        <v>0.0</v>
      </c>
    </row>
    <row r="25278" ht="14.25" customHeight="1">
      <c r="A25278" s="5"/>
      <c r="B25278" s="5"/>
      <c r="C25278" s="5" t="str">
        <f>IFERROR(__xludf.DUMMYFUNCTION("""COMPUTED_VALUE"""),"")</f>
        <v/>
      </c>
      <c r="D25278" s="5">
        <v>0.0</v>
      </c>
    </row>
    <row r="25279" ht="14.25" customHeight="1">
      <c r="A25279" s="5"/>
      <c r="B25279" s="5"/>
      <c r="C25279" s="5" t="str">
        <f>IFERROR(__xludf.DUMMYFUNCTION("""COMPUTED_VALUE"""),"")</f>
        <v/>
      </c>
      <c r="D25279" s="5">
        <v>0.0</v>
      </c>
    </row>
    <row r="25280" ht="14.25" customHeight="1">
      <c r="A25280" s="5"/>
      <c r="B25280" s="5"/>
      <c r="C25280" s="5" t="str">
        <f>IFERROR(__xludf.DUMMYFUNCTION("""COMPUTED_VALUE"""),"")</f>
        <v/>
      </c>
      <c r="D25280" s="5">
        <v>0.0</v>
      </c>
    </row>
    <row r="25281" ht="14.25" customHeight="1">
      <c r="A25281" s="5"/>
      <c r="B25281" s="5"/>
      <c r="C25281" s="5" t="str">
        <f>IFERROR(__xludf.DUMMYFUNCTION("""COMPUTED_VALUE"""),"")</f>
        <v/>
      </c>
      <c r="D25281" s="5">
        <v>0.0</v>
      </c>
    </row>
    <row r="25282" ht="14.25" customHeight="1">
      <c r="A25282" s="5"/>
      <c r="B25282" s="5"/>
      <c r="C25282" s="5" t="str">
        <f>IFERROR(__xludf.DUMMYFUNCTION("""COMPUTED_VALUE"""),"")</f>
        <v/>
      </c>
      <c r="D25282" s="5">
        <v>0.0</v>
      </c>
    </row>
    <row r="25283" ht="14.25" customHeight="1">
      <c r="A25283" s="5"/>
      <c r="B25283" s="5"/>
      <c r="C25283" s="5" t="str">
        <f>IFERROR(__xludf.DUMMYFUNCTION("""COMPUTED_VALUE"""),"")</f>
        <v/>
      </c>
      <c r="D25283" s="5">
        <v>0.0</v>
      </c>
    </row>
    <row r="25284" ht="14.25" customHeight="1">
      <c r="A25284" s="5"/>
      <c r="B25284" s="5"/>
      <c r="C25284" s="5" t="str">
        <f>IFERROR(__xludf.DUMMYFUNCTION("""COMPUTED_VALUE"""),"")</f>
        <v/>
      </c>
      <c r="D25284" s="5">
        <v>0.0</v>
      </c>
    </row>
    <row r="25285" ht="14.25" customHeight="1">
      <c r="A25285" s="5"/>
      <c r="B25285" s="5"/>
      <c r="C25285" s="5" t="str">
        <f>IFERROR(__xludf.DUMMYFUNCTION("""COMPUTED_VALUE"""),"")</f>
        <v/>
      </c>
      <c r="D25285" s="5">
        <v>0.0</v>
      </c>
    </row>
    <row r="25286" ht="14.25" customHeight="1">
      <c r="A25286" s="5"/>
      <c r="B25286" s="5"/>
      <c r="C25286" s="5" t="str">
        <f>IFERROR(__xludf.DUMMYFUNCTION("""COMPUTED_VALUE"""),"")</f>
        <v/>
      </c>
      <c r="D25286" s="5">
        <v>0.0</v>
      </c>
    </row>
    <row r="25287" ht="14.25" customHeight="1">
      <c r="A25287" s="5"/>
      <c r="B25287" s="5"/>
      <c r="C25287" s="5" t="str">
        <f>IFERROR(__xludf.DUMMYFUNCTION("""COMPUTED_VALUE"""),"")</f>
        <v/>
      </c>
      <c r="D25287" s="5">
        <v>0.0</v>
      </c>
    </row>
    <row r="25288" ht="14.25" customHeight="1">
      <c r="A25288" s="5"/>
      <c r="B25288" s="5"/>
      <c r="C25288" s="5" t="str">
        <f>IFERROR(__xludf.DUMMYFUNCTION("""COMPUTED_VALUE"""),"")</f>
        <v/>
      </c>
      <c r="D25288" s="5">
        <v>0.0</v>
      </c>
    </row>
    <row r="25289" ht="14.25" customHeight="1">
      <c r="A25289" s="5"/>
      <c r="B25289" s="5"/>
      <c r="C25289" s="5" t="str">
        <f>IFERROR(__xludf.DUMMYFUNCTION("""COMPUTED_VALUE"""),"")</f>
        <v/>
      </c>
      <c r="D25289" s="5">
        <v>0.0</v>
      </c>
    </row>
    <row r="25290" ht="14.25" customHeight="1">
      <c r="A25290" s="5"/>
      <c r="B25290" s="5"/>
      <c r="C25290" s="5" t="str">
        <f>IFERROR(__xludf.DUMMYFUNCTION("""COMPUTED_VALUE"""),"")</f>
        <v/>
      </c>
      <c r="D25290" s="5">
        <v>0.0</v>
      </c>
    </row>
    <row r="25291" ht="14.25" customHeight="1">
      <c r="A25291" s="5"/>
      <c r="B25291" s="5"/>
      <c r="C25291" s="5" t="str">
        <f>IFERROR(__xludf.DUMMYFUNCTION("""COMPUTED_VALUE"""),"")</f>
        <v/>
      </c>
      <c r="D25291" s="5">
        <v>0.0</v>
      </c>
    </row>
    <row r="25292" ht="14.25" customHeight="1">
      <c r="A25292" s="5"/>
      <c r="B25292" s="5"/>
      <c r="C25292" s="5" t="str">
        <f>IFERROR(__xludf.DUMMYFUNCTION("""COMPUTED_VALUE"""),"")</f>
        <v/>
      </c>
      <c r="D25292" s="5">
        <v>0.0</v>
      </c>
    </row>
    <row r="25293" ht="14.25" customHeight="1">
      <c r="A25293" s="5"/>
      <c r="B25293" s="5"/>
      <c r="C25293" s="5" t="str">
        <f>IFERROR(__xludf.DUMMYFUNCTION("""COMPUTED_VALUE"""),"")</f>
        <v/>
      </c>
      <c r="D25293" s="5">
        <v>0.0</v>
      </c>
    </row>
    <row r="25294" ht="14.25" customHeight="1">
      <c r="A25294" s="5"/>
      <c r="B25294" s="5"/>
      <c r="C25294" s="5" t="str">
        <f>IFERROR(__xludf.DUMMYFUNCTION("""COMPUTED_VALUE"""),"")</f>
        <v/>
      </c>
      <c r="D25294" s="5">
        <v>0.0</v>
      </c>
    </row>
    <row r="25295" ht="14.25" customHeight="1">
      <c r="A25295" s="5"/>
      <c r="B25295" s="5"/>
      <c r="C25295" s="5" t="str">
        <f>IFERROR(__xludf.DUMMYFUNCTION("""COMPUTED_VALUE"""),"")</f>
        <v/>
      </c>
      <c r="D25295" s="5">
        <v>0.0</v>
      </c>
    </row>
    <row r="25296" ht="14.25" customHeight="1">
      <c r="A25296" s="5"/>
      <c r="B25296" s="5"/>
      <c r="C25296" s="5" t="str">
        <f>IFERROR(__xludf.DUMMYFUNCTION("""COMPUTED_VALUE"""),"")</f>
        <v/>
      </c>
      <c r="D25296" s="5">
        <v>0.0</v>
      </c>
    </row>
    <row r="25297" ht="14.25" customHeight="1">
      <c r="A25297" s="5"/>
      <c r="B25297" s="5"/>
      <c r="C25297" s="5" t="str">
        <f>IFERROR(__xludf.DUMMYFUNCTION("""COMPUTED_VALUE"""),"")</f>
        <v/>
      </c>
      <c r="D25297" s="5">
        <v>0.0</v>
      </c>
    </row>
    <row r="25298" ht="14.25" customHeight="1">
      <c r="A25298" s="5"/>
      <c r="B25298" s="5"/>
      <c r="C25298" s="5" t="str">
        <f>IFERROR(__xludf.DUMMYFUNCTION("""COMPUTED_VALUE"""),"")</f>
        <v/>
      </c>
      <c r="D25298" s="5">
        <v>0.0</v>
      </c>
    </row>
    <row r="25299" ht="14.25" customHeight="1">
      <c r="A25299" s="5"/>
      <c r="B25299" s="5"/>
      <c r="C25299" s="5" t="str">
        <f>IFERROR(__xludf.DUMMYFUNCTION("""COMPUTED_VALUE"""),"")</f>
        <v/>
      </c>
      <c r="D25299" s="5">
        <v>0.0</v>
      </c>
    </row>
    <row r="25300" ht="14.25" customHeight="1">
      <c r="A25300" s="5"/>
      <c r="B25300" s="5"/>
      <c r="C25300" s="5" t="str">
        <f>IFERROR(__xludf.DUMMYFUNCTION("""COMPUTED_VALUE"""),"")</f>
        <v/>
      </c>
      <c r="D25300" s="5">
        <v>0.0</v>
      </c>
    </row>
    <row r="25301" ht="14.25" customHeight="1">
      <c r="A25301" s="5"/>
      <c r="B25301" s="5"/>
      <c r="C25301" s="5" t="str">
        <f>IFERROR(__xludf.DUMMYFUNCTION("""COMPUTED_VALUE"""),"")</f>
        <v/>
      </c>
      <c r="D25301" s="5">
        <v>0.0</v>
      </c>
    </row>
    <row r="25302" ht="14.25" customHeight="1">
      <c r="A25302" s="5"/>
      <c r="B25302" s="5"/>
      <c r="C25302" s="5" t="str">
        <f>IFERROR(__xludf.DUMMYFUNCTION("""COMPUTED_VALUE"""),"")</f>
        <v/>
      </c>
      <c r="D25302" s="5">
        <v>0.0</v>
      </c>
    </row>
    <row r="25303" ht="14.25" customHeight="1">
      <c r="A25303" s="5"/>
      <c r="B25303" s="5"/>
      <c r="C25303" s="5" t="str">
        <f>IFERROR(__xludf.DUMMYFUNCTION("""COMPUTED_VALUE"""),"")</f>
        <v/>
      </c>
      <c r="D25303" s="5">
        <v>0.0</v>
      </c>
    </row>
    <row r="25304" ht="14.25" customHeight="1">
      <c r="A25304" s="5"/>
      <c r="B25304" s="5"/>
      <c r="C25304" s="5" t="str">
        <f>IFERROR(__xludf.DUMMYFUNCTION("""COMPUTED_VALUE"""),"")</f>
        <v/>
      </c>
      <c r="D25304" s="5">
        <v>0.0</v>
      </c>
    </row>
    <row r="25305" ht="14.25" customHeight="1">
      <c r="A25305" s="5"/>
      <c r="B25305" s="5"/>
      <c r="C25305" s="5" t="str">
        <f>IFERROR(__xludf.DUMMYFUNCTION("""COMPUTED_VALUE"""),"")</f>
        <v/>
      </c>
      <c r="D25305" s="5">
        <v>0.0</v>
      </c>
    </row>
    <row r="25306" ht="14.25" customHeight="1">
      <c r="A25306" s="5"/>
      <c r="B25306" s="5"/>
      <c r="C25306" s="5" t="str">
        <f>IFERROR(__xludf.DUMMYFUNCTION("""COMPUTED_VALUE"""),"")</f>
        <v/>
      </c>
      <c r="D25306" s="5">
        <v>0.0</v>
      </c>
    </row>
    <row r="25307" ht="14.25" customHeight="1">
      <c r="A25307" s="5"/>
      <c r="B25307" s="5"/>
      <c r="C25307" s="5" t="str">
        <f>IFERROR(__xludf.DUMMYFUNCTION("""COMPUTED_VALUE"""),"")</f>
        <v/>
      </c>
      <c r="D25307" s="5">
        <v>0.0</v>
      </c>
    </row>
    <row r="25308" ht="14.25" customHeight="1">
      <c r="A25308" s="5"/>
      <c r="B25308" s="5"/>
      <c r="C25308" s="5" t="str">
        <f>IFERROR(__xludf.DUMMYFUNCTION("""COMPUTED_VALUE"""),"")</f>
        <v/>
      </c>
      <c r="D25308" s="5">
        <v>0.0</v>
      </c>
    </row>
    <row r="25309" ht="14.25" customHeight="1">
      <c r="A25309" s="5"/>
      <c r="B25309" s="5"/>
      <c r="C25309" s="5" t="str">
        <f>IFERROR(__xludf.DUMMYFUNCTION("""COMPUTED_VALUE"""),"")</f>
        <v/>
      </c>
      <c r="D25309" s="5">
        <v>0.0</v>
      </c>
    </row>
    <row r="25310" ht="14.25" customHeight="1">
      <c r="A25310" s="5"/>
      <c r="B25310" s="5"/>
      <c r="C25310" s="5" t="str">
        <f>IFERROR(__xludf.DUMMYFUNCTION("""COMPUTED_VALUE"""),"")</f>
        <v/>
      </c>
      <c r="D25310" s="5">
        <v>0.0</v>
      </c>
    </row>
    <row r="25311" ht="14.25" customHeight="1">
      <c r="A25311" s="5"/>
      <c r="B25311" s="5"/>
      <c r="C25311" s="5" t="str">
        <f>IFERROR(__xludf.DUMMYFUNCTION("""COMPUTED_VALUE"""),"")</f>
        <v/>
      </c>
      <c r="D25311" s="5">
        <v>0.0</v>
      </c>
    </row>
    <row r="25312" ht="14.25" customHeight="1">
      <c r="A25312" s="5"/>
      <c r="B25312" s="5"/>
      <c r="C25312" s="5" t="str">
        <f>IFERROR(__xludf.DUMMYFUNCTION("""COMPUTED_VALUE"""),"")</f>
        <v/>
      </c>
      <c r="D25312" s="5">
        <v>0.0</v>
      </c>
    </row>
    <row r="25313" ht="14.25" customHeight="1">
      <c r="A25313" s="5"/>
      <c r="B25313" s="5"/>
      <c r="C25313" s="5" t="str">
        <f>IFERROR(__xludf.DUMMYFUNCTION("""COMPUTED_VALUE"""),"")</f>
        <v/>
      </c>
      <c r="D25313" s="5">
        <v>0.0</v>
      </c>
    </row>
    <row r="25314" ht="14.25" customHeight="1">
      <c r="A25314" s="5"/>
      <c r="B25314" s="5"/>
      <c r="C25314" s="5" t="str">
        <f>IFERROR(__xludf.DUMMYFUNCTION("""COMPUTED_VALUE"""),"")</f>
        <v/>
      </c>
      <c r="D25314" s="5">
        <v>0.0</v>
      </c>
    </row>
    <row r="25315" ht="14.25" customHeight="1">
      <c r="A25315" s="5"/>
      <c r="B25315" s="5"/>
      <c r="C25315" s="5" t="str">
        <f>IFERROR(__xludf.DUMMYFUNCTION("""COMPUTED_VALUE"""),"")</f>
        <v/>
      </c>
      <c r="D25315" s="5">
        <v>0.0</v>
      </c>
    </row>
    <row r="25316" ht="14.25" customHeight="1">
      <c r="A25316" s="5"/>
      <c r="B25316" s="5"/>
      <c r="C25316" s="5" t="str">
        <f>IFERROR(__xludf.DUMMYFUNCTION("""COMPUTED_VALUE"""),"")</f>
        <v/>
      </c>
      <c r="D25316" s="5">
        <v>0.0</v>
      </c>
    </row>
    <row r="25317" ht="14.25" customHeight="1">
      <c r="A25317" s="5"/>
      <c r="B25317" s="5"/>
      <c r="C25317" s="5" t="str">
        <f>IFERROR(__xludf.DUMMYFUNCTION("""COMPUTED_VALUE"""),"")</f>
        <v/>
      </c>
      <c r="D25317" s="5">
        <v>0.0</v>
      </c>
    </row>
    <row r="25318" ht="14.25" customHeight="1">
      <c r="A25318" s="5"/>
      <c r="B25318" s="5"/>
      <c r="C25318" s="5" t="str">
        <f>IFERROR(__xludf.DUMMYFUNCTION("""COMPUTED_VALUE"""),"")</f>
        <v/>
      </c>
      <c r="D25318" s="5">
        <v>0.0</v>
      </c>
    </row>
    <row r="25319" ht="14.25" customHeight="1">
      <c r="A25319" s="5"/>
      <c r="B25319" s="5"/>
      <c r="C25319" s="5" t="str">
        <f>IFERROR(__xludf.DUMMYFUNCTION("""COMPUTED_VALUE"""),"")</f>
        <v/>
      </c>
      <c r="D25319" s="5">
        <v>0.0</v>
      </c>
    </row>
    <row r="25320" ht="14.25" customHeight="1">
      <c r="A25320" s="5"/>
      <c r="B25320" s="5"/>
      <c r="C25320" s="5" t="str">
        <f>IFERROR(__xludf.DUMMYFUNCTION("""COMPUTED_VALUE"""),"")</f>
        <v/>
      </c>
      <c r="D25320" s="5">
        <v>0.0</v>
      </c>
    </row>
    <row r="25321" ht="14.25" customHeight="1">
      <c r="A25321" s="5"/>
      <c r="B25321" s="5"/>
      <c r="C25321" s="5" t="str">
        <f>IFERROR(__xludf.DUMMYFUNCTION("""COMPUTED_VALUE"""),"")</f>
        <v/>
      </c>
      <c r="D25321" s="5">
        <v>0.0</v>
      </c>
    </row>
    <row r="25322" ht="14.25" customHeight="1">
      <c r="A25322" s="5"/>
      <c r="B25322" s="5"/>
      <c r="C25322" s="5" t="str">
        <f>IFERROR(__xludf.DUMMYFUNCTION("""COMPUTED_VALUE"""),"")</f>
        <v/>
      </c>
      <c r="D25322" s="5">
        <v>0.0</v>
      </c>
    </row>
    <row r="25323" ht="14.25" customHeight="1">
      <c r="A25323" s="5"/>
      <c r="B25323" s="5"/>
      <c r="C25323" s="5" t="str">
        <f>IFERROR(__xludf.DUMMYFUNCTION("""COMPUTED_VALUE"""),"")</f>
        <v/>
      </c>
      <c r="D25323" s="5">
        <v>0.0</v>
      </c>
    </row>
    <row r="25324" ht="14.25" customHeight="1">
      <c r="A25324" s="5"/>
      <c r="B25324" s="5"/>
      <c r="C25324" s="5" t="str">
        <f>IFERROR(__xludf.DUMMYFUNCTION("""COMPUTED_VALUE"""),"")</f>
        <v/>
      </c>
      <c r="D25324" s="5">
        <v>0.0</v>
      </c>
    </row>
    <row r="25325" ht="14.25" customHeight="1">
      <c r="A25325" s="5"/>
      <c r="B25325" s="5"/>
      <c r="C25325" s="5" t="str">
        <f>IFERROR(__xludf.DUMMYFUNCTION("""COMPUTED_VALUE"""),"")</f>
        <v/>
      </c>
      <c r="D25325" s="5">
        <v>0.0</v>
      </c>
    </row>
    <row r="25326" ht="14.25" customHeight="1">
      <c r="A25326" s="5"/>
      <c r="B25326" s="5"/>
      <c r="C25326" s="5" t="str">
        <f>IFERROR(__xludf.DUMMYFUNCTION("""COMPUTED_VALUE"""),"")</f>
        <v/>
      </c>
      <c r="D25326" s="5">
        <v>0.0</v>
      </c>
    </row>
    <row r="25327" ht="14.25" customHeight="1">
      <c r="A25327" s="5"/>
      <c r="B25327" s="5"/>
      <c r="C25327" s="5" t="str">
        <f>IFERROR(__xludf.DUMMYFUNCTION("""COMPUTED_VALUE"""),"")</f>
        <v/>
      </c>
      <c r="D25327" s="5">
        <v>0.0</v>
      </c>
    </row>
    <row r="25328" ht="14.25" customHeight="1">
      <c r="A25328" s="5"/>
      <c r="B25328" s="5"/>
      <c r="C25328" s="5" t="str">
        <f>IFERROR(__xludf.DUMMYFUNCTION("""COMPUTED_VALUE"""),"")</f>
        <v/>
      </c>
      <c r="D25328" s="5">
        <v>0.0</v>
      </c>
    </row>
    <row r="25329" ht="14.25" customHeight="1">
      <c r="A25329" s="5"/>
      <c r="B25329" s="5"/>
      <c r="C25329" s="5" t="str">
        <f>IFERROR(__xludf.DUMMYFUNCTION("""COMPUTED_VALUE"""),"")</f>
        <v/>
      </c>
      <c r="D25329" s="5">
        <v>0.0</v>
      </c>
    </row>
    <row r="25330" ht="14.25" customHeight="1">
      <c r="A25330" s="5"/>
      <c r="B25330" s="5"/>
      <c r="C25330" s="5" t="str">
        <f>IFERROR(__xludf.DUMMYFUNCTION("""COMPUTED_VALUE"""),"")</f>
        <v/>
      </c>
      <c r="D25330" s="5">
        <v>0.0</v>
      </c>
    </row>
    <row r="25331" ht="14.25" customHeight="1">
      <c r="A25331" s="5"/>
      <c r="B25331" s="5"/>
      <c r="C25331" s="5" t="str">
        <f>IFERROR(__xludf.DUMMYFUNCTION("""COMPUTED_VALUE"""),"")</f>
        <v/>
      </c>
      <c r="D25331" s="5">
        <v>0.0</v>
      </c>
    </row>
    <row r="25332" ht="14.25" customHeight="1">
      <c r="A25332" s="5"/>
      <c r="B25332" s="5"/>
      <c r="C25332" s="5" t="str">
        <f>IFERROR(__xludf.DUMMYFUNCTION("""COMPUTED_VALUE"""),"")</f>
        <v/>
      </c>
      <c r="D25332" s="5">
        <v>0.0</v>
      </c>
    </row>
    <row r="25333" ht="14.25" customHeight="1">
      <c r="A25333" s="5"/>
      <c r="B25333" s="5"/>
      <c r="C25333" s="5" t="str">
        <f>IFERROR(__xludf.DUMMYFUNCTION("""COMPUTED_VALUE"""),"")</f>
        <v/>
      </c>
      <c r="D25333" s="5">
        <v>0.0</v>
      </c>
    </row>
    <row r="25334" ht="14.25" customHeight="1">
      <c r="A25334" s="5"/>
      <c r="B25334" s="5"/>
      <c r="C25334" s="5" t="str">
        <f>IFERROR(__xludf.DUMMYFUNCTION("""COMPUTED_VALUE"""),"")</f>
        <v/>
      </c>
      <c r="D25334" s="5">
        <v>0.0</v>
      </c>
    </row>
    <row r="25335" ht="14.25" customHeight="1">
      <c r="A25335" s="5"/>
      <c r="B25335" s="5"/>
      <c r="C25335" s="5" t="str">
        <f>IFERROR(__xludf.DUMMYFUNCTION("""COMPUTED_VALUE"""),"")</f>
        <v/>
      </c>
      <c r="D25335" s="5">
        <v>0.0</v>
      </c>
    </row>
    <row r="25336" ht="14.25" customHeight="1">
      <c r="A25336" s="5"/>
      <c r="B25336" s="5"/>
      <c r="C25336" s="5" t="str">
        <f>IFERROR(__xludf.DUMMYFUNCTION("""COMPUTED_VALUE"""),"")</f>
        <v/>
      </c>
      <c r="D25336" s="5">
        <v>0.0</v>
      </c>
    </row>
    <row r="25337" ht="14.25" customHeight="1">
      <c r="A25337" s="5"/>
      <c r="B25337" s="5"/>
      <c r="C25337" s="5" t="str">
        <f>IFERROR(__xludf.DUMMYFUNCTION("""COMPUTED_VALUE"""),"")</f>
        <v/>
      </c>
      <c r="D25337" s="5">
        <v>0.0</v>
      </c>
    </row>
    <row r="25338" ht="14.25" customHeight="1">
      <c r="A25338" s="5"/>
      <c r="B25338" s="5"/>
      <c r="C25338" s="5" t="str">
        <f>IFERROR(__xludf.DUMMYFUNCTION("""COMPUTED_VALUE"""),"")</f>
        <v/>
      </c>
      <c r="D25338" s="5">
        <v>0.0</v>
      </c>
    </row>
    <row r="25339" ht="14.25" customHeight="1">
      <c r="A25339" s="5"/>
      <c r="B25339" s="5"/>
      <c r="C25339" s="5" t="str">
        <f>IFERROR(__xludf.DUMMYFUNCTION("""COMPUTED_VALUE"""),"")</f>
        <v/>
      </c>
      <c r="D25339" s="5">
        <v>0.0</v>
      </c>
    </row>
    <row r="25340" ht="14.25" customHeight="1">
      <c r="A25340" s="5"/>
      <c r="B25340" s="5"/>
      <c r="C25340" s="5" t="str">
        <f>IFERROR(__xludf.DUMMYFUNCTION("""COMPUTED_VALUE"""),"")</f>
        <v/>
      </c>
      <c r="D25340" s="5">
        <v>0.0</v>
      </c>
    </row>
    <row r="25341" ht="14.25" customHeight="1">
      <c r="A25341" s="5"/>
      <c r="B25341" s="5"/>
      <c r="C25341" s="5" t="str">
        <f>IFERROR(__xludf.DUMMYFUNCTION("""COMPUTED_VALUE"""),"")</f>
        <v/>
      </c>
      <c r="D25341" s="5">
        <v>0.0</v>
      </c>
    </row>
    <row r="25342" ht="14.25" customHeight="1">
      <c r="A25342" s="5"/>
      <c r="B25342" s="5"/>
      <c r="C25342" s="5" t="str">
        <f>IFERROR(__xludf.DUMMYFUNCTION("""COMPUTED_VALUE"""),"")</f>
        <v/>
      </c>
      <c r="D25342" s="5">
        <v>0.0</v>
      </c>
    </row>
    <row r="25343" ht="14.25" customHeight="1">
      <c r="A25343" s="5"/>
      <c r="B25343" s="5"/>
      <c r="C25343" s="5" t="str">
        <f>IFERROR(__xludf.DUMMYFUNCTION("""COMPUTED_VALUE"""),"")</f>
        <v/>
      </c>
      <c r="D25343" s="5">
        <v>0.0</v>
      </c>
    </row>
    <row r="25344" ht="14.25" customHeight="1">
      <c r="A25344" s="5"/>
      <c r="B25344" s="5"/>
      <c r="C25344" s="5" t="str">
        <f>IFERROR(__xludf.DUMMYFUNCTION("""COMPUTED_VALUE"""),"")</f>
        <v/>
      </c>
      <c r="D25344" s="5">
        <v>0.0</v>
      </c>
    </row>
    <row r="25345" ht="14.25" customHeight="1">
      <c r="A25345" s="5"/>
      <c r="B25345" s="5"/>
      <c r="C25345" s="5" t="str">
        <f>IFERROR(__xludf.DUMMYFUNCTION("""COMPUTED_VALUE"""),"")</f>
        <v/>
      </c>
      <c r="D25345" s="5">
        <v>0.0</v>
      </c>
    </row>
    <row r="25346" ht="14.25" customHeight="1">
      <c r="A25346" s="5"/>
      <c r="B25346" s="5"/>
      <c r="C25346" s="5" t="str">
        <f>IFERROR(__xludf.DUMMYFUNCTION("""COMPUTED_VALUE"""),"")</f>
        <v/>
      </c>
      <c r="D25346" s="5">
        <v>0.0</v>
      </c>
    </row>
    <row r="25347" ht="14.25" customHeight="1">
      <c r="A25347" s="5"/>
      <c r="B25347" s="5"/>
      <c r="C25347" s="5" t="str">
        <f>IFERROR(__xludf.DUMMYFUNCTION("""COMPUTED_VALUE"""),"")</f>
        <v/>
      </c>
      <c r="D25347" s="5">
        <v>0.0</v>
      </c>
    </row>
    <row r="25348" ht="14.25" customHeight="1">
      <c r="A25348" s="5"/>
      <c r="B25348" s="5"/>
      <c r="C25348" s="5" t="str">
        <f>IFERROR(__xludf.DUMMYFUNCTION("""COMPUTED_VALUE"""),"")</f>
        <v/>
      </c>
      <c r="D25348" s="5">
        <v>0.0</v>
      </c>
    </row>
    <row r="25349" ht="14.25" customHeight="1">
      <c r="A25349" s="5"/>
      <c r="B25349" s="5"/>
      <c r="C25349" s="5" t="str">
        <f>IFERROR(__xludf.DUMMYFUNCTION("""COMPUTED_VALUE"""),"")</f>
        <v/>
      </c>
      <c r="D25349" s="5">
        <v>0.0</v>
      </c>
    </row>
    <row r="25350" ht="14.25" customHeight="1">
      <c r="A25350" s="5"/>
      <c r="B25350" s="5"/>
      <c r="C25350" s="5" t="str">
        <f>IFERROR(__xludf.DUMMYFUNCTION("""COMPUTED_VALUE"""),"")</f>
        <v/>
      </c>
      <c r="D25350" s="5">
        <v>0.0</v>
      </c>
    </row>
    <row r="25351" ht="14.25" customHeight="1">
      <c r="A25351" s="5"/>
      <c r="B25351" s="5"/>
      <c r="C25351" s="5" t="str">
        <f>IFERROR(__xludf.DUMMYFUNCTION("""COMPUTED_VALUE"""),"")</f>
        <v/>
      </c>
      <c r="D25351" s="5">
        <v>0.0</v>
      </c>
    </row>
    <row r="25352" ht="14.25" customHeight="1">
      <c r="A25352" s="5"/>
      <c r="B25352" s="5"/>
      <c r="C25352" s="5" t="str">
        <f>IFERROR(__xludf.DUMMYFUNCTION("""COMPUTED_VALUE"""),"")</f>
        <v/>
      </c>
      <c r="D25352" s="5">
        <v>0.0</v>
      </c>
    </row>
    <row r="25353" ht="14.25" customHeight="1">
      <c r="A25353" s="5"/>
      <c r="B25353" s="5"/>
      <c r="C25353" s="5" t="str">
        <f>IFERROR(__xludf.DUMMYFUNCTION("""COMPUTED_VALUE"""),"")</f>
        <v/>
      </c>
      <c r="D25353" s="5">
        <v>0.0</v>
      </c>
    </row>
    <row r="25354" ht="14.25" customHeight="1">
      <c r="A25354" s="5"/>
      <c r="B25354" s="5"/>
      <c r="C25354" s="5" t="str">
        <f>IFERROR(__xludf.DUMMYFUNCTION("""COMPUTED_VALUE"""),"")</f>
        <v/>
      </c>
      <c r="D25354" s="5">
        <v>0.0</v>
      </c>
    </row>
    <row r="25355" ht="14.25" customHeight="1">
      <c r="A25355" s="5"/>
      <c r="B25355" s="5"/>
      <c r="C25355" s="5" t="str">
        <f>IFERROR(__xludf.DUMMYFUNCTION("""COMPUTED_VALUE"""),"")</f>
        <v/>
      </c>
      <c r="D25355" s="5">
        <v>0.0</v>
      </c>
    </row>
    <row r="25356" ht="14.25" customHeight="1">
      <c r="A25356" s="5"/>
      <c r="B25356" s="5"/>
      <c r="C25356" s="5" t="str">
        <f>IFERROR(__xludf.DUMMYFUNCTION("""COMPUTED_VALUE"""),"")</f>
        <v/>
      </c>
      <c r="D25356" s="5">
        <v>0.0</v>
      </c>
    </row>
    <row r="25357" ht="14.25" customHeight="1">
      <c r="A25357" s="5"/>
      <c r="B25357" s="5"/>
      <c r="C25357" s="5" t="str">
        <f>IFERROR(__xludf.DUMMYFUNCTION("""COMPUTED_VALUE"""),"")</f>
        <v/>
      </c>
      <c r="D25357" s="5">
        <v>0.0</v>
      </c>
    </row>
    <row r="25358" ht="14.25" customHeight="1">
      <c r="A25358" s="5"/>
      <c r="B25358" s="5"/>
      <c r="C25358" s="5" t="str">
        <f>IFERROR(__xludf.DUMMYFUNCTION("""COMPUTED_VALUE"""),"")</f>
        <v/>
      </c>
      <c r="D25358" s="5">
        <v>0.0</v>
      </c>
    </row>
    <row r="25359" ht="14.25" customHeight="1">
      <c r="A25359" s="5"/>
      <c r="B25359" s="5"/>
      <c r="C25359" s="5" t="str">
        <f>IFERROR(__xludf.DUMMYFUNCTION("""COMPUTED_VALUE"""),"")</f>
        <v/>
      </c>
      <c r="D25359" s="5">
        <v>0.0</v>
      </c>
    </row>
    <row r="25360" ht="14.25" customHeight="1">
      <c r="A25360" s="5"/>
      <c r="B25360" s="5"/>
      <c r="C25360" s="5" t="str">
        <f>IFERROR(__xludf.DUMMYFUNCTION("""COMPUTED_VALUE"""),"")</f>
        <v/>
      </c>
      <c r="D25360" s="5">
        <v>0.0</v>
      </c>
    </row>
    <row r="25361" ht="14.25" customHeight="1">
      <c r="A25361" s="5"/>
      <c r="B25361" s="5"/>
      <c r="C25361" s="5" t="str">
        <f>IFERROR(__xludf.DUMMYFUNCTION("""COMPUTED_VALUE"""),"")</f>
        <v/>
      </c>
      <c r="D25361" s="5">
        <v>0.0</v>
      </c>
    </row>
    <row r="25362" ht="14.25" customHeight="1">
      <c r="A25362" s="5"/>
      <c r="B25362" s="5"/>
      <c r="C25362" s="5" t="str">
        <f>IFERROR(__xludf.DUMMYFUNCTION("""COMPUTED_VALUE"""),"")</f>
        <v/>
      </c>
      <c r="D25362" s="5">
        <v>0.0</v>
      </c>
    </row>
    <row r="25363" ht="14.25" customHeight="1">
      <c r="A25363" s="5"/>
      <c r="B25363" s="5"/>
      <c r="C25363" s="5" t="str">
        <f>IFERROR(__xludf.DUMMYFUNCTION("""COMPUTED_VALUE"""),"")</f>
        <v/>
      </c>
      <c r="D25363" s="5">
        <v>0.0</v>
      </c>
    </row>
    <row r="25364" ht="14.25" customHeight="1">
      <c r="A25364" s="5"/>
      <c r="B25364" s="5"/>
      <c r="C25364" s="5" t="str">
        <f>IFERROR(__xludf.DUMMYFUNCTION("""COMPUTED_VALUE"""),"")</f>
        <v/>
      </c>
      <c r="D25364" s="5">
        <v>0.0</v>
      </c>
    </row>
    <row r="25365" ht="14.25" customHeight="1">
      <c r="A25365" s="5"/>
      <c r="B25365" s="5"/>
      <c r="C25365" s="5" t="str">
        <f>IFERROR(__xludf.DUMMYFUNCTION("""COMPUTED_VALUE"""),"")</f>
        <v/>
      </c>
      <c r="D25365" s="5">
        <v>0.0</v>
      </c>
    </row>
    <row r="25366" ht="14.25" customHeight="1">
      <c r="A25366" s="5"/>
      <c r="B25366" s="5"/>
      <c r="C25366" s="5" t="str">
        <f>IFERROR(__xludf.DUMMYFUNCTION("""COMPUTED_VALUE"""),"")</f>
        <v/>
      </c>
      <c r="D25366" s="5">
        <v>0.0</v>
      </c>
    </row>
    <row r="25367" ht="14.25" customHeight="1">
      <c r="A25367" s="5"/>
      <c r="B25367" s="5"/>
      <c r="C25367" s="5" t="str">
        <f>IFERROR(__xludf.DUMMYFUNCTION("""COMPUTED_VALUE"""),"")</f>
        <v/>
      </c>
      <c r="D25367" s="5">
        <v>0.0</v>
      </c>
    </row>
    <row r="25368" ht="14.25" customHeight="1">
      <c r="A25368" s="5"/>
      <c r="B25368" s="5"/>
      <c r="C25368" s="5" t="str">
        <f>IFERROR(__xludf.DUMMYFUNCTION("""COMPUTED_VALUE"""),"")</f>
        <v/>
      </c>
      <c r="D25368" s="5">
        <v>0.0</v>
      </c>
    </row>
    <row r="25369" ht="14.25" customHeight="1">
      <c r="A25369" s="5"/>
      <c r="B25369" s="5"/>
      <c r="C25369" s="5" t="str">
        <f>IFERROR(__xludf.DUMMYFUNCTION("""COMPUTED_VALUE"""),"")</f>
        <v/>
      </c>
      <c r="D25369" s="5">
        <v>0.0</v>
      </c>
    </row>
    <row r="25370" ht="14.25" customHeight="1">
      <c r="A25370" s="5"/>
      <c r="B25370" s="5"/>
      <c r="C25370" s="5" t="str">
        <f>IFERROR(__xludf.DUMMYFUNCTION("""COMPUTED_VALUE"""),"")</f>
        <v/>
      </c>
      <c r="D25370" s="5">
        <v>0.0</v>
      </c>
    </row>
    <row r="25371" ht="14.25" customHeight="1">
      <c r="A25371" s="5"/>
      <c r="B25371" s="5"/>
      <c r="C25371" s="5" t="str">
        <f>IFERROR(__xludf.DUMMYFUNCTION("""COMPUTED_VALUE"""),"")</f>
        <v/>
      </c>
      <c r="D25371" s="5">
        <v>0.0</v>
      </c>
    </row>
    <row r="25372" ht="14.25" customHeight="1">
      <c r="A25372" s="5"/>
      <c r="B25372" s="5"/>
      <c r="C25372" s="5" t="str">
        <f>IFERROR(__xludf.DUMMYFUNCTION("""COMPUTED_VALUE"""),"")</f>
        <v/>
      </c>
      <c r="D25372" s="5">
        <v>0.0</v>
      </c>
    </row>
    <row r="25373" ht="14.25" customHeight="1">
      <c r="A25373" s="5"/>
      <c r="B25373" s="5"/>
      <c r="C25373" s="5" t="str">
        <f>IFERROR(__xludf.DUMMYFUNCTION("""COMPUTED_VALUE"""),"")</f>
        <v/>
      </c>
      <c r="D25373" s="5">
        <v>0.0</v>
      </c>
    </row>
    <row r="25374" ht="14.25" customHeight="1">
      <c r="A25374" s="5"/>
      <c r="B25374" s="5"/>
      <c r="C25374" s="5" t="str">
        <f>IFERROR(__xludf.DUMMYFUNCTION("""COMPUTED_VALUE"""),"")</f>
        <v/>
      </c>
      <c r="D25374" s="5">
        <v>0.0</v>
      </c>
    </row>
    <row r="25375" ht="14.25" customHeight="1">
      <c r="A25375" s="5"/>
      <c r="B25375" s="5"/>
      <c r="C25375" s="5" t="str">
        <f>IFERROR(__xludf.DUMMYFUNCTION("""COMPUTED_VALUE"""),"")</f>
        <v/>
      </c>
      <c r="D25375" s="5">
        <v>0.0</v>
      </c>
    </row>
    <row r="25376" ht="14.25" customHeight="1">
      <c r="A25376" s="5"/>
      <c r="B25376" s="5"/>
      <c r="C25376" s="5" t="str">
        <f>IFERROR(__xludf.DUMMYFUNCTION("""COMPUTED_VALUE"""),"")</f>
        <v/>
      </c>
      <c r="D25376" s="5">
        <v>0.0</v>
      </c>
    </row>
    <row r="25377" ht="14.25" customHeight="1">
      <c r="A25377" s="5"/>
      <c r="B25377" s="5"/>
      <c r="C25377" s="5" t="str">
        <f>IFERROR(__xludf.DUMMYFUNCTION("""COMPUTED_VALUE"""),"")</f>
        <v/>
      </c>
      <c r="D25377" s="5">
        <v>0.0</v>
      </c>
    </row>
    <row r="25378" ht="14.25" customHeight="1">
      <c r="A25378" s="5"/>
      <c r="B25378" s="5"/>
      <c r="C25378" s="5" t="str">
        <f>IFERROR(__xludf.DUMMYFUNCTION("""COMPUTED_VALUE"""),"")</f>
        <v/>
      </c>
      <c r="D25378" s="5">
        <v>0.0</v>
      </c>
    </row>
    <row r="25379" ht="14.25" customHeight="1">
      <c r="A25379" s="5"/>
      <c r="B25379" s="5"/>
      <c r="C25379" s="5" t="str">
        <f>IFERROR(__xludf.DUMMYFUNCTION("""COMPUTED_VALUE"""),"")</f>
        <v/>
      </c>
      <c r="D25379" s="5">
        <v>0.0</v>
      </c>
    </row>
    <row r="25380" ht="14.25" customHeight="1">
      <c r="A25380" s="5"/>
      <c r="B25380" s="5"/>
      <c r="C25380" s="5" t="str">
        <f>IFERROR(__xludf.DUMMYFUNCTION("""COMPUTED_VALUE"""),"")</f>
        <v/>
      </c>
      <c r="D25380" s="5">
        <v>0.0</v>
      </c>
    </row>
    <row r="25381" ht="14.25" customHeight="1">
      <c r="A25381" s="5"/>
      <c r="B25381" s="5"/>
      <c r="C25381" s="5" t="str">
        <f>IFERROR(__xludf.DUMMYFUNCTION("""COMPUTED_VALUE"""),"")</f>
        <v/>
      </c>
      <c r="D25381" s="5">
        <v>0.0</v>
      </c>
    </row>
    <row r="25382" ht="14.25" customHeight="1">
      <c r="A25382" s="5"/>
      <c r="B25382" s="5"/>
      <c r="C25382" s="5" t="str">
        <f>IFERROR(__xludf.DUMMYFUNCTION("""COMPUTED_VALUE"""),"")</f>
        <v/>
      </c>
      <c r="D25382" s="5">
        <v>0.0</v>
      </c>
    </row>
    <row r="25383" ht="14.25" customHeight="1">
      <c r="A25383" s="5"/>
      <c r="B25383" s="5"/>
      <c r="C25383" s="5" t="str">
        <f>IFERROR(__xludf.DUMMYFUNCTION("""COMPUTED_VALUE"""),"")</f>
        <v/>
      </c>
      <c r="D25383" s="5">
        <v>0.0</v>
      </c>
    </row>
    <row r="25384" ht="14.25" customHeight="1">
      <c r="A25384" s="5"/>
      <c r="B25384" s="5"/>
      <c r="C25384" s="5" t="str">
        <f>IFERROR(__xludf.DUMMYFUNCTION("""COMPUTED_VALUE"""),"")</f>
        <v/>
      </c>
      <c r="D25384" s="5">
        <v>0.0</v>
      </c>
    </row>
    <row r="25385" ht="14.25" customHeight="1">
      <c r="A25385" s="5"/>
      <c r="B25385" s="5"/>
      <c r="C25385" s="5" t="str">
        <f>IFERROR(__xludf.DUMMYFUNCTION("""COMPUTED_VALUE"""),"")</f>
        <v/>
      </c>
      <c r="D25385" s="5">
        <v>0.0</v>
      </c>
    </row>
    <row r="25386" ht="14.25" customHeight="1">
      <c r="A25386" s="5"/>
      <c r="B25386" s="5"/>
      <c r="C25386" s="5" t="str">
        <f>IFERROR(__xludf.DUMMYFUNCTION("""COMPUTED_VALUE"""),"")</f>
        <v/>
      </c>
      <c r="D25386" s="5">
        <v>0.0</v>
      </c>
    </row>
    <row r="25387" ht="14.25" customHeight="1">
      <c r="A25387" s="5"/>
      <c r="B25387" s="5"/>
      <c r="C25387" s="5" t="str">
        <f>IFERROR(__xludf.DUMMYFUNCTION("""COMPUTED_VALUE"""),"")</f>
        <v/>
      </c>
      <c r="D25387" s="5">
        <v>0.0</v>
      </c>
    </row>
    <row r="25388" ht="14.25" customHeight="1">
      <c r="A25388" s="5"/>
      <c r="B25388" s="5"/>
      <c r="C25388" s="5" t="str">
        <f>IFERROR(__xludf.DUMMYFUNCTION("""COMPUTED_VALUE"""),"")</f>
        <v/>
      </c>
      <c r="D25388" s="5">
        <v>0.0</v>
      </c>
    </row>
    <row r="25389" ht="14.25" customHeight="1">
      <c r="A25389" s="5"/>
      <c r="B25389" s="5"/>
      <c r="C25389" s="5" t="str">
        <f>IFERROR(__xludf.DUMMYFUNCTION("""COMPUTED_VALUE"""),"")</f>
        <v/>
      </c>
      <c r="D25389" s="5">
        <v>0.0</v>
      </c>
    </row>
    <row r="25390" ht="14.25" customHeight="1">
      <c r="A25390" s="5"/>
      <c r="B25390" s="5"/>
      <c r="C25390" s="5" t="str">
        <f>IFERROR(__xludf.DUMMYFUNCTION("""COMPUTED_VALUE"""),"")</f>
        <v/>
      </c>
      <c r="D25390" s="5">
        <v>0.0</v>
      </c>
    </row>
    <row r="25391" ht="14.25" customHeight="1">
      <c r="A25391" s="5"/>
      <c r="B25391" s="5"/>
      <c r="C25391" s="5" t="str">
        <f>IFERROR(__xludf.DUMMYFUNCTION("""COMPUTED_VALUE"""),"")</f>
        <v/>
      </c>
      <c r="D25391" s="5">
        <v>0.0</v>
      </c>
    </row>
    <row r="25392" ht="14.25" customHeight="1">
      <c r="A25392" s="5"/>
      <c r="B25392" s="5"/>
      <c r="C25392" s="5" t="str">
        <f>IFERROR(__xludf.DUMMYFUNCTION("""COMPUTED_VALUE"""),"")</f>
        <v/>
      </c>
      <c r="D25392" s="5">
        <v>0.0</v>
      </c>
    </row>
    <row r="25393" ht="14.25" customHeight="1">
      <c r="A25393" s="5"/>
      <c r="B25393" s="5"/>
      <c r="C25393" s="5" t="str">
        <f>IFERROR(__xludf.DUMMYFUNCTION("""COMPUTED_VALUE"""),"")</f>
        <v/>
      </c>
      <c r="D25393" s="5">
        <v>0.0</v>
      </c>
    </row>
    <row r="25394" ht="14.25" customHeight="1">
      <c r="A25394" s="5"/>
      <c r="B25394" s="5"/>
      <c r="C25394" s="5" t="str">
        <f>IFERROR(__xludf.DUMMYFUNCTION("""COMPUTED_VALUE"""),"")</f>
        <v/>
      </c>
      <c r="D25394" s="5">
        <v>0.0</v>
      </c>
    </row>
    <row r="25395" ht="14.25" customHeight="1">
      <c r="A25395" s="5"/>
      <c r="B25395" s="5"/>
      <c r="C25395" s="5" t="str">
        <f>IFERROR(__xludf.DUMMYFUNCTION("""COMPUTED_VALUE"""),"")</f>
        <v/>
      </c>
      <c r="D25395" s="5">
        <v>0.0</v>
      </c>
    </row>
    <row r="25396" ht="14.25" customHeight="1">
      <c r="A25396" s="5"/>
      <c r="B25396" s="5"/>
      <c r="C25396" s="5" t="str">
        <f>IFERROR(__xludf.DUMMYFUNCTION("""COMPUTED_VALUE"""),"")</f>
        <v/>
      </c>
      <c r="D25396" s="5">
        <v>0.0</v>
      </c>
    </row>
    <row r="25397" ht="14.25" customHeight="1">
      <c r="A25397" s="5"/>
      <c r="B25397" s="5"/>
      <c r="C25397" s="5" t="str">
        <f>IFERROR(__xludf.DUMMYFUNCTION("""COMPUTED_VALUE"""),"")</f>
        <v/>
      </c>
      <c r="D25397" s="5">
        <v>0.0</v>
      </c>
    </row>
    <row r="25398" ht="14.25" customHeight="1">
      <c r="A25398" s="5"/>
      <c r="B25398" s="5"/>
      <c r="C25398" s="5" t="str">
        <f>IFERROR(__xludf.DUMMYFUNCTION("""COMPUTED_VALUE"""),"")</f>
        <v/>
      </c>
      <c r="D25398" s="5">
        <v>0.0</v>
      </c>
    </row>
    <row r="25399" ht="14.25" customHeight="1">
      <c r="A25399" s="5"/>
      <c r="B25399" s="5"/>
      <c r="C25399" s="5" t="str">
        <f>IFERROR(__xludf.DUMMYFUNCTION("""COMPUTED_VALUE"""),"")</f>
        <v/>
      </c>
      <c r="D25399" s="5">
        <v>0.0</v>
      </c>
    </row>
    <row r="25400" ht="14.25" customHeight="1">
      <c r="A25400" s="5"/>
      <c r="B25400" s="5"/>
      <c r="C25400" s="5" t="str">
        <f>IFERROR(__xludf.DUMMYFUNCTION("""COMPUTED_VALUE"""),"")</f>
        <v/>
      </c>
      <c r="D25400" s="5">
        <v>0.0</v>
      </c>
    </row>
    <row r="25401" ht="14.25" customHeight="1">
      <c r="A25401" s="5"/>
      <c r="B25401" s="5"/>
      <c r="C25401" s="5" t="str">
        <f>IFERROR(__xludf.DUMMYFUNCTION("""COMPUTED_VALUE"""),"")</f>
        <v/>
      </c>
      <c r="D25401" s="5">
        <v>0.0</v>
      </c>
    </row>
    <row r="25402" ht="14.25" customHeight="1">
      <c r="A25402" s="5"/>
      <c r="B25402" s="5"/>
      <c r="C25402" s="5" t="str">
        <f>IFERROR(__xludf.DUMMYFUNCTION("""COMPUTED_VALUE"""),"")</f>
        <v/>
      </c>
      <c r="D25402" s="5">
        <v>0.0</v>
      </c>
    </row>
    <row r="25403" ht="14.25" customHeight="1">
      <c r="A25403" s="5"/>
      <c r="B25403" s="5"/>
      <c r="C25403" s="5" t="str">
        <f>IFERROR(__xludf.DUMMYFUNCTION("""COMPUTED_VALUE"""),"")</f>
        <v/>
      </c>
      <c r="D25403" s="5">
        <v>0.0</v>
      </c>
    </row>
    <row r="25404" ht="14.25" customHeight="1">
      <c r="A25404" s="5"/>
      <c r="B25404" s="5"/>
      <c r="C25404" s="5" t="str">
        <f>IFERROR(__xludf.DUMMYFUNCTION("""COMPUTED_VALUE"""),"")</f>
        <v/>
      </c>
      <c r="D25404" s="5">
        <v>0.0</v>
      </c>
    </row>
    <row r="25405" ht="14.25" customHeight="1">
      <c r="A25405" s="5"/>
      <c r="B25405" s="5"/>
      <c r="C25405" s="5" t="str">
        <f>IFERROR(__xludf.DUMMYFUNCTION("""COMPUTED_VALUE"""),"")</f>
        <v/>
      </c>
      <c r="D25405" s="5">
        <v>0.0</v>
      </c>
    </row>
    <row r="25406" ht="14.25" customHeight="1">
      <c r="A25406" s="5"/>
      <c r="B25406" s="5"/>
      <c r="C25406" s="5" t="str">
        <f>IFERROR(__xludf.DUMMYFUNCTION("""COMPUTED_VALUE"""),"")</f>
        <v/>
      </c>
      <c r="D25406" s="5">
        <v>0.0</v>
      </c>
    </row>
    <row r="25407" ht="14.25" customHeight="1">
      <c r="A25407" s="5"/>
      <c r="B25407" s="5"/>
      <c r="C25407" s="5" t="str">
        <f>IFERROR(__xludf.DUMMYFUNCTION("""COMPUTED_VALUE"""),"")</f>
        <v/>
      </c>
      <c r="D25407" s="5">
        <v>0.0</v>
      </c>
    </row>
    <row r="25408" ht="14.25" customHeight="1">
      <c r="A25408" s="5"/>
      <c r="B25408" s="5"/>
      <c r="C25408" s="5" t="str">
        <f>IFERROR(__xludf.DUMMYFUNCTION("""COMPUTED_VALUE"""),"")</f>
        <v/>
      </c>
      <c r="D25408" s="5">
        <v>0.0</v>
      </c>
    </row>
    <row r="25409" ht="14.25" customHeight="1">
      <c r="A25409" s="5"/>
      <c r="B25409" s="5"/>
      <c r="C25409" s="5" t="str">
        <f>IFERROR(__xludf.DUMMYFUNCTION("""COMPUTED_VALUE"""),"")</f>
        <v/>
      </c>
      <c r="D25409" s="5">
        <v>0.0</v>
      </c>
    </row>
    <row r="25410" ht="14.25" customHeight="1">
      <c r="A25410" s="5"/>
      <c r="B25410" s="5"/>
      <c r="C25410" s="5" t="str">
        <f>IFERROR(__xludf.DUMMYFUNCTION("""COMPUTED_VALUE"""),"")</f>
        <v/>
      </c>
      <c r="D25410" s="5">
        <v>0.0</v>
      </c>
    </row>
    <row r="25411" ht="14.25" customHeight="1">
      <c r="A25411" s="5"/>
      <c r="B25411" s="5"/>
      <c r="C25411" s="5" t="str">
        <f>IFERROR(__xludf.DUMMYFUNCTION("""COMPUTED_VALUE"""),"")</f>
        <v/>
      </c>
      <c r="D25411" s="5">
        <v>0.0</v>
      </c>
    </row>
    <row r="25412" ht="14.25" customHeight="1">
      <c r="A25412" s="5"/>
      <c r="B25412" s="5"/>
      <c r="C25412" s="5" t="str">
        <f>IFERROR(__xludf.DUMMYFUNCTION("""COMPUTED_VALUE"""),"")</f>
        <v/>
      </c>
      <c r="D25412" s="5">
        <v>0.0</v>
      </c>
    </row>
    <row r="25413" ht="14.25" customHeight="1">
      <c r="A25413" s="5"/>
      <c r="B25413" s="5"/>
      <c r="C25413" s="5" t="str">
        <f>IFERROR(__xludf.DUMMYFUNCTION("""COMPUTED_VALUE"""),"")</f>
        <v/>
      </c>
      <c r="D25413" s="5">
        <v>0.0</v>
      </c>
    </row>
    <row r="25414" ht="14.25" customHeight="1">
      <c r="A25414" s="5"/>
      <c r="B25414" s="5"/>
      <c r="C25414" s="5" t="str">
        <f>IFERROR(__xludf.DUMMYFUNCTION("""COMPUTED_VALUE"""),"")</f>
        <v/>
      </c>
      <c r="D25414" s="5">
        <v>0.0</v>
      </c>
    </row>
    <row r="25415" ht="14.25" customHeight="1">
      <c r="A25415" s="5"/>
      <c r="B25415" s="5"/>
      <c r="C25415" s="5" t="str">
        <f>IFERROR(__xludf.DUMMYFUNCTION("""COMPUTED_VALUE"""),"")</f>
        <v/>
      </c>
      <c r="D25415" s="5">
        <v>0.0</v>
      </c>
    </row>
    <row r="25416" ht="14.25" customHeight="1">
      <c r="A25416" s="5"/>
      <c r="B25416" s="5"/>
      <c r="C25416" s="5" t="str">
        <f>IFERROR(__xludf.DUMMYFUNCTION("""COMPUTED_VALUE"""),"")</f>
        <v/>
      </c>
      <c r="D25416" s="5">
        <v>0.0</v>
      </c>
    </row>
    <row r="25417" ht="14.25" customHeight="1">
      <c r="A25417" s="5"/>
      <c r="B25417" s="5"/>
      <c r="C25417" s="5" t="str">
        <f>IFERROR(__xludf.DUMMYFUNCTION("""COMPUTED_VALUE"""),"")</f>
        <v/>
      </c>
      <c r="D25417" s="5">
        <v>0.0</v>
      </c>
    </row>
    <row r="25418" ht="14.25" customHeight="1">
      <c r="A25418" s="5"/>
      <c r="B25418" s="5"/>
      <c r="C25418" s="5" t="str">
        <f>IFERROR(__xludf.DUMMYFUNCTION("""COMPUTED_VALUE"""),"")</f>
        <v/>
      </c>
      <c r="D25418" s="5">
        <v>0.0</v>
      </c>
    </row>
    <row r="25419" ht="14.25" customHeight="1">
      <c r="A25419" s="5"/>
      <c r="B25419" s="5"/>
      <c r="C25419" s="5" t="str">
        <f>IFERROR(__xludf.DUMMYFUNCTION("""COMPUTED_VALUE"""),"")</f>
        <v/>
      </c>
      <c r="D25419" s="5">
        <v>0.0</v>
      </c>
    </row>
    <row r="25420" ht="14.25" customHeight="1">
      <c r="A25420" s="5"/>
      <c r="B25420" s="5"/>
      <c r="C25420" s="5" t="str">
        <f>IFERROR(__xludf.DUMMYFUNCTION("""COMPUTED_VALUE"""),"")</f>
        <v/>
      </c>
      <c r="D25420" s="5">
        <v>0.0</v>
      </c>
    </row>
    <row r="25421" ht="14.25" customHeight="1">
      <c r="A25421" s="5"/>
      <c r="B25421" s="5"/>
      <c r="C25421" s="5" t="str">
        <f>IFERROR(__xludf.DUMMYFUNCTION("""COMPUTED_VALUE"""),"")</f>
        <v/>
      </c>
      <c r="D25421" s="5">
        <v>0.0</v>
      </c>
    </row>
    <row r="25422" ht="14.25" customHeight="1">
      <c r="A25422" s="5"/>
      <c r="B25422" s="5"/>
      <c r="C25422" s="5" t="str">
        <f>IFERROR(__xludf.DUMMYFUNCTION("""COMPUTED_VALUE"""),"")</f>
        <v/>
      </c>
      <c r="D25422" s="5">
        <v>0.0</v>
      </c>
    </row>
    <row r="25423" ht="14.25" customHeight="1">
      <c r="A25423" s="5"/>
      <c r="B25423" s="5"/>
      <c r="C25423" s="5" t="str">
        <f>IFERROR(__xludf.DUMMYFUNCTION("""COMPUTED_VALUE"""),"")</f>
        <v/>
      </c>
      <c r="D25423" s="5">
        <v>0.0</v>
      </c>
    </row>
    <row r="25424" ht="14.25" customHeight="1">
      <c r="A25424" s="5"/>
      <c r="B25424" s="5"/>
      <c r="C25424" s="5" t="str">
        <f>IFERROR(__xludf.DUMMYFUNCTION("""COMPUTED_VALUE"""),"")</f>
        <v/>
      </c>
      <c r="D25424" s="5">
        <v>0.0</v>
      </c>
    </row>
    <row r="25425" ht="14.25" customHeight="1">
      <c r="A25425" s="5"/>
      <c r="B25425" s="5"/>
      <c r="C25425" s="5" t="str">
        <f>IFERROR(__xludf.DUMMYFUNCTION("""COMPUTED_VALUE"""),"")</f>
        <v/>
      </c>
      <c r="D25425" s="5">
        <v>0.0</v>
      </c>
    </row>
    <row r="25426" ht="14.25" customHeight="1">
      <c r="A25426" s="5"/>
      <c r="B25426" s="5"/>
      <c r="C25426" s="5" t="str">
        <f>IFERROR(__xludf.DUMMYFUNCTION("""COMPUTED_VALUE"""),"")</f>
        <v/>
      </c>
      <c r="D25426" s="5">
        <v>0.0</v>
      </c>
    </row>
    <row r="25427" ht="14.25" customHeight="1">
      <c r="A25427" s="5"/>
      <c r="B25427" s="5"/>
      <c r="C25427" s="5" t="str">
        <f>IFERROR(__xludf.DUMMYFUNCTION("""COMPUTED_VALUE"""),"")</f>
        <v/>
      </c>
      <c r="D25427" s="5">
        <v>0.0</v>
      </c>
    </row>
    <row r="25428" ht="14.25" customHeight="1">
      <c r="A25428" s="5"/>
      <c r="B25428" s="5"/>
      <c r="C25428" s="5" t="str">
        <f>IFERROR(__xludf.DUMMYFUNCTION("""COMPUTED_VALUE"""),"")</f>
        <v/>
      </c>
      <c r="D25428" s="5">
        <v>0.0</v>
      </c>
    </row>
    <row r="25429" ht="14.25" customHeight="1">
      <c r="A25429" s="5"/>
      <c r="B25429" s="5"/>
      <c r="C25429" s="5" t="str">
        <f>IFERROR(__xludf.DUMMYFUNCTION("""COMPUTED_VALUE"""),"")</f>
        <v/>
      </c>
      <c r="D25429" s="5">
        <v>0.0</v>
      </c>
    </row>
    <row r="25430" ht="14.25" customHeight="1">
      <c r="A25430" s="5"/>
      <c r="B25430" s="5"/>
      <c r="C25430" s="5" t="str">
        <f>IFERROR(__xludf.DUMMYFUNCTION("""COMPUTED_VALUE"""),"")</f>
        <v/>
      </c>
      <c r="D25430" s="5">
        <v>0.0</v>
      </c>
    </row>
    <row r="25431" ht="14.25" customHeight="1">
      <c r="A25431" s="5"/>
      <c r="B25431" s="5"/>
      <c r="C25431" s="5" t="str">
        <f>IFERROR(__xludf.DUMMYFUNCTION("""COMPUTED_VALUE"""),"")</f>
        <v/>
      </c>
      <c r="D25431" s="5">
        <v>0.0</v>
      </c>
    </row>
    <row r="25432" ht="14.25" customHeight="1">
      <c r="A25432" s="5"/>
      <c r="B25432" s="5"/>
      <c r="C25432" s="5" t="str">
        <f>IFERROR(__xludf.DUMMYFUNCTION("""COMPUTED_VALUE"""),"")</f>
        <v/>
      </c>
      <c r="D25432" s="5">
        <v>0.0</v>
      </c>
    </row>
    <row r="25433" ht="14.25" customHeight="1">
      <c r="A25433" s="5"/>
      <c r="B25433" s="5"/>
      <c r="C25433" s="5" t="str">
        <f>IFERROR(__xludf.DUMMYFUNCTION("""COMPUTED_VALUE"""),"")</f>
        <v/>
      </c>
      <c r="D25433" s="5">
        <v>0.0</v>
      </c>
    </row>
    <row r="25434" ht="14.25" customHeight="1">
      <c r="A25434" s="5"/>
      <c r="B25434" s="5"/>
      <c r="C25434" s="5" t="str">
        <f>IFERROR(__xludf.DUMMYFUNCTION("""COMPUTED_VALUE"""),"")</f>
        <v/>
      </c>
      <c r="D25434" s="5">
        <v>0.0</v>
      </c>
    </row>
    <row r="25435" ht="14.25" customHeight="1">
      <c r="A25435" s="5"/>
      <c r="B25435" s="5"/>
      <c r="C25435" s="5" t="str">
        <f>IFERROR(__xludf.DUMMYFUNCTION("""COMPUTED_VALUE"""),"")</f>
        <v/>
      </c>
      <c r="D25435" s="5">
        <v>0.0</v>
      </c>
    </row>
    <row r="25436" ht="14.25" customHeight="1">
      <c r="A25436" s="5"/>
      <c r="B25436" s="5"/>
      <c r="C25436" s="5" t="str">
        <f>IFERROR(__xludf.DUMMYFUNCTION("""COMPUTED_VALUE"""),"")</f>
        <v/>
      </c>
      <c r="D25436" s="5">
        <v>0.0</v>
      </c>
    </row>
    <row r="25437" ht="14.25" customHeight="1">
      <c r="A25437" s="5"/>
      <c r="B25437" s="5"/>
      <c r="C25437" s="5" t="str">
        <f>IFERROR(__xludf.DUMMYFUNCTION("""COMPUTED_VALUE"""),"")</f>
        <v/>
      </c>
      <c r="D25437" s="5">
        <v>0.0</v>
      </c>
    </row>
    <row r="25438" ht="14.25" customHeight="1">
      <c r="A25438" s="5"/>
      <c r="B25438" s="5"/>
      <c r="C25438" s="5" t="str">
        <f>IFERROR(__xludf.DUMMYFUNCTION("""COMPUTED_VALUE"""),"")</f>
        <v/>
      </c>
      <c r="D25438" s="5">
        <v>0.0</v>
      </c>
    </row>
    <row r="25439" ht="14.25" customHeight="1">
      <c r="A25439" s="5"/>
      <c r="B25439" s="5"/>
      <c r="C25439" s="5" t="str">
        <f>IFERROR(__xludf.DUMMYFUNCTION("""COMPUTED_VALUE"""),"")</f>
        <v/>
      </c>
      <c r="D25439" s="5">
        <v>0.0</v>
      </c>
    </row>
    <row r="25440" ht="14.25" customHeight="1">
      <c r="A25440" s="5"/>
      <c r="B25440" s="5"/>
      <c r="C25440" s="5" t="str">
        <f>IFERROR(__xludf.DUMMYFUNCTION("""COMPUTED_VALUE"""),"")</f>
        <v/>
      </c>
      <c r="D25440" s="5">
        <v>0.0</v>
      </c>
    </row>
    <row r="25441" ht="14.25" customHeight="1">
      <c r="A25441" s="5"/>
      <c r="B25441" s="5"/>
      <c r="C25441" s="5" t="str">
        <f>IFERROR(__xludf.DUMMYFUNCTION("""COMPUTED_VALUE"""),"")</f>
        <v/>
      </c>
      <c r="D25441" s="5">
        <v>0.0</v>
      </c>
    </row>
    <row r="25442" ht="14.25" customHeight="1">
      <c r="A25442" s="5"/>
      <c r="B25442" s="5"/>
      <c r="C25442" s="5" t="str">
        <f>IFERROR(__xludf.DUMMYFUNCTION("""COMPUTED_VALUE"""),"")</f>
        <v/>
      </c>
      <c r="D25442" s="5">
        <v>0.0</v>
      </c>
    </row>
    <row r="25443" ht="14.25" customHeight="1">
      <c r="A25443" s="5"/>
      <c r="B25443" s="5"/>
      <c r="C25443" s="5" t="str">
        <f>IFERROR(__xludf.DUMMYFUNCTION("""COMPUTED_VALUE"""),"")</f>
        <v/>
      </c>
      <c r="D25443" s="5">
        <v>0.0</v>
      </c>
    </row>
    <row r="25444" ht="14.25" customHeight="1">
      <c r="A25444" s="5"/>
      <c r="B25444" s="5"/>
      <c r="C25444" s="5" t="str">
        <f>IFERROR(__xludf.DUMMYFUNCTION("""COMPUTED_VALUE"""),"")</f>
        <v/>
      </c>
      <c r="D25444" s="5">
        <v>0.0</v>
      </c>
    </row>
    <row r="25445" ht="14.25" customHeight="1">
      <c r="A25445" s="5"/>
      <c r="B25445" s="5"/>
      <c r="C25445" s="5" t="str">
        <f>IFERROR(__xludf.DUMMYFUNCTION("""COMPUTED_VALUE"""),"")</f>
        <v/>
      </c>
      <c r="D25445" s="5">
        <v>0.0</v>
      </c>
    </row>
    <row r="25446" ht="14.25" customHeight="1">
      <c r="A25446" s="5"/>
      <c r="B25446" s="5"/>
      <c r="C25446" s="5" t="str">
        <f>IFERROR(__xludf.DUMMYFUNCTION("""COMPUTED_VALUE"""),"")</f>
        <v/>
      </c>
      <c r="D25446" s="5">
        <v>0.0</v>
      </c>
    </row>
    <row r="25447" ht="14.25" customHeight="1">
      <c r="A25447" s="5"/>
      <c r="B25447" s="5"/>
      <c r="C25447" s="5" t="str">
        <f>IFERROR(__xludf.DUMMYFUNCTION("""COMPUTED_VALUE"""),"")</f>
        <v/>
      </c>
      <c r="D25447" s="5">
        <v>0.0</v>
      </c>
    </row>
    <row r="25448" ht="14.25" customHeight="1">
      <c r="A25448" s="5"/>
      <c r="B25448" s="5"/>
      <c r="C25448" s="5" t="str">
        <f>IFERROR(__xludf.DUMMYFUNCTION("""COMPUTED_VALUE"""),"")</f>
        <v/>
      </c>
      <c r="D25448" s="5">
        <v>0.0</v>
      </c>
    </row>
    <row r="25449" ht="14.25" customHeight="1">
      <c r="A25449" s="5"/>
      <c r="B25449" s="5"/>
      <c r="C25449" s="5" t="str">
        <f>IFERROR(__xludf.DUMMYFUNCTION("""COMPUTED_VALUE"""),"")</f>
        <v/>
      </c>
      <c r="D25449" s="5">
        <v>0.0</v>
      </c>
    </row>
    <row r="25450" ht="14.25" customHeight="1">
      <c r="A25450" s="5"/>
      <c r="B25450" s="5"/>
      <c r="C25450" s="5" t="str">
        <f>IFERROR(__xludf.DUMMYFUNCTION("""COMPUTED_VALUE"""),"")</f>
        <v/>
      </c>
      <c r="D25450" s="5">
        <v>0.0</v>
      </c>
    </row>
    <row r="25451" ht="14.25" customHeight="1">
      <c r="A25451" s="5"/>
      <c r="B25451" s="5"/>
      <c r="C25451" s="5" t="str">
        <f>IFERROR(__xludf.DUMMYFUNCTION("""COMPUTED_VALUE"""),"")</f>
        <v/>
      </c>
      <c r="D25451" s="5">
        <v>0.0</v>
      </c>
    </row>
    <row r="25452" ht="14.25" customHeight="1">
      <c r="A25452" s="5"/>
      <c r="B25452" s="5"/>
      <c r="C25452" s="5" t="str">
        <f>IFERROR(__xludf.DUMMYFUNCTION("""COMPUTED_VALUE"""),"")</f>
        <v/>
      </c>
      <c r="D25452" s="5">
        <v>0.0</v>
      </c>
    </row>
    <row r="25453" ht="14.25" customHeight="1">
      <c r="A25453" s="5"/>
      <c r="B25453" s="5"/>
      <c r="C25453" s="5" t="str">
        <f>IFERROR(__xludf.DUMMYFUNCTION("""COMPUTED_VALUE"""),"")</f>
        <v/>
      </c>
      <c r="D25453" s="5">
        <v>0.0</v>
      </c>
    </row>
    <row r="25454" ht="14.25" customHeight="1">
      <c r="A25454" s="5"/>
      <c r="B25454" s="5"/>
      <c r="C25454" s="5" t="str">
        <f>IFERROR(__xludf.DUMMYFUNCTION("""COMPUTED_VALUE"""),"")</f>
        <v/>
      </c>
      <c r="D25454" s="5">
        <v>0.0</v>
      </c>
    </row>
    <row r="25455" ht="14.25" customHeight="1">
      <c r="A25455" s="5"/>
      <c r="B25455" s="5"/>
      <c r="C25455" s="5" t="str">
        <f>IFERROR(__xludf.DUMMYFUNCTION("""COMPUTED_VALUE"""),"")</f>
        <v/>
      </c>
      <c r="D25455" s="5">
        <v>0.0</v>
      </c>
    </row>
    <row r="25456" ht="14.25" customHeight="1">
      <c r="A25456" s="5"/>
      <c r="B25456" s="5"/>
      <c r="C25456" s="5" t="str">
        <f>IFERROR(__xludf.DUMMYFUNCTION("""COMPUTED_VALUE"""),"")</f>
        <v/>
      </c>
      <c r="D25456" s="5">
        <v>0.0</v>
      </c>
    </row>
    <row r="25457" ht="14.25" customHeight="1">
      <c r="A25457" s="5"/>
      <c r="B25457" s="5"/>
      <c r="C25457" s="5" t="str">
        <f>IFERROR(__xludf.DUMMYFUNCTION("""COMPUTED_VALUE"""),"")</f>
        <v/>
      </c>
      <c r="D25457" s="5">
        <v>0.0</v>
      </c>
    </row>
    <row r="25458" ht="14.25" customHeight="1">
      <c r="A25458" s="5"/>
      <c r="B25458" s="5"/>
      <c r="C25458" s="5" t="str">
        <f>IFERROR(__xludf.DUMMYFUNCTION("""COMPUTED_VALUE"""),"")</f>
        <v/>
      </c>
      <c r="D25458" s="5">
        <v>0.0</v>
      </c>
    </row>
    <row r="25459" ht="14.25" customHeight="1">
      <c r="A25459" s="5"/>
      <c r="B25459" s="5"/>
      <c r="C25459" s="5" t="str">
        <f>IFERROR(__xludf.DUMMYFUNCTION("""COMPUTED_VALUE"""),"")</f>
        <v/>
      </c>
      <c r="D25459" s="5">
        <v>0.0</v>
      </c>
    </row>
    <row r="25460" ht="14.25" customHeight="1">
      <c r="A25460" s="5"/>
      <c r="B25460" s="5"/>
      <c r="C25460" s="5" t="str">
        <f>IFERROR(__xludf.DUMMYFUNCTION("""COMPUTED_VALUE"""),"")</f>
        <v/>
      </c>
      <c r="D25460" s="5">
        <v>0.0</v>
      </c>
    </row>
    <row r="25461" ht="14.25" customHeight="1">
      <c r="A25461" s="5"/>
      <c r="B25461" s="5"/>
      <c r="C25461" s="5" t="str">
        <f>IFERROR(__xludf.DUMMYFUNCTION("""COMPUTED_VALUE"""),"")</f>
        <v/>
      </c>
      <c r="D25461" s="5">
        <v>0.0</v>
      </c>
    </row>
    <row r="25462" ht="14.25" customHeight="1">
      <c r="A25462" s="5"/>
      <c r="B25462" s="5"/>
      <c r="C25462" s="5" t="str">
        <f>IFERROR(__xludf.DUMMYFUNCTION("""COMPUTED_VALUE"""),"")</f>
        <v/>
      </c>
      <c r="D25462" s="5">
        <v>0.0</v>
      </c>
    </row>
    <row r="25463" ht="14.25" customHeight="1">
      <c r="A25463" s="5"/>
      <c r="B25463" s="5"/>
      <c r="C25463" s="5" t="str">
        <f>IFERROR(__xludf.DUMMYFUNCTION("""COMPUTED_VALUE"""),"")</f>
        <v/>
      </c>
      <c r="D25463" s="5">
        <v>0.0</v>
      </c>
    </row>
    <row r="25464" ht="14.25" customHeight="1">
      <c r="A25464" s="5"/>
      <c r="B25464" s="5"/>
      <c r="C25464" s="5" t="str">
        <f>IFERROR(__xludf.DUMMYFUNCTION("""COMPUTED_VALUE"""),"")</f>
        <v/>
      </c>
      <c r="D25464" s="5">
        <v>0.0</v>
      </c>
    </row>
    <row r="25465" ht="14.25" customHeight="1">
      <c r="A25465" s="5"/>
      <c r="B25465" s="5"/>
      <c r="C25465" s="5" t="str">
        <f>IFERROR(__xludf.DUMMYFUNCTION("""COMPUTED_VALUE"""),"")</f>
        <v/>
      </c>
      <c r="D25465" s="5">
        <v>0.0</v>
      </c>
    </row>
    <row r="25466" ht="14.25" customHeight="1">
      <c r="A25466" s="5"/>
      <c r="B25466" s="5"/>
      <c r="C25466" s="5" t="str">
        <f>IFERROR(__xludf.DUMMYFUNCTION("""COMPUTED_VALUE"""),"")</f>
        <v/>
      </c>
      <c r="D25466" s="5">
        <v>0.0</v>
      </c>
    </row>
    <row r="25467" ht="14.25" customHeight="1">
      <c r="A25467" s="5"/>
      <c r="B25467" s="5"/>
      <c r="C25467" s="5" t="str">
        <f>IFERROR(__xludf.DUMMYFUNCTION("""COMPUTED_VALUE"""),"")</f>
        <v/>
      </c>
      <c r="D25467" s="5">
        <v>0.0</v>
      </c>
    </row>
    <row r="25468" ht="14.25" customHeight="1">
      <c r="A25468" s="5"/>
      <c r="B25468" s="5"/>
      <c r="C25468" s="5" t="str">
        <f>IFERROR(__xludf.DUMMYFUNCTION("""COMPUTED_VALUE"""),"")</f>
        <v/>
      </c>
      <c r="D25468" s="5">
        <v>0.0</v>
      </c>
    </row>
    <row r="25469" ht="14.25" customHeight="1">
      <c r="A25469" s="5"/>
      <c r="B25469" s="5"/>
      <c r="C25469" s="5" t="str">
        <f>IFERROR(__xludf.DUMMYFUNCTION("""COMPUTED_VALUE"""),"")</f>
        <v/>
      </c>
      <c r="D25469" s="5">
        <v>0.0</v>
      </c>
    </row>
    <row r="25470" ht="14.25" customHeight="1">
      <c r="A25470" s="5"/>
      <c r="B25470" s="5"/>
      <c r="C25470" s="5" t="str">
        <f>IFERROR(__xludf.DUMMYFUNCTION("""COMPUTED_VALUE"""),"")</f>
        <v/>
      </c>
      <c r="D25470" s="5">
        <v>0.0</v>
      </c>
    </row>
    <row r="25471" ht="14.25" customHeight="1">
      <c r="A25471" s="5"/>
      <c r="B25471" s="5"/>
      <c r="C25471" s="5" t="str">
        <f>IFERROR(__xludf.DUMMYFUNCTION("""COMPUTED_VALUE"""),"")</f>
        <v/>
      </c>
      <c r="D25471" s="5">
        <v>0.0</v>
      </c>
    </row>
    <row r="25472" ht="14.25" customHeight="1">
      <c r="A25472" s="5"/>
      <c r="B25472" s="5"/>
      <c r="C25472" s="5" t="str">
        <f>IFERROR(__xludf.DUMMYFUNCTION("""COMPUTED_VALUE"""),"")</f>
        <v/>
      </c>
      <c r="D25472" s="5">
        <v>0.0</v>
      </c>
    </row>
    <row r="25473" ht="14.25" customHeight="1">
      <c r="A25473" s="5"/>
      <c r="B25473" s="5"/>
      <c r="C25473" s="5" t="str">
        <f>IFERROR(__xludf.DUMMYFUNCTION("""COMPUTED_VALUE"""),"")</f>
        <v/>
      </c>
      <c r="D25473" s="5">
        <v>0.0</v>
      </c>
    </row>
    <row r="25474" ht="14.25" customHeight="1">
      <c r="A25474" s="5"/>
      <c r="B25474" s="5"/>
      <c r="C25474" s="5" t="str">
        <f>IFERROR(__xludf.DUMMYFUNCTION("""COMPUTED_VALUE"""),"")</f>
        <v/>
      </c>
      <c r="D25474" s="5">
        <v>0.0</v>
      </c>
    </row>
    <row r="25475" ht="14.25" customHeight="1">
      <c r="A25475" s="5"/>
      <c r="B25475" s="5"/>
      <c r="C25475" s="5" t="str">
        <f>IFERROR(__xludf.DUMMYFUNCTION("""COMPUTED_VALUE"""),"")</f>
        <v/>
      </c>
      <c r="D25475" s="5">
        <v>0.0</v>
      </c>
    </row>
    <row r="25476" ht="14.25" customHeight="1">
      <c r="A25476" s="5"/>
      <c r="B25476" s="5"/>
      <c r="C25476" s="5" t="str">
        <f>IFERROR(__xludf.DUMMYFUNCTION("""COMPUTED_VALUE"""),"")</f>
        <v/>
      </c>
      <c r="D25476" s="5">
        <v>0.0</v>
      </c>
    </row>
    <row r="25477" ht="14.25" customHeight="1">
      <c r="A25477" s="5"/>
      <c r="B25477" s="5"/>
      <c r="C25477" s="5" t="str">
        <f>IFERROR(__xludf.DUMMYFUNCTION("""COMPUTED_VALUE"""),"")</f>
        <v/>
      </c>
      <c r="D25477" s="5">
        <v>0.0</v>
      </c>
    </row>
    <row r="25478" ht="14.25" customHeight="1">
      <c r="A25478" s="5"/>
      <c r="B25478" s="5"/>
      <c r="C25478" s="5" t="str">
        <f>IFERROR(__xludf.DUMMYFUNCTION("""COMPUTED_VALUE"""),"")</f>
        <v/>
      </c>
      <c r="D25478" s="5">
        <v>0.0</v>
      </c>
    </row>
    <row r="25479" ht="14.25" customHeight="1">
      <c r="A25479" s="5"/>
      <c r="B25479" s="5"/>
      <c r="C25479" s="5" t="str">
        <f>IFERROR(__xludf.DUMMYFUNCTION("""COMPUTED_VALUE"""),"")</f>
        <v/>
      </c>
      <c r="D25479" s="5">
        <v>0.0</v>
      </c>
    </row>
    <row r="25480" ht="14.25" customHeight="1">
      <c r="A25480" s="5"/>
      <c r="B25480" s="5"/>
      <c r="C25480" s="5" t="str">
        <f>IFERROR(__xludf.DUMMYFUNCTION("""COMPUTED_VALUE"""),"")</f>
        <v/>
      </c>
      <c r="D25480" s="5">
        <v>0.0</v>
      </c>
    </row>
    <row r="25481" ht="14.25" customHeight="1">
      <c r="A25481" s="5"/>
      <c r="B25481" s="5"/>
      <c r="C25481" s="5" t="str">
        <f>IFERROR(__xludf.DUMMYFUNCTION("""COMPUTED_VALUE"""),"")</f>
        <v/>
      </c>
      <c r="D25481" s="5">
        <v>0.0</v>
      </c>
    </row>
    <row r="25482" ht="14.25" customHeight="1">
      <c r="A25482" s="5"/>
      <c r="B25482" s="5"/>
      <c r="C25482" s="5" t="str">
        <f>IFERROR(__xludf.DUMMYFUNCTION("""COMPUTED_VALUE"""),"")</f>
        <v/>
      </c>
      <c r="D25482" s="5">
        <v>0.0</v>
      </c>
    </row>
    <row r="25483" ht="14.25" customHeight="1">
      <c r="A25483" s="5"/>
      <c r="B25483" s="5"/>
      <c r="C25483" s="5" t="str">
        <f>IFERROR(__xludf.DUMMYFUNCTION("""COMPUTED_VALUE"""),"")</f>
        <v/>
      </c>
      <c r="D25483" s="5">
        <v>0.0</v>
      </c>
    </row>
    <row r="25484" ht="14.25" customHeight="1">
      <c r="A25484" s="5"/>
      <c r="B25484" s="5"/>
      <c r="C25484" s="5" t="str">
        <f>IFERROR(__xludf.DUMMYFUNCTION("""COMPUTED_VALUE"""),"")</f>
        <v/>
      </c>
      <c r="D25484" s="5">
        <v>0.0</v>
      </c>
    </row>
    <row r="25485" ht="14.25" customHeight="1">
      <c r="A25485" s="5"/>
      <c r="B25485" s="5"/>
      <c r="C25485" s="5" t="str">
        <f>IFERROR(__xludf.DUMMYFUNCTION("""COMPUTED_VALUE"""),"")</f>
        <v/>
      </c>
      <c r="D25485" s="5">
        <v>0.0</v>
      </c>
    </row>
    <row r="25486" ht="14.25" customHeight="1">
      <c r="A25486" s="5"/>
      <c r="B25486" s="5"/>
      <c r="C25486" s="5" t="str">
        <f>IFERROR(__xludf.DUMMYFUNCTION("""COMPUTED_VALUE"""),"")</f>
        <v/>
      </c>
      <c r="D25486" s="5">
        <v>0.0</v>
      </c>
    </row>
    <row r="25487" ht="14.25" customHeight="1">
      <c r="A25487" s="5"/>
      <c r="B25487" s="5"/>
      <c r="C25487" s="5" t="str">
        <f>IFERROR(__xludf.DUMMYFUNCTION("""COMPUTED_VALUE"""),"")</f>
        <v/>
      </c>
      <c r="D25487" s="5">
        <v>0.0</v>
      </c>
    </row>
    <row r="25488" ht="14.25" customHeight="1">
      <c r="A25488" s="5"/>
      <c r="B25488" s="5"/>
      <c r="C25488" s="5" t="str">
        <f>IFERROR(__xludf.DUMMYFUNCTION("""COMPUTED_VALUE"""),"")</f>
        <v/>
      </c>
      <c r="D25488" s="5">
        <v>0.0</v>
      </c>
    </row>
    <row r="25489" ht="14.25" customHeight="1">
      <c r="A25489" s="5"/>
      <c r="B25489" s="5"/>
      <c r="C25489" s="5" t="str">
        <f>IFERROR(__xludf.DUMMYFUNCTION("""COMPUTED_VALUE"""),"")</f>
        <v/>
      </c>
      <c r="D25489" s="5">
        <v>0.0</v>
      </c>
    </row>
    <row r="25490" ht="14.25" customHeight="1">
      <c r="A25490" s="5"/>
      <c r="B25490" s="5"/>
      <c r="C25490" s="5" t="str">
        <f>IFERROR(__xludf.DUMMYFUNCTION("""COMPUTED_VALUE"""),"")</f>
        <v/>
      </c>
      <c r="D25490" s="5">
        <v>0.0</v>
      </c>
    </row>
    <row r="25491" ht="14.25" customHeight="1">
      <c r="A25491" s="5"/>
      <c r="B25491" s="5"/>
      <c r="C25491" s="5" t="str">
        <f>IFERROR(__xludf.DUMMYFUNCTION("""COMPUTED_VALUE"""),"")</f>
        <v/>
      </c>
      <c r="D25491" s="5">
        <v>0.0</v>
      </c>
    </row>
    <row r="25492" ht="14.25" customHeight="1">
      <c r="A25492" s="5"/>
      <c r="B25492" s="5"/>
      <c r="C25492" s="5" t="str">
        <f>IFERROR(__xludf.DUMMYFUNCTION("""COMPUTED_VALUE"""),"")</f>
        <v/>
      </c>
      <c r="D25492" s="5">
        <v>0.0</v>
      </c>
    </row>
    <row r="25493" ht="14.25" customHeight="1">
      <c r="A25493" s="5"/>
      <c r="B25493" s="5"/>
      <c r="C25493" s="5" t="str">
        <f>IFERROR(__xludf.DUMMYFUNCTION("""COMPUTED_VALUE"""),"")</f>
        <v/>
      </c>
      <c r="D25493" s="5">
        <v>0.0</v>
      </c>
    </row>
    <row r="25494" ht="14.25" customHeight="1">
      <c r="A25494" s="5"/>
      <c r="B25494" s="5"/>
      <c r="C25494" s="5" t="str">
        <f>IFERROR(__xludf.DUMMYFUNCTION("""COMPUTED_VALUE"""),"")</f>
        <v/>
      </c>
      <c r="D25494" s="5">
        <v>0.0</v>
      </c>
    </row>
    <row r="25495" ht="14.25" customHeight="1">
      <c r="A25495" s="5"/>
      <c r="B25495" s="5"/>
      <c r="C25495" s="5" t="str">
        <f>IFERROR(__xludf.DUMMYFUNCTION("""COMPUTED_VALUE"""),"")</f>
        <v/>
      </c>
      <c r="D25495" s="5">
        <v>0.0</v>
      </c>
    </row>
    <row r="25496" ht="14.25" customHeight="1">
      <c r="A25496" s="5"/>
      <c r="B25496" s="5"/>
      <c r="C25496" s="5" t="str">
        <f>IFERROR(__xludf.DUMMYFUNCTION("""COMPUTED_VALUE"""),"")</f>
        <v/>
      </c>
      <c r="D25496" s="5">
        <v>0.0</v>
      </c>
    </row>
    <row r="25497" ht="14.25" customHeight="1">
      <c r="A25497" s="5"/>
      <c r="B25497" s="5"/>
      <c r="C25497" s="5" t="str">
        <f>IFERROR(__xludf.DUMMYFUNCTION("""COMPUTED_VALUE"""),"")</f>
        <v/>
      </c>
      <c r="D25497" s="5">
        <v>0.0</v>
      </c>
    </row>
    <row r="25498" ht="14.25" customHeight="1">
      <c r="A25498" s="5"/>
      <c r="B25498" s="5"/>
      <c r="C25498" s="5" t="str">
        <f>IFERROR(__xludf.DUMMYFUNCTION("""COMPUTED_VALUE"""),"")</f>
        <v/>
      </c>
      <c r="D25498" s="5">
        <v>0.0</v>
      </c>
    </row>
    <row r="25499" ht="14.25" customHeight="1">
      <c r="A25499" s="5"/>
      <c r="B25499" s="5"/>
      <c r="C25499" s="5" t="str">
        <f>IFERROR(__xludf.DUMMYFUNCTION("""COMPUTED_VALUE"""),"")</f>
        <v/>
      </c>
      <c r="D25499" s="5">
        <v>0.0</v>
      </c>
    </row>
    <row r="25500" ht="14.25" customHeight="1">
      <c r="A25500" s="5"/>
      <c r="B25500" s="5"/>
      <c r="C25500" s="5" t="str">
        <f>IFERROR(__xludf.DUMMYFUNCTION("""COMPUTED_VALUE"""),"")</f>
        <v/>
      </c>
      <c r="D25500" s="5">
        <v>0.0</v>
      </c>
    </row>
    <row r="25501" ht="14.25" customHeight="1">
      <c r="A25501" s="5"/>
      <c r="B25501" s="5"/>
      <c r="C25501" s="5" t="str">
        <f>IFERROR(__xludf.DUMMYFUNCTION("""COMPUTED_VALUE"""),"")</f>
        <v/>
      </c>
      <c r="D25501" s="5">
        <v>0.0</v>
      </c>
    </row>
    <row r="25502" ht="14.25" customHeight="1">
      <c r="A25502" s="5"/>
      <c r="B25502" s="5"/>
      <c r="C25502" s="5" t="str">
        <f>IFERROR(__xludf.DUMMYFUNCTION("""COMPUTED_VALUE"""),"")</f>
        <v/>
      </c>
      <c r="D25502" s="5">
        <v>0.0</v>
      </c>
    </row>
    <row r="25503" ht="14.25" customHeight="1">
      <c r="A25503" s="5"/>
      <c r="B25503" s="5"/>
      <c r="C25503" s="5" t="str">
        <f>IFERROR(__xludf.DUMMYFUNCTION("""COMPUTED_VALUE"""),"")</f>
        <v/>
      </c>
      <c r="D25503" s="5">
        <v>0.0</v>
      </c>
    </row>
    <row r="25504" ht="14.25" customHeight="1">
      <c r="A25504" s="5"/>
      <c r="B25504" s="5"/>
      <c r="C25504" s="5" t="str">
        <f>IFERROR(__xludf.DUMMYFUNCTION("""COMPUTED_VALUE"""),"")</f>
        <v/>
      </c>
      <c r="D25504" s="5">
        <v>0.0</v>
      </c>
    </row>
    <row r="25505" ht="14.25" customHeight="1">
      <c r="A25505" s="5"/>
      <c r="B25505" s="5"/>
      <c r="C25505" s="5" t="str">
        <f>IFERROR(__xludf.DUMMYFUNCTION("""COMPUTED_VALUE"""),"")</f>
        <v/>
      </c>
      <c r="D25505" s="5">
        <v>0.0</v>
      </c>
    </row>
    <row r="25506" ht="14.25" customHeight="1">
      <c r="A25506" s="5"/>
      <c r="B25506" s="5"/>
      <c r="C25506" s="5" t="str">
        <f>IFERROR(__xludf.DUMMYFUNCTION("""COMPUTED_VALUE"""),"")</f>
        <v/>
      </c>
      <c r="D25506" s="5">
        <v>0.0</v>
      </c>
    </row>
    <row r="25507" ht="14.25" customHeight="1">
      <c r="A25507" s="5"/>
      <c r="B25507" s="5"/>
      <c r="C25507" s="5" t="str">
        <f>IFERROR(__xludf.DUMMYFUNCTION("""COMPUTED_VALUE"""),"")</f>
        <v/>
      </c>
      <c r="D25507" s="5">
        <v>0.0</v>
      </c>
    </row>
    <row r="25508" ht="14.25" customHeight="1">
      <c r="A25508" s="5"/>
      <c r="B25508" s="5"/>
      <c r="C25508" s="5" t="str">
        <f>IFERROR(__xludf.DUMMYFUNCTION("""COMPUTED_VALUE"""),"")</f>
        <v/>
      </c>
      <c r="D25508" s="5">
        <v>0.0</v>
      </c>
    </row>
    <row r="25509" ht="14.25" customHeight="1">
      <c r="A25509" s="5"/>
      <c r="B25509" s="5"/>
      <c r="C25509" s="5" t="str">
        <f>IFERROR(__xludf.DUMMYFUNCTION("""COMPUTED_VALUE"""),"")</f>
        <v/>
      </c>
      <c r="D25509" s="5">
        <v>0.0</v>
      </c>
    </row>
    <row r="25510" ht="14.25" customHeight="1">
      <c r="A25510" s="5"/>
      <c r="B25510" s="5"/>
      <c r="C25510" s="5" t="str">
        <f>IFERROR(__xludf.DUMMYFUNCTION("""COMPUTED_VALUE"""),"")</f>
        <v/>
      </c>
      <c r="D25510" s="5">
        <v>0.0</v>
      </c>
    </row>
    <row r="25511" ht="14.25" customHeight="1">
      <c r="A25511" s="5"/>
      <c r="B25511" s="5"/>
      <c r="C25511" s="5" t="str">
        <f>IFERROR(__xludf.DUMMYFUNCTION("""COMPUTED_VALUE"""),"")</f>
        <v/>
      </c>
      <c r="D25511" s="5">
        <v>0.0</v>
      </c>
    </row>
    <row r="25512" ht="14.25" customHeight="1">
      <c r="A25512" s="5"/>
      <c r="B25512" s="5"/>
      <c r="C25512" s="5" t="str">
        <f>IFERROR(__xludf.DUMMYFUNCTION("""COMPUTED_VALUE"""),"")</f>
        <v/>
      </c>
      <c r="D25512" s="5">
        <v>0.0</v>
      </c>
    </row>
    <row r="25513" ht="14.25" customHeight="1">
      <c r="A25513" s="5"/>
      <c r="B25513" s="5"/>
      <c r="C25513" s="5" t="str">
        <f>IFERROR(__xludf.DUMMYFUNCTION("""COMPUTED_VALUE"""),"")</f>
        <v/>
      </c>
      <c r="D25513" s="5">
        <v>0.0</v>
      </c>
    </row>
    <row r="25514" ht="14.25" customHeight="1">
      <c r="A25514" s="5"/>
      <c r="B25514" s="5"/>
      <c r="C25514" s="5" t="str">
        <f>IFERROR(__xludf.DUMMYFUNCTION("""COMPUTED_VALUE"""),"")</f>
        <v/>
      </c>
      <c r="D25514" s="5">
        <v>0.0</v>
      </c>
    </row>
    <row r="25515" ht="14.25" customHeight="1">
      <c r="A25515" s="5"/>
      <c r="B25515" s="5"/>
      <c r="C25515" s="5" t="str">
        <f>IFERROR(__xludf.DUMMYFUNCTION("""COMPUTED_VALUE"""),"")</f>
        <v/>
      </c>
      <c r="D25515" s="5">
        <v>0.0</v>
      </c>
    </row>
    <row r="25516" ht="14.25" customHeight="1">
      <c r="A25516" s="5"/>
      <c r="B25516" s="5"/>
      <c r="C25516" s="5" t="str">
        <f>IFERROR(__xludf.DUMMYFUNCTION("""COMPUTED_VALUE"""),"")</f>
        <v/>
      </c>
      <c r="D25516" s="5">
        <v>0.0</v>
      </c>
    </row>
    <row r="25517" ht="14.25" customHeight="1">
      <c r="A25517" s="5"/>
      <c r="B25517" s="5"/>
      <c r="C25517" s="5" t="str">
        <f>IFERROR(__xludf.DUMMYFUNCTION("""COMPUTED_VALUE"""),"")</f>
        <v/>
      </c>
      <c r="D25517" s="5">
        <v>0.0</v>
      </c>
    </row>
    <row r="25518" ht="14.25" customHeight="1">
      <c r="A25518" s="5"/>
      <c r="B25518" s="5"/>
      <c r="C25518" s="5" t="str">
        <f>IFERROR(__xludf.DUMMYFUNCTION("""COMPUTED_VALUE"""),"")</f>
        <v/>
      </c>
      <c r="D25518" s="5">
        <v>0.0</v>
      </c>
    </row>
    <row r="25519" ht="14.25" customHeight="1">
      <c r="A25519" s="5"/>
      <c r="B25519" s="5"/>
      <c r="C25519" s="5" t="str">
        <f>IFERROR(__xludf.DUMMYFUNCTION("""COMPUTED_VALUE"""),"")</f>
        <v/>
      </c>
      <c r="D25519" s="5">
        <v>0.0</v>
      </c>
    </row>
    <row r="25520" ht="14.25" customHeight="1">
      <c r="A25520" s="5"/>
      <c r="B25520" s="5"/>
      <c r="C25520" s="5" t="str">
        <f>IFERROR(__xludf.DUMMYFUNCTION("""COMPUTED_VALUE"""),"")</f>
        <v/>
      </c>
      <c r="D25520" s="5">
        <v>0.0</v>
      </c>
    </row>
    <row r="25521" ht="14.25" customHeight="1">
      <c r="A25521" s="5"/>
      <c r="B25521" s="5"/>
      <c r="C25521" s="5" t="str">
        <f>IFERROR(__xludf.DUMMYFUNCTION("""COMPUTED_VALUE"""),"")</f>
        <v/>
      </c>
      <c r="D25521" s="5">
        <v>0.0</v>
      </c>
    </row>
    <row r="25522" ht="14.25" customHeight="1">
      <c r="A25522" s="5"/>
      <c r="B25522" s="5"/>
      <c r="C25522" s="5" t="str">
        <f>IFERROR(__xludf.DUMMYFUNCTION("""COMPUTED_VALUE"""),"")</f>
        <v/>
      </c>
      <c r="D25522" s="5">
        <v>0.0</v>
      </c>
    </row>
    <row r="25523" ht="14.25" customHeight="1">
      <c r="A25523" s="5"/>
      <c r="B25523" s="5"/>
      <c r="C25523" s="5" t="str">
        <f>IFERROR(__xludf.DUMMYFUNCTION("""COMPUTED_VALUE"""),"")</f>
        <v/>
      </c>
      <c r="D25523" s="5">
        <v>0.0</v>
      </c>
    </row>
    <row r="25524" ht="14.25" customHeight="1">
      <c r="A25524" s="5"/>
      <c r="B25524" s="5"/>
      <c r="C25524" s="5" t="str">
        <f>IFERROR(__xludf.DUMMYFUNCTION("""COMPUTED_VALUE"""),"")</f>
        <v/>
      </c>
      <c r="D25524" s="5">
        <v>0.0</v>
      </c>
    </row>
    <row r="25525" ht="14.25" customHeight="1">
      <c r="A25525" s="5"/>
      <c r="B25525" s="5"/>
      <c r="C25525" s="5" t="str">
        <f>IFERROR(__xludf.DUMMYFUNCTION("""COMPUTED_VALUE"""),"")</f>
        <v/>
      </c>
      <c r="D25525" s="5">
        <v>0.0</v>
      </c>
    </row>
    <row r="25526" ht="14.25" customHeight="1">
      <c r="A25526" s="5"/>
      <c r="B25526" s="5"/>
      <c r="C25526" s="5" t="str">
        <f>IFERROR(__xludf.DUMMYFUNCTION("""COMPUTED_VALUE"""),"")</f>
        <v/>
      </c>
      <c r="D25526" s="5">
        <v>0.0</v>
      </c>
    </row>
    <row r="25527" ht="14.25" customHeight="1">
      <c r="A25527" s="5"/>
      <c r="B25527" s="5"/>
      <c r="C25527" s="5" t="str">
        <f>IFERROR(__xludf.DUMMYFUNCTION("""COMPUTED_VALUE"""),"")</f>
        <v/>
      </c>
      <c r="D25527" s="5">
        <v>0.0</v>
      </c>
    </row>
    <row r="25528" ht="14.25" customHeight="1">
      <c r="A25528" s="5"/>
      <c r="B25528" s="5"/>
      <c r="C25528" s="5" t="str">
        <f>IFERROR(__xludf.DUMMYFUNCTION("""COMPUTED_VALUE"""),"")</f>
        <v/>
      </c>
      <c r="D25528" s="5">
        <v>0.0</v>
      </c>
    </row>
    <row r="25529" ht="14.25" customHeight="1">
      <c r="A25529" s="5"/>
      <c r="B25529" s="5"/>
      <c r="C25529" s="5" t="str">
        <f>IFERROR(__xludf.DUMMYFUNCTION("""COMPUTED_VALUE"""),"")</f>
        <v/>
      </c>
      <c r="D25529" s="5">
        <v>0.0</v>
      </c>
    </row>
    <row r="25530" ht="14.25" customHeight="1">
      <c r="A25530" s="5"/>
      <c r="B25530" s="5"/>
      <c r="C25530" s="5" t="str">
        <f>IFERROR(__xludf.DUMMYFUNCTION("""COMPUTED_VALUE"""),"")</f>
        <v/>
      </c>
      <c r="D25530" s="5">
        <v>0.0</v>
      </c>
    </row>
    <row r="25531" ht="14.25" customHeight="1">
      <c r="A25531" s="5"/>
      <c r="B25531" s="5"/>
      <c r="C25531" s="5" t="str">
        <f>IFERROR(__xludf.DUMMYFUNCTION("""COMPUTED_VALUE"""),"")</f>
        <v/>
      </c>
      <c r="D25531" s="5">
        <v>0.0</v>
      </c>
    </row>
    <row r="25532" ht="14.25" customHeight="1">
      <c r="A25532" s="5"/>
      <c r="B25532" s="5"/>
      <c r="C25532" s="5" t="str">
        <f>IFERROR(__xludf.DUMMYFUNCTION("""COMPUTED_VALUE"""),"")</f>
        <v/>
      </c>
      <c r="D25532" s="5">
        <v>0.0</v>
      </c>
    </row>
    <row r="25533" ht="14.25" customHeight="1">
      <c r="A25533" s="5"/>
      <c r="B25533" s="5"/>
      <c r="C25533" s="5" t="str">
        <f>IFERROR(__xludf.DUMMYFUNCTION("""COMPUTED_VALUE"""),"")</f>
        <v/>
      </c>
      <c r="D25533" s="5">
        <v>0.0</v>
      </c>
    </row>
    <row r="25534" ht="14.25" customHeight="1">
      <c r="A25534" s="5"/>
      <c r="B25534" s="5"/>
      <c r="C25534" s="5" t="str">
        <f>IFERROR(__xludf.DUMMYFUNCTION("""COMPUTED_VALUE"""),"")</f>
        <v/>
      </c>
      <c r="D25534" s="5">
        <v>0.0</v>
      </c>
    </row>
    <row r="25535" ht="14.25" customHeight="1">
      <c r="A25535" s="5"/>
      <c r="B25535" s="5"/>
      <c r="C25535" s="5" t="str">
        <f>IFERROR(__xludf.DUMMYFUNCTION("""COMPUTED_VALUE"""),"")</f>
        <v/>
      </c>
      <c r="D25535" s="5">
        <v>0.0</v>
      </c>
    </row>
    <row r="25536" ht="14.25" customHeight="1">
      <c r="A25536" s="5"/>
      <c r="B25536" s="5"/>
      <c r="C25536" s="5" t="str">
        <f>IFERROR(__xludf.DUMMYFUNCTION("""COMPUTED_VALUE"""),"")</f>
        <v/>
      </c>
      <c r="D25536" s="5">
        <v>0.0</v>
      </c>
    </row>
    <row r="25537" ht="14.25" customHeight="1">
      <c r="A25537" s="5"/>
      <c r="B25537" s="5"/>
      <c r="C25537" s="5" t="str">
        <f>IFERROR(__xludf.DUMMYFUNCTION("""COMPUTED_VALUE"""),"")</f>
        <v/>
      </c>
      <c r="D25537" s="5">
        <v>0.0</v>
      </c>
    </row>
    <row r="25538" ht="14.25" customHeight="1">
      <c r="A25538" s="5"/>
      <c r="B25538" s="5"/>
      <c r="C25538" s="5" t="str">
        <f>IFERROR(__xludf.DUMMYFUNCTION("""COMPUTED_VALUE"""),"")</f>
        <v/>
      </c>
      <c r="D25538" s="5">
        <v>0.0</v>
      </c>
    </row>
    <row r="25539" ht="14.25" customHeight="1">
      <c r="A25539" s="5"/>
      <c r="B25539" s="5"/>
      <c r="C25539" s="5" t="str">
        <f>IFERROR(__xludf.DUMMYFUNCTION("""COMPUTED_VALUE"""),"")</f>
        <v/>
      </c>
      <c r="D25539" s="5">
        <v>0.0</v>
      </c>
    </row>
    <row r="25540" ht="14.25" customHeight="1">
      <c r="A25540" s="5"/>
      <c r="B25540" s="5"/>
      <c r="C25540" s="5" t="str">
        <f>IFERROR(__xludf.DUMMYFUNCTION("""COMPUTED_VALUE"""),"")</f>
        <v/>
      </c>
      <c r="D25540" s="5">
        <v>0.0</v>
      </c>
    </row>
    <row r="25541" ht="14.25" customHeight="1">
      <c r="A25541" s="5"/>
      <c r="B25541" s="5"/>
      <c r="C25541" s="5" t="str">
        <f>IFERROR(__xludf.DUMMYFUNCTION("""COMPUTED_VALUE"""),"")</f>
        <v/>
      </c>
      <c r="D25541" s="5">
        <v>0.0</v>
      </c>
    </row>
    <row r="25542" ht="14.25" customHeight="1">
      <c r="A25542" s="5"/>
      <c r="B25542" s="5"/>
      <c r="C25542" s="5" t="str">
        <f>IFERROR(__xludf.DUMMYFUNCTION("""COMPUTED_VALUE"""),"")</f>
        <v/>
      </c>
      <c r="D25542" s="5">
        <v>0.0</v>
      </c>
    </row>
    <row r="25543" ht="14.25" customHeight="1">
      <c r="A25543" s="5"/>
      <c r="B25543" s="5"/>
      <c r="C25543" s="5" t="str">
        <f>IFERROR(__xludf.DUMMYFUNCTION("""COMPUTED_VALUE"""),"")</f>
        <v/>
      </c>
      <c r="D25543" s="5">
        <v>0.0</v>
      </c>
    </row>
    <row r="25544" ht="14.25" customHeight="1">
      <c r="A25544" s="5"/>
      <c r="B25544" s="5"/>
      <c r="C25544" s="5" t="str">
        <f>IFERROR(__xludf.DUMMYFUNCTION("""COMPUTED_VALUE"""),"")</f>
        <v/>
      </c>
      <c r="D25544" s="5">
        <v>0.0</v>
      </c>
    </row>
    <row r="25545" ht="14.25" customHeight="1">
      <c r="A25545" s="5"/>
      <c r="B25545" s="5"/>
      <c r="C25545" s="5" t="str">
        <f>IFERROR(__xludf.DUMMYFUNCTION("""COMPUTED_VALUE"""),"")</f>
        <v/>
      </c>
      <c r="D25545" s="5">
        <v>0.0</v>
      </c>
    </row>
    <row r="25546" ht="14.25" customHeight="1">
      <c r="A25546" s="5"/>
      <c r="B25546" s="5"/>
      <c r="C25546" s="5" t="str">
        <f>IFERROR(__xludf.DUMMYFUNCTION("""COMPUTED_VALUE"""),"")</f>
        <v/>
      </c>
      <c r="D25546" s="5">
        <v>0.0</v>
      </c>
    </row>
    <row r="25547" ht="14.25" customHeight="1">
      <c r="A25547" s="5"/>
      <c r="B25547" s="5"/>
      <c r="C25547" s="5" t="str">
        <f>IFERROR(__xludf.DUMMYFUNCTION("""COMPUTED_VALUE"""),"")</f>
        <v/>
      </c>
      <c r="D25547" s="5">
        <v>0.0</v>
      </c>
    </row>
    <row r="25548" ht="14.25" customHeight="1">
      <c r="A25548" s="5"/>
      <c r="B25548" s="5"/>
      <c r="C25548" s="5" t="str">
        <f>IFERROR(__xludf.DUMMYFUNCTION("""COMPUTED_VALUE"""),"")</f>
        <v/>
      </c>
      <c r="D25548" s="5">
        <v>0.0</v>
      </c>
    </row>
    <row r="25549" ht="14.25" customHeight="1">
      <c r="A25549" s="5"/>
      <c r="B25549" s="5"/>
      <c r="C25549" s="5" t="str">
        <f>IFERROR(__xludf.DUMMYFUNCTION("""COMPUTED_VALUE"""),"")</f>
        <v/>
      </c>
      <c r="D25549" s="5">
        <v>0.0</v>
      </c>
    </row>
    <row r="25550" ht="14.25" customHeight="1">
      <c r="A25550" s="5"/>
      <c r="B25550" s="5"/>
      <c r="C25550" s="5" t="str">
        <f>IFERROR(__xludf.DUMMYFUNCTION("""COMPUTED_VALUE"""),"")</f>
        <v/>
      </c>
      <c r="D25550" s="5">
        <v>0.0</v>
      </c>
    </row>
    <row r="25551" ht="14.25" customHeight="1">
      <c r="A25551" s="5"/>
      <c r="B25551" s="5"/>
      <c r="C25551" s="5" t="str">
        <f>IFERROR(__xludf.DUMMYFUNCTION("""COMPUTED_VALUE"""),"")</f>
        <v/>
      </c>
      <c r="D25551" s="5">
        <v>0.0</v>
      </c>
    </row>
    <row r="25552" ht="14.25" customHeight="1">
      <c r="A25552" s="5"/>
      <c r="B25552" s="5"/>
      <c r="C25552" s="5" t="str">
        <f>IFERROR(__xludf.DUMMYFUNCTION("""COMPUTED_VALUE"""),"")</f>
        <v/>
      </c>
      <c r="D25552" s="5">
        <v>0.0</v>
      </c>
    </row>
    <row r="25553" ht="14.25" customHeight="1">
      <c r="A25553" s="5"/>
      <c r="B25553" s="5"/>
      <c r="C25553" s="5" t="str">
        <f>IFERROR(__xludf.DUMMYFUNCTION("""COMPUTED_VALUE"""),"")</f>
        <v/>
      </c>
      <c r="D25553" s="5">
        <v>0.0</v>
      </c>
    </row>
    <row r="25554" ht="14.25" customHeight="1">
      <c r="A25554" s="5"/>
      <c r="B25554" s="5"/>
      <c r="C25554" s="5" t="str">
        <f>IFERROR(__xludf.DUMMYFUNCTION("""COMPUTED_VALUE"""),"")</f>
        <v/>
      </c>
      <c r="D25554" s="5">
        <v>0.0</v>
      </c>
    </row>
    <row r="25555" ht="14.25" customHeight="1">
      <c r="A25555" s="5"/>
      <c r="B25555" s="5"/>
      <c r="C25555" s="5" t="str">
        <f>IFERROR(__xludf.DUMMYFUNCTION("""COMPUTED_VALUE"""),"")</f>
        <v/>
      </c>
      <c r="D25555" s="5">
        <v>0.0</v>
      </c>
    </row>
    <row r="25556" ht="14.25" customHeight="1">
      <c r="A25556" s="5"/>
      <c r="B25556" s="5"/>
      <c r="C25556" s="5" t="str">
        <f>IFERROR(__xludf.DUMMYFUNCTION("""COMPUTED_VALUE"""),"")</f>
        <v/>
      </c>
      <c r="D25556" s="5">
        <v>0.0</v>
      </c>
    </row>
    <row r="25557" ht="14.25" customHeight="1">
      <c r="A25557" s="5"/>
      <c r="B25557" s="5"/>
      <c r="C25557" s="5" t="str">
        <f>IFERROR(__xludf.DUMMYFUNCTION("""COMPUTED_VALUE"""),"")</f>
        <v/>
      </c>
      <c r="D25557" s="5">
        <v>0.0</v>
      </c>
    </row>
    <row r="25558" ht="14.25" customHeight="1">
      <c r="A25558" s="5"/>
      <c r="B25558" s="5"/>
      <c r="C25558" s="5" t="str">
        <f>IFERROR(__xludf.DUMMYFUNCTION("""COMPUTED_VALUE"""),"")</f>
        <v/>
      </c>
      <c r="D25558" s="5">
        <v>0.0</v>
      </c>
    </row>
    <row r="25559" ht="14.25" customHeight="1">
      <c r="A25559" s="5"/>
      <c r="B25559" s="5"/>
      <c r="C25559" s="5" t="str">
        <f>IFERROR(__xludf.DUMMYFUNCTION("""COMPUTED_VALUE"""),"")</f>
        <v/>
      </c>
      <c r="D25559" s="5">
        <v>0.0</v>
      </c>
    </row>
    <row r="25560" ht="14.25" customHeight="1">
      <c r="A25560" s="5"/>
      <c r="B25560" s="5"/>
      <c r="C25560" s="5" t="str">
        <f>IFERROR(__xludf.DUMMYFUNCTION("""COMPUTED_VALUE"""),"")</f>
        <v/>
      </c>
      <c r="D25560" s="5">
        <v>0.0</v>
      </c>
    </row>
    <row r="25561" ht="14.25" customHeight="1">
      <c r="A25561" s="5"/>
      <c r="B25561" s="5"/>
      <c r="C25561" s="5" t="str">
        <f>IFERROR(__xludf.DUMMYFUNCTION("""COMPUTED_VALUE"""),"")</f>
        <v/>
      </c>
      <c r="D25561" s="5">
        <v>0.0</v>
      </c>
    </row>
    <row r="25562" ht="14.25" customHeight="1">
      <c r="A25562" s="5"/>
      <c r="B25562" s="5"/>
      <c r="C25562" s="5" t="str">
        <f>IFERROR(__xludf.DUMMYFUNCTION("""COMPUTED_VALUE"""),"")</f>
        <v/>
      </c>
      <c r="D25562" s="5">
        <v>0.0</v>
      </c>
    </row>
    <row r="25563" ht="14.25" customHeight="1">
      <c r="A25563" s="5"/>
      <c r="B25563" s="5"/>
      <c r="C25563" s="5" t="str">
        <f>IFERROR(__xludf.DUMMYFUNCTION("""COMPUTED_VALUE"""),"")</f>
        <v/>
      </c>
      <c r="D25563" s="5">
        <v>0.0</v>
      </c>
    </row>
    <row r="25564" ht="14.25" customHeight="1">
      <c r="A25564" s="5"/>
      <c r="B25564" s="5"/>
      <c r="C25564" s="5" t="str">
        <f>IFERROR(__xludf.DUMMYFUNCTION("""COMPUTED_VALUE"""),"")</f>
        <v/>
      </c>
      <c r="D25564" s="5">
        <v>0.0</v>
      </c>
    </row>
    <row r="25565" ht="14.25" customHeight="1">
      <c r="A25565" s="5"/>
      <c r="B25565" s="5"/>
      <c r="C25565" s="5" t="str">
        <f>IFERROR(__xludf.DUMMYFUNCTION("""COMPUTED_VALUE"""),"")</f>
        <v/>
      </c>
      <c r="D25565" s="5">
        <v>0.0</v>
      </c>
    </row>
    <row r="25566" ht="14.25" customHeight="1">
      <c r="A25566" s="5"/>
      <c r="B25566" s="5"/>
      <c r="C25566" s="5" t="str">
        <f>IFERROR(__xludf.DUMMYFUNCTION("""COMPUTED_VALUE"""),"")</f>
        <v/>
      </c>
      <c r="D25566" s="5">
        <v>0.0</v>
      </c>
    </row>
    <row r="25567" ht="14.25" customHeight="1">
      <c r="A25567" s="5"/>
      <c r="B25567" s="5"/>
      <c r="C25567" s="5" t="str">
        <f>IFERROR(__xludf.DUMMYFUNCTION("""COMPUTED_VALUE"""),"")</f>
        <v/>
      </c>
      <c r="D25567" s="5">
        <v>0.0</v>
      </c>
    </row>
    <row r="25568" ht="14.25" customHeight="1">
      <c r="A25568" s="5"/>
      <c r="B25568" s="5"/>
      <c r="C25568" s="5" t="str">
        <f>IFERROR(__xludf.DUMMYFUNCTION("""COMPUTED_VALUE"""),"")</f>
        <v/>
      </c>
      <c r="D25568" s="5">
        <v>0.0</v>
      </c>
    </row>
    <row r="25569" ht="14.25" customHeight="1">
      <c r="A25569" s="5"/>
      <c r="B25569" s="5"/>
      <c r="C25569" s="5" t="str">
        <f>IFERROR(__xludf.DUMMYFUNCTION("""COMPUTED_VALUE"""),"")</f>
        <v/>
      </c>
      <c r="D25569" s="5">
        <v>0.0</v>
      </c>
    </row>
    <row r="25570" ht="14.25" customHeight="1">
      <c r="A25570" s="5"/>
      <c r="B25570" s="5"/>
      <c r="C25570" s="5" t="str">
        <f>IFERROR(__xludf.DUMMYFUNCTION("""COMPUTED_VALUE"""),"")</f>
        <v/>
      </c>
      <c r="D25570" s="5">
        <v>0.0</v>
      </c>
    </row>
    <row r="25571" ht="14.25" customHeight="1">
      <c r="A25571" s="5"/>
      <c r="B25571" s="5"/>
      <c r="C25571" s="5" t="str">
        <f>IFERROR(__xludf.DUMMYFUNCTION("""COMPUTED_VALUE"""),"")</f>
        <v/>
      </c>
      <c r="D25571" s="5">
        <v>0.0</v>
      </c>
    </row>
    <row r="25572" ht="14.25" customHeight="1">
      <c r="A25572" s="5"/>
      <c r="B25572" s="5"/>
      <c r="C25572" s="5" t="str">
        <f>IFERROR(__xludf.DUMMYFUNCTION("""COMPUTED_VALUE"""),"")</f>
        <v/>
      </c>
      <c r="D25572" s="5">
        <v>0.0</v>
      </c>
    </row>
    <row r="25573" ht="14.25" customHeight="1">
      <c r="A25573" s="5"/>
      <c r="B25573" s="5"/>
      <c r="C25573" s="5" t="str">
        <f>IFERROR(__xludf.DUMMYFUNCTION("""COMPUTED_VALUE"""),"")</f>
        <v/>
      </c>
      <c r="D25573" s="5">
        <v>0.0</v>
      </c>
    </row>
    <row r="25574" ht="14.25" customHeight="1">
      <c r="A25574" s="5"/>
      <c r="B25574" s="5"/>
      <c r="C25574" s="5" t="str">
        <f>IFERROR(__xludf.DUMMYFUNCTION("""COMPUTED_VALUE"""),"")</f>
        <v/>
      </c>
      <c r="D25574" s="5">
        <v>0.0</v>
      </c>
    </row>
    <row r="25575" ht="14.25" customHeight="1">
      <c r="A25575" s="5"/>
      <c r="B25575" s="5"/>
      <c r="C25575" s="5" t="str">
        <f>IFERROR(__xludf.DUMMYFUNCTION("""COMPUTED_VALUE"""),"")</f>
        <v/>
      </c>
      <c r="D25575" s="5">
        <v>0.0</v>
      </c>
    </row>
    <row r="25576" ht="14.25" customHeight="1">
      <c r="A25576" s="5"/>
      <c r="B25576" s="5"/>
      <c r="C25576" s="5" t="str">
        <f>IFERROR(__xludf.DUMMYFUNCTION("""COMPUTED_VALUE"""),"")</f>
        <v/>
      </c>
      <c r="D25576" s="5">
        <v>0.0</v>
      </c>
    </row>
    <row r="25577" ht="14.25" customHeight="1">
      <c r="A25577" s="5"/>
      <c r="B25577" s="5"/>
      <c r="C25577" s="5" t="str">
        <f>IFERROR(__xludf.DUMMYFUNCTION("""COMPUTED_VALUE"""),"")</f>
        <v/>
      </c>
      <c r="D25577" s="5">
        <v>0.0</v>
      </c>
    </row>
    <row r="25578" ht="14.25" customHeight="1">
      <c r="A25578" s="5"/>
      <c r="B25578" s="5"/>
      <c r="C25578" s="5" t="str">
        <f>IFERROR(__xludf.DUMMYFUNCTION("""COMPUTED_VALUE"""),"")</f>
        <v/>
      </c>
      <c r="D25578" s="5">
        <v>0.0</v>
      </c>
    </row>
    <row r="25579" ht="14.25" customHeight="1">
      <c r="A25579" s="5"/>
      <c r="B25579" s="5"/>
      <c r="C25579" s="5" t="str">
        <f>IFERROR(__xludf.DUMMYFUNCTION("""COMPUTED_VALUE"""),"")</f>
        <v/>
      </c>
      <c r="D25579" s="5">
        <v>0.0</v>
      </c>
    </row>
    <row r="25580" ht="14.25" customHeight="1">
      <c r="A25580" s="5"/>
      <c r="B25580" s="5"/>
      <c r="C25580" s="5" t="str">
        <f>IFERROR(__xludf.DUMMYFUNCTION("""COMPUTED_VALUE"""),"")</f>
        <v/>
      </c>
      <c r="D25580" s="5">
        <v>0.0</v>
      </c>
    </row>
    <row r="25581" ht="14.25" customHeight="1">
      <c r="A25581" s="5"/>
      <c r="B25581" s="5"/>
      <c r="C25581" s="5" t="str">
        <f>IFERROR(__xludf.DUMMYFUNCTION("""COMPUTED_VALUE"""),"")</f>
        <v/>
      </c>
      <c r="D25581" s="5">
        <v>0.0</v>
      </c>
    </row>
    <row r="25582" ht="14.25" customHeight="1">
      <c r="A25582" s="5"/>
      <c r="B25582" s="5"/>
      <c r="C25582" s="5" t="str">
        <f>IFERROR(__xludf.DUMMYFUNCTION("""COMPUTED_VALUE"""),"")</f>
        <v/>
      </c>
      <c r="D25582" s="5">
        <v>0.0</v>
      </c>
    </row>
    <row r="25583" ht="14.25" customHeight="1">
      <c r="A25583" s="5"/>
      <c r="B25583" s="5"/>
      <c r="C25583" s="5" t="str">
        <f>IFERROR(__xludf.DUMMYFUNCTION("""COMPUTED_VALUE"""),"")</f>
        <v/>
      </c>
      <c r="D25583" s="5">
        <v>0.0</v>
      </c>
    </row>
    <row r="25584" ht="14.25" customHeight="1">
      <c r="A25584" s="5"/>
      <c r="B25584" s="5"/>
      <c r="C25584" s="5" t="str">
        <f>IFERROR(__xludf.DUMMYFUNCTION("""COMPUTED_VALUE"""),"")</f>
        <v/>
      </c>
      <c r="D25584" s="5">
        <v>0.0</v>
      </c>
    </row>
    <row r="25585" ht="14.25" customHeight="1">
      <c r="A25585" s="5"/>
      <c r="B25585" s="5"/>
      <c r="C25585" s="5" t="str">
        <f>IFERROR(__xludf.DUMMYFUNCTION("""COMPUTED_VALUE"""),"")</f>
        <v/>
      </c>
      <c r="D25585" s="5">
        <v>0.0</v>
      </c>
    </row>
    <row r="25586" ht="14.25" customHeight="1">
      <c r="A25586" s="5"/>
      <c r="B25586" s="5"/>
      <c r="C25586" s="5" t="str">
        <f>IFERROR(__xludf.DUMMYFUNCTION("""COMPUTED_VALUE"""),"")</f>
        <v/>
      </c>
      <c r="D25586" s="5">
        <v>0.0</v>
      </c>
    </row>
    <row r="25587" ht="14.25" customHeight="1">
      <c r="A25587" s="5"/>
      <c r="B25587" s="5"/>
      <c r="C25587" s="5" t="str">
        <f>IFERROR(__xludf.DUMMYFUNCTION("""COMPUTED_VALUE"""),"")</f>
        <v/>
      </c>
      <c r="D25587" s="5">
        <v>0.0</v>
      </c>
    </row>
    <row r="25588" ht="14.25" customHeight="1">
      <c r="A25588" s="5"/>
      <c r="B25588" s="5"/>
      <c r="C25588" s="5" t="str">
        <f>IFERROR(__xludf.DUMMYFUNCTION("""COMPUTED_VALUE"""),"")</f>
        <v/>
      </c>
      <c r="D25588" s="5">
        <v>0.0</v>
      </c>
    </row>
    <row r="25589" ht="14.25" customHeight="1">
      <c r="A25589" s="5"/>
      <c r="B25589" s="5"/>
      <c r="C25589" s="5" t="str">
        <f>IFERROR(__xludf.DUMMYFUNCTION("""COMPUTED_VALUE"""),"")</f>
        <v/>
      </c>
      <c r="D25589" s="5">
        <v>0.0</v>
      </c>
    </row>
    <row r="25590" ht="14.25" customHeight="1">
      <c r="A25590" s="5"/>
      <c r="B25590" s="5"/>
      <c r="C25590" s="5" t="str">
        <f>IFERROR(__xludf.DUMMYFUNCTION("""COMPUTED_VALUE"""),"")</f>
        <v/>
      </c>
      <c r="D25590" s="5">
        <v>0.0</v>
      </c>
    </row>
    <row r="25591" ht="14.25" customHeight="1">
      <c r="A25591" s="5"/>
      <c r="B25591" s="5"/>
      <c r="C25591" s="5" t="str">
        <f>IFERROR(__xludf.DUMMYFUNCTION("""COMPUTED_VALUE"""),"")</f>
        <v/>
      </c>
      <c r="D25591" s="5">
        <v>0.0</v>
      </c>
    </row>
    <row r="25592" ht="14.25" customHeight="1">
      <c r="A25592" s="5"/>
      <c r="B25592" s="5"/>
      <c r="C25592" s="5" t="str">
        <f>IFERROR(__xludf.DUMMYFUNCTION("""COMPUTED_VALUE"""),"")</f>
        <v/>
      </c>
      <c r="D25592" s="5">
        <v>0.0</v>
      </c>
    </row>
    <row r="25593" ht="14.25" customHeight="1">
      <c r="A25593" s="5"/>
      <c r="B25593" s="5"/>
      <c r="C25593" s="5" t="str">
        <f>IFERROR(__xludf.DUMMYFUNCTION("""COMPUTED_VALUE"""),"")</f>
        <v/>
      </c>
      <c r="D25593" s="5">
        <v>0.0</v>
      </c>
    </row>
    <row r="25594" ht="14.25" customHeight="1">
      <c r="A25594" s="5"/>
      <c r="B25594" s="5"/>
      <c r="C25594" s="5" t="str">
        <f>IFERROR(__xludf.DUMMYFUNCTION("""COMPUTED_VALUE"""),"")</f>
        <v/>
      </c>
      <c r="D25594" s="5">
        <v>0.0</v>
      </c>
    </row>
    <row r="25595" ht="14.25" customHeight="1">
      <c r="A25595" s="5"/>
      <c r="B25595" s="5"/>
      <c r="C25595" s="5" t="str">
        <f>IFERROR(__xludf.DUMMYFUNCTION("""COMPUTED_VALUE"""),"")</f>
        <v/>
      </c>
      <c r="D25595" s="5">
        <v>0.0</v>
      </c>
    </row>
    <row r="25596" ht="14.25" customHeight="1">
      <c r="A25596" s="5"/>
      <c r="B25596" s="5"/>
      <c r="C25596" s="5" t="str">
        <f>IFERROR(__xludf.DUMMYFUNCTION("""COMPUTED_VALUE"""),"")</f>
        <v/>
      </c>
      <c r="D25596" s="5">
        <v>0.0</v>
      </c>
    </row>
    <row r="25597" ht="14.25" customHeight="1">
      <c r="A25597" s="5"/>
      <c r="B25597" s="5"/>
      <c r="C25597" s="5" t="str">
        <f>IFERROR(__xludf.DUMMYFUNCTION("""COMPUTED_VALUE"""),"")</f>
        <v/>
      </c>
      <c r="D25597" s="5">
        <v>0.0</v>
      </c>
    </row>
    <row r="25598" ht="14.25" customHeight="1">
      <c r="A25598" s="5"/>
      <c r="B25598" s="5"/>
      <c r="C25598" s="5" t="str">
        <f>IFERROR(__xludf.DUMMYFUNCTION("""COMPUTED_VALUE"""),"")</f>
        <v/>
      </c>
      <c r="D25598" s="5">
        <v>0.0</v>
      </c>
    </row>
    <row r="25599" ht="14.25" customHeight="1">
      <c r="A25599" s="5"/>
      <c r="B25599" s="5"/>
      <c r="C25599" s="5" t="str">
        <f>IFERROR(__xludf.DUMMYFUNCTION("""COMPUTED_VALUE"""),"")</f>
        <v/>
      </c>
      <c r="D25599" s="5">
        <v>0.0</v>
      </c>
    </row>
    <row r="25600" ht="14.25" customHeight="1">
      <c r="A25600" s="5"/>
      <c r="B25600" s="5"/>
      <c r="C25600" s="5" t="str">
        <f>IFERROR(__xludf.DUMMYFUNCTION("""COMPUTED_VALUE"""),"")</f>
        <v/>
      </c>
      <c r="D25600" s="5">
        <v>0.0</v>
      </c>
    </row>
    <row r="25601" ht="14.25" customHeight="1">
      <c r="A25601" s="5"/>
      <c r="B25601" s="5"/>
      <c r="C25601" s="5" t="str">
        <f>IFERROR(__xludf.DUMMYFUNCTION("""COMPUTED_VALUE"""),"")</f>
        <v/>
      </c>
      <c r="D25601" s="5">
        <v>0.0</v>
      </c>
    </row>
    <row r="25602" ht="14.25" customHeight="1">
      <c r="A25602" s="5"/>
      <c r="B25602" s="5"/>
      <c r="C25602" s="5" t="str">
        <f>IFERROR(__xludf.DUMMYFUNCTION("""COMPUTED_VALUE"""),"")</f>
        <v/>
      </c>
      <c r="D25602" s="5">
        <v>0.0</v>
      </c>
    </row>
    <row r="25603" ht="14.25" customHeight="1">
      <c r="A25603" s="5"/>
      <c r="B25603" s="5"/>
      <c r="C25603" s="5" t="str">
        <f>IFERROR(__xludf.DUMMYFUNCTION("""COMPUTED_VALUE"""),"")</f>
        <v/>
      </c>
      <c r="D25603" s="5">
        <v>0.0</v>
      </c>
    </row>
    <row r="25604" ht="14.25" customHeight="1">
      <c r="A25604" s="5"/>
      <c r="B25604" s="5"/>
      <c r="C25604" s="5" t="str">
        <f>IFERROR(__xludf.DUMMYFUNCTION("""COMPUTED_VALUE"""),"")</f>
        <v/>
      </c>
      <c r="D25604" s="5">
        <v>0.0</v>
      </c>
    </row>
    <row r="25605" ht="14.25" customHeight="1">
      <c r="A25605" s="5"/>
      <c r="B25605" s="5"/>
      <c r="C25605" s="5" t="str">
        <f>IFERROR(__xludf.DUMMYFUNCTION("""COMPUTED_VALUE"""),"")</f>
        <v/>
      </c>
      <c r="D25605" s="5">
        <v>0.0</v>
      </c>
    </row>
    <row r="25606" ht="14.25" customHeight="1">
      <c r="A25606" s="5"/>
      <c r="B25606" s="5"/>
      <c r="C25606" s="5" t="str">
        <f>IFERROR(__xludf.DUMMYFUNCTION("""COMPUTED_VALUE"""),"")</f>
        <v/>
      </c>
      <c r="D25606" s="5">
        <v>0.0</v>
      </c>
    </row>
    <row r="25607" ht="14.25" customHeight="1">
      <c r="A25607" s="5"/>
      <c r="B25607" s="5"/>
      <c r="C25607" s="5" t="str">
        <f>IFERROR(__xludf.DUMMYFUNCTION("""COMPUTED_VALUE"""),"")</f>
        <v/>
      </c>
      <c r="D25607" s="5">
        <v>0.0</v>
      </c>
    </row>
    <row r="25608" ht="14.25" customHeight="1">
      <c r="A25608" s="5"/>
      <c r="B25608" s="5"/>
      <c r="C25608" s="5" t="str">
        <f>IFERROR(__xludf.DUMMYFUNCTION("""COMPUTED_VALUE"""),"")</f>
        <v/>
      </c>
      <c r="D25608" s="5">
        <v>0.0</v>
      </c>
    </row>
    <row r="25609" ht="14.25" customHeight="1">
      <c r="A25609" s="5"/>
      <c r="B25609" s="5"/>
      <c r="C25609" s="5" t="str">
        <f>IFERROR(__xludf.DUMMYFUNCTION("""COMPUTED_VALUE"""),"")</f>
        <v/>
      </c>
      <c r="D25609" s="5">
        <v>0.0</v>
      </c>
    </row>
    <row r="25610" ht="14.25" customHeight="1">
      <c r="A25610" s="5"/>
      <c r="B25610" s="5"/>
      <c r="C25610" s="5" t="str">
        <f>IFERROR(__xludf.DUMMYFUNCTION("""COMPUTED_VALUE"""),"")</f>
        <v/>
      </c>
      <c r="D25610" s="5">
        <v>0.0</v>
      </c>
    </row>
    <row r="25611" ht="14.25" customHeight="1">
      <c r="A25611" s="5"/>
      <c r="B25611" s="5"/>
      <c r="C25611" s="5" t="str">
        <f>IFERROR(__xludf.DUMMYFUNCTION("""COMPUTED_VALUE"""),"")</f>
        <v/>
      </c>
      <c r="D25611" s="5">
        <v>0.0</v>
      </c>
    </row>
    <row r="25612" ht="14.25" customHeight="1">
      <c r="A25612" s="5"/>
      <c r="B25612" s="5"/>
      <c r="C25612" s="5" t="str">
        <f>IFERROR(__xludf.DUMMYFUNCTION("""COMPUTED_VALUE"""),"")</f>
        <v/>
      </c>
      <c r="D25612" s="5">
        <v>0.0</v>
      </c>
    </row>
    <row r="25613" ht="14.25" customHeight="1">
      <c r="A25613" s="5"/>
      <c r="B25613" s="5"/>
      <c r="C25613" s="5" t="str">
        <f>IFERROR(__xludf.DUMMYFUNCTION("""COMPUTED_VALUE"""),"")</f>
        <v/>
      </c>
      <c r="D25613" s="5">
        <v>0.0</v>
      </c>
    </row>
    <row r="25614" ht="14.25" customHeight="1">
      <c r="A25614" s="5"/>
      <c r="B25614" s="5"/>
      <c r="C25614" s="5" t="str">
        <f>IFERROR(__xludf.DUMMYFUNCTION("""COMPUTED_VALUE"""),"")</f>
        <v/>
      </c>
      <c r="D25614" s="5">
        <v>0.0</v>
      </c>
    </row>
    <row r="25615" ht="14.25" customHeight="1">
      <c r="A25615" s="5"/>
      <c r="B25615" s="5"/>
      <c r="C25615" s="5" t="str">
        <f>IFERROR(__xludf.DUMMYFUNCTION("""COMPUTED_VALUE"""),"")</f>
        <v/>
      </c>
      <c r="D25615" s="5">
        <v>0.0</v>
      </c>
    </row>
    <row r="25616" ht="14.25" customHeight="1">
      <c r="A25616" s="5"/>
      <c r="B25616" s="5"/>
      <c r="C25616" s="5" t="str">
        <f>IFERROR(__xludf.DUMMYFUNCTION("""COMPUTED_VALUE"""),"")</f>
        <v/>
      </c>
      <c r="D25616" s="5">
        <v>0.0</v>
      </c>
    </row>
    <row r="25617" ht="14.25" customHeight="1">
      <c r="A25617" s="5"/>
      <c r="B25617" s="5"/>
      <c r="C25617" s="5" t="str">
        <f>IFERROR(__xludf.DUMMYFUNCTION("""COMPUTED_VALUE"""),"")</f>
        <v/>
      </c>
      <c r="D25617" s="5">
        <v>0.0</v>
      </c>
    </row>
    <row r="25618" ht="14.25" customHeight="1">
      <c r="A25618" s="5"/>
      <c r="B25618" s="5"/>
      <c r="C25618" s="5" t="str">
        <f>IFERROR(__xludf.DUMMYFUNCTION("""COMPUTED_VALUE"""),"")</f>
        <v/>
      </c>
      <c r="D25618" s="5">
        <v>0.0</v>
      </c>
    </row>
    <row r="25619" ht="14.25" customHeight="1">
      <c r="A25619" s="5"/>
      <c r="B25619" s="5"/>
      <c r="C25619" s="5" t="str">
        <f>IFERROR(__xludf.DUMMYFUNCTION("""COMPUTED_VALUE"""),"")</f>
        <v/>
      </c>
      <c r="D25619" s="5">
        <v>0.0</v>
      </c>
    </row>
    <row r="25620" ht="14.25" customHeight="1">
      <c r="A25620" s="5"/>
      <c r="B25620" s="5"/>
      <c r="C25620" s="5" t="str">
        <f>IFERROR(__xludf.DUMMYFUNCTION("""COMPUTED_VALUE"""),"")</f>
        <v/>
      </c>
      <c r="D25620" s="5">
        <v>0.0</v>
      </c>
    </row>
    <row r="25621" ht="14.25" customHeight="1">
      <c r="A25621" s="5"/>
      <c r="B25621" s="5"/>
      <c r="C25621" s="5" t="str">
        <f>IFERROR(__xludf.DUMMYFUNCTION("""COMPUTED_VALUE"""),"")</f>
        <v/>
      </c>
      <c r="D25621" s="5">
        <v>0.0</v>
      </c>
    </row>
    <row r="25622" ht="14.25" customHeight="1">
      <c r="A25622" s="5"/>
      <c r="B25622" s="5"/>
      <c r="C25622" s="5" t="str">
        <f>IFERROR(__xludf.DUMMYFUNCTION("""COMPUTED_VALUE"""),"")</f>
        <v/>
      </c>
      <c r="D25622" s="5">
        <v>0.0</v>
      </c>
    </row>
    <row r="25623" ht="14.25" customHeight="1">
      <c r="A25623" s="5"/>
      <c r="B25623" s="5"/>
      <c r="C25623" s="5" t="str">
        <f>IFERROR(__xludf.DUMMYFUNCTION("""COMPUTED_VALUE"""),"")</f>
        <v/>
      </c>
      <c r="D25623" s="5">
        <v>0.0</v>
      </c>
    </row>
    <row r="25624" ht="14.25" customHeight="1">
      <c r="A25624" s="5"/>
      <c r="B25624" s="5"/>
      <c r="C25624" s="5" t="str">
        <f>IFERROR(__xludf.DUMMYFUNCTION("""COMPUTED_VALUE"""),"")</f>
        <v/>
      </c>
      <c r="D25624" s="5">
        <v>0.0</v>
      </c>
    </row>
    <row r="25625" ht="14.25" customHeight="1">
      <c r="A25625" s="5"/>
      <c r="B25625" s="5"/>
      <c r="C25625" s="5" t="str">
        <f>IFERROR(__xludf.DUMMYFUNCTION("""COMPUTED_VALUE"""),"")</f>
        <v/>
      </c>
      <c r="D25625" s="5">
        <v>0.0</v>
      </c>
    </row>
    <row r="25626" ht="14.25" customHeight="1">
      <c r="A25626" s="5"/>
      <c r="B25626" s="5"/>
      <c r="C25626" s="5" t="str">
        <f>IFERROR(__xludf.DUMMYFUNCTION("""COMPUTED_VALUE"""),"")</f>
        <v/>
      </c>
      <c r="D25626" s="5">
        <v>0.0</v>
      </c>
    </row>
    <row r="25627" ht="14.25" customHeight="1">
      <c r="A25627" s="5"/>
      <c r="B25627" s="5"/>
      <c r="C25627" s="5" t="str">
        <f>IFERROR(__xludf.DUMMYFUNCTION("""COMPUTED_VALUE"""),"")</f>
        <v/>
      </c>
      <c r="D25627" s="5">
        <v>0.0</v>
      </c>
    </row>
    <row r="25628" ht="14.25" customHeight="1">
      <c r="A25628" s="5"/>
      <c r="B25628" s="5"/>
      <c r="C25628" s="5" t="str">
        <f>IFERROR(__xludf.DUMMYFUNCTION("""COMPUTED_VALUE"""),"")</f>
        <v/>
      </c>
      <c r="D25628" s="5">
        <v>0.0</v>
      </c>
    </row>
    <row r="25629" ht="14.25" customHeight="1">
      <c r="A25629" s="5"/>
      <c r="B25629" s="5"/>
      <c r="C25629" s="5" t="str">
        <f>IFERROR(__xludf.DUMMYFUNCTION("""COMPUTED_VALUE"""),"")</f>
        <v/>
      </c>
      <c r="D25629" s="5">
        <v>0.0</v>
      </c>
    </row>
    <row r="25630" ht="14.25" customHeight="1">
      <c r="A25630" s="5"/>
      <c r="B25630" s="5"/>
      <c r="C25630" s="5" t="str">
        <f>IFERROR(__xludf.DUMMYFUNCTION("""COMPUTED_VALUE"""),"")</f>
        <v/>
      </c>
      <c r="D25630" s="5">
        <v>0.0</v>
      </c>
    </row>
    <row r="25631" ht="14.25" customHeight="1">
      <c r="A25631" s="5"/>
      <c r="B25631" s="5"/>
      <c r="C25631" s="5" t="str">
        <f>IFERROR(__xludf.DUMMYFUNCTION("""COMPUTED_VALUE"""),"")</f>
        <v/>
      </c>
      <c r="D25631" s="5">
        <v>0.0</v>
      </c>
    </row>
    <row r="25632" ht="14.25" customHeight="1">
      <c r="A25632" s="5"/>
      <c r="B25632" s="5"/>
      <c r="C25632" s="5" t="str">
        <f>IFERROR(__xludf.DUMMYFUNCTION("""COMPUTED_VALUE"""),"")</f>
        <v/>
      </c>
      <c r="D25632" s="5">
        <v>0.0</v>
      </c>
    </row>
    <row r="25633" ht="14.25" customHeight="1">
      <c r="A25633" s="5"/>
      <c r="B25633" s="5"/>
      <c r="C25633" s="5" t="str">
        <f>IFERROR(__xludf.DUMMYFUNCTION("""COMPUTED_VALUE"""),"")</f>
        <v/>
      </c>
      <c r="D25633" s="5">
        <v>0.0</v>
      </c>
    </row>
    <row r="25634" ht="14.25" customHeight="1">
      <c r="A25634" s="5"/>
      <c r="B25634" s="5"/>
      <c r="C25634" s="5" t="str">
        <f>IFERROR(__xludf.DUMMYFUNCTION("""COMPUTED_VALUE"""),"")</f>
        <v/>
      </c>
      <c r="D25634" s="5">
        <v>0.0</v>
      </c>
    </row>
    <row r="25635" ht="14.25" customHeight="1">
      <c r="A25635" s="5"/>
      <c r="B25635" s="5"/>
      <c r="C25635" s="5" t="str">
        <f>IFERROR(__xludf.DUMMYFUNCTION("""COMPUTED_VALUE"""),"")</f>
        <v/>
      </c>
      <c r="D25635" s="5">
        <v>0.0</v>
      </c>
    </row>
    <row r="25636" ht="14.25" customHeight="1">
      <c r="A25636" s="5"/>
      <c r="B25636" s="5"/>
      <c r="C25636" s="5" t="str">
        <f>IFERROR(__xludf.DUMMYFUNCTION("""COMPUTED_VALUE"""),"")</f>
        <v/>
      </c>
      <c r="D25636" s="5">
        <v>0.0</v>
      </c>
    </row>
    <row r="25637" ht="14.25" customHeight="1">
      <c r="A25637" s="5"/>
      <c r="B25637" s="5"/>
      <c r="C25637" s="5" t="str">
        <f>IFERROR(__xludf.DUMMYFUNCTION("""COMPUTED_VALUE"""),"")</f>
        <v/>
      </c>
      <c r="D25637" s="5">
        <v>0.0</v>
      </c>
    </row>
    <row r="25638" ht="14.25" customHeight="1">
      <c r="A25638" s="5"/>
      <c r="B25638" s="5"/>
      <c r="C25638" s="5" t="str">
        <f>IFERROR(__xludf.DUMMYFUNCTION("""COMPUTED_VALUE"""),"")</f>
        <v/>
      </c>
      <c r="D25638" s="5">
        <v>0.0</v>
      </c>
    </row>
    <row r="25639" ht="14.25" customHeight="1">
      <c r="A25639" s="5"/>
      <c r="B25639" s="5"/>
      <c r="C25639" s="5" t="str">
        <f>IFERROR(__xludf.DUMMYFUNCTION("""COMPUTED_VALUE"""),"")</f>
        <v/>
      </c>
      <c r="D25639" s="5">
        <v>0.0</v>
      </c>
    </row>
    <row r="25640" ht="14.25" customHeight="1">
      <c r="A25640" s="5"/>
      <c r="B25640" s="5"/>
      <c r="C25640" s="5" t="str">
        <f>IFERROR(__xludf.DUMMYFUNCTION("""COMPUTED_VALUE"""),"")</f>
        <v/>
      </c>
      <c r="D25640" s="5">
        <v>0.0</v>
      </c>
    </row>
    <row r="25641" ht="14.25" customHeight="1">
      <c r="A25641" s="5"/>
      <c r="B25641" s="5"/>
      <c r="C25641" s="5" t="str">
        <f>IFERROR(__xludf.DUMMYFUNCTION("""COMPUTED_VALUE"""),"")</f>
        <v/>
      </c>
      <c r="D25641" s="5">
        <v>0.0</v>
      </c>
    </row>
    <row r="25642" ht="14.25" customHeight="1">
      <c r="A25642" s="5"/>
      <c r="B25642" s="5"/>
      <c r="C25642" s="5" t="str">
        <f>IFERROR(__xludf.DUMMYFUNCTION("""COMPUTED_VALUE"""),"")</f>
        <v/>
      </c>
      <c r="D25642" s="5">
        <v>0.0</v>
      </c>
    </row>
    <row r="25643" ht="14.25" customHeight="1">
      <c r="A25643" s="5"/>
      <c r="B25643" s="5"/>
      <c r="C25643" s="5" t="str">
        <f>IFERROR(__xludf.DUMMYFUNCTION("""COMPUTED_VALUE"""),"")</f>
        <v/>
      </c>
      <c r="D25643" s="5">
        <v>0.0</v>
      </c>
    </row>
    <row r="25644" ht="14.25" customHeight="1">
      <c r="A25644" s="5"/>
      <c r="B25644" s="5"/>
      <c r="C25644" s="5" t="str">
        <f>IFERROR(__xludf.DUMMYFUNCTION("""COMPUTED_VALUE"""),"")</f>
        <v/>
      </c>
      <c r="D25644" s="5">
        <v>0.0</v>
      </c>
    </row>
    <row r="25645" ht="14.25" customHeight="1">
      <c r="A25645" s="5"/>
      <c r="B25645" s="5"/>
      <c r="C25645" s="5" t="str">
        <f>IFERROR(__xludf.DUMMYFUNCTION("""COMPUTED_VALUE"""),"")</f>
        <v/>
      </c>
      <c r="D25645" s="5">
        <v>0.0</v>
      </c>
    </row>
    <row r="25646" ht="14.25" customHeight="1">
      <c r="A25646" s="5"/>
      <c r="B25646" s="5"/>
      <c r="C25646" s="5" t="str">
        <f>IFERROR(__xludf.DUMMYFUNCTION("""COMPUTED_VALUE"""),"")</f>
        <v/>
      </c>
      <c r="D25646" s="5">
        <v>0.0</v>
      </c>
    </row>
    <row r="25647" ht="14.25" customHeight="1">
      <c r="A25647" s="5"/>
      <c r="B25647" s="5"/>
      <c r="C25647" s="5" t="str">
        <f>IFERROR(__xludf.DUMMYFUNCTION("""COMPUTED_VALUE"""),"")</f>
        <v/>
      </c>
      <c r="D25647" s="5">
        <v>0.0</v>
      </c>
    </row>
    <row r="25648" ht="14.25" customHeight="1">
      <c r="A25648" s="5"/>
      <c r="B25648" s="5"/>
      <c r="C25648" s="5" t="str">
        <f>IFERROR(__xludf.DUMMYFUNCTION("""COMPUTED_VALUE"""),"")</f>
        <v/>
      </c>
      <c r="D25648" s="5">
        <v>0.0</v>
      </c>
    </row>
    <row r="25649" ht="14.25" customHeight="1">
      <c r="A25649" s="5"/>
      <c r="B25649" s="5"/>
      <c r="C25649" s="5" t="str">
        <f>IFERROR(__xludf.DUMMYFUNCTION("""COMPUTED_VALUE"""),"")</f>
        <v/>
      </c>
      <c r="D25649" s="5">
        <v>0.0</v>
      </c>
    </row>
    <row r="25650" ht="14.25" customHeight="1">
      <c r="A25650" s="5"/>
      <c r="B25650" s="5"/>
      <c r="C25650" s="5" t="str">
        <f>IFERROR(__xludf.DUMMYFUNCTION("""COMPUTED_VALUE"""),"")</f>
        <v/>
      </c>
      <c r="D25650" s="5">
        <v>0.0</v>
      </c>
    </row>
    <row r="25651" ht="14.25" customHeight="1">
      <c r="A25651" s="5"/>
      <c r="B25651" s="5"/>
      <c r="C25651" s="5" t="str">
        <f>IFERROR(__xludf.DUMMYFUNCTION("""COMPUTED_VALUE"""),"")</f>
        <v/>
      </c>
      <c r="D25651" s="5">
        <v>0.0</v>
      </c>
    </row>
    <row r="25652" ht="14.25" customHeight="1">
      <c r="A25652" s="5"/>
      <c r="B25652" s="5"/>
      <c r="C25652" s="5" t="str">
        <f>IFERROR(__xludf.DUMMYFUNCTION("""COMPUTED_VALUE"""),"")</f>
        <v/>
      </c>
      <c r="D25652" s="5">
        <v>0.0</v>
      </c>
    </row>
    <row r="25653" ht="14.25" customHeight="1">
      <c r="A25653" s="5"/>
      <c r="B25653" s="5"/>
      <c r="C25653" s="5" t="str">
        <f>IFERROR(__xludf.DUMMYFUNCTION("""COMPUTED_VALUE"""),"")</f>
        <v/>
      </c>
      <c r="D25653" s="5">
        <v>0.0</v>
      </c>
    </row>
    <row r="25654" ht="14.25" customHeight="1">
      <c r="A25654" s="5"/>
      <c r="B25654" s="5"/>
      <c r="C25654" s="5" t="str">
        <f>IFERROR(__xludf.DUMMYFUNCTION("""COMPUTED_VALUE"""),"")</f>
        <v/>
      </c>
      <c r="D25654" s="5">
        <v>0.0</v>
      </c>
    </row>
    <row r="25655" ht="14.25" customHeight="1">
      <c r="A25655" s="5"/>
      <c r="B25655" s="5"/>
      <c r="C25655" s="5" t="str">
        <f>IFERROR(__xludf.DUMMYFUNCTION("""COMPUTED_VALUE"""),"")</f>
        <v/>
      </c>
      <c r="D25655" s="5">
        <v>0.0</v>
      </c>
    </row>
    <row r="25656" ht="14.25" customHeight="1">
      <c r="A25656" s="5"/>
      <c r="B25656" s="5"/>
      <c r="C25656" s="5" t="str">
        <f>IFERROR(__xludf.DUMMYFUNCTION("""COMPUTED_VALUE"""),"")</f>
        <v/>
      </c>
      <c r="D25656" s="5">
        <v>0.0</v>
      </c>
    </row>
    <row r="25657" ht="14.25" customHeight="1">
      <c r="A25657" s="5"/>
      <c r="B25657" s="5"/>
      <c r="C25657" s="5" t="str">
        <f>IFERROR(__xludf.DUMMYFUNCTION("""COMPUTED_VALUE"""),"")</f>
        <v/>
      </c>
      <c r="D25657" s="5">
        <v>0.0</v>
      </c>
    </row>
    <row r="25658" ht="14.25" customHeight="1">
      <c r="A25658" s="5"/>
      <c r="B25658" s="5"/>
      <c r="C25658" s="5" t="str">
        <f>IFERROR(__xludf.DUMMYFUNCTION("""COMPUTED_VALUE"""),"")</f>
        <v/>
      </c>
      <c r="D25658" s="5">
        <v>0.0</v>
      </c>
    </row>
    <row r="25659" ht="14.25" customHeight="1">
      <c r="A25659" s="5"/>
      <c r="B25659" s="5"/>
      <c r="C25659" s="5" t="str">
        <f>IFERROR(__xludf.DUMMYFUNCTION("""COMPUTED_VALUE"""),"")</f>
        <v/>
      </c>
      <c r="D25659" s="5">
        <v>0.0</v>
      </c>
    </row>
    <row r="25660" ht="14.25" customHeight="1">
      <c r="A25660" s="5"/>
      <c r="B25660" s="5"/>
      <c r="C25660" s="5" t="str">
        <f>IFERROR(__xludf.DUMMYFUNCTION("""COMPUTED_VALUE"""),"")</f>
        <v/>
      </c>
      <c r="D25660" s="5">
        <v>0.0</v>
      </c>
    </row>
    <row r="25661" ht="14.25" customHeight="1">
      <c r="A25661" s="5"/>
      <c r="B25661" s="5"/>
      <c r="C25661" s="5" t="str">
        <f>IFERROR(__xludf.DUMMYFUNCTION("""COMPUTED_VALUE"""),"")</f>
        <v/>
      </c>
      <c r="D25661" s="5">
        <v>0.0</v>
      </c>
    </row>
    <row r="25662" ht="14.25" customHeight="1">
      <c r="A25662" s="5"/>
      <c r="B25662" s="5"/>
      <c r="C25662" s="5" t="str">
        <f>IFERROR(__xludf.DUMMYFUNCTION("""COMPUTED_VALUE"""),"")</f>
        <v/>
      </c>
      <c r="D25662" s="5">
        <v>0.0</v>
      </c>
    </row>
    <row r="25663" ht="14.25" customHeight="1">
      <c r="A25663" s="5"/>
      <c r="B25663" s="5"/>
      <c r="C25663" s="5" t="str">
        <f>IFERROR(__xludf.DUMMYFUNCTION("""COMPUTED_VALUE"""),"")</f>
        <v/>
      </c>
      <c r="D25663" s="5">
        <v>0.0</v>
      </c>
    </row>
    <row r="25664" ht="14.25" customHeight="1">
      <c r="A25664" s="5"/>
      <c r="B25664" s="5"/>
      <c r="C25664" s="5" t="str">
        <f>IFERROR(__xludf.DUMMYFUNCTION("""COMPUTED_VALUE"""),"")</f>
        <v/>
      </c>
      <c r="D25664" s="5">
        <v>0.0</v>
      </c>
    </row>
    <row r="25665" ht="14.25" customHeight="1">
      <c r="A25665" s="5"/>
      <c r="B25665" s="5"/>
      <c r="C25665" s="5" t="str">
        <f>IFERROR(__xludf.DUMMYFUNCTION("""COMPUTED_VALUE"""),"")</f>
        <v/>
      </c>
      <c r="D25665" s="5">
        <v>0.0</v>
      </c>
    </row>
    <row r="25666" ht="14.25" customHeight="1">
      <c r="A25666" s="5"/>
      <c r="B25666" s="5"/>
      <c r="C25666" s="5" t="str">
        <f>IFERROR(__xludf.DUMMYFUNCTION("""COMPUTED_VALUE"""),"")</f>
        <v/>
      </c>
      <c r="D25666" s="5">
        <v>0.0</v>
      </c>
    </row>
    <row r="25667" ht="14.25" customHeight="1">
      <c r="A25667" s="5"/>
      <c r="B25667" s="5"/>
      <c r="C25667" s="5" t="str">
        <f>IFERROR(__xludf.DUMMYFUNCTION("""COMPUTED_VALUE"""),"")</f>
        <v/>
      </c>
      <c r="D25667" s="5">
        <v>0.0</v>
      </c>
    </row>
    <row r="25668" ht="14.25" customHeight="1">
      <c r="A25668" s="5"/>
      <c r="B25668" s="5"/>
      <c r="C25668" s="5" t="str">
        <f>IFERROR(__xludf.DUMMYFUNCTION("""COMPUTED_VALUE"""),"")</f>
        <v/>
      </c>
      <c r="D25668" s="5">
        <v>0.0</v>
      </c>
    </row>
    <row r="25669" ht="14.25" customHeight="1">
      <c r="A25669" s="5"/>
      <c r="B25669" s="5"/>
      <c r="C25669" s="5" t="str">
        <f>IFERROR(__xludf.DUMMYFUNCTION("""COMPUTED_VALUE"""),"")</f>
        <v/>
      </c>
      <c r="D25669" s="5">
        <v>0.0</v>
      </c>
    </row>
    <row r="25670" ht="14.25" customHeight="1">
      <c r="A25670" s="5"/>
      <c r="B25670" s="5"/>
      <c r="C25670" s="5" t="str">
        <f>IFERROR(__xludf.DUMMYFUNCTION("""COMPUTED_VALUE"""),"")</f>
        <v/>
      </c>
      <c r="D25670" s="5">
        <v>0.0</v>
      </c>
    </row>
    <row r="25671" ht="14.25" customHeight="1">
      <c r="A25671" s="5"/>
      <c r="B25671" s="5"/>
      <c r="C25671" s="5" t="str">
        <f>IFERROR(__xludf.DUMMYFUNCTION("""COMPUTED_VALUE"""),"")</f>
        <v/>
      </c>
      <c r="D25671" s="5">
        <v>0.0</v>
      </c>
    </row>
    <row r="25672" ht="14.25" customHeight="1">
      <c r="A25672" s="5"/>
      <c r="B25672" s="5"/>
      <c r="C25672" s="5" t="str">
        <f>IFERROR(__xludf.DUMMYFUNCTION("""COMPUTED_VALUE"""),"")</f>
        <v/>
      </c>
      <c r="D25672" s="5">
        <v>0.0</v>
      </c>
    </row>
    <row r="25673" ht="14.25" customHeight="1">
      <c r="A25673" s="5"/>
      <c r="B25673" s="5"/>
      <c r="C25673" s="5" t="str">
        <f>IFERROR(__xludf.DUMMYFUNCTION("""COMPUTED_VALUE"""),"")</f>
        <v/>
      </c>
      <c r="D25673" s="5">
        <v>0.0</v>
      </c>
    </row>
    <row r="25674" ht="14.25" customHeight="1">
      <c r="A25674" s="5"/>
      <c r="B25674" s="5"/>
      <c r="C25674" s="5" t="str">
        <f>IFERROR(__xludf.DUMMYFUNCTION("""COMPUTED_VALUE"""),"")</f>
        <v/>
      </c>
      <c r="D25674" s="5">
        <v>0.0</v>
      </c>
    </row>
    <row r="25675" ht="14.25" customHeight="1">
      <c r="A25675" s="5"/>
      <c r="B25675" s="5"/>
      <c r="C25675" s="5" t="str">
        <f>IFERROR(__xludf.DUMMYFUNCTION("""COMPUTED_VALUE"""),"")</f>
        <v/>
      </c>
      <c r="D25675" s="5">
        <v>0.0</v>
      </c>
    </row>
    <row r="25676" ht="14.25" customHeight="1">
      <c r="A25676" s="5"/>
      <c r="B25676" s="5"/>
      <c r="C25676" s="5" t="str">
        <f>IFERROR(__xludf.DUMMYFUNCTION("""COMPUTED_VALUE"""),"")</f>
        <v/>
      </c>
      <c r="D25676" s="5">
        <v>0.0</v>
      </c>
    </row>
    <row r="25677" ht="14.25" customHeight="1">
      <c r="A25677" s="5"/>
      <c r="B25677" s="5"/>
      <c r="C25677" s="5" t="str">
        <f>IFERROR(__xludf.DUMMYFUNCTION("""COMPUTED_VALUE"""),"")</f>
        <v/>
      </c>
      <c r="D25677" s="5">
        <v>0.0</v>
      </c>
    </row>
    <row r="25678" ht="14.25" customHeight="1">
      <c r="A25678" s="5"/>
      <c r="B25678" s="5"/>
      <c r="C25678" s="5" t="str">
        <f>IFERROR(__xludf.DUMMYFUNCTION("""COMPUTED_VALUE"""),"")</f>
        <v/>
      </c>
      <c r="D25678" s="5">
        <v>0.0</v>
      </c>
    </row>
    <row r="25679" ht="14.25" customHeight="1">
      <c r="A25679" s="5"/>
      <c r="B25679" s="5"/>
      <c r="C25679" s="5" t="str">
        <f>IFERROR(__xludf.DUMMYFUNCTION("""COMPUTED_VALUE"""),"")</f>
        <v/>
      </c>
      <c r="D25679" s="5">
        <v>0.0</v>
      </c>
    </row>
    <row r="25680" ht="14.25" customHeight="1">
      <c r="A25680" s="5"/>
      <c r="B25680" s="5"/>
      <c r="C25680" s="5" t="str">
        <f>IFERROR(__xludf.DUMMYFUNCTION("""COMPUTED_VALUE"""),"")</f>
        <v/>
      </c>
      <c r="D25680" s="5">
        <v>0.0</v>
      </c>
    </row>
    <row r="25681" ht="14.25" customHeight="1">
      <c r="A25681" s="5"/>
      <c r="B25681" s="5"/>
      <c r="C25681" s="5" t="str">
        <f>IFERROR(__xludf.DUMMYFUNCTION("""COMPUTED_VALUE"""),"")</f>
        <v/>
      </c>
      <c r="D25681" s="5">
        <v>0.0</v>
      </c>
    </row>
    <row r="25682" ht="14.25" customHeight="1">
      <c r="A25682" s="5"/>
      <c r="B25682" s="5"/>
      <c r="C25682" s="5" t="str">
        <f>IFERROR(__xludf.DUMMYFUNCTION("""COMPUTED_VALUE"""),"")</f>
        <v/>
      </c>
      <c r="D25682" s="5">
        <v>0.0</v>
      </c>
    </row>
    <row r="25683" ht="14.25" customHeight="1">
      <c r="A25683" s="5"/>
      <c r="B25683" s="5"/>
      <c r="C25683" s="5" t="str">
        <f>IFERROR(__xludf.DUMMYFUNCTION("""COMPUTED_VALUE"""),"")</f>
        <v/>
      </c>
      <c r="D25683" s="5">
        <v>0.0</v>
      </c>
    </row>
    <row r="25684" ht="14.25" customHeight="1">
      <c r="A25684" s="5"/>
      <c r="B25684" s="5"/>
      <c r="C25684" s="5" t="str">
        <f>IFERROR(__xludf.DUMMYFUNCTION("""COMPUTED_VALUE"""),"")</f>
        <v/>
      </c>
      <c r="D25684" s="5">
        <v>0.0</v>
      </c>
    </row>
    <row r="25685" ht="14.25" customHeight="1">
      <c r="A25685" s="5"/>
      <c r="B25685" s="5"/>
      <c r="C25685" s="5" t="str">
        <f>IFERROR(__xludf.DUMMYFUNCTION("""COMPUTED_VALUE"""),"")</f>
        <v/>
      </c>
      <c r="D25685" s="5">
        <v>0.0</v>
      </c>
    </row>
    <row r="25686" ht="14.25" customHeight="1">
      <c r="A25686" s="5"/>
      <c r="B25686" s="5"/>
      <c r="C25686" s="5" t="str">
        <f>IFERROR(__xludf.DUMMYFUNCTION("""COMPUTED_VALUE"""),"")</f>
        <v/>
      </c>
      <c r="D25686" s="5">
        <v>0.0</v>
      </c>
    </row>
    <row r="25687" ht="14.25" customHeight="1">
      <c r="A25687" s="5"/>
      <c r="B25687" s="5"/>
      <c r="C25687" s="5" t="str">
        <f>IFERROR(__xludf.DUMMYFUNCTION("""COMPUTED_VALUE"""),"")</f>
        <v/>
      </c>
      <c r="D25687" s="5">
        <v>0.0</v>
      </c>
    </row>
    <row r="25688" ht="14.25" customHeight="1">
      <c r="A25688" s="5"/>
      <c r="B25688" s="5"/>
      <c r="C25688" s="5" t="str">
        <f>IFERROR(__xludf.DUMMYFUNCTION("""COMPUTED_VALUE"""),"")</f>
        <v/>
      </c>
      <c r="D25688" s="5">
        <v>0.0</v>
      </c>
    </row>
    <row r="25689" ht="14.25" customHeight="1">
      <c r="A25689" s="5"/>
      <c r="B25689" s="5"/>
      <c r="C25689" s="5" t="str">
        <f>IFERROR(__xludf.DUMMYFUNCTION("""COMPUTED_VALUE"""),"")</f>
        <v/>
      </c>
      <c r="D25689" s="5">
        <v>0.0</v>
      </c>
    </row>
    <row r="25690" ht="14.25" customHeight="1">
      <c r="A25690" s="5"/>
      <c r="B25690" s="5"/>
      <c r="C25690" s="5" t="str">
        <f>IFERROR(__xludf.DUMMYFUNCTION("""COMPUTED_VALUE"""),"")</f>
        <v/>
      </c>
      <c r="D25690" s="5">
        <v>0.0</v>
      </c>
    </row>
    <row r="25691" ht="14.25" customHeight="1">
      <c r="A25691" s="5"/>
      <c r="B25691" s="5"/>
      <c r="C25691" s="5" t="str">
        <f>IFERROR(__xludf.DUMMYFUNCTION("""COMPUTED_VALUE"""),"")</f>
        <v/>
      </c>
      <c r="D25691" s="5">
        <v>0.0</v>
      </c>
    </row>
    <row r="25692" ht="14.25" customHeight="1">
      <c r="A25692" s="5"/>
      <c r="B25692" s="5"/>
      <c r="C25692" s="5" t="str">
        <f>IFERROR(__xludf.DUMMYFUNCTION("""COMPUTED_VALUE"""),"")</f>
        <v/>
      </c>
      <c r="D25692" s="5">
        <v>0.0</v>
      </c>
    </row>
    <row r="25693" ht="14.25" customHeight="1">
      <c r="A25693" s="5"/>
      <c r="B25693" s="5"/>
      <c r="C25693" s="5" t="str">
        <f>IFERROR(__xludf.DUMMYFUNCTION("""COMPUTED_VALUE"""),"")</f>
        <v/>
      </c>
      <c r="D25693" s="5">
        <v>0.0</v>
      </c>
    </row>
    <row r="25694" ht="14.25" customHeight="1">
      <c r="A25694" s="5"/>
      <c r="B25694" s="5"/>
      <c r="C25694" s="5" t="str">
        <f>IFERROR(__xludf.DUMMYFUNCTION("""COMPUTED_VALUE"""),"")</f>
        <v/>
      </c>
      <c r="D25694" s="5">
        <v>0.0</v>
      </c>
    </row>
    <row r="25695" ht="14.25" customHeight="1">
      <c r="A25695" s="5"/>
      <c r="B25695" s="5"/>
      <c r="C25695" s="5" t="str">
        <f>IFERROR(__xludf.DUMMYFUNCTION("""COMPUTED_VALUE"""),"")</f>
        <v/>
      </c>
      <c r="D25695" s="5">
        <v>0.0</v>
      </c>
    </row>
    <row r="25696" ht="14.25" customHeight="1">
      <c r="A25696" s="5"/>
      <c r="B25696" s="5"/>
      <c r="C25696" s="5" t="str">
        <f>IFERROR(__xludf.DUMMYFUNCTION("""COMPUTED_VALUE"""),"")</f>
        <v/>
      </c>
      <c r="D25696" s="5">
        <v>0.0</v>
      </c>
    </row>
    <row r="25697" ht="14.25" customHeight="1">
      <c r="A25697" s="5"/>
      <c r="B25697" s="5"/>
      <c r="C25697" s="5" t="str">
        <f>IFERROR(__xludf.DUMMYFUNCTION("""COMPUTED_VALUE"""),"")</f>
        <v/>
      </c>
      <c r="D25697" s="5">
        <v>0.0</v>
      </c>
    </row>
    <row r="25698" ht="14.25" customHeight="1">
      <c r="A25698" s="5"/>
      <c r="B25698" s="5"/>
      <c r="C25698" s="5" t="str">
        <f>IFERROR(__xludf.DUMMYFUNCTION("""COMPUTED_VALUE"""),"")</f>
        <v/>
      </c>
      <c r="D25698" s="5">
        <v>0.0</v>
      </c>
    </row>
    <row r="25699" ht="14.25" customHeight="1">
      <c r="A25699" s="5"/>
      <c r="B25699" s="5"/>
      <c r="C25699" s="5" t="str">
        <f>IFERROR(__xludf.DUMMYFUNCTION("""COMPUTED_VALUE"""),"")</f>
        <v/>
      </c>
      <c r="D25699" s="5">
        <v>0.0</v>
      </c>
    </row>
    <row r="25700" ht="14.25" customHeight="1">
      <c r="A25700" s="5"/>
      <c r="B25700" s="5"/>
      <c r="C25700" s="5" t="str">
        <f>IFERROR(__xludf.DUMMYFUNCTION("""COMPUTED_VALUE"""),"")</f>
        <v/>
      </c>
      <c r="D25700" s="5">
        <v>0.0</v>
      </c>
    </row>
    <row r="25701" ht="14.25" customHeight="1">
      <c r="A25701" s="5"/>
      <c r="B25701" s="5"/>
      <c r="C25701" s="5" t="str">
        <f>IFERROR(__xludf.DUMMYFUNCTION("""COMPUTED_VALUE"""),"")</f>
        <v/>
      </c>
      <c r="D25701" s="5">
        <v>0.0</v>
      </c>
    </row>
    <row r="25702" ht="14.25" customHeight="1">
      <c r="A25702" s="5"/>
      <c r="B25702" s="5"/>
      <c r="C25702" s="5" t="str">
        <f>IFERROR(__xludf.DUMMYFUNCTION("""COMPUTED_VALUE"""),"")</f>
        <v/>
      </c>
      <c r="D25702" s="5">
        <v>0.0</v>
      </c>
    </row>
    <row r="25703" ht="14.25" customHeight="1">
      <c r="A25703" s="5"/>
      <c r="B25703" s="5"/>
      <c r="C25703" s="5" t="str">
        <f>IFERROR(__xludf.DUMMYFUNCTION("""COMPUTED_VALUE"""),"")</f>
        <v/>
      </c>
      <c r="D25703" s="5">
        <v>0.0</v>
      </c>
    </row>
    <row r="25704" ht="14.25" customHeight="1">
      <c r="A25704" s="5"/>
      <c r="B25704" s="5"/>
      <c r="C25704" s="5" t="str">
        <f>IFERROR(__xludf.DUMMYFUNCTION("""COMPUTED_VALUE"""),"")</f>
        <v/>
      </c>
      <c r="D25704" s="5">
        <v>0.0</v>
      </c>
    </row>
    <row r="25705" ht="14.25" customHeight="1">
      <c r="A25705" s="5"/>
      <c r="B25705" s="5"/>
      <c r="C25705" s="5" t="str">
        <f>IFERROR(__xludf.DUMMYFUNCTION("""COMPUTED_VALUE"""),"")</f>
        <v/>
      </c>
      <c r="D25705" s="5">
        <v>0.0</v>
      </c>
    </row>
    <row r="25706" ht="14.25" customHeight="1">
      <c r="A25706" s="5"/>
      <c r="B25706" s="5"/>
      <c r="C25706" s="5" t="str">
        <f>IFERROR(__xludf.DUMMYFUNCTION("""COMPUTED_VALUE"""),"")</f>
        <v/>
      </c>
      <c r="D25706" s="5">
        <v>0.0</v>
      </c>
    </row>
    <row r="25707" ht="14.25" customHeight="1">
      <c r="A25707" s="5"/>
      <c r="B25707" s="5"/>
      <c r="C25707" s="5" t="str">
        <f>IFERROR(__xludf.DUMMYFUNCTION("""COMPUTED_VALUE"""),"")</f>
        <v/>
      </c>
      <c r="D25707" s="5">
        <v>0.0</v>
      </c>
    </row>
    <row r="25708" ht="14.25" customHeight="1">
      <c r="A25708" s="5"/>
      <c r="B25708" s="5"/>
      <c r="C25708" s="5" t="str">
        <f>IFERROR(__xludf.DUMMYFUNCTION("""COMPUTED_VALUE"""),"")</f>
        <v/>
      </c>
      <c r="D25708" s="5">
        <v>0.0</v>
      </c>
    </row>
    <row r="25709" ht="14.25" customHeight="1">
      <c r="A25709" s="5"/>
      <c r="B25709" s="5"/>
      <c r="C25709" s="5" t="str">
        <f>IFERROR(__xludf.DUMMYFUNCTION("""COMPUTED_VALUE"""),"")</f>
        <v/>
      </c>
      <c r="D25709" s="5">
        <v>0.0</v>
      </c>
    </row>
    <row r="25710" ht="14.25" customHeight="1">
      <c r="A25710" s="5"/>
      <c r="B25710" s="5"/>
      <c r="C25710" s="5" t="str">
        <f>IFERROR(__xludf.DUMMYFUNCTION("""COMPUTED_VALUE"""),"")</f>
        <v/>
      </c>
      <c r="D25710" s="5">
        <v>0.0</v>
      </c>
    </row>
    <row r="25711" ht="14.25" customHeight="1">
      <c r="A25711" s="5"/>
      <c r="B25711" s="5"/>
      <c r="C25711" s="5" t="str">
        <f>IFERROR(__xludf.DUMMYFUNCTION("""COMPUTED_VALUE"""),"")</f>
        <v/>
      </c>
      <c r="D25711" s="5">
        <v>0.0</v>
      </c>
    </row>
    <row r="25712" ht="14.25" customHeight="1">
      <c r="A25712" s="5"/>
      <c r="B25712" s="5"/>
      <c r="C25712" s="5" t="str">
        <f>IFERROR(__xludf.DUMMYFUNCTION("""COMPUTED_VALUE"""),"")</f>
        <v/>
      </c>
      <c r="D25712" s="5">
        <v>0.0</v>
      </c>
    </row>
    <row r="25713" ht="14.25" customHeight="1">
      <c r="A25713" s="5"/>
      <c r="B25713" s="5"/>
      <c r="C25713" s="5" t="str">
        <f>IFERROR(__xludf.DUMMYFUNCTION("""COMPUTED_VALUE"""),"")</f>
        <v/>
      </c>
      <c r="D25713" s="5">
        <v>0.0</v>
      </c>
    </row>
    <row r="25714" ht="14.25" customHeight="1">
      <c r="A25714" s="5"/>
      <c r="B25714" s="5"/>
      <c r="C25714" s="5" t="str">
        <f>IFERROR(__xludf.DUMMYFUNCTION("""COMPUTED_VALUE"""),"")</f>
        <v/>
      </c>
      <c r="D25714" s="5">
        <v>0.0</v>
      </c>
    </row>
    <row r="25715" ht="14.25" customHeight="1">
      <c r="A25715" s="5"/>
      <c r="B25715" s="5"/>
      <c r="C25715" s="5" t="str">
        <f>IFERROR(__xludf.DUMMYFUNCTION("""COMPUTED_VALUE"""),"")</f>
        <v/>
      </c>
      <c r="D25715" s="5">
        <v>0.0</v>
      </c>
    </row>
    <row r="25716" ht="14.25" customHeight="1">
      <c r="A25716" s="5"/>
      <c r="B25716" s="5"/>
      <c r="C25716" s="5" t="str">
        <f>IFERROR(__xludf.DUMMYFUNCTION("""COMPUTED_VALUE"""),"")</f>
        <v/>
      </c>
      <c r="D25716" s="5">
        <v>0.0</v>
      </c>
    </row>
    <row r="25717" ht="14.25" customHeight="1">
      <c r="A25717" s="5"/>
      <c r="B25717" s="5"/>
      <c r="C25717" s="5" t="str">
        <f>IFERROR(__xludf.DUMMYFUNCTION("""COMPUTED_VALUE"""),"")</f>
        <v/>
      </c>
      <c r="D25717" s="5">
        <v>0.0</v>
      </c>
    </row>
    <row r="25718" ht="14.25" customHeight="1">
      <c r="A25718" s="5"/>
      <c r="B25718" s="5"/>
      <c r="C25718" s="5" t="str">
        <f>IFERROR(__xludf.DUMMYFUNCTION("""COMPUTED_VALUE"""),"")</f>
        <v/>
      </c>
      <c r="D25718" s="5">
        <v>0.0</v>
      </c>
    </row>
    <row r="25719" ht="14.25" customHeight="1">
      <c r="A25719" s="5"/>
      <c r="B25719" s="5"/>
      <c r="C25719" s="5" t="str">
        <f>IFERROR(__xludf.DUMMYFUNCTION("""COMPUTED_VALUE"""),"")</f>
        <v/>
      </c>
      <c r="D25719" s="5">
        <v>0.0</v>
      </c>
    </row>
    <row r="25720" ht="14.25" customHeight="1">
      <c r="A25720" s="5"/>
      <c r="B25720" s="5"/>
      <c r="C25720" s="5" t="str">
        <f>IFERROR(__xludf.DUMMYFUNCTION("""COMPUTED_VALUE"""),"")</f>
        <v/>
      </c>
      <c r="D25720" s="5">
        <v>0.0</v>
      </c>
    </row>
    <row r="25721" ht="14.25" customHeight="1">
      <c r="A25721" s="5"/>
      <c r="B25721" s="5"/>
      <c r="C25721" s="5" t="str">
        <f>IFERROR(__xludf.DUMMYFUNCTION("""COMPUTED_VALUE"""),"")</f>
        <v/>
      </c>
      <c r="D25721" s="5">
        <v>0.0</v>
      </c>
    </row>
    <row r="25722" ht="14.25" customHeight="1">
      <c r="A25722" s="5"/>
      <c r="B25722" s="5"/>
      <c r="C25722" s="5" t="str">
        <f>IFERROR(__xludf.DUMMYFUNCTION("""COMPUTED_VALUE"""),"")</f>
        <v/>
      </c>
      <c r="D25722" s="5">
        <v>0.0</v>
      </c>
    </row>
    <row r="25723" ht="14.25" customHeight="1">
      <c r="A25723" s="5"/>
      <c r="B25723" s="5"/>
      <c r="C25723" s="5" t="str">
        <f>IFERROR(__xludf.DUMMYFUNCTION("""COMPUTED_VALUE"""),"")</f>
        <v/>
      </c>
      <c r="D25723" s="5">
        <v>0.0</v>
      </c>
    </row>
    <row r="25724" ht="14.25" customHeight="1">
      <c r="A25724" s="5"/>
      <c r="B25724" s="5"/>
      <c r="C25724" s="5" t="str">
        <f>IFERROR(__xludf.DUMMYFUNCTION("""COMPUTED_VALUE"""),"")</f>
        <v/>
      </c>
      <c r="D25724" s="5">
        <v>0.0</v>
      </c>
    </row>
    <row r="25725" ht="14.25" customHeight="1">
      <c r="A25725" s="5"/>
      <c r="B25725" s="5"/>
      <c r="C25725" s="5" t="str">
        <f>IFERROR(__xludf.DUMMYFUNCTION("""COMPUTED_VALUE"""),"")</f>
        <v/>
      </c>
      <c r="D25725" s="5">
        <v>0.0</v>
      </c>
    </row>
    <row r="25726" ht="14.25" customHeight="1">
      <c r="A25726" s="5"/>
      <c r="B25726" s="5"/>
      <c r="C25726" s="5" t="str">
        <f>IFERROR(__xludf.DUMMYFUNCTION("""COMPUTED_VALUE"""),"")</f>
        <v/>
      </c>
      <c r="D25726" s="5">
        <v>0.0</v>
      </c>
    </row>
    <row r="25727" ht="14.25" customHeight="1">
      <c r="A25727" s="5"/>
      <c r="B25727" s="5"/>
      <c r="C25727" s="5" t="str">
        <f>IFERROR(__xludf.DUMMYFUNCTION("""COMPUTED_VALUE"""),"")</f>
        <v/>
      </c>
      <c r="D25727" s="5">
        <v>0.0</v>
      </c>
    </row>
    <row r="25728" ht="14.25" customHeight="1">
      <c r="A25728" s="5"/>
      <c r="B25728" s="5"/>
      <c r="C25728" s="5" t="str">
        <f>IFERROR(__xludf.DUMMYFUNCTION("""COMPUTED_VALUE"""),"")</f>
        <v/>
      </c>
      <c r="D25728" s="5">
        <v>0.0</v>
      </c>
    </row>
    <row r="25729" ht="14.25" customHeight="1">
      <c r="A25729" s="5"/>
      <c r="B25729" s="5"/>
      <c r="C25729" s="5" t="str">
        <f>IFERROR(__xludf.DUMMYFUNCTION("""COMPUTED_VALUE"""),"")</f>
        <v/>
      </c>
      <c r="D25729" s="5">
        <v>0.0</v>
      </c>
    </row>
    <row r="25730" ht="14.25" customHeight="1">
      <c r="A25730" s="5"/>
      <c r="B25730" s="5"/>
      <c r="C25730" s="5" t="str">
        <f>IFERROR(__xludf.DUMMYFUNCTION("""COMPUTED_VALUE"""),"")</f>
        <v/>
      </c>
      <c r="D25730" s="5">
        <v>0.0</v>
      </c>
    </row>
    <row r="25731" ht="14.25" customHeight="1">
      <c r="A25731" s="5"/>
      <c r="B25731" s="5"/>
      <c r="C25731" s="5" t="str">
        <f>IFERROR(__xludf.DUMMYFUNCTION("""COMPUTED_VALUE"""),"")</f>
        <v/>
      </c>
      <c r="D25731" s="5">
        <v>0.0</v>
      </c>
    </row>
    <row r="25732" ht="14.25" customHeight="1">
      <c r="A25732" s="5"/>
      <c r="B25732" s="5"/>
      <c r="C25732" s="5" t="str">
        <f>IFERROR(__xludf.DUMMYFUNCTION("""COMPUTED_VALUE"""),"")</f>
        <v/>
      </c>
      <c r="D25732" s="5">
        <v>0.0</v>
      </c>
    </row>
    <row r="25733" ht="14.25" customHeight="1">
      <c r="A25733" s="5"/>
      <c r="B25733" s="5"/>
      <c r="C25733" s="5" t="str">
        <f>IFERROR(__xludf.DUMMYFUNCTION("""COMPUTED_VALUE"""),"")</f>
        <v/>
      </c>
      <c r="D25733" s="5">
        <v>0.0</v>
      </c>
    </row>
    <row r="25734" ht="14.25" customHeight="1">
      <c r="A25734" s="5"/>
      <c r="B25734" s="5"/>
      <c r="C25734" s="5" t="str">
        <f>IFERROR(__xludf.DUMMYFUNCTION("""COMPUTED_VALUE"""),"")</f>
        <v/>
      </c>
      <c r="D25734" s="5">
        <v>0.0</v>
      </c>
    </row>
    <row r="25735" ht="14.25" customHeight="1">
      <c r="A25735" s="5"/>
      <c r="B25735" s="5"/>
      <c r="C25735" s="5" t="str">
        <f>IFERROR(__xludf.DUMMYFUNCTION("""COMPUTED_VALUE"""),"")</f>
        <v/>
      </c>
      <c r="D25735" s="5">
        <v>0.0</v>
      </c>
    </row>
    <row r="25736" ht="14.25" customHeight="1">
      <c r="A25736" s="5"/>
      <c r="B25736" s="5"/>
      <c r="C25736" s="5" t="str">
        <f>IFERROR(__xludf.DUMMYFUNCTION("""COMPUTED_VALUE"""),"")</f>
        <v/>
      </c>
      <c r="D25736" s="5">
        <v>0.0</v>
      </c>
    </row>
    <row r="25737" ht="14.25" customHeight="1">
      <c r="A25737" s="5"/>
      <c r="B25737" s="5"/>
      <c r="C25737" s="5" t="str">
        <f>IFERROR(__xludf.DUMMYFUNCTION("""COMPUTED_VALUE"""),"")</f>
        <v/>
      </c>
      <c r="D25737" s="5">
        <v>0.0</v>
      </c>
    </row>
    <row r="25738" ht="14.25" customHeight="1">
      <c r="A25738" s="5"/>
      <c r="B25738" s="5"/>
      <c r="C25738" s="5" t="str">
        <f>IFERROR(__xludf.DUMMYFUNCTION("""COMPUTED_VALUE"""),"")</f>
        <v/>
      </c>
      <c r="D25738" s="5">
        <v>0.0</v>
      </c>
    </row>
    <row r="25739" ht="14.25" customHeight="1">
      <c r="A25739" s="5"/>
      <c r="B25739" s="5"/>
      <c r="C25739" s="5" t="str">
        <f>IFERROR(__xludf.DUMMYFUNCTION("""COMPUTED_VALUE"""),"")</f>
        <v/>
      </c>
      <c r="D25739" s="5">
        <v>0.0</v>
      </c>
    </row>
    <row r="25740" ht="14.25" customHeight="1">
      <c r="A25740" s="5"/>
      <c r="B25740" s="5"/>
      <c r="C25740" s="5" t="str">
        <f>IFERROR(__xludf.DUMMYFUNCTION("""COMPUTED_VALUE"""),"")</f>
        <v/>
      </c>
      <c r="D25740" s="5">
        <v>0.0</v>
      </c>
    </row>
    <row r="25741" ht="14.25" customHeight="1">
      <c r="A25741" s="5"/>
      <c r="B25741" s="5"/>
      <c r="C25741" s="5" t="str">
        <f>IFERROR(__xludf.DUMMYFUNCTION("""COMPUTED_VALUE"""),"")</f>
        <v/>
      </c>
      <c r="D25741" s="5">
        <v>0.0</v>
      </c>
    </row>
    <row r="25742" ht="14.25" customHeight="1">
      <c r="A25742" s="5"/>
      <c r="B25742" s="5"/>
      <c r="C25742" s="5" t="str">
        <f>IFERROR(__xludf.DUMMYFUNCTION("""COMPUTED_VALUE"""),"")</f>
        <v/>
      </c>
      <c r="D25742" s="5">
        <v>0.0</v>
      </c>
    </row>
    <row r="25743" ht="14.25" customHeight="1">
      <c r="A25743" s="5"/>
      <c r="B25743" s="5"/>
      <c r="C25743" s="5" t="str">
        <f>IFERROR(__xludf.DUMMYFUNCTION("""COMPUTED_VALUE"""),"")</f>
        <v/>
      </c>
      <c r="D25743" s="5">
        <v>0.0</v>
      </c>
    </row>
    <row r="25744" ht="14.25" customHeight="1">
      <c r="A25744" s="5"/>
      <c r="B25744" s="5"/>
      <c r="C25744" s="5" t="str">
        <f>IFERROR(__xludf.DUMMYFUNCTION("""COMPUTED_VALUE"""),"")</f>
        <v/>
      </c>
      <c r="D25744" s="5">
        <v>0.0</v>
      </c>
    </row>
    <row r="25745" ht="14.25" customHeight="1">
      <c r="A25745" s="5"/>
      <c r="B25745" s="5"/>
      <c r="C25745" s="5" t="str">
        <f>IFERROR(__xludf.DUMMYFUNCTION("""COMPUTED_VALUE"""),"")</f>
        <v/>
      </c>
      <c r="D25745" s="5">
        <v>0.0</v>
      </c>
    </row>
    <row r="25746" ht="14.25" customHeight="1">
      <c r="A25746" s="5"/>
      <c r="B25746" s="5"/>
      <c r="C25746" s="5" t="str">
        <f>IFERROR(__xludf.DUMMYFUNCTION("""COMPUTED_VALUE"""),"")</f>
        <v/>
      </c>
      <c r="D25746" s="5">
        <v>0.0</v>
      </c>
    </row>
    <row r="25747" ht="14.25" customHeight="1">
      <c r="A25747" s="5"/>
      <c r="B25747" s="5"/>
      <c r="C25747" s="5" t="str">
        <f>IFERROR(__xludf.DUMMYFUNCTION("""COMPUTED_VALUE"""),"")</f>
        <v/>
      </c>
      <c r="D25747" s="5">
        <v>0.0</v>
      </c>
    </row>
    <row r="25748" ht="14.25" customHeight="1">
      <c r="A25748" s="5"/>
      <c r="B25748" s="5"/>
      <c r="C25748" s="5" t="str">
        <f>IFERROR(__xludf.DUMMYFUNCTION("""COMPUTED_VALUE"""),"")</f>
        <v/>
      </c>
      <c r="D25748" s="5">
        <v>0.0</v>
      </c>
    </row>
    <row r="25749" ht="14.25" customHeight="1">
      <c r="A25749" s="5"/>
      <c r="B25749" s="5"/>
      <c r="C25749" s="5" t="str">
        <f>IFERROR(__xludf.DUMMYFUNCTION("""COMPUTED_VALUE"""),"")</f>
        <v/>
      </c>
      <c r="D25749" s="5">
        <v>0.0</v>
      </c>
    </row>
    <row r="25750" ht="14.25" customHeight="1">
      <c r="A25750" s="5"/>
      <c r="B25750" s="5"/>
      <c r="C25750" s="5" t="str">
        <f>IFERROR(__xludf.DUMMYFUNCTION("""COMPUTED_VALUE"""),"")</f>
        <v/>
      </c>
      <c r="D25750" s="5">
        <v>0.0</v>
      </c>
    </row>
    <row r="25751" ht="14.25" customHeight="1">
      <c r="A25751" s="5"/>
      <c r="B25751" s="5"/>
      <c r="C25751" s="5" t="str">
        <f>IFERROR(__xludf.DUMMYFUNCTION("""COMPUTED_VALUE"""),"")</f>
        <v/>
      </c>
      <c r="D25751" s="5">
        <v>0.0</v>
      </c>
    </row>
    <row r="25752" ht="14.25" customHeight="1">
      <c r="A25752" s="5"/>
      <c r="B25752" s="5"/>
      <c r="C25752" s="5" t="str">
        <f>IFERROR(__xludf.DUMMYFUNCTION("""COMPUTED_VALUE"""),"")</f>
        <v/>
      </c>
      <c r="D25752" s="5">
        <v>0.0</v>
      </c>
    </row>
    <row r="25753" ht="14.25" customHeight="1">
      <c r="A25753" s="5"/>
      <c r="B25753" s="5"/>
      <c r="C25753" s="5" t="str">
        <f>IFERROR(__xludf.DUMMYFUNCTION("""COMPUTED_VALUE"""),"")</f>
        <v/>
      </c>
      <c r="D25753" s="5">
        <v>0.0</v>
      </c>
    </row>
    <row r="25754" ht="14.25" customHeight="1">
      <c r="A25754" s="5"/>
      <c r="B25754" s="5"/>
      <c r="C25754" s="5" t="str">
        <f>IFERROR(__xludf.DUMMYFUNCTION("""COMPUTED_VALUE"""),"")</f>
        <v/>
      </c>
      <c r="D25754" s="5">
        <v>0.0</v>
      </c>
    </row>
    <row r="25755" ht="14.25" customHeight="1">
      <c r="A25755" s="5"/>
      <c r="B25755" s="5"/>
      <c r="C25755" s="5" t="str">
        <f>IFERROR(__xludf.DUMMYFUNCTION("""COMPUTED_VALUE"""),"")</f>
        <v/>
      </c>
      <c r="D25755" s="5">
        <v>0.0</v>
      </c>
    </row>
    <row r="25756" ht="14.25" customHeight="1">
      <c r="A25756" s="5"/>
      <c r="B25756" s="5"/>
      <c r="C25756" s="5" t="str">
        <f>IFERROR(__xludf.DUMMYFUNCTION("""COMPUTED_VALUE"""),"")</f>
        <v/>
      </c>
      <c r="D25756" s="5">
        <v>0.0</v>
      </c>
    </row>
    <row r="25757" ht="14.25" customHeight="1">
      <c r="A25757" s="5"/>
      <c r="B25757" s="5"/>
      <c r="C25757" s="5" t="str">
        <f>IFERROR(__xludf.DUMMYFUNCTION("""COMPUTED_VALUE"""),"")</f>
        <v/>
      </c>
      <c r="D25757" s="5">
        <v>0.0</v>
      </c>
    </row>
    <row r="25758" ht="14.25" customHeight="1">
      <c r="A25758" s="5"/>
      <c r="B25758" s="5"/>
      <c r="C25758" s="5" t="str">
        <f>IFERROR(__xludf.DUMMYFUNCTION("""COMPUTED_VALUE"""),"")</f>
        <v/>
      </c>
      <c r="D25758" s="5">
        <v>0.0</v>
      </c>
    </row>
    <row r="25759" ht="14.25" customHeight="1">
      <c r="A25759" s="5"/>
      <c r="B25759" s="5"/>
      <c r="C25759" s="5" t="str">
        <f>IFERROR(__xludf.DUMMYFUNCTION("""COMPUTED_VALUE"""),"")</f>
        <v/>
      </c>
      <c r="D25759" s="5">
        <v>0.0</v>
      </c>
    </row>
    <row r="25760" ht="14.25" customHeight="1">
      <c r="A25760" s="5"/>
      <c r="B25760" s="5"/>
      <c r="C25760" s="5" t="str">
        <f>IFERROR(__xludf.DUMMYFUNCTION("""COMPUTED_VALUE"""),"")</f>
        <v/>
      </c>
      <c r="D25760" s="5">
        <v>0.0</v>
      </c>
    </row>
    <row r="25761" ht="14.25" customHeight="1">
      <c r="A25761" s="5"/>
      <c r="B25761" s="5"/>
      <c r="C25761" s="5" t="str">
        <f>IFERROR(__xludf.DUMMYFUNCTION("""COMPUTED_VALUE"""),"")</f>
        <v/>
      </c>
      <c r="D25761" s="5">
        <v>0.0</v>
      </c>
    </row>
    <row r="25762" ht="14.25" customHeight="1">
      <c r="A25762" s="5"/>
      <c r="B25762" s="5"/>
      <c r="C25762" s="5" t="str">
        <f>IFERROR(__xludf.DUMMYFUNCTION("""COMPUTED_VALUE"""),"")</f>
        <v/>
      </c>
      <c r="D25762" s="5">
        <v>0.0</v>
      </c>
    </row>
    <row r="25763" ht="14.25" customHeight="1">
      <c r="A25763" s="5"/>
      <c r="B25763" s="5"/>
      <c r="C25763" s="5" t="str">
        <f>IFERROR(__xludf.DUMMYFUNCTION("""COMPUTED_VALUE"""),"")</f>
        <v/>
      </c>
      <c r="D25763" s="5">
        <v>0.0</v>
      </c>
    </row>
    <row r="25764" ht="14.25" customHeight="1">
      <c r="A25764" s="5"/>
      <c r="B25764" s="5"/>
      <c r="C25764" s="5" t="str">
        <f>IFERROR(__xludf.DUMMYFUNCTION("""COMPUTED_VALUE"""),"")</f>
        <v/>
      </c>
      <c r="D25764" s="5">
        <v>0.0</v>
      </c>
    </row>
    <row r="25765" ht="14.25" customHeight="1">
      <c r="A25765" s="5"/>
      <c r="B25765" s="5"/>
      <c r="C25765" s="5" t="str">
        <f>IFERROR(__xludf.DUMMYFUNCTION("""COMPUTED_VALUE"""),"")</f>
        <v/>
      </c>
      <c r="D25765" s="5">
        <v>0.0</v>
      </c>
    </row>
    <row r="25766" ht="14.25" customHeight="1">
      <c r="A25766" s="5"/>
      <c r="B25766" s="5"/>
      <c r="C25766" s="5" t="str">
        <f>IFERROR(__xludf.DUMMYFUNCTION("""COMPUTED_VALUE"""),"")</f>
        <v/>
      </c>
      <c r="D25766" s="5">
        <v>0.0</v>
      </c>
    </row>
    <row r="25767" ht="14.25" customHeight="1">
      <c r="A25767" s="5"/>
      <c r="B25767" s="5"/>
      <c r="C25767" s="5" t="str">
        <f>IFERROR(__xludf.DUMMYFUNCTION("""COMPUTED_VALUE"""),"")</f>
        <v/>
      </c>
      <c r="D25767" s="5">
        <v>0.0</v>
      </c>
    </row>
    <row r="25768" ht="14.25" customHeight="1">
      <c r="A25768" s="5"/>
      <c r="B25768" s="5"/>
      <c r="C25768" s="5" t="str">
        <f>IFERROR(__xludf.DUMMYFUNCTION("""COMPUTED_VALUE"""),"")</f>
        <v/>
      </c>
      <c r="D25768" s="5">
        <v>0.0</v>
      </c>
    </row>
    <row r="25769" ht="14.25" customHeight="1">
      <c r="A25769" s="5"/>
      <c r="B25769" s="5"/>
      <c r="C25769" s="5" t="str">
        <f>IFERROR(__xludf.DUMMYFUNCTION("""COMPUTED_VALUE"""),"")</f>
        <v/>
      </c>
      <c r="D25769" s="5">
        <v>0.0</v>
      </c>
    </row>
    <row r="25770" ht="14.25" customHeight="1">
      <c r="A25770" s="5"/>
      <c r="B25770" s="5"/>
      <c r="C25770" s="5" t="str">
        <f>IFERROR(__xludf.DUMMYFUNCTION("""COMPUTED_VALUE"""),"")</f>
        <v/>
      </c>
      <c r="D25770" s="5">
        <v>0.0</v>
      </c>
    </row>
    <row r="25771" ht="14.25" customHeight="1">
      <c r="A25771" s="5"/>
      <c r="B25771" s="5"/>
      <c r="C25771" s="5" t="str">
        <f>IFERROR(__xludf.DUMMYFUNCTION("""COMPUTED_VALUE"""),"")</f>
        <v/>
      </c>
      <c r="D25771" s="5">
        <v>0.0</v>
      </c>
    </row>
    <row r="25772" ht="14.25" customHeight="1">
      <c r="A25772" s="5"/>
      <c r="B25772" s="5"/>
      <c r="C25772" s="5" t="str">
        <f>IFERROR(__xludf.DUMMYFUNCTION("""COMPUTED_VALUE"""),"")</f>
        <v/>
      </c>
      <c r="D25772" s="5">
        <v>0.0</v>
      </c>
    </row>
    <row r="25773" ht="14.25" customHeight="1">
      <c r="A25773" s="5"/>
      <c r="B25773" s="5"/>
      <c r="C25773" s="5" t="str">
        <f>IFERROR(__xludf.DUMMYFUNCTION("""COMPUTED_VALUE"""),"")</f>
        <v/>
      </c>
      <c r="D25773" s="5">
        <v>0.0</v>
      </c>
    </row>
    <row r="25774" ht="14.25" customHeight="1">
      <c r="A25774" s="5"/>
      <c r="B25774" s="5"/>
      <c r="C25774" s="5" t="str">
        <f>IFERROR(__xludf.DUMMYFUNCTION("""COMPUTED_VALUE"""),"")</f>
        <v/>
      </c>
      <c r="D25774" s="5">
        <v>0.0</v>
      </c>
    </row>
    <row r="25775" ht="14.25" customHeight="1">
      <c r="A25775" s="5"/>
      <c r="B25775" s="5"/>
      <c r="C25775" s="5" t="str">
        <f>IFERROR(__xludf.DUMMYFUNCTION("""COMPUTED_VALUE"""),"")</f>
        <v/>
      </c>
      <c r="D25775" s="5">
        <v>0.0</v>
      </c>
    </row>
    <row r="25776" ht="14.25" customHeight="1">
      <c r="A25776" s="5"/>
      <c r="B25776" s="5"/>
      <c r="C25776" s="5" t="str">
        <f>IFERROR(__xludf.DUMMYFUNCTION("""COMPUTED_VALUE"""),"")</f>
        <v/>
      </c>
      <c r="D25776" s="5">
        <v>0.0</v>
      </c>
    </row>
    <row r="25777" ht="14.25" customHeight="1">
      <c r="A25777" s="5"/>
      <c r="B25777" s="5"/>
      <c r="C25777" s="5" t="str">
        <f>IFERROR(__xludf.DUMMYFUNCTION("""COMPUTED_VALUE"""),"")</f>
        <v/>
      </c>
      <c r="D25777" s="5">
        <v>0.0</v>
      </c>
    </row>
    <row r="25778" ht="14.25" customHeight="1">
      <c r="A25778" s="5"/>
      <c r="B25778" s="5"/>
      <c r="C25778" s="5" t="str">
        <f>IFERROR(__xludf.DUMMYFUNCTION("""COMPUTED_VALUE"""),"")</f>
        <v/>
      </c>
      <c r="D25778" s="5">
        <v>0.0</v>
      </c>
    </row>
    <row r="25779" ht="14.25" customHeight="1">
      <c r="A25779" s="5"/>
      <c r="B25779" s="5"/>
      <c r="C25779" s="5" t="str">
        <f>IFERROR(__xludf.DUMMYFUNCTION("""COMPUTED_VALUE"""),"")</f>
        <v/>
      </c>
      <c r="D25779" s="5">
        <v>0.0</v>
      </c>
    </row>
    <row r="25780" ht="14.25" customHeight="1">
      <c r="A25780" s="5"/>
      <c r="B25780" s="5"/>
      <c r="C25780" s="5" t="str">
        <f>IFERROR(__xludf.DUMMYFUNCTION("""COMPUTED_VALUE"""),"")</f>
        <v/>
      </c>
      <c r="D25780" s="5">
        <v>0.0</v>
      </c>
    </row>
    <row r="25781" ht="14.25" customHeight="1">
      <c r="A25781" s="5"/>
      <c r="B25781" s="5"/>
      <c r="C25781" s="5" t="str">
        <f>IFERROR(__xludf.DUMMYFUNCTION("""COMPUTED_VALUE"""),"")</f>
        <v/>
      </c>
      <c r="D25781" s="5">
        <v>0.0</v>
      </c>
    </row>
    <row r="25782" ht="14.25" customHeight="1">
      <c r="A25782" s="5"/>
      <c r="B25782" s="5"/>
      <c r="C25782" s="5" t="str">
        <f>IFERROR(__xludf.DUMMYFUNCTION("""COMPUTED_VALUE"""),"")</f>
        <v/>
      </c>
      <c r="D25782" s="5">
        <v>0.0</v>
      </c>
    </row>
    <row r="25783" ht="14.25" customHeight="1">
      <c r="A25783" s="5"/>
      <c r="B25783" s="5"/>
      <c r="C25783" s="5" t="str">
        <f>IFERROR(__xludf.DUMMYFUNCTION("""COMPUTED_VALUE"""),"")</f>
        <v/>
      </c>
      <c r="D25783" s="5">
        <v>0.0</v>
      </c>
    </row>
    <row r="25784" ht="14.25" customHeight="1">
      <c r="A25784" s="5"/>
      <c r="B25784" s="5"/>
      <c r="C25784" s="5" t="str">
        <f>IFERROR(__xludf.DUMMYFUNCTION("""COMPUTED_VALUE"""),"")</f>
        <v/>
      </c>
      <c r="D25784" s="5">
        <v>0.0</v>
      </c>
    </row>
    <row r="25785" ht="14.25" customHeight="1">
      <c r="A25785" s="5"/>
      <c r="B25785" s="5"/>
      <c r="C25785" s="5" t="str">
        <f>IFERROR(__xludf.DUMMYFUNCTION("""COMPUTED_VALUE"""),"")</f>
        <v/>
      </c>
      <c r="D25785" s="5">
        <v>0.0</v>
      </c>
    </row>
    <row r="25786" ht="14.25" customHeight="1">
      <c r="A25786" s="5"/>
      <c r="B25786" s="5"/>
      <c r="C25786" s="5" t="str">
        <f>IFERROR(__xludf.DUMMYFUNCTION("""COMPUTED_VALUE"""),"")</f>
        <v/>
      </c>
      <c r="D25786" s="5">
        <v>0.0</v>
      </c>
    </row>
    <row r="25787" ht="14.25" customHeight="1">
      <c r="A25787" s="5"/>
      <c r="B25787" s="5"/>
      <c r="C25787" s="5" t="str">
        <f>IFERROR(__xludf.DUMMYFUNCTION("""COMPUTED_VALUE"""),"")</f>
        <v/>
      </c>
      <c r="D25787" s="5">
        <v>0.0</v>
      </c>
    </row>
    <row r="25788" ht="14.25" customHeight="1">
      <c r="A25788" s="5"/>
      <c r="B25788" s="5"/>
      <c r="C25788" s="5" t="str">
        <f>IFERROR(__xludf.DUMMYFUNCTION("""COMPUTED_VALUE"""),"")</f>
        <v/>
      </c>
      <c r="D25788" s="5">
        <v>0.0</v>
      </c>
    </row>
    <row r="25789" ht="14.25" customHeight="1">
      <c r="A25789" s="5"/>
      <c r="B25789" s="5"/>
      <c r="C25789" s="5" t="str">
        <f>IFERROR(__xludf.DUMMYFUNCTION("""COMPUTED_VALUE"""),"")</f>
        <v/>
      </c>
      <c r="D25789" s="5">
        <v>0.0</v>
      </c>
    </row>
    <row r="25790" ht="14.25" customHeight="1">
      <c r="A25790" s="5"/>
      <c r="B25790" s="5"/>
      <c r="C25790" s="5" t="str">
        <f>IFERROR(__xludf.DUMMYFUNCTION("""COMPUTED_VALUE"""),"")</f>
        <v/>
      </c>
      <c r="D25790" s="5">
        <v>0.0</v>
      </c>
    </row>
    <row r="25791" ht="14.25" customHeight="1">
      <c r="A25791" s="5"/>
      <c r="B25791" s="5"/>
      <c r="C25791" s="5" t="str">
        <f>IFERROR(__xludf.DUMMYFUNCTION("""COMPUTED_VALUE"""),"")</f>
        <v/>
      </c>
      <c r="D25791" s="5">
        <v>0.0</v>
      </c>
    </row>
    <row r="25792" ht="14.25" customHeight="1">
      <c r="A25792" s="5"/>
      <c r="B25792" s="5"/>
      <c r="C25792" s="5" t="str">
        <f>IFERROR(__xludf.DUMMYFUNCTION("""COMPUTED_VALUE"""),"")</f>
        <v/>
      </c>
      <c r="D25792" s="5">
        <v>0.0</v>
      </c>
    </row>
    <row r="25793" ht="14.25" customHeight="1">
      <c r="A25793" s="5"/>
      <c r="B25793" s="5"/>
      <c r="C25793" s="5" t="str">
        <f>IFERROR(__xludf.DUMMYFUNCTION("""COMPUTED_VALUE"""),"")</f>
        <v/>
      </c>
      <c r="D25793" s="5">
        <v>0.0</v>
      </c>
    </row>
    <row r="25794" ht="14.25" customHeight="1">
      <c r="A25794" s="5"/>
      <c r="B25794" s="5"/>
      <c r="C25794" s="5" t="str">
        <f>IFERROR(__xludf.DUMMYFUNCTION("""COMPUTED_VALUE"""),"")</f>
        <v/>
      </c>
      <c r="D25794" s="5">
        <v>0.0</v>
      </c>
    </row>
    <row r="25795" ht="14.25" customHeight="1">
      <c r="A25795" s="5"/>
      <c r="B25795" s="5"/>
      <c r="C25795" s="5" t="str">
        <f>IFERROR(__xludf.DUMMYFUNCTION("""COMPUTED_VALUE"""),"")</f>
        <v/>
      </c>
      <c r="D25795" s="5">
        <v>0.0</v>
      </c>
    </row>
    <row r="25796" ht="14.25" customHeight="1">
      <c r="A25796" s="5"/>
      <c r="B25796" s="5"/>
      <c r="C25796" s="5" t="str">
        <f>IFERROR(__xludf.DUMMYFUNCTION("""COMPUTED_VALUE"""),"")</f>
        <v/>
      </c>
      <c r="D25796" s="5">
        <v>0.0</v>
      </c>
    </row>
    <row r="25797" ht="14.25" customHeight="1">
      <c r="A25797" s="5"/>
      <c r="B25797" s="5"/>
      <c r="C25797" s="5" t="str">
        <f>IFERROR(__xludf.DUMMYFUNCTION("""COMPUTED_VALUE"""),"")</f>
        <v/>
      </c>
      <c r="D25797" s="5">
        <v>0.0</v>
      </c>
    </row>
    <row r="25798" ht="14.25" customHeight="1">
      <c r="A25798" s="5"/>
      <c r="B25798" s="5"/>
      <c r="C25798" s="5" t="str">
        <f>IFERROR(__xludf.DUMMYFUNCTION("""COMPUTED_VALUE"""),"")</f>
        <v/>
      </c>
      <c r="D25798" s="5">
        <v>0.0</v>
      </c>
    </row>
    <row r="25799" ht="14.25" customHeight="1">
      <c r="A25799" s="5"/>
      <c r="B25799" s="5"/>
      <c r="C25799" s="5" t="str">
        <f>IFERROR(__xludf.DUMMYFUNCTION("""COMPUTED_VALUE"""),"")</f>
        <v/>
      </c>
      <c r="D25799" s="5">
        <v>0.0</v>
      </c>
    </row>
    <row r="25800" ht="14.25" customHeight="1">
      <c r="A25800" s="5"/>
      <c r="B25800" s="5"/>
      <c r="C25800" s="5" t="str">
        <f>IFERROR(__xludf.DUMMYFUNCTION("""COMPUTED_VALUE"""),"")</f>
        <v/>
      </c>
      <c r="D25800" s="5">
        <v>0.0</v>
      </c>
    </row>
    <row r="25801" ht="14.25" customHeight="1">
      <c r="A25801" s="5"/>
      <c r="B25801" s="5"/>
      <c r="C25801" s="5" t="str">
        <f>IFERROR(__xludf.DUMMYFUNCTION("""COMPUTED_VALUE"""),"")</f>
        <v/>
      </c>
      <c r="D25801" s="5">
        <v>0.0</v>
      </c>
    </row>
    <row r="25802" ht="14.25" customHeight="1">
      <c r="A25802" s="5"/>
      <c r="B25802" s="5"/>
      <c r="C25802" s="5" t="str">
        <f>IFERROR(__xludf.DUMMYFUNCTION("""COMPUTED_VALUE"""),"")</f>
        <v/>
      </c>
      <c r="D25802" s="5">
        <v>0.0</v>
      </c>
    </row>
    <row r="25803" ht="14.25" customHeight="1">
      <c r="A25803" s="5"/>
      <c r="B25803" s="5"/>
      <c r="C25803" s="5" t="str">
        <f>IFERROR(__xludf.DUMMYFUNCTION("""COMPUTED_VALUE"""),"")</f>
        <v/>
      </c>
      <c r="D25803" s="5">
        <v>0.0</v>
      </c>
    </row>
    <row r="25804" ht="14.25" customHeight="1">
      <c r="A25804" s="5"/>
      <c r="B25804" s="5"/>
      <c r="C25804" s="5" t="str">
        <f>IFERROR(__xludf.DUMMYFUNCTION("""COMPUTED_VALUE"""),"")</f>
        <v/>
      </c>
      <c r="D25804" s="5">
        <v>0.0</v>
      </c>
    </row>
    <row r="25805" ht="14.25" customHeight="1">
      <c r="A25805" s="5"/>
      <c r="B25805" s="5"/>
      <c r="C25805" s="5" t="str">
        <f>IFERROR(__xludf.DUMMYFUNCTION("""COMPUTED_VALUE"""),"")</f>
        <v/>
      </c>
      <c r="D25805" s="5">
        <v>0.0</v>
      </c>
    </row>
    <row r="25806" ht="14.25" customHeight="1">
      <c r="A25806" s="5"/>
      <c r="B25806" s="5"/>
      <c r="C25806" s="5" t="str">
        <f>IFERROR(__xludf.DUMMYFUNCTION("""COMPUTED_VALUE"""),"")</f>
        <v/>
      </c>
      <c r="D25806" s="5">
        <v>0.0</v>
      </c>
    </row>
    <row r="25807" ht="14.25" customHeight="1">
      <c r="A25807" s="5"/>
      <c r="B25807" s="5"/>
      <c r="C25807" s="5" t="str">
        <f>IFERROR(__xludf.DUMMYFUNCTION("""COMPUTED_VALUE"""),"")</f>
        <v/>
      </c>
      <c r="D25807" s="5">
        <v>0.0</v>
      </c>
    </row>
    <row r="25808" ht="14.25" customHeight="1">
      <c r="A25808" s="5"/>
      <c r="B25808" s="5"/>
      <c r="C25808" s="5" t="str">
        <f>IFERROR(__xludf.DUMMYFUNCTION("""COMPUTED_VALUE"""),"")</f>
        <v/>
      </c>
      <c r="D25808" s="5">
        <v>0.0</v>
      </c>
    </row>
    <row r="25809" ht="14.25" customHeight="1">
      <c r="A25809" s="5"/>
      <c r="B25809" s="5"/>
      <c r="C25809" s="5" t="str">
        <f>IFERROR(__xludf.DUMMYFUNCTION("""COMPUTED_VALUE"""),"")</f>
        <v/>
      </c>
      <c r="D25809" s="5">
        <v>0.0</v>
      </c>
    </row>
    <row r="25810" ht="14.25" customHeight="1">
      <c r="A25810" s="5"/>
      <c r="B25810" s="5"/>
      <c r="C25810" s="5" t="str">
        <f>IFERROR(__xludf.DUMMYFUNCTION("""COMPUTED_VALUE"""),"")</f>
        <v/>
      </c>
      <c r="D25810" s="5">
        <v>0.0</v>
      </c>
    </row>
    <row r="25811" ht="14.25" customHeight="1">
      <c r="A25811" s="5"/>
      <c r="B25811" s="5"/>
      <c r="C25811" s="5" t="str">
        <f>IFERROR(__xludf.DUMMYFUNCTION("""COMPUTED_VALUE"""),"")</f>
        <v/>
      </c>
      <c r="D25811" s="5">
        <v>0.0</v>
      </c>
    </row>
    <row r="25812" ht="14.25" customHeight="1">
      <c r="A25812" s="5"/>
      <c r="B25812" s="5"/>
      <c r="C25812" s="5" t="str">
        <f>IFERROR(__xludf.DUMMYFUNCTION("""COMPUTED_VALUE"""),"")</f>
        <v/>
      </c>
      <c r="D25812" s="5">
        <v>0.0</v>
      </c>
    </row>
    <row r="25813" ht="14.25" customHeight="1">
      <c r="A25813" s="5"/>
      <c r="B25813" s="5"/>
      <c r="C25813" s="5" t="str">
        <f>IFERROR(__xludf.DUMMYFUNCTION("""COMPUTED_VALUE"""),"")</f>
        <v/>
      </c>
      <c r="D25813" s="5">
        <v>0.0</v>
      </c>
    </row>
    <row r="25814" ht="14.25" customHeight="1">
      <c r="A25814" s="5"/>
      <c r="B25814" s="5"/>
      <c r="C25814" s="5" t="str">
        <f>IFERROR(__xludf.DUMMYFUNCTION("""COMPUTED_VALUE"""),"")</f>
        <v/>
      </c>
      <c r="D25814" s="5">
        <v>0.0</v>
      </c>
    </row>
    <row r="25815" ht="14.25" customHeight="1">
      <c r="A25815" s="5"/>
      <c r="B25815" s="5"/>
      <c r="C25815" s="5" t="str">
        <f>IFERROR(__xludf.DUMMYFUNCTION("""COMPUTED_VALUE"""),"")</f>
        <v/>
      </c>
      <c r="D25815" s="5">
        <v>0.0</v>
      </c>
    </row>
    <row r="25816" ht="14.25" customHeight="1">
      <c r="A25816" s="5"/>
      <c r="B25816" s="5"/>
      <c r="C25816" s="5" t="str">
        <f>IFERROR(__xludf.DUMMYFUNCTION("""COMPUTED_VALUE"""),"")</f>
        <v/>
      </c>
      <c r="D25816" s="5">
        <v>0.0</v>
      </c>
    </row>
    <row r="25817" ht="14.25" customHeight="1">
      <c r="A25817" s="5"/>
      <c r="B25817" s="5"/>
      <c r="C25817" s="5" t="str">
        <f>IFERROR(__xludf.DUMMYFUNCTION("""COMPUTED_VALUE"""),"")</f>
        <v/>
      </c>
      <c r="D25817" s="5">
        <v>0.0</v>
      </c>
    </row>
    <row r="25818" ht="14.25" customHeight="1">
      <c r="A25818" s="5"/>
      <c r="B25818" s="5"/>
      <c r="C25818" s="5" t="str">
        <f>IFERROR(__xludf.DUMMYFUNCTION("""COMPUTED_VALUE"""),"")</f>
        <v/>
      </c>
      <c r="D25818" s="5">
        <v>0.0</v>
      </c>
    </row>
    <row r="25819" ht="14.25" customHeight="1">
      <c r="A25819" s="5"/>
      <c r="B25819" s="5"/>
      <c r="C25819" s="5" t="str">
        <f>IFERROR(__xludf.DUMMYFUNCTION("""COMPUTED_VALUE"""),"")</f>
        <v/>
      </c>
      <c r="D25819" s="5">
        <v>0.0</v>
      </c>
    </row>
    <row r="25820" ht="14.25" customHeight="1">
      <c r="A25820" s="5"/>
      <c r="B25820" s="5"/>
      <c r="C25820" s="5" t="str">
        <f>IFERROR(__xludf.DUMMYFUNCTION("""COMPUTED_VALUE"""),"")</f>
        <v/>
      </c>
      <c r="D25820" s="5">
        <v>0.0</v>
      </c>
    </row>
    <row r="25821" ht="14.25" customHeight="1">
      <c r="A25821" s="5"/>
      <c r="B25821" s="5"/>
      <c r="C25821" s="5" t="str">
        <f>IFERROR(__xludf.DUMMYFUNCTION("""COMPUTED_VALUE"""),"")</f>
        <v/>
      </c>
      <c r="D25821" s="5">
        <v>0.0</v>
      </c>
    </row>
    <row r="25822" ht="14.25" customHeight="1">
      <c r="A25822" s="5"/>
      <c r="B25822" s="5"/>
      <c r="C25822" s="5" t="str">
        <f>IFERROR(__xludf.DUMMYFUNCTION("""COMPUTED_VALUE"""),"")</f>
        <v/>
      </c>
      <c r="D25822" s="5">
        <v>0.0</v>
      </c>
    </row>
    <row r="25823" ht="14.25" customHeight="1">
      <c r="A25823" s="5"/>
      <c r="B25823" s="5"/>
      <c r="C25823" s="5" t="str">
        <f>IFERROR(__xludf.DUMMYFUNCTION("""COMPUTED_VALUE"""),"")</f>
        <v/>
      </c>
      <c r="D25823" s="5">
        <v>0.0</v>
      </c>
    </row>
    <row r="25824" ht="14.25" customHeight="1">
      <c r="A25824" s="5"/>
      <c r="B25824" s="5"/>
      <c r="C25824" s="5" t="str">
        <f>IFERROR(__xludf.DUMMYFUNCTION("""COMPUTED_VALUE"""),"")</f>
        <v/>
      </c>
      <c r="D25824" s="5">
        <v>0.0</v>
      </c>
    </row>
    <row r="25825" ht="14.25" customHeight="1">
      <c r="A25825" s="5"/>
      <c r="B25825" s="5"/>
      <c r="C25825" s="5" t="str">
        <f>IFERROR(__xludf.DUMMYFUNCTION("""COMPUTED_VALUE"""),"")</f>
        <v/>
      </c>
      <c r="D25825" s="5">
        <v>0.0</v>
      </c>
    </row>
    <row r="25826" ht="14.25" customHeight="1">
      <c r="A25826" s="5"/>
      <c r="B25826" s="5"/>
      <c r="C25826" s="5" t="str">
        <f>IFERROR(__xludf.DUMMYFUNCTION("""COMPUTED_VALUE"""),"")</f>
        <v/>
      </c>
      <c r="D25826" s="5">
        <v>0.0</v>
      </c>
    </row>
    <row r="25827" ht="14.25" customHeight="1">
      <c r="A25827" s="5"/>
      <c r="B25827" s="5"/>
      <c r="C25827" s="5" t="str">
        <f>IFERROR(__xludf.DUMMYFUNCTION("""COMPUTED_VALUE"""),"")</f>
        <v/>
      </c>
      <c r="D25827" s="5">
        <v>0.0</v>
      </c>
    </row>
    <row r="25828" ht="14.25" customHeight="1">
      <c r="A25828" s="5"/>
      <c r="B25828" s="5"/>
      <c r="C25828" s="5" t="str">
        <f>IFERROR(__xludf.DUMMYFUNCTION("""COMPUTED_VALUE"""),"")</f>
        <v/>
      </c>
      <c r="D25828" s="5">
        <v>0.0</v>
      </c>
    </row>
    <row r="25829" ht="14.25" customHeight="1">
      <c r="A25829" s="5"/>
      <c r="B25829" s="5"/>
      <c r="C25829" s="5" t="str">
        <f>IFERROR(__xludf.DUMMYFUNCTION("""COMPUTED_VALUE"""),"")</f>
        <v/>
      </c>
      <c r="D25829" s="5">
        <v>0.0</v>
      </c>
    </row>
    <row r="25830" ht="14.25" customHeight="1">
      <c r="A25830" s="5"/>
      <c r="B25830" s="5"/>
      <c r="C25830" s="5" t="str">
        <f>IFERROR(__xludf.DUMMYFUNCTION("""COMPUTED_VALUE"""),"")</f>
        <v/>
      </c>
      <c r="D25830" s="5">
        <v>0.0</v>
      </c>
    </row>
    <row r="25831" ht="14.25" customHeight="1">
      <c r="A25831" s="5"/>
      <c r="B25831" s="5"/>
      <c r="C25831" s="5" t="str">
        <f>IFERROR(__xludf.DUMMYFUNCTION("""COMPUTED_VALUE"""),"")</f>
        <v/>
      </c>
      <c r="D25831" s="5">
        <v>0.0</v>
      </c>
    </row>
    <row r="25832" ht="14.25" customHeight="1">
      <c r="A25832" s="5"/>
      <c r="B25832" s="5"/>
      <c r="C25832" s="5" t="str">
        <f>IFERROR(__xludf.DUMMYFUNCTION("""COMPUTED_VALUE"""),"")</f>
        <v/>
      </c>
      <c r="D25832" s="5">
        <v>0.0</v>
      </c>
    </row>
    <row r="25833" ht="14.25" customHeight="1">
      <c r="A25833" s="5"/>
      <c r="B25833" s="5"/>
      <c r="C25833" s="5" t="str">
        <f>IFERROR(__xludf.DUMMYFUNCTION("""COMPUTED_VALUE"""),"")</f>
        <v/>
      </c>
      <c r="D25833" s="5">
        <v>0.0</v>
      </c>
    </row>
    <row r="25834" ht="14.25" customHeight="1">
      <c r="A25834" s="5"/>
      <c r="B25834" s="5"/>
      <c r="C25834" s="5" t="str">
        <f>IFERROR(__xludf.DUMMYFUNCTION("""COMPUTED_VALUE"""),"")</f>
        <v/>
      </c>
      <c r="D25834" s="5">
        <v>0.0</v>
      </c>
    </row>
    <row r="25835" ht="14.25" customHeight="1">
      <c r="A25835" s="5"/>
      <c r="B25835" s="5"/>
      <c r="C25835" s="5" t="str">
        <f>IFERROR(__xludf.DUMMYFUNCTION("""COMPUTED_VALUE"""),"")</f>
        <v/>
      </c>
      <c r="D25835" s="5">
        <v>0.0</v>
      </c>
    </row>
    <row r="25836" ht="14.25" customHeight="1">
      <c r="A25836" s="5"/>
      <c r="B25836" s="5"/>
      <c r="C25836" s="5" t="str">
        <f>IFERROR(__xludf.DUMMYFUNCTION("""COMPUTED_VALUE"""),"")</f>
        <v/>
      </c>
      <c r="D25836" s="5">
        <v>0.0</v>
      </c>
    </row>
    <row r="25837" ht="14.25" customHeight="1">
      <c r="A25837" s="5"/>
      <c r="B25837" s="5"/>
      <c r="C25837" s="5" t="str">
        <f>IFERROR(__xludf.DUMMYFUNCTION("""COMPUTED_VALUE"""),"")</f>
        <v/>
      </c>
      <c r="D25837" s="5">
        <v>0.0</v>
      </c>
    </row>
    <row r="25838" ht="14.25" customHeight="1">
      <c r="A25838" s="5"/>
      <c r="B25838" s="5"/>
      <c r="C25838" s="5" t="str">
        <f>IFERROR(__xludf.DUMMYFUNCTION("""COMPUTED_VALUE"""),"")</f>
        <v/>
      </c>
      <c r="D25838" s="5">
        <v>0.0</v>
      </c>
    </row>
    <row r="25839" ht="14.25" customHeight="1">
      <c r="A25839" s="5"/>
      <c r="B25839" s="5"/>
      <c r="C25839" s="5" t="str">
        <f>IFERROR(__xludf.DUMMYFUNCTION("""COMPUTED_VALUE"""),"")</f>
        <v/>
      </c>
      <c r="D25839" s="5">
        <v>0.0</v>
      </c>
    </row>
    <row r="25840" ht="14.25" customHeight="1">
      <c r="A25840" s="5"/>
      <c r="B25840" s="5"/>
      <c r="C25840" s="5" t="str">
        <f>IFERROR(__xludf.DUMMYFUNCTION("""COMPUTED_VALUE"""),"")</f>
        <v/>
      </c>
      <c r="D25840" s="5">
        <v>0.0</v>
      </c>
    </row>
    <row r="25841" ht="14.25" customHeight="1">
      <c r="A25841" s="5"/>
      <c r="B25841" s="5"/>
      <c r="C25841" s="5" t="str">
        <f>IFERROR(__xludf.DUMMYFUNCTION("""COMPUTED_VALUE"""),"")</f>
        <v/>
      </c>
      <c r="D25841" s="5">
        <v>0.0</v>
      </c>
    </row>
    <row r="25842" ht="14.25" customHeight="1">
      <c r="A25842" s="5"/>
      <c r="B25842" s="5"/>
      <c r="C25842" s="5" t="str">
        <f>IFERROR(__xludf.DUMMYFUNCTION("""COMPUTED_VALUE"""),"")</f>
        <v/>
      </c>
      <c r="D25842" s="5">
        <v>0.0</v>
      </c>
    </row>
    <row r="25843" ht="14.25" customHeight="1">
      <c r="A25843" s="5"/>
      <c r="B25843" s="5"/>
      <c r="C25843" s="5" t="str">
        <f>IFERROR(__xludf.DUMMYFUNCTION("""COMPUTED_VALUE"""),"")</f>
        <v/>
      </c>
      <c r="D25843" s="5">
        <v>0.0</v>
      </c>
    </row>
    <row r="25844" ht="14.25" customHeight="1">
      <c r="A25844" s="5"/>
      <c r="B25844" s="5"/>
      <c r="C25844" s="5" t="str">
        <f>IFERROR(__xludf.DUMMYFUNCTION("""COMPUTED_VALUE"""),"")</f>
        <v/>
      </c>
      <c r="D25844" s="5">
        <v>0.0</v>
      </c>
    </row>
    <row r="25845" ht="14.25" customHeight="1">
      <c r="A25845" s="5"/>
      <c r="B25845" s="5"/>
      <c r="C25845" s="5" t="str">
        <f>IFERROR(__xludf.DUMMYFUNCTION("""COMPUTED_VALUE"""),"")</f>
        <v/>
      </c>
      <c r="D25845" s="5">
        <v>0.0</v>
      </c>
    </row>
    <row r="25846" ht="14.25" customHeight="1">
      <c r="A25846" s="5"/>
      <c r="B25846" s="5"/>
      <c r="C25846" s="5" t="str">
        <f>IFERROR(__xludf.DUMMYFUNCTION("""COMPUTED_VALUE"""),"")</f>
        <v/>
      </c>
      <c r="D25846" s="5">
        <v>0.0</v>
      </c>
    </row>
    <row r="25847" ht="14.25" customHeight="1">
      <c r="A25847" s="5"/>
      <c r="B25847" s="5"/>
      <c r="C25847" s="5" t="str">
        <f>IFERROR(__xludf.DUMMYFUNCTION("""COMPUTED_VALUE"""),"")</f>
        <v/>
      </c>
      <c r="D25847" s="5">
        <v>0.0</v>
      </c>
    </row>
    <row r="25848" ht="14.25" customHeight="1">
      <c r="A25848" s="5"/>
      <c r="B25848" s="5"/>
      <c r="C25848" s="5" t="str">
        <f>IFERROR(__xludf.DUMMYFUNCTION("""COMPUTED_VALUE"""),"")</f>
        <v/>
      </c>
      <c r="D25848" s="5">
        <v>0.0</v>
      </c>
    </row>
    <row r="25849" ht="14.25" customHeight="1">
      <c r="A25849" s="5"/>
      <c r="B25849" s="5"/>
      <c r="C25849" s="5" t="str">
        <f>IFERROR(__xludf.DUMMYFUNCTION("""COMPUTED_VALUE"""),"")</f>
        <v/>
      </c>
      <c r="D25849" s="5">
        <v>0.0</v>
      </c>
    </row>
    <row r="25850" ht="14.25" customHeight="1">
      <c r="A25850" s="5"/>
      <c r="B25850" s="5"/>
      <c r="C25850" s="5" t="str">
        <f>IFERROR(__xludf.DUMMYFUNCTION("""COMPUTED_VALUE"""),"")</f>
        <v/>
      </c>
      <c r="D25850" s="5">
        <v>0.0</v>
      </c>
    </row>
    <row r="25851" ht="14.25" customHeight="1">
      <c r="A25851" s="5"/>
      <c r="B25851" s="5"/>
      <c r="C25851" s="5" t="str">
        <f>IFERROR(__xludf.DUMMYFUNCTION("""COMPUTED_VALUE"""),"")</f>
        <v/>
      </c>
      <c r="D25851" s="5">
        <v>0.0</v>
      </c>
    </row>
    <row r="25852" ht="14.25" customHeight="1">
      <c r="A25852" s="5"/>
      <c r="B25852" s="5"/>
      <c r="C25852" s="5" t="str">
        <f>IFERROR(__xludf.DUMMYFUNCTION("""COMPUTED_VALUE"""),"")</f>
        <v/>
      </c>
      <c r="D25852" s="5">
        <v>0.0</v>
      </c>
    </row>
    <row r="25853" ht="14.25" customHeight="1">
      <c r="A25853" s="5"/>
      <c r="B25853" s="5"/>
      <c r="C25853" s="5" t="str">
        <f>IFERROR(__xludf.DUMMYFUNCTION("""COMPUTED_VALUE"""),"")</f>
        <v/>
      </c>
      <c r="D25853" s="5">
        <v>0.0</v>
      </c>
    </row>
    <row r="25854" ht="14.25" customHeight="1">
      <c r="A25854" s="5"/>
      <c r="B25854" s="5"/>
      <c r="C25854" s="5" t="str">
        <f>IFERROR(__xludf.DUMMYFUNCTION("""COMPUTED_VALUE"""),"")</f>
        <v/>
      </c>
      <c r="D25854" s="5">
        <v>0.0</v>
      </c>
    </row>
    <row r="25855" ht="14.25" customHeight="1">
      <c r="A25855" s="5"/>
      <c r="B25855" s="5"/>
      <c r="C25855" s="5" t="str">
        <f>IFERROR(__xludf.DUMMYFUNCTION("""COMPUTED_VALUE"""),"")</f>
        <v/>
      </c>
      <c r="D25855" s="5">
        <v>0.0</v>
      </c>
    </row>
    <row r="25856" ht="14.25" customHeight="1">
      <c r="A25856" s="5"/>
      <c r="B25856" s="5"/>
      <c r="C25856" s="5" t="str">
        <f>IFERROR(__xludf.DUMMYFUNCTION("""COMPUTED_VALUE"""),"")</f>
        <v/>
      </c>
      <c r="D25856" s="5">
        <v>0.0</v>
      </c>
    </row>
    <row r="25857" ht="14.25" customHeight="1">
      <c r="A25857" s="5"/>
      <c r="B25857" s="5"/>
      <c r="C25857" s="5" t="str">
        <f>IFERROR(__xludf.DUMMYFUNCTION("""COMPUTED_VALUE"""),"")</f>
        <v/>
      </c>
      <c r="D25857" s="5">
        <v>0.0</v>
      </c>
    </row>
    <row r="25858" ht="14.25" customHeight="1">
      <c r="A25858" s="5"/>
      <c r="B25858" s="5"/>
      <c r="C25858" s="5" t="str">
        <f>IFERROR(__xludf.DUMMYFUNCTION("""COMPUTED_VALUE"""),"")</f>
        <v/>
      </c>
      <c r="D25858" s="5">
        <v>0.0</v>
      </c>
    </row>
    <row r="25859" ht="14.25" customHeight="1">
      <c r="A25859" s="5"/>
      <c r="B25859" s="5"/>
      <c r="C25859" s="5" t="str">
        <f>IFERROR(__xludf.DUMMYFUNCTION("""COMPUTED_VALUE"""),"")</f>
        <v/>
      </c>
      <c r="D25859" s="5">
        <v>0.0</v>
      </c>
    </row>
    <row r="25860" ht="14.25" customHeight="1">
      <c r="A25860" s="5"/>
      <c r="B25860" s="5"/>
      <c r="C25860" s="5" t="str">
        <f>IFERROR(__xludf.DUMMYFUNCTION("""COMPUTED_VALUE"""),"")</f>
        <v/>
      </c>
      <c r="D25860" s="5">
        <v>0.0</v>
      </c>
    </row>
    <row r="25861" ht="14.25" customHeight="1">
      <c r="A25861" s="5"/>
      <c r="B25861" s="5"/>
      <c r="C25861" s="5" t="str">
        <f>IFERROR(__xludf.DUMMYFUNCTION("""COMPUTED_VALUE"""),"")</f>
        <v/>
      </c>
      <c r="D25861" s="5">
        <v>0.0</v>
      </c>
    </row>
    <row r="25862" ht="14.25" customHeight="1">
      <c r="A25862" s="5"/>
      <c r="B25862" s="5"/>
      <c r="C25862" s="5" t="str">
        <f>IFERROR(__xludf.DUMMYFUNCTION("""COMPUTED_VALUE"""),"")</f>
        <v/>
      </c>
      <c r="D25862" s="5">
        <v>0.0</v>
      </c>
    </row>
    <row r="25863" ht="14.25" customHeight="1">
      <c r="A25863" s="5"/>
      <c r="B25863" s="5"/>
      <c r="C25863" s="5" t="str">
        <f>IFERROR(__xludf.DUMMYFUNCTION("""COMPUTED_VALUE"""),"")</f>
        <v/>
      </c>
      <c r="D25863" s="5">
        <v>0.0</v>
      </c>
    </row>
    <row r="25864" ht="14.25" customHeight="1">
      <c r="A25864" s="5"/>
      <c r="B25864" s="5"/>
      <c r="C25864" s="5" t="str">
        <f>IFERROR(__xludf.DUMMYFUNCTION("""COMPUTED_VALUE"""),"")</f>
        <v/>
      </c>
      <c r="D25864" s="5">
        <v>0.0</v>
      </c>
    </row>
    <row r="25865" ht="14.25" customHeight="1">
      <c r="A25865" s="5"/>
      <c r="B25865" s="5"/>
      <c r="C25865" s="5" t="str">
        <f>IFERROR(__xludf.DUMMYFUNCTION("""COMPUTED_VALUE"""),"")</f>
        <v/>
      </c>
      <c r="D25865" s="5">
        <v>0.0</v>
      </c>
    </row>
    <row r="25866" ht="14.25" customHeight="1">
      <c r="A25866" s="5"/>
      <c r="B25866" s="5"/>
      <c r="C25866" s="5" t="str">
        <f>IFERROR(__xludf.DUMMYFUNCTION("""COMPUTED_VALUE"""),"")</f>
        <v/>
      </c>
      <c r="D25866" s="5">
        <v>0.0</v>
      </c>
    </row>
    <row r="25867" ht="14.25" customHeight="1">
      <c r="A25867" s="5"/>
      <c r="B25867" s="5"/>
      <c r="C25867" s="5" t="str">
        <f>IFERROR(__xludf.DUMMYFUNCTION("""COMPUTED_VALUE"""),"")</f>
        <v/>
      </c>
      <c r="D25867" s="5">
        <v>0.0</v>
      </c>
    </row>
    <row r="25868" ht="14.25" customHeight="1">
      <c r="A25868" s="5"/>
      <c r="B25868" s="5"/>
      <c r="C25868" s="5" t="str">
        <f>IFERROR(__xludf.DUMMYFUNCTION("""COMPUTED_VALUE"""),"")</f>
        <v/>
      </c>
      <c r="D25868" s="5">
        <v>0.0</v>
      </c>
    </row>
    <row r="25869" ht="14.25" customHeight="1">
      <c r="A25869" s="5"/>
      <c r="B25869" s="5"/>
      <c r="C25869" s="5" t="str">
        <f>IFERROR(__xludf.DUMMYFUNCTION("""COMPUTED_VALUE"""),"")</f>
        <v/>
      </c>
      <c r="D25869" s="5">
        <v>0.0</v>
      </c>
    </row>
    <row r="25870" ht="14.25" customHeight="1">
      <c r="A25870" s="5"/>
      <c r="B25870" s="5"/>
      <c r="C25870" s="5" t="str">
        <f>IFERROR(__xludf.DUMMYFUNCTION("""COMPUTED_VALUE"""),"")</f>
        <v/>
      </c>
      <c r="D25870" s="5">
        <v>0.0</v>
      </c>
    </row>
    <row r="25871" ht="14.25" customHeight="1">
      <c r="A25871" s="5"/>
      <c r="B25871" s="5"/>
      <c r="C25871" s="5" t="str">
        <f>IFERROR(__xludf.DUMMYFUNCTION("""COMPUTED_VALUE"""),"")</f>
        <v/>
      </c>
      <c r="D25871" s="5">
        <v>0.0</v>
      </c>
    </row>
    <row r="25872" ht="14.25" customHeight="1">
      <c r="A25872" s="5"/>
      <c r="B25872" s="5"/>
      <c r="C25872" s="5" t="str">
        <f>IFERROR(__xludf.DUMMYFUNCTION("""COMPUTED_VALUE"""),"")</f>
        <v/>
      </c>
      <c r="D25872" s="5">
        <v>0.0</v>
      </c>
    </row>
    <row r="25873" ht="14.25" customHeight="1">
      <c r="A25873" s="5"/>
      <c r="B25873" s="5"/>
      <c r="C25873" s="5" t="str">
        <f>IFERROR(__xludf.DUMMYFUNCTION("""COMPUTED_VALUE"""),"")</f>
        <v/>
      </c>
      <c r="D25873" s="5">
        <v>0.0</v>
      </c>
    </row>
    <row r="25874" ht="14.25" customHeight="1">
      <c r="A25874" s="5"/>
      <c r="B25874" s="5"/>
      <c r="C25874" s="5" t="str">
        <f>IFERROR(__xludf.DUMMYFUNCTION("""COMPUTED_VALUE"""),"")</f>
        <v/>
      </c>
      <c r="D25874" s="5">
        <v>0.0</v>
      </c>
    </row>
    <row r="25875" ht="14.25" customHeight="1">
      <c r="A25875" s="5"/>
      <c r="B25875" s="5"/>
      <c r="C25875" s="5" t="str">
        <f>IFERROR(__xludf.DUMMYFUNCTION("""COMPUTED_VALUE"""),"")</f>
        <v/>
      </c>
      <c r="D25875" s="5">
        <v>0.0</v>
      </c>
    </row>
    <row r="25876" ht="14.25" customHeight="1">
      <c r="A25876" s="5"/>
      <c r="B25876" s="5"/>
      <c r="C25876" s="5" t="str">
        <f>IFERROR(__xludf.DUMMYFUNCTION("""COMPUTED_VALUE"""),"")</f>
        <v/>
      </c>
      <c r="D25876" s="5">
        <v>0.0</v>
      </c>
    </row>
    <row r="25877" ht="14.25" customHeight="1">
      <c r="A25877" s="5"/>
      <c r="B25877" s="5"/>
      <c r="C25877" s="5" t="str">
        <f>IFERROR(__xludf.DUMMYFUNCTION("""COMPUTED_VALUE"""),"")</f>
        <v/>
      </c>
      <c r="D25877" s="5">
        <v>0.0</v>
      </c>
    </row>
    <row r="25878" ht="14.25" customHeight="1">
      <c r="A25878" s="5"/>
      <c r="B25878" s="5"/>
      <c r="C25878" s="5" t="str">
        <f>IFERROR(__xludf.DUMMYFUNCTION("""COMPUTED_VALUE"""),"")</f>
        <v/>
      </c>
      <c r="D25878" s="5">
        <v>0.0</v>
      </c>
    </row>
    <row r="25879" ht="14.25" customHeight="1">
      <c r="A25879" s="5"/>
      <c r="B25879" s="5"/>
      <c r="C25879" s="5" t="str">
        <f>IFERROR(__xludf.DUMMYFUNCTION("""COMPUTED_VALUE"""),"")</f>
        <v/>
      </c>
      <c r="D25879" s="5">
        <v>0.0</v>
      </c>
    </row>
    <row r="25880" ht="14.25" customHeight="1">
      <c r="A25880" s="5"/>
      <c r="B25880" s="5"/>
      <c r="C25880" s="5" t="str">
        <f>IFERROR(__xludf.DUMMYFUNCTION("""COMPUTED_VALUE"""),"")</f>
        <v/>
      </c>
      <c r="D25880" s="5">
        <v>0.0</v>
      </c>
    </row>
    <row r="25881" ht="14.25" customHeight="1">
      <c r="A25881" s="5"/>
      <c r="B25881" s="5"/>
      <c r="C25881" s="5" t="str">
        <f>IFERROR(__xludf.DUMMYFUNCTION("""COMPUTED_VALUE"""),"")</f>
        <v/>
      </c>
      <c r="D25881" s="5">
        <v>0.0</v>
      </c>
    </row>
    <row r="25882" ht="14.25" customHeight="1">
      <c r="A25882" s="5"/>
      <c r="B25882" s="5"/>
      <c r="C25882" s="5" t="str">
        <f>IFERROR(__xludf.DUMMYFUNCTION("""COMPUTED_VALUE"""),"")</f>
        <v/>
      </c>
      <c r="D25882" s="5">
        <v>0.0</v>
      </c>
    </row>
    <row r="25883" ht="14.25" customHeight="1">
      <c r="A25883" s="5"/>
      <c r="B25883" s="5"/>
      <c r="C25883" s="5" t="str">
        <f>IFERROR(__xludf.DUMMYFUNCTION("""COMPUTED_VALUE"""),"")</f>
        <v/>
      </c>
      <c r="D25883" s="5">
        <v>0.0</v>
      </c>
    </row>
    <row r="25884" ht="14.25" customHeight="1">
      <c r="A25884" s="5"/>
      <c r="B25884" s="5"/>
      <c r="C25884" s="5" t="str">
        <f>IFERROR(__xludf.DUMMYFUNCTION("""COMPUTED_VALUE"""),"")</f>
        <v/>
      </c>
      <c r="D25884" s="5">
        <v>0.0</v>
      </c>
    </row>
    <row r="25885" ht="14.25" customHeight="1">
      <c r="A25885" s="5"/>
      <c r="B25885" s="5"/>
      <c r="C25885" s="5" t="str">
        <f>IFERROR(__xludf.DUMMYFUNCTION("""COMPUTED_VALUE"""),"")</f>
        <v/>
      </c>
      <c r="D25885" s="5">
        <v>0.0</v>
      </c>
    </row>
    <row r="25886" ht="14.25" customHeight="1">
      <c r="A25886" s="5"/>
      <c r="B25886" s="5"/>
      <c r="C25886" s="5" t="str">
        <f>IFERROR(__xludf.DUMMYFUNCTION("""COMPUTED_VALUE"""),"")</f>
        <v/>
      </c>
      <c r="D25886" s="5">
        <v>0.0</v>
      </c>
    </row>
    <row r="25887" ht="14.25" customHeight="1">
      <c r="A25887" s="5"/>
      <c r="B25887" s="5"/>
      <c r="C25887" s="5" t="str">
        <f>IFERROR(__xludf.DUMMYFUNCTION("""COMPUTED_VALUE"""),"")</f>
        <v/>
      </c>
      <c r="D25887" s="5">
        <v>0.0</v>
      </c>
    </row>
    <row r="25888" ht="14.25" customHeight="1">
      <c r="A25888" s="5"/>
      <c r="B25888" s="5"/>
      <c r="C25888" s="5" t="str">
        <f>IFERROR(__xludf.DUMMYFUNCTION("""COMPUTED_VALUE"""),"")</f>
        <v/>
      </c>
      <c r="D25888" s="5">
        <v>0.0</v>
      </c>
    </row>
    <row r="25889" ht="14.25" customHeight="1">
      <c r="A25889" s="5"/>
      <c r="B25889" s="5"/>
      <c r="C25889" s="5" t="str">
        <f>IFERROR(__xludf.DUMMYFUNCTION("""COMPUTED_VALUE"""),"")</f>
        <v/>
      </c>
      <c r="D25889" s="5">
        <v>0.0</v>
      </c>
    </row>
    <row r="25890" ht="14.25" customHeight="1">
      <c r="A25890" s="5"/>
      <c r="B25890" s="5"/>
      <c r="C25890" s="5" t="str">
        <f>IFERROR(__xludf.DUMMYFUNCTION("""COMPUTED_VALUE"""),"")</f>
        <v/>
      </c>
      <c r="D25890" s="5">
        <v>0.0</v>
      </c>
    </row>
    <row r="25891" ht="14.25" customHeight="1">
      <c r="A25891" s="5"/>
      <c r="B25891" s="5"/>
      <c r="C25891" s="5" t="str">
        <f>IFERROR(__xludf.DUMMYFUNCTION("""COMPUTED_VALUE"""),"")</f>
        <v/>
      </c>
      <c r="D25891" s="5">
        <v>0.0</v>
      </c>
    </row>
    <row r="25892" ht="14.25" customHeight="1">
      <c r="A25892" s="5"/>
      <c r="B25892" s="5"/>
      <c r="C25892" s="5" t="str">
        <f>IFERROR(__xludf.DUMMYFUNCTION("""COMPUTED_VALUE"""),"")</f>
        <v/>
      </c>
      <c r="D25892" s="5">
        <v>0.0</v>
      </c>
    </row>
    <row r="25893" ht="14.25" customHeight="1">
      <c r="A25893" s="5"/>
      <c r="B25893" s="5"/>
      <c r="C25893" s="5" t="str">
        <f>IFERROR(__xludf.DUMMYFUNCTION("""COMPUTED_VALUE"""),"")</f>
        <v/>
      </c>
      <c r="D25893" s="5">
        <v>0.0</v>
      </c>
    </row>
    <row r="25894" ht="14.25" customHeight="1">
      <c r="A25894" s="5"/>
      <c r="B25894" s="5"/>
      <c r="C25894" s="5" t="str">
        <f>IFERROR(__xludf.DUMMYFUNCTION("""COMPUTED_VALUE"""),"")</f>
        <v/>
      </c>
      <c r="D25894" s="5">
        <v>0.0</v>
      </c>
    </row>
    <row r="25895" ht="14.25" customHeight="1">
      <c r="A25895" s="5"/>
      <c r="B25895" s="5"/>
      <c r="C25895" s="5" t="str">
        <f>IFERROR(__xludf.DUMMYFUNCTION("""COMPUTED_VALUE"""),"")</f>
        <v/>
      </c>
      <c r="D25895" s="5">
        <v>0.0</v>
      </c>
    </row>
    <row r="25896" ht="14.25" customHeight="1">
      <c r="A25896" s="5"/>
      <c r="B25896" s="5"/>
      <c r="C25896" s="5" t="str">
        <f>IFERROR(__xludf.DUMMYFUNCTION("""COMPUTED_VALUE"""),"")</f>
        <v/>
      </c>
      <c r="D25896" s="5">
        <v>0.0</v>
      </c>
    </row>
    <row r="25897" ht="14.25" customHeight="1">
      <c r="A25897" s="5"/>
      <c r="B25897" s="5"/>
      <c r="C25897" s="5" t="str">
        <f>IFERROR(__xludf.DUMMYFUNCTION("""COMPUTED_VALUE"""),"")</f>
        <v/>
      </c>
      <c r="D25897" s="5">
        <v>0.0</v>
      </c>
    </row>
    <row r="25898" ht="14.25" customHeight="1">
      <c r="A25898" s="5"/>
      <c r="B25898" s="5"/>
      <c r="C25898" s="5" t="str">
        <f>IFERROR(__xludf.DUMMYFUNCTION("""COMPUTED_VALUE"""),"")</f>
        <v/>
      </c>
      <c r="D25898" s="5">
        <v>0.0</v>
      </c>
    </row>
    <row r="25899" ht="14.25" customHeight="1">
      <c r="A25899" s="5"/>
      <c r="B25899" s="5"/>
      <c r="C25899" s="5" t="str">
        <f>IFERROR(__xludf.DUMMYFUNCTION("""COMPUTED_VALUE"""),"")</f>
        <v/>
      </c>
      <c r="D25899" s="5">
        <v>0.0</v>
      </c>
    </row>
    <row r="25900" ht="14.25" customHeight="1">
      <c r="A25900" s="5"/>
      <c r="B25900" s="5"/>
      <c r="C25900" s="5" t="str">
        <f>IFERROR(__xludf.DUMMYFUNCTION("""COMPUTED_VALUE"""),"")</f>
        <v/>
      </c>
      <c r="D25900" s="5">
        <v>0.0</v>
      </c>
    </row>
    <row r="25901" ht="14.25" customHeight="1">
      <c r="A25901" s="5"/>
      <c r="B25901" s="5"/>
      <c r="C25901" s="5" t="str">
        <f>IFERROR(__xludf.DUMMYFUNCTION("""COMPUTED_VALUE"""),"")</f>
        <v/>
      </c>
      <c r="D25901" s="5">
        <v>0.0</v>
      </c>
    </row>
    <row r="25902" ht="14.25" customHeight="1">
      <c r="A25902" s="5"/>
      <c r="B25902" s="5"/>
      <c r="C25902" s="5" t="str">
        <f>IFERROR(__xludf.DUMMYFUNCTION("""COMPUTED_VALUE"""),"")</f>
        <v/>
      </c>
      <c r="D25902" s="5">
        <v>0.0</v>
      </c>
    </row>
    <row r="25903" ht="14.25" customHeight="1">
      <c r="A25903" s="5"/>
      <c r="B25903" s="5"/>
      <c r="C25903" s="5" t="str">
        <f>IFERROR(__xludf.DUMMYFUNCTION("""COMPUTED_VALUE"""),"")</f>
        <v/>
      </c>
      <c r="D25903" s="5">
        <v>0.0</v>
      </c>
    </row>
    <row r="25904" ht="14.25" customHeight="1">
      <c r="A25904" s="5"/>
      <c r="B25904" s="5"/>
      <c r="C25904" s="5" t="str">
        <f>IFERROR(__xludf.DUMMYFUNCTION("""COMPUTED_VALUE"""),"")</f>
        <v/>
      </c>
      <c r="D25904" s="5">
        <v>0.0</v>
      </c>
    </row>
    <row r="25905" ht="14.25" customHeight="1">
      <c r="A25905" s="5"/>
      <c r="B25905" s="5"/>
      <c r="C25905" s="5" t="str">
        <f>IFERROR(__xludf.DUMMYFUNCTION("""COMPUTED_VALUE"""),"")</f>
        <v/>
      </c>
      <c r="D25905" s="5">
        <v>0.0</v>
      </c>
    </row>
    <row r="25906" ht="14.25" customHeight="1">
      <c r="A25906" s="5"/>
      <c r="B25906" s="5"/>
      <c r="C25906" s="5" t="str">
        <f>IFERROR(__xludf.DUMMYFUNCTION("""COMPUTED_VALUE"""),"")</f>
        <v/>
      </c>
      <c r="D25906" s="5">
        <v>0.0</v>
      </c>
    </row>
    <row r="25907" ht="14.25" customHeight="1">
      <c r="A25907" s="5"/>
      <c r="B25907" s="5"/>
      <c r="C25907" s="5" t="str">
        <f>IFERROR(__xludf.DUMMYFUNCTION("""COMPUTED_VALUE"""),"")</f>
        <v/>
      </c>
      <c r="D25907" s="5">
        <v>0.0</v>
      </c>
    </row>
    <row r="25908" ht="14.25" customHeight="1">
      <c r="A25908" s="5"/>
      <c r="B25908" s="5"/>
      <c r="C25908" s="5" t="str">
        <f>IFERROR(__xludf.DUMMYFUNCTION("""COMPUTED_VALUE"""),"")</f>
        <v/>
      </c>
      <c r="D25908" s="5">
        <v>0.0</v>
      </c>
    </row>
    <row r="25909" ht="14.25" customHeight="1">
      <c r="A25909" s="5"/>
      <c r="B25909" s="5"/>
      <c r="C25909" s="5" t="str">
        <f>IFERROR(__xludf.DUMMYFUNCTION("""COMPUTED_VALUE"""),"")</f>
        <v/>
      </c>
      <c r="D25909" s="5">
        <v>0.0</v>
      </c>
    </row>
    <row r="25910" ht="14.25" customHeight="1">
      <c r="A25910" s="5"/>
      <c r="B25910" s="5"/>
      <c r="C25910" s="5" t="str">
        <f>IFERROR(__xludf.DUMMYFUNCTION("""COMPUTED_VALUE"""),"")</f>
        <v/>
      </c>
      <c r="D25910" s="5">
        <v>0.0</v>
      </c>
    </row>
    <row r="25911" ht="14.25" customHeight="1">
      <c r="A25911" s="5"/>
      <c r="B25911" s="5"/>
      <c r="C25911" s="5" t="str">
        <f>IFERROR(__xludf.DUMMYFUNCTION("""COMPUTED_VALUE"""),"")</f>
        <v/>
      </c>
      <c r="D25911" s="5">
        <v>0.0</v>
      </c>
    </row>
    <row r="25912" ht="14.25" customHeight="1">
      <c r="A25912" s="5"/>
      <c r="B25912" s="5"/>
      <c r="C25912" s="5" t="str">
        <f>IFERROR(__xludf.DUMMYFUNCTION("""COMPUTED_VALUE"""),"")</f>
        <v/>
      </c>
      <c r="D25912" s="5">
        <v>0.0</v>
      </c>
    </row>
    <row r="25913" ht="14.25" customHeight="1">
      <c r="A25913" s="5"/>
      <c r="B25913" s="5"/>
      <c r="C25913" s="5" t="str">
        <f>IFERROR(__xludf.DUMMYFUNCTION("""COMPUTED_VALUE"""),"")</f>
        <v/>
      </c>
      <c r="D25913" s="5">
        <v>0.0</v>
      </c>
    </row>
    <row r="25914" ht="14.25" customHeight="1">
      <c r="A25914" s="5"/>
      <c r="B25914" s="5"/>
      <c r="C25914" s="5" t="str">
        <f>IFERROR(__xludf.DUMMYFUNCTION("""COMPUTED_VALUE"""),"")</f>
        <v/>
      </c>
      <c r="D25914" s="5">
        <v>0.0</v>
      </c>
    </row>
    <row r="25915" ht="14.25" customHeight="1">
      <c r="A25915" s="5"/>
      <c r="B25915" s="5"/>
      <c r="C25915" s="5" t="str">
        <f>IFERROR(__xludf.DUMMYFUNCTION("""COMPUTED_VALUE"""),"")</f>
        <v/>
      </c>
      <c r="D25915" s="5">
        <v>0.0</v>
      </c>
    </row>
    <row r="25916" ht="14.25" customHeight="1">
      <c r="A25916" s="5"/>
      <c r="B25916" s="5"/>
      <c r="C25916" s="5" t="str">
        <f>IFERROR(__xludf.DUMMYFUNCTION("""COMPUTED_VALUE"""),"")</f>
        <v/>
      </c>
      <c r="D25916" s="5">
        <v>0.0</v>
      </c>
    </row>
    <row r="25917" ht="14.25" customHeight="1">
      <c r="A25917" s="5"/>
      <c r="B25917" s="5"/>
      <c r="C25917" s="5" t="str">
        <f>IFERROR(__xludf.DUMMYFUNCTION("""COMPUTED_VALUE"""),"")</f>
        <v/>
      </c>
      <c r="D25917" s="5">
        <v>0.0</v>
      </c>
    </row>
    <row r="25918" ht="14.25" customHeight="1">
      <c r="A25918" s="5"/>
      <c r="B25918" s="5"/>
      <c r="C25918" s="5" t="str">
        <f>IFERROR(__xludf.DUMMYFUNCTION("""COMPUTED_VALUE"""),"")</f>
        <v/>
      </c>
      <c r="D25918" s="5">
        <v>0.0</v>
      </c>
    </row>
    <row r="25919" ht="14.25" customHeight="1">
      <c r="A25919" s="5"/>
      <c r="B25919" s="5"/>
      <c r="C25919" s="5" t="str">
        <f>IFERROR(__xludf.DUMMYFUNCTION("""COMPUTED_VALUE"""),"")</f>
        <v/>
      </c>
      <c r="D25919" s="5">
        <v>0.0</v>
      </c>
    </row>
    <row r="25920" ht="14.25" customHeight="1">
      <c r="A25920" s="5"/>
      <c r="B25920" s="5"/>
      <c r="C25920" s="5" t="str">
        <f>IFERROR(__xludf.DUMMYFUNCTION("""COMPUTED_VALUE"""),"")</f>
        <v/>
      </c>
      <c r="D25920" s="5">
        <v>0.0</v>
      </c>
    </row>
    <row r="25921" ht="14.25" customHeight="1">
      <c r="A25921" s="5"/>
      <c r="B25921" s="5"/>
      <c r="C25921" s="5" t="str">
        <f>IFERROR(__xludf.DUMMYFUNCTION("""COMPUTED_VALUE"""),"")</f>
        <v/>
      </c>
      <c r="D25921" s="5">
        <v>0.0</v>
      </c>
    </row>
    <row r="25922" ht="14.25" customHeight="1">
      <c r="A25922" s="5"/>
      <c r="B25922" s="5"/>
      <c r="C25922" s="5" t="str">
        <f>IFERROR(__xludf.DUMMYFUNCTION("""COMPUTED_VALUE"""),"")</f>
        <v/>
      </c>
      <c r="D25922" s="5">
        <v>0.0</v>
      </c>
    </row>
    <row r="25923" ht="14.25" customHeight="1">
      <c r="A25923" s="5"/>
      <c r="B25923" s="5"/>
      <c r="C25923" s="5" t="str">
        <f>IFERROR(__xludf.DUMMYFUNCTION("""COMPUTED_VALUE"""),"")</f>
        <v/>
      </c>
      <c r="D25923" s="5">
        <v>0.0</v>
      </c>
    </row>
    <row r="25924" ht="14.25" customHeight="1">
      <c r="A25924" s="5"/>
      <c r="B25924" s="5"/>
      <c r="C25924" s="5" t="str">
        <f>IFERROR(__xludf.DUMMYFUNCTION("""COMPUTED_VALUE"""),"")</f>
        <v/>
      </c>
      <c r="D25924" s="5">
        <v>0.0</v>
      </c>
    </row>
    <row r="25925" ht="14.25" customHeight="1">
      <c r="A25925" s="5"/>
      <c r="B25925" s="5"/>
      <c r="C25925" s="5" t="str">
        <f>IFERROR(__xludf.DUMMYFUNCTION("""COMPUTED_VALUE"""),"")</f>
        <v/>
      </c>
      <c r="D25925" s="5">
        <v>0.0</v>
      </c>
    </row>
    <row r="25926" ht="14.25" customHeight="1">
      <c r="A25926" s="5"/>
      <c r="B25926" s="5"/>
      <c r="C25926" s="5" t="str">
        <f>IFERROR(__xludf.DUMMYFUNCTION("""COMPUTED_VALUE"""),"")</f>
        <v/>
      </c>
      <c r="D25926" s="5">
        <v>0.0</v>
      </c>
    </row>
    <row r="25927" ht="14.25" customHeight="1">
      <c r="A25927" s="5"/>
      <c r="B25927" s="5"/>
      <c r="C25927" s="5" t="str">
        <f>IFERROR(__xludf.DUMMYFUNCTION("""COMPUTED_VALUE"""),"")</f>
        <v/>
      </c>
      <c r="D25927" s="5">
        <v>0.0</v>
      </c>
    </row>
    <row r="25928" ht="14.25" customHeight="1">
      <c r="A25928" s="5"/>
      <c r="B25928" s="5"/>
      <c r="C25928" s="5" t="str">
        <f>IFERROR(__xludf.DUMMYFUNCTION("""COMPUTED_VALUE"""),"")</f>
        <v/>
      </c>
      <c r="D25928" s="5">
        <v>0.0</v>
      </c>
    </row>
    <row r="25929" ht="14.25" customHeight="1">
      <c r="A25929" s="5"/>
      <c r="B25929" s="5"/>
      <c r="C25929" s="5" t="str">
        <f>IFERROR(__xludf.DUMMYFUNCTION("""COMPUTED_VALUE"""),"")</f>
        <v/>
      </c>
      <c r="D25929" s="5">
        <v>0.0</v>
      </c>
    </row>
    <row r="25930" ht="14.25" customHeight="1">
      <c r="A25930" s="5"/>
      <c r="B25930" s="5"/>
      <c r="C25930" s="5" t="str">
        <f>IFERROR(__xludf.DUMMYFUNCTION("""COMPUTED_VALUE"""),"")</f>
        <v/>
      </c>
      <c r="D25930" s="5">
        <v>0.0</v>
      </c>
    </row>
    <row r="25931" ht="14.25" customHeight="1">
      <c r="A25931" s="5"/>
      <c r="B25931" s="5"/>
      <c r="C25931" s="5" t="str">
        <f>IFERROR(__xludf.DUMMYFUNCTION("""COMPUTED_VALUE"""),"")</f>
        <v/>
      </c>
      <c r="D25931" s="5">
        <v>0.0</v>
      </c>
    </row>
    <row r="25932" ht="14.25" customHeight="1">
      <c r="A25932" s="5"/>
      <c r="B25932" s="5"/>
      <c r="C25932" s="5" t="str">
        <f>IFERROR(__xludf.DUMMYFUNCTION("""COMPUTED_VALUE"""),"")</f>
        <v/>
      </c>
      <c r="D25932" s="5">
        <v>0.0</v>
      </c>
    </row>
    <row r="25933" ht="14.25" customHeight="1">
      <c r="A25933" s="5"/>
      <c r="B25933" s="5"/>
      <c r="C25933" s="5" t="str">
        <f>IFERROR(__xludf.DUMMYFUNCTION("""COMPUTED_VALUE"""),"")</f>
        <v/>
      </c>
      <c r="D25933" s="5">
        <v>0.0</v>
      </c>
    </row>
    <row r="25934" ht="14.25" customHeight="1">
      <c r="A25934" s="5"/>
      <c r="B25934" s="5"/>
      <c r="C25934" s="5" t="str">
        <f>IFERROR(__xludf.DUMMYFUNCTION("""COMPUTED_VALUE"""),"")</f>
        <v/>
      </c>
      <c r="D25934" s="5">
        <v>0.0</v>
      </c>
    </row>
    <row r="25935" ht="14.25" customHeight="1">
      <c r="A25935" s="5"/>
      <c r="B25935" s="5"/>
      <c r="C25935" s="5" t="str">
        <f>IFERROR(__xludf.DUMMYFUNCTION("""COMPUTED_VALUE"""),"")</f>
        <v/>
      </c>
      <c r="D25935" s="5">
        <v>0.0</v>
      </c>
    </row>
    <row r="25936" ht="14.25" customHeight="1">
      <c r="A25936" s="5"/>
      <c r="B25936" s="5"/>
      <c r="C25936" s="5" t="str">
        <f>IFERROR(__xludf.DUMMYFUNCTION("""COMPUTED_VALUE"""),"")</f>
        <v/>
      </c>
      <c r="D25936" s="5">
        <v>0.0</v>
      </c>
    </row>
    <row r="25937" ht="14.25" customHeight="1">
      <c r="A25937" s="5"/>
      <c r="B25937" s="5"/>
      <c r="C25937" s="5" t="str">
        <f>IFERROR(__xludf.DUMMYFUNCTION("""COMPUTED_VALUE"""),"")</f>
        <v/>
      </c>
      <c r="D25937" s="5">
        <v>0.0</v>
      </c>
    </row>
    <row r="25938" ht="14.25" customHeight="1">
      <c r="A25938" s="5"/>
      <c r="B25938" s="5"/>
      <c r="C25938" s="5" t="str">
        <f>IFERROR(__xludf.DUMMYFUNCTION("""COMPUTED_VALUE"""),"")</f>
        <v/>
      </c>
      <c r="D25938" s="5">
        <v>0.0</v>
      </c>
    </row>
    <row r="25939" ht="14.25" customHeight="1">
      <c r="A25939" s="5"/>
      <c r="B25939" s="5"/>
      <c r="C25939" s="5" t="str">
        <f>IFERROR(__xludf.DUMMYFUNCTION("""COMPUTED_VALUE"""),"")</f>
        <v/>
      </c>
      <c r="D25939" s="5">
        <v>0.0</v>
      </c>
    </row>
    <row r="25940" ht="14.25" customHeight="1">
      <c r="A25940" s="5"/>
      <c r="B25940" s="5"/>
      <c r="C25940" s="5" t="str">
        <f>IFERROR(__xludf.DUMMYFUNCTION("""COMPUTED_VALUE"""),"")</f>
        <v/>
      </c>
      <c r="D25940" s="5">
        <v>0.0</v>
      </c>
    </row>
    <row r="25941" ht="14.25" customHeight="1">
      <c r="A25941" s="5"/>
      <c r="B25941" s="5"/>
      <c r="C25941" s="5" t="str">
        <f>IFERROR(__xludf.DUMMYFUNCTION("""COMPUTED_VALUE"""),"")</f>
        <v/>
      </c>
      <c r="D25941" s="5">
        <v>0.0</v>
      </c>
    </row>
    <row r="25942" ht="14.25" customHeight="1">
      <c r="A25942" s="5"/>
      <c r="B25942" s="5"/>
      <c r="C25942" s="5" t="str">
        <f>IFERROR(__xludf.DUMMYFUNCTION("""COMPUTED_VALUE"""),"")</f>
        <v/>
      </c>
      <c r="D25942" s="5">
        <v>0.0</v>
      </c>
    </row>
    <row r="25943" ht="14.25" customHeight="1">
      <c r="A25943" s="5"/>
      <c r="B25943" s="5"/>
      <c r="C25943" s="5" t="str">
        <f>IFERROR(__xludf.DUMMYFUNCTION("""COMPUTED_VALUE"""),"")</f>
        <v/>
      </c>
      <c r="D25943" s="5">
        <v>0.0</v>
      </c>
    </row>
    <row r="25944" ht="14.25" customHeight="1">
      <c r="A25944" s="5"/>
      <c r="B25944" s="5"/>
      <c r="C25944" s="5" t="str">
        <f>IFERROR(__xludf.DUMMYFUNCTION("""COMPUTED_VALUE"""),"")</f>
        <v/>
      </c>
      <c r="D25944" s="5">
        <v>0.0</v>
      </c>
    </row>
    <row r="25945" ht="14.25" customHeight="1">
      <c r="A25945" s="5"/>
      <c r="B25945" s="5"/>
      <c r="C25945" s="5" t="str">
        <f>IFERROR(__xludf.DUMMYFUNCTION("""COMPUTED_VALUE"""),"")</f>
        <v/>
      </c>
      <c r="D25945" s="5">
        <v>0.0</v>
      </c>
    </row>
    <row r="25946" ht="14.25" customHeight="1">
      <c r="A25946" s="5"/>
      <c r="B25946" s="5"/>
      <c r="C25946" s="5" t="str">
        <f>IFERROR(__xludf.DUMMYFUNCTION("""COMPUTED_VALUE"""),"")</f>
        <v/>
      </c>
      <c r="D25946" s="5">
        <v>0.0</v>
      </c>
    </row>
    <row r="25947" ht="14.25" customHeight="1">
      <c r="A25947" s="5"/>
      <c r="B25947" s="5"/>
      <c r="C25947" s="5" t="str">
        <f>IFERROR(__xludf.DUMMYFUNCTION("""COMPUTED_VALUE"""),"")</f>
        <v/>
      </c>
      <c r="D25947" s="5">
        <v>0.0</v>
      </c>
    </row>
    <row r="25948" ht="14.25" customHeight="1">
      <c r="A25948" s="5"/>
      <c r="B25948" s="5"/>
      <c r="C25948" s="5" t="str">
        <f>IFERROR(__xludf.DUMMYFUNCTION("""COMPUTED_VALUE"""),"")</f>
        <v/>
      </c>
      <c r="D25948" s="5">
        <v>0.0</v>
      </c>
    </row>
    <row r="25949" ht="14.25" customHeight="1">
      <c r="A25949" s="5"/>
      <c r="B25949" s="5"/>
      <c r="C25949" s="5" t="str">
        <f>IFERROR(__xludf.DUMMYFUNCTION("""COMPUTED_VALUE"""),"")</f>
        <v/>
      </c>
      <c r="D25949" s="5">
        <v>0.0</v>
      </c>
    </row>
    <row r="25950" ht="14.25" customHeight="1">
      <c r="A25950" s="5"/>
      <c r="B25950" s="5"/>
      <c r="C25950" s="5" t="str">
        <f>IFERROR(__xludf.DUMMYFUNCTION("""COMPUTED_VALUE"""),"")</f>
        <v/>
      </c>
      <c r="D25950" s="5">
        <v>0.0</v>
      </c>
    </row>
    <row r="25951" ht="14.25" customHeight="1">
      <c r="A25951" s="5"/>
      <c r="B25951" s="5"/>
      <c r="C25951" s="5" t="str">
        <f>IFERROR(__xludf.DUMMYFUNCTION("""COMPUTED_VALUE"""),"")</f>
        <v/>
      </c>
      <c r="D25951" s="5">
        <v>0.0</v>
      </c>
    </row>
    <row r="25952" ht="14.25" customHeight="1">
      <c r="A25952" s="5"/>
      <c r="B25952" s="5"/>
      <c r="C25952" s="5" t="str">
        <f>IFERROR(__xludf.DUMMYFUNCTION("""COMPUTED_VALUE"""),"")</f>
        <v/>
      </c>
      <c r="D25952" s="5">
        <v>0.0</v>
      </c>
    </row>
    <row r="25953" ht="14.25" customHeight="1">
      <c r="A25953" s="5"/>
      <c r="B25953" s="5"/>
      <c r="C25953" s="5" t="str">
        <f>IFERROR(__xludf.DUMMYFUNCTION("""COMPUTED_VALUE"""),"")</f>
        <v/>
      </c>
      <c r="D25953" s="5">
        <v>0.0</v>
      </c>
    </row>
    <row r="25954" ht="14.25" customHeight="1">
      <c r="A25954" s="5"/>
      <c r="B25954" s="5"/>
      <c r="C25954" s="5" t="str">
        <f>IFERROR(__xludf.DUMMYFUNCTION("""COMPUTED_VALUE"""),"")</f>
        <v/>
      </c>
      <c r="D25954" s="5">
        <v>0.0</v>
      </c>
    </row>
    <row r="25955" ht="14.25" customHeight="1">
      <c r="A25955" s="5"/>
      <c r="B25955" s="5"/>
      <c r="C25955" s="5" t="str">
        <f>IFERROR(__xludf.DUMMYFUNCTION("""COMPUTED_VALUE"""),"")</f>
        <v/>
      </c>
      <c r="D25955" s="5">
        <v>0.0</v>
      </c>
    </row>
    <row r="25956" ht="14.25" customHeight="1">
      <c r="A25956" s="5"/>
      <c r="B25956" s="5"/>
      <c r="C25956" s="5" t="str">
        <f>IFERROR(__xludf.DUMMYFUNCTION("""COMPUTED_VALUE"""),"")</f>
        <v/>
      </c>
      <c r="D25956" s="5">
        <v>0.0</v>
      </c>
    </row>
    <row r="25957" ht="14.25" customHeight="1">
      <c r="A25957" s="5"/>
      <c r="B25957" s="5"/>
      <c r="C25957" s="5" t="str">
        <f>IFERROR(__xludf.DUMMYFUNCTION("""COMPUTED_VALUE"""),"")</f>
        <v/>
      </c>
      <c r="D25957" s="5">
        <v>0.0</v>
      </c>
    </row>
    <row r="25958" ht="14.25" customHeight="1">
      <c r="A25958" s="5"/>
      <c r="B25958" s="5"/>
      <c r="C25958" s="5" t="str">
        <f>IFERROR(__xludf.DUMMYFUNCTION("""COMPUTED_VALUE"""),"")</f>
        <v/>
      </c>
      <c r="D25958" s="5">
        <v>0.0</v>
      </c>
    </row>
    <row r="25959" ht="14.25" customHeight="1">
      <c r="A25959" s="5"/>
      <c r="B25959" s="5"/>
      <c r="C25959" s="5" t="str">
        <f>IFERROR(__xludf.DUMMYFUNCTION("""COMPUTED_VALUE"""),"")</f>
        <v/>
      </c>
      <c r="D25959" s="5">
        <v>0.0</v>
      </c>
    </row>
    <row r="25960" ht="14.25" customHeight="1">
      <c r="A25960" s="5"/>
      <c r="B25960" s="5"/>
      <c r="C25960" s="5" t="str">
        <f>IFERROR(__xludf.DUMMYFUNCTION("""COMPUTED_VALUE"""),"")</f>
        <v/>
      </c>
      <c r="D25960" s="5">
        <v>0.0</v>
      </c>
    </row>
    <row r="25961" ht="14.25" customHeight="1">
      <c r="A25961" s="5"/>
      <c r="B25961" s="5"/>
      <c r="C25961" s="5" t="str">
        <f>IFERROR(__xludf.DUMMYFUNCTION("""COMPUTED_VALUE"""),"")</f>
        <v/>
      </c>
      <c r="D25961" s="5">
        <v>0.0</v>
      </c>
    </row>
    <row r="25962" ht="14.25" customHeight="1">
      <c r="A25962" s="5"/>
      <c r="B25962" s="5"/>
      <c r="C25962" s="5" t="str">
        <f>IFERROR(__xludf.DUMMYFUNCTION("""COMPUTED_VALUE"""),"")</f>
        <v/>
      </c>
      <c r="D25962" s="5">
        <v>0.0</v>
      </c>
    </row>
    <row r="25963" ht="14.25" customHeight="1">
      <c r="A25963" s="5"/>
      <c r="B25963" s="5"/>
      <c r="C25963" s="5" t="str">
        <f>IFERROR(__xludf.DUMMYFUNCTION("""COMPUTED_VALUE"""),"")</f>
        <v/>
      </c>
      <c r="D25963" s="5">
        <v>0.0</v>
      </c>
    </row>
    <row r="25964" ht="14.25" customHeight="1">
      <c r="A25964" s="5"/>
      <c r="B25964" s="5"/>
      <c r="C25964" s="5" t="str">
        <f>IFERROR(__xludf.DUMMYFUNCTION("""COMPUTED_VALUE"""),"")</f>
        <v/>
      </c>
      <c r="D25964" s="5">
        <v>0.0</v>
      </c>
    </row>
    <row r="25965" ht="14.25" customHeight="1">
      <c r="A25965" s="5"/>
      <c r="B25965" s="5"/>
      <c r="C25965" s="5" t="str">
        <f>IFERROR(__xludf.DUMMYFUNCTION("""COMPUTED_VALUE"""),"")</f>
        <v/>
      </c>
      <c r="D25965" s="5">
        <v>0.0</v>
      </c>
    </row>
    <row r="25966" ht="14.25" customHeight="1">
      <c r="A25966" s="5"/>
      <c r="B25966" s="5"/>
      <c r="C25966" s="5" t="str">
        <f>IFERROR(__xludf.DUMMYFUNCTION("""COMPUTED_VALUE"""),"")</f>
        <v/>
      </c>
      <c r="D25966" s="5">
        <v>0.0</v>
      </c>
    </row>
    <row r="25967" ht="14.25" customHeight="1">
      <c r="A25967" s="5"/>
      <c r="B25967" s="5"/>
      <c r="C25967" s="5" t="str">
        <f>IFERROR(__xludf.DUMMYFUNCTION("""COMPUTED_VALUE"""),"")</f>
        <v/>
      </c>
      <c r="D25967" s="5">
        <v>0.0</v>
      </c>
    </row>
    <row r="25968" ht="14.25" customHeight="1">
      <c r="A25968" s="5"/>
      <c r="B25968" s="5"/>
      <c r="C25968" s="5" t="str">
        <f>IFERROR(__xludf.DUMMYFUNCTION("""COMPUTED_VALUE"""),"")</f>
        <v/>
      </c>
      <c r="D25968" s="5">
        <v>0.0</v>
      </c>
    </row>
    <row r="25969" ht="14.25" customHeight="1">
      <c r="A25969" s="5"/>
      <c r="B25969" s="5"/>
      <c r="C25969" s="5" t="str">
        <f>IFERROR(__xludf.DUMMYFUNCTION("""COMPUTED_VALUE"""),"")</f>
        <v/>
      </c>
      <c r="D25969" s="5">
        <v>0.0</v>
      </c>
    </row>
    <row r="25970" ht="14.25" customHeight="1">
      <c r="A25970" s="5"/>
      <c r="B25970" s="5"/>
      <c r="C25970" s="5" t="str">
        <f>IFERROR(__xludf.DUMMYFUNCTION("""COMPUTED_VALUE"""),"")</f>
        <v/>
      </c>
      <c r="D25970" s="5">
        <v>0.0</v>
      </c>
    </row>
    <row r="25971" ht="14.25" customHeight="1">
      <c r="A25971" s="5"/>
      <c r="B25971" s="5"/>
      <c r="C25971" s="5" t="str">
        <f>IFERROR(__xludf.DUMMYFUNCTION("""COMPUTED_VALUE"""),"")</f>
        <v/>
      </c>
      <c r="D25971" s="5">
        <v>0.0</v>
      </c>
    </row>
    <row r="25972" ht="14.25" customHeight="1">
      <c r="A25972" s="5"/>
      <c r="B25972" s="5"/>
      <c r="C25972" s="5" t="str">
        <f>IFERROR(__xludf.DUMMYFUNCTION("""COMPUTED_VALUE"""),"")</f>
        <v/>
      </c>
      <c r="D25972" s="5">
        <v>0.0</v>
      </c>
    </row>
    <row r="25973" ht="14.25" customHeight="1">
      <c r="A25973" s="5"/>
      <c r="B25973" s="5"/>
      <c r="C25973" s="5" t="str">
        <f>IFERROR(__xludf.DUMMYFUNCTION("""COMPUTED_VALUE"""),"")</f>
        <v/>
      </c>
      <c r="D25973" s="5">
        <v>0.0</v>
      </c>
    </row>
    <row r="25974" ht="14.25" customHeight="1">
      <c r="A25974" s="5"/>
      <c r="B25974" s="5"/>
      <c r="C25974" s="5" t="str">
        <f>IFERROR(__xludf.DUMMYFUNCTION("""COMPUTED_VALUE"""),"")</f>
        <v/>
      </c>
      <c r="D25974" s="5">
        <v>0.0</v>
      </c>
    </row>
    <row r="25975" ht="14.25" customHeight="1">
      <c r="A25975" s="5"/>
      <c r="B25975" s="5"/>
      <c r="C25975" s="5" t="str">
        <f>IFERROR(__xludf.DUMMYFUNCTION("""COMPUTED_VALUE"""),"")</f>
        <v/>
      </c>
      <c r="D25975" s="5">
        <v>0.0</v>
      </c>
    </row>
    <row r="25976" ht="14.25" customHeight="1">
      <c r="A25976" s="5"/>
      <c r="B25976" s="5"/>
      <c r="C25976" s="5" t="str">
        <f>IFERROR(__xludf.DUMMYFUNCTION("""COMPUTED_VALUE"""),"")</f>
        <v/>
      </c>
      <c r="D25976" s="5">
        <v>0.0</v>
      </c>
    </row>
    <row r="25977" ht="14.25" customHeight="1">
      <c r="A25977" s="5"/>
      <c r="B25977" s="5"/>
      <c r="C25977" s="5" t="str">
        <f>IFERROR(__xludf.DUMMYFUNCTION("""COMPUTED_VALUE"""),"")</f>
        <v/>
      </c>
      <c r="D25977" s="5">
        <v>0.0</v>
      </c>
    </row>
    <row r="25978" ht="14.25" customHeight="1">
      <c r="A25978" s="5"/>
      <c r="B25978" s="5"/>
      <c r="C25978" s="5" t="str">
        <f>IFERROR(__xludf.DUMMYFUNCTION("""COMPUTED_VALUE"""),"")</f>
        <v/>
      </c>
      <c r="D25978" s="5">
        <v>0.0</v>
      </c>
    </row>
    <row r="25979" ht="14.25" customHeight="1">
      <c r="A25979" s="5"/>
      <c r="B25979" s="5"/>
      <c r="C25979" s="5" t="str">
        <f>IFERROR(__xludf.DUMMYFUNCTION("""COMPUTED_VALUE"""),"")</f>
        <v/>
      </c>
      <c r="D25979" s="5">
        <v>0.0</v>
      </c>
    </row>
    <row r="25980" ht="14.25" customHeight="1">
      <c r="A25980" s="5"/>
      <c r="B25980" s="5"/>
      <c r="C25980" s="5" t="str">
        <f>IFERROR(__xludf.DUMMYFUNCTION("""COMPUTED_VALUE"""),"")</f>
        <v/>
      </c>
      <c r="D25980" s="5">
        <v>0.0</v>
      </c>
    </row>
    <row r="25981" ht="14.25" customHeight="1">
      <c r="A25981" s="5"/>
      <c r="B25981" s="5"/>
      <c r="C25981" s="5" t="str">
        <f>IFERROR(__xludf.DUMMYFUNCTION("""COMPUTED_VALUE"""),"")</f>
        <v/>
      </c>
      <c r="D25981" s="5">
        <v>0.0</v>
      </c>
    </row>
    <row r="25982" ht="14.25" customHeight="1">
      <c r="A25982" s="5"/>
      <c r="B25982" s="5"/>
      <c r="C25982" s="5" t="str">
        <f>IFERROR(__xludf.DUMMYFUNCTION("""COMPUTED_VALUE"""),"")</f>
        <v/>
      </c>
      <c r="D25982" s="5">
        <v>0.0</v>
      </c>
    </row>
    <row r="25983" ht="14.25" customHeight="1">
      <c r="A25983" s="5"/>
      <c r="B25983" s="5"/>
      <c r="C25983" s="5" t="str">
        <f>IFERROR(__xludf.DUMMYFUNCTION("""COMPUTED_VALUE"""),"")</f>
        <v/>
      </c>
      <c r="D25983" s="5">
        <v>0.0</v>
      </c>
    </row>
    <row r="25984" ht="14.25" customHeight="1">
      <c r="A25984" s="5"/>
      <c r="B25984" s="5"/>
      <c r="C25984" s="5" t="str">
        <f>IFERROR(__xludf.DUMMYFUNCTION("""COMPUTED_VALUE"""),"")</f>
        <v/>
      </c>
      <c r="D25984" s="5">
        <v>0.0</v>
      </c>
    </row>
    <row r="25985" ht="14.25" customHeight="1">
      <c r="A25985" s="5"/>
      <c r="B25985" s="5"/>
      <c r="C25985" s="5" t="str">
        <f>IFERROR(__xludf.DUMMYFUNCTION("""COMPUTED_VALUE"""),"")</f>
        <v/>
      </c>
      <c r="D25985" s="5">
        <v>0.0</v>
      </c>
    </row>
    <row r="25986" ht="14.25" customHeight="1">
      <c r="A25986" s="5"/>
      <c r="B25986" s="5"/>
      <c r="C25986" s="5" t="str">
        <f>IFERROR(__xludf.DUMMYFUNCTION("""COMPUTED_VALUE"""),"")</f>
        <v/>
      </c>
      <c r="D25986" s="5">
        <v>0.0</v>
      </c>
    </row>
    <row r="25987" ht="14.25" customHeight="1">
      <c r="A25987" s="5"/>
      <c r="B25987" s="5"/>
      <c r="C25987" s="5" t="str">
        <f>IFERROR(__xludf.DUMMYFUNCTION("""COMPUTED_VALUE"""),"")</f>
        <v/>
      </c>
      <c r="D25987" s="5">
        <v>0.0</v>
      </c>
    </row>
    <row r="25988" ht="14.25" customHeight="1">
      <c r="A25988" s="5"/>
      <c r="B25988" s="5"/>
      <c r="C25988" s="5" t="str">
        <f>IFERROR(__xludf.DUMMYFUNCTION("""COMPUTED_VALUE"""),"")</f>
        <v/>
      </c>
      <c r="D25988" s="5">
        <v>0.0</v>
      </c>
    </row>
    <row r="25989" ht="14.25" customHeight="1">
      <c r="A25989" s="5"/>
      <c r="B25989" s="5"/>
      <c r="C25989" s="5" t="str">
        <f>IFERROR(__xludf.DUMMYFUNCTION("""COMPUTED_VALUE"""),"")</f>
        <v/>
      </c>
      <c r="D25989" s="5">
        <v>0.0</v>
      </c>
    </row>
    <row r="25990" ht="14.25" customHeight="1">
      <c r="A25990" s="5"/>
      <c r="B25990" s="5"/>
      <c r="C25990" s="5" t="str">
        <f>IFERROR(__xludf.DUMMYFUNCTION("""COMPUTED_VALUE"""),"")</f>
        <v/>
      </c>
      <c r="D25990" s="5">
        <v>0.0</v>
      </c>
    </row>
    <row r="25991" ht="14.25" customHeight="1">
      <c r="A25991" s="5"/>
      <c r="B25991" s="5"/>
      <c r="C25991" s="5" t="str">
        <f>IFERROR(__xludf.DUMMYFUNCTION("""COMPUTED_VALUE"""),"")</f>
        <v/>
      </c>
      <c r="D25991" s="5">
        <v>0.0</v>
      </c>
    </row>
    <row r="25992" ht="14.25" customHeight="1">
      <c r="A25992" s="5"/>
      <c r="B25992" s="5"/>
      <c r="C25992" s="5" t="str">
        <f>IFERROR(__xludf.DUMMYFUNCTION("""COMPUTED_VALUE"""),"")</f>
        <v/>
      </c>
      <c r="D25992" s="5">
        <v>0.0</v>
      </c>
    </row>
    <row r="25993" ht="14.25" customHeight="1">
      <c r="A25993" s="5"/>
      <c r="B25993" s="5"/>
      <c r="C25993" s="5" t="str">
        <f>IFERROR(__xludf.DUMMYFUNCTION("""COMPUTED_VALUE"""),"")</f>
        <v/>
      </c>
      <c r="D25993" s="5">
        <v>0.0</v>
      </c>
    </row>
    <row r="25994" ht="14.25" customHeight="1">
      <c r="A25994" s="5"/>
      <c r="B25994" s="5"/>
      <c r="C25994" s="5" t="str">
        <f>IFERROR(__xludf.DUMMYFUNCTION("""COMPUTED_VALUE"""),"")</f>
        <v/>
      </c>
      <c r="D25994" s="5">
        <v>0.0</v>
      </c>
    </row>
    <row r="25995" ht="14.25" customHeight="1">
      <c r="A25995" s="5"/>
      <c r="B25995" s="5"/>
      <c r="C25995" s="5" t="str">
        <f>IFERROR(__xludf.DUMMYFUNCTION("""COMPUTED_VALUE"""),"")</f>
        <v/>
      </c>
      <c r="D25995" s="5">
        <v>0.0</v>
      </c>
    </row>
    <row r="25996" ht="14.25" customHeight="1">
      <c r="A25996" s="5"/>
      <c r="B25996" s="5"/>
      <c r="C25996" s="5" t="str">
        <f>IFERROR(__xludf.DUMMYFUNCTION("""COMPUTED_VALUE"""),"")</f>
        <v/>
      </c>
      <c r="D25996" s="5">
        <v>0.0</v>
      </c>
    </row>
    <row r="25997" ht="14.25" customHeight="1">
      <c r="A25997" s="5"/>
      <c r="B25997" s="5"/>
      <c r="C25997" s="5" t="str">
        <f>IFERROR(__xludf.DUMMYFUNCTION("""COMPUTED_VALUE"""),"")</f>
        <v/>
      </c>
      <c r="D25997" s="5">
        <v>0.0</v>
      </c>
    </row>
    <row r="25998" ht="14.25" customHeight="1">
      <c r="A25998" s="5"/>
      <c r="B25998" s="5"/>
      <c r="C25998" s="5" t="str">
        <f>IFERROR(__xludf.DUMMYFUNCTION("""COMPUTED_VALUE"""),"")</f>
        <v/>
      </c>
      <c r="D25998" s="5">
        <v>0.0</v>
      </c>
    </row>
    <row r="25999" ht="14.25" customHeight="1">
      <c r="A25999" s="5"/>
      <c r="B25999" s="5"/>
      <c r="C25999" s="5" t="str">
        <f>IFERROR(__xludf.DUMMYFUNCTION("""COMPUTED_VALUE"""),"")</f>
        <v/>
      </c>
      <c r="D25999" s="5">
        <v>0.0</v>
      </c>
    </row>
    <row r="26000" ht="14.25" customHeight="1">
      <c r="A26000" s="5"/>
      <c r="B26000" s="5"/>
      <c r="C26000" s="5" t="str">
        <f>IFERROR(__xludf.DUMMYFUNCTION("""COMPUTED_VALUE"""),"")</f>
        <v/>
      </c>
      <c r="D26000" s="5">
        <v>0.0</v>
      </c>
    </row>
    <row r="26001" ht="14.25" customHeight="1">
      <c r="A26001" s="5"/>
      <c r="B26001" s="5"/>
      <c r="C26001" s="5" t="str">
        <f>IFERROR(__xludf.DUMMYFUNCTION("""COMPUTED_VALUE"""),"")</f>
        <v/>
      </c>
      <c r="D26001" s="5">
        <v>0.0</v>
      </c>
    </row>
    <row r="26002" ht="14.25" customHeight="1">
      <c r="A26002" s="5"/>
      <c r="B26002" s="5"/>
      <c r="C26002" s="5" t="str">
        <f>IFERROR(__xludf.DUMMYFUNCTION("""COMPUTED_VALUE"""),"")</f>
        <v/>
      </c>
      <c r="D26002" s="5">
        <v>0.0</v>
      </c>
    </row>
    <row r="26003" ht="14.25" customHeight="1">
      <c r="A26003" s="5"/>
      <c r="B26003" s="5"/>
      <c r="C26003" s="5" t="str">
        <f>IFERROR(__xludf.DUMMYFUNCTION("""COMPUTED_VALUE"""),"")</f>
        <v/>
      </c>
      <c r="D26003" s="5">
        <v>0.0</v>
      </c>
    </row>
    <row r="26004" ht="14.25" customHeight="1">
      <c r="A26004" s="5"/>
      <c r="B26004" s="5"/>
      <c r="C26004" s="5" t="str">
        <f>IFERROR(__xludf.DUMMYFUNCTION("""COMPUTED_VALUE"""),"")</f>
        <v/>
      </c>
      <c r="D26004" s="5">
        <v>0.0</v>
      </c>
    </row>
    <row r="26005" ht="14.25" customHeight="1">
      <c r="A26005" s="5"/>
      <c r="B26005" s="5"/>
      <c r="C26005" s="5" t="str">
        <f>IFERROR(__xludf.DUMMYFUNCTION("""COMPUTED_VALUE"""),"")</f>
        <v/>
      </c>
      <c r="D26005" s="5">
        <v>0.0</v>
      </c>
    </row>
    <row r="26006" ht="14.25" customHeight="1">
      <c r="A26006" s="5"/>
      <c r="B26006" s="5"/>
      <c r="C26006" s="5" t="str">
        <f>IFERROR(__xludf.DUMMYFUNCTION("""COMPUTED_VALUE"""),"")</f>
        <v/>
      </c>
      <c r="D26006" s="5">
        <v>0.0</v>
      </c>
    </row>
    <row r="26007" ht="14.25" customHeight="1">
      <c r="A26007" s="5"/>
      <c r="B26007" s="5"/>
      <c r="C26007" s="5" t="str">
        <f>IFERROR(__xludf.DUMMYFUNCTION("""COMPUTED_VALUE"""),"")</f>
        <v/>
      </c>
      <c r="D26007" s="5">
        <v>0.0</v>
      </c>
    </row>
    <row r="26008" ht="14.25" customHeight="1">
      <c r="A26008" s="5"/>
      <c r="B26008" s="5"/>
      <c r="C26008" s="5" t="str">
        <f>IFERROR(__xludf.DUMMYFUNCTION("""COMPUTED_VALUE"""),"")</f>
        <v/>
      </c>
      <c r="D26008" s="5">
        <v>0.0</v>
      </c>
    </row>
    <row r="26009" ht="14.25" customHeight="1">
      <c r="A26009" s="5"/>
      <c r="B26009" s="5"/>
      <c r="C26009" s="5" t="str">
        <f>IFERROR(__xludf.DUMMYFUNCTION("""COMPUTED_VALUE"""),"")</f>
        <v/>
      </c>
      <c r="D26009" s="5">
        <v>0.0</v>
      </c>
    </row>
    <row r="26010" ht="14.25" customHeight="1">
      <c r="A26010" s="5"/>
      <c r="B26010" s="5"/>
      <c r="C26010" s="5" t="str">
        <f>IFERROR(__xludf.DUMMYFUNCTION("""COMPUTED_VALUE"""),"")</f>
        <v/>
      </c>
      <c r="D26010" s="5">
        <v>0.0</v>
      </c>
    </row>
    <row r="26011" ht="14.25" customHeight="1">
      <c r="A26011" s="5"/>
      <c r="B26011" s="5"/>
      <c r="C26011" s="5" t="str">
        <f>IFERROR(__xludf.DUMMYFUNCTION("""COMPUTED_VALUE"""),"")</f>
        <v/>
      </c>
      <c r="D26011" s="5">
        <v>0.0</v>
      </c>
    </row>
    <row r="26012" ht="14.25" customHeight="1">
      <c r="A26012" s="5"/>
      <c r="B26012" s="5"/>
      <c r="C26012" s="5" t="str">
        <f>IFERROR(__xludf.DUMMYFUNCTION("""COMPUTED_VALUE"""),"")</f>
        <v/>
      </c>
      <c r="D26012" s="5">
        <v>0.0</v>
      </c>
    </row>
    <row r="26013" ht="14.25" customHeight="1">
      <c r="A26013" s="5"/>
      <c r="B26013" s="5"/>
      <c r="C26013" s="5" t="str">
        <f>IFERROR(__xludf.DUMMYFUNCTION("""COMPUTED_VALUE"""),"")</f>
        <v/>
      </c>
      <c r="D26013" s="5">
        <v>0.0</v>
      </c>
    </row>
    <row r="26014" ht="14.25" customHeight="1">
      <c r="A26014" s="5"/>
      <c r="B26014" s="5"/>
      <c r="C26014" s="5" t="str">
        <f>IFERROR(__xludf.DUMMYFUNCTION("""COMPUTED_VALUE"""),"")</f>
        <v/>
      </c>
      <c r="D26014" s="5">
        <v>0.0</v>
      </c>
    </row>
    <row r="26015" ht="14.25" customHeight="1">
      <c r="A26015" s="5"/>
      <c r="B26015" s="5"/>
      <c r="C26015" s="5" t="str">
        <f>IFERROR(__xludf.DUMMYFUNCTION("""COMPUTED_VALUE"""),"")</f>
        <v/>
      </c>
      <c r="D26015" s="5">
        <v>0.0</v>
      </c>
    </row>
    <row r="26016" ht="14.25" customHeight="1">
      <c r="A26016" s="5"/>
      <c r="B26016" s="5"/>
      <c r="C26016" s="5" t="str">
        <f>IFERROR(__xludf.DUMMYFUNCTION("""COMPUTED_VALUE"""),"")</f>
        <v/>
      </c>
      <c r="D26016" s="5">
        <v>0.0</v>
      </c>
    </row>
    <row r="26017" ht="14.25" customHeight="1">
      <c r="A26017" s="5"/>
      <c r="B26017" s="5"/>
      <c r="C26017" s="5" t="str">
        <f>IFERROR(__xludf.DUMMYFUNCTION("""COMPUTED_VALUE"""),"")</f>
        <v/>
      </c>
      <c r="D26017" s="5">
        <v>0.0</v>
      </c>
    </row>
    <row r="26018" ht="14.25" customHeight="1">
      <c r="A26018" s="5"/>
      <c r="B26018" s="5"/>
      <c r="C26018" s="5" t="str">
        <f>IFERROR(__xludf.DUMMYFUNCTION("""COMPUTED_VALUE"""),"")</f>
        <v/>
      </c>
      <c r="D26018" s="5">
        <v>0.0</v>
      </c>
    </row>
    <row r="26019" ht="14.25" customHeight="1">
      <c r="A26019" s="5"/>
      <c r="B26019" s="5"/>
      <c r="C26019" s="5" t="str">
        <f>IFERROR(__xludf.DUMMYFUNCTION("""COMPUTED_VALUE"""),"")</f>
        <v/>
      </c>
      <c r="D26019" s="5">
        <v>0.0</v>
      </c>
    </row>
    <row r="26020" ht="14.25" customHeight="1">
      <c r="A26020" s="5"/>
      <c r="B26020" s="5"/>
      <c r="C26020" s="5" t="str">
        <f>IFERROR(__xludf.DUMMYFUNCTION("""COMPUTED_VALUE"""),"")</f>
        <v/>
      </c>
      <c r="D26020" s="5">
        <v>0.0</v>
      </c>
    </row>
    <row r="26021" ht="14.25" customHeight="1">
      <c r="A26021" s="5"/>
      <c r="B26021" s="5"/>
      <c r="C26021" s="5" t="str">
        <f>IFERROR(__xludf.DUMMYFUNCTION("""COMPUTED_VALUE"""),"")</f>
        <v/>
      </c>
      <c r="D26021" s="5">
        <v>0.0</v>
      </c>
    </row>
    <row r="26022" ht="14.25" customHeight="1">
      <c r="A26022" s="5"/>
      <c r="B26022" s="5"/>
      <c r="C26022" s="5" t="str">
        <f>IFERROR(__xludf.DUMMYFUNCTION("""COMPUTED_VALUE"""),"")</f>
        <v/>
      </c>
      <c r="D26022" s="5">
        <v>0.0</v>
      </c>
    </row>
    <row r="26023" ht="14.25" customHeight="1">
      <c r="A26023" s="5"/>
      <c r="B26023" s="5"/>
      <c r="C26023" s="5" t="str">
        <f>IFERROR(__xludf.DUMMYFUNCTION("""COMPUTED_VALUE"""),"")</f>
        <v/>
      </c>
      <c r="D26023" s="5">
        <v>0.0</v>
      </c>
    </row>
    <row r="26024" ht="14.25" customHeight="1">
      <c r="A26024" s="5"/>
      <c r="B26024" s="5"/>
      <c r="C26024" s="5" t="str">
        <f>IFERROR(__xludf.DUMMYFUNCTION("""COMPUTED_VALUE"""),"")</f>
        <v/>
      </c>
      <c r="D26024" s="5">
        <v>0.0</v>
      </c>
    </row>
    <row r="26025" ht="14.25" customHeight="1">
      <c r="A26025" s="5"/>
      <c r="B26025" s="5"/>
      <c r="C26025" s="5" t="str">
        <f>IFERROR(__xludf.DUMMYFUNCTION("""COMPUTED_VALUE"""),"")</f>
        <v/>
      </c>
      <c r="D26025" s="5">
        <v>0.0</v>
      </c>
    </row>
    <row r="26026" ht="14.25" customHeight="1">
      <c r="A26026" s="5"/>
      <c r="B26026" s="5"/>
      <c r="C26026" s="5" t="str">
        <f>IFERROR(__xludf.DUMMYFUNCTION("""COMPUTED_VALUE"""),"")</f>
        <v/>
      </c>
      <c r="D26026" s="5">
        <v>0.0</v>
      </c>
    </row>
    <row r="26027" ht="14.25" customHeight="1">
      <c r="A26027" s="5"/>
      <c r="B26027" s="5"/>
      <c r="C26027" s="5" t="str">
        <f>IFERROR(__xludf.DUMMYFUNCTION("""COMPUTED_VALUE"""),"")</f>
        <v/>
      </c>
      <c r="D26027" s="5">
        <v>0.0</v>
      </c>
    </row>
    <row r="26028" ht="14.25" customHeight="1">
      <c r="A26028" s="5"/>
      <c r="B26028" s="5"/>
      <c r="C26028" s="5" t="str">
        <f>IFERROR(__xludf.DUMMYFUNCTION("""COMPUTED_VALUE"""),"")</f>
        <v/>
      </c>
      <c r="D26028" s="5">
        <v>0.0</v>
      </c>
    </row>
    <row r="26029" ht="14.25" customHeight="1">
      <c r="A26029" s="5"/>
      <c r="B26029" s="5"/>
      <c r="C26029" s="5" t="str">
        <f>IFERROR(__xludf.DUMMYFUNCTION("""COMPUTED_VALUE"""),"")</f>
        <v/>
      </c>
      <c r="D26029" s="5">
        <v>0.0</v>
      </c>
    </row>
    <row r="26030" ht="14.25" customHeight="1">
      <c r="A26030" s="5"/>
      <c r="B26030" s="5"/>
      <c r="C26030" s="5" t="str">
        <f>IFERROR(__xludf.DUMMYFUNCTION("""COMPUTED_VALUE"""),"")</f>
        <v/>
      </c>
      <c r="D26030" s="5">
        <v>0.0</v>
      </c>
    </row>
    <row r="26031" ht="14.25" customHeight="1">
      <c r="A26031" s="5"/>
      <c r="B26031" s="5"/>
      <c r="C26031" s="5" t="str">
        <f>IFERROR(__xludf.DUMMYFUNCTION("""COMPUTED_VALUE"""),"")</f>
        <v/>
      </c>
      <c r="D26031" s="5">
        <v>0.0</v>
      </c>
    </row>
    <row r="26032" ht="14.25" customHeight="1">
      <c r="A26032" s="5"/>
      <c r="B26032" s="5"/>
      <c r="C26032" s="5" t="str">
        <f>IFERROR(__xludf.DUMMYFUNCTION("""COMPUTED_VALUE"""),"")</f>
        <v/>
      </c>
      <c r="D26032" s="5">
        <v>0.0</v>
      </c>
    </row>
    <row r="26033" ht="14.25" customHeight="1">
      <c r="A26033" s="5"/>
      <c r="B26033" s="5"/>
      <c r="C26033" s="5" t="str">
        <f>IFERROR(__xludf.DUMMYFUNCTION("""COMPUTED_VALUE"""),"")</f>
        <v/>
      </c>
      <c r="D26033" s="5">
        <v>0.0</v>
      </c>
    </row>
    <row r="26034" ht="14.25" customHeight="1">
      <c r="A26034" s="5"/>
      <c r="B26034" s="5"/>
      <c r="C26034" s="5" t="str">
        <f>IFERROR(__xludf.DUMMYFUNCTION("""COMPUTED_VALUE"""),"")</f>
        <v/>
      </c>
      <c r="D26034" s="5">
        <v>0.0</v>
      </c>
    </row>
    <row r="26035" ht="14.25" customHeight="1">
      <c r="A26035" s="5"/>
      <c r="B26035" s="5"/>
      <c r="C26035" s="5" t="str">
        <f>IFERROR(__xludf.DUMMYFUNCTION("""COMPUTED_VALUE"""),"")</f>
        <v/>
      </c>
      <c r="D26035" s="5">
        <v>0.0</v>
      </c>
    </row>
    <row r="26036" ht="14.25" customHeight="1">
      <c r="A26036" s="5"/>
      <c r="B26036" s="5"/>
      <c r="C26036" s="5" t="str">
        <f>IFERROR(__xludf.DUMMYFUNCTION("""COMPUTED_VALUE"""),"")</f>
        <v/>
      </c>
      <c r="D26036" s="5">
        <v>0.0</v>
      </c>
    </row>
    <row r="26037" ht="14.25" customHeight="1">
      <c r="A26037" s="5"/>
      <c r="B26037" s="5"/>
      <c r="C26037" s="5" t="str">
        <f>IFERROR(__xludf.DUMMYFUNCTION("""COMPUTED_VALUE"""),"")</f>
        <v/>
      </c>
      <c r="D26037" s="5">
        <v>0.0</v>
      </c>
    </row>
    <row r="26038" ht="14.25" customHeight="1">
      <c r="A26038" s="5"/>
      <c r="B26038" s="5"/>
      <c r="C26038" s="5" t="str">
        <f>IFERROR(__xludf.DUMMYFUNCTION("""COMPUTED_VALUE"""),"")</f>
        <v/>
      </c>
      <c r="D26038" s="5">
        <v>0.0</v>
      </c>
    </row>
    <row r="26039" ht="14.25" customHeight="1">
      <c r="A26039" s="5"/>
      <c r="B26039" s="5"/>
      <c r="C26039" s="5" t="str">
        <f>IFERROR(__xludf.DUMMYFUNCTION("""COMPUTED_VALUE"""),"")</f>
        <v/>
      </c>
      <c r="D26039" s="5">
        <v>0.0</v>
      </c>
    </row>
    <row r="26040" ht="14.25" customHeight="1">
      <c r="A26040" s="5"/>
      <c r="B26040" s="5"/>
      <c r="C26040" s="5" t="str">
        <f>IFERROR(__xludf.DUMMYFUNCTION("""COMPUTED_VALUE"""),"")</f>
        <v/>
      </c>
      <c r="D26040" s="5">
        <v>0.0</v>
      </c>
    </row>
    <row r="26041" ht="14.25" customHeight="1">
      <c r="A26041" s="5"/>
      <c r="B26041" s="5"/>
      <c r="C26041" s="5" t="str">
        <f>IFERROR(__xludf.DUMMYFUNCTION("""COMPUTED_VALUE"""),"")</f>
        <v/>
      </c>
      <c r="D26041" s="5">
        <v>0.0</v>
      </c>
    </row>
    <row r="26042" ht="14.25" customHeight="1">
      <c r="A26042" s="5"/>
      <c r="B26042" s="5"/>
      <c r="C26042" s="5" t="str">
        <f>IFERROR(__xludf.DUMMYFUNCTION("""COMPUTED_VALUE"""),"")</f>
        <v/>
      </c>
      <c r="D26042" s="5">
        <v>0.0</v>
      </c>
    </row>
    <row r="26043" ht="14.25" customHeight="1">
      <c r="A26043" s="5"/>
      <c r="B26043" s="5"/>
      <c r="C26043" s="5" t="str">
        <f>IFERROR(__xludf.DUMMYFUNCTION("""COMPUTED_VALUE"""),"")</f>
        <v/>
      </c>
      <c r="D26043" s="5">
        <v>0.0</v>
      </c>
    </row>
    <row r="26044" ht="14.25" customHeight="1">
      <c r="A26044" s="5"/>
      <c r="B26044" s="5"/>
      <c r="C26044" s="5" t="str">
        <f>IFERROR(__xludf.DUMMYFUNCTION("""COMPUTED_VALUE"""),"")</f>
        <v/>
      </c>
      <c r="D26044" s="5">
        <v>0.0</v>
      </c>
    </row>
    <row r="26045" ht="14.25" customHeight="1">
      <c r="A26045" s="5"/>
      <c r="B26045" s="5"/>
      <c r="C26045" s="5" t="str">
        <f>IFERROR(__xludf.DUMMYFUNCTION("""COMPUTED_VALUE"""),"")</f>
        <v/>
      </c>
      <c r="D26045" s="5">
        <v>0.0</v>
      </c>
    </row>
    <row r="26046" ht="14.25" customHeight="1">
      <c r="A26046" s="5"/>
      <c r="B26046" s="5"/>
      <c r="C26046" s="5" t="str">
        <f>IFERROR(__xludf.DUMMYFUNCTION("""COMPUTED_VALUE"""),"")</f>
        <v/>
      </c>
      <c r="D26046" s="5">
        <v>0.0</v>
      </c>
    </row>
    <row r="26047" ht="14.25" customHeight="1">
      <c r="A26047" s="5"/>
      <c r="B26047" s="5"/>
      <c r="C26047" s="5" t="str">
        <f>IFERROR(__xludf.DUMMYFUNCTION("""COMPUTED_VALUE"""),"")</f>
        <v/>
      </c>
      <c r="D26047" s="5">
        <v>0.0</v>
      </c>
    </row>
    <row r="26048" ht="14.25" customHeight="1">
      <c r="A26048" s="5"/>
      <c r="B26048" s="5"/>
      <c r="C26048" s="5" t="str">
        <f>IFERROR(__xludf.DUMMYFUNCTION("""COMPUTED_VALUE"""),"")</f>
        <v/>
      </c>
      <c r="D26048" s="5">
        <v>0.0</v>
      </c>
    </row>
    <row r="26049" ht="14.25" customHeight="1">
      <c r="A26049" s="5"/>
      <c r="B26049" s="5"/>
      <c r="C26049" s="5" t="str">
        <f>IFERROR(__xludf.DUMMYFUNCTION("""COMPUTED_VALUE"""),"")</f>
        <v/>
      </c>
      <c r="D26049" s="5">
        <v>0.0</v>
      </c>
    </row>
    <row r="26050" ht="14.25" customHeight="1">
      <c r="A26050" s="5"/>
      <c r="B26050" s="5"/>
      <c r="C26050" s="5" t="str">
        <f>IFERROR(__xludf.DUMMYFUNCTION("""COMPUTED_VALUE"""),"")</f>
        <v/>
      </c>
      <c r="D26050" s="5">
        <v>0.0</v>
      </c>
    </row>
    <row r="26051" ht="14.25" customHeight="1">
      <c r="A26051" s="5"/>
      <c r="B26051" s="5"/>
      <c r="C26051" s="5" t="str">
        <f>IFERROR(__xludf.DUMMYFUNCTION("""COMPUTED_VALUE"""),"")</f>
        <v/>
      </c>
      <c r="D26051" s="5">
        <v>0.0</v>
      </c>
    </row>
    <row r="26052" ht="14.25" customHeight="1">
      <c r="A26052" s="5"/>
      <c r="B26052" s="5"/>
      <c r="C26052" s="5" t="str">
        <f>IFERROR(__xludf.DUMMYFUNCTION("""COMPUTED_VALUE"""),"")</f>
        <v/>
      </c>
      <c r="D26052" s="5">
        <v>0.0</v>
      </c>
    </row>
    <row r="26053" ht="14.25" customHeight="1">
      <c r="A26053" s="5"/>
      <c r="B26053" s="5"/>
      <c r="C26053" s="5" t="str">
        <f>IFERROR(__xludf.DUMMYFUNCTION("""COMPUTED_VALUE"""),"")</f>
        <v/>
      </c>
      <c r="D26053" s="5">
        <v>0.0</v>
      </c>
    </row>
    <row r="26054" ht="14.25" customHeight="1">
      <c r="A26054" s="5"/>
      <c r="B26054" s="5"/>
      <c r="C26054" s="5" t="str">
        <f>IFERROR(__xludf.DUMMYFUNCTION("""COMPUTED_VALUE"""),"")</f>
        <v/>
      </c>
      <c r="D26054" s="5">
        <v>0.0</v>
      </c>
    </row>
    <row r="26055" ht="14.25" customHeight="1">
      <c r="A26055" s="5"/>
      <c r="B26055" s="5"/>
      <c r="C26055" s="5" t="str">
        <f>IFERROR(__xludf.DUMMYFUNCTION("""COMPUTED_VALUE"""),"")</f>
        <v/>
      </c>
      <c r="D26055" s="5">
        <v>0.0</v>
      </c>
    </row>
    <row r="26056" ht="14.25" customHeight="1">
      <c r="A26056" s="5"/>
      <c r="B26056" s="5"/>
      <c r="C26056" s="5" t="str">
        <f>IFERROR(__xludf.DUMMYFUNCTION("""COMPUTED_VALUE"""),"")</f>
        <v/>
      </c>
      <c r="D26056" s="5">
        <v>0.0</v>
      </c>
    </row>
    <row r="26057" ht="14.25" customHeight="1">
      <c r="A26057" s="5"/>
      <c r="B26057" s="5"/>
      <c r="C26057" s="5" t="str">
        <f>IFERROR(__xludf.DUMMYFUNCTION("""COMPUTED_VALUE"""),"")</f>
        <v/>
      </c>
      <c r="D26057" s="5">
        <v>0.0</v>
      </c>
    </row>
    <row r="26058" ht="14.25" customHeight="1">
      <c r="A26058" s="5"/>
      <c r="B26058" s="5"/>
      <c r="C26058" s="5" t="str">
        <f>IFERROR(__xludf.DUMMYFUNCTION("""COMPUTED_VALUE"""),"")</f>
        <v/>
      </c>
      <c r="D26058" s="5">
        <v>0.0</v>
      </c>
    </row>
    <row r="26059" ht="14.25" customHeight="1">
      <c r="A26059" s="5"/>
      <c r="B26059" s="5"/>
      <c r="C26059" s="5" t="str">
        <f>IFERROR(__xludf.DUMMYFUNCTION("""COMPUTED_VALUE"""),"")</f>
        <v/>
      </c>
      <c r="D26059" s="5">
        <v>0.0</v>
      </c>
    </row>
    <row r="26060" ht="14.25" customHeight="1">
      <c r="A26060" s="5"/>
      <c r="B26060" s="5"/>
      <c r="C26060" s="5" t="str">
        <f>IFERROR(__xludf.DUMMYFUNCTION("""COMPUTED_VALUE"""),"")</f>
        <v/>
      </c>
      <c r="D26060" s="5">
        <v>0.0</v>
      </c>
    </row>
    <row r="26061" ht="14.25" customHeight="1">
      <c r="A26061" s="5"/>
      <c r="B26061" s="5"/>
      <c r="C26061" s="5" t="str">
        <f>IFERROR(__xludf.DUMMYFUNCTION("""COMPUTED_VALUE"""),"")</f>
        <v/>
      </c>
      <c r="D26061" s="5">
        <v>0.0</v>
      </c>
    </row>
    <row r="26062" ht="14.25" customHeight="1">
      <c r="A26062" s="5"/>
      <c r="B26062" s="5"/>
      <c r="C26062" s="5" t="str">
        <f>IFERROR(__xludf.DUMMYFUNCTION("""COMPUTED_VALUE"""),"")</f>
        <v/>
      </c>
      <c r="D26062" s="5">
        <v>0.0</v>
      </c>
    </row>
    <row r="26063" ht="14.25" customHeight="1">
      <c r="A26063" s="5"/>
      <c r="B26063" s="5"/>
      <c r="C26063" s="5" t="str">
        <f>IFERROR(__xludf.DUMMYFUNCTION("""COMPUTED_VALUE"""),"")</f>
        <v/>
      </c>
      <c r="D26063" s="5">
        <v>0.0</v>
      </c>
    </row>
    <row r="26064" ht="14.25" customHeight="1">
      <c r="A26064" s="5"/>
      <c r="B26064" s="5"/>
      <c r="C26064" s="5" t="str">
        <f>IFERROR(__xludf.DUMMYFUNCTION("""COMPUTED_VALUE"""),"")</f>
        <v/>
      </c>
      <c r="D26064" s="5">
        <v>0.0</v>
      </c>
    </row>
    <row r="26065" ht="14.25" customHeight="1">
      <c r="A26065" s="5"/>
      <c r="B26065" s="5"/>
      <c r="C26065" s="5" t="str">
        <f>IFERROR(__xludf.DUMMYFUNCTION("""COMPUTED_VALUE"""),"")</f>
        <v/>
      </c>
      <c r="D26065" s="5">
        <v>0.0</v>
      </c>
    </row>
    <row r="26066" ht="14.25" customHeight="1">
      <c r="A26066" s="5"/>
      <c r="B26066" s="5"/>
      <c r="C26066" s="5" t="str">
        <f>IFERROR(__xludf.DUMMYFUNCTION("""COMPUTED_VALUE"""),"")</f>
        <v/>
      </c>
      <c r="D26066" s="5">
        <v>0.0</v>
      </c>
    </row>
    <row r="26067" ht="14.25" customHeight="1">
      <c r="A26067" s="5"/>
      <c r="B26067" s="5"/>
      <c r="C26067" s="5" t="str">
        <f>IFERROR(__xludf.DUMMYFUNCTION("""COMPUTED_VALUE"""),"")</f>
        <v/>
      </c>
      <c r="D26067" s="5">
        <v>0.0</v>
      </c>
    </row>
    <row r="26068" ht="14.25" customHeight="1">
      <c r="A26068" s="5"/>
      <c r="B26068" s="5"/>
      <c r="C26068" s="5" t="str">
        <f>IFERROR(__xludf.DUMMYFUNCTION("""COMPUTED_VALUE"""),"")</f>
        <v/>
      </c>
      <c r="D26068" s="5">
        <v>0.0</v>
      </c>
    </row>
    <row r="26069" ht="14.25" customHeight="1">
      <c r="A26069" s="5"/>
      <c r="B26069" s="5"/>
      <c r="C26069" s="5" t="str">
        <f>IFERROR(__xludf.DUMMYFUNCTION("""COMPUTED_VALUE"""),"")</f>
        <v/>
      </c>
      <c r="D26069" s="5">
        <v>0.0</v>
      </c>
    </row>
    <row r="26070" ht="14.25" customHeight="1">
      <c r="A26070" s="5"/>
      <c r="B26070" s="5"/>
      <c r="C26070" s="5" t="str">
        <f>IFERROR(__xludf.DUMMYFUNCTION("""COMPUTED_VALUE"""),"")</f>
        <v/>
      </c>
      <c r="D26070" s="5">
        <v>0.0</v>
      </c>
    </row>
    <row r="26071" ht="14.25" customHeight="1">
      <c r="A26071" s="5"/>
      <c r="B26071" s="5"/>
      <c r="C26071" s="5" t="str">
        <f>IFERROR(__xludf.DUMMYFUNCTION("""COMPUTED_VALUE"""),"")</f>
        <v/>
      </c>
      <c r="D26071" s="5">
        <v>0.0</v>
      </c>
    </row>
    <row r="26072" ht="14.25" customHeight="1">
      <c r="A26072" s="5"/>
      <c r="B26072" s="5"/>
      <c r="C26072" s="5" t="str">
        <f>IFERROR(__xludf.DUMMYFUNCTION("""COMPUTED_VALUE"""),"")</f>
        <v/>
      </c>
      <c r="D26072" s="5">
        <v>0.0</v>
      </c>
    </row>
    <row r="26073" ht="14.25" customHeight="1">
      <c r="A26073" s="5"/>
      <c r="B26073" s="5"/>
      <c r="C26073" s="5" t="str">
        <f>IFERROR(__xludf.DUMMYFUNCTION("""COMPUTED_VALUE"""),"")</f>
        <v/>
      </c>
      <c r="D26073" s="5">
        <v>0.0</v>
      </c>
    </row>
    <row r="26074" ht="14.25" customHeight="1">
      <c r="A26074" s="5"/>
      <c r="B26074" s="5"/>
      <c r="C26074" s="5" t="str">
        <f>IFERROR(__xludf.DUMMYFUNCTION("""COMPUTED_VALUE"""),"")</f>
        <v/>
      </c>
      <c r="D26074" s="5">
        <v>0.0</v>
      </c>
    </row>
    <row r="26075" ht="14.25" customHeight="1">
      <c r="A26075" s="5"/>
      <c r="B26075" s="5"/>
      <c r="C26075" s="5" t="str">
        <f>IFERROR(__xludf.DUMMYFUNCTION("""COMPUTED_VALUE"""),"")</f>
        <v/>
      </c>
      <c r="D26075" s="5">
        <v>0.0</v>
      </c>
    </row>
    <row r="26076" ht="14.25" customHeight="1">
      <c r="A26076" s="5"/>
      <c r="B26076" s="5"/>
      <c r="C26076" s="5" t="str">
        <f>IFERROR(__xludf.DUMMYFUNCTION("""COMPUTED_VALUE"""),"")</f>
        <v/>
      </c>
      <c r="D26076" s="5">
        <v>0.0</v>
      </c>
    </row>
    <row r="26077" ht="14.25" customHeight="1">
      <c r="A26077" s="5"/>
      <c r="B26077" s="5"/>
      <c r="C26077" s="5" t="str">
        <f>IFERROR(__xludf.DUMMYFUNCTION("""COMPUTED_VALUE"""),"")</f>
        <v/>
      </c>
      <c r="D26077" s="5">
        <v>0.0</v>
      </c>
    </row>
    <row r="26078" ht="14.25" customHeight="1">
      <c r="A26078" s="5"/>
      <c r="B26078" s="5"/>
      <c r="C26078" s="5" t="str">
        <f>IFERROR(__xludf.DUMMYFUNCTION("""COMPUTED_VALUE"""),"")</f>
        <v/>
      </c>
      <c r="D26078" s="5">
        <v>0.0</v>
      </c>
    </row>
    <row r="26079" ht="14.25" customHeight="1">
      <c r="A26079" s="5"/>
      <c r="B26079" s="5"/>
      <c r="C26079" s="5" t="str">
        <f>IFERROR(__xludf.DUMMYFUNCTION("""COMPUTED_VALUE"""),"")</f>
        <v/>
      </c>
      <c r="D26079" s="5">
        <v>0.0</v>
      </c>
    </row>
    <row r="26080" ht="14.25" customHeight="1">
      <c r="A26080" s="5"/>
      <c r="B26080" s="5"/>
      <c r="C26080" s="5" t="str">
        <f>IFERROR(__xludf.DUMMYFUNCTION("""COMPUTED_VALUE"""),"")</f>
        <v/>
      </c>
      <c r="D26080" s="5">
        <v>0.0</v>
      </c>
    </row>
    <row r="26081" ht="14.25" customHeight="1">
      <c r="A26081" s="5"/>
      <c r="B26081" s="5"/>
      <c r="C26081" s="5" t="str">
        <f>IFERROR(__xludf.DUMMYFUNCTION("""COMPUTED_VALUE"""),"")</f>
        <v/>
      </c>
      <c r="D26081" s="5">
        <v>0.0</v>
      </c>
    </row>
    <row r="26082" ht="14.25" customHeight="1">
      <c r="A26082" s="5"/>
      <c r="B26082" s="5"/>
      <c r="C26082" s="5" t="str">
        <f>IFERROR(__xludf.DUMMYFUNCTION("""COMPUTED_VALUE"""),"")</f>
        <v/>
      </c>
      <c r="D26082" s="5">
        <v>0.0</v>
      </c>
    </row>
    <row r="26083" ht="14.25" customHeight="1">
      <c r="A26083" s="5"/>
      <c r="B26083" s="5"/>
      <c r="C26083" s="5" t="str">
        <f>IFERROR(__xludf.DUMMYFUNCTION("""COMPUTED_VALUE"""),"")</f>
        <v/>
      </c>
      <c r="D26083" s="5">
        <v>0.0</v>
      </c>
    </row>
    <row r="26084" ht="14.25" customHeight="1">
      <c r="A26084" s="5"/>
      <c r="B26084" s="5"/>
      <c r="C26084" s="5" t="str">
        <f>IFERROR(__xludf.DUMMYFUNCTION("""COMPUTED_VALUE"""),"")</f>
        <v/>
      </c>
      <c r="D26084" s="5">
        <v>0.0</v>
      </c>
    </row>
    <row r="26085" ht="14.25" customHeight="1">
      <c r="A26085" s="5"/>
      <c r="B26085" s="5"/>
      <c r="C26085" s="5" t="str">
        <f>IFERROR(__xludf.DUMMYFUNCTION("""COMPUTED_VALUE"""),"")</f>
        <v/>
      </c>
      <c r="D26085" s="5">
        <v>0.0</v>
      </c>
    </row>
    <row r="26086" ht="14.25" customHeight="1">
      <c r="A26086" s="5"/>
      <c r="B26086" s="5"/>
      <c r="C26086" s="5" t="str">
        <f>IFERROR(__xludf.DUMMYFUNCTION("""COMPUTED_VALUE"""),"")</f>
        <v/>
      </c>
      <c r="D26086" s="5">
        <v>0.0</v>
      </c>
    </row>
    <row r="26087" ht="14.25" customHeight="1">
      <c r="A26087" s="5"/>
      <c r="B26087" s="5"/>
      <c r="C26087" s="5" t="str">
        <f>IFERROR(__xludf.DUMMYFUNCTION("""COMPUTED_VALUE"""),"")</f>
        <v/>
      </c>
      <c r="D26087" s="5">
        <v>0.0</v>
      </c>
    </row>
    <row r="26088" ht="14.25" customHeight="1">
      <c r="A26088" s="5"/>
      <c r="B26088" s="5"/>
      <c r="C26088" s="5" t="str">
        <f>IFERROR(__xludf.DUMMYFUNCTION("""COMPUTED_VALUE"""),"")</f>
        <v/>
      </c>
      <c r="D26088" s="5">
        <v>0.0</v>
      </c>
    </row>
    <row r="26089" ht="14.25" customHeight="1">
      <c r="A26089" s="5"/>
      <c r="B26089" s="5"/>
      <c r="C26089" s="5" t="str">
        <f>IFERROR(__xludf.DUMMYFUNCTION("""COMPUTED_VALUE"""),"")</f>
        <v/>
      </c>
      <c r="D26089" s="5">
        <v>0.0</v>
      </c>
    </row>
    <row r="26090" ht="14.25" customHeight="1">
      <c r="A26090" s="5"/>
      <c r="B26090" s="5"/>
      <c r="C26090" s="5" t="str">
        <f>IFERROR(__xludf.DUMMYFUNCTION("""COMPUTED_VALUE"""),"")</f>
        <v/>
      </c>
      <c r="D26090" s="5">
        <v>0.0</v>
      </c>
    </row>
    <row r="26091" ht="14.25" customHeight="1">
      <c r="A26091" s="5"/>
      <c r="B26091" s="5"/>
      <c r="C26091" s="5" t="str">
        <f>IFERROR(__xludf.DUMMYFUNCTION("""COMPUTED_VALUE"""),"")</f>
        <v/>
      </c>
      <c r="D26091" s="5">
        <v>0.0</v>
      </c>
    </row>
    <row r="26092" ht="14.25" customHeight="1">
      <c r="A26092" s="5"/>
      <c r="B26092" s="5"/>
      <c r="C26092" s="5" t="str">
        <f>IFERROR(__xludf.DUMMYFUNCTION("""COMPUTED_VALUE"""),"")</f>
        <v/>
      </c>
      <c r="D26092" s="5">
        <v>0.0</v>
      </c>
    </row>
    <row r="26093" ht="14.25" customHeight="1">
      <c r="A26093" s="5"/>
      <c r="B26093" s="5"/>
      <c r="C26093" s="5" t="str">
        <f>IFERROR(__xludf.DUMMYFUNCTION("""COMPUTED_VALUE"""),"")</f>
        <v/>
      </c>
      <c r="D26093" s="5">
        <v>0.0</v>
      </c>
    </row>
    <row r="26094" ht="14.25" customHeight="1">
      <c r="A26094" s="5"/>
      <c r="B26094" s="5"/>
      <c r="C26094" s="5" t="str">
        <f>IFERROR(__xludf.DUMMYFUNCTION("""COMPUTED_VALUE"""),"")</f>
        <v/>
      </c>
      <c r="D26094" s="5">
        <v>0.0</v>
      </c>
    </row>
    <row r="26095" ht="14.25" customHeight="1">
      <c r="A26095" s="5"/>
      <c r="B26095" s="5"/>
      <c r="C26095" s="5" t="str">
        <f>IFERROR(__xludf.DUMMYFUNCTION("""COMPUTED_VALUE"""),"")</f>
        <v/>
      </c>
      <c r="D26095" s="5">
        <v>0.0</v>
      </c>
    </row>
    <row r="26096" ht="14.25" customHeight="1">
      <c r="A26096" s="5"/>
      <c r="B26096" s="5"/>
      <c r="C26096" s="5" t="str">
        <f>IFERROR(__xludf.DUMMYFUNCTION("""COMPUTED_VALUE"""),"")</f>
        <v/>
      </c>
      <c r="D26096" s="5">
        <v>0.0</v>
      </c>
    </row>
    <row r="26097" ht="14.25" customHeight="1">
      <c r="A26097" s="5"/>
      <c r="B26097" s="5"/>
      <c r="C26097" s="5" t="str">
        <f>IFERROR(__xludf.DUMMYFUNCTION("""COMPUTED_VALUE"""),"")</f>
        <v/>
      </c>
      <c r="D26097" s="5">
        <v>0.0</v>
      </c>
    </row>
    <row r="26098" ht="14.25" customHeight="1">
      <c r="A26098" s="5"/>
      <c r="B26098" s="5"/>
      <c r="C26098" s="5" t="str">
        <f>IFERROR(__xludf.DUMMYFUNCTION("""COMPUTED_VALUE"""),"")</f>
        <v/>
      </c>
      <c r="D26098" s="5">
        <v>0.0</v>
      </c>
    </row>
    <row r="26099" ht="14.25" customHeight="1">
      <c r="A26099" s="5"/>
      <c r="B26099" s="5"/>
      <c r="C26099" s="5" t="str">
        <f>IFERROR(__xludf.DUMMYFUNCTION("""COMPUTED_VALUE"""),"")</f>
        <v/>
      </c>
      <c r="D26099" s="5">
        <v>0.0</v>
      </c>
    </row>
    <row r="26100" ht="14.25" customHeight="1">
      <c r="A26100" s="5"/>
      <c r="B26100" s="5"/>
      <c r="C26100" s="5" t="str">
        <f>IFERROR(__xludf.DUMMYFUNCTION("""COMPUTED_VALUE"""),"")</f>
        <v/>
      </c>
      <c r="D26100" s="5">
        <v>0.0</v>
      </c>
    </row>
    <row r="26101" ht="14.25" customHeight="1">
      <c r="A26101" s="5"/>
      <c r="B26101" s="5"/>
      <c r="C26101" s="5" t="str">
        <f>IFERROR(__xludf.DUMMYFUNCTION("""COMPUTED_VALUE"""),"")</f>
        <v/>
      </c>
      <c r="D26101" s="5">
        <v>0.0</v>
      </c>
    </row>
    <row r="26102" ht="14.25" customHeight="1">
      <c r="A26102" s="5"/>
      <c r="B26102" s="5"/>
      <c r="C26102" s="5" t="str">
        <f>IFERROR(__xludf.DUMMYFUNCTION("""COMPUTED_VALUE"""),"")</f>
        <v/>
      </c>
      <c r="D26102" s="5">
        <v>0.0</v>
      </c>
    </row>
    <row r="26103" ht="14.25" customHeight="1">
      <c r="A26103" s="5"/>
      <c r="B26103" s="5"/>
      <c r="C26103" s="5" t="str">
        <f>IFERROR(__xludf.DUMMYFUNCTION("""COMPUTED_VALUE"""),"")</f>
        <v/>
      </c>
      <c r="D26103" s="5">
        <v>0.0</v>
      </c>
    </row>
    <row r="26104" ht="14.25" customHeight="1">
      <c r="A26104" s="5"/>
      <c r="B26104" s="5"/>
      <c r="C26104" s="5" t="str">
        <f>IFERROR(__xludf.DUMMYFUNCTION("""COMPUTED_VALUE"""),"")</f>
        <v/>
      </c>
      <c r="D26104" s="5">
        <v>0.0</v>
      </c>
    </row>
    <row r="26105" ht="14.25" customHeight="1">
      <c r="A26105" s="5"/>
      <c r="B26105" s="5"/>
      <c r="C26105" s="5" t="str">
        <f>IFERROR(__xludf.DUMMYFUNCTION("""COMPUTED_VALUE"""),"")</f>
        <v/>
      </c>
      <c r="D26105" s="5">
        <v>0.0</v>
      </c>
    </row>
    <row r="26106" ht="14.25" customHeight="1">
      <c r="A26106" s="5"/>
      <c r="B26106" s="5"/>
      <c r="C26106" s="5" t="str">
        <f>IFERROR(__xludf.DUMMYFUNCTION("""COMPUTED_VALUE"""),"")</f>
        <v/>
      </c>
      <c r="D26106" s="5">
        <v>0.0</v>
      </c>
    </row>
    <row r="26107" ht="14.25" customHeight="1">
      <c r="A26107" s="5"/>
      <c r="B26107" s="5"/>
      <c r="C26107" s="5" t="str">
        <f>IFERROR(__xludf.DUMMYFUNCTION("""COMPUTED_VALUE"""),"")</f>
        <v/>
      </c>
      <c r="D26107" s="5">
        <v>0.0</v>
      </c>
    </row>
    <row r="26108" ht="14.25" customHeight="1">
      <c r="A26108" s="5"/>
      <c r="B26108" s="5"/>
      <c r="C26108" s="5" t="str">
        <f>IFERROR(__xludf.DUMMYFUNCTION("""COMPUTED_VALUE"""),"")</f>
        <v/>
      </c>
      <c r="D26108" s="5">
        <v>0.0</v>
      </c>
    </row>
    <row r="26109" ht="14.25" customHeight="1">
      <c r="A26109" s="5"/>
      <c r="B26109" s="5"/>
      <c r="C26109" s="5" t="str">
        <f>IFERROR(__xludf.DUMMYFUNCTION("""COMPUTED_VALUE"""),"")</f>
        <v/>
      </c>
      <c r="D26109" s="5">
        <v>0.0</v>
      </c>
    </row>
    <row r="26110" ht="14.25" customHeight="1">
      <c r="A26110" s="5"/>
      <c r="B26110" s="5"/>
      <c r="C26110" s="5" t="str">
        <f>IFERROR(__xludf.DUMMYFUNCTION("""COMPUTED_VALUE"""),"")</f>
        <v/>
      </c>
      <c r="D26110" s="5">
        <v>0.0</v>
      </c>
    </row>
    <row r="26111" ht="14.25" customHeight="1">
      <c r="A26111" s="5"/>
      <c r="B26111" s="5"/>
      <c r="C26111" s="5" t="str">
        <f>IFERROR(__xludf.DUMMYFUNCTION("""COMPUTED_VALUE"""),"")</f>
        <v/>
      </c>
      <c r="D26111" s="5">
        <v>0.0</v>
      </c>
    </row>
    <row r="26112" ht="14.25" customHeight="1">
      <c r="A26112" s="5"/>
      <c r="B26112" s="5"/>
      <c r="C26112" s="5" t="str">
        <f>IFERROR(__xludf.DUMMYFUNCTION("""COMPUTED_VALUE"""),"")</f>
        <v/>
      </c>
      <c r="D26112" s="5">
        <v>0.0</v>
      </c>
    </row>
    <row r="26113" ht="14.25" customHeight="1">
      <c r="A26113" s="5"/>
      <c r="B26113" s="5"/>
      <c r="C26113" s="5" t="str">
        <f>IFERROR(__xludf.DUMMYFUNCTION("""COMPUTED_VALUE"""),"")</f>
        <v/>
      </c>
      <c r="D26113" s="5">
        <v>0.0</v>
      </c>
    </row>
    <row r="26114" ht="14.25" customHeight="1">
      <c r="A26114" s="5"/>
      <c r="B26114" s="5"/>
      <c r="C26114" s="5" t="str">
        <f>IFERROR(__xludf.DUMMYFUNCTION("""COMPUTED_VALUE"""),"")</f>
        <v/>
      </c>
      <c r="D26114" s="5">
        <v>0.0</v>
      </c>
    </row>
    <row r="26115" ht="14.25" customHeight="1">
      <c r="A26115" s="5"/>
      <c r="B26115" s="5"/>
      <c r="C26115" s="5" t="str">
        <f>IFERROR(__xludf.DUMMYFUNCTION("""COMPUTED_VALUE"""),"")</f>
        <v/>
      </c>
      <c r="D26115" s="5">
        <v>0.0</v>
      </c>
    </row>
    <row r="26116" ht="14.25" customHeight="1">
      <c r="A26116" s="5"/>
      <c r="B26116" s="5"/>
      <c r="C26116" s="5" t="str">
        <f>IFERROR(__xludf.DUMMYFUNCTION("""COMPUTED_VALUE"""),"")</f>
        <v/>
      </c>
      <c r="D26116" s="5">
        <v>0.0</v>
      </c>
    </row>
    <row r="26117" ht="14.25" customHeight="1">
      <c r="A26117" s="5"/>
      <c r="B26117" s="5"/>
      <c r="C26117" s="5" t="str">
        <f>IFERROR(__xludf.DUMMYFUNCTION("""COMPUTED_VALUE"""),"")</f>
        <v/>
      </c>
      <c r="D26117" s="5">
        <v>0.0</v>
      </c>
    </row>
    <row r="26118" ht="14.25" customHeight="1">
      <c r="A26118" s="5"/>
      <c r="B26118" s="5"/>
      <c r="C26118" s="5" t="str">
        <f>IFERROR(__xludf.DUMMYFUNCTION("""COMPUTED_VALUE"""),"")</f>
        <v/>
      </c>
      <c r="D26118" s="5">
        <v>0.0</v>
      </c>
    </row>
    <row r="26119" ht="14.25" customHeight="1">
      <c r="A26119" s="5"/>
      <c r="B26119" s="5"/>
      <c r="C26119" s="5" t="str">
        <f>IFERROR(__xludf.DUMMYFUNCTION("""COMPUTED_VALUE"""),"")</f>
        <v/>
      </c>
      <c r="D26119" s="5">
        <v>0.0</v>
      </c>
    </row>
    <row r="26120" ht="14.25" customHeight="1">
      <c r="A26120" s="5"/>
      <c r="B26120" s="5"/>
      <c r="C26120" s="5" t="str">
        <f>IFERROR(__xludf.DUMMYFUNCTION("""COMPUTED_VALUE"""),"")</f>
        <v/>
      </c>
      <c r="D26120" s="5">
        <v>0.0</v>
      </c>
    </row>
    <row r="26121" ht="14.25" customHeight="1">
      <c r="A26121" s="5"/>
      <c r="B26121" s="5"/>
      <c r="C26121" s="5" t="str">
        <f>IFERROR(__xludf.DUMMYFUNCTION("""COMPUTED_VALUE"""),"")</f>
        <v/>
      </c>
      <c r="D26121" s="5">
        <v>0.0</v>
      </c>
    </row>
    <row r="26122" ht="14.25" customHeight="1">
      <c r="A26122" s="5"/>
      <c r="B26122" s="5"/>
      <c r="C26122" s="5" t="str">
        <f>IFERROR(__xludf.DUMMYFUNCTION("""COMPUTED_VALUE"""),"")</f>
        <v/>
      </c>
      <c r="D26122" s="5">
        <v>0.0</v>
      </c>
    </row>
    <row r="26123" ht="14.25" customHeight="1">
      <c r="A26123" s="5"/>
      <c r="B26123" s="5"/>
      <c r="C26123" s="5" t="str">
        <f>IFERROR(__xludf.DUMMYFUNCTION("""COMPUTED_VALUE"""),"")</f>
        <v/>
      </c>
      <c r="D26123" s="5">
        <v>0.0</v>
      </c>
    </row>
    <row r="26124" ht="14.25" customHeight="1">
      <c r="A26124" s="5"/>
      <c r="B26124" s="5"/>
      <c r="C26124" s="5" t="str">
        <f>IFERROR(__xludf.DUMMYFUNCTION("""COMPUTED_VALUE"""),"")</f>
        <v/>
      </c>
      <c r="D26124" s="5">
        <v>0.0</v>
      </c>
    </row>
    <row r="26125" ht="14.25" customHeight="1">
      <c r="A26125" s="5"/>
      <c r="B26125" s="5"/>
      <c r="C26125" s="5" t="str">
        <f>IFERROR(__xludf.DUMMYFUNCTION("""COMPUTED_VALUE"""),"")</f>
        <v/>
      </c>
      <c r="D26125" s="5">
        <v>0.0</v>
      </c>
    </row>
    <row r="26126" ht="14.25" customHeight="1">
      <c r="A26126" s="5"/>
      <c r="B26126" s="5"/>
      <c r="C26126" s="5" t="str">
        <f>IFERROR(__xludf.DUMMYFUNCTION("""COMPUTED_VALUE"""),"")</f>
        <v/>
      </c>
      <c r="D26126" s="5">
        <v>0.0</v>
      </c>
    </row>
    <row r="26127" ht="14.25" customHeight="1">
      <c r="A26127" s="5"/>
      <c r="B26127" s="5"/>
      <c r="C26127" s="5" t="str">
        <f>IFERROR(__xludf.DUMMYFUNCTION("""COMPUTED_VALUE"""),"")</f>
        <v/>
      </c>
      <c r="D26127" s="5">
        <v>0.0</v>
      </c>
    </row>
    <row r="26128" ht="14.25" customHeight="1">
      <c r="A26128" s="5"/>
      <c r="B26128" s="5"/>
      <c r="C26128" s="5" t="str">
        <f>IFERROR(__xludf.DUMMYFUNCTION("""COMPUTED_VALUE"""),"")</f>
        <v/>
      </c>
      <c r="D26128" s="5">
        <v>0.0</v>
      </c>
    </row>
    <row r="26129" ht="14.25" customHeight="1">
      <c r="A26129" s="5"/>
      <c r="B26129" s="5"/>
      <c r="C26129" s="5" t="str">
        <f>IFERROR(__xludf.DUMMYFUNCTION("""COMPUTED_VALUE"""),"")</f>
        <v/>
      </c>
      <c r="D26129" s="5">
        <v>0.0</v>
      </c>
    </row>
    <row r="26130" ht="14.25" customHeight="1">
      <c r="A26130" s="5"/>
      <c r="B26130" s="5"/>
      <c r="C26130" s="5" t="str">
        <f>IFERROR(__xludf.DUMMYFUNCTION("""COMPUTED_VALUE"""),"")</f>
        <v/>
      </c>
      <c r="D26130" s="5">
        <v>0.0</v>
      </c>
    </row>
    <row r="26131" ht="14.25" customHeight="1">
      <c r="A26131" s="5"/>
      <c r="B26131" s="5"/>
      <c r="C26131" s="5" t="str">
        <f>IFERROR(__xludf.DUMMYFUNCTION("""COMPUTED_VALUE"""),"")</f>
        <v/>
      </c>
      <c r="D26131" s="5">
        <v>0.0</v>
      </c>
    </row>
    <row r="26132" ht="14.25" customHeight="1">
      <c r="A26132" s="5"/>
      <c r="B26132" s="5"/>
      <c r="C26132" s="5" t="str">
        <f>IFERROR(__xludf.DUMMYFUNCTION("""COMPUTED_VALUE"""),"")</f>
        <v/>
      </c>
      <c r="D26132" s="5">
        <v>0.0</v>
      </c>
    </row>
    <row r="26133" ht="14.25" customHeight="1">
      <c r="A26133" s="5"/>
      <c r="B26133" s="5"/>
      <c r="C26133" s="5" t="str">
        <f>IFERROR(__xludf.DUMMYFUNCTION("""COMPUTED_VALUE"""),"")</f>
        <v/>
      </c>
      <c r="D26133" s="5">
        <v>0.0</v>
      </c>
    </row>
    <row r="26134" ht="14.25" customHeight="1">
      <c r="A26134" s="5"/>
      <c r="B26134" s="5"/>
      <c r="C26134" s="5" t="str">
        <f>IFERROR(__xludf.DUMMYFUNCTION("""COMPUTED_VALUE"""),"")</f>
        <v/>
      </c>
      <c r="D26134" s="5">
        <v>0.0</v>
      </c>
    </row>
    <row r="26135" ht="14.25" customHeight="1">
      <c r="A26135" s="5"/>
      <c r="B26135" s="5"/>
      <c r="C26135" s="5" t="str">
        <f>IFERROR(__xludf.DUMMYFUNCTION("""COMPUTED_VALUE"""),"")</f>
        <v/>
      </c>
      <c r="D26135" s="5">
        <v>0.0</v>
      </c>
    </row>
    <row r="26136" ht="14.25" customHeight="1">
      <c r="A26136" s="5"/>
      <c r="B26136" s="5"/>
      <c r="C26136" s="5" t="str">
        <f>IFERROR(__xludf.DUMMYFUNCTION("""COMPUTED_VALUE"""),"")</f>
        <v/>
      </c>
      <c r="D26136" s="5">
        <v>0.0</v>
      </c>
    </row>
    <row r="26137" ht="14.25" customHeight="1">
      <c r="A26137" s="5"/>
      <c r="B26137" s="5"/>
      <c r="C26137" s="5" t="str">
        <f>IFERROR(__xludf.DUMMYFUNCTION("""COMPUTED_VALUE"""),"")</f>
        <v/>
      </c>
      <c r="D26137" s="5">
        <v>0.0</v>
      </c>
    </row>
    <row r="26138" ht="14.25" customHeight="1">
      <c r="A26138" s="5"/>
      <c r="B26138" s="5"/>
      <c r="C26138" s="5" t="str">
        <f>IFERROR(__xludf.DUMMYFUNCTION("""COMPUTED_VALUE"""),"")</f>
        <v/>
      </c>
      <c r="D26138" s="5">
        <v>0.0</v>
      </c>
    </row>
    <row r="26139" ht="14.25" customHeight="1">
      <c r="A26139" s="5"/>
      <c r="B26139" s="5"/>
      <c r="C26139" s="5" t="str">
        <f>IFERROR(__xludf.DUMMYFUNCTION("""COMPUTED_VALUE"""),"")</f>
        <v/>
      </c>
      <c r="D26139" s="5">
        <v>0.0</v>
      </c>
    </row>
    <row r="26140" ht="14.25" customHeight="1">
      <c r="A26140" s="5"/>
      <c r="B26140" s="5"/>
      <c r="C26140" s="5" t="str">
        <f>IFERROR(__xludf.DUMMYFUNCTION("""COMPUTED_VALUE"""),"")</f>
        <v/>
      </c>
      <c r="D26140" s="5">
        <v>0.0</v>
      </c>
    </row>
    <row r="26141" ht="14.25" customHeight="1">
      <c r="A26141" s="5"/>
      <c r="B26141" s="5"/>
      <c r="C26141" s="5" t="str">
        <f>IFERROR(__xludf.DUMMYFUNCTION("""COMPUTED_VALUE"""),"")</f>
        <v/>
      </c>
      <c r="D26141" s="5">
        <v>0.0</v>
      </c>
    </row>
    <row r="26142" ht="14.25" customHeight="1">
      <c r="A26142" s="5"/>
      <c r="B26142" s="5"/>
      <c r="C26142" s="5" t="str">
        <f>IFERROR(__xludf.DUMMYFUNCTION("""COMPUTED_VALUE"""),"")</f>
        <v/>
      </c>
      <c r="D26142" s="5">
        <v>0.0</v>
      </c>
    </row>
    <row r="26143" ht="14.25" customHeight="1">
      <c r="A26143" s="5"/>
      <c r="B26143" s="5"/>
      <c r="C26143" s="5" t="str">
        <f>IFERROR(__xludf.DUMMYFUNCTION("""COMPUTED_VALUE"""),"")</f>
        <v/>
      </c>
      <c r="D26143" s="5">
        <v>0.0</v>
      </c>
    </row>
    <row r="26144" ht="14.25" customHeight="1">
      <c r="A26144" s="5"/>
      <c r="B26144" s="5"/>
      <c r="C26144" s="5" t="str">
        <f>IFERROR(__xludf.DUMMYFUNCTION("""COMPUTED_VALUE"""),"")</f>
        <v/>
      </c>
      <c r="D26144" s="5">
        <v>0.0</v>
      </c>
    </row>
    <row r="26145" ht="14.25" customHeight="1">
      <c r="A26145" s="5"/>
      <c r="B26145" s="5"/>
      <c r="C26145" s="5" t="str">
        <f>IFERROR(__xludf.DUMMYFUNCTION("""COMPUTED_VALUE"""),"")</f>
        <v/>
      </c>
      <c r="D26145" s="5">
        <v>0.0</v>
      </c>
    </row>
    <row r="26146" ht="14.25" customHeight="1">
      <c r="A26146" s="5"/>
      <c r="B26146" s="5"/>
      <c r="C26146" s="5" t="str">
        <f>IFERROR(__xludf.DUMMYFUNCTION("""COMPUTED_VALUE"""),"")</f>
        <v/>
      </c>
      <c r="D26146" s="5">
        <v>0.0</v>
      </c>
    </row>
    <row r="26147" ht="14.25" customHeight="1">
      <c r="A26147" s="5"/>
      <c r="B26147" s="5"/>
      <c r="C26147" s="5" t="str">
        <f>IFERROR(__xludf.DUMMYFUNCTION("""COMPUTED_VALUE"""),"")</f>
        <v/>
      </c>
      <c r="D26147" s="5">
        <v>0.0</v>
      </c>
    </row>
    <row r="26148" ht="14.25" customHeight="1">
      <c r="A26148" s="5"/>
      <c r="B26148" s="5"/>
      <c r="C26148" s="5" t="str">
        <f>IFERROR(__xludf.DUMMYFUNCTION("""COMPUTED_VALUE"""),"")</f>
        <v/>
      </c>
      <c r="D26148" s="5">
        <v>0.0</v>
      </c>
    </row>
    <row r="26149" ht="14.25" customHeight="1">
      <c r="A26149" s="5"/>
      <c r="B26149" s="5"/>
      <c r="C26149" s="5" t="str">
        <f>IFERROR(__xludf.DUMMYFUNCTION("""COMPUTED_VALUE"""),"")</f>
        <v/>
      </c>
      <c r="D26149" s="5">
        <v>0.0</v>
      </c>
    </row>
    <row r="26150" ht="14.25" customHeight="1">
      <c r="A26150" s="5"/>
      <c r="B26150" s="5"/>
      <c r="C26150" s="5" t="str">
        <f>IFERROR(__xludf.DUMMYFUNCTION("""COMPUTED_VALUE"""),"")</f>
        <v/>
      </c>
      <c r="D26150" s="5">
        <v>0.0</v>
      </c>
    </row>
    <row r="26151" ht="14.25" customHeight="1">
      <c r="A26151" s="5"/>
      <c r="B26151" s="5"/>
      <c r="C26151" s="5" t="str">
        <f>IFERROR(__xludf.DUMMYFUNCTION("""COMPUTED_VALUE"""),"")</f>
        <v/>
      </c>
      <c r="D26151" s="5">
        <v>0.0</v>
      </c>
    </row>
    <row r="26152" ht="14.25" customHeight="1">
      <c r="A26152" s="5"/>
      <c r="B26152" s="5"/>
      <c r="C26152" s="5" t="str">
        <f>IFERROR(__xludf.DUMMYFUNCTION("""COMPUTED_VALUE"""),"")</f>
        <v/>
      </c>
      <c r="D26152" s="5">
        <v>0.0</v>
      </c>
    </row>
    <row r="26153" ht="14.25" customHeight="1">
      <c r="A26153" s="5"/>
      <c r="B26153" s="5"/>
      <c r="C26153" s="5" t="str">
        <f>IFERROR(__xludf.DUMMYFUNCTION("""COMPUTED_VALUE"""),"")</f>
        <v/>
      </c>
      <c r="D26153" s="5">
        <v>0.0</v>
      </c>
    </row>
    <row r="26154" ht="14.25" customHeight="1">
      <c r="A26154" s="5"/>
      <c r="B26154" s="5"/>
      <c r="C26154" s="5" t="str">
        <f>IFERROR(__xludf.DUMMYFUNCTION("""COMPUTED_VALUE"""),"")</f>
        <v/>
      </c>
      <c r="D26154" s="5">
        <v>0.0</v>
      </c>
    </row>
    <row r="26155" ht="14.25" customHeight="1">
      <c r="A26155" s="5"/>
      <c r="B26155" s="5"/>
      <c r="C26155" s="5" t="str">
        <f>IFERROR(__xludf.DUMMYFUNCTION("""COMPUTED_VALUE"""),"")</f>
        <v/>
      </c>
      <c r="D26155" s="5">
        <v>0.0</v>
      </c>
    </row>
    <row r="26156" ht="14.25" customHeight="1">
      <c r="A26156" s="5"/>
      <c r="B26156" s="5"/>
      <c r="C26156" s="5" t="str">
        <f>IFERROR(__xludf.DUMMYFUNCTION("""COMPUTED_VALUE"""),"")</f>
        <v/>
      </c>
      <c r="D26156" s="5">
        <v>0.0</v>
      </c>
    </row>
    <row r="26157" ht="14.25" customHeight="1">
      <c r="A26157" s="5"/>
      <c r="B26157" s="5"/>
      <c r="C26157" s="5" t="str">
        <f>IFERROR(__xludf.DUMMYFUNCTION("""COMPUTED_VALUE"""),"")</f>
        <v/>
      </c>
      <c r="D26157" s="5">
        <v>0.0</v>
      </c>
    </row>
    <row r="26158" ht="14.25" customHeight="1">
      <c r="A26158" s="5"/>
      <c r="B26158" s="5"/>
      <c r="C26158" s="5" t="str">
        <f>IFERROR(__xludf.DUMMYFUNCTION("""COMPUTED_VALUE"""),"")</f>
        <v/>
      </c>
      <c r="D26158" s="5">
        <v>0.0</v>
      </c>
    </row>
    <row r="26159" ht="14.25" customHeight="1">
      <c r="A26159" s="5"/>
      <c r="B26159" s="5"/>
      <c r="C26159" s="5" t="str">
        <f>IFERROR(__xludf.DUMMYFUNCTION("""COMPUTED_VALUE"""),"")</f>
        <v/>
      </c>
      <c r="D26159" s="5">
        <v>0.0</v>
      </c>
    </row>
    <row r="26160" ht="14.25" customHeight="1">
      <c r="A26160" s="5"/>
      <c r="B26160" s="5"/>
      <c r="C26160" s="5" t="str">
        <f>IFERROR(__xludf.DUMMYFUNCTION("""COMPUTED_VALUE"""),"")</f>
        <v/>
      </c>
      <c r="D26160" s="5">
        <v>0.0</v>
      </c>
    </row>
    <row r="26161" ht="14.25" customHeight="1">
      <c r="A26161" s="5"/>
      <c r="B26161" s="5"/>
      <c r="C26161" s="5" t="str">
        <f>IFERROR(__xludf.DUMMYFUNCTION("""COMPUTED_VALUE"""),"")</f>
        <v/>
      </c>
      <c r="D26161" s="5">
        <v>0.0</v>
      </c>
    </row>
    <row r="26162" ht="14.25" customHeight="1">
      <c r="A26162" s="5"/>
      <c r="B26162" s="5"/>
      <c r="C26162" s="5" t="str">
        <f>IFERROR(__xludf.DUMMYFUNCTION("""COMPUTED_VALUE"""),"")</f>
        <v/>
      </c>
      <c r="D26162" s="5">
        <v>0.0</v>
      </c>
    </row>
    <row r="26163" ht="14.25" customHeight="1">
      <c r="A26163" s="5"/>
      <c r="B26163" s="5"/>
      <c r="C26163" s="5" t="str">
        <f>IFERROR(__xludf.DUMMYFUNCTION("""COMPUTED_VALUE"""),"")</f>
        <v/>
      </c>
      <c r="D26163" s="5">
        <v>0.0</v>
      </c>
    </row>
    <row r="26164" ht="14.25" customHeight="1">
      <c r="A26164" s="5"/>
      <c r="B26164" s="5"/>
      <c r="C26164" s="5" t="str">
        <f>IFERROR(__xludf.DUMMYFUNCTION("""COMPUTED_VALUE"""),"")</f>
        <v/>
      </c>
      <c r="D26164" s="5">
        <v>0.0</v>
      </c>
    </row>
    <row r="26165" ht="14.25" customHeight="1">
      <c r="A26165" s="5"/>
      <c r="B26165" s="5"/>
      <c r="C26165" s="5" t="str">
        <f>IFERROR(__xludf.DUMMYFUNCTION("""COMPUTED_VALUE"""),"")</f>
        <v/>
      </c>
      <c r="D26165" s="5">
        <v>0.0</v>
      </c>
    </row>
    <row r="26166" ht="14.25" customHeight="1">
      <c r="A26166" s="5"/>
      <c r="B26166" s="5"/>
      <c r="C26166" s="5" t="str">
        <f>IFERROR(__xludf.DUMMYFUNCTION("""COMPUTED_VALUE"""),"")</f>
        <v/>
      </c>
      <c r="D26166" s="5">
        <v>0.0</v>
      </c>
    </row>
    <row r="26167" ht="14.25" customHeight="1">
      <c r="A26167" s="5"/>
      <c r="B26167" s="5"/>
      <c r="C26167" s="5" t="str">
        <f>IFERROR(__xludf.DUMMYFUNCTION("""COMPUTED_VALUE"""),"")</f>
        <v/>
      </c>
      <c r="D26167" s="5">
        <v>0.0</v>
      </c>
    </row>
    <row r="26168" ht="14.25" customHeight="1">
      <c r="A26168" s="5"/>
      <c r="B26168" s="5"/>
      <c r="C26168" s="5" t="str">
        <f>IFERROR(__xludf.DUMMYFUNCTION("""COMPUTED_VALUE"""),"")</f>
        <v/>
      </c>
      <c r="D26168" s="5">
        <v>0.0</v>
      </c>
    </row>
    <row r="26169" ht="14.25" customHeight="1">
      <c r="A26169" s="5"/>
      <c r="B26169" s="5"/>
      <c r="C26169" s="5" t="str">
        <f>IFERROR(__xludf.DUMMYFUNCTION("""COMPUTED_VALUE"""),"")</f>
        <v/>
      </c>
      <c r="D26169" s="5">
        <v>0.0</v>
      </c>
    </row>
    <row r="26170" ht="14.25" customHeight="1">
      <c r="A26170" s="5"/>
      <c r="B26170" s="5"/>
      <c r="C26170" s="5" t="str">
        <f>IFERROR(__xludf.DUMMYFUNCTION("""COMPUTED_VALUE"""),"")</f>
        <v/>
      </c>
      <c r="D26170" s="5">
        <v>0.0</v>
      </c>
    </row>
    <row r="26171" ht="14.25" customHeight="1">
      <c r="A26171" s="5"/>
      <c r="B26171" s="5"/>
      <c r="C26171" s="5" t="str">
        <f>IFERROR(__xludf.DUMMYFUNCTION("""COMPUTED_VALUE"""),"")</f>
        <v/>
      </c>
      <c r="D26171" s="5">
        <v>0.0</v>
      </c>
    </row>
    <row r="26172" ht="14.25" customHeight="1">
      <c r="A26172" s="5"/>
      <c r="B26172" s="5"/>
      <c r="C26172" s="5" t="str">
        <f>IFERROR(__xludf.DUMMYFUNCTION("""COMPUTED_VALUE"""),"")</f>
        <v/>
      </c>
      <c r="D26172" s="5">
        <v>0.0</v>
      </c>
    </row>
    <row r="26173" ht="14.25" customHeight="1">
      <c r="A26173" s="5"/>
      <c r="B26173" s="5"/>
      <c r="C26173" s="5" t="str">
        <f>IFERROR(__xludf.DUMMYFUNCTION("""COMPUTED_VALUE"""),"")</f>
        <v/>
      </c>
      <c r="D26173" s="5">
        <v>0.0</v>
      </c>
    </row>
    <row r="26174" ht="14.25" customHeight="1">
      <c r="A26174" s="5"/>
      <c r="B26174" s="5"/>
      <c r="C26174" s="5" t="str">
        <f>IFERROR(__xludf.DUMMYFUNCTION("""COMPUTED_VALUE"""),"")</f>
        <v/>
      </c>
      <c r="D26174" s="5">
        <v>0.0</v>
      </c>
    </row>
    <row r="26175" ht="14.25" customHeight="1">
      <c r="A26175" s="5"/>
      <c r="B26175" s="5"/>
      <c r="C26175" s="5" t="str">
        <f>IFERROR(__xludf.DUMMYFUNCTION("""COMPUTED_VALUE"""),"")</f>
        <v/>
      </c>
      <c r="D26175" s="5">
        <v>0.0</v>
      </c>
    </row>
    <row r="26176" ht="14.25" customHeight="1">
      <c r="A26176" s="5"/>
      <c r="B26176" s="5"/>
      <c r="C26176" s="5" t="str">
        <f>IFERROR(__xludf.DUMMYFUNCTION("""COMPUTED_VALUE"""),"")</f>
        <v/>
      </c>
      <c r="D26176" s="5">
        <v>0.0</v>
      </c>
    </row>
    <row r="26177" ht="14.25" customHeight="1">
      <c r="A26177" s="5"/>
      <c r="B26177" s="5"/>
      <c r="C26177" s="5" t="str">
        <f>IFERROR(__xludf.DUMMYFUNCTION("""COMPUTED_VALUE"""),"")</f>
        <v/>
      </c>
      <c r="D26177" s="5">
        <v>0.0</v>
      </c>
    </row>
    <row r="26178" ht="14.25" customHeight="1">
      <c r="A26178" s="5"/>
      <c r="B26178" s="5"/>
      <c r="C26178" s="5" t="str">
        <f>IFERROR(__xludf.DUMMYFUNCTION("""COMPUTED_VALUE"""),"")</f>
        <v/>
      </c>
      <c r="D26178" s="5">
        <v>0.0</v>
      </c>
    </row>
    <row r="26179" ht="14.25" customHeight="1">
      <c r="A26179" s="5"/>
      <c r="B26179" s="5"/>
      <c r="C26179" s="5" t="str">
        <f>IFERROR(__xludf.DUMMYFUNCTION("""COMPUTED_VALUE"""),"")</f>
        <v/>
      </c>
      <c r="D26179" s="5">
        <v>0.0</v>
      </c>
    </row>
    <row r="26180" ht="14.25" customHeight="1">
      <c r="A26180" s="5"/>
      <c r="B26180" s="5"/>
      <c r="C26180" s="5" t="str">
        <f>IFERROR(__xludf.DUMMYFUNCTION("""COMPUTED_VALUE"""),"")</f>
        <v/>
      </c>
      <c r="D26180" s="5">
        <v>0.0</v>
      </c>
    </row>
    <row r="26181" ht="14.25" customHeight="1">
      <c r="A26181" s="5"/>
      <c r="B26181" s="5"/>
      <c r="C26181" s="5" t="str">
        <f>IFERROR(__xludf.DUMMYFUNCTION("""COMPUTED_VALUE"""),"")</f>
        <v/>
      </c>
      <c r="D26181" s="5">
        <v>0.0</v>
      </c>
    </row>
    <row r="26182" ht="14.25" customHeight="1">
      <c r="A26182" s="5"/>
      <c r="B26182" s="5"/>
      <c r="C26182" s="5" t="str">
        <f>IFERROR(__xludf.DUMMYFUNCTION("""COMPUTED_VALUE"""),"")</f>
        <v/>
      </c>
      <c r="D26182" s="5">
        <v>0.0</v>
      </c>
    </row>
    <row r="26183" ht="14.25" customHeight="1">
      <c r="A26183" s="5"/>
      <c r="B26183" s="5"/>
      <c r="C26183" s="5" t="str">
        <f>IFERROR(__xludf.DUMMYFUNCTION("""COMPUTED_VALUE"""),"")</f>
        <v/>
      </c>
      <c r="D26183" s="5">
        <v>0.0</v>
      </c>
    </row>
    <row r="26184" ht="14.25" customHeight="1">
      <c r="A26184" s="5"/>
      <c r="B26184" s="5"/>
      <c r="C26184" s="5" t="str">
        <f>IFERROR(__xludf.DUMMYFUNCTION("""COMPUTED_VALUE"""),"")</f>
        <v/>
      </c>
      <c r="D26184" s="5">
        <v>0.0</v>
      </c>
    </row>
    <row r="26185" ht="14.25" customHeight="1">
      <c r="A26185" s="5"/>
      <c r="B26185" s="5"/>
      <c r="C26185" s="5" t="str">
        <f>IFERROR(__xludf.DUMMYFUNCTION("""COMPUTED_VALUE"""),"")</f>
        <v/>
      </c>
      <c r="D26185" s="5">
        <v>0.0</v>
      </c>
    </row>
    <row r="26186" ht="14.25" customHeight="1">
      <c r="A26186" s="5"/>
      <c r="B26186" s="5"/>
      <c r="C26186" s="5" t="str">
        <f>IFERROR(__xludf.DUMMYFUNCTION("""COMPUTED_VALUE"""),"")</f>
        <v/>
      </c>
      <c r="D26186" s="5">
        <v>0.0</v>
      </c>
    </row>
    <row r="26187" ht="14.25" customHeight="1">
      <c r="A26187" s="5"/>
      <c r="B26187" s="5"/>
      <c r="C26187" s="5" t="str">
        <f>IFERROR(__xludf.DUMMYFUNCTION("""COMPUTED_VALUE"""),"")</f>
        <v/>
      </c>
      <c r="D26187" s="5">
        <v>0.0</v>
      </c>
    </row>
    <row r="26188" ht="14.25" customHeight="1">
      <c r="A26188" s="5"/>
      <c r="B26188" s="5"/>
      <c r="C26188" s="5" t="str">
        <f>IFERROR(__xludf.DUMMYFUNCTION("""COMPUTED_VALUE"""),"")</f>
        <v/>
      </c>
      <c r="D26188" s="5">
        <v>0.0</v>
      </c>
    </row>
    <row r="26189" ht="14.25" customHeight="1">
      <c r="A26189" s="5"/>
      <c r="B26189" s="5"/>
      <c r="C26189" s="5" t="str">
        <f>IFERROR(__xludf.DUMMYFUNCTION("""COMPUTED_VALUE"""),"")</f>
        <v/>
      </c>
      <c r="D26189" s="5">
        <v>0.0</v>
      </c>
    </row>
    <row r="26190" ht="14.25" customHeight="1">
      <c r="A26190" s="5"/>
      <c r="B26190" s="5"/>
      <c r="C26190" s="5" t="str">
        <f>IFERROR(__xludf.DUMMYFUNCTION("""COMPUTED_VALUE"""),"")</f>
        <v/>
      </c>
      <c r="D26190" s="5">
        <v>0.0</v>
      </c>
    </row>
    <row r="26191" ht="14.25" customHeight="1">
      <c r="A26191" s="5"/>
      <c r="B26191" s="5"/>
      <c r="C26191" s="5" t="str">
        <f>IFERROR(__xludf.DUMMYFUNCTION("""COMPUTED_VALUE"""),"")</f>
        <v/>
      </c>
      <c r="D26191" s="5">
        <v>0.0</v>
      </c>
    </row>
    <row r="26192" ht="14.25" customHeight="1">
      <c r="A26192" s="5"/>
      <c r="B26192" s="5"/>
      <c r="C26192" s="5" t="str">
        <f>IFERROR(__xludf.DUMMYFUNCTION("""COMPUTED_VALUE"""),"")</f>
        <v/>
      </c>
      <c r="D26192" s="5">
        <v>0.0</v>
      </c>
    </row>
    <row r="26193" ht="14.25" customHeight="1">
      <c r="A26193" s="5"/>
      <c r="B26193" s="5"/>
      <c r="C26193" s="5" t="str">
        <f>IFERROR(__xludf.DUMMYFUNCTION("""COMPUTED_VALUE"""),"")</f>
        <v/>
      </c>
      <c r="D26193" s="5">
        <v>0.0</v>
      </c>
    </row>
    <row r="26194" ht="14.25" customHeight="1">
      <c r="A26194" s="5"/>
      <c r="B26194" s="5"/>
      <c r="C26194" s="5" t="str">
        <f>IFERROR(__xludf.DUMMYFUNCTION("""COMPUTED_VALUE"""),"")</f>
        <v/>
      </c>
      <c r="D26194" s="5">
        <v>0.0</v>
      </c>
    </row>
    <row r="26195" ht="14.25" customHeight="1">
      <c r="A26195" s="5"/>
      <c r="B26195" s="5"/>
      <c r="C26195" s="5" t="str">
        <f>IFERROR(__xludf.DUMMYFUNCTION("""COMPUTED_VALUE"""),"")</f>
        <v/>
      </c>
      <c r="D26195" s="5">
        <v>0.0</v>
      </c>
    </row>
    <row r="26196" ht="14.25" customHeight="1">
      <c r="A26196" s="5"/>
      <c r="B26196" s="5"/>
      <c r="C26196" s="5" t="str">
        <f>IFERROR(__xludf.DUMMYFUNCTION("""COMPUTED_VALUE"""),"")</f>
        <v/>
      </c>
      <c r="D26196" s="5">
        <v>0.0</v>
      </c>
    </row>
    <row r="26197" ht="14.25" customHeight="1">
      <c r="A26197" s="5"/>
      <c r="B26197" s="5"/>
      <c r="C26197" s="5" t="str">
        <f>IFERROR(__xludf.DUMMYFUNCTION("""COMPUTED_VALUE"""),"")</f>
        <v/>
      </c>
      <c r="D26197" s="5">
        <v>0.0</v>
      </c>
    </row>
    <row r="26198" ht="14.25" customHeight="1">
      <c r="A26198" s="5"/>
      <c r="B26198" s="5"/>
      <c r="C26198" s="5" t="str">
        <f>IFERROR(__xludf.DUMMYFUNCTION("""COMPUTED_VALUE"""),"")</f>
        <v/>
      </c>
      <c r="D26198" s="5">
        <v>0.0</v>
      </c>
    </row>
    <row r="26199" ht="14.25" customHeight="1">
      <c r="A26199" s="5"/>
      <c r="B26199" s="5"/>
      <c r="C26199" s="5" t="str">
        <f>IFERROR(__xludf.DUMMYFUNCTION("""COMPUTED_VALUE"""),"")</f>
        <v/>
      </c>
      <c r="D26199" s="5">
        <v>0.0</v>
      </c>
    </row>
    <row r="26200" ht="14.25" customHeight="1">
      <c r="A26200" s="5"/>
      <c r="B26200" s="5"/>
      <c r="C26200" s="5" t="str">
        <f>IFERROR(__xludf.DUMMYFUNCTION("""COMPUTED_VALUE"""),"")</f>
        <v/>
      </c>
      <c r="D26200" s="5">
        <v>0.0</v>
      </c>
    </row>
    <row r="26201" ht="14.25" customHeight="1">
      <c r="A26201" s="5"/>
      <c r="B26201" s="5"/>
      <c r="C26201" s="5" t="str">
        <f>IFERROR(__xludf.DUMMYFUNCTION("""COMPUTED_VALUE"""),"")</f>
        <v/>
      </c>
      <c r="D26201" s="5">
        <v>0.0</v>
      </c>
    </row>
    <row r="26202" ht="14.25" customHeight="1">
      <c r="A26202" s="5"/>
      <c r="B26202" s="5"/>
      <c r="C26202" s="5" t="str">
        <f>IFERROR(__xludf.DUMMYFUNCTION("""COMPUTED_VALUE"""),"")</f>
        <v/>
      </c>
      <c r="D26202" s="5">
        <v>0.0</v>
      </c>
    </row>
    <row r="26203" ht="14.25" customHeight="1">
      <c r="A26203" s="5"/>
      <c r="B26203" s="5"/>
      <c r="C26203" s="5" t="str">
        <f>IFERROR(__xludf.DUMMYFUNCTION("""COMPUTED_VALUE"""),"")</f>
        <v/>
      </c>
      <c r="D26203" s="5">
        <v>0.0</v>
      </c>
    </row>
    <row r="26204" ht="14.25" customHeight="1">
      <c r="A26204" s="5"/>
      <c r="B26204" s="5"/>
      <c r="C26204" s="5" t="str">
        <f>IFERROR(__xludf.DUMMYFUNCTION("""COMPUTED_VALUE"""),"")</f>
        <v/>
      </c>
      <c r="D26204" s="5">
        <v>0.0</v>
      </c>
    </row>
    <row r="26205" ht="14.25" customHeight="1">
      <c r="A26205" s="5"/>
      <c r="B26205" s="5"/>
      <c r="C26205" s="5" t="str">
        <f>IFERROR(__xludf.DUMMYFUNCTION("""COMPUTED_VALUE"""),"")</f>
        <v/>
      </c>
      <c r="D26205" s="5">
        <v>0.0</v>
      </c>
    </row>
    <row r="26206" ht="14.25" customHeight="1">
      <c r="A26206" s="5"/>
      <c r="B26206" s="5"/>
      <c r="C26206" s="5" t="str">
        <f>IFERROR(__xludf.DUMMYFUNCTION("""COMPUTED_VALUE"""),"")</f>
        <v/>
      </c>
      <c r="D26206" s="5">
        <v>0.0</v>
      </c>
    </row>
    <row r="26207" ht="14.25" customHeight="1">
      <c r="A26207" s="5"/>
      <c r="B26207" s="5"/>
      <c r="C26207" s="5" t="str">
        <f>IFERROR(__xludf.DUMMYFUNCTION("""COMPUTED_VALUE"""),"")</f>
        <v/>
      </c>
      <c r="D26207" s="5">
        <v>0.0</v>
      </c>
    </row>
    <row r="26208" ht="14.25" customHeight="1">
      <c r="A26208" s="5"/>
      <c r="B26208" s="5"/>
      <c r="C26208" s="5" t="str">
        <f>IFERROR(__xludf.DUMMYFUNCTION("""COMPUTED_VALUE"""),"")</f>
        <v/>
      </c>
      <c r="D26208" s="5">
        <v>0.0</v>
      </c>
    </row>
    <row r="26209" ht="14.25" customHeight="1">
      <c r="A26209" s="5"/>
      <c r="B26209" s="5"/>
      <c r="C26209" s="5" t="str">
        <f>IFERROR(__xludf.DUMMYFUNCTION("""COMPUTED_VALUE"""),"")</f>
        <v/>
      </c>
      <c r="D26209" s="5">
        <v>0.0</v>
      </c>
    </row>
    <row r="26210" ht="14.25" customHeight="1">
      <c r="A26210" s="5"/>
      <c r="B26210" s="5"/>
      <c r="C26210" s="5" t="str">
        <f>IFERROR(__xludf.DUMMYFUNCTION("""COMPUTED_VALUE"""),"")</f>
        <v/>
      </c>
      <c r="D26210" s="5">
        <v>0.0</v>
      </c>
    </row>
    <row r="26211" ht="14.25" customHeight="1">
      <c r="A26211" s="5"/>
      <c r="B26211" s="5"/>
      <c r="C26211" s="5" t="str">
        <f>IFERROR(__xludf.DUMMYFUNCTION("""COMPUTED_VALUE"""),"")</f>
        <v/>
      </c>
      <c r="D26211" s="5">
        <v>0.0</v>
      </c>
    </row>
    <row r="26212" ht="14.25" customHeight="1">
      <c r="A26212" s="5"/>
      <c r="B26212" s="5"/>
      <c r="C26212" s="5" t="str">
        <f>IFERROR(__xludf.DUMMYFUNCTION("""COMPUTED_VALUE"""),"")</f>
        <v/>
      </c>
      <c r="D26212" s="5">
        <v>0.0</v>
      </c>
    </row>
    <row r="26213" ht="14.25" customHeight="1">
      <c r="A26213" s="5"/>
      <c r="B26213" s="5"/>
      <c r="C26213" s="5" t="str">
        <f>IFERROR(__xludf.DUMMYFUNCTION("""COMPUTED_VALUE"""),"")</f>
        <v/>
      </c>
      <c r="D26213" s="5">
        <v>0.0</v>
      </c>
    </row>
    <row r="26214" ht="14.25" customHeight="1">
      <c r="A26214" s="5"/>
      <c r="B26214" s="5"/>
      <c r="C26214" s="5" t="str">
        <f>IFERROR(__xludf.DUMMYFUNCTION("""COMPUTED_VALUE"""),"")</f>
        <v/>
      </c>
      <c r="D26214" s="5">
        <v>0.0</v>
      </c>
    </row>
    <row r="26215" ht="14.25" customHeight="1">
      <c r="A26215" s="5"/>
      <c r="B26215" s="5"/>
      <c r="C26215" s="5" t="str">
        <f>IFERROR(__xludf.DUMMYFUNCTION("""COMPUTED_VALUE"""),"")</f>
        <v/>
      </c>
      <c r="D26215" s="5">
        <v>0.0</v>
      </c>
    </row>
    <row r="26216" ht="14.25" customHeight="1">
      <c r="A26216" s="5"/>
      <c r="B26216" s="5"/>
      <c r="C26216" s="5" t="str">
        <f>IFERROR(__xludf.DUMMYFUNCTION("""COMPUTED_VALUE"""),"")</f>
        <v/>
      </c>
      <c r="D26216" s="5">
        <v>0.0</v>
      </c>
    </row>
    <row r="26217" ht="14.25" customHeight="1">
      <c r="A26217" s="5"/>
      <c r="B26217" s="5"/>
      <c r="C26217" s="5" t="str">
        <f>IFERROR(__xludf.DUMMYFUNCTION("""COMPUTED_VALUE"""),"")</f>
        <v/>
      </c>
      <c r="D26217" s="5">
        <v>0.0</v>
      </c>
    </row>
    <row r="26218" ht="14.25" customHeight="1">
      <c r="A26218" s="5"/>
      <c r="B26218" s="5"/>
      <c r="C26218" s="5" t="str">
        <f>IFERROR(__xludf.DUMMYFUNCTION("""COMPUTED_VALUE"""),"")</f>
        <v/>
      </c>
      <c r="D26218" s="5">
        <v>0.0</v>
      </c>
    </row>
    <row r="26219" ht="14.25" customHeight="1">
      <c r="A26219" s="5"/>
      <c r="B26219" s="5"/>
      <c r="C26219" s="5" t="str">
        <f>IFERROR(__xludf.DUMMYFUNCTION("""COMPUTED_VALUE"""),"")</f>
        <v/>
      </c>
      <c r="D26219" s="5">
        <v>0.0</v>
      </c>
    </row>
    <row r="26220" ht="14.25" customHeight="1">
      <c r="A26220" s="5"/>
      <c r="B26220" s="5"/>
      <c r="C26220" s="5" t="str">
        <f>IFERROR(__xludf.DUMMYFUNCTION("""COMPUTED_VALUE"""),"")</f>
        <v/>
      </c>
      <c r="D26220" s="5">
        <v>0.0</v>
      </c>
    </row>
    <row r="26221" ht="14.25" customHeight="1">
      <c r="A26221" s="5"/>
      <c r="B26221" s="5"/>
      <c r="C26221" s="5" t="str">
        <f>IFERROR(__xludf.DUMMYFUNCTION("""COMPUTED_VALUE"""),"")</f>
        <v/>
      </c>
      <c r="D26221" s="5">
        <v>0.0</v>
      </c>
    </row>
    <row r="26222" ht="14.25" customHeight="1">
      <c r="A26222" s="5"/>
      <c r="B26222" s="5"/>
      <c r="C26222" s="5" t="str">
        <f>IFERROR(__xludf.DUMMYFUNCTION("""COMPUTED_VALUE"""),"")</f>
        <v/>
      </c>
      <c r="D26222" s="5">
        <v>0.0</v>
      </c>
    </row>
    <row r="26223" ht="14.25" customHeight="1">
      <c r="A26223" s="5"/>
      <c r="B26223" s="5"/>
      <c r="C26223" s="5" t="str">
        <f>IFERROR(__xludf.DUMMYFUNCTION("""COMPUTED_VALUE"""),"")</f>
        <v/>
      </c>
      <c r="D26223" s="5">
        <v>0.0</v>
      </c>
    </row>
    <row r="26224" ht="14.25" customHeight="1">
      <c r="A26224" s="5"/>
      <c r="B26224" s="5"/>
      <c r="C26224" s="5" t="str">
        <f>IFERROR(__xludf.DUMMYFUNCTION("""COMPUTED_VALUE"""),"")</f>
        <v/>
      </c>
      <c r="D26224" s="5">
        <v>0.0</v>
      </c>
    </row>
    <row r="26225" ht="14.25" customHeight="1">
      <c r="A26225" s="5"/>
      <c r="B26225" s="5"/>
      <c r="C26225" s="5" t="str">
        <f>IFERROR(__xludf.DUMMYFUNCTION("""COMPUTED_VALUE"""),"")</f>
        <v/>
      </c>
      <c r="D26225" s="5">
        <v>0.0</v>
      </c>
    </row>
    <row r="26226" ht="14.25" customHeight="1">
      <c r="A26226" s="5"/>
      <c r="B26226" s="5"/>
      <c r="C26226" s="5" t="str">
        <f>IFERROR(__xludf.DUMMYFUNCTION("""COMPUTED_VALUE"""),"")</f>
        <v/>
      </c>
      <c r="D26226" s="5">
        <v>0.0</v>
      </c>
    </row>
    <row r="26227" ht="14.25" customHeight="1">
      <c r="A26227" s="5"/>
      <c r="B26227" s="5"/>
      <c r="C26227" s="5" t="str">
        <f>IFERROR(__xludf.DUMMYFUNCTION("""COMPUTED_VALUE"""),"")</f>
        <v/>
      </c>
      <c r="D26227" s="5">
        <v>0.0</v>
      </c>
    </row>
    <row r="26228" ht="14.25" customHeight="1">
      <c r="A26228" s="5"/>
      <c r="B26228" s="5"/>
      <c r="C26228" s="5" t="str">
        <f>IFERROR(__xludf.DUMMYFUNCTION("""COMPUTED_VALUE"""),"")</f>
        <v/>
      </c>
      <c r="D26228" s="5">
        <v>0.0</v>
      </c>
    </row>
    <row r="26229" ht="14.25" customHeight="1">
      <c r="A26229" s="5"/>
      <c r="B26229" s="5"/>
      <c r="C26229" s="5" t="str">
        <f>IFERROR(__xludf.DUMMYFUNCTION("""COMPUTED_VALUE"""),"")</f>
        <v/>
      </c>
      <c r="D26229" s="5">
        <v>0.0</v>
      </c>
    </row>
    <row r="26230" ht="14.25" customHeight="1">
      <c r="A26230" s="5"/>
      <c r="B26230" s="5"/>
      <c r="C26230" s="5" t="str">
        <f>IFERROR(__xludf.DUMMYFUNCTION("""COMPUTED_VALUE"""),"")</f>
        <v/>
      </c>
      <c r="D26230" s="5">
        <v>0.0</v>
      </c>
    </row>
    <row r="26231" ht="14.25" customHeight="1">
      <c r="A26231" s="5"/>
      <c r="B26231" s="5"/>
      <c r="C26231" s="5" t="str">
        <f>IFERROR(__xludf.DUMMYFUNCTION("""COMPUTED_VALUE"""),"")</f>
        <v/>
      </c>
      <c r="D26231" s="5">
        <v>0.0</v>
      </c>
    </row>
    <row r="26232" ht="14.25" customHeight="1">
      <c r="A26232" s="5"/>
      <c r="B26232" s="5"/>
      <c r="C26232" s="5" t="str">
        <f>IFERROR(__xludf.DUMMYFUNCTION("""COMPUTED_VALUE"""),"")</f>
        <v/>
      </c>
      <c r="D26232" s="5">
        <v>0.0</v>
      </c>
    </row>
    <row r="26233" ht="14.25" customHeight="1">
      <c r="A26233" s="5"/>
      <c r="B26233" s="5"/>
      <c r="C26233" s="5" t="str">
        <f>IFERROR(__xludf.DUMMYFUNCTION("""COMPUTED_VALUE"""),"")</f>
        <v/>
      </c>
      <c r="D26233" s="5">
        <v>0.0</v>
      </c>
    </row>
    <row r="26234" ht="14.25" customHeight="1">
      <c r="A26234" s="5"/>
      <c r="B26234" s="5"/>
      <c r="C26234" s="5" t="str">
        <f>IFERROR(__xludf.DUMMYFUNCTION("""COMPUTED_VALUE"""),"")</f>
        <v/>
      </c>
      <c r="D26234" s="5">
        <v>0.0</v>
      </c>
    </row>
    <row r="26235" ht="14.25" customHeight="1">
      <c r="A26235" s="5"/>
      <c r="B26235" s="5"/>
      <c r="C26235" s="5" t="str">
        <f>IFERROR(__xludf.DUMMYFUNCTION("""COMPUTED_VALUE"""),"")</f>
        <v/>
      </c>
      <c r="D26235" s="5">
        <v>0.0</v>
      </c>
    </row>
    <row r="26236" ht="14.25" customHeight="1">
      <c r="A26236" s="5"/>
      <c r="B26236" s="5"/>
      <c r="C26236" s="5" t="str">
        <f>IFERROR(__xludf.DUMMYFUNCTION("""COMPUTED_VALUE"""),"")</f>
        <v/>
      </c>
      <c r="D26236" s="5">
        <v>0.0</v>
      </c>
    </row>
    <row r="26237" ht="14.25" customHeight="1">
      <c r="A26237" s="5"/>
      <c r="B26237" s="5"/>
      <c r="C26237" s="5" t="str">
        <f>IFERROR(__xludf.DUMMYFUNCTION("""COMPUTED_VALUE"""),"")</f>
        <v/>
      </c>
      <c r="D26237" s="5">
        <v>0.0</v>
      </c>
    </row>
    <row r="26238" ht="14.25" customHeight="1">
      <c r="A26238" s="5"/>
      <c r="B26238" s="5"/>
      <c r="C26238" s="5" t="str">
        <f>IFERROR(__xludf.DUMMYFUNCTION("""COMPUTED_VALUE"""),"")</f>
        <v/>
      </c>
      <c r="D26238" s="5">
        <v>0.0</v>
      </c>
    </row>
    <row r="26239" ht="14.25" customHeight="1">
      <c r="A26239" s="5"/>
      <c r="B26239" s="5"/>
      <c r="C26239" s="5" t="str">
        <f>IFERROR(__xludf.DUMMYFUNCTION("""COMPUTED_VALUE"""),"")</f>
        <v/>
      </c>
      <c r="D26239" s="5">
        <v>0.0</v>
      </c>
    </row>
    <row r="26240" ht="14.25" customHeight="1">
      <c r="A26240" s="5"/>
      <c r="B26240" s="5"/>
      <c r="C26240" s="5" t="str">
        <f>IFERROR(__xludf.DUMMYFUNCTION("""COMPUTED_VALUE"""),"")</f>
        <v/>
      </c>
      <c r="D26240" s="5">
        <v>0.0</v>
      </c>
    </row>
    <row r="26241" ht="14.25" customHeight="1">
      <c r="A26241" s="5"/>
      <c r="B26241" s="5"/>
      <c r="C26241" s="5" t="str">
        <f>IFERROR(__xludf.DUMMYFUNCTION("""COMPUTED_VALUE"""),"")</f>
        <v/>
      </c>
      <c r="D26241" s="5">
        <v>0.0</v>
      </c>
    </row>
    <row r="26242" ht="14.25" customHeight="1">
      <c r="A26242" s="5"/>
      <c r="B26242" s="5"/>
      <c r="C26242" s="5" t="str">
        <f>IFERROR(__xludf.DUMMYFUNCTION("""COMPUTED_VALUE"""),"")</f>
        <v/>
      </c>
      <c r="D26242" s="5">
        <v>0.0</v>
      </c>
    </row>
    <row r="26243" ht="14.25" customHeight="1">
      <c r="A26243" s="5"/>
      <c r="B26243" s="5"/>
      <c r="C26243" s="5" t="str">
        <f>IFERROR(__xludf.DUMMYFUNCTION("""COMPUTED_VALUE"""),"")</f>
        <v/>
      </c>
      <c r="D26243" s="5">
        <v>0.0</v>
      </c>
    </row>
    <row r="26244" ht="14.25" customHeight="1">
      <c r="A26244" s="5"/>
      <c r="B26244" s="5"/>
      <c r="C26244" s="5" t="str">
        <f>IFERROR(__xludf.DUMMYFUNCTION("""COMPUTED_VALUE"""),"")</f>
        <v/>
      </c>
      <c r="D26244" s="5">
        <v>0.0</v>
      </c>
    </row>
    <row r="26245" ht="14.25" customHeight="1">
      <c r="A26245" s="5"/>
      <c r="B26245" s="5"/>
      <c r="C26245" s="5" t="str">
        <f>IFERROR(__xludf.DUMMYFUNCTION("""COMPUTED_VALUE"""),"")</f>
        <v/>
      </c>
      <c r="D26245" s="5">
        <v>0.0</v>
      </c>
    </row>
    <row r="26246" ht="14.25" customHeight="1">
      <c r="A26246" s="5"/>
      <c r="B26246" s="5"/>
      <c r="C26246" s="5" t="str">
        <f>IFERROR(__xludf.DUMMYFUNCTION("""COMPUTED_VALUE"""),"")</f>
        <v/>
      </c>
      <c r="D26246" s="5">
        <v>0.0</v>
      </c>
    </row>
    <row r="26247" ht="14.25" customHeight="1">
      <c r="A26247" s="5"/>
      <c r="B26247" s="5"/>
      <c r="C26247" s="5" t="str">
        <f>IFERROR(__xludf.DUMMYFUNCTION("""COMPUTED_VALUE"""),"")</f>
        <v/>
      </c>
      <c r="D26247" s="5">
        <v>0.0</v>
      </c>
    </row>
    <row r="26248" ht="14.25" customHeight="1">
      <c r="A26248" s="5"/>
      <c r="B26248" s="5"/>
      <c r="C26248" s="5" t="str">
        <f>IFERROR(__xludf.DUMMYFUNCTION("""COMPUTED_VALUE"""),"")</f>
        <v/>
      </c>
      <c r="D26248" s="5">
        <v>0.0</v>
      </c>
    </row>
    <row r="26249" ht="14.25" customHeight="1">
      <c r="A26249" s="5"/>
      <c r="B26249" s="5"/>
      <c r="C26249" s="5" t="str">
        <f>IFERROR(__xludf.DUMMYFUNCTION("""COMPUTED_VALUE"""),"")</f>
        <v/>
      </c>
      <c r="D26249" s="5">
        <v>0.0</v>
      </c>
    </row>
    <row r="26250" ht="14.25" customHeight="1">
      <c r="A26250" s="5"/>
      <c r="B26250" s="5"/>
      <c r="C26250" s="5" t="str">
        <f>IFERROR(__xludf.DUMMYFUNCTION("""COMPUTED_VALUE"""),"")</f>
        <v/>
      </c>
      <c r="D26250" s="5">
        <v>0.0</v>
      </c>
    </row>
    <row r="26251" ht="14.25" customHeight="1">
      <c r="A26251" s="5"/>
      <c r="B26251" s="5"/>
      <c r="C26251" s="5" t="str">
        <f>IFERROR(__xludf.DUMMYFUNCTION("""COMPUTED_VALUE"""),"")</f>
        <v/>
      </c>
      <c r="D26251" s="5">
        <v>0.0</v>
      </c>
    </row>
    <row r="26252" ht="14.25" customHeight="1">
      <c r="A26252" s="5"/>
      <c r="B26252" s="5"/>
      <c r="C26252" s="5" t="str">
        <f>IFERROR(__xludf.DUMMYFUNCTION("""COMPUTED_VALUE"""),"")</f>
        <v/>
      </c>
      <c r="D26252" s="5">
        <v>0.0</v>
      </c>
    </row>
    <row r="26253" ht="14.25" customHeight="1">
      <c r="A26253" s="5"/>
      <c r="B26253" s="5"/>
      <c r="C26253" s="5" t="str">
        <f>IFERROR(__xludf.DUMMYFUNCTION("""COMPUTED_VALUE"""),"")</f>
        <v/>
      </c>
      <c r="D26253" s="5">
        <v>0.0</v>
      </c>
    </row>
    <row r="26254" ht="14.25" customHeight="1">
      <c r="A26254" s="5"/>
      <c r="B26254" s="5"/>
      <c r="C26254" s="5" t="str">
        <f>IFERROR(__xludf.DUMMYFUNCTION("""COMPUTED_VALUE"""),"")</f>
        <v/>
      </c>
      <c r="D26254" s="5">
        <v>0.0</v>
      </c>
    </row>
    <row r="26255" ht="14.25" customHeight="1">
      <c r="A26255" s="5"/>
      <c r="B26255" s="5"/>
      <c r="C26255" s="5" t="str">
        <f>IFERROR(__xludf.DUMMYFUNCTION("""COMPUTED_VALUE"""),"")</f>
        <v/>
      </c>
      <c r="D26255" s="5">
        <v>0.0</v>
      </c>
    </row>
    <row r="26256" ht="14.25" customHeight="1">
      <c r="A26256" s="5"/>
      <c r="B26256" s="5"/>
      <c r="C26256" s="5" t="str">
        <f>IFERROR(__xludf.DUMMYFUNCTION("""COMPUTED_VALUE"""),"")</f>
        <v/>
      </c>
      <c r="D26256" s="5">
        <v>0.0</v>
      </c>
    </row>
    <row r="26257" ht="14.25" customHeight="1">
      <c r="A26257" s="5"/>
      <c r="B26257" s="5"/>
      <c r="C26257" s="5" t="str">
        <f>IFERROR(__xludf.DUMMYFUNCTION("""COMPUTED_VALUE"""),"")</f>
        <v/>
      </c>
      <c r="D26257" s="5">
        <v>0.0</v>
      </c>
    </row>
    <row r="26258" ht="14.25" customHeight="1">
      <c r="A26258" s="5"/>
      <c r="B26258" s="5"/>
      <c r="C26258" s="5" t="str">
        <f>IFERROR(__xludf.DUMMYFUNCTION("""COMPUTED_VALUE"""),"")</f>
        <v/>
      </c>
      <c r="D26258" s="5">
        <v>0.0</v>
      </c>
    </row>
    <row r="26259" ht="14.25" customHeight="1">
      <c r="A26259" s="5"/>
      <c r="B26259" s="5"/>
      <c r="C26259" s="5" t="str">
        <f>IFERROR(__xludf.DUMMYFUNCTION("""COMPUTED_VALUE"""),"")</f>
        <v/>
      </c>
      <c r="D26259" s="5">
        <v>0.0</v>
      </c>
    </row>
    <row r="26260" ht="14.25" customHeight="1">
      <c r="A26260" s="5"/>
      <c r="B26260" s="5"/>
      <c r="C26260" s="5" t="str">
        <f>IFERROR(__xludf.DUMMYFUNCTION("""COMPUTED_VALUE"""),"")</f>
        <v/>
      </c>
      <c r="D26260" s="5">
        <v>0.0</v>
      </c>
    </row>
    <row r="26261" ht="14.25" customHeight="1">
      <c r="A26261" s="5"/>
      <c r="B26261" s="5"/>
      <c r="C26261" s="5" t="str">
        <f>IFERROR(__xludf.DUMMYFUNCTION("""COMPUTED_VALUE"""),"")</f>
        <v/>
      </c>
      <c r="D26261" s="5">
        <v>0.0</v>
      </c>
    </row>
    <row r="26262" ht="14.25" customHeight="1">
      <c r="A26262" s="5"/>
      <c r="B26262" s="5"/>
      <c r="C26262" s="5" t="str">
        <f>IFERROR(__xludf.DUMMYFUNCTION("""COMPUTED_VALUE"""),"")</f>
        <v/>
      </c>
      <c r="D26262" s="5">
        <v>0.0</v>
      </c>
    </row>
    <row r="26263" ht="14.25" customHeight="1">
      <c r="A26263" s="5"/>
      <c r="B26263" s="5"/>
      <c r="C26263" s="5" t="str">
        <f>IFERROR(__xludf.DUMMYFUNCTION("""COMPUTED_VALUE"""),"")</f>
        <v/>
      </c>
      <c r="D26263" s="5">
        <v>0.0</v>
      </c>
    </row>
    <row r="26264" ht="14.25" customHeight="1">
      <c r="A26264" s="5"/>
      <c r="B26264" s="5"/>
      <c r="C26264" s="5" t="str">
        <f>IFERROR(__xludf.DUMMYFUNCTION("""COMPUTED_VALUE"""),"")</f>
        <v/>
      </c>
      <c r="D26264" s="5">
        <v>0.0</v>
      </c>
    </row>
    <row r="26265" ht="14.25" customHeight="1">
      <c r="A26265" s="5"/>
      <c r="B26265" s="5"/>
      <c r="C26265" s="5" t="str">
        <f>IFERROR(__xludf.DUMMYFUNCTION("""COMPUTED_VALUE"""),"")</f>
        <v/>
      </c>
      <c r="D26265" s="5">
        <v>0.0</v>
      </c>
    </row>
    <row r="26266" ht="14.25" customHeight="1">
      <c r="A26266" s="5"/>
      <c r="B26266" s="5"/>
      <c r="C26266" s="5" t="str">
        <f>IFERROR(__xludf.DUMMYFUNCTION("""COMPUTED_VALUE"""),"")</f>
        <v/>
      </c>
      <c r="D26266" s="5">
        <v>0.0</v>
      </c>
    </row>
    <row r="26267" ht="14.25" customHeight="1">
      <c r="A26267" s="5"/>
      <c r="B26267" s="5"/>
      <c r="C26267" s="5" t="str">
        <f>IFERROR(__xludf.DUMMYFUNCTION("""COMPUTED_VALUE"""),"")</f>
        <v/>
      </c>
      <c r="D26267" s="5">
        <v>0.0</v>
      </c>
    </row>
    <row r="26268" ht="14.25" customHeight="1">
      <c r="A26268" s="5"/>
      <c r="B26268" s="5"/>
      <c r="C26268" s="5" t="str">
        <f>IFERROR(__xludf.DUMMYFUNCTION("""COMPUTED_VALUE"""),"")</f>
        <v/>
      </c>
      <c r="D26268" s="5">
        <v>0.0</v>
      </c>
    </row>
    <row r="26269" ht="14.25" customHeight="1">
      <c r="A26269" s="5"/>
      <c r="B26269" s="5"/>
      <c r="C26269" s="5" t="str">
        <f>IFERROR(__xludf.DUMMYFUNCTION("""COMPUTED_VALUE"""),"")</f>
        <v/>
      </c>
      <c r="D26269" s="5">
        <v>0.0</v>
      </c>
    </row>
    <row r="26270" ht="14.25" customHeight="1">
      <c r="A26270" s="5"/>
      <c r="B26270" s="5"/>
      <c r="C26270" s="5" t="str">
        <f>IFERROR(__xludf.DUMMYFUNCTION("""COMPUTED_VALUE"""),"")</f>
        <v/>
      </c>
      <c r="D26270" s="5">
        <v>0.0</v>
      </c>
    </row>
    <row r="26271" ht="14.25" customHeight="1">
      <c r="A26271" s="5"/>
      <c r="B26271" s="5"/>
      <c r="C26271" s="5" t="str">
        <f>IFERROR(__xludf.DUMMYFUNCTION("""COMPUTED_VALUE"""),"")</f>
        <v/>
      </c>
      <c r="D26271" s="5">
        <v>0.0</v>
      </c>
    </row>
    <row r="26272" ht="14.25" customHeight="1">
      <c r="A26272" s="5"/>
      <c r="B26272" s="5"/>
      <c r="C26272" s="5" t="str">
        <f>IFERROR(__xludf.DUMMYFUNCTION("""COMPUTED_VALUE"""),"")</f>
        <v/>
      </c>
      <c r="D26272" s="5">
        <v>0.0</v>
      </c>
    </row>
    <row r="26273" ht="14.25" customHeight="1">
      <c r="A26273" s="5"/>
      <c r="B26273" s="5"/>
      <c r="C26273" s="5" t="str">
        <f>IFERROR(__xludf.DUMMYFUNCTION("""COMPUTED_VALUE"""),"")</f>
        <v/>
      </c>
      <c r="D26273" s="5">
        <v>0.0</v>
      </c>
    </row>
    <row r="26274" ht="14.25" customHeight="1">
      <c r="A26274" s="5"/>
      <c r="B26274" s="5"/>
      <c r="C26274" s="5" t="str">
        <f>IFERROR(__xludf.DUMMYFUNCTION("""COMPUTED_VALUE"""),"")</f>
        <v/>
      </c>
      <c r="D26274" s="5">
        <v>0.0</v>
      </c>
    </row>
    <row r="26275" ht="14.25" customHeight="1">
      <c r="A26275" s="5"/>
      <c r="B26275" s="5"/>
      <c r="C26275" s="5" t="str">
        <f>IFERROR(__xludf.DUMMYFUNCTION("""COMPUTED_VALUE"""),"")</f>
        <v/>
      </c>
      <c r="D26275" s="5">
        <v>0.0</v>
      </c>
    </row>
    <row r="26276" ht="14.25" customHeight="1">
      <c r="A26276" s="5"/>
      <c r="B26276" s="5"/>
      <c r="C26276" s="5" t="str">
        <f>IFERROR(__xludf.DUMMYFUNCTION("""COMPUTED_VALUE"""),"")</f>
        <v/>
      </c>
      <c r="D26276" s="5">
        <v>0.0</v>
      </c>
    </row>
    <row r="26277" ht="14.25" customHeight="1">
      <c r="A26277" s="5"/>
      <c r="B26277" s="5"/>
      <c r="C26277" s="5" t="str">
        <f>IFERROR(__xludf.DUMMYFUNCTION("""COMPUTED_VALUE"""),"")</f>
        <v/>
      </c>
      <c r="D26277" s="5">
        <v>0.0</v>
      </c>
    </row>
    <row r="26278" ht="14.25" customHeight="1">
      <c r="A26278" s="5"/>
      <c r="B26278" s="5"/>
      <c r="C26278" s="5" t="str">
        <f>IFERROR(__xludf.DUMMYFUNCTION("""COMPUTED_VALUE"""),"")</f>
        <v/>
      </c>
      <c r="D26278" s="5">
        <v>0.0</v>
      </c>
    </row>
    <row r="26279" ht="14.25" customHeight="1">
      <c r="A26279" s="5"/>
      <c r="B26279" s="5"/>
      <c r="C26279" s="5" t="str">
        <f>IFERROR(__xludf.DUMMYFUNCTION("""COMPUTED_VALUE"""),"")</f>
        <v/>
      </c>
      <c r="D26279" s="5">
        <v>0.0</v>
      </c>
    </row>
    <row r="26280" ht="14.25" customHeight="1">
      <c r="A26280" s="5"/>
      <c r="B26280" s="5"/>
      <c r="C26280" s="5" t="str">
        <f>IFERROR(__xludf.DUMMYFUNCTION("""COMPUTED_VALUE"""),"")</f>
        <v/>
      </c>
      <c r="D26280" s="5">
        <v>0.0</v>
      </c>
    </row>
    <row r="26281" ht="14.25" customHeight="1">
      <c r="A26281" s="5"/>
      <c r="B26281" s="5"/>
      <c r="C26281" s="5" t="str">
        <f>IFERROR(__xludf.DUMMYFUNCTION("""COMPUTED_VALUE"""),"")</f>
        <v/>
      </c>
      <c r="D26281" s="5">
        <v>0.0</v>
      </c>
    </row>
    <row r="26282" ht="14.25" customHeight="1">
      <c r="A26282" s="5"/>
      <c r="B26282" s="5"/>
      <c r="C26282" s="5" t="str">
        <f>IFERROR(__xludf.DUMMYFUNCTION("""COMPUTED_VALUE"""),"")</f>
        <v/>
      </c>
      <c r="D26282" s="5">
        <v>0.0</v>
      </c>
    </row>
    <row r="26283" ht="14.25" customHeight="1">
      <c r="A26283" s="5"/>
      <c r="B26283" s="5"/>
      <c r="C26283" s="5" t="str">
        <f>IFERROR(__xludf.DUMMYFUNCTION("""COMPUTED_VALUE"""),"")</f>
        <v/>
      </c>
      <c r="D26283" s="5">
        <v>0.0</v>
      </c>
    </row>
    <row r="26284" ht="14.25" customHeight="1">
      <c r="A26284" s="5"/>
      <c r="B26284" s="5"/>
      <c r="C26284" s="5" t="str">
        <f>IFERROR(__xludf.DUMMYFUNCTION("""COMPUTED_VALUE"""),"")</f>
        <v/>
      </c>
      <c r="D26284" s="5">
        <v>0.0</v>
      </c>
    </row>
    <row r="26285" ht="14.25" customHeight="1">
      <c r="A26285" s="5"/>
      <c r="B26285" s="5"/>
      <c r="C26285" s="5" t="str">
        <f>IFERROR(__xludf.DUMMYFUNCTION("""COMPUTED_VALUE"""),"")</f>
        <v/>
      </c>
      <c r="D26285" s="5">
        <v>0.0</v>
      </c>
    </row>
    <row r="26286" ht="14.25" customHeight="1">
      <c r="A26286" s="5"/>
      <c r="B26286" s="5"/>
      <c r="C26286" s="5" t="str">
        <f>IFERROR(__xludf.DUMMYFUNCTION("""COMPUTED_VALUE"""),"")</f>
        <v/>
      </c>
      <c r="D26286" s="5">
        <v>0.0</v>
      </c>
    </row>
    <row r="26287" ht="14.25" customHeight="1">
      <c r="A26287" s="5"/>
      <c r="B26287" s="5"/>
      <c r="C26287" s="5" t="str">
        <f>IFERROR(__xludf.DUMMYFUNCTION("""COMPUTED_VALUE"""),"")</f>
        <v/>
      </c>
      <c r="D26287" s="5">
        <v>0.0</v>
      </c>
    </row>
    <row r="26288" ht="14.25" customHeight="1">
      <c r="A26288" s="5"/>
      <c r="B26288" s="5"/>
      <c r="C26288" s="5" t="str">
        <f>IFERROR(__xludf.DUMMYFUNCTION("""COMPUTED_VALUE"""),"")</f>
        <v/>
      </c>
      <c r="D26288" s="5">
        <v>0.0</v>
      </c>
    </row>
    <row r="26289" ht="14.25" customHeight="1">
      <c r="A26289" s="5"/>
      <c r="B26289" s="5"/>
      <c r="C26289" s="5" t="str">
        <f>IFERROR(__xludf.DUMMYFUNCTION("""COMPUTED_VALUE"""),"")</f>
        <v/>
      </c>
      <c r="D26289" s="5">
        <v>0.0</v>
      </c>
    </row>
    <row r="26290" ht="14.25" customHeight="1">
      <c r="A26290" s="5"/>
      <c r="B26290" s="5"/>
      <c r="C26290" s="5" t="str">
        <f>IFERROR(__xludf.DUMMYFUNCTION("""COMPUTED_VALUE"""),"")</f>
        <v/>
      </c>
      <c r="D26290" s="5">
        <v>0.0</v>
      </c>
    </row>
    <row r="26291" ht="14.25" customHeight="1">
      <c r="A26291" s="5"/>
      <c r="B26291" s="5"/>
      <c r="C26291" s="5" t="str">
        <f>IFERROR(__xludf.DUMMYFUNCTION("""COMPUTED_VALUE"""),"")</f>
        <v/>
      </c>
      <c r="D26291" s="5">
        <v>0.0</v>
      </c>
    </row>
    <row r="26292" ht="14.25" customHeight="1">
      <c r="A26292" s="5"/>
      <c r="B26292" s="5"/>
      <c r="C26292" s="5" t="str">
        <f>IFERROR(__xludf.DUMMYFUNCTION("""COMPUTED_VALUE"""),"")</f>
        <v/>
      </c>
      <c r="D26292" s="5">
        <v>0.0</v>
      </c>
    </row>
    <row r="26293" ht="14.25" customHeight="1">
      <c r="A26293" s="5"/>
      <c r="B26293" s="5"/>
      <c r="C26293" s="5" t="str">
        <f>IFERROR(__xludf.DUMMYFUNCTION("""COMPUTED_VALUE"""),"")</f>
        <v/>
      </c>
      <c r="D26293" s="5">
        <v>0.0</v>
      </c>
    </row>
    <row r="26294" ht="14.25" customHeight="1">
      <c r="A26294" s="5"/>
      <c r="B26294" s="5"/>
      <c r="C26294" s="5" t="str">
        <f>IFERROR(__xludf.DUMMYFUNCTION("""COMPUTED_VALUE"""),"")</f>
        <v/>
      </c>
      <c r="D26294" s="5">
        <v>0.0</v>
      </c>
    </row>
    <row r="26295" ht="14.25" customHeight="1">
      <c r="A26295" s="5"/>
      <c r="B26295" s="5"/>
      <c r="C26295" s="5" t="str">
        <f>IFERROR(__xludf.DUMMYFUNCTION("""COMPUTED_VALUE"""),"")</f>
        <v/>
      </c>
      <c r="D26295" s="5">
        <v>0.0</v>
      </c>
    </row>
    <row r="26296" ht="14.25" customHeight="1">
      <c r="A26296" s="5"/>
      <c r="B26296" s="5"/>
      <c r="C26296" s="5" t="str">
        <f>IFERROR(__xludf.DUMMYFUNCTION("""COMPUTED_VALUE"""),"")</f>
        <v/>
      </c>
      <c r="D26296" s="5">
        <v>0.0</v>
      </c>
    </row>
    <row r="26297" ht="14.25" customHeight="1">
      <c r="A26297" s="5"/>
      <c r="B26297" s="5"/>
      <c r="C26297" s="5" t="str">
        <f>IFERROR(__xludf.DUMMYFUNCTION("""COMPUTED_VALUE"""),"")</f>
        <v/>
      </c>
      <c r="D26297" s="5">
        <v>0.0</v>
      </c>
    </row>
    <row r="26298" ht="14.25" customHeight="1">
      <c r="A26298" s="5"/>
      <c r="B26298" s="5"/>
      <c r="C26298" s="5" t="str">
        <f>IFERROR(__xludf.DUMMYFUNCTION("""COMPUTED_VALUE"""),"")</f>
        <v/>
      </c>
      <c r="D26298" s="5">
        <v>0.0</v>
      </c>
    </row>
    <row r="26299" ht="14.25" customHeight="1">
      <c r="A26299" s="5"/>
      <c r="B26299" s="5"/>
      <c r="C26299" s="5" t="str">
        <f>IFERROR(__xludf.DUMMYFUNCTION("""COMPUTED_VALUE"""),"")</f>
        <v/>
      </c>
      <c r="D26299" s="5">
        <v>0.0</v>
      </c>
    </row>
    <row r="26300" ht="14.25" customHeight="1">
      <c r="A26300" s="5"/>
      <c r="B26300" s="5"/>
      <c r="C26300" s="5" t="str">
        <f>IFERROR(__xludf.DUMMYFUNCTION("""COMPUTED_VALUE"""),"")</f>
        <v/>
      </c>
      <c r="D26300" s="5">
        <v>0.0</v>
      </c>
    </row>
    <row r="26301" ht="14.25" customHeight="1">
      <c r="A26301" s="5"/>
      <c r="B26301" s="5"/>
      <c r="C26301" s="5" t="str">
        <f>IFERROR(__xludf.DUMMYFUNCTION("""COMPUTED_VALUE"""),"")</f>
        <v/>
      </c>
      <c r="D26301" s="5">
        <v>0.0</v>
      </c>
    </row>
    <row r="26302" ht="14.25" customHeight="1">
      <c r="A26302" s="5"/>
      <c r="B26302" s="5"/>
      <c r="C26302" s="5" t="str">
        <f>IFERROR(__xludf.DUMMYFUNCTION("""COMPUTED_VALUE"""),"")</f>
        <v/>
      </c>
      <c r="D26302" s="5">
        <v>0.0</v>
      </c>
    </row>
    <row r="26303" ht="14.25" customHeight="1">
      <c r="A26303" s="5"/>
      <c r="B26303" s="5"/>
      <c r="C26303" s="5" t="str">
        <f>IFERROR(__xludf.DUMMYFUNCTION("""COMPUTED_VALUE"""),"")</f>
        <v/>
      </c>
      <c r="D26303" s="5">
        <v>0.0</v>
      </c>
    </row>
    <row r="26304" ht="14.25" customHeight="1">
      <c r="A26304" s="5"/>
      <c r="B26304" s="5"/>
      <c r="C26304" s="5" t="str">
        <f>IFERROR(__xludf.DUMMYFUNCTION("""COMPUTED_VALUE"""),"")</f>
        <v/>
      </c>
      <c r="D26304" s="5">
        <v>0.0</v>
      </c>
    </row>
    <row r="26305" ht="14.25" customHeight="1">
      <c r="A26305" s="5"/>
      <c r="B26305" s="5"/>
      <c r="C26305" s="5" t="str">
        <f>IFERROR(__xludf.DUMMYFUNCTION("""COMPUTED_VALUE"""),"")</f>
        <v/>
      </c>
      <c r="D26305" s="5">
        <v>0.0</v>
      </c>
    </row>
    <row r="26306" ht="14.25" customHeight="1">
      <c r="A26306" s="5"/>
      <c r="B26306" s="5"/>
      <c r="C26306" s="5" t="str">
        <f>IFERROR(__xludf.DUMMYFUNCTION("""COMPUTED_VALUE"""),"")</f>
        <v/>
      </c>
      <c r="D26306" s="5">
        <v>0.0</v>
      </c>
    </row>
    <row r="26307" ht="14.25" customHeight="1">
      <c r="A26307" s="5"/>
      <c r="B26307" s="5"/>
      <c r="C26307" s="5" t="str">
        <f>IFERROR(__xludf.DUMMYFUNCTION("""COMPUTED_VALUE"""),"")</f>
        <v/>
      </c>
      <c r="D26307" s="5">
        <v>0.0</v>
      </c>
    </row>
    <row r="26308" ht="14.25" customHeight="1">
      <c r="A26308" s="5"/>
      <c r="B26308" s="5"/>
      <c r="C26308" s="5" t="str">
        <f>IFERROR(__xludf.DUMMYFUNCTION("""COMPUTED_VALUE"""),"")</f>
        <v/>
      </c>
      <c r="D26308" s="5">
        <v>0.0</v>
      </c>
    </row>
    <row r="26309" ht="14.25" customHeight="1">
      <c r="A26309" s="5"/>
      <c r="B26309" s="5"/>
      <c r="C26309" s="5" t="str">
        <f>IFERROR(__xludf.DUMMYFUNCTION("""COMPUTED_VALUE"""),"")</f>
        <v/>
      </c>
      <c r="D26309" s="5">
        <v>0.0</v>
      </c>
    </row>
    <row r="26310" ht="14.25" customHeight="1">
      <c r="A26310" s="5"/>
      <c r="B26310" s="5"/>
      <c r="C26310" s="5" t="str">
        <f>IFERROR(__xludf.DUMMYFUNCTION("""COMPUTED_VALUE"""),"")</f>
        <v/>
      </c>
      <c r="D26310" s="5">
        <v>0.0</v>
      </c>
    </row>
    <row r="26311" ht="14.25" customHeight="1">
      <c r="A26311" s="5"/>
      <c r="B26311" s="5"/>
      <c r="C26311" s="5" t="str">
        <f>IFERROR(__xludf.DUMMYFUNCTION("""COMPUTED_VALUE"""),"")</f>
        <v/>
      </c>
      <c r="D26311" s="5">
        <v>0.0</v>
      </c>
    </row>
    <row r="26312" ht="14.25" customHeight="1">
      <c r="A26312" s="5"/>
      <c r="B26312" s="5"/>
      <c r="C26312" s="5" t="str">
        <f>IFERROR(__xludf.DUMMYFUNCTION("""COMPUTED_VALUE"""),"")</f>
        <v/>
      </c>
      <c r="D26312" s="5">
        <v>0.0</v>
      </c>
    </row>
    <row r="26313" ht="14.25" customHeight="1">
      <c r="A26313" s="5"/>
      <c r="B26313" s="5"/>
      <c r="C26313" s="5" t="str">
        <f>IFERROR(__xludf.DUMMYFUNCTION("""COMPUTED_VALUE"""),"")</f>
        <v/>
      </c>
      <c r="D26313" s="5">
        <v>0.0</v>
      </c>
    </row>
    <row r="26314" ht="14.25" customHeight="1">
      <c r="A26314" s="5"/>
      <c r="B26314" s="5"/>
      <c r="C26314" s="5" t="str">
        <f>IFERROR(__xludf.DUMMYFUNCTION("""COMPUTED_VALUE"""),"")</f>
        <v/>
      </c>
      <c r="D26314" s="5">
        <v>0.0</v>
      </c>
    </row>
    <row r="26315" ht="14.25" customHeight="1">
      <c r="A26315" s="5"/>
      <c r="B26315" s="5"/>
      <c r="C26315" s="5" t="str">
        <f>IFERROR(__xludf.DUMMYFUNCTION("""COMPUTED_VALUE"""),"")</f>
        <v/>
      </c>
      <c r="D26315" s="5">
        <v>0.0</v>
      </c>
    </row>
    <row r="26316" ht="14.25" customHeight="1">
      <c r="A26316" s="5"/>
      <c r="B26316" s="5"/>
      <c r="C26316" s="5" t="str">
        <f>IFERROR(__xludf.DUMMYFUNCTION("""COMPUTED_VALUE"""),"")</f>
        <v/>
      </c>
      <c r="D26316" s="5">
        <v>0.0</v>
      </c>
    </row>
    <row r="26317" ht="14.25" customHeight="1">
      <c r="A26317" s="5"/>
      <c r="B26317" s="5"/>
      <c r="C26317" s="5" t="str">
        <f>IFERROR(__xludf.DUMMYFUNCTION("""COMPUTED_VALUE"""),"")</f>
        <v/>
      </c>
      <c r="D26317" s="5">
        <v>0.0</v>
      </c>
    </row>
    <row r="26318" ht="14.25" customHeight="1">
      <c r="A26318" s="5"/>
      <c r="B26318" s="5"/>
      <c r="C26318" s="5" t="str">
        <f>IFERROR(__xludf.DUMMYFUNCTION("""COMPUTED_VALUE"""),"")</f>
        <v/>
      </c>
      <c r="D26318" s="5">
        <v>0.0</v>
      </c>
    </row>
    <row r="26319" ht="14.25" customHeight="1">
      <c r="A26319" s="5"/>
      <c r="B26319" s="5"/>
      <c r="C26319" s="5" t="str">
        <f>IFERROR(__xludf.DUMMYFUNCTION("""COMPUTED_VALUE"""),"")</f>
        <v/>
      </c>
      <c r="D26319" s="5">
        <v>0.0</v>
      </c>
    </row>
    <row r="26320" ht="14.25" customHeight="1">
      <c r="A26320" s="5"/>
      <c r="B26320" s="5"/>
      <c r="C26320" s="5" t="str">
        <f>IFERROR(__xludf.DUMMYFUNCTION("""COMPUTED_VALUE"""),"")</f>
        <v/>
      </c>
      <c r="D26320" s="5">
        <v>0.0</v>
      </c>
    </row>
    <row r="26321" ht="14.25" customHeight="1">
      <c r="A26321" s="5"/>
      <c r="B26321" s="5"/>
      <c r="C26321" s="5" t="str">
        <f>IFERROR(__xludf.DUMMYFUNCTION("""COMPUTED_VALUE"""),"")</f>
        <v/>
      </c>
      <c r="D26321" s="5">
        <v>0.0</v>
      </c>
    </row>
    <row r="26322" ht="14.25" customHeight="1">
      <c r="A26322" s="5"/>
      <c r="B26322" s="5"/>
      <c r="C26322" s="5" t="str">
        <f>IFERROR(__xludf.DUMMYFUNCTION("""COMPUTED_VALUE"""),"")</f>
        <v/>
      </c>
      <c r="D26322" s="5">
        <v>0.0</v>
      </c>
    </row>
    <row r="26323" ht="14.25" customHeight="1">
      <c r="A26323" s="5"/>
      <c r="B26323" s="5"/>
      <c r="C26323" s="5" t="str">
        <f>IFERROR(__xludf.DUMMYFUNCTION("""COMPUTED_VALUE"""),"")</f>
        <v/>
      </c>
      <c r="D26323" s="5">
        <v>0.0</v>
      </c>
    </row>
    <row r="26324" ht="14.25" customHeight="1">
      <c r="A26324" s="5"/>
      <c r="B26324" s="5"/>
      <c r="C26324" s="5" t="str">
        <f>IFERROR(__xludf.DUMMYFUNCTION("""COMPUTED_VALUE"""),"")</f>
        <v/>
      </c>
      <c r="D26324" s="5">
        <v>0.0</v>
      </c>
    </row>
    <row r="26325" ht="14.25" customHeight="1">
      <c r="A26325" s="5"/>
      <c r="B26325" s="5"/>
      <c r="C26325" s="5" t="str">
        <f>IFERROR(__xludf.DUMMYFUNCTION("""COMPUTED_VALUE"""),"")</f>
        <v/>
      </c>
      <c r="D26325" s="5">
        <v>0.0</v>
      </c>
    </row>
    <row r="26326" ht="14.25" customHeight="1">
      <c r="A26326" s="5"/>
      <c r="B26326" s="5"/>
      <c r="C26326" s="5" t="str">
        <f>IFERROR(__xludf.DUMMYFUNCTION("""COMPUTED_VALUE"""),"")</f>
        <v/>
      </c>
      <c r="D26326" s="5">
        <v>0.0</v>
      </c>
    </row>
    <row r="26327" ht="14.25" customHeight="1">
      <c r="A26327" s="5"/>
      <c r="B26327" s="5"/>
      <c r="C26327" s="5" t="str">
        <f>IFERROR(__xludf.DUMMYFUNCTION("""COMPUTED_VALUE"""),"")</f>
        <v/>
      </c>
      <c r="D26327" s="5">
        <v>0.0</v>
      </c>
    </row>
    <row r="26328" ht="14.25" customHeight="1">
      <c r="A26328" s="5"/>
      <c r="B26328" s="5"/>
      <c r="C26328" s="5" t="str">
        <f>IFERROR(__xludf.DUMMYFUNCTION("""COMPUTED_VALUE"""),"")</f>
        <v/>
      </c>
      <c r="D26328" s="5">
        <v>0.0</v>
      </c>
    </row>
    <row r="26329" ht="14.25" customHeight="1">
      <c r="A26329" s="5"/>
      <c r="B26329" s="5"/>
      <c r="C26329" s="5" t="str">
        <f>IFERROR(__xludf.DUMMYFUNCTION("""COMPUTED_VALUE"""),"")</f>
        <v/>
      </c>
      <c r="D26329" s="5">
        <v>0.0</v>
      </c>
    </row>
    <row r="26330" ht="14.25" customHeight="1">
      <c r="A26330" s="5"/>
      <c r="B26330" s="5"/>
      <c r="C26330" s="5" t="str">
        <f>IFERROR(__xludf.DUMMYFUNCTION("""COMPUTED_VALUE"""),"")</f>
        <v/>
      </c>
      <c r="D26330" s="5">
        <v>0.0</v>
      </c>
    </row>
    <row r="26331" ht="14.25" customHeight="1">
      <c r="A26331" s="5"/>
      <c r="B26331" s="5"/>
      <c r="C26331" s="5" t="str">
        <f>IFERROR(__xludf.DUMMYFUNCTION("""COMPUTED_VALUE"""),"")</f>
        <v/>
      </c>
      <c r="D26331" s="5">
        <v>0.0</v>
      </c>
    </row>
    <row r="26332" ht="14.25" customHeight="1">
      <c r="A26332" s="5"/>
      <c r="B26332" s="5"/>
      <c r="C26332" s="5" t="str">
        <f>IFERROR(__xludf.DUMMYFUNCTION("""COMPUTED_VALUE"""),"")</f>
        <v/>
      </c>
      <c r="D26332" s="5">
        <v>0.0</v>
      </c>
    </row>
    <row r="26333" ht="14.25" customHeight="1">
      <c r="A26333" s="5"/>
      <c r="B26333" s="5"/>
      <c r="C26333" s="5" t="str">
        <f>IFERROR(__xludf.DUMMYFUNCTION("""COMPUTED_VALUE"""),"")</f>
        <v/>
      </c>
      <c r="D26333" s="5">
        <v>0.0</v>
      </c>
    </row>
    <row r="26334" ht="14.25" customHeight="1">
      <c r="A26334" s="5"/>
      <c r="B26334" s="5"/>
      <c r="C26334" s="5" t="str">
        <f>IFERROR(__xludf.DUMMYFUNCTION("""COMPUTED_VALUE"""),"")</f>
        <v/>
      </c>
      <c r="D26334" s="5">
        <v>0.0</v>
      </c>
    </row>
    <row r="26335" ht="14.25" customHeight="1">
      <c r="A26335" s="5"/>
      <c r="B26335" s="5"/>
      <c r="C26335" s="5" t="str">
        <f>IFERROR(__xludf.DUMMYFUNCTION("""COMPUTED_VALUE"""),"")</f>
        <v/>
      </c>
      <c r="D26335" s="5">
        <v>0.0</v>
      </c>
    </row>
    <row r="26336" ht="14.25" customHeight="1">
      <c r="A26336" s="5"/>
      <c r="B26336" s="5"/>
      <c r="C26336" s="5" t="str">
        <f>IFERROR(__xludf.DUMMYFUNCTION("""COMPUTED_VALUE"""),"")</f>
        <v/>
      </c>
      <c r="D26336" s="5">
        <v>0.0</v>
      </c>
    </row>
    <row r="26337" ht="14.25" customHeight="1">
      <c r="A26337" s="5"/>
      <c r="B26337" s="5"/>
      <c r="C26337" s="5" t="str">
        <f>IFERROR(__xludf.DUMMYFUNCTION("""COMPUTED_VALUE"""),"")</f>
        <v/>
      </c>
      <c r="D26337" s="5">
        <v>0.0</v>
      </c>
    </row>
    <row r="26338" ht="14.25" customHeight="1">
      <c r="A26338" s="5"/>
      <c r="B26338" s="5"/>
      <c r="C26338" s="5" t="str">
        <f>IFERROR(__xludf.DUMMYFUNCTION("""COMPUTED_VALUE"""),"")</f>
        <v/>
      </c>
      <c r="D26338" s="5">
        <v>0.0</v>
      </c>
    </row>
    <row r="26339" ht="14.25" customHeight="1">
      <c r="A26339" s="5"/>
      <c r="B26339" s="5"/>
      <c r="C26339" s="5" t="str">
        <f>IFERROR(__xludf.DUMMYFUNCTION("""COMPUTED_VALUE"""),"")</f>
        <v/>
      </c>
      <c r="D26339" s="5">
        <v>0.0</v>
      </c>
    </row>
    <row r="26340" ht="14.25" customHeight="1">
      <c r="A26340" s="5"/>
      <c r="B26340" s="5"/>
      <c r="C26340" s="5" t="str">
        <f>IFERROR(__xludf.DUMMYFUNCTION("""COMPUTED_VALUE"""),"")</f>
        <v/>
      </c>
      <c r="D26340" s="5">
        <v>0.0</v>
      </c>
    </row>
    <row r="26341" ht="14.25" customHeight="1">
      <c r="A26341" s="5"/>
      <c r="B26341" s="5"/>
      <c r="C26341" s="5" t="str">
        <f>IFERROR(__xludf.DUMMYFUNCTION("""COMPUTED_VALUE"""),"")</f>
        <v/>
      </c>
      <c r="D26341" s="5">
        <v>0.0</v>
      </c>
    </row>
    <row r="26342" ht="14.25" customHeight="1">
      <c r="A26342" s="5"/>
      <c r="B26342" s="5"/>
      <c r="C26342" s="5" t="str">
        <f>IFERROR(__xludf.DUMMYFUNCTION("""COMPUTED_VALUE"""),"")</f>
        <v/>
      </c>
      <c r="D26342" s="5">
        <v>0.0</v>
      </c>
    </row>
    <row r="26343" ht="14.25" customHeight="1">
      <c r="A26343" s="5"/>
      <c r="B26343" s="5"/>
      <c r="C26343" s="5" t="str">
        <f>IFERROR(__xludf.DUMMYFUNCTION("""COMPUTED_VALUE"""),"")</f>
        <v/>
      </c>
      <c r="D26343" s="5">
        <v>0.0</v>
      </c>
    </row>
    <row r="26344" ht="14.25" customHeight="1">
      <c r="A26344" s="5"/>
      <c r="B26344" s="5"/>
      <c r="C26344" s="5" t="str">
        <f>IFERROR(__xludf.DUMMYFUNCTION("""COMPUTED_VALUE"""),"")</f>
        <v/>
      </c>
      <c r="D26344" s="5">
        <v>0.0</v>
      </c>
    </row>
    <row r="26345" ht="14.25" customHeight="1">
      <c r="A26345" s="5"/>
      <c r="B26345" s="5"/>
      <c r="C26345" s="5" t="str">
        <f>IFERROR(__xludf.DUMMYFUNCTION("""COMPUTED_VALUE"""),"")</f>
        <v/>
      </c>
      <c r="D26345" s="5">
        <v>0.0</v>
      </c>
    </row>
    <row r="26346" ht="14.25" customHeight="1">
      <c r="A26346" s="5"/>
      <c r="B26346" s="5"/>
      <c r="C26346" s="5" t="str">
        <f>IFERROR(__xludf.DUMMYFUNCTION("""COMPUTED_VALUE"""),"")</f>
        <v/>
      </c>
      <c r="D26346" s="5">
        <v>0.0</v>
      </c>
    </row>
    <row r="26347" ht="14.25" customHeight="1">
      <c r="A26347" s="5"/>
      <c r="B26347" s="5"/>
      <c r="C26347" s="5" t="str">
        <f>IFERROR(__xludf.DUMMYFUNCTION("""COMPUTED_VALUE"""),"")</f>
        <v/>
      </c>
      <c r="D26347" s="5">
        <v>0.0</v>
      </c>
    </row>
    <row r="26348" ht="14.25" customHeight="1">
      <c r="A26348" s="5"/>
      <c r="B26348" s="5"/>
      <c r="C26348" s="5" t="str">
        <f>IFERROR(__xludf.DUMMYFUNCTION("""COMPUTED_VALUE"""),"")</f>
        <v/>
      </c>
      <c r="D26348" s="5">
        <v>0.0</v>
      </c>
    </row>
    <row r="26349" ht="14.25" customHeight="1">
      <c r="A26349" s="5"/>
      <c r="B26349" s="5"/>
      <c r="C26349" s="5" t="str">
        <f>IFERROR(__xludf.DUMMYFUNCTION("""COMPUTED_VALUE"""),"")</f>
        <v/>
      </c>
      <c r="D26349" s="5">
        <v>0.0</v>
      </c>
    </row>
    <row r="26350" ht="14.25" customHeight="1">
      <c r="A26350" s="5"/>
      <c r="B26350" s="5"/>
      <c r="C26350" s="5" t="str">
        <f>IFERROR(__xludf.DUMMYFUNCTION("""COMPUTED_VALUE"""),"")</f>
        <v/>
      </c>
      <c r="D26350" s="5">
        <v>0.0</v>
      </c>
    </row>
    <row r="26351" ht="14.25" customHeight="1">
      <c r="A26351" s="5"/>
      <c r="B26351" s="5"/>
      <c r="C26351" s="5" t="str">
        <f>IFERROR(__xludf.DUMMYFUNCTION("""COMPUTED_VALUE"""),"")</f>
        <v/>
      </c>
      <c r="D26351" s="5">
        <v>0.0</v>
      </c>
    </row>
    <row r="26352" ht="14.25" customHeight="1">
      <c r="A26352" s="5"/>
      <c r="B26352" s="5"/>
      <c r="C26352" s="5" t="str">
        <f>IFERROR(__xludf.DUMMYFUNCTION("""COMPUTED_VALUE"""),"")</f>
        <v/>
      </c>
      <c r="D26352" s="5">
        <v>0.0</v>
      </c>
    </row>
    <row r="26353" ht="14.25" customHeight="1">
      <c r="A26353" s="5"/>
      <c r="B26353" s="5"/>
      <c r="C26353" s="5" t="str">
        <f>IFERROR(__xludf.DUMMYFUNCTION("""COMPUTED_VALUE"""),"")</f>
        <v/>
      </c>
      <c r="D26353" s="5">
        <v>0.0</v>
      </c>
    </row>
    <row r="26354" ht="14.25" customHeight="1">
      <c r="A26354" s="5"/>
      <c r="B26354" s="5"/>
      <c r="C26354" s="5" t="str">
        <f>IFERROR(__xludf.DUMMYFUNCTION("""COMPUTED_VALUE"""),"")</f>
        <v/>
      </c>
      <c r="D26354" s="5">
        <v>0.0</v>
      </c>
    </row>
    <row r="26355" ht="14.25" customHeight="1">
      <c r="A26355" s="5"/>
      <c r="B26355" s="5"/>
      <c r="C26355" s="5" t="str">
        <f>IFERROR(__xludf.DUMMYFUNCTION("""COMPUTED_VALUE"""),"")</f>
        <v/>
      </c>
      <c r="D26355" s="5">
        <v>0.0</v>
      </c>
    </row>
    <row r="26356" ht="14.25" customHeight="1">
      <c r="A26356" s="5"/>
      <c r="B26356" s="5"/>
      <c r="C26356" s="5" t="str">
        <f>IFERROR(__xludf.DUMMYFUNCTION("""COMPUTED_VALUE"""),"")</f>
        <v/>
      </c>
      <c r="D26356" s="5">
        <v>0.0</v>
      </c>
    </row>
    <row r="26357" ht="14.25" customHeight="1">
      <c r="A26357" s="5"/>
      <c r="B26357" s="5"/>
      <c r="C26357" s="5" t="str">
        <f>IFERROR(__xludf.DUMMYFUNCTION("""COMPUTED_VALUE"""),"")</f>
        <v/>
      </c>
      <c r="D26357" s="5">
        <v>0.0</v>
      </c>
    </row>
    <row r="26358" ht="14.25" customHeight="1">
      <c r="A26358" s="5"/>
      <c r="B26358" s="5"/>
      <c r="C26358" s="5" t="str">
        <f>IFERROR(__xludf.DUMMYFUNCTION("""COMPUTED_VALUE"""),"")</f>
        <v/>
      </c>
      <c r="D26358" s="5">
        <v>0.0</v>
      </c>
    </row>
    <row r="26359" ht="14.25" customHeight="1">
      <c r="A26359" s="5"/>
      <c r="B26359" s="5"/>
      <c r="C26359" s="5" t="str">
        <f>IFERROR(__xludf.DUMMYFUNCTION("""COMPUTED_VALUE"""),"")</f>
        <v/>
      </c>
      <c r="D26359" s="5">
        <v>0.0</v>
      </c>
    </row>
    <row r="26360" ht="14.25" customHeight="1">
      <c r="A26360" s="5"/>
      <c r="B26360" s="5"/>
      <c r="C26360" s="5" t="str">
        <f>IFERROR(__xludf.DUMMYFUNCTION("""COMPUTED_VALUE"""),"")</f>
        <v/>
      </c>
      <c r="D26360" s="5">
        <v>0.0</v>
      </c>
    </row>
    <row r="26361" ht="14.25" customHeight="1">
      <c r="A26361" s="5"/>
      <c r="B26361" s="5"/>
      <c r="C26361" s="5" t="str">
        <f>IFERROR(__xludf.DUMMYFUNCTION("""COMPUTED_VALUE"""),"")</f>
        <v/>
      </c>
      <c r="D26361" s="5">
        <v>0.0</v>
      </c>
    </row>
    <row r="26362" ht="14.25" customHeight="1">
      <c r="A26362" s="5"/>
      <c r="B26362" s="5"/>
      <c r="C26362" s="5" t="str">
        <f>IFERROR(__xludf.DUMMYFUNCTION("""COMPUTED_VALUE"""),"")</f>
        <v/>
      </c>
      <c r="D26362" s="5">
        <v>0.0</v>
      </c>
    </row>
    <row r="26363" ht="14.25" customHeight="1">
      <c r="A26363" s="5"/>
      <c r="B26363" s="5"/>
      <c r="C26363" s="5" t="str">
        <f>IFERROR(__xludf.DUMMYFUNCTION("""COMPUTED_VALUE"""),"")</f>
        <v/>
      </c>
      <c r="D26363" s="5">
        <v>0.0</v>
      </c>
    </row>
    <row r="26364" ht="14.25" customHeight="1">
      <c r="A26364" s="5"/>
      <c r="B26364" s="5"/>
      <c r="C26364" s="5" t="str">
        <f>IFERROR(__xludf.DUMMYFUNCTION("""COMPUTED_VALUE"""),"")</f>
        <v/>
      </c>
      <c r="D26364" s="5">
        <v>0.0</v>
      </c>
    </row>
    <row r="26365" ht="14.25" customHeight="1">
      <c r="A26365" s="5"/>
      <c r="B26365" s="5"/>
      <c r="C26365" s="5" t="str">
        <f>IFERROR(__xludf.DUMMYFUNCTION("""COMPUTED_VALUE"""),"")</f>
        <v/>
      </c>
      <c r="D26365" s="5">
        <v>0.0</v>
      </c>
    </row>
    <row r="26366" ht="14.25" customHeight="1">
      <c r="A26366" s="5"/>
      <c r="B26366" s="5"/>
      <c r="C26366" s="5" t="str">
        <f>IFERROR(__xludf.DUMMYFUNCTION("""COMPUTED_VALUE"""),"")</f>
        <v/>
      </c>
      <c r="D26366" s="5">
        <v>0.0</v>
      </c>
    </row>
    <row r="26367" ht="14.25" customHeight="1">
      <c r="A26367" s="5"/>
      <c r="B26367" s="5"/>
      <c r="C26367" s="5" t="str">
        <f>IFERROR(__xludf.DUMMYFUNCTION("""COMPUTED_VALUE"""),"")</f>
        <v/>
      </c>
      <c r="D26367" s="5">
        <v>0.0</v>
      </c>
    </row>
    <row r="26368" ht="14.25" customHeight="1">
      <c r="A26368" s="5"/>
      <c r="B26368" s="5"/>
      <c r="C26368" s="5" t="str">
        <f>IFERROR(__xludf.DUMMYFUNCTION("""COMPUTED_VALUE"""),"")</f>
        <v/>
      </c>
      <c r="D26368" s="5">
        <v>0.0</v>
      </c>
    </row>
    <row r="26369" ht="14.25" customHeight="1">
      <c r="A26369" s="5"/>
      <c r="B26369" s="5"/>
      <c r="C26369" s="5" t="str">
        <f>IFERROR(__xludf.DUMMYFUNCTION("""COMPUTED_VALUE"""),"")</f>
        <v/>
      </c>
      <c r="D26369" s="5">
        <v>0.0</v>
      </c>
    </row>
    <row r="26370" ht="14.25" customHeight="1">
      <c r="A26370" s="5"/>
      <c r="B26370" s="5"/>
      <c r="C26370" s="5" t="str">
        <f>IFERROR(__xludf.DUMMYFUNCTION("""COMPUTED_VALUE"""),"")</f>
        <v/>
      </c>
      <c r="D26370" s="5">
        <v>0.0</v>
      </c>
    </row>
    <row r="26371" ht="14.25" customHeight="1">
      <c r="A26371" s="5"/>
      <c r="B26371" s="5"/>
      <c r="C26371" s="5" t="str">
        <f>IFERROR(__xludf.DUMMYFUNCTION("""COMPUTED_VALUE"""),"")</f>
        <v/>
      </c>
      <c r="D26371" s="5">
        <v>0.0</v>
      </c>
    </row>
    <row r="26372" ht="14.25" customHeight="1">
      <c r="A26372" s="5"/>
      <c r="B26372" s="5"/>
      <c r="C26372" s="5" t="str">
        <f>IFERROR(__xludf.DUMMYFUNCTION("""COMPUTED_VALUE"""),"")</f>
        <v/>
      </c>
      <c r="D26372" s="5">
        <v>0.0</v>
      </c>
    </row>
    <row r="26373" ht="14.25" customHeight="1">
      <c r="A26373" s="5"/>
      <c r="B26373" s="5"/>
      <c r="C26373" s="5" t="str">
        <f>IFERROR(__xludf.DUMMYFUNCTION("""COMPUTED_VALUE"""),"")</f>
        <v/>
      </c>
      <c r="D26373" s="5">
        <v>0.0</v>
      </c>
    </row>
    <row r="26374" ht="14.25" customHeight="1">
      <c r="A26374" s="5"/>
      <c r="B26374" s="5"/>
      <c r="C26374" s="5" t="str">
        <f>IFERROR(__xludf.DUMMYFUNCTION("""COMPUTED_VALUE"""),"")</f>
        <v/>
      </c>
      <c r="D26374" s="5">
        <v>0.0</v>
      </c>
    </row>
    <row r="26375" ht="14.25" customHeight="1">
      <c r="A26375" s="5"/>
      <c r="B26375" s="5"/>
      <c r="C26375" s="5" t="str">
        <f>IFERROR(__xludf.DUMMYFUNCTION("""COMPUTED_VALUE"""),"")</f>
        <v/>
      </c>
      <c r="D26375" s="5">
        <v>0.0</v>
      </c>
    </row>
    <row r="26376" ht="14.25" customHeight="1">
      <c r="A26376" s="5"/>
      <c r="B26376" s="5"/>
      <c r="C26376" s="5" t="str">
        <f>IFERROR(__xludf.DUMMYFUNCTION("""COMPUTED_VALUE"""),"")</f>
        <v/>
      </c>
      <c r="D26376" s="5">
        <v>0.0</v>
      </c>
    </row>
    <row r="26377" ht="14.25" customHeight="1">
      <c r="A26377" s="5"/>
      <c r="B26377" s="5"/>
      <c r="C26377" s="5" t="str">
        <f>IFERROR(__xludf.DUMMYFUNCTION("""COMPUTED_VALUE"""),"")</f>
        <v/>
      </c>
      <c r="D26377" s="5">
        <v>0.0</v>
      </c>
    </row>
    <row r="26378" ht="14.25" customHeight="1">
      <c r="A26378" s="5"/>
      <c r="B26378" s="5"/>
      <c r="C26378" s="5" t="str">
        <f>IFERROR(__xludf.DUMMYFUNCTION("""COMPUTED_VALUE"""),"")</f>
        <v/>
      </c>
      <c r="D26378" s="5">
        <v>0.0</v>
      </c>
    </row>
    <row r="26379" ht="14.25" customHeight="1">
      <c r="A26379" s="5"/>
      <c r="B26379" s="5"/>
      <c r="C26379" s="5" t="str">
        <f>IFERROR(__xludf.DUMMYFUNCTION("""COMPUTED_VALUE"""),"")</f>
        <v/>
      </c>
      <c r="D26379" s="5">
        <v>0.0</v>
      </c>
    </row>
    <row r="26380" ht="14.25" customHeight="1">
      <c r="A26380" s="5"/>
      <c r="B26380" s="5"/>
      <c r="C26380" s="5" t="str">
        <f>IFERROR(__xludf.DUMMYFUNCTION("""COMPUTED_VALUE"""),"")</f>
        <v/>
      </c>
      <c r="D26380" s="5">
        <v>0.0</v>
      </c>
    </row>
    <row r="26381" ht="14.25" customHeight="1">
      <c r="A26381" s="5"/>
      <c r="B26381" s="5"/>
      <c r="C26381" s="5" t="str">
        <f>IFERROR(__xludf.DUMMYFUNCTION("""COMPUTED_VALUE"""),"")</f>
        <v/>
      </c>
      <c r="D26381" s="5">
        <v>0.0</v>
      </c>
    </row>
    <row r="26382" ht="14.25" customHeight="1">
      <c r="A26382" s="5"/>
      <c r="B26382" s="5"/>
      <c r="C26382" s="5" t="str">
        <f>IFERROR(__xludf.DUMMYFUNCTION("""COMPUTED_VALUE"""),"")</f>
        <v/>
      </c>
      <c r="D26382" s="5">
        <v>0.0</v>
      </c>
    </row>
    <row r="26383" ht="14.25" customHeight="1">
      <c r="A26383" s="5"/>
      <c r="B26383" s="5"/>
      <c r="C26383" s="5" t="str">
        <f>IFERROR(__xludf.DUMMYFUNCTION("""COMPUTED_VALUE"""),"")</f>
        <v/>
      </c>
      <c r="D26383" s="5">
        <v>0.0</v>
      </c>
    </row>
    <row r="26384" ht="14.25" customHeight="1">
      <c r="A26384" s="5"/>
      <c r="B26384" s="5"/>
      <c r="C26384" s="5" t="str">
        <f>IFERROR(__xludf.DUMMYFUNCTION("""COMPUTED_VALUE"""),"")</f>
        <v/>
      </c>
      <c r="D26384" s="5">
        <v>0.0</v>
      </c>
    </row>
    <row r="26385" ht="14.25" customHeight="1">
      <c r="A26385" s="5"/>
      <c r="B26385" s="5"/>
      <c r="C26385" s="5" t="str">
        <f>IFERROR(__xludf.DUMMYFUNCTION("""COMPUTED_VALUE"""),"")</f>
        <v/>
      </c>
      <c r="D26385" s="5">
        <v>0.0</v>
      </c>
    </row>
    <row r="26386" ht="14.25" customHeight="1">
      <c r="A26386" s="5"/>
      <c r="B26386" s="5"/>
      <c r="C26386" s="5" t="str">
        <f>IFERROR(__xludf.DUMMYFUNCTION("""COMPUTED_VALUE"""),"")</f>
        <v/>
      </c>
      <c r="D26386" s="5">
        <v>0.0</v>
      </c>
    </row>
    <row r="26387" ht="14.25" customHeight="1">
      <c r="A26387" s="5"/>
      <c r="B26387" s="5"/>
      <c r="C26387" s="5" t="str">
        <f>IFERROR(__xludf.DUMMYFUNCTION("""COMPUTED_VALUE"""),"")</f>
        <v/>
      </c>
      <c r="D26387" s="5">
        <v>0.0</v>
      </c>
    </row>
    <row r="26388" ht="14.25" customHeight="1">
      <c r="A26388" s="5"/>
      <c r="B26388" s="5"/>
      <c r="C26388" s="5" t="str">
        <f>IFERROR(__xludf.DUMMYFUNCTION("""COMPUTED_VALUE"""),"")</f>
        <v/>
      </c>
      <c r="D26388" s="5">
        <v>0.0</v>
      </c>
    </row>
    <row r="26389" ht="14.25" customHeight="1">
      <c r="A26389" s="5"/>
      <c r="B26389" s="5"/>
      <c r="C26389" s="5" t="str">
        <f>IFERROR(__xludf.DUMMYFUNCTION("""COMPUTED_VALUE"""),"")</f>
        <v/>
      </c>
      <c r="D26389" s="5">
        <v>0.0</v>
      </c>
    </row>
    <row r="26390" ht="14.25" customHeight="1">
      <c r="A26390" s="5"/>
      <c r="B26390" s="5"/>
      <c r="C26390" s="5" t="str">
        <f>IFERROR(__xludf.DUMMYFUNCTION("""COMPUTED_VALUE"""),"")</f>
        <v/>
      </c>
      <c r="D26390" s="5">
        <v>0.0</v>
      </c>
    </row>
    <row r="26391" ht="14.25" customHeight="1">
      <c r="A26391" s="5"/>
      <c r="B26391" s="5"/>
      <c r="C26391" s="5" t="str">
        <f>IFERROR(__xludf.DUMMYFUNCTION("""COMPUTED_VALUE"""),"")</f>
        <v/>
      </c>
      <c r="D26391" s="5">
        <v>0.0</v>
      </c>
    </row>
    <row r="26392" ht="14.25" customHeight="1">
      <c r="A26392" s="5"/>
      <c r="B26392" s="5"/>
      <c r="C26392" s="5" t="str">
        <f>IFERROR(__xludf.DUMMYFUNCTION("""COMPUTED_VALUE"""),"")</f>
        <v/>
      </c>
      <c r="D26392" s="5">
        <v>0.0</v>
      </c>
    </row>
    <row r="26393" ht="14.25" customHeight="1">
      <c r="A26393" s="5"/>
      <c r="B26393" s="5"/>
      <c r="C26393" s="5" t="str">
        <f>IFERROR(__xludf.DUMMYFUNCTION("""COMPUTED_VALUE"""),"")</f>
        <v/>
      </c>
      <c r="D26393" s="5">
        <v>0.0</v>
      </c>
    </row>
    <row r="26394" ht="14.25" customHeight="1">
      <c r="A26394" s="5"/>
      <c r="B26394" s="5"/>
      <c r="C26394" s="5" t="str">
        <f>IFERROR(__xludf.DUMMYFUNCTION("""COMPUTED_VALUE"""),"")</f>
        <v/>
      </c>
      <c r="D26394" s="5">
        <v>0.0</v>
      </c>
    </row>
    <row r="26395" ht="14.25" customHeight="1">
      <c r="A26395" s="5"/>
      <c r="B26395" s="5"/>
      <c r="C26395" s="5" t="str">
        <f>IFERROR(__xludf.DUMMYFUNCTION("""COMPUTED_VALUE"""),"")</f>
        <v/>
      </c>
      <c r="D26395" s="5">
        <v>0.0</v>
      </c>
    </row>
    <row r="26396" ht="14.25" customHeight="1">
      <c r="A26396" s="5"/>
      <c r="B26396" s="5"/>
      <c r="C26396" s="5" t="str">
        <f>IFERROR(__xludf.DUMMYFUNCTION("""COMPUTED_VALUE"""),"")</f>
        <v/>
      </c>
      <c r="D26396" s="5">
        <v>0.0</v>
      </c>
    </row>
    <row r="26397" ht="14.25" customHeight="1">
      <c r="A26397" s="5"/>
      <c r="B26397" s="5"/>
      <c r="C26397" s="5" t="str">
        <f>IFERROR(__xludf.DUMMYFUNCTION("""COMPUTED_VALUE"""),"")</f>
        <v/>
      </c>
      <c r="D26397" s="5">
        <v>0.0</v>
      </c>
    </row>
    <row r="26398" ht="14.25" customHeight="1">
      <c r="A26398" s="5"/>
      <c r="B26398" s="5"/>
      <c r="C26398" s="5" t="str">
        <f>IFERROR(__xludf.DUMMYFUNCTION("""COMPUTED_VALUE"""),"")</f>
        <v/>
      </c>
      <c r="D26398" s="5">
        <v>0.0</v>
      </c>
    </row>
    <row r="26399" ht="14.25" customHeight="1">
      <c r="A26399" s="5"/>
      <c r="B26399" s="5"/>
      <c r="C26399" s="5" t="str">
        <f>IFERROR(__xludf.DUMMYFUNCTION("""COMPUTED_VALUE"""),"")</f>
        <v/>
      </c>
      <c r="D26399" s="5">
        <v>0.0</v>
      </c>
    </row>
    <row r="26400" ht="14.25" customHeight="1">
      <c r="A26400" s="5"/>
      <c r="B26400" s="5"/>
      <c r="C26400" s="5" t="str">
        <f>IFERROR(__xludf.DUMMYFUNCTION("""COMPUTED_VALUE"""),"")</f>
        <v/>
      </c>
      <c r="D26400" s="5">
        <v>0.0</v>
      </c>
    </row>
    <row r="26401" ht="14.25" customHeight="1">
      <c r="A26401" s="5"/>
      <c r="B26401" s="5"/>
      <c r="C26401" s="5" t="str">
        <f>IFERROR(__xludf.DUMMYFUNCTION("""COMPUTED_VALUE"""),"")</f>
        <v/>
      </c>
      <c r="D26401" s="5">
        <v>0.0</v>
      </c>
    </row>
    <row r="26402" ht="14.25" customHeight="1">
      <c r="A26402" s="5"/>
      <c r="B26402" s="5"/>
      <c r="C26402" s="5" t="str">
        <f>IFERROR(__xludf.DUMMYFUNCTION("""COMPUTED_VALUE"""),"")</f>
        <v/>
      </c>
      <c r="D26402" s="5">
        <v>0.0</v>
      </c>
    </row>
    <row r="26403" ht="14.25" customHeight="1">
      <c r="A26403" s="5"/>
      <c r="B26403" s="5"/>
      <c r="C26403" s="5" t="str">
        <f>IFERROR(__xludf.DUMMYFUNCTION("""COMPUTED_VALUE"""),"")</f>
        <v/>
      </c>
      <c r="D26403" s="5">
        <v>0.0</v>
      </c>
    </row>
    <row r="26404" ht="14.25" customHeight="1">
      <c r="A26404" s="5"/>
      <c r="B26404" s="5"/>
      <c r="C26404" s="5" t="str">
        <f>IFERROR(__xludf.DUMMYFUNCTION("""COMPUTED_VALUE"""),"")</f>
        <v/>
      </c>
      <c r="D26404" s="5">
        <v>0.0</v>
      </c>
    </row>
    <row r="26405" ht="14.25" customHeight="1">
      <c r="A26405" s="5"/>
      <c r="B26405" s="5"/>
      <c r="C26405" s="5" t="str">
        <f>IFERROR(__xludf.DUMMYFUNCTION("""COMPUTED_VALUE"""),"")</f>
        <v/>
      </c>
      <c r="D26405" s="5">
        <v>0.0</v>
      </c>
    </row>
    <row r="26406" ht="14.25" customHeight="1">
      <c r="A26406" s="5"/>
      <c r="B26406" s="5"/>
      <c r="C26406" s="5" t="str">
        <f>IFERROR(__xludf.DUMMYFUNCTION("""COMPUTED_VALUE"""),"")</f>
        <v/>
      </c>
      <c r="D26406" s="5">
        <v>0.0</v>
      </c>
    </row>
    <row r="26407" ht="14.25" customHeight="1">
      <c r="A26407" s="5"/>
      <c r="B26407" s="5"/>
      <c r="C26407" s="5" t="str">
        <f>IFERROR(__xludf.DUMMYFUNCTION("""COMPUTED_VALUE"""),"")</f>
        <v/>
      </c>
      <c r="D26407" s="5">
        <v>0.0</v>
      </c>
    </row>
    <row r="26408" ht="14.25" customHeight="1">
      <c r="A26408" s="5"/>
      <c r="B26408" s="5"/>
      <c r="C26408" s="5" t="str">
        <f>IFERROR(__xludf.DUMMYFUNCTION("""COMPUTED_VALUE"""),"")</f>
        <v/>
      </c>
      <c r="D26408" s="5">
        <v>0.0</v>
      </c>
    </row>
    <row r="26409" ht="14.25" customHeight="1">
      <c r="A26409" s="5"/>
      <c r="B26409" s="5"/>
      <c r="C26409" s="5" t="str">
        <f>IFERROR(__xludf.DUMMYFUNCTION("""COMPUTED_VALUE"""),"")</f>
        <v/>
      </c>
      <c r="D26409" s="5">
        <v>0.0</v>
      </c>
    </row>
    <row r="26410" ht="14.25" customHeight="1">
      <c r="A26410" s="5"/>
      <c r="B26410" s="5"/>
      <c r="C26410" s="5" t="str">
        <f>IFERROR(__xludf.DUMMYFUNCTION("""COMPUTED_VALUE"""),"")</f>
        <v/>
      </c>
      <c r="D26410" s="5">
        <v>0.0</v>
      </c>
    </row>
    <row r="26411" ht="14.25" customHeight="1">
      <c r="A26411" s="5"/>
      <c r="B26411" s="5"/>
      <c r="C26411" s="5" t="str">
        <f>IFERROR(__xludf.DUMMYFUNCTION("""COMPUTED_VALUE"""),"")</f>
        <v/>
      </c>
      <c r="D26411" s="5">
        <v>0.0</v>
      </c>
    </row>
    <row r="26412" ht="14.25" customHeight="1">
      <c r="A26412" s="5"/>
      <c r="B26412" s="5"/>
      <c r="C26412" s="5" t="str">
        <f>IFERROR(__xludf.DUMMYFUNCTION("""COMPUTED_VALUE"""),"")</f>
        <v/>
      </c>
      <c r="D26412" s="5">
        <v>0.0</v>
      </c>
    </row>
    <row r="26413" ht="14.25" customHeight="1">
      <c r="A26413" s="5"/>
      <c r="B26413" s="5"/>
      <c r="C26413" s="5" t="str">
        <f>IFERROR(__xludf.DUMMYFUNCTION("""COMPUTED_VALUE"""),"")</f>
        <v/>
      </c>
      <c r="D26413" s="5">
        <v>0.0</v>
      </c>
    </row>
    <row r="26414" ht="14.25" customHeight="1">
      <c r="A26414" s="5"/>
      <c r="B26414" s="5"/>
      <c r="C26414" s="5" t="str">
        <f>IFERROR(__xludf.DUMMYFUNCTION("""COMPUTED_VALUE"""),"")</f>
        <v/>
      </c>
      <c r="D26414" s="5">
        <v>0.0</v>
      </c>
    </row>
    <row r="26415" ht="14.25" customHeight="1">
      <c r="A26415" s="5"/>
      <c r="B26415" s="5"/>
      <c r="C26415" s="5" t="str">
        <f>IFERROR(__xludf.DUMMYFUNCTION("""COMPUTED_VALUE"""),"")</f>
        <v/>
      </c>
      <c r="D26415" s="5">
        <v>0.0</v>
      </c>
    </row>
    <row r="26416" ht="14.25" customHeight="1">
      <c r="A26416" s="5"/>
      <c r="B26416" s="5"/>
      <c r="C26416" s="5" t="str">
        <f>IFERROR(__xludf.DUMMYFUNCTION("""COMPUTED_VALUE"""),"")</f>
        <v/>
      </c>
      <c r="D26416" s="5">
        <v>0.0</v>
      </c>
    </row>
    <row r="26417" ht="14.25" customHeight="1">
      <c r="A26417" s="5"/>
      <c r="B26417" s="5"/>
      <c r="C26417" s="5" t="str">
        <f>IFERROR(__xludf.DUMMYFUNCTION("""COMPUTED_VALUE"""),"")</f>
        <v/>
      </c>
      <c r="D26417" s="5">
        <v>0.0</v>
      </c>
    </row>
    <row r="26418" ht="14.25" customHeight="1">
      <c r="A26418" s="5"/>
      <c r="B26418" s="5"/>
      <c r="C26418" s="5" t="str">
        <f>IFERROR(__xludf.DUMMYFUNCTION("""COMPUTED_VALUE"""),"")</f>
        <v/>
      </c>
      <c r="D26418" s="5">
        <v>0.0</v>
      </c>
    </row>
    <row r="26419" ht="14.25" customHeight="1">
      <c r="A26419" s="5"/>
      <c r="B26419" s="5"/>
      <c r="C26419" s="5" t="str">
        <f>IFERROR(__xludf.DUMMYFUNCTION("""COMPUTED_VALUE"""),"")</f>
        <v/>
      </c>
      <c r="D26419" s="5">
        <v>0.0</v>
      </c>
    </row>
    <row r="26420" ht="14.25" customHeight="1">
      <c r="A26420" s="5"/>
      <c r="B26420" s="5"/>
      <c r="C26420" s="5" t="str">
        <f>IFERROR(__xludf.DUMMYFUNCTION("""COMPUTED_VALUE"""),"")</f>
        <v/>
      </c>
      <c r="D26420" s="5">
        <v>0.0</v>
      </c>
    </row>
    <row r="26421" ht="14.25" customHeight="1">
      <c r="A26421" s="5"/>
      <c r="B26421" s="5"/>
      <c r="C26421" s="5" t="str">
        <f>IFERROR(__xludf.DUMMYFUNCTION("""COMPUTED_VALUE"""),"")</f>
        <v/>
      </c>
      <c r="D26421" s="5">
        <v>0.0</v>
      </c>
    </row>
    <row r="26422" ht="14.25" customHeight="1">
      <c r="A26422" s="5"/>
      <c r="B26422" s="5"/>
      <c r="C26422" s="5" t="str">
        <f>IFERROR(__xludf.DUMMYFUNCTION("""COMPUTED_VALUE"""),"")</f>
        <v/>
      </c>
      <c r="D26422" s="5">
        <v>0.0</v>
      </c>
    </row>
    <row r="26423" ht="14.25" customHeight="1">
      <c r="A26423" s="5"/>
      <c r="B26423" s="5"/>
      <c r="C26423" s="5" t="str">
        <f>IFERROR(__xludf.DUMMYFUNCTION("""COMPUTED_VALUE"""),"")</f>
        <v/>
      </c>
      <c r="D26423" s="5">
        <v>0.0</v>
      </c>
    </row>
    <row r="26424" ht="14.25" customHeight="1">
      <c r="A26424" s="5"/>
      <c r="B26424" s="5"/>
      <c r="C26424" s="5" t="str">
        <f>IFERROR(__xludf.DUMMYFUNCTION("""COMPUTED_VALUE"""),"")</f>
        <v/>
      </c>
      <c r="D26424" s="5">
        <v>0.0</v>
      </c>
    </row>
    <row r="26425" ht="14.25" customHeight="1">
      <c r="A26425" s="5"/>
      <c r="B26425" s="5"/>
      <c r="C26425" s="5" t="str">
        <f>IFERROR(__xludf.DUMMYFUNCTION("""COMPUTED_VALUE"""),"")</f>
        <v/>
      </c>
      <c r="D26425" s="5">
        <v>0.0</v>
      </c>
    </row>
    <row r="26426" ht="14.25" customHeight="1">
      <c r="A26426" s="5"/>
      <c r="B26426" s="5"/>
      <c r="C26426" s="5" t="str">
        <f>IFERROR(__xludf.DUMMYFUNCTION("""COMPUTED_VALUE"""),"")</f>
        <v/>
      </c>
      <c r="D26426" s="5">
        <v>0.0</v>
      </c>
    </row>
    <row r="26427" ht="14.25" customHeight="1">
      <c r="A26427" s="5"/>
      <c r="B26427" s="5"/>
      <c r="C26427" s="5" t="str">
        <f>IFERROR(__xludf.DUMMYFUNCTION("""COMPUTED_VALUE"""),"")</f>
        <v/>
      </c>
      <c r="D26427" s="5">
        <v>0.0</v>
      </c>
    </row>
    <row r="26428" ht="14.25" customHeight="1">
      <c r="A26428" s="5"/>
      <c r="B26428" s="5"/>
      <c r="C26428" s="5" t="str">
        <f>IFERROR(__xludf.DUMMYFUNCTION("""COMPUTED_VALUE"""),"")</f>
        <v/>
      </c>
      <c r="D26428" s="5">
        <v>0.0</v>
      </c>
    </row>
    <row r="26429" ht="14.25" customHeight="1">
      <c r="A26429" s="5"/>
      <c r="B26429" s="5"/>
      <c r="C26429" s="5" t="str">
        <f>IFERROR(__xludf.DUMMYFUNCTION("""COMPUTED_VALUE"""),"")</f>
        <v/>
      </c>
      <c r="D26429" s="5">
        <v>0.0</v>
      </c>
    </row>
    <row r="26430" ht="14.25" customHeight="1">
      <c r="A26430" s="5"/>
      <c r="B26430" s="5"/>
      <c r="C26430" s="5" t="str">
        <f>IFERROR(__xludf.DUMMYFUNCTION("""COMPUTED_VALUE"""),"")</f>
        <v/>
      </c>
      <c r="D26430" s="5">
        <v>0.0</v>
      </c>
    </row>
    <row r="26431" ht="14.25" customHeight="1">
      <c r="A26431" s="5"/>
      <c r="B26431" s="5"/>
      <c r="C26431" s="5" t="str">
        <f>IFERROR(__xludf.DUMMYFUNCTION("""COMPUTED_VALUE"""),"")</f>
        <v/>
      </c>
      <c r="D26431" s="5">
        <v>0.0</v>
      </c>
    </row>
    <row r="26432" ht="14.25" customHeight="1">
      <c r="A26432" s="5"/>
      <c r="B26432" s="5"/>
      <c r="C26432" s="5" t="str">
        <f>IFERROR(__xludf.DUMMYFUNCTION("""COMPUTED_VALUE"""),"")</f>
        <v/>
      </c>
      <c r="D26432" s="5">
        <v>0.0</v>
      </c>
    </row>
    <row r="26433" ht="14.25" customHeight="1">
      <c r="A26433" s="5"/>
      <c r="B26433" s="5"/>
      <c r="C26433" s="5" t="str">
        <f>IFERROR(__xludf.DUMMYFUNCTION("""COMPUTED_VALUE"""),"")</f>
        <v/>
      </c>
      <c r="D26433" s="5">
        <v>0.0</v>
      </c>
    </row>
    <row r="26434" ht="14.25" customHeight="1">
      <c r="A26434" s="5"/>
      <c r="B26434" s="5"/>
      <c r="C26434" s="5" t="str">
        <f>IFERROR(__xludf.DUMMYFUNCTION("""COMPUTED_VALUE"""),"")</f>
        <v/>
      </c>
      <c r="D26434" s="5">
        <v>0.0</v>
      </c>
    </row>
    <row r="26435" ht="14.25" customHeight="1">
      <c r="A26435" s="5"/>
      <c r="B26435" s="5"/>
      <c r="C26435" s="5" t="str">
        <f>IFERROR(__xludf.DUMMYFUNCTION("""COMPUTED_VALUE"""),"")</f>
        <v/>
      </c>
      <c r="D26435" s="5">
        <v>0.0</v>
      </c>
    </row>
    <row r="26436" ht="14.25" customHeight="1">
      <c r="A26436" s="5"/>
      <c r="B26436" s="5"/>
      <c r="C26436" s="5" t="str">
        <f>IFERROR(__xludf.DUMMYFUNCTION("""COMPUTED_VALUE"""),"")</f>
        <v/>
      </c>
      <c r="D26436" s="5">
        <v>0.0</v>
      </c>
    </row>
    <row r="26437" ht="14.25" customHeight="1">
      <c r="A26437" s="5"/>
      <c r="B26437" s="5"/>
      <c r="C26437" s="5" t="str">
        <f>IFERROR(__xludf.DUMMYFUNCTION("""COMPUTED_VALUE"""),"")</f>
        <v/>
      </c>
      <c r="D26437" s="5">
        <v>0.0</v>
      </c>
    </row>
    <row r="26438" ht="14.25" customHeight="1">
      <c r="A26438" s="5"/>
      <c r="B26438" s="5"/>
      <c r="C26438" s="5" t="str">
        <f>IFERROR(__xludf.DUMMYFUNCTION("""COMPUTED_VALUE"""),"")</f>
        <v/>
      </c>
      <c r="D26438" s="5">
        <v>0.0</v>
      </c>
    </row>
    <row r="26439" ht="14.25" customHeight="1">
      <c r="A26439" s="5"/>
      <c r="B26439" s="5"/>
      <c r="C26439" s="5" t="str">
        <f>IFERROR(__xludf.DUMMYFUNCTION("""COMPUTED_VALUE"""),"")</f>
        <v/>
      </c>
      <c r="D26439" s="5">
        <v>0.0</v>
      </c>
    </row>
    <row r="26440" ht="14.25" customHeight="1">
      <c r="A26440" s="5"/>
      <c r="B26440" s="5"/>
      <c r="C26440" s="5" t="str">
        <f>IFERROR(__xludf.DUMMYFUNCTION("""COMPUTED_VALUE"""),"")</f>
        <v/>
      </c>
      <c r="D26440" s="5">
        <v>0.0</v>
      </c>
    </row>
    <row r="26441" ht="14.25" customHeight="1">
      <c r="A26441" s="5"/>
      <c r="B26441" s="5"/>
      <c r="C26441" s="5" t="str">
        <f>IFERROR(__xludf.DUMMYFUNCTION("""COMPUTED_VALUE"""),"")</f>
        <v/>
      </c>
      <c r="D26441" s="5">
        <v>0.0</v>
      </c>
    </row>
    <row r="26442" ht="14.25" customHeight="1">
      <c r="A26442" s="5"/>
      <c r="B26442" s="5"/>
      <c r="C26442" s="5" t="str">
        <f>IFERROR(__xludf.DUMMYFUNCTION("""COMPUTED_VALUE"""),"")</f>
        <v/>
      </c>
      <c r="D26442" s="5">
        <v>0.0</v>
      </c>
    </row>
    <row r="26443" ht="14.25" customHeight="1">
      <c r="A26443" s="5"/>
      <c r="B26443" s="5"/>
      <c r="C26443" s="5" t="str">
        <f>IFERROR(__xludf.DUMMYFUNCTION("""COMPUTED_VALUE"""),"")</f>
        <v/>
      </c>
      <c r="D26443" s="5">
        <v>0.0</v>
      </c>
    </row>
    <row r="26444" ht="14.25" customHeight="1">
      <c r="A26444" s="5"/>
      <c r="B26444" s="5"/>
      <c r="C26444" s="5" t="str">
        <f>IFERROR(__xludf.DUMMYFUNCTION("""COMPUTED_VALUE"""),"")</f>
        <v/>
      </c>
      <c r="D26444" s="5">
        <v>0.0</v>
      </c>
    </row>
    <row r="26445" ht="14.25" customHeight="1">
      <c r="A26445" s="5"/>
      <c r="B26445" s="5"/>
      <c r="C26445" s="5" t="str">
        <f>IFERROR(__xludf.DUMMYFUNCTION("""COMPUTED_VALUE"""),"")</f>
        <v/>
      </c>
      <c r="D26445" s="5">
        <v>0.0</v>
      </c>
    </row>
    <row r="26446" ht="14.25" customHeight="1">
      <c r="A26446" s="5"/>
      <c r="B26446" s="5"/>
      <c r="C26446" s="5" t="str">
        <f>IFERROR(__xludf.DUMMYFUNCTION("""COMPUTED_VALUE"""),"")</f>
        <v/>
      </c>
      <c r="D26446" s="5">
        <v>0.0</v>
      </c>
    </row>
    <row r="26447" ht="14.25" customHeight="1">
      <c r="A26447" s="5"/>
      <c r="B26447" s="5"/>
      <c r="C26447" s="5" t="str">
        <f>IFERROR(__xludf.DUMMYFUNCTION("""COMPUTED_VALUE"""),"")</f>
        <v/>
      </c>
      <c r="D26447" s="5">
        <v>0.0</v>
      </c>
    </row>
    <row r="26448" ht="14.25" customHeight="1">
      <c r="A26448" s="5"/>
      <c r="B26448" s="5"/>
      <c r="C26448" s="5" t="str">
        <f>IFERROR(__xludf.DUMMYFUNCTION("""COMPUTED_VALUE"""),"")</f>
        <v/>
      </c>
      <c r="D26448" s="5">
        <v>0.0</v>
      </c>
    </row>
    <row r="26449" ht="14.25" customHeight="1">
      <c r="A26449" s="5"/>
      <c r="B26449" s="5"/>
      <c r="C26449" s="5" t="str">
        <f>IFERROR(__xludf.DUMMYFUNCTION("""COMPUTED_VALUE"""),"")</f>
        <v/>
      </c>
      <c r="D26449" s="5">
        <v>0.0</v>
      </c>
    </row>
    <row r="26450" ht="14.25" customHeight="1">
      <c r="A26450" s="5"/>
      <c r="B26450" s="5"/>
      <c r="C26450" s="5" t="str">
        <f>IFERROR(__xludf.DUMMYFUNCTION("""COMPUTED_VALUE"""),"")</f>
        <v/>
      </c>
      <c r="D26450" s="5">
        <v>0.0</v>
      </c>
    </row>
    <row r="26451" ht="14.25" customHeight="1">
      <c r="A26451" s="5"/>
      <c r="B26451" s="5"/>
      <c r="C26451" s="5" t="str">
        <f>IFERROR(__xludf.DUMMYFUNCTION("""COMPUTED_VALUE"""),"")</f>
        <v/>
      </c>
      <c r="D26451" s="5">
        <v>0.0</v>
      </c>
    </row>
    <row r="26452" ht="14.25" customHeight="1">
      <c r="A26452" s="5"/>
      <c r="B26452" s="5"/>
      <c r="C26452" s="5" t="str">
        <f>IFERROR(__xludf.DUMMYFUNCTION("""COMPUTED_VALUE"""),"")</f>
        <v/>
      </c>
      <c r="D26452" s="5">
        <v>0.0</v>
      </c>
    </row>
    <row r="26453" ht="14.25" customHeight="1">
      <c r="A26453" s="5"/>
      <c r="B26453" s="5"/>
      <c r="C26453" s="5" t="str">
        <f>IFERROR(__xludf.DUMMYFUNCTION("""COMPUTED_VALUE"""),"")</f>
        <v/>
      </c>
      <c r="D26453" s="5">
        <v>0.0</v>
      </c>
    </row>
    <row r="26454" ht="14.25" customHeight="1">
      <c r="A26454" s="5"/>
      <c r="B26454" s="5"/>
      <c r="C26454" s="5" t="str">
        <f>IFERROR(__xludf.DUMMYFUNCTION("""COMPUTED_VALUE"""),"")</f>
        <v/>
      </c>
      <c r="D26454" s="5">
        <v>0.0</v>
      </c>
    </row>
    <row r="26455" ht="14.25" customHeight="1">
      <c r="A26455" s="5"/>
      <c r="B26455" s="5"/>
      <c r="C26455" s="5" t="str">
        <f>IFERROR(__xludf.DUMMYFUNCTION("""COMPUTED_VALUE"""),"")</f>
        <v/>
      </c>
      <c r="D26455" s="5">
        <v>0.0</v>
      </c>
    </row>
    <row r="26456" ht="14.25" customHeight="1">
      <c r="A26456" s="5"/>
      <c r="B26456" s="5"/>
      <c r="C26456" s="5" t="str">
        <f>IFERROR(__xludf.DUMMYFUNCTION("""COMPUTED_VALUE"""),"")</f>
        <v/>
      </c>
      <c r="D26456" s="5">
        <v>0.0</v>
      </c>
    </row>
    <row r="26457" ht="14.25" customHeight="1">
      <c r="A26457" s="5"/>
      <c r="B26457" s="5"/>
      <c r="C26457" s="5" t="str">
        <f>IFERROR(__xludf.DUMMYFUNCTION("""COMPUTED_VALUE"""),"")</f>
        <v/>
      </c>
      <c r="D26457" s="5">
        <v>0.0</v>
      </c>
    </row>
    <row r="26458" ht="14.25" customHeight="1">
      <c r="A26458" s="5"/>
      <c r="B26458" s="5"/>
      <c r="C26458" s="5" t="str">
        <f>IFERROR(__xludf.DUMMYFUNCTION("""COMPUTED_VALUE"""),"")</f>
        <v/>
      </c>
      <c r="D26458" s="5">
        <v>0.0</v>
      </c>
    </row>
    <row r="26459" ht="14.25" customHeight="1">
      <c r="A26459" s="5"/>
      <c r="B26459" s="5"/>
      <c r="C26459" s="5" t="str">
        <f>IFERROR(__xludf.DUMMYFUNCTION("""COMPUTED_VALUE"""),"")</f>
        <v/>
      </c>
      <c r="D26459" s="5">
        <v>0.0</v>
      </c>
    </row>
    <row r="26460" ht="14.25" customHeight="1">
      <c r="A26460" s="5"/>
      <c r="B26460" s="5"/>
      <c r="C26460" s="5" t="str">
        <f>IFERROR(__xludf.DUMMYFUNCTION("""COMPUTED_VALUE"""),"")</f>
        <v/>
      </c>
      <c r="D26460" s="5">
        <v>0.0</v>
      </c>
    </row>
    <row r="26461" ht="14.25" customHeight="1">
      <c r="A26461" s="5"/>
      <c r="B26461" s="5"/>
      <c r="C26461" s="5" t="str">
        <f>IFERROR(__xludf.DUMMYFUNCTION("""COMPUTED_VALUE"""),"")</f>
        <v/>
      </c>
      <c r="D26461" s="5">
        <v>0.0</v>
      </c>
    </row>
    <row r="26462" ht="14.25" customHeight="1">
      <c r="A26462" s="5"/>
      <c r="B26462" s="5"/>
      <c r="C26462" s="5" t="str">
        <f>IFERROR(__xludf.DUMMYFUNCTION("""COMPUTED_VALUE"""),"")</f>
        <v/>
      </c>
      <c r="D26462" s="5">
        <v>0.0</v>
      </c>
    </row>
    <row r="26463" ht="14.25" customHeight="1">
      <c r="A26463" s="5"/>
      <c r="B26463" s="5"/>
      <c r="C26463" s="5" t="str">
        <f>IFERROR(__xludf.DUMMYFUNCTION("""COMPUTED_VALUE"""),"")</f>
        <v/>
      </c>
      <c r="D26463" s="5">
        <v>0.0</v>
      </c>
    </row>
    <row r="26464" ht="14.25" customHeight="1">
      <c r="A26464" s="5"/>
      <c r="B26464" s="5"/>
      <c r="C26464" s="5" t="str">
        <f>IFERROR(__xludf.DUMMYFUNCTION("""COMPUTED_VALUE"""),"")</f>
        <v/>
      </c>
      <c r="D26464" s="5">
        <v>0.0</v>
      </c>
    </row>
    <row r="26465" ht="14.25" customHeight="1">
      <c r="A26465" s="5"/>
      <c r="B26465" s="5"/>
      <c r="C26465" s="5" t="str">
        <f>IFERROR(__xludf.DUMMYFUNCTION("""COMPUTED_VALUE"""),"")</f>
        <v/>
      </c>
      <c r="D26465" s="5">
        <v>0.0</v>
      </c>
    </row>
    <row r="26466" ht="14.25" customHeight="1">
      <c r="A26466" s="5"/>
      <c r="B26466" s="5"/>
      <c r="C26466" s="5" t="str">
        <f>IFERROR(__xludf.DUMMYFUNCTION("""COMPUTED_VALUE"""),"")</f>
        <v/>
      </c>
      <c r="D26466" s="5">
        <v>0.0</v>
      </c>
    </row>
    <row r="26467" ht="14.25" customHeight="1">
      <c r="A26467" s="5"/>
      <c r="B26467" s="5"/>
      <c r="C26467" s="5" t="str">
        <f>IFERROR(__xludf.DUMMYFUNCTION("""COMPUTED_VALUE"""),"")</f>
        <v/>
      </c>
      <c r="D26467" s="5">
        <v>0.0</v>
      </c>
    </row>
    <row r="26468" ht="14.25" customHeight="1">
      <c r="A26468" s="5"/>
      <c r="B26468" s="5"/>
      <c r="C26468" s="5" t="str">
        <f>IFERROR(__xludf.DUMMYFUNCTION("""COMPUTED_VALUE"""),"")</f>
        <v/>
      </c>
      <c r="D26468" s="5">
        <v>0.0</v>
      </c>
    </row>
    <row r="26469" ht="14.25" customHeight="1">
      <c r="A26469" s="5"/>
      <c r="B26469" s="5"/>
      <c r="C26469" s="5" t="str">
        <f>IFERROR(__xludf.DUMMYFUNCTION("""COMPUTED_VALUE"""),"")</f>
        <v/>
      </c>
      <c r="D26469" s="5">
        <v>0.0</v>
      </c>
    </row>
    <row r="26470" ht="14.25" customHeight="1">
      <c r="A26470" s="5"/>
      <c r="B26470" s="5"/>
      <c r="C26470" s="5" t="str">
        <f>IFERROR(__xludf.DUMMYFUNCTION("""COMPUTED_VALUE"""),"")</f>
        <v/>
      </c>
      <c r="D26470" s="5">
        <v>0.0</v>
      </c>
    </row>
    <row r="26471" ht="14.25" customHeight="1">
      <c r="A26471" s="5"/>
      <c r="B26471" s="5"/>
      <c r="C26471" s="5" t="str">
        <f>IFERROR(__xludf.DUMMYFUNCTION("""COMPUTED_VALUE"""),"")</f>
        <v/>
      </c>
      <c r="D26471" s="5">
        <v>0.0</v>
      </c>
    </row>
    <row r="26472" ht="14.25" customHeight="1">
      <c r="A26472" s="5"/>
      <c r="B26472" s="5"/>
      <c r="C26472" s="5" t="str">
        <f>IFERROR(__xludf.DUMMYFUNCTION("""COMPUTED_VALUE"""),"")</f>
        <v/>
      </c>
      <c r="D26472" s="5">
        <v>0.0</v>
      </c>
    </row>
    <row r="26473" ht="14.25" customHeight="1">
      <c r="A26473" s="5"/>
      <c r="B26473" s="5"/>
      <c r="C26473" s="5" t="str">
        <f>IFERROR(__xludf.DUMMYFUNCTION("""COMPUTED_VALUE"""),"")</f>
        <v/>
      </c>
      <c r="D26473" s="5">
        <v>0.0</v>
      </c>
    </row>
    <row r="26474" ht="14.25" customHeight="1">
      <c r="A26474" s="5"/>
      <c r="B26474" s="5"/>
      <c r="C26474" s="5" t="str">
        <f>IFERROR(__xludf.DUMMYFUNCTION("""COMPUTED_VALUE"""),"")</f>
        <v/>
      </c>
      <c r="D26474" s="5">
        <v>0.0</v>
      </c>
    </row>
    <row r="26475" ht="14.25" customHeight="1">
      <c r="A26475" s="5"/>
      <c r="B26475" s="5"/>
      <c r="C26475" s="5" t="str">
        <f>IFERROR(__xludf.DUMMYFUNCTION("""COMPUTED_VALUE"""),"")</f>
        <v/>
      </c>
      <c r="D26475" s="5">
        <v>0.0</v>
      </c>
    </row>
    <row r="26476" ht="14.25" customHeight="1">
      <c r="A26476" s="5"/>
      <c r="B26476" s="5"/>
      <c r="C26476" s="5" t="str">
        <f>IFERROR(__xludf.DUMMYFUNCTION("""COMPUTED_VALUE"""),"")</f>
        <v/>
      </c>
      <c r="D26476" s="5">
        <v>0.0</v>
      </c>
    </row>
    <row r="26477" ht="14.25" customHeight="1">
      <c r="A26477" s="5"/>
      <c r="B26477" s="5"/>
      <c r="C26477" s="5" t="str">
        <f>IFERROR(__xludf.DUMMYFUNCTION("""COMPUTED_VALUE"""),"")</f>
        <v/>
      </c>
      <c r="D26477" s="5">
        <v>0.0</v>
      </c>
    </row>
    <row r="26478" ht="14.25" customHeight="1">
      <c r="A26478" s="5"/>
      <c r="B26478" s="5"/>
      <c r="C26478" s="5" t="str">
        <f>IFERROR(__xludf.DUMMYFUNCTION("""COMPUTED_VALUE"""),"")</f>
        <v/>
      </c>
      <c r="D26478" s="5">
        <v>0.0</v>
      </c>
    </row>
    <row r="26479" ht="14.25" customHeight="1">
      <c r="A26479" s="5"/>
      <c r="B26479" s="5"/>
      <c r="C26479" s="5" t="str">
        <f>IFERROR(__xludf.DUMMYFUNCTION("""COMPUTED_VALUE"""),"")</f>
        <v/>
      </c>
      <c r="D26479" s="5">
        <v>0.0</v>
      </c>
    </row>
    <row r="26480" ht="14.25" customHeight="1">
      <c r="A26480" s="5"/>
      <c r="B26480" s="5"/>
      <c r="C26480" s="5" t="str">
        <f>IFERROR(__xludf.DUMMYFUNCTION("""COMPUTED_VALUE"""),"")</f>
        <v/>
      </c>
      <c r="D26480" s="5">
        <v>0.0</v>
      </c>
    </row>
    <row r="26481" ht="14.25" customHeight="1">
      <c r="A26481" s="5"/>
      <c r="B26481" s="5"/>
      <c r="C26481" s="5" t="str">
        <f>IFERROR(__xludf.DUMMYFUNCTION("""COMPUTED_VALUE"""),"")</f>
        <v/>
      </c>
      <c r="D26481" s="5">
        <v>0.0</v>
      </c>
    </row>
    <row r="26482" ht="14.25" customHeight="1">
      <c r="A26482" s="5"/>
      <c r="B26482" s="5"/>
      <c r="C26482" s="5" t="str">
        <f>IFERROR(__xludf.DUMMYFUNCTION("""COMPUTED_VALUE"""),"")</f>
        <v/>
      </c>
      <c r="D26482" s="5">
        <v>0.0</v>
      </c>
    </row>
    <row r="26483" ht="14.25" customHeight="1">
      <c r="A26483" s="5"/>
      <c r="B26483" s="5"/>
      <c r="C26483" s="5" t="str">
        <f>IFERROR(__xludf.DUMMYFUNCTION("""COMPUTED_VALUE"""),"")</f>
        <v/>
      </c>
      <c r="D26483" s="5">
        <v>0.0</v>
      </c>
    </row>
    <row r="26484" ht="14.25" customHeight="1">
      <c r="A26484" s="5"/>
      <c r="B26484" s="5"/>
      <c r="C26484" s="5" t="str">
        <f>IFERROR(__xludf.DUMMYFUNCTION("""COMPUTED_VALUE"""),"")</f>
        <v/>
      </c>
      <c r="D26484" s="5">
        <v>0.0</v>
      </c>
    </row>
    <row r="26485" ht="14.25" customHeight="1">
      <c r="A26485" s="5"/>
      <c r="B26485" s="5"/>
      <c r="C26485" s="5" t="str">
        <f>IFERROR(__xludf.DUMMYFUNCTION("""COMPUTED_VALUE"""),"")</f>
        <v/>
      </c>
      <c r="D26485" s="5">
        <v>0.0</v>
      </c>
    </row>
    <row r="26486" ht="14.25" customHeight="1">
      <c r="A26486" s="5"/>
      <c r="B26486" s="5"/>
      <c r="C26486" s="5" t="str">
        <f>IFERROR(__xludf.DUMMYFUNCTION("""COMPUTED_VALUE"""),"")</f>
        <v/>
      </c>
      <c r="D26486" s="5">
        <v>0.0</v>
      </c>
    </row>
    <row r="26487" ht="14.25" customHeight="1">
      <c r="A26487" s="5"/>
      <c r="B26487" s="5"/>
      <c r="C26487" s="5" t="str">
        <f>IFERROR(__xludf.DUMMYFUNCTION("""COMPUTED_VALUE"""),"")</f>
        <v/>
      </c>
      <c r="D26487" s="5">
        <v>0.0</v>
      </c>
    </row>
    <row r="26488" ht="14.25" customHeight="1">
      <c r="A26488" s="5"/>
      <c r="B26488" s="5"/>
      <c r="C26488" s="5" t="str">
        <f>IFERROR(__xludf.DUMMYFUNCTION("""COMPUTED_VALUE"""),"")</f>
        <v/>
      </c>
      <c r="D26488" s="5">
        <v>0.0</v>
      </c>
    </row>
    <row r="26489" ht="14.25" customHeight="1">
      <c r="A26489" s="5"/>
      <c r="B26489" s="5"/>
      <c r="C26489" s="5" t="str">
        <f>IFERROR(__xludf.DUMMYFUNCTION("""COMPUTED_VALUE"""),"")</f>
        <v/>
      </c>
      <c r="D26489" s="5">
        <v>0.0</v>
      </c>
    </row>
    <row r="26490" ht="14.25" customHeight="1">
      <c r="A26490" s="5"/>
      <c r="B26490" s="5"/>
      <c r="C26490" s="5" t="str">
        <f>IFERROR(__xludf.DUMMYFUNCTION("""COMPUTED_VALUE"""),"")</f>
        <v/>
      </c>
      <c r="D26490" s="5">
        <v>0.0</v>
      </c>
    </row>
    <row r="26491" ht="14.25" customHeight="1">
      <c r="A26491" s="5"/>
      <c r="B26491" s="5"/>
      <c r="C26491" s="5" t="str">
        <f>IFERROR(__xludf.DUMMYFUNCTION("""COMPUTED_VALUE"""),"")</f>
        <v/>
      </c>
      <c r="D26491" s="5">
        <v>0.0</v>
      </c>
    </row>
    <row r="26492" ht="14.25" customHeight="1">
      <c r="A26492" s="5"/>
      <c r="B26492" s="5"/>
      <c r="C26492" s="5" t="str">
        <f>IFERROR(__xludf.DUMMYFUNCTION("""COMPUTED_VALUE"""),"")</f>
        <v/>
      </c>
      <c r="D26492" s="5">
        <v>0.0</v>
      </c>
    </row>
    <row r="26493" ht="14.25" customHeight="1">
      <c r="A26493" s="5"/>
      <c r="B26493" s="5"/>
      <c r="C26493" s="5" t="str">
        <f>IFERROR(__xludf.DUMMYFUNCTION("""COMPUTED_VALUE"""),"")</f>
        <v/>
      </c>
      <c r="D26493" s="5">
        <v>0.0</v>
      </c>
    </row>
    <row r="26494" ht="14.25" customHeight="1">
      <c r="A26494" s="5"/>
      <c r="B26494" s="5"/>
      <c r="C26494" s="5" t="str">
        <f>IFERROR(__xludf.DUMMYFUNCTION("""COMPUTED_VALUE"""),"")</f>
        <v/>
      </c>
      <c r="D26494" s="5">
        <v>0.0</v>
      </c>
    </row>
    <row r="26495" ht="14.25" customHeight="1">
      <c r="A26495" s="5"/>
      <c r="B26495" s="5"/>
      <c r="C26495" s="5" t="str">
        <f>IFERROR(__xludf.DUMMYFUNCTION("""COMPUTED_VALUE"""),"")</f>
        <v/>
      </c>
      <c r="D26495" s="5">
        <v>0.0</v>
      </c>
    </row>
    <row r="26496" ht="14.25" customHeight="1">
      <c r="A26496" s="5"/>
      <c r="B26496" s="5"/>
      <c r="C26496" s="5" t="str">
        <f>IFERROR(__xludf.DUMMYFUNCTION("""COMPUTED_VALUE"""),"")</f>
        <v/>
      </c>
      <c r="D26496" s="5">
        <v>0.0</v>
      </c>
    </row>
    <row r="26497" ht="14.25" customHeight="1">
      <c r="A26497" s="5"/>
      <c r="B26497" s="5"/>
      <c r="C26497" s="5" t="str">
        <f>IFERROR(__xludf.DUMMYFUNCTION("""COMPUTED_VALUE"""),"")</f>
        <v/>
      </c>
      <c r="D26497" s="5">
        <v>0.0</v>
      </c>
    </row>
    <row r="26498" ht="14.25" customHeight="1">
      <c r="A26498" s="5"/>
      <c r="B26498" s="5"/>
      <c r="C26498" s="5" t="str">
        <f>IFERROR(__xludf.DUMMYFUNCTION("""COMPUTED_VALUE"""),"")</f>
        <v/>
      </c>
      <c r="D26498" s="5">
        <v>0.0</v>
      </c>
    </row>
    <row r="26499" ht="14.25" customHeight="1">
      <c r="A26499" s="5"/>
      <c r="B26499" s="5"/>
      <c r="C26499" s="5" t="str">
        <f>IFERROR(__xludf.DUMMYFUNCTION("""COMPUTED_VALUE"""),"")</f>
        <v/>
      </c>
      <c r="D26499" s="5">
        <v>0.0</v>
      </c>
    </row>
    <row r="26500" ht="14.25" customHeight="1">
      <c r="A26500" s="5"/>
      <c r="B26500" s="5"/>
      <c r="C26500" s="5" t="str">
        <f>IFERROR(__xludf.DUMMYFUNCTION("""COMPUTED_VALUE"""),"")</f>
        <v/>
      </c>
      <c r="D26500" s="5">
        <v>0.0</v>
      </c>
    </row>
    <row r="26501" ht="14.25" customHeight="1">
      <c r="A26501" s="5"/>
      <c r="B26501" s="5"/>
      <c r="C26501" s="5" t="str">
        <f>IFERROR(__xludf.DUMMYFUNCTION("""COMPUTED_VALUE"""),"")</f>
        <v/>
      </c>
      <c r="D26501" s="5">
        <v>0.0</v>
      </c>
    </row>
    <row r="26502" ht="14.25" customHeight="1">
      <c r="A26502" s="5"/>
      <c r="B26502" s="5"/>
      <c r="C26502" s="5" t="str">
        <f>IFERROR(__xludf.DUMMYFUNCTION("""COMPUTED_VALUE"""),"")</f>
        <v/>
      </c>
      <c r="D26502" s="5">
        <v>0.0</v>
      </c>
    </row>
    <row r="26503" ht="14.25" customHeight="1">
      <c r="A26503" s="5"/>
      <c r="B26503" s="5"/>
      <c r="C26503" s="5" t="str">
        <f>IFERROR(__xludf.DUMMYFUNCTION("""COMPUTED_VALUE"""),"")</f>
        <v/>
      </c>
      <c r="D26503" s="5">
        <v>0.0</v>
      </c>
    </row>
    <row r="26504" ht="14.25" customHeight="1">
      <c r="A26504" s="5"/>
      <c r="B26504" s="5"/>
      <c r="C26504" s="5" t="str">
        <f>IFERROR(__xludf.DUMMYFUNCTION("""COMPUTED_VALUE"""),"")</f>
        <v/>
      </c>
      <c r="D26504" s="5">
        <v>0.0</v>
      </c>
    </row>
    <row r="26505" ht="14.25" customHeight="1">
      <c r="A26505" s="5"/>
      <c r="B26505" s="5"/>
      <c r="C26505" s="5" t="str">
        <f>IFERROR(__xludf.DUMMYFUNCTION("""COMPUTED_VALUE"""),"")</f>
        <v/>
      </c>
      <c r="D26505" s="5">
        <v>0.0</v>
      </c>
    </row>
    <row r="26506" ht="14.25" customHeight="1">
      <c r="A26506" s="5"/>
      <c r="B26506" s="5"/>
      <c r="C26506" s="5" t="str">
        <f>IFERROR(__xludf.DUMMYFUNCTION("""COMPUTED_VALUE"""),"")</f>
        <v/>
      </c>
      <c r="D26506" s="5">
        <v>0.0</v>
      </c>
    </row>
    <row r="26507" ht="14.25" customHeight="1">
      <c r="A26507" s="5"/>
      <c r="B26507" s="5"/>
      <c r="C26507" s="5" t="str">
        <f>IFERROR(__xludf.DUMMYFUNCTION("""COMPUTED_VALUE"""),"")</f>
        <v/>
      </c>
      <c r="D26507" s="5">
        <v>0.0</v>
      </c>
    </row>
    <row r="26508" ht="14.25" customHeight="1">
      <c r="A26508" s="5"/>
      <c r="B26508" s="5"/>
      <c r="C26508" s="5" t="str">
        <f>IFERROR(__xludf.DUMMYFUNCTION("""COMPUTED_VALUE"""),"")</f>
        <v/>
      </c>
      <c r="D26508" s="5">
        <v>0.0</v>
      </c>
    </row>
    <row r="26509" ht="14.25" customHeight="1">
      <c r="A26509" s="5"/>
      <c r="B26509" s="5"/>
      <c r="C26509" s="5" t="str">
        <f>IFERROR(__xludf.DUMMYFUNCTION("""COMPUTED_VALUE"""),"")</f>
        <v/>
      </c>
      <c r="D26509" s="5">
        <v>0.0</v>
      </c>
    </row>
    <row r="26510" ht="14.25" customHeight="1">
      <c r="A26510" s="5"/>
      <c r="B26510" s="5"/>
      <c r="C26510" s="5" t="str">
        <f>IFERROR(__xludf.DUMMYFUNCTION("""COMPUTED_VALUE"""),"")</f>
        <v/>
      </c>
      <c r="D26510" s="5">
        <v>0.0</v>
      </c>
    </row>
    <row r="26511" ht="14.25" customHeight="1">
      <c r="A26511" s="5"/>
      <c r="B26511" s="5"/>
      <c r="C26511" s="5" t="str">
        <f>IFERROR(__xludf.DUMMYFUNCTION("""COMPUTED_VALUE"""),"")</f>
        <v/>
      </c>
      <c r="D26511" s="5">
        <v>0.0</v>
      </c>
    </row>
    <row r="26512" ht="14.25" customHeight="1">
      <c r="A26512" s="5"/>
      <c r="B26512" s="5"/>
      <c r="C26512" s="5" t="str">
        <f>IFERROR(__xludf.DUMMYFUNCTION("""COMPUTED_VALUE"""),"")</f>
        <v/>
      </c>
      <c r="D26512" s="5">
        <v>0.0</v>
      </c>
    </row>
    <row r="26513" ht="14.25" customHeight="1">
      <c r="A26513" s="5"/>
      <c r="B26513" s="5"/>
      <c r="C26513" s="5" t="str">
        <f>IFERROR(__xludf.DUMMYFUNCTION("""COMPUTED_VALUE"""),"")</f>
        <v/>
      </c>
      <c r="D26513" s="5">
        <v>0.0</v>
      </c>
    </row>
    <row r="26514" ht="14.25" customHeight="1">
      <c r="A26514" s="5"/>
      <c r="B26514" s="5"/>
      <c r="C26514" s="5" t="str">
        <f>IFERROR(__xludf.DUMMYFUNCTION("""COMPUTED_VALUE"""),"")</f>
        <v/>
      </c>
      <c r="D26514" s="5">
        <v>0.0</v>
      </c>
    </row>
    <row r="26515" ht="14.25" customHeight="1">
      <c r="A26515" s="5"/>
      <c r="B26515" s="5"/>
      <c r="C26515" s="5" t="str">
        <f>IFERROR(__xludf.DUMMYFUNCTION("""COMPUTED_VALUE"""),"")</f>
        <v/>
      </c>
      <c r="D26515" s="5">
        <v>0.0</v>
      </c>
    </row>
    <row r="26516" ht="14.25" customHeight="1">
      <c r="A26516" s="5"/>
      <c r="B26516" s="5"/>
      <c r="C26516" s="5" t="str">
        <f>IFERROR(__xludf.DUMMYFUNCTION("""COMPUTED_VALUE"""),"")</f>
        <v/>
      </c>
      <c r="D26516" s="5">
        <v>0.0</v>
      </c>
    </row>
    <row r="26517" ht="14.25" customHeight="1">
      <c r="A26517" s="5"/>
      <c r="B26517" s="5"/>
      <c r="C26517" s="5" t="str">
        <f>IFERROR(__xludf.DUMMYFUNCTION("""COMPUTED_VALUE"""),"")</f>
        <v/>
      </c>
      <c r="D26517" s="5">
        <v>0.0</v>
      </c>
    </row>
    <row r="26518" ht="14.25" customHeight="1">
      <c r="A26518" s="5"/>
      <c r="B26518" s="5"/>
      <c r="C26518" s="5" t="str">
        <f>IFERROR(__xludf.DUMMYFUNCTION("""COMPUTED_VALUE"""),"")</f>
        <v/>
      </c>
      <c r="D26518" s="5">
        <v>0.0</v>
      </c>
    </row>
    <row r="26519" ht="14.25" customHeight="1">
      <c r="A26519" s="5"/>
      <c r="B26519" s="5"/>
      <c r="C26519" s="5" t="str">
        <f>IFERROR(__xludf.DUMMYFUNCTION("""COMPUTED_VALUE"""),"")</f>
        <v/>
      </c>
      <c r="D26519" s="5">
        <v>0.0</v>
      </c>
    </row>
    <row r="26520" ht="14.25" customHeight="1">
      <c r="A26520" s="5"/>
      <c r="B26520" s="5"/>
      <c r="C26520" s="5" t="str">
        <f>IFERROR(__xludf.DUMMYFUNCTION("""COMPUTED_VALUE"""),"")</f>
        <v/>
      </c>
      <c r="D26520" s="5">
        <v>0.0</v>
      </c>
    </row>
    <row r="26521" ht="14.25" customHeight="1">
      <c r="A26521" s="5"/>
      <c r="B26521" s="5"/>
      <c r="C26521" s="5" t="str">
        <f>IFERROR(__xludf.DUMMYFUNCTION("""COMPUTED_VALUE"""),"")</f>
        <v/>
      </c>
      <c r="D26521" s="5">
        <v>0.0</v>
      </c>
    </row>
    <row r="26522" ht="14.25" customHeight="1">
      <c r="A26522" s="5"/>
      <c r="B26522" s="5"/>
      <c r="C26522" s="5" t="str">
        <f>IFERROR(__xludf.DUMMYFUNCTION("""COMPUTED_VALUE"""),"")</f>
        <v/>
      </c>
      <c r="D26522" s="5">
        <v>0.0</v>
      </c>
    </row>
    <row r="26523" ht="14.25" customHeight="1">
      <c r="A26523" s="5"/>
      <c r="B26523" s="5"/>
      <c r="C26523" s="5" t="str">
        <f>IFERROR(__xludf.DUMMYFUNCTION("""COMPUTED_VALUE"""),"")</f>
        <v/>
      </c>
      <c r="D26523" s="5">
        <v>0.0</v>
      </c>
    </row>
    <row r="26524" ht="14.25" customHeight="1">
      <c r="A26524" s="5"/>
      <c r="B26524" s="5"/>
      <c r="C26524" s="5" t="str">
        <f>IFERROR(__xludf.DUMMYFUNCTION("""COMPUTED_VALUE"""),"")</f>
        <v/>
      </c>
      <c r="D26524" s="5">
        <v>0.0</v>
      </c>
    </row>
    <row r="26525" ht="14.25" customHeight="1">
      <c r="A26525" s="5"/>
      <c r="B26525" s="5"/>
      <c r="C26525" s="5" t="str">
        <f>IFERROR(__xludf.DUMMYFUNCTION("""COMPUTED_VALUE"""),"")</f>
        <v/>
      </c>
      <c r="D26525" s="5">
        <v>0.0</v>
      </c>
    </row>
    <row r="26526" ht="14.25" customHeight="1">
      <c r="A26526" s="5"/>
      <c r="B26526" s="5"/>
      <c r="C26526" s="5" t="str">
        <f>IFERROR(__xludf.DUMMYFUNCTION("""COMPUTED_VALUE"""),"")</f>
        <v/>
      </c>
      <c r="D26526" s="5">
        <v>0.0</v>
      </c>
    </row>
    <row r="26527" ht="14.25" customHeight="1">
      <c r="A26527" s="5"/>
      <c r="B26527" s="5"/>
      <c r="C26527" s="5" t="str">
        <f>IFERROR(__xludf.DUMMYFUNCTION("""COMPUTED_VALUE"""),"")</f>
        <v/>
      </c>
      <c r="D26527" s="5">
        <v>0.0</v>
      </c>
    </row>
    <row r="26528" ht="14.25" customHeight="1">
      <c r="A26528" s="5"/>
      <c r="B26528" s="5"/>
      <c r="C26528" s="5" t="str">
        <f>IFERROR(__xludf.DUMMYFUNCTION("""COMPUTED_VALUE"""),"")</f>
        <v/>
      </c>
      <c r="D26528" s="5">
        <v>0.0</v>
      </c>
    </row>
    <row r="26529" ht="14.25" customHeight="1">
      <c r="A26529" s="5"/>
      <c r="B26529" s="5"/>
      <c r="C26529" s="5" t="str">
        <f>IFERROR(__xludf.DUMMYFUNCTION("""COMPUTED_VALUE"""),"")</f>
        <v/>
      </c>
      <c r="D26529" s="5">
        <v>0.0</v>
      </c>
    </row>
    <row r="26530" ht="14.25" customHeight="1">
      <c r="A26530" s="5"/>
      <c r="B26530" s="5"/>
      <c r="C26530" s="5" t="str">
        <f>IFERROR(__xludf.DUMMYFUNCTION("""COMPUTED_VALUE"""),"")</f>
        <v/>
      </c>
      <c r="D26530" s="5">
        <v>0.0</v>
      </c>
    </row>
    <row r="26531" ht="14.25" customHeight="1">
      <c r="A26531" s="5"/>
      <c r="B26531" s="5"/>
      <c r="C26531" s="5" t="str">
        <f>IFERROR(__xludf.DUMMYFUNCTION("""COMPUTED_VALUE"""),"")</f>
        <v/>
      </c>
      <c r="D26531" s="5">
        <v>0.0</v>
      </c>
    </row>
    <row r="26532" ht="14.25" customHeight="1">
      <c r="A26532" s="5"/>
      <c r="B26532" s="5"/>
      <c r="C26532" s="5" t="str">
        <f>IFERROR(__xludf.DUMMYFUNCTION("""COMPUTED_VALUE"""),"")</f>
        <v/>
      </c>
      <c r="D26532" s="5">
        <v>0.0</v>
      </c>
    </row>
    <row r="26533" ht="14.25" customHeight="1">
      <c r="A26533" s="5"/>
      <c r="B26533" s="5"/>
      <c r="C26533" s="5" t="str">
        <f>IFERROR(__xludf.DUMMYFUNCTION("""COMPUTED_VALUE"""),"")</f>
        <v/>
      </c>
      <c r="D26533" s="5">
        <v>0.0</v>
      </c>
    </row>
    <row r="26534" ht="14.25" customHeight="1">
      <c r="A26534" s="5"/>
      <c r="B26534" s="5"/>
      <c r="C26534" s="5" t="str">
        <f>IFERROR(__xludf.DUMMYFUNCTION("""COMPUTED_VALUE"""),"")</f>
        <v/>
      </c>
      <c r="D26534" s="5">
        <v>0.0</v>
      </c>
    </row>
    <row r="26535" ht="14.25" customHeight="1">
      <c r="A26535" s="5"/>
      <c r="B26535" s="5"/>
      <c r="C26535" s="5" t="str">
        <f>IFERROR(__xludf.DUMMYFUNCTION("""COMPUTED_VALUE"""),"")</f>
        <v/>
      </c>
      <c r="D26535" s="5">
        <v>0.0</v>
      </c>
    </row>
    <row r="26536" ht="14.25" customHeight="1">
      <c r="A26536" s="5"/>
      <c r="B26536" s="5"/>
      <c r="C26536" s="5" t="str">
        <f>IFERROR(__xludf.DUMMYFUNCTION("""COMPUTED_VALUE"""),"")</f>
        <v/>
      </c>
      <c r="D26536" s="5">
        <v>0.0</v>
      </c>
    </row>
    <row r="26537" ht="14.25" customHeight="1">
      <c r="A26537" s="5"/>
      <c r="B26537" s="5"/>
      <c r="C26537" s="5" t="str">
        <f>IFERROR(__xludf.DUMMYFUNCTION("""COMPUTED_VALUE"""),"")</f>
        <v/>
      </c>
      <c r="D26537" s="5">
        <v>0.0</v>
      </c>
    </row>
    <row r="26538" ht="14.25" customHeight="1">
      <c r="A26538" s="5"/>
      <c r="B26538" s="5"/>
      <c r="C26538" s="5" t="str">
        <f>IFERROR(__xludf.DUMMYFUNCTION("""COMPUTED_VALUE"""),"")</f>
        <v/>
      </c>
      <c r="D26538" s="5">
        <v>0.0</v>
      </c>
    </row>
    <row r="26539" ht="14.25" customHeight="1">
      <c r="A26539" s="5"/>
      <c r="B26539" s="5"/>
      <c r="C26539" s="5" t="str">
        <f>IFERROR(__xludf.DUMMYFUNCTION("""COMPUTED_VALUE"""),"")</f>
        <v/>
      </c>
      <c r="D26539" s="5">
        <v>0.0</v>
      </c>
    </row>
    <row r="26540" ht="14.25" customHeight="1">
      <c r="A26540" s="5"/>
      <c r="B26540" s="5"/>
      <c r="C26540" s="5" t="str">
        <f>IFERROR(__xludf.DUMMYFUNCTION("""COMPUTED_VALUE"""),"")</f>
        <v/>
      </c>
      <c r="D26540" s="5">
        <v>0.0</v>
      </c>
    </row>
    <row r="26541" ht="14.25" customHeight="1">
      <c r="A26541" s="5"/>
      <c r="B26541" s="5"/>
      <c r="C26541" s="5" t="str">
        <f>IFERROR(__xludf.DUMMYFUNCTION("""COMPUTED_VALUE"""),"")</f>
        <v/>
      </c>
      <c r="D26541" s="5">
        <v>0.0</v>
      </c>
    </row>
    <row r="26542" ht="14.25" customHeight="1">
      <c r="A26542" s="5"/>
      <c r="B26542" s="5"/>
      <c r="C26542" s="5" t="str">
        <f>IFERROR(__xludf.DUMMYFUNCTION("""COMPUTED_VALUE"""),"")</f>
        <v/>
      </c>
      <c r="D26542" s="5">
        <v>0.0</v>
      </c>
    </row>
    <row r="26543" ht="14.25" customHeight="1">
      <c r="A26543" s="5"/>
      <c r="B26543" s="5"/>
      <c r="C26543" s="5" t="str">
        <f>IFERROR(__xludf.DUMMYFUNCTION("""COMPUTED_VALUE"""),"")</f>
        <v/>
      </c>
      <c r="D26543" s="5">
        <v>0.0</v>
      </c>
    </row>
    <row r="26544" ht="14.25" customHeight="1">
      <c r="A26544" s="5"/>
      <c r="B26544" s="5"/>
      <c r="C26544" s="5" t="str">
        <f>IFERROR(__xludf.DUMMYFUNCTION("""COMPUTED_VALUE"""),"")</f>
        <v/>
      </c>
      <c r="D26544" s="5">
        <v>0.0</v>
      </c>
    </row>
    <row r="26545" ht="14.25" customHeight="1">
      <c r="A26545" s="5"/>
      <c r="B26545" s="5"/>
      <c r="C26545" s="5" t="str">
        <f>IFERROR(__xludf.DUMMYFUNCTION("""COMPUTED_VALUE"""),"")</f>
        <v/>
      </c>
      <c r="D26545" s="5">
        <v>0.0</v>
      </c>
    </row>
    <row r="26546" ht="14.25" customHeight="1">
      <c r="A26546" s="5"/>
      <c r="B26546" s="5"/>
      <c r="C26546" s="5" t="str">
        <f>IFERROR(__xludf.DUMMYFUNCTION("""COMPUTED_VALUE"""),"")</f>
        <v/>
      </c>
      <c r="D26546" s="5">
        <v>0.0</v>
      </c>
    </row>
    <row r="26547" ht="14.25" customHeight="1">
      <c r="A26547" s="5"/>
      <c r="B26547" s="5"/>
      <c r="C26547" s="5" t="str">
        <f>IFERROR(__xludf.DUMMYFUNCTION("""COMPUTED_VALUE"""),"")</f>
        <v/>
      </c>
      <c r="D26547" s="5">
        <v>0.0</v>
      </c>
    </row>
    <row r="26548" ht="14.25" customHeight="1">
      <c r="A26548" s="5"/>
      <c r="B26548" s="5"/>
      <c r="C26548" s="5" t="str">
        <f>IFERROR(__xludf.DUMMYFUNCTION("""COMPUTED_VALUE"""),"")</f>
        <v/>
      </c>
      <c r="D26548" s="5">
        <v>0.0</v>
      </c>
    </row>
    <row r="26549" ht="14.25" customHeight="1">
      <c r="A26549" s="5"/>
      <c r="B26549" s="5"/>
      <c r="C26549" s="5" t="str">
        <f>IFERROR(__xludf.DUMMYFUNCTION("""COMPUTED_VALUE"""),"")</f>
        <v/>
      </c>
      <c r="D26549" s="5">
        <v>0.0</v>
      </c>
    </row>
    <row r="26550" ht="14.25" customHeight="1">
      <c r="A26550" s="5"/>
      <c r="B26550" s="5"/>
      <c r="C26550" s="5" t="str">
        <f>IFERROR(__xludf.DUMMYFUNCTION("""COMPUTED_VALUE"""),"")</f>
        <v/>
      </c>
      <c r="D26550" s="5">
        <v>0.0</v>
      </c>
    </row>
    <row r="26551" ht="14.25" customHeight="1">
      <c r="A26551" s="5"/>
      <c r="B26551" s="5"/>
      <c r="C26551" s="5" t="str">
        <f>IFERROR(__xludf.DUMMYFUNCTION("""COMPUTED_VALUE"""),"")</f>
        <v/>
      </c>
      <c r="D26551" s="5">
        <v>0.0</v>
      </c>
    </row>
    <row r="26552" ht="14.25" customHeight="1">
      <c r="A26552" s="5"/>
      <c r="B26552" s="5"/>
      <c r="C26552" s="5" t="str">
        <f>IFERROR(__xludf.DUMMYFUNCTION("""COMPUTED_VALUE"""),"")</f>
        <v/>
      </c>
      <c r="D26552" s="5">
        <v>0.0</v>
      </c>
    </row>
    <row r="26553" ht="14.25" customHeight="1">
      <c r="A26553" s="5"/>
      <c r="B26553" s="5"/>
      <c r="C26553" s="5" t="str">
        <f>IFERROR(__xludf.DUMMYFUNCTION("""COMPUTED_VALUE"""),"")</f>
        <v/>
      </c>
      <c r="D26553" s="5">
        <v>0.0</v>
      </c>
    </row>
    <row r="26554" ht="14.25" customHeight="1">
      <c r="A26554" s="5"/>
      <c r="B26554" s="5"/>
      <c r="C26554" s="5" t="str">
        <f>IFERROR(__xludf.DUMMYFUNCTION("""COMPUTED_VALUE"""),"")</f>
        <v/>
      </c>
      <c r="D26554" s="5">
        <v>0.0</v>
      </c>
    </row>
    <row r="26555" ht="14.25" customHeight="1">
      <c r="A26555" s="5"/>
      <c r="B26555" s="5"/>
      <c r="C26555" s="5" t="str">
        <f>IFERROR(__xludf.DUMMYFUNCTION("""COMPUTED_VALUE"""),"")</f>
        <v/>
      </c>
      <c r="D26555" s="5">
        <v>0.0</v>
      </c>
    </row>
    <row r="26556" ht="14.25" customHeight="1">
      <c r="A26556" s="5"/>
      <c r="B26556" s="5"/>
      <c r="C26556" s="5" t="str">
        <f>IFERROR(__xludf.DUMMYFUNCTION("""COMPUTED_VALUE"""),"")</f>
        <v/>
      </c>
      <c r="D26556" s="5">
        <v>0.0</v>
      </c>
    </row>
    <row r="26557" ht="14.25" customHeight="1">
      <c r="A26557" s="5"/>
      <c r="B26557" s="5"/>
      <c r="C26557" s="5" t="str">
        <f>IFERROR(__xludf.DUMMYFUNCTION("""COMPUTED_VALUE"""),"")</f>
        <v/>
      </c>
      <c r="D26557" s="5">
        <v>0.0</v>
      </c>
    </row>
    <row r="26558" ht="14.25" customHeight="1">
      <c r="A26558" s="5"/>
      <c r="B26558" s="5"/>
      <c r="C26558" s="5" t="str">
        <f>IFERROR(__xludf.DUMMYFUNCTION("""COMPUTED_VALUE"""),"")</f>
        <v/>
      </c>
      <c r="D26558" s="5">
        <v>0.0</v>
      </c>
    </row>
    <row r="26559" ht="14.25" customHeight="1">
      <c r="A26559" s="5"/>
      <c r="B26559" s="5"/>
      <c r="C26559" s="5" t="str">
        <f>IFERROR(__xludf.DUMMYFUNCTION("""COMPUTED_VALUE"""),"")</f>
        <v/>
      </c>
      <c r="D26559" s="5">
        <v>0.0</v>
      </c>
    </row>
    <row r="26560" ht="14.25" customHeight="1">
      <c r="A26560" s="5"/>
      <c r="B26560" s="5"/>
      <c r="C26560" s="5" t="str">
        <f>IFERROR(__xludf.DUMMYFUNCTION("""COMPUTED_VALUE"""),"")</f>
        <v/>
      </c>
      <c r="D26560" s="5">
        <v>0.0</v>
      </c>
    </row>
    <row r="26561" ht="14.25" customHeight="1">
      <c r="A26561" s="5"/>
      <c r="B26561" s="5"/>
      <c r="C26561" s="5" t="str">
        <f>IFERROR(__xludf.DUMMYFUNCTION("""COMPUTED_VALUE"""),"")</f>
        <v/>
      </c>
      <c r="D26561" s="5">
        <v>0.0</v>
      </c>
    </row>
    <row r="26562" ht="14.25" customHeight="1">
      <c r="A26562" s="5"/>
      <c r="B26562" s="5"/>
      <c r="C26562" s="5" t="str">
        <f>IFERROR(__xludf.DUMMYFUNCTION("""COMPUTED_VALUE"""),"")</f>
        <v/>
      </c>
      <c r="D26562" s="5">
        <v>0.0</v>
      </c>
    </row>
    <row r="26563" ht="14.25" customHeight="1">
      <c r="A26563" s="5"/>
      <c r="B26563" s="5"/>
      <c r="C26563" s="5" t="str">
        <f>IFERROR(__xludf.DUMMYFUNCTION("""COMPUTED_VALUE"""),"")</f>
        <v/>
      </c>
      <c r="D26563" s="5">
        <v>0.0</v>
      </c>
    </row>
    <row r="26564" ht="14.25" customHeight="1">
      <c r="A26564" s="5"/>
      <c r="B26564" s="5"/>
      <c r="C26564" s="5" t="str">
        <f>IFERROR(__xludf.DUMMYFUNCTION("""COMPUTED_VALUE"""),"")</f>
        <v/>
      </c>
      <c r="D26564" s="5">
        <v>0.0</v>
      </c>
    </row>
    <row r="26565" ht="14.25" customHeight="1">
      <c r="A26565" s="5"/>
      <c r="B26565" s="5"/>
      <c r="C26565" s="5" t="str">
        <f>IFERROR(__xludf.DUMMYFUNCTION("""COMPUTED_VALUE"""),"")</f>
        <v/>
      </c>
      <c r="D26565" s="5">
        <v>0.0</v>
      </c>
    </row>
    <row r="26566" ht="14.25" customHeight="1">
      <c r="A26566" s="5"/>
      <c r="B26566" s="5"/>
      <c r="C26566" s="5" t="str">
        <f>IFERROR(__xludf.DUMMYFUNCTION("""COMPUTED_VALUE"""),"")</f>
        <v/>
      </c>
      <c r="D26566" s="5">
        <v>0.0</v>
      </c>
    </row>
    <row r="26567" ht="14.25" customHeight="1">
      <c r="A26567" s="5"/>
      <c r="B26567" s="5"/>
      <c r="C26567" s="5" t="str">
        <f>IFERROR(__xludf.DUMMYFUNCTION("""COMPUTED_VALUE"""),"")</f>
        <v/>
      </c>
      <c r="D26567" s="5">
        <v>0.0</v>
      </c>
    </row>
    <row r="26568" ht="14.25" customHeight="1">
      <c r="A26568" s="5"/>
      <c r="B26568" s="5"/>
      <c r="C26568" s="5" t="str">
        <f>IFERROR(__xludf.DUMMYFUNCTION("""COMPUTED_VALUE"""),"")</f>
        <v/>
      </c>
      <c r="D26568" s="5">
        <v>0.0</v>
      </c>
    </row>
    <row r="26569" ht="14.25" customHeight="1">
      <c r="A26569" s="5"/>
      <c r="B26569" s="5"/>
      <c r="C26569" s="5" t="str">
        <f>IFERROR(__xludf.DUMMYFUNCTION("""COMPUTED_VALUE"""),"")</f>
        <v/>
      </c>
      <c r="D26569" s="5">
        <v>0.0</v>
      </c>
    </row>
    <row r="26570" ht="14.25" customHeight="1">
      <c r="A26570" s="5"/>
      <c r="B26570" s="5"/>
      <c r="C26570" s="5" t="str">
        <f>IFERROR(__xludf.DUMMYFUNCTION("""COMPUTED_VALUE"""),"")</f>
        <v/>
      </c>
      <c r="D26570" s="5">
        <v>0.0</v>
      </c>
    </row>
    <row r="26571" ht="14.25" customHeight="1">
      <c r="A26571" s="5"/>
      <c r="B26571" s="5"/>
      <c r="C26571" s="5" t="str">
        <f>IFERROR(__xludf.DUMMYFUNCTION("""COMPUTED_VALUE"""),"")</f>
        <v/>
      </c>
      <c r="D26571" s="5">
        <v>0.0</v>
      </c>
    </row>
    <row r="26572" ht="14.25" customHeight="1">
      <c r="A26572" s="5"/>
      <c r="B26572" s="5"/>
      <c r="C26572" s="5" t="str">
        <f>IFERROR(__xludf.DUMMYFUNCTION("""COMPUTED_VALUE"""),"")</f>
        <v/>
      </c>
      <c r="D26572" s="5">
        <v>0.0</v>
      </c>
    </row>
    <row r="26573" ht="14.25" customHeight="1">
      <c r="A26573" s="5"/>
      <c r="B26573" s="5"/>
      <c r="C26573" s="5" t="str">
        <f>IFERROR(__xludf.DUMMYFUNCTION("""COMPUTED_VALUE"""),"")</f>
        <v/>
      </c>
      <c r="D26573" s="5">
        <v>0.0</v>
      </c>
    </row>
    <row r="26574" ht="14.25" customHeight="1">
      <c r="A26574" s="5"/>
      <c r="B26574" s="5"/>
      <c r="C26574" s="5" t="str">
        <f>IFERROR(__xludf.DUMMYFUNCTION("""COMPUTED_VALUE"""),"")</f>
        <v/>
      </c>
      <c r="D26574" s="5">
        <v>0.0</v>
      </c>
    </row>
    <row r="26575" ht="14.25" customHeight="1">
      <c r="A26575" s="5"/>
      <c r="B26575" s="5"/>
      <c r="C26575" s="5" t="str">
        <f>IFERROR(__xludf.DUMMYFUNCTION("""COMPUTED_VALUE"""),"")</f>
        <v/>
      </c>
      <c r="D26575" s="5">
        <v>0.0</v>
      </c>
    </row>
    <row r="26576" ht="14.25" customHeight="1">
      <c r="A26576" s="5"/>
      <c r="B26576" s="5"/>
      <c r="C26576" s="5" t="str">
        <f>IFERROR(__xludf.DUMMYFUNCTION("""COMPUTED_VALUE"""),"")</f>
        <v/>
      </c>
      <c r="D26576" s="5">
        <v>0.0</v>
      </c>
    </row>
    <row r="26577" ht="14.25" customHeight="1">
      <c r="A26577" s="5"/>
      <c r="B26577" s="5"/>
      <c r="C26577" s="5" t="str">
        <f>IFERROR(__xludf.DUMMYFUNCTION("""COMPUTED_VALUE"""),"")</f>
        <v/>
      </c>
      <c r="D26577" s="5">
        <v>0.0</v>
      </c>
    </row>
    <row r="26578" ht="14.25" customHeight="1">
      <c r="A26578" s="5"/>
      <c r="B26578" s="5"/>
      <c r="C26578" s="5" t="str">
        <f>IFERROR(__xludf.DUMMYFUNCTION("""COMPUTED_VALUE"""),"")</f>
        <v/>
      </c>
      <c r="D26578" s="5">
        <v>0.0</v>
      </c>
    </row>
    <row r="26579" ht="14.25" customHeight="1">
      <c r="A26579" s="5"/>
      <c r="B26579" s="5"/>
      <c r="C26579" s="5" t="str">
        <f>IFERROR(__xludf.DUMMYFUNCTION("""COMPUTED_VALUE"""),"")</f>
        <v/>
      </c>
      <c r="D26579" s="5">
        <v>0.0</v>
      </c>
    </row>
    <row r="26580" ht="14.25" customHeight="1">
      <c r="A26580" s="5"/>
      <c r="B26580" s="5"/>
      <c r="C26580" s="5" t="str">
        <f>IFERROR(__xludf.DUMMYFUNCTION("""COMPUTED_VALUE"""),"")</f>
        <v/>
      </c>
      <c r="D26580" s="5">
        <v>0.0</v>
      </c>
    </row>
    <row r="26581" ht="14.25" customHeight="1">
      <c r="A26581" s="5"/>
      <c r="B26581" s="5"/>
      <c r="C26581" s="5" t="str">
        <f>IFERROR(__xludf.DUMMYFUNCTION("""COMPUTED_VALUE"""),"")</f>
        <v/>
      </c>
      <c r="D26581" s="5">
        <v>0.0</v>
      </c>
    </row>
    <row r="26582" ht="14.25" customHeight="1">
      <c r="A26582" s="5"/>
      <c r="B26582" s="5"/>
      <c r="C26582" s="5" t="str">
        <f>IFERROR(__xludf.DUMMYFUNCTION("""COMPUTED_VALUE"""),"")</f>
        <v/>
      </c>
      <c r="D26582" s="5">
        <v>0.0</v>
      </c>
    </row>
    <row r="26583" ht="14.25" customHeight="1">
      <c r="A26583" s="5"/>
      <c r="B26583" s="5"/>
      <c r="C26583" s="5" t="str">
        <f>IFERROR(__xludf.DUMMYFUNCTION("""COMPUTED_VALUE"""),"")</f>
        <v/>
      </c>
      <c r="D26583" s="5">
        <v>0.0</v>
      </c>
    </row>
    <row r="26584" ht="14.25" customHeight="1">
      <c r="A26584" s="5"/>
      <c r="B26584" s="5"/>
      <c r="C26584" s="5" t="str">
        <f>IFERROR(__xludf.DUMMYFUNCTION("""COMPUTED_VALUE"""),"")</f>
        <v/>
      </c>
      <c r="D26584" s="5">
        <v>0.0</v>
      </c>
    </row>
    <row r="26585" ht="14.25" customHeight="1">
      <c r="A26585" s="5"/>
      <c r="B26585" s="5"/>
      <c r="C26585" s="5" t="str">
        <f>IFERROR(__xludf.DUMMYFUNCTION("""COMPUTED_VALUE"""),"")</f>
        <v/>
      </c>
      <c r="D26585" s="5">
        <v>0.0</v>
      </c>
    </row>
    <row r="26586" ht="14.25" customHeight="1">
      <c r="A26586" s="5"/>
      <c r="B26586" s="5"/>
      <c r="C26586" s="5" t="str">
        <f>IFERROR(__xludf.DUMMYFUNCTION("""COMPUTED_VALUE"""),"")</f>
        <v/>
      </c>
      <c r="D26586" s="5">
        <v>0.0</v>
      </c>
    </row>
    <row r="26587" ht="14.25" customHeight="1">
      <c r="A26587" s="5"/>
      <c r="B26587" s="5"/>
      <c r="C26587" s="5" t="str">
        <f>IFERROR(__xludf.DUMMYFUNCTION("""COMPUTED_VALUE"""),"")</f>
        <v/>
      </c>
      <c r="D26587" s="5">
        <v>0.0</v>
      </c>
    </row>
    <row r="26588" ht="14.25" customHeight="1">
      <c r="A26588" s="5"/>
      <c r="B26588" s="5"/>
      <c r="C26588" s="5" t="str">
        <f>IFERROR(__xludf.DUMMYFUNCTION("""COMPUTED_VALUE"""),"")</f>
        <v/>
      </c>
      <c r="D26588" s="5">
        <v>0.0</v>
      </c>
    </row>
    <row r="26589" ht="14.25" customHeight="1">
      <c r="A26589" s="5"/>
      <c r="B26589" s="5"/>
      <c r="C26589" s="5" t="str">
        <f>IFERROR(__xludf.DUMMYFUNCTION("""COMPUTED_VALUE"""),"")</f>
        <v/>
      </c>
      <c r="D26589" s="5">
        <v>0.0</v>
      </c>
    </row>
    <row r="26590" ht="14.25" customHeight="1">
      <c r="A26590" s="5"/>
      <c r="B26590" s="5"/>
      <c r="C26590" s="5" t="str">
        <f>IFERROR(__xludf.DUMMYFUNCTION("""COMPUTED_VALUE"""),"")</f>
        <v/>
      </c>
      <c r="D26590" s="5">
        <v>0.0</v>
      </c>
    </row>
    <row r="26591" ht="14.25" customHeight="1">
      <c r="A26591" s="5"/>
      <c r="B26591" s="5"/>
      <c r="C26591" s="5" t="str">
        <f>IFERROR(__xludf.DUMMYFUNCTION("""COMPUTED_VALUE"""),"")</f>
        <v/>
      </c>
      <c r="D26591" s="5">
        <v>0.0</v>
      </c>
    </row>
    <row r="26592" ht="14.25" customHeight="1">
      <c r="A26592" s="5"/>
      <c r="B26592" s="5"/>
      <c r="C26592" s="5" t="str">
        <f>IFERROR(__xludf.DUMMYFUNCTION("""COMPUTED_VALUE"""),"")</f>
        <v/>
      </c>
      <c r="D26592" s="5">
        <v>0.0</v>
      </c>
    </row>
    <row r="26593" ht="14.25" customHeight="1">
      <c r="A26593" s="5"/>
      <c r="B26593" s="5"/>
      <c r="C26593" s="5" t="str">
        <f>IFERROR(__xludf.DUMMYFUNCTION("""COMPUTED_VALUE"""),"")</f>
        <v/>
      </c>
      <c r="D26593" s="5">
        <v>0.0</v>
      </c>
    </row>
    <row r="26594" ht="14.25" customHeight="1">
      <c r="A26594" s="5"/>
      <c r="B26594" s="5"/>
      <c r="C26594" s="5" t="str">
        <f>IFERROR(__xludf.DUMMYFUNCTION("""COMPUTED_VALUE"""),"")</f>
        <v/>
      </c>
      <c r="D26594" s="5">
        <v>0.0</v>
      </c>
    </row>
    <row r="26595" ht="14.25" customHeight="1">
      <c r="A26595" s="5"/>
      <c r="B26595" s="5"/>
      <c r="C26595" s="5" t="str">
        <f>IFERROR(__xludf.DUMMYFUNCTION("""COMPUTED_VALUE"""),"")</f>
        <v/>
      </c>
      <c r="D26595" s="5">
        <v>0.0</v>
      </c>
    </row>
    <row r="26596" ht="14.25" customHeight="1">
      <c r="A26596" s="5"/>
      <c r="B26596" s="5"/>
      <c r="C26596" s="5" t="str">
        <f>IFERROR(__xludf.DUMMYFUNCTION("""COMPUTED_VALUE"""),"")</f>
        <v/>
      </c>
      <c r="D26596" s="5">
        <v>0.0</v>
      </c>
    </row>
    <row r="26597" ht="14.25" customHeight="1">
      <c r="A26597" s="5"/>
      <c r="B26597" s="5"/>
      <c r="C26597" s="5" t="str">
        <f>IFERROR(__xludf.DUMMYFUNCTION("""COMPUTED_VALUE"""),"")</f>
        <v/>
      </c>
      <c r="D26597" s="5">
        <v>0.0</v>
      </c>
    </row>
    <row r="26598" ht="14.25" customHeight="1">
      <c r="A26598" s="5"/>
      <c r="B26598" s="5"/>
      <c r="C26598" s="5" t="str">
        <f>IFERROR(__xludf.DUMMYFUNCTION("""COMPUTED_VALUE"""),"")</f>
        <v/>
      </c>
      <c r="D26598" s="5">
        <v>0.0</v>
      </c>
    </row>
    <row r="26599" ht="14.25" customHeight="1">
      <c r="A26599" s="5"/>
      <c r="B26599" s="5"/>
      <c r="C26599" s="5" t="str">
        <f>IFERROR(__xludf.DUMMYFUNCTION("""COMPUTED_VALUE"""),"")</f>
        <v/>
      </c>
      <c r="D26599" s="5">
        <v>0.0</v>
      </c>
    </row>
    <row r="26600" ht="14.25" customHeight="1">
      <c r="A26600" s="5"/>
      <c r="B26600" s="5"/>
      <c r="C26600" s="5" t="str">
        <f>IFERROR(__xludf.DUMMYFUNCTION("""COMPUTED_VALUE"""),"")</f>
        <v/>
      </c>
      <c r="D26600" s="5">
        <v>0.0</v>
      </c>
    </row>
    <row r="26601" ht="14.25" customHeight="1">
      <c r="A26601" s="5"/>
      <c r="B26601" s="5"/>
      <c r="C26601" s="5" t="str">
        <f>IFERROR(__xludf.DUMMYFUNCTION("""COMPUTED_VALUE"""),"")</f>
        <v/>
      </c>
      <c r="D26601" s="5">
        <v>0.0</v>
      </c>
    </row>
    <row r="26602" ht="14.25" customHeight="1">
      <c r="A26602" s="5"/>
      <c r="B26602" s="5"/>
      <c r="C26602" s="5" t="str">
        <f>IFERROR(__xludf.DUMMYFUNCTION("""COMPUTED_VALUE"""),"")</f>
        <v/>
      </c>
      <c r="D26602" s="5">
        <v>0.0</v>
      </c>
    </row>
    <row r="26603" ht="14.25" customHeight="1">
      <c r="A26603" s="5"/>
      <c r="B26603" s="5"/>
      <c r="C26603" s="5" t="str">
        <f>IFERROR(__xludf.DUMMYFUNCTION("""COMPUTED_VALUE"""),"")</f>
        <v/>
      </c>
      <c r="D26603" s="5">
        <v>0.0</v>
      </c>
    </row>
    <row r="26604" ht="14.25" customHeight="1">
      <c r="A26604" s="5"/>
      <c r="B26604" s="5"/>
      <c r="C26604" s="5" t="str">
        <f>IFERROR(__xludf.DUMMYFUNCTION("""COMPUTED_VALUE"""),"")</f>
        <v/>
      </c>
      <c r="D26604" s="5">
        <v>0.0</v>
      </c>
    </row>
    <row r="26605" ht="14.25" customHeight="1">
      <c r="A26605" s="5"/>
      <c r="B26605" s="5"/>
      <c r="C26605" s="5" t="str">
        <f>IFERROR(__xludf.DUMMYFUNCTION("""COMPUTED_VALUE"""),"")</f>
        <v/>
      </c>
      <c r="D26605" s="5">
        <v>0.0</v>
      </c>
    </row>
    <row r="26606" ht="14.25" customHeight="1">
      <c r="A26606" s="5"/>
      <c r="B26606" s="5"/>
      <c r="C26606" s="5" t="str">
        <f>IFERROR(__xludf.DUMMYFUNCTION("""COMPUTED_VALUE"""),"")</f>
        <v/>
      </c>
      <c r="D26606" s="5">
        <v>0.0</v>
      </c>
    </row>
    <row r="26607" ht="14.25" customHeight="1">
      <c r="A26607" s="5"/>
      <c r="B26607" s="5"/>
      <c r="C26607" s="5" t="str">
        <f>IFERROR(__xludf.DUMMYFUNCTION("""COMPUTED_VALUE"""),"")</f>
        <v/>
      </c>
      <c r="D26607" s="5">
        <v>0.0</v>
      </c>
    </row>
    <row r="26608" ht="14.25" customHeight="1">
      <c r="A26608" s="5"/>
      <c r="B26608" s="5"/>
      <c r="C26608" s="5" t="str">
        <f>IFERROR(__xludf.DUMMYFUNCTION("""COMPUTED_VALUE"""),"")</f>
        <v/>
      </c>
      <c r="D26608" s="5">
        <v>0.0</v>
      </c>
    </row>
    <row r="26609" ht="14.25" customHeight="1">
      <c r="A26609" s="5"/>
      <c r="B26609" s="5"/>
      <c r="C26609" s="5" t="str">
        <f>IFERROR(__xludf.DUMMYFUNCTION("""COMPUTED_VALUE"""),"")</f>
        <v/>
      </c>
      <c r="D26609" s="5">
        <v>0.0</v>
      </c>
    </row>
    <row r="26610" ht="14.25" customHeight="1">
      <c r="A26610" s="5"/>
      <c r="B26610" s="5"/>
      <c r="C26610" s="5" t="str">
        <f>IFERROR(__xludf.DUMMYFUNCTION("""COMPUTED_VALUE"""),"")</f>
        <v/>
      </c>
      <c r="D26610" s="5">
        <v>0.0</v>
      </c>
    </row>
    <row r="26611" ht="14.25" customHeight="1">
      <c r="A26611" s="5"/>
      <c r="B26611" s="5"/>
      <c r="C26611" s="5" t="str">
        <f>IFERROR(__xludf.DUMMYFUNCTION("""COMPUTED_VALUE"""),"")</f>
        <v/>
      </c>
      <c r="D26611" s="5">
        <v>0.0</v>
      </c>
    </row>
    <row r="26612" ht="14.25" customHeight="1">
      <c r="A26612" s="5"/>
      <c r="B26612" s="5"/>
      <c r="C26612" s="5" t="str">
        <f>IFERROR(__xludf.DUMMYFUNCTION("""COMPUTED_VALUE"""),"")</f>
        <v/>
      </c>
      <c r="D26612" s="5">
        <v>0.0</v>
      </c>
    </row>
    <row r="26613" ht="14.25" customHeight="1">
      <c r="A26613" s="5"/>
      <c r="B26613" s="5"/>
      <c r="C26613" s="5" t="str">
        <f>IFERROR(__xludf.DUMMYFUNCTION("""COMPUTED_VALUE"""),"")</f>
        <v/>
      </c>
      <c r="D26613" s="5">
        <v>0.0</v>
      </c>
    </row>
    <row r="26614" ht="14.25" customHeight="1">
      <c r="A26614" s="5"/>
      <c r="B26614" s="5"/>
      <c r="C26614" s="5" t="str">
        <f>IFERROR(__xludf.DUMMYFUNCTION("""COMPUTED_VALUE"""),"")</f>
        <v/>
      </c>
      <c r="D26614" s="5">
        <v>0.0</v>
      </c>
    </row>
    <row r="26615" ht="14.25" customHeight="1">
      <c r="A26615" s="5"/>
      <c r="B26615" s="5"/>
      <c r="C26615" s="5" t="str">
        <f>IFERROR(__xludf.DUMMYFUNCTION("""COMPUTED_VALUE"""),"")</f>
        <v/>
      </c>
      <c r="D26615" s="5">
        <v>0.0</v>
      </c>
    </row>
    <row r="26616" ht="14.25" customHeight="1">
      <c r="A26616" s="5"/>
      <c r="B26616" s="5"/>
      <c r="C26616" s="5" t="str">
        <f>IFERROR(__xludf.DUMMYFUNCTION("""COMPUTED_VALUE"""),"")</f>
        <v/>
      </c>
      <c r="D26616" s="5">
        <v>0.0</v>
      </c>
    </row>
    <row r="26617" ht="14.25" customHeight="1">
      <c r="A26617" s="5"/>
      <c r="B26617" s="5"/>
      <c r="C26617" s="5" t="str">
        <f>IFERROR(__xludf.DUMMYFUNCTION("""COMPUTED_VALUE"""),"")</f>
        <v/>
      </c>
      <c r="D26617" s="5">
        <v>0.0</v>
      </c>
    </row>
    <row r="26618" ht="14.25" customHeight="1">
      <c r="A26618" s="5"/>
      <c r="B26618" s="5"/>
      <c r="C26618" s="5" t="str">
        <f>IFERROR(__xludf.DUMMYFUNCTION("""COMPUTED_VALUE"""),"")</f>
        <v/>
      </c>
      <c r="D26618" s="5">
        <v>0.0</v>
      </c>
    </row>
    <row r="26619" ht="14.25" customHeight="1">
      <c r="A26619" s="5"/>
      <c r="B26619" s="5"/>
      <c r="C26619" s="5" t="str">
        <f>IFERROR(__xludf.DUMMYFUNCTION("""COMPUTED_VALUE"""),"")</f>
        <v/>
      </c>
      <c r="D26619" s="5">
        <v>0.0</v>
      </c>
    </row>
    <row r="26620" ht="14.25" customHeight="1">
      <c r="A26620" s="5"/>
      <c r="B26620" s="5"/>
      <c r="C26620" s="5" t="str">
        <f>IFERROR(__xludf.DUMMYFUNCTION("""COMPUTED_VALUE"""),"")</f>
        <v/>
      </c>
      <c r="D26620" s="5">
        <v>0.0</v>
      </c>
    </row>
    <row r="26621" ht="14.25" customHeight="1">
      <c r="A26621" s="5"/>
      <c r="B26621" s="5"/>
      <c r="C26621" s="5" t="str">
        <f>IFERROR(__xludf.DUMMYFUNCTION("""COMPUTED_VALUE"""),"")</f>
        <v/>
      </c>
      <c r="D26621" s="5">
        <v>0.0</v>
      </c>
    </row>
    <row r="26622" ht="14.25" customHeight="1">
      <c r="A26622" s="5"/>
      <c r="B26622" s="5"/>
      <c r="C26622" s="5" t="str">
        <f>IFERROR(__xludf.DUMMYFUNCTION("""COMPUTED_VALUE"""),"")</f>
        <v/>
      </c>
      <c r="D26622" s="5">
        <v>0.0</v>
      </c>
    </row>
    <row r="26623" ht="14.25" customHeight="1">
      <c r="A26623" s="5"/>
      <c r="B26623" s="5"/>
      <c r="C26623" s="5" t="str">
        <f>IFERROR(__xludf.DUMMYFUNCTION("""COMPUTED_VALUE"""),"")</f>
        <v/>
      </c>
      <c r="D26623" s="5">
        <v>0.0</v>
      </c>
    </row>
    <row r="26624" ht="14.25" customHeight="1">
      <c r="A26624" s="5"/>
      <c r="B26624" s="5"/>
      <c r="C26624" s="5" t="str">
        <f>IFERROR(__xludf.DUMMYFUNCTION("""COMPUTED_VALUE"""),"")</f>
        <v/>
      </c>
      <c r="D26624" s="5">
        <v>0.0</v>
      </c>
    </row>
    <row r="26625" ht="14.25" customHeight="1">
      <c r="A26625" s="5"/>
      <c r="B26625" s="5"/>
      <c r="C26625" s="5" t="str">
        <f>IFERROR(__xludf.DUMMYFUNCTION("""COMPUTED_VALUE"""),"")</f>
        <v/>
      </c>
      <c r="D26625" s="5">
        <v>0.0</v>
      </c>
    </row>
    <row r="26626" ht="14.25" customHeight="1">
      <c r="A26626" s="5"/>
      <c r="B26626" s="5"/>
      <c r="C26626" s="5" t="str">
        <f>IFERROR(__xludf.DUMMYFUNCTION("""COMPUTED_VALUE"""),"")</f>
        <v/>
      </c>
      <c r="D26626" s="5">
        <v>0.0</v>
      </c>
    </row>
    <row r="26627" ht="14.25" customHeight="1">
      <c r="A26627" s="5"/>
      <c r="B26627" s="5"/>
      <c r="C26627" s="5" t="str">
        <f>IFERROR(__xludf.DUMMYFUNCTION("""COMPUTED_VALUE"""),"")</f>
        <v/>
      </c>
      <c r="D26627" s="5">
        <v>0.0</v>
      </c>
    </row>
    <row r="26628" ht="14.25" customHeight="1">
      <c r="A26628" s="5"/>
      <c r="B26628" s="5"/>
      <c r="C26628" s="5" t="str">
        <f>IFERROR(__xludf.DUMMYFUNCTION("""COMPUTED_VALUE"""),"")</f>
        <v/>
      </c>
      <c r="D26628" s="5">
        <v>0.0</v>
      </c>
    </row>
    <row r="26629" ht="14.25" customHeight="1">
      <c r="A26629" s="5"/>
      <c r="B26629" s="5"/>
      <c r="C26629" s="5" t="str">
        <f>IFERROR(__xludf.DUMMYFUNCTION("""COMPUTED_VALUE"""),"")</f>
        <v/>
      </c>
      <c r="D26629" s="5">
        <v>0.0</v>
      </c>
    </row>
    <row r="26630" ht="14.25" customHeight="1">
      <c r="A26630" s="5"/>
      <c r="B26630" s="5"/>
      <c r="C26630" s="5" t="str">
        <f>IFERROR(__xludf.DUMMYFUNCTION("""COMPUTED_VALUE"""),"")</f>
        <v/>
      </c>
      <c r="D26630" s="5">
        <v>0.0</v>
      </c>
    </row>
    <row r="26631" ht="14.25" customHeight="1">
      <c r="A26631" s="5"/>
      <c r="B26631" s="5"/>
      <c r="C26631" s="5" t="str">
        <f>IFERROR(__xludf.DUMMYFUNCTION("""COMPUTED_VALUE"""),"")</f>
        <v/>
      </c>
      <c r="D26631" s="5">
        <v>0.0</v>
      </c>
    </row>
    <row r="26632" ht="14.25" customHeight="1">
      <c r="A26632" s="5"/>
      <c r="B26632" s="5"/>
      <c r="C26632" s="5" t="str">
        <f>IFERROR(__xludf.DUMMYFUNCTION("""COMPUTED_VALUE"""),"")</f>
        <v/>
      </c>
      <c r="D26632" s="5">
        <v>0.0</v>
      </c>
    </row>
    <row r="26633" ht="14.25" customHeight="1">
      <c r="A26633" s="5"/>
      <c r="B26633" s="5"/>
      <c r="C26633" s="5" t="str">
        <f>IFERROR(__xludf.DUMMYFUNCTION("""COMPUTED_VALUE"""),"")</f>
        <v/>
      </c>
      <c r="D26633" s="5">
        <v>0.0</v>
      </c>
    </row>
    <row r="26634" ht="14.25" customHeight="1">
      <c r="A26634" s="5"/>
      <c r="B26634" s="5"/>
      <c r="C26634" s="5" t="str">
        <f>IFERROR(__xludf.DUMMYFUNCTION("""COMPUTED_VALUE"""),"")</f>
        <v/>
      </c>
      <c r="D26634" s="5">
        <v>0.0</v>
      </c>
    </row>
    <row r="26635" ht="14.25" customHeight="1">
      <c r="A26635" s="5"/>
      <c r="B26635" s="5"/>
      <c r="C26635" s="5" t="str">
        <f>IFERROR(__xludf.DUMMYFUNCTION("""COMPUTED_VALUE"""),"")</f>
        <v/>
      </c>
      <c r="D26635" s="5">
        <v>0.0</v>
      </c>
    </row>
    <row r="26636" ht="14.25" customHeight="1">
      <c r="A26636" s="5"/>
      <c r="B26636" s="5"/>
      <c r="C26636" s="5" t="str">
        <f>IFERROR(__xludf.DUMMYFUNCTION("""COMPUTED_VALUE"""),"")</f>
        <v/>
      </c>
      <c r="D26636" s="5">
        <v>0.0</v>
      </c>
    </row>
    <row r="26637" ht="14.25" customHeight="1">
      <c r="A26637" s="5"/>
      <c r="B26637" s="5"/>
      <c r="C26637" s="5" t="str">
        <f>IFERROR(__xludf.DUMMYFUNCTION("""COMPUTED_VALUE"""),"")</f>
        <v/>
      </c>
      <c r="D26637" s="5">
        <v>0.0</v>
      </c>
    </row>
    <row r="26638" ht="14.25" customHeight="1">
      <c r="A26638" s="5"/>
      <c r="B26638" s="5"/>
      <c r="C26638" s="5" t="str">
        <f>IFERROR(__xludf.DUMMYFUNCTION("""COMPUTED_VALUE"""),"")</f>
        <v/>
      </c>
      <c r="D26638" s="5">
        <v>0.0</v>
      </c>
    </row>
    <row r="26639" ht="14.25" customHeight="1">
      <c r="A26639" s="5"/>
      <c r="B26639" s="5"/>
      <c r="C26639" s="5" t="str">
        <f>IFERROR(__xludf.DUMMYFUNCTION("""COMPUTED_VALUE"""),"")</f>
        <v/>
      </c>
      <c r="D26639" s="5">
        <v>0.0</v>
      </c>
    </row>
    <row r="26640" ht="14.25" customHeight="1">
      <c r="A26640" s="5"/>
      <c r="B26640" s="5"/>
      <c r="C26640" s="5" t="str">
        <f>IFERROR(__xludf.DUMMYFUNCTION("""COMPUTED_VALUE"""),"")</f>
        <v/>
      </c>
      <c r="D26640" s="5">
        <v>0.0</v>
      </c>
    </row>
    <row r="26641" ht="14.25" customHeight="1">
      <c r="A26641" s="5"/>
      <c r="B26641" s="5"/>
      <c r="C26641" s="5" t="str">
        <f>IFERROR(__xludf.DUMMYFUNCTION("""COMPUTED_VALUE"""),"")</f>
        <v/>
      </c>
      <c r="D26641" s="5">
        <v>0.0</v>
      </c>
    </row>
    <row r="26642" ht="14.25" customHeight="1">
      <c r="A26642" s="5"/>
      <c r="B26642" s="5"/>
      <c r="C26642" s="5" t="str">
        <f>IFERROR(__xludf.DUMMYFUNCTION("""COMPUTED_VALUE"""),"")</f>
        <v/>
      </c>
      <c r="D26642" s="5">
        <v>0.0</v>
      </c>
    </row>
    <row r="26643" ht="14.25" customHeight="1">
      <c r="A26643" s="5"/>
      <c r="B26643" s="5"/>
      <c r="C26643" s="5" t="str">
        <f>IFERROR(__xludf.DUMMYFUNCTION("""COMPUTED_VALUE"""),"")</f>
        <v/>
      </c>
      <c r="D26643" s="5">
        <v>0.0</v>
      </c>
    </row>
    <row r="26644" ht="14.25" customHeight="1">
      <c r="A26644" s="5"/>
      <c r="B26644" s="5"/>
      <c r="C26644" s="5" t="str">
        <f>IFERROR(__xludf.DUMMYFUNCTION("""COMPUTED_VALUE"""),"")</f>
        <v/>
      </c>
      <c r="D26644" s="5">
        <v>0.0</v>
      </c>
    </row>
    <row r="26645" ht="14.25" customHeight="1">
      <c r="A26645" s="5"/>
      <c r="B26645" s="5"/>
      <c r="C26645" s="5" t="str">
        <f>IFERROR(__xludf.DUMMYFUNCTION("""COMPUTED_VALUE"""),"")</f>
        <v/>
      </c>
      <c r="D26645" s="5">
        <v>0.0</v>
      </c>
    </row>
    <row r="26646" ht="14.25" customHeight="1">
      <c r="A26646" s="5"/>
      <c r="B26646" s="5"/>
      <c r="C26646" s="5" t="str">
        <f>IFERROR(__xludf.DUMMYFUNCTION("""COMPUTED_VALUE"""),"")</f>
        <v/>
      </c>
      <c r="D26646" s="5">
        <v>0.0</v>
      </c>
    </row>
    <row r="26647" ht="14.25" customHeight="1">
      <c r="A26647" s="5"/>
      <c r="B26647" s="5"/>
      <c r="C26647" s="5" t="str">
        <f>IFERROR(__xludf.DUMMYFUNCTION("""COMPUTED_VALUE"""),"")</f>
        <v/>
      </c>
      <c r="D26647" s="5">
        <v>0.0</v>
      </c>
    </row>
    <row r="26648" ht="14.25" customHeight="1">
      <c r="A26648" s="5"/>
      <c r="B26648" s="5"/>
      <c r="C26648" s="5" t="str">
        <f>IFERROR(__xludf.DUMMYFUNCTION("""COMPUTED_VALUE"""),"")</f>
        <v/>
      </c>
      <c r="D26648" s="5">
        <v>0.0</v>
      </c>
    </row>
    <row r="26649" ht="14.25" customHeight="1">
      <c r="A26649" s="5"/>
      <c r="B26649" s="5"/>
      <c r="C26649" s="5" t="str">
        <f>IFERROR(__xludf.DUMMYFUNCTION("""COMPUTED_VALUE"""),"")</f>
        <v/>
      </c>
      <c r="D26649" s="5">
        <v>0.0</v>
      </c>
    </row>
    <row r="26650" ht="14.25" customHeight="1">
      <c r="A26650" s="5"/>
      <c r="B26650" s="5"/>
      <c r="C26650" s="5" t="str">
        <f>IFERROR(__xludf.DUMMYFUNCTION("""COMPUTED_VALUE"""),"")</f>
        <v/>
      </c>
      <c r="D26650" s="5">
        <v>0.0</v>
      </c>
    </row>
    <row r="26651" ht="14.25" customHeight="1">
      <c r="A26651" s="5"/>
      <c r="B26651" s="5"/>
      <c r="C26651" s="5" t="str">
        <f>IFERROR(__xludf.DUMMYFUNCTION("""COMPUTED_VALUE"""),"")</f>
        <v/>
      </c>
      <c r="D26651" s="5">
        <v>0.0</v>
      </c>
    </row>
    <row r="26652" ht="14.25" customHeight="1">
      <c r="A26652" s="5"/>
      <c r="B26652" s="5"/>
      <c r="C26652" s="5" t="str">
        <f>IFERROR(__xludf.DUMMYFUNCTION("""COMPUTED_VALUE"""),"")</f>
        <v/>
      </c>
      <c r="D26652" s="5">
        <v>0.0</v>
      </c>
    </row>
    <row r="26653" ht="14.25" customHeight="1">
      <c r="A26653" s="5"/>
      <c r="B26653" s="5"/>
      <c r="C26653" s="5" t="str">
        <f>IFERROR(__xludf.DUMMYFUNCTION("""COMPUTED_VALUE"""),"")</f>
        <v/>
      </c>
      <c r="D26653" s="5">
        <v>0.0</v>
      </c>
    </row>
    <row r="26654" ht="14.25" customHeight="1">
      <c r="A26654" s="5"/>
      <c r="B26654" s="5"/>
      <c r="C26654" s="5" t="str">
        <f>IFERROR(__xludf.DUMMYFUNCTION("""COMPUTED_VALUE"""),"")</f>
        <v/>
      </c>
      <c r="D26654" s="5">
        <v>0.0</v>
      </c>
    </row>
    <row r="26655" ht="14.25" customHeight="1">
      <c r="A26655" s="5"/>
      <c r="B26655" s="5"/>
      <c r="C26655" s="5" t="str">
        <f>IFERROR(__xludf.DUMMYFUNCTION("""COMPUTED_VALUE"""),"")</f>
        <v/>
      </c>
      <c r="D26655" s="5">
        <v>0.0</v>
      </c>
    </row>
    <row r="26656" ht="14.25" customHeight="1">
      <c r="A26656" s="5"/>
      <c r="B26656" s="5"/>
      <c r="C26656" s="5" t="str">
        <f>IFERROR(__xludf.DUMMYFUNCTION("""COMPUTED_VALUE"""),"")</f>
        <v/>
      </c>
      <c r="D26656" s="5">
        <v>0.0</v>
      </c>
    </row>
    <row r="26657" ht="14.25" customHeight="1">
      <c r="A26657" s="5"/>
      <c r="B26657" s="5"/>
      <c r="C26657" s="5" t="str">
        <f>IFERROR(__xludf.DUMMYFUNCTION("""COMPUTED_VALUE"""),"")</f>
        <v/>
      </c>
      <c r="D26657" s="5">
        <v>0.0</v>
      </c>
    </row>
    <row r="26658" ht="14.25" customHeight="1">
      <c r="A26658" s="5"/>
      <c r="B26658" s="5"/>
      <c r="C26658" s="5" t="str">
        <f>IFERROR(__xludf.DUMMYFUNCTION("""COMPUTED_VALUE"""),"")</f>
        <v/>
      </c>
      <c r="D26658" s="5">
        <v>0.0</v>
      </c>
    </row>
    <row r="26659" ht="14.25" customHeight="1">
      <c r="A26659" s="5"/>
      <c r="B26659" s="5"/>
      <c r="C26659" s="5" t="str">
        <f>IFERROR(__xludf.DUMMYFUNCTION("""COMPUTED_VALUE"""),"")</f>
        <v/>
      </c>
      <c r="D26659" s="5">
        <v>0.0</v>
      </c>
    </row>
    <row r="26660" ht="14.25" customHeight="1">
      <c r="A26660" s="5"/>
      <c r="B26660" s="5"/>
      <c r="C26660" s="5" t="str">
        <f>IFERROR(__xludf.DUMMYFUNCTION("""COMPUTED_VALUE"""),"")</f>
        <v/>
      </c>
      <c r="D26660" s="5">
        <v>0.0</v>
      </c>
    </row>
    <row r="26661" ht="14.25" customHeight="1">
      <c r="A26661" s="5"/>
      <c r="B26661" s="5"/>
      <c r="C26661" s="5" t="str">
        <f>IFERROR(__xludf.DUMMYFUNCTION("""COMPUTED_VALUE"""),"")</f>
        <v/>
      </c>
      <c r="D26661" s="5">
        <v>0.0</v>
      </c>
    </row>
    <row r="26662" ht="14.25" customHeight="1">
      <c r="A26662" s="5"/>
      <c r="B26662" s="5"/>
      <c r="C26662" s="5" t="str">
        <f>IFERROR(__xludf.DUMMYFUNCTION("""COMPUTED_VALUE"""),"")</f>
        <v/>
      </c>
      <c r="D26662" s="5">
        <v>0.0</v>
      </c>
    </row>
    <row r="26663" ht="14.25" customHeight="1">
      <c r="A26663" s="5"/>
      <c r="B26663" s="5"/>
      <c r="C26663" s="5" t="str">
        <f>IFERROR(__xludf.DUMMYFUNCTION("""COMPUTED_VALUE"""),"")</f>
        <v/>
      </c>
      <c r="D26663" s="5">
        <v>0.0</v>
      </c>
    </row>
    <row r="26664" ht="14.25" customHeight="1">
      <c r="A26664" s="5"/>
      <c r="B26664" s="5"/>
      <c r="C26664" s="5" t="str">
        <f>IFERROR(__xludf.DUMMYFUNCTION("""COMPUTED_VALUE"""),"")</f>
        <v/>
      </c>
      <c r="D26664" s="5">
        <v>0.0</v>
      </c>
    </row>
    <row r="26665" ht="14.25" customHeight="1">
      <c r="A26665" s="5"/>
      <c r="B26665" s="5"/>
      <c r="C26665" s="5" t="str">
        <f>IFERROR(__xludf.DUMMYFUNCTION("""COMPUTED_VALUE"""),"")</f>
        <v/>
      </c>
      <c r="D26665" s="5">
        <v>0.0</v>
      </c>
    </row>
    <row r="26666" ht="14.25" customHeight="1">
      <c r="A26666" s="5"/>
      <c r="B26666" s="5"/>
      <c r="C26666" s="5" t="str">
        <f>IFERROR(__xludf.DUMMYFUNCTION("""COMPUTED_VALUE"""),"")</f>
        <v/>
      </c>
      <c r="D26666" s="5">
        <v>0.0</v>
      </c>
    </row>
    <row r="26667" ht="14.25" customHeight="1">
      <c r="A26667" s="5"/>
      <c r="B26667" s="5"/>
      <c r="C26667" s="5" t="str">
        <f>IFERROR(__xludf.DUMMYFUNCTION("""COMPUTED_VALUE"""),"")</f>
        <v/>
      </c>
      <c r="D26667" s="5">
        <v>0.0</v>
      </c>
    </row>
    <row r="26668" ht="14.25" customHeight="1">
      <c r="A26668" s="5"/>
      <c r="B26668" s="5"/>
      <c r="C26668" s="5" t="str">
        <f>IFERROR(__xludf.DUMMYFUNCTION("""COMPUTED_VALUE"""),"")</f>
        <v/>
      </c>
      <c r="D26668" s="5">
        <v>0.0</v>
      </c>
    </row>
    <row r="26669" ht="14.25" customHeight="1">
      <c r="A26669" s="5"/>
      <c r="B26669" s="5"/>
      <c r="C26669" s="5" t="str">
        <f>IFERROR(__xludf.DUMMYFUNCTION("""COMPUTED_VALUE"""),"")</f>
        <v/>
      </c>
      <c r="D26669" s="5">
        <v>0.0</v>
      </c>
    </row>
    <row r="26670" ht="14.25" customHeight="1">
      <c r="A26670" s="5"/>
      <c r="B26670" s="5"/>
      <c r="C26670" s="5" t="str">
        <f>IFERROR(__xludf.DUMMYFUNCTION("""COMPUTED_VALUE"""),"")</f>
        <v/>
      </c>
      <c r="D26670" s="5">
        <v>0.0</v>
      </c>
    </row>
    <row r="26671" ht="14.25" customHeight="1">
      <c r="A26671" s="5"/>
      <c r="B26671" s="5"/>
      <c r="C26671" s="5" t="str">
        <f>IFERROR(__xludf.DUMMYFUNCTION("""COMPUTED_VALUE"""),"")</f>
        <v/>
      </c>
      <c r="D26671" s="5">
        <v>0.0</v>
      </c>
    </row>
    <row r="26672" ht="14.25" customHeight="1">
      <c r="A26672" s="5"/>
      <c r="B26672" s="5"/>
      <c r="C26672" s="5" t="str">
        <f>IFERROR(__xludf.DUMMYFUNCTION("""COMPUTED_VALUE"""),"")</f>
        <v/>
      </c>
      <c r="D26672" s="5">
        <v>0.0</v>
      </c>
    </row>
    <row r="26673" ht="14.25" customHeight="1">
      <c r="A26673" s="5"/>
      <c r="B26673" s="5"/>
      <c r="C26673" s="5" t="str">
        <f>IFERROR(__xludf.DUMMYFUNCTION("""COMPUTED_VALUE"""),"")</f>
        <v/>
      </c>
      <c r="D26673" s="5">
        <v>0.0</v>
      </c>
    </row>
    <row r="26674" ht="14.25" customHeight="1">
      <c r="A26674" s="5"/>
      <c r="B26674" s="5"/>
      <c r="C26674" s="5" t="str">
        <f>IFERROR(__xludf.DUMMYFUNCTION("""COMPUTED_VALUE"""),"")</f>
        <v/>
      </c>
      <c r="D26674" s="5">
        <v>0.0</v>
      </c>
    </row>
    <row r="26675" ht="14.25" customHeight="1">
      <c r="A26675" s="5"/>
      <c r="B26675" s="5"/>
      <c r="C26675" s="5" t="str">
        <f>IFERROR(__xludf.DUMMYFUNCTION("""COMPUTED_VALUE"""),"")</f>
        <v/>
      </c>
      <c r="D26675" s="5">
        <v>0.0</v>
      </c>
    </row>
    <row r="26676" ht="14.25" customHeight="1">
      <c r="A26676" s="5"/>
      <c r="B26676" s="5"/>
      <c r="C26676" s="5" t="str">
        <f>IFERROR(__xludf.DUMMYFUNCTION("""COMPUTED_VALUE"""),"")</f>
        <v/>
      </c>
      <c r="D26676" s="5">
        <v>0.0</v>
      </c>
    </row>
    <row r="26677" ht="14.25" customHeight="1">
      <c r="A26677" s="5"/>
      <c r="B26677" s="5"/>
      <c r="C26677" s="5" t="str">
        <f>IFERROR(__xludf.DUMMYFUNCTION("""COMPUTED_VALUE"""),"")</f>
        <v/>
      </c>
      <c r="D26677" s="5">
        <v>0.0</v>
      </c>
    </row>
    <row r="26678" ht="14.25" customHeight="1">
      <c r="A26678" s="5"/>
      <c r="B26678" s="5"/>
      <c r="C26678" s="5" t="str">
        <f>IFERROR(__xludf.DUMMYFUNCTION("""COMPUTED_VALUE"""),"")</f>
        <v/>
      </c>
      <c r="D26678" s="5">
        <v>0.0</v>
      </c>
    </row>
    <row r="26679" ht="14.25" customHeight="1">
      <c r="A26679" s="5"/>
      <c r="B26679" s="5"/>
      <c r="C26679" s="5" t="str">
        <f>IFERROR(__xludf.DUMMYFUNCTION("""COMPUTED_VALUE"""),"")</f>
        <v/>
      </c>
      <c r="D26679" s="5">
        <v>0.0</v>
      </c>
    </row>
    <row r="26680" ht="14.25" customHeight="1">
      <c r="A26680" s="5"/>
      <c r="B26680" s="5"/>
      <c r="C26680" s="5" t="str">
        <f>IFERROR(__xludf.DUMMYFUNCTION("""COMPUTED_VALUE"""),"")</f>
        <v/>
      </c>
      <c r="D26680" s="5">
        <v>0.0</v>
      </c>
    </row>
    <row r="26681" ht="14.25" customHeight="1">
      <c r="A26681" s="5"/>
      <c r="B26681" s="5"/>
      <c r="C26681" s="5" t="str">
        <f>IFERROR(__xludf.DUMMYFUNCTION("""COMPUTED_VALUE"""),"")</f>
        <v/>
      </c>
      <c r="D26681" s="5">
        <v>0.0</v>
      </c>
    </row>
    <row r="26682" ht="14.25" customHeight="1">
      <c r="A26682" s="5"/>
      <c r="B26682" s="5"/>
      <c r="C26682" s="5" t="str">
        <f>IFERROR(__xludf.DUMMYFUNCTION("""COMPUTED_VALUE"""),"")</f>
        <v/>
      </c>
      <c r="D26682" s="5">
        <v>0.0</v>
      </c>
    </row>
    <row r="26683" ht="14.25" customHeight="1">
      <c r="A26683" s="5"/>
      <c r="B26683" s="5"/>
      <c r="C26683" s="5" t="str">
        <f>IFERROR(__xludf.DUMMYFUNCTION("""COMPUTED_VALUE"""),"")</f>
        <v/>
      </c>
      <c r="D26683" s="5">
        <v>0.0</v>
      </c>
    </row>
    <row r="26684" ht="14.25" customHeight="1">
      <c r="A26684" s="5"/>
      <c r="B26684" s="5"/>
      <c r="C26684" s="5" t="str">
        <f>IFERROR(__xludf.DUMMYFUNCTION("""COMPUTED_VALUE"""),"")</f>
        <v/>
      </c>
      <c r="D26684" s="5">
        <v>0.0</v>
      </c>
    </row>
    <row r="26685" ht="14.25" customHeight="1">
      <c r="A26685" s="5"/>
      <c r="B26685" s="5"/>
      <c r="C26685" s="5" t="str">
        <f>IFERROR(__xludf.DUMMYFUNCTION("""COMPUTED_VALUE"""),"")</f>
        <v/>
      </c>
      <c r="D26685" s="5">
        <v>0.0</v>
      </c>
    </row>
    <row r="26686" ht="14.25" customHeight="1">
      <c r="A26686" s="5"/>
      <c r="B26686" s="5"/>
      <c r="C26686" s="5" t="str">
        <f>IFERROR(__xludf.DUMMYFUNCTION("""COMPUTED_VALUE"""),"")</f>
        <v/>
      </c>
      <c r="D26686" s="5">
        <v>0.0</v>
      </c>
    </row>
    <row r="26687" ht="14.25" customHeight="1">
      <c r="A26687" s="5"/>
      <c r="B26687" s="5"/>
      <c r="C26687" s="5" t="str">
        <f>IFERROR(__xludf.DUMMYFUNCTION("""COMPUTED_VALUE"""),"")</f>
        <v/>
      </c>
      <c r="D26687" s="5">
        <v>0.0</v>
      </c>
    </row>
    <row r="26688" ht="14.25" customHeight="1">
      <c r="A26688" s="5"/>
      <c r="B26688" s="5"/>
      <c r="C26688" s="5" t="str">
        <f>IFERROR(__xludf.DUMMYFUNCTION("""COMPUTED_VALUE"""),"")</f>
        <v/>
      </c>
      <c r="D26688" s="5">
        <v>0.0</v>
      </c>
    </row>
    <row r="26689" ht="14.25" customHeight="1">
      <c r="A26689" s="5"/>
      <c r="B26689" s="5"/>
      <c r="C26689" s="5" t="str">
        <f>IFERROR(__xludf.DUMMYFUNCTION("""COMPUTED_VALUE"""),"")</f>
        <v/>
      </c>
      <c r="D26689" s="5">
        <v>0.0</v>
      </c>
    </row>
    <row r="26690" ht="14.25" customHeight="1">
      <c r="A26690" s="5"/>
      <c r="B26690" s="5"/>
      <c r="C26690" s="5" t="str">
        <f>IFERROR(__xludf.DUMMYFUNCTION("""COMPUTED_VALUE"""),"")</f>
        <v/>
      </c>
      <c r="D26690" s="5">
        <v>0.0</v>
      </c>
    </row>
    <row r="26691" ht="14.25" customHeight="1">
      <c r="A26691" s="5"/>
      <c r="B26691" s="5"/>
      <c r="C26691" s="5" t="str">
        <f>IFERROR(__xludf.DUMMYFUNCTION("""COMPUTED_VALUE"""),"")</f>
        <v/>
      </c>
      <c r="D26691" s="5">
        <v>0.0</v>
      </c>
    </row>
    <row r="26692" ht="14.25" customHeight="1">
      <c r="A26692" s="5"/>
      <c r="B26692" s="5"/>
      <c r="C26692" s="5" t="str">
        <f>IFERROR(__xludf.DUMMYFUNCTION("""COMPUTED_VALUE"""),"")</f>
        <v/>
      </c>
      <c r="D26692" s="5">
        <v>0.0</v>
      </c>
    </row>
    <row r="26693" ht="14.25" customHeight="1">
      <c r="A26693" s="5"/>
      <c r="B26693" s="5"/>
      <c r="C26693" s="5" t="str">
        <f>IFERROR(__xludf.DUMMYFUNCTION("""COMPUTED_VALUE"""),"")</f>
        <v/>
      </c>
      <c r="D26693" s="5">
        <v>0.0</v>
      </c>
    </row>
    <row r="26694" ht="14.25" customHeight="1">
      <c r="A26694" s="5"/>
      <c r="B26694" s="5"/>
      <c r="C26694" s="5" t="str">
        <f>IFERROR(__xludf.DUMMYFUNCTION("""COMPUTED_VALUE"""),"")</f>
        <v/>
      </c>
      <c r="D26694" s="5">
        <v>0.0</v>
      </c>
    </row>
    <row r="26695" ht="14.25" customHeight="1">
      <c r="A26695" s="5"/>
      <c r="B26695" s="5"/>
      <c r="C26695" s="5" t="str">
        <f>IFERROR(__xludf.DUMMYFUNCTION("""COMPUTED_VALUE"""),"")</f>
        <v/>
      </c>
      <c r="D26695" s="5">
        <v>0.0</v>
      </c>
    </row>
    <row r="26696" ht="14.25" customHeight="1">
      <c r="A26696" s="5"/>
      <c r="B26696" s="5"/>
      <c r="C26696" s="5" t="str">
        <f>IFERROR(__xludf.DUMMYFUNCTION("""COMPUTED_VALUE"""),"")</f>
        <v/>
      </c>
      <c r="D26696" s="5">
        <v>0.0</v>
      </c>
    </row>
    <row r="26697" ht="14.25" customHeight="1">
      <c r="A26697" s="5"/>
      <c r="B26697" s="5"/>
      <c r="C26697" s="5" t="str">
        <f>IFERROR(__xludf.DUMMYFUNCTION("""COMPUTED_VALUE"""),"")</f>
        <v/>
      </c>
      <c r="D26697" s="5">
        <v>0.0</v>
      </c>
    </row>
    <row r="26698" ht="14.25" customHeight="1">
      <c r="A26698" s="5"/>
      <c r="B26698" s="5"/>
      <c r="C26698" s="5" t="str">
        <f>IFERROR(__xludf.DUMMYFUNCTION("""COMPUTED_VALUE"""),"")</f>
        <v/>
      </c>
      <c r="D26698" s="5">
        <v>0.0</v>
      </c>
    </row>
    <row r="26699" ht="14.25" customHeight="1">
      <c r="A26699" s="5"/>
      <c r="B26699" s="5"/>
      <c r="C26699" s="5" t="str">
        <f>IFERROR(__xludf.DUMMYFUNCTION("""COMPUTED_VALUE"""),"")</f>
        <v/>
      </c>
      <c r="D26699" s="5">
        <v>0.0</v>
      </c>
    </row>
    <row r="26700" ht="14.25" customHeight="1">
      <c r="A26700" s="5"/>
      <c r="B26700" s="5"/>
      <c r="C26700" s="5" t="str">
        <f>IFERROR(__xludf.DUMMYFUNCTION("""COMPUTED_VALUE"""),"")</f>
        <v/>
      </c>
      <c r="D26700" s="5">
        <v>0.0</v>
      </c>
    </row>
    <row r="26701" ht="14.25" customHeight="1">
      <c r="A26701" s="5"/>
      <c r="B26701" s="5"/>
      <c r="C26701" s="5" t="str">
        <f>IFERROR(__xludf.DUMMYFUNCTION("""COMPUTED_VALUE"""),"")</f>
        <v/>
      </c>
      <c r="D26701" s="5">
        <v>0.0</v>
      </c>
    </row>
    <row r="26702" ht="14.25" customHeight="1">
      <c r="A26702" s="5"/>
      <c r="B26702" s="5"/>
      <c r="C26702" s="5" t="str">
        <f>IFERROR(__xludf.DUMMYFUNCTION("""COMPUTED_VALUE"""),"")</f>
        <v/>
      </c>
      <c r="D26702" s="5">
        <v>0.0</v>
      </c>
    </row>
    <row r="26703" ht="14.25" customHeight="1">
      <c r="A26703" s="5"/>
      <c r="B26703" s="5"/>
      <c r="C26703" s="5" t="str">
        <f>IFERROR(__xludf.DUMMYFUNCTION("""COMPUTED_VALUE"""),"")</f>
        <v/>
      </c>
      <c r="D26703" s="5">
        <v>0.0</v>
      </c>
    </row>
    <row r="26704" ht="14.25" customHeight="1">
      <c r="A26704" s="5"/>
      <c r="B26704" s="5"/>
      <c r="C26704" s="5" t="str">
        <f>IFERROR(__xludf.DUMMYFUNCTION("""COMPUTED_VALUE"""),"")</f>
        <v/>
      </c>
      <c r="D26704" s="5">
        <v>0.0</v>
      </c>
    </row>
    <row r="26705" ht="14.25" customHeight="1">
      <c r="A26705" s="5"/>
      <c r="B26705" s="5"/>
      <c r="C26705" s="5" t="str">
        <f>IFERROR(__xludf.DUMMYFUNCTION("""COMPUTED_VALUE"""),"")</f>
        <v/>
      </c>
      <c r="D26705" s="5">
        <v>0.0</v>
      </c>
    </row>
    <row r="26706" ht="14.25" customHeight="1">
      <c r="A26706" s="5"/>
      <c r="B26706" s="5"/>
      <c r="C26706" s="5" t="str">
        <f>IFERROR(__xludf.DUMMYFUNCTION("""COMPUTED_VALUE"""),"")</f>
        <v/>
      </c>
      <c r="D26706" s="5">
        <v>0.0</v>
      </c>
    </row>
    <row r="26707" ht="14.25" customHeight="1">
      <c r="A26707" s="5"/>
      <c r="B26707" s="5"/>
      <c r="C26707" s="5" t="str">
        <f>IFERROR(__xludf.DUMMYFUNCTION("""COMPUTED_VALUE"""),"")</f>
        <v/>
      </c>
      <c r="D26707" s="5">
        <v>0.0</v>
      </c>
    </row>
    <row r="26708" ht="14.25" customHeight="1">
      <c r="A26708" s="5"/>
      <c r="B26708" s="5"/>
      <c r="C26708" s="5" t="str">
        <f>IFERROR(__xludf.DUMMYFUNCTION("""COMPUTED_VALUE"""),"")</f>
        <v/>
      </c>
      <c r="D26708" s="5">
        <v>0.0</v>
      </c>
    </row>
    <row r="26709" ht="14.25" customHeight="1">
      <c r="A26709" s="5"/>
      <c r="B26709" s="5"/>
      <c r="C26709" s="5" t="str">
        <f>IFERROR(__xludf.DUMMYFUNCTION("""COMPUTED_VALUE"""),"")</f>
        <v/>
      </c>
      <c r="D26709" s="5">
        <v>0.0</v>
      </c>
    </row>
    <row r="26710" ht="14.25" customHeight="1">
      <c r="A26710" s="5"/>
      <c r="B26710" s="5"/>
      <c r="C26710" s="5" t="str">
        <f>IFERROR(__xludf.DUMMYFUNCTION("""COMPUTED_VALUE"""),"")</f>
        <v/>
      </c>
      <c r="D26710" s="5">
        <v>0.0</v>
      </c>
    </row>
    <row r="26711" ht="14.25" customHeight="1">
      <c r="A26711" s="5"/>
      <c r="B26711" s="5"/>
      <c r="C26711" s="5" t="str">
        <f>IFERROR(__xludf.DUMMYFUNCTION("""COMPUTED_VALUE"""),"")</f>
        <v/>
      </c>
      <c r="D26711" s="5">
        <v>0.0</v>
      </c>
    </row>
    <row r="26712" ht="14.25" customHeight="1">
      <c r="A26712" s="5"/>
      <c r="B26712" s="5"/>
      <c r="C26712" s="5" t="str">
        <f>IFERROR(__xludf.DUMMYFUNCTION("""COMPUTED_VALUE"""),"")</f>
        <v/>
      </c>
      <c r="D26712" s="5">
        <v>0.0</v>
      </c>
    </row>
    <row r="26713" ht="14.25" customHeight="1">
      <c r="A26713" s="5"/>
      <c r="B26713" s="5"/>
      <c r="C26713" s="5" t="str">
        <f>IFERROR(__xludf.DUMMYFUNCTION("""COMPUTED_VALUE"""),"")</f>
        <v/>
      </c>
      <c r="D26713" s="5">
        <v>0.0</v>
      </c>
    </row>
    <row r="26714" ht="14.25" customHeight="1">
      <c r="A26714" s="5"/>
      <c r="B26714" s="5"/>
      <c r="C26714" s="5" t="str">
        <f>IFERROR(__xludf.DUMMYFUNCTION("""COMPUTED_VALUE"""),"")</f>
        <v/>
      </c>
      <c r="D26714" s="5">
        <v>0.0</v>
      </c>
    </row>
    <row r="26715" ht="14.25" customHeight="1">
      <c r="A26715" s="5"/>
      <c r="B26715" s="5"/>
      <c r="C26715" s="5" t="str">
        <f>IFERROR(__xludf.DUMMYFUNCTION("""COMPUTED_VALUE"""),"")</f>
        <v/>
      </c>
      <c r="D26715" s="5">
        <v>0.0</v>
      </c>
    </row>
    <row r="26716" ht="14.25" customHeight="1">
      <c r="A26716" s="5"/>
      <c r="B26716" s="5"/>
      <c r="C26716" s="5" t="str">
        <f>IFERROR(__xludf.DUMMYFUNCTION("""COMPUTED_VALUE"""),"")</f>
        <v/>
      </c>
      <c r="D26716" s="5">
        <v>0.0</v>
      </c>
    </row>
    <row r="26717" ht="14.25" customHeight="1">
      <c r="A26717" s="5"/>
      <c r="B26717" s="5"/>
      <c r="C26717" s="5" t="str">
        <f>IFERROR(__xludf.DUMMYFUNCTION("""COMPUTED_VALUE"""),"")</f>
        <v/>
      </c>
      <c r="D26717" s="5">
        <v>0.0</v>
      </c>
    </row>
    <row r="26718" ht="14.25" customHeight="1">
      <c r="A26718" s="5"/>
      <c r="B26718" s="5"/>
      <c r="C26718" s="5" t="str">
        <f>IFERROR(__xludf.DUMMYFUNCTION("""COMPUTED_VALUE"""),"")</f>
        <v/>
      </c>
      <c r="D26718" s="5">
        <v>0.0</v>
      </c>
    </row>
    <row r="26719" ht="14.25" customHeight="1">
      <c r="A26719" s="5"/>
      <c r="B26719" s="5"/>
      <c r="C26719" s="5" t="str">
        <f>IFERROR(__xludf.DUMMYFUNCTION("""COMPUTED_VALUE"""),"")</f>
        <v/>
      </c>
      <c r="D26719" s="5">
        <v>0.0</v>
      </c>
    </row>
    <row r="26720" ht="14.25" customHeight="1">
      <c r="A26720" s="5"/>
      <c r="B26720" s="5"/>
      <c r="C26720" s="5" t="str">
        <f>IFERROR(__xludf.DUMMYFUNCTION("""COMPUTED_VALUE"""),"")</f>
        <v/>
      </c>
      <c r="D26720" s="5">
        <v>0.0</v>
      </c>
    </row>
    <row r="26721" ht="14.25" customHeight="1">
      <c r="A26721" s="5"/>
      <c r="B26721" s="5"/>
      <c r="C26721" s="5" t="str">
        <f>IFERROR(__xludf.DUMMYFUNCTION("""COMPUTED_VALUE"""),"")</f>
        <v/>
      </c>
      <c r="D26721" s="5">
        <v>0.0</v>
      </c>
    </row>
    <row r="26722" ht="14.25" customHeight="1">
      <c r="A26722" s="5"/>
      <c r="B26722" s="5"/>
      <c r="C26722" s="5" t="str">
        <f>IFERROR(__xludf.DUMMYFUNCTION("""COMPUTED_VALUE"""),"")</f>
        <v/>
      </c>
      <c r="D26722" s="5">
        <v>0.0</v>
      </c>
    </row>
    <row r="26723" ht="14.25" customHeight="1">
      <c r="A26723" s="5"/>
      <c r="B26723" s="5"/>
      <c r="C26723" s="5" t="str">
        <f>IFERROR(__xludf.DUMMYFUNCTION("""COMPUTED_VALUE"""),"")</f>
        <v/>
      </c>
      <c r="D26723" s="5">
        <v>0.0</v>
      </c>
    </row>
    <row r="26724" ht="14.25" customHeight="1">
      <c r="A26724" s="5"/>
      <c r="B26724" s="5"/>
      <c r="C26724" s="5" t="str">
        <f>IFERROR(__xludf.DUMMYFUNCTION("""COMPUTED_VALUE"""),"")</f>
        <v/>
      </c>
      <c r="D26724" s="5">
        <v>0.0</v>
      </c>
    </row>
    <row r="26725" ht="14.25" customHeight="1">
      <c r="A26725" s="5"/>
      <c r="B26725" s="5"/>
      <c r="C26725" s="5" t="str">
        <f>IFERROR(__xludf.DUMMYFUNCTION("""COMPUTED_VALUE"""),"")</f>
        <v/>
      </c>
      <c r="D26725" s="5">
        <v>0.0</v>
      </c>
    </row>
    <row r="26726" ht="14.25" customHeight="1">
      <c r="A26726" s="5"/>
      <c r="B26726" s="5"/>
      <c r="C26726" s="5" t="str">
        <f>IFERROR(__xludf.DUMMYFUNCTION("""COMPUTED_VALUE"""),"")</f>
        <v/>
      </c>
      <c r="D26726" s="5">
        <v>0.0</v>
      </c>
    </row>
    <row r="26727" ht="14.25" customHeight="1">
      <c r="A26727" s="5"/>
      <c r="B26727" s="5"/>
      <c r="C26727" s="5" t="str">
        <f>IFERROR(__xludf.DUMMYFUNCTION("""COMPUTED_VALUE"""),"")</f>
        <v/>
      </c>
      <c r="D26727" s="5">
        <v>0.0</v>
      </c>
    </row>
    <row r="26728" ht="14.25" customHeight="1">
      <c r="A26728" s="5"/>
      <c r="B26728" s="5"/>
      <c r="C26728" s="5" t="str">
        <f>IFERROR(__xludf.DUMMYFUNCTION("""COMPUTED_VALUE"""),"")</f>
        <v/>
      </c>
      <c r="D26728" s="5">
        <v>0.0</v>
      </c>
    </row>
    <row r="26729" ht="14.25" customHeight="1">
      <c r="A26729" s="5"/>
      <c r="B26729" s="5"/>
      <c r="C26729" s="5" t="str">
        <f>IFERROR(__xludf.DUMMYFUNCTION("""COMPUTED_VALUE"""),"")</f>
        <v/>
      </c>
      <c r="D26729" s="5">
        <v>0.0</v>
      </c>
    </row>
    <row r="26730" ht="14.25" customHeight="1">
      <c r="A26730" s="5"/>
      <c r="B26730" s="5"/>
      <c r="C26730" s="5" t="str">
        <f>IFERROR(__xludf.DUMMYFUNCTION("""COMPUTED_VALUE"""),"")</f>
        <v/>
      </c>
      <c r="D26730" s="5">
        <v>0.0</v>
      </c>
    </row>
    <row r="26731" ht="14.25" customHeight="1">
      <c r="A26731" s="5"/>
      <c r="B26731" s="5"/>
      <c r="C26731" s="5" t="str">
        <f>IFERROR(__xludf.DUMMYFUNCTION("""COMPUTED_VALUE"""),"")</f>
        <v/>
      </c>
      <c r="D26731" s="5">
        <v>0.0</v>
      </c>
    </row>
    <row r="26732" ht="14.25" customHeight="1">
      <c r="A26732" s="5"/>
      <c r="B26732" s="5"/>
      <c r="C26732" s="5" t="str">
        <f>IFERROR(__xludf.DUMMYFUNCTION("""COMPUTED_VALUE"""),"")</f>
        <v/>
      </c>
      <c r="D26732" s="5">
        <v>0.0</v>
      </c>
    </row>
    <row r="26733" ht="14.25" customHeight="1">
      <c r="A26733" s="5"/>
      <c r="B26733" s="5"/>
      <c r="C26733" s="5" t="str">
        <f>IFERROR(__xludf.DUMMYFUNCTION("""COMPUTED_VALUE"""),"")</f>
        <v/>
      </c>
      <c r="D26733" s="5">
        <v>0.0</v>
      </c>
    </row>
    <row r="26734" ht="14.25" customHeight="1">
      <c r="A26734" s="5"/>
      <c r="B26734" s="5"/>
      <c r="C26734" s="5" t="str">
        <f>IFERROR(__xludf.DUMMYFUNCTION("""COMPUTED_VALUE"""),"")</f>
        <v/>
      </c>
      <c r="D26734" s="5">
        <v>0.0</v>
      </c>
    </row>
    <row r="26735" ht="14.25" customHeight="1">
      <c r="A26735" s="5"/>
      <c r="B26735" s="5"/>
      <c r="C26735" s="5" t="str">
        <f>IFERROR(__xludf.DUMMYFUNCTION("""COMPUTED_VALUE"""),"")</f>
        <v/>
      </c>
      <c r="D26735" s="5">
        <v>0.0</v>
      </c>
    </row>
    <row r="26736" ht="14.25" customHeight="1">
      <c r="A26736" s="5"/>
      <c r="B26736" s="5"/>
      <c r="C26736" s="5" t="str">
        <f>IFERROR(__xludf.DUMMYFUNCTION("""COMPUTED_VALUE"""),"")</f>
        <v/>
      </c>
      <c r="D26736" s="5">
        <v>0.0</v>
      </c>
    </row>
    <row r="26737" ht="14.25" customHeight="1">
      <c r="A26737" s="5"/>
      <c r="B26737" s="5"/>
      <c r="C26737" s="5" t="str">
        <f>IFERROR(__xludf.DUMMYFUNCTION("""COMPUTED_VALUE"""),"")</f>
        <v/>
      </c>
      <c r="D26737" s="5">
        <v>0.0</v>
      </c>
    </row>
    <row r="26738" ht="14.25" customHeight="1">
      <c r="A26738" s="5"/>
      <c r="B26738" s="5"/>
      <c r="C26738" s="5" t="str">
        <f>IFERROR(__xludf.DUMMYFUNCTION("""COMPUTED_VALUE"""),"")</f>
        <v/>
      </c>
      <c r="D26738" s="5">
        <v>0.0</v>
      </c>
    </row>
    <row r="26739" ht="14.25" customHeight="1">
      <c r="A26739" s="5"/>
      <c r="B26739" s="5"/>
      <c r="C26739" s="5" t="str">
        <f>IFERROR(__xludf.DUMMYFUNCTION("""COMPUTED_VALUE"""),"")</f>
        <v/>
      </c>
      <c r="D26739" s="5">
        <v>0.0</v>
      </c>
    </row>
    <row r="26740" ht="14.25" customHeight="1">
      <c r="A26740" s="5"/>
      <c r="B26740" s="5"/>
      <c r="C26740" s="5" t="str">
        <f>IFERROR(__xludf.DUMMYFUNCTION("""COMPUTED_VALUE"""),"")</f>
        <v/>
      </c>
      <c r="D26740" s="5">
        <v>0.0</v>
      </c>
    </row>
    <row r="26741" ht="14.25" customHeight="1">
      <c r="A26741" s="5"/>
      <c r="B26741" s="5"/>
      <c r="C26741" s="5" t="str">
        <f>IFERROR(__xludf.DUMMYFUNCTION("""COMPUTED_VALUE"""),"")</f>
        <v/>
      </c>
      <c r="D26741" s="5">
        <v>0.0</v>
      </c>
    </row>
    <row r="26742" ht="14.25" customHeight="1">
      <c r="A26742" s="5"/>
      <c r="B26742" s="5"/>
      <c r="C26742" s="5" t="str">
        <f>IFERROR(__xludf.DUMMYFUNCTION("""COMPUTED_VALUE"""),"")</f>
        <v/>
      </c>
      <c r="D26742" s="5">
        <v>0.0</v>
      </c>
    </row>
    <row r="26743" ht="14.25" customHeight="1">
      <c r="A26743" s="5"/>
      <c r="B26743" s="5"/>
      <c r="C26743" s="5" t="str">
        <f>IFERROR(__xludf.DUMMYFUNCTION("""COMPUTED_VALUE"""),"")</f>
        <v/>
      </c>
      <c r="D26743" s="5">
        <v>0.0</v>
      </c>
    </row>
    <row r="26744" ht="14.25" customHeight="1">
      <c r="A26744" s="5"/>
      <c r="B26744" s="5"/>
      <c r="C26744" s="5" t="str">
        <f>IFERROR(__xludf.DUMMYFUNCTION("""COMPUTED_VALUE"""),"")</f>
        <v/>
      </c>
      <c r="D26744" s="5">
        <v>0.0</v>
      </c>
    </row>
    <row r="26745" ht="14.25" customHeight="1">
      <c r="A26745" s="5"/>
      <c r="B26745" s="5"/>
      <c r="C26745" s="5" t="str">
        <f>IFERROR(__xludf.DUMMYFUNCTION("""COMPUTED_VALUE"""),"")</f>
        <v/>
      </c>
      <c r="D26745" s="5">
        <v>0.0</v>
      </c>
    </row>
    <row r="26746" ht="14.25" customHeight="1">
      <c r="A26746" s="5"/>
      <c r="B26746" s="5"/>
      <c r="C26746" s="5" t="str">
        <f>IFERROR(__xludf.DUMMYFUNCTION("""COMPUTED_VALUE"""),"")</f>
        <v/>
      </c>
      <c r="D26746" s="5">
        <v>0.0</v>
      </c>
    </row>
    <row r="26747" ht="14.25" customHeight="1">
      <c r="A26747" s="5"/>
      <c r="B26747" s="5"/>
      <c r="C26747" s="5" t="str">
        <f>IFERROR(__xludf.DUMMYFUNCTION("""COMPUTED_VALUE"""),"")</f>
        <v/>
      </c>
      <c r="D26747" s="5">
        <v>0.0</v>
      </c>
    </row>
    <row r="26748" ht="14.25" customHeight="1">
      <c r="A26748" s="5"/>
      <c r="B26748" s="5"/>
      <c r="C26748" s="5" t="str">
        <f>IFERROR(__xludf.DUMMYFUNCTION("""COMPUTED_VALUE"""),"")</f>
        <v/>
      </c>
      <c r="D26748" s="5">
        <v>0.0</v>
      </c>
    </row>
    <row r="26749" ht="14.25" customHeight="1">
      <c r="A26749" s="5"/>
      <c r="B26749" s="5"/>
      <c r="C26749" s="5" t="str">
        <f>IFERROR(__xludf.DUMMYFUNCTION("""COMPUTED_VALUE"""),"")</f>
        <v/>
      </c>
      <c r="D26749" s="5">
        <v>0.0</v>
      </c>
    </row>
    <row r="26750" ht="14.25" customHeight="1">
      <c r="A26750" s="5"/>
      <c r="B26750" s="5"/>
      <c r="C26750" s="5" t="str">
        <f>IFERROR(__xludf.DUMMYFUNCTION("""COMPUTED_VALUE"""),"")</f>
        <v/>
      </c>
      <c r="D26750" s="5">
        <v>0.0</v>
      </c>
    </row>
    <row r="26751" ht="14.25" customHeight="1">
      <c r="A26751" s="5"/>
      <c r="B26751" s="5"/>
      <c r="C26751" s="5" t="str">
        <f>IFERROR(__xludf.DUMMYFUNCTION("""COMPUTED_VALUE"""),"")</f>
        <v/>
      </c>
      <c r="D26751" s="5">
        <v>0.0</v>
      </c>
    </row>
    <row r="26752" ht="14.25" customHeight="1">
      <c r="A26752" s="5"/>
      <c r="B26752" s="5"/>
      <c r="C26752" s="5" t="str">
        <f>IFERROR(__xludf.DUMMYFUNCTION("""COMPUTED_VALUE"""),"")</f>
        <v/>
      </c>
      <c r="D26752" s="5">
        <v>0.0</v>
      </c>
    </row>
    <row r="26753" ht="14.25" customHeight="1">
      <c r="A26753" s="5"/>
      <c r="B26753" s="5"/>
      <c r="C26753" s="5" t="str">
        <f>IFERROR(__xludf.DUMMYFUNCTION("""COMPUTED_VALUE"""),"")</f>
        <v/>
      </c>
      <c r="D26753" s="5">
        <v>0.0</v>
      </c>
    </row>
    <row r="26754" ht="14.25" customHeight="1">
      <c r="A26754" s="5"/>
      <c r="B26754" s="5"/>
      <c r="C26754" s="5" t="str">
        <f>IFERROR(__xludf.DUMMYFUNCTION("""COMPUTED_VALUE"""),"")</f>
        <v/>
      </c>
      <c r="D26754" s="5">
        <v>0.0</v>
      </c>
    </row>
    <row r="26755" ht="14.25" customHeight="1">
      <c r="A26755" s="5"/>
      <c r="B26755" s="5"/>
      <c r="C26755" s="5" t="str">
        <f>IFERROR(__xludf.DUMMYFUNCTION("""COMPUTED_VALUE"""),"")</f>
        <v/>
      </c>
      <c r="D26755" s="5">
        <v>0.0</v>
      </c>
    </row>
    <row r="26756" ht="14.25" customHeight="1">
      <c r="A26756" s="5"/>
      <c r="B26756" s="5"/>
      <c r="C26756" s="5" t="str">
        <f>IFERROR(__xludf.DUMMYFUNCTION("""COMPUTED_VALUE"""),"")</f>
        <v/>
      </c>
      <c r="D26756" s="5">
        <v>0.0</v>
      </c>
    </row>
    <row r="26757" ht="14.25" customHeight="1">
      <c r="A26757" s="5"/>
      <c r="B26757" s="5"/>
      <c r="C26757" s="5" t="str">
        <f>IFERROR(__xludf.DUMMYFUNCTION("""COMPUTED_VALUE"""),"")</f>
        <v/>
      </c>
      <c r="D26757" s="5">
        <v>0.0</v>
      </c>
    </row>
    <row r="26758" ht="14.25" customHeight="1">
      <c r="A26758" s="5"/>
      <c r="B26758" s="5"/>
      <c r="C26758" s="5" t="str">
        <f>IFERROR(__xludf.DUMMYFUNCTION("""COMPUTED_VALUE"""),"")</f>
        <v/>
      </c>
      <c r="D26758" s="5">
        <v>0.0</v>
      </c>
    </row>
    <row r="26759" ht="14.25" customHeight="1">
      <c r="A26759" s="5"/>
      <c r="B26759" s="5"/>
      <c r="C26759" s="5" t="str">
        <f>IFERROR(__xludf.DUMMYFUNCTION("""COMPUTED_VALUE"""),"")</f>
        <v/>
      </c>
      <c r="D26759" s="5">
        <v>0.0</v>
      </c>
    </row>
    <row r="26760" ht="14.25" customHeight="1">
      <c r="A26760" s="5"/>
      <c r="B26760" s="5"/>
      <c r="C26760" s="5" t="str">
        <f>IFERROR(__xludf.DUMMYFUNCTION("""COMPUTED_VALUE"""),"")</f>
        <v/>
      </c>
      <c r="D26760" s="5">
        <v>0.0</v>
      </c>
    </row>
    <row r="26761" ht="14.25" customHeight="1">
      <c r="A26761" s="5"/>
      <c r="B26761" s="5"/>
      <c r="C26761" s="5" t="str">
        <f>IFERROR(__xludf.DUMMYFUNCTION("""COMPUTED_VALUE"""),"")</f>
        <v/>
      </c>
      <c r="D26761" s="5">
        <v>0.0</v>
      </c>
    </row>
    <row r="26762" ht="14.25" customHeight="1">
      <c r="A26762" s="5"/>
      <c r="B26762" s="5"/>
      <c r="C26762" s="5" t="str">
        <f>IFERROR(__xludf.DUMMYFUNCTION("""COMPUTED_VALUE"""),"")</f>
        <v/>
      </c>
      <c r="D26762" s="5">
        <v>0.0</v>
      </c>
    </row>
    <row r="26763" ht="14.25" customHeight="1">
      <c r="A26763" s="5"/>
      <c r="B26763" s="5"/>
      <c r="C26763" s="5" t="str">
        <f>IFERROR(__xludf.DUMMYFUNCTION("""COMPUTED_VALUE"""),"")</f>
        <v/>
      </c>
      <c r="D26763" s="5">
        <v>0.0</v>
      </c>
    </row>
    <row r="26764" ht="14.25" customHeight="1">
      <c r="A26764" s="5"/>
      <c r="B26764" s="5"/>
      <c r="C26764" s="5" t="str">
        <f>IFERROR(__xludf.DUMMYFUNCTION("""COMPUTED_VALUE"""),"")</f>
        <v/>
      </c>
      <c r="D26764" s="5">
        <v>0.0</v>
      </c>
    </row>
    <row r="26765" ht="14.25" customHeight="1">
      <c r="A26765" s="5"/>
      <c r="B26765" s="5"/>
      <c r="C26765" s="5" t="str">
        <f>IFERROR(__xludf.DUMMYFUNCTION("""COMPUTED_VALUE"""),"")</f>
        <v/>
      </c>
      <c r="D26765" s="5">
        <v>0.0</v>
      </c>
    </row>
    <row r="26766" ht="14.25" customHeight="1">
      <c r="A26766" s="5"/>
      <c r="B26766" s="5"/>
      <c r="C26766" s="5" t="str">
        <f>IFERROR(__xludf.DUMMYFUNCTION("""COMPUTED_VALUE"""),"")</f>
        <v/>
      </c>
      <c r="D26766" s="5">
        <v>0.0</v>
      </c>
    </row>
    <row r="26767" ht="14.25" customHeight="1">
      <c r="A26767" s="5"/>
      <c r="B26767" s="5"/>
      <c r="C26767" s="5" t="str">
        <f>IFERROR(__xludf.DUMMYFUNCTION("""COMPUTED_VALUE"""),"")</f>
        <v/>
      </c>
      <c r="D26767" s="5">
        <v>0.0</v>
      </c>
    </row>
    <row r="26768" ht="14.25" customHeight="1">
      <c r="A26768" s="5"/>
      <c r="B26768" s="5"/>
      <c r="C26768" s="5" t="str">
        <f>IFERROR(__xludf.DUMMYFUNCTION("""COMPUTED_VALUE"""),"")</f>
        <v/>
      </c>
      <c r="D26768" s="5">
        <v>0.0</v>
      </c>
    </row>
    <row r="26769" ht="14.25" customHeight="1">
      <c r="A26769" s="5"/>
      <c r="B26769" s="5"/>
      <c r="C26769" s="5" t="str">
        <f>IFERROR(__xludf.DUMMYFUNCTION("""COMPUTED_VALUE"""),"")</f>
        <v/>
      </c>
      <c r="D26769" s="5">
        <v>0.0</v>
      </c>
    </row>
    <row r="26770" ht="14.25" customHeight="1">
      <c r="A26770" s="5"/>
      <c r="B26770" s="5"/>
      <c r="C26770" s="5" t="str">
        <f>IFERROR(__xludf.DUMMYFUNCTION("""COMPUTED_VALUE"""),"")</f>
        <v/>
      </c>
      <c r="D26770" s="5">
        <v>0.0</v>
      </c>
    </row>
    <row r="26771" ht="14.25" customHeight="1">
      <c r="A26771" s="5"/>
      <c r="B26771" s="5"/>
      <c r="C26771" s="5" t="str">
        <f>IFERROR(__xludf.DUMMYFUNCTION("""COMPUTED_VALUE"""),"")</f>
        <v/>
      </c>
      <c r="D26771" s="5">
        <v>0.0</v>
      </c>
    </row>
    <row r="26772" ht="14.25" customHeight="1">
      <c r="A26772" s="5"/>
      <c r="B26772" s="5"/>
      <c r="C26772" s="5" t="str">
        <f>IFERROR(__xludf.DUMMYFUNCTION("""COMPUTED_VALUE"""),"")</f>
        <v/>
      </c>
      <c r="D26772" s="5">
        <v>0.0</v>
      </c>
    </row>
    <row r="26773" ht="14.25" customHeight="1">
      <c r="A26773" s="5"/>
      <c r="B26773" s="5"/>
      <c r="C26773" s="5" t="str">
        <f>IFERROR(__xludf.DUMMYFUNCTION("""COMPUTED_VALUE"""),"")</f>
        <v/>
      </c>
      <c r="D26773" s="5">
        <v>0.0</v>
      </c>
    </row>
    <row r="26774" ht="14.25" customHeight="1">
      <c r="A26774" s="5"/>
      <c r="B26774" s="5"/>
      <c r="C26774" s="5" t="str">
        <f>IFERROR(__xludf.DUMMYFUNCTION("""COMPUTED_VALUE"""),"")</f>
        <v/>
      </c>
      <c r="D26774" s="5">
        <v>0.0</v>
      </c>
    </row>
    <row r="26775" ht="14.25" customHeight="1">
      <c r="A26775" s="5"/>
      <c r="B26775" s="5"/>
      <c r="C26775" s="5" t="str">
        <f>IFERROR(__xludf.DUMMYFUNCTION("""COMPUTED_VALUE"""),"")</f>
        <v/>
      </c>
      <c r="D26775" s="5">
        <v>0.0</v>
      </c>
    </row>
    <row r="26776" ht="14.25" customHeight="1">
      <c r="A26776" s="5"/>
      <c r="B26776" s="5"/>
      <c r="C26776" s="5" t="str">
        <f>IFERROR(__xludf.DUMMYFUNCTION("""COMPUTED_VALUE"""),"")</f>
        <v/>
      </c>
      <c r="D26776" s="5">
        <v>0.0</v>
      </c>
    </row>
    <row r="26777" ht="14.25" customHeight="1">
      <c r="A26777" s="5"/>
      <c r="B26777" s="5"/>
      <c r="C26777" s="5" t="str">
        <f>IFERROR(__xludf.DUMMYFUNCTION("""COMPUTED_VALUE"""),"")</f>
        <v/>
      </c>
      <c r="D26777" s="5">
        <v>0.0</v>
      </c>
    </row>
    <row r="26778" ht="14.25" customHeight="1">
      <c r="A26778" s="5"/>
      <c r="B26778" s="5"/>
      <c r="C26778" s="5" t="str">
        <f>IFERROR(__xludf.DUMMYFUNCTION("""COMPUTED_VALUE"""),"")</f>
        <v/>
      </c>
      <c r="D26778" s="5">
        <v>0.0</v>
      </c>
    </row>
    <row r="26779" ht="14.25" customHeight="1">
      <c r="A26779" s="5"/>
      <c r="B26779" s="5"/>
      <c r="C26779" s="5" t="str">
        <f>IFERROR(__xludf.DUMMYFUNCTION("""COMPUTED_VALUE"""),"")</f>
        <v/>
      </c>
      <c r="D26779" s="5">
        <v>0.0</v>
      </c>
    </row>
    <row r="26780" ht="14.25" customHeight="1">
      <c r="A26780" s="5"/>
      <c r="B26780" s="5"/>
      <c r="C26780" s="5" t="str">
        <f>IFERROR(__xludf.DUMMYFUNCTION("""COMPUTED_VALUE"""),"")</f>
        <v/>
      </c>
      <c r="D26780" s="5">
        <v>0.0</v>
      </c>
    </row>
    <row r="26781" ht="14.25" customHeight="1">
      <c r="A26781" s="5"/>
      <c r="B26781" s="5"/>
      <c r="C26781" s="5" t="str">
        <f>IFERROR(__xludf.DUMMYFUNCTION("""COMPUTED_VALUE"""),"")</f>
        <v/>
      </c>
      <c r="D26781" s="5">
        <v>0.0</v>
      </c>
    </row>
    <row r="26782" ht="14.25" customHeight="1">
      <c r="A26782" s="5"/>
      <c r="B26782" s="5"/>
      <c r="C26782" s="5" t="str">
        <f>IFERROR(__xludf.DUMMYFUNCTION("""COMPUTED_VALUE"""),"")</f>
        <v/>
      </c>
      <c r="D26782" s="5">
        <v>0.0</v>
      </c>
    </row>
    <row r="26783" ht="14.25" customHeight="1">
      <c r="A26783" s="5"/>
      <c r="B26783" s="5"/>
      <c r="C26783" s="5" t="str">
        <f>IFERROR(__xludf.DUMMYFUNCTION("""COMPUTED_VALUE"""),"")</f>
        <v/>
      </c>
      <c r="D26783" s="5">
        <v>0.0</v>
      </c>
    </row>
    <row r="26784" ht="14.25" customHeight="1">
      <c r="A26784" s="5"/>
      <c r="B26784" s="5"/>
      <c r="C26784" s="5" t="str">
        <f>IFERROR(__xludf.DUMMYFUNCTION("""COMPUTED_VALUE"""),"")</f>
        <v/>
      </c>
      <c r="D26784" s="5">
        <v>0.0</v>
      </c>
    </row>
    <row r="26785" ht="14.25" customHeight="1">
      <c r="A26785" s="5"/>
      <c r="B26785" s="5"/>
      <c r="C26785" s="5" t="str">
        <f>IFERROR(__xludf.DUMMYFUNCTION("""COMPUTED_VALUE"""),"")</f>
        <v/>
      </c>
      <c r="D26785" s="5">
        <v>0.0</v>
      </c>
    </row>
    <row r="26786" ht="14.25" customHeight="1">
      <c r="A26786" s="5"/>
      <c r="B26786" s="5"/>
      <c r="C26786" s="5" t="str">
        <f>IFERROR(__xludf.DUMMYFUNCTION("""COMPUTED_VALUE"""),"")</f>
        <v/>
      </c>
      <c r="D26786" s="5">
        <v>0.0</v>
      </c>
    </row>
    <row r="26787" ht="14.25" customHeight="1">
      <c r="A26787" s="5"/>
      <c r="B26787" s="5"/>
      <c r="C26787" s="5" t="str">
        <f>IFERROR(__xludf.DUMMYFUNCTION("""COMPUTED_VALUE"""),"")</f>
        <v/>
      </c>
      <c r="D26787" s="5">
        <v>0.0</v>
      </c>
    </row>
    <row r="26788" ht="14.25" customHeight="1">
      <c r="A26788" s="5"/>
      <c r="B26788" s="5"/>
      <c r="C26788" s="5" t="str">
        <f>IFERROR(__xludf.DUMMYFUNCTION("""COMPUTED_VALUE"""),"")</f>
        <v/>
      </c>
      <c r="D26788" s="5">
        <v>0.0</v>
      </c>
    </row>
    <row r="26789" ht="14.25" customHeight="1">
      <c r="A26789" s="5"/>
      <c r="B26789" s="5"/>
      <c r="C26789" s="5" t="str">
        <f>IFERROR(__xludf.DUMMYFUNCTION("""COMPUTED_VALUE"""),"")</f>
        <v/>
      </c>
      <c r="D26789" s="5">
        <v>0.0</v>
      </c>
    </row>
    <row r="26790" ht="14.25" customHeight="1">
      <c r="A26790" s="5"/>
      <c r="B26790" s="5"/>
      <c r="C26790" s="5" t="str">
        <f>IFERROR(__xludf.DUMMYFUNCTION("""COMPUTED_VALUE"""),"")</f>
        <v/>
      </c>
      <c r="D26790" s="5">
        <v>0.0</v>
      </c>
    </row>
    <row r="26791" ht="14.25" customHeight="1">
      <c r="A26791" s="5"/>
      <c r="B26791" s="5"/>
      <c r="C26791" s="5" t="str">
        <f>IFERROR(__xludf.DUMMYFUNCTION("""COMPUTED_VALUE"""),"")</f>
        <v/>
      </c>
      <c r="D26791" s="5">
        <v>0.0</v>
      </c>
    </row>
    <row r="26792" ht="14.25" customHeight="1">
      <c r="A26792" s="5"/>
      <c r="B26792" s="5"/>
      <c r="C26792" s="5" t="str">
        <f>IFERROR(__xludf.DUMMYFUNCTION("""COMPUTED_VALUE"""),"")</f>
        <v/>
      </c>
      <c r="D26792" s="5">
        <v>0.0</v>
      </c>
    </row>
    <row r="26793" ht="14.25" customHeight="1">
      <c r="A26793" s="5"/>
      <c r="B26793" s="5"/>
      <c r="C26793" s="5" t="str">
        <f>IFERROR(__xludf.DUMMYFUNCTION("""COMPUTED_VALUE"""),"")</f>
        <v/>
      </c>
      <c r="D26793" s="5">
        <v>0.0</v>
      </c>
    </row>
    <row r="26794" ht="14.25" customHeight="1">
      <c r="A26794" s="5"/>
      <c r="B26794" s="5"/>
      <c r="C26794" s="5" t="str">
        <f>IFERROR(__xludf.DUMMYFUNCTION("""COMPUTED_VALUE"""),"")</f>
        <v/>
      </c>
      <c r="D26794" s="5">
        <v>0.0</v>
      </c>
    </row>
    <row r="26795" ht="14.25" customHeight="1">
      <c r="A26795" s="5"/>
      <c r="B26795" s="5"/>
      <c r="C26795" s="5" t="str">
        <f>IFERROR(__xludf.DUMMYFUNCTION("""COMPUTED_VALUE"""),"")</f>
        <v/>
      </c>
      <c r="D26795" s="5">
        <v>0.0</v>
      </c>
    </row>
    <row r="26796" ht="14.25" customHeight="1">
      <c r="A26796" s="5"/>
      <c r="B26796" s="5"/>
      <c r="C26796" s="5" t="str">
        <f>IFERROR(__xludf.DUMMYFUNCTION("""COMPUTED_VALUE"""),"")</f>
        <v/>
      </c>
      <c r="D26796" s="5">
        <v>0.0</v>
      </c>
    </row>
    <row r="26797" ht="14.25" customHeight="1">
      <c r="A26797" s="5"/>
      <c r="B26797" s="5"/>
      <c r="C26797" s="5" t="str">
        <f>IFERROR(__xludf.DUMMYFUNCTION("""COMPUTED_VALUE"""),"")</f>
        <v/>
      </c>
      <c r="D26797" s="5">
        <v>0.0</v>
      </c>
    </row>
    <row r="26798" ht="14.25" customHeight="1">
      <c r="A26798" s="5"/>
      <c r="B26798" s="5"/>
      <c r="C26798" s="5" t="str">
        <f>IFERROR(__xludf.DUMMYFUNCTION("""COMPUTED_VALUE"""),"")</f>
        <v/>
      </c>
      <c r="D26798" s="5">
        <v>0.0</v>
      </c>
    </row>
    <row r="26799" ht="14.25" customHeight="1">
      <c r="A26799" s="5"/>
      <c r="B26799" s="5"/>
      <c r="C26799" s="5" t="str">
        <f>IFERROR(__xludf.DUMMYFUNCTION("""COMPUTED_VALUE"""),"")</f>
        <v/>
      </c>
      <c r="D26799" s="5">
        <v>0.0</v>
      </c>
    </row>
    <row r="26800" ht="14.25" customHeight="1">
      <c r="A26800" s="5"/>
      <c r="B26800" s="5"/>
      <c r="C26800" s="5" t="str">
        <f>IFERROR(__xludf.DUMMYFUNCTION("""COMPUTED_VALUE"""),"")</f>
        <v/>
      </c>
      <c r="D26800" s="5">
        <v>0.0</v>
      </c>
    </row>
    <row r="26801" ht="14.25" customHeight="1">
      <c r="A26801" s="5"/>
      <c r="B26801" s="5"/>
      <c r="C26801" s="5" t="str">
        <f>IFERROR(__xludf.DUMMYFUNCTION("""COMPUTED_VALUE"""),"")</f>
        <v/>
      </c>
      <c r="D26801" s="5">
        <v>0.0</v>
      </c>
    </row>
    <row r="26802" ht="14.25" customHeight="1">
      <c r="A26802" s="5"/>
      <c r="B26802" s="5"/>
      <c r="C26802" s="5" t="str">
        <f>IFERROR(__xludf.DUMMYFUNCTION("""COMPUTED_VALUE"""),"")</f>
        <v/>
      </c>
      <c r="D26802" s="5">
        <v>0.0</v>
      </c>
    </row>
    <row r="26803" ht="14.25" customHeight="1">
      <c r="A26803" s="5"/>
      <c r="B26803" s="5"/>
      <c r="C26803" s="5" t="str">
        <f>IFERROR(__xludf.DUMMYFUNCTION("""COMPUTED_VALUE"""),"")</f>
        <v/>
      </c>
      <c r="D26803" s="5">
        <v>0.0</v>
      </c>
    </row>
    <row r="26804" ht="14.25" customHeight="1">
      <c r="A26804" s="5"/>
      <c r="B26804" s="5"/>
      <c r="C26804" s="5" t="str">
        <f>IFERROR(__xludf.DUMMYFUNCTION("""COMPUTED_VALUE"""),"")</f>
        <v/>
      </c>
      <c r="D26804" s="5">
        <v>0.0</v>
      </c>
    </row>
    <row r="26805" ht="14.25" customHeight="1">
      <c r="A26805" s="5"/>
      <c r="B26805" s="5"/>
      <c r="C26805" s="5" t="str">
        <f>IFERROR(__xludf.DUMMYFUNCTION("""COMPUTED_VALUE"""),"")</f>
        <v/>
      </c>
      <c r="D26805" s="5">
        <v>0.0</v>
      </c>
    </row>
    <row r="26806" ht="14.25" customHeight="1">
      <c r="A26806" s="5"/>
      <c r="B26806" s="5"/>
      <c r="C26806" s="5" t="str">
        <f>IFERROR(__xludf.DUMMYFUNCTION("""COMPUTED_VALUE"""),"")</f>
        <v/>
      </c>
      <c r="D26806" s="5">
        <v>0.0</v>
      </c>
    </row>
    <row r="26807" ht="14.25" customHeight="1">
      <c r="A26807" s="5"/>
      <c r="B26807" s="5"/>
      <c r="C26807" s="5" t="str">
        <f>IFERROR(__xludf.DUMMYFUNCTION("""COMPUTED_VALUE"""),"")</f>
        <v/>
      </c>
      <c r="D26807" s="5">
        <v>0.0</v>
      </c>
    </row>
    <row r="26808" ht="14.25" customHeight="1">
      <c r="A26808" s="5"/>
      <c r="B26808" s="5"/>
      <c r="C26808" s="5" t="str">
        <f>IFERROR(__xludf.DUMMYFUNCTION("""COMPUTED_VALUE"""),"")</f>
        <v/>
      </c>
      <c r="D26808" s="5">
        <v>0.0</v>
      </c>
    </row>
    <row r="26809" ht="14.25" customHeight="1">
      <c r="A26809" s="5"/>
      <c r="B26809" s="5"/>
      <c r="C26809" s="5" t="str">
        <f>IFERROR(__xludf.DUMMYFUNCTION("""COMPUTED_VALUE"""),"")</f>
        <v/>
      </c>
      <c r="D26809" s="5">
        <v>0.0</v>
      </c>
    </row>
    <row r="26810" ht="14.25" customHeight="1">
      <c r="A26810" s="5"/>
      <c r="B26810" s="5"/>
      <c r="C26810" s="5" t="str">
        <f>IFERROR(__xludf.DUMMYFUNCTION("""COMPUTED_VALUE"""),"")</f>
        <v/>
      </c>
      <c r="D26810" s="5">
        <v>0.0</v>
      </c>
    </row>
    <row r="26811" ht="14.25" customHeight="1">
      <c r="A26811" s="5"/>
      <c r="B26811" s="5"/>
      <c r="C26811" s="5" t="str">
        <f>IFERROR(__xludf.DUMMYFUNCTION("""COMPUTED_VALUE"""),"")</f>
        <v/>
      </c>
      <c r="D26811" s="5">
        <v>0.0</v>
      </c>
    </row>
    <row r="26812" ht="14.25" customHeight="1">
      <c r="A26812" s="5"/>
      <c r="B26812" s="5"/>
      <c r="C26812" s="5" t="str">
        <f>IFERROR(__xludf.DUMMYFUNCTION("""COMPUTED_VALUE"""),"")</f>
        <v/>
      </c>
      <c r="D26812" s="5">
        <v>0.0</v>
      </c>
    </row>
    <row r="26813" ht="14.25" customHeight="1">
      <c r="A26813" s="5"/>
      <c r="B26813" s="5"/>
      <c r="C26813" s="5" t="str">
        <f>IFERROR(__xludf.DUMMYFUNCTION("""COMPUTED_VALUE"""),"")</f>
        <v/>
      </c>
      <c r="D26813" s="5">
        <v>0.0</v>
      </c>
    </row>
    <row r="26814" ht="14.25" customHeight="1">
      <c r="A26814" s="5"/>
      <c r="B26814" s="5"/>
      <c r="C26814" s="5" t="str">
        <f>IFERROR(__xludf.DUMMYFUNCTION("""COMPUTED_VALUE"""),"")</f>
        <v/>
      </c>
      <c r="D26814" s="5">
        <v>0.0</v>
      </c>
    </row>
    <row r="26815" ht="14.25" customHeight="1">
      <c r="A26815" s="5"/>
      <c r="B26815" s="5"/>
      <c r="C26815" s="5" t="str">
        <f>IFERROR(__xludf.DUMMYFUNCTION("""COMPUTED_VALUE"""),"")</f>
        <v/>
      </c>
      <c r="D26815" s="5">
        <v>0.0</v>
      </c>
    </row>
    <row r="26816" ht="14.25" customHeight="1">
      <c r="A26816" s="5"/>
      <c r="B26816" s="5"/>
      <c r="C26816" s="5" t="str">
        <f>IFERROR(__xludf.DUMMYFUNCTION("""COMPUTED_VALUE"""),"")</f>
        <v/>
      </c>
      <c r="D26816" s="5">
        <v>0.0</v>
      </c>
    </row>
    <row r="26817" ht="14.25" customHeight="1">
      <c r="A26817" s="5"/>
      <c r="B26817" s="5"/>
      <c r="C26817" s="5" t="str">
        <f>IFERROR(__xludf.DUMMYFUNCTION("""COMPUTED_VALUE"""),"")</f>
        <v/>
      </c>
      <c r="D26817" s="5">
        <v>0.0</v>
      </c>
    </row>
    <row r="26818" ht="14.25" customHeight="1">
      <c r="A26818" s="5"/>
      <c r="B26818" s="5"/>
      <c r="C26818" s="5" t="str">
        <f>IFERROR(__xludf.DUMMYFUNCTION("""COMPUTED_VALUE"""),"")</f>
        <v/>
      </c>
      <c r="D26818" s="5">
        <v>0.0</v>
      </c>
    </row>
    <row r="26819" ht="14.25" customHeight="1">
      <c r="A26819" s="5"/>
      <c r="B26819" s="5"/>
      <c r="C26819" s="5" t="str">
        <f>IFERROR(__xludf.DUMMYFUNCTION("""COMPUTED_VALUE"""),"")</f>
        <v/>
      </c>
      <c r="D26819" s="5">
        <v>0.0</v>
      </c>
    </row>
    <row r="26820" ht="14.25" customHeight="1">
      <c r="A26820" s="5"/>
      <c r="B26820" s="5"/>
      <c r="C26820" s="5" t="str">
        <f>IFERROR(__xludf.DUMMYFUNCTION("""COMPUTED_VALUE"""),"")</f>
        <v/>
      </c>
      <c r="D26820" s="5">
        <v>0.0</v>
      </c>
    </row>
    <row r="26821" ht="14.25" customHeight="1">
      <c r="A26821" s="5"/>
      <c r="B26821" s="5"/>
      <c r="C26821" s="5" t="str">
        <f>IFERROR(__xludf.DUMMYFUNCTION("""COMPUTED_VALUE"""),"")</f>
        <v/>
      </c>
      <c r="D26821" s="5">
        <v>0.0</v>
      </c>
    </row>
    <row r="26822" ht="14.25" customHeight="1">
      <c r="A26822" s="5"/>
      <c r="B26822" s="5"/>
      <c r="C26822" s="5" t="str">
        <f>IFERROR(__xludf.DUMMYFUNCTION("""COMPUTED_VALUE"""),"")</f>
        <v/>
      </c>
      <c r="D26822" s="5">
        <v>0.0</v>
      </c>
    </row>
    <row r="26823" ht="14.25" customHeight="1">
      <c r="A26823" s="5"/>
      <c r="B26823" s="5"/>
      <c r="C26823" s="5" t="str">
        <f>IFERROR(__xludf.DUMMYFUNCTION("""COMPUTED_VALUE"""),"")</f>
        <v/>
      </c>
      <c r="D26823" s="5">
        <v>0.0</v>
      </c>
    </row>
    <row r="26824" ht="14.25" customHeight="1">
      <c r="A26824" s="5"/>
      <c r="B26824" s="5"/>
      <c r="C26824" s="5" t="str">
        <f>IFERROR(__xludf.DUMMYFUNCTION("""COMPUTED_VALUE"""),"")</f>
        <v/>
      </c>
      <c r="D26824" s="5">
        <v>0.0</v>
      </c>
    </row>
    <row r="26825" ht="14.25" customHeight="1">
      <c r="A26825" s="5"/>
      <c r="B26825" s="5"/>
      <c r="C26825" s="5" t="str">
        <f>IFERROR(__xludf.DUMMYFUNCTION("""COMPUTED_VALUE"""),"")</f>
        <v/>
      </c>
      <c r="D26825" s="5">
        <v>0.0</v>
      </c>
    </row>
    <row r="26826" ht="14.25" customHeight="1">
      <c r="A26826" s="5"/>
      <c r="B26826" s="5"/>
      <c r="C26826" s="5" t="str">
        <f>IFERROR(__xludf.DUMMYFUNCTION("""COMPUTED_VALUE"""),"")</f>
        <v/>
      </c>
      <c r="D26826" s="5">
        <v>0.0</v>
      </c>
    </row>
    <row r="26827" ht="14.25" customHeight="1">
      <c r="A26827" s="5"/>
      <c r="B26827" s="5"/>
      <c r="C26827" s="5" t="str">
        <f>IFERROR(__xludf.DUMMYFUNCTION("""COMPUTED_VALUE"""),"")</f>
        <v/>
      </c>
      <c r="D26827" s="5">
        <v>0.0</v>
      </c>
    </row>
    <row r="26828" ht="14.25" customHeight="1">
      <c r="A26828" s="5"/>
      <c r="B26828" s="5"/>
      <c r="C26828" s="5" t="str">
        <f>IFERROR(__xludf.DUMMYFUNCTION("""COMPUTED_VALUE"""),"")</f>
        <v/>
      </c>
      <c r="D26828" s="5">
        <v>0.0</v>
      </c>
    </row>
    <row r="26829" ht="14.25" customHeight="1">
      <c r="A26829" s="5"/>
      <c r="B26829" s="5"/>
      <c r="C26829" s="5" t="str">
        <f>IFERROR(__xludf.DUMMYFUNCTION("""COMPUTED_VALUE"""),"")</f>
        <v/>
      </c>
      <c r="D26829" s="5">
        <v>0.0</v>
      </c>
    </row>
    <row r="26830" ht="14.25" customHeight="1">
      <c r="A26830" s="5"/>
      <c r="B26830" s="5"/>
      <c r="C26830" s="5" t="str">
        <f>IFERROR(__xludf.DUMMYFUNCTION("""COMPUTED_VALUE"""),"")</f>
        <v/>
      </c>
      <c r="D26830" s="5">
        <v>0.0</v>
      </c>
    </row>
    <row r="26831" ht="14.25" customHeight="1">
      <c r="A26831" s="5"/>
      <c r="B26831" s="5"/>
      <c r="C26831" s="5" t="str">
        <f>IFERROR(__xludf.DUMMYFUNCTION("""COMPUTED_VALUE"""),"")</f>
        <v/>
      </c>
      <c r="D26831" s="5">
        <v>0.0</v>
      </c>
    </row>
    <row r="26832" ht="14.25" customHeight="1">
      <c r="A26832" s="5"/>
      <c r="B26832" s="5"/>
      <c r="C26832" s="5" t="str">
        <f>IFERROR(__xludf.DUMMYFUNCTION("""COMPUTED_VALUE"""),"")</f>
        <v/>
      </c>
      <c r="D26832" s="5">
        <v>0.0</v>
      </c>
    </row>
    <row r="26833" ht="14.25" customHeight="1">
      <c r="A26833" s="5"/>
      <c r="B26833" s="5"/>
      <c r="C26833" s="5" t="str">
        <f>IFERROR(__xludf.DUMMYFUNCTION("""COMPUTED_VALUE"""),"")</f>
        <v/>
      </c>
      <c r="D26833" s="5">
        <v>0.0</v>
      </c>
    </row>
    <row r="26834" ht="14.25" customHeight="1">
      <c r="A26834" s="5"/>
      <c r="B26834" s="5"/>
      <c r="C26834" s="5" t="str">
        <f>IFERROR(__xludf.DUMMYFUNCTION("""COMPUTED_VALUE"""),"")</f>
        <v/>
      </c>
      <c r="D26834" s="5">
        <v>0.0</v>
      </c>
    </row>
    <row r="26835" ht="14.25" customHeight="1">
      <c r="A26835" s="5"/>
      <c r="B26835" s="5"/>
      <c r="C26835" s="5" t="str">
        <f>IFERROR(__xludf.DUMMYFUNCTION("""COMPUTED_VALUE"""),"")</f>
        <v/>
      </c>
      <c r="D26835" s="5">
        <v>0.0</v>
      </c>
    </row>
    <row r="26836" ht="14.25" customHeight="1">
      <c r="A26836" s="5"/>
      <c r="B26836" s="5"/>
      <c r="C26836" s="5" t="str">
        <f>IFERROR(__xludf.DUMMYFUNCTION("""COMPUTED_VALUE"""),"")</f>
        <v/>
      </c>
      <c r="D26836" s="5">
        <v>0.0</v>
      </c>
    </row>
    <row r="26837" ht="14.25" customHeight="1">
      <c r="A26837" s="5"/>
      <c r="B26837" s="5"/>
      <c r="C26837" s="5" t="str">
        <f>IFERROR(__xludf.DUMMYFUNCTION("""COMPUTED_VALUE"""),"")</f>
        <v/>
      </c>
      <c r="D26837" s="5">
        <v>0.0</v>
      </c>
    </row>
    <row r="26838" ht="14.25" customHeight="1">
      <c r="A26838" s="5"/>
      <c r="B26838" s="5"/>
      <c r="C26838" s="5" t="str">
        <f>IFERROR(__xludf.DUMMYFUNCTION("""COMPUTED_VALUE"""),"")</f>
        <v/>
      </c>
      <c r="D26838" s="5">
        <v>0.0</v>
      </c>
    </row>
    <row r="26839" ht="14.25" customHeight="1">
      <c r="A26839" s="5"/>
      <c r="B26839" s="5"/>
      <c r="C26839" s="5" t="str">
        <f>IFERROR(__xludf.DUMMYFUNCTION("""COMPUTED_VALUE"""),"")</f>
        <v/>
      </c>
      <c r="D26839" s="5">
        <v>0.0</v>
      </c>
    </row>
    <row r="26840" ht="14.25" customHeight="1">
      <c r="A26840" s="5"/>
      <c r="B26840" s="5"/>
      <c r="C26840" s="5" t="str">
        <f>IFERROR(__xludf.DUMMYFUNCTION("""COMPUTED_VALUE"""),"")</f>
        <v/>
      </c>
      <c r="D26840" s="5">
        <v>0.0</v>
      </c>
    </row>
    <row r="26841" ht="14.25" customHeight="1">
      <c r="A26841" s="5"/>
      <c r="B26841" s="5"/>
      <c r="C26841" s="5" t="str">
        <f>IFERROR(__xludf.DUMMYFUNCTION("""COMPUTED_VALUE"""),"")</f>
        <v/>
      </c>
      <c r="D26841" s="5">
        <v>0.0</v>
      </c>
    </row>
    <row r="26842" ht="14.25" customHeight="1">
      <c r="A26842" s="5"/>
      <c r="B26842" s="5"/>
      <c r="C26842" s="5" t="str">
        <f>IFERROR(__xludf.DUMMYFUNCTION("""COMPUTED_VALUE"""),"")</f>
        <v/>
      </c>
      <c r="D26842" s="5">
        <v>0.0</v>
      </c>
    </row>
    <row r="26843" ht="14.25" customHeight="1">
      <c r="A26843" s="5"/>
      <c r="B26843" s="5"/>
      <c r="C26843" s="5" t="str">
        <f>IFERROR(__xludf.DUMMYFUNCTION("""COMPUTED_VALUE"""),"")</f>
        <v/>
      </c>
      <c r="D26843" s="5">
        <v>0.0</v>
      </c>
    </row>
    <row r="26844" ht="14.25" customHeight="1">
      <c r="A26844" s="5"/>
      <c r="B26844" s="5"/>
      <c r="C26844" s="5" t="str">
        <f>IFERROR(__xludf.DUMMYFUNCTION("""COMPUTED_VALUE"""),"")</f>
        <v/>
      </c>
      <c r="D26844" s="5">
        <v>0.0</v>
      </c>
    </row>
    <row r="26845" ht="14.25" customHeight="1">
      <c r="A26845" s="5"/>
      <c r="B26845" s="5"/>
      <c r="C26845" s="5" t="str">
        <f>IFERROR(__xludf.DUMMYFUNCTION("""COMPUTED_VALUE"""),"")</f>
        <v/>
      </c>
      <c r="D26845" s="5">
        <v>0.0</v>
      </c>
    </row>
    <row r="26846" ht="14.25" customHeight="1">
      <c r="A26846" s="5"/>
      <c r="B26846" s="5"/>
      <c r="C26846" s="5" t="str">
        <f>IFERROR(__xludf.DUMMYFUNCTION("""COMPUTED_VALUE"""),"")</f>
        <v/>
      </c>
      <c r="D26846" s="5">
        <v>0.0</v>
      </c>
    </row>
    <row r="26847" ht="14.25" customHeight="1">
      <c r="A26847" s="5"/>
      <c r="B26847" s="5"/>
      <c r="C26847" s="5" t="str">
        <f>IFERROR(__xludf.DUMMYFUNCTION("""COMPUTED_VALUE"""),"")</f>
        <v/>
      </c>
      <c r="D26847" s="5">
        <v>0.0</v>
      </c>
    </row>
    <row r="26848" ht="14.25" customHeight="1">
      <c r="A26848" s="5"/>
      <c r="B26848" s="5"/>
      <c r="C26848" s="5" t="str">
        <f>IFERROR(__xludf.DUMMYFUNCTION("""COMPUTED_VALUE"""),"")</f>
        <v/>
      </c>
      <c r="D26848" s="5">
        <v>0.0</v>
      </c>
    </row>
    <row r="26849" ht="14.25" customHeight="1">
      <c r="A26849" s="5"/>
      <c r="B26849" s="5"/>
      <c r="C26849" s="5" t="str">
        <f>IFERROR(__xludf.DUMMYFUNCTION("""COMPUTED_VALUE"""),"")</f>
        <v/>
      </c>
      <c r="D26849" s="5">
        <v>0.0</v>
      </c>
    </row>
    <row r="26850" ht="14.25" customHeight="1">
      <c r="A26850" s="5"/>
      <c r="B26850" s="5"/>
      <c r="C26850" s="5" t="str">
        <f>IFERROR(__xludf.DUMMYFUNCTION("""COMPUTED_VALUE"""),"")</f>
        <v/>
      </c>
      <c r="D26850" s="5">
        <v>0.0</v>
      </c>
    </row>
    <row r="26851" ht="14.25" customHeight="1">
      <c r="A26851" s="5"/>
      <c r="B26851" s="5"/>
      <c r="C26851" s="5" t="str">
        <f>IFERROR(__xludf.DUMMYFUNCTION("""COMPUTED_VALUE"""),"")</f>
        <v/>
      </c>
      <c r="D26851" s="5">
        <v>0.0</v>
      </c>
    </row>
    <row r="26852" ht="14.25" customHeight="1">
      <c r="A26852" s="5"/>
      <c r="B26852" s="5"/>
      <c r="C26852" s="5" t="str">
        <f>IFERROR(__xludf.DUMMYFUNCTION("""COMPUTED_VALUE"""),"")</f>
        <v/>
      </c>
      <c r="D26852" s="5">
        <v>0.0</v>
      </c>
    </row>
    <row r="26853" ht="14.25" customHeight="1">
      <c r="A26853" s="5"/>
      <c r="B26853" s="5"/>
      <c r="C26853" s="5" t="str">
        <f>IFERROR(__xludf.DUMMYFUNCTION("""COMPUTED_VALUE"""),"")</f>
        <v/>
      </c>
      <c r="D26853" s="5">
        <v>0.0</v>
      </c>
    </row>
    <row r="26854" ht="14.25" customHeight="1">
      <c r="A26854" s="5"/>
      <c r="B26854" s="5"/>
      <c r="C26854" s="5" t="str">
        <f>IFERROR(__xludf.DUMMYFUNCTION("""COMPUTED_VALUE"""),"")</f>
        <v/>
      </c>
      <c r="D26854" s="5">
        <v>0.0</v>
      </c>
    </row>
    <row r="26855" ht="14.25" customHeight="1">
      <c r="A26855" s="5"/>
      <c r="B26855" s="5"/>
      <c r="C26855" s="5" t="str">
        <f>IFERROR(__xludf.DUMMYFUNCTION("""COMPUTED_VALUE"""),"")</f>
        <v/>
      </c>
      <c r="D26855" s="5">
        <v>0.0</v>
      </c>
    </row>
    <row r="26856" ht="14.25" customHeight="1">
      <c r="A26856" s="5"/>
      <c r="B26856" s="5"/>
      <c r="C26856" s="5" t="str">
        <f>IFERROR(__xludf.DUMMYFUNCTION("""COMPUTED_VALUE"""),"")</f>
        <v/>
      </c>
      <c r="D26856" s="5">
        <v>0.0</v>
      </c>
    </row>
    <row r="26857" ht="14.25" customHeight="1">
      <c r="A26857" s="5"/>
      <c r="B26857" s="5"/>
      <c r="C26857" s="5" t="str">
        <f>IFERROR(__xludf.DUMMYFUNCTION("""COMPUTED_VALUE"""),"")</f>
        <v/>
      </c>
      <c r="D26857" s="5">
        <v>0.0</v>
      </c>
    </row>
    <row r="26858" ht="14.25" customHeight="1">
      <c r="A26858" s="5"/>
      <c r="B26858" s="5"/>
      <c r="C26858" s="5" t="str">
        <f>IFERROR(__xludf.DUMMYFUNCTION("""COMPUTED_VALUE"""),"")</f>
        <v/>
      </c>
      <c r="D26858" s="5">
        <v>0.0</v>
      </c>
    </row>
    <row r="26859" ht="14.25" customHeight="1">
      <c r="A26859" s="5"/>
      <c r="B26859" s="5"/>
      <c r="C26859" s="5" t="str">
        <f>IFERROR(__xludf.DUMMYFUNCTION("""COMPUTED_VALUE"""),"")</f>
        <v/>
      </c>
      <c r="D26859" s="5">
        <v>0.0</v>
      </c>
    </row>
    <row r="26860" ht="14.25" customHeight="1">
      <c r="A26860" s="5"/>
      <c r="B26860" s="5"/>
      <c r="C26860" s="5" t="str">
        <f>IFERROR(__xludf.DUMMYFUNCTION("""COMPUTED_VALUE"""),"")</f>
        <v/>
      </c>
      <c r="D26860" s="5">
        <v>0.0</v>
      </c>
    </row>
    <row r="26861" ht="14.25" customHeight="1">
      <c r="A26861" s="5"/>
      <c r="B26861" s="5"/>
      <c r="C26861" s="5" t="str">
        <f>IFERROR(__xludf.DUMMYFUNCTION("""COMPUTED_VALUE"""),"")</f>
        <v/>
      </c>
      <c r="D26861" s="5">
        <v>0.0</v>
      </c>
    </row>
    <row r="26862" ht="14.25" customHeight="1">
      <c r="A26862" s="5"/>
      <c r="B26862" s="5"/>
      <c r="C26862" s="5" t="str">
        <f>IFERROR(__xludf.DUMMYFUNCTION("""COMPUTED_VALUE"""),"")</f>
        <v/>
      </c>
      <c r="D26862" s="5">
        <v>0.0</v>
      </c>
    </row>
    <row r="26863" ht="14.25" customHeight="1">
      <c r="A26863" s="5"/>
      <c r="B26863" s="5"/>
      <c r="C26863" s="5" t="str">
        <f>IFERROR(__xludf.DUMMYFUNCTION("""COMPUTED_VALUE"""),"")</f>
        <v/>
      </c>
      <c r="D26863" s="5">
        <v>0.0</v>
      </c>
    </row>
    <row r="26864" ht="14.25" customHeight="1">
      <c r="A26864" s="5"/>
      <c r="B26864" s="5"/>
      <c r="C26864" s="5" t="str">
        <f>IFERROR(__xludf.DUMMYFUNCTION("""COMPUTED_VALUE"""),"")</f>
        <v/>
      </c>
      <c r="D26864" s="5">
        <v>0.0</v>
      </c>
    </row>
    <row r="26865" ht="14.25" customHeight="1">
      <c r="A26865" s="5"/>
      <c r="B26865" s="5"/>
      <c r="C26865" s="5" t="str">
        <f>IFERROR(__xludf.DUMMYFUNCTION("""COMPUTED_VALUE"""),"")</f>
        <v/>
      </c>
      <c r="D26865" s="5">
        <v>0.0</v>
      </c>
    </row>
    <row r="26866" ht="14.25" customHeight="1">
      <c r="A26866" s="5"/>
      <c r="B26866" s="5"/>
      <c r="C26866" s="5" t="str">
        <f>IFERROR(__xludf.DUMMYFUNCTION("""COMPUTED_VALUE"""),"")</f>
        <v/>
      </c>
      <c r="D26866" s="5">
        <v>0.0</v>
      </c>
    </row>
    <row r="26867" ht="14.25" customHeight="1">
      <c r="A26867" s="5"/>
      <c r="B26867" s="5"/>
      <c r="C26867" s="5" t="str">
        <f>IFERROR(__xludf.DUMMYFUNCTION("""COMPUTED_VALUE"""),"")</f>
        <v/>
      </c>
      <c r="D26867" s="5">
        <v>0.0</v>
      </c>
    </row>
    <row r="26868" ht="14.25" customHeight="1">
      <c r="A26868" s="5"/>
      <c r="B26868" s="5"/>
      <c r="C26868" s="5" t="str">
        <f>IFERROR(__xludf.DUMMYFUNCTION("""COMPUTED_VALUE"""),"")</f>
        <v/>
      </c>
      <c r="D26868" s="5">
        <v>0.0</v>
      </c>
    </row>
    <row r="26869" ht="14.25" customHeight="1">
      <c r="A26869" s="5"/>
      <c r="B26869" s="5"/>
      <c r="C26869" s="5" t="str">
        <f>IFERROR(__xludf.DUMMYFUNCTION("""COMPUTED_VALUE"""),"")</f>
        <v/>
      </c>
      <c r="D26869" s="5">
        <v>0.0</v>
      </c>
    </row>
    <row r="26870" ht="14.25" customHeight="1">
      <c r="A26870" s="5"/>
      <c r="B26870" s="5"/>
      <c r="C26870" s="5" t="str">
        <f>IFERROR(__xludf.DUMMYFUNCTION("""COMPUTED_VALUE"""),"")</f>
        <v/>
      </c>
      <c r="D26870" s="5">
        <v>0.0</v>
      </c>
    </row>
    <row r="26871" ht="14.25" customHeight="1">
      <c r="A26871" s="5"/>
      <c r="B26871" s="5"/>
      <c r="C26871" s="5" t="str">
        <f>IFERROR(__xludf.DUMMYFUNCTION("""COMPUTED_VALUE"""),"")</f>
        <v/>
      </c>
      <c r="D26871" s="5">
        <v>0.0</v>
      </c>
    </row>
    <row r="26872" ht="14.25" customHeight="1">
      <c r="A26872" s="5"/>
      <c r="B26872" s="5"/>
      <c r="C26872" s="5" t="str">
        <f>IFERROR(__xludf.DUMMYFUNCTION("""COMPUTED_VALUE"""),"")</f>
        <v/>
      </c>
      <c r="D26872" s="5">
        <v>0.0</v>
      </c>
    </row>
    <row r="26873" ht="14.25" customHeight="1">
      <c r="A26873" s="5"/>
      <c r="B26873" s="5"/>
      <c r="C26873" s="5" t="str">
        <f>IFERROR(__xludf.DUMMYFUNCTION("""COMPUTED_VALUE"""),"")</f>
        <v/>
      </c>
      <c r="D26873" s="5">
        <v>0.0</v>
      </c>
    </row>
    <row r="26874" ht="14.25" customHeight="1">
      <c r="A26874" s="5"/>
      <c r="B26874" s="5"/>
      <c r="C26874" s="5" t="str">
        <f>IFERROR(__xludf.DUMMYFUNCTION("""COMPUTED_VALUE"""),"")</f>
        <v/>
      </c>
      <c r="D26874" s="5">
        <v>0.0</v>
      </c>
    </row>
    <row r="26875" ht="14.25" customHeight="1">
      <c r="A26875" s="5"/>
      <c r="B26875" s="5"/>
      <c r="C26875" s="5" t="str">
        <f>IFERROR(__xludf.DUMMYFUNCTION("""COMPUTED_VALUE"""),"")</f>
        <v/>
      </c>
      <c r="D26875" s="5">
        <v>0.0</v>
      </c>
    </row>
    <row r="26876" ht="14.25" customHeight="1">
      <c r="A26876" s="5"/>
      <c r="B26876" s="5"/>
      <c r="C26876" s="5" t="str">
        <f>IFERROR(__xludf.DUMMYFUNCTION("""COMPUTED_VALUE"""),"")</f>
        <v/>
      </c>
      <c r="D26876" s="5">
        <v>0.0</v>
      </c>
    </row>
    <row r="26877" ht="14.25" customHeight="1">
      <c r="A26877" s="5"/>
      <c r="B26877" s="5"/>
      <c r="C26877" s="5" t="str">
        <f>IFERROR(__xludf.DUMMYFUNCTION("""COMPUTED_VALUE"""),"")</f>
        <v/>
      </c>
      <c r="D26877" s="5">
        <v>0.0</v>
      </c>
    </row>
    <row r="26878" ht="14.25" customHeight="1">
      <c r="A26878" s="5"/>
      <c r="B26878" s="5"/>
      <c r="C26878" s="5" t="str">
        <f>IFERROR(__xludf.DUMMYFUNCTION("""COMPUTED_VALUE"""),"")</f>
        <v/>
      </c>
      <c r="D26878" s="5">
        <v>0.0</v>
      </c>
    </row>
    <row r="26879" ht="14.25" customHeight="1">
      <c r="A26879" s="5"/>
      <c r="B26879" s="5"/>
      <c r="C26879" s="5" t="str">
        <f>IFERROR(__xludf.DUMMYFUNCTION("""COMPUTED_VALUE"""),"")</f>
        <v/>
      </c>
      <c r="D26879" s="5">
        <v>0.0</v>
      </c>
    </row>
    <row r="26880" ht="14.25" customHeight="1">
      <c r="A26880" s="5"/>
      <c r="B26880" s="5"/>
      <c r="C26880" s="5" t="str">
        <f>IFERROR(__xludf.DUMMYFUNCTION("""COMPUTED_VALUE"""),"")</f>
        <v/>
      </c>
      <c r="D26880" s="5">
        <v>0.0</v>
      </c>
    </row>
    <row r="26881" ht="14.25" customHeight="1">
      <c r="A26881" s="5"/>
      <c r="B26881" s="5"/>
      <c r="C26881" s="5" t="str">
        <f>IFERROR(__xludf.DUMMYFUNCTION("""COMPUTED_VALUE"""),"")</f>
        <v/>
      </c>
      <c r="D26881" s="5">
        <v>0.0</v>
      </c>
    </row>
    <row r="26882" ht="14.25" customHeight="1">
      <c r="A26882" s="5"/>
      <c r="B26882" s="5"/>
      <c r="C26882" s="5" t="str">
        <f>IFERROR(__xludf.DUMMYFUNCTION("""COMPUTED_VALUE"""),"")</f>
        <v/>
      </c>
      <c r="D26882" s="5">
        <v>0.0</v>
      </c>
    </row>
    <row r="26883" ht="14.25" customHeight="1">
      <c r="A26883" s="5"/>
      <c r="B26883" s="5"/>
      <c r="C26883" s="5" t="str">
        <f>IFERROR(__xludf.DUMMYFUNCTION("""COMPUTED_VALUE"""),"")</f>
        <v/>
      </c>
      <c r="D26883" s="5">
        <v>0.0</v>
      </c>
    </row>
    <row r="26884" ht="14.25" customHeight="1">
      <c r="A26884" s="5"/>
      <c r="B26884" s="5"/>
      <c r="C26884" s="5" t="str">
        <f>IFERROR(__xludf.DUMMYFUNCTION("""COMPUTED_VALUE"""),"")</f>
        <v/>
      </c>
      <c r="D26884" s="5">
        <v>0.0</v>
      </c>
    </row>
    <row r="26885" ht="14.25" customHeight="1">
      <c r="A26885" s="5"/>
      <c r="B26885" s="5"/>
      <c r="C26885" s="5" t="str">
        <f>IFERROR(__xludf.DUMMYFUNCTION("""COMPUTED_VALUE"""),"")</f>
        <v/>
      </c>
      <c r="D26885" s="5">
        <v>0.0</v>
      </c>
    </row>
    <row r="26886" ht="14.25" customHeight="1">
      <c r="A26886" s="5"/>
      <c r="B26886" s="5"/>
      <c r="C26886" s="5" t="str">
        <f>IFERROR(__xludf.DUMMYFUNCTION("""COMPUTED_VALUE"""),"")</f>
        <v/>
      </c>
      <c r="D26886" s="5">
        <v>0.0</v>
      </c>
    </row>
    <row r="26887" ht="14.25" customHeight="1">
      <c r="A26887" s="5"/>
      <c r="B26887" s="5"/>
      <c r="C26887" s="5" t="str">
        <f>IFERROR(__xludf.DUMMYFUNCTION("""COMPUTED_VALUE"""),"")</f>
        <v/>
      </c>
      <c r="D26887" s="5">
        <v>0.0</v>
      </c>
    </row>
    <row r="26888" ht="14.25" customHeight="1">
      <c r="A26888" s="5"/>
      <c r="B26888" s="5"/>
      <c r="C26888" s="5" t="str">
        <f>IFERROR(__xludf.DUMMYFUNCTION("""COMPUTED_VALUE"""),"")</f>
        <v/>
      </c>
      <c r="D26888" s="5">
        <v>0.0</v>
      </c>
    </row>
    <row r="26889" ht="14.25" customHeight="1">
      <c r="A26889" s="5"/>
      <c r="B26889" s="5"/>
      <c r="C26889" s="5" t="str">
        <f>IFERROR(__xludf.DUMMYFUNCTION("""COMPUTED_VALUE"""),"")</f>
        <v/>
      </c>
      <c r="D26889" s="5">
        <v>0.0</v>
      </c>
    </row>
    <row r="26890" ht="14.25" customHeight="1">
      <c r="A26890" s="5"/>
      <c r="B26890" s="5"/>
      <c r="C26890" s="5" t="str">
        <f>IFERROR(__xludf.DUMMYFUNCTION("""COMPUTED_VALUE"""),"")</f>
        <v/>
      </c>
      <c r="D26890" s="5">
        <v>0.0</v>
      </c>
    </row>
    <row r="26891" ht="14.25" customHeight="1">
      <c r="A26891" s="5"/>
      <c r="B26891" s="5"/>
      <c r="C26891" s="5" t="str">
        <f>IFERROR(__xludf.DUMMYFUNCTION("""COMPUTED_VALUE"""),"")</f>
        <v/>
      </c>
      <c r="D26891" s="5">
        <v>0.0</v>
      </c>
    </row>
    <row r="26892" ht="14.25" customHeight="1">
      <c r="A26892" s="5"/>
      <c r="B26892" s="5"/>
      <c r="C26892" s="5" t="str">
        <f>IFERROR(__xludf.DUMMYFUNCTION("""COMPUTED_VALUE"""),"")</f>
        <v/>
      </c>
      <c r="D26892" s="5">
        <v>0.0</v>
      </c>
    </row>
    <row r="26893" ht="14.25" customHeight="1">
      <c r="A26893" s="5"/>
      <c r="B26893" s="5"/>
      <c r="C26893" s="5" t="str">
        <f>IFERROR(__xludf.DUMMYFUNCTION("""COMPUTED_VALUE"""),"")</f>
        <v/>
      </c>
      <c r="D26893" s="5">
        <v>0.0</v>
      </c>
    </row>
    <row r="26894" ht="14.25" customHeight="1">
      <c r="A26894" s="5"/>
      <c r="B26894" s="5"/>
      <c r="C26894" s="5" t="str">
        <f>IFERROR(__xludf.DUMMYFUNCTION("""COMPUTED_VALUE"""),"")</f>
        <v/>
      </c>
      <c r="D26894" s="5">
        <v>0.0</v>
      </c>
    </row>
    <row r="26895" ht="14.25" customHeight="1">
      <c r="A26895" s="5"/>
      <c r="B26895" s="5"/>
      <c r="C26895" s="5" t="str">
        <f>IFERROR(__xludf.DUMMYFUNCTION("""COMPUTED_VALUE"""),"")</f>
        <v/>
      </c>
      <c r="D26895" s="5">
        <v>0.0</v>
      </c>
    </row>
    <row r="26896" ht="14.25" customHeight="1">
      <c r="A26896" s="5"/>
      <c r="B26896" s="5"/>
      <c r="C26896" s="5" t="str">
        <f>IFERROR(__xludf.DUMMYFUNCTION("""COMPUTED_VALUE"""),"")</f>
        <v/>
      </c>
      <c r="D26896" s="5">
        <v>0.0</v>
      </c>
    </row>
    <row r="26897" ht="14.25" customHeight="1">
      <c r="A26897" s="5"/>
      <c r="B26897" s="5"/>
      <c r="C26897" s="5" t="str">
        <f>IFERROR(__xludf.DUMMYFUNCTION("""COMPUTED_VALUE"""),"")</f>
        <v/>
      </c>
      <c r="D26897" s="5">
        <v>0.0</v>
      </c>
    </row>
    <row r="26898" ht="14.25" customHeight="1">
      <c r="A26898" s="5"/>
      <c r="B26898" s="5"/>
      <c r="C26898" s="5" t="str">
        <f>IFERROR(__xludf.DUMMYFUNCTION("""COMPUTED_VALUE"""),"")</f>
        <v/>
      </c>
      <c r="D26898" s="5">
        <v>0.0</v>
      </c>
    </row>
    <row r="26899" ht="14.25" customHeight="1">
      <c r="A26899" s="5"/>
      <c r="B26899" s="5"/>
      <c r="C26899" s="5" t="str">
        <f>IFERROR(__xludf.DUMMYFUNCTION("""COMPUTED_VALUE"""),"")</f>
        <v/>
      </c>
      <c r="D26899" s="5">
        <v>0.0</v>
      </c>
    </row>
    <row r="26900" ht="14.25" customHeight="1">
      <c r="A26900" s="5"/>
      <c r="B26900" s="5"/>
      <c r="C26900" s="5" t="str">
        <f>IFERROR(__xludf.DUMMYFUNCTION("""COMPUTED_VALUE"""),"")</f>
        <v/>
      </c>
      <c r="D26900" s="5">
        <v>0.0</v>
      </c>
    </row>
    <row r="26901" ht="14.25" customHeight="1">
      <c r="A26901" s="5"/>
      <c r="B26901" s="5"/>
      <c r="C26901" s="5" t="str">
        <f>IFERROR(__xludf.DUMMYFUNCTION("""COMPUTED_VALUE"""),"")</f>
        <v/>
      </c>
      <c r="D26901" s="5">
        <v>0.0</v>
      </c>
    </row>
    <row r="26902" ht="14.25" customHeight="1">
      <c r="A26902" s="5"/>
      <c r="B26902" s="5"/>
      <c r="C26902" s="5" t="str">
        <f>IFERROR(__xludf.DUMMYFUNCTION("""COMPUTED_VALUE"""),"")</f>
        <v/>
      </c>
      <c r="D26902" s="5">
        <v>0.0</v>
      </c>
    </row>
    <row r="26903" ht="14.25" customHeight="1">
      <c r="A26903" s="5"/>
      <c r="B26903" s="5"/>
      <c r="C26903" s="5" t="str">
        <f>IFERROR(__xludf.DUMMYFUNCTION("""COMPUTED_VALUE"""),"")</f>
        <v/>
      </c>
      <c r="D26903" s="5">
        <v>0.0</v>
      </c>
    </row>
    <row r="26904" ht="14.25" customHeight="1">
      <c r="A26904" s="5"/>
      <c r="B26904" s="5"/>
      <c r="C26904" s="5" t="str">
        <f>IFERROR(__xludf.DUMMYFUNCTION("""COMPUTED_VALUE"""),"")</f>
        <v/>
      </c>
      <c r="D26904" s="5">
        <v>0.0</v>
      </c>
    </row>
    <row r="26905" ht="14.25" customHeight="1">
      <c r="A26905" s="5"/>
      <c r="B26905" s="5"/>
      <c r="C26905" s="5" t="str">
        <f>IFERROR(__xludf.DUMMYFUNCTION("""COMPUTED_VALUE"""),"")</f>
        <v/>
      </c>
      <c r="D26905" s="5">
        <v>0.0</v>
      </c>
    </row>
    <row r="26906" ht="14.25" customHeight="1">
      <c r="A26906" s="5"/>
      <c r="B26906" s="5"/>
      <c r="C26906" s="5" t="str">
        <f>IFERROR(__xludf.DUMMYFUNCTION("""COMPUTED_VALUE"""),"")</f>
        <v/>
      </c>
      <c r="D26906" s="5">
        <v>0.0</v>
      </c>
    </row>
    <row r="26907" ht="14.25" customHeight="1">
      <c r="A26907" s="5"/>
      <c r="B26907" s="5"/>
      <c r="C26907" s="5" t="str">
        <f>IFERROR(__xludf.DUMMYFUNCTION("""COMPUTED_VALUE"""),"")</f>
        <v/>
      </c>
      <c r="D26907" s="5">
        <v>0.0</v>
      </c>
    </row>
    <row r="26908" ht="14.25" customHeight="1">
      <c r="A26908" s="5"/>
      <c r="B26908" s="5"/>
      <c r="C26908" s="5" t="str">
        <f>IFERROR(__xludf.DUMMYFUNCTION("""COMPUTED_VALUE"""),"")</f>
        <v/>
      </c>
      <c r="D26908" s="5">
        <v>0.0</v>
      </c>
    </row>
    <row r="26909" ht="14.25" customHeight="1">
      <c r="A26909" s="5"/>
      <c r="B26909" s="5"/>
      <c r="C26909" s="5" t="str">
        <f>IFERROR(__xludf.DUMMYFUNCTION("""COMPUTED_VALUE"""),"")</f>
        <v/>
      </c>
      <c r="D26909" s="5">
        <v>0.0</v>
      </c>
    </row>
    <row r="26910" ht="14.25" customHeight="1">
      <c r="A26910" s="5"/>
      <c r="B26910" s="5"/>
      <c r="C26910" s="5" t="str">
        <f>IFERROR(__xludf.DUMMYFUNCTION("""COMPUTED_VALUE"""),"")</f>
        <v/>
      </c>
      <c r="D26910" s="5">
        <v>0.0</v>
      </c>
    </row>
    <row r="26911" ht="14.25" customHeight="1">
      <c r="A26911" s="5"/>
      <c r="B26911" s="5"/>
      <c r="C26911" s="5" t="str">
        <f>IFERROR(__xludf.DUMMYFUNCTION("""COMPUTED_VALUE"""),"")</f>
        <v/>
      </c>
      <c r="D26911" s="5">
        <v>0.0</v>
      </c>
    </row>
    <row r="26912" ht="14.25" customHeight="1">
      <c r="A26912" s="5"/>
      <c r="B26912" s="5"/>
      <c r="C26912" s="5" t="str">
        <f>IFERROR(__xludf.DUMMYFUNCTION("""COMPUTED_VALUE"""),"")</f>
        <v/>
      </c>
      <c r="D26912" s="5">
        <v>0.0</v>
      </c>
    </row>
    <row r="26913" ht="14.25" customHeight="1">
      <c r="A26913" s="5"/>
      <c r="B26913" s="5"/>
      <c r="C26913" s="5" t="str">
        <f>IFERROR(__xludf.DUMMYFUNCTION("""COMPUTED_VALUE"""),"")</f>
        <v/>
      </c>
      <c r="D26913" s="5">
        <v>0.0</v>
      </c>
    </row>
    <row r="26914" ht="14.25" customHeight="1">
      <c r="A26914" s="5"/>
      <c r="B26914" s="5"/>
      <c r="C26914" s="5" t="str">
        <f>IFERROR(__xludf.DUMMYFUNCTION("""COMPUTED_VALUE"""),"")</f>
        <v/>
      </c>
      <c r="D26914" s="5">
        <v>0.0</v>
      </c>
    </row>
    <row r="26915" ht="14.25" customHeight="1">
      <c r="A26915" s="5"/>
      <c r="B26915" s="5"/>
      <c r="C26915" s="5" t="str">
        <f>IFERROR(__xludf.DUMMYFUNCTION("""COMPUTED_VALUE"""),"")</f>
        <v/>
      </c>
      <c r="D26915" s="5">
        <v>0.0</v>
      </c>
    </row>
    <row r="26916" ht="14.25" customHeight="1">
      <c r="A26916" s="5"/>
      <c r="B26916" s="5"/>
      <c r="C26916" s="5" t="str">
        <f>IFERROR(__xludf.DUMMYFUNCTION("""COMPUTED_VALUE"""),"")</f>
        <v/>
      </c>
      <c r="D26916" s="5">
        <v>0.0</v>
      </c>
    </row>
    <row r="26917" ht="14.25" customHeight="1">
      <c r="A26917" s="5"/>
      <c r="B26917" s="5"/>
      <c r="C26917" s="5" t="str">
        <f>IFERROR(__xludf.DUMMYFUNCTION("""COMPUTED_VALUE"""),"")</f>
        <v/>
      </c>
      <c r="D26917" s="5">
        <v>0.0</v>
      </c>
    </row>
    <row r="26918" ht="14.25" customHeight="1">
      <c r="A26918" s="5"/>
      <c r="B26918" s="5"/>
      <c r="C26918" s="5" t="str">
        <f>IFERROR(__xludf.DUMMYFUNCTION("""COMPUTED_VALUE"""),"")</f>
        <v/>
      </c>
      <c r="D26918" s="5">
        <v>0.0</v>
      </c>
    </row>
    <row r="26919" ht="14.25" customHeight="1">
      <c r="A26919" s="5"/>
      <c r="B26919" s="5"/>
      <c r="C26919" s="5" t="str">
        <f>IFERROR(__xludf.DUMMYFUNCTION("""COMPUTED_VALUE"""),"")</f>
        <v/>
      </c>
      <c r="D26919" s="5">
        <v>0.0</v>
      </c>
    </row>
    <row r="26920" ht="14.25" customHeight="1">
      <c r="A26920" s="5"/>
      <c r="B26920" s="5"/>
      <c r="C26920" s="5" t="str">
        <f>IFERROR(__xludf.DUMMYFUNCTION("""COMPUTED_VALUE"""),"")</f>
        <v/>
      </c>
      <c r="D26920" s="5">
        <v>0.0</v>
      </c>
    </row>
    <row r="26921" ht="14.25" customHeight="1">
      <c r="A26921" s="5"/>
      <c r="B26921" s="5"/>
      <c r="C26921" s="5" t="str">
        <f>IFERROR(__xludf.DUMMYFUNCTION("""COMPUTED_VALUE"""),"")</f>
        <v/>
      </c>
      <c r="D26921" s="5">
        <v>0.0</v>
      </c>
    </row>
    <row r="26922" ht="14.25" customHeight="1">
      <c r="A26922" s="5"/>
      <c r="B26922" s="5"/>
      <c r="C26922" s="5" t="str">
        <f>IFERROR(__xludf.DUMMYFUNCTION("""COMPUTED_VALUE"""),"")</f>
        <v/>
      </c>
      <c r="D26922" s="5">
        <v>0.0</v>
      </c>
    </row>
    <row r="26923" ht="14.25" customHeight="1">
      <c r="A26923" s="5"/>
      <c r="B26923" s="5"/>
      <c r="C26923" s="5" t="str">
        <f>IFERROR(__xludf.DUMMYFUNCTION("""COMPUTED_VALUE"""),"")</f>
        <v/>
      </c>
      <c r="D26923" s="5">
        <v>0.0</v>
      </c>
    </row>
    <row r="26924" ht="14.25" customHeight="1">
      <c r="A26924" s="5"/>
      <c r="B26924" s="5"/>
      <c r="C26924" s="5" t="str">
        <f>IFERROR(__xludf.DUMMYFUNCTION("""COMPUTED_VALUE"""),"")</f>
        <v/>
      </c>
      <c r="D26924" s="5">
        <v>0.0</v>
      </c>
    </row>
    <row r="26925" ht="14.25" customHeight="1">
      <c r="A26925" s="5"/>
      <c r="B26925" s="5"/>
      <c r="C26925" s="5" t="str">
        <f>IFERROR(__xludf.DUMMYFUNCTION("""COMPUTED_VALUE"""),"")</f>
        <v/>
      </c>
      <c r="D26925" s="5">
        <v>0.0</v>
      </c>
    </row>
    <row r="26926" ht="14.25" customHeight="1">
      <c r="A26926" s="5"/>
      <c r="B26926" s="5"/>
      <c r="C26926" s="5" t="str">
        <f>IFERROR(__xludf.DUMMYFUNCTION("""COMPUTED_VALUE"""),"")</f>
        <v/>
      </c>
      <c r="D26926" s="5">
        <v>0.0</v>
      </c>
    </row>
    <row r="26927" ht="14.25" customHeight="1">
      <c r="A26927" s="5"/>
      <c r="B26927" s="5"/>
      <c r="C26927" s="5" t="str">
        <f>IFERROR(__xludf.DUMMYFUNCTION("""COMPUTED_VALUE"""),"")</f>
        <v/>
      </c>
      <c r="D26927" s="5">
        <v>0.0</v>
      </c>
    </row>
    <row r="26928" ht="14.25" customHeight="1">
      <c r="A26928" s="5"/>
      <c r="B26928" s="5"/>
      <c r="C26928" s="5" t="str">
        <f>IFERROR(__xludf.DUMMYFUNCTION("""COMPUTED_VALUE"""),"")</f>
        <v/>
      </c>
      <c r="D26928" s="5">
        <v>0.0</v>
      </c>
    </row>
    <row r="26929" ht="14.25" customHeight="1">
      <c r="A26929" s="5"/>
      <c r="B26929" s="5"/>
      <c r="C26929" s="5" t="str">
        <f>IFERROR(__xludf.DUMMYFUNCTION("""COMPUTED_VALUE"""),"")</f>
        <v/>
      </c>
      <c r="D26929" s="5">
        <v>0.0</v>
      </c>
    </row>
    <row r="26930" ht="14.25" customHeight="1">
      <c r="A26930" s="5"/>
      <c r="B26930" s="5"/>
      <c r="C26930" s="5" t="str">
        <f>IFERROR(__xludf.DUMMYFUNCTION("""COMPUTED_VALUE"""),"")</f>
        <v/>
      </c>
      <c r="D26930" s="5">
        <v>0.0</v>
      </c>
    </row>
    <row r="26931" ht="14.25" customHeight="1">
      <c r="A26931" s="5"/>
      <c r="B26931" s="5"/>
      <c r="C26931" s="5" t="str">
        <f>IFERROR(__xludf.DUMMYFUNCTION("""COMPUTED_VALUE"""),"")</f>
        <v/>
      </c>
      <c r="D26931" s="5">
        <v>0.0</v>
      </c>
    </row>
    <row r="26932" ht="14.25" customHeight="1">
      <c r="A26932" s="5"/>
      <c r="B26932" s="5"/>
      <c r="C26932" s="5" t="str">
        <f>IFERROR(__xludf.DUMMYFUNCTION("""COMPUTED_VALUE"""),"")</f>
        <v/>
      </c>
      <c r="D26932" s="5">
        <v>0.0</v>
      </c>
    </row>
    <row r="26933" ht="14.25" customHeight="1">
      <c r="A26933" s="5"/>
      <c r="B26933" s="5"/>
      <c r="C26933" s="5" t="str">
        <f>IFERROR(__xludf.DUMMYFUNCTION("""COMPUTED_VALUE"""),"")</f>
        <v/>
      </c>
      <c r="D26933" s="5">
        <v>0.0</v>
      </c>
    </row>
    <row r="26934" ht="14.25" customHeight="1">
      <c r="A26934" s="5"/>
      <c r="B26934" s="5"/>
      <c r="C26934" s="5" t="str">
        <f>IFERROR(__xludf.DUMMYFUNCTION("""COMPUTED_VALUE"""),"")</f>
        <v/>
      </c>
      <c r="D26934" s="5">
        <v>0.0</v>
      </c>
    </row>
    <row r="26935" ht="14.25" customHeight="1">
      <c r="A26935" s="5"/>
      <c r="B26935" s="5"/>
      <c r="C26935" s="5" t="str">
        <f>IFERROR(__xludf.DUMMYFUNCTION("""COMPUTED_VALUE"""),"")</f>
        <v/>
      </c>
      <c r="D26935" s="5">
        <v>0.0</v>
      </c>
    </row>
    <row r="26936" ht="14.25" customHeight="1">
      <c r="A26936" s="5"/>
      <c r="B26936" s="5"/>
      <c r="C26936" s="5" t="str">
        <f>IFERROR(__xludf.DUMMYFUNCTION("""COMPUTED_VALUE"""),"")</f>
        <v/>
      </c>
      <c r="D26936" s="5">
        <v>0.0</v>
      </c>
    </row>
    <row r="26937" ht="14.25" customHeight="1">
      <c r="A26937" s="5"/>
      <c r="B26937" s="5"/>
      <c r="C26937" s="5" t="str">
        <f>IFERROR(__xludf.DUMMYFUNCTION("""COMPUTED_VALUE"""),"")</f>
        <v/>
      </c>
      <c r="D26937" s="5">
        <v>0.0</v>
      </c>
    </row>
    <row r="26938" ht="14.25" customHeight="1">
      <c r="A26938" s="5"/>
      <c r="B26938" s="5"/>
      <c r="C26938" s="5" t="str">
        <f>IFERROR(__xludf.DUMMYFUNCTION("""COMPUTED_VALUE"""),"")</f>
        <v/>
      </c>
      <c r="D26938" s="5">
        <v>0.0</v>
      </c>
    </row>
    <row r="26939" ht="14.25" customHeight="1">
      <c r="A26939" s="5"/>
      <c r="B26939" s="5"/>
      <c r="C26939" s="5" t="str">
        <f>IFERROR(__xludf.DUMMYFUNCTION("""COMPUTED_VALUE"""),"")</f>
        <v/>
      </c>
      <c r="D26939" s="5">
        <v>0.0</v>
      </c>
    </row>
    <row r="26940" ht="14.25" customHeight="1">
      <c r="A26940" s="5"/>
      <c r="B26940" s="5"/>
      <c r="C26940" s="5" t="str">
        <f>IFERROR(__xludf.DUMMYFUNCTION("""COMPUTED_VALUE"""),"")</f>
        <v/>
      </c>
      <c r="D26940" s="5">
        <v>0.0</v>
      </c>
    </row>
    <row r="26941" ht="14.25" customHeight="1">
      <c r="A26941" s="5"/>
      <c r="B26941" s="5"/>
      <c r="C26941" s="5" t="str">
        <f>IFERROR(__xludf.DUMMYFUNCTION("""COMPUTED_VALUE"""),"")</f>
        <v/>
      </c>
      <c r="D26941" s="5">
        <v>0.0</v>
      </c>
    </row>
    <row r="26942" ht="14.25" customHeight="1">
      <c r="A26942" s="5"/>
      <c r="B26942" s="5"/>
      <c r="C26942" s="5" t="str">
        <f>IFERROR(__xludf.DUMMYFUNCTION("""COMPUTED_VALUE"""),"")</f>
        <v/>
      </c>
      <c r="D26942" s="5">
        <v>0.0</v>
      </c>
    </row>
    <row r="26943" ht="14.25" customHeight="1">
      <c r="A26943" s="5"/>
      <c r="B26943" s="5"/>
      <c r="C26943" s="5" t="str">
        <f>IFERROR(__xludf.DUMMYFUNCTION("""COMPUTED_VALUE"""),"")</f>
        <v/>
      </c>
      <c r="D26943" s="5">
        <v>0.0</v>
      </c>
    </row>
    <row r="26944" ht="14.25" customHeight="1">
      <c r="A26944" s="5"/>
      <c r="B26944" s="5"/>
      <c r="C26944" s="5" t="str">
        <f>IFERROR(__xludf.DUMMYFUNCTION("""COMPUTED_VALUE"""),"")</f>
        <v/>
      </c>
      <c r="D26944" s="5">
        <v>0.0</v>
      </c>
    </row>
    <row r="26945" ht="14.25" customHeight="1">
      <c r="A26945" s="5"/>
      <c r="B26945" s="5"/>
      <c r="C26945" s="5" t="str">
        <f>IFERROR(__xludf.DUMMYFUNCTION("""COMPUTED_VALUE"""),"")</f>
        <v/>
      </c>
      <c r="D26945" s="5">
        <v>0.0</v>
      </c>
    </row>
    <row r="26946" ht="14.25" customHeight="1">
      <c r="A26946" s="5"/>
      <c r="B26946" s="5"/>
      <c r="C26946" s="5" t="str">
        <f>IFERROR(__xludf.DUMMYFUNCTION("""COMPUTED_VALUE"""),"")</f>
        <v/>
      </c>
      <c r="D26946" s="5">
        <v>0.0</v>
      </c>
    </row>
    <row r="26947" ht="14.25" customHeight="1">
      <c r="A26947" s="5"/>
      <c r="B26947" s="5"/>
      <c r="C26947" s="5" t="str">
        <f>IFERROR(__xludf.DUMMYFUNCTION("""COMPUTED_VALUE"""),"")</f>
        <v/>
      </c>
      <c r="D26947" s="5">
        <v>0.0</v>
      </c>
    </row>
    <row r="26948" ht="14.25" customHeight="1">
      <c r="A26948" s="5"/>
      <c r="B26948" s="5"/>
      <c r="C26948" s="5" t="str">
        <f>IFERROR(__xludf.DUMMYFUNCTION("""COMPUTED_VALUE"""),"")</f>
        <v/>
      </c>
      <c r="D26948" s="5">
        <v>0.0</v>
      </c>
    </row>
    <row r="26949" ht="14.25" customHeight="1">
      <c r="A26949" s="5"/>
      <c r="B26949" s="5"/>
      <c r="C26949" s="5" t="str">
        <f>IFERROR(__xludf.DUMMYFUNCTION("""COMPUTED_VALUE"""),"")</f>
        <v/>
      </c>
      <c r="D26949" s="5">
        <v>0.0</v>
      </c>
    </row>
    <row r="26950" ht="14.25" customHeight="1">
      <c r="A26950" s="5"/>
      <c r="B26950" s="5"/>
      <c r="C26950" s="5" t="str">
        <f>IFERROR(__xludf.DUMMYFUNCTION("""COMPUTED_VALUE"""),"")</f>
        <v/>
      </c>
      <c r="D26950" s="5">
        <v>0.0</v>
      </c>
    </row>
    <row r="26951" ht="14.25" customHeight="1">
      <c r="A26951" s="5"/>
      <c r="B26951" s="5"/>
      <c r="C26951" s="5" t="str">
        <f>IFERROR(__xludf.DUMMYFUNCTION("""COMPUTED_VALUE"""),"")</f>
        <v/>
      </c>
      <c r="D26951" s="5">
        <v>0.0</v>
      </c>
    </row>
    <row r="26952" ht="14.25" customHeight="1">
      <c r="A26952" s="5"/>
      <c r="B26952" s="5"/>
      <c r="C26952" s="5" t="str">
        <f>IFERROR(__xludf.DUMMYFUNCTION("""COMPUTED_VALUE"""),"")</f>
        <v/>
      </c>
      <c r="D26952" s="5">
        <v>0.0</v>
      </c>
    </row>
    <row r="26953" ht="14.25" customHeight="1">
      <c r="A26953" s="5"/>
      <c r="B26953" s="5"/>
      <c r="C26953" s="5" t="str">
        <f>IFERROR(__xludf.DUMMYFUNCTION("""COMPUTED_VALUE"""),"")</f>
        <v/>
      </c>
      <c r="D26953" s="5">
        <v>0.0</v>
      </c>
    </row>
    <row r="26954" ht="14.25" customHeight="1">
      <c r="A26954" s="5"/>
      <c r="B26954" s="5"/>
      <c r="C26954" s="5" t="str">
        <f>IFERROR(__xludf.DUMMYFUNCTION("""COMPUTED_VALUE"""),"")</f>
        <v/>
      </c>
      <c r="D26954" s="5">
        <v>0.0</v>
      </c>
    </row>
    <row r="26955" ht="14.25" customHeight="1">
      <c r="A26955" s="5"/>
      <c r="B26955" s="5"/>
      <c r="C26955" s="5" t="str">
        <f>IFERROR(__xludf.DUMMYFUNCTION("""COMPUTED_VALUE"""),"")</f>
        <v/>
      </c>
      <c r="D26955" s="5">
        <v>0.0</v>
      </c>
    </row>
    <row r="26956" ht="14.25" customHeight="1">
      <c r="A26956" s="5"/>
      <c r="B26956" s="5"/>
      <c r="C26956" s="5" t="str">
        <f>IFERROR(__xludf.DUMMYFUNCTION("""COMPUTED_VALUE"""),"")</f>
        <v/>
      </c>
      <c r="D26956" s="5">
        <v>0.0</v>
      </c>
    </row>
    <row r="26957" ht="14.25" customHeight="1">
      <c r="A26957" s="5"/>
      <c r="B26957" s="5"/>
      <c r="C26957" s="5" t="str">
        <f>IFERROR(__xludf.DUMMYFUNCTION("""COMPUTED_VALUE"""),"")</f>
        <v/>
      </c>
      <c r="D26957" s="5">
        <v>0.0</v>
      </c>
    </row>
    <row r="26958" ht="14.25" customHeight="1">
      <c r="A26958" s="5"/>
      <c r="B26958" s="5"/>
      <c r="C26958" s="5" t="str">
        <f>IFERROR(__xludf.DUMMYFUNCTION("""COMPUTED_VALUE"""),"")</f>
        <v/>
      </c>
      <c r="D26958" s="5">
        <v>0.0</v>
      </c>
    </row>
    <row r="26959" ht="14.25" customHeight="1">
      <c r="A26959" s="5"/>
      <c r="B26959" s="5"/>
      <c r="C26959" s="5" t="str">
        <f>IFERROR(__xludf.DUMMYFUNCTION("""COMPUTED_VALUE"""),"")</f>
        <v/>
      </c>
      <c r="D26959" s="5">
        <v>0.0</v>
      </c>
    </row>
    <row r="26960" ht="14.25" customHeight="1">
      <c r="A26960" s="5"/>
      <c r="B26960" s="5"/>
      <c r="C26960" s="5" t="str">
        <f>IFERROR(__xludf.DUMMYFUNCTION("""COMPUTED_VALUE"""),"")</f>
        <v/>
      </c>
      <c r="D26960" s="5">
        <v>0.0</v>
      </c>
    </row>
    <row r="26961" ht="14.25" customHeight="1">
      <c r="A26961" s="5"/>
      <c r="B26961" s="5"/>
      <c r="C26961" s="5" t="str">
        <f>IFERROR(__xludf.DUMMYFUNCTION("""COMPUTED_VALUE"""),"")</f>
        <v/>
      </c>
      <c r="D26961" s="5">
        <v>0.0</v>
      </c>
    </row>
    <row r="26962" ht="14.25" customHeight="1">
      <c r="A26962" s="5"/>
      <c r="B26962" s="5"/>
      <c r="C26962" s="5" t="str">
        <f>IFERROR(__xludf.DUMMYFUNCTION("""COMPUTED_VALUE"""),"")</f>
        <v/>
      </c>
      <c r="D26962" s="5">
        <v>0.0</v>
      </c>
    </row>
    <row r="26963" ht="14.25" customHeight="1">
      <c r="A26963" s="5"/>
      <c r="B26963" s="5"/>
      <c r="C26963" s="5" t="str">
        <f>IFERROR(__xludf.DUMMYFUNCTION("""COMPUTED_VALUE"""),"")</f>
        <v/>
      </c>
      <c r="D26963" s="5">
        <v>0.0</v>
      </c>
    </row>
    <row r="26964" ht="14.25" customHeight="1">
      <c r="A26964" s="5"/>
      <c r="B26964" s="5"/>
      <c r="C26964" s="5" t="str">
        <f>IFERROR(__xludf.DUMMYFUNCTION("""COMPUTED_VALUE"""),"")</f>
        <v/>
      </c>
      <c r="D26964" s="5">
        <v>0.0</v>
      </c>
    </row>
    <row r="26965" ht="14.25" customHeight="1">
      <c r="A26965" s="5"/>
      <c r="B26965" s="5"/>
      <c r="C26965" s="5" t="str">
        <f>IFERROR(__xludf.DUMMYFUNCTION("""COMPUTED_VALUE"""),"")</f>
        <v/>
      </c>
      <c r="D26965" s="5">
        <v>0.0</v>
      </c>
    </row>
    <row r="26966" ht="14.25" customHeight="1">
      <c r="A26966" s="5"/>
      <c r="B26966" s="5"/>
      <c r="C26966" s="5" t="str">
        <f>IFERROR(__xludf.DUMMYFUNCTION("""COMPUTED_VALUE"""),"")</f>
        <v/>
      </c>
      <c r="D26966" s="5">
        <v>0.0</v>
      </c>
    </row>
    <row r="26967" ht="14.25" customHeight="1">
      <c r="A26967" s="5"/>
      <c r="B26967" s="5"/>
      <c r="C26967" s="5" t="str">
        <f>IFERROR(__xludf.DUMMYFUNCTION("""COMPUTED_VALUE"""),"")</f>
        <v/>
      </c>
      <c r="D26967" s="5">
        <v>0.0</v>
      </c>
    </row>
    <row r="26968" ht="14.25" customHeight="1">
      <c r="A26968" s="5"/>
      <c r="B26968" s="5"/>
      <c r="C26968" s="5" t="str">
        <f>IFERROR(__xludf.DUMMYFUNCTION("""COMPUTED_VALUE"""),"")</f>
        <v/>
      </c>
      <c r="D26968" s="5">
        <v>0.0</v>
      </c>
    </row>
    <row r="26969" ht="14.25" customHeight="1">
      <c r="A26969" s="5"/>
      <c r="B26969" s="5"/>
      <c r="C26969" s="5" t="str">
        <f>IFERROR(__xludf.DUMMYFUNCTION("""COMPUTED_VALUE"""),"")</f>
        <v/>
      </c>
      <c r="D26969" s="5">
        <v>0.0</v>
      </c>
    </row>
    <row r="26970" ht="14.25" customHeight="1">
      <c r="A26970" s="5"/>
      <c r="B26970" s="5"/>
      <c r="C26970" s="5" t="str">
        <f>IFERROR(__xludf.DUMMYFUNCTION("""COMPUTED_VALUE"""),"")</f>
        <v/>
      </c>
      <c r="D26970" s="5">
        <v>0.0</v>
      </c>
    </row>
    <row r="26971" ht="14.25" customHeight="1">
      <c r="A26971" s="5"/>
      <c r="B26971" s="5"/>
      <c r="C26971" s="5" t="str">
        <f>IFERROR(__xludf.DUMMYFUNCTION("""COMPUTED_VALUE"""),"")</f>
        <v/>
      </c>
      <c r="D26971" s="5">
        <v>0.0</v>
      </c>
    </row>
    <row r="26972" ht="14.25" customHeight="1">
      <c r="A26972" s="5"/>
      <c r="B26972" s="5"/>
      <c r="C26972" s="5" t="str">
        <f>IFERROR(__xludf.DUMMYFUNCTION("""COMPUTED_VALUE"""),"")</f>
        <v/>
      </c>
      <c r="D26972" s="5">
        <v>0.0</v>
      </c>
    </row>
    <row r="26973" ht="14.25" customHeight="1">
      <c r="A26973" s="5"/>
      <c r="B26973" s="5"/>
      <c r="C26973" s="5" t="str">
        <f>IFERROR(__xludf.DUMMYFUNCTION("""COMPUTED_VALUE"""),"")</f>
        <v/>
      </c>
      <c r="D26973" s="5">
        <v>0.0</v>
      </c>
    </row>
    <row r="26974" ht="14.25" customHeight="1">
      <c r="A26974" s="5"/>
      <c r="B26974" s="5"/>
      <c r="C26974" s="5" t="str">
        <f>IFERROR(__xludf.DUMMYFUNCTION("""COMPUTED_VALUE"""),"")</f>
        <v/>
      </c>
      <c r="D26974" s="5">
        <v>0.0</v>
      </c>
    </row>
    <row r="26975" ht="14.25" customHeight="1">
      <c r="A26975" s="5"/>
      <c r="B26975" s="5"/>
      <c r="C26975" s="5" t="str">
        <f>IFERROR(__xludf.DUMMYFUNCTION("""COMPUTED_VALUE"""),"")</f>
        <v/>
      </c>
      <c r="D26975" s="5">
        <v>0.0</v>
      </c>
    </row>
    <row r="26976" ht="14.25" customHeight="1">
      <c r="A26976" s="5"/>
      <c r="B26976" s="5"/>
      <c r="C26976" s="5" t="str">
        <f>IFERROR(__xludf.DUMMYFUNCTION("""COMPUTED_VALUE"""),"")</f>
        <v/>
      </c>
      <c r="D26976" s="5">
        <v>0.0</v>
      </c>
    </row>
    <row r="26977" ht="14.25" customHeight="1">
      <c r="A26977" s="5"/>
      <c r="B26977" s="5"/>
      <c r="C26977" s="5" t="str">
        <f>IFERROR(__xludf.DUMMYFUNCTION("""COMPUTED_VALUE"""),"")</f>
        <v/>
      </c>
      <c r="D26977" s="5">
        <v>0.0</v>
      </c>
    </row>
    <row r="26978" ht="14.25" customHeight="1">
      <c r="A26978" s="5"/>
      <c r="B26978" s="5"/>
      <c r="C26978" s="5" t="str">
        <f>IFERROR(__xludf.DUMMYFUNCTION("""COMPUTED_VALUE"""),"")</f>
        <v/>
      </c>
      <c r="D26978" s="5">
        <v>0.0</v>
      </c>
    </row>
    <row r="26979" ht="14.25" customHeight="1">
      <c r="A26979" s="5"/>
      <c r="B26979" s="5"/>
      <c r="C26979" s="5" t="str">
        <f>IFERROR(__xludf.DUMMYFUNCTION("""COMPUTED_VALUE"""),"")</f>
        <v/>
      </c>
      <c r="D26979" s="5">
        <v>0.0</v>
      </c>
    </row>
    <row r="26980" ht="14.25" customHeight="1">
      <c r="A26980" s="5"/>
      <c r="B26980" s="5"/>
      <c r="C26980" s="5" t="str">
        <f>IFERROR(__xludf.DUMMYFUNCTION("""COMPUTED_VALUE"""),"")</f>
        <v/>
      </c>
      <c r="D26980" s="5">
        <v>0.0</v>
      </c>
    </row>
    <row r="26981" ht="14.25" customHeight="1">
      <c r="A26981" s="5"/>
      <c r="B26981" s="5"/>
      <c r="C26981" s="5" t="str">
        <f>IFERROR(__xludf.DUMMYFUNCTION("""COMPUTED_VALUE"""),"")</f>
        <v/>
      </c>
      <c r="D26981" s="5">
        <v>0.0</v>
      </c>
    </row>
    <row r="26982" ht="14.25" customHeight="1">
      <c r="A26982" s="5"/>
      <c r="B26982" s="5"/>
      <c r="C26982" s="5" t="str">
        <f>IFERROR(__xludf.DUMMYFUNCTION("""COMPUTED_VALUE"""),"")</f>
        <v/>
      </c>
      <c r="D26982" s="5">
        <v>0.0</v>
      </c>
    </row>
    <row r="26983" ht="14.25" customHeight="1">
      <c r="A26983" s="5"/>
      <c r="B26983" s="5"/>
      <c r="C26983" s="5" t="str">
        <f>IFERROR(__xludf.DUMMYFUNCTION("""COMPUTED_VALUE"""),"")</f>
        <v/>
      </c>
      <c r="D26983" s="5">
        <v>0.0</v>
      </c>
    </row>
    <row r="26984" ht="14.25" customHeight="1">
      <c r="A26984" s="5"/>
      <c r="B26984" s="5"/>
      <c r="C26984" s="5" t="str">
        <f>IFERROR(__xludf.DUMMYFUNCTION("""COMPUTED_VALUE"""),"")</f>
        <v/>
      </c>
      <c r="D26984" s="5">
        <v>0.0</v>
      </c>
    </row>
    <row r="26985" ht="14.25" customHeight="1">
      <c r="A26985" s="5"/>
      <c r="B26985" s="5"/>
      <c r="C26985" s="5" t="str">
        <f>IFERROR(__xludf.DUMMYFUNCTION("""COMPUTED_VALUE"""),"")</f>
        <v/>
      </c>
      <c r="D26985" s="5">
        <v>0.0</v>
      </c>
    </row>
    <row r="26986" ht="14.25" customHeight="1">
      <c r="A26986" s="5"/>
      <c r="B26986" s="5"/>
      <c r="C26986" s="5" t="str">
        <f>IFERROR(__xludf.DUMMYFUNCTION("""COMPUTED_VALUE"""),"")</f>
        <v/>
      </c>
      <c r="D26986" s="5">
        <v>0.0</v>
      </c>
    </row>
    <row r="26987" ht="14.25" customHeight="1">
      <c r="A26987" s="5"/>
      <c r="B26987" s="5"/>
      <c r="C26987" s="5" t="str">
        <f>IFERROR(__xludf.DUMMYFUNCTION("""COMPUTED_VALUE"""),"")</f>
        <v/>
      </c>
      <c r="D26987" s="5">
        <v>0.0</v>
      </c>
    </row>
    <row r="26988" ht="14.25" customHeight="1">
      <c r="A26988" s="5"/>
      <c r="B26988" s="5"/>
      <c r="C26988" s="5" t="str">
        <f>IFERROR(__xludf.DUMMYFUNCTION("""COMPUTED_VALUE"""),"")</f>
        <v/>
      </c>
      <c r="D26988" s="5">
        <v>0.0</v>
      </c>
    </row>
    <row r="26989" ht="14.25" customHeight="1">
      <c r="A26989" s="5"/>
      <c r="B26989" s="5"/>
      <c r="C26989" s="5" t="str">
        <f>IFERROR(__xludf.DUMMYFUNCTION("""COMPUTED_VALUE"""),"")</f>
        <v/>
      </c>
      <c r="D26989" s="5">
        <v>0.0</v>
      </c>
    </row>
    <row r="26990" ht="14.25" customHeight="1">
      <c r="A26990" s="5"/>
      <c r="B26990" s="5"/>
      <c r="C26990" s="5" t="str">
        <f>IFERROR(__xludf.DUMMYFUNCTION("""COMPUTED_VALUE"""),"")</f>
        <v/>
      </c>
      <c r="D26990" s="5">
        <v>0.0</v>
      </c>
    </row>
    <row r="26991" ht="14.25" customHeight="1">
      <c r="A26991" s="5"/>
      <c r="B26991" s="5"/>
      <c r="C26991" s="5" t="str">
        <f>IFERROR(__xludf.DUMMYFUNCTION("""COMPUTED_VALUE"""),"")</f>
        <v/>
      </c>
      <c r="D26991" s="5">
        <v>0.0</v>
      </c>
    </row>
    <row r="26992" ht="14.25" customHeight="1">
      <c r="A26992" s="5"/>
      <c r="B26992" s="5"/>
      <c r="C26992" s="5" t="str">
        <f>IFERROR(__xludf.DUMMYFUNCTION("""COMPUTED_VALUE"""),"")</f>
        <v/>
      </c>
      <c r="D26992" s="5">
        <v>0.0</v>
      </c>
    </row>
    <row r="26993" ht="14.25" customHeight="1">
      <c r="A26993" s="5"/>
      <c r="B26993" s="5"/>
      <c r="C26993" s="5" t="str">
        <f>IFERROR(__xludf.DUMMYFUNCTION("""COMPUTED_VALUE"""),"")</f>
        <v/>
      </c>
      <c r="D26993" s="5">
        <v>0.0</v>
      </c>
    </row>
    <row r="26994" ht="14.25" customHeight="1">
      <c r="A26994" s="5"/>
      <c r="B26994" s="5"/>
      <c r="C26994" s="5" t="str">
        <f>IFERROR(__xludf.DUMMYFUNCTION("""COMPUTED_VALUE"""),"")</f>
        <v/>
      </c>
      <c r="D26994" s="5">
        <v>0.0</v>
      </c>
    </row>
    <row r="26995" ht="14.25" customHeight="1">
      <c r="A26995" s="5"/>
      <c r="B26995" s="5"/>
      <c r="C26995" s="5" t="str">
        <f>IFERROR(__xludf.DUMMYFUNCTION("""COMPUTED_VALUE"""),"")</f>
        <v/>
      </c>
      <c r="D26995" s="5">
        <v>0.0</v>
      </c>
    </row>
    <row r="26996" ht="14.25" customHeight="1">
      <c r="A26996" s="5"/>
      <c r="B26996" s="5"/>
      <c r="C26996" s="5" t="str">
        <f>IFERROR(__xludf.DUMMYFUNCTION("""COMPUTED_VALUE"""),"")</f>
        <v/>
      </c>
      <c r="D26996" s="5">
        <v>0.0</v>
      </c>
    </row>
    <row r="26997" ht="14.25" customHeight="1">
      <c r="A26997" s="5"/>
      <c r="B26997" s="5"/>
      <c r="C26997" s="5" t="str">
        <f>IFERROR(__xludf.DUMMYFUNCTION("""COMPUTED_VALUE"""),"")</f>
        <v/>
      </c>
      <c r="D26997" s="5">
        <v>0.0</v>
      </c>
    </row>
    <row r="26998" ht="14.25" customHeight="1">
      <c r="A26998" s="5"/>
      <c r="B26998" s="5"/>
      <c r="C26998" s="5" t="str">
        <f>IFERROR(__xludf.DUMMYFUNCTION("""COMPUTED_VALUE"""),"")</f>
        <v/>
      </c>
      <c r="D26998" s="5">
        <v>0.0</v>
      </c>
    </row>
    <row r="26999" ht="14.25" customHeight="1">
      <c r="A26999" s="5"/>
      <c r="B26999" s="5"/>
      <c r="C26999" s="5" t="str">
        <f>IFERROR(__xludf.DUMMYFUNCTION("""COMPUTED_VALUE"""),"")</f>
        <v/>
      </c>
      <c r="D26999" s="5">
        <v>0.0</v>
      </c>
    </row>
    <row r="27000" ht="14.25" customHeight="1">
      <c r="A27000" s="5"/>
      <c r="B27000" s="5"/>
      <c r="C27000" s="5" t="str">
        <f>IFERROR(__xludf.DUMMYFUNCTION("""COMPUTED_VALUE"""),"")</f>
        <v/>
      </c>
      <c r="D27000" s="5">
        <v>0.0</v>
      </c>
    </row>
    <row r="27001" ht="14.25" customHeight="1">
      <c r="A27001" s="5"/>
      <c r="B27001" s="5"/>
      <c r="C27001" s="5" t="str">
        <f>IFERROR(__xludf.DUMMYFUNCTION("""COMPUTED_VALUE"""),"")</f>
        <v/>
      </c>
      <c r="D27001" s="5">
        <v>0.0</v>
      </c>
    </row>
    <row r="27002" ht="14.25" customHeight="1">
      <c r="A27002" s="5"/>
      <c r="B27002" s="5"/>
      <c r="C27002" s="5" t="str">
        <f>IFERROR(__xludf.DUMMYFUNCTION("""COMPUTED_VALUE"""),"")</f>
        <v/>
      </c>
      <c r="D27002" s="5">
        <v>0.0</v>
      </c>
    </row>
    <row r="27003" ht="14.25" customHeight="1">
      <c r="A27003" s="5"/>
      <c r="B27003" s="5"/>
      <c r="C27003" s="5" t="str">
        <f>IFERROR(__xludf.DUMMYFUNCTION("""COMPUTED_VALUE"""),"")</f>
        <v/>
      </c>
      <c r="D27003" s="5">
        <v>0.0</v>
      </c>
    </row>
    <row r="27004" ht="14.25" customHeight="1">
      <c r="A27004" s="5"/>
      <c r="B27004" s="5"/>
      <c r="C27004" s="5" t="str">
        <f>IFERROR(__xludf.DUMMYFUNCTION("""COMPUTED_VALUE"""),"")</f>
        <v/>
      </c>
      <c r="D27004" s="5">
        <v>0.0</v>
      </c>
    </row>
    <row r="27005" ht="14.25" customHeight="1">
      <c r="A27005" s="5"/>
      <c r="B27005" s="5"/>
      <c r="C27005" s="5" t="str">
        <f>IFERROR(__xludf.DUMMYFUNCTION("""COMPUTED_VALUE"""),"")</f>
        <v/>
      </c>
      <c r="D27005" s="5">
        <v>0.0</v>
      </c>
    </row>
    <row r="27006" ht="14.25" customHeight="1">
      <c r="A27006" s="5"/>
      <c r="B27006" s="5"/>
      <c r="C27006" s="5" t="str">
        <f>IFERROR(__xludf.DUMMYFUNCTION("""COMPUTED_VALUE"""),"")</f>
        <v/>
      </c>
      <c r="D27006" s="5">
        <v>0.0</v>
      </c>
    </row>
    <row r="27007" ht="14.25" customHeight="1">
      <c r="A27007" s="5"/>
      <c r="B27007" s="5"/>
      <c r="C27007" s="5" t="str">
        <f>IFERROR(__xludf.DUMMYFUNCTION("""COMPUTED_VALUE"""),"")</f>
        <v/>
      </c>
      <c r="D27007" s="5">
        <v>0.0</v>
      </c>
    </row>
    <row r="27008" ht="14.25" customHeight="1">
      <c r="A27008" s="5"/>
      <c r="B27008" s="5"/>
      <c r="C27008" s="5" t="str">
        <f>IFERROR(__xludf.DUMMYFUNCTION("""COMPUTED_VALUE"""),"")</f>
        <v/>
      </c>
      <c r="D27008" s="5">
        <v>0.0</v>
      </c>
    </row>
    <row r="27009" ht="14.25" customHeight="1">
      <c r="A27009" s="5"/>
      <c r="B27009" s="5"/>
      <c r="C27009" s="5" t="str">
        <f>IFERROR(__xludf.DUMMYFUNCTION("""COMPUTED_VALUE"""),"")</f>
        <v/>
      </c>
      <c r="D27009" s="5">
        <v>0.0</v>
      </c>
    </row>
    <row r="27010" ht="14.25" customHeight="1">
      <c r="A27010" s="5"/>
      <c r="B27010" s="5"/>
      <c r="C27010" s="5" t="str">
        <f>IFERROR(__xludf.DUMMYFUNCTION("""COMPUTED_VALUE"""),"")</f>
        <v/>
      </c>
      <c r="D27010" s="5">
        <v>0.0</v>
      </c>
    </row>
    <row r="27011" ht="14.25" customHeight="1">
      <c r="A27011" s="5"/>
      <c r="B27011" s="5"/>
      <c r="C27011" s="5" t="str">
        <f>IFERROR(__xludf.DUMMYFUNCTION("""COMPUTED_VALUE"""),"")</f>
        <v/>
      </c>
      <c r="D27011" s="5">
        <v>0.0</v>
      </c>
    </row>
    <row r="27012" ht="14.25" customHeight="1">
      <c r="A27012" s="5"/>
      <c r="B27012" s="5"/>
      <c r="C27012" s="5" t="str">
        <f>IFERROR(__xludf.DUMMYFUNCTION("""COMPUTED_VALUE"""),"")</f>
        <v/>
      </c>
      <c r="D27012" s="5">
        <v>0.0</v>
      </c>
    </row>
    <row r="27013" ht="14.25" customHeight="1">
      <c r="A27013" s="5"/>
      <c r="B27013" s="5"/>
      <c r="C27013" s="5" t="str">
        <f>IFERROR(__xludf.DUMMYFUNCTION("""COMPUTED_VALUE"""),"")</f>
        <v/>
      </c>
      <c r="D27013" s="5">
        <v>0.0</v>
      </c>
    </row>
    <row r="27014" ht="14.25" customHeight="1">
      <c r="A27014" s="5"/>
      <c r="B27014" s="5"/>
      <c r="C27014" s="5" t="str">
        <f>IFERROR(__xludf.DUMMYFUNCTION("""COMPUTED_VALUE"""),"")</f>
        <v/>
      </c>
      <c r="D27014" s="5">
        <v>0.0</v>
      </c>
    </row>
    <row r="27015" ht="14.25" customHeight="1">
      <c r="A27015" s="5"/>
      <c r="B27015" s="5"/>
      <c r="C27015" s="5" t="str">
        <f>IFERROR(__xludf.DUMMYFUNCTION("""COMPUTED_VALUE"""),"")</f>
        <v/>
      </c>
      <c r="D27015" s="5">
        <v>0.0</v>
      </c>
    </row>
    <row r="27016" ht="14.25" customHeight="1">
      <c r="A27016" s="5"/>
      <c r="B27016" s="5"/>
      <c r="C27016" s="5" t="str">
        <f>IFERROR(__xludf.DUMMYFUNCTION("""COMPUTED_VALUE"""),"")</f>
        <v/>
      </c>
      <c r="D27016" s="5">
        <v>0.0</v>
      </c>
    </row>
    <row r="27017" ht="14.25" customHeight="1">
      <c r="A27017" s="5"/>
      <c r="B27017" s="5"/>
      <c r="C27017" s="5" t="str">
        <f>IFERROR(__xludf.DUMMYFUNCTION("""COMPUTED_VALUE"""),"")</f>
        <v/>
      </c>
      <c r="D27017" s="5">
        <v>0.0</v>
      </c>
    </row>
    <row r="27018" ht="14.25" customHeight="1">
      <c r="A27018" s="5"/>
      <c r="B27018" s="5"/>
      <c r="C27018" s="5" t="str">
        <f>IFERROR(__xludf.DUMMYFUNCTION("""COMPUTED_VALUE"""),"")</f>
        <v/>
      </c>
      <c r="D27018" s="5">
        <v>0.0</v>
      </c>
    </row>
    <row r="27019" ht="14.25" customHeight="1">
      <c r="A27019" s="5"/>
      <c r="B27019" s="5"/>
      <c r="C27019" s="5" t="str">
        <f>IFERROR(__xludf.DUMMYFUNCTION("""COMPUTED_VALUE"""),"")</f>
        <v/>
      </c>
      <c r="D27019" s="5">
        <v>0.0</v>
      </c>
    </row>
    <row r="27020" ht="14.25" customHeight="1">
      <c r="A27020" s="5"/>
      <c r="B27020" s="5"/>
      <c r="C27020" s="5" t="str">
        <f>IFERROR(__xludf.DUMMYFUNCTION("""COMPUTED_VALUE"""),"")</f>
        <v/>
      </c>
      <c r="D27020" s="5">
        <v>0.0</v>
      </c>
    </row>
    <row r="27021" ht="14.25" customHeight="1">
      <c r="A27021" s="5"/>
      <c r="B27021" s="5"/>
      <c r="C27021" s="5" t="str">
        <f>IFERROR(__xludf.DUMMYFUNCTION("""COMPUTED_VALUE"""),"")</f>
        <v/>
      </c>
      <c r="D27021" s="5">
        <v>0.0</v>
      </c>
    </row>
    <row r="27022" ht="14.25" customHeight="1">
      <c r="A27022" s="5"/>
      <c r="B27022" s="5"/>
      <c r="C27022" s="5" t="str">
        <f>IFERROR(__xludf.DUMMYFUNCTION("""COMPUTED_VALUE"""),"")</f>
        <v/>
      </c>
      <c r="D27022" s="5">
        <v>0.0</v>
      </c>
    </row>
    <row r="27023" ht="14.25" customHeight="1">
      <c r="A27023" s="5"/>
      <c r="B27023" s="5"/>
      <c r="C27023" s="5" t="str">
        <f>IFERROR(__xludf.DUMMYFUNCTION("""COMPUTED_VALUE"""),"")</f>
        <v/>
      </c>
      <c r="D27023" s="5">
        <v>0.0</v>
      </c>
    </row>
    <row r="27024" ht="14.25" customHeight="1">
      <c r="A27024" s="5"/>
      <c r="B27024" s="5"/>
      <c r="C27024" s="5" t="str">
        <f>IFERROR(__xludf.DUMMYFUNCTION("""COMPUTED_VALUE"""),"")</f>
        <v/>
      </c>
      <c r="D27024" s="5">
        <v>0.0</v>
      </c>
    </row>
    <row r="27025" ht="14.25" customHeight="1">
      <c r="A27025" s="5"/>
      <c r="B27025" s="5"/>
      <c r="C27025" s="5" t="str">
        <f>IFERROR(__xludf.DUMMYFUNCTION("""COMPUTED_VALUE"""),"")</f>
        <v/>
      </c>
      <c r="D27025" s="5">
        <v>0.0</v>
      </c>
    </row>
    <row r="27026" ht="14.25" customHeight="1">
      <c r="A27026" s="5"/>
      <c r="B27026" s="5"/>
      <c r="C27026" s="5" t="str">
        <f>IFERROR(__xludf.DUMMYFUNCTION("""COMPUTED_VALUE"""),"")</f>
        <v/>
      </c>
      <c r="D27026" s="5">
        <v>0.0</v>
      </c>
    </row>
    <row r="27027" ht="14.25" customHeight="1">
      <c r="A27027" s="5"/>
      <c r="B27027" s="5"/>
      <c r="C27027" s="5" t="str">
        <f>IFERROR(__xludf.DUMMYFUNCTION("""COMPUTED_VALUE"""),"")</f>
        <v/>
      </c>
      <c r="D27027" s="5">
        <v>0.0</v>
      </c>
    </row>
    <row r="27028" ht="14.25" customHeight="1">
      <c r="A27028" s="5"/>
      <c r="B27028" s="5"/>
      <c r="C27028" s="5" t="str">
        <f>IFERROR(__xludf.DUMMYFUNCTION("""COMPUTED_VALUE"""),"")</f>
        <v/>
      </c>
      <c r="D27028" s="5">
        <v>0.0</v>
      </c>
    </row>
    <row r="27029" ht="14.25" customHeight="1">
      <c r="A27029" s="5"/>
      <c r="B27029" s="5"/>
      <c r="C27029" s="5" t="str">
        <f>IFERROR(__xludf.DUMMYFUNCTION("""COMPUTED_VALUE"""),"")</f>
        <v/>
      </c>
      <c r="D27029" s="5">
        <v>0.0</v>
      </c>
    </row>
    <row r="27030" ht="14.25" customHeight="1">
      <c r="A27030" s="5"/>
      <c r="B27030" s="5"/>
      <c r="C27030" s="5" t="str">
        <f>IFERROR(__xludf.DUMMYFUNCTION("""COMPUTED_VALUE"""),"")</f>
        <v/>
      </c>
      <c r="D27030" s="5">
        <v>0.0</v>
      </c>
    </row>
    <row r="27031" ht="14.25" customHeight="1">
      <c r="A27031" s="5"/>
      <c r="B27031" s="5"/>
      <c r="C27031" s="5" t="str">
        <f>IFERROR(__xludf.DUMMYFUNCTION("""COMPUTED_VALUE"""),"")</f>
        <v/>
      </c>
      <c r="D27031" s="5">
        <v>0.0</v>
      </c>
    </row>
    <row r="27032" ht="14.25" customHeight="1">
      <c r="A27032" s="5"/>
      <c r="B27032" s="5"/>
      <c r="C27032" s="5" t="str">
        <f>IFERROR(__xludf.DUMMYFUNCTION("""COMPUTED_VALUE"""),"")</f>
        <v/>
      </c>
      <c r="D27032" s="5">
        <v>0.0</v>
      </c>
    </row>
    <row r="27033" ht="14.25" customHeight="1">
      <c r="A27033" s="5"/>
      <c r="B27033" s="5"/>
      <c r="C27033" s="5" t="str">
        <f>IFERROR(__xludf.DUMMYFUNCTION("""COMPUTED_VALUE"""),"")</f>
        <v/>
      </c>
      <c r="D27033" s="5">
        <v>0.0</v>
      </c>
    </row>
    <row r="27034" ht="14.25" customHeight="1">
      <c r="A27034" s="5"/>
      <c r="B27034" s="5"/>
      <c r="C27034" s="5" t="str">
        <f>IFERROR(__xludf.DUMMYFUNCTION("""COMPUTED_VALUE"""),"")</f>
        <v/>
      </c>
      <c r="D27034" s="5">
        <v>0.0</v>
      </c>
    </row>
    <row r="27035" ht="14.25" customHeight="1">
      <c r="A27035" s="5"/>
      <c r="B27035" s="5"/>
      <c r="C27035" s="5" t="str">
        <f>IFERROR(__xludf.DUMMYFUNCTION("""COMPUTED_VALUE"""),"")</f>
        <v/>
      </c>
      <c r="D27035" s="5">
        <v>0.0</v>
      </c>
    </row>
    <row r="27036" ht="14.25" customHeight="1">
      <c r="A27036" s="5"/>
      <c r="B27036" s="5"/>
      <c r="C27036" s="5" t="str">
        <f>IFERROR(__xludf.DUMMYFUNCTION("""COMPUTED_VALUE"""),"")</f>
        <v/>
      </c>
      <c r="D27036" s="5">
        <v>0.0</v>
      </c>
    </row>
    <row r="27037" ht="14.25" customHeight="1">
      <c r="A27037" s="5"/>
      <c r="B27037" s="5"/>
      <c r="C27037" s="5" t="str">
        <f>IFERROR(__xludf.DUMMYFUNCTION("""COMPUTED_VALUE"""),"")</f>
        <v/>
      </c>
      <c r="D27037" s="5">
        <v>0.0</v>
      </c>
    </row>
    <row r="27038" ht="14.25" customHeight="1">
      <c r="A27038" s="5"/>
      <c r="B27038" s="5"/>
      <c r="C27038" s="5" t="str">
        <f>IFERROR(__xludf.DUMMYFUNCTION("""COMPUTED_VALUE"""),"")</f>
        <v/>
      </c>
      <c r="D27038" s="5">
        <v>0.0</v>
      </c>
    </row>
    <row r="27039" ht="14.25" customHeight="1">
      <c r="A27039" s="5"/>
      <c r="B27039" s="5"/>
      <c r="C27039" s="5" t="str">
        <f>IFERROR(__xludf.DUMMYFUNCTION("""COMPUTED_VALUE"""),"")</f>
        <v/>
      </c>
      <c r="D27039" s="5">
        <v>0.0</v>
      </c>
    </row>
    <row r="27040" ht="14.25" customHeight="1">
      <c r="A27040" s="5"/>
      <c r="B27040" s="5"/>
      <c r="C27040" s="5" t="str">
        <f>IFERROR(__xludf.DUMMYFUNCTION("""COMPUTED_VALUE"""),"")</f>
        <v/>
      </c>
      <c r="D27040" s="5">
        <v>0.0</v>
      </c>
    </row>
    <row r="27041" ht="14.25" customHeight="1">
      <c r="A27041" s="5"/>
      <c r="B27041" s="5"/>
      <c r="C27041" s="5" t="str">
        <f>IFERROR(__xludf.DUMMYFUNCTION("""COMPUTED_VALUE"""),"")</f>
        <v/>
      </c>
      <c r="D27041" s="5">
        <v>0.0</v>
      </c>
    </row>
    <row r="27042" ht="14.25" customHeight="1">
      <c r="A27042" s="5"/>
      <c r="B27042" s="5"/>
      <c r="C27042" s="5" t="str">
        <f>IFERROR(__xludf.DUMMYFUNCTION("""COMPUTED_VALUE"""),"")</f>
        <v/>
      </c>
      <c r="D27042" s="5">
        <v>0.0</v>
      </c>
    </row>
    <row r="27043" ht="14.25" customHeight="1">
      <c r="A27043" s="5"/>
      <c r="B27043" s="5"/>
      <c r="C27043" s="5" t="str">
        <f>IFERROR(__xludf.DUMMYFUNCTION("""COMPUTED_VALUE"""),"")</f>
        <v/>
      </c>
      <c r="D27043" s="5">
        <v>0.0</v>
      </c>
    </row>
    <row r="27044" ht="14.25" customHeight="1">
      <c r="A27044" s="5"/>
      <c r="B27044" s="5"/>
      <c r="C27044" s="5" t="str">
        <f>IFERROR(__xludf.DUMMYFUNCTION("""COMPUTED_VALUE"""),"")</f>
        <v/>
      </c>
      <c r="D27044" s="5">
        <v>0.0</v>
      </c>
    </row>
    <row r="27045" ht="14.25" customHeight="1">
      <c r="A27045" s="5"/>
      <c r="B27045" s="5"/>
      <c r="C27045" s="5" t="str">
        <f>IFERROR(__xludf.DUMMYFUNCTION("""COMPUTED_VALUE"""),"")</f>
        <v/>
      </c>
      <c r="D27045" s="5">
        <v>0.0</v>
      </c>
    </row>
    <row r="27046" ht="14.25" customHeight="1">
      <c r="A27046" s="5"/>
      <c r="B27046" s="5"/>
      <c r="C27046" s="5" t="str">
        <f>IFERROR(__xludf.DUMMYFUNCTION("""COMPUTED_VALUE"""),"")</f>
        <v/>
      </c>
      <c r="D27046" s="5">
        <v>0.0</v>
      </c>
    </row>
    <row r="27047" ht="14.25" customHeight="1">
      <c r="A27047" s="5"/>
      <c r="B27047" s="5"/>
      <c r="C27047" s="5" t="str">
        <f>IFERROR(__xludf.DUMMYFUNCTION("""COMPUTED_VALUE"""),"")</f>
        <v/>
      </c>
      <c r="D27047" s="5">
        <v>0.0</v>
      </c>
    </row>
    <row r="27048" ht="14.25" customHeight="1">
      <c r="A27048" s="5"/>
      <c r="B27048" s="5"/>
      <c r="C27048" s="5" t="str">
        <f>IFERROR(__xludf.DUMMYFUNCTION("""COMPUTED_VALUE"""),"")</f>
        <v/>
      </c>
      <c r="D27048" s="5">
        <v>0.0</v>
      </c>
    </row>
    <row r="27049" ht="14.25" customHeight="1">
      <c r="A27049" s="5"/>
      <c r="B27049" s="5"/>
      <c r="C27049" s="5" t="str">
        <f>IFERROR(__xludf.DUMMYFUNCTION("""COMPUTED_VALUE"""),"")</f>
        <v/>
      </c>
      <c r="D27049" s="5">
        <v>0.0</v>
      </c>
    </row>
    <row r="27050" ht="14.25" customHeight="1">
      <c r="A27050" s="5"/>
      <c r="B27050" s="5"/>
      <c r="C27050" s="5" t="str">
        <f>IFERROR(__xludf.DUMMYFUNCTION("""COMPUTED_VALUE"""),"")</f>
        <v/>
      </c>
      <c r="D27050" s="5">
        <v>0.0</v>
      </c>
    </row>
    <row r="27051" ht="14.25" customHeight="1">
      <c r="A27051" s="5"/>
      <c r="B27051" s="5"/>
      <c r="C27051" s="5" t="str">
        <f>IFERROR(__xludf.DUMMYFUNCTION("""COMPUTED_VALUE"""),"")</f>
        <v/>
      </c>
      <c r="D27051" s="5">
        <v>0.0</v>
      </c>
    </row>
    <row r="27052" ht="14.25" customHeight="1">
      <c r="A27052" s="5"/>
      <c r="B27052" s="5"/>
      <c r="C27052" s="5" t="str">
        <f>IFERROR(__xludf.DUMMYFUNCTION("""COMPUTED_VALUE"""),"")</f>
        <v/>
      </c>
      <c r="D27052" s="5">
        <v>0.0</v>
      </c>
    </row>
    <row r="27053" ht="14.25" customHeight="1">
      <c r="A27053" s="5"/>
      <c r="B27053" s="5"/>
      <c r="C27053" s="5" t="str">
        <f>IFERROR(__xludf.DUMMYFUNCTION("""COMPUTED_VALUE"""),"")</f>
        <v/>
      </c>
      <c r="D27053" s="5">
        <v>0.0</v>
      </c>
    </row>
    <row r="27054" ht="14.25" customHeight="1">
      <c r="A27054" s="5"/>
      <c r="B27054" s="5"/>
      <c r="C27054" s="5" t="str">
        <f>IFERROR(__xludf.DUMMYFUNCTION("""COMPUTED_VALUE"""),"")</f>
        <v/>
      </c>
      <c r="D27054" s="5">
        <v>0.0</v>
      </c>
    </row>
    <row r="27055" ht="14.25" customHeight="1">
      <c r="A27055" s="5"/>
      <c r="B27055" s="5"/>
      <c r="C27055" s="5" t="str">
        <f>IFERROR(__xludf.DUMMYFUNCTION("""COMPUTED_VALUE"""),"")</f>
        <v/>
      </c>
      <c r="D27055" s="5">
        <v>0.0</v>
      </c>
    </row>
    <row r="27056" ht="14.25" customHeight="1">
      <c r="A27056" s="5"/>
      <c r="B27056" s="5"/>
      <c r="C27056" s="5" t="str">
        <f>IFERROR(__xludf.DUMMYFUNCTION("""COMPUTED_VALUE"""),"")</f>
        <v/>
      </c>
      <c r="D27056" s="5">
        <v>0.0</v>
      </c>
    </row>
    <row r="27057" ht="14.25" customHeight="1">
      <c r="A27057" s="5"/>
      <c r="B27057" s="5"/>
      <c r="C27057" s="5" t="str">
        <f>IFERROR(__xludf.DUMMYFUNCTION("""COMPUTED_VALUE"""),"")</f>
        <v/>
      </c>
      <c r="D27057" s="5">
        <v>0.0</v>
      </c>
    </row>
    <row r="27058" ht="14.25" customHeight="1">
      <c r="A27058" s="5"/>
      <c r="B27058" s="5"/>
      <c r="C27058" s="5" t="str">
        <f>IFERROR(__xludf.DUMMYFUNCTION("""COMPUTED_VALUE"""),"")</f>
        <v/>
      </c>
      <c r="D27058" s="5">
        <v>0.0</v>
      </c>
    </row>
    <row r="27059" ht="14.25" customHeight="1">
      <c r="A27059" s="5"/>
      <c r="B27059" s="5"/>
      <c r="C27059" s="5" t="str">
        <f>IFERROR(__xludf.DUMMYFUNCTION("""COMPUTED_VALUE"""),"")</f>
        <v/>
      </c>
      <c r="D27059" s="5">
        <v>0.0</v>
      </c>
    </row>
    <row r="27060" ht="14.25" customHeight="1">
      <c r="A27060" s="5"/>
      <c r="B27060" s="5"/>
      <c r="C27060" s="5" t="str">
        <f>IFERROR(__xludf.DUMMYFUNCTION("""COMPUTED_VALUE"""),"")</f>
        <v/>
      </c>
      <c r="D27060" s="5">
        <v>0.0</v>
      </c>
    </row>
    <row r="27061" ht="14.25" customHeight="1">
      <c r="A27061" s="5"/>
      <c r="B27061" s="5"/>
      <c r="C27061" s="5" t="str">
        <f>IFERROR(__xludf.DUMMYFUNCTION("""COMPUTED_VALUE"""),"")</f>
        <v/>
      </c>
      <c r="D27061" s="5">
        <v>0.0</v>
      </c>
    </row>
    <row r="27062" ht="14.25" customHeight="1">
      <c r="A27062" s="5"/>
      <c r="B27062" s="5"/>
      <c r="C27062" s="5" t="str">
        <f>IFERROR(__xludf.DUMMYFUNCTION("""COMPUTED_VALUE"""),"")</f>
        <v/>
      </c>
      <c r="D27062" s="5">
        <v>0.0</v>
      </c>
    </row>
    <row r="27063" ht="14.25" customHeight="1">
      <c r="A27063" s="5"/>
      <c r="B27063" s="5"/>
      <c r="C27063" s="5" t="str">
        <f>IFERROR(__xludf.DUMMYFUNCTION("""COMPUTED_VALUE"""),"")</f>
        <v/>
      </c>
      <c r="D27063" s="5">
        <v>0.0</v>
      </c>
    </row>
    <row r="27064" ht="14.25" customHeight="1">
      <c r="A27064" s="5"/>
      <c r="B27064" s="5"/>
      <c r="C27064" s="5" t="str">
        <f>IFERROR(__xludf.DUMMYFUNCTION("""COMPUTED_VALUE"""),"")</f>
        <v/>
      </c>
      <c r="D27064" s="5">
        <v>0.0</v>
      </c>
    </row>
    <row r="27065" ht="14.25" customHeight="1">
      <c r="A27065" s="5"/>
      <c r="B27065" s="5"/>
      <c r="C27065" s="5" t="str">
        <f>IFERROR(__xludf.DUMMYFUNCTION("""COMPUTED_VALUE"""),"")</f>
        <v/>
      </c>
      <c r="D27065" s="5">
        <v>0.0</v>
      </c>
    </row>
    <row r="27066" ht="14.25" customHeight="1">
      <c r="A27066" s="5"/>
      <c r="B27066" s="5"/>
      <c r="C27066" s="5" t="str">
        <f>IFERROR(__xludf.DUMMYFUNCTION("""COMPUTED_VALUE"""),"")</f>
        <v/>
      </c>
      <c r="D27066" s="5">
        <v>0.0</v>
      </c>
    </row>
    <row r="27067" ht="14.25" customHeight="1">
      <c r="A27067" s="5"/>
      <c r="B27067" s="5"/>
      <c r="C27067" s="5" t="str">
        <f>IFERROR(__xludf.DUMMYFUNCTION("""COMPUTED_VALUE"""),"")</f>
        <v/>
      </c>
      <c r="D27067" s="5">
        <v>0.0</v>
      </c>
    </row>
    <row r="27068" ht="14.25" customHeight="1">
      <c r="A27068" s="5"/>
      <c r="B27068" s="5"/>
      <c r="C27068" s="5" t="str">
        <f>IFERROR(__xludf.DUMMYFUNCTION("""COMPUTED_VALUE"""),"")</f>
        <v/>
      </c>
      <c r="D27068" s="5">
        <v>0.0</v>
      </c>
    </row>
    <row r="27069" ht="14.25" customHeight="1">
      <c r="A27069" s="5"/>
      <c r="B27069" s="5"/>
      <c r="C27069" s="5" t="str">
        <f>IFERROR(__xludf.DUMMYFUNCTION("""COMPUTED_VALUE"""),"")</f>
        <v/>
      </c>
      <c r="D27069" s="5">
        <v>0.0</v>
      </c>
    </row>
    <row r="27070" ht="14.25" customHeight="1">
      <c r="A27070" s="5"/>
      <c r="B27070" s="5"/>
      <c r="C27070" s="5" t="str">
        <f>IFERROR(__xludf.DUMMYFUNCTION("""COMPUTED_VALUE"""),"")</f>
        <v/>
      </c>
      <c r="D27070" s="5">
        <v>0.0</v>
      </c>
    </row>
    <row r="27071" ht="14.25" customHeight="1">
      <c r="A27071" s="5"/>
      <c r="B27071" s="5"/>
      <c r="C27071" s="5" t="str">
        <f>IFERROR(__xludf.DUMMYFUNCTION("""COMPUTED_VALUE"""),"")</f>
        <v/>
      </c>
      <c r="D27071" s="5">
        <v>0.0</v>
      </c>
    </row>
    <row r="27072" ht="14.25" customHeight="1">
      <c r="A27072" s="5"/>
      <c r="B27072" s="5"/>
      <c r="C27072" s="5" t="str">
        <f>IFERROR(__xludf.DUMMYFUNCTION("""COMPUTED_VALUE"""),"")</f>
        <v/>
      </c>
      <c r="D27072" s="5">
        <v>0.0</v>
      </c>
    </row>
    <row r="27073" ht="14.25" customHeight="1">
      <c r="A27073" s="5"/>
      <c r="B27073" s="5"/>
      <c r="C27073" s="5" t="str">
        <f>IFERROR(__xludf.DUMMYFUNCTION("""COMPUTED_VALUE"""),"")</f>
        <v/>
      </c>
      <c r="D27073" s="5">
        <v>0.0</v>
      </c>
    </row>
    <row r="27074" ht="14.25" customHeight="1">
      <c r="A27074" s="5"/>
      <c r="B27074" s="5"/>
      <c r="C27074" s="5" t="str">
        <f>IFERROR(__xludf.DUMMYFUNCTION("""COMPUTED_VALUE"""),"")</f>
        <v/>
      </c>
      <c r="D27074" s="5">
        <v>0.0</v>
      </c>
    </row>
    <row r="27075" ht="14.25" customHeight="1">
      <c r="A27075" s="5"/>
      <c r="B27075" s="5"/>
      <c r="C27075" s="5" t="str">
        <f>IFERROR(__xludf.DUMMYFUNCTION("""COMPUTED_VALUE"""),"")</f>
        <v/>
      </c>
      <c r="D27075" s="5">
        <v>0.0</v>
      </c>
    </row>
    <row r="27076" ht="14.25" customHeight="1">
      <c r="A27076" s="5"/>
      <c r="B27076" s="5"/>
      <c r="C27076" s="5" t="str">
        <f>IFERROR(__xludf.DUMMYFUNCTION("""COMPUTED_VALUE"""),"")</f>
        <v/>
      </c>
      <c r="D27076" s="5">
        <v>0.0</v>
      </c>
    </row>
    <row r="27077" ht="14.25" customHeight="1">
      <c r="A27077" s="5"/>
      <c r="B27077" s="5"/>
      <c r="C27077" s="5" t="str">
        <f>IFERROR(__xludf.DUMMYFUNCTION("""COMPUTED_VALUE"""),"")</f>
        <v/>
      </c>
      <c r="D27077" s="5">
        <v>0.0</v>
      </c>
    </row>
    <row r="27078" ht="14.25" customHeight="1">
      <c r="A27078" s="5"/>
      <c r="B27078" s="5"/>
      <c r="C27078" s="5" t="str">
        <f>IFERROR(__xludf.DUMMYFUNCTION("""COMPUTED_VALUE"""),"")</f>
        <v/>
      </c>
      <c r="D27078" s="5">
        <v>0.0</v>
      </c>
    </row>
    <row r="27079" ht="14.25" customHeight="1">
      <c r="A27079" s="5"/>
      <c r="B27079" s="5"/>
      <c r="C27079" s="5" t="str">
        <f>IFERROR(__xludf.DUMMYFUNCTION("""COMPUTED_VALUE"""),"")</f>
        <v/>
      </c>
      <c r="D27079" s="5">
        <v>0.0</v>
      </c>
    </row>
    <row r="27080" ht="14.25" customHeight="1">
      <c r="A27080" s="5"/>
      <c r="B27080" s="5"/>
      <c r="C27080" s="5" t="str">
        <f>IFERROR(__xludf.DUMMYFUNCTION("""COMPUTED_VALUE"""),"")</f>
        <v/>
      </c>
      <c r="D27080" s="5">
        <v>0.0</v>
      </c>
    </row>
    <row r="27081" ht="14.25" customHeight="1">
      <c r="A27081" s="5"/>
      <c r="B27081" s="5"/>
      <c r="C27081" s="5" t="str">
        <f>IFERROR(__xludf.DUMMYFUNCTION("""COMPUTED_VALUE"""),"")</f>
        <v/>
      </c>
      <c r="D27081" s="5">
        <v>0.0</v>
      </c>
    </row>
    <row r="27082" ht="14.25" customHeight="1">
      <c r="A27082" s="5"/>
      <c r="B27082" s="5"/>
      <c r="C27082" s="5" t="str">
        <f>IFERROR(__xludf.DUMMYFUNCTION("""COMPUTED_VALUE"""),"")</f>
        <v/>
      </c>
      <c r="D27082" s="5">
        <v>0.0</v>
      </c>
    </row>
    <row r="27083" ht="14.25" customHeight="1">
      <c r="A27083" s="5"/>
      <c r="B27083" s="5"/>
      <c r="C27083" s="5" t="str">
        <f>IFERROR(__xludf.DUMMYFUNCTION("""COMPUTED_VALUE"""),"")</f>
        <v/>
      </c>
      <c r="D27083" s="5">
        <v>0.0</v>
      </c>
    </row>
    <row r="27084" ht="14.25" customHeight="1">
      <c r="A27084" s="5"/>
      <c r="B27084" s="5"/>
      <c r="C27084" s="5" t="str">
        <f>IFERROR(__xludf.DUMMYFUNCTION("""COMPUTED_VALUE"""),"")</f>
        <v/>
      </c>
      <c r="D27084" s="5">
        <v>0.0</v>
      </c>
    </row>
    <row r="27085" ht="14.25" customHeight="1">
      <c r="A27085" s="5"/>
      <c r="B27085" s="5"/>
      <c r="C27085" s="5" t="str">
        <f>IFERROR(__xludf.DUMMYFUNCTION("""COMPUTED_VALUE"""),"")</f>
        <v/>
      </c>
      <c r="D27085" s="5">
        <v>0.0</v>
      </c>
    </row>
    <row r="27086" ht="14.25" customHeight="1">
      <c r="A27086" s="5"/>
      <c r="B27086" s="5"/>
      <c r="C27086" s="5" t="str">
        <f>IFERROR(__xludf.DUMMYFUNCTION("""COMPUTED_VALUE"""),"")</f>
        <v/>
      </c>
      <c r="D27086" s="5">
        <v>0.0</v>
      </c>
    </row>
    <row r="27087" ht="14.25" customHeight="1">
      <c r="A27087" s="5"/>
      <c r="B27087" s="5"/>
      <c r="C27087" s="5" t="str">
        <f>IFERROR(__xludf.DUMMYFUNCTION("""COMPUTED_VALUE"""),"")</f>
        <v/>
      </c>
      <c r="D27087" s="5">
        <v>0.0</v>
      </c>
    </row>
    <row r="27088" ht="14.25" customHeight="1">
      <c r="A27088" s="5"/>
      <c r="B27088" s="5"/>
      <c r="C27088" s="5" t="str">
        <f>IFERROR(__xludf.DUMMYFUNCTION("""COMPUTED_VALUE"""),"")</f>
        <v/>
      </c>
      <c r="D27088" s="5">
        <v>0.0</v>
      </c>
    </row>
    <row r="27089" ht="14.25" customHeight="1">
      <c r="A27089" s="5"/>
      <c r="B27089" s="5"/>
      <c r="C27089" s="5" t="str">
        <f>IFERROR(__xludf.DUMMYFUNCTION("""COMPUTED_VALUE"""),"")</f>
        <v/>
      </c>
      <c r="D27089" s="5">
        <v>0.0</v>
      </c>
    </row>
    <row r="27090" ht="14.25" customHeight="1">
      <c r="A27090" s="5"/>
      <c r="B27090" s="5"/>
      <c r="C27090" s="5" t="str">
        <f>IFERROR(__xludf.DUMMYFUNCTION("""COMPUTED_VALUE"""),"")</f>
        <v/>
      </c>
      <c r="D27090" s="5">
        <v>0.0</v>
      </c>
    </row>
    <row r="27091" ht="14.25" customHeight="1">
      <c r="A27091" s="5"/>
      <c r="B27091" s="5"/>
      <c r="C27091" s="5" t="str">
        <f>IFERROR(__xludf.DUMMYFUNCTION("""COMPUTED_VALUE"""),"")</f>
        <v/>
      </c>
      <c r="D27091" s="5">
        <v>0.0</v>
      </c>
    </row>
    <row r="27092" ht="14.25" customHeight="1">
      <c r="A27092" s="5"/>
      <c r="B27092" s="5"/>
      <c r="C27092" s="5" t="str">
        <f>IFERROR(__xludf.DUMMYFUNCTION("""COMPUTED_VALUE"""),"")</f>
        <v/>
      </c>
      <c r="D27092" s="5">
        <v>0.0</v>
      </c>
    </row>
    <row r="27093" ht="14.25" customHeight="1">
      <c r="A27093" s="5"/>
      <c r="B27093" s="5"/>
      <c r="C27093" s="5" t="str">
        <f>IFERROR(__xludf.DUMMYFUNCTION("""COMPUTED_VALUE"""),"")</f>
        <v/>
      </c>
      <c r="D27093" s="5">
        <v>0.0</v>
      </c>
    </row>
    <row r="27094" ht="14.25" customHeight="1">
      <c r="A27094" s="5"/>
      <c r="B27094" s="5"/>
      <c r="C27094" s="5" t="str">
        <f>IFERROR(__xludf.DUMMYFUNCTION("""COMPUTED_VALUE"""),"")</f>
        <v/>
      </c>
      <c r="D27094" s="5">
        <v>0.0</v>
      </c>
    </row>
    <row r="27095" ht="14.25" customHeight="1">
      <c r="A27095" s="5"/>
      <c r="B27095" s="5"/>
      <c r="C27095" s="5" t="str">
        <f>IFERROR(__xludf.DUMMYFUNCTION("""COMPUTED_VALUE"""),"")</f>
        <v/>
      </c>
      <c r="D27095" s="5">
        <v>0.0</v>
      </c>
    </row>
    <row r="27096" ht="14.25" customHeight="1">
      <c r="A27096" s="5"/>
      <c r="B27096" s="5"/>
      <c r="C27096" s="5" t="str">
        <f>IFERROR(__xludf.DUMMYFUNCTION("""COMPUTED_VALUE"""),"")</f>
        <v/>
      </c>
      <c r="D27096" s="5">
        <v>0.0</v>
      </c>
    </row>
    <row r="27097" ht="14.25" customHeight="1">
      <c r="A27097" s="5"/>
      <c r="B27097" s="5"/>
      <c r="C27097" s="5" t="str">
        <f>IFERROR(__xludf.DUMMYFUNCTION("""COMPUTED_VALUE"""),"")</f>
        <v/>
      </c>
      <c r="D27097" s="5">
        <v>0.0</v>
      </c>
    </row>
    <row r="27098" ht="14.25" customHeight="1">
      <c r="A27098" s="5"/>
      <c r="B27098" s="5"/>
      <c r="C27098" s="5" t="str">
        <f>IFERROR(__xludf.DUMMYFUNCTION("""COMPUTED_VALUE"""),"")</f>
        <v/>
      </c>
      <c r="D27098" s="5">
        <v>0.0</v>
      </c>
    </row>
    <row r="27099" ht="14.25" customHeight="1">
      <c r="A27099" s="5"/>
      <c r="B27099" s="5"/>
      <c r="C27099" s="5" t="str">
        <f>IFERROR(__xludf.DUMMYFUNCTION("""COMPUTED_VALUE"""),"")</f>
        <v/>
      </c>
      <c r="D27099" s="5">
        <v>0.0</v>
      </c>
    </row>
    <row r="27100" ht="14.25" customHeight="1">
      <c r="A27100" s="5"/>
      <c r="B27100" s="5"/>
      <c r="C27100" s="5" t="str">
        <f>IFERROR(__xludf.DUMMYFUNCTION("""COMPUTED_VALUE"""),"")</f>
        <v/>
      </c>
      <c r="D27100" s="5">
        <v>0.0</v>
      </c>
    </row>
    <row r="27101" ht="14.25" customHeight="1">
      <c r="A27101" s="5"/>
      <c r="B27101" s="5"/>
      <c r="C27101" s="5" t="str">
        <f>IFERROR(__xludf.DUMMYFUNCTION("""COMPUTED_VALUE"""),"")</f>
        <v/>
      </c>
      <c r="D27101" s="5">
        <v>0.0</v>
      </c>
    </row>
    <row r="27102" ht="14.25" customHeight="1">
      <c r="A27102" s="5"/>
      <c r="B27102" s="5"/>
      <c r="C27102" s="5" t="str">
        <f>IFERROR(__xludf.DUMMYFUNCTION("""COMPUTED_VALUE"""),"")</f>
        <v/>
      </c>
      <c r="D27102" s="5">
        <v>0.0</v>
      </c>
    </row>
    <row r="27103" ht="14.25" customHeight="1">
      <c r="A27103" s="5"/>
      <c r="B27103" s="5"/>
      <c r="C27103" s="5" t="str">
        <f>IFERROR(__xludf.DUMMYFUNCTION("""COMPUTED_VALUE"""),"")</f>
        <v/>
      </c>
      <c r="D27103" s="5">
        <v>0.0</v>
      </c>
    </row>
    <row r="27104" ht="14.25" customHeight="1">
      <c r="A27104" s="5"/>
      <c r="B27104" s="5"/>
      <c r="C27104" s="5" t="str">
        <f>IFERROR(__xludf.DUMMYFUNCTION("""COMPUTED_VALUE"""),"")</f>
        <v/>
      </c>
      <c r="D27104" s="5">
        <v>0.0</v>
      </c>
    </row>
    <row r="27105" ht="14.25" customHeight="1">
      <c r="A27105" s="5"/>
      <c r="B27105" s="5"/>
      <c r="C27105" s="5" t="str">
        <f>IFERROR(__xludf.DUMMYFUNCTION("""COMPUTED_VALUE"""),"")</f>
        <v/>
      </c>
      <c r="D27105" s="5">
        <v>0.0</v>
      </c>
    </row>
    <row r="27106" ht="14.25" customHeight="1">
      <c r="A27106" s="5"/>
      <c r="B27106" s="5"/>
      <c r="C27106" s="5" t="str">
        <f>IFERROR(__xludf.DUMMYFUNCTION("""COMPUTED_VALUE"""),"")</f>
        <v/>
      </c>
      <c r="D27106" s="5">
        <v>0.0</v>
      </c>
    </row>
    <row r="27107" ht="14.25" customHeight="1">
      <c r="A27107" s="5"/>
      <c r="B27107" s="5"/>
      <c r="C27107" s="5" t="str">
        <f>IFERROR(__xludf.DUMMYFUNCTION("""COMPUTED_VALUE"""),"")</f>
        <v/>
      </c>
      <c r="D27107" s="5">
        <v>0.0</v>
      </c>
    </row>
    <row r="27108" ht="14.25" customHeight="1">
      <c r="A27108" s="5"/>
      <c r="B27108" s="5"/>
      <c r="C27108" s="5" t="str">
        <f>IFERROR(__xludf.DUMMYFUNCTION("""COMPUTED_VALUE"""),"")</f>
        <v/>
      </c>
      <c r="D27108" s="5">
        <v>0.0</v>
      </c>
    </row>
    <row r="27109" ht="14.25" customHeight="1">
      <c r="A27109" s="5"/>
      <c r="B27109" s="5"/>
      <c r="C27109" s="5" t="str">
        <f>IFERROR(__xludf.DUMMYFUNCTION("""COMPUTED_VALUE"""),"")</f>
        <v/>
      </c>
      <c r="D27109" s="5">
        <v>0.0</v>
      </c>
    </row>
    <row r="27110" ht="14.25" customHeight="1">
      <c r="A27110" s="5"/>
      <c r="B27110" s="5"/>
      <c r="C27110" s="5" t="str">
        <f>IFERROR(__xludf.DUMMYFUNCTION("""COMPUTED_VALUE"""),"")</f>
        <v/>
      </c>
      <c r="D27110" s="5">
        <v>0.0</v>
      </c>
    </row>
    <row r="27111" ht="14.25" customHeight="1">
      <c r="A27111" s="5"/>
      <c r="B27111" s="5"/>
      <c r="C27111" s="5" t="str">
        <f>IFERROR(__xludf.DUMMYFUNCTION("""COMPUTED_VALUE"""),"")</f>
        <v/>
      </c>
      <c r="D27111" s="5">
        <v>0.0</v>
      </c>
    </row>
    <row r="27112" ht="14.25" customHeight="1">
      <c r="A27112" s="5"/>
      <c r="B27112" s="5"/>
      <c r="C27112" s="5" t="str">
        <f>IFERROR(__xludf.DUMMYFUNCTION("""COMPUTED_VALUE"""),"")</f>
        <v/>
      </c>
      <c r="D27112" s="5">
        <v>0.0</v>
      </c>
    </row>
    <row r="27113" ht="14.25" customHeight="1">
      <c r="A27113" s="5"/>
      <c r="B27113" s="5"/>
      <c r="C27113" s="5" t="str">
        <f>IFERROR(__xludf.DUMMYFUNCTION("""COMPUTED_VALUE"""),"")</f>
        <v/>
      </c>
      <c r="D27113" s="5">
        <v>0.0</v>
      </c>
    </row>
    <row r="27114" ht="14.25" customHeight="1">
      <c r="A27114" s="5"/>
      <c r="B27114" s="5"/>
      <c r="C27114" s="5" t="str">
        <f>IFERROR(__xludf.DUMMYFUNCTION("""COMPUTED_VALUE"""),"")</f>
        <v/>
      </c>
      <c r="D27114" s="5">
        <v>0.0</v>
      </c>
    </row>
    <row r="27115" ht="14.25" customHeight="1">
      <c r="A27115" s="5"/>
      <c r="B27115" s="5"/>
      <c r="C27115" s="5" t="str">
        <f>IFERROR(__xludf.DUMMYFUNCTION("""COMPUTED_VALUE"""),"")</f>
        <v/>
      </c>
      <c r="D27115" s="5">
        <v>0.0</v>
      </c>
    </row>
    <row r="27116" ht="14.25" customHeight="1">
      <c r="A27116" s="5"/>
      <c r="B27116" s="5"/>
      <c r="C27116" s="5" t="str">
        <f>IFERROR(__xludf.DUMMYFUNCTION("""COMPUTED_VALUE"""),"")</f>
        <v/>
      </c>
      <c r="D27116" s="5">
        <v>0.0</v>
      </c>
    </row>
    <row r="27117" ht="14.25" customHeight="1">
      <c r="A27117" s="5"/>
      <c r="B27117" s="5"/>
      <c r="C27117" s="5" t="str">
        <f>IFERROR(__xludf.DUMMYFUNCTION("""COMPUTED_VALUE"""),"")</f>
        <v/>
      </c>
      <c r="D27117" s="5">
        <v>0.0</v>
      </c>
    </row>
    <row r="27118" ht="14.25" customHeight="1">
      <c r="A27118" s="5"/>
      <c r="B27118" s="5"/>
      <c r="C27118" s="5" t="str">
        <f>IFERROR(__xludf.DUMMYFUNCTION("""COMPUTED_VALUE"""),"")</f>
        <v/>
      </c>
      <c r="D27118" s="5">
        <v>0.0</v>
      </c>
    </row>
    <row r="27119" ht="14.25" customHeight="1">
      <c r="A27119" s="5"/>
      <c r="B27119" s="5"/>
      <c r="C27119" s="5" t="str">
        <f>IFERROR(__xludf.DUMMYFUNCTION("""COMPUTED_VALUE"""),"")</f>
        <v/>
      </c>
      <c r="D27119" s="5">
        <v>0.0</v>
      </c>
    </row>
    <row r="27120" ht="14.25" customHeight="1">
      <c r="A27120" s="5"/>
      <c r="B27120" s="5"/>
      <c r="C27120" s="5" t="str">
        <f>IFERROR(__xludf.DUMMYFUNCTION("""COMPUTED_VALUE"""),"")</f>
        <v/>
      </c>
      <c r="D27120" s="5">
        <v>0.0</v>
      </c>
    </row>
    <row r="27121" ht="14.25" customHeight="1">
      <c r="A27121" s="5"/>
      <c r="B27121" s="5"/>
      <c r="C27121" s="5" t="str">
        <f>IFERROR(__xludf.DUMMYFUNCTION("""COMPUTED_VALUE"""),"")</f>
        <v/>
      </c>
      <c r="D27121" s="5">
        <v>0.0</v>
      </c>
    </row>
    <row r="27122" ht="14.25" customHeight="1">
      <c r="A27122" s="5"/>
      <c r="B27122" s="5"/>
      <c r="C27122" s="5" t="str">
        <f>IFERROR(__xludf.DUMMYFUNCTION("""COMPUTED_VALUE"""),"")</f>
        <v/>
      </c>
      <c r="D27122" s="5">
        <v>0.0</v>
      </c>
    </row>
    <row r="27123" ht="14.25" customHeight="1">
      <c r="A27123" s="5"/>
      <c r="B27123" s="5"/>
      <c r="C27123" s="5" t="str">
        <f>IFERROR(__xludf.DUMMYFUNCTION("""COMPUTED_VALUE"""),"")</f>
        <v/>
      </c>
      <c r="D27123" s="5">
        <v>0.0</v>
      </c>
    </row>
    <row r="27124" ht="14.25" customHeight="1">
      <c r="A27124" s="5"/>
      <c r="B27124" s="5"/>
      <c r="C27124" s="5" t="str">
        <f>IFERROR(__xludf.DUMMYFUNCTION("""COMPUTED_VALUE"""),"")</f>
        <v/>
      </c>
      <c r="D27124" s="5">
        <v>0.0</v>
      </c>
    </row>
    <row r="27125" ht="14.25" customHeight="1">
      <c r="A27125" s="5"/>
      <c r="B27125" s="5"/>
      <c r="C27125" s="5" t="str">
        <f>IFERROR(__xludf.DUMMYFUNCTION("""COMPUTED_VALUE"""),"")</f>
        <v/>
      </c>
      <c r="D27125" s="5">
        <v>0.0</v>
      </c>
    </row>
    <row r="27126" ht="14.25" customHeight="1">
      <c r="A27126" s="5"/>
      <c r="B27126" s="5"/>
      <c r="C27126" s="5" t="str">
        <f>IFERROR(__xludf.DUMMYFUNCTION("""COMPUTED_VALUE"""),"")</f>
        <v/>
      </c>
      <c r="D27126" s="5">
        <v>0.0</v>
      </c>
    </row>
    <row r="27127" ht="14.25" customHeight="1">
      <c r="A27127" s="5"/>
      <c r="B27127" s="5"/>
      <c r="C27127" s="5" t="str">
        <f>IFERROR(__xludf.DUMMYFUNCTION("""COMPUTED_VALUE"""),"")</f>
        <v/>
      </c>
      <c r="D27127" s="5">
        <v>0.0</v>
      </c>
    </row>
    <row r="27128" ht="14.25" customHeight="1">
      <c r="A27128" s="5"/>
      <c r="B27128" s="5"/>
      <c r="C27128" s="5" t="str">
        <f>IFERROR(__xludf.DUMMYFUNCTION("""COMPUTED_VALUE"""),"")</f>
        <v/>
      </c>
      <c r="D27128" s="5">
        <v>0.0</v>
      </c>
    </row>
    <row r="27129" ht="14.25" customHeight="1">
      <c r="A27129" s="5"/>
      <c r="B27129" s="5"/>
      <c r="C27129" s="5" t="str">
        <f>IFERROR(__xludf.DUMMYFUNCTION("""COMPUTED_VALUE"""),"")</f>
        <v/>
      </c>
      <c r="D27129" s="5">
        <v>0.0</v>
      </c>
    </row>
    <row r="27130" ht="14.25" customHeight="1">
      <c r="A27130" s="5"/>
      <c r="B27130" s="5"/>
      <c r="C27130" s="5" t="str">
        <f>IFERROR(__xludf.DUMMYFUNCTION("""COMPUTED_VALUE"""),"")</f>
        <v/>
      </c>
      <c r="D27130" s="5">
        <v>0.0</v>
      </c>
    </row>
    <row r="27131" ht="14.25" customHeight="1">
      <c r="A27131" s="5"/>
      <c r="B27131" s="5"/>
      <c r="C27131" s="5" t="str">
        <f>IFERROR(__xludf.DUMMYFUNCTION("""COMPUTED_VALUE"""),"")</f>
        <v/>
      </c>
      <c r="D27131" s="5">
        <v>0.0</v>
      </c>
    </row>
    <row r="27132" ht="14.25" customHeight="1">
      <c r="A27132" s="5"/>
      <c r="B27132" s="5"/>
      <c r="C27132" s="5" t="str">
        <f>IFERROR(__xludf.DUMMYFUNCTION("""COMPUTED_VALUE"""),"")</f>
        <v/>
      </c>
      <c r="D27132" s="5">
        <v>0.0</v>
      </c>
    </row>
    <row r="27133" ht="14.25" customHeight="1">
      <c r="A27133" s="5"/>
      <c r="B27133" s="5"/>
      <c r="C27133" s="5" t="str">
        <f>IFERROR(__xludf.DUMMYFUNCTION("""COMPUTED_VALUE"""),"")</f>
        <v/>
      </c>
      <c r="D27133" s="5">
        <v>0.0</v>
      </c>
    </row>
    <row r="27134" ht="14.25" customHeight="1">
      <c r="A27134" s="5"/>
      <c r="B27134" s="5"/>
      <c r="C27134" s="5" t="str">
        <f>IFERROR(__xludf.DUMMYFUNCTION("""COMPUTED_VALUE"""),"")</f>
        <v/>
      </c>
      <c r="D27134" s="5">
        <v>0.0</v>
      </c>
    </row>
    <row r="27135" ht="14.25" customHeight="1">
      <c r="A27135" s="5"/>
      <c r="B27135" s="5"/>
      <c r="C27135" s="5" t="str">
        <f>IFERROR(__xludf.DUMMYFUNCTION("""COMPUTED_VALUE"""),"")</f>
        <v/>
      </c>
      <c r="D27135" s="5">
        <v>0.0</v>
      </c>
    </row>
    <row r="27136" ht="14.25" customHeight="1">
      <c r="A27136" s="5"/>
      <c r="B27136" s="5"/>
      <c r="C27136" s="5" t="str">
        <f>IFERROR(__xludf.DUMMYFUNCTION("""COMPUTED_VALUE"""),"")</f>
        <v/>
      </c>
      <c r="D27136" s="5">
        <v>0.0</v>
      </c>
    </row>
    <row r="27137" ht="14.25" customHeight="1">
      <c r="A27137" s="5"/>
      <c r="B27137" s="5"/>
      <c r="C27137" s="5" t="str">
        <f>IFERROR(__xludf.DUMMYFUNCTION("""COMPUTED_VALUE"""),"")</f>
        <v/>
      </c>
      <c r="D27137" s="5">
        <v>0.0</v>
      </c>
    </row>
    <row r="27138" ht="14.25" customHeight="1">
      <c r="A27138" s="5"/>
      <c r="B27138" s="5"/>
      <c r="C27138" s="5" t="str">
        <f>IFERROR(__xludf.DUMMYFUNCTION("""COMPUTED_VALUE"""),"")</f>
        <v/>
      </c>
      <c r="D27138" s="5">
        <v>0.0</v>
      </c>
    </row>
    <row r="27139" ht="14.25" customHeight="1">
      <c r="A27139" s="5"/>
      <c r="B27139" s="5"/>
      <c r="C27139" s="5" t="str">
        <f>IFERROR(__xludf.DUMMYFUNCTION("""COMPUTED_VALUE"""),"")</f>
        <v/>
      </c>
      <c r="D27139" s="5">
        <v>0.0</v>
      </c>
    </row>
    <row r="27140" ht="14.25" customHeight="1">
      <c r="A27140" s="5"/>
      <c r="B27140" s="5"/>
      <c r="C27140" s="5" t="str">
        <f>IFERROR(__xludf.DUMMYFUNCTION("""COMPUTED_VALUE"""),"")</f>
        <v/>
      </c>
      <c r="D27140" s="5">
        <v>0.0</v>
      </c>
    </row>
    <row r="27141" ht="14.25" customHeight="1">
      <c r="A27141" s="5"/>
      <c r="B27141" s="5"/>
      <c r="C27141" s="5" t="str">
        <f>IFERROR(__xludf.DUMMYFUNCTION("""COMPUTED_VALUE"""),"")</f>
        <v/>
      </c>
      <c r="D27141" s="5">
        <v>0.0</v>
      </c>
    </row>
    <row r="27142" ht="14.25" customHeight="1">
      <c r="A27142" s="5"/>
      <c r="B27142" s="5"/>
      <c r="C27142" s="5" t="str">
        <f>IFERROR(__xludf.DUMMYFUNCTION("""COMPUTED_VALUE"""),"")</f>
        <v/>
      </c>
      <c r="D27142" s="5">
        <v>0.0</v>
      </c>
    </row>
    <row r="27143" ht="14.25" customHeight="1">
      <c r="A27143" s="5"/>
      <c r="B27143" s="5"/>
      <c r="C27143" s="5" t="str">
        <f>IFERROR(__xludf.DUMMYFUNCTION("""COMPUTED_VALUE"""),"")</f>
        <v/>
      </c>
      <c r="D27143" s="5">
        <v>0.0</v>
      </c>
    </row>
    <row r="27144" ht="14.25" customHeight="1">
      <c r="A27144" s="5"/>
      <c r="B27144" s="5"/>
      <c r="C27144" s="5" t="str">
        <f>IFERROR(__xludf.DUMMYFUNCTION("""COMPUTED_VALUE"""),"")</f>
        <v/>
      </c>
      <c r="D27144" s="5">
        <v>0.0</v>
      </c>
    </row>
    <row r="27145" ht="14.25" customHeight="1">
      <c r="A27145" s="5"/>
      <c r="B27145" s="5"/>
      <c r="C27145" s="5" t="str">
        <f>IFERROR(__xludf.DUMMYFUNCTION("""COMPUTED_VALUE"""),"")</f>
        <v/>
      </c>
      <c r="D27145" s="5">
        <v>0.0</v>
      </c>
    </row>
    <row r="27146" ht="14.25" customHeight="1">
      <c r="A27146" s="5"/>
      <c r="B27146" s="5"/>
      <c r="C27146" s="5" t="str">
        <f>IFERROR(__xludf.DUMMYFUNCTION("""COMPUTED_VALUE"""),"")</f>
        <v/>
      </c>
      <c r="D27146" s="5">
        <v>0.0</v>
      </c>
    </row>
    <row r="27147" ht="14.25" customHeight="1">
      <c r="A27147" s="5"/>
      <c r="B27147" s="5"/>
      <c r="C27147" s="5" t="str">
        <f>IFERROR(__xludf.DUMMYFUNCTION("""COMPUTED_VALUE"""),"")</f>
        <v/>
      </c>
      <c r="D27147" s="5">
        <v>0.0</v>
      </c>
    </row>
    <row r="27148" ht="14.25" customHeight="1">
      <c r="A27148" s="5"/>
      <c r="B27148" s="5"/>
      <c r="C27148" s="5" t="str">
        <f>IFERROR(__xludf.DUMMYFUNCTION("""COMPUTED_VALUE"""),"")</f>
        <v/>
      </c>
      <c r="D27148" s="5">
        <v>0.0</v>
      </c>
    </row>
    <row r="27149" ht="14.25" customHeight="1">
      <c r="A27149" s="5"/>
      <c r="B27149" s="5"/>
      <c r="C27149" s="5" t="str">
        <f>IFERROR(__xludf.DUMMYFUNCTION("""COMPUTED_VALUE"""),"")</f>
        <v/>
      </c>
      <c r="D27149" s="5">
        <v>0.0</v>
      </c>
    </row>
    <row r="27150" ht="14.25" customHeight="1">
      <c r="A27150" s="5"/>
      <c r="B27150" s="5"/>
      <c r="C27150" s="5" t="str">
        <f>IFERROR(__xludf.DUMMYFUNCTION("""COMPUTED_VALUE"""),"")</f>
        <v/>
      </c>
      <c r="D27150" s="5">
        <v>0.0</v>
      </c>
    </row>
    <row r="27151" ht="14.25" customHeight="1">
      <c r="A27151" s="5"/>
      <c r="B27151" s="5"/>
      <c r="C27151" s="5" t="str">
        <f>IFERROR(__xludf.DUMMYFUNCTION("""COMPUTED_VALUE"""),"")</f>
        <v/>
      </c>
      <c r="D27151" s="5">
        <v>0.0</v>
      </c>
    </row>
    <row r="27152" ht="14.25" customHeight="1">
      <c r="A27152" s="5"/>
      <c r="B27152" s="5"/>
      <c r="C27152" s="5" t="str">
        <f>IFERROR(__xludf.DUMMYFUNCTION("""COMPUTED_VALUE"""),"")</f>
        <v/>
      </c>
      <c r="D27152" s="5">
        <v>0.0</v>
      </c>
    </row>
    <row r="27153" ht="14.25" customHeight="1">
      <c r="A27153" s="5"/>
      <c r="B27153" s="5"/>
      <c r="C27153" s="5" t="str">
        <f>IFERROR(__xludf.DUMMYFUNCTION("""COMPUTED_VALUE"""),"")</f>
        <v/>
      </c>
      <c r="D27153" s="5">
        <v>0.0</v>
      </c>
    </row>
    <row r="27154" ht="14.25" customHeight="1">
      <c r="A27154" s="5"/>
      <c r="B27154" s="5"/>
      <c r="C27154" s="5" t="str">
        <f>IFERROR(__xludf.DUMMYFUNCTION("""COMPUTED_VALUE"""),"")</f>
        <v/>
      </c>
      <c r="D27154" s="5">
        <v>0.0</v>
      </c>
    </row>
    <row r="27155" ht="14.25" customHeight="1">
      <c r="A27155" s="5"/>
      <c r="B27155" s="5"/>
      <c r="C27155" s="5" t="str">
        <f>IFERROR(__xludf.DUMMYFUNCTION("""COMPUTED_VALUE"""),"")</f>
        <v/>
      </c>
      <c r="D27155" s="5">
        <v>0.0</v>
      </c>
    </row>
    <row r="27156" ht="14.25" customHeight="1">
      <c r="A27156" s="5"/>
      <c r="B27156" s="5"/>
      <c r="C27156" s="5" t="str">
        <f>IFERROR(__xludf.DUMMYFUNCTION("""COMPUTED_VALUE"""),"")</f>
        <v/>
      </c>
      <c r="D27156" s="5">
        <v>0.0</v>
      </c>
    </row>
    <row r="27157" ht="14.25" customHeight="1">
      <c r="A27157" s="5"/>
      <c r="B27157" s="5"/>
      <c r="C27157" s="5" t="str">
        <f>IFERROR(__xludf.DUMMYFUNCTION("""COMPUTED_VALUE"""),"")</f>
        <v/>
      </c>
      <c r="D27157" s="5">
        <v>0.0</v>
      </c>
    </row>
    <row r="27158" ht="14.25" customHeight="1">
      <c r="A27158" s="5"/>
      <c r="B27158" s="5"/>
      <c r="C27158" s="5" t="str">
        <f>IFERROR(__xludf.DUMMYFUNCTION("""COMPUTED_VALUE"""),"")</f>
        <v/>
      </c>
      <c r="D27158" s="5">
        <v>0.0</v>
      </c>
    </row>
    <row r="27159" ht="14.25" customHeight="1">
      <c r="A27159" s="5"/>
      <c r="B27159" s="5"/>
      <c r="C27159" s="5" t="str">
        <f>IFERROR(__xludf.DUMMYFUNCTION("""COMPUTED_VALUE"""),"")</f>
        <v/>
      </c>
      <c r="D27159" s="5">
        <v>0.0</v>
      </c>
    </row>
    <row r="27160" ht="14.25" customHeight="1">
      <c r="A27160" s="5"/>
      <c r="B27160" s="5"/>
      <c r="C27160" s="5" t="str">
        <f>IFERROR(__xludf.DUMMYFUNCTION("""COMPUTED_VALUE"""),"")</f>
        <v/>
      </c>
      <c r="D27160" s="5">
        <v>0.0</v>
      </c>
    </row>
    <row r="27161" ht="14.25" customHeight="1">
      <c r="A27161" s="5"/>
      <c r="B27161" s="5"/>
      <c r="C27161" s="5" t="str">
        <f>IFERROR(__xludf.DUMMYFUNCTION("""COMPUTED_VALUE"""),"")</f>
        <v/>
      </c>
      <c r="D27161" s="5">
        <v>0.0</v>
      </c>
    </row>
    <row r="27162" ht="14.25" customHeight="1">
      <c r="A27162" s="5"/>
      <c r="B27162" s="5"/>
      <c r="C27162" s="5" t="str">
        <f>IFERROR(__xludf.DUMMYFUNCTION("""COMPUTED_VALUE"""),"")</f>
        <v/>
      </c>
      <c r="D27162" s="5">
        <v>0.0</v>
      </c>
    </row>
    <row r="27163" ht="14.25" customHeight="1">
      <c r="A27163" s="5"/>
      <c r="B27163" s="5"/>
      <c r="C27163" s="5" t="str">
        <f>IFERROR(__xludf.DUMMYFUNCTION("""COMPUTED_VALUE"""),"")</f>
        <v/>
      </c>
      <c r="D27163" s="5">
        <v>0.0</v>
      </c>
    </row>
    <row r="27164" ht="14.25" customHeight="1">
      <c r="A27164" s="5"/>
      <c r="B27164" s="5"/>
      <c r="C27164" s="5" t="str">
        <f>IFERROR(__xludf.DUMMYFUNCTION("""COMPUTED_VALUE"""),"")</f>
        <v/>
      </c>
      <c r="D27164" s="5">
        <v>0.0</v>
      </c>
    </row>
    <row r="27165" ht="14.25" customHeight="1">
      <c r="A27165" s="5"/>
      <c r="B27165" s="5"/>
      <c r="C27165" s="5" t="str">
        <f>IFERROR(__xludf.DUMMYFUNCTION("""COMPUTED_VALUE"""),"")</f>
        <v/>
      </c>
      <c r="D27165" s="5">
        <v>0.0</v>
      </c>
    </row>
    <row r="27166" ht="14.25" customHeight="1">
      <c r="A27166" s="5"/>
      <c r="B27166" s="5"/>
      <c r="C27166" s="5" t="str">
        <f>IFERROR(__xludf.DUMMYFUNCTION("""COMPUTED_VALUE"""),"")</f>
        <v/>
      </c>
      <c r="D27166" s="5">
        <v>0.0</v>
      </c>
    </row>
    <row r="27167" ht="14.25" customHeight="1">
      <c r="A27167" s="5"/>
      <c r="B27167" s="5"/>
      <c r="C27167" s="5" t="str">
        <f>IFERROR(__xludf.DUMMYFUNCTION("""COMPUTED_VALUE"""),"")</f>
        <v/>
      </c>
      <c r="D27167" s="5">
        <v>0.0</v>
      </c>
    </row>
    <row r="27168" ht="14.25" customHeight="1">
      <c r="A27168" s="5"/>
      <c r="B27168" s="5"/>
      <c r="C27168" s="5" t="str">
        <f>IFERROR(__xludf.DUMMYFUNCTION("""COMPUTED_VALUE"""),"")</f>
        <v/>
      </c>
      <c r="D27168" s="5">
        <v>0.0</v>
      </c>
    </row>
    <row r="27169" ht="14.25" customHeight="1">
      <c r="A27169" s="5"/>
      <c r="B27169" s="5"/>
      <c r="C27169" s="5" t="str">
        <f>IFERROR(__xludf.DUMMYFUNCTION("""COMPUTED_VALUE"""),"")</f>
        <v/>
      </c>
      <c r="D27169" s="5">
        <v>0.0</v>
      </c>
    </row>
    <row r="27170" ht="14.25" customHeight="1">
      <c r="A27170" s="5"/>
      <c r="B27170" s="5"/>
      <c r="C27170" s="5" t="str">
        <f>IFERROR(__xludf.DUMMYFUNCTION("""COMPUTED_VALUE"""),"")</f>
        <v/>
      </c>
      <c r="D27170" s="5">
        <v>0.0</v>
      </c>
    </row>
    <row r="27171" ht="14.25" customHeight="1">
      <c r="A27171" s="5"/>
      <c r="B27171" s="5"/>
      <c r="C27171" s="5" t="str">
        <f>IFERROR(__xludf.DUMMYFUNCTION("""COMPUTED_VALUE"""),"")</f>
        <v/>
      </c>
      <c r="D27171" s="5">
        <v>0.0</v>
      </c>
    </row>
    <row r="27172" ht="14.25" customHeight="1">
      <c r="A27172" s="5"/>
      <c r="B27172" s="5"/>
      <c r="C27172" s="5" t="str">
        <f>IFERROR(__xludf.DUMMYFUNCTION("""COMPUTED_VALUE"""),"")</f>
        <v/>
      </c>
      <c r="D27172" s="5">
        <v>0.0</v>
      </c>
    </row>
    <row r="27173" ht="14.25" customHeight="1">
      <c r="A27173" s="5"/>
      <c r="B27173" s="5"/>
      <c r="C27173" s="5" t="str">
        <f>IFERROR(__xludf.DUMMYFUNCTION("""COMPUTED_VALUE"""),"")</f>
        <v/>
      </c>
      <c r="D27173" s="5">
        <v>0.0</v>
      </c>
    </row>
    <row r="27174" ht="14.25" customHeight="1">
      <c r="A27174" s="5"/>
      <c r="B27174" s="5"/>
      <c r="C27174" s="5" t="str">
        <f>IFERROR(__xludf.DUMMYFUNCTION("""COMPUTED_VALUE"""),"")</f>
        <v/>
      </c>
      <c r="D27174" s="5">
        <v>0.0</v>
      </c>
    </row>
    <row r="27175" ht="14.25" customHeight="1">
      <c r="A27175" s="5"/>
      <c r="B27175" s="5"/>
      <c r="C27175" s="5" t="str">
        <f>IFERROR(__xludf.DUMMYFUNCTION("""COMPUTED_VALUE"""),"")</f>
        <v/>
      </c>
      <c r="D27175" s="5">
        <v>0.0</v>
      </c>
    </row>
    <row r="27176" ht="14.25" customHeight="1">
      <c r="A27176" s="5"/>
      <c r="B27176" s="5"/>
      <c r="C27176" s="5" t="str">
        <f>IFERROR(__xludf.DUMMYFUNCTION("""COMPUTED_VALUE"""),"")</f>
        <v/>
      </c>
      <c r="D27176" s="5">
        <v>0.0</v>
      </c>
    </row>
    <row r="27177" ht="14.25" customHeight="1">
      <c r="A27177" s="5"/>
      <c r="B27177" s="5"/>
      <c r="C27177" s="5" t="str">
        <f>IFERROR(__xludf.DUMMYFUNCTION("""COMPUTED_VALUE"""),"")</f>
        <v/>
      </c>
      <c r="D27177" s="5">
        <v>0.0</v>
      </c>
    </row>
    <row r="27178" ht="14.25" customHeight="1">
      <c r="A27178" s="5"/>
      <c r="B27178" s="5"/>
      <c r="C27178" s="5" t="str">
        <f>IFERROR(__xludf.DUMMYFUNCTION("""COMPUTED_VALUE"""),"")</f>
        <v/>
      </c>
      <c r="D27178" s="5">
        <v>0.0</v>
      </c>
    </row>
    <row r="27179" ht="14.25" customHeight="1">
      <c r="A27179" s="5"/>
      <c r="B27179" s="5"/>
      <c r="C27179" s="5" t="str">
        <f>IFERROR(__xludf.DUMMYFUNCTION("""COMPUTED_VALUE"""),"")</f>
        <v/>
      </c>
      <c r="D27179" s="5">
        <v>0.0</v>
      </c>
    </row>
    <row r="27180" ht="14.25" customHeight="1">
      <c r="A27180" s="5"/>
      <c r="B27180" s="5"/>
      <c r="C27180" s="5" t="str">
        <f>IFERROR(__xludf.DUMMYFUNCTION("""COMPUTED_VALUE"""),"")</f>
        <v/>
      </c>
      <c r="D27180" s="5">
        <v>0.0</v>
      </c>
    </row>
    <row r="27181" ht="14.25" customHeight="1">
      <c r="A27181" s="5"/>
      <c r="B27181" s="5"/>
      <c r="C27181" s="5" t="str">
        <f>IFERROR(__xludf.DUMMYFUNCTION("""COMPUTED_VALUE"""),"")</f>
        <v/>
      </c>
      <c r="D27181" s="5">
        <v>0.0</v>
      </c>
    </row>
    <row r="27182" ht="14.25" customHeight="1">
      <c r="A27182" s="5"/>
      <c r="B27182" s="5"/>
      <c r="C27182" s="5" t="str">
        <f>IFERROR(__xludf.DUMMYFUNCTION("""COMPUTED_VALUE"""),"")</f>
        <v/>
      </c>
      <c r="D27182" s="5">
        <v>0.0</v>
      </c>
    </row>
    <row r="27183" ht="14.25" customHeight="1">
      <c r="A27183" s="5"/>
      <c r="B27183" s="5"/>
      <c r="C27183" s="5" t="str">
        <f>IFERROR(__xludf.DUMMYFUNCTION("""COMPUTED_VALUE"""),"")</f>
        <v/>
      </c>
      <c r="D27183" s="5">
        <v>0.0</v>
      </c>
    </row>
    <row r="27184" ht="14.25" customHeight="1">
      <c r="A27184" s="5"/>
      <c r="B27184" s="5"/>
      <c r="C27184" s="5" t="str">
        <f>IFERROR(__xludf.DUMMYFUNCTION("""COMPUTED_VALUE"""),"")</f>
        <v/>
      </c>
      <c r="D27184" s="5">
        <v>0.0</v>
      </c>
    </row>
    <row r="27185" ht="14.25" customHeight="1">
      <c r="A27185" s="5"/>
      <c r="B27185" s="5"/>
      <c r="C27185" s="5" t="str">
        <f>IFERROR(__xludf.DUMMYFUNCTION("""COMPUTED_VALUE"""),"")</f>
        <v/>
      </c>
      <c r="D27185" s="5">
        <v>0.0</v>
      </c>
    </row>
    <row r="27186" ht="14.25" customHeight="1">
      <c r="A27186" s="5"/>
      <c r="B27186" s="5"/>
      <c r="C27186" s="5" t="str">
        <f>IFERROR(__xludf.DUMMYFUNCTION("""COMPUTED_VALUE"""),"")</f>
        <v/>
      </c>
      <c r="D27186" s="5">
        <v>0.0</v>
      </c>
    </row>
    <row r="27187" ht="14.25" customHeight="1">
      <c r="A27187" s="5"/>
      <c r="B27187" s="5"/>
      <c r="C27187" s="5" t="str">
        <f>IFERROR(__xludf.DUMMYFUNCTION("""COMPUTED_VALUE"""),"")</f>
        <v/>
      </c>
      <c r="D27187" s="5">
        <v>0.0</v>
      </c>
    </row>
    <row r="27188" ht="14.25" customHeight="1">
      <c r="A27188" s="5"/>
      <c r="B27188" s="5"/>
      <c r="C27188" s="5" t="str">
        <f>IFERROR(__xludf.DUMMYFUNCTION("""COMPUTED_VALUE"""),"")</f>
        <v/>
      </c>
      <c r="D27188" s="5">
        <v>0.0</v>
      </c>
    </row>
    <row r="27189" ht="14.25" customHeight="1">
      <c r="A27189" s="5"/>
      <c r="B27189" s="5"/>
      <c r="C27189" s="5" t="str">
        <f>IFERROR(__xludf.DUMMYFUNCTION("""COMPUTED_VALUE"""),"")</f>
        <v/>
      </c>
      <c r="D27189" s="5">
        <v>0.0</v>
      </c>
    </row>
    <row r="27190" ht="14.25" customHeight="1">
      <c r="A27190" s="5"/>
      <c r="B27190" s="5"/>
      <c r="C27190" s="5" t="str">
        <f>IFERROR(__xludf.DUMMYFUNCTION("""COMPUTED_VALUE"""),"")</f>
        <v/>
      </c>
      <c r="D27190" s="5">
        <v>0.0</v>
      </c>
    </row>
    <row r="27191" ht="14.25" customHeight="1">
      <c r="A27191" s="5"/>
      <c r="B27191" s="5"/>
      <c r="C27191" s="5" t="str">
        <f>IFERROR(__xludf.DUMMYFUNCTION("""COMPUTED_VALUE"""),"")</f>
        <v/>
      </c>
      <c r="D27191" s="5">
        <v>0.0</v>
      </c>
    </row>
    <row r="27192" ht="14.25" customHeight="1">
      <c r="A27192" s="5"/>
      <c r="B27192" s="5"/>
      <c r="C27192" s="5" t="str">
        <f>IFERROR(__xludf.DUMMYFUNCTION("""COMPUTED_VALUE"""),"")</f>
        <v/>
      </c>
      <c r="D27192" s="5">
        <v>0.0</v>
      </c>
    </row>
    <row r="27193" ht="14.25" customHeight="1">
      <c r="A27193" s="5"/>
      <c r="B27193" s="5"/>
      <c r="C27193" s="5" t="str">
        <f>IFERROR(__xludf.DUMMYFUNCTION("""COMPUTED_VALUE"""),"")</f>
        <v/>
      </c>
      <c r="D27193" s="5">
        <v>0.0</v>
      </c>
    </row>
    <row r="27194" ht="14.25" customHeight="1">
      <c r="A27194" s="5"/>
      <c r="B27194" s="5"/>
      <c r="C27194" s="5" t="str">
        <f>IFERROR(__xludf.DUMMYFUNCTION("""COMPUTED_VALUE"""),"")</f>
        <v/>
      </c>
      <c r="D27194" s="5">
        <v>0.0</v>
      </c>
    </row>
    <row r="27195" ht="14.25" customHeight="1">
      <c r="A27195" s="5"/>
      <c r="B27195" s="5"/>
      <c r="C27195" s="5" t="str">
        <f>IFERROR(__xludf.DUMMYFUNCTION("""COMPUTED_VALUE"""),"")</f>
        <v/>
      </c>
      <c r="D27195" s="5">
        <v>0.0</v>
      </c>
    </row>
    <row r="27196" ht="14.25" customHeight="1">
      <c r="A27196" s="5"/>
      <c r="B27196" s="5"/>
      <c r="C27196" s="5" t="str">
        <f>IFERROR(__xludf.DUMMYFUNCTION("""COMPUTED_VALUE"""),"")</f>
        <v/>
      </c>
      <c r="D27196" s="5">
        <v>0.0</v>
      </c>
    </row>
    <row r="27197" ht="14.25" customHeight="1">
      <c r="A27197" s="5"/>
      <c r="B27197" s="5"/>
      <c r="C27197" s="5" t="str">
        <f>IFERROR(__xludf.DUMMYFUNCTION("""COMPUTED_VALUE"""),"")</f>
        <v/>
      </c>
      <c r="D27197" s="5">
        <v>0.0</v>
      </c>
    </row>
    <row r="27198" ht="14.25" customHeight="1">
      <c r="A27198" s="5"/>
      <c r="B27198" s="5"/>
      <c r="C27198" s="5" t="str">
        <f>IFERROR(__xludf.DUMMYFUNCTION("""COMPUTED_VALUE"""),"")</f>
        <v/>
      </c>
      <c r="D27198" s="5">
        <v>0.0</v>
      </c>
    </row>
    <row r="27199" ht="14.25" customHeight="1">
      <c r="A27199" s="5"/>
      <c r="B27199" s="5"/>
      <c r="C27199" s="5" t="str">
        <f>IFERROR(__xludf.DUMMYFUNCTION("""COMPUTED_VALUE"""),"")</f>
        <v/>
      </c>
      <c r="D27199" s="5">
        <v>0.0</v>
      </c>
    </row>
    <row r="27200" ht="14.25" customHeight="1">
      <c r="A27200" s="5"/>
      <c r="B27200" s="5"/>
      <c r="C27200" s="5" t="str">
        <f>IFERROR(__xludf.DUMMYFUNCTION("""COMPUTED_VALUE"""),"")</f>
        <v/>
      </c>
      <c r="D27200" s="5">
        <v>0.0</v>
      </c>
    </row>
    <row r="27201" ht="14.25" customHeight="1">
      <c r="A27201" s="5"/>
      <c r="B27201" s="5"/>
      <c r="C27201" s="5" t="str">
        <f>IFERROR(__xludf.DUMMYFUNCTION("""COMPUTED_VALUE"""),"")</f>
        <v/>
      </c>
      <c r="D27201" s="5">
        <v>0.0</v>
      </c>
    </row>
    <row r="27202" ht="14.25" customHeight="1">
      <c r="A27202" s="5"/>
      <c r="B27202" s="5"/>
      <c r="C27202" s="5" t="str">
        <f>IFERROR(__xludf.DUMMYFUNCTION("""COMPUTED_VALUE"""),"")</f>
        <v/>
      </c>
      <c r="D27202" s="5">
        <v>0.0</v>
      </c>
    </row>
    <row r="27203" ht="14.25" customHeight="1">
      <c r="A27203" s="5"/>
      <c r="B27203" s="5"/>
      <c r="C27203" s="5" t="str">
        <f>IFERROR(__xludf.DUMMYFUNCTION("""COMPUTED_VALUE"""),"")</f>
        <v/>
      </c>
      <c r="D27203" s="5">
        <v>0.0</v>
      </c>
    </row>
    <row r="27204" ht="14.25" customHeight="1">
      <c r="A27204" s="5"/>
      <c r="B27204" s="5"/>
      <c r="C27204" s="5" t="str">
        <f>IFERROR(__xludf.DUMMYFUNCTION("""COMPUTED_VALUE"""),"")</f>
        <v/>
      </c>
      <c r="D27204" s="5">
        <v>0.0</v>
      </c>
    </row>
    <row r="27205" ht="14.25" customHeight="1">
      <c r="A27205" s="5"/>
      <c r="B27205" s="5"/>
      <c r="C27205" s="5" t="str">
        <f>IFERROR(__xludf.DUMMYFUNCTION("""COMPUTED_VALUE"""),"")</f>
        <v/>
      </c>
      <c r="D27205" s="5">
        <v>0.0</v>
      </c>
    </row>
    <row r="27206" ht="14.25" customHeight="1">
      <c r="A27206" s="5"/>
      <c r="B27206" s="5"/>
      <c r="C27206" s="5" t="str">
        <f>IFERROR(__xludf.DUMMYFUNCTION("""COMPUTED_VALUE"""),"")</f>
        <v/>
      </c>
      <c r="D27206" s="5">
        <v>0.0</v>
      </c>
    </row>
    <row r="27207" ht="14.25" customHeight="1">
      <c r="A27207" s="5"/>
      <c r="B27207" s="5"/>
      <c r="C27207" s="5" t="str">
        <f>IFERROR(__xludf.DUMMYFUNCTION("""COMPUTED_VALUE"""),"")</f>
        <v/>
      </c>
      <c r="D27207" s="5">
        <v>0.0</v>
      </c>
    </row>
    <row r="27208" ht="14.25" customHeight="1">
      <c r="A27208" s="5"/>
      <c r="B27208" s="5"/>
      <c r="C27208" s="5" t="str">
        <f>IFERROR(__xludf.DUMMYFUNCTION("""COMPUTED_VALUE"""),"")</f>
        <v/>
      </c>
      <c r="D27208" s="5">
        <v>0.0</v>
      </c>
    </row>
    <row r="27209" ht="14.25" customHeight="1">
      <c r="A27209" s="5"/>
      <c r="B27209" s="5"/>
      <c r="C27209" s="5" t="str">
        <f>IFERROR(__xludf.DUMMYFUNCTION("""COMPUTED_VALUE"""),"")</f>
        <v/>
      </c>
      <c r="D27209" s="5">
        <v>0.0</v>
      </c>
    </row>
    <row r="27210" ht="14.25" customHeight="1">
      <c r="A27210" s="5"/>
      <c r="B27210" s="5"/>
      <c r="C27210" s="5" t="str">
        <f>IFERROR(__xludf.DUMMYFUNCTION("""COMPUTED_VALUE"""),"")</f>
        <v/>
      </c>
      <c r="D27210" s="5">
        <v>0.0</v>
      </c>
    </row>
    <row r="27211" ht="14.25" customHeight="1">
      <c r="A27211" s="5"/>
      <c r="B27211" s="5"/>
      <c r="C27211" s="5" t="str">
        <f>IFERROR(__xludf.DUMMYFUNCTION("""COMPUTED_VALUE"""),"")</f>
        <v/>
      </c>
      <c r="D27211" s="5">
        <v>0.0</v>
      </c>
    </row>
    <row r="27212" ht="14.25" customHeight="1">
      <c r="A27212" s="5"/>
      <c r="B27212" s="5"/>
      <c r="C27212" s="5" t="str">
        <f>IFERROR(__xludf.DUMMYFUNCTION("""COMPUTED_VALUE"""),"")</f>
        <v/>
      </c>
      <c r="D27212" s="5">
        <v>0.0</v>
      </c>
    </row>
    <row r="27213" ht="14.25" customHeight="1">
      <c r="A27213" s="5"/>
      <c r="B27213" s="5"/>
      <c r="C27213" s="5" t="str">
        <f>IFERROR(__xludf.DUMMYFUNCTION("""COMPUTED_VALUE"""),"")</f>
        <v/>
      </c>
      <c r="D27213" s="5">
        <v>0.0</v>
      </c>
    </row>
    <row r="27214" ht="14.25" customHeight="1">
      <c r="A27214" s="5"/>
      <c r="B27214" s="5"/>
      <c r="C27214" s="5" t="str">
        <f>IFERROR(__xludf.DUMMYFUNCTION("""COMPUTED_VALUE"""),"")</f>
        <v/>
      </c>
      <c r="D27214" s="5">
        <v>0.0</v>
      </c>
    </row>
    <row r="27215" ht="14.25" customHeight="1">
      <c r="A27215" s="5"/>
      <c r="B27215" s="5"/>
      <c r="C27215" s="5" t="str">
        <f>IFERROR(__xludf.DUMMYFUNCTION("""COMPUTED_VALUE"""),"")</f>
        <v/>
      </c>
      <c r="D27215" s="5">
        <v>0.0</v>
      </c>
    </row>
    <row r="27216" ht="14.25" customHeight="1">
      <c r="A27216" s="5"/>
      <c r="B27216" s="5"/>
      <c r="C27216" s="5" t="str">
        <f>IFERROR(__xludf.DUMMYFUNCTION("""COMPUTED_VALUE"""),"")</f>
        <v/>
      </c>
      <c r="D27216" s="5">
        <v>0.0</v>
      </c>
    </row>
    <row r="27217" ht="14.25" customHeight="1">
      <c r="A27217" s="5"/>
      <c r="B27217" s="5"/>
      <c r="C27217" s="5" t="str">
        <f>IFERROR(__xludf.DUMMYFUNCTION("""COMPUTED_VALUE"""),"")</f>
        <v/>
      </c>
      <c r="D27217" s="5">
        <v>0.0</v>
      </c>
    </row>
    <row r="27218" ht="14.25" customHeight="1">
      <c r="A27218" s="5"/>
      <c r="B27218" s="5"/>
      <c r="C27218" s="5" t="str">
        <f>IFERROR(__xludf.DUMMYFUNCTION("""COMPUTED_VALUE"""),"")</f>
        <v/>
      </c>
      <c r="D27218" s="5">
        <v>0.0</v>
      </c>
    </row>
    <row r="27219" ht="14.25" customHeight="1">
      <c r="A27219" s="5"/>
      <c r="B27219" s="5"/>
      <c r="C27219" s="5" t="str">
        <f>IFERROR(__xludf.DUMMYFUNCTION("""COMPUTED_VALUE"""),"")</f>
        <v/>
      </c>
      <c r="D27219" s="5">
        <v>0.0</v>
      </c>
    </row>
    <row r="27220" ht="14.25" customHeight="1">
      <c r="A27220" s="5"/>
      <c r="B27220" s="5"/>
      <c r="C27220" s="5" t="str">
        <f>IFERROR(__xludf.DUMMYFUNCTION("""COMPUTED_VALUE"""),"")</f>
        <v/>
      </c>
      <c r="D27220" s="5">
        <v>0.0</v>
      </c>
    </row>
    <row r="27221" ht="14.25" customHeight="1">
      <c r="A27221" s="5"/>
      <c r="B27221" s="5"/>
      <c r="C27221" s="5" t="str">
        <f>IFERROR(__xludf.DUMMYFUNCTION("""COMPUTED_VALUE"""),"")</f>
        <v/>
      </c>
      <c r="D27221" s="5">
        <v>0.0</v>
      </c>
    </row>
    <row r="27222" ht="14.25" customHeight="1">
      <c r="A27222" s="5"/>
      <c r="B27222" s="5"/>
      <c r="C27222" s="5" t="str">
        <f>IFERROR(__xludf.DUMMYFUNCTION("""COMPUTED_VALUE"""),"")</f>
        <v/>
      </c>
      <c r="D27222" s="5">
        <v>0.0</v>
      </c>
    </row>
    <row r="27223" ht="14.25" customHeight="1">
      <c r="A27223" s="5"/>
      <c r="B27223" s="5"/>
      <c r="C27223" s="5" t="str">
        <f>IFERROR(__xludf.DUMMYFUNCTION("""COMPUTED_VALUE"""),"")</f>
        <v/>
      </c>
      <c r="D27223" s="5">
        <v>0.0</v>
      </c>
    </row>
    <row r="27224" ht="14.25" customHeight="1">
      <c r="A27224" s="5"/>
      <c r="B27224" s="5"/>
      <c r="C27224" s="5" t="str">
        <f>IFERROR(__xludf.DUMMYFUNCTION("""COMPUTED_VALUE"""),"")</f>
        <v/>
      </c>
      <c r="D27224" s="5">
        <v>0.0</v>
      </c>
    </row>
    <row r="27225" ht="14.25" customHeight="1">
      <c r="A27225" s="5"/>
      <c r="B27225" s="5"/>
      <c r="C27225" s="5" t="str">
        <f>IFERROR(__xludf.DUMMYFUNCTION("""COMPUTED_VALUE"""),"")</f>
        <v/>
      </c>
      <c r="D27225" s="5">
        <v>0.0</v>
      </c>
    </row>
    <row r="27226" ht="14.25" customHeight="1">
      <c r="A27226" s="5"/>
      <c r="B27226" s="5"/>
      <c r="C27226" s="5" t="str">
        <f>IFERROR(__xludf.DUMMYFUNCTION("""COMPUTED_VALUE"""),"")</f>
        <v/>
      </c>
      <c r="D27226" s="5">
        <v>0.0</v>
      </c>
    </row>
    <row r="27227" ht="14.25" customHeight="1">
      <c r="A27227" s="5"/>
      <c r="B27227" s="5"/>
      <c r="C27227" s="5" t="str">
        <f>IFERROR(__xludf.DUMMYFUNCTION("""COMPUTED_VALUE"""),"")</f>
        <v/>
      </c>
      <c r="D27227" s="5">
        <v>0.0</v>
      </c>
    </row>
    <row r="27228" ht="14.25" customHeight="1">
      <c r="A27228" s="5"/>
      <c r="B27228" s="5"/>
      <c r="C27228" s="5" t="str">
        <f>IFERROR(__xludf.DUMMYFUNCTION("""COMPUTED_VALUE"""),"")</f>
        <v/>
      </c>
      <c r="D27228" s="5">
        <v>0.0</v>
      </c>
    </row>
    <row r="27229" ht="14.25" customHeight="1">
      <c r="A27229" s="5"/>
      <c r="B27229" s="5"/>
      <c r="C27229" s="5" t="str">
        <f>IFERROR(__xludf.DUMMYFUNCTION("""COMPUTED_VALUE"""),"")</f>
        <v/>
      </c>
      <c r="D27229" s="5">
        <v>0.0</v>
      </c>
    </row>
    <row r="27230" ht="14.25" customHeight="1">
      <c r="A27230" s="5"/>
      <c r="B27230" s="5"/>
      <c r="C27230" s="5" t="str">
        <f>IFERROR(__xludf.DUMMYFUNCTION("""COMPUTED_VALUE"""),"")</f>
        <v/>
      </c>
      <c r="D27230" s="5">
        <v>0.0</v>
      </c>
    </row>
    <row r="27231" ht="14.25" customHeight="1">
      <c r="A27231" s="5"/>
      <c r="B27231" s="5"/>
      <c r="C27231" s="5" t="str">
        <f>IFERROR(__xludf.DUMMYFUNCTION("""COMPUTED_VALUE"""),"")</f>
        <v/>
      </c>
      <c r="D27231" s="5">
        <v>0.0</v>
      </c>
    </row>
    <row r="27232" ht="14.25" customHeight="1">
      <c r="A27232" s="5"/>
      <c r="B27232" s="5"/>
      <c r="C27232" s="5" t="str">
        <f>IFERROR(__xludf.DUMMYFUNCTION("""COMPUTED_VALUE"""),"")</f>
        <v/>
      </c>
      <c r="D27232" s="5">
        <v>0.0</v>
      </c>
    </row>
    <row r="27233" ht="14.25" customHeight="1">
      <c r="A27233" s="5"/>
      <c r="B27233" s="5"/>
      <c r="C27233" s="5" t="str">
        <f>IFERROR(__xludf.DUMMYFUNCTION("""COMPUTED_VALUE"""),"")</f>
        <v/>
      </c>
      <c r="D27233" s="5">
        <v>0.0</v>
      </c>
    </row>
    <row r="27234" ht="14.25" customHeight="1">
      <c r="A27234" s="5"/>
      <c r="B27234" s="5"/>
      <c r="C27234" s="5" t="str">
        <f>IFERROR(__xludf.DUMMYFUNCTION("""COMPUTED_VALUE"""),"")</f>
        <v/>
      </c>
      <c r="D27234" s="5">
        <v>0.0</v>
      </c>
    </row>
    <row r="27235" ht="14.25" customHeight="1">
      <c r="A27235" s="5"/>
      <c r="B27235" s="5"/>
      <c r="C27235" s="5" t="str">
        <f>IFERROR(__xludf.DUMMYFUNCTION("""COMPUTED_VALUE"""),"")</f>
        <v/>
      </c>
      <c r="D27235" s="5">
        <v>0.0</v>
      </c>
    </row>
    <row r="27236" ht="14.25" customHeight="1">
      <c r="A27236" s="5"/>
      <c r="B27236" s="5"/>
      <c r="C27236" s="5" t="str">
        <f>IFERROR(__xludf.DUMMYFUNCTION("""COMPUTED_VALUE"""),"")</f>
        <v/>
      </c>
      <c r="D27236" s="5">
        <v>0.0</v>
      </c>
    </row>
    <row r="27237" ht="14.25" customHeight="1">
      <c r="A27237" s="5"/>
      <c r="B27237" s="5"/>
      <c r="C27237" s="5" t="str">
        <f>IFERROR(__xludf.DUMMYFUNCTION("""COMPUTED_VALUE"""),"")</f>
        <v/>
      </c>
      <c r="D27237" s="5">
        <v>0.0</v>
      </c>
    </row>
    <row r="27238" ht="14.25" customHeight="1">
      <c r="A27238" s="5"/>
      <c r="B27238" s="5"/>
      <c r="C27238" s="5" t="str">
        <f>IFERROR(__xludf.DUMMYFUNCTION("""COMPUTED_VALUE"""),"")</f>
        <v/>
      </c>
      <c r="D27238" s="5">
        <v>0.0</v>
      </c>
    </row>
    <row r="27239" ht="14.25" customHeight="1">
      <c r="A27239" s="5"/>
      <c r="B27239" s="5"/>
      <c r="C27239" s="5" t="str">
        <f>IFERROR(__xludf.DUMMYFUNCTION("""COMPUTED_VALUE"""),"")</f>
        <v/>
      </c>
      <c r="D27239" s="5">
        <v>0.0</v>
      </c>
    </row>
    <row r="27240" ht="14.25" customHeight="1">
      <c r="A27240" s="5"/>
      <c r="B27240" s="5"/>
      <c r="C27240" s="5" t="str">
        <f>IFERROR(__xludf.DUMMYFUNCTION("""COMPUTED_VALUE"""),"")</f>
        <v/>
      </c>
      <c r="D27240" s="5">
        <v>0.0</v>
      </c>
    </row>
    <row r="27241" ht="14.25" customHeight="1">
      <c r="A27241" s="5"/>
      <c r="B27241" s="5"/>
      <c r="C27241" s="5" t="str">
        <f>IFERROR(__xludf.DUMMYFUNCTION("""COMPUTED_VALUE"""),"")</f>
        <v/>
      </c>
      <c r="D27241" s="5">
        <v>0.0</v>
      </c>
    </row>
    <row r="27242" ht="14.25" customHeight="1">
      <c r="A27242" s="5"/>
      <c r="B27242" s="5"/>
      <c r="C27242" s="5" t="str">
        <f>IFERROR(__xludf.DUMMYFUNCTION("""COMPUTED_VALUE"""),"")</f>
        <v/>
      </c>
      <c r="D27242" s="5">
        <v>0.0</v>
      </c>
    </row>
    <row r="27243" ht="14.25" customHeight="1">
      <c r="A27243" s="5"/>
      <c r="B27243" s="5"/>
      <c r="C27243" s="5" t="str">
        <f>IFERROR(__xludf.DUMMYFUNCTION("""COMPUTED_VALUE"""),"")</f>
        <v/>
      </c>
      <c r="D27243" s="5">
        <v>0.0</v>
      </c>
    </row>
    <row r="27244" ht="14.25" customHeight="1">
      <c r="A27244" s="5"/>
      <c r="B27244" s="5"/>
      <c r="C27244" s="5" t="str">
        <f>IFERROR(__xludf.DUMMYFUNCTION("""COMPUTED_VALUE"""),"")</f>
        <v/>
      </c>
      <c r="D27244" s="5">
        <v>0.0</v>
      </c>
    </row>
    <row r="27245" ht="14.25" customHeight="1">
      <c r="A27245" s="5"/>
      <c r="B27245" s="5"/>
      <c r="C27245" s="5" t="str">
        <f>IFERROR(__xludf.DUMMYFUNCTION("""COMPUTED_VALUE"""),"")</f>
        <v/>
      </c>
      <c r="D27245" s="5">
        <v>0.0</v>
      </c>
    </row>
    <row r="27246" ht="14.25" customHeight="1">
      <c r="A27246" s="5"/>
      <c r="B27246" s="5"/>
      <c r="C27246" s="5" t="str">
        <f>IFERROR(__xludf.DUMMYFUNCTION("""COMPUTED_VALUE"""),"")</f>
        <v/>
      </c>
      <c r="D27246" s="5">
        <v>0.0</v>
      </c>
    </row>
    <row r="27247" ht="14.25" customHeight="1">
      <c r="A27247" s="5"/>
      <c r="B27247" s="5"/>
      <c r="C27247" s="5" t="str">
        <f>IFERROR(__xludf.DUMMYFUNCTION("""COMPUTED_VALUE"""),"")</f>
        <v/>
      </c>
      <c r="D27247" s="5">
        <v>0.0</v>
      </c>
    </row>
    <row r="27248" ht="14.25" customHeight="1">
      <c r="A27248" s="5"/>
      <c r="B27248" s="5"/>
      <c r="C27248" s="5" t="str">
        <f>IFERROR(__xludf.DUMMYFUNCTION("""COMPUTED_VALUE"""),"")</f>
        <v/>
      </c>
      <c r="D27248" s="5">
        <v>0.0</v>
      </c>
    </row>
    <row r="27249" ht="14.25" customHeight="1">
      <c r="A27249" s="5"/>
      <c r="B27249" s="5"/>
      <c r="C27249" s="5" t="str">
        <f>IFERROR(__xludf.DUMMYFUNCTION("""COMPUTED_VALUE"""),"")</f>
        <v/>
      </c>
      <c r="D27249" s="5">
        <v>0.0</v>
      </c>
    </row>
    <row r="27250" ht="14.25" customHeight="1">
      <c r="A27250" s="5"/>
      <c r="B27250" s="5"/>
      <c r="C27250" s="5" t="str">
        <f>IFERROR(__xludf.DUMMYFUNCTION("""COMPUTED_VALUE"""),"")</f>
        <v/>
      </c>
      <c r="D27250" s="5">
        <v>0.0</v>
      </c>
    </row>
    <row r="27251" ht="14.25" customHeight="1">
      <c r="A27251" s="5"/>
      <c r="B27251" s="5"/>
      <c r="C27251" s="5" t="str">
        <f>IFERROR(__xludf.DUMMYFUNCTION("""COMPUTED_VALUE"""),"")</f>
        <v/>
      </c>
      <c r="D27251" s="5">
        <v>0.0</v>
      </c>
    </row>
    <row r="27252" ht="14.25" customHeight="1">
      <c r="A27252" s="5"/>
      <c r="B27252" s="5"/>
      <c r="C27252" s="5" t="str">
        <f>IFERROR(__xludf.DUMMYFUNCTION("""COMPUTED_VALUE"""),"")</f>
        <v/>
      </c>
      <c r="D27252" s="5">
        <v>0.0</v>
      </c>
    </row>
    <row r="27253" ht="14.25" customHeight="1">
      <c r="A27253" s="5"/>
      <c r="B27253" s="5"/>
      <c r="C27253" s="5" t="str">
        <f>IFERROR(__xludf.DUMMYFUNCTION("""COMPUTED_VALUE"""),"")</f>
        <v/>
      </c>
      <c r="D27253" s="5">
        <v>0.0</v>
      </c>
    </row>
    <row r="27254" ht="14.25" customHeight="1">
      <c r="A27254" s="5"/>
      <c r="B27254" s="5"/>
      <c r="C27254" s="5" t="str">
        <f>IFERROR(__xludf.DUMMYFUNCTION("""COMPUTED_VALUE"""),"")</f>
        <v/>
      </c>
      <c r="D27254" s="5">
        <v>0.0</v>
      </c>
    </row>
    <row r="27255" ht="14.25" customHeight="1">
      <c r="A27255" s="5"/>
      <c r="B27255" s="5"/>
      <c r="C27255" s="5" t="str">
        <f>IFERROR(__xludf.DUMMYFUNCTION("""COMPUTED_VALUE"""),"")</f>
        <v/>
      </c>
      <c r="D27255" s="5">
        <v>0.0</v>
      </c>
    </row>
    <row r="27256" ht="14.25" customHeight="1">
      <c r="A27256" s="5"/>
      <c r="B27256" s="5"/>
      <c r="C27256" s="5" t="str">
        <f>IFERROR(__xludf.DUMMYFUNCTION("""COMPUTED_VALUE"""),"")</f>
        <v/>
      </c>
      <c r="D27256" s="5">
        <v>0.0</v>
      </c>
    </row>
    <row r="27257" ht="14.25" customHeight="1">
      <c r="A27257" s="5"/>
      <c r="B27257" s="5"/>
      <c r="C27257" s="5" t="str">
        <f>IFERROR(__xludf.DUMMYFUNCTION("""COMPUTED_VALUE"""),"")</f>
        <v/>
      </c>
      <c r="D27257" s="5">
        <v>0.0</v>
      </c>
    </row>
    <row r="27258" ht="14.25" customHeight="1">
      <c r="A27258" s="5"/>
      <c r="B27258" s="5"/>
      <c r="C27258" s="5" t="str">
        <f>IFERROR(__xludf.DUMMYFUNCTION("""COMPUTED_VALUE"""),"")</f>
        <v/>
      </c>
      <c r="D27258" s="5">
        <v>0.0</v>
      </c>
    </row>
    <row r="27259" ht="14.25" customHeight="1">
      <c r="A27259" s="5"/>
      <c r="B27259" s="5"/>
      <c r="C27259" s="5" t="str">
        <f>IFERROR(__xludf.DUMMYFUNCTION("""COMPUTED_VALUE"""),"")</f>
        <v/>
      </c>
      <c r="D27259" s="5">
        <v>0.0</v>
      </c>
    </row>
    <row r="27260" ht="14.25" customHeight="1">
      <c r="A27260" s="5"/>
      <c r="B27260" s="5"/>
      <c r="C27260" s="5" t="str">
        <f>IFERROR(__xludf.DUMMYFUNCTION("""COMPUTED_VALUE"""),"")</f>
        <v/>
      </c>
      <c r="D27260" s="5">
        <v>0.0</v>
      </c>
    </row>
    <row r="27261" ht="14.25" customHeight="1">
      <c r="A27261" s="5"/>
      <c r="B27261" s="5"/>
      <c r="C27261" s="5" t="str">
        <f>IFERROR(__xludf.DUMMYFUNCTION("""COMPUTED_VALUE"""),"")</f>
        <v/>
      </c>
      <c r="D27261" s="5">
        <v>0.0</v>
      </c>
    </row>
    <row r="27262" ht="14.25" customHeight="1">
      <c r="A27262" s="5"/>
      <c r="B27262" s="5"/>
      <c r="C27262" s="5" t="str">
        <f>IFERROR(__xludf.DUMMYFUNCTION("""COMPUTED_VALUE"""),"")</f>
        <v/>
      </c>
      <c r="D27262" s="5">
        <v>0.0</v>
      </c>
    </row>
    <row r="27263" ht="14.25" customHeight="1">
      <c r="A27263" s="5"/>
      <c r="B27263" s="5"/>
      <c r="C27263" s="5" t="str">
        <f>IFERROR(__xludf.DUMMYFUNCTION("""COMPUTED_VALUE"""),"")</f>
        <v/>
      </c>
      <c r="D27263" s="5">
        <v>0.0</v>
      </c>
    </row>
    <row r="27264" ht="14.25" customHeight="1">
      <c r="A27264" s="5"/>
      <c r="B27264" s="5"/>
      <c r="C27264" s="5" t="str">
        <f>IFERROR(__xludf.DUMMYFUNCTION("""COMPUTED_VALUE"""),"")</f>
        <v/>
      </c>
      <c r="D27264" s="5">
        <v>0.0</v>
      </c>
    </row>
    <row r="27265" ht="14.25" customHeight="1">
      <c r="A27265" s="5"/>
      <c r="B27265" s="5"/>
      <c r="C27265" s="5" t="str">
        <f>IFERROR(__xludf.DUMMYFUNCTION("""COMPUTED_VALUE"""),"")</f>
        <v/>
      </c>
      <c r="D27265" s="5">
        <v>0.0</v>
      </c>
    </row>
    <row r="27266" ht="14.25" customHeight="1">
      <c r="A27266" s="5"/>
      <c r="B27266" s="5"/>
      <c r="C27266" s="5" t="str">
        <f>IFERROR(__xludf.DUMMYFUNCTION("""COMPUTED_VALUE"""),"")</f>
        <v/>
      </c>
      <c r="D27266" s="5">
        <v>0.0</v>
      </c>
    </row>
    <row r="27267" ht="14.25" customHeight="1">
      <c r="A27267" s="5"/>
      <c r="B27267" s="5"/>
      <c r="C27267" s="5" t="str">
        <f>IFERROR(__xludf.DUMMYFUNCTION("""COMPUTED_VALUE"""),"")</f>
        <v/>
      </c>
      <c r="D27267" s="5">
        <v>0.0</v>
      </c>
    </row>
    <row r="27268" ht="14.25" customHeight="1">
      <c r="A27268" s="5"/>
      <c r="B27268" s="5"/>
      <c r="C27268" s="5" t="str">
        <f>IFERROR(__xludf.DUMMYFUNCTION("""COMPUTED_VALUE"""),"")</f>
        <v/>
      </c>
      <c r="D27268" s="5">
        <v>0.0</v>
      </c>
    </row>
    <row r="27269" ht="14.25" customHeight="1">
      <c r="A27269" s="5"/>
      <c r="B27269" s="5"/>
      <c r="C27269" s="5" t="str">
        <f>IFERROR(__xludf.DUMMYFUNCTION("""COMPUTED_VALUE"""),"")</f>
        <v/>
      </c>
      <c r="D27269" s="5">
        <v>0.0</v>
      </c>
    </row>
    <row r="27270" ht="14.25" customHeight="1">
      <c r="A27270" s="5"/>
      <c r="B27270" s="5"/>
      <c r="C27270" s="5" t="str">
        <f>IFERROR(__xludf.DUMMYFUNCTION("""COMPUTED_VALUE"""),"")</f>
        <v/>
      </c>
      <c r="D27270" s="5">
        <v>0.0</v>
      </c>
    </row>
    <row r="27271" ht="14.25" customHeight="1">
      <c r="A27271" s="5"/>
      <c r="B27271" s="5"/>
      <c r="C27271" s="5" t="str">
        <f>IFERROR(__xludf.DUMMYFUNCTION("""COMPUTED_VALUE"""),"")</f>
        <v/>
      </c>
      <c r="D27271" s="5">
        <v>0.0</v>
      </c>
    </row>
    <row r="27272" ht="14.25" customHeight="1">
      <c r="A27272" s="5"/>
      <c r="B27272" s="5"/>
      <c r="C27272" s="5" t="str">
        <f>IFERROR(__xludf.DUMMYFUNCTION("""COMPUTED_VALUE"""),"")</f>
        <v/>
      </c>
      <c r="D27272" s="5">
        <v>0.0</v>
      </c>
    </row>
    <row r="27273" ht="14.25" customHeight="1">
      <c r="A27273" s="5"/>
      <c r="B27273" s="5"/>
      <c r="C27273" s="5" t="str">
        <f>IFERROR(__xludf.DUMMYFUNCTION("""COMPUTED_VALUE"""),"")</f>
        <v/>
      </c>
      <c r="D27273" s="5">
        <v>0.0</v>
      </c>
    </row>
    <row r="27274" ht="14.25" customHeight="1">
      <c r="A27274" s="5"/>
      <c r="B27274" s="5"/>
      <c r="C27274" s="5" t="str">
        <f>IFERROR(__xludf.DUMMYFUNCTION("""COMPUTED_VALUE"""),"")</f>
        <v/>
      </c>
      <c r="D27274" s="5">
        <v>0.0</v>
      </c>
    </row>
    <row r="27275" ht="14.25" customHeight="1">
      <c r="A27275" s="5"/>
      <c r="B27275" s="5"/>
      <c r="C27275" s="5" t="str">
        <f>IFERROR(__xludf.DUMMYFUNCTION("""COMPUTED_VALUE"""),"")</f>
        <v/>
      </c>
      <c r="D27275" s="5">
        <v>0.0</v>
      </c>
    </row>
    <row r="27276" ht="14.25" customHeight="1">
      <c r="A27276" s="5"/>
      <c r="B27276" s="5"/>
      <c r="C27276" s="5" t="str">
        <f>IFERROR(__xludf.DUMMYFUNCTION("""COMPUTED_VALUE"""),"")</f>
        <v/>
      </c>
      <c r="D27276" s="5">
        <v>0.0</v>
      </c>
    </row>
    <row r="27277" ht="14.25" customHeight="1">
      <c r="A27277" s="5"/>
      <c r="B27277" s="5"/>
      <c r="C27277" s="5" t="str">
        <f>IFERROR(__xludf.DUMMYFUNCTION("""COMPUTED_VALUE"""),"")</f>
        <v/>
      </c>
      <c r="D27277" s="5">
        <v>0.0</v>
      </c>
    </row>
    <row r="27278" ht="14.25" customHeight="1">
      <c r="A27278" s="5"/>
      <c r="B27278" s="5"/>
      <c r="C27278" s="5" t="str">
        <f>IFERROR(__xludf.DUMMYFUNCTION("""COMPUTED_VALUE"""),"")</f>
        <v/>
      </c>
      <c r="D27278" s="5">
        <v>0.0</v>
      </c>
    </row>
    <row r="27279" ht="14.25" customHeight="1">
      <c r="A27279" s="5"/>
      <c r="B27279" s="5"/>
      <c r="C27279" s="5" t="str">
        <f>IFERROR(__xludf.DUMMYFUNCTION("""COMPUTED_VALUE"""),"")</f>
        <v/>
      </c>
      <c r="D27279" s="5">
        <v>0.0</v>
      </c>
    </row>
    <row r="27280" ht="14.25" customHeight="1">
      <c r="A27280" s="5"/>
      <c r="B27280" s="5"/>
      <c r="C27280" s="5" t="str">
        <f>IFERROR(__xludf.DUMMYFUNCTION("""COMPUTED_VALUE"""),"")</f>
        <v/>
      </c>
      <c r="D27280" s="5">
        <v>0.0</v>
      </c>
    </row>
    <row r="27281" ht="14.25" customHeight="1">
      <c r="A27281" s="5"/>
      <c r="B27281" s="5"/>
      <c r="C27281" s="5" t="str">
        <f>IFERROR(__xludf.DUMMYFUNCTION("""COMPUTED_VALUE"""),"")</f>
        <v/>
      </c>
      <c r="D27281" s="5">
        <v>0.0</v>
      </c>
    </row>
    <row r="27282" ht="14.25" customHeight="1">
      <c r="A27282" s="5"/>
      <c r="B27282" s="5"/>
      <c r="C27282" s="5" t="str">
        <f>IFERROR(__xludf.DUMMYFUNCTION("""COMPUTED_VALUE"""),"")</f>
        <v/>
      </c>
      <c r="D27282" s="5">
        <v>0.0</v>
      </c>
    </row>
    <row r="27283" ht="14.25" customHeight="1">
      <c r="A27283" s="5"/>
      <c r="B27283" s="5"/>
      <c r="C27283" s="5" t="str">
        <f>IFERROR(__xludf.DUMMYFUNCTION("""COMPUTED_VALUE"""),"")</f>
        <v/>
      </c>
      <c r="D27283" s="5">
        <v>0.0</v>
      </c>
    </row>
    <row r="27284" ht="14.25" customHeight="1">
      <c r="A27284" s="5"/>
      <c r="B27284" s="5"/>
      <c r="C27284" s="5" t="str">
        <f>IFERROR(__xludf.DUMMYFUNCTION("""COMPUTED_VALUE"""),"")</f>
        <v/>
      </c>
      <c r="D27284" s="5">
        <v>0.0</v>
      </c>
    </row>
    <row r="27285" ht="14.25" customHeight="1">
      <c r="A27285" s="5"/>
      <c r="B27285" s="5"/>
      <c r="C27285" s="5" t="str">
        <f>IFERROR(__xludf.DUMMYFUNCTION("""COMPUTED_VALUE"""),"")</f>
        <v/>
      </c>
      <c r="D27285" s="5">
        <v>0.0</v>
      </c>
    </row>
    <row r="27286" ht="14.25" customHeight="1">
      <c r="A27286" s="5"/>
      <c r="B27286" s="5"/>
      <c r="C27286" s="5" t="str">
        <f>IFERROR(__xludf.DUMMYFUNCTION("""COMPUTED_VALUE"""),"")</f>
        <v/>
      </c>
      <c r="D27286" s="5">
        <v>0.0</v>
      </c>
    </row>
    <row r="27287" ht="14.25" customHeight="1">
      <c r="A27287" s="5"/>
      <c r="B27287" s="5"/>
      <c r="C27287" s="5" t="str">
        <f>IFERROR(__xludf.DUMMYFUNCTION("""COMPUTED_VALUE"""),"")</f>
        <v/>
      </c>
      <c r="D27287" s="5">
        <v>0.0</v>
      </c>
    </row>
    <row r="27288" ht="14.25" customHeight="1">
      <c r="A27288" s="5"/>
      <c r="B27288" s="5"/>
      <c r="C27288" s="5" t="str">
        <f>IFERROR(__xludf.DUMMYFUNCTION("""COMPUTED_VALUE"""),"")</f>
        <v/>
      </c>
      <c r="D27288" s="5">
        <v>0.0</v>
      </c>
    </row>
    <row r="27289" ht="14.25" customHeight="1">
      <c r="A27289" s="5"/>
      <c r="B27289" s="5"/>
      <c r="C27289" s="5" t="str">
        <f>IFERROR(__xludf.DUMMYFUNCTION("""COMPUTED_VALUE"""),"")</f>
        <v/>
      </c>
      <c r="D27289" s="5">
        <v>0.0</v>
      </c>
    </row>
    <row r="27290" ht="14.25" customHeight="1">
      <c r="A27290" s="5"/>
      <c r="B27290" s="5"/>
      <c r="C27290" s="5" t="str">
        <f>IFERROR(__xludf.DUMMYFUNCTION("""COMPUTED_VALUE"""),"")</f>
        <v/>
      </c>
      <c r="D27290" s="5">
        <v>0.0</v>
      </c>
    </row>
    <row r="27291" ht="14.25" customHeight="1">
      <c r="A27291" s="5"/>
      <c r="B27291" s="5"/>
      <c r="C27291" s="5" t="str">
        <f>IFERROR(__xludf.DUMMYFUNCTION("""COMPUTED_VALUE"""),"")</f>
        <v/>
      </c>
      <c r="D27291" s="5">
        <v>0.0</v>
      </c>
    </row>
    <row r="27292" ht="14.25" customHeight="1">
      <c r="A27292" s="5"/>
      <c r="B27292" s="5"/>
      <c r="C27292" s="5" t="str">
        <f>IFERROR(__xludf.DUMMYFUNCTION("""COMPUTED_VALUE"""),"")</f>
        <v/>
      </c>
      <c r="D27292" s="5">
        <v>0.0</v>
      </c>
    </row>
    <row r="27293" ht="14.25" customHeight="1">
      <c r="A27293" s="5"/>
      <c r="B27293" s="5"/>
      <c r="C27293" s="5" t="str">
        <f>IFERROR(__xludf.DUMMYFUNCTION("""COMPUTED_VALUE"""),"")</f>
        <v/>
      </c>
      <c r="D27293" s="5">
        <v>0.0</v>
      </c>
    </row>
    <row r="27294" ht="14.25" customHeight="1">
      <c r="A27294" s="5"/>
      <c r="B27294" s="5"/>
      <c r="C27294" s="5" t="str">
        <f>IFERROR(__xludf.DUMMYFUNCTION("""COMPUTED_VALUE"""),"")</f>
        <v/>
      </c>
      <c r="D27294" s="5">
        <v>0.0</v>
      </c>
    </row>
    <row r="27295" ht="14.25" customHeight="1">
      <c r="A27295" s="5"/>
      <c r="B27295" s="5"/>
      <c r="C27295" s="5" t="str">
        <f>IFERROR(__xludf.DUMMYFUNCTION("""COMPUTED_VALUE"""),"")</f>
        <v/>
      </c>
      <c r="D27295" s="5">
        <v>0.0</v>
      </c>
    </row>
    <row r="27296" ht="14.25" customHeight="1">
      <c r="A27296" s="5"/>
      <c r="B27296" s="5"/>
      <c r="C27296" s="5" t="str">
        <f>IFERROR(__xludf.DUMMYFUNCTION("""COMPUTED_VALUE"""),"")</f>
        <v/>
      </c>
      <c r="D27296" s="5">
        <v>0.0</v>
      </c>
    </row>
    <row r="27297" ht="14.25" customHeight="1">
      <c r="A27297" s="5"/>
      <c r="B27297" s="5"/>
      <c r="C27297" s="5" t="str">
        <f>IFERROR(__xludf.DUMMYFUNCTION("""COMPUTED_VALUE"""),"")</f>
        <v/>
      </c>
      <c r="D27297" s="5">
        <v>0.0</v>
      </c>
    </row>
    <row r="27298" ht="14.25" customHeight="1">
      <c r="A27298" s="5"/>
      <c r="B27298" s="5"/>
      <c r="C27298" s="5" t="str">
        <f>IFERROR(__xludf.DUMMYFUNCTION("""COMPUTED_VALUE"""),"")</f>
        <v/>
      </c>
      <c r="D27298" s="5">
        <v>0.0</v>
      </c>
    </row>
    <row r="27299" ht="14.25" customHeight="1">
      <c r="A27299" s="5"/>
      <c r="B27299" s="5"/>
      <c r="C27299" s="5" t="str">
        <f>IFERROR(__xludf.DUMMYFUNCTION("""COMPUTED_VALUE"""),"")</f>
        <v/>
      </c>
      <c r="D27299" s="5">
        <v>0.0</v>
      </c>
    </row>
    <row r="27300" ht="14.25" customHeight="1">
      <c r="A27300" s="5"/>
      <c r="B27300" s="5"/>
      <c r="C27300" s="5" t="str">
        <f>IFERROR(__xludf.DUMMYFUNCTION("""COMPUTED_VALUE"""),"")</f>
        <v/>
      </c>
      <c r="D27300" s="5">
        <v>0.0</v>
      </c>
    </row>
    <row r="27301" ht="14.25" customHeight="1">
      <c r="A27301" s="5"/>
      <c r="B27301" s="5"/>
      <c r="C27301" s="5" t="str">
        <f>IFERROR(__xludf.DUMMYFUNCTION("""COMPUTED_VALUE"""),"")</f>
        <v/>
      </c>
      <c r="D27301" s="5">
        <v>0.0</v>
      </c>
    </row>
    <row r="27302" ht="14.25" customHeight="1">
      <c r="A27302" s="5"/>
      <c r="B27302" s="5"/>
      <c r="C27302" s="5" t="str">
        <f>IFERROR(__xludf.DUMMYFUNCTION("""COMPUTED_VALUE"""),"")</f>
        <v/>
      </c>
      <c r="D27302" s="5">
        <v>0.0</v>
      </c>
    </row>
    <row r="27303" ht="14.25" customHeight="1">
      <c r="A27303" s="5"/>
      <c r="B27303" s="5"/>
      <c r="C27303" s="5" t="str">
        <f>IFERROR(__xludf.DUMMYFUNCTION("""COMPUTED_VALUE"""),"")</f>
        <v/>
      </c>
      <c r="D27303" s="5">
        <v>0.0</v>
      </c>
    </row>
    <row r="27304" ht="14.25" customHeight="1">
      <c r="A27304" s="5"/>
      <c r="B27304" s="5"/>
      <c r="C27304" s="5" t="str">
        <f>IFERROR(__xludf.DUMMYFUNCTION("""COMPUTED_VALUE"""),"")</f>
        <v/>
      </c>
      <c r="D27304" s="5">
        <v>0.0</v>
      </c>
    </row>
    <row r="27305" ht="14.25" customHeight="1">
      <c r="A27305" s="5"/>
      <c r="B27305" s="5"/>
      <c r="C27305" s="5" t="str">
        <f>IFERROR(__xludf.DUMMYFUNCTION("""COMPUTED_VALUE"""),"")</f>
        <v/>
      </c>
      <c r="D27305" s="5">
        <v>0.0</v>
      </c>
    </row>
    <row r="27306" ht="14.25" customHeight="1">
      <c r="A27306" s="5"/>
      <c r="B27306" s="5"/>
      <c r="C27306" s="5" t="str">
        <f>IFERROR(__xludf.DUMMYFUNCTION("""COMPUTED_VALUE"""),"")</f>
        <v/>
      </c>
      <c r="D27306" s="5">
        <v>0.0</v>
      </c>
    </row>
    <row r="27307" ht="14.25" customHeight="1">
      <c r="A27307" s="5"/>
      <c r="B27307" s="5"/>
      <c r="C27307" s="5" t="str">
        <f>IFERROR(__xludf.DUMMYFUNCTION("""COMPUTED_VALUE"""),"")</f>
        <v/>
      </c>
      <c r="D27307" s="5">
        <v>0.0</v>
      </c>
    </row>
    <row r="27308" ht="14.25" customHeight="1">
      <c r="A27308" s="5"/>
      <c r="B27308" s="5"/>
      <c r="C27308" s="5" t="str">
        <f>IFERROR(__xludf.DUMMYFUNCTION("""COMPUTED_VALUE"""),"")</f>
        <v/>
      </c>
      <c r="D27308" s="5">
        <v>0.0</v>
      </c>
    </row>
    <row r="27309" ht="14.25" customHeight="1">
      <c r="A27309" s="5"/>
      <c r="B27309" s="5"/>
      <c r="C27309" s="5" t="str">
        <f>IFERROR(__xludf.DUMMYFUNCTION("""COMPUTED_VALUE"""),"")</f>
        <v/>
      </c>
      <c r="D27309" s="5">
        <v>0.0</v>
      </c>
    </row>
    <row r="27310" ht="14.25" customHeight="1">
      <c r="A27310" s="5"/>
      <c r="B27310" s="5"/>
      <c r="C27310" s="5" t="str">
        <f>IFERROR(__xludf.DUMMYFUNCTION("""COMPUTED_VALUE"""),"")</f>
        <v/>
      </c>
      <c r="D27310" s="5">
        <v>0.0</v>
      </c>
    </row>
    <row r="27311" ht="14.25" customHeight="1">
      <c r="A27311" s="5"/>
      <c r="B27311" s="5"/>
      <c r="C27311" s="5" t="str">
        <f>IFERROR(__xludf.DUMMYFUNCTION("""COMPUTED_VALUE"""),"")</f>
        <v/>
      </c>
      <c r="D27311" s="5">
        <v>0.0</v>
      </c>
    </row>
    <row r="27312" ht="14.25" customHeight="1">
      <c r="A27312" s="5"/>
      <c r="B27312" s="5"/>
      <c r="C27312" s="5" t="str">
        <f>IFERROR(__xludf.DUMMYFUNCTION("""COMPUTED_VALUE"""),"")</f>
        <v/>
      </c>
      <c r="D27312" s="5">
        <v>0.0</v>
      </c>
    </row>
    <row r="27313" ht="14.25" customHeight="1">
      <c r="A27313" s="5"/>
      <c r="B27313" s="5"/>
      <c r="C27313" s="5" t="str">
        <f>IFERROR(__xludf.DUMMYFUNCTION("""COMPUTED_VALUE"""),"")</f>
        <v/>
      </c>
      <c r="D27313" s="5">
        <v>0.0</v>
      </c>
    </row>
    <row r="27314" ht="14.25" customHeight="1">
      <c r="A27314" s="5"/>
      <c r="B27314" s="5"/>
      <c r="C27314" s="5" t="str">
        <f>IFERROR(__xludf.DUMMYFUNCTION("""COMPUTED_VALUE"""),"")</f>
        <v/>
      </c>
      <c r="D27314" s="5">
        <v>0.0</v>
      </c>
    </row>
    <row r="27315" ht="14.25" customHeight="1">
      <c r="A27315" s="5"/>
      <c r="B27315" s="5"/>
      <c r="C27315" s="5" t="str">
        <f>IFERROR(__xludf.DUMMYFUNCTION("""COMPUTED_VALUE"""),"")</f>
        <v/>
      </c>
      <c r="D27315" s="5">
        <v>0.0</v>
      </c>
    </row>
    <row r="27316" ht="14.25" customHeight="1">
      <c r="A27316" s="5"/>
      <c r="B27316" s="5"/>
      <c r="C27316" s="5" t="str">
        <f>IFERROR(__xludf.DUMMYFUNCTION("""COMPUTED_VALUE"""),"")</f>
        <v/>
      </c>
      <c r="D27316" s="5">
        <v>0.0</v>
      </c>
    </row>
    <row r="27317" ht="14.25" customHeight="1">
      <c r="A27317" s="5"/>
      <c r="B27317" s="5"/>
      <c r="C27317" s="5" t="str">
        <f>IFERROR(__xludf.DUMMYFUNCTION("""COMPUTED_VALUE"""),"")</f>
        <v/>
      </c>
      <c r="D27317" s="5">
        <v>0.0</v>
      </c>
    </row>
    <row r="27318" ht="14.25" customHeight="1">
      <c r="A27318" s="5"/>
      <c r="B27318" s="5"/>
      <c r="C27318" s="5" t="str">
        <f>IFERROR(__xludf.DUMMYFUNCTION("""COMPUTED_VALUE"""),"")</f>
        <v/>
      </c>
      <c r="D27318" s="5">
        <v>0.0</v>
      </c>
    </row>
    <row r="27319" ht="14.25" customHeight="1">
      <c r="A27319" s="5"/>
      <c r="B27319" s="5"/>
      <c r="C27319" s="5" t="str">
        <f>IFERROR(__xludf.DUMMYFUNCTION("""COMPUTED_VALUE"""),"")</f>
        <v/>
      </c>
      <c r="D27319" s="5">
        <v>0.0</v>
      </c>
    </row>
    <row r="27320" ht="14.25" customHeight="1">
      <c r="A27320" s="5"/>
      <c r="B27320" s="5"/>
      <c r="C27320" s="5" t="str">
        <f>IFERROR(__xludf.DUMMYFUNCTION("""COMPUTED_VALUE"""),"")</f>
        <v/>
      </c>
      <c r="D27320" s="5">
        <v>0.0</v>
      </c>
    </row>
    <row r="27321" ht="14.25" customHeight="1">
      <c r="A27321" s="5"/>
      <c r="B27321" s="5"/>
      <c r="C27321" s="5" t="str">
        <f>IFERROR(__xludf.DUMMYFUNCTION("""COMPUTED_VALUE"""),"")</f>
        <v/>
      </c>
      <c r="D27321" s="5">
        <v>0.0</v>
      </c>
    </row>
    <row r="27322" ht="14.25" customHeight="1">
      <c r="A27322" s="5"/>
      <c r="B27322" s="5"/>
      <c r="C27322" s="5" t="str">
        <f>IFERROR(__xludf.DUMMYFUNCTION("""COMPUTED_VALUE"""),"")</f>
        <v/>
      </c>
      <c r="D27322" s="5">
        <v>0.0</v>
      </c>
    </row>
    <row r="27323" ht="14.25" customHeight="1">
      <c r="A27323" s="5"/>
      <c r="B27323" s="5"/>
      <c r="C27323" s="5" t="str">
        <f>IFERROR(__xludf.DUMMYFUNCTION("""COMPUTED_VALUE"""),"")</f>
        <v/>
      </c>
      <c r="D27323" s="5">
        <v>0.0</v>
      </c>
    </row>
    <row r="27324" ht="14.25" customHeight="1">
      <c r="A27324" s="5"/>
      <c r="B27324" s="5"/>
      <c r="C27324" s="5" t="str">
        <f>IFERROR(__xludf.DUMMYFUNCTION("""COMPUTED_VALUE"""),"")</f>
        <v/>
      </c>
      <c r="D27324" s="5">
        <v>0.0</v>
      </c>
    </row>
    <row r="27325" ht="14.25" customHeight="1">
      <c r="A27325" s="5"/>
      <c r="B27325" s="5"/>
      <c r="C27325" s="5" t="str">
        <f>IFERROR(__xludf.DUMMYFUNCTION("""COMPUTED_VALUE"""),"")</f>
        <v/>
      </c>
      <c r="D27325" s="5">
        <v>0.0</v>
      </c>
    </row>
    <row r="27326" ht="14.25" customHeight="1">
      <c r="A27326" s="5"/>
      <c r="B27326" s="5"/>
      <c r="C27326" s="5" t="str">
        <f>IFERROR(__xludf.DUMMYFUNCTION("""COMPUTED_VALUE"""),"")</f>
        <v/>
      </c>
      <c r="D27326" s="5">
        <v>0.0</v>
      </c>
    </row>
    <row r="27327" ht="14.25" customHeight="1">
      <c r="A27327" s="5"/>
      <c r="B27327" s="5"/>
      <c r="C27327" s="5" t="str">
        <f>IFERROR(__xludf.DUMMYFUNCTION("""COMPUTED_VALUE"""),"")</f>
        <v/>
      </c>
      <c r="D27327" s="5">
        <v>0.0</v>
      </c>
    </row>
    <row r="27328" ht="14.25" customHeight="1">
      <c r="A27328" s="5"/>
      <c r="B27328" s="5"/>
      <c r="C27328" s="5" t="str">
        <f>IFERROR(__xludf.DUMMYFUNCTION("""COMPUTED_VALUE"""),"")</f>
        <v/>
      </c>
      <c r="D27328" s="5">
        <v>0.0</v>
      </c>
    </row>
    <row r="27329" ht="14.25" customHeight="1">
      <c r="A27329" s="5"/>
      <c r="B27329" s="5"/>
      <c r="C27329" s="5" t="str">
        <f>IFERROR(__xludf.DUMMYFUNCTION("""COMPUTED_VALUE"""),"")</f>
        <v/>
      </c>
      <c r="D27329" s="5">
        <v>0.0</v>
      </c>
    </row>
    <row r="27330" ht="14.25" customHeight="1">
      <c r="A27330" s="5"/>
      <c r="B27330" s="5"/>
      <c r="C27330" s="5" t="str">
        <f>IFERROR(__xludf.DUMMYFUNCTION("""COMPUTED_VALUE"""),"")</f>
        <v/>
      </c>
      <c r="D27330" s="5">
        <v>0.0</v>
      </c>
    </row>
    <row r="27331" ht="14.25" customHeight="1">
      <c r="A27331" s="5"/>
      <c r="B27331" s="5"/>
      <c r="C27331" s="5" t="str">
        <f>IFERROR(__xludf.DUMMYFUNCTION("""COMPUTED_VALUE"""),"")</f>
        <v/>
      </c>
      <c r="D27331" s="5">
        <v>0.0</v>
      </c>
    </row>
    <row r="27332" ht="14.25" customHeight="1">
      <c r="A27332" s="5"/>
      <c r="B27332" s="5"/>
      <c r="C27332" s="5" t="str">
        <f>IFERROR(__xludf.DUMMYFUNCTION("""COMPUTED_VALUE"""),"")</f>
        <v/>
      </c>
      <c r="D27332" s="5">
        <v>0.0</v>
      </c>
    </row>
    <row r="27333" ht="14.25" customHeight="1">
      <c r="A27333" s="5"/>
      <c r="B27333" s="5"/>
      <c r="C27333" s="5" t="str">
        <f>IFERROR(__xludf.DUMMYFUNCTION("""COMPUTED_VALUE"""),"")</f>
        <v/>
      </c>
      <c r="D27333" s="5">
        <v>0.0</v>
      </c>
    </row>
    <row r="27334" ht="14.25" customHeight="1">
      <c r="A27334" s="5"/>
      <c r="B27334" s="5"/>
      <c r="C27334" s="5" t="str">
        <f>IFERROR(__xludf.DUMMYFUNCTION("""COMPUTED_VALUE"""),"")</f>
        <v/>
      </c>
      <c r="D27334" s="5">
        <v>0.0</v>
      </c>
    </row>
    <row r="27335" ht="14.25" customHeight="1">
      <c r="A27335" s="5"/>
      <c r="B27335" s="5"/>
      <c r="C27335" s="5" t="str">
        <f>IFERROR(__xludf.DUMMYFUNCTION("""COMPUTED_VALUE"""),"")</f>
        <v/>
      </c>
      <c r="D27335" s="5">
        <v>0.0</v>
      </c>
    </row>
    <row r="27336" ht="14.25" customHeight="1">
      <c r="A27336" s="5"/>
      <c r="B27336" s="5"/>
      <c r="C27336" s="5" t="str">
        <f>IFERROR(__xludf.DUMMYFUNCTION("""COMPUTED_VALUE"""),"")</f>
        <v/>
      </c>
      <c r="D27336" s="5">
        <v>0.0</v>
      </c>
    </row>
    <row r="27337" ht="14.25" customHeight="1">
      <c r="A27337" s="5"/>
      <c r="B27337" s="5"/>
      <c r="C27337" s="5" t="str">
        <f>IFERROR(__xludf.DUMMYFUNCTION("""COMPUTED_VALUE"""),"")</f>
        <v/>
      </c>
      <c r="D27337" s="5">
        <v>0.0</v>
      </c>
    </row>
    <row r="27338" ht="14.25" customHeight="1">
      <c r="A27338" s="5"/>
      <c r="B27338" s="5"/>
      <c r="C27338" s="5" t="str">
        <f>IFERROR(__xludf.DUMMYFUNCTION("""COMPUTED_VALUE"""),"")</f>
        <v/>
      </c>
      <c r="D27338" s="5">
        <v>0.0</v>
      </c>
    </row>
    <row r="27339" ht="14.25" customHeight="1">
      <c r="A27339" s="5"/>
      <c r="B27339" s="5"/>
      <c r="C27339" s="5" t="str">
        <f>IFERROR(__xludf.DUMMYFUNCTION("""COMPUTED_VALUE"""),"")</f>
        <v/>
      </c>
      <c r="D27339" s="5">
        <v>0.0</v>
      </c>
    </row>
    <row r="27340" ht="14.25" customHeight="1">
      <c r="A27340" s="5"/>
      <c r="B27340" s="5"/>
      <c r="C27340" s="5" t="str">
        <f>IFERROR(__xludf.DUMMYFUNCTION("""COMPUTED_VALUE"""),"")</f>
        <v/>
      </c>
      <c r="D27340" s="5">
        <v>0.0</v>
      </c>
    </row>
    <row r="27341" ht="14.25" customHeight="1">
      <c r="A27341" s="5"/>
      <c r="B27341" s="5"/>
      <c r="C27341" s="5" t="str">
        <f>IFERROR(__xludf.DUMMYFUNCTION("""COMPUTED_VALUE"""),"")</f>
        <v/>
      </c>
      <c r="D27341" s="5">
        <v>0.0</v>
      </c>
    </row>
    <row r="27342" ht="14.25" customHeight="1">
      <c r="A27342" s="5"/>
      <c r="B27342" s="5"/>
      <c r="C27342" s="5" t="str">
        <f>IFERROR(__xludf.DUMMYFUNCTION("""COMPUTED_VALUE"""),"")</f>
        <v/>
      </c>
      <c r="D27342" s="5">
        <v>0.0</v>
      </c>
    </row>
    <row r="27343" ht="14.25" customHeight="1">
      <c r="A27343" s="5"/>
      <c r="B27343" s="5"/>
      <c r="C27343" s="5" t="str">
        <f>IFERROR(__xludf.DUMMYFUNCTION("""COMPUTED_VALUE"""),"")</f>
        <v/>
      </c>
      <c r="D27343" s="5">
        <v>0.0</v>
      </c>
    </row>
    <row r="27344" ht="14.25" customHeight="1">
      <c r="A27344" s="5"/>
      <c r="B27344" s="5"/>
      <c r="C27344" s="5" t="str">
        <f>IFERROR(__xludf.DUMMYFUNCTION("""COMPUTED_VALUE"""),"")</f>
        <v/>
      </c>
      <c r="D27344" s="5">
        <v>0.0</v>
      </c>
    </row>
    <row r="27345" ht="14.25" customHeight="1">
      <c r="A27345" s="5"/>
      <c r="B27345" s="5"/>
      <c r="C27345" s="5" t="str">
        <f>IFERROR(__xludf.DUMMYFUNCTION("""COMPUTED_VALUE"""),"")</f>
        <v/>
      </c>
      <c r="D27345" s="5">
        <v>0.0</v>
      </c>
    </row>
    <row r="27346" ht="14.25" customHeight="1">
      <c r="A27346" s="5"/>
      <c r="B27346" s="5"/>
      <c r="C27346" s="5" t="str">
        <f>IFERROR(__xludf.DUMMYFUNCTION("""COMPUTED_VALUE"""),"")</f>
        <v/>
      </c>
      <c r="D27346" s="5">
        <v>0.0</v>
      </c>
    </row>
    <row r="27347" ht="14.25" customHeight="1">
      <c r="A27347" s="5"/>
      <c r="B27347" s="5"/>
      <c r="C27347" s="5" t="str">
        <f>IFERROR(__xludf.DUMMYFUNCTION("""COMPUTED_VALUE"""),"")</f>
        <v/>
      </c>
      <c r="D27347" s="5">
        <v>0.0</v>
      </c>
    </row>
    <row r="27348" ht="14.25" customHeight="1">
      <c r="A27348" s="5"/>
      <c r="B27348" s="5"/>
      <c r="C27348" s="5" t="str">
        <f>IFERROR(__xludf.DUMMYFUNCTION("""COMPUTED_VALUE"""),"")</f>
        <v/>
      </c>
      <c r="D27348" s="5">
        <v>0.0</v>
      </c>
    </row>
    <row r="27349" ht="14.25" customHeight="1">
      <c r="A27349" s="5"/>
      <c r="B27349" s="5"/>
      <c r="C27349" s="5" t="str">
        <f>IFERROR(__xludf.DUMMYFUNCTION("""COMPUTED_VALUE"""),"")</f>
        <v/>
      </c>
      <c r="D27349" s="5">
        <v>0.0</v>
      </c>
    </row>
    <row r="27350" ht="14.25" customHeight="1">
      <c r="A27350" s="5"/>
      <c r="B27350" s="5"/>
      <c r="C27350" s="5" t="str">
        <f>IFERROR(__xludf.DUMMYFUNCTION("""COMPUTED_VALUE"""),"")</f>
        <v/>
      </c>
      <c r="D27350" s="5">
        <v>0.0</v>
      </c>
    </row>
    <row r="27351" ht="14.25" customHeight="1">
      <c r="A27351" s="5"/>
      <c r="B27351" s="5"/>
      <c r="C27351" s="5" t="str">
        <f>IFERROR(__xludf.DUMMYFUNCTION("""COMPUTED_VALUE"""),"")</f>
        <v/>
      </c>
      <c r="D27351" s="5">
        <v>0.0</v>
      </c>
    </row>
    <row r="27352" ht="14.25" customHeight="1">
      <c r="A27352" s="5"/>
      <c r="B27352" s="5"/>
      <c r="C27352" s="5" t="str">
        <f>IFERROR(__xludf.DUMMYFUNCTION("""COMPUTED_VALUE"""),"")</f>
        <v/>
      </c>
      <c r="D27352" s="5">
        <v>0.0</v>
      </c>
    </row>
    <row r="27353" ht="14.25" customHeight="1">
      <c r="A27353" s="5"/>
      <c r="B27353" s="5"/>
      <c r="C27353" s="5" t="str">
        <f>IFERROR(__xludf.DUMMYFUNCTION("""COMPUTED_VALUE"""),"")</f>
        <v/>
      </c>
      <c r="D27353" s="5">
        <v>0.0</v>
      </c>
    </row>
    <row r="27354" ht="14.25" customHeight="1">
      <c r="A27354" s="5"/>
      <c r="B27354" s="5"/>
      <c r="C27354" s="5" t="str">
        <f>IFERROR(__xludf.DUMMYFUNCTION("""COMPUTED_VALUE"""),"")</f>
        <v/>
      </c>
      <c r="D27354" s="5">
        <v>0.0</v>
      </c>
    </row>
    <row r="27355" ht="14.25" customHeight="1">
      <c r="A27355" s="5"/>
      <c r="B27355" s="5"/>
      <c r="C27355" s="5" t="str">
        <f>IFERROR(__xludf.DUMMYFUNCTION("""COMPUTED_VALUE"""),"")</f>
        <v/>
      </c>
      <c r="D27355" s="5">
        <v>0.0</v>
      </c>
    </row>
    <row r="27356" ht="14.25" customHeight="1">
      <c r="A27356" s="5"/>
      <c r="B27356" s="5"/>
      <c r="C27356" s="5" t="str">
        <f>IFERROR(__xludf.DUMMYFUNCTION("""COMPUTED_VALUE"""),"")</f>
        <v/>
      </c>
      <c r="D27356" s="5">
        <v>0.0</v>
      </c>
    </row>
    <row r="27357" ht="14.25" customHeight="1">
      <c r="A27357" s="5"/>
      <c r="B27357" s="5"/>
      <c r="C27357" s="5" t="str">
        <f>IFERROR(__xludf.DUMMYFUNCTION("""COMPUTED_VALUE"""),"")</f>
        <v/>
      </c>
      <c r="D27357" s="5">
        <v>0.0</v>
      </c>
    </row>
    <row r="27358" ht="14.25" customHeight="1">
      <c r="A27358" s="5"/>
      <c r="B27358" s="5"/>
      <c r="C27358" s="5" t="str">
        <f>IFERROR(__xludf.DUMMYFUNCTION("""COMPUTED_VALUE"""),"")</f>
        <v/>
      </c>
      <c r="D27358" s="5">
        <v>0.0</v>
      </c>
    </row>
    <row r="27359" ht="14.25" customHeight="1">
      <c r="A27359" s="5"/>
      <c r="B27359" s="5"/>
      <c r="C27359" s="5" t="str">
        <f>IFERROR(__xludf.DUMMYFUNCTION("""COMPUTED_VALUE"""),"")</f>
        <v/>
      </c>
      <c r="D27359" s="5">
        <v>0.0</v>
      </c>
    </row>
    <row r="27360" ht="14.25" customHeight="1">
      <c r="A27360" s="5"/>
      <c r="B27360" s="5"/>
      <c r="C27360" s="5" t="str">
        <f>IFERROR(__xludf.DUMMYFUNCTION("""COMPUTED_VALUE"""),"")</f>
        <v/>
      </c>
      <c r="D27360" s="5">
        <v>0.0</v>
      </c>
    </row>
    <row r="27361" ht="14.25" customHeight="1">
      <c r="A27361" s="5"/>
      <c r="B27361" s="5"/>
      <c r="C27361" s="5" t="str">
        <f>IFERROR(__xludf.DUMMYFUNCTION("""COMPUTED_VALUE"""),"")</f>
        <v/>
      </c>
      <c r="D27361" s="5">
        <v>0.0</v>
      </c>
    </row>
    <row r="27362" ht="14.25" customHeight="1">
      <c r="A27362" s="5"/>
      <c r="B27362" s="5"/>
      <c r="C27362" s="5" t="str">
        <f>IFERROR(__xludf.DUMMYFUNCTION("""COMPUTED_VALUE"""),"")</f>
        <v/>
      </c>
      <c r="D27362" s="5">
        <v>0.0</v>
      </c>
    </row>
    <row r="27363" ht="14.25" customHeight="1">
      <c r="A27363" s="5"/>
      <c r="B27363" s="5"/>
      <c r="C27363" s="5" t="str">
        <f>IFERROR(__xludf.DUMMYFUNCTION("""COMPUTED_VALUE"""),"")</f>
        <v/>
      </c>
      <c r="D27363" s="5">
        <v>0.0</v>
      </c>
    </row>
    <row r="27364" ht="14.25" customHeight="1">
      <c r="A27364" s="5"/>
      <c r="B27364" s="5"/>
      <c r="C27364" s="5" t="str">
        <f>IFERROR(__xludf.DUMMYFUNCTION("""COMPUTED_VALUE"""),"")</f>
        <v/>
      </c>
      <c r="D27364" s="5">
        <v>0.0</v>
      </c>
    </row>
    <row r="27365" ht="14.25" customHeight="1">
      <c r="A27365" s="5"/>
      <c r="B27365" s="5"/>
      <c r="C27365" s="5" t="str">
        <f>IFERROR(__xludf.DUMMYFUNCTION("""COMPUTED_VALUE"""),"")</f>
        <v/>
      </c>
      <c r="D27365" s="5">
        <v>0.0</v>
      </c>
    </row>
    <row r="27366" ht="14.25" customHeight="1">
      <c r="A27366" s="5"/>
      <c r="B27366" s="5"/>
      <c r="C27366" s="5" t="str">
        <f>IFERROR(__xludf.DUMMYFUNCTION("""COMPUTED_VALUE"""),"")</f>
        <v/>
      </c>
      <c r="D27366" s="5">
        <v>0.0</v>
      </c>
    </row>
    <row r="27367" ht="14.25" customHeight="1">
      <c r="A27367" s="5"/>
      <c r="B27367" s="5"/>
      <c r="C27367" s="5" t="str">
        <f>IFERROR(__xludf.DUMMYFUNCTION("""COMPUTED_VALUE"""),"")</f>
        <v/>
      </c>
      <c r="D27367" s="5">
        <v>0.0</v>
      </c>
    </row>
    <row r="27368" ht="14.25" customHeight="1">
      <c r="A27368" s="5"/>
      <c r="B27368" s="5"/>
      <c r="C27368" s="5" t="str">
        <f>IFERROR(__xludf.DUMMYFUNCTION("""COMPUTED_VALUE"""),"")</f>
        <v/>
      </c>
      <c r="D27368" s="5">
        <v>0.0</v>
      </c>
    </row>
    <row r="27369" ht="14.25" customHeight="1">
      <c r="A27369" s="5"/>
      <c r="B27369" s="5"/>
      <c r="C27369" s="5" t="str">
        <f>IFERROR(__xludf.DUMMYFUNCTION("""COMPUTED_VALUE"""),"")</f>
        <v/>
      </c>
      <c r="D27369" s="5">
        <v>0.0</v>
      </c>
    </row>
    <row r="27370" ht="14.25" customHeight="1">
      <c r="A27370" s="5"/>
      <c r="B27370" s="5"/>
      <c r="C27370" s="5" t="str">
        <f>IFERROR(__xludf.DUMMYFUNCTION("""COMPUTED_VALUE"""),"")</f>
        <v/>
      </c>
      <c r="D27370" s="5">
        <v>0.0</v>
      </c>
    </row>
    <row r="27371" ht="14.25" customHeight="1">
      <c r="A27371" s="5"/>
      <c r="B27371" s="5"/>
      <c r="C27371" s="5" t="str">
        <f>IFERROR(__xludf.DUMMYFUNCTION("""COMPUTED_VALUE"""),"")</f>
        <v/>
      </c>
      <c r="D27371" s="5">
        <v>0.0</v>
      </c>
    </row>
    <row r="27372" ht="14.25" customHeight="1">
      <c r="A27372" s="5"/>
      <c r="B27372" s="5"/>
      <c r="C27372" s="5" t="str">
        <f>IFERROR(__xludf.DUMMYFUNCTION("""COMPUTED_VALUE"""),"")</f>
        <v/>
      </c>
      <c r="D27372" s="5">
        <v>0.0</v>
      </c>
    </row>
    <row r="27373" ht="14.25" customHeight="1">
      <c r="A27373" s="5"/>
      <c r="B27373" s="5"/>
      <c r="C27373" s="5" t="str">
        <f>IFERROR(__xludf.DUMMYFUNCTION("""COMPUTED_VALUE"""),"")</f>
        <v/>
      </c>
      <c r="D27373" s="5">
        <v>0.0</v>
      </c>
    </row>
    <row r="27374" ht="14.25" customHeight="1">
      <c r="A27374" s="5"/>
      <c r="B27374" s="5"/>
      <c r="C27374" s="5" t="str">
        <f>IFERROR(__xludf.DUMMYFUNCTION("""COMPUTED_VALUE"""),"")</f>
        <v/>
      </c>
      <c r="D27374" s="5">
        <v>0.0</v>
      </c>
    </row>
    <row r="27375" ht="14.25" customHeight="1">
      <c r="A27375" s="5"/>
      <c r="B27375" s="5"/>
      <c r="C27375" s="5" t="str">
        <f>IFERROR(__xludf.DUMMYFUNCTION("""COMPUTED_VALUE"""),"")</f>
        <v/>
      </c>
      <c r="D27375" s="5">
        <v>0.0</v>
      </c>
    </row>
    <row r="27376" ht="14.25" customHeight="1">
      <c r="A27376" s="5"/>
      <c r="B27376" s="5"/>
      <c r="C27376" s="5" t="str">
        <f>IFERROR(__xludf.DUMMYFUNCTION("""COMPUTED_VALUE"""),"")</f>
        <v/>
      </c>
      <c r="D27376" s="5">
        <v>0.0</v>
      </c>
    </row>
    <row r="27377" ht="14.25" customHeight="1">
      <c r="A27377" s="5"/>
      <c r="B27377" s="5"/>
      <c r="C27377" s="5" t="str">
        <f>IFERROR(__xludf.DUMMYFUNCTION("""COMPUTED_VALUE"""),"")</f>
        <v/>
      </c>
      <c r="D27377" s="5">
        <v>0.0</v>
      </c>
    </row>
    <row r="27378" ht="14.25" customHeight="1">
      <c r="A27378" s="5"/>
      <c r="B27378" s="5"/>
      <c r="C27378" s="5" t="str">
        <f>IFERROR(__xludf.DUMMYFUNCTION("""COMPUTED_VALUE"""),"")</f>
        <v/>
      </c>
      <c r="D27378" s="5">
        <v>0.0</v>
      </c>
    </row>
    <row r="27379" ht="14.25" customHeight="1">
      <c r="A27379" s="5"/>
      <c r="B27379" s="5"/>
      <c r="C27379" s="5" t="str">
        <f>IFERROR(__xludf.DUMMYFUNCTION("""COMPUTED_VALUE"""),"")</f>
        <v/>
      </c>
      <c r="D27379" s="5">
        <v>0.0</v>
      </c>
    </row>
    <row r="27380" ht="14.25" customHeight="1">
      <c r="A27380" s="5"/>
      <c r="B27380" s="5"/>
      <c r="C27380" s="5" t="str">
        <f>IFERROR(__xludf.DUMMYFUNCTION("""COMPUTED_VALUE"""),"")</f>
        <v/>
      </c>
      <c r="D27380" s="5">
        <v>0.0</v>
      </c>
    </row>
    <row r="27381" ht="14.25" customHeight="1">
      <c r="A27381" s="5"/>
      <c r="B27381" s="5"/>
      <c r="C27381" s="5" t="str">
        <f>IFERROR(__xludf.DUMMYFUNCTION("""COMPUTED_VALUE"""),"")</f>
        <v/>
      </c>
      <c r="D27381" s="5">
        <v>0.0</v>
      </c>
    </row>
    <row r="27382" ht="14.25" customHeight="1">
      <c r="A27382" s="5"/>
      <c r="B27382" s="5"/>
      <c r="C27382" s="5" t="str">
        <f>IFERROR(__xludf.DUMMYFUNCTION("""COMPUTED_VALUE"""),"")</f>
        <v/>
      </c>
      <c r="D27382" s="5">
        <v>0.0</v>
      </c>
    </row>
    <row r="27383" ht="14.25" customHeight="1">
      <c r="A27383" s="5"/>
      <c r="B27383" s="5"/>
      <c r="C27383" s="5" t="str">
        <f>IFERROR(__xludf.DUMMYFUNCTION("""COMPUTED_VALUE"""),"")</f>
        <v/>
      </c>
      <c r="D27383" s="5">
        <v>0.0</v>
      </c>
    </row>
    <row r="27384" ht="14.25" customHeight="1">
      <c r="A27384" s="5"/>
      <c r="B27384" s="5"/>
      <c r="C27384" s="5" t="str">
        <f>IFERROR(__xludf.DUMMYFUNCTION("""COMPUTED_VALUE"""),"")</f>
        <v/>
      </c>
      <c r="D27384" s="5">
        <v>0.0</v>
      </c>
    </row>
    <row r="27385" ht="14.25" customHeight="1">
      <c r="A27385" s="5"/>
      <c r="B27385" s="5"/>
      <c r="C27385" s="5" t="str">
        <f>IFERROR(__xludf.DUMMYFUNCTION("""COMPUTED_VALUE"""),"")</f>
        <v/>
      </c>
      <c r="D27385" s="5">
        <v>0.0</v>
      </c>
    </row>
    <row r="27386" ht="14.25" customHeight="1">
      <c r="A27386" s="5"/>
      <c r="B27386" s="5"/>
      <c r="C27386" s="5" t="str">
        <f>IFERROR(__xludf.DUMMYFUNCTION("""COMPUTED_VALUE"""),"")</f>
        <v/>
      </c>
      <c r="D27386" s="5">
        <v>0.0</v>
      </c>
    </row>
    <row r="27387" ht="14.25" customHeight="1">
      <c r="A27387" s="5"/>
      <c r="B27387" s="5"/>
      <c r="C27387" s="5" t="str">
        <f>IFERROR(__xludf.DUMMYFUNCTION("""COMPUTED_VALUE"""),"")</f>
        <v/>
      </c>
      <c r="D27387" s="5">
        <v>0.0</v>
      </c>
    </row>
    <row r="27388" ht="14.25" customHeight="1">
      <c r="A27388" s="5"/>
      <c r="B27388" s="5"/>
      <c r="C27388" s="5" t="str">
        <f>IFERROR(__xludf.DUMMYFUNCTION("""COMPUTED_VALUE"""),"")</f>
        <v/>
      </c>
      <c r="D27388" s="5">
        <v>0.0</v>
      </c>
    </row>
    <row r="27389" ht="14.25" customHeight="1">
      <c r="A27389" s="5"/>
      <c r="B27389" s="5"/>
      <c r="C27389" s="5" t="str">
        <f>IFERROR(__xludf.DUMMYFUNCTION("""COMPUTED_VALUE"""),"")</f>
        <v/>
      </c>
      <c r="D27389" s="5">
        <v>0.0</v>
      </c>
    </row>
    <row r="27390" ht="14.25" customHeight="1">
      <c r="A27390" s="5"/>
      <c r="B27390" s="5"/>
      <c r="C27390" s="5" t="str">
        <f>IFERROR(__xludf.DUMMYFUNCTION("""COMPUTED_VALUE"""),"")</f>
        <v/>
      </c>
      <c r="D27390" s="5">
        <v>0.0</v>
      </c>
    </row>
    <row r="27391" ht="14.25" customHeight="1">
      <c r="A27391" s="5"/>
      <c r="B27391" s="5"/>
      <c r="C27391" s="5" t="str">
        <f>IFERROR(__xludf.DUMMYFUNCTION("""COMPUTED_VALUE"""),"")</f>
        <v/>
      </c>
      <c r="D27391" s="5">
        <v>0.0</v>
      </c>
    </row>
    <row r="27392" ht="14.25" customHeight="1">
      <c r="A27392" s="5"/>
      <c r="B27392" s="5"/>
      <c r="C27392" s="5" t="str">
        <f>IFERROR(__xludf.DUMMYFUNCTION("""COMPUTED_VALUE"""),"")</f>
        <v/>
      </c>
      <c r="D27392" s="5">
        <v>0.0</v>
      </c>
    </row>
    <row r="27393" ht="14.25" customHeight="1">
      <c r="A27393" s="5"/>
      <c r="B27393" s="5"/>
      <c r="C27393" s="5" t="str">
        <f>IFERROR(__xludf.DUMMYFUNCTION("""COMPUTED_VALUE"""),"")</f>
        <v/>
      </c>
      <c r="D27393" s="5">
        <v>0.0</v>
      </c>
    </row>
    <row r="27394" ht="14.25" customHeight="1">
      <c r="A27394" s="5"/>
      <c r="B27394" s="5"/>
      <c r="C27394" s="5" t="str">
        <f>IFERROR(__xludf.DUMMYFUNCTION("""COMPUTED_VALUE"""),"")</f>
        <v/>
      </c>
      <c r="D27394" s="5">
        <v>0.0</v>
      </c>
    </row>
    <row r="27395" ht="14.25" customHeight="1">
      <c r="A27395" s="5"/>
      <c r="B27395" s="5"/>
      <c r="C27395" s="5" t="str">
        <f>IFERROR(__xludf.DUMMYFUNCTION("""COMPUTED_VALUE"""),"")</f>
        <v/>
      </c>
      <c r="D27395" s="5">
        <v>0.0</v>
      </c>
    </row>
    <row r="27396" ht="14.25" customHeight="1">
      <c r="A27396" s="5"/>
      <c r="B27396" s="5"/>
      <c r="C27396" s="5" t="str">
        <f>IFERROR(__xludf.DUMMYFUNCTION("""COMPUTED_VALUE"""),"")</f>
        <v/>
      </c>
      <c r="D27396" s="5">
        <v>0.0</v>
      </c>
    </row>
    <row r="27397" ht="14.25" customHeight="1">
      <c r="A27397" s="5"/>
      <c r="B27397" s="5"/>
      <c r="C27397" s="5" t="str">
        <f>IFERROR(__xludf.DUMMYFUNCTION("""COMPUTED_VALUE"""),"")</f>
        <v/>
      </c>
      <c r="D27397" s="5">
        <v>0.0</v>
      </c>
    </row>
    <row r="27398" ht="14.25" customHeight="1">
      <c r="A27398" s="5"/>
      <c r="B27398" s="5"/>
      <c r="C27398" s="5" t="str">
        <f>IFERROR(__xludf.DUMMYFUNCTION("""COMPUTED_VALUE"""),"")</f>
        <v/>
      </c>
      <c r="D27398" s="5">
        <v>0.0</v>
      </c>
    </row>
    <row r="27399" ht="14.25" customHeight="1">
      <c r="A27399" s="5"/>
      <c r="B27399" s="5"/>
      <c r="C27399" s="5" t="str">
        <f>IFERROR(__xludf.DUMMYFUNCTION("""COMPUTED_VALUE"""),"")</f>
        <v/>
      </c>
      <c r="D27399" s="5">
        <v>0.0</v>
      </c>
    </row>
    <row r="27400" ht="14.25" customHeight="1">
      <c r="A27400" s="5"/>
      <c r="B27400" s="5"/>
      <c r="C27400" s="5" t="str">
        <f>IFERROR(__xludf.DUMMYFUNCTION("""COMPUTED_VALUE"""),"")</f>
        <v/>
      </c>
      <c r="D27400" s="5">
        <v>0.0</v>
      </c>
    </row>
    <row r="27401" ht="14.25" customHeight="1">
      <c r="A27401" s="5"/>
      <c r="B27401" s="5"/>
      <c r="C27401" s="5" t="str">
        <f>IFERROR(__xludf.DUMMYFUNCTION("""COMPUTED_VALUE"""),"")</f>
        <v/>
      </c>
      <c r="D27401" s="5">
        <v>0.0</v>
      </c>
    </row>
    <row r="27402" ht="14.25" customHeight="1">
      <c r="A27402" s="5"/>
      <c r="B27402" s="5"/>
      <c r="C27402" s="5" t="str">
        <f>IFERROR(__xludf.DUMMYFUNCTION("""COMPUTED_VALUE"""),"")</f>
        <v/>
      </c>
      <c r="D27402" s="5">
        <v>0.0</v>
      </c>
    </row>
    <row r="27403" ht="14.25" customHeight="1">
      <c r="A27403" s="5"/>
      <c r="B27403" s="5"/>
      <c r="C27403" s="5" t="str">
        <f>IFERROR(__xludf.DUMMYFUNCTION("""COMPUTED_VALUE"""),"")</f>
        <v/>
      </c>
      <c r="D27403" s="5">
        <v>0.0</v>
      </c>
    </row>
    <row r="27404" ht="14.25" customHeight="1">
      <c r="A27404" s="5"/>
      <c r="B27404" s="5"/>
      <c r="C27404" s="5" t="str">
        <f>IFERROR(__xludf.DUMMYFUNCTION("""COMPUTED_VALUE"""),"")</f>
        <v/>
      </c>
      <c r="D27404" s="5">
        <v>0.0</v>
      </c>
    </row>
    <row r="27405" ht="14.25" customHeight="1">
      <c r="A27405" s="5"/>
      <c r="B27405" s="5"/>
      <c r="C27405" s="5" t="str">
        <f>IFERROR(__xludf.DUMMYFUNCTION("""COMPUTED_VALUE"""),"")</f>
        <v/>
      </c>
      <c r="D27405" s="5">
        <v>0.0</v>
      </c>
    </row>
    <row r="27406" ht="14.25" customHeight="1">
      <c r="A27406" s="5"/>
      <c r="B27406" s="5"/>
      <c r="C27406" s="5" t="str">
        <f>IFERROR(__xludf.DUMMYFUNCTION("""COMPUTED_VALUE"""),"")</f>
        <v/>
      </c>
      <c r="D27406" s="5">
        <v>0.0</v>
      </c>
    </row>
    <row r="27407" ht="14.25" customHeight="1">
      <c r="A27407" s="5"/>
      <c r="B27407" s="5"/>
      <c r="C27407" s="5" t="str">
        <f>IFERROR(__xludf.DUMMYFUNCTION("""COMPUTED_VALUE"""),"")</f>
        <v/>
      </c>
      <c r="D27407" s="5">
        <v>0.0</v>
      </c>
    </row>
    <row r="27408" ht="14.25" customHeight="1">
      <c r="A27408" s="5"/>
      <c r="B27408" s="5"/>
      <c r="C27408" s="5" t="str">
        <f>IFERROR(__xludf.DUMMYFUNCTION("""COMPUTED_VALUE"""),"")</f>
        <v/>
      </c>
      <c r="D27408" s="5">
        <v>0.0</v>
      </c>
    </row>
    <row r="27409" ht="14.25" customHeight="1">
      <c r="A27409" s="5"/>
      <c r="B27409" s="5"/>
      <c r="C27409" s="5" t="str">
        <f>IFERROR(__xludf.DUMMYFUNCTION("""COMPUTED_VALUE"""),"")</f>
        <v/>
      </c>
      <c r="D27409" s="5">
        <v>0.0</v>
      </c>
    </row>
    <row r="27410" ht="14.25" customHeight="1">
      <c r="A27410" s="5"/>
      <c r="B27410" s="5"/>
      <c r="C27410" s="5" t="str">
        <f>IFERROR(__xludf.DUMMYFUNCTION("""COMPUTED_VALUE"""),"")</f>
        <v/>
      </c>
      <c r="D27410" s="5">
        <v>0.0</v>
      </c>
    </row>
    <row r="27411" ht="14.25" customHeight="1">
      <c r="A27411" s="5"/>
      <c r="B27411" s="5"/>
      <c r="C27411" s="5" t="str">
        <f>IFERROR(__xludf.DUMMYFUNCTION("""COMPUTED_VALUE"""),"")</f>
        <v/>
      </c>
      <c r="D27411" s="5">
        <v>0.0</v>
      </c>
    </row>
    <row r="27412" ht="14.25" customHeight="1">
      <c r="A27412" s="5"/>
      <c r="B27412" s="5"/>
      <c r="C27412" s="5" t="str">
        <f>IFERROR(__xludf.DUMMYFUNCTION("""COMPUTED_VALUE"""),"")</f>
        <v/>
      </c>
      <c r="D27412" s="5">
        <v>0.0</v>
      </c>
    </row>
    <row r="27413" ht="14.25" customHeight="1">
      <c r="A27413" s="5"/>
      <c r="B27413" s="5"/>
      <c r="C27413" s="5" t="str">
        <f>IFERROR(__xludf.DUMMYFUNCTION("""COMPUTED_VALUE"""),"")</f>
        <v/>
      </c>
      <c r="D27413" s="5">
        <v>0.0</v>
      </c>
    </row>
    <row r="27414" ht="14.25" customHeight="1">
      <c r="A27414" s="5"/>
      <c r="B27414" s="5"/>
      <c r="C27414" s="5" t="str">
        <f>IFERROR(__xludf.DUMMYFUNCTION("""COMPUTED_VALUE"""),"")</f>
        <v/>
      </c>
      <c r="D27414" s="5">
        <v>0.0</v>
      </c>
    </row>
    <row r="27415" ht="14.25" customHeight="1">
      <c r="A27415" s="5"/>
      <c r="B27415" s="5"/>
      <c r="C27415" s="5" t="str">
        <f>IFERROR(__xludf.DUMMYFUNCTION("""COMPUTED_VALUE"""),"")</f>
        <v/>
      </c>
      <c r="D27415" s="5">
        <v>0.0</v>
      </c>
    </row>
    <row r="27416" ht="14.25" customHeight="1">
      <c r="A27416" s="5"/>
      <c r="B27416" s="5"/>
      <c r="C27416" s="5" t="str">
        <f>IFERROR(__xludf.DUMMYFUNCTION("""COMPUTED_VALUE"""),"")</f>
        <v/>
      </c>
      <c r="D27416" s="5">
        <v>0.0</v>
      </c>
    </row>
    <row r="27417" ht="14.25" customHeight="1">
      <c r="A27417" s="5"/>
      <c r="B27417" s="5"/>
      <c r="C27417" s="5" t="str">
        <f>IFERROR(__xludf.DUMMYFUNCTION("""COMPUTED_VALUE"""),"")</f>
        <v/>
      </c>
      <c r="D27417" s="5">
        <v>0.0</v>
      </c>
    </row>
    <row r="27418" ht="14.25" customHeight="1">
      <c r="A27418" s="5"/>
      <c r="B27418" s="5"/>
      <c r="C27418" s="5" t="str">
        <f>IFERROR(__xludf.DUMMYFUNCTION("""COMPUTED_VALUE"""),"")</f>
        <v/>
      </c>
      <c r="D27418" s="5">
        <v>0.0</v>
      </c>
    </row>
    <row r="27419" ht="14.25" customHeight="1">
      <c r="A27419" s="5"/>
      <c r="B27419" s="5"/>
      <c r="C27419" s="5" t="str">
        <f>IFERROR(__xludf.DUMMYFUNCTION("""COMPUTED_VALUE"""),"")</f>
        <v/>
      </c>
      <c r="D27419" s="5">
        <v>0.0</v>
      </c>
    </row>
    <row r="27420" ht="14.25" customHeight="1">
      <c r="A27420" s="5"/>
      <c r="B27420" s="5"/>
      <c r="C27420" s="5" t="str">
        <f>IFERROR(__xludf.DUMMYFUNCTION("""COMPUTED_VALUE"""),"")</f>
        <v/>
      </c>
      <c r="D27420" s="5">
        <v>0.0</v>
      </c>
    </row>
    <row r="27421" ht="14.25" customHeight="1">
      <c r="A27421" s="5"/>
      <c r="B27421" s="5"/>
      <c r="C27421" s="5" t="str">
        <f>IFERROR(__xludf.DUMMYFUNCTION("""COMPUTED_VALUE"""),"")</f>
        <v/>
      </c>
      <c r="D27421" s="5">
        <v>0.0</v>
      </c>
    </row>
    <row r="27422" ht="14.25" customHeight="1">
      <c r="A27422" s="5"/>
      <c r="B27422" s="5"/>
      <c r="C27422" s="5" t="str">
        <f>IFERROR(__xludf.DUMMYFUNCTION("""COMPUTED_VALUE"""),"")</f>
        <v/>
      </c>
      <c r="D27422" s="5">
        <v>0.0</v>
      </c>
    </row>
    <row r="27423" ht="14.25" customHeight="1">
      <c r="A27423" s="5"/>
      <c r="B27423" s="5"/>
      <c r="C27423" s="5" t="str">
        <f>IFERROR(__xludf.DUMMYFUNCTION("""COMPUTED_VALUE"""),"")</f>
        <v/>
      </c>
      <c r="D27423" s="5">
        <v>0.0</v>
      </c>
    </row>
    <row r="27424" ht="14.25" customHeight="1">
      <c r="A27424" s="5"/>
      <c r="B27424" s="5"/>
      <c r="C27424" s="5" t="str">
        <f>IFERROR(__xludf.DUMMYFUNCTION("""COMPUTED_VALUE"""),"")</f>
        <v/>
      </c>
      <c r="D27424" s="5">
        <v>0.0</v>
      </c>
    </row>
    <row r="27425" ht="14.25" customHeight="1">
      <c r="A27425" s="5"/>
      <c r="B27425" s="5"/>
      <c r="C27425" s="5" t="str">
        <f>IFERROR(__xludf.DUMMYFUNCTION("""COMPUTED_VALUE"""),"")</f>
        <v/>
      </c>
      <c r="D27425" s="5">
        <v>0.0</v>
      </c>
    </row>
    <row r="27426" ht="14.25" customHeight="1">
      <c r="A27426" s="5"/>
      <c r="B27426" s="5"/>
      <c r="C27426" s="5" t="str">
        <f>IFERROR(__xludf.DUMMYFUNCTION("""COMPUTED_VALUE"""),"")</f>
        <v/>
      </c>
      <c r="D27426" s="5">
        <v>0.0</v>
      </c>
    </row>
    <row r="27427" ht="14.25" customHeight="1">
      <c r="A27427" s="5"/>
      <c r="B27427" s="5"/>
      <c r="C27427" s="5" t="str">
        <f>IFERROR(__xludf.DUMMYFUNCTION("""COMPUTED_VALUE"""),"")</f>
        <v/>
      </c>
      <c r="D27427" s="5">
        <v>0.0</v>
      </c>
    </row>
    <row r="27428" ht="14.25" customHeight="1">
      <c r="A27428" s="5"/>
      <c r="B27428" s="5"/>
      <c r="C27428" s="5" t="str">
        <f>IFERROR(__xludf.DUMMYFUNCTION("""COMPUTED_VALUE"""),"")</f>
        <v/>
      </c>
      <c r="D27428" s="5">
        <v>0.0</v>
      </c>
    </row>
    <row r="27429" ht="14.25" customHeight="1">
      <c r="A27429" s="5"/>
      <c r="B27429" s="5"/>
      <c r="C27429" s="5" t="str">
        <f>IFERROR(__xludf.DUMMYFUNCTION("""COMPUTED_VALUE"""),"")</f>
        <v/>
      </c>
      <c r="D27429" s="5">
        <v>0.0</v>
      </c>
    </row>
    <row r="27430" ht="14.25" customHeight="1">
      <c r="A27430" s="5"/>
      <c r="B27430" s="5"/>
      <c r="C27430" s="5" t="str">
        <f>IFERROR(__xludf.DUMMYFUNCTION("""COMPUTED_VALUE"""),"")</f>
        <v/>
      </c>
      <c r="D27430" s="5">
        <v>0.0</v>
      </c>
    </row>
    <row r="27431" ht="14.25" customHeight="1">
      <c r="A27431" s="5"/>
      <c r="B27431" s="5"/>
      <c r="C27431" s="5" t="str">
        <f>IFERROR(__xludf.DUMMYFUNCTION("""COMPUTED_VALUE"""),"")</f>
        <v/>
      </c>
      <c r="D27431" s="5">
        <v>0.0</v>
      </c>
    </row>
    <row r="27432" ht="14.25" customHeight="1">
      <c r="A27432" s="5"/>
      <c r="B27432" s="5"/>
      <c r="C27432" s="5" t="str">
        <f>IFERROR(__xludf.DUMMYFUNCTION("""COMPUTED_VALUE"""),"")</f>
        <v/>
      </c>
      <c r="D27432" s="5">
        <v>0.0</v>
      </c>
    </row>
    <row r="27433" ht="14.25" customHeight="1">
      <c r="A27433" s="5"/>
      <c r="B27433" s="5"/>
      <c r="C27433" s="5" t="str">
        <f>IFERROR(__xludf.DUMMYFUNCTION("""COMPUTED_VALUE"""),"")</f>
        <v/>
      </c>
      <c r="D27433" s="5">
        <v>0.0</v>
      </c>
    </row>
    <row r="27434" ht="14.25" customHeight="1">
      <c r="A27434" s="5"/>
      <c r="B27434" s="5"/>
      <c r="C27434" s="5" t="str">
        <f>IFERROR(__xludf.DUMMYFUNCTION("""COMPUTED_VALUE"""),"")</f>
        <v/>
      </c>
      <c r="D27434" s="5">
        <v>0.0</v>
      </c>
    </row>
    <row r="27435" ht="14.25" customHeight="1">
      <c r="A27435" s="5"/>
      <c r="B27435" s="5"/>
      <c r="C27435" s="5" t="str">
        <f>IFERROR(__xludf.DUMMYFUNCTION("""COMPUTED_VALUE"""),"")</f>
        <v/>
      </c>
      <c r="D27435" s="5">
        <v>0.0</v>
      </c>
    </row>
    <row r="27436" ht="14.25" customHeight="1">
      <c r="A27436" s="5"/>
      <c r="B27436" s="5"/>
      <c r="C27436" s="5" t="str">
        <f>IFERROR(__xludf.DUMMYFUNCTION("""COMPUTED_VALUE"""),"")</f>
        <v/>
      </c>
      <c r="D27436" s="5">
        <v>0.0</v>
      </c>
    </row>
    <row r="27437" ht="14.25" customHeight="1">
      <c r="A27437" s="5"/>
      <c r="B27437" s="5"/>
      <c r="C27437" s="5" t="str">
        <f>IFERROR(__xludf.DUMMYFUNCTION("""COMPUTED_VALUE"""),"")</f>
        <v/>
      </c>
      <c r="D27437" s="5">
        <v>0.0</v>
      </c>
    </row>
    <row r="27438" ht="14.25" customHeight="1">
      <c r="A27438" s="5"/>
      <c r="B27438" s="5"/>
      <c r="C27438" s="5" t="str">
        <f>IFERROR(__xludf.DUMMYFUNCTION("""COMPUTED_VALUE"""),"")</f>
        <v/>
      </c>
      <c r="D27438" s="5">
        <v>0.0</v>
      </c>
    </row>
    <row r="27439" ht="14.25" customHeight="1">
      <c r="A27439" s="5"/>
      <c r="B27439" s="5"/>
      <c r="C27439" s="5" t="str">
        <f>IFERROR(__xludf.DUMMYFUNCTION("""COMPUTED_VALUE"""),"")</f>
        <v/>
      </c>
      <c r="D27439" s="5">
        <v>0.0</v>
      </c>
    </row>
    <row r="27440" ht="14.25" customHeight="1">
      <c r="A27440" s="5"/>
      <c r="B27440" s="5"/>
      <c r="C27440" s="5" t="str">
        <f>IFERROR(__xludf.DUMMYFUNCTION("""COMPUTED_VALUE"""),"")</f>
        <v/>
      </c>
      <c r="D27440" s="5">
        <v>0.0</v>
      </c>
    </row>
    <row r="27441" ht="14.25" customHeight="1">
      <c r="A27441" s="5"/>
      <c r="B27441" s="5"/>
      <c r="C27441" s="5" t="str">
        <f>IFERROR(__xludf.DUMMYFUNCTION("""COMPUTED_VALUE"""),"")</f>
        <v/>
      </c>
      <c r="D27441" s="5">
        <v>0.0</v>
      </c>
    </row>
    <row r="27442" ht="14.25" customHeight="1">
      <c r="A27442" s="5"/>
      <c r="B27442" s="5"/>
      <c r="C27442" s="5" t="str">
        <f>IFERROR(__xludf.DUMMYFUNCTION("""COMPUTED_VALUE"""),"")</f>
        <v/>
      </c>
      <c r="D27442" s="5">
        <v>0.0</v>
      </c>
    </row>
    <row r="27443" ht="14.25" customHeight="1">
      <c r="A27443" s="5"/>
      <c r="B27443" s="5"/>
      <c r="C27443" s="5" t="str">
        <f>IFERROR(__xludf.DUMMYFUNCTION("""COMPUTED_VALUE"""),"")</f>
        <v/>
      </c>
      <c r="D27443" s="5">
        <v>0.0</v>
      </c>
    </row>
    <row r="27444" ht="14.25" customHeight="1">
      <c r="A27444" s="5"/>
      <c r="B27444" s="5"/>
      <c r="C27444" s="5" t="str">
        <f>IFERROR(__xludf.DUMMYFUNCTION("""COMPUTED_VALUE"""),"")</f>
        <v/>
      </c>
      <c r="D27444" s="5">
        <v>0.0</v>
      </c>
    </row>
    <row r="27445" ht="14.25" customHeight="1">
      <c r="A27445" s="5"/>
      <c r="B27445" s="5"/>
      <c r="C27445" s="5" t="str">
        <f>IFERROR(__xludf.DUMMYFUNCTION("""COMPUTED_VALUE"""),"")</f>
        <v/>
      </c>
      <c r="D27445" s="5">
        <v>0.0</v>
      </c>
    </row>
    <row r="27446" ht="14.25" customHeight="1">
      <c r="A27446" s="5"/>
      <c r="B27446" s="5"/>
      <c r="C27446" s="5" t="str">
        <f>IFERROR(__xludf.DUMMYFUNCTION("""COMPUTED_VALUE"""),"")</f>
        <v/>
      </c>
      <c r="D27446" s="5">
        <v>0.0</v>
      </c>
    </row>
    <row r="27447" ht="14.25" customHeight="1">
      <c r="A27447" s="5"/>
      <c r="B27447" s="5"/>
      <c r="C27447" s="5" t="str">
        <f>IFERROR(__xludf.DUMMYFUNCTION("""COMPUTED_VALUE"""),"")</f>
        <v/>
      </c>
      <c r="D27447" s="5">
        <v>0.0</v>
      </c>
    </row>
    <row r="27448" ht="14.25" customHeight="1">
      <c r="A27448" s="5"/>
      <c r="B27448" s="5"/>
      <c r="C27448" s="5" t="str">
        <f>IFERROR(__xludf.DUMMYFUNCTION("""COMPUTED_VALUE"""),"")</f>
        <v/>
      </c>
      <c r="D27448" s="5">
        <v>0.0</v>
      </c>
    </row>
    <row r="27449" ht="14.25" customHeight="1">
      <c r="A27449" s="5"/>
      <c r="B27449" s="5"/>
      <c r="C27449" s="5" t="str">
        <f>IFERROR(__xludf.DUMMYFUNCTION("""COMPUTED_VALUE"""),"")</f>
        <v/>
      </c>
      <c r="D27449" s="5">
        <v>0.0</v>
      </c>
    </row>
    <row r="27450" ht="14.25" customHeight="1">
      <c r="A27450" s="5"/>
      <c r="B27450" s="5"/>
      <c r="C27450" s="5" t="str">
        <f>IFERROR(__xludf.DUMMYFUNCTION("""COMPUTED_VALUE"""),"")</f>
        <v/>
      </c>
      <c r="D27450" s="5">
        <v>0.0</v>
      </c>
    </row>
    <row r="27451" ht="14.25" customHeight="1">
      <c r="A27451" s="5"/>
      <c r="B27451" s="5"/>
      <c r="C27451" s="5" t="str">
        <f>IFERROR(__xludf.DUMMYFUNCTION("""COMPUTED_VALUE"""),"")</f>
        <v/>
      </c>
      <c r="D27451" s="5">
        <v>0.0</v>
      </c>
    </row>
    <row r="27452" ht="14.25" customHeight="1">
      <c r="A27452" s="5"/>
      <c r="B27452" s="5"/>
      <c r="C27452" s="5" t="str">
        <f>IFERROR(__xludf.DUMMYFUNCTION("""COMPUTED_VALUE"""),"")</f>
        <v/>
      </c>
      <c r="D27452" s="5">
        <v>0.0</v>
      </c>
    </row>
    <row r="27453" ht="14.25" customHeight="1">
      <c r="A27453" s="5"/>
      <c r="B27453" s="5"/>
      <c r="C27453" s="5" t="str">
        <f>IFERROR(__xludf.DUMMYFUNCTION("""COMPUTED_VALUE"""),"")</f>
        <v/>
      </c>
      <c r="D27453" s="5">
        <v>0.0</v>
      </c>
    </row>
    <row r="27454" ht="14.25" customHeight="1">
      <c r="A27454" s="5"/>
      <c r="B27454" s="5"/>
      <c r="C27454" s="5" t="str">
        <f>IFERROR(__xludf.DUMMYFUNCTION("""COMPUTED_VALUE"""),"")</f>
        <v/>
      </c>
      <c r="D27454" s="5">
        <v>0.0</v>
      </c>
    </row>
    <row r="27455" ht="14.25" customHeight="1">
      <c r="A27455" s="5"/>
      <c r="B27455" s="5"/>
      <c r="C27455" s="5" t="str">
        <f>IFERROR(__xludf.DUMMYFUNCTION("""COMPUTED_VALUE"""),"")</f>
        <v/>
      </c>
      <c r="D27455" s="5">
        <v>0.0</v>
      </c>
    </row>
    <row r="27456" ht="14.25" customHeight="1">
      <c r="A27456" s="5"/>
      <c r="B27456" s="5"/>
      <c r="C27456" s="5" t="str">
        <f>IFERROR(__xludf.DUMMYFUNCTION("""COMPUTED_VALUE"""),"")</f>
        <v/>
      </c>
      <c r="D27456" s="5">
        <v>0.0</v>
      </c>
    </row>
    <row r="27457" ht="14.25" customHeight="1">
      <c r="A27457" s="5"/>
      <c r="B27457" s="5"/>
      <c r="C27457" s="5" t="str">
        <f>IFERROR(__xludf.DUMMYFUNCTION("""COMPUTED_VALUE"""),"")</f>
        <v/>
      </c>
      <c r="D27457" s="5">
        <v>0.0</v>
      </c>
    </row>
    <row r="27458" ht="14.25" customHeight="1">
      <c r="A27458" s="5"/>
      <c r="B27458" s="5"/>
      <c r="C27458" s="5" t="str">
        <f>IFERROR(__xludf.DUMMYFUNCTION("""COMPUTED_VALUE"""),"")</f>
        <v/>
      </c>
      <c r="D27458" s="5">
        <v>0.0</v>
      </c>
    </row>
    <row r="27459" ht="14.25" customHeight="1">
      <c r="A27459" s="5"/>
      <c r="B27459" s="5"/>
      <c r="C27459" s="5" t="str">
        <f>IFERROR(__xludf.DUMMYFUNCTION("""COMPUTED_VALUE"""),"")</f>
        <v/>
      </c>
      <c r="D27459" s="5">
        <v>0.0</v>
      </c>
    </row>
    <row r="27460" ht="14.25" customHeight="1">
      <c r="A27460" s="5"/>
      <c r="B27460" s="5"/>
      <c r="C27460" s="5" t="str">
        <f>IFERROR(__xludf.DUMMYFUNCTION("""COMPUTED_VALUE"""),"")</f>
        <v/>
      </c>
      <c r="D27460" s="5">
        <v>0.0</v>
      </c>
    </row>
    <row r="27461" ht="14.25" customHeight="1">
      <c r="A27461" s="5"/>
      <c r="B27461" s="5"/>
      <c r="C27461" s="5" t="str">
        <f>IFERROR(__xludf.DUMMYFUNCTION("""COMPUTED_VALUE"""),"")</f>
        <v/>
      </c>
      <c r="D27461" s="5">
        <v>0.0</v>
      </c>
    </row>
    <row r="27462" ht="14.25" customHeight="1">
      <c r="A27462" s="5"/>
      <c r="B27462" s="5"/>
      <c r="C27462" s="5" t="str">
        <f>IFERROR(__xludf.DUMMYFUNCTION("""COMPUTED_VALUE"""),"")</f>
        <v/>
      </c>
      <c r="D27462" s="5">
        <v>0.0</v>
      </c>
    </row>
    <row r="27463" ht="14.25" customHeight="1">
      <c r="A27463" s="5"/>
      <c r="B27463" s="5"/>
      <c r="C27463" s="5" t="str">
        <f>IFERROR(__xludf.DUMMYFUNCTION("""COMPUTED_VALUE"""),"")</f>
        <v/>
      </c>
      <c r="D27463" s="5">
        <v>0.0</v>
      </c>
    </row>
    <row r="27464" ht="14.25" customHeight="1">
      <c r="A27464" s="5"/>
      <c r="B27464" s="5"/>
      <c r="C27464" s="5" t="str">
        <f>IFERROR(__xludf.DUMMYFUNCTION("""COMPUTED_VALUE"""),"")</f>
        <v/>
      </c>
      <c r="D27464" s="5">
        <v>0.0</v>
      </c>
    </row>
    <row r="27465" ht="14.25" customHeight="1">
      <c r="A27465" s="5"/>
      <c r="B27465" s="5"/>
      <c r="C27465" s="5" t="str">
        <f>IFERROR(__xludf.DUMMYFUNCTION("""COMPUTED_VALUE"""),"")</f>
        <v/>
      </c>
      <c r="D27465" s="5">
        <v>0.0</v>
      </c>
    </row>
    <row r="27466" ht="14.25" customHeight="1">
      <c r="A27466" s="5"/>
      <c r="B27466" s="5"/>
      <c r="C27466" s="5" t="str">
        <f>IFERROR(__xludf.DUMMYFUNCTION("""COMPUTED_VALUE"""),"")</f>
        <v/>
      </c>
      <c r="D27466" s="5">
        <v>0.0</v>
      </c>
    </row>
    <row r="27467" ht="14.25" customHeight="1">
      <c r="A27467" s="5"/>
      <c r="B27467" s="5"/>
      <c r="C27467" s="5" t="str">
        <f>IFERROR(__xludf.DUMMYFUNCTION("""COMPUTED_VALUE"""),"")</f>
        <v/>
      </c>
      <c r="D27467" s="5">
        <v>0.0</v>
      </c>
    </row>
    <row r="27468" ht="14.25" customHeight="1">
      <c r="A27468" s="5"/>
      <c r="B27468" s="5"/>
      <c r="C27468" s="5" t="str">
        <f>IFERROR(__xludf.DUMMYFUNCTION("""COMPUTED_VALUE"""),"")</f>
        <v/>
      </c>
      <c r="D27468" s="5">
        <v>0.0</v>
      </c>
    </row>
    <row r="27469" ht="14.25" customHeight="1">
      <c r="A27469" s="5"/>
      <c r="B27469" s="5"/>
      <c r="C27469" s="5" t="str">
        <f>IFERROR(__xludf.DUMMYFUNCTION("""COMPUTED_VALUE"""),"")</f>
        <v/>
      </c>
      <c r="D27469" s="5">
        <v>0.0</v>
      </c>
    </row>
    <row r="27470" ht="14.25" customHeight="1">
      <c r="A27470" s="5"/>
      <c r="B27470" s="5"/>
      <c r="C27470" s="5" t="str">
        <f>IFERROR(__xludf.DUMMYFUNCTION("""COMPUTED_VALUE"""),"")</f>
        <v/>
      </c>
      <c r="D27470" s="5">
        <v>0.0</v>
      </c>
    </row>
    <row r="27471" ht="14.25" customHeight="1">
      <c r="A27471" s="5"/>
      <c r="B27471" s="5"/>
      <c r="C27471" s="5" t="str">
        <f>IFERROR(__xludf.DUMMYFUNCTION("""COMPUTED_VALUE"""),"")</f>
        <v/>
      </c>
      <c r="D27471" s="5">
        <v>0.0</v>
      </c>
    </row>
    <row r="27472" ht="14.25" customHeight="1">
      <c r="A27472" s="5"/>
      <c r="B27472" s="5"/>
      <c r="C27472" s="5" t="str">
        <f>IFERROR(__xludf.DUMMYFUNCTION("""COMPUTED_VALUE"""),"")</f>
        <v/>
      </c>
      <c r="D27472" s="5">
        <v>0.0</v>
      </c>
    </row>
    <row r="27473" ht="14.25" customHeight="1">
      <c r="A27473" s="5"/>
      <c r="B27473" s="5"/>
      <c r="C27473" s="5" t="str">
        <f>IFERROR(__xludf.DUMMYFUNCTION("""COMPUTED_VALUE"""),"")</f>
        <v/>
      </c>
      <c r="D27473" s="5">
        <v>0.0</v>
      </c>
    </row>
    <row r="27474" ht="14.25" customHeight="1">
      <c r="A27474" s="5"/>
      <c r="B27474" s="5"/>
      <c r="C27474" s="5" t="str">
        <f>IFERROR(__xludf.DUMMYFUNCTION("""COMPUTED_VALUE"""),"")</f>
        <v/>
      </c>
      <c r="D27474" s="5">
        <v>0.0</v>
      </c>
    </row>
    <row r="27475" ht="14.25" customHeight="1">
      <c r="A27475" s="5"/>
      <c r="B27475" s="5"/>
      <c r="C27475" s="5" t="str">
        <f>IFERROR(__xludf.DUMMYFUNCTION("""COMPUTED_VALUE"""),"")</f>
        <v/>
      </c>
      <c r="D27475" s="5">
        <v>0.0</v>
      </c>
    </row>
    <row r="27476" ht="14.25" customHeight="1">
      <c r="A27476" s="5"/>
      <c r="B27476" s="5"/>
      <c r="C27476" s="5" t="str">
        <f>IFERROR(__xludf.DUMMYFUNCTION("""COMPUTED_VALUE"""),"")</f>
        <v/>
      </c>
      <c r="D27476" s="5">
        <v>0.0</v>
      </c>
    </row>
    <row r="27477" ht="14.25" customHeight="1">
      <c r="A27477" s="5"/>
      <c r="B27477" s="5"/>
      <c r="C27477" s="5" t="str">
        <f>IFERROR(__xludf.DUMMYFUNCTION("""COMPUTED_VALUE"""),"")</f>
        <v/>
      </c>
      <c r="D27477" s="5">
        <v>0.0</v>
      </c>
    </row>
    <row r="27478" ht="14.25" customHeight="1">
      <c r="A27478" s="5"/>
      <c r="B27478" s="5"/>
      <c r="C27478" s="5" t="str">
        <f>IFERROR(__xludf.DUMMYFUNCTION("""COMPUTED_VALUE"""),"")</f>
        <v/>
      </c>
      <c r="D27478" s="5">
        <v>0.0</v>
      </c>
    </row>
    <row r="27479" ht="14.25" customHeight="1">
      <c r="A27479" s="5"/>
      <c r="B27479" s="5"/>
      <c r="C27479" s="5" t="str">
        <f>IFERROR(__xludf.DUMMYFUNCTION("""COMPUTED_VALUE"""),"")</f>
        <v/>
      </c>
      <c r="D27479" s="5">
        <v>0.0</v>
      </c>
    </row>
    <row r="27480" ht="14.25" customHeight="1">
      <c r="A27480" s="5"/>
      <c r="B27480" s="5"/>
      <c r="C27480" s="5" t="str">
        <f>IFERROR(__xludf.DUMMYFUNCTION("""COMPUTED_VALUE"""),"")</f>
        <v/>
      </c>
      <c r="D27480" s="5">
        <v>0.0</v>
      </c>
    </row>
    <row r="27481" ht="14.25" customHeight="1">
      <c r="A27481" s="5"/>
      <c r="B27481" s="5"/>
      <c r="C27481" s="5" t="str">
        <f>IFERROR(__xludf.DUMMYFUNCTION("""COMPUTED_VALUE"""),"")</f>
        <v/>
      </c>
      <c r="D27481" s="5">
        <v>0.0</v>
      </c>
    </row>
    <row r="27482" ht="14.25" customHeight="1">
      <c r="A27482" s="5"/>
      <c r="B27482" s="5"/>
      <c r="C27482" s="5" t="str">
        <f>IFERROR(__xludf.DUMMYFUNCTION("""COMPUTED_VALUE"""),"")</f>
        <v/>
      </c>
      <c r="D27482" s="5">
        <v>0.0</v>
      </c>
    </row>
    <row r="27483" ht="14.25" customHeight="1">
      <c r="A27483" s="5"/>
      <c r="B27483" s="5"/>
      <c r="C27483" s="5" t="str">
        <f>IFERROR(__xludf.DUMMYFUNCTION("""COMPUTED_VALUE"""),"")</f>
        <v/>
      </c>
      <c r="D27483" s="5">
        <v>0.0</v>
      </c>
    </row>
    <row r="27484" ht="14.25" customHeight="1">
      <c r="A27484" s="5"/>
      <c r="B27484" s="5"/>
      <c r="C27484" s="5" t="str">
        <f>IFERROR(__xludf.DUMMYFUNCTION("""COMPUTED_VALUE"""),"")</f>
        <v/>
      </c>
      <c r="D27484" s="5">
        <v>0.0</v>
      </c>
    </row>
    <row r="27485" ht="14.25" customHeight="1">
      <c r="A27485" s="5"/>
      <c r="B27485" s="5"/>
      <c r="C27485" s="5" t="str">
        <f>IFERROR(__xludf.DUMMYFUNCTION("""COMPUTED_VALUE"""),"")</f>
        <v/>
      </c>
      <c r="D27485" s="5">
        <v>0.0</v>
      </c>
    </row>
    <row r="27486" ht="14.25" customHeight="1">
      <c r="A27486" s="5"/>
      <c r="B27486" s="5"/>
      <c r="C27486" s="5" t="str">
        <f>IFERROR(__xludf.DUMMYFUNCTION("""COMPUTED_VALUE"""),"")</f>
        <v/>
      </c>
      <c r="D27486" s="5">
        <v>0.0</v>
      </c>
    </row>
    <row r="27487" ht="14.25" customHeight="1">
      <c r="A27487" s="5"/>
      <c r="B27487" s="5"/>
      <c r="C27487" s="5" t="str">
        <f>IFERROR(__xludf.DUMMYFUNCTION("""COMPUTED_VALUE"""),"")</f>
        <v/>
      </c>
      <c r="D27487" s="5">
        <v>0.0</v>
      </c>
    </row>
    <row r="27488" ht="14.25" customHeight="1">
      <c r="A27488" s="5"/>
      <c r="B27488" s="5"/>
      <c r="C27488" s="5" t="str">
        <f>IFERROR(__xludf.DUMMYFUNCTION("""COMPUTED_VALUE"""),"")</f>
        <v/>
      </c>
      <c r="D27488" s="5">
        <v>0.0</v>
      </c>
    </row>
    <row r="27489" ht="14.25" customHeight="1">
      <c r="A27489" s="5"/>
      <c r="B27489" s="5"/>
      <c r="C27489" s="5" t="str">
        <f>IFERROR(__xludf.DUMMYFUNCTION("""COMPUTED_VALUE"""),"")</f>
        <v/>
      </c>
      <c r="D27489" s="5">
        <v>0.0</v>
      </c>
    </row>
    <row r="27490" ht="14.25" customHeight="1">
      <c r="A27490" s="5"/>
      <c r="B27490" s="5"/>
      <c r="C27490" s="5" t="str">
        <f>IFERROR(__xludf.DUMMYFUNCTION("""COMPUTED_VALUE"""),"")</f>
        <v/>
      </c>
      <c r="D27490" s="5">
        <v>0.0</v>
      </c>
    </row>
    <row r="27491" ht="14.25" customHeight="1">
      <c r="A27491" s="5"/>
      <c r="B27491" s="5"/>
      <c r="C27491" s="5" t="str">
        <f>IFERROR(__xludf.DUMMYFUNCTION("""COMPUTED_VALUE"""),"")</f>
        <v/>
      </c>
      <c r="D27491" s="5">
        <v>0.0</v>
      </c>
    </row>
    <row r="27492" ht="14.25" customHeight="1">
      <c r="A27492" s="5"/>
      <c r="B27492" s="5"/>
      <c r="C27492" s="5" t="str">
        <f>IFERROR(__xludf.DUMMYFUNCTION("""COMPUTED_VALUE"""),"")</f>
        <v/>
      </c>
      <c r="D27492" s="5">
        <v>0.0</v>
      </c>
    </row>
    <row r="27493" ht="14.25" customHeight="1">
      <c r="A27493" s="5"/>
      <c r="B27493" s="5"/>
      <c r="C27493" s="5" t="str">
        <f>IFERROR(__xludf.DUMMYFUNCTION("""COMPUTED_VALUE"""),"")</f>
        <v/>
      </c>
      <c r="D27493" s="5">
        <v>0.0</v>
      </c>
    </row>
    <row r="27494" ht="14.25" customHeight="1">
      <c r="A27494" s="5"/>
      <c r="B27494" s="5"/>
      <c r="C27494" s="5" t="str">
        <f>IFERROR(__xludf.DUMMYFUNCTION("""COMPUTED_VALUE"""),"")</f>
        <v/>
      </c>
      <c r="D27494" s="5">
        <v>0.0</v>
      </c>
    </row>
    <row r="27495" ht="14.25" customHeight="1">
      <c r="A27495" s="5"/>
      <c r="B27495" s="5"/>
      <c r="C27495" s="5" t="str">
        <f>IFERROR(__xludf.DUMMYFUNCTION("""COMPUTED_VALUE"""),"")</f>
        <v/>
      </c>
      <c r="D27495" s="5">
        <v>0.0</v>
      </c>
    </row>
    <row r="27496" ht="14.25" customHeight="1">
      <c r="A27496" s="5"/>
      <c r="B27496" s="5"/>
      <c r="C27496" s="5" t="str">
        <f>IFERROR(__xludf.DUMMYFUNCTION("""COMPUTED_VALUE"""),"")</f>
        <v/>
      </c>
      <c r="D27496" s="5">
        <v>0.0</v>
      </c>
    </row>
    <row r="27497" ht="14.25" customHeight="1">
      <c r="A27497" s="5"/>
      <c r="B27497" s="5"/>
      <c r="C27497" s="5" t="str">
        <f>IFERROR(__xludf.DUMMYFUNCTION("""COMPUTED_VALUE"""),"")</f>
        <v/>
      </c>
      <c r="D27497" s="5">
        <v>0.0</v>
      </c>
    </row>
    <row r="27498" ht="14.25" customHeight="1">
      <c r="A27498" s="5"/>
      <c r="B27498" s="5"/>
      <c r="C27498" s="5" t="str">
        <f>IFERROR(__xludf.DUMMYFUNCTION("""COMPUTED_VALUE"""),"")</f>
        <v/>
      </c>
      <c r="D27498" s="5">
        <v>0.0</v>
      </c>
    </row>
    <row r="27499" ht="14.25" customHeight="1">
      <c r="A27499" s="5"/>
      <c r="B27499" s="5"/>
      <c r="C27499" s="5" t="str">
        <f>IFERROR(__xludf.DUMMYFUNCTION("""COMPUTED_VALUE"""),"")</f>
        <v/>
      </c>
      <c r="D27499" s="5">
        <v>0.0</v>
      </c>
    </row>
    <row r="27500" ht="14.25" customHeight="1">
      <c r="A27500" s="5"/>
      <c r="B27500" s="5"/>
      <c r="C27500" s="5" t="str">
        <f>IFERROR(__xludf.DUMMYFUNCTION("""COMPUTED_VALUE"""),"")</f>
        <v/>
      </c>
      <c r="D27500" s="5">
        <v>0.0</v>
      </c>
    </row>
    <row r="27501" ht="14.25" customHeight="1">
      <c r="A27501" s="5"/>
      <c r="B27501" s="5"/>
      <c r="C27501" s="5" t="str">
        <f>IFERROR(__xludf.DUMMYFUNCTION("""COMPUTED_VALUE"""),"")</f>
        <v/>
      </c>
      <c r="D27501" s="5">
        <v>0.0</v>
      </c>
    </row>
    <row r="27502" ht="14.25" customHeight="1">
      <c r="A27502" s="5"/>
      <c r="B27502" s="5"/>
      <c r="C27502" s="5" t="str">
        <f>IFERROR(__xludf.DUMMYFUNCTION("""COMPUTED_VALUE"""),"")</f>
        <v/>
      </c>
      <c r="D27502" s="5">
        <v>0.0</v>
      </c>
    </row>
    <row r="27503" ht="14.25" customHeight="1">
      <c r="A27503" s="5"/>
      <c r="B27503" s="5"/>
      <c r="C27503" s="5" t="str">
        <f>IFERROR(__xludf.DUMMYFUNCTION("""COMPUTED_VALUE"""),"")</f>
        <v/>
      </c>
      <c r="D27503" s="5">
        <v>0.0</v>
      </c>
    </row>
    <row r="27504" ht="14.25" customHeight="1">
      <c r="A27504" s="5"/>
      <c r="B27504" s="5"/>
      <c r="C27504" s="5" t="str">
        <f>IFERROR(__xludf.DUMMYFUNCTION("""COMPUTED_VALUE"""),"")</f>
        <v/>
      </c>
      <c r="D27504" s="5">
        <v>0.0</v>
      </c>
    </row>
    <row r="27505" ht="14.25" customHeight="1">
      <c r="A27505" s="5"/>
      <c r="B27505" s="5"/>
      <c r="C27505" s="5" t="str">
        <f>IFERROR(__xludf.DUMMYFUNCTION("""COMPUTED_VALUE"""),"")</f>
        <v/>
      </c>
      <c r="D27505" s="5">
        <v>0.0</v>
      </c>
    </row>
    <row r="27506" ht="14.25" customHeight="1">
      <c r="A27506" s="5"/>
      <c r="B27506" s="5"/>
      <c r="C27506" s="5" t="str">
        <f>IFERROR(__xludf.DUMMYFUNCTION("""COMPUTED_VALUE"""),"")</f>
        <v/>
      </c>
      <c r="D27506" s="5">
        <v>0.0</v>
      </c>
    </row>
    <row r="27507" ht="14.25" customHeight="1">
      <c r="A27507" s="5"/>
      <c r="B27507" s="5"/>
      <c r="C27507" s="5" t="str">
        <f>IFERROR(__xludf.DUMMYFUNCTION("""COMPUTED_VALUE"""),"")</f>
        <v/>
      </c>
      <c r="D27507" s="5">
        <v>0.0</v>
      </c>
    </row>
    <row r="27508" ht="14.25" customHeight="1">
      <c r="A27508" s="5"/>
      <c r="B27508" s="5"/>
      <c r="C27508" s="5" t="str">
        <f>IFERROR(__xludf.DUMMYFUNCTION("""COMPUTED_VALUE"""),"")</f>
        <v/>
      </c>
      <c r="D27508" s="5">
        <v>0.0</v>
      </c>
    </row>
    <row r="27509" ht="14.25" customHeight="1">
      <c r="A27509" s="5"/>
      <c r="B27509" s="5"/>
      <c r="C27509" s="5" t="str">
        <f>IFERROR(__xludf.DUMMYFUNCTION("""COMPUTED_VALUE"""),"")</f>
        <v/>
      </c>
      <c r="D27509" s="5">
        <v>0.0</v>
      </c>
    </row>
    <row r="27510" ht="14.25" customHeight="1">
      <c r="A27510" s="5"/>
      <c r="B27510" s="5"/>
      <c r="C27510" s="5" t="str">
        <f>IFERROR(__xludf.DUMMYFUNCTION("""COMPUTED_VALUE"""),"")</f>
        <v/>
      </c>
      <c r="D27510" s="5">
        <v>0.0</v>
      </c>
    </row>
    <row r="27511" ht="14.25" customHeight="1">
      <c r="A27511" s="5"/>
      <c r="B27511" s="5"/>
      <c r="C27511" s="5" t="str">
        <f>IFERROR(__xludf.DUMMYFUNCTION("""COMPUTED_VALUE"""),"")</f>
        <v/>
      </c>
      <c r="D27511" s="5">
        <v>0.0</v>
      </c>
    </row>
    <row r="27512" ht="14.25" customHeight="1">
      <c r="A27512" s="5"/>
      <c r="B27512" s="5"/>
      <c r="C27512" s="5" t="str">
        <f>IFERROR(__xludf.DUMMYFUNCTION("""COMPUTED_VALUE"""),"")</f>
        <v/>
      </c>
      <c r="D27512" s="5">
        <v>0.0</v>
      </c>
    </row>
    <row r="27513" ht="14.25" customHeight="1">
      <c r="A27513" s="5"/>
      <c r="B27513" s="5"/>
      <c r="C27513" s="5" t="str">
        <f>IFERROR(__xludf.DUMMYFUNCTION("""COMPUTED_VALUE"""),"")</f>
        <v/>
      </c>
      <c r="D27513" s="5">
        <v>0.0</v>
      </c>
    </row>
    <row r="27514" ht="14.25" customHeight="1">
      <c r="A27514" s="5"/>
      <c r="B27514" s="5"/>
      <c r="C27514" s="5" t="str">
        <f>IFERROR(__xludf.DUMMYFUNCTION("""COMPUTED_VALUE"""),"")</f>
        <v/>
      </c>
      <c r="D27514" s="5">
        <v>0.0</v>
      </c>
    </row>
    <row r="27515" ht="14.25" customHeight="1">
      <c r="A27515" s="5"/>
      <c r="B27515" s="5"/>
      <c r="C27515" s="5" t="str">
        <f>IFERROR(__xludf.DUMMYFUNCTION("""COMPUTED_VALUE"""),"")</f>
        <v/>
      </c>
      <c r="D27515" s="5">
        <v>0.0</v>
      </c>
    </row>
    <row r="27516" ht="14.25" customHeight="1">
      <c r="A27516" s="5"/>
      <c r="B27516" s="5"/>
      <c r="C27516" s="5" t="str">
        <f>IFERROR(__xludf.DUMMYFUNCTION("""COMPUTED_VALUE"""),"")</f>
        <v/>
      </c>
      <c r="D27516" s="5">
        <v>0.0</v>
      </c>
    </row>
    <row r="27517" ht="14.25" customHeight="1">
      <c r="A27517" s="5"/>
      <c r="B27517" s="5"/>
      <c r="C27517" s="5" t="str">
        <f>IFERROR(__xludf.DUMMYFUNCTION("""COMPUTED_VALUE"""),"")</f>
        <v/>
      </c>
      <c r="D27517" s="5">
        <v>0.0</v>
      </c>
    </row>
    <row r="27518" ht="14.25" customHeight="1">
      <c r="A27518" s="5"/>
      <c r="B27518" s="5"/>
      <c r="C27518" s="5" t="str">
        <f>IFERROR(__xludf.DUMMYFUNCTION("""COMPUTED_VALUE"""),"")</f>
        <v/>
      </c>
      <c r="D27518" s="5">
        <v>0.0</v>
      </c>
    </row>
    <row r="27519" ht="14.25" customHeight="1">
      <c r="A27519" s="5"/>
      <c r="B27519" s="5"/>
      <c r="C27519" s="5" t="str">
        <f>IFERROR(__xludf.DUMMYFUNCTION("""COMPUTED_VALUE"""),"")</f>
        <v/>
      </c>
      <c r="D27519" s="5">
        <v>0.0</v>
      </c>
    </row>
    <row r="27520" ht="14.25" customHeight="1">
      <c r="A27520" s="5"/>
      <c r="B27520" s="5"/>
      <c r="C27520" s="5" t="str">
        <f>IFERROR(__xludf.DUMMYFUNCTION("""COMPUTED_VALUE"""),"")</f>
        <v/>
      </c>
      <c r="D27520" s="5">
        <v>0.0</v>
      </c>
    </row>
    <row r="27521" ht="14.25" customHeight="1">
      <c r="A27521" s="5"/>
      <c r="B27521" s="5"/>
      <c r="C27521" s="5" t="str">
        <f>IFERROR(__xludf.DUMMYFUNCTION("""COMPUTED_VALUE"""),"")</f>
        <v/>
      </c>
      <c r="D27521" s="5">
        <v>0.0</v>
      </c>
    </row>
    <row r="27522" ht="14.25" customHeight="1">
      <c r="A27522" s="5"/>
      <c r="B27522" s="5"/>
      <c r="C27522" s="5" t="str">
        <f>IFERROR(__xludf.DUMMYFUNCTION("""COMPUTED_VALUE"""),"")</f>
        <v/>
      </c>
      <c r="D27522" s="5">
        <v>0.0</v>
      </c>
    </row>
    <row r="27523" ht="14.25" customHeight="1">
      <c r="A27523" s="5"/>
      <c r="B27523" s="5"/>
      <c r="C27523" s="5" t="str">
        <f>IFERROR(__xludf.DUMMYFUNCTION("""COMPUTED_VALUE"""),"")</f>
        <v/>
      </c>
      <c r="D27523" s="5">
        <v>0.0</v>
      </c>
    </row>
    <row r="27524" ht="14.25" customHeight="1">
      <c r="A27524" s="5"/>
      <c r="B27524" s="5"/>
      <c r="C27524" s="5" t="str">
        <f>IFERROR(__xludf.DUMMYFUNCTION("""COMPUTED_VALUE"""),"")</f>
        <v/>
      </c>
      <c r="D27524" s="5">
        <v>0.0</v>
      </c>
    </row>
    <row r="27525" ht="14.25" customHeight="1">
      <c r="A27525" s="5"/>
      <c r="B27525" s="5"/>
      <c r="C27525" s="5" t="str">
        <f>IFERROR(__xludf.DUMMYFUNCTION("""COMPUTED_VALUE"""),"")</f>
        <v/>
      </c>
      <c r="D27525" s="5">
        <v>0.0</v>
      </c>
    </row>
    <row r="27526" ht="14.25" customHeight="1">
      <c r="A27526" s="5"/>
      <c r="B27526" s="5"/>
      <c r="C27526" s="5" t="str">
        <f>IFERROR(__xludf.DUMMYFUNCTION("""COMPUTED_VALUE"""),"")</f>
        <v/>
      </c>
      <c r="D27526" s="5">
        <v>0.0</v>
      </c>
    </row>
    <row r="27527" ht="14.25" customHeight="1">
      <c r="A27527" s="5"/>
      <c r="B27527" s="5"/>
      <c r="C27527" s="5" t="str">
        <f>IFERROR(__xludf.DUMMYFUNCTION("""COMPUTED_VALUE"""),"")</f>
        <v/>
      </c>
      <c r="D27527" s="5">
        <v>0.0</v>
      </c>
    </row>
    <row r="27528" ht="14.25" customHeight="1">
      <c r="A27528" s="5"/>
      <c r="B27528" s="5"/>
      <c r="C27528" s="5" t="str">
        <f>IFERROR(__xludf.DUMMYFUNCTION("""COMPUTED_VALUE"""),"")</f>
        <v/>
      </c>
      <c r="D27528" s="5">
        <v>0.0</v>
      </c>
    </row>
    <row r="27529" ht="14.25" customHeight="1">
      <c r="A27529" s="5"/>
      <c r="B27529" s="5"/>
      <c r="C27529" s="5" t="str">
        <f>IFERROR(__xludf.DUMMYFUNCTION("""COMPUTED_VALUE"""),"")</f>
        <v/>
      </c>
      <c r="D27529" s="5">
        <v>0.0</v>
      </c>
    </row>
    <row r="27530" ht="14.25" customHeight="1">
      <c r="A27530" s="5"/>
      <c r="B27530" s="5"/>
      <c r="C27530" s="5" t="str">
        <f>IFERROR(__xludf.DUMMYFUNCTION("""COMPUTED_VALUE"""),"")</f>
        <v/>
      </c>
      <c r="D27530" s="5">
        <v>0.0</v>
      </c>
    </row>
    <row r="27531" ht="14.25" customHeight="1">
      <c r="A27531" s="5"/>
      <c r="B27531" s="5"/>
      <c r="C27531" s="5" t="str">
        <f>IFERROR(__xludf.DUMMYFUNCTION("""COMPUTED_VALUE"""),"")</f>
        <v/>
      </c>
      <c r="D27531" s="5">
        <v>0.0</v>
      </c>
    </row>
    <row r="27532" ht="14.25" customHeight="1">
      <c r="A27532" s="5"/>
      <c r="B27532" s="5"/>
      <c r="C27532" s="5" t="str">
        <f>IFERROR(__xludf.DUMMYFUNCTION("""COMPUTED_VALUE"""),"")</f>
        <v/>
      </c>
      <c r="D27532" s="5">
        <v>0.0</v>
      </c>
    </row>
    <row r="27533" ht="14.25" customHeight="1">
      <c r="A27533" s="5"/>
      <c r="B27533" s="5"/>
      <c r="C27533" s="5" t="str">
        <f>IFERROR(__xludf.DUMMYFUNCTION("""COMPUTED_VALUE"""),"")</f>
        <v/>
      </c>
      <c r="D27533" s="5">
        <v>0.0</v>
      </c>
    </row>
    <row r="27534" ht="14.25" customHeight="1">
      <c r="A27534" s="5"/>
      <c r="B27534" s="5"/>
      <c r="C27534" s="5" t="str">
        <f>IFERROR(__xludf.DUMMYFUNCTION("""COMPUTED_VALUE"""),"")</f>
        <v/>
      </c>
      <c r="D27534" s="5">
        <v>0.0</v>
      </c>
    </row>
    <row r="27535" ht="14.25" customHeight="1">
      <c r="A27535" s="5"/>
      <c r="B27535" s="5"/>
      <c r="C27535" s="5" t="str">
        <f>IFERROR(__xludf.DUMMYFUNCTION("""COMPUTED_VALUE"""),"")</f>
        <v/>
      </c>
      <c r="D27535" s="5">
        <v>0.0</v>
      </c>
    </row>
    <row r="27536" ht="14.25" customHeight="1">
      <c r="A27536" s="5"/>
      <c r="B27536" s="5"/>
      <c r="C27536" s="5" t="str">
        <f>IFERROR(__xludf.DUMMYFUNCTION("""COMPUTED_VALUE"""),"")</f>
        <v/>
      </c>
      <c r="D27536" s="5">
        <v>0.0</v>
      </c>
    </row>
    <row r="27537" ht="14.25" customHeight="1">
      <c r="A27537" s="5"/>
      <c r="B27537" s="5"/>
      <c r="C27537" s="5" t="str">
        <f>IFERROR(__xludf.DUMMYFUNCTION("""COMPUTED_VALUE"""),"")</f>
        <v/>
      </c>
      <c r="D27537" s="5">
        <v>0.0</v>
      </c>
    </row>
    <row r="27538" ht="14.25" customHeight="1">
      <c r="A27538" s="5"/>
      <c r="B27538" s="5"/>
      <c r="C27538" s="5" t="str">
        <f>IFERROR(__xludf.DUMMYFUNCTION("""COMPUTED_VALUE"""),"")</f>
        <v/>
      </c>
      <c r="D27538" s="5">
        <v>0.0</v>
      </c>
    </row>
    <row r="27539" ht="14.25" customHeight="1">
      <c r="A27539" s="5"/>
      <c r="B27539" s="5"/>
      <c r="C27539" s="5" t="str">
        <f>IFERROR(__xludf.DUMMYFUNCTION("""COMPUTED_VALUE"""),"")</f>
        <v/>
      </c>
      <c r="D27539" s="5">
        <v>0.0</v>
      </c>
    </row>
    <row r="27540" ht="14.25" customHeight="1">
      <c r="A27540" s="5"/>
      <c r="B27540" s="5"/>
      <c r="C27540" s="5" t="str">
        <f>IFERROR(__xludf.DUMMYFUNCTION("""COMPUTED_VALUE"""),"")</f>
        <v/>
      </c>
      <c r="D27540" s="5">
        <v>0.0</v>
      </c>
    </row>
    <row r="27541" ht="14.25" customHeight="1">
      <c r="A27541" s="5"/>
      <c r="B27541" s="5"/>
      <c r="C27541" s="5" t="str">
        <f>IFERROR(__xludf.DUMMYFUNCTION("""COMPUTED_VALUE"""),"")</f>
        <v/>
      </c>
      <c r="D27541" s="5">
        <v>0.0</v>
      </c>
    </row>
    <row r="27542" ht="14.25" customHeight="1">
      <c r="A27542" s="5"/>
      <c r="B27542" s="5"/>
      <c r="C27542" s="5" t="str">
        <f>IFERROR(__xludf.DUMMYFUNCTION("""COMPUTED_VALUE"""),"")</f>
        <v/>
      </c>
      <c r="D27542" s="5">
        <v>0.0</v>
      </c>
    </row>
    <row r="27543" ht="14.25" customHeight="1">
      <c r="A27543" s="5"/>
      <c r="B27543" s="5"/>
      <c r="C27543" s="5" t="str">
        <f>IFERROR(__xludf.DUMMYFUNCTION("""COMPUTED_VALUE"""),"")</f>
        <v/>
      </c>
      <c r="D27543" s="5">
        <v>0.0</v>
      </c>
    </row>
    <row r="27544" ht="14.25" customHeight="1">
      <c r="A27544" s="5"/>
      <c r="B27544" s="5"/>
      <c r="C27544" s="5" t="str">
        <f>IFERROR(__xludf.DUMMYFUNCTION("""COMPUTED_VALUE"""),"")</f>
        <v/>
      </c>
      <c r="D27544" s="5">
        <v>0.0</v>
      </c>
    </row>
    <row r="27545" ht="14.25" customHeight="1">
      <c r="A27545" s="5"/>
      <c r="B27545" s="5"/>
      <c r="C27545" s="5" t="str">
        <f>IFERROR(__xludf.DUMMYFUNCTION("""COMPUTED_VALUE"""),"")</f>
        <v/>
      </c>
      <c r="D27545" s="5">
        <v>0.0</v>
      </c>
    </row>
    <row r="27546" ht="14.25" customHeight="1">
      <c r="A27546" s="5"/>
      <c r="B27546" s="5"/>
      <c r="C27546" s="5" t="str">
        <f>IFERROR(__xludf.DUMMYFUNCTION("""COMPUTED_VALUE"""),"")</f>
        <v/>
      </c>
      <c r="D27546" s="5">
        <v>0.0</v>
      </c>
    </row>
    <row r="27547" ht="14.25" customHeight="1">
      <c r="A27547" s="5"/>
      <c r="B27547" s="5"/>
      <c r="C27547" s="5" t="str">
        <f>IFERROR(__xludf.DUMMYFUNCTION("""COMPUTED_VALUE"""),"")</f>
        <v/>
      </c>
      <c r="D27547" s="5">
        <v>0.0</v>
      </c>
    </row>
    <row r="27548" ht="14.25" customHeight="1">
      <c r="A27548" s="5"/>
      <c r="B27548" s="5"/>
      <c r="C27548" s="5" t="str">
        <f>IFERROR(__xludf.DUMMYFUNCTION("""COMPUTED_VALUE"""),"")</f>
        <v/>
      </c>
      <c r="D27548" s="5">
        <v>0.0</v>
      </c>
    </row>
    <row r="27549" ht="14.25" customHeight="1">
      <c r="A27549" s="5"/>
      <c r="B27549" s="5"/>
      <c r="C27549" s="5" t="str">
        <f>IFERROR(__xludf.DUMMYFUNCTION("""COMPUTED_VALUE"""),"")</f>
        <v/>
      </c>
      <c r="D27549" s="5">
        <v>0.0</v>
      </c>
    </row>
    <row r="27550" ht="14.25" customHeight="1">
      <c r="A27550" s="5"/>
      <c r="B27550" s="5"/>
      <c r="C27550" s="5" t="str">
        <f>IFERROR(__xludf.DUMMYFUNCTION("""COMPUTED_VALUE"""),"")</f>
        <v/>
      </c>
      <c r="D27550" s="5">
        <v>0.0</v>
      </c>
    </row>
    <row r="27551" ht="14.25" customHeight="1">
      <c r="A27551" s="5"/>
      <c r="B27551" s="5"/>
      <c r="C27551" s="5" t="str">
        <f>IFERROR(__xludf.DUMMYFUNCTION("""COMPUTED_VALUE"""),"")</f>
        <v/>
      </c>
      <c r="D27551" s="5">
        <v>0.0</v>
      </c>
    </row>
    <row r="27552" ht="14.25" customHeight="1">
      <c r="A27552" s="5"/>
      <c r="B27552" s="5"/>
      <c r="C27552" s="5" t="str">
        <f>IFERROR(__xludf.DUMMYFUNCTION("""COMPUTED_VALUE"""),"")</f>
        <v/>
      </c>
      <c r="D27552" s="5">
        <v>0.0</v>
      </c>
    </row>
    <row r="27553" ht="14.25" customHeight="1">
      <c r="A27553" s="5"/>
      <c r="B27553" s="5"/>
      <c r="C27553" s="5" t="str">
        <f>IFERROR(__xludf.DUMMYFUNCTION("""COMPUTED_VALUE"""),"")</f>
        <v/>
      </c>
      <c r="D27553" s="5">
        <v>0.0</v>
      </c>
    </row>
    <row r="27554" ht="14.25" customHeight="1">
      <c r="A27554" s="5"/>
      <c r="B27554" s="5"/>
      <c r="C27554" s="5" t="str">
        <f>IFERROR(__xludf.DUMMYFUNCTION("""COMPUTED_VALUE"""),"")</f>
        <v/>
      </c>
      <c r="D27554" s="5">
        <v>0.0</v>
      </c>
    </row>
    <row r="27555" ht="14.25" customHeight="1">
      <c r="A27555" s="5"/>
      <c r="B27555" s="5"/>
      <c r="C27555" s="5" t="str">
        <f>IFERROR(__xludf.DUMMYFUNCTION("""COMPUTED_VALUE"""),"")</f>
        <v/>
      </c>
      <c r="D27555" s="5">
        <v>0.0</v>
      </c>
    </row>
    <row r="27556" ht="14.25" customHeight="1">
      <c r="A27556" s="5"/>
      <c r="B27556" s="5"/>
      <c r="C27556" s="5" t="str">
        <f>IFERROR(__xludf.DUMMYFUNCTION("""COMPUTED_VALUE"""),"")</f>
        <v/>
      </c>
      <c r="D27556" s="5">
        <v>0.0</v>
      </c>
    </row>
    <row r="27557" ht="14.25" customHeight="1">
      <c r="A27557" s="5"/>
      <c r="B27557" s="5"/>
      <c r="C27557" s="5" t="str">
        <f>IFERROR(__xludf.DUMMYFUNCTION("""COMPUTED_VALUE"""),"")</f>
        <v/>
      </c>
      <c r="D27557" s="5">
        <v>0.0</v>
      </c>
    </row>
    <row r="27558" ht="14.25" customHeight="1">
      <c r="A27558" s="5"/>
      <c r="B27558" s="5"/>
      <c r="C27558" s="5" t="str">
        <f>IFERROR(__xludf.DUMMYFUNCTION("""COMPUTED_VALUE"""),"")</f>
        <v/>
      </c>
      <c r="D27558" s="5">
        <v>0.0</v>
      </c>
    </row>
    <row r="27559" ht="14.25" customHeight="1">
      <c r="A27559" s="5"/>
      <c r="B27559" s="5"/>
      <c r="C27559" s="5" t="str">
        <f>IFERROR(__xludf.DUMMYFUNCTION("""COMPUTED_VALUE"""),"")</f>
        <v/>
      </c>
      <c r="D27559" s="5">
        <v>0.0</v>
      </c>
    </row>
    <row r="27560" ht="14.25" customHeight="1">
      <c r="A27560" s="5"/>
      <c r="B27560" s="5"/>
      <c r="C27560" s="5" t="str">
        <f>IFERROR(__xludf.DUMMYFUNCTION("""COMPUTED_VALUE"""),"")</f>
        <v/>
      </c>
      <c r="D27560" s="5">
        <v>0.0</v>
      </c>
    </row>
    <row r="27561" ht="14.25" customHeight="1">
      <c r="A27561" s="5"/>
      <c r="B27561" s="5"/>
      <c r="C27561" s="5" t="str">
        <f>IFERROR(__xludf.DUMMYFUNCTION("""COMPUTED_VALUE"""),"")</f>
        <v/>
      </c>
      <c r="D27561" s="5">
        <v>0.0</v>
      </c>
    </row>
    <row r="27562" ht="14.25" customHeight="1">
      <c r="A27562" s="5"/>
      <c r="B27562" s="5"/>
      <c r="C27562" s="5" t="str">
        <f>IFERROR(__xludf.DUMMYFUNCTION("""COMPUTED_VALUE"""),"")</f>
        <v/>
      </c>
      <c r="D27562" s="5">
        <v>0.0</v>
      </c>
    </row>
    <row r="27563" ht="14.25" customHeight="1">
      <c r="A27563" s="5"/>
      <c r="B27563" s="5"/>
      <c r="C27563" s="5" t="str">
        <f>IFERROR(__xludf.DUMMYFUNCTION("""COMPUTED_VALUE"""),"")</f>
        <v/>
      </c>
      <c r="D27563" s="5">
        <v>0.0</v>
      </c>
    </row>
    <row r="27564" ht="14.25" customHeight="1">
      <c r="A27564" s="5"/>
      <c r="B27564" s="5"/>
      <c r="C27564" s="5" t="str">
        <f>IFERROR(__xludf.DUMMYFUNCTION("""COMPUTED_VALUE"""),"")</f>
        <v/>
      </c>
      <c r="D27564" s="5">
        <v>0.0</v>
      </c>
    </row>
    <row r="27565" ht="14.25" customHeight="1">
      <c r="A27565" s="5"/>
      <c r="B27565" s="5"/>
      <c r="C27565" s="5" t="str">
        <f>IFERROR(__xludf.DUMMYFUNCTION("""COMPUTED_VALUE"""),"")</f>
        <v/>
      </c>
      <c r="D27565" s="5">
        <v>0.0</v>
      </c>
    </row>
    <row r="27566" ht="14.25" customHeight="1">
      <c r="A27566" s="5"/>
      <c r="B27566" s="5"/>
      <c r="C27566" s="5" t="str">
        <f>IFERROR(__xludf.DUMMYFUNCTION("""COMPUTED_VALUE"""),"")</f>
        <v/>
      </c>
      <c r="D27566" s="5">
        <v>0.0</v>
      </c>
    </row>
    <row r="27567" ht="14.25" customHeight="1">
      <c r="A27567" s="5"/>
      <c r="B27567" s="5"/>
      <c r="C27567" s="5" t="str">
        <f>IFERROR(__xludf.DUMMYFUNCTION("""COMPUTED_VALUE"""),"")</f>
        <v/>
      </c>
      <c r="D27567" s="5">
        <v>0.0</v>
      </c>
    </row>
    <row r="27568" ht="14.25" customHeight="1">
      <c r="A27568" s="5"/>
      <c r="B27568" s="5"/>
      <c r="C27568" s="5" t="str">
        <f>IFERROR(__xludf.DUMMYFUNCTION("""COMPUTED_VALUE"""),"")</f>
        <v/>
      </c>
      <c r="D27568" s="5">
        <v>0.0</v>
      </c>
    </row>
    <row r="27569" ht="14.25" customHeight="1">
      <c r="A27569" s="5"/>
      <c r="B27569" s="5"/>
      <c r="C27569" s="5" t="str">
        <f>IFERROR(__xludf.DUMMYFUNCTION("""COMPUTED_VALUE"""),"")</f>
        <v/>
      </c>
      <c r="D27569" s="5">
        <v>0.0</v>
      </c>
    </row>
    <row r="27570" ht="14.25" customHeight="1">
      <c r="A27570" s="5"/>
      <c r="B27570" s="5"/>
      <c r="C27570" s="5" t="str">
        <f>IFERROR(__xludf.DUMMYFUNCTION("""COMPUTED_VALUE"""),"")</f>
        <v/>
      </c>
      <c r="D27570" s="5">
        <v>0.0</v>
      </c>
    </row>
    <row r="27571" ht="14.25" customHeight="1">
      <c r="A27571" s="5"/>
      <c r="B27571" s="5"/>
      <c r="C27571" s="5" t="str">
        <f>IFERROR(__xludf.DUMMYFUNCTION("""COMPUTED_VALUE"""),"")</f>
        <v/>
      </c>
      <c r="D27571" s="5">
        <v>0.0</v>
      </c>
    </row>
    <row r="27572" ht="14.25" customHeight="1">
      <c r="A27572" s="5"/>
      <c r="B27572" s="5"/>
      <c r="C27572" s="5" t="str">
        <f>IFERROR(__xludf.DUMMYFUNCTION("""COMPUTED_VALUE"""),"")</f>
        <v/>
      </c>
      <c r="D27572" s="5">
        <v>0.0</v>
      </c>
    </row>
    <row r="27573" ht="14.25" customHeight="1">
      <c r="A27573" s="5"/>
      <c r="B27573" s="5"/>
      <c r="C27573" s="5" t="str">
        <f>IFERROR(__xludf.DUMMYFUNCTION("""COMPUTED_VALUE"""),"")</f>
        <v/>
      </c>
      <c r="D27573" s="5">
        <v>0.0</v>
      </c>
    </row>
    <row r="27574" ht="14.25" customHeight="1">
      <c r="A27574" s="5"/>
      <c r="B27574" s="5"/>
      <c r="C27574" s="5" t="str">
        <f>IFERROR(__xludf.DUMMYFUNCTION("""COMPUTED_VALUE"""),"")</f>
        <v/>
      </c>
      <c r="D27574" s="5">
        <v>0.0</v>
      </c>
    </row>
    <row r="27575" ht="14.25" customHeight="1">
      <c r="A27575" s="5"/>
      <c r="B27575" s="5"/>
      <c r="C27575" s="5" t="str">
        <f>IFERROR(__xludf.DUMMYFUNCTION("""COMPUTED_VALUE"""),"")</f>
        <v/>
      </c>
      <c r="D27575" s="5">
        <v>0.0</v>
      </c>
    </row>
    <row r="27576" ht="14.25" customHeight="1">
      <c r="A27576" s="5"/>
      <c r="B27576" s="5"/>
      <c r="C27576" s="5" t="str">
        <f>IFERROR(__xludf.DUMMYFUNCTION("""COMPUTED_VALUE"""),"")</f>
        <v/>
      </c>
      <c r="D27576" s="5">
        <v>0.0</v>
      </c>
    </row>
    <row r="27577" ht="14.25" customHeight="1">
      <c r="A27577" s="5"/>
      <c r="B27577" s="5"/>
      <c r="C27577" s="5" t="str">
        <f>IFERROR(__xludf.DUMMYFUNCTION("""COMPUTED_VALUE"""),"")</f>
        <v/>
      </c>
      <c r="D27577" s="5">
        <v>0.0</v>
      </c>
    </row>
    <row r="27578" ht="14.25" customHeight="1">
      <c r="A27578" s="5"/>
      <c r="B27578" s="5"/>
      <c r="C27578" s="5" t="str">
        <f>IFERROR(__xludf.DUMMYFUNCTION("""COMPUTED_VALUE"""),"")</f>
        <v/>
      </c>
      <c r="D27578" s="5">
        <v>0.0</v>
      </c>
    </row>
    <row r="27579" ht="14.25" customHeight="1">
      <c r="A27579" s="5"/>
      <c r="B27579" s="5"/>
      <c r="C27579" s="5" t="str">
        <f>IFERROR(__xludf.DUMMYFUNCTION("""COMPUTED_VALUE"""),"")</f>
        <v/>
      </c>
      <c r="D27579" s="5">
        <v>0.0</v>
      </c>
    </row>
    <row r="27580" ht="14.25" customHeight="1">
      <c r="A27580" s="5"/>
      <c r="B27580" s="5"/>
      <c r="C27580" s="5" t="str">
        <f>IFERROR(__xludf.DUMMYFUNCTION("""COMPUTED_VALUE"""),"")</f>
        <v/>
      </c>
      <c r="D27580" s="5">
        <v>0.0</v>
      </c>
    </row>
    <row r="27581" ht="14.25" customHeight="1">
      <c r="A27581" s="5"/>
      <c r="B27581" s="5"/>
      <c r="C27581" s="5" t="str">
        <f>IFERROR(__xludf.DUMMYFUNCTION("""COMPUTED_VALUE"""),"")</f>
        <v/>
      </c>
      <c r="D27581" s="5">
        <v>0.0</v>
      </c>
    </row>
    <row r="27582" ht="14.25" customHeight="1">
      <c r="A27582" s="5"/>
      <c r="B27582" s="5"/>
      <c r="C27582" s="5" t="str">
        <f>IFERROR(__xludf.DUMMYFUNCTION("""COMPUTED_VALUE"""),"")</f>
        <v/>
      </c>
      <c r="D27582" s="5">
        <v>0.0</v>
      </c>
    </row>
    <row r="27583" ht="14.25" customHeight="1">
      <c r="A27583" s="5"/>
      <c r="B27583" s="5"/>
      <c r="C27583" s="5" t="str">
        <f>IFERROR(__xludf.DUMMYFUNCTION("""COMPUTED_VALUE"""),"")</f>
        <v/>
      </c>
      <c r="D27583" s="5">
        <v>0.0</v>
      </c>
    </row>
    <row r="27584" ht="14.25" customHeight="1">
      <c r="A27584" s="5"/>
      <c r="B27584" s="5"/>
      <c r="C27584" s="5" t="str">
        <f>IFERROR(__xludf.DUMMYFUNCTION("""COMPUTED_VALUE"""),"")</f>
        <v/>
      </c>
      <c r="D27584" s="5">
        <v>0.0</v>
      </c>
    </row>
    <row r="27585" ht="14.25" customHeight="1">
      <c r="A27585" s="5"/>
      <c r="B27585" s="5"/>
      <c r="C27585" s="5" t="str">
        <f>IFERROR(__xludf.DUMMYFUNCTION("""COMPUTED_VALUE"""),"")</f>
        <v/>
      </c>
      <c r="D27585" s="5">
        <v>0.0</v>
      </c>
    </row>
    <row r="27586" ht="14.25" customHeight="1">
      <c r="A27586" s="5"/>
      <c r="B27586" s="5"/>
      <c r="C27586" s="5" t="str">
        <f>IFERROR(__xludf.DUMMYFUNCTION("""COMPUTED_VALUE"""),"")</f>
        <v/>
      </c>
      <c r="D27586" s="5">
        <v>0.0</v>
      </c>
    </row>
    <row r="27587" ht="14.25" customHeight="1">
      <c r="A27587" s="5"/>
      <c r="B27587" s="5"/>
      <c r="C27587" s="5" t="str">
        <f>IFERROR(__xludf.DUMMYFUNCTION("""COMPUTED_VALUE"""),"")</f>
        <v/>
      </c>
      <c r="D27587" s="5">
        <v>0.0</v>
      </c>
    </row>
    <row r="27588" ht="14.25" customHeight="1">
      <c r="A27588" s="5"/>
      <c r="B27588" s="5"/>
      <c r="C27588" s="5" t="str">
        <f>IFERROR(__xludf.DUMMYFUNCTION("""COMPUTED_VALUE"""),"")</f>
        <v/>
      </c>
      <c r="D27588" s="5">
        <v>0.0</v>
      </c>
    </row>
    <row r="27589" ht="14.25" customHeight="1">
      <c r="A27589" s="5"/>
      <c r="B27589" s="5"/>
      <c r="C27589" s="5" t="str">
        <f>IFERROR(__xludf.DUMMYFUNCTION("""COMPUTED_VALUE"""),"")</f>
        <v/>
      </c>
      <c r="D27589" s="5">
        <v>0.0</v>
      </c>
    </row>
    <row r="27590" ht="14.25" customHeight="1">
      <c r="A27590" s="5"/>
      <c r="B27590" s="5"/>
      <c r="C27590" s="5" t="str">
        <f>IFERROR(__xludf.DUMMYFUNCTION("""COMPUTED_VALUE"""),"")</f>
        <v/>
      </c>
      <c r="D27590" s="5">
        <v>0.0</v>
      </c>
    </row>
    <row r="27591" ht="14.25" customHeight="1">
      <c r="A27591" s="5"/>
      <c r="B27591" s="5"/>
      <c r="C27591" s="5" t="str">
        <f>IFERROR(__xludf.DUMMYFUNCTION("""COMPUTED_VALUE"""),"")</f>
        <v/>
      </c>
      <c r="D27591" s="5">
        <v>0.0</v>
      </c>
    </row>
    <row r="27592" ht="14.25" customHeight="1">
      <c r="A27592" s="5"/>
      <c r="B27592" s="5"/>
      <c r="C27592" s="5" t="str">
        <f>IFERROR(__xludf.DUMMYFUNCTION("""COMPUTED_VALUE"""),"")</f>
        <v/>
      </c>
      <c r="D27592" s="5">
        <v>0.0</v>
      </c>
    </row>
    <row r="27593" ht="14.25" customHeight="1">
      <c r="A27593" s="5"/>
      <c r="B27593" s="5"/>
      <c r="C27593" s="5" t="str">
        <f>IFERROR(__xludf.DUMMYFUNCTION("""COMPUTED_VALUE"""),"")</f>
        <v/>
      </c>
      <c r="D27593" s="5">
        <v>0.0</v>
      </c>
    </row>
    <row r="27594" ht="14.25" customHeight="1">
      <c r="A27594" s="5"/>
      <c r="B27594" s="5"/>
      <c r="C27594" s="5" t="str">
        <f>IFERROR(__xludf.DUMMYFUNCTION("""COMPUTED_VALUE"""),"")</f>
        <v/>
      </c>
      <c r="D27594" s="5">
        <v>0.0</v>
      </c>
    </row>
    <row r="27595" ht="14.25" customHeight="1">
      <c r="A27595" s="5"/>
      <c r="B27595" s="5"/>
      <c r="C27595" s="5" t="str">
        <f>IFERROR(__xludf.DUMMYFUNCTION("""COMPUTED_VALUE"""),"")</f>
        <v/>
      </c>
      <c r="D27595" s="5">
        <v>0.0</v>
      </c>
    </row>
    <row r="27596" ht="14.25" customHeight="1">
      <c r="A27596" s="5"/>
      <c r="B27596" s="5"/>
      <c r="C27596" s="5" t="str">
        <f>IFERROR(__xludf.DUMMYFUNCTION("""COMPUTED_VALUE"""),"")</f>
        <v/>
      </c>
      <c r="D27596" s="5">
        <v>0.0</v>
      </c>
    </row>
    <row r="27597" ht="14.25" customHeight="1">
      <c r="A27597" s="5"/>
      <c r="B27597" s="5"/>
      <c r="C27597" s="5" t="str">
        <f>IFERROR(__xludf.DUMMYFUNCTION("""COMPUTED_VALUE"""),"")</f>
        <v/>
      </c>
      <c r="D27597" s="5">
        <v>0.0</v>
      </c>
    </row>
    <row r="27598" ht="14.25" customHeight="1">
      <c r="A27598" s="5"/>
      <c r="B27598" s="5"/>
      <c r="C27598" s="5" t="str">
        <f>IFERROR(__xludf.DUMMYFUNCTION("""COMPUTED_VALUE"""),"")</f>
        <v/>
      </c>
      <c r="D27598" s="5">
        <v>0.0</v>
      </c>
    </row>
    <row r="27599" ht="14.25" customHeight="1">
      <c r="A27599" s="5"/>
      <c r="B27599" s="5"/>
      <c r="C27599" s="5" t="str">
        <f>IFERROR(__xludf.DUMMYFUNCTION("""COMPUTED_VALUE"""),"")</f>
        <v/>
      </c>
      <c r="D27599" s="5">
        <v>0.0</v>
      </c>
    </row>
    <row r="27600" ht="14.25" customHeight="1">
      <c r="A27600" s="5"/>
      <c r="B27600" s="5"/>
      <c r="C27600" s="5" t="str">
        <f>IFERROR(__xludf.DUMMYFUNCTION("""COMPUTED_VALUE"""),"")</f>
        <v/>
      </c>
      <c r="D27600" s="5">
        <v>0.0</v>
      </c>
    </row>
    <row r="27601" ht="14.25" customHeight="1">
      <c r="A27601" s="5"/>
      <c r="B27601" s="5"/>
      <c r="C27601" s="5" t="str">
        <f>IFERROR(__xludf.DUMMYFUNCTION("""COMPUTED_VALUE"""),"")</f>
        <v/>
      </c>
      <c r="D27601" s="5">
        <v>0.0</v>
      </c>
    </row>
    <row r="27602" ht="14.25" customHeight="1">
      <c r="A27602" s="5"/>
      <c r="B27602" s="5"/>
      <c r="C27602" s="5" t="str">
        <f>IFERROR(__xludf.DUMMYFUNCTION("""COMPUTED_VALUE"""),"")</f>
        <v/>
      </c>
      <c r="D27602" s="5">
        <v>0.0</v>
      </c>
    </row>
    <row r="27603" ht="14.25" customHeight="1">
      <c r="A27603" s="5"/>
      <c r="B27603" s="5"/>
      <c r="C27603" s="5" t="str">
        <f>IFERROR(__xludf.DUMMYFUNCTION("""COMPUTED_VALUE"""),"")</f>
        <v/>
      </c>
      <c r="D27603" s="5">
        <v>0.0</v>
      </c>
    </row>
    <row r="27604" ht="14.25" customHeight="1">
      <c r="A27604" s="5"/>
      <c r="B27604" s="5"/>
      <c r="C27604" s="5" t="str">
        <f>IFERROR(__xludf.DUMMYFUNCTION("""COMPUTED_VALUE"""),"")</f>
        <v/>
      </c>
      <c r="D27604" s="5">
        <v>0.0</v>
      </c>
    </row>
    <row r="27605" ht="14.25" customHeight="1">
      <c r="A27605" s="5"/>
      <c r="B27605" s="5"/>
      <c r="C27605" s="5" t="str">
        <f>IFERROR(__xludf.DUMMYFUNCTION("""COMPUTED_VALUE"""),"")</f>
        <v/>
      </c>
      <c r="D27605" s="5">
        <v>0.0</v>
      </c>
    </row>
    <row r="27606" ht="14.25" customHeight="1">
      <c r="A27606" s="5"/>
      <c r="B27606" s="5"/>
      <c r="C27606" s="5" t="str">
        <f>IFERROR(__xludf.DUMMYFUNCTION("""COMPUTED_VALUE"""),"")</f>
        <v/>
      </c>
      <c r="D27606" s="5">
        <v>0.0</v>
      </c>
    </row>
    <row r="27607" ht="14.25" customHeight="1">
      <c r="A27607" s="5"/>
      <c r="B27607" s="5"/>
      <c r="C27607" s="5" t="str">
        <f>IFERROR(__xludf.DUMMYFUNCTION("""COMPUTED_VALUE"""),"")</f>
        <v/>
      </c>
      <c r="D27607" s="5">
        <v>0.0</v>
      </c>
    </row>
    <row r="27608" ht="14.25" customHeight="1">
      <c r="A27608" s="5"/>
      <c r="B27608" s="5"/>
      <c r="C27608" s="5" t="str">
        <f>IFERROR(__xludf.DUMMYFUNCTION("""COMPUTED_VALUE"""),"")</f>
        <v/>
      </c>
      <c r="D27608" s="5">
        <v>0.0</v>
      </c>
    </row>
    <row r="27609" ht="14.25" customHeight="1">
      <c r="A27609" s="5"/>
      <c r="B27609" s="5"/>
      <c r="C27609" s="5" t="str">
        <f>IFERROR(__xludf.DUMMYFUNCTION("""COMPUTED_VALUE"""),"")</f>
        <v/>
      </c>
      <c r="D27609" s="5">
        <v>0.0</v>
      </c>
    </row>
    <row r="27610" ht="14.25" customHeight="1">
      <c r="A27610" s="5"/>
      <c r="B27610" s="5"/>
      <c r="C27610" s="5" t="str">
        <f>IFERROR(__xludf.DUMMYFUNCTION("""COMPUTED_VALUE"""),"")</f>
        <v/>
      </c>
      <c r="D27610" s="5">
        <v>0.0</v>
      </c>
    </row>
    <row r="27611" ht="14.25" customHeight="1">
      <c r="A27611" s="5"/>
      <c r="B27611" s="5"/>
      <c r="C27611" s="5" t="str">
        <f>IFERROR(__xludf.DUMMYFUNCTION("""COMPUTED_VALUE"""),"")</f>
        <v/>
      </c>
      <c r="D27611" s="5">
        <v>0.0</v>
      </c>
    </row>
    <row r="27612" ht="14.25" customHeight="1">
      <c r="A27612" s="5"/>
      <c r="B27612" s="5"/>
      <c r="C27612" s="5" t="str">
        <f>IFERROR(__xludf.DUMMYFUNCTION("""COMPUTED_VALUE"""),"")</f>
        <v/>
      </c>
      <c r="D27612" s="5">
        <v>0.0</v>
      </c>
    </row>
    <row r="27613" ht="14.25" customHeight="1">
      <c r="A27613" s="5"/>
      <c r="B27613" s="5"/>
      <c r="C27613" s="5" t="str">
        <f>IFERROR(__xludf.DUMMYFUNCTION("""COMPUTED_VALUE"""),"")</f>
        <v/>
      </c>
      <c r="D27613" s="5">
        <v>0.0</v>
      </c>
    </row>
    <row r="27614" ht="14.25" customHeight="1">
      <c r="A27614" s="5"/>
      <c r="B27614" s="5"/>
      <c r="C27614" s="5" t="str">
        <f>IFERROR(__xludf.DUMMYFUNCTION("""COMPUTED_VALUE"""),"")</f>
        <v/>
      </c>
      <c r="D27614" s="5">
        <v>0.0</v>
      </c>
    </row>
    <row r="27615" ht="14.25" customHeight="1">
      <c r="A27615" s="5"/>
      <c r="B27615" s="5"/>
      <c r="C27615" s="5" t="str">
        <f>IFERROR(__xludf.DUMMYFUNCTION("""COMPUTED_VALUE"""),"")</f>
        <v/>
      </c>
      <c r="D27615" s="5">
        <v>0.0</v>
      </c>
    </row>
    <row r="27616" ht="14.25" customHeight="1">
      <c r="A27616" s="5"/>
      <c r="B27616" s="5"/>
      <c r="C27616" s="5" t="str">
        <f>IFERROR(__xludf.DUMMYFUNCTION("""COMPUTED_VALUE"""),"")</f>
        <v/>
      </c>
      <c r="D27616" s="5">
        <v>0.0</v>
      </c>
    </row>
    <row r="27617" ht="14.25" customHeight="1">
      <c r="A27617" s="5"/>
      <c r="B27617" s="5"/>
      <c r="C27617" s="5" t="str">
        <f>IFERROR(__xludf.DUMMYFUNCTION("""COMPUTED_VALUE"""),"")</f>
        <v/>
      </c>
      <c r="D27617" s="5">
        <v>0.0</v>
      </c>
    </row>
    <row r="27618" ht="14.25" customHeight="1">
      <c r="A27618" s="5"/>
      <c r="B27618" s="5"/>
      <c r="C27618" s="5" t="str">
        <f>IFERROR(__xludf.DUMMYFUNCTION("""COMPUTED_VALUE"""),"")</f>
        <v/>
      </c>
      <c r="D27618" s="5">
        <v>0.0</v>
      </c>
    </row>
    <row r="27619" ht="14.25" customHeight="1">
      <c r="A27619" s="5"/>
      <c r="B27619" s="5"/>
      <c r="C27619" s="5" t="str">
        <f>IFERROR(__xludf.DUMMYFUNCTION("""COMPUTED_VALUE"""),"")</f>
        <v/>
      </c>
      <c r="D27619" s="5">
        <v>0.0</v>
      </c>
    </row>
    <row r="27620" ht="14.25" customHeight="1">
      <c r="A27620" s="5"/>
      <c r="B27620" s="5"/>
      <c r="C27620" s="5" t="str">
        <f>IFERROR(__xludf.DUMMYFUNCTION("""COMPUTED_VALUE"""),"")</f>
        <v/>
      </c>
      <c r="D27620" s="5">
        <v>0.0</v>
      </c>
    </row>
    <row r="27621" ht="14.25" customHeight="1">
      <c r="A27621" s="5"/>
      <c r="B27621" s="5"/>
      <c r="C27621" s="5" t="str">
        <f>IFERROR(__xludf.DUMMYFUNCTION("""COMPUTED_VALUE"""),"")</f>
        <v/>
      </c>
      <c r="D27621" s="5">
        <v>0.0</v>
      </c>
    </row>
    <row r="27622" ht="14.25" customHeight="1">
      <c r="A27622" s="5"/>
      <c r="B27622" s="5"/>
      <c r="C27622" s="5" t="str">
        <f>IFERROR(__xludf.DUMMYFUNCTION("""COMPUTED_VALUE"""),"")</f>
        <v/>
      </c>
      <c r="D27622" s="5">
        <v>0.0</v>
      </c>
    </row>
    <row r="27623" ht="14.25" customHeight="1">
      <c r="A27623" s="5"/>
      <c r="B27623" s="5"/>
      <c r="C27623" s="5" t="str">
        <f>IFERROR(__xludf.DUMMYFUNCTION("""COMPUTED_VALUE"""),"")</f>
        <v/>
      </c>
      <c r="D27623" s="5">
        <v>0.0</v>
      </c>
    </row>
    <row r="27624" ht="14.25" customHeight="1">
      <c r="A27624" s="5"/>
      <c r="B27624" s="5"/>
      <c r="C27624" s="5" t="str">
        <f>IFERROR(__xludf.DUMMYFUNCTION("""COMPUTED_VALUE"""),"")</f>
        <v/>
      </c>
      <c r="D27624" s="5">
        <v>0.0</v>
      </c>
    </row>
    <row r="27625" ht="14.25" customHeight="1">
      <c r="A27625" s="5"/>
      <c r="B27625" s="5"/>
      <c r="C27625" s="5" t="str">
        <f>IFERROR(__xludf.DUMMYFUNCTION("""COMPUTED_VALUE"""),"")</f>
        <v/>
      </c>
      <c r="D27625" s="5">
        <v>0.0</v>
      </c>
    </row>
    <row r="27626" ht="14.25" customHeight="1">
      <c r="A27626" s="5"/>
      <c r="B27626" s="5"/>
      <c r="C27626" s="5" t="str">
        <f>IFERROR(__xludf.DUMMYFUNCTION("""COMPUTED_VALUE"""),"")</f>
        <v/>
      </c>
      <c r="D27626" s="5">
        <v>0.0</v>
      </c>
    </row>
    <row r="27627" ht="14.25" customHeight="1">
      <c r="A27627" s="5"/>
      <c r="B27627" s="5"/>
      <c r="C27627" s="5" t="str">
        <f>IFERROR(__xludf.DUMMYFUNCTION("""COMPUTED_VALUE"""),"")</f>
        <v/>
      </c>
      <c r="D27627" s="5">
        <v>0.0</v>
      </c>
    </row>
    <row r="27628" ht="14.25" customHeight="1">
      <c r="A27628" s="5"/>
      <c r="B27628" s="5"/>
      <c r="C27628" s="5" t="str">
        <f>IFERROR(__xludf.DUMMYFUNCTION("""COMPUTED_VALUE"""),"")</f>
        <v/>
      </c>
      <c r="D27628" s="5">
        <v>0.0</v>
      </c>
    </row>
    <row r="27629" ht="14.25" customHeight="1">
      <c r="A27629" s="5"/>
      <c r="B27629" s="5"/>
      <c r="C27629" s="5" t="str">
        <f>IFERROR(__xludf.DUMMYFUNCTION("""COMPUTED_VALUE"""),"")</f>
        <v/>
      </c>
      <c r="D27629" s="5">
        <v>0.0</v>
      </c>
    </row>
    <row r="27630" ht="14.25" customHeight="1">
      <c r="A27630" s="5"/>
      <c r="B27630" s="5"/>
      <c r="C27630" s="5" t="str">
        <f>IFERROR(__xludf.DUMMYFUNCTION("""COMPUTED_VALUE"""),"")</f>
        <v/>
      </c>
      <c r="D27630" s="5">
        <v>0.0</v>
      </c>
    </row>
    <row r="27631" ht="14.25" customHeight="1">
      <c r="A27631" s="5"/>
      <c r="B27631" s="5"/>
      <c r="C27631" s="5" t="str">
        <f>IFERROR(__xludf.DUMMYFUNCTION("""COMPUTED_VALUE"""),"")</f>
        <v/>
      </c>
      <c r="D27631" s="5">
        <v>0.0</v>
      </c>
    </row>
    <row r="27632" ht="14.25" customHeight="1">
      <c r="A27632" s="5"/>
      <c r="B27632" s="5"/>
      <c r="C27632" s="5" t="str">
        <f>IFERROR(__xludf.DUMMYFUNCTION("""COMPUTED_VALUE"""),"")</f>
        <v/>
      </c>
      <c r="D27632" s="5">
        <v>0.0</v>
      </c>
    </row>
    <row r="27633" ht="14.25" customHeight="1">
      <c r="A27633" s="5"/>
      <c r="B27633" s="5"/>
      <c r="C27633" s="5" t="str">
        <f>IFERROR(__xludf.DUMMYFUNCTION("""COMPUTED_VALUE"""),"")</f>
        <v/>
      </c>
      <c r="D27633" s="5">
        <v>0.0</v>
      </c>
    </row>
    <row r="27634" ht="14.25" customHeight="1">
      <c r="A27634" s="5"/>
      <c r="B27634" s="5"/>
      <c r="C27634" s="5" t="str">
        <f>IFERROR(__xludf.DUMMYFUNCTION("""COMPUTED_VALUE"""),"")</f>
        <v/>
      </c>
      <c r="D27634" s="5">
        <v>0.0</v>
      </c>
    </row>
    <row r="27635" ht="14.25" customHeight="1">
      <c r="A27635" s="5"/>
      <c r="B27635" s="5"/>
      <c r="C27635" s="5" t="str">
        <f>IFERROR(__xludf.DUMMYFUNCTION("""COMPUTED_VALUE"""),"")</f>
        <v/>
      </c>
      <c r="D27635" s="5">
        <v>0.0</v>
      </c>
    </row>
    <row r="27636" ht="14.25" customHeight="1">
      <c r="A27636" s="5"/>
      <c r="B27636" s="5"/>
      <c r="C27636" s="5" t="str">
        <f>IFERROR(__xludf.DUMMYFUNCTION("""COMPUTED_VALUE"""),"")</f>
        <v/>
      </c>
      <c r="D27636" s="5">
        <v>0.0</v>
      </c>
    </row>
    <row r="27637" ht="14.25" customHeight="1">
      <c r="A27637" s="5"/>
      <c r="B27637" s="5"/>
      <c r="C27637" s="5" t="str">
        <f>IFERROR(__xludf.DUMMYFUNCTION("""COMPUTED_VALUE"""),"")</f>
        <v/>
      </c>
      <c r="D27637" s="5">
        <v>0.0</v>
      </c>
    </row>
    <row r="27638" ht="14.25" customHeight="1">
      <c r="A27638" s="5"/>
      <c r="B27638" s="5"/>
      <c r="C27638" s="5" t="str">
        <f>IFERROR(__xludf.DUMMYFUNCTION("""COMPUTED_VALUE"""),"")</f>
        <v/>
      </c>
      <c r="D27638" s="5">
        <v>0.0</v>
      </c>
    </row>
    <row r="27639" ht="14.25" customHeight="1">
      <c r="A27639" s="5"/>
      <c r="B27639" s="5"/>
      <c r="C27639" s="5" t="str">
        <f>IFERROR(__xludf.DUMMYFUNCTION("""COMPUTED_VALUE"""),"")</f>
        <v/>
      </c>
      <c r="D27639" s="5">
        <v>0.0</v>
      </c>
    </row>
    <row r="27640" ht="14.25" customHeight="1">
      <c r="A27640" s="5"/>
      <c r="B27640" s="5"/>
      <c r="C27640" s="5" t="str">
        <f>IFERROR(__xludf.DUMMYFUNCTION("""COMPUTED_VALUE"""),"")</f>
        <v/>
      </c>
      <c r="D27640" s="5">
        <v>0.0</v>
      </c>
    </row>
    <row r="27641" ht="14.25" customHeight="1">
      <c r="A27641" s="5"/>
      <c r="B27641" s="5"/>
      <c r="C27641" s="5" t="str">
        <f>IFERROR(__xludf.DUMMYFUNCTION("""COMPUTED_VALUE"""),"")</f>
        <v/>
      </c>
      <c r="D27641" s="5">
        <v>0.0</v>
      </c>
    </row>
    <row r="27642" ht="14.25" customHeight="1">
      <c r="A27642" s="5"/>
      <c r="B27642" s="5"/>
      <c r="C27642" s="5" t="str">
        <f>IFERROR(__xludf.DUMMYFUNCTION("""COMPUTED_VALUE"""),"")</f>
        <v/>
      </c>
      <c r="D27642" s="5">
        <v>0.0</v>
      </c>
    </row>
    <row r="27643" ht="14.25" customHeight="1">
      <c r="A27643" s="5"/>
      <c r="B27643" s="5"/>
      <c r="C27643" s="5" t="str">
        <f>IFERROR(__xludf.DUMMYFUNCTION("""COMPUTED_VALUE"""),"")</f>
        <v/>
      </c>
      <c r="D27643" s="5">
        <v>0.0</v>
      </c>
    </row>
    <row r="27644" ht="14.25" customHeight="1">
      <c r="A27644" s="5"/>
      <c r="B27644" s="5"/>
      <c r="C27644" s="5" t="str">
        <f>IFERROR(__xludf.DUMMYFUNCTION("""COMPUTED_VALUE"""),"")</f>
        <v/>
      </c>
      <c r="D27644" s="5">
        <v>0.0</v>
      </c>
    </row>
    <row r="27645" ht="14.25" customHeight="1">
      <c r="A27645" s="5"/>
      <c r="B27645" s="5"/>
      <c r="C27645" s="5" t="str">
        <f>IFERROR(__xludf.DUMMYFUNCTION("""COMPUTED_VALUE"""),"")</f>
        <v/>
      </c>
      <c r="D27645" s="5">
        <v>0.0</v>
      </c>
    </row>
    <row r="27646" ht="14.25" customHeight="1">
      <c r="A27646" s="5"/>
      <c r="B27646" s="5"/>
      <c r="C27646" s="5" t="str">
        <f>IFERROR(__xludf.DUMMYFUNCTION("""COMPUTED_VALUE"""),"")</f>
        <v/>
      </c>
      <c r="D27646" s="5">
        <v>0.0</v>
      </c>
    </row>
    <row r="27647" ht="14.25" customHeight="1">
      <c r="A27647" s="5"/>
      <c r="B27647" s="5"/>
      <c r="C27647" s="5" t="str">
        <f>IFERROR(__xludf.DUMMYFUNCTION("""COMPUTED_VALUE"""),"")</f>
        <v/>
      </c>
      <c r="D27647" s="5">
        <v>0.0</v>
      </c>
    </row>
    <row r="27648" ht="14.25" customHeight="1">
      <c r="A27648" s="5"/>
      <c r="B27648" s="5"/>
      <c r="C27648" s="5" t="str">
        <f>IFERROR(__xludf.DUMMYFUNCTION("""COMPUTED_VALUE"""),"")</f>
        <v/>
      </c>
      <c r="D27648" s="5">
        <v>0.0</v>
      </c>
    </row>
    <row r="27649" ht="14.25" customHeight="1">
      <c r="A27649" s="5"/>
      <c r="B27649" s="5"/>
      <c r="C27649" s="5" t="str">
        <f>IFERROR(__xludf.DUMMYFUNCTION("""COMPUTED_VALUE"""),"")</f>
        <v/>
      </c>
      <c r="D27649" s="5">
        <v>0.0</v>
      </c>
    </row>
    <row r="27650" ht="14.25" customHeight="1">
      <c r="A27650" s="5"/>
      <c r="B27650" s="5"/>
      <c r="C27650" s="5" t="str">
        <f>IFERROR(__xludf.DUMMYFUNCTION("""COMPUTED_VALUE"""),"")</f>
        <v/>
      </c>
      <c r="D27650" s="5">
        <v>0.0</v>
      </c>
    </row>
    <row r="27651" ht="14.25" customHeight="1">
      <c r="A27651" s="5"/>
      <c r="B27651" s="5"/>
      <c r="C27651" s="5" t="str">
        <f>IFERROR(__xludf.DUMMYFUNCTION("""COMPUTED_VALUE"""),"")</f>
        <v/>
      </c>
      <c r="D27651" s="5">
        <v>0.0</v>
      </c>
    </row>
    <row r="27652" ht="14.25" customHeight="1">
      <c r="A27652" s="5"/>
      <c r="B27652" s="5"/>
      <c r="C27652" s="5" t="str">
        <f>IFERROR(__xludf.DUMMYFUNCTION("""COMPUTED_VALUE"""),"")</f>
        <v/>
      </c>
      <c r="D27652" s="5">
        <v>0.0</v>
      </c>
    </row>
    <row r="27653" ht="14.25" customHeight="1">
      <c r="A27653" s="5"/>
      <c r="B27653" s="5"/>
      <c r="C27653" s="5" t="str">
        <f>IFERROR(__xludf.DUMMYFUNCTION("""COMPUTED_VALUE"""),"")</f>
        <v/>
      </c>
      <c r="D27653" s="5">
        <v>0.0</v>
      </c>
    </row>
    <row r="27654" ht="14.25" customHeight="1">
      <c r="A27654" s="5"/>
      <c r="B27654" s="5"/>
      <c r="C27654" s="5" t="str">
        <f>IFERROR(__xludf.DUMMYFUNCTION("""COMPUTED_VALUE"""),"")</f>
        <v/>
      </c>
      <c r="D27654" s="5">
        <v>0.0</v>
      </c>
    </row>
    <row r="27655" ht="14.25" customHeight="1">
      <c r="A27655" s="5"/>
      <c r="B27655" s="5"/>
      <c r="C27655" s="5" t="str">
        <f>IFERROR(__xludf.DUMMYFUNCTION("""COMPUTED_VALUE"""),"")</f>
        <v/>
      </c>
      <c r="D27655" s="5">
        <v>0.0</v>
      </c>
    </row>
    <row r="27656" ht="14.25" customHeight="1">
      <c r="A27656" s="5"/>
      <c r="B27656" s="5"/>
      <c r="C27656" s="5" t="str">
        <f>IFERROR(__xludf.DUMMYFUNCTION("""COMPUTED_VALUE"""),"")</f>
        <v/>
      </c>
      <c r="D27656" s="5">
        <v>0.0</v>
      </c>
    </row>
    <row r="27657" ht="14.25" customHeight="1">
      <c r="A27657" s="5"/>
      <c r="B27657" s="5"/>
      <c r="C27657" s="5" t="str">
        <f>IFERROR(__xludf.DUMMYFUNCTION("""COMPUTED_VALUE"""),"")</f>
        <v/>
      </c>
      <c r="D27657" s="5">
        <v>0.0</v>
      </c>
    </row>
    <row r="27658" ht="14.25" customHeight="1">
      <c r="A27658" s="5"/>
      <c r="B27658" s="5"/>
      <c r="C27658" s="5" t="str">
        <f>IFERROR(__xludf.DUMMYFUNCTION("""COMPUTED_VALUE"""),"")</f>
        <v/>
      </c>
      <c r="D27658" s="5">
        <v>0.0</v>
      </c>
    </row>
    <row r="27659" ht="14.25" customHeight="1">
      <c r="A27659" s="5"/>
      <c r="B27659" s="5"/>
      <c r="C27659" s="5" t="str">
        <f>IFERROR(__xludf.DUMMYFUNCTION("""COMPUTED_VALUE"""),"")</f>
        <v/>
      </c>
      <c r="D27659" s="5">
        <v>0.0</v>
      </c>
    </row>
    <row r="27660" ht="14.25" customHeight="1">
      <c r="A27660" s="5"/>
      <c r="B27660" s="5"/>
      <c r="C27660" s="5" t="str">
        <f>IFERROR(__xludf.DUMMYFUNCTION("""COMPUTED_VALUE"""),"")</f>
        <v/>
      </c>
      <c r="D27660" s="5">
        <v>0.0</v>
      </c>
    </row>
    <row r="27661" ht="14.25" customHeight="1">
      <c r="A27661" s="5"/>
      <c r="B27661" s="5"/>
      <c r="C27661" s="5" t="str">
        <f>IFERROR(__xludf.DUMMYFUNCTION("""COMPUTED_VALUE"""),"")</f>
        <v/>
      </c>
      <c r="D27661" s="5">
        <v>0.0</v>
      </c>
    </row>
    <row r="27662" ht="14.25" customHeight="1">
      <c r="A27662" s="5"/>
      <c r="B27662" s="5"/>
      <c r="C27662" s="5" t="str">
        <f>IFERROR(__xludf.DUMMYFUNCTION("""COMPUTED_VALUE"""),"")</f>
        <v/>
      </c>
      <c r="D27662" s="5">
        <v>0.0</v>
      </c>
    </row>
    <row r="27663" ht="14.25" customHeight="1">
      <c r="A27663" s="5"/>
      <c r="B27663" s="5"/>
      <c r="C27663" s="5" t="str">
        <f>IFERROR(__xludf.DUMMYFUNCTION("""COMPUTED_VALUE"""),"")</f>
        <v/>
      </c>
      <c r="D27663" s="5">
        <v>0.0</v>
      </c>
    </row>
    <row r="27664" ht="14.25" customHeight="1">
      <c r="A27664" s="5"/>
      <c r="B27664" s="5"/>
      <c r="C27664" s="5" t="str">
        <f>IFERROR(__xludf.DUMMYFUNCTION("""COMPUTED_VALUE"""),"")</f>
        <v/>
      </c>
      <c r="D27664" s="5">
        <v>0.0</v>
      </c>
    </row>
    <row r="27665" ht="14.25" customHeight="1">
      <c r="A27665" s="5"/>
      <c r="B27665" s="5"/>
      <c r="C27665" s="5" t="str">
        <f>IFERROR(__xludf.DUMMYFUNCTION("""COMPUTED_VALUE"""),"")</f>
        <v/>
      </c>
      <c r="D27665" s="5">
        <v>0.0</v>
      </c>
    </row>
    <row r="27666" ht="14.25" customHeight="1">
      <c r="A27666" s="5"/>
      <c r="B27666" s="5"/>
      <c r="C27666" s="5" t="str">
        <f>IFERROR(__xludf.DUMMYFUNCTION("""COMPUTED_VALUE"""),"")</f>
        <v/>
      </c>
      <c r="D27666" s="5">
        <v>0.0</v>
      </c>
    </row>
    <row r="27667" ht="14.25" customHeight="1">
      <c r="A27667" s="5"/>
      <c r="B27667" s="5"/>
      <c r="C27667" s="5" t="str">
        <f>IFERROR(__xludf.DUMMYFUNCTION("""COMPUTED_VALUE"""),"")</f>
        <v/>
      </c>
      <c r="D27667" s="5">
        <v>0.0</v>
      </c>
    </row>
    <row r="27668" ht="14.25" customHeight="1">
      <c r="A27668" s="5"/>
      <c r="B27668" s="5"/>
      <c r="C27668" s="5" t="str">
        <f>IFERROR(__xludf.DUMMYFUNCTION("""COMPUTED_VALUE"""),"")</f>
        <v/>
      </c>
      <c r="D27668" s="5">
        <v>0.0</v>
      </c>
    </row>
    <row r="27669" ht="14.25" customHeight="1">
      <c r="A27669" s="5"/>
      <c r="B27669" s="5"/>
      <c r="C27669" s="5" t="str">
        <f>IFERROR(__xludf.DUMMYFUNCTION("""COMPUTED_VALUE"""),"")</f>
        <v/>
      </c>
      <c r="D27669" s="5">
        <v>0.0</v>
      </c>
    </row>
    <row r="27670" ht="14.25" customHeight="1">
      <c r="A27670" s="5"/>
      <c r="B27670" s="5"/>
      <c r="C27670" s="5" t="str">
        <f>IFERROR(__xludf.DUMMYFUNCTION("""COMPUTED_VALUE"""),"")</f>
        <v/>
      </c>
      <c r="D27670" s="5">
        <v>0.0</v>
      </c>
    </row>
    <row r="27671" ht="14.25" customHeight="1">
      <c r="A27671" s="5"/>
      <c r="B27671" s="5"/>
      <c r="C27671" s="5" t="str">
        <f>IFERROR(__xludf.DUMMYFUNCTION("""COMPUTED_VALUE"""),"")</f>
        <v/>
      </c>
      <c r="D27671" s="5">
        <v>0.0</v>
      </c>
    </row>
    <row r="27672" ht="14.25" customHeight="1">
      <c r="A27672" s="5"/>
      <c r="B27672" s="5"/>
      <c r="C27672" s="5" t="str">
        <f>IFERROR(__xludf.DUMMYFUNCTION("""COMPUTED_VALUE"""),"")</f>
        <v/>
      </c>
      <c r="D27672" s="5">
        <v>0.0</v>
      </c>
    </row>
    <row r="27673" ht="14.25" customHeight="1">
      <c r="A27673" s="5"/>
      <c r="B27673" s="5"/>
      <c r="C27673" s="5" t="str">
        <f>IFERROR(__xludf.DUMMYFUNCTION("""COMPUTED_VALUE"""),"")</f>
        <v/>
      </c>
      <c r="D27673" s="5">
        <v>0.0</v>
      </c>
    </row>
    <row r="27674" ht="14.25" customHeight="1">
      <c r="A27674" s="5"/>
      <c r="B27674" s="5"/>
      <c r="C27674" s="5" t="str">
        <f>IFERROR(__xludf.DUMMYFUNCTION("""COMPUTED_VALUE"""),"")</f>
        <v/>
      </c>
      <c r="D27674" s="5">
        <v>0.0</v>
      </c>
    </row>
    <row r="27675" ht="14.25" customHeight="1">
      <c r="A27675" s="5"/>
      <c r="B27675" s="5"/>
      <c r="C27675" s="5" t="str">
        <f>IFERROR(__xludf.DUMMYFUNCTION("""COMPUTED_VALUE"""),"")</f>
        <v/>
      </c>
      <c r="D27675" s="5">
        <v>0.0</v>
      </c>
    </row>
    <row r="27676" ht="14.25" customHeight="1">
      <c r="A27676" s="5"/>
      <c r="B27676" s="5"/>
      <c r="C27676" s="5" t="str">
        <f>IFERROR(__xludf.DUMMYFUNCTION("""COMPUTED_VALUE"""),"")</f>
        <v/>
      </c>
      <c r="D27676" s="5">
        <v>0.0</v>
      </c>
    </row>
    <row r="27677" ht="14.25" customHeight="1">
      <c r="A27677" s="5"/>
      <c r="B27677" s="5"/>
      <c r="C27677" s="5" t="str">
        <f>IFERROR(__xludf.DUMMYFUNCTION("""COMPUTED_VALUE"""),"")</f>
        <v/>
      </c>
      <c r="D27677" s="5">
        <v>0.0</v>
      </c>
    </row>
    <row r="27678" ht="14.25" customHeight="1">
      <c r="A27678" s="5"/>
      <c r="B27678" s="5"/>
      <c r="C27678" s="5" t="str">
        <f>IFERROR(__xludf.DUMMYFUNCTION("""COMPUTED_VALUE"""),"")</f>
        <v/>
      </c>
      <c r="D27678" s="5">
        <v>0.0</v>
      </c>
    </row>
    <row r="27679" ht="14.25" customHeight="1">
      <c r="A27679" s="5"/>
      <c r="B27679" s="5"/>
      <c r="C27679" s="5" t="str">
        <f>IFERROR(__xludf.DUMMYFUNCTION("""COMPUTED_VALUE"""),"")</f>
        <v/>
      </c>
      <c r="D27679" s="5">
        <v>0.0</v>
      </c>
    </row>
    <row r="27680" ht="14.25" customHeight="1">
      <c r="A27680" s="5"/>
      <c r="B27680" s="5"/>
      <c r="C27680" s="5" t="str">
        <f>IFERROR(__xludf.DUMMYFUNCTION("""COMPUTED_VALUE"""),"")</f>
        <v/>
      </c>
      <c r="D27680" s="5">
        <v>0.0</v>
      </c>
    </row>
    <row r="27681" ht="14.25" customHeight="1">
      <c r="A27681" s="5"/>
      <c r="B27681" s="5"/>
      <c r="C27681" s="5" t="str">
        <f>IFERROR(__xludf.DUMMYFUNCTION("""COMPUTED_VALUE"""),"")</f>
        <v/>
      </c>
      <c r="D27681" s="5">
        <v>0.0</v>
      </c>
    </row>
    <row r="27682" ht="14.25" customHeight="1">
      <c r="A27682" s="5"/>
      <c r="B27682" s="5"/>
      <c r="C27682" s="5" t="str">
        <f>IFERROR(__xludf.DUMMYFUNCTION("""COMPUTED_VALUE"""),"")</f>
        <v/>
      </c>
      <c r="D27682" s="5">
        <v>0.0</v>
      </c>
    </row>
    <row r="27683" ht="14.25" customHeight="1">
      <c r="A27683" s="5"/>
      <c r="B27683" s="5"/>
      <c r="C27683" s="5" t="str">
        <f>IFERROR(__xludf.DUMMYFUNCTION("""COMPUTED_VALUE"""),"")</f>
        <v/>
      </c>
      <c r="D27683" s="5">
        <v>0.0</v>
      </c>
    </row>
    <row r="27684" ht="14.25" customHeight="1">
      <c r="A27684" s="5"/>
      <c r="B27684" s="5"/>
      <c r="C27684" s="5" t="str">
        <f>IFERROR(__xludf.DUMMYFUNCTION("""COMPUTED_VALUE"""),"")</f>
        <v/>
      </c>
      <c r="D27684" s="5">
        <v>0.0</v>
      </c>
    </row>
    <row r="27685" ht="14.25" customHeight="1">
      <c r="A27685" s="5"/>
      <c r="B27685" s="5"/>
      <c r="C27685" s="5" t="str">
        <f>IFERROR(__xludf.DUMMYFUNCTION("""COMPUTED_VALUE"""),"")</f>
        <v/>
      </c>
      <c r="D27685" s="5">
        <v>0.0</v>
      </c>
    </row>
    <row r="27686" ht="14.25" customHeight="1">
      <c r="A27686" s="5"/>
      <c r="B27686" s="5"/>
      <c r="C27686" s="5" t="str">
        <f>IFERROR(__xludf.DUMMYFUNCTION("""COMPUTED_VALUE"""),"")</f>
        <v/>
      </c>
      <c r="D27686" s="5">
        <v>0.0</v>
      </c>
    </row>
    <row r="27687" ht="14.25" customHeight="1">
      <c r="A27687" s="5"/>
      <c r="B27687" s="5"/>
      <c r="C27687" s="5" t="str">
        <f>IFERROR(__xludf.DUMMYFUNCTION("""COMPUTED_VALUE"""),"")</f>
        <v/>
      </c>
      <c r="D27687" s="5">
        <v>0.0</v>
      </c>
    </row>
    <row r="27688" ht="14.25" customHeight="1">
      <c r="A27688" s="5"/>
      <c r="B27688" s="5"/>
      <c r="C27688" s="5" t="str">
        <f>IFERROR(__xludf.DUMMYFUNCTION("""COMPUTED_VALUE"""),"")</f>
        <v/>
      </c>
      <c r="D27688" s="5">
        <v>0.0</v>
      </c>
    </row>
    <row r="27689" ht="14.25" customHeight="1">
      <c r="A27689" s="5"/>
      <c r="B27689" s="5"/>
      <c r="C27689" s="5" t="str">
        <f>IFERROR(__xludf.DUMMYFUNCTION("""COMPUTED_VALUE"""),"")</f>
        <v/>
      </c>
      <c r="D27689" s="5">
        <v>0.0</v>
      </c>
    </row>
    <row r="27690" ht="14.25" customHeight="1">
      <c r="A27690" s="5"/>
      <c r="B27690" s="5"/>
      <c r="C27690" s="5" t="str">
        <f>IFERROR(__xludf.DUMMYFUNCTION("""COMPUTED_VALUE"""),"")</f>
        <v/>
      </c>
      <c r="D27690" s="5">
        <v>0.0</v>
      </c>
    </row>
    <row r="27691" ht="14.25" customHeight="1">
      <c r="A27691" s="5"/>
      <c r="B27691" s="5"/>
      <c r="C27691" s="5" t="str">
        <f>IFERROR(__xludf.DUMMYFUNCTION("""COMPUTED_VALUE"""),"")</f>
        <v/>
      </c>
      <c r="D27691" s="5">
        <v>0.0</v>
      </c>
    </row>
    <row r="27692" ht="14.25" customHeight="1">
      <c r="A27692" s="5"/>
      <c r="B27692" s="5"/>
      <c r="C27692" s="5" t="str">
        <f>IFERROR(__xludf.DUMMYFUNCTION("""COMPUTED_VALUE"""),"")</f>
        <v/>
      </c>
      <c r="D27692" s="5">
        <v>0.0</v>
      </c>
    </row>
    <row r="27693" ht="14.25" customHeight="1">
      <c r="A27693" s="5"/>
      <c r="B27693" s="5"/>
      <c r="C27693" s="5" t="str">
        <f>IFERROR(__xludf.DUMMYFUNCTION("""COMPUTED_VALUE"""),"")</f>
        <v/>
      </c>
      <c r="D27693" s="5">
        <v>0.0</v>
      </c>
    </row>
    <row r="27694" ht="14.25" customHeight="1">
      <c r="A27694" s="5"/>
      <c r="B27694" s="5"/>
      <c r="C27694" s="5" t="str">
        <f>IFERROR(__xludf.DUMMYFUNCTION("""COMPUTED_VALUE"""),"")</f>
        <v/>
      </c>
      <c r="D27694" s="5">
        <v>0.0</v>
      </c>
    </row>
    <row r="27695" ht="14.25" customHeight="1">
      <c r="A27695" s="5"/>
      <c r="B27695" s="5"/>
      <c r="C27695" s="5" t="str">
        <f>IFERROR(__xludf.DUMMYFUNCTION("""COMPUTED_VALUE"""),"")</f>
        <v/>
      </c>
      <c r="D27695" s="5">
        <v>0.0</v>
      </c>
    </row>
    <row r="27696" ht="14.25" customHeight="1">
      <c r="A27696" s="5"/>
      <c r="B27696" s="5"/>
      <c r="C27696" s="5" t="str">
        <f>IFERROR(__xludf.DUMMYFUNCTION("""COMPUTED_VALUE"""),"")</f>
        <v/>
      </c>
      <c r="D27696" s="5">
        <v>0.0</v>
      </c>
    </row>
    <row r="27697" ht="14.25" customHeight="1">
      <c r="A27697" s="5"/>
      <c r="B27697" s="5"/>
      <c r="C27697" s="5" t="str">
        <f>IFERROR(__xludf.DUMMYFUNCTION("""COMPUTED_VALUE"""),"")</f>
        <v/>
      </c>
      <c r="D27697" s="5">
        <v>0.0</v>
      </c>
    </row>
    <row r="27698" ht="14.25" customHeight="1">
      <c r="A27698" s="5"/>
      <c r="B27698" s="5"/>
      <c r="C27698" s="5" t="str">
        <f>IFERROR(__xludf.DUMMYFUNCTION("""COMPUTED_VALUE"""),"")</f>
        <v/>
      </c>
      <c r="D27698" s="5">
        <v>0.0</v>
      </c>
    </row>
    <row r="27699" ht="14.25" customHeight="1">
      <c r="A27699" s="5"/>
      <c r="B27699" s="5"/>
      <c r="C27699" s="5" t="str">
        <f>IFERROR(__xludf.DUMMYFUNCTION("""COMPUTED_VALUE"""),"")</f>
        <v/>
      </c>
      <c r="D27699" s="5">
        <v>0.0</v>
      </c>
    </row>
    <row r="27700" ht="14.25" customHeight="1">
      <c r="A27700" s="5"/>
      <c r="B27700" s="5"/>
      <c r="C27700" s="5" t="str">
        <f>IFERROR(__xludf.DUMMYFUNCTION("""COMPUTED_VALUE"""),"")</f>
        <v/>
      </c>
      <c r="D27700" s="5">
        <v>0.0</v>
      </c>
    </row>
    <row r="27701" ht="14.25" customHeight="1">
      <c r="A27701" s="5"/>
      <c r="B27701" s="5"/>
      <c r="C27701" s="5" t="str">
        <f>IFERROR(__xludf.DUMMYFUNCTION("""COMPUTED_VALUE"""),"")</f>
        <v/>
      </c>
      <c r="D27701" s="5">
        <v>0.0</v>
      </c>
    </row>
    <row r="27702" ht="14.25" customHeight="1">
      <c r="A27702" s="5"/>
      <c r="B27702" s="5"/>
      <c r="C27702" s="5" t="str">
        <f>IFERROR(__xludf.DUMMYFUNCTION("""COMPUTED_VALUE"""),"")</f>
        <v/>
      </c>
      <c r="D27702" s="5">
        <v>0.0</v>
      </c>
    </row>
    <row r="27703" ht="14.25" customHeight="1">
      <c r="A27703" s="5"/>
      <c r="B27703" s="5"/>
      <c r="C27703" s="5" t="str">
        <f>IFERROR(__xludf.DUMMYFUNCTION("""COMPUTED_VALUE"""),"")</f>
        <v/>
      </c>
      <c r="D27703" s="5">
        <v>0.0</v>
      </c>
    </row>
    <row r="27704" ht="14.25" customHeight="1">
      <c r="A27704" s="5"/>
      <c r="B27704" s="5"/>
      <c r="C27704" s="5" t="str">
        <f>IFERROR(__xludf.DUMMYFUNCTION("""COMPUTED_VALUE"""),"")</f>
        <v/>
      </c>
      <c r="D27704" s="5">
        <v>0.0</v>
      </c>
    </row>
    <row r="27705" ht="14.25" customHeight="1">
      <c r="A27705" s="5"/>
      <c r="B27705" s="5"/>
      <c r="C27705" s="5" t="str">
        <f>IFERROR(__xludf.DUMMYFUNCTION("""COMPUTED_VALUE"""),"")</f>
        <v/>
      </c>
      <c r="D27705" s="5">
        <v>0.0</v>
      </c>
    </row>
    <row r="27706" ht="14.25" customHeight="1">
      <c r="A27706" s="5"/>
      <c r="B27706" s="5"/>
      <c r="C27706" s="5" t="str">
        <f>IFERROR(__xludf.DUMMYFUNCTION("""COMPUTED_VALUE"""),"")</f>
        <v/>
      </c>
      <c r="D27706" s="5">
        <v>0.0</v>
      </c>
    </row>
    <row r="27707" ht="14.25" customHeight="1">
      <c r="A27707" s="5"/>
      <c r="B27707" s="5"/>
      <c r="C27707" s="5" t="str">
        <f>IFERROR(__xludf.DUMMYFUNCTION("""COMPUTED_VALUE"""),"")</f>
        <v/>
      </c>
      <c r="D27707" s="5">
        <v>0.0</v>
      </c>
    </row>
    <row r="27708" ht="14.25" customHeight="1">
      <c r="A27708" s="5"/>
      <c r="B27708" s="5"/>
      <c r="C27708" s="5" t="str">
        <f>IFERROR(__xludf.DUMMYFUNCTION("""COMPUTED_VALUE"""),"")</f>
        <v/>
      </c>
      <c r="D27708" s="5">
        <v>0.0</v>
      </c>
    </row>
    <row r="27709" ht="14.25" customHeight="1">
      <c r="A27709" s="5"/>
      <c r="B27709" s="5"/>
      <c r="C27709" s="5" t="str">
        <f>IFERROR(__xludf.DUMMYFUNCTION("""COMPUTED_VALUE"""),"")</f>
        <v/>
      </c>
      <c r="D27709" s="5">
        <v>0.0</v>
      </c>
    </row>
    <row r="27710" ht="14.25" customHeight="1">
      <c r="A27710" s="5"/>
      <c r="B27710" s="5"/>
      <c r="C27710" s="5" t="str">
        <f>IFERROR(__xludf.DUMMYFUNCTION("""COMPUTED_VALUE"""),"")</f>
        <v/>
      </c>
      <c r="D27710" s="5">
        <v>0.0</v>
      </c>
    </row>
    <row r="27711" ht="14.25" customHeight="1">
      <c r="A27711" s="5"/>
      <c r="B27711" s="5"/>
      <c r="C27711" s="5" t="str">
        <f>IFERROR(__xludf.DUMMYFUNCTION("""COMPUTED_VALUE"""),"")</f>
        <v/>
      </c>
      <c r="D27711" s="5">
        <v>0.0</v>
      </c>
    </row>
    <row r="27712" ht="14.25" customHeight="1">
      <c r="A27712" s="5"/>
      <c r="B27712" s="5"/>
      <c r="C27712" s="5" t="str">
        <f>IFERROR(__xludf.DUMMYFUNCTION("""COMPUTED_VALUE"""),"")</f>
        <v/>
      </c>
      <c r="D27712" s="5">
        <v>0.0</v>
      </c>
    </row>
    <row r="27713" ht="14.25" customHeight="1">
      <c r="A27713" s="5"/>
      <c r="B27713" s="5"/>
      <c r="C27713" s="5" t="str">
        <f>IFERROR(__xludf.DUMMYFUNCTION("""COMPUTED_VALUE"""),"")</f>
        <v/>
      </c>
      <c r="D27713" s="5">
        <v>0.0</v>
      </c>
    </row>
    <row r="27714" ht="14.25" customHeight="1">
      <c r="A27714" s="5"/>
      <c r="B27714" s="5"/>
      <c r="C27714" s="5" t="str">
        <f>IFERROR(__xludf.DUMMYFUNCTION("""COMPUTED_VALUE"""),"")</f>
        <v/>
      </c>
      <c r="D27714" s="5">
        <v>0.0</v>
      </c>
    </row>
    <row r="27715" ht="14.25" customHeight="1">
      <c r="A27715" s="5"/>
      <c r="B27715" s="5"/>
      <c r="C27715" s="5" t="str">
        <f>IFERROR(__xludf.DUMMYFUNCTION("""COMPUTED_VALUE"""),"")</f>
        <v/>
      </c>
      <c r="D27715" s="5">
        <v>0.0</v>
      </c>
    </row>
    <row r="27716" ht="14.25" customHeight="1">
      <c r="A27716" s="5"/>
      <c r="B27716" s="5"/>
      <c r="C27716" s="5" t="str">
        <f>IFERROR(__xludf.DUMMYFUNCTION("""COMPUTED_VALUE"""),"")</f>
        <v/>
      </c>
      <c r="D27716" s="5">
        <v>0.0</v>
      </c>
    </row>
    <row r="27717" ht="14.25" customHeight="1">
      <c r="A27717" s="5"/>
      <c r="B27717" s="5"/>
      <c r="C27717" s="5" t="str">
        <f>IFERROR(__xludf.DUMMYFUNCTION("""COMPUTED_VALUE"""),"")</f>
        <v/>
      </c>
      <c r="D27717" s="5">
        <v>0.0</v>
      </c>
    </row>
    <row r="27718" ht="14.25" customHeight="1">
      <c r="A27718" s="5"/>
      <c r="B27718" s="5"/>
      <c r="C27718" s="5" t="str">
        <f>IFERROR(__xludf.DUMMYFUNCTION("""COMPUTED_VALUE"""),"")</f>
        <v/>
      </c>
      <c r="D27718" s="5">
        <v>0.0</v>
      </c>
    </row>
    <row r="27719" ht="14.25" customHeight="1">
      <c r="A27719" s="5"/>
      <c r="B27719" s="5"/>
      <c r="C27719" s="5" t="str">
        <f>IFERROR(__xludf.DUMMYFUNCTION("""COMPUTED_VALUE"""),"")</f>
        <v/>
      </c>
      <c r="D27719" s="5">
        <v>0.0</v>
      </c>
    </row>
    <row r="27720" ht="14.25" customHeight="1">
      <c r="A27720" s="5"/>
      <c r="B27720" s="5"/>
      <c r="C27720" s="5" t="str">
        <f>IFERROR(__xludf.DUMMYFUNCTION("""COMPUTED_VALUE"""),"")</f>
        <v/>
      </c>
      <c r="D27720" s="5">
        <v>0.0</v>
      </c>
    </row>
    <row r="27721" ht="14.25" customHeight="1">
      <c r="A27721" s="5"/>
      <c r="B27721" s="5"/>
      <c r="C27721" s="5" t="str">
        <f>IFERROR(__xludf.DUMMYFUNCTION("""COMPUTED_VALUE"""),"")</f>
        <v/>
      </c>
      <c r="D27721" s="5">
        <v>0.0</v>
      </c>
    </row>
    <row r="27722" ht="14.25" customHeight="1">
      <c r="A27722" s="5"/>
      <c r="B27722" s="5"/>
      <c r="C27722" s="5" t="str">
        <f>IFERROR(__xludf.DUMMYFUNCTION("""COMPUTED_VALUE"""),"")</f>
        <v/>
      </c>
      <c r="D27722" s="5">
        <v>0.0</v>
      </c>
    </row>
    <row r="27723" ht="14.25" customHeight="1">
      <c r="A27723" s="5"/>
      <c r="B27723" s="5"/>
      <c r="C27723" s="5" t="str">
        <f>IFERROR(__xludf.DUMMYFUNCTION("""COMPUTED_VALUE"""),"")</f>
        <v/>
      </c>
      <c r="D27723" s="5">
        <v>0.0</v>
      </c>
    </row>
    <row r="27724" ht="14.25" customHeight="1">
      <c r="A27724" s="5"/>
      <c r="B27724" s="5"/>
      <c r="C27724" s="5" t="str">
        <f>IFERROR(__xludf.DUMMYFUNCTION("""COMPUTED_VALUE"""),"")</f>
        <v/>
      </c>
      <c r="D27724" s="5">
        <v>0.0</v>
      </c>
    </row>
    <row r="27725" ht="14.25" customHeight="1">
      <c r="A27725" s="5"/>
      <c r="B27725" s="5"/>
      <c r="C27725" s="5" t="str">
        <f>IFERROR(__xludf.DUMMYFUNCTION("""COMPUTED_VALUE"""),"")</f>
        <v/>
      </c>
      <c r="D27725" s="5">
        <v>0.0</v>
      </c>
    </row>
    <row r="27726" ht="14.25" customHeight="1">
      <c r="A27726" s="5"/>
      <c r="B27726" s="5"/>
      <c r="C27726" s="5" t="str">
        <f>IFERROR(__xludf.DUMMYFUNCTION("""COMPUTED_VALUE"""),"")</f>
        <v/>
      </c>
      <c r="D27726" s="5">
        <v>0.0</v>
      </c>
    </row>
    <row r="27727" ht="14.25" customHeight="1">
      <c r="A27727" s="5"/>
      <c r="B27727" s="5"/>
      <c r="C27727" s="5" t="str">
        <f>IFERROR(__xludf.DUMMYFUNCTION("""COMPUTED_VALUE"""),"")</f>
        <v/>
      </c>
      <c r="D27727" s="5">
        <v>0.0</v>
      </c>
    </row>
    <row r="27728" ht="14.25" customHeight="1">
      <c r="A27728" s="5"/>
      <c r="B27728" s="5"/>
      <c r="C27728" s="5" t="str">
        <f>IFERROR(__xludf.DUMMYFUNCTION("""COMPUTED_VALUE"""),"")</f>
        <v/>
      </c>
      <c r="D27728" s="5">
        <v>0.0</v>
      </c>
    </row>
    <row r="27729" ht="14.25" customHeight="1">
      <c r="A27729" s="5"/>
      <c r="B27729" s="5"/>
      <c r="C27729" s="5" t="str">
        <f>IFERROR(__xludf.DUMMYFUNCTION("""COMPUTED_VALUE"""),"")</f>
        <v/>
      </c>
      <c r="D27729" s="5">
        <v>0.0</v>
      </c>
    </row>
    <row r="27730" ht="14.25" customHeight="1">
      <c r="A27730" s="5"/>
      <c r="B27730" s="5"/>
      <c r="C27730" s="5" t="str">
        <f>IFERROR(__xludf.DUMMYFUNCTION("""COMPUTED_VALUE"""),"")</f>
        <v/>
      </c>
      <c r="D27730" s="5">
        <v>0.0</v>
      </c>
    </row>
    <row r="27731" ht="14.25" customHeight="1">
      <c r="A27731" s="5"/>
      <c r="B27731" s="5"/>
      <c r="C27731" s="5" t="str">
        <f>IFERROR(__xludf.DUMMYFUNCTION("""COMPUTED_VALUE"""),"")</f>
        <v/>
      </c>
      <c r="D27731" s="5">
        <v>0.0</v>
      </c>
    </row>
    <row r="27732" ht="14.25" customHeight="1">
      <c r="A27732" s="5"/>
      <c r="B27732" s="5"/>
      <c r="C27732" s="5" t="str">
        <f>IFERROR(__xludf.DUMMYFUNCTION("""COMPUTED_VALUE"""),"")</f>
        <v/>
      </c>
      <c r="D27732" s="5">
        <v>0.0</v>
      </c>
    </row>
    <row r="27733" ht="14.25" customHeight="1">
      <c r="A27733" s="5"/>
      <c r="B27733" s="5"/>
      <c r="C27733" s="5" t="str">
        <f>IFERROR(__xludf.DUMMYFUNCTION("""COMPUTED_VALUE"""),"")</f>
        <v/>
      </c>
      <c r="D27733" s="5">
        <v>0.0</v>
      </c>
    </row>
    <row r="27734" ht="14.25" customHeight="1">
      <c r="A27734" s="5"/>
      <c r="B27734" s="5"/>
      <c r="C27734" s="5" t="str">
        <f>IFERROR(__xludf.DUMMYFUNCTION("""COMPUTED_VALUE"""),"")</f>
        <v/>
      </c>
      <c r="D27734" s="5">
        <v>0.0</v>
      </c>
    </row>
    <row r="27735" ht="14.25" customHeight="1">
      <c r="A27735" s="5"/>
      <c r="B27735" s="5"/>
      <c r="C27735" s="5" t="str">
        <f>IFERROR(__xludf.DUMMYFUNCTION("""COMPUTED_VALUE"""),"")</f>
        <v/>
      </c>
      <c r="D27735" s="5">
        <v>0.0</v>
      </c>
    </row>
    <row r="27736" ht="14.25" customHeight="1">
      <c r="A27736" s="5"/>
      <c r="B27736" s="5"/>
      <c r="C27736" s="5" t="str">
        <f>IFERROR(__xludf.DUMMYFUNCTION("""COMPUTED_VALUE"""),"")</f>
        <v/>
      </c>
      <c r="D27736" s="5">
        <v>0.0</v>
      </c>
    </row>
    <row r="27737" ht="14.25" customHeight="1">
      <c r="A27737" s="5"/>
      <c r="B27737" s="5"/>
      <c r="C27737" s="5" t="str">
        <f>IFERROR(__xludf.DUMMYFUNCTION("""COMPUTED_VALUE"""),"")</f>
        <v/>
      </c>
      <c r="D27737" s="5">
        <v>0.0</v>
      </c>
    </row>
    <row r="27738" ht="14.25" customHeight="1">
      <c r="A27738" s="5"/>
      <c r="B27738" s="5"/>
      <c r="C27738" s="5" t="str">
        <f>IFERROR(__xludf.DUMMYFUNCTION("""COMPUTED_VALUE"""),"")</f>
        <v/>
      </c>
      <c r="D27738" s="5">
        <v>0.0</v>
      </c>
    </row>
    <row r="27739" ht="14.25" customHeight="1">
      <c r="A27739" s="5"/>
      <c r="B27739" s="5"/>
      <c r="C27739" s="5" t="str">
        <f>IFERROR(__xludf.DUMMYFUNCTION("""COMPUTED_VALUE"""),"")</f>
        <v/>
      </c>
      <c r="D27739" s="5">
        <v>0.0</v>
      </c>
    </row>
    <row r="27740" ht="14.25" customHeight="1">
      <c r="A27740" s="5"/>
      <c r="B27740" s="5"/>
      <c r="C27740" s="5" t="str">
        <f>IFERROR(__xludf.DUMMYFUNCTION("""COMPUTED_VALUE"""),"")</f>
        <v/>
      </c>
      <c r="D27740" s="5">
        <v>0.0</v>
      </c>
    </row>
    <row r="27741" ht="14.25" customHeight="1">
      <c r="A27741" s="5"/>
      <c r="B27741" s="5"/>
      <c r="C27741" s="5" t="str">
        <f>IFERROR(__xludf.DUMMYFUNCTION("""COMPUTED_VALUE"""),"")</f>
        <v/>
      </c>
      <c r="D27741" s="5">
        <v>0.0</v>
      </c>
    </row>
    <row r="27742" ht="14.25" customHeight="1">
      <c r="A27742" s="5"/>
      <c r="B27742" s="5"/>
      <c r="C27742" s="5" t="str">
        <f>IFERROR(__xludf.DUMMYFUNCTION("""COMPUTED_VALUE"""),"")</f>
        <v/>
      </c>
      <c r="D27742" s="5">
        <v>0.0</v>
      </c>
    </row>
    <row r="27743" ht="14.25" customHeight="1">
      <c r="A27743" s="5"/>
      <c r="B27743" s="5"/>
      <c r="C27743" s="5" t="str">
        <f>IFERROR(__xludf.DUMMYFUNCTION("""COMPUTED_VALUE"""),"")</f>
        <v/>
      </c>
      <c r="D27743" s="5">
        <v>0.0</v>
      </c>
    </row>
    <row r="27744" ht="14.25" customHeight="1">
      <c r="A27744" s="5"/>
      <c r="B27744" s="5"/>
      <c r="C27744" s="5" t="str">
        <f>IFERROR(__xludf.DUMMYFUNCTION("""COMPUTED_VALUE"""),"")</f>
        <v/>
      </c>
      <c r="D27744" s="5">
        <v>0.0</v>
      </c>
    </row>
    <row r="27745" ht="14.25" customHeight="1">
      <c r="A27745" s="5"/>
      <c r="B27745" s="5"/>
      <c r="C27745" s="5" t="str">
        <f>IFERROR(__xludf.DUMMYFUNCTION("""COMPUTED_VALUE"""),"")</f>
        <v/>
      </c>
      <c r="D27745" s="5">
        <v>0.0</v>
      </c>
    </row>
    <row r="27746" ht="14.25" customHeight="1">
      <c r="A27746" s="5"/>
      <c r="B27746" s="5"/>
      <c r="C27746" s="5" t="str">
        <f>IFERROR(__xludf.DUMMYFUNCTION("""COMPUTED_VALUE"""),"")</f>
        <v/>
      </c>
      <c r="D27746" s="5">
        <v>0.0</v>
      </c>
    </row>
    <row r="27747" ht="14.25" customHeight="1">
      <c r="A27747" s="5"/>
      <c r="B27747" s="5"/>
      <c r="C27747" s="5" t="str">
        <f>IFERROR(__xludf.DUMMYFUNCTION("""COMPUTED_VALUE"""),"")</f>
        <v/>
      </c>
      <c r="D27747" s="5">
        <v>0.0</v>
      </c>
    </row>
    <row r="27748" ht="14.25" customHeight="1">
      <c r="A27748" s="5"/>
      <c r="B27748" s="5"/>
      <c r="C27748" s="5" t="str">
        <f>IFERROR(__xludf.DUMMYFUNCTION("""COMPUTED_VALUE"""),"")</f>
        <v/>
      </c>
      <c r="D27748" s="5">
        <v>0.0</v>
      </c>
    </row>
    <row r="27749" ht="14.25" customHeight="1">
      <c r="A27749" s="5"/>
      <c r="B27749" s="5"/>
      <c r="C27749" s="5" t="str">
        <f>IFERROR(__xludf.DUMMYFUNCTION("""COMPUTED_VALUE"""),"")</f>
        <v/>
      </c>
      <c r="D27749" s="5">
        <v>0.0</v>
      </c>
    </row>
    <row r="27750" ht="14.25" customHeight="1">
      <c r="A27750" s="5"/>
      <c r="B27750" s="5"/>
      <c r="C27750" s="5" t="str">
        <f>IFERROR(__xludf.DUMMYFUNCTION("""COMPUTED_VALUE"""),"")</f>
        <v/>
      </c>
      <c r="D27750" s="5">
        <v>0.0</v>
      </c>
    </row>
    <row r="27751" ht="14.25" customHeight="1">
      <c r="A27751" s="5"/>
      <c r="B27751" s="5"/>
      <c r="C27751" s="5" t="str">
        <f>IFERROR(__xludf.DUMMYFUNCTION("""COMPUTED_VALUE"""),"")</f>
        <v/>
      </c>
      <c r="D27751" s="5">
        <v>0.0</v>
      </c>
    </row>
    <row r="27752" ht="14.25" customHeight="1">
      <c r="A27752" s="5"/>
      <c r="B27752" s="5"/>
      <c r="C27752" s="5" t="str">
        <f>IFERROR(__xludf.DUMMYFUNCTION("""COMPUTED_VALUE"""),"")</f>
        <v/>
      </c>
      <c r="D27752" s="5">
        <v>0.0</v>
      </c>
    </row>
    <row r="27753" ht="14.25" customHeight="1">
      <c r="A27753" s="5"/>
      <c r="B27753" s="5"/>
      <c r="C27753" s="5" t="str">
        <f>IFERROR(__xludf.DUMMYFUNCTION("""COMPUTED_VALUE"""),"")</f>
        <v/>
      </c>
      <c r="D27753" s="5">
        <v>0.0</v>
      </c>
    </row>
    <row r="27754" ht="14.25" customHeight="1">
      <c r="A27754" s="5"/>
      <c r="B27754" s="5"/>
      <c r="C27754" s="5" t="str">
        <f>IFERROR(__xludf.DUMMYFUNCTION("""COMPUTED_VALUE"""),"")</f>
        <v/>
      </c>
      <c r="D27754" s="5">
        <v>0.0</v>
      </c>
    </row>
    <row r="27755" ht="14.25" customHeight="1">
      <c r="A27755" s="5"/>
      <c r="B27755" s="5"/>
      <c r="C27755" s="5" t="str">
        <f>IFERROR(__xludf.DUMMYFUNCTION("""COMPUTED_VALUE"""),"")</f>
        <v/>
      </c>
      <c r="D27755" s="5">
        <v>0.0</v>
      </c>
    </row>
    <row r="27756" ht="14.25" customHeight="1">
      <c r="A27756" s="5"/>
      <c r="B27756" s="5"/>
      <c r="C27756" s="5" t="str">
        <f>IFERROR(__xludf.DUMMYFUNCTION("""COMPUTED_VALUE"""),"")</f>
        <v/>
      </c>
      <c r="D27756" s="5">
        <v>0.0</v>
      </c>
    </row>
    <row r="27757" ht="14.25" customHeight="1">
      <c r="A27757" s="5"/>
      <c r="B27757" s="5"/>
      <c r="C27757" s="5" t="str">
        <f>IFERROR(__xludf.DUMMYFUNCTION("""COMPUTED_VALUE"""),"")</f>
        <v/>
      </c>
      <c r="D27757" s="5">
        <v>0.0</v>
      </c>
    </row>
    <row r="27758" ht="14.25" customHeight="1">
      <c r="A27758" s="5"/>
      <c r="B27758" s="5"/>
      <c r="C27758" s="5" t="str">
        <f>IFERROR(__xludf.DUMMYFUNCTION("""COMPUTED_VALUE"""),"")</f>
        <v/>
      </c>
      <c r="D27758" s="5">
        <v>0.0</v>
      </c>
    </row>
    <row r="27759" ht="14.25" customHeight="1">
      <c r="A27759" s="5"/>
      <c r="B27759" s="5"/>
      <c r="C27759" s="5" t="str">
        <f>IFERROR(__xludf.DUMMYFUNCTION("""COMPUTED_VALUE"""),"")</f>
        <v/>
      </c>
      <c r="D27759" s="5">
        <v>0.0</v>
      </c>
    </row>
    <row r="27760" ht="14.25" customHeight="1">
      <c r="A27760" s="5"/>
      <c r="B27760" s="5"/>
      <c r="C27760" s="5" t="str">
        <f>IFERROR(__xludf.DUMMYFUNCTION("""COMPUTED_VALUE"""),"")</f>
        <v/>
      </c>
      <c r="D27760" s="5">
        <v>0.0</v>
      </c>
    </row>
    <row r="27761" ht="14.25" customHeight="1">
      <c r="A27761" s="5"/>
      <c r="B27761" s="5"/>
      <c r="C27761" s="5" t="str">
        <f>IFERROR(__xludf.DUMMYFUNCTION("""COMPUTED_VALUE"""),"")</f>
        <v/>
      </c>
      <c r="D27761" s="5">
        <v>0.0</v>
      </c>
    </row>
    <row r="27762" ht="14.25" customHeight="1">
      <c r="A27762" s="5"/>
      <c r="B27762" s="5"/>
      <c r="C27762" s="5" t="str">
        <f>IFERROR(__xludf.DUMMYFUNCTION("""COMPUTED_VALUE"""),"")</f>
        <v/>
      </c>
      <c r="D27762" s="5">
        <v>0.0</v>
      </c>
    </row>
    <row r="27763" ht="14.25" customHeight="1">
      <c r="A27763" s="5"/>
      <c r="B27763" s="5"/>
      <c r="C27763" s="5" t="str">
        <f>IFERROR(__xludf.DUMMYFUNCTION("""COMPUTED_VALUE"""),"")</f>
        <v/>
      </c>
      <c r="D27763" s="5">
        <v>0.0</v>
      </c>
    </row>
    <row r="27764" ht="14.25" customHeight="1">
      <c r="A27764" s="5"/>
      <c r="B27764" s="5"/>
      <c r="C27764" s="5" t="str">
        <f>IFERROR(__xludf.DUMMYFUNCTION("""COMPUTED_VALUE"""),"")</f>
        <v/>
      </c>
      <c r="D27764" s="5">
        <v>0.0</v>
      </c>
    </row>
    <row r="27765" ht="14.25" customHeight="1">
      <c r="A27765" s="5"/>
      <c r="B27765" s="5"/>
      <c r="C27765" s="5" t="str">
        <f>IFERROR(__xludf.DUMMYFUNCTION("""COMPUTED_VALUE"""),"")</f>
        <v/>
      </c>
      <c r="D27765" s="5">
        <v>0.0</v>
      </c>
    </row>
    <row r="27766" ht="14.25" customHeight="1">
      <c r="A27766" s="5"/>
      <c r="B27766" s="5"/>
      <c r="C27766" s="5" t="str">
        <f>IFERROR(__xludf.DUMMYFUNCTION("""COMPUTED_VALUE"""),"")</f>
        <v/>
      </c>
      <c r="D27766" s="5">
        <v>0.0</v>
      </c>
    </row>
    <row r="27767" ht="14.25" customHeight="1">
      <c r="A27767" s="5"/>
      <c r="B27767" s="5"/>
      <c r="C27767" s="5" t="str">
        <f>IFERROR(__xludf.DUMMYFUNCTION("""COMPUTED_VALUE"""),"")</f>
        <v/>
      </c>
      <c r="D27767" s="5">
        <v>0.0</v>
      </c>
    </row>
    <row r="27768" ht="14.25" customHeight="1">
      <c r="A27768" s="5"/>
      <c r="B27768" s="5"/>
      <c r="C27768" s="5" t="str">
        <f>IFERROR(__xludf.DUMMYFUNCTION("""COMPUTED_VALUE"""),"")</f>
        <v/>
      </c>
      <c r="D27768" s="5">
        <v>0.0</v>
      </c>
    </row>
    <row r="27769" ht="14.25" customHeight="1">
      <c r="A27769" s="5"/>
      <c r="B27769" s="5"/>
      <c r="C27769" s="5" t="str">
        <f>IFERROR(__xludf.DUMMYFUNCTION("""COMPUTED_VALUE"""),"")</f>
        <v/>
      </c>
      <c r="D27769" s="5">
        <v>0.0</v>
      </c>
    </row>
    <row r="27770" ht="14.25" customHeight="1">
      <c r="A27770" s="5"/>
      <c r="B27770" s="5"/>
      <c r="C27770" s="5" t="str">
        <f>IFERROR(__xludf.DUMMYFUNCTION("""COMPUTED_VALUE"""),"")</f>
        <v/>
      </c>
      <c r="D27770" s="5">
        <v>0.0</v>
      </c>
    </row>
    <row r="27771" ht="14.25" customHeight="1">
      <c r="A27771" s="5"/>
      <c r="B27771" s="5"/>
      <c r="C27771" s="5" t="str">
        <f>IFERROR(__xludf.DUMMYFUNCTION("""COMPUTED_VALUE"""),"")</f>
        <v/>
      </c>
      <c r="D27771" s="5">
        <v>0.0</v>
      </c>
    </row>
    <row r="27772" ht="14.25" customHeight="1">
      <c r="A27772" s="5"/>
      <c r="B27772" s="5"/>
      <c r="C27772" s="5" t="str">
        <f>IFERROR(__xludf.DUMMYFUNCTION("""COMPUTED_VALUE"""),"")</f>
        <v/>
      </c>
      <c r="D27772" s="5">
        <v>0.0</v>
      </c>
    </row>
    <row r="27773" ht="14.25" customHeight="1">
      <c r="A27773" s="5"/>
      <c r="B27773" s="5"/>
      <c r="C27773" s="5" t="str">
        <f>IFERROR(__xludf.DUMMYFUNCTION("""COMPUTED_VALUE"""),"")</f>
        <v/>
      </c>
      <c r="D27773" s="5">
        <v>0.0</v>
      </c>
    </row>
    <row r="27774" ht="14.25" customHeight="1">
      <c r="A27774" s="5"/>
      <c r="B27774" s="5"/>
      <c r="C27774" s="5" t="str">
        <f>IFERROR(__xludf.DUMMYFUNCTION("""COMPUTED_VALUE"""),"")</f>
        <v/>
      </c>
      <c r="D27774" s="5">
        <v>0.0</v>
      </c>
    </row>
    <row r="27775" ht="14.25" customHeight="1">
      <c r="A27775" s="5"/>
      <c r="B27775" s="5"/>
      <c r="C27775" s="5" t="str">
        <f>IFERROR(__xludf.DUMMYFUNCTION("""COMPUTED_VALUE"""),"")</f>
        <v/>
      </c>
      <c r="D27775" s="5">
        <v>0.0</v>
      </c>
    </row>
    <row r="27776" ht="14.25" customHeight="1">
      <c r="A27776" s="5"/>
      <c r="B27776" s="5"/>
      <c r="C27776" s="5" t="str">
        <f>IFERROR(__xludf.DUMMYFUNCTION("""COMPUTED_VALUE"""),"")</f>
        <v/>
      </c>
      <c r="D27776" s="5">
        <v>0.0</v>
      </c>
    </row>
    <row r="27777" ht="14.25" customHeight="1">
      <c r="A27777" s="5"/>
      <c r="B27777" s="5"/>
      <c r="C27777" s="5" t="str">
        <f>IFERROR(__xludf.DUMMYFUNCTION("""COMPUTED_VALUE"""),"")</f>
        <v/>
      </c>
      <c r="D27777" s="5">
        <v>0.0</v>
      </c>
    </row>
    <row r="27778" ht="14.25" customHeight="1">
      <c r="A27778" s="5"/>
      <c r="B27778" s="5"/>
      <c r="C27778" s="5" t="str">
        <f>IFERROR(__xludf.DUMMYFUNCTION("""COMPUTED_VALUE"""),"")</f>
        <v/>
      </c>
      <c r="D27778" s="5">
        <v>0.0</v>
      </c>
    </row>
    <row r="27779" ht="14.25" customHeight="1">
      <c r="A27779" s="5"/>
      <c r="B27779" s="5"/>
      <c r="C27779" s="5" t="str">
        <f>IFERROR(__xludf.DUMMYFUNCTION("""COMPUTED_VALUE"""),"")</f>
        <v/>
      </c>
      <c r="D27779" s="5">
        <v>0.0</v>
      </c>
    </row>
    <row r="27780" ht="14.25" customHeight="1">
      <c r="A27780" s="5"/>
      <c r="B27780" s="5"/>
      <c r="C27780" s="5" t="str">
        <f>IFERROR(__xludf.DUMMYFUNCTION("""COMPUTED_VALUE"""),"")</f>
        <v/>
      </c>
      <c r="D27780" s="5">
        <v>0.0</v>
      </c>
    </row>
    <row r="27781" ht="14.25" customHeight="1">
      <c r="A27781" s="5"/>
      <c r="B27781" s="5"/>
      <c r="C27781" s="5" t="str">
        <f>IFERROR(__xludf.DUMMYFUNCTION("""COMPUTED_VALUE"""),"")</f>
        <v/>
      </c>
      <c r="D27781" s="5">
        <v>0.0</v>
      </c>
    </row>
    <row r="27782" ht="14.25" customHeight="1">
      <c r="A27782" s="5"/>
      <c r="B27782" s="5"/>
      <c r="C27782" s="5" t="str">
        <f>IFERROR(__xludf.DUMMYFUNCTION("""COMPUTED_VALUE"""),"")</f>
        <v/>
      </c>
      <c r="D27782" s="5">
        <v>0.0</v>
      </c>
    </row>
    <row r="27783" ht="14.25" customHeight="1">
      <c r="A27783" s="5"/>
      <c r="B27783" s="5"/>
      <c r="C27783" s="5" t="str">
        <f>IFERROR(__xludf.DUMMYFUNCTION("""COMPUTED_VALUE"""),"")</f>
        <v/>
      </c>
      <c r="D27783" s="5">
        <v>0.0</v>
      </c>
    </row>
    <row r="27784" ht="14.25" customHeight="1">
      <c r="A27784" s="5"/>
      <c r="B27784" s="5"/>
      <c r="C27784" s="5" t="str">
        <f>IFERROR(__xludf.DUMMYFUNCTION("""COMPUTED_VALUE"""),"")</f>
        <v/>
      </c>
      <c r="D27784" s="5">
        <v>0.0</v>
      </c>
    </row>
    <row r="27785" ht="14.25" customHeight="1">
      <c r="A27785" s="5"/>
      <c r="B27785" s="5"/>
      <c r="C27785" s="5" t="str">
        <f>IFERROR(__xludf.DUMMYFUNCTION("""COMPUTED_VALUE"""),"")</f>
        <v/>
      </c>
      <c r="D27785" s="5">
        <v>0.0</v>
      </c>
    </row>
    <row r="27786" ht="14.25" customHeight="1">
      <c r="A27786" s="5"/>
      <c r="B27786" s="5"/>
      <c r="C27786" s="5" t="str">
        <f>IFERROR(__xludf.DUMMYFUNCTION("""COMPUTED_VALUE"""),"")</f>
        <v/>
      </c>
      <c r="D27786" s="5">
        <v>0.0</v>
      </c>
    </row>
    <row r="27787" ht="14.25" customHeight="1">
      <c r="A27787" s="5"/>
      <c r="B27787" s="5"/>
      <c r="C27787" s="5" t="str">
        <f>IFERROR(__xludf.DUMMYFUNCTION("""COMPUTED_VALUE"""),"")</f>
        <v/>
      </c>
      <c r="D27787" s="5">
        <v>0.0</v>
      </c>
    </row>
    <row r="27788" ht="14.25" customHeight="1">
      <c r="A27788" s="5"/>
      <c r="B27788" s="5"/>
      <c r="C27788" s="5" t="str">
        <f>IFERROR(__xludf.DUMMYFUNCTION("""COMPUTED_VALUE"""),"")</f>
        <v/>
      </c>
      <c r="D27788" s="5">
        <v>0.0</v>
      </c>
    </row>
    <row r="27789" ht="14.25" customHeight="1">
      <c r="A27789" s="5"/>
      <c r="B27789" s="5"/>
      <c r="C27789" s="5" t="str">
        <f>IFERROR(__xludf.DUMMYFUNCTION("""COMPUTED_VALUE"""),"")</f>
        <v/>
      </c>
      <c r="D27789" s="5">
        <v>0.0</v>
      </c>
    </row>
    <row r="27790" ht="14.25" customHeight="1">
      <c r="A27790" s="5"/>
      <c r="B27790" s="5"/>
      <c r="C27790" s="5" t="str">
        <f>IFERROR(__xludf.DUMMYFUNCTION("""COMPUTED_VALUE"""),"")</f>
        <v/>
      </c>
      <c r="D27790" s="5">
        <v>0.0</v>
      </c>
    </row>
    <row r="27791" ht="14.25" customHeight="1">
      <c r="A27791" s="5"/>
      <c r="B27791" s="5"/>
      <c r="C27791" s="5" t="str">
        <f>IFERROR(__xludf.DUMMYFUNCTION("""COMPUTED_VALUE"""),"")</f>
        <v/>
      </c>
      <c r="D27791" s="5">
        <v>0.0</v>
      </c>
    </row>
    <row r="27792" ht="14.25" customHeight="1">
      <c r="A27792" s="5"/>
      <c r="B27792" s="5"/>
      <c r="C27792" s="5" t="str">
        <f>IFERROR(__xludf.DUMMYFUNCTION("""COMPUTED_VALUE"""),"")</f>
        <v/>
      </c>
      <c r="D27792" s="5">
        <v>0.0</v>
      </c>
    </row>
    <row r="27793" ht="14.25" customHeight="1">
      <c r="A27793" s="5"/>
      <c r="B27793" s="5"/>
      <c r="C27793" s="5" t="str">
        <f>IFERROR(__xludf.DUMMYFUNCTION("""COMPUTED_VALUE"""),"")</f>
        <v/>
      </c>
      <c r="D27793" s="5">
        <v>0.0</v>
      </c>
    </row>
    <row r="27794" ht="14.25" customHeight="1">
      <c r="A27794" s="5"/>
      <c r="B27794" s="5"/>
      <c r="C27794" s="5" t="str">
        <f>IFERROR(__xludf.DUMMYFUNCTION("""COMPUTED_VALUE"""),"")</f>
        <v/>
      </c>
      <c r="D27794" s="5">
        <v>0.0</v>
      </c>
    </row>
    <row r="27795" ht="14.25" customHeight="1">
      <c r="A27795" s="5"/>
      <c r="B27795" s="5"/>
      <c r="C27795" s="5" t="str">
        <f>IFERROR(__xludf.DUMMYFUNCTION("""COMPUTED_VALUE"""),"")</f>
        <v/>
      </c>
      <c r="D27795" s="5">
        <v>0.0</v>
      </c>
    </row>
    <row r="27796" ht="14.25" customHeight="1">
      <c r="A27796" s="5"/>
      <c r="B27796" s="5"/>
      <c r="C27796" s="5" t="str">
        <f>IFERROR(__xludf.DUMMYFUNCTION("""COMPUTED_VALUE"""),"")</f>
        <v/>
      </c>
      <c r="D27796" s="5">
        <v>0.0</v>
      </c>
    </row>
    <row r="27797" ht="14.25" customHeight="1">
      <c r="A27797" s="5"/>
      <c r="B27797" s="5"/>
      <c r="C27797" s="5" t="str">
        <f>IFERROR(__xludf.DUMMYFUNCTION("""COMPUTED_VALUE"""),"")</f>
        <v/>
      </c>
      <c r="D27797" s="5">
        <v>0.0</v>
      </c>
    </row>
    <row r="27798" ht="14.25" customHeight="1">
      <c r="A27798" s="5"/>
      <c r="B27798" s="5"/>
      <c r="C27798" s="5" t="str">
        <f>IFERROR(__xludf.DUMMYFUNCTION("""COMPUTED_VALUE"""),"")</f>
        <v/>
      </c>
      <c r="D27798" s="5">
        <v>0.0</v>
      </c>
    </row>
    <row r="27799" ht="14.25" customHeight="1">
      <c r="A27799" s="5"/>
      <c r="B27799" s="5"/>
      <c r="C27799" s="5" t="str">
        <f>IFERROR(__xludf.DUMMYFUNCTION("""COMPUTED_VALUE"""),"")</f>
        <v/>
      </c>
      <c r="D27799" s="5">
        <v>0.0</v>
      </c>
    </row>
    <row r="27800" ht="14.25" customHeight="1">
      <c r="A27800" s="5"/>
      <c r="B27800" s="5"/>
      <c r="C27800" s="5" t="str">
        <f>IFERROR(__xludf.DUMMYFUNCTION("""COMPUTED_VALUE"""),"")</f>
        <v/>
      </c>
      <c r="D27800" s="5">
        <v>0.0</v>
      </c>
    </row>
    <row r="27801" ht="14.25" customHeight="1">
      <c r="A27801" s="5"/>
      <c r="B27801" s="5"/>
      <c r="C27801" s="5" t="str">
        <f>IFERROR(__xludf.DUMMYFUNCTION("""COMPUTED_VALUE"""),"")</f>
        <v/>
      </c>
      <c r="D27801" s="5">
        <v>0.0</v>
      </c>
    </row>
    <row r="27802" ht="14.25" customHeight="1">
      <c r="A27802" s="5"/>
      <c r="B27802" s="5"/>
      <c r="C27802" s="5" t="str">
        <f>IFERROR(__xludf.DUMMYFUNCTION("""COMPUTED_VALUE"""),"")</f>
        <v/>
      </c>
      <c r="D27802" s="5">
        <v>0.0</v>
      </c>
    </row>
    <row r="27803" ht="14.25" customHeight="1">
      <c r="A27803" s="5"/>
      <c r="B27803" s="5"/>
      <c r="C27803" s="5" t="str">
        <f>IFERROR(__xludf.DUMMYFUNCTION("""COMPUTED_VALUE"""),"")</f>
        <v/>
      </c>
      <c r="D27803" s="5">
        <v>0.0</v>
      </c>
    </row>
    <row r="27804" ht="14.25" customHeight="1">
      <c r="A27804" s="5"/>
      <c r="B27804" s="5"/>
      <c r="C27804" s="5" t="str">
        <f>IFERROR(__xludf.DUMMYFUNCTION("""COMPUTED_VALUE"""),"")</f>
        <v/>
      </c>
      <c r="D27804" s="5">
        <v>0.0</v>
      </c>
    </row>
    <row r="27805" ht="14.25" customHeight="1">
      <c r="A27805" s="5"/>
      <c r="B27805" s="5"/>
      <c r="C27805" s="5" t="str">
        <f>IFERROR(__xludf.DUMMYFUNCTION("""COMPUTED_VALUE"""),"")</f>
        <v/>
      </c>
      <c r="D27805" s="5">
        <v>0.0</v>
      </c>
    </row>
    <row r="27806" ht="14.25" customHeight="1">
      <c r="A27806" s="5"/>
      <c r="B27806" s="5"/>
      <c r="C27806" s="5" t="str">
        <f>IFERROR(__xludf.DUMMYFUNCTION("""COMPUTED_VALUE"""),"")</f>
        <v/>
      </c>
      <c r="D27806" s="5">
        <v>0.0</v>
      </c>
    </row>
    <row r="27807" ht="14.25" customHeight="1">
      <c r="A27807" s="5"/>
      <c r="B27807" s="5"/>
      <c r="C27807" s="5" t="str">
        <f>IFERROR(__xludf.DUMMYFUNCTION("""COMPUTED_VALUE"""),"")</f>
        <v/>
      </c>
      <c r="D27807" s="5">
        <v>0.0</v>
      </c>
    </row>
    <row r="27808" ht="14.25" customHeight="1">
      <c r="A27808" s="5"/>
      <c r="B27808" s="5"/>
      <c r="C27808" s="5" t="str">
        <f>IFERROR(__xludf.DUMMYFUNCTION("""COMPUTED_VALUE"""),"")</f>
        <v/>
      </c>
      <c r="D27808" s="5">
        <v>0.0</v>
      </c>
    </row>
    <row r="27809" ht="14.25" customHeight="1">
      <c r="A27809" s="5"/>
      <c r="B27809" s="5"/>
      <c r="C27809" s="5" t="str">
        <f>IFERROR(__xludf.DUMMYFUNCTION("""COMPUTED_VALUE"""),"")</f>
        <v/>
      </c>
      <c r="D27809" s="5">
        <v>0.0</v>
      </c>
    </row>
    <row r="27810" ht="14.25" customHeight="1">
      <c r="A27810" s="5"/>
      <c r="B27810" s="5"/>
      <c r="C27810" s="5" t="str">
        <f>IFERROR(__xludf.DUMMYFUNCTION("""COMPUTED_VALUE"""),"")</f>
        <v/>
      </c>
      <c r="D27810" s="5">
        <v>0.0</v>
      </c>
    </row>
    <row r="27811" ht="14.25" customHeight="1">
      <c r="A27811" s="5"/>
      <c r="B27811" s="5"/>
      <c r="C27811" s="5" t="str">
        <f>IFERROR(__xludf.DUMMYFUNCTION("""COMPUTED_VALUE"""),"")</f>
        <v/>
      </c>
      <c r="D27811" s="5">
        <v>0.0</v>
      </c>
    </row>
    <row r="27812" ht="14.25" customHeight="1">
      <c r="A27812" s="5"/>
      <c r="B27812" s="5"/>
      <c r="C27812" s="5" t="str">
        <f>IFERROR(__xludf.DUMMYFUNCTION("""COMPUTED_VALUE"""),"")</f>
        <v/>
      </c>
      <c r="D27812" s="5">
        <v>0.0</v>
      </c>
    </row>
    <row r="27813" ht="14.25" customHeight="1">
      <c r="A27813" s="5"/>
      <c r="B27813" s="5"/>
      <c r="C27813" s="5" t="str">
        <f>IFERROR(__xludf.DUMMYFUNCTION("""COMPUTED_VALUE"""),"")</f>
        <v/>
      </c>
      <c r="D27813" s="5">
        <v>0.0</v>
      </c>
    </row>
    <row r="27814" ht="14.25" customHeight="1">
      <c r="A27814" s="5"/>
      <c r="B27814" s="5"/>
      <c r="C27814" s="5" t="str">
        <f>IFERROR(__xludf.DUMMYFUNCTION("""COMPUTED_VALUE"""),"")</f>
        <v/>
      </c>
      <c r="D27814" s="5">
        <v>0.0</v>
      </c>
    </row>
    <row r="27815" ht="14.25" customHeight="1">
      <c r="A27815" s="5"/>
      <c r="B27815" s="5"/>
      <c r="C27815" s="5" t="str">
        <f>IFERROR(__xludf.DUMMYFUNCTION("""COMPUTED_VALUE"""),"")</f>
        <v/>
      </c>
      <c r="D27815" s="5">
        <v>0.0</v>
      </c>
    </row>
    <row r="27816" ht="14.25" customHeight="1">
      <c r="A27816" s="5"/>
      <c r="B27816" s="5"/>
      <c r="C27816" s="5" t="str">
        <f>IFERROR(__xludf.DUMMYFUNCTION("""COMPUTED_VALUE"""),"")</f>
        <v/>
      </c>
      <c r="D27816" s="5">
        <v>0.0</v>
      </c>
    </row>
    <row r="27817" ht="14.25" customHeight="1">
      <c r="A27817" s="5"/>
      <c r="B27817" s="5"/>
      <c r="C27817" s="5" t="str">
        <f>IFERROR(__xludf.DUMMYFUNCTION("""COMPUTED_VALUE"""),"")</f>
        <v/>
      </c>
      <c r="D27817" s="5">
        <v>0.0</v>
      </c>
    </row>
    <row r="27818" ht="14.25" customHeight="1">
      <c r="A27818" s="5"/>
      <c r="B27818" s="5"/>
      <c r="C27818" s="5" t="str">
        <f>IFERROR(__xludf.DUMMYFUNCTION("""COMPUTED_VALUE"""),"")</f>
        <v/>
      </c>
      <c r="D27818" s="5">
        <v>0.0</v>
      </c>
    </row>
    <row r="27819" ht="14.25" customHeight="1">
      <c r="A27819" s="5"/>
      <c r="B27819" s="5"/>
      <c r="C27819" s="5" t="str">
        <f>IFERROR(__xludf.DUMMYFUNCTION("""COMPUTED_VALUE"""),"")</f>
        <v/>
      </c>
      <c r="D27819" s="5">
        <v>0.0</v>
      </c>
    </row>
    <row r="27820" ht="14.25" customHeight="1">
      <c r="A27820" s="5"/>
      <c r="B27820" s="5"/>
      <c r="C27820" s="5" t="str">
        <f>IFERROR(__xludf.DUMMYFUNCTION("""COMPUTED_VALUE"""),"")</f>
        <v/>
      </c>
      <c r="D27820" s="5">
        <v>0.0</v>
      </c>
    </row>
    <row r="27821" ht="14.25" customHeight="1">
      <c r="A27821" s="5"/>
      <c r="B27821" s="5"/>
      <c r="C27821" s="5" t="str">
        <f>IFERROR(__xludf.DUMMYFUNCTION("""COMPUTED_VALUE"""),"")</f>
        <v/>
      </c>
      <c r="D27821" s="5">
        <v>0.0</v>
      </c>
    </row>
    <row r="27822" ht="14.25" customHeight="1">
      <c r="A27822" s="5"/>
      <c r="B27822" s="5"/>
      <c r="C27822" s="5" t="str">
        <f>IFERROR(__xludf.DUMMYFUNCTION("""COMPUTED_VALUE"""),"")</f>
        <v/>
      </c>
      <c r="D27822" s="5">
        <v>0.0</v>
      </c>
    </row>
    <row r="27823" ht="14.25" customHeight="1">
      <c r="A27823" s="5"/>
      <c r="B27823" s="5"/>
      <c r="C27823" s="5" t="str">
        <f>IFERROR(__xludf.DUMMYFUNCTION("""COMPUTED_VALUE"""),"")</f>
        <v/>
      </c>
      <c r="D27823" s="5">
        <v>0.0</v>
      </c>
    </row>
    <row r="27824" ht="14.25" customHeight="1">
      <c r="A27824" s="5"/>
      <c r="B27824" s="5"/>
      <c r="C27824" s="5" t="str">
        <f>IFERROR(__xludf.DUMMYFUNCTION("""COMPUTED_VALUE"""),"")</f>
        <v/>
      </c>
      <c r="D27824" s="5">
        <v>0.0</v>
      </c>
    </row>
    <row r="27825" ht="14.25" customHeight="1">
      <c r="A27825" s="5"/>
      <c r="B27825" s="5"/>
      <c r="C27825" s="5" t="str">
        <f>IFERROR(__xludf.DUMMYFUNCTION("""COMPUTED_VALUE"""),"")</f>
        <v/>
      </c>
      <c r="D27825" s="5">
        <v>0.0</v>
      </c>
    </row>
    <row r="27826" ht="14.25" customHeight="1">
      <c r="A27826" s="5"/>
      <c r="B27826" s="5"/>
      <c r="C27826" s="5" t="str">
        <f>IFERROR(__xludf.DUMMYFUNCTION("""COMPUTED_VALUE"""),"")</f>
        <v/>
      </c>
      <c r="D27826" s="5">
        <v>0.0</v>
      </c>
    </row>
    <row r="27827" ht="14.25" customHeight="1">
      <c r="A27827" s="5"/>
      <c r="B27827" s="5"/>
      <c r="C27827" s="5" t="str">
        <f>IFERROR(__xludf.DUMMYFUNCTION("""COMPUTED_VALUE"""),"")</f>
        <v/>
      </c>
      <c r="D27827" s="5">
        <v>0.0</v>
      </c>
    </row>
    <row r="27828" ht="14.25" customHeight="1">
      <c r="A27828" s="5"/>
      <c r="B27828" s="5"/>
      <c r="C27828" s="5" t="str">
        <f>IFERROR(__xludf.DUMMYFUNCTION("""COMPUTED_VALUE"""),"")</f>
        <v/>
      </c>
      <c r="D27828" s="5">
        <v>0.0</v>
      </c>
    </row>
    <row r="27829" ht="14.25" customHeight="1">
      <c r="A27829" s="5"/>
      <c r="B27829" s="5"/>
      <c r="C27829" s="5" t="str">
        <f>IFERROR(__xludf.DUMMYFUNCTION("""COMPUTED_VALUE"""),"")</f>
        <v/>
      </c>
      <c r="D27829" s="5">
        <v>0.0</v>
      </c>
    </row>
    <row r="27830" ht="14.25" customHeight="1">
      <c r="A27830" s="5"/>
      <c r="B27830" s="5"/>
      <c r="C27830" s="5" t="str">
        <f>IFERROR(__xludf.DUMMYFUNCTION("""COMPUTED_VALUE"""),"")</f>
        <v/>
      </c>
      <c r="D27830" s="5">
        <v>0.0</v>
      </c>
    </row>
    <row r="27831" ht="14.25" customHeight="1">
      <c r="A27831" s="5"/>
      <c r="B27831" s="5"/>
      <c r="C27831" s="5" t="str">
        <f>IFERROR(__xludf.DUMMYFUNCTION("""COMPUTED_VALUE"""),"")</f>
        <v/>
      </c>
      <c r="D27831" s="5">
        <v>0.0</v>
      </c>
    </row>
    <row r="27832" ht="14.25" customHeight="1">
      <c r="A27832" s="5"/>
      <c r="B27832" s="5"/>
      <c r="C27832" s="5" t="str">
        <f>IFERROR(__xludf.DUMMYFUNCTION("""COMPUTED_VALUE"""),"")</f>
        <v/>
      </c>
      <c r="D27832" s="5">
        <v>0.0</v>
      </c>
    </row>
    <row r="27833" ht="14.25" customHeight="1">
      <c r="A27833" s="5"/>
      <c r="B27833" s="5"/>
      <c r="C27833" s="5" t="str">
        <f>IFERROR(__xludf.DUMMYFUNCTION("""COMPUTED_VALUE"""),"")</f>
        <v/>
      </c>
      <c r="D27833" s="5">
        <v>0.0</v>
      </c>
    </row>
    <row r="27834" ht="14.25" customHeight="1">
      <c r="A27834" s="5"/>
      <c r="B27834" s="5"/>
      <c r="C27834" s="5" t="str">
        <f>IFERROR(__xludf.DUMMYFUNCTION("""COMPUTED_VALUE"""),"")</f>
        <v/>
      </c>
      <c r="D27834" s="5">
        <v>0.0</v>
      </c>
    </row>
    <row r="27835" ht="14.25" customHeight="1">
      <c r="A27835" s="5"/>
      <c r="B27835" s="5"/>
      <c r="C27835" s="5" t="str">
        <f>IFERROR(__xludf.DUMMYFUNCTION("""COMPUTED_VALUE"""),"")</f>
        <v/>
      </c>
      <c r="D27835" s="5">
        <v>0.0</v>
      </c>
    </row>
    <row r="27836" ht="14.25" customHeight="1">
      <c r="A27836" s="5"/>
      <c r="B27836" s="5"/>
      <c r="C27836" s="5" t="str">
        <f>IFERROR(__xludf.DUMMYFUNCTION("""COMPUTED_VALUE"""),"")</f>
        <v/>
      </c>
      <c r="D27836" s="5">
        <v>0.0</v>
      </c>
    </row>
    <row r="27837" ht="14.25" customHeight="1">
      <c r="A27837" s="5"/>
      <c r="B27837" s="5"/>
      <c r="C27837" s="5" t="str">
        <f>IFERROR(__xludf.DUMMYFUNCTION("""COMPUTED_VALUE"""),"")</f>
        <v/>
      </c>
      <c r="D27837" s="5">
        <v>0.0</v>
      </c>
    </row>
    <row r="27838" ht="14.25" customHeight="1">
      <c r="A27838" s="5"/>
      <c r="B27838" s="5"/>
      <c r="C27838" s="5" t="str">
        <f>IFERROR(__xludf.DUMMYFUNCTION("""COMPUTED_VALUE"""),"")</f>
        <v/>
      </c>
      <c r="D27838" s="5">
        <v>0.0</v>
      </c>
    </row>
    <row r="27839" ht="14.25" customHeight="1">
      <c r="A27839" s="5"/>
      <c r="B27839" s="5"/>
      <c r="C27839" s="5" t="str">
        <f>IFERROR(__xludf.DUMMYFUNCTION("""COMPUTED_VALUE"""),"")</f>
        <v/>
      </c>
      <c r="D27839" s="5">
        <v>0.0</v>
      </c>
    </row>
    <row r="27840" ht="14.25" customHeight="1">
      <c r="A27840" s="5"/>
      <c r="B27840" s="5"/>
      <c r="C27840" s="5" t="str">
        <f>IFERROR(__xludf.DUMMYFUNCTION("""COMPUTED_VALUE"""),"")</f>
        <v/>
      </c>
      <c r="D27840" s="5">
        <v>0.0</v>
      </c>
    </row>
    <row r="27841" ht="14.25" customHeight="1">
      <c r="A27841" s="5"/>
      <c r="B27841" s="5"/>
      <c r="C27841" s="5" t="str">
        <f>IFERROR(__xludf.DUMMYFUNCTION("""COMPUTED_VALUE"""),"")</f>
        <v/>
      </c>
      <c r="D27841" s="5">
        <v>0.0</v>
      </c>
    </row>
    <row r="27842" ht="14.25" customHeight="1">
      <c r="A27842" s="5"/>
      <c r="B27842" s="5"/>
      <c r="C27842" s="5" t="str">
        <f>IFERROR(__xludf.DUMMYFUNCTION("""COMPUTED_VALUE"""),"")</f>
        <v/>
      </c>
      <c r="D27842" s="5">
        <v>0.0</v>
      </c>
    </row>
    <row r="27843" ht="14.25" customHeight="1">
      <c r="A27843" s="5"/>
      <c r="B27843" s="5"/>
      <c r="C27843" s="5" t="str">
        <f>IFERROR(__xludf.DUMMYFUNCTION("""COMPUTED_VALUE"""),"")</f>
        <v/>
      </c>
      <c r="D27843" s="5">
        <v>0.0</v>
      </c>
    </row>
    <row r="27844" ht="14.25" customHeight="1">
      <c r="A27844" s="5"/>
      <c r="B27844" s="5"/>
      <c r="C27844" s="5" t="str">
        <f>IFERROR(__xludf.DUMMYFUNCTION("""COMPUTED_VALUE"""),"")</f>
        <v/>
      </c>
      <c r="D27844" s="5">
        <v>0.0</v>
      </c>
    </row>
    <row r="27845" ht="14.25" customHeight="1">
      <c r="A27845" s="5"/>
      <c r="B27845" s="5"/>
      <c r="C27845" s="5" t="str">
        <f>IFERROR(__xludf.DUMMYFUNCTION("""COMPUTED_VALUE"""),"")</f>
        <v/>
      </c>
      <c r="D27845" s="5">
        <v>0.0</v>
      </c>
    </row>
    <row r="27846" ht="14.25" customHeight="1">
      <c r="A27846" s="5"/>
      <c r="B27846" s="5"/>
      <c r="C27846" s="5" t="str">
        <f>IFERROR(__xludf.DUMMYFUNCTION("""COMPUTED_VALUE"""),"")</f>
        <v/>
      </c>
      <c r="D27846" s="5">
        <v>0.0</v>
      </c>
    </row>
    <row r="27847" ht="14.25" customHeight="1">
      <c r="A27847" s="5"/>
      <c r="B27847" s="5"/>
      <c r="C27847" s="5" t="str">
        <f>IFERROR(__xludf.DUMMYFUNCTION("""COMPUTED_VALUE"""),"")</f>
        <v/>
      </c>
      <c r="D27847" s="5">
        <v>0.0</v>
      </c>
    </row>
    <row r="27848" ht="14.25" customHeight="1">
      <c r="A27848" s="5"/>
      <c r="B27848" s="5"/>
      <c r="C27848" s="5" t="str">
        <f>IFERROR(__xludf.DUMMYFUNCTION("""COMPUTED_VALUE"""),"")</f>
        <v/>
      </c>
      <c r="D27848" s="5">
        <v>0.0</v>
      </c>
    </row>
    <row r="27849" ht="14.25" customHeight="1">
      <c r="A27849" s="5"/>
      <c r="B27849" s="5"/>
      <c r="C27849" s="5" t="str">
        <f>IFERROR(__xludf.DUMMYFUNCTION("""COMPUTED_VALUE"""),"")</f>
        <v/>
      </c>
      <c r="D27849" s="5">
        <v>0.0</v>
      </c>
    </row>
    <row r="27850" ht="14.25" customHeight="1">
      <c r="A27850" s="5"/>
      <c r="B27850" s="5"/>
      <c r="C27850" s="5" t="str">
        <f>IFERROR(__xludf.DUMMYFUNCTION("""COMPUTED_VALUE"""),"")</f>
        <v/>
      </c>
      <c r="D27850" s="5">
        <v>0.0</v>
      </c>
    </row>
    <row r="27851" ht="14.25" customHeight="1">
      <c r="A27851" s="5"/>
      <c r="B27851" s="5"/>
      <c r="C27851" s="5" t="str">
        <f>IFERROR(__xludf.DUMMYFUNCTION("""COMPUTED_VALUE"""),"")</f>
        <v/>
      </c>
      <c r="D27851" s="5">
        <v>0.0</v>
      </c>
    </row>
    <row r="27852" ht="14.25" customHeight="1">
      <c r="A27852" s="5"/>
      <c r="B27852" s="5"/>
      <c r="C27852" s="5" t="str">
        <f>IFERROR(__xludf.DUMMYFUNCTION("""COMPUTED_VALUE"""),"")</f>
        <v/>
      </c>
      <c r="D27852" s="5">
        <v>0.0</v>
      </c>
    </row>
    <row r="27853" ht="14.25" customHeight="1">
      <c r="A27853" s="5"/>
      <c r="B27853" s="5"/>
      <c r="C27853" s="5" t="str">
        <f>IFERROR(__xludf.DUMMYFUNCTION("""COMPUTED_VALUE"""),"")</f>
        <v/>
      </c>
      <c r="D27853" s="5">
        <v>0.0</v>
      </c>
    </row>
    <row r="27854" ht="14.25" customHeight="1">
      <c r="A27854" s="5"/>
      <c r="B27854" s="5"/>
      <c r="C27854" s="5" t="str">
        <f>IFERROR(__xludf.DUMMYFUNCTION("""COMPUTED_VALUE"""),"")</f>
        <v/>
      </c>
      <c r="D27854" s="5">
        <v>0.0</v>
      </c>
    </row>
    <row r="27855" ht="14.25" customHeight="1">
      <c r="A27855" s="5"/>
      <c r="B27855" s="5"/>
      <c r="C27855" s="5" t="str">
        <f>IFERROR(__xludf.DUMMYFUNCTION("""COMPUTED_VALUE"""),"")</f>
        <v/>
      </c>
      <c r="D27855" s="5">
        <v>0.0</v>
      </c>
    </row>
    <row r="27856" ht="14.25" customHeight="1">
      <c r="A27856" s="5"/>
      <c r="B27856" s="5"/>
      <c r="C27856" s="5" t="str">
        <f>IFERROR(__xludf.DUMMYFUNCTION("""COMPUTED_VALUE"""),"")</f>
        <v/>
      </c>
      <c r="D27856" s="5">
        <v>0.0</v>
      </c>
    </row>
    <row r="27857" ht="14.25" customHeight="1">
      <c r="A27857" s="5"/>
      <c r="B27857" s="5"/>
      <c r="C27857" s="5" t="str">
        <f>IFERROR(__xludf.DUMMYFUNCTION("""COMPUTED_VALUE"""),"")</f>
        <v/>
      </c>
      <c r="D27857" s="5">
        <v>0.0</v>
      </c>
    </row>
    <row r="27858" ht="14.25" customHeight="1">
      <c r="A27858" s="5"/>
      <c r="B27858" s="5"/>
      <c r="C27858" s="5" t="str">
        <f>IFERROR(__xludf.DUMMYFUNCTION("""COMPUTED_VALUE"""),"")</f>
        <v/>
      </c>
      <c r="D27858" s="5">
        <v>0.0</v>
      </c>
    </row>
    <row r="27859" ht="14.25" customHeight="1">
      <c r="A27859" s="5"/>
      <c r="B27859" s="5"/>
      <c r="C27859" s="5" t="str">
        <f>IFERROR(__xludf.DUMMYFUNCTION("""COMPUTED_VALUE"""),"")</f>
        <v/>
      </c>
      <c r="D27859" s="5">
        <v>0.0</v>
      </c>
    </row>
    <row r="27860" ht="14.25" customHeight="1">
      <c r="A27860" s="5"/>
      <c r="B27860" s="5"/>
      <c r="C27860" s="5" t="str">
        <f>IFERROR(__xludf.DUMMYFUNCTION("""COMPUTED_VALUE"""),"")</f>
        <v/>
      </c>
      <c r="D27860" s="5">
        <v>0.0</v>
      </c>
    </row>
    <row r="27861" ht="14.25" customHeight="1">
      <c r="A27861" s="5"/>
      <c r="B27861" s="5"/>
      <c r="C27861" s="5" t="str">
        <f>IFERROR(__xludf.DUMMYFUNCTION("""COMPUTED_VALUE"""),"")</f>
        <v/>
      </c>
      <c r="D27861" s="5">
        <v>0.0</v>
      </c>
    </row>
    <row r="27862" ht="14.25" customHeight="1">
      <c r="A27862" s="5"/>
      <c r="B27862" s="5"/>
      <c r="C27862" s="5" t="str">
        <f>IFERROR(__xludf.DUMMYFUNCTION("""COMPUTED_VALUE"""),"")</f>
        <v/>
      </c>
      <c r="D27862" s="5">
        <v>0.0</v>
      </c>
    </row>
    <row r="27863" ht="14.25" customHeight="1">
      <c r="A27863" s="5"/>
      <c r="B27863" s="5"/>
      <c r="C27863" s="5" t="str">
        <f>IFERROR(__xludf.DUMMYFUNCTION("""COMPUTED_VALUE"""),"")</f>
        <v/>
      </c>
      <c r="D27863" s="5">
        <v>0.0</v>
      </c>
    </row>
    <row r="27864" ht="14.25" customHeight="1">
      <c r="A27864" s="5"/>
      <c r="B27864" s="5"/>
      <c r="C27864" s="5" t="str">
        <f>IFERROR(__xludf.DUMMYFUNCTION("""COMPUTED_VALUE"""),"")</f>
        <v/>
      </c>
      <c r="D27864" s="5">
        <v>0.0</v>
      </c>
    </row>
    <row r="27865" ht="14.25" customHeight="1">
      <c r="A27865" s="5"/>
      <c r="B27865" s="5"/>
      <c r="C27865" s="5" t="str">
        <f>IFERROR(__xludf.DUMMYFUNCTION("""COMPUTED_VALUE"""),"")</f>
        <v/>
      </c>
      <c r="D27865" s="5">
        <v>0.0</v>
      </c>
    </row>
    <row r="27866" ht="14.25" customHeight="1">
      <c r="A27866" s="5"/>
      <c r="B27866" s="5"/>
      <c r="C27866" s="5" t="str">
        <f>IFERROR(__xludf.DUMMYFUNCTION("""COMPUTED_VALUE"""),"")</f>
        <v/>
      </c>
      <c r="D27866" s="5">
        <v>0.0</v>
      </c>
    </row>
    <row r="27867" ht="14.25" customHeight="1">
      <c r="A27867" s="5"/>
      <c r="B27867" s="5"/>
      <c r="C27867" s="5" t="str">
        <f>IFERROR(__xludf.DUMMYFUNCTION("""COMPUTED_VALUE"""),"")</f>
        <v/>
      </c>
      <c r="D27867" s="5">
        <v>0.0</v>
      </c>
    </row>
    <row r="27868" ht="14.25" customHeight="1">
      <c r="A27868" s="5"/>
      <c r="B27868" s="5"/>
      <c r="C27868" s="5" t="str">
        <f>IFERROR(__xludf.DUMMYFUNCTION("""COMPUTED_VALUE"""),"")</f>
        <v/>
      </c>
      <c r="D27868" s="5">
        <v>0.0</v>
      </c>
    </row>
    <row r="27869" ht="14.25" customHeight="1">
      <c r="A27869" s="5"/>
      <c r="B27869" s="5"/>
      <c r="C27869" s="5" t="str">
        <f>IFERROR(__xludf.DUMMYFUNCTION("""COMPUTED_VALUE"""),"")</f>
        <v/>
      </c>
      <c r="D27869" s="5">
        <v>0.0</v>
      </c>
    </row>
    <row r="27870" ht="14.25" customHeight="1">
      <c r="A27870" s="5"/>
      <c r="B27870" s="5"/>
      <c r="C27870" s="5" t="str">
        <f>IFERROR(__xludf.DUMMYFUNCTION("""COMPUTED_VALUE"""),"")</f>
        <v/>
      </c>
      <c r="D27870" s="5">
        <v>0.0</v>
      </c>
    </row>
    <row r="27871" ht="14.25" customHeight="1">
      <c r="A27871" s="5"/>
      <c r="B27871" s="5"/>
      <c r="C27871" s="5" t="str">
        <f>IFERROR(__xludf.DUMMYFUNCTION("""COMPUTED_VALUE"""),"")</f>
        <v/>
      </c>
      <c r="D27871" s="5">
        <v>0.0</v>
      </c>
    </row>
    <row r="27872" ht="14.25" customHeight="1">
      <c r="A27872" s="5"/>
      <c r="B27872" s="5"/>
      <c r="C27872" s="5" t="str">
        <f>IFERROR(__xludf.DUMMYFUNCTION("""COMPUTED_VALUE"""),"")</f>
        <v/>
      </c>
      <c r="D27872" s="5">
        <v>0.0</v>
      </c>
    </row>
    <row r="27873" ht="14.25" customHeight="1">
      <c r="A27873" s="5"/>
      <c r="B27873" s="5"/>
      <c r="C27873" s="5" t="str">
        <f>IFERROR(__xludf.DUMMYFUNCTION("""COMPUTED_VALUE"""),"")</f>
        <v/>
      </c>
      <c r="D27873" s="5">
        <v>0.0</v>
      </c>
    </row>
    <row r="27874" ht="14.25" customHeight="1">
      <c r="A27874" s="5"/>
      <c r="B27874" s="5"/>
      <c r="C27874" s="5" t="str">
        <f>IFERROR(__xludf.DUMMYFUNCTION("""COMPUTED_VALUE"""),"")</f>
        <v/>
      </c>
      <c r="D27874" s="5">
        <v>0.0</v>
      </c>
    </row>
    <row r="27875" ht="14.25" customHeight="1">
      <c r="A27875" s="5"/>
      <c r="B27875" s="5"/>
      <c r="C27875" s="5" t="str">
        <f>IFERROR(__xludf.DUMMYFUNCTION("""COMPUTED_VALUE"""),"")</f>
        <v/>
      </c>
      <c r="D27875" s="5">
        <v>0.0</v>
      </c>
    </row>
    <row r="27876" ht="14.25" customHeight="1">
      <c r="A27876" s="5"/>
      <c r="B27876" s="5"/>
      <c r="C27876" s="5" t="str">
        <f>IFERROR(__xludf.DUMMYFUNCTION("""COMPUTED_VALUE"""),"")</f>
        <v/>
      </c>
      <c r="D27876" s="5">
        <v>0.0</v>
      </c>
    </row>
    <row r="27877" ht="14.25" customHeight="1">
      <c r="A27877" s="5"/>
      <c r="B27877" s="5"/>
      <c r="C27877" s="5" t="str">
        <f>IFERROR(__xludf.DUMMYFUNCTION("""COMPUTED_VALUE"""),"")</f>
        <v/>
      </c>
      <c r="D27877" s="5">
        <v>0.0</v>
      </c>
    </row>
    <row r="27878" ht="14.25" customHeight="1">
      <c r="A27878" s="5"/>
      <c r="B27878" s="5"/>
      <c r="C27878" s="5" t="str">
        <f>IFERROR(__xludf.DUMMYFUNCTION("""COMPUTED_VALUE"""),"")</f>
        <v/>
      </c>
      <c r="D27878" s="5">
        <v>0.0</v>
      </c>
    </row>
    <row r="27879" ht="14.25" customHeight="1">
      <c r="A27879" s="5"/>
      <c r="B27879" s="5"/>
      <c r="C27879" s="5" t="str">
        <f>IFERROR(__xludf.DUMMYFUNCTION("""COMPUTED_VALUE"""),"")</f>
        <v/>
      </c>
      <c r="D27879" s="5">
        <v>0.0</v>
      </c>
    </row>
    <row r="27880" ht="14.25" customHeight="1">
      <c r="A27880" s="5"/>
      <c r="B27880" s="5"/>
      <c r="C27880" s="5" t="str">
        <f>IFERROR(__xludf.DUMMYFUNCTION("""COMPUTED_VALUE"""),"")</f>
        <v/>
      </c>
      <c r="D27880" s="5">
        <v>0.0</v>
      </c>
    </row>
    <row r="27881" ht="14.25" customHeight="1">
      <c r="A27881" s="5"/>
      <c r="B27881" s="5"/>
      <c r="C27881" s="5" t="str">
        <f>IFERROR(__xludf.DUMMYFUNCTION("""COMPUTED_VALUE"""),"")</f>
        <v/>
      </c>
      <c r="D27881" s="5">
        <v>0.0</v>
      </c>
    </row>
    <row r="27882" ht="14.25" customHeight="1">
      <c r="A27882" s="5"/>
      <c r="B27882" s="5"/>
      <c r="C27882" s="5" t="str">
        <f>IFERROR(__xludf.DUMMYFUNCTION("""COMPUTED_VALUE"""),"")</f>
        <v/>
      </c>
      <c r="D27882" s="5">
        <v>0.0</v>
      </c>
    </row>
    <row r="27883" ht="14.25" customHeight="1">
      <c r="A27883" s="5"/>
      <c r="B27883" s="5"/>
      <c r="C27883" s="5" t="str">
        <f>IFERROR(__xludf.DUMMYFUNCTION("""COMPUTED_VALUE"""),"")</f>
        <v/>
      </c>
      <c r="D27883" s="5">
        <v>0.0</v>
      </c>
    </row>
    <row r="27884" ht="14.25" customHeight="1">
      <c r="A27884" s="5"/>
      <c r="B27884" s="5"/>
      <c r="C27884" s="5" t="str">
        <f>IFERROR(__xludf.DUMMYFUNCTION("""COMPUTED_VALUE"""),"")</f>
        <v/>
      </c>
      <c r="D27884" s="5">
        <v>0.0</v>
      </c>
    </row>
    <row r="27885" ht="14.25" customHeight="1">
      <c r="A27885" s="5"/>
      <c r="B27885" s="5"/>
      <c r="C27885" s="5" t="str">
        <f>IFERROR(__xludf.DUMMYFUNCTION("""COMPUTED_VALUE"""),"")</f>
        <v/>
      </c>
      <c r="D27885" s="5">
        <v>0.0</v>
      </c>
    </row>
    <row r="27886" ht="14.25" customHeight="1">
      <c r="A27886" s="5"/>
      <c r="B27886" s="5"/>
      <c r="C27886" s="5" t="str">
        <f>IFERROR(__xludf.DUMMYFUNCTION("""COMPUTED_VALUE"""),"")</f>
        <v/>
      </c>
      <c r="D27886" s="5">
        <v>0.0</v>
      </c>
    </row>
    <row r="27887" ht="14.25" customHeight="1">
      <c r="A27887" s="5"/>
      <c r="B27887" s="5"/>
      <c r="C27887" s="5" t="str">
        <f>IFERROR(__xludf.DUMMYFUNCTION("""COMPUTED_VALUE"""),"")</f>
        <v/>
      </c>
      <c r="D27887" s="5">
        <v>0.0</v>
      </c>
    </row>
    <row r="27888" ht="14.25" customHeight="1">
      <c r="A27888" s="5"/>
      <c r="B27888" s="5"/>
      <c r="C27888" s="5" t="str">
        <f>IFERROR(__xludf.DUMMYFUNCTION("""COMPUTED_VALUE"""),"")</f>
        <v/>
      </c>
      <c r="D27888" s="5">
        <v>0.0</v>
      </c>
    </row>
    <row r="27889" ht="14.25" customHeight="1">
      <c r="A27889" s="5"/>
      <c r="B27889" s="5"/>
      <c r="C27889" s="5" t="str">
        <f>IFERROR(__xludf.DUMMYFUNCTION("""COMPUTED_VALUE"""),"")</f>
        <v/>
      </c>
      <c r="D27889" s="5">
        <v>0.0</v>
      </c>
    </row>
    <row r="27890" ht="14.25" customHeight="1">
      <c r="A27890" s="5"/>
      <c r="B27890" s="5"/>
      <c r="C27890" s="5" t="str">
        <f>IFERROR(__xludf.DUMMYFUNCTION("""COMPUTED_VALUE"""),"")</f>
        <v/>
      </c>
      <c r="D27890" s="5">
        <v>0.0</v>
      </c>
    </row>
    <row r="27891" ht="14.25" customHeight="1">
      <c r="A27891" s="5"/>
      <c r="B27891" s="5"/>
      <c r="C27891" s="5" t="str">
        <f>IFERROR(__xludf.DUMMYFUNCTION("""COMPUTED_VALUE"""),"")</f>
        <v/>
      </c>
      <c r="D27891" s="5">
        <v>0.0</v>
      </c>
    </row>
    <row r="27892" ht="14.25" customHeight="1">
      <c r="A27892" s="5"/>
      <c r="B27892" s="5"/>
      <c r="C27892" s="5" t="str">
        <f>IFERROR(__xludf.DUMMYFUNCTION("""COMPUTED_VALUE"""),"")</f>
        <v/>
      </c>
      <c r="D27892" s="5">
        <v>0.0</v>
      </c>
    </row>
    <row r="27893" ht="14.25" customHeight="1">
      <c r="A27893" s="5"/>
      <c r="B27893" s="5"/>
      <c r="C27893" s="5" t="str">
        <f>IFERROR(__xludf.DUMMYFUNCTION("""COMPUTED_VALUE"""),"")</f>
        <v/>
      </c>
      <c r="D27893" s="5">
        <v>0.0</v>
      </c>
    </row>
    <row r="27894" ht="14.25" customHeight="1">
      <c r="A27894" s="5"/>
      <c r="B27894" s="5"/>
      <c r="C27894" s="5" t="str">
        <f>IFERROR(__xludf.DUMMYFUNCTION("""COMPUTED_VALUE"""),"")</f>
        <v/>
      </c>
      <c r="D27894" s="5">
        <v>0.0</v>
      </c>
    </row>
    <row r="27895" ht="14.25" customHeight="1">
      <c r="A27895" s="5"/>
      <c r="B27895" s="5"/>
      <c r="C27895" s="5" t="str">
        <f>IFERROR(__xludf.DUMMYFUNCTION("""COMPUTED_VALUE"""),"")</f>
        <v/>
      </c>
      <c r="D27895" s="5">
        <v>0.0</v>
      </c>
    </row>
    <row r="27896" ht="14.25" customHeight="1">
      <c r="A27896" s="5"/>
      <c r="B27896" s="5"/>
      <c r="C27896" s="5" t="str">
        <f>IFERROR(__xludf.DUMMYFUNCTION("""COMPUTED_VALUE"""),"")</f>
        <v/>
      </c>
      <c r="D27896" s="5">
        <v>0.0</v>
      </c>
    </row>
    <row r="27897" ht="14.25" customHeight="1">
      <c r="A27897" s="5"/>
      <c r="B27897" s="5"/>
      <c r="C27897" s="5" t="str">
        <f>IFERROR(__xludf.DUMMYFUNCTION("""COMPUTED_VALUE"""),"")</f>
        <v/>
      </c>
      <c r="D27897" s="5">
        <v>0.0</v>
      </c>
    </row>
    <row r="27898" ht="14.25" customHeight="1">
      <c r="A27898" s="5"/>
      <c r="B27898" s="5"/>
      <c r="C27898" s="5" t="str">
        <f>IFERROR(__xludf.DUMMYFUNCTION("""COMPUTED_VALUE"""),"")</f>
        <v/>
      </c>
      <c r="D27898" s="5">
        <v>0.0</v>
      </c>
    </row>
    <row r="27899" ht="14.25" customHeight="1">
      <c r="A27899" s="5"/>
      <c r="B27899" s="5"/>
      <c r="C27899" s="5" t="str">
        <f>IFERROR(__xludf.DUMMYFUNCTION("""COMPUTED_VALUE"""),"")</f>
        <v/>
      </c>
      <c r="D27899" s="5">
        <v>0.0</v>
      </c>
    </row>
    <row r="27900" ht="14.25" customHeight="1">
      <c r="A27900" s="5"/>
      <c r="B27900" s="5"/>
      <c r="C27900" s="5" t="str">
        <f>IFERROR(__xludf.DUMMYFUNCTION("""COMPUTED_VALUE"""),"")</f>
        <v/>
      </c>
      <c r="D27900" s="5">
        <v>0.0</v>
      </c>
    </row>
    <row r="27901" ht="14.25" customHeight="1">
      <c r="A27901" s="5"/>
      <c r="B27901" s="5"/>
      <c r="C27901" s="5" t="str">
        <f>IFERROR(__xludf.DUMMYFUNCTION("""COMPUTED_VALUE"""),"")</f>
        <v/>
      </c>
      <c r="D27901" s="5">
        <v>0.0</v>
      </c>
    </row>
    <row r="27902" ht="14.25" customHeight="1">
      <c r="A27902" s="5"/>
      <c r="B27902" s="5"/>
      <c r="C27902" s="5" t="str">
        <f>IFERROR(__xludf.DUMMYFUNCTION("""COMPUTED_VALUE"""),"")</f>
        <v/>
      </c>
      <c r="D27902" s="5">
        <v>0.0</v>
      </c>
    </row>
    <row r="27903" ht="14.25" customHeight="1">
      <c r="A27903" s="5"/>
      <c r="B27903" s="5"/>
      <c r="C27903" s="5" t="str">
        <f>IFERROR(__xludf.DUMMYFUNCTION("""COMPUTED_VALUE"""),"")</f>
        <v/>
      </c>
      <c r="D27903" s="5">
        <v>0.0</v>
      </c>
    </row>
    <row r="27904" ht="14.25" customHeight="1">
      <c r="A27904" s="5"/>
      <c r="B27904" s="5"/>
      <c r="C27904" s="5" t="str">
        <f>IFERROR(__xludf.DUMMYFUNCTION("""COMPUTED_VALUE"""),"")</f>
        <v/>
      </c>
      <c r="D27904" s="5">
        <v>0.0</v>
      </c>
    </row>
    <row r="27905" ht="14.25" customHeight="1">
      <c r="A27905" s="5"/>
      <c r="B27905" s="5"/>
      <c r="C27905" s="5" t="str">
        <f>IFERROR(__xludf.DUMMYFUNCTION("""COMPUTED_VALUE"""),"")</f>
        <v/>
      </c>
      <c r="D27905" s="5">
        <v>0.0</v>
      </c>
    </row>
    <row r="27906" ht="14.25" customHeight="1">
      <c r="A27906" s="5"/>
      <c r="B27906" s="5"/>
      <c r="C27906" s="5" t="str">
        <f>IFERROR(__xludf.DUMMYFUNCTION("""COMPUTED_VALUE"""),"")</f>
        <v/>
      </c>
      <c r="D27906" s="5">
        <v>0.0</v>
      </c>
    </row>
    <row r="27907" ht="14.25" customHeight="1">
      <c r="A27907" s="5"/>
      <c r="B27907" s="5"/>
      <c r="C27907" s="5" t="str">
        <f>IFERROR(__xludf.DUMMYFUNCTION("""COMPUTED_VALUE"""),"")</f>
        <v/>
      </c>
      <c r="D27907" s="5">
        <v>0.0</v>
      </c>
    </row>
    <row r="27908" ht="14.25" customHeight="1">
      <c r="A27908" s="5"/>
      <c r="B27908" s="5"/>
      <c r="C27908" s="5" t="str">
        <f>IFERROR(__xludf.DUMMYFUNCTION("""COMPUTED_VALUE"""),"")</f>
        <v/>
      </c>
      <c r="D27908" s="5">
        <v>0.0</v>
      </c>
    </row>
    <row r="27909" ht="14.25" customHeight="1">
      <c r="A27909" s="5"/>
      <c r="B27909" s="5"/>
      <c r="C27909" s="5" t="str">
        <f>IFERROR(__xludf.DUMMYFUNCTION("""COMPUTED_VALUE"""),"")</f>
        <v/>
      </c>
      <c r="D27909" s="5">
        <v>0.0</v>
      </c>
    </row>
    <row r="27910" ht="14.25" customHeight="1">
      <c r="A27910" s="5"/>
      <c r="B27910" s="5"/>
      <c r="C27910" s="5" t="str">
        <f>IFERROR(__xludf.DUMMYFUNCTION("""COMPUTED_VALUE"""),"")</f>
        <v/>
      </c>
      <c r="D27910" s="5">
        <v>0.0</v>
      </c>
    </row>
    <row r="27911" ht="14.25" customHeight="1">
      <c r="A27911" s="5"/>
      <c r="B27911" s="5"/>
      <c r="C27911" s="5" t="str">
        <f>IFERROR(__xludf.DUMMYFUNCTION("""COMPUTED_VALUE"""),"")</f>
        <v/>
      </c>
      <c r="D27911" s="5">
        <v>0.0</v>
      </c>
    </row>
    <row r="27912" ht="14.25" customHeight="1">
      <c r="A27912" s="5"/>
      <c r="B27912" s="5"/>
      <c r="C27912" s="5" t="str">
        <f>IFERROR(__xludf.DUMMYFUNCTION("""COMPUTED_VALUE"""),"")</f>
        <v/>
      </c>
      <c r="D27912" s="5">
        <v>0.0</v>
      </c>
    </row>
    <row r="27913" ht="14.25" customHeight="1">
      <c r="A27913" s="5"/>
      <c r="B27913" s="5"/>
      <c r="C27913" s="5" t="str">
        <f>IFERROR(__xludf.DUMMYFUNCTION("""COMPUTED_VALUE"""),"")</f>
        <v/>
      </c>
      <c r="D27913" s="5">
        <v>0.0</v>
      </c>
    </row>
    <row r="27914" ht="14.25" customHeight="1">
      <c r="A27914" s="5"/>
      <c r="B27914" s="5"/>
      <c r="C27914" s="5" t="str">
        <f>IFERROR(__xludf.DUMMYFUNCTION("""COMPUTED_VALUE"""),"")</f>
        <v/>
      </c>
      <c r="D27914" s="5">
        <v>0.0</v>
      </c>
    </row>
    <row r="27915" ht="14.25" customHeight="1">
      <c r="A27915" s="5"/>
      <c r="B27915" s="5"/>
      <c r="C27915" s="5" t="str">
        <f>IFERROR(__xludf.DUMMYFUNCTION("""COMPUTED_VALUE"""),"")</f>
        <v/>
      </c>
      <c r="D27915" s="5">
        <v>0.0</v>
      </c>
    </row>
    <row r="27916" ht="14.25" customHeight="1">
      <c r="A27916" s="5"/>
      <c r="B27916" s="5"/>
      <c r="C27916" s="5" t="str">
        <f>IFERROR(__xludf.DUMMYFUNCTION("""COMPUTED_VALUE"""),"")</f>
        <v/>
      </c>
      <c r="D27916" s="5">
        <v>0.0</v>
      </c>
    </row>
    <row r="27917" ht="14.25" customHeight="1">
      <c r="A27917" s="5"/>
      <c r="B27917" s="5"/>
      <c r="C27917" s="5" t="str">
        <f>IFERROR(__xludf.DUMMYFUNCTION("""COMPUTED_VALUE"""),"")</f>
        <v/>
      </c>
      <c r="D27917" s="5">
        <v>0.0</v>
      </c>
    </row>
    <row r="27918" ht="14.25" customHeight="1">
      <c r="A27918" s="5"/>
      <c r="B27918" s="5"/>
      <c r="C27918" s="5" t="str">
        <f>IFERROR(__xludf.DUMMYFUNCTION("""COMPUTED_VALUE"""),"")</f>
        <v/>
      </c>
      <c r="D27918" s="5">
        <v>0.0</v>
      </c>
    </row>
    <row r="27919" ht="14.25" customHeight="1">
      <c r="A27919" s="5"/>
      <c r="B27919" s="5"/>
      <c r="C27919" s="5" t="str">
        <f>IFERROR(__xludf.DUMMYFUNCTION("""COMPUTED_VALUE"""),"")</f>
        <v/>
      </c>
      <c r="D27919" s="5">
        <v>0.0</v>
      </c>
    </row>
    <row r="27920" ht="14.25" customHeight="1">
      <c r="A27920" s="5"/>
      <c r="B27920" s="5"/>
      <c r="C27920" s="5" t="str">
        <f>IFERROR(__xludf.DUMMYFUNCTION("""COMPUTED_VALUE"""),"")</f>
        <v/>
      </c>
      <c r="D27920" s="5">
        <v>0.0</v>
      </c>
    </row>
    <row r="27921" ht="14.25" customHeight="1">
      <c r="A27921" s="5"/>
      <c r="B27921" s="5"/>
      <c r="C27921" s="5" t="str">
        <f>IFERROR(__xludf.DUMMYFUNCTION("""COMPUTED_VALUE"""),"")</f>
        <v/>
      </c>
      <c r="D27921" s="5">
        <v>0.0</v>
      </c>
    </row>
    <row r="27922" ht="14.25" customHeight="1">
      <c r="A27922" s="5"/>
      <c r="B27922" s="5"/>
      <c r="C27922" s="5" t="str">
        <f>IFERROR(__xludf.DUMMYFUNCTION("""COMPUTED_VALUE"""),"")</f>
        <v/>
      </c>
      <c r="D27922" s="5">
        <v>0.0</v>
      </c>
    </row>
    <row r="27923" ht="14.25" customHeight="1">
      <c r="A27923" s="5"/>
      <c r="B27923" s="5"/>
      <c r="C27923" s="5" t="str">
        <f>IFERROR(__xludf.DUMMYFUNCTION("""COMPUTED_VALUE"""),"")</f>
        <v/>
      </c>
      <c r="D27923" s="5">
        <v>0.0</v>
      </c>
    </row>
    <row r="27924" ht="14.25" customHeight="1">
      <c r="A27924" s="5"/>
      <c r="B27924" s="5"/>
      <c r="C27924" s="5" t="str">
        <f>IFERROR(__xludf.DUMMYFUNCTION("""COMPUTED_VALUE"""),"")</f>
        <v/>
      </c>
      <c r="D27924" s="5">
        <v>0.0</v>
      </c>
    </row>
    <row r="27925" ht="14.25" customHeight="1">
      <c r="A27925" s="5"/>
      <c r="B27925" s="5"/>
      <c r="C27925" s="5" t="str">
        <f>IFERROR(__xludf.DUMMYFUNCTION("""COMPUTED_VALUE"""),"")</f>
        <v/>
      </c>
      <c r="D27925" s="5">
        <v>0.0</v>
      </c>
    </row>
    <row r="27926" ht="14.25" customHeight="1">
      <c r="A27926" s="5"/>
      <c r="B27926" s="5"/>
      <c r="C27926" s="5" t="str">
        <f>IFERROR(__xludf.DUMMYFUNCTION("""COMPUTED_VALUE"""),"")</f>
        <v/>
      </c>
      <c r="D27926" s="5">
        <v>0.0</v>
      </c>
    </row>
    <row r="27927" ht="14.25" customHeight="1">
      <c r="A27927" s="5"/>
      <c r="B27927" s="5"/>
      <c r="C27927" s="5" t="str">
        <f>IFERROR(__xludf.DUMMYFUNCTION("""COMPUTED_VALUE"""),"")</f>
        <v/>
      </c>
      <c r="D27927" s="5">
        <v>0.0</v>
      </c>
    </row>
    <row r="27928" ht="14.25" customHeight="1">
      <c r="A27928" s="5"/>
      <c r="B27928" s="5"/>
      <c r="C27928" s="5" t="str">
        <f>IFERROR(__xludf.DUMMYFUNCTION("""COMPUTED_VALUE"""),"")</f>
        <v/>
      </c>
      <c r="D27928" s="5">
        <v>0.0</v>
      </c>
    </row>
    <row r="27929" ht="14.25" customHeight="1">
      <c r="A27929" s="5"/>
      <c r="B27929" s="5"/>
      <c r="C27929" s="5" t="str">
        <f>IFERROR(__xludf.DUMMYFUNCTION("""COMPUTED_VALUE"""),"")</f>
        <v/>
      </c>
      <c r="D27929" s="5">
        <v>0.0</v>
      </c>
    </row>
    <row r="27930" ht="14.25" customHeight="1">
      <c r="A27930" s="5"/>
      <c r="B27930" s="5"/>
      <c r="C27930" s="5" t="str">
        <f>IFERROR(__xludf.DUMMYFUNCTION("""COMPUTED_VALUE"""),"")</f>
        <v/>
      </c>
      <c r="D27930" s="5">
        <v>0.0</v>
      </c>
    </row>
    <row r="27931" ht="14.25" customHeight="1">
      <c r="A27931" s="5"/>
      <c r="B27931" s="5"/>
      <c r="C27931" s="5" t="str">
        <f>IFERROR(__xludf.DUMMYFUNCTION("""COMPUTED_VALUE"""),"")</f>
        <v/>
      </c>
      <c r="D27931" s="5">
        <v>0.0</v>
      </c>
    </row>
    <row r="27932" ht="14.25" customHeight="1">
      <c r="A27932" s="5"/>
      <c r="B27932" s="5"/>
      <c r="C27932" s="5" t="str">
        <f>IFERROR(__xludf.DUMMYFUNCTION("""COMPUTED_VALUE"""),"")</f>
        <v/>
      </c>
      <c r="D27932" s="5">
        <v>0.0</v>
      </c>
    </row>
    <row r="27933" ht="14.25" customHeight="1">
      <c r="A27933" s="5"/>
      <c r="B27933" s="5"/>
      <c r="C27933" s="5" t="str">
        <f>IFERROR(__xludf.DUMMYFUNCTION("""COMPUTED_VALUE"""),"")</f>
        <v/>
      </c>
      <c r="D27933" s="5">
        <v>0.0</v>
      </c>
    </row>
    <row r="27934" ht="14.25" customHeight="1">
      <c r="A27934" s="5"/>
      <c r="B27934" s="5"/>
      <c r="C27934" s="5" t="str">
        <f>IFERROR(__xludf.DUMMYFUNCTION("""COMPUTED_VALUE"""),"")</f>
        <v/>
      </c>
      <c r="D27934" s="5">
        <v>0.0</v>
      </c>
    </row>
    <row r="27935" ht="14.25" customHeight="1">
      <c r="A27935" s="5"/>
      <c r="B27935" s="5"/>
      <c r="C27935" s="5" t="str">
        <f>IFERROR(__xludf.DUMMYFUNCTION("""COMPUTED_VALUE"""),"")</f>
        <v/>
      </c>
      <c r="D27935" s="5">
        <v>0.0</v>
      </c>
    </row>
    <row r="27936" ht="14.25" customHeight="1">
      <c r="A27936" s="5"/>
      <c r="B27936" s="5"/>
      <c r="C27936" s="5" t="str">
        <f>IFERROR(__xludf.DUMMYFUNCTION("""COMPUTED_VALUE"""),"")</f>
        <v/>
      </c>
      <c r="D27936" s="5">
        <v>0.0</v>
      </c>
    </row>
    <row r="27937" ht="14.25" customHeight="1">
      <c r="A27937" s="5"/>
      <c r="B27937" s="5"/>
      <c r="C27937" s="5" t="str">
        <f>IFERROR(__xludf.DUMMYFUNCTION("""COMPUTED_VALUE"""),"")</f>
        <v/>
      </c>
      <c r="D27937" s="5">
        <v>0.0</v>
      </c>
    </row>
    <row r="27938" ht="14.25" customHeight="1">
      <c r="A27938" s="5"/>
      <c r="B27938" s="5"/>
      <c r="C27938" s="5" t="str">
        <f>IFERROR(__xludf.DUMMYFUNCTION("""COMPUTED_VALUE"""),"")</f>
        <v/>
      </c>
      <c r="D27938" s="5">
        <v>0.0</v>
      </c>
    </row>
    <row r="27939" ht="14.25" customHeight="1">
      <c r="A27939" s="5"/>
      <c r="B27939" s="5"/>
      <c r="C27939" s="5" t="str">
        <f>IFERROR(__xludf.DUMMYFUNCTION("""COMPUTED_VALUE"""),"")</f>
        <v/>
      </c>
      <c r="D27939" s="5">
        <v>0.0</v>
      </c>
    </row>
    <row r="27940" ht="14.25" customHeight="1">
      <c r="A27940" s="5"/>
      <c r="B27940" s="5"/>
      <c r="C27940" s="5" t="str">
        <f>IFERROR(__xludf.DUMMYFUNCTION("""COMPUTED_VALUE"""),"")</f>
        <v/>
      </c>
      <c r="D27940" s="5">
        <v>0.0</v>
      </c>
    </row>
    <row r="27941" ht="14.25" customHeight="1">
      <c r="A27941" s="5"/>
      <c r="B27941" s="5"/>
      <c r="C27941" s="5" t="str">
        <f>IFERROR(__xludf.DUMMYFUNCTION("""COMPUTED_VALUE"""),"")</f>
        <v/>
      </c>
      <c r="D27941" s="5">
        <v>0.0</v>
      </c>
    </row>
    <row r="27942" ht="14.25" customHeight="1">
      <c r="A27942" s="5"/>
      <c r="B27942" s="5"/>
      <c r="C27942" s="5" t="str">
        <f>IFERROR(__xludf.DUMMYFUNCTION("""COMPUTED_VALUE"""),"")</f>
        <v/>
      </c>
      <c r="D27942" s="5">
        <v>0.0</v>
      </c>
    </row>
    <row r="27943" ht="14.25" customHeight="1">
      <c r="A27943" s="5"/>
      <c r="B27943" s="5"/>
      <c r="C27943" s="5" t="str">
        <f>IFERROR(__xludf.DUMMYFUNCTION("""COMPUTED_VALUE"""),"")</f>
        <v/>
      </c>
      <c r="D27943" s="5">
        <v>0.0</v>
      </c>
    </row>
    <row r="27944" ht="14.25" customHeight="1">
      <c r="A27944" s="5"/>
      <c r="B27944" s="5"/>
      <c r="C27944" s="5" t="str">
        <f>IFERROR(__xludf.DUMMYFUNCTION("""COMPUTED_VALUE"""),"")</f>
        <v/>
      </c>
      <c r="D27944" s="5">
        <v>0.0</v>
      </c>
    </row>
    <row r="27945" ht="14.25" customHeight="1">
      <c r="A27945" s="5"/>
      <c r="B27945" s="5"/>
      <c r="C27945" s="5" t="str">
        <f>IFERROR(__xludf.DUMMYFUNCTION("""COMPUTED_VALUE"""),"")</f>
        <v/>
      </c>
      <c r="D27945" s="5">
        <v>0.0</v>
      </c>
    </row>
    <row r="27946" ht="14.25" customHeight="1">
      <c r="A27946" s="5"/>
      <c r="B27946" s="5"/>
      <c r="C27946" s="5" t="str">
        <f>IFERROR(__xludf.DUMMYFUNCTION("""COMPUTED_VALUE"""),"")</f>
        <v/>
      </c>
      <c r="D27946" s="5">
        <v>0.0</v>
      </c>
    </row>
    <row r="27947" ht="14.25" customHeight="1">
      <c r="A27947" s="5"/>
      <c r="B27947" s="5"/>
      <c r="C27947" s="5" t="str">
        <f>IFERROR(__xludf.DUMMYFUNCTION("""COMPUTED_VALUE"""),"")</f>
        <v/>
      </c>
      <c r="D27947" s="5">
        <v>0.0</v>
      </c>
    </row>
    <row r="27948" ht="14.25" customHeight="1">
      <c r="A27948" s="5"/>
      <c r="B27948" s="5"/>
      <c r="C27948" s="5" t="str">
        <f>IFERROR(__xludf.DUMMYFUNCTION("""COMPUTED_VALUE"""),"")</f>
        <v/>
      </c>
      <c r="D27948" s="5">
        <v>0.0</v>
      </c>
    </row>
    <row r="27949" ht="14.25" customHeight="1">
      <c r="A27949" s="5"/>
      <c r="B27949" s="5"/>
      <c r="C27949" s="5" t="str">
        <f>IFERROR(__xludf.DUMMYFUNCTION("""COMPUTED_VALUE"""),"")</f>
        <v/>
      </c>
      <c r="D27949" s="5">
        <v>0.0</v>
      </c>
    </row>
    <row r="27950" ht="14.25" customHeight="1">
      <c r="A27950" s="5"/>
      <c r="B27950" s="5"/>
      <c r="C27950" s="5" t="str">
        <f>IFERROR(__xludf.DUMMYFUNCTION("""COMPUTED_VALUE"""),"")</f>
        <v/>
      </c>
      <c r="D27950" s="5">
        <v>0.0</v>
      </c>
    </row>
    <row r="27951" ht="14.25" customHeight="1">
      <c r="A27951" s="5"/>
      <c r="B27951" s="5"/>
      <c r="C27951" s="5" t="str">
        <f>IFERROR(__xludf.DUMMYFUNCTION("""COMPUTED_VALUE"""),"")</f>
        <v/>
      </c>
      <c r="D27951" s="5">
        <v>0.0</v>
      </c>
    </row>
    <row r="27952" ht="14.25" customHeight="1">
      <c r="A27952" s="5"/>
      <c r="B27952" s="5"/>
      <c r="C27952" s="5" t="str">
        <f>IFERROR(__xludf.DUMMYFUNCTION("""COMPUTED_VALUE"""),"")</f>
        <v/>
      </c>
      <c r="D27952" s="5">
        <v>0.0</v>
      </c>
    </row>
    <row r="27953" ht="14.25" customHeight="1">
      <c r="A27953" s="5"/>
      <c r="B27953" s="5"/>
      <c r="C27953" s="5" t="str">
        <f>IFERROR(__xludf.DUMMYFUNCTION("""COMPUTED_VALUE"""),"")</f>
        <v/>
      </c>
      <c r="D27953" s="5">
        <v>0.0</v>
      </c>
    </row>
    <row r="27954" ht="14.25" customHeight="1">
      <c r="A27954" s="5"/>
      <c r="B27954" s="5"/>
      <c r="C27954" s="5" t="str">
        <f>IFERROR(__xludf.DUMMYFUNCTION("""COMPUTED_VALUE"""),"")</f>
        <v/>
      </c>
      <c r="D27954" s="5">
        <v>0.0</v>
      </c>
    </row>
    <row r="27955" ht="14.25" customHeight="1">
      <c r="A27955" s="5"/>
      <c r="B27955" s="5"/>
      <c r="C27955" s="5" t="str">
        <f>IFERROR(__xludf.DUMMYFUNCTION("""COMPUTED_VALUE"""),"")</f>
        <v/>
      </c>
      <c r="D27955" s="5">
        <v>0.0</v>
      </c>
    </row>
    <row r="27956" ht="14.25" customHeight="1">
      <c r="A27956" s="5"/>
      <c r="B27956" s="5"/>
      <c r="C27956" s="5" t="str">
        <f>IFERROR(__xludf.DUMMYFUNCTION("""COMPUTED_VALUE"""),"")</f>
        <v/>
      </c>
      <c r="D27956" s="5">
        <v>0.0</v>
      </c>
    </row>
    <row r="27957" ht="14.25" customHeight="1">
      <c r="A27957" s="5"/>
      <c r="B27957" s="5"/>
      <c r="C27957" s="5" t="str">
        <f>IFERROR(__xludf.DUMMYFUNCTION("""COMPUTED_VALUE"""),"")</f>
        <v/>
      </c>
      <c r="D27957" s="5">
        <v>0.0</v>
      </c>
    </row>
    <row r="27958" ht="14.25" customHeight="1">
      <c r="A27958" s="5"/>
      <c r="B27958" s="5"/>
      <c r="C27958" s="5" t="str">
        <f>IFERROR(__xludf.DUMMYFUNCTION("""COMPUTED_VALUE"""),"")</f>
        <v/>
      </c>
      <c r="D27958" s="5">
        <v>0.0</v>
      </c>
    </row>
    <row r="27959" ht="14.25" customHeight="1">
      <c r="A27959" s="5"/>
      <c r="B27959" s="5"/>
      <c r="C27959" s="5" t="str">
        <f>IFERROR(__xludf.DUMMYFUNCTION("""COMPUTED_VALUE"""),"")</f>
        <v/>
      </c>
      <c r="D27959" s="5">
        <v>0.0</v>
      </c>
    </row>
    <row r="27960" ht="14.25" customHeight="1">
      <c r="A27960" s="5"/>
      <c r="B27960" s="5"/>
      <c r="C27960" s="5" t="str">
        <f>IFERROR(__xludf.DUMMYFUNCTION("""COMPUTED_VALUE"""),"")</f>
        <v/>
      </c>
      <c r="D27960" s="5">
        <v>0.0</v>
      </c>
    </row>
    <row r="27961" ht="14.25" customHeight="1">
      <c r="A27961" s="5"/>
      <c r="B27961" s="5"/>
      <c r="C27961" s="5" t="str">
        <f>IFERROR(__xludf.DUMMYFUNCTION("""COMPUTED_VALUE"""),"")</f>
        <v/>
      </c>
      <c r="D27961" s="5">
        <v>0.0</v>
      </c>
    </row>
    <row r="27962" ht="14.25" customHeight="1">
      <c r="A27962" s="5"/>
      <c r="B27962" s="5"/>
      <c r="C27962" s="5" t="str">
        <f>IFERROR(__xludf.DUMMYFUNCTION("""COMPUTED_VALUE"""),"")</f>
        <v/>
      </c>
      <c r="D27962" s="5">
        <v>0.0</v>
      </c>
    </row>
    <row r="27963" ht="14.25" customHeight="1">
      <c r="A27963" s="5"/>
      <c r="B27963" s="5"/>
      <c r="C27963" s="5" t="str">
        <f>IFERROR(__xludf.DUMMYFUNCTION("""COMPUTED_VALUE"""),"")</f>
        <v/>
      </c>
      <c r="D27963" s="5">
        <v>0.0</v>
      </c>
    </row>
    <row r="27964" ht="14.25" customHeight="1">
      <c r="A27964" s="5"/>
      <c r="B27964" s="5"/>
      <c r="C27964" s="5" t="str">
        <f>IFERROR(__xludf.DUMMYFUNCTION("""COMPUTED_VALUE"""),"")</f>
        <v/>
      </c>
      <c r="D27964" s="5">
        <v>0.0</v>
      </c>
    </row>
    <row r="27965" ht="14.25" customHeight="1">
      <c r="A27965" s="5"/>
      <c r="B27965" s="5"/>
      <c r="C27965" s="5" t="str">
        <f>IFERROR(__xludf.DUMMYFUNCTION("""COMPUTED_VALUE"""),"")</f>
        <v/>
      </c>
      <c r="D27965" s="5">
        <v>0.0</v>
      </c>
    </row>
    <row r="27966" ht="14.25" customHeight="1">
      <c r="A27966" s="5"/>
      <c r="B27966" s="5"/>
      <c r="C27966" s="5" t="str">
        <f>IFERROR(__xludf.DUMMYFUNCTION("""COMPUTED_VALUE"""),"")</f>
        <v/>
      </c>
      <c r="D27966" s="5">
        <v>0.0</v>
      </c>
    </row>
    <row r="27967" ht="14.25" customHeight="1">
      <c r="A27967" s="5"/>
      <c r="B27967" s="5"/>
      <c r="C27967" s="5" t="str">
        <f>IFERROR(__xludf.DUMMYFUNCTION("""COMPUTED_VALUE"""),"")</f>
        <v/>
      </c>
      <c r="D27967" s="5">
        <v>0.0</v>
      </c>
    </row>
    <row r="27968" ht="14.25" customHeight="1">
      <c r="A27968" s="5"/>
      <c r="B27968" s="5"/>
      <c r="C27968" s="5" t="str">
        <f>IFERROR(__xludf.DUMMYFUNCTION("""COMPUTED_VALUE"""),"")</f>
        <v/>
      </c>
      <c r="D27968" s="5">
        <v>0.0</v>
      </c>
    </row>
    <row r="27969" ht="14.25" customHeight="1">
      <c r="A27969" s="5"/>
      <c r="B27969" s="5"/>
      <c r="C27969" s="5" t="str">
        <f>IFERROR(__xludf.DUMMYFUNCTION("""COMPUTED_VALUE"""),"")</f>
        <v/>
      </c>
      <c r="D27969" s="5">
        <v>0.0</v>
      </c>
    </row>
    <row r="27970" ht="14.25" customHeight="1">
      <c r="A27970" s="5"/>
      <c r="B27970" s="5"/>
      <c r="C27970" s="5" t="str">
        <f>IFERROR(__xludf.DUMMYFUNCTION("""COMPUTED_VALUE"""),"")</f>
        <v/>
      </c>
      <c r="D27970" s="5">
        <v>0.0</v>
      </c>
    </row>
    <row r="27971" ht="14.25" customHeight="1">
      <c r="A27971" s="5"/>
      <c r="B27971" s="5"/>
      <c r="C27971" s="5" t="str">
        <f>IFERROR(__xludf.DUMMYFUNCTION("""COMPUTED_VALUE"""),"")</f>
        <v/>
      </c>
      <c r="D27971" s="5">
        <v>0.0</v>
      </c>
    </row>
    <row r="27972" ht="14.25" customHeight="1">
      <c r="A27972" s="5"/>
      <c r="B27972" s="5"/>
      <c r="C27972" s="5" t="str">
        <f>IFERROR(__xludf.DUMMYFUNCTION("""COMPUTED_VALUE"""),"")</f>
        <v/>
      </c>
      <c r="D27972" s="5">
        <v>0.0</v>
      </c>
    </row>
    <row r="27973" ht="14.25" customHeight="1">
      <c r="A27973" s="5"/>
      <c r="B27973" s="5"/>
      <c r="C27973" s="5" t="str">
        <f>IFERROR(__xludf.DUMMYFUNCTION("""COMPUTED_VALUE"""),"")</f>
        <v/>
      </c>
      <c r="D27973" s="5">
        <v>0.0</v>
      </c>
    </row>
    <row r="27974" ht="14.25" customHeight="1">
      <c r="A27974" s="5"/>
      <c r="B27974" s="5"/>
      <c r="C27974" s="5" t="str">
        <f>IFERROR(__xludf.DUMMYFUNCTION("""COMPUTED_VALUE"""),"")</f>
        <v/>
      </c>
      <c r="D27974" s="5">
        <v>0.0</v>
      </c>
    </row>
    <row r="27975" ht="14.25" customHeight="1">
      <c r="A27975" s="5"/>
      <c r="B27975" s="5"/>
      <c r="C27975" s="5" t="str">
        <f>IFERROR(__xludf.DUMMYFUNCTION("""COMPUTED_VALUE"""),"")</f>
        <v/>
      </c>
      <c r="D27975" s="5">
        <v>0.0</v>
      </c>
    </row>
    <row r="27976" ht="14.25" customHeight="1">
      <c r="A27976" s="5"/>
      <c r="B27976" s="5"/>
      <c r="C27976" s="5" t="str">
        <f>IFERROR(__xludf.DUMMYFUNCTION("""COMPUTED_VALUE"""),"")</f>
        <v/>
      </c>
      <c r="D27976" s="5">
        <v>0.0</v>
      </c>
    </row>
    <row r="27977" ht="14.25" customHeight="1">
      <c r="A27977" s="5"/>
      <c r="B27977" s="5"/>
      <c r="C27977" s="5" t="str">
        <f>IFERROR(__xludf.DUMMYFUNCTION("""COMPUTED_VALUE"""),"")</f>
        <v/>
      </c>
      <c r="D27977" s="5">
        <v>0.0</v>
      </c>
    </row>
    <row r="27978" ht="14.25" customHeight="1">
      <c r="A27978" s="5"/>
      <c r="B27978" s="5"/>
      <c r="C27978" s="5" t="str">
        <f>IFERROR(__xludf.DUMMYFUNCTION("""COMPUTED_VALUE"""),"")</f>
        <v/>
      </c>
      <c r="D27978" s="5">
        <v>0.0</v>
      </c>
    </row>
    <row r="27979" ht="14.25" customHeight="1">
      <c r="A27979" s="5"/>
      <c r="B27979" s="5"/>
      <c r="C27979" s="5" t="str">
        <f>IFERROR(__xludf.DUMMYFUNCTION("""COMPUTED_VALUE"""),"")</f>
        <v/>
      </c>
      <c r="D27979" s="5">
        <v>0.0</v>
      </c>
    </row>
    <row r="27980" ht="14.25" customHeight="1">
      <c r="A27980" s="5"/>
      <c r="B27980" s="5"/>
      <c r="C27980" s="5" t="str">
        <f>IFERROR(__xludf.DUMMYFUNCTION("""COMPUTED_VALUE"""),"")</f>
        <v/>
      </c>
      <c r="D27980" s="5">
        <v>0.0</v>
      </c>
    </row>
    <row r="27981" ht="14.25" customHeight="1">
      <c r="A27981" s="5"/>
      <c r="B27981" s="5"/>
      <c r="C27981" s="5" t="str">
        <f>IFERROR(__xludf.DUMMYFUNCTION("""COMPUTED_VALUE"""),"")</f>
        <v/>
      </c>
      <c r="D27981" s="5">
        <v>0.0</v>
      </c>
    </row>
    <row r="27982" ht="14.25" customHeight="1">
      <c r="A27982" s="5"/>
      <c r="B27982" s="5"/>
      <c r="C27982" s="5" t="str">
        <f>IFERROR(__xludf.DUMMYFUNCTION("""COMPUTED_VALUE"""),"")</f>
        <v/>
      </c>
      <c r="D27982" s="5">
        <v>0.0</v>
      </c>
    </row>
    <row r="27983" ht="14.25" customHeight="1">
      <c r="A27983" s="5"/>
      <c r="B27983" s="5"/>
      <c r="C27983" s="5" t="str">
        <f>IFERROR(__xludf.DUMMYFUNCTION("""COMPUTED_VALUE"""),"")</f>
        <v/>
      </c>
      <c r="D27983" s="5">
        <v>0.0</v>
      </c>
    </row>
    <row r="27984" ht="14.25" customHeight="1">
      <c r="A27984" s="5"/>
      <c r="B27984" s="5"/>
      <c r="C27984" s="5" t="str">
        <f>IFERROR(__xludf.DUMMYFUNCTION("""COMPUTED_VALUE"""),"")</f>
        <v/>
      </c>
      <c r="D27984" s="5">
        <v>0.0</v>
      </c>
    </row>
    <row r="27985" ht="14.25" customHeight="1">
      <c r="A27985" s="5"/>
      <c r="B27985" s="5"/>
      <c r="C27985" s="5" t="str">
        <f>IFERROR(__xludf.DUMMYFUNCTION("""COMPUTED_VALUE"""),"")</f>
        <v/>
      </c>
      <c r="D27985" s="5">
        <v>0.0</v>
      </c>
    </row>
    <row r="27986" ht="14.25" customHeight="1">
      <c r="A27986" s="5"/>
      <c r="B27986" s="5"/>
      <c r="C27986" s="5" t="str">
        <f>IFERROR(__xludf.DUMMYFUNCTION("""COMPUTED_VALUE"""),"")</f>
        <v/>
      </c>
      <c r="D27986" s="5">
        <v>0.0</v>
      </c>
    </row>
    <row r="27987" ht="14.25" customHeight="1">
      <c r="A27987" s="5"/>
      <c r="B27987" s="5"/>
      <c r="C27987" s="5" t="str">
        <f>IFERROR(__xludf.DUMMYFUNCTION("""COMPUTED_VALUE"""),"")</f>
        <v/>
      </c>
      <c r="D27987" s="5">
        <v>0.0</v>
      </c>
    </row>
    <row r="27988" ht="14.25" customHeight="1">
      <c r="A27988" s="5"/>
      <c r="B27988" s="5"/>
      <c r="C27988" s="5" t="str">
        <f>IFERROR(__xludf.DUMMYFUNCTION("""COMPUTED_VALUE"""),"")</f>
        <v/>
      </c>
      <c r="D27988" s="5">
        <v>0.0</v>
      </c>
    </row>
    <row r="27989" ht="14.25" customHeight="1">
      <c r="A27989" s="5"/>
      <c r="B27989" s="5"/>
      <c r="C27989" s="5" t="str">
        <f>IFERROR(__xludf.DUMMYFUNCTION("""COMPUTED_VALUE"""),"")</f>
        <v/>
      </c>
      <c r="D27989" s="5">
        <v>0.0</v>
      </c>
    </row>
    <row r="27990" ht="14.25" customHeight="1">
      <c r="A27990" s="5"/>
      <c r="B27990" s="5"/>
      <c r="C27990" s="5" t="str">
        <f>IFERROR(__xludf.DUMMYFUNCTION("""COMPUTED_VALUE"""),"")</f>
        <v/>
      </c>
      <c r="D27990" s="5">
        <v>0.0</v>
      </c>
    </row>
    <row r="27991" ht="14.25" customHeight="1">
      <c r="A27991" s="5"/>
      <c r="B27991" s="5"/>
      <c r="C27991" s="5" t="str">
        <f>IFERROR(__xludf.DUMMYFUNCTION("""COMPUTED_VALUE"""),"")</f>
        <v/>
      </c>
      <c r="D27991" s="5">
        <v>0.0</v>
      </c>
    </row>
    <row r="27992" ht="14.25" customHeight="1">
      <c r="A27992" s="5"/>
      <c r="B27992" s="5"/>
      <c r="C27992" s="5" t="str">
        <f>IFERROR(__xludf.DUMMYFUNCTION("""COMPUTED_VALUE"""),"")</f>
        <v/>
      </c>
      <c r="D27992" s="5">
        <v>0.0</v>
      </c>
    </row>
    <row r="27993" ht="14.25" customHeight="1">
      <c r="A27993" s="5"/>
      <c r="B27993" s="5"/>
      <c r="C27993" s="5" t="str">
        <f>IFERROR(__xludf.DUMMYFUNCTION("""COMPUTED_VALUE"""),"")</f>
        <v/>
      </c>
      <c r="D27993" s="5">
        <v>0.0</v>
      </c>
    </row>
    <row r="27994" ht="14.25" customHeight="1">
      <c r="A27994" s="5"/>
      <c r="B27994" s="5"/>
      <c r="C27994" s="5" t="str">
        <f>IFERROR(__xludf.DUMMYFUNCTION("""COMPUTED_VALUE"""),"")</f>
        <v/>
      </c>
      <c r="D27994" s="5">
        <v>0.0</v>
      </c>
    </row>
    <row r="27995" ht="14.25" customHeight="1">
      <c r="A27995" s="5"/>
      <c r="B27995" s="5"/>
      <c r="C27995" s="5" t="str">
        <f>IFERROR(__xludf.DUMMYFUNCTION("""COMPUTED_VALUE"""),"")</f>
        <v/>
      </c>
      <c r="D27995" s="5">
        <v>0.0</v>
      </c>
    </row>
    <row r="27996" ht="14.25" customHeight="1">
      <c r="A27996" s="5"/>
      <c r="B27996" s="5"/>
      <c r="C27996" s="5" t="str">
        <f>IFERROR(__xludf.DUMMYFUNCTION("""COMPUTED_VALUE"""),"")</f>
        <v/>
      </c>
      <c r="D27996" s="5">
        <v>0.0</v>
      </c>
    </row>
    <row r="27997" ht="14.25" customHeight="1">
      <c r="A27997" s="5"/>
      <c r="B27997" s="5"/>
      <c r="C27997" s="5" t="str">
        <f>IFERROR(__xludf.DUMMYFUNCTION("""COMPUTED_VALUE"""),"")</f>
        <v/>
      </c>
      <c r="D27997" s="5">
        <v>0.0</v>
      </c>
    </row>
    <row r="27998" ht="14.25" customHeight="1">
      <c r="A27998" s="5"/>
      <c r="B27998" s="5"/>
      <c r="C27998" s="5" t="str">
        <f>IFERROR(__xludf.DUMMYFUNCTION("""COMPUTED_VALUE"""),"")</f>
        <v/>
      </c>
      <c r="D27998" s="5">
        <v>0.0</v>
      </c>
    </row>
    <row r="27999" ht="14.25" customHeight="1">
      <c r="A27999" s="5"/>
      <c r="B27999" s="5"/>
      <c r="C27999" s="5" t="str">
        <f>IFERROR(__xludf.DUMMYFUNCTION("""COMPUTED_VALUE"""),"")</f>
        <v/>
      </c>
      <c r="D27999" s="5">
        <v>0.0</v>
      </c>
    </row>
    <row r="28000" ht="14.25" customHeight="1">
      <c r="A28000" s="5"/>
      <c r="B28000" s="5"/>
      <c r="C28000" s="5" t="str">
        <f>IFERROR(__xludf.DUMMYFUNCTION("""COMPUTED_VALUE"""),"")</f>
        <v/>
      </c>
      <c r="D28000" s="5">
        <v>0.0</v>
      </c>
    </row>
    <row r="28001" ht="14.25" customHeight="1">
      <c r="A28001" s="5"/>
      <c r="B28001" s="5"/>
      <c r="C28001" s="5" t="str">
        <f>IFERROR(__xludf.DUMMYFUNCTION("""COMPUTED_VALUE"""),"")</f>
        <v/>
      </c>
      <c r="D28001" s="5">
        <v>0.0</v>
      </c>
    </row>
    <row r="28002" ht="14.25" customHeight="1">
      <c r="A28002" s="5"/>
      <c r="B28002" s="5"/>
      <c r="C28002" s="5" t="str">
        <f>IFERROR(__xludf.DUMMYFUNCTION("""COMPUTED_VALUE"""),"")</f>
        <v/>
      </c>
      <c r="D28002" s="5">
        <v>0.0</v>
      </c>
    </row>
    <row r="28003" ht="14.25" customHeight="1">
      <c r="A28003" s="5"/>
      <c r="B28003" s="5"/>
      <c r="C28003" s="5" t="str">
        <f>IFERROR(__xludf.DUMMYFUNCTION("""COMPUTED_VALUE"""),"")</f>
        <v/>
      </c>
      <c r="D28003" s="5">
        <v>0.0</v>
      </c>
    </row>
    <row r="28004" ht="14.25" customHeight="1">
      <c r="A28004" s="5"/>
      <c r="B28004" s="5"/>
      <c r="C28004" s="5" t="str">
        <f>IFERROR(__xludf.DUMMYFUNCTION("""COMPUTED_VALUE"""),"")</f>
        <v/>
      </c>
      <c r="D28004" s="5">
        <v>0.0</v>
      </c>
    </row>
    <row r="28005" ht="14.25" customHeight="1">
      <c r="A28005" s="5"/>
      <c r="B28005" s="5"/>
      <c r="C28005" s="5" t="str">
        <f>IFERROR(__xludf.DUMMYFUNCTION("""COMPUTED_VALUE"""),"")</f>
        <v/>
      </c>
      <c r="D28005" s="5">
        <v>0.0</v>
      </c>
    </row>
    <row r="28006" ht="14.25" customHeight="1">
      <c r="A28006" s="5"/>
      <c r="B28006" s="5"/>
      <c r="C28006" s="5" t="str">
        <f>IFERROR(__xludf.DUMMYFUNCTION("""COMPUTED_VALUE"""),"")</f>
        <v/>
      </c>
      <c r="D28006" s="5">
        <v>0.0</v>
      </c>
    </row>
    <row r="28007" ht="14.25" customHeight="1">
      <c r="A28007" s="5"/>
      <c r="B28007" s="5"/>
      <c r="C28007" s="5" t="str">
        <f>IFERROR(__xludf.DUMMYFUNCTION("""COMPUTED_VALUE"""),"")</f>
        <v/>
      </c>
      <c r="D28007" s="5">
        <v>0.0</v>
      </c>
    </row>
    <row r="28008" ht="14.25" customHeight="1">
      <c r="A28008" s="5"/>
      <c r="B28008" s="5"/>
      <c r="C28008" s="5" t="str">
        <f>IFERROR(__xludf.DUMMYFUNCTION("""COMPUTED_VALUE"""),"")</f>
        <v/>
      </c>
      <c r="D28008" s="5">
        <v>0.0</v>
      </c>
    </row>
    <row r="28009" ht="14.25" customHeight="1">
      <c r="A28009" s="5"/>
      <c r="B28009" s="5"/>
      <c r="C28009" s="5" t="str">
        <f>IFERROR(__xludf.DUMMYFUNCTION("""COMPUTED_VALUE"""),"")</f>
        <v/>
      </c>
      <c r="D28009" s="5">
        <v>0.0</v>
      </c>
    </row>
    <row r="28010" ht="14.25" customHeight="1">
      <c r="A28010" s="5"/>
      <c r="B28010" s="5"/>
      <c r="C28010" s="5" t="str">
        <f>IFERROR(__xludf.DUMMYFUNCTION("""COMPUTED_VALUE"""),"")</f>
        <v/>
      </c>
      <c r="D28010" s="5">
        <v>0.0</v>
      </c>
    </row>
    <row r="28011" ht="14.25" customHeight="1">
      <c r="A28011" s="5"/>
      <c r="B28011" s="5"/>
      <c r="C28011" s="5" t="str">
        <f>IFERROR(__xludf.DUMMYFUNCTION("""COMPUTED_VALUE"""),"")</f>
        <v/>
      </c>
      <c r="D28011" s="5">
        <v>0.0</v>
      </c>
    </row>
    <row r="28012" ht="14.25" customHeight="1">
      <c r="A28012" s="5"/>
      <c r="B28012" s="5"/>
      <c r="C28012" s="5" t="str">
        <f>IFERROR(__xludf.DUMMYFUNCTION("""COMPUTED_VALUE"""),"")</f>
        <v/>
      </c>
      <c r="D28012" s="5">
        <v>0.0</v>
      </c>
    </row>
    <row r="28013" ht="14.25" customHeight="1">
      <c r="A28013" s="5"/>
      <c r="B28013" s="5"/>
      <c r="C28013" s="5" t="str">
        <f>IFERROR(__xludf.DUMMYFUNCTION("""COMPUTED_VALUE"""),"")</f>
        <v/>
      </c>
      <c r="D28013" s="5">
        <v>0.0</v>
      </c>
    </row>
    <row r="28014" ht="14.25" customHeight="1">
      <c r="A28014" s="5"/>
      <c r="B28014" s="5"/>
      <c r="C28014" s="5" t="str">
        <f>IFERROR(__xludf.DUMMYFUNCTION("""COMPUTED_VALUE"""),"")</f>
        <v/>
      </c>
      <c r="D28014" s="5">
        <v>0.0</v>
      </c>
    </row>
    <row r="28015" ht="14.25" customHeight="1">
      <c r="A28015" s="5"/>
      <c r="B28015" s="5"/>
      <c r="C28015" s="5" t="str">
        <f>IFERROR(__xludf.DUMMYFUNCTION("""COMPUTED_VALUE"""),"")</f>
        <v/>
      </c>
      <c r="D28015" s="5">
        <v>0.0</v>
      </c>
    </row>
    <row r="28016" ht="14.25" customHeight="1">
      <c r="A28016" s="5"/>
      <c r="B28016" s="5"/>
      <c r="C28016" s="5" t="str">
        <f>IFERROR(__xludf.DUMMYFUNCTION("""COMPUTED_VALUE"""),"")</f>
        <v/>
      </c>
      <c r="D28016" s="5">
        <v>0.0</v>
      </c>
    </row>
    <row r="28017" ht="14.25" customHeight="1">
      <c r="A28017" s="5"/>
      <c r="B28017" s="5"/>
      <c r="C28017" s="5" t="str">
        <f>IFERROR(__xludf.DUMMYFUNCTION("""COMPUTED_VALUE"""),"")</f>
        <v/>
      </c>
      <c r="D28017" s="5">
        <v>0.0</v>
      </c>
    </row>
    <row r="28018" ht="14.25" customHeight="1">
      <c r="A28018" s="5"/>
      <c r="B28018" s="5"/>
      <c r="C28018" s="5" t="str">
        <f>IFERROR(__xludf.DUMMYFUNCTION("""COMPUTED_VALUE"""),"")</f>
        <v/>
      </c>
      <c r="D28018" s="5">
        <v>0.0</v>
      </c>
    </row>
    <row r="28019" ht="14.25" customHeight="1">
      <c r="A28019" s="5"/>
      <c r="B28019" s="5"/>
      <c r="C28019" s="5" t="str">
        <f>IFERROR(__xludf.DUMMYFUNCTION("""COMPUTED_VALUE"""),"")</f>
        <v/>
      </c>
      <c r="D28019" s="5">
        <v>0.0</v>
      </c>
    </row>
    <row r="28020" ht="14.25" customHeight="1">
      <c r="A28020" s="5"/>
      <c r="B28020" s="5"/>
      <c r="C28020" s="5" t="str">
        <f>IFERROR(__xludf.DUMMYFUNCTION("""COMPUTED_VALUE"""),"")</f>
        <v/>
      </c>
      <c r="D28020" s="5">
        <v>0.0</v>
      </c>
    </row>
    <row r="28021" ht="14.25" customHeight="1">
      <c r="A28021" s="5"/>
      <c r="B28021" s="5"/>
      <c r="C28021" s="5" t="str">
        <f>IFERROR(__xludf.DUMMYFUNCTION("""COMPUTED_VALUE"""),"")</f>
        <v/>
      </c>
      <c r="D28021" s="5">
        <v>0.0</v>
      </c>
    </row>
    <row r="28022" ht="14.25" customHeight="1">
      <c r="A28022" s="5"/>
      <c r="B28022" s="5"/>
      <c r="C28022" s="5" t="str">
        <f>IFERROR(__xludf.DUMMYFUNCTION("""COMPUTED_VALUE"""),"")</f>
        <v/>
      </c>
      <c r="D28022" s="5">
        <v>0.0</v>
      </c>
    </row>
    <row r="28023" ht="14.25" customHeight="1">
      <c r="A28023" s="5"/>
      <c r="B28023" s="5"/>
      <c r="C28023" s="5" t="str">
        <f>IFERROR(__xludf.DUMMYFUNCTION("""COMPUTED_VALUE"""),"")</f>
        <v/>
      </c>
      <c r="D28023" s="5">
        <v>0.0</v>
      </c>
    </row>
    <row r="28024" ht="14.25" customHeight="1">
      <c r="A28024" s="5"/>
      <c r="B28024" s="5"/>
      <c r="C28024" s="5" t="str">
        <f>IFERROR(__xludf.DUMMYFUNCTION("""COMPUTED_VALUE"""),"")</f>
        <v/>
      </c>
      <c r="D28024" s="5">
        <v>0.0</v>
      </c>
    </row>
    <row r="28025" ht="14.25" customHeight="1">
      <c r="A28025" s="5"/>
      <c r="B28025" s="5"/>
      <c r="C28025" s="5" t="str">
        <f>IFERROR(__xludf.DUMMYFUNCTION("""COMPUTED_VALUE"""),"")</f>
        <v/>
      </c>
      <c r="D28025" s="5">
        <v>0.0</v>
      </c>
    </row>
    <row r="28026" ht="14.25" customHeight="1">
      <c r="A28026" s="5"/>
      <c r="B28026" s="5"/>
      <c r="C28026" s="5" t="str">
        <f>IFERROR(__xludf.DUMMYFUNCTION("""COMPUTED_VALUE"""),"")</f>
        <v/>
      </c>
      <c r="D28026" s="5">
        <v>0.0</v>
      </c>
    </row>
    <row r="28027" ht="14.25" customHeight="1">
      <c r="A28027" s="5"/>
      <c r="B28027" s="5"/>
      <c r="C28027" s="5" t="str">
        <f>IFERROR(__xludf.DUMMYFUNCTION("""COMPUTED_VALUE"""),"")</f>
        <v/>
      </c>
      <c r="D28027" s="5">
        <v>0.0</v>
      </c>
    </row>
    <row r="28028" ht="14.25" customHeight="1">
      <c r="A28028" s="5"/>
      <c r="B28028" s="5"/>
      <c r="C28028" s="5" t="str">
        <f>IFERROR(__xludf.DUMMYFUNCTION("""COMPUTED_VALUE"""),"")</f>
        <v/>
      </c>
      <c r="D28028" s="5">
        <v>0.0</v>
      </c>
    </row>
    <row r="28029" ht="14.25" customHeight="1">
      <c r="A28029" s="5"/>
      <c r="B28029" s="5"/>
      <c r="C28029" s="5" t="str">
        <f>IFERROR(__xludf.DUMMYFUNCTION("""COMPUTED_VALUE"""),"")</f>
        <v/>
      </c>
      <c r="D28029" s="5">
        <v>0.0</v>
      </c>
    </row>
    <row r="28030" ht="14.25" customHeight="1">
      <c r="A28030" s="5"/>
      <c r="B28030" s="5"/>
      <c r="C28030" s="5" t="str">
        <f>IFERROR(__xludf.DUMMYFUNCTION("""COMPUTED_VALUE"""),"")</f>
        <v/>
      </c>
      <c r="D28030" s="5">
        <v>0.0</v>
      </c>
    </row>
    <row r="28031" ht="14.25" customHeight="1">
      <c r="A28031" s="5"/>
      <c r="B28031" s="5"/>
      <c r="C28031" s="5" t="str">
        <f>IFERROR(__xludf.DUMMYFUNCTION("""COMPUTED_VALUE"""),"")</f>
        <v/>
      </c>
      <c r="D28031" s="5">
        <v>0.0</v>
      </c>
    </row>
    <row r="28032" ht="14.25" customHeight="1">
      <c r="A28032" s="5"/>
      <c r="B28032" s="5"/>
      <c r="C28032" s="5" t="str">
        <f>IFERROR(__xludf.DUMMYFUNCTION("""COMPUTED_VALUE"""),"")</f>
        <v/>
      </c>
      <c r="D28032" s="5">
        <v>0.0</v>
      </c>
    </row>
    <row r="28033" ht="14.25" customHeight="1">
      <c r="A28033" s="5"/>
      <c r="B28033" s="5"/>
      <c r="C28033" s="5" t="str">
        <f>IFERROR(__xludf.DUMMYFUNCTION("""COMPUTED_VALUE"""),"")</f>
        <v/>
      </c>
      <c r="D28033" s="5">
        <v>0.0</v>
      </c>
    </row>
    <row r="28034" ht="14.25" customHeight="1">
      <c r="A28034" s="5"/>
      <c r="B28034" s="5"/>
      <c r="C28034" s="5" t="str">
        <f>IFERROR(__xludf.DUMMYFUNCTION("""COMPUTED_VALUE"""),"")</f>
        <v/>
      </c>
      <c r="D28034" s="5">
        <v>0.0</v>
      </c>
    </row>
    <row r="28035" ht="14.25" customHeight="1">
      <c r="A28035" s="5"/>
      <c r="B28035" s="5"/>
      <c r="C28035" s="5" t="str">
        <f>IFERROR(__xludf.DUMMYFUNCTION("""COMPUTED_VALUE"""),"")</f>
        <v/>
      </c>
      <c r="D28035" s="5">
        <v>0.0</v>
      </c>
    </row>
    <row r="28036" ht="14.25" customHeight="1">
      <c r="A28036" s="5"/>
      <c r="B28036" s="5"/>
      <c r="C28036" s="5" t="str">
        <f>IFERROR(__xludf.DUMMYFUNCTION("""COMPUTED_VALUE"""),"")</f>
        <v/>
      </c>
      <c r="D28036" s="5">
        <v>0.0</v>
      </c>
    </row>
    <row r="28037" ht="14.25" customHeight="1">
      <c r="A28037" s="5"/>
      <c r="B28037" s="5"/>
      <c r="C28037" s="5" t="str">
        <f>IFERROR(__xludf.DUMMYFUNCTION("""COMPUTED_VALUE"""),"")</f>
        <v/>
      </c>
      <c r="D28037" s="5">
        <v>0.0</v>
      </c>
    </row>
    <row r="28038" ht="14.25" customHeight="1">
      <c r="A28038" s="5"/>
      <c r="B28038" s="5"/>
      <c r="C28038" s="5" t="str">
        <f>IFERROR(__xludf.DUMMYFUNCTION("""COMPUTED_VALUE"""),"")</f>
        <v/>
      </c>
      <c r="D28038" s="5">
        <v>0.0</v>
      </c>
    </row>
    <row r="28039" ht="14.25" customHeight="1">
      <c r="A28039" s="5"/>
      <c r="B28039" s="5"/>
      <c r="C28039" s="5" t="str">
        <f>IFERROR(__xludf.DUMMYFUNCTION("""COMPUTED_VALUE"""),"")</f>
        <v/>
      </c>
      <c r="D28039" s="5">
        <v>0.0</v>
      </c>
    </row>
    <row r="28040" ht="14.25" customHeight="1">
      <c r="A28040" s="5"/>
      <c r="B28040" s="5"/>
      <c r="C28040" s="5" t="str">
        <f>IFERROR(__xludf.DUMMYFUNCTION("""COMPUTED_VALUE"""),"")</f>
        <v/>
      </c>
      <c r="D28040" s="5">
        <v>0.0</v>
      </c>
    </row>
    <row r="28041" ht="14.25" customHeight="1">
      <c r="A28041" s="5"/>
      <c r="B28041" s="5"/>
      <c r="C28041" s="5" t="str">
        <f>IFERROR(__xludf.DUMMYFUNCTION("""COMPUTED_VALUE"""),"")</f>
        <v/>
      </c>
      <c r="D28041" s="5">
        <v>0.0</v>
      </c>
    </row>
    <row r="28042" ht="14.25" customHeight="1">
      <c r="A28042" s="5"/>
      <c r="B28042" s="5"/>
      <c r="C28042" s="5" t="str">
        <f>IFERROR(__xludf.DUMMYFUNCTION("""COMPUTED_VALUE"""),"")</f>
        <v/>
      </c>
      <c r="D28042" s="5">
        <v>0.0</v>
      </c>
    </row>
    <row r="28043" ht="14.25" customHeight="1">
      <c r="A28043" s="5"/>
      <c r="B28043" s="5"/>
      <c r="C28043" s="5" t="str">
        <f>IFERROR(__xludf.DUMMYFUNCTION("""COMPUTED_VALUE"""),"")</f>
        <v/>
      </c>
      <c r="D28043" s="5">
        <v>0.0</v>
      </c>
    </row>
    <row r="28044" ht="14.25" customHeight="1">
      <c r="A28044" s="5"/>
      <c r="B28044" s="5"/>
      <c r="C28044" s="5" t="str">
        <f>IFERROR(__xludf.DUMMYFUNCTION("""COMPUTED_VALUE"""),"")</f>
        <v/>
      </c>
      <c r="D28044" s="5">
        <v>0.0</v>
      </c>
    </row>
    <row r="28045" ht="14.25" customHeight="1">
      <c r="A28045" s="5"/>
      <c r="B28045" s="5"/>
      <c r="C28045" s="5" t="str">
        <f>IFERROR(__xludf.DUMMYFUNCTION("""COMPUTED_VALUE"""),"")</f>
        <v/>
      </c>
      <c r="D28045" s="5">
        <v>0.0</v>
      </c>
    </row>
    <row r="28046" ht="14.25" customHeight="1">
      <c r="A28046" s="5"/>
      <c r="B28046" s="5"/>
      <c r="C28046" s="5" t="str">
        <f>IFERROR(__xludf.DUMMYFUNCTION("""COMPUTED_VALUE"""),"")</f>
        <v/>
      </c>
      <c r="D28046" s="5">
        <v>0.0</v>
      </c>
    </row>
    <row r="28047" ht="14.25" customHeight="1">
      <c r="A28047" s="5"/>
      <c r="B28047" s="5"/>
      <c r="C28047" s="5" t="str">
        <f>IFERROR(__xludf.DUMMYFUNCTION("""COMPUTED_VALUE"""),"")</f>
        <v/>
      </c>
      <c r="D28047" s="5">
        <v>0.0</v>
      </c>
    </row>
    <row r="28048" ht="14.25" customHeight="1">
      <c r="A28048" s="5"/>
      <c r="B28048" s="5"/>
      <c r="C28048" s="5" t="str">
        <f>IFERROR(__xludf.DUMMYFUNCTION("""COMPUTED_VALUE"""),"")</f>
        <v/>
      </c>
      <c r="D28048" s="5">
        <v>0.0</v>
      </c>
    </row>
    <row r="28049" ht="14.25" customHeight="1">
      <c r="A28049" s="5"/>
      <c r="B28049" s="5"/>
      <c r="C28049" s="5" t="str">
        <f>IFERROR(__xludf.DUMMYFUNCTION("""COMPUTED_VALUE"""),"")</f>
        <v/>
      </c>
      <c r="D28049" s="5">
        <v>0.0</v>
      </c>
    </row>
    <row r="28050" ht="14.25" customHeight="1">
      <c r="A28050" s="5"/>
      <c r="B28050" s="5"/>
      <c r="C28050" s="5" t="str">
        <f>IFERROR(__xludf.DUMMYFUNCTION("""COMPUTED_VALUE"""),"")</f>
        <v/>
      </c>
      <c r="D28050" s="5">
        <v>0.0</v>
      </c>
    </row>
    <row r="28051" ht="14.25" customHeight="1">
      <c r="A28051" s="5"/>
      <c r="B28051" s="5"/>
      <c r="C28051" s="5" t="str">
        <f>IFERROR(__xludf.DUMMYFUNCTION("""COMPUTED_VALUE"""),"")</f>
        <v/>
      </c>
      <c r="D28051" s="5">
        <v>0.0</v>
      </c>
    </row>
    <row r="28052" ht="14.25" customHeight="1">
      <c r="A28052" s="5"/>
      <c r="B28052" s="5"/>
      <c r="C28052" s="5" t="str">
        <f>IFERROR(__xludf.DUMMYFUNCTION("""COMPUTED_VALUE"""),"")</f>
        <v/>
      </c>
      <c r="D28052" s="5">
        <v>0.0</v>
      </c>
    </row>
    <row r="28053" ht="14.25" customHeight="1">
      <c r="A28053" s="5"/>
      <c r="B28053" s="5"/>
      <c r="C28053" s="5" t="str">
        <f>IFERROR(__xludf.DUMMYFUNCTION("""COMPUTED_VALUE"""),"")</f>
        <v/>
      </c>
      <c r="D28053" s="5">
        <v>0.0</v>
      </c>
    </row>
    <row r="28054" ht="14.25" customHeight="1">
      <c r="A28054" s="5"/>
      <c r="B28054" s="5"/>
      <c r="C28054" s="5" t="str">
        <f>IFERROR(__xludf.DUMMYFUNCTION("""COMPUTED_VALUE"""),"")</f>
        <v/>
      </c>
      <c r="D28054" s="5">
        <v>0.0</v>
      </c>
    </row>
    <row r="28055" ht="14.25" customHeight="1">
      <c r="A28055" s="5"/>
      <c r="B28055" s="5"/>
      <c r="C28055" s="5" t="str">
        <f>IFERROR(__xludf.DUMMYFUNCTION("""COMPUTED_VALUE"""),"")</f>
        <v/>
      </c>
      <c r="D28055" s="5">
        <v>0.0</v>
      </c>
    </row>
    <row r="28056" ht="14.25" customHeight="1">
      <c r="A28056" s="5"/>
      <c r="B28056" s="5"/>
      <c r="C28056" s="5" t="str">
        <f>IFERROR(__xludf.DUMMYFUNCTION("""COMPUTED_VALUE"""),"")</f>
        <v/>
      </c>
      <c r="D28056" s="5">
        <v>0.0</v>
      </c>
    </row>
    <row r="28057" ht="14.25" customHeight="1">
      <c r="A28057" s="5"/>
      <c r="B28057" s="5"/>
      <c r="C28057" s="5" t="str">
        <f>IFERROR(__xludf.DUMMYFUNCTION("""COMPUTED_VALUE"""),"")</f>
        <v/>
      </c>
      <c r="D28057" s="5">
        <v>0.0</v>
      </c>
    </row>
    <row r="28058" ht="14.25" customHeight="1">
      <c r="A28058" s="5"/>
      <c r="B28058" s="5"/>
      <c r="C28058" s="5" t="str">
        <f>IFERROR(__xludf.DUMMYFUNCTION("""COMPUTED_VALUE"""),"")</f>
        <v/>
      </c>
      <c r="D28058" s="5">
        <v>0.0</v>
      </c>
    </row>
    <row r="28059" ht="14.25" customHeight="1">
      <c r="A28059" s="5"/>
      <c r="B28059" s="5"/>
      <c r="C28059" s="5" t="str">
        <f>IFERROR(__xludf.DUMMYFUNCTION("""COMPUTED_VALUE"""),"")</f>
        <v/>
      </c>
      <c r="D28059" s="5">
        <v>0.0</v>
      </c>
    </row>
    <row r="28060" ht="14.25" customHeight="1">
      <c r="A28060" s="5"/>
      <c r="B28060" s="5"/>
      <c r="C28060" s="5" t="str">
        <f>IFERROR(__xludf.DUMMYFUNCTION("""COMPUTED_VALUE"""),"")</f>
        <v/>
      </c>
      <c r="D28060" s="5">
        <v>0.0</v>
      </c>
    </row>
    <row r="28061" ht="14.25" customHeight="1">
      <c r="A28061" s="5"/>
      <c r="B28061" s="5"/>
      <c r="C28061" s="5" t="str">
        <f>IFERROR(__xludf.DUMMYFUNCTION("""COMPUTED_VALUE"""),"")</f>
        <v/>
      </c>
      <c r="D28061" s="5">
        <v>0.0</v>
      </c>
    </row>
    <row r="28062" ht="14.25" customHeight="1">
      <c r="A28062" s="5"/>
      <c r="B28062" s="5"/>
      <c r="C28062" s="5" t="str">
        <f>IFERROR(__xludf.DUMMYFUNCTION("""COMPUTED_VALUE"""),"")</f>
        <v/>
      </c>
      <c r="D28062" s="5">
        <v>0.0</v>
      </c>
    </row>
    <row r="28063" ht="14.25" customHeight="1">
      <c r="A28063" s="5"/>
      <c r="B28063" s="5"/>
      <c r="C28063" s="5" t="str">
        <f>IFERROR(__xludf.DUMMYFUNCTION("""COMPUTED_VALUE"""),"")</f>
        <v/>
      </c>
      <c r="D28063" s="5">
        <v>0.0</v>
      </c>
    </row>
    <row r="28064" ht="14.25" customHeight="1">
      <c r="A28064" s="5"/>
      <c r="B28064" s="5"/>
      <c r="C28064" s="5" t="str">
        <f>IFERROR(__xludf.DUMMYFUNCTION("""COMPUTED_VALUE"""),"")</f>
        <v/>
      </c>
      <c r="D28064" s="5">
        <v>0.0</v>
      </c>
    </row>
    <row r="28065" ht="14.25" customHeight="1">
      <c r="A28065" s="5"/>
      <c r="B28065" s="5"/>
      <c r="C28065" s="5" t="str">
        <f>IFERROR(__xludf.DUMMYFUNCTION("""COMPUTED_VALUE"""),"")</f>
        <v/>
      </c>
      <c r="D28065" s="5">
        <v>0.0</v>
      </c>
    </row>
    <row r="28066" ht="14.25" customHeight="1">
      <c r="A28066" s="5"/>
      <c r="B28066" s="5"/>
      <c r="C28066" s="5" t="str">
        <f>IFERROR(__xludf.DUMMYFUNCTION("""COMPUTED_VALUE"""),"")</f>
        <v/>
      </c>
      <c r="D28066" s="5">
        <v>0.0</v>
      </c>
    </row>
    <row r="28067" ht="14.25" customHeight="1">
      <c r="A28067" s="5"/>
      <c r="B28067" s="5"/>
      <c r="C28067" s="5" t="str">
        <f>IFERROR(__xludf.DUMMYFUNCTION("""COMPUTED_VALUE"""),"")</f>
        <v/>
      </c>
      <c r="D28067" s="5">
        <v>0.0</v>
      </c>
    </row>
    <row r="28068" ht="14.25" customHeight="1">
      <c r="A28068" s="5"/>
      <c r="B28068" s="5"/>
      <c r="C28068" s="5" t="str">
        <f>IFERROR(__xludf.DUMMYFUNCTION("""COMPUTED_VALUE"""),"")</f>
        <v/>
      </c>
      <c r="D28068" s="5">
        <v>0.0</v>
      </c>
    </row>
    <row r="28069" ht="14.25" customHeight="1">
      <c r="A28069" s="5"/>
      <c r="B28069" s="5"/>
      <c r="C28069" s="5" t="str">
        <f>IFERROR(__xludf.DUMMYFUNCTION("""COMPUTED_VALUE"""),"")</f>
        <v/>
      </c>
      <c r="D28069" s="5">
        <v>0.0</v>
      </c>
    </row>
    <row r="28070" ht="14.25" customHeight="1">
      <c r="A28070" s="5"/>
      <c r="B28070" s="5"/>
      <c r="C28070" s="5" t="str">
        <f>IFERROR(__xludf.DUMMYFUNCTION("""COMPUTED_VALUE"""),"")</f>
        <v/>
      </c>
      <c r="D28070" s="5">
        <v>0.0</v>
      </c>
    </row>
    <row r="28071" ht="14.25" customHeight="1">
      <c r="A28071" s="5"/>
      <c r="B28071" s="5"/>
      <c r="C28071" s="5" t="str">
        <f>IFERROR(__xludf.DUMMYFUNCTION("""COMPUTED_VALUE"""),"")</f>
        <v/>
      </c>
      <c r="D28071" s="5">
        <v>0.0</v>
      </c>
    </row>
    <row r="28072" ht="14.25" customHeight="1">
      <c r="A28072" s="5"/>
      <c r="B28072" s="5"/>
      <c r="C28072" s="5" t="str">
        <f>IFERROR(__xludf.DUMMYFUNCTION("""COMPUTED_VALUE"""),"")</f>
        <v/>
      </c>
      <c r="D28072" s="5">
        <v>0.0</v>
      </c>
    </row>
    <row r="28073" ht="14.25" customHeight="1">
      <c r="A28073" s="5"/>
      <c r="B28073" s="5"/>
      <c r="C28073" s="5" t="str">
        <f>IFERROR(__xludf.DUMMYFUNCTION("""COMPUTED_VALUE"""),"")</f>
        <v/>
      </c>
      <c r="D28073" s="5">
        <v>0.0</v>
      </c>
    </row>
    <row r="28074" ht="14.25" customHeight="1">
      <c r="A28074" s="5"/>
      <c r="B28074" s="5"/>
      <c r="C28074" s="5" t="str">
        <f>IFERROR(__xludf.DUMMYFUNCTION("""COMPUTED_VALUE"""),"")</f>
        <v/>
      </c>
      <c r="D28074" s="5">
        <v>0.0</v>
      </c>
    </row>
    <row r="28075" ht="14.25" customHeight="1">
      <c r="A28075" s="5"/>
      <c r="B28075" s="5"/>
      <c r="C28075" s="5" t="str">
        <f>IFERROR(__xludf.DUMMYFUNCTION("""COMPUTED_VALUE"""),"")</f>
        <v/>
      </c>
      <c r="D28075" s="5">
        <v>0.0</v>
      </c>
    </row>
    <row r="28076" ht="14.25" customHeight="1">
      <c r="A28076" s="5"/>
      <c r="B28076" s="5"/>
      <c r="C28076" s="5" t="str">
        <f>IFERROR(__xludf.DUMMYFUNCTION("""COMPUTED_VALUE"""),"")</f>
        <v/>
      </c>
      <c r="D28076" s="5">
        <v>0.0</v>
      </c>
    </row>
    <row r="28077" ht="14.25" customHeight="1">
      <c r="A28077" s="5"/>
      <c r="B28077" s="5"/>
      <c r="C28077" s="5" t="str">
        <f>IFERROR(__xludf.DUMMYFUNCTION("""COMPUTED_VALUE"""),"")</f>
        <v/>
      </c>
      <c r="D28077" s="5">
        <v>0.0</v>
      </c>
    </row>
    <row r="28078" ht="14.25" customHeight="1">
      <c r="A28078" s="5"/>
      <c r="B28078" s="5"/>
      <c r="C28078" s="5" t="str">
        <f>IFERROR(__xludf.DUMMYFUNCTION("""COMPUTED_VALUE"""),"")</f>
        <v/>
      </c>
      <c r="D28078" s="5">
        <v>0.0</v>
      </c>
    </row>
    <row r="28079" ht="14.25" customHeight="1">
      <c r="A28079" s="5"/>
      <c r="B28079" s="5"/>
      <c r="C28079" s="5" t="str">
        <f>IFERROR(__xludf.DUMMYFUNCTION("""COMPUTED_VALUE"""),"")</f>
        <v/>
      </c>
      <c r="D28079" s="5">
        <v>0.0</v>
      </c>
    </row>
    <row r="28080" ht="14.25" customHeight="1">
      <c r="A28080" s="5"/>
      <c r="B28080" s="5"/>
      <c r="C28080" s="5" t="str">
        <f>IFERROR(__xludf.DUMMYFUNCTION("""COMPUTED_VALUE"""),"")</f>
        <v/>
      </c>
      <c r="D28080" s="5">
        <v>0.0</v>
      </c>
    </row>
    <row r="28081" ht="14.25" customHeight="1">
      <c r="A28081" s="5"/>
      <c r="B28081" s="5"/>
      <c r="C28081" s="5" t="str">
        <f>IFERROR(__xludf.DUMMYFUNCTION("""COMPUTED_VALUE"""),"")</f>
        <v/>
      </c>
      <c r="D28081" s="5">
        <v>0.0</v>
      </c>
    </row>
    <row r="28082" ht="14.25" customHeight="1">
      <c r="A28082" s="5"/>
      <c r="B28082" s="5"/>
      <c r="C28082" s="5" t="str">
        <f>IFERROR(__xludf.DUMMYFUNCTION("""COMPUTED_VALUE"""),"")</f>
        <v/>
      </c>
      <c r="D28082" s="5">
        <v>0.0</v>
      </c>
    </row>
    <row r="28083" ht="14.25" customHeight="1">
      <c r="A28083" s="5"/>
      <c r="B28083" s="5"/>
      <c r="C28083" s="5" t="str">
        <f>IFERROR(__xludf.DUMMYFUNCTION("""COMPUTED_VALUE"""),"")</f>
        <v/>
      </c>
      <c r="D28083" s="5">
        <v>0.0</v>
      </c>
    </row>
    <row r="28084" ht="14.25" customHeight="1">
      <c r="A28084" s="5"/>
      <c r="B28084" s="5"/>
      <c r="C28084" s="5" t="str">
        <f>IFERROR(__xludf.DUMMYFUNCTION("""COMPUTED_VALUE"""),"")</f>
        <v/>
      </c>
      <c r="D28084" s="5">
        <v>0.0</v>
      </c>
    </row>
    <row r="28085" ht="14.25" customHeight="1">
      <c r="A28085" s="5"/>
      <c r="B28085" s="5"/>
      <c r="C28085" s="5" t="str">
        <f>IFERROR(__xludf.DUMMYFUNCTION("""COMPUTED_VALUE"""),"")</f>
        <v/>
      </c>
      <c r="D28085" s="5">
        <v>0.0</v>
      </c>
    </row>
    <row r="28086" ht="14.25" customHeight="1">
      <c r="A28086" s="5"/>
      <c r="B28086" s="5"/>
      <c r="C28086" s="5" t="str">
        <f>IFERROR(__xludf.DUMMYFUNCTION("""COMPUTED_VALUE"""),"")</f>
        <v/>
      </c>
      <c r="D28086" s="5">
        <v>0.0</v>
      </c>
    </row>
    <row r="28087" ht="14.25" customHeight="1">
      <c r="A28087" s="5"/>
      <c r="B28087" s="5"/>
      <c r="C28087" s="5" t="str">
        <f>IFERROR(__xludf.DUMMYFUNCTION("""COMPUTED_VALUE"""),"")</f>
        <v/>
      </c>
      <c r="D28087" s="5">
        <v>0.0</v>
      </c>
    </row>
    <row r="28088" ht="14.25" customHeight="1">
      <c r="A28088" s="5"/>
      <c r="B28088" s="5"/>
      <c r="C28088" s="5" t="str">
        <f>IFERROR(__xludf.DUMMYFUNCTION("""COMPUTED_VALUE"""),"")</f>
        <v/>
      </c>
      <c r="D28088" s="5">
        <v>0.0</v>
      </c>
    </row>
    <row r="28089" ht="14.25" customHeight="1">
      <c r="A28089" s="5"/>
      <c r="B28089" s="5"/>
      <c r="C28089" s="5" t="str">
        <f>IFERROR(__xludf.DUMMYFUNCTION("""COMPUTED_VALUE"""),"")</f>
        <v/>
      </c>
      <c r="D28089" s="5">
        <v>0.0</v>
      </c>
    </row>
    <row r="28090" ht="14.25" customHeight="1">
      <c r="A28090" s="5"/>
      <c r="B28090" s="5"/>
      <c r="C28090" s="5" t="str">
        <f>IFERROR(__xludf.DUMMYFUNCTION("""COMPUTED_VALUE"""),"")</f>
        <v/>
      </c>
      <c r="D28090" s="5">
        <v>0.0</v>
      </c>
    </row>
    <row r="28091" ht="14.25" customHeight="1">
      <c r="A28091" s="5"/>
      <c r="B28091" s="5"/>
      <c r="C28091" s="5" t="str">
        <f>IFERROR(__xludf.DUMMYFUNCTION("""COMPUTED_VALUE"""),"")</f>
        <v/>
      </c>
      <c r="D28091" s="5">
        <v>0.0</v>
      </c>
    </row>
    <row r="28092" ht="14.25" customHeight="1">
      <c r="A28092" s="5"/>
      <c r="B28092" s="5"/>
      <c r="C28092" s="5" t="str">
        <f>IFERROR(__xludf.DUMMYFUNCTION("""COMPUTED_VALUE"""),"")</f>
        <v/>
      </c>
      <c r="D28092" s="5">
        <v>0.0</v>
      </c>
    </row>
    <row r="28093" ht="14.25" customHeight="1">
      <c r="A28093" s="5"/>
      <c r="B28093" s="5"/>
      <c r="C28093" s="5" t="str">
        <f>IFERROR(__xludf.DUMMYFUNCTION("""COMPUTED_VALUE"""),"")</f>
        <v/>
      </c>
      <c r="D28093" s="5">
        <v>0.0</v>
      </c>
    </row>
    <row r="28094" ht="14.25" customHeight="1">
      <c r="A28094" s="5"/>
      <c r="B28094" s="5"/>
      <c r="C28094" s="5" t="str">
        <f>IFERROR(__xludf.DUMMYFUNCTION("""COMPUTED_VALUE"""),"")</f>
        <v/>
      </c>
      <c r="D28094" s="5">
        <v>0.0</v>
      </c>
    </row>
    <row r="28095" ht="14.25" customHeight="1">
      <c r="A28095" s="5"/>
      <c r="B28095" s="5"/>
      <c r="C28095" s="5" t="str">
        <f>IFERROR(__xludf.DUMMYFUNCTION("""COMPUTED_VALUE"""),"")</f>
        <v/>
      </c>
      <c r="D28095" s="5">
        <v>0.0</v>
      </c>
    </row>
    <row r="28096" ht="14.25" customHeight="1">
      <c r="A28096" s="5"/>
      <c r="B28096" s="5"/>
      <c r="C28096" s="5" t="str">
        <f>IFERROR(__xludf.DUMMYFUNCTION("""COMPUTED_VALUE"""),"")</f>
        <v/>
      </c>
      <c r="D28096" s="5">
        <v>0.0</v>
      </c>
    </row>
    <row r="28097" ht="14.25" customHeight="1">
      <c r="A28097" s="5"/>
      <c r="B28097" s="5"/>
      <c r="C28097" s="5" t="str">
        <f>IFERROR(__xludf.DUMMYFUNCTION("""COMPUTED_VALUE"""),"")</f>
        <v/>
      </c>
      <c r="D28097" s="5">
        <v>0.0</v>
      </c>
    </row>
    <row r="28098" ht="14.25" customHeight="1">
      <c r="A28098" s="5"/>
      <c r="B28098" s="5"/>
      <c r="C28098" s="5" t="str">
        <f>IFERROR(__xludf.DUMMYFUNCTION("""COMPUTED_VALUE"""),"")</f>
        <v/>
      </c>
      <c r="D28098" s="5">
        <v>0.0</v>
      </c>
    </row>
    <row r="28099" ht="14.25" customHeight="1">
      <c r="A28099" s="5"/>
      <c r="B28099" s="5"/>
      <c r="C28099" s="5" t="str">
        <f>IFERROR(__xludf.DUMMYFUNCTION("""COMPUTED_VALUE"""),"")</f>
        <v/>
      </c>
      <c r="D28099" s="5">
        <v>0.0</v>
      </c>
    </row>
    <row r="28100" ht="14.25" customHeight="1">
      <c r="A28100" s="5"/>
      <c r="B28100" s="5"/>
      <c r="C28100" s="5" t="str">
        <f>IFERROR(__xludf.DUMMYFUNCTION("""COMPUTED_VALUE"""),"")</f>
        <v/>
      </c>
      <c r="D28100" s="5">
        <v>0.0</v>
      </c>
    </row>
    <row r="28101" ht="14.25" customHeight="1">
      <c r="A28101" s="5"/>
      <c r="B28101" s="5"/>
      <c r="C28101" s="5" t="str">
        <f>IFERROR(__xludf.DUMMYFUNCTION("""COMPUTED_VALUE"""),"")</f>
        <v/>
      </c>
      <c r="D28101" s="5">
        <v>0.0</v>
      </c>
    </row>
    <row r="28102" ht="14.25" customHeight="1">
      <c r="A28102" s="5"/>
      <c r="B28102" s="5"/>
      <c r="C28102" s="5" t="str">
        <f>IFERROR(__xludf.DUMMYFUNCTION("""COMPUTED_VALUE"""),"")</f>
        <v/>
      </c>
      <c r="D28102" s="5">
        <v>0.0</v>
      </c>
    </row>
    <row r="28103" ht="14.25" customHeight="1">
      <c r="A28103" s="5"/>
      <c r="B28103" s="5"/>
      <c r="C28103" s="5" t="str">
        <f>IFERROR(__xludf.DUMMYFUNCTION("""COMPUTED_VALUE"""),"")</f>
        <v/>
      </c>
      <c r="D28103" s="5">
        <v>0.0</v>
      </c>
    </row>
    <row r="28104" ht="14.25" customHeight="1">
      <c r="A28104" s="5"/>
      <c r="B28104" s="5"/>
      <c r="C28104" s="5" t="str">
        <f>IFERROR(__xludf.DUMMYFUNCTION("""COMPUTED_VALUE"""),"")</f>
        <v/>
      </c>
      <c r="D28104" s="5">
        <v>0.0</v>
      </c>
    </row>
    <row r="28105" ht="14.25" customHeight="1">
      <c r="A28105" s="5"/>
      <c r="B28105" s="5"/>
      <c r="C28105" s="5" t="str">
        <f>IFERROR(__xludf.DUMMYFUNCTION("""COMPUTED_VALUE"""),"")</f>
        <v/>
      </c>
      <c r="D28105" s="5">
        <v>0.0</v>
      </c>
    </row>
    <row r="28106" ht="14.25" customHeight="1">
      <c r="A28106" s="5"/>
      <c r="B28106" s="5"/>
      <c r="C28106" s="5" t="str">
        <f>IFERROR(__xludf.DUMMYFUNCTION("""COMPUTED_VALUE"""),"")</f>
        <v/>
      </c>
      <c r="D28106" s="5">
        <v>0.0</v>
      </c>
    </row>
    <row r="28107" ht="14.25" customHeight="1">
      <c r="A28107" s="5"/>
      <c r="B28107" s="5"/>
      <c r="C28107" s="5" t="str">
        <f>IFERROR(__xludf.DUMMYFUNCTION("""COMPUTED_VALUE"""),"")</f>
        <v/>
      </c>
      <c r="D28107" s="5">
        <v>0.0</v>
      </c>
    </row>
    <row r="28108" ht="14.25" customHeight="1">
      <c r="A28108" s="5"/>
      <c r="B28108" s="5"/>
      <c r="C28108" s="5" t="str">
        <f>IFERROR(__xludf.DUMMYFUNCTION("""COMPUTED_VALUE"""),"")</f>
        <v/>
      </c>
      <c r="D28108" s="5">
        <v>0.0</v>
      </c>
    </row>
    <row r="28109" ht="14.25" customHeight="1">
      <c r="A28109" s="5"/>
      <c r="B28109" s="5"/>
      <c r="C28109" s="5" t="str">
        <f>IFERROR(__xludf.DUMMYFUNCTION("""COMPUTED_VALUE"""),"")</f>
        <v/>
      </c>
      <c r="D28109" s="5">
        <v>0.0</v>
      </c>
    </row>
    <row r="28110" ht="14.25" customHeight="1">
      <c r="A28110" s="5"/>
      <c r="B28110" s="5"/>
      <c r="C28110" s="5" t="str">
        <f>IFERROR(__xludf.DUMMYFUNCTION("""COMPUTED_VALUE"""),"")</f>
        <v/>
      </c>
      <c r="D28110" s="5">
        <v>0.0</v>
      </c>
    </row>
    <row r="28111" ht="14.25" customHeight="1">
      <c r="A28111" s="5"/>
      <c r="B28111" s="5"/>
      <c r="C28111" s="5" t="str">
        <f>IFERROR(__xludf.DUMMYFUNCTION("""COMPUTED_VALUE"""),"")</f>
        <v/>
      </c>
      <c r="D28111" s="5">
        <v>0.0</v>
      </c>
    </row>
    <row r="28112" ht="14.25" customHeight="1">
      <c r="A28112" s="5"/>
      <c r="B28112" s="5"/>
      <c r="C28112" s="5" t="str">
        <f>IFERROR(__xludf.DUMMYFUNCTION("""COMPUTED_VALUE"""),"")</f>
        <v/>
      </c>
      <c r="D28112" s="5">
        <v>0.0</v>
      </c>
    </row>
    <row r="28113" ht="14.25" customHeight="1">
      <c r="A28113" s="5"/>
      <c r="B28113" s="5"/>
      <c r="C28113" s="5" t="str">
        <f>IFERROR(__xludf.DUMMYFUNCTION("""COMPUTED_VALUE"""),"")</f>
        <v/>
      </c>
      <c r="D28113" s="5">
        <v>0.0</v>
      </c>
    </row>
    <row r="28114" ht="14.25" customHeight="1">
      <c r="A28114" s="5"/>
      <c r="B28114" s="5"/>
      <c r="C28114" s="5" t="str">
        <f>IFERROR(__xludf.DUMMYFUNCTION("""COMPUTED_VALUE"""),"")</f>
        <v/>
      </c>
      <c r="D28114" s="5">
        <v>0.0</v>
      </c>
    </row>
    <row r="28115" ht="14.25" customHeight="1">
      <c r="A28115" s="5"/>
      <c r="B28115" s="5"/>
      <c r="C28115" s="5" t="str">
        <f>IFERROR(__xludf.DUMMYFUNCTION("""COMPUTED_VALUE"""),"")</f>
        <v/>
      </c>
      <c r="D28115" s="5">
        <v>0.0</v>
      </c>
    </row>
    <row r="28116" ht="14.25" customHeight="1">
      <c r="A28116" s="5"/>
      <c r="B28116" s="5"/>
      <c r="C28116" s="5" t="str">
        <f>IFERROR(__xludf.DUMMYFUNCTION("""COMPUTED_VALUE"""),"")</f>
        <v/>
      </c>
      <c r="D28116" s="5">
        <v>0.0</v>
      </c>
    </row>
    <row r="28117" ht="14.25" customHeight="1">
      <c r="A28117" s="5"/>
      <c r="B28117" s="5"/>
      <c r="C28117" s="5" t="str">
        <f>IFERROR(__xludf.DUMMYFUNCTION("""COMPUTED_VALUE"""),"")</f>
        <v/>
      </c>
      <c r="D28117" s="5">
        <v>0.0</v>
      </c>
    </row>
    <row r="28118" ht="14.25" customHeight="1">
      <c r="A28118" s="5"/>
      <c r="B28118" s="5"/>
      <c r="C28118" s="5" t="str">
        <f>IFERROR(__xludf.DUMMYFUNCTION("""COMPUTED_VALUE"""),"")</f>
        <v/>
      </c>
      <c r="D28118" s="5">
        <v>0.0</v>
      </c>
    </row>
    <row r="28119" ht="14.25" customHeight="1">
      <c r="A28119" s="5"/>
      <c r="B28119" s="5"/>
      <c r="C28119" s="5" t="str">
        <f>IFERROR(__xludf.DUMMYFUNCTION("""COMPUTED_VALUE"""),"")</f>
        <v/>
      </c>
      <c r="D28119" s="5">
        <v>0.0</v>
      </c>
    </row>
    <row r="28120" ht="14.25" customHeight="1">
      <c r="A28120" s="5"/>
      <c r="B28120" s="5"/>
      <c r="C28120" s="5" t="str">
        <f>IFERROR(__xludf.DUMMYFUNCTION("""COMPUTED_VALUE"""),"")</f>
        <v/>
      </c>
      <c r="D28120" s="5">
        <v>0.0</v>
      </c>
    </row>
    <row r="28121" ht="14.25" customHeight="1">
      <c r="A28121" s="5"/>
      <c r="B28121" s="5"/>
      <c r="C28121" s="5" t="str">
        <f>IFERROR(__xludf.DUMMYFUNCTION("""COMPUTED_VALUE"""),"")</f>
        <v/>
      </c>
      <c r="D28121" s="5">
        <v>0.0</v>
      </c>
    </row>
    <row r="28122" ht="14.25" customHeight="1">
      <c r="A28122" s="5"/>
      <c r="B28122" s="5"/>
      <c r="C28122" s="5" t="str">
        <f>IFERROR(__xludf.DUMMYFUNCTION("""COMPUTED_VALUE"""),"")</f>
        <v/>
      </c>
      <c r="D28122" s="5">
        <v>0.0</v>
      </c>
    </row>
    <row r="28123" ht="14.25" customHeight="1">
      <c r="A28123" s="5"/>
      <c r="B28123" s="5"/>
      <c r="C28123" s="5" t="str">
        <f>IFERROR(__xludf.DUMMYFUNCTION("""COMPUTED_VALUE"""),"")</f>
        <v/>
      </c>
      <c r="D28123" s="5">
        <v>0.0</v>
      </c>
    </row>
    <row r="28124" ht="14.25" customHeight="1">
      <c r="A28124" s="5"/>
      <c r="B28124" s="5"/>
      <c r="C28124" s="5" t="str">
        <f>IFERROR(__xludf.DUMMYFUNCTION("""COMPUTED_VALUE"""),"")</f>
        <v/>
      </c>
      <c r="D28124" s="5">
        <v>0.0</v>
      </c>
    </row>
    <row r="28125" ht="14.25" customHeight="1">
      <c r="A28125" s="5"/>
      <c r="B28125" s="5"/>
      <c r="C28125" s="5" t="str">
        <f>IFERROR(__xludf.DUMMYFUNCTION("""COMPUTED_VALUE"""),"")</f>
        <v/>
      </c>
      <c r="D28125" s="5">
        <v>0.0</v>
      </c>
    </row>
    <row r="28126" ht="14.25" customHeight="1">
      <c r="A28126" s="5"/>
      <c r="B28126" s="5"/>
      <c r="C28126" s="5" t="str">
        <f>IFERROR(__xludf.DUMMYFUNCTION("""COMPUTED_VALUE"""),"")</f>
        <v/>
      </c>
      <c r="D28126" s="5">
        <v>0.0</v>
      </c>
    </row>
    <row r="28127" ht="14.25" customHeight="1">
      <c r="A28127" s="5"/>
      <c r="B28127" s="5"/>
      <c r="C28127" s="5" t="str">
        <f>IFERROR(__xludf.DUMMYFUNCTION("""COMPUTED_VALUE"""),"")</f>
        <v/>
      </c>
      <c r="D28127" s="5">
        <v>0.0</v>
      </c>
    </row>
    <row r="28128" ht="14.25" customHeight="1">
      <c r="A28128" s="5"/>
      <c r="B28128" s="5"/>
      <c r="C28128" s="5" t="str">
        <f>IFERROR(__xludf.DUMMYFUNCTION("""COMPUTED_VALUE"""),"")</f>
        <v/>
      </c>
      <c r="D28128" s="5">
        <v>0.0</v>
      </c>
    </row>
    <row r="28129" ht="14.25" customHeight="1">
      <c r="A28129" s="5"/>
      <c r="B28129" s="5"/>
      <c r="C28129" s="5" t="str">
        <f>IFERROR(__xludf.DUMMYFUNCTION("""COMPUTED_VALUE"""),"")</f>
        <v/>
      </c>
      <c r="D28129" s="5">
        <v>0.0</v>
      </c>
    </row>
    <row r="28130" ht="14.25" customHeight="1">
      <c r="A28130" s="5"/>
      <c r="B28130" s="5"/>
      <c r="C28130" s="5" t="str">
        <f>IFERROR(__xludf.DUMMYFUNCTION("""COMPUTED_VALUE"""),"")</f>
        <v/>
      </c>
      <c r="D28130" s="5">
        <v>0.0</v>
      </c>
    </row>
    <row r="28131" ht="14.25" customHeight="1">
      <c r="A28131" s="5"/>
      <c r="B28131" s="5"/>
      <c r="C28131" s="5" t="str">
        <f>IFERROR(__xludf.DUMMYFUNCTION("""COMPUTED_VALUE"""),"")</f>
        <v/>
      </c>
      <c r="D28131" s="5">
        <v>0.0</v>
      </c>
    </row>
    <row r="28132" ht="14.25" customHeight="1">
      <c r="A28132" s="5"/>
      <c r="B28132" s="5"/>
      <c r="C28132" s="5" t="str">
        <f>IFERROR(__xludf.DUMMYFUNCTION("""COMPUTED_VALUE"""),"")</f>
        <v/>
      </c>
      <c r="D28132" s="5">
        <v>0.0</v>
      </c>
    </row>
    <row r="28133" ht="14.25" customHeight="1">
      <c r="A28133" s="5"/>
      <c r="B28133" s="5"/>
      <c r="C28133" s="5" t="str">
        <f>IFERROR(__xludf.DUMMYFUNCTION("""COMPUTED_VALUE"""),"")</f>
        <v/>
      </c>
      <c r="D28133" s="5">
        <v>0.0</v>
      </c>
    </row>
    <row r="28134" ht="14.25" customHeight="1">
      <c r="A28134" s="5"/>
      <c r="B28134" s="5"/>
      <c r="C28134" s="5" t="str">
        <f>IFERROR(__xludf.DUMMYFUNCTION("""COMPUTED_VALUE"""),"")</f>
        <v/>
      </c>
      <c r="D28134" s="5">
        <v>0.0</v>
      </c>
    </row>
    <row r="28135" ht="14.25" customHeight="1">
      <c r="A28135" s="5"/>
      <c r="B28135" s="5"/>
      <c r="C28135" s="5" t="str">
        <f>IFERROR(__xludf.DUMMYFUNCTION("""COMPUTED_VALUE"""),"")</f>
        <v/>
      </c>
      <c r="D28135" s="5">
        <v>0.0</v>
      </c>
    </row>
    <row r="28136" ht="14.25" customHeight="1">
      <c r="A28136" s="5"/>
      <c r="B28136" s="5"/>
      <c r="C28136" s="5" t="str">
        <f>IFERROR(__xludf.DUMMYFUNCTION("""COMPUTED_VALUE"""),"")</f>
        <v/>
      </c>
      <c r="D28136" s="5">
        <v>0.0</v>
      </c>
    </row>
    <row r="28137" ht="14.25" customHeight="1">
      <c r="A28137" s="5"/>
      <c r="B28137" s="5"/>
      <c r="C28137" s="5" t="str">
        <f>IFERROR(__xludf.DUMMYFUNCTION("""COMPUTED_VALUE"""),"")</f>
        <v/>
      </c>
      <c r="D28137" s="5">
        <v>0.0</v>
      </c>
    </row>
    <row r="28138" ht="14.25" customHeight="1">
      <c r="A28138" s="5"/>
      <c r="B28138" s="5"/>
      <c r="C28138" s="5" t="str">
        <f>IFERROR(__xludf.DUMMYFUNCTION("""COMPUTED_VALUE"""),"")</f>
        <v/>
      </c>
      <c r="D28138" s="5">
        <v>0.0</v>
      </c>
    </row>
    <row r="28139" ht="14.25" customHeight="1">
      <c r="A28139" s="5"/>
      <c r="B28139" s="5"/>
      <c r="C28139" s="5" t="str">
        <f>IFERROR(__xludf.DUMMYFUNCTION("""COMPUTED_VALUE"""),"")</f>
        <v/>
      </c>
      <c r="D28139" s="5">
        <v>0.0</v>
      </c>
    </row>
    <row r="28140" ht="14.25" customHeight="1">
      <c r="A28140" s="5"/>
      <c r="B28140" s="5"/>
      <c r="C28140" s="5" t="str">
        <f>IFERROR(__xludf.DUMMYFUNCTION("""COMPUTED_VALUE"""),"")</f>
        <v/>
      </c>
      <c r="D28140" s="5">
        <v>0.0</v>
      </c>
    </row>
    <row r="28141" ht="14.25" customHeight="1">
      <c r="A28141" s="5"/>
      <c r="B28141" s="5"/>
      <c r="C28141" s="5" t="str">
        <f>IFERROR(__xludf.DUMMYFUNCTION("""COMPUTED_VALUE"""),"")</f>
        <v/>
      </c>
      <c r="D28141" s="5">
        <v>0.0</v>
      </c>
    </row>
    <row r="28142" ht="14.25" customHeight="1">
      <c r="A28142" s="5"/>
      <c r="B28142" s="5"/>
      <c r="C28142" s="5" t="str">
        <f>IFERROR(__xludf.DUMMYFUNCTION("""COMPUTED_VALUE"""),"")</f>
        <v/>
      </c>
      <c r="D28142" s="5">
        <v>0.0</v>
      </c>
    </row>
    <row r="28143" ht="14.25" customHeight="1">
      <c r="A28143" s="5"/>
      <c r="B28143" s="5"/>
      <c r="C28143" s="5" t="str">
        <f>IFERROR(__xludf.DUMMYFUNCTION("""COMPUTED_VALUE"""),"")</f>
        <v/>
      </c>
      <c r="D28143" s="5">
        <v>0.0</v>
      </c>
    </row>
    <row r="28144" ht="14.25" customHeight="1">
      <c r="A28144" s="5"/>
      <c r="B28144" s="5"/>
      <c r="C28144" s="5" t="str">
        <f>IFERROR(__xludf.DUMMYFUNCTION("""COMPUTED_VALUE"""),"")</f>
        <v/>
      </c>
      <c r="D28144" s="5">
        <v>0.0</v>
      </c>
    </row>
    <row r="28145" ht="14.25" customHeight="1">
      <c r="A28145" s="5"/>
      <c r="B28145" s="5"/>
      <c r="C28145" s="5" t="str">
        <f>IFERROR(__xludf.DUMMYFUNCTION("""COMPUTED_VALUE"""),"")</f>
        <v/>
      </c>
      <c r="D28145" s="5">
        <v>0.0</v>
      </c>
    </row>
    <row r="28146" ht="14.25" customHeight="1">
      <c r="A28146" s="5"/>
      <c r="B28146" s="5"/>
      <c r="C28146" s="5" t="str">
        <f>IFERROR(__xludf.DUMMYFUNCTION("""COMPUTED_VALUE"""),"")</f>
        <v/>
      </c>
      <c r="D28146" s="5">
        <v>0.0</v>
      </c>
    </row>
    <row r="28147" ht="14.25" customHeight="1">
      <c r="A28147" s="5"/>
      <c r="B28147" s="5"/>
      <c r="C28147" s="5" t="str">
        <f>IFERROR(__xludf.DUMMYFUNCTION("""COMPUTED_VALUE"""),"")</f>
        <v/>
      </c>
      <c r="D28147" s="5">
        <v>0.0</v>
      </c>
    </row>
    <row r="28148" ht="14.25" customHeight="1">
      <c r="A28148" s="5"/>
      <c r="B28148" s="5"/>
      <c r="C28148" s="5" t="str">
        <f>IFERROR(__xludf.DUMMYFUNCTION("""COMPUTED_VALUE"""),"")</f>
        <v/>
      </c>
      <c r="D28148" s="5">
        <v>0.0</v>
      </c>
    </row>
    <row r="28149" ht="14.25" customHeight="1">
      <c r="A28149" s="5"/>
      <c r="B28149" s="5"/>
      <c r="C28149" s="5" t="str">
        <f>IFERROR(__xludf.DUMMYFUNCTION("""COMPUTED_VALUE"""),"")</f>
        <v/>
      </c>
      <c r="D28149" s="5">
        <v>0.0</v>
      </c>
    </row>
    <row r="28150" ht="14.25" customHeight="1">
      <c r="A28150" s="5"/>
      <c r="B28150" s="5"/>
      <c r="C28150" s="5" t="str">
        <f>IFERROR(__xludf.DUMMYFUNCTION("""COMPUTED_VALUE"""),"")</f>
        <v/>
      </c>
      <c r="D28150" s="5">
        <v>0.0</v>
      </c>
    </row>
    <row r="28151" ht="14.25" customHeight="1">
      <c r="A28151" s="5"/>
      <c r="B28151" s="5"/>
      <c r="C28151" s="5" t="str">
        <f>IFERROR(__xludf.DUMMYFUNCTION("""COMPUTED_VALUE"""),"")</f>
        <v/>
      </c>
      <c r="D28151" s="5">
        <v>0.0</v>
      </c>
    </row>
    <row r="28152" ht="14.25" customHeight="1">
      <c r="A28152" s="5"/>
      <c r="B28152" s="5"/>
      <c r="C28152" s="5" t="str">
        <f>IFERROR(__xludf.DUMMYFUNCTION("""COMPUTED_VALUE"""),"")</f>
        <v/>
      </c>
      <c r="D28152" s="5">
        <v>0.0</v>
      </c>
    </row>
    <row r="28153" ht="14.25" customHeight="1">
      <c r="A28153" s="5"/>
      <c r="B28153" s="5"/>
      <c r="C28153" s="5" t="str">
        <f>IFERROR(__xludf.DUMMYFUNCTION("""COMPUTED_VALUE"""),"")</f>
        <v/>
      </c>
      <c r="D28153" s="5">
        <v>0.0</v>
      </c>
    </row>
    <row r="28154" ht="14.25" customHeight="1">
      <c r="A28154" s="5"/>
      <c r="B28154" s="5"/>
      <c r="C28154" s="5" t="str">
        <f>IFERROR(__xludf.DUMMYFUNCTION("""COMPUTED_VALUE"""),"")</f>
        <v/>
      </c>
      <c r="D28154" s="5">
        <v>0.0</v>
      </c>
    </row>
    <row r="28155" ht="14.25" customHeight="1">
      <c r="A28155" s="5"/>
      <c r="B28155" s="5"/>
      <c r="C28155" s="5" t="str">
        <f>IFERROR(__xludf.DUMMYFUNCTION("""COMPUTED_VALUE"""),"")</f>
        <v/>
      </c>
      <c r="D28155" s="5">
        <v>0.0</v>
      </c>
    </row>
    <row r="28156" ht="14.25" customHeight="1">
      <c r="A28156" s="5"/>
      <c r="B28156" s="5"/>
      <c r="C28156" s="5" t="str">
        <f>IFERROR(__xludf.DUMMYFUNCTION("""COMPUTED_VALUE"""),"")</f>
        <v/>
      </c>
      <c r="D28156" s="5">
        <v>0.0</v>
      </c>
    </row>
    <row r="28157" ht="14.25" customHeight="1">
      <c r="A28157" s="5"/>
      <c r="B28157" s="5"/>
      <c r="C28157" s="5" t="str">
        <f>IFERROR(__xludf.DUMMYFUNCTION("""COMPUTED_VALUE"""),"")</f>
        <v/>
      </c>
      <c r="D28157" s="5">
        <v>0.0</v>
      </c>
    </row>
    <row r="28158" ht="14.25" customHeight="1">
      <c r="A28158" s="5"/>
      <c r="B28158" s="5"/>
      <c r="C28158" s="5" t="str">
        <f>IFERROR(__xludf.DUMMYFUNCTION("""COMPUTED_VALUE"""),"")</f>
        <v/>
      </c>
      <c r="D28158" s="5">
        <v>0.0</v>
      </c>
    </row>
    <row r="28159" ht="14.25" customHeight="1">
      <c r="A28159" s="5"/>
      <c r="B28159" s="5"/>
      <c r="C28159" s="5" t="str">
        <f>IFERROR(__xludf.DUMMYFUNCTION("""COMPUTED_VALUE"""),"")</f>
        <v/>
      </c>
      <c r="D28159" s="5">
        <v>0.0</v>
      </c>
    </row>
    <row r="28160" ht="14.25" customHeight="1">
      <c r="A28160" s="5"/>
      <c r="B28160" s="5"/>
      <c r="C28160" s="5" t="str">
        <f>IFERROR(__xludf.DUMMYFUNCTION("""COMPUTED_VALUE"""),"")</f>
        <v/>
      </c>
      <c r="D28160" s="5">
        <v>0.0</v>
      </c>
    </row>
    <row r="28161" ht="14.25" customHeight="1">
      <c r="A28161" s="5"/>
      <c r="B28161" s="5"/>
      <c r="C28161" s="5" t="str">
        <f>IFERROR(__xludf.DUMMYFUNCTION("""COMPUTED_VALUE"""),"")</f>
        <v/>
      </c>
      <c r="D28161" s="5">
        <v>0.0</v>
      </c>
    </row>
    <row r="28162" ht="14.25" customHeight="1">
      <c r="A28162" s="5"/>
      <c r="B28162" s="5"/>
      <c r="C28162" s="5" t="str">
        <f>IFERROR(__xludf.DUMMYFUNCTION("""COMPUTED_VALUE"""),"")</f>
        <v/>
      </c>
      <c r="D28162" s="5">
        <v>0.0</v>
      </c>
    </row>
    <row r="28163" ht="14.25" customHeight="1">
      <c r="A28163" s="5"/>
      <c r="B28163" s="5"/>
      <c r="C28163" s="5" t="str">
        <f>IFERROR(__xludf.DUMMYFUNCTION("""COMPUTED_VALUE"""),"")</f>
        <v/>
      </c>
      <c r="D28163" s="5">
        <v>0.0</v>
      </c>
    </row>
    <row r="28164" ht="14.25" customHeight="1">
      <c r="A28164" s="5"/>
      <c r="B28164" s="5"/>
      <c r="C28164" s="5" t="str">
        <f>IFERROR(__xludf.DUMMYFUNCTION("""COMPUTED_VALUE"""),"")</f>
        <v/>
      </c>
      <c r="D28164" s="5">
        <v>0.0</v>
      </c>
    </row>
    <row r="28165" ht="14.25" customHeight="1">
      <c r="A28165" s="5"/>
      <c r="B28165" s="5"/>
      <c r="C28165" s="5" t="str">
        <f>IFERROR(__xludf.DUMMYFUNCTION("""COMPUTED_VALUE"""),"")</f>
        <v/>
      </c>
      <c r="D28165" s="5">
        <v>0.0</v>
      </c>
    </row>
    <row r="28166" ht="14.25" customHeight="1">
      <c r="A28166" s="5"/>
      <c r="B28166" s="5"/>
      <c r="C28166" s="5" t="str">
        <f>IFERROR(__xludf.DUMMYFUNCTION("""COMPUTED_VALUE"""),"")</f>
        <v/>
      </c>
      <c r="D28166" s="5">
        <v>0.0</v>
      </c>
    </row>
    <row r="28167" ht="14.25" customHeight="1">
      <c r="A28167" s="5"/>
      <c r="B28167" s="5"/>
      <c r="C28167" s="5" t="str">
        <f>IFERROR(__xludf.DUMMYFUNCTION("""COMPUTED_VALUE"""),"")</f>
        <v/>
      </c>
      <c r="D28167" s="5">
        <v>0.0</v>
      </c>
    </row>
    <row r="28168" ht="14.25" customHeight="1">
      <c r="A28168" s="5"/>
      <c r="B28168" s="5"/>
      <c r="C28168" s="5" t="str">
        <f>IFERROR(__xludf.DUMMYFUNCTION("""COMPUTED_VALUE"""),"")</f>
        <v/>
      </c>
      <c r="D28168" s="5">
        <v>0.0</v>
      </c>
    </row>
    <row r="28169" ht="14.25" customHeight="1">
      <c r="A28169" s="5"/>
      <c r="B28169" s="5"/>
      <c r="C28169" s="5" t="str">
        <f>IFERROR(__xludf.DUMMYFUNCTION("""COMPUTED_VALUE"""),"")</f>
        <v/>
      </c>
      <c r="D28169" s="5">
        <v>0.0</v>
      </c>
    </row>
    <row r="28170" ht="14.25" customHeight="1">
      <c r="A28170" s="5"/>
      <c r="B28170" s="5"/>
      <c r="C28170" s="5" t="str">
        <f>IFERROR(__xludf.DUMMYFUNCTION("""COMPUTED_VALUE"""),"")</f>
        <v/>
      </c>
      <c r="D28170" s="5">
        <v>0.0</v>
      </c>
    </row>
    <row r="28171" ht="14.25" customHeight="1">
      <c r="A28171" s="5"/>
      <c r="B28171" s="5"/>
      <c r="C28171" s="5" t="str">
        <f>IFERROR(__xludf.DUMMYFUNCTION("""COMPUTED_VALUE"""),"")</f>
        <v/>
      </c>
      <c r="D28171" s="5">
        <v>0.0</v>
      </c>
    </row>
    <row r="28172" ht="14.25" customHeight="1">
      <c r="A28172" s="5"/>
      <c r="B28172" s="5"/>
      <c r="C28172" s="5" t="str">
        <f>IFERROR(__xludf.DUMMYFUNCTION("""COMPUTED_VALUE"""),"")</f>
        <v/>
      </c>
      <c r="D28172" s="5">
        <v>0.0</v>
      </c>
    </row>
    <row r="28173" ht="14.25" customHeight="1">
      <c r="A28173" s="5"/>
      <c r="B28173" s="5"/>
      <c r="C28173" s="5" t="str">
        <f>IFERROR(__xludf.DUMMYFUNCTION("""COMPUTED_VALUE"""),"")</f>
        <v/>
      </c>
      <c r="D28173" s="5">
        <v>0.0</v>
      </c>
    </row>
    <row r="28174" ht="14.25" customHeight="1">
      <c r="A28174" s="5"/>
      <c r="B28174" s="5"/>
      <c r="C28174" s="5" t="str">
        <f>IFERROR(__xludf.DUMMYFUNCTION("""COMPUTED_VALUE"""),"")</f>
        <v/>
      </c>
      <c r="D28174" s="5">
        <v>0.0</v>
      </c>
    </row>
    <row r="28175" ht="14.25" customHeight="1">
      <c r="A28175" s="5"/>
      <c r="B28175" s="5"/>
      <c r="C28175" s="5" t="str">
        <f>IFERROR(__xludf.DUMMYFUNCTION("""COMPUTED_VALUE"""),"")</f>
        <v/>
      </c>
      <c r="D28175" s="5">
        <v>0.0</v>
      </c>
    </row>
    <row r="28176" ht="14.25" customHeight="1">
      <c r="A28176" s="5"/>
      <c r="B28176" s="5"/>
      <c r="C28176" s="5" t="str">
        <f>IFERROR(__xludf.DUMMYFUNCTION("""COMPUTED_VALUE"""),"")</f>
        <v/>
      </c>
      <c r="D28176" s="5">
        <v>0.0</v>
      </c>
    </row>
    <row r="28177" ht="14.25" customHeight="1">
      <c r="A28177" s="5"/>
      <c r="B28177" s="5"/>
      <c r="C28177" s="5" t="str">
        <f>IFERROR(__xludf.DUMMYFUNCTION("""COMPUTED_VALUE"""),"")</f>
        <v/>
      </c>
      <c r="D28177" s="5">
        <v>0.0</v>
      </c>
    </row>
    <row r="28178" ht="14.25" customHeight="1">
      <c r="A28178" s="5"/>
      <c r="B28178" s="5"/>
      <c r="C28178" s="5" t="str">
        <f>IFERROR(__xludf.DUMMYFUNCTION("""COMPUTED_VALUE"""),"")</f>
        <v/>
      </c>
      <c r="D28178" s="5">
        <v>0.0</v>
      </c>
    </row>
    <row r="28179" ht="14.25" customHeight="1">
      <c r="A28179" s="5"/>
      <c r="B28179" s="5"/>
      <c r="C28179" s="5" t="str">
        <f>IFERROR(__xludf.DUMMYFUNCTION("""COMPUTED_VALUE"""),"")</f>
        <v/>
      </c>
      <c r="D28179" s="5">
        <v>0.0</v>
      </c>
    </row>
    <row r="28180" ht="14.25" customHeight="1">
      <c r="A28180" s="5"/>
      <c r="B28180" s="5"/>
      <c r="C28180" s="5" t="str">
        <f>IFERROR(__xludf.DUMMYFUNCTION("""COMPUTED_VALUE"""),"")</f>
        <v/>
      </c>
      <c r="D28180" s="5">
        <v>0.0</v>
      </c>
    </row>
    <row r="28181" ht="14.25" customHeight="1">
      <c r="A28181" s="5"/>
      <c r="B28181" s="5"/>
      <c r="C28181" s="5" t="str">
        <f>IFERROR(__xludf.DUMMYFUNCTION("""COMPUTED_VALUE"""),"")</f>
        <v/>
      </c>
      <c r="D28181" s="5">
        <v>0.0</v>
      </c>
    </row>
    <row r="28182" ht="14.25" customHeight="1">
      <c r="A28182" s="5"/>
      <c r="B28182" s="5"/>
      <c r="C28182" s="5" t="str">
        <f>IFERROR(__xludf.DUMMYFUNCTION("""COMPUTED_VALUE"""),"")</f>
        <v/>
      </c>
      <c r="D28182" s="5">
        <v>0.0</v>
      </c>
    </row>
    <row r="28183" ht="14.25" customHeight="1">
      <c r="A28183" s="5"/>
      <c r="B28183" s="5"/>
      <c r="C28183" s="5" t="str">
        <f>IFERROR(__xludf.DUMMYFUNCTION("""COMPUTED_VALUE"""),"")</f>
        <v/>
      </c>
      <c r="D28183" s="5">
        <v>0.0</v>
      </c>
    </row>
    <row r="28184" ht="14.25" customHeight="1">
      <c r="A28184" s="5"/>
      <c r="B28184" s="5"/>
      <c r="C28184" s="5" t="str">
        <f>IFERROR(__xludf.DUMMYFUNCTION("""COMPUTED_VALUE"""),"")</f>
        <v/>
      </c>
      <c r="D28184" s="5">
        <v>0.0</v>
      </c>
    </row>
    <row r="28185" ht="14.25" customHeight="1">
      <c r="A28185" s="5"/>
      <c r="B28185" s="5"/>
      <c r="C28185" s="5" t="str">
        <f>IFERROR(__xludf.DUMMYFUNCTION("""COMPUTED_VALUE"""),"")</f>
        <v/>
      </c>
      <c r="D28185" s="5">
        <v>0.0</v>
      </c>
    </row>
    <row r="28186" ht="14.25" customHeight="1">
      <c r="A28186" s="5"/>
      <c r="B28186" s="5"/>
      <c r="C28186" s="5" t="str">
        <f>IFERROR(__xludf.DUMMYFUNCTION("""COMPUTED_VALUE"""),"")</f>
        <v/>
      </c>
      <c r="D28186" s="5">
        <v>0.0</v>
      </c>
    </row>
    <row r="28187" ht="14.25" customHeight="1">
      <c r="A28187" s="5"/>
      <c r="B28187" s="5"/>
      <c r="C28187" s="5" t="str">
        <f>IFERROR(__xludf.DUMMYFUNCTION("""COMPUTED_VALUE"""),"")</f>
        <v/>
      </c>
      <c r="D28187" s="5">
        <v>0.0</v>
      </c>
    </row>
    <row r="28188" ht="14.25" customHeight="1">
      <c r="A28188" s="5"/>
      <c r="B28188" s="5"/>
      <c r="C28188" s="5" t="str">
        <f>IFERROR(__xludf.DUMMYFUNCTION("""COMPUTED_VALUE"""),"")</f>
        <v/>
      </c>
      <c r="D28188" s="5">
        <v>0.0</v>
      </c>
    </row>
    <row r="28189" ht="14.25" customHeight="1">
      <c r="A28189" s="5"/>
      <c r="B28189" s="5"/>
      <c r="C28189" s="5" t="str">
        <f>IFERROR(__xludf.DUMMYFUNCTION("""COMPUTED_VALUE"""),"")</f>
        <v/>
      </c>
      <c r="D28189" s="5">
        <v>0.0</v>
      </c>
    </row>
    <row r="28190" ht="14.25" customHeight="1">
      <c r="A28190" s="5"/>
      <c r="B28190" s="5"/>
      <c r="C28190" s="5" t="str">
        <f>IFERROR(__xludf.DUMMYFUNCTION("""COMPUTED_VALUE"""),"")</f>
        <v/>
      </c>
      <c r="D28190" s="5">
        <v>0.0</v>
      </c>
    </row>
    <row r="28191" ht="14.25" customHeight="1">
      <c r="A28191" s="5"/>
      <c r="B28191" s="5"/>
      <c r="C28191" s="5" t="str">
        <f>IFERROR(__xludf.DUMMYFUNCTION("""COMPUTED_VALUE"""),"")</f>
        <v/>
      </c>
      <c r="D28191" s="5">
        <v>0.0</v>
      </c>
    </row>
    <row r="28192" ht="14.25" customHeight="1">
      <c r="A28192" s="5"/>
      <c r="B28192" s="5"/>
      <c r="C28192" s="5" t="str">
        <f>IFERROR(__xludf.DUMMYFUNCTION("""COMPUTED_VALUE"""),"")</f>
        <v/>
      </c>
      <c r="D28192" s="5">
        <v>0.0</v>
      </c>
    </row>
    <row r="28193" ht="14.25" customHeight="1">
      <c r="A28193" s="5"/>
      <c r="B28193" s="5"/>
      <c r="C28193" s="5" t="str">
        <f>IFERROR(__xludf.DUMMYFUNCTION("""COMPUTED_VALUE"""),"")</f>
        <v/>
      </c>
      <c r="D28193" s="5">
        <v>0.0</v>
      </c>
    </row>
    <row r="28194" ht="14.25" customHeight="1">
      <c r="A28194" s="5"/>
      <c r="B28194" s="5"/>
      <c r="C28194" s="5" t="str">
        <f>IFERROR(__xludf.DUMMYFUNCTION("""COMPUTED_VALUE"""),"")</f>
        <v/>
      </c>
      <c r="D28194" s="5">
        <v>0.0</v>
      </c>
    </row>
    <row r="28195" ht="14.25" customHeight="1">
      <c r="A28195" s="5"/>
      <c r="B28195" s="5"/>
      <c r="C28195" s="5" t="str">
        <f>IFERROR(__xludf.DUMMYFUNCTION("""COMPUTED_VALUE"""),"")</f>
        <v/>
      </c>
      <c r="D28195" s="5">
        <v>0.0</v>
      </c>
    </row>
    <row r="28196" ht="14.25" customHeight="1">
      <c r="A28196" s="5"/>
      <c r="B28196" s="5"/>
      <c r="C28196" s="5" t="str">
        <f>IFERROR(__xludf.DUMMYFUNCTION("""COMPUTED_VALUE"""),"")</f>
        <v/>
      </c>
      <c r="D28196" s="5">
        <v>0.0</v>
      </c>
    </row>
    <row r="28197" ht="14.25" customHeight="1">
      <c r="A28197" s="5"/>
      <c r="B28197" s="5"/>
      <c r="C28197" s="5" t="str">
        <f>IFERROR(__xludf.DUMMYFUNCTION("""COMPUTED_VALUE"""),"")</f>
        <v/>
      </c>
      <c r="D28197" s="5">
        <v>0.0</v>
      </c>
    </row>
    <row r="28198" ht="14.25" customHeight="1">
      <c r="A28198" s="5"/>
      <c r="B28198" s="5"/>
      <c r="C28198" s="5" t="str">
        <f>IFERROR(__xludf.DUMMYFUNCTION("""COMPUTED_VALUE"""),"")</f>
        <v/>
      </c>
      <c r="D28198" s="5">
        <v>0.0</v>
      </c>
    </row>
    <row r="28199" ht="14.25" customHeight="1">
      <c r="A28199" s="5"/>
      <c r="B28199" s="5"/>
      <c r="C28199" s="5" t="str">
        <f>IFERROR(__xludf.DUMMYFUNCTION("""COMPUTED_VALUE"""),"")</f>
        <v/>
      </c>
      <c r="D28199" s="5">
        <v>0.0</v>
      </c>
    </row>
    <row r="28200" ht="14.25" customHeight="1">
      <c r="A28200" s="5"/>
      <c r="B28200" s="5"/>
      <c r="C28200" s="5" t="str">
        <f>IFERROR(__xludf.DUMMYFUNCTION("""COMPUTED_VALUE"""),"")</f>
        <v/>
      </c>
      <c r="D28200" s="5">
        <v>0.0</v>
      </c>
    </row>
    <row r="28201" ht="14.25" customHeight="1">
      <c r="A28201" s="5"/>
      <c r="B28201" s="5"/>
      <c r="C28201" s="5" t="str">
        <f>IFERROR(__xludf.DUMMYFUNCTION("""COMPUTED_VALUE"""),"")</f>
        <v/>
      </c>
      <c r="D28201" s="5">
        <v>0.0</v>
      </c>
    </row>
    <row r="28202" ht="14.25" customHeight="1">
      <c r="A28202" s="5"/>
      <c r="B28202" s="5"/>
      <c r="C28202" s="5" t="str">
        <f>IFERROR(__xludf.DUMMYFUNCTION("""COMPUTED_VALUE"""),"")</f>
        <v/>
      </c>
      <c r="D28202" s="5">
        <v>0.0</v>
      </c>
    </row>
    <row r="28203" ht="14.25" customHeight="1">
      <c r="A28203" s="5"/>
      <c r="B28203" s="5"/>
      <c r="C28203" s="5" t="str">
        <f>IFERROR(__xludf.DUMMYFUNCTION("""COMPUTED_VALUE"""),"")</f>
        <v/>
      </c>
      <c r="D28203" s="5">
        <v>0.0</v>
      </c>
    </row>
    <row r="28204" ht="14.25" customHeight="1">
      <c r="A28204" s="5"/>
      <c r="B28204" s="5"/>
      <c r="C28204" s="5" t="str">
        <f>IFERROR(__xludf.DUMMYFUNCTION("""COMPUTED_VALUE"""),"")</f>
        <v/>
      </c>
      <c r="D28204" s="5">
        <v>0.0</v>
      </c>
    </row>
    <row r="28205" ht="14.25" customHeight="1">
      <c r="A28205" s="5"/>
      <c r="B28205" s="5"/>
      <c r="C28205" s="5" t="str">
        <f>IFERROR(__xludf.DUMMYFUNCTION("""COMPUTED_VALUE"""),"")</f>
        <v/>
      </c>
      <c r="D28205" s="5">
        <v>0.0</v>
      </c>
    </row>
    <row r="28206" ht="14.25" customHeight="1">
      <c r="A28206" s="5"/>
      <c r="B28206" s="5"/>
      <c r="C28206" s="5" t="str">
        <f>IFERROR(__xludf.DUMMYFUNCTION("""COMPUTED_VALUE"""),"")</f>
        <v/>
      </c>
      <c r="D28206" s="5">
        <v>0.0</v>
      </c>
    </row>
    <row r="28207" ht="14.25" customHeight="1">
      <c r="A28207" s="5"/>
      <c r="B28207" s="5"/>
      <c r="C28207" s="5" t="str">
        <f>IFERROR(__xludf.DUMMYFUNCTION("""COMPUTED_VALUE"""),"")</f>
        <v/>
      </c>
      <c r="D28207" s="5">
        <v>0.0</v>
      </c>
    </row>
    <row r="28208" ht="14.25" customHeight="1">
      <c r="A28208" s="5"/>
      <c r="B28208" s="5"/>
      <c r="C28208" s="5" t="str">
        <f>IFERROR(__xludf.DUMMYFUNCTION("""COMPUTED_VALUE"""),"")</f>
        <v/>
      </c>
      <c r="D28208" s="5">
        <v>0.0</v>
      </c>
    </row>
    <row r="28209" ht="14.25" customHeight="1">
      <c r="A28209" s="5"/>
      <c r="B28209" s="5"/>
      <c r="C28209" s="5" t="str">
        <f>IFERROR(__xludf.DUMMYFUNCTION("""COMPUTED_VALUE"""),"")</f>
        <v/>
      </c>
      <c r="D28209" s="5">
        <v>0.0</v>
      </c>
    </row>
    <row r="28210" ht="14.25" customHeight="1">
      <c r="A28210" s="5"/>
      <c r="B28210" s="5"/>
      <c r="C28210" s="5" t="str">
        <f>IFERROR(__xludf.DUMMYFUNCTION("""COMPUTED_VALUE"""),"")</f>
        <v/>
      </c>
      <c r="D28210" s="5">
        <v>0.0</v>
      </c>
    </row>
    <row r="28211" ht="14.25" customHeight="1">
      <c r="A28211" s="5"/>
      <c r="B28211" s="5"/>
      <c r="C28211" s="5" t="str">
        <f>IFERROR(__xludf.DUMMYFUNCTION("""COMPUTED_VALUE"""),"")</f>
        <v/>
      </c>
      <c r="D28211" s="5">
        <v>0.0</v>
      </c>
    </row>
    <row r="28212" ht="14.25" customHeight="1">
      <c r="A28212" s="5"/>
      <c r="B28212" s="5"/>
      <c r="C28212" s="5" t="str">
        <f>IFERROR(__xludf.DUMMYFUNCTION("""COMPUTED_VALUE"""),"")</f>
        <v/>
      </c>
      <c r="D28212" s="5">
        <v>0.0</v>
      </c>
    </row>
    <row r="28213" ht="14.25" customHeight="1">
      <c r="A28213" s="5"/>
      <c r="B28213" s="5"/>
      <c r="C28213" s="5" t="str">
        <f>IFERROR(__xludf.DUMMYFUNCTION("""COMPUTED_VALUE"""),"")</f>
        <v/>
      </c>
      <c r="D28213" s="5">
        <v>0.0</v>
      </c>
    </row>
    <row r="28214" ht="14.25" customHeight="1">
      <c r="A28214" s="5"/>
      <c r="B28214" s="5"/>
      <c r="C28214" s="5" t="str">
        <f>IFERROR(__xludf.DUMMYFUNCTION("""COMPUTED_VALUE"""),"")</f>
        <v/>
      </c>
      <c r="D28214" s="5">
        <v>0.0</v>
      </c>
    </row>
    <row r="28215" ht="14.25" customHeight="1">
      <c r="A28215" s="5"/>
      <c r="B28215" s="5"/>
      <c r="C28215" s="5" t="str">
        <f>IFERROR(__xludf.DUMMYFUNCTION("""COMPUTED_VALUE"""),"")</f>
        <v/>
      </c>
      <c r="D28215" s="5">
        <v>0.0</v>
      </c>
    </row>
    <row r="28216" ht="14.25" customHeight="1">
      <c r="A28216" s="5"/>
      <c r="B28216" s="5"/>
      <c r="C28216" s="5" t="str">
        <f>IFERROR(__xludf.DUMMYFUNCTION("""COMPUTED_VALUE"""),"")</f>
        <v/>
      </c>
      <c r="D28216" s="5">
        <v>0.0</v>
      </c>
    </row>
    <row r="28217" ht="14.25" customHeight="1">
      <c r="A28217" s="5"/>
      <c r="B28217" s="5"/>
      <c r="C28217" s="5" t="str">
        <f>IFERROR(__xludf.DUMMYFUNCTION("""COMPUTED_VALUE"""),"")</f>
        <v/>
      </c>
      <c r="D28217" s="5">
        <v>0.0</v>
      </c>
    </row>
    <row r="28218" ht="14.25" customHeight="1">
      <c r="A28218" s="5"/>
      <c r="B28218" s="5"/>
      <c r="C28218" s="5" t="str">
        <f>IFERROR(__xludf.DUMMYFUNCTION("""COMPUTED_VALUE"""),"")</f>
        <v/>
      </c>
      <c r="D28218" s="5">
        <v>0.0</v>
      </c>
    </row>
    <row r="28219" ht="14.25" customHeight="1">
      <c r="A28219" s="5"/>
      <c r="B28219" s="5"/>
      <c r="C28219" s="5" t="str">
        <f>IFERROR(__xludf.DUMMYFUNCTION("""COMPUTED_VALUE"""),"")</f>
        <v/>
      </c>
      <c r="D28219" s="5">
        <v>0.0</v>
      </c>
    </row>
    <row r="28220" ht="14.25" customHeight="1">
      <c r="A28220" s="5"/>
      <c r="B28220" s="5"/>
      <c r="C28220" s="5" t="str">
        <f>IFERROR(__xludf.DUMMYFUNCTION("""COMPUTED_VALUE"""),"")</f>
        <v/>
      </c>
      <c r="D28220" s="5">
        <v>0.0</v>
      </c>
    </row>
    <row r="28221" ht="14.25" customHeight="1">
      <c r="A28221" s="5"/>
      <c r="B28221" s="5"/>
      <c r="C28221" s="5" t="str">
        <f>IFERROR(__xludf.DUMMYFUNCTION("""COMPUTED_VALUE"""),"")</f>
        <v/>
      </c>
      <c r="D28221" s="5">
        <v>0.0</v>
      </c>
    </row>
    <row r="28222" ht="14.25" customHeight="1">
      <c r="A28222" s="5"/>
      <c r="B28222" s="5"/>
      <c r="C28222" s="5" t="str">
        <f>IFERROR(__xludf.DUMMYFUNCTION("""COMPUTED_VALUE"""),"")</f>
        <v/>
      </c>
      <c r="D28222" s="5">
        <v>0.0</v>
      </c>
    </row>
    <row r="28223" ht="14.25" customHeight="1">
      <c r="A28223" s="5"/>
      <c r="B28223" s="5"/>
      <c r="C28223" s="5" t="str">
        <f>IFERROR(__xludf.DUMMYFUNCTION("""COMPUTED_VALUE"""),"")</f>
        <v/>
      </c>
      <c r="D28223" s="5">
        <v>0.0</v>
      </c>
    </row>
    <row r="28224" ht="14.25" customHeight="1">
      <c r="A28224" s="5"/>
      <c r="B28224" s="5"/>
      <c r="C28224" s="5" t="str">
        <f>IFERROR(__xludf.DUMMYFUNCTION("""COMPUTED_VALUE"""),"")</f>
        <v/>
      </c>
      <c r="D28224" s="5">
        <v>0.0</v>
      </c>
    </row>
    <row r="28225" ht="14.25" customHeight="1">
      <c r="A28225" s="5"/>
      <c r="B28225" s="5"/>
      <c r="C28225" s="5" t="str">
        <f>IFERROR(__xludf.DUMMYFUNCTION("""COMPUTED_VALUE"""),"")</f>
        <v/>
      </c>
      <c r="D28225" s="5">
        <v>0.0</v>
      </c>
    </row>
    <row r="28226" ht="14.25" customHeight="1">
      <c r="A28226" s="5"/>
      <c r="B28226" s="5"/>
      <c r="C28226" s="5" t="str">
        <f>IFERROR(__xludf.DUMMYFUNCTION("""COMPUTED_VALUE"""),"")</f>
        <v/>
      </c>
      <c r="D28226" s="5">
        <v>0.0</v>
      </c>
    </row>
    <row r="28227" ht="14.25" customHeight="1">
      <c r="A28227" s="5"/>
      <c r="B28227" s="5"/>
      <c r="C28227" s="5" t="str">
        <f>IFERROR(__xludf.DUMMYFUNCTION("""COMPUTED_VALUE"""),"")</f>
        <v/>
      </c>
      <c r="D28227" s="5">
        <v>0.0</v>
      </c>
    </row>
    <row r="28228" ht="14.25" customHeight="1">
      <c r="A28228" s="5"/>
      <c r="B28228" s="5"/>
      <c r="C28228" s="5" t="str">
        <f>IFERROR(__xludf.DUMMYFUNCTION("""COMPUTED_VALUE"""),"")</f>
        <v/>
      </c>
      <c r="D28228" s="5">
        <v>0.0</v>
      </c>
    </row>
    <row r="28229" ht="14.25" customHeight="1">
      <c r="A28229" s="5"/>
      <c r="B28229" s="5"/>
      <c r="C28229" s="5" t="str">
        <f>IFERROR(__xludf.DUMMYFUNCTION("""COMPUTED_VALUE"""),"")</f>
        <v/>
      </c>
      <c r="D28229" s="5">
        <v>0.0</v>
      </c>
    </row>
    <row r="28230" ht="14.25" customHeight="1">
      <c r="A28230" s="5"/>
      <c r="B28230" s="5"/>
      <c r="C28230" s="5" t="str">
        <f>IFERROR(__xludf.DUMMYFUNCTION("""COMPUTED_VALUE"""),"")</f>
        <v/>
      </c>
      <c r="D28230" s="5">
        <v>0.0</v>
      </c>
    </row>
    <row r="28231" ht="14.25" customHeight="1">
      <c r="A28231" s="5"/>
      <c r="B28231" s="5"/>
      <c r="C28231" s="5" t="str">
        <f>IFERROR(__xludf.DUMMYFUNCTION("""COMPUTED_VALUE"""),"")</f>
        <v/>
      </c>
      <c r="D28231" s="5">
        <v>0.0</v>
      </c>
    </row>
    <row r="28232" ht="14.25" customHeight="1">
      <c r="A28232" s="5"/>
      <c r="B28232" s="5"/>
      <c r="C28232" s="5" t="str">
        <f>IFERROR(__xludf.DUMMYFUNCTION("""COMPUTED_VALUE"""),"")</f>
        <v/>
      </c>
      <c r="D28232" s="5">
        <v>0.0</v>
      </c>
    </row>
    <row r="28233" ht="14.25" customHeight="1">
      <c r="A28233" s="5"/>
      <c r="B28233" s="5"/>
      <c r="C28233" s="5" t="str">
        <f>IFERROR(__xludf.DUMMYFUNCTION("""COMPUTED_VALUE"""),"")</f>
        <v/>
      </c>
      <c r="D28233" s="5">
        <v>0.0</v>
      </c>
    </row>
    <row r="28234" ht="14.25" customHeight="1">
      <c r="A28234" s="5"/>
      <c r="B28234" s="5"/>
      <c r="C28234" s="5" t="str">
        <f>IFERROR(__xludf.DUMMYFUNCTION("""COMPUTED_VALUE"""),"")</f>
        <v/>
      </c>
      <c r="D28234" s="5">
        <v>0.0</v>
      </c>
    </row>
    <row r="28235" ht="14.25" customHeight="1">
      <c r="A28235" s="5"/>
      <c r="B28235" s="5"/>
      <c r="C28235" s="5" t="str">
        <f>IFERROR(__xludf.DUMMYFUNCTION("""COMPUTED_VALUE"""),"")</f>
        <v/>
      </c>
      <c r="D28235" s="5">
        <v>0.0</v>
      </c>
    </row>
    <row r="28236" ht="14.25" customHeight="1">
      <c r="A28236" s="5"/>
      <c r="B28236" s="5"/>
      <c r="C28236" s="5" t="str">
        <f>IFERROR(__xludf.DUMMYFUNCTION("""COMPUTED_VALUE"""),"")</f>
        <v/>
      </c>
      <c r="D28236" s="5">
        <v>0.0</v>
      </c>
    </row>
    <row r="28237" ht="14.25" customHeight="1">
      <c r="A28237" s="5"/>
      <c r="B28237" s="5"/>
      <c r="C28237" s="5" t="str">
        <f>IFERROR(__xludf.DUMMYFUNCTION("""COMPUTED_VALUE"""),"")</f>
        <v/>
      </c>
      <c r="D28237" s="5">
        <v>0.0</v>
      </c>
    </row>
    <row r="28238" ht="14.25" customHeight="1">
      <c r="A28238" s="5"/>
      <c r="B28238" s="5"/>
      <c r="C28238" s="5" t="str">
        <f>IFERROR(__xludf.DUMMYFUNCTION("""COMPUTED_VALUE"""),"")</f>
        <v/>
      </c>
      <c r="D28238" s="5">
        <v>0.0</v>
      </c>
    </row>
    <row r="28239" ht="14.25" customHeight="1">
      <c r="A28239" s="5"/>
      <c r="B28239" s="5"/>
      <c r="C28239" s="5" t="str">
        <f>IFERROR(__xludf.DUMMYFUNCTION("""COMPUTED_VALUE"""),"")</f>
        <v/>
      </c>
      <c r="D28239" s="5">
        <v>0.0</v>
      </c>
    </row>
    <row r="28240" ht="14.25" customHeight="1">
      <c r="A28240" s="5"/>
      <c r="B28240" s="5"/>
      <c r="C28240" s="5" t="str">
        <f>IFERROR(__xludf.DUMMYFUNCTION("""COMPUTED_VALUE"""),"")</f>
        <v/>
      </c>
      <c r="D28240" s="5">
        <v>0.0</v>
      </c>
    </row>
    <row r="28241" ht="14.25" customHeight="1">
      <c r="A28241" s="5"/>
      <c r="B28241" s="5"/>
      <c r="C28241" s="5" t="str">
        <f>IFERROR(__xludf.DUMMYFUNCTION("""COMPUTED_VALUE"""),"")</f>
        <v/>
      </c>
      <c r="D28241" s="5">
        <v>0.0</v>
      </c>
    </row>
    <row r="28242" ht="14.25" customHeight="1">
      <c r="A28242" s="5"/>
      <c r="B28242" s="5"/>
      <c r="C28242" s="5" t="str">
        <f>IFERROR(__xludf.DUMMYFUNCTION("""COMPUTED_VALUE"""),"")</f>
        <v/>
      </c>
      <c r="D28242" s="5">
        <v>0.0</v>
      </c>
    </row>
    <row r="28243" ht="14.25" customHeight="1">
      <c r="A28243" s="5"/>
      <c r="B28243" s="5"/>
      <c r="C28243" s="5" t="str">
        <f>IFERROR(__xludf.DUMMYFUNCTION("""COMPUTED_VALUE"""),"")</f>
        <v/>
      </c>
      <c r="D28243" s="5">
        <v>0.0</v>
      </c>
    </row>
    <row r="28244" ht="14.25" customHeight="1">
      <c r="A28244" s="5"/>
      <c r="B28244" s="5"/>
      <c r="C28244" s="5" t="str">
        <f>IFERROR(__xludf.DUMMYFUNCTION("""COMPUTED_VALUE"""),"")</f>
        <v/>
      </c>
      <c r="D28244" s="5">
        <v>0.0</v>
      </c>
    </row>
    <row r="28245" ht="14.25" customHeight="1">
      <c r="A28245" s="5"/>
      <c r="B28245" s="5"/>
      <c r="C28245" s="5" t="str">
        <f>IFERROR(__xludf.DUMMYFUNCTION("""COMPUTED_VALUE"""),"")</f>
        <v/>
      </c>
      <c r="D28245" s="5">
        <v>0.0</v>
      </c>
    </row>
    <row r="28246" ht="14.25" customHeight="1">
      <c r="A28246" s="5"/>
      <c r="B28246" s="5"/>
      <c r="C28246" s="5" t="str">
        <f>IFERROR(__xludf.DUMMYFUNCTION("""COMPUTED_VALUE"""),"")</f>
        <v/>
      </c>
      <c r="D28246" s="5">
        <v>0.0</v>
      </c>
    </row>
    <row r="28247" ht="14.25" customHeight="1">
      <c r="A28247" s="5"/>
      <c r="B28247" s="5"/>
      <c r="C28247" s="5" t="str">
        <f>IFERROR(__xludf.DUMMYFUNCTION("""COMPUTED_VALUE"""),"")</f>
        <v/>
      </c>
      <c r="D28247" s="5">
        <v>0.0</v>
      </c>
    </row>
    <row r="28248" ht="14.25" customHeight="1">
      <c r="A28248" s="5"/>
      <c r="B28248" s="5"/>
      <c r="C28248" s="5" t="str">
        <f>IFERROR(__xludf.DUMMYFUNCTION("""COMPUTED_VALUE"""),"")</f>
        <v/>
      </c>
      <c r="D28248" s="5">
        <v>0.0</v>
      </c>
    </row>
    <row r="28249" ht="14.25" customHeight="1">
      <c r="A28249" s="5"/>
      <c r="B28249" s="5"/>
      <c r="C28249" s="5" t="str">
        <f>IFERROR(__xludf.DUMMYFUNCTION("""COMPUTED_VALUE"""),"")</f>
        <v/>
      </c>
      <c r="D28249" s="5">
        <v>0.0</v>
      </c>
    </row>
    <row r="28250" ht="14.25" customHeight="1">
      <c r="A28250" s="5"/>
      <c r="B28250" s="5"/>
      <c r="C28250" s="5" t="str">
        <f>IFERROR(__xludf.DUMMYFUNCTION("""COMPUTED_VALUE"""),"")</f>
        <v/>
      </c>
      <c r="D28250" s="5">
        <v>0.0</v>
      </c>
    </row>
    <row r="28251" ht="14.25" customHeight="1">
      <c r="A28251" s="5"/>
      <c r="B28251" s="5"/>
      <c r="C28251" s="5" t="str">
        <f>IFERROR(__xludf.DUMMYFUNCTION("""COMPUTED_VALUE"""),"")</f>
        <v/>
      </c>
      <c r="D28251" s="5">
        <v>0.0</v>
      </c>
    </row>
    <row r="28252" ht="14.25" customHeight="1">
      <c r="A28252" s="5"/>
      <c r="B28252" s="5"/>
      <c r="C28252" s="5" t="str">
        <f>IFERROR(__xludf.DUMMYFUNCTION("""COMPUTED_VALUE"""),"")</f>
        <v/>
      </c>
      <c r="D28252" s="5">
        <v>0.0</v>
      </c>
    </row>
    <row r="28253" ht="14.25" customHeight="1">
      <c r="A28253" s="5"/>
      <c r="B28253" s="5"/>
      <c r="C28253" s="5" t="str">
        <f>IFERROR(__xludf.DUMMYFUNCTION("""COMPUTED_VALUE"""),"")</f>
        <v/>
      </c>
      <c r="D28253" s="5">
        <v>0.0</v>
      </c>
    </row>
    <row r="28254" ht="14.25" customHeight="1">
      <c r="A28254" s="5"/>
      <c r="B28254" s="5"/>
      <c r="C28254" s="5" t="str">
        <f>IFERROR(__xludf.DUMMYFUNCTION("""COMPUTED_VALUE"""),"")</f>
        <v/>
      </c>
      <c r="D28254" s="5">
        <v>0.0</v>
      </c>
    </row>
    <row r="28255" ht="14.25" customHeight="1">
      <c r="A28255" s="5"/>
      <c r="B28255" s="5"/>
      <c r="C28255" s="5" t="str">
        <f>IFERROR(__xludf.DUMMYFUNCTION("""COMPUTED_VALUE"""),"")</f>
        <v/>
      </c>
      <c r="D28255" s="5">
        <v>0.0</v>
      </c>
    </row>
    <row r="28256" ht="14.25" customHeight="1">
      <c r="A28256" s="5"/>
      <c r="B28256" s="5"/>
      <c r="C28256" s="5" t="str">
        <f>IFERROR(__xludf.DUMMYFUNCTION("""COMPUTED_VALUE"""),"")</f>
        <v/>
      </c>
      <c r="D28256" s="5">
        <v>0.0</v>
      </c>
    </row>
    <row r="28257" ht="14.25" customHeight="1">
      <c r="A28257" s="5"/>
      <c r="B28257" s="5"/>
      <c r="C28257" s="5" t="str">
        <f>IFERROR(__xludf.DUMMYFUNCTION("""COMPUTED_VALUE"""),"")</f>
        <v/>
      </c>
      <c r="D28257" s="5">
        <v>0.0</v>
      </c>
    </row>
    <row r="28258" ht="14.25" customHeight="1">
      <c r="A28258" s="5"/>
      <c r="B28258" s="5"/>
      <c r="C28258" s="5" t="str">
        <f>IFERROR(__xludf.DUMMYFUNCTION("""COMPUTED_VALUE"""),"")</f>
        <v/>
      </c>
      <c r="D28258" s="5">
        <v>0.0</v>
      </c>
    </row>
    <row r="28259" ht="14.25" customHeight="1">
      <c r="A28259" s="5"/>
      <c r="B28259" s="5"/>
      <c r="C28259" s="5" t="str">
        <f>IFERROR(__xludf.DUMMYFUNCTION("""COMPUTED_VALUE"""),"")</f>
        <v/>
      </c>
      <c r="D28259" s="5">
        <v>0.0</v>
      </c>
    </row>
    <row r="28260" ht="14.25" customHeight="1">
      <c r="A28260" s="5"/>
      <c r="B28260" s="5"/>
      <c r="C28260" s="5" t="str">
        <f>IFERROR(__xludf.DUMMYFUNCTION("""COMPUTED_VALUE"""),"")</f>
        <v/>
      </c>
      <c r="D28260" s="5">
        <v>0.0</v>
      </c>
    </row>
    <row r="28261" ht="14.25" customHeight="1">
      <c r="A28261" s="5"/>
      <c r="B28261" s="5"/>
      <c r="C28261" s="5" t="str">
        <f>IFERROR(__xludf.DUMMYFUNCTION("""COMPUTED_VALUE"""),"")</f>
        <v/>
      </c>
      <c r="D28261" s="5">
        <v>0.0</v>
      </c>
    </row>
    <row r="28262" ht="14.25" customHeight="1">
      <c r="A28262" s="5"/>
      <c r="B28262" s="5"/>
      <c r="C28262" s="5" t="str">
        <f>IFERROR(__xludf.DUMMYFUNCTION("""COMPUTED_VALUE"""),"")</f>
        <v/>
      </c>
      <c r="D28262" s="5">
        <v>0.0</v>
      </c>
    </row>
    <row r="28263" ht="14.25" customHeight="1">
      <c r="A28263" s="5"/>
      <c r="B28263" s="5"/>
      <c r="C28263" s="5" t="str">
        <f>IFERROR(__xludf.DUMMYFUNCTION("""COMPUTED_VALUE"""),"")</f>
        <v/>
      </c>
      <c r="D28263" s="5">
        <v>0.0</v>
      </c>
    </row>
    <row r="28264" ht="14.25" customHeight="1">
      <c r="A28264" s="5"/>
      <c r="B28264" s="5"/>
      <c r="C28264" s="5" t="str">
        <f>IFERROR(__xludf.DUMMYFUNCTION("""COMPUTED_VALUE"""),"")</f>
        <v/>
      </c>
      <c r="D28264" s="5">
        <v>0.0</v>
      </c>
    </row>
    <row r="28265" ht="14.25" customHeight="1">
      <c r="A28265" s="5"/>
      <c r="B28265" s="5"/>
      <c r="C28265" s="5" t="str">
        <f>IFERROR(__xludf.DUMMYFUNCTION("""COMPUTED_VALUE"""),"")</f>
        <v/>
      </c>
      <c r="D28265" s="5">
        <v>0.0</v>
      </c>
    </row>
    <row r="28266" ht="14.25" customHeight="1">
      <c r="A28266" s="5"/>
      <c r="B28266" s="5"/>
      <c r="C28266" s="5" t="str">
        <f>IFERROR(__xludf.DUMMYFUNCTION("""COMPUTED_VALUE"""),"")</f>
        <v/>
      </c>
      <c r="D28266" s="5">
        <v>0.0</v>
      </c>
    </row>
    <row r="28267" ht="14.25" customHeight="1">
      <c r="A28267" s="5"/>
      <c r="B28267" s="5"/>
      <c r="C28267" s="5" t="str">
        <f>IFERROR(__xludf.DUMMYFUNCTION("""COMPUTED_VALUE"""),"")</f>
        <v/>
      </c>
      <c r="D28267" s="5">
        <v>0.0</v>
      </c>
    </row>
    <row r="28268" ht="14.25" customHeight="1">
      <c r="A28268" s="5"/>
      <c r="B28268" s="5"/>
      <c r="C28268" s="5" t="str">
        <f>IFERROR(__xludf.DUMMYFUNCTION("""COMPUTED_VALUE"""),"")</f>
        <v/>
      </c>
      <c r="D28268" s="5">
        <v>0.0</v>
      </c>
    </row>
    <row r="28269" ht="14.25" customHeight="1">
      <c r="A28269" s="5"/>
      <c r="B28269" s="5"/>
      <c r="C28269" s="5" t="str">
        <f>IFERROR(__xludf.DUMMYFUNCTION("""COMPUTED_VALUE"""),"")</f>
        <v/>
      </c>
      <c r="D28269" s="5">
        <v>0.0</v>
      </c>
    </row>
    <row r="28270" ht="14.25" customHeight="1">
      <c r="A28270" s="5"/>
      <c r="B28270" s="5"/>
      <c r="C28270" s="5" t="str">
        <f>IFERROR(__xludf.DUMMYFUNCTION("""COMPUTED_VALUE"""),"")</f>
        <v/>
      </c>
      <c r="D28270" s="5">
        <v>0.0</v>
      </c>
    </row>
    <row r="28271" ht="14.25" customHeight="1">
      <c r="A28271" s="5"/>
      <c r="B28271" s="5"/>
      <c r="C28271" s="5" t="str">
        <f>IFERROR(__xludf.DUMMYFUNCTION("""COMPUTED_VALUE"""),"")</f>
        <v/>
      </c>
      <c r="D28271" s="5">
        <v>0.0</v>
      </c>
    </row>
    <row r="28272" ht="14.25" customHeight="1">
      <c r="A28272" s="5"/>
      <c r="B28272" s="5"/>
      <c r="C28272" s="5" t="str">
        <f>IFERROR(__xludf.DUMMYFUNCTION("""COMPUTED_VALUE"""),"")</f>
        <v/>
      </c>
      <c r="D28272" s="5">
        <v>0.0</v>
      </c>
    </row>
    <row r="28273" ht="14.25" customHeight="1">
      <c r="A28273" s="5"/>
      <c r="B28273" s="5"/>
      <c r="C28273" s="5" t="str">
        <f>IFERROR(__xludf.DUMMYFUNCTION("""COMPUTED_VALUE"""),"")</f>
        <v/>
      </c>
      <c r="D28273" s="5">
        <v>0.0</v>
      </c>
    </row>
    <row r="28274" ht="14.25" customHeight="1">
      <c r="A28274" s="5"/>
      <c r="B28274" s="5"/>
      <c r="C28274" s="5" t="str">
        <f>IFERROR(__xludf.DUMMYFUNCTION("""COMPUTED_VALUE"""),"")</f>
        <v/>
      </c>
      <c r="D28274" s="5">
        <v>0.0</v>
      </c>
    </row>
    <row r="28275" ht="14.25" customHeight="1">
      <c r="A28275" s="5"/>
      <c r="B28275" s="5"/>
      <c r="C28275" s="5" t="str">
        <f>IFERROR(__xludf.DUMMYFUNCTION("""COMPUTED_VALUE"""),"")</f>
        <v/>
      </c>
      <c r="D28275" s="5">
        <v>0.0</v>
      </c>
    </row>
    <row r="28276" ht="14.25" customHeight="1">
      <c r="A28276" s="5"/>
      <c r="B28276" s="5"/>
      <c r="C28276" s="5" t="str">
        <f>IFERROR(__xludf.DUMMYFUNCTION("""COMPUTED_VALUE"""),"")</f>
        <v/>
      </c>
      <c r="D28276" s="5">
        <v>0.0</v>
      </c>
    </row>
    <row r="28277" ht="14.25" customHeight="1">
      <c r="A28277" s="5"/>
      <c r="B28277" s="5"/>
      <c r="C28277" s="5" t="str">
        <f>IFERROR(__xludf.DUMMYFUNCTION("""COMPUTED_VALUE"""),"")</f>
        <v/>
      </c>
      <c r="D28277" s="5">
        <v>0.0</v>
      </c>
    </row>
    <row r="28278" ht="14.25" customHeight="1">
      <c r="A28278" s="5"/>
      <c r="B28278" s="5"/>
      <c r="C28278" s="5" t="str">
        <f>IFERROR(__xludf.DUMMYFUNCTION("""COMPUTED_VALUE"""),"")</f>
        <v/>
      </c>
      <c r="D28278" s="5">
        <v>0.0</v>
      </c>
    </row>
    <row r="28279" ht="14.25" customHeight="1">
      <c r="A28279" s="5"/>
      <c r="B28279" s="5"/>
      <c r="C28279" s="5" t="str">
        <f>IFERROR(__xludf.DUMMYFUNCTION("""COMPUTED_VALUE"""),"")</f>
        <v/>
      </c>
      <c r="D28279" s="5">
        <v>0.0</v>
      </c>
    </row>
    <row r="28280" ht="14.25" customHeight="1">
      <c r="A28280" s="5"/>
      <c r="B28280" s="5"/>
      <c r="C28280" s="5" t="str">
        <f>IFERROR(__xludf.DUMMYFUNCTION("""COMPUTED_VALUE"""),"")</f>
        <v/>
      </c>
      <c r="D28280" s="5">
        <v>0.0</v>
      </c>
    </row>
    <row r="28281" ht="14.25" customHeight="1">
      <c r="A28281" s="5"/>
      <c r="B28281" s="5"/>
      <c r="C28281" s="5" t="str">
        <f>IFERROR(__xludf.DUMMYFUNCTION("""COMPUTED_VALUE"""),"")</f>
        <v/>
      </c>
      <c r="D28281" s="5">
        <v>0.0</v>
      </c>
    </row>
    <row r="28282" ht="14.25" customHeight="1">
      <c r="A28282" s="5"/>
      <c r="B28282" s="5"/>
      <c r="C28282" s="5" t="str">
        <f>IFERROR(__xludf.DUMMYFUNCTION("""COMPUTED_VALUE"""),"")</f>
        <v/>
      </c>
      <c r="D28282" s="5">
        <v>0.0</v>
      </c>
    </row>
    <row r="28283" ht="14.25" customHeight="1">
      <c r="A28283" s="5"/>
      <c r="B28283" s="5"/>
      <c r="C28283" s="5" t="str">
        <f>IFERROR(__xludf.DUMMYFUNCTION("""COMPUTED_VALUE"""),"")</f>
        <v/>
      </c>
      <c r="D28283" s="5">
        <v>0.0</v>
      </c>
    </row>
    <row r="28284" ht="14.25" customHeight="1">
      <c r="A28284" s="5"/>
      <c r="B28284" s="5"/>
      <c r="C28284" s="5" t="str">
        <f>IFERROR(__xludf.DUMMYFUNCTION("""COMPUTED_VALUE"""),"")</f>
        <v/>
      </c>
      <c r="D28284" s="5">
        <v>0.0</v>
      </c>
    </row>
    <row r="28285" ht="14.25" customHeight="1">
      <c r="A28285" s="5"/>
      <c r="B28285" s="5"/>
      <c r="C28285" s="5" t="str">
        <f>IFERROR(__xludf.DUMMYFUNCTION("""COMPUTED_VALUE"""),"")</f>
        <v/>
      </c>
      <c r="D28285" s="5">
        <v>0.0</v>
      </c>
    </row>
    <row r="28286" ht="14.25" customHeight="1">
      <c r="A28286" s="5"/>
      <c r="B28286" s="5"/>
      <c r="C28286" s="5" t="str">
        <f>IFERROR(__xludf.DUMMYFUNCTION("""COMPUTED_VALUE"""),"")</f>
        <v/>
      </c>
      <c r="D28286" s="5">
        <v>0.0</v>
      </c>
    </row>
    <row r="28287" ht="14.25" customHeight="1">
      <c r="A28287" s="5"/>
      <c r="B28287" s="5"/>
      <c r="C28287" s="5" t="str">
        <f>IFERROR(__xludf.DUMMYFUNCTION("""COMPUTED_VALUE"""),"")</f>
        <v/>
      </c>
      <c r="D28287" s="5">
        <v>0.0</v>
      </c>
    </row>
    <row r="28288" ht="14.25" customHeight="1">
      <c r="A28288" s="5"/>
      <c r="B28288" s="5"/>
      <c r="C28288" s="5" t="str">
        <f>IFERROR(__xludf.DUMMYFUNCTION("""COMPUTED_VALUE"""),"")</f>
        <v/>
      </c>
      <c r="D28288" s="5">
        <v>0.0</v>
      </c>
    </row>
    <row r="28289" ht="14.25" customHeight="1">
      <c r="A28289" s="5"/>
      <c r="B28289" s="5"/>
      <c r="C28289" s="5" t="str">
        <f>IFERROR(__xludf.DUMMYFUNCTION("""COMPUTED_VALUE"""),"")</f>
        <v/>
      </c>
      <c r="D28289" s="5">
        <v>0.0</v>
      </c>
    </row>
    <row r="28290" ht="14.25" customHeight="1">
      <c r="A28290" s="5"/>
      <c r="B28290" s="5"/>
      <c r="C28290" s="5" t="str">
        <f>IFERROR(__xludf.DUMMYFUNCTION("""COMPUTED_VALUE"""),"")</f>
        <v/>
      </c>
      <c r="D28290" s="5">
        <v>0.0</v>
      </c>
    </row>
    <row r="28291" ht="14.25" customHeight="1">
      <c r="A28291" s="5"/>
      <c r="B28291" s="5"/>
      <c r="C28291" s="5" t="str">
        <f>IFERROR(__xludf.DUMMYFUNCTION("""COMPUTED_VALUE"""),"")</f>
        <v/>
      </c>
      <c r="D28291" s="5">
        <v>0.0</v>
      </c>
    </row>
    <row r="28292" ht="14.25" customHeight="1">
      <c r="A28292" s="5"/>
      <c r="B28292" s="5"/>
      <c r="C28292" s="5" t="str">
        <f>IFERROR(__xludf.DUMMYFUNCTION("""COMPUTED_VALUE"""),"")</f>
        <v/>
      </c>
      <c r="D28292" s="5">
        <v>0.0</v>
      </c>
    </row>
    <row r="28293" ht="14.25" customHeight="1">
      <c r="A28293" s="5"/>
      <c r="B28293" s="5"/>
      <c r="C28293" s="5" t="str">
        <f>IFERROR(__xludf.DUMMYFUNCTION("""COMPUTED_VALUE"""),"")</f>
        <v/>
      </c>
      <c r="D28293" s="5">
        <v>0.0</v>
      </c>
    </row>
    <row r="28294" ht="14.25" customHeight="1">
      <c r="A28294" s="5"/>
      <c r="B28294" s="5"/>
      <c r="C28294" s="5" t="str">
        <f>IFERROR(__xludf.DUMMYFUNCTION("""COMPUTED_VALUE"""),"")</f>
        <v/>
      </c>
      <c r="D28294" s="5">
        <v>0.0</v>
      </c>
    </row>
    <row r="28295" ht="14.25" customHeight="1">
      <c r="A28295" s="5"/>
      <c r="B28295" s="5"/>
      <c r="C28295" s="5" t="str">
        <f>IFERROR(__xludf.DUMMYFUNCTION("""COMPUTED_VALUE"""),"")</f>
        <v/>
      </c>
      <c r="D28295" s="5">
        <v>0.0</v>
      </c>
    </row>
    <row r="28296" ht="14.25" customHeight="1">
      <c r="A28296" s="5"/>
      <c r="B28296" s="5"/>
      <c r="C28296" s="5" t="str">
        <f>IFERROR(__xludf.DUMMYFUNCTION("""COMPUTED_VALUE"""),"")</f>
        <v/>
      </c>
      <c r="D28296" s="5">
        <v>0.0</v>
      </c>
    </row>
    <row r="28297" ht="14.25" customHeight="1">
      <c r="A28297" s="5"/>
      <c r="B28297" s="5"/>
      <c r="C28297" s="5" t="str">
        <f>IFERROR(__xludf.DUMMYFUNCTION("""COMPUTED_VALUE"""),"")</f>
        <v/>
      </c>
      <c r="D28297" s="5">
        <v>0.0</v>
      </c>
    </row>
    <row r="28298" ht="14.25" customHeight="1">
      <c r="A28298" s="5"/>
      <c r="B28298" s="5"/>
      <c r="C28298" s="5" t="str">
        <f>IFERROR(__xludf.DUMMYFUNCTION("""COMPUTED_VALUE"""),"")</f>
        <v/>
      </c>
      <c r="D28298" s="5">
        <v>0.0</v>
      </c>
    </row>
    <row r="28299" ht="14.25" customHeight="1">
      <c r="A28299" s="5"/>
      <c r="B28299" s="5"/>
      <c r="C28299" s="5" t="str">
        <f>IFERROR(__xludf.DUMMYFUNCTION("""COMPUTED_VALUE"""),"")</f>
        <v/>
      </c>
      <c r="D28299" s="5">
        <v>0.0</v>
      </c>
    </row>
    <row r="28300" ht="14.25" customHeight="1">
      <c r="A28300" s="5"/>
      <c r="B28300" s="5"/>
      <c r="C28300" s="5" t="str">
        <f>IFERROR(__xludf.DUMMYFUNCTION("""COMPUTED_VALUE"""),"")</f>
        <v/>
      </c>
      <c r="D28300" s="5">
        <v>0.0</v>
      </c>
    </row>
    <row r="28301" ht="14.25" customHeight="1">
      <c r="A28301" s="5"/>
      <c r="B28301" s="5"/>
      <c r="C28301" s="5" t="str">
        <f>IFERROR(__xludf.DUMMYFUNCTION("""COMPUTED_VALUE"""),"")</f>
        <v/>
      </c>
      <c r="D28301" s="5">
        <v>0.0</v>
      </c>
    </row>
    <row r="28302" ht="14.25" customHeight="1">
      <c r="A28302" s="5"/>
      <c r="B28302" s="5"/>
      <c r="C28302" s="5" t="str">
        <f>IFERROR(__xludf.DUMMYFUNCTION("""COMPUTED_VALUE"""),"")</f>
        <v/>
      </c>
      <c r="D28302" s="5">
        <v>0.0</v>
      </c>
    </row>
    <row r="28303" ht="14.25" customHeight="1">
      <c r="A28303" s="5"/>
      <c r="B28303" s="5"/>
      <c r="C28303" s="5" t="str">
        <f>IFERROR(__xludf.DUMMYFUNCTION("""COMPUTED_VALUE"""),"")</f>
        <v/>
      </c>
      <c r="D28303" s="5">
        <v>0.0</v>
      </c>
    </row>
    <row r="28304" ht="14.25" customHeight="1">
      <c r="A28304" s="5"/>
      <c r="B28304" s="5"/>
      <c r="C28304" s="5" t="str">
        <f>IFERROR(__xludf.DUMMYFUNCTION("""COMPUTED_VALUE"""),"")</f>
        <v/>
      </c>
      <c r="D28304" s="5">
        <v>0.0</v>
      </c>
    </row>
    <row r="28305" ht="14.25" customHeight="1">
      <c r="A28305" s="5"/>
      <c r="B28305" s="5"/>
      <c r="C28305" s="5" t="str">
        <f>IFERROR(__xludf.DUMMYFUNCTION("""COMPUTED_VALUE"""),"")</f>
        <v/>
      </c>
      <c r="D28305" s="5">
        <v>0.0</v>
      </c>
    </row>
    <row r="28306" ht="14.25" customHeight="1">
      <c r="A28306" s="5"/>
      <c r="B28306" s="5"/>
      <c r="C28306" s="5" t="str">
        <f>IFERROR(__xludf.DUMMYFUNCTION("""COMPUTED_VALUE"""),"")</f>
        <v/>
      </c>
      <c r="D28306" s="5">
        <v>0.0</v>
      </c>
    </row>
    <row r="28307" ht="14.25" customHeight="1">
      <c r="A28307" s="5"/>
      <c r="B28307" s="5"/>
      <c r="C28307" s="5" t="str">
        <f>IFERROR(__xludf.DUMMYFUNCTION("""COMPUTED_VALUE"""),"")</f>
        <v/>
      </c>
      <c r="D28307" s="5">
        <v>0.0</v>
      </c>
    </row>
    <row r="28308" ht="14.25" customHeight="1">
      <c r="A28308" s="5"/>
      <c r="B28308" s="5"/>
      <c r="C28308" s="5" t="str">
        <f>IFERROR(__xludf.DUMMYFUNCTION("""COMPUTED_VALUE"""),"")</f>
        <v/>
      </c>
      <c r="D28308" s="5">
        <v>0.0</v>
      </c>
    </row>
    <row r="28309" ht="14.25" customHeight="1">
      <c r="A28309" s="5"/>
      <c r="B28309" s="5"/>
      <c r="C28309" s="5" t="str">
        <f>IFERROR(__xludf.DUMMYFUNCTION("""COMPUTED_VALUE"""),"")</f>
        <v/>
      </c>
      <c r="D28309" s="5">
        <v>0.0</v>
      </c>
    </row>
    <row r="28310" ht="14.25" customHeight="1">
      <c r="A28310" s="5"/>
      <c r="B28310" s="5"/>
      <c r="C28310" s="5" t="str">
        <f>IFERROR(__xludf.DUMMYFUNCTION("""COMPUTED_VALUE"""),"")</f>
        <v/>
      </c>
      <c r="D28310" s="5">
        <v>0.0</v>
      </c>
    </row>
    <row r="28311" ht="14.25" customHeight="1">
      <c r="A28311" s="5"/>
      <c r="B28311" s="5"/>
      <c r="C28311" s="5" t="str">
        <f>IFERROR(__xludf.DUMMYFUNCTION("""COMPUTED_VALUE"""),"")</f>
        <v/>
      </c>
      <c r="D28311" s="5">
        <v>0.0</v>
      </c>
    </row>
    <row r="28312" ht="14.25" customHeight="1">
      <c r="A28312" s="5"/>
      <c r="B28312" s="5"/>
      <c r="C28312" s="5" t="str">
        <f>IFERROR(__xludf.DUMMYFUNCTION("""COMPUTED_VALUE"""),"")</f>
        <v/>
      </c>
      <c r="D28312" s="5">
        <v>0.0</v>
      </c>
    </row>
    <row r="28313" ht="14.25" customHeight="1">
      <c r="A28313" s="5"/>
      <c r="B28313" s="5"/>
      <c r="C28313" s="5" t="str">
        <f>IFERROR(__xludf.DUMMYFUNCTION("""COMPUTED_VALUE"""),"")</f>
        <v/>
      </c>
      <c r="D28313" s="5">
        <v>0.0</v>
      </c>
    </row>
    <row r="28314" ht="14.25" customHeight="1">
      <c r="A28314" s="5"/>
      <c r="B28314" s="5"/>
      <c r="C28314" s="5" t="str">
        <f>IFERROR(__xludf.DUMMYFUNCTION("""COMPUTED_VALUE"""),"")</f>
        <v/>
      </c>
      <c r="D28314" s="5">
        <v>0.0</v>
      </c>
    </row>
    <row r="28315" ht="14.25" customHeight="1">
      <c r="A28315" s="5"/>
      <c r="B28315" s="5"/>
      <c r="C28315" s="5" t="str">
        <f>IFERROR(__xludf.DUMMYFUNCTION("""COMPUTED_VALUE"""),"")</f>
        <v/>
      </c>
      <c r="D28315" s="5">
        <v>0.0</v>
      </c>
    </row>
    <row r="28316" ht="14.25" customHeight="1">
      <c r="A28316" s="5"/>
      <c r="B28316" s="5"/>
      <c r="C28316" s="5" t="str">
        <f>IFERROR(__xludf.DUMMYFUNCTION("""COMPUTED_VALUE"""),"")</f>
        <v/>
      </c>
      <c r="D28316" s="5">
        <v>0.0</v>
      </c>
    </row>
    <row r="28317" ht="14.25" customHeight="1">
      <c r="A28317" s="5"/>
      <c r="B28317" s="5"/>
      <c r="C28317" s="5" t="str">
        <f>IFERROR(__xludf.DUMMYFUNCTION("""COMPUTED_VALUE"""),"")</f>
        <v/>
      </c>
      <c r="D28317" s="5">
        <v>0.0</v>
      </c>
    </row>
    <row r="28318" ht="14.25" customHeight="1">
      <c r="A28318" s="5"/>
      <c r="B28318" s="5"/>
      <c r="C28318" s="5" t="str">
        <f>IFERROR(__xludf.DUMMYFUNCTION("""COMPUTED_VALUE"""),"")</f>
        <v/>
      </c>
      <c r="D28318" s="5">
        <v>0.0</v>
      </c>
    </row>
    <row r="28319" ht="14.25" customHeight="1">
      <c r="A28319" s="5"/>
      <c r="B28319" s="5"/>
      <c r="C28319" s="5" t="str">
        <f>IFERROR(__xludf.DUMMYFUNCTION("""COMPUTED_VALUE"""),"")</f>
        <v/>
      </c>
      <c r="D28319" s="5">
        <v>0.0</v>
      </c>
    </row>
    <row r="28320" ht="14.25" customHeight="1">
      <c r="A28320" s="5"/>
      <c r="B28320" s="5"/>
      <c r="C28320" s="5" t="str">
        <f>IFERROR(__xludf.DUMMYFUNCTION("""COMPUTED_VALUE"""),"")</f>
        <v/>
      </c>
      <c r="D28320" s="5">
        <v>0.0</v>
      </c>
    </row>
    <row r="28321" ht="14.25" customHeight="1">
      <c r="A28321" s="5"/>
      <c r="B28321" s="5"/>
      <c r="C28321" s="5" t="str">
        <f>IFERROR(__xludf.DUMMYFUNCTION("""COMPUTED_VALUE"""),"")</f>
        <v/>
      </c>
      <c r="D28321" s="5">
        <v>0.0</v>
      </c>
    </row>
    <row r="28322" ht="14.25" customHeight="1">
      <c r="A28322" s="5"/>
      <c r="B28322" s="5"/>
      <c r="C28322" s="5" t="str">
        <f>IFERROR(__xludf.DUMMYFUNCTION("""COMPUTED_VALUE"""),"")</f>
        <v/>
      </c>
      <c r="D28322" s="5">
        <v>0.0</v>
      </c>
    </row>
    <row r="28323" ht="14.25" customHeight="1">
      <c r="A28323" s="5"/>
      <c r="B28323" s="5"/>
      <c r="C28323" s="5" t="str">
        <f>IFERROR(__xludf.DUMMYFUNCTION("""COMPUTED_VALUE"""),"")</f>
        <v/>
      </c>
      <c r="D28323" s="5">
        <v>0.0</v>
      </c>
    </row>
    <row r="28324" ht="14.25" customHeight="1">
      <c r="A28324" s="5"/>
      <c r="B28324" s="5"/>
      <c r="C28324" s="5" t="str">
        <f>IFERROR(__xludf.DUMMYFUNCTION("""COMPUTED_VALUE"""),"")</f>
        <v/>
      </c>
      <c r="D28324" s="5">
        <v>0.0</v>
      </c>
    </row>
    <row r="28325" ht="14.25" customHeight="1">
      <c r="A28325" s="5"/>
      <c r="B28325" s="5"/>
      <c r="C28325" s="5" t="str">
        <f>IFERROR(__xludf.DUMMYFUNCTION("""COMPUTED_VALUE"""),"")</f>
        <v/>
      </c>
      <c r="D28325" s="5">
        <v>0.0</v>
      </c>
    </row>
    <row r="28326" ht="14.25" customHeight="1">
      <c r="A28326" s="5"/>
      <c r="B28326" s="5"/>
      <c r="C28326" s="5" t="str">
        <f>IFERROR(__xludf.DUMMYFUNCTION("""COMPUTED_VALUE"""),"")</f>
        <v/>
      </c>
      <c r="D28326" s="5">
        <v>0.0</v>
      </c>
    </row>
    <row r="28327" ht="14.25" customHeight="1">
      <c r="A28327" s="5"/>
      <c r="B28327" s="5"/>
      <c r="C28327" s="5" t="str">
        <f>IFERROR(__xludf.DUMMYFUNCTION("""COMPUTED_VALUE"""),"")</f>
        <v/>
      </c>
      <c r="D28327" s="5">
        <v>0.0</v>
      </c>
    </row>
    <row r="28328" ht="14.25" customHeight="1">
      <c r="A28328" s="5"/>
      <c r="B28328" s="5"/>
      <c r="C28328" s="5" t="str">
        <f>IFERROR(__xludf.DUMMYFUNCTION("""COMPUTED_VALUE"""),"")</f>
        <v/>
      </c>
      <c r="D28328" s="5">
        <v>0.0</v>
      </c>
    </row>
    <row r="28329" ht="14.25" customHeight="1">
      <c r="A28329" s="5"/>
      <c r="B28329" s="5"/>
      <c r="C28329" s="5" t="str">
        <f>IFERROR(__xludf.DUMMYFUNCTION("""COMPUTED_VALUE"""),"")</f>
        <v/>
      </c>
      <c r="D28329" s="5">
        <v>0.0</v>
      </c>
    </row>
    <row r="28330" ht="14.25" customHeight="1">
      <c r="A28330" s="5"/>
      <c r="B28330" s="5"/>
      <c r="C28330" s="5" t="str">
        <f>IFERROR(__xludf.DUMMYFUNCTION("""COMPUTED_VALUE"""),"")</f>
        <v/>
      </c>
      <c r="D28330" s="5">
        <v>0.0</v>
      </c>
    </row>
    <row r="28331" ht="14.25" customHeight="1">
      <c r="A28331" s="5"/>
      <c r="B28331" s="5"/>
      <c r="C28331" s="5" t="str">
        <f>IFERROR(__xludf.DUMMYFUNCTION("""COMPUTED_VALUE"""),"")</f>
        <v/>
      </c>
      <c r="D28331" s="5">
        <v>0.0</v>
      </c>
    </row>
    <row r="28332" ht="14.25" customHeight="1">
      <c r="A28332" s="5"/>
      <c r="B28332" s="5"/>
      <c r="C28332" s="5" t="str">
        <f>IFERROR(__xludf.DUMMYFUNCTION("""COMPUTED_VALUE"""),"")</f>
        <v/>
      </c>
      <c r="D28332" s="5">
        <v>0.0</v>
      </c>
    </row>
    <row r="28333" ht="14.25" customHeight="1">
      <c r="A28333" s="5"/>
      <c r="B28333" s="5"/>
      <c r="C28333" s="5" t="str">
        <f>IFERROR(__xludf.DUMMYFUNCTION("""COMPUTED_VALUE"""),"")</f>
        <v/>
      </c>
      <c r="D28333" s="5">
        <v>0.0</v>
      </c>
    </row>
    <row r="28334" ht="14.25" customHeight="1">
      <c r="A28334" s="5"/>
      <c r="B28334" s="5"/>
      <c r="C28334" s="5" t="str">
        <f>IFERROR(__xludf.DUMMYFUNCTION("""COMPUTED_VALUE"""),"")</f>
        <v/>
      </c>
      <c r="D28334" s="5">
        <v>0.0</v>
      </c>
    </row>
    <row r="28335" ht="14.25" customHeight="1">
      <c r="A28335" s="5"/>
      <c r="B28335" s="5"/>
      <c r="C28335" s="5" t="str">
        <f>IFERROR(__xludf.DUMMYFUNCTION("""COMPUTED_VALUE"""),"")</f>
        <v/>
      </c>
      <c r="D28335" s="5">
        <v>0.0</v>
      </c>
    </row>
    <row r="28336" ht="14.25" customHeight="1">
      <c r="A28336" s="5"/>
      <c r="B28336" s="5"/>
      <c r="C28336" s="5" t="str">
        <f>IFERROR(__xludf.DUMMYFUNCTION("""COMPUTED_VALUE"""),"")</f>
        <v/>
      </c>
      <c r="D28336" s="5">
        <v>0.0</v>
      </c>
    </row>
    <row r="28337" ht="14.25" customHeight="1">
      <c r="A28337" s="5"/>
      <c r="B28337" s="5"/>
      <c r="C28337" s="5" t="str">
        <f>IFERROR(__xludf.DUMMYFUNCTION("""COMPUTED_VALUE"""),"")</f>
        <v/>
      </c>
      <c r="D28337" s="5">
        <v>0.0</v>
      </c>
    </row>
    <row r="28338" ht="14.25" customHeight="1">
      <c r="A28338" s="5"/>
      <c r="B28338" s="5"/>
      <c r="C28338" s="5" t="str">
        <f>IFERROR(__xludf.DUMMYFUNCTION("""COMPUTED_VALUE"""),"")</f>
        <v/>
      </c>
      <c r="D28338" s="5">
        <v>0.0</v>
      </c>
    </row>
    <row r="28339" ht="14.25" customHeight="1">
      <c r="A28339" s="5"/>
      <c r="B28339" s="5"/>
      <c r="C28339" s="5" t="str">
        <f>IFERROR(__xludf.DUMMYFUNCTION("""COMPUTED_VALUE"""),"")</f>
        <v/>
      </c>
      <c r="D28339" s="5">
        <v>0.0</v>
      </c>
    </row>
    <row r="28340" ht="14.25" customHeight="1">
      <c r="A28340" s="5"/>
      <c r="B28340" s="5"/>
      <c r="C28340" s="5" t="str">
        <f>IFERROR(__xludf.DUMMYFUNCTION("""COMPUTED_VALUE"""),"")</f>
        <v/>
      </c>
      <c r="D28340" s="5">
        <v>0.0</v>
      </c>
    </row>
    <row r="28341" ht="14.25" customHeight="1">
      <c r="A28341" s="5"/>
      <c r="B28341" s="5"/>
      <c r="C28341" s="5" t="str">
        <f>IFERROR(__xludf.DUMMYFUNCTION("""COMPUTED_VALUE"""),"")</f>
        <v/>
      </c>
      <c r="D28341" s="5">
        <v>0.0</v>
      </c>
    </row>
    <row r="28342" ht="14.25" customHeight="1">
      <c r="A28342" s="5"/>
      <c r="B28342" s="5"/>
      <c r="C28342" s="5" t="str">
        <f>IFERROR(__xludf.DUMMYFUNCTION("""COMPUTED_VALUE"""),"")</f>
        <v/>
      </c>
      <c r="D28342" s="5">
        <v>0.0</v>
      </c>
    </row>
    <row r="28343" ht="14.25" customHeight="1">
      <c r="A28343" s="5"/>
      <c r="B28343" s="5"/>
      <c r="C28343" s="5" t="str">
        <f>IFERROR(__xludf.DUMMYFUNCTION("""COMPUTED_VALUE"""),"")</f>
        <v/>
      </c>
      <c r="D28343" s="5">
        <v>0.0</v>
      </c>
    </row>
    <row r="28344" ht="14.25" customHeight="1">
      <c r="A28344" s="5"/>
      <c r="B28344" s="5"/>
      <c r="C28344" s="5" t="str">
        <f>IFERROR(__xludf.DUMMYFUNCTION("""COMPUTED_VALUE"""),"")</f>
        <v/>
      </c>
      <c r="D28344" s="5">
        <v>0.0</v>
      </c>
    </row>
    <row r="28345" ht="14.25" customHeight="1">
      <c r="A28345" s="5"/>
      <c r="B28345" s="5"/>
      <c r="C28345" s="5" t="str">
        <f>IFERROR(__xludf.DUMMYFUNCTION("""COMPUTED_VALUE"""),"")</f>
        <v/>
      </c>
      <c r="D28345" s="5">
        <v>0.0</v>
      </c>
    </row>
    <row r="28346" ht="14.25" customHeight="1">
      <c r="A28346" s="5"/>
      <c r="B28346" s="5"/>
      <c r="C28346" s="5" t="str">
        <f>IFERROR(__xludf.DUMMYFUNCTION("""COMPUTED_VALUE"""),"")</f>
        <v/>
      </c>
      <c r="D28346" s="5">
        <v>0.0</v>
      </c>
    </row>
    <row r="28347" ht="14.25" customHeight="1">
      <c r="A28347" s="5"/>
      <c r="B28347" s="5"/>
      <c r="C28347" s="5" t="str">
        <f>IFERROR(__xludf.DUMMYFUNCTION("""COMPUTED_VALUE"""),"")</f>
        <v/>
      </c>
      <c r="D28347" s="5">
        <v>0.0</v>
      </c>
    </row>
    <row r="28348" ht="14.25" customHeight="1">
      <c r="A28348" s="5"/>
      <c r="B28348" s="5"/>
      <c r="C28348" s="5" t="str">
        <f>IFERROR(__xludf.DUMMYFUNCTION("""COMPUTED_VALUE"""),"")</f>
        <v/>
      </c>
      <c r="D28348" s="5">
        <v>0.0</v>
      </c>
    </row>
    <row r="28349" ht="14.25" customHeight="1">
      <c r="A28349" s="5"/>
      <c r="B28349" s="5"/>
      <c r="C28349" s="5" t="str">
        <f>IFERROR(__xludf.DUMMYFUNCTION("""COMPUTED_VALUE"""),"")</f>
        <v/>
      </c>
      <c r="D28349" s="5">
        <v>0.0</v>
      </c>
    </row>
    <row r="28350" ht="14.25" customHeight="1">
      <c r="A28350" s="5"/>
      <c r="B28350" s="5"/>
      <c r="C28350" s="5" t="str">
        <f>IFERROR(__xludf.DUMMYFUNCTION("""COMPUTED_VALUE"""),"")</f>
        <v/>
      </c>
      <c r="D28350" s="5">
        <v>0.0</v>
      </c>
    </row>
    <row r="28351" ht="14.25" customHeight="1">
      <c r="A28351" s="5"/>
      <c r="B28351" s="5"/>
      <c r="C28351" s="5" t="str">
        <f>IFERROR(__xludf.DUMMYFUNCTION("""COMPUTED_VALUE"""),"")</f>
        <v/>
      </c>
      <c r="D28351" s="5">
        <v>0.0</v>
      </c>
    </row>
    <row r="28352" ht="14.25" customHeight="1">
      <c r="A28352" s="5"/>
      <c r="B28352" s="5"/>
      <c r="C28352" s="5" t="str">
        <f>IFERROR(__xludf.DUMMYFUNCTION("""COMPUTED_VALUE"""),"")</f>
        <v/>
      </c>
      <c r="D28352" s="5">
        <v>0.0</v>
      </c>
    </row>
    <row r="28353" ht="14.25" customHeight="1">
      <c r="A28353" s="5"/>
      <c r="B28353" s="5"/>
      <c r="C28353" s="5" t="str">
        <f>IFERROR(__xludf.DUMMYFUNCTION("""COMPUTED_VALUE"""),"")</f>
        <v/>
      </c>
      <c r="D28353" s="5">
        <v>0.0</v>
      </c>
    </row>
    <row r="28354" ht="14.25" customHeight="1">
      <c r="A28354" s="5"/>
      <c r="B28354" s="5"/>
      <c r="C28354" s="5" t="str">
        <f>IFERROR(__xludf.DUMMYFUNCTION("""COMPUTED_VALUE"""),"")</f>
        <v/>
      </c>
      <c r="D28354" s="5">
        <v>0.0</v>
      </c>
    </row>
    <row r="28355" ht="14.25" customHeight="1">
      <c r="A28355" s="5"/>
      <c r="B28355" s="5"/>
      <c r="C28355" s="5" t="str">
        <f>IFERROR(__xludf.DUMMYFUNCTION("""COMPUTED_VALUE"""),"")</f>
        <v/>
      </c>
      <c r="D28355" s="5">
        <v>0.0</v>
      </c>
    </row>
    <row r="28356" ht="14.25" customHeight="1">
      <c r="A28356" s="5"/>
      <c r="B28356" s="5"/>
      <c r="C28356" s="5" t="str">
        <f>IFERROR(__xludf.DUMMYFUNCTION("""COMPUTED_VALUE"""),"")</f>
        <v/>
      </c>
      <c r="D28356" s="5">
        <v>0.0</v>
      </c>
    </row>
    <row r="28357" ht="14.25" customHeight="1">
      <c r="A28357" s="5"/>
      <c r="B28357" s="5"/>
      <c r="C28357" s="5" t="str">
        <f>IFERROR(__xludf.DUMMYFUNCTION("""COMPUTED_VALUE"""),"")</f>
        <v/>
      </c>
      <c r="D28357" s="5">
        <v>0.0</v>
      </c>
    </row>
    <row r="28358" ht="14.25" customHeight="1">
      <c r="A28358" s="5"/>
      <c r="B28358" s="5"/>
      <c r="C28358" s="5" t="str">
        <f>IFERROR(__xludf.DUMMYFUNCTION("""COMPUTED_VALUE"""),"")</f>
        <v/>
      </c>
      <c r="D28358" s="5">
        <v>0.0</v>
      </c>
    </row>
    <row r="28359" ht="14.25" customHeight="1">
      <c r="A28359" s="5"/>
      <c r="B28359" s="5"/>
      <c r="C28359" s="5" t="str">
        <f>IFERROR(__xludf.DUMMYFUNCTION("""COMPUTED_VALUE"""),"")</f>
        <v/>
      </c>
      <c r="D28359" s="5">
        <v>0.0</v>
      </c>
    </row>
    <row r="28360" ht="14.25" customHeight="1">
      <c r="A28360" s="5"/>
      <c r="B28360" s="5"/>
      <c r="C28360" s="5" t="str">
        <f>IFERROR(__xludf.DUMMYFUNCTION("""COMPUTED_VALUE"""),"")</f>
        <v/>
      </c>
      <c r="D28360" s="5">
        <v>0.0</v>
      </c>
    </row>
    <row r="28361" ht="14.25" customHeight="1">
      <c r="A28361" s="5"/>
      <c r="B28361" s="5"/>
      <c r="C28361" s="5" t="str">
        <f>IFERROR(__xludf.DUMMYFUNCTION("""COMPUTED_VALUE"""),"")</f>
        <v/>
      </c>
      <c r="D28361" s="5">
        <v>0.0</v>
      </c>
    </row>
    <row r="28362" ht="14.25" customHeight="1">
      <c r="A28362" s="5"/>
      <c r="B28362" s="5"/>
      <c r="C28362" s="5" t="str">
        <f>IFERROR(__xludf.DUMMYFUNCTION("""COMPUTED_VALUE"""),"")</f>
        <v/>
      </c>
      <c r="D28362" s="5">
        <v>0.0</v>
      </c>
    </row>
    <row r="28363" ht="14.25" customHeight="1">
      <c r="A28363" s="5"/>
      <c r="B28363" s="5"/>
      <c r="C28363" s="5" t="str">
        <f>IFERROR(__xludf.DUMMYFUNCTION("""COMPUTED_VALUE"""),"")</f>
        <v/>
      </c>
      <c r="D28363" s="5">
        <v>0.0</v>
      </c>
    </row>
    <row r="28364" ht="14.25" customHeight="1">
      <c r="A28364" s="5"/>
      <c r="B28364" s="5"/>
      <c r="C28364" s="5" t="str">
        <f>IFERROR(__xludf.DUMMYFUNCTION("""COMPUTED_VALUE"""),"")</f>
        <v/>
      </c>
      <c r="D28364" s="5">
        <v>0.0</v>
      </c>
    </row>
    <row r="28365" ht="14.25" customHeight="1">
      <c r="A28365" s="5"/>
      <c r="B28365" s="5"/>
      <c r="C28365" s="5" t="str">
        <f>IFERROR(__xludf.DUMMYFUNCTION("""COMPUTED_VALUE"""),"")</f>
        <v/>
      </c>
      <c r="D28365" s="5">
        <v>0.0</v>
      </c>
    </row>
    <row r="28366" ht="14.25" customHeight="1">
      <c r="A28366" s="5"/>
      <c r="B28366" s="5"/>
      <c r="C28366" s="5" t="str">
        <f>IFERROR(__xludf.DUMMYFUNCTION("""COMPUTED_VALUE"""),"")</f>
        <v/>
      </c>
      <c r="D28366" s="5">
        <v>0.0</v>
      </c>
    </row>
    <row r="28367" ht="14.25" customHeight="1">
      <c r="A28367" s="5"/>
      <c r="B28367" s="5"/>
      <c r="C28367" s="5" t="str">
        <f>IFERROR(__xludf.DUMMYFUNCTION("""COMPUTED_VALUE"""),"")</f>
        <v/>
      </c>
      <c r="D28367" s="5">
        <v>0.0</v>
      </c>
    </row>
    <row r="28368" ht="14.25" customHeight="1">
      <c r="A28368" s="5"/>
      <c r="B28368" s="5"/>
      <c r="C28368" s="5" t="str">
        <f>IFERROR(__xludf.DUMMYFUNCTION("""COMPUTED_VALUE"""),"")</f>
        <v/>
      </c>
      <c r="D28368" s="5">
        <v>0.0</v>
      </c>
    </row>
    <row r="28369" ht="14.25" customHeight="1">
      <c r="A28369" s="5"/>
      <c r="B28369" s="5"/>
      <c r="C28369" s="5" t="str">
        <f>IFERROR(__xludf.DUMMYFUNCTION("""COMPUTED_VALUE"""),"")</f>
        <v/>
      </c>
      <c r="D28369" s="5">
        <v>0.0</v>
      </c>
    </row>
    <row r="28370" ht="14.25" customHeight="1">
      <c r="A28370" s="5"/>
      <c r="B28370" s="5"/>
      <c r="C28370" s="5" t="str">
        <f>IFERROR(__xludf.DUMMYFUNCTION("""COMPUTED_VALUE"""),"")</f>
        <v/>
      </c>
      <c r="D28370" s="5">
        <v>0.0</v>
      </c>
    </row>
    <row r="28371" ht="14.25" customHeight="1">
      <c r="A28371" s="5"/>
      <c r="B28371" s="5"/>
      <c r="C28371" s="5" t="str">
        <f>IFERROR(__xludf.DUMMYFUNCTION("""COMPUTED_VALUE"""),"")</f>
        <v/>
      </c>
      <c r="D28371" s="5">
        <v>0.0</v>
      </c>
    </row>
    <row r="28372" ht="14.25" customHeight="1">
      <c r="A28372" s="5"/>
      <c r="B28372" s="5"/>
      <c r="C28372" s="5" t="str">
        <f>IFERROR(__xludf.DUMMYFUNCTION("""COMPUTED_VALUE"""),"")</f>
        <v/>
      </c>
      <c r="D28372" s="5">
        <v>0.0</v>
      </c>
    </row>
    <row r="28373" ht="14.25" customHeight="1">
      <c r="A28373" s="5"/>
      <c r="B28373" s="5"/>
      <c r="C28373" s="5" t="str">
        <f>IFERROR(__xludf.DUMMYFUNCTION("""COMPUTED_VALUE"""),"")</f>
        <v/>
      </c>
      <c r="D28373" s="5">
        <v>0.0</v>
      </c>
    </row>
    <row r="28374" ht="14.25" customHeight="1">
      <c r="A28374" s="5"/>
      <c r="B28374" s="5"/>
      <c r="C28374" s="5" t="str">
        <f>IFERROR(__xludf.DUMMYFUNCTION("""COMPUTED_VALUE"""),"")</f>
        <v/>
      </c>
      <c r="D28374" s="5">
        <v>0.0</v>
      </c>
    </row>
    <row r="28375" ht="14.25" customHeight="1">
      <c r="A28375" s="5"/>
      <c r="B28375" s="5"/>
      <c r="C28375" s="5" t="str">
        <f>IFERROR(__xludf.DUMMYFUNCTION("""COMPUTED_VALUE"""),"")</f>
        <v/>
      </c>
      <c r="D28375" s="5">
        <v>0.0</v>
      </c>
    </row>
    <row r="28376" ht="14.25" customHeight="1">
      <c r="A28376" s="5"/>
      <c r="B28376" s="5"/>
      <c r="C28376" s="5" t="str">
        <f>IFERROR(__xludf.DUMMYFUNCTION("""COMPUTED_VALUE"""),"")</f>
        <v/>
      </c>
      <c r="D28376" s="5">
        <v>0.0</v>
      </c>
    </row>
    <row r="28377" ht="14.25" customHeight="1">
      <c r="A28377" s="5"/>
      <c r="B28377" s="5"/>
      <c r="C28377" s="5" t="str">
        <f>IFERROR(__xludf.DUMMYFUNCTION("""COMPUTED_VALUE"""),"")</f>
        <v/>
      </c>
      <c r="D28377" s="5">
        <v>0.0</v>
      </c>
    </row>
    <row r="28378" ht="14.25" customHeight="1">
      <c r="A28378" s="5"/>
      <c r="B28378" s="5"/>
      <c r="C28378" s="5" t="str">
        <f>IFERROR(__xludf.DUMMYFUNCTION("""COMPUTED_VALUE"""),"")</f>
        <v/>
      </c>
      <c r="D28378" s="5">
        <v>0.0</v>
      </c>
    </row>
    <row r="28379" ht="14.25" customHeight="1">
      <c r="A28379" s="5"/>
      <c r="B28379" s="5"/>
      <c r="C28379" s="5" t="str">
        <f>IFERROR(__xludf.DUMMYFUNCTION("""COMPUTED_VALUE"""),"")</f>
        <v/>
      </c>
      <c r="D28379" s="5">
        <v>0.0</v>
      </c>
    </row>
    <row r="28380" ht="14.25" customHeight="1">
      <c r="A28380" s="5"/>
      <c r="B28380" s="5"/>
      <c r="C28380" s="5" t="str">
        <f>IFERROR(__xludf.DUMMYFUNCTION("""COMPUTED_VALUE"""),"")</f>
        <v/>
      </c>
      <c r="D28380" s="5">
        <v>0.0</v>
      </c>
    </row>
    <row r="28381" ht="14.25" customHeight="1">
      <c r="A28381" s="5"/>
      <c r="B28381" s="5"/>
      <c r="C28381" s="5" t="str">
        <f>IFERROR(__xludf.DUMMYFUNCTION("""COMPUTED_VALUE"""),"")</f>
        <v/>
      </c>
      <c r="D28381" s="5">
        <v>0.0</v>
      </c>
    </row>
    <row r="28382" ht="14.25" customHeight="1">
      <c r="A28382" s="5"/>
      <c r="B28382" s="5"/>
      <c r="C28382" s="5" t="str">
        <f>IFERROR(__xludf.DUMMYFUNCTION("""COMPUTED_VALUE"""),"")</f>
        <v/>
      </c>
      <c r="D28382" s="5">
        <v>0.0</v>
      </c>
    </row>
    <row r="28383" ht="14.25" customHeight="1">
      <c r="A28383" s="5"/>
      <c r="B28383" s="5"/>
      <c r="C28383" s="5" t="str">
        <f>IFERROR(__xludf.DUMMYFUNCTION("""COMPUTED_VALUE"""),"")</f>
        <v/>
      </c>
      <c r="D28383" s="5">
        <v>0.0</v>
      </c>
    </row>
    <row r="28384" ht="14.25" customHeight="1">
      <c r="A28384" s="5"/>
      <c r="B28384" s="5"/>
      <c r="C28384" s="5" t="str">
        <f>IFERROR(__xludf.DUMMYFUNCTION("""COMPUTED_VALUE"""),"")</f>
        <v/>
      </c>
      <c r="D28384" s="5">
        <v>0.0</v>
      </c>
    </row>
    <row r="28385" ht="14.25" customHeight="1">
      <c r="A28385" s="5"/>
      <c r="B28385" s="5"/>
      <c r="C28385" s="5" t="str">
        <f>IFERROR(__xludf.DUMMYFUNCTION("""COMPUTED_VALUE"""),"")</f>
        <v/>
      </c>
      <c r="D28385" s="5">
        <v>0.0</v>
      </c>
    </row>
    <row r="28386" ht="14.25" customHeight="1">
      <c r="A28386" s="5"/>
      <c r="B28386" s="5"/>
      <c r="C28386" s="5" t="str">
        <f>IFERROR(__xludf.DUMMYFUNCTION("""COMPUTED_VALUE"""),"")</f>
        <v/>
      </c>
      <c r="D28386" s="5">
        <v>0.0</v>
      </c>
    </row>
    <row r="28387" ht="14.25" customHeight="1">
      <c r="A28387" s="5"/>
      <c r="B28387" s="5"/>
      <c r="C28387" s="5" t="str">
        <f>IFERROR(__xludf.DUMMYFUNCTION("""COMPUTED_VALUE"""),"")</f>
        <v/>
      </c>
      <c r="D28387" s="5">
        <v>0.0</v>
      </c>
    </row>
    <row r="28388" ht="14.25" customHeight="1">
      <c r="A28388" s="5"/>
      <c r="B28388" s="5"/>
      <c r="C28388" s="5" t="str">
        <f>IFERROR(__xludf.DUMMYFUNCTION("""COMPUTED_VALUE"""),"")</f>
        <v/>
      </c>
      <c r="D28388" s="5">
        <v>0.0</v>
      </c>
    </row>
    <row r="28389" ht="14.25" customHeight="1">
      <c r="A28389" s="5"/>
      <c r="B28389" s="5"/>
      <c r="C28389" s="5" t="str">
        <f>IFERROR(__xludf.DUMMYFUNCTION("""COMPUTED_VALUE"""),"")</f>
        <v/>
      </c>
      <c r="D28389" s="5">
        <v>0.0</v>
      </c>
    </row>
    <row r="28390" ht="14.25" customHeight="1">
      <c r="A28390" s="5"/>
      <c r="B28390" s="5"/>
      <c r="C28390" s="5" t="str">
        <f>IFERROR(__xludf.DUMMYFUNCTION("""COMPUTED_VALUE"""),"")</f>
        <v/>
      </c>
      <c r="D28390" s="5">
        <v>0.0</v>
      </c>
    </row>
    <row r="28391" ht="14.25" customHeight="1">
      <c r="A28391" s="5"/>
      <c r="B28391" s="5"/>
      <c r="C28391" s="5" t="str">
        <f>IFERROR(__xludf.DUMMYFUNCTION("""COMPUTED_VALUE"""),"")</f>
        <v/>
      </c>
      <c r="D28391" s="5">
        <v>0.0</v>
      </c>
    </row>
    <row r="28392" ht="14.25" customHeight="1">
      <c r="A28392" s="5"/>
      <c r="B28392" s="5"/>
      <c r="C28392" s="5" t="str">
        <f>IFERROR(__xludf.DUMMYFUNCTION("""COMPUTED_VALUE"""),"")</f>
        <v/>
      </c>
      <c r="D28392" s="5">
        <v>0.0</v>
      </c>
    </row>
    <row r="28393" ht="14.25" customHeight="1">
      <c r="A28393" s="5"/>
      <c r="B28393" s="5"/>
      <c r="C28393" s="5" t="str">
        <f>IFERROR(__xludf.DUMMYFUNCTION("""COMPUTED_VALUE"""),"")</f>
        <v/>
      </c>
      <c r="D28393" s="5">
        <v>0.0</v>
      </c>
    </row>
    <row r="28394" ht="14.25" customHeight="1">
      <c r="A28394" s="5"/>
      <c r="B28394" s="5"/>
      <c r="C28394" s="5" t="str">
        <f>IFERROR(__xludf.DUMMYFUNCTION("""COMPUTED_VALUE"""),"")</f>
        <v/>
      </c>
      <c r="D28394" s="5">
        <v>0.0</v>
      </c>
    </row>
    <row r="28395" ht="14.25" customHeight="1">
      <c r="A28395" s="5"/>
      <c r="B28395" s="5"/>
      <c r="C28395" s="5" t="str">
        <f>IFERROR(__xludf.DUMMYFUNCTION("""COMPUTED_VALUE"""),"")</f>
        <v/>
      </c>
      <c r="D28395" s="5">
        <v>0.0</v>
      </c>
    </row>
    <row r="28396" ht="14.25" customHeight="1">
      <c r="A28396" s="5"/>
      <c r="B28396" s="5"/>
      <c r="C28396" s="5" t="str">
        <f>IFERROR(__xludf.DUMMYFUNCTION("""COMPUTED_VALUE"""),"")</f>
        <v/>
      </c>
      <c r="D28396" s="5">
        <v>0.0</v>
      </c>
    </row>
    <row r="28397" ht="14.25" customHeight="1">
      <c r="A28397" s="5"/>
      <c r="B28397" s="5"/>
      <c r="C28397" s="5" t="str">
        <f>IFERROR(__xludf.DUMMYFUNCTION("""COMPUTED_VALUE"""),"")</f>
        <v/>
      </c>
      <c r="D28397" s="5">
        <v>0.0</v>
      </c>
    </row>
    <row r="28398" ht="14.25" customHeight="1">
      <c r="A28398" s="5"/>
      <c r="B28398" s="5"/>
      <c r="C28398" s="5" t="str">
        <f>IFERROR(__xludf.DUMMYFUNCTION("""COMPUTED_VALUE"""),"")</f>
        <v/>
      </c>
      <c r="D28398" s="5">
        <v>0.0</v>
      </c>
    </row>
    <row r="28399" ht="14.25" customHeight="1">
      <c r="A28399" s="5"/>
      <c r="B28399" s="5"/>
      <c r="C28399" s="5" t="str">
        <f>IFERROR(__xludf.DUMMYFUNCTION("""COMPUTED_VALUE"""),"")</f>
        <v/>
      </c>
      <c r="D28399" s="5">
        <v>0.0</v>
      </c>
    </row>
    <row r="28400" ht="14.25" customHeight="1">
      <c r="A28400" s="5"/>
      <c r="B28400" s="5"/>
      <c r="C28400" s="5" t="str">
        <f>IFERROR(__xludf.DUMMYFUNCTION("""COMPUTED_VALUE"""),"")</f>
        <v/>
      </c>
      <c r="D28400" s="5">
        <v>0.0</v>
      </c>
    </row>
    <row r="28401" ht="14.25" customHeight="1">
      <c r="A28401" s="5"/>
      <c r="B28401" s="5"/>
      <c r="C28401" s="5" t="str">
        <f>IFERROR(__xludf.DUMMYFUNCTION("""COMPUTED_VALUE"""),"")</f>
        <v/>
      </c>
      <c r="D28401" s="5">
        <v>0.0</v>
      </c>
    </row>
    <row r="28402" ht="14.25" customHeight="1">
      <c r="A28402" s="5"/>
      <c r="B28402" s="5"/>
      <c r="C28402" s="5" t="str">
        <f>IFERROR(__xludf.DUMMYFUNCTION("""COMPUTED_VALUE"""),"")</f>
        <v/>
      </c>
      <c r="D28402" s="5">
        <v>0.0</v>
      </c>
    </row>
    <row r="28403" ht="14.25" customHeight="1">
      <c r="A28403" s="5"/>
      <c r="B28403" s="5"/>
      <c r="C28403" s="5" t="str">
        <f>IFERROR(__xludf.DUMMYFUNCTION("""COMPUTED_VALUE"""),"")</f>
        <v/>
      </c>
      <c r="D28403" s="5">
        <v>0.0</v>
      </c>
    </row>
    <row r="28404" ht="14.25" customHeight="1">
      <c r="A28404" s="5"/>
      <c r="B28404" s="5"/>
      <c r="C28404" s="5" t="str">
        <f>IFERROR(__xludf.DUMMYFUNCTION("""COMPUTED_VALUE"""),"")</f>
        <v/>
      </c>
      <c r="D28404" s="5">
        <v>0.0</v>
      </c>
    </row>
    <row r="28405" ht="14.25" customHeight="1">
      <c r="A28405" s="5"/>
      <c r="B28405" s="5"/>
      <c r="C28405" s="5" t="str">
        <f>IFERROR(__xludf.DUMMYFUNCTION("""COMPUTED_VALUE"""),"")</f>
        <v/>
      </c>
      <c r="D28405" s="5">
        <v>0.0</v>
      </c>
    </row>
    <row r="28406" ht="14.25" customHeight="1">
      <c r="A28406" s="5"/>
      <c r="B28406" s="5"/>
      <c r="C28406" s="5" t="str">
        <f>IFERROR(__xludf.DUMMYFUNCTION("""COMPUTED_VALUE"""),"")</f>
        <v/>
      </c>
      <c r="D28406" s="5">
        <v>0.0</v>
      </c>
    </row>
    <row r="28407" ht="14.25" customHeight="1">
      <c r="A28407" s="5"/>
      <c r="B28407" s="5"/>
      <c r="C28407" s="5" t="str">
        <f>IFERROR(__xludf.DUMMYFUNCTION("""COMPUTED_VALUE"""),"")</f>
        <v/>
      </c>
      <c r="D28407" s="5">
        <v>0.0</v>
      </c>
    </row>
    <row r="28408" ht="14.25" customHeight="1">
      <c r="A28408" s="5"/>
      <c r="B28408" s="5"/>
      <c r="C28408" s="5" t="str">
        <f>IFERROR(__xludf.DUMMYFUNCTION("""COMPUTED_VALUE"""),"")</f>
        <v/>
      </c>
      <c r="D28408" s="5">
        <v>0.0</v>
      </c>
    </row>
    <row r="28409" ht="14.25" customHeight="1">
      <c r="A28409" s="5"/>
      <c r="B28409" s="5"/>
      <c r="C28409" s="5" t="str">
        <f>IFERROR(__xludf.DUMMYFUNCTION("""COMPUTED_VALUE"""),"")</f>
        <v/>
      </c>
      <c r="D28409" s="5">
        <v>0.0</v>
      </c>
    </row>
    <row r="28410" ht="14.25" customHeight="1">
      <c r="A28410" s="5"/>
      <c r="B28410" s="5"/>
      <c r="C28410" s="5" t="str">
        <f>IFERROR(__xludf.DUMMYFUNCTION("""COMPUTED_VALUE"""),"")</f>
        <v/>
      </c>
      <c r="D28410" s="5">
        <v>0.0</v>
      </c>
    </row>
    <row r="28411" ht="14.25" customHeight="1">
      <c r="A28411" s="5"/>
      <c r="B28411" s="5"/>
      <c r="C28411" s="5" t="str">
        <f>IFERROR(__xludf.DUMMYFUNCTION("""COMPUTED_VALUE"""),"")</f>
        <v/>
      </c>
      <c r="D28411" s="5">
        <v>0.0</v>
      </c>
    </row>
    <row r="28412" ht="14.25" customHeight="1">
      <c r="A28412" s="5"/>
      <c r="B28412" s="5"/>
      <c r="C28412" s="5" t="str">
        <f>IFERROR(__xludf.DUMMYFUNCTION("""COMPUTED_VALUE"""),"")</f>
        <v/>
      </c>
      <c r="D28412" s="5">
        <v>0.0</v>
      </c>
    </row>
    <row r="28413" ht="14.25" customHeight="1">
      <c r="A28413" s="5"/>
      <c r="B28413" s="5"/>
      <c r="C28413" s="5" t="str">
        <f>IFERROR(__xludf.DUMMYFUNCTION("""COMPUTED_VALUE"""),"")</f>
        <v/>
      </c>
      <c r="D28413" s="5">
        <v>0.0</v>
      </c>
    </row>
    <row r="28414" ht="14.25" customHeight="1">
      <c r="A28414" s="5"/>
      <c r="B28414" s="5"/>
      <c r="C28414" s="5" t="str">
        <f>IFERROR(__xludf.DUMMYFUNCTION("""COMPUTED_VALUE"""),"")</f>
        <v/>
      </c>
      <c r="D28414" s="5">
        <v>0.0</v>
      </c>
    </row>
    <row r="28415" ht="14.25" customHeight="1">
      <c r="A28415" s="5"/>
      <c r="B28415" s="5"/>
      <c r="C28415" s="5" t="str">
        <f>IFERROR(__xludf.DUMMYFUNCTION("""COMPUTED_VALUE"""),"")</f>
        <v/>
      </c>
      <c r="D28415" s="5">
        <v>0.0</v>
      </c>
    </row>
    <row r="28416" ht="14.25" customHeight="1">
      <c r="A28416" s="5"/>
      <c r="B28416" s="5"/>
      <c r="C28416" s="5" t="str">
        <f>IFERROR(__xludf.DUMMYFUNCTION("""COMPUTED_VALUE"""),"")</f>
        <v/>
      </c>
      <c r="D28416" s="5">
        <v>0.0</v>
      </c>
    </row>
    <row r="28417" ht="14.25" customHeight="1">
      <c r="A28417" s="5"/>
      <c r="B28417" s="5"/>
      <c r="C28417" s="5" t="str">
        <f>IFERROR(__xludf.DUMMYFUNCTION("""COMPUTED_VALUE"""),"")</f>
        <v/>
      </c>
      <c r="D28417" s="5">
        <v>0.0</v>
      </c>
    </row>
    <row r="28418" ht="14.25" customHeight="1">
      <c r="A28418" s="5"/>
      <c r="B28418" s="5"/>
      <c r="C28418" s="5" t="str">
        <f>IFERROR(__xludf.DUMMYFUNCTION("""COMPUTED_VALUE"""),"")</f>
        <v/>
      </c>
      <c r="D28418" s="5">
        <v>0.0</v>
      </c>
    </row>
    <row r="28419" ht="14.25" customHeight="1">
      <c r="A28419" s="5"/>
      <c r="B28419" s="5"/>
      <c r="C28419" s="5" t="str">
        <f>IFERROR(__xludf.DUMMYFUNCTION("""COMPUTED_VALUE"""),"")</f>
        <v/>
      </c>
      <c r="D28419" s="5">
        <v>0.0</v>
      </c>
    </row>
    <row r="28420" ht="14.25" customHeight="1">
      <c r="A28420" s="5"/>
      <c r="B28420" s="5"/>
      <c r="C28420" s="5" t="str">
        <f>IFERROR(__xludf.DUMMYFUNCTION("""COMPUTED_VALUE"""),"")</f>
        <v/>
      </c>
      <c r="D28420" s="5">
        <v>0.0</v>
      </c>
    </row>
    <row r="28421" ht="14.25" customHeight="1">
      <c r="A28421" s="5"/>
      <c r="B28421" s="5"/>
      <c r="C28421" s="5" t="str">
        <f>IFERROR(__xludf.DUMMYFUNCTION("""COMPUTED_VALUE"""),"")</f>
        <v/>
      </c>
      <c r="D28421" s="5">
        <v>0.0</v>
      </c>
    </row>
    <row r="28422" ht="14.25" customHeight="1">
      <c r="A28422" s="5"/>
      <c r="B28422" s="5"/>
      <c r="C28422" s="5" t="str">
        <f>IFERROR(__xludf.DUMMYFUNCTION("""COMPUTED_VALUE"""),"")</f>
        <v/>
      </c>
      <c r="D28422" s="5">
        <v>0.0</v>
      </c>
    </row>
    <row r="28423" ht="14.25" customHeight="1">
      <c r="A28423" s="5"/>
      <c r="B28423" s="5"/>
      <c r="C28423" s="5" t="str">
        <f>IFERROR(__xludf.DUMMYFUNCTION("""COMPUTED_VALUE"""),"")</f>
        <v/>
      </c>
      <c r="D28423" s="5">
        <v>0.0</v>
      </c>
    </row>
    <row r="28424" ht="14.25" customHeight="1">
      <c r="A28424" s="5"/>
      <c r="B28424" s="5"/>
      <c r="C28424" s="5" t="str">
        <f>IFERROR(__xludf.DUMMYFUNCTION("""COMPUTED_VALUE"""),"")</f>
        <v/>
      </c>
      <c r="D28424" s="5">
        <v>0.0</v>
      </c>
    </row>
    <row r="28425" ht="14.25" customHeight="1">
      <c r="A28425" s="5"/>
      <c r="B28425" s="5"/>
      <c r="C28425" s="5" t="str">
        <f>IFERROR(__xludf.DUMMYFUNCTION("""COMPUTED_VALUE"""),"")</f>
        <v/>
      </c>
      <c r="D28425" s="5">
        <v>0.0</v>
      </c>
    </row>
    <row r="28426" ht="14.25" customHeight="1">
      <c r="A28426" s="5"/>
      <c r="B28426" s="5"/>
      <c r="C28426" s="5" t="str">
        <f>IFERROR(__xludf.DUMMYFUNCTION("""COMPUTED_VALUE"""),"")</f>
        <v/>
      </c>
      <c r="D28426" s="5">
        <v>0.0</v>
      </c>
    </row>
    <row r="28427" ht="14.25" customHeight="1">
      <c r="A28427" s="5"/>
      <c r="B28427" s="5"/>
      <c r="C28427" s="5" t="str">
        <f>IFERROR(__xludf.DUMMYFUNCTION("""COMPUTED_VALUE"""),"")</f>
        <v/>
      </c>
      <c r="D28427" s="5">
        <v>0.0</v>
      </c>
    </row>
    <row r="28428" ht="14.25" customHeight="1">
      <c r="A28428" s="5"/>
      <c r="B28428" s="5"/>
      <c r="C28428" s="5" t="str">
        <f>IFERROR(__xludf.DUMMYFUNCTION("""COMPUTED_VALUE"""),"")</f>
        <v/>
      </c>
      <c r="D28428" s="5">
        <v>0.0</v>
      </c>
    </row>
    <row r="28429" ht="14.25" customHeight="1">
      <c r="A28429" s="5"/>
      <c r="B28429" s="5"/>
      <c r="C28429" s="5" t="str">
        <f>IFERROR(__xludf.DUMMYFUNCTION("""COMPUTED_VALUE"""),"")</f>
        <v/>
      </c>
      <c r="D28429" s="5">
        <v>0.0</v>
      </c>
    </row>
    <row r="28430" ht="14.25" customHeight="1">
      <c r="A28430" s="5"/>
      <c r="B28430" s="5"/>
      <c r="C28430" s="5" t="str">
        <f>IFERROR(__xludf.DUMMYFUNCTION("""COMPUTED_VALUE"""),"")</f>
        <v/>
      </c>
      <c r="D28430" s="5">
        <v>0.0</v>
      </c>
    </row>
    <row r="28431" ht="14.25" customHeight="1">
      <c r="A28431" s="5"/>
      <c r="B28431" s="5"/>
      <c r="C28431" s="5" t="str">
        <f>IFERROR(__xludf.DUMMYFUNCTION("""COMPUTED_VALUE"""),"")</f>
        <v/>
      </c>
      <c r="D28431" s="5">
        <v>0.0</v>
      </c>
    </row>
    <row r="28432" ht="14.25" customHeight="1">
      <c r="A28432" s="5"/>
      <c r="B28432" s="5"/>
      <c r="C28432" s="5" t="str">
        <f>IFERROR(__xludf.DUMMYFUNCTION("""COMPUTED_VALUE"""),"")</f>
        <v/>
      </c>
      <c r="D28432" s="5">
        <v>0.0</v>
      </c>
    </row>
    <row r="28433" ht="14.25" customHeight="1">
      <c r="A28433" s="5"/>
      <c r="B28433" s="5"/>
      <c r="C28433" s="5" t="str">
        <f>IFERROR(__xludf.DUMMYFUNCTION("""COMPUTED_VALUE"""),"")</f>
        <v/>
      </c>
      <c r="D28433" s="5">
        <v>0.0</v>
      </c>
    </row>
    <row r="28434" ht="14.25" customHeight="1">
      <c r="A28434" s="5"/>
      <c r="B28434" s="5"/>
      <c r="C28434" s="5" t="str">
        <f>IFERROR(__xludf.DUMMYFUNCTION("""COMPUTED_VALUE"""),"")</f>
        <v/>
      </c>
      <c r="D28434" s="5">
        <v>0.0</v>
      </c>
    </row>
    <row r="28435" ht="14.25" customHeight="1">
      <c r="A28435" s="5"/>
      <c r="B28435" s="5"/>
      <c r="C28435" s="5" t="str">
        <f>IFERROR(__xludf.DUMMYFUNCTION("""COMPUTED_VALUE"""),"")</f>
        <v/>
      </c>
      <c r="D28435" s="5">
        <v>0.0</v>
      </c>
    </row>
    <row r="28436" ht="14.25" customHeight="1">
      <c r="A28436" s="5"/>
      <c r="B28436" s="5"/>
      <c r="C28436" s="5" t="str">
        <f>IFERROR(__xludf.DUMMYFUNCTION("""COMPUTED_VALUE"""),"")</f>
        <v/>
      </c>
      <c r="D28436" s="5">
        <v>0.0</v>
      </c>
    </row>
    <row r="28437" ht="14.25" customHeight="1">
      <c r="A28437" s="5"/>
      <c r="B28437" s="5"/>
      <c r="C28437" s="5" t="str">
        <f>IFERROR(__xludf.DUMMYFUNCTION("""COMPUTED_VALUE"""),"")</f>
        <v/>
      </c>
      <c r="D28437" s="5">
        <v>0.0</v>
      </c>
    </row>
    <row r="28438" ht="14.25" customHeight="1">
      <c r="A28438" s="5"/>
      <c r="B28438" s="5"/>
      <c r="C28438" s="5" t="str">
        <f>IFERROR(__xludf.DUMMYFUNCTION("""COMPUTED_VALUE"""),"")</f>
        <v/>
      </c>
      <c r="D28438" s="5">
        <v>0.0</v>
      </c>
    </row>
    <row r="28439" ht="14.25" customHeight="1">
      <c r="A28439" s="5"/>
      <c r="B28439" s="5"/>
      <c r="C28439" s="5" t="str">
        <f>IFERROR(__xludf.DUMMYFUNCTION("""COMPUTED_VALUE"""),"")</f>
        <v/>
      </c>
      <c r="D28439" s="5">
        <v>0.0</v>
      </c>
    </row>
    <row r="28440" ht="14.25" customHeight="1">
      <c r="A28440" s="5"/>
      <c r="B28440" s="5"/>
      <c r="C28440" s="5" t="str">
        <f>IFERROR(__xludf.DUMMYFUNCTION("""COMPUTED_VALUE"""),"")</f>
        <v/>
      </c>
      <c r="D28440" s="5">
        <v>0.0</v>
      </c>
    </row>
    <row r="28441" ht="14.25" customHeight="1">
      <c r="A28441" s="5"/>
      <c r="B28441" s="5"/>
      <c r="C28441" s="5" t="str">
        <f>IFERROR(__xludf.DUMMYFUNCTION("""COMPUTED_VALUE"""),"")</f>
        <v/>
      </c>
      <c r="D28441" s="5">
        <v>0.0</v>
      </c>
    </row>
    <row r="28442" ht="14.25" customHeight="1">
      <c r="A28442" s="5"/>
      <c r="B28442" s="5"/>
      <c r="C28442" s="5" t="str">
        <f>IFERROR(__xludf.DUMMYFUNCTION("""COMPUTED_VALUE"""),"")</f>
        <v/>
      </c>
      <c r="D28442" s="5">
        <v>0.0</v>
      </c>
    </row>
    <row r="28443" ht="14.25" customHeight="1">
      <c r="A28443" s="5"/>
      <c r="B28443" s="5"/>
      <c r="C28443" s="5" t="str">
        <f>IFERROR(__xludf.DUMMYFUNCTION("""COMPUTED_VALUE"""),"")</f>
        <v/>
      </c>
      <c r="D28443" s="5">
        <v>0.0</v>
      </c>
    </row>
    <row r="28444" ht="14.25" customHeight="1">
      <c r="A28444" s="5"/>
      <c r="B28444" s="5"/>
      <c r="C28444" s="5" t="str">
        <f>IFERROR(__xludf.DUMMYFUNCTION("""COMPUTED_VALUE"""),"")</f>
        <v/>
      </c>
      <c r="D28444" s="5">
        <v>0.0</v>
      </c>
    </row>
    <row r="28445" ht="14.25" customHeight="1">
      <c r="A28445" s="5"/>
      <c r="B28445" s="5"/>
      <c r="C28445" s="5" t="str">
        <f>IFERROR(__xludf.DUMMYFUNCTION("""COMPUTED_VALUE"""),"")</f>
        <v/>
      </c>
      <c r="D28445" s="5">
        <v>0.0</v>
      </c>
    </row>
    <row r="28446" ht="14.25" customHeight="1">
      <c r="A28446" s="5"/>
      <c r="B28446" s="5"/>
      <c r="C28446" s="5" t="str">
        <f>IFERROR(__xludf.DUMMYFUNCTION("""COMPUTED_VALUE"""),"")</f>
        <v/>
      </c>
      <c r="D28446" s="5">
        <v>0.0</v>
      </c>
    </row>
    <row r="28447" ht="14.25" customHeight="1">
      <c r="A28447" s="5"/>
      <c r="B28447" s="5"/>
      <c r="C28447" s="5" t="str">
        <f>IFERROR(__xludf.DUMMYFUNCTION("""COMPUTED_VALUE"""),"")</f>
        <v/>
      </c>
      <c r="D28447" s="5">
        <v>0.0</v>
      </c>
    </row>
    <row r="28448" ht="14.25" customHeight="1">
      <c r="A28448" s="5"/>
      <c r="B28448" s="5"/>
      <c r="C28448" s="5" t="str">
        <f>IFERROR(__xludf.DUMMYFUNCTION("""COMPUTED_VALUE"""),"")</f>
        <v/>
      </c>
      <c r="D28448" s="5">
        <v>0.0</v>
      </c>
    </row>
    <row r="28449" ht="14.25" customHeight="1">
      <c r="A28449" s="5"/>
      <c r="B28449" s="5"/>
      <c r="C28449" s="5" t="str">
        <f>IFERROR(__xludf.DUMMYFUNCTION("""COMPUTED_VALUE"""),"")</f>
        <v/>
      </c>
      <c r="D28449" s="5">
        <v>0.0</v>
      </c>
    </row>
    <row r="28450" ht="14.25" customHeight="1">
      <c r="A28450" s="5"/>
      <c r="B28450" s="5"/>
      <c r="C28450" s="5" t="str">
        <f>IFERROR(__xludf.DUMMYFUNCTION("""COMPUTED_VALUE"""),"")</f>
        <v/>
      </c>
      <c r="D28450" s="5">
        <v>0.0</v>
      </c>
    </row>
    <row r="28451" ht="14.25" customHeight="1">
      <c r="A28451" s="5"/>
      <c r="B28451" s="5"/>
      <c r="C28451" s="5" t="str">
        <f>IFERROR(__xludf.DUMMYFUNCTION("""COMPUTED_VALUE"""),"")</f>
        <v/>
      </c>
      <c r="D28451" s="5">
        <v>0.0</v>
      </c>
    </row>
    <row r="28452" ht="14.25" customHeight="1">
      <c r="A28452" s="5"/>
      <c r="B28452" s="5"/>
      <c r="C28452" s="5" t="str">
        <f>IFERROR(__xludf.DUMMYFUNCTION("""COMPUTED_VALUE"""),"")</f>
        <v/>
      </c>
      <c r="D28452" s="5">
        <v>0.0</v>
      </c>
    </row>
    <row r="28453" ht="14.25" customHeight="1">
      <c r="A28453" s="5"/>
      <c r="B28453" s="5"/>
      <c r="C28453" s="5" t="str">
        <f>IFERROR(__xludf.DUMMYFUNCTION("""COMPUTED_VALUE"""),"")</f>
        <v/>
      </c>
      <c r="D28453" s="5">
        <v>0.0</v>
      </c>
    </row>
    <row r="28454" ht="14.25" customHeight="1">
      <c r="A28454" s="5"/>
      <c r="B28454" s="5"/>
      <c r="C28454" s="5" t="str">
        <f>IFERROR(__xludf.DUMMYFUNCTION("""COMPUTED_VALUE"""),"")</f>
        <v/>
      </c>
      <c r="D28454" s="5">
        <v>0.0</v>
      </c>
    </row>
    <row r="28455" ht="14.25" customHeight="1">
      <c r="A28455" s="5"/>
      <c r="B28455" s="5"/>
      <c r="C28455" s="5" t="str">
        <f>IFERROR(__xludf.DUMMYFUNCTION("""COMPUTED_VALUE"""),"")</f>
        <v/>
      </c>
      <c r="D28455" s="5">
        <v>0.0</v>
      </c>
    </row>
    <row r="28456" ht="14.25" customHeight="1">
      <c r="A28456" s="5"/>
      <c r="B28456" s="5"/>
      <c r="C28456" s="5" t="str">
        <f>IFERROR(__xludf.DUMMYFUNCTION("""COMPUTED_VALUE"""),"")</f>
        <v/>
      </c>
      <c r="D28456" s="5">
        <v>0.0</v>
      </c>
    </row>
    <row r="28457" ht="14.25" customHeight="1">
      <c r="A28457" s="5"/>
      <c r="B28457" s="5"/>
      <c r="C28457" s="5" t="str">
        <f>IFERROR(__xludf.DUMMYFUNCTION("""COMPUTED_VALUE"""),"")</f>
        <v/>
      </c>
      <c r="D28457" s="5">
        <v>0.0</v>
      </c>
    </row>
    <row r="28458" ht="14.25" customHeight="1">
      <c r="A28458" s="5"/>
      <c r="B28458" s="5"/>
      <c r="C28458" s="5" t="str">
        <f>IFERROR(__xludf.DUMMYFUNCTION("""COMPUTED_VALUE"""),"")</f>
        <v/>
      </c>
      <c r="D28458" s="5">
        <v>0.0</v>
      </c>
    </row>
    <row r="28459" ht="14.25" customHeight="1">
      <c r="A28459" s="5"/>
      <c r="B28459" s="5"/>
      <c r="C28459" s="5" t="str">
        <f>IFERROR(__xludf.DUMMYFUNCTION("""COMPUTED_VALUE"""),"")</f>
        <v/>
      </c>
      <c r="D28459" s="5">
        <v>0.0</v>
      </c>
    </row>
    <row r="28460" ht="14.25" customHeight="1">
      <c r="A28460" s="5"/>
      <c r="B28460" s="5"/>
      <c r="C28460" s="5" t="str">
        <f>IFERROR(__xludf.DUMMYFUNCTION("""COMPUTED_VALUE"""),"")</f>
        <v/>
      </c>
      <c r="D28460" s="5">
        <v>0.0</v>
      </c>
    </row>
    <row r="28461" ht="14.25" customHeight="1">
      <c r="A28461" s="5"/>
      <c r="B28461" s="5"/>
      <c r="C28461" s="5" t="str">
        <f>IFERROR(__xludf.DUMMYFUNCTION("""COMPUTED_VALUE"""),"")</f>
        <v/>
      </c>
      <c r="D28461" s="5">
        <v>0.0</v>
      </c>
    </row>
    <row r="28462" ht="14.25" customHeight="1">
      <c r="A28462" s="5"/>
      <c r="B28462" s="5"/>
      <c r="C28462" s="5" t="str">
        <f>IFERROR(__xludf.DUMMYFUNCTION("""COMPUTED_VALUE"""),"")</f>
        <v/>
      </c>
      <c r="D28462" s="5">
        <v>0.0</v>
      </c>
    </row>
    <row r="28463" ht="14.25" customHeight="1">
      <c r="A28463" s="5"/>
      <c r="B28463" s="5"/>
      <c r="C28463" s="5" t="str">
        <f>IFERROR(__xludf.DUMMYFUNCTION("""COMPUTED_VALUE"""),"")</f>
        <v/>
      </c>
      <c r="D28463" s="5">
        <v>0.0</v>
      </c>
    </row>
    <row r="28464" ht="14.25" customHeight="1">
      <c r="A28464" s="5"/>
      <c r="B28464" s="5"/>
      <c r="C28464" s="5" t="str">
        <f>IFERROR(__xludf.DUMMYFUNCTION("""COMPUTED_VALUE"""),"")</f>
        <v/>
      </c>
      <c r="D28464" s="5">
        <v>0.0</v>
      </c>
    </row>
    <row r="28465" ht="14.25" customHeight="1">
      <c r="A28465" s="5"/>
      <c r="B28465" s="5"/>
      <c r="C28465" s="5" t="str">
        <f>IFERROR(__xludf.DUMMYFUNCTION("""COMPUTED_VALUE"""),"")</f>
        <v/>
      </c>
      <c r="D28465" s="5">
        <v>0.0</v>
      </c>
    </row>
    <row r="28466" ht="14.25" customHeight="1">
      <c r="A28466" s="5"/>
      <c r="B28466" s="5"/>
      <c r="C28466" s="5" t="str">
        <f>IFERROR(__xludf.DUMMYFUNCTION("""COMPUTED_VALUE"""),"")</f>
        <v/>
      </c>
      <c r="D28466" s="5">
        <v>0.0</v>
      </c>
    </row>
    <row r="28467" ht="14.25" customHeight="1">
      <c r="A28467" s="5"/>
      <c r="B28467" s="5"/>
      <c r="C28467" s="5" t="str">
        <f>IFERROR(__xludf.DUMMYFUNCTION("""COMPUTED_VALUE"""),"")</f>
        <v/>
      </c>
      <c r="D28467" s="5">
        <v>0.0</v>
      </c>
    </row>
    <row r="28468" ht="14.25" customHeight="1">
      <c r="A28468" s="5"/>
      <c r="B28468" s="5"/>
      <c r="C28468" s="5" t="str">
        <f>IFERROR(__xludf.DUMMYFUNCTION("""COMPUTED_VALUE"""),"")</f>
        <v/>
      </c>
      <c r="D28468" s="5">
        <v>0.0</v>
      </c>
    </row>
    <row r="28469" ht="14.25" customHeight="1">
      <c r="A28469" s="5"/>
      <c r="B28469" s="5"/>
      <c r="C28469" s="5" t="str">
        <f>IFERROR(__xludf.DUMMYFUNCTION("""COMPUTED_VALUE"""),"")</f>
        <v/>
      </c>
      <c r="D28469" s="5">
        <v>0.0</v>
      </c>
    </row>
    <row r="28470" ht="14.25" customHeight="1">
      <c r="A28470" s="5"/>
      <c r="B28470" s="5"/>
      <c r="C28470" s="5" t="str">
        <f>IFERROR(__xludf.DUMMYFUNCTION("""COMPUTED_VALUE"""),"")</f>
        <v/>
      </c>
      <c r="D28470" s="5">
        <v>0.0</v>
      </c>
    </row>
    <row r="28471" ht="14.25" customHeight="1">
      <c r="A28471" s="5"/>
      <c r="B28471" s="5"/>
      <c r="C28471" s="5" t="str">
        <f>IFERROR(__xludf.DUMMYFUNCTION("""COMPUTED_VALUE"""),"")</f>
        <v/>
      </c>
      <c r="D28471" s="5">
        <v>0.0</v>
      </c>
    </row>
    <row r="28472" ht="14.25" customHeight="1">
      <c r="A28472" s="5"/>
      <c r="B28472" s="5"/>
      <c r="C28472" s="5" t="str">
        <f>IFERROR(__xludf.DUMMYFUNCTION("""COMPUTED_VALUE"""),"")</f>
        <v/>
      </c>
      <c r="D28472" s="5">
        <v>0.0</v>
      </c>
    </row>
    <row r="28473" ht="14.25" customHeight="1">
      <c r="A28473" s="5"/>
      <c r="B28473" s="5"/>
      <c r="C28473" s="5" t="str">
        <f>IFERROR(__xludf.DUMMYFUNCTION("""COMPUTED_VALUE"""),"")</f>
        <v/>
      </c>
      <c r="D28473" s="5">
        <v>0.0</v>
      </c>
    </row>
    <row r="28474" ht="14.25" customHeight="1">
      <c r="A28474" s="5"/>
      <c r="B28474" s="5"/>
      <c r="C28474" s="5" t="str">
        <f>IFERROR(__xludf.DUMMYFUNCTION("""COMPUTED_VALUE"""),"")</f>
        <v/>
      </c>
      <c r="D28474" s="5">
        <v>0.0</v>
      </c>
    </row>
    <row r="28475" ht="14.25" customHeight="1">
      <c r="A28475" s="5"/>
      <c r="B28475" s="5"/>
      <c r="C28475" s="5" t="str">
        <f>IFERROR(__xludf.DUMMYFUNCTION("""COMPUTED_VALUE"""),"")</f>
        <v/>
      </c>
      <c r="D28475" s="5">
        <v>0.0</v>
      </c>
    </row>
    <row r="28476" ht="14.25" customHeight="1">
      <c r="A28476" s="5"/>
      <c r="B28476" s="5"/>
      <c r="C28476" s="5" t="str">
        <f>IFERROR(__xludf.DUMMYFUNCTION("""COMPUTED_VALUE"""),"")</f>
        <v/>
      </c>
      <c r="D28476" s="5">
        <v>0.0</v>
      </c>
    </row>
    <row r="28477" ht="14.25" customHeight="1">
      <c r="A28477" s="5"/>
      <c r="B28477" s="5"/>
      <c r="C28477" s="5" t="str">
        <f>IFERROR(__xludf.DUMMYFUNCTION("""COMPUTED_VALUE"""),"")</f>
        <v/>
      </c>
      <c r="D28477" s="5">
        <v>0.0</v>
      </c>
    </row>
    <row r="28478" ht="14.25" customHeight="1">
      <c r="A28478" s="5"/>
      <c r="B28478" s="5"/>
      <c r="C28478" s="5" t="str">
        <f>IFERROR(__xludf.DUMMYFUNCTION("""COMPUTED_VALUE"""),"")</f>
        <v/>
      </c>
      <c r="D28478" s="5">
        <v>0.0</v>
      </c>
    </row>
    <row r="28479" ht="14.25" customHeight="1">
      <c r="A28479" s="5"/>
      <c r="B28479" s="5"/>
      <c r="C28479" s="5" t="str">
        <f>IFERROR(__xludf.DUMMYFUNCTION("""COMPUTED_VALUE"""),"")</f>
        <v/>
      </c>
      <c r="D28479" s="5">
        <v>0.0</v>
      </c>
    </row>
    <row r="28480" ht="14.25" customHeight="1">
      <c r="A28480" s="5"/>
      <c r="B28480" s="5"/>
      <c r="C28480" s="5" t="str">
        <f>IFERROR(__xludf.DUMMYFUNCTION("""COMPUTED_VALUE"""),"")</f>
        <v/>
      </c>
      <c r="D28480" s="5">
        <v>0.0</v>
      </c>
    </row>
    <row r="28481" ht="14.25" customHeight="1">
      <c r="A28481" s="5"/>
      <c r="B28481" s="5"/>
      <c r="C28481" s="5" t="str">
        <f>IFERROR(__xludf.DUMMYFUNCTION("""COMPUTED_VALUE"""),"")</f>
        <v/>
      </c>
      <c r="D28481" s="5">
        <v>0.0</v>
      </c>
    </row>
    <row r="28482" ht="14.25" customHeight="1">
      <c r="A28482" s="5"/>
      <c r="B28482" s="5"/>
      <c r="C28482" s="5" t="str">
        <f>IFERROR(__xludf.DUMMYFUNCTION("""COMPUTED_VALUE"""),"")</f>
        <v/>
      </c>
      <c r="D28482" s="5">
        <v>0.0</v>
      </c>
    </row>
    <row r="28483" ht="14.25" customHeight="1">
      <c r="A28483" s="5"/>
      <c r="B28483" s="5"/>
      <c r="C28483" s="5" t="str">
        <f>IFERROR(__xludf.DUMMYFUNCTION("""COMPUTED_VALUE"""),"")</f>
        <v/>
      </c>
      <c r="D28483" s="5">
        <v>0.0</v>
      </c>
    </row>
    <row r="28484" ht="14.25" customHeight="1">
      <c r="A28484" s="5"/>
      <c r="B28484" s="5"/>
      <c r="C28484" s="5" t="str">
        <f>IFERROR(__xludf.DUMMYFUNCTION("""COMPUTED_VALUE"""),"")</f>
        <v/>
      </c>
      <c r="D28484" s="5">
        <v>0.0</v>
      </c>
    </row>
    <row r="28485" ht="14.25" customHeight="1">
      <c r="A28485" s="5"/>
      <c r="B28485" s="5"/>
      <c r="C28485" s="5" t="str">
        <f>IFERROR(__xludf.DUMMYFUNCTION("""COMPUTED_VALUE"""),"")</f>
        <v/>
      </c>
      <c r="D28485" s="5">
        <v>0.0</v>
      </c>
    </row>
    <row r="28486" ht="14.25" customHeight="1">
      <c r="A28486" s="5"/>
      <c r="B28486" s="5"/>
      <c r="C28486" s="5" t="str">
        <f>IFERROR(__xludf.DUMMYFUNCTION("""COMPUTED_VALUE"""),"")</f>
        <v/>
      </c>
      <c r="D28486" s="5">
        <v>0.0</v>
      </c>
    </row>
    <row r="28487" ht="14.25" customHeight="1">
      <c r="A28487" s="5"/>
      <c r="B28487" s="5"/>
      <c r="C28487" s="5" t="str">
        <f>IFERROR(__xludf.DUMMYFUNCTION("""COMPUTED_VALUE"""),"")</f>
        <v/>
      </c>
      <c r="D28487" s="5">
        <v>0.0</v>
      </c>
    </row>
    <row r="28488" ht="14.25" customHeight="1">
      <c r="A28488" s="5"/>
      <c r="B28488" s="5"/>
      <c r="C28488" s="5" t="str">
        <f>IFERROR(__xludf.DUMMYFUNCTION("""COMPUTED_VALUE"""),"")</f>
        <v/>
      </c>
      <c r="D28488" s="5">
        <v>0.0</v>
      </c>
    </row>
    <row r="28489" ht="14.25" customHeight="1">
      <c r="A28489" s="5"/>
      <c r="B28489" s="5"/>
      <c r="C28489" s="5" t="str">
        <f>IFERROR(__xludf.DUMMYFUNCTION("""COMPUTED_VALUE"""),"")</f>
        <v/>
      </c>
      <c r="D28489" s="5">
        <v>0.0</v>
      </c>
    </row>
    <row r="28490" ht="14.25" customHeight="1">
      <c r="A28490" s="5"/>
      <c r="B28490" s="5"/>
      <c r="C28490" s="5" t="str">
        <f>IFERROR(__xludf.DUMMYFUNCTION("""COMPUTED_VALUE"""),"")</f>
        <v/>
      </c>
      <c r="D28490" s="5">
        <v>0.0</v>
      </c>
    </row>
    <row r="28491" ht="14.25" customHeight="1">
      <c r="A28491" s="5"/>
      <c r="B28491" s="5"/>
      <c r="C28491" s="5" t="str">
        <f>IFERROR(__xludf.DUMMYFUNCTION("""COMPUTED_VALUE"""),"")</f>
        <v/>
      </c>
      <c r="D28491" s="5">
        <v>0.0</v>
      </c>
    </row>
    <row r="28492" ht="14.25" customHeight="1">
      <c r="A28492" s="5"/>
      <c r="B28492" s="5"/>
      <c r="C28492" s="5" t="str">
        <f>IFERROR(__xludf.DUMMYFUNCTION("""COMPUTED_VALUE"""),"")</f>
        <v/>
      </c>
      <c r="D28492" s="5">
        <v>0.0</v>
      </c>
    </row>
    <row r="28493" ht="14.25" customHeight="1">
      <c r="A28493" s="5"/>
      <c r="B28493" s="5"/>
      <c r="C28493" s="5" t="str">
        <f>IFERROR(__xludf.DUMMYFUNCTION("""COMPUTED_VALUE"""),"")</f>
        <v/>
      </c>
      <c r="D28493" s="5">
        <v>0.0</v>
      </c>
    </row>
    <row r="28494" ht="14.25" customHeight="1">
      <c r="A28494" s="5"/>
      <c r="B28494" s="5"/>
      <c r="C28494" s="5" t="str">
        <f>IFERROR(__xludf.DUMMYFUNCTION("""COMPUTED_VALUE"""),"")</f>
        <v/>
      </c>
      <c r="D28494" s="5">
        <v>0.0</v>
      </c>
    </row>
    <row r="28495" ht="14.25" customHeight="1">
      <c r="A28495" s="5"/>
      <c r="B28495" s="5"/>
      <c r="C28495" s="5" t="str">
        <f>IFERROR(__xludf.DUMMYFUNCTION("""COMPUTED_VALUE"""),"")</f>
        <v/>
      </c>
      <c r="D28495" s="5">
        <v>0.0</v>
      </c>
    </row>
    <row r="28496" ht="14.25" customHeight="1">
      <c r="A28496" s="5"/>
      <c r="B28496" s="5"/>
      <c r="C28496" s="5" t="str">
        <f>IFERROR(__xludf.DUMMYFUNCTION("""COMPUTED_VALUE"""),"")</f>
        <v/>
      </c>
      <c r="D28496" s="5">
        <v>0.0</v>
      </c>
    </row>
    <row r="28497" ht="14.25" customHeight="1">
      <c r="A28497" s="5"/>
      <c r="B28497" s="5"/>
      <c r="C28497" s="5" t="str">
        <f>IFERROR(__xludf.DUMMYFUNCTION("""COMPUTED_VALUE"""),"")</f>
        <v/>
      </c>
      <c r="D28497" s="5">
        <v>0.0</v>
      </c>
    </row>
    <row r="28498" ht="14.25" customHeight="1">
      <c r="A28498" s="5"/>
      <c r="B28498" s="5"/>
      <c r="C28498" s="5" t="str">
        <f>IFERROR(__xludf.DUMMYFUNCTION("""COMPUTED_VALUE"""),"")</f>
        <v/>
      </c>
      <c r="D28498" s="5">
        <v>0.0</v>
      </c>
    </row>
    <row r="28499" ht="14.25" customHeight="1">
      <c r="A28499" s="5"/>
      <c r="B28499" s="5"/>
      <c r="C28499" s="5" t="str">
        <f>IFERROR(__xludf.DUMMYFUNCTION("""COMPUTED_VALUE"""),"")</f>
        <v/>
      </c>
      <c r="D28499" s="5">
        <v>0.0</v>
      </c>
    </row>
    <row r="28500" ht="14.25" customHeight="1">
      <c r="A28500" s="5"/>
      <c r="B28500" s="5"/>
      <c r="C28500" s="5" t="str">
        <f>IFERROR(__xludf.DUMMYFUNCTION("""COMPUTED_VALUE"""),"")</f>
        <v/>
      </c>
      <c r="D28500" s="5">
        <v>0.0</v>
      </c>
    </row>
    <row r="28501" ht="14.25" customHeight="1">
      <c r="A28501" s="5"/>
      <c r="B28501" s="5"/>
      <c r="C28501" s="5" t="str">
        <f>IFERROR(__xludf.DUMMYFUNCTION("""COMPUTED_VALUE"""),"")</f>
        <v/>
      </c>
      <c r="D28501" s="5">
        <v>0.0</v>
      </c>
    </row>
    <row r="28502" ht="14.25" customHeight="1">
      <c r="A28502" s="5"/>
      <c r="B28502" s="5"/>
      <c r="C28502" s="5" t="str">
        <f>IFERROR(__xludf.DUMMYFUNCTION("""COMPUTED_VALUE"""),"")</f>
        <v/>
      </c>
      <c r="D28502" s="5">
        <v>0.0</v>
      </c>
    </row>
    <row r="28503" ht="14.25" customHeight="1">
      <c r="A28503" s="5"/>
      <c r="B28503" s="5"/>
      <c r="C28503" s="5" t="str">
        <f>IFERROR(__xludf.DUMMYFUNCTION("""COMPUTED_VALUE"""),"")</f>
        <v/>
      </c>
      <c r="D28503" s="5">
        <v>0.0</v>
      </c>
    </row>
    <row r="28504" ht="14.25" customHeight="1">
      <c r="A28504" s="5"/>
      <c r="B28504" s="5"/>
      <c r="C28504" s="5" t="str">
        <f>IFERROR(__xludf.DUMMYFUNCTION("""COMPUTED_VALUE"""),"")</f>
        <v/>
      </c>
      <c r="D28504" s="5">
        <v>0.0</v>
      </c>
    </row>
    <row r="28505" ht="14.25" customHeight="1">
      <c r="A28505" s="5"/>
      <c r="B28505" s="5"/>
      <c r="C28505" s="5" t="str">
        <f>IFERROR(__xludf.DUMMYFUNCTION("""COMPUTED_VALUE"""),"")</f>
        <v/>
      </c>
      <c r="D28505" s="5">
        <v>0.0</v>
      </c>
    </row>
    <row r="28506" ht="14.25" customHeight="1">
      <c r="A28506" s="5"/>
      <c r="B28506" s="5"/>
      <c r="C28506" s="5" t="str">
        <f>IFERROR(__xludf.DUMMYFUNCTION("""COMPUTED_VALUE"""),"")</f>
        <v/>
      </c>
      <c r="D28506" s="5">
        <v>0.0</v>
      </c>
    </row>
    <row r="28507" ht="14.25" customHeight="1">
      <c r="A28507" s="5"/>
      <c r="B28507" s="5"/>
      <c r="C28507" s="5" t="str">
        <f>IFERROR(__xludf.DUMMYFUNCTION("""COMPUTED_VALUE"""),"")</f>
        <v/>
      </c>
      <c r="D28507" s="5">
        <v>0.0</v>
      </c>
    </row>
    <row r="28508" ht="14.25" customHeight="1">
      <c r="A28508" s="5"/>
      <c r="B28508" s="5"/>
      <c r="C28508" s="5" t="str">
        <f>IFERROR(__xludf.DUMMYFUNCTION("""COMPUTED_VALUE"""),"")</f>
        <v/>
      </c>
      <c r="D28508" s="5">
        <v>0.0</v>
      </c>
    </row>
    <row r="28509" ht="14.25" customHeight="1">
      <c r="A28509" s="5"/>
      <c r="B28509" s="5"/>
      <c r="C28509" s="5" t="str">
        <f>IFERROR(__xludf.DUMMYFUNCTION("""COMPUTED_VALUE"""),"")</f>
        <v/>
      </c>
      <c r="D28509" s="5">
        <v>0.0</v>
      </c>
    </row>
    <row r="28510" ht="14.25" customHeight="1">
      <c r="A28510" s="5"/>
      <c r="B28510" s="5"/>
      <c r="C28510" s="5" t="str">
        <f>IFERROR(__xludf.DUMMYFUNCTION("""COMPUTED_VALUE"""),"")</f>
        <v/>
      </c>
      <c r="D28510" s="5">
        <v>0.0</v>
      </c>
    </row>
    <row r="28511" ht="14.25" customHeight="1">
      <c r="A28511" s="5"/>
      <c r="B28511" s="5"/>
      <c r="C28511" s="5" t="str">
        <f>IFERROR(__xludf.DUMMYFUNCTION("""COMPUTED_VALUE"""),"")</f>
        <v/>
      </c>
      <c r="D28511" s="5">
        <v>0.0</v>
      </c>
    </row>
    <row r="28512" ht="14.25" customHeight="1">
      <c r="A28512" s="5"/>
      <c r="B28512" s="5"/>
      <c r="C28512" s="5" t="str">
        <f>IFERROR(__xludf.DUMMYFUNCTION("""COMPUTED_VALUE"""),"")</f>
        <v/>
      </c>
      <c r="D28512" s="5">
        <v>0.0</v>
      </c>
    </row>
    <row r="28513" ht="14.25" customHeight="1">
      <c r="A28513" s="5"/>
      <c r="B28513" s="5"/>
      <c r="C28513" s="5" t="str">
        <f>IFERROR(__xludf.DUMMYFUNCTION("""COMPUTED_VALUE"""),"")</f>
        <v/>
      </c>
      <c r="D28513" s="5">
        <v>0.0</v>
      </c>
    </row>
    <row r="28514" ht="14.25" customHeight="1">
      <c r="A28514" s="5"/>
      <c r="B28514" s="5"/>
      <c r="C28514" s="5" t="str">
        <f>IFERROR(__xludf.DUMMYFUNCTION("""COMPUTED_VALUE"""),"")</f>
        <v/>
      </c>
      <c r="D28514" s="5">
        <v>0.0</v>
      </c>
    </row>
    <row r="28515" ht="14.25" customHeight="1">
      <c r="A28515" s="5"/>
      <c r="B28515" s="5"/>
      <c r="C28515" s="5" t="str">
        <f>IFERROR(__xludf.DUMMYFUNCTION("""COMPUTED_VALUE"""),"")</f>
        <v/>
      </c>
      <c r="D28515" s="5">
        <v>0.0</v>
      </c>
    </row>
    <row r="28516" ht="14.25" customHeight="1">
      <c r="A28516" s="5"/>
      <c r="B28516" s="5"/>
      <c r="C28516" s="5" t="str">
        <f>IFERROR(__xludf.DUMMYFUNCTION("""COMPUTED_VALUE"""),"")</f>
        <v/>
      </c>
      <c r="D28516" s="5">
        <v>0.0</v>
      </c>
    </row>
    <row r="28517" ht="14.25" customHeight="1">
      <c r="A28517" s="5"/>
      <c r="B28517" s="5"/>
      <c r="C28517" s="5" t="str">
        <f>IFERROR(__xludf.DUMMYFUNCTION("""COMPUTED_VALUE"""),"")</f>
        <v/>
      </c>
      <c r="D28517" s="5">
        <v>0.0</v>
      </c>
    </row>
    <row r="28518" ht="14.25" customHeight="1">
      <c r="A28518" s="5"/>
      <c r="B28518" s="5"/>
      <c r="C28518" s="5" t="str">
        <f>IFERROR(__xludf.DUMMYFUNCTION("""COMPUTED_VALUE"""),"")</f>
        <v/>
      </c>
      <c r="D28518" s="5">
        <v>0.0</v>
      </c>
    </row>
    <row r="28519" ht="14.25" customHeight="1">
      <c r="A28519" s="5"/>
      <c r="B28519" s="5"/>
      <c r="C28519" s="5" t="str">
        <f>IFERROR(__xludf.DUMMYFUNCTION("""COMPUTED_VALUE"""),"")</f>
        <v/>
      </c>
      <c r="D28519" s="5">
        <v>0.0</v>
      </c>
    </row>
    <row r="28520" ht="14.25" customHeight="1">
      <c r="A28520" s="5"/>
      <c r="B28520" s="5"/>
      <c r="C28520" s="5" t="str">
        <f>IFERROR(__xludf.DUMMYFUNCTION("""COMPUTED_VALUE"""),"")</f>
        <v/>
      </c>
      <c r="D28520" s="5">
        <v>0.0</v>
      </c>
    </row>
    <row r="28521" ht="14.25" customHeight="1">
      <c r="A28521" s="5"/>
      <c r="B28521" s="5"/>
      <c r="C28521" s="5" t="str">
        <f>IFERROR(__xludf.DUMMYFUNCTION("""COMPUTED_VALUE"""),"")</f>
        <v/>
      </c>
      <c r="D28521" s="5">
        <v>0.0</v>
      </c>
    </row>
    <row r="28522" ht="14.25" customHeight="1">
      <c r="A28522" s="5"/>
      <c r="B28522" s="5"/>
      <c r="C28522" s="5" t="str">
        <f>IFERROR(__xludf.DUMMYFUNCTION("""COMPUTED_VALUE"""),"")</f>
        <v/>
      </c>
      <c r="D28522" s="5">
        <v>0.0</v>
      </c>
    </row>
    <row r="28523" ht="14.25" customHeight="1">
      <c r="A28523" s="5"/>
      <c r="B28523" s="5"/>
      <c r="C28523" s="5" t="str">
        <f>IFERROR(__xludf.DUMMYFUNCTION("""COMPUTED_VALUE"""),"")</f>
        <v/>
      </c>
      <c r="D28523" s="5">
        <v>0.0</v>
      </c>
    </row>
    <row r="28524" ht="14.25" customHeight="1">
      <c r="A28524" s="5"/>
      <c r="B28524" s="5"/>
      <c r="C28524" s="5" t="str">
        <f>IFERROR(__xludf.DUMMYFUNCTION("""COMPUTED_VALUE"""),"")</f>
        <v/>
      </c>
      <c r="D28524" s="5">
        <v>0.0</v>
      </c>
    </row>
    <row r="28525" ht="14.25" customHeight="1">
      <c r="A28525" s="5"/>
      <c r="B28525" s="5"/>
      <c r="C28525" s="5" t="str">
        <f>IFERROR(__xludf.DUMMYFUNCTION("""COMPUTED_VALUE"""),"")</f>
        <v/>
      </c>
      <c r="D28525" s="5">
        <v>0.0</v>
      </c>
    </row>
    <row r="28526" ht="14.25" customHeight="1">
      <c r="A28526" s="5"/>
      <c r="B28526" s="5"/>
      <c r="C28526" s="5" t="str">
        <f>IFERROR(__xludf.DUMMYFUNCTION("""COMPUTED_VALUE"""),"")</f>
        <v/>
      </c>
      <c r="D28526" s="5">
        <v>0.0</v>
      </c>
    </row>
    <row r="28527" ht="14.25" customHeight="1">
      <c r="A28527" s="5"/>
      <c r="B28527" s="5"/>
      <c r="C28527" s="5" t="str">
        <f>IFERROR(__xludf.DUMMYFUNCTION("""COMPUTED_VALUE"""),"")</f>
        <v/>
      </c>
      <c r="D28527" s="5">
        <v>0.0</v>
      </c>
    </row>
    <row r="28528" ht="14.25" customHeight="1">
      <c r="A28528" s="5"/>
      <c r="B28528" s="5"/>
      <c r="C28528" s="5" t="str">
        <f>IFERROR(__xludf.DUMMYFUNCTION("""COMPUTED_VALUE"""),"")</f>
        <v/>
      </c>
      <c r="D28528" s="5">
        <v>0.0</v>
      </c>
    </row>
    <row r="28529" ht="14.25" customHeight="1">
      <c r="A28529" s="5"/>
      <c r="B28529" s="5"/>
      <c r="C28529" s="5" t="str">
        <f>IFERROR(__xludf.DUMMYFUNCTION("""COMPUTED_VALUE"""),"")</f>
        <v/>
      </c>
      <c r="D28529" s="5">
        <v>0.0</v>
      </c>
    </row>
    <row r="28530" ht="14.25" customHeight="1">
      <c r="A28530" s="5"/>
      <c r="B28530" s="5"/>
      <c r="C28530" s="5" t="str">
        <f>IFERROR(__xludf.DUMMYFUNCTION("""COMPUTED_VALUE"""),"")</f>
        <v/>
      </c>
      <c r="D28530" s="5">
        <v>0.0</v>
      </c>
    </row>
    <row r="28531" ht="14.25" customHeight="1">
      <c r="A28531" s="5"/>
      <c r="B28531" s="5"/>
      <c r="C28531" s="5" t="str">
        <f>IFERROR(__xludf.DUMMYFUNCTION("""COMPUTED_VALUE"""),"")</f>
        <v/>
      </c>
      <c r="D28531" s="5">
        <v>0.0</v>
      </c>
    </row>
    <row r="28532" ht="14.25" customHeight="1">
      <c r="A28532" s="5"/>
      <c r="B28532" s="5"/>
      <c r="C28532" s="5" t="str">
        <f>IFERROR(__xludf.DUMMYFUNCTION("""COMPUTED_VALUE"""),"")</f>
        <v/>
      </c>
      <c r="D28532" s="5">
        <v>0.0</v>
      </c>
    </row>
    <row r="28533" ht="14.25" customHeight="1">
      <c r="A28533" s="5"/>
      <c r="B28533" s="5"/>
      <c r="C28533" s="5" t="str">
        <f>IFERROR(__xludf.DUMMYFUNCTION("""COMPUTED_VALUE"""),"")</f>
        <v/>
      </c>
      <c r="D28533" s="5">
        <v>0.0</v>
      </c>
    </row>
    <row r="28534" ht="14.25" customHeight="1">
      <c r="A28534" s="5"/>
      <c r="B28534" s="5"/>
      <c r="C28534" s="5" t="str">
        <f>IFERROR(__xludf.DUMMYFUNCTION("""COMPUTED_VALUE"""),"")</f>
        <v/>
      </c>
      <c r="D28534" s="5">
        <v>0.0</v>
      </c>
    </row>
    <row r="28535" ht="14.25" customHeight="1">
      <c r="A28535" s="5"/>
      <c r="B28535" s="5"/>
      <c r="C28535" s="5" t="str">
        <f>IFERROR(__xludf.DUMMYFUNCTION("""COMPUTED_VALUE"""),"")</f>
        <v/>
      </c>
      <c r="D28535" s="5">
        <v>0.0</v>
      </c>
    </row>
    <row r="28536" ht="14.25" customHeight="1">
      <c r="A28536" s="5"/>
      <c r="B28536" s="5"/>
      <c r="C28536" s="5" t="str">
        <f>IFERROR(__xludf.DUMMYFUNCTION("""COMPUTED_VALUE"""),"")</f>
        <v/>
      </c>
      <c r="D28536" s="5">
        <v>0.0</v>
      </c>
    </row>
    <row r="28537" ht="14.25" customHeight="1">
      <c r="A28537" s="5"/>
      <c r="B28537" s="5"/>
      <c r="C28537" s="5" t="str">
        <f>IFERROR(__xludf.DUMMYFUNCTION("""COMPUTED_VALUE"""),"")</f>
        <v/>
      </c>
      <c r="D28537" s="5">
        <v>0.0</v>
      </c>
    </row>
    <row r="28538" ht="14.25" customHeight="1">
      <c r="A28538" s="5"/>
      <c r="B28538" s="5"/>
      <c r="C28538" s="5" t="str">
        <f>IFERROR(__xludf.DUMMYFUNCTION("""COMPUTED_VALUE"""),"")</f>
        <v/>
      </c>
      <c r="D28538" s="5">
        <v>0.0</v>
      </c>
    </row>
    <row r="28539" ht="14.25" customHeight="1">
      <c r="A28539" s="5"/>
      <c r="B28539" s="5"/>
      <c r="C28539" s="5" t="str">
        <f>IFERROR(__xludf.DUMMYFUNCTION("""COMPUTED_VALUE"""),"")</f>
        <v/>
      </c>
      <c r="D28539" s="5">
        <v>0.0</v>
      </c>
    </row>
    <row r="28540" ht="14.25" customHeight="1">
      <c r="A28540" s="5"/>
      <c r="B28540" s="5"/>
      <c r="C28540" s="5" t="str">
        <f>IFERROR(__xludf.DUMMYFUNCTION("""COMPUTED_VALUE"""),"")</f>
        <v/>
      </c>
      <c r="D28540" s="5">
        <v>0.0</v>
      </c>
    </row>
    <row r="28541" ht="14.25" customHeight="1">
      <c r="A28541" s="5"/>
      <c r="B28541" s="5"/>
      <c r="C28541" s="5" t="str">
        <f>IFERROR(__xludf.DUMMYFUNCTION("""COMPUTED_VALUE"""),"")</f>
        <v/>
      </c>
      <c r="D28541" s="5">
        <v>0.0</v>
      </c>
    </row>
    <row r="28542" ht="14.25" customHeight="1">
      <c r="A28542" s="5"/>
      <c r="B28542" s="5"/>
      <c r="C28542" s="5" t="str">
        <f>IFERROR(__xludf.DUMMYFUNCTION("""COMPUTED_VALUE"""),"")</f>
        <v/>
      </c>
      <c r="D28542" s="5">
        <v>0.0</v>
      </c>
    </row>
    <row r="28543" ht="14.25" customHeight="1">
      <c r="A28543" s="5"/>
      <c r="B28543" s="5"/>
      <c r="C28543" s="5" t="str">
        <f>IFERROR(__xludf.DUMMYFUNCTION("""COMPUTED_VALUE"""),"")</f>
        <v/>
      </c>
      <c r="D28543" s="5">
        <v>0.0</v>
      </c>
    </row>
    <row r="28544" ht="14.25" customHeight="1">
      <c r="A28544" s="5"/>
      <c r="B28544" s="5"/>
      <c r="C28544" s="5" t="str">
        <f>IFERROR(__xludf.DUMMYFUNCTION("""COMPUTED_VALUE"""),"")</f>
        <v/>
      </c>
      <c r="D28544" s="5">
        <v>0.0</v>
      </c>
    </row>
    <row r="28545" ht="14.25" customHeight="1">
      <c r="A28545" s="5"/>
      <c r="B28545" s="5"/>
      <c r="C28545" s="5" t="str">
        <f>IFERROR(__xludf.DUMMYFUNCTION("""COMPUTED_VALUE"""),"")</f>
        <v/>
      </c>
      <c r="D28545" s="5">
        <v>0.0</v>
      </c>
    </row>
    <row r="28546" ht="14.25" customHeight="1">
      <c r="A28546" s="5"/>
      <c r="B28546" s="5"/>
      <c r="C28546" s="5" t="str">
        <f>IFERROR(__xludf.DUMMYFUNCTION("""COMPUTED_VALUE"""),"")</f>
        <v/>
      </c>
      <c r="D28546" s="5">
        <v>0.0</v>
      </c>
    </row>
    <row r="28547" ht="14.25" customHeight="1">
      <c r="A28547" s="5"/>
      <c r="B28547" s="5"/>
      <c r="C28547" s="5" t="str">
        <f>IFERROR(__xludf.DUMMYFUNCTION("""COMPUTED_VALUE"""),"")</f>
        <v/>
      </c>
      <c r="D28547" s="5">
        <v>0.0</v>
      </c>
    </row>
    <row r="28548" ht="14.25" customHeight="1">
      <c r="A28548" s="5"/>
      <c r="B28548" s="5"/>
      <c r="C28548" s="5" t="str">
        <f>IFERROR(__xludf.DUMMYFUNCTION("""COMPUTED_VALUE"""),"")</f>
        <v/>
      </c>
      <c r="D28548" s="5">
        <v>0.0</v>
      </c>
    </row>
    <row r="28549" ht="14.25" customHeight="1">
      <c r="A28549" s="5"/>
      <c r="B28549" s="5"/>
      <c r="C28549" s="5" t="str">
        <f>IFERROR(__xludf.DUMMYFUNCTION("""COMPUTED_VALUE"""),"")</f>
        <v/>
      </c>
      <c r="D28549" s="5">
        <v>0.0</v>
      </c>
    </row>
    <row r="28550" ht="14.25" customHeight="1">
      <c r="A28550" s="5"/>
      <c r="B28550" s="5"/>
      <c r="C28550" s="5" t="str">
        <f>IFERROR(__xludf.DUMMYFUNCTION("""COMPUTED_VALUE"""),"")</f>
        <v/>
      </c>
      <c r="D28550" s="5">
        <v>0.0</v>
      </c>
    </row>
    <row r="28551" ht="14.25" customHeight="1">
      <c r="A28551" s="5"/>
      <c r="B28551" s="5"/>
      <c r="C28551" s="5" t="str">
        <f>IFERROR(__xludf.DUMMYFUNCTION("""COMPUTED_VALUE"""),"")</f>
        <v/>
      </c>
      <c r="D28551" s="5">
        <v>0.0</v>
      </c>
    </row>
    <row r="28552" ht="14.25" customHeight="1">
      <c r="A28552" s="5"/>
      <c r="B28552" s="5"/>
      <c r="C28552" s="5" t="str">
        <f>IFERROR(__xludf.DUMMYFUNCTION("""COMPUTED_VALUE"""),"")</f>
        <v/>
      </c>
      <c r="D28552" s="5">
        <v>0.0</v>
      </c>
    </row>
    <row r="28553" ht="14.25" customHeight="1">
      <c r="A28553" s="5"/>
      <c r="B28553" s="5"/>
      <c r="C28553" s="5" t="str">
        <f>IFERROR(__xludf.DUMMYFUNCTION("""COMPUTED_VALUE"""),"")</f>
        <v/>
      </c>
      <c r="D28553" s="5">
        <v>0.0</v>
      </c>
    </row>
    <row r="28554" ht="14.25" customHeight="1">
      <c r="A28554" s="5"/>
      <c r="B28554" s="5"/>
      <c r="C28554" s="5" t="str">
        <f>IFERROR(__xludf.DUMMYFUNCTION("""COMPUTED_VALUE"""),"")</f>
        <v/>
      </c>
      <c r="D28554" s="5">
        <v>0.0</v>
      </c>
    </row>
    <row r="28555" ht="14.25" customHeight="1">
      <c r="A28555" s="5"/>
      <c r="B28555" s="5"/>
      <c r="C28555" s="5" t="str">
        <f>IFERROR(__xludf.DUMMYFUNCTION("""COMPUTED_VALUE"""),"")</f>
        <v/>
      </c>
      <c r="D28555" s="5">
        <v>0.0</v>
      </c>
    </row>
    <row r="28556" ht="14.25" customHeight="1">
      <c r="A28556" s="5"/>
      <c r="B28556" s="5"/>
      <c r="C28556" s="5" t="str">
        <f>IFERROR(__xludf.DUMMYFUNCTION("""COMPUTED_VALUE"""),"")</f>
        <v/>
      </c>
      <c r="D28556" s="5">
        <v>0.0</v>
      </c>
    </row>
    <row r="28557" ht="14.25" customHeight="1">
      <c r="A28557" s="5"/>
      <c r="B28557" s="5"/>
      <c r="C28557" s="5" t="str">
        <f>IFERROR(__xludf.DUMMYFUNCTION("""COMPUTED_VALUE"""),"")</f>
        <v/>
      </c>
      <c r="D28557" s="5">
        <v>0.0</v>
      </c>
    </row>
    <row r="28558" ht="14.25" customHeight="1">
      <c r="A28558" s="5"/>
      <c r="B28558" s="5"/>
      <c r="C28558" s="5" t="str">
        <f>IFERROR(__xludf.DUMMYFUNCTION("""COMPUTED_VALUE"""),"")</f>
        <v/>
      </c>
      <c r="D28558" s="5">
        <v>0.0</v>
      </c>
    </row>
    <row r="28559" ht="14.25" customHeight="1">
      <c r="A28559" s="5"/>
      <c r="B28559" s="5"/>
      <c r="C28559" s="5" t="str">
        <f>IFERROR(__xludf.DUMMYFUNCTION("""COMPUTED_VALUE"""),"")</f>
        <v/>
      </c>
      <c r="D28559" s="5">
        <v>0.0</v>
      </c>
    </row>
    <row r="28560" ht="14.25" customHeight="1">
      <c r="A28560" s="5"/>
      <c r="B28560" s="5"/>
      <c r="C28560" s="5" t="str">
        <f>IFERROR(__xludf.DUMMYFUNCTION("""COMPUTED_VALUE"""),"")</f>
        <v/>
      </c>
      <c r="D28560" s="5">
        <v>0.0</v>
      </c>
    </row>
    <row r="28561" ht="14.25" customHeight="1">
      <c r="A28561" s="5"/>
      <c r="B28561" s="5"/>
      <c r="C28561" s="5" t="str">
        <f>IFERROR(__xludf.DUMMYFUNCTION("""COMPUTED_VALUE"""),"")</f>
        <v/>
      </c>
      <c r="D28561" s="5">
        <v>0.0</v>
      </c>
    </row>
    <row r="28562" ht="14.25" customHeight="1">
      <c r="A28562" s="5"/>
      <c r="B28562" s="5"/>
      <c r="C28562" s="5" t="str">
        <f>IFERROR(__xludf.DUMMYFUNCTION("""COMPUTED_VALUE"""),"")</f>
        <v/>
      </c>
      <c r="D28562" s="5">
        <v>0.0</v>
      </c>
    </row>
    <row r="28563" ht="14.25" customHeight="1">
      <c r="A28563" s="5"/>
      <c r="B28563" s="5"/>
      <c r="C28563" s="5" t="str">
        <f>IFERROR(__xludf.DUMMYFUNCTION("""COMPUTED_VALUE"""),"")</f>
        <v/>
      </c>
      <c r="D28563" s="5">
        <v>0.0</v>
      </c>
    </row>
    <row r="28564" ht="14.25" customHeight="1">
      <c r="A28564" s="5"/>
      <c r="B28564" s="5"/>
      <c r="C28564" s="5" t="str">
        <f>IFERROR(__xludf.DUMMYFUNCTION("""COMPUTED_VALUE"""),"")</f>
        <v/>
      </c>
      <c r="D28564" s="5">
        <v>0.0</v>
      </c>
    </row>
    <row r="28565" ht="14.25" customHeight="1">
      <c r="A28565" s="5"/>
      <c r="B28565" s="5"/>
      <c r="C28565" s="5" t="str">
        <f>IFERROR(__xludf.DUMMYFUNCTION("""COMPUTED_VALUE"""),"")</f>
        <v/>
      </c>
      <c r="D28565" s="5">
        <v>0.0</v>
      </c>
    </row>
    <row r="28566" ht="14.25" customHeight="1">
      <c r="A28566" s="5"/>
      <c r="B28566" s="5"/>
      <c r="C28566" s="5" t="str">
        <f>IFERROR(__xludf.DUMMYFUNCTION("""COMPUTED_VALUE"""),"")</f>
        <v/>
      </c>
      <c r="D28566" s="5">
        <v>0.0</v>
      </c>
    </row>
    <row r="28567" ht="14.25" customHeight="1">
      <c r="A28567" s="5"/>
      <c r="B28567" s="5"/>
      <c r="C28567" s="5" t="str">
        <f>IFERROR(__xludf.DUMMYFUNCTION("""COMPUTED_VALUE"""),"")</f>
        <v/>
      </c>
      <c r="D28567" s="5">
        <v>0.0</v>
      </c>
    </row>
    <row r="28568" ht="14.25" customHeight="1">
      <c r="A28568" s="5"/>
      <c r="B28568" s="5"/>
      <c r="C28568" s="5" t="str">
        <f>IFERROR(__xludf.DUMMYFUNCTION("""COMPUTED_VALUE"""),"")</f>
        <v/>
      </c>
      <c r="D28568" s="5">
        <v>0.0</v>
      </c>
    </row>
    <row r="28569" ht="14.25" customHeight="1">
      <c r="A28569" s="5"/>
      <c r="B28569" s="5"/>
      <c r="C28569" s="5" t="str">
        <f>IFERROR(__xludf.DUMMYFUNCTION("""COMPUTED_VALUE"""),"")</f>
        <v/>
      </c>
      <c r="D28569" s="5">
        <v>0.0</v>
      </c>
    </row>
    <row r="28570" ht="14.25" customHeight="1">
      <c r="A28570" s="5"/>
      <c r="B28570" s="5"/>
      <c r="C28570" s="5" t="str">
        <f>IFERROR(__xludf.DUMMYFUNCTION("""COMPUTED_VALUE"""),"")</f>
        <v/>
      </c>
      <c r="D28570" s="5">
        <v>0.0</v>
      </c>
    </row>
    <row r="28571" ht="14.25" customHeight="1">
      <c r="A28571" s="5"/>
      <c r="B28571" s="5"/>
      <c r="C28571" s="5" t="str">
        <f>IFERROR(__xludf.DUMMYFUNCTION("""COMPUTED_VALUE"""),"")</f>
        <v/>
      </c>
      <c r="D28571" s="5">
        <v>0.0</v>
      </c>
    </row>
    <row r="28572" ht="14.25" customHeight="1">
      <c r="A28572" s="5"/>
      <c r="B28572" s="5"/>
      <c r="C28572" s="5" t="str">
        <f>IFERROR(__xludf.DUMMYFUNCTION("""COMPUTED_VALUE"""),"")</f>
        <v/>
      </c>
      <c r="D28572" s="5">
        <v>0.0</v>
      </c>
    </row>
    <row r="28573" ht="14.25" customHeight="1">
      <c r="A28573" s="5"/>
      <c r="B28573" s="5"/>
      <c r="C28573" s="5" t="str">
        <f>IFERROR(__xludf.DUMMYFUNCTION("""COMPUTED_VALUE"""),"")</f>
        <v/>
      </c>
      <c r="D28573" s="5">
        <v>0.0</v>
      </c>
    </row>
    <row r="28574" ht="14.25" customHeight="1">
      <c r="A28574" s="5"/>
      <c r="B28574" s="5"/>
      <c r="C28574" s="5" t="str">
        <f>IFERROR(__xludf.DUMMYFUNCTION("""COMPUTED_VALUE"""),"")</f>
        <v/>
      </c>
      <c r="D28574" s="5">
        <v>0.0</v>
      </c>
    </row>
    <row r="28575" ht="14.25" customHeight="1">
      <c r="A28575" s="5"/>
      <c r="B28575" s="5"/>
      <c r="C28575" s="5" t="str">
        <f>IFERROR(__xludf.DUMMYFUNCTION("""COMPUTED_VALUE"""),"")</f>
        <v/>
      </c>
      <c r="D28575" s="5">
        <v>0.0</v>
      </c>
    </row>
    <row r="28576" ht="14.25" customHeight="1">
      <c r="A28576" s="5"/>
      <c r="B28576" s="5"/>
      <c r="C28576" s="5" t="str">
        <f>IFERROR(__xludf.DUMMYFUNCTION("""COMPUTED_VALUE"""),"")</f>
        <v/>
      </c>
      <c r="D28576" s="5">
        <v>0.0</v>
      </c>
    </row>
    <row r="28577" ht="14.25" customHeight="1">
      <c r="A28577" s="5"/>
      <c r="B28577" s="5"/>
      <c r="C28577" s="5" t="str">
        <f>IFERROR(__xludf.DUMMYFUNCTION("""COMPUTED_VALUE"""),"")</f>
        <v/>
      </c>
      <c r="D28577" s="5">
        <v>0.0</v>
      </c>
    </row>
    <row r="28578" ht="14.25" customHeight="1">
      <c r="A28578" s="5"/>
      <c r="B28578" s="5"/>
      <c r="C28578" s="5" t="str">
        <f>IFERROR(__xludf.DUMMYFUNCTION("""COMPUTED_VALUE"""),"")</f>
        <v/>
      </c>
      <c r="D28578" s="5">
        <v>0.0</v>
      </c>
    </row>
    <row r="28579" ht="14.25" customHeight="1">
      <c r="A28579" s="5"/>
      <c r="B28579" s="5"/>
      <c r="C28579" s="5" t="str">
        <f>IFERROR(__xludf.DUMMYFUNCTION("""COMPUTED_VALUE"""),"")</f>
        <v/>
      </c>
      <c r="D28579" s="5">
        <v>0.0</v>
      </c>
    </row>
    <row r="28580" ht="14.25" customHeight="1">
      <c r="A28580" s="5"/>
      <c r="B28580" s="5"/>
      <c r="C28580" s="5" t="str">
        <f>IFERROR(__xludf.DUMMYFUNCTION("""COMPUTED_VALUE"""),"")</f>
        <v/>
      </c>
      <c r="D28580" s="5">
        <v>0.0</v>
      </c>
    </row>
    <row r="28581" ht="14.25" customHeight="1">
      <c r="A28581" s="5"/>
      <c r="B28581" s="5"/>
      <c r="C28581" s="5" t="str">
        <f>IFERROR(__xludf.DUMMYFUNCTION("""COMPUTED_VALUE"""),"")</f>
        <v/>
      </c>
      <c r="D28581" s="5">
        <v>0.0</v>
      </c>
    </row>
    <row r="28582" ht="14.25" customHeight="1">
      <c r="A28582" s="5"/>
      <c r="B28582" s="5"/>
      <c r="C28582" s="5" t="str">
        <f>IFERROR(__xludf.DUMMYFUNCTION("""COMPUTED_VALUE"""),"")</f>
        <v/>
      </c>
      <c r="D28582" s="5">
        <v>0.0</v>
      </c>
    </row>
    <row r="28583" ht="14.25" customHeight="1">
      <c r="A28583" s="5"/>
      <c r="B28583" s="5"/>
      <c r="C28583" s="5" t="str">
        <f>IFERROR(__xludf.DUMMYFUNCTION("""COMPUTED_VALUE"""),"")</f>
        <v/>
      </c>
      <c r="D28583" s="5">
        <v>0.0</v>
      </c>
    </row>
    <row r="28584" ht="14.25" customHeight="1">
      <c r="A28584" s="5"/>
      <c r="B28584" s="5"/>
      <c r="C28584" s="5" t="str">
        <f>IFERROR(__xludf.DUMMYFUNCTION("""COMPUTED_VALUE"""),"")</f>
        <v/>
      </c>
      <c r="D28584" s="5">
        <v>0.0</v>
      </c>
    </row>
    <row r="28585" ht="14.25" customHeight="1">
      <c r="A28585" s="5"/>
      <c r="B28585" s="5"/>
      <c r="C28585" s="5" t="str">
        <f>IFERROR(__xludf.DUMMYFUNCTION("""COMPUTED_VALUE"""),"")</f>
        <v/>
      </c>
      <c r="D28585" s="5">
        <v>0.0</v>
      </c>
    </row>
    <row r="28586" ht="14.25" customHeight="1">
      <c r="A28586" s="5"/>
      <c r="B28586" s="5"/>
      <c r="C28586" s="5" t="str">
        <f>IFERROR(__xludf.DUMMYFUNCTION("""COMPUTED_VALUE"""),"")</f>
        <v/>
      </c>
      <c r="D28586" s="5">
        <v>0.0</v>
      </c>
    </row>
    <row r="28587" ht="14.25" customHeight="1">
      <c r="A28587" s="5"/>
      <c r="B28587" s="5"/>
      <c r="C28587" s="5" t="str">
        <f>IFERROR(__xludf.DUMMYFUNCTION("""COMPUTED_VALUE"""),"")</f>
        <v/>
      </c>
      <c r="D28587" s="5">
        <v>0.0</v>
      </c>
    </row>
    <row r="28588" ht="14.25" customHeight="1">
      <c r="A28588" s="5"/>
      <c r="B28588" s="5"/>
      <c r="C28588" s="5" t="str">
        <f>IFERROR(__xludf.DUMMYFUNCTION("""COMPUTED_VALUE"""),"")</f>
        <v/>
      </c>
      <c r="D28588" s="5">
        <v>0.0</v>
      </c>
    </row>
    <row r="28589" ht="14.25" customHeight="1">
      <c r="A28589" s="5"/>
      <c r="B28589" s="5"/>
      <c r="C28589" s="5" t="str">
        <f>IFERROR(__xludf.DUMMYFUNCTION("""COMPUTED_VALUE"""),"")</f>
        <v/>
      </c>
      <c r="D28589" s="5">
        <v>0.0</v>
      </c>
    </row>
    <row r="28590" ht="14.25" customHeight="1">
      <c r="A28590" s="5"/>
      <c r="B28590" s="5"/>
      <c r="C28590" s="5" t="str">
        <f>IFERROR(__xludf.DUMMYFUNCTION("""COMPUTED_VALUE"""),"")</f>
        <v/>
      </c>
      <c r="D28590" s="5">
        <v>0.0</v>
      </c>
    </row>
    <row r="28591" ht="14.25" customHeight="1">
      <c r="A28591" s="5"/>
      <c r="B28591" s="5"/>
      <c r="C28591" s="5" t="str">
        <f>IFERROR(__xludf.DUMMYFUNCTION("""COMPUTED_VALUE"""),"")</f>
        <v/>
      </c>
      <c r="D28591" s="5">
        <v>0.0</v>
      </c>
    </row>
    <row r="28592" ht="14.25" customHeight="1">
      <c r="A28592" s="5"/>
      <c r="B28592" s="5"/>
      <c r="C28592" s="5" t="str">
        <f>IFERROR(__xludf.DUMMYFUNCTION("""COMPUTED_VALUE"""),"")</f>
        <v/>
      </c>
      <c r="D28592" s="5">
        <v>0.0</v>
      </c>
    </row>
    <row r="28593" ht="14.25" customHeight="1">
      <c r="A28593" s="5"/>
      <c r="B28593" s="5"/>
      <c r="C28593" s="5" t="str">
        <f>IFERROR(__xludf.DUMMYFUNCTION("""COMPUTED_VALUE"""),"")</f>
        <v/>
      </c>
      <c r="D28593" s="5">
        <v>0.0</v>
      </c>
    </row>
    <row r="28594" ht="14.25" customHeight="1">
      <c r="A28594" s="5"/>
      <c r="B28594" s="5"/>
      <c r="C28594" s="5" t="str">
        <f>IFERROR(__xludf.DUMMYFUNCTION("""COMPUTED_VALUE"""),"")</f>
        <v/>
      </c>
      <c r="D28594" s="5">
        <v>0.0</v>
      </c>
    </row>
    <row r="28595" ht="14.25" customHeight="1">
      <c r="A28595" s="5"/>
      <c r="B28595" s="5"/>
      <c r="C28595" s="5" t="str">
        <f>IFERROR(__xludf.DUMMYFUNCTION("""COMPUTED_VALUE"""),"")</f>
        <v/>
      </c>
      <c r="D28595" s="5">
        <v>0.0</v>
      </c>
    </row>
    <row r="28596" ht="14.25" customHeight="1">
      <c r="A28596" s="5"/>
      <c r="B28596" s="5"/>
      <c r="C28596" s="5" t="str">
        <f>IFERROR(__xludf.DUMMYFUNCTION("""COMPUTED_VALUE"""),"")</f>
        <v/>
      </c>
      <c r="D28596" s="5">
        <v>0.0</v>
      </c>
    </row>
    <row r="28597" ht="14.25" customHeight="1">
      <c r="A28597" s="5"/>
      <c r="B28597" s="5"/>
      <c r="C28597" s="5" t="str">
        <f>IFERROR(__xludf.DUMMYFUNCTION("""COMPUTED_VALUE"""),"")</f>
        <v/>
      </c>
      <c r="D28597" s="5">
        <v>0.0</v>
      </c>
    </row>
    <row r="28598" ht="14.25" customHeight="1">
      <c r="A28598" s="5"/>
      <c r="B28598" s="5"/>
      <c r="C28598" s="5" t="str">
        <f>IFERROR(__xludf.DUMMYFUNCTION("""COMPUTED_VALUE"""),"")</f>
        <v/>
      </c>
      <c r="D28598" s="5">
        <v>0.0</v>
      </c>
    </row>
    <row r="28599" ht="14.25" customHeight="1">
      <c r="A28599" s="5"/>
      <c r="B28599" s="5"/>
      <c r="C28599" s="5" t="str">
        <f>IFERROR(__xludf.DUMMYFUNCTION("""COMPUTED_VALUE"""),"")</f>
        <v/>
      </c>
      <c r="D28599" s="5">
        <v>0.0</v>
      </c>
    </row>
    <row r="28600" ht="14.25" customHeight="1">
      <c r="A28600" s="5"/>
      <c r="B28600" s="5"/>
      <c r="C28600" s="5" t="str">
        <f>IFERROR(__xludf.DUMMYFUNCTION("""COMPUTED_VALUE"""),"")</f>
        <v/>
      </c>
      <c r="D28600" s="5">
        <v>0.0</v>
      </c>
    </row>
    <row r="28601" ht="14.25" customHeight="1">
      <c r="A28601" s="5"/>
      <c r="B28601" s="5"/>
      <c r="C28601" s="5" t="str">
        <f>IFERROR(__xludf.DUMMYFUNCTION("""COMPUTED_VALUE"""),"")</f>
        <v/>
      </c>
      <c r="D28601" s="5">
        <v>0.0</v>
      </c>
    </row>
    <row r="28602" ht="14.25" customHeight="1">
      <c r="A28602" s="5"/>
      <c r="B28602" s="5"/>
      <c r="C28602" s="5" t="str">
        <f>IFERROR(__xludf.DUMMYFUNCTION("""COMPUTED_VALUE"""),"")</f>
        <v/>
      </c>
      <c r="D28602" s="5">
        <v>0.0</v>
      </c>
    </row>
    <row r="28603" ht="14.25" customHeight="1">
      <c r="A28603" s="5"/>
      <c r="B28603" s="5"/>
      <c r="C28603" s="5" t="str">
        <f>IFERROR(__xludf.DUMMYFUNCTION("""COMPUTED_VALUE"""),"")</f>
        <v/>
      </c>
      <c r="D28603" s="5">
        <v>0.0</v>
      </c>
    </row>
    <row r="28604" ht="14.25" customHeight="1">
      <c r="A28604" s="5"/>
      <c r="B28604" s="5"/>
      <c r="C28604" s="5" t="str">
        <f>IFERROR(__xludf.DUMMYFUNCTION("""COMPUTED_VALUE"""),"")</f>
        <v/>
      </c>
      <c r="D28604" s="5">
        <v>0.0</v>
      </c>
    </row>
    <row r="28605" ht="14.25" customHeight="1">
      <c r="A28605" s="5"/>
      <c r="B28605" s="5"/>
      <c r="C28605" s="5" t="str">
        <f>IFERROR(__xludf.DUMMYFUNCTION("""COMPUTED_VALUE"""),"")</f>
        <v/>
      </c>
      <c r="D28605" s="5">
        <v>0.0</v>
      </c>
    </row>
    <row r="28606" ht="14.25" customHeight="1">
      <c r="A28606" s="5"/>
      <c r="B28606" s="5"/>
      <c r="C28606" s="5" t="str">
        <f>IFERROR(__xludf.DUMMYFUNCTION("""COMPUTED_VALUE"""),"")</f>
        <v/>
      </c>
      <c r="D28606" s="5">
        <v>0.0</v>
      </c>
    </row>
    <row r="28607" ht="14.25" customHeight="1">
      <c r="A28607" s="5"/>
      <c r="B28607" s="5"/>
      <c r="C28607" s="5" t="str">
        <f>IFERROR(__xludf.DUMMYFUNCTION("""COMPUTED_VALUE"""),"")</f>
        <v/>
      </c>
      <c r="D28607" s="5">
        <v>0.0</v>
      </c>
    </row>
    <row r="28608" ht="14.25" customHeight="1">
      <c r="A28608" s="5"/>
      <c r="B28608" s="5"/>
      <c r="C28608" s="5" t="str">
        <f>IFERROR(__xludf.DUMMYFUNCTION("""COMPUTED_VALUE"""),"")</f>
        <v/>
      </c>
      <c r="D28608" s="5">
        <v>0.0</v>
      </c>
    </row>
    <row r="28609" ht="14.25" customHeight="1">
      <c r="A28609" s="5"/>
      <c r="B28609" s="5"/>
      <c r="C28609" s="5" t="str">
        <f>IFERROR(__xludf.DUMMYFUNCTION("""COMPUTED_VALUE"""),"")</f>
        <v/>
      </c>
      <c r="D28609" s="5">
        <v>0.0</v>
      </c>
    </row>
    <row r="28610" ht="14.25" customHeight="1">
      <c r="A28610" s="5"/>
      <c r="B28610" s="5"/>
      <c r="C28610" s="5" t="str">
        <f>IFERROR(__xludf.DUMMYFUNCTION("""COMPUTED_VALUE"""),"")</f>
        <v/>
      </c>
      <c r="D28610" s="5">
        <v>0.0</v>
      </c>
    </row>
    <row r="28611" ht="14.25" customHeight="1">
      <c r="A28611" s="5"/>
      <c r="B28611" s="5"/>
      <c r="C28611" s="5" t="str">
        <f>IFERROR(__xludf.DUMMYFUNCTION("""COMPUTED_VALUE"""),"")</f>
        <v/>
      </c>
      <c r="D28611" s="5">
        <v>0.0</v>
      </c>
    </row>
    <row r="28612" ht="14.25" customHeight="1">
      <c r="A28612" s="5"/>
      <c r="B28612" s="5"/>
      <c r="C28612" s="5" t="str">
        <f>IFERROR(__xludf.DUMMYFUNCTION("""COMPUTED_VALUE"""),"")</f>
        <v/>
      </c>
      <c r="D28612" s="5">
        <v>0.0</v>
      </c>
    </row>
    <row r="28613" ht="14.25" customHeight="1">
      <c r="A28613" s="5"/>
      <c r="B28613" s="5"/>
      <c r="C28613" s="5" t="str">
        <f>IFERROR(__xludf.DUMMYFUNCTION("""COMPUTED_VALUE"""),"")</f>
        <v/>
      </c>
      <c r="D28613" s="5">
        <v>0.0</v>
      </c>
    </row>
    <row r="28614" ht="14.25" customHeight="1">
      <c r="A28614" s="5"/>
      <c r="B28614" s="5"/>
      <c r="C28614" s="5" t="str">
        <f>IFERROR(__xludf.DUMMYFUNCTION("""COMPUTED_VALUE"""),"")</f>
        <v/>
      </c>
      <c r="D28614" s="5">
        <v>0.0</v>
      </c>
    </row>
    <row r="28615" ht="14.25" customHeight="1">
      <c r="A28615" s="5"/>
      <c r="B28615" s="5"/>
      <c r="C28615" s="5" t="str">
        <f>IFERROR(__xludf.DUMMYFUNCTION("""COMPUTED_VALUE"""),"")</f>
        <v/>
      </c>
      <c r="D28615" s="5">
        <v>0.0</v>
      </c>
    </row>
    <row r="28616" ht="14.25" customHeight="1">
      <c r="A28616" s="5"/>
      <c r="B28616" s="5"/>
      <c r="C28616" s="5" t="str">
        <f>IFERROR(__xludf.DUMMYFUNCTION("""COMPUTED_VALUE"""),"")</f>
        <v/>
      </c>
      <c r="D28616" s="5">
        <v>0.0</v>
      </c>
    </row>
    <row r="28617" ht="14.25" customHeight="1">
      <c r="A28617" s="5"/>
      <c r="B28617" s="5"/>
      <c r="C28617" s="5" t="str">
        <f>IFERROR(__xludf.DUMMYFUNCTION("""COMPUTED_VALUE"""),"")</f>
        <v/>
      </c>
      <c r="D28617" s="5">
        <v>0.0</v>
      </c>
    </row>
    <row r="28618" ht="14.25" customHeight="1">
      <c r="A28618" s="5"/>
      <c r="B28618" s="5"/>
      <c r="C28618" s="5" t="str">
        <f>IFERROR(__xludf.DUMMYFUNCTION("""COMPUTED_VALUE"""),"")</f>
        <v/>
      </c>
      <c r="D28618" s="5">
        <v>0.0</v>
      </c>
    </row>
    <row r="28619" ht="14.25" customHeight="1">
      <c r="A28619" s="5"/>
      <c r="B28619" s="5"/>
      <c r="C28619" s="5" t="str">
        <f>IFERROR(__xludf.DUMMYFUNCTION("""COMPUTED_VALUE"""),"")</f>
        <v/>
      </c>
      <c r="D28619" s="5">
        <v>0.0</v>
      </c>
    </row>
    <row r="28620" ht="14.25" customHeight="1">
      <c r="A28620" s="5"/>
      <c r="B28620" s="5"/>
      <c r="C28620" s="5" t="str">
        <f>IFERROR(__xludf.DUMMYFUNCTION("""COMPUTED_VALUE"""),"")</f>
        <v/>
      </c>
      <c r="D28620" s="5">
        <v>0.0</v>
      </c>
    </row>
    <row r="28621" ht="14.25" customHeight="1">
      <c r="A28621" s="5"/>
      <c r="B28621" s="5"/>
      <c r="C28621" s="5" t="str">
        <f>IFERROR(__xludf.DUMMYFUNCTION("""COMPUTED_VALUE"""),"")</f>
        <v/>
      </c>
      <c r="D28621" s="5">
        <v>0.0</v>
      </c>
    </row>
    <row r="28622" ht="14.25" customHeight="1">
      <c r="A28622" s="5"/>
      <c r="B28622" s="5"/>
      <c r="C28622" s="5" t="str">
        <f>IFERROR(__xludf.DUMMYFUNCTION("""COMPUTED_VALUE"""),"")</f>
        <v/>
      </c>
      <c r="D28622" s="5">
        <v>0.0</v>
      </c>
    </row>
    <row r="28623" ht="14.25" customHeight="1">
      <c r="A28623" s="5"/>
      <c r="B28623" s="5"/>
      <c r="C28623" s="5" t="str">
        <f>IFERROR(__xludf.DUMMYFUNCTION("""COMPUTED_VALUE"""),"")</f>
        <v/>
      </c>
      <c r="D28623" s="5">
        <v>0.0</v>
      </c>
    </row>
    <row r="28624" ht="14.25" customHeight="1">
      <c r="A28624" s="5"/>
      <c r="B28624" s="5"/>
      <c r="C28624" s="5" t="str">
        <f>IFERROR(__xludf.DUMMYFUNCTION("""COMPUTED_VALUE"""),"")</f>
        <v/>
      </c>
      <c r="D28624" s="5">
        <v>0.0</v>
      </c>
    </row>
    <row r="28625" ht="14.25" customHeight="1">
      <c r="A28625" s="5"/>
      <c r="B28625" s="5"/>
      <c r="C28625" s="5" t="str">
        <f>IFERROR(__xludf.DUMMYFUNCTION("""COMPUTED_VALUE"""),"")</f>
        <v/>
      </c>
      <c r="D28625" s="5">
        <v>0.0</v>
      </c>
    </row>
    <row r="28626" ht="14.25" customHeight="1">
      <c r="A28626" s="5"/>
      <c r="B28626" s="5"/>
      <c r="C28626" s="5" t="str">
        <f>IFERROR(__xludf.DUMMYFUNCTION("""COMPUTED_VALUE"""),"")</f>
        <v/>
      </c>
      <c r="D28626" s="5">
        <v>0.0</v>
      </c>
    </row>
    <row r="28627" ht="14.25" customHeight="1">
      <c r="A28627" s="5"/>
      <c r="B28627" s="5"/>
      <c r="C28627" s="5" t="str">
        <f>IFERROR(__xludf.DUMMYFUNCTION("""COMPUTED_VALUE"""),"")</f>
        <v/>
      </c>
      <c r="D28627" s="5">
        <v>0.0</v>
      </c>
    </row>
    <row r="28628" ht="14.25" customHeight="1">
      <c r="A28628" s="5"/>
      <c r="B28628" s="5"/>
      <c r="C28628" s="5" t="str">
        <f>IFERROR(__xludf.DUMMYFUNCTION("""COMPUTED_VALUE"""),"")</f>
        <v/>
      </c>
      <c r="D28628" s="5">
        <v>0.0</v>
      </c>
    </row>
    <row r="28629" ht="14.25" customHeight="1">
      <c r="A28629" s="5"/>
      <c r="B28629" s="5"/>
      <c r="C28629" s="5" t="str">
        <f>IFERROR(__xludf.DUMMYFUNCTION("""COMPUTED_VALUE"""),"")</f>
        <v/>
      </c>
      <c r="D28629" s="5">
        <v>0.0</v>
      </c>
    </row>
    <row r="28630" ht="14.25" customHeight="1">
      <c r="A28630" s="5"/>
      <c r="B28630" s="5"/>
      <c r="C28630" s="5" t="str">
        <f>IFERROR(__xludf.DUMMYFUNCTION("""COMPUTED_VALUE"""),"")</f>
        <v/>
      </c>
      <c r="D28630" s="5">
        <v>0.0</v>
      </c>
    </row>
    <row r="28631" ht="14.25" customHeight="1">
      <c r="A28631" s="5"/>
      <c r="B28631" s="5"/>
      <c r="C28631" s="5" t="str">
        <f>IFERROR(__xludf.DUMMYFUNCTION("""COMPUTED_VALUE"""),"")</f>
        <v/>
      </c>
      <c r="D28631" s="5">
        <v>0.0</v>
      </c>
    </row>
    <row r="28632" ht="14.25" customHeight="1">
      <c r="A28632" s="5"/>
      <c r="B28632" s="5"/>
      <c r="C28632" s="5" t="str">
        <f>IFERROR(__xludf.DUMMYFUNCTION("""COMPUTED_VALUE"""),"")</f>
        <v/>
      </c>
      <c r="D28632" s="5">
        <v>0.0</v>
      </c>
    </row>
    <row r="28633" ht="14.25" customHeight="1">
      <c r="A28633" s="5"/>
      <c r="B28633" s="5"/>
      <c r="C28633" s="5" t="str">
        <f>IFERROR(__xludf.DUMMYFUNCTION("""COMPUTED_VALUE"""),"")</f>
        <v/>
      </c>
      <c r="D28633" s="5">
        <v>0.0</v>
      </c>
    </row>
    <row r="28634" ht="14.25" customHeight="1">
      <c r="A28634" s="5"/>
      <c r="B28634" s="5"/>
      <c r="C28634" s="5" t="str">
        <f>IFERROR(__xludf.DUMMYFUNCTION("""COMPUTED_VALUE"""),"")</f>
        <v/>
      </c>
      <c r="D28634" s="5">
        <v>0.0</v>
      </c>
    </row>
    <row r="28635" ht="14.25" customHeight="1">
      <c r="A28635" s="5"/>
      <c r="B28635" s="5"/>
      <c r="C28635" s="5" t="str">
        <f>IFERROR(__xludf.DUMMYFUNCTION("""COMPUTED_VALUE"""),"")</f>
        <v/>
      </c>
      <c r="D28635" s="5">
        <v>0.0</v>
      </c>
    </row>
    <row r="28636" ht="14.25" customHeight="1">
      <c r="A28636" s="5"/>
      <c r="B28636" s="5"/>
      <c r="C28636" s="5" t="str">
        <f>IFERROR(__xludf.DUMMYFUNCTION("""COMPUTED_VALUE"""),"")</f>
        <v/>
      </c>
      <c r="D28636" s="5">
        <v>0.0</v>
      </c>
    </row>
    <row r="28637" ht="14.25" customHeight="1">
      <c r="A28637" s="5"/>
      <c r="B28637" s="5"/>
      <c r="C28637" s="5" t="str">
        <f>IFERROR(__xludf.DUMMYFUNCTION("""COMPUTED_VALUE"""),"")</f>
        <v/>
      </c>
      <c r="D28637" s="5">
        <v>0.0</v>
      </c>
    </row>
    <row r="28638" ht="14.25" customHeight="1">
      <c r="A28638" s="5"/>
      <c r="B28638" s="5"/>
      <c r="C28638" s="5" t="str">
        <f>IFERROR(__xludf.DUMMYFUNCTION("""COMPUTED_VALUE"""),"")</f>
        <v/>
      </c>
      <c r="D28638" s="5">
        <v>0.0</v>
      </c>
    </row>
    <row r="28639" ht="14.25" customHeight="1">
      <c r="A28639" s="5"/>
      <c r="B28639" s="5"/>
      <c r="C28639" s="5" t="str">
        <f>IFERROR(__xludf.DUMMYFUNCTION("""COMPUTED_VALUE"""),"")</f>
        <v/>
      </c>
      <c r="D28639" s="5">
        <v>0.0</v>
      </c>
    </row>
    <row r="28640" ht="14.25" customHeight="1">
      <c r="A28640" s="5"/>
      <c r="B28640" s="5"/>
      <c r="C28640" s="5" t="str">
        <f>IFERROR(__xludf.DUMMYFUNCTION("""COMPUTED_VALUE"""),"")</f>
        <v/>
      </c>
      <c r="D28640" s="5">
        <v>0.0</v>
      </c>
    </row>
    <row r="28641" ht="14.25" customHeight="1">
      <c r="A28641" s="5"/>
      <c r="B28641" s="5"/>
      <c r="C28641" s="5" t="str">
        <f>IFERROR(__xludf.DUMMYFUNCTION("""COMPUTED_VALUE"""),"")</f>
        <v/>
      </c>
      <c r="D28641" s="5">
        <v>0.0</v>
      </c>
    </row>
    <row r="28642" ht="14.25" customHeight="1">
      <c r="A28642" s="5"/>
      <c r="B28642" s="5"/>
      <c r="C28642" s="5" t="str">
        <f>IFERROR(__xludf.DUMMYFUNCTION("""COMPUTED_VALUE"""),"")</f>
        <v/>
      </c>
      <c r="D28642" s="5">
        <v>0.0</v>
      </c>
    </row>
    <row r="28643" ht="14.25" customHeight="1">
      <c r="A28643" s="5"/>
      <c r="B28643" s="5"/>
      <c r="C28643" s="5" t="str">
        <f>IFERROR(__xludf.DUMMYFUNCTION("""COMPUTED_VALUE"""),"")</f>
        <v/>
      </c>
      <c r="D28643" s="5">
        <v>0.0</v>
      </c>
    </row>
    <row r="28644" ht="14.25" customHeight="1">
      <c r="A28644" s="5"/>
      <c r="B28644" s="5"/>
      <c r="C28644" s="5" t="str">
        <f>IFERROR(__xludf.DUMMYFUNCTION("""COMPUTED_VALUE"""),"")</f>
        <v/>
      </c>
      <c r="D28644" s="5">
        <v>0.0</v>
      </c>
    </row>
    <row r="28645" ht="14.25" customHeight="1">
      <c r="A28645" s="5"/>
      <c r="B28645" s="5"/>
      <c r="C28645" s="5" t="str">
        <f>IFERROR(__xludf.DUMMYFUNCTION("""COMPUTED_VALUE"""),"")</f>
        <v/>
      </c>
      <c r="D28645" s="5">
        <v>0.0</v>
      </c>
    </row>
    <row r="28646" ht="14.25" customHeight="1">
      <c r="A28646" s="5"/>
      <c r="B28646" s="5"/>
      <c r="C28646" s="5" t="str">
        <f>IFERROR(__xludf.DUMMYFUNCTION("""COMPUTED_VALUE"""),"")</f>
        <v/>
      </c>
      <c r="D28646" s="5">
        <v>0.0</v>
      </c>
    </row>
    <row r="28647" ht="14.25" customHeight="1">
      <c r="A28647" s="5"/>
      <c r="B28647" s="5"/>
      <c r="C28647" s="5" t="str">
        <f>IFERROR(__xludf.DUMMYFUNCTION("""COMPUTED_VALUE"""),"")</f>
        <v/>
      </c>
      <c r="D28647" s="5">
        <v>0.0</v>
      </c>
    </row>
    <row r="28648" ht="14.25" customHeight="1">
      <c r="A28648" s="5"/>
      <c r="B28648" s="5"/>
      <c r="C28648" s="5" t="str">
        <f>IFERROR(__xludf.DUMMYFUNCTION("""COMPUTED_VALUE"""),"")</f>
        <v/>
      </c>
      <c r="D28648" s="5">
        <v>0.0</v>
      </c>
    </row>
    <row r="28649" ht="14.25" customHeight="1">
      <c r="A28649" s="5"/>
      <c r="B28649" s="5"/>
      <c r="C28649" s="5" t="str">
        <f>IFERROR(__xludf.DUMMYFUNCTION("""COMPUTED_VALUE"""),"")</f>
        <v/>
      </c>
      <c r="D28649" s="5">
        <v>0.0</v>
      </c>
    </row>
    <row r="28650" ht="14.25" customHeight="1">
      <c r="A28650" s="5"/>
      <c r="B28650" s="5"/>
      <c r="C28650" s="5" t="str">
        <f>IFERROR(__xludf.DUMMYFUNCTION("""COMPUTED_VALUE"""),"")</f>
        <v/>
      </c>
      <c r="D28650" s="5">
        <v>0.0</v>
      </c>
    </row>
    <row r="28651" ht="14.25" customHeight="1">
      <c r="A28651" s="5"/>
      <c r="B28651" s="5"/>
      <c r="C28651" s="5" t="str">
        <f>IFERROR(__xludf.DUMMYFUNCTION("""COMPUTED_VALUE"""),"")</f>
        <v/>
      </c>
      <c r="D28651" s="5">
        <v>0.0</v>
      </c>
    </row>
    <row r="28652" ht="14.25" customHeight="1">
      <c r="A28652" s="5"/>
      <c r="B28652" s="5"/>
      <c r="C28652" s="5" t="str">
        <f>IFERROR(__xludf.DUMMYFUNCTION("""COMPUTED_VALUE"""),"")</f>
        <v/>
      </c>
      <c r="D28652" s="5">
        <v>0.0</v>
      </c>
    </row>
    <row r="28653" ht="14.25" customHeight="1">
      <c r="A28653" s="5"/>
      <c r="B28653" s="5"/>
      <c r="C28653" s="5" t="str">
        <f>IFERROR(__xludf.DUMMYFUNCTION("""COMPUTED_VALUE"""),"")</f>
        <v/>
      </c>
      <c r="D28653" s="5">
        <v>0.0</v>
      </c>
    </row>
    <row r="28654" ht="14.25" customHeight="1">
      <c r="A28654" s="5"/>
      <c r="B28654" s="5"/>
      <c r="C28654" s="5" t="str">
        <f>IFERROR(__xludf.DUMMYFUNCTION("""COMPUTED_VALUE"""),"")</f>
        <v/>
      </c>
      <c r="D28654" s="5">
        <v>0.0</v>
      </c>
    </row>
    <row r="28655" ht="14.25" customHeight="1">
      <c r="A28655" s="5"/>
      <c r="B28655" s="5"/>
      <c r="C28655" s="5" t="str">
        <f>IFERROR(__xludf.DUMMYFUNCTION("""COMPUTED_VALUE"""),"")</f>
        <v/>
      </c>
      <c r="D28655" s="5">
        <v>0.0</v>
      </c>
    </row>
    <row r="28656" ht="14.25" customHeight="1">
      <c r="A28656" s="5"/>
      <c r="B28656" s="5"/>
      <c r="C28656" s="5" t="str">
        <f>IFERROR(__xludf.DUMMYFUNCTION("""COMPUTED_VALUE"""),"")</f>
        <v/>
      </c>
      <c r="D28656" s="5">
        <v>0.0</v>
      </c>
    </row>
    <row r="28657" ht="14.25" customHeight="1">
      <c r="A28657" s="5"/>
      <c r="B28657" s="5"/>
      <c r="C28657" s="5" t="str">
        <f>IFERROR(__xludf.DUMMYFUNCTION("""COMPUTED_VALUE"""),"")</f>
        <v/>
      </c>
      <c r="D28657" s="5">
        <v>0.0</v>
      </c>
    </row>
    <row r="28658" ht="14.25" customHeight="1">
      <c r="A28658" s="5"/>
      <c r="B28658" s="5"/>
      <c r="C28658" s="5" t="str">
        <f>IFERROR(__xludf.DUMMYFUNCTION("""COMPUTED_VALUE"""),"")</f>
        <v/>
      </c>
      <c r="D28658" s="5">
        <v>0.0</v>
      </c>
    </row>
    <row r="28659" ht="14.25" customHeight="1">
      <c r="A28659" s="5"/>
      <c r="B28659" s="5"/>
      <c r="C28659" s="5" t="str">
        <f>IFERROR(__xludf.DUMMYFUNCTION("""COMPUTED_VALUE"""),"")</f>
        <v/>
      </c>
      <c r="D28659" s="5">
        <v>0.0</v>
      </c>
    </row>
    <row r="28660" ht="14.25" customHeight="1">
      <c r="A28660" s="5"/>
      <c r="B28660" s="5"/>
      <c r="C28660" s="5" t="str">
        <f>IFERROR(__xludf.DUMMYFUNCTION("""COMPUTED_VALUE"""),"")</f>
        <v/>
      </c>
      <c r="D28660" s="5">
        <v>0.0</v>
      </c>
    </row>
    <row r="28661" ht="14.25" customHeight="1">
      <c r="A28661" s="5"/>
      <c r="B28661" s="5"/>
      <c r="C28661" s="5" t="str">
        <f>IFERROR(__xludf.DUMMYFUNCTION("""COMPUTED_VALUE"""),"")</f>
        <v/>
      </c>
      <c r="D28661" s="5">
        <v>0.0</v>
      </c>
    </row>
    <row r="28662" ht="14.25" customHeight="1">
      <c r="A28662" s="5"/>
      <c r="B28662" s="5"/>
      <c r="C28662" s="5" t="str">
        <f>IFERROR(__xludf.DUMMYFUNCTION("""COMPUTED_VALUE"""),"")</f>
        <v/>
      </c>
      <c r="D28662" s="5">
        <v>0.0</v>
      </c>
    </row>
    <row r="28663" ht="14.25" customHeight="1">
      <c r="A28663" s="5"/>
      <c r="B28663" s="5"/>
      <c r="C28663" s="5" t="str">
        <f>IFERROR(__xludf.DUMMYFUNCTION("""COMPUTED_VALUE"""),"")</f>
        <v/>
      </c>
      <c r="D28663" s="5">
        <v>0.0</v>
      </c>
    </row>
    <row r="28664" ht="14.25" customHeight="1">
      <c r="A28664" s="5"/>
      <c r="B28664" s="5"/>
      <c r="C28664" s="5" t="str">
        <f>IFERROR(__xludf.DUMMYFUNCTION("""COMPUTED_VALUE"""),"")</f>
        <v/>
      </c>
      <c r="D28664" s="5">
        <v>0.0</v>
      </c>
    </row>
    <row r="28665" ht="14.25" customHeight="1">
      <c r="A28665" s="5"/>
      <c r="B28665" s="5"/>
      <c r="C28665" s="5" t="str">
        <f>IFERROR(__xludf.DUMMYFUNCTION("""COMPUTED_VALUE"""),"")</f>
        <v/>
      </c>
      <c r="D28665" s="5">
        <v>0.0</v>
      </c>
    </row>
    <row r="28666" ht="14.25" customHeight="1">
      <c r="A28666" s="5"/>
      <c r="B28666" s="5"/>
      <c r="C28666" s="5" t="str">
        <f>IFERROR(__xludf.DUMMYFUNCTION("""COMPUTED_VALUE"""),"")</f>
        <v/>
      </c>
      <c r="D28666" s="5">
        <v>0.0</v>
      </c>
    </row>
    <row r="28667" ht="14.25" customHeight="1">
      <c r="A28667" s="5"/>
      <c r="B28667" s="5"/>
      <c r="C28667" s="5" t="str">
        <f>IFERROR(__xludf.DUMMYFUNCTION("""COMPUTED_VALUE"""),"")</f>
        <v/>
      </c>
      <c r="D28667" s="5">
        <v>0.0</v>
      </c>
    </row>
    <row r="28668" ht="14.25" customHeight="1">
      <c r="A28668" s="5"/>
      <c r="B28668" s="5"/>
      <c r="C28668" s="5" t="str">
        <f>IFERROR(__xludf.DUMMYFUNCTION("""COMPUTED_VALUE"""),"")</f>
        <v/>
      </c>
      <c r="D28668" s="5">
        <v>0.0</v>
      </c>
    </row>
    <row r="28669" ht="14.25" customHeight="1">
      <c r="A28669" s="5"/>
      <c r="B28669" s="5"/>
      <c r="C28669" s="5" t="str">
        <f>IFERROR(__xludf.DUMMYFUNCTION("""COMPUTED_VALUE"""),"")</f>
        <v/>
      </c>
      <c r="D28669" s="5">
        <v>0.0</v>
      </c>
    </row>
    <row r="28670" ht="14.25" customHeight="1">
      <c r="A28670" s="5"/>
      <c r="B28670" s="5"/>
      <c r="C28670" s="5" t="str">
        <f>IFERROR(__xludf.DUMMYFUNCTION("""COMPUTED_VALUE"""),"")</f>
        <v/>
      </c>
      <c r="D28670" s="5">
        <v>0.0</v>
      </c>
    </row>
    <row r="28671" ht="14.25" customHeight="1">
      <c r="A28671" s="5"/>
      <c r="B28671" s="5"/>
      <c r="C28671" s="5" t="str">
        <f>IFERROR(__xludf.DUMMYFUNCTION("""COMPUTED_VALUE"""),"")</f>
        <v/>
      </c>
      <c r="D28671" s="5">
        <v>0.0</v>
      </c>
    </row>
    <row r="28672" ht="14.25" customHeight="1">
      <c r="A28672" s="5"/>
      <c r="B28672" s="5"/>
      <c r="C28672" s="5" t="str">
        <f>IFERROR(__xludf.DUMMYFUNCTION("""COMPUTED_VALUE"""),"")</f>
        <v/>
      </c>
      <c r="D28672" s="5">
        <v>0.0</v>
      </c>
    </row>
    <row r="28673" ht="14.25" customHeight="1">
      <c r="A28673" s="5"/>
      <c r="B28673" s="5"/>
      <c r="C28673" s="5" t="str">
        <f>IFERROR(__xludf.DUMMYFUNCTION("""COMPUTED_VALUE"""),"")</f>
        <v/>
      </c>
      <c r="D28673" s="5">
        <v>0.0</v>
      </c>
    </row>
    <row r="28674" ht="14.25" customHeight="1">
      <c r="A28674" s="5"/>
      <c r="B28674" s="5"/>
      <c r="C28674" s="5" t="str">
        <f>IFERROR(__xludf.DUMMYFUNCTION("""COMPUTED_VALUE"""),"")</f>
        <v/>
      </c>
      <c r="D28674" s="5">
        <v>0.0</v>
      </c>
    </row>
    <row r="28675" ht="14.25" customHeight="1">
      <c r="A28675" s="5"/>
      <c r="B28675" s="5"/>
      <c r="C28675" s="5" t="str">
        <f>IFERROR(__xludf.DUMMYFUNCTION("""COMPUTED_VALUE"""),"")</f>
        <v/>
      </c>
      <c r="D28675" s="5">
        <v>0.0</v>
      </c>
    </row>
    <row r="28676" ht="14.25" customHeight="1">
      <c r="A28676" s="5"/>
      <c r="B28676" s="5"/>
      <c r="C28676" s="5" t="str">
        <f>IFERROR(__xludf.DUMMYFUNCTION("""COMPUTED_VALUE"""),"")</f>
        <v/>
      </c>
      <c r="D28676" s="5">
        <v>0.0</v>
      </c>
    </row>
    <row r="28677" ht="14.25" customHeight="1">
      <c r="A28677" s="5"/>
      <c r="B28677" s="5"/>
      <c r="C28677" s="5" t="str">
        <f>IFERROR(__xludf.DUMMYFUNCTION("""COMPUTED_VALUE"""),"")</f>
        <v/>
      </c>
      <c r="D28677" s="5">
        <v>0.0</v>
      </c>
    </row>
    <row r="28678" ht="14.25" customHeight="1">
      <c r="A28678" s="5"/>
      <c r="B28678" s="5"/>
      <c r="C28678" s="5" t="str">
        <f>IFERROR(__xludf.DUMMYFUNCTION("""COMPUTED_VALUE"""),"")</f>
        <v/>
      </c>
      <c r="D28678" s="5">
        <v>0.0</v>
      </c>
    </row>
    <row r="28679" ht="14.25" customHeight="1">
      <c r="A28679" s="5"/>
      <c r="B28679" s="5"/>
      <c r="C28679" s="5" t="str">
        <f>IFERROR(__xludf.DUMMYFUNCTION("""COMPUTED_VALUE"""),"")</f>
        <v/>
      </c>
      <c r="D28679" s="5">
        <v>0.0</v>
      </c>
    </row>
    <row r="28680" ht="14.25" customHeight="1">
      <c r="A28680" s="5"/>
      <c r="B28680" s="5"/>
      <c r="C28680" s="5" t="str">
        <f>IFERROR(__xludf.DUMMYFUNCTION("""COMPUTED_VALUE"""),"")</f>
        <v/>
      </c>
      <c r="D28680" s="5">
        <v>0.0</v>
      </c>
    </row>
    <row r="28681" ht="14.25" customHeight="1">
      <c r="A28681" s="5"/>
      <c r="B28681" s="5"/>
      <c r="C28681" s="5" t="str">
        <f>IFERROR(__xludf.DUMMYFUNCTION("""COMPUTED_VALUE"""),"")</f>
        <v/>
      </c>
      <c r="D28681" s="5">
        <v>0.0</v>
      </c>
    </row>
    <row r="28682" ht="14.25" customHeight="1">
      <c r="A28682" s="5"/>
      <c r="B28682" s="5"/>
      <c r="C28682" s="5" t="str">
        <f>IFERROR(__xludf.DUMMYFUNCTION("""COMPUTED_VALUE"""),"")</f>
        <v/>
      </c>
      <c r="D28682" s="5">
        <v>0.0</v>
      </c>
    </row>
    <row r="28683" ht="14.25" customHeight="1">
      <c r="A28683" s="5"/>
      <c r="B28683" s="5"/>
      <c r="C28683" s="5" t="str">
        <f>IFERROR(__xludf.DUMMYFUNCTION("""COMPUTED_VALUE"""),"")</f>
        <v/>
      </c>
      <c r="D28683" s="5">
        <v>0.0</v>
      </c>
    </row>
    <row r="28684" ht="14.25" customHeight="1">
      <c r="A28684" s="5"/>
      <c r="B28684" s="5"/>
      <c r="C28684" s="5" t="str">
        <f>IFERROR(__xludf.DUMMYFUNCTION("""COMPUTED_VALUE"""),"")</f>
        <v/>
      </c>
      <c r="D28684" s="5">
        <v>0.0</v>
      </c>
    </row>
    <row r="28685" ht="14.25" customHeight="1">
      <c r="A28685" s="5"/>
      <c r="B28685" s="5"/>
      <c r="C28685" s="5" t="str">
        <f>IFERROR(__xludf.DUMMYFUNCTION("""COMPUTED_VALUE"""),"")</f>
        <v/>
      </c>
      <c r="D28685" s="5">
        <v>0.0</v>
      </c>
    </row>
    <row r="28686" ht="14.25" customHeight="1">
      <c r="A28686" s="5"/>
      <c r="B28686" s="5"/>
      <c r="C28686" s="5" t="str">
        <f>IFERROR(__xludf.DUMMYFUNCTION("""COMPUTED_VALUE"""),"")</f>
        <v/>
      </c>
      <c r="D28686" s="5">
        <v>0.0</v>
      </c>
    </row>
    <row r="28687" ht="14.25" customHeight="1">
      <c r="A28687" s="5"/>
      <c r="B28687" s="5"/>
      <c r="C28687" s="5" t="str">
        <f>IFERROR(__xludf.DUMMYFUNCTION("""COMPUTED_VALUE"""),"")</f>
        <v/>
      </c>
      <c r="D28687" s="5">
        <v>0.0</v>
      </c>
    </row>
    <row r="28688" ht="14.25" customHeight="1">
      <c r="A28688" s="5"/>
      <c r="B28688" s="5"/>
      <c r="C28688" s="5" t="str">
        <f>IFERROR(__xludf.DUMMYFUNCTION("""COMPUTED_VALUE"""),"")</f>
        <v/>
      </c>
      <c r="D28688" s="5">
        <v>0.0</v>
      </c>
    </row>
    <row r="28689" ht="14.25" customHeight="1">
      <c r="A28689" s="5"/>
      <c r="B28689" s="5"/>
      <c r="C28689" s="5" t="str">
        <f>IFERROR(__xludf.DUMMYFUNCTION("""COMPUTED_VALUE"""),"")</f>
        <v/>
      </c>
      <c r="D28689" s="5">
        <v>0.0</v>
      </c>
    </row>
    <row r="28690" ht="14.25" customHeight="1">
      <c r="A28690" s="5"/>
      <c r="B28690" s="5"/>
      <c r="C28690" s="5" t="str">
        <f>IFERROR(__xludf.DUMMYFUNCTION("""COMPUTED_VALUE"""),"")</f>
        <v/>
      </c>
      <c r="D28690" s="5">
        <v>0.0</v>
      </c>
    </row>
    <row r="28691" ht="14.25" customHeight="1">
      <c r="A28691" s="5"/>
      <c r="B28691" s="5"/>
      <c r="C28691" s="5" t="str">
        <f>IFERROR(__xludf.DUMMYFUNCTION("""COMPUTED_VALUE"""),"")</f>
        <v/>
      </c>
      <c r="D28691" s="5">
        <v>0.0</v>
      </c>
    </row>
    <row r="28692" ht="14.25" customHeight="1">
      <c r="A28692" s="5"/>
      <c r="B28692" s="5"/>
      <c r="C28692" s="5" t="str">
        <f>IFERROR(__xludf.DUMMYFUNCTION("""COMPUTED_VALUE"""),"")</f>
        <v/>
      </c>
      <c r="D28692" s="5">
        <v>0.0</v>
      </c>
    </row>
    <row r="28693" ht="14.25" customHeight="1">
      <c r="A28693" s="5"/>
      <c r="B28693" s="5"/>
      <c r="C28693" s="5" t="str">
        <f>IFERROR(__xludf.DUMMYFUNCTION("""COMPUTED_VALUE"""),"")</f>
        <v/>
      </c>
      <c r="D28693" s="5">
        <v>0.0</v>
      </c>
    </row>
    <row r="28694" ht="14.25" customHeight="1">
      <c r="A28694" s="5"/>
      <c r="B28694" s="5"/>
      <c r="C28694" s="5" t="str">
        <f>IFERROR(__xludf.DUMMYFUNCTION("""COMPUTED_VALUE"""),"")</f>
        <v/>
      </c>
      <c r="D28694" s="5">
        <v>0.0</v>
      </c>
    </row>
    <row r="28695" ht="14.25" customHeight="1">
      <c r="A28695" s="5"/>
      <c r="B28695" s="5"/>
      <c r="C28695" s="5" t="str">
        <f>IFERROR(__xludf.DUMMYFUNCTION("""COMPUTED_VALUE"""),"")</f>
        <v/>
      </c>
      <c r="D28695" s="5">
        <v>0.0</v>
      </c>
    </row>
    <row r="28696" ht="14.25" customHeight="1">
      <c r="A28696" s="5"/>
      <c r="B28696" s="5"/>
      <c r="C28696" s="5" t="str">
        <f>IFERROR(__xludf.DUMMYFUNCTION("""COMPUTED_VALUE"""),"")</f>
        <v/>
      </c>
      <c r="D28696" s="5">
        <v>0.0</v>
      </c>
    </row>
    <row r="28697" ht="14.25" customHeight="1">
      <c r="A28697" s="5"/>
      <c r="B28697" s="5"/>
      <c r="C28697" s="5" t="str">
        <f>IFERROR(__xludf.DUMMYFUNCTION("""COMPUTED_VALUE"""),"")</f>
        <v/>
      </c>
      <c r="D28697" s="5">
        <v>0.0</v>
      </c>
    </row>
    <row r="28698" ht="14.25" customHeight="1">
      <c r="A28698" s="5"/>
      <c r="B28698" s="5"/>
      <c r="C28698" s="5" t="str">
        <f>IFERROR(__xludf.DUMMYFUNCTION("""COMPUTED_VALUE"""),"")</f>
        <v/>
      </c>
      <c r="D28698" s="5">
        <v>0.0</v>
      </c>
    </row>
    <row r="28699" ht="14.25" customHeight="1">
      <c r="A28699" s="5"/>
      <c r="B28699" s="5"/>
      <c r="C28699" s="5" t="str">
        <f>IFERROR(__xludf.DUMMYFUNCTION("""COMPUTED_VALUE"""),"")</f>
        <v/>
      </c>
      <c r="D28699" s="5">
        <v>0.0</v>
      </c>
    </row>
    <row r="28700" ht="14.25" customHeight="1">
      <c r="A28700" s="5"/>
      <c r="B28700" s="5"/>
      <c r="C28700" s="5" t="str">
        <f>IFERROR(__xludf.DUMMYFUNCTION("""COMPUTED_VALUE"""),"")</f>
        <v/>
      </c>
      <c r="D28700" s="5">
        <v>0.0</v>
      </c>
    </row>
    <row r="28701" ht="14.25" customHeight="1">
      <c r="A28701" s="5"/>
      <c r="B28701" s="5"/>
      <c r="C28701" s="5" t="str">
        <f>IFERROR(__xludf.DUMMYFUNCTION("""COMPUTED_VALUE"""),"")</f>
        <v/>
      </c>
      <c r="D28701" s="5">
        <v>0.0</v>
      </c>
    </row>
    <row r="28702" ht="14.25" customHeight="1">
      <c r="A28702" s="5"/>
      <c r="B28702" s="5"/>
      <c r="C28702" s="5" t="str">
        <f>IFERROR(__xludf.DUMMYFUNCTION("""COMPUTED_VALUE"""),"")</f>
        <v/>
      </c>
      <c r="D28702" s="5">
        <v>0.0</v>
      </c>
    </row>
    <row r="28703" ht="14.25" customHeight="1">
      <c r="A28703" s="5"/>
      <c r="B28703" s="5"/>
      <c r="C28703" s="5" t="str">
        <f>IFERROR(__xludf.DUMMYFUNCTION("""COMPUTED_VALUE"""),"")</f>
        <v/>
      </c>
      <c r="D28703" s="5">
        <v>0.0</v>
      </c>
    </row>
    <row r="28704" ht="14.25" customHeight="1">
      <c r="A28704" s="5"/>
      <c r="B28704" s="5"/>
      <c r="C28704" s="5" t="str">
        <f>IFERROR(__xludf.DUMMYFUNCTION("""COMPUTED_VALUE"""),"")</f>
        <v/>
      </c>
      <c r="D28704" s="5">
        <v>0.0</v>
      </c>
    </row>
    <row r="28705" ht="14.25" customHeight="1">
      <c r="A28705" s="5"/>
      <c r="B28705" s="5"/>
      <c r="C28705" s="5" t="str">
        <f>IFERROR(__xludf.DUMMYFUNCTION("""COMPUTED_VALUE"""),"")</f>
        <v/>
      </c>
      <c r="D28705" s="5">
        <v>0.0</v>
      </c>
    </row>
    <row r="28706" ht="14.25" customHeight="1">
      <c r="A28706" s="5"/>
      <c r="B28706" s="5"/>
      <c r="C28706" s="5" t="str">
        <f>IFERROR(__xludf.DUMMYFUNCTION("""COMPUTED_VALUE"""),"")</f>
        <v/>
      </c>
      <c r="D28706" s="5">
        <v>0.0</v>
      </c>
    </row>
    <row r="28707" ht="14.25" customHeight="1">
      <c r="A28707" s="5"/>
      <c r="B28707" s="5"/>
      <c r="C28707" s="5" t="str">
        <f>IFERROR(__xludf.DUMMYFUNCTION("""COMPUTED_VALUE"""),"")</f>
        <v/>
      </c>
      <c r="D28707" s="5">
        <v>0.0</v>
      </c>
    </row>
    <row r="28708" ht="14.25" customHeight="1">
      <c r="A28708" s="5"/>
      <c r="B28708" s="5"/>
      <c r="C28708" s="5" t="str">
        <f>IFERROR(__xludf.DUMMYFUNCTION("""COMPUTED_VALUE"""),"")</f>
        <v/>
      </c>
      <c r="D28708" s="5">
        <v>0.0</v>
      </c>
    </row>
    <row r="28709" ht="14.25" customHeight="1">
      <c r="A28709" s="5"/>
      <c r="B28709" s="5"/>
      <c r="C28709" s="5" t="str">
        <f>IFERROR(__xludf.DUMMYFUNCTION("""COMPUTED_VALUE"""),"")</f>
        <v/>
      </c>
      <c r="D28709" s="5">
        <v>0.0</v>
      </c>
    </row>
    <row r="28710" ht="14.25" customHeight="1">
      <c r="A28710" s="5"/>
      <c r="B28710" s="5"/>
      <c r="C28710" s="5" t="str">
        <f>IFERROR(__xludf.DUMMYFUNCTION("""COMPUTED_VALUE"""),"")</f>
        <v/>
      </c>
      <c r="D28710" s="5">
        <v>0.0</v>
      </c>
    </row>
    <row r="28711" ht="14.25" customHeight="1">
      <c r="A28711" s="5"/>
      <c r="B28711" s="5"/>
      <c r="C28711" s="5" t="str">
        <f>IFERROR(__xludf.DUMMYFUNCTION("""COMPUTED_VALUE"""),"")</f>
        <v/>
      </c>
      <c r="D28711" s="5">
        <v>0.0</v>
      </c>
    </row>
    <row r="28712" ht="14.25" customHeight="1">
      <c r="A28712" s="5"/>
      <c r="B28712" s="5"/>
      <c r="C28712" s="5" t="str">
        <f>IFERROR(__xludf.DUMMYFUNCTION("""COMPUTED_VALUE"""),"")</f>
        <v/>
      </c>
      <c r="D28712" s="5">
        <v>0.0</v>
      </c>
    </row>
    <row r="28713" ht="14.25" customHeight="1">
      <c r="A28713" s="5"/>
      <c r="B28713" s="5"/>
      <c r="C28713" s="5" t="str">
        <f>IFERROR(__xludf.DUMMYFUNCTION("""COMPUTED_VALUE"""),"")</f>
        <v/>
      </c>
      <c r="D28713" s="5">
        <v>0.0</v>
      </c>
    </row>
    <row r="28714" ht="14.25" customHeight="1">
      <c r="A28714" s="5"/>
      <c r="B28714" s="5"/>
      <c r="C28714" s="5" t="str">
        <f>IFERROR(__xludf.DUMMYFUNCTION("""COMPUTED_VALUE"""),"")</f>
        <v/>
      </c>
      <c r="D28714" s="5">
        <v>0.0</v>
      </c>
    </row>
    <row r="28715" ht="14.25" customHeight="1">
      <c r="A28715" s="5"/>
      <c r="B28715" s="5"/>
      <c r="C28715" s="5" t="str">
        <f>IFERROR(__xludf.DUMMYFUNCTION("""COMPUTED_VALUE"""),"")</f>
        <v/>
      </c>
      <c r="D28715" s="5">
        <v>0.0</v>
      </c>
    </row>
    <row r="28716" ht="14.25" customHeight="1">
      <c r="A28716" s="5"/>
      <c r="B28716" s="5"/>
      <c r="C28716" s="5" t="str">
        <f>IFERROR(__xludf.DUMMYFUNCTION("""COMPUTED_VALUE"""),"")</f>
        <v/>
      </c>
      <c r="D28716" s="5">
        <v>0.0</v>
      </c>
    </row>
    <row r="28717" ht="14.25" customHeight="1">
      <c r="A28717" s="5"/>
      <c r="B28717" s="5"/>
      <c r="C28717" s="5" t="str">
        <f>IFERROR(__xludf.DUMMYFUNCTION("""COMPUTED_VALUE"""),"")</f>
        <v/>
      </c>
      <c r="D28717" s="5">
        <v>0.0</v>
      </c>
    </row>
    <row r="28718" ht="14.25" customHeight="1">
      <c r="A28718" s="5"/>
      <c r="B28718" s="5"/>
      <c r="C28718" s="5" t="str">
        <f>IFERROR(__xludf.DUMMYFUNCTION("""COMPUTED_VALUE"""),"")</f>
        <v/>
      </c>
      <c r="D28718" s="5">
        <v>0.0</v>
      </c>
    </row>
    <row r="28719" ht="14.25" customHeight="1">
      <c r="A28719" s="5"/>
      <c r="B28719" s="5"/>
      <c r="C28719" s="5" t="str">
        <f>IFERROR(__xludf.DUMMYFUNCTION("""COMPUTED_VALUE"""),"")</f>
        <v/>
      </c>
      <c r="D28719" s="5">
        <v>0.0</v>
      </c>
    </row>
    <row r="28720" ht="14.25" customHeight="1">
      <c r="A28720" s="5"/>
      <c r="B28720" s="5"/>
      <c r="C28720" s="5" t="str">
        <f>IFERROR(__xludf.DUMMYFUNCTION("""COMPUTED_VALUE"""),"")</f>
        <v/>
      </c>
      <c r="D28720" s="5">
        <v>0.0</v>
      </c>
    </row>
    <row r="28721" ht="14.25" customHeight="1">
      <c r="A28721" s="5"/>
      <c r="B28721" s="5"/>
      <c r="C28721" s="5" t="str">
        <f>IFERROR(__xludf.DUMMYFUNCTION("""COMPUTED_VALUE"""),"")</f>
        <v/>
      </c>
      <c r="D28721" s="5">
        <v>0.0</v>
      </c>
    </row>
    <row r="28722" ht="14.25" customHeight="1">
      <c r="A28722" s="5"/>
      <c r="B28722" s="5"/>
      <c r="C28722" s="5" t="str">
        <f>IFERROR(__xludf.DUMMYFUNCTION("""COMPUTED_VALUE"""),"")</f>
        <v/>
      </c>
      <c r="D28722" s="5">
        <v>0.0</v>
      </c>
    </row>
    <row r="28723" ht="14.25" customHeight="1">
      <c r="A28723" s="5"/>
      <c r="B28723" s="5"/>
      <c r="C28723" s="5" t="str">
        <f>IFERROR(__xludf.DUMMYFUNCTION("""COMPUTED_VALUE"""),"")</f>
        <v/>
      </c>
      <c r="D28723" s="5">
        <v>0.0</v>
      </c>
    </row>
    <row r="28724" ht="14.25" customHeight="1">
      <c r="A28724" s="5"/>
      <c r="B28724" s="5"/>
      <c r="C28724" s="5" t="str">
        <f>IFERROR(__xludf.DUMMYFUNCTION("""COMPUTED_VALUE"""),"")</f>
        <v/>
      </c>
      <c r="D28724" s="5">
        <v>0.0</v>
      </c>
    </row>
    <row r="28725" ht="14.25" customHeight="1">
      <c r="A28725" s="5"/>
      <c r="B28725" s="5"/>
      <c r="C28725" s="5" t="str">
        <f>IFERROR(__xludf.DUMMYFUNCTION("""COMPUTED_VALUE"""),"")</f>
        <v/>
      </c>
      <c r="D28725" s="5">
        <v>0.0</v>
      </c>
    </row>
    <row r="28726" ht="14.25" customHeight="1">
      <c r="A28726" s="5"/>
      <c r="B28726" s="5"/>
      <c r="C28726" s="5" t="str">
        <f>IFERROR(__xludf.DUMMYFUNCTION("""COMPUTED_VALUE"""),"")</f>
        <v/>
      </c>
      <c r="D28726" s="5">
        <v>0.0</v>
      </c>
    </row>
    <row r="28727" ht="14.25" customHeight="1">
      <c r="A28727" s="5"/>
      <c r="B28727" s="5"/>
      <c r="C28727" s="5" t="str">
        <f>IFERROR(__xludf.DUMMYFUNCTION("""COMPUTED_VALUE"""),"")</f>
        <v/>
      </c>
      <c r="D28727" s="5">
        <v>0.0</v>
      </c>
    </row>
    <row r="28728" ht="14.25" customHeight="1">
      <c r="A28728" s="5"/>
      <c r="B28728" s="5"/>
      <c r="C28728" s="5" t="str">
        <f>IFERROR(__xludf.DUMMYFUNCTION("""COMPUTED_VALUE"""),"")</f>
        <v/>
      </c>
      <c r="D28728" s="5">
        <v>0.0</v>
      </c>
    </row>
    <row r="28729" ht="14.25" customHeight="1">
      <c r="A28729" s="5"/>
      <c r="B28729" s="5"/>
      <c r="C28729" s="5" t="str">
        <f>IFERROR(__xludf.DUMMYFUNCTION("""COMPUTED_VALUE"""),"")</f>
        <v/>
      </c>
      <c r="D28729" s="5">
        <v>0.0</v>
      </c>
    </row>
    <row r="28730" ht="14.25" customHeight="1">
      <c r="A28730" s="5"/>
      <c r="B28730" s="5"/>
      <c r="C28730" s="5" t="str">
        <f>IFERROR(__xludf.DUMMYFUNCTION("""COMPUTED_VALUE"""),"")</f>
        <v/>
      </c>
      <c r="D28730" s="5">
        <v>0.0</v>
      </c>
    </row>
    <row r="28731" ht="14.25" customHeight="1">
      <c r="A28731" s="5"/>
      <c r="B28731" s="5"/>
      <c r="C28731" s="5" t="str">
        <f>IFERROR(__xludf.DUMMYFUNCTION("""COMPUTED_VALUE"""),"")</f>
        <v/>
      </c>
      <c r="D28731" s="5">
        <v>0.0</v>
      </c>
    </row>
    <row r="28732" ht="14.25" customHeight="1">
      <c r="A28732" s="5"/>
      <c r="B28732" s="5"/>
      <c r="C28732" s="5" t="str">
        <f>IFERROR(__xludf.DUMMYFUNCTION("""COMPUTED_VALUE"""),"")</f>
        <v/>
      </c>
      <c r="D28732" s="5">
        <v>0.0</v>
      </c>
    </row>
    <row r="28733" ht="14.25" customHeight="1">
      <c r="A28733" s="5"/>
      <c r="B28733" s="5"/>
      <c r="C28733" s="5" t="str">
        <f>IFERROR(__xludf.DUMMYFUNCTION("""COMPUTED_VALUE"""),"")</f>
        <v/>
      </c>
      <c r="D28733" s="5">
        <v>0.0</v>
      </c>
    </row>
    <row r="28734" ht="14.25" customHeight="1">
      <c r="A28734" s="5"/>
      <c r="B28734" s="5"/>
      <c r="C28734" s="5" t="str">
        <f>IFERROR(__xludf.DUMMYFUNCTION("""COMPUTED_VALUE"""),"")</f>
        <v/>
      </c>
      <c r="D28734" s="5">
        <v>0.0</v>
      </c>
    </row>
    <row r="28735" ht="14.25" customHeight="1">
      <c r="A28735" s="5"/>
      <c r="B28735" s="5"/>
      <c r="C28735" s="5" t="str">
        <f>IFERROR(__xludf.DUMMYFUNCTION("""COMPUTED_VALUE"""),"")</f>
        <v/>
      </c>
      <c r="D28735" s="5">
        <v>0.0</v>
      </c>
    </row>
    <row r="28736" ht="14.25" customHeight="1">
      <c r="A28736" s="5"/>
      <c r="B28736" s="5"/>
      <c r="C28736" s="5" t="str">
        <f>IFERROR(__xludf.DUMMYFUNCTION("""COMPUTED_VALUE"""),"")</f>
        <v/>
      </c>
      <c r="D28736" s="5">
        <v>0.0</v>
      </c>
    </row>
    <row r="28737" ht="14.25" customHeight="1">
      <c r="A28737" s="5"/>
      <c r="B28737" s="5"/>
      <c r="C28737" s="5" t="str">
        <f>IFERROR(__xludf.DUMMYFUNCTION("""COMPUTED_VALUE"""),"")</f>
        <v/>
      </c>
      <c r="D28737" s="5">
        <v>0.0</v>
      </c>
    </row>
    <row r="28738" ht="14.25" customHeight="1">
      <c r="A28738" s="5"/>
      <c r="B28738" s="5"/>
      <c r="C28738" s="5" t="str">
        <f>IFERROR(__xludf.DUMMYFUNCTION("""COMPUTED_VALUE"""),"")</f>
        <v/>
      </c>
      <c r="D28738" s="5">
        <v>0.0</v>
      </c>
    </row>
    <row r="28739" ht="14.25" customHeight="1">
      <c r="A28739" s="5"/>
      <c r="B28739" s="5"/>
      <c r="C28739" s="5" t="str">
        <f>IFERROR(__xludf.DUMMYFUNCTION("""COMPUTED_VALUE"""),"")</f>
        <v/>
      </c>
      <c r="D28739" s="5">
        <v>0.0</v>
      </c>
    </row>
    <row r="28740" ht="14.25" customHeight="1">
      <c r="A28740" s="5"/>
      <c r="B28740" s="5"/>
      <c r="C28740" s="5" t="str">
        <f>IFERROR(__xludf.DUMMYFUNCTION("""COMPUTED_VALUE"""),"")</f>
        <v/>
      </c>
      <c r="D28740" s="5">
        <v>0.0</v>
      </c>
    </row>
    <row r="28741" ht="14.25" customHeight="1">
      <c r="A28741" s="5"/>
      <c r="B28741" s="5"/>
      <c r="C28741" s="5" t="str">
        <f>IFERROR(__xludf.DUMMYFUNCTION("""COMPUTED_VALUE"""),"")</f>
        <v/>
      </c>
      <c r="D28741" s="5">
        <v>0.0</v>
      </c>
    </row>
    <row r="28742" ht="14.25" customHeight="1">
      <c r="A28742" s="5"/>
      <c r="B28742" s="5"/>
      <c r="C28742" s="5" t="str">
        <f>IFERROR(__xludf.DUMMYFUNCTION("""COMPUTED_VALUE"""),"")</f>
        <v/>
      </c>
      <c r="D28742" s="5">
        <v>0.0</v>
      </c>
    </row>
    <row r="28743" ht="14.25" customHeight="1">
      <c r="A28743" s="5"/>
      <c r="B28743" s="5"/>
      <c r="C28743" s="5" t="str">
        <f>IFERROR(__xludf.DUMMYFUNCTION("""COMPUTED_VALUE"""),"")</f>
        <v/>
      </c>
      <c r="D28743" s="5">
        <v>0.0</v>
      </c>
    </row>
    <row r="28744" ht="14.25" customHeight="1">
      <c r="A28744" s="5"/>
      <c r="B28744" s="5"/>
      <c r="C28744" s="5" t="str">
        <f>IFERROR(__xludf.DUMMYFUNCTION("""COMPUTED_VALUE"""),"")</f>
        <v/>
      </c>
      <c r="D28744" s="5">
        <v>0.0</v>
      </c>
    </row>
    <row r="28745" ht="14.25" customHeight="1">
      <c r="A28745" s="5"/>
      <c r="B28745" s="5"/>
      <c r="C28745" s="5" t="str">
        <f>IFERROR(__xludf.DUMMYFUNCTION("""COMPUTED_VALUE"""),"")</f>
        <v/>
      </c>
      <c r="D28745" s="5">
        <v>0.0</v>
      </c>
    </row>
    <row r="28746" ht="14.25" customHeight="1">
      <c r="A28746" s="5"/>
      <c r="B28746" s="5"/>
      <c r="C28746" s="5" t="str">
        <f>IFERROR(__xludf.DUMMYFUNCTION("""COMPUTED_VALUE"""),"")</f>
        <v/>
      </c>
      <c r="D28746" s="5">
        <v>0.0</v>
      </c>
    </row>
    <row r="28747" ht="14.25" customHeight="1">
      <c r="A28747" s="5"/>
      <c r="B28747" s="5"/>
      <c r="C28747" s="5" t="str">
        <f>IFERROR(__xludf.DUMMYFUNCTION("""COMPUTED_VALUE"""),"")</f>
        <v/>
      </c>
      <c r="D28747" s="5">
        <v>0.0</v>
      </c>
    </row>
    <row r="28748" ht="14.25" customHeight="1">
      <c r="A28748" s="5"/>
      <c r="B28748" s="5"/>
      <c r="C28748" s="5" t="str">
        <f>IFERROR(__xludf.DUMMYFUNCTION("""COMPUTED_VALUE"""),"")</f>
        <v/>
      </c>
      <c r="D28748" s="5">
        <v>0.0</v>
      </c>
    </row>
    <row r="28749" ht="14.25" customHeight="1">
      <c r="A28749" s="5"/>
      <c r="B28749" s="5"/>
      <c r="C28749" s="5" t="str">
        <f>IFERROR(__xludf.DUMMYFUNCTION("""COMPUTED_VALUE"""),"")</f>
        <v/>
      </c>
      <c r="D28749" s="5">
        <v>0.0</v>
      </c>
    </row>
    <row r="28750" ht="14.25" customHeight="1">
      <c r="A28750" s="5"/>
      <c r="B28750" s="5"/>
      <c r="C28750" s="5" t="str">
        <f>IFERROR(__xludf.DUMMYFUNCTION("""COMPUTED_VALUE"""),"")</f>
        <v/>
      </c>
      <c r="D28750" s="5">
        <v>0.0</v>
      </c>
    </row>
    <row r="28751" ht="14.25" customHeight="1">
      <c r="A28751" s="5"/>
      <c r="B28751" s="5"/>
      <c r="C28751" s="5" t="str">
        <f>IFERROR(__xludf.DUMMYFUNCTION("""COMPUTED_VALUE"""),"")</f>
        <v/>
      </c>
      <c r="D28751" s="5">
        <v>0.0</v>
      </c>
    </row>
    <row r="28752" ht="14.25" customHeight="1">
      <c r="A28752" s="5"/>
      <c r="B28752" s="5"/>
      <c r="C28752" s="5" t="str">
        <f>IFERROR(__xludf.DUMMYFUNCTION("""COMPUTED_VALUE"""),"")</f>
        <v/>
      </c>
      <c r="D28752" s="5">
        <v>0.0</v>
      </c>
    </row>
    <row r="28753" ht="14.25" customHeight="1">
      <c r="A28753" s="5"/>
      <c r="B28753" s="5"/>
      <c r="C28753" s="5" t="str">
        <f>IFERROR(__xludf.DUMMYFUNCTION("""COMPUTED_VALUE"""),"")</f>
        <v/>
      </c>
      <c r="D28753" s="5">
        <v>0.0</v>
      </c>
    </row>
    <row r="28754" ht="14.25" customHeight="1">
      <c r="A28754" s="5"/>
      <c r="B28754" s="5"/>
      <c r="C28754" s="5" t="str">
        <f>IFERROR(__xludf.DUMMYFUNCTION("""COMPUTED_VALUE"""),"")</f>
        <v/>
      </c>
      <c r="D28754" s="5">
        <v>0.0</v>
      </c>
    </row>
    <row r="28755" ht="14.25" customHeight="1">
      <c r="A28755" s="5"/>
      <c r="B28755" s="5"/>
      <c r="C28755" s="5" t="str">
        <f>IFERROR(__xludf.DUMMYFUNCTION("""COMPUTED_VALUE"""),"")</f>
        <v/>
      </c>
      <c r="D28755" s="5">
        <v>0.0</v>
      </c>
    </row>
    <row r="28756" ht="14.25" customHeight="1">
      <c r="A28756" s="5"/>
      <c r="B28756" s="5"/>
      <c r="C28756" s="5" t="str">
        <f>IFERROR(__xludf.DUMMYFUNCTION("""COMPUTED_VALUE"""),"")</f>
        <v/>
      </c>
      <c r="D28756" s="5">
        <v>0.0</v>
      </c>
    </row>
    <row r="28757" ht="14.25" customHeight="1">
      <c r="A28757" s="5"/>
      <c r="B28757" s="5"/>
      <c r="C28757" s="5" t="str">
        <f>IFERROR(__xludf.DUMMYFUNCTION("""COMPUTED_VALUE"""),"")</f>
        <v/>
      </c>
      <c r="D28757" s="5">
        <v>0.0</v>
      </c>
    </row>
    <row r="28758" ht="14.25" customHeight="1">
      <c r="A28758" s="5"/>
      <c r="B28758" s="5"/>
      <c r="C28758" s="5" t="str">
        <f>IFERROR(__xludf.DUMMYFUNCTION("""COMPUTED_VALUE"""),"")</f>
        <v/>
      </c>
      <c r="D28758" s="5">
        <v>0.0</v>
      </c>
    </row>
    <row r="28759" ht="14.25" customHeight="1">
      <c r="A28759" s="5"/>
      <c r="B28759" s="5"/>
      <c r="C28759" s="5" t="str">
        <f>IFERROR(__xludf.DUMMYFUNCTION("""COMPUTED_VALUE"""),"")</f>
        <v/>
      </c>
      <c r="D28759" s="5">
        <v>0.0</v>
      </c>
    </row>
    <row r="28760" ht="14.25" customHeight="1">
      <c r="A28760" s="5"/>
      <c r="B28760" s="5"/>
      <c r="C28760" s="5" t="str">
        <f>IFERROR(__xludf.DUMMYFUNCTION("""COMPUTED_VALUE"""),"")</f>
        <v/>
      </c>
      <c r="D28760" s="5">
        <v>0.0</v>
      </c>
    </row>
    <row r="28761" ht="14.25" customHeight="1">
      <c r="A28761" s="5"/>
      <c r="B28761" s="5"/>
      <c r="C28761" s="5" t="str">
        <f>IFERROR(__xludf.DUMMYFUNCTION("""COMPUTED_VALUE"""),"")</f>
        <v/>
      </c>
      <c r="D28761" s="5">
        <v>0.0</v>
      </c>
    </row>
    <row r="28762" ht="14.25" customHeight="1">
      <c r="A28762" s="5"/>
      <c r="B28762" s="5"/>
      <c r="C28762" s="5" t="str">
        <f>IFERROR(__xludf.DUMMYFUNCTION("""COMPUTED_VALUE"""),"")</f>
        <v/>
      </c>
      <c r="D28762" s="5">
        <v>0.0</v>
      </c>
    </row>
    <row r="28763" ht="14.25" customHeight="1">
      <c r="A28763" s="5"/>
      <c r="B28763" s="5"/>
      <c r="C28763" s="5" t="str">
        <f>IFERROR(__xludf.DUMMYFUNCTION("""COMPUTED_VALUE"""),"")</f>
        <v/>
      </c>
      <c r="D28763" s="5">
        <v>0.0</v>
      </c>
    </row>
    <row r="28764" ht="14.25" customHeight="1">
      <c r="A28764" s="5"/>
      <c r="B28764" s="5"/>
      <c r="C28764" s="5" t="str">
        <f>IFERROR(__xludf.DUMMYFUNCTION("""COMPUTED_VALUE"""),"")</f>
        <v/>
      </c>
      <c r="D28764" s="5">
        <v>0.0</v>
      </c>
    </row>
    <row r="28765" ht="14.25" customHeight="1">
      <c r="A28765" s="5"/>
      <c r="B28765" s="5"/>
      <c r="C28765" s="5" t="str">
        <f>IFERROR(__xludf.DUMMYFUNCTION("""COMPUTED_VALUE"""),"")</f>
        <v/>
      </c>
      <c r="D28765" s="5">
        <v>0.0</v>
      </c>
    </row>
    <row r="28766" ht="14.25" customHeight="1">
      <c r="A28766" s="5"/>
      <c r="B28766" s="5"/>
      <c r="C28766" s="5" t="str">
        <f>IFERROR(__xludf.DUMMYFUNCTION("""COMPUTED_VALUE"""),"")</f>
        <v/>
      </c>
      <c r="D28766" s="5">
        <v>0.0</v>
      </c>
    </row>
    <row r="28767" ht="14.25" customHeight="1">
      <c r="A28767" s="5"/>
      <c r="B28767" s="5"/>
      <c r="C28767" s="5" t="str">
        <f>IFERROR(__xludf.DUMMYFUNCTION("""COMPUTED_VALUE"""),"")</f>
        <v/>
      </c>
      <c r="D28767" s="5">
        <v>0.0</v>
      </c>
    </row>
    <row r="28768" ht="14.25" customHeight="1">
      <c r="A28768" s="5"/>
      <c r="B28768" s="5"/>
      <c r="C28768" s="5" t="str">
        <f>IFERROR(__xludf.DUMMYFUNCTION("""COMPUTED_VALUE"""),"")</f>
        <v/>
      </c>
      <c r="D28768" s="5">
        <v>0.0</v>
      </c>
    </row>
    <row r="28769" ht="14.25" customHeight="1">
      <c r="A28769" s="5"/>
      <c r="B28769" s="5"/>
      <c r="C28769" s="5" t="str">
        <f>IFERROR(__xludf.DUMMYFUNCTION("""COMPUTED_VALUE"""),"")</f>
        <v/>
      </c>
      <c r="D28769" s="5">
        <v>0.0</v>
      </c>
    </row>
    <row r="28770" ht="14.25" customHeight="1">
      <c r="A28770" s="5"/>
      <c r="B28770" s="5"/>
      <c r="C28770" s="5" t="str">
        <f>IFERROR(__xludf.DUMMYFUNCTION("""COMPUTED_VALUE"""),"")</f>
        <v/>
      </c>
      <c r="D28770" s="5">
        <v>0.0</v>
      </c>
    </row>
    <row r="28771" ht="14.25" customHeight="1">
      <c r="A28771" s="5"/>
      <c r="B28771" s="5"/>
      <c r="C28771" s="5" t="str">
        <f>IFERROR(__xludf.DUMMYFUNCTION("""COMPUTED_VALUE"""),"")</f>
        <v/>
      </c>
      <c r="D28771" s="5">
        <v>0.0</v>
      </c>
    </row>
    <row r="28772" ht="14.25" customHeight="1">
      <c r="A28772" s="5"/>
      <c r="B28772" s="5"/>
      <c r="C28772" s="5" t="str">
        <f>IFERROR(__xludf.DUMMYFUNCTION("""COMPUTED_VALUE"""),"")</f>
        <v/>
      </c>
      <c r="D28772" s="5">
        <v>0.0</v>
      </c>
    </row>
    <row r="28773" ht="14.25" customHeight="1">
      <c r="A28773" s="5"/>
      <c r="B28773" s="5"/>
      <c r="C28773" s="5" t="str">
        <f>IFERROR(__xludf.DUMMYFUNCTION("""COMPUTED_VALUE"""),"")</f>
        <v/>
      </c>
      <c r="D28773" s="5">
        <v>0.0</v>
      </c>
    </row>
    <row r="28774" ht="14.25" customHeight="1">
      <c r="A28774" s="5"/>
      <c r="B28774" s="5"/>
      <c r="C28774" s="5" t="str">
        <f>IFERROR(__xludf.DUMMYFUNCTION("""COMPUTED_VALUE"""),"")</f>
        <v/>
      </c>
      <c r="D28774" s="5">
        <v>0.0</v>
      </c>
    </row>
    <row r="28775" ht="14.25" customHeight="1">
      <c r="A28775" s="5"/>
      <c r="B28775" s="5"/>
      <c r="C28775" s="5" t="str">
        <f>IFERROR(__xludf.DUMMYFUNCTION("""COMPUTED_VALUE"""),"")</f>
        <v/>
      </c>
      <c r="D28775" s="5">
        <v>0.0</v>
      </c>
    </row>
    <row r="28776" ht="14.25" customHeight="1">
      <c r="A28776" s="5"/>
      <c r="B28776" s="5"/>
      <c r="C28776" s="5" t="str">
        <f>IFERROR(__xludf.DUMMYFUNCTION("""COMPUTED_VALUE"""),"")</f>
        <v/>
      </c>
      <c r="D28776" s="5">
        <v>0.0</v>
      </c>
    </row>
    <row r="28777" ht="14.25" customHeight="1">
      <c r="A28777" s="5"/>
      <c r="B28777" s="5"/>
      <c r="C28777" s="5" t="str">
        <f>IFERROR(__xludf.DUMMYFUNCTION("""COMPUTED_VALUE"""),"")</f>
        <v/>
      </c>
      <c r="D28777" s="5">
        <v>0.0</v>
      </c>
    </row>
    <row r="28778" ht="14.25" customHeight="1">
      <c r="A28778" s="5"/>
      <c r="B28778" s="5"/>
      <c r="C28778" s="5" t="str">
        <f>IFERROR(__xludf.DUMMYFUNCTION("""COMPUTED_VALUE"""),"")</f>
        <v/>
      </c>
      <c r="D28778" s="5">
        <v>0.0</v>
      </c>
    </row>
    <row r="28779" ht="14.25" customHeight="1">
      <c r="A28779" s="5"/>
      <c r="B28779" s="5"/>
      <c r="C28779" s="5" t="str">
        <f>IFERROR(__xludf.DUMMYFUNCTION("""COMPUTED_VALUE"""),"")</f>
        <v/>
      </c>
      <c r="D28779" s="5">
        <v>0.0</v>
      </c>
    </row>
    <row r="28780" ht="14.25" customHeight="1">
      <c r="A28780" s="5"/>
      <c r="B28780" s="5"/>
      <c r="C28780" s="5" t="str">
        <f>IFERROR(__xludf.DUMMYFUNCTION("""COMPUTED_VALUE"""),"")</f>
        <v/>
      </c>
      <c r="D28780" s="5">
        <v>0.0</v>
      </c>
    </row>
    <row r="28781" ht="14.25" customHeight="1">
      <c r="A28781" s="5"/>
      <c r="B28781" s="5"/>
      <c r="C28781" s="5" t="str">
        <f>IFERROR(__xludf.DUMMYFUNCTION("""COMPUTED_VALUE"""),"")</f>
        <v/>
      </c>
      <c r="D28781" s="5">
        <v>0.0</v>
      </c>
    </row>
    <row r="28782" ht="14.25" customHeight="1">
      <c r="A28782" s="5"/>
      <c r="B28782" s="5"/>
      <c r="C28782" s="5" t="str">
        <f>IFERROR(__xludf.DUMMYFUNCTION("""COMPUTED_VALUE"""),"")</f>
        <v/>
      </c>
      <c r="D28782" s="5">
        <v>0.0</v>
      </c>
    </row>
    <row r="28783" ht="14.25" customHeight="1">
      <c r="A28783" s="5"/>
      <c r="B28783" s="5"/>
      <c r="C28783" s="5" t="str">
        <f>IFERROR(__xludf.DUMMYFUNCTION("""COMPUTED_VALUE"""),"")</f>
        <v/>
      </c>
      <c r="D28783" s="5">
        <v>0.0</v>
      </c>
    </row>
    <row r="28784" ht="14.25" customHeight="1">
      <c r="A28784" s="5"/>
      <c r="B28784" s="5"/>
      <c r="C28784" s="5" t="str">
        <f>IFERROR(__xludf.DUMMYFUNCTION("""COMPUTED_VALUE"""),"")</f>
        <v/>
      </c>
      <c r="D28784" s="5">
        <v>0.0</v>
      </c>
    </row>
    <row r="28785" ht="14.25" customHeight="1">
      <c r="A28785" s="5"/>
      <c r="B28785" s="5"/>
      <c r="C28785" s="5" t="str">
        <f>IFERROR(__xludf.DUMMYFUNCTION("""COMPUTED_VALUE"""),"")</f>
        <v/>
      </c>
      <c r="D28785" s="5">
        <v>0.0</v>
      </c>
    </row>
    <row r="28786" ht="14.25" customHeight="1">
      <c r="A28786" s="5"/>
      <c r="B28786" s="5"/>
      <c r="C28786" s="5" t="str">
        <f>IFERROR(__xludf.DUMMYFUNCTION("""COMPUTED_VALUE"""),"")</f>
        <v/>
      </c>
      <c r="D28786" s="5">
        <v>0.0</v>
      </c>
    </row>
    <row r="28787" ht="14.25" customHeight="1">
      <c r="A28787" s="5"/>
      <c r="B28787" s="5"/>
      <c r="C28787" s="5" t="str">
        <f>IFERROR(__xludf.DUMMYFUNCTION("""COMPUTED_VALUE"""),"")</f>
        <v/>
      </c>
      <c r="D28787" s="5">
        <v>0.0</v>
      </c>
    </row>
    <row r="28788" ht="14.25" customHeight="1">
      <c r="A28788" s="5"/>
      <c r="B28788" s="5"/>
      <c r="C28788" s="5" t="str">
        <f>IFERROR(__xludf.DUMMYFUNCTION("""COMPUTED_VALUE"""),"")</f>
        <v/>
      </c>
      <c r="D28788" s="5">
        <v>0.0</v>
      </c>
    </row>
    <row r="28789" ht="14.25" customHeight="1">
      <c r="A28789" s="5"/>
      <c r="B28789" s="5"/>
      <c r="C28789" s="5" t="str">
        <f>IFERROR(__xludf.DUMMYFUNCTION("""COMPUTED_VALUE"""),"")</f>
        <v/>
      </c>
      <c r="D28789" s="5">
        <v>0.0</v>
      </c>
    </row>
    <row r="28790" ht="14.25" customHeight="1">
      <c r="A28790" s="5"/>
      <c r="B28790" s="5"/>
      <c r="C28790" s="5" t="str">
        <f>IFERROR(__xludf.DUMMYFUNCTION("""COMPUTED_VALUE"""),"")</f>
        <v/>
      </c>
      <c r="D28790" s="5">
        <v>0.0</v>
      </c>
    </row>
    <row r="28791" ht="14.25" customHeight="1">
      <c r="A28791" s="5"/>
      <c r="B28791" s="5"/>
      <c r="C28791" s="5" t="str">
        <f>IFERROR(__xludf.DUMMYFUNCTION("""COMPUTED_VALUE"""),"")</f>
        <v/>
      </c>
      <c r="D28791" s="5">
        <v>0.0</v>
      </c>
    </row>
    <row r="28792" ht="14.25" customHeight="1">
      <c r="A28792" s="5"/>
      <c r="B28792" s="5"/>
      <c r="C28792" s="5" t="str">
        <f>IFERROR(__xludf.DUMMYFUNCTION("""COMPUTED_VALUE"""),"")</f>
        <v/>
      </c>
      <c r="D28792" s="5">
        <v>0.0</v>
      </c>
    </row>
    <row r="28793" ht="14.25" customHeight="1">
      <c r="A28793" s="5"/>
      <c r="B28793" s="5"/>
      <c r="C28793" s="5" t="str">
        <f>IFERROR(__xludf.DUMMYFUNCTION("""COMPUTED_VALUE"""),"")</f>
        <v/>
      </c>
      <c r="D28793" s="5">
        <v>0.0</v>
      </c>
    </row>
    <row r="28794" ht="14.25" customHeight="1">
      <c r="A28794" s="5"/>
      <c r="B28794" s="5"/>
      <c r="C28794" s="5" t="str">
        <f>IFERROR(__xludf.DUMMYFUNCTION("""COMPUTED_VALUE"""),"")</f>
        <v/>
      </c>
      <c r="D28794" s="5">
        <v>0.0</v>
      </c>
    </row>
    <row r="28795" ht="14.25" customHeight="1">
      <c r="A28795" s="5"/>
      <c r="B28795" s="5"/>
      <c r="C28795" s="5" t="str">
        <f>IFERROR(__xludf.DUMMYFUNCTION("""COMPUTED_VALUE"""),"")</f>
        <v/>
      </c>
      <c r="D28795" s="5">
        <v>0.0</v>
      </c>
    </row>
    <row r="28796" ht="14.25" customHeight="1">
      <c r="A28796" s="5"/>
      <c r="B28796" s="5"/>
      <c r="C28796" s="5" t="str">
        <f>IFERROR(__xludf.DUMMYFUNCTION("""COMPUTED_VALUE"""),"")</f>
        <v/>
      </c>
      <c r="D28796" s="5">
        <v>0.0</v>
      </c>
    </row>
    <row r="28797" ht="14.25" customHeight="1">
      <c r="A28797" s="5"/>
      <c r="B28797" s="5"/>
      <c r="C28797" s="5" t="str">
        <f>IFERROR(__xludf.DUMMYFUNCTION("""COMPUTED_VALUE"""),"")</f>
        <v/>
      </c>
      <c r="D28797" s="5">
        <v>0.0</v>
      </c>
    </row>
    <row r="28798" ht="14.25" customHeight="1">
      <c r="A28798" s="5"/>
      <c r="B28798" s="5"/>
      <c r="C28798" s="5" t="str">
        <f>IFERROR(__xludf.DUMMYFUNCTION("""COMPUTED_VALUE"""),"")</f>
        <v/>
      </c>
      <c r="D28798" s="5">
        <v>0.0</v>
      </c>
    </row>
    <row r="28799" ht="14.25" customHeight="1">
      <c r="A28799" s="5"/>
      <c r="B28799" s="5"/>
      <c r="C28799" s="5" t="str">
        <f>IFERROR(__xludf.DUMMYFUNCTION("""COMPUTED_VALUE"""),"")</f>
        <v/>
      </c>
      <c r="D28799" s="5">
        <v>0.0</v>
      </c>
    </row>
    <row r="28800" ht="14.25" customHeight="1">
      <c r="A28800" s="5"/>
      <c r="B28800" s="5"/>
      <c r="C28800" s="5" t="str">
        <f>IFERROR(__xludf.DUMMYFUNCTION("""COMPUTED_VALUE"""),"")</f>
        <v/>
      </c>
      <c r="D28800" s="5">
        <v>0.0</v>
      </c>
    </row>
    <row r="28801" ht="14.25" customHeight="1">
      <c r="A28801" s="5"/>
      <c r="B28801" s="5"/>
      <c r="C28801" s="5" t="str">
        <f>IFERROR(__xludf.DUMMYFUNCTION("""COMPUTED_VALUE"""),"")</f>
        <v/>
      </c>
      <c r="D28801" s="5">
        <v>0.0</v>
      </c>
    </row>
    <row r="28802" ht="14.25" customHeight="1">
      <c r="A28802" s="5"/>
      <c r="B28802" s="5"/>
      <c r="C28802" s="5" t="str">
        <f>IFERROR(__xludf.DUMMYFUNCTION("""COMPUTED_VALUE"""),"")</f>
        <v/>
      </c>
      <c r="D28802" s="5">
        <v>0.0</v>
      </c>
    </row>
    <row r="28803" ht="14.25" customHeight="1">
      <c r="A28803" s="5"/>
      <c r="B28803" s="5"/>
      <c r="C28803" s="5" t="str">
        <f>IFERROR(__xludf.DUMMYFUNCTION("""COMPUTED_VALUE"""),"")</f>
        <v/>
      </c>
      <c r="D28803" s="5">
        <v>0.0</v>
      </c>
    </row>
    <row r="28804" ht="14.25" customHeight="1">
      <c r="A28804" s="5"/>
      <c r="B28804" s="5"/>
      <c r="C28804" s="5" t="str">
        <f>IFERROR(__xludf.DUMMYFUNCTION("""COMPUTED_VALUE"""),"")</f>
        <v/>
      </c>
      <c r="D28804" s="5">
        <v>0.0</v>
      </c>
    </row>
    <row r="28805" ht="14.25" customHeight="1">
      <c r="A28805" s="5"/>
      <c r="B28805" s="5"/>
      <c r="C28805" s="5" t="str">
        <f>IFERROR(__xludf.DUMMYFUNCTION("""COMPUTED_VALUE"""),"")</f>
        <v/>
      </c>
      <c r="D28805" s="5">
        <v>0.0</v>
      </c>
    </row>
    <row r="28806" ht="14.25" customHeight="1">
      <c r="A28806" s="5"/>
      <c r="B28806" s="5"/>
      <c r="C28806" s="5" t="str">
        <f>IFERROR(__xludf.DUMMYFUNCTION("""COMPUTED_VALUE"""),"")</f>
        <v/>
      </c>
      <c r="D28806" s="5">
        <v>0.0</v>
      </c>
    </row>
    <row r="28807" ht="14.25" customHeight="1">
      <c r="A28807" s="5"/>
      <c r="B28807" s="5"/>
      <c r="C28807" s="5" t="str">
        <f>IFERROR(__xludf.DUMMYFUNCTION("""COMPUTED_VALUE"""),"")</f>
        <v/>
      </c>
      <c r="D28807" s="5">
        <v>0.0</v>
      </c>
    </row>
    <row r="28808" ht="14.25" customHeight="1">
      <c r="A28808" s="5"/>
      <c r="B28808" s="5"/>
      <c r="C28808" s="5" t="str">
        <f>IFERROR(__xludf.DUMMYFUNCTION("""COMPUTED_VALUE"""),"")</f>
        <v/>
      </c>
      <c r="D28808" s="5">
        <v>0.0</v>
      </c>
    </row>
    <row r="28809" ht="14.25" customHeight="1">
      <c r="A28809" s="5"/>
      <c r="B28809" s="5"/>
      <c r="C28809" s="5" t="str">
        <f>IFERROR(__xludf.DUMMYFUNCTION("""COMPUTED_VALUE"""),"")</f>
        <v/>
      </c>
      <c r="D28809" s="5">
        <v>0.0</v>
      </c>
    </row>
    <row r="28810" ht="14.25" customHeight="1">
      <c r="A28810" s="5"/>
      <c r="B28810" s="5"/>
      <c r="C28810" s="5" t="str">
        <f>IFERROR(__xludf.DUMMYFUNCTION("""COMPUTED_VALUE"""),"")</f>
        <v/>
      </c>
      <c r="D28810" s="5">
        <v>0.0</v>
      </c>
    </row>
    <row r="28811" ht="14.25" customHeight="1">
      <c r="A28811" s="5"/>
      <c r="B28811" s="5"/>
      <c r="C28811" s="5" t="str">
        <f>IFERROR(__xludf.DUMMYFUNCTION("""COMPUTED_VALUE"""),"")</f>
        <v/>
      </c>
      <c r="D28811" s="5">
        <v>0.0</v>
      </c>
    </row>
    <row r="28812" ht="14.25" customHeight="1">
      <c r="A28812" s="5"/>
      <c r="B28812" s="5"/>
      <c r="C28812" s="5" t="str">
        <f>IFERROR(__xludf.DUMMYFUNCTION("""COMPUTED_VALUE"""),"")</f>
        <v/>
      </c>
      <c r="D28812" s="5">
        <v>0.0</v>
      </c>
    </row>
    <row r="28813" ht="14.25" customHeight="1">
      <c r="A28813" s="5"/>
      <c r="B28813" s="5"/>
      <c r="C28813" s="5" t="str">
        <f>IFERROR(__xludf.DUMMYFUNCTION("""COMPUTED_VALUE"""),"")</f>
        <v/>
      </c>
      <c r="D28813" s="5">
        <v>0.0</v>
      </c>
    </row>
    <row r="28814" ht="14.25" customHeight="1">
      <c r="A28814" s="5"/>
      <c r="B28814" s="5"/>
      <c r="C28814" s="5" t="str">
        <f>IFERROR(__xludf.DUMMYFUNCTION("""COMPUTED_VALUE"""),"")</f>
        <v/>
      </c>
      <c r="D28814" s="5">
        <v>0.0</v>
      </c>
    </row>
    <row r="28815" ht="14.25" customHeight="1">
      <c r="A28815" s="5"/>
      <c r="B28815" s="5"/>
      <c r="C28815" s="5" t="str">
        <f>IFERROR(__xludf.DUMMYFUNCTION("""COMPUTED_VALUE"""),"")</f>
        <v/>
      </c>
      <c r="D28815" s="5">
        <v>0.0</v>
      </c>
    </row>
    <row r="28816" ht="14.25" customHeight="1">
      <c r="A28816" s="5"/>
      <c r="B28816" s="5"/>
      <c r="C28816" s="5" t="str">
        <f>IFERROR(__xludf.DUMMYFUNCTION("""COMPUTED_VALUE"""),"")</f>
        <v/>
      </c>
      <c r="D28816" s="5">
        <v>0.0</v>
      </c>
    </row>
    <row r="28817" ht="14.25" customHeight="1">
      <c r="A28817" s="5"/>
      <c r="B28817" s="5"/>
      <c r="C28817" s="5" t="str">
        <f>IFERROR(__xludf.DUMMYFUNCTION("""COMPUTED_VALUE"""),"")</f>
        <v/>
      </c>
      <c r="D28817" s="5">
        <v>0.0</v>
      </c>
    </row>
    <row r="28818" ht="14.25" customHeight="1">
      <c r="A28818" s="5"/>
      <c r="B28818" s="5"/>
      <c r="C28818" s="5" t="str">
        <f>IFERROR(__xludf.DUMMYFUNCTION("""COMPUTED_VALUE"""),"")</f>
        <v/>
      </c>
      <c r="D28818" s="5">
        <v>0.0</v>
      </c>
    </row>
    <row r="28819" ht="14.25" customHeight="1">
      <c r="A28819" s="5"/>
      <c r="B28819" s="5"/>
      <c r="C28819" s="5" t="str">
        <f>IFERROR(__xludf.DUMMYFUNCTION("""COMPUTED_VALUE"""),"")</f>
        <v/>
      </c>
      <c r="D28819" s="5">
        <v>0.0</v>
      </c>
    </row>
    <row r="28820" ht="14.25" customHeight="1">
      <c r="A28820" s="5"/>
      <c r="B28820" s="5"/>
      <c r="C28820" s="5" t="str">
        <f>IFERROR(__xludf.DUMMYFUNCTION("""COMPUTED_VALUE"""),"")</f>
        <v/>
      </c>
      <c r="D28820" s="5">
        <v>0.0</v>
      </c>
    </row>
    <row r="28821" ht="14.25" customHeight="1">
      <c r="A28821" s="5"/>
      <c r="B28821" s="5"/>
      <c r="C28821" s="5" t="str">
        <f>IFERROR(__xludf.DUMMYFUNCTION("""COMPUTED_VALUE"""),"")</f>
        <v/>
      </c>
      <c r="D28821" s="5">
        <v>0.0</v>
      </c>
    </row>
    <row r="28822" ht="14.25" customHeight="1">
      <c r="A28822" s="5"/>
      <c r="B28822" s="5"/>
      <c r="C28822" s="5" t="str">
        <f>IFERROR(__xludf.DUMMYFUNCTION("""COMPUTED_VALUE"""),"")</f>
        <v/>
      </c>
      <c r="D28822" s="5">
        <v>0.0</v>
      </c>
    </row>
    <row r="28823" ht="14.25" customHeight="1">
      <c r="A28823" s="5"/>
      <c r="B28823" s="5"/>
      <c r="C28823" s="5" t="str">
        <f>IFERROR(__xludf.DUMMYFUNCTION("""COMPUTED_VALUE"""),"")</f>
        <v/>
      </c>
      <c r="D28823" s="5">
        <v>0.0</v>
      </c>
    </row>
    <row r="28824" ht="14.25" customHeight="1">
      <c r="A28824" s="5"/>
      <c r="B28824" s="5"/>
      <c r="C28824" s="5" t="str">
        <f>IFERROR(__xludf.DUMMYFUNCTION("""COMPUTED_VALUE"""),"")</f>
        <v/>
      </c>
      <c r="D28824" s="5">
        <v>0.0</v>
      </c>
    </row>
    <row r="28825" ht="14.25" customHeight="1">
      <c r="A28825" s="5"/>
      <c r="B28825" s="5"/>
      <c r="C28825" s="5" t="str">
        <f>IFERROR(__xludf.DUMMYFUNCTION("""COMPUTED_VALUE"""),"")</f>
        <v/>
      </c>
      <c r="D28825" s="5">
        <v>0.0</v>
      </c>
    </row>
    <row r="28826" ht="14.25" customHeight="1">
      <c r="A28826" s="5"/>
      <c r="B28826" s="5"/>
      <c r="C28826" s="5" t="str">
        <f>IFERROR(__xludf.DUMMYFUNCTION("""COMPUTED_VALUE"""),"")</f>
        <v/>
      </c>
      <c r="D28826" s="5">
        <v>0.0</v>
      </c>
    </row>
    <row r="28827" ht="14.25" customHeight="1">
      <c r="A28827" s="5"/>
      <c r="B28827" s="5"/>
      <c r="C28827" s="5" t="str">
        <f>IFERROR(__xludf.DUMMYFUNCTION("""COMPUTED_VALUE"""),"")</f>
        <v/>
      </c>
      <c r="D28827" s="5">
        <v>0.0</v>
      </c>
    </row>
    <row r="28828" ht="14.25" customHeight="1">
      <c r="A28828" s="5"/>
      <c r="B28828" s="5"/>
      <c r="C28828" s="5" t="str">
        <f>IFERROR(__xludf.DUMMYFUNCTION("""COMPUTED_VALUE"""),"")</f>
        <v/>
      </c>
      <c r="D28828" s="5">
        <v>0.0</v>
      </c>
    </row>
    <row r="28829" ht="14.25" customHeight="1">
      <c r="A28829" s="5"/>
      <c r="B28829" s="5"/>
      <c r="C28829" s="5" t="str">
        <f>IFERROR(__xludf.DUMMYFUNCTION("""COMPUTED_VALUE"""),"")</f>
        <v/>
      </c>
      <c r="D28829" s="5">
        <v>0.0</v>
      </c>
    </row>
    <row r="28830" ht="14.25" customHeight="1">
      <c r="A28830" s="5"/>
      <c r="B28830" s="5"/>
      <c r="C28830" s="5" t="str">
        <f>IFERROR(__xludf.DUMMYFUNCTION("""COMPUTED_VALUE"""),"")</f>
        <v/>
      </c>
      <c r="D28830" s="5">
        <v>0.0</v>
      </c>
    </row>
    <row r="28831" ht="14.25" customHeight="1">
      <c r="A28831" s="5"/>
      <c r="B28831" s="5"/>
      <c r="C28831" s="5" t="str">
        <f>IFERROR(__xludf.DUMMYFUNCTION("""COMPUTED_VALUE"""),"")</f>
        <v/>
      </c>
      <c r="D28831" s="5">
        <v>0.0</v>
      </c>
    </row>
    <row r="28832" ht="14.25" customHeight="1">
      <c r="A28832" s="5"/>
      <c r="B28832" s="5"/>
      <c r="C28832" s="5" t="str">
        <f>IFERROR(__xludf.DUMMYFUNCTION("""COMPUTED_VALUE"""),"")</f>
        <v/>
      </c>
      <c r="D28832" s="5">
        <v>0.0</v>
      </c>
    </row>
    <row r="28833" ht="14.25" customHeight="1">
      <c r="A28833" s="5"/>
      <c r="B28833" s="5"/>
      <c r="C28833" s="5" t="str">
        <f>IFERROR(__xludf.DUMMYFUNCTION("""COMPUTED_VALUE"""),"")</f>
        <v/>
      </c>
      <c r="D28833" s="5">
        <v>0.0</v>
      </c>
    </row>
    <row r="28834" ht="14.25" customHeight="1">
      <c r="A28834" s="5"/>
      <c r="B28834" s="5"/>
      <c r="C28834" s="5" t="str">
        <f>IFERROR(__xludf.DUMMYFUNCTION("""COMPUTED_VALUE"""),"")</f>
        <v/>
      </c>
      <c r="D28834" s="5">
        <v>0.0</v>
      </c>
    </row>
    <row r="28835" ht="14.25" customHeight="1">
      <c r="A28835" s="5"/>
      <c r="B28835" s="5"/>
      <c r="C28835" s="5" t="str">
        <f>IFERROR(__xludf.DUMMYFUNCTION("""COMPUTED_VALUE"""),"")</f>
        <v/>
      </c>
      <c r="D28835" s="5">
        <v>0.0</v>
      </c>
    </row>
    <row r="28836" ht="14.25" customHeight="1">
      <c r="A28836" s="5"/>
      <c r="B28836" s="5"/>
      <c r="C28836" s="5" t="str">
        <f>IFERROR(__xludf.DUMMYFUNCTION("""COMPUTED_VALUE"""),"")</f>
        <v/>
      </c>
      <c r="D28836" s="5">
        <v>0.0</v>
      </c>
    </row>
    <row r="28837" ht="14.25" customHeight="1">
      <c r="A28837" s="5"/>
      <c r="B28837" s="5"/>
      <c r="C28837" s="5" t="str">
        <f>IFERROR(__xludf.DUMMYFUNCTION("""COMPUTED_VALUE"""),"")</f>
        <v/>
      </c>
      <c r="D28837" s="5">
        <v>0.0</v>
      </c>
    </row>
    <row r="28838" ht="14.25" customHeight="1">
      <c r="A28838" s="5"/>
      <c r="B28838" s="5"/>
      <c r="C28838" s="5" t="str">
        <f>IFERROR(__xludf.DUMMYFUNCTION("""COMPUTED_VALUE"""),"")</f>
        <v/>
      </c>
      <c r="D28838" s="5">
        <v>0.0</v>
      </c>
    </row>
    <row r="28839" ht="14.25" customHeight="1">
      <c r="A28839" s="5"/>
      <c r="B28839" s="5"/>
      <c r="C28839" s="5" t="str">
        <f>IFERROR(__xludf.DUMMYFUNCTION("""COMPUTED_VALUE"""),"")</f>
        <v/>
      </c>
      <c r="D28839" s="5">
        <v>0.0</v>
      </c>
    </row>
    <row r="28840" ht="14.25" customHeight="1">
      <c r="A28840" s="5"/>
      <c r="B28840" s="5"/>
      <c r="C28840" s="5" t="str">
        <f>IFERROR(__xludf.DUMMYFUNCTION("""COMPUTED_VALUE"""),"")</f>
        <v/>
      </c>
      <c r="D28840" s="5">
        <v>0.0</v>
      </c>
    </row>
    <row r="28841" ht="14.25" customHeight="1">
      <c r="A28841" s="5"/>
      <c r="B28841" s="5"/>
      <c r="C28841" s="5" t="str">
        <f>IFERROR(__xludf.DUMMYFUNCTION("""COMPUTED_VALUE"""),"")</f>
        <v/>
      </c>
      <c r="D28841" s="5">
        <v>0.0</v>
      </c>
    </row>
    <row r="28842" ht="14.25" customHeight="1">
      <c r="A28842" s="5"/>
      <c r="B28842" s="5"/>
      <c r="C28842" s="5" t="str">
        <f>IFERROR(__xludf.DUMMYFUNCTION("""COMPUTED_VALUE"""),"")</f>
        <v/>
      </c>
      <c r="D28842" s="5">
        <v>0.0</v>
      </c>
    </row>
    <row r="28843" ht="14.25" customHeight="1">
      <c r="A28843" s="5"/>
      <c r="B28843" s="5"/>
      <c r="C28843" s="5" t="str">
        <f>IFERROR(__xludf.DUMMYFUNCTION("""COMPUTED_VALUE"""),"")</f>
        <v/>
      </c>
      <c r="D28843" s="5">
        <v>0.0</v>
      </c>
    </row>
    <row r="28844" ht="14.25" customHeight="1">
      <c r="A28844" s="5"/>
      <c r="B28844" s="5"/>
      <c r="C28844" s="5" t="str">
        <f>IFERROR(__xludf.DUMMYFUNCTION("""COMPUTED_VALUE"""),"")</f>
        <v/>
      </c>
      <c r="D28844" s="5">
        <v>0.0</v>
      </c>
    </row>
    <row r="28845" ht="14.25" customHeight="1">
      <c r="A28845" s="5"/>
      <c r="B28845" s="5"/>
      <c r="C28845" s="5" t="str">
        <f>IFERROR(__xludf.DUMMYFUNCTION("""COMPUTED_VALUE"""),"")</f>
        <v/>
      </c>
      <c r="D28845" s="5">
        <v>0.0</v>
      </c>
    </row>
    <row r="28846" ht="14.25" customHeight="1">
      <c r="A28846" s="5"/>
      <c r="B28846" s="5"/>
      <c r="C28846" s="5" t="str">
        <f>IFERROR(__xludf.DUMMYFUNCTION("""COMPUTED_VALUE"""),"")</f>
        <v/>
      </c>
      <c r="D28846" s="5">
        <v>0.0</v>
      </c>
    </row>
    <row r="28847" ht="14.25" customHeight="1">
      <c r="A28847" s="5"/>
      <c r="B28847" s="5"/>
      <c r="C28847" s="5" t="str">
        <f>IFERROR(__xludf.DUMMYFUNCTION("""COMPUTED_VALUE"""),"")</f>
        <v/>
      </c>
      <c r="D28847" s="5">
        <v>0.0</v>
      </c>
    </row>
    <row r="28848" ht="14.25" customHeight="1">
      <c r="A28848" s="5"/>
      <c r="B28848" s="5"/>
      <c r="C28848" s="5" t="str">
        <f>IFERROR(__xludf.DUMMYFUNCTION("""COMPUTED_VALUE"""),"")</f>
        <v/>
      </c>
      <c r="D28848" s="5">
        <v>0.0</v>
      </c>
    </row>
    <row r="28849" ht="14.25" customHeight="1">
      <c r="A28849" s="5"/>
      <c r="B28849" s="5"/>
      <c r="C28849" s="5" t="str">
        <f>IFERROR(__xludf.DUMMYFUNCTION("""COMPUTED_VALUE"""),"")</f>
        <v/>
      </c>
      <c r="D28849" s="5">
        <v>0.0</v>
      </c>
    </row>
    <row r="28850" ht="14.25" customHeight="1">
      <c r="A28850" s="5"/>
      <c r="B28850" s="5"/>
      <c r="C28850" s="5" t="str">
        <f>IFERROR(__xludf.DUMMYFUNCTION("""COMPUTED_VALUE"""),"")</f>
        <v/>
      </c>
      <c r="D28850" s="5">
        <v>0.0</v>
      </c>
    </row>
    <row r="28851" ht="14.25" customHeight="1">
      <c r="A28851" s="5"/>
      <c r="B28851" s="5"/>
      <c r="C28851" s="5" t="str">
        <f>IFERROR(__xludf.DUMMYFUNCTION("""COMPUTED_VALUE"""),"")</f>
        <v/>
      </c>
      <c r="D28851" s="5">
        <v>0.0</v>
      </c>
    </row>
    <row r="28852" ht="14.25" customHeight="1">
      <c r="A28852" s="5"/>
      <c r="B28852" s="5"/>
      <c r="C28852" s="5" t="str">
        <f>IFERROR(__xludf.DUMMYFUNCTION("""COMPUTED_VALUE"""),"")</f>
        <v/>
      </c>
      <c r="D28852" s="5">
        <v>0.0</v>
      </c>
    </row>
    <row r="28853" ht="14.25" customHeight="1">
      <c r="A28853" s="5"/>
      <c r="B28853" s="5"/>
      <c r="C28853" s="5" t="str">
        <f>IFERROR(__xludf.DUMMYFUNCTION("""COMPUTED_VALUE"""),"")</f>
        <v/>
      </c>
      <c r="D28853" s="5">
        <v>0.0</v>
      </c>
    </row>
    <row r="28854" ht="14.25" customHeight="1">
      <c r="A28854" s="5"/>
      <c r="B28854" s="5"/>
      <c r="C28854" s="5" t="str">
        <f>IFERROR(__xludf.DUMMYFUNCTION("""COMPUTED_VALUE"""),"")</f>
        <v/>
      </c>
      <c r="D28854" s="5">
        <v>0.0</v>
      </c>
    </row>
    <row r="28855" ht="14.25" customHeight="1">
      <c r="A28855" s="5"/>
      <c r="B28855" s="5"/>
      <c r="C28855" s="5" t="str">
        <f>IFERROR(__xludf.DUMMYFUNCTION("""COMPUTED_VALUE"""),"")</f>
        <v/>
      </c>
      <c r="D28855" s="5">
        <v>0.0</v>
      </c>
    </row>
    <row r="28856" ht="14.25" customHeight="1">
      <c r="A28856" s="5"/>
      <c r="B28856" s="5"/>
      <c r="C28856" s="5" t="str">
        <f>IFERROR(__xludf.DUMMYFUNCTION("""COMPUTED_VALUE"""),"")</f>
        <v/>
      </c>
      <c r="D28856" s="5">
        <v>0.0</v>
      </c>
    </row>
    <row r="28857" ht="14.25" customHeight="1">
      <c r="A28857" s="5"/>
      <c r="B28857" s="5"/>
      <c r="C28857" s="5" t="str">
        <f>IFERROR(__xludf.DUMMYFUNCTION("""COMPUTED_VALUE"""),"")</f>
        <v/>
      </c>
      <c r="D28857" s="5">
        <v>0.0</v>
      </c>
    </row>
    <row r="28858" ht="14.25" customHeight="1">
      <c r="A28858" s="5"/>
      <c r="B28858" s="5"/>
      <c r="C28858" s="5" t="str">
        <f>IFERROR(__xludf.DUMMYFUNCTION("""COMPUTED_VALUE"""),"")</f>
        <v/>
      </c>
      <c r="D28858" s="5">
        <v>0.0</v>
      </c>
    </row>
    <row r="28859" ht="14.25" customHeight="1">
      <c r="A28859" s="5"/>
      <c r="B28859" s="5"/>
      <c r="C28859" s="5" t="str">
        <f>IFERROR(__xludf.DUMMYFUNCTION("""COMPUTED_VALUE"""),"")</f>
        <v/>
      </c>
      <c r="D28859" s="5">
        <v>0.0</v>
      </c>
    </row>
    <row r="28860" ht="14.25" customHeight="1">
      <c r="A28860" s="5"/>
      <c r="B28860" s="5"/>
      <c r="C28860" s="5" t="str">
        <f>IFERROR(__xludf.DUMMYFUNCTION("""COMPUTED_VALUE"""),"")</f>
        <v/>
      </c>
      <c r="D28860" s="5">
        <v>0.0</v>
      </c>
    </row>
    <row r="28861" ht="14.25" customHeight="1">
      <c r="A28861" s="5"/>
      <c r="B28861" s="5"/>
      <c r="C28861" s="5" t="str">
        <f>IFERROR(__xludf.DUMMYFUNCTION("""COMPUTED_VALUE"""),"")</f>
        <v/>
      </c>
      <c r="D28861" s="5">
        <v>0.0</v>
      </c>
    </row>
    <row r="28862" ht="14.25" customHeight="1">
      <c r="A28862" s="5"/>
      <c r="B28862" s="5"/>
      <c r="C28862" s="5" t="str">
        <f>IFERROR(__xludf.DUMMYFUNCTION("""COMPUTED_VALUE"""),"")</f>
        <v/>
      </c>
      <c r="D28862" s="5">
        <v>0.0</v>
      </c>
    </row>
    <row r="28863" ht="14.25" customHeight="1">
      <c r="A28863" s="5"/>
      <c r="B28863" s="5"/>
      <c r="C28863" s="5" t="str">
        <f>IFERROR(__xludf.DUMMYFUNCTION("""COMPUTED_VALUE"""),"")</f>
        <v/>
      </c>
      <c r="D28863" s="5">
        <v>0.0</v>
      </c>
    </row>
    <row r="28864" ht="14.25" customHeight="1">
      <c r="A28864" s="5"/>
      <c r="B28864" s="5"/>
      <c r="C28864" s="5" t="str">
        <f>IFERROR(__xludf.DUMMYFUNCTION("""COMPUTED_VALUE"""),"")</f>
        <v/>
      </c>
      <c r="D28864" s="5">
        <v>0.0</v>
      </c>
    </row>
    <row r="28865" ht="14.25" customHeight="1">
      <c r="A28865" s="5"/>
      <c r="B28865" s="5"/>
      <c r="C28865" s="5" t="str">
        <f>IFERROR(__xludf.DUMMYFUNCTION("""COMPUTED_VALUE"""),"")</f>
        <v/>
      </c>
      <c r="D28865" s="5">
        <v>0.0</v>
      </c>
    </row>
    <row r="28866" ht="14.25" customHeight="1">
      <c r="A28866" s="5"/>
      <c r="B28866" s="5"/>
      <c r="C28866" s="5" t="str">
        <f>IFERROR(__xludf.DUMMYFUNCTION("""COMPUTED_VALUE"""),"")</f>
        <v/>
      </c>
      <c r="D28866" s="5">
        <v>0.0</v>
      </c>
    </row>
    <row r="28867" ht="14.25" customHeight="1">
      <c r="A28867" s="5"/>
      <c r="B28867" s="5"/>
      <c r="C28867" s="5" t="str">
        <f>IFERROR(__xludf.DUMMYFUNCTION("""COMPUTED_VALUE"""),"")</f>
        <v/>
      </c>
      <c r="D28867" s="5">
        <v>0.0</v>
      </c>
    </row>
    <row r="28868" ht="14.25" customHeight="1">
      <c r="A28868" s="5"/>
      <c r="B28868" s="5"/>
      <c r="C28868" s="5" t="str">
        <f>IFERROR(__xludf.DUMMYFUNCTION("""COMPUTED_VALUE"""),"")</f>
        <v/>
      </c>
      <c r="D28868" s="5">
        <v>0.0</v>
      </c>
    </row>
    <row r="28869" ht="14.25" customHeight="1">
      <c r="A28869" s="5"/>
      <c r="B28869" s="5"/>
      <c r="C28869" s="5" t="str">
        <f>IFERROR(__xludf.DUMMYFUNCTION("""COMPUTED_VALUE"""),"")</f>
        <v/>
      </c>
      <c r="D28869" s="5">
        <v>0.0</v>
      </c>
    </row>
    <row r="28870" ht="14.25" customHeight="1">
      <c r="A28870" s="5"/>
      <c r="B28870" s="5"/>
      <c r="C28870" s="5" t="str">
        <f>IFERROR(__xludf.DUMMYFUNCTION("""COMPUTED_VALUE"""),"")</f>
        <v/>
      </c>
      <c r="D28870" s="5">
        <v>0.0</v>
      </c>
    </row>
    <row r="28871" ht="14.25" customHeight="1">
      <c r="A28871" s="5"/>
      <c r="B28871" s="5"/>
      <c r="C28871" s="5" t="str">
        <f>IFERROR(__xludf.DUMMYFUNCTION("""COMPUTED_VALUE"""),"")</f>
        <v/>
      </c>
      <c r="D28871" s="5">
        <v>0.0</v>
      </c>
    </row>
    <row r="28872" ht="14.25" customHeight="1">
      <c r="A28872" s="5"/>
      <c r="B28872" s="5"/>
      <c r="C28872" s="5" t="str">
        <f>IFERROR(__xludf.DUMMYFUNCTION("""COMPUTED_VALUE"""),"")</f>
        <v/>
      </c>
      <c r="D28872" s="5">
        <v>0.0</v>
      </c>
    </row>
    <row r="28873" ht="14.25" customHeight="1">
      <c r="A28873" s="5"/>
      <c r="B28873" s="5"/>
      <c r="C28873" s="5" t="str">
        <f>IFERROR(__xludf.DUMMYFUNCTION("""COMPUTED_VALUE"""),"")</f>
        <v/>
      </c>
      <c r="D28873" s="5">
        <v>0.0</v>
      </c>
    </row>
    <row r="28874" ht="14.25" customHeight="1">
      <c r="A28874" s="5"/>
      <c r="B28874" s="5"/>
      <c r="C28874" s="5" t="str">
        <f>IFERROR(__xludf.DUMMYFUNCTION("""COMPUTED_VALUE"""),"")</f>
        <v/>
      </c>
      <c r="D28874" s="5">
        <v>0.0</v>
      </c>
    </row>
    <row r="28875" ht="14.25" customHeight="1">
      <c r="A28875" s="5"/>
      <c r="B28875" s="5"/>
      <c r="C28875" s="5" t="str">
        <f>IFERROR(__xludf.DUMMYFUNCTION("""COMPUTED_VALUE"""),"")</f>
        <v/>
      </c>
      <c r="D28875" s="5">
        <v>0.0</v>
      </c>
    </row>
    <row r="28876" ht="14.25" customHeight="1">
      <c r="A28876" s="5"/>
      <c r="B28876" s="5"/>
      <c r="C28876" s="5" t="str">
        <f>IFERROR(__xludf.DUMMYFUNCTION("""COMPUTED_VALUE"""),"")</f>
        <v/>
      </c>
      <c r="D28876" s="5">
        <v>0.0</v>
      </c>
    </row>
    <row r="28877" ht="14.25" customHeight="1">
      <c r="A28877" s="5"/>
      <c r="B28877" s="5"/>
      <c r="C28877" s="5" t="str">
        <f>IFERROR(__xludf.DUMMYFUNCTION("""COMPUTED_VALUE"""),"")</f>
        <v/>
      </c>
      <c r="D28877" s="5">
        <v>0.0</v>
      </c>
    </row>
    <row r="28878" ht="14.25" customHeight="1">
      <c r="A28878" s="5"/>
      <c r="B28878" s="5"/>
      <c r="C28878" s="5" t="str">
        <f>IFERROR(__xludf.DUMMYFUNCTION("""COMPUTED_VALUE"""),"")</f>
        <v/>
      </c>
      <c r="D28878" s="5">
        <v>0.0</v>
      </c>
    </row>
    <row r="28879" ht="14.25" customHeight="1">
      <c r="A28879" s="5"/>
      <c r="B28879" s="5"/>
      <c r="C28879" s="5" t="str">
        <f>IFERROR(__xludf.DUMMYFUNCTION("""COMPUTED_VALUE"""),"")</f>
        <v/>
      </c>
      <c r="D28879" s="5">
        <v>0.0</v>
      </c>
    </row>
    <row r="28880" ht="14.25" customHeight="1">
      <c r="A28880" s="5"/>
      <c r="B28880" s="5"/>
      <c r="C28880" s="5" t="str">
        <f>IFERROR(__xludf.DUMMYFUNCTION("""COMPUTED_VALUE"""),"")</f>
        <v/>
      </c>
      <c r="D28880" s="5">
        <v>0.0</v>
      </c>
    </row>
    <row r="28881" ht="14.25" customHeight="1">
      <c r="A28881" s="5"/>
      <c r="B28881" s="5"/>
      <c r="C28881" s="5" t="str">
        <f>IFERROR(__xludf.DUMMYFUNCTION("""COMPUTED_VALUE"""),"")</f>
        <v/>
      </c>
      <c r="D28881" s="5">
        <v>0.0</v>
      </c>
    </row>
    <row r="28882" ht="14.25" customHeight="1">
      <c r="A28882" s="5"/>
      <c r="B28882" s="5"/>
      <c r="C28882" s="5" t="str">
        <f>IFERROR(__xludf.DUMMYFUNCTION("""COMPUTED_VALUE"""),"")</f>
        <v/>
      </c>
      <c r="D28882" s="5">
        <v>0.0</v>
      </c>
    </row>
    <row r="28883" ht="14.25" customHeight="1">
      <c r="A28883" s="5"/>
      <c r="B28883" s="5"/>
      <c r="C28883" s="5" t="str">
        <f>IFERROR(__xludf.DUMMYFUNCTION("""COMPUTED_VALUE"""),"")</f>
        <v/>
      </c>
      <c r="D28883" s="5">
        <v>0.0</v>
      </c>
    </row>
    <row r="28884" ht="14.25" customHeight="1">
      <c r="A28884" s="5"/>
      <c r="B28884" s="5"/>
      <c r="C28884" s="5" t="str">
        <f>IFERROR(__xludf.DUMMYFUNCTION("""COMPUTED_VALUE"""),"")</f>
        <v/>
      </c>
      <c r="D28884" s="5">
        <v>0.0</v>
      </c>
    </row>
    <row r="28885" ht="14.25" customHeight="1">
      <c r="A28885" s="5"/>
      <c r="B28885" s="5"/>
      <c r="C28885" s="5" t="str">
        <f>IFERROR(__xludf.DUMMYFUNCTION("""COMPUTED_VALUE"""),"")</f>
        <v/>
      </c>
      <c r="D28885" s="5">
        <v>0.0</v>
      </c>
    </row>
    <row r="28886" ht="14.25" customHeight="1">
      <c r="A28886" s="5"/>
      <c r="B28886" s="5"/>
      <c r="C28886" s="5" t="str">
        <f>IFERROR(__xludf.DUMMYFUNCTION("""COMPUTED_VALUE"""),"")</f>
        <v/>
      </c>
      <c r="D28886" s="5">
        <v>0.0</v>
      </c>
    </row>
    <row r="28887" ht="14.25" customHeight="1">
      <c r="A28887" s="5"/>
      <c r="B28887" s="5"/>
      <c r="C28887" s="5" t="str">
        <f>IFERROR(__xludf.DUMMYFUNCTION("""COMPUTED_VALUE"""),"")</f>
        <v/>
      </c>
      <c r="D28887" s="5">
        <v>0.0</v>
      </c>
    </row>
    <row r="28888" ht="14.25" customHeight="1">
      <c r="A28888" s="5"/>
      <c r="B28888" s="5"/>
      <c r="C28888" s="5" t="str">
        <f>IFERROR(__xludf.DUMMYFUNCTION("""COMPUTED_VALUE"""),"")</f>
        <v/>
      </c>
      <c r="D28888" s="5">
        <v>0.0</v>
      </c>
    </row>
    <row r="28889" ht="14.25" customHeight="1">
      <c r="A28889" s="5"/>
      <c r="B28889" s="5"/>
      <c r="C28889" s="5" t="str">
        <f>IFERROR(__xludf.DUMMYFUNCTION("""COMPUTED_VALUE"""),"")</f>
        <v/>
      </c>
      <c r="D28889" s="5">
        <v>0.0</v>
      </c>
    </row>
    <row r="28890" ht="14.25" customHeight="1">
      <c r="A28890" s="5"/>
      <c r="B28890" s="5"/>
      <c r="C28890" s="5" t="str">
        <f>IFERROR(__xludf.DUMMYFUNCTION("""COMPUTED_VALUE"""),"")</f>
        <v/>
      </c>
      <c r="D28890" s="5">
        <v>0.0</v>
      </c>
    </row>
    <row r="28891" ht="14.25" customHeight="1">
      <c r="A28891" s="5"/>
      <c r="B28891" s="5"/>
      <c r="C28891" s="5" t="str">
        <f>IFERROR(__xludf.DUMMYFUNCTION("""COMPUTED_VALUE"""),"")</f>
        <v/>
      </c>
      <c r="D28891" s="5">
        <v>0.0</v>
      </c>
    </row>
    <row r="28892" ht="14.25" customHeight="1">
      <c r="A28892" s="5"/>
      <c r="B28892" s="5"/>
      <c r="C28892" s="5" t="str">
        <f>IFERROR(__xludf.DUMMYFUNCTION("""COMPUTED_VALUE"""),"")</f>
        <v/>
      </c>
      <c r="D28892" s="5">
        <v>0.0</v>
      </c>
    </row>
    <row r="28893" ht="14.25" customHeight="1">
      <c r="A28893" s="5"/>
      <c r="B28893" s="5"/>
      <c r="C28893" s="5" t="str">
        <f>IFERROR(__xludf.DUMMYFUNCTION("""COMPUTED_VALUE"""),"")</f>
        <v/>
      </c>
      <c r="D28893" s="5">
        <v>0.0</v>
      </c>
    </row>
    <row r="28894" ht="14.25" customHeight="1">
      <c r="A28894" s="5"/>
      <c r="B28894" s="5"/>
      <c r="C28894" s="5" t="str">
        <f>IFERROR(__xludf.DUMMYFUNCTION("""COMPUTED_VALUE"""),"")</f>
        <v/>
      </c>
      <c r="D28894" s="5">
        <v>0.0</v>
      </c>
    </row>
    <row r="28895" ht="14.25" customHeight="1">
      <c r="A28895" s="5"/>
      <c r="B28895" s="5"/>
      <c r="C28895" s="5" t="str">
        <f>IFERROR(__xludf.DUMMYFUNCTION("""COMPUTED_VALUE"""),"")</f>
        <v/>
      </c>
      <c r="D28895" s="5">
        <v>0.0</v>
      </c>
    </row>
    <row r="28896" ht="14.25" customHeight="1">
      <c r="A28896" s="5"/>
      <c r="B28896" s="5"/>
      <c r="C28896" s="5" t="str">
        <f>IFERROR(__xludf.DUMMYFUNCTION("""COMPUTED_VALUE"""),"")</f>
        <v/>
      </c>
      <c r="D28896" s="5">
        <v>0.0</v>
      </c>
    </row>
    <row r="28897" ht="14.25" customHeight="1">
      <c r="A28897" s="5"/>
      <c r="B28897" s="5"/>
      <c r="C28897" s="5" t="str">
        <f>IFERROR(__xludf.DUMMYFUNCTION("""COMPUTED_VALUE"""),"")</f>
        <v/>
      </c>
      <c r="D28897" s="5">
        <v>0.0</v>
      </c>
    </row>
    <row r="28898" ht="14.25" customHeight="1">
      <c r="A28898" s="5"/>
      <c r="B28898" s="5"/>
      <c r="C28898" s="5" t="str">
        <f>IFERROR(__xludf.DUMMYFUNCTION("""COMPUTED_VALUE"""),"")</f>
        <v/>
      </c>
      <c r="D28898" s="5">
        <v>0.0</v>
      </c>
    </row>
    <row r="28899" ht="14.25" customHeight="1">
      <c r="A28899" s="5"/>
      <c r="B28899" s="5"/>
      <c r="C28899" s="5" t="str">
        <f>IFERROR(__xludf.DUMMYFUNCTION("""COMPUTED_VALUE"""),"")</f>
        <v/>
      </c>
      <c r="D28899" s="5">
        <v>0.0</v>
      </c>
    </row>
    <row r="28900" ht="14.25" customHeight="1">
      <c r="A28900" s="5"/>
      <c r="B28900" s="5"/>
      <c r="C28900" s="5" t="str">
        <f>IFERROR(__xludf.DUMMYFUNCTION("""COMPUTED_VALUE"""),"")</f>
        <v/>
      </c>
      <c r="D28900" s="5">
        <v>0.0</v>
      </c>
    </row>
    <row r="28901" ht="14.25" customHeight="1">
      <c r="A28901" s="5"/>
      <c r="B28901" s="5"/>
      <c r="C28901" s="5" t="str">
        <f>IFERROR(__xludf.DUMMYFUNCTION("""COMPUTED_VALUE"""),"")</f>
        <v/>
      </c>
      <c r="D28901" s="5">
        <v>0.0</v>
      </c>
    </row>
    <row r="28902" ht="14.25" customHeight="1">
      <c r="A28902" s="5"/>
      <c r="B28902" s="5"/>
      <c r="C28902" s="5" t="str">
        <f>IFERROR(__xludf.DUMMYFUNCTION("""COMPUTED_VALUE"""),"")</f>
        <v/>
      </c>
      <c r="D28902" s="5">
        <v>0.0</v>
      </c>
    </row>
    <row r="28903" ht="14.25" customHeight="1">
      <c r="A28903" s="5"/>
      <c r="B28903" s="5"/>
      <c r="C28903" s="5" t="str">
        <f>IFERROR(__xludf.DUMMYFUNCTION("""COMPUTED_VALUE"""),"")</f>
        <v/>
      </c>
      <c r="D28903" s="5">
        <v>0.0</v>
      </c>
    </row>
    <row r="28904" ht="14.25" customHeight="1">
      <c r="A28904" s="5"/>
      <c r="B28904" s="5"/>
      <c r="C28904" s="5" t="str">
        <f>IFERROR(__xludf.DUMMYFUNCTION("""COMPUTED_VALUE"""),"")</f>
        <v/>
      </c>
      <c r="D28904" s="5">
        <v>0.0</v>
      </c>
    </row>
    <row r="28905" ht="14.25" customHeight="1">
      <c r="A28905" s="5"/>
      <c r="B28905" s="5"/>
      <c r="C28905" s="5" t="str">
        <f>IFERROR(__xludf.DUMMYFUNCTION("""COMPUTED_VALUE"""),"")</f>
        <v/>
      </c>
      <c r="D28905" s="5">
        <v>0.0</v>
      </c>
    </row>
    <row r="28906" ht="14.25" customHeight="1">
      <c r="A28906" s="5"/>
      <c r="B28906" s="5"/>
      <c r="C28906" s="5" t="str">
        <f>IFERROR(__xludf.DUMMYFUNCTION("""COMPUTED_VALUE"""),"")</f>
        <v/>
      </c>
      <c r="D28906" s="5">
        <v>0.0</v>
      </c>
    </row>
    <row r="28907" ht="14.25" customHeight="1">
      <c r="A28907" s="5"/>
      <c r="B28907" s="5"/>
      <c r="C28907" s="5" t="str">
        <f>IFERROR(__xludf.DUMMYFUNCTION("""COMPUTED_VALUE"""),"")</f>
        <v/>
      </c>
      <c r="D28907" s="5">
        <v>0.0</v>
      </c>
    </row>
    <row r="28908" ht="14.25" customHeight="1">
      <c r="A28908" s="5"/>
      <c r="B28908" s="5"/>
      <c r="C28908" s="5" t="str">
        <f>IFERROR(__xludf.DUMMYFUNCTION("""COMPUTED_VALUE"""),"")</f>
        <v/>
      </c>
      <c r="D28908" s="5">
        <v>0.0</v>
      </c>
    </row>
    <row r="28909" ht="14.25" customHeight="1">
      <c r="A28909" s="5"/>
      <c r="B28909" s="5"/>
      <c r="C28909" s="5" t="str">
        <f>IFERROR(__xludf.DUMMYFUNCTION("""COMPUTED_VALUE"""),"")</f>
        <v/>
      </c>
      <c r="D28909" s="5">
        <v>0.0</v>
      </c>
    </row>
    <row r="28910" ht="14.25" customHeight="1">
      <c r="A28910" s="5"/>
      <c r="B28910" s="5"/>
      <c r="C28910" s="5" t="str">
        <f>IFERROR(__xludf.DUMMYFUNCTION("""COMPUTED_VALUE"""),"")</f>
        <v/>
      </c>
      <c r="D28910" s="5">
        <v>0.0</v>
      </c>
    </row>
    <row r="28911" ht="14.25" customHeight="1">
      <c r="A28911" s="5"/>
      <c r="B28911" s="5"/>
      <c r="C28911" s="5" t="str">
        <f>IFERROR(__xludf.DUMMYFUNCTION("""COMPUTED_VALUE"""),"")</f>
        <v/>
      </c>
      <c r="D28911" s="5">
        <v>0.0</v>
      </c>
    </row>
    <row r="28912" ht="14.25" customHeight="1">
      <c r="A28912" s="5"/>
      <c r="B28912" s="5"/>
      <c r="C28912" s="5" t="str">
        <f>IFERROR(__xludf.DUMMYFUNCTION("""COMPUTED_VALUE"""),"")</f>
        <v/>
      </c>
      <c r="D28912" s="5">
        <v>0.0</v>
      </c>
    </row>
    <row r="28913" ht="14.25" customHeight="1">
      <c r="A28913" s="5"/>
      <c r="B28913" s="5"/>
      <c r="C28913" s="5" t="str">
        <f>IFERROR(__xludf.DUMMYFUNCTION("""COMPUTED_VALUE"""),"")</f>
        <v/>
      </c>
      <c r="D28913" s="5">
        <v>0.0</v>
      </c>
    </row>
    <row r="28914" ht="14.25" customHeight="1">
      <c r="A28914" s="5"/>
      <c r="B28914" s="5"/>
      <c r="C28914" s="5" t="str">
        <f>IFERROR(__xludf.DUMMYFUNCTION("""COMPUTED_VALUE"""),"")</f>
        <v/>
      </c>
      <c r="D28914" s="5">
        <v>0.0</v>
      </c>
    </row>
    <row r="28915" ht="14.25" customHeight="1">
      <c r="A28915" s="5"/>
      <c r="B28915" s="5"/>
      <c r="C28915" s="5" t="str">
        <f>IFERROR(__xludf.DUMMYFUNCTION("""COMPUTED_VALUE"""),"")</f>
        <v/>
      </c>
      <c r="D28915" s="5">
        <v>0.0</v>
      </c>
    </row>
    <row r="28916" ht="14.25" customHeight="1">
      <c r="A28916" s="5"/>
      <c r="B28916" s="5"/>
      <c r="C28916" s="5" t="str">
        <f>IFERROR(__xludf.DUMMYFUNCTION("""COMPUTED_VALUE"""),"")</f>
        <v/>
      </c>
      <c r="D28916" s="5">
        <v>0.0</v>
      </c>
    </row>
    <row r="28917" ht="14.25" customHeight="1">
      <c r="A28917" s="5"/>
      <c r="B28917" s="5"/>
      <c r="C28917" s="5" t="str">
        <f>IFERROR(__xludf.DUMMYFUNCTION("""COMPUTED_VALUE"""),"")</f>
        <v/>
      </c>
      <c r="D28917" s="5">
        <v>0.0</v>
      </c>
    </row>
    <row r="28918" ht="14.25" customHeight="1">
      <c r="A28918" s="5"/>
      <c r="B28918" s="5"/>
      <c r="C28918" s="5" t="str">
        <f>IFERROR(__xludf.DUMMYFUNCTION("""COMPUTED_VALUE"""),"")</f>
        <v/>
      </c>
      <c r="D28918" s="5">
        <v>0.0</v>
      </c>
    </row>
    <row r="28919" ht="14.25" customHeight="1">
      <c r="A28919" s="5"/>
      <c r="B28919" s="5"/>
      <c r="C28919" s="5" t="str">
        <f>IFERROR(__xludf.DUMMYFUNCTION("""COMPUTED_VALUE"""),"")</f>
        <v/>
      </c>
      <c r="D28919" s="5">
        <v>0.0</v>
      </c>
    </row>
    <row r="28920" ht="14.25" customHeight="1">
      <c r="A28920" s="5"/>
      <c r="B28920" s="5"/>
      <c r="C28920" s="5" t="str">
        <f>IFERROR(__xludf.DUMMYFUNCTION("""COMPUTED_VALUE"""),"")</f>
        <v/>
      </c>
      <c r="D28920" s="5">
        <v>0.0</v>
      </c>
    </row>
    <row r="28921" ht="14.25" customHeight="1">
      <c r="A28921" s="5"/>
      <c r="B28921" s="5"/>
      <c r="C28921" s="5" t="str">
        <f>IFERROR(__xludf.DUMMYFUNCTION("""COMPUTED_VALUE"""),"")</f>
        <v/>
      </c>
      <c r="D28921" s="5">
        <v>0.0</v>
      </c>
    </row>
    <row r="28922" ht="14.25" customHeight="1">
      <c r="A28922" s="5"/>
      <c r="B28922" s="5"/>
      <c r="C28922" s="5" t="str">
        <f>IFERROR(__xludf.DUMMYFUNCTION("""COMPUTED_VALUE"""),"")</f>
        <v/>
      </c>
      <c r="D28922" s="5">
        <v>0.0</v>
      </c>
    </row>
    <row r="28923" ht="14.25" customHeight="1">
      <c r="A28923" s="5"/>
      <c r="B28923" s="5"/>
      <c r="C28923" s="5" t="str">
        <f>IFERROR(__xludf.DUMMYFUNCTION("""COMPUTED_VALUE"""),"")</f>
        <v/>
      </c>
      <c r="D28923" s="5">
        <v>0.0</v>
      </c>
    </row>
    <row r="28924" ht="14.25" customHeight="1">
      <c r="A28924" s="5"/>
      <c r="B28924" s="5"/>
      <c r="C28924" s="5" t="str">
        <f>IFERROR(__xludf.DUMMYFUNCTION("""COMPUTED_VALUE"""),"")</f>
        <v/>
      </c>
      <c r="D28924" s="5">
        <v>0.0</v>
      </c>
    </row>
    <row r="28925" ht="14.25" customHeight="1">
      <c r="A28925" s="5"/>
      <c r="B28925" s="5"/>
      <c r="C28925" s="5" t="str">
        <f>IFERROR(__xludf.DUMMYFUNCTION("""COMPUTED_VALUE"""),"")</f>
        <v/>
      </c>
      <c r="D28925" s="5">
        <v>0.0</v>
      </c>
    </row>
    <row r="28926" ht="14.25" customHeight="1">
      <c r="A28926" s="5"/>
      <c r="B28926" s="5"/>
      <c r="C28926" s="5" t="str">
        <f>IFERROR(__xludf.DUMMYFUNCTION("""COMPUTED_VALUE"""),"")</f>
        <v/>
      </c>
      <c r="D28926" s="5">
        <v>0.0</v>
      </c>
    </row>
    <row r="28927" ht="14.25" customHeight="1">
      <c r="A28927" s="5"/>
      <c r="B28927" s="5"/>
      <c r="C28927" s="5" t="str">
        <f>IFERROR(__xludf.DUMMYFUNCTION("""COMPUTED_VALUE"""),"")</f>
        <v/>
      </c>
      <c r="D28927" s="5">
        <v>0.0</v>
      </c>
    </row>
    <row r="28928" ht="14.25" customHeight="1">
      <c r="A28928" s="5"/>
      <c r="B28928" s="5"/>
      <c r="C28928" s="5" t="str">
        <f>IFERROR(__xludf.DUMMYFUNCTION("""COMPUTED_VALUE"""),"")</f>
        <v/>
      </c>
      <c r="D28928" s="5">
        <v>0.0</v>
      </c>
    </row>
    <row r="28929" ht="14.25" customHeight="1">
      <c r="A28929" s="5"/>
      <c r="B28929" s="5"/>
      <c r="C28929" s="5" t="str">
        <f>IFERROR(__xludf.DUMMYFUNCTION("""COMPUTED_VALUE"""),"")</f>
        <v/>
      </c>
      <c r="D28929" s="5">
        <v>0.0</v>
      </c>
    </row>
    <row r="28930" ht="14.25" customHeight="1">
      <c r="A28930" s="5"/>
      <c r="B28930" s="5"/>
      <c r="C28930" s="5" t="str">
        <f>IFERROR(__xludf.DUMMYFUNCTION("""COMPUTED_VALUE"""),"")</f>
        <v/>
      </c>
      <c r="D28930" s="5">
        <v>0.0</v>
      </c>
    </row>
    <row r="28931" ht="14.25" customHeight="1">
      <c r="A28931" s="5"/>
      <c r="B28931" s="5"/>
      <c r="C28931" s="5" t="str">
        <f>IFERROR(__xludf.DUMMYFUNCTION("""COMPUTED_VALUE"""),"")</f>
        <v/>
      </c>
      <c r="D28931" s="5">
        <v>0.0</v>
      </c>
    </row>
    <row r="28932" ht="14.25" customHeight="1">
      <c r="A28932" s="5"/>
      <c r="B28932" s="5"/>
      <c r="C28932" s="5" t="str">
        <f>IFERROR(__xludf.DUMMYFUNCTION("""COMPUTED_VALUE"""),"")</f>
        <v/>
      </c>
      <c r="D28932" s="5">
        <v>0.0</v>
      </c>
    </row>
    <row r="28933" ht="14.25" customHeight="1">
      <c r="A28933" s="5"/>
      <c r="B28933" s="5"/>
      <c r="C28933" s="5" t="str">
        <f>IFERROR(__xludf.DUMMYFUNCTION("""COMPUTED_VALUE"""),"")</f>
        <v/>
      </c>
      <c r="D28933" s="5">
        <v>0.0</v>
      </c>
    </row>
    <row r="28934" ht="14.25" customHeight="1">
      <c r="A28934" s="5"/>
      <c r="B28934" s="5"/>
      <c r="C28934" s="5" t="str">
        <f>IFERROR(__xludf.DUMMYFUNCTION("""COMPUTED_VALUE"""),"")</f>
        <v/>
      </c>
      <c r="D28934" s="5">
        <v>0.0</v>
      </c>
    </row>
    <row r="28935" ht="14.25" customHeight="1">
      <c r="A28935" s="5"/>
      <c r="B28935" s="5"/>
      <c r="C28935" s="5" t="str">
        <f>IFERROR(__xludf.DUMMYFUNCTION("""COMPUTED_VALUE"""),"")</f>
        <v/>
      </c>
      <c r="D28935" s="5">
        <v>0.0</v>
      </c>
    </row>
    <row r="28936" ht="14.25" customHeight="1">
      <c r="A28936" s="5"/>
      <c r="B28936" s="5"/>
      <c r="C28936" s="5" t="str">
        <f>IFERROR(__xludf.DUMMYFUNCTION("""COMPUTED_VALUE"""),"")</f>
        <v/>
      </c>
      <c r="D28936" s="5">
        <v>0.0</v>
      </c>
    </row>
    <row r="28937" ht="14.25" customHeight="1">
      <c r="A28937" s="5"/>
      <c r="B28937" s="5"/>
      <c r="C28937" s="5" t="str">
        <f>IFERROR(__xludf.DUMMYFUNCTION("""COMPUTED_VALUE"""),"")</f>
        <v/>
      </c>
      <c r="D28937" s="5">
        <v>0.0</v>
      </c>
    </row>
    <row r="28938" ht="14.25" customHeight="1">
      <c r="A28938" s="5"/>
      <c r="B28938" s="5"/>
      <c r="C28938" s="5" t="str">
        <f>IFERROR(__xludf.DUMMYFUNCTION("""COMPUTED_VALUE"""),"")</f>
        <v/>
      </c>
      <c r="D28938" s="5">
        <v>0.0</v>
      </c>
    </row>
    <row r="28939" ht="14.25" customHeight="1">
      <c r="A28939" s="5"/>
      <c r="B28939" s="5"/>
      <c r="C28939" s="5" t="str">
        <f>IFERROR(__xludf.DUMMYFUNCTION("""COMPUTED_VALUE"""),"")</f>
        <v/>
      </c>
      <c r="D28939" s="5">
        <v>0.0</v>
      </c>
    </row>
    <row r="28940" ht="14.25" customHeight="1">
      <c r="A28940" s="5"/>
      <c r="B28940" s="5"/>
      <c r="C28940" s="5" t="str">
        <f>IFERROR(__xludf.DUMMYFUNCTION("""COMPUTED_VALUE"""),"")</f>
        <v/>
      </c>
      <c r="D28940" s="5">
        <v>0.0</v>
      </c>
    </row>
    <row r="28941" ht="14.25" customHeight="1">
      <c r="A28941" s="5"/>
      <c r="B28941" s="5"/>
      <c r="C28941" s="5" t="str">
        <f>IFERROR(__xludf.DUMMYFUNCTION("""COMPUTED_VALUE"""),"")</f>
        <v/>
      </c>
      <c r="D28941" s="5">
        <v>0.0</v>
      </c>
    </row>
    <row r="28942" ht="14.25" customHeight="1">
      <c r="A28942" s="5"/>
      <c r="B28942" s="5"/>
      <c r="C28942" s="5" t="str">
        <f>IFERROR(__xludf.DUMMYFUNCTION("""COMPUTED_VALUE"""),"")</f>
        <v/>
      </c>
      <c r="D28942" s="5">
        <v>0.0</v>
      </c>
    </row>
    <row r="28943" ht="14.25" customHeight="1">
      <c r="A28943" s="5"/>
      <c r="B28943" s="5"/>
      <c r="C28943" s="5" t="str">
        <f>IFERROR(__xludf.DUMMYFUNCTION("""COMPUTED_VALUE"""),"")</f>
        <v/>
      </c>
      <c r="D28943" s="5">
        <v>0.0</v>
      </c>
    </row>
    <row r="28944" ht="14.25" customHeight="1">
      <c r="A28944" s="5"/>
      <c r="B28944" s="5"/>
      <c r="C28944" s="5" t="str">
        <f>IFERROR(__xludf.DUMMYFUNCTION("""COMPUTED_VALUE"""),"")</f>
        <v/>
      </c>
      <c r="D28944" s="5">
        <v>0.0</v>
      </c>
    </row>
    <row r="28945" ht="14.25" customHeight="1">
      <c r="A28945" s="5"/>
      <c r="B28945" s="5"/>
      <c r="C28945" s="5" t="str">
        <f>IFERROR(__xludf.DUMMYFUNCTION("""COMPUTED_VALUE"""),"")</f>
        <v/>
      </c>
      <c r="D28945" s="5">
        <v>0.0</v>
      </c>
    </row>
    <row r="28946" ht="14.25" customHeight="1">
      <c r="A28946" s="5"/>
      <c r="B28946" s="5"/>
      <c r="C28946" s="5" t="str">
        <f>IFERROR(__xludf.DUMMYFUNCTION("""COMPUTED_VALUE"""),"")</f>
        <v/>
      </c>
      <c r="D28946" s="5">
        <v>0.0</v>
      </c>
    </row>
    <row r="28947" ht="14.25" customHeight="1">
      <c r="A28947" s="5"/>
      <c r="B28947" s="5"/>
      <c r="C28947" s="5" t="str">
        <f>IFERROR(__xludf.DUMMYFUNCTION("""COMPUTED_VALUE"""),"")</f>
        <v/>
      </c>
      <c r="D28947" s="5">
        <v>0.0</v>
      </c>
    </row>
    <row r="28948" ht="14.25" customHeight="1">
      <c r="A28948" s="5"/>
      <c r="B28948" s="5"/>
      <c r="C28948" s="5" t="str">
        <f>IFERROR(__xludf.DUMMYFUNCTION("""COMPUTED_VALUE"""),"")</f>
        <v/>
      </c>
      <c r="D28948" s="5">
        <v>0.0</v>
      </c>
    </row>
    <row r="28949" ht="14.25" customHeight="1">
      <c r="A28949" s="5"/>
      <c r="B28949" s="5"/>
      <c r="C28949" s="5" t="str">
        <f>IFERROR(__xludf.DUMMYFUNCTION("""COMPUTED_VALUE"""),"")</f>
        <v/>
      </c>
      <c r="D28949" s="5">
        <v>0.0</v>
      </c>
    </row>
    <row r="28950" ht="14.25" customHeight="1">
      <c r="A28950" s="5"/>
      <c r="B28950" s="5"/>
      <c r="C28950" s="5" t="str">
        <f>IFERROR(__xludf.DUMMYFUNCTION("""COMPUTED_VALUE"""),"")</f>
        <v/>
      </c>
      <c r="D28950" s="5">
        <v>0.0</v>
      </c>
    </row>
    <row r="28951" ht="14.25" customHeight="1">
      <c r="A28951" s="5"/>
      <c r="B28951" s="5"/>
      <c r="C28951" s="5" t="str">
        <f>IFERROR(__xludf.DUMMYFUNCTION("""COMPUTED_VALUE"""),"")</f>
        <v/>
      </c>
      <c r="D28951" s="5">
        <v>0.0</v>
      </c>
    </row>
    <row r="28952" ht="14.25" customHeight="1">
      <c r="A28952" s="5"/>
      <c r="B28952" s="5"/>
      <c r="C28952" s="5" t="str">
        <f>IFERROR(__xludf.DUMMYFUNCTION("""COMPUTED_VALUE"""),"")</f>
        <v/>
      </c>
      <c r="D28952" s="5">
        <v>0.0</v>
      </c>
    </row>
    <row r="28953" ht="14.25" customHeight="1">
      <c r="A28953" s="5"/>
      <c r="B28953" s="5"/>
      <c r="C28953" s="5" t="str">
        <f>IFERROR(__xludf.DUMMYFUNCTION("""COMPUTED_VALUE"""),"")</f>
        <v/>
      </c>
      <c r="D28953" s="5">
        <v>0.0</v>
      </c>
    </row>
    <row r="28954" ht="14.25" customHeight="1">
      <c r="A28954" s="5"/>
      <c r="B28954" s="5"/>
      <c r="C28954" s="5" t="str">
        <f>IFERROR(__xludf.DUMMYFUNCTION("""COMPUTED_VALUE"""),"")</f>
        <v/>
      </c>
      <c r="D28954" s="5">
        <v>0.0</v>
      </c>
    </row>
    <row r="28955" ht="14.25" customHeight="1">
      <c r="A28955" s="5"/>
      <c r="B28955" s="5"/>
      <c r="C28955" s="5" t="str">
        <f>IFERROR(__xludf.DUMMYFUNCTION("""COMPUTED_VALUE"""),"")</f>
        <v/>
      </c>
      <c r="D28955" s="5">
        <v>0.0</v>
      </c>
    </row>
    <row r="28956" ht="14.25" customHeight="1">
      <c r="A28956" s="5"/>
      <c r="B28956" s="5"/>
      <c r="C28956" s="5" t="str">
        <f>IFERROR(__xludf.DUMMYFUNCTION("""COMPUTED_VALUE"""),"")</f>
        <v/>
      </c>
      <c r="D28956" s="5">
        <v>0.0</v>
      </c>
    </row>
    <row r="28957" ht="14.25" customHeight="1">
      <c r="A28957" s="5"/>
      <c r="B28957" s="5"/>
      <c r="C28957" s="5" t="str">
        <f>IFERROR(__xludf.DUMMYFUNCTION("""COMPUTED_VALUE"""),"")</f>
        <v/>
      </c>
      <c r="D28957" s="5">
        <v>0.0</v>
      </c>
    </row>
    <row r="28958" ht="14.25" customHeight="1">
      <c r="A28958" s="5"/>
      <c r="B28958" s="5"/>
      <c r="C28958" s="5" t="str">
        <f>IFERROR(__xludf.DUMMYFUNCTION("""COMPUTED_VALUE"""),"")</f>
        <v/>
      </c>
      <c r="D28958" s="5">
        <v>0.0</v>
      </c>
    </row>
    <row r="28959" ht="14.25" customHeight="1">
      <c r="A28959" s="5"/>
      <c r="B28959" s="5"/>
      <c r="C28959" s="5" t="str">
        <f>IFERROR(__xludf.DUMMYFUNCTION("""COMPUTED_VALUE"""),"")</f>
        <v/>
      </c>
      <c r="D28959" s="5">
        <v>0.0</v>
      </c>
    </row>
    <row r="28960" ht="14.25" customHeight="1">
      <c r="A28960" s="5"/>
      <c r="B28960" s="5"/>
      <c r="C28960" s="5" t="str">
        <f>IFERROR(__xludf.DUMMYFUNCTION("""COMPUTED_VALUE"""),"")</f>
        <v/>
      </c>
      <c r="D28960" s="5">
        <v>0.0</v>
      </c>
    </row>
    <row r="28961" ht="14.25" customHeight="1">
      <c r="A28961" s="5"/>
      <c r="B28961" s="5"/>
      <c r="C28961" s="5" t="str">
        <f>IFERROR(__xludf.DUMMYFUNCTION("""COMPUTED_VALUE"""),"")</f>
        <v/>
      </c>
      <c r="D28961" s="5">
        <v>0.0</v>
      </c>
    </row>
    <row r="28962" ht="14.25" customHeight="1">
      <c r="A28962" s="5"/>
      <c r="B28962" s="5"/>
      <c r="C28962" s="5" t="str">
        <f>IFERROR(__xludf.DUMMYFUNCTION("""COMPUTED_VALUE"""),"")</f>
        <v/>
      </c>
      <c r="D28962" s="5">
        <v>0.0</v>
      </c>
    </row>
    <row r="28963" ht="14.25" customHeight="1">
      <c r="A28963" s="5"/>
      <c r="B28963" s="5"/>
      <c r="C28963" s="5" t="str">
        <f>IFERROR(__xludf.DUMMYFUNCTION("""COMPUTED_VALUE"""),"")</f>
        <v/>
      </c>
      <c r="D28963" s="5">
        <v>0.0</v>
      </c>
    </row>
    <row r="28964" ht="14.25" customHeight="1">
      <c r="A28964" s="5"/>
      <c r="B28964" s="5"/>
      <c r="C28964" s="5" t="str">
        <f>IFERROR(__xludf.DUMMYFUNCTION("""COMPUTED_VALUE"""),"")</f>
        <v/>
      </c>
      <c r="D28964" s="5">
        <v>0.0</v>
      </c>
    </row>
    <row r="28965" ht="14.25" customHeight="1">
      <c r="A28965" s="5"/>
      <c r="B28965" s="5"/>
      <c r="C28965" s="5" t="str">
        <f>IFERROR(__xludf.DUMMYFUNCTION("""COMPUTED_VALUE"""),"")</f>
        <v/>
      </c>
      <c r="D28965" s="5">
        <v>0.0</v>
      </c>
    </row>
    <row r="28966" ht="14.25" customHeight="1">
      <c r="A28966" s="5"/>
      <c r="B28966" s="5"/>
      <c r="C28966" s="5" t="str">
        <f>IFERROR(__xludf.DUMMYFUNCTION("""COMPUTED_VALUE"""),"")</f>
        <v/>
      </c>
      <c r="D28966" s="5">
        <v>0.0</v>
      </c>
    </row>
    <row r="28967" ht="14.25" customHeight="1">
      <c r="A28967" s="5"/>
      <c r="B28967" s="5"/>
      <c r="C28967" s="5" t="str">
        <f>IFERROR(__xludf.DUMMYFUNCTION("""COMPUTED_VALUE"""),"")</f>
        <v/>
      </c>
      <c r="D28967" s="5">
        <v>0.0</v>
      </c>
    </row>
    <row r="28968" ht="14.25" customHeight="1">
      <c r="A28968" s="5"/>
      <c r="B28968" s="5"/>
      <c r="C28968" s="5" t="str">
        <f>IFERROR(__xludf.DUMMYFUNCTION("""COMPUTED_VALUE"""),"")</f>
        <v/>
      </c>
      <c r="D28968" s="5">
        <v>0.0</v>
      </c>
    </row>
    <row r="28969" ht="14.25" customHeight="1">
      <c r="A28969" s="5"/>
      <c r="B28969" s="5"/>
      <c r="C28969" s="5" t="str">
        <f>IFERROR(__xludf.DUMMYFUNCTION("""COMPUTED_VALUE"""),"")</f>
        <v/>
      </c>
      <c r="D28969" s="5">
        <v>0.0</v>
      </c>
    </row>
    <row r="28970" ht="14.25" customHeight="1">
      <c r="A28970" s="5"/>
      <c r="B28970" s="5"/>
      <c r="C28970" s="5" t="str">
        <f>IFERROR(__xludf.DUMMYFUNCTION("""COMPUTED_VALUE"""),"")</f>
        <v/>
      </c>
      <c r="D28970" s="5">
        <v>0.0</v>
      </c>
    </row>
    <row r="28971" ht="14.25" customHeight="1">
      <c r="A28971" s="5"/>
      <c r="B28971" s="5"/>
      <c r="C28971" s="5" t="str">
        <f>IFERROR(__xludf.DUMMYFUNCTION("""COMPUTED_VALUE"""),"")</f>
        <v/>
      </c>
      <c r="D28971" s="5">
        <v>0.0</v>
      </c>
    </row>
    <row r="28972" ht="14.25" customHeight="1">
      <c r="A28972" s="5"/>
      <c r="B28972" s="5"/>
      <c r="C28972" s="5" t="str">
        <f>IFERROR(__xludf.DUMMYFUNCTION("""COMPUTED_VALUE"""),"")</f>
        <v/>
      </c>
      <c r="D28972" s="5">
        <v>0.0</v>
      </c>
    </row>
    <row r="28973" ht="14.25" customHeight="1">
      <c r="A28973" s="5"/>
      <c r="B28973" s="5"/>
      <c r="C28973" s="5" t="str">
        <f>IFERROR(__xludf.DUMMYFUNCTION("""COMPUTED_VALUE"""),"")</f>
        <v/>
      </c>
      <c r="D28973" s="5">
        <v>0.0</v>
      </c>
    </row>
    <row r="28974" ht="14.25" customHeight="1">
      <c r="A28974" s="5"/>
      <c r="B28974" s="5"/>
      <c r="C28974" s="5" t="str">
        <f>IFERROR(__xludf.DUMMYFUNCTION("""COMPUTED_VALUE"""),"")</f>
        <v/>
      </c>
      <c r="D28974" s="5">
        <v>0.0</v>
      </c>
    </row>
    <row r="28975" ht="14.25" customHeight="1">
      <c r="A28975" s="5"/>
      <c r="B28975" s="5"/>
      <c r="C28975" s="5" t="str">
        <f>IFERROR(__xludf.DUMMYFUNCTION("""COMPUTED_VALUE"""),"")</f>
        <v/>
      </c>
      <c r="D28975" s="5">
        <v>0.0</v>
      </c>
    </row>
    <row r="28976" ht="14.25" customHeight="1">
      <c r="A28976" s="5"/>
      <c r="B28976" s="5"/>
      <c r="C28976" s="5" t="str">
        <f>IFERROR(__xludf.DUMMYFUNCTION("""COMPUTED_VALUE"""),"")</f>
        <v/>
      </c>
      <c r="D28976" s="5">
        <v>0.0</v>
      </c>
    </row>
    <row r="28977" ht="14.25" customHeight="1">
      <c r="A28977" s="5"/>
      <c r="B28977" s="5"/>
      <c r="C28977" s="5" t="str">
        <f>IFERROR(__xludf.DUMMYFUNCTION("""COMPUTED_VALUE"""),"")</f>
        <v/>
      </c>
      <c r="D28977" s="5">
        <v>0.0</v>
      </c>
    </row>
    <row r="28978" ht="14.25" customHeight="1">
      <c r="A28978" s="5"/>
      <c r="B28978" s="5"/>
      <c r="C28978" s="5" t="str">
        <f>IFERROR(__xludf.DUMMYFUNCTION("""COMPUTED_VALUE"""),"")</f>
        <v/>
      </c>
      <c r="D28978" s="5">
        <v>0.0</v>
      </c>
    </row>
    <row r="28979" ht="14.25" customHeight="1">
      <c r="A28979" s="5"/>
      <c r="B28979" s="5"/>
      <c r="C28979" s="5" t="str">
        <f>IFERROR(__xludf.DUMMYFUNCTION("""COMPUTED_VALUE"""),"")</f>
        <v/>
      </c>
      <c r="D28979" s="5">
        <v>0.0</v>
      </c>
    </row>
    <row r="28980" ht="14.25" customHeight="1">
      <c r="A28980" s="5"/>
      <c r="B28980" s="5"/>
      <c r="C28980" s="5" t="str">
        <f>IFERROR(__xludf.DUMMYFUNCTION("""COMPUTED_VALUE"""),"")</f>
        <v/>
      </c>
      <c r="D28980" s="5">
        <v>0.0</v>
      </c>
    </row>
    <row r="28981" ht="14.25" customHeight="1">
      <c r="A28981" s="5"/>
      <c r="B28981" s="5"/>
      <c r="C28981" s="5" t="str">
        <f>IFERROR(__xludf.DUMMYFUNCTION("""COMPUTED_VALUE"""),"")</f>
        <v/>
      </c>
      <c r="D28981" s="5">
        <v>0.0</v>
      </c>
    </row>
    <row r="28982" ht="14.25" customHeight="1">
      <c r="A28982" s="5"/>
      <c r="B28982" s="5"/>
      <c r="C28982" s="5" t="str">
        <f>IFERROR(__xludf.DUMMYFUNCTION("""COMPUTED_VALUE"""),"")</f>
        <v/>
      </c>
      <c r="D28982" s="5">
        <v>0.0</v>
      </c>
    </row>
    <row r="28983" ht="14.25" customHeight="1">
      <c r="A28983" s="5"/>
      <c r="B28983" s="5"/>
      <c r="C28983" s="5" t="str">
        <f>IFERROR(__xludf.DUMMYFUNCTION("""COMPUTED_VALUE"""),"")</f>
        <v/>
      </c>
      <c r="D28983" s="5">
        <v>0.0</v>
      </c>
    </row>
    <row r="28984" ht="14.25" customHeight="1">
      <c r="A28984" s="5"/>
      <c r="B28984" s="5"/>
      <c r="C28984" s="5" t="str">
        <f>IFERROR(__xludf.DUMMYFUNCTION("""COMPUTED_VALUE"""),"")</f>
        <v/>
      </c>
      <c r="D28984" s="5">
        <v>0.0</v>
      </c>
    </row>
    <row r="28985" ht="14.25" customHeight="1">
      <c r="A28985" s="5"/>
      <c r="B28985" s="5"/>
      <c r="C28985" s="5" t="str">
        <f>IFERROR(__xludf.DUMMYFUNCTION("""COMPUTED_VALUE"""),"")</f>
        <v/>
      </c>
      <c r="D28985" s="5">
        <v>0.0</v>
      </c>
    </row>
    <row r="28986" ht="14.25" customHeight="1">
      <c r="A28986" s="5"/>
      <c r="B28986" s="5"/>
      <c r="C28986" s="5" t="str">
        <f>IFERROR(__xludf.DUMMYFUNCTION("""COMPUTED_VALUE"""),"")</f>
        <v/>
      </c>
      <c r="D28986" s="5">
        <v>0.0</v>
      </c>
    </row>
    <row r="28987" ht="14.25" customHeight="1">
      <c r="A28987" s="5"/>
      <c r="B28987" s="5"/>
      <c r="C28987" s="5" t="str">
        <f>IFERROR(__xludf.DUMMYFUNCTION("""COMPUTED_VALUE"""),"")</f>
        <v/>
      </c>
      <c r="D28987" s="5">
        <v>0.0</v>
      </c>
    </row>
    <row r="28988" ht="14.25" customHeight="1">
      <c r="A28988" s="5"/>
      <c r="B28988" s="5"/>
      <c r="C28988" s="5" t="str">
        <f>IFERROR(__xludf.DUMMYFUNCTION("""COMPUTED_VALUE"""),"")</f>
        <v/>
      </c>
      <c r="D28988" s="5">
        <v>0.0</v>
      </c>
    </row>
    <row r="28989" ht="14.25" customHeight="1">
      <c r="A28989" s="5"/>
      <c r="B28989" s="5"/>
      <c r="C28989" s="5" t="str">
        <f>IFERROR(__xludf.DUMMYFUNCTION("""COMPUTED_VALUE"""),"")</f>
        <v/>
      </c>
      <c r="D28989" s="5">
        <v>0.0</v>
      </c>
    </row>
    <row r="28990" ht="14.25" customHeight="1">
      <c r="A28990" s="5"/>
      <c r="B28990" s="5"/>
      <c r="C28990" s="5" t="str">
        <f>IFERROR(__xludf.DUMMYFUNCTION("""COMPUTED_VALUE"""),"")</f>
        <v/>
      </c>
      <c r="D28990" s="5">
        <v>0.0</v>
      </c>
    </row>
    <row r="28991" ht="14.25" customHeight="1">
      <c r="A28991" s="5"/>
      <c r="B28991" s="5"/>
      <c r="C28991" s="5" t="str">
        <f>IFERROR(__xludf.DUMMYFUNCTION("""COMPUTED_VALUE"""),"")</f>
        <v/>
      </c>
      <c r="D28991" s="5">
        <v>0.0</v>
      </c>
    </row>
    <row r="28992" ht="14.25" customHeight="1">
      <c r="A28992" s="5"/>
      <c r="B28992" s="5"/>
      <c r="C28992" s="5" t="str">
        <f>IFERROR(__xludf.DUMMYFUNCTION("""COMPUTED_VALUE"""),"")</f>
        <v/>
      </c>
      <c r="D28992" s="5">
        <v>0.0</v>
      </c>
    </row>
    <row r="28993" ht="14.25" customHeight="1">
      <c r="A28993" s="5"/>
      <c r="B28993" s="5"/>
      <c r="C28993" s="5" t="str">
        <f>IFERROR(__xludf.DUMMYFUNCTION("""COMPUTED_VALUE"""),"")</f>
        <v/>
      </c>
      <c r="D28993" s="5">
        <v>0.0</v>
      </c>
    </row>
    <row r="28994" ht="14.25" customHeight="1">
      <c r="A28994" s="5"/>
      <c r="B28994" s="5"/>
      <c r="C28994" s="5" t="str">
        <f>IFERROR(__xludf.DUMMYFUNCTION("""COMPUTED_VALUE"""),"")</f>
        <v/>
      </c>
      <c r="D28994" s="5">
        <v>0.0</v>
      </c>
    </row>
    <row r="28995" ht="14.25" customHeight="1">
      <c r="A28995" s="5"/>
      <c r="B28995" s="5"/>
      <c r="C28995" s="5" t="str">
        <f>IFERROR(__xludf.DUMMYFUNCTION("""COMPUTED_VALUE"""),"")</f>
        <v/>
      </c>
      <c r="D28995" s="5">
        <v>0.0</v>
      </c>
    </row>
    <row r="28996" ht="14.25" customHeight="1">
      <c r="A28996" s="5"/>
      <c r="B28996" s="5"/>
      <c r="C28996" s="5" t="str">
        <f>IFERROR(__xludf.DUMMYFUNCTION("""COMPUTED_VALUE"""),"")</f>
        <v/>
      </c>
      <c r="D28996" s="5">
        <v>0.0</v>
      </c>
    </row>
    <row r="28997" ht="14.25" customHeight="1">
      <c r="A28997" s="5"/>
      <c r="B28997" s="5"/>
      <c r="C28997" s="5" t="str">
        <f>IFERROR(__xludf.DUMMYFUNCTION("""COMPUTED_VALUE"""),"")</f>
        <v/>
      </c>
      <c r="D28997" s="5">
        <v>0.0</v>
      </c>
    </row>
    <row r="28998" ht="14.25" customHeight="1">
      <c r="A28998" s="5"/>
      <c r="B28998" s="5"/>
      <c r="C28998" s="5" t="str">
        <f>IFERROR(__xludf.DUMMYFUNCTION("""COMPUTED_VALUE"""),"")</f>
        <v/>
      </c>
      <c r="D28998" s="5">
        <v>0.0</v>
      </c>
    </row>
    <row r="28999" ht="14.25" customHeight="1">
      <c r="A28999" s="5"/>
      <c r="B28999" s="5"/>
      <c r="C28999" s="5" t="str">
        <f>IFERROR(__xludf.DUMMYFUNCTION("""COMPUTED_VALUE"""),"")</f>
        <v/>
      </c>
      <c r="D28999" s="5">
        <v>0.0</v>
      </c>
    </row>
    <row r="29000" ht="14.25" customHeight="1">
      <c r="A29000" s="5"/>
      <c r="B29000" s="5"/>
      <c r="C29000" s="5" t="str">
        <f>IFERROR(__xludf.DUMMYFUNCTION("""COMPUTED_VALUE"""),"")</f>
        <v/>
      </c>
      <c r="D29000" s="5">
        <v>0.0</v>
      </c>
    </row>
    <row r="29001" ht="14.25" customHeight="1">
      <c r="A29001" s="5"/>
      <c r="B29001" s="5"/>
      <c r="C29001" s="5" t="str">
        <f>IFERROR(__xludf.DUMMYFUNCTION("""COMPUTED_VALUE"""),"")</f>
        <v/>
      </c>
      <c r="D29001" s="5">
        <v>0.0</v>
      </c>
    </row>
    <row r="29002" ht="14.25" customHeight="1">
      <c r="A29002" s="5"/>
      <c r="B29002" s="5"/>
      <c r="C29002" s="5" t="str">
        <f>IFERROR(__xludf.DUMMYFUNCTION("""COMPUTED_VALUE"""),"")</f>
        <v/>
      </c>
      <c r="D29002" s="5">
        <v>0.0</v>
      </c>
    </row>
    <row r="29003" ht="14.25" customHeight="1">
      <c r="A29003" s="5"/>
      <c r="B29003" s="5"/>
      <c r="C29003" s="5" t="str">
        <f>IFERROR(__xludf.DUMMYFUNCTION("""COMPUTED_VALUE"""),"")</f>
        <v/>
      </c>
      <c r="D29003" s="5">
        <v>0.0</v>
      </c>
    </row>
    <row r="29004" ht="14.25" customHeight="1">
      <c r="A29004" s="5"/>
      <c r="B29004" s="5"/>
      <c r="C29004" s="5" t="str">
        <f>IFERROR(__xludf.DUMMYFUNCTION("""COMPUTED_VALUE"""),"")</f>
        <v/>
      </c>
      <c r="D29004" s="5">
        <v>0.0</v>
      </c>
    </row>
    <row r="29005" ht="14.25" customHeight="1">
      <c r="A29005" s="5"/>
      <c r="B29005" s="5"/>
      <c r="C29005" s="5" t="str">
        <f>IFERROR(__xludf.DUMMYFUNCTION("""COMPUTED_VALUE"""),"")</f>
        <v/>
      </c>
      <c r="D29005" s="5">
        <v>0.0</v>
      </c>
    </row>
    <row r="29006" ht="14.25" customHeight="1">
      <c r="A29006" s="5"/>
      <c r="B29006" s="5"/>
      <c r="C29006" s="5" t="str">
        <f>IFERROR(__xludf.DUMMYFUNCTION("""COMPUTED_VALUE"""),"")</f>
        <v/>
      </c>
      <c r="D29006" s="5">
        <v>0.0</v>
      </c>
    </row>
    <row r="29007" ht="14.25" customHeight="1">
      <c r="A29007" s="5"/>
      <c r="B29007" s="5"/>
      <c r="C29007" s="5" t="str">
        <f>IFERROR(__xludf.DUMMYFUNCTION("""COMPUTED_VALUE"""),"")</f>
        <v/>
      </c>
      <c r="D29007" s="5">
        <v>0.0</v>
      </c>
    </row>
    <row r="29008" ht="14.25" customHeight="1">
      <c r="A29008" s="5"/>
      <c r="B29008" s="5"/>
      <c r="C29008" s="5" t="str">
        <f>IFERROR(__xludf.DUMMYFUNCTION("""COMPUTED_VALUE"""),"")</f>
        <v/>
      </c>
      <c r="D29008" s="5">
        <v>0.0</v>
      </c>
    </row>
    <row r="29009" ht="14.25" customHeight="1">
      <c r="A29009" s="5"/>
      <c r="B29009" s="5"/>
      <c r="C29009" s="5" t="str">
        <f>IFERROR(__xludf.DUMMYFUNCTION("""COMPUTED_VALUE"""),"")</f>
        <v/>
      </c>
      <c r="D29009" s="5">
        <v>0.0</v>
      </c>
    </row>
    <row r="29010" ht="14.25" customHeight="1">
      <c r="A29010" s="5"/>
      <c r="B29010" s="5"/>
      <c r="C29010" s="5" t="str">
        <f>IFERROR(__xludf.DUMMYFUNCTION("""COMPUTED_VALUE"""),"")</f>
        <v/>
      </c>
      <c r="D29010" s="5">
        <v>0.0</v>
      </c>
    </row>
    <row r="29011" ht="14.25" customHeight="1">
      <c r="A29011" s="5"/>
      <c r="B29011" s="5"/>
      <c r="C29011" s="5" t="str">
        <f>IFERROR(__xludf.DUMMYFUNCTION("""COMPUTED_VALUE"""),"")</f>
        <v/>
      </c>
      <c r="D29011" s="5">
        <v>0.0</v>
      </c>
    </row>
    <row r="29012" ht="14.25" customHeight="1">
      <c r="A29012" s="5"/>
      <c r="B29012" s="5"/>
      <c r="C29012" s="5" t="str">
        <f>IFERROR(__xludf.DUMMYFUNCTION("""COMPUTED_VALUE"""),"")</f>
        <v/>
      </c>
      <c r="D29012" s="5">
        <v>0.0</v>
      </c>
    </row>
    <row r="29013" ht="14.25" customHeight="1">
      <c r="A29013" s="5"/>
      <c r="B29013" s="5"/>
      <c r="C29013" s="5" t="str">
        <f>IFERROR(__xludf.DUMMYFUNCTION("""COMPUTED_VALUE"""),"")</f>
        <v/>
      </c>
      <c r="D29013" s="5">
        <v>0.0</v>
      </c>
    </row>
    <row r="29014" ht="14.25" customHeight="1">
      <c r="A29014" s="5"/>
      <c r="B29014" s="5"/>
      <c r="C29014" s="5" t="str">
        <f>IFERROR(__xludf.DUMMYFUNCTION("""COMPUTED_VALUE"""),"")</f>
        <v/>
      </c>
      <c r="D29014" s="5">
        <v>0.0</v>
      </c>
    </row>
    <row r="29015" ht="14.25" customHeight="1">
      <c r="A29015" s="5"/>
      <c r="B29015" s="5"/>
      <c r="C29015" s="5" t="str">
        <f>IFERROR(__xludf.DUMMYFUNCTION("""COMPUTED_VALUE"""),"")</f>
        <v/>
      </c>
      <c r="D29015" s="5">
        <v>0.0</v>
      </c>
    </row>
    <row r="29016" ht="14.25" customHeight="1">
      <c r="A29016" s="5"/>
      <c r="B29016" s="5"/>
      <c r="C29016" s="5" t="str">
        <f>IFERROR(__xludf.DUMMYFUNCTION("""COMPUTED_VALUE"""),"")</f>
        <v/>
      </c>
      <c r="D29016" s="5">
        <v>0.0</v>
      </c>
    </row>
    <row r="29017" ht="14.25" customHeight="1">
      <c r="A29017" s="5"/>
      <c r="B29017" s="5"/>
      <c r="C29017" s="5" t="str">
        <f>IFERROR(__xludf.DUMMYFUNCTION("""COMPUTED_VALUE"""),"")</f>
        <v/>
      </c>
      <c r="D29017" s="5">
        <v>0.0</v>
      </c>
    </row>
    <row r="29018" ht="14.25" customHeight="1">
      <c r="A29018" s="5"/>
      <c r="B29018" s="5"/>
      <c r="C29018" s="5" t="str">
        <f>IFERROR(__xludf.DUMMYFUNCTION("""COMPUTED_VALUE"""),"")</f>
        <v/>
      </c>
      <c r="D29018" s="5">
        <v>0.0</v>
      </c>
    </row>
    <row r="29019" ht="14.25" customHeight="1">
      <c r="A29019" s="5"/>
      <c r="B29019" s="5"/>
      <c r="C29019" s="5" t="str">
        <f>IFERROR(__xludf.DUMMYFUNCTION("""COMPUTED_VALUE"""),"")</f>
        <v/>
      </c>
      <c r="D29019" s="5">
        <v>0.0</v>
      </c>
    </row>
    <row r="29020" ht="14.25" customHeight="1">
      <c r="A29020" s="5"/>
      <c r="B29020" s="5"/>
      <c r="C29020" s="5" t="str">
        <f>IFERROR(__xludf.DUMMYFUNCTION("""COMPUTED_VALUE"""),"")</f>
        <v/>
      </c>
      <c r="D29020" s="5">
        <v>0.0</v>
      </c>
    </row>
    <row r="29021" ht="14.25" customHeight="1">
      <c r="A29021" s="5"/>
      <c r="B29021" s="5"/>
      <c r="C29021" s="5" t="str">
        <f>IFERROR(__xludf.DUMMYFUNCTION("""COMPUTED_VALUE"""),"")</f>
        <v/>
      </c>
      <c r="D29021" s="5">
        <v>0.0</v>
      </c>
    </row>
    <row r="29022" ht="14.25" customHeight="1">
      <c r="A29022" s="5"/>
      <c r="B29022" s="5"/>
      <c r="C29022" s="5" t="str">
        <f>IFERROR(__xludf.DUMMYFUNCTION("""COMPUTED_VALUE"""),"")</f>
        <v/>
      </c>
      <c r="D29022" s="5">
        <v>0.0</v>
      </c>
    </row>
    <row r="29023" ht="14.25" customHeight="1">
      <c r="A29023" s="5"/>
      <c r="B29023" s="5"/>
      <c r="C29023" s="5" t="str">
        <f>IFERROR(__xludf.DUMMYFUNCTION("""COMPUTED_VALUE"""),"")</f>
        <v/>
      </c>
      <c r="D29023" s="5">
        <v>0.0</v>
      </c>
    </row>
    <row r="29024" ht="14.25" customHeight="1">
      <c r="A29024" s="5"/>
      <c r="B29024" s="5"/>
      <c r="C29024" s="5" t="str">
        <f>IFERROR(__xludf.DUMMYFUNCTION("""COMPUTED_VALUE"""),"")</f>
        <v/>
      </c>
      <c r="D29024" s="5">
        <v>0.0</v>
      </c>
    </row>
    <row r="29025" ht="14.25" customHeight="1">
      <c r="A29025" s="5"/>
      <c r="B29025" s="5"/>
      <c r="C29025" s="5" t="str">
        <f>IFERROR(__xludf.DUMMYFUNCTION("""COMPUTED_VALUE"""),"")</f>
        <v/>
      </c>
      <c r="D29025" s="5">
        <v>0.0</v>
      </c>
    </row>
    <row r="29026" ht="14.25" customHeight="1">
      <c r="A29026" s="5"/>
      <c r="B29026" s="5"/>
      <c r="C29026" s="5" t="str">
        <f>IFERROR(__xludf.DUMMYFUNCTION("""COMPUTED_VALUE"""),"")</f>
        <v/>
      </c>
      <c r="D29026" s="5">
        <v>0.0</v>
      </c>
    </row>
    <row r="29027" ht="14.25" customHeight="1">
      <c r="A29027" s="5"/>
      <c r="B29027" s="5"/>
      <c r="C29027" s="5" t="str">
        <f>IFERROR(__xludf.DUMMYFUNCTION("""COMPUTED_VALUE"""),"")</f>
        <v/>
      </c>
      <c r="D29027" s="5">
        <v>0.0</v>
      </c>
    </row>
    <row r="29028" ht="14.25" customHeight="1">
      <c r="A29028" s="5"/>
      <c r="B29028" s="5"/>
      <c r="C29028" s="5" t="str">
        <f>IFERROR(__xludf.DUMMYFUNCTION("""COMPUTED_VALUE"""),"")</f>
        <v/>
      </c>
      <c r="D29028" s="5">
        <v>0.0</v>
      </c>
    </row>
    <row r="29029" ht="14.25" customHeight="1">
      <c r="A29029" s="5"/>
      <c r="B29029" s="5"/>
      <c r="C29029" s="5" t="str">
        <f>IFERROR(__xludf.DUMMYFUNCTION("""COMPUTED_VALUE"""),"")</f>
        <v/>
      </c>
      <c r="D29029" s="5">
        <v>0.0</v>
      </c>
    </row>
    <row r="29030" ht="14.25" customHeight="1">
      <c r="A29030" s="5"/>
      <c r="B29030" s="5"/>
      <c r="C29030" s="5" t="str">
        <f>IFERROR(__xludf.DUMMYFUNCTION("""COMPUTED_VALUE"""),"")</f>
        <v/>
      </c>
      <c r="D29030" s="5">
        <v>0.0</v>
      </c>
    </row>
    <row r="29031" ht="14.25" customHeight="1">
      <c r="A29031" s="5"/>
      <c r="B29031" s="5"/>
      <c r="C29031" s="5" t="str">
        <f>IFERROR(__xludf.DUMMYFUNCTION("""COMPUTED_VALUE"""),"")</f>
        <v/>
      </c>
      <c r="D29031" s="5">
        <v>0.0</v>
      </c>
    </row>
    <row r="29032" ht="14.25" customHeight="1">
      <c r="A29032" s="5"/>
      <c r="B29032" s="5"/>
      <c r="C29032" s="5" t="str">
        <f>IFERROR(__xludf.DUMMYFUNCTION("""COMPUTED_VALUE"""),"")</f>
        <v/>
      </c>
      <c r="D29032" s="5">
        <v>0.0</v>
      </c>
    </row>
    <row r="29033" ht="14.25" customHeight="1">
      <c r="A29033" s="5"/>
      <c r="B29033" s="5"/>
      <c r="C29033" s="5" t="str">
        <f>IFERROR(__xludf.DUMMYFUNCTION("""COMPUTED_VALUE"""),"")</f>
        <v/>
      </c>
      <c r="D29033" s="5">
        <v>0.0</v>
      </c>
    </row>
    <row r="29034" ht="14.25" customHeight="1">
      <c r="A29034" s="5"/>
      <c r="B29034" s="5"/>
      <c r="C29034" s="5" t="str">
        <f>IFERROR(__xludf.DUMMYFUNCTION("""COMPUTED_VALUE"""),"")</f>
        <v/>
      </c>
      <c r="D29034" s="5">
        <v>0.0</v>
      </c>
    </row>
    <row r="29035" ht="14.25" customHeight="1">
      <c r="A29035" s="5"/>
      <c r="B29035" s="5"/>
      <c r="C29035" s="5" t="str">
        <f>IFERROR(__xludf.DUMMYFUNCTION("""COMPUTED_VALUE"""),"")</f>
        <v/>
      </c>
      <c r="D29035" s="5">
        <v>0.0</v>
      </c>
    </row>
    <row r="29036" ht="14.25" customHeight="1">
      <c r="A29036" s="5"/>
      <c r="B29036" s="5"/>
      <c r="C29036" s="5" t="str">
        <f>IFERROR(__xludf.DUMMYFUNCTION("""COMPUTED_VALUE"""),"")</f>
        <v/>
      </c>
      <c r="D29036" s="5">
        <v>0.0</v>
      </c>
    </row>
    <row r="29037" ht="14.25" customHeight="1">
      <c r="A29037" s="5"/>
      <c r="B29037" s="5"/>
      <c r="C29037" s="5" t="str">
        <f>IFERROR(__xludf.DUMMYFUNCTION("""COMPUTED_VALUE"""),"")</f>
        <v/>
      </c>
      <c r="D29037" s="5">
        <v>0.0</v>
      </c>
    </row>
    <row r="29038" ht="14.25" customHeight="1">
      <c r="A29038" s="5"/>
      <c r="B29038" s="5"/>
      <c r="C29038" s="5" t="str">
        <f>IFERROR(__xludf.DUMMYFUNCTION("""COMPUTED_VALUE"""),"")</f>
        <v/>
      </c>
      <c r="D29038" s="5">
        <v>0.0</v>
      </c>
    </row>
    <row r="29039" ht="14.25" customHeight="1">
      <c r="A29039" s="5"/>
      <c r="B29039" s="5"/>
      <c r="C29039" s="5" t="str">
        <f>IFERROR(__xludf.DUMMYFUNCTION("""COMPUTED_VALUE"""),"")</f>
        <v/>
      </c>
      <c r="D29039" s="5">
        <v>0.0</v>
      </c>
    </row>
    <row r="29040" ht="14.25" customHeight="1">
      <c r="A29040" s="5"/>
      <c r="B29040" s="5"/>
      <c r="C29040" s="5" t="str">
        <f>IFERROR(__xludf.DUMMYFUNCTION("""COMPUTED_VALUE"""),"")</f>
        <v/>
      </c>
      <c r="D29040" s="5">
        <v>0.0</v>
      </c>
    </row>
    <row r="29041" ht="14.25" customHeight="1">
      <c r="A29041" s="5"/>
      <c r="B29041" s="5"/>
      <c r="C29041" s="5" t="str">
        <f>IFERROR(__xludf.DUMMYFUNCTION("""COMPUTED_VALUE"""),"")</f>
        <v/>
      </c>
      <c r="D29041" s="5">
        <v>0.0</v>
      </c>
    </row>
    <row r="29042" ht="14.25" customHeight="1">
      <c r="A29042" s="5"/>
      <c r="B29042" s="5"/>
      <c r="C29042" s="5" t="str">
        <f>IFERROR(__xludf.DUMMYFUNCTION("""COMPUTED_VALUE"""),"")</f>
        <v/>
      </c>
      <c r="D29042" s="5">
        <v>0.0</v>
      </c>
    </row>
    <row r="29043" ht="14.25" customHeight="1">
      <c r="A29043" s="5"/>
      <c r="B29043" s="5"/>
      <c r="C29043" s="5" t="str">
        <f>IFERROR(__xludf.DUMMYFUNCTION("""COMPUTED_VALUE"""),"")</f>
        <v/>
      </c>
      <c r="D29043" s="5">
        <v>0.0</v>
      </c>
    </row>
    <row r="29044" ht="14.25" customHeight="1">
      <c r="A29044" s="5"/>
      <c r="B29044" s="5"/>
      <c r="C29044" s="5" t="str">
        <f>IFERROR(__xludf.DUMMYFUNCTION("""COMPUTED_VALUE"""),"")</f>
        <v/>
      </c>
      <c r="D29044" s="5">
        <v>0.0</v>
      </c>
    </row>
    <row r="29045" ht="14.25" customHeight="1">
      <c r="A29045" s="5"/>
      <c r="B29045" s="5"/>
      <c r="C29045" s="5" t="str">
        <f>IFERROR(__xludf.DUMMYFUNCTION("""COMPUTED_VALUE"""),"")</f>
        <v/>
      </c>
      <c r="D29045" s="5">
        <v>0.0</v>
      </c>
    </row>
    <row r="29046" ht="14.25" customHeight="1">
      <c r="A29046" s="5"/>
      <c r="B29046" s="5"/>
      <c r="C29046" s="5" t="str">
        <f>IFERROR(__xludf.DUMMYFUNCTION("""COMPUTED_VALUE"""),"")</f>
        <v/>
      </c>
      <c r="D29046" s="5">
        <v>0.0</v>
      </c>
    </row>
    <row r="29047" ht="14.25" customHeight="1">
      <c r="A29047" s="5"/>
      <c r="B29047" s="5"/>
      <c r="C29047" s="5" t="str">
        <f>IFERROR(__xludf.DUMMYFUNCTION("""COMPUTED_VALUE"""),"")</f>
        <v/>
      </c>
      <c r="D29047" s="5">
        <v>0.0</v>
      </c>
    </row>
    <row r="29048" ht="14.25" customHeight="1">
      <c r="A29048" s="5"/>
      <c r="B29048" s="5"/>
      <c r="C29048" s="5" t="str">
        <f>IFERROR(__xludf.DUMMYFUNCTION("""COMPUTED_VALUE"""),"")</f>
        <v/>
      </c>
      <c r="D29048" s="5">
        <v>0.0</v>
      </c>
    </row>
    <row r="29049" ht="14.25" customHeight="1">
      <c r="A29049" s="5"/>
      <c r="B29049" s="5"/>
      <c r="C29049" s="5" t="str">
        <f>IFERROR(__xludf.DUMMYFUNCTION("""COMPUTED_VALUE"""),"")</f>
        <v/>
      </c>
      <c r="D29049" s="5">
        <v>0.0</v>
      </c>
    </row>
    <row r="29050" ht="14.25" customHeight="1">
      <c r="A29050" s="5"/>
      <c r="B29050" s="5"/>
      <c r="C29050" s="5" t="str">
        <f>IFERROR(__xludf.DUMMYFUNCTION("""COMPUTED_VALUE"""),"")</f>
        <v/>
      </c>
      <c r="D29050" s="5">
        <v>0.0</v>
      </c>
    </row>
    <row r="29051" ht="14.25" customHeight="1">
      <c r="A29051" s="5"/>
      <c r="B29051" s="5"/>
      <c r="C29051" s="5" t="str">
        <f>IFERROR(__xludf.DUMMYFUNCTION("""COMPUTED_VALUE"""),"")</f>
        <v/>
      </c>
      <c r="D29051" s="5">
        <v>0.0</v>
      </c>
    </row>
    <row r="29052" ht="14.25" customHeight="1">
      <c r="A29052" s="5"/>
      <c r="B29052" s="5"/>
      <c r="C29052" s="5" t="str">
        <f>IFERROR(__xludf.DUMMYFUNCTION("""COMPUTED_VALUE"""),"")</f>
        <v/>
      </c>
      <c r="D29052" s="5">
        <v>0.0</v>
      </c>
    </row>
    <row r="29053" ht="14.25" customHeight="1">
      <c r="A29053" s="5"/>
      <c r="B29053" s="5"/>
      <c r="C29053" s="5" t="str">
        <f>IFERROR(__xludf.DUMMYFUNCTION("""COMPUTED_VALUE"""),"")</f>
        <v/>
      </c>
      <c r="D29053" s="5">
        <v>0.0</v>
      </c>
    </row>
    <row r="29054" ht="14.25" customHeight="1">
      <c r="A29054" s="5"/>
      <c r="B29054" s="5"/>
      <c r="C29054" s="5" t="str">
        <f>IFERROR(__xludf.DUMMYFUNCTION("""COMPUTED_VALUE"""),"")</f>
        <v/>
      </c>
      <c r="D29054" s="5">
        <v>0.0</v>
      </c>
    </row>
    <row r="29055" ht="14.25" customHeight="1">
      <c r="A29055" s="5"/>
      <c r="B29055" s="5"/>
      <c r="C29055" s="5" t="str">
        <f>IFERROR(__xludf.DUMMYFUNCTION("""COMPUTED_VALUE"""),"")</f>
        <v/>
      </c>
      <c r="D29055" s="5">
        <v>0.0</v>
      </c>
    </row>
    <row r="29056" ht="14.25" customHeight="1">
      <c r="A29056" s="5"/>
      <c r="B29056" s="5"/>
      <c r="C29056" s="5" t="str">
        <f>IFERROR(__xludf.DUMMYFUNCTION("""COMPUTED_VALUE"""),"")</f>
        <v/>
      </c>
      <c r="D29056" s="5">
        <v>0.0</v>
      </c>
    </row>
    <row r="29057" ht="14.25" customHeight="1">
      <c r="A29057" s="5"/>
      <c r="B29057" s="5"/>
      <c r="C29057" s="5" t="str">
        <f>IFERROR(__xludf.DUMMYFUNCTION("""COMPUTED_VALUE"""),"")</f>
        <v/>
      </c>
      <c r="D29057" s="5">
        <v>0.0</v>
      </c>
    </row>
    <row r="29058" ht="14.25" customHeight="1">
      <c r="A29058" s="5"/>
      <c r="B29058" s="5"/>
      <c r="C29058" s="5" t="str">
        <f>IFERROR(__xludf.DUMMYFUNCTION("""COMPUTED_VALUE"""),"")</f>
        <v/>
      </c>
      <c r="D29058" s="5">
        <v>0.0</v>
      </c>
    </row>
    <row r="29059" ht="14.25" customHeight="1">
      <c r="A29059" s="5"/>
      <c r="B29059" s="5"/>
      <c r="C29059" s="5" t="str">
        <f>IFERROR(__xludf.DUMMYFUNCTION("""COMPUTED_VALUE"""),"")</f>
        <v/>
      </c>
      <c r="D29059" s="5">
        <v>0.0</v>
      </c>
    </row>
    <row r="29060" ht="14.25" customHeight="1">
      <c r="A29060" s="5"/>
      <c r="B29060" s="5"/>
      <c r="C29060" s="5" t="str">
        <f>IFERROR(__xludf.DUMMYFUNCTION("""COMPUTED_VALUE"""),"")</f>
        <v/>
      </c>
      <c r="D29060" s="5">
        <v>0.0</v>
      </c>
    </row>
    <row r="29061" ht="14.25" customHeight="1">
      <c r="A29061" s="5"/>
      <c r="B29061" s="5"/>
      <c r="C29061" s="5" t="str">
        <f>IFERROR(__xludf.DUMMYFUNCTION("""COMPUTED_VALUE"""),"")</f>
        <v/>
      </c>
      <c r="D29061" s="5">
        <v>0.0</v>
      </c>
    </row>
    <row r="29062" ht="14.25" customHeight="1">
      <c r="A29062" s="5"/>
      <c r="B29062" s="5"/>
      <c r="C29062" s="5" t="str">
        <f>IFERROR(__xludf.DUMMYFUNCTION("""COMPUTED_VALUE"""),"")</f>
        <v/>
      </c>
      <c r="D29062" s="5">
        <v>0.0</v>
      </c>
    </row>
    <row r="29063" ht="14.25" customHeight="1">
      <c r="A29063" s="5"/>
      <c r="B29063" s="5"/>
      <c r="C29063" s="5" t="str">
        <f>IFERROR(__xludf.DUMMYFUNCTION("""COMPUTED_VALUE"""),"")</f>
        <v/>
      </c>
      <c r="D29063" s="5">
        <v>0.0</v>
      </c>
    </row>
    <row r="29064" ht="14.25" customHeight="1">
      <c r="A29064" s="5"/>
      <c r="B29064" s="5"/>
      <c r="C29064" s="5" t="str">
        <f>IFERROR(__xludf.DUMMYFUNCTION("""COMPUTED_VALUE"""),"")</f>
        <v/>
      </c>
      <c r="D29064" s="5">
        <v>0.0</v>
      </c>
    </row>
    <row r="29065" ht="14.25" customHeight="1">
      <c r="A29065" s="5"/>
      <c r="B29065" s="5"/>
      <c r="C29065" s="5" t="str">
        <f>IFERROR(__xludf.DUMMYFUNCTION("""COMPUTED_VALUE"""),"")</f>
        <v/>
      </c>
      <c r="D29065" s="5">
        <v>0.0</v>
      </c>
    </row>
    <row r="29066" ht="14.25" customHeight="1">
      <c r="A29066" s="5"/>
      <c r="B29066" s="5"/>
      <c r="C29066" s="5" t="str">
        <f>IFERROR(__xludf.DUMMYFUNCTION("""COMPUTED_VALUE"""),"")</f>
        <v/>
      </c>
      <c r="D29066" s="5">
        <v>0.0</v>
      </c>
    </row>
    <row r="29067" ht="14.25" customHeight="1">
      <c r="A29067" s="5"/>
      <c r="B29067" s="5"/>
      <c r="C29067" s="5" t="str">
        <f>IFERROR(__xludf.DUMMYFUNCTION("""COMPUTED_VALUE"""),"")</f>
        <v/>
      </c>
      <c r="D29067" s="5">
        <v>0.0</v>
      </c>
    </row>
    <row r="29068" ht="14.25" customHeight="1">
      <c r="A29068" s="5"/>
      <c r="B29068" s="5"/>
      <c r="C29068" s="5" t="str">
        <f>IFERROR(__xludf.DUMMYFUNCTION("""COMPUTED_VALUE"""),"")</f>
        <v/>
      </c>
      <c r="D29068" s="5">
        <v>0.0</v>
      </c>
    </row>
    <row r="29069" ht="14.25" customHeight="1">
      <c r="A29069" s="5"/>
      <c r="B29069" s="5"/>
      <c r="C29069" s="5" t="str">
        <f>IFERROR(__xludf.DUMMYFUNCTION("""COMPUTED_VALUE"""),"")</f>
        <v/>
      </c>
      <c r="D29069" s="5">
        <v>0.0</v>
      </c>
    </row>
    <row r="29070" ht="14.25" customHeight="1">
      <c r="A29070" s="5"/>
      <c r="B29070" s="5"/>
      <c r="C29070" s="5" t="str">
        <f>IFERROR(__xludf.DUMMYFUNCTION("""COMPUTED_VALUE"""),"")</f>
        <v/>
      </c>
      <c r="D29070" s="5">
        <v>0.0</v>
      </c>
    </row>
    <row r="29071" ht="14.25" customHeight="1">
      <c r="A29071" s="5"/>
      <c r="B29071" s="5"/>
      <c r="C29071" s="5" t="str">
        <f>IFERROR(__xludf.DUMMYFUNCTION("""COMPUTED_VALUE"""),"")</f>
        <v/>
      </c>
      <c r="D29071" s="5">
        <v>0.0</v>
      </c>
    </row>
    <row r="29072" ht="14.25" customHeight="1">
      <c r="A29072" s="5"/>
      <c r="B29072" s="5"/>
      <c r="C29072" s="5" t="str">
        <f>IFERROR(__xludf.DUMMYFUNCTION("""COMPUTED_VALUE"""),"")</f>
        <v/>
      </c>
      <c r="D29072" s="5">
        <v>0.0</v>
      </c>
    </row>
    <row r="29073" ht="14.25" customHeight="1">
      <c r="A29073" s="5"/>
      <c r="B29073" s="5"/>
      <c r="C29073" s="5" t="str">
        <f>IFERROR(__xludf.DUMMYFUNCTION("""COMPUTED_VALUE"""),"")</f>
        <v/>
      </c>
      <c r="D29073" s="5">
        <v>0.0</v>
      </c>
    </row>
    <row r="29074" ht="14.25" customHeight="1">
      <c r="A29074" s="5"/>
      <c r="B29074" s="5"/>
      <c r="C29074" s="5" t="str">
        <f>IFERROR(__xludf.DUMMYFUNCTION("""COMPUTED_VALUE"""),"")</f>
        <v/>
      </c>
      <c r="D29074" s="5">
        <v>0.0</v>
      </c>
    </row>
    <row r="29075" ht="14.25" customHeight="1">
      <c r="A29075" s="5"/>
      <c r="B29075" s="5"/>
      <c r="C29075" s="5" t="str">
        <f>IFERROR(__xludf.DUMMYFUNCTION("""COMPUTED_VALUE"""),"")</f>
        <v/>
      </c>
      <c r="D29075" s="5">
        <v>0.0</v>
      </c>
    </row>
    <row r="29076" ht="14.25" customHeight="1">
      <c r="A29076" s="5"/>
      <c r="B29076" s="5"/>
      <c r="C29076" s="5" t="str">
        <f>IFERROR(__xludf.DUMMYFUNCTION("""COMPUTED_VALUE"""),"")</f>
        <v/>
      </c>
      <c r="D29076" s="5">
        <v>0.0</v>
      </c>
    </row>
    <row r="29077" ht="14.25" customHeight="1">
      <c r="A29077" s="5"/>
      <c r="B29077" s="5"/>
      <c r="C29077" s="5" t="str">
        <f>IFERROR(__xludf.DUMMYFUNCTION("""COMPUTED_VALUE"""),"")</f>
        <v/>
      </c>
      <c r="D29077" s="5">
        <v>0.0</v>
      </c>
    </row>
    <row r="29078" ht="14.25" customHeight="1">
      <c r="A29078" s="5"/>
      <c r="B29078" s="5"/>
      <c r="C29078" s="5" t="str">
        <f>IFERROR(__xludf.DUMMYFUNCTION("""COMPUTED_VALUE"""),"")</f>
        <v/>
      </c>
      <c r="D29078" s="5">
        <v>0.0</v>
      </c>
    </row>
    <row r="29079" ht="14.25" customHeight="1">
      <c r="A29079" s="5"/>
      <c r="B29079" s="5"/>
      <c r="C29079" s="5" t="str">
        <f>IFERROR(__xludf.DUMMYFUNCTION("""COMPUTED_VALUE"""),"")</f>
        <v/>
      </c>
      <c r="D29079" s="5">
        <v>0.0</v>
      </c>
    </row>
    <row r="29080" ht="14.25" customHeight="1">
      <c r="A29080" s="5"/>
      <c r="B29080" s="5"/>
      <c r="C29080" s="5" t="str">
        <f>IFERROR(__xludf.DUMMYFUNCTION("""COMPUTED_VALUE"""),"")</f>
        <v/>
      </c>
      <c r="D29080" s="5">
        <v>0.0</v>
      </c>
    </row>
    <row r="29081" ht="14.25" customHeight="1">
      <c r="A29081" s="5"/>
      <c r="B29081" s="5"/>
      <c r="C29081" s="5" t="str">
        <f>IFERROR(__xludf.DUMMYFUNCTION("""COMPUTED_VALUE"""),"")</f>
        <v/>
      </c>
      <c r="D29081" s="5">
        <v>0.0</v>
      </c>
    </row>
    <row r="29082" ht="14.25" customHeight="1">
      <c r="A29082" s="5"/>
      <c r="B29082" s="5"/>
      <c r="C29082" s="5" t="str">
        <f>IFERROR(__xludf.DUMMYFUNCTION("""COMPUTED_VALUE"""),"")</f>
        <v/>
      </c>
      <c r="D29082" s="5">
        <v>0.0</v>
      </c>
    </row>
    <row r="29083" ht="14.25" customHeight="1">
      <c r="A29083" s="5"/>
      <c r="B29083" s="5"/>
      <c r="C29083" s="5" t="str">
        <f>IFERROR(__xludf.DUMMYFUNCTION("""COMPUTED_VALUE"""),"")</f>
        <v/>
      </c>
      <c r="D29083" s="5">
        <v>0.0</v>
      </c>
    </row>
    <row r="29084" ht="14.25" customHeight="1">
      <c r="A29084" s="5"/>
      <c r="B29084" s="5"/>
      <c r="C29084" s="5" t="str">
        <f>IFERROR(__xludf.DUMMYFUNCTION("""COMPUTED_VALUE"""),"")</f>
        <v/>
      </c>
      <c r="D29084" s="5">
        <v>0.0</v>
      </c>
    </row>
    <row r="29085" ht="14.25" customHeight="1">
      <c r="A29085" s="5"/>
      <c r="B29085" s="5"/>
      <c r="C29085" s="5" t="str">
        <f>IFERROR(__xludf.DUMMYFUNCTION("""COMPUTED_VALUE"""),"")</f>
        <v/>
      </c>
      <c r="D29085" s="5">
        <v>0.0</v>
      </c>
    </row>
    <row r="29086" ht="14.25" customHeight="1">
      <c r="A29086" s="5"/>
      <c r="B29086" s="5"/>
      <c r="C29086" s="5" t="str">
        <f>IFERROR(__xludf.DUMMYFUNCTION("""COMPUTED_VALUE"""),"")</f>
        <v/>
      </c>
      <c r="D29086" s="5">
        <v>0.0</v>
      </c>
    </row>
    <row r="29087" ht="14.25" customHeight="1">
      <c r="A29087" s="5"/>
      <c r="B29087" s="5"/>
      <c r="C29087" s="5" t="str">
        <f>IFERROR(__xludf.DUMMYFUNCTION("""COMPUTED_VALUE"""),"")</f>
        <v/>
      </c>
      <c r="D29087" s="5">
        <v>0.0</v>
      </c>
    </row>
    <row r="29088" ht="14.25" customHeight="1">
      <c r="A29088" s="5"/>
      <c r="B29088" s="5"/>
      <c r="C29088" s="5" t="str">
        <f>IFERROR(__xludf.DUMMYFUNCTION("""COMPUTED_VALUE"""),"")</f>
        <v/>
      </c>
      <c r="D29088" s="5">
        <v>0.0</v>
      </c>
    </row>
    <row r="29089" ht="14.25" customHeight="1">
      <c r="A29089" s="5"/>
      <c r="B29089" s="5"/>
      <c r="C29089" s="5" t="str">
        <f>IFERROR(__xludf.DUMMYFUNCTION("""COMPUTED_VALUE"""),"")</f>
        <v/>
      </c>
      <c r="D29089" s="5">
        <v>0.0</v>
      </c>
    </row>
    <row r="29090" ht="14.25" customHeight="1">
      <c r="A29090" s="5"/>
      <c r="B29090" s="5"/>
      <c r="C29090" s="5" t="str">
        <f>IFERROR(__xludf.DUMMYFUNCTION("""COMPUTED_VALUE"""),"")</f>
        <v/>
      </c>
      <c r="D29090" s="5">
        <v>0.0</v>
      </c>
    </row>
    <row r="29091" ht="14.25" customHeight="1">
      <c r="A29091" s="5"/>
      <c r="B29091" s="5"/>
      <c r="C29091" s="5" t="str">
        <f>IFERROR(__xludf.DUMMYFUNCTION("""COMPUTED_VALUE"""),"")</f>
        <v/>
      </c>
      <c r="D29091" s="5">
        <v>0.0</v>
      </c>
    </row>
    <row r="29092" ht="14.25" customHeight="1">
      <c r="A29092" s="5"/>
      <c r="B29092" s="5"/>
      <c r="C29092" s="5" t="str">
        <f>IFERROR(__xludf.DUMMYFUNCTION("""COMPUTED_VALUE"""),"")</f>
        <v/>
      </c>
      <c r="D29092" s="5">
        <v>0.0</v>
      </c>
    </row>
    <row r="29093" ht="14.25" customHeight="1">
      <c r="A29093" s="5"/>
      <c r="B29093" s="5"/>
      <c r="C29093" s="5" t="str">
        <f>IFERROR(__xludf.DUMMYFUNCTION("""COMPUTED_VALUE"""),"")</f>
        <v/>
      </c>
      <c r="D29093" s="5">
        <v>0.0</v>
      </c>
    </row>
    <row r="29094" ht="14.25" customHeight="1">
      <c r="A29094" s="5"/>
      <c r="B29094" s="5"/>
      <c r="C29094" s="5" t="str">
        <f>IFERROR(__xludf.DUMMYFUNCTION("""COMPUTED_VALUE"""),"")</f>
        <v/>
      </c>
      <c r="D29094" s="5">
        <v>0.0</v>
      </c>
    </row>
    <row r="29095" ht="14.25" customHeight="1">
      <c r="A29095" s="5"/>
      <c r="B29095" s="5"/>
      <c r="C29095" s="5" t="str">
        <f>IFERROR(__xludf.DUMMYFUNCTION("""COMPUTED_VALUE"""),"")</f>
        <v/>
      </c>
      <c r="D29095" s="5">
        <v>0.0</v>
      </c>
    </row>
    <row r="29096" ht="14.25" customHeight="1">
      <c r="A29096" s="5"/>
      <c r="B29096" s="5"/>
      <c r="C29096" s="5" t="str">
        <f>IFERROR(__xludf.DUMMYFUNCTION("""COMPUTED_VALUE"""),"")</f>
        <v/>
      </c>
      <c r="D29096" s="5">
        <v>0.0</v>
      </c>
    </row>
    <row r="29097" ht="14.25" customHeight="1">
      <c r="A29097" s="5"/>
      <c r="B29097" s="5"/>
      <c r="C29097" s="5" t="str">
        <f>IFERROR(__xludf.DUMMYFUNCTION("""COMPUTED_VALUE"""),"")</f>
        <v/>
      </c>
      <c r="D29097" s="5">
        <v>0.0</v>
      </c>
    </row>
    <row r="29098" ht="14.25" customHeight="1">
      <c r="A29098" s="5"/>
      <c r="B29098" s="5"/>
      <c r="C29098" s="5" t="str">
        <f>IFERROR(__xludf.DUMMYFUNCTION("""COMPUTED_VALUE"""),"")</f>
        <v/>
      </c>
      <c r="D29098" s="5">
        <v>0.0</v>
      </c>
    </row>
    <row r="29099" ht="14.25" customHeight="1">
      <c r="A29099" s="5"/>
      <c r="B29099" s="5"/>
      <c r="C29099" s="5" t="str">
        <f>IFERROR(__xludf.DUMMYFUNCTION("""COMPUTED_VALUE"""),"")</f>
        <v/>
      </c>
      <c r="D29099" s="5">
        <v>0.0</v>
      </c>
    </row>
    <row r="29100" ht="14.25" customHeight="1">
      <c r="A29100" s="5"/>
      <c r="B29100" s="5"/>
      <c r="C29100" s="5" t="str">
        <f>IFERROR(__xludf.DUMMYFUNCTION("""COMPUTED_VALUE"""),"")</f>
        <v/>
      </c>
      <c r="D29100" s="5">
        <v>0.0</v>
      </c>
    </row>
    <row r="29101" ht="14.25" customHeight="1">
      <c r="A29101" s="5"/>
      <c r="B29101" s="5"/>
      <c r="C29101" s="5" t="str">
        <f>IFERROR(__xludf.DUMMYFUNCTION("""COMPUTED_VALUE"""),"")</f>
        <v/>
      </c>
      <c r="D29101" s="5">
        <v>0.0</v>
      </c>
    </row>
    <row r="29102" ht="14.25" customHeight="1">
      <c r="A29102" s="5"/>
      <c r="B29102" s="5"/>
      <c r="C29102" s="5" t="str">
        <f>IFERROR(__xludf.DUMMYFUNCTION("""COMPUTED_VALUE"""),"")</f>
        <v/>
      </c>
      <c r="D29102" s="5">
        <v>0.0</v>
      </c>
    </row>
    <row r="29103" ht="14.25" customHeight="1">
      <c r="A29103" s="5"/>
      <c r="B29103" s="5"/>
      <c r="C29103" s="5" t="str">
        <f>IFERROR(__xludf.DUMMYFUNCTION("""COMPUTED_VALUE"""),"")</f>
        <v/>
      </c>
      <c r="D29103" s="5">
        <v>0.0</v>
      </c>
    </row>
    <row r="29104" ht="14.25" customHeight="1">
      <c r="A29104" s="5"/>
      <c r="B29104" s="5"/>
      <c r="C29104" s="5" t="str">
        <f>IFERROR(__xludf.DUMMYFUNCTION("""COMPUTED_VALUE"""),"")</f>
        <v/>
      </c>
      <c r="D29104" s="5">
        <v>0.0</v>
      </c>
    </row>
    <row r="29105" ht="14.25" customHeight="1">
      <c r="A29105" s="5"/>
      <c r="B29105" s="5"/>
      <c r="C29105" s="5" t="str">
        <f>IFERROR(__xludf.DUMMYFUNCTION("""COMPUTED_VALUE"""),"")</f>
        <v/>
      </c>
      <c r="D29105" s="5">
        <v>0.0</v>
      </c>
    </row>
    <row r="29106" ht="14.25" customHeight="1">
      <c r="A29106" s="5"/>
      <c r="B29106" s="5"/>
      <c r="C29106" s="5" t="str">
        <f>IFERROR(__xludf.DUMMYFUNCTION("""COMPUTED_VALUE"""),"")</f>
        <v/>
      </c>
      <c r="D29106" s="5">
        <v>0.0</v>
      </c>
    </row>
    <row r="29107" ht="14.25" customHeight="1">
      <c r="A29107" s="5"/>
      <c r="B29107" s="5"/>
      <c r="C29107" s="5" t="str">
        <f>IFERROR(__xludf.DUMMYFUNCTION("""COMPUTED_VALUE"""),"")</f>
        <v/>
      </c>
      <c r="D29107" s="5">
        <v>0.0</v>
      </c>
    </row>
    <row r="29108" ht="14.25" customHeight="1">
      <c r="A29108" s="5"/>
      <c r="B29108" s="5"/>
      <c r="C29108" s="5" t="str">
        <f>IFERROR(__xludf.DUMMYFUNCTION("""COMPUTED_VALUE"""),"")</f>
        <v/>
      </c>
      <c r="D29108" s="5">
        <v>0.0</v>
      </c>
    </row>
    <row r="29109" ht="14.25" customHeight="1">
      <c r="A29109" s="5"/>
      <c r="B29109" s="5"/>
      <c r="C29109" s="5" t="str">
        <f>IFERROR(__xludf.DUMMYFUNCTION("""COMPUTED_VALUE"""),"")</f>
        <v/>
      </c>
      <c r="D29109" s="5">
        <v>0.0</v>
      </c>
    </row>
    <row r="29110" ht="14.25" customHeight="1">
      <c r="A29110" s="5"/>
      <c r="B29110" s="5"/>
      <c r="C29110" s="5" t="str">
        <f>IFERROR(__xludf.DUMMYFUNCTION("""COMPUTED_VALUE"""),"")</f>
        <v/>
      </c>
      <c r="D29110" s="5">
        <v>0.0</v>
      </c>
    </row>
    <row r="29111" ht="14.25" customHeight="1">
      <c r="A29111" s="5"/>
      <c r="B29111" s="5"/>
      <c r="C29111" s="5" t="str">
        <f>IFERROR(__xludf.DUMMYFUNCTION("""COMPUTED_VALUE"""),"")</f>
        <v/>
      </c>
      <c r="D29111" s="5">
        <v>0.0</v>
      </c>
    </row>
    <row r="29112" ht="14.25" customHeight="1">
      <c r="A29112" s="5"/>
      <c r="B29112" s="5"/>
      <c r="C29112" s="5" t="str">
        <f>IFERROR(__xludf.DUMMYFUNCTION("""COMPUTED_VALUE"""),"")</f>
        <v/>
      </c>
      <c r="D29112" s="5">
        <v>0.0</v>
      </c>
    </row>
    <row r="29113" ht="14.25" customHeight="1">
      <c r="A29113" s="5"/>
      <c r="B29113" s="5"/>
      <c r="C29113" s="5" t="str">
        <f>IFERROR(__xludf.DUMMYFUNCTION("""COMPUTED_VALUE"""),"")</f>
        <v/>
      </c>
      <c r="D29113" s="5">
        <v>0.0</v>
      </c>
    </row>
    <row r="29114" ht="14.25" customHeight="1">
      <c r="A29114" s="5"/>
      <c r="B29114" s="5"/>
      <c r="C29114" s="5" t="str">
        <f>IFERROR(__xludf.DUMMYFUNCTION("""COMPUTED_VALUE"""),"")</f>
        <v/>
      </c>
      <c r="D29114" s="5">
        <v>0.0</v>
      </c>
    </row>
    <row r="29115" ht="14.25" customHeight="1">
      <c r="A29115" s="5"/>
      <c r="B29115" s="5"/>
      <c r="C29115" s="5" t="str">
        <f>IFERROR(__xludf.DUMMYFUNCTION("""COMPUTED_VALUE"""),"")</f>
        <v/>
      </c>
      <c r="D29115" s="5">
        <v>0.0</v>
      </c>
    </row>
    <row r="29116" ht="14.25" customHeight="1">
      <c r="A29116" s="5"/>
      <c r="B29116" s="5"/>
      <c r="C29116" s="5" t="str">
        <f>IFERROR(__xludf.DUMMYFUNCTION("""COMPUTED_VALUE"""),"")</f>
        <v/>
      </c>
      <c r="D29116" s="5">
        <v>0.0</v>
      </c>
    </row>
    <row r="29117" ht="14.25" customHeight="1">
      <c r="A29117" s="5"/>
      <c r="B29117" s="5"/>
      <c r="C29117" s="5" t="str">
        <f>IFERROR(__xludf.DUMMYFUNCTION("""COMPUTED_VALUE"""),"")</f>
        <v/>
      </c>
      <c r="D29117" s="5">
        <v>0.0</v>
      </c>
    </row>
    <row r="29118" ht="14.25" customHeight="1">
      <c r="A29118" s="5"/>
      <c r="B29118" s="5"/>
      <c r="C29118" s="5" t="str">
        <f>IFERROR(__xludf.DUMMYFUNCTION("""COMPUTED_VALUE"""),"")</f>
        <v/>
      </c>
      <c r="D29118" s="5">
        <v>0.0</v>
      </c>
    </row>
    <row r="29119" ht="14.25" customHeight="1">
      <c r="A29119" s="5"/>
      <c r="B29119" s="5"/>
      <c r="C29119" s="5" t="str">
        <f>IFERROR(__xludf.DUMMYFUNCTION("""COMPUTED_VALUE"""),"")</f>
        <v/>
      </c>
      <c r="D29119" s="5">
        <v>0.0</v>
      </c>
    </row>
    <row r="29120" ht="14.25" customHeight="1">
      <c r="A29120" s="5"/>
      <c r="B29120" s="5"/>
      <c r="C29120" s="5" t="str">
        <f>IFERROR(__xludf.DUMMYFUNCTION("""COMPUTED_VALUE"""),"")</f>
        <v/>
      </c>
      <c r="D29120" s="5">
        <v>0.0</v>
      </c>
    </row>
    <row r="29121" ht="14.25" customHeight="1">
      <c r="A29121" s="5"/>
      <c r="B29121" s="5"/>
      <c r="C29121" s="5" t="str">
        <f>IFERROR(__xludf.DUMMYFUNCTION("""COMPUTED_VALUE"""),"")</f>
        <v/>
      </c>
      <c r="D29121" s="5">
        <v>0.0</v>
      </c>
    </row>
    <row r="29122" ht="14.25" customHeight="1">
      <c r="A29122" s="5"/>
      <c r="B29122" s="5"/>
      <c r="C29122" s="5" t="str">
        <f>IFERROR(__xludf.DUMMYFUNCTION("""COMPUTED_VALUE"""),"")</f>
        <v/>
      </c>
      <c r="D29122" s="5">
        <v>0.0</v>
      </c>
    </row>
    <row r="29123" ht="14.25" customHeight="1">
      <c r="A29123" s="5"/>
      <c r="B29123" s="5"/>
      <c r="C29123" s="5" t="str">
        <f>IFERROR(__xludf.DUMMYFUNCTION("""COMPUTED_VALUE"""),"")</f>
        <v/>
      </c>
      <c r="D29123" s="5">
        <v>0.0</v>
      </c>
    </row>
    <row r="29124" ht="14.25" customHeight="1">
      <c r="A29124" s="5"/>
      <c r="B29124" s="5"/>
      <c r="C29124" s="5" t="str">
        <f>IFERROR(__xludf.DUMMYFUNCTION("""COMPUTED_VALUE"""),"")</f>
        <v/>
      </c>
      <c r="D29124" s="5">
        <v>0.0</v>
      </c>
    </row>
    <row r="29125" ht="14.25" customHeight="1">
      <c r="A29125" s="5"/>
      <c r="B29125" s="5"/>
      <c r="C29125" s="5" t="str">
        <f>IFERROR(__xludf.DUMMYFUNCTION("""COMPUTED_VALUE"""),"")</f>
        <v/>
      </c>
      <c r="D29125" s="5">
        <v>0.0</v>
      </c>
    </row>
    <row r="29126" ht="14.25" customHeight="1">
      <c r="A29126" s="5"/>
      <c r="B29126" s="5"/>
      <c r="C29126" s="5" t="str">
        <f>IFERROR(__xludf.DUMMYFUNCTION("""COMPUTED_VALUE"""),"")</f>
        <v/>
      </c>
      <c r="D29126" s="5">
        <v>0.0</v>
      </c>
    </row>
    <row r="29127" ht="14.25" customHeight="1">
      <c r="A29127" s="5"/>
      <c r="B29127" s="5"/>
      <c r="C29127" s="5" t="str">
        <f>IFERROR(__xludf.DUMMYFUNCTION("""COMPUTED_VALUE"""),"")</f>
        <v/>
      </c>
      <c r="D29127" s="5">
        <v>0.0</v>
      </c>
    </row>
    <row r="29128" ht="14.25" customHeight="1">
      <c r="A29128" s="5"/>
      <c r="B29128" s="5"/>
      <c r="C29128" s="5" t="str">
        <f>IFERROR(__xludf.DUMMYFUNCTION("""COMPUTED_VALUE"""),"")</f>
        <v/>
      </c>
      <c r="D29128" s="5">
        <v>0.0</v>
      </c>
    </row>
    <row r="29129" ht="14.25" customHeight="1">
      <c r="A29129" s="5"/>
      <c r="B29129" s="5"/>
      <c r="C29129" s="5" t="str">
        <f>IFERROR(__xludf.DUMMYFUNCTION("""COMPUTED_VALUE"""),"")</f>
        <v/>
      </c>
      <c r="D29129" s="5">
        <v>0.0</v>
      </c>
    </row>
    <row r="29130" ht="14.25" customHeight="1">
      <c r="A29130" s="5"/>
      <c r="B29130" s="5"/>
      <c r="C29130" s="5" t="str">
        <f>IFERROR(__xludf.DUMMYFUNCTION("""COMPUTED_VALUE"""),"")</f>
        <v/>
      </c>
      <c r="D29130" s="5">
        <v>0.0</v>
      </c>
    </row>
    <row r="29131" ht="14.25" customHeight="1">
      <c r="A29131" s="5"/>
      <c r="B29131" s="5"/>
      <c r="C29131" s="5" t="str">
        <f>IFERROR(__xludf.DUMMYFUNCTION("""COMPUTED_VALUE"""),"")</f>
        <v/>
      </c>
      <c r="D29131" s="5">
        <v>0.0</v>
      </c>
    </row>
    <row r="29132" ht="14.25" customHeight="1">
      <c r="A29132" s="5"/>
      <c r="B29132" s="5"/>
      <c r="C29132" s="5" t="str">
        <f>IFERROR(__xludf.DUMMYFUNCTION("""COMPUTED_VALUE"""),"")</f>
        <v/>
      </c>
      <c r="D29132" s="5">
        <v>0.0</v>
      </c>
    </row>
    <row r="29133" ht="14.25" customHeight="1">
      <c r="A29133" s="5"/>
      <c r="B29133" s="5"/>
      <c r="C29133" s="5" t="str">
        <f>IFERROR(__xludf.DUMMYFUNCTION("""COMPUTED_VALUE"""),"")</f>
        <v/>
      </c>
      <c r="D29133" s="5">
        <v>0.0</v>
      </c>
    </row>
    <row r="29134" ht="14.25" customHeight="1">
      <c r="A29134" s="5"/>
      <c r="B29134" s="5"/>
      <c r="C29134" s="5" t="str">
        <f>IFERROR(__xludf.DUMMYFUNCTION("""COMPUTED_VALUE"""),"")</f>
        <v/>
      </c>
      <c r="D29134" s="5">
        <v>0.0</v>
      </c>
    </row>
    <row r="29135" ht="14.25" customHeight="1">
      <c r="A29135" s="5"/>
      <c r="B29135" s="5"/>
      <c r="C29135" s="5" t="str">
        <f>IFERROR(__xludf.DUMMYFUNCTION("""COMPUTED_VALUE"""),"")</f>
        <v/>
      </c>
      <c r="D29135" s="5">
        <v>0.0</v>
      </c>
    </row>
    <row r="29136" ht="14.25" customHeight="1">
      <c r="A29136" s="5"/>
      <c r="B29136" s="5"/>
      <c r="C29136" s="5" t="str">
        <f>IFERROR(__xludf.DUMMYFUNCTION("""COMPUTED_VALUE"""),"")</f>
        <v/>
      </c>
      <c r="D29136" s="5">
        <v>0.0</v>
      </c>
    </row>
    <row r="29137" ht="14.25" customHeight="1">
      <c r="A29137" s="5"/>
      <c r="B29137" s="5"/>
      <c r="C29137" s="5" t="str">
        <f>IFERROR(__xludf.DUMMYFUNCTION("""COMPUTED_VALUE"""),"")</f>
        <v/>
      </c>
      <c r="D29137" s="5">
        <v>0.0</v>
      </c>
    </row>
    <row r="29138" ht="14.25" customHeight="1">
      <c r="A29138" s="5"/>
      <c r="B29138" s="5"/>
      <c r="C29138" s="5" t="str">
        <f>IFERROR(__xludf.DUMMYFUNCTION("""COMPUTED_VALUE"""),"")</f>
        <v/>
      </c>
      <c r="D29138" s="5">
        <v>0.0</v>
      </c>
    </row>
    <row r="29139" ht="14.25" customHeight="1">
      <c r="A29139" s="5"/>
      <c r="B29139" s="5"/>
      <c r="C29139" s="5" t="str">
        <f>IFERROR(__xludf.DUMMYFUNCTION("""COMPUTED_VALUE"""),"")</f>
        <v/>
      </c>
      <c r="D29139" s="5">
        <v>0.0</v>
      </c>
    </row>
    <row r="29140" ht="14.25" customHeight="1">
      <c r="A29140" s="5"/>
      <c r="B29140" s="5"/>
      <c r="C29140" s="5" t="str">
        <f>IFERROR(__xludf.DUMMYFUNCTION("""COMPUTED_VALUE"""),"")</f>
        <v/>
      </c>
      <c r="D29140" s="5">
        <v>0.0</v>
      </c>
    </row>
    <row r="29141" ht="14.25" customHeight="1">
      <c r="A29141" s="5"/>
      <c r="B29141" s="5"/>
      <c r="C29141" s="5" t="str">
        <f>IFERROR(__xludf.DUMMYFUNCTION("""COMPUTED_VALUE"""),"")</f>
        <v/>
      </c>
      <c r="D29141" s="5">
        <v>0.0</v>
      </c>
    </row>
    <row r="29142" ht="14.25" customHeight="1">
      <c r="A29142" s="5"/>
      <c r="B29142" s="5"/>
      <c r="C29142" s="5" t="str">
        <f>IFERROR(__xludf.DUMMYFUNCTION("""COMPUTED_VALUE"""),"")</f>
        <v/>
      </c>
      <c r="D29142" s="5">
        <v>0.0</v>
      </c>
    </row>
    <row r="29143" ht="14.25" customHeight="1">
      <c r="A29143" s="5"/>
      <c r="B29143" s="5"/>
      <c r="C29143" s="5" t="str">
        <f>IFERROR(__xludf.DUMMYFUNCTION("""COMPUTED_VALUE"""),"")</f>
        <v/>
      </c>
      <c r="D29143" s="5">
        <v>0.0</v>
      </c>
    </row>
    <row r="29144" ht="14.25" customHeight="1">
      <c r="A29144" s="5"/>
      <c r="B29144" s="5"/>
      <c r="C29144" s="5" t="str">
        <f>IFERROR(__xludf.DUMMYFUNCTION("""COMPUTED_VALUE"""),"")</f>
        <v/>
      </c>
      <c r="D29144" s="5">
        <v>0.0</v>
      </c>
    </row>
    <row r="29145" ht="14.25" customHeight="1">
      <c r="A29145" s="5"/>
      <c r="B29145" s="5"/>
      <c r="C29145" s="5" t="str">
        <f>IFERROR(__xludf.DUMMYFUNCTION("""COMPUTED_VALUE"""),"")</f>
        <v/>
      </c>
      <c r="D29145" s="5">
        <v>0.0</v>
      </c>
    </row>
    <row r="29146" ht="14.25" customHeight="1">
      <c r="A29146" s="5"/>
      <c r="B29146" s="5"/>
      <c r="C29146" s="5" t="str">
        <f>IFERROR(__xludf.DUMMYFUNCTION("""COMPUTED_VALUE"""),"")</f>
        <v/>
      </c>
      <c r="D29146" s="5">
        <v>0.0</v>
      </c>
    </row>
    <row r="29147" ht="14.25" customHeight="1">
      <c r="A29147" s="5"/>
      <c r="B29147" s="5"/>
      <c r="C29147" s="5" t="str">
        <f>IFERROR(__xludf.DUMMYFUNCTION("""COMPUTED_VALUE"""),"")</f>
        <v/>
      </c>
      <c r="D29147" s="5">
        <v>0.0</v>
      </c>
    </row>
    <row r="29148" ht="14.25" customHeight="1">
      <c r="A29148" s="5"/>
      <c r="B29148" s="5"/>
      <c r="C29148" s="5" t="str">
        <f>IFERROR(__xludf.DUMMYFUNCTION("""COMPUTED_VALUE"""),"")</f>
        <v/>
      </c>
      <c r="D29148" s="5">
        <v>0.0</v>
      </c>
    </row>
    <row r="29149" ht="14.25" customHeight="1">
      <c r="A29149" s="5"/>
      <c r="B29149" s="5"/>
      <c r="C29149" s="5" t="str">
        <f>IFERROR(__xludf.DUMMYFUNCTION("""COMPUTED_VALUE"""),"")</f>
        <v/>
      </c>
      <c r="D29149" s="5">
        <v>0.0</v>
      </c>
    </row>
    <row r="29150" ht="14.25" customHeight="1">
      <c r="A29150" s="5"/>
      <c r="B29150" s="5"/>
      <c r="C29150" s="5" t="str">
        <f>IFERROR(__xludf.DUMMYFUNCTION("""COMPUTED_VALUE"""),"")</f>
        <v/>
      </c>
      <c r="D29150" s="5">
        <v>0.0</v>
      </c>
    </row>
    <row r="29151" ht="14.25" customHeight="1">
      <c r="A29151" s="5"/>
      <c r="B29151" s="5"/>
      <c r="C29151" s="5" t="str">
        <f>IFERROR(__xludf.DUMMYFUNCTION("""COMPUTED_VALUE"""),"")</f>
        <v/>
      </c>
      <c r="D29151" s="5">
        <v>0.0</v>
      </c>
    </row>
    <row r="29152" ht="14.25" customHeight="1">
      <c r="A29152" s="5"/>
      <c r="B29152" s="5"/>
      <c r="C29152" s="5" t="str">
        <f>IFERROR(__xludf.DUMMYFUNCTION("""COMPUTED_VALUE"""),"")</f>
        <v/>
      </c>
      <c r="D29152" s="5">
        <v>0.0</v>
      </c>
    </row>
    <row r="29153" ht="14.25" customHeight="1">
      <c r="A29153" s="5"/>
      <c r="B29153" s="5"/>
      <c r="C29153" s="5" t="str">
        <f>IFERROR(__xludf.DUMMYFUNCTION("""COMPUTED_VALUE"""),"")</f>
        <v/>
      </c>
      <c r="D29153" s="5">
        <v>0.0</v>
      </c>
    </row>
    <row r="29154" ht="14.25" customHeight="1">
      <c r="A29154" s="5"/>
      <c r="B29154" s="5"/>
      <c r="C29154" s="5" t="str">
        <f>IFERROR(__xludf.DUMMYFUNCTION("""COMPUTED_VALUE"""),"")</f>
        <v/>
      </c>
      <c r="D29154" s="5">
        <v>0.0</v>
      </c>
    </row>
    <row r="29155" ht="14.25" customHeight="1">
      <c r="A29155" s="5"/>
      <c r="B29155" s="5"/>
      <c r="C29155" s="5" t="str">
        <f>IFERROR(__xludf.DUMMYFUNCTION("""COMPUTED_VALUE"""),"")</f>
        <v/>
      </c>
      <c r="D29155" s="5">
        <v>0.0</v>
      </c>
    </row>
    <row r="29156" ht="14.25" customHeight="1">
      <c r="A29156" s="5"/>
      <c r="B29156" s="5"/>
      <c r="C29156" s="5" t="str">
        <f>IFERROR(__xludf.DUMMYFUNCTION("""COMPUTED_VALUE"""),"")</f>
        <v/>
      </c>
      <c r="D29156" s="5">
        <v>0.0</v>
      </c>
    </row>
    <row r="29157" ht="14.25" customHeight="1">
      <c r="A29157" s="5"/>
      <c r="B29157" s="5"/>
      <c r="C29157" s="5" t="str">
        <f>IFERROR(__xludf.DUMMYFUNCTION("""COMPUTED_VALUE"""),"")</f>
        <v/>
      </c>
      <c r="D29157" s="5">
        <v>0.0</v>
      </c>
    </row>
    <row r="29158" ht="14.25" customHeight="1">
      <c r="A29158" s="5"/>
      <c r="B29158" s="5"/>
      <c r="C29158" s="5" t="str">
        <f>IFERROR(__xludf.DUMMYFUNCTION("""COMPUTED_VALUE"""),"")</f>
        <v/>
      </c>
      <c r="D29158" s="5">
        <v>0.0</v>
      </c>
    </row>
    <row r="29159" ht="14.25" customHeight="1">
      <c r="A29159" s="5"/>
      <c r="B29159" s="5"/>
      <c r="C29159" s="5" t="str">
        <f>IFERROR(__xludf.DUMMYFUNCTION("""COMPUTED_VALUE"""),"")</f>
        <v/>
      </c>
      <c r="D29159" s="5">
        <v>0.0</v>
      </c>
    </row>
    <row r="29160" ht="14.25" customHeight="1">
      <c r="A29160" s="5"/>
      <c r="B29160" s="5"/>
      <c r="C29160" s="5" t="str">
        <f>IFERROR(__xludf.DUMMYFUNCTION("""COMPUTED_VALUE"""),"")</f>
        <v/>
      </c>
      <c r="D29160" s="5">
        <v>0.0</v>
      </c>
    </row>
    <row r="29161" ht="14.25" customHeight="1">
      <c r="A29161" s="5"/>
      <c r="B29161" s="5"/>
      <c r="C29161" s="5" t="str">
        <f>IFERROR(__xludf.DUMMYFUNCTION("""COMPUTED_VALUE"""),"")</f>
        <v/>
      </c>
      <c r="D29161" s="5">
        <v>0.0</v>
      </c>
    </row>
    <row r="29162" ht="14.25" customHeight="1">
      <c r="A29162" s="5"/>
      <c r="B29162" s="5"/>
      <c r="C29162" s="5" t="str">
        <f>IFERROR(__xludf.DUMMYFUNCTION("""COMPUTED_VALUE"""),"")</f>
        <v/>
      </c>
      <c r="D29162" s="5">
        <v>0.0</v>
      </c>
    </row>
    <row r="29163" ht="14.25" customHeight="1">
      <c r="A29163" s="5"/>
      <c r="B29163" s="5"/>
      <c r="C29163" s="5" t="str">
        <f>IFERROR(__xludf.DUMMYFUNCTION("""COMPUTED_VALUE"""),"")</f>
        <v/>
      </c>
      <c r="D29163" s="5">
        <v>0.0</v>
      </c>
    </row>
    <row r="29164" ht="14.25" customHeight="1">
      <c r="A29164" s="5"/>
      <c r="B29164" s="5"/>
      <c r="C29164" s="5" t="str">
        <f>IFERROR(__xludf.DUMMYFUNCTION("""COMPUTED_VALUE"""),"")</f>
        <v/>
      </c>
      <c r="D29164" s="5">
        <v>0.0</v>
      </c>
    </row>
    <row r="29165" ht="14.25" customHeight="1">
      <c r="A29165" s="5"/>
      <c r="B29165" s="5"/>
      <c r="C29165" s="5" t="str">
        <f>IFERROR(__xludf.DUMMYFUNCTION("""COMPUTED_VALUE"""),"")</f>
        <v/>
      </c>
      <c r="D29165" s="5">
        <v>0.0</v>
      </c>
    </row>
    <row r="29166" ht="14.25" customHeight="1">
      <c r="A29166" s="5"/>
      <c r="B29166" s="5"/>
      <c r="C29166" s="5" t="str">
        <f>IFERROR(__xludf.DUMMYFUNCTION("""COMPUTED_VALUE"""),"")</f>
        <v/>
      </c>
      <c r="D29166" s="5">
        <v>0.0</v>
      </c>
    </row>
    <row r="29167" ht="14.25" customHeight="1">
      <c r="A29167" s="5"/>
      <c r="B29167" s="5"/>
      <c r="C29167" s="5" t="str">
        <f>IFERROR(__xludf.DUMMYFUNCTION("""COMPUTED_VALUE"""),"")</f>
        <v/>
      </c>
      <c r="D29167" s="5">
        <v>0.0</v>
      </c>
    </row>
    <row r="29168" ht="14.25" customHeight="1">
      <c r="A29168" s="5"/>
      <c r="B29168" s="5"/>
      <c r="C29168" s="5" t="str">
        <f>IFERROR(__xludf.DUMMYFUNCTION("""COMPUTED_VALUE"""),"")</f>
        <v/>
      </c>
      <c r="D29168" s="5">
        <v>0.0</v>
      </c>
    </row>
    <row r="29169" ht="14.25" customHeight="1">
      <c r="A29169" s="5"/>
      <c r="B29169" s="5"/>
      <c r="C29169" s="5" t="str">
        <f>IFERROR(__xludf.DUMMYFUNCTION("""COMPUTED_VALUE"""),"")</f>
        <v/>
      </c>
      <c r="D29169" s="5">
        <v>0.0</v>
      </c>
    </row>
    <row r="29170" ht="14.25" customHeight="1">
      <c r="A29170" s="5"/>
      <c r="B29170" s="5"/>
      <c r="C29170" s="5" t="str">
        <f>IFERROR(__xludf.DUMMYFUNCTION("""COMPUTED_VALUE"""),"")</f>
        <v/>
      </c>
      <c r="D29170" s="5">
        <v>0.0</v>
      </c>
    </row>
    <row r="29171" ht="14.25" customHeight="1">
      <c r="A29171" s="5"/>
      <c r="B29171" s="5"/>
      <c r="C29171" s="5" t="str">
        <f>IFERROR(__xludf.DUMMYFUNCTION("""COMPUTED_VALUE"""),"")</f>
        <v/>
      </c>
      <c r="D29171" s="5">
        <v>0.0</v>
      </c>
    </row>
    <row r="29172" ht="14.25" customHeight="1">
      <c r="A29172" s="5"/>
      <c r="B29172" s="5"/>
      <c r="C29172" s="5" t="str">
        <f>IFERROR(__xludf.DUMMYFUNCTION("""COMPUTED_VALUE"""),"")</f>
        <v/>
      </c>
      <c r="D29172" s="5">
        <v>0.0</v>
      </c>
    </row>
    <row r="29173" ht="14.25" customHeight="1">
      <c r="A29173" s="5"/>
      <c r="B29173" s="5"/>
      <c r="C29173" s="5" t="str">
        <f>IFERROR(__xludf.DUMMYFUNCTION("""COMPUTED_VALUE"""),"")</f>
        <v/>
      </c>
      <c r="D29173" s="5">
        <v>0.0</v>
      </c>
    </row>
    <row r="29174" ht="14.25" customHeight="1">
      <c r="A29174" s="5"/>
      <c r="B29174" s="5"/>
      <c r="C29174" s="5" t="str">
        <f>IFERROR(__xludf.DUMMYFUNCTION("""COMPUTED_VALUE"""),"")</f>
        <v/>
      </c>
      <c r="D29174" s="5">
        <v>0.0</v>
      </c>
    </row>
    <row r="29175" ht="14.25" customHeight="1">
      <c r="A29175" s="5"/>
      <c r="B29175" s="5"/>
      <c r="C29175" s="5" t="str">
        <f>IFERROR(__xludf.DUMMYFUNCTION("""COMPUTED_VALUE"""),"")</f>
        <v/>
      </c>
      <c r="D29175" s="5">
        <v>0.0</v>
      </c>
    </row>
    <row r="29176" ht="14.25" customHeight="1">
      <c r="A29176" s="5"/>
      <c r="B29176" s="5"/>
      <c r="C29176" s="5" t="str">
        <f>IFERROR(__xludf.DUMMYFUNCTION("""COMPUTED_VALUE"""),"")</f>
        <v/>
      </c>
      <c r="D29176" s="5">
        <v>0.0</v>
      </c>
    </row>
    <row r="29177" ht="14.25" customHeight="1">
      <c r="A29177" s="5"/>
      <c r="B29177" s="5"/>
      <c r="C29177" s="5" t="str">
        <f>IFERROR(__xludf.DUMMYFUNCTION("""COMPUTED_VALUE"""),"")</f>
        <v/>
      </c>
      <c r="D29177" s="5">
        <v>0.0</v>
      </c>
    </row>
    <row r="29178" ht="14.25" customHeight="1">
      <c r="A29178" s="5"/>
      <c r="B29178" s="5"/>
      <c r="C29178" s="5" t="str">
        <f>IFERROR(__xludf.DUMMYFUNCTION("""COMPUTED_VALUE"""),"")</f>
        <v/>
      </c>
      <c r="D29178" s="5">
        <v>0.0</v>
      </c>
    </row>
    <row r="29179" ht="14.25" customHeight="1">
      <c r="A29179" s="5"/>
      <c r="B29179" s="5"/>
      <c r="C29179" s="5" t="str">
        <f>IFERROR(__xludf.DUMMYFUNCTION("""COMPUTED_VALUE"""),"")</f>
        <v/>
      </c>
      <c r="D29179" s="5">
        <v>0.0</v>
      </c>
    </row>
    <row r="29180" ht="14.25" customHeight="1">
      <c r="A29180" s="5"/>
      <c r="B29180" s="5"/>
      <c r="C29180" s="5" t="str">
        <f>IFERROR(__xludf.DUMMYFUNCTION("""COMPUTED_VALUE"""),"")</f>
        <v/>
      </c>
      <c r="D29180" s="5">
        <v>0.0</v>
      </c>
    </row>
    <row r="29181" ht="14.25" customHeight="1">
      <c r="A29181" s="5"/>
      <c r="B29181" s="5"/>
      <c r="C29181" s="5" t="str">
        <f>IFERROR(__xludf.DUMMYFUNCTION("""COMPUTED_VALUE"""),"")</f>
        <v/>
      </c>
      <c r="D29181" s="5">
        <v>0.0</v>
      </c>
    </row>
    <row r="29182" ht="14.25" customHeight="1">
      <c r="A29182" s="5"/>
      <c r="B29182" s="5"/>
      <c r="C29182" s="5" t="str">
        <f>IFERROR(__xludf.DUMMYFUNCTION("""COMPUTED_VALUE"""),"")</f>
        <v/>
      </c>
      <c r="D29182" s="5">
        <v>0.0</v>
      </c>
    </row>
    <row r="29183" ht="14.25" customHeight="1">
      <c r="A29183" s="5"/>
      <c r="B29183" s="5"/>
      <c r="C29183" s="5" t="str">
        <f>IFERROR(__xludf.DUMMYFUNCTION("""COMPUTED_VALUE"""),"")</f>
        <v/>
      </c>
      <c r="D29183" s="5">
        <v>0.0</v>
      </c>
    </row>
    <row r="29184" ht="14.25" customHeight="1">
      <c r="A29184" s="5"/>
      <c r="B29184" s="5"/>
      <c r="C29184" s="5" t="str">
        <f>IFERROR(__xludf.DUMMYFUNCTION("""COMPUTED_VALUE"""),"")</f>
        <v/>
      </c>
      <c r="D29184" s="5">
        <v>0.0</v>
      </c>
    </row>
    <row r="29185" ht="14.25" customHeight="1">
      <c r="A29185" s="5"/>
      <c r="B29185" s="5"/>
      <c r="C29185" s="5" t="str">
        <f>IFERROR(__xludf.DUMMYFUNCTION("""COMPUTED_VALUE"""),"")</f>
        <v/>
      </c>
      <c r="D29185" s="5">
        <v>0.0</v>
      </c>
    </row>
    <row r="29186" ht="14.25" customHeight="1">
      <c r="A29186" s="5"/>
      <c r="B29186" s="5"/>
      <c r="C29186" s="5" t="str">
        <f>IFERROR(__xludf.DUMMYFUNCTION("""COMPUTED_VALUE"""),"")</f>
        <v/>
      </c>
      <c r="D29186" s="5">
        <v>0.0</v>
      </c>
    </row>
    <row r="29187" ht="14.25" customHeight="1">
      <c r="A29187" s="5"/>
      <c r="B29187" s="5"/>
      <c r="C29187" s="5" t="str">
        <f>IFERROR(__xludf.DUMMYFUNCTION("""COMPUTED_VALUE"""),"")</f>
        <v/>
      </c>
      <c r="D29187" s="5">
        <v>0.0</v>
      </c>
    </row>
    <row r="29188" ht="14.25" customHeight="1">
      <c r="A29188" s="5"/>
      <c r="B29188" s="5"/>
      <c r="C29188" s="5" t="str">
        <f>IFERROR(__xludf.DUMMYFUNCTION("""COMPUTED_VALUE"""),"")</f>
        <v/>
      </c>
      <c r="D29188" s="5">
        <v>0.0</v>
      </c>
    </row>
    <row r="29189" ht="14.25" customHeight="1">
      <c r="A29189" s="5"/>
      <c r="B29189" s="5"/>
      <c r="C29189" s="5" t="str">
        <f>IFERROR(__xludf.DUMMYFUNCTION("""COMPUTED_VALUE"""),"")</f>
        <v/>
      </c>
      <c r="D29189" s="5">
        <v>0.0</v>
      </c>
    </row>
    <row r="29190" ht="14.25" customHeight="1">
      <c r="A29190" s="5"/>
      <c r="B29190" s="5"/>
      <c r="C29190" s="5" t="str">
        <f>IFERROR(__xludf.DUMMYFUNCTION("""COMPUTED_VALUE"""),"")</f>
        <v/>
      </c>
      <c r="D29190" s="5">
        <v>0.0</v>
      </c>
    </row>
    <row r="29191" ht="14.25" customHeight="1">
      <c r="A29191" s="5"/>
      <c r="B29191" s="5"/>
      <c r="C29191" s="5" t="str">
        <f>IFERROR(__xludf.DUMMYFUNCTION("""COMPUTED_VALUE"""),"")</f>
        <v/>
      </c>
      <c r="D29191" s="5">
        <v>0.0</v>
      </c>
    </row>
    <row r="29192" ht="14.25" customHeight="1">
      <c r="A29192" s="5"/>
      <c r="B29192" s="5"/>
      <c r="C29192" s="5" t="str">
        <f>IFERROR(__xludf.DUMMYFUNCTION("""COMPUTED_VALUE"""),"")</f>
        <v/>
      </c>
      <c r="D29192" s="5">
        <v>0.0</v>
      </c>
    </row>
    <row r="29193" ht="14.25" customHeight="1">
      <c r="A29193" s="5"/>
      <c r="B29193" s="5"/>
      <c r="C29193" s="5" t="str">
        <f>IFERROR(__xludf.DUMMYFUNCTION("""COMPUTED_VALUE"""),"")</f>
        <v/>
      </c>
      <c r="D29193" s="5">
        <v>0.0</v>
      </c>
    </row>
    <row r="29194" ht="14.25" customHeight="1">
      <c r="A29194" s="5"/>
      <c r="B29194" s="5"/>
      <c r="C29194" s="5" t="str">
        <f>IFERROR(__xludf.DUMMYFUNCTION("""COMPUTED_VALUE"""),"")</f>
        <v/>
      </c>
      <c r="D29194" s="5">
        <v>0.0</v>
      </c>
    </row>
    <row r="29195" ht="14.25" customHeight="1">
      <c r="A29195" s="5"/>
      <c r="B29195" s="5"/>
      <c r="C29195" s="5" t="str">
        <f>IFERROR(__xludf.DUMMYFUNCTION("""COMPUTED_VALUE"""),"")</f>
        <v/>
      </c>
      <c r="D29195" s="5">
        <v>0.0</v>
      </c>
    </row>
    <row r="29196" ht="14.25" customHeight="1">
      <c r="A29196" s="5"/>
      <c r="B29196" s="5"/>
      <c r="C29196" s="5" t="str">
        <f>IFERROR(__xludf.DUMMYFUNCTION("""COMPUTED_VALUE"""),"")</f>
        <v/>
      </c>
      <c r="D29196" s="5">
        <v>0.0</v>
      </c>
    </row>
    <row r="29197" ht="14.25" customHeight="1">
      <c r="A29197" s="5"/>
      <c r="B29197" s="5"/>
      <c r="C29197" s="5" t="str">
        <f>IFERROR(__xludf.DUMMYFUNCTION("""COMPUTED_VALUE"""),"")</f>
        <v/>
      </c>
      <c r="D29197" s="5">
        <v>0.0</v>
      </c>
    </row>
    <row r="29198" ht="14.25" customHeight="1">
      <c r="A29198" s="5"/>
      <c r="B29198" s="5"/>
      <c r="C29198" s="5" t="str">
        <f>IFERROR(__xludf.DUMMYFUNCTION("""COMPUTED_VALUE"""),"")</f>
        <v/>
      </c>
      <c r="D29198" s="5">
        <v>0.0</v>
      </c>
    </row>
    <row r="29199" ht="14.25" customHeight="1">
      <c r="A29199" s="5"/>
      <c r="B29199" s="5"/>
      <c r="C29199" s="5" t="str">
        <f>IFERROR(__xludf.DUMMYFUNCTION("""COMPUTED_VALUE"""),"")</f>
        <v/>
      </c>
      <c r="D29199" s="5">
        <v>0.0</v>
      </c>
    </row>
    <row r="29200" ht="14.25" customHeight="1">
      <c r="A29200" s="5"/>
      <c r="B29200" s="5"/>
      <c r="C29200" s="5" t="str">
        <f>IFERROR(__xludf.DUMMYFUNCTION("""COMPUTED_VALUE"""),"")</f>
        <v/>
      </c>
      <c r="D29200" s="5">
        <v>0.0</v>
      </c>
    </row>
    <row r="29201" ht="14.25" customHeight="1">
      <c r="A29201" s="5"/>
      <c r="B29201" s="5"/>
      <c r="C29201" s="5" t="str">
        <f>IFERROR(__xludf.DUMMYFUNCTION("""COMPUTED_VALUE"""),"")</f>
        <v/>
      </c>
      <c r="D29201" s="5">
        <v>0.0</v>
      </c>
    </row>
    <row r="29202" ht="14.25" customHeight="1">
      <c r="A29202" s="5"/>
      <c r="B29202" s="5"/>
      <c r="C29202" s="5" t="str">
        <f>IFERROR(__xludf.DUMMYFUNCTION("""COMPUTED_VALUE"""),"")</f>
        <v/>
      </c>
      <c r="D29202" s="5">
        <v>0.0</v>
      </c>
    </row>
    <row r="29203" ht="14.25" customHeight="1">
      <c r="A29203" s="5"/>
      <c r="B29203" s="5"/>
      <c r="C29203" s="5" t="str">
        <f>IFERROR(__xludf.DUMMYFUNCTION("""COMPUTED_VALUE"""),"")</f>
        <v/>
      </c>
      <c r="D29203" s="5">
        <v>0.0</v>
      </c>
    </row>
    <row r="29204" ht="14.25" customHeight="1">
      <c r="A29204" s="5"/>
      <c r="B29204" s="5"/>
      <c r="C29204" s="5" t="str">
        <f>IFERROR(__xludf.DUMMYFUNCTION("""COMPUTED_VALUE"""),"")</f>
        <v/>
      </c>
      <c r="D29204" s="5">
        <v>0.0</v>
      </c>
    </row>
    <row r="29205" ht="14.25" customHeight="1">
      <c r="A29205" s="5"/>
      <c r="B29205" s="5"/>
      <c r="C29205" s="5" t="str">
        <f>IFERROR(__xludf.DUMMYFUNCTION("""COMPUTED_VALUE"""),"")</f>
        <v/>
      </c>
      <c r="D29205" s="5">
        <v>0.0</v>
      </c>
    </row>
    <row r="29206" ht="14.25" customHeight="1">
      <c r="A29206" s="5"/>
      <c r="B29206" s="5"/>
      <c r="C29206" s="5" t="str">
        <f>IFERROR(__xludf.DUMMYFUNCTION("""COMPUTED_VALUE"""),"")</f>
        <v/>
      </c>
      <c r="D29206" s="5">
        <v>0.0</v>
      </c>
    </row>
    <row r="29207" ht="14.25" customHeight="1">
      <c r="A29207" s="5"/>
      <c r="B29207" s="5"/>
      <c r="C29207" s="5" t="str">
        <f>IFERROR(__xludf.DUMMYFUNCTION("""COMPUTED_VALUE"""),"")</f>
        <v/>
      </c>
      <c r="D29207" s="5">
        <v>0.0</v>
      </c>
    </row>
    <row r="29208" ht="14.25" customHeight="1">
      <c r="A29208" s="5"/>
      <c r="B29208" s="5"/>
      <c r="C29208" s="5" t="str">
        <f>IFERROR(__xludf.DUMMYFUNCTION("""COMPUTED_VALUE"""),"")</f>
        <v/>
      </c>
      <c r="D29208" s="5">
        <v>0.0</v>
      </c>
    </row>
    <row r="29209" ht="14.25" customHeight="1">
      <c r="A29209" s="5"/>
      <c r="B29209" s="5"/>
      <c r="C29209" s="5" t="str">
        <f>IFERROR(__xludf.DUMMYFUNCTION("""COMPUTED_VALUE"""),"")</f>
        <v/>
      </c>
      <c r="D29209" s="5">
        <v>0.0</v>
      </c>
    </row>
    <row r="29210" ht="14.25" customHeight="1">
      <c r="A29210" s="5"/>
      <c r="B29210" s="5"/>
      <c r="C29210" s="5" t="str">
        <f>IFERROR(__xludf.DUMMYFUNCTION("""COMPUTED_VALUE"""),"")</f>
        <v/>
      </c>
      <c r="D29210" s="5">
        <v>0.0</v>
      </c>
    </row>
    <row r="29211" ht="14.25" customHeight="1">
      <c r="A29211" s="5"/>
      <c r="B29211" s="5"/>
      <c r="C29211" s="5" t="str">
        <f>IFERROR(__xludf.DUMMYFUNCTION("""COMPUTED_VALUE"""),"")</f>
        <v/>
      </c>
      <c r="D29211" s="5">
        <v>0.0</v>
      </c>
    </row>
    <row r="29212" ht="14.25" customHeight="1">
      <c r="A29212" s="5"/>
      <c r="B29212" s="5"/>
      <c r="C29212" s="5" t="str">
        <f>IFERROR(__xludf.DUMMYFUNCTION("""COMPUTED_VALUE"""),"")</f>
        <v/>
      </c>
      <c r="D29212" s="5">
        <v>0.0</v>
      </c>
    </row>
    <row r="29213" ht="14.25" customHeight="1">
      <c r="A29213" s="5"/>
      <c r="B29213" s="5"/>
      <c r="C29213" s="5" t="str">
        <f>IFERROR(__xludf.DUMMYFUNCTION("""COMPUTED_VALUE"""),"")</f>
        <v/>
      </c>
      <c r="D29213" s="5">
        <v>0.0</v>
      </c>
    </row>
    <row r="29214" ht="14.25" customHeight="1">
      <c r="A29214" s="5"/>
      <c r="B29214" s="5"/>
      <c r="C29214" s="5" t="str">
        <f>IFERROR(__xludf.DUMMYFUNCTION("""COMPUTED_VALUE"""),"")</f>
        <v/>
      </c>
      <c r="D29214" s="5">
        <v>0.0</v>
      </c>
    </row>
    <row r="29215" ht="14.25" customHeight="1">
      <c r="A29215" s="5"/>
      <c r="B29215" s="5"/>
      <c r="C29215" s="5" t="str">
        <f>IFERROR(__xludf.DUMMYFUNCTION("""COMPUTED_VALUE"""),"")</f>
        <v/>
      </c>
      <c r="D29215" s="5">
        <v>0.0</v>
      </c>
    </row>
    <row r="29216" ht="14.25" customHeight="1">
      <c r="A29216" s="5"/>
      <c r="B29216" s="5"/>
      <c r="C29216" s="5" t="str">
        <f>IFERROR(__xludf.DUMMYFUNCTION("""COMPUTED_VALUE"""),"")</f>
        <v/>
      </c>
      <c r="D29216" s="5">
        <v>0.0</v>
      </c>
    </row>
    <row r="29217" ht="14.25" customHeight="1">
      <c r="A29217" s="5"/>
      <c r="B29217" s="5"/>
      <c r="C29217" s="5" t="str">
        <f>IFERROR(__xludf.DUMMYFUNCTION("""COMPUTED_VALUE"""),"")</f>
        <v/>
      </c>
      <c r="D29217" s="5">
        <v>0.0</v>
      </c>
    </row>
    <row r="29218" ht="14.25" customHeight="1">
      <c r="A29218" s="5"/>
      <c r="B29218" s="5"/>
      <c r="C29218" s="5" t="str">
        <f>IFERROR(__xludf.DUMMYFUNCTION("""COMPUTED_VALUE"""),"")</f>
        <v/>
      </c>
      <c r="D29218" s="5">
        <v>0.0</v>
      </c>
    </row>
    <row r="29219" ht="14.25" customHeight="1">
      <c r="A29219" s="5"/>
      <c r="B29219" s="5"/>
      <c r="C29219" s="5" t="str">
        <f>IFERROR(__xludf.DUMMYFUNCTION("""COMPUTED_VALUE"""),"")</f>
        <v/>
      </c>
      <c r="D29219" s="5">
        <v>0.0</v>
      </c>
    </row>
    <row r="29220" ht="14.25" customHeight="1">
      <c r="A29220" s="5"/>
      <c r="B29220" s="5"/>
      <c r="C29220" s="5" t="str">
        <f>IFERROR(__xludf.DUMMYFUNCTION("""COMPUTED_VALUE"""),"")</f>
        <v/>
      </c>
      <c r="D29220" s="5">
        <v>0.0</v>
      </c>
    </row>
    <row r="29221" ht="14.25" customHeight="1">
      <c r="A29221" s="5"/>
      <c r="B29221" s="5"/>
      <c r="C29221" s="5" t="str">
        <f>IFERROR(__xludf.DUMMYFUNCTION("""COMPUTED_VALUE"""),"")</f>
        <v/>
      </c>
      <c r="D29221" s="5">
        <v>0.0</v>
      </c>
    </row>
    <row r="29222" ht="14.25" customHeight="1">
      <c r="A29222" s="5"/>
      <c r="B29222" s="5"/>
      <c r="C29222" s="5" t="str">
        <f>IFERROR(__xludf.DUMMYFUNCTION("""COMPUTED_VALUE"""),"")</f>
        <v/>
      </c>
      <c r="D29222" s="5">
        <v>0.0</v>
      </c>
    </row>
    <row r="29223" ht="14.25" customHeight="1">
      <c r="A29223" s="5"/>
      <c r="B29223" s="5"/>
      <c r="C29223" s="5" t="str">
        <f>IFERROR(__xludf.DUMMYFUNCTION("""COMPUTED_VALUE"""),"")</f>
        <v/>
      </c>
      <c r="D29223" s="5">
        <v>0.0</v>
      </c>
    </row>
    <row r="29224" ht="14.25" customHeight="1">
      <c r="A29224" s="5"/>
      <c r="B29224" s="5"/>
      <c r="C29224" s="5" t="str">
        <f>IFERROR(__xludf.DUMMYFUNCTION("""COMPUTED_VALUE"""),"")</f>
        <v/>
      </c>
      <c r="D29224" s="5">
        <v>0.0</v>
      </c>
    </row>
    <row r="29225" ht="14.25" customHeight="1">
      <c r="A29225" s="5"/>
      <c r="B29225" s="5"/>
      <c r="C29225" s="5" t="str">
        <f>IFERROR(__xludf.DUMMYFUNCTION("""COMPUTED_VALUE"""),"")</f>
        <v/>
      </c>
      <c r="D29225" s="5">
        <v>0.0</v>
      </c>
    </row>
    <row r="29226" ht="14.25" customHeight="1">
      <c r="A29226" s="5"/>
      <c r="B29226" s="5"/>
      <c r="C29226" s="5" t="str">
        <f>IFERROR(__xludf.DUMMYFUNCTION("""COMPUTED_VALUE"""),"")</f>
        <v/>
      </c>
      <c r="D29226" s="5">
        <v>0.0</v>
      </c>
    </row>
    <row r="29227" ht="14.25" customHeight="1">
      <c r="A29227" s="5"/>
      <c r="B29227" s="5"/>
      <c r="C29227" s="5" t="str">
        <f>IFERROR(__xludf.DUMMYFUNCTION("""COMPUTED_VALUE"""),"")</f>
        <v/>
      </c>
      <c r="D29227" s="5">
        <v>0.0</v>
      </c>
    </row>
    <row r="29228" ht="14.25" customHeight="1">
      <c r="A29228" s="5"/>
      <c r="B29228" s="5"/>
      <c r="C29228" s="5" t="str">
        <f>IFERROR(__xludf.DUMMYFUNCTION("""COMPUTED_VALUE"""),"")</f>
        <v/>
      </c>
      <c r="D29228" s="5">
        <v>0.0</v>
      </c>
    </row>
    <row r="29229" ht="14.25" customHeight="1">
      <c r="A29229" s="5"/>
      <c r="B29229" s="5"/>
      <c r="C29229" s="5" t="str">
        <f>IFERROR(__xludf.DUMMYFUNCTION("""COMPUTED_VALUE"""),"")</f>
        <v/>
      </c>
      <c r="D29229" s="5">
        <v>0.0</v>
      </c>
    </row>
    <row r="29230" ht="14.25" customHeight="1">
      <c r="A29230" s="5"/>
      <c r="B29230" s="5"/>
      <c r="C29230" s="5" t="str">
        <f>IFERROR(__xludf.DUMMYFUNCTION("""COMPUTED_VALUE"""),"")</f>
        <v/>
      </c>
      <c r="D29230" s="5">
        <v>0.0</v>
      </c>
    </row>
    <row r="29231" ht="14.25" customHeight="1">
      <c r="A29231" s="5"/>
      <c r="B29231" s="5"/>
      <c r="C29231" s="5" t="str">
        <f>IFERROR(__xludf.DUMMYFUNCTION("""COMPUTED_VALUE"""),"")</f>
        <v/>
      </c>
      <c r="D29231" s="5">
        <v>0.0</v>
      </c>
    </row>
    <row r="29232" ht="14.25" customHeight="1">
      <c r="A29232" s="5"/>
      <c r="B29232" s="5"/>
      <c r="C29232" s="5" t="str">
        <f>IFERROR(__xludf.DUMMYFUNCTION("""COMPUTED_VALUE"""),"")</f>
        <v/>
      </c>
      <c r="D29232" s="5">
        <v>0.0</v>
      </c>
    </row>
    <row r="29233" ht="14.25" customHeight="1">
      <c r="A29233" s="5"/>
      <c r="B29233" s="5"/>
      <c r="C29233" s="5" t="str">
        <f>IFERROR(__xludf.DUMMYFUNCTION("""COMPUTED_VALUE"""),"")</f>
        <v/>
      </c>
      <c r="D29233" s="5">
        <v>0.0</v>
      </c>
    </row>
    <row r="29234" ht="14.25" customHeight="1">
      <c r="A29234" s="5"/>
      <c r="B29234" s="5"/>
      <c r="C29234" s="5" t="str">
        <f>IFERROR(__xludf.DUMMYFUNCTION("""COMPUTED_VALUE"""),"")</f>
        <v/>
      </c>
      <c r="D29234" s="5">
        <v>0.0</v>
      </c>
    </row>
    <row r="29235" ht="14.25" customHeight="1">
      <c r="A29235" s="5"/>
      <c r="B29235" s="5"/>
      <c r="C29235" s="5" t="str">
        <f>IFERROR(__xludf.DUMMYFUNCTION("""COMPUTED_VALUE"""),"")</f>
        <v/>
      </c>
      <c r="D29235" s="5">
        <v>0.0</v>
      </c>
    </row>
    <row r="29236" ht="14.25" customHeight="1">
      <c r="A29236" s="5"/>
      <c r="B29236" s="5"/>
      <c r="C29236" s="5" t="str">
        <f>IFERROR(__xludf.DUMMYFUNCTION("""COMPUTED_VALUE"""),"")</f>
        <v/>
      </c>
      <c r="D29236" s="5">
        <v>0.0</v>
      </c>
    </row>
    <row r="29237" ht="14.25" customHeight="1">
      <c r="A29237" s="5"/>
      <c r="B29237" s="5"/>
      <c r="C29237" s="5" t="str">
        <f>IFERROR(__xludf.DUMMYFUNCTION("""COMPUTED_VALUE"""),"")</f>
        <v/>
      </c>
      <c r="D29237" s="5">
        <v>0.0</v>
      </c>
    </row>
    <row r="29238" ht="14.25" customHeight="1">
      <c r="A29238" s="5"/>
      <c r="B29238" s="5"/>
      <c r="C29238" s="5" t="str">
        <f>IFERROR(__xludf.DUMMYFUNCTION("""COMPUTED_VALUE"""),"")</f>
        <v/>
      </c>
      <c r="D29238" s="5">
        <v>0.0</v>
      </c>
    </row>
    <row r="29239" ht="14.25" customHeight="1">
      <c r="A29239" s="5"/>
      <c r="B29239" s="5"/>
      <c r="C29239" s="5" t="str">
        <f>IFERROR(__xludf.DUMMYFUNCTION("""COMPUTED_VALUE"""),"")</f>
        <v/>
      </c>
      <c r="D29239" s="5">
        <v>0.0</v>
      </c>
    </row>
    <row r="29240" ht="14.25" customHeight="1">
      <c r="A29240" s="5"/>
      <c r="B29240" s="5"/>
      <c r="C29240" s="5" t="str">
        <f>IFERROR(__xludf.DUMMYFUNCTION("""COMPUTED_VALUE"""),"")</f>
        <v/>
      </c>
      <c r="D29240" s="5">
        <v>0.0</v>
      </c>
    </row>
    <row r="29241" ht="14.25" customHeight="1">
      <c r="A29241" s="5"/>
      <c r="B29241" s="5"/>
      <c r="C29241" s="5" t="str">
        <f>IFERROR(__xludf.DUMMYFUNCTION("""COMPUTED_VALUE"""),"")</f>
        <v/>
      </c>
      <c r="D29241" s="5">
        <v>0.0</v>
      </c>
    </row>
    <row r="29242" ht="14.25" customHeight="1">
      <c r="A29242" s="5"/>
      <c r="B29242" s="5"/>
      <c r="C29242" s="5" t="str">
        <f>IFERROR(__xludf.DUMMYFUNCTION("""COMPUTED_VALUE"""),"")</f>
        <v/>
      </c>
      <c r="D29242" s="5">
        <v>0.0</v>
      </c>
    </row>
    <row r="29243" ht="14.25" customHeight="1">
      <c r="A29243" s="5"/>
      <c r="B29243" s="5"/>
      <c r="C29243" s="5" t="str">
        <f>IFERROR(__xludf.DUMMYFUNCTION("""COMPUTED_VALUE"""),"")</f>
        <v/>
      </c>
      <c r="D29243" s="5">
        <v>0.0</v>
      </c>
    </row>
    <row r="29244" ht="14.25" customHeight="1">
      <c r="A29244" s="5"/>
      <c r="B29244" s="5"/>
      <c r="C29244" s="5" t="str">
        <f>IFERROR(__xludf.DUMMYFUNCTION("""COMPUTED_VALUE"""),"")</f>
        <v/>
      </c>
      <c r="D29244" s="5">
        <v>0.0</v>
      </c>
    </row>
    <row r="29245" ht="14.25" customHeight="1">
      <c r="A29245" s="5"/>
      <c r="B29245" s="5"/>
      <c r="C29245" s="5" t="str">
        <f>IFERROR(__xludf.DUMMYFUNCTION("""COMPUTED_VALUE"""),"")</f>
        <v/>
      </c>
      <c r="D29245" s="5">
        <v>0.0</v>
      </c>
    </row>
    <row r="29246" ht="14.25" customHeight="1">
      <c r="A29246" s="5"/>
      <c r="B29246" s="5"/>
      <c r="C29246" s="5" t="str">
        <f>IFERROR(__xludf.DUMMYFUNCTION("""COMPUTED_VALUE"""),"")</f>
        <v/>
      </c>
      <c r="D29246" s="5">
        <v>0.0</v>
      </c>
    </row>
    <row r="29247" ht="14.25" customHeight="1">
      <c r="A29247" s="5"/>
      <c r="B29247" s="5"/>
      <c r="C29247" s="5" t="str">
        <f>IFERROR(__xludf.DUMMYFUNCTION("""COMPUTED_VALUE"""),"")</f>
        <v/>
      </c>
      <c r="D29247" s="5">
        <v>0.0</v>
      </c>
    </row>
    <row r="29248" ht="14.25" customHeight="1">
      <c r="A29248" s="5"/>
      <c r="B29248" s="5"/>
      <c r="C29248" s="5" t="str">
        <f>IFERROR(__xludf.DUMMYFUNCTION("""COMPUTED_VALUE"""),"")</f>
        <v/>
      </c>
      <c r="D29248" s="5">
        <v>0.0</v>
      </c>
    </row>
    <row r="29249" ht="14.25" customHeight="1">
      <c r="A29249" s="5"/>
      <c r="B29249" s="5"/>
      <c r="C29249" s="5" t="str">
        <f>IFERROR(__xludf.DUMMYFUNCTION("""COMPUTED_VALUE"""),"")</f>
        <v/>
      </c>
      <c r="D29249" s="5">
        <v>0.0</v>
      </c>
    </row>
    <row r="29250" ht="14.25" customHeight="1">
      <c r="A29250" s="5"/>
      <c r="B29250" s="5"/>
      <c r="C29250" s="5" t="str">
        <f>IFERROR(__xludf.DUMMYFUNCTION("""COMPUTED_VALUE"""),"")</f>
        <v/>
      </c>
      <c r="D29250" s="5">
        <v>0.0</v>
      </c>
    </row>
    <row r="29251" ht="14.25" customHeight="1">
      <c r="A29251" s="5"/>
      <c r="B29251" s="5"/>
      <c r="C29251" s="5" t="str">
        <f>IFERROR(__xludf.DUMMYFUNCTION("""COMPUTED_VALUE"""),"")</f>
        <v/>
      </c>
      <c r="D29251" s="5">
        <v>0.0</v>
      </c>
    </row>
    <row r="29252" ht="14.25" customHeight="1">
      <c r="A29252" s="5"/>
      <c r="B29252" s="5"/>
      <c r="C29252" s="5" t="str">
        <f>IFERROR(__xludf.DUMMYFUNCTION("""COMPUTED_VALUE"""),"")</f>
        <v/>
      </c>
      <c r="D29252" s="5">
        <v>0.0</v>
      </c>
    </row>
    <row r="29253" ht="14.25" customHeight="1">
      <c r="A29253" s="5"/>
      <c r="B29253" s="5"/>
      <c r="C29253" s="5" t="str">
        <f>IFERROR(__xludf.DUMMYFUNCTION("""COMPUTED_VALUE"""),"")</f>
        <v/>
      </c>
      <c r="D29253" s="5">
        <v>0.0</v>
      </c>
    </row>
    <row r="29254" ht="14.25" customHeight="1">
      <c r="A29254" s="5"/>
      <c r="B29254" s="5"/>
      <c r="C29254" s="5" t="str">
        <f>IFERROR(__xludf.DUMMYFUNCTION("""COMPUTED_VALUE"""),"")</f>
        <v/>
      </c>
      <c r="D29254" s="5">
        <v>0.0</v>
      </c>
    </row>
    <row r="29255" ht="14.25" customHeight="1">
      <c r="A29255" s="5"/>
      <c r="B29255" s="5"/>
      <c r="C29255" s="5" t="str">
        <f>IFERROR(__xludf.DUMMYFUNCTION("""COMPUTED_VALUE"""),"")</f>
        <v/>
      </c>
      <c r="D29255" s="5">
        <v>0.0</v>
      </c>
    </row>
    <row r="29256" ht="14.25" customHeight="1">
      <c r="A29256" s="5"/>
      <c r="B29256" s="5"/>
      <c r="C29256" s="5" t="str">
        <f>IFERROR(__xludf.DUMMYFUNCTION("""COMPUTED_VALUE"""),"")</f>
        <v/>
      </c>
      <c r="D29256" s="5">
        <v>0.0</v>
      </c>
    </row>
    <row r="29257" ht="14.25" customHeight="1">
      <c r="A29257" s="5"/>
      <c r="B29257" s="5"/>
      <c r="C29257" s="5" t="str">
        <f>IFERROR(__xludf.DUMMYFUNCTION("""COMPUTED_VALUE"""),"")</f>
        <v/>
      </c>
      <c r="D29257" s="5">
        <v>0.0</v>
      </c>
    </row>
    <row r="29258" ht="14.25" customHeight="1">
      <c r="A29258" s="5"/>
      <c r="B29258" s="5"/>
      <c r="C29258" s="5" t="str">
        <f>IFERROR(__xludf.DUMMYFUNCTION("""COMPUTED_VALUE"""),"")</f>
        <v/>
      </c>
      <c r="D29258" s="5">
        <v>0.0</v>
      </c>
    </row>
    <row r="29259" ht="14.25" customHeight="1">
      <c r="A29259" s="5"/>
      <c r="B29259" s="5"/>
      <c r="C29259" s="5" t="str">
        <f>IFERROR(__xludf.DUMMYFUNCTION("""COMPUTED_VALUE"""),"")</f>
        <v/>
      </c>
      <c r="D29259" s="5">
        <v>0.0</v>
      </c>
    </row>
    <row r="29260" ht="14.25" customHeight="1">
      <c r="A29260" s="5"/>
      <c r="B29260" s="5"/>
      <c r="C29260" s="5" t="str">
        <f>IFERROR(__xludf.DUMMYFUNCTION("""COMPUTED_VALUE"""),"")</f>
        <v/>
      </c>
      <c r="D29260" s="5">
        <v>0.0</v>
      </c>
    </row>
    <row r="29261" ht="14.25" customHeight="1">
      <c r="A29261" s="5"/>
      <c r="B29261" s="5"/>
      <c r="C29261" s="5" t="str">
        <f>IFERROR(__xludf.DUMMYFUNCTION("""COMPUTED_VALUE"""),"")</f>
        <v/>
      </c>
      <c r="D29261" s="5">
        <v>0.0</v>
      </c>
    </row>
    <row r="29262" ht="14.25" customHeight="1">
      <c r="A29262" s="5"/>
      <c r="B29262" s="5"/>
      <c r="C29262" s="5" t="str">
        <f>IFERROR(__xludf.DUMMYFUNCTION("""COMPUTED_VALUE"""),"")</f>
        <v/>
      </c>
      <c r="D29262" s="5">
        <v>0.0</v>
      </c>
    </row>
    <row r="29263" ht="14.25" customHeight="1">
      <c r="A29263" s="5"/>
      <c r="B29263" s="5"/>
      <c r="C29263" s="5" t="str">
        <f>IFERROR(__xludf.DUMMYFUNCTION("""COMPUTED_VALUE"""),"")</f>
        <v/>
      </c>
      <c r="D29263" s="5">
        <v>0.0</v>
      </c>
    </row>
    <row r="29264" ht="14.25" customHeight="1">
      <c r="A29264" s="5"/>
      <c r="B29264" s="5"/>
      <c r="C29264" s="5" t="str">
        <f>IFERROR(__xludf.DUMMYFUNCTION("""COMPUTED_VALUE"""),"")</f>
        <v/>
      </c>
      <c r="D29264" s="5">
        <v>0.0</v>
      </c>
    </row>
    <row r="29265" ht="14.25" customHeight="1">
      <c r="A29265" s="5"/>
      <c r="B29265" s="5"/>
      <c r="C29265" s="5" t="str">
        <f>IFERROR(__xludf.DUMMYFUNCTION("""COMPUTED_VALUE"""),"")</f>
        <v/>
      </c>
      <c r="D29265" s="5">
        <v>0.0</v>
      </c>
    </row>
    <row r="29266" ht="14.25" customHeight="1">
      <c r="A29266" s="5"/>
      <c r="B29266" s="5"/>
      <c r="C29266" s="5" t="str">
        <f>IFERROR(__xludf.DUMMYFUNCTION("""COMPUTED_VALUE"""),"")</f>
        <v/>
      </c>
      <c r="D29266" s="5">
        <v>0.0</v>
      </c>
    </row>
    <row r="29267" ht="14.25" customHeight="1">
      <c r="A29267" s="5"/>
      <c r="B29267" s="5"/>
      <c r="C29267" s="5" t="str">
        <f>IFERROR(__xludf.DUMMYFUNCTION("""COMPUTED_VALUE"""),"")</f>
        <v/>
      </c>
      <c r="D29267" s="5">
        <v>0.0</v>
      </c>
    </row>
    <row r="29268" ht="14.25" customHeight="1">
      <c r="A29268" s="5"/>
      <c r="B29268" s="5"/>
      <c r="C29268" s="5" t="str">
        <f>IFERROR(__xludf.DUMMYFUNCTION("""COMPUTED_VALUE"""),"")</f>
        <v/>
      </c>
      <c r="D29268" s="5">
        <v>0.0</v>
      </c>
    </row>
    <row r="29269" ht="14.25" customHeight="1">
      <c r="A29269" s="5"/>
      <c r="B29269" s="5"/>
      <c r="C29269" s="5" t="str">
        <f>IFERROR(__xludf.DUMMYFUNCTION("""COMPUTED_VALUE"""),"")</f>
        <v/>
      </c>
      <c r="D29269" s="5">
        <v>0.0</v>
      </c>
    </row>
    <row r="29270" ht="14.25" customHeight="1">
      <c r="A29270" s="5"/>
      <c r="B29270" s="5"/>
      <c r="C29270" s="5" t="str">
        <f>IFERROR(__xludf.DUMMYFUNCTION("""COMPUTED_VALUE"""),"")</f>
        <v/>
      </c>
      <c r="D29270" s="5">
        <v>0.0</v>
      </c>
    </row>
    <row r="29271" ht="14.25" customHeight="1">
      <c r="A29271" s="5"/>
      <c r="B29271" s="5"/>
      <c r="C29271" s="5" t="str">
        <f>IFERROR(__xludf.DUMMYFUNCTION("""COMPUTED_VALUE"""),"")</f>
        <v/>
      </c>
      <c r="D29271" s="5">
        <v>0.0</v>
      </c>
    </row>
    <row r="29272" ht="14.25" customHeight="1">
      <c r="A29272" s="5"/>
      <c r="B29272" s="5"/>
      <c r="C29272" s="5" t="str">
        <f>IFERROR(__xludf.DUMMYFUNCTION("""COMPUTED_VALUE"""),"")</f>
        <v/>
      </c>
      <c r="D29272" s="5">
        <v>0.0</v>
      </c>
    </row>
    <row r="29273" ht="14.25" customHeight="1">
      <c r="A29273" s="5"/>
      <c r="B29273" s="5"/>
      <c r="C29273" s="5" t="str">
        <f>IFERROR(__xludf.DUMMYFUNCTION("""COMPUTED_VALUE"""),"")</f>
        <v/>
      </c>
      <c r="D29273" s="5">
        <v>0.0</v>
      </c>
    </row>
    <row r="29274" ht="14.25" customHeight="1">
      <c r="A29274" s="5"/>
      <c r="B29274" s="5"/>
      <c r="C29274" s="5" t="str">
        <f>IFERROR(__xludf.DUMMYFUNCTION("""COMPUTED_VALUE"""),"")</f>
        <v/>
      </c>
      <c r="D29274" s="5">
        <v>0.0</v>
      </c>
    </row>
    <row r="29275" ht="14.25" customHeight="1">
      <c r="A29275" s="5"/>
      <c r="B29275" s="5"/>
      <c r="C29275" s="5" t="str">
        <f>IFERROR(__xludf.DUMMYFUNCTION("""COMPUTED_VALUE"""),"")</f>
        <v/>
      </c>
      <c r="D29275" s="5">
        <v>0.0</v>
      </c>
    </row>
    <row r="29276" ht="14.25" customHeight="1">
      <c r="A29276" s="5"/>
      <c r="B29276" s="5"/>
      <c r="C29276" s="5" t="str">
        <f>IFERROR(__xludf.DUMMYFUNCTION("""COMPUTED_VALUE"""),"")</f>
        <v/>
      </c>
      <c r="D29276" s="5">
        <v>0.0</v>
      </c>
    </row>
    <row r="29277" ht="14.25" customHeight="1">
      <c r="A29277" s="5"/>
      <c r="B29277" s="5"/>
      <c r="C29277" s="5" t="str">
        <f>IFERROR(__xludf.DUMMYFUNCTION("""COMPUTED_VALUE"""),"")</f>
        <v/>
      </c>
      <c r="D29277" s="5">
        <v>0.0</v>
      </c>
    </row>
    <row r="29278" ht="14.25" customHeight="1">
      <c r="A29278" s="5"/>
      <c r="B29278" s="5"/>
      <c r="C29278" s="5" t="str">
        <f>IFERROR(__xludf.DUMMYFUNCTION("""COMPUTED_VALUE"""),"")</f>
        <v/>
      </c>
      <c r="D29278" s="5">
        <v>0.0</v>
      </c>
    </row>
    <row r="29279" ht="14.25" customHeight="1">
      <c r="A29279" s="5"/>
      <c r="B29279" s="5"/>
      <c r="C29279" s="5" t="str">
        <f>IFERROR(__xludf.DUMMYFUNCTION("""COMPUTED_VALUE"""),"")</f>
        <v/>
      </c>
      <c r="D29279" s="5">
        <v>0.0</v>
      </c>
    </row>
    <row r="29280" ht="14.25" customHeight="1">
      <c r="A29280" s="5"/>
      <c r="B29280" s="5"/>
      <c r="C29280" s="5" t="str">
        <f>IFERROR(__xludf.DUMMYFUNCTION("""COMPUTED_VALUE"""),"")</f>
        <v/>
      </c>
      <c r="D29280" s="5">
        <v>0.0</v>
      </c>
    </row>
    <row r="29281" ht="14.25" customHeight="1">
      <c r="A29281" s="5"/>
      <c r="B29281" s="5"/>
      <c r="C29281" s="5" t="str">
        <f>IFERROR(__xludf.DUMMYFUNCTION("""COMPUTED_VALUE"""),"")</f>
        <v/>
      </c>
      <c r="D29281" s="5">
        <v>0.0</v>
      </c>
    </row>
    <row r="29282" ht="14.25" customHeight="1">
      <c r="A29282" s="5"/>
      <c r="B29282" s="5"/>
      <c r="C29282" s="5" t="str">
        <f>IFERROR(__xludf.DUMMYFUNCTION("""COMPUTED_VALUE"""),"")</f>
        <v/>
      </c>
      <c r="D29282" s="5">
        <v>0.0</v>
      </c>
    </row>
    <row r="29283" ht="14.25" customHeight="1">
      <c r="A29283" s="5"/>
      <c r="B29283" s="5"/>
      <c r="C29283" s="5" t="str">
        <f>IFERROR(__xludf.DUMMYFUNCTION("""COMPUTED_VALUE"""),"")</f>
        <v/>
      </c>
      <c r="D29283" s="5">
        <v>0.0</v>
      </c>
    </row>
    <row r="29284" ht="14.25" customHeight="1">
      <c r="A29284" s="5"/>
      <c r="B29284" s="5"/>
      <c r="C29284" s="5" t="str">
        <f>IFERROR(__xludf.DUMMYFUNCTION("""COMPUTED_VALUE"""),"")</f>
        <v/>
      </c>
      <c r="D29284" s="5">
        <v>0.0</v>
      </c>
    </row>
    <row r="29285" ht="14.25" customHeight="1">
      <c r="A29285" s="5"/>
      <c r="B29285" s="5"/>
      <c r="C29285" s="5" t="str">
        <f>IFERROR(__xludf.DUMMYFUNCTION("""COMPUTED_VALUE"""),"")</f>
        <v/>
      </c>
      <c r="D29285" s="5">
        <v>0.0</v>
      </c>
    </row>
    <row r="29286" ht="14.25" customHeight="1">
      <c r="A29286" s="5"/>
      <c r="B29286" s="5"/>
      <c r="C29286" s="5" t="str">
        <f>IFERROR(__xludf.DUMMYFUNCTION("""COMPUTED_VALUE"""),"")</f>
        <v/>
      </c>
      <c r="D29286" s="5">
        <v>0.0</v>
      </c>
    </row>
    <row r="29287" ht="14.25" customHeight="1">
      <c r="A29287" s="5"/>
      <c r="B29287" s="5"/>
      <c r="C29287" s="5" t="str">
        <f>IFERROR(__xludf.DUMMYFUNCTION("""COMPUTED_VALUE"""),"")</f>
        <v/>
      </c>
      <c r="D29287" s="5">
        <v>0.0</v>
      </c>
    </row>
    <row r="29288" ht="14.25" customHeight="1">
      <c r="A29288" s="5"/>
      <c r="B29288" s="5"/>
      <c r="C29288" s="5" t="str">
        <f>IFERROR(__xludf.DUMMYFUNCTION("""COMPUTED_VALUE"""),"")</f>
        <v/>
      </c>
      <c r="D29288" s="5">
        <v>0.0</v>
      </c>
    </row>
    <row r="29289" ht="14.25" customHeight="1">
      <c r="A29289" s="5"/>
      <c r="B29289" s="5"/>
      <c r="C29289" s="5" t="str">
        <f>IFERROR(__xludf.DUMMYFUNCTION("""COMPUTED_VALUE"""),"")</f>
        <v/>
      </c>
      <c r="D29289" s="5">
        <v>0.0</v>
      </c>
    </row>
    <row r="29290" ht="14.25" customHeight="1">
      <c r="A29290" s="5"/>
      <c r="B29290" s="5"/>
      <c r="C29290" s="5" t="str">
        <f>IFERROR(__xludf.DUMMYFUNCTION("""COMPUTED_VALUE"""),"")</f>
        <v/>
      </c>
      <c r="D29290" s="5">
        <v>0.0</v>
      </c>
    </row>
    <row r="29291" ht="14.25" customHeight="1">
      <c r="A29291" s="5"/>
      <c r="B29291" s="5"/>
      <c r="C29291" s="5" t="str">
        <f>IFERROR(__xludf.DUMMYFUNCTION("""COMPUTED_VALUE"""),"")</f>
        <v/>
      </c>
      <c r="D29291" s="5">
        <v>0.0</v>
      </c>
    </row>
    <row r="29292" ht="14.25" customHeight="1">
      <c r="A29292" s="5"/>
      <c r="B29292" s="5"/>
      <c r="C29292" s="5" t="str">
        <f>IFERROR(__xludf.DUMMYFUNCTION("""COMPUTED_VALUE"""),"")</f>
        <v/>
      </c>
      <c r="D29292" s="5">
        <v>0.0</v>
      </c>
    </row>
    <row r="29293" ht="14.25" customHeight="1">
      <c r="A29293" s="5"/>
      <c r="B29293" s="5"/>
      <c r="C29293" s="5" t="str">
        <f>IFERROR(__xludf.DUMMYFUNCTION("""COMPUTED_VALUE"""),"")</f>
        <v/>
      </c>
      <c r="D29293" s="5">
        <v>0.0</v>
      </c>
    </row>
    <row r="29294" ht="14.25" customHeight="1">
      <c r="A29294" s="5"/>
      <c r="B29294" s="5"/>
      <c r="C29294" s="5" t="str">
        <f>IFERROR(__xludf.DUMMYFUNCTION("""COMPUTED_VALUE"""),"")</f>
        <v/>
      </c>
      <c r="D29294" s="5">
        <v>0.0</v>
      </c>
    </row>
    <row r="29295" ht="14.25" customHeight="1">
      <c r="A29295" s="5"/>
      <c r="B29295" s="5"/>
      <c r="C29295" s="5" t="str">
        <f>IFERROR(__xludf.DUMMYFUNCTION("""COMPUTED_VALUE"""),"")</f>
        <v/>
      </c>
      <c r="D29295" s="5">
        <v>0.0</v>
      </c>
    </row>
    <row r="29296" ht="14.25" customHeight="1">
      <c r="A29296" s="5"/>
      <c r="B29296" s="5"/>
      <c r="C29296" s="5" t="str">
        <f>IFERROR(__xludf.DUMMYFUNCTION("""COMPUTED_VALUE"""),"")</f>
        <v/>
      </c>
      <c r="D29296" s="5">
        <v>0.0</v>
      </c>
    </row>
    <row r="29297" ht="14.25" customHeight="1">
      <c r="A29297" s="5"/>
      <c r="B29297" s="5"/>
      <c r="C29297" s="5" t="str">
        <f>IFERROR(__xludf.DUMMYFUNCTION("""COMPUTED_VALUE"""),"")</f>
        <v/>
      </c>
      <c r="D29297" s="5">
        <v>0.0</v>
      </c>
    </row>
    <row r="29298" ht="14.25" customHeight="1">
      <c r="A29298" s="5"/>
      <c r="B29298" s="5"/>
      <c r="C29298" s="5" t="str">
        <f>IFERROR(__xludf.DUMMYFUNCTION("""COMPUTED_VALUE"""),"")</f>
        <v/>
      </c>
      <c r="D29298" s="5">
        <v>0.0</v>
      </c>
    </row>
    <row r="29299" ht="14.25" customHeight="1">
      <c r="A29299" s="5"/>
      <c r="B29299" s="5"/>
      <c r="C29299" s="5" t="str">
        <f>IFERROR(__xludf.DUMMYFUNCTION("""COMPUTED_VALUE"""),"")</f>
        <v/>
      </c>
      <c r="D29299" s="5">
        <v>0.0</v>
      </c>
    </row>
    <row r="29300" ht="14.25" customHeight="1">
      <c r="A29300" s="5"/>
      <c r="B29300" s="5"/>
      <c r="C29300" s="5" t="str">
        <f>IFERROR(__xludf.DUMMYFUNCTION("""COMPUTED_VALUE"""),"")</f>
        <v/>
      </c>
      <c r="D29300" s="5">
        <v>0.0</v>
      </c>
    </row>
    <row r="29301" ht="14.25" customHeight="1">
      <c r="A29301" s="5"/>
      <c r="B29301" s="5"/>
      <c r="C29301" s="5" t="str">
        <f>IFERROR(__xludf.DUMMYFUNCTION("""COMPUTED_VALUE"""),"")</f>
        <v/>
      </c>
      <c r="D29301" s="5">
        <v>0.0</v>
      </c>
    </row>
    <row r="29302" ht="14.25" customHeight="1">
      <c r="A29302" s="5"/>
      <c r="B29302" s="5"/>
      <c r="C29302" s="5" t="str">
        <f>IFERROR(__xludf.DUMMYFUNCTION("""COMPUTED_VALUE"""),"")</f>
        <v/>
      </c>
      <c r="D29302" s="5">
        <v>0.0</v>
      </c>
    </row>
    <row r="29303" ht="14.25" customHeight="1">
      <c r="A29303" s="5"/>
      <c r="B29303" s="5"/>
      <c r="C29303" s="5" t="str">
        <f>IFERROR(__xludf.DUMMYFUNCTION("""COMPUTED_VALUE"""),"")</f>
        <v/>
      </c>
      <c r="D29303" s="5">
        <v>0.0</v>
      </c>
    </row>
    <row r="29304" ht="14.25" customHeight="1">
      <c r="A29304" s="5"/>
      <c r="B29304" s="5"/>
      <c r="C29304" s="5" t="str">
        <f>IFERROR(__xludf.DUMMYFUNCTION("""COMPUTED_VALUE"""),"")</f>
        <v/>
      </c>
      <c r="D29304" s="5">
        <v>0.0</v>
      </c>
    </row>
    <row r="29305" ht="14.25" customHeight="1">
      <c r="A29305" s="5"/>
      <c r="B29305" s="5"/>
      <c r="C29305" s="5" t="str">
        <f>IFERROR(__xludf.DUMMYFUNCTION("""COMPUTED_VALUE"""),"")</f>
        <v/>
      </c>
      <c r="D29305" s="5">
        <v>0.0</v>
      </c>
    </row>
    <row r="29306" ht="14.25" customHeight="1">
      <c r="A29306" s="5"/>
      <c r="B29306" s="5"/>
      <c r="C29306" s="5" t="str">
        <f>IFERROR(__xludf.DUMMYFUNCTION("""COMPUTED_VALUE"""),"")</f>
        <v/>
      </c>
      <c r="D29306" s="5">
        <v>0.0</v>
      </c>
    </row>
    <row r="29307" ht="14.25" customHeight="1">
      <c r="A29307" s="5"/>
      <c r="B29307" s="5"/>
      <c r="C29307" s="5" t="str">
        <f>IFERROR(__xludf.DUMMYFUNCTION("""COMPUTED_VALUE"""),"")</f>
        <v/>
      </c>
      <c r="D29307" s="5">
        <v>0.0</v>
      </c>
    </row>
    <row r="29308" ht="14.25" customHeight="1">
      <c r="A29308" s="5"/>
      <c r="B29308" s="5"/>
      <c r="C29308" s="5" t="str">
        <f>IFERROR(__xludf.DUMMYFUNCTION("""COMPUTED_VALUE"""),"")</f>
        <v/>
      </c>
      <c r="D29308" s="5">
        <v>0.0</v>
      </c>
    </row>
    <row r="29309" ht="14.25" customHeight="1">
      <c r="A29309" s="5"/>
      <c r="B29309" s="5"/>
      <c r="C29309" s="5" t="str">
        <f>IFERROR(__xludf.DUMMYFUNCTION("""COMPUTED_VALUE"""),"")</f>
        <v/>
      </c>
      <c r="D29309" s="5">
        <v>0.0</v>
      </c>
    </row>
    <row r="29310" ht="14.25" customHeight="1">
      <c r="A29310" s="5"/>
      <c r="B29310" s="5"/>
      <c r="C29310" s="5" t="str">
        <f>IFERROR(__xludf.DUMMYFUNCTION("""COMPUTED_VALUE"""),"")</f>
        <v/>
      </c>
      <c r="D29310" s="5">
        <v>0.0</v>
      </c>
    </row>
    <row r="29311" ht="14.25" customHeight="1">
      <c r="A29311" s="5"/>
      <c r="B29311" s="5"/>
      <c r="C29311" s="5" t="str">
        <f>IFERROR(__xludf.DUMMYFUNCTION("""COMPUTED_VALUE"""),"")</f>
        <v/>
      </c>
      <c r="D29311" s="5">
        <v>0.0</v>
      </c>
    </row>
    <row r="29312" ht="14.25" customHeight="1">
      <c r="A29312" s="5"/>
      <c r="B29312" s="5"/>
      <c r="C29312" s="5" t="str">
        <f>IFERROR(__xludf.DUMMYFUNCTION("""COMPUTED_VALUE"""),"")</f>
        <v/>
      </c>
      <c r="D29312" s="5">
        <v>0.0</v>
      </c>
    </row>
    <row r="29313" ht="14.25" customHeight="1">
      <c r="A29313" s="5"/>
      <c r="B29313" s="5"/>
      <c r="C29313" s="5" t="str">
        <f>IFERROR(__xludf.DUMMYFUNCTION("""COMPUTED_VALUE"""),"")</f>
        <v/>
      </c>
      <c r="D29313" s="5">
        <v>0.0</v>
      </c>
    </row>
    <row r="29314" ht="14.25" customHeight="1">
      <c r="A29314" s="5"/>
      <c r="B29314" s="5"/>
      <c r="C29314" s="5" t="str">
        <f>IFERROR(__xludf.DUMMYFUNCTION("""COMPUTED_VALUE"""),"")</f>
        <v/>
      </c>
      <c r="D29314" s="5">
        <v>0.0</v>
      </c>
    </row>
    <row r="29315" ht="14.25" customHeight="1">
      <c r="A29315" s="5"/>
      <c r="B29315" s="5"/>
      <c r="C29315" s="5" t="str">
        <f>IFERROR(__xludf.DUMMYFUNCTION("""COMPUTED_VALUE"""),"")</f>
        <v/>
      </c>
      <c r="D29315" s="5">
        <v>0.0</v>
      </c>
    </row>
    <row r="29316" ht="14.25" customHeight="1">
      <c r="A29316" s="5"/>
      <c r="B29316" s="5"/>
      <c r="C29316" s="5" t="str">
        <f>IFERROR(__xludf.DUMMYFUNCTION("""COMPUTED_VALUE"""),"")</f>
        <v/>
      </c>
      <c r="D29316" s="5">
        <v>0.0</v>
      </c>
    </row>
    <row r="29317" ht="14.25" customHeight="1">
      <c r="A29317" s="5"/>
      <c r="B29317" s="5"/>
      <c r="C29317" s="5" t="str">
        <f>IFERROR(__xludf.DUMMYFUNCTION("""COMPUTED_VALUE"""),"")</f>
        <v/>
      </c>
      <c r="D29317" s="5">
        <v>0.0</v>
      </c>
    </row>
    <row r="29318" ht="14.25" customHeight="1">
      <c r="A29318" s="5"/>
      <c r="B29318" s="5"/>
      <c r="C29318" s="5" t="str">
        <f>IFERROR(__xludf.DUMMYFUNCTION("""COMPUTED_VALUE"""),"")</f>
        <v/>
      </c>
      <c r="D29318" s="5">
        <v>0.0</v>
      </c>
    </row>
    <row r="29319" ht="14.25" customHeight="1">
      <c r="A29319" s="5"/>
      <c r="B29319" s="5"/>
      <c r="C29319" s="5" t="str">
        <f>IFERROR(__xludf.DUMMYFUNCTION("""COMPUTED_VALUE"""),"")</f>
        <v/>
      </c>
      <c r="D29319" s="5">
        <v>0.0</v>
      </c>
    </row>
    <row r="29320" ht="14.25" customHeight="1">
      <c r="A29320" s="5"/>
      <c r="B29320" s="5"/>
      <c r="C29320" s="5" t="str">
        <f>IFERROR(__xludf.DUMMYFUNCTION("""COMPUTED_VALUE"""),"")</f>
        <v/>
      </c>
      <c r="D29320" s="5">
        <v>0.0</v>
      </c>
    </row>
    <row r="29321" ht="14.25" customHeight="1">
      <c r="A29321" s="5"/>
      <c r="B29321" s="5"/>
      <c r="C29321" s="5" t="str">
        <f>IFERROR(__xludf.DUMMYFUNCTION("""COMPUTED_VALUE"""),"")</f>
        <v/>
      </c>
      <c r="D29321" s="5">
        <v>0.0</v>
      </c>
    </row>
    <row r="29322" ht="14.25" customHeight="1">
      <c r="A29322" s="5"/>
      <c r="B29322" s="5"/>
      <c r="C29322" s="5" t="str">
        <f>IFERROR(__xludf.DUMMYFUNCTION("""COMPUTED_VALUE"""),"")</f>
        <v/>
      </c>
      <c r="D29322" s="5">
        <v>0.0</v>
      </c>
    </row>
    <row r="29323" ht="14.25" customHeight="1">
      <c r="A29323" s="5"/>
      <c r="B29323" s="5"/>
      <c r="C29323" s="5" t="str">
        <f>IFERROR(__xludf.DUMMYFUNCTION("""COMPUTED_VALUE"""),"")</f>
        <v/>
      </c>
      <c r="D29323" s="5">
        <v>0.0</v>
      </c>
    </row>
    <row r="29324" ht="14.25" customHeight="1">
      <c r="A29324" s="5"/>
      <c r="B29324" s="5"/>
      <c r="C29324" s="5" t="str">
        <f>IFERROR(__xludf.DUMMYFUNCTION("""COMPUTED_VALUE"""),"")</f>
        <v/>
      </c>
      <c r="D29324" s="5">
        <v>0.0</v>
      </c>
    </row>
    <row r="29325" ht="14.25" customHeight="1">
      <c r="A29325" s="5"/>
      <c r="B29325" s="5"/>
      <c r="C29325" s="5" t="str">
        <f>IFERROR(__xludf.DUMMYFUNCTION("""COMPUTED_VALUE"""),"")</f>
        <v/>
      </c>
      <c r="D29325" s="5">
        <v>0.0</v>
      </c>
    </row>
    <row r="29326" ht="14.25" customHeight="1">
      <c r="A29326" s="5"/>
      <c r="B29326" s="5"/>
      <c r="C29326" s="5" t="str">
        <f>IFERROR(__xludf.DUMMYFUNCTION("""COMPUTED_VALUE"""),"")</f>
        <v/>
      </c>
      <c r="D29326" s="5">
        <v>0.0</v>
      </c>
    </row>
    <row r="29327" ht="14.25" customHeight="1">
      <c r="A29327" s="5"/>
      <c r="B29327" s="5"/>
      <c r="C29327" s="5" t="str">
        <f>IFERROR(__xludf.DUMMYFUNCTION("""COMPUTED_VALUE"""),"")</f>
        <v/>
      </c>
      <c r="D29327" s="5">
        <v>0.0</v>
      </c>
    </row>
    <row r="29328" ht="14.25" customHeight="1">
      <c r="A29328" s="5"/>
      <c r="B29328" s="5"/>
      <c r="C29328" s="5" t="str">
        <f>IFERROR(__xludf.DUMMYFUNCTION("""COMPUTED_VALUE"""),"")</f>
        <v/>
      </c>
      <c r="D29328" s="5">
        <v>0.0</v>
      </c>
    </row>
    <row r="29329" ht="14.25" customHeight="1">
      <c r="A29329" s="5"/>
      <c r="B29329" s="5"/>
      <c r="C29329" s="5" t="str">
        <f>IFERROR(__xludf.DUMMYFUNCTION("""COMPUTED_VALUE"""),"")</f>
        <v/>
      </c>
      <c r="D29329" s="5">
        <v>0.0</v>
      </c>
    </row>
    <row r="29330" ht="14.25" customHeight="1">
      <c r="A29330" s="5"/>
      <c r="B29330" s="5"/>
      <c r="C29330" s="5" t="str">
        <f>IFERROR(__xludf.DUMMYFUNCTION("""COMPUTED_VALUE"""),"")</f>
        <v/>
      </c>
      <c r="D29330" s="5">
        <v>0.0</v>
      </c>
    </row>
    <row r="29331" ht="14.25" customHeight="1">
      <c r="A29331" s="5"/>
      <c r="B29331" s="5"/>
      <c r="C29331" s="5" t="str">
        <f>IFERROR(__xludf.DUMMYFUNCTION("""COMPUTED_VALUE"""),"")</f>
        <v/>
      </c>
      <c r="D29331" s="5">
        <v>0.0</v>
      </c>
    </row>
    <row r="29332" ht="14.25" customHeight="1">
      <c r="A29332" s="5"/>
      <c r="B29332" s="5"/>
      <c r="C29332" s="5" t="str">
        <f>IFERROR(__xludf.DUMMYFUNCTION("""COMPUTED_VALUE"""),"")</f>
        <v/>
      </c>
      <c r="D29332" s="5">
        <v>0.0</v>
      </c>
    </row>
    <row r="29333" ht="14.25" customHeight="1">
      <c r="A29333" s="5"/>
      <c r="B29333" s="5"/>
      <c r="C29333" s="5" t="str">
        <f>IFERROR(__xludf.DUMMYFUNCTION("""COMPUTED_VALUE"""),"")</f>
        <v/>
      </c>
      <c r="D29333" s="5">
        <v>0.0</v>
      </c>
    </row>
    <row r="29334" ht="14.25" customHeight="1">
      <c r="A29334" s="5"/>
      <c r="B29334" s="5"/>
      <c r="C29334" s="5" t="str">
        <f>IFERROR(__xludf.DUMMYFUNCTION("""COMPUTED_VALUE"""),"")</f>
        <v/>
      </c>
      <c r="D29334" s="5">
        <v>0.0</v>
      </c>
    </row>
    <row r="29335" ht="14.25" customHeight="1">
      <c r="A29335" s="5"/>
      <c r="B29335" s="5"/>
      <c r="C29335" s="5" t="str">
        <f>IFERROR(__xludf.DUMMYFUNCTION("""COMPUTED_VALUE"""),"")</f>
        <v/>
      </c>
      <c r="D29335" s="5">
        <v>0.0</v>
      </c>
    </row>
    <row r="29336" ht="14.25" customHeight="1">
      <c r="A29336" s="5"/>
      <c r="B29336" s="5"/>
      <c r="C29336" s="5" t="str">
        <f>IFERROR(__xludf.DUMMYFUNCTION("""COMPUTED_VALUE"""),"")</f>
        <v/>
      </c>
      <c r="D29336" s="5">
        <v>0.0</v>
      </c>
    </row>
    <row r="29337" ht="14.25" customHeight="1">
      <c r="A29337" s="5"/>
      <c r="B29337" s="5"/>
      <c r="C29337" s="5" t="str">
        <f>IFERROR(__xludf.DUMMYFUNCTION("""COMPUTED_VALUE"""),"")</f>
        <v/>
      </c>
      <c r="D29337" s="5">
        <v>0.0</v>
      </c>
    </row>
    <row r="29338" ht="14.25" customHeight="1">
      <c r="A29338" s="5"/>
      <c r="B29338" s="5"/>
      <c r="C29338" s="5" t="str">
        <f>IFERROR(__xludf.DUMMYFUNCTION("""COMPUTED_VALUE"""),"")</f>
        <v/>
      </c>
      <c r="D29338" s="5">
        <v>0.0</v>
      </c>
    </row>
    <row r="29339" ht="14.25" customHeight="1">
      <c r="A29339" s="5"/>
      <c r="B29339" s="5"/>
      <c r="C29339" s="5" t="str">
        <f>IFERROR(__xludf.DUMMYFUNCTION("""COMPUTED_VALUE"""),"")</f>
        <v/>
      </c>
      <c r="D29339" s="5">
        <v>0.0</v>
      </c>
    </row>
    <row r="29340" ht="14.25" customHeight="1">
      <c r="A29340" s="5"/>
      <c r="B29340" s="5"/>
      <c r="C29340" s="5" t="str">
        <f>IFERROR(__xludf.DUMMYFUNCTION("""COMPUTED_VALUE"""),"")</f>
        <v/>
      </c>
      <c r="D29340" s="5">
        <v>0.0</v>
      </c>
    </row>
    <row r="29341" ht="14.25" customHeight="1">
      <c r="A29341" s="5"/>
      <c r="B29341" s="5"/>
      <c r="C29341" s="5" t="str">
        <f>IFERROR(__xludf.DUMMYFUNCTION("""COMPUTED_VALUE"""),"")</f>
        <v/>
      </c>
      <c r="D29341" s="5">
        <v>0.0</v>
      </c>
    </row>
    <row r="29342" ht="14.25" customHeight="1">
      <c r="A29342" s="5"/>
      <c r="B29342" s="5"/>
      <c r="C29342" s="5" t="str">
        <f>IFERROR(__xludf.DUMMYFUNCTION("""COMPUTED_VALUE"""),"")</f>
        <v/>
      </c>
      <c r="D29342" s="5">
        <v>0.0</v>
      </c>
    </row>
    <row r="29343" ht="14.25" customHeight="1">
      <c r="A29343" s="5"/>
      <c r="B29343" s="5"/>
      <c r="C29343" s="5" t="str">
        <f>IFERROR(__xludf.DUMMYFUNCTION("""COMPUTED_VALUE"""),"")</f>
        <v/>
      </c>
      <c r="D29343" s="5">
        <v>0.0</v>
      </c>
    </row>
    <row r="29344" ht="14.25" customHeight="1">
      <c r="A29344" s="5"/>
      <c r="B29344" s="5"/>
      <c r="C29344" s="5" t="str">
        <f>IFERROR(__xludf.DUMMYFUNCTION("""COMPUTED_VALUE"""),"")</f>
        <v/>
      </c>
      <c r="D29344" s="5">
        <v>0.0</v>
      </c>
    </row>
    <row r="29345" ht="14.25" customHeight="1">
      <c r="A29345" s="5"/>
      <c r="B29345" s="5"/>
      <c r="C29345" s="5" t="str">
        <f>IFERROR(__xludf.DUMMYFUNCTION("""COMPUTED_VALUE"""),"")</f>
        <v/>
      </c>
      <c r="D29345" s="5">
        <v>0.0</v>
      </c>
    </row>
    <row r="29346" ht="14.25" customHeight="1">
      <c r="A29346" s="5"/>
      <c r="B29346" s="5"/>
      <c r="C29346" s="5" t="str">
        <f>IFERROR(__xludf.DUMMYFUNCTION("""COMPUTED_VALUE"""),"")</f>
        <v/>
      </c>
      <c r="D29346" s="5">
        <v>0.0</v>
      </c>
    </row>
    <row r="29347" ht="14.25" customHeight="1">
      <c r="A29347" s="5"/>
      <c r="B29347" s="5"/>
      <c r="C29347" s="5" t="str">
        <f>IFERROR(__xludf.DUMMYFUNCTION("""COMPUTED_VALUE"""),"")</f>
        <v/>
      </c>
      <c r="D29347" s="5">
        <v>0.0</v>
      </c>
    </row>
    <row r="29348" ht="14.25" customHeight="1">
      <c r="A29348" s="5"/>
      <c r="B29348" s="5"/>
      <c r="C29348" s="5" t="str">
        <f>IFERROR(__xludf.DUMMYFUNCTION("""COMPUTED_VALUE"""),"")</f>
        <v/>
      </c>
      <c r="D29348" s="5">
        <v>0.0</v>
      </c>
    </row>
    <row r="29349" ht="14.25" customHeight="1">
      <c r="A29349" s="5"/>
      <c r="B29349" s="5"/>
      <c r="C29349" s="5" t="str">
        <f>IFERROR(__xludf.DUMMYFUNCTION("""COMPUTED_VALUE"""),"")</f>
        <v/>
      </c>
      <c r="D29349" s="5">
        <v>0.0</v>
      </c>
    </row>
    <row r="29350" ht="14.25" customHeight="1">
      <c r="A29350" s="5"/>
      <c r="B29350" s="5"/>
      <c r="C29350" s="5" t="str">
        <f>IFERROR(__xludf.DUMMYFUNCTION("""COMPUTED_VALUE"""),"")</f>
        <v/>
      </c>
      <c r="D29350" s="5">
        <v>0.0</v>
      </c>
    </row>
    <row r="29351" ht="14.25" customHeight="1">
      <c r="A29351" s="5"/>
      <c r="B29351" s="5"/>
      <c r="C29351" s="5" t="str">
        <f>IFERROR(__xludf.DUMMYFUNCTION("""COMPUTED_VALUE"""),"")</f>
        <v/>
      </c>
      <c r="D29351" s="5">
        <v>0.0</v>
      </c>
    </row>
    <row r="29352" ht="14.25" customHeight="1">
      <c r="A29352" s="5"/>
      <c r="B29352" s="5"/>
      <c r="C29352" s="5" t="str">
        <f>IFERROR(__xludf.DUMMYFUNCTION("""COMPUTED_VALUE"""),"")</f>
        <v/>
      </c>
      <c r="D29352" s="5">
        <v>0.0</v>
      </c>
    </row>
    <row r="29353" ht="14.25" customHeight="1">
      <c r="A29353" s="5"/>
      <c r="B29353" s="5"/>
      <c r="C29353" s="5" t="str">
        <f>IFERROR(__xludf.DUMMYFUNCTION("""COMPUTED_VALUE"""),"")</f>
        <v/>
      </c>
      <c r="D29353" s="5">
        <v>0.0</v>
      </c>
    </row>
    <row r="29354" ht="14.25" customHeight="1">
      <c r="A29354" s="5"/>
      <c r="B29354" s="5"/>
      <c r="C29354" s="5" t="str">
        <f>IFERROR(__xludf.DUMMYFUNCTION("""COMPUTED_VALUE"""),"")</f>
        <v/>
      </c>
      <c r="D29354" s="5">
        <v>0.0</v>
      </c>
    </row>
    <row r="29355" ht="14.25" customHeight="1">
      <c r="A29355" s="5"/>
      <c r="B29355" s="5"/>
      <c r="C29355" s="5" t="str">
        <f>IFERROR(__xludf.DUMMYFUNCTION("""COMPUTED_VALUE"""),"")</f>
        <v/>
      </c>
      <c r="D29355" s="5">
        <v>0.0</v>
      </c>
    </row>
    <row r="29356" ht="14.25" customHeight="1">
      <c r="A29356" s="5"/>
      <c r="B29356" s="5"/>
      <c r="C29356" s="5" t="str">
        <f>IFERROR(__xludf.DUMMYFUNCTION("""COMPUTED_VALUE"""),"")</f>
        <v/>
      </c>
      <c r="D29356" s="5">
        <v>0.0</v>
      </c>
    </row>
    <row r="29357" ht="14.25" customHeight="1">
      <c r="A29357" s="5"/>
      <c r="B29357" s="5"/>
      <c r="C29357" s="5" t="str">
        <f>IFERROR(__xludf.DUMMYFUNCTION("""COMPUTED_VALUE"""),"")</f>
        <v/>
      </c>
      <c r="D29357" s="5">
        <v>0.0</v>
      </c>
    </row>
    <row r="29358" ht="14.25" customHeight="1">
      <c r="A29358" s="5"/>
      <c r="B29358" s="5"/>
      <c r="C29358" s="5" t="str">
        <f>IFERROR(__xludf.DUMMYFUNCTION("""COMPUTED_VALUE"""),"")</f>
        <v/>
      </c>
      <c r="D29358" s="5">
        <v>0.0</v>
      </c>
    </row>
    <row r="29359" ht="14.25" customHeight="1">
      <c r="A29359" s="5"/>
      <c r="B29359" s="5"/>
      <c r="C29359" s="5" t="str">
        <f>IFERROR(__xludf.DUMMYFUNCTION("""COMPUTED_VALUE"""),"")</f>
        <v/>
      </c>
      <c r="D29359" s="5">
        <v>0.0</v>
      </c>
    </row>
    <row r="29360" ht="14.25" customHeight="1">
      <c r="A29360" s="5"/>
      <c r="B29360" s="5"/>
      <c r="C29360" s="5" t="str">
        <f>IFERROR(__xludf.DUMMYFUNCTION("""COMPUTED_VALUE"""),"")</f>
        <v/>
      </c>
      <c r="D29360" s="5">
        <v>0.0</v>
      </c>
    </row>
    <row r="29361" ht="14.25" customHeight="1">
      <c r="A29361" s="5"/>
      <c r="B29361" s="5"/>
      <c r="C29361" s="5" t="str">
        <f>IFERROR(__xludf.DUMMYFUNCTION("""COMPUTED_VALUE"""),"")</f>
        <v/>
      </c>
      <c r="D29361" s="5">
        <v>0.0</v>
      </c>
    </row>
    <row r="29362" ht="14.25" customHeight="1">
      <c r="A29362" s="5"/>
      <c r="B29362" s="5"/>
      <c r="C29362" s="5" t="str">
        <f>IFERROR(__xludf.DUMMYFUNCTION("""COMPUTED_VALUE"""),"")</f>
        <v/>
      </c>
      <c r="D29362" s="5">
        <v>0.0</v>
      </c>
    </row>
    <row r="29363" ht="14.25" customHeight="1">
      <c r="A29363" s="5"/>
      <c r="B29363" s="5"/>
      <c r="C29363" s="5" t="str">
        <f>IFERROR(__xludf.DUMMYFUNCTION("""COMPUTED_VALUE"""),"")</f>
        <v/>
      </c>
      <c r="D29363" s="5">
        <v>0.0</v>
      </c>
    </row>
    <row r="29364" ht="14.25" customHeight="1">
      <c r="A29364" s="5"/>
      <c r="B29364" s="5"/>
      <c r="C29364" s="5" t="str">
        <f>IFERROR(__xludf.DUMMYFUNCTION("""COMPUTED_VALUE"""),"")</f>
        <v/>
      </c>
      <c r="D29364" s="5">
        <v>0.0</v>
      </c>
    </row>
    <row r="29365" ht="14.25" customHeight="1">
      <c r="A29365" s="5"/>
      <c r="B29365" s="5"/>
      <c r="C29365" s="5" t="str">
        <f>IFERROR(__xludf.DUMMYFUNCTION("""COMPUTED_VALUE"""),"")</f>
        <v/>
      </c>
      <c r="D29365" s="5">
        <v>0.0</v>
      </c>
    </row>
    <row r="29366" ht="14.25" customHeight="1">
      <c r="A29366" s="5"/>
      <c r="B29366" s="5"/>
      <c r="C29366" s="5" t="str">
        <f>IFERROR(__xludf.DUMMYFUNCTION("""COMPUTED_VALUE"""),"")</f>
        <v/>
      </c>
      <c r="D29366" s="5">
        <v>0.0</v>
      </c>
    </row>
    <row r="29367" ht="14.25" customHeight="1">
      <c r="A29367" s="5"/>
      <c r="B29367" s="5"/>
      <c r="C29367" s="5" t="str">
        <f>IFERROR(__xludf.DUMMYFUNCTION("""COMPUTED_VALUE"""),"")</f>
        <v/>
      </c>
      <c r="D29367" s="5">
        <v>0.0</v>
      </c>
    </row>
    <row r="29368" ht="14.25" customHeight="1">
      <c r="A29368" s="5"/>
      <c r="B29368" s="5"/>
      <c r="C29368" s="5" t="str">
        <f>IFERROR(__xludf.DUMMYFUNCTION("""COMPUTED_VALUE"""),"")</f>
        <v/>
      </c>
      <c r="D29368" s="5">
        <v>0.0</v>
      </c>
    </row>
    <row r="29369" ht="14.25" customHeight="1">
      <c r="A29369" s="5"/>
      <c r="B29369" s="5"/>
      <c r="C29369" s="5" t="str">
        <f>IFERROR(__xludf.DUMMYFUNCTION("""COMPUTED_VALUE"""),"")</f>
        <v/>
      </c>
      <c r="D29369" s="5">
        <v>0.0</v>
      </c>
    </row>
    <row r="29370" ht="14.25" customHeight="1">
      <c r="A29370" s="5"/>
      <c r="B29370" s="5"/>
      <c r="C29370" s="5" t="str">
        <f>IFERROR(__xludf.DUMMYFUNCTION("""COMPUTED_VALUE"""),"")</f>
        <v/>
      </c>
      <c r="D29370" s="5">
        <v>0.0</v>
      </c>
    </row>
    <row r="29371" ht="14.25" customHeight="1">
      <c r="A29371" s="5"/>
      <c r="B29371" s="5"/>
      <c r="C29371" s="5" t="str">
        <f>IFERROR(__xludf.DUMMYFUNCTION("""COMPUTED_VALUE"""),"")</f>
        <v/>
      </c>
      <c r="D29371" s="5">
        <v>0.0</v>
      </c>
    </row>
    <row r="29372" ht="14.25" customHeight="1">
      <c r="A29372" s="5"/>
      <c r="B29372" s="5"/>
      <c r="C29372" s="5" t="str">
        <f>IFERROR(__xludf.DUMMYFUNCTION("""COMPUTED_VALUE"""),"")</f>
        <v/>
      </c>
      <c r="D29372" s="5">
        <v>0.0</v>
      </c>
    </row>
    <row r="29373" ht="14.25" customHeight="1">
      <c r="A29373" s="5"/>
      <c r="B29373" s="5"/>
      <c r="C29373" s="5" t="str">
        <f>IFERROR(__xludf.DUMMYFUNCTION("""COMPUTED_VALUE"""),"")</f>
        <v/>
      </c>
      <c r="D29373" s="5">
        <v>0.0</v>
      </c>
    </row>
    <row r="29374" ht="14.25" customHeight="1">
      <c r="A29374" s="5"/>
      <c r="B29374" s="5"/>
      <c r="C29374" s="5" t="str">
        <f>IFERROR(__xludf.DUMMYFUNCTION("""COMPUTED_VALUE"""),"")</f>
        <v/>
      </c>
      <c r="D29374" s="5">
        <v>0.0</v>
      </c>
    </row>
    <row r="29375" ht="14.25" customHeight="1">
      <c r="A29375" s="5"/>
      <c r="B29375" s="5"/>
      <c r="C29375" s="5" t="str">
        <f>IFERROR(__xludf.DUMMYFUNCTION("""COMPUTED_VALUE"""),"")</f>
        <v/>
      </c>
      <c r="D29375" s="5">
        <v>0.0</v>
      </c>
    </row>
    <row r="29376" ht="14.25" customHeight="1">
      <c r="A29376" s="5"/>
      <c r="B29376" s="5"/>
      <c r="C29376" s="5" t="str">
        <f>IFERROR(__xludf.DUMMYFUNCTION("""COMPUTED_VALUE"""),"")</f>
        <v/>
      </c>
      <c r="D29376" s="5">
        <v>0.0</v>
      </c>
    </row>
    <row r="29377" ht="14.25" customHeight="1">
      <c r="A29377" s="5"/>
      <c r="B29377" s="5"/>
      <c r="C29377" s="5" t="str">
        <f>IFERROR(__xludf.DUMMYFUNCTION("""COMPUTED_VALUE"""),"")</f>
        <v/>
      </c>
      <c r="D29377" s="5">
        <v>0.0</v>
      </c>
    </row>
    <row r="29378" ht="14.25" customHeight="1">
      <c r="A29378" s="5"/>
      <c r="B29378" s="5"/>
      <c r="C29378" s="5" t="str">
        <f>IFERROR(__xludf.DUMMYFUNCTION("""COMPUTED_VALUE"""),"")</f>
        <v/>
      </c>
      <c r="D29378" s="5">
        <v>0.0</v>
      </c>
    </row>
    <row r="29379" ht="14.25" customHeight="1">
      <c r="A29379" s="5"/>
      <c r="B29379" s="5"/>
      <c r="C29379" s="5" t="str">
        <f>IFERROR(__xludf.DUMMYFUNCTION("""COMPUTED_VALUE"""),"")</f>
        <v/>
      </c>
      <c r="D29379" s="5">
        <v>0.0</v>
      </c>
    </row>
    <row r="29380" ht="14.25" customHeight="1">
      <c r="A29380" s="5"/>
      <c r="B29380" s="5"/>
      <c r="C29380" s="5" t="str">
        <f>IFERROR(__xludf.DUMMYFUNCTION("""COMPUTED_VALUE"""),"")</f>
        <v/>
      </c>
      <c r="D29380" s="5">
        <v>0.0</v>
      </c>
    </row>
    <row r="29381" ht="14.25" customHeight="1">
      <c r="A29381" s="5"/>
      <c r="B29381" s="5"/>
      <c r="C29381" s="5" t="str">
        <f>IFERROR(__xludf.DUMMYFUNCTION("""COMPUTED_VALUE"""),"")</f>
        <v/>
      </c>
      <c r="D29381" s="5">
        <v>0.0</v>
      </c>
    </row>
    <row r="29382" ht="14.25" customHeight="1">
      <c r="A29382" s="5"/>
      <c r="B29382" s="5"/>
      <c r="C29382" s="5" t="str">
        <f>IFERROR(__xludf.DUMMYFUNCTION("""COMPUTED_VALUE"""),"")</f>
        <v/>
      </c>
      <c r="D29382" s="5">
        <v>0.0</v>
      </c>
    </row>
    <row r="29383" ht="14.25" customHeight="1">
      <c r="A29383" s="5"/>
      <c r="B29383" s="5"/>
      <c r="C29383" s="5" t="str">
        <f>IFERROR(__xludf.DUMMYFUNCTION("""COMPUTED_VALUE"""),"")</f>
        <v/>
      </c>
      <c r="D29383" s="5">
        <v>0.0</v>
      </c>
    </row>
    <row r="29384" ht="14.25" customHeight="1">
      <c r="A29384" s="5"/>
      <c r="B29384" s="5"/>
      <c r="C29384" s="5" t="str">
        <f>IFERROR(__xludf.DUMMYFUNCTION("""COMPUTED_VALUE"""),"")</f>
        <v/>
      </c>
      <c r="D29384" s="5">
        <v>0.0</v>
      </c>
    </row>
    <row r="29385" ht="14.25" customHeight="1">
      <c r="A29385" s="5"/>
      <c r="B29385" s="5"/>
      <c r="C29385" s="5" t="str">
        <f>IFERROR(__xludf.DUMMYFUNCTION("""COMPUTED_VALUE"""),"")</f>
        <v/>
      </c>
      <c r="D29385" s="5">
        <v>0.0</v>
      </c>
    </row>
    <row r="29386" ht="14.25" customHeight="1">
      <c r="A29386" s="5"/>
      <c r="B29386" s="5"/>
      <c r="C29386" s="5" t="str">
        <f>IFERROR(__xludf.DUMMYFUNCTION("""COMPUTED_VALUE"""),"")</f>
        <v/>
      </c>
      <c r="D29386" s="5">
        <v>0.0</v>
      </c>
    </row>
    <row r="29387" ht="14.25" customHeight="1">
      <c r="A29387" s="5"/>
      <c r="B29387" s="5"/>
      <c r="C29387" s="5" t="str">
        <f>IFERROR(__xludf.DUMMYFUNCTION("""COMPUTED_VALUE"""),"")</f>
        <v/>
      </c>
      <c r="D29387" s="5">
        <v>0.0</v>
      </c>
    </row>
    <row r="29388" ht="14.25" customHeight="1">
      <c r="A29388" s="5"/>
      <c r="B29388" s="5"/>
      <c r="C29388" s="5" t="str">
        <f>IFERROR(__xludf.DUMMYFUNCTION("""COMPUTED_VALUE"""),"")</f>
        <v/>
      </c>
      <c r="D29388" s="5">
        <v>0.0</v>
      </c>
    </row>
    <row r="29389" ht="14.25" customHeight="1">
      <c r="A29389" s="5"/>
      <c r="B29389" s="5"/>
      <c r="C29389" s="5" t="str">
        <f>IFERROR(__xludf.DUMMYFUNCTION("""COMPUTED_VALUE"""),"")</f>
        <v/>
      </c>
      <c r="D29389" s="5">
        <v>0.0</v>
      </c>
    </row>
    <row r="29390" ht="14.25" customHeight="1">
      <c r="A29390" s="5"/>
      <c r="B29390" s="5"/>
      <c r="C29390" s="5" t="str">
        <f>IFERROR(__xludf.DUMMYFUNCTION("""COMPUTED_VALUE"""),"")</f>
        <v/>
      </c>
      <c r="D29390" s="5">
        <v>0.0</v>
      </c>
    </row>
    <row r="29391" ht="14.25" customHeight="1">
      <c r="A29391" s="5"/>
      <c r="B29391" s="5"/>
      <c r="C29391" s="5" t="str">
        <f>IFERROR(__xludf.DUMMYFUNCTION("""COMPUTED_VALUE"""),"")</f>
        <v/>
      </c>
      <c r="D29391" s="5">
        <v>0.0</v>
      </c>
    </row>
    <row r="29392" ht="14.25" customHeight="1">
      <c r="A29392" s="5"/>
      <c r="B29392" s="5"/>
      <c r="C29392" s="5" t="str">
        <f>IFERROR(__xludf.DUMMYFUNCTION("""COMPUTED_VALUE"""),"")</f>
        <v/>
      </c>
      <c r="D29392" s="5">
        <v>0.0</v>
      </c>
    </row>
    <row r="29393" ht="14.25" customHeight="1">
      <c r="A29393" s="5"/>
      <c r="B29393" s="5"/>
      <c r="C29393" s="5" t="str">
        <f>IFERROR(__xludf.DUMMYFUNCTION("""COMPUTED_VALUE"""),"")</f>
        <v/>
      </c>
      <c r="D29393" s="5">
        <v>0.0</v>
      </c>
    </row>
    <row r="29394" ht="14.25" customHeight="1">
      <c r="A29394" s="5"/>
      <c r="B29394" s="5"/>
      <c r="C29394" s="5" t="str">
        <f>IFERROR(__xludf.DUMMYFUNCTION("""COMPUTED_VALUE"""),"")</f>
        <v/>
      </c>
      <c r="D29394" s="5">
        <v>0.0</v>
      </c>
    </row>
    <row r="29395" ht="14.25" customHeight="1">
      <c r="A29395" s="5"/>
      <c r="B29395" s="5"/>
      <c r="C29395" s="5" t="str">
        <f>IFERROR(__xludf.DUMMYFUNCTION("""COMPUTED_VALUE"""),"")</f>
        <v/>
      </c>
      <c r="D29395" s="5">
        <v>0.0</v>
      </c>
    </row>
    <row r="29396" ht="14.25" customHeight="1">
      <c r="A29396" s="5"/>
      <c r="B29396" s="5"/>
      <c r="C29396" s="5" t="str">
        <f>IFERROR(__xludf.DUMMYFUNCTION("""COMPUTED_VALUE"""),"")</f>
        <v/>
      </c>
      <c r="D29396" s="5">
        <v>0.0</v>
      </c>
    </row>
    <row r="29397" ht="14.25" customHeight="1">
      <c r="A29397" s="5"/>
      <c r="B29397" s="5"/>
      <c r="C29397" s="5" t="str">
        <f>IFERROR(__xludf.DUMMYFUNCTION("""COMPUTED_VALUE"""),"")</f>
        <v/>
      </c>
      <c r="D29397" s="5">
        <v>0.0</v>
      </c>
    </row>
    <row r="29398" ht="14.25" customHeight="1">
      <c r="A29398" s="5"/>
      <c r="B29398" s="5"/>
      <c r="C29398" s="5" t="str">
        <f>IFERROR(__xludf.DUMMYFUNCTION("""COMPUTED_VALUE"""),"")</f>
        <v/>
      </c>
      <c r="D29398" s="5">
        <v>0.0</v>
      </c>
    </row>
    <row r="29399" ht="14.25" customHeight="1">
      <c r="A29399" s="5"/>
      <c r="B29399" s="5"/>
      <c r="C29399" s="5" t="str">
        <f>IFERROR(__xludf.DUMMYFUNCTION("""COMPUTED_VALUE"""),"")</f>
        <v/>
      </c>
      <c r="D29399" s="5">
        <v>0.0</v>
      </c>
    </row>
    <row r="29400" ht="14.25" customHeight="1">
      <c r="A29400" s="5"/>
      <c r="B29400" s="5"/>
      <c r="C29400" s="5" t="str">
        <f>IFERROR(__xludf.DUMMYFUNCTION("""COMPUTED_VALUE"""),"")</f>
        <v/>
      </c>
      <c r="D29400" s="5">
        <v>0.0</v>
      </c>
    </row>
    <row r="29401" ht="14.25" customHeight="1">
      <c r="A29401" s="5"/>
      <c r="B29401" s="5"/>
      <c r="C29401" s="5" t="str">
        <f>IFERROR(__xludf.DUMMYFUNCTION("""COMPUTED_VALUE"""),"")</f>
        <v/>
      </c>
      <c r="D29401" s="5">
        <v>0.0</v>
      </c>
    </row>
    <row r="29402" ht="14.25" customHeight="1">
      <c r="A29402" s="5"/>
      <c r="B29402" s="5"/>
      <c r="C29402" s="5" t="str">
        <f>IFERROR(__xludf.DUMMYFUNCTION("""COMPUTED_VALUE"""),"")</f>
        <v/>
      </c>
      <c r="D29402" s="5">
        <v>0.0</v>
      </c>
    </row>
    <row r="29403" ht="14.25" customHeight="1">
      <c r="A29403" s="5"/>
      <c r="B29403" s="5"/>
      <c r="C29403" s="5" t="str">
        <f>IFERROR(__xludf.DUMMYFUNCTION("""COMPUTED_VALUE"""),"")</f>
        <v/>
      </c>
      <c r="D29403" s="5">
        <v>0.0</v>
      </c>
    </row>
    <row r="29404" ht="14.25" customHeight="1">
      <c r="A29404" s="5"/>
      <c r="B29404" s="5"/>
      <c r="C29404" s="5" t="str">
        <f>IFERROR(__xludf.DUMMYFUNCTION("""COMPUTED_VALUE"""),"")</f>
        <v/>
      </c>
      <c r="D29404" s="5">
        <v>0.0</v>
      </c>
    </row>
    <row r="29405" ht="14.25" customHeight="1">
      <c r="A29405" s="5"/>
      <c r="B29405" s="5"/>
      <c r="C29405" s="5" t="str">
        <f>IFERROR(__xludf.DUMMYFUNCTION("""COMPUTED_VALUE"""),"")</f>
        <v/>
      </c>
      <c r="D29405" s="5">
        <v>0.0</v>
      </c>
    </row>
    <row r="29406" ht="14.25" customHeight="1">
      <c r="A29406" s="5"/>
      <c r="B29406" s="5"/>
      <c r="C29406" s="5" t="str">
        <f>IFERROR(__xludf.DUMMYFUNCTION("""COMPUTED_VALUE"""),"")</f>
        <v/>
      </c>
      <c r="D29406" s="5">
        <v>0.0</v>
      </c>
    </row>
    <row r="29407" ht="14.25" customHeight="1">
      <c r="A29407" s="5"/>
      <c r="B29407" s="5"/>
      <c r="C29407" s="5" t="str">
        <f>IFERROR(__xludf.DUMMYFUNCTION("""COMPUTED_VALUE"""),"")</f>
        <v/>
      </c>
      <c r="D29407" s="5">
        <v>0.0</v>
      </c>
    </row>
    <row r="29408" ht="14.25" customHeight="1">
      <c r="A29408" s="5"/>
      <c r="B29408" s="5"/>
      <c r="C29408" s="5" t="str">
        <f>IFERROR(__xludf.DUMMYFUNCTION("""COMPUTED_VALUE"""),"")</f>
        <v/>
      </c>
      <c r="D29408" s="5">
        <v>0.0</v>
      </c>
    </row>
    <row r="29409" ht="14.25" customHeight="1">
      <c r="A29409" s="5"/>
      <c r="B29409" s="5"/>
      <c r="C29409" s="5" t="str">
        <f>IFERROR(__xludf.DUMMYFUNCTION("""COMPUTED_VALUE"""),"")</f>
        <v/>
      </c>
      <c r="D29409" s="5">
        <v>0.0</v>
      </c>
    </row>
    <row r="29410" ht="14.25" customHeight="1">
      <c r="A29410" s="5"/>
      <c r="B29410" s="5"/>
      <c r="C29410" s="5" t="str">
        <f>IFERROR(__xludf.DUMMYFUNCTION("""COMPUTED_VALUE"""),"")</f>
        <v/>
      </c>
      <c r="D29410" s="5">
        <v>0.0</v>
      </c>
    </row>
    <row r="29411" ht="14.25" customHeight="1">
      <c r="A29411" s="5"/>
      <c r="B29411" s="5"/>
      <c r="C29411" s="5" t="str">
        <f>IFERROR(__xludf.DUMMYFUNCTION("""COMPUTED_VALUE"""),"")</f>
        <v/>
      </c>
      <c r="D29411" s="5">
        <v>0.0</v>
      </c>
    </row>
    <row r="29412" ht="14.25" customHeight="1">
      <c r="A29412" s="5"/>
      <c r="B29412" s="5"/>
      <c r="C29412" s="5" t="str">
        <f>IFERROR(__xludf.DUMMYFUNCTION("""COMPUTED_VALUE"""),"")</f>
        <v/>
      </c>
      <c r="D29412" s="5">
        <v>0.0</v>
      </c>
    </row>
    <row r="29413" ht="14.25" customHeight="1">
      <c r="A29413" s="5"/>
      <c r="B29413" s="5"/>
      <c r="C29413" s="5" t="str">
        <f>IFERROR(__xludf.DUMMYFUNCTION("""COMPUTED_VALUE"""),"")</f>
        <v/>
      </c>
      <c r="D29413" s="5">
        <v>0.0</v>
      </c>
    </row>
    <row r="29414" ht="14.25" customHeight="1">
      <c r="A29414" s="5"/>
      <c r="B29414" s="5"/>
      <c r="C29414" s="5" t="str">
        <f>IFERROR(__xludf.DUMMYFUNCTION("""COMPUTED_VALUE"""),"")</f>
        <v/>
      </c>
      <c r="D29414" s="5">
        <v>0.0</v>
      </c>
    </row>
    <row r="29415" ht="14.25" customHeight="1">
      <c r="A29415" s="5"/>
      <c r="B29415" s="5"/>
      <c r="C29415" s="5" t="str">
        <f>IFERROR(__xludf.DUMMYFUNCTION("""COMPUTED_VALUE"""),"")</f>
        <v/>
      </c>
      <c r="D29415" s="5">
        <v>0.0</v>
      </c>
    </row>
    <row r="29416" ht="14.25" customHeight="1">
      <c r="A29416" s="5"/>
      <c r="B29416" s="5"/>
      <c r="C29416" s="5" t="str">
        <f>IFERROR(__xludf.DUMMYFUNCTION("""COMPUTED_VALUE"""),"")</f>
        <v/>
      </c>
      <c r="D29416" s="5">
        <v>0.0</v>
      </c>
    </row>
    <row r="29417" ht="14.25" customHeight="1">
      <c r="A29417" s="5"/>
      <c r="B29417" s="5"/>
      <c r="C29417" s="5" t="str">
        <f>IFERROR(__xludf.DUMMYFUNCTION("""COMPUTED_VALUE"""),"")</f>
        <v/>
      </c>
      <c r="D29417" s="5">
        <v>0.0</v>
      </c>
    </row>
    <row r="29418" ht="14.25" customHeight="1">
      <c r="A29418" s="5"/>
      <c r="B29418" s="5"/>
      <c r="C29418" s="5" t="str">
        <f>IFERROR(__xludf.DUMMYFUNCTION("""COMPUTED_VALUE"""),"")</f>
        <v/>
      </c>
      <c r="D29418" s="5">
        <v>0.0</v>
      </c>
    </row>
    <row r="29419" ht="14.25" customHeight="1">
      <c r="A29419" s="5"/>
      <c r="B29419" s="5"/>
      <c r="C29419" s="5" t="str">
        <f>IFERROR(__xludf.DUMMYFUNCTION("""COMPUTED_VALUE"""),"")</f>
        <v/>
      </c>
      <c r="D29419" s="5">
        <v>0.0</v>
      </c>
    </row>
    <row r="29420" ht="14.25" customHeight="1">
      <c r="A29420" s="5"/>
      <c r="B29420" s="5"/>
      <c r="C29420" s="5" t="str">
        <f>IFERROR(__xludf.DUMMYFUNCTION("""COMPUTED_VALUE"""),"")</f>
        <v/>
      </c>
      <c r="D29420" s="5">
        <v>0.0</v>
      </c>
    </row>
    <row r="29421" ht="14.25" customHeight="1">
      <c r="A29421" s="5"/>
      <c r="B29421" s="5"/>
      <c r="C29421" s="5" t="str">
        <f>IFERROR(__xludf.DUMMYFUNCTION("""COMPUTED_VALUE"""),"")</f>
        <v/>
      </c>
      <c r="D29421" s="5">
        <v>0.0</v>
      </c>
    </row>
    <row r="29422" ht="14.25" customHeight="1">
      <c r="A29422" s="5"/>
      <c r="B29422" s="5"/>
      <c r="C29422" s="5" t="str">
        <f>IFERROR(__xludf.DUMMYFUNCTION("""COMPUTED_VALUE"""),"")</f>
        <v/>
      </c>
      <c r="D29422" s="5">
        <v>0.0</v>
      </c>
    </row>
    <row r="29423" ht="14.25" customHeight="1">
      <c r="A29423" s="5"/>
      <c r="B29423" s="5"/>
      <c r="C29423" s="5" t="str">
        <f>IFERROR(__xludf.DUMMYFUNCTION("""COMPUTED_VALUE"""),"")</f>
        <v/>
      </c>
      <c r="D29423" s="5">
        <v>0.0</v>
      </c>
    </row>
    <row r="29424" ht="14.25" customHeight="1">
      <c r="A29424" s="5"/>
      <c r="B29424" s="5"/>
      <c r="C29424" s="5" t="str">
        <f>IFERROR(__xludf.DUMMYFUNCTION("""COMPUTED_VALUE"""),"")</f>
        <v/>
      </c>
      <c r="D29424" s="5">
        <v>0.0</v>
      </c>
    </row>
    <row r="29425" ht="14.25" customHeight="1">
      <c r="A29425" s="5"/>
      <c r="B29425" s="5"/>
      <c r="C29425" s="5" t="str">
        <f>IFERROR(__xludf.DUMMYFUNCTION("""COMPUTED_VALUE"""),"")</f>
        <v/>
      </c>
      <c r="D29425" s="5">
        <v>0.0</v>
      </c>
    </row>
    <row r="29426" ht="14.25" customHeight="1">
      <c r="A29426" s="5"/>
      <c r="B29426" s="5"/>
      <c r="C29426" s="5" t="str">
        <f>IFERROR(__xludf.DUMMYFUNCTION("""COMPUTED_VALUE"""),"")</f>
        <v/>
      </c>
      <c r="D29426" s="5">
        <v>0.0</v>
      </c>
    </row>
    <row r="29427" ht="14.25" customHeight="1">
      <c r="A29427" s="5"/>
      <c r="B29427" s="5"/>
      <c r="C29427" s="5" t="str">
        <f>IFERROR(__xludf.DUMMYFUNCTION("""COMPUTED_VALUE"""),"")</f>
        <v/>
      </c>
      <c r="D29427" s="5">
        <v>0.0</v>
      </c>
    </row>
    <row r="29428" ht="14.25" customHeight="1">
      <c r="A29428" s="5"/>
      <c r="B29428" s="5"/>
      <c r="C29428" s="5" t="str">
        <f>IFERROR(__xludf.DUMMYFUNCTION("""COMPUTED_VALUE"""),"")</f>
        <v/>
      </c>
      <c r="D29428" s="5">
        <v>0.0</v>
      </c>
    </row>
    <row r="29429" ht="14.25" customHeight="1">
      <c r="A29429" s="5"/>
      <c r="B29429" s="5"/>
      <c r="C29429" s="5" t="str">
        <f>IFERROR(__xludf.DUMMYFUNCTION("""COMPUTED_VALUE"""),"")</f>
        <v/>
      </c>
      <c r="D29429" s="5">
        <v>0.0</v>
      </c>
    </row>
    <row r="29430" ht="14.25" customHeight="1">
      <c r="A29430" s="5"/>
      <c r="B29430" s="5"/>
      <c r="C29430" s="5" t="str">
        <f>IFERROR(__xludf.DUMMYFUNCTION("""COMPUTED_VALUE"""),"")</f>
        <v/>
      </c>
      <c r="D29430" s="5">
        <v>0.0</v>
      </c>
    </row>
    <row r="29431" ht="14.25" customHeight="1">
      <c r="A29431" s="5"/>
      <c r="B29431" s="5"/>
      <c r="C29431" s="5" t="str">
        <f>IFERROR(__xludf.DUMMYFUNCTION("""COMPUTED_VALUE"""),"")</f>
        <v/>
      </c>
      <c r="D29431" s="5">
        <v>0.0</v>
      </c>
    </row>
    <row r="29432" ht="14.25" customHeight="1">
      <c r="A29432" s="5"/>
      <c r="B29432" s="5"/>
      <c r="C29432" s="5" t="str">
        <f>IFERROR(__xludf.DUMMYFUNCTION("""COMPUTED_VALUE"""),"")</f>
        <v/>
      </c>
      <c r="D29432" s="5">
        <v>0.0</v>
      </c>
    </row>
    <row r="29433" ht="14.25" customHeight="1">
      <c r="A29433" s="5"/>
      <c r="B29433" s="5"/>
      <c r="C29433" s="5" t="str">
        <f>IFERROR(__xludf.DUMMYFUNCTION("""COMPUTED_VALUE"""),"")</f>
        <v/>
      </c>
      <c r="D29433" s="5">
        <v>0.0</v>
      </c>
    </row>
    <row r="29434" ht="14.25" customHeight="1">
      <c r="A29434" s="5"/>
      <c r="B29434" s="5"/>
      <c r="C29434" s="5" t="str">
        <f>IFERROR(__xludf.DUMMYFUNCTION("""COMPUTED_VALUE"""),"")</f>
        <v/>
      </c>
      <c r="D29434" s="5">
        <v>0.0</v>
      </c>
    </row>
    <row r="29435" ht="14.25" customHeight="1">
      <c r="A29435" s="5"/>
      <c r="B29435" s="5"/>
      <c r="C29435" s="5" t="str">
        <f>IFERROR(__xludf.DUMMYFUNCTION("""COMPUTED_VALUE"""),"")</f>
        <v/>
      </c>
      <c r="D29435" s="5">
        <v>0.0</v>
      </c>
    </row>
    <row r="29436" ht="14.25" customHeight="1">
      <c r="A29436" s="5"/>
      <c r="B29436" s="5"/>
      <c r="C29436" s="5" t="str">
        <f>IFERROR(__xludf.DUMMYFUNCTION("""COMPUTED_VALUE"""),"")</f>
        <v/>
      </c>
      <c r="D29436" s="5">
        <v>0.0</v>
      </c>
    </row>
    <row r="29437" ht="14.25" customHeight="1">
      <c r="A29437" s="5"/>
      <c r="B29437" s="5"/>
      <c r="C29437" s="5" t="str">
        <f>IFERROR(__xludf.DUMMYFUNCTION("""COMPUTED_VALUE"""),"")</f>
        <v/>
      </c>
      <c r="D29437" s="5">
        <v>0.0</v>
      </c>
    </row>
    <row r="29438" ht="14.25" customHeight="1">
      <c r="A29438" s="5"/>
      <c r="B29438" s="5"/>
      <c r="C29438" s="5" t="str">
        <f>IFERROR(__xludf.DUMMYFUNCTION("""COMPUTED_VALUE"""),"")</f>
        <v/>
      </c>
      <c r="D29438" s="5">
        <v>0.0</v>
      </c>
    </row>
    <row r="29439" ht="14.25" customHeight="1">
      <c r="A29439" s="5"/>
      <c r="B29439" s="5"/>
      <c r="C29439" s="5" t="str">
        <f>IFERROR(__xludf.DUMMYFUNCTION("""COMPUTED_VALUE"""),"")</f>
        <v/>
      </c>
      <c r="D29439" s="5">
        <v>0.0</v>
      </c>
    </row>
    <row r="29440" ht="14.25" customHeight="1">
      <c r="A29440" s="5"/>
      <c r="B29440" s="5"/>
      <c r="C29440" s="5" t="str">
        <f>IFERROR(__xludf.DUMMYFUNCTION("""COMPUTED_VALUE"""),"")</f>
        <v/>
      </c>
      <c r="D29440" s="5">
        <v>0.0</v>
      </c>
    </row>
    <row r="29441" ht="14.25" customHeight="1">
      <c r="A29441" s="5"/>
      <c r="B29441" s="5"/>
      <c r="C29441" s="5" t="str">
        <f>IFERROR(__xludf.DUMMYFUNCTION("""COMPUTED_VALUE"""),"")</f>
        <v/>
      </c>
      <c r="D29441" s="5">
        <v>0.0</v>
      </c>
    </row>
    <row r="29442" ht="14.25" customHeight="1">
      <c r="A29442" s="5"/>
      <c r="B29442" s="5"/>
      <c r="C29442" s="5" t="str">
        <f>IFERROR(__xludf.DUMMYFUNCTION("""COMPUTED_VALUE"""),"")</f>
        <v/>
      </c>
      <c r="D29442" s="5">
        <v>0.0</v>
      </c>
    </row>
    <row r="29443" ht="14.25" customHeight="1">
      <c r="A29443" s="5"/>
      <c r="B29443" s="5"/>
      <c r="C29443" s="5" t="str">
        <f>IFERROR(__xludf.DUMMYFUNCTION("""COMPUTED_VALUE"""),"")</f>
        <v/>
      </c>
      <c r="D29443" s="5">
        <v>0.0</v>
      </c>
    </row>
    <row r="29444" ht="14.25" customHeight="1">
      <c r="A29444" s="5"/>
      <c r="B29444" s="5"/>
      <c r="C29444" s="5" t="str">
        <f>IFERROR(__xludf.DUMMYFUNCTION("""COMPUTED_VALUE"""),"")</f>
        <v/>
      </c>
      <c r="D29444" s="5">
        <v>0.0</v>
      </c>
    </row>
    <row r="29445" ht="14.25" customHeight="1">
      <c r="A29445" s="5"/>
      <c r="B29445" s="5"/>
      <c r="C29445" s="5" t="str">
        <f>IFERROR(__xludf.DUMMYFUNCTION("""COMPUTED_VALUE"""),"")</f>
        <v/>
      </c>
      <c r="D29445" s="5">
        <v>0.0</v>
      </c>
    </row>
    <row r="29446" ht="14.25" customHeight="1">
      <c r="A29446" s="5"/>
      <c r="B29446" s="5"/>
      <c r="C29446" s="5" t="str">
        <f>IFERROR(__xludf.DUMMYFUNCTION("""COMPUTED_VALUE"""),"")</f>
        <v/>
      </c>
      <c r="D29446" s="5">
        <v>0.0</v>
      </c>
    </row>
    <row r="29447" ht="14.25" customHeight="1">
      <c r="A29447" s="5"/>
      <c r="B29447" s="5"/>
      <c r="C29447" s="5" t="str">
        <f>IFERROR(__xludf.DUMMYFUNCTION("""COMPUTED_VALUE"""),"")</f>
        <v/>
      </c>
      <c r="D29447" s="5">
        <v>0.0</v>
      </c>
    </row>
    <row r="29448" ht="14.25" customHeight="1">
      <c r="A29448" s="5"/>
      <c r="B29448" s="5"/>
      <c r="C29448" s="5" t="str">
        <f>IFERROR(__xludf.DUMMYFUNCTION("""COMPUTED_VALUE"""),"")</f>
        <v/>
      </c>
      <c r="D29448" s="5">
        <v>0.0</v>
      </c>
    </row>
    <row r="29449" ht="14.25" customHeight="1">
      <c r="A29449" s="5"/>
      <c r="B29449" s="5"/>
      <c r="C29449" s="5" t="str">
        <f>IFERROR(__xludf.DUMMYFUNCTION("""COMPUTED_VALUE"""),"")</f>
        <v/>
      </c>
      <c r="D29449" s="5">
        <v>0.0</v>
      </c>
    </row>
    <row r="29450" ht="14.25" customHeight="1">
      <c r="A29450" s="5"/>
      <c r="B29450" s="5"/>
      <c r="C29450" s="5" t="str">
        <f>IFERROR(__xludf.DUMMYFUNCTION("""COMPUTED_VALUE"""),"")</f>
        <v/>
      </c>
      <c r="D29450" s="5">
        <v>0.0</v>
      </c>
    </row>
    <row r="29451" ht="14.25" customHeight="1">
      <c r="A29451" s="5"/>
      <c r="B29451" s="5"/>
      <c r="C29451" s="5" t="str">
        <f>IFERROR(__xludf.DUMMYFUNCTION("""COMPUTED_VALUE"""),"")</f>
        <v/>
      </c>
      <c r="D29451" s="5">
        <v>0.0</v>
      </c>
    </row>
    <row r="29452" ht="14.25" customHeight="1">
      <c r="A29452" s="5"/>
      <c r="B29452" s="5"/>
      <c r="C29452" s="5" t="str">
        <f>IFERROR(__xludf.DUMMYFUNCTION("""COMPUTED_VALUE"""),"")</f>
        <v/>
      </c>
      <c r="D29452" s="5">
        <v>0.0</v>
      </c>
    </row>
    <row r="29453" ht="14.25" customHeight="1">
      <c r="A29453" s="5"/>
      <c r="B29453" s="5"/>
      <c r="C29453" s="5" t="str">
        <f>IFERROR(__xludf.DUMMYFUNCTION("""COMPUTED_VALUE"""),"")</f>
        <v/>
      </c>
      <c r="D29453" s="5">
        <v>0.0</v>
      </c>
    </row>
    <row r="29454" ht="14.25" customHeight="1">
      <c r="A29454" s="5"/>
      <c r="B29454" s="5"/>
      <c r="C29454" s="5" t="str">
        <f>IFERROR(__xludf.DUMMYFUNCTION("""COMPUTED_VALUE"""),"")</f>
        <v/>
      </c>
      <c r="D29454" s="5">
        <v>0.0</v>
      </c>
    </row>
    <row r="29455" ht="14.25" customHeight="1">
      <c r="A29455" s="5"/>
      <c r="B29455" s="5"/>
      <c r="C29455" s="5" t="str">
        <f>IFERROR(__xludf.DUMMYFUNCTION("""COMPUTED_VALUE"""),"")</f>
        <v/>
      </c>
      <c r="D29455" s="5">
        <v>0.0</v>
      </c>
    </row>
    <row r="29456" ht="14.25" customHeight="1">
      <c r="A29456" s="5"/>
      <c r="B29456" s="5"/>
      <c r="C29456" s="5" t="str">
        <f>IFERROR(__xludf.DUMMYFUNCTION("""COMPUTED_VALUE"""),"")</f>
        <v/>
      </c>
      <c r="D29456" s="5">
        <v>0.0</v>
      </c>
    </row>
    <row r="29457" ht="14.25" customHeight="1">
      <c r="A29457" s="5"/>
      <c r="B29457" s="5"/>
      <c r="C29457" s="5" t="str">
        <f>IFERROR(__xludf.DUMMYFUNCTION("""COMPUTED_VALUE"""),"")</f>
        <v/>
      </c>
      <c r="D29457" s="5">
        <v>0.0</v>
      </c>
    </row>
    <row r="29458" ht="14.25" customHeight="1">
      <c r="A29458" s="5"/>
      <c r="B29458" s="5"/>
      <c r="C29458" s="5" t="str">
        <f>IFERROR(__xludf.DUMMYFUNCTION("""COMPUTED_VALUE"""),"")</f>
        <v/>
      </c>
      <c r="D29458" s="5">
        <v>0.0</v>
      </c>
    </row>
    <row r="29459" ht="14.25" customHeight="1">
      <c r="A29459" s="5"/>
      <c r="B29459" s="5"/>
      <c r="C29459" s="5" t="str">
        <f>IFERROR(__xludf.DUMMYFUNCTION("""COMPUTED_VALUE"""),"")</f>
        <v/>
      </c>
      <c r="D29459" s="5">
        <v>0.0</v>
      </c>
    </row>
    <row r="29460" ht="14.25" customHeight="1">
      <c r="A29460" s="5"/>
      <c r="B29460" s="5"/>
      <c r="C29460" s="5" t="str">
        <f>IFERROR(__xludf.DUMMYFUNCTION("""COMPUTED_VALUE"""),"")</f>
        <v/>
      </c>
      <c r="D29460" s="5">
        <v>0.0</v>
      </c>
    </row>
    <row r="29461" ht="14.25" customHeight="1">
      <c r="A29461" s="5"/>
      <c r="B29461" s="5"/>
      <c r="C29461" s="5" t="str">
        <f>IFERROR(__xludf.DUMMYFUNCTION("""COMPUTED_VALUE"""),"")</f>
        <v/>
      </c>
      <c r="D29461" s="5">
        <v>0.0</v>
      </c>
    </row>
    <row r="29462" ht="14.25" customHeight="1">
      <c r="A29462" s="5"/>
      <c r="B29462" s="5"/>
      <c r="C29462" s="5" t="str">
        <f>IFERROR(__xludf.DUMMYFUNCTION("""COMPUTED_VALUE"""),"")</f>
        <v/>
      </c>
      <c r="D29462" s="5">
        <v>0.0</v>
      </c>
    </row>
    <row r="29463" ht="14.25" customHeight="1">
      <c r="A29463" s="5"/>
      <c r="B29463" s="5"/>
      <c r="C29463" s="5" t="str">
        <f>IFERROR(__xludf.DUMMYFUNCTION("""COMPUTED_VALUE"""),"")</f>
        <v/>
      </c>
      <c r="D29463" s="5">
        <v>0.0</v>
      </c>
    </row>
    <row r="29464" ht="14.25" customHeight="1">
      <c r="A29464" s="5"/>
      <c r="B29464" s="5"/>
      <c r="C29464" s="5" t="str">
        <f>IFERROR(__xludf.DUMMYFUNCTION("""COMPUTED_VALUE"""),"")</f>
        <v/>
      </c>
      <c r="D29464" s="5">
        <v>0.0</v>
      </c>
    </row>
    <row r="29465" ht="14.25" customHeight="1">
      <c r="A29465" s="5"/>
      <c r="B29465" s="5"/>
      <c r="C29465" s="5" t="str">
        <f>IFERROR(__xludf.DUMMYFUNCTION("""COMPUTED_VALUE"""),"")</f>
        <v/>
      </c>
      <c r="D29465" s="5">
        <v>0.0</v>
      </c>
    </row>
    <row r="29466" ht="14.25" customHeight="1">
      <c r="A29466" s="5"/>
      <c r="B29466" s="5"/>
      <c r="C29466" s="5" t="str">
        <f>IFERROR(__xludf.DUMMYFUNCTION("""COMPUTED_VALUE"""),"")</f>
        <v/>
      </c>
      <c r="D29466" s="5">
        <v>0.0</v>
      </c>
    </row>
    <row r="29467" ht="14.25" customHeight="1">
      <c r="A29467" s="5"/>
      <c r="B29467" s="5"/>
      <c r="C29467" s="5" t="str">
        <f>IFERROR(__xludf.DUMMYFUNCTION("""COMPUTED_VALUE"""),"")</f>
        <v/>
      </c>
      <c r="D29467" s="5">
        <v>0.0</v>
      </c>
    </row>
    <row r="29468" ht="14.25" customHeight="1">
      <c r="A29468" s="5"/>
      <c r="B29468" s="5"/>
      <c r="C29468" s="5" t="str">
        <f>IFERROR(__xludf.DUMMYFUNCTION("""COMPUTED_VALUE"""),"")</f>
        <v/>
      </c>
      <c r="D29468" s="5">
        <v>0.0</v>
      </c>
    </row>
    <row r="29469" ht="14.25" customHeight="1">
      <c r="A29469" s="5"/>
      <c r="B29469" s="5"/>
      <c r="C29469" s="5" t="str">
        <f>IFERROR(__xludf.DUMMYFUNCTION("""COMPUTED_VALUE"""),"")</f>
        <v/>
      </c>
      <c r="D29469" s="5">
        <v>0.0</v>
      </c>
    </row>
    <row r="29470" ht="14.25" customHeight="1">
      <c r="A29470" s="5"/>
      <c r="B29470" s="5"/>
      <c r="C29470" s="5" t="str">
        <f>IFERROR(__xludf.DUMMYFUNCTION("""COMPUTED_VALUE"""),"")</f>
        <v/>
      </c>
      <c r="D29470" s="5">
        <v>0.0</v>
      </c>
    </row>
    <row r="29471" ht="14.25" customHeight="1">
      <c r="A29471" s="5"/>
      <c r="B29471" s="5"/>
      <c r="C29471" s="5" t="str">
        <f>IFERROR(__xludf.DUMMYFUNCTION("""COMPUTED_VALUE"""),"")</f>
        <v/>
      </c>
      <c r="D29471" s="5">
        <v>0.0</v>
      </c>
    </row>
    <row r="29472" ht="14.25" customHeight="1">
      <c r="A29472" s="5"/>
      <c r="B29472" s="5"/>
      <c r="C29472" s="5" t="str">
        <f>IFERROR(__xludf.DUMMYFUNCTION("""COMPUTED_VALUE"""),"")</f>
        <v/>
      </c>
      <c r="D29472" s="5">
        <v>0.0</v>
      </c>
    </row>
    <row r="29473" ht="14.25" customHeight="1">
      <c r="A29473" s="5"/>
      <c r="B29473" s="5"/>
      <c r="C29473" s="5" t="str">
        <f>IFERROR(__xludf.DUMMYFUNCTION("""COMPUTED_VALUE"""),"")</f>
        <v/>
      </c>
      <c r="D29473" s="5">
        <v>0.0</v>
      </c>
    </row>
    <row r="29474" ht="14.25" customHeight="1">
      <c r="A29474" s="5"/>
      <c r="B29474" s="5"/>
      <c r="C29474" s="5" t="str">
        <f>IFERROR(__xludf.DUMMYFUNCTION("""COMPUTED_VALUE"""),"")</f>
        <v/>
      </c>
      <c r="D29474" s="5">
        <v>0.0</v>
      </c>
    </row>
    <row r="29475" ht="14.25" customHeight="1">
      <c r="A29475" s="5"/>
      <c r="B29475" s="5"/>
      <c r="C29475" s="5" t="str">
        <f>IFERROR(__xludf.DUMMYFUNCTION("""COMPUTED_VALUE"""),"")</f>
        <v/>
      </c>
      <c r="D29475" s="5">
        <v>0.0</v>
      </c>
    </row>
    <row r="29476" ht="14.25" customHeight="1">
      <c r="A29476" s="5"/>
      <c r="B29476" s="5"/>
      <c r="C29476" s="5" t="str">
        <f>IFERROR(__xludf.DUMMYFUNCTION("""COMPUTED_VALUE"""),"")</f>
        <v/>
      </c>
      <c r="D29476" s="5">
        <v>0.0</v>
      </c>
    </row>
    <row r="29477" ht="14.25" customHeight="1">
      <c r="A29477" s="5"/>
      <c r="B29477" s="5"/>
      <c r="C29477" s="5" t="str">
        <f>IFERROR(__xludf.DUMMYFUNCTION("""COMPUTED_VALUE"""),"")</f>
        <v/>
      </c>
      <c r="D29477" s="5">
        <v>0.0</v>
      </c>
    </row>
    <row r="29478" ht="14.25" customHeight="1">
      <c r="A29478" s="5"/>
      <c r="B29478" s="5"/>
      <c r="C29478" s="5" t="str">
        <f>IFERROR(__xludf.DUMMYFUNCTION("""COMPUTED_VALUE"""),"")</f>
        <v/>
      </c>
      <c r="D29478" s="5">
        <v>0.0</v>
      </c>
    </row>
    <row r="29479" ht="14.25" customHeight="1">
      <c r="A29479" s="5"/>
      <c r="B29479" s="5"/>
      <c r="C29479" s="5" t="str">
        <f>IFERROR(__xludf.DUMMYFUNCTION("""COMPUTED_VALUE"""),"")</f>
        <v/>
      </c>
      <c r="D29479" s="5">
        <v>0.0</v>
      </c>
    </row>
    <row r="29480" ht="14.25" customHeight="1">
      <c r="A29480" s="5"/>
      <c r="B29480" s="5"/>
      <c r="C29480" s="5" t="str">
        <f>IFERROR(__xludf.DUMMYFUNCTION("""COMPUTED_VALUE"""),"")</f>
        <v/>
      </c>
      <c r="D29480" s="5">
        <v>0.0</v>
      </c>
    </row>
    <row r="29481" ht="14.25" customHeight="1">
      <c r="A29481" s="5"/>
      <c r="B29481" s="5"/>
      <c r="C29481" s="5" t="str">
        <f>IFERROR(__xludf.DUMMYFUNCTION("""COMPUTED_VALUE"""),"")</f>
        <v/>
      </c>
      <c r="D29481" s="5">
        <v>0.0</v>
      </c>
    </row>
    <row r="29482" ht="14.25" customHeight="1">
      <c r="A29482" s="5"/>
      <c r="B29482" s="5"/>
      <c r="C29482" s="5" t="str">
        <f>IFERROR(__xludf.DUMMYFUNCTION("""COMPUTED_VALUE"""),"")</f>
        <v/>
      </c>
      <c r="D29482" s="5">
        <v>0.0</v>
      </c>
    </row>
    <row r="29483" ht="14.25" customHeight="1">
      <c r="A29483" s="5"/>
      <c r="B29483" s="5"/>
      <c r="C29483" s="5" t="str">
        <f>IFERROR(__xludf.DUMMYFUNCTION("""COMPUTED_VALUE"""),"")</f>
        <v/>
      </c>
      <c r="D29483" s="5">
        <v>0.0</v>
      </c>
    </row>
    <row r="29484" ht="14.25" customHeight="1">
      <c r="A29484" s="5"/>
      <c r="B29484" s="5"/>
      <c r="C29484" s="5" t="str">
        <f>IFERROR(__xludf.DUMMYFUNCTION("""COMPUTED_VALUE"""),"")</f>
        <v/>
      </c>
      <c r="D29484" s="5">
        <v>0.0</v>
      </c>
    </row>
    <row r="29485" ht="14.25" customHeight="1">
      <c r="A29485" s="5"/>
      <c r="B29485" s="5"/>
      <c r="C29485" s="5" t="str">
        <f>IFERROR(__xludf.DUMMYFUNCTION("""COMPUTED_VALUE"""),"")</f>
        <v/>
      </c>
      <c r="D29485" s="5">
        <v>0.0</v>
      </c>
    </row>
    <row r="29486" ht="14.25" customHeight="1">
      <c r="A29486" s="5"/>
      <c r="B29486" s="5"/>
      <c r="C29486" s="5" t="str">
        <f>IFERROR(__xludf.DUMMYFUNCTION("""COMPUTED_VALUE"""),"")</f>
        <v/>
      </c>
      <c r="D29486" s="5">
        <v>0.0</v>
      </c>
    </row>
    <row r="29487" ht="14.25" customHeight="1">
      <c r="A29487" s="5"/>
      <c r="B29487" s="5"/>
      <c r="C29487" s="5" t="str">
        <f>IFERROR(__xludf.DUMMYFUNCTION("""COMPUTED_VALUE"""),"")</f>
        <v/>
      </c>
      <c r="D29487" s="5">
        <v>0.0</v>
      </c>
    </row>
    <row r="29488" ht="14.25" customHeight="1">
      <c r="A29488" s="5"/>
      <c r="B29488" s="5"/>
      <c r="C29488" s="5" t="str">
        <f>IFERROR(__xludf.DUMMYFUNCTION("""COMPUTED_VALUE"""),"")</f>
        <v/>
      </c>
      <c r="D29488" s="5">
        <v>0.0</v>
      </c>
    </row>
    <row r="29489" ht="14.25" customHeight="1">
      <c r="A29489" s="5"/>
      <c r="B29489" s="5"/>
      <c r="C29489" s="5" t="str">
        <f>IFERROR(__xludf.DUMMYFUNCTION("""COMPUTED_VALUE"""),"")</f>
        <v/>
      </c>
      <c r="D29489" s="5">
        <v>0.0</v>
      </c>
    </row>
    <row r="29490" ht="14.25" customHeight="1">
      <c r="A29490" s="5"/>
      <c r="B29490" s="5"/>
      <c r="C29490" s="5" t="str">
        <f>IFERROR(__xludf.DUMMYFUNCTION("""COMPUTED_VALUE"""),"")</f>
        <v/>
      </c>
      <c r="D29490" s="5">
        <v>0.0</v>
      </c>
    </row>
    <row r="29491" ht="14.25" customHeight="1">
      <c r="A29491" s="5"/>
      <c r="B29491" s="5"/>
      <c r="C29491" s="5" t="str">
        <f>IFERROR(__xludf.DUMMYFUNCTION("""COMPUTED_VALUE"""),"")</f>
        <v/>
      </c>
      <c r="D29491" s="5">
        <v>0.0</v>
      </c>
    </row>
    <row r="29492" ht="14.25" customHeight="1">
      <c r="A29492" s="5"/>
      <c r="B29492" s="5"/>
      <c r="C29492" s="5" t="str">
        <f>IFERROR(__xludf.DUMMYFUNCTION("""COMPUTED_VALUE"""),"")</f>
        <v/>
      </c>
      <c r="D29492" s="5">
        <v>0.0</v>
      </c>
    </row>
    <row r="29493" ht="14.25" customHeight="1">
      <c r="A29493" s="5"/>
      <c r="B29493" s="5"/>
      <c r="C29493" s="5" t="str">
        <f>IFERROR(__xludf.DUMMYFUNCTION("""COMPUTED_VALUE"""),"")</f>
        <v/>
      </c>
      <c r="D29493" s="5">
        <v>0.0</v>
      </c>
    </row>
    <row r="29494" ht="14.25" customHeight="1">
      <c r="A29494" s="5"/>
      <c r="B29494" s="5"/>
      <c r="C29494" s="5" t="str">
        <f>IFERROR(__xludf.DUMMYFUNCTION("""COMPUTED_VALUE"""),"")</f>
        <v/>
      </c>
      <c r="D29494" s="5">
        <v>0.0</v>
      </c>
    </row>
    <row r="29495" ht="14.25" customHeight="1">
      <c r="A29495" s="5"/>
      <c r="B29495" s="5"/>
      <c r="C29495" s="5" t="str">
        <f>IFERROR(__xludf.DUMMYFUNCTION("""COMPUTED_VALUE"""),"")</f>
        <v/>
      </c>
      <c r="D29495" s="5">
        <v>0.0</v>
      </c>
    </row>
    <row r="29496" ht="14.25" customHeight="1">
      <c r="A29496" s="5"/>
      <c r="B29496" s="5"/>
      <c r="C29496" s="5" t="str">
        <f>IFERROR(__xludf.DUMMYFUNCTION("""COMPUTED_VALUE"""),"")</f>
        <v/>
      </c>
      <c r="D29496" s="5">
        <v>0.0</v>
      </c>
    </row>
    <row r="29497" ht="14.25" customHeight="1">
      <c r="A29497" s="5"/>
      <c r="B29497" s="5"/>
      <c r="C29497" s="5" t="str">
        <f>IFERROR(__xludf.DUMMYFUNCTION("""COMPUTED_VALUE"""),"")</f>
        <v/>
      </c>
      <c r="D29497" s="5">
        <v>0.0</v>
      </c>
    </row>
    <row r="29498" ht="14.25" customHeight="1">
      <c r="A29498" s="5"/>
      <c r="B29498" s="5"/>
      <c r="C29498" s="5" t="str">
        <f>IFERROR(__xludf.DUMMYFUNCTION("""COMPUTED_VALUE"""),"")</f>
        <v/>
      </c>
      <c r="D29498" s="5">
        <v>0.0</v>
      </c>
    </row>
    <row r="29499" ht="14.25" customHeight="1">
      <c r="A29499" s="5"/>
      <c r="B29499" s="5"/>
      <c r="C29499" s="5" t="str">
        <f>IFERROR(__xludf.DUMMYFUNCTION("""COMPUTED_VALUE"""),"")</f>
        <v/>
      </c>
      <c r="D29499" s="5">
        <v>0.0</v>
      </c>
    </row>
    <row r="29500" ht="14.25" customHeight="1">
      <c r="A29500" s="5"/>
      <c r="B29500" s="5"/>
      <c r="C29500" s="5" t="str">
        <f>IFERROR(__xludf.DUMMYFUNCTION("""COMPUTED_VALUE"""),"")</f>
        <v/>
      </c>
      <c r="D29500" s="5">
        <v>0.0</v>
      </c>
    </row>
    <row r="29501" ht="14.25" customHeight="1">
      <c r="A29501" s="5"/>
      <c r="B29501" s="5"/>
      <c r="C29501" s="5" t="str">
        <f>IFERROR(__xludf.DUMMYFUNCTION("""COMPUTED_VALUE"""),"")</f>
        <v/>
      </c>
      <c r="D29501" s="5">
        <v>0.0</v>
      </c>
    </row>
    <row r="29502" ht="14.25" customHeight="1">
      <c r="A29502" s="5"/>
      <c r="B29502" s="5"/>
      <c r="C29502" s="5" t="str">
        <f>IFERROR(__xludf.DUMMYFUNCTION("""COMPUTED_VALUE"""),"")</f>
        <v/>
      </c>
      <c r="D29502" s="5">
        <v>0.0</v>
      </c>
    </row>
    <row r="29503" ht="14.25" customHeight="1">
      <c r="A29503" s="5"/>
      <c r="B29503" s="5"/>
      <c r="C29503" s="5" t="str">
        <f>IFERROR(__xludf.DUMMYFUNCTION("""COMPUTED_VALUE"""),"")</f>
        <v/>
      </c>
      <c r="D29503" s="5">
        <v>0.0</v>
      </c>
    </row>
    <row r="29504" ht="14.25" customHeight="1">
      <c r="A29504" s="5"/>
      <c r="B29504" s="5"/>
      <c r="C29504" s="5" t="str">
        <f>IFERROR(__xludf.DUMMYFUNCTION("""COMPUTED_VALUE"""),"")</f>
        <v/>
      </c>
      <c r="D29504" s="5">
        <v>0.0</v>
      </c>
    </row>
    <row r="29505" ht="14.25" customHeight="1">
      <c r="A29505" s="5"/>
      <c r="B29505" s="5"/>
      <c r="C29505" s="5" t="str">
        <f>IFERROR(__xludf.DUMMYFUNCTION("""COMPUTED_VALUE"""),"")</f>
        <v/>
      </c>
      <c r="D29505" s="5">
        <v>0.0</v>
      </c>
    </row>
    <row r="29506" ht="14.25" customHeight="1">
      <c r="A29506" s="5"/>
      <c r="B29506" s="5"/>
      <c r="C29506" s="5" t="str">
        <f>IFERROR(__xludf.DUMMYFUNCTION("""COMPUTED_VALUE"""),"")</f>
        <v/>
      </c>
      <c r="D29506" s="5">
        <v>0.0</v>
      </c>
    </row>
    <row r="29507" ht="14.25" customHeight="1">
      <c r="A29507" s="5"/>
      <c r="B29507" s="5"/>
      <c r="C29507" s="5" t="str">
        <f>IFERROR(__xludf.DUMMYFUNCTION("""COMPUTED_VALUE"""),"")</f>
        <v/>
      </c>
      <c r="D29507" s="5">
        <v>0.0</v>
      </c>
    </row>
    <row r="29508" ht="14.25" customHeight="1">
      <c r="A29508" s="5"/>
      <c r="B29508" s="5"/>
      <c r="C29508" s="5" t="str">
        <f>IFERROR(__xludf.DUMMYFUNCTION("""COMPUTED_VALUE"""),"")</f>
        <v/>
      </c>
      <c r="D29508" s="5">
        <v>0.0</v>
      </c>
    </row>
    <row r="29509" ht="14.25" customHeight="1">
      <c r="A29509" s="5"/>
      <c r="B29509" s="5"/>
      <c r="C29509" s="5" t="str">
        <f>IFERROR(__xludf.DUMMYFUNCTION("""COMPUTED_VALUE"""),"")</f>
        <v/>
      </c>
      <c r="D29509" s="5">
        <v>0.0</v>
      </c>
    </row>
    <row r="29510" ht="14.25" customHeight="1">
      <c r="A29510" s="5"/>
      <c r="B29510" s="5"/>
      <c r="C29510" s="5" t="str">
        <f>IFERROR(__xludf.DUMMYFUNCTION("""COMPUTED_VALUE"""),"")</f>
        <v/>
      </c>
      <c r="D29510" s="5">
        <v>0.0</v>
      </c>
    </row>
    <row r="29511" ht="14.25" customHeight="1">
      <c r="A29511" s="5"/>
      <c r="B29511" s="5"/>
      <c r="C29511" s="5" t="str">
        <f>IFERROR(__xludf.DUMMYFUNCTION("""COMPUTED_VALUE"""),"")</f>
        <v/>
      </c>
      <c r="D29511" s="5">
        <v>0.0</v>
      </c>
    </row>
    <row r="29512" ht="14.25" customHeight="1">
      <c r="A29512" s="5"/>
      <c r="B29512" s="5"/>
      <c r="C29512" s="5" t="str">
        <f>IFERROR(__xludf.DUMMYFUNCTION("""COMPUTED_VALUE"""),"")</f>
        <v/>
      </c>
      <c r="D29512" s="5">
        <v>0.0</v>
      </c>
    </row>
    <row r="29513" ht="14.25" customHeight="1">
      <c r="A29513" s="5"/>
      <c r="B29513" s="5"/>
      <c r="C29513" s="5" t="str">
        <f>IFERROR(__xludf.DUMMYFUNCTION("""COMPUTED_VALUE"""),"")</f>
        <v/>
      </c>
      <c r="D29513" s="5">
        <v>0.0</v>
      </c>
    </row>
    <row r="29514" ht="14.25" customHeight="1">
      <c r="A29514" s="5"/>
      <c r="B29514" s="5"/>
      <c r="C29514" s="5" t="str">
        <f>IFERROR(__xludf.DUMMYFUNCTION("""COMPUTED_VALUE"""),"")</f>
        <v/>
      </c>
      <c r="D29514" s="5">
        <v>0.0</v>
      </c>
    </row>
    <row r="29515" ht="14.25" customHeight="1">
      <c r="A29515" s="5"/>
      <c r="B29515" s="5"/>
      <c r="C29515" s="5" t="str">
        <f>IFERROR(__xludf.DUMMYFUNCTION("""COMPUTED_VALUE"""),"")</f>
        <v/>
      </c>
      <c r="D29515" s="5">
        <v>0.0</v>
      </c>
    </row>
    <row r="29516" ht="14.25" customHeight="1">
      <c r="A29516" s="5"/>
      <c r="B29516" s="5"/>
      <c r="C29516" s="5" t="str">
        <f>IFERROR(__xludf.DUMMYFUNCTION("""COMPUTED_VALUE"""),"")</f>
        <v/>
      </c>
      <c r="D29516" s="5">
        <v>0.0</v>
      </c>
    </row>
    <row r="29517" ht="14.25" customHeight="1">
      <c r="A29517" s="5"/>
      <c r="B29517" s="5"/>
      <c r="C29517" s="5" t="str">
        <f>IFERROR(__xludf.DUMMYFUNCTION("""COMPUTED_VALUE"""),"")</f>
        <v/>
      </c>
      <c r="D29517" s="5">
        <v>0.0</v>
      </c>
    </row>
    <row r="29518" ht="14.25" customHeight="1">
      <c r="A29518" s="5"/>
      <c r="B29518" s="5"/>
      <c r="C29518" s="5" t="str">
        <f>IFERROR(__xludf.DUMMYFUNCTION("""COMPUTED_VALUE"""),"")</f>
        <v/>
      </c>
      <c r="D29518" s="5">
        <v>0.0</v>
      </c>
    </row>
    <row r="29519" ht="14.25" customHeight="1">
      <c r="A29519" s="5"/>
      <c r="B29519" s="5"/>
      <c r="C29519" s="5" t="str">
        <f>IFERROR(__xludf.DUMMYFUNCTION("""COMPUTED_VALUE"""),"")</f>
        <v/>
      </c>
      <c r="D29519" s="5">
        <v>0.0</v>
      </c>
    </row>
    <row r="29520" ht="14.25" customHeight="1">
      <c r="A29520" s="5"/>
      <c r="B29520" s="5"/>
      <c r="C29520" s="5" t="str">
        <f>IFERROR(__xludf.DUMMYFUNCTION("""COMPUTED_VALUE"""),"")</f>
        <v/>
      </c>
      <c r="D29520" s="5">
        <v>0.0</v>
      </c>
    </row>
    <row r="29521" ht="14.25" customHeight="1">
      <c r="A29521" s="5"/>
      <c r="B29521" s="5"/>
      <c r="C29521" s="5" t="str">
        <f>IFERROR(__xludf.DUMMYFUNCTION("""COMPUTED_VALUE"""),"")</f>
        <v/>
      </c>
      <c r="D29521" s="5">
        <v>0.0</v>
      </c>
    </row>
    <row r="29522" ht="14.25" customHeight="1">
      <c r="A29522" s="5"/>
      <c r="B29522" s="5"/>
      <c r="C29522" s="5" t="str">
        <f>IFERROR(__xludf.DUMMYFUNCTION("""COMPUTED_VALUE"""),"")</f>
        <v/>
      </c>
      <c r="D29522" s="5">
        <v>0.0</v>
      </c>
    </row>
    <row r="29523" ht="14.25" customHeight="1">
      <c r="A29523" s="5"/>
      <c r="B29523" s="5"/>
      <c r="C29523" s="5" t="str">
        <f>IFERROR(__xludf.DUMMYFUNCTION("""COMPUTED_VALUE"""),"")</f>
        <v/>
      </c>
      <c r="D29523" s="5">
        <v>0.0</v>
      </c>
    </row>
    <row r="29524" ht="14.25" customHeight="1">
      <c r="A29524" s="5"/>
      <c r="B29524" s="5"/>
      <c r="C29524" s="5" t="str">
        <f>IFERROR(__xludf.DUMMYFUNCTION("""COMPUTED_VALUE"""),"")</f>
        <v/>
      </c>
      <c r="D29524" s="5">
        <v>0.0</v>
      </c>
    </row>
    <row r="29525" ht="14.25" customHeight="1">
      <c r="A29525" s="5"/>
      <c r="B29525" s="5"/>
      <c r="C29525" s="5" t="str">
        <f>IFERROR(__xludf.DUMMYFUNCTION("""COMPUTED_VALUE"""),"")</f>
        <v/>
      </c>
      <c r="D29525" s="5">
        <v>0.0</v>
      </c>
    </row>
    <row r="29526" ht="14.25" customHeight="1">
      <c r="A29526" s="5"/>
      <c r="B29526" s="5"/>
      <c r="C29526" s="5" t="str">
        <f>IFERROR(__xludf.DUMMYFUNCTION("""COMPUTED_VALUE"""),"")</f>
        <v/>
      </c>
      <c r="D29526" s="5">
        <v>0.0</v>
      </c>
    </row>
    <row r="29527" ht="14.25" customHeight="1">
      <c r="A29527" s="5"/>
      <c r="B29527" s="5"/>
      <c r="C29527" s="5" t="str">
        <f>IFERROR(__xludf.DUMMYFUNCTION("""COMPUTED_VALUE"""),"")</f>
        <v/>
      </c>
      <c r="D29527" s="5">
        <v>0.0</v>
      </c>
    </row>
    <row r="29528" ht="14.25" customHeight="1">
      <c r="A29528" s="5"/>
      <c r="B29528" s="5"/>
      <c r="C29528" s="5" t="str">
        <f>IFERROR(__xludf.DUMMYFUNCTION("""COMPUTED_VALUE"""),"")</f>
        <v/>
      </c>
      <c r="D29528" s="5">
        <v>0.0</v>
      </c>
    </row>
    <row r="29529" ht="14.25" customHeight="1">
      <c r="A29529" s="5"/>
      <c r="B29529" s="5"/>
      <c r="C29529" s="5" t="str">
        <f>IFERROR(__xludf.DUMMYFUNCTION("""COMPUTED_VALUE"""),"")</f>
        <v/>
      </c>
      <c r="D29529" s="5">
        <v>0.0</v>
      </c>
    </row>
    <row r="29530" ht="14.25" customHeight="1">
      <c r="A29530" s="5"/>
      <c r="B29530" s="5"/>
      <c r="C29530" s="5" t="str">
        <f>IFERROR(__xludf.DUMMYFUNCTION("""COMPUTED_VALUE"""),"")</f>
        <v/>
      </c>
      <c r="D29530" s="5">
        <v>0.0</v>
      </c>
    </row>
    <row r="29531" ht="14.25" customHeight="1">
      <c r="A29531" s="5"/>
      <c r="B29531" s="5"/>
      <c r="C29531" s="5" t="str">
        <f>IFERROR(__xludf.DUMMYFUNCTION("""COMPUTED_VALUE"""),"")</f>
        <v/>
      </c>
      <c r="D29531" s="5">
        <v>0.0</v>
      </c>
    </row>
    <row r="29532" ht="14.25" customHeight="1">
      <c r="A29532" s="5"/>
      <c r="B29532" s="5"/>
      <c r="C29532" s="5" t="str">
        <f>IFERROR(__xludf.DUMMYFUNCTION("""COMPUTED_VALUE"""),"")</f>
        <v/>
      </c>
      <c r="D29532" s="5">
        <v>0.0</v>
      </c>
    </row>
    <row r="29533" ht="14.25" customHeight="1">
      <c r="A29533" s="5"/>
      <c r="B29533" s="5"/>
      <c r="C29533" s="5" t="str">
        <f>IFERROR(__xludf.DUMMYFUNCTION("""COMPUTED_VALUE"""),"")</f>
        <v/>
      </c>
      <c r="D29533" s="5">
        <v>0.0</v>
      </c>
    </row>
    <row r="29534" ht="14.25" customHeight="1">
      <c r="A29534" s="5"/>
      <c r="B29534" s="5"/>
      <c r="C29534" s="5" t="str">
        <f>IFERROR(__xludf.DUMMYFUNCTION("""COMPUTED_VALUE"""),"")</f>
        <v/>
      </c>
      <c r="D29534" s="5">
        <v>0.0</v>
      </c>
    </row>
    <row r="29535" ht="14.25" customHeight="1">
      <c r="A29535" s="5"/>
      <c r="B29535" s="5"/>
      <c r="C29535" s="5" t="str">
        <f>IFERROR(__xludf.DUMMYFUNCTION("""COMPUTED_VALUE"""),"")</f>
        <v/>
      </c>
      <c r="D29535" s="5">
        <v>0.0</v>
      </c>
    </row>
    <row r="29536" ht="14.25" customHeight="1">
      <c r="A29536" s="5"/>
      <c r="B29536" s="5"/>
      <c r="C29536" s="5" t="str">
        <f>IFERROR(__xludf.DUMMYFUNCTION("""COMPUTED_VALUE"""),"")</f>
        <v/>
      </c>
      <c r="D29536" s="5">
        <v>0.0</v>
      </c>
    </row>
    <row r="29537" ht="14.25" customHeight="1">
      <c r="A29537" s="5"/>
      <c r="B29537" s="5"/>
      <c r="C29537" s="5" t="str">
        <f>IFERROR(__xludf.DUMMYFUNCTION("""COMPUTED_VALUE"""),"")</f>
        <v/>
      </c>
      <c r="D29537" s="5">
        <v>0.0</v>
      </c>
    </row>
    <row r="29538" ht="14.25" customHeight="1">
      <c r="A29538" s="5"/>
      <c r="B29538" s="5"/>
      <c r="C29538" s="5" t="str">
        <f>IFERROR(__xludf.DUMMYFUNCTION("""COMPUTED_VALUE"""),"")</f>
        <v/>
      </c>
      <c r="D29538" s="5">
        <v>0.0</v>
      </c>
    </row>
    <row r="29539" ht="14.25" customHeight="1">
      <c r="A29539" s="5"/>
      <c r="B29539" s="5"/>
      <c r="C29539" s="5" t="str">
        <f>IFERROR(__xludf.DUMMYFUNCTION("""COMPUTED_VALUE"""),"")</f>
        <v/>
      </c>
      <c r="D29539" s="5">
        <v>0.0</v>
      </c>
    </row>
    <row r="29540" ht="14.25" customHeight="1">
      <c r="A29540" s="5"/>
      <c r="B29540" s="5"/>
      <c r="C29540" s="5" t="str">
        <f>IFERROR(__xludf.DUMMYFUNCTION("""COMPUTED_VALUE"""),"")</f>
        <v/>
      </c>
      <c r="D29540" s="5">
        <v>0.0</v>
      </c>
    </row>
    <row r="29541" ht="14.25" customHeight="1">
      <c r="A29541" s="5"/>
      <c r="B29541" s="5"/>
      <c r="C29541" s="5" t="str">
        <f>IFERROR(__xludf.DUMMYFUNCTION("""COMPUTED_VALUE"""),"")</f>
        <v/>
      </c>
      <c r="D29541" s="5">
        <v>0.0</v>
      </c>
    </row>
    <row r="29542" ht="14.25" customHeight="1">
      <c r="A29542" s="5"/>
      <c r="B29542" s="5"/>
      <c r="C29542" s="5" t="str">
        <f>IFERROR(__xludf.DUMMYFUNCTION("""COMPUTED_VALUE"""),"")</f>
        <v/>
      </c>
      <c r="D29542" s="5">
        <v>0.0</v>
      </c>
    </row>
    <row r="29543" ht="14.25" customHeight="1">
      <c r="A29543" s="5"/>
      <c r="B29543" s="5"/>
      <c r="C29543" s="5" t="str">
        <f>IFERROR(__xludf.DUMMYFUNCTION("""COMPUTED_VALUE"""),"")</f>
        <v/>
      </c>
      <c r="D29543" s="5">
        <v>0.0</v>
      </c>
    </row>
    <row r="29544" ht="14.25" customHeight="1">
      <c r="A29544" s="5"/>
      <c r="B29544" s="5"/>
      <c r="C29544" s="5" t="str">
        <f>IFERROR(__xludf.DUMMYFUNCTION("""COMPUTED_VALUE"""),"")</f>
        <v/>
      </c>
      <c r="D29544" s="5">
        <v>0.0</v>
      </c>
    </row>
    <row r="29545" ht="14.25" customHeight="1">
      <c r="A29545" s="5"/>
      <c r="B29545" s="5"/>
      <c r="C29545" s="5" t="str">
        <f>IFERROR(__xludf.DUMMYFUNCTION("""COMPUTED_VALUE"""),"")</f>
        <v/>
      </c>
      <c r="D29545" s="5">
        <v>0.0</v>
      </c>
    </row>
    <row r="29546" ht="14.25" customHeight="1">
      <c r="A29546" s="5"/>
      <c r="B29546" s="5"/>
      <c r="C29546" s="5" t="str">
        <f>IFERROR(__xludf.DUMMYFUNCTION("""COMPUTED_VALUE"""),"")</f>
        <v/>
      </c>
      <c r="D29546" s="5">
        <v>0.0</v>
      </c>
    </row>
    <row r="29547" ht="14.25" customHeight="1">
      <c r="A29547" s="5"/>
      <c r="B29547" s="5"/>
      <c r="C29547" s="5" t="str">
        <f>IFERROR(__xludf.DUMMYFUNCTION("""COMPUTED_VALUE"""),"")</f>
        <v/>
      </c>
      <c r="D29547" s="5">
        <v>0.0</v>
      </c>
    </row>
    <row r="29548" ht="14.25" customHeight="1">
      <c r="A29548" s="5"/>
      <c r="B29548" s="5"/>
      <c r="C29548" s="5" t="str">
        <f>IFERROR(__xludf.DUMMYFUNCTION("""COMPUTED_VALUE"""),"")</f>
        <v/>
      </c>
      <c r="D29548" s="5">
        <v>0.0</v>
      </c>
    </row>
    <row r="29549" ht="14.25" customHeight="1">
      <c r="A29549" s="5"/>
      <c r="B29549" s="5"/>
      <c r="C29549" s="5" t="str">
        <f>IFERROR(__xludf.DUMMYFUNCTION("""COMPUTED_VALUE"""),"")</f>
        <v/>
      </c>
      <c r="D29549" s="5">
        <v>0.0</v>
      </c>
    </row>
    <row r="29550" ht="14.25" customHeight="1">
      <c r="A29550" s="5"/>
      <c r="B29550" s="5"/>
      <c r="C29550" s="5" t="str">
        <f>IFERROR(__xludf.DUMMYFUNCTION("""COMPUTED_VALUE"""),"")</f>
        <v/>
      </c>
      <c r="D29550" s="5">
        <v>0.0</v>
      </c>
    </row>
    <row r="29551" ht="14.25" customHeight="1">
      <c r="A29551" s="5"/>
      <c r="B29551" s="5"/>
      <c r="C29551" s="5" t="str">
        <f>IFERROR(__xludf.DUMMYFUNCTION("""COMPUTED_VALUE"""),"")</f>
        <v/>
      </c>
      <c r="D29551" s="5">
        <v>0.0</v>
      </c>
    </row>
    <row r="29552" ht="14.25" customHeight="1">
      <c r="A29552" s="5"/>
      <c r="B29552" s="5"/>
      <c r="C29552" s="5" t="str">
        <f>IFERROR(__xludf.DUMMYFUNCTION("""COMPUTED_VALUE"""),"")</f>
        <v/>
      </c>
      <c r="D29552" s="5">
        <v>0.0</v>
      </c>
    </row>
    <row r="29553" ht="14.25" customHeight="1">
      <c r="A29553" s="5"/>
      <c r="B29553" s="5"/>
      <c r="C29553" s="5" t="str">
        <f>IFERROR(__xludf.DUMMYFUNCTION("""COMPUTED_VALUE"""),"")</f>
        <v/>
      </c>
      <c r="D29553" s="5">
        <v>0.0</v>
      </c>
    </row>
    <row r="29554" ht="14.25" customHeight="1">
      <c r="A29554" s="5"/>
      <c r="B29554" s="5"/>
      <c r="C29554" s="5" t="str">
        <f>IFERROR(__xludf.DUMMYFUNCTION("""COMPUTED_VALUE"""),"")</f>
        <v/>
      </c>
      <c r="D29554" s="5">
        <v>0.0</v>
      </c>
    </row>
    <row r="29555" ht="14.25" customHeight="1">
      <c r="A29555" s="5"/>
      <c r="B29555" s="5"/>
      <c r="C29555" s="5" t="str">
        <f>IFERROR(__xludf.DUMMYFUNCTION("""COMPUTED_VALUE"""),"")</f>
        <v/>
      </c>
      <c r="D29555" s="5">
        <v>0.0</v>
      </c>
    </row>
    <row r="29556" ht="14.25" customHeight="1">
      <c r="A29556" s="5"/>
      <c r="B29556" s="5"/>
      <c r="C29556" s="5" t="str">
        <f>IFERROR(__xludf.DUMMYFUNCTION("""COMPUTED_VALUE"""),"")</f>
        <v/>
      </c>
      <c r="D29556" s="5">
        <v>0.0</v>
      </c>
    </row>
    <row r="29557" ht="14.25" customHeight="1">
      <c r="A29557" s="5"/>
      <c r="B29557" s="5"/>
      <c r="C29557" s="5" t="str">
        <f>IFERROR(__xludf.DUMMYFUNCTION("""COMPUTED_VALUE"""),"")</f>
        <v/>
      </c>
      <c r="D29557" s="5">
        <v>0.0</v>
      </c>
    </row>
    <row r="29558" ht="14.25" customHeight="1">
      <c r="A29558" s="5"/>
      <c r="B29558" s="5"/>
      <c r="C29558" s="5" t="str">
        <f>IFERROR(__xludf.DUMMYFUNCTION("""COMPUTED_VALUE"""),"")</f>
        <v/>
      </c>
      <c r="D29558" s="5">
        <v>0.0</v>
      </c>
    </row>
    <row r="29559" ht="14.25" customHeight="1">
      <c r="A29559" s="5"/>
      <c r="B29559" s="5"/>
      <c r="C29559" s="5" t="str">
        <f>IFERROR(__xludf.DUMMYFUNCTION("""COMPUTED_VALUE"""),"")</f>
        <v/>
      </c>
      <c r="D29559" s="5">
        <v>0.0</v>
      </c>
    </row>
    <row r="29560" ht="14.25" customHeight="1">
      <c r="A29560" s="5"/>
      <c r="B29560" s="5"/>
      <c r="C29560" s="5" t="str">
        <f>IFERROR(__xludf.DUMMYFUNCTION("""COMPUTED_VALUE"""),"")</f>
        <v/>
      </c>
      <c r="D29560" s="5">
        <v>0.0</v>
      </c>
    </row>
    <row r="29561" ht="14.25" customHeight="1">
      <c r="A29561" s="5"/>
      <c r="B29561" s="5"/>
      <c r="C29561" s="5" t="str">
        <f>IFERROR(__xludf.DUMMYFUNCTION("""COMPUTED_VALUE"""),"")</f>
        <v/>
      </c>
      <c r="D29561" s="5">
        <v>0.0</v>
      </c>
    </row>
    <row r="29562" ht="14.25" customHeight="1">
      <c r="A29562" s="5"/>
      <c r="B29562" s="5"/>
      <c r="C29562" s="5" t="str">
        <f>IFERROR(__xludf.DUMMYFUNCTION("""COMPUTED_VALUE"""),"")</f>
        <v/>
      </c>
      <c r="D29562" s="5">
        <v>0.0</v>
      </c>
    </row>
    <row r="29563" ht="14.25" customHeight="1">
      <c r="A29563" s="5"/>
      <c r="B29563" s="5"/>
      <c r="C29563" s="5" t="str">
        <f>IFERROR(__xludf.DUMMYFUNCTION("""COMPUTED_VALUE"""),"")</f>
        <v/>
      </c>
      <c r="D29563" s="5">
        <v>0.0</v>
      </c>
    </row>
    <row r="29564" ht="14.25" customHeight="1">
      <c r="A29564" s="5"/>
      <c r="B29564" s="5"/>
      <c r="C29564" s="5" t="str">
        <f>IFERROR(__xludf.DUMMYFUNCTION("""COMPUTED_VALUE"""),"")</f>
        <v/>
      </c>
      <c r="D29564" s="5">
        <v>0.0</v>
      </c>
    </row>
    <row r="29565" ht="14.25" customHeight="1">
      <c r="A29565" s="5"/>
      <c r="B29565" s="5"/>
      <c r="C29565" s="5" t="str">
        <f>IFERROR(__xludf.DUMMYFUNCTION("""COMPUTED_VALUE"""),"")</f>
        <v/>
      </c>
      <c r="D29565" s="5">
        <v>0.0</v>
      </c>
    </row>
    <row r="29566" ht="14.25" customHeight="1">
      <c r="A29566" s="5"/>
      <c r="B29566" s="5"/>
      <c r="C29566" s="5" t="str">
        <f>IFERROR(__xludf.DUMMYFUNCTION("""COMPUTED_VALUE"""),"")</f>
        <v/>
      </c>
      <c r="D29566" s="5">
        <v>0.0</v>
      </c>
    </row>
    <row r="29567" ht="14.25" customHeight="1">
      <c r="A29567" s="5"/>
      <c r="B29567" s="5"/>
      <c r="C29567" s="5" t="str">
        <f>IFERROR(__xludf.DUMMYFUNCTION("""COMPUTED_VALUE"""),"")</f>
        <v/>
      </c>
      <c r="D29567" s="5">
        <v>0.0</v>
      </c>
    </row>
    <row r="29568" ht="14.25" customHeight="1">
      <c r="A29568" s="5"/>
      <c r="B29568" s="5"/>
      <c r="C29568" s="5" t="str">
        <f>IFERROR(__xludf.DUMMYFUNCTION("""COMPUTED_VALUE"""),"")</f>
        <v/>
      </c>
      <c r="D29568" s="5">
        <v>0.0</v>
      </c>
    </row>
    <row r="29569" ht="14.25" customHeight="1">
      <c r="A29569" s="5"/>
      <c r="B29569" s="5"/>
      <c r="C29569" s="5" t="str">
        <f>IFERROR(__xludf.DUMMYFUNCTION("""COMPUTED_VALUE"""),"")</f>
        <v/>
      </c>
      <c r="D29569" s="5">
        <v>0.0</v>
      </c>
    </row>
    <row r="29570" ht="14.25" customHeight="1">
      <c r="A29570" s="5"/>
      <c r="B29570" s="5"/>
      <c r="C29570" s="5" t="str">
        <f>IFERROR(__xludf.DUMMYFUNCTION("""COMPUTED_VALUE"""),"")</f>
        <v/>
      </c>
      <c r="D29570" s="5">
        <v>0.0</v>
      </c>
    </row>
    <row r="29571" ht="14.25" customHeight="1">
      <c r="A29571" s="5"/>
      <c r="B29571" s="5"/>
      <c r="C29571" s="5" t="str">
        <f>IFERROR(__xludf.DUMMYFUNCTION("""COMPUTED_VALUE"""),"")</f>
        <v/>
      </c>
      <c r="D29571" s="5">
        <v>0.0</v>
      </c>
    </row>
    <row r="29572" ht="14.25" customHeight="1">
      <c r="A29572" s="5"/>
      <c r="B29572" s="5"/>
      <c r="C29572" s="5" t="str">
        <f>IFERROR(__xludf.DUMMYFUNCTION("""COMPUTED_VALUE"""),"")</f>
        <v/>
      </c>
      <c r="D29572" s="5">
        <v>0.0</v>
      </c>
    </row>
    <row r="29573" ht="14.25" customHeight="1">
      <c r="A29573" s="5"/>
      <c r="B29573" s="5"/>
      <c r="C29573" s="5" t="str">
        <f>IFERROR(__xludf.DUMMYFUNCTION("""COMPUTED_VALUE"""),"")</f>
        <v/>
      </c>
      <c r="D29573" s="5">
        <v>0.0</v>
      </c>
    </row>
    <row r="29574" ht="14.25" customHeight="1">
      <c r="A29574" s="5"/>
      <c r="B29574" s="5"/>
      <c r="C29574" s="5" t="str">
        <f>IFERROR(__xludf.DUMMYFUNCTION("""COMPUTED_VALUE"""),"")</f>
        <v/>
      </c>
      <c r="D29574" s="5">
        <v>0.0</v>
      </c>
    </row>
    <row r="29575" ht="14.25" customHeight="1">
      <c r="A29575" s="5"/>
      <c r="B29575" s="5"/>
      <c r="C29575" s="5" t="str">
        <f>IFERROR(__xludf.DUMMYFUNCTION("""COMPUTED_VALUE"""),"")</f>
        <v/>
      </c>
      <c r="D29575" s="5">
        <v>0.0</v>
      </c>
    </row>
    <row r="29576" ht="14.25" customHeight="1">
      <c r="A29576" s="5"/>
      <c r="B29576" s="5"/>
      <c r="C29576" s="5" t="str">
        <f>IFERROR(__xludf.DUMMYFUNCTION("""COMPUTED_VALUE"""),"")</f>
        <v/>
      </c>
      <c r="D29576" s="5">
        <v>0.0</v>
      </c>
    </row>
    <row r="29577" ht="14.25" customHeight="1">
      <c r="A29577" s="5"/>
      <c r="B29577" s="5"/>
      <c r="C29577" s="5" t="str">
        <f>IFERROR(__xludf.DUMMYFUNCTION("""COMPUTED_VALUE"""),"")</f>
        <v/>
      </c>
      <c r="D29577" s="5">
        <v>0.0</v>
      </c>
    </row>
    <row r="29578" ht="14.25" customHeight="1">
      <c r="A29578" s="5"/>
      <c r="B29578" s="5"/>
      <c r="C29578" s="5" t="str">
        <f>IFERROR(__xludf.DUMMYFUNCTION("""COMPUTED_VALUE"""),"")</f>
        <v/>
      </c>
      <c r="D29578" s="5">
        <v>0.0</v>
      </c>
    </row>
    <row r="29579" ht="14.25" customHeight="1">
      <c r="A29579" s="5"/>
      <c r="B29579" s="5"/>
      <c r="C29579" s="5" t="str">
        <f>IFERROR(__xludf.DUMMYFUNCTION("""COMPUTED_VALUE"""),"")</f>
        <v/>
      </c>
      <c r="D29579" s="5">
        <v>0.0</v>
      </c>
    </row>
    <row r="29580" ht="14.25" customHeight="1">
      <c r="A29580" s="5"/>
      <c r="B29580" s="5"/>
      <c r="C29580" s="5" t="str">
        <f>IFERROR(__xludf.DUMMYFUNCTION("""COMPUTED_VALUE"""),"")</f>
        <v/>
      </c>
      <c r="D29580" s="5">
        <v>0.0</v>
      </c>
    </row>
    <row r="29581" ht="14.25" customHeight="1">
      <c r="A29581" s="5"/>
      <c r="B29581" s="5"/>
      <c r="C29581" s="5" t="str">
        <f>IFERROR(__xludf.DUMMYFUNCTION("""COMPUTED_VALUE"""),"")</f>
        <v/>
      </c>
      <c r="D29581" s="5">
        <v>0.0</v>
      </c>
    </row>
    <row r="29582" ht="14.25" customHeight="1">
      <c r="A29582" s="5"/>
      <c r="B29582" s="5"/>
      <c r="C29582" s="5" t="str">
        <f>IFERROR(__xludf.DUMMYFUNCTION("""COMPUTED_VALUE"""),"")</f>
        <v/>
      </c>
      <c r="D29582" s="5">
        <v>0.0</v>
      </c>
    </row>
    <row r="29583" ht="14.25" customHeight="1">
      <c r="A29583" s="5"/>
      <c r="B29583" s="5"/>
      <c r="C29583" s="5" t="str">
        <f>IFERROR(__xludf.DUMMYFUNCTION("""COMPUTED_VALUE"""),"")</f>
        <v/>
      </c>
      <c r="D29583" s="5">
        <v>0.0</v>
      </c>
    </row>
    <row r="29584" ht="14.25" customHeight="1">
      <c r="A29584" s="5"/>
      <c r="B29584" s="5"/>
      <c r="C29584" s="5" t="str">
        <f>IFERROR(__xludf.DUMMYFUNCTION("""COMPUTED_VALUE"""),"")</f>
        <v/>
      </c>
      <c r="D29584" s="5">
        <v>0.0</v>
      </c>
    </row>
    <row r="29585" ht="14.25" customHeight="1">
      <c r="A29585" s="5"/>
      <c r="B29585" s="5"/>
      <c r="C29585" s="5" t="str">
        <f>IFERROR(__xludf.DUMMYFUNCTION("""COMPUTED_VALUE"""),"")</f>
        <v/>
      </c>
      <c r="D29585" s="5">
        <v>0.0</v>
      </c>
    </row>
    <row r="29586" ht="14.25" customHeight="1">
      <c r="A29586" s="5"/>
      <c r="B29586" s="5"/>
      <c r="C29586" s="5" t="str">
        <f>IFERROR(__xludf.DUMMYFUNCTION("""COMPUTED_VALUE"""),"")</f>
        <v/>
      </c>
      <c r="D29586" s="5">
        <v>0.0</v>
      </c>
    </row>
    <row r="29587" ht="14.25" customHeight="1">
      <c r="A29587" s="5"/>
      <c r="B29587" s="5"/>
      <c r="C29587" s="5" t="str">
        <f>IFERROR(__xludf.DUMMYFUNCTION("""COMPUTED_VALUE"""),"")</f>
        <v/>
      </c>
      <c r="D29587" s="5">
        <v>0.0</v>
      </c>
    </row>
    <row r="29588" ht="14.25" customHeight="1">
      <c r="A29588" s="5"/>
      <c r="B29588" s="5"/>
      <c r="C29588" s="5" t="str">
        <f>IFERROR(__xludf.DUMMYFUNCTION("""COMPUTED_VALUE"""),"")</f>
        <v/>
      </c>
      <c r="D29588" s="5">
        <v>0.0</v>
      </c>
    </row>
    <row r="29589" ht="14.25" customHeight="1">
      <c r="A29589" s="5"/>
      <c r="B29589" s="5"/>
      <c r="C29589" s="5" t="str">
        <f>IFERROR(__xludf.DUMMYFUNCTION("""COMPUTED_VALUE"""),"")</f>
        <v/>
      </c>
      <c r="D29589" s="5">
        <v>0.0</v>
      </c>
    </row>
    <row r="29590" ht="14.25" customHeight="1">
      <c r="A29590" s="5"/>
      <c r="B29590" s="5"/>
      <c r="C29590" s="5" t="str">
        <f>IFERROR(__xludf.DUMMYFUNCTION("""COMPUTED_VALUE"""),"")</f>
        <v/>
      </c>
      <c r="D29590" s="5">
        <v>0.0</v>
      </c>
    </row>
    <row r="29591" ht="14.25" customHeight="1">
      <c r="A29591" s="5"/>
      <c r="B29591" s="5"/>
      <c r="C29591" s="5" t="str">
        <f>IFERROR(__xludf.DUMMYFUNCTION("""COMPUTED_VALUE"""),"")</f>
        <v/>
      </c>
      <c r="D29591" s="5">
        <v>0.0</v>
      </c>
    </row>
    <row r="29592" ht="14.25" customHeight="1">
      <c r="A29592" s="5"/>
      <c r="B29592" s="5"/>
      <c r="C29592" s="5" t="str">
        <f>IFERROR(__xludf.DUMMYFUNCTION("""COMPUTED_VALUE"""),"")</f>
        <v/>
      </c>
      <c r="D29592" s="5">
        <v>0.0</v>
      </c>
    </row>
    <row r="29593" ht="14.25" customHeight="1">
      <c r="A29593" s="5"/>
      <c r="B29593" s="5"/>
      <c r="C29593" s="5" t="str">
        <f>IFERROR(__xludf.DUMMYFUNCTION("""COMPUTED_VALUE"""),"")</f>
        <v/>
      </c>
      <c r="D29593" s="5">
        <v>0.0</v>
      </c>
    </row>
    <row r="29594" ht="14.25" customHeight="1">
      <c r="A29594" s="5"/>
      <c r="B29594" s="5"/>
      <c r="C29594" s="5" t="str">
        <f>IFERROR(__xludf.DUMMYFUNCTION("""COMPUTED_VALUE"""),"")</f>
        <v/>
      </c>
      <c r="D29594" s="5">
        <v>0.0</v>
      </c>
    </row>
    <row r="29595" ht="14.25" customHeight="1">
      <c r="A29595" s="5"/>
      <c r="B29595" s="5"/>
      <c r="C29595" s="5" t="str">
        <f>IFERROR(__xludf.DUMMYFUNCTION("""COMPUTED_VALUE"""),"")</f>
        <v/>
      </c>
      <c r="D29595" s="5">
        <v>0.0</v>
      </c>
    </row>
    <row r="29596" ht="14.25" customHeight="1">
      <c r="A29596" s="5"/>
      <c r="B29596" s="5"/>
      <c r="C29596" s="5" t="str">
        <f>IFERROR(__xludf.DUMMYFUNCTION("""COMPUTED_VALUE"""),"")</f>
        <v/>
      </c>
      <c r="D29596" s="5">
        <v>0.0</v>
      </c>
    </row>
    <row r="29597" ht="14.25" customHeight="1">
      <c r="A29597" s="5"/>
      <c r="B29597" s="5"/>
      <c r="C29597" s="5" t="str">
        <f>IFERROR(__xludf.DUMMYFUNCTION("""COMPUTED_VALUE"""),"")</f>
        <v/>
      </c>
      <c r="D29597" s="5">
        <v>0.0</v>
      </c>
    </row>
    <row r="29598" ht="14.25" customHeight="1">
      <c r="A29598" s="5"/>
      <c r="B29598" s="5"/>
      <c r="C29598" s="5" t="str">
        <f>IFERROR(__xludf.DUMMYFUNCTION("""COMPUTED_VALUE"""),"")</f>
        <v/>
      </c>
      <c r="D29598" s="5">
        <v>0.0</v>
      </c>
    </row>
    <row r="29599" ht="14.25" customHeight="1">
      <c r="A29599" s="5"/>
      <c r="B29599" s="5"/>
      <c r="C29599" s="5" t="str">
        <f>IFERROR(__xludf.DUMMYFUNCTION("""COMPUTED_VALUE"""),"")</f>
        <v/>
      </c>
      <c r="D29599" s="5">
        <v>0.0</v>
      </c>
    </row>
    <row r="29600" ht="14.25" customHeight="1">
      <c r="A29600" s="5"/>
      <c r="B29600" s="5"/>
      <c r="C29600" s="5" t="str">
        <f>IFERROR(__xludf.DUMMYFUNCTION("""COMPUTED_VALUE"""),"")</f>
        <v/>
      </c>
      <c r="D29600" s="5">
        <v>0.0</v>
      </c>
    </row>
    <row r="29601" ht="14.25" customHeight="1">
      <c r="A29601" s="5"/>
      <c r="B29601" s="5"/>
      <c r="C29601" s="5" t="str">
        <f>IFERROR(__xludf.DUMMYFUNCTION("""COMPUTED_VALUE"""),"")</f>
        <v/>
      </c>
      <c r="D29601" s="5">
        <v>0.0</v>
      </c>
    </row>
    <row r="29602" ht="14.25" customHeight="1">
      <c r="A29602" s="5"/>
      <c r="B29602" s="5"/>
      <c r="C29602" s="5" t="str">
        <f>IFERROR(__xludf.DUMMYFUNCTION("""COMPUTED_VALUE"""),"")</f>
        <v/>
      </c>
      <c r="D29602" s="5">
        <v>0.0</v>
      </c>
    </row>
    <row r="29603" ht="14.25" customHeight="1">
      <c r="A29603" s="5"/>
      <c r="B29603" s="5"/>
      <c r="C29603" s="5" t="str">
        <f>IFERROR(__xludf.DUMMYFUNCTION("""COMPUTED_VALUE"""),"")</f>
        <v/>
      </c>
      <c r="D29603" s="5">
        <v>0.0</v>
      </c>
    </row>
    <row r="29604" ht="14.25" customHeight="1">
      <c r="A29604" s="5"/>
      <c r="B29604" s="5"/>
      <c r="C29604" s="5" t="str">
        <f>IFERROR(__xludf.DUMMYFUNCTION("""COMPUTED_VALUE"""),"")</f>
        <v/>
      </c>
      <c r="D29604" s="5">
        <v>0.0</v>
      </c>
    </row>
    <row r="29605" ht="14.25" customHeight="1">
      <c r="A29605" s="5"/>
      <c r="B29605" s="5"/>
      <c r="C29605" s="5" t="str">
        <f>IFERROR(__xludf.DUMMYFUNCTION("""COMPUTED_VALUE"""),"")</f>
        <v/>
      </c>
      <c r="D29605" s="5">
        <v>0.0</v>
      </c>
    </row>
    <row r="29606" ht="14.25" customHeight="1">
      <c r="A29606" s="5"/>
      <c r="B29606" s="5"/>
      <c r="C29606" s="5" t="str">
        <f>IFERROR(__xludf.DUMMYFUNCTION("""COMPUTED_VALUE"""),"")</f>
        <v/>
      </c>
      <c r="D29606" s="5">
        <v>0.0</v>
      </c>
    </row>
    <row r="29607" ht="14.25" customHeight="1">
      <c r="A29607" s="5"/>
      <c r="B29607" s="5"/>
      <c r="C29607" s="5" t="str">
        <f>IFERROR(__xludf.DUMMYFUNCTION("""COMPUTED_VALUE"""),"")</f>
        <v/>
      </c>
      <c r="D29607" s="5">
        <v>0.0</v>
      </c>
    </row>
    <row r="29608" ht="14.25" customHeight="1">
      <c r="A29608" s="5"/>
      <c r="B29608" s="5"/>
      <c r="C29608" s="5" t="str">
        <f>IFERROR(__xludf.DUMMYFUNCTION("""COMPUTED_VALUE"""),"")</f>
        <v/>
      </c>
      <c r="D29608" s="5">
        <v>0.0</v>
      </c>
    </row>
    <row r="29609" ht="14.25" customHeight="1">
      <c r="A29609" s="5"/>
      <c r="B29609" s="5"/>
      <c r="C29609" s="5" t="str">
        <f>IFERROR(__xludf.DUMMYFUNCTION("""COMPUTED_VALUE"""),"")</f>
        <v/>
      </c>
      <c r="D29609" s="5">
        <v>0.0</v>
      </c>
    </row>
    <row r="29610" ht="14.25" customHeight="1">
      <c r="A29610" s="5"/>
      <c r="B29610" s="5"/>
      <c r="C29610" s="5" t="str">
        <f>IFERROR(__xludf.DUMMYFUNCTION("""COMPUTED_VALUE"""),"")</f>
        <v/>
      </c>
      <c r="D29610" s="5">
        <v>0.0</v>
      </c>
    </row>
    <row r="29611" ht="14.25" customHeight="1">
      <c r="A29611" s="5"/>
      <c r="B29611" s="5"/>
      <c r="C29611" s="5" t="str">
        <f>IFERROR(__xludf.DUMMYFUNCTION("""COMPUTED_VALUE"""),"")</f>
        <v/>
      </c>
      <c r="D29611" s="5">
        <v>0.0</v>
      </c>
    </row>
    <row r="29612" ht="14.25" customHeight="1">
      <c r="A29612" s="5"/>
      <c r="B29612" s="5"/>
      <c r="C29612" s="5" t="str">
        <f>IFERROR(__xludf.DUMMYFUNCTION("""COMPUTED_VALUE"""),"")</f>
        <v/>
      </c>
      <c r="D29612" s="5">
        <v>0.0</v>
      </c>
    </row>
    <row r="29613" ht="14.25" customHeight="1">
      <c r="A29613" s="5"/>
      <c r="B29613" s="5"/>
      <c r="C29613" s="5" t="str">
        <f>IFERROR(__xludf.DUMMYFUNCTION("""COMPUTED_VALUE"""),"")</f>
        <v/>
      </c>
      <c r="D29613" s="5">
        <v>0.0</v>
      </c>
    </row>
    <row r="29614" ht="14.25" customHeight="1">
      <c r="A29614" s="5"/>
      <c r="B29614" s="5"/>
      <c r="C29614" s="5" t="str">
        <f>IFERROR(__xludf.DUMMYFUNCTION("""COMPUTED_VALUE"""),"")</f>
        <v/>
      </c>
      <c r="D29614" s="5">
        <v>0.0</v>
      </c>
    </row>
    <row r="29615" ht="14.25" customHeight="1">
      <c r="A29615" s="5"/>
      <c r="B29615" s="5"/>
      <c r="C29615" s="5" t="str">
        <f>IFERROR(__xludf.DUMMYFUNCTION("""COMPUTED_VALUE"""),"")</f>
        <v/>
      </c>
      <c r="D29615" s="5">
        <v>0.0</v>
      </c>
    </row>
    <row r="29616" ht="14.25" customHeight="1">
      <c r="A29616" s="5"/>
      <c r="B29616" s="5"/>
      <c r="C29616" s="5" t="str">
        <f>IFERROR(__xludf.DUMMYFUNCTION("""COMPUTED_VALUE"""),"")</f>
        <v/>
      </c>
      <c r="D29616" s="5">
        <v>0.0</v>
      </c>
    </row>
    <row r="29617" ht="14.25" customHeight="1">
      <c r="A29617" s="5"/>
      <c r="B29617" s="5"/>
      <c r="C29617" s="5" t="str">
        <f>IFERROR(__xludf.DUMMYFUNCTION("""COMPUTED_VALUE"""),"")</f>
        <v/>
      </c>
      <c r="D29617" s="5">
        <v>0.0</v>
      </c>
    </row>
    <row r="29618" ht="14.25" customHeight="1">
      <c r="A29618" s="5"/>
      <c r="B29618" s="5"/>
      <c r="C29618" s="5" t="str">
        <f>IFERROR(__xludf.DUMMYFUNCTION("""COMPUTED_VALUE"""),"")</f>
        <v/>
      </c>
      <c r="D29618" s="5">
        <v>0.0</v>
      </c>
    </row>
    <row r="29619" ht="14.25" customHeight="1">
      <c r="A29619" s="5"/>
      <c r="B29619" s="5"/>
      <c r="C29619" s="5" t="str">
        <f>IFERROR(__xludf.DUMMYFUNCTION("""COMPUTED_VALUE"""),"")</f>
        <v/>
      </c>
      <c r="D29619" s="5">
        <v>0.0</v>
      </c>
    </row>
    <row r="29620" ht="14.25" customHeight="1">
      <c r="A29620" s="5"/>
      <c r="B29620" s="5"/>
      <c r="C29620" s="5" t="str">
        <f>IFERROR(__xludf.DUMMYFUNCTION("""COMPUTED_VALUE"""),"")</f>
        <v/>
      </c>
      <c r="D29620" s="5">
        <v>0.0</v>
      </c>
    </row>
    <row r="29621" ht="14.25" customHeight="1">
      <c r="A29621" s="5"/>
      <c r="B29621" s="5"/>
      <c r="C29621" s="5" t="str">
        <f>IFERROR(__xludf.DUMMYFUNCTION("""COMPUTED_VALUE"""),"")</f>
        <v/>
      </c>
      <c r="D29621" s="5">
        <v>0.0</v>
      </c>
    </row>
    <row r="29622" ht="14.25" customHeight="1">
      <c r="A29622" s="5"/>
      <c r="B29622" s="5"/>
      <c r="C29622" s="5" t="str">
        <f>IFERROR(__xludf.DUMMYFUNCTION("""COMPUTED_VALUE"""),"")</f>
        <v/>
      </c>
      <c r="D29622" s="5">
        <v>0.0</v>
      </c>
    </row>
    <row r="29623" ht="14.25" customHeight="1">
      <c r="A29623" s="5"/>
      <c r="B29623" s="5"/>
      <c r="C29623" s="5" t="str">
        <f>IFERROR(__xludf.DUMMYFUNCTION("""COMPUTED_VALUE"""),"")</f>
        <v/>
      </c>
      <c r="D29623" s="5">
        <v>0.0</v>
      </c>
    </row>
    <row r="29624" ht="14.25" customHeight="1">
      <c r="A29624" s="5"/>
      <c r="B29624" s="5"/>
      <c r="C29624" s="5" t="str">
        <f>IFERROR(__xludf.DUMMYFUNCTION("""COMPUTED_VALUE"""),"")</f>
        <v/>
      </c>
      <c r="D29624" s="5">
        <v>0.0</v>
      </c>
    </row>
    <row r="29625" ht="14.25" customHeight="1">
      <c r="A29625" s="5"/>
      <c r="B29625" s="5"/>
      <c r="C29625" s="5" t="str">
        <f>IFERROR(__xludf.DUMMYFUNCTION("""COMPUTED_VALUE"""),"")</f>
        <v/>
      </c>
      <c r="D29625" s="5">
        <v>0.0</v>
      </c>
    </row>
    <row r="29626" ht="14.25" customHeight="1">
      <c r="A29626" s="5"/>
      <c r="B29626" s="5"/>
      <c r="C29626" s="5" t="str">
        <f>IFERROR(__xludf.DUMMYFUNCTION("""COMPUTED_VALUE"""),"")</f>
        <v/>
      </c>
      <c r="D29626" s="5">
        <v>0.0</v>
      </c>
    </row>
    <row r="29627" ht="14.25" customHeight="1">
      <c r="A29627" s="5"/>
      <c r="B29627" s="5"/>
      <c r="C29627" s="5" t="str">
        <f>IFERROR(__xludf.DUMMYFUNCTION("""COMPUTED_VALUE"""),"")</f>
        <v/>
      </c>
      <c r="D29627" s="5">
        <v>0.0</v>
      </c>
    </row>
    <row r="29628" ht="14.25" customHeight="1">
      <c r="A29628" s="5"/>
      <c r="B29628" s="5"/>
      <c r="C29628" s="5" t="str">
        <f>IFERROR(__xludf.DUMMYFUNCTION("""COMPUTED_VALUE"""),"")</f>
        <v/>
      </c>
      <c r="D29628" s="5">
        <v>0.0</v>
      </c>
    </row>
    <row r="29629" ht="14.25" customHeight="1">
      <c r="A29629" s="5"/>
      <c r="B29629" s="5"/>
      <c r="C29629" s="5" t="str">
        <f>IFERROR(__xludf.DUMMYFUNCTION("""COMPUTED_VALUE"""),"")</f>
        <v/>
      </c>
      <c r="D29629" s="5">
        <v>0.0</v>
      </c>
    </row>
    <row r="29630" ht="14.25" customHeight="1">
      <c r="A29630" s="5"/>
      <c r="B29630" s="5"/>
      <c r="C29630" s="5" t="str">
        <f>IFERROR(__xludf.DUMMYFUNCTION("""COMPUTED_VALUE"""),"")</f>
        <v/>
      </c>
      <c r="D29630" s="5">
        <v>0.0</v>
      </c>
    </row>
    <row r="29631" ht="14.25" customHeight="1">
      <c r="A29631" s="5"/>
      <c r="B29631" s="5"/>
      <c r="C29631" s="5" t="str">
        <f>IFERROR(__xludf.DUMMYFUNCTION("""COMPUTED_VALUE"""),"")</f>
        <v/>
      </c>
      <c r="D29631" s="5">
        <v>0.0</v>
      </c>
    </row>
    <row r="29632" ht="14.25" customHeight="1">
      <c r="A29632" s="5"/>
      <c r="B29632" s="5"/>
      <c r="C29632" s="5" t="str">
        <f>IFERROR(__xludf.DUMMYFUNCTION("""COMPUTED_VALUE"""),"")</f>
        <v/>
      </c>
      <c r="D29632" s="5">
        <v>0.0</v>
      </c>
    </row>
    <row r="29633" ht="14.25" customHeight="1">
      <c r="A29633" s="5"/>
      <c r="B29633" s="5"/>
      <c r="C29633" s="5" t="str">
        <f>IFERROR(__xludf.DUMMYFUNCTION("""COMPUTED_VALUE"""),"")</f>
        <v/>
      </c>
      <c r="D29633" s="5">
        <v>0.0</v>
      </c>
    </row>
    <row r="29634" ht="14.25" customHeight="1">
      <c r="A29634" s="5"/>
      <c r="B29634" s="5"/>
      <c r="C29634" s="5" t="str">
        <f>IFERROR(__xludf.DUMMYFUNCTION("""COMPUTED_VALUE"""),"")</f>
        <v/>
      </c>
      <c r="D29634" s="5">
        <v>0.0</v>
      </c>
    </row>
    <row r="29635" ht="14.25" customHeight="1">
      <c r="A29635" s="5"/>
      <c r="B29635" s="5"/>
      <c r="C29635" s="5" t="str">
        <f>IFERROR(__xludf.DUMMYFUNCTION("""COMPUTED_VALUE"""),"")</f>
        <v/>
      </c>
      <c r="D29635" s="5">
        <v>0.0</v>
      </c>
    </row>
    <row r="29636" ht="14.25" customHeight="1">
      <c r="A29636" s="5"/>
      <c r="B29636" s="5"/>
      <c r="C29636" s="5" t="str">
        <f>IFERROR(__xludf.DUMMYFUNCTION("""COMPUTED_VALUE"""),"")</f>
        <v/>
      </c>
      <c r="D29636" s="5">
        <v>0.0</v>
      </c>
    </row>
    <row r="29637" ht="14.25" customHeight="1">
      <c r="A29637" s="5"/>
      <c r="B29637" s="5"/>
      <c r="C29637" s="5" t="str">
        <f>IFERROR(__xludf.DUMMYFUNCTION("""COMPUTED_VALUE"""),"")</f>
        <v/>
      </c>
      <c r="D29637" s="5">
        <v>0.0</v>
      </c>
    </row>
    <row r="29638" ht="14.25" customHeight="1">
      <c r="A29638" s="5"/>
      <c r="B29638" s="5"/>
      <c r="C29638" s="5" t="str">
        <f>IFERROR(__xludf.DUMMYFUNCTION("""COMPUTED_VALUE"""),"")</f>
        <v/>
      </c>
      <c r="D29638" s="5">
        <v>0.0</v>
      </c>
    </row>
    <row r="29639" ht="14.25" customHeight="1">
      <c r="A29639" s="5"/>
      <c r="B29639" s="5"/>
      <c r="C29639" s="5" t="str">
        <f>IFERROR(__xludf.DUMMYFUNCTION("""COMPUTED_VALUE"""),"")</f>
        <v/>
      </c>
      <c r="D29639" s="5">
        <v>0.0</v>
      </c>
    </row>
    <row r="29640" ht="14.25" customHeight="1">
      <c r="A29640" s="5"/>
      <c r="B29640" s="5"/>
      <c r="C29640" s="5" t="str">
        <f>IFERROR(__xludf.DUMMYFUNCTION("""COMPUTED_VALUE"""),"")</f>
        <v/>
      </c>
      <c r="D29640" s="5">
        <v>0.0</v>
      </c>
    </row>
    <row r="29641" ht="14.25" customHeight="1">
      <c r="A29641" s="5"/>
      <c r="B29641" s="5"/>
      <c r="C29641" s="5" t="str">
        <f>IFERROR(__xludf.DUMMYFUNCTION("""COMPUTED_VALUE"""),"")</f>
        <v/>
      </c>
      <c r="D29641" s="5">
        <v>0.0</v>
      </c>
    </row>
    <row r="29642" ht="14.25" customHeight="1">
      <c r="A29642" s="5"/>
      <c r="B29642" s="5"/>
      <c r="C29642" s="5" t="str">
        <f>IFERROR(__xludf.DUMMYFUNCTION("""COMPUTED_VALUE"""),"")</f>
        <v/>
      </c>
      <c r="D29642" s="5">
        <v>0.0</v>
      </c>
    </row>
    <row r="29643" ht="14.25" customHeight="1">
      <c r="A29643" s="5"/>
      <c r="B29643" s="5"/>
      <c r="C29643" s="5" t="str">
        <f>IFERROR(__xludf.DUMMYFUNCTION("""COMPUTED_VALUE"""),"")</f>
        <v/>
      </c>
      <c r="D29643" s="5">
        <v>0.0</v>
      </c>
    </row>
    <row r="29644" ht="14.25" customHeight="1">
      <c r="A29644" s="5"/>
      <c r="B29644" s="5"/>
      <c r="C29644" s="5" t="str">
        <f>IFERROR(__xludf.DUMMYFUNCTION("""COMPUTED_VALUE"""),"")</f>
        <v/>
      </c>
      <c r="D29644" s="5">
        <v>0.0</v>
      </c>
    </row>
    <row r="29645" ht="14.25" customHeight="1">
      <c r="A29645" s="5"/>
      <c r="B29645" s="5"/>
      <c r="C29645" s="5" t="str">
        <f>IFERROR(__xludf.DUMMYFUNCTION("""COMPUTED_VALUE"""),"")</f>
        <v/>
      </c>
      <c r="D29645" s="5">
        <v>0.0</v>
      </c>
    </row>
    <row r="29646" ht="14.25" customHeight="1">
      <c r="A29646" s="5"/>
      <c r="B29646" s="5"/>
      <c r="C29646" s="5" t="str">
        <f>IFERROR(__xludf.DUMMYFUNCTION("""COMPUTED_VALUE"""),"")</f>
        <v/>
      </c>
      <c r="D29646" s="5">
        <v>0.0</v>
      </c>
    </row>
    <row r="29647" ht="14.25" customHeight="1">
      <c r="A29647" s="5"/>
      <c r="B29647" s="5"/>
      <c r="C29647" s="5" t="str">
        <f>IFERROR(__xludf.DUMMYFUNCTION("""COMPUTED_VALUE"""),"")</f>
        <v/>
      </c>
      <c r="D29647" s="5">
        <v>0.0</v>
      </c>
    </row>
    <row r="29648" ht="14.25" customHeight="1">
      <c r="A29648" s="5"/>
      <c r="B29648" s="5"/>
      <c r="C29648" s="5" t="str">
        <f>IFERROR(__xludf.DUMMYFUNCTION("""COMPUTED_VALUE"""),"")</f>
        <v/>
      </c>
      <c r="D29648" s="5">
        <v>0.0</v>
      </c>
    </row>
    <row r="29649" ht="14.25" customHeight="1">
      <c r="A29649" s="5"/>
      <c r="B29649" s="5"/>
      <c r="C29649" s="5" t="str">
        <f>IFERROR(__xludf.DUMMYFUNCTION("""COMPUTED_VALUE"""),"")</f>
        <v/>
      </c>
      <c r="D29649" s="5">
        <v>0.0</v>
      </c>
    </row>
    <row r="29650" ht="14.25" customHeight="1">
      <c r="A29650" s="5"/>
      <c r="B29650" s="5"/>
      <c r="C29650" s="5" t="str">
        <f>IFERROR(__xludf.DUMMYFUNCTION("""COMPUTED_VALUE"""),"")</f>
        <v/>
      </c>
      <c r="D29650" s="5">
        <v>0.0</v>
      </c>
    </row>
    <row r="29651" ht="14.25" customHeight="1">
      <c r="A29651" s="5"/>
      <c r="B29651" s="5"/>
      <c r="C29651" s="5" t="str">
        <f>IFERROR(__xludf.DUMMYFUNCTION("""COMPUTED_VALUE"""),"")</f>
        <v/>
      </c>
      <c r="D29651" s="5">
        <v>0.0</v>
      </c>
    </row>
    <row r="29652" ht="14.25" customHeight="1">
      <c r="A29652" s="5"/>
      <c r="B29652" s="5"/>
      <c r="C29652" s="5" t="str">
        <f>IFERROR(__xludf.DUMMYFUNCTION("""COMPUTED_VALUE"""),"")</f>
        <v/>
      </c>
      <c r="D29652" s="5">
        <v>0.0</v>
      </c>
    </row>
    <row r="29653" ht="14.25" customHeight="1">
      <c r="A29653" s="5"/>
      <c r="B29653" s="5"/>
      <c r="C29653" s="5" t="str">
        <f>IFERROR(__xludf.DUMMYFUNCTION("""COMPUTED_VALUE"""),"")</f>
        <v/>
      </c>
      <c r="D29653" s="5">
        <v>0.0</v>
      </c>
    </row>
    <row r="29654" ht="14.25" customHeight="1">
      <c r="A29654" s="5"/>
      <c r="B29654" s="5"/>
      <c r="C29654" s="5" t="str">
        <f>IFERROR(__xludf.DUMMYFUNCTION("""COMPUTED_VALUE"""),"")</f>
        <v/>
      </c>
      <c r="D29654" s="5">
        <v>0.0</v>
      </c>
    </row>
    <row r="29655" ht="14.25" customHeight="1">
      <c r="A29655" s="5"/>
      <c r="B29655" s="5"/>
      <c r="C29655" s="5" t="str">
        <f>IFERROR(__xludf.DUMMYFUNCTION("""COMPUTED_VALUE"""),"")</f>
        <v/>
      </c>
      <c r="D29655" s="5">
        <v>0.0</v>
      </c>
    </row>
    <row r="29656" ht="14.25" customHeight="1">
      <c r="A29656" s="5"/>
      <c r="B29656" s="5"/>
      <c r="C29656" s="5" t="str">
        <f>IFERROR(__xludf.DUMMYFUNCTION("""COMPUTED_VALUE"""),"")</f>
        <v/>
      </c>
      <c r="D29656" s="5">
        <v>0.0</v>
      </c>
    </row>
    <row r="29657" ht="14.25" customHeight="1">
      <c r="A29657" s="5"/>
      <c r="B29657" s="5"/>
      <c r="C29657" s="5" t="str">
        <f>IFERROR(__xludf.DUMMYFUNCTION("""COMPUTED_VALUE"""),"")</f>
        <v/>
      </c>
      <c r="D29657" s="5">
        <v>0.0</v>
      </c>
    </row>
    <row r="29658" ht="14.25" customHeight="1">
      <c r="A29658" s="5"/>
      <c r="B29658" s="5"/>
      <c r="C29658" s="5" t="str">
        <f>IFERROR(__xludf.DUMMYFUNCTION("""COMPUTED_VALUE"""),"")</f>
        <v/>
      </c>
      <c r="D29658" s="5">
        <v>0.0</v>
      </c>
    </row>
    <row r="29659" ht="14.25" customHeight="1">
      <c r="A29659" s="5"/>
      <c r="B29659" s="5"/>
      <c r="C29659" s="5" t="str">
        <f>IFERROR(__xludf.DUMMYFUNCTION("""COMPUTED_VALUE"""),"")</f>
        <v/>
      </c>
      <c r="D29659" s="5">
        <v>0.0</v>
      </c>
    </row>
    <row r="29660" ht="14.25" customHeight="1">
      <c r="A29660" s="5"/>
      <c r="B29660" s="5"/>
      <c r="C29660" s="5" t="str">
        <f>IFERROR(__xludf.DUMMYFUNCTION("""COMPUTED_VALUE"""),"")</f>
        <v/>
      </c>
      <c r="D29660" s="5">
        <v>0.0</v>
      </c>
    </row>
    <row r="29661" ht="14.25" customHeight="1">
      <c r="A29661" s="5"/>
      <c r="B29661" s="5"/>
      <c r="C29661" s="5" t="str">
        <f>IFERROR(__xludf.DUMMYFUNCTION("""COMPUTED_VALUE"""),"")</f>
        <v/>
      </c>
      <c r="D29661" s="5">
        <v>0.0</v>
      </c>
    </row>
    <row r="29662" ht="14.25" customHeight="1">
      <c r="A29662" s="5"/>
      <c r="B29662" s="5"/>
      <c r="C29662" s="5" t="str">
        <f>IFERROR(__xludf.DUMMYFUNCTION("""COMPUTED_VALUE"""),"")</f>
        <v/>
      </c>
      <c r="D29662" s="5">
        <v>0.0</v>
      </c>
    </row>
    <row r="29663" ht="14.25" customHeight="1">
      <c r="A29663" s="5"/>
      <c r="B29663" s="5"/>
      <c r="C29663" s="5" t="str">
        <f>IFERROR(__xludf.DUMMYFUNCTION("""COMPUTED_VALUE"""),"")</f>
        <v/>
      </c>
      <c r="D29663" s="5">
        <v>0.0</v>
      </c>
    </row>
    <row r="29664" ht="14.25" customHeight="1">
      <c r="A29664" s="5"/>
      <c r="B29664" s="5"/>
      <c r="C29664" s="5" t="str">
        <f>IFERROR(__xludf.DUMMYFUNCTION("""COMPUTED_VALUE"""),"")</f>
        <v/>
      </c>
      <c r="D29664" s="5">
        <v>0.0</v>
      </c>
    </row>
    <row r="29665" ht="14.25" customHeight="1">
      <c r="A29665" s="5"/>
      <c r="B29665" s="5"/>
      <c r="C29665" s="5" t="str">
        <f>IFERROR(__xludf.DUMMYFUNCTION("""COMPUTED_VALUE"""),"")</f>
        <v/>
      </c>
      <c r="D29665" s="5">
        <v>0.0</v>
      </c>
    </row>
    <row r="29666" ht="14.25" customHeight="1">
      <c r="A29666" s="5"/>
      <c r="B29666" s="5"/>
      <c r="C29666" s="5" t="str">
        <f>IFERROR(__xludf.DUMMYFUNCTION("""COMPUTED_VALUE"""),"")</f>
        <v/>
      </c>
      <c r="D29666" s="5">
        <v>0.0</v>
      </c>
    </row>
    <row r="29667" ht="14.25" customHeight="1">
      <c r="A29667" s="5"/>
      <c r="B29667" s="5"/>
      <c r="C29667" s="5" t="str">
        <f>IFERROR(__xludf.DUMMYFUNCTION("""COMPUTED_VALUE"""),"")</f>
        <v/>
      </c>
      <c r="D29667" s="5">
        <v>0.0</v>
      </c>
    </row>
    <row r="29668" ht="14.25" customHeight="1">
      <c r="A29668" s="5"/>
      <c r="B29668" s="5"/>
      <c r="C29668" s="5" t="str">
        <f>IFERROR(__xludf.DUMMYFUNCTION("""COMPUTED_VALUE"""),"")</f>
        <v/>
      </c>
      <c r="D29668" s="5">
        <v>0.0</v>
      </c>
    </row>
    <row r="29669" ht="14.25" customHeight="1">
      <c r="A29669" s="5"/>
      <c r="B29669" s="5"/>
      <c r="C29669" s="5" t="str">
        <f>IFERROR(__xludf.DUMMYFUNCTION("""COMPUTED_VALUE"""),"")</f>
        <v/>
      </c>
      <c r="D29669" s="5">
        <v>0.0</v>
      </c>
    </row>
    <row r="29670" ht="14.25" customHeight="1">
      <c r="A29670" s="5"/>
      <c r="B29670" s="5"/>
      <c r="C29670" s="5" t="str">
        <f>IFERROR(__xludf.DUMMYFUNCTION("""COMPUTED_VALUE"""),"")</f>
        <v/>
      </c>
      <c r="D29670" s="5">
        <v>0.0</v>
      </c>
    </row>
    <row r="29671" ht="14.25" customHeight="1">
      <c r="A29671" s="5"/>
      <c r="B29671" s="5"/>
      <c r="C29671" s="5" t="str">
        <f>IFERROR(__xludf.DUMMYFUNCTION("""COMPUTED_VALUE"""),"")</f>
        <v/>
      </c>
      <c r="D29671" s="5">
        <v>0.0</v>
      </c>
    </row>
    <row r="29672" ht="14.25" customHeight="1">
      <c r="A29672" s="5"/>
      <c r="B29672" s="5"/>
      <c r="C29672" s="5" t="str">
        <f>IFERROR(__xludf.DUMMYFUNCTION("""COMPUTED_VALUE"""),"")</f>
        <v/>
      </c>
      <c r="D29672" s="5">
        <v>0.0</v>
      </c>
    </row>
    <row r="29673" ht="14.25" customHeight="1">
      <c r="A29673" s="5"/>
      <c r="B29673" s="5"/>
      <c r="C29673" s="5" t="str">
        <f>IFERROR(__xludf.DUMMYFUNCTION("""COMPUTED_VALUE"""),"")</f>
        <v/>
      </c>
      <c r="D29673" s="5">
        <v>0.0</v>
      </c>
    </row>
    <row r="29674" ht="14.25" customHeight="1">
      <c r="A29674" s="5"/>
      <c r="B29674" s="5"/>
      <c r="C29674" s="5" t="str">
        <f>IFERROR(__xludf.DUMMYFUNCTION("""COMPUTED_VALUE"""),"")</f>
        <v/>
      </c>
      <c r="D29674" s="5">
        <v>0.0</v>
      </c>
    </row>
    <row r="29675" ht="14.25" customHeight="1">
      <c r="A29675" s="5"/>
      <c r="B29675" s="5"/>
      <c r="C29675" s="5" t="str">
        <f>IFERROR(__xludf.DUMMYFUNCTION("""COMPUTED_VALUE"""),"")</f>
        <v/>
      </c>
      <c r="D29675" s="5">
        <v>0.0</v>
      </c>
    </row>
    <row r="29676" ht="14.25" customHeight="1">
      <c r="A29676" s="5"/>
      <c r="B29676" s="5"/>
      <c r="C29676" s="5" t="str">
        <f>IFERROR(__xludf.DUMMYFUNCTION("""COMPUTED_VALUE"""),"")</f>
        <v/>
      </c>
      <c r="D29676" s="5">
        <v>0.0</v>
      </c>
    </row>
    <row r="29677" ht="14.25" customHeight="1">
      <c r="A29677" s="5"/>
      <c r="B29677" s="5"/>
      <c r="C29677" s="5" t="str">
        <f>IFERROR(__xludf.DUMMYFUNCTION("""COMPUTED_VALUE"""),"")</f>
        <v/>
      </c>
      <c r="D29677" s="5">
        <v>0.0</v>
      </c>
    </row>
    <row r="29678" ht="14.25" customHeight="1">
      <c r="A29678" s="5"/>
      <c r="B29678" s="5"/>
      <c r="C29678" s="5" t="str">
        <f>IFERROR(__xludf.DUMMYFUNCTION("""COMPUTED_VALUE"""),"")</f>
        <v/>
      </c>
      <c r="D29678" s="5">
        <v>0.0</v>
      </c>
    </row>
    <row r="29679" ht="14.25" customHeight="1">
      <c r="A29679" s="5"/>
      <c r="B29679" s="5"/>
      <c r="C29679" s="5" t="str">
        <f>IFERROR(__xludf.DUMMYFUNCTION("""COMPUTED_VALUE"""),"")</f>
        <v/>
      </c>
      <c r="D29679" s="5">
        <v>0.0</v>
      </c>
    </row>
    <row r="29680" ht="14.25" customHeight="1">
      <c r="A29680" s="5"/>
      <c r="B29680" s="5"/>
      <c r="C29680" s="5" t="str">
        <f>IFERROR(__xludf.DUMMYFUNCTION("""COMPUTED_VALUE"""),"")</f>
        <v/>
      </c>
      <c r="D29680" s="5">
        <v>0.0</v>
      </c>
    </row>
    <row r="29681" ht="14.25" customHeight="1">
      <c r="A29681" s="5"/>
      <c r="B29681" s="5"/>
      <c r="C29681" s="5" t="str">
        <f>IFERROR(__xludf.DUMMYFUNCTION("""COMPUTED_VALUE"""),"")</f>
        <v/>
      </c>
      <c r="D29681" s="5">
        <v>0.0</v>
      </c>
    </row>
    <row r="29682" ht="14.25" customHeight="1">
      <c r="A29682" s="5"/>
      <c r="B29682" s="5"/>
      <c r="C29682" s="5" t="str">
        <f>IFERROR(__xludf.DUMMYFUNCTION("""COMPUTED_VALUE"""),"")</f>
        <v/>
      </c>
      <c r="D29682" s="5">
        <v>0.0</v>
      </c>
    </row>
    <row r="29683" ht="14.25" customHeight="1">
      <c r="A29683" s="5"/>
      <c r="B29683" s="5"/>
      <c r="C29683" s="5" t="str">
        <f>IFERROR(__xludf.DUMMYFUNCTION("""COMPUTED_VALUE"""),"")</f>
        <v/>
      </c>
      <c r="D29683" s="5">
        <v>0.0</v>
      </c>
    </row>
    <row r="29684" ht="14.25" customHeight="1">
      <c r="A29684" s="5"/>
      <c r="B29684" s="5"/>
      <c r="C29684" s="5" t="str">
        <f>IFERROR(__xludf.DUMMYFUNCTION("""COMPUTED_VALUE"""),"")</f>
        <v/>
      </c>
      <c r="D29684" s="5">
        <v>0.0</v>
      </c>
    </row>
    <row r="29685" ht="14.25" customHeight="1">
      <c r="A29685" s="5"/>
      <c r="B29685" s="5"/>
      <c r="C29685" s="5" t="str">
        <f>IFERROR(__xludf.DUMMYFUNCTION("""COMPUTED_VALUE"""),"")</f>
        <v/>
      </c>
      <c r="D29685" s="5">
        <v>0.0</v>
      </c>
    </row>
    <row r="29686" ht="14.25" customHeight="1">
      <c r="A29686" s="5"/>
      <c r="B29686" s="5"/>
      <c r="C29686" s="5" t="str">
        <f>IFERROR(__xludf.DUMMYFUNCTION("""COMPUTED_VALUE"""),"")</f>
        <v/>
      </c>
      <c r="D29686" s="5">
        <v>0.0</v>
      </c>
    </row>
    <row r="29687" ht="14.25" customHeight="1">
      <c r="A29687" s="5"/>
      <c r="B29687" s="5"/>
      <c r="C29687" s="5" t="str">
        <f>IFERROR(__xludf.DUMMYFUNCTION("""COMPUTED_VALUE"""),"")</f>
        <v/>
      </c>
      <c r="D29687" s="5">
        <v>0.0</v>
      </c>
    </row>
    <row r="29688" ht="14.25" customHeight="1">
      <c r="A29688" s="5"/>
      <c r="B29688" s="5"/>
      <c r="C29688" s="5" t="str">
        <f>IFERROR(__xludf.DUMMYFUNCTION("""COMPUTED_VALUE"""),"")</f>
        <v/>
      </c>
      <c r="D29688" s="5">
        <v>0.0</v>
      </c>
    </row>
    <row r="29689" ht="14.25" customHeight="1">
      <c r="A29689" s="5"/>
      <c r="B29689" s="5"/>
      <c r="C29689" s="5" t="str">
        <f>IFERROR(__xludf.DUMMYFUNCTION("""COMPUTED_VALUE"""),"")</f>
        <v/>
      </c>
      <c r="D29689" s="5">
        <v>0.0</v>
      </c>
    </row>
    <row r="29690" ht="14.25" customHeight="1">
      <c r="A29690" s="5"/>
      <c r="B29690" s="5"/>
      <c r="C29690" s="5" t="str">
        <f>IFERROR(__xludf.DUMMYFUNCTION("""COMPUTED_VALUE"""),"")</f>
        <v/>
      </c>
      <c r="D29690" s="5">
        <v>0.0</v>
      </c>
    </row>
    <row r="29691" ht="14.25" customHeight="1">
      <c r="A29691" s="5"/>
      <c r="B29691" s="5"/>
      <c r="C29691" s="5" t="str">
        <f>IFERROR(__xludf.DUMMYFUNCTION("""COMPUTED_VALUE"""),"")</f>
        <v/>
      </c>
      <c r="D29691" s="5">
        <v>0.0</v>
      </c>
    </row>
    <row r="29692" ht="14.25" customHeight="1">
      <c r="A29692" s="5"/>
      <c r="B29692" s="5"/>
      <c r="C29692" s="5" t="str">
        <f>IFERROR(__xludf.DUMMYFUNCTION("""COMPUTED_VALUE"""),"")</f>
        <v/>
      </c>
      <c r="D29692" s="5">
        <v>0.0</v>
      </c>
    </row>
    <row r="29693" ht="14.25" customHeight="1">
      <c r="A29693" s="5"/>
      <c r="B29693" s="5"/>
      <c r="C29693" s="5" t="str">
        <f>IFERROR(__xludf.DUMMYFUNCTION("""COMPUTED_VALUE"""),"")</f>
        <v/>
      </c>
      <c r="D29693" s="5">
        <v>0.0</v>
      </c>
    </row>
    <row r="29694" ht="14.25" customHeight="1">
      <c r="A29694" s="5"/>
      <c r="B29694" s="5"/>
      <c r="C29694" s="5" t="str">
        <f>IFERROR(__xludf.DUMMYFUNCTION("""COMPUTED_VALUE"""),"")</f>
        <v/>
      </c>
      <c r="D29694" s="5">
        <v>0.0</v>
      </c>
    </row>
    <row r="29695" ht="14.25" customHeight="1">
      <c r="A29695" s="5"/>
      <c r="B29695" s="5"/>
      <c r="C29695" s="5" t="str">
        <f>IFERROR(__xludf.DUMMYFUNCTION("""COMPUTED_VALUE"""),"")</f>
        <v/>
      </c>
      <c r="D29695" s="5">
        <v>0.0</v>
      </c>
    </row>
    <row r="29696" ht="14.25" customHeight="1">
      <c r="A29696" s="5"/>
      <c r="B29696" s="5"/>
      <c r="C29696" s="5" t="str">
        <f>IFERROR(__xludf.DUMMYFUNCTION("""COMPUTED_VALUE"""),"")</f>
        <v/>
      </c>
      <c r="D29696" s="5">
        <v>0.0</v>
      </c>
    </row>
    <row r="29697" ht="14.25" customHeight="1">
      <c r="A29697" s="5"/>
      <c r="B29697" s="5"/>
      <c r="C29697" s="5" t="str">
        <f>IFERROR(__xludf.DUMMYFUNCTION("""COMPUTED_VALUE"""),"")</f>
        <v/>
      </c>
      <c r="D29697" s="5">
        <v>0.0</v>
      </c>
    </row>
    <row r="29698" ht="14.25" customHeight="1">
      <c r="A29698" s="5"/>
      <c r="B29698" s="5"/>
      <c r="C29698" s="5" t="str">
        <f>IFERROR(__xludf.DUMMYFUNCTION("""COMPUTED_VALUE"""),"")</f>
        <v/>
      </c>
      <c r="D29698" s="5">
        <v>0.0</v>
      </c>
    </row>
    <row r="29699" ht="14.25" customHeight="1">
      <c r="A29699" s="5"/>
      <c r="B29699" s="5"/>
      <c r="C29699" s="5" t="str">
        <f>IFERROR(__xludf.DUMMYFUNCTION("""COMPUTED_VALUE"""),"")</f>
        <v/>
      </c>
      <c r="D29699" s="5">
        <v>0.0</v>
      </c>
    </row>
    <row r="29700" ht="14.25" customHeight="1">
      <c r="A29700" s="5"/>
      <c r="B29700" s="5"/>
      <c r="C29700" s="5" t="str">
        <f>IFERROR(__xludf.DUMMYFUNCTION("""COMPUTED_VALUE"""),"")</f>
        <v/>
      </c>
      <c r="D29700" s="5">
        <v>0.0</v>
      </c>
    </row>
    <row r="29701" ht="14.25" customHeight="1">
      <c r="A29701" s="5"/>
      <c r="B29701" s="5"/>
      <c r="C29701" s="5" t="str">
        <f>IFERROR(__xludf.DUMMYFUNCTION("""COMPUTED_VALUE"""),"")</f>
        <v/>
      </c>
      <c r="D29701" s="5">
        <v>0.0</v>
      </c>
    </row>
    <row r="29702" ht="14.25" customHeight="1">
      <c r="A29702" s="5"/>
      <c r="B29702" s="5"/>
      <c r="C29702" s="5" t="str">
        <f>IFERROR(__xludf.DUMMYFUNCTION("""COMPUTED_VALUE"""),"")</f>
        <v/>
      </c>
      <c r="D29702" s="5">
        <v>0.0</v>
      </c>
    </row>
    <row r="29703" ht="14.25" customHeight="1">
      <c r="A29703" s="5"/>
      <c r="B29703" s="5"/>
      <c r="C29703" s="5" t="str">
        <f>IFERROR(__xludf.DUMMYFUNCTION("""COMPUTED_VALUE"""),"")</f>
        <v/>
      </c>
      <c r="D29703" s="5">
        <v>0.0</v>
      </c>
    </row>
    <row r="29704" ht="14.25" customHeight="1">
      <c r="A29704" s="5"/>
      <c r="B29704" s="5"/>
      <c r="C29704" s="5" t="str">
        <f>IFERROR(__xludf.DUMMYFUNCTION("""COMPUTED_VALUE"""),"")</f>
        <v/>
      </c>
      <c r="D29704" s="5">
        <v>0.0</v>
      </c>
    </row>
    <row r="29705" ht="14.25" customHeight="1">
      <c r="A29705" s="5"/>
      <c r="B29705" s="5"/>
      <c r="C29705" s="5" t="str">
        <f>IFERROR(__xludf.DUMMYFUNCTION("""COMPUTED_VALUE"""),"")</f>
        <v/>
      </c>
      <c r="D29705" s="5">
        <v>0.0</v>
      </c>
    </row>
    <row r="29706" ht="14.25" customHeight="1">
      <c r="A29706" s="5"/>
      <c r="B29706" s="5"/>
      <c r="C29706" s="5" t="str">
        <f>IFERROR(__xludf.DUMMYFUNCTION("""COMPUTED_VALUE"""),"")</f>
        <v/>
      </c>
      <c r="D29706" s="5">
        <v>0.0</v>
      </c>
    </row>
    <row r="29707" ht="14.25" customHeight="1">
      <c r="A29707" s="5"/>
      <c r="B29707" s="5"/>
      <c r="C29707" s="5" t="str">
        <f>IFERROR(__xludf.DUMMYFUNCTION("""COMPUTED_VALUE"""),"")</f>
        <v/>
      </c>
      <c r="D29707" s="5">
        <v>0.0</v>
      </c>
    </row>
    <row r="29708" ht="14.25" customHeight="1">
      <c r="A29708" s="5"/>
      <c r="B29708" s="5"/>
      <c r="C29708" s="5" t="str">
        <f>IFERROR(__xludf.DUMMYFUNCTION("""COMPUTED_VALUE"""),"")</f>
        <v/>
      </c>
      <c r="D29708" s="5">
        <v>0.0</v>
      </c>
    </row>
    <row r="29709" ht="14.25" customHeight="1">
      <c r="A29709" s="5"/>
      <c r="B29709" s="5"/>
      <c r="C29709" s="5" t="str">
        <f>IFERROR(__xludf.DUMMYFUNCTION("""COMPUTED_VALUE"""),"")</f>
        <v/>
      </c>
      <c r="D29709" s="5">
        <v>0.0</v>
      </c>
    </row>
    <row r="29710" ht="14.25" customHeight="1">
      <c r="A29710" s="5"/>
      <c r="B29710" s="5"/>
      <c r="C29710" s="5" t="str">
        <f>IFERROR(__xludf.DUMMYFUNCTION("""COMPUTED_VALUE"""),"")</f>
        <v/>
      </c>
      <c r="D29710" s="5">
        <v>0.0</v>
      </c>
    </row>
    <row r="29711" ht="14.25" customHeight="1">
      <c r="A29711" s="5"/>
      <c r="B29711" s="5"/>
      <c r="C29711" s="5" t="str">
        <f>IFERROR(__xludf.DUMMYFUNCTION("""COMPUTED_VALUE"""),"")</f>
        <v/>
      </c>
      <c r="D29711" s="5">
        <v>0.0</v>
      </c>
    </row>
    <row r="29712" ht="14.25" customHeight="1">
      <c r="A29712" s="5"/>
      <c r="B29712" s="5"/>
      <c r="C29712" s="5" t="str">
        <f>IFERROR(__xludf.DUMMYFUNCTION("""COMPUTED_VALUE"""),"")</f>
        <v/>
      </c>
      <c r="D29712" s="5">
        <v>0.0</v>
      </c>
    </row>
    <row r="29713" ht="14.25" customHeight="1">
      <c r="A29713" s="5"/>
      <c r="B29713" s="5"/>
      <c r="C29713" s="5" t="str">
        <f>IFERROR(__xludf.DUMMYFUNCTION("""COMPUTED_VALUE"""),"")</f>
        <v/>
      </c>
      <c r="D29713" s="5">
        <v>0.0</v>
      </c>
    </row>
    <row r="29714" ht="14.25" customHeight="1">
      <c r="A29714" s="5"/>
      <c r="B29714" s="5"/>
      <c r="C29714" s="5" t="str">
        <f>IFERROR(__xludf.DUMMYFUNCTION("""COMPUTED_VALUE"""),"")</f>
        <v/>
      </c>
      <c r="D29714" s="5">
        <v>0.0</v>
      </c>
    </row>
    <row r="29715" ht="14.25" customHeight="1">
      <c r="A29715" s="5"/>
      <c r="B29715" s="5"/>
      <c r="C29715" s="5" t="str">
        <f>IFERROR(__xludf.DUMMYFUNCTION("""COMPUTED_VALUE"""),"")</f>
        <v/>
      </c>
      <c r="D29715" s="5">
        <v>0.0</v>
      </c>
    </row>
    <row r="29716" ht="14.25" customHeight="1">
      <c r="A29716" s="5"/>
      <c r="B29716" s="5"/>
      <c r="C29716" s="5" t="str">
        <f>IFERROR(__xludf.DUMMYFUNCTION("""COMPUTED_VALUE"""),"")</f>
        <v/>
      </c>
      <c r="D29716" s="5">
        <v>0.0</v>
      </c>
    </row>
    <row r="29717" ht="14.25" customHeight="1">
      <c r="A29717" s="5"/>
      <c r="B29717" s="5"/>
      <c r="C29717" s="5" t="str">
        <f>IFERROR(__xludf.DUMMYFUNCTION("""COMPUTED_VALUE"""),"")</f>
        <v/>
      </c>
      <c r="D29717" s="5">
        <v>0.0</v>
      </c>
    </row>
    <row r="29718" ht="14.25" customHeight="1">
      <c r="A29718" s="5"/>
      <c r="B29718" s="5"/>
      <c r="C29718" s="5" t="str">
        <f>IFERROR(__xludf.DUMMYFUNCTION("""COMPUTED_VALUE"""),"")</f>
        <v/>
      </c>
      <c r="D29718" s="5">
        <v>0.0</v>
      </c>
    </row>
    <row r="29719" ht="14.25" customHeight="1">
      <c r="A29719" s="5"/>
      <c r="B29719" s="5"/>
      <c r="C29719" s="5" t="str">
        <f>IFERROR(__xludf.DUMMYFUNCTION("""COMPUTED_VALUE"""),"")</f>
        <v/>
      </c>
      <c r="D29719" s="5">
        <v>0.0</v>
      </c>
    </row>
    <row r="29720" ht="14.25" customHeight="1">
      <c r="A29720" s="5"/>
      <c r="B29720" s="5"/>
      <c r="C29720" s="5" t="str">
        <f>IFERROR(__xludf.DUMMYFUNCTION("""COMPUTED_VALUE"""),"")</f>
        <v/>
      </c>
      <c r="D29720" s="5">
        <v>0.0</v>
      </c>
    </row>
    <row r="29721" ht="14.25" customHeight="1">
      <c r="A29721" s="5"/>
      <c r="B29721" s="5"/>
      <c r="C29721" s="5" t="str">
        <f>IFERROR(__xludf.DUMMYFUNCTION("""COMPUTED_VALUE"""),"")</f>
        <v/>
      </c>
      <c r="D29721" s="5">
        <v>0.0</v>
      </c>
    </row>
    <row r="29722" ht="14.25" customHeight="1">
      <c r="A29722" s="5"/>
      <c r="B29722" s="5"/>
      <c r="C29722" s="5" t="str">
        <f>IFERROR(__xludf.DUMMYFUNCTION("""COMPUTED_VALUE"""),"")</f>
        <v/>
      </c>
      <c r="D29722" s="5">
        <v>0.0</v>
      </c>
    </row>
    <row r="29723" ht="14.25" customHeight="1">
      <c r="A29723" s="5"/>
      <c r="B29723" s="5"/>
      <c r="C29723" s="5" t="str">
        <f>IFERROR(__xludf.DUMMYFUNCTION("""COMPUTED_VALUE"""),"")</f>
        <v/>
      </c>
      <c r="D29723" s="5">
        <v>0.0</v>
      </c>
    </row>
    <row r="29724" ht="14.25" customHeight="1">
      <c r="A29724" s="5"/>
      <c r="B29724" s="5"/>
      <c r="C29724" s="5" t="str">
        <f>IFERROR(__xludf.DUMMYFUNCTION("""COMPUTED_VALUE"""),"")</f>
        <v/>
      </c>
      <c r="D29724" s="5">
        <v>0.0</v>
      </c>
    </row>
    <row r="29725" ht="14.25" customHeight="1">
      <c r="A29725" s="5"/>
      <c r="B29725" s="5"/>
      <c r="C29725" s="5" t="str">
        <f>IFERROR(__xludf.DUMMYFUNCTION("""COMPUTED_VALUE"""),"")</f>
        <v/>
      </c>
      <c r="D29725" s="5">
        <v>0.0</v>
      </c>
    </row>
    <row r="29726" ht="14.25" customHeight="1">
      <c r="A29726" s="5"/>
      <c r="B29726" s="5"/>
      <c r="C29726" s="5" t="str">
        <f>IFERROR(__xludf.DUMMYFUNCTION("""COMPUTED_VALUE"""),"")</f>
        <v/>
      </c>
      <c r="D29726" s="5">
        <v>0.0</v>
      </c>
    </row>
    <row r="29727" ht="14.25" customHeight="1">
      <c r="A29727" s="5"/>
      <c r="B29727" s="5"/>
      <c r="C29727" s="5" t="str">
        <f>IFERROR(__xludf.DUMMYFUNCTION("""COMPUTED_VALUE"""),"")</f>
        <v/>
      </c>
      <c r="D29727" s="5">
        <v>0.0</v>
      </c>
    </row>
    <row r="29728" ht="14.25" customHeight="1">
      <c r="A29728" s="5"/>
      <c r="B29728" s="5"/>
      <c r="C29728" s="5" t="str">
        <f>IFERROR(__xludf.DUMMYFUNCTION("""COMPUTED_VALUE"""),"")</f>
        <v/>
      </c>
      <c r="D29728" s="5">
        <v>0.0</v>
      </c>
    </row>
    <row r="29729" ht="14.25" customHeight="1">
      <c r="A29729" s="5"/>
      <c r="B29729" s="5"/>
      <c r="C29729" s="5" t="str">
        <f>IFERROR(__xludf.DUMMYFUNCTION("""COMPUTED_VALUE"""),"")</f>
        <v/>
      </c>
      <c r="D29729" s="5">
        <v>0.0</v>
      </c>
    </row>
    <row r="29730" ht="14.25" customHeight="1">
      <c r="A29730" s="5"/>
      <c r="B29730" s="5"/>
      <c r="C29730" s="5" t="str">
        <f>IFERROR(__xludf.DUMMYFUNCTION("""COMPUTED_VALUE"""),"")</f>
        <v/>
      </c>
      <c r="D29730" s="5">
        <v>0.0</v>
      </c>
    </row>
    <row r="29731" ht="14.25" customHeight="1">
      <c r="A29731" s="5"/>
      <c r="B29731" s="5"/>
      <c r="C29731" s="5" t="str">
        <f>IFERROR(__xludf.DUMMYFUNCTION("""COMPUTED_VALUE"""),"")</f>
        <v/>
      </c>
      <c r="D29731" s="5">
        <v>0.0</v>
      </c>
    </row>
    <row r="29732" ht="14.25" customHeight="1">
      <c r="A29732" s="5"/>
      <c r="B29732" s="5"/>
      <c r="C29732" s="5" t="str">
        <f>IFERROR(__xludf.DUMMYFUNCTION("""COMPUTED_VALUE"""),"")</f>
        <v/>
      </c>
      <c r="D29732" s="5">
        <v>0.0</v>
      </c>
    </row>
    <row r="29733" ht="14.25" customHeight="1">
      <c r="A29733" s="5"/>
      <c r="B29733" s="5"/>
      <c r="C29733" s="5" t="str">
        <f>IFERROR(__xludf.DUMMYFUNCTION("""COMPUTED_VALUE"""),"")</f>
        <v/>
      </c>
      <c r="D29733" s="5">
        <v>0.0</v>
      </c>
    </row>
    <row r="29734" ht="14.25" customHeight="1">
      <c r="A29734" s="5"/>
      <c r="B29734" s="5"/>
      <c r="C29734" s="5" t="str">
        <f>IFERROR(__xludf.DUMMYFUNCTION("""COMPUTED_VALUE"""),"")</f>
        <v/>
      </c>
      <c r="D29734" s="5">
        <v>0.0</v>
      </c>
    </row>
    <row r="29735" ht="14.25" customHeight="1">
      <c r="A29735" s="5"/>
      <c r="B29735" s="5"/>
      <c r="C29735" s="5" t="str">
        <f>IFERROR(__xludf.DUMMYFUNCTION("""COMPUTED_VALUE"""),"")</f>
        <v/>
      </c>
      <c r="D29735" s="5">
        <v>0.0</v>
      </c>
    </row>
    <row r="29736" ht="14.25" customHeight="1">
      <c r="A29736" s="5"/>
      <c r="B29736" s="5"/>
      <c r="C29736" s="5" t="str">
        <f>IFERROR(__xludf.DUMMYFUNCTION("""COMPUTED_VALUE"""),"")</f>
        <v/>
      </c>
      <c r="D29736" s="5">
        <v>0.0</v>
      </c>
    </row>
    <row r="29737" ht="14.25" customHeight="1">
      <c r="A29737" s="5"/>
      <c r="B29737" s="5"/>
      <c r="C29737" s="5" t="str">
        <f>IFERROR(__xludf.DUMMYFUNCTION("""COMPUTED_VALUE"""),"")</f>
        <v/>
      </c>
      <c r="D29737" s="5">
        <v>0.0</v>
      </c>
    </row>
    <row r="29738" ht="14.25" customHeight="1">
      <c r="A29738" s="5"/>
      <c r="B29738" s="5"/>
      <c r="C29738" s="5" t="str">
        <f>IFERROR(__xludf.DUMMYFUNCTION("""COMPUTED_VALUE"""),"")</f>
        <v/>
      </c>
      <c r="D29738" s="5">
        <v>0.0</v>
      </c>
    </row>
    <row r="29739" ht="14.25" customHeight="1">
      <c r="A29739" s="5"/>
      <c r="B29739" s="5"/>
      <c r="C29739" s="5" t="str">
        <f>IFERROR(__xludf.DUMMYFUNCTION("""COMPUTED_VALUE"""),"")</f>
        <v/>
      </c>
      <c r="D29739" s="5">
        <v>0.0</v>
      </c>
    </row>
    <row r="29740" ht="14.25" customHeight="1">
      <c r="A29740" s="5"/>
      <c r="B29740" s="5"/>
      <c r="C29740" s="5" t="str">
        <f>IFERROR(__xludf.DUMMYFUNCTION("""COMPUTED_VALUE"""),"")</f>
        <v/>
      </c>
      <c r="D29740" s="5">
        <v>0.0</v>
      </c>
    </row>
    <row r="29741" ht="14.25" customHeight="1">
      <c r="A29741" s="5"/>
      <c r="B29741" s="5"/>
      <c r="C29741" s="5" t="str">
        <f>IFERROR(__xludf.DUMMYFUNCTION("""COMPUTED_VALUE"""),"")</f>
        <v/>
      </c>
      <c r="D29741" s="5">
        <v>0.0</v>
      </c>
    </row>
    <row r="29742" ht="14.25" customHeight="1">
      <c r="A29742" s="5"/>
      <c r="B29742" s="5"/>
      <c r="C29742" s="5" t="str">
        <f>IFERROR(__xludf.DUMMYFUNCTION("""COMPUTED_VALUE"""),"")</f>
        <v/>
      </c>
      <c r="D29742" s="5">
        <v>0.0</v>
      </c>
    </row>
    <row r="29743" ht="14.25" customHeight="1">
      <c r="A29743" s="5"/>
      <c r="B29743" s="5"/>
      <c r="C29743" s="5" t="str">
        <f>IFERROR(__xludf.DUMMYFUNCTION("""COMPUTED_VALUE"""),"")</f>
        <v/>
      </c>
      <c r="D29743" s="5">
        <v>0.0</v>
      </c>
    </row>
    <row r="29744" ht="14.25" customHeight="1">
      <c r="A29744" s="5"/>
      <c r="B29744" s="5"/>
      <c r="C29744" s="5" t="str">
        <f>IFERROR(__xludf.DUMMYFUNCTION("""COMPUTED_VALUE"""),"")</f>
        <v/>
      </c>
      <c r="D29744" s="5">
        <v>0.0</v>
      </c>
    </row>
    <row r="29745" ht="14.25" customHeight="1">
      <c r="A29745" s="5"/>
      <c r="B29745" s="5"/>
      <c r="C29745" s="5" t="str">
        <f>IFERROR(__xludf.DUMMYFUNCTION("""COMPUTED_VALUE"""),"")</f>
        <v/>
      </c>
      <c r="D29745" s="5">
        <v>0.0</v>
      </c>
    </row>
    <row r="29746" ht="14.25" customHeight="1">
      <c r="A29746" s="5"/>
      <c r="B29746" s="5"/>
      <c r="C29746" s="5" t="str">
        <f>IFERROR(__xludf.DUMMYFUNCTION("""COMPUTED_VALUE"""),"")</f>
        <v/>
      </c>
      <c r="D29746" s="5">
        <v>0.0</v>
      </c>
    </row>
    <row r="29747" ht="14.25" customHeight="1">
      <c r="A29747" s="5"/>
      <c r="B29747" s="5"/>
      <c r="C29747" s="5" t="str">
        <f>IFERROR(__xludf.DUMMYFUNCTION("""COMPUTED_VALUE"""),"")</f>
        <v/>
      </c>
      <c r="D29747" s="5">
        <v>0.0</v>
      </c>
    </row>
    <row r="29748" ht="14.25" customHeight="1">
      <c r="A29748" s="5"/>
      <c r="B29748" s="5"/>
      <c r="C29748" s="5" t="str">
        <f>IFERROR(__xludf.DUMMYFUNCTION("""COMPUTED_VALUE"""),"")</f>
        <v/>
      </c>
      <c r="D29748" s="5">
        <v>0.0</v>
      </c>
    </row>
    <row r="29749" ht="14.25" customHeight="1">
      <c r="A29749" s="5"/>
      <c r="B29749" s="5"/>
      <c r="C29749" s="5" t="str">
        <f>IFERROR(__xludf.DUMMYFUNCTION("""COMPUTED_VALUE"""),"")</f>
        <v/>
      </c>
      <c r="D29749" s="5">
        <v>0.0</v>
      </c>
    </row>
    <row r="29750" ht="14.25" customHeight="1">
      <c r="A29750" s="5"/>
      <c r="B29750" s="5"/>
      <c r="C29750" s="5" t="str">
        <f>IFERROR(__xludf.DUMMYFUNCTION("""COMPUTED_VALUE"""),"")</f>
        <v/>
      </c>
      <c r="D29750" s="5">
        <v>0.0</v>
      </c>
    </row>
    <row r="29751" ht="14.25" customHeight="1">
      <c r="A29751" s="5"/>
      <c r="B29751" s="5"/>
      <c r="C29751" s="5" t="str">
        <f>IFERROR(__xludf.DUMMYFUNCTION("""COMPUTED_VALUE"""),"")</f>
        <v/>
      </c>
      <c r="D29751" s="5">
        <v>0.0</v>
      </c>
    </row>
    <row r="29752" ht="14.25" customHeight="1">
      <c r="A29752" s="5"/>
      <c r="B29752" s="5"/>
      <c r="C29752" s="5" t="str">
        <f>IFERROR(__xludf.DUMMYFUNCTION("""COMPUTED_VALUE"""),"")</f>
        <v/>
      </c>
      <c r="D29752" s="5">
        <v>0.0</v>
      </c>
    </row>
    <row r="29753" ht="14.25" customHeight="1">
      <c r="A29753" s="5"/>
      <c r="B29753" s="5"/>
      <c r="C29753" s="5" t="str">
        <f>IFERROR(__xludf.DUMMYFUNCTION("""COMPUTED_VALUE"""),"")</f>
        <v/>
      </c>
      <c r="D29753" s="5">
        <v>0.0</v>
      </c>
    </row>
    <row r="29754" ht="14.25" customHeight="1">
      <c r="A29754" s="5"/>
      <c r="B29754" s="5"/>
      <c r="C29754" s="5" t="str">
        <f>IFERROR(__xludf.DUMMYFUNCTION("""COMPUTED_VALUE"""),"")</f>
        <v/>
      </c>
      <c r="D29754" s="5">
        <v>0.0</v>
      </c>
    </row>
    <row r="29755" ht="14.25" customHeight="1">
      <c r="A29755" s="5"/>
      <c r="B29755" s="5"/>
      <c r="C29755" s="5" t="str">
        <f>IFERROR(__xludf.DUMMYFUNCTION("""COMPUTED_VALUE"""),"")</f>
        <v/>
      </c>
      <c r="D29755" s="5">
        <v>0.0</v>
      </c>
    </row>
    <row r="29756" ht="14.25" customHeight="1">
      <c r="A29756" s="5"/>
      <c r="B29756" s="5"/>
      <c r="C29756" s="5" t="str">
        <f>IFERROR(__xludf.DUMMYFUNCTION("""COMPUTED_VALUE"""),"")</f>
        <v/>
      </c>
      <c r="D29756" s="5">
        <v>0.0</v>
      </c>
    </row>
    <row r="29757" ht="14.25" customHeight="1">
      <c r="A29757" s="5"/>
      <c r="B29757" s="5"/>
      <c r="C29757" s="5" t="str">
        <f>IFERROR(__xludf.DUMMYFUNCTION("""COMPUTED_VALUE"""),"")</f>
        <v/>
      </c>
      <c r="D29757" s="5">
        <v>0.0</v>
      </c>
    </row>
    <row r="29758" ht="14.25" customHeight="1">
      <c r="A29758" s="5"/>
      <c r="B29758" s="5"/>
      <c r="C29758" s="5" t="str">
        <f>IFERROR(__xludf.DUMMYFUNCTION("""COMPUTED_VALUE"""),"")</f>
        <v/>
      </c>
      <c r="D29758" s="5">
        <v>0.0</v>
      </c>
    </row>
    <row r="29759" ht="14.25" customHeight="1">
      <c r="A29759" s="5"/>
      <c r="B29759" s="5"/>
      <c r="C29759" s="5" t="str">
        <f>IFERROR(__xludf.DUMMYFUNCTION("""COMPUTED_VALUE"""),"")</f>
        <v/>
      </c>
      <c r="D29759" s="5">
        <v>0.0</v>
      </c>
    </row>
    <row r="29760" ht="14.25" customHeight="1">
      <c r="A29760" s="5"/>
      <c r="B29760" s="5"/>
      <c r="C29760" s="5" t="str">
        <f>IFERROR(__xludf.DUMMYFUNCTION("""COMPUTED_VALUE"""),"")</f>
        <v/>
      </c>
      <c r="D29760" s="5">
        <v>0.0</v>
      </c>
    </row>
    <row r="29761" ht="14.25" customHeight="1">
      <c r="A29761" s="5"/>
      <c r="B29761" s="5"/>
      <c r="C29761" s="5" t="str">
        <f>IFERROR(__xludf.DUMMYFUNCTION("""COMPUTED_VALUE"""),"")</f>
        <v/>
      </c>
      <c r="D29761" s="5">
        <v>0.0</v>
      </c>
    </row>
    <row r="29762" ht="14.25" customHeight="1">
      <c r="A29762" s="5"/>
      <c r="B29762" s="5"/>
      <c r="C29762" s="5" t="str">
        <f>IFERROR(__xludf.DUMMYFUNCTION("""COMPUTED_VALUE"""),"")</f>
        <v/>
      </c>
      <c r="D29762" s="5">
        <v>0.0</v>
      </c>
    </row>
    <row r="29763" ht="14.25" customHeight="1">
      <c r="A29763" s="5"/>
      <c r="B29763" s="5"/>
      <c r="C29763" s="5" t="str">
        <f>IFERROR(__xludf.DUMMYFUNCTION("""COMPUTED_VALUE"""),"")</f>
        <v/>
      </c>
      <c r="D29763" s="5">
        <v>0.0</v>
      </c>
    </row>
    <row r="29764" ht="14.25" customHeight="1">
      <c r="A29764" s="5"/>
      <c r="B29764" s="5"/>
      <c r="C29764" s="5" t="str">
        <f>IFERROR(__xludf.DUMMYFUNCTION("""COMPUTED_VALUE"""),"")</f>
        <v/>
      </c>
      <c r="D29764" s="5">
        <v>0.0</v>
      </c>
    </row>
    <row r="29765" ht="14.25" customHeight="1">
      <c r="A29765" s="5"/>
      <c r="B29765" s="5"/>
      <c r="C29765" s="5" t="str">
        <f>IFERROR(__xludf.DUMMYFUNCTION("""COMPUTED_VALUE"""),"")</f>
        <v/>
      </c>
      <c r="D29765" s="5">
        <v>0.0</v>
      </c>
    </row>
    <row r="29766" ht="14.25" customHeight="1">
      <c r="A29766" s="5"/>
      <c r="B29766" s="5"/>
      <c r="C29766" s="5" t="str">
        <f>IFERROR(__xludf.DUMMYFUNCTION("""COMPUTED_VALUE"""),"")</f>
        <v/>
      </c>
      <c r="D29766" s="5">
        <v>0.0</v>
      </c>
    </row>
    <row r="29767" ht="14.25" customHeight="1">
      <c r="A29767" s="5"/>
      <c r="B29767" s="5"/>
      <c r="C29767" s="5" t="str">
        <f>IFERROR(__xludf.DUMMYFUNCTION("""COMPUTED_VALUE"""),"")</f>
        <v/>
      </c>
      <c r="D29767" s="5">
        <v>0.0</v>
      </c>
    </row>
    <row r="29768" ht="14.25" customHeight="1">
      <c r="A29768" s="5"/>
      <c r="B29768" s="5"/>
      <c r="C29768" s="5" t="str">
        <f>IFERROR(__xludf.DUMMYFUNCTION("""COMPUTED_VALUE"""),"")</f>
        <v/>
      </c>
      <c r="D29768" s="5">
        <v>0.0</v>
      </c>
    </row>
    <row r="29769" ht="14.25" customHeight="1">
      <c r="A29769" s="5"/>
      <c r="B29769" s="5"/>
      <c r="C29769" s="5" t="str">
        <f>IFERROR(__xludf.DUMMYFUNCTION("""COMPUTED_VALUE"""),"")</f>
        <v/>
      </c>
      <c r="D29769" s="5">
        <v>0.0</v>
      </c>
    </row>
    <row r="29770" ht="14.25" customHeight="1">
      <c r="A29770" s="5"/>
      <c r="B29770" s="5"/>
      <c r="C29770" s="5" t="str">
        <f>IFERROR(__xludf.DUMMYFUNCTION("""COMPUTED_VALUE"""),"")</f>
        <v/>
      </c>
      <c r="D29770" s="5">
        <v>0.0</v>
      </c>
    </row>
    <row r="29771" ht="14.25" customHeight="1">
      <c r="A29771" s="5"/>
      <c r="B29771" s="5"/>
      <c r="C29771" s="5" t="str">
        <f>IFERROR(__xludf.DUMMYFUNCTION("""COMPUTED_VALUE"""),"")</f>
        <v/>
      </c>
      <c r="D29771" s="5">
        <v>0.0</v>
      </c>
    </row>
    <row r="29772" ht="14.25" customHeight="1">
      <c r="A29772" s="5"/>
      <c r="B29772" s="5"/>
      <c r="C29772" s="5" t="str">
        <f>IFERROR(__xludf.DUMMYFUNCTION("""COMPUTED_VALUE"""),"")</f>
        <v/>
      </c>
      <c r="D29772" s="5">
        <v>0.0</v>
      </c>
    </row>
    <row r="29773" ht="14.25" customHeight="1">
      <c r="A29773" s="5"/>
      <c r="B29773" s="5"/>
      <c r="C29773" s="5" t="str">
        <f>IFERROR(__xludf.DUMMYFUNCTION("""COMPUTED_VALUE"""),"")</f>
        <v/>
      </c>
      <c r="D29773" s="5">
        <v>0.0</v>
      </c>
    </row>
    <row r="29774" ht="14.25" customHeight="1">
      <c r="A29774" s="5"/>
      <c r="B29774" s="5"/>
      <c r="C29774" s="5" t="str">
        <f>IFERROR(__xludf.DUMMYFUNCTION("""COMPUTED_VALUE"""),"")</f>
        <v/>
      </c>
      <c r="D29774" s="5">
        <v>0.0</v>
      </c>
    </row>
    <row r="29775" ht="14.25" customHeight="1">
      <c r="A29775" s="5"/>
      <c r="B29775" s="5"/>
      <c r="C29775" s="5" t="str">
        <f>IFERROR(__xludf.DUMMYFUNCTION("""COMPUTED_VALUE"""),"")</f>
        <v/>
      </c>
      <c r="D29775" s="5">
        <v>0.0</v>
      </c>
    </row>
    <row r="29776" ht="14.25" customHeight="1">
      <c r="A29776" s="5"/>
      <c r="B29776" s="5"/>
      <c r="C29776" s="5" t="str">
        <f>IFERROR(__xludf.DUMMYFUNCTION("""COMPUTED_VALUE"""),"")</f>
        <v/>
      </c>
      <c r="D29776" s="5">
        <v>0.0</v>
      </c>
    </row>
    <row r="29777" ht="14.25" customHeight="1">
      <c r="A29777" s="5"/>
      <c r="B29777" s="5"/>
      <c r="C29777" s="5" t="str">
        <f>IFERROR(__xludf.DUMMYFUNCTION("""COMPUTED_VALUE"""),"")</f>
        <v/>
      </c>
      <c r="D29777" s="5">
        <v>0.0</v>
      </c>
    </row>
    <row r="29778" ht="14.25" customHeight="1">
      <c r="A29778" s="5"/>
      <c r="B29778" s="5"/>
      <c r="C29778" s="5" t="str">
        <f>IFERROR(__xludf.DUMMYFUNCTION("""COMPUTED_VALUE"""),"")</f>
        <v/>
      </c>
      <c r="D29778" s="5">
        <v>0.0</v>
      </c>
    </row>
    <row r="29779" ht="14.25" customHeight="1">
      <c r="A29779" s="5"/>
      <c r="B29779" s="5"/>
      <c r="C29779" s="5" t="str">
        <f>IFERROR(__xludf.DUMMYFUNCTION("""COMPUTED_VALUE"""),"")</f>
        <v/>
      </c>
      <c r="D29779" s="5">
        <v>0.0</v>
      </c>
    </row>
    <row r="29780" ht="14.25" customHeight="1">
      <c r="A29780" s="5"/>
      <c r="B29780" s="5"/>
      <c r="C29780" s="5" t="str">
        <f>IFERROR(__xludf.DUMMYFUNCTION("""COMPUTED_VALUE"""),"")</f>
        <v/>
      </c>
      <c r="D29780" s="5">
        <v>0.0</v>
      </c>
    </row>
    <row r="29781" ht="14.25" customHeight="1">
      <c r="A29781" s="5"/>
      <c r="B29781" s="5"/>
      <c r="C29781" s="5" t="str">
        <f>IFERROR(__xludf.DUMMYFUNCTION("""COMPUTED_VALUE"""),"")</f>
        <v/>
      </c>
      <c r="D29781" s="5">
        <v>0.0</v>
      </c>
    </row>
    <row r="29782" ht="14.25" customHeight="1">
      <c r="A29782" s="5"/>
      <c r="B29782" s="5"/>
      <c r="C29782" s="5" t="str">
        <f>IFERROR(__xludf.DUMMYFUNCTION("""COMPUTED_VALUE"""),"")</f>
        <v/>
      </c>
      <c r="D29782" s="5">
        <v>0.0</v>
      </c>
    </row>
    <row r="29783" ht="14.25" customHeight="1">
      <c r="A29783" s="5"/>
      <c r="B29783" s="5"/>
      <c r="C29783" s="5" t="str">
        <f>IFERROR(__xludf.DUMMYFUNCTION("""COMPUTED_VALUE"""),"")</f>
        <v/>
      </c>
      <c r="D29783" s="5">
        <v>0.0</v>
      </c>
    </row>
    <row r="29784" ht="14.25" customHeight="1">
      <c r="A29784" s="5"/>
      <c r="B29784" s="5"/>
      <c r="C29784" s="5" t="str">
        <f>IFERROR(__xludf.DUMMYFUNCTION("""COMPUTED_VALUE"""),"")</f>
        <v/>
      </c>
      <c r="D29784" s="5">
        <v>0.0</v>
      </c>
    </row>
    <row r="29785" ht="14.25" customHeight="1">
      <c r="A29785" s="5"/>
      <c r="B29785" s="5"/>
      <c r="C29785" s="5" t="str">
        <f>IFERROR(__xludf.DUMMYFUNCTION("""COMPUTED_VALUE"""),"")</f>
        <v/>
      </c>
      <c r="D29785" s="5">
        <v>0.0</v>
      </c>
    </row>
    <row r="29786" ht="14.25" customHeight="1">
      <c r="A29786" s="5"/>
      <c r="B29786" s="5"/>
      <c r="C29786" s="5" t="str">
        <f>IFERROR(__xludf.DUMMYFUNCTION("""COMPUTED_VALUE"""),"")</f>
        <v/>
      </c>
      <c r="D29786" s="5">
        <v>0.0</v>
      </c>
    </row>
    <row r="29787" ht="14.25" customHeight="1">
      <c r="A29787" s="5"/>
      <c r="B29787" s="5"/>
      <c r="C29787" s="5" t="str">
        <f>IFERROR(__xludf.DUMMYFUNCTION("""COMPUTED_VALUE"""),"")</f>
        <v/>
      </c>
      <c r="D29787" s="5">
        <v>0.0</v>
      </c>
    </row>
    <row r="29788" ht="14.25" customHeight="1">
      <c r="A29788" s="5"/>
      <c r="B29788" s="5"/>
      <c r="C29788" s="5" t="str">
        <f>IFERROR(__xludf.DUMMYFUNCTION("""COMPUTED_VALUE"""),"")</f>
        <v/>
      </c>
      <c r="D29788" s="5">
        <v>0.0</v>
      </c>
    </row>
    <row r="29789" ht="14.25" customHeight="1">
      <c r="A29789" s="5"/>
      <c r="B29789" s="5"/>
      <c r="C29789" s="5" t="str">
        <f>IFERROR(__xludf.DUMMYFUNCTION("""COMPUTED_VALUE"""),"")</f>
        <v/>
      </c>
      <c r="D29789" s="5">
        <v>0.0</v>
      </c>
    </row>
    <row r="29790" ht="14.25" customHeight="1">
      <c r="A29790" s="5"/>
      <c r="B29790" s="5"/>
      <c r="C29790" s="5" t="str">
        <f>IFERROR(__xludf.DUMMYFUNCTION("""COMPUTED_VALUE"""),"")</f>
        <v/>
      </c>
      <c r="D29790" s="5">
        <v>0.0</v>
      </c>
    </row>
    <row r="29791" ht="14.25" customHeight="1">
      <c r="A29791" s="5"/>
      <c r="B29791" s="5"/>
      <c r="C29791" s="5" t="str">
        <f>IFERROR(__xludf.DUMMYFUNCTION("""COMPUTED_VALUE"""),"")</f>
        <v/>
      </c>
      <c r="D29791" s="5">
        <v>0.0</v>
      </c>
    </row>
    <row r="29792" ht="14.25" customHeight="1">
      <c r="A29792" s="5"/>
      <c r="B29792" s="5"/>
      <c r="C29792" s="5" t="str">
        <f>IFERROR(__xludf.DUMMYFUNCTION("""COMPUTED_VALUE"""),"")</f>
        <v/>
      </c>
      <c r="D29792" s="5">
        <v>0.0</v>
      </c>
    </row>
    <row r="29793" ht="14.25" customHeight="1">
      <c r="A29793" s="5"/>
      <c r="B29793" s="5"/>
      <c r="C29793" s="5" t="str">
        <f>IFERROR(__xludf.DUMMYFUNCTION("""COMPUTED_VALUE"""),"")</f>
        <v/>
      </c>
      <c r="D29793" s="5">
        <v>0.0</v>
      </c>
    </row>
    <row r="29794" ht="14.25" customHeight="1">
      <c r="A29794" s="5"/>
      <c r="B29794" s="5"/>
      <c r="C29794" s="5" t="str">
        <f>IFERROR(__xludf.DUMMYFUNCTION("""COMPUTED_VALUE"""),"")</f>
        <v/>
      </c>
      <c r="D29794" s="5">
        <v>0.0</v>
      </c>
    </row>
    <row r="29795" ht="14.25" customHeight="1">
      <c r="A29795" s="5"/>
      <c r="B29795" s="5"/>
      <c r="C29795" s="5" t="str">
        <f>IFERROR(__xludf.DUMMYFUNCTION("""COMPUTED_VALUE"""),"")</f>
        <v/>
      </c>
      <c r="D29795" s="5">
        <v>0.0</v>
      </c>
    </row>
    <row r="29796" ht="14.25" customHeight="1">
      <c r="A29796" s="5"/>
      <c r="B29796" s="5"/>
      <c r="C29796" s="5" t="str">
        <f>IFERROR(__xludf.DUMMYFUNCTION("""COMPUTED_VALUE"""),"")</f>
        <v/>
      </c>
      <c r="D29796" s="5">
        <v>0.0</v>
      </c>
    </row>
    <row r="29797" ht="14.25" customHeight="1">
      <c r="A29797" s="5"/>
      <c r="B29797" s="5"/>
      <c r="C29797" s="5" t="str">
        <f>IFERROR(__xludf.DUMMYFUNCTION("""COMPUTED_VALUE"""),"")</f>
        <v/>
      </c>
      <c r="D29797" s="5">
        <v>0.0</v>
      </c>
    </row>
    <row r="29798" ht="14.25" customHeight="1">
      <c r="A29798" s="5"/>
      <c r="B29798" s="5"/>
      <c r="C29798" s="5" t="str">
        <f>IFERROR(__xludf.DUMMYFUNCTION("""COMPUTED_VALUE"""),"")</f>
        <v/>
      </c>
      <c r="D29798" s="5">
        <v>0.0</v>
      </c>
    </row>
    <row r="29799" ht="14.25" customHeight="1">
      <c r="A29799" s="5"/>
      <c r="B29799" s="5"/>
      <c r="C29799" s="5" t="str">
        <f>IFERROR(__xludf.DUMMYFUNCTION("""COMPUTED_VALUE"""),"")</f>
        <v/>
      </c>
      <c r="D29799" s="5">
        <v>0.0</v>
      </c>
    </row>
    <row r="29800" ht="14.25" customHeight="1">
      <c r="A29800" s="5"/>
      <c r="B29800" s="5"/>
      <c r="C29800" s="5" t="str">
        <f>IFERROR(__xludf.DUMMYFUNCTION("""COMPUTED_VALUE"""),"")</f>
        <v/>
      </c>
      <c r="D29800" s="5">
        <v>0.0</v>
      </c>
    </row>
    <row r="29801" ht="14.25" customHeight="1">
      <c r="A29801" s="5"/>
      <c r="B29801" s="5"/>
      <c r="C29801" s="5" t="str">
        <f>IFERROR(__xludf.DUMMYFUNCTION("""COMPUTED_VALUE"""),"")</f>
        <v/>
      </c>
      <c r="D29801" s="5">
        <v>0.0</v>
      </c>
    </row>
    <row r="29802" ht="14.25" customHeight="1">
      <c r="A29802" s="5"/>
      <c r="B29802" s="5"/>
      <c r="C29802" s="5" t="str">
        <f>IFERROR(__xludf.DUMMYFUNCTION("""COMPUTED_VALUE"""),"")</f>
        <v/>
      </c>
      <c r="D29802" s="5">
        <v>0.0</v>
      </c>
    </row>
    <row r="29803" ht="14.25" customHeight="1">
      <c r="A29803" s="5"/>
      <c r="B29803" s="5"/>
      <c r="C29803" s="5" t="str">
        <f>IFERROR(__xludf.DUMMYFUNCTION("""COMPUTED_VALUE"""),"")</f>
        <v/>
      </c>
      <c r="D29803" s="5">
        <v>0.0</v>
      </c>
    </row>
    <row r="29804" ht="14.25" customHeight="1">
      <c r="A29804" s="5"/>
      <c r="B29804" s="5"/>
      <c r="C29804" s="5" t="str">
        <f>IFERROR(__xludf.DUMMYFUNCTION("""COMPUTED_VALUE"""),"")</f>
        <v/>
      </c>
      <c r="D29804" s="5">
        <v>0.0</v>
      </c>
    </row>
    <row r="29805" ht="14.25" customHeight="1">
      <c r="A29805" s="5"/>
      <c r="B29805" s="5"/>
      <c r="C29805" s="5" t="str">
        <f>IFERROR(__xludf.DUMMYFUNCTION("""COMPUTED_VALUE"""),"")</f>
        <v/>
      </c>
      <c r="D29805" s="5">
        <v>0.0</v>
      </c>
    </row>
    <row r="29806" ht="14.25" customHeight="1">
      <c r="A29806" s="5"/>
      <c r="B29806" s="5"/>
      <c r="C29806" s="5" t="str">
        <f>IFERROR(__xludf.DUMMYFUNCTION("""COMPUTED_VALUE"""),"")</f>
        <v/>
      </c>
      <c r="D29806" s="5">
        <v>0.0</v>
      </c>
    </row>
    <row r="29807" ht="14.25" customHeight="1">
      <c r="A29807" s="5"/>
      <c r="B29807" s="5"/>
      <c r="C29807" s="5" t="str">
        <f>IFERROR(__xludf.DUMMYFUNCTION("""COMPUTED_VALUE"""),"")</f>
        <v/>
      </c>
      <c r="D29807" s="5">
        <v>0.0</v>
      </c>
    </row>
    <row r="29808" ht="14.25" customHeight="1">
      <c r="A29808" s="5"/>
      <c r="B29808" s="5"/>
      <c r="C29808" s="5" t="str">
        <f>IFERROR(__xludf.DUMMYFUNCTION("""COMPUTED_VALUE"""),"")</f>
        <v/>
      </c>
      <c r="D29808" s="5">
        <v>0.0</v>
      </c>
    </row>
    <row r="29809" ht="14.25" customHeight="1">
      <c r="A29809" s="5"/>
      <c r="B29809" s="5"/>
      <c r="C29809" s="5" t="str">
        <f>IFERROR(__xludf.DUMMYFUNCTION("""COMPUTED_VALUE"""),"")</f>
        <v/>
      </c>
      <c r="D29809" s="5">
        <v>0.0</v>
      </c>
    </row>
    <row r="29810" ht="14.25" customHeight="1">
      <c r="A29810" s="5"/>
      <c r="B29810" s="5"/>
      <c r="C29810" s="5" t="str">
        <f>IFERROR(__xludf.DUMMYFUNCTION("""COMPUTED_VALUE"""),"")</f>
        <v/>
      </c>
      <c r="D29810" s="5">
        <v>0.0</v>
      </c>
    </row>
    <row r="29811" ht="14.25" customHeight="1">
      <c r="A29811" s="5"/>
      <c r="B29811" s="5"/>
      <c r="C29811" s="5" t="str">
        <f>IFERROR(__xludf.DUMMYFUNCTION("""COMPUTED_VALUE"""),"")</f>
        <v/>
      </c>
      <c r="D29811" s="5">
        <v>0.0</v>
      </c>
    </row>
    <row r="29812" ht="14.25" customHeight="1">
      <c r="A29812" s="5"/>
      <c r="B29812" s="5"/>
      <c r="C29812" s="5" t="str">
        <f>IFERROR(__xludf.DUMMYFUNCTION("""COMPUTED_VALUE"""),"")</f>
        <v/>
      </c>
      <c r="D29812" s="5">
        <v>0.0</v>
      </c>
    </row>
    <row r="29813" ht="14.25" customHeight="1">
      <c r="A29813" s="5"/>
      <c r="B29813" s="5"/>
      <c r="C29813" s="5" t="str">
        <f>IFERROR(__xludf.DUMMYFUNCTION("""COMPUTED_VALUE"""),"")</f>
        <v/>
      </c>
      <c r="D29813" s="5">
        <v>0.0</v>
      </c>
    </row>
    <row r="29814" ht="14.25" customHeight="1">
      <c r="A29814" s="5"/>
      <c r="B29814" s="5"/>
      <c r="C29814" s="5" t="str">
        <f>IFERROR(__xludf.DUMMYFUNCTION("""COMPUTED_VALUE"""),"")</f>
        <v/>
      </c>
      <c r="D29814" s="5">
        <v>0.0</v>
      </c>
    </row>
    <row r="29815" ht="14.25" customHeight="1">
      <c r="A29815" s="5"/>
      <c r="B29815" s="5"/>
      <c r="C29815" s="5" t="str">
        <f>IFERROR(__xludf.DUMMYFUNCTION("""COMPUTED_VALUE"""),"")</f>
        <v/>
      </c>
      <c r="D29815" s="5">
        <v>0.0</v>
      </c>
    </row>
    <row r="29816" ht="14.25" customHeight="1">
      <c r="A29816" s="5"/>
      <c r="B29816" s="5"/>
      <c r="C29816" s="5" t="str">
        <f>IFERROR(__xludf.DUMMYFUNCTION("""COMPUTED_VALUE"""),"")</f>
        <v/>
      </c>
      <c r="D29816" s="5">
        <v>0.0</v>
      </c>
    </row>
    <row r="29817" ht="14.25" customHeight="1">
      <c r="A29817" s="5"/>
      <c r="B29817" s="5"/>
      <c r="C29817" s="5" t="str">
        <f>IFERROR(__xludf.DUMMYFUNCTION("""COMPUTED_VALUE"""),"")</f>
        <v/>
      </c>
      <c r="D29817" s="5">
        <v>0.0</v>
      </c>
    </row>
    <row r="29818" ht="14.25" customHeight="1">
      <c r="A29818" s="5"/>
      <c r="B29818" s="5"/>
      <c r="C29818" s="5" t="str">
        <f>IFERROR(__xludf.DUMMYFUNCTION("""COMPUTED_VALUE"""),"")</f>
        <v/>
      </c>
      <c r="D29818" s="5">
        <v>0.0</v>
      </c>
    </row>
    <row r="29819" ht="14.25" customHeight="1">
      <c r="A29819" s="5"/>
      <c r="B29819" s="5"/>
      <c r="C29819" s="5" t="str">
        <f>IFERROR(__xludf.DUMMYFUNCTION("""COMPUTED_VALUE"""),"")</f>
        <v/>
      </c>
      <c r="D29819" s="5">
        <v>0.0</v>
      </c>
    </row>
    <row r="29820" ht="14.25" customHeight="1">
      <c r="A29820" s="5"/>
      <c r="B29820" s="5"/>
      <c r="C29820" s="5" t="str">
        <f>IFERROR(__xludf.DUMMYFUNCTION("""COMPUTED_VALUE"""),"")</f>
        <v/>
      </c>
      <c r="D29820" s="5">
        <v>0.0</v>
      </c>
    </row>
    <row r="29821" ht="14.25" customHeight="1">
      <c r="A29821" s="5"/>
      <c r="B29821" s="5"/>
      <c r="C29821" s="5" t="str">
        <f>IFERROR(__xludf.DUMMYFUNCTION("""COMPUTED_VALUE"""),"")</f>
        <v/>
      </c>
      <c r="D29821" s="5">
        <v>0.0</v>
      </c>
    </row>
    <row r="29822" ht="14.25" customHeight="1">
      <c r="A29822" s="5"/>
      <c r="B29822" s="5"/>
      <c r="C29822" s="5" t="str">
        <f>IFERROR(__xludf.DUMMYFUNCTION("""COMPUTED_VALUE"""),"")</f>
        <v/>
      </c>
      <c r="D29822" s="5">
        <v>0.0</v>
      </c>
    </row>
    <row r="29823" ht="14.25" customHeight="1">
      <c r="A29823" s="5"/>
      <c r="B29823" s="5"/>
      <c r="C29823" s="5" t="str">
        <f>IFERROR(__xludf.DUMMYFUNCTION("""COMPUTED_VALUE"""),"")</f>
        <v/>
      </c>
      <c r="D29823" s="5">
        <v>0.0</v>
      </c>
    </row>
    <row r="29824" ht="14.25" customHeight="1">
      <c r="A29824" s="5"/>
      <c r="B29824" s="5"/>
      <c r="C29824" s="5" t="str">
        <f>IFERROR(__xludf.DUMMYFUNCTION("""COMPUTED_VALUE"""),"")</f>
        <v/>
      </c>
      <c r="D29824" s="5">
        <v>0.0</v>
      </c>
    </row>
    <row r="29825" ht="14.25" customHeight="1">
      <c r="A29825" s="5"/>
      <c r="B29825" s="5"/>
      <c r="C29825" s="5" t="str">
        <f>IFERROR(__xludf.DUMMYFUNCTION("""COMPUTED_VALUE"""),"")</f>
        <v/>
      </c>
      <c r="D29825" s="5">
        <v>0.0</v>
      </c>
    </row>
    <row r="29826" ht="14.25" customHeight="1">
      <c r="A29826" s="5"/>
      <c r="B29826" s="5"/>
      <c r="C29826" s="5" t="str">
        <f>IFERROR(__xludf.DUMMYFUNCTION("""COMPUTED_VALUE"""),"")</f>
        <v/>
      </c>
      <c r="D29826" s="5">
        <v>0.0</v>
      </c>
    </row>
    <row r="29827" ht="14.25" customHeight="1">
      <c r="A29827" s="5"/>
      <c r="B29827" s="5"/>
      <c r="C29827" s="5" t="str">
        <f>IFERROR(__xludf.DUMMYFUNCTION("""COMPUTED_VALUE"""),"")</f>
        <v/>
      </c>
      <c r="D29827" s="5">
        <v>0.0</v>
      </c>
    </row>
    <row r="29828" ht="14.25" customHeight="1">
      <c r="A29828" s="5"/>
      <c r="B29828" s="5"/>
      <c r="C29828" s="5" t="str">
        <f>IFERROR(__xludf.DUMMYFUNCTION("""COMPUTED_VALUE"""),"")</f>
        <v/>
      </c>
      <c r="D29828" s="5">
        <v>0.0</v>
      </c>
    </row>
    <row r="29829" ht="14.25" customHeight="1">
      <c r="A29829" s="5"/>
      <c r="B29829" s="5"/>
      <c r="C29829" s="5" t="str">
        <f>IFERROR(__xludf.DUMMYFUNCTION("""COMPUTED_VALUE"""),"")</f>
        <v/>
      </c>
      <c r="D29829" s="5">
        <v>0.0</v>
      </c>
    </row>
    <row r="29830" ht="14.25" customHeight="1">
      <c r="A29830" s="5"/>
      <c r="B29830" s="5"/>
      <c r="C29830" s="5" t="str">
        <f>IFERROR(__xludf.DUMMYFUNCTION("""COMPUTED_VALUE"""),"")</f>
        <v/>
      </c>
      <c r="D29830" s="5">
        <v>0.0</v>
      </c>
    </row>
    <row r="29831" ht="14.25" customHeight="1">
      <c r="A29831" s="5"/>
      <c r="B29831" s="5"/>
      <c r="C29831" s="5" t="str">
        <f>IFERROR(__xludf.DUMMYFUNCTION("""COMPUTED_VALUE"""),"")</f>
        <v/>
      </c>
      <c r="D29831" s="5">
        <v>0.0</v>
      </c>
    </row>
    <row r="29832" ht="14.25" customHeight="1">
      <c r="A29832" s="5"/>
      <c r="B29832" s="5"/>
      <c r="C29832" s="5" t="str">
        <f>IFERROR(__xludf.DUMMYFUNCTION("""COMPUTED_VALUE"""),"")</f>
        <v/>
      </c>
      <c r="D29832" s="5">
        <v>0.0</v>
      </c>
    </row>
    <row r="29833" ht="14.25" customHeight="1">
      <c r="A29833" s="5"/>
      <c r="B29833" s="5"/>
      <c r="C29833" s="5" t="str">
        <f>IFERROR(__xludf.DUMMYFUNCTION("""COMPUTED_VALUE"""),"")</f>
        <v/>
      </c>
      <c r="D29833" s="5">
        <v>0.0</v>
      </c>
    </row>
    <row r="29834" ht="14.25" customHeight="1">
      <c r="A29834" s="5"/>
      <c r="B29834" s="5"/>
      <c r="C29834" s="5" t="str">
        <f>IFERROR(__xludf.DUMMYFUNCTION("""COMPUTED_VALUE"""),"")</f>
        <v/>
      </c>
      <c r="D29834" s="5">
        <v>0.0</v>
      </c>
    </row>
    <row r="29835" ht="14.25" customHeight="1">
      <c r="A29835" s="5"/>
      <c r="B29835" s="5"/>
      <c r="C29835" s="5" t="str">
        <f>IFERROR(__xludf.DUMMYFUNCTION("""COMPUTED_VALUE"""),"")</f>
        <v/>
      </c>
      <c r="D29835" s="5">
        <v>0.0</v>
      </c>
    </row>
    <row r="29836" ht="14.25" customHeight="1">
      <c r="A29836" s="5"/>
      <c r="B29836" s="5"/>
      <c r="C29836" s="5" t="str">
        <f>IFERROR(__xludf.DUMMYFUNCTION("""COMPUTED_VALUE"""),"")</f>
        <v/>
      </c>
      <c r="D29836" s="5">
        <v>0.0</v>
      </c>
    </row>
    <row r="29837" ht="14.25" customHeight="1">
      <c r="A29837" s="5"/>
      <c r="B29837" s="5"/>
      <c r="C29837" s="5" t="str">
        <f>IFERROR(__xludf.DUMMYFUNCTION("""COMPUTED_VALUE"""),"")</f>
        <v/>
      </c>
      <c r="D29837" s="5">
        <v>0.0</v>
      </c>
    </row>
    <row r="29838" ht="14.25" customHeight="1">
      <c r="A29838" s="5"/>
      <c r="B29838" s="5"/>
      <c r="C29838" s="5" t="str">
        <f>IFERROR(__xludf.DUMMYFUNCTION("""COMPUTED_VALUE"""),"")</f>
        <v/>
      </c>
      <c r="D29838" s="5">
        <v>0.0</v>
      </c>
    </row>
    <row r="29839" ht="14.25" customHeight="1">
      <c r="A29839" s="5"/>
      <c r="B29839" s="5"/>
      <c r="C29839" s="5" t="str">
        <f>IFERROR(__xludf.DUMMYFUNCTION("""COMPUTED_VALUE"""),"")</f>
        <v/>
      </c>
      <c r="D29839" s="5">
        <v>0.0</v>
      </c>
    </row>
    <row r="29840" ht="14.25" customHeight="1">
      <c r="A29840" s="5"/>
      <c r="B29840" s="5"/>
      <c r="C29840" s="5" t="str">
        <f>IFERROR(__xludf.DUMMYFUNCTION("""COMPUTED_VALUE"""),"")</f>
        <v/>
      </c>
      <c r="D29840" s="5">
        <v>0.0</v>
      </c>
    </row>
    <row r="29841" ht="14.25" customHeight="1">
      <c r="A29841" s="5"/>
      <c r="B29841" s="5"/>
      <c r="C29841" s="5" t="str">
        <f>IFERROR(__xludf.DUMMYFUNCTION("""COMPUTED_VALUE"""),"")</f>
        <v/>
      </c>
      <c r="D29841" s="5">
        <v>0.0</v>
      </c>
    </row>
    <row r="29842" ht="14.25" customHeight="1">
      <c r="A29842" s="5"/>
      <c r="B29842" s="5"/>
      <c r="C29842" s="5" t="str">
        <f>IFERROR(__xludf.DUMMYFUNCTION("""COMPUTED_VALUE"""),"")</f>
        <v/>
      </c>
      <c r="D29842" s="5">
        <v>0.0</v>
      </c>
    </row>
    <row r="29843" ht="14.25" customHeight="1">
      <c r="A29843" s="5"/>
      <c r="B29843" s="5"/>
      <c r="C29843" s="5" t="str">
        <f>IFERROR(__xludf.DUMMYFUNCTION("""COMPUTED_VALUE"""),"")</f>
        <v/>
      </c>
      <c r="D29843" s="5">
        <v>0.0</v>
      </c>
    </row>
    <row r="29844" ht="14.25" customHeight="1">
      <c r="A29844" s="5"/>
      <c r="B29844" s="5"/>
      <c r="C29844" s="5" t="str">
        <f>IFERROR(__xludf.DUMMYFUNCTION("""COMPUTED_VALUE"""),"")</f>
        <v/>
      </c>
      <c r="D29844" s="5">
        <v>0.0</v>
      </c>
    </row>
    <row r="29845" ht="14.25" customHeight="1">
      <c r="A29845" s="5"/>
      <c r="B29845" s="5"/>
      <c r="C29845" s="5" t="str">
        <f>IFERROR(__xludf.DUMMYFUNCTION("""COMPUTED_VALUE"""),"")</f>
        <v/>
      </c>
      <c r="D29845" s="5">
        <v>0.0</v>
      </c>
    </row>
    <row r="29846" ht="14.25" customHeight="1">
      <c r="A29846" s="5"/>
      <c r="B29846" s="5"/>
      <c r="C29846" s="5" t="str">
        <f>IFERROR(__xludf.DUMMYFUNCTION("""COMPUTED_VALUE"""),"")</f>
        <v/>
      </c>
      <c r="D29846" s="5">
        <v>0.0</v>
      </c>
    </row>
    <row r="29847" ht="14.25" customHeight="1">
      <c r="A29847" s="5"/>
      <c r="B29847" s="5"/>
      <c r="C29847" s="5" t="str">
        <f>IFERROR(__xludf.DUMMYFUNCTION("""COMPUTED_VALUE"""),"")</f>
        <v/>
      </c>
      <c r="D29847" s="5">
        <v>0.0</v>
      </c>
    </row>
    <row r="29848" ht="14.25" customHeight="1">
      <c r="A29848" s="5"/>
      <c r="B29848" s="5"/>
      <c r="C29848" s="5" t="str">
        <f>IFERROR(__xludf.DUMMYFUNCTION("""COMPUTED_VALUE"""),"")</f>
        <v/>
      </c>
      <c r="D29848" s="5">
        <v>0.0</v>
      </c>
    </row>
    <row r="29849" ht="14.25" customHeight="1">
      <c r="A29849" s="5"/>
      <c r="B29849" s="5"/>
      <c r="C29849" s="5" t="str">
        <f>IFERROR(__xludf.DUMMYFUNCTION("""COMPUTED_VALUE"""),"")</f>
        <v/>
      </c>
      <c r="D29849" s="5">
        <v>0.0</v>
      </c>
    </row>
    <row r="29850" ht="14.25" customHeight="1">
      <c r="A29850" s="5"/>
      <c r="B29850" s="5"/>
      <c r="C29850" s="5" t="str">
        <f>IFERROR(__xludf.DUMMYFUNCTION("""COMPUTED_VALUE"""),"")</f>
        <v/>
      </c>
      <c r="D29850" s="5">
        <v>0.0</v>
      </c>
    </row>
    <row r="29851" ht="14.25" customHeight="1">
      <c r="A29851" s="5"/>
      <c r="B29851" s="5"/>
      <c r="C29851" s="5" t="str">
        <f>IFERROR(__xludf.DUMMYFUNCTION("""COMPUTED_VALUE"""),"")</f>
        <v/>
      </c>
      <c r="D29851" s="5">
        <v>0.0</v>
      </c>
    </row>
    <row r="29852" ht="14.25" customHeight="1">
      <c r="A29852" s="5"/>
      <c r="B29852" s="5"/>
      <c r="C29852" s="5" t="str">
        <f>IFERROR(__xludf.DUMMYFUNCTION("""COMPUTED_VALUE"""),"")</f>
        <v/>
      </c>
      <c r="D29852" s="5">
        <v>0.0</v>
      </c>
    </row>
    <row r="29853" ht="14.25" customHeight="1">
      <c r="A29853" s="5"/>
      <c r="B29853" s="5"/>
      <c r="C29853" s="5" t="str">
        <f>IFERROR(__xludf.DUMMYFUNCTION("""COMPUTED_VALUE"""),"")</f>
        <v/>
      </c>
      <c r="D29853" s="5">
        <v>0.0</v>
      </c>
    </row>
    <row r="29854" ht="14.25" customHeight="1">
      <c r="A29854" s="5"/>
      <c r="B29854" s="5"/>
      <c r="C29854" s="5" t="str">
        <f>IFERROR(__xludf.DUMMYFUNCTION("""COMPUTED_VALUE"""),"")</f>
        <v/>
      </c>
      <c r="D29854" s="5">
        <v>0.0</v>
      </c>
    </row>
    <row r="29855" ht="14.25" customHeight="1">
      <c r="A29855" s="5"/>
      <c r="B29855" s="5"/>
      <c r="C29855" s="5" t="str">
        <f>IFERROR(__xludf.DUMMYFUNCTION("""COMPUTED_VALUE"""),"")</f>
        <v/>
      </c>
      <c r="D29855" s="5">
        <v>0.0</v>
      </c>
    </row>
    <row r="29856" ht="14.25" customHeight="1">
      <c r="A29856" s="5"/>
      <c r="B29856" s="5"/>
      <c r="C29856" s="5" t="str">
        <f>IFERROR(__xludf.DUMMYFUNCTION("""COMPUTED_VALUE"""),"")</f>
        <v/>
      </c>
      <c r="D29856" s="5">
        <v>0.0</v>
      </c>
    </row>
    <row r="29857" ht="14.25" customHeight="1">
      <c r="A29857" s="5"/>
      <c r="B29857" s="5"/>
      <c r="C29857" s="5" t="str">
        <f>IFERROR(__xludf.DUMMYFUNCTION("""COMPUTED_VALUE"""),"")</f>
        <v/>
      </c>
      <c r="D29857" s="5">
        <v>0.0</v>
      </c>
    </row>
    <row r="29858" ht="14.25" customHeight="1">
      <c r="A29858" s="5"/>
      <c r="B29858" s="5"/>
      <c r="C29858" s="5" t="str">
        <f>IFERROR(__xludf.DUMMYFUNCTION("""COMPUTED_VALUE"""),"")</f>
        <v/>
      </c>
      <c r="D29858" s="5">
        <v>0.0</v>
      </c>
    </row>
    <row r="29859" ht="14.25" customHeight="1">
      <c r="A29859" s="5"/>
      <c r="B29859" s="5"/>
      <c r="C29859" s="5" t="str">
        <f>IFERROR(__xludf.DUMMYFUNCTION("""COMPUTED_VALUE"""),"")</f>
        <v/>
      </c>
      <c r="D29859" s="5">
        <v>0.0</v>
      </c>
    </row>
    <row r="29860" ht="14.25" customHeight="1">
      <c r="A29860" s="5"/>
      <c r="B29860" s="5"/>
      <c r="C29860" s="5" t="str">
        <f>IFERROR(__xludf.DUMMYFUNCTION("""COMPUTED_VALUE"""),"")</f>
        <v/>
      </c>
      <c r="D29860" s="5">
        <v>0.0</v>
      </c>
    </row>
    <row r="29861" ht="14.25" customHeight="1">
      <c r="A29861" s="5"/>
      <c r="B29861" s="5"/>
      <c r="C29861" s="5" t="str">
        <f>IFERROR(__xludf.DUMMYFUNCTION("""COMPUTED_VALUE"""),"")</f>
        <v/>
      </c>
      <c r="D29861" s="5">
        <v>0.0</v>
      </c>
    </row>
    <row r="29862" ht="14.25" customHeight="1">
      <c r="A29862" s="5"/>
      <c r="B29862" s="5"/>
      <c r="C29862" s="5" t="str">
        <f>IFERROR(__xludf.DUMMYFUNCTION("""COMPUTED_VALUE"""),"")</f>
        <v/>
      </c>
      <c r="D29862" s="5">
        <v>0.0</v>
      </c>
    </row>
    <row r="29863" ht="14.25" customHeight="1">
      <c r="A29863" s="5"/>
      <c r="B29863" s="5"/>
      <c r="C29863" s="5" t="str">
        <f>IFERROR(__xludf.DUMMYFUNCTION("""COMPUTED_VALUE"""),"")</f>
        <v/>
      </c>
      <c r="D29863" s="5">
        <v>0.0</v>
      </c>
    </row>
    <row r="29864" ht="14.25" customHeight="1">
      <c r="A29864" s="5"/>
      <c r="B29864" s="5"/>
      <c r="C29864" s="5" t="str">
        <f>IFERROR(__xludf.DUMMYFUNCTION("""COMPUTED_VALUE"""),"")</f>
        <v/>
      </c>
      <c r="D29864" s="5">
        <v>0.0</v>
      </c>
    </row>
    <row r="29865" ht="14.25" customHeight="1">
      <c r="A29865" s="5"/>
      <c r="B29865" s="5"/>
      <c r="C29865" s="5" t="str">
        <f>IFERROR(__xludf.DUMMYFUNCTION("""COMPUTED_VALUE"""),"")</f>
        <v/>
      </c>
      <c r="D29865" s="5">
        <v>0.0</v>
      </c>
    </row>
    <row r="29866" ht="14.25" customHeight="1">
      <c r="A29866" s="5"/>
      <c r="B29866" s="5"/>
      <c r="C29866" s="5" t="str">
        <f>IFERROR(__xludf.DUMMYFUNCTION("""COMPUTED_VALUE"""),"")</f>
        <v/>
      </c>
      <c r="D29866" s="5">
        <v>0.0</v>
      </c>
    </row>
    <row r="29867" ht="14.25" customHeight="1">
      <c r="A29867" s="5"/>
      <c r="B29867" s="5"/>
      <c r="C29867" s="5" t="str">
        <f>IFERROR(__xludf.DUMMYFUNCTION("""COMPUTED_VALUE"""),"")</f>
        <v/>
      </c>
      <c r="D29867" s="5">
        <v>0.0</v>
      </c>
    </row>
    <row r="29868" ht="14.25" customHeight="1">
      <c r="A29868" s="5"/>
      <c r="B29868" s="5"/>
      <c r="C29868" s="5" t="str">
        <f>IFERROR(__xludf.DUMMYFUNCTION("""COMPUTED_VALUE"""),"")</f>
        <v/>
      </c>
      <c r="D29868" s="5">
        <v>0.0</v>
      </c>
    </row>
    <row r="29869" ht="14.25" customHeight="1">
      <c r="A29869" s="5"/>
      <c r="B29869" s="5"/>
      <c r="C29869" s="5" t="str">
        <f>IFERROR(__xludf.DUMMYFUNCTION("""COMPUTED_VALUE"""),"")</f>
        <v/>
      </c>
      <c r="D29869" s="5">
        <v>0.0</v>
      </c>
    </row>
    <row r="29870" ht="14.25" customHeight="1">
      <c r="A29870" s="5"/>
      <c r="B29870" s="5"/>
      <c r="C29870" s="5" t="str">
        <f>IFERROR(__xludf.DUMMYFUNCTION("""COMPUTED_VALUE"""),"")</f>
        <v/>
      </c>
      <c r="D29870" s="5">
        <v>0.0</v>
      </c>
    </row>
    <row r="29871" ht="14.25" customHeight="1">
      <c r="A29871" s="5"/>
      <c r="B29871" s="5"/>
      <c r="C29871" s="5" t="str">
        <f>IFERROR(__xludf.DUMMYFUNCTION("""COMPUTED_VALUE"""),"")</f>
        <v/>
      </c>
      <c r="D29871" s="5">
        <v>0.0</v>
      </c>
    </row>
    <row r="29872" ht="14.25" customHeight="1">
      <c r="A29872" s="5"/>
      <c r="B29872" s="5"/>
      <c r="C29872" s="5" t="str">
        <f>IFERROR(__xludf.DUMMYFUNCTION("""COMPUTED_VALUE"""),"")</f>
        <v/>
      </c>
      <c r="D29872" s="5">
        <v>0.0</v>
      </c>
    </row>
    <row r="29873" ht="14.25" customHeight="1">
      <c r="A29873" s="5"/>
      <c r="B29873" s="5"/>
      <c r="C29873" s="5" t="str">
        <f>IFERROR(__xludf.DUMMYFUNCTION("""COMPUTED_VALUE"""),"")</f>
        <v/>
      </c>
      <c r="D29873" s="5">
        <v>0.0</v>
      </c>
    </row>
    <row r="29874" ht="14.25" customHeight="1">
      <c r="A29874" s="5"/>
      <c r="B29874" s="5"/>
      <c r="C29874" s="5" t="str">
        <f>IFERROR(__xludf.DUMMYFUNCTION("""COMPUTED_VALUE"""),"")</f>
        <v/>
      </c>
      <c r="D29874" s="5">
        <v>0.0</v>
      </c>
    </row>
    <row r="29875" ht="14.25" customHeight="1">
      <c r="A29875" s="5"/>
      <c r="B29875" s="5"/>
      <c r="C29875" s="5" t="str">
        <f>IFERROR(__xludf.DUMMYFUNCTION("""COMPUTED_VALUE"""),"")</f>
        <v/>
      </c>
      <c r="D29875" s="5">
        <v>0.0</v>
      </c>
    </row>
    <row r="29876" ht="14.25" customHeight="1">
      <c r="A29876" s="5"/>
      <c r="B29876" s="5"/>
      <c r="C29876" s="5" t="str">
        <f>IFERROR(__xludf.DUMMYFUNCTION("""COMPUTED_VALUE"""),"")</f>
        <v/>
      </c>
      <c r="D29876" s="5">
        <v>0.0</v>
      </c>
    </row>
    <row r="29877" ht="14.25" customHeight="1">
      <c r="A29877" s="5"/>
      <c r="B29877" s="5"/>
      <c r="C29877" s="5" t="str">
        <f>IFERROR(__xludf.DUMMYFUNCTION("""COMPUTED_VALUE"""),"")</f>
        <v/>
      </c>
      <c r="D29877" s="5">
        <v>0.0</v>
      </c>
    </row>
    <row r="29878" ht="14.25" customHeight="1">
      <c r="A29878" s="5"/>
      <c r="B29878" s="5"/>
      <c r="C29878" s="5" t="str">
        <f>IFERROR(__xludf.DUMMYFUNCTION("""COMPUTED_VALUE"""),"")</f>
        <v/>
      </c>
      <c r="D29878" s="5">
        <v>0.0</v>
      </c>
    </row>
    <row r="29879" ht="14.25" customHeight="1">
      <c r="A29879" s="5"/>
      <c r="B29879" s="5"/>
      <c r="C29879" s="5" t="str">
        <f>IFERROR(__xludf.DUMMYFUNCTION("""COMPUTED_VALUE"""),"")</f>
        <v/>
      </c>
      <c r="D29879" s="5">
        <v>0.0</v>
      </c>
    </row>
    <row r="29880" ht="14.25" customHeight="1">
      <c r="A29880" s="5"/>
      <c r="B29880" s="5"/>
      <c r="C29880" s="5" t="str">
        <f>IFERROR(__xludf.DUMMYFUNCTION("""COMPUTED_VALUE"""),"")</f>
        <v/>
      </c>
      <c r="D29880" s="5">
        <v>0.0</v>
      </c>
    </row>
    <row r="29881" ht="14.25" customHeight="1">
      <c r="A29881" s="5"/>
      <c r="B29881" s="5"/>
      <c r="C29881" s="5" t="str">
        <f>IFERROR(__xludf.DUMMYFUNCTION("""COMPUTED_VALUE"""),"")</f>
        <v/>
      </c>
      <c r="D29881" s="5">
        <v>0.0</v>
      </c>
    </row>
    <row r="29882" ht="14.25" customHeight="1">
      <c r="A29882" s="5"/>
      <c r="B29882" s="5"/>
      <c r="C29882" s="5" t="str">
        <f>IFERROR(__xludf.DUMMYFUNCTION("""COMPUTED_VALUE"""),"")</f>
        <v/>
      </c>
      <c r="D29882" s="5">
        <v>0.0</v>
      </c>
    </row>
    <row r="29883" ht="14.25" customHeight="1">
      <c r="A29883" s="5"/>
      <c r="B29883" s="5"/>
      <c r="C29883" s="5" t="str">
        <f>IFERROR(__xludf.DUMMYFUNCTION("""COMPUTED_VALUE"""),"")</f>
        <v/>
      </c>
      <c r="D29883" s="5">
        <v>0.0</v>
      </c>
    </row>
    <row r="29884" ht="14.25" customHeight="1">
      <c r="A29884" s="5"/>
      <c r="B29884" s="5"/>
      <c r="C29884" s="5" t="str">
        <f>IFERROR(__xludf.DUMMYFUNCTION("""COMPUTED_VALUE"""),"")</f>
        <v/>
      </c>
      <c r="D29884" s="5">
        <v>0.0</v>
      </c>
    </row>
    <row r="29885" ht="14.25" customHeight="1">
      <c r="A29885" s="5"/>
      <c r="B29885" s="5"/>
      <c r="C29885" s="5" t="str">
        <f>IFERROR(__xludf.DUMMYFUNCTION("""COMPUTED_VALUE"""),"")</f>
        <v/>
      </c>
      <c r="D29885" s="5">
        <v>0.0</v>
      </c>
    </row>
    <row r="29886" ht="14.25" customHeight="1">
      <c r="A29886" s="5"/>
      <c r="B29886" s="5"/>
      <c r="C29886" s="5" t="str">
        <f>IFERROR(__xludf.DUMMYFUNCTION("""COMPUTED_VALUE"""),"")</f>
        <v/>
      </c>
      <c r="D29886" s="5">
        <v>0.0</v>
      </c>
    </row>
    <row r="29887" ht="14.25" customHeight="1">
      <c r="A29887" s="5"/>
      <c r="B29887" s="5"/>
      <c r="C29887" s="5" t="str">
        <f>IFERROR(__xludf.DUMMYFUNCTION("""COMPUTED_VALUE"""),"")</f>
        <v/>
      </c>
      <c r="D29887" s="5">
        <v>0.0</v>
      </c>
    </row>
    <row r="29888" ht="14.25" customHeight="1">
      <c r="A29888" s="5"/>
      <c r="B29888" s="5"/>
      <c r="C29888" s="5" t="str">
        <f>IFERROR(__xludf.DUMMYFUNCTION("""COMPUTED_VALUE"""),"")</f>
        <v/>
      </c>
      <c r="D29888" s="5">
        <v>0.0</v>
      </c>
    </row>
    <row r="29889" ht="14.25" customHeight="1">
      <c r="A29889" s="5"/>
      <c r="B29889" s="5"/>
      <c r="C29889" s="5" t="str">
        <f>IFERROR(__xludf.DUMMYFUNCTION("""COMPUTED_VALUE"""),"")</f>
        <v/>
      </c>
      <c r="D29889" s="5">
        <v>0.0</v>
      </c>
    </row>
    <row r="29890" ht="14.25" customHeight="1">
      <c r="A29890" s="5"/>
      <c r="B29890" s="5"/>
      <c r="C29890" s="5" t="str">
        <f>IFERROR(__xludf.DUMMYFUNCTION("""COMPUTED_VALUE"""),"")</f>
        <v/>
      </c>
      <c r="D29890" s="5">
        <v>0.0</v>
      </c>
    </row>
    <row r="29891" ht="14.25" customHeight="1">
      <c r="A29891" s="5"/>
      <c r="B29891" s="5"/>
      <c r="C29891" s="5" t="str">
        <f>IFERROR(__xludf.DUMMYFUNCTION("""COMPUTED_VALUE"""),"")</f>
        <v/>
      </c>
      <c r="D29891" s="5">
        <v>0.0</v>
      </c>
    </row>
    <row r="29892" ht="14.25" customHeight="1">
      <c r="A29892" s="5"/>
      <c r="B29892" s="5"/>
      <c r="C29892" s="5" t="str">
        <f>IFERROR(__xludf.DUMMYFUNCTION("""COMPUTED_VALUE"""),"")</f>
        <v/>
      </c>
      <c r="D29892" s="5">
        <v>0.0</v>
      </c>
    </row>
    <row r="29893" ht="14.25" customHeight="1">
      <c r="A29893" s="5"/>
      <c r="B29893" s="5"/>
      <c r="C29893" s="5" t="str">
        <f>IFERROR(__xludf.DUMMYFUNCTION("""COMPUTED_VALUE"""),"")</f>
        <v/>
      </c>
      <c r="D29893" s="5">
        <v>0.0</v>
      </c>
    </row>
    <row r="29894" ht="14.25" customHeight="1">
      <c r="A29894" s="5"/>
      <c r="B29894" s="5"/>
      <c r="C29894" s="5" t="str">
        <f>IFERROR(__xludf.DUMMYFUNCTION("""COMPUTED_VALUE"""),"")</f>
        <v/>
      </c>
      <c r="D29894" s="5">
        <v>0.0</v>
      </c>
    </row>
    <row r="29895" ht="14.25" customHeight="1">
      <c r="A29895" s="5"/>
      <c r="B29895" s="5"/>
      <c r="C29895" s="5" t="str">
        <f>IFERROR(__xludf.DUMMYFUNCTION("""COMPUTED_VALUE"""),"")</f>
        <v/>
      </c>
      <c r="D29895" s="5">
        <v>0.0</v>
      </c>
    </row>
    <row r="29896" ht="14.25" customHeight="1">
      <c r="A29896" s="5"/>
      <c r="B29896" s="5"/>
      <c r="C29896" s="5" t="str">
        <f>IFERROR(__xludf.DUMMYFUNCTION("""COMPUTED_VALUE"""),"")</f>
        <v/>
      </c>
      <c r="D29896" s="5">
        <v>0.0</v>
      </c>
    </row>
    <row r="29897" ht="14.25" customHeight="1">
      <c r="A29897" s="5"/>
      <c r="B29897" s="5"/>
      <c r="C29897" s="5" t="str">
        <f>IFERROR(__xludf.DUMMYFUNCTION("""COMPUTED_VALUE"""),"")</f>
        <v/>
      </c>
      <c r="D29897" s="5">
        <v>0.0</v>
      </c>
    </row>
    <row r="29898" ht="14.25" customHeight="1">
      <c r="A29898" s="5"/>
      <c r="B29898" s="5"/>
      <c r="C29898" s="5" t="str">
        <f>IFERROR(__xludf.DUMMYFUNCTION("""COMPUTED_VALUE"""),"")</f>
        <v/>
      </c>
      <c r="D29898" s="5">
        <v>0.0</v>
      </c>
    </row>
    <row r="29899" ht="14.25" customHeight="1">
      <c r="A29899" s="5"/>
      <c r="B29899" s="5"/>
      <c r="C29899" s="5" t="str">
        <f>IFERROR(__xludf.DUMMYFUNCTION("""COMPUTED_VALUE"""),"")</f>
        <v/>
      </c>
      <c r="D29899" s="5">
        <v>0.0</v>
      </c>
    </row>
    <row r="29900" ht="14.25" customHeight="1">
      <c r="A29900" s="5"/>
      <c r="B29900" s="5"/>
      <c r="C29900" s="5" t="str">
        <f>IFERROR(__xludf.DUMMYFUNCTION("""COMPUTED_VALUE"""),"")</f>
        <v/>
      </c>
      <c r="D29900" s="5">
        <v>0.0</v>
      </c>
    </row>
    <row r="29901" ht="14.25" customHeight="1">
      <c r="A29901" s="5"/>
      <c r="B29901" s="5"/>
      <c r="C29901" s="5" t="str">
        <f>IFERROR(__xludf.DUMMYFUNCTION("""COMPUTED_VALUE"""),"")</f>
        <v/>
      </c>
      <c r="D29901" s="5">
        <v>0.0</v>
      </c>
    </row>
    <row r="29902" ht="14.25" customHeight="1">
      <c r="A29902" s="5"/>
      <c r="B29902" s="5"/>
      <c r="C29902" s="5" t="str">
        <f>IFERROR(__xludf.DUMMYFUNCTION("""COMPUTED_VALUE"""),"")</f>
        <v/>
      </c>
      <c r="D29902" s="5">
        <v>0.0</v>
      </c>
    </row>
    <row r="29903" ht="14.25" customHeight="1">
      <c r="A29903" s="5"/>
      <c r="B29903" s="5"/>
      <c r="C29903" s="5" t="str">
        <f>IFERROR(__xludf.DUMMYFUNCTION("""COMPUTED_VALUE"""),"")</f>
        <v/>
      </c>
      <c r="D29903" s="5">
        <v>0.0</v>
      </c>
    </row>
    <row r="29904" ht="14.25" customHeight="1">
      <c r="A29904" s="5"/>
      <c r="B29904" s="5"/>
      <c r="C29904" s="5" t="str">
        <f>IFERROR(__xludf.DUMMYFUNCTION("""COMPUTED_VALUE"""),"")</f>
        <v/>
      </c>
      <c r="D29904" s="5">
        <v>0.0</v>
      </c>
    </row>
    <row r="29905" ht="14.25" customHeight="1">
      <c r="A29905" s="5"/>
      <c r="B29905" s="5"/>
      <c r="C29905" s="5" t="str">
        <f>IFERROR(__xludf.DUMMYFUNCTION("""COMPUTED_VALUE"""),"")</f>
        <v/>
      </c>
      <c r="D29905" s="5">
        <v>0.0</v>
      </c>
    </row>
    <row r="29906" ht="14.25" customHeight="1">
      <c r="A29906" s="5"/>
      <c r="B29906" s="5"/>
      <c r="C29906" s="5" t="str">
        <f>IFERROR(__xludf.DUMMYFUNCTION("""COMPUTED_VALUE"""),"")</f>
        <v/>
      </c>
      <c r="D29906" s="5">
        <v>0.0</v>
      </c>
    </row>
    <row r="29907" ht="14.25" customHeight="1">
      <c r="A29907" s="5"/>
      <c r="B29907" s="5"/>
      <c r="C29907" s="5" t="str">
        <f>IFERROR(__xludf.DUMMYFUNCTION("""COMPUTED_VALUE"""),"")</f>
        <v/>
      </c>
      <c r="D29907" s="5">
        <v>0.0</v>
      </c>
    </row>
    <row r="29908" ht="14.25" customHeight="1">
      <c r="A29908" s="5"/>
      <c r="B29908" s="5"/>
      <c r="C29908" s="5" t="str">
        <f>IFERROR(__xludf.DUMMYFUNCTION("""COMPUTED_VALUE"""),"")</f>
        <v/>
      </c>
      <c r="D29908" s="5">
        <v>0.0</v>
      </c>
    </row>
    <row r="29909" ht="14.25" customHeight="1">
      <c r="A29909" s="5"/>
      <c r="B29909" s="5"/>
      <c r="C29909" s="5" t="str">
        <f>IFERROR(__xludf.DUMMYFUNCTION("""COMPUTED_VALUE"""),"")</f>
        <v/>
      </c>
      <c r="D29909" s="5">
        <v>0.0</v>
      </c>
    </row>
    <row r="29910" ht="14.25" customHeight="1">
      <c r="A29910" s="5"/>
      <c r="B29910" s="5"/>
      <c r="C29910" s="5" t="str">
        <f>IFERROR(__xludf.DUMMYFUNCTION("""COMPUTED_VALUE"""),"")</f>
        <v/>
      </c>
      <c r="D29910" s="5">
        <v>0.0</v>
      </c>
    </row>
    <row r="29911" ht="14.25" customHeight="1">
      <c r="A29911" s="5"/>
      <c r="B29911" s="5"/>
      <c r="C29911" s="5" t="str">
        <f>IFERROR(__xludf.DUMMYFUNCTION("""COMPUTED_VALUE"""),"")</f>
        <v/>
      </c>
      <c r="D29911" s="5">
        <v>0.0</v>
      </c>
    </row>
    <row r="29912" ht="14.25" customHeight="1">
      <c r="A29912" s="5"/>
      <c r="B29912" s="5"/>
      <c r="C29912" s="5" t="str">
        <f>IFERROR(__xludf.DUMMYFUNCTION("""COMPUTED_VALUE"""),"")</f>
        <v/>
      </c>
      <c r="D29912" s="5">
        <v>0.0</v>
      </c>
    </row>
    <row r="29913" ht="14.25" customHeight="1">
      <c r="A29913" s="5"/>
      <c r="B29913" s="5"/>
      <c r="C29913" s="5" t="str">
        <f>IFERROR(__xludf.DUMMYFUNCTION("""COMPUTED_VALUE"""),"")</f>
        <v/>
      </c>
      <c r="D29913" s="5">
        <v>0.0</v>
      </c>
    </row>
    <row r="29914" ht="14.25" customHeight="1">
      <c r="A29914" s="5"/>
      <c r="B29914" s="5"/>
      <c r="C29914" s="5" t="str">
        <f>IFERROR(__xludf.DUMMYFUNCTION("""COMPUTED_VALUE"""),"")</f>
        <v/>
      </c>
      <c r="D29914" s="5">
        <v>0.0</v>
      </c>
    </row>
    <row r="29915" ht="14.25" customHeight="1">
      <c r="A29915" s="5"/>
      <c r="B29915" s="5"/>
      <c r="C29915" s="5" t="str">
        <f>IFERROR(__xludf.DUMMYFUNCTION("""COMPUTED_VALUE"""),"")</f>
        <v/>
      </c>
      <c r="D29915" s="5">
        <v>0.0</v>
      </c>
    </row>
    <row r="29916" ht="14.25" customHeight="1">
      <c r="A29916" s="5"/>
      <c r="B29916" s="5"/>
      <c r="C29916" s="5" t="str">
        <f>IFERROR(__xludf.DUMMYFUNCTION("""COMPUTED_VALUE"""),"")</f>
        <v/>
      </c>
      <c r="D29916" s="5">
        <v>0.0</v>
      </c>
    </row>
    <row r="29917" ht="14.25" customHeight="1">
      <c r="A29917" s="5"/>
      <c r="B29917" s="5"/>
      <c r="C29917" s="5" t="str">
        <f>IFERROR(__xludf.DUMMYFUNCTION("""COMPUTED_VALUE"""),"")</f>
        <v/>
      </c>
      <c r="D29917" s="5">
        <v>0.0</v>
      </c>
    </row>
    <row r="29918" ht="14.25" customHeight="1">
      <c r="A29918" s="5"/>
      <c r="B29918" s="5"/>
      <c r="C29918" s="5" t="str">
        <f>IFERROR(__xludf.DUMMYFUNCTION("""COMPUTED_VALUE"""),"")</f>
        <v/>
      </c>
      <c r="D29918" s="5">
        <v>0.0</v>
      </c>
    </row>
    <row r="29919" ht="14.25" customHeight="1">
      <c r="A29919" s="5"/>
      <c r="B29919" s="5"/>
      <c r="C29919" s="5" t="str">
        <f>IFERROR(__xludf.DUMMYFUNCTION("""COMPUTED_VALUE"""),"")</f>
        <v/>
      </c>
      <c r="D29919" s="5">
        <v>0.0</v>
      </c>
    </row>
    <row r="29920" ht="14.25" customHeight="1">
      <c r="A29920" s="5"/>
      <c r="B29920" s="5"/>
      <c r="C29920" s="5" t="str">
        <f>IFERROR(__xludf.DUMMYFUNCTION("""COMPUTED_VALUE"""),"")</f>
        <v/>
      </c>
      <c r="D29920" s="5">
        <v>0.0</v>
      </c>
    </row>
    <row r="29921" ht="14.25" customHeight="1">
      <c r="A29921" s="5"/>
      <c r="B29921" s="5"/>
      <c r="C29921" s="5" t="str">
        <f>IFERROR(__xludf.DUMMYFUNCTION("""COMPUTED_VALUE"""),"")</f>
        <v/>
      </c>
      <c r="D29921" s="5">
        <v>0.0</v>
      </c>
    </row>
    <row r="29922" ht="14.25" customHeight="1">
      <c r="A29922" s="5"/>
      <c r="B29922" s="5"/>
      <c r="C29922" s="5" t="str">
        <f>IFERROR(__xludf.DUMMYFUNCTION("""COMPUTED_VALUE"""),"")</f>
        <v/>
      </c>
      <c r="D29922" s="5">
        <v>0.0</v>
      </c>
    </row>
    <row r="29923" ht="14.25" customHeight="1">
      <c r="A29923" s="5"/>
      <c r="B29923" s="5"/>
      <c r="C29923" s="5" t="str">
        <f>IFERROR(__xludf.DUMMYFUNCTION("""COMPUTED_VALUE"""),"")</f>
        <v/>
      </c>
      <c r="D29923" s="5">
        <v>0.0</v>
      </c>
    </row>
    <row r="29924" ht="14.25" customHeight="1">
      <c r="A29924" s="5"/>
      <c r="B29924" s="5"/>
      <c r="C29924" s="5" t="str">
        <f>IFERROR(__xludf.DUMMYFUNCTION("""COMPUTED_VALUE"""),"")</f>
        <v/>
      </c>
      <c r="D29924" s="5">
        <v>0.0</v>
      </c>
    </row>
    <row r="29925" ht="14.25" customHeight="1">
      <c r="A29925" s="5"/>
      <c r="B29925" s="5"/>
      <c r="C29925" s="5" t="str">
        <f>IFERROR(__xludf.DUMMYFUNCTION("""COMPUTED_VALUE"""),"")</f>
        <v/>
      </c>
      <c r="D29925" s="5">
        <v>0.0</v>
      </c>
    </row>
    <row r="29926" ht="14.25" customHeight="1">
      <c r="A29926" s="5"/>
      <c r="B29926" s="5"/>
      <c r="C29926" s="5" t="str">
        <f>IFERROR(__xludf.DUMMYFUNCTION("""COMPUTED_VALUE"""),"")</f>
        <v/>
      </c>
      <c r="D29926" s="5">
        <v>0.0</v>
      </c>
    </row>
    <row r="29927" ht="14.25" customHeight="1">
      <c r="A29927" s="5"/>
      <c r="B29927" s="5"/>
      <c r="C29927" s="5" t="str">
        <f>IFERROR(__xludf.DUMMYFUNCTION("""COMPUTED_VALUE"""),"")</f>
        <v/>
      </c>
      <c r="D29927" s="5">
        <v>0.0</v>
      </c>
    </row>
    <row r="29928" ht="14.25" customHeight="1">
      <c r="A29928" s="5"/>
      <c r="B29928" s="5"/>
      <c r="C29928" s="5" t="str">
        <f>IFERROR(__xludf.DUMMYFUNCTION("""COMPUTED_VALUE"""),"")</f>
        <v/>
      </c>
      <c r="D29928" s="5">
        <v>0.0</v>
      </c>
    </row>
    <row r="29929" ht="14.25" customHeight="1">
      <c r="A29929" s="5"/>
      <c r="B29929" s="5"/>
      <c r="C29929" s="5" t="str">
        <f>IFERROR(__xludf.DUMMYFUNCTION("""COMPUTED_VALUE"""),"")</f>
        <v/>
      </c>
      <c r="D29929" s="5">
        <v>0.0</v>
      </c>
    </row>
    <row r="29930" ht="14.25" customHeight="1">
      <c r="A29930" s="5"/>
      <c r="B29930" s="5"/>
      <c r="C29930" s="5" t="str">
        <f>IFERROR(__xludf.DUMMYFUNCTION("""COMPUTED_VALUE"""),"")</f>
        <v/>
      </c>
      <c r="D29930" s="5">
        <v>0.0</v>
      </c>
    </row>
    <row r="29931" ht="14.25" customHeight="1">
      <c r="A29931" s="5"/>
      <c r="B29931" s="5"/>
      <c r="C29931" s="5" t="str">
        <f>IFERROR(__xludf.DUMMYFUNCTION("""COMPUTED_VALUE"""),"")</f>
        <v/>
      </c>
      <c r="D29931" s="5">
        <v>0.0</v>
      </c>
    </row>
    <row r="29932" ht="14.25" customHeight="1">
      <c r="A29932" s="5"/>
      <c r="B29932" s="5"/>
      <c r="C29932" s="5" t="str">
        <f>IFERROR(__xludf.DUMMYFUNCTION("""COMPUTED_VALUE"""),"")</f>
        <v/>
      </c>
      <c r="D29932" s="5">
        <v>0.0</v>
      </c>
    </row>
    <row r="29933" ht="14.25" customHeight="1">
      <c r="A29933" s="5"/>
      <c r="B29933" s="5"/>
      <c r="C29933" s="5" t="str">
        <f>IFERROR(__xludf.DUMMYFUNCTION("""COMPUTED_VALUE"""),"")</f>
        <v/>
      </c>
      <c r="D29933" s="5">
        <v>0.0</v>
      </c>
    </row>
    <row r="29934" ht="14.25" customHeight="1">
      <c r="A29934" s="5"/>
      <c r="B29934" s="5"/>
      <c r="C29934" s="5" t="str">
        <f>IFERROR(__xludf.DUMMYFUNCTION("""COMPUTED_VALUE"""),"")</f>
        <v/>
      </c>
      <c r="D29934" s="5">
        <v>0.0</v>
      </c>
    </row>
    <row r="29935" ht="14.25" customHeight="1">
      <c r="A29935" s="5"/>
      <c r="B29935" s="5"/>
      <c r="C29935" s="5" t="str">
        <f>IFERROR(__xludf.DUMMYFUNCTION("""COMPUTED_VALUE"""),"")</f>
        <v/>
      </c>
      <c r="D29935" s="5">
        <v>0.0</v>
      </c>
    </row>
    <row r="29936" ht="14.25" customHeight="1">
      <c r="A29936" s="5"/>
      <c r="B29936" s="5"/>
      <c r="C29936" s="5" t="str">
        <f>IFERROR(__xludf.DUMMYFUNCTION("""COMPUTED_VALUE"""),"")</f>
        <v/>
      </c>
      <c r="D29936" s="5">
        <v>0.0</v>
      </c>
    </row>
    <row r="29937" ht="14.25" customHeight="1">
      <c r="A29937" s="5"/>
      <c r="B29937" s="5"/>
      <c r="C29937" s="5" t="str">
        <f>IFERROR(__xludf.DUMMYFUNCTION("""COMPUTED_VALUE"""),"")</f>
        <v/>
      </c>
      <c r="D29937" s="5">
        <v>0.0</v>
      </c>
    </row>
    <row r="29938" ht="14.25" customHeight="1">
      <c r="A29938" s="5"/>
      <c r="B29938" s="5"/>
      <c r="C29938" s="5" t="str">
        <f>IFERROR(__xludf.DUMMYFUNCTION("""COMPUTED_VALUE"""),"")</f>
        <v/>
      </c>
      <c r="D29938" s="5">
        <v>0.0</v>
      </c>
    </row>
    <row r="29939" ht="14.25" customHeight="1">
      <c r="A29939" s="5"/>
      <c r="B29939" s="5"/>
      <c r="C29939" s="5" t="str">
        <f>IFERROR(__xludf.DUMMYFUNCTION("""COMPUTED_VALUE"""),"")</f>
        <v/>
      </c>
      <c r="D29939" s="5">
        <v>0.0</v>
      </c>
    </row>
    <row r="29940" ht="14.25" customHeight="1">
      <c r="A29940" s="5"/>
      <c r="B29940" s="5"/>
      <c r="C29940" s="5" t="str">
        <f>IFERROR(__xludf.DUMMYFUNCTION("""COMPUTED_VALUE"""),"")</f>
        <v/>
      </c>
      <c r="D29940" s="5">
        <v>0.0</v>
      </c>
    </row>
    <row r="29941" ht="14.25" customHeight="1">
      <c r="A29941" s="5"/>
      <c r="B29941" s="5"/>
      <c r="C29941" s="5" t="str">
        <f>IFERROR(__xludf.DUMMYFUNCTION("""COMPUTED_VALUE"""),"")</f>
        <v/>
      </c>
      <c r="D29941" s="5">
        <v>0.0</v>
      </c>
    </row>
    <row r="29942" ht="14.25" customHeight="1">
      <c r="A29942" s="5"/>
      <c r="B29942" s="5"/>
      <c r="C29942" s="5" t="str">
        <f>IFERROR(__xludf.DUMMYFUNCTION("""COMPUTED_VALUE"""),"")</f>
        <v/>
      </c>
      <c r="D29942" s="5">
        <v>0.0</v>
      </c>
    </row>
    <row r="29943" ht="14.25" customHeight="1">
      <c r="A29943" s="5"/>
      <c r="B29943" s="5"/>
      <c r="C29943" s="5" t="str">
        <f>IFERROR(__xludf.DUMMYFUNCTION("""COMPUTED_VALUE"""),"")</f>
        <v/>
      </c>
      <c r="D29943" s="5">
        <v>0.0</v>
      </c>
    </row>
    <row r="29944" ht="14.25" customHeight="1">
      <c r="A29944" s="5"/>
      <c r="B29944" s="5"/>
      <c r="C29944" s="5" t="str">
        <f>IFERROR(__xludf.DUMMYFUNCTION("""COMPUTED_VALUE"""),"")</f>
        <v/>
      </c>
      <c r="D29944" s="5">
        <v>0.0</v>
      </c>
    </row>
    <row r="29945" ht="14.25" customHeight="1">
      <c r="A29945" s="5"/>
      <c r="B29945" s="5"/>
      <c r="C29945" s="5" t="str">
        <f>IFERROR(__xludf.DUMMYFUNCTION("""COMPUTED_VALUE"""),"")</f>
        <v/>
      </c>
      <c r="D29945" s="5">
        <v>0.0</v>
      </c>
    </row>
    <row r="29946" ht="14.25" customHeight="1">
      <c r="A29946" s="5"/>
      <c r="B29946" s="5"/>
      <c r="C29946" s="5" t="str">
        <f>IFERROR(__xludf.DUMMYFUNCTION("""COMPUTED_VALUE"""),"")</f>
        <v/>
      </c>
      <c r="D29946" s="5">
        <v>0.0</v>
      </c>
    </row>
    <row r="29947" ht="14.25" customHeight="1">
      <c r="A29947" s="5"/>
      <c r="B29947" s="5"/>
      <c r="C29947" s="5" t="str">
        <f>IFERROR(__xludf.DUMMYFUNCTION("""COMPUTED_VALUE"""),"")</f>
        <v/>
      </c>
      <c r="D29947" s="5">
        <v>0.0</v>
      </c>
    </row>
    <row r="29948" ht="14.25" customHeight="1">
      <c r="A29948" s="5"/>
      <c r="B29948" s="5"/>
      <c r="C29948" s="5" t="str">
        <f>IFERROR(__xludf.DUMMYFUNCTION("""COMPUTED_VALUE"""),"")</f>
        <v/>
      </c>
      <c r="D29948" s="5">
        <v>0.0</v>
      </c>
    </row>
    <row r="29949" ht="14.25" customHeight="1">
      <c r="A29949" s="5"/>
      <c r="B29949" s="5"/>
      <c r="C29949" s="5" t="str">
        <f>IFERROR(__xludf.DUMMYFUNCTION("""COMPUTED_VALUE"""),"")</f>
        <v/>
      </c>
      <c r="D29949" s="5">
        <v>0.0</v>
      </c>
    </row>
    <row r="29950" ht="14.25" customHeight="1">
      <c r="A29950" s="5"/>
      <c r="B29950" s="5"/>
      <c r="C29950" s="5" t="str">
        <f>IFERROR(__xludf.DUMMYFUNCTION("""COMPUTED_VALUE"""),"")</f>
        <v/>
      </c>
      <c r="D29950" s="5">
        <v>0.0</v>
      </c>
    </row>
    <row r="29951" ht="14.25" customHeight="1">
      <c r="A29951" s="5"/>
      <c r="B29951" s="5"/>
      <c r="C29951" s="5" t="str">
        <f>IFERROR(__xludf.DUMMYFUNCTION("""COMPUTED_VALUE"""),"")</f>
        <v/>
      </c>
      <c r="D29951" s="5">
        <v>0.0</v>
      </c>
    </row>
    <row r="29952" ht="14.25" customHeight="1">
      <c r="A29952" s="5"/>
      <c r="B29952" s="5"/>
      <c r="C29952" s="5" t="str">
        <f>IFERROR(__xludf.DUMMYFUNCTION("""COMPUTED_VALUE"""),"")</f>
        <v/>
      </c>
      <c r="D29952" s="5">
        <v>0.0</v>
      </c>
    </row>
    <row r="29953" ht="14.25" customHeight="1">
      <c r="A29953" s="5"/>
      <c r="B29953" s="5"/>
      <c r="C29953" s="5" t="str">
        <f>IFERROR(__xludf.DUMMYFUNCTION("""COMPUTED_VALUE"""),"")</f>
        <v/>
      </c>
      <c r="D29953" s="5">
        <v>0.0</v>
      </c>
    </row>
    <row r="29954" ht="14.25" customHeight="1">
      <c r="A29954" s="5"/>
      <c r="B29954" s="5"/>
      <c r="C29954" s="5" t="str">
        <f>IFERROR(__xludf.DUMMYFUNCTION("""COMPUTED_VALUE"""),"")</f>
        <v/>
      </c>
      <c r="D29954" s="5">
        <v>0.0</v>
      </c>
    </row>
    <row r="29955" ht="14.25" customHeight="1">
      <c r="A29955" s="5"/>
      <c r="B29955" s="5"/>
      <c r="C29955" s="5" t="str">
        <f>IFERROR(__xludf.DUMMYFUNCTION("""COMPUTED_VALUE"""),"")</f>
        <v/>
      </c>
      <c r="D29955" s="5">
        <v>0.0</v>
      </c>
    </row>
    <row r="29956" ht="14.25" customHeight="1">
      <c r="A29956" s="5"/>
      <c r="B29956" s="5"/>
      <c r="C29956" s="5" t="str">
        <f>IFERROR(__xludf.DUMMYFUNCTION("""COMPUTED_VALUE"""),"")</f>
        <v/>
      </c>
      <c r="D29956" s="5">
        <v>0.0</v>
      </c>
    </row>
    <row r="29957" ht="14.25" customHeight="1">
      <c r="A29957" s="5"/>
      <c r="B29957" s="5"/>
      <c r="C29957" s="5" t="str">
        <f>IFERROR(__xludf.DUMMYFUNCTION("""COMPUTED_VALUE"""),"")</f>
        <v/>
      </c>
      <c r="D29957" s="5">
        <v>0.0</v>
      </c>
    </row>
    <row r="29958" ht="14.25" customHeight="1">
      <c r="A29958" s="5"/>
      <c r="B29958" s="5"/>
      <c r="C29958" s="5" t="str">
        <f>IFERROR(__xludf.DUMMYFUNCTION("""COMPUTED_VALUE"""),"")</f>
        <v/>
      </c>
      <c r="D29958" s="5">
        <v>0.0</v>
      </c>
    </row>
    <row r="29959" ht="14.25" customHeight="1">
      <c r="A29959" s="5"/>
      <c r="B29959" s="5"/>
      <c r="C29959" s="5" t="str">
        <f>IFERROR(__xludf.DUMMYFUNCTION("""COMPUTED_VALUE"""),"")</f>
        <v/>
      </c>
      <c r="D29959" s="5">
        <v>0.0</v>
      </c>
    </row>
    <row r="29960" ht="14.25" customHeight="1">
      <c r="A29960" s="5"/>
      <c r="B29960" s="5"/>
      <c r="C29960" s="5" t="str">
        <f>IFERROR(__xludf.DUMMYFUNCTION("""COMPUTED_VALUE"""),"")</f>
        <v/>
      </c>
      <c r="D29960" s="5">
        <v>0.0</v>
      </c>
    </row>
    <row r="29961" ht="14.25" customHeight="1">
      <c r="A29961" s="5"/>
      <c r="B29961" s="5"/>
      <c r="C29961" s="5" t="str">
        <f>IFERROR(__xludf.DUMMYFUNCTION("""COMPUTED_VALUE"""),"")</f>
        <v/>
      </c>
      <c r="D29961" s="5">
        <v>0.0</v>
      </c>
    </row>
    <row r="29962" ht="14.25" customHeight="1">
      <c r="A29962" s="5"/>
      <c r="B29962" s="5"/>
      <c r="C29962" s="5" t="str">
        <f>IFERROR(__xludf.DUMMYFUNCTION("""COMPUTED_VALUE"""),"")</f>
        <v/>
      </c>
      <c r="D29962" s="5">
        <v>0.0</v>
      </c>
    </row>
    <row r="29963" ht="14.25" customHeight="1">
      <c r="A29963" s="5"/>
      <c r="B29963" s="5"/>
      <c r="C29963" s="5" t="str">
        <f>IFERROR(__xludf.DUMMYFUNCTION("""COMPUTED_VALUE"""),"")</f>
        <v/>
      </c>
      <c r="D29963" s="5">
        <v>0.0</v>
      </c>
    </row>
    <row r="29964" ht="14.25" customHeight="1">
      <c r="A29964" s="5"/>
      <c r="B29964" s="5"/>
      <c r="C29964" s="5" t="str">
        <f>IFERROR(__xludf.DUMMYFUNCTION("""COMPUTED_VALUE"""),"")</f>
        <v/>
      </c>
      <c r="D29964" s="5">
        <v>0.0</v>
      </c>
    </row>
    <row r="29965" ht="14.25" customHeight="1">
      <c r="A29965" s="5"/>
      <c r="B29965" s="5"/>
      <c r="C29965" s="5" t="str">
        <f>IFERROR(__xludf.DUMMYFUNCTION("""COMPUTED_VALUE"""),"")</f>
        <v/>
      </c>
      <c r="D29965" s="5">
        <v>0.0</v>
      </c>
    </row>
    <row r="29966" ht="14.25" customHeight="1">
      <c r="A29966" s="5"/>
      <c r="B29966" s="5"/>
      <c r="C29966" s="5" t="str">
        <f>IFERROR(__xludf.DUMMYFUNCTION("""COMPUTED_VALUE"""),"")</f>
        <v/>
      </c>
      <c r="D29966" s="5">
        <v>0.0</v>
      </c>
    </row>
    <row r="29967" ht="14.25" customHeight="1">
      <c r="A29967" s="5"/>
      <c r="B29967" s="5"/>
      <c r="C29967" s="5" t="str">
        <f>IFERROR(__xludf.DUMMYFUNCTION("""COMPUTED_VALUE"""),"")</f>
        <v/>
      </c>
      <c r="D29967" s="5">
        <v>0.0</v>
      </c>
    </row>
    <row r="29968" ht="14.25" customHeight="1">
      <c r="A29968" s="5"/>
      <c r="B29968" s="5"/>
      <c r="C29968" s="5" t="str">
        <f>IFERROR(__xludf.DUMMYFUNCTION("""COMPUTED_VALUE"""),"")</f>
        <v/>
      </c>
      <c r="D29968" s="5">
        <v>0.0</v>
      </c>
    </row>
    <row r="29969" ht="14.25" customHeight="1">
      <c r="A29969" s="5"/>
      <c r="B29969" s="5"/>
      <c r="C29969" s="5" t="str">
        <f>IFERROR(__xludf.DUMMYFUNCTION("""COMPUTED_VALUE"""),"")</f>
        <v/>
      </c>
      <c r="D29969" s="5">
        <v>0.0</v>
      </c>
    </row>
    <row r="29970" ht="14.25" customHeight="1">
      <c r="A29970" s="5"/>
      <c r="B29970" s="5"/>
      <c r="C29970" s="5" t="str">
        <f>IFERROR(__xludf.DUMMYFUNCTION("""COMPUTED_VALUE"""),"")</f>
        <v/>
      </c>
      <c r="D29970" s="5">
        <v>0.0</v>
      </c>
    </row>
    <row r="29971" ht="14.25" customHeight="1">
      <c r="A29971" s="5"/>
      <c r="B29971" s="5"/>
      <c r="C29971" s="5" t="str">
        <f>IFERROR(__xludf.DUMMYFUNCTION("""COMPUTED_VALUE"""),"")</f>
        <v/>
      </c>
      <c r="D29971" s="5">
        <v>0.0</v>
      </c>
    </row>
    <row r="29972" ht="14.25" customHeight="1">
      <c r="A29972" s="5"/>
      <c r="B29972" s="5"/>
      <c r="C29972" s="5" t="str">
        <f>IFERROR(__xludf.DUMMYFUNCTION("""COMPUTED_VALUE"""),"")</f>
        <v/>
      </c>
      <c r="D29972" s="5">
        <v>0.0</v>
      </c>
    </row>
    <row r="29973" ht="14.25" customHeight="1">
      <c r="A29973" s="5"/>
      <c r="B29973" s="5"/>
      <c r="C29973" s="5" t="str">
        <f>IFERROR(__xludf.DUMMYFUNCTION("""COMPUTED_VALUE"""),"")</f>
        <v/>
      </c>
      <c r="D29973" s="5">
        <v>0.0</v>
      </c>
    </row>
    <row r="29974" ht="14.25" customHeight="1">
      <c r="A29974" s="5"/>
      <c r="B29974" s="5"/>
      <c r="C29974" s="5" t="str">
        <f>IFERROR(__xludf.DUMMYFUNCTION("""COMPUTED_VALUE"""),"")</f>
        <v/>
      </c>
      <c r="D29974" s="5">
        <v>0.0</v>
      </c>
    </row>
    <row r="29975" ht="14.25" customHeight="1">
      <c r="A29975" s="5"/>
      <c r="B29975" s="5"/>
      <c r="C29975" s="5" t="str">
        <f>IFERROR(__xludf.DUMMYFUNCTION("""COMPUTED_VALUE"""),"")</f>
        <v/>
      </c>
      <c r="D29975" s="5">
        <v>0.0</v>
      </c>
    </row>
    <row r="29976" ht="14.25" customHeight="1">
      <c r="A29976" s="5"/>
      <c r="B29976" s="5"/>
      <c r="C29976" s="5" t="str">
        <f>IFERROR(__xludf.DUMMYFUNCTION("""COMPUTED_VALUE"""),"")</f>
        <v/>
      </c>
      <c r="D29976" s="5">
        <v>0.0</v>
      </c>
    </row>
    <row r="29977" ht="14.25" customHeight="1">
      <c r="A29977" s="5"/>
      <c r="B29977" s="5"/>
      <c r="C29977" s="5" t="str">
        <f>IFERROR(__xludf.DUMMYFUNCTION("""COMPUTED_VALUE"""),"")</f>
        <v/>
      </c>
      <c r="D29977" s="5">
        <v>0.0</v>
      </c>
    </row>
    <row r="29978" ht="14.25" customHeight="1">
      <c r="A29978" s="5"/>
      <c r="B29978" s="5"/>
      <c r="C29978" s="5" t="str">
        <f>IFERROR(__xludf.DUMMYFUNCTION("""COMPUTED_VALUE"""),"")</f>
        <v/>
      </c>
      <c r="D29978" s="5">
        <v>0.0</v>
      </c>
    </row>
    <row r="29979" ht="14.25" customHeight="1">
      <c r="A29979" s="5"/>
      <c r="B29979" s="5"/>
      <c r="C29979" s="5" t="str">
        <f>IFERROR(__xludf.DUMMYFUNCTION("""COMPUTED_VALUE"""),"")</f>
        <v/>
      </c>
      <c r="D29979" s="5">
        <v>0.0</v>
      </c>
    </row>
    <row r="29980" ht="14.25" customHeight="1">
      <c r="A29980" s="5"/>
      <c r="B29980" s="5"/>
      <c r="C29980" s="5" t="str">
        <f>IFERROR(__xludf.DUMMYFUNCTION("""COMPUTED_VALUE"""),"")</f>
        <v/>
      </c>
      <c r="D29980" s="5">
        <v>0.0</v>
      </c>
    </row>
    <row r="29981" ht="14.25" customHeight="1">
      <c r="A29981" s="5"/>
      <c r="B29981" s="5"/>
      <c r="C29981" s="5" t="str">
        <f>IFERROR(__xludf.DUMMYFUNCTION("""COMPUTED_VALUE"""),"")</f>
        <v/>
      </c>
      <c r="D29981" s="5">
        <v>0.0</v>
      </c>
    </row>
    <row r="29982" ht="14.25" customHeight="1">
      <c r="A29982" s="5"/>
      <c r="B29982" s="5"/>
      <c r="C29982" s="5" t="str">
        <f>IFERROR(__xludf.DUMMYFUNCTION("""COMPUTED_VALUE"""),"")</f>
        <v/>
      </c>
      <c r="D29982" s="5">
        <v>0.0</v>
      </c>
    </row>
    <row r="29983" ht="14.25" customHeight="1">
      <c r="A29983" s="5"/>
      <c r="B29983" s="5"/>
      <c r="C29983" s="5" t="str">
        <f>IFERROR(__xludf.DUMMYFUNCTION("""COMPUTED_VALUE"""),"")</f>
        <v/>
      </c>
      <c r="D29983" s="5">
        <v>0.0</v>
      </c>
    </row>
    <row r="29984" ht="14.25" customHeight="1">
      <c r="A29984" s="5"/>
      <c r="B29984" s="5"/>
      <c r="C29984" s="5" t="str">
        <f>IFERROR(__xludf.DUMMYFUNCTION("""COMPUTED_VALUE"""),"")</f>
        <v/>
      </c>
      <c r="D29984" s="5">
        <v>0.0</v>
      </c>
    </row>
    <row r="29985" ht="14.25" customHeight="1">
      <c r="A29985" s="5"/>
      <c r="B29985" s="5"/>
      <c r="C29985" s="5" t="str">
        <f>IFERROR(__xludf.DUMMYFUNCTION("""COMPUTED_VALUE"""),"")</f>
        <v/>
      </c>
      <c r="D29985" s="5">
        <v>0.0</v>
      </c>
    </row>
    <row r="29986" ht="14.25" customHeight="1">
      <c r="A29986" s="5"/>
      <c r="B29986" s="5"/>
      <c r="C29986" s="5" t="str">
        <f>IFERROR(__xludf.DUMMYFUNCTION("""COMPUTED_VALUE"""),"")</f>
        <v/>
      </c>
      <c r="D29986" s="5">
        <v>0.0</v>
      </c>
    </row>
    <row r="29987" ht="14.25" customHeight="1">
      <c r="A29987" s="5"/>
      <c r="B29987" s="5"/>
      <c r="C29987" s="5" t="str">
        <f>IFERROR(__xludf.DUMMYFUNCTION("""COMPUTED_VALUE"""),"")</f>
        <v/>
      </c>
      <c r="D29987" s="5">
        <v>0.0</v>
      </c>
    </row>
    <row r="29988" ht="14.25" customHeight="1">
      <c r="A29988" s="5"/>
      <c r="B29988" s="5"/>
      <c r="C29988" s="5" t="str">
        <f>IFERROR(__xludf.DUMMYFUNCTION("""COMPUTED_VALUE"""),"")</f>
        <v/>
      </c>
      <c r="D29988" s="5">
        <v>0.0</v>
      </c>
    </row>
    <row r="29989" ht="14.25" customHeight="1">
      <c r="A29989" s="5"/>
      <c r="B29989" s="5"/>
      <c r="C29989" s="5" t="str">
        <f>IFERROR(__xludf.DUMMYFUNCTION("""COMPUTED_VALUE"""),"")</f>
        <v/>
      </c>
      <c r="D29989" s="5">
        <v>0.0</v>
      </c>
    </row>
    <row r="29990" ht="14.25" customHeight="1">
      <c r="A29990" s="5"/>
      <c r="B29990" s="5"/>
      <c r="C29990" s="5" t="str">
        <f>IFERROR(__xludf.DUMMYFUNCTION("""COMPUTED_VALUE"""),"")</f>
        <v/>
      </c>
      <c r="D29990" s="5">
        <v>0.0</v>
      </c>
    </row>
    <row r="29991" ht="14.25" customHeight="1">
      <c r="A29991" s="5"/>
      <c r="B29991" s="5"/>
      <c r="C29991" s="5" t="str">
        <f>IFERROR(__xludf.DUMMYFUNCTION("""COMPUTED_VALUE"""),"")</f>
        <v/>
      </c>
      <c r="D29991" s="5">
        <v>0.0</v>
      </c>
    </row>
    <row r="29992" ht="14.25" customHeight="1">
      <c r="A29992" s="5"/>
      <c r="B29992" s="5"/>
      <c r="C29992" s="5" t="str">
        <f>IFERROR(__xludf.DUMMYFUNCTION("""COMPUTED_VALUE"""),"")</f>
        <v/>
      </c>
      <c r="D29992" s="5">
        <v>0.0</v>
      </c>
    </row>
    <row r="29993" ht="14.25" customHeight="1">
      <c r="A29993" s="5"/>
      <c r="B29993" s="5"/>
      <c r="C29993" s="5" t="str">
        <f>IFERROR(__xludf.DUMMYFUNCTION("""COMPUTED_VALUE"""),"")</f>
        <v/>
      </c>
      <c r="D29993" s="5">
        <v>0.0</v>
      </c>
    </row>
    <row r="29994" ht="14.25" customHeight="1">
      <c r="A29994" s="5"/>
      <c r="B29994" s="5"/>
      <c r="C29994" s="5" t="str">
        <f>IFERROR(__xludf.DUMMYFUNCTION("""COMPUTED_VALUE"""),"")</f>
        <v/>
      </c>
      <c r="D29994" s="5">
        <v>0.0</v>
      </c>
    </row>
    <row r="29995" ht="14.25" customHeight="1">
      <c r="A29995" s="5"/>
      <c r="B29995" s="5"/>
      <c r="C29995" s="5" t="str">
        <f>IFERROR(__xludf.DUMMYFUNCTION("""COMPUTED_VALUE"""),"")</f>
        <v/>
      </c>
      <c r="D29995" s="5">
        <v>0.0</v>
      </c>
    </row>
    <row r="29996" ht="14.25" customHeight="1">
      <c r="A29996" s="5"/>
      <c r="B29996" s="5"/>
      <c r="C29996" s="5" t="str">
        <f>IFERROR(__xludf.DUMMYFUNCTION("""COMPUTED_VALUE"""),"")</f>
        <v/>
      </c>
      <c r="D29996" s="5">
        <v>0.0</v>
      </c>
    </row>
    <row r="29997" ht="14.25" customHeight="1">
      <c r="A29997" s="5"/>
      <c r="B29997" s="5"/>
      <c r="C29997" s="5" t="str">
        <f>IFERROR(__xludf.DUMMYFUNCTION("""COMPUTED_VALUE"""),"")</f>
        <v/>
      </c>
      <c r="D29997" s="5">
        <v>0.0</v>
      </c>
    </row>
    <row r="29998" ht="14.25" customHeight="1">
      <c r="A29998" s="5"/>
      <c r="B29998" s="5"/>
      <c r="C29998" s="5" t="str">
        <f>IFERROR(__xludf.DUMMYFUNCTION("""COMPUTED_VALUE"""),"")</f>
        <v/>
      </c>
      <c r="D29998" s="5">
        <v>0.0</v>
      </c>
    </row>
    <row r="29999" ht="14.25" customHeight="1">
      <c r="A29999" s="5"/>
      <c r="B29999" s="5"/>
      <c r="C29999" s="5" t="str">
        <f>IFERROR(__xludf.DUMMYFUNCTION("""COMPUTED_VALUE"""),"")</f>
        <v/>
      </c>
      <c r="D29999" s="5">
        <v>0.0</v>
      </c>
    </row>
    <row r="30000" ht="14.25" customHeight="1">
      <c r="A30000" s="5"/>
      <c r="B30000" s="5"/>
      <c r="C30000" s="5" t="str">
        <f>IFERROR(__xludf.DUMMYFUNCTION("""COMPUTED_VALUE"""),"")</f>
        <v/>
      </c>
      <c r="D30000" s="5">
        <v>0.0</v>
      </c>
    </row>
    <row r="30001" ht="14.25" customHeight="1">
      <c r="A30001" s="5"/>
      <c r="B30001" s="5"/>
      <c r="C30001" s="5" t="str">
        <f>IFERROR(__xludf.DUMMYFUNCTION("""COMPUTED_VALUE"""),"")</f>
        <v/>
      </c>
      <c r="D30001" s="5">
        <v>0.0</v>
      </c>
    </row>
    <row r="30002" ht="14.25" customHeight="1">
      <c r="A30002" s="5"/>
      <c r="B30002" s="5"/>
      <c r="C30002" s="5" t="str">
        <f>IFERROR(__xludf.DUMMYFUNCTION("""COMPUTED_VALUE"""),"")</f>
        <v/>
      </c>
      <c r="D30002" s="5">
        <v>0.0</v>
      </c>
    </row>
    <row r="30003" ht="14.25" customHeight="1">
      <c r="A30003" s="5"/>
      <c r="B30003" s="5"/>
      <c r="C30003" s="5" t="str">
        <f>IFERROR(__xludf.DUMMYFUNCTION("""COMPUTED_VALUE"""),"")</f>
        <v/>
      </c>
      <c r="D30003" s="5">
        <v>0.0</v>
      </c>
    </row>
    <row r="30004" ht="14.25" customHeight="1">
      <c r="A30004" s="5"/>
      <c r="B30004" s="5"/>
      <c r="C30004" s="5" t="str">
        <f>IFERROR(__xludf.DUMMYFUNCTION("""COMPUTED_VALUE"""),"")</f>
        <v/>
      </c>
      <c r="D30004" s="5">
        <v>0.0</v>
      </c>
    </row>
    <row r="30005" ht="14.25" customHeight="1">
      <c r="A30005" s="5"/>
      <c r="B30005" s="5"/>
      <c r="C30005" s="5" t="str">
        <f>IFERROR(__xludf.DUMMYFUNCTION("""COMPUTED_VALUE"""),"")</f>
        <v/>
      </c>
      <c r="D30005" s="5">
        <v>0.0</v>
      </c>
    </row>
    <row r="30006" ht="14.25" customHeight="1">
      <c r="A30006" s="5"/>
      <c r="B30006" s="5"/>
      <c r="C30006" s="5" t="str">
        <f>IFERROR(__xludf.DUMMYFUNCTION("""COMPUTED_VALUE"""),"")</f>
        <v/>
      </c>
      <c r="D30006" s="5">
        <v>0.0</v>
      </c>
    </row>
    <row r="30007" ht="14.25" customHeight="1">
      <c r="A30007" s="5"/>
      <c r="B30007" s="5"/>
      <c r="C30007" s="5" t="str">
        <f>IFERROR(__xludf.DUMMYFUNCTION("""COMPUTED_VALUE"""),"")</f>
        <v/>
      </c>
      <c r="D30007" s="5">
        <v>0.0</v>
      </c>
    </row>
    <row r="30008" ht="14.25" customHeight="1">
      <c r="A30008" s="5"/>
      <c r="B30008" s="5"/>
      <c r="C30008" s="5" t="str">
        <f>IFERROR(__xludf.DUMMYFUNCTION("""COMPUTED_VALUE"""),"")</f>
        <v/>
      </c>
      <c r="D30008" s="5">
        <v>0.0</v>
      </c>
    </row>
    <row r="30009" ht="14.25" customHeight="1">
      <c r="A30009" s="5"/>
      <c r="B30009" s="5"/>
      <c r="C30009" s="5" t="str">
        <f>IFERROR(__xludf.DUMMYFUNCTION("""COMPUTED_VALUE"""),"")</f>
        <v/>
      </c>
      <c r="D30009" s="5">
        <v>0.0</v>
      </c>
    </row>
    <row r="30010" ht="14.25" customHeight="1">
      <c r="A30010" s="5"/>
      <c r="B30010" s="5"/>
      <c r="C30010" s="5" t="str">
        <f>IFERROR(__xludf.DUMMYFUNCTION("""COMPUTED_VALUE"""),"")</f>
        <v/>
      </c>
      <c r="D30010" s="5">
        <v>0.0</v>
      </c>
    </row>
    <row r="30011" ht="14.25" customHeight="1">
      <c r="A30011" s="5"/>
      <c r="B30011" s="5"/>
      <c r="C30011" s="5" t="str">
        <f>IFERROR(__xludf.DUMMYFUNCTION("""COMPUTED_VALUE"""),"")</f>
        <v/>
      </c>
      <c r="D30011" s="5">
        <v>0.0</v>
      </c>
    </row>
    <row r="30012" ht="14.25" customHeight="1">
      <c r="A30012" s="5"/>
      <c r="B30012" s="5"/>
      <c r="C30012" s="5" t="str">
        <f>IFERROR(__xludf.DUMMYFUNCTION("""COMPUTED_VALUE"""),"")</f>
        <v/>
      </c>
      <c r="D30012" s="5">
        <v>0.0</v>
      </c>
    </row>
    <row r="30013" ht="14.25" customHeight="1">
      <c r="A30013" s="5"/>
      <c r="B30013" s="5"/>
      <c r="C30013" s="5" t="str">
        <f>IFERROR(__xludf.DUMMYFUNCTION("""COMPUTED_VALUE"""),"")</f>
        <v/>
      </c>
      <c r="D30013" s="5">
        <v>0.0</v>
      </c>
    </row>
    <row r="30014" ht="14.25" customHeight="1">
      <c r="A30014" s="5"/>
      <c r="B30014" s="5"/>
      <c r="C30014" s="5" t="str">
        <f>IFERROR(__xludf.DUMMYFUNCTION("""COMPUTED_VALUE"""),"")</f>
        <v/>
      </c>
      <c r="D30014" s="5">
        <v>0.0</v>
      </c>
    </row>
    <row r="30015" ht="14.25" customHeight="1">
      <c r="A30015" s="5"/>
      <c r="B30015" s="5"/>
      <c r="C30015" s="5" t="str">
        <f>IFERROR(__xludf.DUMMYFUNCTION("""COMPUTED_VALUE"""),"")</f>
        <v/>
      </c>
      <c r="D30015" s="5">
        <v>0.0</v>
      </c>
    </row>
    <row r="30016" ht="14.25" customHeight="1">
      <c r="A30016" s="5"/>
      <c r="B30016" s="5"/>
      <c r="C30016" s="5" t="str">
        <f>IFERROR(__xludf.DUMMYFUNCTION("""COMPUTED_VALUE"""),"")</f>
        <v/>
      </c>
      <c r="D30016" s="5">
        <v>0.0</v>
      </c>
    </row>
    <row r="30017" ht="14.25" customHeight="1">
      <c r="A30017" s="5"/>
      <c r="B30017" s="5"/>
      <c r="C30017" s="5" t="str">
        <f>IFERROR(__xludf.DUMMYFUNCTION("""COMPUTED_VALUE"""),"")</f>
        <v/>
      </c>
      <c r="D30017" s="5">
        <v>0.0</v>
      </c>
    </row>
    <row r="30018" ht="14.25" customHeight="1">
      <c r="A30018" s="5"/>
      <c r="B30018" s="5"/>
      <c r="C30018" s="5" t="str">
        <f>IFERROR(__xludf.DUMMYFUNCTION("""COMPUTED_VALUE"""),"")</f>
        <v/>
      </c>
      <c r="D30018" s="5">
        <v>0.0</v>
      </c>
    </row>
    <row r="30019" ht="14.25" customHeight="1">
      <c r="A30019" s="5"/>
      <c r="B30019" s="5"/>
      <c r="C30019" s="5" t="str">
        <f>IFERROR(__xludf.DUMMYFUNCTION("""COMPUTED_VALUE"""),"")</f>
        <v/>
      </c>
      <c r="D30019" s="5">
        <v>0.0</v>
      </c>
    </row>
    <row r="30020" ht="14.25" customHeight="1">
      <c r="A30020" s="5"/>
      <c r="B30020" s="5"/>
      <c r="C30020" s="5" t="str">
        <f>IFERROR(__xludf.DUMMYFUNCTION("""COMPUTED_VALUE"""),"")</f>
        <v/>
      </c>
      <c r="D30020" s="5">
        <v>0.0</v>
      </c>
    </row>
    <row r="30021" ht="14.25" customHeight="1">
      <c r="A30021" s="5"/>
      <c r="B30021" s="5"/>
      <c r="C30021" s="5" t="str">
        <f>IFERROR(__xludf.DUMMYFUNCTION("""COMPUTED_VALUE"""),"")</f>
        <v/>
      </c>
      <c r="D30021" s="5">
        <v>0.0</v>
      </c>
    </row>
    <row r="30022" ht="14.25" customHeight="1">
      <c r="A30022" s="5"/>
      <c r="B30022" s="5"/>
      <c r="C30022" s="5" t="str">
        <f>IFERROR(__xludf.DUMMYFUNCTION("""COMPUTED_VALUE"""),"")</f>
        <v/>
      </c>
      <c r="D30022" s="5">
        <v>0.0</v>
      </c>
    </row>
    <row r="30023" ht="14.25" customHeight="1">
      <c r="A30023" s="5"/>
      <c r="B30023" s="5"/>
      <c r="C30023" s="5" t="str">
        <f>IFERROR(__xludf.DUMMYFUNCTION("""COMPUTED_VALUE"""),"")</f>
        <v/>
      </c>
      <c r="D30023" s="5">
        <v>0.0</v>
      </c>
    </row>
    <row r="30024" ht="14.25" customHeight="1">
      <c r="A30024" s="5"/>
      <c r="B30024" s="5"/>
      <c r="C30024" s="5" t="str">
        <f>IFERROR(__xludf.DUMMYFUNCTION("""COMPUTED_VALUE"""),"")</f>
        <v/>
      </c>
      <c r="D30024" s="5">
        <v>0.0</v>
      </c>
    </row>
    <row r="30025" ht="14.25" customHeight="1">
      <c r="A30025" s="5"/>
      <c r="B30025" s="5"/>
      <c r="C30025" s="5" t="str">
        <f>IFERROR(__xludf.DUMMYFUNCTION("""COMPUTED_VALUE"""),"")</f>
        <v/>
      </c>
      <c r="D30025" s="5">
        <v>0.0</v>
      </c>
    </row>
    <row r="30026" ht="14.25" customHeight="1">
      <c r="A30026" s="5"/>
      <c r="B30026" s="5"/>
      <c r="C30026" s="5" t="str">
        <f>IFERROR(__xludf.DUMMYFUNCTION("""COMPUTED_VALUE"""),"")</f>
        <v/>
      </c>
      <c r="D30026" s="5">
        <v>0.0</v>
      </c>
    </row>
    <row r="30027" ht="14.25" customHeight="1">
      <c r="A30027" s="5"/>
      <c r="B30027" s="5"/>
      <c r="C30027" s="5" t="str">
        <f>IFERROR(__xludf.DUMMYFUNCTION("""COMPUTED_VALUE"""),"")</f>
        <v/>
      </c>
      <c r="D30027" s="5">
        <v>0.0</v>
      </c>
    </row>
    <row r="30028" ht="14.25" customHeight="1">
      <c r="A30028" s="5"/>
      <c r="B30028" s="5"/>
      <c r="C30028" s="5" t="str">
        <f>IFERROR(__xludf.DUMMYFUNCTION("""COMPUTED_VALUE"""),"")</f>
        <v/>
      </c>
      <c r="D30028" s="5">
        <v>0.0</v>
      </c>
    </row>
    <row r="30029" ht="14.25" customHeight="1">
      <c r="A30029" s="5"/>
      <c r="B30029" s="5"/>
      <c r="C30029" s="5" t="str">
        <f>IFERROR(__xludf.DUMMYFUNCTION("""COMPUTED_VALUE"""),"")</f>
        <v/>
      </c>
      <c r="D30029" s="5">
        <v>0.0</v>
      </c>
    </row>
    <row r="30030" ht="14.25" customHeight="1">
      <c r="A30030" s="5"/>
      <c r="B30030" s="5"/>
      <c r="C30030" s="5" t="str">
        <f>IFERROR(__xludf.DUMMYFUNCTION("""COMPUTED_VALUE"""),"")</f>
        <v/>
      </c>
      <c r="D30030" s="5">
        <v>0.0</v>
      </c>
    </row>
    <row r="30031" ht="14.25" customHeight="1">
      <c r="A30031" s="5"/>
      <c r="B30031" s="5"/>
      <c r="C30031" s="5" t="str">
        <f>IFERROR(__xludf.DUMMYFUNCTION("""COMPUTED_VALUE"""),"")</f>
        <v/>
      </c>
      <c r="D30031" s="5">
        <v>0.0</v>
      </c>
    </row>
    <row r="30032" ht="14.25" customHeight="1">
      <c r="A30032" s="5"/>
      <c r="B30032" s="5"/>
      <c r="C30032" s="5" t="str">
        <f>IFERROR(__xludf.DUMMYFUNCTION("""COMPUTED_VALUE"""),"")</f>
        <v/>
      </c>
      <c r="D30032" s="5">
        <v>0.0</v>
      </c>
    </row>
    <row r="30033" ht="14.25" customHeight="1">
      <c r="A30033" s="5"/>
      <c r="B30033" s="5"/>
      <c r="C30033" s="5" t="str">
        <f>IFERROR(__xludf.DUMMYFUNCTION("""COMPUTED_VALUE"""),"")</f>
        <v/>
      </c>
      <c r="D30033" s="5">
        <v>0.0</v>
      </c>
    </row>
    <row r="30034" ht="14.25" customHeight="1">
      <c r="A30034" s="5"/>
      <c r="B30034" s="5"/>
      <c r="C30034" s="5" t="str">
        <f>IFERROR(__xludf.DUMMYFUNCTION("""COMPUTED_VALUE"""),"")</f>
        <v/>
      </c>
      <c r="D30034" s="5">
        <v>0.0</v>
      </c>
    </row>
    <row r="30035" ht="14.25" customHeight="1">
      <c r="A30035" s="5"/>
      <c r="B30035" s="5"/>
      <c r="C30035" s="5" t="str">
        <f>IFERROR(__xludf.DUMMYFUNCTION("""COMPUTED_VALUE"""),"")</f>
        <v/>
      </c>
      <c r="D30035" s="5">
        <v>0.0</v>
      </c>
    </row>
    <row r="30036" ht="14.25" customHeight="1">
      <c r="A30036" s="5"/>
      <c r="B30036" s="5"/>
      <c r="C30036" s="5" t="str">
        <f>IFERROR(__xludf.DUMMYFUNCTION("""COMPUTED_VALUE"""),"")</f>
        <v/>
      </c>
      <c r="D30036" s="5">
        <v>0.0</v>
      </c>
    </row>
    <row r="30037" ht="14.25" customHeight="1">
      <c r="A30037" s="5"/>
      <c r="B30037" s="5"/>
      <c r="C30037" s="5" t="str">
        <f>IFERROR(__xludf.DUMMYFUNCTION("""COMPUTED_VALUE"""),"")</f>
        <v/>
      </c>
      <c r="D30037" s="5">
        <v>0.0</v>
      </c>
    </row>
    <row r="30038" ht="14.25" customHeight="1">
      <c r="A30038" s="5"/>
      <c r="B30038" s="5"/>
      <c r="C30038" s="5" t="str">
        <f>IFERROR(__xludf.DUMMYFUNCTION("""COMPUTED_VALUE"""),"")</f>
        <v/>
      </c>
      <c r="D30038" s="5">
        <v>0.0</v>
      </c>
    </row>
    <row r="30039" ht="14.25" customHeight="1">
      <c r="A30039" s="5"/>
      <c r="B30039" s="5"/>
      <c r="C30039" s="5" t="str">
        <f>IFERROR(__xludf.DUMMYFUNCTION("""COMPUTED_VALUE"""),"")</f>
        <v/>
      </c>
      <c r="D30039" s="5">
        <v>0.0</v>
      </c>
    </row>
    <row r="30040" ht="14.25" customHeight="1">
      <c r="A30040" s="5"/>
      <c r="B30040" s="5"/>
      <c r="C30040" s="5" t="str">
        <f>IFERROR(__xludf.DUMMYFUNCTION("""COMPUTED_VALUE"""),"")</f>
        <v/>
      </c>
      <c r="D30040" s="5">
        <v>0.0</v>
      </c>
    </row>
    <row r="30041" ht="14.25" customHeight="1">
      <c r="A30041" s="5"/>
      <c r="B30041" s="5"/>
      <c r="C30041" s="5" t="str">
        <f>IFERROR(__xludf.DUMMYFUNCTION("""COMPUTED_VALUE"""),"")</f>
        <v/>
      </c>
      <c r="D30041" s="5">
        <v>0.0</v>
      </c>
    </row>
    <row r="30042" ht="14.25" customHeight="1">
      <c r="A30042" s="5"/>
      <c r="B30042" s="5"/>
      <c r="C30042" s="5" t="str">
        <f>IFERROR(__xludf.DUMMYFUNCTION("""COMPUTED_VALUE"""),"")</f>
        <v/>
      </c>
      <c r="D30042" s="5">
        <v>0.0</v>
      </c>
    </row>
    <row r="30043" ht="14.25" customHeight="1">
      <c r="A30043" s="5"/>
      <c r="B30043" s="5"/>
      <c r="C30043" s="5" t="str">
        <f>IFERROR(__xludf.DUMMYFUNCTION("""COMPUTED_VALUE"""),"")</f>
        <v/>
      </c>
      <c r="D30043" s="5">
        <v>0.0</v>
      </c>
    </row>
    <row r="30044" ht="14.25" customHeight="1">
      <c r="A30044" s="5"/>
      <c r="B30044" s="5"/>
      <c r="C30044" s="5" t="str">
        <f>IFERROR(__xludf.DUMMYFUNCTION("""COMPUTED_VALUE"""),"")</f>
        <v/>
      </c>
      <c r="D30044" s="5">
        <v>0.0</v>
      </c>
    </row>
    <row r="30045" ht="14.25" customHeight="1">
      <c r="A30045" s="5"/>
      <c r="B30045" s="5"/>
      <c r="C30045" s="5" t="str">
        <f>IFERROR(__xludf.DUMMYFUNCTION("""COMPUTED_VALUE"""),"")</f>
        <v/>
      </c>
      <c r="D30045" s="5">
        <v>0.0</v>
      </c>
    </row>
    <row r="30046" ht="14.25" customHeight="1">
      <c r="A30046" s="5"/>
      <c r="B30046" s="5"/>
      <c r="C30046" s="5" t="str">
        <f>IFERROR(__xludf.DUMMYFUNCTION("""COMPUTED_VALUE"""),"")</f>
        <v/>
      </c>
      <c r="D30046" s="5">
        <v>0.0</v>
      </c>
    </row>
    <row r="30047" ht="14.25" customHeight="1">
      <c r="A30047" s="5"/>
      <c r="B30047" s="5"/>
      <c r="C30047" s="5" t="str">
        <f>IFERROR(__xludf.DUMMYFUNCTION("""COMPUTED_VALUE"""),"")</f>
        <v/>
      </c>
      <c r="D30047" s="5">
        <v>0.0</v>
      </c>
    </row>
    <row r="30048" ht="14.25" customHeight="1">
      <c r="A30048" s="5"/>
      <c r="B30048" s="5"/>
      <c r="C30048" s="5" t="str">
        <f>IFERROR(__xludf.DUMMYFUNCTION("""COMPUTED_VALUE"""),"")</f>
        <v/>
      </c>
      <c r="D30048" s="5">
        <v>0.0</v>
      </c>
    </row>
    <row r="30049" ht="14.25" customHeight="1">
      <c r="A30049" s="5"/>
      <c r="B30049" s="5"/>
      <c r="C30049" s="5" t="str">
        <f>IFERROR(__xludf.DUMMYFUNCTION("""COMPUTED_VALUE"""),"")</f>
        <v/>
      </c>
      <c r="D30049" s="5">
        <v>0.0</v>
      </c>
    </row>
    <row r="30050" ht="14.25" customHeight="1">
      <c r="A30050" s="5"/>
      <c r="B30050" s="5"/>
      <c r="C30050" s="5" t="str">
        <f>IFERROR(__xludf.DUMMYFUNCTION("""COMPUTED_VALUE"""),"")</f>
        <v/>
      </c>
      <c r="D30050" s="5">
        <v>0.0</v>
      </c>
    </row>
    <row r="30051" ht="14.25" customHeight="1">
      <c r="A30051" s="5"/>
      <c r="B30051" s="5"/>
      <c r="C30051" s="5" t="str">
        <f>IFERROR(__xludf.DUMMYFUNCTION("""COMPUTED_VALUE"""),"")</f>
        <v/>
      </c>
      <c r="D30051" s="5">
        <v>0.0</v>
      </c>
    </row>
    <row r="30052" ht="14.25" customHeight="1">
      <c r="A30052" s="5"/>
      <c r="B30052" s="5"/>
      <c r="C30052" s="5" t="str">
        <f>IFERROR(__xludf.DUMMYFUNCTION("""COMPUTED_VALUE"""),"")</f>
        <v/>
      </c>
      <c r="D30052" s="5">
        <v>0.0</v>
      </c>
    </row>
    <row r="30053" ht="14.25" customHeight="1">
      <c r="A30053" s="5"/>
      <c r="B30053" s="5"/>
      <c r="C30053" s="5" t="str">
        <f>IFERROR(__xludf.DUMMYFUNCTION("""COMPUTED_VALUE"""),"")</f>
        <v/>
      </c>
      <c r="D30053" s="5">
        <v>0.0</v>
      </c>
    </row>
    <row r="30054" ht="14.25" customHeight="1">
      <c r="A30054" s="5"/>
      <c r="B30054" s="5"/>
      <c r="C30054" s="5" t="str">
        <f>IFERROR(__xludf.DUMMYFUNCTION("""COMPUTED_VALUE"""),"")</f>
        <v/>
      </c>
      <c r="D30054" s="5">
        <v>0.0</v>
      </c>
    </row>
    <row r="30055" ht="14.25" customHeight="1">
      <c r="A30055" s="5"/>
      <c r="B30055" s="5"/>
      <c r="C30055" s="5" t="str">
        <f>IFERROR(__xludf.DUMMYFUNCTION("""COMPUTED_VALUE"""),"")</f>
        <v/>
      </c>
      <c r="D30055" s="5">
        <v>0.0</v>
      </c>
    </row>
    <row r="30056" ht="14.25" customHeight="1">
      <c r="A30056" s="5"/>
      <c r="B30056" s="5"/>
      <c r="C30056" s="5" t="str">
        <f>IFERROR(__xludf.DUMMYFUNCTION("""COMPUTED_VALUE"""),"")</f>
        <v/>
      </c>
      <c r="D30056" s="5">
        <v>0.0</v>
      </c>
    </row>
    <row r="30057" ht="14.25" customHeight="1">
      <c r="A30057" s="5"/>
      <c r="B30057" s="5"/>
      <c r="C30057" s="5" t="str">
        <f>IFERROR(__xludf.DUMMYFUNCTION("""COMPUTED_VALUE"""),"")</f>
        <v/>
      </c>
      <c r="D30057" s="5">
        <v>0.0</v>
      </c>
    </row>
    <row r="30058" ht="14.25" customHeight="1">
      <c r="A30058" s="5"/>
      <c r="B30058" s="5"/>
      <c r="C30058" s="5" t="str">
        <f>IFERROR(__xludf.DUMMYFUNCTION("""COMPUTED_VALUE"""),"")</f>
        <v/>
      </c>
      <c r="D30058" s="5">
        <v>0.0</v>
      </c>
    </row>
    <row r="30059" ht="14.25" customHeight="1">
      <c r="A30059" s="5"/>
      <c r="B30059" s="5"/>
      <c r="C30059" s="5" t="str">
        <f>IFERROR(__xludf.DUMMYFUNCTION("""COMPUTED_VALUE"""),"")</f>
        <v/>
      </c>
      <c r="D30059" s="5">
        <v>0.0</v>
      </c>
    </row>
    <row r="30060" ht="14.25" customHeight="1">
      <c r="A30060" s="5"/>
      <c r="B30060" s="5"/>
      <c r="C30060" s="5" t="str">
        <f>IFERROR(__xludf.DUMMYFUNCTION("""COMPUTED_VALUE"""),"")</f>
        <v/>
      </c>
      <c r="D30060" s="5">
        <v>0.0</v>
      </c>
    </row>
    <row r="30061" ht="14.25" customHeight="1">
      <c r="A30061" s="5"/>
      <c r="B30061" s="5"/>
      <c r="C30061" s="5" t="str">
        <f>IFERROR(__xludf.DUMMYFUNCTION("""COMPUTED_VALUE"""),"")</f>
        <v/>
      </c>
      <c r="D30061" s="5">
        <v>0.0</v>
      </c>
    </row>
    <row r="30062" ht="14.25" customHeight="1">
      <c r="A30062" s="5"/>
      <c r="B30062" s="5"/>
      <c r="C30062" s="5" t="str">
        <f>IFERROR(__xludf.DUMMYFUNCTION("""COMPUTED_VALUE"""),"")</f>
        <v/>
      </c>
      <c r="D30062" s="5">
        <v>0.0</v>
      </c>
    </row>
    <row r="30063" ht="14.25" customHeight="1">
      <c r="A30063" s="5"/>
      <c r="B30063" s="5"/>
      <c r="C30063" s="5" t="str">
        <f>IFERROR(__xludf.DUMMYFUNCTION("""COMPUTED_VALUE"""),"")</f>
        <v/>
      </c>
      <c r="D30063" s="5">
        <v>0.0</v>
      </c>
    </row>
    <row r="30064" ht="14.25" customHeight="1">
      <c r="A30064" s="5"/>
      <c r="B30064" s="5"/>
      <c r="C30064" s="5" t="str">
        <f>IFERROR(__xludf.DUMMYFUNCTION("""COMPUTED_VALUE"""),"")</f>
        <v/>
      </c>
      <c r="D30064" s="5">
        <v>0.0</v>
      </c>
    </row>
    <row r="30065" ht="14.25" customHeight="1">
      <c r="A30065" s="5"/>
      <c r="B30065" s="5"/>
      <c r="C30065" s="5" t="str">
        <f>IFERROR(__xludf.DUMMYFUNCTION("""COMPUTED_VALUE"""),"")</f>
        <v/>
      </c>
      <c r="D30065" s="5">
        <v>0.0</v>
      </c>
    </row>
    <row r="30066" ht="14.25" customHeight="1">
      <c r="A30066" s="5"/>
      <c r="B30066" s="5"/>
      <c r="C30066" s="5" t="str">
        <f>IFERROR(__xludf.DUMMYFUNCTION("""COMPUTED_VALUE"""),"")</f>
        <v/>
      </c>
      <c r="D30066" s="5">
        <v>0.0</v>
      </c>
    </row>
    <row r="30067" ht="14.25" customHeight="1">
      <c r="A30067" s="5"/>
      <c r="B30067" s="5"/>
      <c r="C30067" s="5" t="str">
        <f>IFERROR(__xludf.DUMMYFUNCTION("""COMPUTED_VALUE"""),"")</f>
        <v/>
      </c>
      <c r="D30067" s="5">
        <v>0.0</v>
      </c>
    </row>
    <row r="30068" ht="14.25" customHeight="1">
      <c r="A30068" s="5"/>
      <c r="B30068" s="5"/>
      <c r="C30068" s="5" t="str">
        <f>IFERROR(__xludf.DUMMYFUNCTION("""COMPUTED_VALUE"""),"")</f>
        <v/>
      </c>
      <c r="D30068" s="5">
        <v>0.0</v>
      </c>
    </row>
    <row r="30069" ht="14.25" customHeight="1">
      <c r="A30069" s="5"/>
      <c r="B30069" s="5"/>
      <c r="C30069" s="5" t="str">
        <f>IFERROR(__xludf.DUMMYFUNCTION("""COMPUTED_VALUE"""),"")</f>
        <v/>
      </c>
      <c r="D30069" s="5">
        <v>0.0</v>
      </c>
    </row>
    <row r="30070" ht="14.25" customHeight="1">
      <c r="A30070" s="5"/>
      <c r="B30070" s="5"/>
      <c r="C30070" s="5" t="str">
        <f>IFERROR(__xludf.DUMMYFUNCTION("""COMPUTED_VALUE"""),"")</f>
        <v/>
      </c>
      <c r="D30070" s="5">
        <v>0.0</v>
      </c>
    </row>
    <row r="30071" ht="14.25" customHeight="1">
      <c r="A30071" s="5"/>
      <c r="B30071" s="5"/>
      <c r="C30071" s="5" t="str">
        <f>IFERROR(__xludf.DUMMYFUNCTION("""COMPUTED_VALUE"""),"")</f>
        <v/>
      </c>
      <c r="D30071" s="5">
        <v>0.0</v>
      </c>
    </row>
    <row r="30072" ht="14.25" customHeight="1">
      <c r="A30072" s="5"/>
      <c r="B30072" s="5"/>
      <c r="C30072" s="5" t="str">
        <f>IFERROR(__xludf.DUMMYFUNCTION("""COMPUTED_VALUE"""),"")</f>
        <v/>
      </c>
      <c r="D30072" s="5">
        <v>0.0</v>
      </c>
    </row>
    <row r="30073" ht="14.25" customHeight="1">
      <c r="A30073" s="5"/>
      <c r="B30073" s="5"/>
      <c r="C30073" s="5" t="str">
        <f>IFERROR(__xludf.DUMMYFUNCTION("""COMPUTED_VALUE"""),"")</f>
        <v/>
      </c>
      <c r="D30073" s="5">
        <v>0.0</v>
      </c>
    </row>
    <row r="30074" ht="14.25" customHeight="1">
      <c r="A30074" s="5"/>
      <c r="B30074" s="5"/>
      <c r="C30074" s="5" t="str">
        <f>IFERROR(__xludf.DUMMYFUNCTION("""COMPUTED_VALUE"""),"")</f>
        <v/>
      </c>
      <c r="D30074" s="5">
        <v>0.0</v>
      </c>
    </row>
    <row r="30075" ht="14.25" customHeight="1">
      <c r="A30075" s="5"/>
      <c r="B30075" s="5"/>
      <c r="C30075" s="5" t="str">
        <f>IFERROR(__xludf.DUMMYFUNCTION("""COMPUTED_VALUE"""),"")</f>
        <v/>
      </c>
      <c r="D30075" s="5">
        <v>0.0</v>
      </c>
    </row>
    <row r="30076" ht="14.25" customHeight="1">
      <c r="A30076" s="5"/>
      <c r="B30076" s="5"/>
      <c r="C30076" s="5" t="str">
        <f>IFERROR(__xludf.DUMMYFUNCTION("""COMPUTED_VALUE"""),"")</f>
        <v/>
      </c>
      <c r="D30076" s="5">
        <v>0.0</v>
      </c>
    </row>
    <row r="30077" ht="14.25" customHeight="1">
      <c r="A30077" s="5"/>
      <c r="B30077" s="5"/>
      <c r="C30077" s="5" t="str">
        <f>IFERROR(__xludf.DUMMYFUNCTION("""COMPUTED_VALUE"""),"")</f>
        <v/>
      </c>
      <c r="D30077" s="5">
        <v>0.0</v>
      </c>
    </row>
    <row r="30078" ht="14.25" customHeight="1">
      <c r="A30078" s="5"/>
      <c r="B30078" s="5"/>
      <c r="C30078" s="5" t="str">
        <f>IFERROR(__xludf.DUMMYFUNCTION("""COMPUTED_VALUE"""),"")</f>
        <v/>
      </c>
      <c r="D30078" s="5">
        <v>0.0</v>
      </c>
    </row>
    <row r="30079" ht="14.25" customHeight="1">
      <c r="A30079" s="5"/>
      <c r="B30079" s="5"/>
      <c r="C30079" s="5" t="str">
        <f>IFERROR(__xludf.DUMMYFUNCTION("""COMPUTED_VALUE"""),"")</f>
        <v/>
      </c>
      <c r="D30079" s="5">
        <v>0.0</v>
      </c>
    </row>
    <row r="30080" ht="14.25" customHeight="1">
      <c r="A30080" s="5"/>
      <c r="B30080" s="5"/>
      <c r="C30080" s="5" t="str">
        <f>IFERROR(__xludf.DUMMYFUNCTION("""COMPUTED_VALUE"""),"")</f>
        <v/>
      </c>
      <c r="D30080" s="5">
        <v>0.0</v>
      </c>
    </row>
    <row r="30081" ht="14.25" customHeight="1">
      <c r="A30081" s="5"/>
      <c r="B30081" s="5"/>
      <c r="C30081" s="5" t="str">
        <f>IFERROR(__xludf.DUMMYFUNCTION("""COMPUTED_VALUE"""),"")</f>
        <v/>
      </c>
      <c r="D30081" s="5">
        <v>0.0</v>
      </c>
    </row>
    <row r="30082" ht="14.25" customHeight="1">
      <c r="A30082" s="5"/>
      <c r="B30082" s="5"/>
      <c r="C30082" s="5" t="str">
        <f>IFERROR(__xludf.DUMMYFUNCTION("""COMPUTED_VALUE"""),"")</f>
        <v/>
      </c>
      <c r="D30082" s="5">
        <v>0.0</v>
      </c>
    </row>
    <row r="30083" ht="14.25" customHeight="1">
      <c r="A30083" s="5"/>
      <c r="B30083" s="5"/>
      <c r="C30083" s="5" t="str">
        <f>IFERROR(__xludf.DUMMYFUNCTION("""COMPUTED_VALUE"""),"")</f>
        <v/>
      </c>
      <c r="D30083" s="5">
        <v>0.0</v>
      </c>
    </row>
    <row r="30084" ht="14.25" customHeight="1">
      <c r="A30084" s="5"/>
      <c r="B30084" s="5"/>
      <c r="C30084" s="5" t="str">
        <f>IFERROR(__xludf.DUMMYFUNCTION("""COMPUTED_VALUE"""),"")</f>
        <v/>
      </c>
      <c r="D30084" s="5">
        <v>0.0</v>
      </c>
    </row>
    <row r="30085" ht="14.25" customHeight="1">
      <c r="A30085" s="5"/>
      <c r="B30085" s="5"/>
      <c r="C30085" s="5" t="str">
        <f>IFERROR(__xludf.DUMMYFUNCTION("""COMPUTED_VALUE"""),"")</f>
        <v/>
      </c>
      <c r="D30085" s="5">
        <v>0.0</v>
      </c>
    </row>
    <row r="30086" ht="14.25" customHeight="1">
      <c r="A30086" s="5"/>
      <c r="B30086" s="5"/>
      <c r="C30086" s="5" t="str">
        <f>IFERROR(__xludf.DUMMYFUNCTION("""COMPUTED_VALUE"""),"")</f>
        <v/>
      </c>
      <c r="D30086" s="5">
        <v>0.0</v>
      </c>
    </row>
    <row r="30087" ht="14.25" customHeight="1">
      <c r="A30087" s="5"/>
      <c r="B30087" s="5"/>
      <c r="C30087" s="5" t="str">
        <f>IFERROR(__xludf.DUMMYFUNCTION("""COMPUTED_VALUE"""),"")</f>
        <v/>
      </c>
      <c r="D30087" s="5">
        <v>0.0</v>
      </c>
    </row>
    <row r="30088" ht="14.25" customHeight="1">
      <c r="A30088" s="5"/>
      <c r="B30088" s="5"/>
      <c r="C30088" s="5" t="str">
        <f>IFERROR(__xludf.DUMMYFUNCTION("""COMPUTED_VALUE"""),"")</f>
        <v/>
      </c>
      <c r="D30088" s="5">
        <v>0.0</v>
      </c>
    </row>
    <row r="30089" ht="14.25" customHeight="1">
      <c r="A30089" s="5"/>
      <c r="B30089" s="5"/>
      <c r="C30089" s="5" t="str">
        <f>IFERROR(__xludf.DUMMYFUNCTION("""COMPUTED_VALUE"""),"")</f>
        <v/>
      </c>
      <c r="D30089" s="5">
        <v>0.0</v>
      </c>
    </row>
    <row r="30090" ht="14.25" customHeight="1">
      <c r="A30090" s="5"/>
      <c r="B30090" s="5"/>
      <c r="C30090" s="5" t="str">
        <f>IFERROR(__xludf.DUMMYFUNCTION("""COMPUTED_VALUE"""),"")</f>
        <v/>
      </c>
      <c r="D30090" s="5">
        <v>0.0</v>
      </c>
    </row>
    <row r="30091" ht="14.25" customHeight="1">
      <c r="A30091" s="5"/>
      <c r="B30091" s="5"/>
      <c r="C30091" s="5" t="str">
        <f>IFERROR(__xludf.DUMMYFUNCTION("""COMPUTED_VALUE"""),"")</f>
        <v/>
      </c>
      <c r="D30091" s="5">
        <v>0.0</v>
      </c>
    </row>
    <row r="30092" ht="14.25" customHeight="1">
      <c r="A30092" s="5"/>
      <c r="B30092" s="5"/>
      <c r="C30092" s="5" t="str">
        <f>IFERROR(__xludf.DUMMYFUNCTION("""COMPUTED_VALUE"""),"")</f>
        <v/>
      </c>
      <c r="D30092" s="5">
        <v>0.0</v>
      </c>
    </row>
    <row r="30093" ht="14.25" customHeight="1">
      <c r="A30093" s="5"/>
      <c r="B30093" s="5"/>
      <c r="C30093" s="5" t="str">
        <f>IFERROR(__xludf.DUMMYFUNCTION("""COMPUTED_VALUE"""),"")</f>
        <v/>
      </c>
      <c r="D30093" s="5">
        <v>0.0</v>
      </c>
    </row>
    <row r="30094" ht="14.25" customHeight="1">
      <c r="A30094" s="5"/>
      <c r="B30094" s="5"/>
      <c r="C30094" s="5" t="str">
        <f>IFERROR(__xludf.DUMMYFUNCTION("""COMPUTED_VALUE"""),"")</f>
        <v/>
      </c>
      <c r="D30094" s="5">
        <v>0.0</v>
      </c>
    </row>
    <row r="30095" ht="14.25" customHeight="1">
      <c r="A30095" s="5"/>
      <c r="B30095" s="5"/>
      <c r="C30095" s="5" t="str">
        <f>IFERROR(__xludf.DUMMYFUNCTION("""COMPUTED_VALUE"""),"")</f>
        <v/>
      </c>
      <c r="D30095" s="5">
        <v>0.0</v>
      </c>
    </row>
    <row r="30096" ht="14.25" customHeight="1">
      <c r="A30096" s="5"/>
      <c r="B30096" s="5"/>
      <c r="C30096" s="5" t="str">
        <f>IFERROR(__xludf.DUMMYFUNCTION("""COMPUTED_VALUE"""),"")</f>
        <v/>
      </c>
      <c r="D30096" s="5">
        <v>0.0</v>
      </c>
    </row>
    <row r="30097" ht="14.25" customHeight="1">
      <c r="A30097" s="5"/>
      <c r="B30097" s="5"/>
      <c r="C30097" s="5" t="str">
        <f>IFERROR(__xludf.DUMMYFUNCTION("""COMPUTED_VALUE"""),"")</f>
        <v/>
      </c>
      <c r="D30097" s="5">
        <v>0.0</v>
      </c>
    </row>
    <row r="30098" ht="14.25" customHeight="1">
      <c r="A30098" s="5"/>
      <c r="B30098" s="5"/>
      <c r="C30098" s="5" t="str">
        <f>IFERROR(__xludf.DUMMYFUNCTION("""COMPUTED_VALUE"""),"")</f>
        <v/>
      </c>
      <c r="D30098" s="5">
        <v>0.0</v>
      </c>
    </row>
    <row r="30099" ht="14.25" customHeight="1">
      <c r="A30099" s="5"/>
      <c r="B30099" s="5"/>
      <c r="C30099" s="5" t="str">
        <f>IFERROR(__xludf.DUMMYFUNCTION("""COMPUTED_VALUE"""),"")</f>
        <v/>
      </c>
      <c r="D30099" s="5">
        <v>0.0</v>
      </c>
    </row>
    <row r="30100" ht="14.25" customHeight="1">
      <c r="A30100" s="5"/>
      <c r="B30100" s="5"/>
      <c r="C30100" s="5" t="str">
        <f>IFERROR(__xludf.DUMMYFUNCTION("""COMPUTED_VALUE"""),"")</f>
        <v/>
      </c>
      <c r="D30100" s="5">
        <v>0.0</v>
      </c>
    </row>
    <row r="30101" ht="14.25" customHeight="1">
      <c r="A30101" s="5"/>
      <c r="B30101" s="5"/>
      <c r="C30101" s="5" t="str">
        <f>IFERROR(__xludf.DUMMYFUNCTION("""COMPUTED_VALUE"""),"")</f>
        <v/>
      </c>
      <c r="D30101" s="5">
        <v>0.0</v>
      </c>
    </row>
    <row r="30102" ht="14.25" customHeight="1">
      <c r="A30102" s="5"/>
      <c r="B30102" s="5"/>
      <c r="C30102" s="5" t="str">
        <f>IFERROR(__xludf.DUMMYFUNCTION("""COMPUTED_VALUE"""),"")</f>
        <v/>
      </c>
      <c r="D30102" s="5">
        <v>0.0</v>
      </c>
    </row>
    <row r="30103" ht="14.25" customHeight="1">
      <c r="A30103" s="5"/>
      <c r="B30103" s="5"/>
      <c r="C30103" s="5" t="str">
        <f>IFERROR(__xludf.DUMMYFUNCTION("""COMPUTED_VALUE"""),"")</f>
        <v/>
      </c>
      <c r="D30103" s="5">
        <v>0.0</v>
      </c>
    </row>
    <row r="30104" ht="14.25" customHeight="1">
      <c r="A30104" s="5"/>
      <c r="B30104" s="5"/>
      <c r="C30104" s="5" t="str">
        <f>IFERROR(__xludf.DUMMYFUNCTION("""COMPUTED_VALUE"""),"")</f>
        <v/>
      </c>
      <c r="D30104" s="5">
        <v>0.0</v>
      </c>
    </row>
    <row r="30105" ht="14.25" customHeight="1">
      <c r="A30105" s="5"/>
      <c r="B30105" s="5"/>
      <c r="C30105" s="5" t="str">
        <f>IFERROR(__xludf.DUMMYFUNCTION("""COMPUTED_VALUE"""),"")</f>
        <v/>
      </c>
      <c r="D30105" s="5">
        <v>0.0</v>
      </c>
    </row>
    <row r="30106" ht="14.25" customHeight="1">
      <c r="A30106" s="5"/>
      <c r="B30106" s="5"/>
      <c r="C30106" s="5" t="str">
        <f>IFERROR(__xludf.DUMMYFUNCTION("""COMPUTED_VALUE"""),"")</f>
        <v/>
      </c>
      <c r="D30106" s="5">
        <v>0.0</v>
      </c>
    </row>
    <row r="30107" ht="14.25" customHeight="1">
      <c r="A30107" s="5"/>
      <c r="B30107" s="5"/>
      <c r="C30107" s="5" t="str">
        <f>IFERROR(__xludf.DUMMYFUNCTION("""COMPUTED_VALUE"""),"")</f>
        <v/>
      </c>
      <c r="D30107" s="5">
        <v>0.0</v>
      </c>
    </row>
    <row r="30108" ht="14.25" customHeight="1">
      <c r="A30108" s="5"/>
      <c r="B30108" s="5"/>
      <c r="C30108" s="5" t="str">
        <f>IFERROR(__xludf.DUMMYFUNCTION("""COMPUTED_VALUE"""),"")</f>
        <v/>
      </c>
      <c r="D30108" s="5">
        <v>0.0</v>
      </c>
    </row>
    <row r="30109" ht="14.25" customHeight="1">
      <c r="A30109" s="5"/>
      <c r="B30109" s="5"/>
      <c r="C30109" s="5" t="str">
        <f>IFERROR(__xludf.DUMMYFUNCTION("""COMPUTED_VALUE"""),"")</f>
        <v/>
      </c>
      <c r="D30109" s="5">
        <v>0.0</v>
      </c>
    </row>
    <row r="30110" ht="14.25" customHeight="1">
      <c r="A30110" s="5"/>
      <c r="B30110" s="5"/>
      <c r="C30110" s="5" t="str">
        <f>IFERROR(__xludf.DUMMYFUNCTION("""COMPUTED_VALUE"""),"")</f>
        <v/>
      </c>
      <c r="D30110" s="5">
        <v>0.0</v>
      </c>
    </row>
    <row r="30111" ht="14.25" customHeight="1">
      <c r="A30111" s="5"/>
      <c r="B30111" s="5"/>
      <c r="C30111" s="5" t="str">
        <f>IFERROR(__xludf.DUMMYFUNCTION("""COMPUTED_VALUE"""),"")</f>
        <v/>
      </c>
      <c r="D30111" s="5">
        <v>0.0</v>
      </c>
    </row>
    <row r="30112" ht="14.25" customHeight="1">
      <c r="A30112" s="5"/>
      <c r="B30112" s="5"/>
      <c r="C30112" s="5" t="str">
        <f>IFERROR(__xludf.DUMMYFUNCTION("""COMPUTED_VALUE"""),"")</f>
        <v/>
      </c>
      <c r="D30112" s="5">
        <v>0.0</v>
      </c>
    </row>
    <row r="30113" ht="14.25" customHeight="1">
      <c r="A30113" s="5"/>
      <c r="B30113" s="5"/>
      <c r="C30113" s="5" t="str">
        <f>IFERROR(__xludf.DUMMYFUNCTION("""COMPUTED_VALUE"""),"")</f>
        <v/>
      </c>
      <c r="D30113" s="5">
        <v>0.0</v>
      </c>
    </row>
    <row r="30114" ht="14.25" customHeight="1">
      <c r="A30114" s="5"/>
      <c r="B30114" s="5"/>
      <c r="C30114" s="5" t="str">
        <f>IFERROR(__xludf.DUMMYFUNCTION("""COMPUTED_VALUE"""),"")</f>
        <v/>
      </c>
      <c r="D30114" s="5">
        <v>0.0</v>
      </c>
    </row>
    <row r="30115" ht="14.25" customHeight="1">
      <c r="A30115" s="5"/>
      <c r="B30115" s="5"/>
      <c r="C30115" s="5" t="str">
        <f>IFERROR(__xludf.DUMMYFUNCTION("""COMPUTED_VALUE"""),"")</f>
        <v/>
      </c>
      <c r="D30115" s="5">
        <v>0.0</v>
      </c>
    </row>
    <row r="30116" ht="14.25" customHeight="1">
      <c r="A30116" s="5"/>
      <c r="B30116" s="5"/>
      <c r="C30116" s="5" t="str">
        <f>IFERROR(__xludf.DUMMYFUNCTION("""COMPUTED_VALUE"""),"")</f>
        <v/>
      </c>
      <c r="D30116" s="5">
        <v>0.0</v>
      </c>
    </row>
    <row r="30117" ht="14.25" customHeight="1">
      <c r="A30117" s="5"/>
      <c r="B30117" s="5"/>
      <c r="C30117" s="5" t="str">
        <f>IFERROR(__xludf.DUMMYFUNCTION("""COMPUTED_VALUE"""),"")</f>
        <v/>
      </c>
      <c r="D30117" s="5">
        <v>0.0</v>
      </c>
    </row>
    <row r="30118" ht="14.25" customHeight="1">
      <c r="A30118" s="5"/>
      <c r="B30118" s="5"/>
      <c r="C30118" s="5" t="str">
        <f>IFERROR(__xludf.DUMMYFUNCTION("""COMPUTED_VALUE"""),"")</f>
        <v/>
      </c>
      <c r="D30118" s="5">
        <v>0.0</v>
      </c>
    </row>
    <row r="30119" ht="14.25" customHeight="1">
      <c r="A30119" s="5"/>
      <c r="B30119" s="5"/>
      <c r="C30119" s="5" t="str">
        <f>IFERROR(__xludf.DUMMYFUNCTION("""COMPUTED_VALUE"""),"")</f>
        <v/>
      </c>
      <c r="D30119" s="5">
        <v>0.0</v>
      </c>
    </row>
    <row r="30120" ht="14.25" customHeight="1">
      <c r="A30120" s="5"/>
      <c r="B30120" s="5"/>
      <c r="C30120" s="5" t="str">
        <f>IFERROR(__xludf.DUMMYFUNCTION("""COMPUTED_VALUE"""),"")</f>
        <v/>
      </c>
      <c r="D30120" s="5">
        <v>0.0</v>
      </c>
    </row>
    <row r="30121" ht="14.25" customHeight="1">
      <c r="A30121" s="5"/>
      <c r="B30121" s="5"/>
      <c r="C30121" s="5" t="str">
        <f>IFERROR(__xludf.DUMMYFUNCTION("""COMPUTED_VALUE"""),"")</f>
        <v/>
      </c>
      <c r="D30121" s="5">
        <v>0.0</v>
      </c>
    </row>
    <row r="30122" ht="14.25" customHeight="1">
      <c r="A30122" s="5"/>
      <c r="B30122" s="5"/>
      <c r="C30122" s="5" t="str">
        <f>IFERROR(__xludf.DUMMYFUNCTION("""COMPUTED_VALUE"""),"")</f>
        <v/>
      </c>
      <c r="D30122" s="5">
        <v>0.0</v>
      </c>
    </row>
    <row r="30123" ht="14.25" customHeight="1">
      <c r="A30123" s="5"/>
      <c r="B30123" s="5"/>
      <c r="C30123" s="5" t="str">
        <f>IFERROR(__xludf.DUMMYFUNCTION("""COMPUTED_VALUE"""),"")</f>
        <v/>
      </c>
      <c r="D30123" s="5">
        <v>0.0</v>
      </c>
    </row>
    <row r="30124" ht="14.25" customHeight="1">
      <c r="A30124" s="5"/>
      <c r="B30124" s="5"/>
      <c r="C30124" s="5" t="str">
        <f>IFERROR(__xludf.DUMMYFUNCTION("""COMPUTED_VALUE"""),"")</f>
        <v/>
      </c>
      <c r="D30124" s="5">
        <v>0.0</v>
      </c>
    </row>
    <row r="30125" ht="14.25" customHeight="1">
      <c r="A30125" s="5"/>
      <c r="B30125" s="5"/>
      <c r="C30125" s="5" t="str">
        <f>IFERROR(__xludf.DUMMYFUNCTION("""COMPUTED_VALUE"""),"")</f>
        <v/>
      </c>
      <c r="D30125" s="5">
        <v>0.0</v>
      </c>
    </row>
    <row r="30126" ht="14.25" customHeight="1">
      <c r="A30126" s="5"/>
      <c r="B30126" s="5"/>
      <c r="C30126" s="5" t="str">
        <f>IFERROR(__xludf.DUMMYFUNCTION("""COMPUTED_VALUE"""),"")</f>
        <v/>
      </c>
      <c r="D30126" s="5">
        <v>0.0</v>
      </c>
    </row>
    <row r="30127" ht="14.25" customHeight="1">
      <c r="A30127" s="5"/>
      <c r="B30127" s="5"/>
      <c r="C30127" s="5" t="str">
        <f>IFERROR(__xludf.DUMMYFUNCTION("""COMPUTED_VALUE"""),"")</f>
        <v/>
      </c>
      <c r="D30127" s="5">
        <v>0.0</v>
      </c>
    </row>
    <row r="30128" ht="14.25" customHeight="1">
      <c r="A30128" s="5"/>
      <c r="B30128" s="5"/>
      <c r="C30128" s="5" t="str">
        <f>IFERROR(__xludf.DUMMYFUNCTION("""COMPUTED_VALUE"""),"")</f>
        <v/>
      </c>
      <c r="D30128" s="5">
        <v>0.0</v>
      </c>
    </row>
    <row r="30129" ht="14.25" customHeight="1">
      <c r="A30129" s="5"/>
      <c r="B30129" s="5"/>
      <c r="C30129" s="5" t="str">
        <f>IFERROR(__xludf.DUMMYFUNCTION("""COMPUTED_VALUE"""),"")</f>
        <v/>
      </c>
      <c r="D30129" s="5">
        <v>0.0</v>
      </c>
    </row>
    <row r="30130" ht="14.25" customHeight="1">
      <c r="A30130" s="5"/>
      <c r="B30130" s="5"/>
      <c r="C30130" s="5" t="str">
        <f>IFERROR(__xludf.DUMMYFUNCTION("""COMPUTED_VALUE"""),"")</f>
        <v/>
      </c>
      <c r="D30130" s="5">
        <v>0.0</v>
      </c>
    </row>
    <row r="30131" ht="14.25" customHeight="1">
      <c r="A30131" s="5"/>
      <c r="B30131" s="5"/>
      <c r="C30131" s="5" t="str">
        <f>IFERROR(__xludf.DUMMYFUNCTION("""COMPUTED_VALUE"""),"")</f>
        <v/>
      </c>
      <c r="D30131" s="5">
        <v>0.0</v>
      </c>
    </row>
    <row r="30132" ht="14.25" customHeight="1">
      <c r="A30132" s="5"/>
      <c r="B30132" s="5"/>
      <c r="C30132" s="5" t="str">
        <f>IFERROR(__xludf.DUMMYFUNCTION("""COMPUTED_VALUE"""),"")</f>
        <v/>
      </c>
      <c r="D30132" s="5">
        <v>0.0</v>
      </c>
    </row>
    <row r="30133" ht="14.25" customHeight="1">
      <c r="A30133" s="5"/>
      <c r="B30133" s="5"/>
      <c r="C30133" s="5" t="str">
        <f>IFERROR(__xludf.DUMMYFUNCTION("""COMPUTED_VALUE"""),"")</f>
        <v/>
      </c>
      <c r="D30133" s="5">
        <v>0.0</v>
      </c>
    </row>
    <row r="30134" ht="14.25" customHeight="1">
      <c r="A30134" s="5"/>
      <c r="B30134" s="5"/>
      <c r="C30134" s="5" t="str">
        <f>IFERROR(__xludf.DUMMYFUNCTION("""COMPUTED_VALUE"""),"")</f>
        <v/>
      </c>
      <c r="D30134" s="5">
        <v>0.0</v>
      </c>
    </row>
    <row r="30135" ht="14.25" customHeight="1">
      <c r="A30135" s="5"/>
      <c r="B30135" s="5"/>
      <c r="C30135" s="5" t="str">
        <f>IFERROR(__xludf.DUMMYFUNCTION("""COMPUTED_VALUE"""),"")</f>
        <v/>
      </c>
      <c r="D30135" s="5">
        <v>0.0</v>
      </c>
    </row>
    <row r="30136" ht="14.25" customHeight="1">
      <c r="A30136" s="5"/>
      <c r="B30136" s="5"/>
      <c r="C30136" s="5" t="str">
        <f>IFERROR(__xludf.DUMMYFUNCTION("""COMPUTED_VALUE"""),"")</f>
        <v/>
      </c>
      <c r="D30136" s="5">
        <v>0.0</v>
      </c>
    </row>
    <row r="30137" ht="14.25" customHeight="1">
      <c r="A30137" s="5"/>
      <c r="B30137" s="5"/>
      <c r="C30137" s="5" t="str">
        <f>IFERROR(__xludf.DUMMYFUNCTION("""COMPUTED_VALUE"""),"")</f>
        <v/>
      </c>
      <c r="D30137" s="5">
        <v>0.0</v>
      </c>
    </row>
    <row r="30138" ht="14.25" customHeight="1">
      <c r="A30138" s="5"/>
      <c r="B30138" s="5"/>
      <c r="C30138" s="5" t="str">
        <f>IFERROR(__xludf.DUMMYFUNCTION("""COMPUTED_VALUE"""),"")</f>
        <v/>
      </c>
      <c r="D30138" s="5">
        <v>0.0</v>
      </c>
    </row>
    <row r="30139" ht="14.25" customHeight="1">
      <c r="A30139" s="5"/>
      <c r="B30139" s="5"/>
      <c r="C30139" s="5" t="str">
        <f>IFERROR(__xludf.DUMMYFUNCTION("""COMPUTED_VALUE"""),"")</f>
        <v/>
      </c>
      <c r="D30139" s="5">
        <v>0.0</v>
      </c>
    </row>
    <row r="30140" ht="14.25" customHeight="1">
      <c r="A30140" s="5"/>
      <c r="B30140" s="5"/>
      <c r="C30140" s="5" t="str">
        <f>IFERROR(__xludf.DUMMYFUNCTION("""COMPUTED_VALUE"""),"")</f>
        <v/>
      </c>
      <c r="D30140" s="5">
        <v>0.0</v>
      </c>
    </row>
    <row r="30141" ht="14.25" customHeight="1">
      <c r="A30141" s="5"/>
      <c r="B30141" s="5"/>
      <c r="C30141" s="5" t="str">
        <f>IFERROR(__xludf.DUMMYFUNCTION("""COMPUTED_VALUE"""),"")</f>
        <v/>
      </c>
      <c r="D30141" s="5">
        <v>0.0</v>
      </c>
    </row>
    <row r="30142" ht="14.25" customHeight="1">
      <c r="A30142" s="5"/>
      <c r="B30142" s="5"/>
      <c r="C30142" s="5" t="str">
        <f>IFERROR(__xludf.DUMMYFUNCTION("""COMPUTED_VALUE"""),"")</f>
        <v/>
      </c>
      <c r="D30142" s="5">
        <v>0.0</v>
      </c>
    </row>
    <row r="30143" ht="14.25" customHeight="1">
      <c r="A30143" s="5"/>
      <c r="B30143" s="5"/>
      <c r="C30143" s="5" t="str">
        <f>IFERROR(__xludf.DUMMYFUNCTION("""COMPUTED_VALUE"""),"")</f>
        <v/>
      </c>
      <c r="D30143" s="5">
        <v>0.0</v>
      </c>
    </row>
    <row r="30144" ht="14.25" customHeight="1">
      <c r="A30144" s="5"/>
      <c r="B30144" s="5"/>
      <c r="C30144" s="5" t="str">
        <f>IFERROR(__xludf.DUMMYFUNCTION("""COMPUTED_VALUE"""),"")</f>
        <v/>
      </c>
      <c r="D30144" s="5">
        <v>0.0</v>
      </c>
    </row>
    <row r="30145" ht="14.25" customHeight="1">
      <c r="A30145" s="5"/>
      <c r="B30145" s="5"/>
      <c r="C30145" s="5" t="str">
        <f>IFERROR(__xludf.DUMMYFUNCTION("""COMPUTED_VALUE"""),"")</f>
        <v/>
      </c>
      <c r="D30145" s="5">
        <v>0.0</v>
      </c>
    </row>
    <row r="30146" ht="14.25" customHeight="1">
      <c r="A30146" s="5"/>
      <c r="B30146" s="5"/>
      <c r="C30146" s="5" t="str">
        <f>IFERROR(__xludf.DUMMYFUNCTION("""COMPUTED_VALUE"""),"")</f>
        <v/>
      </c>
      <c r="D30146" s="5">
        <v>0.0</v>
      </c>
    </row>
    <row r="30147" ht="14.25" customHeight="1">
      <c r="A30147" s="5"/>
      <c r="B30147" s="5"/>
      <c r="C30147" s="5" t="str">
        <f>IFERROR(__xludf.DUMMYFUNCTION("""COMPUTED_VALUE"""),"")</f>
        <v/>
      </c>
      <c r="D30147" s="5">
        <v>0.0</v>
      </c>
    </row>
    <row r="30148" ht="14.25" customHeight="1">
      <c r="A30148" s="5"/>
      <c r="B30148" s="5"/>
      <c r="C30148" s="5" t="str">
        <f>IFERROR(__xludf.DUMMYFUNCTION("""COMPUTED_VALUE"""),"")</f>
        <v/>
      </c>
      <c r="D30148" s="5">
        <v>0.0</v>
      </c>
    </row>
    <row r="30149" ht="14.25" customHeight="1">
      <c r="A30149" s="5"/>
      <c r="B30149" s="5"/>
      <c r="C30149" s="5" t="str">
        <f>IFERROR(__xludf.DUMMYFUNCTION("""COMPUTED_VALUE"""),"")</f>
        <v/>
      </c>
      <c r="D30149" s="5">
        <v>0.0</v>
      </c>
    </row>
    <row r="30150" ht="14.25" customHeight="1">
      <c r="A30150" s="5"/>
      <c r="B30150" s="5"/>
      <c r="C30150" s="5" t="str">
        <f>IFERROR(__xludf.DUMMYFUNCTION("""COMPUTED_VALUE"""),"")</f>
        <v/>
      </c>
      <c r="D30150" s="5">
        <v>0.0</v>
      </c>
    </row>
    <row r="30151" ht="14.25" customHeight="1">
      <c r="A30151" s="5"/>
      <c r="B30151" s="5"/>
      <c r="C30151" s="5" t="str">
        <f>IFERROR(__xludf.DUMMYFUNCTION("""COMPUTED_VALUE"""),"")</f>
        <v/>
      </c>
      <c r="D30151" s="5">
        <v>0.0</v>
      </c>
    </row>
    <row r="30152" ht="14.25" customHeight="1">
      <c r="A30152" s="5"/>
      <c r="B30152" s="5"/>
      <c r="C30152" s="5" t="str">
        <f>IFERROR(__xludf.DUMMYFUNCTION("""COMPUTED_VALUE"""),"")</f>
        <v/>
      </c>
      <c r="D30152" s="5">
        <v>0.0</v>
      </c>
    </row>
    <row r="30153" ht="14.25" customHeight="1">
      <c r="A30153" s="5"/>
      <c r="B30153" s="5"/>
      <c r="C30153" s="5" t="str">
        <f>IFERROR(__xludf.DUMMYFUNCTION("""COMPUTED_VALUE"""),"")</f>
        <v/>
      </c>
      <c r="D30153" s="5">
        <v>0.0</v>
      </c>
    </row>
    <row r="30154" ht="14.25" customHeight="1">
      <c r="A30154" s="5"/>
      <c r="B30154" s="5"/>
      <c r="C30154" s="5" t="str">
        <f>IFERROR(__xludf.DUMMYFUNCTION("""COMPUTED_VALUE"""),"")</f>
        <v/>
      </c>
      <c r="D30154" s="5">
        <v>0.0</v>
      </c>
    </row>
    <row r="30155" ht="14.25" customHeight="1">
      <c r="A30155" s="5"/>
      <c r="B30155" s="5"/>
      <c r="C30155" s="5" t="str">
        <f>IFERROR(__xludf.DUMMYFUNCTION("""COMPUTED_VALUE"""),"")</f>
        <v/>
      </c>
      <c r="D30155" s="5">
        <v>0.0</v>
      </c>
    </row>
    <row r="30156" ht="14.25" customHeight="1">
      <c r="A30156" s="5"/>
      <c r="B30156" s="5"/>
      <c r="C30156" s="5" t="str">
        <f>IFERROR(__xludf.DUMMYFUNCTION("""COMPUTED_VALUE"""),"")</f>
        <v/>
      </c>
      <c r="D30156" s="5">
        <v>0.0</v>
      </c>
    </row>
    <row r="30157" ht="14.25" customHeight="1">
      <c r="A30157" s="5"/>
      <c r="B30157" s="5"/>
      <c r="C30157" s="5" t="str">
        <f>IFERROR(__xludf.DUMMYFUNCTION("""COMPUTED_VALUE"""),"")</f>
        <v/>
      </c>
      <c r="D30157" s="5">
        <v>0.0</v>
      </c>
    </row>
    <row r="30158" ht="14.25" customHeight="1">
      <c r="A30158" s="5"/>
      <c r="B30158" s="5"/>
      <c r="C30158" s="5" t="str">
        <f>IFERROR(__xludf.DUMMYFUNCTION("""COMPUTED_VALUE"""),"")</f>
        <v/>
      </c>
      <c r="D30158" s="5">
        <v>0.0</v>
      </c>
    </row>
    <row r="30159" ht="14.25" customHeight="1">
      <c r="A30159" s="5"/>
      <c r="B30159" s="5"/>
      <c r="C30159" s="5" t="str">
        <f>IFERROR(__xludf.DUMMYFUNCTION("""COMPUTED_VALUE"""),"")</f>
        <v/>
      </c>
      <c r="D30159" s="5">
        <v>0.0</v>
      </c>
    </row>
    <row r="30160" ht="14.25" customHeight="1">
      <c r="A30160" s="5"/>
      <c r="B30160" s="5"/>
      <c r="C30160" s="5" t="str">
        <f>IFERROR(__xludf.DUMMYFUNCTION("""COMPUTED_VALUE"""),"")</f>
        <v/>
      </c>
      <c r="D30160" s="5">
        <v>0.0</v>
      </c>
    </row>
    <row r="30161" ht="14.25" customHeight="1">
      <c r="A30161" s="5"/>
      <c r="B30161" s="5"/>
      <c r="C30161" s="5" t="str">
        <f>IFERROR(__xludf.DUMMYFUNCTION("""COMPUTED_VALUE"""),"")</f>
        <v/>
      </c>
      <c r="D30161" s="5">
        <v>0.0</v>
      </c>
    </row>
    <row r="30162" ht="14.25" customHeight="1">
      <c r="A30162" s="5"/>
      <c r="B30162" s="5"/>
      <c r="C30162" s="5" t="str">
        <f>IFERROR(__xludf.DUMMYFUNCTION("""COMPUTED_VALUE"""),"")</f>
        <v/>
      </c>
      <c r="D30162" s="5">
        <v>0.0</v>
      </c>
    </row>
    <row r="30163" ht="14.25" customHeight="1">
      <c r="A30163" s="5"/>
      <c r="B30163" s="5"/>
      <c r="C30163" s="5" t="str">
        <f>IFERROR(__xludf.DUMMYFUNCTION("""COMPUTED_VALUE"""),"")</f>
        <v/>
      </c>
      <c r="D30163" s="5">
        <v>0.0</v>
      </c>
    </row>
    <row r="30164" ht="14.25" customHeight="1">
      <c r="A30164" s="5"/>
      <c r="B30164" s="5"/>
      <c r="C30164" s="5" t="str">
        <f>IFERROR(__xludf.DUMMYFUNCTION("""COMPUTED_VALUE"""),"")</f>
        <v/>
      </c>
      <c r="D30164" s="5">
        <v>0.0</v>
      </c>
    </row>
    <row r="30165" ht="14.25" customHeight="1">
      <c r="A30165" s="5"/>
      <c r="B30165" s="5"/>
      <c r="C30165" s="5" t="str">
        <f>IFERROR(__xludf.DUMMYFUNCTION("""COMPUTED_VALUE"""),"")</f>
        <v/>
      </c>
      <c r="D30165" s="5">
        <v>0.0</v>
      </c>
    </row>
    <row r="30166" ht="14.25" customHeight="1">
      <c r="A30166" s="5"/>
      <c r="B30166" s="5"/>
      <c r="C30166" s="5" t="str">
        <f>IFERROR(__xludf.DUMMYFUNCTION("""COMPUTED_VALUE"""),"")</f>
        <v/>
      </c>
      <c r="D30166" s="5">
        <v>0.0</v>
      </c>
    </row>
    <row r="30167" ht="14.25" customHeight="1">
      <c r="A30167" s="5"/>
      <c r="B30167" s="5"/>
      <c r="C30167" s="5" t="str">
        <f>IFERROR(__xludf.DUMMYFUNCTION("""COMPUTED_VALUE"""),"")</f>
        <v/>
      </c>
      <c r="D30167" s="5">
        <v>0.0</v>
      </c>
    </row>
    <row r="30168" ht="14.25" customHeight="1">
      <c r="A30168" s="5"/>
      <c r="B30168" s="5"/>
      <c r="C30168" s="5" t="str">
        <f>IFERROR(__xludf.DUMMYFUNCTION("""COMPUTED_VALUE"""),"")</f>
        <v/>
      </c>
      <c r="D30168" s="5">
        <v>0.0</v>
      </c>
    </row>
    <row r="30169" ht="14.25" customHeight="1">
      <c r="A30169" s="5"/>
      <c r="B30169" s="5"/>
      <c r="C30169" s="5" t="str">
        <f>IFERROR(__xludf.DUMMYFUNCTION("""COMPUTED_VALUE"""),"")</f>
        <v/>
      </c>
      <c r="D30169" s="5">
        <v>0.0</v>
      </c>
    </row>
    <row r="30170" ht="14.25" customHeight="1">
      <c r="A30170" s="5"/>
      <c r="B30170" s="5"/>
      <c r="C30170" s="5" t="str">
        <f>IFERROR(__xludf.DUMMYFUNCTION("""COMPUTED_VALUE"""),"")</f>
        <v/>
      </c>
      <c r="D30170" s="5">
        <v>0.0</v>
      </c>
    </row>
    <row r="30171" ht="14.25" customHeight="1">
      <c r="A30171" s="5"/>
      <c r="B30171" s="5"/>
      <c r="C30171" s="5" t="str">
        <f>IFERROR(__xludf.DUMMYFUNCTION("""COMPUTED_VALUE"""),"")</f>
        <v/>
      </c>
      <c r="D30171" s="5">
        <v>0.0</v>
      </c>
    </row>
    <row r="30172" ht="14.25" customHeight="1">
      <c r="A30172" s="5"/>
      <c r="B30172" s="5"/>
      <c r="C30172" s="5" t="str">
        <f>IFERROR(__xludf.DUMMYFUNCTION("""COMPUTED_VALUE"""),"")</f>
        <v/>
      </c>
      <c r="D30172" s="5">
        <v>0.0</v>
      </c>
    </row>
    <row r="30173" ht="14.25" customHeight="1">
      <c r="A30173" s="5"/>
      <c r="B30173" s="5"/>
      <c r="C30173" s="5" t="str">
        <f>IFERROR(__xludf.DUMMYFUNCTION("""COMPUTED_VALUE"""),"")</f>
        <v/>
      </c>
      <c r="D30173" s="5">
        <v>0.0</v>
      </c>
    </row>
    <row r="30174" ht="14.25" customHeight="1">
      <c r="A30174" s="5"/>
      <c r="B30174" s="5"/>
      <c r="C30174" s="5" t="str">
        <f>IFERROR(__xludf.DUMMYFUNCTION("""COMPUTED_VALUE"""),"")</f>
        <v/>
      </c>
      <c r="D30174" s="5">
        <v>0.0</v>
      </c>
    </row>
    <row r="30175" ht="14.25" customHeight="1">
      <c r="A30175" s="5"/>
      <c r="B30175" s="5"/>
      <c r="C30175" s="5" t="str">
        <f>IFERROR(__xludf.DUMMYFUNCTION("""COMPUTED_VALUE"""),"")</f>
        <v/>
      </c>
      <c r="D30175" s="5">
        <v>0.0</v>
      </c>
    </row>
    <row r="30176" ht="14.25" customHeight="1">
      <c r="A30176" s="5"/>
      <c r="B30176" s="5"/>
      <c r="C30176" s="5" t="str">
        <f>IFERROR(__xludf.DUMMYFUNCTION("""COMPUTED_VALUE"""),"")</f>
        <v/>
      </c>
      <c r="D30176" s="5">
        <v>0.0</v>
      </c>
    </row>
    <row r="30177" ht="14.25" customHeight="1">
      <c r="A30177" s="5"/>
      <c r="B30177" s="5"/>
      <c r="C30177" s="5" t="str">
        <f>IFERROR(__xludf.DUMMYFUNCTION("""COMPUTED_VALUE"""),"")</f>
        <v/>
      </c>
      <c r="D30177" s="5">
        <v>0.0</v>
      </c>
    </row>
    <row r="30178" ht="14.25" customHeight="1">
      <c r="A30178" s="5"/>
      <c r="B30178" s="5"/>
      <c r="C30178" s="5" t="str">
        <f>IFERROR(__xludf.DUMMYFUNCTION("""COMPUTED_VALUE"""),"")</f>
        <v/>
      </c>
      <c r="D30178" s="5">
        <v>0.0</v>
      </c>
    </row>
    <row r="30179" ht="14.25" customHeight="1">
      <c r="A30179" s="5"/>
      <c r="B30179" s="5"/>
      <c r="C30179" s="5" t="str">
        <f>IFERROR(__xludf.DUMMYFUNCTION("""COMPUTED_VALUE"""),"")</f>
        <v/>
      </c>
      <c r="D30179" s="5">
        <v>0.0</v>
      </c>
    </row>
    <row r="30180" ht="14.25" customHeight="1">
      <c r="A30180" s="5"/>
      <c r="B30180" s="5"/>
      <c r="C30180" s="5" t="str">
        <f>IFERROR(__xludf.DUMMYFUNCTION("""COMPUTED_VALUE"""),"")</f>
        <v/>
      </c>
      <c r="D30180" s="5">
        <v>0.0</v>
      </c>
    </row>
    <row r="30181" ht="14.25" customHeight="1">
      <c r="A30181" s="5"/>
      <c r="B30181" s="5"/>
      <c r="C30181" s="5" t="str">
        <f>IFERROR(__xludf.DUMMYFUNCTION("""COMPUTED_VALUE"""),"")</f>
        <v/>
      </c>
      <c r="D30181" s="5">
        <v>0.0</v>
      </c>
    </row>
    <row r="30182" ht="14.25" customHeight="1">
      <c r="A30182" s="5"/>
      <c r="B30182" s="5"/>
      <c r="C30182" s="5" t="str">
        <f>IFERROR(__xludf.DUMMYFUNCTION("""COMPUTED_VALUE"""),"")</f>
        <v/>
      </c>
      <c r="D30182" s="5">
        <v>0.0</v>
      </c>
    </row>
    <row r="30183" ht="14.25" customHeight="1">
      <c r="A30183" s="5"/>
      <c r="B30183" s="5"/>
      <c r="C30183" s="5" t="str">
        <f>IFERROR(__xludf.DUMMYFUNCTION("""COMPUTED_VALUE"""),"")</f>
        <v/>
      </c>
      <c r="D30183" s="5">
        <v>0.0</v>
      </c>
    </row>
    <row r="30184" ht="14.25" customHeight="1">
      <c r="A30184" s="5"/>
      <c r="B30184" s="5"/>
      <c r="C30184" s="5" t="str">
        <f>IFERROR(__xludf.DUMMYFUNCTION("""COMPUTED_VALUE"""),"")</f>
        <v/>
      </c>
      <c r="D30184" s="5">
        <v>0.0</v>
      </c>
    </row>
    <row r="30185" ht="14.25" customHeight="1">
      <c r="A30185" s="5"/>
      <c r="B30185" s="5"/>
      <c r="C30185" s="5" t="str">
        <f>IFERROR(__xludf.DUMMYFUNCTION("""COMPUTED_VALUE"""),"")</f>
        <v/>
      </c>
      <c r="D30185" s="5">
        <v>0.0</v>
      </c>
    </row>
    <row r="30186" ht="14.25" customHeight="1">
      <c r="A30186" s="5"/>
      <c r="B30186" s="5"/>
      <c r="C30186" s="5" t="str">
        <f>IFERROR(__xludf.DUMMYFUNCTION("""COMPUTED_VALUE"""),"")</f>
        <v/>
      </c>
      <c r="D30186" s="5">
        <v>0.0</v>
      </c>
    </row>
    <row r="30187" ht="14.25" customHeight="1">
      <c r="A30187" s="5"/>
      <c r="B30187" s="5"/>
      <c r="C30187" s="5" t="str">
        <f>IFERROR(__xludf.DUMMYFUNCTION("""COMPUTED_VALUE"""),"")</f>
        <v/>
      </c>
      <c r="D30187" s="5">
        <v>0.0</v>
      </c>
    </row>
    <row r="30188" ht="14.25" customHeight="1">
      <c r="A30188" s="5"/>
      <c r="B30188" s="5"/>
      <c r="C30188" s="5" t="str">
        <f>IFERROR(__xludf.DUMMYFUNCTION("""COMPUTED_VALUE"""),"")</f>
        <v/>
      </c>
      <c r="D30188" s="5">
        <v>0.0</v>
      </c>
    </row>
    <row r="30189" ht="14.25" customHeight="1">
      <c r="A30189" s="5"/>
      <c r="B30189" s="5"/>
      <c r="C30189" s="5" t="str">
        <f>IFERROR(__xludf.DUMMYFUNCTION("""COMPUTED_VALUE"""),"")</f>
        <v/>
      </c>
      <c r="D30189" s="5">
        <v>0.0</v>
      </c>
    </row>
    <row r="30190" ht="14.25" customHeight="1">
      <c r="A30190" s="5"/>
      <c r="B30190" s="5"/>
      <c r="C30190" s="5" t="str">
        <f>IFERROR(__xludf.DUMMYFUNCTION("""COMPUTED_VALUE"""),"")</f>
        <v/>
      </c>
      <c r="D30190" s="5">
        <v>0.0</v>
      </c>
    </row>
    <row r="30191" ht="14.25" customHeight="1">
      <c r="A30191" s="5"/>
      <c r="B30191" s="5"/>
      <c r="C30191" s="5" t="str">
        <f>IFERROR(__xludf.DUMMYFUNCTION("""COMPUTED_VALUE"""),"")</f>
        <v/>
      </c>
      <c r="D30191" s="5">
        <v>0.0</v>
      </c>
    </row>
    <row r="30192" ht="14.25" customHeight="1">
      <c r="A30192" s="5"/>
      <c r="B30192" s="5"/>
      <c r="C30192" s="5" t="str">
        <f>IFERROR(__xludf.DUMMYFUNCTION("""COMPUTED_VALUE"""),"")</f>
        <v/>
      </c>
      <c r="D30192" s="5">
        <v>0.0</v>
      </c>
    </row>
    <row r="30193" ht="14.25" customHeight="1">
      <c r="A30193" s="5"/>
      <c r="B30193" s="5"/>
      <c r="C30193" s="5" t="str">
        <f>IFERROR(__xludf.DUMMYFUNCTION("""COMPUTED_VALUE"""),"")</f>
        <v/>
      </c>
      <c r="D30193" s="5">
        <v>0.0</v>
      </c>
    </row>
    <row r="30194" ht="14.25" customHeight="1">
      <c r="A30194" s="5"/>
      <c r="B30194" s="5"/>
      <c r="C30194" s="5" t="str">
        <f>IFERROR(__xludf.DUMMYFUNCTION("""COMPUTED_VALUE"""),"")</f>
        <v/>
      </c>
      <c r="D30194" s="5">
        <v>0.0</v>
      </c>
    </row>
    <row r="30195" ht="14.25" customHeight="1">
      <c r="A30195" s="5"/>
      <c r="B30195" s="5"/>
      <c r="C30195" s="5" t="str">
        <f>IFERROR(__xludf.DUMMYFUNCTION("""COMPUTED_VALUE"""),"")</f>
        <v/>
      </c>
      <c r="D30195" s="5">
        <v>0.0</v>
      </c>
    </row>
    <row r="30196" ht="14.25" customHeight="1">
      <c r="A30196" s="5"/>
      <c r="B30196" s="5"/>
      <c r="C30196" s="5" t="str">
        <f>IFERROR(__xludf.DUMMYFUNCTION("""COMPUTED_VALUE"""),"")</f>
        <v/>
      </c>
      <c r="D30196" s="5">
        <v>0.0</v>
      </c>
    </row>
    <row r="30197" ht="14.25" customHeight="1">
      <c r="A30197" s="5"/>
      <c r="B30197" s="5"/>
      <c r="C30197" s="5" t="str">
        <f>IFERROR(__xludf.DUMMYFUNCTION("""COMPUTED_VALUE"""),"")</f>
        <v/>
      </c>
      <c r="D30197" s="5">
        <v>0.0</v>
      </c>
    </row>
    <row r="30198" ht="14.25" customHeight="1">
      <c r="A30198" s="5"/>
      <c r="B30198" s="5"/>
      <c r="C30198" s="5" t="str">
        <f>IFERROR(__xludf.DUMMYFUNCTION("""COMPUTED_VALUE"""),"")</f>
        <v/>
      </c>
      <c r="D30198" s="5">
        <v>0.0</v>
      </c>
    </row>
    <row r="30199" ht="14.25" customHeight="1">
      <c r="A30199" s="5"/>
      <c r="B30199" s="5"/>
      <c r="C30199" s="5" t="str">
        <f>IFERROR(__xludf.DUMMYFUNCTION("""COMPUTED_VALUE"""),"")</f>
        <v/>
      </c>
      <c r="D30199" s="5">
        <v>0.0</v>
      </c>
    </row>
    <row r="30200" ht="14.25" customHeight="1">
      <c r="A30200" s="5"/>
      <c r="B30200" s="5"/>
      <c r="C30200" s="5" t="str">
        <f>IFERROR(__xludf.DUMMYFUNCTION("""COMPUTED_VALUE"""),"")</f>
        <v/>
      </c>
      <c r="D30200" s="5">
        <v>0.0</v>
      </c>
    </row>
    <row r="30201" ht="14.25" customHeight="1">
      <c r="A30201" s="5"/>
      <c r="B30201" s="5"/>
      <c r="C30201" s="5" t="str">
        <f>IFERROR(__xludf.DUMMYFUNCTION("""COMPUTED_VALUE"""),"")</f>
        <v/>
      </c>
      <c r="D30201" s="5">
        <v>0.0</v>
      </c>
    </row>
    <row r="30202" ht="14.25" customHeight="1">
      <c r="A30202" s="5"/>
      <c r="B30202" s="5"/>
      <c r="C30202" s="5" t="str">
        <f>IFERROR(__xludf.DUMMYFUNCTION("""COMPUTED_VALUE"""),"")</f>
        <v/>
      </c>
      <c r="D30202" s="5">
        <v>0.0</v>
      </c>
    </row>
    <row r="30203" ht="14.25" customHeight="1">
      <c r="A30203" s="5"/>
      <c r="B30203" s="5"/>
      <c r="C30203" s="5" t="str">
        <f>IFERROR(__xludf.DUMMYFUNCTION("""COMPUTED_VALUE"""),"")</f>
        <v/>
      </c>
      <c r="D30203" s="5">
        <v>0.0</v>
      </c>
    </row>
    <row r="30204" ht="14.25" customHeight="1">
      <c r="A30204" s="5"/>
      <c r="B30204" s="5"/>
      <c r="C30204" s="5" t="str">
        <f>IFERROR(__xludf.DUMMYFUNCTION("""COMPUTED_VALUE"""),"")</f>
        <v/>
      </c>
      <c r="D30204" s="5">
        <v>0.0</v>
      </c>
    </row>
    <row r="30205" ht="14.25" customHeight="1">
      <c r="A30205" s="5"/>
      <c r="B30205" s="5"/>
      <c r="C30205" s="5" t="str">
        <f>IFERROR(__xludf.DUMMYFUNCTION("""COMPUTED_VALUE"""),"")</f>
        <v/>
      </c>
      <c r="D30205" s="5">
        <v>0.0</v>
      </c>
    </row>
    <row r="30206" ht="14.25" customHeight="1">
      <c r="A30206" s="5"/>
      <c r="B30206" s="5"/>
      <c r="C30206" s="5" t="str">
        <f>IFERROR(__xludf.DUMMYFUNCTION("""COMPUTED_VALUE"""),"")</f>
        <v/>
      </c>
      <c r="D30206" s="5">
        <v>0.0</v>
      </c>
    </row>
    <row r="30207" ht="14.25" customHeight="1">
      <c r="A30207" s="5"/>
      <c r="B30207" s="5"/>
      <c r="C30207" s="5" t="str">
        <f>IFERROR(__xludf.DUMMYFUNCTION("""COMPUTED_VALUE"""),"")</f>
        <v/>
      </c>
      <c r="D30207" s="5">
        <v>0.0</v>
      </c>
    </row>
    <row r="30208" ht="14.25" customHeight="1">
      <c r="A30208" s="5"/>
      <c r="B30208" s="5"/>
      <c r="C30208" s="5" t="str">
        <f>IFERROR(__xludf.DUMMYFUNCTION("""COMPUTED_VALUE"""),"")</f>
        <v/>
      </c>
      <c r="D30208" s="5">
        <v>0.0</v>
      </c>
    </row>
    <row r="30209" ht="14.25" customHeight="1">
      <c r="A30209" s="5"/>
      <c r="B30209" s="5"/>
      <c r="C30209" s="5" t="str">
        <f>IFERROR(__xludf.DUMMYFUNCTION("""COMPUTED_VALUE"""),"")</f>
        <v/>
      </c>
      <c r="D30209" s="5">
        <v>0.0</v>
      </c>
    </row>
    <row r="30210" ht="14.25" customHeight="1">
      <c r="A30210" s="5"/>
      <c r="B30210" s="5"/>
      <c r="C30210" s="5" t="str">
        <f>IFERROR(__xludf.DUMMYFUNCTION("""COMPUTED_VALUE"""),"")</f>
        <v/>
      </c>
      <c r="D30210" s="5">
        <v>0.0</v>
      </c>
    </row>
    <row r="30211" ht="14.25" customHeight="1">
      <c r="A30211" s="5"/>
      <c r="B30211" s="5"/>
      <c r="C30211" s="5" t="str">
        <f>IFERROR(__xludf.DUMMYFUNCTION("""COMPUTED_VALUE"""),"")</f>
        <v/>
      </c>
      <c r="D30211" s="5">
        <v>0.0</v>
      </c>
    </row>
    <row r="30212" ht="14.25" customHeight="1">
      <c r="A30212" s="5"/>
      <c r="B30212" s="5"/>
      <c r="C30212" s="5" t="str">
        <f>IFERROR(__xludf.DUMMYFUNCTION("""COMPUTED_VALUE"""),"")</f>
        <v/>
      </c>
      <c r="D30212" s="5">
        <v>0.0</v>
      </c>
    </row>
    <row r="30213" ht="14.25" customHeight="1">
      <c r="A30213" s="5"/>
      <c r="B30213" s="5"/>
      <c r="C30213" s="5" t="str">
        <f>IFERROR(__xludf.DUMMYFUNCTION("""COMPUTED_VALUE"""),"")</f>
        <v/>
      </c>
      <c r="D30213" s="5">
        <v>0.0</v>
      </c>
    </row>
    <row r="30214" ht="14.25" customHeight="1">
      <c r="A30214" s="5"/>
      <c r="B30214" s="5"/>
      <c r="C30214" s="5" t="str">
        <f>IFERROR(__xludf.DUMMYFUNCTION("""COMPUTED_VALUE"""),"")</f>
        <v/>
      </c>
      <c r="D30214" s="5">
        <v>0.0</v>
      </c>
    </row>
    <row r="30215" ht="14.25" customHeight="1">
      <c r="A30215" s="5"/>
      <c r="B30215" s="5"/>
      <c r="C30215" s="5" t="str">
        <f>IFERROR(__xludf.DUMMYFUNCTION("""COMPUTED_VALUE"""),"")</f>
        <v/>
      </c>
      <c r="D30215" s="5">
        <v>0.0</v>
      </c>
    </row>
    <row r="30216" ht="14.25" customHeight="1">
      <c r="A30216" s="5"/>
      <c r="B30216" s="5"/>
      <c r="C30216" s="5" t="str">
        <f>IFERROR(__xludf.DUMMYFUNCTION("""COMPUTED_VALUE"""),"")</f>
        <v/>
      </c>
      <c r="D30216" s="5">
        <v>0.0</v>
      </c>
    </row>
    <row r="30217" ht="14.25" customHeight="1">
      <c r="A30217" s="5"/>
      <c r="B30217" s="5"/>
      <c r="C30217" s="5" t="str">
        <f>IFERROR(__xludf.DUMMYFUNCTION("""COMPUTED_VALUE"""),"")</f>
        <v/>
      </c>
      <c r="D30217" s="5">
        <v>0.0</v>
      </c>
    </row>
    <row r="30218" ht="14.25" customHeight="1">
      <c r="A30218" s="5"/>
      <c r="B30218" s="5"/>
      <c r="C30218" s="5" t="str">
        <f>IFERROR(__xludf.DUMMYFUNCTION("""COMPUTED_VALUE"""),"")</f>
        <v/>
      </c>
      <c r="D30218" s="5">
        <v>0.0</v>
      </c>
    </row>
    <row r="30219" ht="14.25" customHeight="1">
      <c r="A30219" s="5"/>
      <c r="B30219" s="5"/>
      <c r="C30219" s="5" t="str">
        <f>IFERROR(__xludf.DUMMYFUNCTION("""COMPUTED_VALUE"""),"")</f>
        <v/>
      </c>
      <c r="D30219" s="5">
        <v>0.0</v>
      </c>
    </row>
    <row r="30220" ht="14.25" customHeight="1">
      <c r="A30220" s="5"/>
      <c r="B30220" s="5"/>
      <c r="C30220" s="5" t="str">
        <f>IFERROR(__xludf.DUMMYFUNCTION("""COMPUTED_VALUE"""),"")</f>
        <v/>
      </c>
      <c r="D30220" s="5">
        <v>0.0</v>
      </c>
    </row>
    <row r="30221" ht="14.25" customHeight="1">
      <c r="A30221" s="5"/>
      <c r="B30221" s="5"/>
      <c r="C30221" s="5" t="str">
        <f>IFERROR(__xludf.DUMMYFUNCTION("""COMPUTED_VALUE"""),"")</f>
        <v/>
      </c>
      <c r="D30221" s="5">
        <v>0.0</v>
      </c>
    </row>
    <row r="30222" ht="14.25" customHeight="1">
      <c r="A30222" s="5"/>
      <c r="B30222" s="5"/>
      <c r="C30222" s="5" t="str">
        <f>IFERROR(__xludf.DUMMYFUNCTION("""COMPUTED_VALUE"""),"")</f>
        <v/>
      </c>
      <c r="D30222" s="5">
        <v>0.0</v>
      </c>
    </row>
    <row r="30223" ht="14.25" customHeight="1">
      <c r="A30223" s="5"/>
      <c r="B30223" s="5"/>
      <c r="C30223" s="5" t="str">
        <f>IFERROR(__xludf.DUMMYFUNCTION("""COMPUTED_VALUE"""),"")</f>
        <v/>
      </c>
      <c r="D30223" s="5">
        <v>0.0</v>
      </c>
    </row>
    <row r="30224" ht="14.25" customHeight="1">
      <c r="A30224" s="5"/>
      <c r="B30224" s="5"/>
      <c r="C30224" s="5" t="str">
        <f>IFERROR(__xludf.DUMMYFUNCTION("""COMPUTED_VALUE"""),"")</f>
        <v/>
      </c>
      <c r="D30224" s="5">
        <v>0.0</v>
      </c>
    </row>
    <row r="30225" ht="14.25" customHeight="1">
      <c r="A30225" s="5"/>
      <c r="B30225" s="5"/>
      <c r="C30225" s="5" t="str">
        <f>IFERROR(__xludf.DUMMYFUNCTION("""COMPUTED_VALUE"""),"")</f>
        <v/>
      </c>
      <c r="D30225" s="5">
        <v>0.0</v>
      </c>
    </row>
    <row r="30226" ht="14.25" customHeight="1">
      <c r="A30226" s="5"/>
      <c r="B30226" s="5"/>
      <c r="C30226" s="5" t="str">
        <f>IFERROR(__xludf.DUMMYFUNCTION("""COMPUTED_VALUE"""),"")</f>
        <v/>
      </c>
      <c r="D30226" s="5">
        <v>0.0</v>
      </c>
    </row>
    <row r="30227" ht="14.25" customHeight="1">
      <c r="A30227" s="5"/>
      <c r="B30227" s="5"/>
      <c r="C30227" s="5" t="str">
        <f>IFERROR(__xludf.DUMMYFUNCTION("""COMPUTED_VALUE"""),"")</f>
        <v/>
      </c>
      <c r="D30227" s="5">
        <v>0.0</v>
      </c>
    </row>
    <row r="30228" ht="14.25" customHeight="1">
      <c r="A30228" s="5"/>
      <c r="B30228" s="5"/>
      <c r="C30228" s="5" t="str">
        <f>IFERROR(__xludf.DUMMYFUNCTION("""COMPUTED_VALUE"""),"")</f>
        <v/>
      </c>
      <c r="D30228" s="5">
        <v>0.0</v>
      </c>
    </row>
    <row r="30229" ht="14.25" customHeight="1">
      <c r="A30229" s="5"/>
      <c r="B30229" s="5"/>
      <c r="C30229" s="5" t="str">
        <f>IFERROR(__xludf.DUMMYFUNCTION("""COMPUTED_VALUE"""),"")</f>
        <v/>
      </c>
      <c r="D30229" s="5">
        <v>0.0</v>
      </c>
    </row>
    <row r="30230" ht="14.25" customHeight="1">
      <c r="A30230" s="5"/>
      <c r="B30230" s="5"/>
      <c r="C30230" s="5" t="str">
        <f>IFERROR(__xludf.DUMMYFUNCTION("""COMPUTED_VALUE"""),"")</f>
        <v/>
      </c>
      <c r="D30230" s="5">
        <v>0.0</v>
      </c>
    </row>
    <row r="30231" ht="14.25" customHeight="1">
      <c r="A30231" s="5"/>
      <c r="B30231" s="5"/>
      <c r="C30231" s="5" t="str">
        <f>IFERROR(__xludf.DUMMYFUNCTION("""COMPUTED_VALUE"""),"")</f>
        <v/>
      </c>
      <c r="D30231" s="5">
        <v>0.0</v>
      </c>
    </row>
    <row r="30232" ht="14.25" customHeight="1">
      <c r="A30232" s="5"/>
      <c r="B30232" s="5"/>
      <c r="C30232" s="5" t="str">
        <f>IFERROR(__xludf.DUMMYFUNCTION("""COMPUTED_VALUE"""),"")</f>
        <v/>
      </c>
      <c r="D30232" s="5">
        <v>0.0</v>
      </c>
    </row>
    <row r="30233" ht="14.25" customHeight="1">
      <c r="A30233" s="5"/>
      <c r="B30233" s="5"/>
      <c r="C30233" s="5" t="str">
        <f>IFERROR(__xludf.DUMMYFUNCTION("""COMPUTED_VALUE"""),"")</f>
        <v/>
      </c>
      <c r="D30233" s="5">
        <v>0.0</v>
      </c>
    </row>
    <row r="30234" ht="14.25" customHeight="1">
      <c r="A30234" s="5"/>
      <c r="B30234" s="5"/>
      <c r="C30234" s="5" t="str">
        <f>IFERROR(__xludf.DUMMYFUNCTION("""COMPUTED_VALUE"""),"")</f>
        <v/>
      </c>
      <c r="D30234" s="5">
        <v>0.0</v>
      </c>
    </row>
    <row r="30235" ht="14.25" customHeight="1">
      <c r="A30235" s="5"/>
      <c r="B30235" s="5"/>
      <c r="C30235" s="5" t="str">
        <f>IFERROR(__xludf.DUMMYFUNCTION("""COMPUTED_VALUE"""),"")</f>
        <v/>
      </c>
      <c r="D30235" s="5">
        <v>0.0</v>
      </c>
    </row>
    <row r="30236" ht="14.25" customHeight="1">
      <c r="A30236" s="5"/>
      <c r="B30236" s="5"/>
      <c r="C30236" s="5" t="str">
        <f>IFERROR(__xludf.DUMMYFUNCTION("""COMPUTED_VALUE"""),"")</f>
        <v/>
      </c>
      <c r="D30236" s="5">
        <v>0.0</v>
      </c>
    </row>
    <row r="30237" ht="14.25" customHeight="1">
      <c r="A30237" s="5"/>
      <c r="B30237" s="5"/>
      <c r="C30237" s="5" t="str">
        <f>IFERROR(__xludf.DUMMYFUNCTION("""COMPUTED_VALUE"""),"")</f>
        <v/>
      </c>
      <c r="D30237" s="5">
        <v>0.0</v>
      </c>
    </row>
    <row r="30238" ht="14.25" customHeight="1">
      <c r="A30238" s="5"/>
      <c r="B30238" s="5"/>
      <c r="C30238" s="5" t="str">
        <f>IFERROR(__xludf.DUMMYFUNCTION("""COMPUTED_VALUE"""),"")</f>
        <v/>
      </c>
      <c r="D30238" s="5">
        <v>0.0</v>
      </c>
    </row>
    <row r="30239" ht="14.25" customHeight="1">
      <c r="A30239" s="5"/>
      <c r="B30239" s="5"/>
      <c r="C30239" s="5" t="str">
        <f>IFERROR(__xludf.DUMMYFUNCTION("""COMPUTED_VALUE"""),"")</f>
        <v/>
      </c>
      <c r="D30239" s="5">
        <v>0.0</v>
      </c>
    </row>
    <row r="30240" ht="14.25" customHeight="1">
      <c r="A30240" s="5"/>
      <c r="B30240" s="5"/>
      <c r="C30240" s="5" t="str">
        <f>IFERROR(__xludf.DUMMYFUNCTION("""COMPUTED_VALUE"""),"")</f>
        <v/>
      </c>
      <c r="D30240" s="5">
        <v>0.0</v>
      </c>
    </row>
    <row r="30241" ht="14.25" customHeight="1">
      <c r="A30241" s="5"/>
      <c r="B30241" s="5"/>
      <c r="C30241" s="5" t="str">
        <f>IFERROR(__xludf.DUMMYFUNCTION("""COMPUTED_VALUE"""),"")</f>
        <v/>
      </c>
      <c r="D30241" s="5">
        <v>0.0</v>
      </c>
    </row>
    <row r="30242" ht="14.25" customHeight="1">
      <c r="A30242" s="5"/>
      <c r="B30242" s="5"/>
      <c r="C30242" s="5" t="str">
        <f>IFERROR(__xludf.DUMMYFUNCTION("""COMPUTED_VALUE"""),"")</f>
        <v/>
      </c>
      <c r="D30242" s="5">
        <v>0.0</v>
      </c>
    </row>
    <row r="30243" ht="14.25" customHeight="1">
      <c r="A30243" s="5"/>
      <c r="B30243" s="5"/>
      <c r="C30243" s="5" t="str">
        <f>IFERROR(__xludf.DUMMYFUNCTION("""COMPUTED_VALUE"""),"")</f>
        <v/>
      </c>
      <c r="D30243" s="5">
        <v>0.0</v>
      </c>
    </row>
    <row r="30244" ht="14.25" customHeight="1">
      <c r="A30244" s="5"/>
      <c r="B30244" s="5"/>
      <c r="C30244" s="5" t="str">
        <f>IFERROR(__xludf.DUMMYFUNCTION("""COMPUTED_VALUE"""),"")</f>
        <v/>
      </c>
      <c r="D30244" s="5">
        <v>0.0</v>
      </c>
    </row>
    <row r="30245" ht="14.25" customHeight="1">
      <c r="A30245" s="5"/>
      <c r="B30245" s="5"/>
      <c r="C30245" s="5" t="str">
        <f>IFERROR(__xludf.DUMMYFUNCTION("""COMPUTED_VALUE"""),"")</f>
        <v/>
      </c>
      <c r="D30245" s="5">
        <v>0.0</v>
      </c>
    </row>
    <row r="30246" ht="14.25" customHeight="1">
      <c r="A30246" s="5"/>
      <c r="B30246" s="5"/>
      <c r="C30246" s="5" t="str">
        <f>IFERROR(__xludf.DUMMYFUNCTION("""COMPUTED_VALUE"""),"")</f>
        <v/>
      </c>
      <c r="D30246" s="5">
        <v>0.0</v>
      </c>
    </row>
    <row r="30247" ht="14.25" customHeight="1">
      <c r="A30247" s="5"/>
      <c r="B30247" s="5"/>
      <c r="C30247" s="5" t="str">
        <f>IFERROR(__xludf.DUMMYFUNCTION("""COMPUTED_VALUE"""),"")</f>
        <v/>
      </c>
      <c r="D30247" s="5">
        <v>0.0</v>
      </c>
    </row>
    <row r="30248" ht="14.25" customHeight="1">
      <c r="A30248" s="5"/>
      <c r="B30248" s="5"/>
      <c r="C30248" s="5" t="str">
        <f>IFERROR(__xludf.DUMMYFUNCTION("""COMPUTED_VALUE"""),"")</f>
        <v/>
      </c>
      <c r="D30248" s="5">
        <v>0.0</v>
      </c>
    </row>
    <row r="30249" ht="14.25" customHeight="1">
      <c r="A30249" s="5"/>
      <c r="B30249" s="5"/>
      <c r="C30249" s="5" t="str">
        <f>IFERROR(__xludf.DUMMYFUNCTION("""COMPUTED_VALUE"""),"")</f>
        <v/>
      </c>
      <c r="D30249" s="5">
        <v>0.0</v>
      </c>
    </row>
    <row r="30250" ht="14.25" customHeight="1">
      <c r="A30250" s="5"/>
      <c r="B30250" s="5"/>
      <c r="C30250" s="5" t="str">
        <f>IFERROR(__xludf.DUMMYFUNCTION("""COMPUTED_VALUE"""),"")</f>
        <v/>
      </c>
      <c r="D30250" s="5">
        <v>0.0</v>
      </c>
    </row>
    <row r="30251" ht="14.25" customHeight="1">
      <c r="A30251" s="5"/>
      <c r="B30251" s="5"/>
      <c r="C30251" s="5" t="str">
        <f>IFERROR(__xludf.DUMMYFUNCTION("""COMPUTED_VALUE"""),"")</f>
        <v/>
      </c>
      <c r="D30251" s="5">
        <v>0.0</v>
      </c>
    </row>
    <row r="30252" ht="14.25" customHeight="1">
      <c r="A30252" s="5"/>
      <c r="B30252" s="5"/>
      <c r="C30252" s="5" t="str">
        <f>IFERROR(__xludf.DUMMYFUNCTION("""COMPUTED_VALUE"""),"")</f>
        <v/>
      </c>
      <c r="D30252" s="5">
        <v>0.0</v>
      </c>
    </row>
    <row r="30253" ht="14.25" customHeight="1">
      <c r="A30253" s="5"/>
      <c r="B30253" s="5"/>
      <c r="C30253" s="5" t="str">
        <f>IFERROR(__xludf.DUMMYFUNCTION("""COMPUTED_VALUE"""),"")</f>
        <v/>
      </c>
      <c r="D30253" s="5">
        <v>0.0</v>
      </c>
    </row>
    <row r="30254" ht="14.25" customHeight="1">
      <c r="A30254" s="5"/>
      <c r="B30254" s="5"/>
      <c r="C30254" s="5" t="str">
        <f>IFERROR(__xludf.DUMMYFUNCTION("""COMPUTED_VALUE"""),"")</f>
        <v/>
      </c>
      <c r="D30254" s="5">
        <v>0.0</v>
      </c>
    </row>
    <row r="30255" ht="14.25" customHeight="1">
      <c r="A30255" s="5"/>
      <c r="B30255" s="5"/>
      <c r="C30255" s="5" t="str">
        <f>IFERROR(__xludf.DUMMYFUNCTION("""COMPUTED_VALUE"""),"")</f>
        <v/>
      </c>
      <c r="D30255" s="5">
        <v>0.0</v>
      </c>
    </row>
    <row r="30256" ht="14.25" customHeight="1">
      <c r="A30256" s="5"/>
      <c r="B30256" s="5"/>
      <c r="C30256" s="5" t="str">
        <f>IFERROR(__xludf.DUMMYFUNCTION("""COMPUTED_VALUE"""),"")</f>
        <v/>
      </c>
      <c r="D30256" s="5">
        <v>0.0</v>
      </c>
    </row>
    <row r="30257" ht="14.25" customHeight="1">
      <c r="A30257" s="5"/>
      <c r="B30257" s="5"/>
      <c r="C30257" s="5" t="str">
        <f>IFERROR(__xludf.DUMMYFUNCTION("""COMPUTED_VALUE"""),"")</f>
        <v/>
      </c>
      <c r="D30257" s="5">
        <v>0.0</v>
      </c>
    </row>
    <row r="30258" ht="14.25" customHeight="1">
      <c r="A30258" s="5"/>
      <c r="B30258" s="5"/>
      <c r="C30258" s="5" t="str">
        <f>IFERROR(__xludf.DUMMYFUNCTION("""COMPUTED_VALUE"""),"")</f>
        <v/>
      </c>
      <c r="D30258" s="5">
        <v>0.0</v>
      </c>
    </row>
    <row r="30259" ht="14.25" customHeight="1">
      <c r="A30259" s="5"/>
      <c r="B30259" s="5"/>
      <c r="C30259" s="5" t="str">
        <f>IFERROR(__xludf.DUMMYFUNCTION("""COMPUTED_VALUE"""),"")</f>
        <v/>
      </c>
      <c r="D30259" s="5">
        <v>0.0</v>
      </c>
    </row>
    <row r="30260" ht="14.25" customHeight="1">
      <c r="A30260" s="5"/>
      <c r="B30260" s="5"/>
      <c r="C30260" s="5" t="str">
        <f>IFERROR(__xludf.DUMMYFUNCTION("""COMPUTED_VALUE"""),"")</f>
        <v/>
      </c>
      <c r="D30260" s="5">
        <v>0.0</v>
      </c>
    </row>
    <row r="30261" ht="14.25" customHeight="1">
      <c r="A30261" s="5"/>
      <c r="B30261" s="5"/>
      <c r="C30261" s="5" t="str">
        <f>IFERROR(__xludf.DUMMYFUNCTION("""COMPUTED_VALUE"""),"")</f>
        <v/>
      </c>
      <c r="D30261" s="5">
        <v>0.0</v>
      </c>
    </row>
    <row r="30262" ht="14.25" customHeight="1">
      <c r="A30262" s="5"/>
      <c r="B30262" s="5"/>
      <c r="C30262" s="5" t="str">
        <f>IFERROR(__xludf.DUMMYFUNCTION("""COMPUTED_VALUE"""),"")</f>
        <v/>
      </c>
      <c r="D30262" s="5">
        <v>0.0</v>
      </c>
    </row>
    <row r="30263" ht="14.25" customHeight="1">
      <c r="A30263" s="5"/>
      <c r="B30263" s="5"/>
      <c r="C30263" s="5" t="str">
        <f>IFERROR(__xludf.DUMMYFUNCTION("""COMPUTED_VALUE"""),"")</f>
        <v/>
      </c>
      <c r="D30263" s="5">
        <v>0.0</v>
      </c>
    </row>
    <row r="30264" ht="14.25" customHeight="1">
      <c r="A30264" s="5"/>
      <c r="B30264" s="5"/>
      <c r="C30264" s="5" t="str">
        <f>IFERROR(__xludf.DUMMYFUNCTION("""COMPUTED_VALUE"""),"")</f>
        <v/>
      </c>
      <c r="D30264" s="5">
        <v>0.0</v>
      </c>
    </row>
    <row r="30265" ht="14.25" customHeight="1">
      <c r="A30265" s="5"/>
      <c r="B30265" s="5"/>
      <c r="C30265" s="5" t="str">
        <f>IFERROR(__xludf.DUMMYFUNCTION("""COMPUTED_VALUE"""),"")</f>
        <v/>
      </c>
      <c r="D30265" s="5">
        <v>0.0</v>
      </c>
    </row>
    <row r="30266" ht="14.25" customHeight="1">
      <c r="A30266" s="5"/>
      <c r="B30266" s="5"/>
      <c r="C30266" s="5" t="str">
        <f>IFERROR(__xludf.DUMMYFUNCTION("""COMPUTED_VALUE"""),"")</f>
        <v/>
      </c>
      <c r="D30266" s="5">
        <v>0.0</v>
      </c>
    </row>
    <row r="30267" ht="14.25" customHeight="1">
      <c r="A30267" s="5"/>
      <c r="B30267" s="5"/>
      <c r="C30267" s="5" t="str">
        <f>IFERROR(__xludf.DUMMYFUNCTION("""COMPUTED_VALUE"""),"")</f>
        <v/>
      </c>
      <c r="D30267" s="5">
        <v>0.0</v>
      </c>
    </row>
    <row r="30268" ht="14.25" customHeight="1">
      <c r="A30268" s="5"/>
      <c r="B30268" s="5"/>
      <c r="C30268" s="5" t="str">
        <f>IFERROR(__xludf.DUMMYFUNCTION("""COMPUTED_VALUE"""),"")</f>
        <v/>
      </c>
      <c r="D30268" s="5">
        <v>0.0</v>
      </c>
    </row>
    <row r="30269" ht="14.25" customHeight="1">
      <c r="A30269" s="5"/>
      <c r="B30269" s="5"/>
      <c r="C30269" s="5" t="str">
        <f>IFERROR(__xludf.DUMMYFUNCTION("""COMPUTED_VALUE"""),"")</f>
        <v/>
      </c>
      <c r="D30269" s="5">
        <v>0.0</v>
      </c>
    </row>
    <row r="30270" ht="14.25" customHeight="1">
      <c r="A30270" s="5"/>
      <c r="B30270" s="5"/>
      <c r="C30270" s="5" t="str">
        <f>IFERROR(__xludf.DUMMYFUNCTION("""COMPUTED_VALUE"""),"")</f>
        <v/>
      </c>
      <c r="D30270" s="5">
        <v>0.0</v>
      </c>
    </row>
    <row r="30271" ht="14.25" customHeight="1">
      <c r="A30271" s="5"/>
      <c r="B30271" s="5"/>
      <c r="C30271" s="5" t="str">
        <f>IFERROR(__xludf.DUMMYFUNCTION("""COMPUTED_VALUE"""),"")</f>
        <v/>
      </c>
      <c r="D30271" s="5">
        <v>0.0</v>
      </c>
    </row>
    <row r="30272" ht="14.25" customHeight="1">
      <c r="A30272" s="5"/>
      <c r="B30272" s="5"/>
      <c r="C30272" s="5" t="str">
        <f>IFERROR(__xludf.DUMMYFUNCTION("""COMPUTED_VALUE"""),"")</f>
        <v/>
      </c>
      <c r="D30272" s="5">
        <v>0.0</v>
      </c>
    </row>
    <row r="30273" ht="14.25" customHeight="1">
      <c r="A30273" s="5"/>
      <c r="B30273" s="5"/>
      <c r="C30273" s="5" t="str">
        <f>IFERROR(__xludf.DUMMYFUNCTION("""COMPUTED_VALUE"""),"")</f>
        <v/>
      </c>
      <c r="D30273" s="5">
        <v>0.0</v>
      </c>
    </row>
    <row r="30274" ht="14.25" customHeight="1">
      <c r="A30274" s="5"/>
      <c r="B30274" s="5"/>
      <c r="C30274" s="5" t="str">
        <f>IFERROR(__xludf.DUMMYFUNCTION("""COMPUTED_VALUE"""),"")</f>
        <v/>
      </c>
      <c r="D30274" s="5">
        <v>0.0</v>
      </c>
    </row>
    <row r="30275" ht="14.25" customHeight="1">
      <c r="A30275" s="5"/>
      <c r="B30275" s="5"/>
      <c r="C30275" s="5" t="str">
        <f>IFERROR(__xludf.DUMMYFUNCTION("""COMPUTED_VALUE"""),"")</f>
        <v/>
      </c>
      <c r="D30275" s="5">
        <v>0.0</v>
      </c>
    </row>
    <row r="30276" ht="14.25" customHeight="1">
      <c r="A30276" s="5"/>
      <c r="B30276" s="5"/>
      <c r="C30276" s="5" t="str">
        <f>IFERROR(__xludf.DUMMYFUNCTION("""COMPUTED_VALUE"""),"")</f>
        <v/>
      </c>
      <c r="D30276" s="5">
        <v>0.0</v>
      </c>
    </row>
    <row r="30277" ht="14.25" customHeight="1">
      <c r="A30277" s="5"/>
      <c r="B30277" s="5"/>
      <c r="C30277" s="5" t="str">
        <f>IFERROR(__xludf.DUMMYFUNCTION("""COMPUTED_VALUE"""),"")</f>
        <v/>
      </c>
      <c r="D30277" s="5">
        <v>0.0</v>
      </c>
    </row>
    <row r="30278" ht="14.25" customHeight="1">
      <c r="A30278" s="5"/>
      <c r="B30278" s="5"/>
      <c r="C30278" s="5" t="str">
        <f>IFERROR(__xludf.DUMMYFUNCTION("""COMPUTED_VALUE"""),"")</f>
        <v/>
      </c>
      <c r="D30278" s="5">
        <v>0.0</v>
      </c>
    </row>
    <row r="30279" ht="14.25" customHeight="1">
      <c r="A30279" s="5"/>
      <c r="B30279" s="5"/>
      <c r="C30279" s="5" t="str">
        <f>IFERROR(__xludf.DUMMYFUNCTION("""COMPUTED_VALUE"""),"")</f>
        <v/>
      </c>
      <c r="D30279" s="5">
        <v>0.0</v>
      </c>
    </row>
    <row r="30280" ht="14.25" customHeight="1">
      <c r="A30280" s="5"/>
      <c r="B30280" s="5"/>
      <c r="C30280" s="5" t="str">
        <f>IFERROR(__xludf.DUMMYFUNCTION("""COMPUTED_VALUE"""),"")</f>
        <v/>
      </c>
      <c r="D30280" s="5">
        <v>0.0</v>
      </c>
    </row>
    <row r="30281" ht="14.25" customHeight="1">
      <c r="A30281" s="5"/>
      <c r="B30281" s="5"/>
      <c r="C30281" s="5" t="str">
        <f>IFERROR(__xludf.DUMMYFUNCTION("""COMPUTED_VALUE"""),"")</f>
        <v/>
      </c>
      <c r="D30281" s="5">
        <v>0.0</v>
      </c>
    </row>
    <row r="30282" ht="14.25" customHeight="1">
      <c r="A30282" s="5"/>
      <c r="B30282" s="5"/>
      <c r="C30282" s="5" t="str">
        <f>IFERROR(__xludf.DUMMYFUNCTION("""COMPUTED_VALUE"""),"")</f>
        <v/>
      </c>
      <c r="D30282" s="5">
        <v>0.0</v>
      </c>
    </row>
    <row r="30283" ht="14.25" customHeight="1">
      <c r="A30283" s="5"/>
      <c r="B30283" s="5"/>
      <c r="C30283" s="5" t="str">
        <f>IFERROR(__xludf.DUMMYFUNCTION("""COMPUTED_VALUE"""),"")</f>
        <v/>
      </c>
      <c r="D30283" s="5">
        <v>0.0</v>
      </c>
    </row>
    <row r="30284" ht="14.25" customHeight="1">
      <c r="A30284" s="5"/>
      <c r="B30284" s="5"/>
      <c r="C30284" s="5" t="str">
        <f>IFERROR(__xludf.DUMMYFUNCTION("""COMPUTED_VALUE"""),"")</f>
        <v/>
      </c>
      <c r="D30284" s="5">
        <v>0.0</v>
      </c>
    </row>
    <row r="30285" ht="14.25" customHeight="1">
      <c r="A30285" s="5"/>
      <c r="B30285" s="5"/>
      <c r="C30285" s="5" t="str">
        <f>IFERROR(__xludf.DUMMYFUNCTION("""COMPUTED_VALUE"""),"")</f>
        <v/>
      </c>
      <c r="D30285" s="5">
        <v>0.0</v>
      </c>
    </row>
    <row r="30286" ht="14.25" customHeight="1">
      <c r="A30286" s="5"/>
      <c r="B30286" s="5"/>
      <c r="C30286" s="5" t="str">
        <f>IFERROR(__xludf.DUMMYFUNCTION("""COMPUTED_VALUE"""),"")</f>
        <v/>
      </c>
      <c r="D30286" s="5">
        <v>0.0</v>
      </c>
    </row>
    <row r="30287" ht="14.25" customHeight="1">
      <c r="A30287" s="5"/>
      <c r="B30287" s="5"/>
      <c r="C30287" s="5" t="str">
        <f>IFERROR(__xludf.DUMMYFUNCTION("""COMPUTED_VALUE"""),"")</f>
        <v/>
      </c>
      <c r="D30287" s="5">
        <v>0.0</v>
      </c>
    </row>
    <row r="30288" ht="14.25" customHeight="1">
      <c r="A30288" s="5"/>
      <c r="B30288" s="5"/>
      <c r="C30288" s="5" t="str">
        <f>IFERROR(__xludf.DUMMYFUNCTION("""COMPUTED_VALUE"""),"")</f>
        <v/>
      </c>
      <c r="D30288" s="5">
        <v>0.0</v>
      </c>
    </row>
    <row r="30289" ht="14.25" customHeight="1">
      <c r="A30289" s="5"/>
      <c r="B30289" s="5"/>
      <c r="C30289" s="5" t="str">
        <f>IFERROR(__xludf.DUMMYFUNCTION("""COMPUTED_VALUE"""),"")</f>
        <v/>
      </c>
      <c r="D30289" s="5">
        <v>0.0</v>
      </c>
    </row>
    <row r="30290" ht="14.25" customHeight="1">
      <c r="A30290" s="5"/>
      <c r="B30290" s="5"/>
      <c r="C30290" s="5" t="str">
        <f>IFERROR(__xludf.DUMMYFUNCTION("""COMPUTED_VALUE"""),"")</f>
        <v/>
      </c>
      <c r="D30290" s="5">
        <v>0.0</v>
      </c>
    </row>
    <row r="30291" ht="14.25" customHeight="1">
      <c r="A30291" s="5"/>
      <c r="B30291" s="5"/>
      <c r="C30291" s="5" t="str">
        <f>IFERROR(__xludf.DUMMYFUNCTION("""COMPUTED_VALUE"""),"")</f>
        <v/>
      </c>
      <c r="D30291" s="5">
        <v>0.0</v>
      </c>
    </row>
    <row r="30292" ht="14.25" customHeight="1">
      <c r="A30292" s="5"/>
      <c r="B30292" s="5"/>
      <c r="C30292" s="5" t="str">
        <f>IFERROR(__xludf.DUMMYFUNCTION("""COMPUTED_VALUE"""),"")</f>
        <v/>
      </c>
      <c r="D30292" s="5">
        <v>0.0</v>
      </c>
    </row>
    <row r="30293" ht="14.25" customHeight="1">
      <c r="A30293" s="5"/>
      <c r="B30293" s="5"/>
      <c r="C30293" s="5" t="str">
        <f>IFERROR(__xludf.DUMMYFUNCTION("""COMPUTED_VALUE"""),"")</f>
        <v/>
      </c>
      <c r="D30293" s="5">
        <v>0.0</v>
      </c>
    </row>
    <row r="30294" ht="14.25" customHeight="1">
      <c r="A30294" s="5"/>
      <c r="B30294" s="5"/>
      <c r="C30294" s="5" t="str">
        <f>IFERROR(__xludf.DUMMYFUNCTION("""COMPUTED_VALUE"""),"")</f>
        <v/>
      </c>
      <c r="D30294" s="5">
        <v>0.0</v>
      </c>
    </row>
    <row r="30295" ht="14.25" customHeight="1">
      <c r="A30295" s="5"/>
      <c r="B30295" s="5"/>
      <c r="C30295" s="5" t="str">
        <f>IFERROR(__xludf.DUMMYFUNCTION("""COMPUTED_VALUE"""),"")</f>
        <v/>
      </c>
      <c r="D30295" s="5">
        <v>0.0</v>
      </c>
    </row>
    <row r="30296" ht="14.25" customHeight="1">
      <c r="A30296" s="5"/>
      <c r="B30296" s="5"/>
      <c r="C30296" s="5" t="str">
        <f>IFERROR(__xludf.DUMMYFUNCTION("""COMPUTED_VALUE"""),"")</f>
        <v/>
      </c>
      <c r="D30296" s="5">
        <v>0.0</v>
      </c>
    </row>
    <row r="30297" ht="14.25" customHeight="1">
      <c r="A30297" s="5"/>
      <c r="B30297" s="5"/>
      <c r="C30297" s="5" t="str">
        <f>IFERROR(__xludf.DUMMYFUNCTION("""COMPUTED_VALUE"""),"")</f>
        <v/>
      </c>
      <c r="D30297" s="5">
        <v>0.0</v>
      </c>
    </row>
    <row r="30298" ht="14.25" customHeight="1">
      <c r="A30298" s="5"/>
      <c r="B30298" s="5"/>
      <c r="C30298" s="5" t="str">
        <f>IFERROR(__xludf.DUMMYFUNCTION("""COMPUTED_VALUE"""),"")</f>
        <v/>
      </c>
      <c r="D30298" s="5">
        <v>0.0</v>
      </c>
    </row>
    <row r="30299" ht="14.25" customHeight="1">
      <c r="A30299" s="5"/>
      <c r="B30299" s="5"/>
      <c r="C30299" s="5" t="str">
        <f>IFERROR(__xludf.DUMMYFUNCTION("""COMPUTED_VALUE"""),"")</f>
        <v/>
      </c>
      <c r="D30299" s="5">
        <v>0.0</v>
      </c>
    </row>
    <row r="30300" ht="14.25" customHeight="1">
      <c r="A30300" s="5"/>
      <c r="B30300" s="5"/>
      <c r="C30300" s="5" t="str">
        <f>IFERROR(__xludf.DUMMYFUNCTION("""COMPUTED_VALUE"""),"")</f>
        <v/>
      </c>
      <c r="D30300" s="5">
        <v>0.0</v>
      </c>
    </row>
    <row r="30301" ht="14.25" customHeight="1">
      <c r="A30301" s="5"/>
      <c r="B30301" s="5"/>
      <c r="C30301" s="5" t="str">
        <f>IFERROR(__xludf.DUMMYFUNCTION("""COMPUTED_VALUE"""),"")</f>
        <v/>
      </c>
      <c r="D30301" s="5">
        <v>0.0</v>
      </c>
    </row>
    <row r="30302" ht="14.25" customHeight="1">
      <c r="A30302" s="5"/>
      <c r="B30302" s="5"/>
      <c r="C30302" s="5" t="str">
        <f>IFERROR(__xludf.DUMMYFUNCTION("""COMPUTED_VALUE"""),"")</f>
        <v/>
      </c>
      <c r="D30302" s="5">
        <v>0.0</v>
      </c>
    </row>
    <row r="30303" ht="14.25" customHeight="1">
      <c r="A30303" s="5"/>
      <c r="B30303" s="5"/>
      <c r="C30303" s="5" t="str">
        <f>IFERROR(__xludf.DUMMYFUNCTION("""COMPUTED_VALUE"""),"")</f>
        <v/>
      </c>
      <c r="D30303" s="5">
        <v>0.0</v>
      </c>
    </row>
    <row r="30304" ht="14.25" customHeight="1">
      <c r="A30304" s="5"/>
      <c r="B30304" s="5"/>
      <c r="C30304" s="5" t="str">
        <f>IFERROR(__xludf.DUMMYFUNCTION("""COMPUTED_VALUE"""),"")</f>
        <v/>
      </c>
      <c r="D30304" s="5">
        <v>0.0</v>
      </c>
    </row>
    <row r="30305" ht="14.25" customHeight="1">
      <c r="A30305" s="5"/>
      <c r="B30305" s="5"/>
      <c r="C30305" s="5" t="str">
        <f>IFERROR(__xludf.DUMMYFUNCTION("""COMPUTED_VALUE"""),"")</f>
        <v/>
      </c>
      <c r="D30305" s="5">
        <v>0.0</v>
      </c>
    </row>
    <row r="30306" ht="14.25" customHeight="1">
      <c r="A30306" s="5"/>
      <c r="B30306" s="5"/>
      <c r="C30306" s="5" t="str">
        <f>IFERROR(__xludf.DUMMYFUNCTION("""COMPUTED_VALUE"""),"")</f>
        <v/>
      </c>
      <c r="D30306" s="5">
        <v>0.0</v>
      </c>
    </row>
    <row r="30307" ht="14.25" customHeight="1">
      <c r="A30307" s="5"/>
      <c r="B30307" s="5"/>
      <c r="C30307" s="5" t="str">
        <f>IFERROR(__xludf.DUMMYFUNCTION("""COMPUTED_VALUE"""),"")</f>
        <v/>
      </c>
      <c r="D30307" s="5">
        <v>0.0</v>
      </c>
    </row>
    <row r="30308" ht="14.25" customHeight="1">
      <c r="A30308" s="5"/>
      <c r="B30308" s="5"/>
      <c r="C30308" s="5" t="str">
        <f>IFERROR(__xludf.DUMMYFUNCTION("""COMPUTED_VALUE"""),"")</f>
        <v/>
      </c>
      <c r="D30308" s="5">
        <v>0.0</v>
      </c>
    </row>
    <row r="30309" ht="14.25" customHeight="1">
      <c r="A30309" s="5"/>
      <c r="B30309" s="5"/>
      <c r="C30309" s="5" t="str">
        <f>IFERROR(__xludf.DUMMYFUNCTION("""COMPUTED_VALUE"""),"")</f>
        <v/>
      </c>
      <c r="D30309" s="5">
        <v>0.0</v>
      </c>
    </row>
    <row r="30310" ht="14.25" customHeight="1">
      <c r="A30310" s="5"/>
      <c r="B30310" s="5"/>
      <c r="C30310" s="5" t="str">
        <f>IFERROR(__xludf.DUMMYFUNCTION("""COMPUTED_VALUE"""),"")</f>
        <v/>
      </c>
      <c r="D30310" s="5">
        <v>0.0</v>
      </c>
    </row>
    <row r="30311" ht="14.25" customHeight="1">
      <c r="A30311" s="5"/>
      <c r="B30311" s="5"/>
      <c r="C30311" s="5" t="str">
        <f>IFERROR(__xludf.DUMMYFUNCTION("""COMPUTED_VALUE"""),"")</f>
        <v/>
      </c>
      <c r="D30311" s="5">
        <v>0.0</v>
      </c>
    </row>
    <row r="30312" ht="14.25" customHeight="1">
      <c r="A30312" s="5"/>
      <c r="B30312" s="5"/>
      <c r="C30312" s="5" t="str">
        <f>IFERROR(__xludf.DUMMYFUNCTION("""COMPUTED_VALUE"""),"")</f>
        <v/>
      </c>
      <c r="D30312" s="5">
        <v>0.0</v>
      </c>
    </row>
    <row r="30313" ht="14.25" customHeight="1">
      <c r="A30313" s="5"/>
      <c r="B30313" s="5"/>
      <c r="C30313" s="5" t="str">
        <f>IFERROR(__xludf.DUMMYFUNCTION("""COMPUTED_VALUE"""),"")</f>
        <v/>
      </c>
      <c r="D30313" s="5">
        <v>0.0</v>
      </c>
    </row>
    <row r="30314" ht="14.25" customHeight="1">
      <c r="A30314" s="5"/>
      <c r="B30314" s="5"/>
      <c r="C30314" s="5" t="str">
        <f>IFERROR(__xludf.DUMMYFUNCTION("""COMPUTED_VALUE"""),"")</f>
        <v/>
      </c>
      <c r="D30314" s="5">
        <v>0.0</v>
      </c>
    </row>
    <row r="30315" ht="14.25" customHeight="1">
      <c r="A30315" s="5"/>
      <c r="B30315" s="5"/>
      <c r="C30315" s="5" t="str">
        <f>IFERROR(__xludf.DUMMYFUNCTION("""COMPUTED_VALUE"""),"")</f>
        <v/>
      </c>
      <c r="D30315" s="5">
        <v>0.0</v>
      </c>
    </row>
    <row r="30316" ht="14.25" customHeight="1">
      <c r="A30316" s="5"/>
      <c r="B30316" s="5"/>
      <c r="C30316" s="5" t="str">
        <f>IFERROR(__xludf.DUMMYFUNCTION("""COMPUTED_VALUE"""),"")</f>
        <v/>
      </c>
      <c r="D30316" s="5">
        <v>0.0</v>
      </c>
    </row>
    <row r="30317" ht="14.25" customHeight="1">
      <c r="A30317" s="5"/>
      <c r="B30317" s="5"/>
      <c r="C30317" s="5" t="str">
        <f>IFERROR(__xludf.DUMMYFUNCTION("""COMPUTED_VALUE"""),"")</f>
        <v/>
      </c>
      <c r="D30317" s="5">
        <v>0.0</v>
      </c>
    </row>
    <row r="30318" ht="14.25" customHeight="1">
      <c r="A30318" s="5"/>
      <c r="B30318" s="5"/>
      <c r="C30318" s="5" t="str">
        <f>IFERROR(__xludf.DUMMYFUNCTION("""COMPUTED_VALUE"""),"")</f>
        <v/>
      </c>
      <c r="D30318" s="5">
        <v>0.0</v>
      </c>
    </row>
    <row r="30319" ht="14.25" customHeight="1">
      <c r="A30319" s="5"/>
      <c r="B30319" s="5"/>
      <c r="C30319" s="5" t="str">
        <f>IFERROR(__xludf.DUMMYFUNCTION("""COMPUTED_VALUE"""),"")</f>
        <v/>
      </c>
      <c r="D30319" s="5">
        <v>0.0</v>
      </c>
    </row>
    <row r="30320" ht="14.25" customHeight="1">
      <c r="A30320" s="5"/>
      <c r="B30320" s="5"/>
      <c r="C30320" s="5" t="str">
        <f>IFERROR(__xludf.DUMMYFUNCTION("""COMPUTED_VALUE"""),"")</f>
        <v/>
      </c>
      <c r="D30320" s="5">
        <v>0.0</v>
      </c>
    </row>
    <row r="30321" ht="14.25" customHeight="1">
      <c r="A30321" s="5"/>
      <c r="B30321" s="5"/>
      <c r="C30321" s="5" t="str">
        <f>IFERROR(__xludf.DUMMYFUNCTION("""COMPUTED_VALUE"""),"")</f>
        <v/>
      </c>
      <c r="D30321" s="5">
        <v>0.0</v>
      </c>
    </row>
    <row r="30322" ht="14.25" customHeight="1">
      <c r="A30322" s="5"/>
      <c r="B30322" s="5"/>
      <c r="C30322" s="5" t="str">
        <f>IFERROR(__xludf.DUMMYFUNCTION("""COMPUTED_VALUE"""),"")</f>
        <v/>
      </c>
      <c r="D30322" s="5">
        <v>0.0</v>
      </c>
    </row>
    <row r="30323" ht="14.25" customHeight="1">
      <c r="A30323" s="5"/>
      <c r="B30323" s="5"/>
      <c r="C30323" s="5" t="str">
        <f>IFERROR(__xludf.DUMMYFUNCTION("""COMPUTED_VALUE"""),"")</f>
        <v/>
      </c>
      <c r="D30323" s="5">
        <v>0.0</v>
      </c>
    </row>
    <row r="30324" ht="14.25" customHeight="1">
      <c r="A30324" s="5"/>
      <c r="B30324" s="5"/>
      <c r="C30324" s="5" t="str">
        <f>IFERROR(__xludf.DUMMYFUNCTION("""COMPUTED_VALUE"""),"")</f>
        <v/>
      </c>
      <c r="D30324" s="5">
        <v>0.0</v>
      </c>
    </row>
    <row r="30325" ht="14.25" customHeight="1">
      <c r="A30325" s="5"/>
      <c r="B30325" s="5"/>
      <c r="C30325" s="5" t="str">
        <f>IFERROR(__xludf.DUMMYFUNCTION("""COMPUTED_VALUE"""),"")</f>
        <v/>
      </c>
      <c r="D30325" s="5">
        <v>0.0</v>
      </c>
    </row>
    <row r="30326" ht="14.25" customHeight="1">
      <c r="A30326" s="5"/>
      <c r="B30326" s="5"/>
      <c r="C30326" s="5" t="str">
        <f>IFERROR(__xludf.DUMMYFUNCTION("""COMPUTED_VALUE"""),"")</f>
        <v/>
      </c>
      <c r="D30326" s="5">
        <v>0.0</v>
      </c>
    </row>
    <row r="30327" ht="14.25" customHeight="1">
      <c r="A30327" s="5"/>
      <c r="B30327" s="5"/>
      <c r="C30327" s="5" t="str">
        <f>IFERROR(__xludf.DUMMYFUNCTION("""COMPUTED_VALUE"""),"")</f>
        <v/>
      </c>
      <c r="D30327" s="5">
        <v>0.0</v>
      </c>
    </row>
    <row r="30328" ht="14.25" customHeight="1">
      <c r="A30328" s="5"/>
      <c r="B30328" s="5"/>
      <c r="C30328" s="5" t="str">
        <f>IFERROR(__xludf.DUMMYFUNCTION("""COMPUTED_VALUE"""),"")</f>
        <v/>
      </c>
      <c r="D30328" s="5">
        <v>0.0</v>
      </c>
    </row>
    <row r="30329" ht="14.25" customHeight="1">
      <c r="A30329" s="5"/>
      <c r="B30329" s="5"/>
      <c r="C30329" s="5" t="str">
        <f>IFERROR(__xludf.DUMMYFUNCTION("""COMPUTED_VALUE"""),"")</f>
        <v/>
      </c>
      <c r="D30329" s="5">
        <v>0.0</v>
      </c>
    </row>
    <row r="30330" ht="14.25" customHeight="1">
      <c r="A30330" s="5"/>
      <c r="B30330" s="5"/>
      <c r="C30330" s="5" t="str">
        <f>IFERROR(__xludf.DUMMYFUNCTION("""COMPUTED_VALUE"""),"")</f>
        <v/>
      </c>
      <c r="D30330" s="5">
        <v>0.0</v>
      </c>
    </row>
    <row r="30331" ht="14.25" customHeight="1">
      <c r="A30331" s="5"/>
      <c r="B30331" s="5"/>
      <c r="C30331" s="5" t="str">
        <f>IFERROR(__xludf.DUMMYFUNCTION("""COMPUTED_VALUE"""),"")</f>
        <v/>
      </c>
      <c r="D30331" s="5">
        <v>0.0</v>
      </c>
    </row>
    <row r="30332" ht="14.25" customHeight="1">
      <c r="A30332" s="5"/>
      <c r="B30332" s="5"/>
      <c r="C30332" s="5" t="str">
        <f>IFERROR(__xludf.DUMMYFUNCTION("""COMPUTED_VALUE"""),"")</f>
        <v/>
      </c>
      <c r="D30332" s="5">
        <v>0.0</v>
      </c>
    </row>
    <row r="30333" ht="14.25" customHeight="1">
      <c r="A30333" s="5"/>
      <c r="B30333" s="5"/>
      <c r="C30333" s="5" t="str">
        <f>IFERROR(__xludf.DUMMYFUNCTION("""COMPUTED_VALUE"""),"")</f>
        <v/>
      </c>
      <c r="D30333" s="5">
        <v>0.0</v>
      </c>
    </row>
    <row r="30334" ht="14.25" customHeight="1">
      <c r="A30334" s="5"/>
      <c r="B30334" s="5"/>
      <c r="C30334" s="5" t="str">
        <f>IFERROR(__xludf.DUMMYFUNCTION("""COMPUTED_VALUE"""),"")</f>
        <v/>
      </c>
      <c r="D30334" s="5">
        <v>0.0</v>
      </c>
    </row>
    <row r="30335" ht="14.25" customHeight="1">
      <c r="A30335" s="5"/>
      <c r="B30335" s="5"/>
      <c r="C30335" s="5" t="str">
        <f>IFERROR(__xludf.DUMMYFUNCTION("""COMPUTED_VALUE"""),"")</f>
        <v/>
      </c>
      <c r="D30335" s="5">
        <v>0.0</v>
      </c>
    </row>
    <row r="30336" ht="14.25" customHeight="1">
      <c r="A30336" s="5"/>
      <c r="B30336" s="5"/>
      <c r="C30336" s="5" t="str">
        <f>IFERROR(__xludf.DUMMYFUNCTION("""COMPUTED_VALUE"""),"")</f>
        <v/>
      </c>
      <c r="D30336" s="5">
        <v>0.0</v>
      </c>
    </row>
    <row r="30337" ht="14.25" customHeight="1">
      <c r="A30337" s="5"/>
      <c r="B30337" s="5"/>
      <c r="C30337" s="5" t="str">
        <f>IFERROR(__xludf.DUMMYFUNCTION("""COMPUTED_VALUE"""),"")</f>
        <v/>
      </c>
      <c r="D30337" s="5">
        <v>0.0</v>
      </c>
    </row>
    <row r="30338" ht="14.25" customHeight="1">
      <c r="A30338" s="5"/>
      <c r="B30338" s="5"/>
      <c r="C30338" s="5" t="str">
        <f>IFERROR(__xludf.DUMMYFUNCTION("""COMPUTED_VALUE"""),"")</f>
        <v/>
      </c>
      <c r="D30338" s="5">
        <v>0.0</v>
      </c>
    </row>
    <row r="30339" ht="14.25" customHeight="1">
      <c r="A30339" s="5"/>
      <c r="B30339" s="5"/>
      <c r="C30339" s="5" t="str">
        <f>IFERROR(__xludf.DUMMYFUNCTION("""COMPUTED_VALUE"""),"")</f>
        <v/>
      </c>
      <c r="D30339" s="5">
        <v>0.0</v>
      </c>
    </row>
    <row r="30340" ht="14.25" customHeight="1">
      <c r="A30340" s="5"/>
      <c r="B30340" s="5"/>
      <c r="C30340" s="5" t="str">
        <f>IFERROR(__xludf.DUMMYFUNCTION("""COMPUTED_VALUE"""),"")</f>
        <v/>
      </c>
      <c r="D30340" s="5">
        <v>0.0</v>
      </c>
    </row>
    <row r="30341" ht="14.25" customHeight="1">
      <c r="A30341" s="5"/>
      <c r="B30341" s="5"/>
      <c r="C30341" s="5" t="str">
        <f>IFERROR(__xludf.DUMMYFUNCTION("""COMPUTED_VALUE"""),"")</f>
        <v/>
      </c>
      <c r="D30341" s="5">
        <v>0.0</v>
      </c>
    </row>
    <row r="30342" ht="14.25" customHeight="1">
      <c r="A30342" s="5"/>
      <c r="B30342" s="5"/>
      <c r="C30342" s="5" t="str">
        <f>IFERROR(__xludf.DUMMYFUNCTION("""COMPUTED_VALUE"""),"")</f>
        <v/>
      </c>
      <c r="D30342" s="5">
        <v>0.0</v>
      </c>
    </row>
    <row r="30343" ht="14.25" customHeight="1">
      <c r="A30343" s="5"/>
      <c r="B30343" s="5"/>
      <c r="C30343" s="5" t="str">
        <f>IFERROR(__xludf.DUMMYFUNCTION("""COMPUTED_VALUE"""),"")</f>
        <v/>
      </c>
      <c r="D30343" s="5">
        <v>0.0</v>
      </c>
    </row>
    <row r="30344" ht="14.25" customHeight="1">
      <c r="A30344" s="5"/>
      <c r="B30344" s="5"/>
      <c r="C30344" s="5" t="str">
        <f>IFERROR(__xludf.DUMMYFUNCTION("""COMPUTED_VALUE"""),"")</f>
        <v/>
      </c>
      <c r="D30344" s="5">
        <v>0.0</v>
      </c>
    </row>
    <row r="30345" ht="14.25" customHeight="1">
      <c r="A30345" s="5"/>
      <c r="B30345" s="5"/>
      <c r="C30345" s="5" t="str">
        <f>IFERROR(__xludf.DUMMYFUNCTION("""COMPUTED_VALUE"""),"")</f>
        <v/>
      </c>
      <c r="D30345" s="5">
        <v>0.0</v>
      </c>
    </row>
    <row r="30346" ht="14.25" customHeight="1">
      <c r="A30346" s="5"/>
      <c r="B30346" s="5"/>
      <c r="C30346" s="5" t="str">
        <f>IFERROR(__xludf.DUMMYFUNCTION("""COMPUTED_VALUE"""),"")</f>
        <v/>
      </c>
      <c r="D30346" s="5">
        <v>0.0</v>
      </c>
    </row>
    <row r="30347" ht="14.25" customHeight="1">
      <c r="A30347" s="5"/>
      <c r="B30347" s="5"/>
      <c r="C30347" s="5" t="str">
        <f>IFERROR(__xludf.DUMMYFUNCTION("""COMPUTED_VALUE"""),"")</f>
        <v/>
      </c>
      <c r="D30347" s="5">
        <v>0.0</v>
      </c>
    </row>
    <row r="30348" ht="14.25" customHeight="1">
      <c r="A30348" s="5"/>
      <c r="B30348" s="5"/>
      <c r="C30348" s="5" t="str">
        <f>IFERROR(__xludf.DUMMYFUNCTION("""COMPUTED_VALUE"""),"")</f>
        <v/>
      </c>
      <c r="D30348" s="5">
        <v>0.0</v>
      </c>
    </row>
    <row r="30349" ht="14.25" customHeight="1">
      <c r="A30349" s="5"/>
      <c r="B30349" s="5"/>
      <c r="C30349" s="5" t="str">
        <f>IFERROR(__xludf.DUMMYFUNCTION("""COMPUTED_VALUE"""),"")</f>
        <v/>
      </c>
      <c r="D30349" s="5">
        <v>0.0</v>
      </c>
    </row>
    <row r="30350" ht="14.25" customHeight="1">
      <c r="A30350" s="5"/>
      <c r="B30350" s="5"/>
      <c r="C30350" s="5" t="str">
        <f>IFERROR(__xludf.DUMMYFUNCTION("""COMPUTED_VALUE"""),"")</f>
        <v/>
      </c>
      <c r="D30350" s="5">
        <v>0.0</v>
      </c>
    </row>
    <row r="30351" ht="14.25" customHeight="1">
      <c r="A30351" s="5"/>
      <c r="B30351" s="5"/>
      <c r="C30351" s="5" t="str">
        <f>IFERROR(__xludf.DUMMYFUNCTION("""COMPUTED_VALUE"""),"")</f>
        <v/>
      </c>
      <c r="D30351" s="5">
        <v>0.0</v>
      </c>
    </row>
    <row r="30352" ht="14.25" customHeight="1">
      <c r="A30352" s="5"/>
      <c r="B30352" s="5"/>
      <c r="C30352" s="5" t="str">
        <f>IFERROR(__xludf.DUMMYFUNCTION("""COMPUTED_VALUE"""),"")</f>
        <v/>
      </c>
      <c r="D30352" s="5">
        <v>0.0</v>
      </c>
    </row>
    <row r="30353" ht="14.25" customHeight="1">
      <c r="A30353" s="5"/>
      <c r="B30353" s="5"/>
      <c r="C30353" s="5" t="str">
        <f>IFERROR(__xludf.DUMMYFUNCTION("""COMPUTED_VALUE"""),"")</f>
        <v/>
      </c>
      <c r="D30353" s="5">
        <v>0.0</v>
      </c>
    </row>
    <row r="30354" ht="14.25" customHeight="1">
      <c r="A30354" s="5"/>
      <c r="B30354" s="5"/>
      <c r="C30354" s="5" t="str">
        <f>IFERROR(__xludf.DUMMYFUNCTION("""COMPUTED_VALUE"""),"")</f>
        <v/>
      </c>
      <c r="D30354" s="5">
        <v>0.0</v>
      </c>
    </row>
    <row r="30355" ht="14.25" customHeight="1">
      <c r="A30355" s="5"/>
      <c r="B30355" s="5"/>
      <c r="C30355" s="5" t="str">
        <f>IFERROR(__xludf.DUMMYFUNCTION("""COMPUTED_VALUE"""),"")</f>
        <v/>
      </c>
      <c r="D30355" s="5">
        <v>0.0</v>
      </c>
    </row>
    <row r="30356" ht="14.25" customHeight="1">
      <c r="A30356" s="5"/>
      <c r="B30356" s="5"/>
      <c r="C30356" s="5" t="str">
        <f>IFERROR(__xludf.DUMMYFUNCTION("""COMPUTED_VALUE"""),"")</f>
        <v/>
      </c>
      <c r="D30356" s="5">
        <v>0.0</v>
      </c>
    </row>
    <row r="30357" ht="14.25" customHeight="1">
      <c r="A30357" s="5"/>
      <c r="B30357" s="5"/>
      <c r="C30357" s="5" t="str">
        <f>IFERROR(__xludf.DUMMYFUNCTION("""COMPUTED_VALUE"""),"")</f>
        <v/>
      </c>
      <c r="D30357" s="5">
        <v>0.0</v>
      </c>
    </row>
    <row r="30358" ht="14.25" customHeight="1">
      <c r="A30358" s="5"/>
      <c r="B30358" s="5"/>
      <c r="C30358" s="5" t="str">
        <f>IFERROR(__xludf.DUMMYFUNCTION("""COMPUTED_VALUE"""),"")</f>
        <v/>
      </c>
      <c r="D30358" s="5">
        <v>0.0</v>
      </c>
    </row>
    <row r="30359" ht="14.25" customHeight="1">
      <c r="A30359" s="5"/>
      <c r="B30359" s="5"/>
      <c r="C30359" s="5" t="str">
        <f>IFERROR(__xludf.DUMMYFUNCTION("""COMPUTED_VALUE"""),"")</f>
        <v/>
      </c>
      <c r="D30359" s="5">
        <v>0.0</v>
      </c>
    </row>
    <row r="30360" ht="14.25" customHeight="1">
      <c r="A30360" s="5"/>
      <c r="B30360" s="5"/>
      <c r="C30360" s="5" t="str">
        <f>IFERROR(__xludf.DUMMYFUNCTION("""COMPUTED_VALUE"""),"")</f>
        <v/>
      </c>
      <c r="D30360" s="5">
        <v>0.0</v>
      </c>
    </row>
    <row r="30361" ht="14.25" customHeight="1">
      <c r="A30361" s="5"/>
      <c r="B30361" s="5"/>
      <c r="C30361" s="5" t="str">
        <f>IFERROR(__xludf.DUMMYFUNCTION("""COMPUTED_VALUE"""),"")</f>
        <v/>
      </c>
      <c r="D30361" s="5">
        <v>0.0</v>
      </c>
    </row>
    <row r="30362" ht="14.25" customHeight="1">
      <c r="A30362" s="5"/>
      <c r="B30362" s="5"/>
      <c r="C30362" s="5" t="str">
        <f>IFERROR(__xludf.DUMMYFUNCTION("""COMPUTED_VALUE"""),"")</f>
        <v/>
      </c>
      <c r="D30362" s="5">
        <v>0.0</v>
      </c>
    </row>
    <row r="30363" ht="14.25" customHeight="1">
      <c r="A30363" s="5"/>
      <c r="B30363" s="5"/>
      <c r="C30363" s="5" t="str">
        <f>IFERROR(__xludf.DUMMYFUNCTION("""COMPUTED_VALUE"""),"")</f>
        <v/>
      </c>
      <c r="D30363" s="5">
        <v>0.0</v>
      </c>
    </row>
    <row r="30364" ht="14.25" customHeight="1">
      <c r="A30364" s="5"/>
      <c r="B30364" s="5"/>
      <c r="C30364" s="5" t="str">
        <f>IFERROR(__xludf.DUMMYFUNCTION("""COMPUTED_VALUE"""),"")</f>
        <v/>
      </c>
      <c r="D30364" s="5">
        <v>0.0</v>
      </c>
    </row>
    <row r="30365" ht="14.25" customHeight="1">
      <c r="A30365" s="5"/>
      <c r="B30365" s="5"/>
      <c r="C30365" s="5" t="str">
        <f>IFERROR(__xludf.DUMMYFUNCTION("""COMPUTED_VALUE"""),"")</f>
        <v/>
      </c>
      <c r="D30365" s="5">
        <v>0.0</v>
      </c>
    </row>
    <row r="30366" ht="14.25" customHeight="1">
      <c r="A30366" s="5"/>
      <c r="B30366" s="5"/>
      <c r="C30366" s="5" t="str">
        <f>IFERROR(__xludf.DUMMYFUNCTION("""COMPUTED_VALUE"""),"")</f>
        <v/>
      </c>
      <c r="D30366" s="5">
        <v>0.0</v>
      </c>
    </row>
    <row r="30367" ht="14.25" customHeight="1">
      <c r="A30367" s="5"/>
      <c r="B30367" s="5"/>
      <c r="C30367" s="5" t="str">
        <f>IFERROR(__xludf.DUMMYFUNCTION("""COMPUTED_VALUE"""),"")</f>
        <v/>
      </c>
      <c r="D30367" s="5">
        <v>0.0</v>
      </c>
    </row>
    <row r="30368" ht="14.25" customHeight="1">
      <c r="A30368" s="5"/>
      <c r="B30368" s="5"/>
      <c r="C30368" s="5" t="str">
        <f>IFERROR(__xludf.DUMMYFUNCTION("""COMPUTED_VALUE"""),"")</f>
        <v/>
      </c>
      <c r="D30368" s="5">
        <v>0.0</v>
      </c>
    </row>
    <row r="30369" ht="14.25" customHeight="1">
      <c r="A30369" s="5"/>
      <c r="B30369" s="5"/>
      <c r="C30369" s="5" t="str">
        <f>IFERROR(__xludf.DUMMYFUNCTION("""COMPUTED_VALUE"""),"")</f>
        <v/>
      </c>
      <c r="D30369" s="5">
        <v>0.0</v>
      </c>
    </row>
    <row r="30370" ht="14.25" customHeight="1">
      <c r="A30370" s="5"/>
      <c r="B30370" s="5"/>
      <c r="C30370" s="5" t="str">
        <f>IFERROR(__xludf.DUMMYFUNCTION("""COMPUTED_VALUE"""),"")</f>
        <v/>
      </c>
      <c r="D30370" s="5">
        <v>0.0</v>
      </c>
    </row>
    <row r="30371" ht="14.25" customHeight="1">
      <c r="A30371" s="5"/>
      <c r="B30371" s="5"/>
      <c r="C30371" s="5" t="str">
        <f>IFERROR(__xludf.DUMMYFUNCTION("""COMPUTED_VALUE"""),"")</f>
        <v/>
      </c>
      <c r="D30371" s="5">
        <v>0.0</v>
      </c>
    </row>
    <row r="30372" ht="14.25" customHeight="1">
      <c r="A30372" s="5"/>
      <c r="B30372" s="5"/>
      <c r="C30372" s="5" t="str">
        <f>IFERROR(__xludf.DUMMYFUNCTION("""COMPUTED_VALUE"""),"")</f>
        <v/>
      </c>
      <c r="D30372" s="5">
        <v>0.0</v>
      </c>
    </row>
    <row r="30373" ht="14.25" customHeight="1">
      <c r="A30373" s="5"/>
      <c r="B30373" s="5"/>
      <c r="C30373" s="5" t="str">
        <f>IFERROR(__xludf.DUMMYFUNCTION("""COMPUTED_VALUE"""),"")</f>
        <v/>
      </c>
      <c r="D30373" s="5">
        <v>0.0</v>
      </c>
    </row>
    <row r="30374" ht="14.25" customHeight="1">
      <c r="A30374" s="5"/>
      <c r="B30374" s="5"/>
      <c r="C30374" s="5" t="str">
        <f>IFERROR(__xludf.DUMMYFUNCTION("""COMPUTED_VALUE"""),"")</f>
        <v/>
      </c>
      <c r="D30374" s="5">
        <v>0.0</v>
      </c>
    </row>
    <row r="30375" ht="14.25" customHeight="1">
      <c r="A30375" s="5"/>
      <c r="B30375" s="5"/>
      <c r="C30375" s="5" t="str">
        <f>IFERROR(__xludf.DUMMYFUNCTION("""COMPUTED_VALUE"""),"")</f>
        <v/>
      </c>
      <c r="D30375" s="5">
        <v>0.0</v>
      </c>
    </row>
    <row r="30376" ht="14.25" customHeight="1">
      <c r="A30376" s="5"/>
      <c r="B30376" s="5"/>
      <c r="C30376" s="5" t="str">
        <f>IFERROR(__xludf.DUMMYFUNCTION("""COMPUTED_VALUE"""),"")</f>
        <v/>
      </c>
      <c r="D30376" s="5">
        <v>0.0</v>
      </c>
    </row>
    <row r="30377" ht="14.25" customHeight="1">
      <c r="A30377" s="5"/>
      <c r="B30377" s="5"/>
      <c r="C30377" s="5" t="str">
        <f>IFERROR(__xludf.DUMMYFUNCTION("""COMPUTED_VALUE"""),"")</f>
        <v/>
      </c>
      <c r="D30377" s="5">
        <v>0.0</v>
      </c>
    </row>
    <row r="30378" ht="14.25" customHeight="1">
      <c r="A30378" s="5"/>
      <c r="B30378" s="5"/>
      <c r="C30378" s="5" t="str">
        <f>IFERROR(__xludf.DUMMYFUNCTION("""COMPUTED_VALUE"""),"")</f>
        <v/>
      </c>
      <c r="D30378" s="5">
        <v>0.0</v>
      </c>
    </row>
    <row r="30379" ht="14.25" customHeight="1">
      <c r="A30379" s="5"/>
      <c r="B30379" s="5"/>
      <c r="C30379" s="5" t="str">
        <f>IFERROR(__xludf.DUMMYFUNCTION("""COMPUTED_VALUE"""),"")</f>
        <v/>
      </c>
      <c r="D30379" s="5">
        <v>0.0</v>
      </c>
    </row>
    <row r="30380" ht="14.25" customHeight="1">
      <c r="A30380" s="5"/>
      <c r="B30380" s="5"/>
      <c r="C30380" s="5" t="str">
        <f>IFERROR(__xludf.DUMMYFUNCTION("""COMPUTED_VALUE"""),"")</f>
        <v/>
      </c>
      <c r="D30380" s="5">
        <v>0.0</v>
      </c>
    </row>
    <row r="30381" ht="14.25" customHeight="1">
      <c r="A30381" s="5"/>
      <c r="B30381" s="5"/>
      <c r="C30381" s="5" t="str">
        <f>IFERROR(__xludf.DUMMYFUNCTION("""COMPUTED_VALUE"""),"")</f>
        <v/>
      </c>
      <c r="D30381" s="5">
        <v>0.0</v>
      </c>
    </row>
    <row r="30382" ht="14.25" customHeight="1">
      <c r="A30382" s="5"/>
      <c r="B30382" s="5"/>
      <c r="C30382" s="5" t="str">
        <f>IFERROR(__xludf.DUMMYFUNCTION("""COMPUTED_VALUE"""),"")</f>
        <v/>
      </c>
      <c r="D30382" s="5">
        <v>0.0</v>
      </c>
    </row>
    <row r="30383" ht="14.25" customHeight="1">
      <c r="A30383" s="5"/>
      <c r="B30383" s="5"/>
      <c r="C30383" s="5" t="str">
        <f>IFERROR(__xludf.DUMMYFUNCTION("""COMPUTED_VALUE"""),"")</f>
        <v/>
      </c>
      <c r="D30383" s="5">
        <v>0.0</v>
      </c>
    </row>
    <row r="30384" ht="14.25" customHeight="1">
      <c r="A30384" s="5"/>
      <c r="B30384" s="5"/>
      <c r="C30384" s="5" t="str">
        <f>IFERROR(__xludf.DUMMYFUNCTION("""COMPUTED_VALUE"""),"")</f>
        <v/>
      </c>
      <c r="D30384" s="5">
        <v>0.0</v>
      </c>
    </row>
    <row r="30385" ht="14.25" customHeight="1">
      <c r="A30385" s="5"/>
      <c r="B30385" s="5"/>
      <c r="C30385" s="5" t="str">
        <f>IFERROR(__xludf.DUMMYFUNCTION("""COMPUTED_VALUE"""),"")</f>
        <v/>
      </c>
      <c r="D30385" s="5">
        <v>0.0</v>
      </c>
    </row>
    <row r="30386" ht="14.25" customHeight="1">
      <c r="A30386" s="5"/>
      <c r="B30386" s="5"/>
      <c r="C30386" s="5" t="str">
        <f>IFERROR(__xludf.DUMMYFUNCTION("""COMPUTED_VALUE"""),"")</f>
        <v/>
      </c>
      <c r="D30386" s="5">
        <v>0.0</v>
      </c>
    </row>
    <row r="30387" ht="14.25" customHeight="1">
      <c r="A30387" s="5"/>
      <c r="B30387" s="5"/>
      <c r="C30387" s="5" t="str">
        <f>IFERROR(__xludf.DUMMYFUNCTION("""COMPUTED_VALUE"""),"")</f>
        <v/>
      </c>
      <c r="D30387" s="5">
        <v>0.0</v>
      </c>
    </row>
    <row r="30388" ht="14.25" customHeight="1">
      <c r="A30388" s="5"/>
      <c r="B30388" s="5"/>
      <c r="C30388" s="5" t="str">
        <f>IFERROR(__xludf.DUMMYFUNCTION("""COMPUTED_VALUE"""),"")</f>
        <v/>
      </c>
      <c r="D30388" s="5">
        <v>0.0</v>
      </c>
    </row>
    <row r="30389" ht="14.25" customHeight="1">
      <c r="A30389" s="5"/>
      <c r="B30389" s="5"/>
      <c r="C30389" s="5" t="str">
        <f>IFERROR(__xludf.DUMMYFUNCTION("""COMPUTED_VALUE"""),"")</f>
        <v/>
      </c>
      <c r="D30389" s="5">
        <v>0.0</v>
      </c>
    </row>
    <row r="30390" ht="14.25" customHeight="1">
      <c r="A30390" s="5"/>
      <c r="B30390" s="5"/>
      <c r="C30390" s="5" t="str">
        <f>IFERROR(__xludf.DUMMYFUNCTION("""COMPUTED_VALUE"""),"")</f>
        <v/>
      </c>
      <c r="D30390" s="5">
        <v>0.0</v>
      </c>
    </row>
    <row r="30391" ht="14.25" customHeight="1">
      <c r="A30391" s="5"/>
      <c r="B30391" s="5"/>
      <c r="C30391" s="5" t="str">
        <f>IFERROR(__xludf.DUMMYFUNCTION("""COMPUTED_VALUE"""),"")</f>
        <v/>
      </c>
      <c r="D30391" s="5">
        <v>0.0</v>
      </c>
    </row>
    <row r="30392" ht="14.25" customHeight="1">
      <c r="A30392" s="5"/>
      <c r="B30392" s="5"/>
      <c r="C30392" s="5" t="str">
        <f>IFERROR(__xludf.DUMMYFUNCTION("""COMPUTED_VALUE"""),"")</f>
        <v/>
      </c>
      <c r="D30392" s="5">
        <v>0.0</v>
      </c>
    </row>
    <row r="30393" ht="14.25" customHeight="1">
      <c r="A30393" s="5"/>
      <c r="B30393" s="5"/>
      <c r="C30393" s="5" t="str">
        <f>IFERROR(__xludf.DUMMYFUNCTION("""COMPUTED_VALUE"""),"")</f>
        <v/>
      </c>
      <c r="D30393" s="5">
        <v>0.0</v>
      </c>
    </row>
    <row r="30394" ht="14.25" customHeight="1">
      <c r="A30394" s="5"/>
      <c r="B30394" s="5"/>
      <c r="C30394" s="5" t="str">
        <f>IFERROR(__xludf.DUMMYFUNCTION("""COMPUTED_VALUE"""),"")</f>
        <v/>
      </c>
      <c r="D30394" s="5">
        <v>0.0</v>
      </c>
    </row>
    <row r="30395" ht="14.25" customHeight="1">
      <c r="A30395" s="5"/>
      <c r="B30395" s="5"/>
      <c r="C30395" s="5" t="str">
        <f>IFERROR(__xludf.DUMMYFUNCTION("""COMPUTED_VALUE"""),"")</f>
        <v/>
      </c>
      <c r="D30395" s="5">
        <v>0.0</v>
      </c>
    </row>
    <row r="30396" ht="14.25" customHeight="1">
      <c r="A30396" s="5"/>
      <c r="B30396" s="5"/>
      <c r="C30396" s="5" t="str">
        <f>IFERROR(__xludf.DUMMYFUNCTION("""COMPUTED_VALUE"""),"")</f>
        <v/>
      </c>
      <c r="D30396" s="5">
        <v>0.0</v>
      </c>
    </row>
    <row r="30397" ht="14.25" customHeight="1">
      <c r="A30397" s="5"/>
      <c r="B30397" s="5"/>
      <c r="C30397" s="5" t="str">
        <f>IFERROR(__xludf.DUMMYFUNCTION("""COMPUTED_VALUE"""),"")</f>
        <v/>
      </c>
      <c r="D30397" s="5">
        <v>0.0</v>
      </c>
    </row>
    <row r="30398" ht="14.25" customHeight="1">
      <c r="A30398" s="5"/>
      <c r="B30398" s="5"/>
      <c r="C30398" s="5" t="str">
        <f>IFERROR(__xludf.DUMMYFUNCTION("""COMPUTED_VALUE"""),"")</f>
        <v/>
      </c>
      <c r="D30398" s="5">
        <v>0.0</v>
      </c>
    </row>
    <row r="30399" ht="14.25" customHeight="1">
      <c r="A30399" s="5"/>
      <c r="B30399" s="5"/>
      <c r="C30399" s="5" t="str">
        <f>IFERROR(__xludf.DUMMYFUNCTION("""COMPUTED_VALUE"""),"")</f>
        <v/>
      </c>
      <c r="D30399" s="5">
        <v>0.0</v>
      </c>
    </row>
    <row r="30400" ht="14.25" customHeight="1">
      <c r="A30400" s="5"/>
      <c r="B30400" s="5"/>
      <c r="C30400" s="5" t="str">
        <f>IFERROR(__xludf.DUMMYFUNCTION("""COMPUTED_VALUE"""),"")</f>
        <v/>
      </c>
      <c r="D30400" s="5">
        <v>0.0</v>
      </c>
    </row>
    <row r="30401" ht="14.25" customHeight="1">
      <c r="A30401" s="5"/>
      <c r="B30401" s="5"/>
      <c r="C30401" s="5" t="str">
        <f>IFERROR(__xludf.DUMMYFUNCTION("""COMPUTED_VALUE"""),"")</f>
        <v/>
      </c>
      <c r="D30401" s="5">
        <v>0.0</v>
      </c>
    </row>
    <row r="30402" ht="14.25" customHeight="1">
      <c r="A30402" s="5"/>
      <c r="B30402" s="5"/>
      <c r="C30402" s="5" t="str">
        <f>IFERROR(__xludf.DUMMYFUNCTION("""COMPUTED_VALUE"""),"")</f>
        <v/>
      </c>
      <c r="D30402" s="5">
        <v>0.0</v>
      </c>
    </row>
    <row r="30403" ht="14.25" customHeight="1">
      <c r="A30403" s="5"/>
      <c r="B30403" s="5"/>
      <c r="C30403" s="5" t="str">
        <f>IFERROR(__xludf.DUMMYFUNCTION("""COMPUTED_VALUE"""),"")</f>
        <v/>
      </c>
      <c r="D30403" s="5">
        <v>0.0</v>
      </c>
    </row>
    <row r="30404" ht="14.25" customHeight="1">
      <c r="A30404" s="5"/>
      <c r="B30404" s="5"/>
      <c r="C30404" s="5" t="str">
        <f>IFERROR(__xludf.DUMMYFUNCTION("""COMPUTED_VALUE"""),"")</f>
        <v/>
      </c>
      <c r="D30404" s="5">
        <v>0.0</v>
      </c>
    </row>
    <row r="30405" ht="14.25" customHeight="1">
      <c r="A30405" s="5"/>
      <c r="B30405" s="5"/>
      <c r="C30405" s="5" t="str">
        <f>IFERROR(__xludf.DUMMYFUNCTION("""COMPUTED_VALUE"""),"")</f>
        <v/>
      </c>
      <c r="D30405" s="5">
        <v>0.0</v>
      </c>
    </row>
    <row r="30406" ht="14.25" customHeight="1">
      <c r="A30406" s="5"/>
      <c r="B30406" s="5"/>
      <c r="C30406" s="5" t="str">
        <f>IFERROR(__xludf.DUMMYFUNCTION("""COMPUTED_VALUE"""),"")</f>
        <v/>
      </c>
      <c r="D30406" s="5">
        <v>0.0</v>
      </c>
    </row>
    <row r="30407" ht="14.25" customHeight="1">
      <c r="A30407" s="5"/>
      <c r="B30407" s="5"/>
      <c r="C30407" s="5" t="str">
        <f>IFERROR(__xludf.DUMMYFUNCTION("""COMPUTED_VALUE"""),"")</f>
        <v/>
      </c>
      <c r="D30407" s="5">
        <v>0.0</v>
      </c>
    </row>
    <row r="30408" ht="14.25" customHeight="1">
      <c r="A30408" s="5"/>
      <c r="B30408" s="5"/>
      <c r="C30408" s="5" t="str">
        <f>IFERROR(__xludf.DUMMYFUNCTION("""COMPUTED_VALUE"""),"")</f>
        <v/>
      </c>
      <c r="D30408" s="5">
        <v>0.0</v>
      </c>
    </row>
    <row r="30409" ht="14.25" customHeight="1">
      <c r="A30409" s="5"/>
      <c r="B30409" s="5"/>
      <c r="C30409" s="5" t="str">
        <f>IFERROR(__xludf.DUMMYFUNCTION("""COMPUTED_VALUE"""),"")</f>
        <v/>
      </c>
      <c r="D30409" s="5">
        <v>0.0</v>
      </c>
    </row>
    <row r="30410" ht="14.25" customHeight="1">
      <c r="A30410" s="5"/>
      <c r="B30410" s="5"/>
      <c r="C30410" s="5" t="str">
        <f>IFERROR(__xludf.DUMMYFUNCTION("""COMPUTED_VALUE"""),"")</f>
        <v/>
      </c>
      <c r="D30410" s="5">
        <v>0.0</v>
      </c>
    </row>
    <row r="30411" ht="14.25" customHeight="1">
      <c r="A30411" s="5"/>
      <c r="B30411" s="5"/>
      <c r="C30411" s="5" t="str">
        <f>IFERROR(__xludf.DUMMYFUNCTION("""COMPUTED_VALUE"""),"")</f>
        <v/>
      </c>
      <c r="D30411" s="5">
        <v>0.0</v>
      </c>
    </row>
    <row r="30412" ht="14.25" customHeight="1">
      <c r="A30412" s="5"/>
      <c r="B30412" s="5"/>
      <c r="C30412" s="5" t="str">
        <f>IFERROR(__xludf.DUMMYFUNCTION("""COMPUTED_VALUE"""),"")</f>
        <v/>
      </c>
      <c r="D30412" s="5">
        <v>0.0</v>
      </c>
    </row>
    <row r="30413" ht="14.25" customHeight="1">
      <c r="A30413" s="5"/>
      <c r="B30413" s="5"/>
      <c r="C30413" s="5" t="str">
        <f>IFERROR(__xludf.DUMMYFUNCTION("""COMPUTED_VALUE"""),"")</f>
        <v/>
      </c>
      <c r="D30413" s="5">
        <v>0.0</v>
      </c>
    </row>
    <row r="30414" ht="14.25" customHeight="1">
      <c r="A30414" s="5"/>
      <c r="B30414" s="5"/>
      <c r="C30414" s="5" t="str">
        <f>IFERROR(__xludf.DUMMYFUNCTION("""COMPUTED_VALUE"""),"")</f>
        <v/>
      </c>
      <c r="D30414" s="5">
        <v>0.0</v>
      </c>
    </row>
    <row r="30415" ht="14.25" customHeight="1">
      <c r="A30415" s="5"/>
      <c r="B30415" s="5"/>
      <c r="C30415" s="5" t="str">
        <f>IFERROR(__xludf.DUMMYFUNCTION("""COMPUTED_VALUE"""),"")</f>
        <v/>
      </c>
      <c r="D30415" s="5">
        <v>0.0</v>
      </c>
    </row>
    <row r="30416" ht="14.25" customHeight="1">
      <c r="A30416" s="5"/>
      <c r="B30416" s="5"/>
      <c r="C30416" s="5" t="str">
        <f>IFERROR(__xludf.DUMMYFUNCTION("""COMPUTED_VALUE"""),"")</f>
        <v/>
      </c>
      <c r="D30416" s="5">
        <v>0.0</v>
      </c>
    </row>
    <row r="30417" ht="14.25" customHeight="1">
      <c r="A30417" s="5"/>
      <c r="B30417" s="5"/>
      <c r="C30417" s="5" t="str">
        <f>IFERROR(__xludf.DUMMYFUNCTION("""COMPUTED_VALUE"""),"")</f>
        <v/>
      </c>
      <c r="D30417" s="5">
        <v>0.0</v>
      </c>
    </row>
    <row r="30418" ht="14.25" customHeight="1">
      <c r="A30418" s="5"/>
      <c r="B30418" s="5"/>
      <c r="C30418" s="5" t="str">
        <f>IFERROR(__xludf.DUMMYFUNCTION("""COMPUTED_VALUE"""),"")</f>
        <v/>
      </c>
      <c r="D30418" s="5">
        <v>0.0</v>
      </c>
    </row>
    <row r="30419" ht="14.25" customHeight="1">
      <c r="A30419" s="5"/>
      <c r="B30419" s="5"/>
      <c r="C30419" s="5" t="str">
        <f>IFERROR(__xludf.DUMMYFUNCTION("""COMPUTED_VALUE"""),"")</f>
        <v/>
      </c>
      <c r="D30419" s="5">
        <v>0.0</v>
      </c>
    </row>
    <row r="30420" ht="14.25" customHeight="1">
      <c r="A30420" s="5"/>
      <c r="B30420" s="5"/>
      <c r="C30420" s="5" t="str">
        <f>IFERROR(__xludf.DUMMYFUNCTION("""COMPUTED_VALUE"""),"")</f>
        <v/>
      </c>
      <c r="D30420" s="5">
        <v>0.0</v>
      </c>
    </row>
    <row r="30421" ht="14.25" customHeight="1">
      <c r="A30421" s="5"/>
      <c r="B30421" s="5"/>
      <c r="C30421" s="5" t="str">
        <f>IFERROR(__xludf.DUMMYFUNCTION("""COMPUTED_VALUE"""),"")</f>
        <v/>
      </c>
      <c r="D30421" s="5">
        <v>0.0</v>
      </c>
    </row>
    <row r="30422" ht="14.25" customHeight="1">
      <c r="A30422" s="5"/>
      <c r="B30422" s="5"/>
      <c r="C30422" s="5" t="str">
        <f>IFERROR(__xludf.DUMMYFUNCTION("""COMPUTED_VALUE"""),"")</f>
        <v/>
      </c>
      <c r="D30422" s="5">
        <v>0.0</v>
      </c>
    </row>
    <row r="30423" ht="14.25" customHeight="1">
      <c r="A30423" s="5"/>
      <c r="B30423" s="5"/>
      <c r="C30423" s="5" t="str">
        <f>IFERROR(__xludf.DUMMYFUNCTION("""COMPUTED_VALUE"""),"")</f>
        <v/>
      </c>
      <c r="D30423" s="5">
        <v>0.0</v>
      </c>
    </row>
    <row r="30424" ht="14.25" customHeight="1">
      <c r="A30424" s="5"/>
      <c r="B30424" s="5"/>
      <c r="C30424" s="5" t="str">
        <f>IFERROR(__xludf.DUMMYFUNCTION("""COMPUTED_VALUE"""),"")</f>
        <v/>
      </c>
      <c r="D30424" s="5">
        <v>0.0</v>
      </c>
    </row>
    <row r="30425" ht="14.25" customHeight="1">
      <c r="A30425" s="5"/>
      <c r="B30425" s="5"/>
      <c r="C30425" s="5" t="str">
        <f>IFERROR(__xludf.DUMMYFUNCTION("""COMPUTED_VALUE"""),"")</f>
        <v/>
      </c>
      <c r="D30425" s="5">
        <v>0.0</v>
      </c>
    </row>
    <row r="30426" ht="14.25" customHeight="1">
      <c r="A30426" s="5"/>
      <c r="B30426" s="5"/>
      <c r="C30426" s="5" t="str">
        <f>IFERROR(__xludf.DUMMYFUNCTION("""COMPUTED_VALUE"""),"")</f>
        <v/>
      </c>
      <c r="D30426" s="5">
        <v>0.0</v>
      </c>
    </row>
    <row r="30427" ht="14.25" customHeight="1">
      <c r="A30427" s="5"/>
      <c r="B30427" s="5"/>
      <c r="C30427" s="5" t="str">
        <f>IFERROR(__xludf.DUMMYFUNCTION("""COMPUTED_VALUE"""),"")</f>
        <v/>
      </c>
      <c r="D30427" s="5">
        <v>0.0</v>
      </c>
    </row>
    <row r="30428" ht="14.25" customHeight="1">
      <c r="A30428" s="5"/>
      <c r="B30428" s="5"/>
      <c r="C30428" s="5" t="str">
        <f>IFERROR(__xludf.DUMMYFUNCTION("""COMPUTED_VALUE"""),"")</f>
        <v/>
      </c>
      <c r="D30428" s="5">
        <v>0.0</v>
      </c>
    </row>
    <row r="30429" ht="14.25" customHeight="1">
      <c r="A30429" s="5"/>
      <c r="B30429" s="5"/>
      <c r="C30429" s="5" t="str">
        <f>IFERROR(__xludf.DUMMYFUNCTION("""COMPUTED_VALUE"""),"")</f>
        <v/>
      </c>
      <c r="D30429" s="5">
        <v>0.0</v>
      </c>
    </row>
    <row r="30430" ht="14.25" customHeight="1">
      <c r="A30430" s="5"/>
      <c r="B30430" s="5"/>
      <c r="C30430" s="5" t="str">
        <f>IFERROR(__xludf.DUMMYFUNCTION("""COMPUTED_VALUE"""),"")</f>
        <v/>
      </c>
      <c r="D30430" s="5">
        <v>0.0</v>
      </c>
    </row>
    <row r="30431" ht="14.25" customHeight="1">
      <c r="A30431" s="5"/>
      <c r="B30431" s="5"/>
      <c r="C30431" s="5" t="str">
        <f>IFERROR(__xludf.DUMMYFUNCTION("""COMPUTED_VALUE"""),"")</f>
        <v/>
      </c>
      <c r="D30431" s="5">
        <v>0.0</v>
      </c>
    </row>
    <row r="30432" ht="14.25" customHeight="1">
      <c r="A30432" s="5"/>
      <c r="B30432" s="5"/>
      <c r="C30432" s="5" t="str">
        <f>IFERROR(__xludf.DUMMYFUNCTION("""COMPUTED_VALUE"""),"")</f>
        <v/>
      </c>
      <c r="D30432" s="5">
        <v>0.0</v>
      </c>
    </row>
    <row r="30433" ht="14.25" customHeight="1">
      <c r="A30433" s="5"/>
      <c r="B30433" s="5"/>
      <c r="C30433" s="5" t="str">
        <f>IFERROR(__xludf.DUMMYFUNCTION("""COMPUTED_VALUE"""),"")</f>
        <v/>
      </c>
      <c r="D30433" s="5">
        <v>0.0</v>
      </c>
    </row>
    <row r="30434" ht="14.25" customHeight="1">
      <c r="A30434" s="5"/>
      <c r="B30434" s="5"/>
      <c r="C30434" s="5" t="str">
        <f>IFERROR(__xludf.DUMMYFUNCTION("""COMPUTED_VALUE"""),"")</f>
        <v/>
      </c>
      <c r="D30434" s="5">
        <v>0.0</v>
      </c>
    </row>
    <row r="30435" ht="14.25" customHeight="1">
      <c r="A30435" s="5"/>
      <c r="B30435" s="5"/>
      <c r="C30435" s="5" t="str">
        <f>IFERROR(__xludf.DUMMYFUNCTION("""COMPUTED_VALUE"""),"")</f>
        <v/>
      </c>
      <c r="D30435" s="5">
        <v>0.0</v>
      </c>
    </row>
    <row r="30436" ht="14.25" customHeight="1">
      <c r="A30436" s="5"/>
      <c r="B30436" s="5"/>
      <c r="C30436" s="5" t="str">
        <f>IFERROR(__xludf.DUMMYFUNCTION("""COMPUTED_VALUE"""),"")</f>
        <v/>
      </c>
      <c r="D30436" s="5">
        <v>0.0</v>
      </c>
    </row>
    <row r="30437" ht="14.25" customHeight="1">
      <c r="A30437" s="5"/>
      <c r="B30437" s="5"/>
      <c r="C30437" s="5" t="str">
        <f>IFERROR(__xludf.DUMMYFUNCTION("""COMPUTED_VALUE"""),"")</f>
        <v/>
      </c>
      <c r="D30437" s="5">
        <v>0.0</v>
      </c>
    </row>
    <row r="30438" ht="14.25" customHeight="1">
      <c r="A30438" s="5"/>
      <c r="B30438" s="5"/>
      <c r="C30438" s="5" t="str">
        <f>IFERROR(__xludf.DUMMYFUNCTION("""COMPUTED_VALUE"""),"")</f>
        <v/>
      </c>
      <c r="D30438" s="5">
        <v>0.0</v>
      </c>
    </row>
    <row r="30439" ht="14.25" customHeight="1">
      <c r="A30439" s="5"/>
      <c r="B30439" s="5"/>
      <c r="C30439" s="5" t="str">
        <f>IFERROR(__xludf.DUMMYFUNCTION("""COMPUTED_VALUE"""),"")</f>
        <v/>
      </c>
      <c r="D30439" s="5">
        <v>0.0</v>
      </c>
    </row>
    <row r="30440" ht="14.25" customHeight="1">
      <c r="A30440" s="5"/>
      <c r="B30440" s="5"/>
      <c r="C30440" s="5" t="str">
        <f>IFERROR(__xludf.DUMMYFUNCTION("""COMPUTED_VALUE"""),"")</f>
        <v/>
      </c>
      <c r="D30440" s="5">
        <v>0.0</v>
      </c>
    </row>
    <row r="30441" ht="14.25" customHeight="1">
      <c r="A30441" s="5"/>
      <c r="B30441" s="5"/>
      <c r="C30441" s="5" t="str">
        <f>IFERROR(__xludf.DUMMYFUNCTION("""COMPUTED_VALUE"""),"")</f>
        <v/>
      </c>
      <c r="D30441" s="5">
        <v>0.0</v>
      </c>
    </row>
    <row r="30442" ht="14.25" customHeight="1">
      <c r="A30442" s="5"/>
      <c r="B30442" s="5"/>
      <c r="C30442" s="5" t="str">
        <f>IFERROR(__xludf.DUMMYFUNCTION("""COMPUTED_VALUE"""),"")</f>
        <v/>
      </c>
      <c r="D30442" s="5">
        <v>0.0</v>
      </c>
    </row>
    <row r="30443" ht="14.25" customHeight="1">
      <c r="A30443" s="5"/>
      <c r="B30443" s="5"/>
      <c r="C30443" s="5" t="str">
        <f>IFERROR(__xludf.DUMMYFUNCTION("""COMPUTED_VALUE"""),"")</f>
        <v/>
      </c>
      <c r="D30443" s="5">
        <v>0.0</v>
      </c>
    </row>
    <row r="30444" ht="14.25" customHeight="1">
      <c r="A30444" s="5"/>
      <c r="B30444" s="5"/>
      <c r="C30444" s="5" t="str">
        <f>IFERROR(__xludf.DUMMYFUNCTION("""COMPUTED_VALUE"""),"")</f>
        <v/>
      </c>
      <c r="D30444" s="5">
        <v>0.0</v>
      </c>
    </row>
    <row r="30445" ht="14.25" customHeight="1">
      <c r="A30445" s="5"/>
      <c r="B30445" s="5"/>
      <c r="C30445" s="5" t="str">
        <f>IFERROR(__xludf.DUMMYFUNCTION("""COMPUTED_VALUE"""),"")</f>
        <v/>
      </c>
      <c r="D30445" s="5">
        <v>0.0</v>
      </c>
    </row>
    <row r="30446" ht="14.25" customHeight="1">
      <c r="A30446" s="5"/>
      <c r="B30446" s="5"/>
      <c r="C30446" s="5" t="str">
        <f>IFERROR(__xludf.DUMMYFUNCTION("""COMPUTED_VALUE"""),"")</f>
        <v/>
      </c>
      <c r="D30446" s="5">
        <v>0.0</v>
      </c>
    </row>
    <row r="30447" ht="14.25" customHeight="1">
      <c r="A30447" s="5"/>
      <c r="B30447" s="5"/>
      <c r="C30447" s="5" t="str">
        <f>IFERROR(__xludf.DUMMYFUNCTION("""COMPUTED_VALUE"""),"")</f>
        <v/>
      </c>
      <c r="D30447" s="5">
        <v>0.0</v>
      </c>
    </row>
    <row r="30448" ht="14.25" customHeight="1">
      <c r="A30448" s="5"/>
      <c r="B30448" s="5"/>
      <c r="C30448" s="5" t="str">
        <f>IFERROR(__xludf.DUMMYFUNCTION("""COMPUTED_VALUE"""),"")</f>
        <v/>
      </c>
      <c r="D30448" s="5">
        <v>0.0</v>
      </c>
    </row>
    <row r="30449" ht="14.25" customHeight="1">
      <c r="A30449" s="5"/>
      <c r="B30449" s="5"/>
      <c r="C30449" s="5" t="str">
        <f>IFERROR(__xludf.DUMMYFUNCTION("""COMPUTED_VALUE"""),"")</f>
        <v/>
      </c>
      <c r="D30449" s="5">
        <v>0.0</v>
      </c>
    </row>
    <row r="30450" ht="14.25" customHeight="1">
      <c r="A30450" s="5"/>
      <c r="B30450" s="5"/>
      <c r="C30450" s="5" t="str">
        <f>IFERROR(__xludf.DUMMYFUNCTION("""COMPUTED_VALUE"""),"")</f>
        <v/>
      </c>
      <c r="D30450" s="5">
        <v>0.0</v>
      </c>
    </row>
    <row r="30451" ht="14.25" customHeight="1">
      <c r="A30451" s="5"/>
      <c r="B30451" s="5"/>
      <c r="C30451" s="5" t="str">
        <f>IFERROR(__xludf.DUMMYFUNCTION("""COMPUTED_VALUE"""),"")</f>
        <v/>
      </c>
      <c r="D30451" s="5">
        <v>0.0</v>
      </c>
    </row>
    <row r="30452" ht="14.25" customHeight="1">
      <c r="A30452" s="5"/>
      <c r="B30452" s="5"/>
      <c r="C30452" s="5" t="str">
        <f>IFERROR(__xludf.DUMMYFUNCTION("""COMPUTED_VALUE"""),"")</f>
        <v/>
      </c>
      <c r="D30452" s="5">
        <v>0.0</v>
      </c>
    </row>
    <row r="30453" ht="14.25" customHeight="1">
      <c r="A30453" s="5"/>
      <c r="B30453" s="5"/>
      <c r="C30453" s="5" t="str">
        <f>IFERROR(__xludf.DUMMYFUNCTION("""COMPUTED_VALUE"""),"")</f>
        <v/>
      </c>
      <c r="D30453" s="5">
        <v>0.0</v>
      </c>
    </row>
    <row r="30454" ht="14.25" customHeight="1">
      <c r="A30454" s="5"/>
      <c r="B30454" s="5"/>
      <c r="C30454" s="5" t="str">
        <f>IFERROR(__xludf.DUMMYFUNCTION("""COMPUTED_VALUE"""),"")</f>
        <v/>
      </c>
      <c r="D30454" s="5">
        <v>0.0</v>
      </c>
    </row>
    <row r="30455" ht="14.25" customHeight="1">
      <c r="A30455" s="5"/>
      <c r="B30455" s="5"/>
      <c r="C30455" s="5" t="str">
        <f>IFERROR(__xludf.DUMMYFUNCTION("""COMPUTED_VALUE"""),"")</f>
        <v/>
      </c>
      <c r="D30455" s="5">
        <v>0.0</v>
      </c>
    </row>
    <row r="30456" ht="14.25" customHeight="1">
      <c r="A30456" s="5"/>
      <c r="B30456" s="5"/>
      <c r="C30456" s="5" t="str">
        <f>IFERROR(__xludf.DUMMYFUNCTION("""COMPUTED_VALUE"""),"")</f>
        <v/>
      </c>
      <c r="D30456" s="5">
        <v>0.0</v>
      </c>
    </row>
    <row r="30457" ht="14.25" customHeight="1">
      <c r="A30457" s="5"/>
      <c r="B30457" s="5"/>
      <c r="C30457" s="5" t="str">
        <f>IFERROR(__xludf.DUMMYFUNCTION("""COMPUTED_VALUE"""),"")</f>
        <v/>
      </c>
      <c r="D30457" s="5">
        <v>0.0</v>
      </c>
    </row>
    <row r="30458" ht="14.25" customHeight="1">
      <c r="A30458" s="5"/>
      <c r="B30458" s="5"/>
      <c r="C30458" s="5" t="str">
        <f>IFERROR(__xludf.DUMMYFUNCTION("""COMPUTED_VALUE"""),"")</f>
        <v/>
      </c>
      <c r="D30458" s="5">
        <v>0.0</v>
      </c>
    </row>
    <row r="30459" ht="14.25" customHeight="1">
      <c r="A30459" s="5"/>
      <c r="B30459" s="5"/>
      <c r="C30459" s="5" t="str">
        <f>IFERROR(__xludf.DUMMYFUNCTION("""COMPUTED_VALUE"""),"")</f>
        <v/>
      </c>
      <c r="D30459" s="5">
        <v>0.0</v>
      </c>
    </row>
    <row r="30460" ht="14.25" customHeight="1">
      <c r="A30460" s="5"/>
      <c r="B30460" s="5"/>
      <c r="C30460" s="5" t="str">
        <f>IFERROR(__xludf.DUMMYFUNCTION("""COMPUTED_VALUE"""),"")</f>
        <v/>
      </c>
      <c r="D30460" s="5">
        <v>0.0</v>
      </c>
    </row>
    <row r="30461" ht="14.25" customHeight="1">
      <c r="A30461" s="5"/>
      <c r="B30461" s="5"/>
      <c r="C30461" s="5" t="str">
        <f>IFERROR(__xludf.DUMMYFUNCTION("""COMPUTED_VALUE"""),"")</f>
        <v/>
      </c>
      <c r="D30461" s="5">
        <v>0.0</v>
      </c>
    </row>
    <row r="30462" ht="14.25" customHeight="1">
      <c r="A30462" s="5"/>
      <c r="B30462" s="5"/>
      <c r="C30462" s="5" t="str">
        <f>IFERROR(__xludf.DUMMYFUNCTION("""COMPUTED_VALUE"""),"")</f>
        <v/>
      </c>
      <c r="D30462" s="5">
        <v>0.0</v>
      </c>
    </row>
    <row r="30463" ht="14.25" customHeight="1">
      <c r="A30463" s="5"/>
      <c r="B30463" s="5"/>
      <c r="C30463" s="5" t="str">
        <f>IFERROR(__xludf.DUMMYFUNCTION("""COMPUTED_VALUE"""),"")</f>
        <v/>
      </c>
      <c r="D30463" s="5">
        <v>0.0</v>
      </c>
    </row>
    <row r="30464" ht="14.25" customHeight="1">
      <c r="A30464" s="5"/>
      <c r="B30464" s="5"/>
      <c r="C30464" s="5" t="str">
        <f>IFERROR(__xludf.DUMMYFUNCTION("""COMPUTED_VALUE"""),"")</f>
        <v/>
      </c>
      <c r="D30464" s="5">
        <v>0.0</v>
      </c>
    </row>
    <row r="30465" ht="14.25" customHeight="1">
      <c r="A30465" s="5"/>
      <c r="B30465" s="5"/>
      <c r="C30465" s="5" t="str">
        <f>IFERROR(__xludf.DUMMYFUNCTION("""COMPUTED_VALUE"""),"")</f>
        <v/>
      </c>
      <c r="D30465" s="5">
        <v>0.0</v>
      </c>
    </row>
    <row r="30466" ht="14.25" customHeight="1">
      <c r="A30466" s="5"/>
      <c r="B30466" s="5"/>
      <c r="C30466" s="5" t="str">
        <f>IFERROR(__xludf.DUMMYFUNCTION("""COMPUTED_VALUE"""),"")</f>
        <v/>
      </c>
      <c r="D30466" s="5">
        <v>0.0</v>
      </c>
    </row>
    <row r="30467" ht="14.25" customHeight="1">
      <c r="A30467" s="5"/>
      <c r="B30467" s="5"/>
      <c r="C30467" s="5" t="str">
        <f>IFERROR(__xludf.DUMMYFUNCTION("""COMPUTED_VALUE"""),"")</f>
        <v/>
      </c>
      <c r="D30467" s="5">
        <v>0.0</v>
      </c>
    </row>
    <row r="30468" ht="14.25" customHeight="1">
      <c r="A30468" s="5"/>
      <c r="B30468" s="5"/>
      <c r="C30468" s="5" t="str">
        <f>IFERROR(__xludf.DUMMYFUNCTION("""COMPUTED_VALUE"""),"")</f>
        <v/>
      </c>
      <c r="D30468" s="5">
        <v>0.0</v>
      </c>
    </row>
    <row r="30469" ht="14.25" customHeight="1">
      <c r="A30469" s="5"/>
      <c r="B30469" s="5"/>
      <c r="C30469" s="5" t="str">
        <f>IFERROR(__xludf.DUMMYFUNCTION("""COMPUTED_VALUE"""),"")</f>
        <v/>
      </c>
      <c r="D30469" s="5">
        <v>0.0</v>
      </c>
    </row>
    <row r="30470" ht="14.25" customHeight="1">
      <c r="A30470" s="5"/>
      <c r="B30470" s="5"/>
      <c r="C30470" s="5" t="str">
        <f>IFERROR(__xludf.DUMMYFUNCTION("""COMPUTED_VALUE"""),"")</f>
        <v/>
      </c>
      <c r="D30470" s="5">
        <v>0.0</v>
      </c>
    </row>
    <row r="30471" ht="14.25" customHeight="1">
      <c r="A30471" s="5"/>
      <c r="B30471" s="5"/>
      <c r="C30471" s="5" t="str">
        <f>IFERROR(__xludf.DUMMYFUNCTION("""COMPUTED_VALUE"""),"")</f>
        <v/>
      </c>
      <c r="D30471" s="5">
        <v>0.0</v>
      </c>
    </row>
    <row r="30472" ht="14.25" customHeight="1">
      <c r="A30472" s="5"/>
      <c r="B30472" s="5"/>
      <c r="C30472" s="5" t="str">
        <f>IFERROR(__xludf.DUMMYFUNCTION("""COMPUTED_VALUE"""),"")</f>
        <v/>
      </c>
      <c r="D30472" s="5">
        <v>0.0</v>
      </c>
    </row>
    <row r="30473" ht="14.25" customHeight="1">
      <c r="A30473" s="5"/>
      <c r="B30473" s="5"/>
      <c r="C30473" s="5" t="str">
        <f>IFERROR(__xludf.DUMMYFUNCTION("""COMPUTED_VALUE"""),"")</f>
        <v/>
      </c>
      <c r="D30473" s="5">
        <v>0.0</v>
      </c>
    </row>
    <row r="30474" ht="14.25" customHeight="1">
      <c r="A30474" s="5"/>
      <c r="B30474" s="5"/>
      <c r="C30474" s="5" t="str">
        <f>IFERROR(__xludf.DUMMYFUNCTION("""COMPUTED_VALUE"""),"")</f>
        <v/>
      </c>
      <c r="D30474" s="5">
        <v>0.0</v>
      </c>
    </row>
    <row r="30475" ht="14.25" customHeight="1">
      <c r="A30475" s="5"/>
      <c r="B30475" s="5"/>
      <c r="C30475" s="5" t="str">
        <f>IFERROR(__xludf.DUMMYFUNCTION("""COMPUTED_VALUE"""),"")</f>
        <v/>
      </c>
      <c r="D30475" s="5">
        <v>0.0</v>
      </c>
    </row>
    <row r="30476" ht="14.25" customHeight="1">
      <c r="A30476" s="5"/>
      <c r="B30476" s="5"/>
      <c r="C30476" s="5" t="str">
        <f>IFERROR(__xludf.DUMMYFUNCTION("""COMPUTED_VALUE"""),"")</f>
        <v/>
      </c>
      <c r="D30476" s="5">
        <v>0.0</v>
      </c>
    </row>
    <row r="30477" ht="14.25" customHeight="1">
      <c r="A30477" s="5"/>
      <c r="B30477" s="5"/>
      <c r="C30477" s="5" t="str">
        <f>IFERROR(__xludf.DUMMYFUNCTION("""COMPUTED_VALUE"""),"")</f>
        <v/>
      </c>
      <c r="D30477" s="5">
        <v>0.0</v>
      </c>
    </row>
    <row r="30478" ht="14.25" customHeight="1">
      <c r="A30478" s="5"/>
      <c r="B30478" s="5"/>
      <c r="C30478" s="5" t="str">
        <f>IFERROR(__xludf.DUMMYFUNCTION("""COMPUTED_VALUE"""),"")</f>
        <v/>
      </c>
      <c r="D30478" s="5">
        <v>0.0</v>
      </c>
    </row>
    <row r="30479" ht="14.25" customHeight="1">
      <c r="A30479" s="5"/>
      <c r="B30479" s="5"/>
      <c r="C30479" s="5" t="str">
        <f>IFERROR(__xludf.DUMMYFUNCTION("""COMPUTED_VALUE"""),"")</f>
        <v/>
      </c>
      <c r="D30479" s="5">
        <v>0.0</v>
      </c>
    </row>
    <row r="30480" ht="14.25" customHeight="1">
      <c r="A30480" s="5"/>
      <c r="B30480" s="5"/>
      <c r="C30480" s="5" t="str">
        <f>IFERROR(__xludf.DUMMYFUNCTION("""COMPUTED_VALUE"""),"")</f>
        <v/>
      </c>
      <c r="D30480" s="5">
        <v>0.0</v>
      </c>
    </row>
    <row r="30481" ht="14.25" customHeight="1">
      <c r="A30481" s="5"/>
      <c r="B30481" s="5"/>
      <c r="C30481" s="5" t="str">
        <f>IFERROR(__xludf.DUMMYFUNCTION("""COMPUTED_VALUE"""),"")</f>
        <v/>
      </c>
      <c r="D30481" s="5">
        <v>0.0</v>
      </c>
    </row>
    <row r="30482" ht="14.25" customHeight="1">
      <c r="A30482" s="5"/>
      <c r="B30482" s="5"/>
      <c r="C30482" s="5" t="str">
        <f>IFERROR(__xludf.DUMMYFUNCTION("""COMPUTED_VALUE"""),"")</f>
        <v/>
      </c>
      <c r="D30482" s="5">
        <v>0.0</v>
      </c>
    </row>
    <row r="30483" ht="14.25" customHeight="1">
      <c r="A30483" s="5"/>
      <c r="B30483" s="5"/>
      <c r="C30483" s="5" t="str">
        <f>IFERROR(__xludf.DUMMYFUNCTION("""COMPUTED_VALUE"""),"")</f>
        <v/>
      </c>
      <c r="D30483" s="5">
        <v>0.0</v>
      </c>
    </row>
    <row r="30484" ht="14.25" customHeight="1">
      <c r="A30484" s="5"/>
      <c r="B30484" s="5"/>
      <c r="C30484" s="5" t="str">
        <f>IFERROR(__xludf.DUMMYFUNCTION("""COMPUTED_VALUE"""),"")</f>
        <v/>
      </c>
      <c r="D30484" s="5">
        <v>0.0</v>
      </c>
    </row>
    <row r="30485" ht="14.25" customHeight="1">
      <c r="A30485" s="5"/>
      <c r="B30485" s="5"/>
      <c r="C30485" s="5" t="str">
        <f>IFERROR(__xludf.DUMMYFUNCTION("""COMPUTED_VALUE"""),"")</f>
        <v/>
      </c>
      <c r="D30485" s="5">
        <v>0.0</v>
      </c>
    </row>
    <row r="30486" ht="14.25" customHeight="1">
      <c r="A30486" s="5"/>
      <c r="B30486" s="5"/>
      <c r="C30486" s="5" t="str">
        <f>IFERROR(__xludf.DUMMYFUNCTION("""COMPUTED_VALUE"""),"")</f>
        <v/>
      </c>
      <c r="D30486" s="5">
        <v>0.0</v>
      </c>
    </row>
    <row r="30487" ht="14.25" customHeight="1">
      <c r="A30487" s="5"/>
      <c r="B30487" s="5"/>
      <c r="C30487" s="5" t="str">
        <f>IFERROR(__xludf.DUMMYFUNCTION("""COMPUTED_VALUE"""),"")</f>
        <v/>
      </c>
      <c r="D30487" s="5">
        <v>0.0</v>
      </c>
    </row>
    <row r="30488" ht="14.25" customHeight="1">
      <c r="A30488" s="5"/>
      <c r="B30488" s="5"/>
      <c r="C30488" s="5" t="str">
        <f>IFERROR(__xludf.DUMMYFUNCTION("""COMPUTED_VALUE"""),"")</f>
        <v/>
      </c>
      <c r="D30488" s="5">
        <v>0.0</v>
      </c>
    </row>
    <row r="30489" ht="14.25" customHeight="1">
      <c r="A30489" s="5"/>
      <c r="B30489" s="5"/>
      <c r="C30489" s="5" t="str">
        <f>IFERROR(__xludf.DUMMYFUNCTION("""COMPUTED_VALUE"""),"")</f>
        <v/>
      </c>
      <c r="D30489" s="5">
        <v>0.0</v>
      </c>
    </row>
    <row r="30490" ht="14.25" customHeight="1">
      <c r="A30490" s="5"/>
      <c r="B30490" s="5"/>
      <c r="C30490" s="5" t="str">
        <f>IFERROR(__xludf.DUMMYFUNCTION("""COMPUTED_VALUE"""),"")</f>
        <v/>
      </c>
      <c r="D30490" s="5">
        <v>0.0</v>
      </c>
    </row>
    <row r="30491" ht="14.25" customHeight="1">
      <c r="A30491" s="5"/>
      <c r="B30491" s="5"/>
      <c r="C30491" s="5" t="str">
        <f>IFERROR(__xludf.DUMMYFUNCTION("""COMPUTED_VALUE"""),"")</f>
        <v/>
      </c>
      <c r="D30491" s="5">
        <v>0.0</v>
      </c>
    </row>
    <row r="30492" ht="14.25" customHeight="1">
      <c r="A30492" s="5"/>
      <c r="B30492" s="5"/>
      <c r="C30492" s="5" t="str">
        <f>IFERROR(__xludf.DUMMYFUNCTION("""COMPUTED_VALUE"""),"")</f>
        <v/>
      </c>
      <c r="D30492" s="5">
        <v>0.0</v>
      </c>
    </row>
    <row r="30493" ht="14.25" customHeight="1">
      <c r="A30493" s="5"/>
      <c r="B30493" s="5"/>
      <c r="C30493" s="5" t="str">
        <f>IFERROR(__xludf.DUMMYFUNCTION("""COMPUTED_VALUE"""),"")</f>
        <v/>
      </c>
      <c r="D30493" s="5">
        <v>0.0</v>
      </c>
    </row>
    <row r="30494" ht="14.25" customHeight="1">
      <c r="A30494" s="5"/>
      <c r="B30494" s="5"/>
      <c r="C30494" s="5" t="str">
        <f>IFERROR(__xludf.DUMMYFUNCTION("""COMPUTED_VALUE"""),"")</f>
        <v/>
      </c>
      <c r="D30494" s="5">
        <v>0.0</v>
      </c>
    </row>
    <row r="30495" ht="14.25" customHeight="1">
      <c r="A30495" s="5"/>
      <c r="B30495" s="5"/>
      <c r="C30495" s="5" t="str">
        <f>IFERROR(__xludf.DUMMYFUNCTION("""COMPUTED_VALUE"""),"")</f>
        <v/>
      </c>
      <c r="D30495" s="5">
        <v>0.0</v>
      </c>
    </row>
    <row r="30496" ht="14.25" customHeight="1">
      <c r="A30496" s="5"/>
      <c r="B30496" s="5"/>
      <c r="C30496" s="5" t="str">
        <f>IFERROR(__xludf.DUMMYFUNCTION("""COMPUTED_VALUE"""),"")</f>
        <v/>
      </c>
      <c r="D30496" s="5">
        <v>0.0</v>
      </c>
    </row>
    <row r="30497" ht="14.25" customHeight="1">
      <c r="A30497" s="5"/>
      <c r="B30497" s="5"/>
      <c r="C30497" s="5" t="str">
        <f>IFERROR(__xludf.DUMMYFUNCTION("""COMPUTED_VALUE"""),"")</f>
        <v/>
      </c>
      <c r="D30497" s="5">
        <v>0.0</v>
      </c>
    </row>
    <row r="30498" ht="14.25" customHeight="1">
      <c r="A30498" s="5"/>
      <c r="B30498" s="5"/>
      <c r="C30498" s="5" t="str">
        <f>IFERROR(__xludf.DUMMYFUNCTION("""COMPUTED_VALUE"""),"")</f>
        <v/>
      </c>
      <c r="D30498" s="5">
        <v>0.0</v>
      </c>
    </row>
    <row r="30499" ht="14.25" customHeight="1">
      <c r="A30499" s="5"/>
      <c r="B30499" s="5"/>
      <c r="C30499" s="5" t="str">
        <f>IFERROR(__xludf.DUMMYFUNCTION("""COMPUTED_VALUE"""),"")</f>
        <v/>
      </c>
      <c r="D30499" s="5">
        <v>0.0</v>
      </c>
    </row>
    <row r="30500" ht="14.25" customHeight="1">
      <c r="A30500" s="5"/>
      <c r="B30500" s="5"/>
      <c r="C30500" s="5" t="str">
        <f>IFERROR(__xludf.DUMMYFUNCTION("""COMPUTED_VALUE"""),"")</f>
        <v/>
      </c>
      <c r="D30500" s="5">
        <v>0.0</v>
      </c>
    </row>
    <row r="30501" ht="14.25" customHeight="1">
      <c r="A30501" s="5"/>
      <c r="B30501" s="5"/>
      <c r="C30501" s="5" t="str">
        <f>IFERROR(__xludf.DUMMYFUNCTION("""COMPUTED_VALUE"""),"")</f>
        <v/>
      </c>
      <c r="D30501" s="5">
        <v>0.0</v>
      </c>
    </row>
    <row r="30502" ht="14.25" customHeight="1">
      <c r="A30502" s="5"/>
      <c r="B30502" s="5"/>
      <c r="C30502" s="5" t="str">
        <f>IFERROR(__xludf.DUMMYFUNCTION("""COMPUTED_VALUE"""),"")</f>
        <v/>
      </c>
      <c r="D30502" s="5">
        <v>0.0</v>
      </c>
    </row>
    <row r="30503" ht="14.25" customHeight="1">
      <c r="A30503" s="5"/>
      <c r="B30503" s="5"/>
      <c r="C30503" s="5" t="str">
        <f>IFERROR(__xludf.DUMMYFUNCTION("""COMPUTED_VALUE"""),"")</f>
        <v/>
      </c>
      <c r="D30503" s="5">
        <v>0.0</v>
      </c>
    </row>
    <row r="30504" ht="14.25" customHeight="1">
      <c r="A30504" s="5"/>
      <c r="B30504" s="5"/>
      <c r="C30504" s="5" t="str">
        <f>IFERROR(__xludf.DUMMYFUNCTION("""COMPUTED_VALUE"""),"")</f>
        <v/>
      </c>
      <c r="D30504" s="5">
        <v>0.0</v>
      </c>
    </row>
    <row r="30505" ht="14.25" customHeight="1">
      <c r="A30505" s="5"/>
      <c r="B30505" s="5"/>
      <c r="C30505" s="5" t="str">
        <f>IFERROR(__xludf.DUMMYFUNCTION("""COMPUTED_VALUE"""),"")</f>
        <v/>
      </c>
      <c r="D30505" s="5">
        <v>0.0</v>
      </c>
    </row>
    <row r="30506" ht="14.25" customHeight="1">
      <c r="A30506" s="5"/>
      <c r="B30506" s="5"/>
      <c r="C30506" s="5" t="str">
        <f>IFERROR(__xludf.DUMMYFUNCTION("""COMPUTED_VALUE"""),"")</f>
        <v/>
      </c>
      <c r="D30506" s="5">
        <v>0.0</v>
      </c>
    </row>
    <row r="30507" ht="14.25" customHeight="1">
      <c r="A30507" s="5"/>
      <c r="B30507" s="5"/>
      <c r="C30507" s="5" t="str">
        <f>IFERROR(__xludf.DUMMYFUNCTION("""COMPUTED_VALUE"""),"")</f>
        <v/>
      </c>
      <c r="D30507" s="5">
        <v>0.0</v>
      </c>
    </row>
    <row r="30508" ht="14.25" customHeight="1">
      <c r="A30508" s="5"/>
      <c r="B30508" s="5"/>
      <c r="C30508" s="5" t="str">
        <f>IFERROR(__xludf.DUMMYFUNCTION("""COMPUTED_VALUE"""),"")</f>
        <v/>
      </c>
      <c r="D30508" s="5">
        <v>0.0</v>
      </c>
    </row>
    <row r="30509" ht="14.25" customHeight="1">
      <c r="A30509" s="5"/>
      <c r="B30509" s="5"/>
      <c r="C30509" s="5" t="str">
        <f>IFERROR(__xludf.DUMMYFUNCTION("""COMPUTED_VALUE"""),"")</f>
        <v/>
      </c>
      <c r="D30509" s="5">
        <v>0.0</v>
      </c>
    </row>
    <row r="30510" ht="14.25" customHeight="1">
      <c r="A30510" s="5"/>
      <c r="B30510" s="5"/>
      <c r="C30510" s="5" t="str">
        <f>IFERROR(__xludf.DUMMYFUNCTION("""COMPUTED_VALUE"""),"")</f>
        <v/>
      </c>
      <c r="D30510" s="5">
        <v>0.0</v>
      </c>
    </row>
    <row r="30511" ht="14.25" customHeight="1">
      <c r="A30511" s="5"/>
      <c r="B30511" s="5"/>
      <c r="C30511" s="5" t="str">
        <f>IFERROR(__xludf.DUMMYFUNCTION("""COMPUTED_VALUE"""),"")</f>
        <v/>
      </c>
      <c r="D30511" s="5">
        <v>0.0</v>
      </c>
    </row>
    <row r="30512" ht="14.25" customHeight="1">
      <c r="A30512" s="5"/>
      <c r="B30512" s="5"/>
      <c r="C30512" s="5" t="str">
        <f>IFERROR(__xludf.DUMMYFUNCTION("""COMPUTED_VALUE"""),"")</f>
        <v/>
      </c>
      <c r="D30512" s="5">
        <v>0.0</v>
      </c>
    </row>
    <row r="30513" ht="14.25" customHeight="1">
      <c r="A30513" s="5"/>
      <c r="B30513" s="5"/>
      <c r="C30513" s="5" t="str">
        <f>IFERROR(__xludf.DUMMYFUNCTION("""COMPUTED_VALUE"""),"")</f>
        <v/>
      </c>
      <c r="D30513" s="5">
        <v>0.0</v>
      </c>
    </row>
    <row r="30514" ht="14.25" customHeight="1">
      <c r="A30514" s="5"/>
      <c r="B30514" s="5"/>
      <c r="C30514" s="5" t="str">
        <f>IFERROR(__xludf.DUMMYFUNCTION("""COMPUTED_VALUE"""),"")</f>
        <v/>
      </c>
      <c r="D30514" s="5">
        <v>0.0</v>
      </c>
    </row>
    <row r="30515" ht="14.25" customHeight="1">
      <c r="A30515" s="5"/>
      <c r="B30515" s="5"/>
      <c r="C30515" s="5" t="str">
        <f>IFERROR(__xludf.DUMMYFUNCTION("""COMPUTED_VALUE"""),"")</f>
        <v/>
      </c>
      <c r="D30515" s="5">
        <v>0.0</v>
      </c>
    </row>
    <row r="30516" ht="14.25" customHeight="1">
      <c r="A30516" s="5"/>
      <c r="B30516" s="5"/>
      <c r="C30516" s="5" t="str">
        <f>IFERROR(__xludf.DUMMYFUNCTION("""COMPUTED_VALUE"""),"")</f>
        <v/>
      </c>
      <c r="D30516" s="5">
        <v>0.0</v>
      </c>
    </row>
    <row r="30517" ht="14.25" customHeight="1">
      <c r="A30517" s="5"/>
      <c r="B30517" s="5"/>
      <c r="C30517" s="5" t="str">
        <f>IFERROR(__xludf.DUMMYFUNCTION("""COMPUTED_VALUE"""),"")</f>
        <v/>
      </c>
      <c r="D30517" s="5">
        <v>0.0</v>
      </c>
    </row>
    <row r="30518" ht="14.25" customHeight="1">
      <c r="A30518" s="5"/>
      <c r="B30518" s="5"/>
      <c r="C30518" s="5" t="str">
        <f>IFERROR(__xludf.DUMMYFUNCTION("""COMPUTED_VALUE"""),"")</f>
        <v/>
      </c>
      <c r="D30518" s="5">
        <v>0.0</v>
      </c>
    </row>
    <row r="30519" ht="14.25" customHeight="1">
      <c r="A30519" s="5"/>
      <c r="B30519" s="5"/>
      <c r="C30519" s="5" t="str">
        <f>IFERROR(__xludf.DUMMYFUNCTION("""COMPUTED_VALUE"""),"")</f>
        <v/>
      </c>
      <c r="D30519" s="5">
        <v>0.0</v>
      </c>
    </row>
    <row r="30520" ht="14.25" customHeight="1">
      <c r="A30520" s="5"/>
      <c r="B30520" s="5"/>
      <c r="C30520" s="5" t="str">
        <f>IFERROR(__xludf.DUMMYFUNCTION("""COMPUTED_VALUE"""),"")</f>
        <v/>
      </c>
      <c r="D30520" s="5">
        <v>0.0</v>
      </c>
    </row>
    <row r="30521" ht="14.25" customHeight="1">
      <c r="A30521" s="5"/>
      <c r="B30521" s="5"/>
      <c r="C30521" s="5" t="str">
        <f>IFERROR(__xludf.DUMMYFUNCTION("""COMPUTED_VALUE"""),"")</f>
        <v/>
      </c>
      <c r="D30521" s="5">
        <v>0.0</v>
      </c>
    </row>
    <row r="30522" ht="14.25" customHeight="1">
      <c r="A30522" s="5"/>
      <c r="B30522" s="5"/>
      <c r="C30522" s="5" t="str">
        <f>IFERROR(__xludf.DUMMYFUNCTION("""COMPUTED_VALUE"""),"")</f>
        <v/>
      </c>
      <c r="D30522" s="5">
        <v>0.0</v>
      </c>
    </row>
    <row r="30523" ht="14.25" customHeight="1">
      <c r="A30523" s="5"/>
      <c r="B30523" s="5"/>
      <c r="C30523" s="5" t="str">
        <f>IFERROR(__xludf.DUMMYFUNCTION("""COMPUTED_VALUE"""),"")</f>
        <v/>
      </c>
      <c r="D30523" s="5">
        <v>0.0</v>
      </c>
    </row>
    <row r="30524" ht="14.25" customHeight="1">
      <c r="A30524" s="5"/>
      <c r="B30524" s="5"/>
      <c r="C30524" s="5" t="str">
        <f>IFERROR(__xludf.DUMMYFUNCTION("""COMPUTED_VALUE"""),"")</f>
        <v/>
      </c>
      <c r="D30524" s="5">
        <v>0.0</v>
      </c>
    </row>
    <row r="30525" ht="14.25" customHeight="1">
      <c r="A30525" s="5"/>
      <c r="B30525" s="5"/>
      <c r="C30525" s="5" t="str">
        <f>IFERROR(__xludf.DUMMYFUNCTION("""COMPUTED_VALUE"""),"")</f>
        <v/>
      </c>
      <c r="D30525" s="5">
        <v>0.0</v>
      </c>
    </row>
    <row r="30526" ht="14.25" customHeight="1">
      <c r="A30526" s="5"/>
      <c r="B30526" s="5"/>
      <c r="C30526" s="5" t="str">
        <f>IFERROR(__xludf.DUMMYFUNCTION("""COMPUTED_VALUE"""),"")</f>
        <v/>
      </c>
      <c r="D30526" s="5">
        <v>0.0</v>
      </c>
    </row>
    <row r="30527" ht="14.25" customHeight="1">
      <c r="A30527" s="5"/>
      <c r="B30527" s="5"/>
      <c r="C30527" s="5" t="str">
        <f>IFERROR(__xludf.DUMMYFUNCTION("""COMPUTED_VALUE"""),"")</f>
        <v/>
      </c>
      <c r="D30527" s="5">
        <v>0.0</v>
      </c>
    </row>
    <row r="30528" ht="14.25" customHeight="1">
      <c r="A30528" s="5"/>
      <c r="B30528" s="5"/>
      <c r="C30528" s="5" t="str">
        <f>IFERROR(__xludf.DUMMYFUNCTION("""COMPUTED_VALUE"""),"")</f>
        <v/>
      </c>
      <c r="D30528" s="5">
        <v>0.0</v>
      </c>
    </row>
    <row r="30529" ht="14.25" customHeight="1">
      <c r="A30529" s="5"/>
      <c r="B30529" s="5"/>
      <c r="C30529" s="5" t="str">
        <f>IFERROR(__xludf.DUMMYFUNCTION("""COMPUTED_VALUE"""),"")</f>
        <v/>
      </c>
      <c r="D30529" s="5">
        <v>0.0</v>
      </c>
    </row>
    <row r="30530" ht="14.25" customHeight="1">
      <c r="A30530" s="5"/>
      <c r="B30530" s="5"/>
      <c r="C30530" s="5" t="str">
        <f>IFERROR(__xludf.DUMMYFUNCTION("""COMPUTED_VALUE"""),"")</f>
        <v/>
      </c>
      <c r="D30530" s="5">
        <v>0.0</v>
      </c>
    </row>
    <row r="30531" ht="14.25" customHeight="1">
      <c r="A30531" s="5"/>
      <c r="B30531" s="5"/>
      <c r="C30531" s="5" t="str">
        <f>IFERROR(__xludf.DUMMYFUNCTION("""COMPUTED_VALUE"""),"")</f>
        <v/>
      </c>
      <c r="D30531" s="5">
        <v>0.0</v>
      </c>
    </row>
    <row r="30532" ht="14.25" customHeight="1">
      <c r="A30532" s="5"/>
      <c r="B30532" s="5"/>
      <c r="C30532" s="5" t="str">
        <f>IFERROR(__xludf.DUMMYFUNCTION("""COMPUTED_VALUE"""),"")</f>
        <v/>
      </c>
      <c r="D30532" s="5">
        <v>0.0</v>
      </c>
    </row>
    <row r="30533" ht="14.25" customHeight="1">
      <c r="A30533" s="5"/>
      <c r="B30533" s="5"/>
      <c r="C30533" s="5" t="str">
        <f>IFERROR(__xludf.DUMMYFUNCTION("""COMPUTED_VALUE"""),"")</f>
        <v/>
      </c>
      <c r="D30533" s="5">
        <v>0.0</v>
      </c>
    </row>
    <row r="30534" ht="14.25" customHeight="1">
      <c r="A30534" s="5"/>
      <c r="B30534" s="5"/>
      <c r="C30534" s="5" t="str">
        <f>IFERROR(__xludf.DUMMYFUNCTION("""COMPUTED_VALUE"""),"")</f>
        <v/>
      </c>
      <c r="D30534" s="5">
        <v>0.0</v>
      </c>
    </row>
    <row r="30535" ht="14.25" customHeight="1">
      <c r="A30535" s="5"/>
      <c r="B30535" s="5"/>
      <c r="C30535" s="5" t="str">
        <f>IFERROR(__xludf.DUMMYFUNCTION("""COMPUTED_VALUE"""),"")</f>
        <v/>
      </c>
      <c r="D30535" s="5">
        <v>0.0</v>
      </c>
    </row>
    <row r="30536" ht="14.25" customHeight="1">
      <c r="A30536" s="5"/>
      <c r="B30536" s="5"/>
      <c r="C30536" s="5" t="str">
        <f>IFERROR(__xludf.DUMMYFUNCTION("""COMPUTED_VALUE"""),"")</f>
        <v/>
      </c>
      <c r="D30536" s="5">
        <v>0.0</v>
      </c>
    </row>
    <row r="30537" ht="14.25" customHeight="1">
      <c r="A30537" s="5"/>
      <c r="B30537" s="5"/>
      <c r="C30537" s="5" t="str">
        <f>IFERROR(__xludf.DUMMYFUNCTION("""COMPUTED_VALUE"""),"")</f>
        <v/>
      </c>
      <c r="D30537" s="5">
        <v>0.0</v>
      </c>
    </row>
    <row r="30538" ht="14.25" customHeight="1">
      <c r="A30538" s="5"/>
      <c r="B30538" s="5"/>
      <c r="C30538" s="5" t="str">
        <f>IFERROR(__xludf.DUMMYFUNCTION("""COMPUTED_VALUE"""),"")</f>
        <v/>
      </c>
      <c r="D30538" s="5">
        <v>0.0</v>
      </c>
    </row>
    <row r="30539" ht="14.25" customHeight="1">
      <c r="A30539" s="5"/>
      <c r="B30539" s="5"/>
      <c r="C30539" s="5" t="str">
        <f>IFERROR(__xludf.DUMMYFUNCTION("""COMPUTED_VALUE"""),"")</f>
        <v/>
      </c>
      <c r="D30539" s="5">
        <v>0.0</v>
      </c>
    </row>
    <row r="30540" ht="14.25" customHeight="1">
      <c r="A30540" s="5"/>
      <c r="B30540" s="5"/>
      <c r="C30540" s="5" t="str">
        <f>IFERROR(__xludf.DUMMYFUNCTION("""COMPUTED_VALUE"""),"")</f>
        <v/>
      </c>
      <c r="D30540" s="5">
        <v>0.0</v>
      </c>
    </row>
    <row r="30541" ht="14.25" customHeight="1">
      <c r="A30541" s="5"/>
      <c r="B30541" s="5"/>
      <c r="C30541" s="5" t="str">
        <f>IFERROR(__xludf.DUMMYFUNCTION("""COMPUTED_VALUE"""),"")</f>
        <v/>
      </c>
      <c r="D30541" s="5">
        <v>0.0</v>
      </c>
    </row>
    <row r="30542" ht="14.25" customHeight="1">
      <c r="A30542" s="5"/>
      <c r="B30542" s="5"/>
      <c r="C30542" s="5" t="str">
        <f>IFERROR(__xludf.DUMMYFUNCTION("""COMPUTED_VALUE"""),"")</f>
        <v/>
      </c>
      <c r="D30542" s="5">
        <v>0.0</v>
      </c>
    </row>
    <row r="30543" ht="14.25" customHeight="1">
      <c r="A30543" s="5"/>
      <c r="B30543" s="5"/>
      <c r="C30543" s="5" t="str">
        <f>IFERROR(__xludf.DUMMYFUNCTION("""COMPUTED_VALUE"""),"")</f>
        <v/>
      </c>
      <c r="D30543" s="5">
        <v>0.0</v>
      </c>
    </row>
    <row r="30544" ht="14.25" customHeight="1">
      <c r="A30544" s="5"/>
      <c r="B30544" s="5"/>
      <c r="C30544" s="5" t="str">
        <f>IFERROR(__xludf.DUMMYFUNCTION("""COMPUTED_VALUE"""),"")</f>
        <v/>
      </c>
      <c r="D30544" s="5">
        <v>0.0</v>
      </c>
    </row>
    <row r="30545" ht="14.25" customHeight="1">
      <c r="A30545" s="5"/>
      <c r="B30545" s="5"/>
      <c r="C30545" s="5" t="str">
        <f>IFERROR(__xludf.DUMMYFUNCTION("""COMPUTED_VALUE"""),"")</f>
        <v/>
      </c>
      <c r="D30545" s="5">
        <v>0.0</v>
      </c>
    </row>
    <row r="30546" ht="14.25" customHeight="1">
      <c r="A30546" s="5"/>
      <c r="B30546" s="5"/>
      <c r="C30546" s="5" t="str">
        <f>IFERROR(__xludf.DUMMYFUNCTION("""COMPUTED_VALUE"""),"")</f>
        <v/>
      </c>
      <c r="D30546" s="5">
        <v>0.0</v>
      </c>
    </row>
    <row r="30547" ht="14.25" customHeight="1">
      <c r="A30547" s="5"/>
      <c r="B30547" s="5"/>
      <c r="C30547" s="5" t="str">
        <f>IFERROR(__xludf.DUMMYFUNCTION("""COMPUTED_VALUE"""),"")</f>
        <v/>
      </c>
      <c r="D30547" s="5">
        <v>0.0</v>
      </c>
    </row>
    <row r="30548" ht="14.25" customHeight="1">
      <c r="A30548" s="5"/>
      <c r="B30548" s="5"/>
      <c r="C30548" s="5" t="str">
        <f>IFERROR(__xludf.DUMMYFUNCTION("""COMPUTED_VALUE"""),"")</f>
        <v/>
      </c>
      <c r="D30548" s="5">
        <v>0.0</v>
      </c>
    </row>
    <row r="30549" ht="14.25" customHeight="1">
      <c r="A30549" s="5"/>
      <c r="B30549" s="5"/>
      <c r="C30549" s="5" t="str">
        <f>IFERROR(__xludf.DUMMYFUNCTION("""COMPUTED_VALUE"""),"")</f>
        <v/>
      </c>
      <c r="D30549" s="5">
        <v>0.0</v>
      </c>
    </row>
    <row r="30550" ht="14.25" customHeight="1">
      <c r="A30550" s="5"/>
      <c r="B30550" s="5"/>
      <c r="C30550" s="5" t="str">
        <f>IFERROR(__xludf.DUMMYFUNCTION("""COMPUTED_VALUE"""),"")</f>
        <v/>
      </c>
      <c r="D30550" s="5">
        <v>0.0</v>
      </c>
    </row>
    <row r="30551" ht="14.25" customHeight="1">
      <c r="A30551" s="5"/>
      <c r="B30551" s="5"/>
      <c r="C30551" s="5" t="str">
        <f>IFERROR(__xludf.DUMMYFUNCTION("""COMPUTED_VALUE"""),"")</f>
        <v/>
      </c>
      <c r="D30551" s="5">
        <v>0.0</v>
      </c>
    </row>
    <row r="30552" ht="14.25" customHeight="1">
      <c r="A30552" s="5"/>
      <c r="B30552" s="5"/>
      <c r="C30552" s="5" t="str">
        <f>IFERROR(__xludf.DUMMYFUNCTION("""COMPUTED_VALUE"""),"")</f>
        <v/>
      </c>
      <c r="D30552" s="5">
        <v>0.0</v>
      </c>
    </row>
    <row r="30553" ht="14.25" customHeight="1">
      <c r="A30553" s="5"/>
      <c r="B30553" s="5"/>
      <c r="C30553" s="5" t="str">
        <f>IFERROR(__xludf.DUMMYFUNCTION("""COMPUTED_VALUE"""),"")</f>
        <v/>
      </c>
      <c r="D30553" s="5">
        <v>0.0</v>
      </c>
    </row>
    <row r="30554" ht="14.25" customHeight="1">
      <c r="A30554" s="5"/>
      <c r="B30554" s="5"/>
      <c r="C30554" s="5" t="str">
        <f>IFERROR(__xludf.DUMMYFUNCTION("""COMPUTED_VALUE"""),"")</f>
        <v/>
      </c>
      <c r="D30554" s="5">
        <v>0.0</v>
      </c>
    </row>
    <row r="30555" ht="14.25" customHeight="1">
      <c r="A30555" s="5"/>
      <c r="B30555" s="5"/>
      <c r="C30555" s="5" t="str">
        <f>IFERROR(__xludf.DUMMYFUNCTION("""COMPUTED_VALUE"""),"")</f>
        <v/>
      </c>
      <c r="D30555" s="5">
        <v>0.0</v>
      </c>
    </row>
    <row r="30556" ht="14.25" customHeight="1">
      <c r="A30556" s="5"/>
      <c r="B30556" s="5"/>
      <c r="C30556" s="5" t="str">
        <f>IFERROR(__xludf.DUMMYFUNCTION("""COMPUTED_VALUE"""),"")</f>
        <v/>
      </c>
      <c r="D30556" s="5">
        <v>0.0</v>
      </c>
    </row>
    <row r="30557" ht="14.25" customHeight="1">
      <c r="A30557" s="5"/>
      <c r="B30557" s="5"/>
      <c r="C30557" s="5" t="str">
        <f>IFERROR(__xludf.DUMMYFUNCTION("""COMPUTED_VALUE"""),"")</f>
        <v/>
      </c>
      <c r="D30557" s="5">
        <v>0.0</v>
      </c>
    </row>
    <row r="30558" ht="14.25" customHeight="1">
      <c r="A30558" s="5"/>
      <c r="B30558" s="5"/>
      <c r="C30558" s="5" t="str">
        <f>IFERROR(__xludf.DUMMYFUNCTION("""COMPUTED_VALUE"""),"")</f>
        <v/>
      </c>
      <c r="D30558" s="5">
        <v>0.0</v>
      </c>
    </row>
    <row r="30559" ht="14.25" customHeight="1">
      <c r="A30559" s="5"/>
      <c r="B30559" s="5"/>
      <c r="C30559" s="5" t="str">
        <f>IFERROR(__xludf.DUMMYFUNCTION("""COMPUTED_VALUE"""),"")</f>
        <v/>
      </c>
      <c r="D30559" s="5">
        <v>0.0</v>
      </c>
    </row>
    <row r="30560" ht="14.25" customHeight="1">
      <c r="A30560" s="5"/>
      <c r="B30560" s="5"/>
      <c r="C30560" s="5" t="str">
        <f>IFERROR(__xludf.DUMMYFUNCTION("""COMPUTED_VALUE"""),"")</f>
        <v/>
      </c>
      <c r="D30560" s="5">
        <v>0.0</v>
      </c>
    </row>
    <row r="30561" ht="14.25" customHeight="1">
      <c r="A30561" s="5"/>
      <c r="B30561" s="5"/>
      <c r="C30561" s="5" t="str">
        <f>IFERROR(__xludf.DUMMYFUNCTION("""COMPUTED_VALUE"""),"")</f>
        <v/>
      </c>
      <c r="D30561" s="5">
        <v>0.0</v>
      </c>
    </row>
    <row r="30562" ht="14.25" customHeight="1">
      <c r="A30562" s="5"/>
      <c r="B30562" s="5"/>
      <c r="C30562" s="5" t="str">
        <f>IFERROR(__xludf.DUMMYFUNCTION("""COMPUTED_VALUE"""),"")</f>
        <v/>
      </c>
      <c r="D30562" s="5">
        <v>0.0</v>
      </c>
    </row>
    <row r="30563" ht="14.25" customHeight="1">
      <c r="A30563" s="5"/>
      <c r="B30563" s="5"/>
      <c r="C30563" s="5" t="str">
        <f>IFERROR(__xludf.DUMMYFUNCTION("""COMPUTED_VALUE"""),"")</f>
        <v/>
      </c>
      <c r="D30563" s="5">
        <v>0.0</v>
      </c>
    </row>
    <row r="30564" ht="14.25" customHeight="1">
      <c r="A30564" s="5"/>
      <c r="B30564" s="5"/>
      <c r="C30564" s="5" t="str">
        <f>IFERROR(__xludf.DUMMYFUNCTION("""COMPUTED_VALUE"""),"")</f>
        <v/>
      </c>
      <c r="D30564" s="5">
        <v>0.0</v>
      </c>
    </row>
    <row r="30565" ht="14.25" customHeight="1">
      <c r="A30565" s="5"/>
      <c r="B30565" s="5"/>
      <c r="C30565" s="5" t="str">
        <f>IFERROR(__xludf.DUMMYFUNCTION("""COMPUTED_VALUE"""),"")</f>
        <v/>
      </c>
      <c r="D30565" s="5">
        <v>0.0</v>
      </c>
    </row>
    <row r="30566" ht="14.25" customHeight="1">
      <c r="A30566" s="5"/>
      <c r="B30566" s="5"/>
      <c r="C30566" s="5" t="str">
        <f>IFERROR(__xludf.DUMMYFUNCTION("""COMPUTED_VALUE"""),"")</f>
        <v/>
      </c>
      <c r="D30566" s="5">
        <v>0.0</v>
      </c>
    </row>
    <row r="30567" ht="14.25" customHeight="1">
      <c r="A30567" s="5"/>
      <c r="B30567" s="5"/>
      <c r="C30567" s="5" t="str">
        <f>IFERROR(__xludf.DUMMYFUNCTION("""COMPUTED_VALUE"""),"")</f>
        <v/>
      </c>
      <c r="D30567" s="5">
        <v>0.0</v>
      </c>
    </row>
    <row r="30568" ht="14.25" customHeight="1">
      <c r="A30568" s="5"/>
      <c r="B30568" s="5"/>
      <c r="C30568" s="5" t="str">
        <f>IFERROR(__xludf.DUMMYFUNCTION("""COMPUTED_VALUE"""),"")</f>
        <v/>
      </c>
      <c r="D30568" s="5">
        <v>0.0</v>
      </c>
    </row>
    <row r="30569" ht="14.25" customHeight="1">
      <c r="A30569" s="5"/>
      <c r="B30569" s="5"/>
      <c r="C30569" s="5" t="str">
        <f>IFERROR(__xludf.DUMMYFUNCTION("""COMPUTED_VALUE"""),"")</f>
        <v/>
      </c>
      <c r="D30569" s="5">
        <v>0.0</v>
      </c>
    </row>
    <row r="30570" ht="14.25" customHeight="1">
      <c r="A30570" s="5"/>
      <c r="B30570" s="5"/>
      <c r="C30570" s="5" t="str">
        <f>IFERROR(__xludf.DUMMYFUNCTION("""COMPUTED_VALUE"""),"")</f>
        <v/>
      </c>
      <c r="D30570" s="5">
        <v>0.0</v>
      </c>
    </row>
    <row r="30571" ht="14.25" customHeight="1">
      <c r="A30571" s="5"/>
      <c r="B30571" s="5"/>
      <c r="C30571" s="5" t="str">
        <f>IFERROR(__xludf.DUMMYFUNCTION("""COMPUTED_VALUE"""),"")</f>
        <v/>
      </c>
      <c r="D30571" s="5">
        <v>0.0</v>
      </c>
    </row>
    <row r="30572" ht="14.25" customHeight="1">
      <c r="A30572" s="5"/>
      <c r="B30572" s="5"/>
      <c r="C30572" s="5" t="str">
        <f>IFERROR(__xludf.DUMMYFUNCTION("""COMPUTED_VALUE"""),"")</f>
        <v/>
      </c>
      <c r="D30572" s="5">
        <v>0.0</v>
      </c>
    </row>
    <row r="30573" ht="14.25" customHeight="1">
      <c r="A30573" s="5"/>
      <c r="B30573" s="5"/>
      <c r="C30573" s="5" t="str">
        <f>IFERROR(__xludf.DUMMYFUNCTION("""COMPUTED_VALUE"""),"")</f>
        <v/>
      </c>
      <c r="D30573" s="5">
        <v>0.0</v>
      </c>
    </row>
    <row r="30574" ht="14.25" customHeight="1">
      <c r="A30574" s="5"/>
      <c r="B30574" s="5"/>
      <c r="C30574" s="5" t="str">
        <f>IFERROR(__xludf.DUMMYFUNCTION("""COMPUTED_VALUE"""),"")</f>
        <v/>
      </c>
      <c r="D30574" s="5">
        <v>0.0</v>
      </c>
    </row>
    <row r="30575" ht="14.25" customHeight="1">
      <c r="A30575" s="5"/>
      <c r="B30575" s="5"/>
      <c r="C30575" s="5" t="str">
        <f>IFERROR(__xludf.DUMMYFUNCTION("""COMPUTED_VALUE"""),"")</f>
        <v/>
      </c>
      <c r="D30575" s="5">
        <v>0.0</v>
      </c>
    </row>
    <row r="30576" ht="14.25" customHeight="1">
      <c r="A30576" s="5"/>
      <c r="B30576" s="5"/>
      <c r="C30576" s="5" t="str">
        <f>IFERROR(__xludf.DUMMYFUNCTION("""COMPUTED_VALUE"""),"")</f>
        <v/>
      </c>
      <c r="D30576" s="5">
        <v>0.0</v>
      </c>
    </row>
    <row r="30577" ht="14.25" customHeight="1">
      <c r="A30577" s="5"/>
      <c r="B30577" s="5"/>
      <c r="C30577" s="5" t="str">
        <f>IFERROR(__xludf.DUMMYFUNCTION("""COMPUTED_VALUE"""),"")</f>
        <v/>
      </c>
      <c r="D30577" s="5">
        <v>0.0</v>
      </c>
    </row>
    <row r="30578" ht="14.25" customHeight="1">
      <c r="A30578" s="5"/>
      <c r="B30578" s="5"/>
      <c r="C30578" s="5" t="str">
        <f>IFERROR(__xludf.DUMMYFUNCTION("""COMPUTED_VALUE"""),"")</f>
        <v/>
      </c>
      <c r="D30578" s="5">
        <v>0.0</v>
      </c>
    </row>
    <row r="30579" ht="14.25" customHeight="1">
      <c r="A30579" s="5"/>
      <c r="B30579" s="5"/>
      <c r="C30579" s="5" t="str">
        <f>IFERROR(__xludf.DUMMYFUNCTION("""COMPUTED_VALUE"""),"")</f>
        <v/>
      </c>
      <c r="D30579" s="5">
        <v>0.0</v>
      </c>
    </row>
    <row r="30580" ht="14.25" customHeight="1">
      <c r="A30580" s="5"/>
      <c r="B30580" s="5"/>
      <c r="C30580" s="5" t="str">
        <f>IFERROR(__xludf.DUMMYFUNCTION("""COMPUTED_VALUE"""),"")</f>
        <v/>
      </c>
      <c r="D30580" s="5">
        <v>0.0</v>
      </c>
    </row>
    <row r="30581" ht="14.25" customHeight="1">
      <c r="A30581" s="5"/>
      <c r="B30581" s="5"/>
      <c r="C30581" s="5" t="str">
        <f>IFERROR(__xludf.DUMMYFUNCTION("""COMPUTED_VALUE"""),"")</f>
        <v/>
      </c>
      <c r="D30581" s="5">
        <v>0.0</v>
      </c>
    </row>
    <row r="30582" ht="14.25" customHeight="1">
      <c r="A30582" s="5"/>
      <c r="B30582" s="5"/>
      <c r="C30582" s="5" t="str">
        <f>IFERROR(__xludf.DUMMYFUNCTION("""COMPUTED_VALUE"""),"")</f>
        <v/>
      </c>
      <c r="D30582" s="5">
        <v>0.0</v>
      </c>
    </row>
    <row r="30583" ht="14.25" customHeight="1">
      <c r="A30583" s="5"/>
      <c r="B30583" s="5"/>
      <c r="C30583" s="5" t="str">
        <f>IFERROR(__xludf.DUMMYFUNCTION("""COMPUTED_VALUE"""),"")</f>
        <v/>
      </c>
      <c r="D30583" s="5">
        <v>0.0</v>
      </c>
    </row>
    <row r="30584" ht="14.25" customHeight="1">
      <c r="A30584" s="5"/>
      <c r="B30584" s="5"/>
      <c r="C30584" s="5" t="str">
        <f>IFERROR(__xludf.DUMMYFUNCTION("""COMPUTED_VALUE"""),"")</f>
        <v/>
      </c>
      <c r="D30584" s="5">
        <v>0.0</v>
      </c>
    </row>
    <row r="30585" ht="14.25" customHeight="1">
      <c r="A30585" s="5"/>
      <c r="B30585" s="5"/>
      <c r="C30585" s="5" t="str">
        <f>IFERROR(__xludf.DUMMYFUNCTION("""COMPUTED_VALUE"""),"")</f>
        <v/>
      </c>
      <c r="D30585" s="5">
        <v>0.0</v>
      </c>
    </row>
    <row r="30586" ht="14.25" customHeight="1">
      <c r="A30586" s="5"/>
      <c r="B30586" s="5"/>
      <c r="C30586" s="5" t="str">
        <f>IFERROR(__xludf.DUMMYFUNCTION("""COMPUTED_VALUE"""),"")</f>
        <v/>
      </c>
      <c r="D30586" s="5">
        <v>0.0</v>
      </c>
    </row>
    <row r="30587" ht="14.25" customHeight="1">
      <c r="A30587" s="5"/>
      <c r="B30587" s="5"/>
      <c r="C30587" s="5" t="str">
        <f>IFERROR(__xludf.DUMMYFUNCTION("""COMPUTED_VALUE"""),"")</f>
        <v/>
      </c>
      <c r="D30587" s="5">
        <v>0.0</v>
      </c>
    </row>
    <row r="30588" ht="14.25" customHeight="1">
      <c r="A30588" s="5"/>
      <c r="B30588" s="5"/>
      <c r="C30588" s="5" t="str">
        <f>IFERROR(__xludf.DUMMYFUNCTION("""COMPUTED_VALUE"""),"")</f>
        <v/>
      </c>
      <c r="D30588" s="5">
        <v>0.0</v>
      </c>
    </row>
    <row r="30589" ht="14.25" customHeight="1">
      <c r="A30589" s="5"/>
      <c r="B30589" s="5"/>
      <c r="C30589" s="5" t="str">
        <f>IFERROR(__xludf.DUMMYFUNCTION("""COMPUTED_VALUE"""),"")</f>
        <v/>
      </c>
      <c r="D30589" s="5">
        <v>0.0</v>
      </c>
    </row>
    <row r="30590" ht="14.25" customHeight="1">
      <c r="A30590" s="5"/>
      <c r="B30590" s="5"/>
      <c r="C30590" s="5" t="str">
        <f>IFERROR(__xludf.DUMMYFUNCTION("""COMPUTED_VALUE"""),"")</f>
        <v/>
      </c>
      <c r="D30590" s="5">
        <v>0.0</v>
      </c>
    </row>
    <row r="30591" ht="14.25" customHeight="1">
      <c r="A30591" s="5"/>
      <c r="B30591" s="5"/>
      <c r="C30591" s="5" t="str">
        <f>IFERROR(__xludf.DUMMYFUNCTION("""COMPUTED_VALUE"""),"")</f>
        <v/>
      </c>
      <c r="D30591" s="5">
        <v>0.0</v>
      </c>
    </row>
    <row r="30592" ht="14.25" customHeight="1">
      <c r="A30592" s="5"/>
      <c r="B30592" s="5"/>
      <c r="C30592" s="5" t="str">
        <f>IFERROR(__xludf.DUMMYFUNCTION("""COMPUTED_VALUE"""),"")</f>
        <v/>
      </c>
      <c r="D30592" s="5">
        <v>0.0</v>
      </c>
    </row>
    <row r="30593" ht="14.25" customHeight="1">
      <c r="A30593" s="5"/>
      <c r="B30593" s="5"/>
      <c r="C30593" s="5" t="str">
        <f>IFERROR(__xludf.DUMMYFUNCTION("""COMPUTED_VALUE"""),"")</f>
        <v/>
      </c>
      <c r="D30593" s="5">
        <v>0.0</v>
      </c>
    </row>
    <row r="30594" ht="14.25" customHeight="1">
      <c r="A30594" s="5"/>
      <c r="B30594" s="5"/>
      <c r="C30594" s="5" t="str">
        <f>IFERROR(__xludf.DUMMYFUNCTION("""COMPUTED_VALUE"""),"")</f>
        <v/>
      </c>
      <c r="D30594" s="5">
        <v>0.0</v>
      </c>
    </row>
    <row r="30595" ht="14.25" customHeight="1">
      <c r="A30595" s="5"/>
      <c r="B30595" s="5"/>
      <c r="C30595" s="5" t="str">
        <f>IFERROR(__xludf.DUMMYFUNCTION("""COMPUTED_VALUE"""),"")</f>
        <v/>
      </c>
      <c r="D30595" s="5">
        <v>0.0</v>
      </c>
    </row>
    <row r="30596" ht="14.25" customHeight="1">
      <c r="A30596" s="5"/>
      <c r="B30596" s="5"/>
      <c r="C30596" s="5" t="str">
        <f>IFERROR(__xludf.DUMMYFUNCTION("""COMPUTED_VALUE"""),"")</f>
        <v/>
      </c>
      <c r="D30596" s="5">
        <v>0.0</v>
      </c>
    </row>
    <row r="30597" ht="14.25" customHeight="1">
      <c r="A30597" s="5"/>
      <c r="B30597" s="5"/>
      <c r="C30597" s="5" t="str">
        <f>IFERROR(__xludf.DUMMYFUNCTION("""COMPUTED_VALUE"""),"")</f>
        <v/>
      </c>
      <c r="D30597" s="5">
        <v>0.0</v>
      </c>
    </row>
    <row r="30598" ht="14.25" customHeight="1">
      <c r="A30598" s="5"/>
      <c r="B30598" s="5"/>
      <c r="C30598" s="5" t="str">
        <f>IFERROR(__xludf.DUMMYFUNCTION("""COMPUTED_VALUE"""),"")</f>
        <v/>
      </c>
      <c r="D30598" s="5">
        <v>0.0</v>
      </c>
    </row>
    <row r="30599" ht="14.25" customHeight="1">
      <c r="A30599" s="5"/>
      <c r="B30599" s="5"/>
      <c r="C30599" s="5" t="str">
        <f>IFERROR(__xludf.DUMMYFUNCTION("""COMPUTED_VALUE"""),"")</f>
        <v/>
      </c>
      <c r="D30599" s="5">
        <v>0.0</v>
      </c>
    </row>
    <row r="30600" ht="14.25" customHeight="1">
      <c r="A30600" s="5"/>
      <c r="B30600" s="5"/>
      <c r="C30600" s="5" t="str">
        <f>IFERROR(__xludf.DUMMYFUNCTION("""COMPUTED_VALUE"""),"")</f>
        <v/>
      </c>
      <c r="D30600" s="5">
        <v>0.0</v>
      </c>
    </row>
    <row r="30601" ht="14.25" customHeight="1">
      <c r="A30601" s="5"/>
      <c r="B30601" s="5"/>
      <c r="C30601" s="5" t="str">
        <f>IFERROR(__xludf.DUMMYFUNCTION("""COMPUTED_VALUE"""),"")</f>
        <v/>
      </c>
      <c r="D30601" s="5">
        <v>0.0</v>
      </c>
    </row>
    <row r="30602" ht="14.25" customHeight="1">
      <c r="A30602" s="5"/>
      <c r="B30602" s="5"/>
      <c r="C30602" s="5" t="str">
        <f>IFERROR(__xludf.DUMMYFUNCTION("""COMPUTED_VALUE"""),"")</f>
        <v/>
      </c>
      <c r="D30602" s="5">
        <v>0.0</v>
      </c>
    </row>
    <row r="30603" ht="14.25" customHeight="1">
      <c r="A30603" s="5"/>
      <c r="B30603" s="5"/>
      <c r="C30603" s="5" t="str">
        <f>IFERROR(__xludf.DUMMYFUNCTION("""COMPUTED_VALUE"""),"")</f>
        <v/>
      </c>
      <c r="D30603" s="5">
        <v>0.0</v>
      </c>
    </row>
    <row r="30604" ht="14.25" customHeight="1">
      <c r="A30604" s="5"/>
      <c r="B30604" s="5"/>
      <c r="C30604" s="5" t="str">
        <f>IFERROR(__xludf.DUMMYFUNCTION("""COMPUTED_VALUE"""),"")</f>
        <v/>
      </c>
      <c r="D30604" s="5">
        <v>0.0</v>
      </c>
    </row>
    <row r="30605" ht="14.25" customHeight="1">
      <c r="A30605" s="5"/>
      <c r="B30605" s="5"/>
      <c r="C30605" s="5" t="str">
        <f>IFERROR(__xludf.DUMMYFUNCTION("""COMPUTED_VALUE"""),"")</f>
        <v/>
      </c>
      <c r="D30605" s="5">
        <v>0.0</v>
      </c>
    </row>
    <row r="30606" ht="14.25" customHeight="1">
      <c r="A30606" s="5"/>
      <c r="B30606" s="5"/>
      <c r="C30606" s="5" t="str">
        <f>IFERROR(__xludf.DUMMYFUNCTION("""COMPUTED_VALUE"""),"")</f>
        <v/>
      </c>
      <c r="D30606" s="5">
        <v>0.0</v>
      </c>
    </row>
    <row r="30607" ht="14.25" customHeight="1">
      <c r="A30607" s="5"/>
      <c r="B30607" s="5"/>
      <c r="C30607" s="5" t="str">
        <f>IFERROR(__xludf.DUMMYFUNCTION("""COMPUTED_VALUE"""),"")</f>
        <v/>
      </c>
      <c r="D30607" s="5">
        <v>0.0</v>
      </c>
    </row>
    <row r="30608" ht="14.25" customHeight="1">
      <c r="A30608" s="5"/>
      <c r="B30608" s="5"/>
      <c r="C30608" s="5" t="str">
        <f>IFERROR(__xludf.DUMMYFUNCTION("""COMPUTED_VALUE"""),"")</f>
        <v/>
      </c>
      <c r="D30608" s="5">
        <v>0.0</v>
      </c>
    </row>
    <row r="30609" ht="14.25" customHeight="1">
      <c r="A30609" s="5"/>
      <c r="B30609" s="5"/>
      <c r="C30609" s="5" t="str">
        <f>IFERROR(__xludf.DUMMYFUNCTION("""COMPUTED_VALUE"""),"")</f>
        <v/>
      </c>
      <c r="D30609" s="5">
        <v>0.0</v>
      </c>
    </row>
    <row r="30610" ht="14.25" customHeight="1">
      <c r="A30610" s="5"/>
      <c r="B30610" s="5"/>
      <c r="C30610" s="5" t="str">
        <f>IFERROR(__xludf.DUMMYFUNCTION("""COMPUTED_VALUE"""),"")</f>
        <v/>
      </c>
      <c r="D30610" s="5">
        <v>0.0</v>
      </c>
    </row>
    <row r="30611" ht="14.25" customHeight="1">
      <c r="A30611" s="5"/>
      <c r="B30611" s="5"/>
      <c r="C30611" s="5" t="str">
        <f>IFERROR(__xludf.DUMMYFUNCTION("""COMPUTED_VALUE"""),"")</f>
        <v/>
      </c>
      <c r="D30611" s="5">
        <v>0.0</v>
      </c>
    </row>
    <row r="30612" ht="14.25" customHeight="1">
      <c r="A30612" s="5"/>
      <c r="B30612" s="5"/>
      <c r="C30612" s="5" t="str">
        <f>IFERROR(__xludf.DUMMYFUNCTION("""COMPUTED_VALUE"""),"")</f>
        <v/>
      </c>
      <c r="D30612" s="5">
        <v>0.0</v>
      </c>
    </row>
    <row r="30613" ht="14.25" customHeight="1">
      <c r="A30613" s="5"/>
      <c r="B30613" s="5"/>
      <c r="C30613" s="5" t="str">
        <f>IFERROR(__xludf.DUMMYFUNCTION("""COMPUTED_VALUE"""),"")</f>
        <v/>
      </c>
      <c r="D30613" s="5">
        <v>0.0</v>
      </c>
    </row>
    <row r="30614" ht="14.25" customHeight="1">
      <c r="A30614" s="5"/>
      <c r="B30614" s="5"/>
      <c r="C30614" s="5" t="str">
        <f>IFERROR(__xludf.DUMMYFUNCTION("""COMPUTED_VALUE"""),"")</f>
        <v/>
      </c>
      <c r="D30614" s="5">
        <v>0.0</v>
      </c>
    </row>
    <row r="30615" ht="14.25" customHeight="1">
      <c r="A30615" s="5"/>
      <c r="B30615" s="5"/>
      <c r="C30615" s="5" t="str">
        <f>IFERROR(__xludf.DUMMYFUNCTION("""COMPUTED_VALUE"""),"")</f>
        <v/>
      </c>
      <c r="D30615" s="5">
        <v>0.0</v>
      </c>
    </row>
    <row r="30616" ht="14.25" customHeight="1">
      <c r="A30616" s="5"/>
      <c r="B30616" s="5"/>
      <c r="C30616" s="5" t="str">
        <f>IFERROR(__xludf.DUMMYFUNCTION("""COMPUTED_VALUE"""),"")</f>
        <v/>
      </c>
      <c r="D30616" s="5">
        <v>0.0</v>
      </c>
    </row>
    <row r="30617" ht="14.25" customHeight="1">
      <c r="A30617" s="5"/>
      <c r="B30617" s="5"/>
      <c r="C30617" s="5" t="str">
        <f>IFERROR(__xludf.DUMMYFUNCTION("""COMPUTED_VALUE"""),"")</f>
        <v/>
      </c>
      <c r="D30617" s="5">
        <v>0.0</v>
      </c>
    </row>
    <row r="30618" ht="14.25" customHeight="1">
      <c r="A30618" s="5"/>
      <c r="B30618" s="5"/>
      <c r="C30618" s="5" t="str">
        <f>IFERROR(__xludf.DUMMYFUNCTION("""COMPUTED_VALUE"""),"")</f>
        <v/>
      </c>
      <c r="D30618" s="5">
        <v>0.0</v>
      </c>
    </row>
    <row r="30619" ht="14.25" customHeight="1">
      <c r="A30619" s="5"/>
      <c r="B30619" s="5"/>
      <c r="C30619" s="5" t="str">
        <f>IFERROR(__xludf.DUMMYFUNCTION("""COMPUTED_VALUE"""),"")</f>
        <v/>
      </c>
      <c r="D30619" s="5">
        <v>0.0</v>
      </c>
    </row>
    <row r="30620" ht="14.25" customHeight="1">
      <c r="A30620" s="5"/>
      <c r="B30620" s="5"/>
      <c r="C30620" s="5" t="str">
        <f>IFERROR(__xludf.DUMMYFUNCTION("""COMPUTED_VALUE"""),"")</f>
        <v/>
      </c>
      <c r="D30620" s="5">
        <v>0.0</v>
      </c>
    </row>
    <row r="30621" ht="14.25" customHeight="1">
      <c r="A30621" s="5"/>
      <c r="B30621" s="5"/>
      <c r="C30621" s="5" t="str">
        <f>IFERROR(__xludf.DUMMYFUNCTION("""COMPUTED_VALUE"""),"")</f>
        <v/>
      </c>
      <c r="D30621" s="5">
        <v>0.0</v>
      </c>
    </row>
    <row r="30622" ht="14.25" customHeight="1">
      <c r="A30622" s="5"/>
      <c r="B30622" s="5"/>
      <c r="C30622" s="5" t="str">
        <f>IFERROR(__xludf.DUMMYFUNCTION("""COMPUTED_VALUE"""),"")</f>
        <v/>
      </c>
      <c r="D30622" s="5">
        <v>0.0</v>
      </c>
    </row>
    <row r="30623" ht="14.25" customHeight="1">
      <c r="A30623" s="5"/>
      <c r="B30623" s="5"/>
      <c r="C30623" s="5" t="str">
        <f>IFERROR(__xludf.DUMMYFUNCTION("""COMPUTED_VALUE"""),"")</f>
        <v/>
      </c>
      <c r="D30623" s="5">
        <v>0.0</v>
      </c>
    </row>
    <row r="30624" ht="14.25" customHeight="1">
      <c r="A30624" s="5"/>
      <c r="B30624" s="5"/>
      <c r="C30624" s="5" t="str">
        <f>IFERROR(__xludf.DUMMYFUNCTION("""COMPUTED_VALUE"""),"")</f>
        <v/>
      </c>
      <c r="D30624" s="5">
        <v>0.0</v>
      </c>
    </row>
    <row r="30625" ht="14.25" customHeight="1">
      <c r="A30625" s="5"/>
      <c r="B30625" s="5"/>
      <c r="C30625" s="5" t="str">
        <f>IFERROR(__xludf.DUMMYFUNCTION("""COMPUTED_VALUE"""),"")</f>
        <v/>
      </c>
      <c r="D30625" s="5">
        <v>0.0</v>
      </c>
    </row>
    <row r="30626" ht="14.25" customHeight="1">
      <c r="A30626" s="5"/>
      <c r="B30626" s="5"/>
      <c r="C30626" s="5" t="str">
        <f>IFERROR(__xludf.DUMMYFUNCTION("""COMPUTED_VALUE"""),"")</f>
        <v/>
      </c>
      <c r="D30626" s="5">
        <v>0.0</v>
      </c>
    </row>
    <row r="30627" ht="14.25" customHeight="1">
      <c r="A30627" s="5"/>
      <c r="B30627" s="5"/>
      <c r="C30627" s="5" t="str">
        <f>IFERROR(__xludf.DUMMYFUNCTION("""COMPUTED_VALUE"""),"")</f>
        <v/>
      </c>
      <c r="D30627" s="5">
        <v>0.0</v>
      </c>
    </row>
    <row r="30628" ht="14.25" customHeight="1">
      <c r="A30628" s="5"/>
      <c r="B30628" s="5"/>
      <c r="C30628" s="5" t="str">
        <f>IFERROR(__xludf.DUMMYFUNCTION("""COMPUTED_VALUE"""),"")</f>
        <v/>
      </c>
      <c r="D30628" s="5">
        <v>0.0</v>
      </c>
    </row>
    <row r="30629" ht="14.25" customHeight="1">
      <c r="A30629" s="5"/>
      <c r="B30629" s="5"/>
      <c r="C30629" s="5" t="str">
        <f>IFERROR(__xludf.DUMMYFUNCTION("""COMPUTED_VALUE"""),"")</f>
        <v/>
      </c>
      <c r="D30629" s="5">
        <v>0.0</v>
      </c>
    </row>
    <row r="30630" ht="14.25" customHeight="1">
      <c r="A30630" s="5"/>
      <c r="B30630" s="5"/>
      <c r="C30630" s="5" t="str">
        <f>IFERROR(__xludf.DUMMYFUNCTION("""COMPUTED_VALUE"""),"")</f>
        <v/>
      </c>
      <c r="D30630" s="5">
        <v>0.0</v>
      </c>
    </row>
    <row r="30631" ht="14.25" customHeight="1">
      <c r="A30631" s="5"/>
      <c r="B30631" s="5"/>
      <c r="C30631" s="5" t="str">
        <f>IFERROR(__xludf.DUMMYFUNCTION("""COMPUTED_VALUE"""),"")</f>
        <v/>
      </c>
      <c r="D30631" s="5">
        <v>0.0</v>
      </c>
    </row>
    <row r="30632" ht="14.25" customHeight="1">
      <c r="A30632" s="5"/>
      <c r="B30632" s="5"/>
      <c r="C30632" s="5" t="str">
        <f>IFERROR(__xludf.DUMMYFUNCTION("""COMPUTED_VALUE"""),"")</f>
        <v/>
      </c>
      <c r="D30632" s="5">
        <v>0.0</v>
      </c>
    </row>
    <row r="30633" ht="14.25" customHeight="1">
      <c r="A30633" s="5"/>
      <c r="B30633" s="5"/>
      <c r="C30633" s="5" t="str">
        <f>IFERROR(__xludf.DUMMYFUNCTION("""COMPUTED_VALUE"""),"")</f>
        <v/>
      </c>
      <c r="D30633" s="5">
        <v>0.0</v>
      </c>
    </row>
    <row r="30634" ht="14.25" customHeight="1">
      <c r="A30634" s="5"/>
      <c r="B30634" s="5"/>
      <c r="C30634" s="5" t="str">
        <f>IFERROR(__xludf.DUMMYFUNCTION("""COMPUTED_VALUE"""),"")</f>
        <v/>
      </c>
      <c r="D30634" s="5">
        <v>0.0</v>
      </c>
    </row>
    <row r="30635" ht="14.25" customHeight="1">
      <c r="A30635" s="5"/>
      <c r="B30635" s="5"/>
      <c r="C30635" s="5" t="str">
        <f>IFERROR(__xludf.DUMMYFUNCTION("""COMPUTED_VALUE"""),"")</f>
        <v/>
      </c>
      <c r="D30635" s="5">
        <v>0.0</v>
      </c>
    </row>
    <row r="30636" ht="14.25" customHeight="1">
      <c r="A30636" s="5"/>
      <c r="B30636" s="5"/>
      <c r="C30636" s="5" t="str">
        <f>IFERROR(__xludf.DUMMYFUNCTION("""COMPUTED_VALUE"""),"")</f>
        <v/>
      </c>
      <c r="D30636" s="5">
        <v>0.0</v>
      </c>
    </row>
    <row r="30637" ht="14.25" customHeight="1">
      <c r="A30637" s="5"/>
      <c r="B30637" s="5"/>
      <c r="C30637" s="5" t="str">
        <f>IFERROR(__xludf.DUMMYFUNCTION("""COMPUTED_VALUE"""),"")</f>
        <v/>
      </c>
      <c r="D30637" s="5">
        <v>0.0</v>
      </c>
    </row>
    <row r="30638" ht="14.25" customHeight="1">
      <c r="A30638" s="5"/>
      <c r="B30638" s="5"/>
      <c r="C30638" s="5" t="str">
        <f>IFERROR(__xludf.DUMMYFUNCTION("""COMPUTED_VALUE"""),"")</f>
        <v/>
      </c>
      <c r="D30638" s="5">
        <v>0.0</v>
      </c>
    </row>
    <row r="30639" ht="14.25" customHeight="1">
      <c r="A30639" s="5"/>
      <c r="B30639" s="5"/>
      <c r="C30639" s="5" t="str">
        <f>IFERROR(__xludf.DUMMYFUNCTION("""COMPUTED_VALUE"""),"")</f>
        <v/>
      </c>
      <c r="D30639" s="5">
        <v>0.0</v>
      </c>
    </row>
    <row r="30640" ht="14.25" customHeight="1">
      <c r="A30640" s="5"/>
      <c r="B30640" s="5"/>
      <c r="C30640" s="5" t="str">
        <f>IFERROR(__xludf.DUMMYFUNCTION("""COMPUTED_VALUE"""),"")</f>
        <v/>
      </c>
      <c r="D30640" s="5">
        <v>0.0</v>
      </c>
    </row>
    <row r="30641" ht="14.25" customHeight="1">
      <c r="A30641" s="5"/>
      <c r="B30641" s="5"/>
      <c r="C30641" s="5" t="str">
        <f>IFERROR(__xludf.DUMMYFUNCTION("""COMPUTED_VALUE"""),"")</f>
        <v/>
      </c>
      <c r="D30641" s="5">
        <v>0.0</v>
      </c>
    </row>
    <row r="30642" ht="14.25" customHeight="1">
      <c r="A30642" s="5"/>
      <c r="B30642" s="5"/>
      <c r="C30642" s="5" t="str">
        <f>IFERROR(__xludf.DUMMYFUNCTION("""COMPUTED_VALUE"""),"")</f>
        <v/>
      </c>
      <c r="D30642" s="5">
        <v>0.0</v>
      </c>
    </row>
    <row r="30643" ht="14.25" customHeight="1">
      <c r="A30643" s="5"/>
      <c r="B30643" s="5"/>
      <c r="C30643" s="5" t="str">
        <f>IFERROR(__xludf.DUMMYFUNCTION("""COMPUTED_VALUE"""),"")</f>
        <v/>
      </c>
      <c r="D30643" s="5">
        <v>0.0</v>
      </c>
    </row>
    <row r="30644" ht="14.25" customHeight="1">
      <c r="A30644" s="5"/>
      <c r="B30644" s="5"/>
      <c r="C30644" s="5" t="str">
        <f>IFERROR(__xludf.DUMMYFUNCTION("""COMPUTED_VALUE"""),"")</f>
        <v/>
      </c>
      <c r="D30644" s="5">
        <v>0.0</v>
      </c>
    </row>
    <row r="30645" ht="14.25" customHeight="1">
      <c r="A30645" s="5"/>
      <c r="B30645" s="5"/>
      <c r="C30645" s="5" t="str">
        <f>IFERROR(__xludf.DUMMYFUNCTION("""COMPUTED_VALUE"""),"")</f>
        <v/>
      </c>
      <c r="D30645" s="5">
        <v>0.0</v>
      </c>
    </row>
    <row r="30646" ht="14.25" customHeight="1">
      <c r="A30646" s="5"/>
      <c r="B30646" s="5"/>
      <c r="C30646" s="5" t="str">
        <f>IFERROR(__xludf.DUMMYFUNCTION("""COMPUTED_VALUE"""),"")</f>
        <v/>
      </c>
      <c r="D30646" s="5">
        <v>0.0</v>
      </c>
    </row>
    <row r="30647" ht="14.25" customHeight="1">
      <c r="A30647" s="5"/>
      <c r="B30647" s="5"/>
      <c r="C30647" s="5" t="str">
        <f>IFERROR(__xludf.DUMMYFUNCTION("""COMPUTED_VALUE"""),"")</f>
        <v/>
      </c>
      <c r="D30647" s="5">
        <v>0.0</v>
      </c>
    </row>
    <row r="30648" ht="14.25" customHeight="1">
      <c r="A30648" s="5"/>
      <c r="B30648" s="5"/>
      <c r="C30648" s="5" t="str">
        <f>IFERROR(__xludf.DUMMYFUNCTION("""COMPUTED_VALUE"""),"")</f>
        <v/>
      </c>
      <c r="D30648" s="5">
        <v>0.0</v>
      </c>
    </row>
    <row r="30649" ht="14.25" customHeight="1">
      <c r="A30649" s="5"/>
      <c r="B30649" s="5"/>
      <c r="C30649" s="5" t="str">
        <f>IFERROR(__xludf.DUMMYFUNCTION("""COMPUTED_VALUE"""),"")</f>
        <v/>
      </c>
      <c r="D30649" s="5">
        <v>0.0</v>
      </c>
    </row>
    <row r="30650" ht="14.25" customHeight="1">
      <c r="A30650" s="5"/>
      <c r="B30650" s="5"/>
      <c r="C30650" s="5" t="str">
        <f>IFERROR(__xludf.DUMMYFUNCTION("""COMPUTED_VALUE"""),"")</f>
        <v/>
      </c>
      <c r="D30650" s="5">
        <v>0.0</v>
      </c>
    </row>
    <row r="30651" ht="14.25" customHeight="1">
      <c r="A30651" s="5"/>
      <c r="B30651" s="5"/>
      <c r="C30651" s="5" t="str">
        <f>IFERROR(__xludf.DUMMYFUNCTION("""COMPUTED_VALUE"""),"")</f>
        <v/>
      </c>
      <c r="D30651" s="5">
        <v>0.0</v>
      </c>
    </row>
    <row r="30652" ht="14.25" customHeight="1">
      <c r="A30652" s="5"/>
      <c r="B30652" s="5"/>
      <c r="C30652" s="5" t="str">
        <f>IFERROR(__xludf.DUMMYFUNCTION("""COMPUTED_VALUE"""),"")</f>
        <v/>
      </c>
      <c r="D30652" s="5">
        <v>0.0</v>
      </c>
    </row>
    <row r="30653" ht="14.25" customHeight="1">
      <c r="A30653" s="5"/>
      <c r="B30653" s="5"/>
      <c r="C30653" s="5" t="str">
        <f>IFERROR(__xludf.DUMMYFUNCTION("""COMPUTED_VALUE"""),"")</f>
        <v/>
      </c>
      <c r="D30653" s="5">
        <v>0.0</v>
      </c>
    </row>
    <row r="30654" ht="14.25" customHeight="1">
      <c r="A30654" s="5"/>
      <c r="B30654" s="5"/>
      <c r="C30654" s="5" t="str">
        <f>IFERROR(__xludf.DUMMYFUNCTION("""COMPUTED_VALUE"""),"")</f>
        <v/>
      </c>
      <c r="D30654" s="5">
        <v>0.0</v>
      </c>
    </row>
    <row r="30655" ht="14.25" customHeight="1">
      <c r="A30655" s="5"/>
      <c r="B30655" s="5"/>
      <c r="C30655" s="5" t="str">
        <f>IFERROR(__xludf.DUMMYFUNCTION("""COMPUTED_VALUE"""),"")</f>
        <v/>
      </c>
      <c r="D30655" s="5">
        <v>0.0</v>
      </c>
    </row>
    <row r="30656" ht="14.25" customHeight="1">
      <c r="A30656" s="5"/>
      <c r="B30656" s="5"/>
      <c r="C30656" s="5" t="str">
        <f>IFERROR(__xludf.DUMMYFUNCTION("""COMPUTED_VALUE"""),"")</f>
        <v/>
      </c>
      <c r="D30656" s="5">
        <v>0.0</v>
      </c>
    </row>
    <row r="30657" ht="14.25" customHeight="1">
      <c r="A30657" s="5"/>
      <c r="B30657" s="5"/>
      <c r="C30657" s="5" t="str">
        <f>IFERROR(__xludf.DUMMYFUNCTION("""COMPUTED_VALUE"""),"")</f>
        <v/>
      </c>
      <c r="D30657" s="5">
        <v>0.0</v>
      </c>
    </row>
    <row r="30658" ht="14.25" customHeight="1">
      <c r="A30658" s="5"/>
      <c r="B30658" s="5"/>
      <c r="C30658" s="5" t="str">
        <f>IFERROR(__xludf.DUMMYFUNCTION("""COMPUTED_VALUE"""),"")</f>
        <v/>
      </c>
      <c r="D30658" s="5">
        <v>0.0</v>
      </c>
    </row>
    <row r="30659" ht="14.25" customHeight="1">
      <c r="A30659" s="5"/>
      <c r="B30659" s="5"/>
      <c r="C30659" s="5" t="str">
        <f>IFERROR(__xludf.DUMMYFUNCTION("""COMPUTED_VALUE"""),"")</f>
        <v/>
      </c>
      <c r="D30659" s="5">
        <v>0.0</v>
      </c>
    </row>
    <row r="30660" ht="14.25" customHeight="1">
      <c r="A30660" s="5"/>
      <c r="B30660" s="5"/>
      <c r="C30660" s="5" t="str">
        <f>IFERROR(__xludf.DUMMYFUNCTION("""COMPUTED_VALUE"""),"")</f>
        <v/>
      </c>
      <c r="D30660" s="5">
        <v>0.0</v>
      </c>
    </row>
    <row r="30661" ht="14.25" customHeight="1">
      <c r="A30661" s="5"/>
      <c r="B30661" s="5"/>
      <c r="C30661" s="5" t="str">
        <f>IFERROR(__xludf.DUMMYFUNCTION("""COMPUTED_VALUE"""),"")</f>
        <v/>
      </c>
      <c r="D30661" s="5">
        <v>0.0</v>
      </c>
    </row>
    <row r="30662" ht="14.25" customHeight="1">
      <c r="A30662" s="5"/>
      <c r="B30662" s="5"/>
      <c r="C30662" s="5" t="str">
        <f>IFERROR(__xludf.DUMMYFUNCTION("""COMPUTED_VALUE"""),"")</f>
        <v/>
      </c>
      <c r="D30662" s="5">
        <v>0.0</v>
      </c>
    </row>
    <row r="30663" ht="14.25" customHeight="1">
      <c r="A30663" s="5"/>
      <c r="B30663" s="5"/>
      <c r="C30663" s="5" t="str">
        <f>IFERROR(__xludf.DUMMYFUNCTION("""COMPUTED_VALUE"""),"")</f>
        <v/>
      </c>
      <c r="D30663" s="5">
        <v>0.0</v>
      </c>
    </row>
    <row r="30664" ht="14.25" customHeight="1">
      <c r="A30664" s="5"/>
      <c r="B30664" s="5"/>
      <c r="C30664" s="5" t="str">
        <f>IFERROR(__xludf.DUMMYFUNCTION("""COMPUTED_VALUE"""),"")</f>
        <v/>
      </c>
      <c r="D30664" s="5">
        <v>0.0</v>
      </c>
    </row>
    <row r="30665" ht="14.25" customHeight="1">
      <c r="A30665" s="5"/>
      <c r="B30665" s="5"/>
      <c r="C30665" s="5" t="str">
        <f>IFERROR(__xludf.DUMMYFUNCTION("""COMPUTED_VALUE"""),"")</f>
        <v/>
      </c>
      <c r="D30665" s="5">
        <v>0.0</v>
      </c>
    </row>
    <row r="30666" ht="14.25" customHeight="1">
      <c r="A30666" s="5"/>
      <c r="B30666" s="5"/>
      <c r="C30666" s="5" t="str">
        <f>IFERROR(__xludf.DUMMYFUNCTION("""COMPUTED_VALUE"""),"")</f>
        <v/>
      </c>
      <c r="D30666" s="5">
        <v>0.0</v>
      </c>
    </row>
    <row r="30667" ht="14.25" customHeight="1">
      <c r="A30667" s="5"/>
      <c r="B30667" s="5"/>
      <c r="C30667" s="5" t="str">
        <f>IFERROR(__xludf.DUMMYFUNCTION("""COMPUTED_VALUE"""),"")</f>
        <v/>
      </c>
      <c r="D30667" s="5">
        <v>0.0</v>
      </c>
    </row>
    <row r="30668" ht="14.25" customHeight="1">
      <c r="A30668" s="5"/>
      <c r="B30668" s="5"/>
      <c r="C30668" s="5" t="str">
        <f>IFERROR(__xludf.DUMMYFUNCTION("""COMPUTED_VALUE"""),"")</f>
        <v/>
      </c>
      <c r="D30668" s="5">
        <v>0.0</v>
      </c>
    </row>
    <row r="30669" ht="14.25" customHeight="1">
      <c r="A30669" s="5"/>
      <c r="B30669" s="5"/>
      <c r="C30669" s="5" t="str">
        <f>IFERROR(__xludf.DUMMYFUNCTION("""COMPUTED_VALUE"""),"")</f>
        <v/>
      </c>
      <c r="D30669" s="5">
        <v>0.0</v>
      </c>
    </row>
    <row r="30670" ht="14.25" customHeight="1">
      <c r="A30670" s="5"/>
      <c r="B30670" s="5"/>
      <c r="C30670" s="5" t="str">
        <f>IFERROR(__xludf.DUMMYFUNCTION("""COMPUTED_VALUE"""),"")</f>
        <v/>
      </c>
      <c r="D30670" s="5">
        <v>0.0</v>
      </c>
    </row>
    <row r="30671" ht="14.25" customHeight="1">
      <c r="A30671" s="5"/>
      <c r="B30671" s="5"/>
      <c r="C30671" s="5" t="str">
        <f>IFERROR(__xludf.DUMMYFUNCTION("""COMPUTED_VALUE"""),"")</f>
        <v/>
      </c>
      <c r="D30671" s="5">
        <v>0.0</v>
      </c>
    </row>
    <row r="30672" ht="14.25" customHeight="1">
      <c r="A30672" s="5"/>
      <c r="B30672" s="5"/>
      <c r="C30672" s="5" t="str">
        <f>IFERROR(__xludf.DUMMYFUNCTION("""COMPUTED_VALUE"""),"")</f>
        <v/>
      </c>
      <c r="D30672" s="5">
        <v>0.0</v>
      </c>
    </row>
    <row r="30673" ht="14.25" customHeight="1">
      <c r="A30673" s="5"/>
      <c r="B30673" s="5"/>
      <c r="C30673" s="5" t="str">
        <f>IFERROR(__xludf.DUMMYFUNCTION("""COMPUTED_VALUE"""),"")</f>
        <v/>
      </c>
      <c r="D30673" s="5">
        <v>0.0</v>
      </c>
    </row>
    <row r="30674" ht="14.25" customHeight="1">
      <c r="A30674" s="5"/>
      <c r="B30674" s="5"/>
      <c r="C30674" s="5" t="str">
        <f>IFERROR(__xludf.DUMMYFUNCTION("""COMPUTED_VALUE"""),"")</f>
        <v/>
      </c>
      <c r="D30674" s="5">
        <v>0.0</v>
      </c>
    </row>
    <row r="30675" ht="14.25" customHeight="1">
      <c r="A30675" s="5"/>
      <c r="B30675" s="5"/>
      <c r="C30675" s="5" t="str">
        <f>IFERROR(__xludf.DUMMYFUNCTION("""COMPUTED_VALUE"""),"")</f>
        <v/>
      </c>
      <c r="D30675" s="5">
        <v>0.0</v>
      </c>
    </row>
    <row r="30676" ht="14.25" customHeight="1">
      <c r="A30676" s="5"/>
      <c r="B30676" s="5"/>
      <c r="C30676" s="5" t="str">
        <f>IFERROR(__xludf.DUMMYFUNCTION("""COMPUTED_VALUE"""),"")</f>
        <v/>
      </c>
      <c r="D30676" s="5">
        <v>0.0</v>
      </c>
    </row>
    <row r="30677" ht="14.25" customHeight="1">
      <c r="A30677" s="5"/>
      <c r="B30677" s="5"/>
      <c r="C30677" s="5" t="str">
        <f>IFERROR(__xludf.DUMMYFUNCTION("""COMPUTED_VALUE"""),"")</f>
        <v/>
      </c>
      <c r="D30677" s="5">
        <v>0.0</v>
      </c>
    </row>
    <row r="30678" ht="14.25" customHeight="1">
      <c r="A30678" s="5"/>
      <c r="B30678" s="5"/>
      <c r="C30678" s="5" t="str">
        <f>IFERROR(__xludf.DUMMYFUNCTION("""COMPUTED_VALUE"""),"")</f>
        <v/>
      </c>
      <c r="D30678" s="5">
        <v>0.0</v>
      </c>
    </row>
    <row r="30679" ht="14.25" customHeight="1">
      <c r="A30679" s="5"/>
      <c r="B30679" s="5"/>
      <c r="C30679" s="5" t="str">
        <f>IFERROR(__xludf.DUMMYFUNCTION("""COMPUTED_VALUE"""),"")</f>
        <v/>
      </c>
      <c r="D30679" s="5">
        <v>0.0</v>
      </c>
    </row>
    <row r="30680" ht="14.25" customHeight="1">
      <c r="A30680" s="5"/>
      <c r="B30680" s="5"/>
      <c r="C30680" s="5" t="str">
        <f>IFERROR(__xludf.DUMMYFUNCTION("""COMPUTED_VALUE"""),"")</f>
        <v/>
      </c>
      <c r="D30680" s="5">
        <v>0.0</v>
      </c>
    </row>
    <row r="30681" ht="14.25" customHeight="1">
      <c r="A30681" s="5"/>
      <c r="B30681" s="5"/>
      <c r="C30681" s="5" t="str">
        <f>IFERROR(__xludf.DUMMYFUNCTION("""COMPUTED_VALUE"""),"")</f>
        <v/>
      </c>
      <c r="D30681" s="5">
        <v>0.0</v>
      </c>
    </row>
    <row r="30682" ht="14.25" customHeight="1">
      <c r="A30682" s="5"/>
      <c r="B30682" s="5"/>
      <c r="C30682" s="5" t="str">
        <f>IFERROR(__xludf.DUMMYFUNCTION("""COMPUTED_VALUE"""),"")</f>
        <v/>
      </c>
      <c r="D30682" s="5">
        <v>0.0</v>
      </c>
    </row>
    <row r="30683" ht="14.25" customHeight="1">
      <c r="A30683" s="5"/>
      <c r="B30683" s="5"/>
      <c r="C30683" s="5" t="str">
        <f>IFERROR(__xludf.DUMMYFUNCTION("""COMPUTED_VALUE"""),"")</f>
        <v/>
      </c>
      <c r="D30683" s="5">
        <v>0.0</v>
      </c>
    </row>
    <row r="30684" ht="14.25" customHeight="1">
      <c r="A30684" s="5"/>
      <c r="B30684" s="5"/>
      <c r="C30684" s="5" t="str">
        <f>IFERROR(__xludf.DUMMYFUNCTION("""COMPUTED_VALUE"""),"")</f>
        <v/>
      </c>
      <c r="D30684" s="5">
        <v>0.0</v>
      </c>
    </row>
    <row r="30685" ht="14.25" customHeight="1">
      <c r="A30685" s="5"/>
      <c r="B30685" s="5"/>
      <c r="C30685" s="5" t="str">
        <f>IFERROR(__xludf.DUMMYFUNCTION("""COMPUTED_VALUE"""),"")</f>
        <v/>
      </c>
      <c r="D30685" s="5">
        <v>0.0</v>
      </c>
    </row>
    <row r="30686" ht="14.25" customHeight="1">
      <c r="A30686" s="5"/>
      <c r="B30686" s="5"/>
      <c r="C30686" s="5" t="str">
        <f>IFERROR(__xludf.DUMMYFUNCTION("""COMPUTED_VALUE"""),"")</f>
        <v/>
      </c>
      <c r="D30686" s="5">
        <v>0.0</v>
      </c>
    </row>
    <row r="30687" ht="14.25" customHeight="1">
      <c r="A30687" s="5"/>
      <c r="B30687" s="5"/>
      <c r="C30687" s="5" t="str">
        <f>IFERROR(__xludf.DUMMYFUNCTION("""COMPUTED_VALUE"""),"")</f>
        <v/>
      </c>
      <c r="D30687" s="5">
        <v>0.0</v>
      </c>
    </row>
    <row r="30688" ht="14.25" customHeight="1">
      <c r="A30688" s="5"/>
      <c r="B30688" s="5"/>
      <c r="C30688" s="5" t="str">
        <f>IFERROR(__xludf.DUMMYFUNCTION("""COMPUTED_VALUE"""),"")</f>
        <v/>
      </c>
      <c r="D30688" s="5">
        <v>0.0</v>
      </c>
    </row>
    <row r="30689" ht="14.25" customHeight="1">
      <c r="A30689" s="5"/>
      <c r="B30689" s="5"/>
      <c r="C30689" s="5" t="str">
        <f>IFERROR(__xludf.DUMMYFUNCTION("""COMPUTED_VALUE"""),"")</f>
        <v/>
      </c>
      <c r="D30689" s="5">
        <v>0.0</v>
      </c>
    </row>
    <row r="30690" ht="14.25" customHeight="1">
      <c r="A30690" s="5"/>
      <c r="B30690" s="5"/>
      <c r="C30690" s="5" t="str">
        <f>IFERROR(__xludf.DUMMYFUNCTION("""COMPUTED_VALUE"""),"")</f>
        <v/>
      </c>
      <c r="D30690" s="5">
        <v>0.0</v>
      </c>
    </row>
    <row r="30691" ht="14.25" customHeight="1">
      <c r="A30691" s="5"/>
      <c r="B30691" s="5"/>
      <c r="C30691" s="5" t="str">
        <f>IFERROR(__xludf.DUMMYFUNCTION("""COMPUTED_VALUE"""),"")</f>
        <v/>
      </c>
      <c r="D30691" s="5">
        <v>0.0</v>
      </c>
    </row>
    <row r="30692" ht="14.25" customHeight="1">
      <c r="A30692" s="5"/>
      <c r="B30692" s="5"/>
      <c r="C30692" s="5" t="str">
        <f>IFERROR(__xludf.DUMMYFUNCTION("""COMPUTED_VALUE"""),"")</f>
        <v/>
      </c>
      <c r="D30692" s="5">
        <v>0.0</v>
      </c>
    </row>
    <row r="30693" ht="14.25" customHeight="1">
      <c r="A30693" s="5"/>
      <c r="B30693" s="5"/>
      <c r="C30693" s="5" t="str">
        <f>IFERROR(__xludf.DUMMYFUNCTION("""COMPUTED_VALUE"""),"")</f>
        <v/>
      </c>
      <c r="D30693" s="5">
        <v>0.0</v>
      </c>
    </row>
    <row r="30694" ht="14.25" customHeight="1">
      <c r="A30694" s="5"/>
      <c r="B30694" s="5"/>
      <c r="C30694" s="5" t="str">
        <f>IFERROR(__xludf.DUMMYFUNCTION("""COMPUTED_VALUE"""),"")</f>
        <v/>
      </c>
      <c r="D30694" s="5">
        <v>0.0</v>
      </c>
    </row>
    <row r="30695" ht="14.25" customHeight="1">
      <c r="A30695" s="5"/>
      <c r="B30695" s="5"/>
      <c r="C30695" s="5" t="str">
        <f>IFERROR(__xludf.DUMMYFUNCTION("""COMPUTED_VALUE"""),"")</f>
        <v/>
      </c>
      <c r="D30695" s="5">
        <v>0.0</v>
      </c>
    </row>
    <row r="30696" ht="14.25" customHeight="1">
      <c r="A30696" s="5"/>
      <c r="B30696" s="5"/>
      <c r="C30696" s="5" t="str">
        <f>IFERROR(__xludf.DUMMYFUNCTION("""COMPUTED_VALUE"""),"")</f>
        <v/>
      </c>
      <c r="D30696" s="5">
        <v>0.0</v>
      </c>
    </row>
    <row r="30697" ht="14.25" customHeight="1">
      <c r="A30697" s="5"/>
      <c r="B30697" s="5"/>
      <c r="C30697" s="5" t="str">
        <f>IFERROR(__xludf.DUMMYFUNCTION("""COMPUTED_VALUE"""),"")</f>
        <v/>
      </c>
      <c r="D30697" s="5">
        <v>0.0</v>
      </c>
    </row>
    <row r="30698" ht="14.25" customHeight="1">
      <c r="A30698" s="5"/>
      <c r="B30698" s="5"/>
      <c r="C30698" s="5" t="str">
        <f>IFERROR(__xludf.DUMMYFUNCTION("""COMPUTED_VALUE"""),"")</f>
        <v/>
      </c>
      <c r="D30698" s="5">
        <v>0.0</v>
      </c>
    </row>
    <row r="30699" ht="14.25" customHeight="1">
      <c r="A30699" s="5"/>
      <c r="B30699" s="5"/>
      <c r="C30699" s="5" t="str">
        <f>IFERROR(__xludf.DUMMYFUNCTION("""COMPUTED_VALUE"""),"")</f>
        <v/>
      </c>
      <c r="D30699" s="5">
        <v>0.0</v>
      </c>
    </row>
    <row r="30700" ht="14.25" customHeight="1">
      <c r="A30700" s="5"/>
      <c r="B30700" s="5"/>
      <c r="C30700" s="5" t="str">
        <f>IFERROR(__xludf.DUMMYFUNCTION("""COMPUTED_VALUE"""),"")</f>
        <v/>
      </c>
      <c r="D30700" s="5">
        <v>0.0</v>
      </c>
    </row>
    <row r="30701" ht="14.25" customHeight="1">
      <c r="A30701" s="5"/>
      <c r="B30701" s="5"/>
      <c r="C30701" s="5" t="str">
        <f>IFERROR(__xludf.DUMMYFUNCTION("""COMPUTED_VALUE"""),"")</f>
        <v/>
      </c>
      <c r="D30701" s="5">
        <v>0.0</v>
      </c>
    </row>
    <row r="30702" ht="14.25" customHeight="1">
      <c r="A30702" s="5"/>
      <c r="B30702" s="5"/>
      <c r="C30702" s="5" t="str">
        <f>IFERROR(__xludf.DUMMYFUNCTION("""COMPUTED_VALUE"""),"")</f>
        <v/>
      </c>
      <c r="D30702" s="5">
        <v>0.0</v>
      </c>
    </row>
    <row r="30703" ht="14.25" customHeight="1">
      <c r="A30703" s="5"/>
      <c r="B30703" s="5"/>
      <c r="C30703" s="5" t="str">
        <f>IFERROR(__xludf.DUMMYFUNCTION("""COMPUTED_VALUE"""),"")</f>
        <v/>
      </c>
      <c r="D30703" s="5">
        <v>0.0</v>
      </c>
    </row>
    <row r="30704" ht="14.25" customHeight="1">
      <c r="A30704" s="5"/>
      <c r="B30704" s="5"/>
      <c r="C30704" s="5" t="str">
        <f>IFERROR(__xludf.DUMMYFUNCTION("""COMPUTED_VALUE"""),"")</f>
        <v/>
      </c>
      <c r="D30704" s="5">
        <v>0.0</v>
      </c>
    </row>
    <row r="30705" ht="14.25" customHeight="1">
      <c r="A30705" s="5"/>
      <c r="B30705" s="5"/>
      <c r="C30705" s="5" t="str">
        <f>IFERROR(__xludf.DUMMYFUNCTION("""COMPUTED_VALUE"""),"")</f>
        <v/>
      </c>
      <c r="D30705" s="5">
        <v>0.0</v>
      </c>
    </row>
    <row r="30706" ht="14.25" customHeight="1">
      <c r="A30706" s="5"/>
      <c r="B30706" s="5"/>
      <c r="C30706" s="5" t="str">
        <f>IFERROR(__xludf.DUMMYFUNCTION("""COMPUTED_VALUE"""),"")</f>
        <v/>
      </c>
      <c r="D30706" s="5">
        <v>0.0</v>
      </c>
    </row>
    <row r="30707" ht="14.25" customHeight="1">
      <c r="A30707" s="5"/>
      <c r="B30707" s="5"/>
      <c r="C30707" s="5" t="str">
        <f>IFERROR(__xludf.DUMMYFUNCTION("""COMPUTED_VALUE"""),"")</f>
        <v/>
      </c>
      <c r="D30707" s="5">
        <v>0.0</v>
      </c>
    </row>
    <row r="30708" ht="14.25" customHeight="1">
      <c r="A30708" s="5"/>
      <c r="B30708" s="5"/>
      <c r="C30708" s="5" t="str">
        <f>IFERROR(__xludf.DUMMYFUNCTION("""COMPUTED_VALUE"""),"")</f>
        <v/>
      </c>
      <c r="D30708" s="5">
        <v>0.0</v>
      </c>
    </row>
    <row r="30709" ht="14.25" customHeight="1">
      <c r="A30709" s="5"/>
      <c r="B30709" s="5"/>
      <c r="C30709" s="5" t="str">
        <f>IFERROR(__xludf.DUMMYFUNCTION("""COMPUTED_VALUE"""),"")</f>
        <v/>
      </c>
      <c r="D30709" s="5">
        <v>0.0</v>
      </c>
    </row>
    <row r="30710" ht="14.25" customHeight="1">
      <c r="A30710" s="5"/>
      <c r="B30710" s="5"/>
      <c r="C30710" s="5" t="str">
        <f>IFERROR(__xludf.DUMMYFUNCTION("""COMPUTED_VALUE"""),"")</f>
        <v/>
      </c>
      <c r="D30710" s="5">
        <v>0.0</v>
      </c>
    </row>
    <row r="30711" ht="14.25" customHeight="1">
      <c r="A30711" s="5"/>
      <c r="B30711" s="5"/>
      <c r="C30711" s="5" t="str">
        <f>IFERROR(__xludf.DUMMYFUNCTION("""COMPUTED_VALUE"""),"")</f>
        <v/>
      </c>
      <c r="D30711" s="5">
        <v>0.0</v>
      </c>
    </row>
    <row r="30712" ht="14.25" customHeight="1">
      <c r="A30712" s="5"/>
      <c r="B30712" s="5"/>
      <c r="C30712" s="5" t="str">
        <f>IFERROR(__xludf.DUMMYFUNCTION("""COMPUTED_VALUE"""),"")</f>
        <v/>
      </c>
      <c r="D30712" s="5">
        <v>0.0</v>
      </c>
    </row>
    <row r="30713" ht="14.25" customHeight="1">
      <c r="A30713" s="5"/>
      <c r="B30713" s="5"/>
      <c r="C30713" s="5" t="str">
        <f>IFERROR(__xludf.DUMMYFUNCTION("""COMPUTED_VALUE"""),"")</f>
        <v/>
      </c>
      <c r="D30713" s="5">
        <v>0.0</v>
      </c>
    </row>
    <row r="30714" ht="14.25" customHeight="1">
      <c r="A30714" s="5"/>
      <c r="B30714" s="5"/>
      <c r="C30714" s="5" t="str">
        <f>IFERROR(__xludf.DUMMYFUNCTION("""COMPUTED_VALUE"""),"")</f>
        <v/>
      </c>
      <c r="D30714" s="5">
        <v>0.0</v>
      </c>
    </row>
    <row r="30715" ht="14.25" customHeight="1">
      <c r="A30715" s="5"/>
      <c r="B30715" s="5"/>
      <c r="C30715" s="5" t="str">
        <f>IFERROR(__xludf.DUMMYFUNCTION("""COMPUTED_VALUE"""),"")</f>
        <v/>
      </c>
      <c r="D30715" s="5">
        <v>0.0</v>
      </c>
    </row>
    <row r="30716" ht="14.25" customHeight="1">
      <c r="A30716" s="5"/>
      <c r="B30716" s="5"/>
      <c r="C30716" s="5" t="str">
        <f>IFERROR(__xludf.DUMMYFUNCTION("""COMPUTED_VALUE"""),"")</f>
        <v/>
      </c>
      <c r="D30716" s="5">
        <v>0.0</v>
      </c>
    </row>
    <row r="30717" ht="14.25" customHeight="1">
      <c r="A30717" s="5"/>
      <c r="B30717" s="5"/>
      <c r="C30717" s="5" t="str">
        <f>IFERROR(__xludf.DUMMYFUNCTION("""COMPUTED_VALUE"""),"")</f>
        <v/>
      </c>
      <c r="D30717" s="5">
        <v>0.0</v>
      </c>
    </row>
    <row r="30718" ht="14.25" customHeight="1">
      <c r="A30718" s="5"/>
      <c r="B30718" s="5"/>
      <c r="C30718" s="5" t="str">
        <f>IFERROR(__xludf.DUMMYFUNCTION("""COMPUTED_VALUE"""),"")</f>
        <v/>
      </c>
      <c r="D30718" s="5">
        <v>0.0</v>
      </c>
    </row>
    <row r="30719" ht="14.25" customHeight="1">
      <c r="A30719" s="5"/>
      <c r="B30719" s="5"/>
      <c r="C30719" s="5" t="str">
        <f>IFERROR(__xludf.DUMMYFUNCTION("""COMPUTED_VALUE"""),"")</f>
        <v/>
      </c>
      <c r="D30719" s="5">
        <v>0.0</v>
      </c>
    </row>
    <row r="30720" ht="14.25" customHeight="1">
      <c r="A30720" s="5"/>
      <c r="B30720" s="5"/>
      <c r="C30720" s="5" t="str">
        <f>IFERROR(__xludf.DUMMYFUNCTION("""COMPUTED_VALUE"""),"")</f>
        <v/>
      </c>
      <c r="D30720" s="5">
        <v>0.0</v>
      </c>
    </row>
    <row r="30721" ht="14.25" customHeight="1">
      <c r="A30721" s="5"/>
      <c r="B30721" s="5"/>
      <c r="C30721" s="5" t="str">
        <f>IFERROR(__xludf.DUMMYFUNCTION("""COMPUTED_VALUE"""),"")</f>
        <v/>
      </c>
      <c r="D30721" s="5">
        <v>0.0</v>
      </c>
    </row>
    <row r="30722" ht="14.25" customHeight="1">
      <c r="A30722" s="5"/>
      <c r="B30722" s="5"/>
      <c r="C30722" s="5" t="str">
        <f>IFERROR(__xludf.DUMMYFUNCTION("""COMPUTED_VALUE"""),"")</f>
        <v/>
      </c>
      <c r="D30722" s="5">
        <v>0.0</v>
      </c>
    </row>
    <row r="30723" ht="14.25" customHeight="1">
      <c r="A30723" s="5"/>
      <c r="B30723" s="5"/>
      <c r="C30723" s="5" t="str">
        <f>IFERROR(__xludf.DUMMYFUNCTION("""COMPUTED_VALUE"""),"")</f>
        <v/>
      </c>
      <c r="D30723" s="5">
        <v>0.0</v>
      </c>
    </row>
    <row r="30724" ht="14.25" customHeight="1">
      <c r="A30724" s="5"/>
      <c r="B30724" s="5"/>
      <c r="C30724" s="5" t="str">
        <f>IFERROR(__xludf.DUMMYFUNCTION("""COMPUTED_VALUE"""),"")</f>
        <v/>
      </c>
      <c r="D30724" s="5">
        <v>0.0</v>
      </c>
    </row>
    <row r="30725" ht="14.25" customHeight="1">
      <c r="A30725" s="5"/>
      <c r="B30725" s="5"/>
      <c r="C30725" s="5" t="str">
        <f>IFERROR(__xludf.DUMMYFUNCTION("""COMPUTED_VALUE"""),"")</f>
        <v/>
      </c>
      <c r="D30725" s="5">
        <v>0.0</v>
      </c>
    </row>
    <row r="30726" ht="14.25" customHeight="1">
      <c r="A30726" s="5"/>
      <c r="B30726" s="5"/>
      <c r="C30726" s="5" t="str">
        <f>IFERROR(__xludf.DUMMYFUNCTION("""COMPUTED_VALUE"""),"")</f>
        <v/>
      </c>
      <c r="D30726" s="5">
        <v>0.0</v>
      </c>
    </row>
    <row r="30727" ht="14.25" customHeight="1">
      <c r="A30727" s="5"/>
      <c r="B30727" s="5"/>
      <c r="C30727" s="5" t="str">
        <f>IFERROR(__xludf.DUMMYFUNCTION("""COMPUTED_VALUE"""),"")</f>
        <v/>
      </c>
      <c r="D30727" s="5">
        <v>0.0</v>
      </c>
    </row>
    <row r="30728" ht="14.25" customHeight="1">
      <c r="A30728" s="5"/>
      <c r="B30728" s="5"/>
      <c r="C30728" s="5" t="str">
        <f>IFERROR(__xludf.DUMMYFUNCTION("""COMPUTED_VALUE"""),"")</f>
        <v/>
      </c>
      <c r="D30728" s="5">
        <v>0.0</v>
      </c>
    </row>
    <row r="30729" ht="14.25" customHeight="1">
      <c r="A30729" s="5"/>
      <c r="B30729" s="5"/>
      <c r="C30729" s="5" t="str">
        <f>IFERROR(__xludf.DUMMYFUNCTION("""COMPUTED_VALUE"""),"")</f>
        <v/>
      </c>
      <c r="D30729" s="5">
        <v>0.0</v>
      </c>
    </row>
    <row r="30730" ht="14.25" customHeight="1">
      <c r="A30730" s="5"/>
      <c r="B30730" s="5"/>
      <c r="C30730" s="5" t="str">
        <f>IFERROR(__xludf.DUMMYFUNCTION("""COMPUTED_VALUE"""),"")</f>
        <v/>
      </c>
      <c r="D30730" s="5">
        <v>0.0</v>
      </c>
    </row>
    <row r="30731" ht="14.25" customHeight="1">
      <c r="A30731" s="5"/>
      <c r="B30731" s="5"/>
      <c r="C30731" s="5" t="str">
        <f>IFERROR(__xludf.DUMMYFUNCTION("""COMPUTED_VALUE"""),"")</f>
        <v/>
      </c>
      <c r="D30731" s="5">
        <v>0.0</v>
      </c>
    </row>
    <row r="30732" ht="14.25" customHeight="1">
      <c r="A30732" s="5"/>
      <c r="B30732" s="5"/>
      <c r="C30732" s="5" t="str">
        <f>IFERROR(__xludf.DUMMYFUNCTION("""COMPUTED_VALUE"""),"")</f>
        <v/>
      </c>
      <c r="D30732" s="5">
        <v>0.0</v>
      </c>
    </row>
    <row r="30733" ht="14.25" customHeight="1">
      <c r="A30733" s="5"/>
      <c r="B30733" s="5"/>
      <c r="C30733" s="5" t="str">
        <f>IFERROR(__xludf.DUMMYFUNCTION("""COMPUTED_VALUE"""),"")</f>
        <v/>
      </c>
      <c r="D30733" s="5">
        <v>0.0</v>
      </c>
    </row>
    <row r="30734" ht="14.25" customHeight="1">
      <c r="A30734" s="5"/>
      <c r="B30734" s="5"/>
      <c r="C30734" s="5" t="str">
        <f>IFERROR(__xludf.DUMMYFUNCTION("""COMPUTED_VALUE"""),"")</f>
        <v/>
      </c>
      <c r="D30734" s="5">
        <v>0.0</v>
      </c>
    </row>
    <row r="30735" ht="14.25" customHeight="1">
      <c r="A30735" s="5"/>
      <c r="B30735" s="5"/>
      <c r="C30735" s="5" t="str">
        <f>IFERROR(__xludf.DUMMYFUNCTION("""COMPUTED_VALUE"""),"")</f>
        <v/>
      </c>
      <c r="D30735" s="5">
        <v>0.0</v>
      </c>
    </row>
    <row r="30736" ht="14.25" customHeight="1">
      <c r="A30736" s="5"/>
      <c r="B30736" s="5"/>
      <c r="C30736" s="5" t="str">
        <f>IFERROR(__xludf.DUMMYFUNCTION("""COMPUTED_VALUE"""),"")</f>
        <v/>
      </c>
      <c r="D30736" s="5">
        <v>0.0</v>
      </c>
    </row>
    <row r="30737" ht="14.25" customHeight="1">
      <c r="A30737" s="5"/>
      <c r="B30737" s="5"/>
      <c r="C30737" s="5" t="str">
        <f>IFERROR(__xludf.DUMMYFUNCTION("""COMPUTED_VALUE"""),"")</f>
        <v/>
      </c>
      <c r="D30737" s="5">
        <v>0.0</v>
      </c>
    </row>
    <row r="30738" ht="14.25" customHeight="1">
      <c r="A30738" s="5"/>
      <c r="B30738" s="5"/>
      <c r="C30738" s="5" t="str">
        <f>IFERROR(__xludf.DUMMYFUNCTION("""COMPUTED_VALUE"""),"")</f>
        <v/>
      </c>
      <c r="D30738" s="5">
        <v>0.0</v>
      </c>
    </row>
    <row r="30739" ht="14.25" customHeight="1">
      <c r="A30739" s="5"/>
      <c r="B30739" s="5"/>
      <c r="C30739" s="5" t="str">
        <f>IFERROR(__xludf.DUMMYFUNCTION("""COMPUTED_VALUE"""),"")</f>
        <v/>
      </c>
      <c r="D30739" s="5">
        <v>0.0</v>
      </c>
    </row>
    <row r="30740" ht="14.25" customHeight="1">
      <c r="A30740" s="5"/>
      <c r="B30740" s="5"/>
      <c r="C30740" s="5" t="str">
        <f>IFERROR(__xludf.DUMMYFUNCTION("""COMPUTED_VALUE"""),"")</f>
        <v/>
      </c>
      <c r="D30740" s="5">
        <v>0.0</v>
      </c>
    </row>
    <row r="30741" ht="14.25" customHeight="1">
      <c r="A30741" s="5"/>
      <c r="B30741" s="5"/>
      <c r="C30741" s="5" t="str">
        <f>IFERROR(__xludf.DUMMYFUNCTION("""COMPUTED_VALUE"""),"")</f>
        <v/>
      </c>
      <c r="D30741" s="5">
        <v>0.0</v>
      </c>
    </row>
    <row r="30742" ht="14.25" customHeight="1">
      <c r="A30742" s="5"/>
      <c r="B30742" s="5"/>
      <c r="C30742" s="5" t="str">
        <f>IFERROR(__xludf.DUMMYFUNCTION("""COMPUTED_VALUE"""),"")</f>
        <v/>
      </c>
      <c r="D30742" s="5">
        <v>0.0</v>
      </c>
    </row>
    <row r="30743" ht="14.25" customHeight="1">
      <c r="A30743" s="5"/>
      <c r="B30743" s="5"/>
      <c r="C30743" s="5" t="str">
        <f>IFERROR(__xludf.DUMMYFUNCTION("""COMPUTED_VALUE"""),"")</f>
        <v/>
      </c>
      <c r="D30743" s="5">
        <v>0.0</v>
      </c>
    </row>
    <row r="30744" ht="14.25" customHeight="1">
      <c r="A30744" s="5"/>
      <c r="B30744" s="5"/>
      <c r="C30744" s="5" t="str">
        <f>IFERROR(__xludf.DUMMYFUNCTION("""COMPUTED_VALUE"""),"")</f>
        <v/>
      </c>
      <c r="D30744" s="5">
        <v>0.0</v>
      </c>
    </row>
    <row r="30745" ht="14.25" customHeight="1">
      <c r="A30745" s="5"/>
      <c r="B30745" s="5"/>
      <c r="C30745" s="5" t="str">
        <f>IFERROR(__xludf.DUMMYFUNCTION("""COMPUTED_VALUE"""),"")</f>
        <v/>
      </c>
      <c r="D30745" s="5">
        <v>0.0</v>
      </c>
    </row>
    <row r="30746" ht="14.25" customHeight="1">
      <c r="A30746" s="5"/>
      <c r="B30746" s="5"/>
      <c r="C30746" s="5" t="str">
        <f>IFERROR(__xludf.DUMMYFUNCTION("""COMPUTED_VALUE"""),"")</f>
        <v/>
      </c>
      <c r="D30746" s="5">
        <v>0.0</v>
      </c>
    </row>
    <row r="30747" ht="14.25" customHeight="1">
      <c r="A30747" s="5"/>
      <c r="B30747" s="5"/>
      <c r="C30747" s="5" t="str">
        <f>IFERROR(__xludf.DUMMYFUNCTION("""COMPUTED_VALUE"""),"")</f>
        <v/>
      </c>
      <c r="D30747" s="5">
        <v>0.0</v>
      </c>
    </row>
    <row r="30748" ht="14.25" customHeight="1">
      <c r="A30748" s="5"/>
      <c r="B30748" s="5"/>
      <c r="C30748" s="5" t="str">
        <f>IFERROR(__xludf.DUMMYFUNCTION("""COMPUTED_VALUE"""),"")</f>
        <v/>
      </c>
      <c r="D30748" s="5">
        <v>0.0</v>
      </c>
    </row>
    <row r="30749" ht="14.25" customHeight="1">
      <c r="A30749" s="5"/>
      <c r="B30749" s="5"/>
      <c r="C30749" s="5" t="str">
        <f>IFERROR(__xludf.DUMMYFUNCTION("""COMPUTED_VALUE"""),"")</f>
        <v/>
      </c>
      <c r="D30749" s="5">
        <v>0.0</v>
      </c>
    </row>
    <row r="30750" ht="14.25" customHeight="1">
      <c r="A30750" s="5"/>
      <c r="B30750" s="5"/>
      <c r="C30750" s="5" t="str">
        <f>IFERROR(__xludf.DUMMYFUNCTION("""COMPUTED_VALUE"""),"")</f>
        <v/>
      </c>
      <c r="D30750" s="5">
        <v>0.0</v>
      </c>
    </row>
    <row r="30751" ht="14.25" customHeight="1">
      <c r="A30751" s="5"/>
      <c r="B30751" s="5"/>
      <c r="C30751" s="5" t="str">
        <f>IFERROR(__xludf.DUMMYFUNCTION("""COMPUTED_VALUE"""),"")</f>
        <v/>
      </c>
      <c r="D30751" s="5">
        <v>0.0</v>
      </c>
    </row>
    <row r="30752" ht="14.25" customHeight="1">
      <c r="A30752" s="5"/>
      <c r="B30752" s="5"/>
      <c r="C30752" s="5" t="str">
        <f>IFERROR(__xludf.DUMMYFUNCTION("""COMPUTED_VALUE"""),"")</f>
        <v/>
      </c>
      <c r="D30752" s="5">
        <v>0.0</v>
      </c>
    </row>
    <row r="30753" ht="14.25" customHeight="1">
      <c r="A30753" s="5"/>
      <c r="B30753" s="5"/>
      <c r="C30753" s="5" t="str">
        <f>IFERROR(__xludf.DUMMYFUNCTION("""COMPUTED_VALUE"""),"")</f>
        <v/>
      </c>
      <c r="D30753" s="5">
        <v>0.0</v>
      </c>
    </row>
    <row r="30754" ht="14.25" customHeight="1">
      <c r="A30754" s="5"/>
      <c r="B30754" s="5"/>
      <c r="C30754" s="5" t="str">
        <f>IFERROR(__xludf.DUMMYFUNCTION("""COMPUTED_VALUE"""),"")</f>
        <v/>
      </c>
      <c r="D30754" s="5">
        <v>0.0</v>
      </c>
    </row>
    <row r="30755" ht="14.25" customHeight="1">
      <c r="A30755" s="5"/>
      <c r="B30755" s="5"/>
      <c r="C30755" s="5" t="str">
        <f>IFERROR(__xludf.DUMMYFUNCTION("""COMPUTED_VALUE"""),"")</f>
        <v/>
      </c>
      <c r="D30755" s="5">
        <v>0.0</v>
      </c>
    </row>
    <row r="30756" ht="14.25" customHeight="1">
      <c r="A30756" s="5"/>
      <c r="B30756" s="5"/>
      <c r="C30756" s="5" t="str">
        <f>IFERROR(__xludf.DUMMYFUNCTION("""COMPUTED_VALUE"""),"")</f>
        <v/>
      </c>
      <c r="D30756" s="5">
        <v>0.0</v>
      </c>
    </row>
    <row r="30757" ht="14.25" customHeight="1">
      <c r="A30757" s="5"/>
      <c r="B30757" s="5"/>
      <c r="C30757" s="5" t="str">
        <f>IFERROR(__xludf.DUMMYFUNCTION("""COMPUTED_VALUE"""),"")</f>
        <v/>
      </c>
      <c r="D30757" s="5">
        <v>0.0</v>
      </c>
    </row>
    <row r="30758" ht="14.25" customHeight="1">
      <c r="A30758" s="5"/>
      <c r="B30758" s="5"/>
      <c r="C30758" s="5" t="str">
        <f>IFERROR(__xludf.DUMMYFUNCTION("""COMPUTED_VALUE"""),"")</f>
        <v/>
      </c>
      <c r="D30758" s="5">
        <v>0.0</v>
      </c>
    </row>
    <row r="30759" ht="14.25" customHeight="1">
      <c r="A30759" s="5"/>
      <c r="B30759" s="5"/>
      <c r="C30759" s="5" t="str">
        <f>IFERROR(__xludf.DUMMYFUNCTION("""COMPUTED_VALUE"""),"")</f>
        <v/>
      </c>
      <c r="D30759" s="5">
        <v>0.0</v>
      </c>
    </row>
    <row r="30760" ht="14.25" customHeight="1">
      <c r="A30760" s="5"/>
      <c r="B30760" s="5"/>
      <c r="C30760" s="5" t="str">
        <f>IFERROR(__xludf.DUMMYFUNCTION("""COMPUTED_VALUE"""),"")</f>
        <v/>
      </c>
      <c r="D30760" s="5">
        <v>0.0</v>
      </c>
    </row>
    <row r="30761" ht="14.25" customHeight="1">
      <c r="A30761" s="5"/>
      <c r="B30761" s="5"/>
      <c r="C30761" s="5" t="str">
        <f>IFERROR(__xludf.DUMMYFUNCTION("""COMPUTED_VALUE"""),"")</f>
        <v/>
      </c>
      <c r="D30761" s="5">
        <v>0.0</v>
      </c>
    </row>
    <row r="30762" ht="14.25" customHeight="1">
      <c r="A30762" s="5"/>
      <c r="B30762" s="5"/>
      <c r="C30762" s="5" t="str">
        <f>IFERROR(__xludf.DUMMYFUNCTION("""COMPUTED_VALUE"""),"")</f>
        <v/>
      </c>
      <c r="D30762" s="5">
        <v>0.0</v>
      </c>
    </row>
    <row r="30763" ht="14.25" customHeight="1">
      <c r="A30763" s="5"/>
      <c r="B30763" s="5"/>
      <c r="C30763" s="5" t="str">
        <f>IFERROR(__xludf.DUMMYFUNCTION("""COMPUTED_VALUE"""),"")</f>
        <v/>
      </c>
      <c r="D30763" s="5">
        <v>0.0</v>
      </c>
    </row>
    <row r="30764" ht="14.25" customHeight="1">
      <c r="A30764" s="5"/>
      <c r="B30764" s="5"/>
      <c r="C30764" s="5" t="str">
        <f>IFERROR(__xludf.DUMMYFUNCTION("""COMPUTED_VALUE"""),"")</f>
        <v/>
      </c>
      <c r="D30764" s="5">
        <v>0.0</v>
      </c>
    </row>
    <row r="30765" ht="14.25" customHeight="1">
      <c r="A30765" s="5"/>
      <c r="B30765" s="5"/>
      <c r="C30765" s="5" t="str">
        <f>IFERROR(__xludf.DUMMYFUNCTION("""COMPUTED_VALUE"""),"")</f>
        <v/>
      </c>
      <c r="D30765" s="5">
        <v>0.0</v>
      </c>
    </row>
    <row r="30766" ht="14.25" customHeight="1">
      <c r="A30766" s="5"/>
      <c r="B30766" s="5"/>
      <c r="C30766" s="5" t="str">
        <f>IFERROR(__xludf.DUMMYFUNCTION("""COMPUTED_VALUE"""),"")</f>
        <v/>
      </c>
      <c r="D30766" s="5">
        <v>0.0</v>
      </c>
    </row>
    <row r="30767" ht="14.25" customHeight="1">
      <c r="A30767" s="5"/>
      <c r="B30767" s="5"/>
      <c r="C30767" s="5" t="str">
        <f>IFERROR(__xludf.DUMMYFUNCTION("""COMPUTED_VALUE"""),"")</f>
        <v/>
      </c>
      <c r="D30767" s="5">
        <v>0.0</v>
      </c>
    </row>
    <row r="30768" ht="14.25" customHeight="1">
      <c r="A30768" s="5"/>
      <c r="B30768" s="5"/>
      <c r="C30768" s="5" t="str">
        <f>IFERROR(__xludf.DUMMYFUNCTION("""COMPUTED_VALUE"""),"")</f>
        <v/>
      </c>
      <c r="D30768" s="5">
        <v>0.0</v>
      </c>
    </row>
    <row r="30769" ht="14.25" customHeight="1">
      <c r="A30769" s="5"/>
      <c r="B30769" s="5"/>
      <c r="C30769" s="5" t="str">
        <f>IFERROR(__xludf.DUMMYFUNCTION("""COMPUTED_VALUE"""),"")</f>
        <v/>
      </c>
      <c r="D30769" s="5">
        <v>0.0</v>
      </c>
    </row>
    <row r="30770" ht="14.25" customHeight="1">
      <c r="A30770" s="5"/>
      <c r="B30770" s="5"/>
      <c r="C30770" s="5" t="str">
        <f>IFERROR(__xludf.DUMMYFUNCTION("""COMPUTED_VALUE"""),"")</f>
        <v/>
      </c>
      <c r="D30770" s="5">
        <v>0.0</v>
      </c>
    </row>
    <row r="30771" ht="14.25" customHeight="1">
      <c r="A30771" s="5"/>
      <c r="B30771" s="5"/>
      <c r="C30771" s="5" t="str">
        <f>IFERROR(__xludf.DUMMYFUNCTION("""COMPUTED_VALUE"""),"")</f>
        <v/>
      </c>
      <c r="D30771" s="5">
        <v>0.0</v>
      </c>
    </row>
    <row r="30772" ht="14.25" customHeight="1">
      <c r="A30772" s="5"/>
      <c r="B30772" s="5"/>
      <c r="C30772" s="5" t="str">
        <f>IFERROR(__xludf.DUMMYFUNCTION("""COMPUTED_VALUE"""),"")</f>
        <v/>
      </c>
      <c r="D30772" s="5">
        <v>0.0</v>
      </c>
    </row>
    <row r="30773" ht="14.25" customHeight="1">
      <c r="A30773" s="5"/>
      <c r="B30773" s="5"/>
      <c r="C30773" s="5" t="str">
        <f>IFERROR(__xludf.DUMMYFUNCTION("""COMPUTED_VALUE"""),"")</f>
        <v/>
      </c>
      <c r="D30773" s="5">
        <v>0.0</v>
      </c>
    </row>
    <row r="30774" ht="14.25" customHeight="1">
      <c r="A30774" s="5"/>
      <c r="B30774" s="5"/>
      <c r="C30774" s="5" t="str">
        <f>IFERROR(__xludf.DUMMYFUNCTION("""COMPUTED_VALUE"""),"")</f>
        <v/>
      </c>
      <c r="D30774" s="5">
        <v>0.0</v>
      </c>
    </row>
    <row r="30775" ht="14.25" customHeight="1">
      <c r="A30775" s="5"/>
      <c r="B30775" s="5"/>
      <c r="C30775" s="5" t="str">
        <f>IFERROR(__xludf.DUMMYFUNCTION("""COMPUTED_VALUE"""),"")</f>
        <v/>
      </c>
      <c r="D30775" s="5">
        <v>0.0</v>
      </c>
    </row>
    <row r="30776" ht="14.25" customHeight="1">
      <c r="A30776" s="5"/>
      <c r="B30776" s="5"/>
      <c r="C30776" s="5" t="str">
        <f>IFERROR(__xludf.DUMMYFUNCTION("""COMPUTED_VALUE"""),"")</f>
        <v/>
      </c>
      <c r="D30776" s="5">
        <v>0.0</v>
      </c>
    </row>
    <row r="30777" ht="14.25" customHeight="1">
      <c r="A30777" s="5"/>
      <c r="B30777" s="5"/>
      <c r="C30777" s="5" t="str">
        <f>IFERROR(__xludf.DUMMYFUNCTION("""COMPUTED_VALUE"""),"")</f>
        <v/>
      </c>
      <c r="D30777" s="5">
        <v>0.0</v>
      </c>
    </row>
    <row r="30778" ht="14.25" customHeight="1">
      <c r="A30778" s="5"/>
      <c r="B30778" s="5"/>
      <c r="C30778" s="5" t="str">
        <f>IFERROR(__xludf.DUMMYFUNCTION("""COMPUTED_VALUE"""),"")</f>
        <v/>
      </c>
      <c r="D30778" s="5">
        <v>0.0</v>
      </c>
    </row>
    <row r="30779" ht="14.25" customHeight="1">
      <c r="A30779" s="5"/>
      <c r="B30779" s="5"/>
      <c r="C30779" s="5" t="str">
        <f>IFERROR(__xludf.DUMMYFUNCTION("""COMPUTED_VALUE"""),"")</f>
        <v/>
      </c>
      <c r="D30779" s="5">
        <v>0.0</v>
      </c>
    </row>
    <row r="30780" ht="14.25" customHeight="1">
      <c r="A30780" s="5"/>
      <c r="B30780" s="5"/>
      <c r="C30780" s="5" t="str">
        <f>IFERROR(__xludf.DUMMYFUNCTION("""COMPUTED_VALUE"""),"")</f>
        <v/>
      </c>
      <c r="D30780" s="5">
        <v>0.0</v>
      </c>
    </row>
    <row r="30781" ht="14.25" customHeight="1">
      <c r="A30781" s="5"/>
      <c r="B30781" s="5"/>
      <c r="C30781" s="5" t="str">
        <f>IFERROR(__xludf.DUMMYFUNCTION("""COMPUTED_VALUE"""),"")</f>
        <v/>
      </c>
      <c r="D30781" s="5">
        <v>0.0</v>
      </c>
    </row>
    <row r="30782" ht="14.25" customHeight="1">
      <c r="A30782" s="5"/>
      <c r="B30782" s="5"/>
      <c r="C30782" s="5" t="str">
        <f>IFERROR(__xludf.DUMMYFUNCTION("""COMPUTED_VALUE"""),"")</f>
        <v/>
      </c>
      <c r="D30782" s="5">
        <v>0.0</v>
      </c>
    </row>
    <row r="30783" ht="14.25" customHeight="1">
      <c r="A30783" s="5"/>
      <c r="B30783" s="5"/>
      <c r="C30783" s="5" t="str">
        <f>IFERROR(__xludf.DUMMYFUNCTION("""COMPUTED_VALUE"""),"")</f>
        <v/>
      </c>
      <c r="D30783" s="5">
        <v>0.0</v>
      </c>
    </row>
    <row r="30784" ht="14.25" customHeight="1">
      <c r="A30784" s="5"/>
      <c r="B30784" s="5"/>
      <c r="C30784" s="5" t="str">
        <f>IFERROR(__xludf.DUMMYFUNCTION("""COMPUTED_VALUE"""),"")</f>
        <v/>
      </c>
      <c r="D30784" s="5">
        <v>0.0</v>
      </c>
    </row>
    <row r="30785" ht="14.25" customHeight="1">
      <c r="A30785" s="5"/>
      <c r="B30785" s="5"/>
      <c r="C30785" s="5" t="str">
        <f>IFERROR(__xludf.DUMMYFUNCTION("""COMPUTED_VALUE"""),"")</f>
        <v/>
      </c>
      <c r="D30785" s="5">
        <v>0.0</v>
      </c>
    </row>
    <row r="30786" ht="14.25" customHeight="1">
      <c r="A30786" s="5"/>
      <c r="B30786" s="5"/>
      <c r="C30786" s="5" t="str">
        <f>IFERROR(__xludf.DUMMYFUNCTION("""COMPUTED_VALUE"""),"")</f>
        <v/>
      </c>
      <c r="D30786" s="5">
        <v>0.0</v>
      </c>
    </row>
    <row r="30787" ht="14.25" customHeight="1">
      <c r="A30787" s="5"/>
      <c r="B30787" s="5"/>
      <c r="C30787" s="5" t="str">
        <f>IFERROR(__xludf.DUMMYFUNCTION("""COMPUTED_VALUE"""),"")</f>
        <v/>
      </c>
      <c r="D30787" s="5">
        <v>0.0</v>
      </c>
    </row>
    <row r="30788" ht="14.25" customHeight="1">
      <c r="A30788" s="5"/>
      <c r="B30788" s="5"/>
      <c r="C30788" s="5" t="str">
        <f>IFERROR(__xludf.DUMMYFUNCTION("""COMPUTED_VALUE"""),"")</f>
        <v/>
      </c>
      <c r="D30788" s="5">
        <v>0.0</v>
      </c>
    </row>
    <row r="30789" ht="14.25" customHeight="1">
      <c r="A30789" s="5"/>
      <c r="B30789" s="5"/>
      <c r="C30789" s="5" t="str">
        <f>IFERROR(__xludf.DUMMYFUNCTION("""COMPUTED_VALUE"""),"")</f>
        <v/>
      </c>
      <c r="D30789" s="5">
        <v>0.0</v>
      </c>
    </row>
    <row r="30790" ht="14.25" customHeight="1">
      <c r="A30790" s="5"/>
      <c r="B30790" s="5"/>
      <c r="C30790" s="5" t="str">
        <f>IFERROR(__xludf.DUMMYFUNCTION("""COMPUTED_VALUE"""),"")</f>
        <v/>
      </c>
      <c r="D30790" s="5">
        <v>0.0</v>
      </c>
    </row>
    <row r="30791" ht="14.25" customHeight="1">
      <c r="A30791" s="5"/>
      <c r="B30791" s="5"/>
      <c r="C30791" s="5" t="str">
        <f>IFERROR(__xludf.DUMMYFUNCTION("""COMPUTED_VALUE"""),"")</f>
        <v/>
      </c>
      <c r="D30791" s="5">
        <v>0.0</v>
      </c>
    </row>
    <row r="30792" ht="14.25" customHeight="1">
      <c r="A30792" s="5"/>
      <c r="B30792" s="5"/>
      <c r="C30792" s="5" t="str">
        <f>IFERROR(__xludf.DUMMYFUNCTION("""COMPUTED_VALUE"""),"")</f>
        <v/>
      </c>
      <c r="D30792" s="5">
        <v>0.0</v>
      </c>
    </row>
    <row r="30793" ht="14.25" customHeight="1">
      <c r="A30793" s="5"/>
      <c r="B30793" s="5"/>
      <c r="C30793" s="5" t="str">
        <f>IFERROR(__xludf.DUMMYFUNCTION("""COMPUTED_VALUE"""),"")</f>
        <v/>
      </c>
      <c r="D30793" s="5">
        <v>0.0</v>
      </c>
    </row>
    <row r="30794" ht="14.25" customHeight="1">
      <c r="A30794" s="5"/>
      <c r="B30794" s="5"/>
      <c r="C30794" s="5" t="str">
        <f>IFERROR(__xludf.DUMMYFUNCTION("""COMPUTED_VALUE"""),"")</f>
        <v/>
      </c>
      <c r="D30794" s="5">
        <v>0.0</v>
      </c>
    </row>
    <row r="30795" ht="14.25" customHeight="1">
      <c r="A30795" s="5"/>
      <c r="B30795" s="5"/>
      <c r="C30795" s="5" t="str">
        <f>IFERROR(__xludf.DUMMYFUNCTION("""COMPUTED_VALUE"""),"")</f>
        <v/>
      </c>
      <c r="D30795" s="5">
        <v>0.0</v>
      </c>
    </row>
    <row r="30796" ht="14.25" customHeight="1">
      <c r="A30796" s="5"/>
      <c r="B30796" s="5"/>
      <c r="C30796" s="5" t="str">
        <f>IFERROR(__xludf.DUMMYFUNCTION("""COMPUTED_VALUE"""),"")</f>
        <v/>
      </c>
      <c r="D30796" s="5">
        <v>0.0</v>
      </c>
    </row>
    <row r="30797" ht="14.25" customHeight="1">
      <c r="A30797" s="5"/>
      <c r="B30797" s="5"/>
      <c r="C30797" s="5" t="str">
        <f>IFERROR(__xludf.DUMMYFUNCTION("""COMPUTED_VALUE"""),"")</f>
        <v/>
      </c>
      <c r="D30797" s="5">
        <v>0.0</v>
      </c>
    </row>
    <row r="30798" ht="14.25" customHeight="1">
      <c r="A30798" s="5"/>
      <c r="B30798" s="5"/>
      <c r="C30798" s="5" t="str">
        <f>IFERROR(__xludf.DUMMYFUNCTION("""COMPUTED_VALUE"""),"")</f>
        <v/>
      </c>
      <c r="D30798" s="5">
        <v>0.0</v>
      </c>
    </row>
    <row r="30799" ht="14.25" customHeight="1">
      <c r="A30799" s="5"/>
      <c r="B30799" s="5"/>
      <c r="C30799" s="5" t="str">
        <f>IFERROR(__xludf.DUMMYFUNCTION("""COMPUTED_VALUE"""),"")</f>
        <v/>
      </c>
      <c r="D30799" s="5">
        <v>0.0</v>
      </c>
    </row>
    <row r="30800" ht="14.25" customHeight="1">
      <c r="A30800" s="5"/>
      <c r="B30800" s="5"/>
      <c r="C30800" s="5" t="str">
        <f>IFERROR(__xludf.DUMMYFUNCTION("""COMPUTED_VALUE"""),"")</f>
        <v/>
      </c>
      <c r="D30800" s="5">
        <v>0.0</v>
      </c>
    </row>
    <row r="30801" ht="14.25" customHeight="1">
      <c r="A30801" s="5"/>
      <c r="B30801" s="5"/>
      <c r="C30801" s="5" t="str">
        <f>IFERROR(__xludf.DUMMYFUNCTION("""COMPUTED_VALUE"""),"")</f>
        <v/>
      </c>
      <c r="D30801" s="5">
        <v>0.0</v>
      </c>
    </row>
    <row r="30802" ht="14.25" customHeight="1">
      <c r="A30802" s="5"/>
      <c r="B30802" s="5"/>
      <c r="C30802" s="5" t="str">
        <f>IFERROR(__xludf.DUMMYFUNCTION("""COMPUTED_VALUE"""),"")</f>
        <v/>
      </c>
      <c r="D30802" s="5">
        <v>0.0</v>
      </c>
    </row>
    <row r="30803" ht="14.25" customHeight="1">
      <c r="A30803" s="5"/>
      <c r="B30803" s="5"/>
      <c r="C30803" s="5" t="str">
        <f>IFERROR(__xludf.DUMMYFUNCTION("""COMPUTED_VALUE"""),"")</f>
        <v/>
      </c>
      <c r="D30803" s="5">
        <v>0.0</v>
      </c>
    </row>
    <row r="30804" ht="14.25" customHeight="1">
      <c r="A30804" s="5"/>
      <c r="B30804" s="5"/>
      <c r="C30804" s="5" t="str">
        <f>IFERROR(__xludf.DUMMYFUNCTION("""COMPUTED_VALUE"""),"")</f>
        <v/>
      </c>
      <c r="D30804" s="5">
        <v>0.0</v>
      </c>
    </row>
    <row r="30805" ht="14.25" customHeight="1">
      <c r="A30805" s="5"/>
      <c r="B30805" s="5"/>
      <c r="C30805" s="5" t="str">
        <f>IFERROR(__xludf.DUMMYFUNCTION("""COMPUTED_VALUE"""),"")</f>
        <v/>
      </c>
      <c r="D30805" s="5">
        <v>0.0</v>
      </c>
    </row>
    <row r="30806" ht="14.25" customHeight="1">
      <c r="A30806" s="5"/>
      <c r="B30806" s="5"/>
      <c r="C30806" s="5" t="str">
        <f>IFERROR(__xludf.DUMMYFUNCTION("""COMPUTED_VALUE"""),"")</f>
        <v/>
      </c>
      <c r="D30806" s="5">
        <v>0.0</v>
      </c>
    </row>
    <row r="30807" ht="14.25" customHeight="1">
      <c r="A30807" s="5"/>
      <c r="B30807" s="5"/>
      <c r="C30807" s="5" t="str">
        <f>IFERROR(__xludf.DUMMYFUNCTION("""COMPUTED_VALUE"""),"")</f>
        <v/>
      </c>
      <c r="D30807" s="5">
        <v>0.0</v>
      </c>
    </row>
    <row r="30808" ht="14.25" customHeight="1">
      <c r="A30808" s="5"/>
      <c r="B30808" s="5"/>
      <c r="C30808" s="5" t="str">
        <f>IFERROR(__xludf.DUMMYFUNCTION("""COMPUTED_VALUE"""),"")</f>
        <v/>
      </c>
      <c r="D30808" s="5">
        <v>0.0</v>
      </c>
    </row>
    <row r="30809" ht="14.25" customHeight="1">
      <c r="A30809" s="5"/>
      <c r="B30809" s="5"/>
      <c r="C30809" s="5" t="str">
        <f>IFERROR(__xludf.DUMMYFUNCTION("""COMPUTED_VALUE"""),"")</f>
        <v/>
      </c>
      <c r="D30809" s="5">
        <v>0.0</v>
      </c>
    </row>
    <row r="30810" ht="14.25" customHeight="1">
      <c r="A30810" s="5"/>
      <c r="B30810" s="5"/>
      <c r="C30810" s="5" t="str">
        <f>IFERROR(__xludf.DUMMYFUNCTION("""COMPUTED_VALUE"""),"")</f>
        <v/>
      </c>
      <c r="D30810" s="5">
        <v>0.0</v>
      </c>
    </row>
    <row r="30811" ht="14.25" customHeight="1">
      <c r="A30811" s="5"/>
      <c r="B30811" s="5"/>
      <c r="C30811" s="5" t="str">
        <f>IFERROR(__xludf.DUMMYFUNCTION("""COMPUTED_VALUE"""),"")</f>
        <v/>
      </c>
      <c r="D30811" s="5">
        <v>0.0</v>
      </c>
    </row>
    <row r="30812" ht="14.25" customHeight="1">
      <c r="A30812" s="5"/>
      <c r="B30812" s="5"/>
      <c r="C30812" s="5" t="str">
        <f>IFERROR(__xludf.DUMMYFUNCTION("""COMPUTED_VALUE"""),"")</f>
        <v/>
      </c>
      <c r="D30812" s="5">
        <v>0.0</v>
      </c>
    </row>
    <row r="30813" ht="14.25" customHeight="1">
      <c r="A30813" s="5"/>
      <c r="B30813" s="5"/>
      <c r="C30813" s="5" t="str">
        <f>IFERROR(__xludf.DUMMYFUNCTION("""COMPUTED_VALUE"""),"")</f>
        <v/>
      </c>
      <c r="D30813" s="5">
        <v>0.0</v>
      </c>
    </row>
    <row r="30814" ht="14.25" customHeight="1">
      <c r="A30814" s="5"/>
      <c r="B30814" s="5"/>
      <c r="C30814" s="5" t="str">
        <f>IFERROR(__xludf.DUMMYFUNCTION("""COMPUTED_VALUE"""),"")</f>
        <v/>
      </c>
      <c r="D30814" s="5">
        <v>0.0</v>
      </c>
    </row>
    <row r="30815" ht="14.25" customHeight="1">
      <c r="A30815" s="5"/>
      <c r="B30815" s="5"/>
      <c r="C30815" s="5" t="str">
        <f>IFERROR(__xludf.DUMMYFUNCTION("""COMPUTED_VALUE"""),"")</f>
        <v/>
      </c>
      <c r="D30815" s="5">
        <v>0.0</v>
      </c>
    </row>
    <row r="30816" ht="14.25" customHeight="1">
      <c r="A30816" s="5"/>
      <c r="B30816" s="5"/>
      <c r="C30816" s="5" t="str">
        <f>IFERROR(__xludf.DUMMYFUNCTION("""COMPUTED_VALUE"""),"")</f>
        <v/>
      </c>
      <c r="D30816" s="5">
        <v>0.0</v>
      </c>
    </row>
    <row r="30817" ht="14.25" customHeight="1">
      <c r="A30817" s="5"/>
      <c r="B30817" s="5"/>
      <c r="C30817" s="5" t="str">
        <f>IFERROR(__xludf.DUMMYFUNCTION("""COMPUTED_VALUE"""),"")</f>
        <v/>
      </c>
      <c r="D30817" s="5">
        <v>0.0</v>
      </c>
    </row>
    <row r="30818" ht="14.25" customHeight="1">
      <c r="A30818" s="5"/>
      <c r="B30818" s="5"/>
      <c r="C30818" s="5" t="str">
        <f>IFERROR(__xludf.DUMMYFUNCTION("""COMPUTED_VALUE"""),"")</f>
        <v/>
      </c>
      <c r="D30818" s="5">
        <v>0.0</v>
      </c>
    </row>
    <row r="30819" ht="14.25" customHeight="1">
      <c r="A30819" s="5"/>
      <c r="B30819" s="5"/>
      <c r="C30819" s="5" t="str">
        <f>IFERROR(__xludf.DUMMYFUNCTION("""COMPUTED_VALUE"""),"")</f>
        <v/>
      </c>
      <c r="D30819" s="5">
        <v>0.0</v>
      </c>
    </row>
    <row r="30820" ht="14.25" customHeight="1">
      <c r="A30820" s="5"/>
      <c r="B30820" s="5"/>
      <c r="C30820" s="5" t="str">
        <f>IFERROR(__xludf.DUMMYFUNCTION("""COMPUTED_VALUE"""),"")</f>
        <v/>
      </c>
      <c r="D30820" s="5">
        <v>0.0</v>
      </c>
    </row>
    <row r="30821" ht="14.25" customHeight="1">
      <c r="A30821" s="5"/>
      <c r="B30821" s="5"/>
      <c r="C30821" s="5" t="str">
        <f>IFERROR(__xludf.DUMMYFUNCTION("""COMPUTED_VALUE"""),"")</f>
        <v/>
      </c>
      <c r="D30821" s="5">
        <v>0.0</v>
      </c>
    </row>
    <row r="30822" ht="14.25" customHeight="1">
      <c r="A30822" s="5"/>
      <c r="B30822" s="5"/>
      <c r="C30822" s="5" t="str">
        <f>IFERROR(__xludf.DUMMYFUNCTION("""COMPUTED_VALUE"""),"")</f>
        <v/>
      </c>
      <c r="D30822" s="5">
        <v>0.0</v>
      </c>
    </row>
    <row r="30823" ht="14.25" customHeight="1">
      <c r="A30823" s="5"/>
      <c r="B30823" s="5"/>
      <c r="C30823" s="5" t="str">
        <f>IFERROR(__xludf.DUMMYFUNCTION("""COMPUTED_VALUE"""),"")</f>
        <v/>
      </c>
      <c r="D30823" s="5">
        <v>0.0</v>
      </c>
    </row>
    <row r="30824" ht="14.25" customHeight="1">
      <c r="A30824" s="5"/>
      <c r="B30824" s="5"/>
      <c r="C30824" s="5" t="str">
        <f>IFERROR(__xludf.DUMMYFUNCTION("""COMPUTED_VALUE"""),"")</f>
        <v/>
      </c>
      <c r="D30824" s="5">
        <v>0.0</v>
      </c>
    </row>
    <row r="30825" ht="14.25" customHeight="1">
      <c r="A30825" s="5"/>
      <c r="B30825" s="5"/>
      <c r="C30825" s="5" t="str">
        <f>IFERROR(__xludf.DUMMYFUNCTION("""COMPUTED_VALUE"""),"")</f>
        <v/>
      </c>
      <c r="D30825" s="5">
        <v>0.0</v>
      </c>
    </row>
    <row r="30826" ht="14.25" customHeight="1">
      <c r="A30826" s="5"/>
      <c r="B30826" s="5"/>
      <c r="C30826" s="5" t="str">
        <f>IFERROR(__xludf.DUMMYFUNCTION("""COMPUTED_VALUE"""),"")</f>
        <v/>
      </c>
      <c r="D30826" s="5">
        <v>0.0</v>
      </c>
    </row>
    <row r="30827" ht="14.25" customHeight="1">
      <c r="A30827" s="5"/>
      <c r="B30827" s="5"/>
      <c r="C30827" s="5" t="str">
        <f>IFERROR(__xludf.DUMMYFUNCTION("""COMPUTED_VALUE"""),"")</f>
        <v/>
      </c>
      <c r="D30827" s="5">
        <v>0.0</v>
      </c>
    </row>
    <row r="30828" ht="14.25" customHeight="1">
      <c r="A30828" s="5"/>
      <c r="B30828" s="5"/>
      <c r="C30828" s="5" t="str">
        <f>IFERROR(__xludf.DUMMYFUNCTION("""COMPUTED_VALUE"""),"")</f>
        <v/>
      </c>
      <c r="D30828" s="5">
        <v>0.0</v>
      </c>
    </row>
    <row r="30829" ht="14.25" customHeight="1">
      <c r="A30829" s="5"/>
      <c r="B30829" s="5"/>
      <c r="C30829" s="5" t="str">
        <f>IFERROR(__xludf.DUMMYFUNCTION("""COMPUTED_VALUE"""),"")</f>
        <v/>
      </c>
      <c r="D30829" s="5">
        <v>0.0</v>
      </c>
    </row>
    <row r="30830" ht="14.25" customHeight="1">
      <c r="A30830" s="5"/>
      <c r="B30830" s="5"/>
      <c r="C30830" s="5" t="str">
        <f>IFERROR(__xludf.DUMMYFUNCTION("""COMPUTED_VALUE"""),"")</f>
        <v/>
      </c>
      <c r="D30830" s="5">
        <v>0.0</v>
      </c>
    </row>
    <row r="30831" ht="14.25" customHeight="1">
      <c r="A30831" s="5"/>
      <c r="B30831" s="5"/>
      <c r="C30831" s="5" t="str">
        <f>IFERROR(__xludf.DUMMYFUNCTION("""COMPUTED_VALUE"""),"")</f>
        <v/>
      </c>
      <c r="D30831" s="5">
        <v>0.0</v>
      </c>
    </row>
    <row r="30832" ht="14.25" customHeight="1">
      <c r="A30832" s="5"/>
      <c r="B30832" s="5"/>
      <c r="C30832" s="5" t="str">
        <f>IFERROR(__xludf.DUMMYFUNCTION("""COMPUTED_VALUE"""),"")</f>
        <v/>
      </c>
      <c r="D30832" s="5">
        <v>0.0</v>
      </c>
    </row>
    <row r="30833" ht="14.25" customHeight="1">
      <c r="A30833" s="5"/>
      <c r="B30833" s="5"/>
      <c r="C30833" s="5" t="str">
        <f>IFERROR(__xludf.DUMMYFUNCTION("""COMPUTED_VALUE"""),"")</f>
        <v/>
      </c>
      <c r="D30833" s="5">
        <v>0.0</v>
      </c>
    </row>
    <row r="30834" ht="14.25" customHeight="1">
      <c r="A30834" s="5"/>
      <c r="B30834" s="5"/>
      <c r="C30834" s="5" t="str">
        <f>IFERROR(__xludf.DUMMYFUNCTION("""COMPUTED_VALUE"""),"")</f>
        <v/>
      </c>
      <c r="D30834" s="5">
        <v>0.0</v>
      </c>
    </row>
    <row r="30835" ht="14.25" customHeight="1">
      <c r="A30835" s="5"/>
      <c r="B30835" s="5"/>
      <c r="C30835" s="5" t="str">
        <f>IFERROR(__xludf.DUMMYFUNCTION("""COMPUTED_VALUE"""),"")</f>
        <v/>
      </c>
      <c r="D30835" s="5">
        <v>0.0</v>
      </c>
    </row>
    <row r="30836" ht="14.25" customHeight="1">
      <c r="A30836" s="5"/>
      <c r="B30836" s="5"/>
      <c r="C30836" s="5" t="str">
        <f>IFERROR(__xludf.DUMMYFUNCTION("""COMPUTED_VALUE"""),"")</f>
        <v/>
      </c>
      <c r="D30836" s="5">
        <v>0.0</v>
      </c>
    </row>
    <row r="30837" ht="14.25" customHeight="1">
      <c r="A30837" s="5"/>
      <c r="B30837" s="5"/>
      <c r="C30837" s="5" t="str">
        <f>IFERROR(__xludf.DUMMYFUNCTION("""COMPUTED_VALUE"""),"")</f>
        <v/>
      </c>
      <c r="D30837" s="5">
        <v>0.0</v>
      </c>
    </row>
    <row r="30838" ht="14.25" customHeight="1">
      <c r="A30838" s="5"/>
      <c r="B30838" s="5"/>
      <c r="C30838" s="5" t="str">
        <f>IFERROR(__xludf.DUMMYFUNCTION("""COMPUTED_VALUE"""),"")</f>
        <v/>
      </c>
      <c r="D30838" s="5">
        <v>0.0</v>
      </c>
    </row>
    <row r="30839" ht="14.25" customHeight="1">
      <c r="A30839" s="5"/>
      <c r="B30839" s="5"/>
      <c r="C30839" s="5" t="str">
        <f>IFERROR(__xludf.DUMMYFUNCTION("""COMPUTED_VALUE"""),"")</f>
        <v/>
      </c>
      <c r="D30839" s="5">
        <v>0.0</v>
      </c>
    </row>
    <row r="30840" ht="14.25" customHeight="1">
      <c r="A30840" s="5"/>
      <c r="B30840" s="5"/>
      <c r="C30840" s="5" t="str">
        <f>IFERROR(__xludf.DUMMYFUNCTION("""COMPUTED_VALUE"""),"")</f>
        <v/>
      </c>
      <c r="D30840" s="5">
        <v>0.0</v>
      </c>
    </row>
    <row r="30841" ht="14.25" customHeight="1">
      <c r="A30841" s="5"/>
      <c r="B30841" s="5"/>
      <c r="C30841" s="5" t="str">
        <f>IFERROR(__xludf.DUMMYFUNCTION("""COMPUTED_VALUE"""),"")</f>
        <v/>
      </c>
      <c r="D30841" s="5">
        <v>0.0</v>
      </c>
    </row>
    <row r="30842" ht="14.25" customHeight="1">
      <c r="A30842" s="5"/>
      <c r="B30842" s="5"/>
      <c r="C30842" s="5" t="str">
        <f>IFERROR(__xludf.DUMMYFUNCTION("""COMPUTED_VALUE"""),"")</f>
        <v/>
      </c>
      <c r="D30842" s="5">
        <v>0.0</v>
      </c>
    </row>
    <row r="30843" ht="14.25" customHeight="1">
      <c r="A30843" s="5"/>
      <c r="B30843" s="5"/>
      <c r="C30843" s="5" t="str">
        <f>IFERROR(__xludf.DUMMYFUNCTION("""COMPUTED_VALUE"""),"")</f>
        <v/>
      </c>
      <c r="D30843" s="5">
        <v>0.0</v>
      </c>
    </row>
    <row r="30844" ht="14.25" customHeight="1">
      <c r="A30844" s="5"/>
      <c r="B30844" s="5"/>
      <c r="C30844" s="5" t="str">
        <f>IFERROR(__xludf.DUMMYFUNCTION("""COMPUTED_VALUE"""),"")</f>
        <v/>
      </c>
      <c r="D30844" s="5">
        <v>0.0</v>
      </c>
    </row>
    <row r="30845" ht="14.25" customHeight="1">
      <c r="A30845" s="5"/>
      <c r="B30845" s="5"/>
      <c r="C30845" s="5" t="str">
        <f>IFERROR(__xludf.DUMMYFUNCTION("""COMPUTED_VALUE"""),"")</f>
        <v/>
      </c>
      <c r="D30845" s="5">
        <v>0.0</v>
      </c>
    </row>
    <row r="30846" ht="14.25" customHeight="1">
      <c r="A30846" s="5"/>
      <c r="B30846" s="5"/>
      <c r="C30846" s="5" t="str">
        <f>IFERROR(__xludf.DUMMYFUNCTION("""COMPUTED_VALUE"""),"")</f>
        <v/>
      </c>
      <c r="D30846" s="5">
        <v>0.0</v>
      </c>
    </row>
    <row r="30847" ht="14.25" customHeight="1">
      <c r="A30847" s="5"/>
      <c r="B30847" s="5"/>
      <c r="C30847" s="5" t="str">
        <f>IFERROR(__xludf.DUMMYFUNCTION("""COMPUTED_VALUE"""),"")</f>
        <v/>
      </c>
      <c r="D30847" s="5">
        <v>0.0</v>
      </c>
    </row>
    <row r="30848" ht="14.25" customHeight="1">
      <c r="A30848" s="5"/>
      <c r="B30848" s="5"/>
      <c r="C30848" s="5" t="str">
        <f>IFERROR(__xludf.DUMMYFUNCTION("""COMPUTED_VALUE"""),"")</f>
        <v/>
      </c>
      <c r="D30848" s="5">
        <v>0.0</v>
      </c>
    </row>
    <row r="30849" ht="14.25" customHeight="1">
      <c r="A30849" s="5"/>
      <c r="B30849" s="5"/>
      <c r="C30849" s="5" t="str">
        <f>IFERROR(__xludf.DUMMYFUNCTION("""COMPUTED_VALUE"""),"")</f>
        <v/>
      </c>
      <c r="D30849" s="5">
        <v>0.0</v>
      </c>
    </row>
    <row r="30850" ht="14.25" customHeight="1">
      <c r="A30850" s="5"/>
      <c r="B30850" s="5"/>
      <c r="C30850" s="5" t="str">
        <f>IFERROR(__xludf.DUMMYFUNCTION("""COMPUTED_VALUE"""),"")</f>
        <v/>
      </c>
      <c r="D30850" s="5">
        <v>0.0</v>
      </c>
    </row>
    <row r="30851" ht="14.25" customHeight="1">
      <c r="A30851" s="5"/>
      <c r="B30851" s="5"/>
      <c r="C30851" s="5" t="str">
        <f>IFERROR(__xludf.DUMMYFUNCTION("""COMPUTED_VALUE"""),"")</f>
        <v/>
      </c>
      <c r="D30851" s="5">
        <v>0.0</v>
      </c>
    </row>
    <row r="30852" ht="14.25" customHeight="1">
      <c r="A30852" s="5"/>
      <c r="B30852" s="5"/>
      <c r="C30852" s="5" t="str">
        <f>IFERROR(__xludf.DUMMYFUNCTION("""COMPUTED_VALUE"""),"")</f>
        <v/>
      </c>
      <c r="D30852" s="5">
        <v>0.0</v>
      </c>
    </row>
    <row r="30853" ht="14.25" customHeight="1">
      <c r="A30853" s="5"/>
      <c r="B30853" s="5"/>
      <c r="C30853" s="5" t="str">
        <f>IFERROR(__xludf.DUMMYFUNCTION("""COMPUTED_VALUE"""),"")</f>
        <v/>
      </c>
      <c r="D30853" s="5">
        <v>0.0</v>
      </c>
    </row>
    <row r="30854" ht="14.25" customHeight="1">
      <c r="A30854" s="5"/>
      <c r="B30854" s="5"/>
      <c r="C30854" s="5" t="str">
        <f>IFERROR(__xludf.DUMMYFUNCTION("""COMPUTED_VALUE"""),"")</f>
        <v/>
      </c>
      <c r="D30854" s="5">
        <v>0.0</v>
      </c>
    </row>
    <row r="30855" ht="14.25" customHeight="1">
      <c r="A30855" s="5"/>
      <c r="B30855" s="5"/>
      <c r="C30855" s="5" t="str">
        <f>IFERROR(__xludf.DUMMYFUNCTION("""COMPUTED_VALUE"""),"")</f>
        <v/>
      </c>
      <c r="D30855" s="5">
        <v>0.0</v>
      </c>
    </row>
    <row r="30856" ht="14.25" customHeight="1">
      <c r="A30856" s="5"/>
      <c r="B30856" s="5"/>
      <c r="C30856" s="5" t="str">
        <f>IFERROR(__xludf.DUMMYFUNCTION("""COMPUTED_VALUE"""),"")</f>
        <v/>
      </c>
      <c r="D30856" s="5">
        <v>0.0</v>
      </c>
    </row>
    <row r="30857" ht="14.25" customHeight="1">
      <c r="A30857" s="5"/>
      <c r="B30857" s="5"/>
      <c r="C30857" s="5" t="str">
        <f>IFERROR(__xludf.DUMMYFUNCTION("""COMPUTED_VALUE"""),"")</f>
        <v/>
      </c>
      <c r="D30857" s="5">
        <v>0.0</v>
      </c>
    </row>
    <row r="30858" ht="14.25" customHeight="1">
      <c r="A30858" s="5"/>
      <c r="B30858" s="5"/>
      <c r="C30858" s="5" t="str">
        <f>IFERROR(__xludf.DUMMYFUNCTION("""COMPUTED_VALUE"""),"")</f>
        <v/>
      </c>
      <c r="D30858" s="5">
        <v>0.0</v>
      </c>
    </row>
    <row r="30859" ht="14.25" customHeight="1">
      <c r="A30859" s="5"/>
      <c r="B30859" s="5"/>
      <c r="C30859" s="5" t="str">
        <f>IFERROR(__xludf.DUMMYFUNCTION("""COMPUTED_VALUE"""),"")</f>
        <v/>
      </c>
      <c r="D30859" s="5">
        <v>0.0</v>
      </c>
    </row>
    <row r="30860" ht="14.25" customHeight="1">
      <c r="A30860" s="5"/>
      <c r="B30860" s="5"/>
      <c r="C30860" s="5" t="str">
        <f>IFERROR(__xludf.DUMMYFUNCTION("""COMPUTED_VALUE"""),"")</f>
        <v/>
      </c>
      <c r="D30860" s="5">
        <v>0.0</v>
      </c>
    </row>
    <row r="30861" ht="14.25" customHeight="1">
      <c r="A30861" s="5"/>
      <c r="B30861" s="5"/>
      <c r="C30861" s="5" t="str">
        <f>IFERROR(__xludf.DUMMYFUNCTION("""COMPUTED_VALUE"""),"")</f>
        <v/>
      </c>
      <c r="D30861" s="5">
        <v>0.0</v>
      </c>
    </row>
    <row r="30862" ht="14.25" customHeight="1">
      <c r="A30862" s="5"/>
      <c r="B30862" s="5"/>
      <c r="C30862" s="5" t="str">
        <f>IFERROR(__xludf.DUMMYFUNCTION("""COMPUTED_VALUE"""),"")</f>
        <v/>
      </c>
      <c r="D30862" s="5">
        <v>0.0</v>
      </c>
    </row>
    <row r="30863" ht="14.25" customHeight="1">
      <c r="A30863" s="5"/>
      <c r="B30863" s="5"/>
      <c r="C30863" s="5" t="str">
        <f>IFERROR(__xludf.DUMMYFUNCTION("""COMPUTED_VALUE"""),"")</f>
        <v/>
      </c>
      <c r="D30863" s="5">
        <v>0.0</v>
      </c>
    </row>
    <row r="30864" ht="14.25" customHeight="1">
      <c r="A30864" s="5"/>
      <c r="B30864" s="5"/>
      <c r="C30864" s="5" t="str">
        <f>IFERROR(__xludf.DUMMYFUNCTION("""COMPUTED_VALUE"""),"")</f>
        <v/>
      </c>
      <c r="D30864" s="5">
        <v>0.0</v>
      </c>
    </row>
    <row r="30865" ht="14.25" customHeight="1">
      <c r="A30865" s="5"/>
      <c r="B30865" s="5"/>
      <c r="C30865" s="5" t="str">
        <f>IFERROR(__xludf.DUMMYFUNCTION("""COMPUTED_VALUE"""),"")</f>
        <v/>
      </c>
      <c r="D30865" s="5">
        <v>0.0</v>
      </c>
    </row>
    <row r="30866" ht="14.25" customHeight="1">
      <c r="A30866" s="5"/>
      <c r="B30866" s="5"/>
      <c r="C30866" s="5" t="str">
        <f>IFERROR(__xludf.DUMMYFUNCTION("""COMPUTED_VALUE"""),"")</f>
        <v/>
      </c>
      <c r="D30866" s="5">
        <v>0.0</v>
      </c>
    </row>
    <row r="30867" ht="14.25" customHeight="1">
      <c r="A30867" s="5"/>
      <c r="B30867" s="5"/>
      <c r="C30867" s="5" t="str">
        <f>IFERROR(__xludf.DUMMYFUNCTION("""COMPUTED_VALUE"""),"")</f>
        <v/>
      </c>
      <c r="D30867" s="5">
        <v>0.0</v>
      </c>
    </row>
    <row r="30868" ht="14.25" customHeight="1">
      <c r="A30868" s="5"/>
      <c r="B30868" s="5"/>
      <c r="C30868" s="5" t="str">
        <f>IFERROR(__xludf.DUMMYFUNCTION("""COMPUTED_VALUE"""),"")</f>
        <v/>
      </c>
      <c r="D30868" s="5">
        <v>0.0</v>
      </c>
    </row>
    <row r="30869" ht="14.25" customHeight="1">
      <c r="A30869" s="5"/>
      <c r="B30869" s="5"/>
      <c r="C30869" s="5" t="str">
        <f>IFERROR(__xludf.DUMMYFUNCTION("""COMPUTED_VALUE"""),"")</f>
        <v/>
      </c>
      <c r="D30869" s="5">
        <v>0.0</v>
      </c>
    </row>
    <row r="30870" ht="14.25" customHeight="1">
      <c r="A30870" s="5"/>
      <c r="B30870" s="5"/>
      <c r="C30870" s="5" t="str">
        <f>IFERROR(__xludf.DUMMYFUNCTION("""COMPUTED_VALUE"""),"")</f>
        <v/>
      </c>
      <c r="D30870" s="5">
        <v>0.0</v>
      </c>
    </row>
    <row r="30871" ht="14.25" customHeight="1">
      <c r="A30871" s="5"/>
      <c r="B30871" s="5"/>
      <c r="C30871" s="5" t="str">
        <f>IFERROR(__xludf.DUMMYFUNCTION("""COMPUTED_VALUE"""),"")</f>
        <v/>
      </c>
      <c r="D30871" s="5">
        <v>0.0</v>
      </c>
    </row>
    <row r="30872" ht="14.25" customHeight="1">
      <c r="A30872" s="5"/>
      <c r="B30872" s="5"/>
      <c r="C30872" s="5" t="str">
        <f>IFERROR(__xludf.DUMMYFUNCTION("""COMPUTED_VALUE"""),"")</f>
        <v/>
      </c>
      <c r="D30872" s="5">
        <v>0.0</v>
      </c>
    </row>
    <row r="30873" ht="14.25" customHeight="1">
      <c r="A30873" s="5"/>
      <c r="B30873" s="5"/>
      <c r="C30873" s="5" t="str">
        <f>IFERROR(__xludf.DUMMYFUNCTION("""COMPUTED_VALUE"""),"")</f>
        <v/>
      </c>
      <c r="D30873" s="5">
        <v>0.0</v>
      </c>
    </row>
    <row r="30874" ht="14.25" customHeight="1">
      <c r="A30874" s="5"/>
      <c r="B30874" s="5"/>
      <c r="C30874" s="5" t="str">
        <f>IFERROR(__xludf.DUMMYFUNCTION("""COMPUTED_VALUE"""),"")</f>
        <v/>
      </c>
      <c r="D30874" s="5">
        <v>0.0</v>
      </c>
    </row>
    <row r="30875" ht="14.25" customHeight="1">
      <c r="A30875" s="5"/>
      <c r="B30875" s="5"/>
      <c r="C30875" s="5" t="str">
        <f>IFERROR(__xludf.DUMMYFUNCTION("""COMPUTED_VALUE"""),"")</f>
        <v/>
      </c>
      <c r="D30875" s="5">
        <v>0.0</v>
      </c>
    </row>
    <row r="30876" ht="14.25" customHeight="1">
      <c r="A30876" s="5"/>
      <c r="B30876" s="5"/>
      <c r="C30876" s="5" t="str">
        <f>IFERROR(__xludf.DUMMYFUNCTION("""COMPUTED_VALUE"""),"")</f>
        <v/>
      </c>
      <c r="D30876" s="5">
        <v>0.0</v>
      </c>
    </row>
    <row r="30877" ht="14.25" customHeight="1">
      <c r="A30877" s="5"/>
      <c r="B30877" s="5"/>
      <c r="C30877" s="5" t="str">
        <f>IFERROR(__xludf.DUMMYFUNCTION("""COMPUTED_VALUE"""),"")</f>
        <v/>
      </c>
      <c r="D30877" s="5">
        <v>0.0</v>
      </c>
    </row>
    <row r="30878" ht="14.25" customHeight="1">
      <c r="A30878" s="5"/>
      <c r="B30878" s="5"/>
      <c r="C30878" s="5" t="str">
        <f>IFERROR(__xludf.DUMMYFUNCTION("""COMPUTED_VALUE"""),"")</f>
        <v/>
      </c>
      <c r="D30878" s="5">
        <v>0.0</v>
      </c>
    </row>
    <row r="30879" ht="14.25" customHeight="1">
      <c r="A30879" s="5"/>
      <c r="B30879" s="5"/>
      <c r="C30879" s="5" t="str">
        <f>IFERROR(__xludf.DUMMYFUNCTION("""COMPUTED_VALUE"""),"")</f>
        <v/>
      </c>
      <c r="D30879" s="5">
        <v>0.0</v>
      </c>
    </row>
    <row r="30880" ht="14.25" customHeight="1">
      <c r="A30880" s="5"/>
      <c r="B30880" s="5"/>
      <c r="C30880" s="5" t="str">
        <f>IFERROR(__xludf.DUMMYFUNCTION("""COMPUTED_VALUE"""),"")</f>
        <v/>
      </c>
      <c r="D30880" s="5">
        <v>0.0</v>
      </c>
    </row>
    <row r="30881" ht="14.25" customHeight="1">
      <c r="A30881" s="5"/>
      <c r="B30881" s="5"/>
      <c r="C30881" s="5" t="str">
        <f>IFERROR(__xludf.DUMMYFUNCTION("""COMPUTED_VALUE"""),"")</f>
        <v/>
      </c>
      <c r="D30881" s="5">
        <v>0.0</v>
      </c>
    </row>
    <row r="30882" ht="14.25" customHeight="1">
      <c r="A30882" s="5"/>
      <c r="B30882" s="5"/>
      <c r="C30882" s="5" t="str">
        <f>IFERROR(__xludf.DUMMYFUNCTION("""COMPUTED_VALUE"""),"")</f>
        <v/>
      </c>
      <c r="D30882" s="5">
        <v>0.0</v>
      </c>
    </row>
    <row r="30883" ht="14.25" customHeight="1">
      <c r="A30883" s="5"/>
      <c r="B30883" s="5"/>
      <c r="C30883" s="5" t="str">
        <f>IFERROR(__xludf.DUMMYFUNCTION("""COMPUTED_VALUE"""),"")</f>
        <v/>
      </c>
      <c r="D30883" s="5">
        <v>0.0</v>
      </c>
    </row>
    <row r="30884" ht="14.25" customHeight="1">
      <c r="A30884" s="5"/>
      <c r="B30884" s="5"/>
      <c r="C30884" s="5" t="str">
        <f>IFERROR(__xludf.DUMMYFUNCTION("""COMPUTED_VALUE"""),"")</f>
        <v/>
      </c>
      <c r="D30884" s="5">
        <v>0.0</v>
      </c>
    </row>
    <row r="30885" ht="14.25" customHeight="1">
      <c r="A30885" s="5"/>
      <c r="B30885" s="5"/>
      <c r="C30885" s="5" t="str">
        <f>IFERROR(__xludf.DUMMYFUNCTION("""COMPUTED_VALUE"""),"")</f>
        <v/>
      </c>
      <c r="D30885" s="5">
        <v>0.0</v>
      </c>
    </row>
    <row r="30886" ht="14.25" customHeight="1">
      <c r="A30886" s="5"/>
      <c r="B30886" s="5"/>
      <c r="C30886" s="5" t="str">
        <f>IFERROR(__xludf.DUMMYFUNCTION("""COMPUTED_VALUE"""),"")</f>
        <v/>
      </c>
      <c r="D30886" s="5">
        <v>0.0</v>
      </c>
    </row>
    <row r="30887" ht="14.25" customHeight="1">
      <c r="A30887" s="5"/>
      <c r="B30887" s="5"/>
      <c r="C30887" s="5" t="str">
        <f>IFERROR(__xludf.DUMMYFUNCTION("""COMPUTED_VALUE"""),"")</f>
        <v/>
      </c>
      <c r="D30887" s="5">
        <v>0.0</v>
      </c>
    </row>
    <row r="30888" ht="14.25" customHeight="1">
      <c r="A30888" s="5"/>
      <c r="B30888" s="5"/>
      <c r="C30888" s="5" t="str">
        <f>IFERROR(__xludf.DUMMYFUNCTION("""COMPUTED_VALUE"""),"")</f>
        <v/>
      </c>
      <c r="D30888" s="5">
        <v>0.0</v>
      </c>
    </row>
    <row r="30889" ht="14.25" customHeight="1">
      <c r="A30889" s="5"/>
      <c r="B30889" s="5"/>
      <c r="C30889" s="5" t="str">
        <f>IFERROR(__xludf.DUMMYFUNCTION("""COMPUTED_VALUE"""),"")</f>
        <v/>
      </c>
      <c r="D30889" s="5">
        <v>0.0</v>
      </c>
    </row>
    <row r="30890" ht="14.25" customHeight="1">
      <c r="A30890" s="5"/>
      <c r="B30890" s="5"/>
      <c r="C30890" s="5" t="str">
        <f>IFERROR(__xludf.DUMMYFUNCTION("""COMPUTED_VALUE"""),"")</f>
        <v/>
      </c>
      <c r="D30890" s="5">
        <v>0.0</v>
      </c>
    </row>
    <row r="30891" ht="14.25" customHeight="1">
      <c r="A30891" s="5"/>
      <c r="B30891" s="5"/>
      <c r="C30891" s="5" t="str">
        <f>IFERROR(__xludf.DUMMYFUNCTION("""COMPUTED_VALUE"""),"")</f>
        <v/>
      </c>
      <c r="D30891" s="5">
        <v>0.0</v>
      </c>
    </row>
    <row r="30892" ht="14.25" customHeight="1">
      <c r="A30892" s="5"/>
      <c r="B30892" s="5"/>
      <c r="C30892" s="5" t="str">
        <f>IFERROR(__xludf.DUMMYFUNCTION("""COMPUTED_VALUE"""),"")</f>
        <v/>
      </c>
      <c r="D30892" s="5">
        <v>0.0</v>
      </c>
    </row>
    <row r="30893" ht="14.25" customHeight="1">
      <c r="A30893" s="5"/>
      <c r="B30893" s="5"/>
      <c r="C30893" s="5" t="str">
        <f>IFERROR(__xludf.DUMMYFUNCTION("""COMPUTED_VALUE"""),"")</f>
        <v/>
      </c>
      <c r="D30893" s="5">
        <v>0.0</v>
      </c>
    </row>
    <row r="30894" ht="14.25" customHeight="1">
      <c r="A30894" s="5"/>
      <c r="B30894" s="5"/>
      <c r="C30894" s="5" t="str">
        <f>IFERROR(__xludf.DUMMYFUNCTION("""COMPUTED_VALUE"""),"")</f>
        <v/>
      </c>
      <c r="D30894" s="5">
        <v>0.0</v>
      </c>
    </row>
    <row r="30895" ht="14.25" customHeight="1">
      <c r="A30895" s="5"/>
      <c r="B30895" s="5"/>
      <c r="C30895" s="5" t="str">
        <f>IFERROR(__xludf.DUMMYFUNCTION("""COMPUTED_VALUE"""),"")</f>
        <v/>
      </c>
      <c r="D30895" s="5">
        <v>0.0</v>
      </c>
    </row>
    <row r="30896" ht="14.25" customHeight="1">
      <c r="A30896" s="5"/>
      <c r="B30896" s="5"/>
      <c r="C30896" s="5" t="str">
        <f>IFERROR(__xludf.DUMMYFUNCTION("""COMPUTED_VALUE"""),"")</f>
        <v/>
      </c>
      <c r="D30896" s="5">
        <v>0.0</v>
      </c>
    </row>
    <row r="30897" ht="14.25" customHeight="1">
      <c r="A30897" s="5"/>
      <c r="B30897" s="5"/>
      <c r="C30897" s="5" t="str">
        <f>IFERROR(__xludf.DUMMYFUNCTION("""COMPUTED_VALUE"""),"")</f>
        <v/>
      </c>
      <c r="D30897" s="5">
        <v>0.0</v>
      </c>
    </row>
    <row r="30898" ht="14.25" customHeight="1">
      <c r="A30898" s="5"/>
      <c r="B30898" s="5"/>
      <c r="C30898" s="5" t="str">
        <f>IFERROR(__xludf.DUMMYFUNCTION("""COMPUTED_VALUE"""),"")</f>
        <v/>
      </c>
      <c r="D30898" s="5">
        <v>0.0</v>
      </c>
    </row>
    <row r="30899" ht="14.25" customHeight="1">
      <c r="A30899" s="5"/>
      <c r="B30899" s="5"/>
      <c r="C30899" s="5" t="str">
        <f>IFERROR(__xludf.DUMMYFUNCTION("""COMPUTED_VALUE"""),"")</f>
        <v/>
      </c>
      <c r="D30899" s="5">
        <v>0.0</v>
      </c>
    </row>
    <row r="30900" ht="14.25" customHeight="1">
      <c r="A30900" s="5"/>
      <c r="B30900" s="5"/>
      <c r="C30900" s="5" t="str">
        <f>IFERROR(__xludf.DUMMYFUNCTION("""COMPUTED_VALUE"""),"")</f>
        <v/>
      </c>
      <c r="D30900" s="5">
        <v>0.0</v>
      </c>
    </row>
    <row r="30901" ht="14.25" customHeight="1">
      <c r="A30901" s="5"/>
      <c r="B30901" s="5"/>
      <c r="C30901" s="5" t="str">
        <f>IFERROR(__xludf.DUMMYFUNCTION("""COMPUTED_VALUE"""),"")</f>
        <v/>
      </c>
      <c r="D30901" s="5">
        <v>0.0</v>
      </c>
    </row>
    <row r="30902" ht="14.25" customHeight="1">
      <c r="A30902" s="5"/>
      <c r="B30902" s="5"/>
      <c r="C30902" s="5" t="str">
        <f>IFERROR(__xludf.DUMMYFUNCTION("""COMPUTED_VALUE"""),"")</f>
        <v/>
      </c>
      <c r="D30902" s="5">
        <v>0.0</v>
      </c>
    </row>
    <row r="30903" ht="14.25" customHeight="1">
      <c r="A30903" s="5"/>
      <c r="B30903" s="5"/>
      <c r="C30903" s="5" t="str">
        <f>IFERROR(__xludf.DUMMYFUNCTION("""COMPUTED_VALUE"""),"")</f>
        <v/>
      </c>
      <c r="D30903" s="5">
        <v>0.0</v>
      </c>
    </row>
    <row r="30904" ht="14.25" customHeight="1">
      <c r="A30904" s="5"/>
      <c r="B30904" s="5"/>
      <c r="C30904" s="5" t="str">
        <f>IFERROR(__xludf.DUMMYFUNCTION("""COMPUTED_VALUE"""),"")</f>
        <v/>
      </c>
      <c r="D30904" s="5">
        <v>0.0</v>
      </c>
    </row>
    <row r="30905" ht="14.25" customHeight="1">
      <c r="A30905" s="5"/>
      <c r="B30905" s="5"/>
      <c r="C30905" s="5" t="str">
        <f>IFERROR(__xludf.DUMMYFUNCTION("""COMPUTED_VALUE"""),"")</f>
        <v/>
      </c>
      <c r="D30905" s="5">
        <v>0.0</v>
      </c>
    </row>
    <row r="30906" ht="14.25" customHeight="1">
      <c r="A30906" s="5"/>
      <c r="B30906" s="5"/>
      <c r="C30906" s="5" t="str">
        <f>IFERROR(__xludf.DUMMYFUNCTION("""COMPUTED_VALUE"""),"")</f>
        <v/>
      </c>
      <c r="D30906" s="5">
        <v>0.0</v>
      </c>
    </row>
    <row r="30907" ht="14.25" customHeight="1">
      <c r="A30907" s="5"/>
      <c r="B30907" s="5"/>
      <c r="C30907" s="5" t="str">
        <f>IFERROR(__xludf.DUMMYFUNCTION("""COMPUTED_VALUE"""),"")</f>
        <v/>
      </c>
      <c r="D30907" s="5">
        <v>0.0</v>
      </c>
    </row>
    <row r="30908" ht="14.25" customHeight="1">
      <c r="A30908" s="5"/>
      <c r="B30908" s="5"/>
      <c r="C30908" s="5" t="str">
        <f>IFERROR(__xludf.DUMMYFUNCTION("""COMPUTED_VALUE"""),"")</f>
        <v/>
      </c>
      <c r="D30908" s="5">
        <v>0.0</v>
      </c>
    </row>
    <row r="30909" ht="14.25" customHeight="1">
      <c r="A30909" s="5"/>
      <c r="B30909" s="5"/>
      <c r="C30909" s="5" t="str">
        <f>IFERROR(__xludf.DUMMYFUNCTION("""COMPUTED_VALUE"""),"")</f>
        <v/>
      </c>
      <c r="D30909" s="5">
        <v>0.0</v>
      </c>
    </row>
    <row r="30910" ht="14.25" customHeight="1">
      <c r="A30910" s="5"/>
      <c r="B30910" s="5"/>
      <c r="C30910" s="5" t="str">
        <f>IFERROR(__xludf.DUMMYFUNCTION("""COMPUTED_VALUE"""),"")</f>
        <v/>
      </c>
      <c r="D30910" s="5">
        <v>0.0</v>
      </c>
    </row>
    <row r="30911" ht="14.25" customHeight="1">
      <c r="A30911" s="5"/>
      <c r="B30911" s="5"/>
      <c r="C30911" s="5" t="str">
        <f>IFERROR(__xludf.DUMMYFUNCTION("""COMPUTED_VALUE"""),"")</f>
        <v/>
      </c>
      <c r="D30911" s="5">
        <v>0.0</v>
      </c>
    </row>
    <row r="30912" ht="14.25" customHeight="1">
      <c r="A30912" s="5"/>
      <c r="B30912" s="5"/>
      <c r="C30912" s="5" t="str">
        <f>IFERROR(__xludf.DUMMYFUNCTION("""COMPUTED_VALUE"""),"")</f>
        <v/>
      </c>
      <c r="D30912" s="5">
        <v>0.0</v>
      </c>
    </row>
    <row r="30913" ht="14.25" customHeight="1">
      <c r="A30913" s="5"/>
      <c r="B30913" s="5"/>
      <c r="C30913" s="5" t="str">
        <f>IFERROR(__xludf.DUMMYFUNCTION("""COMPUTED_VALUE"""),"")</f>
        <v/>
      </c>
      <c r="D30913" s="5">
        <v>0.0</v>
      </c>
    </row>
    <row r="30914" ht="14.25" customHeight="1">
      <c r="A30914" s="5"/>
      <c r="B30914" s="5"/>
      <c r="C30914" s="5" t="str">
        <f>IFERROR(__xludf.DUMMYFUNCTION("""COMPUTED_VALUE"""),"")</f>
        <v/>
      </c>
      <c r="D30914" s="5">
        <v>0.0</v>
      </c>
    </row>
    <row r="30915" ht="14.25" customHeight="1">
      <c r="A30915" s="5"/>
      <c r="B30915" s="5"/>
      <c r="C30915" s="5" t="str">
        <f>IFERROR(__xludf.DUMMYFUNCTION("""COMPUTED_VALUE"""),"")</f>
        <v/>
      </c>
      <c r="D30915" s="5">
        <v>0.0</v>
      </c>
    </row>
    <row r="30916" ht="14.25" customHeight="1">
      <c r="A30916" s="5"/>
      <c r="B30916" s="5"/>
      <c r="C30916" s="5" t="str">
        <f>IFERROR(__xludf.DUMMYFUNCTION("""COMPUTED_VALUE"""),"")</f>
        <v/>
      </c>
      <c r="D30916" s="5">
        <v>0.0</v>
      </c>
    </row>
    <row r="30917" ht="14.25" customHeight="1">
      <c r="A30917" s="5"/>
      <c r="B30917" s="5"/>
      <c r="C30917" s="5" t="str">
        <f>IFERROR(__xludf.DUMMYFUNCTION("""COMPUTED_VALUE"""),"")</f>
        <v/>
      </c>
      <c r="D30917" s="5">
        <v>0.0</v>
      </c>
    </row>
    <row r="30918" ht="14.25" customHeight="1">
      <c r="A30918" s="5"/>
      <c r="B30918" s="5"/>
      <c r="C30918" s="5" t="str">
        <f>IFERROR(__xludf.DUMMYFUNCTION("""COMPUTED_VALUE"""),"")</f>
        <v/>
      </c>
      <c r="D30918" s="5">
        <v>0.0</v>
      </c>
    </row>
    <row r="30919" ht="14.25" customHeight="1">
      <c r="A30919" s="5"/>
      <c r="B30919" s="5"/>
      <c r="C30919" s="5" t="str">
        <f>IFERROR(__xludf.DUMMYFUNCTION("""COMPUTED_VALUE"""),"")</f>
        <v/>
      </c>
      <c r="D30919" s="5">
        <v>0.0</v>
      </c>
    </row>
    <row r="30920" ht="14.25" customHeight="1">
      <c r="A30920" s="5"/>
      <c r="B30920" s="5"/>
      <c r="C30920" s="5" t="str">
        <f>IFERROR(__xludf.DUMMYFUNCTION("""COMPUTED_VALUE"""),"")</f>
        <v/>
      </c>
      <c r="D30920" s="5">
        <v>0.0</v>
      </c>
    </row>
    <row r="30921" ht="14.25" customHeight="1">
      <c r="A30921" s="5"/>
      <c r="B30921" s="5"/>
      <c r="C30921" s="5" t="str">
        <f>IFERROR(__xludf.DUMMYFUNCTION("""COMPUTED_VALUE"""),"")</f>
        <v/>
      </c>
      <c r="D30921" s="5">
        <v>0.0</v>
      </c>
    </row>
    <row r="30922" ht="14.25" customHeight="1">
      <c r="A30922" s="5"/>
      <c r="B30922" s="5"/>
      <c r="C30922" s="5" t="str">
        <f>IFERROR(__xludf.DUMMYFUNCTION("""COMPUTED_VALUE"""),"")</f>
        <v/>
      </c>
      <c r="D30922" s="5">
        <v>0.0</v>
      </c>
    </row>
    <row r="30923" ht="14.25" customHeight="1">
      <c r="A30923" s="5"/>
      <c r="B30923" s="5"/>
      <c r="C30923" s="5" t="str">
        <f>IFERROR(__xludf.DUMMYFUNCTION("""COMPUTED_VALUE"""),"")</f>
        <v/>
      </c>
      <c r="D30923" s="5">
        <v>0.0</v>
      </c>
    </row>
    <row r="30924" ht="14.25" customHeight="1">
      <c r="A30924" s="5"/>
      <c r="B30924" s="5"/>
      <c r="C30924" s="5" t="str">
        <f>IFERROR(__xludf.DUMMYFUNCTION("""COMPUTED_VALUE"""),"")</f>
        <v/>
      </c>
      <c r="D30924" s="5">
        <v>0.0</v>
      </c>
    </row>
    <row r="30925" ht="14.25" customHeight="1">
      <c r="A30925" s="5"/>
      <c r="B30925" s="5"/>
      <c r="C30925" s="5" t="str">
        <f>IFERROR(__xludf.DUMMYFUNCTION("""COMPUTED_VALUE"""),"")</f>
        <v/>
      </c>
      <c r="D30925" s="5">
        <v>0.0</v>
      </c>
    </row>
    <row r="30926" ht="14.25" customHeight="1">
      <c r="A30926" s="5"/>
      <c r="B30926" s="5"/>
      <c r="C30926" s="5" t="str">
        <f>IFERROR(__xludf.DUMMYFUNCTION("""COMPUTED_VALUE"""),"")</f>
        <v/>
      </c>
      <c r="D30926" s="5">
        <v>0.0</v>
      </c>
    </row>
    <row r="30927" ht="14.25" customHeight="1">
      <c r="A30927" s="5"/>
      <c r="B30927" s="5"/>
      <c r="C30927" s="5" t="str">
        <f>IFERROR(__xludf.DUMMYFUNCTION("""COMPUTED_VALUE"""),"")</f>
        <v/>
      </c>
      <c r="D30927" s="5">
        <v>0.0</v>
      </c>
    </row>
    <row r="30928" ht="14.25" customHeight="1">
      <c r="A30928" s="5"/>
      <c r="B30928" s="5"/>
      <c r="C30928" s="5" t="str">
        <f>IFERROR(__xludf.DUMMYFUNCTION("""COMPUTED_VALUE"""),"")</f>
        <v/>
      </c>
      <c r="D30928" s="5">
        <v>0.0</v>
      </c>
    </row>
    <row r="30929" ht="14.25" customHeight="1">
      <c r="A30929" s="5"/>
      <c r="B30929" s="5"/>
      <c r="C30929" s="5" t="str">
        <f>IFERROR(__xludf.DUMMYFUNCTION("""COMPUTED_VALUE"""),"")</f>
        <v/>
      </c>
      <c r="D30929" s="5">
        <v>0.0</v>
      </c>
    </row>
    <row r="30930" ht="14.25" customHeight="1">
      <c r="A30930" s="5"/>
      <c r="B30930" s="5"/>
      <c r="C30930" s="5" t="str">
        <f>IFERROR(__xludf.DUMMYFUNCTION("""COMPUTED_VALUE"""),"")</f>
        <v/>
      </c>
      <c r="D30930" s="5">
        <v>0.0</v>
      </c>
    </row>
    <row r="30931" ht="14.25" customHeight="1">
      <c r="A30931" s="5"/>
      <c r="B30931" s="5"/>
      <c r="C30931" s="5" t="str">
        <f>IFERROR(__xludf.DUMMYFUNCTION("""COMPUTED_VALUE"""),"")</f>
        <v/>
      </c>
      <c r="D30931" s="5">
        <v>0.0</v>
      </c>
    </row>
    <row r="30932" ht="14.25" customHeight="1">
      <c r="A30932" s="5"/>
      <c r="B30932" s="5"/>
      <c r="C30932" s="5" t="str">
        <f>IFERROR(__xludf.DUMMYFUNCTION("""COMPUTED_VALUE"""),"")</f>
        <v/>
      </c>
      <c r="D30932" s="5">
        <v>0.0</v>
      </c>
    </row>
    <row r="30933" ht="14.25" customHeight="1">
      <c r="A30933" s="5"/>
      <c r="B30933" s="5"/>
      <c r="C30933" s="5" t="str">
        <f>IFERROR(__xludf.DUMMYFUNCTION("""COMPUTED_VALUE"""),"")</f>
        <v/>
      </c>
      <c r="D30933" s="5">
        <v>0.0</v>
      </c>
    </row>
    <row r="30934" ht="14.25" customHeight="1">
      <c r="A30934" s="5"/>
      <c r="B30934" s="5"/>
      <c r="C30934" s="5" t="str">
        <f>IFERROR(__xludf.DUMMYFUNCTION("""COMPUTED_VALUE"""),"")</f>
        <v/>
      </c>
      <c r="D30934" s="5">
        <v>0.0</v>
      </c>
    </row>
    <row r="30935" ht="14.25" customHeight="1">
      <c r="A30935" s="5"/>
      <c r="B30935" s="5"/>
      <c r="C30935" s="5" t="str">
        <f>IFERROR(__xludf.DUMMYFUNCTION("""COMPUTED_VALUE"""),"")</f>
        <v/>
      </c>
      <c r="D30935" s="5">
        <v>0.0</v>
      </c>
    </row>
    <row r="30936" ht="14.25" customHeight="1">
      <c r="A30936" s="5"/>
      <c r="B30936" s="5"/>
      <c r="C30936" s="5" t="str">
        <f>IFERROR(__xludf.DUMMYFUNCTION("""COMPUTED_VALUE"""),"")</f>
        <v/>
      </c>
      <c r="D30936" s="5">
        <v>0.0</v>
      </c>
    </row>
    <row r="30937" ht="14.25" customHeight="1">
      <c r="A30937" s="5"/>
      <c r="B30937" s="5"/>
      <c r="C30937" s="5" t="str">
        <f>IFERROR(__xludf.DUMMYFUNCTION("""COMPUTED_VALUE"""),"")</f>
        <v/>
      </c>
      <c r="D30937" s="5">
        <v>0.0</v>
      </c>
    </row>
    <row r="30938" ht="14.25" customHeight="1">
      <c r="A30938" s="5"/>
      <c r="B30938" s="5"/>
      <c r="C30938" s="5" t="str">
        <f>IFERROR(__xludf.DUMMYFUNCTION("""COMPUTED_VALUE"""),"")</f>
        <v/>
      </c>
      <c r="D30938" s="5">
        <v>0.0</v>
      </c>
    </row>
    <row r="30939" ht="14.25" customHeight="1">
      <c r="A30939" s="5"/>
      <c r="B30939" s="5"/>
      <c r="C30939" s="5" t="str">
        <f>IFERROR(__xludf.DUMMYFUNCTION("""COMPUTED_VALUE"""),"")</f>
        <v/>
      </c>
      <c r="D30939" s="5">
        <v>0.0</v>
      </c>
    </row>
    <row r="30940" ht="14.25" customHeight="1">
      <c r="A30940" s="5"/>
      <c r="B30940" s="5"/>
      <c r="C30940" s="5" t="str">
        <f>IFERROR(__xludf.DUMMYFUNCTION("""COMPUTED_VALUE"""),"")</f>
        <v/>
      </c>
      <c r="D30940" s="5">
        <v>0.0</v>
      </c>
    </row>
    <row r="30941" ht="14.25" customHeight="1">
      <c r="A30941" s="5"/>
      <c r="B30941" s="5"/>
      <c r="C30941" s="5" t="str">
        <f>IFERROR(__xludf.DUMMYFUNCTION("""COMPUTED_VALUE"""),"")</f>
        <v/>
      </c>
      <c r="D30941" s="5">
        <v>0.0</v>
      </c>
    </row>
    <row r="30942" ht="14.25" customHeight="1">
      <c r="A30942" s="5"/>
      <c r="B30942" s="5"/>
      <c r="C30942" s="5" t="str">
        <f>IFERROR(__xludf.DUMMYFUNCTION("""COMPUTED_VALUE"""),"")</f>
        <v/>
      </c>
      <c r="D30942" s="5">
        <v>0.0</v>
      </c>
    </row>
    <row r="30943" ht="14.25" customHeight="1">
      <c r="A30943" s="5"/>
      <c r="B30943" s="5"/>
      <c r="C30943" s="5" t="str">
        <f>IFERROR(__xludf.DUMMYFUNCTION("""COMPUTED_VALUE"""),"")</f>
        <v/>
      </c>
      <c r="D30943" s="5">
        <v>0.0</v>
      </c>
    </row>
    <row r="30944" ht="14.25" customHeight="1">
      <c r="A30944" s="5"/>
      <c r="B30944" s="5"/>
      <c r="C30944" s="5" t="str">
        <f>IFERROR(__xludf.DUMMYFUNCTION("""COMPUTED_VALUE"""),"")</f>
        <v/>
      </c>
      <c r="D30944" s="5">
        <v>0.0</v>
      </c>
    </row>
    <row r="30945" ht="14.25" customHeight="1">
      <c r="A30945" s="5"/>
      <c r="B30945" s="5"/>
      <c r="C30945" s="5" t="str">
        <f>IFERROR(__xludf.DUMMYFUNCTION("""COMPUTED_VALUE"""),"")</f>
        <v/>
      </c>
      <c r="D30945" s="5">
        <v>0.0</v>
      </c>
    </row>
    <row r="30946" ht="14.25" customHeight="1">
      <c r="A30946" s="5"/>
      <c r="B30946" s="5"/>
      <c r="C30946" s="5" t="str">
        <f>IFERROR(__xludf.DUMMYFUNCTION("""COMPUTED_VALUE"""),"")</f>
        <v/>
      </c>
      <c r="D30946" s="5">
        <v>0.0</v>
      </c>
    </row>
    <row r="30947" ht="14.25" customHeight="1">
      <c r="A30947" s="5"/>
      <c r="B30947" s="5"/>
      <c r="C30947" s="5" t="str">
        <f>IFERROR(__xludf.DUMMYFUNCTION("""COMPUTED_VALUE"""),"")</f>
        <v/>
      </c>
      <c r="D30947" s="5">
        <v>0.0</v>
      </c>
    </row>
    <row r="30948" ht="14.25" customHeight="1">
      <c r="A30948" s="5"/>
      <c r="B30948" s="5"/>
      <c r="C30948" s="5" t="str">
        <f>IFERROR(__xludf.DUMMYFUNCTION("""COMPUTED_VALUE"""),"")</f>
        <v/>
      </c>
      <c r="D30948" s="5">
        <v>0.0</v>
      </c>
    </row>
    <row r="30949" ht="14.25" customHeight="1">
      <c r="A30949" s="5"/>
      <c r="B30949" s="5"/>
      <c r="C30949" s="5" t="str">
        <f>IFERROR(__xludf.DUMMYFUNCTION("""COMPUTED_VALUE"""),"")</f>
        <v/>
      </c>
      <c r="D30949" s="5">
        <v>0.0</v>
      </c>
    </row>
    <row r="30950" ht="14.25" customHeight="1">
      <c r="A30950" s="5"/>
      <c r="B30950" s="5"/>
      <c r="C30950" s="5" t="str">
        <f>IFERROR(__xludf.DUMMYFUNCTION("""COMPUTED_VALUE"""),"")</f>
        <v/>
      </c>
      <c r="D30950" s="5">
        <v>0.0</v>
      </c>
    </row>
    <row r="30951" ht="14.25" customHeight="1">
      <c r="A30951" s="5"/>
      <c r="B30951" s="5"/>
      <c r="C30951" s="5" t="str">
        <f>IFERROR(__xludf.DUMMYFUNCTION("""COMPUTED_VALUE"""),"")</f>
        <v/>
      </c>
      <c r="D30951" s="5">
        <v>0.0</v>
      </c>
    </row>
    <row r="30952" ht="14.25" customHeight="1">
      <c r="A30952" s="5"/>
      <c r="B30952" s="5"/>
      <c r="C30952" s="5" t="str">
        <f>IFERROR(__xludf.DUMMYFUNCTION("""COMPUTED_VALUE"""),"")</f>
        <v/>
      </c>
      <c r="D30952" s="5">
        <v>0.0</v>
      </c>
    </row>
    <row r="30953" ht="14.25" customHeight="1">
      <c r="A30953" s="5"/>
      <c r="B30953" s="5"/>
      <c r="C30953" s="5" t="str">
        <f>IFERROR(__xludf.DUMMYFUNCTION("""COMPUTED_VALUE"""),"")</f>
        <v/>
      </c>
      <c r="D30953" s="5">
        <v>0.0</v>
      </c>
    </row>
    <row r="30954" ht="14.25" customHeight="1">
      <c r="A30954" s="5"/>
      <c r="B30954" s="5"/>
      <c r="C30954" s="5" t="str">
        <f>IFERROR(__xludf.DUMMYFUNCTION("""COMPUTED_VALUE"""),"")</f>
        <v/>
      </c>
      <c r="D30954" s="5">
        <v>0.0</v>
      </c>
    </row>
    <row r="30955" ht="14.25" customHeight="1">
      <c r="A30955" s="5"/>
      <c r="B30955" s="5"/>
      <c r="C30955" s="5" t="str">
        <f>IFERROR(__xludf.DUMMYFUNCTION("""COMPUTED_VALUE"""),"")</f>
        <v/>
      </c>
      <c r="D30955" s="5">
        <v>0.0</v>
      </c>
    </row>
    <row r="30956" ht="14.25" customHeight="1">
      <c r="A30956" s="5"/>
      <c r="B30956" s="5"/>
      <c r="C30956" s="5" t="str">
        <f>IFERROR(__xludf.DUMMYFUNCTION("""COMPUTED_VALUE"""),"")</f>
        <v/>
      </c>
      <c r="D30956" s="5">
        <v>0.0</v>
      </c>
    </row>
    <row r="30957" ht="14.25" customHeight="1">
      <c r="A30957" s="5"/>
      <c r="B30957" s="5"/>
      <c r="C30957" s="5" t="str">
        <f>IFERROR(__xludf.DUMMYFUNCTION("""COMPUTED_VALUE"""),"")</f>
        <v/>
      </c>
      <c r="D30957" s="5">
        <v>0.0</v>
      </c>
    </row>
    <row r="30958" ht="14.25" customHeight="1">
      <c r="A30958" s="5"/>
      <c r="B30958" s="5"/>
      <c r="C30958" s="5" t="str">
        <f>IFERROR(__xludf.DUMMYFUNCTION("""COMPUTED_VALUE"""),"")</f>
        <v/>
      </c>
      <c r="D30958" s="5">
        <v>0.0</v>
      </c>
    </row>
    <row r="30959" ht="14.25" customHeight="1">
      <c r="A30959" s="5"/>
      <c r="B30959" s="5"/>
      <c r="C30959" s="5" t="str">
        <f>IFERROR(__xludf.DUMMYFUNCTION("""COMPUTED_VALUE"""),"")</f>
        <v/>
      </c>
      <c r="D30959" s="5">
        <v>0.0</v>
      </c>
    </row>
    <row r="30960" ht="14.25" customHeight="1">
      <c r="A30960" s="5"/>
      <c r="B30960" s="5"/>
      <c r="C30960" s="5" t="str">
        <f>IFERROR(__xludf.DUMMYFUNCTION("""COMPUTED_VALUE"""),"")</f>
        <v/>
      </c>
      <c r="D30960" s="5">
        <v>0.0</v>
      </c>
    </row>
    <row r="30961" ht="14.25" customHeight="1">
      <c r="A30961" s="5"/>
      <c r="B30961" s="5"/>
      <c r="C30961" s="5" t="str">
        <f>IFERROR(__xludf.DUMMYFUNCTION("""COMPUTED_VALUE"""),"")</f>
        <v/>
      </c>
      <c r="D30961" s="5">
        <v>0.0</v>
      </c>
    </row>
    <row r="30962" ht="14.25" customHeight="1">
      <c r="A30962" s="5"/>
      <c r="B30962" s="5"/>
      <c r="C30962" s="5" t="str">
        <f>IFERROR(__xludf.DUMMYFUNCTION("""COMPUTED_VALUE"""),"")</f>
        <v/>
      </c>
      <c r="D30962" s="5">
        <v>0.0</v>
      </c>
    </row>
    <row r="30963" ht="14.25" customHeight="1">
      <c r="A30963" s="5"/>
      <c r="B30963" s="5"/>
      <c r="C30963" s="5" t="str">
        <f>IFERROR(__xludf.DUMMYFUNCTION("""COMPUTED_VALUE"""),"")</f>
        <v/>
      </c>
      <c r="D30963" s="5">
        <v>0.0</v>
      </c>
    </row>
    <row r="30964" ht="14.25" customHeight="1">
      <c r="A30964" s="5"/>
      <c r="B30964" s="5"/>
      <c r="C30964" s="5" t="str">
        <f>IFERROR(__xludf.DUMMYFUNCTION("""COMPUTED_VALUE"""),"")</f>
        <v/>
      </c>
      <c r="D30964" s="5">
        <v>0.0</v>
      </c>
    </row>
    <row r="30965" ht="14.25" customHeight="1">
      <c r="A30965" s="5"/>
      <c r="B30965" s="5"/>
      <c r="C30965" s="5" t="str">
        <f>IFERROR(__xludf.DUMMYFUNCTION("""COMPUTED_VALUE"""),"")</f>
        <v/>
      </c>
      <c r="D30965" s="5">
        <v>0.0</v>
      </c>
    </row>
    <row r="30966" ht="14.25" customHeight="1">
      <c r="A30966" s="5"/>
      <c r="B30966" s="5"/>
      <c r="C30966" s="5" t="str">
        <f>IFERROR(__xludf.DUMMYFUNCTION("""COMPUTED_VALUE"""),"")</f>
        <v/>
      </c>
      <c r="D30966" s="5">
        <v>0.0</v>
      </c>
    </row>
    <row r="30967" ht="14.25" customHeight="1">
      <c r="A30967" s="5"/>
      <c r="B30967" s="5"/>
      <c r="C30967" s="5" t="str">
        <f>IFERROR(__xludf.DUMMYFUNCTION("""COMPUTED_VALUE"""),"")</f>
        <v/>
      </c>
      <c r="D30967" s="5">
        <v>0.0</v>
      </c>
    </row>
    <row r="30968" ht="14.25" customHeight="1">
      <c r="A30968" s="5"/>
      <c r="B30968" s="5"/>
      <c r="C30968" s="5" t="str">
        <f>IFERROR(__xludf.DUMMYFUNCTION("""COMPUTED_VALUE"""),"")</f>
        <v/>
      </c>
      <c r="D30968" s="5">
        <v>0.0</v>
      </c>
    </row>
    <row r="30969" ht="14.25" customHeight="1">
      <c r="A30969" s="5"/>
      <c r="B30969" s="5"/>
      <c r="C30969" s="5" t="str">
        <f>IFERROR(__xludf.DUMMYFUNCTION("""COMPUTED_VALUE"""),"")</f>
        <v/>
      </c>
      <c r="D30969" s="5">
        <v>0.0</v>
      </c>
    </row>
    <row r="30970" ht="14.25" customHeight="1">
      <c r="A30970" s="5"/>
      <c r="B30970" s="5"/>
      <c r="C30970" s="5" t="str">
        <f>IFERROR(__xludf.DUMMYFUNCTION("""COMPUTED_VALUE"""),"")</f>
        <v/>
      </c>
      <c r="D30970" s="5">
        <v>0.0</v>
      </c>
    </row>
    <row r="30971" ht="14.25" customHeight="1">
      <c r="A30971" s="5"/>
      <c r="B30971" s="5"/>
      <c r="C30971" s="5" t="str">
        <f>IFERROR(__xludf.DUMMYFUNCTION("""COMPUTED_VALUE"""),"")</f>
        <v/>
      </c>
      <c r="D30971" s="5">
        <v>0.0</v>
      </c>
    </row>
    <row r="30972" ht="14.25" customHeight="1">
      <c r="A30972" s="5"/>
      <c r="B30972" s="5"/>
      <c r="C30972" s="5" t="str">
        <f>IFERROR(__xludf.DUMMYFUNCTION("""COMPUTED_VALUE"""),"")</f>
        <v/>
      </c>
      <c r="D30972" s="5">
        <v>0.0</v>
      </c>
    </row>
    <row r="30973" ht="14.25" customHeight="1">
      <c r="A30973" s="5"/>
      <c r="B30973" s="5"/>
      <c r="C30973" s="5" t="str">
        <f>IFERROR(__xludf.DUMMYFUNCTION("""COMPUTED_VALUE"""),"")</f>
        <v/>
      </c>
      <c r="D30973" s="5">
        <v>0.0</v>
      </c>
    </row>
    <row r="30974" ht="14.25" customHeight="1">
      <c r="A30974" s="5"/>
      <c r="B30974" s="5"/>
      <c r="C30974" s="5" t="str">
        <f>IFERROR(__xludf.DUMMYFUNCTION("""COMPUTED_VALUE"""),"")</f>
        <v/>
      </c>
      <c r="D30974" s="5">
        <v>0.0</v>
      </c>
    </row>
    <row r="30975" ht="14.25" customHeight="1">
      <c r="A30975" s="5"/>
      <c r="B30975" s="5"/>
      <c r="C30975" s="5" t="str">
        <f>IFERROR(__xludf.DUMMYFUNCTION("""COMPUTED_VALUE"""),"")</f>
        <v/>
      </c>
      <c r="D30975" s="5">
        <v>0.0</v>
      </c>
    </row>
    <row r="30976" ht="14.25" customHeight="1">
      <c r="A30976" s="5"/>
      <c r="B30976" s="5"/>
      <c r="C30976" s="5" t="str">
        <f>IFERROR(__xludf.DUMMYFUNCTION("""COMPUTED_VALUE"""),"")</f>
        <v/>
      </c>
      <c r="D30976" s="5">
        <v>0.0</v>
      </c>
    </row>
    <row r="30977" ht="14.25" customHeight="1">
      <c r="A30977" s="5"/>
      <c r="B30977" s="5"/>
      <c r="C30977" s="5" t="str">
        <f>IFERROR(__xludf.DUMMYFUNCTION("""COMPUTED_VALUE"""),"")</f>
        <v/>
      </c>
      <c r="D30977" s="5">
        <v>0.0</v>
      </c>
    </row>
    <row r="30978" ht="14.25" customHeight="1">
      <c r="A30978" s="5"/>
      <c r="B30978" s="5"/>
      <c r="C30978" s="5" t="str">
        <f>IFERROR(__xludf.DUMMYFUNCTION("""COMPUTED_VALUE"""),"")</f>
        <v/>
      </c>
      <c r="D30978" s="5">
        <v>0.0</v>
      </c>
    </row>
    <row r="30979" ht="14.25" customHeight="1">
      <c r="A30979" s="5"/>
      <c r="B30979" s="5"/>
      <c r="C30979" s="5" t="str">
        <f>IFERROR(__xludf.DUMMYFUNCTION("""COMPUTED_VALUE"""),"")</f>
        <v/>
      </c>
      <c r="D30979" s="5">
        <v>0.0</v>
      </c>
    </row>
    <row r="30980" ht="14.25" customHeight="1">
      <c r="A30980" s="5"/>
      <c r="B30980" s="5"/>
      <c r="C30980" s="5" t="str">
        <f>IFERROR(__xludf.DUMMYFUNCTION("""COMPUTED_VALUE"""),"")</f>
        <v/>
      </c>
      <c r="D30980" s="5">
        <v>0.0</v>
      </c>
    </row>
    <row r="30981" ht="14.25" customHeight="1">
      <c r="A30981" s="5"/>
      <c r="B30981" s="5"/>
      <c r="C30981" s="5" t="str">
        <f>IFERROR(__xludf.DUMMYFUNCTION("""COMPUTED_VALUE"""),"")</f>
        <v/>
      </c>
      <c r="D30981" s="5">
        <v>0.0</v>
      </c>
    </row>
    <row r="30982" ht="14.25" customHeight="1">
      <c r="A30982" s="5"/>
      <c r="B30982" s="5"/>
      <c r="C30982" s="5" t="str">
        <f>IFERROR(__xludf.DUMMYFUNCTION("""COMPUTED_VALUE"""),"")</f>
        <v/>
      </c>
      <c r="D30982" s="5">
        <v>0.0</v>
      </c>
    </row>
    <row r="30983" ht="14.25" customHeight="1">
      <c r="A30983" s="5"/>
      <c r="B30983" s="5"/>
      <c r="C30983" s="5" t="str">
        <f>IFERROR(__xludf.DUMMYFUNCTION("""COMPUTED_VALUE"""),"")</f>
        <v/>
      </c>
      <c r="D30983" s="5">
        <v>0.0</v>
      </c>
    </row>
    <row r="30984" ht="14.25" customHeight="1">
      <c r="A30984" s="5"/>
      <c r="B30984" s="5"/>
      <c r="C30984" s="5" t="str">
        <f>IFERROR(__xludf.DUMMYFUNCTION("""COMPUTED_VALUE"""),"")</f>
        <v/>
      </c>
      <c r="D30984" s="5">
        <v>0.0</v>
      </c>
    </row>
    <row r="30985" ht="14.25" customHeight="1">
      <c r="A30985" s="5"/>
      <c r="B30985" s="5"/>
      <c r="C30985" s="5" t="str">
        <f>IFERROR(__xludf.DUMMYFUNCTION("""COMPUTED_VALUE"""),"")</f>
        <v/>
      </c>
      <c r="D30985" s="5">
        <v>0.0</v>
      </c>
    </row>
    <row r="30986" ht="14.25" customHeight="1">
      <c r="A30986" s="5"/>
      <c r="B30986" s="5"/>
      <c r="C30986" s="5" t="str">
        <f>IFERROR(__xludf.DUMMYFUNCTION("""COMPUTED_VALUE"""),"")</f>
        <v/>
      </c>
      <c r="D30986" s="5">
        <v>0.0</v>
      </c>
    </row>
    <row r="30987" ht="14.25" customHeight="1">
      <c r="A30987" s="5"/>
      <c r="B30987" s="5"/>
      <c r="C30987" s="5" t="str">
        <f>IFERROR(__xludf.DUMMYFUNCTION("""COMPUTED_VALUE"""),"")</f>
        <v/>
      </c>
      <c r="D30987" s="5">
        <v>0.0</v>
      </c>
    </row>
    <row r="30988" ht="14.25" customHeight="1">
      <c r="A30988" s="5"/>
      <c r="B30988" s="5"/>
      <c r="C30988" s="5" t="str">
        <f>IFERROR(__xludf.DUMMYFUNCTION("""COMPUTED_VALUE"""),"")</f>
        <v/>
      </c>
      <c r="D30988" s="5">
        <v>0.0</v>
      </c>
    </row>
    <row r="30989" ht="14.25" customHeight="1">
      <c r="A30989" s="5"/>
      <c r="B30989" s="5"/>
      <c r="C30989" s="5" t="str">
        <f>IFERROR(__xludf.DUMMYFUNCTION("""COMPUTED_VALUE"""),"")</f>
        <v/>
      </c>
      <c r="D30989" s="5">
        <v>0.0</v>
      </c>
    </row>
    <row r="30990" ht="14.25" customHeight="1">
      <c r="A30990" s="5"/>
      <c r="B30990" s="5"/>
      <c r="C30990" s="5" t="str">
        <f>IFERROR(__xludf.DUMMYFUNCTION("""COMPUTED_VALUE"""),"")</f>
        <v/>
      </c>
      <c r="D30990" s="5">
        <v>0.0</v>
      </c>
    </row>
    <row r="30991" ht="14.25" customHeight="1">
      <c r="A30991" s="5"/>
      <c r="B30991" s="5"/>
      <c r="C30991" s="5" t="str">
        <f>IFERROR(__xludf.DUMMYFUNCTION("""COMPUTED_VALUE"""),"")</f>
        <v/>
      </c>
      <c r="D30991" s="5">
        <v>0.0</v>
      </c>
    </row>
    <row r="30992" ht="14.25" customHeight="1">
      <c r="A30992" s="5"/>
      <c r="B30992" s="5"/>
      <c r="C30992" s="5" t="str">
        <f>IFERROR(__xludf.DUMMYFUNCTION("""COMPUTED_VALUE"""),"")</f>
        <v/>
      </c>
      <c r="D30992" s="5">
        <v>0.0</v>
      </c>
    </row>
    <row r="30993" ht="14.25" customHeight="1">
      <c r="A30993" s="5"/>
      <c r="B30993" s="5"/>
      <c r="C30993" s="5" t="str">
        <f>IFERROR(__xludf.DUMMYFUNCTION("""COMPUTED_VALUE"""),"")</f>
        <v/>
      </c>
      <c r="D30993" s="5">
        <v>0.0</v>
      </c>
    </row>
    <row r="30994" ht="14.25" customHeight="1">
      <c r="A30994" s="5"/>
      <c r="B30994" s="5"/>
      <c r="C30994" s="5" t="str">
        <f>IFERROR(__xludf.DUMMYFUNCTION("""COMPUTED_VALUE"""),"")</f>
        <v/>
      </c>
      <c r="D30994" s="5">
        <v>0.0</v>
      </c>
    </row>
    <row r="30995" ht="14.25" customHeight="1">
      <c r="A30995" s="5"/>
      <c r="B30995" s="5"/>
      <c r="C30995" s="5" t="str">
        <f>IFERROR(__xludf.DUMMYFUNCTION("""COMPUTED_VALUE"""),"")</f>
        <v/>
      </c>
      <c r="D30995" s="5">
        <v>0.0</v>
      </c>
    </row>
    <row r="30996" ht="14.25" customHeight="1">
      <c r="A30996" s="5"/>
      <c r="B30996" s="5"/>
      <c r="C30996" s="5" t="str">
        <f>IFERROR(__xludf.DUMMYFUNCTION("""COMPUTED_VALUE"""),"")</f>
        <v/>
      </c>
      <c r="D30996" s="5">
        <v>0.0</v>
      </c>
    </row>
    <row r="30997" ht="14.25" customHeight="1">
      <c r="A30997" s="5"/>
      <c r="B30997" s="5"/>
      <c r="C30997" s="5" t="str">
        <f>IFERROR(__xludf.DUMMYFUNCTION("""COMPUTED_VALUE"""),"")</f>
        <v/>
      </c>
      <c r="D30997" s="5">
        <v>0.0</v>
      </c>
    </row>
    <row r="30998" ht="14.25" customHeight="1">
      <c r="A30998" s="5"/>
      <c r="B30998" s="5"/>
      <c r="C30998" s="5" t="str">
        <f>IFERROR(__xludf.DUMMYFUNCTION("""COMPUTED_VALUE"""),"")</f>
        <v/>
      </c>
      <c r="D30998" s="5">
        <v>0.0</v>
      </c>
    </row>
    <row r="30999" ht="14.25" customHeight="1">
      <c r="A30999" s="5"/>
      <c r="B30999" s="5"/>
      <c r="C30999" s="5" t="str">
        <f>IFERROR(__xludf.DUMMYFUNCTION("""COMPUTED_VALUE"""),"")</f>
        <v/>
      </c>
      <c r="D30999" s="5">
        <v>0.0</v>
      </c>
    </row>
    <row r="31000" ht="14.25" customHeight="1">
      <c r="A31000" s="5"/>
      <c r="B31000" s="5"/>
      <c r="C31000" s="5" t="str">
        <f>IFERROR(__xludf.DUMMYFUNCTION("""COMPUTED_VALUE"""),"")</f>
        <v/>
      </c>
      <c r="D31000" s="5">
        <v>0.0</v>
      </c>
    </row>
    <row r="31001" ht="14.25" customHeight="1">
      <c r="A31001" s="5"/>
      <c r="B31001" s="5"/>
      <c r="C31001" s="5" t="str">
        <f>IFERROR(__xludf.DUMMYFUNCTION("""COMPUTED_VALUE"""),"")</f>
        <v/>
      </c>
      <c r="D31001" s="5">
        <v>0.0</v>
      </c>
    </row>
    <row r="31002" ht="14.25" customHeight="1">
      <c r="A31002" s="5"/>
      <c r="B31002" s="5"/>
      <c r="C31002" s="5" t="str">
        <f>IFERROR(__xludf.DUMMYFUNCTION("""COMPUTED_VALUE"""),"")</f>
        <v/>
      </c>
      <c r="D31002" s="5">
        <v>0.0</v>
      </c>
    </row>
    <row r="31003" ht="14.25" customHeight="1">
      <c r="A31003" s="5"/>
      <c r="B31003" s="5"/>
      <c r="C31003" s="5" t="str">
        <f>IFERROR(__xludf.DUMMYFUNCTION("""COMPUTED_VALUE"""),"")</f>
        <v/>
      </c>
      <c r="D31003" s="5">
        <v>0.0</v>
      </c>
    </row>
    <row r="31004" ht="14.25" customHeight="1">
      <c r="A31004" s="5"/>
      <c r="B31004" s="5"/>
      <c r="C31004" s="5" t="str">
        <f>IFERROR(__xludf.DUMMYFUNCTION("""COMPUTED_VALUE"""),"")</f>
        <v/>
      </c>
      <c r="D31004" s="5">
        <v>0.0</v>
      </c>
    </row>
    <row r="31005" ht="14.25" customHeight="1">
      <c r="A31005" s="5"/>
      <c r="B31005" s="5"/>
      <c r="C31005" s="5" t="str">
        <f>IFERROR(__xludf.DUMMYFUNCTION("""COMPUTED_VALUE"""),"")</f>
        <v/>
      </c>
      <c r="D31005" s="5">
        <v>0.0</v>
      </c>
    </row>
    <row r="31006" ht="14.25" customHeight="1">
      <c r="A31006" s="5"/>
      <c r="B31006" s="5"/>
      <c r="C31006" s="5" t="str">
        <f>IFERROR(__xludf.DUMMYFUNCTION("""COMPUTED_VALUE"""),"")</f>
        <v/>
      </c>
      <c r="D31006" s="5">
        <v>0.0</v>
      </c>
    </row>
    <row r="31007" ht="14.25" customHeight="1">
      <c r="A31007" s="5"/>
      <c r="B31007" s="5"/>
      <c r="C31007" s="5" t="str">
        <f>IFERROR(__xludf.DUMMYFUNCTION("""COMPUTED_VALUE"""),"")</f>
        <v/>
      </c>
      <c r="D31007" s="5">
        <v>0.0</v>
      </c>
    </row>
    <row r="31008" ht="14.25" customHeight="1">
      <c r="A31008" s="5"/>
      <c r="B31008" s="5"/>
      <c r="C31008" s="5" t="str">
        <f>IFERROR(__xludf.DUMMYFUNCTION("""COMPUTED_VALUE"""),"")</f>
        <v/>
      </c>
      <c r="D31008" s="5">
        <v>0.0</v>
      </c>
    </row>
    <row r="31009" ht="14.25" customHeight="1">
      <c r="A31009" s="5"/>
      <c r="B31009" s="5"/>
      <c r="C31009" s="5" t="str">
        <f>IFERROR(__xludf.DUMMYFUNCTION("""COMPUTED_VALUE"""),"")</f>
        <v/>
      </c>
      <c r="D31009" s="5">
        <v>0.0</v>
      </c>
    </row>
    <row r="31010" ht="14.25" customHeight="1">
      <c r="A31010" s="5"/>
      <c r="B31010" s="5"/>
      <c r="C31010" s="5" t="str">
        <f>IFERROR(__xludf.DUMMYFUNCTION("""COMPUTED_VALUE"""),"")</f>
        <v/>
      </c>
      <c r="D31010" s="5">
        <v>0.0</v>
      </c>
    </row>
    <row r="31011" ht="14.25" customHeight="1">
      <c r="A31011" s="5"/>
      <c r="B31011" s="5"/>
      <c r="C31011" s="5" t="str">
        <f>IFERROR(__xludf.DUMMYFUNCTION("""COMPUTED_VALUE"""),"")</f>
        <v/>
      </c>
      <c r="D31011" s="5">
        <v>0.0</v>
      </c>
    </row>
    <row r="31012" ht="14.25" customHeight="1">
      <c r="A31012" s="5"/>
      <c r="B31012" s="5"/>
      <c r="C31012" s="5" t="str">
        <f>IFERROR(__xludf.DUMMYFUNCTION("""COMPUTED_VALUE"""),"")</f>
        <v/>
      </c>
      <c r="D31012" s="5">
        <v>0.0</v>
      </c>
    </row>
    <row r="31013" ht="14.25" customHeight="1">
      <c r="A31013" s="5"/>
      <c r="B31013" s="5"/>
      <c r="C31013" s="5" t="str">
        <f>IFERROR(__xludf.DUMMYFUNCTION("""COMPUTED_VALUE"""),"")</f>
        <v/>
      </c>
      <c r="D31013" s="5">
        <v>0.0</v>
      </c>
    </row>
    <row r="31014" ht="14.25" customHeight="1">
      <c r="A31014" s="5"/>
      <c r="B31014" s="5"/>
      <c r="C31014" s="5" t="str">
        <f>IFERROR(__xludf.DUMMYFUNCTION("""COMPUTED_VALUE"""),"")</f>
        <v/>
      </c>
      <c r="D31014" s="5">
        <v>0.0</v>
      </c>
    </row>
    <row r="31015" ht="14.25" customHeight="1">
      <c r="A31015" s="5"/>
      <c r="B31015" s="5"/>
      <c r="C31015" s="5" t="str">
        <f>IFERROR(__xludf.DUMMYFUNCTION("""COMPUTED_VALUE"""),"")</f>
        <v/>
      </c>
      <c r="D31015" s="5">
        <v>0.0</v>
      </c>
    </row>
    <row r="31016" ht="14.25" customHeight="1">
      <c r="A31016" s="5"/>
      <c r="B31016" s="5"/>
      <c r="C31016" s="5" t="str">
        <f>IFERROR(__xludf.DUMMYFUNCTION("""COMPUTED_VALUE"""),"")</f>
        <v/>
      </c>
      <c r="D31016" s="5">
        <v>0.0</v>
      </c>
    </row>
    <row r="31017" ht="14.25" customHeight="1">
      <c r="A31017" s="5"/>
      <c r="B31017" s="5"/>
      <c r="C31017" s="5" t="str">
        <f>IFERROR(__xludf.DUMMYFUNCTION("""COMPUTED_VALUE"""),"")</f>
        <v/>
      </c>
      <c r="D31017" s="5">
        <v>0.0</v>
      </c>
    </row>
    <row r="31018" ht="14.25" customHeight="1">
      <c r="A31018" s="5"/>
      <c r="B31018" s="5"/>
      <c r="C31018" s="5" t="str">
        <f>IFERROR(__xludf.DUMMYFUNCTION("""COMPUTED_VALUE"""),"")</f>
        <v/>
      </c>
      <c r="D31018" s="5">
        <v>0.0</v>
      </c>
    </row>
    <row r="31019" ht="14.25" customHeight="1">
      <c r="A31019" s="5"/>
      <c r="B31019" s="5"/>
      <c r="C31019" s="5" t="str">
        <f>IFERROR(__xludf.DUMMYFUNCTION("""COMPUTED_VALUE"""),"")</f>
        <v/>
      </c>
      <c r="D31019" s="5">
        <v>0.0</v>
      </c>
    </row>
    <row r="31020" ht="14.25" customHeight="1">
      <c r="A31020" s="5"/>
      <c r="B31020" s="5"/>
      <c r="C31020" s="5" t="str">
        <f>IFERROR(__xludf.DUMMYFUNCTION("""COMPUTED_VALUE"""),"")</f>
        <v/>
      </c>
      <c r="D31020" s="5">
        <v>0.0</v>
      </c>
    </row>
    <row r="31021" ht="14.25" customHeight="1">
      <c r="A31021" s="5"/>
      <c r="B31021" s="5"/>
      <c r="C31021" s="5" t="str">
        <f>IFERROR(__xludf.DUMMYFUNCTION("""COMPUTED_VALUE"""),"")</f>
        <v/>
      </c>
      <c r="D31021" s="5">
        <v>0.0</v>
      </c>
    </row>
    <row r="31022" ht="14.25" customHeight="1">
      <c r="A31022" s="5"/>
      <c r="B31022" s="5"/>
      <c r="C31022" s="5" t="str">
        <f>IFERROR(__xludf.DUMMYFUNCTION("""COMPUTED_VALUE"""),"")</f>
        <v/>
      </c>
      <c r="D31022" s="5">
        <v>0.0</v>
      </c>
    </row>
    <row r="31023" ht="14.25" customHeight="1">
      <c r="A31023" s="5"/>
      <c r="B31023" s="5"/>
      <c r="C31023" s="5" t="str">
        <f>IFERROR(__xludf.DUMMYFUNCTION("""COMPUTED_VALUE"""),"")</f>
        <v/>
      </c>
      <c r="D31023" s="5">
        <v>0.0</v>
      </c>
    </row>
    <row r="31024" ht="14.25" customHeight="1">
      <c r="A31024" s="5"/>
      <c r="B31024" s="5"/>
      <c r="C31024" s="5" t="str">
        <f>IFERROR(__xludf.DUMMYFUNCTION("""COMPUTED_VALUE"""),"")</f>
        <v/>
      </c>
      <c r="D31024" s="5">
        <v>0.0</v>
      </c>
    </row>
    <row r="31025" ht="14.25" customHeight="1">
      <c r="A31025" s="5"/>
      <c r="B31025" s="5"/>
      <c r="C31025" s="5" t="str">
        <f>IFERROR(__xludf.DUMMYFUNCTION("""COMPUTED_VALUE"""),"")</f>
        <v/>
      </c>
      <c r="D31025" s="5">
        <v>0.0</v>
      </c>
    </row>
    <row r="31026" ht="14.25" customHeight="1">
      <c r="A31026" s="5"/>
      <c r="B31026" s="5"/>
      <c r="C31026" s="5" t="str">
        <f>IFERROR(__xludf.DUMMYFUNCTION("""COMPUTED_VALUE"""),"")</f>
        <v/>
      </c>
      <c r="D31026" s="5">
        <v>0.0</v>
      </c>
    </row>
    <row r="31027" ht="14.25" customHeight="1">
      <c r="A31027" s="5"/>
      <c r="B31027" s="5"/>
      <c r="C31027" s="5" t="str">
        <f>IFERROR(__xludf.DUMMYFUNCTION("""COMPUTED_VALUE"""),"")</f>
        <v/>
      </c>
      <c r="D31027" s="5">
        <v>0.0</v>
      </c>
    </row>
    <row r="31028" ht="14.25" customHeight="1">
      <c r="A31028" s="5"/>
      <c r="B31028" s="5"/>
      <c r="C31028" s="5" t="str">
        <f>IFERROR(__xludf.DUMMYFUNCTION("""COMPUTED_VALUE"""),"")</f>
        <v/>
      </c>
      <c r="D31028" s="5">
        <v>0.0</v>
      </c>
    </row>
    <row r="31029" ht="14.25" customHeight="1">
      <c r="A31029" s="5"/>
      <c r="B31029" s="5"/>
      <c r="C31029" s="5" t="str">
        <f>IFERROR(__xludf.DUMMYFUNCTION("""COMPUTED_VALUE"""),"")</f>
        <v/>
      </c>
      <c r="D31029" s="5">
        <v>0.0</v>
      </c>
    </row>
    <row r="31030" ht="14.25" customHeight="1">
      <c r="A31030" s="5"/>
      <c r="B31030" s="5"/>
      <c r="C31030" s="5" t="str">
        <f>IFERROR(__xludf.DUMMYFUNCTION("""COMPUTED_VALUE"""),"")</f>
        <v/>
      </c>
      <c r="D31030" s="5">
        <v>0.0</v>
      </c>
    </row>
    <row r="31031" ht="14.25" customHeight="1">
      <c r="A31031" s="5"/>
      <c r="B31031" s="5"/>
      <c r="C31031" s="5" t="str">
        <f>IFERROR(__xludf.DUMMYFUNCTION("""COMPUTED_VALUE"""),"")</f>
        <v/>
      </c>
      <c r="D31031" s="5">
        <v>0.0</v>
      </c>
    </row>
    <row r="31032" ht="14.25" customHeight="1">
      <c r="A31032" s="5"/>
      <c r="B31032" s="5"/>
      <c r="C31032" s="5" t="str">
        <f>IFERROR(__xludf.DUMMYFUNCTION("""COMPUTED_VALUE"""),"")</f>
        <v/>
      </c>
      <c r="D31032" s="5">
        <v>0.0</v>
      </c>
    </row>
    <row r="31033" ht="14.25" customHeight="1">
      <c r="A31033" s="5"/>
      <c r="B31033" s="5"/>
      <c r="C31033" s="5" t="str">
        <f>IFERROR(__xludf.DUMMYFUNCTION("""COMPUTED_VALUE"""),"")</f>
        <v/>
      </c>
      <c r="D31033" s="5">
        <v>0.0</v>
      </c>
    </row>
    <row r="31034" ht="14.25" customHeight="1">
      <c r="A31034" s="5"/>
      <c r="B31034" s="5"/>
      <c r="C31034" s="5" t="str">
        <f>IFERROR(__xludf.DUMMYFUNCTION("""COMPUTED_VALUE"""),"")</f>
        <v/>
      </c>
      <c r="D31034" s="5">
        <v>0.0</v>
      </c>
    </row>
    <row r="31035" ht="14.25" customHeight="1">
      <c r="A31035" s="5"/>
      <c r="B31035" s="5"/>
      <c r="C31035" s="5" t="str">
        <f>IFERROR(__xludf.DUMMYFUNCTION("""COMPUTED_VALUE"""),"")</f>
        <v/>
      </c>
      <c r="D31035" s="5">
        <v>0.0</v>
      </c>
    </row>
    <row r="31036" ht="14.25" customHeight="1">
      <c r="A31036" s="5"/>
      <c r="B31036" s="5"/>
      <c r="C31036" s="5" t="str">
        <f>IFERROR(__xludf.DUMMYFUNCTION("""COMPUTED_VALUE"""),"")</f>
        <v/>
      </c>
      <c r="D31036" s="5">
        <v>0.0</v>
      </c>
    </row>
    <row r="31037" ht="14.25" customHeight="1">
      <c r="A31037" s="5"/>
      <c r="B31037" s="5"/>
      <c r="C31037" s="5" t="str">
        <f>IFERROR(__xludf.DUMMYFUNCTION("""COMPUTED_VALUE"""),"")</f>
        <v/>
      </c>
      <c r="D31037" s="5">
        <v>0.0</v>
      </c>
    </row>
    <row r="31038" ht="14.25" customHeight="1">
      <c r="A31038" s="5"/>
      <c r="B31038" s="5"/>
      <c r="C31038" s="5" t="str">
        <f>IFERROR(__xludf.DUMMYFUNCTION("""COMPUTED_VALUE"""),"")</f>
        <v/>
      </c>
      <c r="D31038" s="5">
        <v>0.0</v>
      </c>
    </row>
    <row r="31039" ht="14.25" customHeight="1">
      <c r="A31039" s="5"/>
      <c r="B31039" s="5"/>
      <c r="C31039" s="5" t="str">
        <f>IFERROR(__xludf.DUMMYFUNCTION("""COMPUTED_VALUE"""),"")</f>
        <v/>
      </c>
      <c r="D31039" s="5">
        <v>0.0</v>
      </c>
    </row>
    <row r="31040" ht="14.25" customHeight="1">
      <c r="A31040" s="5"/>
      <c r="B31040" s="5"/>
      <c r="C31040" s="5" t="str">
        <f>IFERROR(__xludf.DUMMYFUNCTION("""COMPUTED_VALUE"""),"")</f>
        <v/>
      </c>
      <c r="D31040" s="5">
        <v>0.0</v>
      </c>
    </row>
    <row r="31041" ht="14.25" customHeight="1">
      <c r="A31041" s="5"/>
      <c r="B31041" s="5"/>
      <c r="C31041" s="5" t="str">
        <f>IFERROR(__xludf.DUMMYFUNCTION("""COMPUTED_VALUE"""),"")</f>
        <v/>
      </c>
      <c r="D31041" s="5">
        <v>0.0</v>
      </c>
    </row>
    <row r="31042" ht="14.25" customHeight="1">
      <c r="A31042" s="5"/>
      <c r="B31042" s="5"/>
      <c r="C31042" s="5" t="str">
        <f>IFERROR(__xludf.DUMMYFUNCTION("""COMPUTED_VALUE"""),"")</f>
        <v/>
      </c>
      <c r="D31042" s="5">
        <v>0.0</v>
      </c>
    </row>
    <row r="31043" ht="14.25" customHeight="1">
      <c r="A31043" s="5"/>
      <c r="B31043" s="5"/>
      <c r="C31043" s="5" t="str">
        <f>IFERROR(__xludf.DUMMYFUNCTION("""COMPUTED_VALUE"""),"")</f>
        <v/>
      </c>
      <c r="D31043" s="5">
        <v>0.0</v>
      </c>
    </row>
    <row r="31044" ht="14.25" customHeight="1">
      <c r="A31044" s="5"/>
      <c r="B31044" s="5"/>
      <c r="C31044" s="5" t="str">
        <f>IFERROR(__xludf.DUMMYFUNCTION("""COMPUTED_VALUE"""),"")</f>
        <v/>
      </c>
      <c r="D31044" s="5">
        <v>0.0</v>
      </c>
    </row>
    <row r="31045" ht="14.25" customHeight="1">
      <c r="A31045" s="5"/>
      <c r="B31045" s="5"/>
      <c r="C31045" s="5" t="str">
        <f>IFERROR(__xludf.DUMMYFUNCTION("""COMPUTED_VALUE"""),"")</f>
        <v/>
      </c>
      <c r="D31045" s="5">
        <v>0.0</v>
      </c>
    </row>
    <row r="31046" ht="14.25" customHeight="1">
      <c r="A31046" s="5"/>
      <c r="B31046" s="5"/>
      <c r="C31046" s="5" t="str">
        <f>IFERROR(__xludf.DUMMYFUNCTION("""COMPUTED_VALUE"""),"")</f>
        <v/>
      </c>
      <c r="D31046" s="5">
        <v>0.0</v>
      </c>
    </row>
    <row r="31047" ht="14.25" customHeight="1">
      <c r="A31047" s="5"/>
      <c r="B31047" s="5"/>
      <c r="C31047" s="5" t="str">
        <f>IFERROR(__xludf.DUMMYFUNCTION("""COMPUTED_VALUE"""),"")</f>
        <v/>
      </c>
      <c r="D31047" s="5">
        <v>0.0</v>
      </c>
    </row>
    <row r="31048" ht="14.25" customHeight="1">
      <c r="A31048" s="5"/>
      <c r="B31048" s="5"/>
      <c r="C31048" s="5" t="str">
        <f>IFERROR(__xludf.DUMMYFUNCTION("""COMPUTED_VALUE"""),"")</f>
        <v/>
      </c>
      <c r="D31048" s="5">
        <v>0.0</v>
      </c>
    </row>
    <row r="31049" ht="14.25" customHeight="1">
      <c r="A31049" s="5"/>
      <c r="B31049" s="5"/>
      <c r="C31049" s="5" t="str">
        <f>IFERROR(__xludf.DUMMYFUNCTION("""COMPUTED_VALUE"""),"")</f>
        <v/>
      </c>
      <c r="D31049" s="5">
        <v>0.0</v>
      </c>
    </row>
    <row r="31050" ht="14.25" customHeight="1">
      <c r="A31050" s="5"/>
      <c r="B31050" s="5"/>
      <c r="C31050" s="5" t="str">
        <f>IFERROR(__xludf.DUMMYFUNCTION("""COMPUTED_VALUE"""),"")</f>
        <v/>
      </c>
      <c r="D31050" s="5">
        <v>0.0</v>
      </c>
    </row>
    <row r="31051" ht="14.25" customHeight="1">
      <c r="A31051" s="5"/>
      <c r="B31051" s="5"/>
      <c r="C31051" s="5" t="str">
        <f>IFERROR(__xludf.DUMMYFUNCTION("""COMPUTED_VALUE"""),"")</f>
        <v/>
      </c>
      <c r="D31051" s="5">
        <v>0.0</v>
      </c>
    </row>
    <row r="31052" ht="14.25" customHeight="1">
      <c r="A31052" s="5"/>
      <c r="B31052" s="5"/>
      <c r="C31052" s="5" t="str">
        <f>IFERROR(__xludf.DUMMYFUNCTION("""COMPUTED_VALUE"""),"")</f>
        <v/>
      </c>
      <c r="D31052" s="5">
        <v>0.0</v>
      </c>
    </row>
    <row r="31053" ht="14.25" customHeight="1">
      <c r="A31053" s="5"/>
      <c r="B31053" s="5"/>
      <c r="C31053" s="5" t="str">
        <f>IFERROR(__xludf.DUMMYFUNCTION("""COMPUTED_VALUE"""),"")</f>
        <v/>
      </c>
      <c r="D31053" s="5">
        <v>0.0</v>
      </c>
    </row>
    <row r="31054" ht="14.25" customHeight="1">
      <c r="A31054" s="5"/>
      <c r="B31054" s="5"/>
      <c r="C31054" s="5" t="str">
        <f>IFERROR(__xludf.DUMMYFUNCTION("""COMPUTED_VALUE"""),"")</f>
        <v/>
      </c>
      <c r="D31054" s="5">
        <v>0.0</v>
      </c>
    </row>
    <row r="31055" ht="14.25" customHeight="1">
      <c r="A31055" s="5"/>
      <c r="B31055" s="5"/>
      <c r="C31055" s="5" t="str">
        <f>IFERROR(__xludf.DUMMYFUNCTION("""COMPUTED_VALUE"""),"")</f>
        <v/>
      </c>
      <c r="D31055" s="5">
        <v>0.0</v>
      </c>
    </row>
    <row r="31056" ht="14.25" customHeight="1">
      <c r="A31056" s="5"/>
      <c r="B31056" s="5"/>
      <c r="C31056" s="5" t="str">
        <f>IFERROR(__xludf.DUMMYFUNCTION("""COMPUTED_VALUE"""),"")</f>
        <v/>
      </c>
      <c r="D31056" s="5">
        <v>0.0</v>
      </c>
    </row>
    <row r="31057" ht="14.25" customHeight="1">
      <c r="A31057" s="5"/>
      <c r="B31057" s="5"/>
      <c r="C31057" s="5" t="str">
        <f>IFERROR(__xludf.DUMMYFUNCTION("""COMPUTED_VALUE"""),"")</f>
        <v/>
      </c>
      <c r="D31057" s="5">
        <v>0.0</v>
      </c>
    </row>
    <row r="31058" ht="14.25" customHeight="1">
      <c r="A31058" s="5"/>
      <c r="B31058" s="5"/>
      <c r="C31058" s="5" t="str">
        <f>IFERROR(__xludf.DUMMYFUNCTION("""COMPUTED_VALUE"""),"")</f>
        <v/>
      </c>
      <c r="D31058" s="5">
        <v>0.0</v>
      </c>
    </row>
    <row r="31059" ht="14.25" customHeight="1">
      <c r="A31059" s="5"/>
      <c r="B31059" s="5"/>
      <c r="C31059" s="5" t="str">
        <f>IFERROR(__xludf.DUMMYFUNCTION("""COMPUTED_VALUE"""),"")</f>
        <v/>
      </c>
      <c r="D31059" s="5">
        <v>0.0</v>
      </c>
    </row>
    <row r="31060" ht="14.25" customHeight="1">
      <c r="A31060" s="5"/>
      <c r="B31060" s="5"/>
      <c r="C31060" s="5" t="str">
        <f>IFERROR(__xludf.DUMMYFUNCTION("""COMPUTED_VALUE"""),"")</f>
        <v/>
      </c>
      <c r="D31060" s="5">
        <v>0.0</v>
      </c>
    </row>
    <row r="31061" ht="14.25" customHeight="1">
      <c r="A31061" s="5"/>
      <c r="B31061" s="5"/>
      <c r="C31061" s="5" t="str">
        <f>IFERROR(__xludf.DUMMYFUNCTION("""COMPUTED_VALUE"""),"")</f>
        <v/>
      </c>
      <c r="D31061" s="5">
        <v>0.0</v>
      </c>
    </row>
    <row r="31062" ht="14.25" customHeight="1">
      <c r="A31062" s="5"/>
      <c r="B31062" s="5"/>
      <c r="C31062" s="5" t="str">
        <f>IFERROR(__xludf.DUMMYFUNCTION("""COMPUTED_VALUE"""),"")</f>
        <v/>
      </c>
      <c r="D31062" s="5">
        <v>0.0</v>
      </c>
    </row>
    <row r="31063" ht="14.25" customHeight="1">
      <c r="A31063" s="5"/>
      <c r="B31063" s="5"/>
      <c r="C31063" s="5" t="str">
        <f>IFERROR(__xludf.DUMMYFUNCTION("""COMPUTED_VALUE"""),"")</f>
        <v/>
      </c>
      <c r="D31063" s="5">
        <v>0.0</v>
      </c>
    </row>
    <row r="31064" ht="14.25" customHeight="1">
      <c r="A31064" s="5"/>
      <c r="B31064" s="5"/>
      <c r="C31064" s="5" t="str">
        <f>IFERROR(__xludf.DUMMYFUNCTION("""COMPUTED_VALUE"""),"")</f>
        <v/>
      </c>
      <c r="D31064" s="5">
        <v>0.0</v>
      </c>
    </row>
    <row r="31065" ht="14.25" customHeight="1">
      <c r="A31065" s="5"/>
      <c r="B31065" s="5"/>
      <c r="C31065" s="5" t="str">
        <f>IFERROR(__xludf.DUMMYFUNCTION("""COMPUTED_VALUE"""),"")</f>
        <v/>
      </c>
      <c r="D31065" s="5">
        <v>0.0</v>
      </c>
    </row>
    <row r="31066" ht="14.25" customHeight="1">
      <c r="A31066" s="5"/>
      <c r="B31066" s="5"/>
      <c r="C31066" s="5" t="str">
        <f>IFERROR(__xludf.DUMMYFUNCTION("""COMPUTED_VALUE"""),"")</f>
        <v/>
      </c>
      <c r="D31066" s="5">
        <v>0.0</v>
      </c>
    </row>
    <row r="31067" ht="14.25" customHeight="1">
      <c r="A31067" s="5"/>
      <c r="B31067" s="5"/>
      <c r="C31067" s="5" t="str">
        <f>IFERROR(__xludf.DUMMYFUNCTION("""COMPUTED_VALUE"""),"")</f>
        <v/>
      </c>
      <c r="D31067" s="5">
        <v>0.0</v>
      </c>
    </row>
    <row r="31068" ht="14.25" customHeight="1">
      <c r="A31068" s="5"/>
      <c r="B31068" s="5"/>
      <c r="C31068" s="5" t="str">
        <f>IFERROR(__xludf.DUMMYFUNCTION("""COMPUTED_VALUE"""),"")</f>
        <v/>
      </c>
      <c r="D31068" s="5">
        <v>0.0</v>
      </c>
    </row>
    <row r="31069" ht="14.25" customHeight="1">
      <c r="A31069" s="5"/>
      <c r="B31069" s="5"/>
      <c r="C31069" s="5" t="str">
        <f>IFERROR(__xludf.DUMMYFUNCTION("""COMPUTED_VALUE"""),"")</f>
        <v/>
      </c>
      <c r="D31069" s="5">
        <v>0.0</v>
      </c>
    </row>
    <row r="31070" ht="14.25" customHeight="1">
      <c r="A31070" s="5"/>
      <c r="B31070" s="5"/>
      <c r="C31070" s="5" t="str">
        <f>IFERROR(__xludf.DUMMYFUNCTION("""COMPUTED_VALUE"""),"")</f>
        <v/>
      </c>
      <c r="D31070" s="5">
        <v>0.0</v>
      </c>
    </row>
    <row r="31071" ht="14.25" customHeight="1">
      <c r="A31071" s="5"/>
      <c r="B31071" s="5"/>
      <c r="C31071" s="5" t="str">
        <f>IFERROR(__xludf.DUMMYFUNCTION("""COMPUTED_VALUE"""),"")</f>
        <v/>
      </c>
      <c r="D31071" s="5">
        <v>0.0</v>
      </c>
    </row>
    <row r="31072" ht="14.25" customHeight="1">
      <c r="A31072" s="5"/>
      <c r="B31072" s="5"/>
      <c r="C31072" s="5" t="str">
        <f>IFERROR(__xludf.DUMMYFUNCTION("""COMPUTED_VALUE"""),"")</f>
        <v/>
      </c>
      <c r="D31072" s="5">
        <v>0.0</v>
      </c>
    </row>
    <row r="31073" ht="14.25" customHeight="1">
      <c r="A31073" s="5"/>
      <c r="B31073" s="5"/>
      <c r="C31073" s="5" t="str">
        <f>IFERROR(__xludf.DUMMYFUNCTION("""COMPUTED_VALUE"""),"")</f>
        <v/>
      </c>
      <c r="D31073" s="5">
        <v>0.0</v>
      </c>
    </row>
    <row r="31074" ht="14.25" customHeight="1">
      <c r="A31074" s="5"/>
      <c r="B31074" s="5"/>
      <c r="C31074" s="5" t="str">
        <f>IFERROR(__xludf.DUMMYFUNCTION("""COMPUTED_VALUE"""),"")</f>
        <v/>
      </c>
      <c r="D31074" s="5">
        <v>0.0</v>
      </c>
    </row>
    <row r="31075" ht="14.25" customHeight="1">
      <c r="A31075" s="5"/>
      <c r="B31075" s="5"/>
      <c r="C31075" s="5" t="str">
        <f>IFERROR(__xludf.DUMMYFUNCTION("""COMPUTED_VALUE"""),"")</f>
        <v/>
      </c>
      <c r="D31075" s="5">
        <v>0.0</v>
      </c>
    </row>
    <row r="31076" ht="14.25" customHeight="1">
      <c r="A31076" s="5"/>
      <c r="B31076" s="5"/>
      <c r="C31076" s="5" t="str">
        <f>IFERROR(__xludf.DUMMYFUNCTION("""COMPUTED_VALUE"""),"")</f>
        <v/>
      </c>
      <c r="D31076" s="5">
        <v>0.0</v>
      </c>
    </row>
    <row r="31077" ht="14.25" customHeight="1">
      <c r="A31077" s="5"/>
      <c r="B31077" s="5"/>
      <c r="C31077" s="5" t="str">
        <f>IFERROR(__xludf.DUMMYFUNCTION("""COMPUTED_VALUE"""),"")</f>
        <v/>
      </c>
      <c r="D31077" s="5">
        <v>0.0</v>
      </c>
    </row>
    <row r="31078" ht="14.25" customHeight="1">
      <c r="A31078" s="5"/>
      <c r="B31078" s="5"/>
      <c r="C31078" s="5" t="str">
        <f>IFERROR(__xludf.DUMMYFUNCTION("""COMPUTED_VALUE"""),"")</f>
        <v/>
      </c>
      <c r="D31078" s="5">
        <v>0.0</v>
      </c>
    </row>
    <row r="31079" ht="14.25" customHeight="1">
      <c r="A31079" s="5"/>
      <c r="B31079" s="5"/>
      <c r="C31079" s="5" t="str">
        <f>IFERROR(__xludf.DUMMYFUNCTION("""COMPUTED_VALUE"""),"")</f>
        <v/>
      </c>
      <c r="D31079" s="5">
        <v>0.0</v>
      </c>
    </row>
    <row r="31080" ht="14.25" customHeight="1">
      <c r="A31080" s="5"/>
      <c r="B31080" s="5"/>
      <c r="C31080" s="5" t="str">
        <f>IFERROR(__xludf.DUMMYFUNCTION("""COMPUTED_VALUE"""),"")</f>
        <v/>
      </c>
      <c r="D31080" s="5">
        <v>0.0</v>
      </c>
    </row>
    <row r="31081" ht="14.25" customHeight="1">
      <c r="A31081" s="5"/>
      <c r="B31081" s="5"/>
      <c r="C31081" s="5" t="str">
        <f>IFERROR(__xludf.DUMMYFUNCTION("""COMPUTED_VALUE"""),"")</f>
        <v/>
      </c>
      <c r="D31081" s="5">
        <v>0.0</v>
      </c>
    </row>
    <row r="31082" ht="14.25" customHeight="1">
      <c r="A31082" s="5"/>
      <c r="B31082" s="5"/>
      <c r="C31082" s="5" t="str">
        <f>IFERROR(__xludf.DUMMYFUNCTION("""COMPUTED_VALUE"""),"")</f>
        <v/>
      </c>
      <c r="D31082" s="5">
        <v>0.0</v>
      </c>
    </row>
    <row r="31083" ht="14.25" customHeight="1">
      <c r="A31083" s="5"/>
      <c r="B31083" s="5"/>
      <c r="C31083" s="5" t="str">
        <f>IFERROR(__xludf.DUMMYFUNCTION("""COMPUTED_VALUE"""),"")</f>
        <v/>
      </c>
      <c r="D31083" s="5">
        <v>0.0</v>
      </c>
    </row>
    <row r="31084" ht="14.25" customHeight="1">
      <c r="A31084" s="5"/>
      <c r="B31084" s="5"/>
      <c r="C31084" s="5" t="str">
        <f>IFERROR(__xludf.DUMMYFUNCTION("""COMPUTED_VALUE"""),"")</f>
        <v/>
      </c>
      <c r="D31084" s="5">
        <v>0.0</v>
      </c>
    </row>
    <row r="31085" ht="14.25" customHeight="1">
      <c r="A31085" s="5"/>
      <c r="B31085" s="5"/>
      <c r="C31085" s="5" t="str">
        <f>IFERROR(__xludf.DUMMYFUNCTION("""COMPUTED_VALUE"""),"")</f>
        <v/>
      </c>
      <c r="D31085" s="5">
        <v>0.0</v>
      </c>
    </row>
    <row r="31086" ht="14.25" customHeight="1">
      <c r="A31086" s="5"/>
      <c r="B31086" s="5"/>
      <c r="C31086" s="5" t="str">
        <f>IFERROR(__xludf.DUMMYFUNCTION("""COMPUTED_VALUE"""),"")</f>
        <v/>
      </c>
      <c r="D31086" s="5">
        <v>0.0</v>
      </c>
    </row>
    <row r="31087" ht="14.25" customHeight="1">
      <c r="A31087" s="5"/>
      <c r="B31087" s="5"/>
      <c r="C31087" s="5" t="str">
        <f>IFERROR(__xludf.DUMMYFUNCTION("""COMPUTED_VALUE"""),"")</f>
        <v/>
      </c>
      <c r="D31087" s="5">
        <v>0.0</v>
      </c>
    </row>
    <row r="31088" ht="14.25" customHeight="1">
      <c r="A31088" s="5"/>
      <c r="B31088" s="5"/>
      <c r="C31088" s="5" t="str">
        <f>IFERROR(__xludf.DUMMYFUNCTION("""COMPUTED_VALUE"""),"")</f>
        <v/>
      </c>
      <c r="D31088" s="5">
        <v>0.0</v>
      </c>
    </row>
    <row r="31089" ht="14.25" customHeight="1">
      <c r="A31089" s="5"/>
      <c r="B31089" s="5"/>
      <c r="C31089" s="5" t="str">
        <f>IFERROR(__xludf.DUMMYFUNCTION("""COMPUTED_VALUE"""),"")</f>
        <v/>
      </c>
      <c r="D31089" s="5">
        <v>0.0</v>
      </c>
    </row>
    <row r="31090" ht="14.25" customHeight="1">
      <c r="A31090" s="5"/>
      <c r="B31090" s="5"/>
      <c r="C31090" s="5" t="str">
        <f>IFERROR(__xludf.DUMMYFUNCTION("""COMPUTED_VALUE"""),"")</f>
        <v/>
      </c>
      <c r="D31090" s="5">
        <v>0.0</v>
      </c>
    </row>
    <row r="31091" ht="14.25" customHeight="1">
      <c r="A31091" s="5"/>
      <c r="B31091" s="5"/>
      <c r="C31091" s="5" t="str">
        <f>IFERROR(__xludf.DUMMYFUNCTION("""COMPUTED_VALUE"""),"")</f>
        <v/>
      </c>
      <c r="D31091" s="5">
        <v>0.0</v>
      </c>
    </row>
    <row r="31092" ht="14.25" customHeight="1">
      <c r="A31092" s="5"/>
      <c r="B31092" s="5"/>
      <c r="C31092" s="5" t="str">
        <f>IFERROR(__xludf.DUMMYFUNCTION("""COMPUTED_VALUE"""),"")</f>
        <v/>
      </c>
      <c r="D31092" s="5">
        <v>0.0</v>
      </c>
    </row>
    <row r="31093" ht="14.25" customHeight="1">
      <c r="A31093" s="5"/>
      <c r="B31093" s="5"/>
      <c r="C31093" s="5" t="str">
        <f>IFERROR(__xludf.DUMMYFUNCTION("""COMPUTED_VALUE"""),"")</f>
        <v/>
      </c>
      <c r="D31093" s="5">
        <v>0.0</v>
      </c>
    </row>
    <row r="31094" ht="14.25" customHeight="1">
      <c r="A31094" s="5"/>
      <c r="B31094" s="5"/>
      <c r="C31094" s="5" t="str">
        <f>IFERROR(__xludf.DUMMYFUNCTION("""COMPUTED_VALUE"""),"")</f>
        <v/>
      </c>
      <c r="D31094" s="5">
        <v>0.0</v>
      </c>
    </row>
    <row r="31095" ht="14.25" customHeight="1">
      <c r="A31095" s="5"/>
      <c r="B31095" s="5"/>
      <c r="C31095" s="5" t="str">
        <f>IFERROR(__xludf.DUMMYFUNCTION("""COMPUTED_VALUE"""),"")</f>
        <v/>
      </c>
      <c r="D31095" s="5">
        <v>0.0</v>
      </c>
    </row>
    <row r="31096" ht="14.25" customHeight="1">
      <c r="A31096" s="5"/>
      <c r="B31096" s="5"/>
      <c r="C31096" s="5" t="str">
        <f>IFERROR(__xludf.DUMMYFUNCTION("""COMPUTED_VALUE"""),"")</f>
        <v/>
      </c>
      <c r="D31096" s="5">
        <v>0.0</v>
      </c>
    </row>
    <row r="31097" ht="14.25" customHeight="1">
      <c r="A31097" s="5"/>
      <c r="B31097" s="5"/>
      <c r="C31097" s="5" t="str">
        <f>IFERROR(__xludf.DUMMYFUNCTION("""COMPUTED_VALUE"""),"")</f>
        <v/>
      </c>
      <c r="D31097" s="5">
        <v>0.0</v>
      </c>
    </row>
    <row r="31098" ht="14.25" customHeight="1">
      <c r="A31098" s="5"/>
      <c r="B31098" s="5"/>
      <c r="C31098" s="5" t="str">
        <f>IFERROR(__xludf.DUMMYFUNCTION("""COMPUTED_VALUE"""),"")</f>
        <v/>
      </c>
      <c r="D31098" s="5">
        <v>0.0</v>
      </c>
    </row>
    <row r="31099" ht="14.25" customHeight="1">
      <c r="A31099" s="5"/>
      <c r="B31099" s="5"/>
      <c r="C31099" s="5" t="str">
        <f>IFERROR(__xludf.DUMMYFUNCTION("""COMPUTED_VALUE"""),"")</f>
        <v/>
      </c>
      <c r="D31099" s="5">
        <v>0.0</v>
      </c>
    </row>
    <row r="31100" ht="14.25" customHeight="1">
      <c r="A31100" s="5"/>
      <c r="B31100" s="5"/>
      <c r="C31100" s="5" t="str">
        <f>IFERROR(__xludf.DUMMYFUNCTION("""COMPUTED_VALUE"""),"")</f>
        <v/>
      </c>
      <c r="D31100" s="5">
        <v>0.0</v>
      </c>
    </row>
    <row r="31101" ht="14.25" customHeight="1">
      <c r="A31101" s="5"/>
      <c r="B31101" s="5"/>
      <c r="C31101" s="5" t="str">
        <f>IFERROR(__xludf.DUMMYFUNCTION("""COMPUTED_VALUE"""),"")</f>
        <v/>
      </c>
      <c r="D31101" s="5">
        <v>0.0</v>
      </c>
    </row>
    <row r="31102" ht="14.25" customHeight="1">
      <c r="A31102" s="5"/>
      <c r="B31102" s="5"/>
      <c r="C31102" s="5" t="str">
        <f>IFERROR(__xludf.DUMMYFUNCTION("""COMPUTED_VALUE"""),"")</f>
        <v/>
      </c>
      <c r="D31102" s="5">
        <v>0.0</v>
      </c>
    </row>
    <row r="31103" ht="14.25" customHeight="1">
      <c r="A31103" s="5"/>
      <c r="B31103" s="5"/>
      <c r="C31103" s="5" t="str">
        <f>IFERROR(__xludf.DUMMYFUNCTION("""COMPUTED_VALUE"""),"")</f>
        <v/>
      </c>
      <c r="D31103" s="5">
        <v>0.0</v>
      </c>
    </row>
    <row r="31104" ht="14.25" customHeight="1">
      <c r="A31104" s="5"/>
      <c r="B31104" s="5"/>
      <c r="C31104" s="5" t="str">
        <f>IFERROR(__xludf.DUMMYFUNCTION("""COMPUTED_VALUE"""),"")</f>
        <v/>
      </c>
      <c r="D31104" s="5">
        <v>0.0</v>
      </c>
    </row>
    <row r="31105" ht="14.25" customHeight="1">
      <c r="A31105" s="5"/>
      <c r="B31105" s="5"/>
      <c r="C31105" s="5" t="str">
        <f>IFERROR(__xludf.DUMMYFUNCTION("""COMPUTED_VALUE"""),"")</f>
        <v/>
      </c>
      <c r="D31105" s="5">
        <v>0.0</v>
      </c>
    </row>
    <row r="31106" ht="14.25" customHeight="1">
      <c r="A31106" s="5"/>
      <c r="B31106" s="5"/>
      <c r="C31106" s="5" t="str">
        <f>IFERROR(__xludf.DUMMYFUNCTION("""COMPUTED_VALUE"""),"")</f>
        <v/>
      </c>
      <c r="D31106" s="5">
        <v>0.0</v>
      </c>
    </row>
    <row r="31107" ht="14.25" customHeight="1">
      <c r="A31107" s="5"/>
      <c r="B31107" s="5"/>
      <c r="C31107" s="5" t="str">
        <f>IFERROR(__xludf.DUMMYFUNCTION("""COMPUTED_VALUE"""),"")</f>
        <v/>
      </c>
      <c r="D31107" s="5">
        <v>0.0</v>
      </c>
    </row>
    <row r="31108" ht="14.25" customHeight="1">
      <c r="A31108" s="5"/>
      <c r="B31108" s="5"/>
      <c r="C31108" s="5" t="str">
        <f>IFERROR(__xludf.DUMMYFUNCTION("""COMPUTED_VALUE"""),"")</f>
        <v/>
      </c>
      <c r="D31108" s="5">
        <v>0.0</v>
      </c>
    </row>
    <row r="31109" ht="14.25" customHeight="1">
      <c r="A31109" s="5"/>
      <c r="B31109" s="5"/>
      <c r="C31109" s="5" t="str">
        <f>IFERROR(__xludf.DUMMYFUNCTION("""COMPUTED_VALUE"""),"")</f>
        <v/>
      </c>
      <c r="D31109" s="5">
        <v>0.0</v>
      </c>
    </row>
    <row r="31110" ht="14.25" customHeight="1">
      <c r="A31110" s="5"/>
      <c r="B31110" s="5"/>
      <c r="C31110" s="5" t="str">
        <f>IFERROR(__xludf.DUMMYFUNCTION("""COMPUTED_VALUE"""),"")</f>
        <v/>
      </c>
      <c r="D31110" s="5">
        <v>0.0</v>
      </c>
    </row>
    <row r="31111" ht="14.25" customHeight="1">
      <c r="A31111" s="5"/>
      <c r="B31111" s="5"/>
      <c r="C31111" s="5" t="str">
        <f>IFERROR(__xludf.DUMMYFUNCTION("""COMPUTED_VALUE"""),"")</f>
        <v/>
      </c>
      <c r="D31111" s="5">
        <v>0.0</v>
      </c>
    </row>
    <row r="31112" ht="14.25" customHeight="1">
      <c r="A31112" s="5"/>
      <c r="B31112" s="5"/>
      <c r="C31112" s="5" t="str">
        <f>IFERROR(__xludf.DUMMYFUNCTION("""COMPUTED_VALUE"""),"")</f>
        <v/>
      </c>
      <c r="D31112" s="5">
        <v>0.0</v>
      </c>
    </row>
    <row r="31113" ht="14.25" customHeight="1">
      <c r="A31113" s="5"/>
      <c r="B31113" s="5"/>
      <c r="C31113" s="5" t="str">
        <f>IFERROR(__xludf.DUMMYFUNCTION("""COMPUTED_VALUE"""),"")</f>
        <v/>
      </c>
      <c r="D31113" s="5">
        <v>0.0</v>
      </c>
    </row>
    <row r="31114" ht="14.25" customHeight="1">
      <c r="A31114" s="5"/>
      <c r="B31114" s="5"/>
      <c r="C31114" s="5" t="str">
        <f>IFERROR(__xludf.DUMMYFUNCTION("""COMPUTED_VALUE"""),"")</f>
        <v/>
      </c>
      <c r="D31114" s="5">
        <v>0.0</v>
      </c>
    </row>
    <row r="31115" ht="14.25" customHeight="1">
      <c r="A31115" s="5"/>
      <c r="B31115" s="5"/>
      <c r="C31115" s="5" t="str">
        <f>IFERROR(__xludf.DUMMYFUNCTION("""COMPUTED_VALUE"""),"")</f>
        <v/>
      </c>
      <c r="D31115" s="5">
        <v>0.0</v>
      </c>
    </row>
    <row r="31116" ht="14.25" customHeight="1">
      <c r="A31116" s="5"/>
      <c r="B31116" s="5"/>
      <c r="C31116" s="5" t="str">
        <f>IFERROR(__xludf.DUMMYFUNCTION("""COMPUTED_VALUE"""),"")</f>
        <v/>
      </c>
      <c r="D31116" s="5">
        <v>0.0</v>
      </c>
    </row>
    <row r="31117" ht="14.25" customHeight="1">
      <c r="A31117" s="5"/>
      <c r="B31117" s="5"/>
      <c r="C31117" s="5" t="str">
        <f>IFERROR(__xludf.DUMMYFUNCTION("""COMPUTED_VALUE"""),"")</f>
        <v/>
      </c>
      <c r="D31117" s="5">
        <v>0.0</v>
      </c>
    </row>
    <row r="31118" ht="14.25" customHeight="1">
      <c r="A31118" s="5"/>
      <c r="B31118" s="5"/>
      <c r="C31118" s="5" t="str">
        <f>IFERROR(__xludf.DUMMYFUNCTION("""COMPUTED_VALUE"""),"")</f>
        <v/>
      </c>
      <c r="D31118" s="5">
        <v>0.0</v>
      </c>
    </row>
    <row r="31119" ht="14.25" customHeight="1">
      <c r="A31119" s="5"/>
      <c r="B31119" s="5"/>
      <c r="C31119" s="5" t="str">
        <f>IFERROR(__xludf.DUMMYFUNCTION("""COMPUTED_VALUE"""),"")</f>
        <v/>
      </c>
      <c r="D31119" s="5">
        <v>0.0</v>
      </c>
    </row>
    <row r="31120" ht="14.25" customHeight="1">
      <c r="A31120" s="5"/>
      <c r="B31120" s="5"/>
      <c r="C31120" s="5" t="str">
        <f>IFERROR(__xludf.DUMMYFUNCTION("""COMPUTED_VALUE"""),"")</f>
        <v/>
      </c>
      <c r="D31120" s="5">
        <v>0.0</v>
      </c>
    </row>
    <row r="31121" ht="14.25" customHeight="1">
      <c r="A31121" s="5"/>
      <c r="B31121" s="5"/>
      <c r="C31121" s="5" t="str">
        <f>IFERROR(__xludf.DUMMYFUNCTION("""COMPUTED_VALUE"""),"")</f>
        <v/>
      </c>
      <c r="D31121" s="5">
        <v>0.0</v>
      </c>
    </row>
    <row r="31122" ht="14.25" customHeight="1">
      <c r="A31122" s="5"/>
      <c r="B31122" s="5"/>
      <c r="C31122" s="5" t="str">
        <f>IFERROR(__xludf.DUMMYFUNCTION("""COMPUTED_VALUE"""),"")</f>
        <v/>
      </c>
      <c r="D31122" s="5">
        <v>0.0</v>
      </c>
    </row>
    <row r="31123" ht="14.25" customHeight="1">
      <c r="A31123" s="5"/>
      <c r="B31123" s="5"/>
      <c r="C31123" s="5" t="str">
        <f>IFERROR(__xludf.DUMMYFUNCTION("""COMPUTED_VALUE"""),"")</f>
        <v/>
      </c>
      <c r="D31123" s="5">
        <v>0.0</v>
      </c>
    </row>
    <row r="31124" ht="14.25" customHeight="1">
      <c r="A31124" s="5"/>
      <c r="B31124" s="5"/>
      <c r="C31124" s="5" t="str">
        <f>IFERROR(__xludf.DUMMYFUNCTION("""COMPUTED_VALUE"""),"")</f>
        <v/>
      </c>
      <c r="D31124" s="5">
        <v>0.0</v>
      </c>
    </row>
    <row r="31125" ht="14.25" customHeight="1">
      <c r="A31125" s="5"/>
      <c r="B31125" s="5"/>
      <c r="C31125" s="5" t="str">
        <f>IFERROR(__xludf.DUMMYFUNCTION("""COMPUTED_VALUE"""),"")</f>
        <v/>
      </c>
      <c r="D31125" s="5">
        <v>0.0</v>
      </c>
    </row>
    <row r="31126" ht="14.25" customHeight="1">
      <c r="A31126" s="5"/>
      <c r="B31126" s="5"/>
      <c r="C31126" s="5" t="str">
        <f>IFERROR(__xludf.DUMMYFUNCTION("""COMPUTED_VALUE"""),"")</f>
        <v/>
      </c>
      <c r="D31126" s="5">
        <v>0.0</v>
      </c>
    </row>
    <row r="31127" ht="14.25" customHeight="1">
      <c r="A31127" s="5"/>
      <c r="B31127" s="5"/>
      <c r="C31127" s="5" t="str">
        <f>IFERROR(__xludf.DUMMYFUNCTION("""COMPUTED_VALUE"""),"")</f>
        <v/>
      </c>
      <c r="D31127" s="5">
        <v>0.0</v>
      </c>
    </row>
    <row r="31128" ht="14.25" customHeight="1">
      <c r="A31128" s="5"/>
      <c r="B31128" s="5"/>
      <c r="C31128" s="5" t="str">
        <f>IFERROR(__xludf.DUMMYFUNCTION("""COMPUTED_VALUE"""),"")</f>
        <v/>
      </c>
      <c r="D31128" s="5">
        <v>0.0</v>
      </c>
    </row>
    <row r="31129" ht="14.25" customHeight="1">
      <c r="A31129" s="5"/>
      <c r="B31129" s="5"/>
      <c r="C31129" s="5" t="str">
        <f>IFERROR(__xludf.DUMMYFUNCTION("""COMPUTED_VALUE"""),"")</f>
        <v/>
      </c>
      <c r="D31129" s="5">
        <v>0.0</v>
      </c>
    </row>
    <row r="31130" ht="14.25" customHeight="1">
      <c r="A31130" s="5"/>
      <c r="B31130" s="5"/>
      <c r="C31130" s="5" t="str">
        <f>IFERROR(__xludf.DUMMYFUNCTION("""COMPUTED_VALUE"""),"")</f>
        <v/>
      </c>
      <c r="D31130" s="5">
        <v>0.0</v>
      </c>
    </row>
    <row r="31131" ht="14.25" customHeight="1">
      <c r="A31131" s="5"/>
      <c r="B31131" s="5"/>
      <c r="C31131" s="5" t="str">
        <f>IFERROR(__xludf.DUMMYFUNCTION("""COMPUTED_VALUE"""),"")</f>
        <v/>
      </c>
      <c r="D31131" s="5">
        <v>0.0</v>
      </c>
    </row>
    <row r="31132" ht="14.25" customHeight="1">
      <c r="A31132" s="5"/>
      <c r="B31132" s="5"/>
      <c r="C31132" s="5" t="str">
        <f>IFERROR(__xludf.DUMMYFUNCTION("""COMPUTED_VALUE"""),"")</f>
        <v/>
      </c>
      <c r="D31132" s="5">
        <v>0.0</v>
      </c>
    </row>
    <row r="31133" ht="14.25" customHeight="1">
      <c r="A31133" s="5"/>
      <c r="B31133" s="5"/>
      <c r="C31133" s="5" t="str">
        <f>IFERROR(__xludf.DUMMYFUNCTION("""COMPUTED_VALUE"""),"")</f>
        <v/>
      </c>
      <c r="D31133" s="5">
        <v>0.0</v>
      </c>
    </row>
    <row r="31134" ht="14.25" customHeight="1">
      <c r="A31134" s="5"/>
      <c r="B31134" s="5"/>
      <c r="C31134" s="5" t="str">
        <f>IFERROR(__xludf.DUMMYFUNCTION("""COMPUTED_VALUE"""),"")</f>
        <v/>
      </c>
      <c r="D31134" s="5">
        <v>0.0</v>
      </c>
    </row>
    <row r="31135" ht="14.25" customHeight="1">
      <c r="A31135" s="5"/>
      <c r="B31135" s="5"/>
      <c r="C31135" s="5" t="str">
        <f>IFERROR(__xludf.DUMMYFUNCTION("""COMPUTED_VALUE"""),"")</f>
        <v/>
      </c>
      <c r="D31135" s="5">
        <v>0.0</v>
      </c>
    </row>
    <row r="31136" ht="14.25" customHeight="1">
      <c r="A31136" s="5"/>
      <c r="B31136" s="5"/>
      <c r="C31136" s="5" t="str">
        <f>IFERROR(__xludf.DUMMYFUNCTION("""COMPUTED_VALUE"""),"")</f>
        <v/>
      </c>
      <c r="D31136" s="5">
        <v>0.0</v>
      </c>
    </row>
    <row r="31137" ht="14.25" customHeight="1">
      <c r="A31137" s="5"/>
      <c r="B31137" s="5"/>
      <c r="C31137" s="5" t="str">
        <f>IFERROR(__xludf.DUMMYFUNCTION("""COMPUTED_VALUE"""),"")</f>
        <v/>
      </c>
      <c r="D31137" s="5">
        <v>0.0</v>
      </c>
    </row>
    <row r="31138" ht="14.25" customHeight="1">
      <c r="A31138" s="5"/>
      <c r="B31138" s="5"/>
      <c r="C31138" s="5" t="str">
        <f>IFERROR(__xludf.DUMMYFUNCTION("""COMPUTED_VALUE"""),"")</f>
        <v/>
      </c>
      <c r="D31138" s="5">
        <v>0.0</v>
      </c>
    </row>
    <row r="31139" ht="14.25" customHeight="1">
      <c r="A31139" s="5"/>
      <c r="B31139" s="5"/>
      <c r="C31139" s="5" t="str">
        <f>IFERROR(__xludf.DUMMYFUNCTION("""COMPUTED_VALUE"""),"")</f>
        <v/>
      </c>
      <c r="D31139" s="5">
        <v>0.0</v>
      </c>
    </row>
    <row r="31140" ht="14.25" customHeight="1">
      <c r="A31140" s="5"/>
      <c r="B31140" s="5"/>
      <c r="C31140" s="5" t="str">
        <f>IFERROR(__xludf.DUMMYFUNCTION("""COMPUTED_VALUE"""),"")</f>
        <v/>
      </c>
      <c r="D31140" s="5">
        <v>0.0</v>
      </c>
    </row>
    <row r="31141" ht="14.25" customHeight="1">
      <c r="A31141" s="5"/>
      <c r="B31141" s="5"/>
      <c r="C31141" s="5" t="str">
        <f>IFERROR(__xludf.DUMMYFUNCTION("""COMPUTED_VALUE"""),"")</f>
        <v/>
      </c>
      <c r="D31141" s="5">
        <v>0.0</v>
      </c>
    </row>
    <row r="31142" ht="14.25" customHeight="1">
      <c r="A31142" s="5"/>
      <c r="B31142" s="5"/>
      <c r="C31142" s="5" t="str">
        <f>IFERROR(__xludf.DUMMYFUNCTION("""COMPUTED_VALUE"""),"")</f>
        <v/>
      </c>
      <c r="D31142" s="5">
        <v>0.0</v>
      </c>
    </row>
    <row r="31143" ht="14.25" customHeight="1">
      <c r="A31143" s="5"/>
      <c r="B31143" s="5"/>
      <c r="C31143" s="5" t="str">
        <f>IFERROR(__xludf.DUMMYFUNCTION("""COMPUTED_VALUE"""),"")</f>
        <v/>
      </c>
      <c r="D31143" s="5">
        <v>0.0</v>
      </c>
    </row>
    <row r="31144" ht="14.25" customHeight="1">
      <c r="A31144" s="5"/>
      <c r="B31144" s="5"/>
      <c r="C31144" s="5" t="str">
        <f>IFERROR(__xludf.DUMMYFUNCTION("""COMPUTED_VALUE"""),"")</f>
        <v/>
      </c>
      <c r="D31144" s="5">
        <v>0.0</v>
      </c>
    </row>
    <row r="31145" ht="14.25" customHeight="1">
      <c r="A31145" s="5"/>
      <c r="B31145" s="5"/>
      <c r="C31145" s="5" t="str">
        <f>IFERROR(__xludf.DUMMYFUNCTION("""COMPUTED_VALUE"""),"")</f>
        <v/>
      </c>
      <c r="D31145" s="5">
        <v>0.0</v>
      </c>
    </row>
    <row r="31146" ht="14.25" customHeight="1">
      <c r="A31146" s="5"/>
      <c r="B31146" s="5"/>
      <c r="C31146" s="5" t="str">
        <f>IFERROR(__xludf.DUMMYFUNCTION("""COMPUTED_VALUE"""),"")</f>
        <v/>
      </c>
      <c r="D31146" s="5">
        <v>0.0</v>
      </c>
    </row>
    <row r="31147" ht="14.25" customHeight="1">
      <c r="A31147" s="5"/>
      <c r="B31147" s="5"/>
      <c r="C31147" s="5" t="str">
        <f>IFERROR(__xludf.DUMMYFUNCTION("""COMPUTED_VALUE"""),"")</f>
        <v/>
      </c>
      <c r="D31147" s="5">
        <v>0.0</v>
      </c>
    </row>
    <row r="31148" ht="14.25" customHeight="1">
      <c r="A31148" s="5"/>
      <c r="B31148" s="5"/>
      <c r="C31148" s="5" t="str">
        <f>IFERROR(__xludf.DUMMYFUNCTION("""COMPUTED_VALUE"""),"")</f>
        <v/>
      </c>
      <c r="D31148" s="5">
        <v>0.0</v>
      </c>
    </row>
    <row r="31149" ht="14.25" customHeight="1">
      <c r="A31149" s="5"/>
      <c r="B31149" s="5"/>
      <c r="C31149" s="5" t="str">
        <f>IFERROR(__xludf.DUMMYFUNCTION("""COMPUTED_VALUE"""),"")</f>
        <v/>
      </c>
      <c r="D31149" s="5">
        <v>0.0</v>
      </c>
    </row>
    <row r="31150" ht="14.25" customHeight="1">
      <c r="A31150" s="5"/>
      <c r="B31150" s="5"/>
      <c r="C31150" s="5" t="str">
        <f>IFERROR(__xludf.DUMMYFUNCTION("""COMPUTED_VALUE"""),"")</f>
        <v/>
      </c>
      <c r="D31150" s="5">
        <v>0.0</v>
      </c>
    </row>
    <row r="31151" ht="14.25" customHeight="1">
      <c r="A31151" s="5"/>
      <c r="B31151" s="5"/>
      <c r="C31151" s="5" t="str">
        <f>IFERROR(__xludf.DUMMYFUNCTION("""COMPUTED_VALUE"""),"")</f>
        <v/>
      </c>
      <c r="D31151" s="5">
        <v>0.0</v>
      </c>
    </row>
    <row r="31152" ht="14.25" customHeight="1">
      <c r="A31152" s="5"/>
      <c r="B31152" s="5"/>
      <c r="C31152" s="5" t="str">
        <f>IFERROR(__xludf.DUMMYFUNCTION("""COMPUTED_VALUE"""),"")</f>
        <v/>
      </c>
      <c r="D31152" s="5">
        <v>0.0</v>
      </c>
    </row>
    <row r="31153" ht="14.25" customHeight="1">
      <c r="A31153" s="5"/>
      <c r="B31153" s="5"/>
      <c r="C31153" s="5" t="str">
        <f>IFERROR(__xludf.DUMMYFUNCTION("""COMPUTED_VALUE"""),"")</f>
        <v/>
      </c>
      <c r="D31153" s="5">
        <v>0.0</v>
      </c>
    </row>
    <row r="31154" ht="14.25" customHeight="1">
      <c r="A31154" s="5"/>
      <c r="B31154" s="5"/>
      <c r="C31154" s="5" t="str">
        <f>IFERROR(__xludf.DUMMYFUNCTION("""COMPUTED_VALUE"""),"")</f>
        <v/>
      </c>
      <c r="D31154" s="5">
        <v>0.0</v>
      </c>
    </row>
    <row r="31155" ht="14.25" customHeight="1">
      <c r="A31155" s="5"/>
      <c r="B31155" s="5"/>
      <c r="C31155" s="5" t="str">
        <f>IFERROR(__xludf.DUMMYFUNCTION("""COMPUTED_VALUE"""),"")</f>
        <v/>
      </c>
      <c r="D31155" s="5">
        <v>0.0</v>
      </c>
    </row>
    <row r="31156" ht="14.25" customHeight="1">
      <c r="A31156" s="5"/>
      <c r="B31156" s="5"/>
      <c r="C31156" s="5" t="str">
        <f>IFERROR(__xludf.DUMMYFUNCTION("""COMPUTED_VALUE"""),"")</f>
        <v/>
      </c>
      <c r="D31156" s="5">
        <v>0.0</v>
      </c>
    </row>
    <row r="31157" ht="14.25" customHeight="1">
      <c r="A31157" s="5"/>
      <c r="B31157" s="5"/>
      <c r="C31157" s="5" t="str">
        <f>IFERROR(__xludf.DUMMYFUNCTION("""COMPUTED_VALUE"""),"")</f>
        <v/>
      </c>
      <c r="D31157" s="5">
        <v>0.0</v>
      </c>
    </row>
    <row r="31158" ht="14.25" customHeight="1">
      <c r="A31158" s="5"/>
      <c r="B31158" s="5"/>
      <c r="C31158" s="5" t="str">
        <f>IFERROR(__xludf.DUMMYFUNCTION("""COMPUTED_VALUE"""),"")</f>
        <v/>
      </c>
      <c r="D31158" s="5">
        <v>0.0</v>
      </c>
    </row>
    <row r="31159" ht="14.25" customHeight="1">
      <c r="A31159" s="5"/>
      <c r="B31159" s="5"/>
      <c r="C31159" s="5" t="str">
        <f>IFERROR(__xludf.DUMMYFUNCTION("""COMPUTED_VALUE"""),"")</f>
        <v/>
      </c>
      <c r="D31159" s="5">
        <v>0.0</v>
      </c>
    </row>
    <row r="31160" ht="14.25" customHeight="1">
      <c r="A31160" s="5"/>
      <c r="B31160" s="5"/>
      <c r="C31160" s="5" t="str">
        <f>IFERROR(__xludf.DUMMYFUNCTION("""COMPUTED_VALUE"""),"")</f>
        <v/>
      </c>
      <c r="D31160" s="5">
        <v>0.0</v>
      </c>
    </row>
    <row r="31161" ht="14.25" customHeight="1">
      <c r="A31161" s="5"/>
      <c r="B31161" s="5"/>
      <c r="C31161" s="5" t="str">
        <f>IFERROR(__xludf.DUMMYFUNCTION("""COMPUTED_VALUE"""),"")</f>
        <v/>
      </c>
      <c r="D31161" s="5">
        <v>0.0</v>
      </c>
    </row>
    <row r="31162" ht="14.25" customHeight="1">
      <c r="A31162" s="5"/>
      <c r="B31162" s="5"/>
      <c r="C31162" s="5" t="str">
        <f>IFERROR(__xludf.DUMMYFUNCTION("""COMPUTED_VALUE"""),"")</f>
        <v/>
      </c>
      <c r="D31162" s="5">
        <v>0.0</v>
      </c>
    </row>
    <row r="31163" ht="14.25" customHeight="1">
      <c r="A31163" s="5"/>
      <c r="B31163" s="5"/>
      <c r="C31163" s="5" t="str">
        <f>IFERROR(__xludf.DUMMYFUNCTION("""COMPUTED_VALUE"""),"")</f>
        <v/>
      </c>
      <c r="D31163" s="5">
        <v>0.0</v>
      </c>
    </row>
    <row r="31164" ht="14.25" customHeight="1">
      <c r="A31164" s="5"/>
      <c r="B31164" s="5"/>
      <c r="C31164" s="5" t="str">
        <f>IFERROR(__xludf.DUMMYFUNCTION("""COMPUTED_VALUE"""),"")</f>
        <v/>
      </c>
      <c r="D31164" s="5">
        <v>0.0</v>
      </c>
    </row>
    <row r="31165" ht="14.25" customHeight="1">
      <c r="A31165" s="5"/>
      <c r="B31165" s="5"/>
      <c r="C31165" s="5" t="str">
        <f>IFERROR(__xludf.DUMMYFUNCTION("""COMPUTED_VALUE"""),"")</f>
        <v/>
      </c>
      <c r="D31165" s="5">
        <v>0.0</v>
      </c>
    </row>
    <row r="31166" ht="14.25" customHeight="1">
      <c r="A31166" s="5"/>
      <c r="B31166" s="5"/>
      <c r="C31166" s="5" t="str">
        <f>IFERROR(__xludf.DUMMYFUNCTION("""COMPUTED_VALUE"""),"")</f>
        <v/>
      </c>
      <c r="D31166" s="5">
        <v>0.0</v>
      </c>
    </row>
    <row r="31167" ht="14.25" customHeight="1">
      <c r="A31167" s="5"/>
      <c r="B31167" s="5"/>
      <c r="C31167" s="5" t="str">
        <f>IFERROR(__xludf.DUMMYFUNCTION("""COMPUTED_VALUE"""),"")</f>
        <v/>
      </c>
      <c r="D31167" s="5">
        <v>0.0</v>
      </c>
    </row>
    <row r="31168" ht="14.25" customHeight="1">
      <c r="A31168" s="5"/>
      <c r="B31168" s="5"/>
      <c r="C31168" s="5" t="str">
        <f>IFERROR(__xludf.DUMMYFUNCTION("""COMPUTED_VALUE"""),"")</f>
        <v/>
      </c>
      <c r="D31168" s="5">
        <v>0.0</v>
      </c>
    </row>
    <row r="31169" ht="14.25" customHeight="1">
      <c r="A31169" s="5"/>
      <c r="B31169" s="5"/>
      <c r="C31169" s="5" t="str">
        <f>IFERROR(__xludf.DUMMYFUNCTION("""COMPUTED_VALUE"""),"")</f>
        <v/>
      </c>
      <c r="D31169" s="5">
        <v>0.0</v>
      </c>
    </row>
    <row r="31170" ht="14.25" customHeight="1">
      <c r="A31170" s="5"/>
      <c r="B31170" s="5"/>
      <c r="C31170" s="5" t="str">
        <f>IFERROR(__xludf.DUMMYFUNCTION("""COMPUTED_VALUE"""),"")</f>
        <v/>
      </c>
      <c r="D31170" s="5">
        <v>0.0</v>
      </c>
    </row>
    <row r="31171" ht="14.25" customHeight="1">
      <c r="A31171" s="5"/>
      <c r="B31171" s="5"/>
      <c r="C31171" s="5" t="str">
        <f>IFERROR(__xludf.DUMMYFUNCTION("""COMPUTED_VALUE"""),"")</f>
        <v/>
      </c>
      <c r="D31171" s="5">
        <v>0.0</v>
      </c>
    </row>
    <row r="31172" ht="14.25" customHeight="1">
      <c r="A31172" s="5"/>
      <c r="B31172" s="5"/>
      <c r="C31172" s="5" t="str">
        <f>IFERROR(__xludf.DUMMYFUNCTION("""COMPUTED_VALUE"""),"")</f>
        <v/>
      </c>
      <c r="D31172" s="5">
        <v>0.0</v>
      </c>
    </row>
    <row r="31173" ht="14.25" customHeight="1">
      <c r="A31173" s="5"/>
      <c r="B31173" s="5"/>
      <c r="C31173" s="5" t="str">
        <f>IFERROR(__xludf.DUMMYFUNCTION("""COMPUTED_VALUE"""),"")</f>
        <v/>
      </c>
      <c r="D31173" s="5">
        <v>0.0</v>
      </c>
    </row>
    <row r="31174" ht="14.25" customHeight="1">
      <c r="A31174" s="5"/>
      <c r="B31174" s="5"/>
      <c r="C31174" s="5" t="str">
        <f>IFERROR(__xludf.DUMMYFUNCTION("""COMPUTED_VALUE"""),"")</f>
        <v/>
      </c>
      <c r="D31174" s="5">
        <v>0.0</v>
      </c>
    </row>
    <row r="31175" ht="14.25" customHeight="1">
      <c r="A31175" s="5"/>
      <c r="B31175" s="5"/>
      <c r="C31175" s="5" t="str">
        <f>IFERROR(__xludf.DUMMYFUNCTION("""COMPUTED_VALUE"""),"")</f>
        <v/>
      </c>
      <c r="D31175" s="5">
        <v>0.0</v>
      </c>
    </row>
    <row r="31176" ht="14.25" customHeight="1">
      <c r="A31176" s="5"/>
      <c r="B31176" s="5"/>
      <c r="C31176" s="5" t="str">
        <f>IFERROR(__xludf.DUMMYFUNCTION("""COMPUTED_VALUE"""),"")</f>
        <v/>
      </c>
      <c r="D31176" s="5">
        <v>0.0</v>
      </c>
    </row>
    <row r="31177" ht="14.25" customHeight="1">
      <c r="A31177" s="5"/>
      <c r="B31177" s="5"/>
      <c r="C31177" s="5" t="str">
        <f>IFERROR(__xludf.DUMMYFUNCTION("""COMPUTED_VALUE"""),"")</f>
        <v/>
      </c>
      <c r="D31177" s="5">
        <v>0.0</v>
      </c>
    </row>
    <row r="31178" ht="14.25" customHeight="1">
      <c r="A31178" s="5"/>
      <c r="B31178" s="5"/>
      <c r="C31178" s="5" t="str">
        <f>IFERROR(__xludf.DUMMYFUNCTION("""COMPUTED_VALUE"""),"")</f>
        <v/>
      </c>
      <c r="D31178" s="5">
        <v>0.0</v>
      </c>
    </row>
    <row r="31179" ht="14.25" customHeight="1">
      <c r="A31179" s="5"/>
      <c r="B31179" s="5"/>
      <c r="C31179" s="5" t="str">
        <f>IFERROR(__xludf.DUMMYFUNCTION("""COMPUTED_VALUE"""),"")</f>
        <v/>
      </c>
      <c r="D31179" s="5">
        <v>0.0</v>
      </c>
    </row>
    <row r="31180" ht="14.25" customHeight="1">
      <c r="A31180" s="5"/>
      <c r="B31180" s="5"/>
      <c r="C31180" s="5" t="str">
        <f>IFERROR(__xludf.DUMMYFUNCTION("""COMPUTED_VALUE"""),"")</f>
        <v/>
      </c>
      <c r="D31180" s="5">
        <v>0.0</v>
      </c>
    </row>
    <row r="31181" ht="14.25" customHeight="1">
      <c r="A31181" s="5"/>
      <c r="B31181" s="5"/>
      <c r="C31181" s="5" t="str">
        <f>IFERROR(__xludf.DUMMYFUNCTION("""COMPUTED_VALUE"""),"")</f>
        <v/>
      </c>
      <c r="D31181" s="5">
        <v>0.0</v>
      </c>
    </row>
    <row r="31182" ht="14.25" customHeight="1">
      <c r="A31182" s="5"/>
      <c r="B31182" s="5"/>
      <c r="C31182" s="5" t="str">
        <f>IFERROR(__xludf.DUMMYFUNCTION("""COMPUTED_VALUE"""),"")</f>
        <v/>
      </c>
      <c r="D31182" s="5">
        <v>0.0</v>
      </c>
    </row>
    <row r="31183" ht="14.25" customHeight="1">
      <c r="A31183" s="5"/>
      <c r="B31183" s="5"/>
      <c r="C31183" s="5" t="str">
        <f>IFERROR(__xludf.DUMMYFUNCTION("""COMPUTED_VALUE"""),"")</f>
        <v/>
      </c>
      <c r="D31183" s="5">
        <v>0.0</v>
      </c>
    </row>
    <row r="31184" ht="14.25" customHeight="1">
      <c r="A31184" s="5"/>
      <c r="B31184" s="5"/>
      <c r="C31184" s="5" t="str">
        <f>IFERROR(__xludf.DUMMYFUNCTION("""COMPUTED_VALUE"""),"")</f>
        <v/>
      </c>
      <c r="D31184" s="5">
        <v>0.0</v>
      </c>
    </row>
    <row r="31185" ht="14.25" customHeight="1">
      <c r="A31185" s="5"/>
      <c r="B31185" s="5"/>
      <c r="C31185" s="5" t="str">
        <f>IFERROR(__xludf.DUMMYFUNCTION("""COMPUTED_VALUE"""),"")</f>
        <v/>
      </c>
      <c r="D31185" s="5">
        <v>0.0</v>
      </c>
    </row>
    <row r="31186" ht="14.25" customHeight="1">
      <c r="A31186" s="5"/>
      <c r="B31186" s="5"/>
      <c r="C31186" s="5" t="str">
        <f>IFERROR(__xludf.DUMMYFUNCTION("""COMPUTED_VALUE"""),"")</f>
        <v/>
      </c>
      <c r="D31186" s="5">
        <v>0.0</v>
      </c>
    </row>
    <row r="31187" ht="14.25" customHeight="1">
      <c r="A31187" s="5"/>
      <c r="B31187" s="5"/>
      <c r="C31187" s="5" t="str">
        <f>IFERROR(__xludf.DUMMYFUNCTION("""COMPUTED_VALUE"""),"")</f>
        <v/>
      </c>
      <c r="D31187" s="5">
        <v>0.0</v>
      </c>
    </row>
    <row r="31188" ht="14.25" customHeight="1">
      <c r="A31188" s="5"/>
      <c r="B31188" s="5"/>
      <c r="C31188" s="5" t="str">
        <f>IFERROR(__xludf.DUMMYFUNCTION("""COMPUTED_VALUE"""),"")</f>
        <v/>
      </c>
      <c r="D31188" s="5">
        <v>0.0</v>
      </c>
    </row>
    <row r="31189" ht="14.25" customHeight="1">
      <c r="A31189" s="5"/>
      <c r="B31189" s="5"/>
      <c r="C31189" s="5" t="str">
        <f>IFERROR(__xludf.DUMMYFUNCTION("""COMPUTED_VALUE"""),"")</f>
        <v/>
      </c>
      <c r="D31189" s="5">
        <v>0.0</v>
      </c>
    </row>
    <row r="31190" ht="14.25" customHeight="1">
      <c r="A31190" s="5"/>
      <c r="B31190" s="5"/>
      <c r="C31190" s="5" t="str">
        <f>IFERROR(__xludf.DUMMYFUNCTION("""COMPUTED_VALUE"""),"")</f>
        <v/>
      </c>
      <c r="D31190" s="5">
        <v>0.0</v>
      </c>
    </row>
    <row r="31191" ht="14.25" customHeight="1">
      <c r="A31191" s="5"/>
      <c r="B31191" s="5"/>
      <c r="C31191" s="5" t="str">
        <f>IFERROR(__xludf.DUMMYFUNCTION("""COMPUTED_VALUE"""),"")</f>
        <v/>
      </c>
      <c r="D31191" s="5">
        <v>0.0</v>
      </c>
    </row>
    <row r="31192" ht="14.25" customHeight="1">
      <c r="A31192" s="5"/>
      <c r="B31192" s="5"/>
      <c r="C31192" s="5" t="str">
        <f>IFERROR(__xludf.DUMMYFUNCTION("""COMPUTED_VALUE"""),"")</f>
        <v/>
      </c>
      <c r="D31192" s="5">
        <v>0.0</v>
      </c>
    </row>
    <row r="31193" ht="14.25" customHeight="1">
      <c r="A31193" s="5"/>
      <c r="B31193" s="5"/>
      <c r="C31193" s="5" t="str">
        <f>IFERROR(__xludf.DUMMYFUNCTION("""COMPUTED_VALUE"""),"")</f>
        <v/>
      </c>
      <c r="D31193" s="5">
        <v>0.0</v>
      </c>
    </row>
    <row r="31194" ht="14.25" customHeight="1">
      <c r="A31194" s="5"/>
      <c r="B31194" s="5"/>
      <c r="C31194" s="5" t="str">
        <f>IFERROR(__xludf.DUMMYFUNCTION("""COMPUTED_VALUE"""),"")</f>
        <v/>
      </c>
      <c r="D31194" s="5">
        <v>0.0</v>
      </c>
    </row>
    <row r="31195" ht="14.25" customHeight="1">
      <c r="A31195" s="5"/>
      <c r="B31195" s="5"/>
      <c r="C31195" s="5" t="str">
        <f>IFERROR(__xludf.DUMMYFUNCTION("""COMPUTED_VALUE"""),"")</f>
        <v/>
      </c>
      <c r="D31195" s="5">
        <v>0.0</v>
      </c>
    </row>
    <row r="31196" ht="14.25" customHeight="1">
      <c r="A31196" s="5"/>
      <c r="B31196" s="5"/>
      <c r="C31196" s="5" t="str">
        <f>IFERROR(__xludf.DUMMYFUNCTION("""COMPUTED_VALUE"""),"")</f>
        <v/>
      </c>
      <c r="D31196" s="5">
        <v>0.0</v>
      </c>
    </row>
    <row r="31197" ht="14.25" customHeight="1">
      <c r="A31197" s="5"/>
      <c r="B31197" s="5"/>
      <c r="C31197" s="5" t="str">
        <f>IFERROR(__xludf.DUMMYFUNCTION("""COMPUTED_VALUE"""),"")</f>
        <v/>
      </c>
      <c r="D31197" s="5">
        <v>0.0</v>
      </c>
    </row>
    <row r="31198" ht="14.25" customHeight="1">
      <c r="A31198" s="5"/>
      <c r="B31198" s="5"/>
      <c r="C31198" s="5" t="str">
        <f>IFERROR(__xludf.DUMMYFUNCTION("""COMPUTED_VALUE"""),"")</f>
        <v/>
      </c>
      <c r="D31198" s="5">
        <v>0.0</v>
      </c>
    </row>
    <row r="31199" ht="14.25" customHeight="1">
      <c r="A31199" s="5"/>
      <c r="B31199" s="5"/>
      <c r="C31199" s="5" t="str">
        <f>IFERROR(__xludf.DUMMYFUNCTION("""COMPUTED_VALUE"""),"")</f>
        <v/>
      </c>
      <c r="D31199" s="5">
        <v>0.0</v>
      </c>
    </row>
    <row r="31200" ht="14.25" customHeight="1">
      <c r="A31200" s="5"/>
      <c r="B31200" s="5"/>
      <c r="C31200" s="5" t="str">
        <f>IFERROR(__xludf.DUMMYFUNCTION("""COMPUTED_VALUE"""),"")</f>
        <v/>
      </c>
      <c r="D31200" s="5">
        <v>0.0</v>
      </c>
    </row>
    <row r="31201" ht="14.25" customHeight="1">
      <c r="A31201" s="5"/>
      <c r="B31201" s="5"/>
      <c r="C31201" s="5" t="str">
        <f>IFERROR(__xludf.DUMMYFUNCTION("""COMPUTED_VALUE"""),"")</f>
        <v/>
      </c>
      <c r="D31201" s="5">
        <v>0.0</v>
      </c>
    </row>
    <row r="31202" ht="14.25" customHeight="1">
      <c r="A31202" s="5"/>
      <c r="B31202" s="5"/>
      <c r="C31202" s="5" t="str">
        <f>IFERROR(__xludf.DUMMYFUNCTION("""COMPUTED_VALUE"""),"")</f>
        <v/>
      </c>
      <c r="D31202" s="5">
        <v>0.0</v>
      </c>
    </row>
    <row r="31203" ht="14.25" customHeight="1">
      <c r="A31203" s="5"/>
      <c r="B31203" s="5"/>
      <c r="C31203" s="5" t="str">
        <f>IFERROR(__xludf.DUMMYFUNCTION("""COMPUTED_VALUE"""),"")</f>
        <v/>
      </c>
      <c r="D31203" s="5">
        <v>0.0</v>
      </c>
    </row>
    <row r="31204" ht="14.25" customHeight="1">
      <c r="A31204" s="5"/>
      <c r="B31204" s="5"/>
      <c r="C31204" s="5" t="str">
        <f>IFERROR(__xludf.DUMMYFUNCTION("""COMPUTED_VALUE"""),"")</f>
        <v/>
      </c>
      <c r="D31204" s="5">
        <v>0.0</v>
      </c>
    </row>
    <row r="31205" ht="14.25" customHeight="1">
      <c r="A31205" s="5"/>
      <c r="B31205" s="5"/>
      <c r="C31205" s="5" t="str">
        <f>IFERROR(__xludf.DUMMYFUNCTION("""COMPUTED_VALUE"""),"")</f>
        <v/>
      </c>
      <c r="D31205" s="5">
        <v>0.0</v>
      </c>
    </row>
    <row r="31206" ht="14.25" customHeight="1">
      <c r="A31206" s="5"/>
      <c r="B31206" s="5"/>
      <c r="C31206" s="5" t="str">
        <f>IFERROR(__xludf.DUMMYFUNCTION("""COMPUTED_VALUE"""),"")</f>
        <v/>
      </c>
      <c r="D31206" s="5">
        <v>0.0</v>
      </c>
    </row>
    <row r="31207" ht="14.25" customHeight="1">
      <c r="A31207" s="5"/>
      <c r="B31207" s="5"/>
      <c r="C31207" s="5" t="str">
        <f>IFERROR(__xludf.DUMMYFUNCTION("""COMPUTED_VALUE"""),"")</f>
        <v/>
      </c>
      <c r="D31207" s="5">
        <v>0.0</v>
      </c>
    </row>
    <row r="31208" ht="14.25" customHeight="1">
      <c r="A31208" s="5"/>
      <c r="B31208" s="5"/>
      <c r="C31208" s="5" t="str">
        <f>IFERROR(__xludf.DUMMYFUNCTION("""COMPUTED_VALUE"""),"")</f>
        <v/>
      </c>
      <c r="D31208" s="5">
        <v>0.0</v>
      </c>
    </row>
    <row r="31209" ht="14.25" customHeight="1">
      <c r="A31209" s="5"/>
      <c r="B31209" s="5"/>
      <c r="C31209" s="5" t="str">
        <f>IFERROR(__xludf.DUMMYFUNCTION("""COMPUTED_VALUE"""),"")</f>
        <v/>
      </c>
      <c r="D31209" s="5">
        <v>0.0</v>
      </c>
    </row>
    <row r="31210" ht="14.25" customHeight="1">
      <c r="A31210" s="5"/>
      <c r="B31210" s="5"/>
      <c r="C31210" s="5" t="str">
        <f>IFERROR(__xludf.DUMMYFUNCTION("""COMPUTED_VALUE"""),"")</f>
        <v/>
      </c>
      <c r="D31210" s="5">
        <v>0.0</v>
      </c>
    </row>
    <row r="31211" ht="14.25" customHeight="1">
      <c r="A31211" s="5"/>
      <c r="B31211" s="5"/>
      <c r="C31211" s="5" t="str">
        <f>IFERROR(__xludf.DUMMYFUNCTION("""COMPUTED_VALUE"""),"")</f>
        <v/>
      </c>
      <c r="D31211" s="5">
        <v>0.0</v>
      </c>
    </row>
    <row r="31212" ht="14.25" customHeight="1">
      <c r="A31212" s="5"/>
      <c r="B31212" s="5"/>
      <c r="C31212" s="5" t="str">
        <f>IFERROR(__xludf.DUMMYFUNCTION("""COMPUTED_VALUE"""),"")</f>
        <v/>
      </c>
      <c r="D31212" s="5">
        <v>0.0</v>
      </c>
    </row>
    <row r="31213" ht="14.25" customHeight="1">
      <c r="A31213" s="5"/>
      <c r="B31213" s="5"/>
      <c r="C31213" s="5" t="str">
        <f>IFERROR(__xludf.DUMMYFUNCTION("""COMPUTED_VALUE"""),"")</f>
        <v/>
      </c>
      <c r="D31213" s="5">
        <v>0.0</v>
      </c>
    </row>
    <row r="31214" ht="14.25" customHeight="1">
      <c r="A31214" s="5"/>
      <c r="B31214" s="5"/>
      <c r="C31214" s="5" t="str">
        <f>IFERROR(__xludf.DUMMYFUNCTION("""COMPUTED_VALUE"""),"")</f>
        <v/>
      </c>
      <c r="D31214" s="5">
        <v>0.0</v>
      </c>
    </row>
    <row r="31215" ht="14.25" customHeight="1">
      <c r="A31215" s="5"/>
      <c r="B31215" s="5"/>
      <c r="C31215" s="5" t="str">
        <f>IFERROR(__xludf.DUMMYFUNCTION("""COMPUTED_VALUE"""),"")</f>
        <v/>
      </c>
      <c r="D31215" s="5">
        <v>0.0</v>
      </c>
    </row>
    <row r="31216" ht="14.25" customHeight="1">
      <c r="A31216" s="5"/>
      <c r="B31216" s="5"/>
      <c r="C31216" s="5" t="str">
        <f>IFERROR(__xludf.DUMMYFUNCTION("""COMPUTED_VALUE"""),"")</f>
        <v/>
      </c>
      <c r="D31216" s="5">
        <v>0.0</v>
      </c>
    </row>
    <row r="31217" ht="14.25" customHeight="1">
      <c r="A31217" s="5"/>
      <c r="B31217" s="5"/>
      <c r="C31217" s="5" t="str">
        <f>IFERROR(__xludf.DUMMYFUNCTION("""COMPUTED_VALUE"""),"")</f>
        <v/>
      </c>
      <c r="D31217" s="5">
        <v>0.0</v>
      </c>
    </row>
    <row r="31218" ht="14.25" customHeight="1">
      <c r="A31218" s="5"/>
      <c r="B31218" s="5"/>
      <c r="C31218" s="5" t="str">
        <f>IFERROR(__xludf.DUMMYFUNCTION("""COMPUTED_VALUE"""),"")</f>
        <v/>
      </c>
      <c r="D31218" s="5">
        <v>0.0</v>
      </c>
    </row>
    <row r="31219" ht="14.25" customHeight="1">
      <c r="A31219" s="5"/>
      <c r="B31219" s="5"/>
      <c r="C31219" s="5" t="str">
        <f>IFERROR(__xludf.DUMMYFUNCTION("""COMPUTED_VALUE"""),"")</f>
        <v/>
      </c>
      <c r="D31219" s="5">
        <v>0.0</v>
      </c>
    </row>
    <row r="31220" ht="14.25" customHeight="1">
      <c r="A31220" s="5"/>
      <c r="B31220" s="5"/>
      <c r="C31220" s="5" t="str">
        <f>IFERROR(__xludf.DUMMYFUNCTION("""COMPUTED_VALUE"""),"")</f>
        <v/>
      </c>
      <c r="D31220" s="5">
        <v>0.0</v>
      </c>
    </row>
    <row r="31221" ht="14.25" customHeight="1">
      <c r="A31221" s="5"/>
      <c r="B31221" s="5"/>
      <c r="C31221" s="5" t="str">
        <f>IFERROR(__xludf.DUMMYFUNCTION("""COMPUTED_VALUE"""),"")</f>
        <v/>
      </c>
      <c r="D31221" s="5">
        <v>0.0</v>
      </c>
    </row>
    <row r="31222" ht="14.25" customHeight="1">
      <c r="A31222" s="5"/>
      <c r="B31222" s="5"/>
      <c r="C31222" s="5" t="str">
        <f>IFERROR(__xludf.DUMMYFUNCTION("""COMPUTED_VALUE"""),"")</f>
        <v/>
      </c>
      <c r="D31222" s="5">
        <v>0.0</v>
      </c>
    </row>
    <row r="31223" ht="14.25" customHeight="1">
      <c r="A31223" s="5"/>
      <c r="B31223" s="5"/>
      <c r="C31223" s="5" t="str">
        <f>IFERROR(__xludf.DUMMYFUNCTION("""COMPUTED_VALUE"""),"")</f>
        <v/>
      </c>
      <c r="D31223" s="5">
        <v>0.0</v>
      </c>
    </row>
    <row r="31224" ht="14.25" customHeight="1">
      <c r="A31224" s="5"/>
      <c r="B31224" s="5"/>
      <c r="C31224" s="5" t="str">
        <f>IFERROR(__xludf.DUMMYFUNCTION("""COMPUTED_VALUE"""),"")</f>
        <v/>
      </c>
      <c r="D31224" s="5">
        <v>0.0</v>
      </c>
    </row>
    <row r="31225" ht="14.25" customHeight="1">
      <c r="A31225" s="5"/>
      <c r="B31225" s="5"/>
      <c r="C31225" s="5" t="str">
        <f>IFERROR(__xludf.DUMMYFUNCTION("""COMPUTED_VALUE"""),"")</f>
        <v/>
      </c>
      <c r="D31225" s="5">
        <v>0.0</v>
      </c>
    </row>
    <row r="31226" ht="14.25" customHeight="1">
      <c r="A31226" s="5"/>
      <c r="B31226" s="5"/>
      <c r="C31226" s="5" t="str">
        <f>IFERROR(__xludf.DUMMYFUNCTION("""COMPUTED_VALUE"""),"")</f>
        <v/>
      </c>
      <c r="D31226" s="5">
        <v>0.0</v>
      </c>
    </row>
    <row r="31227" ht="14.25" customHeight="1">
      <c r="A31227" s="5"/>
      <c r="B31227" s="5"/>
      <c r="C31227" s="5" t="str">
        <f>IFERROR(__xludf.DUMMYFUNCTION("""COMPUTED_VALUE"""),"")</f>
        <v/>
      </c>
      <c r="D31227" s="5">
        <v>0.0</v>
      </c>
    </row>
    <row r="31228" ht="14.25" customHeight="1">
      <c r="A31228" s="5"/>
      <c r="B31228" s="5"/>
      <c r="C31228" s="5" t="str">
        <f>IFERROR(__xludf.DUMMYFUNCTION("""COMPUTED_VALUE"""),"")</f>
        <v/>
      </c>
      <c r="D31228" s="5">
        <v>0.0</v>
      </c>
    </row>
    <row r="31229" ht="14.25" customHeight="1">
      <c r="A31229" s="5"/>
      <c r="B31229" s="5"/>
      <c r="C31229" s="5" t="str">
        <f>IFERROR(__xludf.DUMMYFUNCTION("""COMPUTED_VALUE"""),"")</f>
        <v/>
      </c>
      <c r="D31229" s="5">
        <v>0.0</v>
      </c>
    </row>
    <row r="31230" ht="14.25" customHeight="1">
      <c r="A31230" s="5"/>
      <c r="B31230" s="5"/>
      <c r="C31230" s="5" t="str">
        <f>IFERROR(__xludf.DUMMYFUNCTION("""COMPUTED_VALUE"""),"")</f>
        <v/>
      </c>
      <c r="D31230" s="5">
        <v>0.0</v>
      </c>
    </row>
    <row r="31231" ht="14.25" customHeight="1">
      <c r="A31231" s="5"/>
      <c r="B31231" s="5"/>
      <c r="C31231" s="5" t="str">
        <f>IFERROR(__xludf.DUMMYFUNCTION("""COMPUTED_VALUE"""),"")</f>
        <v/>
      </c>
      <c r="D31231" s="5">
        <v>0.0</v>
      </c>
    </row>
    <row r="31232" ht="14.25" customHeight="1">
      <c r="A31232" s="5"/>
      <c r="B31232" s="5"/>
      <c r="C31232" s="5" t="str">
        <f>IFERROR(__xludf.DUMMYFUNCTION("""COMPUTED_VALUE"""),"")</f>
        <v/>
      </c>
      <c r="D31232" s="5">
        <v>0.0</v>
      </c>
    </row>
    <row r="31233" ht="14.25" customHeight="1">
      <c r="A31233" s="5"/>
      <c r="B31233" s="5"/>
      <c r="C31233" s="5" t="str">
        <f>IFERROR(__xludf.DUMMYFUNCTION("""COMPUTED_VALUE"""),"")</f>
        <v/>
      </c>
      <c r="D31233" s="5">
        <v>0.0</v>
      </c>
    </row>
    <row r="31234" ht="14.25" customHeight="1">
      <c r="A31234" s="5"/>
      <c r="B31234" s="5"/>
      <c r="C31234" s="5" t="str">
        <f>IFERROR(__xludf.DUMMYFUNCTION("""COMPUTED_VALUE"""),"")</f>
        <v/>
      </c>
      <c r="D31234" s="5">
        <v>0.0</v>
      </c>
    </row>
    <row r="31235" ht="14.25" customHeight="1">
      <c r="A31235" s="5"/>
      <c r="B31235" s="5"/>
      <c r="C31235" s="5" t="str">
        <f>IFERROR(__xludf.DUMMYFUNCTION("""COMPUTED_VALUE"""),"")</f>
        <v/>
      </c>
      <c r="D31235" s="5">
        <v>0.0</v>
      </c>
    </row>
    <row r="31236" ht="14.25" customHeight="1">
      <c r="A31236" s="5"/>
      <c r="B31236" s="5"/>
      <c r="C31236" s="5" t="str">
        <f>IFERROR(__xludf.DUMMYFUNCTION("""COMPUTED_VALUE"""),"")</f>
        <v/>
      </c>
      <c r="D31236" s="5">
        <v>0.0</v>
      </c>
    </row>
    <row r="31237" ht="14.25" customHeight="1">
      <c r="A31237" s="5"/>
      <c r="B31237" s="5"/>
      <c r="C31237" s="5" t="str">
        <f>IFERROR(__xludf.DUMMYFUNCTION("""COMPUTED_VALUE"""),"")</f>
        <v/>
      </c>
      <c r="D31237" s="5">
        <v>0.0</v>
      </c>
    </row>
    <row r="31238" ht="14.25" customHeight="1">
      <c r="A31238" s="5"/>
      <c r="B31238" s="5"/>
      <c r="C31238" s="5" t="str">
        <f>IFERROR(__xludf.DUMMYFUNCTION("""COMPUTED_VALUE"""),"")</f>
        <v/>
      </c>
      <c r="D31238" s="5">
        <v>0.0</v>
      </c>
    </row>
    <row r="31239" ht="14.25" customHeight="1">
      <c r="A31239" s="5"/>
      <c r="B31239" s="5"/>
      <c r="C31239" s="5" t="str">
        <f>IFERROR(__xludf.DUMMYFUNCTION("""COMPUTED_VALUE"""),"")</f>
        <v/>
      </c>
      <c r="D31239" s="5">
        <v>0.0</v>
      </c>
    </row>
    <row r="31240" ht="14.25" customHeight="1">
      <c r="A31240" s="5"/>
      <c r="B31240" s="5"/>
      <c r="C31240" s="5" t="str">
        <f>IFERROR(__xludf.DUMMYFUNCTION("""COMPUTED_VALUE"""),"")</f>
        <v/>
      </c>
      <c r="D31240" s="5">
        <v>0.0</v>
      </c>
    </row>
    <row r="31241" ht="14.25" customHeight="1">
      <c r="A31241" s="5"/>
      <c r="B31241" s="5"/>
      <c r="C31241" s="5" t="str">
        <f>IFERROR(__xludf.DUMMYFUNCTION("""COMPUTED_VALUE"""),"")</f>
        <v/>
      </c>
      <c r="D31241" s="5">
        <v>0.0</v>
      </c>
    </row>
    <row r="31242" ht="14.25" customHeight="1">
      <c r="A31242" s="5"/>
      <c r="B31242" s="5"/>
      <c r="C31242" s="5" t="str">
        <f>IFERROR(__xludf.DUMMYFUNCTION("""COMPUTED_VALUE"""),"")</f>
        <v/>
      </c>
      <c r="D31242" s="5">
        <v>0.0</v>
      </c>
    </row>
    <row r="31243" ht="14.25" customHeight="1">
      <c r="A31243" s="5"/>
      <c r="B31243" s="5"/>
      <c r="C31243" s="5" t="str">
        <f>IFERROR(__xludf.DUMMYFUNCTION("""COMPUTED_VALUE"""),"")</f>
        <v/>
      </c>
      <c r="D31243" s="5">
        <v>0.0</v>
      </c>
    </row>
    <row r="31244" ht="14.25" customHeight="1">
      <c r="A31244" s="5"/>
      <c r="B31244" s="5"/>
      <c r="C31244" s="5" t="str">
        <f>IFERROR(__xludf.DUMMYFUNCTION("""COMPUTED_VALUE"""),"")</f>
        <v/>
      </c>
      <c r="D31244" s="5">
        <v>0.0</v>
      </c>
    </row>
    <row r="31245" ht="14.25" customHeight="1">
      <c r="A31245" s="5"/>
      <c r="B31245" s="5"/>
      <c r="C31245" s="5" t="str">
        <f>IFERROR(__xludf.DUMMYFUNCTION("""COMPUTED_VALUE"""),"")</f>
        <v/>
      </c>
      <c r="D31245" s="5">
        <v>0.0</v>
      </c>
    </row>
    <row r="31246" ht="14.25" customHeight="1">
      <c r="A31246" s="5"/>
      <c r="B31246" s="5"/>
      <c r="C31246" s="5" t="str">
        <f>IFERROR(__xludf.DUMMYFUNCTION("""COMPUTED_VALUE"""),"")</f>
        <v/>
      </c>
      <c r="D31246" s="5">
        <v>0.0</v>
      </c>
    </row>
    <row r="31247" ht="14.25" customHeight="1">
      <c r="A31247" s="5"/>
      <c r="B31247" s="5"/>
      <c r="C31247" s="5" t="str">
        <f>IFERROR(__xludf.DUMMYFUNCTION("""COMPUTED_VALUE"""),"")</f>
        <v/>
      </c>
      <c r="D31247" s="5">
        <v>0.0</v>
      </c>
    </row>
    <row r="31248" ht="14.25" customHeight="1">
      <c r="A31248" s="5"/>
      <c r="B31248" s="5"/>
      <c r="C31248" s="5" t="str">
        <f>IFERROR(__xludf.DUMMYFUNCTION("""COMPUTED_VALUE"""),"")</f>
        <v/>
      </c>
      <c r="D31248" s="5">
        <v>0.0</v>
      </c>
    </row>
    <row r="31249" ht="14.25" customHeight="1">
      <c r="A31249" s="5"/>
      <c r="B31249" s="5"/>
      <c r="C31249" s="5" t="str">
        <f>IFERROR(__xludf.DUMMYFUNCTION("""COMPUTED_VALUE"""),"")</f>
        <v/>
      </c>
      <c r="D31249" s="5">
        <v>0.0</v>
      </c>
    </row>
    <row r="31250" ht="14.25" customHeight="1">
      <c r="A31250" s="5"/>
      <c r="B31250" s="5"/>
      <c r="C31250" s="5" t="str">
        <f>IFERROR(__xludf.DUMMYFUNCTION("""COMPUTED_VALUE"""),"")</f>
        <v/>
      </c>
      <c r="D31250" s="5">
        <v>0.0</v>
      </c>
    </row>
    <row r="31251" ht="14.25" customHeight="1">
      <c r="A31251" s="5"/>
      <c r="B31251" s="5"/>
      <c r="C31251" s="5" t="str">
        <f>IFERROR(__xludf.DUMMYFUNCTION("""COMPUTED_VALUE"""),"")</f>
        <v/>
      </c>
      <c r="D31251" s="5">
        <v>0.0</v>
      </c>
    </row>
    <row r="31252" ht="14.25" customHeight="1">
      <c r="A31252" s="5"/>
      <c r="B31252" s="5"/>
      <c r="C31252" s="5" t="str">
        <f>IFERROR(__xludf.DUMMYFUNCTION("""COMPUTED_VALUE"""),"")</f>
        <v/>
      </c>
      <c r="D31252" s="5">
        <v>0.0</v>
      </c>
    </row>
    <row r="31253" ht="14.25" customHeight="1">
      <c r="A31253" s="5"/>
      <c r="B31253" s="5"/>
      <c r="C31253" s="5" t="str">
        <f>IFERROR(__xludf.DUMMYFUNCTION("""COMPUTED_VALUE"""),"")</f>
        <v/>
      </c>
      <c r="D31253" s="5">
        <v>0.0</v>
      </c>
    </row>
    <row r="31254" ht="14.25" customHeight="1">
      <c r="A31254" s="5"/>
      <c r="B31254" s="5"/>
      <c r="C31254" s="5" t="str">
        <f>IFERROR(__xludf.DUMMYFUNCTION("""COMPUTED_VALUE"""),"")</f>
        <v/>
      </c>
      <c r="D31254" s="5">
        <v>0.0</v>
      </c>
    </row>
    <row r="31255" ht="14.25" customHeight="1">
      <c r="A31255" s="5"/>
      <c r="B31255" s="5"/>
      <c r="C31255" s="5" t="str">
        <f>IFERROR(__xludf.DUMMYFUNCTION("""COMPUTED_VALUE"""),"")</f>
        <v/>
      </c>
      <c r="D31255" s="5">
        <v>0.0</v>
      </c>
    </row>
    <row r="31256" ht="14.25" customHeight="1">
      <c r="A31256" s="5"/>
      <c r="B31256" s="5"/>
      <c r="C31256" s="5" t="str">
        <f>IFERROR(__xludf.DUMMYFUNCTION("""COMPUTED_VALUE"""),"")</f>
        <v/>
      </c>
      <c r="D31256" s="5">
        <v>0.0</v>
      </c>
    </row>
    <row r="31257" ht="14.25" customHeight="1">
      <c r="A31257" s="5"/>
      <c r="B31257" s="5"/>
      <c r="C31257" s="5" t="str">
        <f>IFERROR(__xludf.DUMMYFUNCTION("""COMPUTED_VALUE"""),"")</f>
        <v/>
      </c>
      <c r="D31257" s="5">
        <v>0.0</v>
      </c>
    </row>
    <row r="31258" ht="14.25" customHeight="1">
      <c r="A31258" s="5"/>
      <c r="B31258" s="5"/>
      <c r="C31258" s="5" t="str">
        <f>IFERROR(__xludf.DUMMYFUNCTION("""COMPUTED_VALUE"""),"")</f>
        <v/>
      </c>
      <c r="D31258" s="5">
        <v>0.0</v>
      </c>
    </row>
    <row r="31259" ht="14.25" customHeight="1">
      <c r="A31259" s="5"/>
      <c r="B31259" s="5"/>
      <c r="C31259" s="5" t="str">
        <f>IFERROR(__xludf.DUMMYFUNCTION("""COMPUTED_VALUE"""),"")</f>
        <v/>
      </c>
      <c r="D31259" s="5">
        <v>0.0</v>
      </c>
    </row>
    <row r="31260" ht="14.25" customHeight="1">
      <c r="A31260" s="5"/>
      <c r="B31260" s="5"/>
      <c r="C31260" s="5" t="str">
        <f>IFERROR(__xludf.DUMMYFUNCTION("""COMPUTED_VALUE"""),"")</f>
        <v/>
      </c>
      <c r="D31260" s="5">
        <v>0.0</v>
      </c>
    </row>
    <row r="31261" ht="14.25" customHeight="1">
      <c r="A31261" s="5"/>
      <c r="B31261" s="5"/>
      <c r="C31261" s="5" t="str">
        <f>IFERROR(__xludf.DUMMYFUNCTION("""COMPUTED_VALUE"""),"")</f>
        <v/>
      </c>
      <c r="D31261" s="5">
        <v>0.0</v>
      </c>
    </row>
    <row r="31262" ht="14.25" customHeight="1">
      <c r="A31262" s="5"/>
      <c r="B31262" s="5"/>
      <c r="C31262" s="5" t="str">
        <f>IFERROR(__xludf.DUMMYFUNCTION("""COMPUTED_VALUE"""),"")</f>
        <v/>
      </c>
      <c r="D31262" s="5">
        <v>0.0</v>
      </c>
    </row>
    <row r="31263" ht="14.25" customHeight="1">
      <c r="A31263" s="5"/>
      <c r="B31263" s="5"/>
      <c r="C31263" s="5" t="str">
        <f>IFERROR(__xludf.DUMMYFUNCTION("""COMPUTED_VALUE"""),"")</f>
        <v/>
      </c>
      <c r="D31263" s="5">
        <v>0.0</v>
      </c>
    </row>
    <row r="31264" ht="14.25" customHeight="1">
      <c r="A31264" s="5"/>
      <c r="B31264" s="5"/>
      <c r="C31264" s="5" t="str">
        <f>IFERROR(__xludf.DUMMYFUNCTION("""COMPUTED_VALUE"""),"")</f>
        <v/>
      </c>
      <c r="D31264" s="5">
        <v>0.0</v>
      </c>
    </row>
    <row r="31265" ht="14.25" customHeight="1">
      <c r="A31265" s="5"/>
      <c r="B31265" s="5"/>
      <c r="C31265" s="5" t="str">
        <f>IFERROR(__xludf.DUMMYFUNCTION("""COMPUTED_VALUE"""),"")</f>
        <v/>
      </c>
      <c r="D31265" s="5">
        <v>0.0</v>
      </c>
    </row>
    <row r="31266" ht="14.25" customHeight="1">
      <c r="A31266" s="5"/>
      <c r="B31266" s="5"/>
      <c r="C31266" s="5" t="str">
        <f>IFERROR(__xludf.DUMMYFUNCTION("""COMPUTED_VALUE"""),"")</f>
        <v/>
      </c>
      <c r="D31266" s="5">
        <v>0.0</v>
      </c>
    </row>
    <row r="31267" ht="14.25" customHeight="1">
      <c r="A31267" s="5"/>
      <c r="B31267" s="5"/>
      <c r="C31267" s="5" t="str">
        <f>IFERROR(__xludf.DUMMYFUNCTION("""COMPUTED_VALUE"""),"")</f>
        <v/>
      </c>
      <c r="D31267" s="5">
        <v>0.0</v>
      </c>
    </row>
    <row r="31268" ht="14.25" customHeight="1">
      <c r="A31268" s="5"/>
      <c r="B31268" s="5"/>
      <c r="C31268" s="5" t="str">
        <f>IFERROR(__xludf.DUMMYFUNCTION("""COMPUTED_VALUE"""),"")</f>
        <v/>
      </c>
      <c r="D31268" s="5">
        <v>0.0</v>
      </c>
    </row>
    <row r="31269" ht="14.25" customHeight="1">
      <c r="A31269" s="5"/>
      <c r="B31269" s="5"/>
      <c r="C31269" s="5" t="str">
        <f>IFERROR(__xludf.DUMMYFUNCTION("""COMPUTED_VALUE"""),"")</f>
        <v/>
      </c>
      <c r="D31269" s="5">
        <v>0.0</v>
      </c>
    </row>
    <row r="31270" ht="14.25" customHeight="1">
      <c r="A31270" s="5"/>
      <c r="B31270" s="5"/>
      <c r="C31270" s="5" t="str">
        <f>IFERROR(__xludf.DUMMYFUNCTION("""COMPUTED_VALUE"""),"")</f>
        <v/>
      </c>
      <c r="D31270" s="5">
        <v>0.0</v>
      </c>
    </row>
    <row r="31271" ht="14.25" customHeight="1">
      <c r="A31271" s="5"/>
      <c r="B31271" s="5"/>
      <c r="C31271" s="5" t="str">
        <f>IFERROR(__xludf.DUMMYFUNCTION("""COMPUTED_VALUE"""),"")</f>
        <v/>
      </c>
      <c r="D31271" s="5">
        <v>0.0</v>
      </c>
    </row>
    <row r="31272" ht="14.25" customHeight="1">
      <c r="A31272" s="5"/>
      <c r="B31272" s="5"/>
      <c r="C31272" s="5" t="str">
        <f>IFERROR(__xludf.DUMMYFUNCTION("""COMPUTED_VALUE"""),"")</f>
        <v/>
      </c>
      <c r="D31272" s="5">
        <v>0.0</v>
      </c>
    </row>
    <row r="31273" ht="14.25" customHeight="1">
      <c r="A31273" s="5"/>
      <c r="B31273" s="5"/>
      <c r="C31273" s="5" t="str">
        <f>IFERROR(__xludf.DUMMYFUNCTION("""COMPUTED_VALUE"""),"")</f>
        <v/>
      </c>
      <c r="D31273" s="5">
        <v>0.0</v>
      </c>
    </row>
    <row r="31274" ht="14.25" customHeight="1">
      <c r="A31274" s="5"/>
      <c r="B31274" s="5"/>
      <c r="C31274" s="5" t="str">
        <f>IFERROR(__xludf.DUMMYFUNCTION("""COMPUTED_VALUE"""),"")</f>
        <v/>
      </c>
      <c r="D31274" s="5">
        <v>0.0</v>
      </c>
    </row>
    <row r="31275" ht="14.25" customHeight="1">
      <c r="A31275" s="5"/>
      <c r="B31275" s="5"/>
      <c r="C31275" s="5" t="str">
        <f>IFERROR(__xludf.DUMMYFUNCTION("""COMPUTED_VALUE"""),"")</f>
        <v/>
      </c>
      <c r="D31275" s="5">
        <v>0.0</v>
      </c>
    </row>
    <row r="31276" ht="14.25" customHeight="1">
      <c r="A31276" s="5"/>
      <c r="B31276" s="5"/>
      <c r="C31276" s="5" t="str">
        <f>IFERROR(__xludf.DUMMYFUNCTION("""COMPUTED_VALUE"""),"")</f>
        <v/>
      </c>
      <c r="D31276" s="5">
        <v>0.0</v>
      </c>
    </row>
    <row r="31277" ht="14.25" customHeight="1">
      <c r="A31277" s="5"/>
      <c r="B31277" s="5"/>
      <c r="C31277" s="5" t="str">
        <f>IFERROR(__xludf.DUMMYFUNCTION("""COMPUTED_VALUE"""),"")</f>
        <v/>
      </c>
      <c r="D31277" s="5">
        <v>0.0</v>
      </c>
    </row>
    <row r="31278" ht="14.25" customHeight="1">
      <c r="A31278" s="5"/>
      <c r="B31278" s="5"/>
      <c r="C31278" s="5" t="str">
        <f>IFERROR(__xludf.DUMMYFUNCTION("""COMPUTED_VALUE"""),"")</f>
        <v/>
      </c>
      <c r="D31278" s="5">
        <v>0.0</v>
      </c>
    </row>
    <row r="31279" ht="14.25" customHeight="1">
      <c r="A31279" s="5"/>
      <c r="B31279" s="5"/>
      <c r="C31279" s="5" t="str">
        <f>IFERROR(__xludf.DUMMYFUNCTION("""COMPUTED_VALUE"""),"")</f>
        <v/>
      </c>
      <c r="D31279" s="5">
        <v>0.0</v>
      </c>
    </row>
    <row r="31280" ht="14.25" customHeight="1">
      <c r="A31280" s="5"/>
      <c r="B31280" s="5"/>
      <c r="C31280" s="5" t="str">
        <f>IFERROR(__xludf.DUMMYFUNCTION("""COMPUTED_VALUE"""),"")</f>
        <v/>
      </c>
      <c r="D31280" s="5">
        <v>0.0</v>
      </c>
    </row>
    <row r="31281" ht="14.25" customHeight="1">
      <c r="A31281" s="5"/>
      <c r="B31281" s="5"/>
      <c r="C31281" s="5" t="str">
        <f>IFERROR(__xludf.DUMMYFUNCTION("""COMPUTED_VALUE"""),"")</f>
        <v/>
      </c>
      <c r="D31281" s="5">
        <v>0.0</v>
      </c>
    </row>
    <row r="31282" ht="14.25" customHeight="1">
      <c r="A31282" s="5"/>
      <c r="B31282" s="5"/>
      <c r="C31282" s="5" t="str">
        <f>IFERROR(__xludf.DUMMYFUNCTION("""COMPUTED_VALUE"""),"")</f>
        <v/>
      </c>
      <c r="D31282" s="5">
        <v>0.0</v>
      </c>
    </row>
    <row r="31283" ht="14.25" customHeight="1">
      <c r="A31283" s="5"/>
      <c r="B31283" s="5"/>
      <c r="C31283" s="5" t="str">
        <f>IFERROR(__xludf.DUMMYFUNCTION("""COMPUTED_VALUE"""),"")</f>
        <v/>
      </c>
      <c r="D31283" s="5">
        <v>0.0</v>
      </c>
    </row>
    <row r="31284" ht="14.25" customHeight="1">
      <c r="A31284" s="5"/>
      <c r="B31284" s="5"/>
      <c r="C31284" s="5" t="str">
        <f>IFERROR(__xludf.DUMMYFUNCTION("""COMPUTED_VALUE"""),"")</f>
        <v/>
      </c>
      <c r="D31284" s="5">
        <v>0.0</v>
      </c>
    </row>
    <row r="31285" ht="14.25" customHeight="1">
      <c r="A31285" s="5"/>
      <c r="B31285" s="5"/>
      <c r="C31285" s="5" t="str">
        <f>IFERROR(__xludf.DUMMYFUNCTION("""COMPUTED_VALUE"""),"")</f>
        <v/>
      </c>
      <c r="D31285" s="5">
        <v>0.0</v>
      </c>
    </row>
    <row r="31286" ht="14.25" customHeight="1">
      <c r="A31286" s="5"/>
      <c r="B31286" s="5"/>
      <c r="C31286" s="5" t="str">
        <f>IFERROR(__xludf.DUMMYFUNCTION("""COMPUTED_VALUE"""),"")</f>
        <v/>
      </c>
      <c r="D31286" s="5">
        <v>0.0</v>
      </c>
    </row>
    <row r="31287" ht="14.25" customHeight="1">
      <c r="A31287" s="5"/>
      <c r="B31287" s="5"/>
      <c r="C31287" s="5" t="str">
        <f>IFERROR(__xludf.DUMMYFUNCTION("""COMPUTED_VALUE"""),"")</f>
        <v/>
      </c>
      <c r="D31287" s="5">
        <v>0.0</v>
      </c>
    </row>
    <row r="31288" ht="14.25" customHeight="1">
      <c r="A31288" s="5"/>
      <c r="B31288" s="5"/>
      <c r="C31288" s="5" t="str">
        <f>IFERROR(__xludf.DUMMYFUNCTION("""COMPUTED_VALUE"""),"")</f>
        <v/>
      </c>
      <c r="D31288" s="5">
        <v>0.0</v>
      </c>
    </row>
    <row r="31289" ht="14.25" customHeight="1">
      <c r="A31289" s="5"/>
      <c r="B31289" s="5"/>
      <c r="C31289" s="5" t="str">
        <f>IFERROR(__xludf.DUMMYFUNCTION("""COMPUTED_VALUE"""),"")</f>
        <v/>
      </c>
      <c r="D31289" s="5">
        <v>0.0</v>
      </c>
    </row>
    <row r="31290" ht="14.25" customHeight="1">
      <c r="A31290" s="5"/>
      <c r="B31290" s="5"/>
      <c r="C31290" s="5" t="str">
        <f>IFERROR(__xludf.DUMMYFUNCTION("""COMPUTED_VALUE"""),"")</f>
        <v/>
      </c>
      <c r="D31290" s="5">
        <v>0.0</v>
      </c>
    </row>
    <row r="31291" ht="14.25" customHeight="1">
      <c r="A31291" s="5"/>
      <c r="B31291" s="5"/>
      <c r="C31291" s="5" t="str">
        <f>IFERROR(__xludf.DUMMYFUNCTION("""COMPUTED_VALUE"""),"")</f>
        <v/>
      </c>
      <c r="D31291" s="5">
        <v>0.0</v>
      </c>
    </row>
    <row r="31292" ht="14.25" customHeight="1">
      <c r="A31292" s="5"/>
      <c r="B31292" s="5"/>
      <c r="C31292" s="5" t="str">
        <f>IFERROR(__xludf.DUMMYFUNCTION("""COMPUTED_VALUE"""),"")</f>
        <v/>
      </c>
      <c r="D31292" s="5">
        <v>0.0</v>
      </c>
    </row>
    <row r="31293" ht="14.25" customHeight="1">
      <c r="A31293" s="5"/>
      <c r="B31293" s="5"/>
      <c r="C31293" s="5" t="str">
        <f>IFERROR(__xludf.DUMMYFUNCTION("""COMPUTED_VALUE"""),"")</f>
        <v/>
      </c>
      <c r="D31293" s="5">
        <v>0.0</v>
      </c>
    </row>
    <row r="31294" ht="14.25" customHeight="1">
      <c r="A31294" s="5"/>
      <c r="B31294" s="5"/>
      <c r="C31294" s="5" t="str">
        <f>IFERROR(__xludf.DUMMYFUNCTION("""COMPUTED_VALUE"""),"")</f>
        <v/>
      </c>
      <c r="D31294" s="5">
        <v>0.0</v>
      </c>
    </row>
    <row r="31295" ht="14.25" customHeight="1">
      <c r="A31295" s="5"/>
      <c r="B31295" s="5"/>
      <c r="C31295" s="5" t="str">
        <f>IFERROR(__xludf.DUMMYFUNCTION("""COMPUTED_VALUE"""),"")</f>
        <v/>
      </c>
      <c r="D31295" s="5">
        <v>0.0</v>
      </c>
    </row>
    <row r="31296" ht="14.25" customHeight="1">
      <c r="A31296" s="5"/>
      <c r="B31296" s="5"/>
      <c r="C31296" s="5" t="str">
        <f>IFERROR(__xludf.DUMMYFUNCTION("""COMPUTED_VALUE"""),"")</f>
        <v/>
      </c>
      <c r="D31296" s="5">
        <v>0.0</v>
      </c>
    </row>
    <row r="31297" ht="14.25" customHeight="1">
      <c r="A31297" s="5"/>
      <c r="B31297" s="5"/>
      <c r="C31297" s="5" t="str">
        <f>IFERROR(__xludf.DUMMYFUNCTION("""COMPUTED_VALUE"""),"")</f>
        <v/>
      </c>
      <c r="D31297" s="5">
        <v>0.0</v>
      </c>
    </row>
    <row r="31298" ht="14.25" customHeight="1">
      <c r="A31298" s="5"/>
      <c r="B31298" s="5"/>
      <c r="C31298" s="5" t="str">
        <f>IFERROR(__xludf.DUMMYFUNCTION("""COMPUTED_VALUE"""),"")</f>
        <v/>
      </c>
      <c r="D31298" s="5">
        <v>0.0</v>
      </c>
    </row>
    <row r="31299" ht="14.25" customHeight="1">
      <c r="A31299" s="5"/>
      <c r="B31299" s="5"/>
      <c r="C31299" s="5" t="str">
        <f>IFERROR(__xludf.DUMMYFUNCTION("""COMPUTED_VALUE"""),"")</f>
        <v/>
      </c>
      <c r="D31299" s="5">
        <v>0.0</v>
      </c>
    </row>
    <row r="31300" ht="14.25" customHeight="1">
      <c r="A31300" s="5"/>
      <c r="B31300" s="5"/>
      <c r="C31300" s="5" t="str">
        <f>IFERROR(__xludf.DUMMYFUNCTION("""COMPUTED_VALUE"""),"")</f>
        <v/>
      </c>
      <c r="D31300" s="5">
        <v>0.0</v>
      </c>
    </row>
    <row r="31301" ht="14.25" customHeight="1">
      <c r="A31301" s="5"/>
      <c r="B31301" s="5"/>
      <c r="C31301" s="5" t="str">
        <f>IFERROR(__xludf.DUMMYFUNCTION("""COMPUTED_VALUE"""),"")</f>
        <v/>
      </c>
      <c r="D31301" s="5">
        <v>0.0</v>
      </c>
    </row>
    <row r="31302" ht="14.25" customHeight="1">
      <c r="A31302" s="5"/>
      <c r="B31302" s="5"/>
      <c r="C31302" s="5" t="str">
        <f>IFERROR(__xludf.DUMMYFUNCTION("""COMPUTED_VALUE"""),"")</f>
        <v/>
      </c>
      <c r="D31302" s="5">
        <v>0.0</v>
      </c>
    </row>
    <row r="31303" ht="14.25" customHeight="1">
      <c r="A31303" s="5"/>
      <c r="B31303" s="5"/>
      <c r="C31303" s="5" t="str">
        <f>IFERROR(__xludf.DUMMYFUNCTION("""COMPUTED_VALUE"""),"")</f>
        <v/>
      </c>
      <c r="D31303" s="5">
        <v>0.0</v>
      </c>
    </row>
    <row r="31304" ht="14.25" customHeight="1">
      <c r="A31304" s="5"/>
      <c r="B31304" s="5"/>
      <c r="C31304" s="5" t="str">
        <f>IFERROR(__xludf.DUMMYFUNCTION("""COMPUTED_VALUE"""),"")</f>
        <v/>
      </c>
      <c r="D31304" s="5">
        <v>0.0</v>
      </c>
    </row>
    <row r="31305" ht="14.25" customHeight="1">
      <c r="A31305" s="5"/>
      <c r="B31305" s="5"/>
      <c r="C31305" s="5" t="str">
        <f>IFERROR(__xludf.DUMMYFUNCTION("""COMPUTED_VALUE"""),"")</f>
        <v/>
      </c>
      <c r="D31305" s="5">
        <v>0.0</v>
      </c>
    </row>
    <row r="31306" ht="14.25" customHeight="1">
      <c r="A31306" s="5"/>
      <c r="B31306" s="5"/>
      <c r="C31306" s="5" t="str">
        <f>IFERROR(__xludf.DUMMYFUNCTION("""COMPUTED_VALUE"""),"")</f>
        <v/>
      </c>
      <c r="D31306" s="5">
        <v>0.0</v>
      </c>
    </row>
    <row r="31307" ht="14.25" customHeight="1">
      <c r="A31307" s="5"/>
      <c r="B31307" s="5"/>
      <c r="C31307" s="5" t="str">
        <f>IFERROR(__xludf.DUMMYFUNCTION("""COMPUTED_VALUE"""),"")</f>
        <v/>
      </c>
      <c r="D31307" s="5">
        <v>0.0</v>
      </c>
    </row>
    <row r="31308" ht="14.25" customHeight="1">
      <c r="A31308" s="5"/>
      <c r="B31308" s="5"/>
      <c r="C31308" s="5" t="str">
        <f>IFERROR(__xludf.DUMMYFUNCTION("""COMPUTED_VALUE"""),"")</f>
        <v/>
      </c>
      <c r="D31308" s="5">
        <v>0.0</v>
      </c>
    </row>
    <row r="31309" ht="14.25" customHeight="1">
      <c r="A31309" s="5"/>
      <c r="B31309" s="5"/>
      <c r="C31309" s="5" t="str">
        <f>IFERROR(__xludf.DUMMYFUNCTION("""COMPUTED_VALUE"""),"")</f>
        <v/>
      </c>
      <c r="D31309" s="5">
        <v>0.0</v>
      </c>
    </row>
    <row r="31310" ht="14.25" customHeight="1">
      <c r="A31310" s="5"/>
      <c r="B31310" s="5"/>
      <c r="C31310" s="5" t="str">
        <f>IFERROR(__xludf.DUMMYFUNCTION("""COMPUTED_VALUE"""),"")</f>
        <v/>
      </c>
      <c r="D31310" s="5">
        <v>0.0</v>
      </c>
    </row>
    <row r="31311" ht="14.25" customHeight="1">
      <c r="A31311" s="5"/>
      <c r="B31311" s="5"/>
      <c r="C31311" s="5" t="str">
        <f>IFERROR(__xludf.DUMMYFUNCTION("""COMPUTED_VALUE"""),"")</f>
        <v/>
      </c>
      <c r="D31311" s="5">
        <v>0.0</v>
      </c>
    </row>
    <row r="31312" ht="14.25" customHeight="1">
      <c r="A31312" s="5"/>
      <c r="B31312" s="5"/>
      <c r="C31312" s="5" t="str">
        <f>IFERROR(__xludf.DUMMYFUNCTION("""COMPUTED_VALUE"""),"")</f>
        <v/>
      </c>
      <c r="D31312" s="5">
        <v>0.0</v>
      </c>
    </row>
    <row r="31313" ht="14.25" customHeight="1">
      <c r="A31313" s="5"/>
      <c r="B31313" s="5"/>
      <c r="C31313" s="5" t="str">
        <f>IFERROR(__xludf.DUMMYFUNCTION("""COMPUTED_VALUE"""),"")</f>
        <v/>
      </c>
      <c r="D31313" s="5">
        <v>0.0</v>
      </c>
    </row>
    <row r="31314" ht="14.25" customHeight="1">
      <c r="A31314" s="5"/>
      <c r="B31314" s="5"/>
      <c r="C31314" s="5" t="str">
        <f>IFERROR(__xludf.DUMMYFUNCTION("""COMPUTED_VALUE"""),"")</f>
        <v/>
      </c>
      <c r="D31314" s="5">
        <v>0.0</v>
      </c>
    </row>
    <row r="31315" ht="14.25" customHeight="1">
      <c r="A31315" s="5"/>
      <c r="B31315" s="5"/>
      <c r="C31315" s="5" t="str">
        <f>IFERROR(__xludf.DUMMYFUNCTION("""COMPUTED_VALUE"""),"")</f>
        <v/>
      </c>
      <c r="D31315" s="5">
        <v>0.0</v>
      </c>
    </row>
    <row r="31316" ht="14.25" customHeight="1">
      <c r="A31316" s="5"/>
      <c r="B31316" s="5"/>
      <c r="C31316" s="5" t="str">
        <f>IFERROR(__xludf.DUMMYFUNCTION("""COMPUTED_VALUE"""),"")</f>
        <v/>
      </c>
      <c r="D31316" s="5">
        <v>0.0</v>
      </c>
    </row>
    <row r="31317" ht="14.25" customHeight="1">
      <c r="A31317" s="5"/>
      <c r="B31317" s="5"/>
      <c r="C31317" s="5" t="str">
        <f>IFERROR(__xludf.DUMMYFUNCTION("""COMPUTED_VALUE"""),"")</f>
        <v/>
      </c>
      <c r="D31317" s="5">
        <v>0.0</v>
      </c>
    </row>
    <row r="31318" ht="14.25" customHeight="1">
      <c r="A31318" s="5"/>
      <c r="B31318" s="5"/>
      <c r="C31318" s="5" t="str">
        <f>IFERROR(__xludf.DUMMYFUNCTION("""COMPUTED_VALUE"""),"")</f>
        <v/>
      </c>
      <c r="D31318" s="5">
        <v>0.0</v>
      </c>
    </row>
    <row r="31319" ht="14.25" customHeight="1">
      <c r="A31319" s="5"/>
      <c r="B31319" s="5"/>
      <c r="C31319" s="5" t="str">
        <f>IFERROR(__xludf.DUMMYFUNCTION("""COMPUTED_VALUE"""),"")</f>
        <v/>
      </c>
      <c r="D31319" s="5">
        <v>0.0</v>
      </c>
    </row>
    <row r="31320" ht="14.25" customHeight="1">
      <c r="A31320" s="5"/>
      <c r="B31320" s="5"/>
      <c r="C31320" s="5" t="str">
        <f>IFERROR(__xludf.DUMMYFUNCTION("""COMPUTED_VALUE"""),"")</f>
        <v/>
      </c>
      <c r="D31320" s="5">
        <v>0.0</v>
      </c>
    </row>
    <row r="31321" ht="14.25" customHeight="1">
      <c r="A31321" s="5"/>
      <c r="B31321" s="5"/>
      <c r="C31321" s="5" t="str">
        <f>IFERROR(__xludf.DUMMYFUNCTION("""COMPUTED_VALUE"""),"")</f>
        <v/>
      </c>
      <c r="D31321" s="5">
        <v>0.0</v>
      </c>
    </row>
    <row r="31322" ht="14.25" customHeight="1">
      <c r="A31322" s="5"/>
      <c r="B31322" s="5"/>
      <c r="C31322" s="5" t="str">
        <f>IFERROR(__xludf.DUMMYFUNCTION("""COMPUTED_VALUE"""),"")</f>
        <v/>
      </c>
      <c r="D31322" s="5">
        <v>0.0</v>
      </c>
    </row>
    <row r="31323" ht="14.25" customHeight="1">
      <c r="A31323" s="5"/>
      <c r="B31323" s="5"/>
      <c r="C31323" s="5" t="str">
        <f>IFERROR(__xludf.DUMMYFUNCTION("""COMPUTED_VALUE"""),"")</f>
        <v/>
      </c>
      <c r="D31323" s="5">
        <v>0.0</v>
      </c>
    </row>
    <row r="31324" ht="14.25" customHeight="1">
      <c r="A31324" s="5"/>
      <c r="B31324" s="5"/>
      <c r="C31324" s="5" t="str">
        <f>IFERROR(__xludf.DUMMYFUNCTION("""COMPUTED_VALUE"""),"")</f>
        <v/>
      </c>
      <c r="D31324" s="5">
        <v>0.0</v>
      </c>
    </row>
    <row r="31325" ht="14.25" customHeight="1">
      <c r="A31325" s="5"/>
      <c r="B31325" s="5"/>
      <c r="C31325" s="5" t="str">
        <f>IFERROR(__xludf.DUMMYFUNCTION("""COMPUTED_VALUE"""),"")</f>
        <v/>
      </c>
      <c r="D31325" s="5">
        <v>0.0</v>
      </c>
    </row>
    <row r="31326" ht="14.25" customHeight="1">
      <c r="A31326" s="5"/>
      <c r="B31326" s="5"/>
      <c r="C31326" s="5" t="str">
        <f>IFERROR(__xludf.DUMMYFUNCTION("""COMPUTED_VALUE"""),"")</f>
        <v/>
      </c>
      <c r="D31326" s="5">
        <v>0.0</v>
      </c>
    </row>
    <row r="31327" ht="14.25" customHeight="1">
      <c r="A31327" s="5"/>
      <c r="B31327" s="5"/>
      <c r="C31327" s="5" t="str">
        <f>IFERROR(__xludf.DUMMYFUNCTION("""COMPUTED_VALUE"""),"")</f>
        <v/>
      </c>
      <c r="D31327" s="5">
        <v>0.0</v>
      </c>
    </row>
    <row r="31328" ht="14.25" customHeight="1">
      <c r="A31328" s="5"/>
      <c r="B31328" s="5"/>
      <c r="C31328" s="5" t="str">
        <f>IFERROR(__xludf.DUMMYFUNCTION("""COMPUTED_VALUE"""),"")</f>
        <v/>
      </c>
      <c r="D31328" s="5">
        <v>0.0</v>
      </c>
    </row>
    <row r="31329" ht="14.25" customHeight="1">
      <c r="A31329" s="5"/>
      <c r="B31329" s="5"/>
      <c r="C31329" s="5" t="str">
        <f>IFERROR(__xludf.DUMMYFUNCTION("""COMPUTED_VALUE"""),"")</f>
        <v/>
      </c>
      <c r="D31329" s="5">
        <v>0.0</v>
      </c>
    </row>
    <row r="31330" ht="14.25" customHeight="1">
      <c r="A31330" s="5"/>
      <c r="B31330" s="5"/>
      <c r="C31330" s="5" t="str">
        <f>IFERROR(__xludf.DUMMYFUNCTION("""COMPUTED_VALUE"""),"")</f>
        <v/>
      </c>
      <c r="D31330" s="5">
        <v>0.0</v>
      </c>
    </row>
    <row r="31331" ht="14.25" customHeight="1">
      <c r="A31331" s="5"/>
      <c r="B31331" s="5"/>
      <c r="C31331" s="5" t="str">
        <f>IFERROR(__xludf.DUMMYFUNCTION("""COMPUTED_VALUE"""),"")</f>
        <v/>
      </c>
      <c r="D31331" s="5">
        <v>0.0</v>
      </c>
    </row>
    <row r="31332" ht="14.25" customHeight="1">
      <c r="A31332" s="5"/>
      <c r="B31332" s="5"/>
      <c r="C31332" s="5" t="str">
        <f>IFERROR(__xludf.DUMMYFUNCTION("""COMPUTED_VALUE"""),"")</f>
        <v/>
      </c>
      <c r="D31332" s="5">
        <v>0.0</v>
      </c>
    </row>
    <row r="31333" ht="14.25" customHeight="1">
      <c r="A31333" s="5"/>
      <c r="B31333" s="5"/>
      <c r="C31333" s="5" t="str">
        <f>IFERROR(__xludf.DUMMYFUNCTION("""COMPUTED_VALUE"""),"")</f>
        <v/>
      </c>
      <c r="D31333" s="5">
        <v>0.0</v>
      </c>
    </row>
    <row r="31334" ht="14.25" customHeight="1">
      <c r="A31334" s="5"/>
      <c r="B31334" s="5"/>
      <c r="C31334" s="5" t="str">
        <f>IFERROR(__xludf.DUMMYFUNCTION("""COMPUTED_VALUE"""),"")</f>
        <v/>
      </c>
      <c r="D31334" s="5">
        <v>0.0</v>
      </c>
    </row>
    <row r="31335" ht="14.25" customHeight="1">
      <c r="A31335" s="5"/>
      <c r="B31335" s="5"/>
      <c r="C31335" s="5" t="str">
        <f>IFERROR(__xludf.DUMMYFUNCTION("""COMPUTED_VALUE"""),"")</f>
        <v/>
      </c>
      <c r="D31335" s="5">
        <v>0.0</v>
      </c>
    </row>
    <row r="31336" ht="14.25" customHeight="1">
      <c r="A31336" s="5"/>
      <c r="B31336" s="5"/>
      <c r="C31336" s="5" t="str">
        <f>IFERROR(__xludf.DUMMYFUNCTION("""COMPUTED_VALUE"""),"")</f>
        <v/>
      </c>
      <c r="D31336" s="5">
        <v>0.0</v>
      </c>
    </row>
    <row r="31337" ht="14.25" customHeight="1">
      <c r="A31337" s="5"/>
      <c r="B31337" s="5"/>
      <c r="C31337" s="5" t="str">
        <f>IFERROR(__xludf.DUMMYFUNCTION("""COMPUTED_VALUE"""),"")</f>
        <v/>
      </c>
      <c r="D31337" s="5">
        <v>0.0</v>
      </c>
    </row>
    <row r="31338" ht="14.25" customHeight="1">
      <c r="A31338" s="5"/>
      <c r="B31338" s="5"/>
      <c r="C31338" s="5" t="str">
        <f>IFERROR(__xludf.DUMMYFUNCTION("""COMPUTED_VALUE"""),"")</f>
        <v/>
      </c>
      <c r="D31338" s="5">
        <v>0.0</v>
      </c>
    </row>
    <row r="31339" ht="14.25" customHeight="1">
      <c r="A31339" s="5"/>
      <c r="B31339" s="5"/>
      <c r="C31339" s="5" t="str">
        <f>IFERROR(__xludf.DUMMYFUNCTION("""COMPUTED_VALUE"""),"")</f>
        <v/>
      </c>
      <c r="D31339" s="5">
        <v>0.0</v>
      </c>
    </row>
    <row r="31340" ht="14.25" customHeight="1">
      <c r="A31340" s="5"/>
      <c r="B31340" s="5"/>
      <c r="C31340" s="5" t="str">
        <f>IFERROR(__xludf.DUMMYFUNCTION("""COMPUTED_VALUE"""),"")</f>
        <v/>
      </c>
      <c r="D31340" s="5">
        <v>0.0</v>
      </c>
    </row>
    <row r="31341" ht="14.25" customHeight="1">
      <c r="A31341" s="5"/>
      <c r="B31341" s="5"/>
      <c r="C31341" s="5" t="str">
        <f>IFERROR(__xludf.DUMMYFUNCTION("""COMPUTED_VALUE"""),"")</f>
        <v/>
      </c>
      <c r="D31341" s="5">
        <v>0.0</v>
      </c>
    </row>
    <row r="31342" ht="14.25" customHeight="1">
      <c r="A31342" s="5"/>
      <c r="B31342" s="5"/>
      <c r="C31342" s="5" t="str">
        <f>IFERROR(__xludf.DUMMYFUNCTION("""COMPUTED_VALUE"""),"")</f>
        <v/>
      </c>
      <c r="D31342" s="5">
        <v>0.0</v>
      </c>
    </row>
    <row r="31343" ht="14.25" customHeight="1">
      <c r="A31343" s="5"/>
      <c r="B31343" s="5"/>
      <c r="C31343" s="5" t="str">
        <f>IFERROR(__xludf.DUMMYFUNCTION("""COMPUTED_VALUE"""),"")</f>
        <v/>
      </c>
      <c r="D31343" s="5">
        <v>0.0</v>
      </c>
    </row>
    <row r="31344" ht="14.25" customHeight="1">
      <c r="A31344" s="5"/>
      <c r="B31344" s="5"/>
      <c r="C31344" s="5" t="str">
        <f>IFERROR(__xludf.DUMMYFUNCTION("""COMPUTED_VALUE"""),"")</f>
        <v/>
      </c>
      <c r="D31344" s="5">
        <v>0.0</v>
      </c>
    </row>
    <row r="31345" ht="14.25" customHeight="1">
      <c r="A31345" s="5"/>
      <c r="B31345" s="5"/>
      <c r="C31345" s="5" t="str">
        <f>IFERROR(__xludf.DUMMYFUNCTION("""COMPUTED_VALUE"""),"")</f>
        <v/>
      </c>
      <c r="D31345" s="5">
        <v>0.0</v>
      </c>
    </row>
    <row r="31346" ht="14.25" customHeight="1">
      <c r="A31346" s="5"/>
      <c r="B31346" s="5"/>
      <c r="C31346" s="5" t="str">
        <f>IFERROR(__xludf.DUMMYFUNCTION("""COMPUTED_VALUE"""),"")</f>
        <v/>
      </c>
      <c r="D31346" s="5">
        <v>0.0</v>
      </c>
    </row>
    <row r="31347" ht="14.25" customHeight="1">
      <c r="A31347" s="5"/>
      <c r="B31347" s="5"/>
      <c r="C31347" s="5" t="str">
        <f>IFERROR(__xludf.DUMMYFUNCTION("""COMPUTED_VALUE"""),"")</f>
        <v/>
      </c>
      <c r="D31347" s="5">
        <v>0.0</v>
      </c>
    </row>
    <row r="31348" ht="14.25" customHeight="1">
      <c r="A31348" s="5"/>
      <c r="B31348" s="5"/>
      <c r="C31348" s="5" t="str">
        <f>IFERROR(__xludf.DUMMYFUNCTION("""COMPUTED_VALUE"""),"")</f>
        <v/>
      </c>
      <c r="D31348" s="5">
        <v>0.0</v>
      </c>
    </row>
    <row r="31349" ht="14.25" customHeight="1">
      <c r="A31349" s="5"/>
      <c r="B31349" s="5"/>
      <c r="C31349" s="5" t="str">
        <f>IFERROR(__xludf.DUMMYFUNCTION("""COMPUTED_VALUE"""),"")</f>
        <v/>
      </c>
      <c r="D31349" s="5">
        <v>0.0</v>
      </c>
    </row>
    <row r="31350" ht="14.25" customHeight="1">
      <c r="A31350" s="5"/>
      <c r="B31350" s="5"/>
      <c r="C31350" s="5" t="str">
        <f>IFERROR(__xludf.DUMMYFUNCTION("""COMPUTED_VALUE"""),"")</f>
        <v/>
      </c>
      <c r="D31350" s="5">
        <v>0.0</v>
      </c>
    </row>
    <row r="31351" ht="14.25" customHeight="1">
      <c r="A31351" s="5"/>
      <c r="B31351" s="5"/>
      <c r="C31351" s="5" t="str">
        <f>IFERROR(__xludf.DUMMYFUNCTION("""COMPUTED_VALUE"""),"")</f>
        <v/>
      </c>
      <c r="D31351" s="5">
        <v>0.0</v>
      </c>
    </row>
    <row r="31352" ht="14.25" customHeight="1">
      <c r="A31352" s="5"/>
      <c r="B31352" s="5"/>
      <c r="C31352" s="5" t="str">
        <f>IFERROR(__xludf.DUMMYFUNCTION("""COMPUTED_VALUE"""),"")</f>
        <v/>
      </c>
      <c r="D31352" s="5">
        <v>0.0</v>
      </c>
    </row>
    <row r="31353" ht="14.25" customHeight="1">
      <c r="A31353" s="5"/>
      <c r="B31353" s="5"/>
      <c r="C31353" s="5" t="str">
        <f>IFERROR(__xludf.DUMMYFUNCTION("""COMPUTED_VALUE"""),"")</f>
        <v/>
      </c>
      <c r="D31353" s="5">
        <v>0.0</v>
      </c>
    </row>
    <row r="31354" ht="14.25" customHeight="1">
      <c r="A31354" s="5"/>
      <c r="B31354" s="5"/>
      <c r="C31354" s="5" t="str">
        <f>IFERROR(__xludf.DUMMYFUNCTION("""COMPUTED_VALUE"""),"")</f>
        <v/>
      </c>
      <c r="D31354" s="5">
        <v>0.0</v>
      </c>
    </row>
    <row r="31355" ht="14.25" customHeight="1">
      <c r="A31355" s="5"/>
      <c r="B31355" s="5"/>
      <c r="C31355" s="5" t="str">
        <f>IFERROR(__xludf.DUMMYFUNCTION("""COMPUTED_VALUE"""),"")</f>
        <v/>
      </c>
      <c r="D31355" s="5">
        <v>0.0</v>
      </c>
    </row>
    <row r="31356" ht="14.25" customHeight="1">
      <c r="A31356" s="5"/>
      <c r="B31356" s="5"/>
      <c r="C31356" s="5" t="str">
        <f>IFERROR(__xludf.DUMMYFUNCTION("""COMPUTED_VALUE"""),"")</f>
        <v/>
      </c>
      <c r="D31356" s="5">
        <v>0.0</v>
      </c>
    </row>
    <row r="31357" ht="14.25" customHeight="1">
      <c r="A31357" s="5"/>
      <c r="B31357" s="5"/>
      <c r="C31357" s="5" t="str">
        <f>IFERROR(__xludf.DUMMYFUNCTION("""COMPUTED_VALUE"""),"")</f>
        <v/>
      </c>
      <c r="D31357" s="5">
        <v>0.0</v>
      </c>
    </row>
    <row r="31358" ht="14.25" customHeight="1">
      <c r="A31358" s="5"/>
      <c r="B31358" s="5"/>
      <c r="C31358" s="5" t="str">
        <f>IFERROR(__xludf.DUMMYFUNCTION("""COMPUTED_VALUE"""),"")</f>
        <v/>
      </c>
      <c r="D31358" s="5">
        <v>0.0</v>
      </c>
    </row>
    <row r="31359" ht="14.25" customHeight="1">
      <c r="A31359" s="5"/>
      <c r="B31359" s="5"/>
      <c r="C31359" s="5" t="str">
        <f>IFERROR(__xludf.DUMMYFUNCTION("""COMPUTED_VALUE"""),"")</f>
        <v/>
      </c>
      <c r="D31359" s="5">
        <v>0.0</v>
      </c>
    </row>
    <row r="31360" ht="14.25" customHeight="1">
      <c r="A31360" s="5"/>
      <c r="B31360" s="5"/>
      <c r="C31360" s="5" t="str">
        <f>IFERROR(__xludf.DUMMYFUNCTION("""COMPUTED_VALUE"""),"")</f>
        <v/>
      </c>
      <c r="D31360" s="5">
        <v>0.0</v>
      </c>
    </row>
    <row r="31361" ht="14.25" customHeight="1">
      <c r="A31361" s="5"/>
      <c r="B31361" s="5"/>
      <c r="C31361" s="5" t="str">
        <f>IFERROR(__xludf.DUMMYFUNCTION("""COMPUTED_VALUE"""),"")</f>
        <v/>
      </c>
      <c r="D31361" s="5">
        <v>0.0</v>
      </c>
    </row>
    <row r="31362" ht="14.25" customHeight="1">
      <c r="A31362" s="5"/>
      <c r="B31362" s="5"/>
      <c r="C31362" s="5" t="str">
        <f>IFERROR(__xludf.DUMMYFUNCTION("""COMPUTED_VALUE"""),"")</f>
        <v/>
      </c>
      <c r="D31362" s="5">
        <v>0.0</v>
      </c>
    </row>
    <row r="31363" ht="14.25" customHeight="1">
      <c r="A31363" s="5"/>
      <c r="B31363" s="5"/>
      <c r="C31363" s="5" t="str">
        <f>IFERROR(__xludf.DUMMYFUNCTION("""COMPUTED_VALUE"""),"")</f>
        <v/>
      </c>
      <c r="D31363" s="5">
        <v>0.0</v>
      </c>
    </row>
    <row r="31364" ht="14.25" customHeight="1">
      <c r="A31364" s="5"/>
      <c r="B31364" s="5"/>
      <c r="C31364" s="5" t="str">
        <f>IFERROR(__xludf.DUMMYFUNCTION("""COMPUTED_VALUE"""),"")</f>
        <v/>
      </c>
      <c r="D31364" s="5">
        <v>0.0</v>
      </c>
    </row>
    <row r="31365" ht="14.25" customHeight="1">
      <c r="A31365" s="5"/>
      <c r="B31365" s="5"/>
      <c r="C31365" s="5" t="str">
        <f>IFERROR(__xludf.DUMMYFUNCTION("""COMPUTED_VALUE"""),"")</f>
        <v/>
      </c>
      <c r="D31365" s="5">
        <v>0.0</v>
      </c>
    </row>
    <row r="31366" ht="14.25" customHeight="1">
      <c r="A31366" s="5"/>
      <c r="B31366" s="5"/>
      <c r="C31366" s="5" t="str">
        <f>IFERROR(__xludf.DUMMYFUNCTION("""COMPUTED_VALUE"""),"")</f>
        <v/>
      </c>
      <c r="D31366" s="5">
        <v>0.0</v>
      </c>
    </row>
    <row r="31367" ht="14.25" customHeight="1">
      <c r="A31367" s="5"/>
      <c r="B31367" s="5"/>
      <c r="C31367" s="5" t="str">
        <f>IFERROR(__xludf.DUMMYFUNCTION("""COMPUTED_VALUE"""),"")</f>
        <v/>
      </c>
      <c r="D31367" s="5">
        <v>0.0</v>
      </c>
    </row>
    <row r="31368" ht="14.25" customHeight="1">
      <c r="A31368" s="5"/>
      <c r="B31368" s="5"/>
      <c r="C31368" s="5" t="str">
        <f>IFERROR(__xludf.DUMMYFUNCTION("""COMPUTED_VALUE"""),"")</f>
        <v/>
      </c>
      <c r="D31368" s="5">
        <v>0.0</v>
      </c>
    </row>
    <row r="31369" ht="14.25" customHeight="1">
      <c r="A31369" s="5"/>
      <c r="B31369" s="5"/>
      <c r="C31369" s="5" t="str">
        <f>IFERROR(__xludf.DUMMYFUNCTION("""COMPUTED_VALUE"""),"")</f>
        <v/>
      </c>
      <c r="D31369" s="5">
        <v>0.0</v>
      </c>
    </row>
    <row r="31370" ht="14.25" customHeight="1">
      <c r="A31370" s="5"/>
      <c r="B31370" s="5"/>
      <c r="C31370" s="5" t="str">
        <f>IFERROR(__xludf.DUMMYFUNCTION("""COMPUTED_VALUE"""),"")</f>
        <v/>
      </c>
      <c r="D31370" s="5">
        <v>0.0</v>
      </c>
    </row>
    <row r="31371" ht="14.25" customHeight="1">
      <c r="A31371" s="5"/>
      <c r="B31371" s="5"/>
      <c r="C31371" s="5" t="str">
        <f>IFERROR(__xludf.DUMMYFUNCTION("""COMPUTED_VALUE"""),"")</f>
        <v/>
      </c>
      <c r="D31371" s="5">
        <v>0.0</v>
      </c>
    </row>
    <row r="31372" ht="14.25" customHeight="1">
      <c r="A31372" s="5"/>
      <c r="B31372" s="5"/>
      <c r="C31372" s="5" t="str">
        <f>IFERROR(__xludf.DUMMYFUNCTION("""COMPUTED_VALUE"""),"")</f>
        <v/>
      </c>
      <c r="D31372" s="5">
        <v>0.0</v>
      </c>
    </row>
    <row r="31373" ht="14.25" customHeight="1">
      <c r="A31373" s="5"/>
      <c r="B31373" s="5"/>
      <c r="C31373" s="5" t="str">
        <f>IFERROR(__xludf.DUMMYFUNCTION("""COMPUTED_VALUE"""),"")</f>
        <v/>
      </c>
      <c r="D31373" s="5">
        <v>0.0</v>
      </c>
    </row>
    <row r="31374" ht="14.25" customHeight="1">
      <c r="A31374" s="5"/>
      <c r="B31374" s="5"/>
      <c r="C31374" s="5" t="str">
        <f>IFERROR(__xludf.DUMMYFUNCTION("""COMPUTED_VALUE"""),"")</f>
        <v/>
      </c>
      <c r="D31374" s="5">
        <v>0.0</v>
      </c>
    </row>
    <row r="31375" ht="14.25" customHeight="1">
      <c r="A31375" s="5"/>
      <c r="B31375" s="5"/>
      <c r="C31375" s="5" t="str">
        <f>IFERROR(__xludf.DUMMYFUNCTION("""COMPUTED_VALUE"""),"")</f>
        <v/>
      </c>
      <c r="D31375" s="5">
        <v>0.0</v>
      </c>
    </row>
    <row r="31376" ht="14.25" customHeight="1">
      <c r="A31376" s="5"/>
      <c r="B31376" s="5"/>
      <c r="C31376" s="5" t="str">
        <f>IFERROR(__xludf.DUMMYFUNCTION("""COMPUTED_VALUE"""),"")</f>
        <v/>
      </c>
      <c r="D31376" s="5">
        <v>0.0</v>
      </c>
    </row>
    <row r="31377" ht="14.25" customHeight="1">
      <c r="A31377" s="5"/>
      <c r="B31377" s="5"/>
      <c r="C31377" s="5" t="str">
        <f>IFERROR(__xludf.DUMMYFUNCTION("""COMPUTED_VALUE"""),"")</f>
        <v/>
      </c>
      <c r="D31377" s="5">
        <v>0.0</v>
      </c>
    </row>
    <row r="31378" ht="14.25" customHeight="1">
      <c r="A31378" s="5"/>
      <c r="B31378" s="5"/>
      <c r="C31378" s="5" t="str">
        <f>IFERROR(__xludf.DUMMYFUNCTION("""COMPUTED_VALUE"""),"")</f>
        <v/>
      </c>
      <c r="D31378" s="5">
        <v>0.0</v>
      </c>
    </row>
    <row r="31379" ht="14.25" customHeight="1">
      <c r="A31379" s="5"/>
      <c r="B31379" s="5"/>
      <c r="C31379" s="5" t="str">
        <f>IFERROR(__xludf.DUMMYFUNCTION("""COMPUTED_VALUE"""),"")</f>
        <v/>
      </c>
      <c r="D31379" s="5">
        <v>0.0</v>
      </c>
    </row>
    <row r="31380" ht="14.25" customHeight="1">
      <c r="A31380" s="5"/>
      <c r="B31380" s="5"/>
      <c r="C31380" s="5" t="str">
        <f>IFERROR(__xludf.DUMMYFUNCTION("""COMPUTED_VALUE"""),"")</f>
        <v/>
      </c>
      <c r="D31380" s="5">
        <v>0.0</v>
      </c>
    </row>
    <row r="31381" ht="14.25" customHeight="1">
      <c r="A31381" s="5"/>
      <c r="B31381" s="5"/>
      <c r="C31381" s="5" t="str">
        <f>IFERROR(__xludf.DUMMYFUNCTION("""COMPUTED_VALUE"""),"")</f>
        <v/>
      </c>
      <c r="D31381" s="5">
        <v>0.0</v>
      </c>
    </row>
    <row r="31382" ht="14.25" customHeight="1">
      <c r="A31382" s="5"/>
      <c r="B31382" s="5"/>
      <c r="C31382" s="5" t="str">
        <f>IFERROR(__xludf.DUMMYFUNCTION("""COMPUTED_VALUE"""),"")</f>
        <v/>
      </c>
      <c r="D31382" s="5">
        <v>0.0</v>
      </c>
    </row>
    <row r="31383" ht="14.25" customHeight="1">
      <c r="A31383" s="5"/>
      <c r="B31383" s="5"/>
      <c r="C31383" s="5" t="str">
        <f>IFERROR(__xludf.DUMMYFUNCTION("""COMPUTED_VALUE"""),"")</f>
        <v/>
      </c>
      <c r="D31383" s="5">
        <v>0.0</v>
      </c>
    </row>
    <row r="31384" ht="14.25" customHeight="1">
      <c r="A31384" s="5"/>
      <c r="B31384" s="5"/>
      <c r="C31384" s="5" t="str">
        <f>IFERROR(__xludf.DUMMYFUNCTION("""COMPUTED_VALUE"""),"")</f>
        <v/>
      </c>
      <c r="D31384" s="5">
        <v>0.0</v>
      </c>
    </row>
    <row r="31385" ht="14.25" customHeight="1">
      <c r="A31385" s="5"/>
      <c r="B31385" s="5"/>
      <c r="C31385" s="5" t="str">
        <f>IFERROR(__xludf.DUMMYFUNCTION("""COMPUTED_VALUE"""),"")</f>
        <v/>
      </c>
      <c r="D31385" s="5">
        <v>0.0</v>
      </c>
    </row>
    <row r="31386" ht="14.25" customHeight="1">
      <c r="A31386" s="5"/>
      <c r="B31386" s="5"/>
      <c r="C31386" s="5" t="str">
        <f>IFERROR(__xludf.DUMMYFUNCTION("""COMPUTED_VALUE"""),"")</f>
        <v/>
      </c>
      <c r="D31386" s="5">
        <v>0.0</v>
      </c>
    </row>
    <row r="31387" ht="14.25" customHeight="1">
      <c r="A31387" s="5"/>
      <c r="B31387" s="5"/>
      <c r="C31387" s="5" t="str">
        <f>IFERROR(__xludf.DUMMYFUNCTION("""COMPUTED_VALUE"""),"")</f>
        <v/>
      </c>
      <c r="D31387" s="5">
        <v>0.0</v>
      </c>
    </row>
    <row r="31388" ht="14.25" customHeight="1">
      <c r="A31388" s="5"/>
      <c r="B31388" s="5"/>
      <c r="C31388" s="5" t="str">
        <f>IFERROR(__xludf.DUMMYFUNCTION("""COMPUTED_VALUE"""),"")</f>
        <v/>
      </c>
      <c r="D31388" s="5">
        <v>0.0</v>
      </c>
    </row>
    <row r="31389" ht="14.25" customHeight="1">
      <c r="A31389" s="5"/>
      <c r="B31389" s="5"/>
      <c r="C31389" s="5" t="str">
        <f>IFERROR(__xludf.DUMMYFUNCTION("""COMPUTED_VALUE"""),"")</f>
        <v/>
      </c>
      <c r="D31389" s="5">
        <v>0.0</v>
      </c>
    </row>
    <row r="31390" ht="14.25" customHeight="1">
      <c r="A31390" s="5"/>
      <c r="B31390" s="5"/>
      <c r="C31390" s="5" t="str">
        <f>IFERROR(__xludf.DUMMYFUNCTION("""COMPUTED_VALUE"""),"")</f>
        <v/>
      </c>
      <c r="D31390" s="5">
        <v>0.0</v>
      </c>
    </row>
    <row r="31391" ht="14.25" customHeight="1">
      <c r="A31391" s="5"/>
      <c r="B31391" s="5"/>
      <c r="C31391" s="5" t="str">
        <f>IFERROR(__xludf.DUMMYFUNCTION("""COMPUTED_VALUE"""),"")</f>
        <v/>
      </c>
      <c r="D31391" s="5">
        <v>0.0</v>
      </c>
    </row>
    <row r="31392" ht="14.25" customHeight="1">
      <c r="A31392" s="5"/>
      <c r="B31392" s="5"/>
      <c r="C31392" s="5" t="str">
        <f>IFERROR(__xludf.DUMMYFUNCTION("""COMPUTED_VALUE"""),"")</f>
        <v/>
      </c>
      <c r="D31392" s="5">
        <v>0.0</v>
      </c>
    </row>
    <row r="31393" ht="14.25" customHeight="1">
      <c r="A31393" s="5"/>
      <c r="B31393" s="5"/>
      <c r="C31393" s="5" t="str">
        <f>IFERROR(__xludf.DUMMYFUNCTION("""COMPUTED_VALUE"""),"")</f>
        <v/>
      </c>
      <c r="D31393" s="5">
        <v>0.0</v>
      </c>
    </row>
    <row r="31394" ht="14.25" customHeight="1">
      <c r="A31394" s="5"/>
      <c r="B31394" s="5"/>
      <c r="C31394" s="5" t="str">
        <f>IFERROR(__xludf.DUMMYFUNCTION("""COMPUTED_VALUE"""),"")</f>
        <v/>
      </c>
      <c r="D31394" s="5">
        <v>0.0</v>
      </c>
    </row>
    <row r="31395" ht="14.25" customHeight="1">
      <c r="A31395" s="5"/>
      <c r="B31395" s="5"/>
      <c r="C31395" s="5" t="str">
        <f>IFERROR(__xludf.DUMMYFUNCTION("""COMPUTED_VALUE"""),"")</f>
        <v/>
      </c>
      <c r="D31395" s="5">
        <v>0.0</v>
      </c>
    </row>
    <row r="31396" ht="14.25" customHeight="1">
      <c r="A31396" s="5"/>
      <c r="B31396" s="5"/>
      <c r="C31396" s="5" t="str">
        <f>IFERROR(__xludf.DUMMYFUNCTION("""COMPUTED_VALUE"""),"")</f>
        <v/>
      </c>
      <c r="D31396" s="5">
        <v>0.0</v>
      </c>
    </row>
    <row r="31397" ht="14.25" customHeight="1">
      <c r="A31397" s="5"/>
      <c r="B31397" s="5"/>
      <c r="C31397" s="5" t="str">
        <f>IFERROR(__xludf.DUMMYFUNCTION("""COMPUTED_VALUE"""),"")</f>
        <v/>
      </c>
      <c r="D31397" s="5">
        <v>0.0</v>
      </c>
    </row>
    <row r="31398" ht="14.25" customHeight="1">
      <c r="A31398" s="5"/>
      <c r="B31398" s="5"/>
      <c r="C31398" s="5" t="str">
        <f>IFERROR(__xludf.DUMMYFUNCTION("""COMPUTED_VALUE"""),"")</f>
        <v/>
      </c>
      <c r="D31398" s="5">
        <v>0.0</v>
      </c>
    </row>
    <row r="31399" ht="14.25" customHeight="1">
      <c r="A31399" s="5"/>
      <c r="B31399" s="5"/>
      <c r="C31399" s="5" t="str">
        <f>IFERROR(__xludf.DUMMYFUNCTION("""COMPUTED_VALUE"""),"")</f>
        <v/>
      </c>
      <c r="D31399" s="5">
        <v>0.0</v>
      </c>
    </row>
    <row r="31400" ht="14.25" customHeight="1">
      <c r="A31400" s="5"/>
      <c r="B31400" s="5"/>
      <c r="C31400" s="5" t="str">
        <f>IFERROR(__xludf.DUMMYFUNCTION("""COMPUTED_VALUE"""),"")</f>
        <v/>
      </c>
      <c r="D31400" s="5">
        <v>0.0</v>
      </c>
    </row>
    <row r="31401" ht="14.25" customHeight="1">
      <c r="A31401" s="5"/>
      <c r="B31401" s="5"/>
      <c r="C31401" s="5" t="str">
        <f>IFERROR(__xludf.DUMMYFUNCTION("""COMPUTED_VALUE"""),"")</f>
        <v/>
      </c>
      <c r="D31401" s="5">
        <v>0.0</v>
      </c>
    </row>
    <row r="31402" ht="14.25" customHeight="1">
      <c r="A31402" s="5"/>
      <c r="B31402" s="5"/>
      <c r="C31402" s="5" t="str">
        <f>IFERROR(__xludf.DUMMYFUNCTION("""COMPUTED_VALUE"""),"")</f>
        <v/>
      </c>
      <c r="D31402" s="5">
        <v>0.0</v>
      </c>
    </row>
    <row r="31403" ht="14.25" customHeight="1">
      <c r="A31403" s="5"/>
      <c r="B31403" s="5"/>
      <c r="C31403" s="5" t="str">
        <f>IFERROR(__xludf.DUMMYFUNCTION("""COMPUTED_VALUE"""),"")</f>
        <v/>
      </c>
      <c r="D31403" s="5">
        <v>0.0</v>
      </c>
    </row>
    <row r="31404" ht="14.25" customHeight="1">
      <c r="A31404" s="5"/>
      <c r="B31404" s="5"/>
      <c r="C31404" s="5" t="str">
        <f>IFERROR(__xludf.DUMMYFUNCTION("""COMPUTED_VALUE"""),"")</f>
        <v/>
      </c>
      <c r="D31404" s="5">
        <v>0.0</v>
      </c>
    </row>
    <row r="31405" ht="14.25" customHeight="1">
      <c r="A31405" s="5"/>
      <c r="B31405" s="5"/>
      <c r="C31405" s="5" t="str">
        <f>IFERROR(__xludf.DUMMYFUNCTION("""COMPUTED_VALUE"""),"")</f>
        <v/>
      </c>
      <c r="D31405" s="5">
        <v>0.0</v>
      </c>
    </row>
    <row r="31406" ht="14.25" customHeight="1">
      <c r="A31406" s="5"/>
      <c r="B31406" s="5"/>
      <c r="C31406" s="5" t="str">
        <f>IFERROR(__xludf.DUMMYFUNCTION("""COMPUTED_VALUE"""),"")</f>
        <v/>
      </c>
      <c r="D31406" s="5">
        <v>0.0</v>
      </c>
    </row>
    <row r="31407" ht="14.25" customHeight="1">
      <c r="A31407" s="5"/>
      <c r="B31407" s="5"/>
      <c r="C31407" s="5" t="str">
        <f>IFERROR(__xludf.DUMMYFUNCTION("""COMPUTED_VALUE"""),"")</f>
        <v/>
      </c>
      <c r="D31407" s="5">
        <v>0.0</v>
      </c>
    </row>
    <row r="31408" ht="14.25" customHeight="1">
      <c r="A31408" s="5"/>
      <c r="B31408" s="5"/>
      <c r="C31408" s="5" t="str">
        <f>IFERROR(__xludf.DUMMYFUNCTION("""COMPUTED_VALUE"""),"")</f>
        <v/>
      </c>
      <c r="D31408" s="5">
        <v>0.0</v>
      </c>
    </row>
    <row r="31409" ht="14.25" customHeight="1">
      <c r="A31409" s="5"/>
      <c r="B31409" s="5"/>
      <c r="C31409" s="5" t="str">
        <f>IFERROR(__xludf.DUMMYFUNCTION("""COMPUTED_VALUE"""),"")</f>
        <v/>
      </c>
      <c r="D31409" s="5">
        <v>0.0</v>
      </c>
    </row>
    <row r="31410" ht="14.25" customHeight="1">
      <c r="A31410" s="5"/>
      <c r="B31410" s="5"/>
      <c r="C31410" s="5" t="str">
        <f>IFERROR(__xludf.DUMMYFUNCTION("""COMPUTED_VALUE"""),"")</f>
        <v/>
      </c>
      <c r="D31410" s="5">
        <v>0.0</v>
      </c>
    </row>
    <row r="31411" ht="14.25" customHeight="1">
      <c r="A31411" s="5"/>
      <c r="B31411" s="5"/>
      <c r="C31411" s="5" t="str">
        <f>IFERROR(__xludf.DUMMYFUNCTION("""COMPUTED_VALUE"""),"")</f>
        <v/>
      </c>
      <c r="D31411" s="5">
        <v>0.0</v>
      </c>
    </row>
    <row r="31412" ht="14.25" customHeight="1">
      <c r="A31412" s="5"/>
      <c r="B31412" s="5"/>
      <c r="C31412" s="5" t="str">
        <f>IFERROR(__xludf.DUMMYFUNCTION("""COMPUTED_VALUE"""),"")</f>
        <v/>
      </c>
      <c r="D31412" s="5">
        <v>0.0</v>
      </c>
    </row>
    <row r="31413" ht="14.25" customHeight="1">
      <c r="A31413" s="5"/>
      <c r="B31413" s="5"/>
      <c r="C31413" s="5" t="str">
        <f>IFERROR(__xludf.DUMMYFUNCTION("""COMPUTED_VALUE"""),"")</f>
        <v/>
      </c>
      <c r="D31413" s="5">
        <v>0.0</v>
      </c>
    </row>
    <row r="31414" ht="14.25" customHeight="1">
      <c r="A31414" s="5"/>
      <c r="B31414" s="5"/>
      <c r="C31414" s="5" t="str">
        <f>IFERROR(__xludf.DUMMYFUNCTION("""COMPUTED_VALUE"""),"")</f>
        <v/>
      </c>
      <c r="D31414" s="5">
        <v>0.0</v>
      </c>
    </row>
    <row r="31415" ht="14.25" customHeight="1">
      <c r="A31415" s="5"/>
      <c r="B31415" s="5"/>
      <c r="C31415" s="5" t="str">
        <f>IFERROR(__xludf.DUMMYFUNCTION("""COMPUTED_VALUE"""),"")</f>
        <v/>
      </c>
      <c r="D31415" s="5">
        <v>0.0</v>
      </c>
    </row>
    <row r="31416" ht="14.25" customHeight="1">
      <c r="A31416" s="5"/>
      <c r="B31416" s="5"/>
      <c r="C31416" s="5" t="str">
        <f>IFERROR(__xludf.DUMMYFUNCTION("""COMPUTED_VALUE"""),"")</f>
        <v/>
      </c>
      <c r="D31416" s="5">
        <v>0.0</v>
      </c>
    </row>
    <row r="31417" ht="14.25" customHeight="1">
      <c r="A31417" s="5"/>
      <c r="B31417" s="5"/>
      <c r="C31417" s="5" t="str">
        <f>IFERROR(__xludf.DUMMYFUNCTION("""COMPUTED_VALUE"""),"")</f>
        <v/>
      </c>
      <c r="D31417" s="5">
        <v>0.0</v>
      </c>
    </row>
    <row r="31418" ht="14.25" customHeight="1">
      <c r="A31418" s="5"/>
      <c r="B31418" s="5"/>
      <c r="C31418" s="5" t="str">
        <f>IFERROR(__xludf.DUMMYFUNCTION("""COMPUTED_VALUE"""),"")</f>
        <v/>
      </c>
      <c r="D31418" s="5">
        <v>0.0</v>
      </c>
    </row>
    <row r="31419" ht="14.25" customHeight="1">
      <c r="A31419" s="5"/>
      <c r="B31419" s="5"/>
      <c r="C31419" s="5" t="str">
        <f>IFERROR(__xludf.DUMMYFUNCTION("""COMPUTED_VALUE"""),"")</f>
        <v/>
      </c>
      <c r="D31419" s="5">
        <v>0.0</v>
      </c>
    </row>
    <row r="31420" ht="14.25" customHeight="1">
      <c r="A31420" s="5"/>
      <c r="B31420" s="5"/>
      <c r="C31420" s="5" t="str">
        <f>IFERROR(__xludf.DUMMYFUNCTION("""COMPUTED_VALUE"""),"")</f>
        <v/>
      </c>
      <c r="D31420" s="5">
        <v>0.0</v>
      </c>
    </row>
    <row r="31421" ht="14.25" customHeight="1">
      <c r="A31421" s="5"/>
      <c r="B31421" s="5"/>
      <c r="C31421" s="5" t="str">
        <f>IFERROR(__xludf.DUMMYFUNCTION("""COMPUTED_VALUE"""),"")</f>
        <v/>
      </c>
      <c r="D31421" s="5">
        <v>0.0</v>
      </c>
    </row>
    <row r="31422" ht="14.25" customHeight="1">
      <c r="A31422" s="5"/>
      <c r="B31422" s="5"/>
      <c r="C31422" s="5" t="str">
        <f>IFERROR(__xludf.DUMMYFUNCTION("""COMPUTED_VALUE"""),"")</f>
        <v/>
      </c>
      <c r="D31422" s="5">
        <v>0.0</v>
      </c>
    </row>
    <row r="31423" ht="14.25" customHeight="1">
      <c r="A31423" s="5"/>
      <c r="B31423" s="5"/>
      <c r="C31423" s="5" t="str">
        <f>IFERROR(__xludf.DUMMYFUNCTION("""COMPUTED_VALUE"""),"")</f>
        <v/>
      </c>
      <c r="D31423" s="5">
        <v>0.0</v>
      </c>
    </row>
    <row r="31424" ht="14.25" customHeight="1">
      <c r="A31424" s="5"/>
      <c r="B31424" s="5"/>
      <c r="C31424" s="5" t="str">
        <f>IFERROR(__xludf.DUMMYFUNCTION("""COMPUTED_VALUE"""),"")</f>
        <v/>
      </c>
      <c r="D31424" s="5">
        <v>0.0</v>
      </c>
    </row>
    <row r="31425" ht="14.25" customHeight="1">
      <c r="A31425" s="5"/>
      <c r="B31425" s="5"/>
      <c r="C31425" s="5" t="str">
        <f>IFERROR(__xludf.DUMMYFUNCTION("""COMPUTED_VALUE"""),"")</f>
        <v/>
      </c>
      <c r="D31425" s="5">
        <v>0.0</v>
      </c>
    </row>
    <row r="31426" ht="14.25" customHeight="1">
      <c r="A31426" s="5"/>
      <c r="B31426" s="5"/>
      <c r="C31426" s="5" t="str">
        <f>IFERROR(__xludf.DUMMYFUNCTION("""COMPUTED_VALUE"""),"")</f>
        <v/>
      </c>
      <c r="D31426" s="5">
        <v>0.0</v>
      </c>
    </row>
    <row r="31427" ht="14.25" customHeight="1">
      <c r="A31427" s="5"/>
      <c r="B31427" s="5"/>
      <c r="C31427" s="5" t="str">
        <f>IFERROR(__xludf.DUMMYFUNCTION("""COMPUTED_VALUE"""),"")</f>
        <v/>
      </c>
      <c r="D31427" s="5">
        <v>0.0</v>
      </c>
    </row>
    <row r="31428" ht="14.25" customHeight="1">
      <c r="A31428" s="5"/>
      <c r="B31428" s="5"/>
      <c r="C31428" s="5" t="str">
        <f>IFERROR(__xludf.DUMMYFUNCTION("""COMPUTED_VALUE"""),"")</f>
        <v/>
      </c>
      <c r="D31428" s="5">
        <v>0.0</v>
      </c>
    </row>
    <row r="31429" ht="14.25" customHeight="1">
      <c r="A31429" s="5"/>
      <c r="B31429" s="5"/>
      <c r="C31429" s="5" t="str">
        <f>IFERROR(__xludf.DUMMYFUNCTION("""COMPUTED_VALUE"""),"")</f>
        <v/>
      </c>
      <c r="D31429" s="5">
        <v>0.0</v>
      </c>
    </row>
    <row r="31430" ht="14.25" customHeight="1">
      <c r="A31430" s="5"/>
      <c r="B31430" s="5"/>
      <c r="C31430" s="5" t="str">
        <f>IFERROR(__xludf.DUMMYFUNCTION("""COMPUTED_VALUE"""),"")</f>
        <v/>
      </c>
      <c r="D31430" s="5">
        <v>0.0</v>
      </c>
    </row>
    <row r="31431" ht="14.25" customHeight="1">
      <c r="A31431" s="5"/>
      <c r="B31431" s="5"/>
      <c r="C31431" s="5" t="str">
        <f>IFERROR(__xludf.DUMMYFUNCTION("""COMPUTED_VALUE"""),"")</f>
        <v/>
      </c>
      <c r="D31431" s="5">
        <v>0.0</v>
      </c>
    </row>
    <row r="31432" ht="14.25" customHeight="1">
      <c r="A31432" s="5"/>
      <c r="B31432" s="5"/>
      <c r="C31432" s="5" t="str">
        <f>IFERROR(__xludf.DUMMYFUNCTION("""COMPUTED_VALUE"""),"")</f>
        <v/>
      </c>
      <c r="D31432" s="5">
        <v>0.0</v>
      </c>
    </row>
    <row r="31433" ht="14.25" customHeight="1">
      <c r="A31433" s="5"/>
      <c r="B31433" s="5"/>
      <c r="C31433" s="5" t="str">
        <f>IFERROR(__xludf.DUMMYFUNCTION("""COMPUTED_VALUE"""),"")</f>
        <v/>
      </c>
      <c r="D31433" s="5">
        <v>0.0</v>
      </c>
    </row>
    <row r="31434" ht="14.25" customHeight="1">
      <c r="A31434" s="5"/>
      <c r="B31434" s="5"/>
      <c r="C31434" s="5" t="str">
        <f>IFERROR(__xludf.DUMMYFUNCTION("""COMPUTED_VALUE"""),"")</f>
        <v/>
      </c>
      <c r="D31434" s="5">
        <v>0.0</v>
      </c>
    </row>
    <row r="31435" ht="14.25" customHeight="1">
      <c r="A31435" s="5"/>
      <c r="B31435" s="5"/>
      <c r="C31435" s="5" t="str">
        <f>IFERROR(__xludf.DUMMYFUNCTION("""COMPUTED_VALUE"""),"")</f>
        <v/>
      </c>
      <c r="D31435" s="5">
        <v>0.0</v>
      </c>
    </row>
    <row r="31436" ht="14.25" customHeight="1">
      <c r="A31436" s="5"/>
      <c r="B31436" s="5"/>
      <c r="C31436" s="5" t="str">
        <f>IFERROR(__xludf.DUMMYFUNCTION("""COMPUTED_VALUE"""),"")</f>
        <v/>
      </c>
      <c r="D31436" s="5">
        <v>0.0</v>
      </c>
    </row>
    <row r="31437" ht="14.25" customHeight="1">
      <c r="A31437" s="5"/>
      <c r="B31437" s="5"/>
      <c r="C31437" s="5" t="str">
        <f>IFERROR(__xludf.DUMMYFUNCTION("""COMPUTED_VALUE"""),"")</f>
        <v/>
      </c>
      <c r="D31437" s="5">
        <v>0.0</v>
      </c>
    </row>
    <row r="31438" ht="14.25" customHeight="1">
      <c r="A31438" s="5"/>
      <c r="B31438" s="5"/>
      <c r="C31438" s="5" t="str">
        <f>IFERROR(__xludf.DUMMYFUNCTION("""COMPUTED_VALUE"""),"")</f>
        <v/>
      </c>
      <c r="D31438" s="5">
        <v>0.0</v>
      </c>
    </row>
    <row r="31439" ht="14.25" customHeight="1">
      <c r="A31439" s="5"/>
      <c r="B31439" s="5"/>
      <c r="C31439" s="5" t="str">
        <f>IFERROR(__xludf.DUMMYFUNCTION("""COMPUTED_VALUE"""),"")</f>
        <v/>
      </c>
      <c r="D31439" s="5">
        <v>0.0</v>
      </c>
    </row>
    <row r="31440" ht="14.25" customHeight="1">
      <c r="A31440" s="5"/>
      <c r="B31440" s="5"/>
      <c r="C31440" s="5" t="str">
        <f>IFERROR(__xludf.DUMMYFUNCTION("""COMPUTED_VALUE"""),"")</f>
        <v/>
      </c>
      <c r="D31440" s="5">
        <v>0.0</v>
      </c>
    </row>
    <row r="31441" ht="14.25" customHeight="1">
      <c r="A31441" s="5"/>
      <c r="B31441" s="5"/>
      <c r="C31441" s="5" t="str">
        <f>IFERROR(__xludf.DUMMYFUNCTION("""COMPUTED_VALUE"""),"")</f>
        <v/>
      </c>
      <c r="D31441" s="5">
        <v>0.0</v>
      </c>
    </row>
    <row r="31442" ht="14.25" customHeight="1">
      <c r="A31442" s="5"/>
      <c r="B31442" s="5"/>
      <c r="C31442" s="5" t="str">
        <f>IFERROR(__xludf.DUMMYFUNCTION("""COMPUTED_VALUE"""),"")</f>
        <v/>
      </c>
      <c r="D31442" s="5">
        <v>0.0</v>
      </c>
    </row>
    <row r="31443" ht="14.25" customHeight="1">
      <c r="A31443" s="5"/>
      <c r="B31443" s="5"/>
      <c r="C31443" s="5" t="str">
        <f>IFERROR(__xludf.DUMMYFUNCTION("""COMPUTED_VALUE"""),"")</f>
        <v/>
      </c>
      <c r="D31443" s="5">
        <v>0.0</v>
      </c>
    </row>
    <row r="31444" ht="14.25" customHeight="1">
      <c r="A31444" s="5"/>
      <c r="B31444" s="5"/>
      <c r="C31444" s="5" t="str">
        <f>IFERROR(__xludf.DUMMYFUNCTION("""COMPUTED_VALUE"""),"")</f>
        <v/>
      </c>
      <c r="D31444" s="5">
        <v>0.0</v>
      </c>
    </row>
    <row r="31445" ht="14.25" customHeight="1">
      <c r="A31445" s="5"/>
      <c r="B31445" s="5"/>
      <c r="C31445" s="5" t="str">
        <f>IFERROR(__xludf.DUMMYFUNCTION("""COMPUTED_VALUE"""),"")</f>
        <v/>
      </c>
      <c r="D31445" s="5">
        <v>0.0</v>
      </c>
    </row>
    <row r="31446" ht="14.25" customHeight="1">
      <c r="A31446" s="5"/>
      <c r="B31446" s="5"/>
      <c r="C31446" s="5" t="str">
        <f>IFERROR(__xludf.DUMMYFUNCTION("""COMPUTED_VALUE"""),"")</f>
        <v/>
      </c>
      <c r="D31446" s="5">
        <v>0.0</v>
      </c>
    </row>
    <row r="31447" ht="14.25" customHeight="1">
      <c r="A31447" s="5"/>
      <c r="B31447" s="5"/>
      <c r="C31447" s="5" t="str">
        <f>IFERROR(__xludf.DUMMYFUNCTION("""COMPUTED_VALUE"""),"")</f>
        <v/>
      </c>
      <c r="D31447" s="5">
        <v>0.0</v>
      </c>
    </row>
    <row r="31448" ht="14.25" customHeight="1">
      <c r="A31448" s="5"/>
      <c r="B31448" s="5"/>
      <c r="C31448" s="5" t="str">
        <f>IFERROR(__xludf.DUMMYFUNCTION("""COMPUTED_VALUE"""),"")</f>
        <v/>
      </c>
      <c r="D31448" s="5">
        <v>0.0</v>
      </c>
    </row>
    <row r="31449" ht="14.25" customHeight="1">
      <c r="A31449" s="5"/>
      <c r="B31449" s="5"/>
      <c r="C31449" s="5" t="str">
        <f>IFERROR(__xludf.DUMMYFUNCTION("""COMPUTED_VALUE"""),"")</f>
        <v/>
      </c>
      <c r="D31449" s="5">
        <v>0.0</v>
      </c>
    </row>
    <row r="31450" ht="14.25" customHeight="1">
      <c r="A31450" s="5"/>
      <c r="B31450" s="5"/>
      <c r="C31450" s="5" t="str">
        <f>IFERROR(__xludf.DUMMYFUNCTION("""COMPUTED_VALUE"""),"")</f>
        <v/>
      </c>
      <c r="D31450" s="5">
        <v>0.0</v>
      </c>
    </row>
    <row r="31451" ht="14.25" customHeight="1">
      <c r="A31451" s="5"/>
      <c r="B31451" s="5"/>
      <c r="C31451" s="5" t="str">
        <f>IFERROR(__xludf.DUMMYFUNCTION("""COMPUTED_VALUE"""),"")</f>
        <v/>
      </c>
      <c r="D31451" s="5">
        <v>0.0</v>
      </c>
    </row>
    <row r="31452" ht="14.25" customHeight="1">
      <c r="A31452" s="5"/>
      <c r="B31452" s="5"/>
      <c r="C31452" s="5" t="str">
        <f>IFERROR(__xludf.DUMMYFUNCTION("""COMPUTED_VALUE"""),"")</f>
        <v/>
      </c>
      <c r="D31452" s="5">
        <v>0.0</v>
      </c>
    </row>
    <row r="31453" ht="14.25" customHeight="1">
      <c r="A31453" s="5"/>
      <c r="B31453" s="5"/>
      <c r="C31453" s="5" t="str">
        <f>IFERROR(__xludf.DUMMYFUNCTION("""COMPUTED_VALUE"""),"")</f>
        <v/>
      </c>
      <c r="D31453" s="5">
        <v>0.0</v>
      </c>
    </row>
    <row r="31454" ht="14.25" customHeight="1">
      <c r="A31454" s="5"/>
      <c r="B31454" s="5"/>
      <c r="C31454" s="5" t="str">
        <f>IFERROR(__xludf.DUMMYFUNCTION("""COMPUTED_VALUE"""),"")</f>
        <v/>
      </c>
      <c r="D31454" s="5">
        <v>0.0</v>
      </c>
    </row>
    <row r="31455" ht="14.25" customHeight="1">
      <c r="A31455" s="5"/>
      <c r="B31455" s="5"/>
      <c r="C31455" s="5" t="str">
        <f>IFERROR(__xludf.DUMMYFUNCTION("""COMPUTED_VALUE"""),"")</f>
        <v/>
      </c>
      <c r="D31455" s="5">
        <v>0.0</v>
      </c>
    </row>
    <row r="31456" ht="14.25" customHeight="1">
      <c r="A31456" s="5"/>
      <c r="B31456" s="5"/>
      <c r="C31456" s="5" t="str">
        <f>IFERROR(__xludf.DUMMYFUNCTION("""COMPUTED_VALUE"""),"")</f>
        <v/>
      </c>
      <c r="D31456" s="5">
        <v>0.0</v>
      </c>
    </row>
    <row r="31457" ht="14.25" customHeight="1">
      <c r="A31457" s="5"/>
      <c r="B31457" s="5"/>
      <c r="C31457" s="5" t="str">
        <f>IFERROR(__xludf.DUMMYFUNCTION("""COMPUTED_VALUE"""),"")</f>
        <v/>
      </c>
      <c r="D31457" s="5">
        <v>0.0</v>
      </c>
    </row>
    <row r="31458" ht="14.25" customHeight="1">
      <c r="A31458" s="5"/>
      <c r="B31458" s="5"/>
      <c r="C31458" s="5" t="str">
        <f>IFERROR(__xludf.DUMMYFUNCTION("""COMPUTED_VALUE"""),"")</f>
        <v/>
      </c>
      <c r="D31458" s="5">
        <v>0.0</v>
      </c>
    </row>
    <row r="31459" ht="14.25" customHeight="1">
      <c r="A31459" s="5"/>
      <c r="B31459" s="5"/>
      <c r="C31459" s="5" t="str">
        <f>IFERROR(__xludf.DUMMYFUNCTION("""COMPUTED_VALUE"""),"")</f>
        <v/>
      </c>
      <c r="D31459" s="5">
        <v>0.0</v>
      </c>
    </row>
    <row r="31460" ht="14.25" customHeight="1">
      <c r="A31460" s="5"/>
      <c r="B31460" s="5"/>
      <c r="C31460" s="5" t="str">
        <f>IFERROR(__xludf.DUMMYFUNCTION("""COMPUTED_VALUE"""),"")</f>
        <v/>
      </c>
      <c r="D31460" s="5">
        <v>0.0</v>
      </c>
    </row>
    <row r="31461" ht="14.25" customHeight="1">
      <c r="A31461" s="5"/>
      <c r="B31461" s="5"/>
      <c r="C31461" s="5" t="str">
        <f>IFERROR(__xludf.DUMMYFUNCTION("""COMPUTED_VALUE"""),"")</f>
        <v/>
      </c>
      <c r="D31461" s="5">
        <v>0.0</v>
      </c>
    </row>
    <row r="31462" ht="14.25" customHeight="1">
      <c r="A31462" s="5"/>
      <c r="B31462" s="5"/>
      <c r="C31462" s="5" t="str">
        <f>IFERROR(__xludf.DUMMYFUNCTION("""COMPUTED_VALUE"""),"")</f>
        <v/>
      </c>
      <c r="D31462" s="5">
        <v>0.0</v>
      </c>
    </row>
    <row r="31463" ht="14.25" customHeight="1">
      <c r="A31463" s="5"/>
      <c r="B31463" s="5"/>
      <c r="C31463" s="5" t="str">
        <f>IFERROR(__xludf.DUMMYFUNCTION("""COMPUTED_VALUE"""),"")</f>
        <v/>
      </c>
      <c r="D31463" s="5">
        <v>0.0</v>
      </c>
    </row>
    <row r="31464" ht="14.25" customHeight="1">
      <c r="A31464" s="5"/>
      <c r="B31464" s="5"/>
      <c r="C31464" s="5" t="str">
        <f>IFERROR(__xludf.DUMMYFUNCTION("""COMPUTED_VALUE"""),"")</f>
        <v/>
      </c>
      <c r="D31464" s="5">
        <v>0.0</v>
      </c>
    </row>
    <row r="31465" ht="14.25" customHeight="1">
      <c r="A31465" s="5"/>
      <c r="B31465" s="5"/>
      <c r="C31465" s="5" t="str">
        <f>IFERROR(__xludf.DUMMYFUNCTION("""COMPUTED_VALUE"""),"")</f>
        <v/>
      </c>
      <c r="D31465" s="5">
        <v>0.0</v>
      </c>
    </row>
    <row r="31466" ht="14.25" customHeight="1">
      <c r="A31466" s="5"/>
      <c r="B31466" s="5"/>
      <c r="C31466" s="5" t="str">
        <f>IFERROR(__xludf.DUMMYFUNCTION("""COMPUTED_VALUE"""),"")</f>
        <v/>
      </c>
      <c r="D31466" s="5">
        <v>0.0</v>
      </c>
    </row>
    <row r="31467" ht="14.25" customHeight="1">
      <c r="A31467" s="5"/>
      <c r="B31467" s="5"/>
      <c r="C31467" s="5" t="str">
        <f>IFERROR(__xludf.DUMMYFUNCTION("""COMPUTED_VALUE"""),"")</f>
        <v/>
      </c>
      <c r="D31467" s="5">
        <v>0.0</v>
      </c>
    </row>
    <row r="31468" ht="14.25" customHeight="1">
      <c r="A31468" s="5"/>
      <c r="B31468" s="5"/>
      <c r="C31468" s="5" t="str">
        <f>IFERROR(__xludf.DUMMYFUNCTION("""COMPUTED_VALUE"""),"")</f>
        <v/>
      </c>
      <c r="D31468" s="5">
        <v>0.0</v>
      </c>
    </row>
    <row r="31469" ht="14.25" customHeight="1">
      <c r="A31469" s="5"/>
      <c r="B31469" s="5"/>
      <c r="C31469" s="5" t="str">
        <f>IFERROR(__xludf.DUMMYFUNCTION("""COMPUTED_VALUE"""),"")</f>
        <v/>
      </c>
      <c r="D31469" s="5">
        <v>0.0</v>
      </c>
    </row>
    <row r="31470" ht="14.25" customHeight="1">
      <c r="A31470" s="5"/>
      <c r="B31470" s="5"/>
      <c r="C31470" s="5" t="str">
        <f>IFERROR(__xludf.DUMMYFUNCTION("""COMPUTED_VALUE"""),"")</f>
        <v/>
      </c>
      <c r="D31470" s="5">
        <v>0.0</v>
      </c>
    </row>
    <row r="31471" ht="14.25" customHeight="1">
      <c r="A31471" s="5"/>
      <c r="B31471" s="5"/>
      <c r="C31471" s="5" t="str">
        <f>IFERROR(__xludf.DUMMYFUNCTION("""COMPUTED_VALUE"""),"")</f>
        <v/>
      </c>
      <c r="D31471" s="5">
        <v>0.0</v>
      </c>
    </row>
    <row r="31472" ht="14.25" customHeight="1">
      <c r="A31472" s="5"/>
      <c r="B31472" s="5"/>
      <c r="C31472" s="5" t="str">
        <f>IFERROR(__xludf.DUMMYFUNCTION("""COMPUTED_VALUE"""),"")</f>
        <v/>
      </c>
      <c r="D31472" s="5">
        <v>0.0</v>
      </c>
    </row>
    <row r="31473" ht="14.25" customHeight="1">
      <c r="A31473" s="5"/>
      <c r="B31473" s="5"/>
      <c r="C31473" s="5" t="str">
        <f>IFERROR(__xludf.DUMMYFUNCTION("""COMPUTED_VALUE"""),"")</f>
        <v/>
      </c>
      <c r="D31473" s="5">
        <v>0.0</v>
      </c>
    </row>
    <row r="31474" ht="14.25" customHeight="1">
      <c r="A31474" s="5"/>
      <c r="B31474" s="5"/>
      <c r="C31474" s="5" t="str">
        <f>IFERROR(__xludf.DUMMYFUNCTION("""COMPUTED_VALUE"""),"")</f>
        <v/>
      </c>
      <c r="D31474" s="5">
        <v>0.0</v>
      </c>
    </row>
    <row r="31475" ht="14.25" customHeight="1">
      <c r="A31475" s="5"/>
      <c r="B31475" s="5"/>
      <c r="C31475" s="5" t="str">
        <f>IFERROR(__xludf.DUMMYFUNCTION("""COMPUTED_VALUE"""),"")</f>
        <v/>
      </c>
      <c r="D31475" s="5">
        <v>0.0</v>
      </c>
    </row>
    <row r="31476" ht="14.25" customHeight="1">
      <c r="A31476" s="5"/>
      <c r="B31476" s="5"/>
      <c r="C31476" s="5" t="str">
        <f>IFERROR(__xludf.DUMMYFUNCTION("""COMPUTED_VALUE"""),"")</f>
        <v/>
      </c>
      <c r="D31476" s="5">
        <v>0.0</v>
      </c>
    </row>
    <row r="31477" ht="14.25" customHeight="1">
      <c r="A31477" s="5"/>
      <c r="B31477" s="5"/>
      <c r="C31477" s="5" t="str">
        <f>IFERROR(__xludf.DUMMYFUNCTION("""COMPUTED_VALUE"""),"")</f>
        <v/>
      </c>
      <c r="D31477" s="5">
        <v>0.0</v>
      </c>
    </row>
    <row r="31478" ht="14.25" customHeight="1">
      <c r="A31478" s="5"/>
      <c r="B31478" s="5"/>
      <c r="C31478" s="5" t="str">
        <f>IFERROR(__xludf.DUMMYFUNCTION("""COMPUTED_VALUE"""),"")</f>
        <v/>
      </c>
      <c r="D31478" s="5">
        <v>0.0</v>
      </c>
    </row>
    <row r="31479" ht="14.25" customHeight="1">
      <c r="A31479" s="5"/>
      <c r="B31479" s="5"/>
      <c r="C31479" s="5" t="str">
        <f>IFERROR(__xludf.DUMMYFUNCTION("""COMPUTED_VALUE"""),"")</f>
        <v/>
      </c>
      <c r="D31479" s="5">
        <v>0.0</v>
      </c>
    </row>
    <row r="31480" ht="14.25" customHeight="1">
      <c r="A31480" s="5"/>
      <c r="B31480" s="5"/>
      <c r="C31480" s="5" t="str">
        <f>IFERROR(__xludf.DUMMYFUNCTION("""COMPUTED_VALUE"""),"")</f>
        <v/>
      </c>
      <c r="D31480" s="5">
        <v>0.0</v>
      </c>
    </row>
    <row r="31481" ht="14.25" customHeight="1">
      <c r="A31481" s="5"/>
      <c r="B31481" s="5"/>
      <c r="C31481" s="5" t="str">
        <f>IFERROR(__xludf.DUMMYFUNCTION("""COMPUTED_VALUE"""),"")</f>
        <v/>
      </c>
      <c r="D31481" s="5">
        <v>0.0</v>
      </c>
    </row>
    <row r="31482" ht="14.25" customHeight="1">
      <c r="A31482" s="5"/>
      <c r="B31482" s="5"/>
      <c r="C31482" s="5" t="str">
        <f>IFERROR(__xludf.DUMMYFUNCTION("""COMPUTED_VALUE"""),"")</f>
        <v/>
      </c>
      <c r="D31482" s="5">
        <v>0.0</v>
      </c>
    </row>
    <row r="31483" ht="14.25" customHeight="1">
      <c r="A31483" s="5"/>
      <c r="B31483" s="5"/>
      <c r="C31483" s="5" t="str">
        <f>IFERROR(__xludf.DUMMYFUNCTION("""COMPUTED_VALUE"""),"")</f>
        <v/>
      </c>
      <c r="D31483" s="5">
        <v>0.0</v>
      </c>
    </row>
    <row r="31484" ht="14.25" customHeight="1">
      <c r="A31484" s="5"/>
      <c r="B31484" s="5"/>
      <c r="C31484" s="5" t="str">
        <f>IFERROR(__xludf.DUMMYFUNCTION("""COMPUTED_VALUE"""),"")</f>
        <v/>
      </c>
      <c r="D31484" s="5">
        <v>0.0</v>
      </c>
    </row>
    <row r="31485" ht="14.25" customHeight="1">
      <c r="A31485" s="5"/>
      <c r="B31485" s="5"/>
      <c r="C31485" s="5" t="str">
        <f>IFERROR(__xludf.DUMMYFUNCTION("""COMPUTED_VALUE"""),"")</f>
        <v/>
      </c>
      <c r="D31485" s="5">
        <v>0.0</v>
      </c>
    </row>
    <row r="31486" ht="14.25" customHeight="1">
      <c r="A31486" s="5"/>
      <c r="B31486" s="5"/>
      <c r="C31486" s="5" t="str">
        <f>IFERROR(__xludf.DUMMYFUNCTION("""COMPUTED_VALUE"""),"")</f>
        <v/>
      </c>
      <c r="D31486" s="5">
        <v>0.0</v>
      </c>
    </row>
    <row r="31487" ht="14.25" customHeight="1">
      <c r="A31487" s="5"/>
      <c r="B31487" s="5"/>
      <c r="C31487" s="5" t="str">
        <f>IFERROR(__xludf.DUMMYFUNCTION("""COMPUTED_VALUE"""),"")</f>
        <v/>
      </c>
      <c r="D31487" s="5">
        <v>0.0</v>
      </c>
    </row>
    <row r="31488" ht="14.25" customHeight="1">
      <c r="A31488" s="5"/>
      <c r="B31488" s="5"/>
      <c r="C31488" s="5" t="str">
        <f>IFERROR(__xludf.DUMMYFUNCTION("""COMPUTED_VALUE"""),"")</f>
        <v/>
      </c>
      <c r="D31488" s="5">
        <v>0.0</v>
      </c>
    </row>
    <row r="31489" ht="14.25" customHeight="1">
      <c r="A31489" s="5"/>
      <c r="B31489" s="5"/>
      <c r="C31489" s="5" t="str">
        <f>IFERROR(__xludf.DUMMYFUNCTION("""COMPUTED_VALUE"""),"")</f>
        <v/>
      </c>
      <c r="D31489" s="5">
        <v>0.0</v>
      </c>
    </row>
    <row r="31490" ht="14.25" customHeight="1">
      <c r="A31490" s="5"/>
      <c r="B31490" s="5"/>
      <c r="C31490" s="5" t="str">
        <f>IFERROR(__xludf.DUMMYFUNCTION("""COMPUTED_VALUE"""),"")</f>
        <v/>
      </c>
      <c r="D31490" s="5">
        <v>0.0</v>
      </c>
    </row>
    <row r="31491" ht="14.25" customHeight="1">
      <c r="A31491" s="5"/>
      <c r="B31491" s="5"/>
      <c r="C31491" s="5" t="str">
        <f>IFERROR(__xludf.DUMMYFUNCTION("""COMPUTED_VALUE"""),"")</f>
        <v/>
      </c>
      <c r="D31491" s="5">
        <v>0.0</v>
      </c>
    </row>
    <row r="31492" ht="14.25" customHeight="1">
      <c r="A31492" s="5"/>
      <c r="B31492" s="5"/>
      <c r="C31492" s="5" t="str">
        <f>IFERROR(__xludf.DUMMYFUNCTION("""COMPUTED_VALUE"""),"")</f>
        <v/>
      </c>
      <c r="D31492" s="5">
        <v>0.0</v>
      </c>
    </row>
    <row r="31493" ht="14.25" customHeight="1">
      <c r="A31493" s="5"/>
      <c r="B31493" s="5"/>
      <c r="C31493" s="5" t="str">
        <f>IFERROR(__xludf.DUMMYFUNCTION("""COMPUTED_VALUE"""),"")</f>
        <v/>
      </c>
      <c r="D31493" s="5">
        <v>0.0</v>
      </c>
    </row>
    <row r="31494" ht="14.25" customHeight="1">
      <c r="A31494" s="5"/>
      <c r="B31494" s="5"/>
      <c r="C31494" s="5" t="str">
        <f>IFERROR(__xludf.DUMMYFUNCTION("""COMPUTED_VALUE"""),"")</f>
        <v/>
      </c>
      <c r="D31494" s="5">
        <v>0.0</v>
      </c>
    </row>
    <row r="31495" ht="14.25" customHeight="1">
      <c r="A31495" s="5"/>
      <c r="B31495" s="5"/>
      <c r="C31495" s="5" t="str">
        <f>IFERROR(__xludf.DUMMYFUNCTION("""COMPUTED_VALUE"""),"")</f>
        <v/>
      </c>
      <c r="D31495" s="5">
        <v>0.0</v>
      </c>
    </row>
    <row r="31496" ht="14.25" customHeight="1">
      <c r="A31496" s="5"/>
      <c r="B31496" s="5"/>
      <c r="C31496" s="5" t="str">
        <f>IFERROR(__xludf.DUMMYFUNCTION("""COMPUTED_VALUE"""),"")</f>
        <v/>
      </c>
      <c r="D31496" s="5">
        <v>0.0</v>
      </c>
    </row>
    <row r="31497" ht="14.25" customHeight="1">
      <c r="A31497" s="5"/>
      <c r="B31497" s="5"/>
      <c r="C31497" s="5" t="str">
        <f>IFERROR(__xludf.DUMMYFUNCTION("""COMPUTED_VALUE"""),"")</f>
        <v/>
      </c>
      <c r="D31497" s="5">
        <v>0.0</v>
      </c>
    </row>
    <row r="31498" ht="14.25" customHeight="1">
      <c r="A31498" s="5"/>
      <c r="B31498" s="5"/>
      <c r="C31498" s="5" t="str">
        <f>IFERROR(__xludf.DUMMYFUNCTION("""COMPUTED_VALUE"""),"")</f>
        <v/>
      </c>
      <c r="D31498" s="5">
        <v>0.0</v>
      </c>
    </row>
    <row r="31499" ht="14.25" customHeight="1">
      <c r="A31499" s="5"/>
      <c r="B31499" s="5"/>
      <c r="C31499" s="5" t="str">
        <f>IFERROR(__xludf.DUMMYFUNCTION("""COMPUTED_VALUE"""),"")</f>
        <v/>
      </c>
      <c r="D31499" s="5">
        <v>0.0</v>
      </c>
    </row>
    <row r="31500" ht="14.25" customHeight="1">
      <c r="A31500" s="5"/>
      <c r="B31500" s="5"/>
      <c r="C31500" s="5" t="str">
        <f>IFERROR(__xludf.DUMMYFUNCTION("""COMPUTED_VALUE"""),"")</f>
        <v/>
      </c>
      <c r="D31500" s="5">
        <v>0.0</v>
      </c>
    </row>
    <row r="31501" ht="14.25" customHeight="1">
      <c r="A31501" s="5"/>
      <c r="B31501" s="5"/>
      <c r="C31501" s="5" t="str">
        <f>IFERROR(__xludf.DUMMYFUNCTION("""COMPUTED_VALUE"""),"")</f>
        <v/>
      </c>
      <c r="D31501" s="5">
        <v>0.0</v>
      </c>
    </row>
    <row r="31502" ht="14.25" customHeight="1">
      <c r="A31502" s="5"/>
      <c r="B31502" s="5"/>
      <c r="C31502" s="5" t="str">
        <f>IFERROR(__xludf.DUMMYFUNCTION("""COMPUTED_VALUE"""),"")</f>
        <v/>
      </c>
      <c r="D31502" s="5">
        <v>0.0</v>
      </c>
    </row>
    <row r="31503" ht="14.25" customHeight="1">
      <c r="A31503" s="5"/>
      <c r="B31503" s="5"/>
      <c r="C31503" s="5" t="str">
        <f>IFERROR(__xludf.DUMMYFUNCTION("""COMPUTED_VALUE"""),"")</f>
        <v/>
      </c>
      <c r="D31503" s="5">
        <v>0.0</v>
      </c>
    </row>
    <row r="31504" ht="14.25" customHeight="1">
      <c r="A31504" s="5"/>
      <c r="B31504" s="5"/>
      <c r="C31504" s="5" t="str">
        <f>IFERROR(__xludf.DUMMYFUNCTION("""COMPUTED_VALUE"""),"")</f>
        <v/>
      </c>
      <c r="D31504" s="5">
        <v>0.0</v>
      </c>
    </row>
    <row r="31505" ht="14.25" customHeight="1">
      <c r="A31505" s="5"/>
      <c r="B31505" s="5"/>
      <c r="C31505" s="5" t="str">
        <f>IFERROR(__xludf.DUMMYFUNCTION("""COMPUTED_VALUE"""),"")</f>
        <v/>
      </c>
      <c r="D31505" s="5">
        <v>0.0</v>
      </c>
    </row>
    <row r="31506" ht="14.25" customHeight="1">
      <c r="A31506" s="5"/>
      <c r="B31506" s="5"/>
      <c r="C31506" s="5" t="str">
        <f>IFERROR(__xludf.DUMMYFUNCTION("""COMPUTED_VALUE"""),"")</f>
        <v/>
      </c>
      <c r="D31506" s="5">
        <v>0.0</v>
      </c>
    </row>
    <row r="31507" ht="14.25" customHeight="1">
      <c r="A31507" s="5"/>
      <c r="B31507" s="5"/>
      <c r="C31507" s="5" t="str">
        <f>IFERROR(__xludf.DUMMYFUNCTION("""COMPUTED_VALUE"""),"")</f>
        <v/>
      </c>
      <c r="D31507" s="5">
        <v>0.0</v>
      </c>
    </row>
    <row r="31508" ht="14.25" customHeight="1">
      <c r="A31508" s="5"/>
      <c r="B31508" s="5"/>
      <c r="C31508" s="5" t="str">
        <f>IFERROR(__xludf.DUMMYFUNCTION("""COMPUTED_VALUE"""),"")</f>
        <v/>
      </c>
      <c r="D31508" s="5">
        <v>0.0</v>
      </c>
    </row>
    <row r="31509" ht="14.25" customHeight="1">
      <c r="A31509" s="5"/>
      <c r="B31509" s="5"/>
      <c r="C31509" s="5" t="str">
        <f>IFERROR(__xludf.DUMMYFUNCTION("""COMPUTED_VALUE"""),"")</f>
        <v/>
      </c>
      <c r="D31509" s="5">
        <v>0.0</v>
      </c>
    </row>
    <row r="31510" ht="14.25" customHeight="1">
      <c r="A31510" s="5"/>
      <c r="B31510" s="5"/>
      <c r="C31510" s="5" t="str">
        <f>IFERROR(__xludf.DUMMYFUNCTION("""COMPUTED_VALUE"""),"")</f>
        <v/>
      </c>
      <c r="D31510" s="5">
        <v>0.0</v>
      </c>
    </row>
    <row r="31511" ht="14.25" customHeight="1">
      <c r="A31511" s="5"/>
      <c r="B31511" s="5"/>
      <c r="C31511" s="5" t="str">
        <f>IFERROR(__xludf.DUMMYFUNCTION("""COMPUTED_VALUE"""),"")</f>
        <v/>
      </c>
      <c r="D31511" s="5">
        <v>0.0</v>
      </c>
    </row>
    <row r="31512" ht="14.25" customHeight="1">
      <c r="A31512" s="5"/>
      <c r="B31512" s="5"/>
      <c r="C31512" s="5" t="str">
        <f>IFERROR(__xludf.DUMMYFUNCTION("""COMPUTED_VALUE"""),"")</f>
        <v/>
      </c>
      <c r="D31512" s="5">
        <v>0.0</v>
      </c>
    </row>
    <row r="31513" ht="14.25" customHeight="1">
      <c r="A31513" s="5"/>
      <c r="B31513" s="5"/>
      <c r="C31513" s="5" t="str">
        <f>IFERROR(__xludf.DUMMYFUNCTION("""COMPUTED_VALUE"""),"")</f>
        <v/>
      </c>
      <c r="D31513" s="5">
        <v>0.0</v>
      </c>
    </row>
    <row r="31514" ht="14.25" customHeight="1">
      <c r="A31514" s="5"/>
      <c r="B31514" s="5"/>
      <c r="C31514" s="5" t="str">
        <f>IFERROR(__xludf.DUMMYFUNCTION("""COMPUTED_VALUE"""),"")</f>
        <v/>
      </c>
      <c r="D31514" s="5">
        <v>0.0</v>
      </c>
    </row>
    <row r="31515" ht="14.25" customHeight="1">
      <c r="A31515" s="5"/>
      <c r="B31515" s="5"/>
      <c r="C31515" s="5" t="str">
        <f>IFERROR(__xludf.DUMMYFUNCTION("""COMPUTED_VALUE"""),"")</f>
        <v/>
      </c>
      <c r="D31515" s="5">
        <v>0.0</v>
      </c>
    </row>
    <row r="31516" ht="14.25" customHeight="1">
      <c r="A31516" s="5"/>
      <c r="B31516" s="5"/>
      <c r="C31516" s="5" t="str">
        <f>IFERROR(__xludf.DUMMYFUNCTION("""COMPUTED_VALUE"""),"")</f>
        <v/>
      </c>
      <c r="D31516" s="5">
        <v>0.0</v>
      </c>
    </row>
    <row r="31517" ht="14.25" customHeight="1">
      <c r="A31517" s="5"/>
      <c r="B31517" s="5"/>
      <c r="C31517" s="5" t="str">
        <f>IFERROR(__xludf.DUMMYFUNCTION("""COMPUTED_VALUE"""),"")</f>
        <v/>
      </c>
      <c r="D31517" s="5">
        <v>0.0</v>
      </c>
    </row>
    <row r="31518" ht="14.25" customHeight="1">
      <c r="A31518" s="5"/>
      <c r="B31518" s="5"/>
      <c r="C31518" s="5" t="str">
        <f>IFERROR(__xludf.DUMMYFUNCTION("""COMPUTED_VALUE"""),"")</f>
        <v/>
      </c>
      <c r="D31518" s="5">
        <v>0.0</v>
      </c>
    </row>
    <row r="31519" ht="14.25" customHeight="1">
      <c r="A31519" s="5"/>
      <c r="B31519" s="5"/>
      <c r="C31519" s="5" t="str">
        <f>IFERROR(__xludf.DUMMYFUNCTION("""COMPUTED_VALUE"""),"")</f>
        <v/>
      </c>
      <c r="D31519" s="5">
        <v>0.0</v>
      </c>
    </row>
    <row r="31520" ht="14.25" customHeight="1">
      <c r="A31520" s="5"/>
      <c r="B31520" s="5"/>
      <c r="C31520" s="5" t="str">
        <f>IFERROR(__xludf.DUMMYFUNCTION("""COMPUTED_VALUE"""),"")</f>
        <v/>
      </c>
      <c r="D31520" s="5">
        <v>0.0</v>
      </c>
    </row>
    <row r="31521" ht="14.25" customHeight="1">
      <c r="A31521" s="5"/>
      <c r="B31521" s="5"/>
      <c r="C31521" s="5" t="str">
        <f>IFERROR(__xludf.DUMMYFUNCTION("""COMPUTED_VALUE"""),"")</f>
        <v/>
      </c>
      <c r="D31521" s="5">
        <v>0.0</v>
      </c>
    </row>
    <row r="31522" ht="14.25" customHeight="1">
      <c r="A31522" s="5"/>
      <c r="B31522" s="5"/>
      <c r="C31522" s="5" t="str">
        <f>IFERROR(__xludf.DUMMYFUNCTION("""COMPUTED_VALUE"""),"")</f>
        <v/>
      </c>
      <c r="D31522" s="5">
        <v>0.0</v>
      </c>
    </row>
    <row r="31523" ht="14.25" customHeight="1">
      <c r="A31523" s="5"/>
      <c r="B31523" s="5"/>
      <c r="C31523" s="5" t="str">
        <f>IFERROR(__xludf.DUMMYFUNCTION("""COMPUTED_VALUE"""),"")</f>
        <v/>
      </c>
      <c r="D31523" s="5">
        <v>0.0</v>
      </c>
    </row>
    <row r="31524" ht="14.25" customHeight="1">
      <c r="A31524" s="5"/>
      <c r="B31524" s="5"/>
      <c r="C31524" s="5" t="str">
        <f>IFERROR(__xludf.DUMMYFUNCTION("""COMPUTED_VALUE"""),"")</f>
        <v/>
      </c>
      <c r="D31524" s="5">
        <v>0.0</v>
      </c>
    </row>
    <row r="31525" ht="14.25" customHeight="1">
      <c r="A31525" s="5"/>
      <c r="B31525" s="5"/>
      <c r="C31525" s="5" t="str">
        <f>IFERROR(__xludf.DUMMYFUNCTION("""COMPUTED_VALUE"""),"")</f>
        <v/>
      </c>
      <c r="D31525" s="5">
        <v>0.0</v>
      </c>
    </row>
    <row r="31526" ht="14.25" customHeight="1">
      <c r="A31526" s="5"/>
      <c r="B31526" s="5"/>
      <c r="C31526" s="5" t="str">
        <f>IFERROR(__xludf.DUMMYFUNCTION("""COMPUTED_VALUE"""),"")</f>
        <v/>
      </c>
      <c r="D31526" s="5">
        <v>0.0</v>
      </c>
    </row>
    <row r="31527" ht="14.25" customHeight="1">
      <c r="A31527" s="5"/>
      <c r="B31527" s="5"/>
      <c r="C31527" s="5" t="str">
        <f>IFERROR(__xludf.DUMMYFUNCTION("""COMPUTED_VALUE"""),"")</f>
        <v/>
      </c>
      <c r="D31527" s="5">
        <v>0.0</v>
      </c>
    </row>
    <row r="31528" ht="14.25" customHeight="1">
      <c r="A31528" s="5"/>
      <c r="B31528" s="5"/>
      <c r="C31528" s="5" t="str">
        <f>IFERROR(__xludf.DUMMYFUNCTION("""COMPUTED_VALUE"""),"")</f>
        <v/>
      </c>
      <c r="D31528" s="5">
        <v>0.0</v>
      </c>
    </row>
    <row r="31529" ht="14.25" customHeight="1">
      <c r="A31529" s="5"/>
      <c r="B31529" s="5"/>
      <c r="C31529" s="5" t="str">
        <f>IFERROR(__xludf.DUMMYFUNCTION("""COMPUTED_VALUE"""),"")</f>
        <v/>
      </c>
      <c r="D31529" s="5">
        <v>0.0</v>
      </c>
    </row>
    <row r="31530" ht="14.25" customHeight="1">
      <c r="A31530" s="5"/>
      <c r="B31530" s="5"/>
      <c r="C31530" s="5" t="str">
        <f>IFERROR(__xludf.DUMMYFUNCTION("""COMPUTED_VALUE"""),"")</f>
        <v/>
      </c>
      <c r="D31530" s="5">
        <v>0.0</v>
      </c>
    </row>
    <row r="31531" ht="14.25" customHeight="1">
      <c r="A31531" s="5"/>
      <c r="B31531" s="5"/>
      <c r="C31531" s="5" t="str">
        <f>IFERROR(__xludf.DUMMYFUNCTION("""COMPUTED_VALUE"""),"")</f>
        <v/>
      </c>
      <c r="D31531" s="5">
        <v>0.0</v>
      </c>
    </row>
    <row r="31532" ht="14.25" customHeight="1">
      <c r="A31532" s="5"/>
      <c r="B31532" s="5"/>
      <c r="C31532" s="5" t="str">
        <f>IFERROR(__xludf.DUMMYFUNCTION("""COMPUTED_VALUE"""),"")</f>
        <v/>
      </c>
      <c r="D31532" s="5">
        <v>0.0</v>
      </c>
    </row>
    <row r="31533" ht="14.25" customHeight="1">
      <c r="A31533" s="5"/>
      <c r="B31533" s="5"/>
      <c r="C31533" s="5" t="str">
        <f>IFERROR(__xludf.DUMMYFUNCTION("""COMPUTED_VALUE"""),"")</f>
        <v/>
      </c>
      <c r="D31533" s="5">
        <v>0.0</v>
      </c>
    </row>
    <row r="31534" ht="14.25" customHeight="1">
      <c r="A31534" s="5"/>
      <c r="B31534" s="5"/>
      <c r="C31534" s="5" t="str">
        <f>IFERROR(__xludf.DUMMYFUNCTION("""COMPUTED_VALUE"""),"")</f>
        <v/>
      </c>
      <c r="D31534" s="5">
        <v>0.0</v>
      </c>
    </row>
    <row r="31535" ht="14.25" customHeight="1">
      <c r="A31535" s="5"/>
      <c r="B31535" s="5"/>
      <c r="C31535" s="5" t="str">
        <f>IFERROR(__xludf.DUMMYFUNCTION("""COMPUTED_VALUE"""),"")</f>
        <v/>
      </c>
      <c r="D31535" s="5">
        <v>0.0</v>
      </c>
    </row>
    <row r="31536" ht="14.25" customHeight="1">
      <c r="A31536" s="5"/>
      <c r="B31536" s="5"/>
      <c r="C31536" s="5" t="str">
        <f>IFERROR(__xludf.DUMMYFUNCTION("""COMPUTED_VALUE"""),"")</f>
        <v/>
      </c>
      <c r="D31536" s="5">
        <v>0.0</v>
      </c>
    </row>
    <row r="31537" ht="14.25" customHeight="1">
      <c r="A31537" s="5"/>
      <c r="B31537" s="5"/>
      <c r="C31537" s="5" t="str">
        <f>IFERROR(__xludf.DUMMYFUNCTION("""COMPUTED_VALUE"""),"")</f>
        <v/>
      </c>
      <c r="D31537" s="5">
        <v>0.0</v>
      </c>
    </row>
    <row r="31538" ht="14.25" customHeight="1">
      <c r="A31538" s="5"/>
      <c r="B31538" s="5"/>
      <c r="C31538" s="5" t="str">
        <f>IFERROR(__xludf.DUMMYFUNCTION("""COMPUTED_VALUE"""),"")</f>
        <v/>
      </c>
      <c r="D31538" s="5">
        <v>0.0</v>
      </c>
    </row>
    <row r="31539" ht="14.25" customHeight="1">
      <c r="A31539" s="5"/>
      <c r="B31539" s="5"/>
      <c r="C31539" s="5" t="str">
        <f>IFERROR(__xludf.DUMMYFUNCTION("""COMPUTED_VALUE"""),"")</f>
        <v/>
      </c>
      <c r="D31539" s="5">
        <v>0.0</v>
      </c>
    </row>
    <row r="31540" ht="14.25" customHeight="1">
      <c r="A31540" s="5"/>
      <c r="B31540" s="5"/>
      <c r="C31540" s="5" t="str">
        <f>IFERROR(__xludf.DUMMYFUNCTION("""COMPUTED_VALUE"""),"")</f>
        <v/>
      </c>
      <c r="D31540" s="5">
        <v>0.0</v>
      </c>
    </row>
    <row r="31541" ht="14.25" customHeight="1">
      <c r="A31541" s="5"/>
      <c r="B31541" s="5"/>
      <c r="C31541" s="5" t="str">
        <f>IFERROR(__xludf.DUMMYFUNCTION("""COMPUTED_VALUE"""),"")</f>
        <v/>
      </c>
      <c r="D31541" s="5">
        <v>0.0</v>
      </c>
    </row>
    <row r="31542" ht="14.25" customHeight="1">
      <c r="A31542" s="5"/>
      <c r="B31542" s="5"/>
      <c r="C31542" s="5" t="str">
        <f>IFERROR(__xludf.DUMMYFUNCTION("""COMPUTED_VALUE"""),"")</f>
        <v/>
      </c>
      <c r="D31542" s="5">
        <v>0.0</v>
      </c>
    </row>
    <row r="31543" ht="14.25" customHeight="1">
      <c r="A31543" s="5"/>
      <c r="B31543" s="5"/>
      <c r="C31543" s="5" t="str">
        <f>IFERROR(__xludf.DUMMYFUNCTION("""COMPUTED_VALUE"""),"")</f>
        <v/>
      </c>
      <c r="D31543" s="5">
        <v>0.0</v>
      </c>
    </row>
    <row r="31544" ht="14.25" customHeight="1">
      <c r="A31544" s="5"/>
      <c r="B31544" s="5"/>
      <c r="C31544" s="5" t="str">
        <f>IFERROR(__xludf.DUMMYFUNCTION("""COMPUTED_VALUE"""),"")</f>
        <v/>
      </c>
      <c r="D31544" s="5">
        <v>0.0</v>
      </c>
    </row>
    <row r="31545" ht="14.25" customHeight="1">
      <c r="A31545" s="5"/>
      <c r="B31545" s="5"/>
      <c r="C31545" s="5" t="str">
        <f>IFERROR(__xludf.DUMMYFUNCTION("""COMPUTED_VALUE"""),"")</f>
        <v/>
      </c>
      <c r="D31545" s="5">
        <v>0.0</v>
      </c>
    </row>
    <row r="31546" ht="14.25" customHeight="1">
      <c r="A31546" s="5"/>
      <c r="B31546" s="5"/>
      <c r="C31546" s="5" t="str">
        <f>IFERROR(__xludf.DUMMYFUNCTION("""COMPUTED_VALUE"""),"")</f>
        <v/>
      </c>
      <c r="D31546" s="5">
        <v>0.0</v>
      </c>
    </row>
    <row r="31547" ht="14.25" customHeight="1">
      <c r="A31547" s="5"/>
      <c r="B31547" s="5"/>
      <c r="C31547" s="5" t="str">
        <f>IFERROR(__xludf.DUMMYFUNCTION("""COMPUTED_VALUE"""),"")</f>
        <v/>
      </c>
      <c r="D31547" s="5">
        <v>0.0</v>
      </c>
    </row>
    <row r="31548" ht="14.25" customHeight="1">
      <c r="A31548" s="5"/>
      <c r="B31548" s="5"/>
      <c r="C31548" s="5" t="str">
        <f>IFERROR(__xludf.DUMMYFUNCTION("""COMPUTED_VALUE"""),"")</f>
        <v/>
      </c>
      <c r="D31548" s="5">
        <v>0.0</v>
      </c>
    </row>
    <row r="31549" ht="14.25" customHeight="1">
      <c r="A31549" s="5"/>
      <c r="B31549" s="5"/>
      <c r="C31549" s="5" t="str">
        <f>IFERROR(__xludf.DUMMYFUNCTION("""COMPUTED_VALUE"""),"")</f>
        <v/>
      </c>
      <c r="D31549" s="5">
        <v>0.0</v>
      </c>
    </row>
    <row r="31550" ht="14.25" customHeight="1">
      <c r="A31550" s="5"/>
      <c r="B31550" s="5"/>
      <c r="C31550" s="5" t="str">
        <f>IFERROR(__xludf.DUMMYFUNCTION("""COMPUTED_VALUE"""),"")</f>
        <v/>
      </c>
      <c r="D31550" s="5">
        <v>0.0</v>
      </c>
    </row>
    <row r="31551" ht="14.25" customHeight="1">
      <c r="A31551" s="5"/>
      <c r="B31551" s="5"/>
      <c r="C31551" s="5" t="str">
        <f>IFERROR(__xludf.DUMMYFUNCTION("""COMPUTED_VALUE"""),"")</f>
        <v/>
      </c>
      <c r="D31551" s="5">
        <v>0.0</v>
      </c>
    </row>
    <row r="31552" ht="14.25" customHeight="1">
      <c r="A31552" s="5"/>
      <c r="B31552" s="5"/>
      <c r="C31552" s="5" t="str">
        <f>IFERROR(__xludf.DUMMYFUNCTION("""COMPUTED_VALUE"""),"")</f>
        <v/>
      </c>
      <c r="D31552" s="5">
        <v>0.0</v>
      </c>
    </row>
    <row r="31553" ht="14.25" customHeight="1">
      <c r="A31553" s="5"/>
      <c r="B31553" s="5"/>
      <c r="C31553" s="5" t="str">
        <f>IFERROR(__xludf.DUMMYFUNCTION("""COMPUTED_VALUE"""),"")</f>
        <v/>
      </c>
      <c r="D31553" s="5">
        <v>0.0</v>
      </c>
    </row>
    <row r="31554" ht="14.25" customHeight="1">
      <c r="A31554" s="5"/>
      <c r="B31554" s="5"/>
      <c r="C31554" s="5" t="str">
        <f>IFERROR(__xludf.DUMMYFUNCTION("""COMPUTED_VALUE"""),"")</f>
        <v/>
      </c>
      <c r="D31554" s="5">
        <v>0.0</v>
      </c>
    </row>
    <row r="31555" ht="14.25" customHeight="1">
      <c r="A31555" s="5"/>
      <c r="B31555" s="5"/>
      <c r="C31555" s="5" t="str">
        <f>IFERROR(__xludf.DUMMYFUNCTION("""COMPUTED_VALUE"""),"")</f>
        <v/>
      </c>
      <c r="D31555" s="5">
        <v>0.0</v>
      </c>
    </row>
    <row r="31556" ht="14.25" customHeight="1">
      <c r="A31556" s="5"/>
      <c r="B31556" s="5"/>
      <c r="C31556" s="5" t="str">
        <f>IFERROR(__xludf.DUMMYFUNCTION("""COMPUTED_VALUE"""),"")</f>
        <v/>
      </c>
      <c r="D31556" s="5">
        <v>0.0</v>
      </c>
    </row>
    <row r="31557" ht="14.25" customHeight="1">
      <c r="A31557" s="5"/>
      <c r="B31557" s="5"/>
      <c r="C31557" s="5" t="str">
        <f>IFERROR(__xludf.DUMMYFUNCTION("""COMPUTED_VALUE"""),"")</f>
        <v/>
      </c>
      <c r="D31557" s="5">
        <v>0.0</v>
      </c>
    </row>
    <row r="31558" ht="14.25" customHeight="1">
      <c r="A31558" s="5"/>
      <c r="B31558" s="5"/>
      <c r="C31558" s="5" t="str">
        <f>IFERROR(__xludf.DUMMYFUNCTION("""COMPUTED_VALUE"""),"")</f>
        <v/>
      </c>
      <c r="D31558" s="5">
        <v>0.0</v>
      </c>
    </row>
    <row r="31559" ht="14.25" customHeight="1">
      <c r="A31559" s="5"/>
      <c r="B31559" s="5"/>
      <c r="C31559" s="5" t="str">
        <f>IFERROR(__xludf.DUMMYFUNCTION("""COMPUTED_VALUE"""),"")</f>
        <v/>
      </c>
      <c r="D31559" s="5">
        <v>0.0</v>
      </c>
    </row>
    <row r="31560" ht="14.25" customHeight="1">
      <c r="A31560" s="5"/>
      <c r="B31560" s="5"/>
      <c r="C31560" s="5" t="str">
        <f>IFERROR(__xludf.DUMMYFUNCTION("""COMPUTED_VALUE"""),"")</f>
        <v/>
      </c>
      <c r="D31560" s="5">
        <v>0.0</v>
      </c>
    </row>
    <row r="31561" ht="14.25" customHeight="1">
      <c r="A31561" s="5"/>
      <c r="B31561" s="5"/>
      <c r="C31561" s="5" t="str">
        <f>IFERROR(__xludf.DUMMYFUNCTION("""COMPUTED_VALUE"""),"")</f>
        <v/>
      </c>
      <c r="D31561" s="5">
        <v>0.0</v>
      </c>
    </row>
    <row r="31562" ht="14.25" customHeight="1">
      <c r="A31562" s="5"/>
      <c r="B31562" s="5"/>
      <c r="C31562" s="5" t="str">
        <f>IFERROR(__xludf.DUMMYFUNCTION("""COMPUTED_VALUE"""),"")</f>
        <v/>
      </c>
      <c r="D31562" s="5">
        <v>0.0</v>
      </c>
    </row>
    <row r="31563" ht="14.25" customHeight="1">
      <c r="A31563" s="5"/>
      <c r="B31563" s="5"/>
      <c r="C31563" s="5" t="str">
        <f>IFERROR(__xludf.DUMMYFUNCTION("""COMPUTED_VALUE"""),"")</f>
        <v/>
      </c>
      <c r="D31563" s="5">
        <v>0.0</v>
      </c>
    </row>
    <row r="31564" ht="14.25" customHeight="1">
      <c r="A31564" s="5"/>
      <c r="B31564" s="5"/>
      <c r="C31564" s="5" t="str">
        <f>IFERROR(__xludf.DUMMYFUNCTION("""COMPUTED_VALUE"""),"")</f>
        <v/>
      </c>
      <c r="D31564" s="5">
        <v>0.0</v>
      </c>
    </row>
    <row r="31565" ht="14.25" customHeight="1">
      <c r="A31565" s="5"/>
      <c r="B31565" s="5"/>
      <c r="C31565" s="5" t="str">
        <f>IFERROR(__xludf.DUMMYFUNCTION("""COMPUTED_VALUE"""),"")</f>
        <v/>
      </c>
      <c r="D31565" s="5">
        <v>0.0</v>
      </c>
    </row>
    <row r="31566" ht="14.25" customHeight="1">
      <c r="A31566" s="5"/>
      <c r="B31566" s="5"/>
      <c r="C31566" s="5" t="str">
        <f>IFERROR(__xludf.DUMMYFUNCTION("""COMPUTED_VALUE"""),"")</f>
        <v/>
      </c>
      <c r="D31566" s="5">
        <v>0.0</v>
      </c>
    </row>
    <row r="31567" ht="14.25" customHeight="1">
      <c r="A31567" s="5"/>
      <c r="B31567" s="5"/>
      <c r="C31567" s="5" t="str">
        <f>IFERROR(__xludf.DUMMYFUNCTION("""COMPUTED_VALUE"""),"")</f>
        <v/>
      </c>
      <c r="D31567" s="5">
        <v>0.0</v>
      </c>
    </row>
    <row r="31568" ht="14.25" customHeight="1">
      <c r="A31568" s="5"/>
      <c r="B31568" s="5"/>
      <c r="C31568" s="5" t="str">
        <f>IFERROR(__xludf.DUMMYFUNCTION("""COMPUTED_VALUE"""),"")</f>
        <v/>
      </c>
      <c r="D31568" s="5">
        <v>0.0</v>
      </c>
    </row>
    <row r="31569" ht="14.25" customHeight="1">
      <c r="A31569" s="5"/>
      <c r="B31569" s="5"/>
      <c r="C31569" s="5" t="str">
        <f>IFERROR(__xludf.DUMMYFUNCTION("""COMPUTED_VALUE"""),"")</f>
        <v/>
      </c>
      <c r="D31569" s="5">
        <v>0.0</v>
      </c>
    </row>
    <row r="31570" ht="14.25" customHeight="1">
      <c r="A31570" s="5"/>
      <c r="B31570" s="5"/>
      <c r="C31570" s="5" t="str">
        <f>IFERROR(__xludf.DUMMYFUNCTION("""COMPUTED_VALUE"""),"")</f>
        <v/>
      </c>
      <c r="D31570" s="5">
        <v>0.0</v>
      </c>
    </row>
    <row r="31571" ht="14.25" customHeight="1">
      <c r="A31571" s="5"/>
      <c r="B31571" s="5"/>
      <c r="C31571" s="5" t="str">
        <f>IFERROR(__xludf.DUMMYFUNCTION("""COMPUTED_VALUE"""),"")</f>
        <v/>
      </c>
      <c r="D31571" s="5">
        <v>0.0</v>
      </c>
    </row>
    <row r="31572" ht="14.25" customHeight="1">
      <c r="A31572" s="5"/>
      <c r="B31572" s="5"/>
      <c r="C31572" s="5" t="str">
        <f>IFERROR(__xludf.DUMMYFUNCTION("""COMPUTED_VALUE"""),"")</f>
        <v/>
      </c>
      <c r="D31572" s="5">
        <v>0.0</v>
      </c>
    </row>
    <row r="31573" ht="14.25" customHeight="1">
      <c r="A31573" s="5"/>
      <c r="B31573" s="5"/>
      <c r="C31573" s="5" t="str">
        <f>IFERROR(__xludf.DUMMYFUNCTION("""COMPUTED_VALUE"""),"")</f>
        <v/>
      </c>
      <c r="D31573" s="5">
        <v>0.0</v>
      </c>
    </row>
    <row r="31574" ht="14.25" customHeight="1">
      <c r="A31574" s="5"/>
      <c r="B31574" s="5"/>
      <c r="C31574" s="5" t="str">
        <f>IFERROR(__xludf.DUMMYFUNCTION("""COMPUTED_VALUE"""),"")</f>
        <v/>
      </c>
      <c r="D31574" s="5">
        <v>0.0</v>
      </c>
    </row>
    <row r="31575" ht="14.25" customHeight="1">
      <c r="A31575" s="5"/>
      <c r="B31575" s="5"/>
      <c r="C31575" s="5" t="str">
        <f>IFERROR(__xludf.DUMMYFUNCTION("""COMPUTED_VALUE"""),"")</f>
        <v/>
      </c>
      <c r="D31575" s="5">
        <v>0.0</v>
      </c>
    </row>
    <row r="31576" ht="14.25" customHeight="1">
      <c r="A31576" s="5"/>
      <c r="B31576" s="5"/>
      <c r="C31576" s="5" t="str">
        <f>IFERROR(__xludf.DUMMYFUNCTION("""COMPUTED_VALUE"""),"")</f>
        <v/>
      </c>
      <c r="D31576" s="5">
        <v>0.0</v>
      </c>
    </row>
    <row r="31577" ht="14.25" customHeight="1">
      <c r="A31577" s="5"/>
      <c r="B31577" s="5"/>
      <c r="C31577" s="5" t="str">
        <f>IFERROR(__xludf.DUMMYFUNCTION("""COMPUTED_VALUE"""),"")</f>
        <v/>
      </c>
      <c r="D31577" s="5">
        <v>0.0</v>
      </c>
    </row>
    <row r="31578" ht="14.25" customHeight="1">
      <c r="A31578" s="5"/>
      <c r="B31578" s="5"/>
      <c r="C31578" s="5" t="str">
        <f>IFERROR(__xludf.DUMMYFUNCTION("""COMPUTED_VALUE"""),"")</f>
        <v/>
      </c>
      <c r="D31578" s="5">
        <v>0.0</v>
      </c>
    </row>
    <row r="31579" ht="14.25" customHeight="1">
      <c r="A31579" s="5"/>
      <c r="B31579" s="5"/>
      <c r="C31579" s="5" t="str">
        <f>IFERROR(__xludf.DUMMYFUNCTION("""COMPUTED_VALUE"""),"")</f>
        <v/>
      </c>
      <c r="D31579" s="5">
        <v>0.0</v>
      </c>
    </row>
    <row r="31580" ht="14.25" customHeight="1">
      <c r="A31580" s="5"/>
      <c r="B31580" s="5"/>
      <c r="C31580" s="5" t="str">
        <f>IFERROR(__xludf.DUMMYFUNCTION("""COMPUTED_VALUE"""),"")</f>
        <v/>
      </c>
      <c r="D31580" s="5">
        <v>0.0</v>
      </c>
    </row>
    <row r="31581" ht="14.25" customHeight="1">
      <c r="A31581" s="5"/>
      <c r="B31581" s="5"/>
      <c r="C31581" s="5" t="str">
        <f>IFERROR(__xludf.DUMMYFUNCTION("""COMPUTED_VALUE"""),"")</f>
        <v/>
      </c>
      <c r="D31581" s="5">
        <v>0.0</v>
      </c>
    </row>
    <row r="31582" ht="14.25" customHeight="1">
      <c r="A31582" s="5"/>
      <c r="B31582" s="5"/>
      <c r="C31582" s="5" t="str">
        <f>IFERROR(__xludf.DUMMYFUNCTION("""COMPUTED_VALUE"""),"")</f>
        <v/>
      </c>
      <c r="D31582" s="5">
        <v>0.0</v>
      </c>
    </row>
    <row r="31583" ht="14.25" customHeight="1">
      <c r="A31583" s="5"/>
      <c r="B31583" s="5"/>
      <c r="C31583" s="5" t="str">
        <f>IFERROR(__xludf.DUMMYFUNCTION("""COMPUTED_VALUE"""),"")</f>
        <v/>
      </c>
      <c r="D31583" s="5">
        <v>0.0</v>
      </c>
    </row>
    <row r="31584" ht="14.25" customHeight="1">
      <c r="A31584" s="5"/>
      <c r="B31584" s="5"/>
      <c r="C31584" s="5" t="str">
        <f>IFERROR(__xludf.DUMMYFUNCTION("""COMPUTED_VALUE"""),"")</f>
        <v/>
      </c>
      <c r="D31584" s="5">
        <v>0.0</v>
      </c>
    </row>
    <row r="31585" ht="14.25" customHeight="1">
      <c r="A31585" s="5"/>
      <c r="B31585" s="5"/>
      <c r="C31585" s="5" t="str">
        <f>IFERROR(__xludf.DUMMYFUNCTION("""COMPUTED_VALUE"""),"")</f>
        <v/>
      </c>
      <c r="D31585" s="5">
        <v>0.0</v>
      </c>
    </row>
    <row r="31586" ht="14.25" customHeight="1">
      <c r="A31586" s="5"/>
      <c r="B31586" s="5"/>
      <c r="C31586" s="5" t="str">
        <f>IFERROR(__xludf.DUMMYFUNCTION("""COMPUTED_VALUE"""),"")</f>
        <v/>
      </c>
      <c r="D31586" s="5">
        <v>0.0</v>
      </c>
    </row>
    <row r="31587" ht="14.25" customHeight="1">
      <c r="A31587" s="5"/>
      <c r="B31587" s="5"/>
      <c r="C31587" s="5" t="str">
        <f>IFERROR(__xludf.DUMMYFUNCTION("""COMPUTED_VALUE"""),"")</f>
        <v/>
      </c>
      <c r="D31587" s="5">
        <v>0.0</v>
      </c>
    </row>
    <row r="31588" ht="14.25" customHeight="1">
      <c r="A31588" s="5"/>
      <c r="B31588" s="5"/>
      <c r="C31588" s="5" t="str">
        <f>IFERROR(__xludf.DUMMYFUNCTION("""COMPUTED_VALUE"""),"")</f>
        <v/>
      </c>
      <c r="D31588" s="5">
        <v>0.0</v>
      </c>
    </row>
    <row r="31589" ht="14.25" customHeight="1">
      <c r="A31589" s="5"/>
      <c r="B31589" s="5"/>
      <c r="C31589" s="5" t="str">
        <f>IFERROR(__xludf.DUMMYFUNCTION("""COMPUTED_VALUE"""),"")</f>
        <v/>
      </c>
      <c r="D31589" s="5">
        <v>0.0</v>
      </c>
    </row>
    <row r="31590" ht="14.25" customHeight="1">
      <c r="A31590" s="5"/>
      <c r="B31590" s="5"/>
      <c r="C31590" s="5" t="str">
        <f>IFERROR(__xludf.DUMMYFUNCTION("""COMPUTED_VALUE"""),"")</f>
        <v/>
      </c>
      <c r="D31590" s="5">
        <v>0.0</v>
      </c>
    </row>
    <row r="31591" ht="14.25" customHeight="1">
      <c r="A31591" s="5"/>
      <c r="B31591" s="5"/>
      <c r="C31591" s="5" t="str">
        <f>IFERROR(__xludf.DUMMYFUNCTION("""COMPUTED_VALUE"""),"")</f>
        <v/>
      </c>
      <c r="D31591" s="5">
        <v>0.0</v>
      </c>
    </row>
    <row r="31592" ht="14.25" customHeight="1">
      <c r="A31592" s="5"/>
      <c r="B31592" s="5"/>
      <c r="C31592" s="5" t="str">
        <f>IFERROR(__xludf.DUMMYFUNCTION("""COMPUTED_VALUE"""),"")</f>
        <v/>
      </c>
      <c r="D31592" s="5">
        <v>0.0</v>
      </c>
    </row>
    <row r="31593" ht="14.25" customHeight="1">
      <c r="A31593" s="5"/>
      <c r="B31593" s="5"/>
      <c r="C31593" s="5" t="str">
        <f>IFERROR(__xludf.DUMMYFUNCTION("""COMPUTED_VALUE"""),"")</f>
        <v/>
      </c>
      <c r="D31593" s="5">
        <v>0.0</v>
      </c>
    </row>
    <row r="31594" ht="14.25" customHeight="1">
      <c r="A31594" s="5"/>
      <c r="B31594" s="5"/>
      <c r="C31594" s="5" t="str">
        <f>IFERROR(__xludf.DUMMYFUNCTION("""COMPUTED_VALUE"""),"")</f>
        <v/>
      </c>
      <c r="D31594" s="5">
        <v>0.0</v>
      </c>
    </row>
    <row r="31595" ht="14.25" customHeight="1">
      <c r="A31595" s="5"/>
      <c r="B31595" s="5"/>
      <c r="C31595" s="5" t="str">
        <f>IFERROR(__xludf.DUMMYFUNCTION("""COMPUTED_VALUE"""),"")</f>
        <v/>
      </c>
      <c r="D31595" s="5">
        <v>0.0</v>
      </c>
    </row>
    <row r="31596" ht="14.25" customHeight="1">
      <c r="A31596" s="5"/>
      <c r="B31596" s="5"/>
      <c r="C31596" s="5" t="str">
        <f>IFERROR(__xludf.DUMMYFUNCTION("""COMPUTED_VALUE"""),"")</f>
        <v/>
      </c>
      <c r="D31596" s="5">
        <v>0.0</v>
      </c>
    </row>
    <row r="31597" ht="14.25" customHeight="1">
      <c r="A31597" s="5"/>
      <c r="B31597" s="5"/>
      <c r="C31597" s="5" t="str">
        <f>IFERROR(__xludf.DUMMYFUNCTION("""COMPUTED_VALUE"""),"")</f>
        <v/>
      </c>
      <c r="D31597" s="5">
        <v>0.0</v>
      </c>
    </row>
    <row r="31598" ht="14.25" customHeight="1">
      <c r="A31598" s="5"/>
      <c r="B31598" s="5"/>
      <c r="C31598" s="5" t="str">
        <f>IFERROR(__xludf.DUMMYFUNCTION("""COMPUTED_VALUE"""),"")</f>
        <v/>
      </c>
      <c r="D31598" s="5">
        <v>0.0</v>
      </c>
    </row>
    <row r="31599" ht="14.25" customHeight="1">
      <c r="A31599" s="5"/>
      <c r="B31599" s="5"/>
      <c r="C31599" s="5" t="str">
        <f>IFERROR(__xludf.DUMMYFUNCTION("""COMPUTED_VALUE"""),"")</f>
        <v/>
      </c>
      <c r="D31599" s="5">
        <v>0.0</v>
      </c>
    </row>
    <row r="31600" ht="14.25" customHeight="1">
      <c r="A31600" s="5"/>
      <c r="B31600" s="5"/>
      <c r="C31600" s="5" t="str">
        <f>IFERROR(__xludf.DUMMYFUNCTION("""COMPUTED_VALUE"""),"")</f>
        <v/>
      </c>
      <c r="D31600" s="5">
        <v>0.0</v>
      </c>
    </row>
    <row r="31601" ht="14.25" customHeight="1">
      <c r="A31601" s="5"/>
      <c r="B31601" s="5"/>
      <c r="C31601" s="5" t="str">
        <f>IFERROR(__xludf.DUMMYFUNCTION("""COMPUTED_VALUE"""),"")</f>
        <v/>
      </c>
      <c r="D31601" s="5">
        <v>0.0</v>
      </c>
    </row>
    <row r="31602" ht="14.25" customHeight="1">
      <c r="A31602" s="5"/>
      <c r="B31602" s="5"/>
      <c r="C31602" s="5" t="str">
        <f>IFERROR(__xludf.DUMMYFUNCTION("""COMPUTED_VALUE"""),"")</f>
        <v/>
      </c>
      <c r="D31602" s="5">
        <v>0.0</v>
      </c>
    </row>
    <row r="31603" ht="14.25" customHeight="1">
      <c r="A31603" s="5"/>
      <c r="B31603" s="5"/>
      <c r="C31603" s="5" t="str">
        <f>IFERROR(__xludf.DUMMYFUNCTION("""COMPUTED_VALUE"""),"")</f>
        <v/>
      </c>
      <c r="D31603" s="5">
        <v>0.0</v>
      </c>
    </row>
    <row r="31604" ht="14.25" customHeight="1">
      <c r="A31604" s="5"/>
      <c r="B31604" s="5"/>
      <c r="C31604" s="5" t="str">
        <f>IFERROR(__xludf.DUMMYFUNCTION("""COMPUTED_VALUE"""),"")</f>
        <v/>
      </c>
      <c r="D31604" s="5">
        <v>0.0</v>
      </c>
    </row>
    <row r="31605" ht="14.25" customHeight="1">
      <c r="A31605" s="5"/>
      <c r="B31605" s="5"/>
      <c r="C31605" s="5" t="str">
        <f>IFERROR(__xludf.DUMMYFUNCTION("""COMPUTED_VALUE"""),"")</f>
        <v/>
      </c>
      <c r="D31605" s="5">
        <v>0.0</v>
      </c>
    </row>
    <row r="31606" ht="14.25" customHeight="1">
      <c r="A31606" s="5"/>
      <c r="B31606" s="5"/>
      <c r="C31606" s="5" t="str">
        <f>IFERROR(__xludf.DUMMYFUNCTION("""COMPUTED_VALUE"""),"")</f>
        <v/>
      </c>
      <c r="D31606" s="5">
        <v>0.0</v>
      </c>
    </row>
    <row r="31607" ht="14.25" customHeight="1">
      <c r="A31607" s="5"/>
      <c r="B31607" s="5"/>
      <c r="C31607" s="5" t="str">
        <f>IFERROR(__xludf.DUMMYFUNCTION("""COMPUTED_VALUE"""),"")</f>
        <v/>
      </c>
      <c r="D31607" s="5">
        <v>0.0</v>
      </c>
    </row>
    <row r="31608" ht="14.25" customHeight="1">
      <c r="A31608" s="5"/>
      <c r="B31608" s="5"/>
      <c r="C31608" s="5" t="str">
        <f>IFERROR(__xludf.DUMMYFUNCTION("""COMPUTED_VALUE"""),"")</f>
        <v/>
      </c>
      <c r="D31608" s="5">
        <v>0.0</v>
      </c>
    </row>
    <row r="31609" ht="14.25" customHeight="1">
      <c r="A31609" s="5"/>
      <c r="B31609" s="5"/>
      <c r="C31609" s="5" t="str">
        <f>IFERROR(__xludf.DUMMYFUNCTION("""COMPUTED_VALUE"""),"")</f>
        <v/>
      </c>
      <c r="D31609" s="5">
        <v>0.0</v>
      </c>
    </row>
    <row r="31610" ht="14.25" customHeight="1">
      <c r="A31610" s="5"/>
      <c r="B31610" s="5"/>
      <c r="C31610" s="5" t="str">
        <f>IFERROR(__xludf.DUMMYFUNCTION("""COMPUTED_VALUE"""),"")</f>
        <v/>
      </c>
      <c r="D31610" s="5">
        <v>0.0</v>
      </c>
    </row>
    <row r="31611" ht="14.25" customHeight="1">
      <c r="A31611" s="5"/>
      <c r="B31611" s="5"/>
      <c r="C31611" s="5" t="str">
        <f>IFERROR(__xludf.DUMMYFUNCTION("""COMPUTED_VALUE"""),"")</f>
        <v/>
      </c>
      <c r="D31611" s="5">
        <v>0.0</v>
      </c>
    </row>
    <row r="31612" ht="14.25" customHeight="1">
      <c r="A31612" s="5"/>
      <c r="B31612" s="5"/>
      <c r="C31612" s="5" t="str">
        <f>IFERROR(__xludf.DUMMYFUNCTION("""COMPUTED_VALUE"""),"")</f>
        <v/>
      </c>
      <c r="D31612" s="5">
        <v>0.0</v>
      </c>
    </row>
    <row r="31613" ht="14.25" customHeight="1">
      <c r="A31613" s="5"/>
      <c r="B31613" s="5"/>
      <c r="C31613" s="5" t="str">
        <f>IFERROR(__xludf.DUMMYFUNCTION("""COMPUTED_VALUE"""),"")</f>
        <v/>
      </c>
      <c r="D31613" s="5">
        <v>0.0</v>
      </c>
    </row>
    <row r="31614" ht="14.25" customHeight="1">
      <c r="A31614" s="5"/>
      <c r="B31614" s="5"/>
      <c r="C31614" s="5" t="str">
        <f>IFERROR(__xludf.DUMMYFUNCTION("""COMPUTED_VALUE"""),"")</f>
        <v/>
      </c>
      <c r="D31614" s="5">
        <v>0.0</v>
      </c>
    </row>
    <row r="31615" ht="14.25" customHeight="1">
      <c r="A31615" s="5"/>
      <c r="B31615" s="5"/>
      <c r="C31615" s="5" t="str">
        <f>IFERROR(__xludf.DUMMYFUNCTION("""COMPUTED_VALUE"""),"")</f>
        <v/>
      </c>
      <c r="D31615" s="5">
        <v>0.0</v>
      </c>
    </row>
    <row r="31616" ht="14.25" customHeight="1">
      <c r="A31616" s="5"/>
      <c r="B31616" s="5"/>
      <c r="C31616" s="5" t="str">
        <f>IFERROR(__xludf.DUMMYFUNCTION("""COMPUTED_VALUE"""),"")</f>
        <v/>
      </c>
      <c r="D31616" s="5">
        <v>0.0</v>
      </c>
    </row>
    <row r="31617" ht="14.25" customHeight="1">
      <c r="A31617" s="5"/>
      <c r="B31617" s="5"/>
      <c r="C31617" s="5" t="str">
        <f>IFERROR(__xludf.DUMMYFUNCTION("""COMPUTED_VALUE"""),"")</f>
        <v/>
      </c>
      <c r="D31617" s="5">
        <v>0.0</v>
      </c>
    </row>
    <row r="31618" ht="14.25" customHeight="1">
      <c r="A31618" s="5"/>
      <c r="B31618" s="5"/>
      <c r="C31618" s="5" t="str">
        <f>IFERROR(__xludf.DUMMYFUNCTION("""COMPUTED_VALUE"""),"")</f>
        <v/>
      </c>
      <c r="D31618" s="5">
        <v>0.0</v>
      </c>
    </row>
    <row r="31619" ht="14.25" customHeight="1">
      <c r="A31619" s="5"/>
      <c r="B31619" s="5"/>
      <c r="C31619" s="5" t="str">
        <f>IFERROR(__xludf.DUMMYFUNCTION("""COMPUTED_VALUE"""),"")</f>
        <v/>
      </c>
      <c r="D31619" s="5">
        <v>0.0</v>
      </c>
    </row>
    <row r="31620" ht="14.25" customHeight="1">
      <c r="A31620" s="5"/>
      <c r="B31620" s="5"/>
      <c r="C31620" s="5" t="str">
        <f>IFERROR(__xludf.DUMMYFUNCTION("""COMPUTED_VALUE"""),"")</f>
        <v/>
      </c>
      <c r="D31620" s="5">
        <v>0.0</v>
      </c>
    </row>
    <row r="31621" ht="14.25" customHeight="1">
      <c r="A31621" s="5"/>
      <c r="B31621" s="5"/>
      <c r="C31621" s="5" t="str">
        <f>IFERROR(__xludf.DUMMYFUNCTION("""COMPUTED_VALUE"""),"")</f>
        <v/>
      </c>
      <c r="D31621" s="5">
        <v>0.0</v>
      </c>
    </row>
    <row r="31622" ht="14.25" customHeight="1">
      <c r="A31622" s="5"/>
      <c r="B31622" s="5"/>
      <c r="C31622" s="5" t="str">
        <f>IFERROR(__xludf.DUMMYFUNCTION("""COMPUTED_VALUE"""),"")</f>
        <v/>
      </c>
      <c r="D31622" s="5">
        <v>0.0</v>
      </c>
    </row>
    <row r="31623" ht="14.25" customHeight="1">
      <c r="A31623" s="5"/>
      <c r="B31623" s="5"/>
      <c r="C31623" s="5" t="str">
        <f>IFERROR(__xludf.DUMMYFUNCTION("""COMPUTED_VALUE"""),"")</f>
        <v/>
      </c>
      <c r="D31623" s="5">
        <v>0.0</v>
      </c>
    </row>
    <row r="31624" ht="14.25" customHeight="1">
      <c r="A31624" s="5"/>
      <c r="B31624" s="5"/>
      <c r="C31624" s="5" t="str">
        <f>IFERROR(__xludf.DUMMYFUNCTION("""COMPUTED_VALUE"""),"")</f>
        <v/>
      </c>
      <c r="D31624" s="5">
        <v>0.0</v>
      </c>
    </row>
    <row r="31625" ht="14.25" customHeight="1">
      <c r="A31625" s="5"/>
      <c r="B31625" s="5"/>
      <c r="C31625" s="5" t="str">
        <f>IFERROR(__xludf.DUMMYFUNCTION("""COMPUTED_VALUE"""),"")</f>
        <v/>
      </c>
      <c r="D31625" s="5">
        <v>0.0</v>
      </c>
    </row>
    <row r="31626" ht="14.25" customHeight="1">
      <c r="A31626" s="5"/>
      <c r="B31626" s="5"/>
      <c r="C31626" s="5" t="str">
        <f>IFERROR(__xludf.DUMMYFUNCTION("""COMPUTED_VALUE"""),"")</f>
        <v/>
      </c>
      <c r="D31626" s="5">
        <v>0.0</v>
      </c>
    </row>
    <row r="31627" ht="14.25" customHeight="1">
      <c r="A31627" s="5"/>
      <c r="B31627" s="5"/>
      <c r="C31627" s="5" t="str">
        <f>IFERROR(__xludf.DUMMYFUNCTION("""COMPUTED_VALUE"""),"")</f>
        <v/>
      </c>
      <c r="D31627" s="5">
        <v>0.0</v>
      </c>
    </row>
    <row r="31628" ht="14.25" customHeight="1">
      <c r="A31628" s="5"/>
      <c r="B31628" s="5"/>
      <c r="C31628" s="5" t="str">
        <f>IFERROR(__xludf.DUMMYFUNCTION("""COMPUTED_VALUE"""),"")</f>
        <v/>
      </c>
      <c r="D31628" s="5">
        <v>0.0</v>
      </c>
    </row>
    <row r="31629" ht="14.25" customHeight="1">
      <c r="A31629" s="5"/>
      <c r="B31629" s="5"/>
      <c r="C31629" s="5" t="str">
        <f>IFERROR(__xludf.DUMMYFUNCTION("""COMPUTED_VALUE"""),"")</f>
        <v/>
      </c>
      <c r="D31629" s="5">
        <v>0.0</v>
      </c>
    </row>
    <row r="31630" ht="14.25" customHeight="1">
      <c r="A31630" s="5"/>
      <c r="B31630" s="5"/>
      <c r="C31630" s="5" t="str">
        <f>IFERROR(__xludf.DUMMYFUNCTION("""COMPUTED_VALUE"""),"")</f>
        <v/>
      </c>
      <c r="D31630" s="5">
        <v>0.0</v>
      </c>
    </row>
    <row r="31631" ht="14.25" customHeight="1">
      <c r="A31631" s="5"/>
      <c r="B31631" s="5"/>
      <c r="C31631" s="5" t="str">
        <f>IFERROR(__xludf.DUMMYFUNCTION("""COMPUTED_VALUE"""),"")</f>
        <v/>
      </c>
      <c r="D31631" s="5">
        <v>0.0</v>
      </c>
    </row>
    <row r="31632" ht="14.25" customHeight="1">
      <c r="A31632" s="5"/>
      <c r="B31632" s="5"/>
      <c r="C31632" s="5" t="str">
        <f>IFERROR(__xludf.DUMMYFUNCTION("""COMPUTED_VALUE"""),"")</f>
        <v/>
      </c>
      <c r="D31632" s="5">
        <v>0.0</v>
      </c>
    </row>
    <row r="31633" ht="14.25" customHeight="1">
      <c r="A31633" s="5"/>
      <c r="B31633" s="5"/>
      <c r="C31633" s="5" t="str">
        <f>IFERROR(__xludf.DUMMYFUNCTION("""COMPUTED_VALUE"""),"")</f>
        <v/>
      </c>
      <c r="D31633" s="5">
        <v>0.0</v>
      </c>
    </row>
    <row r="31634" ht="14.25" customHeight="1">
      <c r="A31634" s="5"/>
      <c r="B31634" s="5"/>
      <c r="C31634" s="5" t="str">
        <f>IFERROR(__xludf.DUMMYFUNCTION("""COMPUTED_VALUE"""),"")</f>
        <v/>
      </c>
      <c r="D31634" s="5">
        <v>0.0</v>
      </c>
    </row>
    <row r="31635" ht="14.25" customHeight="1">
      <c r="A31635" s="5"/>
      <c r="B31635" s="5"/>
      <c r="C31635" s="5" t="str">
        <f>IFERROR(__xludf.DUMMYFUNCTION("""COMPUTED_VALUE"""),"")</f>
        <v/>
      </c>
      <c r="D31635" s="5">
        <v>0.0</v>
      </c>
    </row>
    <row r="31636" ht="14.25" customHeight="1">
      <c r="A31636" s="5"/>
      <c r="B31636" s="5"/>
      <c r="C31636" s="5" t="str">
        <f>IFERROR(__xludf.DUMMYFUNCTION("""COMPUTED_VALUE"""),"")</f>
        <v/>
      </c>
      <c r="D31636" s="5">
        <v>0.0</v>
      </c>
    </row>
    <row r="31637" ht="14.25" customHeight="1">
      <c r="A31637" s="5"/>
      <c r="B31637" s="5"/>
      <c r="C31637" s="5" t="str">
        <f>IFERROR(__xludf.DUMMYFUNCTION("""COMPUTED_VALUE"""),"")</f>
        <v/>
      </c>
      <c r="D31637" s="5">
        <v>0.0</v>
      </c>
    </row>
    <row r="31638" ht="14.25" customHeight="1">
      <c r="A31638" s="5"/>
      <c r="B31638" s="5"/>
      <c r="C31638" s="5" t="str">
        <f>IFERROR(__xludf.DUMMYFUNCTION("""COMPUTED_VALUE"""),"")</f>
        <v/>
      </c>
      <c r="D31638" s="5">
        <v>0.0</v>
      </c>
    </row>
    <row r="31639" ht="14.25" customHeight="1">
      <c r="A31639" s="5"/>
      <c r="B31639" s="5"/>
      <c r="C31639" s="5" t="str">
        <f>IFERROR(__xludf.DUMMYFUNCTION("""COMPUTED_VALUE"""),"")</f>
        <v/>
      </c>
      <c r="D31639" s="5">
        <v>0.0</v>
      </c>
    </row>
    <row r="31640" ht="14.25" customHeight="1">
      <c r="A31640" s="5"/>
      <c r="B31640" s="5"/>
      <c r="C31640" s="5" t="str">
        <f>IFERROR(__xludf.DUMMYFUNCTION("""COMPUTED_VALUE"""),"")</f>
        <v/>
      </c>
      <c r="D31640" s="5">
        <v>0.0</v>
      </c>
    </row>
    <row r="31641" ht="14.25" customHeight="1">
      <c r="A31641" s="5"/>
      <c r="B31641" s="5"/>
      <c r="C31641" s="5" t="str">
        <f>IFERROR(__xludf.DUMMYFUNCTION("""COMPUTED_VALUE"""),"")</f>
        <v/>
      </c>
      <c r="D31641" s="5">
        <v>0.0</v>
      </c>
    </row>
    <row r="31642" ht="14.25" customHeight="1">
      <c r="A31642" s="5"/>
      <c r="B31642" s="5"/>
      <c r="C31642" s="5" t="str">
        <f>IFERROR(__xludf.DUMMYFUNCTION("""COMPUTED_VALUE"""),"")</f>
        <v/>
      </c>
      <c r="D31642" s="5">
        <v>0.0</v>
      </c>
    </row>
    <row r="31643" ht="14.25" customHeight="1">
      <c r="A31643" s="5"/>
      <c r="B31643" s="5"/>
      <c r="C31643" s="5" t="str">
        <f>IFERROR(__xludf.DUMMYFUNCTION("""COMPUTED_VALUE"""),"")</f>
        <v/>
      </c>
      <c r="D31643" s="5">
        <v>0.0</v>
      </c>
    </row>
    <row r="31644" ht="14.25" customHeight="1">
      <c r="A31644" s="5"/>
      <c r="B31644" s="5"/>
      <c r="C31644" s="5" t="str">
        <f>IFERROR(__xludf.DUMMYFUNCTION("""COMPUTED_VALUE"""),"")</f>
        <v/>
      </c>
      <c r="D31644" s="5">
        <v>0.0</v>
      </c>
    </row>
    <row r="31645" ht="14.25" customHeight="1">
      <c r="A31645" s="5"/>
      <c r="B31645" s="5"/>
      <c r="C31645" s="5" t="str">
        <f>IFERROR(__xludf.DUMMYFUNCTION("""COMPUTED_VALUE"""),"")</f>
        <v/>
      </c>
      <c r="D31645" s="5">
        <v>0.0</v>
      </c>
    </row>
    <row r="31646" ht="14.25" customHeight="1">
      <c r="A31646" s="5"/>
      <c r="B31646" s="5"/>
      <c r="C31646" s="5" t="str">
        <f>IFERROR(__xludf.DUMMYFUNCTION("""COMPUTED_VALUE"""),"")</f>
        <v/>
      </c>
      <c r="D31646" s="5">
        <v>0.0</v>
      </c>
    </row>
    <row r="31647" ht="14.25" customHeight="1">
      <c r="A31647" s="5"/>
      <c r="B31647" s="5"/>
      <c r="C31647" s="5" t="str">
        <f>IFERROR(__xludf.DUMMYFUNCTION("""COMPUTED_VALUE"""),"")</f>
        <v/>
      </c>
      <c r="D31647" s="5">
        <v>0.0</v>
      </c>
    </row>
    <row r="31648" ht="14.25" customHeight="1">
      <c r="A31648" s="5"/>
      <c r="B31648" s="5"/>
      <c r="C31648" s="5" t="str">
        <f>IFERROR(__xludf.DUMMYFUNCTION("""COMPUTED_VALUE"""),"")</f>
        <v/>
      </c>
      <c r="D31648" s="5">
        <v>0.0</v>
      </c>
    </row>
    <row r="31649" ht="14.25" customHeight="1">
      <c r="A31649" s="5"/>
      <c r="B31649" s="5"/>
      <c r="C31649" s="5" t="str">
        <f>IFERROR(__xludf.DUMMYFUNCTION("""COMPUTED_VALUE"""),"")</f>
        <v/>
      </c>
      <c r="D31649" s="5">
        <v>0.0</v>
      </c>
    </row>
    <row r="31650" ht="14.25" customHeight="1">
      <c r="A31650" s="5"/>
      <c r="B31650" s="5"/>
      <c r="C31650" s="5" t="str">
        <f>IFERROR(__xludf.DUMMYFUNCTION("""COMPUTED_VALUE"""),"")</f>
        <v/>
      </c>
      <c r="D31650" s="5">
        <v>0.0</v>
      </c>
    </row>
    <row r="31651" ht="14.25" customHeight="1">
      <c r="A31651" s="5"/>
      <c r="B31651" s="5"/>
      <c r="C31651" s="5" t="str">
        <f>IFERROR(__xludf.DUMMYFUNCTION("""COMPUTED_VALUE"""),"")</f>
        <v/>
      </c>
      <c r="D31651" s="5">
        <v>0.0</v>
      </c>
    </row>
    <row r="31652" ht="14.25" customHeight="1">
      <c r="A31652" s="5"/>
      <c r="B31652" s="5"/>
      <c r="C31652" s="5" t="str">
        <f>IFERROR(__xludf.DUMMYFUNCTION("""COMPUTED_VALUE"""),"")</f>
        <v/>
      </c>
      <c r="D31652" s="5">
        <v>0.0</v>
      </c>
    </row>
    <row r="31653" ht="14.25" customHeight="1">
      <c r="A31653" s="5"/>
      <c r="B31653" s="5"/>
      <c r="C31653" s="5" t="str">
        <f>IFERROR(__xludf.DUMMYFUNCTION("""COMPUTED_VALUE"""),"")</f>
        <v/>
      </c>
      <c r="D31653" s="5">
        <v>0.0</v>
      </c>
    </row>
    <row r="31654" ht="14.25" customHeight="1">
      <c r="A31654" s="5"/>
      <c r="B31654" s="5"/>
      <c r="C31654" s="5" t="str">
        <f>IFERROR(__xludf.DUMMYFUNCTION("""COMPUTED_VALUE"""),"")</f>
        <v/>
      </c>
      <c r="D31654" s="5">
        <v>0.0</v>
      </c>
    </row>
    <row r="31655" ht="14.25" customHeight="1">
      <c r="A31655" s="5"/>
      <c r="B31655" s="5"/>
      <c r="C31655" s="5" t="str">
        <f>IFERROR(__xludf.DUMMYFUNCTION("""COMPUTED_VALUE"""),"")</f>
        <v/>
      </c>
      <c r="D31655" s="5">
        <v>0.0</v>
      </c>
    </row>
    <row r="31656" ht="14.25" customHeight="1">
      <c r="A31656" s="5"/>
      <c r="B31656" s="5"/>
      <c r="C31656" s="5" t="str">
        <f>IFERROR(__xludf.DUMMYFUNCTION("""COMPUTED_VALUE"""),"")</f>
        <v/>
      </c>
      <c r="D31656" s="5">
        <v>0.0</v>
      </c>
    </row>
    <row r="31657" ht="14.25" customHeight="1">
      <c r="A31657" s="5"/>
      <c r="B31657" s="5"/>
      <c r="C31657" s="5" t="str">
        <f>IFERROR(__xludf.DUMMYFUNCTION("""COMPUTED_VALUE"""),"")</f>
        <v/>
      </c>
      <c r="D31657" s="5">
        <v>0.0</v>
      </c>
    </row>
    <row r="31658" ht="14.25" customHeight="1">
      <c r="A31658" s="5"/>
      <c r="B31658" s="5"/>
      <c r="C31658" s="5" t="str">
        <f>IFERROR(__xludf.DUMMYFUNCTION("""COMPUTED_VALUE"""),"")</f>
        <v/>
      </c>
      <c r="D31658" s="5">
        <v>0.0</v>
      </c>
    </row>
    <row r="31659" ht="14.25" customHeight="1">
      <c r="A31659" s="5"/>
      <c r="B31659" s="5"/>
      <c r="C31659" s="5" t="str">
        <f>IFERROR(__xludf.DUMMYFUNCTION("""COMPUTED_VALUE"""),"")</f>
        <v/>
      </c>
      <c r="D31659" s="5">
        <v>0.0</v>
      </c>
    </row>
    <row r="31660" ht="14.25" customHeight="1">
      <c r="A31660" s="5"/>
      <c r="B31660" s="5"/>
      <c r="C31660" s="5" t="str">
        <f>IFERROR(__xludf.DUMMYFUNCTION("""COMPUTED_VALUE"""),"")</f>
        <v/>
      </c>
      <c r="D31660" s="5">
        <v>0.0</v>
      </c>
    </row>
    <row r="31661" ht="14.25" customHeight="1">
      <c r="A31661" s="5"/>
      <c r="B31661" s="5"/>
      <c r="C31661" s="5" t="str">
        <f>IFERROR(__xludf.DUMMYFUNCTION("""COMPUTED_VALUE"""),"")</f>
        <v/>
      </c>
      <c r="D31661" s="5">
        <v>0.0</v>
      </c>
    </row>
    <row r="31662" ht="14.25" customHeight="1">
      <c r="A31662" s="5"/>
      <c r="B31662" s="5"/>
      <c r="C31662" s="5" t="str">
        <f>IFERROR(__xludf.DUMMYFUNCTION("""COMPUTED_VALUE"""),"")</f>
        <v/>
      </c>
      <c r="D31662" s="5">
        <v>0.0</v>
      </c>
    </row>
    <row r="31663" ht="14.25" customHeight="1">
      <c r="A31663" s="5"/>
      <c r="B31663" s="5"/>
      <c r="C31663" s="5" t="str">
        <f>IFERROR(__xludf.DUMMYFUNCTION("""COMPUTED_VALUE"""),"")</f>
        <v/>
      </c>
      <c r="D31663" s="5">
        <v>0.0</v>
      </c>
    </row>
    <row r="31664" ht="14.25" customHeight="1">
      <c r="A31664" s="5"/>
      <c r="B31664" s="5"/>
      <c r="C31664" s="5" t="str">
        <f>IFERROR(__xludf.DUMMYFUNCTION("""COMPUTED_VALUE"""),"")</f>
        <v/>
      </c>
      <c r="D31664" s="5">
        <v>0.0</v>
      </c>
    </row>
    <row r="31665" ht="14.25" customHeight="1">
      <c r="A31665" s="5"/>
      <c r="B31665" s="5"/>
      <c r="C31665" s="5" t="str">
        <f>IFERROR(__xludf.DUMMYFUNCTION("""COMPUTED_VALUE"""),"")</f>
        <v/>
      </c>
      <c r="D31665" s="5">
        <v>0.0</v>
      </c>
    </row>
    <row r="31666" ht="14.25" customHeight="1">
      <c r="A31666" s="5"/>
      <c r="B31666" s="5"/>
      <c r="C31666" s="5" t="str">
        <f>IFERROR(__xludf.DUMMYFUNCTION("""COMPUTED_VALUE"""),"")</f>
        <v/>
      </c>
      <c r="D31666" s="5">
        <v>0.0</v>
      </c>
    </row>
    <row r="31667" ht="14.25" customHeight="1">
      <c r="A31667" s="5"/>
      <c r="B31667" s="5"/>
      <c r="C31667" s="5" t="str">
        <f>IFERROR(__xludf.DUMMYFUNCTION("""COMPUTED_VALUE"""),"")</f>
        <v/>
      </c>
      <c r="D31667" s="5">
        <v>0.0</v>
      </c>
    </row>
    <row r="31668" ht="14.25" customHeight="1">
      <c r="A31668" s="5"/>
      <c r="B31668" s="5"/>
      <c r="C31668" s="5" t="str">
        <f>IFERROR(__xludf.DUMMYFUNCTION("""COMPUTED_VALUE"""),"")</f>
        <v/>
      </c>
      <c r="D31668" s="5">
        <v>0.0</v>
      </c>
    </row>
    <row r="31669" ht="14.25" customHeight="1">
      <c r="A31669" s="5"/>
      <c r="B31669" s="5"/>
      <c r="C31669" s="5" t="str">
        <f>IFERROR(__xludf.DUMMYFUNCTION("""COMPUTED_VALUE"""),"")</f>
        <v/>
      </c>
      <c r="D31669" s="5">
        <v>0.0</v>
      </c>
    </row>
    <row r="31670" ht="14.25" customHeight="1">
      <c r="A31670" s="5"/>
      <c r="B31670" s="5"/>
      <c r="C31670" s="5" t="str">
        <f>IFERROR(__xludf.DUMMYFUNCTION("""COMPUTED_VALUE"""),"")</f>
        <v/>
      </c>
      <c r="D31670" s="5">
        <v>0.0</v>
      </c>
    </row>
    <row r="31671" ht="14.25" customHeight="1">
      <c r="A31671" s="5"/>
      <c r="B31671" s="5"/>
      <c r="C31671" s="5" t="str">
        <f>IFERROR(__xludf.DUMMYFUNCTION("""COMPUTED_VALUE"""),"")</f>
        <v/>
      </c>
      <c r="D31671" s="5">
        <v>0.0</v>
      </c>
    </row>
    <row r="31672" ht="14.25" customHeight="1">
      <c r="A31672" s="5"/>
      <c r="B31672" s="5"/>
      <c r="C31672" s="5" t="str">
        <f>IFERROR(__xludf.DUMMYFUNCTION("""COMPUTED_VALUE"""),"")</f>
        <v/>
      </c>
      <c r="D31672" s="5">
        <v>0.0</v>
      </c>
    </row>
    <row r="31673" ht="14.25" customHeight="1">
      <c r="A31673" s="5"/>
      <c r="B31673" s="5"/>
      <c r="C31673" s="5" t="str">
        <f>IFERROR(__xludf.DUMMYFUNCTION("""COMPUTED_VALUE"""),"")</f>
        <v/>
      </c>
      <c r="D31673" s="5">
        <v>0.0</v>
      </c>
    </row>
    <row r="31674" ht="14.25" customHeight="1">
      <c r="A31674" s="5"/>
      <c r="B31674" s="5"/>
      <c r="C31674" s="5" t="str">
        <f>IFERROR(__xludf.DUMMYFUNCTION("""COMPUTED_VALUE"""),"")</f>
        <v/>
      </c>
      <c r="D31674" s="5">
        <v>0.0</v>
      </c>
    </row>
    <row r="31675" ht="14.25" customHeight="1">
      <c r="A31675" s="5"/>
      <c r="B31675" s="5"/>
      <c r="C31675" s="5" t="str">
        <f>IFERROR(__xludf.DUMMYFUNCTION("""COMPUTED_VALUE"""),"")</f>
        <v/>
      </c>
      <c r="D31675" s="5">
        <v>0.0</v>
      </c>
    </row>
    <row r="31676" ht="14.25" customHeight="1">
      <c r="A31676" s="5"/>
      <c r="B31676" s="5"/>
      <c r="C31676" s="5" t="str">
        <f>IFERROR(__xludf.DUMMYFUNCTION("""COMPUTED_VALUE"""),"")</f>
        <v/>
      </c>
      <c r="D31676" s="5">
        <v>0.0</v>
      </c>
    </row>
    <row r="31677" ht="14.25" customHeight="1">
      <c r="A31677" s="5"/>
      <c r="B31677" s="5"/>
      <c r="C31677" s="5" t="str">
        <f>IFERROR(__xludf.DUMMYFUNCTION("""COMPUTED_VALUE"""),"")</f>
        <v/>
      </c>
      <c r="D31677" s="5">
        <v>0.0</v>
      </c>
    </row>
    <row r="31678" ht="14.25" customHeight="1">
      <c r="A31678" s="5"/>
      <c r="B31678" s="5"/>
      <c r="C31678" s="5" t="str">
        <f>IFERROR(__xludf.DUMMYFUNCTION("""COMPUTED_VALUE"""),"")</f>
        <v/>
      </c>
      <c r="D31678" s="5">
        <v>0.0</v>
      </c>
    </row>
    <row r="31679" ht="14.25" customHeight="1">
      <c r="A31679" s="5"/>
      <c r="B31679" s="5"/>
      <c r="C31679" s="5" t="str">
        <f>IFERROR(__xludf.DUMMYFUNCTION("""COMPUTED_VALUE"""),"")</f>
        <v/>
      </c>
      <c r="D31679" s="5">
        <v>0.0</v>
      </c>
    </row>
    <row r="31680" ht="14.25" customHeight="1">
      <c r="A31680" s="5"/>
      <c r="B31680" s="5"/>
      <c r="C31680" s="5" t="str">
        <f>IFERROR(__xludf.DUMMYFUNCTION("""COMPUTED_VALUE"""),"")</f>
        <v/>
      </c>
      <c r="D31680" s="5">
        <v>0.0</v>
      </c>
    </row>
    <row r="31681" ht="14.25" customHeight="1">
      <c r="A31681" s="5"/>
      <c r="B31681" s="5"/>
      <c r="C31681" s="5" t="str">
        <f>IFERROR(__xludf.DUMMYFUNCTION("""COMPUTED_VALUE"""),"")</f>
        <v/>
      </c>
      <c r="D31681" s="5">
        <v>0.0</v>
      </c>
    </row>
    <row r="31682" ht="14.25" customHeight="1">
      <c r="A31682" s="5"/>
      <c r="B31682" s="5"/>
      <c r="C31682" s="5" t="str">
        <f>IFERROR(__xludf.DUMMYFUNCTION("""COMPUTED_VALUE"""),"")</f>
        <v/>
      </c>
      <c r="D31682" s="5">
        <v>0.0</v>
      </c>
    </row>
    <row r="31683" ht="14.25" customHeight="1">
      <c r="A31683" s="5"/>
      <c r="B31683" s="5"/>
      <c r="C31683" s="5" t="str">
        <f>IFERROR(__xludf.DUMMYFUNCTION("""COMPUTED_VALUE"""),"")</f>
        <v/>
      </c>
      <c r="D31683" s="5">
        <v>0.0</v>
      </c>
    </row>
    <row r="31684" ht="14.25" customHeight="1">
      <c r="A31684" s="5"/>
      <c r="B31684" s="5"/>
      <c r="C31684" s="5" t="str">
        <f>IFERROR(__xludf.DUMMYFUNCTION("""COMPUTED_VALUE"""),"")</f>
        <v/>
      </c>
      <c r="D31684" s="5">
        <v>0.0</v>
      </c>
    </row>
    <row r="31685" ht="14.25" customHeight="1">
      <c r="A31685" s="5"/>
      <c r="B31685" s="5"/>
      <c r="C31685" s="5" t="str">
        <f>IFERROR(__xludf.DUMMYFUNCTION("""COMPUTED_VALUE"""),"")</f>
        <v/>
      </c>
      <c r="D31685" s="5">
        <v>0.0</v>
      </c>
    </row>
    <row r="31686" ht="14.25" customHeight="1">
      <c r="A31686" s="5"/>
      <c r="B31686" s="5"/>
      <c r="C31686" s="5" t="str">
        <f>IFERROR(__xludf.DUMMYFUNCTION("""COMPUTED_VALUE"""),"")</f>
        <v/>
      </c>
      <c r="D31686" s="5">
        <v>0.0</v>
      </c>
    </row>
    <row r="31687" ht="14.25" customHeight="1">
      <c r="A31687" s="5"/>
      <c r="B31687" s="5"/>
      <c r="C31687" s="5" t="str">
        <f>IFERROR(__xludf.DUMMYFUNCTION("""COMPUTED_VALUE"""),"")</f>
        <v/>
      </c>
      <c r="D31687" s="5">
        <v>0.0</v>
      </c>
    </row>
    <row r="31688" ht="14.25" customHeight="1">
      <c r="A31688" s="5"/>
      <c r="B31688" s="5"/>
      <c r="C31688" s="5" t="str">
        <f>IFERROR(__xludf.DUMMYFUNCTION("""COMPUTED_VALUE"""),"")</f>
        <v/>
      </c>
      <c r="D31688" s="5">
        <v>0.0</v>
      </c>
    </row>
    <row r="31689" ht="14.25" customHeight="1">
      <c r="A31689" s="5"/>
      <c r="B31689" s="5"/>
      <c r="C31689" s="5" t="str">
        <f>IFERROR(__xludf.DUMMYFUNCTION("""COMPUTED_VALUE"""),"")</f>
        <v/>
      </c>
      <c r="D31689" s="5">
        <v>0.0</v>
      </c>
    </row>
    <row r="31690" ht="14.25" customHeight="1">
      <c r="A31690" s="5"/>
      <c r="B31690" s="5"/>
      <c r="C31690" s="5" t="str">
        <f>IFERROR(__xludf.DUMMYFUNCTION("""COMPUTED_VALUE"""),"")</f>
        <v/>
      </c>
      <c r="D31690" s="5">
        <v>0.0</v>
      </c>
    </row>
    <row r="31691" ht="14.25" customHeight="1">
      <c r="A31691" s="5"/>
      <c r="B31691" s="5"/>
      <c r="C31691" s="5" t="str">
        <f>IFERROR(__xludf.DUMMYFUNCTION("""COMPUTED_VALUE"""),"")</f>
        <v/>
      </c>
      <c r="D31691" s="5">
        <v>0.0</v>
      </c>
    </row>
    <row r="31692" ht="14.25" customHeight="1">
      <c r="A31692" s="5"/>
      <c r="B31692" s="5"/>
      <c r="C31692" s="5" t="str">
        <f>IFERROR(__xludf.DUMMYFUNCTION("""COMPUTED_VALUE"""),"")</f>
        <v/>
      </c>
      <c r="D31692" s="5">
        <v>0.0</v>
      </c>
    </row>
    <row r="31693" ht="14.25" customHeight="1">
      <c r="A31693" s="5"/>
      <c r="B31693" s="5"/>
      <c r="C31693" s="5" t="str">
        <f>IFERROR(__xludf.DUMMYFUNCTION("""COMPUTED_VALUE"""),"")</f>
        <v/>
      </c>
      <c r="D31693" s="5">
        <v>0.0</v>
      </c>
    </row>
    <row r="31694" ht="14.25" customHeight="1">
      <c r="A31694" s="5"/>
      <c r="B31694" s="5"/>
      <c r="C31694" s="5" t="str">
        <f>IFERROR(__xludf.DUMMYFUNCTION("""COMPUTED_VALUE"""),"")</f>
        <v/>
      </c>
      <c r="D31694" s="5">
        <v>0.0</v>
      </c>
    </row>
    <row r="31695" ht="14.25" customHeight="1">
      <c r="A31695" s="5"/>
      <c r="B31695" s="5"/>
      <c r="C31695" s="5" t="str">
        <f>IFERROR(__xludf.DUMMYFUNCTION("""COMPUTED_VALUE"""),"")</f>
        <v/>
      </c>
      <c r="D31695" s="5">
        <v>0.0</v>
      </c>
    </row>
    <row r="31696" ht="14.25" customHeight="1">
      <c r="A31696" s="5"/>
      <c r="B31696" s="5"/>
      <c r="C31696" s="5" t="str">
        <f>IFERROR(__xludf.DUMMYFUNCTION("""COMPUTED_VALUE"""),"")</f>
        <v/>
      </c>
      <c r="D31696" s="5">
        <v>0.0</v>
      </c>
    </row>
    <row r="31697" ht="14.25" customHeight="1">
      <c r="A31697" s="5"/>
      <c r="B31697" s="5"/>
      <c r="C31697" s="5" t="str">
        <f>IFERROR(__xludf.DUMMYFUNCTION("""COMPUTED_VALUE"""),"")</f>
        <v/>
      </c>
      <c r="D31697" s="5">
        <v>0.0</v>
      </c>
    </row>
    <row r="31698" ht="14.25" customHeight="1">
      <c r="A31698" s="5"/>
      <c r="B31698" s="5"/>
      <c r="C31698" s="5" t="str">
        <f>IFERROR(__xludf.DUMMYFUNCTION("""COMPUTED_VALUE"""),"")</f>
        <v/>
      </c>
      <c r="D31698" s="5">
        <v>0.0</v>
      </c>
    </row>
    <row r="31699" ht="14.25" customHeight="1">
      <c r="A31699" s="5"/>
      <c r="B31699" s="5"/>
      <c r="C31699" s="5" t="str">
        <f>IFERROR(__xludf.DUMMYFUNCTION("""COMPUTED_VALUE"""),"")</f>
        <v/>
      </c>
      <c r="D31699" s="5">
        <v>0.0</v>
      </c>
    </row>
    <row r="31700" ht="14.25" customHeight="1">
      <c r="A31700" s="5"/>
      <c r="B31700" s="5"/>
      <c r="C31700" s="5" t="str">
        <f>IFERROR(__xludf.DUMMYFUNCTION("""COMPUTED_VALUE"""),"")</f>
        <v/>
      </c>
      <c r="D31700" s="5">
        <v>0.0</v>
      </c>
    </row>
    <row r="31701" ht="14.25" customHeight="1">
      <c r="A31701" s="5"/>
      <c r="B31701" s="5"/>
      <c r="C31701" s="5" t="str">
        <f>IFERROR(__xludf.DUMMYFUNCTION("""COMPUTED_VALUE"""),"")</f>
        <v/>
      </c>
      <c r="D31701" s="5">
        <v>0.0</v>
      </c>
    </row>
    <row r="31702" ht="14.25" customHeight="1">
      <c r="A31702" s="5"/>
      <c r="B31702" s="5"/>
      <c r="C31702" s="5" t="str">
        <f>IFERROR(__xludf.DUMMYFUNCTION("""COMPUTED_VALUE"""),"")</f>
        <v/>
      </c>
      <c r="D31702" s="5">
        <v>0.0</v>
      </c>
    </row>
    <row r="31703" ht="14.25" customHeight="1">
      <c r="A31703" s="5"/>
      <c r="B31703" s="5"/>
      <c r="C31703" s="5" t="str">
        <f>IFERROR(__xludf.DUMMYFUNCTION("""COMPUTED_VALUE"""),"")</f>
        <v/>
      </c>
      <c r="D31703" s="5">
        <v>0.0</v>
      </c>
    </row>
    <row r="31704" ht="14.25" customHeight="1">
      <c r="A31704" s="5"/>
      <c r="B31704" s="5"/>
      <c r="C31704" s="5" t="str">
        <f>IFERROR(__xludf.DUMMYFUNCTION("""COMPUTED_VALUE"""),"")</f>
        <v/>
      </c>
      <c r="D31704" s="5">
        <v>0.0</v>
      </c>
    </row>
    <row r="31705" ht="14.25" customHeight="1">
      <c r="A31705" s="5"/>
      <c r="B31705" s="5"/>
      <c r="C31705" s="5" t="str">
        <f>IFERROR(__xludf.DUMMYFUNCTION("""COMPUTED_VALUE"""),"")</f>
        <v/>
      </c>
      <c r="D31705" s="5">
        <v>0.0</v>
      </c>
    </row>
    <row r="31706" ht="14.25" customHeight="1">
      <c r="A31706" s="5"/>
      <c r="B31706" s="5"/>
      <c r="C31706" s="5" t="str">
        <f>IFERROR(__xludf.DUMMYFUNCTION("""COMPUTED_VALUE"""),"")</f>
        <v/>
      </c>
      <c r="D31706" s="5">
        <v>0.0</v>
      </c>
    </row>
    <row r="31707" ht="14.25" customHeight="1">
      <c r="A31707" s="5"/>
      <c r="B31707" s="5"/>
      <c r="C31707" s="5" t="str">
        <f>IFERROR(__xludf.DUMMYFUNCTION("""COMPUTED_VALUE"""),"")</f>
        <v/>
      </c>
      <c r="D31707" s="5">
        <v>0.0</v>
      </c>
    </row>
    <row r="31708" ht="14.25" customHeight="1">
      <c r="A31708" s="5"/>
      <c r="B31708" s="5"/>
      <c r="C31708" s="5" t="str">
        <f>IFERROR(__xludf.DUMMYFUNCTION("""COMPUTED_VALUE"""),"")</f>
        <v/>
      </c>
      <c r="D31708" s="5">
        <v>0.0</v>
      </c>
    </row>
    <row r="31709" ht="14.25" customHeight="1">
      <c r="A31709" s="5"/>
      <c r="B31709" s="5"/>
      <c r="C31709" s="5" t="str">
        <f>IFERROR(__xludf.DUMMYFUNCTION("""COMPUTED_VALUE"""),"")</f>
        <v/>
      </c>
      <c r="D31709" s="5">
        <v>0.0</v>
      </c>
    </row>
    <row r="31710" ht="14.25" customHeight="1">
      <c r="A31710" s="5"/>
      <c r="B31710" s="5"/>
      <c r="C31710" s="5" t="str">
        <f>IFERROR(__xludf.DUMMYFUNCTION("""COMPUTED_VALUE"""),"")</f>
        <v/>
      </c>
      <c r="D31710" s="5">
        <v>0.0</v>
      </c>
    </row>
    <row r="31711" ht="14.25" customHeight="1">
      <c r="A31711" s="5"/>
      <c r="B31711" s="5"/>
      <c r="C31711" s="5" t="str">
        <f>IFERROR(__xludf.DUMMYFUNCTION("""COMPUTED_VALUE"""),"")</f>
        <v/>
      </c>
      <c r="D31711" s="5">
        <v>0.0</v>
      </c>
    </row>
    <row r="31712" ht="14.25" customHeight="1">
      <c r="A31712" s="5"/>
      <c r="B31712" s="5"/>
      <c r="C31712" s="5" t="str">
        <f>IFERROR(__xludf.DUMMYFUNCTION("""COMPUTED_VALUE"""),"")</f>
        <v/>
      </c>
      <c r="D31712" s="5">
        <v>0.0</v>
      </c>
    </row>
    <row r="31713" ht="14.25" customHeight="1">
      <c r="A31713" s="5"/>
      <c r="B31713" s="5"/>
      <c r="C31713" s="5" t="str">
        <f>IFERROR(__xludf.DUMMYFUNCTION("""COMPUTED_VALUE"""),"")</f>
        <v/>
      </c>
      <c r="D31713" s="5">
        <v>0.0</v>
      </c>
    </row>
    <row r="31714" ht="14.25" customHeight="1">
      <c r="A31714" s="5"/>
      <c r="B31714" s="5"/>
      <c r="C31714" s="5" t="str">
        <f>IFERROR(__xludf.DUMMYFUNCTION("""COMPUTED_VALUE"""),"")</f>
        <v/>
      </c>
      <c r="D31714" s="5">
        <v>0.0</v>
      </c>
    </row>
    <row r="31715" ht="14.25" customHeight="1">
      <c r="A31715" s="5"/>
      <c r="B31715" s="5"/>
      <c r="C31715" s="5" t="str">
        <f>IFERROR(__xludf.DUMMYFUNCTION("""COMPUTED_VALUE"""),"")</f>
        <v/>
      </c>
      <c r="D31715" s="5">
        <v>0.0</v>
      </c>
    </row>
    <row r="31716" ht="14.25" customHeight="1">
      <c r="A31716" s="5"/>
      <c r="B31716" s="5"/>
      <c r="C31716" s="5" t="str">
        <f>IFERROR(__xludf.DUMMYFUNCTION("""COMPUTED_VALUE"""),"")</f>
        <v/>
      </c>
      <c r="D31716" s="5">
        <v>0.0</v>
      </c>
    </row>
    <row r="31717" ht="14.25" customHeight="1">
      <c r="A31717" s="5"/>
      <c r="B31717" s="5"/>
      <c r="C31717" s="5" t="str">
        <f>IFERROR(__xludf.DUMMYFUNCTION("""COMPUTED_VALUE"""),"")</f>
        <v/>
      </c>
      <c r="D31717" s="5">
        <v>0.0</v>
      </c>
    </row>
    <row r="31718" ht="14.25" customHeight="1">
      <c r="A31718" s="5"/>
      <c r="B31718" s="5"/>
      <c r="C31718" s="5" t="str">
        <f>IFERROR(__xludf.DUMMYFUNCTION("""COMPUTED_VALUE"""),"")</f>
        <v/>
      </c>
      <c r="D31718" s="5">
        <v>0.0</v>
      </c>
    </row>
    <row r="31719" ht="14.25" customHeight="1">
      <c r="A31719" s="5"/>
      <c r="B31719" s="5"/>
      <c r="C31719" s="5" t="str">
        <f>IFERROR(__xludf.DUMMYFUNCTION("""COMPUTED_VALUE"""),"")</f>
        <v/>
      </c>
      <c r="D31719" s="5">
        <v>0.0</v>
      </c>
    </row>
    <row r="31720" ht="14.25" customHeight="1">
      <c r="A31720" s="5"/>
      <c r="B31720" s="5"/>
      <c r="C31720" s="5" t="str">
        <f>IFERROR(__xludf.DUMMYFUNCTION("""COMPUTED_VALUE"""),"")</f>
        <v/>
      </c>
      <c r="D31720" s="5">
        <v>0.0</v>
      </c>
    </row>
    <row r="31721" ht="14.25" customHeight="1">
      <c r="A31721" s="5"/>
      <c r="B31721" s="5"/>
      <c r="C31721" s="5" t="str">
        <f>IFERROR(__xludf.DUMMYFUNCTION("""COMPUTED_VALUE"""),"")</f>
        <v/>
      </c>
      <c r="D31721" s="5">
        <v>0.0</v>
      </c>
    </row>
    <row r="31722" ht="14.25" customHeight="1">
      <c r="A31722" s="5"/>
      <c r="B31722" s="5"/>
      <c r="C31722" s="5" t="str">
        <f>IFERROR(__xludf.DUMMYFUNCTION("""COMPUTED_VALUE"""),"")</f>
        <v/>
      </c>
      <c r="D31722" s="5">
        <v>0.0</v>
      </c>
    </row>
    <row r="31723" ht="14.25" customHeight="1">
      <c r="A31723" s="5"/>
      <c r="B31723" s="5"/>
      <c r="C31723" s="5" t="str">
        <f>IFERROR(__xludf.DUMMYFUNCTION("""COMPUTED_VALUE"""),"")</f>
        <v/>
      </c>
      <c r="D31723" s="5">
        <v>0.0</v>
      </c>
    </row>
    <row r="31724" ht="14.25" customHeight="1">
      <c r="A31724" s="5"/>
      <c r="B31724" s="5"/>
      <c r="C31724" s="5" t="str">
        <f>IFERROR(__xludf.DUMMYFUNCTION("""COMPUTED_VALUE"""),"")</f>
        <v/>
      </c>
      <c r="D31724" s="5">
        <v>0.0</v>
      </c>
    </row>
    <row r="31725" ht="14.25" customHeight="1">
      <c r="A31725" s="5"/>
      <c r="B31725" s="5"/>
      <c r="C31725" s="5" t="str">
        <f>IFERROR(__xludf.DUMMYFUNCTION("""COMPUTED_VALUE"""),"")</f>
        <v/>
      </c>
      <c r="D31725" s="5">
        <v>0.0</v>
      </c>
    </row>
    <row r="31726" ht="14.25" customHeight="1">
      <c r="A31726" s="5"/>
      <c r="B31726" s="5"/>
      <c r="C31726" s="5" t="str">
        <f>IFERROR(__xludf.DUMMYFUNCTION("""COMPUTED_VALUE"""),"")</f>
        <v/>
      </c>
      <c r="D31726" s="5">
        <v>0.0</v>
      </c>
    </row>
    <row r="31727" ht="14.25" customHeight="1">
      <c r="A31727" s="5"/>
      <c r="B31727" s="5"/>
      <c r="C31727" s="5" t="str">
        <f>IFERROR(__xludf.DUMMYFUNCTION("""COMPUTED_VALUE"""),"")</f>
        <v/>
      </c>
      <c r="D31727" s="5">
        <v>0.0</v>
      </c>
    </row>
    <row r="31728" ht="14.25" customHeight="1">
      <c r="A31728" s="5"/>
      <c r="B31728" s="5"/>
      <c r="C31728" s="5" t="str">
        <f>IFERROR(__xludf.DUMMYFUNCTION("""COMPUTED_VALUE"""),"")</f>
        <v/>
      </c>
      <c r="D31728" s="5">
        <v>0.0</v>
      </c>
    </row>
    <row r="31729" ht="14.25" customHeight="1">
      <c r="A31729" s="5"/>
      <c r="B31729" s="5"/>
      <c r="C31729" s="5" t="str">
        <f>IFERROR(__xludf.DUMMYFUNCTION("""COMPUTED_VALUE"""),"")</f>
        <v/>
      </c>
      <c r="D31729" s="5">
        <v>0.0</v>
      </c>
    </row>
    <row r="31730" ht="14.25" customHeight="1">
      <c r="A31730" s="5"/>
      <c r="B31730" s="5"/>
      <c r="C31730" s="5" t="str">
        <f>IFERROR(__xludf.DUMMYFUNCTION("""COMPUTED_VALUE"""),"")</f>
        <v/>
      </c>
      <c r="D31730" s="5">
        <v>0.0</v>
      </c>
    </row>
    <row r="31731" ht="14.25" customHeight="1">
      <c r="A31731" s="5"/>
      <c r="B31731" s="5"/>
      <c r="C31731" s="5" t="str">
        <f>IFERROR(__xludf.DUMMYFUNCTION("""COMPUTED_VALUE"""),"")</f>
        <v/>
      </c>
      <c r="D31731" s="5">
        <v>0.0</v>
      </c>
    </row>
    <row r="31732" ht="14.25" customHeight="1">
      <c r="A31732" s="5"/>
      <c r="B31732" s="5"/>
      <c r="C31732" s="5" t="str">
        <f>IFERROR(__xludf.DUMMYFUNCTION("""COMPUTED_VALUE"""),"")</f>
        <v/>
      </c>
      <c r="D31732" s="5">
        <v>0.0</v>
      </c>
    </row>
    <row r="31733" ht="14.25" customHeight="1">
      <c r="A31733" s="5"/>
      <c r="B31733" s="5"/>
      <c r="C31733" s="5" t="str">
        <f>IFERROR(__xludf.DUMMYFUNCTION("""COMPUTED_VALUE"""),"")</f>
        <v/>
      </c>
      <c r="D31733" s="5">
        <v>0.0</v>
      </c>
    </row>
    <row r="31734" ht="14.25" customHeight="1">
      <c r="A31734" s="5"/>
      <c r="B31734" s="5"/>
      <c r="C31734" s="5" t="str">
        <f>IFERROR(__xludf.DUMMYFUNCTION("""COMPUTED_VALUE"""),"")</f>
        <v/>
      </c>
      <c r="D31734" s="5">
        <v>0.0</v>
      </c>
    </row>
    <row r="31735" ht="14.25" customHeight="1">
      <c r="A31735" s="5"/>
      <c r="B31735" s="5"/>
      <c r="C31735" s="5" t="str">
        <f>IFERROR(__xludf.DUMMYFUNCTION("""COMPUTED_VALUE"""),"")</f>
        <v/>
      </c>
      <c r="D31735" s="5">
        <v>0.0</v>
      </c>
    </row>
    <row r="31736" ht="14.25" customHeight="1">
      <c r="A31736" s="5"/>
      <c r="B31736" s="5"/>
      <c r="C31736" s="5" t="str">
        <f>IFERROR(__xludf.DUMMYFUNCTION("""COMPUTED_VALUE"""),"")</f>
        <v/>
      </c>
      <c r="D31736" s="5">
        <v>0.0</v>
      </c>
    </row>
    <row r="31737" ht="14.25" customHeight="1">
      <c r="A31737" s="5"/>
      <c r="B31737" s="5"/>
      <c r="C31737" s="5" t="str">
        <f>IFERROR(__xludf.DUMMYFUNCTION("""COMPUTED_VALUE"""),"")</f>
        <v/>
      </c>
      <c r="D31737" s="5">
        <v>0.0</v>
      </c>
    </row>
    <row r="31738" ht="14.25" customHeight="1">
      <c r="A31738" s="5"/>
      <c r="B31738" s="5"/>
      <c r="C31738" s="5" t="str">
        <f>IFERROR(__xludf.DUMMYFUNCTION("""COMPUTED_VALUE"""),"")</f>
        <v/>
      </c>
      <c r="D31738" s="5">
        <v>0.0</v>
      </c>
    </row>
    <row r="31739" ht="14.25" customHeight="1">
      <c r="A31739" s="5"/>
      <c r="B31739" s="5"/>
      <c r="C31739" s="5" t="str">
        <f>IFERROR(__xludf.DUMMYFUNCTION("""COMPUTED_VALUE"""),"")</f>
        <v/>
      </c>
      <c r="D31739" s="5">
        <v>0.0</v>
      </c>
    </row>
    <row r="31740" ht="14.25" customHeight="1">
      <c r="A31740" s="5"/>
      <c r="B31740" s="5"/>
      <c r="C31740" s="5" t="str">
        <f>IFERROR(__xludf.DUMMYFUNCTION("""COMPUTED_VALUE"""),"")</f>
        <v/>
      </c>
      <c r="D31740" s="5">
        <v>0.0</v>
      </c>
    </row>
    <row r="31741" ht="14.25" customHeight="1">
      <c r="A31741" s="5"/>
      <c r="B31741" s="5"/>
      <c r="C31741" s="5" t="str">
        <f>IFERROR(__xludf.DUMMYFUNCTION("""COMPUTED_VALUE"""),"")</f>
        <v/>
      </c>
      <c r="D31741" s="5">
        <v>0.0</v>
      </c>
    </row>
    <row r="31742" ht="14.25" customHeight="1">
      <c r="A31742" s="5"/>
      <c r="B31742" s="5"/>
      <c r="C31742" s="5" t="str">
        <f>IFERROR(__xludf.DUMMYFUNCTION("""COMPUTED_VALUE"""),"")</f>
        <v/>
      </c>
      <c r="D31742" s="5">
        <v>0.0</v>
      </c>
    </row>
    <row r="31743" ht="14.25" customHeight="1">
      <c r="A31743" s="5"/>
      <c r="B31743" s="5"/>
      <c r="C31743" s="5" t="str">
        <f>IFERROR(__xludf.DUMMYFUNCTION("""COMPUTED_VALUE"""),"")</f>
        <v/>
      </c>
      <c r="D31743" s="5">
        <v>0.0</v>
      </c>
    </row>
    <row r="31744" ht="14.25" customHeight="1">
      <c r="A31744" s="5"/>
      <c r="B31744" s="5"/>
      <c r="C31744" s="5" t="str">
        <f>IFERROR(__xludf.DUMMYFUNCTION("""COMPUTED_VALUE"""),"")</f>
        <v/>
      </c>
      <c r="D31744" s="5">
        <v>0.0</v>
      </c>
    </row>
    <row r="31745" ht="14.25" customHeight="1">
      <c r="A31745" s="5"/>
      <c r="B31745" s="5"/>
      <c r="C31745" s="5" t="str">
        <f>IFERROR(__xludf.DUMMYFUNCTION("""COMPUTED_VALUE"""),"")</f>
        <v/>
      </c>
      <c r="D31745" s="5">
        <v>0.0</v>
      </c>
    </row>
    <row r="31746" ht="14.25" customHeight="1">
      <c r="A31746" s="5"/>
      <c r="B31746" s="5"/>
      <c r="C31746" s="5" t="str">
        <f>IFERROR(__xludf.DUMMYFUNCTION("""COMPUTED_VALUE"""),"")</f>
        <v/>
      </c>
      <c r="D31746" s="5">
        <v>0.0</v>
      </c>
    </row>
    <row r="31747" ht="14.25" customHeight="1">
      <c r="A31747" s="5"/>
      <c r="B31747" s="5"/>
      <c r="C31747" s="5" t="str">
        <f>IFERROR(__xludf.DUMMYFUNCTION("""COMPUTED_VALUE"""),"")</f>
        <v/>
      </c>
      <c r="D31747" s="5">
        <v>0.0</v>
      </c>
    </row>
    <row r="31748" ht="14.25" customHeight="1">
      <c r="A31748" s="5"/>
      <c r="B31748" s="5"/>
      <c r="C31748" s="5" t="str">
        <f>IFERROR(__xludf.DUMMYFUNCTION("""COMPUTED_VALUE"""),"")</f>
        <v/>
      </c>
      <c r="D31748" s="5">
        <v>0.0</v>
      </c>
    </row>
    <row r="31749" ht="14.25" customHeight="1">
      <c r="A31749" s="5"/>
      <c r="B31749" s="5"/>
      <c r="C31749" s="5" t="str">
        <f>IFERROR(__xludf.DUMMYFUNCTION("""COMPUTED_VALUE"""),"")</f>
        <v/>
      </c>
      <c r="D31749" s="5">
        <v>0.0</v>
      </c>
    </row>
    <row r="31750" ht="14.25" customHeight="1">
      <c r="A31750" s="5"/>
      <c r="B31750" s="5"/>
      <c r="C31750" s="5" t="str">
        <f>IFERROR(__xludf.DUMMYFUNCTION("""COMPUTED_VALUE"""),"")</f>
        <v/>
      </c>
      <c r="D31750" s="5">
        <v>0.0</v>
      </c>
    </row>
    <row r="31751" ht="14.25" customHeight="1">
      <c r="A31751" s="5"/>
      <c r="B31751" s="5"/>
      <c r="C31751" s="5" t="str">
        <f>IFERROR(__xludf.DUMMYFUNCTION("""COMPUTED_VALUE"""),"")</f>
        <v/>
      </c>
      <c r="D31751" s="5">
        <v>0.0</v>
      </c>
    </row>
    <row r="31752" ht="14.25" customHeight="1">
      <c r="A31752" s="5"/>
      <c r="B31752" s="5"/>
      <c r="C31752" s="5" t="str">
        <f>IFERROR(__xludf.DUMMYFUNCTION("""COMPUTED_VALUE"""),"")</f>
        <v/>
      </c>
      <c r="D31752" s="5">
        <v>0.0</v>
      </c>
    </row>
    <row r="31753" ht="14.25" customHeight="1">
      <c r="A31753" s="5"/>
      <c r="B31753" s="5"/>
      <c r="C31753" s="5" t="str">
        <f>IFERROR(__xludf.DUMMYFUNCTION("""COMPUTED_VALUE"""),"")</f>
        <v/>
      </c>
      <c r="D31753" s="5">
        <v>0.0</v>
      </c>
    </row>
    <row r="31754" ht="14.25" customHeight="1">
      <c r="A31754" s="5"/>
      <c r="B31754" s="5"/>
      <c r="C31754" s="5" t="str">
        <f>IFERROR(__xludf.DUMMYFUNCTION("""COMPUTED_VALUE"""),"")</f>
        <v/>
      </c>
      <c r="D31754" s="5">
        <v>0.0</v>
      </c>
    </row>
    <row r="31755" ht="14.25" customHeight="1">
      <c r="A31755" s="5"/>
      <c r="B31755" s="5"/>
      <c r="C31755" s="5" t="str">
        <f>IFERROR(__xludf.DUMMYFUNCTION("""COMPUTED_VALUE"""),"")</f>
        <v/>
      </c>
      <c r="D31755" s="5">
        <v>0.0</v>
      </c>
    </row>
    <row r="31756" ht="14.25" customHeight="1">
      <c r="A31756" s="5"/>
      <c r="B31756" s="5"/>
      <c r="C31756" s="5" t="str">
        <f>IFERROR(__xludf.DUMMYFUNCTION("""COMPUTED_VALUE"""),"")</f>
        <v/>
      </c>
      <c r="D31756" s="5">
        <v>0.0</v>
      </c>
    </row>
    <row r="31757" ht="14.25" customHeight="1">
      <c r="A31757" s="5"/>
      <c r="B31757" s="5"/>
      <c r="C31757" s="5" t="str">
        <f>IFERROR(__xludf.DUMMYFUNCTION("""COMPUTED_VALUE"""),"")</f>
        <v/>
      </c>
      <c r="D31757" s="5">
        <v>0.0</v>
      </c>
    </row>
    <row r="31758" ht="14.25" customHeight="1">
      <c r="A31758" s="5"/>
      <c r="B31758" s="5"/>
      <c r="C31758" s="5" t="str">
        <f>IFERROR(__xludf.DUMMYFUNCTION("""COMPUTED_VALUE"""),"")</f>
        <v/>
      </c>
      <c r="D31758" s="5">
        <v>0.0</v>
      </c>
    </row>
    <row r="31759" ht="14.25" customHeight="1">
      <c r="A31759" s="5"/>
      <c r="B31759" s="5"/>
      <c r="C31759" s="5" t="str">
        <f>IFERROR(__xludf.DUMMYFUNCTION("""COMPUTED_VALUE"""),"")</f>
        <v/>
      </c>
      <c r="D31759" s="5">
        <v>0.0</v>
      </c>
    </row>
    <row r="31760" ht="14.25" customHeight="1">
      <c r="A31760" s="5"/>
      <c r="B31760" s="5"/>
      <c r="C31760" s="5" t="str">
        <f>IFERROR(__xludf.DUMMYFUNCTION("""COMPUTED_VALUE"""),"")</f>
        <v/>
      </c>
      <c r="D31760" s="5">
        <v>0.0</v>
      </c>
    </row>
    <row r="31761" ht="14.25" customHeight="1">
      <c r="A31761" s="5"/>
      <c r="B31761" s="5"/>
      <c r="C31761" s="5" t="str">
        <f>IFERROR(__xludf.DUMMYFUNCTION("""COMPUTED_VALUE"""),"")</f>
        <v/>
      </c>
      <c r="D31761" s="5">
        <v>0.0</v>
      </c>
    </row>
    <row r="31762" ht="14.25" customHeight="1">
      <c r="A31762" s="5"/>
      <c r="B31762" s="5"/>
      <c r="C31762" s="5" t="str">
        <f>IFERROR(__xludf.DUMMYFUNCTION("""COMPUTED_VALUE"""),"")</f>
        <v/>
      </c>
      <c r="D31762" s="5">
        <v>0.0</v>
      </c>
    </row>
    <row r="31763" ht="14.25" customHeight="1">
      <c r="A31763" s="5"/>
      <c r="B31763" s="5"/>
      <c r="C31763" s="5" t="str">
        <f>IFERROR(__xludf.DUMMYFUNCTION("""COMPUTED_VALUE"""),"")</f>
        <v/>
      </c>
      <c r="D31763" s="5">
        <v>0.0</v>
      </c>
    </row>
    <row r="31764" ht="14.25" customHeight="1">
      <c r="A31764" s="5"/>
      <c r="B31764" s="5"/>
      <c r="C31764" s="5" t="str">
        <f>IFERROR(__xludf.DUMMYFUNCTION("""COMPUTED_VALUE"""),"")</f>
        <v/>
      </c>
      <c r="D31764" s="5">
        <v>0.0</v>
      </c>
    </row>
    <row r="31765" ht="14.25" customHeight="1">
      <c r="A31765" s="5"/>
      <c r="B31765" s="5"/>
      <c r="C31765" s="5" t="str">
        <f>IFERROR(__xludf.DUMMYFUNCTION("""COMPUTED_VALUE"""),"")</f>
        <v/>
      </c>
      <c r="D31765" s="5">
        <v>0.0</v>
      </c>
    </row>
    <row r="31766" ht="14.25" customHeight="1">
      <c r="A31766" s="5"/>
      <c r="B31766" s="5"/>
      <c r="C31766" s="5" t="str">
        <f>IFERROR(__xludf.DUMMYFUNCTION("""COMPUTED_VALUE"""),"")</f>
        <v/>
      </c>
      <c r="D31766" s="5">
        <v>0.0</v>
      </c>
    </row>
    <row r="31767" ht="14.25" customHeight="1">
      <c r="A31767" s="5"/>
      <c r="B31767" s="5"/>
      <c r="C31767" s="5" t="str">
        <f>IFERROR(__xludf.DUMMYFUNCTION("""COMPUTED_VALUE"""),"")</f>
        <v/>
      </c>
      <c r="D31767" s="5">
        <v>0.0</v>
      </c>
    </row>
    <row r="31768" ht="14.25" customHeight="1">
      <c r="A31768" s="5"/>
      <c r="B31768" s="5"/>
      <c r="C31768" s="5" t="str">
        <f>IFERROR(__xludf.DUMMYFUNCTION("""COMPUTED_VALUE"""),"")</f>
        <v/>
      </c>
      <c r="D31768" s="5">
        <v>0.0</v>
      </c>
    </row>
    <row r="31769" ht="14.25" customHeight="1">
      <c r="A31769" s="5"/>
      <c r="B31769" s="5"/>
      <c r="C31769" s="5" t="str">
        <f>IFERROR(__xludf.DUMMYFUNCTION("""COMPUTED_VALUE"""),"")</f>
        <v/>
      </c>
      <c r="D31769" s="5">
        <v>0.0</v>
      </c>
    </row>
    <row r="31770" ht="14.25" customHeight="1">
      <c r="A31770" s="5"/>
      <c r="B31770" s="5"/>
      <c r="C31770" s="5" t="str">
        <f>IFERROR(__xludf.DUMMYFUNCTION("""COMPUTED_VALUE"""),"")</f>
        <v/>
      </c>
      <c r="D31770" s="5">
        <v>0.0</v>
      </c>
    </row>
    <row r="31771" ht="14.25" customHeight="1">
      <c r="A31771" s="5"/>
      <c r="B31771" s="5"/>
      <c r="C31771" s="5" t="str">
        <f>IFERROR(__xludf.DUMMYFUNCTION("""COMPUTED_VALUE"""),"")</f>
        <v/>
      </c>
      <c r="D31771" s="5">
        <v>0.0</v>
      </c>
    </row>
    <row r="31772" ht="14.25" customHeight="1">
      <c r="A31772" s="5"/>
      <c r="B31772" s="5"/>
      <c r="C31772" s="5" t="str">
        <f>IFERROR(__xludf.DUMMYFUNCTION("""COMPUTED_VALUE"""),"")</f>
        <v/>
      </c>
      <c r="D31772" s="5">
        <v>0.0</v>
      </c>
    </row>
    <row r="31773" ht="14.25" customHeight="1">
      <c r="A31773" s="5"/>
      <c r="B31773" s="5"/>
      <c r="C31773" s="5" t="str">
        <f>IFERROR(__xludf.DUMMYFUNCTION("""COMPUTED_VALUE"""),"")</f>
        <v/>
      </c>
      <c r="D31773" s="5">
        <v>0.0</v>
      </c>
    </row>
    <row r="31774" ht="14.25" customHeight="1">
      <c r="A31774" s="5"/>
      <c r="B31774" s="5"/>
      <c r="C31774" s="5" t="str">
        <f>IFERROR(__xludf.DUMMYFUNCTION("""COMPUTED_VALUE"""),"")</f>
        <v/>
      </c>
      <c r="D31774" s="5">
        <v>0.0</v>
      </c>
    </row>
    <row r="31775" ht="14.25" customHeight="1">
      <c r="A31775" s="5"/>
      <c r="B31775" s="5"/>
      <c r="C31775" s="5" t="str">
        <f>IFERROR(__xludf.DUMMYFUNCTION("""COMPUTED_VALUE"""),"")</f>
        <v/>
      </c>
      <c r="D31775" s="5">
        <v>0.0</v>
      </c>
    </row>
    <row r="31776" ht="14.25" customHeight="1">
      <c r="A31776" s="5"/>
      <c r="B31776" s="5"/>
      <c r="C31776" s="5" t="str">
        <f>IFERROR(__xludf.DUMMYFUNCTION("""COMPUTED_VALUE"""),"")</f>
        <v/>
      </c>
      <c r="D31776" s="5">
        <v>0.0</v>
      </c>
    </row>
    <row r="31777" ht="14.25" customHeight="1">
      <c r="A31777" s="5"/>
      <c r="B31777" s="5"/>
      <c r="C31777" s="5" t="str">
        <f>IFERROR(__xludf.DUMMYFUNCTION("""COMPUTED_VALUE"""),"")</f>
        <v/>
      </c>
      <c r="D31777" s="5">
        <v>0.0</v>
      </c>
    </row>
    <row r="31778" ht="14.25" customHeight="1">
      <c r="A31778" s="5"/>
      <c r="B31778" s="5"/>
      <c r="C31778" s="5" t="str">
        <f>IFERROR(__xludf.DUMMYFUNCTION("""COMPUTED_VALUE"""),"")</f>
        <v/>
      </c>
      <c r="D31778" s="5">
        <v>0.0</v>
      </c>
    </row>
    <row r="31779" ht="14.25" customHeight="1">
      <c r="A31779" s="5"/>
      <c r="B31779" s="5"/>
      <c r="C31779" s="5" t="str">
        <f>IFERROR(__xludf.DUMMYFUNCTION("""COMPUTED_VALUE"""),"")</f>
        <v/>
      </c>
      <c r="D31779" s="5">
        <v>0.0</v>
      </c>
    </row>
    <row r="31780" ht="14.25" customHeight="1">
      <c r="A31780" s="5"/>
      <c r="B31780" s="5"/>
      <c r="C31780" s="5" t="str">
        <f>IFERROR(__xludf.DUMMYFUNCTION("""COMPUTED_VALUE"""),"")</f>
        <v/>
      </c>
      <c r="D31780" s="5">
        <v>0.0</v>
      </c>
    </row>
    <row r="31781" ht="14.25" customHeight="1">
      <c r="A31781" s="5"/>
      <c r="B31781" s="5"/>
      <c r="C31781" s="5" t="str">
        <f>IFERROR(__xludf.DUMMYFUNCTION("""COMPUTED_VALUE"""),"")</f>
        <v/>
      </c>
      <c r="D31781" s="5">
        <v>0.0</v>
      </c>
    </row>
    <row r="31782" ht="14.25" customHeight="1">
      <c r="A31782" s="5"/>
      <c r="B31782" s="5"/>
      <c r="C31782" s="5" t="str">
        <f>IFERROR(__xludf.DUMMYFUNCTION("""COMPUTED_VALUE"""),"")</f>
        <v/>
      </c>
      <c r="D31782" s="5">
        <v>0.0</v>
      </c>
    </row>
    <row r="31783" ht="14.25" customHeight="1">
      <c r="A31783" s="5"/>
      <c r="B31783" s="5"/>
      <c r="C31783" s="5" t="str">
        <f>IFERROR(__xludf.DUMMYFUNCTION("""COMPUTED_VALUE"""),"")</f>
        <v/>
      </c>
      <c r="D31783" s="5">
        <v>0.0</v>
      </c>
    </row>
    <row r="31784" ht="14.25" customHeight="1">
      <c r="A31784" s="5"/>
      <c r="B31784" s="5"/>
      <c r="C31784" s="5" t="str">
        <f>IFERROR(__xludf.DUMMYFUNCTION("""COMPUTED_VALUE"""),"")</f>
        <v/>
      </c>
      <c r="D31784" s="5">
        <v>0.0</v>
      </c>
    </row>
    <row r="31785" ht="14.25" customHeight="1">
      <c r="A31785" s="5"/>
      <c r="B31785" s="5"/>
      <c r="C31785" s="5" t="str">
        <f>IFERROR(__xludf.DUMMYFUNCTION("""COMPUTED_VALUE"""),"")</f>
        <v/>
      </c>
      <c r="D31785" s="5">
        <v>0.0</v>
      </c>
    </row>
    <row r="31786" ht="14.25" customHeight="1">
      <c r="A31786" s="5"/>
      <c r="B31786" s="5"/>
      <c r="C31786" s="5" t="str">
        <f>IFERROR(__xludf.DUMMYFUNCTION("""COMPUTED_VALUE"""),"")</f>
        <v/>
      </c>
      <c r="D31786" s="5">
        <v>0.0</v>
      </c>
    </row>
    <row r="31787" ht="14.25" customHeight="1">
      <c r="A31787" s="5"/>
      <c r="B31787" s="5"/>
      <c r="C31787" s="5" t="str">
        <f>IFERROR(__xludf.DUMMYFUNCTION("""COMPUTED_VALUE"""),"")</f>
        <v/>
      </c>
      <c r="D31787" s="5">
        <v>0.0</v>
      </c>
    </row>
    <row r="31788" ht="14.25" customHeight="1">
      <c r="A31788" s="5"/>
      <c r="B31788" s="5"/>
      <c r="C31788" s="5" t="str">
        <f>IFERROR(__xludf.DUMMYFUNCTION("""COMPUTED_VALUE"""),"")</f>
        <v/>
      </c>
      <c r="D31788" s="5">
        <v>0.0</v>
      </c>
    </row>
    <row r="31789" ht="14.25" customHeight="1">
      <c r="A31789" s="5"/>
      <c r="B31789" s="5"/>
      <c r="C31789" s="5" t="str">
        <f>IFERROR(__xludf.DUMMYFUNCTION("""COMPUTED_VALUE"""),"")</f>
        <v/>
      </c>
      <c r="D31789" s="5">
        <v>0.0</v>
      </c>
    </row>
    <row r="31790" ht="14.25" customHeight="1">
      <c r="A31790" s="5"/>
      <c r="B31790" s="5"/>
      <c r="C31790" s="5" t="str">
        <f>IFERROR(__xludf.DUMMYFUNCTION("""COMPUTED_VALUE"""),"")</f>
        <v/>
      </c>
      <c r="D31790" s="5">
        <v>0.0</v>
      </c>
    </row>
    <row r="31791" ht="14.25" customHeight="1">
      <c r="A31791" s="5"/>
      <c r="B31791" s="5"/>
      <c r="C31791" s="5" t="str">
        <f>IFERROR(__xludf.DUMMYFUNCTION("""COMPUTED_VALUE"""),"")</f>
        <v/>
      </c>
      <c r="D31791" s="5">
        <v>0.0</v>
      </c>
    </row>
    <row r="31792" ht="14.25" customHeight="1">
      <c r="A31792" s="5"/>
      <c r="B31792" s="5"/>
      <c r="C31792" s="5" t="str">
        <f>IFERROR(__xludf.DUMMYFUNCTION("""COMPUTED_VALUE"""),"")</f>
        <v/>
      </c>
      <c r="D31792" s="5">
        <v>0.0</v>
      </c>
    </row>
    <row r="31793" ht="14.25" customHeight="1">
      <c r="A31793" s="5"/>
      <c r="B31793" s="5"/>
      <c r="C31793" s="5" t="str">
        <f>IFERROR(__xludf.DUMMYFUNCTION("""COMPUTED_VALUE"""),"")</f>
        <v/>
      </c>
      <c r="D31793" s="5">
        <v>0.0</v>
      </c>
    </row>
    <row r="31794" ht="14.25" customHeight="1">
      <c r="A31794" s="5"/>
      <c r="B31794" s="5"/>
      <c r="C31794" s="5" t="str">
        <f>IFERROR(__xludf.DUMMYFUNCTION("""COMPUTED_VALUE"""),"")</f>
        <v/>
      </c>
      <c r="D31794" s="5">
        <v>0.0</v>
      </c>
    </row>
    <row r="31795" ht="14.25" customHeight="1">
      <c r="A31795" s="5"/>
      <c r="B31795" s="5"/>
      <c r="C31795" s="5" t="str">
        <f>IFERROR(__xludf.DUMMYFUNCTION("""COMPUTED_VALUE"""),"")</f>
        <v/>
      </c>
      <c r="D31795" s="5">
        <v>0.0</v>
      </c>
    </row>
    <row r="31796" ht="14.25" customHeight="1">
      <c r="A31796" s="5"/>
      <c r="B31796" s="5"/>
      <c r="C31796" s="5" t="str">
        <f>IFERROR(__xludf.DUMMYFUNCTION("""COMPUTED_VALUE"""),"")</f>
        <v/>
      </c>
      <c r="D31796" s="5">
        <v>0.0</v>
      </c>
    </row>
    <row r="31797" ht="14.25" customHeight="1">
      <c r="A31797" s="5"/>
      <c r="B31797" s="5"/>
      <c r="C31797" s="5" t="str">
        <f>IFERROR(__xludf.DUMMYFUNCTION("""COMPUTED_VALUE"""),"")</f>
        <v/>
      </c>
      <c r="D31797" s="5">
        <v>0.0</v>
      </c>
    </row>
    <row r="31798" ht="14.25" customHeight="1">
      <c r="A31798" s="5"/>
      <c r="B31798" s="5"/>
      <c r="C31798" s="5" t="str">
        <f>IFERROR(__xludf.DUMMYFUNCTION("""COMPUTED_VALUE"""),"")</f>
        <v/>
      </c>
      <c r="D31798" s="5">
        <v>0.0</v>
      </c>
    </row>
    <row r="31799" ht="14.25" customHeight="1">
      <c r="A31799" s="5"/>
      <c r="B31799" s="5"/>
      <c r="C31799" s="5" t="str">
        <f>IFERROR(__xludf.DUMMYFUNCTION("""COMPUTED_VALUE"""),"")</f>
        <v/>
      </c>
      <c r="D31799" s="5">
        <v>0.0</v>
      </c>
    </row>
    <row r="31800" ht="14.25" customHeight="1">
      <c r="A31800" s="5"/>
      <c r="B31800" s="5"/>
      <c r="C31800" s="5" t="str">
        <f>IFERROR(__xludf.DUMMYFUNCTION("""COMPUTED_VALUE"""),"")</f>
        <v/>
      </c>
      <c r="D31800" s="5">
        <v>0.0</v>
      </c>
    </row>
    <row r="31801" ht="14.25" customHeight="1">
      <c r="A31801" s="5"/>
      <c r="B31801" s="5"/>
      <c r="C31801" s="5" t="str">
        <f>IFERROR(__xludf.DUMMYFUNCTION("""COMPUTED_VALUE"""),"")</f>
        <v/>
      </c>
      <c r="D31801" s="5">
        <v>0.0</v>
      </c>
    </row>
    <row r="31802" ht="14.25" customHeight="1">
      <c r="A31802" s="5"/>
      <c r="B31802" s="5"/>
      <c r="C31802" s="5" t="str">
        <f>IFERROR(__xludf.DUMMYFUNCTION("""COMPUTED_VALUE"""),"")</f>
        <v/>
      </c>
      <c r="D31802" s="5">
        <v>0.0</v>
      </c>
    </row>
    <row r="31803" ht="14.25" customHeight="1">
      <c r="A31803" s="5"/>
      <c r="B31803" s="5"/>
      <c r="C31803" s="5" t="str">
        <f>IFERROR(__xludf.DUMMYFUNCTION("""COMPUTED_VALUE"""),"")</f>
        <v/>
      </c>
      <c r="D31803" s="5">
        <v>0.0</v>
      </c>
    </row>
    <row r="31804" ht="14.25" customHeight="1">
      <c r="A31804" s="5"/>
      <c r="B31804" s="5"/>
      <c r="C31804" s="5" t="str">
        <f>IFERROR(__xludf.DUMMYFUNCTION("""COMPUTED_VALUE"""),"")</f>
        <v/>
      </c>
      <c r="D31804" s="5">
        <v>0.0</v>
      </c>
    </row>
    <row r="31805" ht="14.25" customHeight="1">
      <c r="A31805" s="5"/>
      <c r="B31805" s="5"/>
      <c r="C31805" s="5" t="str">
        <f>IFERROR(__xludf.DUMMYFUNCTION("""COMPUTED_VALUE"""),"")</f>
        <v/>
      </c>
      <c r="D31805" s="5">
        <v>0.0</v>
      </c>
    </row>
    <row r="31806" ht="14.25" customHeight="1">
      <c r="A31806" s="5"/>
      <c r="B31806" s="5"/>
      <c r="C31806" s="5" t="str">
        <f>IFERROR(__xludf.DUMMYFUNCTION("""COMPUTED_VALUE"""),"")</f>
        <v/>
      </c>
      <c r="D31806" s="5">
        <v>0.0</v>
      </c>
    </row>
    <row r="31807" ht="14.25" customHeight="1">
      <c r="A31807" s="5"/>
      <c r="B31807" s="5"/>
      <c r="C31807" s="5" t="str">
        <f>IFERROR(__xludf.DUMMYFUNCTION("""COMPUTED_VALUE"""),"")</f>
        <v/>
      </c>
      <c r="D31807" s="5">
        <v>0.0</v>
      </c>
    </row>
    <row r="31808" ht="14.25" customHeight="1">
      <c r="A31808" s="5"/>
      <c r="B31808" s="5"/>
      <c r="C31808" s="5" t="str">
        <f>IFERROR(__xludf.DUMMYFUNCTION("""COMPUTED_VALUE"""),"")</f>
        <v/>
      </c>
      <c r="D31808" s="5">
        <v>0.0</v>
      </c>
    </row>
    <row r="31809" ht="14.25" customHeight="1">
      <c r="A31809" s="5"/>
      <c r="B31809" s="5"/>
      <c r="C31809" s="5" t="str">
        <f>IFERROR(__xludf.DUMMYFUNCTION("""COMPUTED_VALUE"""),"")</f>
        <v/>
      </c>
      <c r="D31809" s="5">
        <v>0.0</v>
      </c>
    </row>
    <row r="31810" ht="14.25" customHeight="1">
      <c r="A31810" s="5"/>
      <c r="B31810" s="5"/>
      <c r="C31810" s="5" t="str">
        <f>IFERROR(__xludf.DUMMYFUNCTION("""COMPUTED_VALUE"""),"")</f>
        <v/>
      </c>
      <c r="D31810" s="5">
        <v>0.0</v>
      </c>
    </row>
    <row r="31811" ht="14.25" customHeight="1">
      <c r="A31811" s="5"/>
      <c r="B31811" s="5"/>
      <c r="C31811" s="5" t="str">
        <f>IFERROR(__xludf.DUMMYFUNCTION("""COMPUTED_VALUE"""),"")</f>
        <v/>
      </c>
      <c r="D31811" s="5">
        <v>0.0</v>
      </c>
    </row>
    <row r="31812" ht="14.25" customHeight="1">
      <c r="A31812" s="5"/>
      <c r="B31812" s="5"/>
      <c r="C31812" s="5" t="str">
        <f>IFERROR(__xludf.DUMMYFUNCTION("""COMPUTED_VALUE"""),"")</f>
        <v/>
      </c>
      <c r="D31812" s="5">
        <v>0.0</v>
      </c>
    </row>
    <row r="31813" ht="14.25" customHeight="1">
      <c r="A31813" s="5"/>
      <c r="B31813" s="5"/>
      <c r="C31813" s="5" t="str">
        <f>IFERROR(__xludf.DUMMYFUNCTION("""COMPUTED_VALUE"""),"")</f>
        <v/>
      </c>
      <c r="D31813" s="5">
        <v>0.0</v>
      </c>
    </row>
    <row r="31814" ht="14.25" customHeight="1">
      <c r="A31814" s="5"/>
      <c r="B31814" s="5"/>
      <c r="C31814" s="5" t="str">
        <f>IFERROR(__xludf.DUMMYFUNCTION("""COMPUTED_VALUE"""),"")</f>
        <v/>
      </c>
      <c r="D31814" s="5">
        <v>0.0</v>
      </c>
    </row>
    <row r="31815" ht="14.25" customHeight="1">
      <c r="A31815" s="5"/>
      <c r="B31815" s="5"/>
      <c r="C31815" s="5" t="str">
        <f>IFERROR(__xludf.DUMMYFUNCTION("""COMPUTED_VALUE"""),"")</f>
        <v/>
      </c>
      <c r="D31815" s="5">
        <v>0.0</v>
      </c>
    </row>
    <row r="31816" ht="14.25" customHeight="1">
      <c r="A31816" s="5"/>
      <c r="B31816" s="5"/>
      <c r="C31816" s="5" t="str">
        <f>IFERROR(__xludf.DUMMYFUNCTION("""COMPUTED_VALUE"""),"")</f>
        <v/>
      </c>
      <c r="D31816" s="5">
        <v>0.0</v>
      </c>
    </row>
    <row r="31817" ht="14.25" customHeight="1">
      <c r="A31817" s="5"/>
      <c r="B31817" s="5"/>
      <c r="C31817" s="5" t="str">
        <f>IFERROR(__xludf.DUMMYFUNCTION("""COMPUTED_VALUE"""),"")</f>
        <v/>
      </c>
      <c r="D31817" s="5">
        <v>0.0</v>
      </c>
    </row>
    <row r="31818" ht="14.25" customHeight="1">
      <c r="A31818" s="5"/>
      <c r="B31818" s="5"/>
      <c r="C31818" s="5" t="str">
        <f>IFERROR(__xludf.DUMMYFUNCTION("""COMPUTED_VALUE"""),"")</f>
        <v/>
      </c>
      <c r="D31818" s="5">
        <v>0.0</v>
      </c>
    </row>
    <row r="31819" ht="14.25" customHeight="1">
      <c r="A31819" s="5"/>
      <c r="B31819" s="5"/>
      <c r="C31819" s="5" t="str">
        <f>IFERROR(__xludf.DUMMYFUNCTION("""COMPUTED_VALUE"""),"")</f>
        <v/>
      </c>
      <c r="D31819" s="5">
        <v>0.0</v>
      </c>
    </row>
    <row r="31820" ht="14.25" customHeight="1">
      <c r="A31820" s="5"/>
      <c r="B31820" s="5"/>
      <c r="C31820" s="5" t="str">
        <f>IFERROR(__xludf.DUMMYFUNCTION("""COMPUTED_VALUE"""),"")</f>
        <v/>
      </c>
      <c r="D31820" s="5">
        <v>0.0</v>
      </c>
    </row>
    <row r="31821" ht="14.25" customHeight="1">
      <c r="A31821" s="5"/>
      <c r="B31821" s="5"/>
      <c r="C31821" s="5" t="str">
        <f>IFERROR(__xludf.DUMMYFUNCTION("""COMPUTED_VALUE"""),"")</f>
        <v/>
      </c>
      <c r="D31821" s="5">
        <v>0.0</v>
      </c>
    </row>
    <row r="31822" ht="14.25" customHeight="1">
      <c r="A31822" s="5"/>
      <c r="B31822" s="5"/>
      <c r="C31822" s="5" t="str">
        <f>IFERROR(__xludf.DUMMYFUNCTION("""COMPUTED_VALUE"""),"")</f>
        <v/>
      </c>
      <c r="D31822" s="5">
        <v>0.0</v>
      </c>
    </row>
    <row r="31823" ht="14.25" customHeight="1">
      <c r="A31823" s="5"/>
      <c r="B31823" s="5"/>
      <c r="C31823" s="5" t="str">
        <f>IFERROR(__xludf.DUMMYFUNCTION("""COMPUTED_VALUE"""),"")</f>
        <v/>
      </c>
      <c r="D31823" s="5">
        <v>0.0</v>
      </c>
    </row>
    <row r="31824" ht="14.25" customHeight="1">
      <c r="A31824" s="5"/>
      <c r="B31824" s="5"/>
      <c r="C31824" s="5" t="str">
        <f>IFERROR(__xludf.DUMMYFUNCTION("""COMPUTED_VALUE"""),"")</f>
        <v/>
      </c>
      <c r="D31824" s="5">
        <v>0.0</v>
      </c>
    </row>
    <row r="31825" ht="14.25" customHeight="1">
      <c r="A31825" s="5"/>
      <c r="B31825" s="5"/>
      <c r="C31825" s="5" t="str">
        <f>IFERROR(__xludf.DUMMYFUNCTION("""COMPUTED_VALUE"""),"")</f>
        <v/>
      </c>
      <c r="D31825" s="5">
        <v>0.0</v>
      </c>
    </row>
    <row r="31826" ht="14.25" customHeight="1">
      <c r="A31826" s="5"/>
      <c r="B31826" s="5"/>
      <c r="C31826" s="5" t="str">
        <f>IFERROR(__xludf.DUMMYFUNCTION("""COMPUTED_VALUE"""),"")</f>
        <v/>
      </c>
      <c r="D31826" s="5">
        <v>0.0</v>
      </c>
    </row>
    <row r="31827" ht="14.25" customHeight="1">
      <c r="A31827" s="5"/>
      <c r="B31827" s="5"/>
      <c r="C31827" s="5" t="str">
        <f>IFERROR(__xludf.DUMMYFUNCTION("""COMPUTED_VALUE"""),"")</f>
        <v/>
      </c>
      <c r="D31827" s="5">
        <v>0.0</v>
      </c>
    </row>
    <row r="31828" ht="14.25" customHeight="1">
      <c r="A31828" s="5"/>
      <c r="B31828" s="5"/>
      <c r="C31828" s="5" t="str">
        <f>IFERROR(__xludf.DUMMYFUNCTION("""COMPUTED_VALUE"""),"")</f>
        <v/>
      </c>
      <c r="D31828" s="5">
        <v>0.0</v>
      </c>
    </row>
    <row r="31829" ht="14.25" customHeight="1">
      <c r="A31829" s="5"/>
      <c r="B31829" s="5"/>
      <c r="C31829" s="5" t="str">
        <f>IFERROR(__xludf.DUMMYFUNCTION("""COMPUTED_VALUE"""),"")</f>
        <v/>
      </c>
      <c r="D31829" s="5">
        <v>0.0</v>
      </c>
    </row>
    <row r="31830" ht="14.25" customHeight="1">
      <c r="A31830" s="5"/>
      <c r="B31830" s="5"/>
      <c r="C31830" s="5" t="str">
        <f>IFERROR(__xludf.DUMMYFUNCTION("""COMPUTED_VALUE"""),"")</f>
        <v/>
      </c>
      <c r="D31830" s="5">
        <v>0.0</v>
      </c>
    </row>
    <row r="31831" ht="14.25" customHeight="1">
      <c r="A31831" s="5"/>
      <c r="B31831" s="5"/>
      <c r="C31831" s="5" t="str">
        <f>IFERROR(__xludf.DUMMYFUNCTION("""COMPUTED_VALUE"""),"")</f>
        <v/>
      </c>
      <c r="D31831" s="5">
        <v>0.0</v>
      </c>
    </row>
    <row r="31832" ht="14.25" customHeight="1">
      <c r="A31832" s="5"/>
      <c r="B31832" s="5"/>
      <c r="C31832" s="5" t="str">
        <f>IFERROR(__xludf.DUMMYFUNCTION("""COMPUTED_VALUE"""),"")</f>
        <v/>
      </c>
      <c r="D31832" s="5">
        <v>0.0</v>
      </c>
    </row>
    <row r="31833" ht="14.25" customHeight="1">
      <c r="A31833" s="5"/>
      <c r="B31833" s="5"/>
      <c r="C31833" s="5" t="str">
        <f>IFERROR(__xludf.DUMMYFUNCTION("""COMPUTED_VALUE"""),"")</f>
        <v/>
      </c>
      <c r="D31833" s="5">
        <v>0.0</v>
      </c>
    </row>
    <row r="31834" ht="14.25" customHeight="1">
      <c r="A31834" s="5"/>
      <c r="B31834" s="5"/>
      <c r="C31834" s="5" t="str">
        <f>IFERROR(__xludf.DUMMYFUNCTION("""COMPUTED_VALUE"""),"")</f>
        <v/>
      </c>
      <c r="D31834" s="5">
        <v>0.0</v>
      </c>
    </row>
    <row r="31835" ht="14.25" customHeight="1">
      <c r="A31835" s="5"/>
      <c r="B31835" s="5"/>
      <c r="C31835" s="5" t="str">
        <f>IFERROR(__xludf.DUMMYFUNCTION("""COMPUTED_VALUE"""),"")</f>
        <v/>
      </c>
      <c r="D31835" s="5">
        <v>0.0</v>
      </c>
    </row>
    <row r="31836" ht="14.25" customHeight="1">
      <c r="A31836" s="5"/>
      <c r="B31836" s="5"/>
      <c r="C31836" s="5" t="str">
        <f>IFERROR(__xludf.DUMMYFUNCTION("""COMPUTED_VALUE"""),"")</f>
        <v/>
      </c>
      <c r="D31836" s="5">
        <v>0.0</v>
      </c>
    </row>
    <row r="31837" ht="14.25" customHeight="1">
      <c r="A31837" s="5"/>
      <c r="B31837" s="5"/>
      <c r="C31837" s="5" t="str">
        <f>IFERROR(__xludf.DUMMYFUNCTION("""COMPUTED_VALUE"""),"")</f>
        <v/>
      </c>
      <c r="D31837" s="5">
        <v>0.0</v>
      </c>
    </row>
    <row r="31838" ht="14.25" customHeight="1">
      <c r="A31838" s="5"/>
      <c r="B31838" s="5"/>
      <c r="C31838" s="5" t="str">
        <f>IFERROR(__xludf.DUMMYFUNCTION("""COMPUTED_VALUE"""),"")</f>
        <v/>
      </c>
      <c r="D31838" s="5">
        <v>0.0</v>
      </c>
    </row>
    <row r="31839" ht="14.25" customHeight="1">
      <c r="A31839" s="5"/>
      <c r="B31839" s="5"/>
      <c r="C31839" s="5" t="str">
        <f>IFERROR(__xludf.DUMMYFUNCTION("""COMPUTED_VALUE"""),"")</f>
        <v/>
      </c>
      <c r="D31839" s="5">
        <v>0.0</v>
      </c>
    </row>
    <row r="31840" ht="14.25" customHeight="1">
      <c r="A31840" s="5"/>
      <c r="B31840" s="5"/>
      <c r="C31840" s="5" t="str">
        <f>IFERROR(__xludf.DUMMYFUNCTION("""COMPUTED_VALUE"""),"")</f>
        <v/>
      </c>
      <c r="D31840" s="5">
        <v>0.0</v>
      </c>
    </row>
    <row r="31841" ht="14.25" customHeight="1">
      <c r="A31841" s="5"/>
      <c r="B31841" s="5"/>
      <c r="C31841" s="5" t="str">
        <f>IFERROR(__xludf.DUMMYFUNCTION("""COMPUTED_VALUE"""),"")</f>
        <v/>
      </c>
      <c r="D31841" s="5">
        <v>0.0</v>
      </c>
    </row>
    <row r="31842" ht="14.25" customHeight="1">
      <c r="A31842" s="5"/>
      <c r="B31842" s="5"/>
      <c r="C31842" s="5" t="str">
        <f>IFERROR(__xludf.DUMMYFUNCTION("""COMPUTED_VALUE"""),"")</f>
        <v/>
      </c>
      <c r="D31842" s="5">
        <v>0.0</v>
      </c>
    </row>
    <row r="31843" ht="14.25" customHeight="1">
      <c r="A31843" s="5"/>
      <c r="B31843" s="5"/>
      <c r="C31843" s="5" t="str">
        <f>IFERROR(__xludf.DUMMYFUNCTION("""COMPUTED_VALUE"""),"")</f>
        <v/>
      </c>
      <c r="D31843" s="5">
        <v>0.0</v>
      </c>
    </row>
    <row r="31844" ht="14.25" customHeight="1">
      <c r="A31844" s="5"/>
      <c r="B31844" s="5"/>
      <c r="C31844" s="5" t="str">
        <f>IFERROR(__xludf.DUMMYFUNCTION("""COMPUTED_VALUE"""),"")</f>
        <v/>
      </c>
      <c r="D31844" s="5">
        <v>0.0</v>
      </c>
    </row>
    <row r="31845" ht="14.25" customHeight="1">
      <c r="A31845" s="5"/>
      <c r="B31845" s="5"/>
      <c r="C31845" s="5" t="str">
        <f>IFERROR(__xludf.DUMMYFUNCTION("""COMPUTED_VALUE"""),"")</f>
        <v/>
      </c>
      <c r="D31845" s="5">
        <v>0.0</v>
      </c>
    </row>
    <row r="31846" ht="14.25" customHeight="1">
      <c r="A31846" s="5"/>
      <c r="B31846" s="5"/>
      <c r="C31846" s="5" t="str">
        <f>IFERROR(__xludf.DUMMYFUNCTION("""COMPUTED_VALUE"""),"")</f>
        <v/>
      </c>
      <c r="D31846" s="5">
        <v>0.0</v>
      </c>
    </row>
    <row r="31847" ht="14.25" customHeight="1">
      <c r="A31847" s="5"/>
      <c r="B31847" s="5"/>
      <c r="C31847" s="5" t="str">
        <f>IFERROR(__xludf.DUMMYFUNCTION("""COMPUTED_VALUE"""),"")</f>
        <v/>
      </c>
      <c r="D31847" s="5">
        <v>0.0</v>
      </c>
    </row>
    <row r="31848" ht="14.25" customHeight="1">
      <c r="A31848" s="5"/>
      <c r="B31848" s="5"/>
      <c r="C31848" s="5" t="str">
        <f>IFERROR(__xludf.DUMMYFUNCTION("""COMPUTED_VALUE"""),"")</f>
        <v/>
      </c>
      <c r="D31848" s="5">
        <v>0.0</v>
      </c>
    </row>
    <row r="31849" ht="14.25" customHeight="1">
      <c r="A31849" s="5"/>
      <c r="B31849" s="5"/>
      <c r="C31849" s="5" t="str">
        <f>IFERROR(__xludf.DUMMYFUNCTION("""COMPUTED_VALUE"""),"")</f>
        <v/>
      </c>
      <c r="D31849" s="5">
        <v>0.0</v>
      </c>
    </row>
    <row r="31850" ht="14.25" customHeight="1">
      <c r="A31850" s="5"/>
      <c r="B31850" s="5"/>
      <c r="C31850" s="5" t="str">
        <f>IFERROR(__xludf.DUMMYFUNCTION("""COMPUTED_VALUE"""),"")</f>
        <v/>
      </c>
      <c r="D31850" s="5">
        <v>0.0</v>
      </c>
    </row>
    <row r="31851" ht="14.25" customHeight="1">
      <c r="A31851" s="5"/>
      <c r="B31851" s="5"/>
      <c r="C31851" s="5" t="str">
        <f>IFERROR(__xludf.DUMMYFUNCTION("""COMPUTED_VALUE"""),"")</f>
        <v/>
      </c>
      <c r="D31851" s="5">
        <v>0.0</v>
      </c>
    </row>
    <row r="31852" ht="14.25" customHeight="1">
      <c r="A31852" s="5"/>
      <c r="B31852" s="5"/>
      <c r="C31852" s="5" t="str">
        <f>IFERROR(__xludf.DUMMYFUNCTION("""COMPUTED_VALUE"""),"")</f>
        <v/>
      </c>
      <c r="D31852" s="5">
        <v>0.0</v>
      </c>
    </row>
    <row r="31853" ht="14.25" customHeight="1">
      <c r="A31853" s="5"/>
      <c r="B31853" s="5"/>
      <c r="C31853" s="5" t="str">
        <f>IFERROR(__xludf.DUMMYFUNCTION("""COMPUTED_VALUE"""),"")</f>
        <v/>
      </c>
      <c r="D31853" s="5">
        <v>0.0</v>
      </c>
    </row>
    <row r="31854" ht="14.25" customHeight="1">
      <c r="A31854" s="5"/>
      <c r="B31854" s="5"/>
      <c r="C31854" s="5" t="str">
        <f>IFERROR(__xludf.DUMMYFUNCTION("""COMPUTED_VALUE"""),"")</f>
        <v/>
      </c>
      <c r="D31854" s="5">
        <v>0.0</v>
      </c>
    </row>
    <row r="31855" ht="14.25" customHeight="1">
      <c r="A31855" s="5"/>
      <c r="B31855" s="5"/>
      <c r="C31855" s="5" t="str">
        <f>IFERROR(__xludf.DUMMYFUNCTION("""COMPUTED_VALUE"""),"")</f>
        <v/>
      </c>
      <c r="D31855" s="5">
        <v>0.0</v>
      </c>
    </row>
    <row r="31856" ht="14.25" customHeight="1">
      <c r="A31856" s="5"/>
      <c r="B31856" s="5"/>
      <c r="C31856" s="5" t="str">
        <f>IFERROR(__xludf.DUMMYFUNCTION("""COMPUTED_VALUE"""),"")</f>
        <v/>
      </c>
      <c r="D31856" s="5">
        <v>0.0</v>
      </c>
    </row>
    <row r="31857" ht="14.25" customHeight="1">
      <c r="A31857" s="5"/>
      <c r="B31857" s="5"/>
      <c r="C31857" s="5" t="str">
        <f>IFERROR(__xludf.DUMMYFUNCTION("""COMPUTED_VALUE"""),"")</f>
        <v/>
      </c>
      <c r="D31857" s="5">
        <v>0.0</v>
      </c>
    </row>
    <row r="31858" ht="14.25" customHeight="1">
      <c r="A31858" s="5"/>
      <c r="B31858" s="5"/>
      <c r="C31858" s="5" t="str">
        <f>IFERROR(__xludf.DUMMYFUNCTION("""COMPUTED_VALUE"""),"")</f>
        <v/>
      </c>
      <c r="D31858" s="5">
        <v>0.0</v>
      </c>
    </row>
    <row r="31859" ht="14.25" customHeight="1">
      <c r="A31859" s="5"/>
      <c r="B31859" s="5"/>
      <c r="C31859" s="5" t="str">
        <f>IFERROR(__xludf.DUMMYFUNCTION("""COMPUTED_VALUE"""),"")</f>
        <v/>
      </c>
      <c r="D31859" s="5">
        <v>0.0</v>
      </c>
    </row>
    <row r="31860" ht="14.25" customHeight="1">
      <c r="A31860" s="5"/>
      <c r="B31860" s="5"/>
      <c r="C31860" s="5" t="str">
        <f>IFERROR(__xludf.DUMMYFUNCTION("""COMPUTED_VALUE"""),"")</f>
        <v/>
      </c>
      <c r="D31860" s="5">
        <v>0.0</v>
      </c>
    </row>
    <row r="31861" ht="14.25" customHeight="1">
      <c r="A31861" s="5"/>
      <c r="B31861" s="5"/>
      <c r="C31861" s="5" t="str">
        <f>IFERROR(__xludf.DUMMYFUNCTION("""COMPUTED_VALUE"""),"")</f>
        <v/>
      </c>
      <c r="D31861" s="5">
        <v>0.0</v>
      </c>
    </row>
    <row r="31862" ht="14.25" customHeight="1">
      <c r="A31862" s="5"/>
      <c r="B31862" s="5"/>
      <c r="C31862" s="5" t="str">
        <f>IFERROR(__xludf.DUMMYFUNCTION("""COMPUTED_VALUE"""),"")</f>
        <v/>
      </c>
      <c r="D31862" s="5">
        <v>0.0</v>
      </c>
    </row>
    <row r="31863" ht="14.25" customHeight="1">
      <c r="A31863" s="5"/>
      <c r="B31863" s="5"/>
      <c r="C31863" s="5" t="str">
        <f>IFERROR(__xludf.DUMMYFUNCTION("""COMPUTED_VALUE"""),"")</f>
        <v/>
      </c>
      <c r="D31863" s="5">
        <v>0.0</v>
      </c>
    </row>
    <row r="31864" ht="14.25" customHeight="1">
      <c r="A31864" s="5"/>
      <c r="B31864" s="5"/>
      <c r="C31864" s="5" t="str">
        <f>IFERROR(__xludf.DUMMYFUNCTION("""COMPUTED_VALUE"""),"")</f>
        <v/>
      </c>
      <c r="D31864" s="5">
        <v>0.0</v>
      </c>
    </row>
    <row r="31865" ht="14.25" customHeight="1">
      <c r="A31865" s="5"/>
      <c r="B31865" s="5"/>
      <c r="C31865" s="5" t="str">
        <f>IFERROR(__xludf.DUMMYFUNCTION("""COMPUTED_VALUE"""),"")</f>
        <v/>
      </c>
      <c r="D31865" s="5">
        <v>0.0</v>
      </c>
    </row>
    <row r="31866" ht="14.25" customHeight="1">
      <c r="A31866" s="5"/>
      <c r="B31866" s="5"/>
      <c r="C31866" s="5" t="str">
        <f>IFERROR(__xludf.DUMMYFUNCTION("""COMPUTED_VALUE"""),"")</f>
        <v/>
      </c>
      <c r="D31866" s="5">
        <v>0.0</v>
      </c>
    </row>
    <row r="31867" ht="14.25" customHeight="1">
      <c r="A31867" s="5"/>
      <c r="B31867" s="5"/>
      <c r="C31867" s="5" t="str">
        <f>IFERROR(__xludf.DUMMYFUNCTION("""COMPUTED_VALUE"""),"")</f>
        <v/>
      </c>
      <c r="D31867" s="5">
        <v>0.0</v>
      </c>
    </row>
    <row r="31868" ht="14.25" customHeight="1">
      <c r="A31868" s="5"/>
      <c r="B31868" s="5"/>
      <c r="C31868" s="5" t="str">
        <f>IFERROR(__xludf.DUMMYFUNCTION("""COMPUTED_VALUE"""),"")</f>
        <v/>
      </c>
      <c r="D31868" s="5">
        <v>0.0</v>
      </c>
    </row>
    <row r="31869" ht="14.25" customHeight="1">
      <c r="A31869" s="5"/>
      <c r="B31869" s="5"/>
      <c r="C31869" s="5" t="str">
        <f>IFERROR(__xludf.DUMMYFUNCTION("""COMPUTED_VALUE"""),"")</f>
        <v/>
      </c>
      <c r="D31869" s="5">
        <v>0.0</v>
      </c>
    </row>
    <row r="31870" ht="14.25" customHeight="1">
      <c r="A31870" s="5"/>
      <c r="B31870" s="5"/>
      <c r="C31870" s="5" t="str">
        <f>IFERROR(__xludf.DUMMYFUNCTION("""COMPUTED_VALUE"""),"")</f>
        <v/>
      </c>
      <c r="D31870" s="5">
        <v>0.0</v>
      </c>
    </row>
    <row r="31871" ht="14.25" customHeight="1">
      <c r="A31871" s="5"/>
      <c r="B31871" s="5"/>
      <c r="C31871" s="5" t="str">
        <f>IFERROR(__xludf.DUMMYFUNCTION("""COMPUTED_VALUE"""),"")</f>
        <v/>
      </c>
      <c r="D31871" s="5">
        <v>0.0</v>
      </c>
    </row>
    <row r="31872" ht="14.25" customHeight="1">
      <c r="A31872" s="5"/>
      <c r="B31872" s="5"/>
      <c r="C31872" s="5" t="str">
        <f>IFERROR(__xludf.DUMMYFUNCTION("""COMPUTED_VALUE"""),"")</f>
        <v/>
      </c>
      <c r="D31872" s="5">
        <v>0.0</v>
      </c>
    </row>
    <row r="31873" ht="14.25" customHeight="1">
      <c r="A31873" s="5"/>
      <c r="B31873" s="5"/>
      <c r="C31873" s="5" t="str">
        <f>IFERROR(__xludf.DUMMYFUNCTION("""COMPUTED_VALUE"""),"")</f>
        <v/>
      </c>
      <c r="D31873" s="5">
        <v>0.0</v>
      </c>
    </row>
    <row r="31874" ht="14.25" customHeight="1">
      <c r="A31874" s="5"/>
      <c r="B31874" s="5"/>
      <c r="C31874" s="5" t="str">
        <f>IFERROR(__xludf.DUMMYFUNCTION("""COMPUTED_VALUE"""),"")</f>
        <v/>
      </c>
      <c r="D31874" s="5">
        <v>0.0</v>
      </c>
    </row>
    <row r="31875" ht="14.25" customHeight="1">
      <c r="A31875" s="5"/>
      <c r="B31875" s="5"/>
      <c r="C31875" s="5" t="str">
        <f>IFERROR(__xludf.DUMMYFUNCTION("""COMPUTED_VALUE"""),"")</f>
        <v/>
      </c>
      <c r="D31875" s="5">
        <v>0.0</v>
      </c>
    </row>
    <row r="31876" ht="14.25" customHeight="1">
      <c r="A31876" s="5"/>
      <c r="B31876" s="5"/>
      <c r="C31876" s="5" t="str">
        <f>IFERROR(__xludf.DUMMYFUNCTION("""COMPUTED_VALUE"""),"")</f>
        <v/>
      </c>
      <c r="D31876" s="5">
        <v>0.0</v>
      </c>
    </row>
    <row r="31877" ht="14.25" customHeight="1">
      <c r="A31877" s="5"/>
      <c r="B31877" s="5"/>
      <c r="C31877" s="5" t="str">
        <f>IFERROR(__xludf.DUMMYFUNCTION("""COMPUTED_VALUE"""),"")</f>
        <v/>
      </c>
      <c r="D31877" s="5">
        <v>0.0</v>
      </c>
    </row>
    <row r="31878" ht="14.25" customHeight="1">
      <c r="A31878" s="5"/>
      <c r="B31878" s="5"/>
      <c r="C31878" s="5" t="str">
        <f>IFERROR(__xludf.DUMMYFUNCTION("""COMPUTED_VALUE"""),"")</f>
        <v/>
      </c>
      <c r="D31878" s="5">
        <v>0.0</v>
      </c>
    </row>
    <row r="31879" ht="14.25" customHeight="1">
      <c r="A31879" s="5"/>
      <c r="B31879" s="5"/>
      <c r="C31879" s="5" t="str">
        <f>IFERROR(__xludf.DUMMYFUNCTION("""COMPUTED_VALUE"""),"")</f>
        <v/>
      </c>
      <c r="D31879" s="5">
        <v>0.0</v>
      </c>
    </row>
    <row r="31880" ht="14.25" customHeight="1">
      <c r="A31880" s="5"/>
      <c r="B31880" s="5"/>
      <c r="C31880" s="5" t="str">
        <f>IFERROR(__xludf.DUMMYFUNCTION("""COMPUTED_VALUE"""),"")</f>
        <v/>
      </c>
      <c r="D31880" s="5">
        <v>0.0</v>
      </c>
    </row>
    <row r="31881" ht="14.25" customHeight="1">
      <c r="A31881" s="5"/>
      <c r="B31881" s="5"/>
      <c r="C31881" s="5" t="str">
        <f>IFERROR(__xludf.DUMMYFUNCTION("""COMPUTED_VALUE"""),"")</f>
        <v/>
      </c>
      <c r="D31881" s="5">
        <v>0.0</v>
      </c>
    </row>
    <row r="31882" ht="14.25" customHeight="1">
      <c r="A31882" s="5"/>
      <c r="B31882" s="5"/>
      <c r="C31882" s="5" t="str">
        <f>IFERROR(__xludf.DUMMYFUNCTION("""COMPUTED_VALUE"""),"")</f>
        <v/>
      </c>
      <c r="D31882" s="5">
        <v>0.0</v>
      </c>
    </row>
    <row r="31883" ht="14.25" customHeight="1">
      <c r="A31883" s="5"/>
      <c r="B31883" s="5"/>
      <c r="C31883" s="5" t="str">
        <f>IFERROR(__xludf.DUMMYFUNCTION("""COMPUTED_VALUE"""),"")</f>
        <v/>
      </c>
      <c r="D31883" s="5">
        <v>0.0</v>
      </c>
    </row>
    <row r="31884" ht="14.25" customHeight="1">
      <c r="A31884" s="5"/>
      <c r="B31884" s="5"/>
      <c r="C31884" s="5" t="str">
        <f>IFERROR(__xludf.DUMMYFUNCTION("""COMPUTED_VALUE"""),"")</f>
        <v/>
      </c>
      <c r="D31884" s="5">
        <v>0.0</v>
      </c>
    </row>
    <row r="31885" ht="14.25" customHeight="1">
      <c r="A31885" s="5"/>
      <c r="B31885" s="5"/>
      <c r="C31885" s="5" t="str">
        <f>IFERROR(__xludf.DUMMYFUNCTION("""COMPUTED_VALUE"""),"")</f>
        <v/>
      </c>
      <c r="D31885" s="5">
        <v>0.0</v>
      </c>
    </row>
    <row r="31886" ht="14.25" customHeight="1">
      <c r="A31886" s="5"/>
      <c r="B31886" s="5"/>
      <c r="C31886" s="5" t="str">
        <f>IFERROR(__xludf.DUMMYFUNCTION("""COMPUTED_VALUE"""),"")</f>
        <v/>
      </c>
      <c r="D31886" s="5">
        <v>0.0</v>
      </c>
    </row>
    <row r="31887" ht="14.25" customHeight="1">
      <c r="A31887" s="5"/>
      <c r="B31887" s="5"/>
      <c r="C31887" s="5" t="str">
        <f>IFERROR(__xludf.DUMMYFUNCTION("""COMPUTED_VALUE"""),"")</f>
        <v/>
      </c>
      <c r="D31887" s="5">
        <v>0.0</v>
      </c>
    </row>
    <row r="31888" ht="14.25" customHeight="1">
      <c r="A31888" s="5"/>
      <c r="B31888" s="5"/>
      <c r="C31888" s="5" t="str">
        <f>IFERROR(__xludf.DUMMYFUNCTION("""COMPUTED_VALUE"""),"")</f>
        <v/>
      </c>
      <c r="D31888" s="5">
        <v>0.0</v>
      </c>
    </row>
    <row r="31889" ht="14.25" customHeight="1">
      <c r="A31889" s="5"/>
      <c r="B31889" s="5"/>
      <c r="C31889" s="5" t="str">
        <f>IFERROR(__xludf.DUMMYFUNCTION("""COMPUTED_VALUE"""),"")</f>
        <v/>
      </c>
      <c r="D31889" s="5">
        <v>0.0</v>
      </c>
    </row>
    <row r="31890" ht="14.25" customHeight="1">
      <c r="A31890" s="5"/>
      <c r="B31890" s="5"/>
      <c r="C31890" s="5" t="str">
        <f>IFERROR(__xludf.DUMMYFUNCTION("""COMPUTED_VALUE"""),"")</f>
        <v/>
      </c>
      <c r="D31890" s="5">
        <v>0.0</v>
      </c>
    </row>
    <row r="31891" ht="14.25" customHeight="1">
      <c r="A31891" s="5"/>
      <c r="B31891" s="5"/>
      <c r="C31891" s="5" t="str">
        <f>IFERROR(__xludf.DUMMYFUNCTION("""COMPUTED_VALUE"""),"")</f>
        <v/>
      </c>
      <c r="D31891" s="5">
        <v>0.0</v>
      </c>
    </row>
    <row r="31892" ht="14.25" customHeight="1">
      <c r="A31892" s="5"/>
      <c r="B31892" s="5"/>
      <c r="C31892" s="5" t="str">
        <f>IFERROR(__xludf.DUMMYFUNCTION("""COMPUTED_VALUE"""),"")</f>
        <v/>
      </c>
      <c r="D31892" s="5">
        <v>0.0</v>
      </c>
    </row>
    <row r="31893" ht="14.25" customHeight="1">
      <c r="A31893" s="5"/>
      <c r="B31893" s="5"/>
      <c r="C31893" s="5" t="str">
        <f>IFERROR(__xludf.DUMMYFUNCTION("""COMPUTED_VALUE"""),"")</f>
        <v/>
      </c>
      <c r="D31893" s="5">
        <v>0.0</v>
      </c>
    </row>
    <row r="31894" ht="14.25" customHeight="1">
      <c r="A31894" s="5"/>
      <c r="B31894" s="5"/>
      <c r="C31894" s="5" t="str">
        <f>IFERROR(__xludf.DUMMYFUNCTION("""COMPUTED_VALUE"""),"")</f>
        <v/>
      </c>
      <c r="D31894" s="5">
        <v>0.0</v>
      </c>
    </row>
    <row r="31895" ht="14.25" customHeight="1">
      <c r="A31895" s="5"/>
      <c r="B31895" s="5"/>
      <c r="C31895" s="5" t="str">
        <f>IFERROR(__xludf.DUMMYFUNCTION("""COMPUTED_VALUE"""),"")</f>
        <v/>
      </c>
      <c r="D31895" s="5">
        <v>0.0</v>
      </c>
    </row>
    <row r="31896" ht="14.25" customHeight="1">
      <c r="A31896" s="5"/>
      <c r="B31896" s="5"/>
      <c r="C31896" s="5" t="str">
        <f>IFERROR(__xludf.DUMMYFUNCTION("""COMPUTED_VALUE"""),"")</f>
        <v/>
      </c>
      <c r="D31896" s="5">
        <v>0.0</v>
      </c>
    </row>
    <row r="31897" ht="14.25" customHeight="1">
      <c r="A31897" s="5"/>
      <c r="B31897" s="5"/>
      <c r="C31897" s="5" t="str">
        <f>IFERROR(__xludf.DUMMYFUNCTION("""COMPUTED_VALUE"""),"")</f>
        <v/>
      </c>
      <c r="D31897" s="5">
        <v>0.0</v>
      </c>
    </row>
    <row r="31898" ht="14.25" customHeight="1">
      <c r="A31898" s="5"/>
      <c r="B31898" s="5"/>
      <c r="C31898" s="5" t="str">
        <f>IFERROR(__xludf.DUMMYFUNCTION("""COMPUTED_VALUE"""),"")</f>
        <v/>
      </c>
      <c r="D31898" s="5">
        <v>0.0</v>
      </c>
    </row>
    <row r="31899" ht="14.25" customHeight="1">
      <c r="A31899" s="5"/>
      <c r="B31899" s="5"/>
      <c r="C31899" s="5" t="str">
        <f>IFERROR(__xludf.DUMMYFUNCTION("""COMPUTED_VALUE"""),"")</f>
        <v/>
      </c>
      <c r="D31899" s="5">
        <v>0.0</v>
      </c>
    </row>
    <row r="31900" ht="14.25" customHeight="1">
      <c r="A31900" s="5"/>
      <c r="B31900" s="5"/>
      <c r="C31900" s="5" t="str">
        <f>IFERROR(__xludf.DUMMYFUNCTION("""COMPUTED_VALUE"""),"")</f>
        <v/>
      </c>
      <c r="D31900" s="5">
        <v>0.0</v>
      </c>
    </row>
    <row r="31901" ht="14.25" customHeight="1">
      <c r="A31901" s="5"/>
      <c r="B31901" s="5"/>
      <c r="C31901" s="5" t="str">
        <f>IFERROR(__xludf.DUMMYFUNCTION("""COMPUTED_VALUE"""),"")</f>
        <v/>
      </c>
      <c r="D31901" s="5">
        <v>0.0</v>
      </c>
    </row>
    <row r="31902" ht="14.25" customHeight="1">
      <c r="A31902" s="5"/>
      <c r="B31902" s="5"/>
      <c r="C31902" s="5" t="str">
        <f>IFERROR(__xludf.DUMMYFUNCTION("""COMPUTED_VALUE"""),"")</f>
        <v/>
      </c>
      <c r="D31902" s="5">
        <v>0.0</v>
      </c>
    </row>
    <row r="31903" ht="14.25" customHeight="1">
      <c r="A31903" s="5"/>
      <c r="B31903" s="5"/>
      <c r="C31903" s="5" t="str">
        <f>IFERROR(__xludf.DUMMYFUNCTION("""COMPUTED_VALUE"""),"")</f>
        <v/>
      </c>
      <c r="D31903" s="5">
        <v>0.0</v>
      </c>
    </row>
    <row r="31904" ht="14.25" customHeight="1">
      <c r="A31904" s="5"/>
      <c r="B31904" s="5"/>
      <c r="C31904" s="5" t="str">
        <f>IFERROR(__xludf.DUMMYFUNCTION("""COMPUTED_VALUE"""),"")</f>
        <v/>
      </c>
      <c r="D31904" s="5">
        <v>0.0</v>
      </c>
    </row>
    <row r="31905" ht="14.25" customHeight="1">
      <c r="A31905" s="5"/>
      <c r="B31905" s="5"/>
      <c r="C31905" s="5" t="str">
        <f>IFERROR(__xludf.DUMMYFUNCTION("""COMPUTED_VALUE"""),"")</f>
        <v/>
      </c>
      <c r="D31905" s="5">
        <v>0.0</v>
      </c>
    </row>
    <row r="31906" ht="14.25" customHeight="1">
      <c r="A31906" s="5"/>
      <c r="B31906" s="5"/>
      <c r="C31906" s="5" t="str">
        <f>IFERROR(__xludf.DUMMYFUNCTION("""COMPUTED_VALUE"""),"")</f>
        <v/>
      </c>
      <c r="D31906" s="5">
        <v>0.0</v>
      </c>
    </row>
    <row r="31907" ht="14.25" customHeight="1">
      <c r="A31907" s="5"/>
      <c r="B31907" s="5"/>
      <c r="C31907" s="5" t="str">
        <f>IFERROR(__xludf.DUMMYFUNCTION("""COMPUTED_VALUE"""),"")</f>
        <v/>
      </c>
      <c r="D31907" s="5">
        <v>0.0</v>
      </c>
    </row>
    <row r="31908" ht="14.25" customHeight="1">
      <c r="A31908" s="5"/>
      <c r="B31908" s="5"/>
      <c r="C31908" s="5" t="str">
        <f>IFERROR(__xludf.DUMMYFUNCTION("""COMPUTED_VALUE"""),"")</f>
        <v/>
      </c>
      <c r="D31908" s="5">
        <v>0.0</v>
      </c>
    </row>
    <row r="31909" ht="14.25" customHeight="1">
      <c r="A31909" s="5"/>
      <c r="B31909" s="5"/>
      <c r="C31909" s="5" t="str">
        <f>IFERROR(__xludf.DUMMYFUNCTION("""COMPUTED_VALUE"""),"")</f>
        <v/>
      </c>
      <c r="D31909" s="5">
        <v>0.0</v>
      </c>
    </row>
    <row r="31910" ht="14.25" customHeight="1">
      <c r="A31910" s="5"/>
      <c r="B31910" s="5"/>
      <c r="C31910" s="5" t="str">
        <f>IFERROR(__xludf.DUMMYFUNCTION("""COMPUTED_VALUE"""),"")</f>
        <v/>
      </c>
      <c r="D31910" s="5">
        <v>0.0</v>
      </c>
    </row>
    <row r="31911" ht="14.25" customHeight="1">
      <c r="A31911" s="5"/>
      <c r="B31911" s="5"/>
      <c r="C31911" s="5" t="str">
        <f>IFERROR(__xludf.DUMMYFUNCTION("""COMPUTED_VALUE"""),"")</f>
        <v/>
      </c>
      <c r="D31911" s="5">
        <v>0.0</v>
      </c>
    </row>
    <row r="31912" ht="14.25" customHeight="1">
      <c r="A31912" s="5"/>
      <c r="B31912" s="5"/>
      <c r="C31912" s="5" t="str">
        <f>IFERROR(__xludf.DUMMYFUNCTION("""COMPUTED_VALUE"""),"")</f>
        <v/>
      </c>
      <c r="D31912" s="5">
        <v>0.0</v>
      </c>
    </row>
    <row r="31913" ht="14.25" customHeight="1">
      <c r="A31913" s="5"/>
      <c r="B31913" s="5"/>
      <c r="C31913" s="5" t="str">
        <f>IFERROR(__xludf.DUMMYFUNCTION("""COMPUTED_VALUE"""),"")</f>
        <v/>
      </c>
      <c r="D31913" s="5">
        <v>0.0</v>
      </c>
    </row>
    <row r="31914" ht="14.25" customHeight="1">
      <c r="A31914" s="5"/>
      <c r="B31914" s="5"/>
      <c r="C31914" s="5" t="str">
        <f>IFERROR(__xludf.DUMMYFUNCTION("""COMPUTED_VALUE"""),"")</f>
        <v/>
      </c>
      <c r="D31914" s="5">
        <v>0.0</v>
      </c>
    </row>
    <row r="31915" ht="14.25" customHeight="1">
      <c r="A31915" s="5"/>
      <c r="B31915" s="5"/>
      <c r="C31915" s="5" t="str">
        <f>IFERROR(__xludf.DUMMYFUNCTION("""COMPUTED_VALUE"""),"")</f>
        <v/>
      </c>
      <c r="D31915" s="5">
        <v>0.0</v>
      </c>
    </row>
    <row r="31916" ht="14.25" customHeight="1">
      <c r="A31916" s="5"/>
      <c r="B31916" s="5"/>
      <c r="C31916" s="5" t="str">
        <f>IFERROR(__xludf.DUMMYFUNCTION("""COMPUTED_VALUE"""),"")</f>
        <v/>
      </c>
      <c r="D31916" s="5">
        <v>0.0</v>
      </c>
    </row>
    <row r="31917" ht="14.25" customHeight="1">
      <c r="A31917" s="5"/>
      <c r="B31917" s="5"/>
      <c r="C31917" s="5" t="str">
        <f>IFERROR(__xludf.DUMMYFUNCTION("""COMPUTED_VALUE"""),"")</f>
        <v/>
      </c>
      <c r="D31917" s="5">
        <v>0.0</v>
      </c>
    </row>
    <row r="31918" ht="14.25" customHeight="1">
      <c r="A31918" s="5"/>
      <c r="B31918" s="5"/>
      <c r="C31918" s="5" t="str">
        <f>IFERROR(__xludf.DUMMYFUNCTION("""COMPUTED_VALUE"""),"")</f>
        <v/>
      </c>
      <c r="D31918" s="5">
        <v>0.0</v>
      </c>
    </row>
    <row r="31919" ht="14.25" customHeight="1">
      <c r="A31919" s="5"/>
      <c r="B31919" s="5"/>
      <c r="C31919" s="5" t="str">
        <f>IFERROR(__xludf.DUMMYFUNCTION("""COMPUTED_VALUE"""),"")</f>
        <v/>
      </c>
      <c r="D31919" s="5">
        <v>0.0</v>
      </c>
    </row>
    <row r="31920" ht="14.25" customHeight="1">
      <c r="A31920" s="5"/>
      <c r="B31920" s="5"/>
      <c r="C31920" s="5" t="str">
        <f>IFERROR(__xludf.DUMMYFUNCTION("""COMPUTED_VALUE"""),"")</f>
        <v/>
      </c>
      <c r="D31920" s="5">
        <v>0.0</v>
      </c>
    </row>
    <row r="31921" ht="14.25" customHeight="1">
      <c r="A31921" s="5"/>
      <c r="B31921" s="5"/>
      <c r="C31921" s="5" t="str">
        <f>IFERROR(__xludf.DUMMYFUNCTION("""COMPUTED_VALUE"""),"")</f>
        <v/>
      </c>
      <c r="D31921" s="5">
        <v>0.0</v>
      </c>
    </row>
    <row r="31922" ht="14.25" customHeight="1">
      <c r="A31922" s="5"/>
      <c r="B31922" s="5"/>
      <c r="C31922" s="5" t="str">
        <f>IFERROR(__xludf.DUMMYFUNCTION("""COMPUTED_VALUE"""),"")</f>
        <v/>
      </c>
      <c r="D31922" s="5">
        <v>0.0</v>
      </c>
    </row>
    <row r="31923" ht="14.25" customHeight="1">
      <c r="A31923" s="5"/>
      <c r="B31923" s="5"/>
      <c r="C31923" s="5" t="str">
        <f>IFERROR(__xludf.DUMMYFUNCTION("""COMPUTED_VALUE"""),"")</f>
        <v/>
      </c>
      <c r="D31923" s="5">
        <v>0.0</v>
      </c>
    </row>
    <row r="31924" ht="14.25" customHeight="1">
      <c r="A31924" s="5"/>
      <c r="B31924" s="5"/>
      <c r="C31924" s="5" t="str">
        <f>IFERROR(__xludf.DUMMYFUNCTION("""COMPUTED_VALUE"""),"")</f>
        <v/>
      </c>
      <c r="D31924" s="5">
        <v>0.0</v>
      </c>
    </row>
    <row r="31925" ht="14.25" customHeight="1">
      <c r="A31925" s="5"/>
      <c r="B31925" s="5"/>
      <c r="C31925" s="5" t="str">
        <f>IFERROR(__xludf.DUMMYFUNCTION("""COMPUTED_VALUE"""),"")</f>
        <v/>
      </c>
      <c r="D31925" s="5">
        <v>0.0</v>
      </c>
    </row>
    <row r="31926" ht="14.25" customHeight="1">
      <c r="A31926" s="5"/>
      <c r="B31926" s="5"/>
      <c r="C31926" s="5" t="str">
        <f>IFERROR(__xludf.DUMMYFUNCTION("""COMPUTED_VALUE"""),"")</f>
        <v/>
      </c>
      <c r="D31926" s="5">
        <v>0.0</v>
      </c>
    </row>
    <row r="31927" ht="14.25" customHeight="1">
      <c r="A31927" s="5"/>
      <c r="B31927" s="5"/>
      <c r="C31927" s="5" t="str">
        <f>IFERROR(__xludf.DUMMYFUNCTION("""COMPUTED_VALUE"""),"")</f>
        <v/>
      </c>
      <c r="D31927" s="5">
        <v>0.0</v>
      </c>
    </row>
    <row r="31928" ht="14.25" customHeight="1">
      <c r="A31928" s="5"/>
      <c r="B31928" s="5"/>
      <c r="C31928" s="5" t="str">
        <f>IFERROR(__xludf.DUMMYFUNCTION("""COMPUTED_VALUE"""),"")</f>
        <v/>
      </c>
      <c r="D31928" s="5">
        <v>0.0</v>
      </c>
    </row>
    <row r="31929" ht="14.25" customHeight="1">
      <c r="A31929" s="5"/>
      <c r="B31929" s="5"/>
      <c r="C31929" s="5" t="str">
        <f>IFERROR(__xludf.DUMMYFUNCTION("""COMPUTED_VALUE"""),"")</f>
        <v/>
      </c>
      <c r="D31929" s="5">
        <v>0.0</v>
      </c>
    </row>
    <row r="31930" ht="14.25" customHeight="1">
      <c r="A31930" s="5"/>
      <c r="B31930" s="5"/>
      <c r="C31930" s="5" t="str">
        <f>IFERROR(__xludf.DUMMYFUNCTION("""COMPUTED_VALUE"""),"")</f>
        <v/>
      </c>
      <c r="D31930" s="5">
        <v>0.0</v>
      </c>
    </row>
    <row r="31931" ht="14.25" customHeight="1">
      <c r="A31931" s="5"/>
      <c r="B31931" s="5"/>
      <c r="C31931" s="5" t="str">
        <f>IFERROR(__xludf.DUMMYFUNCTION("""COMPUTED_VALUE"""),"")</f>
        <v/>
      </c>
      <c r="D31931" s="5">
        <v>0.0</v>
      </c>
    </row>
    <row r="31932" ht="14.25" customHeight="1">
      <c r="A31932" s="5"/>
      <c r="B31932" s="5"/>
      <c r="C31932" s="5" t="str">
        <f>IFERROR(__xludf.DUMMYFUNCTION("""COMPUTED_VALUE"""),"")</f>
        <v/>
      </c>
      <c r="D31932" s="5">
        <v>0.0</v>
      </c>
    </row>
    <row r="31933" ht="14.25" customHeight="1">
      <c r="A31933" s="5"/>
      <c r="B31933" s="5"/>
      <c r="C31933" s="5" t="str">
        <f>IFERROR(__xludf.DUMMYFUNCTION("""COMPUTED_VALUE"""),"")</f>
        <v/>
      </c>
      <c r="D31933" s="5">
        <v>0.0</v>
      </c>
    </row>
    <row r="31934" ht="14.25" customHeight="1">
      <c r="A31934" s="5"/>
      <c r="B31934" s="5"/>
      <c r="C31934" s="5" t="str">
        <f>IFERROR(__xludf.DUMMYFUNCTION("""COMPUTED_VALUE"""),"")</f>
        <v/>
      </c>
      <c r="D31934" s="5">
        <v>0.0</v>
      </c>
    </row>
    <row r="31935" ht="14.25" customHeight="1">
      <c r="A31935" s="5"/>
      <c r="B31935" s="5"/>
      <c r="C31935" s="5" t="str">
        <f>IFERROR(__xludf.DUMMYFUNCTION("""COMPUTED_VALUE"""),"")</f>
        <v/>
      </c>
      <c r="D31935" s="5">
        <v>0.0</v>
      </c>
    </row>
    <row r="31936" ht="14.25" customHeight="1">
      <c r="A31936" s="5"/>
      <c r="B31936" s="5"/>
      <c r="C31936" s="5" t="str">
        <f>IFERROR(__xludf.DUMMYFUNCTION("""COMPUTED_VALUE"""),"")</f>
        <v/>
      </c>
      <c r="D31936" s="5">
        <v>0.0</v>
      </c>
    </row>
    <row r="31937" ht="14.25" customHeight="1">
      <c r="A31937" s="5"/>
      <c r="B31937" s="5"/>
      <c r="C31937" s="5" t="str">
        <f>IFERROR(__xludf.DUMMYFUNCTION("""COMPUTED_VALUE"""),"")</f>
        <v/>
      </c>
      <c r="D31937" s="5">
        <v>0.0</v>
      </c>
    </row>
    <row r="31938" ht="14.25" customHeight="1">
      <c r="A31938" s="5"/>
      <c r="B31938" s="5"/>
      <c r="C31938" s="5" t="str">
        <f>IFERROR(__xludf.DUMMYFUNCTION("""COMPUTED_VALUE"""),"")</f>
        <v/>
      </c>
      <c r="D31938" s="5">
        <v>0.0</v>
      </c>
    </row>
    <row r="31939" ht="14.25" customHeight="1">
      <c r="A31939" s="5"/>
      <c r="B31939" s="5"/>
      <c r="C31939" s="5" t="str">
        <f>IFERROR(__xludf.DUMMYFUNCTION("""COMPUTED_VALUE"""),"")</f>
        <v/>
      </c>
      <c r="D31939" s="5">
        <v>0.0</v>
      </c>
    </row>
    <row r="31940" ht="14.25" customHeight="1">
      <c r="A31940" s="5"/>
      <c r="B31940" s="5"/>
      <c r="C31940" s="5" t="str">
        <f>IFERROR(__xludf.DUMMYFUNCTION("""COMPUTED_VALUE"""),"")</f>
        <v/>
      </c>
      <c r="D31940" s="5">
        <v>0.0</v>
      </c>
    </row>
    <row r="31941" ht="14.25" customHeight="1">
      <c r="A31941" s="5"/>
      <c r="B31941" s="5"/>
      <c r="C31941" s="5" t="str">
        <f>IFERROR(__xludf.DUMMYFUNCTION("""COMPUTED_VALUE"""),"")</f>
        <v/>
      </c>
      <c r="D31941" s="5">
        <v>0.0</v>
      </c>
    </row>
    <row r="31942" ht="14.25" customHeight="1">
      <c r="A31942" s="5"/>
      <c r="B31942" s="5"/>
      <c r="C31942" s="5" t="str">
        <f>IFERROR(__xludf.DUMMYFUNCTION("""COMPUTED_VALUE"""),"")</f>
        <v/>
      </c>
      <c r="D31942" s="5">
        <v>0.0</v>
      </c>
    </row>
    <row r="31943" ht="14.25" customHeight="1">
      <c r="A31943" s="5"/>
      <c r="B31943" s="5"/>
      <c r="C31943" s="5" t="str">
        <f>IFERROR(__xludf.DUMMYFUNCTION("""COMPUTED_VALUE"""),"")</f>
        <v/>
      </c>
      <c r="D31943" s="5">
        <v>0.0</v>
      </c>
    </row>
    <row r="31944" ht="14.25" customHeight="1">
      <c r="A31944" s="5"/>
      <c r="B31944" s="5"/>
      <c r="C31944" s="5" t="str">
        <f>IFERROR(__xludf.DUMMYFUNCTION("""COMPUTED_VALUE"""),"")</f>
        <v/>
      </c>
      <c r="D31944" s="5">
        <v>0.0</v>
      </c>
    </row>
    <row r="31945" ht="14.25" customHeight="1">
      <c r="A31945" s="5"/>
      <c r="B31945" s="5"/>
      <c r="C31945" s="5" t="str">
        <f>IFERROR(__xludf.DUMMYFUNCTION("""COMPUTED_VALUE"""),"")</f>
        <v/>
      </c>
      <c r="D31945" s="5">
        <v>0.0</v>
      </c>
    </row>
    <row r="31946" ht="14.25" customHeight="1">
      <c r="A31946" s="5"/>
      <c r="B31946" s="5"/>
      <c r="C31946" s="5" t="str">
        <f>IFERROR(__xludf.DUMMYFUNCTION("""COMPUTED_VALUE"""),"")</f>
        <v/>
      </c>
      <c r="D31946" s="5">
        <v>0.0</v>
      </c>
    </row>
    <row r="31947" ht="14.25" customHeight="1">
      <c r="A31947" s="5"/>
      <c r="B31947" s="5"/>
      <c r="C31947" s="5" t="str">
        <f>IFERROR(__xludf.DUMMYFUNCTION("""COMPUTED_VALUE"""),"")</f>
        <v/>
      </c>
      <c r="D31947" s="5">
        <v>0.0</v>
      </c>
    </row>
    <row r="31948" ht="14.25" customHeight="1">
      <c r="A31948" s="5"/>
      <c r="B31948" s="5"/>
      <c r="C31948" s="5" t="str">
        <f>IFERROR(__xludf.DUMMYFUNCTION("""COMPUTED_VALUE"""),"")</f>
        <v/>
      </c>
      <c r="D31948" s="5">
        <v>0.0</v>
      </c>
    </row>
    <row r="31949" ht="14.25" customHeight="1">
      <c r="A31949" s="5"/>
      <c r="B31949" s="5"/>
      <c r="C31949" s="5" t="str">
        <f>IFERROR(__xludf.DUMMYFUNCTION("""COMPUTED_VALUE"""),"")</f>
        <v/>
      </c>
      <c r="D31949" s="5">
        <v>0.0</v>
      </c>
    </row>
    <row r="31950" ht="14.25" customHeight="1">
      <c r="A31950" s="5"/>
      <c r="B31950" s="5"/>
      <c r="C31950" s="5" t="str">
        <f>IFERROR(__xludf.DUMMYFUNCTION("""COMPUTED_VALUE"""),"")</f>
        <v/>
      </c>
      <c r="D31950" s="5">
        <v>0.0</v>
      </c>
    </row>
    <row r="31951" ht="14.25" customHeight="1">
      <c r="A31951" s="5"/>
      <c r="B31951" s="5"/>
      <c r="C31951" s="5" t="str">
        <f>IFERROR(__xludf.DUMMYFUNCTION("""COMPUTED_VALUE"""),"")</f>
        <v/>
      </c>
      <c r="D31951" s="5">
        <v>0.0</v>
      </c>
    </row>
    <row r="31952" ht="14.25" customHeight="1">
      <c r="A31952" s="5"/>
      <c r="B31952" s="5"/>
      <c r="C31952" s="5" t="str">
        <f>IFERROR(__xludf.DUMMYFUNCTION("""COMPUTED_VALUE"""),"")</f>
        <v/>
      </c>
      <c r="D31952" s="5">
        <v>0.0</v>
      </c>
    </row>
    <row r="31953" ht="14.25" customHeight="1">
      <c r="A31953" s="5"/>
      <c r="B31953" s="5"/>
      <c r="C31953" s="5" t="str">
        <f>IFERROR(__xludf.DUMMYFUNCTION("""COMPUTED_VALUE"""),"")</f>
        <v/>
      </c>
      <c r="D31953" s="5">
        <v>0.0</v>
      </c>
    </row>
    <row r="31954" ht="14.25" customHeight="1">
      <c r="A31954" s="5"/>
      <c r="B31954" s="5"/>
      <c r="C31954" s="5" t="str">
        <f>IFERROR(__xludf.DUMMYFUNCTION("""COMPUTED_VALUE"""),"")</f>
        <v/>
      </c>
      <c r="D31954" s="5">
        <v>0.0</v>
      </c>
    </row>
    <row r="31955" ht="14.25" customHeight="1">
      <c r="A31955" s="5"/>
      <c r="B31955" s="5"/>
      <c r="C31955" s="5" t="str">
        <f>IFERROR(__xludf.DUMMYFUNCTION("""COMPUTED_VALUE"""),"")</f>
        <v/>
      </c>
      <c r="D31955" s="5">
        <v>0.0</v>
      </c>
    </row>
    <row r="31956" ht="14.25" customHeight="1">
      <c r="A31956" s="5"/>
      <c r="B31956" s="5"/>
      <c r="C31956" s="5" t="str">
        <f>IFERROR(__xludf.DUMMYFUNCTION("""COMPUTED_VALUE"""),"")</f>
        <v/>
      </c>
      <c r="D31956" s="5">
        <v>0.0</v>
      </c>
    </row>
    <row r="31957" ht="14.25" customHeight="1">
      <c r="A31957" s="5"/>
      <c r="B31957" s="5"/>
      <c r="C31957" s="5" t="str">
        <f>IFERROR(__xludf.DUMMYFUNCTION("""COMPUTED_VALUE"""),"")</f>
        <v/>
      </c>
      <c r="D31957" s="5">
        <v>0.0</v>
      </c>
    </row>
    <row r="31958" ht="14.25" customHeight="1">
      <c r="A31958" s="5"/>
      <c r="B31958" s="5"/>
      <c r="C31958" s="5" t="str">
        <f>IFERROR(__xludf.DUMMYFUNCTION("""COMPUTED_VALUE"""),"")</f>
        <v/>
      </c>
      <c r="D31958" s="5">
        <v>0.0</v>
      </c>
    </row>
    <row r="31959" ht="14.25" customHeight="1">
      <c r="A31959" s="5"/>
      <c r="B31959" s="5"/>
      <c r="C31959" s="5" t="str">
        <f>IFERROR(__xludf.DUMMYFUNCTION("""COMPUTED_VALUE"""),"")</f>
        <v/>
      </c>
      <c r="D31959" s="5">
        <v>0.0</v>
      </c>
    </row>
    <row r="31960" ht="14.25" customHeight="1">
      <c r="A31960" s="5"/>
      <c r="B31960" s="5"/>
      <c r="C31960" s="5" t="str">
        <f>IFERROR(__xludf.DUMMYFUNCTION("""COMPUTED_VALUE"""),"")</f>
        <v/>
      </c>
      <c r="D31960" s="5">
        <v>0.0</v>
      </c>
    </row>
    <row r="31961" ht="14.25" customHeight="1">
      <c r="A31961" s="5"/>
      <c r="B31961" s="5"/>
      <c r="C31961" s="5" t="str">
        <f>IFERROR(__xludf.DUMMYFUNCTION("""COMPUTED_VALUE"""),"")</f>
        <v/>
      </c>
      <c r="D31961" s="5">
        <v>0.0</v>
      </c>
    </row>
    <row r="31962" ht="14.25" customHeight="1">
      <c r="A31962" s="5"/>
      <c r="B31962" s="5"/>
      <c r="C31962" s="5" t="str">
        <f>IFERROR(__xludf.DUMMYFUNCTION("""COMPUTED_VALUE"""),"")</f>
        <v/>
      </c>
      <c r="D31962" s="5">
        <v>0.0</v>
      </c>
    </row>
    <row r="31963" ht="14.25" customHeight="1">
      <c r="A31963" s="5"/>
      <c r="B31963" s="5"/>
      <c r="C31963" s="5" t="str">
        <f>IFERROR(__xludf.DUMMYFUNCTION("""COMPUTED_VALUE"""),"")</f>
        <v/>
      </c>
      <c r="D31963" s="5">
        <v>0.0</v>
      </c>
    </row>
    <row r="31964" ht="14.25" customHeight="1">
      <c r="A31964" s="5"/>
      <c r="B31964" s="5"/>
      <c r="C31964" s="5" t="str">
        <f>IFERROR(__xludf.DUMMYFUNCTION("""COMPUTED_VALUE"""),"")</f>
        <v/>
      </c>
      <c r="D31964" s="5">
        <v>0.0</v>
      </c>
    </row>
    <row r="31965" ht="14.25" customHeight="1">
      <c r="A31965" s="5"/>
      <c r="B31965" s="5"/>
      <c r="C31965" s="5" t="str">
        <f>IFERROR(__xludf.DUMMYFUNCTION("""COMPUTED_VALUE"""),"")</f>
        <v/>
      </c>
      <c r="D31965" s="5">
        <v>0.0</v>
      </c>
    </row>
    <row r="31966" ht="14.25" customHeight="1">
      <c r="A31966" s="5"/>
      <c r="B31966" s="5"/>
      <c r="C31966" s="5" t="str">
        <f>IFERROR(__xludf.DUMMYFUNCTION("""COMPUTED_VALUE"""),"")</f>
        <v/>
      </c>
      <c r="D31966" s="5">
        <v>0.0</v>
      </c>
    </row>
    <row r="31967" ht="14.25" customHeight="1">
      <c r="A31967" s="5"/>
      <c r="B31967" s="5"/>
      <c r="C31967" s="5" t="str">
        <f>IFERROR(__xludf.DUMMYFUNCTION("""COMPUTED_VALUE"""),"")</f>
        <v/>
      </c>
      <c r="D31967" s="5">
        <v>0.0</v>
      </c>
    </row>
    <row r="31968" ht="14.25" customHeight="1">
      <c r="A31968" s="5"/>
      <c r="B31968" s="5"/>
      <c r="C31968" s="5" t="str">
        <f>IFERROR(__xludf.DUMMYFUNCTION("""COMPUTED_VALUE"""),"")</f>
        <v/>
      </c>
      <c r="D31968" s="5">
        <v>0.0</v>
      </c>
    </row>
    <row r="31969" ht="14.25" customHeight="1">
      <c r="A31969" s="5"/>
      <c r="B31969" s="5"/>
      <c r="C31969" s="5" t="str">
        <f>IFERROR(__xludf.DUMMYFUNCTION("""COMPUTED_VALUE"""),"")</f>
        <v/>
      </c>
      <c r="D31969" s="5">
        <v>0.0</v>
      </c>
    </row>
    <row r="31970" ht="14.25" customHeight="1">
      <c r="A31970" s="5"/>
      <c r="B31970" s="5"/>
      <c r="C31970" s="5" t="str">
        <f>IFERROR(__xludf.DUMMYFUNCTION("""COMPUTED_VALUE"""),"")</f>
        <v/>
      </c>
      <c r="D31970" s="5">
        <v>0.0</v>
      </c>
    </row>
    <row r="31971" ht="14.25" customHeight="1">
      <c r="A31971" s="5"/>
      <c r="B31971" s="5"/>
      <c r="C31971" s="5" t="str">
        <f>IFERROR(__xludf.DUMMYFUNCTION("""COMPUTED_VALUE"""),"")</f>
        <v/>
      </c>
      <c r="D31971" s="5">
        <v>0.0</v>
      </c>
    </row>
    <row r="31972" ht="14.25" customHeight="1">
      <c r="A31972" s="5"/>
      <c r="B31972" s="5"/>
      <c r="C31972" s="5" t="str">
        <f>IFERROR(__xludf.DUMMYFUNCTION("""COMPUTED_VALUE"""),"")</f>
        <v/>
      </c>
      <c r="D31972" s="5">
        <v>0.0</v>
      </c>
    </row>
    <row r="31973" ht="14.25" customHeight="1">
      <c r="A31973" s="5"/>
      <c r="B31973" s="5"/>
      <c r="C31973" s="5" t="str">
        <f>IFERROR(__xludf.DUMMYFUNCTION("""COMPUTED_VALUE"""),"")</f>
        <v/>
      </c>
      <c r="D31973" s="5">
        <v>0.0</v>
      </c>
    </row>
    <row r="31974" ht="14.25" customHeight="1">
      <c r="A31974" s="5"/>
      <c r="B31974" s="5"/>
      <c r="C31974" s="5" t="str">
        <f>IFERROR(__xludf.DUMMYFUNCTION("""COMPUTED_VALUE"""),"")</f>
        <v/>
      </c>
      <c r="D31974" s="5">
        <v>0.0</v>
      </c>
    </row>
    <row r="31975" ht="14.25" customHeight="1">
      <c r="A31975" s="5"/>
      <c r="B31975" s="5"/>
      <c r="C31975" s="5" t="str">
        <f>IFERROR(__xludf.DUMMYFUNCTION("""COMPUTED_VALUE"""),"")</f>
        <v/>
      </c>
      <c r="D31975" s="5">
        <v>0.0</v>
      </c>
    </row>
    <row r="31976" ht="14.25" customHeight="1">
      <c r="A31976" s="5"/>
      <c r="B31976" s="5"/>
      <c r="C31976" s="5" t="str">
        <f>IFERROR(__xludf.DUMMYFUNCTION("""COMPUTED_VALUE"""),"")</f>
        <v/>
      </c>
      <c r="D31976" s="5">
        <v>0.0</v>
      </c>
    </row>
    <row r="31977" ht="14.25" customHeight="1">
      <c r="A31977" s="5"/>
      <c r="B31977" s="5"/>
      <c r="C31977" s="5" t="str">
        <f>IFERROR(__xludf.DUMMYFUNCTION("""COMPUTED_VALUE"""),"")</f>
        <v/>
      </c>
      <c r="D31977" s="5">
        <v>0.0</v>
      </c>
    </row>
    <row r="31978" ht="14.25" customHeight="1">
      <c r="A31978" s="5"/>
      <c r="B31978" s="5"/>
      <c r="C31978" s="5" t="str">
        <f>IFERROR(__xludf.DUMMYFUNCTION("""COMPUTED_VALUE"""),"")</f>
        <v/>
      </c>
      <c r="D31978" s="5">
        <v>0.0</v>
      </c>
    </row>
    <row r="31979" ht="14.25" customHeight="1">
      <c r="A31979" s="5"/>
      <c r="B31979" s="5"/>
      <c r="C31979" s="5" t="str">
        <f>IFERROR(__xludf.DUMMYFUNCTION("""COMPUTED_VALUE"""),"")</f>
        <v/>
      </c>
      <c r="D31979" s="5">
        <v>0.0</v>
      </c>
    </row>
    <row r="31980" ht="14.25" customHeight="1">
      <c r="A31980" s="5"/>
      <c r="B31980" s="5"/>
      <c r="C31980" s="5" t="str">
        <f>IFERROR(__xludf.DUMMYFUNCTION("""COMPUTED_VALUE"""),"")</f>
        <v/>
      </c>
      <c r="D31980" s="5">
        <v>0.0</v>
      </c>
    </row>
    <row r="31981" ht="14.25" customHeight="1">
      <c r="A31981" s="5"/>
      <c r="B31981" s="5"/>
      <c r="C31981" s="5" t="str">
        <f>IFERROR(__xludf.DUMMYFUNCTION("""COMPUTED_VALUE"""),"")</f>
        <v/>
      </c>
      <c r="D31981" s="5">
        <v>0.0</v>
      </c>
    </row>
    <row r="31982" ht="14.25" customHeight="1">
      <c r="A31982" s="5"/>
      <c r="B31982" s="5"/>
      <c r="C31982" s="5" t="str">
        <f>IFERROR(__xludf.DUMMYFUNCTION("""COMPUTED_VALUE"""),"")</f>
        <v/>
      </c>
      <c r="D31982" s="5">
        <v>0.0</v>
      </c>
    </row>
    <row r="31983" ht="14.25" customHeight="1">
      <c r="A31983" s="5"/>
      <c r="B31983" s="5"/>
      <c r="C31983" s="5" t="str">
        <f>IFERROR(__xludf.DUMMYFUNCTION("""COMPUTED_VALUE"""),"")</f>
        <v/>
      </c>
      <c r="D31983" s="5">
        <v>0.0</v>
      </c>
    </row>
    <row r="31984" ht="14.25" customHeight="1">
      <c r="A31984" s="5"/>
      <c r="B31984" s="5"/>
      <c r="C31984" s="5" t="str">
        <f>IFERROR(__xludf.DUMMYFUNCTION("""COMPUTED_VALUE"""),"")</f>
        <v/>
      </c>
      <c r="D31984" s="5">
        <v>0.0</v>
      </c>
    </row>
    <row r="31985" ht="14.25" customHeight="1">
      <c r="A31985" s="5"/>
      <c r="B31985" s="5"/>
      <c r="C31985" s="5" t="str">
        <f>IFERROR(__xludf.DUMMYFUNCTION("""COMPUTED_VALUE"""),"")</f>
        <v/>
      </c>
      <c r="D31985" s="5">
        <v>0.0</v>
      </c>
    </row>
    <row r="31986" ht="14.25" customHeight="1">
      <c r="A31986" s="5"/>
      <c r="B31986" s="5"/>
      <c r="C31986" s="5" t="str">
        <f>IFERROR(__xludf.DUMMYFUNCTION("""COMPUTED_VALUE"""),"")</f>
        <v/>
      </c>
      <c r="D31986" s="5">
        <v>0.0</v>
      </c>
    </row>
    <row r="31987" ht="14.25" customHeight="1">
      <c r="A31987" s="5"/>
      <c r="B31987" s="5"/>
      <c r="C31987" s="5" t="str">
        <f>IFERROR(__xludf.DUMMYFUNCTION("""COMPUTED_VALUE"""),"")</f>
        <v/>
      </c>
      <c r="D31987" s="5">
        <v>0.0</v>
      </c>
    </row>
    <row r="31988" ht="14.25" customHeight="1">
      <c r="A31988" s="5"/>
      <c r="B31988" s="5"/>
      <c r="C31988" s="5" t="str">
        <f>IFERROR(__xludf.DUMMYFUNCTION("""COMPUTED_VALUE"""),"")</f>
        <v/>
      </c>
      <c r="D31988" s="5">
        <v>0.0</v>
      </c>
    </row>
    <row r="31989" ht="14.25" customHeight="1">
      <c r="A31989" s="5"/>
      <c r="B31989" s="5"/>
      <c r="C31989" s="5" t="str">
        <f>IFERROR(__xludf.DUMMYFUNCTION("""COMPUTED_VALUE"""),"")</f>
        <v/>
      </c>
      <c r="D31989" s="5">
        <v>0.0</v>
      </c>
    </row>
    <row r="31990" ht="14.25" customHeight="1">
      <c r="A31990" s="5"/>
      <c r="B31990" s="5"/>
      <c r="C31990" s="5" t="str">
        <f>IFERROR(__xludf.DUMMYFUNCTION("""COMPUTED_VALUE"""),"")</f>
        <v/>
      </c>
      <c r="D31990" s="5">
        <v>0.0</v>
      </c>
    </row>
    <row r="31991" ht="14.25" customHeight="1">
      <c r="A31991" s="5"/>
      <c r="B31991" s="5"/>
      <c r="C31991" s="5" t="str">
        <f>IFERROR(__xludf.DUMMYFUNCTION("""COMPUTED_VALUE"""),"")</f>
        <v/>
      </c>
      <c r="D31991" s="5">
        <v>0.0</v>
      </c>
    </row>
    <row r="31992" ht="14.25" customHeight="1">
      <c r="A31992" s="5"/>
      <c r="B31992" s="5"/>
      <c r="C31992" s="5" t="str">
        <f>IFERROR(__xludf.DUMMYFUNCTION("""COMPUTED_VALUE"""),"")</f>
        <v/>
      </c>
      <c r="D31992" s="5">
        <v>0.0</v>
      </c>
    </row>
    <row r="31993" ht="14.25" customHeight="1">
      <c r="A31993" s="5"/>
      <c r="B31993" s="5"/>
      <c r="C31993" s="5" t="str">
        <f>IFERROR(__xludf.DUMMYFUNCTION("""COMPUTED_VALUE"""),"")</f>
        <v/>
      </c>
      <c r="D31993" s="5">
        <v>0.0</v>
      </c>
    </row>
    <row r="31994" ht="14.25" customHeight="1">
      <c r="A31994" s="5"/>
      <c r="B31994" s="5"/>
      <c r="C31994" s="5" t="str">
        <f>IFERROR(__xludf.DUMMYFUNCTION("""COMPUTED_VALUE"""),"")</f>
        <v/>
      </c>
      <c r="D31994" s="5">
        <v>0.0</v>
      </c>
    </row>
    <row r="31995" ht="14.25" customHeight="1">
      <c r="A31995" s="5"/>
      <c r="B31995" s="5"/>
      <c r="C31995" s="5" t="str">
        <f>IFERROR(__xludf.DUMMYFUNCTION("""COMPUTED_VALUE"""),"")</f>
        <v/>
      </c>
      <c r="D31995" s="5">
        <v>0.0</v>
      </c>
    </row>
    <row r="31996" ht="14.25" customHeight="1">
      <c r="A31996" s="5"/>
      <c r="B31996" s="5"/>
      <c r="C31996" s="5" t="str">
        <f>IFERROR(__xludf.DUMMYFUNCTION("""COMPUTED_VALUE"""),"")</f>
        <v/>
      </c>
      <c r="D31996" s="5">
        <v>0.0</v>
      </c>
    </row>
    <row r="31997" ht="14.25" customHeight="1">
      <c r="A31997" s="5"/>
      <c r="B31997" s="5"/>
      <c r="C31997" s="5" t="str">
        <f>IFERROR(__xludf.DUMMYFUNCTION("""COMPUTED_VALUE"""),"")</f>
        <v/>
      </c>
      <c r="D31997" s="5">
        <v>0.0</v>
      </c>
    </row>
    <row r="31998" ht="14.25" customHeight="1">
      <c r="A31998" s="5"/>
      <c r="B31998" s="5"/>
      <c r="C31998" s="5" t="str">
        <f>IFERROR(__xludf.DUMMYFUNCTION("""COMPUTED_VALUE"""),"")</f>
        <v/>
      </c>
      <c r="D31998" s="5">
        <v>0.0</v>
      </c>
    </row>
    <row r="31999" ht="14.25" customHeight="1">
      <c r="A31999" s="5"/>
      <c r="B31999" s="5"/>
      <c r="C31999" s="5" t="str">
        <f>IFERROR(__xludf.DUMMYFUNCTION("""COMPUTED_VALUE"""),"")</f>
        <v/>
      </c>
      <c r="D31999" s="5">
        <v>0.0</v>
      </c>
    </row>
    <row r="32000" ht="14.25" customHeight="1">
      <c r="A32000" s="5"/>
      <c r="B32000" s="5"/>
      <c r="C32000" s="5" t="str">
        <f>IFERROR(__xludf.DUMMYFUNCTION("""COMPUTED_VALUE"""),"")</f>
        <v/>
      </c>
      <c r="D32000" s="5">
        <v>0.0</v>
      </c>
    </row>
    <row r="32001" ht="14.25" customHeight="1">
      <c r="A32001" s="5"/>
      <c r="B32001" s="5"/>
      <c r="C32001" s="5" t="str">
        <f>IFERROR(__xludf.DUMMYFUNCTION("""COMPUTED_VALUE"""),"")</f>
        <v/>
      </c>
      <c r="D32001" s="5">
        <v>0.0</v>
      </c>
    </row>
    <row r="32002" ht="14.25" customHeight="1">
      <c r="A32002" s="5"/>
      <c r="B32002" s="5"/>
      <c r="C32002" s="5" t="str">
        <f>IFERROR(__xludf.DUMMYFUNCTION("""COMPUTED_VALUE"""),"")</f>
        <v/>
      </c>
      <c r="D32002" s="5">
        <v>0.0</v>
      </c>
    </row>
    <row r="32003" ht="14.25" customHeight="1">
      <c r="A32003" s="5"/>
      <c r="B32003" s="5"/>
      <c r="C32003" s="5" t="str">
        <f>IFERROR(__xludf.DUMMYFUNCTION("""COMPUTED_VALUE"""),"")</f>
        <v/>
      </c>
      <c r="D32003" s="5">
        <v>0.0</v>
      </c>
    </row>
    <row r="32004" ht="14.25" customHeight="1">
      <c r="A32004" s="5"/>
      <c r="B32004" s="5"/>
      <c r="C32004" s="5" t="str">
        <f>IFERROR(__xludf.DUMMYFUNCTION("""COMPUTED_VALUE"""),"")</f>
        <v/>
      </c>
      <c r="D32004" s="5">
        <v>0.0</v>
      </c>
    </row>
    <row r="32005" ht="14.25" customHeight="1">
      <c r="A32005" s="5"/>
      <c r="B32005" s="5"/>
      <c r="C32005" s="5" t="str">
        <f>IFERROR(__xludf.DUMMYFUNCTION("""COMPUTED_VALUE"""),"")</f>
        <v/>
      </c>
      <c r="D32005" s="5">
        <v>0.0</v>
      </c>
    </row>
    <row r="32006" ht="14.25" customHeight="1">
      <c r="A32006" s="5"/>
      <c r="B32006" s="5"/>
      <c r="C32006" s="5" t="str">
        <f>IFERROR(__xludf.DUMMYFUNCTION("""COMPUTED_VALUE"""),"")</f>
        <v/>
      </c>
      <c r="D32006" s="5">
        <v>0.0</v>
      </c>
    </row>
    <row r="32007" ht="14.25" customHeight="1">
      <c r="A32007" s="5"/>
      <c r="B32007" s="5"/>
      <c r="C32007" s="5" t="str">
        <f>IFERROR(__xludf.DUMMYFUNCTION("""COMPUTED_VALUE"""),"")</f>
        <v/>
      </c>
      <c r="D32007" s="5">
        <v>0.0</v>
      </c>
    </row>
    <row r="32008" ht="14.25" customHeight="1">
      <c r="A32008" s="5"/>
      <c r="B32008" s="5"/>
      <c r="C32008" s="5" t="str">
        <f>IFERROR(__xludf.DUMMYFUNCTION("""COMPUTED_VALUE"""),"")</f>
        <v/>
      </c>
      <c r="D32008" s="5">
        <v>0.0</v>
      </c>
    </row>
    <row r="32009" ht="14.25" customHeight="1">
      <c r="A32009" s="5"/>
      <c r="B32009" s="5"/>
      <c r="C32009" s="5" t="str">
        <f>IFERROR(__xludf.DUMMYFUNCTION("""COMPUTED_VALUE"""),"")</f>
        <v/>
      </c>
      <c r="D32009" s="5">
        <v>0.0</v>
      </c>
    </row>
    <row r="32010" ht="14.25" customHeight="1">
      <c r="A32010" s="5"/>
      <c r="B32010" s="5"/>
      <c r="C32010" s="5" t="str">
        <f>IFERROR(__xludf.DUMMYFUNCTION("""COMPUTED_VALUE"""),"")</f>
        <v/>
      </c>
      <c r="D32010" s="5">
        <v>0.0</v>
      </c>
    </row>
    <row r="32011" ht="14.25" customHeight="1">
      <c r="A32011" s="5"/>
      <c r="B32011" s="5"/>
      <c r="C32011" s="5" t="str">
        <f>IFERROR(__xludf.DUMMYFUNCTION("""COMPUTED_VALUE"""),"")</f>
        <v/>
      </c>
      <c r="D32011" s="5">
        <v>0.0</v>
      </c>
    </row>
    <row r="32012" ht="14.25" customHeight="1">
      <c r="A32012" s="5"/>
      <c r="B32012" s="5"/>
      <c r="C32012" s="5" t="str">
        <f>IFERROR(__xludf.DUMMYFUNCTION("""COMPUTED_VALUE"""),"")</f>
        <v/>
      </c>
      <c r="D32012" s="5">
        <v>0.0</v>
      </c>
    </row>
    <row r="32013" ht="14.25" customHeight="1">
      <c r="A32013" s="5"/>
      <c r="B32013" s="5"/>
      <c r="C32013" s="5" t="str">
        <f>IFERROR(__xludf.DUMMYFUNCTION("""COMPUTED_VALUE"""),"")</f>
        <v/>
      </c>
      <c r="D32013" s="5">
        <v>0.0</v>
      </c>
    </row>
    <row r="32014" ht="14.25" customHeight="1">
      <c r="A32014" s="5"/>
      <c r="B32014" s="5"/>
      <c r="C32014" s="5" t="str">
        <f>IFERROR(__xludf.DUMMYFUNCTION("""COMPUTED_VALUE"""),"")</f>
        <v/>
      </c>
      <c r="D32014" s="5">
        <v>0.0</v>
      </c>
    </row>
    <row r="32015" ht="14.25" customHeight="1">
      <c r="A32015" s="5"/>
      <c r="B32015" s="5"/>
      <c r="C32015" s="5" t="str">
        <f>IFERROR(__xludf.DUMMYFUNCTION("""COMPUTED_VALUE"""),"")</f>
        <v/>
      </c>
      <c r="D32015" s="5">
        <v>0.0</v>
      </c>
    </row>
    <row r="32016" ht="14.25" customHeight="1">
      <c r="A32016" s="5"/>
      <c r="B32016" s="5"/>
      <c r="C32016" s="5" t="str">
        <f>IFERROR(__xludf.DUMMYFUNCTION("""COMPUTED_VALUE"""),"")</f>
        <v/>
      </c>
      <c r="D32016" s="5">
        <v>0.0</v>
      </c>
    </row>
    <row r="32017" ht="14.25" customHeight="1">
      <c r="A32017" s="5"/>
      <c r="B32017" s="5"/>
      <c r="C32017" s="5" t="str">
        <f>IFERROR(__xludf.DUMMYFUNCTION("""COMPUTED_VALUE"""),"")</f>
        <v/>
      </c>
      <c r="D32017" s="5">
        <v>0.0</v>
      </c>
    </row>
    <row r="32018" ht="14.25" customHeight="1">
      <c r="A32018" s="5"/>
      <c r="B32018" s="5"/>
      <c r="C32018" s="5" t="str">
        <f>IFERROR(__xludf.DUMMYFUNCTION("""COMPUTED_VALUE"""),"")</f>
        <v/>
      </c>
      <c r="D32018" s="5">
        <v>0.0</v>
      </c>
    </row>
    <row r="32019" ht="14.25" customHeight="1">
      <c r="A32019" s="5"/>
      <c r="B32019" s="5"/>
      <c r="C32019" s="5" t="str">
        <f>IFERROR(__xludf.DUMMYFUNCTION("""COMPUTED_VALUE"""),"")</f>
        <v/>
      </c>
      <c r="D32019" s="5">
        <v>0.0</v>
      </c>
    </row>
    <row r="32020" ht="14.25" customHeight="1">
      <c r="A32020" s="5"/>
      <c r="B32020" s="5"/>
      <c r="C32020" s="5" t="str">
        <f>IFERROR(__xludf.DUMMYFUNCTION("""COMPUTED_VALUE"""),"")</f>
        <v/>
      </c>
      <c r="D32020" s="5">
        <v>0.0</v>
      </c>
    </row>
    <row r="32021" ht="14.25" customHeight="1">
      <c r="A32021" s="5"/>
      <c r="B32021" s="5"/>
      <c r="C32021" s="5" t="str">
        <f>IFERROR(__xludf.DUMMYFUNCTION("""COMPUTED_VALUE"""),"")</f>
        <v/>
      </c>
      <c r="D32021" s="5">
        <v>0.0</v>
      </c>
    </row>
    <row r="32022" ht="14.25" customHeight="1">
      <c r="A32022" s="5"/>
      <c r="B32022" s="5"/>
      <c r="C32022" s="5" t="str">
        <f>IFERROR(__xludf.DUMMYFUNCTION("""COMPUTED_VALUE"""),"")</f>
        <v/>
      </c>
      <c r="D32022" s="5">
        <v>0.0</v>
      </c>
    </row>
    <row r="32023" ht="14.25" customHeight="1">
      <c r="A32023" s="5"/>
      <c r="B32023" s="5"/>
      <c r="C32023" s="5" t="str">
        <f>IFERROR(__xludf.DUMMYFUNCTION("""COMPUTED_VALUE"""),"")</f>
        <v/>
      </c>
      <c r="D32023" s="5">
        <v>0.0</v>
      </c>
    </row>
    <row r="32024" ht="14.25" customHeight="1">
      <c r="A32024" s="5"/>
      <c r="B32024" s="5"/>
      <c r="C32024" s="5" t="str">
        <f>IFERROR(__xludf.DUMMYFUNCTION("""COMPUTED_VALUE"""),"")</f>
        <v/>
      </c>
      <c r="D32024" s="5">
        <v>0.0</v>
      </c>
    </row>
    <row r="32025" ht="14.25" customHeight="1">
      <c r="A32025" s="5"/>
      <c r="B32025" s="5"/>
      <c r="C32025" s="5" t="str">
        <f>IFERROR(__xludf.DUMMYFUNCTION("""COMPUTED_VALUE"""),"")</f>
        <v/>
      </c>
      <c r="D32025" s="5">
        <v>0.0</v>
      </c>
    </row>
    <row r="32026" ht="14.25" customHeight="1">
      <c r="A32026" s="5"/>
      <c r="B32026" s="5"/>
      <c r="C32026" s="5" t="str">
        <f>IFERROR(__xludf.DUMMYFUNCTION("""COMPUTED_VALUE"""),"")</f>
        <v/>
      </c>
      <c r="D32026" s="5">
        <v>0.0</v>
      </c>
    </row>
    <row r="32027" ht="14.25" customHeight="1">
      <c r="A32027" s="5"/>
      <c r="B32027" s="5"/>
      <c r="C32027" s="5" t="str">
        <f>IFERROR(__xludf.DUMMYFUNCTION("""COMPUTED_VALUE"""),"")</f>
        <v/>
      </c>
      <c r="D32027" s="5">
        <v>0.0</v>
      </c>
    </row>
    <row r="32028" ht="14.25" customHeight="1">
      <c r="A32028" s="5"/>
      <c r="B32028" s="5"/>
      <c r="C32028" s="5" t="str">
        <f>IFERROR(__xludf.DUMMYFUNCTION("""COMPUTED_VALUE"""),"")</f>
        <v/>
      </c>
      <c r="D32028" s="5">
        <v>0.0</v>
      </c>
    </row>
    <row r="32029" ht="14.25" customHeight="1">
      <c r="A32029" s="5"/>
      <c r="B32029" s="5"/>
      <c r="C32029" s="5" t="str">
        <f>IFERROR(__xludf.DUMMYFUNCTION("""COMPUTED_VALUE"""),"")</f>
        <v/>
      </c>
      <c r="D32029" s="5">
        <v>0.0</v>
      </c>
    </row>
    <row r="32030" ht="14.25" customHeight="1">
      <c r="A32030" s="5"/>
      <c r="B32030" s="5"/>
      <c r="C32030" s="5" t="str">
        <f>IFERROR(__xludf.DUMMYFUNCTION("""COMPUTED_VALUE"""),"")</f>
        <v/>
      </c>
      <c r="D32030" s="5">
        <v>0.0</v>
      </c>
    </row>
    <row r="32031" ht="14.25" customHeight="1">
      <c r="A32031" s="5"/>
      <c r="B32031" s="5"/>
      <c r="C32031" s="5" t="str">
        <f>IFERROR(__xludf.DUMMYFUNCTION("""COMPUTED_VALUE"""),"")</f>
        <v/>
      </c>
      <c r="D32031" s="5">
        <v>0.0</v>
      </c>
    </row>
    <row r="32032" ht="14.25" customHeight="1">
      <c r="A32032" s="5"/>
      <c r="B32032" s="5"/>
      <c r="C32032" s="5" t="str">
        <f>IFERROR(__xludf.DUMMYFUNCTION("""COMPUTED_VALUE"""),"")</f>
        <v/>
      </c>
      <c r="D32032" s="5">
        <v>0.0</v>
      </c>
    </row>
    <row r="32033" ht="14.25" customHeight="1">
      <c r="A32033" s="5"/>
      <c r="B32033" s="5"/>
      <c r="C32033" s="5" t="str">
        <f>IFERROR(__xludf.DUMMYFUNCTION("""COMPUTED_VALUE"""),"")</f>
        <v/>
      </c>
      <c r="D32033" s="5">
        <v>0.0</v>
      </c>
    </row>
    <row r="32034" ht="14.25" customHeight="1">
      <c r="A32034" s="5"/>
      <c r="B32034" s="5"/>
      <c r="C32034" s="5" t="str">
        <f>IFERROR(__xludf.DUMMYFUNCTION("""COMPUTED_VALUE"""),"")</f>
        <v/>
      </c>
      <c r="D32034" s="5">
        <v>0.0</v>
      </c>
    </row>
    <row r="32035" ht="14.25" customHeight="1">
      <c r="A32035" s="5"/>
      <c r="B32035" s="5"/>
      <c r="C32035" s="5" t="str">
        <f>IFERROR(__xludf.DUMMYFUNCTION("""COMPUTED_VALUE"""),"")</f>
        <v/>
      </c>
      <c r="D32035" s="5">
        <v>0.0</v>
      </c>
    </row>
    <row r="32036" ht="14.25" customHeight="1">
      <c r="A32036" s="5"/>
      <c r="B32036" s="5"/>
      <c r="C32036" s="5" t="str">
        <f>IFERROR(__xludf.DUMMYFUNCTION("""COMPUTED_VALUE"""),"")</f>
        <v/>
      </c>
      <c r="D32036" s="5">
        <v>0.0</v>
      </c>
    </row>
    <row r="32037" ht="14.25" customHeight="1">
      <c r="A32037" s="5"/>
      <c r="B32037" s="5"/>
      <c r="C32037" s="5" t="str">
        <f>IFERROR(__xludf.DUMMYFUNCTION("""COMPUTED_VALUE"""),"")</f>
        <v/>
      </c>
      <c r="D32037" s="5">
        <v>0.0</v>
      </c>
    </row>
    <row r="32038" ht="14.25" customHeight="1">
      <c r="A32038" s="5"/>
      <c r="B32038" s="5"/>
      <c r="C32038" s="5" t="str">
        <f>IFERROR(__xludf.DUMMYFUNCTION("""COMPUTED_VALUE"""),"")</f>
        <v/>
      </c>
      <c r="D32038" s="5">
        <v>0.0</v>
      </c>
    </row>
    <row r="32039" ht="14.25" customHeight="1">
      <c r="A32039" s="5"/>
      <c r="B32039" s="5"/>
      <c r="C32039" s="5" t="str">
        <f>IFERROR(__xludf.DUMMYFUNCTION("""COMPUTED_VALUE"""),"")</f>
        <v/>
      </c>
      <c r="D32039" s="5">
        <v>0.0</v>
      </c>
    </row>
    <row r="32040" ht="14.25" customHeight="1">
      <c r="A32040" s="5"/>
      <c r="B32040" s="5"/>
      <c r="C32040" s="5" t="str">
        <f>IFERROR(__xludf.DUMMYFUNCTION("""COMPUTED_VALUE"""),"")</f>
        <v/>
      </c>
      <c r="D32040" s="5">
        <v>0.0</v>
      </c>
    </row>
    <row r="32041" ht="14.25" customHeight="1">
      <c r="A32041" s="5"/>
      <c r="B32041" s="5"/>
      <c r="C32041" s="5" t="str">
        <f>IFERROR(__xludf.DUMMYFUNCTION("""COMPUTED_VALUE"""),"")</f>
        <v/>
      </c>
      <c r="D32041" s="5">
        <v>0.0</v>
      </c>
    </row>
    <row r="32042" ht="14.25" customHeight="1">
      <c r="A32042" s="5"/>
      <c r="B32042" s="5"/>
      <c r="C32042" s="5" t="str">
        <f>IFERROR(__xludf.DUMMYFUNCTION("""COMPUTED_VALUE"""),"")</f>
        <v/>
      </c>
      <c r="D32042" s="5">
        <v>0.0</v>
      </c>
    </row>
    <row r="32043" ht="14.25" customHeight="1">
      <c r="A32043" s="5"/>
      <c r="B32043" s="5"/>
      <c r="C32043" s="5" t="str">
        <f>IFERROR(__xludf.DUMMYFUNCTION("""COMPUTED_VALUE"""),"")</f>
        <v/>
      </c>
      <c r="D32043" s="5">
        <v>0.0</v>
      </c>
    </row>
    <row r="32044" ht="14.25" customHeight="1">
      <c r="A32044" s="5"/>
      <c r="B32044" s="5"/>
      <c r="C32044" s="5" t="str">
        <f>IFERROR(__xludf.DUMMYFUNCTION("""COMPUTED_VALUE"""),"")</f>
        <v/>
      </c>
      <c r="D32044" s="5">
        <v>0.0</v>
      </c>
    </row>
    <row r="32045" ht="14.25" customHeight="1">
      <c r="A32045" s="5"/>
      <c r="B32045" s="5"/>
      <c r="C32045" s="5" t="str">
        <f>IFERROR(__xludf.DUMMYFUNCTION("""COMPUTED_VALUE"""),"")</f>
        <v/>
      </c>
      <c r="D32045" s="5">
        <v>0.0</v>
      </c>
    </row>
    <row r="32046" ht="14.25" customHeight="1">
      <c r="A32046" s="5"/>
      <c r="B32046" s="5"/>
      <c r="C32046" s="5" t="str">
        <f>IFERROR(__xludf.DUMMYFUNCTION("""COMPUTED_VALUE"""),"")</f>
        <v/>
      </c>
      <c r="D32046" s="5">
        <v>0.0</v>
      </c>
    </row>
    <row r="32047" ht="14.25" customHeight="1">
      <c r="A32047" s="5"/>
      <c r="B32047" s="5"/>
      <c r="C32047" s="5" t="str">
        <f>IFERROR(__xludf.DUMMYFUNCTION("""COMPUTED_VALUE"""),"")</f>
        <v/>
      </c>
      <c r="D32047" s="5">
        <v>0.0</v>
      </c>
    </row>
    <row r="32048" ht="14.25" customHeight="1">
      <c r="A32048" s="5"/>
      <c r="B32048" s="5"/>
      <c r="C32048" s="5" t="str">
        <f>IFERROR(__xludf.DUMMYFUNCTION("""COMPUTED_VALUE"""),"")</f>
        <v/>
      </c>
      <c r="D32048" s="5">
        <v>0.0</v>
      </c>
    </row>
    <row r="32049" ht="14.25" customHeight="1">
      <c r="A32049" s="5"/>
      <c r="B32049" s="5"/>
      <c r="C32049" s="5" t="str">
        <f>IFERROR(__xludf.DUMMYFUNCTION("""COMPUTED_VALUE"""),"")</f>
        <v/>
      </c>
      <c r="D32049" s="5">
        <v>0.0</v>
      </c>
    </row>
    <row r="32050" ht="14.25" customHeight="1">
      <c r="A32050" s="5"/>
      <c r="B32050" s="5"/>
      <c r="C32050" s="5" t="str">
        <f>IFERROR(__xludf.DUMMYFUNCTION("""COMPUTED_VALUE"""),"")</f>
        <v/>
      </c>
      <c r="D32050" s="5">
        <v>0.0</v>
      </c>
    </row>
    <row r="32051" ht="14.25" customHeight="1">
      <c r="A32051" s="5"/>
      <c r="B32051" s="5"/>
      <c r="C32051" s="5" t="str">
        <f>IFERROR(__xludf.DUMMYFUNCTION("""COMPUTED_VALUE"""),"")</f>
        <v/>
      </c>
      <c r="D32051" s="5">
        <v>0.0</v>
      </c>
    </row>
    <row r="32052" ht="14.25" customHeight="1">
      <c r="A32052" s="5"/>
      <c r="B32052" s="5"/>
      <c r="C32052" s="5" t="str">
        <f>IFERROR(__xludf.DUMMYFUNCTION("""COMPUTED_VALUE"""),"")</f>
        <v/>
      </c>
      <c r="D32052" s="5">
        <v>0.0</v>
      </c>
    </row>
    <row r="32053" ht="14.25" customHeight="1">
      <c r="A32053" s="5"/>
      <c r="B32053" s="5"/>
      <c r="C32053" s="5" t="str">
        <f>IFERROR(__xludf.DUMMYFUNCTION("""COMPUTED_VALUE"""),"")</f>
        <v/>
      </c>
      <c r="D32053" s="5">
        <v>0.0</v>
      </c>
    </row>
    <row r="32054" ht="14.25" customHeight="1">
      <c r="A32054" s="5"/>
      <c r="B32054" s="5"/>
      <c r="C32054" s="5" t="str">
        <f>IFERROR(__xludf.DUMMYFUNCTION("""COMPUTED_VALUE"""),"")</f>
        <v/>
      </c>
      <c r="D32054" s="5">
        <v>0.0</v>
      </c>
    </row>
    <row r="32055" ht="14.25" customHeight="1">
      <c r="A32055" s="5"/>
      <c r="B32055" s="5"/>
      <c r="C32055" s="5" t="str">
        <f>IFERROR(__xludf.DUMMYFUNCTION("""COMPUTED_VALUE"""),"")</f>
        <v/>
      </c>
      <c r="D32055" s="5">
        <v>0.0</v>
      </c>
    </row>
    <row r="32056" ht="14.25" customHeight="1">
      <c r="A32056" s="5"/>
      <c r="B32056" s="5"/>
      <c r="C32056" s="5" t="str">
        <f>IFERROR(__xludf.DUMMYFUNCTION("""COMPUTED_VALUE"""),"")</f>
        <v/>
      </c>
      <c r="D32056" s="5">
        <v>0.0</v>
      </c>
    </row>
    <row r="32057" ht="14.25" customHeight="1">
      <c r="A32057" s="5"/>
      <c r="B32057" s="5"/>
      <c r="C32057" s="5" t="str">
        <f>IFERROR(__xludf.DUMMYFUNCTION("""COMPUTED_VALUE"""),"")</f>
        <v/>
      </c>
      <c r="D32057" s="5">
        <v>0.0</v>
      </c>
    </row>
    <row r="32058" ht="14.25" customHeight="1">
      <c r="A32058" s="5"/>
      <c r="B32058" s="5"/>
      <c r="C32058" s="5" t="str">
        <f>IFERROR(__xludf.DUMMYFUNCTION("""COMPUTED_VALUE"""),"")</f>
        <v/>
      </c>
      <c r="D32058" s="5">
        <v>0.0</v>
      </c>
    </row>
    <row r="32059" ht="14.25" customHeight="1">
      <c r="A32059" s="5"/>
      <c r="B32059" s="5"/>
      <c r="C32059" s="5" t="str">
        <f>IFERROR(__xludf.DUMMYFUNCTION("""COMPUTED_VALUE"""),"")</f>
        <v/>
      </c>
      <c r="D32059" s="5">
        <v>0.0</v>
      </c>
    </row>
    <row r="32060" ht="14.25" customHeight="1">
      <c r="A32060" s="5"/>
      <c r="B32060" s="5"/>
      <c r="C32060" s="5" t="str">
        <f>IFERROR(__xludf.DUMMYFUNCTION("""COMPUTED_VALUE"""),"")</f>
        <v/>
      </c>
      <c r="D32060" s="5">
        <v>0.0</v>
      </c>
    </row>
    <row r="32061" ht="14.25" customHeight="1">
      <c r="A32061" s="5"/>
      <c r="B32061" s="5"/>
      <c r="C32061" s="5" t="str">
        <f>IFERROR(__xludf.DUMMYFUNCTION("""COMPUTED_VALUE"""),"")</f>
        <v/>
      </c>
      <c r="D32061" s="5">
        <v>0.0</v>
      </c>
    </row>
    <row r="32062" ht="14.25" customHeight="1">
      <c r="A32062" s="5"/>
      <c r="B32062" s="5"/>
      <c r="C32062" s="5" t="str">
        <f>IFERROR(__xludf.DUMMYFUNCTION("""COMPUTED_VALUE"""),"")</f>
        <v/>
      </c>
      <c r="D32062" s="5">
        <v>0.0</v>
      </c>
    </row>
    <row r="32063" ht="14.25" customHeight="1">
      <c r="A32063" s="5"/>
      <c r="B32063" s="5"/>
      <c r="C32063" s="5" t="str">
        <f>IFERROR(__xludf.DUMMYFUNCTION("""COMPUTED_VALUE"""),"")</f>
        <v/>
      </c>
      <c r="D32063" s="5">
        <v>0.0</v>
      </c>
    </row>
    <row r="32064" ht="14.25" customHeight="1">
      <c r="A32064" s="5"/>
      <c r="B32064" s="5"/>
      <c r="C32064" s="5" t="str">
        <f>IFERROR(__xludf.DUMMYFUNCTION("""COMPUTED_VALUE"""),"")</f>
        <v/>
      </c>
      <c r="D32064" s="5">
        <v>0.0</v>
      </c>
    </row>
    <row r="32065" ht="14.25" customHeight="1">
      <c r="A32065" s="5"/>
      <c r="B32065" s="5"/>
      <c r="C32065" s="5" t="str">
        <f>IFERROR(__xludf.DUMMYFUNCTION("""COMPUTED_VALUE"""),"")</f>
        <v/>
      </c>
      <c r="D32065" s="5">
        <v>0.0</v>
      </c>
    </row>
    <row r="32066" ht="14.25" customHeight="1">
      <c r="A32066" s="5"/>
      <c r="B32066" s="5"/>
      <c r="C32066" s="5" t="str">
        <f>IFERROR(__xludf.DUMMYFUNCTION("""COMPUTED_VALUE"""),"")</f>
        <v/>
      </c>
      <c r="D32066" s="5">
        <v>0.0</v>
      </c>
    </row>
    <row r="32067" ht="14.25" customHeight="1">
      <c r="A32067" s="5"/>
      <c r="B32067" s="5"/>
      <c r="C32067" s="5" t="str">
        <f>IFERROR(__xludf.DUMMYFUNCTION("""COMPUTED_VALUE"""),"")</f>
        <v/>
      </c>
      <c r="D32067" s="5">
        <v>0.0</v>
      </c>
    </row>
    <row r="32068" ht="14.25" customHeight="1">
      <c r="A32068" s="5"/>
      <c r="B32068" s="5"/>
      <c r="C32068" s="5" t="str">
        <f>IFERROR(__xludf.DUMMYFUNCTION("""COMPUTED_VALUE"""),"")</f>
        <v/>
      </c>
      <c r="D32068" s="5">
        <v>0.0</v>
      </c>
    </row>
    <row r="32069" ht="14.25" customHeight="1">
      <c r="A32069" s="5"/>
      <c r="B32069" s="5"/>
      <c r="C32069" s="5" t="str">
        <f>IFERROR(__xludf.DUMMYFUNCTION("""COMPUTED_VALUE"""),"")</f>
        <v/>
      </c>
      <c r="D32069" s="5">
        <v>0.0</v>
      </c>
    </row>
    <row r="32070" ht="14.25" customHeight="1">
      <c r="A32070" s="5"/>
      <c r="B32070" s="5"/>
      <c r="C32070" s="5" t="str">
        <f>IFERROR(__xludf.DUMMYFUNCTION("""COMPUTED_VALUE"""),"")</f>
        <v/>
      </c>
      <c r="D32070" s="5">
        <v>0.0</v>
      </c>
    </row>
    <row r="32071" ht="14.25" customHeight="1">
      <c r="A32071" s="5"/>
      <c r="B32071" s="5"/>
      <c r="C32071" s="5" t="str">
        <f>IFERROR(__xludf.DUMMYFUNCTION("""COMPUTED_VALUE"""),"")</f>
        <v/>
      </c>
      <c r="D32071" s="5">
        <v>0.0</v>
      </c>
    </row>
    <row r="32072" ht="14.25" customHeight="1">
      <c r="A32072" s="5"/>
      <c r="B32072" s="5"/>
      <c r="C32072" s="5" t="str">
        <f>IFERROR(__xludf.DUMMYFUNCTION("""COMPUTED_VALUE"""),"")</f>
        <v/>
      </c>
      <c r="D32072" s="5">
        <v>0.0</v>
      </c>
    </row>
    <row r="32073" ht="14.25" customHeight="1">
      <c r="A32073" s="5"/>
      <c r="B32073" s="5"/>
      <c r="C32073" s="5" t="str">
        <f>IFERROR(__xludf.DUMMYFUNCTION("""COMPUTED_VALUE"""),"")</f>
        <v/>
      </c>
      <c r="D32073" s="5">
        <v>0.0</v>
      </c>
    </row>
    <row r="32074" ht="14.25" customHeight="1">
      <c r="A32074" s="5"/>
      <c r="B32074" s="5"/>
      <c r="C32074" s="5" t="str">
        <f>IFERROR(__xludf.DUMMYFUNCTION("""COMPUTED_VALUE"""),"")</f>
        <v/>
      </c>
      <c r="D32074" s="5">
        <v>0.0</v>
      </c>
    </row>
    <row r="32075" ht="14.25" customHeight="1">
      <c r="A32075" s="5"/>
      <c r="B32075" s="5"/>
      <c r="C32075" s="5" t="str">
        <f>IFERROR(__xludf.DUMMYFUNCTION("""COMPUTED_VALUE"""),"")</f>
        <v/>
      </c>
      <c r="D32075" s="5">
        <v>0.0</v>
      </c>
    </row>
    <row r="32076" ht="14.25" customHeight="1">
      <c r="A32076" s="5"/>
      <c r="B32076" s="5"/>
      <c r="C32076" s="5" t="str">
        <f>IFERROR(__xludf.DUMMYFUNCTION("""COMPUTED_VALUE"""),"")</f>
        <v/>
      </c>
      <c r="D32076" s="5">
        <v>0.0</v>
      </c>
    </row>
    <row r="32077" ht="14.25" customHeight="1">
      <c r="A32077" s="5"/>
      <c r="B32077" s="5"/>
      <c r="C32077" s="5" t="str">
        <f>IFERROR(__xludf.DUMMYFUNCTION("""COMPUTED_VALUE"""),"")</f>
        <v/>
      </c>
      <c r="D32077" s="5">
        <v>0.0</v>
      </c>
    </row>
    <row r="32078" ht="14.25" customHeight="1">
      <c r="A32078" s="5"/>
      <c r="B32078" s="5"/>
      <c r="C32078" s="5" t="str">
        <f>IFERROR(__xludf.DUMMYFUNCTION("""COMPUTED_VALUE"""),"")</f>
        <v/>
      </c>
      <c r="D32078" s="5">
        <v>0.0</v>
      </c>
    </row>
    <row r="32079" ht="14.25" customHeight="1">
      <c r="A32079" s="5"/>
      <c r="B32079" s="5"/>
      <c r="C32079" s="5" t="str">
        <f>IFERROR(__xludf.DUMMYFUNCTION("""COMPUTED_VALUE"""),"")</f>
        <v/>
      </c>
      <c r="D32079" s="5">
        <v>0.0</v>
      </c>
    </row>
    <row r="32080" ht="14.25" customHeight="1">
      <c r="A32080" s="5"/>
      <c r="B32080" s="5"/>
      <c r="C32080" s="5" t="str">
        <f>IFERROR(__xludf.DUMMYFUNCTION("""COMPUTED_VALUE"""),"")</f>
        <v/>
      </c>
      <c r="D32080" s="5">
        <v>0.0</v>
      </c>
    </row>
    <row r="32081" ht="14.25" customHeight="1">
      <c r="A32081" s="5"/>
      <c r="B32081" s="5"/>
      <c r="C32081" s="5" t="str">
        <f>IFERROR(__xludf.DUMMYFUNCTION("""COMPUTED_VALUE"""),"")</f>
        <v/>
      </c>
      <c r="D32081" s="5">
        <v>0.0</v>
      </c>
    </row>
    <row r="32082" ht="14.25" customHeight="1">
      <c r="A32082" s="5"/>
      <c r="B32082" s="5"/>
      <c r="C32082" s="5" t="str">
        <f>IFERROR(__xludf.DUMMYFUNCTION("""COMPUTED_VALUE"""),"")</f>
        <v/>
      </c>
      <c r="D32082" s="5">
        <v>0.0</v>
      </c>
    </row>
    <row r="32083" ht="14.25" customHeight="1">
      <c r="A32083" s="5"/>
      <c r="B32083" s="5"/>
      <c r="C32083" s="5" t="str">
        <f>IFERROR(__xludf.DUMMYFUNCTION("""COMPUTED_VALUE"""),"")</f>
        <v/>
      </c>
      <c r="D32083" s="5">
        <v>0.0</v>
      </c>
    </row>
    <row r="32084" ht="14.25" customHeight="1">
      <c r="A32084" s="5"/>
      <c r="B32084" s="5"/>
      <c r="C32084" s="5" t="str">
        <f>IFERROR(__xludf.DUMMYFUNCTION("""COMPUTED_VALUE"""),"")</f>
        <v/>
      </c>
      <c r="D32084" s="5">
        <v>0.0</v>
      </c>
    </row>
    <row r="32085" ht="14.25" customHeight="1">
      <c r="A32085" s="5"/>
      <c r="B32085" s="5"/>
      <c r="C32085" s="5" t="str">
        <f>IFERROR(__xludf.DUMMYFUNCTION("""COMPUTED_VALUE"""),"")</f>
        <v/>
      </c>
      <c r="D32085" s="5">
        <v>0.0</v>
      </c>
    </row>
    <row r="32086" ht="14.25" customHeight="1">
      <c r="A32086" s="5"/>
      <c r="B32086" s="5"/>
      <c r="C32086" s="5" t="str">
        <f>IFERROR(__xludf.DUMMYFUNCTION("""COMPUTED_VALUE"""),"")</f>
        <v/>
      </c>
      <c r="D32086" s="5">
        <v>0.0</v>
      </c>
    </row>
    <row r="32087" ht="14.25" customHeight="1">
      <c r="A32087" s="5"/>
      <c r="B32087" s="5"/>
      <c r="C32087" s="5" t="str">
        <f>IFERROR(__xludf.DUMMYFUNCTION("""COMPUTED_VALUE"""),"")</f>
        <v/>
      </c>
      <c r="D32087" s="5">
        <v>0.0</v>
      </c>
    </row>
    <row r="32088" ht="14.25" customHeight="1">
      <c r="A32088" s="5"/>
      <c r="B32088" s="5"/>
      <c r="C32088" s="5" t="str">
        <f>IFERROR(__xludf.DUMMYFUNCTION("""COMPUTED_VALUE"""),"")</f>
        <v/>
      </c>
      <c r="D32088" s="5">
        <v>0.0</v>
      </c>
    </row>
    <row r="32089" ht="14.25" customHeight="1">
      <c r="A32089" s="5"/>
      <c r="B32089" s="5"/>
      <c r="C32089" s="5" t="str">
        <f>IFERROR(__xludf.DUMMYFUNCTION("""COMPUTED_VALUE"""),"")</f>
        <v/>
      </c>
      <c r="D32089" s="5">
        <v>0.0</v>
      </c>
    </row>
    <row r="32090" ht="14.25" customHeight="1">
      <c r="A32090" s="5"/>
      <c r="B32090" s="5"/>
      <c r="C32090" s="5" t="str">
        <f>IFERROR(__xludf.DUMMYFUNCTION("""COMPUTED_VALUE"""),"")</f>
        <v/>
      </c>
      <c r="D32090" s="5">
        <v>0.0</v>
      </c>
    </row>
    <row r="32091" ht="14.25" customHeight="1">
      <c r="A32091" s="5"/>
      <c r="B32091" s="5"/>
      <c r="C32091" s="5" t="str">
        <f>IFERROR(__xludf.DUMMYFUNCTION("""COMPUTED_VALUE"""),"")</f>
        <v/>
      </c>
      <c r="D32091" s="5">
        <v>0.0</v>
      </c>
    </row>
    <row r="32092" ht="14.25" customHeight="1">
      <c r="A32092" s="5"/>
      <c r="B32092" s="5"/>
      <c r="C32092" s="5" t="str">
        <f>IFERROR(__xludf.DUMMYFUNCTION("""COMPUTED_VALUE"""),"")</f>
        <v/>
      </c>
      <c r="D32092" s="5">
        <v>0.0</v>
      </c>
    </row>
    <row r="32093" ht="14.25" customHeight="1">
      <c r="A32093" s="5"/>
      <c r="B32093" s="5"/>
      <c r="C32093" s="5" t="str">
        <f>IFERROR(__xludf.DUMMYFUNCTION("""COMPUTED_VALUE"""),"")</f>
        <v/>
      </c>
      <c r="D32093" s="5">
        <v>0.0</v>
      </c>
    </row>
    <row r="32094" ht="14.25" customHeight="1">
      <c r="A32094" s="5"/>
      <c r="B32094" s="5"/>
      <c r="C32094" s="5" t="str">
        <f>IFERROR(__xludf.DUMMYFUNCTION("""COMPUTED_VALUE"""),"")</f>
        <v/>
      </c>
      <c r="D32094" s="5">
        <v>0.0</v>
      </c>
    </row>
    <row r="32095" ht="14.25" customHeight="1">
      <c r="A32095" s="5"/>
      <c r="B32095" s="5"/>
      <c r="C32095" s="5" t="str">
        <f>IFERROR(__xludf.DUMMYFUNCTION("""COMPUTED_VALUE"""),"")</f>
        <v/>
      </c>
      <c r="D32095" s="5">
        <v>0.0</v>
      </c>
    </row>
    <row r="32096" ht="14.25" customHeight="1">
      <c r="A32096" s="5"/>
      <c r="B32096" s="5"/>
      <c r="C32096" s="5" t="str">
        <f>IFERROR(__xludf.DUMMYFUNCTION("""COMPUTED_VALUE"""),"")</f>
        <v/>
      </c>
      <c r="D32096" s="5">
        <v>0.0</v>
      </c>
    </row>
    <row r="32097" ht="14.25" customHeight="1">
      <c r="A32097" s="5"/>
      <c r="B32097" s="5"/>
      <c r="C32097" s="5" t="str">
        <f>IFERROR(__xludf.DUMMYFUNCTION("""COMPUTED_VALUE"""),"")</f>
        <v/>
      </c>
      <c r="D32097" s="5">
        <v>0.0</v>
      </c>
    </row>
    <row r="32098" ht="14.25" customHeight="1">
      <c r="A32098" s="5"/>
      <c r="B32098" s="5"/>
      <c r="C32098" s="5" t="str">
        <f>IFERROR(__xludf.DUMMYFUNCTION("""COMPUTED_VALUE"""),"")</f>
        <v/>
      </c>
      <c r="D32098" s="5">
        <v>0.0</v>
      </c>
    </row>
    <row r="32099" ht="14.25" customHeight="1">
      <c r="A32099" s="5"/>
      <c r="B32099" s="5"/>
      <c r="C32099" s="5" t="str">
        <f>IFERROR(__xludf.DUMMYFUNCTION("""COMPUTED_VALUE"""),"")</f>
        <v/>
      </c>
      <c r="D32099" s="5">
        <v>0.0</v>
      </c>
    </row>
    <row r="32100" ht="14.25" customHeight="1">
      <c r="A32100" s="5"/>
      <c r="B32100" s="5"/>
      <c r="C32100" s="5" t="str">
        <f>IFERROR(__xludf.DUMMYFUNCTION("""COMPUTED_VALUE"""),"")</f>
        <v/>
      </c>
      <c r="D32100" s="5">
        <v>0.0</v>
      </c>
    </row>
    <row r="32101" ht="14.25" customHeight="1">
      <c r="A32101" s="5"/>
      <c r="B32101" s="5"/>
      <c r="C32101" s="5" t="str">
        <f>IFERROR(__xludf.DUMMYFUNCTION("""COMPUTED_VALUE"""),"")</f>
        <v/>
      </c>
      <c r="D32101" s="5">
        <v>0.0</v>
      </c>
    </row>
    <row r="32102" ht="14.25" customHeight="1">
      <c r="A32102" s="5"/>
      <c r="B32102" s="5"/>
      <c r="C32102" s="5" t="str">
        <f>IFERROR(__xludf.DUMMYFUNCTION("""COMPUTED_VALUE"""),"")</f>
        <v/>
      </c>
      <c r="D32102" s="5">
        <v>0.0</v>
      </c>
    </row>
    <row r="32103" ht="14.25" customHeight="1">
      <c r="A32103" s="5"/>
      <c r="B32103" s="5"/>
      <c r="C32103" s="5" t="str">
        <f>IFERROR(__xludf.DUMMYFUNCTION("""COMPUTED_VALUE"""),"")</f>
        <v/>
      </c>
      <c r="D32103" s="5">
        <v>0.0</v>
      </c>
    </row>
    <row r="32104" ht="14.25" customHeight="1">
      <c r="A32104" s="5"/>
      <c r="B32104" s="5"/>
      <c r="C32104" s="5" t="str">
        <f>IFERROR(__xludf.DUMMYFUNCTION("""COMPUTED_VALUE"""),"")</f>
        <v/>
      </c>
      <c r="D32104" s="5">
        <v>0.0</v>
      </c>
    </row>
    <row r="32105" ht="14.25" customHeight="1">
      <c r="A32105" s="5"/>
      <c r="B32105" s="5"/>
      <c r="C32105" s="5" t="str">
        <f>IFERROR(__xludf.DUMMYFUNCTION("""COMPUTED_VALUE"""),"")</f>
        <v/>
      </c>
      <c r="D32105" s="5">
        <v>0.0</v>
      </c>
    </row>
    <row r="32106" ht="14.25" customHeight="1">
      <c r="A32106" s="5"/>
      <c r="B32106" s="5"/>
      <c r="C32106" s="5" t="str">
        <f>IFERROR(__xludf.DUMMYFUNCTION("""COMPUTED_VALUE"""),"")</f>
        <v/>
      </c>
      <c r="D32106" s="5">
        <v>0.0</v>
      </c>
    </row>
    <row r="32107" ht="14.25" customHeight="1">
      <c r="A32107" s="5"/>
      <c r="B32107" s="5"/>
      <c r="C32107" s="5" t="str">
        <f>IFERROR(__xludf.DUMMYFUNCTION("""COMPUTED_VALUE"""),"")</f>
        <v/>
      </c>
      <c r="D32107" s="5">
        <v>0.0</v>
      </c>
    </row>
    <row r="32108" ht="14.25" customHeight="1">
      <c r="A32108" s="5"/>
      <c r="B32108" s="5"/>
      <c r="C32108" s="5" t="str">
        <f>IFERROR(__xludf.DUMMYFUNCTION("""COMPUTED_VALUE"""),"")</f>
        <v/>
      </c>
      <c r="D32108" s="5">
        <v>0.0</v>
      </c>
    </row>
    <row r="32109" ht="14.25" customHeight="1">
      <c r="A32109" s="5"/>
      <c r="B32109" s="5"/>
      <c r="C32109" s="5" t="str">
        <f>IFERROR(__xludf.DUMMYFUNCTION("""COMPUTED_VALUE"""),"")</f>
        <v/>
      </c>
      <c r="D32109" s="5">
        <v>0.0</v>
      </c>
    </row>
    <row r="32110" ht="14.25" customHeight="1">
      <c r="A32110" s="5"/>
      <c r="B32110" s="5"/>
      <c r="C32110" s="5" t="str">
        <f>IFERROR(__xludf.DUMMYFUNCTION("""COMPUTED_VALUE"""),"")</f>
        <v/>
      </c>
      <c r="D32110" s="5">
        <v>0.0</v>
      </c>
    </row>
    <row r="32111" ht="14.25" customHeight="1">
      <c r="A32111" s="5"/>
      <c r="B32111" s="5"/>
      <c r="C32111" s="5" t="str">
        <f>IFERROR(__xludf.DUMMYFUNCTION("""COMPUTED_VALUE"""),"")</f>
        <v/>
      </c>
      <c r="D32111" s="5">
        <v>0.0</v>
      </c>
    </row>
    <row r="32112" ht="14.25" customHeight="1">
      <c r="A32112" s="5"/>
      <c r="B32112" s="5"/>
      <c r="C32112" s="5" t="str">
        <f>IFERROR(__xludf.DUMMYFUNCTION("""COMPUTED_VALUE"""),"")</f>
        <v/>
      </c>
      <c r="D32112" s="5">
        <v>0.0</v>
      </c>
    </row>
    <row r="32113" ht="14.25" customHeight="1">
      <c r="A32113" s="5"/>
      <c r="B32113" s="5"/>
      <c r="C32113" s="5" t="str">
        <f>IFERROR(__xludf.DUMMYFUNCTION("""COMPUTED_VALUE"""),"")</f>
        <v/>
      </c>
      <c r="D32113" s="5">
        <v>0.0</v>
      </c>
    </row>
    <row r="32114" ht="14.25" customHeight="1">
      <c r="A32114" s="5"/>
      <c r="B32114" s="5"/>
      <c r="C32114" s="5" t="str">
        <f>IFERROR(__xludf.DUMMYFUNCTION("""COMPUTED_VALUE"""),"")</f>
        <v/>
      </c>
      <c r="D32114" s="5">
        <v>0.0</v>
      </c>
    </row>
    <row r="32115" ht="14.25" customHeight="1">
      <c r="A32115" s="5"/>
      <c r="B32115" s="5"/>
      <c r="C32115" s="5" t="str">
        <f>IFERROR(__xludf.DUMMYFUNCTION("""COMPUTED_VALUE"""),"")</f>
        <v/>
      </c>
      <c r="D32115" s="5">
        <v>0.0</v>
      </c>
    </row>
    <row r="32116" ht="14.25" customHeight="1">
      <c r="A32116" s="5"/>
      <c r="B32116" s="5"/>
      <c r="C32116" s="5" t="str">
        <f>IFERROR(__xludf.DUMMYFUNCTION("""COMPUTED_VALUE"""),"")</f>
        <v/>
      </c>
      <c r="D32116" s="5">
        <v>0.0</v>
      </c>
    </row>
    <row r="32117" ht="14.25" customHeight="1">
      <c r="A32117" s="5"/>
      <c r="B32117" s="5"/>
      <c r="C32117" s="5" t="str">
        <f>IFERROR(__xludf.DUMMYFUNCTION("""COMPUTED_VALUE"""),"")</f>
        <v/>
      </c>
      <c r="D32117" s="5">
        <v>0.0</v>
      </c>
    </row>
    <row r="32118" ht="14.25" customHeight="1">
      <c r="A32118" s="5"/>
      <c r="B32118" s="5"/>
      <c r="C32118" s="5" t="str">
        <f>IFERROR(__xludf.DUMMYFUNCTION("""COMPUTED_VALUE"""),"")</f>
        <v/>
      </c>
      <c r="D32118" s="5">
        <v>0.0</v>
      </c>
    </row>
    <row r="32119" ht="14.25" customHeight="1">
      <c r="A32119" s="5"/>
      <c r="B32119" s="5"/>
      <c r="C32119" s="5" t="str">
        <f>IFERROR(__xludf.DUMMYFUNCTION("""COMPUTED_VALUE"""),"")</f>
        <v/>
      </c>
      <c r="D32119" s="5">
        <v>0.0</v>
      </c>
    </row>
    <row r="32120" ht="14.25" customHeight="1">
      <c r="A32120" s="5"/>
      <c r="B32120" s="5"/>
      <c r="C32120" s="5" t="str">
        <f>IFERROR(__xludf.DUMMYFUNCTION("""COMPUTED_VALUE"""),"")</f>
        <v/>
      </c>
      <c r="D32120" s="5">
        <v>0.0</v>
      </c>
    </row>
    <row r="32121" ht="14.25" customHeight="1">
      <c r="A32121" s="5"/>
      <c r="B32121" s="5"/>
      <c r="C32121" s="5" t="str">
        <f>IFERROR(__xludf.DUMMYFUNCTION("""COMPUTED_VALUE"""),"")</f>
        <v/>
      </c>
      <c r="D32121" s="5">
        <v>0.0</v>
      </c>
    </row>
    <row r="32122" ht="14.25" customHeight="1">
      <c r="A32122" s="5"/>
      <c r="B32122" s="5"/>
      <c r="C32122" s="5" t="str">
        <f>IFERROR(__xludf.DUMMYFUNCTION("""COMPUTED_VALUE"""),"")</f>
        <v/>
      </c>
      <c r="D32122" s="5">
        <v>0.0</v>
      </c>
    </row>
    <row r="32123" ht="14.25" customHeight="1">
      <c r="A32123" s="5"/>
      <c r="B32123" s="5"/>
      <c r="C32123" s="5" t="str">
        <f>IFERROR(__xludf.DUMMYFUNCTION("""COMPUTED_VALUE"""),"")</f>
        <v/>
      </c>
      <c r="D32123" s="5">
        <v>0.0</v>
      </c>
    </row>
    <row r="32124" ht="14.25" customHeight="1">
      <c r="A32124" s="5"/>
      <c r="B32124" s="5"/>
      <c r="C32124" s="5" t="str">
        <f>IFERROR(__xludf.DUMMYFUNCTION("""COMPUTED_VALUE"""),"")</f>
        <v/>
      </c>
      <c r="D32124" s="5">
        <v>0.0</v>
      </c>
    </row>
    <row r="32125" ht="14.25" customHeight="1">
      <c r="A32125" s="5"/>
      <c r="B32125" s="5"/>
      <c r="C32125" s="5" t="str">
        <f>IFERROR(__xludf.DUMMYFUNCTION("""COMPUTED_VALUE"""),"")</f>
        <v/>
      </c>
      <c r="D32125" s="5">
        <v>0.0</v>
      </c>
    </row>
    <row r="32126" ht="14.25" customHeight="1">
      <c r="A32126" s="5"/>
      <c r="B32126" s="5"/>
      <c r="C32126" s="5" t="str">
        <f>IFERROR(__xludf.DUMMYFUNCTION("""COMPUTED_VALUE"""),"")</f>
        <v/>
      </c>
      <c r="D32126" s="5">
        <v>0.0</v>
      </c>
    </row>
    <row r="32127" ht="14.25" customHeight="1">
      <c r="A32127" s="5"/>
      <c r="B32127" s="5"/>
      <c r="C32127" s="5" t="str">
        <f>IFERROR(__xludf.DUMMYFUNCTION("""COMPUTED_VALUE"""),"")</f>
        <v/>
      </c>
      <c r="D32127" s="5">
        <v>0.0</v>
      </c>
    </row>
    <row r="32128" ht="14.25" customHeight="1">
      <c r="A32128" s="5"/>
      <c r="B32128" s="5"/>
      <c r="C32128" s="5" t="str">
        <f>IFERROR(__xludf.DUMMYFUNCTION("""COMPUTED_VALUE"""),"")</f>
        <v/>
      </c>
      <c r="D32128" s="5">
        <v>0.0</v>
      </c>
    </row>
    <row r="32129" ht="14.25" customHeight="1">
      <c r="A32129" s="5"/>
      <c r="B32129" s="5"/>
      <c r="C32129" s="5" t="str">
        <f>IFERROR(__xludf.DUMMYFUNCTION("""COMPUTED_VALUE"""),"")</f>
        <v/>
      </c>
      <c r="D32129" s="5">
        <v>0.0</v>
      </c>
    </row>
    <row r="32130" ht="14.25" customHeight="1">
      <c r="A32130" s="5"/>
      <c r="B32130" s="5"/>
      <c r="C32130" s="5" t="str">
        <f>IFERROR(__xludf.DUMMYFUNCTION("""COMPUTED_VALUE"""),"")</f>
        <v/>
      </c>
      <c r="D32130" s="5">
        <v>0.0</v>
      </c>
    </row>
    <row r="32131" ht="14.25" customHeight="1">
      <c r="A32131" s="5"/>
      <c r="B32131" s="5"/>
      <c r="C32131" s="5" t="str">
        <f>IFERROR(__xludf.DUMMYFUNCTION("""COMPUTED_VALUE"""),"")</f>
        <v/>
      </c>
      <c r="D32131" s="5">
        <v>0.0</v>
      </c>
    </row>
    <row r="32132" ht="14.25" customHeight="1">
      <c r="A32132" s="5"/>
      <c r="B32132" s="5"/>
      <c r="C32132" s="5" t="str">
        <f>IFERROR(__xludf.DUMMYFUNCTION("""COMPUTED_VALUE"""),"")</f>
        <v/>
      </c>
      <c r="D32132" s="5">
        <v>0.0</v>
      </c>
    </row>
    <row r="32133" ht="14.25" customHeight="1">
      <c r="A32133" s="5"/>
      <c r="B32133" s="5"/>
      <c r="C32133" s="5" t="str">
        <f>IFERROR(__xludf.DUMMYFUNCTION("""COMPUTED_VALUE"""),"")</f>
        <v/>
      </c>
      <c r="D32133" s="5">
        <v>0.0</v>
      </c>
    </row>
    <row r="32134" ht="14.25" customHeight="1">
      <c r="A32134" s="5"/>
      <c r="B32134" s="5"/>
      <c r="C32134" s="5" t="str">
        <f>IFERROR(__xludf.DUMMYFUNCTION("""COMPUTED_VALUE"""),"")</f>
        <v/>
      </c>
      <c r="D32134" s="5">
        <v>0.0</v>
      </c>
    </row>
    <row r="32135" ht="14.25" customHeight="1">
      <c r="A32135" s="5"/>
      <c r="B32135" s="5"/>
      <c r="C32135" s="5" t="str">
        <f>IFERROR(__xludf.DUMMYFUNCTION("""COMPUTED_VALUE"""),"")</f>
        <v/>
      </c>
      <c r="D32135" s="5">
        <v>0.0</v>
      </c>
    </row>
    <row r="32136" ht="14.25" customHeight="1">
      <c r="A32136" s="5"/>
      <c r="B32136" s="5"/>
      <c r="C32136" s="5" t="str">
        <f>IFERROR(__xludf.DUMMYFUNCTION("""COMPUTED_VALUE"""),"")</f>
        <v/>
      </c>
      <c r="D32136" s="5">
        <v>0.0</v>
      </c>
    </row>
    <row r="32137" ht="14.25" customHeight="1">
      <c r="A32137" s="5"/>
      <c r="B32137" s="5"/>
      <c r="C32137" s="5" t="str">
        <f>IFERROR(__xludf.DUMMYFUNCTION("""COMPUTED_VALUE"""),"")</f>
        <v/>
      </c>
      <c r="D32137" s="5">
        <v>0.0</v>
      </c>
    </row>
    <row r="32138" ht="14.25" customHeight="1">
      <c r="A32138" s="5"/>
      <c r="B32138" s="5"/>
      <c r="C32138" s="5" t="str">
        <f>IFERROR(__xludf.DUMMYFUNCTION("""COMPUTED_VALUE"""),"")</f>
        <v/>
      </c>
      <c r="D32138" s="5">
        <v>0.0</v>
      </c>
    </row>
    <row r="32139" ht="14.25" customHeight="1">
      <c r="A32139" s="5"/>
      <c r="B32139" s="5"/>
      <c r="C32139" s="5" t="str">
        <f>IFERROR(__xludf.DUMMYFUNCTION("""COMPUTED_VALUE"""),"")</f>
        <v/>
      </c>
      <c r="D32139" s="5">
        <v>0.0</v>
      </c>
    </row>
    <row r="32140" ht="14.25" customHeight="1">
      <c r="A32140" s="5"/>
      <c r="B32140" s="5"/>
      <c r="C32140" s="5" t="str">
        <f>IFERROR(__xludf.DUMMYFUNCTION("""COMPUTED_VALUE"""),"")</f>
        <v/>
      </c>
      <c r="D32140" s="5">
        <v>0.0</v>
      </c>
    </row>
    <row r="32141" ht="14.25" customHeight="1">
      <c r="A32141" s="5"/>
      <c r="B32141" s="5"/>
      <c r="C32141" s="5" t="str">
        <f>IFERROR(__xludf.DUMMYFUNCTION("""COMPUTED_VALUE"""),"")</f>
        <v/>
      </c>
      <c r="D32141" s="5">
        <v>0.0</v>
      </c>
    </row>
    <row r="32142" ht="14.25" customHeight="1">
      <c r="A32142" s="5"/>
      <c r="B32142" s="5"/>
      <c r="C32142" s="5" t="str">
        <f>IFERROR(__xludf.DUMMYFUNCTION("""COMPUTED_VALUE"""),"")</f>
        <v/>
      </c>
      <c r="D32142" s="5">
        <v>0.0</v>
      </c>
    </row>
    <row r="32143" ht="14.25" customHeight="1">
      <c r="A32143" s="5"/>
      <c r="B32143" s="5"/>
      <c r="C32143" s="5" t="str">
        <f>IFERROR(__xludf.DUMMYFUNCTION("""COMPUTED_VALUE"""),"")</f>
        <v/>
      </c>
      <c r="D32143" s="5">
        <v>0.0</v>
      </c>
    </row>
    <row r="32144" ht="14.25" customHeight="1">
      <c r="A32144" s="5"/>
      <c r="B32144" s="5"/>
      <c r="C32144" s="5" t="str">
        <f>IFERROR(__xludf.DUMMYFUNCTION("""COMPUTED_VALUE"""),"")</f>
        <v/>
      </c>
      <c r="D32144" s="5">
        <v>0.0</v>
      </c>
    </row>
    <row r="32145" ht="14.25" customHeight="1">
      <c r="A32145" s="5"/>
      <c r="B32145" s="5"/>
      <c r="C32145" s="5" t="str">
        <f>IFERROR(__xludf.DUMMYFUNCTION("""COMPUTED_VALUE"""),"")</f>
        <v/>
      </c>
      <c r="D32145" s="5">
        <v>0.0</v>
      </c>
    </row>
    <row r="32146" ht="14.25" customHeight="1">
      <c r="A32146" s="5"/>
      <c r="B32146" s="5"/>
      <c r="C32146" s="5" t="str">
        <f>IFERROR(__xludf.DUMMYFUNCTION("""COMPUTED_VALUE"""),"")</f>
        <v/>
      </c>
      <c r="D32146" s="5">
        <v>0.0</v>
      </c>
    </row>
    <row r="32147" ht="14.25" customHeight="1">
      <c r="A32147" s="5"/>
      <c r="B32147" s="5"/>
      <c r="C32147" s="5" t="str">
        <f>IFERROR(__xludf.DUMMYFUNCTION("""COMPUTED_VALUE"""),"")</f>
        <v/>
      </c>
      <c r="D32147" s="5">
        <v>0.0</v>
      </c>
    </row>
    <row r="32148" ht="14.25" customHeight="1">
      <c r="A32148" s="5"/>
      <c r="B32148" s="5"/>
      <c r="C32148" s="5" t="str">
        <f>IFERROR(__xludf.DUMMYFUNCTION("""COMPUTED_VALUE"""),"")</f>
        <v/>
      </c>
      <c r="D32148" s="5">
        <v>0.0</v>
      </c>
    </row>
    <row r="32149" ht="14.25" customHeight="1">
      <c r="A32149" s="5"/>
      <c r="B32149" s="5"/>
      <c r="C32149" s="5" t="str">
        <f>IFERROR(__xludf.DUMMYFUNCTION("""COMPUTED_VALUE"""),"")</f>
        <v/>
      </c>
      <c r="D32149" s="5">
        <v>0.0</v>
      </c>
    </row>
    <row r="32150" ht="14.25" customHeight="1">
      <c r="A32150" s="5"/>
      <c r="B32150" s="5"/>
      <c r="C32150" s="5" t="str">
        <f>IFERROR(__xludf.DUMMYFUNCTION("""COMPUTED_VALUE"""),"")</f>
        <v/>
      </c>
      <c r="D32150" s="5">
        <v>0.0</v>
      </c>
    </row>
    <row r="32151" ht="14.25" customHeight="1">
      <c r="A32151" s="5"/>
      <c r="B32151" s="5"/>
      <c r="C32151" s="5" t="str">
        <f>IFERROR(__xludf.DUMMYFUNCTION("""COMPUTED_VALUE"""),"")</f>
        <v/>
      </c>
      <c r="D32151" s="5">
        <v>0.0</v>
      </c>
    </row>
    <row r="32152" ht="14.25" customHeight="1">
      <c r="A32152" s="5"/>
      <c r="B32152" s="5"/>
      <c r="C32152" s="5" t="str">
        <f>IFERROR(__xludf.DUMMYFUNCTION("""COMPUTED_VALUE"""),"")</f>
        <v/>
      </c>
      <c r="D32152" s="5">
        <v>0.0</v>
      </c>
    </row>
    <row r="32153" ht="14.25" customHeight="1">
      <c r="A32153" s="5"/>
      <c r="B32153" s="5"/>
      <c r="C32153" s="5" t="str">
        <f>IFERROR(__xludf.DUMMYFUNCTION("""COMPUTED_VALUE"""),"")</f>
        <v/>
      </c>
      <c r="D32153" s="5">
        <v>0.0</v>
      </c>
    </row>
    <row r="32154" ht="14.25" customHeight="1">
      <c r="A32154" s="5"/>
      <c r="B32154" s="5"/>
      <c r="C32154" s="5" t="str">
        <f>IFERROR(__xludf.DUMMYFUNCTION("""COMPUTED_VALUE"""),"")</f>
        <v/>
      </c>
      <c r="D32154" s="5">
        <v>0.0</v>
      </c>
    </row>
    <row r="32155" ht="14.25" customHeight="1">
      <c r="A32155" s="5"/>
      <c r="B32155" s="5"/>
      <c r="C32155" s="5" t="str">
        <f>IFERROR(__xludf.DUMMYFUNCTION("""COMPUTED_VALUE"""),"")</f>
        <v/>
      </c>
      <c r="D32155" s="5">
        <v>0.0</v>
      </c>
    </row>
    <row r="32156" ht="14.25" customHeight="1">
      <c r="A32156" s="5"/>
      <c r="B32156" s="5"/>
      <c r="C32156" s="5" t="str">
        <f>IFERROR(__xludf.DUMMYFUNCTION("""COMPUTED_VALUE"""),"")</f>
        <v/>
      </c>
      <c r="D32156" s="5">
        <v>0.0</v>
      </c>
    </row>
    <row r="32157" ht="14.25" customHeight="1">
      <c r="A32157" s="5"/>
      <c r="B32157" s="5"/>
      <c r="C32157" s="5" t="str">
        <f>IFERROR(__xludf.DUMMYFUNCTION("""COMPUTED_VALUE"""),"")</f>
        <v/>
      </c>
      <c r="D32157" s="5">
        <v>0.0</v>
      </c>
    </row>
    <row r="32158" ht="14.25" customHeight="1">
      <c r="A32158" s="5"/>
      <c r="B32158" s="5"/>
      <c r="C32158" s="5" t="str">
        <f>IFERROR(__xludf.DUMMYFUNCTION("""COMPUTED_VALUE"""),"")</f>
        <v/>
      </c>
      <c r="D32158" s="5">
        <v>0.0</v>
      </c>
    </row>
    <row r="32159" ht="14.25" customHeight="1">
      <c r="A32159" s="5"/>
      <c r="B32159" s="5"/>
      <c r="C32159" s="5" t="str">
        <f>IFERROR(__xludf.DUMMYFUNCTION("""COMPUTED_VALUE"""),"")</f>
        <v/>
      </c>
      <c r="D32159" s="5">
        <v>0.0</v>
      </c>
    </row>
    <row r="32160" ht="14.25" customHeight="1">
      <c r="A32160" s="5"/>
      <c r="B32160" s="5"/>
      <c r="C32160" s="5" t="str">
        <f>IFERROR(__xludf.DUMMYFUNCTION("""COMPUTED_VALUE"""),"")</f>
        <v/>
      </c>
      <c r="D32160" s="5">
        <v>0.0</v>
      </c>
    </row>
    <row r="32161" ht="14.25" customHeight="1">
      <c r="A32161" s="5"/>
      <c r="B32161" s="5"/>
      <c r="C32161" s="5" t="str">
        <f>IFERROR(__xludf.DUMMYFUNCTION("""COMPUTED_VALUE"""),"")</f>
        <v/>
      </c>
      <c r="D32161" s="5">
        <v>0.0</v>
      </c>
    </row>
    <row r="32162" ht="14.25" customHeight="1">
      <c r="A32162" s="5"/>
      <c r="B32162" s="5"/>
      <c r="C32162" s="5" t="str">
        <f>IFERROR(__xludf.DUMMYFUNCTION("""COMPUTED_VALUE"""),"")</f>
        <v/>
      </c>
      <c r="D32162" s="5">
        <v>0.0</v>
      </c>
    </row>
    <row r="32163" ht="14.25" customHeight="1">
      <c r="A32163" s="5"/>
      <c r="B32163" s="5"/>
      <c r="C32163" s="5" t="str">
        <f>IFERROR(__xludf.DUMMYFUNCTION("""COMPUTED_VALUE"""),"")</f>
        <v/>
      </c>
      <c r="D32163" s="5">
        <v>0.0</v>
      </c>
    </row>
    <row r="32164" ht="14.25" customHeight="1">
      <c r="A32164" s="5"/>
      <c r="B32164" s="5"/>
      <c r="C32164" s="5" t="str">
        <f>IFERROR(__xludf.DUMMYFUNCTION("""COMPUTED_VALUE"""),"")</f>
        <v/>
      </c>
      <c r="D32164" s="5">
        <v>0.0</v>
      </c>
    </row>
    <row r="32165" ht="14.25" customHeight="1">
      <c r="A32165" s="5"/>
      <c r="B32165" s="5"/>
      <c r="C32165" s="5" t="str">
        <f>IFERROR(__xludf.DUMMYFUNCTION("""COMPUTED_VALUE"""),"")</f>
        <v/>
      </c>
      <c r="D32165" s="5">
        <v>0.0</v>
      </c>
    </row>
    <row r="32166" ht="14.25" customHeight="1">
      <c r="A32166" s="5"/>
      <c r="B32166" s="5"/>
      <c r="C32166" s="5" t="str">
        <f>IFERROR(__xludf.DUMMYFUNCTION("""COMPUTED_VALUE"""),"")</f>
        <v/>
      </c>
      <c r="D32166" s="5">
        <v>0.0</v>
      </c>
    </row>
    <row r="32167" ht="14.25" customHeight="1">
      <c r="A32167" s="5"/>
      <c r="B32167" s="5"/>
      <c r="C32167" s="5" t="str">
        <f>IFERROR(__xludf.DUMMYFUNCTION("""COMPUTED_VALUE"""),"")</f>
        <v/>
      </c>
      <c r="D32167" s="5">
        <v>0.0</v>
      </c>
    </row>
    <row r="32168" ht="14.25" customHeight="1">
      <c r="A32168" s="5"/>
      <c r="B32168" s="5"/>
      <c r="C32168" s="5" t="str">
        <f>IFERROR(__xludf.DUMMYFUNCTION("""COMPUTED_VALUE"""),"")</f>
        <v/>
      </c>
      <c r="D32168" s="5">
        <v>0.0</v>
      </c>
    </row>
    <row r="32169" ht="14.25" customHeight="1">
      <c r="A32169" s="5"/>
      <c r="B32169" s="5"/>
      <c r="C32169" s="5" t="str">
        <f>IFERROR(__xludf.DUMMYFUNCTION("""COMPUTED_VALUE"""),"")</f>
        <v/>
      </c>
      <c r="D32169" s="5">
        <v>0.0</v>
      </c>
    </row>
    <row r="32170" ht="14.25" customHeight="1">
      <c r="A32170" s="5"/>
      <c r="B32170" s="5"/>
      <c r="C32170" s="5" t="str">
        <f>IFERROR(__xludf.DUMMYFUNCTION("""COMPUTED_VALUE"""),"")</f>
        <v/>
      </c>
      <c r="D32170" s="5">
        <v>0.0</v>
      </c>
    </row>
    <row r="32171" ht="14.25" customHeight="1">
      <c r="A32171" s="5"/>
      <c r="B32171" s="5"/>
      <c r="C32171" s="5" t="str">
        <f>IFERROR(__xludf.DUMMYFUNCTION("""COMPUTED_VALUE"""),"")</f>
        <v/>
      </c>
      <c r="D32171" s="5">
        <v>0.0</v>
      </c>
    </row>
    <row r="32172" ht="14.25" customHeight="1">
      <c r="A32172" s="5"/>
      <c r="B32172" s="5"/>
      <c r="C32172" s="5" t="str">
        <f>IFERROR(__xludf.DUMMYFUNCTION("""COMPUTED_VALUE"""),"")</f>
        <v/>
      </c>
      <c r="D32172" s="5">
        <v>0.0</v>
      </c>
    </row>
    <row r="32173" ht="14.25" customHeight="1">
      <c r="A32173" s="5"/>
      <c r="B32173" s="5"/>
      <c r="C32173" s="5" t="str">
        <f>IFERROR(__xludf.DUMMYFUNCTION("""COMPUTED_VALUE"""),"")</f>
        <v/>
      </c>
      <c r="D32173" s="5">
        <v>0.0</v>
      </c>
    </row>
    <row r="32174" ht="14.25" customHeight="1">
      <c r="A32174" s="5"/>
      <c r="B32174" s="5"/>
      <c r="C32174" s="5" t="str">
        <f>IFERROR(__xludf.DUMMYFUNCTION("""COMPUTED_VALUE"""),"")</f>
        <v/>
      </c>
      <c r="D32174" s="5">
        <v>0.0</v>
      </c>
    </row>
    <row r="32175" ht="14.25" customHeight="1">
      <c r="A32175" s="5"/>
      <c r="B32175" s="5"/>
      <c r="C32175" s="5" t="str">
        <f>IFERROR(__xludf.DUMMYFUNCTION("""COMPUTED_VALUE"""),"")</f>
        <v/>
      </c>
      <c r="D32175" s="5">
        <v>0.0</v>
      </c>
    </row>
    <row r="32176" ht="14.25" customHeight="1">
      <c r="A32176" s="5"/>
      <c r="B32176" s="5"/>
      <c r="C32176" s="5" t="str">
        <f>IFERROR(__xludf.DUMMYFUNCTION("""COMPUTED_VALUE"""),"")</f>
        <v/>
      </c>
      <c r="D32176" s="5">
        <v>0.0</v>
      </c>
    </row>
    <row r="32177" ht="14.25" customHeight="1">
      <c r="A32177" s="5"/>
      <c r="B32177" s="5"/>
      <c r="C32177" s="5" t="str">
        <f>IFERROR(__xludf.DUMMYFUNCTION("""COMPUTED_VALUE"""),"")</f>
        <v/>
      </c>
      <c r="D32177" s="5">
        <v>0.0</v>
      </c>
    </row>
    <row r="32178" ht="14.25" customHeight="1">
      <c r="A32178" s="5"/>
      <c r="B32178" s="5"/>
      <c r="C32178" s="5" t="str">
        <f>IFERROR(__xludf.DUMMYFUNCTION("""COMPUTED_VALUE"""),"")</f>
        <v/>
      </c>
      <c r="D32178" s="5">
        <v>0.0</v>
      </c>
    </row>
    <row r="32179" ht="14.25" customHeight="1">
      <c r="A32179" s="5"/>
      <c r="B32179" s="5"/>
      <c r="C32179" s="5" t="str">
        <f>IFERROR(__xludf.DUMMYFUNCTION("""COMPUTED_VALUE"""),"")</f>
        <v/>
      </c>
      <c r="D32179" s="5">
        <v>0.0</v>
      </c>
    </row>
    <row r="32180" ht="14.25" customHeight="1">
      <c r="A32180" s="5"/>
      <c r="B32180" s="5"/>
      <c r="C32180" s="5" t="str">
        <f>IFERROR(__xludf.DUMMYFUNCTION("""COMPUTED_VALUE"""),"")</f>
        <v/>
      </c>
      <c r="D32180" s="5">
        <v>0.0</v>
      </c>
    </row>
    <row r="32181" ht="14.25" customHeight="1">
      <c r="A32181" s="5"/>
      <c r="B32181" s="5"/>
      <c r="C32181" s="5" t="str">
        <f>IFERROR(__xludf.DUMMYFUNCTION("""COMPUTED_VALUE"""),"")</f>
        <v/>
      </c>
      <c r="D32181" s="5">
        <v>0.0</v>
      </c>
    </row>
    <row r="32182" ht="14.25" customHeight="1">
      <c r="A32182" s="5"/>
      <c r="B32182" s="5"/>
      <c r="C32182" s="5" t="str">
        <f>IFERROR(__xludf.DUMMYFUNCTION("""COMPUTED_VALUE"""),"")</f>
        <v/>
      </c>
      <c r="D32182" s="5">
        <v>0.0</v>
      </c>
    </row>
    <row r="32183" ht="14.25" customHeight="1">
      <c r="A32183" s="5"/>
      <c r="B32183" s="5"/>
      <c r="C32183" s="5" t="str">
        <f>IFERROR(__xludf.DUMMYFUNCTION("""COMPUTED_VALUE"""),"")</f>
        <v/>
      </c>
      <c r="D32183" s="5">
        <v>0.0</v>
      </c>
    </row>
    <row r="32184" ht="14.25" customHeight="1">
      <c r="A32184" s="5"/>
      <c r="B32184" s="5"/>
      <c r="C32184" s="5" t="str">
        <f>IFERROR(__xludf.DUMMYFUNCTION("""COMPUTED_VALUE"""),"")</f>
        <v/>
      </c>
      <c r="D32184" s="5">
        <v>0.0</v>
      </c>
    </row>
    <row r="32185" ht="14.25" customHeight="1">
      <c r="A32185" s="5"/>
      <c r="B32185" s="5"/>
      <c r="C32185" s="5" t="str">
        <f>IFERROR(__xludf.DUMMYFUNCTION("""COMPUTED_VALUE"""),"")</f>
        <v/>
      </c>
      <c r="D32185" s="5">
        <v>0.0</v>
      </c>
    </row>
    <row r="32186" ht="14.25" customHeight="1">
      <c r="A32186" s="5"/>
      <c r="B32186" s="5"/>
      <c r="C32186" s="5" t="str">
        <f>IFERROR(__xludf.DUMMYFUNCTION("""COMPUTED_VALUE"""),"")</f>
        <v/>
      </c>
      <c r="D32186" s="5">
        <v>0.0</v>
      </c>
    </row>
    <row r="32187" ht="14.25" customHeight="1">
      <c r="A32187" s="5"/>
      <c r="B32187" s="5"/>
      <c r="C32187" s="5" t="str">
        <f>IFERROR(__xludf.DUMMYFUNCTION("""COMPUTED_VALUE"""),"")</f>
        <v/>
      </c>
      <c r="D32187" s="5">
        <v>0.0</v>
      </c>
    </row>
    <row r="32188" ht="14.25" customHeight="1">
      <c r="A32188" s="5"/>
      <c r="B32188" s="5"/>
      <c r="C32188" s="5" t="str">
        <f>IFERROR(__xludf.DUMMYFUNCTION("""COMPUTED_VALUE"""),"")</f>
        <v/>
      </c>
      <c r="D32188" s="5">
        <v>0.0</v>
      </c>
    </row>
    <row r="32189" ht="14.25" customHeight="1">
      <c r="A32189" s="5"/>
      <c r="B32189" s="5"/>
      <c r="C32189" s="5" t="str">
        <f>IFERROR(__xludf.DUMMYFUNCTION("""COMPUTED_VALUE"""),"")</f>
        <v/>
      </c>
      <c r="D32189" s="5">
        <v>0.0</v>
      </c>
    </row>
    <row r="32190" ht="14.25" customHeight="1">
      <c r="A32190" s="5"/>
      <c r="B32190" s="5"/>
      <c r="C32190" s="5" t="str">
        <f>IFERROR(__xludf.DUMMYFUNCTION("""COMPUTED_VALUE"""),"")</f>
        <v/>
      </c>
      <c r="D32190" s="5">
        <v>0.0</v>
      </c>
    </row>
    <row r="32191" ht="14.25" customHeight="1">
      <c r="A32191" s="5"/>
      <c r="B32191" s="5"/>
      <c r="C32191" s="5" t="str">
        <f>IFERROR(__xludf.DUMMYFUNCTION("""COMPUTED_VALUE"""),"")</f>
        <v/>
      </c>
      <c r="D32191" s="5">
        <v>0.0</v>
      </c>
    </row>
    <row r="32192" ht="14.25" customHeight="1">
      <c r="A32192" s="5"/>
      <c r="B32192" s="5"/>
      <c r="C32192" s="5" t="str">
        <f>IFERROR(__xludf.DUMMYFUNCTION("""COMPUTED_VALUE"""),"")</f>
        <v/>
      </c>
      <c r="D32192" s="5">
        <v>0.0</v>
      </c>
    </row>
    <row r="32193" ht="14.25" customHeight="1">
      <c r="A32193" s="5"/>
      <c r="B32193" s="5"/>
      <c r="C32193" s="5" t="str">
        <f>IFERROR(__xludf.DUMMYFUNCTION("""COMPUTED_VALUE"""),"")</f>
        <v/>
      </c>
      <c r="D32193" s="5">
        <v>0.0</v>
      </c>
    </row>
    <row r="32194" ht="14.25" customHeight="1">
      <c r="A32194" s="5"/>
      <c r="B32194" s="5"/>
      <c r="C32194" s="5" t="str">
        <f>IFERROR(__xludf.DUMMYFUNCTION("""COMPUTED_VALUE"""),"")</f>
        <v/>
      </c>
      <c r="D32194" s="5">
        <v>0.0</v>
      </c>
    </row>
    <row r="32195" ht="14.25" customHeight="1">
      <c r="A32195" s="5"/>
      <c r="B32195" s="5"/>
      <c r="C32195" s="5" t="str">
        <f>IFERROR(__xludf.DUMMYFUNCTION("""COMPUTED_VALUE"""),"")</f>
        <v/>
      </c>
      <c r="D32195" s="5">
        <v>0.0</v>
      </c>
    </row>
    <row r="32196" ht="14.25" customHeight="1">
      <c r="A32196" s="5"/>
      <c r="B32196" s="5"/>
      <c r="C32196" s="5" t="str">
        <f>IFERROR(__xludf.DUMMYFUNCTION("""COMPUTED_VALUE"""),"")</f>
        <v/>
      </c>
      <c r="D32196" s="5">
        <v>0.0</v>
      </c>
    </row>
    <row r="32197" ht="14.25" customHeight="1">
      <c r="A32197" s="5"/>
      <c r="B32197" s="5"/>
      <c r="C32197" s="5" t="str">
        <f>IFERROR(__xludf.DUMMYFUNCTION("""COMPUTED_VALUE"""),"")</f>
        <v/>
      </c>
      <c r="D32197" s="5">
        <v>0.0</v>
      </c>
    </row>
    <row r="32198" ht="14.25" customHeight="1">
      <c r="A32198" s="5"/>
      <c r="B32198" s="5"/>
      <c r="C32198" s="5" t="str">
        <f>IFERROR(__xludf.DUMMYFUNCTION("""COMPUTED_VALUE"""),"")</f>
        <v/>
      </c>
      <c r="D32198" s="5">
        <v>0.0</v>
      </c>
    </row>
    <row r="32199" ht="14.25" customHeight="1">
      <c r="A32199" s="5"/>
      <c r="B32199" s="5"/>
      <c r="C32199" s="5" t="str">
        <f>IFERROR(__xludf.DUMMYFUNCTION("""COMPUTED_VALUE"""),"")</f>
        <v/>
      </c>
      <c r="D32199" s="5">
        <v>0.0</v>
      </c>
    </row>
    <row r="32200" ht="14.25" customHeight="1">
      <c r="A32200" s="5"/>
      <c r="B32200" s="5"/>
      <c r="C32200" s="5" t="str">
        <f>IFERROR(__xludf.DUMMYFUNCTION("""COMPUTED_VALUE"""),"")</f>
        <v/>
      </c>
      <c r="D32200" s="5">
        <v>0.0</v>
      </c>
    </row>
    <row r="32201" ht="14.25" customHeight="1">
      <c r="A32201" s="5"/>
      <c r="B32201" s="5"/>
      <c r="C32201" s="5" t="str">
        <f>IFERROR(__xludf.DUMMYFUNCTION("""COMPUTED_VALUE"""),"")</f>
        <v/>
      </c>
      <c r="D32201" s="5">
        <v>0.0</v>
      </c>
    </row>
    <row r="32202" ht="14.25" customHeight="1">
      <c r="A32202" s="5"/>
      <c r="B32202" s="5"/>
      <c r="C32202" s="5" t="str">
        <f>IFERROR(__xludf.DUMMYFUNCTION("""COMPUTED_VALUE"""),"")</f>
        <v/>
      </c>
      <c r="D32202" s="5">
        <v>0.0</v>
      </c>
    </row>
    <row r="32203" ht="14.25" customHeight="1">
      <c r="A32203" s="5"/>
      <c r="B32203" s="5"/>
      <c r="C32203" s="5" t="str">
        <f>IFERROR(__xludf.DUMMYFUNCTION("""COMPUTED_VALUE"""),"")</f>
        <v/>
      </c>
      <c r="D32203" s="5">
        <v>0.0</v>
      </c>
    </row>
    <row r="32204" ht="14.25" customHeight="1">
      <c r="A32204" s="5"/>
      <c r="B32204" s="5"/>
      <c r="C32204" s="5" t="str">
        <f>IFERROR(__xludf.DUMMYFUNCTION("""COMPUTED_VALUE"""),"")</f>
        <v/>
      </c>
      <c r="D32204" s="5">
        <v>0.0</v>
      </c>
    </row>
    <row r="32205" ht="14.25" customHeight="1">
      <c r="A32205" s="5"/>
      <c r="B32205" s="5"/>
      <c r="C32205" s="5" t="str">
        <f>IFERROR(__xludf.DUMMYFUNCTION("""COMPUTED_VALUE"""),"")</f>
        <v/>
      </c>
      <c r="D32205" s="5">
        <v>0.0</v>
      </c>
    </row>
    <row r="32206" ht="14.25" customHeight="1">
      <c r="A32206" s="5"/>
      <c r="B32206" s="5"/>
      <c r="C32206" s="5" t="str">
        <f>IFERROR(__xludf.DUMMYFUNCTION("""COMPUTED_VALUE"""),"")</f>
        <v/>
      </c>
      <c r="D32206" s="5">
        <v>0.0</v>
      </c>
    </row>
    <row r="32207" ht="14.25" customHeight="1">
      <c r="A32207" s="5"/>
      <c r="B32207" s="5"/>
      <c r="C32207" s="5" t="str">
        <f>IFERROR(__xludf.DUMMYFUNCTION("""COMPUTED_VALUE"""),"")</f>
        <v/>
      </c>
      <c r="D32207" s="5">
        <v>0.0</v>
      </c>
    </row>
    <row r="32208" ht="14.25" customHeight="1">
      <c r="A32208" s="5"/>
      <c r="B32208" s="5"/>
      <c r="C32208" s="5" t="str">
        <f>IFERROR(__xludf.DUMMYFUNCTION("""COMPUTED_VALUE"""),"")</f>
        <v/>
      </c>
      <c r="D32208" s="5">
        <v>0.0</v>
      </c>
    </row>
    <row r="32209" ht="14.25" customHeight="1">
      <c r="A32209" s="5"/>
      <c r="B32209" s="5"/>
      <c r="C32209" s="5" t="str">
        <f>IFERROR(__xludf.DUMMYFUNCTION("""COMPUTED_VALUE"""),"")</f>
        <v/>
      </c>
      <c r="D32209" s="5">
        <v>0.0</v>
      </c>
    </row>
    <row r="32210" ht="14.25" customHeight="1">
      <c r="A32210" s="5"/>
      <c r="B32210" s="5"/>
      <c r="C32210" s="5" t="str">
        <f>IFERROR(__xludf.DUMMYFUNCTION("""COMPUTED_VALUE"""),"")</f>
        <v/>
      </c>
      <c r="D32210" s="5">
        <v>0.0</v>
      </c>
    </row>
    <row r="32211" ht="14.25" customHeight="1">
      <c r="A32211" s="5"/>
      <c r="B32211" s="5"/>
      <c r="C32211" s="5" t="str">
        <f>IFERROR(__xludf.DUMMYFUNCTION("""COMPUTED_VALUE"""),"")</f>
        <v/>
      </c>
      <c r="D32211" s="5">
        <v>0.0</v>
      </c>
    </row>
    <row r="32212" ht="14.25" customHeight="1">
      <c r="A32212" s="5"/>
      <c r="B32212" s="5"/>
      <c r="C32212" s="5" t="str">
        <f>IFERROR(__xludf.DUMMYFUNCTION("""COMPUTED_VALUE"""),"")</f>
        <v/>
      </c>
      <c r="D32212" s="5">
        <v>0.0</v>
      </c>
    </row>
    <row r="32213" ht="14.25" customHeight="1">
      <c r="A32213" s="5"/>
      <c r="B32213" s="5"/>
      <c r="C32213" s="5" t="str">
        <f>IFERROR(__xludf.DUMMYFUNCTION("""COMPUTED_VALUE"""),"")</f>
        <v/>
      </c>
      <c r="D32213" s="5">
        <v>0.0</v>
      </c>
    </row>
    <row r="32214" ht="14.25" customHeight="1">
      <c r="A32214" s="5"/>
      <c r="B32214" s="5"/>
      <c r="C32214" s="5" t="str">
        <f>IFERROR(__xludf.DUMMYFUNCTION("""COMPUTED_VALUE"""),"")</f>
        <v/>
      </c>
      <c r="D32214" s="5">
        <v>0.0</v>
      </c>
    </row>
    <row r="32215" ht="14.25" customHeight="1">
      <c r="A32215" s="5"/>
      <c r="B32215" s="5"/>
      <c r="C32215" s="5" t="str">
        <f>IFERROR(__xludf.DUMMYFUNCTION("""COMPUTED_VALUE"""),"")</f>
        <v/>
      </c>
      <c r="D32215" s="5">
        <v>0.0</v>
      </c>
    </row>
    <row r="32216" ht="14.25" customHeight="1">
      <c r="A32216" s="5"/>
      <c r="B32216" s="5"/>
      <c r="C32216" s="5" t="str">
        <f>IFERROR(__xludf.DUMMYFUNCTION("""COMPUTED_VALUE"""),"")</f>
        <v/>
      </c>
      <c r="D32216" s="5">
        <v>0.0</v>
      </c>
    </row>
    <row r="32217" ht="14.25" customHeight="1">
      <c r="A32217" s="5"/>
      <c r="B32217" s="5"/>
      <c r="C32217" s="5" t="str">
        <f>IFERROR(__xludf.DUMMYFUNCTION("""COMPUTED_VALUE"""),"")</f>
        <v/>
      </c>
      <c r="D32217" s="5">
        <v>0.0</v>
      </c>
    </row>
    <row r="32218" ht="14.25" customHeight="1">
      <c r="A32218" s="5"/>
      <c r="B32218" s="5"/>
      <c r="C32218" s="5" t="str">
        <f>IFERROR(__xludf.DUMMYFUNCTION("""COMPUTED_VALUE"""),"")</f>
        <v/>
      </c>
      <c r="D32218" s="5">
        <v>0.0</v>
      </c>
    </row>
    <row r="32219" ht="14.25" customHeight="1">
      <c r="A32219" s="5"/>
      <c r="B32219" s="5"/>
      <c r="C32219" s="5" t="str">
        <f>IFERROR(__xludf.DUMMYFUNCTION("""COMPUTED_VALUE"""),"")</f>
        <v/>
      </c>
      <c r="D32219" s="5">
        <v>0.0</v>
      </c>
    </row>
    <row r="32220" ht="14.25" customHeight="1">
      <c r="A32220" s="5"/>
      <c r="B32220" s="5"/>
      <c r="C32220" s="5" t="str">
        <f>IFERROR(__xludf.DUMMYFUNCTION("""COMPUTED_VALUE"""),"")</f>
        <v/>
      </c>
      <c r="D32220" s="5">
        <v>0.0</v>
      </c>
    </row>
    <row r="32221" ht="14.25" customHeight="1">
      <c r="A32221" s="5"/>
      <c r="B32221" s="5"/>
      <c r="C32221" s="5" t="str">
        <f>IFERROR(__xludf.DUMMYFUNCTION("""COMPUTED_VALUE"""),"")</f>
        <v/>
      </c>
      <c r="D32221" s="5">
        <v>0.0</v>
      </c>
    </row>
    <row r="32222" ht="14.25" customHeight="1">
      <c r="A32222" s="5"/>
      <c r="B32222" s="5"/>
      <c r="C32222" s="5" t="str">
        <f>IFERROR(__xludf.DUMMYFUNCTION("""COMPUTED_VALUE"""),"")</f>
        <v/>
      </c>
      <c r="D32222" s="5">
        <v>0.0</v>
      </c>
    </row>
    <row r="32223" ht="14.25" customHeight="1">
      <c r="A32223" s="5"/>
      <c r="B32223" s="5"/>
      <c r="C32223" s="5" t="str">
        <f>IFERROR(__xludf.DUMMYFUNCTION("""COMPUTED_VALUE"""),"")</f>
        <v/>
      </c>
      <c r="D32223" s="5">
        <v>0.0</v>
      </c>
    </row>
    <row r="32224" ht="14.25" customHeight="1">
      <c r="A32224" s="5"/>
      <c r="B32224" s="5"/>
      <c r="C32224" s="5" t="str">
        <f>IFERROR(__xludf.DUMMYFUNCTION("""COMPUTED_VALUE"""),"")</f>
        <v/>
      </c>
      <c r="D32224" s="5">
        <v>0.0</v>
      </c>
    </row>
    <row r="32225" ht="14.25" customHeight="1">
      <c r="A32225" s="5"/>
      <c r="B32225" s="5"/>
      <c r="C32225" s="5" t="str">
        <f>IFERROR(__xludf.DUMMYFUNCTION("""COMPUTED_VALUE"""),"")</f>
        <v/>
      </c>
      <c r="D32225" s="5">
        <v>0.0</v>
      </c>
    </row>
    <row r="32226" ht="14.25" customHeight="1">
      <c r="A32226" s="5"/>
      <c r="B32226" s="5"/>
      <c r="C32226" s="5" t="str">
        <f>IFERROR(__xludf.DUMMYFUNCTION("""COMPUTED_VALUE"""),"")</f>
        <v/>
      </c>
      <c r="D32226" s="5">
        <v>0.0</v>
      </c>
    </row>
    <row r="32227" ht="14.25" customHeight="1">
      <c r="A32227" s="5"/>
      <c r="B32227" s="5"/>
      <c r="C32227" s="5" t="str">
        <f>IFERROR(__xludf.DUMMYFUNCTION("""COMPUTED_VALUE"""),"")</f>
        <v/>
      </c>
      <c r="D32227" s="5">
        <v>0.0</v>
      </c>
    </row>
    <row r="32228" ht="14.25" customHeight="1">
      <c r="A32228" s="5"/>
      <c r="B32228" s="5"/>
      <c r="C32228" s="5" t="str">
        <f>IFERROR(__xludf.DUMMYFUNCTION("""COMPUTED_VALUE"""),"")</f>
        <v/>
      </c>
      <c r="D32228" s="5">
        <v>0.0</v>
      </c>
    </row>
    <row r="32229" ht="14.25" customHeight="1">
      <c r="A32229" s="5"/>
      <c r="B32229" s="5"/>
      <c r="C32229" s="5" t="str">
        <f>IFERROR(__xludf.DUMMYFUNCTION("""COMPUTED_VALUE"""),"")</f>
        <v/>
      </c>
      <c r="D32229" s="5">
        <v>0.0</v>
      </c>
    </row>
    <row r="32230" ht="14.25" customHeight="1">
      <c r="A32230" s="5"/>
      <c r="B32230" s="5"/>
      <c r="C32230" s="5" t="str">
        <f>IFERROR(__xludf.DUMMYFUNCTION("""COMPUTED_VALUE"""),"")</f>
        <v/>
      </c>
      <c r="D32230" s="5">
        <v>0.0</v>
      </c>
    </row>
    <row r="32231" ht="14.25" customHeight="1">
      <c r="A32231" s="5"/>
      <c r="B32231" s="5"/>
      <c r="C32231" s="5" t="str">
        <f>IFERROR(__xludf.DUMMYFUNCTION("""COMPUTED_VALUE"""),"")</f>
        <v/>
      </c>
      <c r="D32231" s="5">
        <v>0.0</v>
      </c>
    </row>
    <row r="32232" ht="14.25" customHeight="1">
      <c r="A32232" s="5"/>
      <c r="B32232" s="5"/>
      <c r="C32232" s="5" t="str">
        <f>IFERROR(__xludf.DUMMYFUNCTION("""COMPUTED_VALUE"""),"")</f>
        <v/>
      </c>
      <c r="D32232" s="5">
        <v>0.0</v>
      </c>
    </row>
    <row r="32233" ht="14.25" customHeight="1">
      <c r="A32233" s="5"/>
      <c r="B32233" s="5"/>
      <c r="C32233" s="5" t="str">
        <f>IFERROR(__xludf.DUMMYFUNCTION("""COMPUTED_VALUE"""),"")</f>
        <v/>
      </c>
      <c r="D32233" s="5">
        <v>0.0</v>
      </c>
    </row>
    <row r="32234" ht="14.25" customHeight="1">
      <c r="A32234" s="5"/>
      <c r="B32234" s="5"/>
      <c r="C32234" s="5" t="str">
        <f>IFERROR(__xludf.DUMMYFUNCTION("""COMPUTED_VALUE"""),"")</f>
        <v/>
      </c>
      <c r="D32234" s="5">
        <v>0.0</v>
      </c>
    </row>
    <row r="32235" ht="14.25" customHeight="1">
      <c r="A32235" s="5"/>
      <c r="B32235" s="5"/>
      <c r="C32235" s="5" t="str">
        <f>IFERROR(__xludf.DUMMYFUNCTION("""COMPUTED_VALUE"""),"")</f>
        <v/>
      </c>
      <c r="D32235" s="5">
        <v>0.0</v>
      </c>
    </row>
    <row r="32236" ht="14.25" customHeight="1">
      <c r="A32236" s="5"/>
      <c r="B32236" s="5"/>
      <c r="C32236" s="5" t="str">
        <f>IFERROR(__xludf.DUMMYFUNCTION("""COMPUTED_VALUE"""),"")</f>
        <v/>
      </c>
      <c r="D32236" s="5">
        <v>0.0</v>
      </c>
    </row>
    <row r="32237" ht="14.25" customHeight="1">
      <c r="A32237" s="5"/>
      <c r="B32237" s="5"/>
      <c r="C32237" s="5" t="str">
        <f>IFERROR(__xludf.DUMMYFUNCTION("""COMPUTED_VALUE"""),"")</f>
        <v/>
      </c>
      <c r="D32237" s="5">
        <v>0.0</v>
      </c>
    </row>
    <row r="32238" ht="14.25" customHeight="1">
      <c r="A32238" s="5"/>
      <c r="B32238" s="5"/>
      <c r="C32238" s="5" t="str">
        <f>IFERROR(__xludf.DUMMYFUNCTION("""COMPUTED_VALUE"""),"")</f>
        <v/>
      </c>
      <c r="D32238" s="5">
        <v>0.0</v>
      </c>
    </row>
    <row r="32239" ht="14.25" customHeight="1">
      <c r="A32239" s="5"/>
      <c r="B32239" s="5"/>
      <c r="C32239" s="5" t="str">
        <f>IFERROR(__xludf.DUMMYFUNCTION("""COMPUTED_VALUE"""),"")</f>
        <v/>
      </c>
      <c r="D32239" s="5">
        <v>0.0</v>
      </c>
    </row>
    <row r="32240" ht="14.25" customHeight="1">
      <c r="A32240" s="5"/>
      <c r="B32240" s="5"/>
      <c r="C32240" s="5" t="str">
        <f>IFERROR(__xludf.DUMMYFUNCTION("""COMPUTED_VALUE"""),"")</f>
        <v/>
      </c>
      <c r="D32240" s="5">
        <v>0.0</v>
      </c>
    </row>
    <row r="32241" ht="14.25" customHeight="1">
      <c r="A32241" s="5"/>
      <c r="B32241" s="5"/>
      <c r="C32241" s="5" t="str">
        <f>IFERROR(__xludf.DUMMYFUNCTION("""COMPUTED_VALUE"""),"")</f>
        <v/>
      </c>
      <c r="D32241" s="5">
        <v>0.0</v>
      </c>
    </row>
    <row r="32242" ht="14.25" customHeight="1">
      <c r="A32242" s="5"/>
      <c r="B32242" s="5"/>
      <c r="C32242" s="5" t="str">
        <f>IFERROR(__xludf.DUMMYFUNCTION("""COMPUTED_VALUE"""),"")</f>
        <v/>
      </c>
      <c r="D32242" s="5">
        <v>0.0</v>
      </c>
    </row>
    <row r="32243" ht="14.25" customHeight="1">
      <c r="A32243" s="5"/>
      <c r="B32243" s="5"/>
      <c r="C32243" s="5" t="str">
        <f>IFERROR(__xludf.DUMMYFUNCTION("""COMPUTED_VALUE"""),"")</f>
        <v/>
      </c>
      <c r="D32243" s="5">
        <v>0.0</v>
      </c>
    </row>
    <row r="32244" ht="14.25" customHeight="1">
      <c r="A32244" s="5"/>
      <c r="B32244" s="5"/>
      <c r="C32244" s="5" t="str">
        <f>IFERROR(__xludf.DUMMYFUNCTION("""COMPUTED_VALUE"""),"")</f>
        <v/>
      </c>
      <c r="D32244" s="5">
        <v>0.0</v>
      </c>
    </row>
    <row r="32245" ht="14.25" customHeight="1">
      <c r="A32245" s="5"/>
      <c r="B32245" s="5"/>
      <c r="C32245" s="5" t="str">
        <f>IFERROR(__xludf.DUMMYFUNCTION("""COMPUTED_VALUE"""),"")</f>
        <v/>
      </c>
      <c r="D32245" s="5">
        <v>0.0</v>
      </c>
    </row>
    <row r="32246" ht="14.25" customHeight="1">
      <c r="A32246" s="5"/>
      <c r="B32246" s="5"/>
      <c r="C32246" s="5" t="str">
        <f>IFERROR(__xludf.DUMMYFUNCTION("""COMPUTED_VALUE"""),"")</f>
        <v/>
      </c>
      <c r="D32246" s="5">
        <v>0.0</v>
      </c>
    </row>
    <row r="32247" ht="14.25" customHeight="1">
      <c r="A32247" s="5"/>
      <c r="B32247" s="5"/>
      <c r="C32247" s="5" t="str">
        <f>IFERROR(__xludf.DUMMYFUNCTION("""COMPUTED_VALUE"""),"")</f>
        <v/>
      </c>
      <c r="D32247" s="5">
        <v>0.0</v>
      </c>
    </row>
    <row r="32248" ht="14.25" customHeight="1">
      <c r="A32248" s="5"/>
      <c r="B32248" s="5"/>
      <c r="C32248" s="5" t="str">
        <f>IFERROR(__xludf.DUMMYFUNCTION("""COMPUTED_VALUE"""),"")</f>
        <v/>
      </c>
      <c r="D32248" s="5">
        <v>0.0</v>
      </c>
    </row>
    <row r="32249" ht="14.25" customHeight="1">
      <c r="A32249" s="5"/>
      <c r="B32249" s="5"/>
      <c r="C32249" s="5" t="str">
        <f>IFERROR(__xludf.DUMMYFUNCTION("""COMPUTED_VALUE"""),"")</f>
        <v/>
      </c>
      <c r="D32249" s="5">
        <v>0.0</v>
      </c>
    </row>
    <row r="32250" ht="14.25" customHeight="1">
      <c r="A32250" s="5"/>
      <c r="B32250" s="5"/>
      <c r="C32250" s="5" t="str">
        <f>IFERROR(__xludf.DUMMYFUNCTION("""COMPUTED_VALUE"""),"")</f>
        <v/>
      </c>
      <c r="D32250" s="5">
        <v>0.0</v>
      </c>
    </row>
    <row r="32251" ht="14.25" customHeight="1">
      <c r="A32251" s="5"/>
      <c r="B32251" s="5"/>
      <c r="C32251" s="5" t="str">
        <f>IFERROR(__xludf.DUMMYFUNCTION("""COMPUTED_VALUE"""),"")</f>
        <v/>
      </c>
      <c r="D32251" s="5">
        <v>0.0</v>
      </c>
    </row>
    <row r="32252" ht="14.25" customHeight="1">
      <c r="A32252" s="5"/>
      <c r="B32252" s="5"/>
      <c r="C32252" s="5" t="str">
        <f>IFERROR(__xludf.DUMMYFUNCTION("""COMPUTED_VALUE"""),"")</f>
        <v/>
      </c>
      <c r="D32252" s="5">
        <v>0.0</v>
      </c>
    </row>
    <row r="32253" ht="14.25" customHeight="1">
      <c r="A32253" s="5"/>
      <c r="B32253" s="5"/>
      <c r="C32253" s="5" t="str">
        <f>IFERROR(__xludf.DUMMYFUNCTION("""COMPUTED_VALUE"""),"")</f>
        <v/>
      </c>
      <c r="D32253" s="5">
        <v>0.0</v>
      </c>
    </row>
    <row r="32254" ht="14.25" customHeight="1">
      <c r="A32254" s="5"/>
      <c r="B32254" s="5"/>
      <c r="C32254" s="5" t="str">
        <f>IFERROR(__xludf.DUMMYFUNCTION("""COMPUTED_VALUE"""),"")</f>
        <v/>
      </c>
      <c r="D32254" s="5">
        <v>0.0</v>
      </c>
    </row>
    <row r="32255" ht="14.25" customHeight="1">
      <c r="A32255" s="5"/>
      <c r="B32255" s="5"/>
      <c r="C32255" s="5" t="str">
        <f>IFERROR(__xludf.DUMMYFUNCTION("""COMPUTED_VALUE"""),"")</f>
        <v/>
      </c>
      <c r="D32255" s="5">
        <v>0.0</v>
      </c>
    </row>
    <row r="32256" ht="14.25" customHeight="1">
      <c r="A32256" s="5"/>
      <c r="B32256" s="5"/>
      <c r="C32256" s="5" t="str">
        <f>IFERROR(__xludf.DUMMYFUNCTION("""COMPUTED_VALUE"""),"")</f>
        <v/>
      </c>
      <c r="D32256" s="5">
        <v>0.0</v>
      </c>
    </row>
    <row r="32257" ht="14.25" customHeight="1">
      <c r="A32257" s="5"/>
      <c r="B32257" s="5"/>
      <c r="C32257" s="5" t="str">
        <f>IFERROR(__xludf.DUMMYFUNCTION("""COMPUTED_VALUE"""),"")</f>
        <v/>
      </c>
      <c r="D32257" s="5">
        <v>0.0</v>
      </c>
    </row>
    <row r="32258" ht="14.25" customHeight="1">
      <c r="A32258" s="5"/>
      <c r="B32258" s="5"/>
      <c r="C32258" s="5" t="str">
        <f>IFERROR(__xludf.DUMMYFUNCTION("""COMPUTED_VALUE"""),"")</f>
        <v/>
      </c>
      <c r="D32258" s="5">
        <v>0.0</v>
      </c>
    </row>
    <row r="32259" ht="14.25" customHeight="1">
      <c r="A32259" s="5"/>
      <c r="B32259" s="5"/>
      <c r="C32259" s="5" t="str">
        <f>IFERROR(__xludf.DUMMYFUNCTION("""COMPUTED_VALUE"""),"")</f>
        <v/>
      </c>
      <c r="D32259" s="5">
        <v>0.0</v>
      </c>
    </row>
    <row r="32260" ht="14.25" customHeight="1">
      <c r="A32260" s="5"/>
      <c r="B32260" s="5"/>
      <c r="C32260" s="5" t="str">
        <f>IFERROR(__xludf.DUMMYFUNCTION("""COMPUTED_VALUE"""),"")</f>
        <v/>
      </c>
      <c r="D32260" s="5">
        <v>0.0</v>
      </c>
    </row>
    <row r="32261" ht="14.25" customHeight="1">
      <c r="A32261" s="5"/>
      <c r="B32261" s="5"/>
      <c r="C32261" s="5" t="str">
        <f>IFERROR(__xludf.DUMMYFUNCTION("""COMPUTED_VALUE"""),"")</f>
        <v/>
      </c>
      <c r="D32261" s="5">
        <v>0.0</v>
      </c>
    </row>
    <row r="32262" ht="14.25" customHeight="1">
      <c r="A32262" s="5"/>
      <c r="B32262" s="5"/>
      <c r="C32262" s="5" t="str">
        <f>IFERROR(__xludf.DUMMYFUNCTION("""COMPUTED_VALUE"""),"")</f>
        <v/>
      </c>
      <c r="D32262" s="5">
        <v>0.0</v>
      </c>
    </row>
    <row r="32263" ht="14.25" customHeight="1">
      <c r="A32263" s="5"/>
      <c r="B32263" s="5"/>
      <c r="C32263" s="5" t="str">
        <f>IFERROR(__xludf.DUMMYFUNCTION("""COMPUTED_VALUE"""),"")</f>
        <v/>
      </c>
      <c r="D32263" s="5">
        <v>0.0</v>
      </c>
    </row>
    <row r="32264" ht="14.25" customHeight="1">
      <c r="A32264" s="5"/>
      <c r="B32264" s="5"/>
      <c r="C32264" s="5" t="str">
        <f>IFERROR(__xludf.DUMMYFUNCTION("""COMPUTED_VALUE"""),"")</f>
        <v/>
      </c>
      <c r="D32264" s="5">
        <v>0.0</v>
      </c>
    </row>
    <row r="32265" ht="14.25" customHeight="1">
      <c r="A32265" s="5"/>
      <c r="B32265" s="5"/>
      <c r="C32265" s="5" t="str">
        <f>IFERROR(__xludf.DUMMYFUNCTION("""COMPUTED_VALUE"""),"")</f>
        <v/>
      </c>
      <c r="D32265" s="5">
        <v>0.0</v>
      </c>
    </row>
    <row r="32266" ht="14.25" customHeight="1">
      <c r="A32266" s="5"/>
      <c r="B32266" s="5"/>
      <c r="C32266" s="5" t="str">
        <f>IFERROR(__xludf.DUMMYFUNCTION("""COMPUTED_VALUE"""),"")</f>
        <v/>
      </c>
      <c r="D32266" s="5">
        <v>0.0</v>
      </c>
    </row>
    <row r="32267" ht="14.25" customHeight="1">
      <c r="A32267" s="5"/>
      <c r="B32267" s="5"/>
      <c r="C32267" s="5" t="str">
        <f>IFERROR(__xludf.DUMMYFUNCTION("""COMPUTED_VALUE"""),"")</f>
        <v/>
      </c>
      <c r="D32267" s="5">
        <v>0.0</v>
      </c>
    </row>
    <row r="32268" ht="14.25" customHeight="1">
      <c r="A32268" s="5"/>
      <c r="B32268" s="5"/>
      <c r="C32268" s="5" t="str">
        <f>IFERROR(__xludf.DUMMYFUNCTION("""COMPUTED_VALUE"""),"")</f>
        <v/>
      </c>
      <c r="D32268" s="5">
        <v>0.0</v>
      </c>
    </row>
    <row r="32269" ht="14.25" customHeight="1">
      <c r="A32269" s="5"/>
      <c r="B32269" s="5"/>
      <c r="C32269" s="5" t="str">
        <f>IFERROR(__xludf.DUMMYFUNCTION("""COMPUTED_VALUE"""),"")</f>
        <v/>
      </c>
      <c r="D32269" s="5">
        <v>0.0</v>
      </c>
    </row>
    <row r="32270" ht="14.25" customHeight="1">
      <c r="A32270" s="5"/>
      <c r="B32270" s="5"/>
      <c r="C32270" s="5" t="str">
        <f>IFERROR(__xludf.DUMMYFUNCTION("""COMPUTED_VALUE"""),"")</f>
        <v/>
      </c>
      <c r="D32270" s="5">
        <v>0.0</v>
      </c>
    </row>
    <row r="32271" ht="14.25" customHeight="1">
      <c r="A32271" s="5"/>
      <c r="B32271" s="5"/>
      <c r="C32271" s="5" t="str">
        <f>IFERROR(__xludf.DUMMYFUNCTION("""COMPUTED_VALUE"""),"")</f>
        <v/>
      </c>
      <c r="D32271" s="5">
        <v>0.0</v>
      </c>
    </row>
    <row r="32272" ht="14.25" customHeight="1">
      <c r="A32272" s="5"/>
      <c r="B32272" s="5"/>
      <c r="C32272" s="5" t="str">
        <f>IFERROR(__xludf.DUMMYFUNCTION("""COMPUTED_VALUE"""),"")</f>
        <v/>
      </c>
      <c r="D32272" s="5">
        <v>0.0</v>
      </c>
    </row>
    <row r="32273" ht="14.25" customHeight="1">
      <c r="A32273" s="5"/>
      <c r="B32273" s="5"/>
      <c r="C32273" s="5" t="str">
        <f>IFERROR(__xludf.DUMMYFUNCTION("""COMPUTED_VALUE"""),"")</f>
        <v/>
      </c>
      <c r="D32273" s="5">
        <v>0.0</v>
      </c>
    </row>
    <row r="32274" ht="14.25" customHeight="1">
      <c r="A32274" s="5"/>
      <c r="B32274" s="5"/>
      <c r="C32274" s="5" t="str">
        <f>IFERROR(__xludf.DUMMYFUNCTION("""COMPUTED_VALUE"""),"")</f>
        <v/>
      </c>
      <c r="D32274" s="5">
        <v>0.0</v>
      </c>
    </row>
    <row r="32275" ht="14.25" customHeight="1">
      <c r="A32275" s="5"/>
      <c r="B32275" s="5"/>
      <c r="C32275" s="5" t="str">
        <f>IFERROR(__xludf.DUMMYFUNCTION("""COMPUTED_VALUE"""),"")</f>
        <v/>
      </c>
      <c r="D32275" s="5">
        <v>0.0</v>
      </c>
    </row>
    <row r="32276" ht="14.25" customHeight="1">
      <c r="A32276" s="5"/>
      <c r="B32276" s="5"/>
      <c r="C32276" s="5" t="str">
        <f>IFERROR(__xludf.DUMMYFUNCTION("""COMPUTED_VALUE"""),"")</f>
        <v/>
      </c>
      <c r="D32276" s="5">
        <v>0.0</v>
      </c>
    </row>
    <row r="32277" ht="14.25" customHeight="1">
      <c r="A32277" s="5"/>
      <c r="B32277" s="5"/>
      <c r="C32277" s="5" t="str">
        <f>IFERROR(__xludf.DUMMYFUNCTION("""COMPUTED_VALUE"""),"")</f>
        <v/>
      </c>
      <c r="D32277" s="5">
        <v>0.0</v>
      </c>
    </row>
    <row r="32278" ht="14.25" customHeight="1">
      <c r="A32278" s="5"/>
      <c r="B32278" s="5"/>
      <c r="C32278" s="5" t="str">
        <f>IFERROR(__xludf.DUMMYFUNCTION("""COMPUTED_VALUE"""),"")</f>
        <v/>
      </c>
      <c r="D32278" s="5">
        <v>0.0</v>
      </c>
    </row>
    <row r="32279" ht="14.25" customHeight="1">
      <c r="A32279" s="5"/>
      <c r="B32279" s="5"/>
      <c r="C32279" s="5" t="str">
        <f>IFERROR(__xludf.DUMMYFUNCTION("""COMPUTED_VALUE"""),"")</f>
        <v/>
      </c>
      <c r="D32279" s="5">
        <v>0.0</v>
      </c>
    </row>
    <row r="32280" ht="14.25" customHeight="1">
      <c r="A32280" s="5"/>
      <c r="B32280" s="5"/>
      <c r="C32280" s="5" t="str">
        <f>IFERROR(__xludf.DUMMYFUNCTION("""COMPUTED_VALUE"""),"")</f>
        <v/>
      </c>
      <c r="D32280" s="5">
        <v>0.0</v>
      </c>
    </row>
    <row r="32281" ht="14.25" customHeight="1">
      <c r="A32281" s="5"/>
      <c r="B32281" s="5"/>
      <c r="C32281" s="5" t="str">
        <f>IFERROR(__xludf.DUMMYFUNCTION("""COMPUTED_VALUE"""),"")</f>
        <v/>
      </c>
      <c r="D32281" s="5">
        <v>0.0</v>
      </c>
    </row>
    <row r="32282" ht="14.25" customHeight="1">
      <c r="A32282" s="5"/>
      <c r="B32282" s="5"/>
      <c r="C32282" s="5" t="str">
        <f>IFERROR(__xludf.DUMMYFUNCTION("""COMPUTED_VALUE"""),"")</f>
        <v/>
      </c>
      <c r="D32282" s="5">
        <v>0.0</v>
      </c>
    </row>
    <row r="32283" ht="14.25" customHeight="1">
      <c r="A32283" s="5"/>
      <c r="B32283" s="5"/>
      <c r="C32283" s="5" t="str">
        <f>IFERROR(__xludf.DUMMYFUNCTION("""COMPUTED_VALUE"""),"")</f>
        <v/>
      </c>
      <c r="D32283" s="5">
        <v>0.0</v>
      </c>
    </row>
    <row r="32284" ht="14.25" customHeight="1">
      <c r="A32284" s="5"/>
      <c r="B32284" s="5"/>
      <c r="C32284" s="5" t="str">
        <f>IFERROR(__xludf.DUMMYFUNCTION("""COMPUTED_VALUE"""),"")</f>
        <v/>
      </c>
      <c r="D32284" s="5">
        <v>0.0</v>
      </c>
    </row>
    <row r="32285" ht="14.25" customHeight="1">
      <c r="A32285" s="5"/>
      <c r="B32285" s="5"/>
      <c r="C32285" s="5" t="str">
        <f>IFERROR(__xludf.DUMMYFUNCTION("""COMPUTED_VALUE"""),"")</f>
        <v/>
      </c>
      <c r="D32285" s="5">
        <v>0.0</v>
      </c>
    </row>
    <row r="32286" ht="14.25" customHeight="1">
      <c r="A32286" s="5"/>
      <c r="B32286" s="5"/>
      <c r="C32286" s="5" t="str">
        <f>IFERROR(__xludf.DUMMYFUNCTION("""COMPUTED_VALUE"""),"")</f>
        <v/>
      </c>
      <c r="D32286" s="5">
        <v>0.0</v>
      </c>
    </row>
    <row r="32287" ht="14.25" customHeight="1">
      <c r="A32287" s="5"/>
      <c r="B32287" s="5"/>
      <c r="C32287" s="5" t="str">
        <f>IFERROR(__xludf.DUMMYFUNCTION("""COMPUTED_VALUE"""),"")</f>
        <v/>
      </c>
      <c r="D32287" s="5">
        <v>0.0</v>
      </c>
    </row>
    <row r="32288" ht="14.25" customHeight="1">
      <c r="A32288" s="5"/>
      <c r="B32288" s="5"/>
      <c r="C32288" s="5" t="str">
        <f>IFERROR(__xludf.DUMMYFUNCTION("""COMPUTED_VALUE"""),"")</f>
        <v/>
      </c>
      <c r="D32288" s="5">
        <v>0.0</v>
      </c>
    </row>
    <row r="32289" ht="14.25" customHeight="1">
      <c r="A32289" s="5"/>
      <c r="B32289" s="5"/>
      <c r="C32289" s="5" t="str">
        <f>IFERROR(__xludf.DUMMYFUNCTION("""COMPUTED_VALUE"""),"")</f>
        <v/>
      </c>
      <c r="D32289" s="5">
        <v>0.0</v>
      </c>
    </row>
    <row r="32290" ht="14.25" customHeight="1">
      <c r="A32290" s="5"/>
      <c r="B32290" s="5"/>
      <c r="C32290" s="5" t="str">
        <f>IFERROR(__xludf.DUMMYFUNCTION("""COMPUTED_VALUE"""),"")</f>
        <v/>
      </c>
      <c r="D32290" s="5">
        <v>0.0</v>
      </c>
    </row>
    <row r="32291" ht="14.25" customHeight="1">
      <c r="A32291" s="5"/>
      <c r="B32291" s="5"/>
      <c r="C32291" s="5" t="str">
        <f>IFERROR(__xludf.DUMMYFUNCTION("""COMPUTED_VALUE"""),"")</f>
        <v/>
      </c>
      <c r="D32291" s="5">
        <v>0.0</v>
      </c>
    </row>
    <row r="32292" ht="14.25" customHeight="1">
      <c r="A32292" s="5"/>
      <c r="B32292" s="5"/>
      <c r="C32292" s="5" t="str">
        <f>IFERROR(__xludf.DUMMYFUNCTION("""COMPUTED_VALUE"""),"")</f>
        <v/>
      </c>
      <c r="D32292" s="5">
        <v>0.0</v>
      </c>
    </row>
    <row r="32293" ht="14.25" customHeight="1">
      <c r="A32293" s="5"/>
      <c r="B32293" s="5"/>
      <c r="C32293" s="5" t="str">
        <f>IFERROR(__xludf.DUMMYFUNCTION("""COMPUTED_VALUE"""),"")</f>
        <v/>
      </c>
      <c r="D32293" s="5">
        <v>0.0</v>
      </c>
    </row>
    <row r="32294" ht="14.25" customHeight="1">
      <c r="A32294" s="5"/>
      <c r="B32294" s="5"/>
      <c r="C32294" s="5" t="str">
        <f>IFERROR(__xludf.DUMMYFUNCTION("""COMPUTED_VALUE"""),"")</f>
        <v/>
      </c>
      <c r="D32294" s="5">
        <v>0.0</v>
      </c>
    </row>
    <row r="32295" ht="14.25" customHeight="1">
      <c r="A32295" s="5"/>
      <c r="B32295" s="5"/>
      <c r="C32295" s="5" t="str">
        <f>IFERROR(__xludf.DUMMYFUNCTION("""COMPUTED_VALUE"""),"")</f>
        <v/>
      </c>
      <c r="D32295" s="5">
        <v>0.0</v>
      </c>
    </row>
    <row r="32296" ht="14.25" customHeight="1">
      <c r="A32296" s="5"/>
      <c r="B32296" s="5"/>
      <c r="C32296" s="5" t="str">
        <f>IFERROR(__xludf.DUMMYFUNCTION("""COMPUTED_VALUE"""),"")</f>
        <v/>
      </c>
      <c r="D32296" s="5">
        <v>0.0</v>
      </c>
    </row>
    <row r="32297" ht="14.25" customHeight="1">
      <c r="A32297" s="5"/>
      <c r="B32297" s="5"/>
      <c r="C32297" s="5" t="str">
        <f>IFERROR(__xludf.DUMMYFUNCTION("""COMPUTED_VALUE"""),"")</f>
        <v/>
      </c>
      <c r="D32297" s="5">
        <v>0.0</v>
      </c>
    </row>
    <row r="32298" ht="14.25" customHeight="1">
      <c r="A32298" s="5"/>
      <c r="B32298" s="5"/>
      <c r="C32298" s="5" t="str">
        <f>IFERROR(__xludf.DUMMYFUNCTION("""COMPUTED_VALUE"""),"")</f>
        <v/>
      </c>
      <c r="D32298" s="5">
        <v>0.0</v>
      </c>
    </row>
    <row r="32299" ht="14.25" customHeight="1">
      <c r="A32299" s="5"/>
      <c r="B32299" s="5"/>
      <c r="C32299" s="5" t="str">
        <f>IFERROR(__xludf.DUMMYFUNCTION("""COMPUTED_VALUE"""),"")</f>
        <v/>
      </c>
      <c r="D32299" s="5">
        <v>0.0</v>
      </c>
    </row>
    <row r="32300" ht="14.25" customHeight="1">
      <c r="A32300" s="5"/>
      <c r="B32300" s="5"/>
      <c r="C32300" s="5" t="str">
        <f>IFERROR(__xludf.DUMMYFUNCTION("""COMPUTED_VALUE"""),"")</f>
        <v/>
      </c>
      <c r="D32300" s="5">
        <v>0.0</v>
      </c>
    </row>
    <row r="32301" ht="14.25" customHeight="1">
      <c r="A32301" s="5"/>
      <c r="B32301" s="5"/>
      <c r="C32301" s="5" t="str">
        <f>IFERROR(__xludf.DUMMYFUNCTION("""COMPUTED_VALUE"""),"")</f>
        <v/>
      </c>
      <c r="D32301" s="5">
        <v>0.0</v>
      </c>
    </row>
    <row r="32302" ht="14.25" customHeight="1">
      <c r="A32302" s="5"/>
      <c r="B32302" s="5"/>
      <c r="C32302" s="5" t="str">
        <f>IFERROR(__xludf.DUMMYFUNCTION("""COMPUTED_VALUE"""),"")</f>
        <v/>
      </c>
      <c r="D32302" s="5">
        <v>0.0</v>
      </c>
    </row>
    <row r="32303" ht="14.25" customHeight="1">
      <c r="A32303" s="5"/>
      <c r="B32303" s="5"/>
      <c r="C32303" s="5" t="str">
        <f>IFERROR(__xludf.DUMMYFUNCTION("""COMPUTED_VALUE"""),"")</f>
        <v/>
      </c>
      <c r="D32303" s="5">
        <v>0.0</v>
      </c>
    </row>
    <row r="32304" ht="14.25" customHeight="1">
      <c r="A32304" s="5"/>
      <c r="B32304" s="5"/>
      <c r="C32304" s="5" t="str">
        <f>IFERROR(__xludf.DUMMYFUNCTION("""COMPUTED_VALUE"""),"")</f>
        <v/>
      </c>
      <c r="D32304" s="5">
        <v>0.0</v>
      </c>
    </row>
    <row r="32305" ht="14.25" customHeight="1">
      <c r="A32305" s="5"/>
      <c r="B32305" s="5"/>
      <c r="C32305" s="5" t="str">
        <f>IFERROR(__xludf.DUMMYFUNCTION("""COMPUTED_VALUE"""),"")</f>
        <v/>
      </c>
      <c r="D32305" s="5">
        <v>0.0</v>
      </c>
    </row>
    <row r="32306" ht="14.25" customHeight="1">
      <c r="A32306" s="5"/>
      <c r="B32306" s="5"/>
      <c r="C32306" s="5" t="str">
        <f>IFERROR(__xludf.DUMMYFUNCTION("""COMPUTED_VALUE"""),"")</f>
        <v/>
      </c>
      <c r="D32306" s="5">
        <v>0.0</v>
      </c>
    </row>
    <row r="32307" ht="14.25" customHeight="1">
      <c r="A32307" s="5"/>
      <c r="B32307" s="5"/>
      <c r="C32307" s="5" t="str">
        <f>IFERROR(__xludf.DUMMYFUNCTION("""COMPUTED_VALUE"""),"")</f>
        <v/>
      </c>
      <c r="D32307" s="5">
        <v>0.0</v>
      </c>
    </row>
    <row r="32308" ht="14.25" customHeight="1">
      <c r="A32308" s="5"/>
      <c r="B32308" s="5"/>
      <c r="C32308" s="5" t="str">
        <f>IFERROR(__xludf.DUMMYFUNCTION("""COMPUTED_VALUE"""),"")</f>
        <v/>
      </c>
      <c r="D32308" s="5">
        <v>0.0</v>
      </c>
    </row>
    <row r="32309" ht="14.25" customHeight="1">
      <c r="A32309" s="5"/>
      <c r="B32309" s="5"/>
      <c r="C32309" s="5" t="str">
        <f>IFERROR(__xludf.DUMMYFUNCTION("""COMPUTED_VALUE"""),"")</f>
        <v/>
      </c>
      <c r="D32309" s="5">
        <v>0.0</v>
      </c>
    </row>
    <row r="32310" ht="14.25" customHeight="1">
      <c r="A32310" s="5"/>
      <c r="B32310" s="5"/>
      <c r="C32310" s="5" t="str">
        <f>IFERROR(__xludf.DUMMYFUNCTION("""COMPUTED_VALUE"""),"")</f>
        <v/>
      </c>
      <c r="D32310" s="5">
        <v>0.0</v>
      </c>
    </row>
    <row r="32311" ht="14.25" customHeight="1">
      <c r="A32311" s="5"/>
      <c r="B32311" s="5"/>
      <c r="C32311" s="5" t="str">
        <f>IFERROR(__xludf.DUMMYFUNCTION("""COMPUTED_VALUE"""),"")</f>
        <v/>
      </c>
      <c r="D32311" s="5">
        <v>0.0</v>
      </c>
    </row>
    <row r="32312" ht="14.25" customHeight="1">
      <c r="A32312" s="5"/>
      <c r="B32312" s="5"/>
      <c r="C32312" s="5" t="str">
        <f>IFERROR(__xludf.DUMMYFUNCTION("""COMPUTED_VALUE"""),"")</f>
        <v/>
      </c>
      <c r="D32312" s="5">
        <v>0.0</v>
      </c>
    </row>
    <row r="32313" ht="14.25" customHeight="1">
      <c r="A32313" s="5"/>
      <c r="B32313" s="5"/>
      <c r="C32313" s="5" t="str">
        <f>IFERROR(__xludf.DUMMYFUNCTION("""COMPUTED_VALUE"""),"")</f>
        <v/>
      </c>
      <c r="D32313" s="5">
        <v>0.0</v>
      </c>
    </row>
    <row r="32314" ht="14.25" customHeight="1">
      <c r="A32314" s="5"/>
      <c r="B32314" s="5"/>
      <c r="C32314" s="5" t="str">
        <f>IFERROR(__xludf.DUMMYFUNCTION("""COMPUTED_VALUE"""),"")</f>
        <v/>
      </c>
      <c r="D32314" s="5">
        <v>0.0</v>
      </c>
    </row>
    <row r="32315" ht="14.25" customHeight="1">
      <c r="A32315" s="5"/>
      <c r="B32315" s="5"/>
      <c r="C32315" s="5" t="str">
        <f>IFERROR(__xludf.DUMMYFUNCTION("""COMPUTED_VALUE"""),"")</f>
        <v/>
      </c>
      <c r="D32315" s="5">
        <v>0.0</v>
      </c>
    </row>
    <row r="32316" ht="14.25" customHeight="1">
      <c r="A32316" s="5"/>
      <c r="B32316" s="5"/>
      <c r="C32316" s="5" t="str">
        <f>IFERROR(__xludf.DUMMYFUNCTION("""COMPUTED_VALUE"""),"")</f>
        <v/>
      </c>
      <c r="D32316" s="5">
        <v>0.0</v>
      </c>
    </row>
    <row r="32317" ht="14.25" customHeight="1">
      <c r="A32317" s="5"/>
      <c r="B32317" s="5"/>
      <c r="C32317" s="5" t="str">
        <f>IFERROR(__xludf.DUMMYFUNCTION("""COMPUTED_VALUE"""),"")</f>
        <v/>
      </c>
      <c r="D32317" s="5">
        <v>0.0</v>
      </c>
    </row>
    <row r="32318" ht="14.25" customHeight="1">
      <c r="A32318" s="5"/>
      <c r="B32318" s="5"/>
      <c r="C32318" s="5" t="str">
        <f>IFERROR(__xludf.DUMMYFUNCTION("""COMPUTED_VALUE"""),"")</f>
        <v/>
      </c>
      <c r="D32318" s="5">
        <v>0.0</v>
      </c>
    </row>
    <row r="32319" ht="14.25" customHeight="1">
      <c r="A32319" s="5"/>
      <c r="B32319" s="5"/>
      <c r="C32319" s="5" t="str">
        <f>IFERROR(__xludf.DUMMYFUNCTION("""COMPUTED_VALUE"""),"")</f>
        <v/>
      </c>
      <c r="D32319" s="5">
        <v>0.0</v>
      </c>
    </row>
    <row r="32320" ht="14.25" customHeight="1">
      <c r="A32320" s="5"/>
      <c r="B32320" s="5"/>
      <c r="C32320" s="5" t="str">
        <f>IFERROR(__xludf.DUMMYFUNCTION("""COMPUTED_VALUE"""),"")</f>
        <v/>
      </c>
      <c r="D32320" s="5">
        <v>0.0</v>
      </c>
    </row>
    <row r="32321" ht="14.25" customHeight="1">
      <c r="A32321" s="5"/>
      <c r="B32321" s="5"/>
      <c r="C32321" s="5" t="str">
        <f>IFERROR(__xludf.DUMMYFUNCTION("""COMPUTED_VALUE"""),"")</f>
        <v/>
      </c>
      <c r="D32321" s="5">
        <v>0.0</v>
      </c>
    </row>
    <row r="32322" ht="14.25" customHeight="1">
      <c r="A32322" s="5"/>
      <c r="B32322" s="5"/>
      <c r="C32322" s="5" t="str">
        <f>IFERROR(__xludf.DUMMYFUNCTION("""COMPUTED_VALUE"""),"")</f>
        <v/>
      </c>
      <c r="D32322" s="5">
        <v>0.0</v>
      </c>
    </row>
    <row r="32323" ht="14.25" customHeight="1">
      <c r="A32323" s="5"/>
      <c r="B32323" s="5"/>
      <c r="C32323" s="5" t="str">
        <f>IFERROR(__xludf.DUMMYFUNCTION("""COMPUTED_VALUE"""),"")</f>
        <v/>
      </c>
      <c r="D32323" s="5">
        <v>0.0</v>
      </c>
    </row>
    <row r="32324" ht="14.25" customHeight="1">
      <c r="A32324" s="5"/>
      <c r="B32324" s="5"/>
      <c r="C32324" s="5" t="str">
        <f>IFERROR(__xludf.DUMMYFUNCTION("""COMPUTED_VALUE"""),"")</f>
        <v/>
      </c>
      <c r="D32324" s="5">
        <v>0.0</v>
      </c>
    </row>
    <row r="32325" ht="14.25" customHeight="1">
      <c r="A32325" s="5"/>
      <c r="B32325" s="5"/>
      <c r="C32325" s="5" t="str">
        <f>IFERROR(__xludf.DUMMYFUNCTION("""COMPUTED_VALUE"""),"")</f>
        <v/>
      </c>
      <c r="D32325" s="5">
        <v>0.0</v>
      </c>
    </row>
    <row r="32326" ht="14.25" customHeight="1">
      <c r="A32326" s="5"/>
      <c r="B32326" s="5"/>
      <c r="C32326" s="5" t="str">
        <f>IFERROR(__xludf.DUMMYFUNCTION("""COMPUTED_VALUE"""),"")</f>
        <v/>
      </c>
      <c r="D32326" s="5">
        <v>0.0</v>
      </c>
    </row>
    <row r="32327" ht="14.25" customHeight="1">
      <c r="A32327" s="5"/>
      <c r="B32327" s="5"/>
      <c r="C32327" s="5" t="str">
        <f>IFERROR(__xludf.DUMMYFUNCTION("""COMPUTED_VALUE"""),"")</f>
        <v/>
      </c>
      <c r="D32327" s="5">
        <v>0.0</v>
      </c>
    </row>
    <row r="32328" ht="14.25" customHeight="1">
      <c r="A32328" s="5"/>
      <c r="B32328" s="5"/>
      <c r="C32328" s="5" t="str">
        <f>IFERROR(__xludf.DUMMYFUNCTION("""COMPUTED_VALUE"""),"")</f>
        <v/>
      </c>
      <c r="D32328" s="5">
        <v>0.0</v>
      </c>
    </row>
    <row r="32329" ht="14.25" customHeight="1">
      <c r="A32329" s="5"/>
      <c r="B32329" s="5"/>
      <c r="C32329" s="5" t="str">
        <f>IFERROR(__xludf.DUMMYFUNCTION("""COMPUTED_VALUE"""),"")</f>
        <v/>
      </c>
      <c r="D32329" s="5">
        <v>0.0</v>
      </c>
    </row>
    <row r="32330" ht="14.25" customHeight="1">
      <c r="A32330" s="5"/>
      <c r="B32330" s="5"/>
      <c r="C32330" s="5" t="str">
        <f>IFERROR(__xludf.DUMMYFUNCTION("""COMPUTED_VALUE"""),"")</f>
        <v/>
      </c>
      <c r="D32330" s="5">
        <v>0.0</v>
      </c>
    </row>
    <row r="32331" ht="14.25" customHeight="1">
      <c r="A32331" s="5"/>
      <c r="B32331" s="5"/>
      <c r="C32331" s="5" t="str">
        <f>IFERROR(__xludf.DUMMYFUNCTION("""COMPUTED_VALUE"""),"")</f>
        <v/>
      </c>
      <c r="D32331" s="5">
        <v>0.0</v>
      </c>
    </row>
    <row r="32332" ht="14.25" customHeight="1">
      <c r="A32332" s="5"/>
      <c r="B32332" s="5"/>
      <c r="C32332" s="5" t="str">
        <f>IFERROR(__xludf.DUMMYFUNCTION("""COMPUTED_VALUE"""),"")</f>
        <v/>
      </c>
      <c r="D32332" s="5">
        <v>0.0</v>
      </c>
    </row>
    <row r="32333" ht="14.25" customHeight="1">
      <c r="A32333" s="5"/>
      <c r="B32333" s="5"/>
      <c r="C32333" s="5" t="str">
        <f>IFERROR(__xludf.DUMMYFUNCTION("""COMPUTED_VALUE"""),"")</f>
        <v/>
      </c>
      <c r="D32333" s="5">
        <v>0.0</v>
      </c>
    </row>
    <row r="32334" ht="14.25" customHeight="1">
      <c r="A32334" s="5"/>
      <c r="B32334" s="5"/>
      <c r="C32334" s="5" t="str">
        <f>IFERROR(__xludf.DUMMYFUNCTION("""COMPUTED_VALUE"""),"")</f>
        <v/>
      </c>
      <c r="D32334" s="5">
        <v>0.0</v>
      </c>
    </row>
    <row r="32335" ht="14.25" customHeight="1">
      <c r="A32335" s="5"/>
      <c r="B32335" s="5"/>
      <c r="C32335" s="5" t="str">
        <f>IFERROR(__xludf.DUMMYFUNCTION("""COMPUTED_VALUE"""),"")</f>
        <v/>
      </c>
      <c r="D32335" s="5">
        <v>0.0</v>
      </c>
    </row>
    <row r="32336" ht="14.25" customHeight="1">
      <c r="A32336" s="5"/>
      <c r="B32336" s="5"/>
      <c r="C32336" s="5" t="str">
        <f>IFERROR(__xludf.DUMMYFUNCTION("""COMPUTED_VALUE"""),"")</f>
        <v/>
      </c>
      <c r="D32336" s="5">
        <v>0.0</v>
      </c>
    </row>
    <row r="32337" ht="14.25" customHeight="1">
      <c r="A32337" s="5"/>
      <c r="B32337" s="5"/>
      <c r="C32337" s="5" t="str">
        <f>IFERROR(__xludf.DUMMYFUNCTION("""COMPUTED_VALUE"""),"")</f>
        <v/>
      </c>
      <c r="D32337" s="5">
        <v>0.0</v>
      </c>
    </row>
    <row r="32338" ht="14.25" customHeight="1">
      <c r="A32338" s="5"/>
      <c r="B32338" s="5"/>
      <c r="C32338" s="5" t="str">
        <f>IFERROR(__xludf.DUMMYFUNCTION("""COMPUTED_VALUE"""),"")</f>
        <v/>
      </c>
      <c r="D32338" s="5">
        <v>0.0</v>
      </c>
    </row>
    <row r="32339" ht="14.25" customHeight="1">
      <c r="A32339" s="5"/>
      <c r="B32339" s="5"/>
      <c r="C32339" s="5" t="str">
        <f>IFERROR(__xludf.DUMMYFUNCTION("""COMPUTED_VALUE"""),"")</f>
        <v/>
      </c>
      <c r="D32339" s="5">
        <v>0.0</v>
      </c>
    </row>
    <row r="32340" ht="14.25" customHeight="1">
      <c r="A32340" s="5"/>
      <c r="B32340" s="5"/>
      <c r="C32340" s="5" t="str">
        <f>IFERROR(__xludf.DUMMYFUNCTION("""COMPUTED_VALUE"""),"")</f>
        <v/>
      </c>
      <c r="D32340" s="5">
        <v>0.0</v>
      </c>
    </row>
    <row r="32341" ht="14.25" customHeight="1">
      <c r="A32341" s="5"/>
      <c r="B32341" s="5"/>
      <c r="C32341" s="5" t="str">
        <f>IFERROR(__xludf.DUMMYFUNCTION("""COMPUTED_VALUE"""),"")</f>
        <v/>
      </c>
      <c r="D32341" s="5">
        <v>0.0</v>
      </c>
    </row>
    <row r="32342" ht="14.25" customHeight="1">
      <c r="A32342" s="5"/>
      <c r="B32342" s="5"/>
      <c r="C32342" s="5" t="str">
        <f>IFERROR(__xludf.DUMMYFUNCTION("""COMPUTED_VALUE"""),"")</f>
        <v/>
      </c>
      <c r="D32342" s="5">
        <v>0.0</v>
      </c>
    </row>
    <row r="32343" ht="14.25" customHeight="1">
      <c r="A32343" s="5"/>
      <c r="B32343" s="5"/>
      <c r="C32343" s="5" t="str">
        <f>IFERROR(__xludf.DUMMYFUNCTION("""COMPUTED_VALUE"""),"")</f>
        <v/>
      </c>
      <c r="D32343" s="5">
        <v>0.0</v>
      </c>
    </row>
    <row r="32344" ht="14.25" customHeight="1">
      <c r="A32344" s="5"/>
      <c r="B32344" s="5"/>
      <c r="C32344" s="5" t="str">
        <f>IFERROR(__xludf.DUMMYFUNCTION("""COMPUTED_VALUE"""),"")</f>
        <v/>
      </c>
      <c r="D32344" s="5">
        <v>0.0</v>
      </c>
    </row>
    <row r="32345" ht="14.25" customHeight="1">
      <c r="A32345" s="5"/>
      <c r="B32345" s="5"/>
      <c r="C32345" s="5" t="str">
        <f>IFERROR(__xludf.DUMMYFUNCTION("""COMPUTED_VALUE"""),"")</f>
        <v/>
      </c>
      <c r="D32345" s="5">
        <v>0.0</v>
      </c>
    </row>
    <row r="32346" ht="14.25" customHeight="1">
      <c r="A32346" s="5"/>
      <c r="B32346" s="5"/>
      <c r="C32346" s="5" t="str">
        <f>IFERROR(__xludf.DUMMYFUNCTION("""COMPUTED_VALUE"""),"")</f>
        <v/>
      </c>
      <c r="D32346" s="5">
        <v>0.0</v>
      </c>
    </row>
    <row r="32347" ht="14.25" customHeight="1">
      <c r="A32347" s="5"/>
      <c r="B32347" s="5"/>
      <c r="C32347" s="5" t="str">
        <f>IFERROR(__xludf.DUMMYFUNCTION("""COMPUTED_VALUE"""),"")</f>
        <v/>
      </c>
      <c r="D32347" s="5">
        <v>0.0</v>
      </c>
    </row>
    <row r="32348" ht="14.25" customHeight="1">
      <c r="A32348" s="5"/>
      <c r="B32348" s="5"/>
      <c r="C32348" s="5" t="str">
        <f>IFERROR(__xludf.DUMMYFUNCTION("""COMPUTED_VALUE"""),"")</f>
        <v/>
      </c>
      <c r="D32348" s="5">
        <v>0.0</v>
      </c>
    </row>
    <row r="32349" ht="14.25" customHeight="1">
      <c r="A32349" s="5"/>
      <c r="B32349" s="5"/>
      <c r="C32349" s="5" t="str">
        <f>IFERROR(__xludf.DUMMYFUNCTION("""COMPUTED_VALUE"""),"")</f>
        <v/>
      </c>
      <c r="D32349" s="5">
        <v>0.0</v>
      </c>
    </row>
    <row r="32350" ht="14.25" customHeight="1">
      <c r="A32350" s="5"/>
      <c r="B32350" s="5"/>
      <c r="C32350" s="5" t="str">
        <f>IFERROR(__xludf.DUMMYFUNCTION("""COMPUTED_VALUE"""),"")</f>
        <v/>
      </c>
      <c r="D32350" s="5">
        <v>0.0</v>
      </c>
    </row>
    <row r="32351" ht="14.25" customHeight="1">
      <c r="A32351" s="5"/>
      <c r="B32351" s="5"/>
      <c r="C32351" s="5" t="str">
        <f>IFERROR(__xludf.DUMMYFUNCTION("""COMPUTED_VALUE"""),"")</f>
        <v/>
      </c>
      <c r="D32351" s="5">
        <v>0.0</v>
      </c>
    </row>
    <row r="32352" ht="14.25" customHeight="1">
      <c r="A32352" s="5"/>
      <c r="B32352" s="5"/>
      <c r="C32352" s="5" t="str">
        <f>IFERROR(__xludf.DUMMYFUNCTION("""COMPUTED_VALUE"""),"")</f>
        <v/>
      </c>
      <c r="D32352" s="5">
        <v>0.0</v>
      </c>
    </row>
    <row r="32353" ht="14.25" customHeight="1">
      <c r="A32353" s="5"/>
      <c r="B32353" s="5"/>
      <c r="C32353" s="5" t="str">
        <f>IFERROR(__xludf.DUMMYFUNCTION("""COMPUTED_VALUE"""),"")</f>
        <v/>
      </c>
      <c r="D32353" s="5">
        <v>0.0</v>
      </c>
    </row>
    <row r="32354" ht="14.25" customHeight="1">
      <c r="A32354" s="5"/>
      <c r="B32354" s="5"/>
      <c r="C32354" s="5" t="str">
        <f>IFERROR(__xludf.DUMMYFUNCTION("""COMPUTED_VALUE"""),"")</f>
        <v/>
      </c>
      <c r="D32354" s="5">
        <v>0.0</v>
      </c>
    </row>
    <row r="32355" ht="14.25" customHeight="1">
      <c r="A32355" s="5"/>
      <c r="B32355" s="5"/>
      <c r="C32355" s="5" t="str">
        <f>IFERROR(__xludf.DUMMYFUNCTION("""COMPUTED_VALUE"""),"")</f>
        <v/>
      </c>
      <c r="D32355" s="5">
        <v>0.0</v>
      </c>
    </row>
    <row r="32356" ht="14.25" customHeight="1">
      <c r="A32356" s="5"/>
      <c r="B32356" s="5"/>
      <c r="C32356" s="5" t="str">
        <f>IFERROR(__xludf.DUMMYFUNCTION("""COMPUTED_VALUE"""),"")</f>
        <v/>
      </c>
      <c r="D32356" s="5">
        <v>0.0</v>
      </c>
    </row>
    <row r="32357" ht="14.25" customHeight="1">
      <c r="A32357" s="5"/>
      <c r="B32357" s="5"/>
      <c r="C32357" s="5" t="str">
        <f>IFERROR(__xludf.DUMMYFUNCTION("""COMPUTED_VALUE"""),"")</f>
        <v/>
      </c>
      <c r="D32357" s="5">
        <v>0.0</v>
      </c>
    </row>
    <row r="32358" ht="14.25" customHeight="1">
      <c r="A32358" s="5"/>
      <c r="B32358" s="5"/>
      <c r="C32358" s="5" t="str">
        <f>IFERROR(__xludf.DUMMYFUNCTION("""COMPUTED_VALUE"""),"")</f>
        <v/>
      </c>
      <c r="D32358" s="5">
        <v>0.0</v>
      </c>
    </row>
    <row r="32359" ht="14.25" customHeight="1">
      <c r="A32359" s="5"/>
      <c r="B32359" s="5"/>
      <c r="C32359" s="5" t="str">
        <f>IFERROR(__xludf.DUMMYFUNCTION("""COMPUTED_VALUE"""),"")</f>
        <v/>
      </c>
      <c r="D32359" s="5">
        <v>0.0</v>
      </c>
    </row>
    <row r="32360" ht="14.25" customHeight="1">
      <c r="A32360" s="5"/>
      <c r="B32360" s="5"/>
      <c r="C32360" s="5" t="str">
        <f>IFERROR(__xludf.DUMMYFUNCTION("""COMPUTED_VALUE"""),"")</f>
        <v/>
      </c>
      <c r="D32360" s="5">
        <v>0.0</v>
      </c>
    </row>
    <row r="32361" ht="14.25" customHeight="1">
      <c r="A32361" s="5"/>
      <c r="B32361" s="5"/>
      <c r="C32361" s="5" t="str">
        <f>IFERROR(__xludf.DUMMYFUNCTION("""COMPUTED_VALUE"""),"")</f>
        <v/>
      </c>
      <c r="D32361" s="5">
        <v>0.0</v>
      </c>
    </row>
    <row r="32362" ht="14.25" customHeight="1">
      <c r="A32362" s="5"/>
      <c r="B32362" s="5"/>
      <c r="C32362" s="5" t="str">
        <f>IFERROR(__xludf.DUMMYFUNCTION("""COMPUTED_VALUE"""),"")</f>
        <v/>
      </c>
      <c r="D32362" s="5">
        <v>0.0</v>
      </c>
    </row>
    <row r="32363" ht="14.25" customHeight="1">
      <c r="A32363" s="5"/>
      <c r="B32363" s="5"/>
      <c r="C32363" s="5" t="str">
        <f>IFERROR(__xludf.DUMMYFUNCTION("""COMPUTED_VALUE"""),"")</f>
        <v/>
      </c>
      <c r="D32363" s="5">
        <v>0.0</v>
      </c>
    </row>
    <row r="32364" ht="14.25" customHeight="1">
      <c r="A32364" s="5"/>
      <c r="B32364" s="5"/>
      <c r="C32364" s="5" t="str">
        <f>IFERROR(__xludf.DUMMYFUNCTION("""COMPUTED_VALUE"""),"")</f>
        <v/>
      </c>
      <c r="D32364" s="5">
        <v>0.0</v>
      </c>
    </row>
    <row r="32365" ht="14.25" customHeight="1">
      <c r="A32365" s="5"/>
      <c r="B32365" s="5"/>
      <c r="C32365" s="5" t="str">
        <f>IFERROR(__xludf.DUMMYFUNCTION("""COMPUTED_VALUE"""),"")</f>
        <v/>
      </c>
      <c r="D32365" s="5">
        <v>0.0</v>
      </c>
    </row>
    <row r="32366" ht="14.25" customHeight="1">
      <c r="A32366" s="5"/>
      <c r="B32366" s="5"/>
      <c r="C32366" s="5" t="str">
        <f>IFERROR(__xludf.DUMMYFUNCTION("""COMPUTED_VALUE"""),"")</f>
        <v/>
      </c>
      <c r="D32366" s="5">
        <v>0.0</v>
      </c>
    </row>
    <row r="32367" ht="14.25" customHeight="1">
      <c r="A32367" s="5"/>
      <c r="B32367" s="5"/>
      <c r="C32367" s="5" t="str">
        <f>IFERROR(__xludf.DUMMYFUNCTION("""COMPUTED_VALUE"""),"")</f>
        <v/>
      </c>
      <c r="D32367" s="5">
        <v>0.0</v>
      </c>
    </row>
    <row r="32368" ht="14.25" customHeight="1">
      <c r="A32368" s="5"/>
      <c r="B32368" s="5"/>
      <c r="C32368" s="5" t="str">
        <f>IFERROR(__xludf.DUMMYFUNCTION("""COMPUTED_VALUE"""),"")</f>
        <v/>
      </c>
      <c r="D32368" s="5">
        <v>0.0</v>
      </c>
    </row>
    <row r="32369" ht="14.25" customHeight="1">
      <c r="A32369" s="5"/>
      <c r="B32369" s="5"/>
      <c r="C32369" s="5" t="str">
        <f>IFERROR(__xludf.DUMMYFUNCTION("""COMPUTED_VALUE"""),"")</f>
        <v/>
      </c>
      <c r="D32369" s="5">
        <v>0.0</v>
      </c>
    </row>
    <row r="32370" ht="14.25" customHeight="1">
      <c r="A32370" s="5"/>
      <c r="B32370" s="5"/>
      <c r="C32370" s="5" t="str">
        <f>IFERROR(__xludf.DUMMYFUNCTION("""COMPUTED_VALUE"""),"")</f>
        <v/>
      </c>
      <c r="D32370" s="5">
        <v>0.0</v>
      </c>
    </row>
    <row r="32371" ht="14.25" customHeight="1">
      <c r="A32371" s="5"/>
      <c r="B32371" s="5"/>
      <c r="C32371" s="5" t="str">
        <f>IFERROR(__xludf.DUMMYFUNCTION("""COMPUTED_VALUE"""),"")</f>
        <v/>
      </c>
      <c r="D32371" s="5">
        <v>0.0</v>
      </c>
    </row>
    <row r="32372" ht="14.25" customHeight="1">
      <c r="A32372" s="5"/>
      <c r="B32372" s="5"/>
      <c r="C32372" s="5" t="str">
        <f>IFERROR(__xludf.DUMMYFUNCTION("""COMPUTED_VALUE"""),"")</f>
        <v/>
      </c>
      <c r="D32372" s="5">
        <v>0.0</v>
      </c>
    </row>
    <row r="32373" ht="14.25" customHeight="1">
      <c r="A32373" s="5"/>
      <c r="B32373" s="5"/>
      <c r="C32373" s="5" t="str">
        <f>IFERROR(__xludf.DUMMYFUNCTION("""COMPUTED_VALUE"""),"")</f>
        <v/>
      </c>
      <c r="D32373" s="5">
        <v>0.0</v>
      </c>
    </row>
    <row r="32374" ht="14.25" customHeight="1">
      <c r="A32374" s="5"/>
      <c r="B32374" s="5"/>
      <c r="C32374" s="5" t="str">
        <f>IFERROR(__xludf.DUMMYFUNCTION("""COMPUTED_VALUE"""),"")</f>
        <v/>
      </c>
      <c r="D32374" s="5">
        <v>0.0</v>
      </c>
    </row>
    <row r="32375" ht="14.25" customHeight="1">
      <c r="A32375" s="5"/>
      <c r="B32375" s="5"/>
      <c r="C32375" s="5" t="str">
        <f>IFERROR(__xludf.DUMMYFUNCTION("""COMPUTED_VALUE"""),"")</f>
        <v/>
      </c>
      <c r="D32375" s="5">
        <v>0.0</v>
      </c>
    </row>
    <row r="32376" ht="14.25" customHeight="1">
      <c r="A32376" s="5"/>
      <c r="B32376" s="5"/>
      <c r="C32376" s="5" t="str">
        <f>IFERROR(__xludf.DUMMYFUNCTION("""COMPUTED_VALUE"""),"")</f>
        <v/>
      </c>
      <c r="D32376" s="5">
        <v>0.0</v>
      </c>
    </row>
    <row r="32377" ht="14.25" customHeight="1">
      <c r="A32377" s="5"/>
      <c r="B32377" s="5"/>
      <c r="C32377" s="5" t="str">
        <f>IFERROR(__xludf.DUMMYFUNCTION("""COMPUTED_VALUE"""),"")</f>
        <v/>
      </c>
      <c r="D32377" s="5">
        <v>0.0</v>
      </c>
    </row>
    <row r="32378" ht="14.25" customHeight="1">
      <c r="A32378" s="5"/>
      <c r="B32378" s="5"/>
      <c r="C32378" s="5" t="str">
        <f>IFERROR(__xludf.DUMMYFUNCTION("""COMPUTED_VALUE"""),"")</f>
        <v/>
      </c>
      <c r="D32378" s="5">
        <v>0.0</v>
      </c>
    </row>
    <row r="32379" ht="14.25" customHeight="1">
      <c r="A32379" s="5"/>
      <c r="B32379" s="5"/>
      <c r="C32379" s="5" t="str">
        <f>IFERROR(__xludf.DUMMYFUNCTION("""COMPUTED_VALUE"""),"")</f>
        <v/>
      </c>
      <c r="D32379" s="5">
        <v>0.0</v>
      </c>
    </row>
    <row r="32380" ht="14.25" customHeight="1">
      <c r="A32380" s="5"/>
      <c r="B32380" s="5"/>
      <c r="C32380" s="5" t="str">
        <f>IFERROR(__xludf.DUMMYFUNCTION("""COMPUTED_VALUE"""),"")</f>
        <v/>
      </c>
      <c r="D32380" s="5">
        <v>0.0</v>
      </c>
    </row>
    <row r="32381" ht="14.25" customHeight="1">
      <c r="A32381" s="5"/>
      <c r="B32381" s="5"/>
      <c r="C32381" s="5" t="str">
        <f>IFERROR(__xludf.DUMMYFUNCTION("""COMPUTED_VALUE"""),"")</f>
        <v/>
      </c>
      <c r="D32381" s="5">
        <v>0.0</v>
      </c>
    </row>
    <row r="32382" ht="14.25" customHeight="1">
      <c r="A32382" s="5"/>
      <c r="B32382" s="5"/>
      <c r="C32382" s="5" t="str">
        <f>IFERROR(__xludf.DUMMYFUNCTION("""COMPUTED_VALUE"""),"")</f>
        <v/>
      </c>
      <c r="D32382" s="5">
        <v>0.0</v>
      </c>
    </row>
    <row r="32383" ht="14.25" customHeight="1">
      <c r="A32383" s="5"/>
      <c r="B32383" s="5"/>
      <c r="C32383" s="5" t="str">
        <f>IFERROR(__xludf.DUMMYFUNCTION("""COMPUTED_VALUE"""),"")</f>
        <v/>
      </c>
      <c r="D32383" s="5">
        <v>0.0</v>
      </c>
    </row>
    <row r="32384" ht="14.25" customHeight="1">
      <c r="A32384" s="5"/>
      <c r="B32384" s="5"/>
      <c r="C32384" s="5" t="str">
        <f>IFERROR(__xludf.DUMMYFUNCTION("""COMPUTED_VALUE"""),"")</f>
        <v/>
      </c>
      <c r="D32384" s="5">
        <v>0.0</v>
      </c>
    </row>
    <row r="32385" ht="14.25" customHeight="1">
      <c r="A32385" s="5"/>
      <c r="B32385" s="5"/>
      <c r="C32385" s="5" t="str">
        <f>IFERROR(__xludf.DUMMYFUNCTION("""COMPUTED_VALUE"""),"")</f>
        <v/>
      </c>
      <c r="D32385" s="5">
        <v>0.0</v>
      </c>
    </row>
    <row r="32386" ht="14.25" customHeight="1">
      <c r="A32386" s="5"/>
      <c r="B32386" s="5"/>
      <c r="C32386" s="5" t="str">
        <f>IFERROR(__xludf.DUMMYFUNCTION("""COMPUTED_VALUE"""),"")</f>
        <v/>
      </c>
      <c r="D32386" s="5">
        <v>0.0</v>
      </c>
    </row>
    <row r="32387" ht="14.25" customHeight="1">
      <c r="A32387" s="5"/>
      <c r="B32387" s="5"/>
      <c r="C32387" s="5" t="str">
        <f>IFERROR(__xludf.DUMMYFUNCTION("""COMPUTED_VALUE"""),"")</f>
        <v/>
      </c>
      <c r="D32387" s="5">
        <v>0.0</v>
      </c>
    </row>
    <row r="32388" ht="14.25" customHeight="1">
      <c r="A32388" s="5"/>
      <c r="B32388" s="5"/>
      <c r="C32388" s="5" t="str">
        <f>IFERROR(__xludf.DUMMYFUNCTION("""COMPUTED_VALUE"""),"")</f>
        <v/>
      </c>
      <c r="D32388" s="5">
        <v>0.0</v>
      </c>
    </row>
    <row r="32389" ht="14.25" customHeight="1">
      <c r="A32389" s="5"/>
      <c r="B32389" s="5"/>
      <c r="C32389" s="5" t="str">
        <f>IFERROR(__xludf.DUMMYFUNCTION("""COMPUTED_VALUE"""),"")</f>
        <v/>
      </c>
      <c r="D32389" s="5">
        <v>0.0</v>
      </c>
    </row>
    <row r="32390" ht="14.25" customHeight="1">
      <c r="A32390" s="5"/>
      <c r="B32390" s="5"/>
      <c r="C32390" s="5" t="str">
        <f>IFERROR(__xludf.DUMMYFUNCTION("""COMPUTED_VALUE"""),"")</f>
        <v/>
      </c>
      <c r="D32390" s="5">
        <v>0.0</v>
      </c>
    </row>
    <row r="32391" ht="14.25" customHeight="1">
      <c r="A32391" s="5"/>
      <c r="B32391" s="5"/>
      <c r="C32391" s="5" t="str">
        <f>IFERROR(__xludf.DUMMYFUNCTION("""COMPUTED_VALUE"""),"")</f>
        <v/>
      </c>
      <c r="D32391" s="5">
        <v>0.0</v>
      </c>
    </row>
    <row r="32392" ht="14.25" customHeight="1">
      <c r="A32392" s="5"/>
      <c r="B32392" s="5"/>
      <c r="C32392" s="5" t="str">
        <f>IFERROR(__xludf.DUMMYFUNCTION("""COMPUTED_VALUE"""),"")</f>
        <v/>
      </c>
      <c r="D32392" s="5">
        <v>0.0</v>
      </c>
    </row>
    <row r="32393" ht="14.25" customHeight="1">
      <c r="A32393" s="5"/>
      <c r="B32393" s="5"/>
      <c r="C32393" s="5" t="str">
        <f>IFERROR(__xludf.DUMMYFUNCTION("""COMPUTED_VALUE"""),"")</f>
        <v/>
      </c>
      <c r="D32393" s="5">
        <v>0.0</v>
      </c>
    </row>
    <row r="32394" ht="14.25" customHeight="1">
      <c r="A32394" s="5"/>
      <c r="B32394" s="5"/>
      <c r="C32394" s="5" t="str">
        <f>IFERROR(__xludf.DUMMYFUNCTION("""COMPUTED_VALUE"""),"")</f>
        <v/>
      </c>
      <c r="D32394" s="5">
        <v>0.0</v>
      </c>
    </row>
    <row r="32395" ht="14.25" customHeight="1">
      <c r="A32395" s="5"/>
      <c r="B32395" s="5"/>
      <c r="C32395" s="5" t="str">
        <f>IFERROR(__xludf.DUMMYFUNCTION("""COMPUTED_VALUE"""),"")</f>
        <v/>
      </c>
      <c r="D32395" s="5">
        <v>0.0</v>
      </c>
    </row>
    <row r="32396" ht="14.25" customHeight="1">
      <c r="A32396" s="5"/>
      <c r="B32396" s="5"/>
      <c r="C32396" s="5" t="str">
        <f>IFERROR(__xludf.DUMMYFUNCTION("""COMPUTED_VALUE"""),"")</f>
        <v/>
      </c>
      <c r="D32396" s="5">
        <v>0.0</v>
      </c>
    </row>
    <row r="32397" ht="14.25" customHeight="1">
      <c r="A32397" s="5"/>
      <c r="B32397" s="5"/>
      <c r="C32397" s="5" t="str">
        <f>IFERROR(__xludf.DUMMYFUNCTION("""COMPUTED_VALUE"""),"")</f>
        <v/>
      </c>
      <c r="D32397" s="5">
        <v>0.0</v>
      </c>
    </row>
    <row r="32398" ht="14.25" customHeight="1">
      <c r="A32398" s="5"/>
      <c r="B32398" s="5"/>
      <c r="C32398" s="5" t="str">
        <f>IFERROR(__xludf.DUMMYFUNCTION("""COMPUTED_VALUE"""),"")</f>
        <v/>
      </c>
      <c r="D32398" s="5">
        <v>0.0</v>
      </c>
    </row>
    <row r="32399" ht="14.25" customHeight="1">
      <c r="A32399" s="5"/>
      <c r="B32399" s="5"/>
      <c r="C32399" s="5" t="str">
        <f>IFERROR(__xludf.DUMMYFUNCTION("""COMPUTED_VALUE"""),"")</f>
        <v/>
      </c>
      <c r="D32399" s="5">
        <v>0.0</v>
      </c>
    </row>
    <row r="32400" ht="14.25" customHeight="1">
      <c r="A32400" s="5"/>
      <c r="B32400" s="5"/>
      <c r="C32400" s="5" t="str">
        <f>IFERROR(__xludf.DUMMYFUNCTION("""COMPUTED_VALUE"""),"")</f>
        <v/>
      </c>
      <c r="D32400" s="5">
        <v>0.0</v>
      </c>
    </row>
    <row r="32401" ht="14.25" customHeight="1">
      <c r="A32401" s="5"/>
      <c r="B32401" s="5"/>
      <c r="C32401" s="5" t="str">
        <f>IFERROR(__xludf.DUMMYFUNCTION("""COMPUTED_VALUE"""),"")</f>
        <v/>
      </c>
      <c r="D32401" s="5">
        <v>0.0</v>
      </c>
    </row>
    <row r="32402" ht="14.25" customHeight="1">
      <c r="A32402" s="5"/>
      <c r="B32402" s="5"/>
      <c r="C32402" s="5" t="str">
        <f>IFERROR(__xludf.DUMMYFUNCTION("""COMPUTED_VALUE"""),"")</f>
        <v/>
      </c>
      <c r="D32402" s="5">
        <v>0.0</v>
      </c>
    </row>
    <row r="32403" ht="14.25" customHeight="1">
      <c r="A32403" s="5"/>
      <c r="B32403" s="5"/>
      <c r="C32403" s="5" t="str">
        <f>IFERROR(__xludf.DUMMYFUNCTION("""COMPUTED_VALUE"""),"")</f>
        <v/>
      </c>
      <c r="D32403" s="5">
        <v>0.0</v>
      </c>
    </row>
    <row r="32404" ht="14.25" customHeight="1">
      <c r="A32404" s="5"/>
      <c r="B32404" s="5"/>
      <c r="C32404" s="5" t="str">
        <f>IFERROR(__xludf.DUMMYFUNCTION("""COMPUTED_VALUE"""),"")</f>
        <v/>
      </c>
      <c r="D32404" s="5">
        <v>0.0</v>
      </c>
    </row>
    <row r="32405" ht="14.25" customHeight="1">
      <c r="A32405" s="5"/>
      <c r="B32405" s="5"/>
      <c r="C32405" s="5" t="str">
        <f>IFERROR(__xludf.DUMMYFUNCTION("""COMPUTED_VALUE"""),"")</f>
        <v/>
      </c>
      <c r="D32405" s="5">
        <v>0.0</v>
      </c>
    </row>
    <row r="32406" ht="14.25" customHeight="1">
      <c r="A32406" s="5"/>
      <c r="B32406" s="5"/>
      <c r="C32406" s="5" t="str">
        <f>IFERROR(__xludf.DUMMYFUNCTION("""COMPUTED_VALUE"""),"")</f>
        <v/>
      </c>
      <c r="D32406" s="5">
        <v>0.0</v>
      </c>
    </row>
    <row r="32407" ht="14.25" customHeight="1">
      <c r="A32407" s="5"/>
      <c r="B32407" s="5"/>
      <c r="C32407" s="5" t="str">
        <f>IFERROR(__xludf.DUMMYFUNCTION("""COMPUTED_VALUE"""),"")</f>
        <v/>
      </c>
      <c r="D32407" s="5">
        <v>0.0</v>
      </c>
    </row>
    <row r="32408" ht="14.25" customHeight="1">
      <c r="A32408" s="5"/>
      <c r="B32408" s="5"/>
      <c r="C32408" s="5" t="str">
        <f>IFERROR(__xludf.DUMMYFUNCTION("""COMPUTED_VALUE"""),"")</f>
        <v/>
      </c>
      <c r="D32408" s="5">
        <v>0.0</v>
      </c>
    </row>
    <row r="32409" ht="14.25" customHeight="1">
      <c r="A32409" s="5"/>
      <c r="B32409" s="5"/>
      <c r="C32409" s="5" t="str">
        <f>IFERROR(__xludf.DUMMYFUNCTION("""COMPUTED_VALUE"""),"")</f>
        <v/>
      </c>
      <c r="D32409" s="5">
        <v>0.0</v>
      </c>
    </row>
    <row r="32410" ht="14.25" customHeight="1">
      <c r="A32410" s="5"/>
      <c r="B32410" s="5"/>
      <c r="C32410" s="5" t="str">
        <f>IFERROR(__xludf.DUMMYFUNCTION("""COMPUTED_VALUE"""),"")</f>
        <v/>
      </c>
      <c r="D32410" s="5">
        <v>0.0</v>
      </c>
    </row>
    <row r="32411" ht="14.25" customHeight="1">
      <c r="A32411" s="5"/>
      <c r="B32411" s="5"/>
      <c r="C32411" s="5" t="str">
        <f>IFERROR(__xludf.DUMMYFUNCTION("""COMPUTED_VALUE"""),"")</f>
        <v/>
      </c>
      <c r="D32411" s="5">
        <v>0.0</v>
      </c>
    </row>
    <row r="32412" ht="14.25" customHeight="1">
      <c r="A32412" s="5"/>
      <c r="B32412" s="5"/>
      <c r="C32412" s="5" t="str">
        <f>IFERROR(__xludf.DUMMYFUNCTION("""COMPUTED_VALUE"""),"")</f>
        <v/>
      </c>
      <c r="D32412" s="5">
        <v>0.0</v>
      </c>
    </row>
    <row r="32413" ht="14.25" customHeight="1">
      <c r="A32413" s="5"/>
      <c r="B32413" s="5"/>
      <c r="C32413" s="5" t="str">
        <f>IFERROR(__xludf.DUMMYFUNCTION("""COMPUTED_VALUE"""),"")</f>
        <v/>
      </c>
      <c r="D32413" s="5">
        <v>0.0</v>
      </c>
    </row>
    <row r="32414" ht="14.25" customHeight="1">
      <c r="A32414" s="5"/>
      <c r="B32414" s="5"/>
      <c r="C32414" s="5" t="str">
        <f>IFERROR(__xludf.DUMMYFUNCTION("""COMPUTED_VALUE"""),"")</f>
        <v/>
      </c>
      <c r="D32414" s="5">
        <v>0.0</v>
      </c>
    </row>
    <row r="32415" ht="14.25" customHeight="1">
      <c r="A32415" s="5"/>
      <c r="B32415" s="5"/>
      <c r="C32415" s="5" t="str">
        <f>IFERROR(__xludf.DUMMYFUNCTION("""COMPUTED_VALUE"""),"")</f>
        <v/>
      </c>
      <c r="D32415" s="5">
        <v>0.0</v>
      </c>
    </row>
    <row r="32416" ht="14.25" customHeight="1">
      <c r="A32416" s="5"/>
      <c r="B32416" s="5"/>
      <c r="C32416" s="5" t="str">
        <f>IFERROR(__xludf.DUMMYFUNCTION("""COMPUTED_VALUE"""),"")</f>
        <v/>
      </c>
      <c r="D32416" s="5">
        <v>0.0</v>
      </c>
    </row>
    <row r="32417" ht="14.25" customHeight="1">
      <c r="A32417" s="5"/>
      <c r="B32417" s="5"/>
      <c r="C32417" s="5" t="str">
        <f>IFERROR(__xludf.DUMMYFUNCTION("""COMPUTED_VALUE"""),"")</f>
        <v/>
      </c>
      <c r="D32417" s="5">
        <v>0.0</v>
      </c>
    </row>
    <row r="32418" ht="14.25" customHeight="1">
      <c r="A32418" s="5"/>
      <c r="B32418" s="5"/>
      <c r="C32418" s="5" t="str">
        <f>IFERROR(__xludf.DUMMYFUNCTION("""COMPUTED_VALUE"""),"")</f>
        <v/>
      </c>
      <c r="D32418" s="5">
        <v>0.0</v>
      </c>
    </row>
    <row r="32419" ht="14.25" customHeight="1">
      <c r="A32419" s="5"/>
      <c r="B32419" s="5"/>
      <c r="C32419" s="5" t="str">
        <f>IFERROR(__xludf.DUMMYFUNCTION("""COMPUTED_VALUE"""),"")</f>
        <v/>
      </c>
      <c r="D32419" s="5">
        <v>0.0</v>
      </c>
    </row>
    <row r="32420" ht="14.25" customHeight="1">
      <c r="A32420" s="5"/>
      <c r="B32420" s="5"/>
      <c r="C32420" s="5" t="str">
        <f>IFERROR(__xludf.DUMMYFUNCTION("""COMPUTED_VALUE"""),"")</f>
        <v/>
      </c>
      <c r="D32420" s="5">
        <v>0.0</v>
      </c>
    </row>
    <row r="32421" ht="14.25" customHeight="1">
      <c r="A32421" s="5"/>
      <c r="B32421" s="5"/>
      <c r="C32421" s="5" t="str">
        <f>IFERROR(__xludf.DUMMYFUNCTION("""COMPUTED_VALUE"""),"")</f>
        <v/>
      </c>
      <c r="D32421" s="5">
        <v>0.0</v>
      </c>
    </row>
    <row r="32422" ht="14.25" customHeight="1">
      <c r="A32422" s="5"/>
      <c r="B32422" s="5"/>
      <c r="C32422" s="5" t="str">
        <f>IFERROR(__xludf.DUMMYFUNCTION("""COMPUTED_VALUE"""),"")</f>
        <v/>
      </c>
      <c r="D32422" s="5">
        <v>0.0</v>
      </c>
    </row>
    <row r="32423" ht="14.25" customHeight="1">
      <c r="A32423" s="5"/>
      <c r="B32423" s="5"/>
      <c r="C32423" s="5" t="str">
        <f>IFERROR(__xludf.DUMMYFUNCTION("""COMPUTED_VALUE"""),"")</f>
        <v/>
      </c>
      <c r="D32423" s="5">
        <v>0.0</v>
      </c>
    </row>
    <row r="32424" ht="14.25" customHeight="1">
      <c r="A32424" s="5"/>
      <c r="B32424" s="5"/>
      <c r="C32424" s="5" t="str">
        <f>IFERROR(__xludf.DUMMYFUNCTION("""COMPUTED_VALUE"""),"")</f>
        <v/>
      </c>
      <c r="D32424" s="5">
        <v>0.0</v>
      </c>
    </row>
    <row r="32425" ht="14.25" customHeight="1">
      <c r="A32425" s="5"/>
      <c r="B32425" s="5"/>
      <c r="C32425" s="5" t="str">
        <f>IFERROR(__xludf.DUMMYFUNCTION("""COMPUTED_VALUE"""),"")</f>
        <v/>
      </c>
      <c r="D32425" s="5">
        <v>0.0</v>
      </c>
    </row>
    <row r="32426" ht="14.25" customHeight="1">
      <c r="A32426" s="5"/>
      <c r="B32426" s="5"/>
      <c r="C32426" s="5" t="str">
        <f>IFERROR(__xludf.DUMMYFUNCTION("""COMPUTED_VALUE"""),"")</f>
        <v/>
      </c>
      <c r="D32426" s="5">
        <v>0.0</v>
      </c>
    </row>
    <row r="32427" ht="14.25" customHeight="1">
      <c r="A32427" s="5"/>
      <c r="B32427" s="5"/>
      <c r="C32427" s="5" t="str">
        <f>IFERROR(__xludf.DUMMYFUNCTION("""COMPUTED_VALUE"""),"")</f>
        <v/>
      </c>
      <c r="D32427" s="5">
        <v>0.0</v>
      </c>
    </row>
    <row r="32428" ht="14.25" customHeight="1">
      <c r="A32428" s="5"/>
      <c r="B32428" s="5"/>
      <c r="C32428" s="5" t="str">
        <f>IFERROR(__xludf.DUMMYFUNCTION("""COMPUTED_VALUE"""),"")</f>
        <v/>
      </c>
      <c r="D32428" s="5">
        <v>0.0</v>
      </c>
    </row>
    <row r="32429" ht="14.25" customHeight="1">
      <c r="A32429" s="5"/>
      <c r="B32429" s="5"/>
      <c r="C32429" s="5" t="str">
        <f>IFERROR(__xludf.DUMMYFUNCTION("""COMPUTED_VALUE"""),"")</f>
        <v/>
      </c>
      <c r="D32429" s="5">
        <v>0.0</v>
      </c>
    </row>
    <row r="32430" ht="14.25" customHeight="1">
      <c r="A32430" s="5"/>
      <c r="B32430" s="5"/>
      <c r="C32430" s="5" t="str">
        <f>IFERROR(__xludf.DUMMYFUNCTION("""COMPUTED_VALUE"""),"")</f>
        <v/>
      </c>
      <c r="D32430" s="5">
        <v>0.0</v>
      </c>
    </row>
    <row r="32431" ht="14.25" customHeight="1">
      <c r="A32431" s="5"/>
      <c r="B32431" s="5"/>
      <c r="C32431" s="5" t="str">
        <f>IFERROR(__xludf.DUMMYFUNCTION("""COMPUTED_VALUE"""),"")</f>
        <v/>
      </c>
      <c r="D32431" s="5">
        <v>0.0</v>
      </c>
    </row>
    <row r="32432" ht="14.25" customHeight="1">
      <c r="A32432" s="5"/>
      <c r="B32432" s="5"/>
      <c r="C32432" s="5" t="str">
        <f>IFERROR(__xludf.DUMMYFUNCTION("""COMPUTED_VALUE"""),"")</f>
        <v/>
      </c>
      <c r="D32432" s="5">
        <v>0.0</v>
      </c>
    </row>
    <row r="32433" ht="14.25" customHeight="1">
      <c r="A32433" s="5"/>
      <c r="B32433" s="5"/>
      <c r="C32433" s="5" t="str">
        <f>IFERROR(__xludf.DUMMYFUNCTION("""COMPUTED_VALUE"""),"")</f>
        <v/>
      </c>
      <c r="D32433" s="5">
        <v>0.0</v>
      </c>
    </row>
    <row r="32434" ht="14.25" customHeight="1">
      <c r="A32434" s="5"/>
      <c r="B32434" s="5"/>
      <c r="C32434" s="5" t="str">
        <f>IFERROR(__xludf.DUMMYFUNCTION("""COMPUTED_VALUE"""),"")</f>
        <v/>
      </c>
      <c r="D32434" s="5">
        <v>0.0</v>
      </c>
    </row>
    <row r="32435" ht="14.25" customHeight="1">
      <c r="A32435" s="5"/>
      <c r="B32435" s="5"/>
      <c r="C32435" s="5" t="str">
        <f>IFERROR(__xludf.DUMMYFUNCTION("""COMPUTED_VALUE"""),"")</f>
        <v/>
      </c>
      <c r="D32435" s="5">
        <v>0.0</v>
      </c>
    </row>
    <row r="32436" ht="14.25" customHeight="1">
      <c r="A32436" s="5"/>
      <c r="B32436" s="5"/>
      <c r="C32436" s="5" t="str">
        <f>IFERROR(__xludf.DUMMYFUNCTION("""COMPUTED_VALUE"""),"")</f>
        <v/>
      </c>
      <c r="D32436" s="5">
        <v>0.0</v>
      </c>
    </row>
    <row r="32437" ht="14.25" customHeight="1">
      <c r="A32437" s="5"/>
      <c r="B32437" s="5"/>
      <c r="C32437" s="5" t="str">
        <f>IFERROR(__xludf.DUMMYFUNCTION("""COMPUTED_VALUE"""),"")</f>
        <v/>
      </c>
      <c r="D32437" s="5">
        <v>0.0</v>
      </c>
    </row>
    <row r="32438" ht="14.25" customHeight="1">
      <c r="A32438" s="5"/>
      <c r="B32438" s="5"/>
      <c r="C32438" s="5" t="str">
        <f>IFERROR(__xludf.DUMMYFUNCTION("""COMPUTED_VALUE"""),"")</f>
        <v/>
      </c>
      <c r="D32438" s="5">
        <v>0.0</v>
      </c>
    </row>
    <row r="32439" ht="14.25" customHeight="1">
      <c r="A32439" s="5"/>
      <c r="B32439" s="5"/>
      <c r="C32439" s="5" t="str">
        <f>IFERROR(__xludf.DUMMYFUNCTION("""COMPUTED_VALUE"""),"")</f>
        <v/>
      </c>
      <c r="D32439" s="5">
        <v>0.0</v>
      </c>
    </row>
    <row r="32440" ht="14.25" customHeight="1">
      <c r="A32440" s="5"/>
      <c r="B32440" s="5"/>
      <c r="C32440" s="5" t="str">
        <f>IFERROR(__xludf.DUMMYFUNCTION("""COMPUTED_VALUE"""),"")</f>
        <v/>
      </c>
      <c r="D32440" s="5">
        <v>0.0</v>
      </c>
    </row>
    <row r="32441" ht="14.25" customHeight="1">
      <c r="A32441" s="5"/>
      <c r="B32441" s="5"/>
      <c r="C32441" s="5" t="str">
        <f>IFERROR(__xludf.DUMMYFUNCTION("""COMPUTED_VALUE"""),"")</f>
        <v/>
      </c>
      <c r="D32441" s="5">
        <v>0.0</v>
      </c>
    </row>
    <row r="32442" ht="14.25" customHeight="1">
      <c r="A32442" s="5"/>
      <c r="B32442" s="5"/>
      <c r="C32442" s="5" t="str">
        <f>IFERROR(__xludf.DUMMYFUNCTION("""COMPUTED_VALUE"""),"")</f>
        <v/>
      </c>
      <c r="D32442" s="5">
        <v>0.0</v>
      </c>
    </row>
    <row r="32443" ht="14.25" customHeight="1">
      <c r="A32443" s="5"/>
      <c r="B32443" s="5"/>
      <c r="C32443" s="5" t="str">
        <f>IFERROR(__xludf.DUMMYFUNCTION("""COMPUTED_VALUE"""),"")</f>
        <v/>
      </c>
      <c r="D32443" s="5">
        <v>0.0</v>
      </c>
    </row>
    <row r="32444" ht="14.25" customHeight="1">
      <c r="A32444" s="5"/>
      <c r="B32444" s="5"/>
      <c r="C32444" s="5" t="str">
        <f>IFERROR(__xludf.DUMMYFUNCTION("""COMPUTED_VALUE"""),"")</f>
        <v/>
      </c>
      <c r="D32444" s="5">
        <v>0.0</v>
      </c>
    </row>
    <row r="32445" ht="14.25" customHeight="1">
      <c r="A32445" s="5"/>
      <c r="B32445" s="5"/>
      <c r="C32445" s="5" t="str">
        <f>IFERROR(__xludf.DUMMYFUNCTION("""COMPUTED_VALUE"""),"")</f>
        <v/>
      </c>
      <c r="D32445" s="5">
        <v>0.0</v>
      </c>
    </row>
    <row r="32446" ht="14.25" customHeight="1">
      <c r="A32446" s="5"/>
      <c r="B32446" s="5"/>
      <c r="C32446" s="5" t="str">
        <f>IFERROR(__xludf.DUMMYFUNCTION("""COMPUTED_VALUE"""),"")</f>
        <v/>
      </c>
      <c r="D32446" s="5">
        <v>0.0</v>
      </c>
    </row>
    <row r="32447" ht="14.25" customHeight="1">
      <c r="A32447" s="5"/>
      <c r="B32447" s="5"/>
      <c r="C32447" s="5" t="str">
        <f>IFERROR(__xludf.DUMMYFUNCTION("""COMPUTED_VALUE"""),"")</f>
        <v/>
      </c>
      <c r="D32447" s="5">
        <v>0.0</v>
      </c>
    </row>
    <row r="32448" ht="14.25" customHeight="1">
      <c r="A32448" s="5"/>
      <c r="B32448" s="5"/>
      <c r="C32448" s="5" t="str">
        <f>IFERROR(__xludf.DUMMYFUNCTION("""COMPUTED_VALUE"""),"")</f>
        <v/>
      </c>
      <c r="D32448" s="5">
        <v>0.0</v>
      </c>
    </row>
    <row r="32449" ht="14.25" customHeight="1">
      <c r="A32449" s="5"/>
      <c r="B32449" s="5"/>
      <c r="C32449" s="5" t="str">
        <f>IFERROR(__xludf.DUMMYFUNCTION("""COMPUTED_VALUE"""),"")</f>
        <v/>
      </c>
      <c r="D32449" s="5">
        <v>0.0</v>
      </c>
    </row>
    <row r="32450" ht="14.25" customHeight="1">
      <c r="A32450" s="5"/>
      <c r="B32450" s="5"/>
      <c r="C32450" s="5" t="str">
        <f>IFERROR(__xludf.DUMMYFUNCTION("""COMPUTED_VALUE"""),"")</f>
        <v/>
      </c>
      <c r="D32450" s="5">
        <v>0.0</v>
      </c>
    </row>
    <row r="32451" ht="14.25" customHeight="1">
      <c r="A32451" s="5"/>
      <c r="B32451" s="5"/>
      <c r="C32451" s="5" t="str">
        <f>IFERROR(__xludf.DUMMYFUNCTION("""COMPUTED_VALUE"""),"")</f>
        <v/>
      </c>
      <c r="D32451" s="5">
        <v>0.0</v>
      </c>
    </row>
    <row r="32452" ht="14.25" customHeight="1">
      <c r="A32452" s="5"/>
      <c r="B32452" s="5"/>
      <c r="C32452" s="5" t="str">
        <f>IFERROR(__xludf.DUMMYFUNCTION("""COMPUTED_VALUE"""),"")</f>
        <v/>
      </c>
      <c r="D32452" s="5">
        <v>0.0</v>
      </c>
    </row>
    <row r="32453" ht="14.25" customHeight="1">
      <c r="A32453" s="5"/>
      <c r="B32453" s="5"/>
      <c r="C32453" s="5" t="str">
        <f>IFERROR(__xludf.DUMMYFUNCTION("""COMPUTED_VALUE"""),"")</f>
        <v/>
      </c>
      <c r="D32453" s="5">
        <v>0.0</v>
      </c>
    </row>
    <row r="32454" ht="14.25" customHeight="1">
      <c r="A32454" s="5"/>
      <c r="B32454" s="5"/>
      <c r="C32454" s="5" t="str">
        <f>IFERROR(__xludf.DUMMYFUNCTION("""COMPUTED_VALUE"""),"")</f>
        <v/>
      </c>
      <c r="D32454" s="5">
        <v>0.0</v>
      </c>
    </row>
    <row r="32455" ht="14.25" customHeight="1">
      <c r="A32455" s="5"/>
      <c r="B32455" s="5"/>
      <c r="C32455" s="5" t="str">
        <f>IFERROR(__xludf.DUMMYFUNCTION("""COMPUTED_VALUE"""),"")</f>
        <v/>
      </c>
      <c r="D32455" s="5">
        <v>0.0</v>
      </c>
    </row>
    <row r="32456" ht="14.25" customHeight="1">
      <c r="A32456" s="5"/>
      <c r="B32456" s="5"/>
      <c r="C32456" s="5" t="str">
        <f>IFERROR(__xludf.DUMMYFUNCTION("""COMPUTED_VALUE"""),"")</f>
        <v/>
      </c>
      <c r="D32456" s="5">
        <v>0.0</v>
      </c>
    </row>
    <row r="32457" ht="14.25" customHeight="1">
      <c r="A32457" s="5"/>
      <c r="B32457" s="5"/>
      <c r="C32457" s="5" t="str">
        <f>IFERROR(__xludf.DUMMYFUNCTION("""COMPUTED_VALUE"""),"")</f>
        <v/>
      </c>
      <c r="D32457" s="5">
        <v>0.0</v>
      </c>
    </row>
    <row r="32458" ht="14.25" customHeight="1">
      <c r="A32458" s="5"/>
      <c r="B32458" s="5"/>
      <c r="C32458" s="5" t="str">
        <f>IFERROR(__xludf.DUMMYFUNCTION("""COMPUTED_VALUE"""),"")</f>
        <v/>
      </c>
      <c r="D32458" s="5">
        <v>0.0</v>
      </c>
    </row>
    <row r="32459" ht="14.25" customHeight="1">
      <c r="A32459" s="5"/>
      <c r="B32459" s="5"/>
      <c r="C32459" s="5" t="str">
        <f>IFERROR(__xludf.DUMMYFUNCTION("""COMPUTED_VALUE"""),"")</f>
        <v/>
      </c>
      <c r="D32459" s="5">
        <v>0.0</v>
      </c>
    </row>
    <row r="32460" ht="14.25" customHeight="1">
      <c r="A32460" s="5"/>
      <c r="B32460" s="5"/>
      <c r="C32460" s="5" t="str">
        <f>IFERROR(__xludf.DUMMYFUNCTION("""COMPUTED_VALUE"""),"")</f>
        <v/>
      </c>
      <c r="D32460" s="5">
        <v>0.0</v>
      </c>
    </row>
    <row r="32461" ht="14.25" customHeight="1">
      <c r="A32461" s="5"/>
      <c r="B32461" s="5"/>
      <c r="C32461" s="5" t="str">
        <f>IFERROR(__xludf.DUMMYFUNCTION("""COMPUTED_VALUE"""),"")</f>
        <v/>
      </c>
      <c r="D32461" s="5">
        <v>0.0</v>
      </c>
    </row>
    <row r="32462" ht="14.25" customHeight="1">
      <c r="A32462" s="5"/>
      <c r="B32462" s="5"/>
      <c r="C32462" s="5" t="str">
        <f>IFERROR(__xludf.DUMMYFUNCTION("""COMPUTED_VALUE"""),"")</f>
        <v/>
      </c>
      <c r="D32462" s="5">
        <v>0.0</v>
      </c>
    </row>
    <row r="32463" ht="14.25" customHeight="1">
      <c r="A32463" s="5"/>
      <c r="B32463" s="5"/>
      <c r="C32463" s="5" t="str">
        <f>IFERROR(__xludf.DUMMYFUNCTION("""COMPUTED_VALUE"""),"")</f>
        <v/>
      </c>
      <c r="D32463" s="5">
        <v>0.0</v>
      </c>
    </row>
    <row r="32464" ht="14.25" customHeight="1">
      <c r="A32464" s="5"/>
      <c r="B32464" s="5"/>
      <c r="C32464" s="5" t="str">
        <f>IFERROR(__xludf.DUMMYFUNCTION("""COMPUTED_VALUE"""),"")</f>
        <v/>
      </c>
      <c r="D32464" s="5">
        <v>0.0</v>
      </c>
    </row>
    <row r="32465" ht="14.25" customHeight="1">
      <c r="A32465" s="5"/>
      <c r="B32465" s="5"/>
      <c r="C32465" s="5" t="str">
        <f>IFERROR(__xludf.DUMMYFUNCTION("""COMPUTED_VALUE"""),"")</f>
        <v/>
      </c>
      <c r="D32465" s="5">
        <v>0.0</v>
      </c>
    </row>
    <row r="32466" ht="14.25" customHeight="1">
      <c r="A32466" s="5"/>
      <c r="B32466" s="5"/>
      <c r="C32466" s="5" t="str">
        <f>IFERROR(__xludf.DUMMYFUNCTION("""COMPUTED_VALUE"""),"")</f>
        <v/>
      </c>
      <c r="D32466" s="5">
        <v>0.0</v>
      </c>
    </row>
    <row r="32467" ht="14.25" customHeight="1">
      <c r="A32467" s="5"/>
      <c r="B32467" s="5"/>
      <c r="C32467" s="5" t="str">
        <f>IFERROR(__xludf.DUMMYFUNCTION("""COMPUTED_VALUE"""),"")</f>
        <v/>
      </c>
      <c r="D32467" s="5">
        <v>0.0</v>
      </c>
    </row>
    <row r="32468" ht="14.25" customHeight="1">
      <c r="A32468" s="5"/>
      <c r="B32468" s="5"/>
      <c r="C32468" s="5" t="str">
        <f>IFERROR(__xludf.DUMMYFUNCTION("""COMPUTED_VALUE"""),"")</f>
        <v/>
      </c>
      <c r="D32468" s="5">
        <v>0.0</v>
      </c>
    </row>
    <row r="32469" ht="14.25" customHeight="1">
      <c r="A32469" s="5"/>
      <c r="B32469" s="5"/>
      <c r="C32469" s="5" t="str">
        <f>IFERROR(__xludf.DUMMYFUNCTION("""COMPUTED_VALUE"""),"")</f>
        <v/>
      </c>
      <c r="D32469" s="5">
        <v>0.0</v>
      </c>
    </row>
    <row r="32470" ht="14.25" customHeight="1">
      <c r="A32470" s="5"/>
      <c r="B32470" s="5"/>
      <c r="C32470" s="5" t="str">
        <f>IFERROR(__xludf.DUMMYFUNCTION("""COMPUTED_VALUE"""),"")</f>
        <v/>
      </c>
      <c r="D32470" s="5">
        <v>0.0</v>
      </c>
    </row>
    <row r="32471" ht="14.25" customHeight="1">
      <c r="A32471" s="5"/>
      <c r="B32471" s="5"/>
      <c r="C32471" s="5" t="str">
        <f>IFERROR(__xludf.DUMMYFUNCTION("""COMPUTED_VALUE"""),"")</f>
        <v/>
      </c>
      <c r="D32471" s="5">
        <v>0.0</v>
      </c>
    </row>
    <row r="32472" ht="14.25" customHeight="1">
      <c r="A32472" s="5"/>
      <c r="B32472" s="5"/>
      <c r="C32472" s="5" t="str">
        <f>IFERROR(__xludf.DUMMYFUNCTION("""COMPUTED_VALUE"""),"")</f>
        <v/>
      </c>
      <c r="D32472" s="5">
        <v>0.0</v>
      </c>
    </row>
    <row r="32473" ht="14.25" customHeight="1">
      <c r="A32473" s="5"/>
      <c r="B32473" s="5"/>
      <c r="C32473" s="5" t="str">
        <f>IFERROR(__xludf.DUMMYFUNCTION("""COMPUTED_VALUE"""),"")</f>
        <v/>
      </c>
      <c r="D32473" s="5">
        <v>0.0</v>
      </c>
    </row>
    <row r="32474" ht="14.25" customHeight="1">
      <c r="A32474" s="5"/>
      <c r="B32474" s="5"/>
      <c r="C32474" s="5" t="str">
        <f>IFERROR(__xludf.DUMMYFUNCTION("""COMPUTED_VALUE"""),"")</f>
        <v/>
      </c>
      <c r="D32474" s="5">
        <v>0.0</v>
      </c>
    </row>
    <row r="32475" ht="14.25" customHeight="1">
      <c r="A32475" s="5"/>
      <c r="B32475" s="5"/>
      <c r="C32475" s="5" t="str">
        <f>IFERROR(__xludf.DUMMYFUNCTION("""COMPUTED_VALUE"""),"")</f>
        <v/>
      </c>
      <c r="D32475" s="5">
        <v>0.0</v>
      </c>
    </row>
    <row r="32476" ht="14.25" customHeight="1">
      <c r="A32476" s="5"/>
      <c r="B32476" s="5"/>
      <c r="C32476" s="5" t="str">
        <f>IFERROR(__xludf.DUMMYFUNCTION("""COMPUTED_VALUE"""),"")</f>
        <v/>
      </c>
      <c r="D32476" s="5">
        <v>0.0</v>
      </c>
    </row>
    <row r="32477" ht="14.25" customHeight="1">
      <c r="A32477" s="5"/>
      <c r="B32477" s="5"/>
      <c r="C32477" s="5" t="str">
        <f>IFERROR(__xludf.DUMMYFUNCTION("""COMPUTED_VALUE"""),"")</f>
        <v/>
      </c>
      <c r="D32477" s="5">
        <v>0.0</v>
      </c>
    </row>
    <row r="32478" ht="14.25" customHeight="1">
      <c r="A32478" s="5"/>
      <c r="B32478" s="5"/>
      <c r="C32478" s="5" t="str">
        <f>IFERROR(__xludf.DUMMYFUNCTION("""COMPUTED_VALUE"""),"")</f>
        <v/>
      </c>
      <c r="D32478" s="5">
        <v>0.0</v>
      </c>
    </row>
    <row r="32479" ht="14.25" customHeight="1">
      <c r="A32479" s="5"/>
      <c r="B32479" s="5"/>
      <c r="C32479" s="5" t="str">
        <f>IFERROR(__xludf.DUMMYFUNCTION("""COMPUTED_VALUE"""),"")</f>
        <v/>
      </c>
      <c r="D32479" s="5">
        <v>0.0</v>
      </c>
    </row>
    <row r="32480" ht="14.25" customHeight="1">
      <c r="A32480" s="5"/>
      <c r="B32480" s="5"/>
      <c r="C32480" s="5" t="str">
        <f>IFERROR(__xludf.DUMMYFUNCTION("""COMPUTED_VALUE"""),"")</f>
        <v/>
      </c>
      <c r="D32480" s="5">
        <v>0.0</v>
      </c>
    </row>
    <row r="32481" ht="14.25" customHeight="1">
      <c r="A32481" s="5"/>
      <c r="B32481" s="5"/>
      <c r="C32481" s="5" t="str">
        <f>IFERROR(__xludf.DUMMYFUNCTION("""COMPUTED_VALUE"""),"")</f>
        <v/>
      </c>
      <c r="D32481" s="5">
        <v>0.0</v>
      </c>
    </row>
    <row r="32482" ht="14.25" customHeight="1">
      <c r="A32482" s="5"/>
      <c r="B32482" s="5"/>
      <c r="C32482" s="5" t="str">
        <f>IFERROR(__xludf.DUMMYFUNCTION("""COMPUTED_VALUE"""),"")</f>
        <v/>
      </c>
      <c r="D32482" s="5">
        <v>0.0</v>
      </c>
    </row>
    <row r="32483" ht="14.25" customHeight="1">
      <c r="A32483" s="5"/>
      <c r="B32483" s="5"/>
      <c r="C32483" s="5" t="str">
        <f>IFERROR(__xludf.DUMMYFUNCTION("""COMPUTED_VALUE"""),"")</f>
        <v/>
      </c>
      <c r="D32483" s="5">
        <v>0.0</v>
      </c>
    </row>
    <row r="32484" ht="14.25" customHeight="1">
      <c r="A32484" s="5"/>
      <c r="B32484" s="5"/>
      <c r="C32484" s="5" t="str">
        <f>IFERROR(__xludf.DUMMYFUNCTION("""COMPUTED_VALUE"""),"")</f>
        <v/>
      </c>
      <c r="D32484" s="5">
        <v>0.0</v>
      </c>
    </row>
    <row r="32485" ht="14.25" customHeight="1">
      <c r="A32485" s="5"/>
      <c r="B32485" s="5"/>
      <c r="C32485" s="5" t="str">
        <f>IFERROR(__xludf.DUMMYFUNCTION("""COMPUTED_VALUE"""),"")</f>
        <v/>
      </c>
      <c r="D32485" s="5">
        <v>0.0</v>
      </c>
    </row>
    <row r="32486" ht="14.25" customHeight="1">
      <c r="A32486" s="5"/>
      <c r="B32486" s="5"/>
      <c r="C32486" s="5" t="str">
        <f>IFERROR(__xludf.DUMMYFUNCTION("""COMPUTED_VALUE"""),"")</f>
        <v/>
      </c>
      <c r="D32486" s="5">
        <v>0.0</v>
      </c>
    </row>
    <row r="32487" ht="14.25" customHeight="1">
      <c r="A32487" s="5"/>
      <c r="B32487" s="5"/>
      <c r="C32487" s="5" t="str">
        <f>IFERROR(__xludf.DUMMYFUNCTION("""COMPUTED_VALUE"""),"")</f>
        <v/>
      </c>
      <c r="D32487" s="5">
        <v>0.0</v>
      </c>
    </row>
    <row r="32488" ht="14.25" customHeight="1">
      <c r="A32488" s="5"/>
      <c r="B32488" s="5"/>
      <c r="C32488" s="5" t="str">
        <f>IFERROR(__xludf.DUMMYFUNCTION("""COMPUTED_VALUE"""),"")</f>
        <v/>
      </c>
      <c r="D32488" s="5">
        <v>0.0</v>
      </c>
    </row>
    <row r="32489" ht="14.25" customHeight="1">
      <c r="A32489" s="5"/>
      <c r="B32489" s="5"/>
      <c r="C32489" s="5" t="str">
        <f>IFERROR(__xludf.DUMMYFUNCTION("""COMPUTED_VALUE"""),"")</f>
        <v/>
      </c>
      <c r="D32489" s="5">
        <v>0.0</v>
      </c>
    </row>
    <row r="32490" ht="14.25" customHeight="1">
      <c r="A32490" s="5"/>
      <c r="B32490" s="5"/>
      <c r="C32490" s="5" t="str">
        <f>IFERROR(__xludf.DUMMYFUNCTION("""COMPUTED_VALUE"""),"")</f>
        <v/>
      </c>
      <c r="D32490" s="5">
        <v>0.0</v>
      </c>
    </row>
    <row r="32491" ht="14.25" customHeight="1">
      <c r="A32491" s="5"/>
      <c r="B32491" s="5"/>
      <c r="C32491" s="5" t="str">
        <f>IFERROR(__xludf.DUMMYFUNCTION("""COMPUTED_VALUE"""),"")</f>
        <v/>
      </c>
      <c r="D32491" s="5">
        <v>0.0</v>
      </c>
    </row>
    <row r="32492" ht="14.25" customHeight="1">
      <c r="A32492" s="5"/>
      <c r="B32492" s="5"/>
      <c r="C32492" s="5" t="str">
        <f>IFERROR(__xludf.DUMMYFUNCTION("""COMPUTED_VALUE"""),"")</f>
        <v/>
      </c>
      <c r="D32492" s="5">
        <v>0.0</v>
      </c>
    </row>
    <row r="32493" ht="14.25" customHeight="1">
      <c r="A32493" s="5"/>
      <c r="B32493" s="5"/>
      <c r="C32493" s="5" t="str">
        <f>IFERROR(__xludf.DUMMYFUNCTION("""COMPUTED_VALUE"""),"")</f>
        <v/>
      </c>
      <c r="D32493" s="5">
        <v>0.0</v>
      </c>
    </row>
    <row r="32494" ht="14.25" customHeight="1">
      <c r="A32494" s="5"/>
      <c r="B32494" s="5"/>
      <c r="C32494" s="5" t="str">
        <f>IFERROR(__xludf.DUMMYFUNCTION("""COMPUTED_VALUE"""),"")</f>
        <v/>
      </c>
      <c r="D32494" s="5">
        <v>0.0</v>
      </c>
    </row>
    <row r="32495" ht="14.25" customHeight="1">
      <c r="A32495" s="5"/>
      <c r="B32495" s="5"/>
      <c r="C32495" s="5" t="str">
        <f>IFERROR(__xludf.DUMMYFUNCTION("""COMPUTED_VALUE"""),"")</f>
        <v/>
      </c>
      <c r="D32495" s="5">
        <v>0.0</v>
      </c>
    </row>
    <row r="32496" ht="14.25" customHeight="1">
      <c r="A32496" s="5"/>
      <c r="B32496" s="5"/>
      <c r="C32496" s="5" t="str">
        <f>IFERROR(__xludf.DUMMYFUNCTION("""COMPUTED_VALUE"""),"")</f>
        <v/>
      </c>
      <c r="D32496" s="5">
        <v>0.0</v>
      </c>
    </row>
    <row r="32497" ht="14.25" customHeight="1">
      <c r="A32497" s="5"/>
      <c r="B32497" s="5"/>
      <c r="C32497" s="5" t="str">
        <f>IFERROR(__xludf.DUMMYFUNCTION("""COMPUTED_VALUE"""),"")</f>
        <v/>
      </c>
      <c r="D32497" s="5">
        <v>0.0</v>
      </c>
    </row>
    <row r="32498" ht="14.25" customHeight="1">
      <c r="A32498" s="5"/>
      <c r="B32498" s="5"/>
      <c r="C32498" s="5" t="str">
        <f>IFERROR(__xludf.DUMMYFUNCTION("""COMPUTED_VALUE"""),"")</f>
        <v/>
      </c>
      <c r="D32498" s="5">
        <v>0.0</v>
      </c>
    </row>
    <row r="32499" ht="14.25" customHeight="1">
      <c r="A32499" s="5"/>
      <c r="B32499" s="5"/>
      <c r="C32499" s="5" t="str">
        <f>IFERROR(__xludf.DUMMYFUNCTION("""COMPUTED_VALUE"""),"")</f>
        <v/>
      </c>
      <c r="D32499" s="5">
        <v>0.0</v>
      </c>
    </row>
    <row r="32500" ht="14.25" customHeight="1">
      <c r="A32500" s="5"/>
      <c r="B32500" s="5"/>
      <c r="C32500" s="5" t="str">
        <f>IFERROR(__xludf.DUMMYFUNCTION("""COMPUTED_VALUE"""),"")</f>
        <v/>
      </c>
      <c r="D32500" s="5">
        <v>0.0</v>
      </c>
    </row>
    <row r="32501" ht="14.25" customHeight="1">
      <c r="A32501" s="5"/>
      <c r="B32501" s="5"/>
      <c r="C32501" s="5" t="str">
        <f>IFERROR(__xludf.DUMMYFUNCTION("""COMPUTED_VALUE"""),"")</f>
        <v/>
      </c>
      <c r="D32501" s="5">
        <v>0.0</v>
      </c>
    </row>
    <row r="32502" ht="14.25" customHeight="1">
      <c r="A32502" s="5"/>
      <c r="B32502" s="5"/>
      <c r="C32502" s="5" t="str">
        <f>IFERROR(__xludf.DUMMYFUNCTION("""COMPUTED_VALUE"""),"")</f>
        <v/>
      </c>
      <c r="D32502" s="5">
        <v>0.0</v>
      </c>
    </row>
    <row r="32503" ht="14.25" customHeight="1">
      <c r="A32503" s="5"/>
      <c r="B32503" s="5"/>
      <c r="C32503" s="5" t="str">
        <f>IFERROR(__xludf.DUMMYFUNCTION("""COMPUTED_VALUE"""),"")</f>
        <v/>
      </c>
      <c r="D32503" s="5">
        <v>0.0</v>
      </c>
    </row>
    <row r="32504" ht="14.25" customHeight="1">
      <c r="A32504" s="5"/>
      <c r="B32504" s="5"/>
      <c r="C32504" s="5" t="str">
        <f>IFERROR(__xludf.DUMMYFUNCTION("""COMPUTED_VALUE"""),"")</f>
        <v/>
      </c>
      <c r="D32504" s="5">
        <v>0.0</v>
      </c>
    </row>
    <row r="32505" ht="14.25" customHeight="1">
      <c r="A32505" s="5"/>
      <c r="B32505" s="5"/>
      <c r="C32505" s="5" t="str">
        <f>IFERROR(__xludf.DUMMYFUNCTION("""COMPUTED_VALUE"""),"")</f>
        <v/>
      </c>
      <c r="D32505" s="5">
        <v>0.0</v>
      </c>
    </row>
    <row r="32506" ht="14.25" customHeight="1">
      <c r="A32506" s="5"/>
      <c r="B32506" s="5"/>
      <c r="C32506" s="5" t="str">
        <f>IFERROR(__xludf.DUMMYFUNCTION("""COMPUTED_VALUE"""),"")</f>
        <v/>
      </c>
      <c r="D32506" s="5">
        <v>0.0</v>
      </c>
    </row>
    <row r="32507" ht="14.25" customHeight="1">
      <c r="A32507" s="5"/>
      <c r="B32507" s="5"/>
      <c r="C32507" s="5" t="str">
        <f>IFERROR(__xludf.DUMMYFUNCTION("""COMPUTED_VALUE"""),"")</f>
        <v/>
      </c>
      <c r="D32507" s="5">
        <v>0.0</v>
      </c>
    </row>
    <row r="32508" ht="14.25" customHeight="1">
      <c r="A32508" s="5"/>
      <c r="B32508" s="5"/>
      <c r="C32508" s="5" t="str">
        <f>IFERROR(__xludf.DUMMYFUNCTION("""COMPUTED_VALUE"""),"")</f>
        <v/>
      </c>
      <c r="D32508" s="5">
        <v>0.0</v>
      </c>
    </row>
    <row r="32509" ht="14.25" customHeight="1">
      <c r="A32509" s="5"/>
      <c r="B32509" s="5"/>
      <c r="C32509" s="5" t="str">
        <f>IFERROR(__xludf.DUMMYFUNCTION("""COMPUTED_VALUE"""),"")</f>
        <v/>
      </c>
      <c r="D32509" s="5">
        <v>0.0</v>
      </c>
    </row>
    <row r="32510" ht="14.25" customHeight="1">
      <c r="A32510" s="5"/>
      <c r="B32510" s="5"/>
      <c r="C32510" s="5" t="str">
        <f>IFERROR(__xludf.DUMMYFUNCTION("""COMPUTED_VALUE"""),"")</f>
        <v/>
      </c>
      <c r="D32510" s="5">
        <v>0.0</v>
      </c>
    </row>
    <row r="32511" ht="14.25" customHeight="1">
      <c r="A32511" s="5"/>
      <c r="B32511" s="5"/>
      <c r="C32511" s="5" t="str">
        <f>IFERROR(__xludf.DUMMYFUNCTION("""COMPUTED_VALUE"""),"")</f>
        <v/>
      </c>
      <c r="D32511" s="5">
        <v>0.0</v>
      </c>
    </row>
    <row r="32512" ht="14.25" customHeight="1">
      <c r="A32512" s="5"/>
      <c r="B32512" s="5"/>
      <c r="C32512" s="5" t="str">
        <f>IFERROR(__xludf.DUMMYFUNCTION("""COMPUTED_VALUE"""),"")</f>
        <v/>
      </c>
      <c r="D32512" s="5">
        <v>0.0</v>
      </c>
    </row>
    <row r="32513" ht="14.25" customHeight="1">
      <c r="A32513" s="5"/>
      <c r="B32513" s="5"/>
      <c r="C32513" s="5" t="str">
        <f>IFERROR(__xludf.DUMMYFUNCTION("""COMPUTED_VALUE"""),"")</f>
        <v/>
      </c>
      <c r="D32513" s="5">
        <v>0.0</v>
      </c>
    </row>
    <row r="32514" ht="14.25" customHeight="1">
      <c r="A32514" s="5"/>
      <c r="B32514" s="5"/>
      <c r="C32514" s="5" t="str">
        <f>IFERROR(__xludf.DUMMYFUNCTION("""COMPUTED_VALUE"""),"")</f>
        <v/>
      </c>
      <c r="D32514" s="5">
        <v>0.0</v>
      </c>
    </row>
    <row r="32515" ht="14.25" customHeight="1">
      <c r="A32515" s="5"/>
      <c r="B32515" s="5"/>
      <c r="C32515" s="5" t="str">
        <f>IFERROR(__xludf.DUMMYFUNCTION("""COMPUTED_VALUE"""),"")</f>
        <v/>
      </c>
      <c r="D32515" s="5">
        <v>0.0</v>
      </c>
    </row>
    <row r="32516" ht="14.25" customHeight="1">
      <c r="A32516" s="5"/>
      <c r="B32516" s="5"/>
      <c r="C32516" s="5" t="str">
        <f>IFERROR(__xludf.DUMMYFUNCTION("""COMPUTED_VALUE"""),"")</f>
        <v/>
      </c>
      <c r="D32516" s="5">
        <v>0.0</v>
      </c>
    </row>
    <row r="32517" ht="14.25" customHeight="1">
      <c r="A32517" s="5"/>
      <c r="B32517" s="5"/>
      <c r="C32517" s="5" t="str">
        <f>IFERROR(__xludf.DUMMYFUNCTION("""COMPUTED_VALUE"""),"")</f>
        <v/>
      </c>
      <c r="D32517" s="5">
        <v>0.0</v>
      </c>
    </row>
    <row r="32518" ht="14.25" customHeight="1">
      <c r="A32518" s="5"/>
      <c r="B32518" s="5"/>
      <c r="C32518" s="5" t="str">
        <f>IFERROR(__xludf.DUMMYFUNCTION("""COMPUTED_VALUE"""),"")</f>
        <v/>
      </c>
      <c r="D32518" s="5">
        <v>0.0</v>
      </c>
    </row>
    <row r="32519" ht="14.25" customHeight="1">
      <c r="A32519" s="5"/>
      <c r="B32519" s="5"/>
      <c r="C32519" s="5" t="str">
        <f>IFERROR(__xludf.DUMMYFUNCTION("""COMPUTED_VALUE"""),"")</f>
        <v/>
      </c>
      <c r="D32519" s="5">
        <v>0.0</v>
      </c>
    </row>
    <row r="32520" ht="14.25" customHeight="1">
      <c r="A32520" s="5"/>
      <c r="B32520" s="5"/>
      <c r="C32520" s="5" t="str">
        <f>IFERROR(__xludf.DUMMYFUNCTION("""COMPUTED_VALUE"""),"")</f>
        <v/>
      </c>
      <c r="D32520" s="5">
        <v>0.0</v>
      </c>
    </row>
    <row r="32521" ht="14.25" customHeight="1">
      <c r="A32521" s="5"/>
      <c r="B32521" s="5"/>
      <c r="C32521" s="5" t="str">
        <f>IFERROR(__xludf.DUMMYFUNCTION("""COMPUTED_VALUE"""),"")</f>
        <v/>
      </c>
      <c r="D32521" s="5">
        <v>0.0</v>
      </c>
    </row>
    <row r="32522" ht="14.25" customHeight="1">
      <c r="A32522" s="5"/>
      <c r="B32522" s="5"/>
      <c r="C32522" s="5" t="str">
        <f>IFERROR(__xludf.DUMMYFUNCTION("""COMPUTED_VALUE"""),"")</f>
        <v/>
      </c>
      <c r="D32522" s="5">
        <v>0.0</v>
      </c>
    </row>
    <row r="32523" ht="14.25" customHeight="1">
      <c r="A32523" s="5"/>
      <c r="B32523" s="5"/>
      <c r="C32523" s="5" t="str">
        <f>IFERROR(__xludf.DUMMYFUNCTION("""COMPUTED_VALUE"""),"")</f>
        <v/>
      </c>
      <c r="D32523" s="5">
        <v>0.0</v>
      </c>
    </row>
    <row r="32524" ht="14.25" customHeight="1">
      <c r="A32524" s="5"/>
      <c r="B32524" s="5"/>
      <c r="C32524" s="5" t="str">
        <f>IFERROR(__xludf.DUMMYFUNCTION("""COMPUTED_VALUE"""),"")</f>
        <v/>
      </c>
      <c r="D32524" s="5">
        <v>0.0</v>
      </c>
    </row>
    <row r="32525" ht="14.25" customHeight="1">
      <c r="A32525" s="5"/>
      <c r="B32525" s="5"/>
      <c r="C32525" s="5" t="str">
        <f>IFERROR(__xludf.DUMMYFUNCTION("""COMPUTED_VALUE"""),"")</f>
        <v/>
      </c>
      <c r="D32525" s="5">
        <v>0.0</v>
      </c>
    </row>
    <row r="32526" ht="14.25" customHeight="1">
      <c r="A32526" s="5"/>
      <c r="B32526" s="5"/>
      <c r="C32526" s="5" t="str">
        <f>IFERROR(__xludf.DUMMYFUNCTION("""COMPUTED_VALUE"""),"")</f>
        <v/>
      </c>
      <c r="D32526" s="5">
        <v>0.0</v>
      </c>
    </row>
    <row r="32527" ht="14.25" customHeight="1">
      <c r="A32527" s="5"/>
      <c r="B32527" s="5"/>
      <c r="C32527" s="5" t="str">
        <f>IFERROR(__xludf.DUMMYFUNCTION("""COMPUTED_VALUE"""),"")</f>
        <v/>
      </c>
      <c r="D32527" s="5">
        <v>0.0</v>
      </c>
    </row>
    <row r="32528" ht="14.25" customHeight="1">
      <c r="A32528" s="5"/>
      <c r="B32528" s="5"/>
      <c r="C32528" s="5" t="str">
        <f>IFERROR(__xludf.DUMMYFUNCTION("""COMPUTED_VALUE"""),"")</f>
        <v/>
      </c>
      <c r="D32528" s="5">
        <v>0.0</v>
      </c>
    </row>
    <row r="32529" ht="14.25" customHeight="1">
      <c r="A32529" s="5"/>
      <c r="B32529" s="5"/>
      <c r="C32529" s="5" t="str">
        <f>IFERROR(__xludf.DUMMYFUNCTION("""COMPUTED_VALUE"""),"")</f>
        <v/>
      </c>
      <c r="D32529" s="5">
        <v>0.0</v>
      </c>
    </row>
    <row r="32530" ht="14.25" customHeight="1">
      <c r="A32530" s="5"/>
      <c r="B32530" s="5"/>
      <c r="C32530" s="5" t="str">
        <f>IFERROR(__xludf.DUMMYFUNCTION("""COMPUTED_VALUE"""),"")</f>
        <v/>
      </c>
      <c r="D32530" s="5">
        <v>0.0</v>
      </c>
    </row>
    <row r="32531" ht="14.25" customHeight="1">
      <c r="A32531" s="5"/>
      <c r="B32531" s="5"/>
      <c r="C32531" s="5" t="str">
        <f>IFERROR(__xludf.DUMMYFUNCTION("""COMPUTED_VALUE"""),"")</f>
        <v/>
      </c>
      <c r="D32531" s="5">
        <v>0.0</v>
      </c>
    </row>
    <row r="32532" ht="14.25" customHeight="1">
      <c r="A32532" s="5"/>
      <c r="B32532" s="5"/>
      <c r="C32532" s="5" t="str">
        <f>IFERROR(__xludf.DUMMYFUNCTION("""COMPUTED_VALUE"""),"")</f>
        <v/>
      </c>
      <c r="D32532" s="5">
        <v>0.0</v>
      </c>
    </row>
    <row r="32533" ht="14.25" customHeight="1">
      <c r="A32533" s="5"/>
      <c r="B32533" s="5"/>
      <c r="C32533" s="5" t="str">
        <f>IFERROR(__xludf.DUMMYFUNCTION("""COMPUTED_VALUE"""),"")</f>
        <v/>
      </c>
      <c r="D32533" s="5">
        <v>0.0</v>
      </c>
    </row>
    <row r="32534" ht="14.25" customHeight="1">
      <c r="A32534" s="5"/>
      <c r="B32534" s="5"/>
      <c r="C32534" s="5" t="str">
        <f>IFERROR(__xludf.DUMMYFUNCTION("""COMPUTED_VALUE"""),"")</f>
        <v/>
      </c>
      <c r="D32534" s="5">
        <v>0.0</v>
      </c>
    </row>
    <row r="32535" ht="14.25" customHeight="1">
      <c r="A32535" s="5"/>
      <c r="B32535" s="5"/>
      <c r="C32535" s="5" t="str">
        <f>IFERROR(__xludf.DUMMYFUNCTION("""COMPUTED_VALUE"""),"")</f>
        <v/>
      </c>
      <c r="D32535" s="5">
        <v>0.0</v>
      </c>
    </row>
    <row r="32536" ht="14.25" customHeight="1">
      <c r="A32536" s="5"/>
      <c r="B32536" s="5"/>
      <c r="C32536" s="5" t="str">
        <f>IFERROR(__xludf.DUMMYFUNCTION("""COMPUTED_VALUE"""),"")</f>
        <v/>
      </c>
      <c r="D32536" s="5">
        <v>0.0</v>
      </c>
    </row>
    <row r="32537" ht="14.25" customHeight="1">
      <c r="A32537" s="5"/>
      <c r="B32537" s="5"/>
      <c r="C32537" s="5" t="str">
        <f>IFERROR(__xludf.DUMMYFUNCTION("""COMPUTED_VALUE"""),"")</f>
        <v/>
      </c>
      <c r="D32537" s="5">
        <v>0.0</v>
      </c>
    </row>
    <row r="32538" ht="14.25" customHeight="1">
      <c r="A32538" s="5"/>
      <c r="B32538" s="5"/>
      <c r="C32538" s="5" t="str">
        <f>IFERROR(__xludf.DUMMYFUNCTION("""COMPUTED_VALUE"""),"")</f>
        <v/>
      </c>
      <c r="D32538" s="5">
        <v>0.0</v>
      </c>
    </row>
    <row r="32539" ht="14.25" customHeight="1">
      <c r="A32539" s="5"/>
      <c r="B32539" s="5"/>
      <c r="C32539" s="5" t="str">
        <f>IFERROR(__xludf.DUMMYFUNCTION("""COMPUTED_VALUE"""),"")</f>
        <v/>
      </c>
      <c r="D32539" s="5">
        <v>0.0</v>
      </c>
    </row>
    <row r="32540" ht="14.25" customHeight="1">
      <c r="A32540" s="5"/>
      <c r="B32540" s="5"/>
      <c r="C32540" s="5" t="str">
        <f>IFERROR(__xludf.DUMMYFUNCTION("""COMPUTED_VALUE"""),"")</f>
        <v/>
      </c>
      <c r="D32540" s="5">
        <v>0.0</v>
      </c>
    </row>
    <row r="32541" ht="14.25" customHeight="1">
      <c r="A32541" s="5"/>
      <c r="B32541" s="5"/>
      <c r="C32541" s="5" t="str">
        <f>IFERROR(__xludf.DUMMYFUNCTION("""COMPUTED_VALUE"""),"")</f>
        <v/>
      </c>
      <c r="D32541" s="5">
        <v>0.0</v>
      </c>
    </row>
    <row r="32542" ht="14.25" customHeight="1">
      <c r="A32542" s="5"/>
      <c r="B32542" s="5"/>
      <c r="C32542" s="5" t="str">
        <f>IFERROR(__xludf.DUMMYFUNCTION("""COMPUTED_VALUE"""),"")</f>
        <v/>
      </c>
      <c r="D32542" s="5">
        <v>0.0</v>
      </c>
    </row>
    <row r="32543" ht="14.25" customHeight="1">
      <c r="A32543" s="5"/>
      <c r="B32543" s="5"/>
      <c r="C32543" s="5" t="str">
        <f>IFERROR(__xludf.DUMMYFUNCTION("""COMPUTED_VALUE"""),"")</f>
        <v/>
      </c>
      <c r="D32543" s="5">
        <v>0.0</v>
      </c>
    </row>
    <row r="32544" ht="14.25" customHeight="1">
      <c r="A32544" s="5"/>
      <c r="B32544" s="5"/>
      <c r="C32544" s="5" t="str">
        <f>IFERROR(__xludf.DUMMYFUNCTION("""COMPUTED_VALUE"""),"")</f>
        <v/>
      </c>
      <c r="D32544" s="5">
        <v>0.0</v>
      </c>
    </row>
    <row r="32545" ht="14.25" customHeight="1">
      <c r="A32545" s="5"/>
      <c r="B32545" s="5"/>
      <c r="C32545" s="5" t="str">
        <f>IFERROR(__xludf.DUMMYFUNCTION("""COMPUTED_VALUE"""),"")</f>
        <v/>
      </c>
      <c r="D32545" s="5">
        <v>0.0</v>
      </c>
    </row>
    <row r="32546" ht="14.25" customHeight="1">
      <c r="A32546" s="5"/>
      <c r="B32546" s="5"/>
      <c r="C32546" s="5" t="str">
        <f>IFERROR(__xludf.DUMMYFUNCTION("""COMPUTED_VALUE"""),"")</f>
        <v/>
      </c>
      <c r="D32546" s="5">
        <v>0.0</v>
      </c>
    </row>
    <row r="32547" ht="14.25" customHeight="1">
      <c r="A32547" s="5"/>
      <c r="B32547" s="5"/>
      <c r="C32547" s="5" t="str">
        <f>IFERROR(__xludf.DUMMYFUNCTION("""COMPUTED_VALUE"""),"")</f>
        <v/>
      </c>
      <c r="D32547" s="5">
        <v>0.0</v>
      </c>
    </row>
    <row r="32548" ht="14.25" customHeight="1">
      <c r="A32548" s="5"/>
      <c r="B32548" s="5"/>
      <c r="C32548" s="5" t="str">
        <f>IFERROR(__xludf.DUMMYFUNCTION("""COMPUTED_VALUE"""),"")</f>
        <v/>
      </c>
      <c r="D32548" s="5">
        <v>0.0</v>
      </c>
    </row>
    <row r="32549" ht="14.25" customHeight="1">
      <c r="A32549" s="5"/>
      <c r="B32549" s="5"/>
      <c r="C32549" s="5" t="str">
        <f>IFERROR(__xludf.DUMMYFUNCTION("""COMPUTED_VALUE"""),"")</f>
        <v/>
      </c>
      <c r="D32549" s="5">
        <v>0.0</v>
      </c>
    </row>
    <row r="32550" ht="14.25" customHeight="1">
      <c r="A32550" s="5"/>
      <c r="B32550" s="5"/>
      <c r="C32550" s="5" t="str">
        <f>IFERROR(__xludf.DUMMYFUNCTION("""COMPUTED_VALUE"""),"")</f>
        <v/>
      </c>
      <c r="D32550" s="5">
        <v>0.0</v>
      </c>
    </row>
    <row r="32551" ht="14.25" customHeight="1">
      <c r="A32551" s="5"/>
      <c r="B32551" s="5"/>
      <c r="C32551" s="5" t="str">
        <f>IFERROR(__xludf.DUMMYFUNCTION("""COMPUTED_VALUE"""),"")</f>
        <v/>
      </c>
      <c r="D32551" s="5">
        <v>0.0</v>
      </c>
    </row>
    <row r="32552" ht="14.25" customHeight="1">
      <c r="A32552" s="5"/>
      <c r="B32552" s="5"/>
      <c r="C32552" s="5" t="str">
        <f>IFERROR(__xludf.DUMMYFUNCTION("""COMPUTED_VALUE"""),"")</f>
        <v/>
      </c>
      <c r="D32552" s="5">
        <v>0.0</v>
      </c>
    </row>
    <row r="32553" ht="14.25" customHeight="1">
      <c r="A32553" s="5"/>
      <c r="B32553" s="5"/>
      <c r="C32553" s="5" t="str">
        <f>IFERROR(__xludf.DUMMYFUNCTION("""COMPUTED_VALUE"""),"")</f>
        <v/>
      </c>
      <c r="D32553" s="5">
        <v>0.0</v>
      </c>
    </row>
    <row r="32554" ht="14.25" customHeight="1">
      <c r="A32554" s="5"/>
      <c r="B32554" s="5"/>
      <c r="C32554" s="5" t="str">
        <f>IFERROR(__xludf.DUMMYFUNCTION("""COMPUTED_VALUE"""),"")</f>
        <v/>
      </c>
      <c r="D32554" s="5">
        <v>0.0</v>
      </c>
    </row>
    <row r="32555" ht="14.25" customHeight="1">
      <c r="A32555" s="5"/>
      <c r="B32555" s="5"/>
      <c r="C32555" s="5" t="str">
        <f>IFERROR(__xludf.DUMMYFUNCTION("""COMPUTED_VALUE"""),"")</f>
        <v/>
      </c>
      <c r="D32555" s="5">
        <v>0.0</v>
      </c>
    </row>
    <row r="32556" ht="14.25" customHeight="1">
      <c r="A32556" s="5"/>
      <c r="B32556" s="5"/>
      <c r="C32556" s="5" t="str">
        <f>IFERROR(__xludf.DUMMYFUNCTION("""COMPUTED_VALUE"""),"")</f>
        <v/>
      </c>
      <c r="D32556" s="5">
        <v>0.0</v>
      </c>
    </row>
    <row r="32557" ht="14.25" customHeight="1">
      <c r="A32557" s="5"/>
      <c r="B32557" s="5"/>
      <c r="C32557" s="5" t="str">
        <f>IFERROR(__xludf.DUMMYFUNCTION("""COMPUTED_VALUE"""),"")</f>
        <v/>
      </c>
      <c r="D32557" s="5">
        <v>0.0</v>
      </c>
    </row>
    <row r="32558" ht="14.25" customHeight="1">
      <c r="A32558" s="5"/>
      <c r="B32558" s="5"/>
      <c r="C32558" s="5" t="str">
        <f>IFERROR(__xludf.DUMMYFUNCTION("""COMPUTED_VALUE"""),"")</f>
        <v/>
      </c>
      <c r="D32558" s="5">
        <v>0.0</v>
      </c>
    </row>
    <row r="32559" ht="14.25" customHeight="1">
      <c r="A32559" s="5"/>
      <c r="B32559" s="5"/>
      <c r="C32559" s="5" t="str">
        <f>IFERROR(__xludf.DUMMYFUNCTION("""COMPUTED_VALUE"""),"")</f>
        <v/>
      </c>
      <c r="D32559" s="5">
        <v>0.0</v>
      </c>
    </row>
    <row r="32560" ht="14.25" customHeight="1">
      <c r="A32560" s="5"/>
      <c r="B32560" s="5"/>
      <c r="C32560" s="5" t="str">
        <f>IFERROR(__xludf.DUMMYFUNCTION("""COMPUTED_VALUE"""),"")</f>
        <v/>
      </c>
      <c r="D32560" s="5">
        <v>0.0</v>
      </c>
    </row>
    <row r="32561" ht="14.25" customHeight="1">
      <c r="A32561" s="5"/>
      <c r="B32561" s="5"/>
      <c r="C32561" s="5" t="str">
        <f>IFERROR(__xludf.DUMMYFUNCTION("""COMPUTED_VALUE"""),"")</f>
        <v/>
      </c>
      <c r="D32561" s="5">
        <v>0.0</v>
      </c>
    </row>
    <row r="32562" ht="14.25" customHeight="1">
      <c r="A32562" s="5"/>
      <c r="B32562" s="5"/>
      <c r="C32562" s="5" t="str">
        <f>IFERROR(__xludf.DUMMYFUNCTION("""COMPUTED_VALUE"""),"")</f>
        <v/>
      </c>
      <c r="D32562" s="5">
        <v>0.0</v>
      </c>
    </row>
    <row r="32563" ht="14.25" customHeight="1">
      <c r="A32563" s="5"/>
      <c r="B32563" s="5"/>
      <c r="C32563" s="5" t="str">
        <f>IFERROR(__xludf.DUMMYFUNCTION("""COMPUTED_VALUE"""),"")</f>
        <v/>
      </c>
      <c r="D32563" s="5">
        <v>0.0</v>
      </c>
    </row>
    <row r="32564" ht="14.25" customHeight="1">
      <c r="A32564" s="5"/>
      <c r="B32564" s="5"/>
      <c r="C32564" s="5" t="str">
        <f>IFERROR(__xludf.DUMMYFUNCTION("""COMPUTED_VALUE"""),"")</f>
        <v/>
      </c>
      <c r="D32564" s="5">
        <v>0.0</v>
      </c>
    </row>
    <row r="32565" ht="14.25" customHeight="1">
      <c r="A32565" s="5"/>
      <c r="B32565" s="5"/>
      <c r="C32565" s="5" t="str">
        <f>IFERROR(__xludf.DUMMYFUNCTION("""COMPUTED_VALUE"""),"")</f>
        <v/>
      </c>
      <c r="D32565" s="5">
        <v>0.0</v>
      </c>
    </row>
    <row r="32566" ht="14.25" customHeight="1">
      <c r="A32566" s="5"/>
      <c r="B32566" s="5"/>
      <c r="C32566" s="5" t="str">
        <f>IFERROR(__xludf.DUMMYFUNCTION("""COMPUTED_VALUE"""),"")</f>
        <v/>
      </c>
      <c r="D32566" s="5">
        <v>0.0</v>
      </c>
    </row>
    <row r="32567" ht="14.25" customHeight="1">
      <c r="A32567" s="5"/>
      <c r="B32567" s="5"/>
      <c r="C32567" s="5" t="str">
        <f>IFERROR(__xludf.DUMMYFUNCTION("""COMPUTED_VALUE"""),"")</f>
        <v/>
      </c>
      <c r="D32567" s="5">
        <v>0.0</v>
      </c>
    </row>
    <row r="32568" ht="14.25" customHeight="1">
      <c r="A32568" s="5"/>
      <c r="B32568" s="5"/>
      <c r="C32568" s="5" t="str">
        <f>IFERROR(__xludf.DUMMYFUNCTION("""COMPUTED_VALUE"""),"")</f>
        <v/>
      </c>
      <c r="D32568" s="5">
        <v>0.0</v>
      </c>
    </row>
    <row r="32569" ht="14.25" customHeight="1">
      <c r="A32569" s="5"/>
      <c r="B32569" s="5"/>
      <c r="C32569" s="5" t="str">
        <f>IFERROR(__xludf.DUMMYFUNCTION("""COMPUTED_VALUE"""),"")</f>
        <v/>
      </c>
      <c r="D32569" s="5">
        <v>0.0</v>
      </c>
    </row>
    <row r="32570" ht="14.25" customHeight="1">
      <c r="A32570" s="5"/>
      <c r="B32570" s="5"/>
      <c r="C32570" s="5" t="str">
        <f>IFERROR(__xludf.DUMMYFUNCTION("""COMPUTED_VALUE"""),"")</f>
        <v/>
      </c>
      <c r="D32570" s="5">
        <v>0.0</v>
      </c>
    </row>
    <row r="32571" ht="14.25" customHeight="1">
      <c r="A32571" s="5"/>
      <c r="B32571" s="5"/>
      <c r="C32571" s="5" t="str">
        <f>IFERROR(__xludf.DUMMYFUNCTION("""COMPUTED_VALUE"""),"")</f>
        <v/>
      </c>
      <c r="D32571" s="5">
        <v>0.0</v>
      </c>
    </row>
    <row r="32572" ht="14.25" customHeight="1">
      <c r="A32572" s="5"/>
      <c r="B32572" s="5"/>
      <c r="C32572" s="5" t="str">
        <f>IFERROR(__xludf.DUMMYFUNCTION("""COMPUTED_VALUE"""),"")</f>
        <v/>
      </c>
      <c r="D32572" s="5">
        <v>0.0</v>
      </c>
    </row>
    <row r="32573" ht="14.25" customHeight="1">
      <c r="A32573" s="5"/>
      <c r="B32573" s="5"/>
      <c r="C32573" s="5" t="str">
        <f>IFERROR(__xludf.DUMMYFUNCTION("""COMPUTED_VALUE"""),"")</f>
        <v/>
      </c>
      <c r="D32573" s="5">
        <v>0.0</v>
      </c>
    </row>
    <row r="32574" ht="14.25" customHeight="1">
      <c r="A32574" s="5"/>
      <c r="B32574" s="5"/>
      <c r="C32574" s="5" t="str">
        <f>IFERROR(__xludf.DUMMYFUNCTION("""COMPUTED_VALUE"""),"")</f>
        <v/>
      </c>
      <c r="D32574" s="5">
        <v>0.0</v>
      </c>
    </row>
    <row r="32575" ht="14.25" customHeight="1">
      <c r="A32575" s="5"/>
      <c r="B32575" s="5"/>
      <c r="C32575" s="5" t="str">
        <f>IFERROR(__xludf.DUMMYFUNCTION("""COMPUTED_VALUE"""),"")</f>
        <v/>
      </c>
      <c r="D32575" s="5">
        <v>0.0</v>
      </c>
    </row>
    <row r="32576" ht="14.25" customHeight="1">
      <c r="A32576" s="5"/>
      <c r="B32576" s="5"/>
      <c r="C32576" s="5" t="str">
        <f>IFERROR(__xludf.DUMMYFUNCTION("""COMPUTED_VALUE"""),"")</f>
        <v/>
      </c>
      <c r="D32576" s="5">
        <v>0.0</v>
      </c>
    </row>
    <row r="32577" ht="14.25" customHeight="1">
      <c r="A32577" s="5"/>
      <c r="B32577" s="5"/>
      <c r="C32577" s="5" t="str">
        <f>IFERROR(__xludf.DUMMYFUNCTION("""COMPUTED_VALUE"""),"")</f>
        <v/>
      </c>
      <c r="D32577" s="5">
        <v>0.0</v>
      </c>
    </row>
    <row r="32578" ht="14.25" customHeight="1">
      <c r="A32578" s="5"/>
      <c r="B32578" s="5"/>
      <c r="C32578" s="5" t="str">
        <f>IFERROR(__xludf.DUMMYFUNCTION("""COMPUTED_VALUE"""),"")</f>
        <v/>
      </c>
      <c r="D32578" s="5">
        <v>0.0</v>
      </c>
    </row>
    <row r="32579" ht="14.25" customHeight="1">
      <c r="A32579" s="5"/>
      <c r="B32579" s="5"/>
      <c r="C32579" s="5" t="str">
        <f>IFERROR(__xludf.DUMMYFUNCTION("""COMPUTED_VALUE"""),"")</f>
        <v/>
      </c>
      <c r="D32579" s="5">
        <v>0.0</v>
      </c>
    </row>
    <row r="32580" ht="14.25" customHeight="1">
      <c r="A32580" s="5"/>
      <c r="B32580" s="5"/>
      <c r="C32580" s="5" t="str">
        <f>IFERROR(__xludf.DUMMYFUNCTION("""COMPUTED_VALUE"""),"")</f>
        <v/>
      </c>
      <c r="D32580" s="5">
        <v>0.0</v>
      </c>
    </row>
    <row r="32581" ht="14.25" customHeight="1">
      <c r="A32581" s="5"/>
      <c r="B32581" s="5"/>
      <c r="C32581" s="5" t="str">
        <f>IFERROR(__xludf.DUMMYFUNCTION("""COMPUTED_VALUE"""),"")</f>
        <v/>
      </c>
      <c r="D32581" s="5">
        <v>0.0</v>
      </c>
    </row>
    <row r="32582" ht="14.25" customHeight="1">
      <c r="A32582" s="5"/>
      <c r="B32582" s="5"/>
      <c r="C32582" s="5" t="str">
        <f>IFERROR(__xludf.DUMMYFUNCTION("""COMPUTED_VALUE"""),"")</f>
        <v/>
      </c>
      <c r="D32582" s="5">
        <v>0.0</v>
      </c>
    </row>
    <row r="32583" ht="14.25" customHeight="1">
      <c r="A32583" s="5"/>
      <c r="B32583" s="5"/>
      <c r="C32583" s="5" t="str">
        <f>IFERROR(__xludf.DUMMYFUNCTION("""COMPUTED_VALUE"""),"")</f>
        <v/>
      </c>
      <c r="D32583" s="5">
        <v>0.0</v>
      </c>
    </row>
    <row r="32584" ht="14.25" customHeight="1">
      <c r="A32584" s="5"/>
      <c r="B32584" s="5"/>
      <c r="C32584" s="5" t="str">
        <f>IFERROR(__xludf.DUMMYFUNCTION("""COMPUTED_VALUE"""),"")</f>
        <v/>
      </c>
      <c r="D32584" s="5">
        <v>0.0</v>
      </c>
    </row>
    <row r="32585" ht="14.25" customHeight="1">
      <c r="A32585" s="5"/>
      <c r="B32585" s="5"/>
      <c r="C32585" s="5" t="str">
        <f>IFERROR(__xludf.DUMMYFUNCTION("""COMPUTED_VALUE"""),"")</f>
        <v/>
      </c>
      <c r="D32585" s="5">
        <v>0.0</v>
      </c>
    </row>
    <row r="32586" ht="14.25" customHeight="1">
      <c r="A32586" s="5"/>
      <c r="B32586" s="5"/>
      <c r="C32586" s="5" t="str">
        <f>IFERROR(__xludf.DUMMYFUNCTION("""COMPUTED_VALUE"""),"")</f>
        <v/>
      </c>
      <c r="D32586" s="5">
        <v>0.0</v>
      </c>
    </row>
    <row r="32587" ht="14.25" customHeight="1">
      <c r="A32587" s="5"/>
      <c r="B32587" s="5"/>
      <c r="C32587" s="5" t="str">
        <f>IFERROR(__xludf.DUMMYFUNCTION("""COMPUTED_VALUE"""),"")</f>
        <v/>
      </c>
      <c r="D32587" s="5">
        <v>0.0</v>
      </c>
    </row>
    <row r="32588" ht="14.25" customHeight="1">
      <c r="A32588" s="5"/>
      <c r="B32588" s="5"/>
      <c r="C32588" s="5" t="str">
        <f>IFERROR(__xludf.DUMMYFUNCTION("""COMPUTED_VALUE"""),"")</f>
        <v/>
      </c>
      <c r="D32588" s="5">
        <v>0.0</v>
      </c>
    </row>
    <row r="32589" ht="14.25" customHeight="1">
      <c r="A32589" s="5"/>
      <c r="B32589" s="5"/>
      <c r="C32589" s="5" t="str">
        <f>IFERROR(__xludf.DUMMYFUNCTION("""COMPUTED_VALUE"""),"")</f>
        <v/>
      </c>
      <c r="D32589" s="5">
        <v>0.0</v>
      </c>
    </row>
    <row r="32590" ht="14.25" customHeight="1">
      <c r="A32590" s="5"/>
      <c r="B32590" s="5"/>
      <c r="C32590" s="5" t="str">
        <f>IFERROR(__xludf.DUMMYFUNCTION("""COMPUTED_VALUE"""),"")</f>
        <v/>
      </c>
      <c r="D32590" s="5">
        <v>0.0</v>
      </c>
    </row>
    <row r="32591" ht="14.25" customHeight="1">
      <c r="A32591" s="5"/>
      <c r="B32591" s="5"/>
      <c r="C32591" s="5" t="str">
        <f>IFERROR(__xludf.DUMMYFUNCTION("""COMPUTED_VALUE"""),"")</f>
        <v/>
      </c>
      <c r="D32591" s="5">
        <v>0.0</v>
      </c>
    </row>
    <row r="32592" ht="14.25" customHeight="1">
      <c r="A32592" s="5"/>
      <c r="B32592" s="5"/>
      <c r="C32592" s="5" t="str">
        <f>IFERROR(__xludf.DUMMYFUNCTION("""COMPUTED_VALUE"""),"")</f>
        <v/>
      </c>
      <c r="D32592" s="5">
        <v>0.0</v>
      </c>
    </row>
    <row r="32593" ht="14.25" customHeight="1">
      <c r="A32593" s="5"/>
      <c r="B32593" s="5"/>
      <c r="C32593" s="5" t="str">
        <f>IFERROR(__xludf.DUMMYFUNCTION("""COMPUTED_VALUE"""),"")</f>
        <v/>
      </c>
      <c r="D32593" s="5">
        <v>0.0</v>
      </c>
    </row>
    <row r="32594" ht="14.25" customHeight="1">
      <c r="A32594" s="5"/>
      <c r="B32594" s="5"/>
      <c r="C32594" s="5" t="str">
        <f>IFERROR(__xludf.DUMMYFUNCTION("""COMPUTED_VALUE"""),"")</f>
        <v/>
      </c>
      <c r="D32594" s="5">
        <v>0.0</v>
      </c>
    </row>
    <row r="32595" ht="14.25" customHeight="1">
      <c r="A32595" s="5"/>
      <c r="B32595" s="5"/>
      <c r="C32595" s="5" t="str">
        <f>IFERROR(__xludf.DUMMYFUNCTION("""COMPUTED_VALUE"""),"")</f>
        <v/>
      </c>
      <c r="D32595" s="5">
        <v>0.0</v>
      </c>
    </row>
    <row r="32596" ht="14.25" customHeight="1">
      <c r="A32596" s="5"/>
      <c r="B32596" s="5"/>
      <c r="C32596" s="5" t="str">
        <f>IFERROR(__xludf.DUMMYFUNCTION("""COMPUTED_VALUE"""),"")</f>
        <v/>
      </c>
      <c r="D32596" s="5">
        <v>0.0</v>
      </c>
    </row>
    <row r="32597" ht="14.25" customHeight="1">
      <c r="A32597" s="5"/>
      <c r="B32597" s="5"/>
      <c r="C32597" s="5" t="str">
        <f>IFERROR(__xludf.DUMMYFUNCTION("""COMPUTED_VALUE"""),"")</f>
        <v/>
      </c>
      <c r="D32597" s="5">
        <v>0.0</v>
      </c>
    </row>
    <row r="32598" ht="14.25" customHeight="1">
      <c r="A32598" s="5"/>
      <c r="B32598" s="5"/>
      <c r="C32598" s="5" t="str">
        <f>IFERROR(__xludf.DUMMYFUNCTION("""COMPUTED_VALUE"""),"")</f>
        <v/>
      </c>
      <c r="D32598" s="5">
        <v>0.0</v>
      </c>
    </row>
    <row r="32599" ht="14.25" customHeight="1">
      <c r="A32599" s="5"/>
      <c r="B32599" s="5"/>
      <c r="C32599" s="5" t="str">
        <f>IFERROR(__xludf.DUMMYFUNCTION("""COMPUTED_VALUE"""),"")</f>
        <v/>
      </c>
      <c r="D32599" s="5">
        <v>0.0</v>
      </c>
    </row>
    <row r="32600" ht="14.25" customHeight="1">
      <c r="A32600" s="5"/>
      <c r="B32600" s="5"/>
      <c r="C32600" s="5" t="str">
        <f>IFERROR(__xludf.DUMMYFUNCTION("""COMPUTED_VALUE"""),"")</f>
        <v/>
      </c>
      <c r="D32600" s="5">
        <v>0.0</v>
      </c>
    </row>
    <row r="32601" ht="14.25" customHeight="1">
      <c r="A32601" s="5"/>
      <c r="B32601" s="5"/>
      <c r="C32601" s="5" t="str">
        <f>IFERROR(__xludf.DUMMYFUNCTION("""COMPUTED_VALUE"""),"")</f>
        <v/>
      </c>
      <c r="D32601" s="5">
        <v>0.0</v>
      </c>
    </row>
    <row r="32602" ht="14.25" customHeight="1">
      <c r="A32602" s="5"/>
      <c r="B32602" s="5"/>
      <c r="C32602" s="5" t="str">
        <f>IFERROR(__xludf.DUMMYFUNCTION("""COMPUTED_VALUE"""),"")</f>
        <v/>
      </c>
      <c r="D32602" s="5">
        <v>0.0</v>
      </c>
    </row>
    <row r="32603" ht="14.25" customHeight="1">
      <c r="A32603" s="5"/>
      <c r="B32603" s="5"/>
      <c r="C32603" s="5" t="str">
        <f>IFERROR(__xludf.DUMMYFUNCTION("""COMPUTED_VALUE"""),"")</f>
        <v/>
      </c>
      <c r="D32603" s="5">
        <v>0.0</v>
      </c>
    </row>
    <row r="32604" ht="14.25" customHeight="1">
      <c r="A32604" s="5"/>
      <c r="B32604" s="5"/>
      <c r="C32604" s="5" t="str">
        <f>IFERROR(__xludf.DUMMYFUNCTION("""COMPUTED_VALUE"""),"")</f>
        <v/>
      </c>
      <c r="D32604" s="5">
        <v>0.0</v>
      </c>
    </row>
    <row r="32605" ht="14.25" customHeight="1">
      <c r="A32605" s="5"/>
      <c r="B32605" s="5"/>
      <c r="C32605" s="5" t="str">
        <f>IFERROR(__xludf.DUMMYFUNCTION("""COMPUTED_VALUE"""),"")</f>
        <v/>
      </c>
      <c r="D32605" s="5">
        <v>0.0</v>
      </c>
    </row>
    <row r="32606" ht="14.25" customHeight="1">
      <c r="A32606" s="5"/>
      <c r="B32606" s="5"/>
      <c r="C32606" s="5" t="str">
        <f>IFERROR(__xludf.DUMMYFUNCTION("""COMPUTED_VALUE"""),"")</f>
        <v/>
      </c>
      <c r="D32606" s="5">
        <v>0.0</v>
      </c>
    </row>
    <row r="32607" ht="14.25" customHeight="1">
      <c r="A32607" s="5"/>
      <c r="B32607" s="5"/>
      <c r="C32607" s="5" t="str">
        <f>IFERROR(__xludf.DUMMYFUNCTION("""COMPUTED_VALUE"""),"")</f>
        <v/>
      </c>
      <c r="D32607" s="5">
        <v>0.0</v>
      </c>
    </row>
    <row r="32608" ht="14.25" customHeight="1">
      <c r="A32608" s="5"/>
      <c r="B32608" s="5"/>
      <c r="C32608" s="5" t="str">
        <f>IFERROR(__xludf.DUMMYFUNCTION("""COMPUTED_VALUE"""),"")</f>
        <v/>
      </c>
      <c r="D32608" s="5">
        <v>0.0</v>
      </c>
    </row>
    <row r="32609" ht="14.25" customHeight="1">
      <c r="A32609" s="5"/>
      <c r="B32609" s="5"/>
      <c r="C32609" s="5" t="str">
        <f>IFERROR(__xludf.DUMMYFUNCTION("""COMPUTED_VALUE"""),"")</f>
        <v/>
      </c>
      <c r="D32609" s="5">
        <v>0.0</v>
      </c>
    </row>
    <row r="32610" ht="14.25" customHeight="1">
      <c r="A32610" s="5"/>
      <c r="B32610" s="5"/>
      <c r="C32610" s="5" t="str">
        <f>IFERROR(__xludf.DUMMYFUNCTION("""COMPUTED_VALUE"""),"")</f>
        <v/>
      </c>
      <c r="D32610" s="5">
        <v>0.0</v>
      </c>
    </row>
    <row r="32611" ht="14.25" customHeight="1">
      <c r="A32611" s="5"/>
      <c r="B32611" s="5"/>
      <c r="C32611" s="5" t="str">
        <f>IFERROR(__xludf.DUMMYFUNCTION("""COMPUTED_VALUE"""),"")</f>
        <v/>
      </c>
      <c r="D32611" s="5">
        <v>0.0</v>
      </c>
    </row>
    <row r="32612" ht="14.25" customHeight="1">
      <c r="A32612" s="5"/>
      <c r="B32612" s="5"/>
      <c r="C32612" s="5" t="str">
        <f>IFERROR(__xludf.DUMMYFUNCTION("""COMPUTED_VALUE"""),"")</f>
        <v/>
      </c>
      <c r="D32612" s="5">
        <v>0.0</v>
      </c>
    </row>
    <row r="32613" ht="14.25" customHeight="1">
      <c r="A32613" s="5"/>
      <c r="B32613" s="5"/>
      <c r="C32613" s="5" t="str">
        <f>IFERROR(__xludf.DUMMYFUNCTION("""COMPUTED_VALUE"""),"")</f>
        <v/>
      </c>
      <c r="D32613" s="5">
        <v>0.0</v>
      </c>
    </row>
    <row r="32614" ht="14.25" customHeight="1">
      <c r="A32614" s="5"/>
      <c r="B32614" s="5"/>
      <c r="C32614" s="5" t="str">
        <f>IFERROR(__xludf.DUMMYFUNCTION("""COMPUTED_VALUE"""),"")</f>
        <v/>
      </c>
      <c r="D32614" s="5">
        <v>0.0</v>
      </c>
    </row>
    <row r="32615" ht="14.25" customHeight="1">
      <c r="A32615" s="5"/>
      <c r="B32615" s="5"/>
      <c r="C32615" s="5" t="str">
        <f>IFERROR(__xludf.DUMMYFUNCTION("""COMPUTED_VALUE"""),"")</f>
        <v/>
      </c>
      <c r="D32615" s="5">
        <v>0.0</v>
      </c>
    </row>
    <row r="32616" ht="14.25" customHeight="1">
      <c r="A32616" s="5"/>
      <c r="B32616" s="5"/>
      <c r="C32616" s="5" t="str">
        <f>IFERROR(__xludf.DUMMYFUNCTION("""COMPUTED_VALUE"""),"")</f>
        <v/>
      </c>
      <c r="D32616" s="5">
        <v>0.0</v>
      </c>
    </row>
    <row r="32617" ht="14.25" customHeight="1">
      <c r="A32617" s="5"/>
      <c r="B32617" s="5"/>
      <c r="C32617" s="5" t="str">
        <f>IFERROR(__xludf.DUMMYFUNCTION("""COMPUTED_VALUE"""),"")</f>
        <v/>
      </c>
      <c r="D32617" s="5">
        <v>0.0</v>
      </c>
    </row>
    <row r="32618" ht="14.25" customHeight="1">
      <c r="A32618" s="5"/>
      <c r="B32618" s="5"/>
      <c r="C32618" s="5" t="str">
        <f>IFERROR(__xludf.DUMMYFUNCTION("""COMPUTED_VALUE"""),"")</f>
        <v/>
      </c>
      <c r="D32618" s="5">
        <v>0.0</v>
      </c>
    </row>
    <row r="32619" ht="14.25" customHeight="1">
      <c r="A32619" s="5"/>
      <c r="B32619" s="5"/>
      <c r="C32619" s="5" t="str">
        <f>IFERROR(__xludf.DUMMYFUNCTION("""COMPUTED_VALUE"""),"")</f>
        <v/>
      </c>
      <c r="D32619" s="5">
        <v>0.0</v>
      </c>
    </row>
    <row r="32620" ht="14.25" customHeight="1">
      <c r="A32620" s="5"/>
      <c r="B32620" s="5"/>
      <c r="C32620" s="5" t="str">
        <f>IFERROR(__xludf.DUMMYFUNCTION("""COMPUTED_VALUE"""),"")</f>
        <v/>
      </c>
      <c r="D32620" s="5">
        <v>0.0</v>
      </c>
    </row>
    <row r="32621" ht="14.25" customHeight="1">
      <c r="A32621" s="5"/>
      <c r="B32621" s="5"/>
      <c r="C32621" s="5" t="str">
        <f>IFERROR(__xludf.DUMMYFUNCTION("""COMPUTED_VALUE"""),"")</f>
        <v/>
      </c>
      <c r="D32621" s="5">
        <v>0.0</v>
      </c>
    </row>
    <row r="32622" ht="14.25" customHeight="1">
      <c r="A32622" s="5"/>
      <c r="B32622" s="5"/>
      <c r="C32622" s="5" t="str">
        <f>IFERROR(__xludf.DUMMYFUNCTION("""COMPUTED_VALUE"""),"")</f>
        <v/>
      </c>
      <c r="D32622" s="5">
        <v>0.0</v>
      </c>
    </row>
    <row r="32623" ht="14.25" customHeight="1">
      <c r="A32623" s="5"/>
      <c r="B32623" s="5"/>
      <c r="C32623" s="5" t="str">
        <f>IFERROR(__xludf.DUMMYFUNCTION("""COMPUTED_VALUE"""),"")</f>
        <v/>
      </c>
      <c r="D32623" s="5">
        <v>0.0</v>
      </c>
    </row>
    <row r="32624" ht="14.25" customHeight="1">
      <c r="A32624" s="5"/>
      <c r="B32624" s="5"/>
      <c r="C32624" s="5" t="str">
        <f>IFERROR(__xludf.DUMMYFUNCTION("""COMPUTED_VALUE"""),"")</f>
        <v/>
      </c>
      <c r="D32624" s="5">
        <v>0.0</v>
      </c>
    </row>
    <row r="32625" ht="14.25" customHeight="1">
      <c r="A32625" s="5"/>
      <c r="B32625" s="5"/>
      <c r="C32625" s="5" t="str">
        <f>IFERROR(__xludf.DUMMYFUNCTION("""COMPUTED_VALUE"""),"")</f>
        <v/>
      </c>
      <c r="D32625" s="5">
        <v>0.0</v>
      </c>
    </row>
    <row r="32626" ht="14.25" customHeight="1">
      <c r="A32626" s="5"/>
      <c r="B32626" s="5"/>
      <c r="C32626" s="5" t="str">
        <f>IFERROR(__xludf.DUMMYFUNCTION("""COMPUTED_VALUE"""),"")</f>
        <v/>
      </c>
      <c r="D32626" s="5">
        <v>0.0</v>
      </c>
    </row>
    <row r="32627" ht="14.25" customHeight="1">
      <c r="A32627" s="5"/>
      <c r="B32627" s="5"/>
      <c r="C32627" s="5" t="str">
        <f>IFERROR(__xludf.DUMMYFUNCTION("""COMPUTED_VALUE"""),"")</f>
        <v/>
      </c>
      <c r="D32627" s="5">
        <v>0.0</v>
      </c>
    </row>
    <row r="32628" ht="14.25" customHeight="1">
      <c r="A32628" s="5"/>
      <c r="B32628" s="5"/>
      <c r="C32628" s="5" t="str">
        <f>IFERROR(__xludf.DUMMYFUNCTION("""COMPUTED_VALUE"""),"")</f>
        <v/>
      </c>
      <c r="D32628" s="5">
        <v>0.0</v>
      </c>
    </row>
    <row r="32629" ht="14.25" customHeight="1">
      <c r="A32629" s="5"/>
      <c r="B32629" s="5"/>
      <c r="C32629" s="5" t="str">
        <f>IFERROR(__xludf.DUMMYFUNCTION("""COMPUTED_VALUE"""),"")</f>
        <v/>
      </c>
      <c r="D32629" s="5">
        <v>0.0</v>
      </c>
    </row>
    <row r="32630" ht="14.25" customHeight="1">
      <c r="A32630" s="5"/>
      <c r="B32630" s="5"/>
      <c r="C32630" s="5" t="str">
        <f>IFERROR(__xludf.DUMMYFUNCTION("""COMPUTED_VALUE"""),"")</f>
        <v/>
      </c>
      <c r="D32630" s="5">
        <v>0.0</v>
      </c>
    </row>
    <row r="32631" ht="14.25" customHeight="1">
      <c r="A32631" s="5"/>
      <c r="B32631" s="5"/>
      <c r="C32631" s="5" t="str">
        <f>IFERROR(__xludf.DUMMYFUNCTION("""COMPUTED_VALUE"""),"")</f>
        <v/>
      </c>
      <c r="D32631" s="5">
        <v>0.0</v>
      </c>
    </row>
    <row r="32632" ht="14.25" customHeight="1">
      <c r="A32632" s="5"/>
      <c r="B32632" s="5"/>
      <c r="C32632" s="5" t="str">
        <f>IFERROR(__xludf.DUMMYFUNCTION("""COMPUTED_VALUE"""),"")</f>
        <v/>
      </c>
      <c r="D32632" s="5">
        <v>0.0</v>
      </c>
    </row>
    <row r="32633" ht="14.25" customHeight="1">
      <c r="A32633" s="5"/>
      <c r="B32633" s="5"/>
      <c r="C32633" s="5" t="str">
        <f>IFERROR(__xludf.DUMMYFUNCTION("""COMPUTED_VALUE"""),"")</f>
        <v/>
      </c>
      <c r="D32633" s="5">
        <v>0.0</v>
      </c>
    </row>
    <row r="32634" ht="14.25" customHeight="1">
      <c r="A32634" s="5"/>
      <c r="B32634" s="5"/>
      <c r="C32634" s="5" t="str">
        <f>IFERROR(__xludf.DUMMYFUNCTION("""COMPUTED_VALUE"""),"")</f>
        <v/>
      </c>
      <c r="D32634" s="5">
        <v>0.0</v>
      </c>
    </row>
    <row r="32635" ht="14.25" customHeight="1">
      <c r="A32635" s="5"/>
      <c r="B32635" s="5"/>
      <c r="C32635" s="5" t="str">
        <f>IFERROR(__xludf.DUMMYFUNCTION("""COMPUTED_VALUE"""),"")</f>
        <v/>
      </c>
      <c r="D32635" s="5">
        <v>0.0</v>
      </c>
    </row>
    <row r="32636" ht="14.25" customHeight="1">
      <c r="A32636" s="5"/>
      <c r="B32636" s="5"/>
      <c r="C32636" s="5" t="str">
        <f>IFERROR(__xludf.DUMMYFUNCTION("""COMPUTED_VALUE"""),"")</f>
        <v/>
      </c>
      <c r="D32636" s="5">
        <v>0.0</v>
      </c>
    </row>
    <row r="32637" ht="14.25" customHeight="1">
      <c r="A32637" s="5"/>
      <c r="B32637" s="5"/>
      <c r="C32637" s="5" t="str">
        <f>IFERROR(__xludf.DUMMYFUNCTION("""COMPUTED_VALUE"""),"")</f>
        <v/>
      </c>
      <c r="D32637" s="5">
        <v>0.0</v>
      </c>
    </row>
    <row r="32638" ht="14.25" customHeight="1">
      <c r="A32638" s="5"/>
      <c r="B32638" s="5"/>
      <c r="C32638" s="5" t="str">
        <f>IFERROR(__xludf.DUMMYFUNCTION("""COMPUTED_VALUE"""),"")</f>
        <v/>
      </c>
      <c r="D32638" s="5">
        <v>0.0</v>
      </c>
    </row>
    <row r="32639" ht="14.25" customHeight="1">
      <c r="A32639" s="5"/>
      <c r="B32639" s="5"/>
      <c r="C32639" s="5" t="str">
        <f>IFERROR(__xludf.DUMMYFUNCTION("""COMPUTED_VALUE"""),"")</f>
        <v/>
      </c>
      <c r="D32639" s="5">
        <v>0.0</v>
      </c>
    </row>
    <row r="32640" ht="14.25" customHeight="1">
      <c r="A32640" s="5"/>
      <c r="B32640" s="5"/>
      <c r="C32640" s="5" t="str">
        <f>IFERROR(__xludf.DUMMYFUNCTION("""COMPUTED_VALUE"""),"")</f>
        <v/>
      </c>
      <c r="D32640" s="5">
        <v>0.0</v>
      </c>
    </row>
    <row r="32641" ht="14.25" customHeight="1">
      <c r="A32641" s="5"/>
      <c r="B32641" s="5"/>
      <c r="C32641" s="5" t="str">
        <f>IFERROR(__xludf.DUMMYFUNCTION("""COMPUTED_VALUE"""),"")</f>
        <v/>
      </c>
      <c r="D32641" s="5">
        <v>0.0</v>
      </c>
    </row>
    <row r="32642" ht="14.25" customHeight="1">
      <c r="A32642" s="5"/>
      <c r="B32642" s="5"/>
      <c r="C32642" s="5" t="str">
        <f>IFERROR(__xludf.DUMMYFUNCTION("""COMPUTED_VALUE"""),"")</f>
        <v/>
      </c>
      <c r="D32642" s="5">
        <v>0.0</v>
      </c>
    </row>
    <row r="32643" ht="14.25" customHeight="1">
      <c r="A32643" s="5"/>
      <c r="B32643" s="5"/>
      <c r="C32643" s="5" t="str">
        <f>IFERROR(__xludf.DUMMYFUNCTION("""COMPUTED_VALUE"""),"")</f>
        <v/>
      </c>
      <c r="D32643" s="5">
        <v>0.0</v>
      </c>
    </row>
    <row r="32644" ht="14.25" customHeight="1">
      <c r="A32644" s="5"/>
      <c r="B32644" s="5"/>
      <c r="C32644" s="5" t="str">
        <f>IFERROR(__xludf.DUMMYFUNCTION("""COMPUTED_VALUE"""),"")</f>
        <v/>
      </c>
      <c r="D32644" s="5">
        <v>0.0</v>
      </c>
    </row>
    <row r="32645" ht="14.25" customHeight="1">
      <c r="A32645" s="5"/>
      <c r="B32645" s="5"/>
      <c r="C32645" s="5" t="str">
        <f>IFERROR(__xludf.DUMMYFUNCTION("""COMPUTED_VALUE"""),"")</f>
        <v/>
      </c>
      <c r="D32645" s="5">
        <v>0.0</v>
      </c>
    </row>
    <row r="32646" ht="14.25" customHeight="1">
      <c r="A32646" s="5"/>
      <c r="B32646" s="5"/>
      <c r="C32646" s="5" t="str">
        <f>IFERROR(__xludf.DUMMYFUNCTION("""COMPUTED_VALUE"""),"")</f>
        <v/>
      </c>
      <c r="D32646" s="5">
        <v>0.0</v>
      </c>
    </row>
    <row r="32647" ht="14.25" customHeight="1">
      <c r="A32647" s="5"/>
      <c r="B32647" s="5"/>
      <c r="C32647" s="5" t="str">
        <f>IFERROR(__xludf.DUMMYFUNCTION("""COMPUTED_VALUE"""),"")</f>
        <v/>
      </c>
      <c r="D32647" s="5">
        <v>0.0</v>
      </c>
    </row>
    <row r="32648" ht="14.25" customHeight="1">
      <c r="A32648" s="5"/>
      <c r="B32648" s="5"/>
      <c r="C32648" s="5" t="str">
        <f>IFERROR(__xludf.DUMMYFUNCTION("""COMPUTED_VALUE"""),"")</f>
        <v/>
      </c>
      <c r="D32648" s="5">
        <v>0.0</v>
      </c>
    </row>
    <row r="32649" ht="14.25" customHeight="1">
      <c r="A32649" s="5"/>
      <c r="B32649" s="5"/>
      <c r="C32649" s="5" t="str">
        <f>IFERROR(__xludf.DUMMYFUNCTION("""COMPUTED_VALUE"""),"")</f>
        <v/>
      </c>
      <c r="D32649" s="5">
        <v>0.0</v>
      </c>
    </row>
    <row r="32650" ht="14.25" customHeight="1">
      <c r="A32650" s="5"/>
      <c r="B32650" s="5"/>
      <c r="C32650" s="5" t="str">
        <f>IFERROR(__xludf.DUMMYFUNCTION("""COMPUTED_VALUE"""),"")</f>
        <v/>
      </c>
      <c r="D32650" s="5">
        <v>0.0</v>
      </c>
    </row>
    <row r="32651" ht="14.25" customHeight="1">
      <c r="A32651" s="5"/>
      <c r="B32651" s="5"/>
      <c r="C32651" s="5" t="str">
        <f>IFERROR(__xludf.DUMMYFUNCTION("""COMPUTED_VALUE"""),"")</f>
        <v/>
      </c>
      <c r="D32651" s="5">
        <v>0.0</v>
      </c>
    </row>
    <row r="32652" ht="14.25" customHeight="1">
      <c r="A32652" s="5"/>
      <c r="B32652" s="5"/>
      <c r="C32652" s="5" t="str">
        <f>IFERROR(__xludf.DUMMYFUNCTION("""COMPUTED_VALUE"""),"")</f>
        <v/>
      </c>
      <c r="D32652" s="5">
        <v>0.0</v>
      </c>
    </row>
    <row r="32653" ht="14.25" customHeight="1">
      <c r="A32653" s="5"/>
      <c r="B32653" s="5"/>
      <c r="C32653" s="5" t="str">
        <f>IFERROR(__xludf.DUMMYFUNCTION("""COMPUTED_VALUE"""),"")</f>
        <v/>
      </c>
      <c r="D32653" s="5">
        <v>0.0</v>
      </c>
    </row>
    <row r="32654" ht="14.25" customHeight="1">
      <c r="A32654" s="5"/>
      <c r="B32654" s="5"/>
      <c r="C32654" s="5" t="str">
        <f>IFERROR(__xludf.DUMMYFUNCTION("""COMPUTED_VALUE"""),"")</f>
        <v/>
      </c>
      <c r="D32654" s="5">
        <v>0.0</v>
      </c>
    </row>
    <row r="32655" ht="14.25" customHeight="1">
      <c r="A32655" s="5"/>
      <c r="B32655" s="5"/>
      <c r="C32655" s="5" t="str">
        <f>IFERROR(__xludf.DUMMYFUNCTION("""COMPUTED_VALUE"""),"")</f>
        <v/>
      </c>
      <c r="D32655" s="5">
        <v>0.0</v>
      </c>
    </row>
    <row r="32656" ht="14.25" customHeight="1">
      <c r="A32656" s="5"/>
      <c r="B32656" s="5"/>
      <c r="C32656" s="5" t="str">
        <f>IFERROR(__xludf.DUMMYFUNCTION("""COMPUTED_VALUE"""),"")</f>
        <v/>
      </c>
      <c r="D32656" s="5">
        <v>0.0</v>
      </c>
    </row>
    <row r="32657" ht="14.25" customHeight="1">
      <c r="A32657" s="5"/>
      <c r="B32657" s="5"/>
      <c r="C32657" s="5" t="str">
        <f>IFERROR(__xludf.DUMMYFUNCTION("""COMPUTED_VALUE"""),"")</f>
        <v/>
      </c>
      <c r="D32657" s="5">
        <v>0.0</v>
      </c>
    </row>
    <row r="32658" ht="14.25" customHeight="1">
      <c r="A32658" s="5"/>
      <c r="B32658" s="5"/>
      <c r="C32658" s="5" t="str">
        <f>IFERROR(__xludf.DUMMYFUNCTION("""COMPUTED_VALUE"""),"")</f>
        <v/>
      </c>
      <c r="D32658" s="5">
        <v>0.0</v>
      </c>
    </row>
    <row r="32659" ht="14.25" customHeight="1">
      <c r="A32659" s="5"/>
      <c r="B32659" s="5"/>
      <c r="C32659" s="5" t="str">
        <f>IFERROR(__xludf.DUMMYFUNCTION("""COMPUTED_VALUE"""),"")</f>
        <v/>
      </c>
      <c r="D32659" s="5">
        <v>0.0</v>
      </c>
    </row>
    <row r="32660" ht="14.25" customHeight="1">
      <c r="A32660" s="5"/>
      <c r="B32660" s="5"/>
      <c r="C32660" s="5" t="str">
        <f>IFERROR(__xludf.DUMMYFUNCTION("""COMPUTED_VALUE"""),"")</f>
        <v/>
      </c>
      <c r="D32660" s="5">
        <v>0.0</v>
      </c>
    </row>
    <row r="32661" ht="14.25" customHeight="1">
      <c r="A32661" s="5"/>
      <c r="B32661" s="5"/>
      <c r="C32661" s="5" t="str">
        <f>IFERROR(__xludf.DUMMYFUNCTION("""COMPUTED_VALUE"""),"")</f>
        <v/>
      </c>
      <c r="D32661" s="5">
        <v>0.0</v>
      </c>
    </row>
    <row r="32662" ht="14.25" customHeight="1">
      <c r="A32662" s="5"/>
      <c r="B32662" s="5"/>
      <c r="C32662" s="5" t="str">
        <f>IFERROR(__xludf.DUMMYFUNCTION("""COMPUTED_VALUE"""),"")</f>
        <v/>
      </c>
      <c r="D32662" s="5">
        <v>0.0</v>
      </c>
    </row>
    <row r="32663" ht="14.25" customHeight="1">
      <c r="A32663" s="5"/>
      <c r="B32663" s="5"/>
      <c r="C32663" s="5" t="str">
        <f>IFERROR(__xludf.DUMMYFUNCTION("""COMPUTED_VALUE"""),"")</f>
        <v/>
      </c>
      <c r="D32663" s="5">
        <v>0.0</v>
      </c>
    </row>
    <row r="32664" ht="14.25" customHeight="1">
      <c r="A32664" s="5"/>
      <c r="B32664" s="5"/>
      <c r="C32664" s="5" t="str">
        <f>IFERROR(__xludf.DUMMYFUNCTION("""COMPUTED_VALUE"""),"")</f>
        <v/>
      </c>
      <c r="D32664" s="5">
        <v>0.0</v>
      </c>
    </row>
    <row r="32665" ht="14.25" customHeight="1">
      <c r="A32665" s="5"/>
      <c r="B32665" s="5"/>
      <c r="C32665" s="5" t="str">
        <f>IFERROR(__xludf.DUMMYFUNCTION("""COMPUTED_VALUE"""),"")</f>
        <v/>
      </c>
      <c r="D32665" s="5">
        <v>0.0</v>
      </c>
    </row>
    <row r="32666" ht="14.25" customHeight="1">
      <c r="A32666" s="5"/>
      <c r="B32666" s="5"/>
      <c r="C32666" s="5" t="str">
        <f>IFERROR(__xludf.DUMMYFUNCTION("""COMPUTED_VALUE"""),"")</f>
        <v/>
      </c>
      <c r="D32666" s="5">
        <v>0.0</v>
      </c>
    </row>
    <row r="32667" ht="14.25" customHeight="1">
      <c r="A32667" s="5"/>
      <c r="B32667" s="5"/>
      <c r="C32667" s="5" t="str">
        <f>IFERROR(__xludf.DUMMYFUNCTION("""COMPUTED_VALUE"""),"")</f>
        <v/>
      </c>
      <c r="D32667" s="5">
        <v>0.0</v>
      </c>
    </row>
    <row r="32668" ht="14.25" customHeight="1">
      <c r="A32668" s="5"/>
      <c r="B32668" s="5"/>
      <c r="C32668" s="5" t="str">
        <f>IFERROR(__xludf.DUMMYFUNCTION("""COMPUTED_VALUE"""),"")</f>
        <v/>
      </c>
      <c r="D32668" s="5">
        <v>0.0</v>
      </c>
    </row>
    <row r="32669" ht="14.25" customHeight="1">
      <c r="A32669" s="5"/>
      <c r="B32669" s="5"/>
      <c r="C32669" s="5" t="str">
        <f>IFERROR(__xludf.DUMMYFUNCTION("""COMPUTED_VALUE"""),"")</f>
        <v/>
      </c>
      <c r="D32669" s="5">
        <v>0.0</v>
      </c>
    </row>
    <row r="32670" ht="14.25" customHeight="1">
      <c r="A32670" s="5"/>
      <c r="B32670" s="5"/>
      <c r="C32670" s="5" t="str">
        <f>IFERROR(__xludf.DUMMYFUNCTION("""COMPUTED_VALUE"""),"")</f>
        <v/>
      </c>
      <c r="D32670" s="5">
        <v>0.0</v>
      </c>
    </row>
    <row r="32671" ht="14.25" customHeight="1">
      <c r="A32671" s="5"/>
      <c r="B32671" s="5"/>
      <c r="C32671" s="5" t="str">
        <f>IFERROR(__xludf.DUMMYFUNCTION("""COMPUTED_VALUE"""),"")</f>
        <v/>
      </c>
      <c r="D32671" s="5">
        <v>0.0</v>
      </c>
    </row>
    <row r="32672" ht="14.25" customHeight="1">
      <c r="A32672" s="5"/>
      <c r="B32672" s="5"/>
      <c r="C32672" s="5" t="str">
        <f>IFERROR(__xludf.DUMMYFUNCTION("""COMPUTED_VALUE"""),"")</f>
        <v/>
      </c>
      <c r="D32672" s="5">
        <v>0.0</v>
      </c>
    </row>
    <row r="32673" ht="14.25" customHeight="1">
      <c r="A32673" s="5"/>
      <c r="B32673" s="5"/>
      <c r="C32673" s="5" t="str">
        <f>IFERROR(__xludf.DUMMYFUNCTION("""COMPUTED_VALUE"""),"")</f>
        <v/>
      </c>
      <c r="D32673" s="5">
        <v>0.0</v>
      </c>
    </row>
    <row r="32674" ht="14.25" customHeight="1">
      <c r="A32674" s="5"/>
      <c r="B32674" s="5"/>
      <c r="C32674" s="5" t="str">
        <f>IFERROR(__xludf.DUMMYFUNCTION("""COMPUTED_VALUE"""),"")</f>
        <v/>
      </c>
      <c r="D32674" s="5">
        <v>0.0</v>
      </c>
    </row>
    <row r="32675" ht="14.25" customHeight="1">
      <c r="A32675" s="5"/>
      <c r="B32675" s="5"/>
      <c r="C32675" s="5" t="str">
        <f>IFERROR(__xludf.DUMMYFUNCTION("""COMPUTED_VALUE"""),"")</f>
        <v/>
      </c>
      <c r="D32675" s="5">
        <v>0.0</v>
      </c>
    </row>
    <row r="32676" ht="14.25" customHeight="1">
      <c r="A32676" s="5"/>
      <c r="B32676" s="5"/>
      <c r="C32676" s="5" t="str">
        <f>IFERROR(__xludf.DUMMYFUNCTION("""COMPUTED_VALUE"""),"")</f>
        <v/>
      </c>
      <c r="D32676" s="5">
        <v>0.0</v>
      </c>
    </row>
    <row r="32677" ht="14.25" customHeight="1">
      <c r="A32677" s="5"/>
      <c r="B32677" s="5"/>
      <c r="C32677" s="5" t="str">
        <f>IFERROR(__xludf.DUMMYFUNCTION("""COMPUTED_VALUE"""),"")</f>
        <v/>
      </c>
      <c r="D32677" s="5">
        <v>0.0</v>
      </c>
    </row>
    <row r="32678" ht="14.25" customHeight="1">
      <c r="A32678" s="5"/>
      <c r="B32678" s="5"/>
      <c r="C32678" s="5" t="str">
        <f>IFERROR(__xludf.DUMMYFUNCTION("""COMPUTED_VALUE"""),"")</f>
        <v/>
      </c>
      <c r="D32678" s="5">
        <v>0.0</v>
      </c>
    </row>
    <row r="32679" ht="14.25" customHeight="1">
      <c r="A32679" s="5"/>
      <c r="B32679" s="5"/>
      <c r="C32679" s="5" t="str">
        <f>IFERROR(__xludf.DUMMYFUNCTION("""COMPUTED_VALUE"""),"")</f>
        <v/>
      </c>
      <c r="D32679" s="5">
        <v>0.0</v>
      </c>
    </row>
    <row r="32680" ht="14.25" customHeight="1">
      <c r="A32680" s="5"/>
      <c r="B32680" s="5"/>
      <c r="C32680" s="5" t="str">
        <f>IFERROR(__xludf.DUMMYFUNCTION("""COMPUTED_VALUE"""),"")</f>
        <v/>
      </c>
      <c r="D32680" s="5">
        <v>0.0</v>
      </c>
    </row>
    <row r="32681" ht="14.25" customHeight="1">
      <c r="A32681" s="5"/>
      <c r="B32681" s="5"/>
      <c r="C32681" s="5" t="str">
        <f>IFERROR(__xludf.DUMMYFUNCTION("""COMPUTED_VALUE"""),"")</f>
        <v/>
      </c>
      <c r="D32681" s="5">
        <v>0.0</v>
      </c>
    </row>
    <row r="32682" ht="14.25" customHeight="1">
      <c r="A32682" s="5"/>
      <c r="B32682" s="5"/>
      <c r="C32682" s="5" t="str">
        <f>IFERROR(__xludf.DUMMYFUNCTION("""COMPUTED_VALUE"""),"")</f>
        <v/>
      </c>
      <c r="D32682" s="5">
        <v>0.0</v>
      </c>
    </row>
    <row r="32683" ht="14.25" customHeight="1">
      <c r="A32683" s="5"/>
      <c r="B32683" s="5"/>
      <c r="C32683" s="5" t="str">
        <f>IFERROR(__xludf.DUMMYFUNCTION("""COMPUTED_VALUE"""),"")</f>
        <v/>
      </c>
      <c r="D32683" s="5">
        <v>0.0</v>
      </c>
    </row>
    <row r="32684" ht="14.25" customHeight="1">
      <c r="A32684" s="5"/>
      <c r="B32684" s="5"/>
      <c r="C32684" s="5" t="str">
        <f>IFERROR(__xludf.DUMMYFUNCTION("""COMPUTED_VALUE"""),"")</f>
        <v/>
      </c>
      <c r="D32684" s="5">
        <v>0.0</v>
      </c>
    </row>
    <row r="32685" ht="14.25" customHeight="1">
      <c r="A32685" s="5"/>
      <c r="B32685" s="5"/>
      <c r="C32685" s="5" t="str">
        <f>IFERROR(__xludf.DUMMYFUNCTION("""COMPUTED_VALUE"""),"")</f>
        <v/>
      </c>
      <c r="D32685" s="5">
        <v>0.0</v>
      </c>
    </row>
    <row r="32686" ht="14.25" customHeight="1">
      <c r="A32686" s="5"/>
      <c r="B32686" s="5"/>
      <c r="C32686" s="5" t="str">
        <f>IFERROR(__xludf.DUMMYFUNCTION("""COMPUTED_VALUE"""),"")</f>
        <v/>
      </c>
      <c r="D32686" s="5">
        <v>0.0</v>
      </c>
    </row>
    <row r="32687" ht="14.25" customHeight="1">
      <c r="A32687" s="5"/>
      <c r="B32687" s="5"/>
      <c r="C32687" s="5" t="str">
        <f>IFERROR(__xludf.DUMMYFUNCTION("""COMPUTED_VALUE"""),"")</f>
        <v/>
      </c>
      <c r="D32687" s="5">
        <v>0.0</v>
      </c>
    </row>
    <row r="32688" ht="14.25" customHeight="1">
      <c r="A32688" s="5"/>
      <c r="B32688" s="5"/>
      <c r="C32688" s="5" t="str">
        <f>IFERROR(__xludf.DUMMYFUNCTION("""COMPUTED_VALUE"""),"")</f>
        <v/>
      </c>
      <c r="D32688" s="5">
        <v>0.0</v>
      </c>
    </row>
    <row r="32689" ht="14.25" customHeight="1">
      <c r="A32689" s="5"/>
      <c r="B32689" s="5"/>
      <c r="C32689" s="5" t="str">
        <f>IFERROR(__xludf.DUMMYFUNCTION("""COMPUTED_VALUE"""),"")</f>
        <v/>
      </c>
      <c r="D32689" s="5">
        <v>0.0</v>
      </c>
    </row>
    <row r="32690" ht="14.25" customHeight="1">
      <c r="A32690" s="5"/>
      <c r="B32690" s="5"/>
      <c r="C32690" s="5" t="str">
        <f>IFERROR(__xludf.DUMMYFUNCTION("""COMPUTED_VALUE"""),"")</f>
        <v/>
      </c>
      <c r="D32690" s="5">
        <v>0.0</v>
      </c>
    </row>
    <row r="32691" ht="14.25" customHeight="1">
      <c r="A32691" s="5"/>
      <c r="B32691" s="5"/>
      <c r="C32691" s="5" t="str">
        <f>IFERROR(__xludf.DUMMYFUNCTION("""COMPUTED_VALUE"""),"")</f>
        <v/>
      </c>
      <c r="D32691" s="5">
        <v>0.0</v>
      </c>
    </row>
    <row r="32692" ht="14.25" customHeight="1">
      <c r="A32692" s="5"/>
      <c r="B32692" s="5"/>
      <c r="C32692" s="5" t="str">
        <f>IFERROR(__xludf.DUMMYFUNCTION("""COMPUTED_VALUE"""),"")</f>
        <v/>
      </c>
      <c r="D32692" s="5">
        <v>0.0</v>
      </c>
    </row>
    <row r="32693" ht="14.25" customHeight="1">
      <c r="A32693" s="5"/>
      <c r="B32693" s="5"/>
      <c r="C32693" s="5" t="str">
        <f>IFERROR(__xludf.DUMMYFUNCTION("""COMPUTED_VALUE"""),"")</f>
        <v/>
      </c>
      <c r="D32693" s="5">
        <v>0.0</v>
      </c>
    </row>
    <row r="32694" ht="14.25" customHeight="1">
      <c r="A32694" s="5"/>
      <c r="B32694" s="5"/>
      <c r="C32694" s="5" t="str">
        <f>IFERROR(__xludf.DUMMYFUNCTION("""COMPUTED_VALUE"""),"")</f>
        <v/>
      </c>
      <c r="D32694" s="5">
        <v>0.0</v>
      </c>
    </row>
    <row r="32695" ht="14.25" customHeight="1">
      <c r="A32695" s="5"/>
      <c r="B32695" s="5"/>
      <c r="C32695" s="5" t="str">
        <f>IFERROR(__xludf.DUMMYFUNCTION("""COMPUTED_VALUE"""),"")</f>
        <v/>
      </c>
      <c r="D32695" s="5">
        <v>0.0</v>
      </c>
    </row>
    <row r="32696" ht="14.25" customHeight="1">
      <c r="A32696" s="5"/>
      <c r="B32696" s="5"/>
      <c r="C32696" s="5" t="str">
        <f>IFERROR(__xludf.DUMMYFUNCTION("""COMPUTED_VALUE"""),"")</f>
        <v/>
      </c>
      <c r="D32696" s="5">
        <v>0.0</v>
      </c>
    </row>
    <row r="32697" ht="14.25" customHeight="1">
      <c r="A32697" s="5"/>
      <c r="B32697" s="5"/>
      <c r="C32697" s="5" t="str">
        <f>IFERROR(__xludf.DUMMYFUNCTION("""COMPUTED_VALUE"""),"")</f>
        <v/>
      </c>
      <c r="D32697" s="5">
        <v>0.0</v>
      </c>
    </row>
    <row r="32698" ht="14.25" customHeight="1">
      <c r="A32698" s="5"/>
      <c r="B32698" s="5"/>
      <c r="C32698" s="5" t="str">
        <f>IFERROR(__xludf.DUMMYFUNCTION("""COMPUTED_VALUE"""),"")</f>
        <v/>
      </c>
      <c r="D32698" s="5">
        <v>0.0</v>
      </c>
    </row>
    <row r="32699" ht="14.25" customHeight="1">
      <c r="A32699" s="5"/>
      <c r="B32699" s="5"/>
      <c r="C32699" s="5" t="str">
        <f>IFERROR(__xludf.DUMMYFUNCTION("""COMPUTED_VALUE"""),"")</f>
        <v/>
      </c>
      <c r="D32699" s="5">
        <v>0.0</v>
      </c>
    </row>
    <row r="32700" ht="14.25" customHeight="1">
      <c r="A32700" s="5"/>
      <c r="B32700" s="5"/>
      <c r="C32700" s="5" t="str">
        <f>IFERROR(__xludf.DUMMYFUNCTION("""COMPUTED_VALUE"""),"")</f>
        <v/>
      </c>
      <c r="D32700" s="5">
        <v>0.0</v>
      </c>
    </row>
    <row r="32701" ht="14.25" customHeight="1">
      <c r="A32701" s="5"/>
      <c r="B32701" s="5"/>
      <c r="C32701" s="5" t="str">
        <f>IFERROR(__xludf.DUMMYFUNCTION("""COMPUTED_VALUE"""),"")</f>
        <v/>
      </c>
      <c r="D32701" s="5">
        <v>0.0</v>
      </c>
    </row>
    <row r="32702" ht="14.25" customHeight="1">
      <c r="A32702" s="5"/>
      <c r="B32702" s="5"/>
      <c r="C32702" s="5" t="str">
        <f>IFERROR(__xludf.DUMMYFUNCTION("""COMPUTED_VALUE"""),"")</f>
        <v/>
      </c>
      <c r="D32702" s="5">
        <v>0.0</v>
      </c>
    </row>
    <row r="32703" ht="14.25" customHeight="1">
      <c r="A32703" s="5"/>
      <c r="B32703" s="5"/>
      <c r="C32703" s="5" t="str">
        <f>IFERROR(__xludf.DUMMYFUNCTION("""COMPUTED_VALUE"""),"")</f>
        <v/>
      </c>
      <c r="D32703" s="5">
        <v>0.0</v>
      </c>
    </row>
    <row r="32704" ht="14.25" customHeight="1">
      <c r="A32704" s="5"/>
      <c r="B32704" s="5"/>
      <c r="C32704" s="5" t="str">
        <f>IFERROR(__xludf.DUMMYFUNCTION("""COMPUTED_VALUE"""),"")</f>
        <v/>
      </c>
      <c r="D32704" s="5">
        <v>0.0</v>
      </c>
    </row>
    <row r="32705" ht="14.25" customHeight="1">
      <c r="A32705" s="5"/>
      <c r="B32705" s="5"/>
      <c r="C32705" s="5" t="str">
        <f>IFERROR(__xludf.DUMMYFUNCTION("""COMPUTED_VALUE"""),"")</f>
        <v/>
      </c>
      <c r="D32705" s="5">
        <v>0.0</v>
      </c>
    </row>
    <row r="32706" ht="14.25" customHeight="1">
      <c r="A32706" s="5"/>
      <c r="B32706" s="5"/>
      <c r="C32706" s="5" t="str">
        <f>IFERROR(__xludf.DUMMYFUNCTION("""COMPUTED_VALUE"""),"")</f>
        <v/>
      </c>
      <c r="D32706" s="5">
        <v>0.0</v>
      </c>
    </row>
    <row r="32707" ht="14.25" customHeight="1">
      <c r="A32707" s="5"/>
      <c r="B32707" s="5"/>
      <c r="C32707" s="5" t="str">
        <f>IFERROR(__xludf.DUMMYFUNCTION("""COMPUTED_VALUE"""),"")</f>
        <v/>
      </c>
      <c r="D32707" s="5">
        <v>0.0</v>
      </c>
    </row>
    <row r="32708" ht="14.25" customHeight="1">
      <c r="A32708" s="5"/>
      <c r="B32708" s="5"/>
      <c r="C32708" s="5" t="str">
        <f>IFERROR(__xludf.DUMMYFUNCTION("""COMPUTED_VALUE"""),"")</f>
        <v/>
      </c>
      <c r="D32708" s="5">
        <v>0.0</v>
      </c>
    </row>
    <row r="32709" ht="14.25" customHeight="1">
      <c r="A32709" s="5"/>
      <c r="B32709" s="5"/>
      <c r="C32709" s="5" t="str">
        <f>IFERROR(__xludf.DUMMYFUNCTION("""COMPUTED_VALUE"""),"")</f>
        <v/>
      </c>
      <c r="D32709" s="5">
        <v>0.0</v>
      </c>
    </row>
    <row r="32710" ht="14.25" customHeight="1">
      <c r="A32710" s="5"/>
      <c r="B32710" s="5"/>
      <c r="C32710" s="5" t="str">
        <f>IFERROR(__xludf.DUMMYFUNCTION("""COMPUTED_VALUE"""),"")</f>
        <v/>
      </c>
      <c r="D32710" s="5">
        <v>0.0</v>
      </c>
    </row>
    <row r="32711" ht="14.25" customHeight="1">
      <c r="A32711" s="5"/>
      <c r="B32711" s="5"/>
      <c r="C32711" s="5" t="str">
        <f>IFERROR(__xludf.DUMMYFUNCTION("""COMPUTED_VALUE"""),"")</f>
        <v/>
      </c>
      <c r="D32711" s="5">
        <v>0.0</v>
      </c>
    </row>
    <row r="32712" ht="14.25" customHeight="1">
      <c r="A32712" s="5"/>
      <c r="B32712" s="5"/>
      <c r="C32712" s="5" t="str">
        <f>IFERROR(__xludf.DUMMYFUNCTION("""COMPUTED_VALUE"""),"")</f>
        <v/>
      </c>
      <c r="D32712" s="5">
        <v>0.0</v>
      </c>
    </row>
    <row r="32713" ht="14.25" customHeight="1">
      <c r="A32713" s="5"/>
      <c r="B32713" s="5"/>
      <c r="C32713" s="5" t="str">
        <f>IFERROR(__xludf.DUMMYFUNCTION("""COMPUTED_VALUE"""),"")</f>
        <v/>
      </c>
      <c r="D32713" s="5">
        <v>0.0</v>
      </c>
    </row>
    <row r="32714" ht="14.25" customHeight="1">
      <c r="A32714" s="5"/>
      <c r="B32714" s="5"/>
      <c r="C32714" s="5" t="str">
        <f>IFERROR(__xludf.DUMMYFUNCTION("""COMPUTED_VALUE"""),"")</f>
        <v/>
      </c>
      <c r="D32714" s="5">
        <v>0.0</v>
      </c>
    </row>
    <row r="32715" ht="14.25" customHeight="1">
      <c r="A32715" s="5"/>
      <c r="B32715" s="5"/>
      <c r="C32715" s="5" t="str">
        <f>IFERROR(__xludf.DUMMYFUNCTION("""COMPUTED_VALUE"""),"")</f>
        <v/>
      </c>
      <c r="D32715" s="5">
        <v>0.0</v>
      </c>
    </row>
    <row r="32716" ht="14.25" customHeight="1">
      <c r="A32716" s="5"/>
      <c r="B32716" s="5"/>
      <c r="C32716" s="5" t="str">
        <f>IFERROR(__xludf.DUMMYFUNCTION("""COMPUTED_VALUE"""),"")</f>
        <v/>
      </c>
      <c r="D32716" s="5">
        <v>0.0</v>
      </c>
    </row>
    <row r="32717" ht="14.25" customHeight="1">
      <c r="A32717" s="5"/>
      <c r="B32717" s="5"/>
      <c r="C32717" s="5" t="str">
        <f>IFERROR(__xludf.DUMMYFUNCTION("""COMPUTED_VALUE"""),"")</f>
        <v/>
      </c>
      <c r="D32717" s="5">
        <v>0.0</v>
      </c>
    </row>
    <row r="32718" ht="14.25" customHeight="1">
      <c r="A32718" s="5"/>
      <c r="B32718" s="5"/>
      <c r="C32718" s="5" t="str">
        <f>IFERROR(__xludf.DUMMYFUNCTION("""COMPUTED_VALUE"""),"")</f>
        <v/>
      </c>
      <c r="D32718" s="5">
        <v>0.0</v>
      </c>
    </row>
    <row r="32719" ht="14.25" customHeight="1">
      <c r="A32719" s="5"/>
      <c r="B32719" s="5"/>
      <c r="C32719" s="5" t="str">
        <f>IFERROR(__xludf.DUMMYFUNCTION("""COMPUTED_VALUE"""),"")</f>
        <v/>
      </c>
      <c r="D32719" s="5">
        <v>0.0</v>
      </c>
    </row>
    <row r="32720" ht="14.25" customHeight="1">
      <c r="A32720" s="5"/>
      <c r="B32720" s="5"/>
      <c r="C32720" s="5" t="str">
        <f>IFERROR(__xludf.DUMMYFUNCTION("""COMPUTED_VALUE"""),"")</f>
        <v/>
      </c>
      <c r="D32720" s="5">
        <v>0.0</v>
      </c>
    </row>
    <row r="32721" ht="14.25" customHeight="1">
      <c r="A32721" s="5"/>
      <c r="B32721" s="5"/>
      <c r="C32721" s="5" t="str">
        <f>IFERROR(__xludf.DUMMYFUNCTION("""COMPUTED_VALUE"""),"")</f>
        <v/>
      </c>
      <c r="D32721" s="5">
        <v>0.0</v>
      </c>
    </row>
    <row r="32722" ht="14.25" customHeight="1">
      <c r="A32722" s="5"/>
      <c r="B32722" s="5"/>
      <c r="C32722" s="5" t="str">
        <f>IFERROR(__xludf.DUMMYFUNCTION("""COMPUTED_VALUE"""),"")</f>
        <v/>
      </c>
      <c r="D32722" s="5">
        <v>0.0</v>
      </c>
    </row>
    <row r="32723" ht="14.25" customHeight="1">
      <c r="A32723" s="5"/>
      <c r="B32723" s="5"/>
      <c r="C32723" s="5" t="str">
        <f>IFERROR(__xludf.DUMMYFUNCTION("""COMPUTED_VALUE"""),"")</f>
        <v/>
      </c>
      <c r="D32723" s="5">
        <v>0.0</v>
      </c>
    </row>
    <row r="32724" ht="14.25" customHeight="1">
      <c r="A32724" s="5"/>
      <c r="B32724" s="5"/>
      <c r="C32724" s="5" t="str">
        <f>IFERROR(__xludf.DUMMYFUNCTION("""COMPUTED_VALUE"""),"")</f>
        <v/>
      </c>
      <c r="D32724" s="5">
        <v>0.0</v>
      </c>
    </row>
    <row r="32725" ht="14.25" customHeight="1">
      <c r="A32725" s="5"/>
      <c r="B32725" s="5"/>
      <c r="C32725" s="5" t="str">
        <f>IFERROR(__xludf.DUMMYFUNCTION("""COMPUTED_VALUE"""),"")</f>
        <v/>
      </c>
      <c r="D32725" s="5">
        <v>0.0</v>
      </c>
    </row>
    <row r="32726" ht="14.25" customHeight="1">
      <c r="A32726" s="5"/>
      <c r="B32726" s="5"/>
      <c r="C32726" s="5" t="str">
        <f>IFERROR(__xludf.DUMMYFUNCTION("""COMPUTED_VALUE"""),"")</f>
        <v/>
      </c>
      <c r="D32726" s="5">
        <v>0.0</v>
      </c>
    </row>
    <row r="32727" ht="14.25" customHeight="1">
      <c r="A32727" s="5"/>
      <c r="B32727" s="5"/>
      <c r="C32727" s="5" t="str">
        <f>IFERROR(__xludf.DUMMYFUNCTION("""COMPUTED_VALUE"""),"")</f>
        <v/>
      </c>
      <c r="D32727" s="5">
        <v>0.0</v>
      </c>
    </row>
    <row r="32728" ht="14.25" customHeight="1">
      <c r="A32728" s="5"/>
      <c r="B32728" s="5"/>
      <c r="C32728" s="5" t="str">
        <f>IFERROR(__xludf.DUMMYFUNCTION("""COMPUTED_VALUE"""),"")</f>
        <v/>
      </c>
      <c r="D32728" s="5">
        <v>0.0</v>
      </c>
    </row>
    <row r="32729" ht="14.25" customHeight="1">
      <c r="A32729" s="5"/>
      <c r="B32729" s="5"/>
      <c r="C32729" s="5" t="str">
        <f>IFERROR(__xludf.DUMMYFUNCTION("""COMPUTED_VALUE"""),"")</f>
        <v/>
      </c>
      <c r="D32729" s="5">
        <v>0.0</v>
      </c>
    </row>
    <row r="32730" ht="14.25" customHeight="1">
      <c r="A32730" s="5"/>
      <c r="B32730" s="5"/>
      <c r="C32730" s="5" t="str">
        <f>IFERROR(__xludf.DUMMYFUNCTION("""COMPUTED_VALUE"""),"")</f>
        <v/>
      </c>
      <c r="D32730" s="5">
        <v>0.0</v>
      </c>
    </row>
    <row r="32731" ht="14.25" customHeight="1">
      <c r="A32731" s="5"/>
      <c r="B32731" s="5"/>
      <c r="C32731" s="5" t="str">
        <f>IFERROR(__xludf.DUMMYFUNCTION("""COMPUTED_VALUE"""),"")</f>
        <v/>
      </c>
      <c r="D32731" s="5">
        <v>0.0</v>
      </c>
    </row>
    <row r="32732" ht="14.25" customHeight="1">
      <c r="A32732" s="5"/>
      <c r="B32732" s="5"/>
      <c r="C32732" s="5" t="str">
        <f>IFERROR(__xludf.DUMMYFUNCTION("""COMPUTED_VALUE"""),"")</f>
        <v/>
      </c>
      <c r="D32732" s="5">
        <v>0.0</v>
      </c>
    </row>
    <row r="32733" ht="14.25" customHeight="1">
      <c r="A32733" s="5"/>
      <c r="B32733" s="5"/>
      <c r="C32733" s="5" t="str">
        <f>IFERROR(__xludf.DUMMYFUNCTION("""COMPUTED_VALUE"""),"")</f>
        <v/>
      </c>
      <c r="D32733" s="5">
        <v>0.0</v>
      </c>
    </row>
    <row r="32734" ht="14.25" customHeight="1">
      <c r="A32734" s="5"/>
      <c r="B32734" s="5"/>
      <c r="C32734" s="5" t="str">
        <f>IFERROR(__xludf.DUMMYFUNCTION("""COMPUTED_VALUE"""),"")</f>
        <v/>
      </c>
      <c r="D32734" s="5">
        <v>0.0</v>
      </c>
    </row>
    <row r="32735" ht="14.25" customHeight="1">
      <c r="A32735" s="5"/>
      <c r="B32735" s="5"/>
      <c r="C32735" s="5" t="str">
        <f>IFERROR(__xludf.DUMMYFUNCTION("""COMPUTED_VALUE"""),"")</f>
        <v/>
      </c>
      <c r="D32735" s="5">
        <v>0.0</v>
      </c>
    </row>
    <row r="32736" ht="14.25" customHeight="1">
      <c r="A32736" s="5"/>
      <c r="B32736" s="5"/>
      <c r="C32736" s="5" t="str">
        <f>IFERROR(__xludf.DUMMYFUNCTION("""COMPUTED_VALUE"""),"")</f>
        <v/>
      </c>
      <c r="D32736" s="5">
        <v>0.0</v>
      </c>
    </row>
    <row r="32737" ht="14.25" customHeight="1">
      <c r="A32737" s="5"/>
      <c r="B32737" s="5"/>
      <c r="C32737" s="5" t="str">
        <f>IFERROR(__xludf.DUMMYFUNCTION("""COMPUTED_VALUE"""),"")</f>
        <v/>
      </c>
      <c r="D32737" s="5">
        <v>0.0</v>
      </c>
    </row>
    <row r="32738" ht="14.25" customHeight="1">
      <c r="A32738" s="5"/>
      <c r="B32738" s="5"/>
      <c r="C32738" s="5" t="str">
        <f>IFERROR(__xludf.DUMMYFUNCTION("""COMPUTED_VALUE"""),"")</f>
        <v/>
      </c>
      <c r="D32738" s="5">
        <v>0.0</v>
      </c>
    </row>
    <row r="32739" ht="14.25" customHeight="1">
      <c r="A32739" s="5"/>
      <c r="B32739" s="5"/>
      <c r="C32739" s="5" t="str">
        <f>IFERROR(__xludf.DUMMYFUNCTION("""COMPUTED_VALUE"""),"")</f>
        <v/>
      </c>
      <c r="D32739" s="5">
        <v>0.0</v>
      </c>
    </row>
    <row r="32740" ht="14.25" customHeight="1">
      <c r="A32740" s="5"/>
      <c r="B32740" s="5"/>
      <c r="C32740" s="5" t="str">
        <f>IFERROR(__xludf.DUMMYFUNCTION("""COMPUTED_VALUE"""),"")</f>
        <v/>
      </c>
      <c r="D32740" s="5">
        <v>0.0</v>
      </c>
    </row>
    <row r="32741" ht="14.25" customHeight="1">
      <c r="A32741" s="5"/>
      <c r="B32741" s="5"/>
      <c r="C32741" s="5" t="str">
        <f>IFERROR(__xludf.DUMMYFUNCTION("""COMPUTED_VALUE"""),"")</f>
        <v/>
      </c>
      <c r="D32741" s="5">
        <v>0.0</v>
      </c>
    </row>
    <row r="32742" ht="14.25" customHeight="1">
      <c r="A32742" s="5"/>
      <c r="B32742" s="5"/>
      <c r="C32742" s="5" t="str">
        <f>IFERROR(__xludf.DUMMYFUNCTION("""COMPUTED_VALUE"""),"")</f>
        <v/>
      </c>
      <c r="D32742" s="5">
        <v>0.0</v>
      </c>
    </row>
    <row r="32743" ht="14.25" customHeight="1">
      <c r="A32743" s="5"/>
      <c r="B32743" s="5"/>
      <c r="C32743" s="5" t="str">
        <f>IFERROR(__xludf.DUMMYFUNCTION("""COMPUTED_VALUE"""),"")</f>
        <v/>
      </c>
      <c r="D32743" s="5">
        <v>0.0</v>
      </c>
    </row>
    <row r="32744" ht="14.25" customHeight="1">
      <c r="A32744" s="5"/>
      <c r="B32744" s="5"/>
      <c r="C32744" s="5" t="str">
        <f>IFERROR(__xludf.DUMMYFUNCTION("""COMPUTED_VALUE"""),"")</f>
        <v/>
      </c>
      <c r="D32744" s="5">
        <v>0.0</v>
      </c>
    </row>
    <row r="32745" ht="14.25" customHeight="1">
      <c r="A32745" s="5"/>
      <c r="B32745" s="5"/>
      <c r="C32745" s="5" t="str">
        <f>IFERROR(__xludf.DUMMYFUNCTION("""COMPUTED_VALUE"""),"")</f>
        <v/>
      </c>
      <c r="D32745" s="5">
        <v>0.0</v>
      </c>
    </row>
    <row r="32746" ht="14.25" customHeight="1">
      <c r="A32746" s="5"/>
      <c r="B32746" s="5"/>
      <c r="C32746" s="5" t="str">
        <f>IFERROR(__xludf.DUMMYFUNCTION("""COMPUTED_VALUE"""),"")</f>
        <v/>
      </c>
      <c r="D32746" s="5">
        <v>0.0</v>
      </c>
    </row>
    <row r="32747" ht="14.25" customHeight="1">
      <c r="A32747" s="5"/>
      <c r="B32747" s="5"/>
      <c r="C32747" s="5" t="str">
        <f>IFERROR(__xludf.DUMMYFUNCTION("""COMPUTED_VALUE"""),"")</f>
        <v/>
      </c>
      <c r="D32747" s="5">
        <v>0.0</v>
      </c>
    </row>
    <row r="32748" ht="14.25" customHeight="1">
      <c r="A32748" s="5"/>
      <c r="B32748" s="5"/>
      <c r="C32748" s="5" t="str">
        <f>IFERROR(__xludf.DUMMYFUNCTION("""COMPUTED_VALUE"""),"")</f>
        <v/>
      </c>
      <c r="D32748" s="5">
        <v>0.0</v>
      </c>
    </row>
    <row r="32749" ht="14.25" customHeight="1">
      <c r="A32749" s="5"/>
      <c r="B32749" s="5"/>
      <c r="C32749" s="5" t="str">
        <f>IFERROR(__xludf.DUMMYFUNCTION("""COMPUTED_VALUE"""),"")</f>
        <v/>
      </c>
      <c r="D32749" s="5">
        <v>0.0</v>
      </c>
    </row>
    <row r="32750" ht="14.25" customHeight="1">
      <c r="A32750" s="5"/>
      <c r="B32750" s="5"/>
      <c r="C32750" s="5" t="str">
        <f>IFERROR(__xludf.DUMMYFUNCTION("""COMPUTED_VALUE"""),"")</f>
        <v/>
      </c>
      <c r="D32750" s="5">
        <v>0.0</v>
      </c>
    </row>
    <row r="32751" ht="14.25" customHeight="1">
      <c r="A32751" s="5"/>
      <c r="B32751" s="5"/>
      <c r="C32751" s="5" t="str">
        <f>IFERROR(__xludf.DUMMYFUNCTION("""COMPUTED_VALUE"""),"")</f>
        <v/>
      </c>
      <c r="D32751" s="5">
        <v>0.0</v>
      </c>
    </row>
    <row r="32752" ht="14.25" customHeight="1">
      <c r="A32752" s="5"/>
      <c r="B32752" s="5"/>
      <c r="C32752" s="5" t="str">
        <f>IFERROR(__xludf.DUMMYFUNCTION("""COMPUTED_VALUE"""),"")</f>
        <v/>
      </c>
      <c r="D32752" s="5">
        <v>0.0</v>
      </c>
    </row>
    <row r="32753" ht="14.25" customHeight="1">
      <c r="A32753" s="5"/>
      <c r="B32753" s="5"/>
      <c r="C32753" s="5" t="str">
        <f>IFERROR(__xludf.DUMMYFUNCTION("""COMPUTED_VALUE"""),"")</f>
        <v/>
      </c>
      <c r="D32753" s="5">
        <v>0.0</v>
      </c>
    </row>
    <row r="32754" ht="14.25" customHeight="1">
      <c r="A32754" s="5"/>
      <c r="B32754" s="5"/>
      <c r="C32754" s="5" t="str">
        <f>IFERROR(__xludf.DUMMYFUNCTION("""COMPUTED_VALUE"""),"")</f>
        <v/>
      </c>
      <c r="D32754" s="5">
        <v>0.0</v>
      </c>
    </row>
    <row r="32755" ht="14.25" customHeight="1">
      <c r="A32755" s="5"/>
      <c r="B32755" s="5"/>
      <c r="C32755" s="5" t="str">
        <f>IFERROR(__xludf.DUMMYFUNCTION("""COMPUTED_VALUE"""),"")</f>
        <v/>
      </c>
      <c r="D32755" s="5">
        <v>0.0</v>
      </c>
    </row>
    <row r="32756" ht="14.25" customHeight="1">
      <c r="A32756" s="5"/>
      <c r="B32756" s="5"/>
      <c r="C32756" s="5" t="str">
        <f>IFERROR(__xludf.DUMMYFUNCTION("""COMPUTED_VALUE"""),"")</f>
        <v/>
      </c>
      <c r="D32756" s="5">
        <v>0.0</v>
      </c>
    </row>
    <row r="32757" ht="14.25" customHeight="1">
      <c r="A32757" s="5"/>
      <c r="B32757" s="5"/>
      <c r="C32757" s="5" t="str">
        <f>IFERROR(__xludf.DUMMYFUNCTION("""COMPUTED_VALUE"""),"")</f>
        <v/>
      </c>
      <c r="D32757" s="5">
        <v>0.0</v>
      </c>
    </row>
    <row r="32758" ht="14.25" customHeight="1">
      <c r="A32758" s="5"/>
      <c r="B32758" s="5"/>
      <c r="C32758" s="5" t="str">
        <f>IFERROR(__xludf.DUMMYFUNCTION("""COMPUTED_VALUE"""),"")</f>
        <v/>
      </c>
      <c r="D32758" s="5">
        <v>0.0</v>
      </c>
    </row>
    <row r="32759" ht="14.25" customHeight="1">
      <c r="A32759" s="5"/>
      <c r="B32759" s="5"/>
      <c r="C32759" s="5" t="str">
        <f>IFERROR(__xludf.DUMMYFUNCTION("""COMPUTED_VALUE"""),"")</f>
        <v/>
      </c>
      <c r="D32759" s="5">
        <v>0.0</v>
      </c>
    </row>
    <row r="32760" ht="14.25" customHeight="1">
      <c r="A32760" s="5"/>
      <c r="B32760" s="5"/>
      <c r="C32760" s="5" t="str">
        <f>IFERROR(__xludf.DUMMYFUNCTION("""COMPUTED_VALUE"""),"")</f>
        <v/>
      </c>
      <c r="D32760" s="5">
        <v>0.0</v>
      </c>
    </row>
    <row r="32761" ht="14.25" customHeight="1">
      <c r="A32761" s="5"/>
      <c r="B32761" s="5"/>
      <c r="C32761" s="5" t="str">
        <f>IFERROR(__xludf.DUMMYFUNCTION("""COMPUTED_VALUE"""),"")</f>
        <v/>
      </c>
      <c r="D32761" s="5">
        <v>0.0</v>
      </c>
    </row>
    <row r="32762" ht="14.25" customHeight="1">
      <c r="A32762" s="5"/>
      <c r="B32762" s="5"/>
      <c r="C32762" s="5" t="str">
        <f>IFERROR(__xludf.DUMMYFUNCTION("""COMPUTED_VALUE"""),"")</f>
        <v/>
      </c>
      <c r="D32762" s="5">
        <v>0.0</v>
      </c>
    </row>
    <row r="32763" ht="14.25" customHeight="1">
      <c r="A32763" s="5"/>
      <c r="B32763" s="5"/>
      <c r="C32763" s="5" t="str">
        <f>IFERROR(__xludf.DUMMYFUNCTION("""COMPUTED_VALUE"""),"")</f>
        <v/>
      </c>
      <c r="D32763" s="5">
        <v>0.0</v>
      </c>
    </row>
    <row r="32764" ht="14.25" customHeight="1">
      <c r="A32764" s="5"/>
      <c r="B32764" s="5"/>
      <c r="C32764" s="5" t="str">
        <f>IFERROR(__xludf.DUMMYFUNCTION("""COMPUTED_VALUE"""),"")</f>
        <v/>
      </c>
      <c r="D32764" s="5">
        <v>0.0</v>
      </c>
    </row>
    <row r="32765" ht="14.25" customHeight="1">
      <c r="A32765" s="5"/>
      <c r="B32765" s="5"/>
      <c r="C32765" s="5" t="str">
        <f>IFERROR(__xludf.DUMMYFUNCTION("""COMPUTED_VALUE"""),"")</f>
        <v/>
      </c>
      <c r="D32765" s="5">
        <v>0.0</v>
      </c>
    </row>
    <row r="32766" ht="14.25" customHeight="1">
      <c r="A32766" s="5"/>
      <c r="B32766" s="5"/>
      <c r="C32766" s="5" t="str">
        <f>IFERROR(__xludf.DUMMYFUNCTION("""COMPUTED_VALUE"""),"")</f>
        <v/>
      </c>
      <c r="D32766" s="5">
        <v>0.0</v>
      </c>
    </row>
    <row r="32767" ht="14.25" customHeight="1">
      <c r="A32767" s="5"/>
      <c r="B32767" s="5"/>
      <c r="C32767" s="5" t="str">
        <f>IFERROR(__xludf.DUMMYFUNCTION("""COMPUTED_VALUE"""),"")</f>
        <v/>
      </c>
      <c r="D32767" s="5">
        <v>0.0</v>
      </c>
    </row>
    <row r="32768" ht="14.25" customHeight="1">
      <c r="A32768" s="5"/>
      <c r="B32768" s="5"/>
      <c r="C32768" s="5" t="str">
        <f>IFERROR(__xludf.DUMMYFUNCTION("""COMPUTED_VALUE"""),"")</f>
        <v/>
      </c>
      <c r="D32768" s="5">
        <v>0.0</v>
      </c>
    </row>
    <row r="32769" ht="14.25" customHeight="1">
      <c r="A32769" s="5"/>
      <c r="B32769" s="5"/>
      <c r="C32769" s="5" t="str">
        <f>IFERROR(__xludf.DUMMYFUNCTION("""COMPUTED_VALUE"""),"")</f>
        <v/>
      </c>
      <c r="D32769" s="5">
        <v>0.0</v>
      </c>
    </row>
    <row r="32770" ht="14.25" customHeight="1">
      <c r="A32770" s="5"/>
      <c r="B32770" s="5"/>
      <c r="C32770" s="5" t="str">
        <f>IFERROR(__xludf.DUMMYFUNCTION("""COMPUTED_VALUE"""),"")</f>
        <v/>
      </c>
      <c r="D32770" s="5">
        <v>0.0</v>
      </c>
    </row>
    <row r="32771" ht="14.25" customHeight="1">
      <c r="A32771" s="5"/>
      <c r="B32771" s="5"/>
      <c r="C32771" s="5" t="str">
        <f>IFERROR(__xludf.DUMMYFUNCTION("""COMPUTED_VALUE"""),"")</f>
        <v/>
      </c>
      <c r="D32771" s="5">
        <v>0.0</v>
      </c>
    </row>
    <row r="32772" ht="14.25" customHeight="1">
      <c r="A32772" s="5"/>
      <c r="B32772" s="5"/>
      <c r="C32772" s="5" t="str">
        <f>IFERROR(__xludf.DUMMYFUNCTION("""COMPUTED_VALUE"""),"")</f>
        <v/>
      </c>
      <c r="D32772" s="5">
        <v>0.0</v>
      </c>
    </row>
    <row r="32773" ht="14.25" customHeight="1">
      <c r="A32773" s="5"/>
      <c r="B32773" s="5"/>
      <c r="C32773" s="5" t="str">
        <f>IFERROR(__xludf.DUMMYFUNCTION("""COMPUTED_VALUE"""),"")</f>
        <v/>
      </c>
      <c r="D32773" s="5">
        <v>0.0</v>
      </c>
    </row>
    <row r="32774" ht="14.25" customHeight="1">
      <c r="A32774" s="5"/>
      <c r="B32774" s="5"/>
      <c r="C32774" s="5" t="str">
        <f>IFERROR(__xludf.DUMMYFUNCTION("""COMPUTED_VALUE"""),"")</f>
        <v/>
      </c>
      <c r="D32774" s="5">
        <v>0.0</v>
      </c>
    </row>
    <row r="32775" ht="14.25" customHeight="1">
      <c r="A32775" s="5"/>
      <c r="B32775" s="5"/>
      <c r="C32775" s="5" t="str">
        <f>IFERROR(__xludf.DUMMYFUNCTION("""COMPUTED_VALUE"""),"")</f>
        <v/>
      </c>
      <c r="D32775" s="5">
        <v>0.0</v>
      </c>
    </row>
    <row r="32776" ht="14.25" customHeight="1">
      <c r="A32776" s="5"/>
      <c r="B32776" s="5"/>
      <c r="C32776" s="5" t="str">
        <f>IFERROR(__xludf.DUMMYFUNCTION("""COMPUTED_VALUE"""),"")</f>
        <v/>
      </c>
      <c r="D32776" s="5">
        <v>0.0</v>
      </c>
    </row>
    <row r="32777" ht="14.25" customHeight="1">
      <c r="A32777" s="5"/>
      <c r="B32777" s="5"/>
      <c r="C32777" s="5" t="str">
        <f>IFERROR(__xludf.DUMMYFUNCTION("""COMPUTED_VALUE"""),"")</f>
        <v/>
      </c>
      <c r="D32777" s="5">
        <v>0.0</v>
      </c>
    </row>
    <row r="32778" ht="14.25" customHeight="1">
      <c r="A32778" s="5"/>
      <c r="B32778" s="5"/>
      <c r="C32778" s="5" t="str">
        <f>IFERROR(__xludf.DUMMYFUNCTION("""COMPUTED_VALUE"""),"")</f>
        <v/>
      </c>
      <c r="D32778" s="5">
        <v>0.0</v>
      </c>
    </row>
    <row r="32779" ht="14.25" customHeight="1">
      <c r="A32779" s="5"/>
      <c r="B32779" s="5"/>
      <c r="C32779" s="5" t="str">
        <f>IFERROR(__xludf.DUMMYFUNCTION("""COMPUTED_VALUE"""),"")</f>
        <v/>
      </c>
      <c r="D32779" s="5">
        <v>0.0</v>
      </c>
    </row>
    <row r="32780" ht="14.25" customHeight="1">
      <c r="A32780" s="5"/>
      <c r="B32780" s="5"/>
      <c r="C32780" s="5" t="str">
        <f>IFERROR(__xludf.DUMMYFUNCTION("""COMPUTED_VALUE"""),"")</f>
        <v/>
      </c>
      <c r="D32780" s="5">
        <v>0.0</v>
      </c>
    </row>
    <row r="32781" ht="14.25" customHeight="1">
      <c r="A32781" s="5"/>
      <c r="B32781" s="5"/>
      <c r="C32781" s="5" t="str">
        <f>IFERROR(__xludf.DUMMYFUNCTION("""COMPUTED_VALUE"""),"")</f>
        <v/>
      </c>
      <c r="D32781" s="5">
        <v>0.0</v>
      </c>
    </row>
    <row r="32782" ht="14.25" customHeight="1">
      <c r="A32782" s="5"/>
      <c r="B32782" s="5"/>
      <c r="C32782" s="5" t="str">
        <f>IFERROR(__xludf.DUMMYFUNCTION("""COMPUTED_VALUE"""),"")</f>
        <v/>
      </c>
      <c r="D32782" s="5">
        <v>0.0</v>
      </c>
    </row>
    <row r="32783" ht="14.25" customHeight="1">
      <c r="A32783" s="5"/>
      <c r="B32783" s="5"/>
      <c r="C32783" s="5" t="str">
        <f>IFERROR(__xludf.DUMMYFUNCTION("""COMPUTED_VALUE"""),"")</f>
        <v/>
      </c>
      <c r="D32783" s="5">
        <v>0.0</v>
      </c>
    </row>
    <row r="32784" ht="14.25" customHeight="1">
      <c r="A32784" s="5"/>
      <c r="B32784" s="5"/>
      <c r="C32784" s="5" t="str">
        <f>IFERROR(__xludf.DUMMYFUNCTION("""COMPUTED_VALUE"""),"")</f>
        <v/>
      </c>
      <c r="D32784" s="5">
        <v>0.0</v>
      </c>
    </row>
    <row r="32785" ht="14.25" customHeight="1">
      <c r="A32785" s="5"/>
      <c r="B32785" s="5"/>
      <c r="C32785" s="5" t="str">
        <f>IFERROR(__xludf.DUMMYFUNCTION("""COMPUTED_VALUE"""),"")</f>
        <v/>
      </c>
      <c r="D32785" s="5">
        <v>0.0</v>
      </c>
    </row>
    <row r="32786" ht="14.25" customHeight="1">
      <c r="A32786" s="5"/>
      <c r="B32786" s="5"/>
      <c r="C32786" s="5" t="str">
        <f>IFERROR(__xludf.DUMMYFUNCTION("""COMPUTED_VALUE"""),"")</f>
        <v/>
      </c>
      <c r="D32786" s="5">
        <v>0.0</v>
      </c>
    </row>
    <row r="32787" ht="14.25" customHeight="1">
      <c r="A32787" s="5"/>
      <c r="B32787" s="5"/>
      <c r="C32787" s="5" t="str">
        <f>IFERROR(__xludf.DUMMYFUNCTION("""COMPUTED_VALUE"""),"")</f>
        <v/>
      </c>
      <c r="D32787" s="5">
        <v>0.0</v>
      </c>
    </row>
    <row r="32788" ht="14.25" customHeight="1">
      <c r="A32788" s="5"/>
      <c r="B32788" s="5"/>
      <c r="C32788" s="5" t="str">
        <f>IFERROR(__xludf.DUMMYFUNCTION("""COMPUTED_VALUE"""),"")</f>
        <v/>
      </c>
      <c r="D32788" s="5">
        <v>0.0</v>
      </c>
    </row>
    <row r="32789" ht="14.25" customHeight="1">
      <c r="A32789" s="5"/>
      <c r="B32789" s="5"/>
      <c r="C32789" s="5" t="str">
        <f>IFERROR(__xludf.DUMMYFUNCTION("""COMPUTED_VALUE"""),"")</f>
        <v/>
      </c>
      <c r="D32789" s="5">
        <v>0.0</v>
      </c>
    </row>
    <row r="32790" ht="14.25" customHeight="1">
      <c r="A32790" s="5"/>
      <c r="B32790" s="5"/>
      <c r="C32790" s="5" t="str">
        <f>IFERROR(__xludf.DUMMYFUNCTION("""COMPUTED_VALUE"""),"")</f>
        <v/>
      </c>
      <c r="D32790" s="5">
        <v>0.0</v>
      </c>
    </row>
    <row r="32791" ht="14.25" customHeight="1">
      <c r="A32791" s="5"/>
      <c r="B32791" s="5"/>
      <c r="C32791" s="5" t="str">
        <f>IFERROR(__xludf.DUMMYFUNCTION("""COMPUTED_VALUE"""),"")</f>
        <v/>
      </c>
      <c r="D32791" s="5">
        <v>0.0</v>
      </c>
    </row>
    <row r="32792" ht="14.25" customHeight="1">
      <c r="A32792" s="5"/>
      <c r="B32792" s="5"/>
      <c r="C32792" s="5" t="str">
        <f>IFERROR(__xludf.DUMMYFUNCTION("""COMPUTED_VALUE"""),"")</f>
        <v/>
      </c>
      <c r="D32792" s="5">
        <v>0.0</v>
      </c>
    </row>
    <row r="32793" ht="14.25" customHeight="1">
      <c r="A32793" s="5"/>
      <c r="B32793" s="5"/>
      <c r="C32793" s="5" t="str">
        <f>IFERROR(__xludf.DUMMYFUNCTION("""COMPUTED_VALUE"""),"")</f>
        <v/>
      </c>
      <c r="D32793" s="5">
        <v>0.0</v>
      </c>
    </row>
    <row r="32794" ht="14.25" customHeight="1">
      <c r="A32794" s="5"/>
      <c r="B32794" s="5"/>
      <c r="C32794" s="5" t="str">
        <f>IFERROR(__xludf.DUMMYFUNCTION("""COMPUTED_VALUE"""),"")</f>
        <v/>
      </c>
      <c r="D32794" s="5">
        <v>0.0</v>
      </c>
    </row>
    <row r="32795" ht="14.25" customHeight="1">
      <c r="A32795" s="5"/>
      <c r="B32795" s="5"/>
      <c r="C32795" s="5" t="str">
        <f>IFERROR(__xludf.DUMMYFUNCTION("""COMPUTED_VALUE"""),"")</f>
        <v/>
      </c>
      <c r="D32795" s="5">
        <v>0.0</v>
      </c>
    </row>
    <row r="32796" ht="14.25" customHeight="1">
      <c r="A32796" s="5"/>
      <c r="B32796" s="5"/>
      <c r="C32796" s="5" t="str">
        <f>IFERROR(__xludf.DUMMYFUNCTION("""COMPUTED_VALUE"""),"")</f>
        <v/>
      </c>
      <c r="D32796" s="5">
        <v>0.0</v>
      </c>
    </row>
    <row r="32797" ht="14.25" customHeight="1">
      <c r="A32797" s="5"/>
      <c r="B32797" s="5"/>
      <c r="C32797" s="5" t="str">
        <f>IFERROR(__xludf.DUMMYFUNCTION("""COMPUTED_VALUE"""),"")</f>
        <v/>
      </c>
      <c r="D32797" s="5">
        <v>0.0</v>
      </c>
    </row>
    <row r="32798" ht="14.25" customHeight="1">
      <c r="A32798" s="5"/>
      <c r="B32798" s="5"/>
      <c r="C32798" s="5" t="str">
        <f>IFERROR(__xludf.DUMMYFUNCTION("""COMPUTED_VALUE"""),"")</f>
        <v/>
      </c>
      <c r="D32798" s="5">
        <v>0.0</v>
      </c>
    </row>
    <row r="32799" ht="14.25" customHeight="1">
      <c r="A32799" s="5"/>
      <c r="B32799" s="5"/>
      <c r="C32799" s="5" t="str">
        <f>IFERROR(__xludf.DUMMYFUNCTION("""COMPUTED_VALUE"""),"")</f>
        <v/>
      </c>
      <c r="D32799" s="5">
        <v>0.0</v>
      </c>
    </row>
    <row r="32800" ht="14.25" customHeight="1">
      <c r="A32800" s="5"/>
      <c r="B32800" s="5"/>
      <c r="C32800" s="5" t="str">
        <f>IFERROR(__xludf.DUMMYFUNCTION("""COMPUTED_VALUE"""),"")</f>
        <v/>
      </c>
      <c r="D32800" s="5">
        <v>0.0</v>
      </c>
    </row>
    <row r="32801" ht="14.25" customHeight="1">
      <c r="A32801" s="5"/>
      <c r="B32801" s="5"/>
      <c r="C32801" s="5" t="str">
        <f>IFERROR(__xludf.DUMMYFUNCTION("""COMPUTED_VALUE"""),"")</f>
        <v/>
      </c>
      <c r="D32801" s="5">
        <v>0.0</v>
      </c>
    </row>
    <row r="32802" ht="14.25" customHeight="1">
      <c r="A32802" s="5"/>
      <c r="B32802" s="5"/>
      <c r="C32802" s="5" t="str">
        <f>IFERROR(__xludf.DUMMYFUNCTION("""COMPUTED_VALUE"""),"")</f>
        <v/>
      </c>
      <c r="D32802" s="5">
        <v>0.0</v>
      </c>
    </row>
    <row r="32803" ht="14.25" customHeight="1">
      <c r="A32803" s="5"/>
      <c r="B32803" s="5"/>
      <c r="C32803" s="5" t="str">
        <f>IFERROR(__xludf.DUMMYFUNCTION("""COMPUTED_VALUE"""),"")</f>
        <v/>
      </c>
      <c r="D32803" s="5">
        <v>0.0</v>
      </c>
    </row>
    <row r="32804" ht="14.25" customHeight="1">
      <c r="A32804" s="5"/>
      <c r="B32804" s="5"/>
      <c r="C32804" s="5" t="str">
        <f>IFERROR(__xludf.DUMMYFUNCTION("""COMPUTED_VALUE"""),"")</f>
        <v/>
      </c>
      <c r="D32804" s="5">
        <v>0.0</v>
      </c>
    </row>
    <row r="32805" ht="14.25" customHeight="1">
      <c r="A32805" s="5"/>
      <c r="B32805" s="5"/>
      <c r="C32805" s="5" t="str">
        <f>IFERROR(__xludf.DUMMYFUNCTION("""COMPUTED_VALUE"""),"")</f>
        <v/>
      </c>
      <c r="D32805" s="5">
        <v>0.0</v>
      </c>
    </row>
    <row r="32806" ht="14.25" customHeight="1">
      <c r="A32806" s="5"/>
      <c r="B32806" s="5"/>
      <c r="C32806" s="5" t="str">
        <f>IFERROR(__xludf.DUMMYFUNCTION("""COMPUTED_VALUE"""),"")</f>
        <v/>
      </c>
      <c r="D32806" s="5">
        <v>0.0</v>
      </c>
    </row>
    <row r="32807" ht="14.25" customHeight="1">
      <c r="A32807" s="5"/>
      <c r="B32807" s="5"/>
      <c r="C32807" s="5" t="str">
        <f>IFERROR(__xludf.DUMMYFUNCTION("""COMPUTED_VALUE"""),"")</f>
        <v/>
      </c>
      <c r="D32807" s="5">
        <v>0.0</v>
      </c>
    </row>
    <row r="32808" ht="14.25" customHeight="1">
      <c r="A32808" s="5"/>
      <c r="B32808" s="5"/>
      <c r="C32808" s="5" t="str">
        <f>IFERROR(__xludf.DUMMYFUNCTION("""COMPUTED_VALUE"""),"")</f>
        <v/>
      </c>
      <c r="D32808" s="5">
        <v>0.0</v>
      </c>
    </row>
    <row r="32809" ht="14.25" customHeight="1">
      <c r="A32809" s="5"/>
      <c r="B32809" s="5"/>
      <c r="C32809" s="5" t="str">
        <f>IFERROR(__xludf.DUMMYFUNCTION("""COMPUTED_VALUE"""),"")</f>
        <v/>
      </c>
      <c r="D32809" s="5">
        <v>0.0</v>
      </c>
    </row>
    <row r="32810" ht="14.25" customHeight="1">
      <c r="A32810" s="5"/>
      <c r="B32810" s="5"/>
      <c r="C32810" s="5" t="str">
        <f>IFERROR(__xludf.DUMMYFUNCTION("""COMPUTED_VALUE"""),"")</f>
        <v/>
      </c>
      <c r="D32810" s="5">
        <v>0.0</v>
      </c>
    </row>
    <row r="32811" ht="14.25" customHeight="1">
      <c r="A32811" s="5"/>
      <c r="B32811" s="5"/>
      <c r="C32811" s="5" t="str">
        <f>IFERROR(__xludf.DUMMYFUNCTION("""COMPUTED_VALUE"""),"")</f>
        <v/>
      </c>
      <c r="D32811" s="5">
        <v>0.0</v>
      </c>
    </row>
    <row r="32812" ht="14.25" customHeight="1">
      <c r="A32812" s="5"/>
      <c r="B32812" s="5"/>
      <c r="C32812" s="5" t="str">
        <f>IFERROR(__xludf.DUMMYFUNCTION("""COMPUTED_VALUE"""),"")</f>
        <v/>
      </c>
      <c r="D32812" s="5">
        <v>0.0</v>
      </c>
    </row>
    <row r="32813" ht="14.25" customHeight="1">
      <c r="A32813" s="5"/>
      <c r="B32813" s="5"/>
      <c r="C32813" s="5" t="str">
        <f>IFERROR(__xludf.DUMMYFUNCTION("""COMPUTED_VALUE"""),"")</f>
        <v/>
      </c>
      <c r="D32813" s="5">
        <v>0.0</v>
      </c>
    </row>
    <row r="32814" ht="14.25" customHeight="1">
      <c r="A32814" s="5"/>
      <c r="B32814" s="5"/>
      <c r="C32814" s="5" t="str">
        <f>IFERROR(__xludf.DUMMYFUNCTION("""COMPUTED_VALUE"""),"")</f>
        <v/>
      </c>
      <c r="D32814" s="5">
        <v>0.0</v>
      </c>
    </row>
    <row r="32815" ht="14.25" customHeight="1">
      <c r="A32815" s="5"/>
      <c r="B32815" s="5"/>
      <c r="C32815" s="5" t="str">
        <f>IFERROR(__xludf.DUMMYFUNCTION("""COMPUTED_VALUE"""),"")</f>
        <v/>
      </c>
      <c r="D32815" s="5">
        <v>0.0</v>
      </c>
    </row>
    <row r="32816" ht="14.25" customHeight="1">
      <c r="A32816" s="5"/>
      <c r="B32816" s="5"/>
      <c r="C32816" s="5" t="str">
        <f>IFERROR(__xludf.DUMMYFUNCTION("""COMPUTED_VALUE"""),"")</f>
        <v/>
      </c>
      <c r="D32816" s="5">
        <v>0.0</v>
      </c>
    </row>
    <row r="32817" ht="14.25" customHeight="1">
      <c r="A32817" s="5"/>
      <c r="B32817" s="5"/>
      <c r="C32817" s="5" t="str">
        <f>IFERROR(__xludf.DUMMYFUNCTION("""COMPUTED_VALUE"""),"")</f>
        <v/>
      </c>
      <c r="D32817" s="5">
        <v>0.0</v>
      </c>
    </row>
    <row r="32818" ht="14.25" customHeight="1">
      <c r="A32818" s="5"/>
      <c r="B32818" s="5"/>
      <c r="C32818" s="5" t="str">
        <f>IFERROR(__xludf.DUMMYFUNCTION("""COMPUTED_VALUE"""),"")</f>
        <v/>
      </c>
      <c r="D32818" s="5">
        <v>0.0</v>
      </c>
    </row>
    <row r="32819" ht="14.25" customHeight="1">
      <c r="A32819" s="5"/>
      <c r="B32819" s="5"/>
      <c r="C32819" s="5" t="str">
        <f>IFERROR(__xludf.DUMMYFUNCTION("""COMPUTED_VALUE"""),"")</f>
        <v/>
      </c>
      <c r="D32819" s="5">
        <v>0.0</v>
      </c>
    </row>
    <row r="32820" ht="14.25" customHeight="1">
      <c r="A32820" s="5"/>
      <c r="B32820" s="5"/>
      <c r="C32820" s="5" t="str">
        <f>IFERROR(__xludf.DUMMYFUNCTION("""COMPUTED_VALUE"""),"")</f>
        <v/>
      </c>
      <c r="D32820" s="5">
        <v>0.0</v>
      </c>
    </row>
    <row r="32821" ht="14.25" customHeight="1">
      <c r="A32821" s="5"/>
      <c r="B32821" s="5"/>
      <c r="C32821" s="5" t="str">
        <f>IFERROR(__xludf.DUMMYFUNCTION("""COMPUTED_VALUE"""),"")</f>
        <v/>
      </c>
      <c r="D32821" s="5">
        <v>0.0</v>
      </c>
    </row>
    <row r="32822" ht="14.25" customHeight="1">
      <c r="A32822" s="5"/>
      <c r="B32822" s="5"/>
      <c r="C32822" s="5" t="str">
        <f>IFERROR(__xludf.DUMMYFUNCTION("""COMPUTED_VALUE"""),"")</f>
        <v/>
      </c>
      <c r="D32822" s="5">
        <v>0.0</v>
      </c>
    </row>
    <row r="32823" ht="14.25" customHeight="1">
      <c r="A32823" s="5"/>
      <c r="B32823" s="5"/>
      <c r="C32823" s="5" t="str">
        <f>IFERROR(__xludf.DUMMYFUNCTION("""COMPUTED_VALUE"""),"")</f>
        <v/>
      </c>
      <c r="D32823" s="5">
        <v>0.0</v>
      </c>
    </row>
    <row r="32824" ht="14.25" customHeight="1">
      <c r="A32824" s="5"/>
      <c r="B32824" s="5"/>
      <c r="C32824" s="5" t="str">
        <f>IFERROR(__xludf.DUMMYFUNCTION("""COMPUTED_VALUE"""),"")</f>
        <v/>
      </c>
      <c r="D32824" s="5">
        <v>0.0</v>
      </c>
    </row>
    <row r="32825" ht="14.25" customHeight="1">
      <c r="A32825" s="5"/>
      <c r="B32825" s="5"/>
      <c r="C32825" s="5" t="str">
        <f>IFERROR(__xludf.DUMMYFUNCTION("""COMPUTED_VALUE"""),"")</f>
        <v/>
      </c>
      <c r="D32825" s="5">
        <v>0.0</v>
      </c>
    </row>
    <row r="32826" ht="14.25" customHeight="1">
      <c r="A32826" s="5"/>
      <c r="B32826" s="5"/>
      <c r="C32826" s="5" t="str">
        <f>IFERROR(__xludf.DUMMYFUNCTION("""COMPUTED_VALUE"""),"")</f>
        <v/>
      </c>
      <c r="D32826" s="5">
        <v>0.0</v>
      </c>
    </row>
    <row r="32827" ht="14.25" customHeight="1">
      <c r="A32827" s="5"/>
      <c r="B32827" s="5"/>
      <c r="C32827" s="5" t="str">
        <f>IFERROR(__xludf.DUMMYFUNCTION("""COMPUTED_VALUE"""),"")</f>
        <v/>
      </c>
      <c r="D32827" s="5">
        <v>0.0</v>
      </c>
    </row>
    <row r="32828" ht="14.25" customHeight="1">
      <c r="A32828" s="5"/>
      <c r="B32828" s="5"/>
      <c r="C32828" s="5" t="str">
        <f>IFERROR(__xludf.DUMMYFUNCTION("""COMPUTED_VALUE"""),"")</f>
        <v/>
      </c>
      <c r="D32828" s="5">
        <v>0.0</v>
      </c>
    </row>
    <row r="32829" ht="14.25" customHeight="1">
      <c r="A32829" s="5"/>
      <c r="B32829" s="5"/>
      <c r="C32829" s="5" t="str">
        <f>IFERROR(__xludf.DUMMYFUNCTION("""COMPUTED_VALUE"""),"")</f>
        <v/>
      </c>
      <c r="D32829" s="5">
        <v>0.0</v>
      </c>
    </row>
    <row r="32830" ht="14.25" customHeight="1">
      <c r="A32830" s="5"/>
      <c r="B32830" s="5"/>
      <c r="C32830" s="5" t="str">
        <f>IFERROR(__xludf.DUMMYFUNCTION("""COMPUTED_VALUE"""),"")</f>
        <v/>
      </c>
      <c r="D32830" s="5">
        <v>0.0</v>
      </c>
    </row>
    <row r="32831" ht="14.25" customHeight="1">
      <c r="A32831" s="5"/>
      <c r="B32831" s="5"/>
      <c r="C32831" s="5" t="str">
        <f>IFERROR(__xludf.DUMMYFUNCTION("""COMPUTED_VALUE"""),"")</f>
        <v/>
      </c>
      <c r="D32831" s="5">
        <v>0.0</v>
      </c>
    </row>
    <row r="32832" ht="14.25" customHeight="1">
      <c r="A32832" s="5"/>
      <c r="B32832" s="5"/>
      <c r="C32832" s="5" t="str">
        <f>IFERROR(__xludf.DUMMYFUNCTION("""COMPUTED_VALUE"""),"")</f>
        <v/>
      </c>
      <c r="D32832" s="5">
        <v>0.0</v>
      </c>
    </row>
    <row r="32833" ht="14.25" customHeight="1">
      <c r="A32833" s="5"/>
      <c r="B32833" s="5"/>
      <c r="C32833" s="5" t="str">
        <f>IFERROR(__xludf.DUMMYFUNCTION("""COMPUTED_VALUE"""),"")</f>
        <v/>
      </c>
      <c r="D32833" s="5">
        <v>0.0</v>
      </c>
    </row>
    <row r="32834" ht="14.25" customHeight="1">
      <c r="A32834" s="5"/>
      <c r="B32834" s="5"/>
      <c r="C32834" s="5" t="str">
        <f>IFERROR(__xludf.DUMMYFUNCTION("""COMPUTED_VALUE"""),"")</f>
        <v/>
      </c>
      <c r="D32834" s="5">
        <v>0.0</v>
      </c>
    </row>
    <row r="32835" ht="14.25" customHeight="1">
      <c r="A32835" s="5"/>
      <c r="B32835" s="5"/>
      <c r="C32835" s="5" t="str">
        <f>IFERROR(__xludf.DUMMYFUNCTION("""COMPUTED_VALUE"""),"")</f>
        <v/>
      </c>
      <c r="D32835" s="5">
        <v>0.0</v>
      </c>
    </row>
    <row r="32836" ht="14.25" customHeight="1">
      <c r="A32836" s="5"/>
      <c r="B32836" s="5"/>
      <c r="C32836" s="5" t="str">
        <f>IFERROR(__xludf.DUMMYFUNCTION("""COMPUTED_VALUE"""),"")</f>
        <v/>
      </c>
      <c r="D32836" s="5">
        <v>0.0</v>
      </c>
    </row>
    <row r="32837" ht="14.25" customHeight="1">
      <c r="A32837" s="5"/>
      <c r="B32837" s="5"/>
      <c r="C32837" s="5" t="str">
        <f>IFERROR(__xludf.DUMMYFUNCTION("""COMPUTED_VALUE"""),"")</f>
        <v/>
      </c>
      <c r="D32837" s="5">
        <v>0.0</v>
      </c>
    </row>
    <row r="32838" ht="14.25" customHeight="1">
      <c r="A32838" s="5"/>
      <c r="B32838" s="5"/>
      <c r="C32838" s="5" t="str">
        <f>IFERROR(__xludf.DUMMYFUNCTION("""COMPUTED_VALUE"""),"")</f>
        <v/>
      </c>
      <c r="D32838" s="5">
        <v>0.0</v>
      </c>
    </row>
    <row r="32839" ht="14.25" customHeight="1">
      <c r="A32839" s="5"/>
      <c r="B32839" s="5"/>
      <c r="C32839" s="5" t="str">
        <f>IFERROR(__xludf.DUMMYFUNCTION("""COMPUTED_VALUE"""),"")</f>
        <v/>
      </c>
      <c r="D32839" s="5">
        <v>0.0</v>
      </c>
    </row>
    <row r="32840" ht="14.25" customHeight="1">
      <c r="A32840" s="5"/>
      <c r="B32840" s="5"/>
      <c r="C32840" s="5" t="str">
        <f>IFERROR(__xludf.DUMMYFUNCTION("""COMPUTED_VALUE"""),"")</f>
        <v/>
      </c>
      <c r="D32840" s="5">
        <v>0.0</v>
      </c>
    </row>
    <row r="32841" ht="14.25" customHeight="1">
      <c r="A32841" s="5"/>
      <c r="B32841" s="5"/>
      <c r="C32841" s="5" t="str">
        <f>IFERROR(__xludf.DUMMYFUNCTION("""COMPUTED_VALUE"""),"")</f>
        <v/>
      </c>
      <c r="D32841" s="5">
        <v>0.0</v>
      </c>
    </row>
    <row r="32842" ht="14.25" customHeight="1">
      <c r="A32842" s="5"/>
      <c r="B32842" s="5"/>
      <c r="C32842" s="5" t="str">
        <f>IFERROR(__xludf.DUMMYFUNCTION("""COMPUTED_VALUE"""),"")</f>
        <v/>
      </c>
      <c r="D32842" s="5">
        <v>0.0</v>
      </c>
    </row>
    <row r="32843" ht="14.25" customHeight="1">
      <c r="A32843" s="5"/>
      <c r="B32843" s="5"/>
      <c r="C32843" s="5" t="str">
        <f>IFERROR(__xludf.DUMMYFUNCTION("""COMPUTED_VALUE"""),"")</f>
        <v/>
      </c>
      <c r="D32843" s="5">
        <v>0.0</v>
      </c>
    </row>
    <row r="32844" ht="14.25" customHeight="1">
      <c r="A32844" s="5"/>
      <c r="B32844" s="5"/>
      <c r="C32844" s="5" t="str">
        <f>IFERROR(__xludf.DUMMYFUNCTION("""COMPUTED_VALUE"""),"")</f>
        <v/>
      </c>
      <c r="D32844" s="5">
        <v>0.0</v>
      </c>
    </row>
    <row r="32845" ht="14.25" customHeight="1">
      <c r="A32845" s="5"/>
      <c r="B32845" s="5"/>
      <c r="C32845" s="5" t="str">
        <f>IFERROR(__xludf.DUMMYFUNCTION("""COMPUTED_VALUE"""),"")</f>
        <v/>
      </c>
      <c r="D32845" s="5">
        <v>0.0</v>
      </c>
    </row>
    <row r="32846" ht="14.25" customHeight="1">
      <c r="A32846" s="5"/>
      <c r="B32846" s="5"/>
      <c r="C32846" s="5" t="str">
        <f>IFERROR(__xludf.DUMMYFUNCTION("""COMPUTED_VALUE"""),"")</f>
        <v/>
      </c>
      <c r="D32846" s="5">
        <v>0.0</v>
      </c>
    </row>
    <row r="32847" ht="14.25" customHeight="1">
      <c r="A32847" s="5"/>
      <c r="B32847" s="5"/>
      <c r="C32847" s="5" t="str">
        <f>IFERROR(__xludf.DUMMYFUNCTION("""COMPUTED_VALUE"""),"")</f>
        <v/>
      </c>
      <c r="D32847" s="5">
        <v>0.0</v>
      </c>
    </row>
    <row r="32848" ht="14.25" customHeight="1">
      <c r="A32848" s="5"/>
      <c r="B32848" s="5"/>
      <c r="C32848" s="5" t="str">
        <f>IFERROR(__xludf.DUMMYFUNCTION("""COMPUTED_VALUE"""),"")</f>
        <v/>
      </c>
      <c r="D32848" s="5">
        <v>0.0</v>
      </c>
    </row>
    <row r="32849" ht="14.25" customHeight="1">
      <c r="A32849" s="5"/>
      <c r="B32849" s="5"/>
      <c r="C32849" s="5" t="str">
        <f>IFERROR(__xludf.DUMMYFUNCTION("""COMPUTED_VALUE"""),"")</f>
        <v/>
      </c>
      <c r="D32849" s="5">
        <v>0.0</v>
      </c>
    </row>
    <row r="32850" ht="14.25" customHeight="1">
      <c r="A32850" s="5"/>
      <c r="B32850" s="5"/>
      <c r="C32850" s="5" t="str">
        <f>IFERROR(__xludf.DUMMYFUNCTION("""COMPUTED_VALUE"""),"")</f>
        <v/>
      </c>
      <c r="D32850" s="5">
        <v>0.0</v>
      </c>
    </row>
    <row r="32851" ht="14.25" customHeight="1">
      <c r="A32851" s="5"/>
      <c r="B32851" s="5"/>
      <c r="C32851" s="5" t="str">
        <f>IFERROR(__xludf.DUMMYFUNCTION("""COMPUTED_VALUE"""),"")</f>
        <v/>
      </c>
      <c r="D32851" s="5">
        <v>0.0</v>
      </c>
    </row>
    <row r="32852" ht="14.25" customHeight="1">
      <c r="A32852" s="5"/>
      <c r="B32852" s="5"/>
      <c r="C32852" s="5" t="str">
        <f>IFERROR(__xludf.DUMMYFUNCTION("""COMPUTED_VALUE"""),"")</f>
        <v/>
      </c>
      <c r="D32852" s="5">
        <v>0.0</v>
      </c>
    </row>
    <row r="32853" ht="14.25" customHeight="1">
      <c r="A32853" s="5"/>
      <c r="B32853" s="5"/>
      <c r="C32853" s="5" t="str">
        <f>IFERROR(__xludf.DUMMYFUNCTION("""COMPUTED_VALUE"""),"")</f>
        <v/>
      </c>
      <c r="D32853" s="5">
        <v>0.0</v>
      </c>
    </row>
    <row r="32854" ht="14.25" customHeight="1">
      <c r="A32854" s="5"/>
      <c r="B32854" s="5"/>
      <c r="C32854" s="5" t="str">
        <f>IFERROR(__xludf.DUMMYFUNCTION("""COMPUTED_VALUE"""),"")</f>
        <v/>
      </c>
      <c r="D32854" s="5">
        <v>0.0</v>
      </c>
    </row>
    <row r="32855" ht="14.25" customHeight="1">
      <c r="A32855" s="5"/>
      <c r="B32855" s="5"/>
      <c r="C32855" s="5" t="str">
        <f>IFERROR(__xludf.DUMMYFUNCTION("""COMPUTED_VALUE"""),"")</f>
        <v/>
      </c>
      <c r="D32855" s="5">
        <v>0.0</v>
      </c>
    </row>
    <row r="32856" ht="14.25" customHeight="1">
      <c r="A32856" s="5"/>
      <c r="B32856" s="5"/>
      <c r="C32856" s="5" t="str">
        <f>IFERROR(__xludf.DUMMYFUNCTION("""COMPUTED_VALUE"""),"")</f>
        <v/>
      </c>
      <c r="D32856" s="5">
        <v>0.0</v>
      </c>
    </row>
    <row r="32857" ht="14.25" customHeight="1">
      <c r="A32857" s="5"/>
      <c r="B32857" s="5"/>
      <c r="C32857" s="5" t="str">
        <f>IFERROR(__xludf.DUMMYFUNCTION("""COMPUTED_VALUE"""),"")</f>
        <v/>
      </c>
      <c r="D32857" s="5">
        <v>0.0</v>
      </c>
    </row>
    <row r="32858" ht="14.25" customHeight="1">
      <c r="A32858" s="5"/>
      <c r="B32858" s="5"/>
      <c r="C32858" s="5" t="str">
        <f>IFERROR(__xludf.DUMMYFUNCTION("""COMPUTED_VALUE"""),"")</f>
        <v/>
      </c>
      <c r="D32858" s="5">
        <v>0.0</v>
      </c>
    </row>
    <row r="32859" ht="14.25" customHeight="1">
      <c r="A32859" s="5"/>
      <c r="B32859" s="5"/>
      <c r="C32859" s="5" t="str">
        <f>IFERROR(__xludf.DUMMYFUNCTION("""COMPUTED_VALUE"""),"")</f>
        <v/>
      </c>
      <c r="D32859" s="5">
        <v>0.0</v>
      </c>
    </row>
    <row r="32860" ht="14.25" customHeight="1">
      <c r="A32860" s="5"/>
      <c r="B32860" s="5"/>
      <c r="C32860" s="5" t="str">
        <f>IFERROR(__xludf.DUMMYFUNCTION("""COMPUTED_VALUE"""),"")</f>
        <v/>
      </c>
      <c r="D32860" s="5">
        <v>0.0</v>
      </c>
    </row>
    <row r="32861" ht="14.25" customHeight="1">
      <c r="A32861" s="5"/>
      <c r="B32861" s="5"/>
      <c r="C32861" s="5" t="str">
        <f>IFERROR(__xludf.DUMMYFUNCTION("""COMPUTED_VALUE"""),"")</f>
        <v/>
      </c>
      <c r="D32861" s="5">
        <v>0.0</v>
      </c>
    </row>
    <row r="32862" ht="14.25" customHeight="1">
      <c r="A32862" s="5"/>
      <c r="B32862" s="5"/>
      <c r="C32862" s="5" t="str">
        <f>IFERROR(__xludf.DUMMYFUNCTION("""COMPUTED_VALUE"""),"")</f>
        <v/>
      </c>
      <c r="D32862" s="5">
        <v>0.0</v>
      </c>
    </row>
    <row r="32863" ht="14.25" customHeight="1">
      <c r="A32863" s="5"/>
      <c r="B32863" s="5"/>
      <c r="C32863" s="5" t="str">
        <f>IFERROR(__xludf.DUMMYFUNCTION("""COMPUTED_VALUE"""),"")</f>
        <v/>
      </c>
      <c r="D32863" s="5">
        <v>0.0</v>
      </c>
    </row>
    <row r="32864" ht="14.25" customHeight="1">
      <c r="A32864" s="5"/>
      <c r="B32864" s="5"/>
      <c r="C32864" s="5" t="str">
        <f>IFERROR(__xludf.DUMMYFUNCTION("""COMPUTED_VALUE"""),"")</f>
        <v/>
      </c>
      <c r="D32864" s="5">
        <v>0.0</v>
      </c>
    </row>
    <row r="32865" ht="14.25" customHeight="1">
      <c r="A32865" s="5"/>
      <c r="B32865" s="5"/>
      <c r="C32865" s="5" t="str">
        <f>IFERROR(__xludf.DUMMYFUNCTION("""COMPUTED_VALUE"""),"")</f>
        <v/>
      </c>
      <c r="D32865" s="5">
        <v>0.0</v>
      </c>
    </row>
    <row r="32866" ht="14.25" customHeight="1">
      <c r="A32866" s="5"/>
      <c r="B32866" s="5"/>
      <c r="C32866" s="5" t="str">
        <f>IFERROR(__xludf.DUMMYFUNCTION("""COMPUTED_VALUE"""),"")</f>
        <v/>
      </c>
      <c r="D32866" s="5">
        <v>0.0</v>
      </c>
    </row>
    <row r="32867" ht="14.25" customHeight="1">
      <c r="A32867" s="5"/>
      <c r="B32867" s="5"/>
      <c r="C32867" s="5" t="str">
        <f>IFERROR(__xludf.DUMMYFUNCTION("""COMPUTED_VALUE"""),"")</f>
        <v/>
      </c>
      <c r="D32867" s="5">
        <v>0.0</v>
      </c>
    </row>
    <row r="32868" ht="14.25" customHeight="1">
      <c r="A32868" s="5"/>
      <c r="B32868" s="5"/>
      <c r="C32868" s="5" t="str">
        <f>IFERROR(__xludf.DUMMYFUNCTION("""COMPUTED_VALUE"""),"")</f>
        <v/>
      </c>
      <c r="D32868" s="5">
        <v>0.0</v>
      </c>
    </row>
    <row r="32869" ht="14.25" customHeight="1">
      <c r="A32869" s="5"/>
      <c r="B32869" s="5"/>
      <c r="C32869" s="5" t="str">
        <f>IFERROR(__xludf.DUMMYFUNCTION("""COMPUTED_VALUE"""),"")</f>
        <v/>
      </c>
      <c r="D32869" s="5">
        <v>0.0</v>
      </c>
    </row>
    <row r="32870" ht="14.25" customHeight="1">
      <c r="A32870" s="5"/>
      <c r="B32870" s="5"/>
      <c r="C32870" s="5" t="str">
        <f>IFERROR(__xludf.DUMMYFUNCTION("""COMPUTED_VALUE"""),"")</f>
        <v/>
      </c>
      <c r="D32870" s="5">
        <v>0.0</v>
      </c>
    </row>
    <row r="32871" ht="14.25" customHeight="1">
      <c r="A32871" s="5"/>
      <c r="B32871" s="5"/>
      <c r="C32871" s="5" t="str">
        <f>IFERROR(__xludf.DUMMYFUNCTION("""COMPUTED_VALUE"""),"")</f>
        <v/>
      </c>
      <c r="D32871" s="5">
        <v>0.0</v>
      </c>
    </row>
    <row r="32872" ht="14.25" customHeight="1">
      <c r="A32872" s="5"/>
      <c r="B32872" s="5"/>
      <c r="C32872" s="5" t="str">
        <f>IFERROR(__xludf.DUMMYFUNCTION("""COMPUTED_VALUE"""),"")</f>
        <v/>
      </c>
      <c r="D32872" s="5">
        <v>0.0</v>
      </c>
    </row>
    <row r="32873" ht="14.25" customHeight="1">
      <c r="A32873" s="5"/>
      <c r="B32873" s="5"/>
      <c r="C32873" s="5" t="str">
        <f>IFERROR(__xludf.DUMMYFUNCTION("""COMPUTED_VALUE"""),"")</f>
        <v/>
      </c>
      <c r="D32873" s="5">
        <v>0.0</v>
      </c>
    </row>
    <row r="32874" ht="14.25" customHeight="1">
      <c r="A32874" s="5"/>
      <c r="B32874" s="5"/>
      <c r="C32874" s="5" t="str">
        <f>IFERROR(__xludf.DUMMYFUNCTION("""COMPUTED_VALUE"""),"")</f>
        <v/>
      </c>
      <c r="D32874" s="5">
        <v>0.0</v>
      </c>
    </row>
    <row r="32875" ht="14.25" customHeight="1">
      <c r="A32875" s="5"/>
      <c r="B32875" s="5"/>
      <c r="C32875" s="5" t="str">
        <f>IFERROR(__xludf.DUMMYFUNCTION("""COMPUTED_VALUE"""),"")</f>
        <v/>
      </c>
      <c r="D32875" s="5">
        <v>0.0</v>
      </c>
    </row>
    <row r="32876" ht="14.25" customHeight="1">
      <c r="A32876" s="5"/>
      <c r="B32876" s="5"/>
      <c r="C32876" s="5" t="str">
        <f>IFERROR(__xludf.DUMMYFUNCTION("""COMPUTED_VALUE"""),"")</f>
        <v/>
      </c>
      <c r="D32876" s="5">
        <v>0.0</v>
      </c>
    </row>
    <row r="32877" ht="14.25" customHeight="1">
      <c r="A32877" s="5"/>
      <c r="B32877" s="5"/>
      <c r="C32877" s="5" t="str">
        <f>IFERROR(__xludf.DUMMYFUNCTION("""COMPUTED_VALUE"""),"")</f>
        <v/>
      </c>
      <c r="D32877" s="5">
        <v>0.0</v>
      </c>
    </row>
    <row r="32878" ht="14.25" customHeight="1">
      <c r="A32878" s="5"/>
      <c r="B32878" s="5"/>
      <c r="C32878" s="5" t="str">
        <f>IFERROR(__xludf.DUMMYFUNCTION("""COMPUTED_VALUE"""),"")</f>
        <v/>
      </c>
      <c r="D32878" s="5">
        <v>0.0</v>
      </c>
    </row>
    <row r="32879" ht="14.25" customHeight="1">
      <c r="A32879" s="5"/>
      <c r="B32879" s="5"/>
      <c r="C32879" s="5" t="str">
        <f>IFERROR(__xludf.DUMMYFUNCTION("""COMPUTED_VALUE"""),"")</f>
        <v/>
      </c>
      <c r="D32879" s="5">
        <v>0.0</v>
      </c>
    </row>
    <row r="32880" ht="14.25" customHeight="1">
      <c r="A32880" s="5"/>
      <c r="B32880" s="5"/>
      <c r="C32880" s="5" t="str">
        <f>IFERROR(__xludf.DUMMYFUNCTION("""COMPUTED_VALUE"""),"")</f>
        <v/>
      </c>
      <c r="D32880" s="5">
        <v>0.0</v>
      </c>
    </row>
    <row r="32881" ht="14.25" customHeight="1">
      <c r="A32881" s="5"/>
      <c r="B32881" s="5"/>
      <c r="C32881" s="5" t="str">
        <f>IFERROR(__xludf.DUMMYFUNCTION("""COMPUTED_VALUE"""),"")</f>
        <v/>
      </c>
      <c r="D32881" s="5">
        <v>0.0</v>
      </c>
    </row>
    <row r="32882" ht="14.25" customHeight="1">
      <c r="A32882" s="5"/>
      <c r="B32882" s="5"/>
      <c r="C32882" s="5" t="str">
        <f>IFERROR(__xludf.DUMMYFUNCTION("""COMPUTED_VALUE"""),"")</f>
        <v/>
      </c>
      <c r="D32882" s="5">
        <v>0.0</v>
      </c>
    </row>
    <row r="32883" ht="14.25" customHeight="1">
      <c r="A32883" s="5"/>
      <c r="B32883" s="5"/>
      <c r="C32883" s="5" t="str">
        <f>IFERROR(__xludf.DUMMYFUNCTION("""COMPUTED_VALUE"""),"")</f>
        <v/>
      </c>
      <c r="D32883" s="5">
        <v>0.0</v>
      </c>
    </row>
    <row r="32884" ht="14.25" customHeight="1">
      <c r="A32884" s="5"/>
      <c r="B32884" s="5"/>
      <c r="C32884" s="5" t="str">
        <f>IFERROR(__xludf.DUMMYFUNCTION("""COMPUTED_VALUE"""),"")</f>
        <v/>
      </c>
      <c r="D32884" s="5">
        <v>0.0</v>
      </c>
    </row>
    <row r="32885" ht="14.25" customHeight="1">
      <c r="A32885" s="5"/>
      <c r="B32885" s="5"/>
      <c r="C32885" s="5" t="str">
        <f>IFERROR(__xludf.DUMMYFUNCTION("""COMPUTED_VALUE"""),"")</f>
        <v/>
      </c>
      <c r="D32885" s="5">
        <v>0.0</v>
      </c>
    </row>
    <row r="32886" ht="14.25" customHeight="1">
      <c r="A32886" s="5"/>
      <c r="B32886" s="5"/>
      <c r="C32886" s="5" t="str">
        <f>IFERROR(__xludf.DUMMYFUNCTION("""COMPUTED_VALUE"""),"")</f>
        <v/>
      </c>
      <c r="D32886" s="5">
        <v>0.0</v>
      </c>
    </row>
    <row r="32887" ht="14.25" customHeight="1">
      <c r="A32887" s="5"/>
      <c r="B32887" s="5"/>
      <c r="C32887" s="5" t="str">
        <f>IFERROR(__xludf.DUMMYFUNCTION("""COMPUTED_VALUE"""),"")</f>
        <v/>
      </c>
      <c r="D32887" s="5">
        <v>0.0</v>
      </c>
    </row>
    <row r="32888" ht="14.25" customHeight="1">
      <c r="A32888" s="5"/>
      <c r="B32888" s="5"/>
      <c r="C32888" s="5" t="str">
        <f>IFERROR(__xludf.DUMMYFUNCTION("""COMPUTED_VALUE"""),"")</f>
        <v/>
      </c>
      <c r="D32888" s="5">
        <v>0.0</v>
      </c>
    </row>
    <row r="32889" ht="14.25" customHeight="1">
      <c r="A32889" s="5"/>
      <c r="B32889" s="5"/>
      <c r="C32889" s="5" t="str">
        <f>IFERROR(__xludf.DUMMYFUNCTION("""COMPUTED_VALUE"""),"")</f>
        <v/>
      </c>
      <c r="D32889" s="5">
        <v>0.0</v>
      </c>
    </row>
    <row r="32890" ht="14.25" customHeight="1">
      <c r="A32890" s="5"/>
      <c r="B32890" s="5"/>
      <c r="C32890" s="5" t="str">
        <f>IFERROR(__xludf.DUMMYFUNCTION("""COMPUTED_VALUE"""),"")</f>
        <v/>
      </c>
      <c r="D32890" s="5">
        <v>0.0</v>
      </c>
    </row>
    <row r="32891" ht="14.25" customHeight="1">
      <c r="A32891" s="5"/>
      <c r="B32891" s="5"/>
      <c r="C32891" s="5" t="str">
        <f>IFERROR(__xludf.DUMMYFUNCTION("""COMPUTED_VALUE"""),"")</f>
        <v/>
      </c>
      <c r="D32891" s="5">
        <v>0.0</v>
      </c>
    </row>
    <row r="32892" ht="14.25" customHeight="1">
      <c r="A32892" s="5"/>
      <c r="B32892" s="5"/>
      <c r="C32892" s="5" t="str">
        <f>IFERROR(__xludf.DUMMYFUNCTION("""COMPUTED_VALUE"""),"")</f>
        <v/>
      </c>
      <c r="D32892" s="5">
        <v>0.0</v>
      </c>
    </row>
    <row r="32893" ht="14.25" customHeight="1">
      <c r="A32893" s="5"/>
      <c r="B32893" s="5"/>
      <c r="C32893" s="5" t="str">
        <f>IFERROR(__xludf.DUMMYFUNCTION("""COMPUTED_VALUE"""),"")</f>
        <v/>
      </c>
      <c r="D32893" s="5">
        <v>0.0</v>
      </c>
    </row>
    <row r="32894" ht="14.25" customHeight="1">
      <c r="A32894" s="5"/>
      <c r="B32894" s="5"/>
      <c r="C32894" s="5" t="str">
        <f>IFERROR(__xludf.DUMMYFUNCTION("""COMPUTED_VALUE"""),"")</f>
        <v/>
      </c>
      <c r="D32894" s="5">
        <v>0.0</v>
      </c>
    </row>
    <row r="32895" ht="14.25" customHeight="1">
      <c r="A32895" s="5"/>
      <c r="B32895" s="5"/>
      <c r="C32895" s="5" t="str">
        <f>IFERROR(__xludf.DUMMYFUNCTION("""COMPUTED_VALUE"""),"")</f>
        <v/>
      </c>
      <c r="D32895" s="5">
        <v>0.0</v>
      </c>
    </row>
    <row r="32896" ht="14.25" customHeight="1">
      <c r="A32896" s="5"/>
      <c r="B32896" s="5"/>
      <c r="C32896" s="5" t="str">
        <f>IFERROR(__xludf.DUMMYFUNCTION("""COMPUTED_VALUE"""),"")</f>
        <v/>
      </c>
      <c r="D32896" s="5">
        <v>0.0</v>
      </c>
    </row>
    <row r="32897" ht="14.25" customHeight="1">
      <c r="A32897" s="5"/>
      <c r="B32897" s="5"/>
      <c r="C32897" s="5" t="str">
        <f>IFERROR(__xludf.DUMMYFUNCTION("""COMPUTED_VALUE"""),"")</f>
        <v/>
      </c>
      <c r="D32897" s="5">
        <v>0.0</v>
      </c>
    </row>
    <row r="32898" ht="14.25" customHeight="1">
      <c r="A32898" s="5"/>
      <c r="B32898" s="5"/>
      <c r="C32898" s="5" t="str">
        <f>IFERROR(__xludf.DUMMYFUNCTION("""COMPUTED_VALUE"""),"")</f>
        <v/>
      </c>
      <c r="D32898" s="5">
        <v>0.0</v>
      </c>
    </row>
    <row r="32899" ht="14.25" customHeight="1">
      <c r="A32899" s="5"/>
      <c r="B32899" s="5"/>
      <c r="C32899" s="5" t="str">
        <f>IFERROR(__xludf.DUMMYFUNCTION("""COMPUTED_VALUE"""),"")</f>
        <v/>
      </c>
      <c r="D32899" s="5">
        <v>0.0</v>
      </c>
    </row>
    <row r="32900" ht="14.25" customHeight="1">
      <c r="A32900" s="5"/>
      <c r="B32900" s="5"/>
      <c r="C32900" s="5" t="str">
        <f>IFERROR(__xludf.DUMMYFUNCTION("""COMPUTED_VALUE"""),"")</f>
        <v/>
      </c>
      <c r="D32900" s="5">
        <v>0.0</v>
      </c>
    </row>
    <row r="32901" ht="14.25" customHeight="1">
      <c r="A32901" s="5"/>
      <c r="B32901" s="5"/>
      <c r="C32901" s="5" t="str">
        <f>IFERROR(__xludf.DUMMYFUNCTION("""COMPUTED_VALUE"""),"")</f>
        <v/>
      </c>
      <c r="D32901" s="5">
        <v>0.0</v>
      </c>
    </row>
    <row r="32902" ht="14.25" customHeight="1">
      <c r="A32902" s="5"/>
      <c r="B32902" s="5"/>
      <c r="C32902" s="5" t="str">
        <f>IFERROR(__xludf.DUMMYFUNCTION("""COMPUTED_VALUE"""),"")</f>
        <v/>
      </c>
      <c r="D32902" s="5">
        <v>0.0</v>
      </c>
    </row>
    <row r="32903" ht="14.25" customHeight="1">
      <c r="A32903" s="5"/>
      <c r="B32903" s="5"/>
      <c r="C32903" s="5" t="str">
        <f>IFERROR(__xludf.DUMMYFUNCTION("""COMPUTED_VALUE"""),"")</f>
        <v/>
      </c>
      <c r="D32903" s="5">
        <v>0.0</v>
      </c>
    </row>
    <row r="32904" ht="14.25" customHeight="1">
      <c r="A32904" s="5"/>
      <c r="B32904" s="5"/>
      <c r="C32904" s="5" t="str">
        <f>IFERROR(__xludf.DUMMYFUNCTION("""COMPUTED_VALUE"""),"")</f>
        <v/>
      </c>
      <c r="D32904" s="5">
        <v>0.0</v>
      </c>
    </row>
    <row r="32905" ht="14.25" customHeight="1">
      <c r="A32905" s="5"/>
      <c r="B32905" s="5"/>
      <c r="C32905" s="5" t="str">
        <f>IFERROR(__xludf.DUMMYFUNCTION("""COMPUTED_VALUE"""),"")</f>
        <v/>
      </c>
      <c r="D32905" s="5">
        <v>0.0</v>
      </c>
    </row>
    <row r="32906" ht="14.25" customHeight="1">
      <c r="A32906" s="5"/>
      <c r="B32906" s="5"/>
      <c r="C32906" s="5" t="str">
        <f>IFERROR(__xludf.DUMMYFUNCTION("""COMPUTED_VALUE"""),"")</f>
        <v/>
      </c>
      <c r="D32906" s="5">
        <v>0.0</v>
      </c>
    </row>
    <row r="32907" ht="14.25" customHeight="1">
      <c r="A32907" s="5"/>
      <c r="B32907" s="5"/>
      <c r="C32907" s="5" t="str">
        <f>IFERROR(__xludf.DUMMYFUNCTION("""COMPUTED_VALUE"""),"")</f>
        <v/>
      </c>
      <c r="D32907" s="5">
        <v>0.0</v>
      </c>
    </row>
    <row r="32908" ht="14.25" customHeight="1">
      <c r="A32908" s="5"/>
      <c r="B32908" s="5"/>
      <c r="C32908" s="5" t="str">
        <f>IFERROR(__xludf.DUMMYFUNCTION("""COMPUTED_VALUE"""),"")</f>
        <v/>
      </c>
      <c r="D32908" s="5">
        <v>0.0</v>
      </c>
    </row>
    <row r="32909" ht="14.25" customHeight="1">
      <c r="A32909" s="5"/>
      <c r="B32909" s="5"/>
      <c r="C32909" s="5" t="str">
        <f>IFERROR(__xludf.DUMMYFUNCTION("""COMPUTED_VALUE"""),"")</f>
        <v/>
      </c>
      <c r="D32909" s="5">
        <v>0.0</v>
      </c>
    </row>
    <row r="32910" ht="14.25" customHeight="1">
      <c r="A32910" s="5"/>
      <c r="B32910" s="5"/>
      <c r="C32910" s="5" t="str">
        <f>IFERROR(__xludf.DUMMYFUNCTION("""COMPUTED_VALUE"""),"")</f>
        <v/>
      </c>
      <c r="D32910" s="5">
        <v>0.0</v>
      </c>
    </row>
    <row r="32911" ht="14.25" customHeight="1">
      <c r="A32911" s="5"/>
      <c r="B32911" s="5"/>
      <c r="C32911" s="5" t="str">
        <f>IFERROR(__xludf.DUMMYFUNCTION("""COMPUTED_VALUE"""),"")</f>
        <v/>
      </c>
      <c r="D32911" s="5">
        <v>0.0</v>
      </c>
    </row>
    <row r="32912" ht="14.25" customHeight="1">
      <c r="A32912" s="5"/>
      <c r="B32912" s="5"/>
      <c r="C32912" s="5" t="str">
        <f>IFERROR(__xludf.DUMMYFUNCTION("""COMPUTED_VALUE"""),"")</f>
        <v/>
      </c>
      <c r="D32912" s="5">
        <v>0.0</v>
      </c>
    </row>
    <row r="32913" ht="14.25" customHeight="1">
      <c r="A32913" s="5"/>
      <c r="B32913" s="5"/>
      <c r="C32913" s="5" t="str">
        <f>IFERROR(__xludf.DUMMYFUNCTION("""COMPUTED_VALUE"""),"")</f>
        <v/>
      </c>
      <c r="D32913" s="5">
        <v>0.0</v>
      </c>
    </row>
    <row r="32914" ht="14.25" customHeight="1">
      <c r="A32914" s="5"/>
      <c r="B32914" s="5"/>
      <c r="C32914" s="5" t="str">
        <f>IFERROR(__xludf.DUMMYFUNCTION("""COMPUTED_VALUE"""),"")</f>
        <v/>
      </c>
      <c r="D32914" s="5">
        <v>0.0</v>
      </c>
    </row>
    <row r="32915" ht="14.25" customHeight="1">
      <c r="A32915" s="5"/>
      <c r="B32915" s="5"/>
      <c r="C32915" s="5" t="str">
        <f>IFERROR(__xludf.DUMMYFUNCTION("""COMPUTED_VALUE"""),"")</f>
        <v/>
      </c>
      <c r="D32915" s="5">
        <v>0.0</v>
      </c>
    </row>
    <row r="32916" ht="14.25" customHeight="1">
      <c r="A32916" s="5"/>
      <c r="B32916" s="5"/>
      <c r="C32916" s="5" t="str">
        <f>IFERROR(__xludf.DUMMYFUNCTION("""COMPUTED_VALUE"""),"")</f>
        <v/>
      </c>
      <c r="D32916" s="5">
        <v>0.0</v>
      </c>
    </row>
    <row r="32917" ht="14.25" customHeight="1">
      <c r="A32917" s="5"/>
      <c r="B32917" s="5"/>
      <c r="C32917" s="5" t="str">
        <f>IFERROR(__xludf.DUMMYFUNCTION("""COMPUTED_VALUE"""),"")</f>
        <v/>
      </c>
      <c r="D32917" s="5">
        <v>0.0</v>
      </c>
    </row>
    <row r="32918" ht="14.25" customHeight="1">
      <c r="A32918" s="5"/>
      <c r="B32918" s="5"/>
      <c r="C32918" s="5" t="str">
        <f>IFERROR(__xludf.DUMMYFUNCTION("""COMPUTED_VALUE"""),"")</f>
        <v/>
      </c>
      <c r="D32918" s="5">
        <v>0.0</v>
      </c>
    </row>
    <row r="32919" ht="14.25" customHeight="1">
      <c r="A32919" s="5"/>
      <c r="B32919" s="5"/>
      <c r="C32919" s="5" t="str">
        <f>IFERROR(__xludf.DUMMYFUNCTION("""COMPUTED_VALUE"""),"")</f>
        <v/>
      </c>
      <c r="D32919" s="5">
        <v>0.0</v>
      </c>
    </row>
    <row r="32920" ht="14.25" customHeight="1">
      <c r="A32920" s="5"/>
      <c r="B32920" s="5"/>
      <c r="C32920" s="5" t="str">
        <f>IFERROR(__xludf.DUMMYFUNCTION("""COMPUTED_VALUE"""),"")</f>
        <v/>
      </c>
      <c r="D32920" s="5">
        <v>0.0</v>
      </c>
    </row>
    <row r="32921" ht="14.25" customHeight="1">
      <c r="A32921" s="5"/>
      <c r="B32921" s="5"/>
      <c r="C32921" s="5" t="str">
        <f>IFERROR(__xludf.DUMMYFUNCTION("""COMPUTED_VALUE"""),"")</f>
        <v/>
      </c>
      <c r="D32921" s="5">
        <v>0.0</v>
      </c>
    </row>
    <row r="32922" ht="14.25" customHeight="1">
      <c r="A32922" s="5"/>
      <c r="B32922" s="5"/>
      <c r="C32922" s="5" t="str">
        <f>IFERROR(__xludf.DUMMYFUNCTION("""COMPUTED_VALUE"""),"")</f>
        <v/>
      </c>
      <c r="D32922" s="5">
        <v>0.0</v>
      </c>
    </row>
    <row r="32923" ht="14.25" customHeight="1">
      <c r="A32923" s="5"/>
      <c r="B32923" s="5"/>
      <c r="C32923" s="5" t="str">
        <f>IFERROR(__xludf.DUMMYFUNCTION("""COMPUTED_VALUE"""),"")</f>
        <v/>
      </c>
      <c r="D32923" s="5">
        <v>0.0</v>
      </c>
    </row>
    <row r="32924" ht="14.25" customHeight="1">
      <c r="A32924" s="5"/>
      <c r="B32924" s="5"/>
      <c r="C32924" s="5" t="str">
        <f>IFERROR(__xludf.DUMMYFUNCTION("""COMPUTED_VALUE"""),"")</f>
        <v/>
      </c>
      <c r="D32924" s="5">
        <v>0.0</v>
      </c>
    </row>
    <row r="32925" ht="14.25" customHeight="1">
      <c r="A32925" s="5"/>
      <c r="B32925" s="5"/>
      <c r="C32925" s="5" t="str">
        <f>IFERROR(__xludf.DUMMYFUNCTION("""COMPUTED_VALUE"""),"")</f>
        <v/>
      </c>
      <c r="D32925" s="5">
        <v>0.0</v>
      </c>
    </row>
    <row r="32926" ht="14.25" customHeight="1">
      <c r="A32926" s="5"/>
      <c r="B32926" s="5"/>
      <c r="C32926" s="5" t="str">
        <f>IFERROR(__xludf.DUMMYFUNCTION("""COMPUTED_VALUE"""),"")</f>
        <v/>
      </c>
      <c r="D32926" s="5">
        <v>0.0</v>
      </c>
    </row>
    <row r="32927" ht="14.25" customHeight="1">
      <c r="A32927" s="5"/>
      <c r="B32927" s="5"/>
      <c r="C32927" s="5" t="str">
        <f>IFERROR(__xludf.DUMMYFUNCTION("""COMPUTED_VALUE"""),"")</f>
        <v/>
      </c>
      <c r="D32927" s="5">
        <v>0.0</v>
      </c>
    </row>
    <row r="32928" ht="14.25" customHeight="1">
      <c r="A32928" s="5"/>
      <c r="B32928" s="5"/>
      <c r="C32928" s="5" t="str">
        <f>IFERROR(__xludf.DUMMYFUNCTION("""COMPUTED_VALUE"""),"")</f>
        <v/>
      </c>
      <c r="D32928" s="5">
        <v>0.0</v>
      </c>
    </row>
    <row r="32929" ht="14.25" customHeight="1">
      <c r="A32929" s="5"/>
      <c r="B32929" s="5"/>
      <c r="C32929" s="5" t="str">
        <f>IFERROR(__xludf.DUMMYFUNCTION("""COMPUTED_VALUE"""),"")</f>
        <v/>
      </c>
      <c r="D32929" s="5">
        <v>0.0</v>
      </c>
    </row>
    <row r="32930" ht="14.25" customHeight="1">
      <c r="A32930" s="5"/>
      <c r="B32930" s="5"/>
      <c r="C32930" s="5" t="str">
        <f>IFERROR(__xludf.DUMMYFUNCTION("""COMPUTED_VALUE"""),"")</f>
        <v/>
      </c>
      <c r="D32930" s="5">
        <v>0.0</v>
      </c>
    </row>
    <row r="32931" ht="14.25" customHeight="1">
      <c r="A32931" s="5"/>
      <c r="B32931" s="5"/>
      <c r="C32931" s="5" t="str">
        <f>IFERROR(__xludf.DUMMYFUNCTION("""COMPUTED_VALUE"""),"")</f>
        <v/>
      </c>
      <c r="D32931" s="5">
        <v>0.0</v>
      </c>
    </row>
    <row r="32932" ht="14.25" customHeight="1">
      <c r="A32932" s="5"/>
      <c r="B32932" s="5"/>
      <c r="C32932" s="5" t="str">
        <f>IFERROR(__xludf.DUMMYFUNCTION("""COMPUTED_VALUE"""),"")</f>
        <v/>
      </c>
      <c r="D32932" s="5">
        <v>0.0</v>
      </c>
    </row>
    <row r="32933" ht="14.25" customHeight="1">
      <c r="A32933" s="5"/>
      <c r="B32933" s="5"/>
      <c r="C32933" s="5" t="str">
        <f>IFERROR(__xludf.DUMMYFUNCTION("""COMPUTED_VALUE"""),"")</f>
        <v/>
      </c>
      <c r="D32933" s="5">
        <v>0.0</v>
      </c>
    </row>
    <row r="32934" ht="14.25" customHeight="1">
      <c r="A32934" s="5"/>
      <c r="B32934" s="5"/>
      <c r="C32934" s="5" t="str">
        <f>IFERROR(__xludf.DUMMYFUNCTION("""COMPUTED_VALUE"""),"")</f>
        <v/>
      </c>
      <c r="D32934" s="5">
        <v>0.0</v>
      </c>
    </row>
    <row r="32935" ht="14.25" customHeight="1">
      <c r="A32935" s="5"/>
      <c r="B32935" s="5"/>
      <c r="C32935" s="5" t="str">
        <f>IFERROR(__xludf.DUMMYFUNCTION("""COMPUTED_VALUE"""),"")</f>
        <v/>
      </c>
      <c r="D32935" s="5">
        <v>0.0</v>
      </c>
    </row>
    <row r="32936" ht="14.25" customHeight="1">
      <c r="A32936" s="5"/>
      <c r="B32936" s="5"/>
      <c r="C32936" s="5" t="str">
        <f>IFERROR(__xludf.DUMMYFUNCTION("""COMPUTED_VALUE"""),"")</f>
        <v/>
      </c>
      <c r="D32936" s="5">
        <v>0.0</v>
      </c>
    </row>
    <row r="32937" ht="14.25" customHeight="1">
      <c r="A32937" s="5"/>
      <c r="B32937" s="5"/>
      <c r="C32937" s="5" t="str">
        <f>IFERROR(__xludf.DUMMYFUNCTION("""COMPUTED_VALUE"""),"")</f>
        <v/>
      </c>
      <c r="D32937" s="5">
        <v>0.0</v>
      </c>
    </row>
    <row r="32938" ht="14.25" customHeight="1">
      <c r="A32938" s="5"/>
      <c r="B32938" s="5"/>
      <c r="C32938" s="5" t="str">
        <f>IFERROR(__xludf.DUMMYFUNCTION("""COMPUTED_VALUE"""),"")</f>
        <v/>
      </c>
      <c r="D32938" s="5">
        <v>0.0</v>
      </c>
    </row>
    <row r="32939" ht="14.25" customHeight="1">
      <c r="A32939" s="5"/>
      <c r="B32939" s="5"/>
      <c r="C32939" s="5" t="str">
        <f>IFERROR(__xludf.DUMMYFUNCTION("""COMPUTED_VALUE"""),"")</f>
        <v/>
      </c>
      <c r="D32939" s="5">
        <v>0.0</v>
      </c>
    </row>
    <row r="32940" ht="14.25" customHeight="1">
      <c r="A32940" s="5"/>
      <c r="B32940" s="5"/>
      <c r="C32940" s="5" t="str">
        <f>IFERROR(__xludf.DUMMYFUNCTION("""COMPUTED_VALUE"""),"")</f>
        <v/>
      </c>
      <c r="D32940" s="5">
        <v>0.0</v>
      </c>
    </row>
    <row r="32941" ht="14.25" customHeight="1">
      <c r="A32941" s="5"/>
      <c r="B32941" s="5"/>
      <c r="C32941" s="5" t="str">
        <f>IFERROR(__xludf.DUMMYFUNCTION("""COMPUTED_VALUE"""),"")</f>
        <v/>
      </c>
      <c r="D32941" s="5">
        <v>0.0</v>
      </c>
    </row>
    <row r="32942" ht="14.25" customHeight="1">
      <c r="A32942" s="5"/>
      <c r="B32942" s="5"/>
      <c r="C32942" s="5" t="str">
        <f>IFERROR(__xludf.DUMMYFUNCTION("""COMPUTED_VALUE"""),"")</f>
        <v/>
      </c>
      <c r="D32942" s="5">
        <v>0.0</v>
      </c>
    </row>
    <row r="32943" ht="14.25" customHeight="1">
      <c r="A32943" s="5"/>
      <c r="B32943" s="5"/>
      <c r="C32943" s="5" t="str">
        <f>IFERROR(__xludf.DUMMYFUNCTION("""COMPUTED_VALUE"""),"")</f>
        <v/>
      </c>
      <c r="D32943" s="5">
        <v>0.0</v>
      </c>
    </row>
    <row r="32944" ht="14.25" customHeight="1">
      <c r="A32944" s="5"/>
      <c r="B32944" s="5"/>
      <c r="C32944" s="5" t="str">
        <f>IFERROR(__xludf.DUMMYFUNCTION("""COMPUTED_VALUE"""),"")</f>
        <v/>
      </c>
      <c r="D32944" s="5">
        <v>0.0</v>
      </c>
    </row>
    <row r="32945" ht="14.25" customHeight="1">
      <c r="A32945" s="5"/>
      <c r="B32945" s="5"/>
      <c r="C32945" s="5" t="str">
        <f>IFERROR(__xludf.DUMMYFUNCTION("""COMPUTED_VALUE"""),"")</f>
        <v/>
      </c>
      <c r="D32945" s="5">
        <v>0.0</v>
      </c>
    </row>
    <row r="32946" ht="14.25" customHeight="1">
      <c r="A32946" s="5"/>
      <c r="B32946" s="5"/>
      <c r="C32946" s="5" t="str">
        <f>IFERROR(__xludf.DUMMYFUNCTION("""COMPUTED_VALUE"""),"")</f>
        <v/>
      </c>
      <c r="D32946" s="5">
        <v>0.0</v>
      </c>
    </row>
    <row r="32947" ht="14.25" customHeight="1">
      <c r="A32947" s="5"/>
      <c r="B32947" s="5"/>
      <c r="C32947" s="5" t="str">
        <f>IFERROR(__xludf.DUMMYFUNCTION("""COMPUTED_VALUE"""),"")</f>
        <v/>
      </c>
      <c r="D32947" s="5">
        <v>0.0</v>
      </c>
    </row>
    <row r="32948" ht="14.25" customHeight="1">
      <c r="A32948" s="5"/>
      <c r="B32948" s="5"/>
      <c r="C32948" s="5" t="str">
        <f>IFERROR(__xludf.DUMMYFUNCTION("""COMPUTED_VALUE"""),"")</f>
        <v/>
      </c>
      <c r="D32948" s="5">
        <v>0.0</v>
      </c>
    </row>
    <row r="32949" ht="14.25" customHeight="1">
      <c r="A32949" s="5"/>
      <c r="B32949" s="5"/>
      <c r="C32949" s="5" t="str">
        <f>IFERROR(__xludf.DUMMYFUNCTION("""COMPUTED_VALUE"""),"")</f>
        <v/>
      </c>
      <c r="D32949" s="5">
        <v>0.0</v>
      </c>
    </row>
    <row r="32950" ht="14.25" customHeight="1">
      <c r="A32950" s="5"/>
      <c r="B32950" s="5"/>
      <c r="C32950" s="5" t="str">
        <f>IFERROR(__xludf.DUMMYFUNCTION("""COMPUTED_VALUE"""),"")</f>
        <v/>
      </c>
      <c r="D32950" s="5">
        <v>0.0</v>
      </c>
    </row>
    <row r="32951" ht="14.25" customHeight="1">
      <c r="A32951" s="5"/>
      <c r="B32951" s="5"/>
      <c r="C32951" s="5" t="str">
        <f>IFERROR(__xludf.DUMMYFUNCTION("""COMPUTED_VALUE"""),"")</f>
        <v/>
      </c>
      <c r="D32951" s="5">
        <v>0.0</v>
      </c>
    </row>
    <row r="32952" ht="14.25" customHeight="1">
      <c r="A32952" s="5"/>
      <c r="B32952" s="5"/>
      <c r="C32952" s="5" t="str">
        <f>IFERROR(__xludf.DUMMYFUNCTION("""COMPUTED_VALUE"""),"")</f>
        <v/>
      </c>
      <c r="D32952" s="5">
        <v>0.0</v>
      </c>
    </row>
    <row r="32953" ht="14.25" customHeight="1">
      <c r="A32953" s="5"/>
      <c r="B32953" s="5"/>
      <c r="C32953" s="5" t="str">
        <f>IFERROR(__xludf.DUMMYFUNCTION("""COMPUTED_VALUE"""),"")</f>
        <v/>
      </c>
      <c r="D32953" s="5">
        <v>0.0</v>
      </c>
    </row>
    <row r="32954" ht="14.25" customHeight="1">
      <c r="A32954" s="5"/>
      <c r="B32954" s="5"/>
      <c r="C32954" s="5" t="str">
        <f>IFERROR(__xludf.DUMMYFUNCTION("""COMPUTED_VALUE"""),"")</f>
        <v/>
      </c>
      <c r="D32954" s="5">
        <v>0.0</v>
      </c>
    </row>
    <row r="32955" ht="14.25" customHeight="1">
      <c r="A32955" s="5"/>
      <c r="B32955" s="5"/>
      <c r="C32955" s="5" t="str">
        <f>IFERROR(__xludf.DUMMYFUNCTION("""COMPUTED_VALUE"""),"")</f>
        <v/>
      </c>
      <c r="D32955" s="5">
        <v>0.0</v>
      </c>
    </row>
    <row r="32956" ht="14.25" customHeight="1">
      <c r="A32956" s="5"/>
      <c r="B32956" s="5"/>
      <c r="C32956" s="5" t="str">
        <f>IFERROR(__xludf.DUMMYFUNCTION("""COMPUTED_VALUE"""),"")</f>
        <v/>
      </c>
      <c r="D32956" s="5">
        <v>0.0</v>
      </c>
    </row>
    <row r="32957" ht="14.25" customHeight="1">
      <c r="A32957" s="5"/>
      <c r="B32957" s="5"/>
      <c r="C32957" s="5" t="str">
        <f>IFERROR(__xludf.DUMMYFUNCTION("""COMPUTED_VALUE"""),"")</f>
        <v/>
      </c>
      <c r="D32957" s="5">
        <v>0.0</v>
      </c>
    </row>
    <row r="32958" ht="14.25" customHeight="1">
      <c r="A32958" s="5"/>
      <c r="B32958" s="5"/>
      <c r="C32958" s="5" t="str">
        <f>IFERROR(__xludf.DUMMYFUNCTION("""COMPUTED_VALUE"""),"")</f>
        <v/>
      </c>
      <c r="D32958" s="5">
        <v>0.0</v>
      </c>
    </row>
    <row r="32959" ht="14.25" customHeight="1">
      <c r="A32959" s="5"/>
      <c r="B32959" s="5"/>
      <c r="C32959" s="5" t="str">
        <f>IFERROR(__xludf.DUMMYFUNCTION("""COMPUTED_VALUE"""),"")</f>
        <v/>
      </c>
      <c r="D32959" s="5">
        <v>0.0</v>
      </c>
    </row>
    <row r="32960" ht="14.25" customHeight="1">
      <c r="A32960" s="5"/>
      <c r="B32960" s="5"/>
      <c r="C32960" s="5" t="str">
        <f>IFERROR(__xludf.DUMMYFUNCTION("""COMPUTED_VALUE"""),"")</f>
        <v/>
      </c>
      <c r="D32960" s="5">
        <v>0.0</v>
      </c>
    </row>
    <row r="32961" ht="14.25" customHeight="1">
      <c r="A32961" s="5"/>
      <c r="B32961" s="5"/>
      <c r="C32961" s="5" t="str">
        <f>IFERROR(__xludf.DUMMYFUNCTION("""COMPUTED_VALUE"""),"")</f>
        <v/>
      </c>
      <c r="D32961" s="5">
        <v>0.0</v>
      </c>
    </row>
    <row r="32962" ht="14.25" customHeight="1">
      <c r="A32962" s="5"/>
      <c r="B32962" s="5"/>
      <c r="C32962" s="5" t="str">
        <f>IFERROR(__xludf.DUMMYFUNCTION("""COMPUTED_VALUE"""),"")</f>
        <v/>
      </c>
      <c r="D32962" s="5">
        <v>0.0</v>
      </c>
    </row>
    <row r="32963" ht="14.25" customHeight="1">
      <c r="A32963" s="5"/>
      <c r="B32963" s="5"/>
      <c r="C32963" s="5" t="str">
        <f>IFERROR(__xludf.DUMMYFUNCTION("""COMPUTED_VALUE"""),"")</f>
        <v/>
      </c>
      <c r="D32963" s="5">
        <v>0.0</v>
      </c>
    </row>
    <row r="32964" ht="14.25" customHeight="1">
      <c r="A32964" s="5"/>
      <c r="B32964" s="5"/>
      <c r="C32964" s="5" t="str">
        <f>IFERROR(__xludf.DUMMYFUNCTION("""COMPUTED_VALUE"""),"")</f>
        <v/>
      </c>
      <c r="D32964" s="5">
        <v>0.0</v>
      </c>
    </row>
    <row r="32965" ht="14.25" customHeight="1">
      <c r="A32965" s="5"/>
      <c r="B32965" s="5"/>
      <c r="C32965" s="5" t="str">
        <f>IFERROR(__xludf.DUMMYFUNCTION("""COMPUTED_VALUE"""),"")</f>
        <v/>
      </c>
      <c r="D32965" s="5">
        <v>0.0</v>
      </c>
    </row>
    <row r="32966" ht="14.25" customHeight="1">
      <c r="A32966" s="5"/>
      <c r="B32966" s="5"/>
      <c r="C32966" s="5" t="str">
        <f>IFERROR(__xludf.DUMMYFUNCTION("""COMPUTED_VALUE"""),"")</f>
        <v/>
      </c>
      <c r="D32966" s="5">
        <v>0.0</v>
      </c>
    </row>
    <row r="32967" ht="14.25" customHeight="1">
      <c r="A32967" s="5"/>
      <c r="B32967" s="5"/>
      <c r="C32967" s="5" t="str">
        <f>IFERROR(__xludf.DUMMYFUNCTION("""COMPUTED_VALUE"""),"")</f>
        <v/>
      </c>
      <c r="D32967" s="5">
        <v>0.0</v>
      </c>
    </row>
    <row r="32968" ht="14.25" customHeight="1">
      <c r="A32968" s="5"/>
      <c r="B32968" s="5"/>
      <c r="C32968" s="5" t="str">
        <f>IFERROR(__xludf.DUMMYFUNCTION("""COMPUTED_VALUE"""),"")</f>
        <v/>
      </c>
      <c r="D32968" s="5">
        <v>0.0</v>
      </c>
    </row>
    <row r="32969" ht="14.25" customHeight="1">
      <c r="A32969" s="5"/>
      <c r="B32969" s="5"/>
      <c r="C32969" s="5" t="str">
        <f>IFERROR(__xludf.DUMMYFUNCTION("""COMPUTED_VALUE"""),"")</f>
        <v/>
      </c>
      <c r="D32969" s="5">
        <v>0.0</v>
      </c>
    </row>
    <row r="32970" ht="14.25" customHeight="1">
      <c r="A32970" s="5"/>
      <c r="B32970" s="5"/>
      <c r="C32970" s="5" t="str">
        <f>IFERROR(__xludf.DUMMYFUNCTION("""COMPUTED_VALUE"""),"")</f>
        <v/>
      </c>
      <c r="D32970" s="5">
        <v>0.0</v>
      </c>
    </row>
    <row r="32971" ht="14.25" customHeight="1">
      <c r="A32971" s="5"/>
      <c r="B32971" s="5"/>
      <c r="C32971" s="5" t="str">
        <f>IFERROR(__xludf.DUMMYFUNCTION("""COMPUTED_VALUE"""),"")</f>
        <v/>
      </c>
      <c r="D32971" s="5">
        <v>0.0</v>
      </c>
    </row>
    <row r="32972" ht="14.25" customHeight="1">
      <c r="A32972" s="5"/>
      <c r="B32972" s="5"/>
      <c r="C32972" s="5" t="str">
        <f>IFERROR(__xludf.DUMMYFUNCTION("""COMPUTED_VALUE"""),"")</f>
        <v/>
      </c>
      <c r="D32972" s="5">
        <v>0.0</v>
      </c>
    </row>
    <row r="32973" ht="14.25" customHeight="1">
      <c r="A32973" s="5"/>
      <c r="B32973" s="5"/>
      <c r="C32973" s="5" t="str">
        <f>IFERROR(__xludf.DUMMYFUNCTION("""COMPUTED_VALUE"""),"")</f>
        <v/>
      </c>
      <c r="D32973" s="5">
        <v>0.0</v>
      </c>
    </row>
    <row r="32974" ht="14.25" customHeight="1">
      <c r="A32974" s="5"/>
      <c r="B32974" s="5"/>
      <c r="C32974" s="5" t="str">
        <f>IFERROR(__xludf.DUMMYFUNCTION("""COMPUTED_VALUE"""),"")</f>
        <v/>
      </c>
      <c r="D32974" s="5">
        <v>0.0</v>
      </c>
    </row>
    <row r="32975" ht="14.25" customHeight="1">
      <c r="A32975" s="5"/>
      <c r="B32975" s="5"/>
      <c r="C32975" s="5" t="str">
        <f>IFERROR(__xludf.DUMMYFUNCTION("""COMPUTED_VALUE"""),"")</f>
        <v/>
      </c>
      <c r="D32975" s="5">
        <v>0.0</v>
      </c>
    </row>
    <row r="32976" ht="14.25" customHeight="1">
      <c r="A32976" s="5"/>
      <c r="B32976" s="5"/>
      <c r="C32976" s="5" t="str">
        <f>IFERROR(__xludf.DUMMYFUNCTION("""COMPUTED_VALUE"""),"")</f>
        <v/>
      </c>
      <c r="D32976" s="5">
        <v>0.0</v>
      </c>
    </row>
    <row r="32977" ht="14.25" customHeight="1">
      <c r="A32977" s="5"/>
      <c r="B32977" s="5"/>
      <c r="C32977" s="5" t="str">
        <f>IFERROR(__xludf.DUMMYFUNCTION("""COMPUTED_VALUE"""),"")</f>
        <v/>
      </c>
      <c r="D32977" s="5">
        <v>0.0</v>
      </c>
    </row>
    <row r="32978" ht="14.25" customHeight="1">
      <c r="A32978" s="5"/>
      <c r="B32978" s="5"/>
      <c r="C32978" s="5" t="str">
        <f>IFERROR(__xludf.DUMMYFUNCTION("""COMPUTED_VALUE"""),"")</f>
        <v/>
      </c>
      <c r="D32978" s="5">
        <v>0.0</v>
      </c>
    </row>
    <row r="32979" ht="14.25" customHeight="1">
      <c r="A32979" s="5"/>
      <c r="B32979" s="5"/>
      <c r="C32979" s="5" t="str">
        <f>IFERROR(__xludf.DUMMYFUNCTION("""COMPUTED_VALUE"""),"")</f>
        <v/>
      </c>
      <c r="D32979" s="5">
        <v>0.0</v>
      </c>
    </row>
    <row r="32980" ht="14.25" customHeight="1">
      <c r="A32980" s="5"/>
      <c r="B32980" s="5"/>
      <c r="C32980" s="5" t="str">
        <f>IFERROR(__xludf.DUMMYFUNCTION("""COMPUTED_VALUE"""),"")</f>
        <v/>
      </c>
      <c r="D32980" s="5">
        <v>0.0</v>
      </c>
    </row>
    <row r="32981" ht="14.25" customHeight="1">
      <c r="A32981" s="5"/>
      <c r="B32981" s="5"/>
      <c r="C32981" s="5" t="str">
        <f>IFERROR(__xludf.DUMMYFUNCTION("""COMPUTED_VALUE"""),"")</f>
        <v/>
      </c>
      <c r="D32981" s="5">
        <v>0.0</v>
      </c>
    </row>
    <row r="32982" ht="14.25" customHeight="1">
      <c r="A32982" s="5"/>
      <c r="B32982" s="5"/>
      <c r="C32982" s="5" t="str">
        <f>IFERROR(__xludf.DUMMYFUNCTION("""COMPUTED_VALUE"""),"")</f>
        <v/>
      </c>
      <c r="D32982" s="5">
        <v>0.0</v>
      </c>
    </row>
    <row r="32983" ht="14.25" customHeight="1">
      <c r="A32983" s="5"/>
      <c r="B32983" s="5"/>
      <c r="C32983" s="5" t="str">
        <f>IFERROR(__xludf.DUMMYFUNCTION("""COMPUTED_VALUE"""),"")</f>
        <v/>
      </c>
      <c r="D32983" s="5">
        <v>0.0</v>
      </c>
    </row>
    <row r="32984" ht="14.25" customHeight="1">
      <c r="A32984" s="5"/>
      <c r="B32984" s="5"/>
      <c r="C32984" s="5" t="str">
        <f>IFERROR(__xludf.DUMMYFUNCTION("""COMPUTED_VALUE"""),"")</f>
        <v/>
      </c>
      <c r="D32984" s="5">
        <v>0.0</v>
      </c>
    </row>
    <row r="32985" ht="14.25" customHeight="1">
      <c r="A32985" s="5"/>
      <c r="B32985" s="5"/>
      <c r="C32985" s="5" t="str">
        <f>IFERROR(__xludf.DUMMYFUNCTION("""COMPUTED_VALUE"""),"")</f>
        <v/>
      </c>
      <c r="D32985" s="5">
        <v>0.0</v>
      </c>
    </row>
    <row r="32986" ht="14.25" customHeight="1">
      <c r="A32986" s="5"/>
      <c r="B32986" s="5"/>
      <c r="C32986" s="5" t="str">
        <f>IFERROR(__xludf.DUMMYFUNCTION("""COMPUTED_VALUE"""),"")</f>
        <v/>
      </c>
      <c r="D32986" s="5">
        <v>0.0</v>
      </c>
    </row>
    <row r="32987" ht="14.25" customHeight="1">
      <c r="A32987" s="5"/>
      <c r="B32987" s="5"/>
      <c r="C32987" s="5" t="str">
        <f>IFERROR(__xludf.DUMMYFUNCTION("""COMPUTED_VALUE"""),"")</f>
        <v/>
      </c>
      <c r="D32987" s="5">
        <v>0.0</v>
      </c>
    </row>
    <row r="32988" ht="14.25" customHeight="1">
      <c r="A32988" s="5"/>
      <c r="B32988" s="5"/>
      <c r="C32988" s="5" t="str">
        <f>IFERROR(__xludf.DUMMYFUNCTION("""COMPUTED_VALUE"""),"")</f>
        <v/>
      </c>
      <c r="D32988" s="5">
        <v>0.0</v>
      </c>
    </row>
    <row r="32989" ht="14.25" customHeight="1">
      <c r="A32989" s="5"/>
      <c r="B32989" s="5"/>
      <c r="C32989" s="5" t="str">
        <f>IFERROR(__xludf.DUMMYFUNCTION("""COMPUTED_VALUE"""),"")</f>
        <v/>
      </c>
      <c r="D32989" s="5">
        <v>0.0</v>
      </c>
    </row>
    <row r="32990" ht="14.25" customHeight="1">
      <c r="A32990" s="5"/>
      <c r="B32990" s="5"/>
      <c r="C32990" s="5" t="str">
        <f>IFERROR(__xludf.DUMMYFUNCTION("""COMPUTED_VALUE"""),"")</f>
        <v/>
      </c>
      <c r="D32990" s="5">
        <v>0.0</v>
      </c>
    </row>
    <row r="32991" ht="14.25" customHeight="1">
      <c r="A32991" s="5"/>
      <c r="B32991" s="5"/>
      <c r="C32991" s="5" t="str">
        <f>IFERROR(__xludf.DUMMYFUNCTION("""COMPUTED_VALUE"""),"")</f>
        <v/>
      </c>
      <c r="D32991" s="5">
        <v>0.0</v>
      </c>
    </row>
    <row r="32992" ht="14.25" customHeight="1">
      <c r="A32992" s="5"/>
      <c r="B32992" s="5"/>
      <c r="C32992" s="5" t="str">
        <f>IFERROR(__xludf.DUMMYFUNCTION("""COMPUTED_VALUE"""),"")</f>
        <v/>
      </c>
      <c r="D32992" s="5">
        <v>0.0</v>
      </c>
    </row>
    <row r="32993" ht="14.25" customHeight="1">
      <c r="A32993" s="5"/>
      <c r="B32993" s="5"/>
      <c r="C32993" s="5" t="str">
        <f>IFERROR(__xludf.DUMMYFUNCTION("""COMPUTED_VALUE"""),"")</f>
        <v/>
      </c>
      <c r="D32993" s="5">
        <v>0.0</v>
      </c>
    </row>
    <row r="32994" ht="14.25" customHeight="1">
      <c r="A32994" s="5"/>
      <c r="B32994" s="5"/>
      <c r="C32994" s="5" t="str">
        <f>IFERROR(__xludf.DUMMYFUNCTION("""COMPUTED_VALUE"""),"")</f>
        <v/>
      </c>
      <c r="D32994" s="5">
        <v>0.0</v>
      </c>
    </row>
    <row r="32995" ht="14.25" customHeight="1">
      <c r="A32995" s="5"/>
      <c r="B32995" s="5"/>
      <c r="C32995" s="5" t="str">
        <f>IFERROR(__xludf.DUMMYFUNCTION("""COMPUTED_VALUE"""),"")</f>
        <v/>
      </c>
      <c r="D32995" s="5">
        <v>0.0</v>
      </c>
    </row>
    <row r="32996" ht="14.25" customHeight="1">
      <c r="A32996" s="5"/>
      <c r="B32996" s="5"/>
      <c r="C32996" s="5" t="str">
        <f>IFERROR(__xludf.DUMMYFUNCTION("""COMPUTED_VALUE"""),"")</f>
        <v/>
      </c>
      <c r="D32996" s="5">
        <v>0.0</v>
      </c>
    </row>
    <row r="32997" ht="14.25" customHeight="1">
      <c r="A32997" s="5"/>
      <c r="B32997" s="5"/>
      <c r="C32997" s="5" t="str">
        <f>IFERROR(__xludf.DUMMYFUNCTION("""COMPUTED_VALUE"""),"")</f>
        <v/>
      </c>
      <c r="D32997" s="5">
        <v>0.0</v>
      </c>
    </row>
    <row r="32998" ht="14.25" customHeight="1">
      <c r="A32998" s="5"/>
      <c r="B32998" s="5"/>
      <c r="C32998" s="5" t="str">
        <f>IFERROR(__xludf.DUMMYFUNCTION("""COMPUTED_VALUE"""),"")</f>
        <v/>
      </c>
      <c r="D32998" s="5">
        <v>0.0</v>
      </c>
    </row>
    <row r="32999" ht="14.25" customHeight="1">
      <c r="A32999" s="5"/>
      <c r="B32999" s="5"/>
      <c r="C32999" s="5" t="str">
        <f>IFERROR(__xludf.DUMMYFUNCTION("""COMPUTED_VALUE"""),"")</f>
        <v/>
      </c>
      <c r="D32999" s="5">
        <v>0.0</v>
      </c>
    </row>
    <row r="33000" ht="14.25" customHeight="1">
      <c r="A33000" s="5"/>
      <c r="B33000" s="5"/>
      <c r="C33000" s="5" t="str">
        <f>IFERROR(__xludf.DUMMYFUNCTION("""COMPUTED_VALUE"""),"")</f>
        <v/>
      </c>
      <c r="D33000" s="5">
        <v>0.0</v>
      </c>
    </row>
    <row r="33001" ht="14.25" customHeight="1">
      <c r="A33001" s="5"/>
      <c r="B33001" s="5"/>
      <c r="C33001" s="5" t="str">
        <f>IFERROR(__xludf.DUMMYFUNCTION("""COMPUTED_VALUE"""),"")</f>
        <v/>
      </c>
      <c r="D33001" s="5">
        <v>0.0</v>
      </c>
    </row>
    <row r="33002" ht="14.25" customHeight="1">
      <c r="A33002" s="5"/>
      <c r="B33002" s="5"/>
      <c r="C33002" s="5" t="str">
        <f>IFERROR(__xludf.DUMMYFUNCTION("""COMPUTED_VALUE"""),"")</f>
        <v/>
      </c>
      <c r="D33002" s="5">
        <v>0.0</v>
      </c>
    </row>
    <row r="33003" ht="14.25" customHeight="1">
      <c r="A33003" s="5"/>
      <c r="B33003" s="5"/>
      <c r="C33003" s="5" t="str">
        <f>IFERROR(__xludf.DUMMYFUNCTION("""COMPUTED_VALUE"""),"")</f>
        <v/>
      </c>
      <c r="D33003" s="5">
        <v>0.0</v>
      </c>
    </row>
    <row r="33004" ht="14.25" customHeight="1">
      <c r="A33004" s="5"/>
      <c r="B33004" s="5"/>
      <c r="C33004" s="5" t="str">
        <f>IFERROR(__xludf.DUMMYFUNCTION("""COMPUTED_VALUE"""),"")</f>
        <v/>
      </c>
      <c r="D33004" s="5">
        <v>0.0</v>
      </c>
    </row>
    <row r="33005" ht="14.25" customHeight="1">
      <c r="A33005" s="5"/>
      <c r="B33005" s="5"/>
      <c r="C33005" s="5" t="str">
        <f>IFERROR(__xludf.DUMMYFUNCTION("""COMPUTED_VALUE"""),"")</f>
        <v/>
      </c>
      <c r="D33005" s="5">
        <v>0.0</v>
      </c>
    </row>
    <row r="33006" ht="14.25" customHeight="1">
      <c r="A33006" s="5"/>
      <c r="B33006" s="5"/>
      <c r="C33006" s="5" t="str">
        <f>IFERROR(__xludf.DUMMYFUNCTION("""COMPUTED_VALUE"""),"")</f>
        <v/>
      </c>
      <c r="D33006" s="5">
        <v>0.0</v>
      </c>
    </row>
    <row r="33007" ht="14.25" customHeight="1">
      <c r="A33007" s="5"/>
      <c r="B33007" s="5"/>
      <c r="C33007" s="5" t="str">
        <f>IFERROR(__xludf.DUMMYFUNCTION("""COMPUTED_VALUE"""),"")</f>
        <v/>
      </c>
      <c r="D33007" s="5">
        <v>0.0</v>
      </c>
    </row>
    <row r="33008" ht="14.25" customHeight="1">
      <c r="A33008" s="5"/>
      <c r="B33008" s="5"/>
      <c r="C33008" s="5" t="str">
        <f>IFERROR(__xludf.DUMMYFUNCTION("""COMPUTED_VALUE"""),"")</f>
        <v/>
      </c>
      <c r="D33008" s="5">
        <v>0.0</v>
      </c>
    </row>
    <row r="33009" ht="14.25" customHeight="1">
      <c r="A33009" s="5"/>
      <c r="B33009" s="5"/>
      <c r="C33009" s="5" t="str">
        <f>IFERROR(__xludf.DUMMYFUNCTION("""COMPUTED_VALUE"""),"")</f>
        <v/>
      </c>
      <c r="D33009" s="5">
        <v>0.0</v>
      </c>
    </row>
    <row r="33010" ht="14.25" customHeight="1">
      <c r="A33010" s="5"/>
      <c r="B33010" s="5"/>
      <c r="C33010" s="5" t="str">
        <f>IFERROR(__xludf.DUMMYFUNCTION("""COMPUTED_VALUE"""),"")</f>
        <v/>
      </c>
      <c r="D33010" s="5">
        <v>0.0</v>
      </c>
    </row>
    <row r="33011" ht="14.25" customHeight="1">
      <c r="A33011" s="5"/>
      <c r="B33011" s="5"/>
      <c r="C33011" s="5" t="str">
        <f>IFERROR(__xludf.DUMMYFUNCTION("""COMPUTED_VALUE"""),"")</f>
        <v/>
      </c>
      <c r="D33011" s="5">
        <v>0.0</v>
      </c>
    </row>
    <row r="33012" ht="14.25" customHeight="1">
      <c r="A33012" s="5"/>
      <c r="B33012" s="5"/>
      <c r="C33012" s="5" t="str">
        <f>IFERROR(__xludf.DUMMYFUNCTION("""COMPUTED_VALUE"""),"")</f>
        <v/>
      </c>
      <c r="D33012" s="5">
        <v>0.0</v>
      </c>
    </row>
    <row r="33013" ht="14.25" customHeight="1">
      <c r="A33013" s="5"/>
      <c r="B33013" s="5"/>
      <c r="C33013" s="5" t="str">
        <f>IFERROR(__xludf.DUMMYFUNCTION("""COMPUTED_VALUE"""),"")</f>
        <v/>
      </c>
      <c r="D33013" s="5">
        <v>0.0</v>
      </c>
    </row>
    <row r="33014" ht="14.25" customHeight="1">
      <c r="A33014" s="5"/>
      <c r="B33014" s="5"/>
      <c r="C33014" s="5" t="str">
        <f>IFERROR(__xludf.DUMMYFUNCTION("""COMPUTED_VALUE"""),"")</f>
        <v/>
      </c>
      <c r="D33014" s="5">
        <v>0.0</v>
      </c>
    </row>
    <row r="33015" ht="14.25" customHeight="1">
      <c r="A33015" s="5"/>
      <c r="B33015" s="5"/>
      <c r="C33015" s="5" t="str">
        <f>IFERROR(__xludf.DUMMYFUNCTION("""COMPUTED_VALUE"""),"")</f>
        <v/>
      </c>
      <c r="D33015" s="5">
        <v>0.0</v>
      </c>
    </row>
    <row r="33016" ht="14.25" customHeight="1">
      <c r="A33016" s="5"/>
      <c r="B33016" s="5"/>
      <c r="C33016" s="5" t="str">
        <f>IFERROR(__xludf.DUMMYFUNCTION("""COMPUTED_VALUE"""),"")</f>
        <v/>
      </c>
      <c r="D33016" s="5">
        <v>0.0</v>
      </c>
    </row>
    <row r="33017" ht="14.25" customHeight="1">
      <c r="A33017" s="5"/>
      <c r="B33017" s="5"/>
      <c r="C33017" s="5" t="str">
        <f>IFERROR(__xludf.DUMMYFUNCTION("""COMPUTED_VALUE"""),"")</f>
        <v/>
      </c>
      <c r="D33017" s="5">
        <v>0.0</v>
      </c>
    </row>
    <row r="33018" ht="14.25" customHeight="1">
      <c r="A33018" s="5"/>
      <c r="B33018" s="5"/>
      <c r="C33018" s="5" t="str">
        <f>IFERROR(__xludf.DUMMYFUNCTION("""COMPUTED_VALUE"""),"")</f>
        <v/>
      </c>
      <c r="D33018" s="5">
        <v>0.0</v>
      </c>
    </row>
    <row r="33019" ht="14.25" customHeight="1">
      <c r="A33019" s="5"/>
      <c r="B33019" s="5"/>
      <c r="C33019" s="5" t="str">
        <f>IFERROR(__xludf.DUMMYFUNCTION("""COMPUTED_VALUE"""),"")</f>
        <v/>
      </c>
      <c r="D33019" s="5">
        <v>0.0</v>
      </c>
    </row>
    <row r="33020" ht="14.25" customHeight="1">
      <c r="A33020" s="5"/>
      <c r="B33020" s="5"/>
      <c r="C33020" s="5" t="str">
        <f>IFERROR(__xludf.DUMMYFUNCTION("""COMPUTED_VALUE"""),"")</f>
        <v/>
      </c>
      <c r="D33020" s="5">
        <v>0.0</v>
      </c>
    </row>
    <row r="33021" ht="14.25" customHeight="1">
      <c r="A33021" s="5"/>
      <c r="B33021" s="5"/>
      <c r="C33021" s="5" t="str">
        <f>IFERROR(__xludf.DUMMYFUNCTION("""COMPUTED_VALUE"""),"")</f>
        <v/>
      </c>
      <c r="D33021" s="5">
        <v>0.0</v>
      </c>
    </row>
    <row r="33022" ht="14.25" customHeight="1">
      <c r="A33022" s="5"/>
      <c r="B33022" s="5"/>
      <c r="C33022" s="5" t="str">
        <f>IFERROR(__xludf.DUMMYFUNCTION("""COMPUTED_VALUE"""),"")</f>
        <v/>
      </c>
      <c r="D33022" s="5">
        <v>0.0</v>
      </c>
    </row>
    <row r="33023" ht="14.25" customHeight="1">
      <c r="A33023" s="5"/>
      <c r="B33023" s="5"/>
      <c r="C33023" s="5" t="str">
        <f>IFERROR(__xludf.DUMMYFUNCTION("""COMPUTED_VALUE"""),"")</f>
        <v/>
      </c>
      <c r="D33023" s="5">
        <v>0.0</v>
      </c>
    </row>
    <row r="33024" ht="14.25" customHeight="1">
      <c r="A33024" s="5"/>
      <c r="B33024" s="5"/>
      <c r="C33024" s="5" t="str">
        <f>IFERROR(__xludf.DUMMYFUNCTION("""COMPUTED_VALUE"""),"")</f>
        <v/>
      </c>
      <c r="D33024" s="5">
        <v>0.0</v>
      </c>
    </row>
    <row r="33025" ht="14.25" customHeight="1">
      <c r="A33025" s="5"/>
      <c r="B33025" s="5"/>
      <c r="C33025" s="5" t="str">
        <f>IFERROR(__xludf.DUMMYFUNCTION("""COMPUTED_VALUE"""),"")</f>
        <v/>
      </c>
      <c r="D33025" s="5">
        <v>0.0</v>
      </c>
    </row>
    <row r="33026" ht="14.25" customHeight="1">
      <c r="A33026" s="5"/>
      <c r="B33026" s="5"/>
      <c r="C33026" s="5" t="str">
        <f>IFERROR(__xludf.DUMMYFUNCTION("""COMPUTED_VALUE"""),"")</f>
        <v/>
      </c>
      <c r="D33026" s="5">
        <v>0.0</v>
      </c>
    </row>
    <row r="33027" ht="14.25" customHeight="1">
      <c r="A33027" s="5"/>
      <c r="B33027" s="5"/>
      <c r="C33027" s="5" t="str">
        <f>IFERROR(__xludf.DUMMYFUNCTION("""COMPUTED_VALUE"""),"")</f>
        <v/>
      </c>
      <c r="D33027" s="5">
        <v>0.0</v>
      </c>
    </row>
    <row r="33028" ht="14.25" customHeight="1">
      <c r="A33028" s="5"/>
      <c r="B33028" s="5"/>
      <c r="C33028" s="5" t="str">
        <f>IFERROR(__xludf.DUMMYFUNCTION("""COMPUTED_VALUE"""),"")</f>
        <v/>
      </c>
      <c r="D33028" s="5">
        <v>0.0</v>
      </c>
    </row>
    <row r="33029" ht="14.25" customHeight="1">
      <c r="A33029" s="5"/>
      <c r="B33029" s="5"/>
      <c r="C33029" s="5" t="str">
        <f>IFERROR(__xludf.DUMMYFUNCTION("""COMPUTED_VALUE"""),"")</f>
        <v/>
      </c>
      <c r="D33029" s="5">
        <v>0.0</v>
      </c>
    </row>
    <row r="33030" ht="14.25" customHeight="1">
      <c r="A33030" s="5"/>
      <c r="B33030" s="5"/>
      <c r="C33030" s="5" t="str">
        <f>IFERROR(__xludf.DUMMYFUNCTION("""COMPUTED_VALUE"""),"")</f>
        <v/>
      </c>
      <c r="D33030" s="5">
        <v>0.0</v>
      </c>
    </row>
    <row r="33031" ht="14.25" customHeight="1">
      <c r="A33031" s="5"/>
      <c r="B33031" s="5"/>
      <c r="C33031" s="5" t="str">
        <f>IFERROR(__xludf.DUMMYFUNCTION("""COMPUTED_VALUE"""),"")</f>
        <v/>
      </c>
      <c r="D33031" s="5">
        <v>0.0</v>
      </c>
    </row>
    <row r="33032" ht="14.25" customHeight="1">
      <c r="A33032" s="5"/>
      <c r="B33032" s="5"/>
      <c r="C33032" s="5" t="str">
        <f>IFERROR(__xludf.DUMMYFUNCTION("""COMPUTED_VALUE"""),"")</f>
        <v/>
      </c>
      <c r="D33032" s="5">
        <v>0.0</v>
      </c>
    </row>
    <row r="33033" ht="14.25" customHeight="1">
      <c r="A33033" s="5"/>
      <c r="B33033" s="5"/>
      <c r="C33033" s="5" t="str">
        <f>IFERROR(__xludf.DUMMYFUNCTION("""COMPUTED_VALUE"""),"")</f>
        <v/>
      </c>
      <c r="D33033" s="5">
        <v>0.0</v>
      </c>
    </row>
    <row r="33034" ht="14.25" customHeight="1">
      <c r="A33034" s="5"/>
      <c r="B33034" s="5"/>
      <c r="C33034" s="5" t="str">
        <f>IFERROR(__xludf.DUMMYFUNCTION("""COMPUTED_VALUE"""),"")</f>
        <v/>
      </c>
      <c r="D33034" s="5">
        <v>0.0</v>
      </c>
    </row>
    <row r="33035" ht="14.25" customHeight="1">
      <c r="A33035" s="5"/>
      <c r="B33035" s="5"/>
      <c r="C33035" s="5" t="str">
        <f>IFERROR(__xludf.DUMMYFUNCTION("""COMPUTED_VALUE"""),"")</f>
        <v/>
      </c>
      <c r="D33035" s="5">
        <v>0.0</v>
      </c>
    </row>
    <row r="33036" ht="14.25" customHeight="1">
      <c r="A33036" s="5"/>
      <c r="B33036" s="5"/>
      <c r="C33036" s="5" t="str">
        <f>IFERROR(__xludf.DUMMYFUNCTION("""COMPUTED_VALUE"""),"")</f>
        <v/>
      </c>
      <c r="D33036" s="5">
        <v>0.0</v>
      </c>
    </row>
    <row r="33037" ht="14.25" customHeight="1">
      <c r="A33037" s="5"/>
      <c r="B33037" s="5"/>
      <c r="C33037" s="5" t="str">
        <f>IFERROR(__xludf.DUMMYFUNCTION("""COMPUTED_VALUE"""),"")</f>
        <v/>
      </c>
      <c r="D33037" s="5">
        <v>0.0</v>
      </c>
    </row>
    <row r="33038" ht="14.25" customHeight="1">
      <c r="A33038" s="5"/>
      <c r="B33038" s="5"/>
      <c r="C33038" s="5" t="str">
        <f>IFERROR(__xludf.DUMMYFUNCTION("""COMPUTED_VALUE"""),"")</f>
        <v/>
      </c>
      <c r="D33038" s="5">
        <v>0.0</v>
      </c>
    </row>
    <row r="33039" ht="14.25" customHeight="1">
      <c r="A33039" s="5"/>
      <c r="B33039" s="5"/>
      <c r="C33039" s="5" t="str">
        <f>IFERROR(__xludf.DUMMYFUNCTION("""COMPUTED_VALUE"""),"")</f>
        <v/>
      </c>
      <c r="D33039" s="5">
        <v>0.0</v>
      </c>
    </row>
    <row r="33040" ht="14.25" customHeight="1">
      <c r="A33040" s="5"/>
      <c r="B33040" s="5"/>
      <c r="C33040" s="5" t="str">
        <f>IFERROR(__xludf.DUMMYFUNCTION("""COMPUTED_VALUE"""),"")</f>
        <v/>
      </c>
      <c r="D33040" s="5">
        <v>0.0</v>
      </c>
    </row>
    <row r="33041" ht="14.25" customHeight="1">
      <c r="A33041" s="5"/>
      <c r="B33041" s="5"/>
      <c r="C33041" s="5" t="str">
        <f>IFERROR(__xludf.DUMMYFUNCTION("""COMPUTED_VALUE"""),"")</f>
        <v/>
      </c>
      <c r="D33041" s="5">
        <v>0.0</v>
      </c>
    </row>
    <row r="33042" ht="14.25" customHeight="1">
      <c r="A33042" s="5"/>
      <c r="B33042" s="5"/>
      <c r="C33042" s="5" t="str">
        <f>IFERROR(__xludf.DUMMYFUNCTION("""COMPUTED_VALUE"""),"")</f>
        <v/>
      </c>
      <c r="D33042" s="5">
        <v>0.0</v>
      </c>
    </row>
    <row r="33043" ht="14.25" customHeight="1">
      <c r="A33043" s="5"/>
      <c r="B33043" s="5"/>
      <c r="C33043" s="5" t="str">
        <f>IFERROR(__xludf.DUMMYFUNCTION("""COMPUTED_VALUE"""),"")</f>
        <v/>
      </c>
      <c r="D33043" s="5">
        <v>0.0</v>
      </c>
    </row>
    <row r="33044" ht="14.25" customHeight="1">
      <c r="A33044" s="5"/>
      <c r="B33044" s="5"/>
      <c r="C33044" s="5" t="str">
        <f>IFERROR(__xludf.DUMMYFUNCTION("""COMPUTED_VALUE"""),"")</f>
        <v/>
      </c>
      <c r="D33044" s="5">
        <v>0.0</v>
      </c>
    </row>
    <row r="33045" ht="14.25" customHeight="1">
      <c r="A33045" s="5"/>
      <c r="B33045" s="5"/>
      <c r="C33045" s="5" t="str">
        <f>IFERROR(__xludf.DUMMYFUNCTION("""COMPUTED_VALUE"""),"")</f>
        <v/>
      </c>
      <c r="D33045" s="5">
        <v>0.0</v>
      </c>
    </row>
    <row r="33046" ht="14.25" customHeight="1">
      <c r="A33046" s="5"/>
      <c r="B33046" s="5"/>
      <c r="C33046" s="5" t="str">
        <f>IFERROR(__xludf.DUMMYFUNCTION("""COMPUTED_VALUE"""),"")</f>
        <v/>
      </c>
      <c r="D33046" s="5">
        <v>0.0</v>
      </c>
    </row>
    <row r="33047" ht="14.25" customHeight="1">
      <c r="A33047" s="5"/>
      <c r="B33047" s="5"/>
      <c r="C33047" s="5" t="str">
        <f>IFERROR(__xludf.DUMMYFUNCTION("""COMPUTED_VALUE"""),"")</f>
        <v/>
      </c>
      <c r="D33047" s="5">
        <v>0.0</v>
      </c>
    </row>
    <row r="33048" ht="14.25" customHeight="1">
      <c r="A33048" s="5"/>
      <c r="B33048" s="5"/>
      <c r="C33048" s="5" t="str">
        <f>IFERROR(__xludf.DUMMYFUNCTION("""COMPUTED_VALUE"""),"")</f>
        <v/>
      </c>
      <c r="D33048" s="5">
        <v>0.0</v>
      </c>
    </row>
    <row r="33049" ht="14.25" customHeight="1">
      <c r="A33049" s="5"/>
      <c r="B33049" s="5"/>
      <c r="C33049" s="5" t="str">
        <f>IFERROR(__xludf.DUMMYFUNCTION("""COMPUTED_VALUE"""),"")</f>
        <v/>
      </c>
      <c r="D33049" s="5">
        <v>0.0</v>
      </c>
    </row>
    <row r="33050" ht="14.25" customHeight="1">
      <c r="A33050" s="5"/>
      <c r="B33050" s="5"/>
      <c r="C33050" s="5" t="str">
        <f>IFERROR(__xludf.DUMMYFUNCTION("""COMPUTED_VALUE"""),"")</f>
        <v/>
      </c>
      <c r="D33050" s="5">
        <v>0.0</v>
      </c>
    </row>
    <row r="33051" ht="14.25" customHeight="1">
      <c r="A33051" s="5"/>
      <c r="B33051" s="5"/>
      <c r="C33051" s="5" t="str">
        <f>IFERROR(__xludf.DUMMYFUNCTION("""COMPUTED_VALUE"""),"")</f>
        <v/>
      </c>
      <c r="D33051" s="5">
        <v>0.0</v>
      </c>
    </row>
    <row r="33052" ht="14.25" customHeight="1">
      <c r="A33052" s="5"/>
      <c r="B33052" s="5"/>
      <c r="C33052" s="5" t="str">
        <f>IFERROR(__xludf.DUMMYFUNCTION("""COMPUTED_VALUE"""),"")</f>
        <v/>
      </c>
      <c r="D33052" s="5">
        <v>0.0</v>
      </c>
    </row>
    <row r="33053" ht="14.25" customHeight="1">
      <c r="A33053" s="5"/>
      <c r="B33053" s="5"/>
      <c r="C33053" s="5" t="str">
        <f>IFERROR(__xludf.DUMMYFUNCTION("""COMPUTED_VALUE"""),"")</f>
        <v/>
      </c>
      <c r="D33053" s="5">
        <v>0.0</v>
      </c>
    </row>
    <row r="33054" ht="14.25" customHeight="1">
      <c r="A33054" s="5"/>
      <c r="B33054" s="5"/>
      <c r="C33054" s="5" t="str">
        <f>IFERROR(__xludf.DUMMYFUNCTION("""COMPUTED_VALUE"""),"")</f>
        <v/>
      </c>
      <c r="D33054" s="5">
        <v>0.0</v>
      </c>
    </row>
    <row r="33055" ht="14.25" customHeight="1">
      <c r="A33055" s="5"/>
      <c r="B33055" s="5"/>
      <c r="C33055" s="5" t="str">
        <f>IFERROR(__xludf.DUMMYFUNCTION("""COMPUTED_VALUE"""),"")</f>
        <v/>
      </c>
      <c r="D33055" s="5">
        <v>0.0</v>
      </c>
    </row>
    <row r="33056" ht="14.25" customHeight="1">
      <c r="A33056" s="5"/>
      <c r="B33056" s="5"/>
      <c r="C33056" s="5" t="str">
        <f>IFERROR(__xludf.DUMMYFUNCTION("""COMPUTED_VALUE"""),"")</f>
        <v/>
      </c>
      <c r="D33056" s="5">
        <v>0.0</v>
      </c>
    </row>
    <row r="33057" ht="14.25" customHeight="1">
      <c r="A33057" s="5"/>
      <c r="B33057" s="5"/>
      <c r="C33057" s="5" t="str">
        <f>IFERROR(__xludf.DUMMYFUNCTION("""COMPUTED_VALUE"""),"")</f>
        <v/>
      </c>
      <c r="D33057" s="5">
        <v>0.0</v>
      </c>
    </row>
    <row r="33058" ht="14.25" customHeight="1">
      <c r="A33058" s="5"/>
      <c r="B33058" s="5"/>
      <c r="C33058" s="5" t="str">
        <f>IFERROR(__xludf.DUMMYFUNCTION("""COMPUTED_VALUE"""),"")</f>
        <v/>
      </c>
      <c r="D33058" s="5">
        <v>0.0</v>
      </c>
    </row>
    <row r="33059" ht="14.25" customHeight="1">
      <c r="A33059" s="5"/>
      <c r="B33059" s="5"/>
      <c r="C33059" s="5" t="str">
        <f>IFERROR(__xludf.DUMMYFUNCTION("""COMPUTED_VALUE"""),"")</f>
        <v/>
      </c>
      <c r="D33059" s="5">
        <v>0.0</v>
      </c>
    </row>
    <row r="33060" ht="14.25" customHeight="1">
      <c r="A33060" s="5"/>
      <c r="B33060" s="5"/>
      <c r="C33060" s="5" t="str">
        <f>IFERROR(__xludf.DUMMYFUNCTION("""COMPUTED_VALUE"""),"")</f>
        <v/>
      </c>
      <c r="D33060" s="5">
        <v>0.0</v>
      </c>
    </row>
    <row r="33061" ht="14.25" customHeight="1">
      <c r="A33061" s="5"/>
      <c r="B33061" s="5"/>
      <c r="C33061" s="5" t="str">
        <f>IFERROR(__xludf.DUMMYFUNCTION("""COMPUTED_VALUE"""),"")</f>
        <v/>
      </c>
      <c r="D33061" s="5">
        <v>0.0</v>
      </c>
    </row>
    <row r="33062" ht="14.25" customHeight="1">
      <c r="A33062" s="5"/>
      <c r="B33062" s="5"/>
      <c r="C33062" s="5" t="str">
        <f>IFERROR(__xludf.DUMMYFUNCTION("""COMPUTED_VALUE"""),"")</f>
        <v/>
      </c>
      <c r="D33062" s="5">
        <v>0.0</v>
      </c>
    </row>
    <row r="33063" ht="14.25" customHeight="1">
      <c r="A33063" s="5"/>
      <c r="B33063" s="5"/>
      <c r="C33063" s="5" t="str">
        <f>IFERROR(__xludf.DUMMYFUNCTION("""COMPUTED_VALUE"""),"")</f>
        <v/>
      </c>
      <c r="D33063" s="5">
        <v>0.0</v>
      </c>
    </row>
    <row r="33064" ht="14.25" customHeight="1">
      <c r="A33064" s="5"/>
      <c r="B33064" s="5"/>
      <c r="C33064" s="5" t="str">
        <f>IFERROR(__xludf.DUMMYFUNCTION("""COMPUTED_VALUE"""),"")</f>
        <v/>
      </c>
      <c r="D33064" s="5">
        <v>0.0</v>
      </c>
    </row>
    <row r="33065" ht="14.25" customHeight="1">
      <c r="A33065" s="5"/>
      <c r="B33065" s="5"/>
      <c r="C33065" s="5" t="str">
        <f>IFERROR(__xludf.DUMMYFUNCTION("""COMPUTED_VALUE"""),"")</f>
        <v/>
      </c>
      <c r="D33065" s="5">
        <v>0.0</v>
      </c>
    </row>
    <row r="33066" ht="14.25" customHeight="1">
      <c r="A33066" s="5"/>
      <c r="B33066" s="5"/>
      <c r="C33066" s="5" t="str">
        <f>IFERROR(__xludf.DUMMYFUNCTION("""COMPUTED_VALUE"""),"")</f>
        <v/>
      </c>
      <c r="D33066" s="5">
        <v>0.0</v>
      </c>
    </row>
    <row r="33067" ht="14.25" customHeight="1">
      <c r="A33067" s="5"/>
      <c r="B33067" s="5"/>
      <c r="C33067" s="5" t="str">
        <f>IFERROR(__xludf.DUMMYFUNCTION("""COMPUTED_VALUE"""),"")</f>
        <v/>
      </c>
      <c r="D33067" s="5">
        <v>0.0</v>
      </c>
    </row>
    <row r="33068" ht="14.25" customHeight="1">
      <c r="A33068" s="5"/>
      <c r="B33068" s="5"/>
      <c r="C33068" s="5" t="str">
        <f>IFERROR(__xludf.DUMMYFUNCTION("""COMPUTED_VALUE"""),"")</f>
        <v/>
      </c>
      <c r="D33068" s="5">
        <v>0.0</v>
      </c>
    </row>
    <row r="33069" ht="14.25" customHeight="1">
      <c r="A33069" s="5"/>
      <c r="B33069" s="5"/>
      <c r="C33069" s="5" t="str">
        <f>IFERROR(__xludf.DUMMYFUNCTION("""COMPUTED_VALUE"""),"")</f>
        <v/>
      </c>
      <c r="D33069" s="5">
        <v>0.0</v>
      </c>
    </row>
    <row r="33070" ht="14.25" customHeight="1">
      <c r="A33070" s="5"/>
      <c r="B33070" s="5"/>
      <c r="C33070" s="5" t="str">
        <f>IFERROR(__xludf.DUMMYFUNCTION("""COMPUTED_VALUE"""),"")</f>
        <v/>
      </c>
      <c r="D33070" s="5">
        <v>0.0</v>
      </c>
    </row>
    <row r="33071" ht="14.25" customHeight="1">
      <c r="A33071" s="5"/>
      <c r="B33071" s="5"/>
      <c r="C33071" s="5" t="str">
        <f>IFERROR(__xludf.DUMMYFUNCTION("""COMPUTED_VALUE"""),"")</f>
        <v/>
      </c>
      <c r="D33071" s="5">
        <v>0.0</v>
      </c>
    </row>
    <row r="33072" ht="14.25" customHeight="1">
      <c r="A33072" s="5"/>
      <c r="B33072" s="5"/>
      <c r="C33072" s="5" t="str">
        <f>IFERROR(__xludf.DUMMYFUNCTION("""COMPUTED_VALUE"""),"")</f>
        <v/>
      </c>
      <c r="D33072" s="5">
        <v>0.0</v>
      </c>
    </row>
    <row r="33073" ht="14.25" customHeight="1">
      <c r="A33073" s="5"/>
      <c r="B33073" s="5"/>
      <c r="C33073" s="5" t="str">
        <f>IFERROR(__xludf.DUMMYFUNCTION("""COMPUTED_VALUE"""),"")</f>
        <v/>
      </c>
      <c r="D33073" s="5">
        <v>0.0</v>
      </c>
    </row>
    <row r="33074" ht="14.25" customHeight="1">
      <c r="A33074" s="5"/>
      <c r="B33074" s="5"/>
      <c r="C33074" s="5" t="str">
        <f>IFERROR(__xludf.DUMMYFUNCTION("""COMPUTED_VALUE"""),"")</f>
        <v/>
      </c>
      <c r="D33074" s="5">
        <v>0.0</v>
      </c>
    </row>
    <row r="33075" ht="14.25" customHeight="1">
      <c r="A33075" s="5"/>
      <c r="B33075" s="5"/>
      <c r="C33075" s="5" t="str">
        <f>IFERROR(__xludf.DUMMYFUNCTION("""COMPUTED_VALUE"""),"")</f>
        <v/>
      </c>
      <c r="D33075" s="5">
        <v>0.0</v>
      </c>
    </row>
    <row r="33076" ht="14.25" customHeight="1">
      <c r="A33076" s="5"/>
      <c r="B33076" s="5"/>
      <c r="C33076" s="5" t="str">
        <f>IFERROR(__xludf.DUMMYFUNCTION("""COMPUTED_VALUE"""),"")</f>
        <v/>
      </c>
      <c r="D33076" s="5">
        <v>0.0</v>
      </c>
    </row>
    <row r="33077" ht="14.25" customHeight="1">
      <c r="A33077" s="5"/>
      <c r="B33077" s="5"/>
      <c r="C33077" s="5" t="str">
        <f>IFERROR(__xludf.DUMMYFUNCTION("""COMPUTED_VALUE"""),"")</f>
        <v/>
      </c>
      <c r="D33077" s="5">
        <v>0.0</v>
      </c>
    </row>
    <row r="33078" ht="14.25" customHeight="1">
      <c r="A33078" s="5"/>
      <c r="B33078" s="5"/>
      <c r="C33078" s="5" t="str">
        <f>IFERROR(__xludf.DUMMYFUNCTION("""COMPUTED_VALUE"""),"")</f>
        <v/>
      </c>
      <c r="D33078" s="5">
        <v>0.0</v>
      </c>
    </row>
    <row r="33079" ht="14.25" customHeight="1">
      <c r="A33079" s="5"/>
      <c r="B33079" s="5"/>
      <c r="C33079" s="5" t="str">
        <f>IFERROR(__xludf.DUMMYFUNCTION("""COMPUTED_VALUE"""),"")</f>
        <v/>
      </c>
      <c r="D33079" s="5">
        <v>0.0</v>
      </c>
    </row>
    <row r="33080" ht="14.25" customHeight="1">
      <c r="A33080" s="5"/>
      <c r="B33080" s="5"/>
      <c r="C33080" s="5" t="str">
        <f>IFERROR(__xludf.DUMMYFUNCTION("""COMPUTED_VALUE"""),"")</f>
        <v/>
      </c>
      <c r="D33080" s="5">
        <v>0.0</v>
      </c>
    </row>
    <row r="33081" ht="14.25" customHeight="1">
      <c r="A33081" s="5"/>
      <c r="B33081" s="5"/>
      <c r="C33081" s="5" t="str">
        <f>IFERROR(__xludf.DUMMYFUNCTION("""COMPUTED_VALUE"""),"")</f>
        <v/>
      </c>
      <c r="D33081" s="5">
        <v>0.0</v>
      </c>
    </row>
    <row r="33082" ht="14.25" customHeight="1">
      <c r="A33082" s="5"/>
      <c r="B33082" s="5"/>
      <c r="C33082" s="5" t="str">
        <f>IFERROR(__xludf.DUMMYFUNCTION("""COMPUTED_VALUE"""),"")</f>
        <v/>
      </c>
      <c r="D33082" s="5">
        <v>0.0</v>
      </c>
    </row>
    <row r="33083" ht="14.25" customHeight="1">
      <c r="A33083" s="5"/>
      <c r="B33083" s="5"/>
      <c r="C33083" s="5" t="str">
        <f>IFERROR(__xludf.DUMMYFUNCTION("""COMPUTED_VALUE"""),"")</f>
        <v/>
      </c>
      <c r="D33083" s="5">
        <v>0.0</v>
      </c>
    </row>
    <row r="33084" ht="14.25" customHeight="1">
      <c r="A33084" s="5"/>
      <c r="B33084" s="5"/>
      <c r="C33084" s="5" t="str">
        <f>IFERROR(__xludf.DUMMYFUNCTION("""COMPUTED_VALUE"""),"")</f>
        <v/>
      </c>
      <c r="D33084" s="5">
        <v>0.0</v>
      </c>
    </row>
    <row r="33085" ht="14.25" customHeight="1">
      <c r="A33085" s="5"/>
      <c r="B33085" s="5"/>
      <c r="C33085" s="5" t="str">
        <f>IFERROR(__xludf.DUMMYFUNCTION("""COMPUTED_VALUE"""),"")</f>
        <v/>
      </c>
      <c r="D33085" s="5">
        <v>0.0</v>
      </c>
    </row>
    <row r="33086" ht="14.25" customHeight="1">
      <c r="A33086" s="5"/>
      <c r="B33086" s="5"/>
      <c r="C33086" s="5" t="str">
        <f>IFERROR(__xludf.DUMMYFUNCTION("""COMPUTED_VALUE"""),"")</f>
        <v/>
      </c>
      <c r="D33086" s="5">
        <v>0.0</v>
      </c>
    </row>
    <row r="33087" ht="14.25" customHeight="1">
      <c r="A33087" s="5"/>
      <c r="B33087" s="5"/>
      <c r="C33087" s="5" t="str">
        <f>IFERROR(__xludf.DUMMYFUNCTION("""COMPUTED_VALUE"""),"")</f>
        <v/>
      </c>
      <c r="D33087" s="5">
        <v>0.0</v>
      </c>
    </row>
    <row r="33088" ht="14.25" customHeight="1">
      <c r="A33088" s="5"/>
      <c r="B33088" s="5"/>
      <c r="C33088" s="5" t="str">
        <f>IFERROR(__xludf.DUMMYFUNCTION("""COMPUTED_VALUE"""),"")</f>
        <v/>
      </c>
      <c r="D33088" s="5">
        <v>0.0</v>
      </c>
    </row>
    <row r="33089" ht="14.25" customHeight="1">
      <c r="A33089" s="5"/>
      <c r="B33089" s="5"/>
      <c r="C33089" s="5" t="str">
        <f>IFERROR(__xludf.DUMMYFUNCTION("""COMPUTED_VALUE"""),"")</f>
        <v/>
      </c>
      <c r="D33089" s="5">
        <v>0.0</v>
      </c>
    </row>
    <row r="33090" ht="14.25" customHeight="1">
      <c r="A33090" s="5"/>
      <c r="B33090" s="5"/>
      <c r="C33090" s="5" t="str">
        <f>IFERROR(__xludf.DUMMYFUNCTION("""COMPUTED_VALUE"""),"")</f>
        <v/>
      </c>
      <c r="D33090" s="5">
        <v>0.0</v>
      </c>
    </row>
    <row r="33091" ht="14.25" customHeight="1">
      <c r="A33091" s="5"/>
      <c r="B33091" s="5"/>
      <c r="C33091" s="5" t="str">
        <f>IFERROR(__xludf.DUMMYFUNCTION("""COMPUTED_VALUE"""),"")</f>
        <v/>
      </c>
      <c r="D33091" s="5">
        <v>0.0</v>
      </c>
    </row>
    <row r="33092" ht="14.25" customHeight="1">
      <c r="A33092" s="5"/>
      <c r="B33092" s="5"/>
      <c r="C33092" s="5" t="str">
        <f>IFERROR(__xludf.DUMMYFUNCTION("""COMPUTED_VALUE"""),"")</f>
        <v/>
      </c>
      <c r="D33092" s="5">
        <v>0.0</v>
      </c>
    </row>
    <row r="33093" ht="14.25" customHeight="1">
      <c r="A33093" s="5"/>
      <c r="B33093" s="5"/>
      <c r="C33093" s="5" t="str">
        <f>IFERROR(__xludf.DUMMYFUNCTION("""COMPUTED_VALUE"""),"")</f>
        <v/>
      </c>
      <c r="D33093" s="5">
        <v>0.0</v>
      </c>
    </row>
    <row r="33094" ht="14.25" customHeight="1">
      <c r="A33094" s="5"/>
      <c r="B33094" s="5"/>
      <c r="C33094" s="5" t="str">
        <f>IFERROR(__xludf.DUMMYFUNCTION("""COMPUTED_VALUE"""),"")</f>
        <v/>
      </c>
      <c r="D33094" s="5">
        <v>0.0</v>
      </c>
    </row>
    <row r="33095" ht="14.25" customHeight="1">
      <c r="A33095" s="5"/>
      <c r="B33095" s="5"/>
      <c r="C33095" s="5" t="str">
        <f>IFERROR(__xludf.DUMMYFUNCTION("""COMPUTED_VALUE"""),"")</f>
        <v/>
      </c>
      <c r="D33095" s="5">
        <v>0.0</v>
      </c>
    </row>
    <row r="33096" ht="14.25" customHeight="1">
      <c r="A33096" s="5"/>
      <c r="B33096" s="5"/>
      <c r="C33096" s="5" t="str">
        <f>IFERROR(__xludf.DUMMYFUNCTION("""COMPUTED_VALUE"""),"")</f>
        <v/>
      </c>
      <c r="D33096" s="5">
        <v>0.0</v>
      </c>
    </row>
    <row r="33097" ht="14.25" customHeight="1">
      <c r="A33097" s="5"/>
      <c r="B33097" s="5"/>
      <c r="C33097" s="5" t="str">
        <f>IFERROR(__xludf.DUMMYFUNCTION("""COMPUTED_VALUE"""),"")</f>
        <v/>
      </c>
      <c r="D33097" s="5">
        <v>0.0</v>
      </c>
    </row>
    <row r="33098" ht="14.25" customHeight="1">
      <c r="A33098" s="5"/>
      <c r="B33098" s="5"/>
      <c r="C33098" s="5" t="str">
        <f>IFERROR(__xludf.DUMMYFUNCTION("""COMPUTED_VALUE"""),"")</f>
        <v/>
      </c>
      <c r="D33098" s="5">
        <v>0.0</v>
      </c>
    </row>
    <row r="33099" ht="14.25" customHeight="1">
      <c r="A33099" s="5"/>
      <c r="B33099" s="5"/>
      <c r="C33099" s="5" t="str">
        <f>IFERROR(__xludf.DUMMYFUNCTION("""COMPUTED_VALUE"""),"")</f>
        <v/>
      </c>
      <c r="D33099" s="5">
        <v>0.0</v>
      </c>
    </row>
    <row r="33100" ht="14.25" customHeight="1">
      <c r="A33100" s="5"/>
      <c r="B33100" s="5"/>
      <c r="C33100" s="5" t="str">
        <f>IFERROR(__xludf.DUMMYFUNCTION("""COMPUTED_VALUE"""),"")</f>
        <v/>
      </c>
      <c r="D33100" s="5">
        <v>0.0</v>
      </c>
    </row>
    <row r="33101" ht="14.25" customHeight="1">
      <c r="A33101" s="5"/>
      <c r="B33101" s="5"/>
      <c r="C33101" s="5" t="str">
        <f>IFERROR(__xludf.DUMMYFUNCTION("""COMPUTED_VALUE"""),"")</f>
        <v/>
      </c>
      <c r="D33101" s="5">
        <v>0.0</v>
      </c>
    </row>
    <row r="33102" ht="14.25" customHeight="1">
      <c r="A33102" s="5"/>
      <c r="B33102" s="5"/>
      <c r="C33102" s="5" t="str">
        <f>IFERROR(__xludf.DUMMYFUNCTION("""COMPUTED_VALUE"""),"")</f>
        <v/>
      </c>
      <c r="D33102" s="5">
        <v>0.0</v>
      </c>
    </row>
    <row r="33103" ht="14.25" customHeight="1">
      <c r="A33103" s="5"/>
      <c r="B33103" s="5"/>
      <c r="C33103" s="5" t="str">
        <f>IFERROR(__xludf.DUMMYFUNCTION("""COMPUTED_VALUE"""),"")</f>
        <v/>
      </c>
      <c r="D33103" s="5">
        <v>0.0</v>
      </c>
    </row>
    <row r="33104" ht="14.25" customHeight="1">
      <c r="A33104" s="5"/>
      <c r="B33104" s="5"/>
      <c r="C33104" s="5" t="str">
        <f>IFERROR(__xludf.DUMMYFUNCTION("""COMPUTED_VALUE"""),"")</f>
        <v/>
      </c>
      <c r="D33104" s="5">
        <v>0.0</v>
      </c>
    </row>
    <row r="33105" ht="14.25" customHeight="1">
      <c r="A33105" s="5"/>
      <c r="B33105" s="5"/>
      <c r="C33105" s="5" t="str">
        <f>IFERROR(__xludf.DUMMYFUNCTION("""COMPUTED_VALUE"""),"")</f>
        <v/>
      </c>
      <c r="D33105" s="5">
        <v>0.0</v>
      </c>
    </row>
    <row r="33106" ht="14.25" customHeight="1">
      <c r="A33106" s="5"/>
      <c r="B33106" s="5"/>
      <c r="C33106" s="5" t="str">
        <f>IFERROR(__xludf.DUMMYFUNCTION("""COMPUTED_VALUE"""),"")</f>
        <v/>
      </c>
      <c r="D33106" s="5">
        <v>0.0</v>
      </c>
    </row>
    <row r="33107" ht="14.25" customHeight="1">
      <c r="A33107" s="5"/>
      <c r="B33107" s="5"/>
      <c r="C33107" s="5" t="str">
        <f>IFERROR(__xludf.DUMMYFUNCTION("""COMPUTED_VALUE"""),"")</f>
        <v/>
      </c>
      <c r="D33107" s="5">
        <v>0.0</v>
      </c>
    </row>
    <row r="33108" ht="14.25" customHeight="1">
      <c r="A33108" s="5"/>
      <c r="B33108" s="5"/>
      <c r="C33108" s="5" t="str">
        <f>IFERROR(__xludf.DUMMYFUNCTION("""COMPUTED_VALUE"""),"")</f>
        <v/>
      </c>
      <c r="D33108" s="5">
        <v>0.0</v>
      </c>
    </row>
    <row r="33109" ht="14.25" customHeight="1">
      <c r="A33109" s="5"/>
      <c r="B33109" s="5"/>
      <c r="C33109" s="5" t="str">
        <f>IFERROR(__xludf.DUMMYFUNCTION("""COMPUTED_VALUE"""),"")</f>
        <v/>
      </c>
      <c r="D33109" s="5">
        <v>0.0</v>
      </c>
    </row>
    <row r="33110" ht="14.25" customHeight="1">
      <c r="A33110" s="5"/>
      <c r="B33110" s="5"/>
      <c r="C33110" s="5" t="str">
        <f>IFERROR(__xludf.DUMMYFUNCTION("""COMPUTED_VALUE"""),"")</f>
        <v/>
      </c>
      <c r="D33110" s="5">
        <v>0.0</v>
      </c>
    </row>
    <row r="33111" ht="14.25" customHeight="1">
      <c r="A33111" s="5"/>
      <c r="B33111" s="5"/>
      <c r="C33111" s="5" t="str">
        <f>IFERROR(__xludf.DUMMYFUNCTION("""COMPUTED_VALUE"""),"")</f>
        <v/>
      </c>
      <c r="D33111" s="5">
        <v>0.0</v>
      </c>
    </row>
    <row r="33112" ht="14.25" customHeight="1">
      <c r="A33112" s="5"/>
      <c r="B33112" s="5"/>
      <c r="C33112" s="5" t="str">
        <f>IFERROR(__xludf.DUMMYFUNCTION("""COMPUTED_VALUE"""),"")</f>
        <v/>
      </c>
      <c r="D33112" s="5">
        <v>0.0</v>
      </c>
    </row>
    <row r="33113" ht="14.25" customHeight="1">
      <c r="A33113" s="5"/>
      <c r="B33113" s="5"/>
      <c r="C33113" s="5" t="str">
        <f>IFERROR(__xludf.DUMMYFUNCTION("""COMPUTED_VALUE"""),"")</f>
        <v/>
      </c>
      <c r="D33113" s="5">
        <v>0.0</v>
      </c>
    </row>
    <row r="33114" ht="14.25" customHeight="1">
      <c r="A33114" s="5"/>
      <c r="B33114" s="5"/>
      <c r="C33114" s="5" t="str">
        <f>IFERROR(__xludf.DUMMYFUNCTION("""COMPUTED_VALUE"""),"")</f>
        <v/>
      </c>
      <c r="D33114" s="5">
        <v>0.0</v>
      </c>
    </row>
    <row r="33115" ht="14.25" customHeight="1">
      <c r="A33115" s="5"/>
      <c r="B33115" s="5"/>
      <c r="C33115" s="5" t="str">
        <f>IFERROR(__xludf.DUMMYFUNCTION("""COMPUTED_VALUE"""),"")</f>
        <v/>
      </c>
      <c r="D33115" s="5">
        <v>0.0</v>
      </c>
    </row>
    <row r="33116" ht="14.25" customHeight="1">
      <c r="A33116" s="5"/>
      <c r="B33116" s="5"/>
      <c r="C33116" s="5" t="str">
        <f>IFERROR(__xludf.DUMMYFUNCTION("""COMPUTED_VALUE"""),"")</f>
        <v/>
      </c>
      <c r="D33116" s="5">
        <v>0.0</v>
      </c>
    </row>
    <row r="33117" ht="14.25" customHeight="1">
      <c r="A33117" s="5"/>
      <c r="B33117" s="5"/>
      <c r="C33117" s="5" t="str">
        <f>IFERROR(__xludf.DUMMYFUNCTION("""COMPUTED_VALUE"""),"")</f>
        <v/>
      </c>
      <c r="D33117" s="5">
        <v>0.0</v>
      </c>
    </row>
    <row r="33118" ht="14.25" customHeight="1">
      <c r="A33118" s="5"/>
      <c r="B33118" s="5"/>
      <c r="C33118" s="5" t="str">
        <f>IFERROR(__xludf.DUMMYFUNCTION("""COMPUTED_VALUE"""),"")</f>
        <v/>
      </c>
      <c r="D33118" s="5">
        <v>0.0</v>
      </c>
    </row>
    <row r="33119" ht="14.25" customHeight="1">
      <c r="A33119" s="5"/>
      <c r="B33119" s="5"/>
      <c r="C33119" s="5" t="str">
        <f>IFERROR(__xludf.DUMMYFUNCTION("""COMPUTED_VALUE"""),"")</f>
        <v/>
      </c>
      <c r="D33119" s="5">
        <v>0.0</v>
      </c>
    </row>
    <row r="33120" ht="14.25" customHeight="1">
      <c r="A33120" s="5"/>
      <c r="B33120" s="5"/>
      <c r="C33120" s="5" t="str">
        <f>IFERROR(__xludf.DUMMYFUNCTION("""COMPUTED_VALUE"""),"")</f>
        <v/>
      </c>
      <c r="D33120" s="5">
        <v>0.0</v>
      </c>
    </row>
    <row r="33121" ht="14.25" customHeight="1">
      <c r="A33121" s="5"/>
      <c r="B33121" s="5"/>
      <c r="C33121" s="5" t="str">
        <f>IFERROR(__xludf.DUMMYFUNCTION("""COMPUTED_VALUE"""),"")</f>
        <v/>
      </c>
      <c r="D33121" s="5">
        <v>0.0</v>
      </c>
    </row>
    <row r="33122" ht="14.25" customHeight="1">
      <c r="A33122" s="5"/>
      <c r="B33122" s="5"/>
      <c r="C33122" s="5" t="str">
        <f>IFERROR(__xludf.DUMMYFUNCTION("""COMPUTED_VALUE"""),"")</f>
        <v/>
      </c>
      <c r="D33122" s="5">
        <v>0.0</v>
      </c>
    </row>
    <row r="33123" ht="14.25" customHeight="1">
      <c r="A33123" s="5"/>
      <c r="B33123" s="5"/>
      <c r="C33123" s="5" t="str">
        <f>IFERROR(__xludf.DUMMYFUNCTION("""COMPUTED_VALUE"""),"")</f>
        <v/>
      </c>
      <c r="D33123" s="5">
        <v>0.0</v>
      </c>
    </row>
    <row r="33124" ht="14.25" customHeight="1">
      <c r="A33124" s="5"/>
      <c r="B33124" s="5"/>
      <c r="C33124" s="5" t="str">
        <f>IFERROR(__xludf.DUMMYFUNCTION("""COMPUTED_VALUE"""),"")</f>
        <v/>
      </c>
      <c r="D33124" s="5">
        <v>0.0</v>
      </c>
    </row>
    <row r="33125" ht="14.25" customHeight="1">
      <c r="A33125" s="5"/>
      <c r="B33125" s="5"/>
      <c r="C33125" s="5" t="str">
        <f>IFERROR(__xludf.DUMMYFUNCTION("""COMPUTED_VALUE"""),"")</f>
        <v/>
      </c>
      <c r="D33125" s="5">
        <v>0.0</v>
      </c>
    </row>
    <row r="33126" ht="14.25" customHeight="1">
      <c r="A33126" s="5"/>
      <c r="B33126" s="5"/>
      <c r="C33126" s="5" t="str">
        <f>IFERROR(__xludf.DUMMYFUNCTION("""COMPUTED_VALUE"""),"")</f>
        <v/>
      </c>
      <c r="D33126" s="5">
        <v>0.0</v>
      </c>
    </row>
    <row r="33127" ht="14.25" customHeight="1">
      <c r="A33127" s="5"/>
      <c r="B33127" s="5"/>
      <c r="C33127" s="5" t="str">
        <f>IFERROR(__xludf.DUMMYFUNCTION("""COMPUTED_VALUE"""),"")</f>
        <v/>
      </c>
      <c r="D33127" s="5">
        <v>0.0</v>
      </c>
    </row>
    <row r="33128" ht="14.25" customHeight="1">
      <c r="A33128" s="5"/>
      <c r="B33128" s="5"/>
      <c r="C33128" s="5" t="str">
        <f>IFERROR(__xludf.DUMMYFUNCTION("""COMPUTED_VALUE"""),"")</f>
        <v/>
      </c>
      <c r="D33128" s="5">
        <v>0.0</v>
      </c>
    </row>
    <row r="33129" ht="14.25" customHeight="1">
      <c r="A33129" s="5"/>
      <c r="B33129" s="5"/>
      <c r="C33129" s="5" t="str">
        <f>IFERROR(__xludf.DUMMYFUNCTION("""COMPUTED_VALUE"""),"")</f>
        <v/>
      </c>
      <c r="D33129" s="5">
        <v>0.0</v>
      </c>
    </row>
    <row r="33130" ht="14.25" customHeight="1">
      <c r="A33130" s="5"/>
      <c r="B33130" s="5"/>
      <c r="C33130" s="5" t="str">
        <f>IFERROR(__xludf.DUMMYFUNCTION("""COMPUTED_VALUE"""),"")</f>
        <v/>
      </c>
      <c r="D33130" s="5">
        <v>0.0</v>
      </c>
    </row>
    <row r="33131" ht="14.25" customHeight="1">
      <c r="A33131" s="5"/>
      <c r="B33131" s="5"/>
      <c r="C33131" s="5" t="str">
        <f>IFERROR(__xludf.DUMMYFUNCTION("""COMPUTED_VALUE"""),"")</f>
        <v/>
      </c>
      <c r="D33131" s="5">
        <v>0.0</v>
      </c>
    </row>
    <row r="33132" ht="14.25" customHeight="1">
      <c r="A33132" s="5"/>
      <c r="B33132" s="5"/>
      <c r="C33132" s="5" t="str">
        <f>IFERROR(__xludf.DUMMYFUNCTION("""COMPUTED_VALUE"""),"")</f>
        <v/>
      </c>
      <c r="D33132" s="5">
        <v>0.0</v>
      </c>
    </row>
    <row r="33133" ht="14.25" customHeight="1">
      <c r="A33133" s="5"/>
      <c r="B33133" s="5"/>
      <c r="C33133" s="5" t="str">
        <f>IFERROR(__xludf.DUMMYFUNCTION("""COMPUTED_VALUE"""),"")</f>
        <v/>
      </c>
      <c r="D33133" s="5">
        <v>0.0</v>
      </c>
    </row>
    <row r="33134" ht="14.25" customHeight="1">
      <c r="A33134" s="5"/>
      <c r="B33134" s="5"/>
      <c r="C33134" s="5" t="str">
        <f>IFERROR(__xludf.DUMMYFUNCTION("""COMPUTED_VALUE"""),"")</f>
        <v/>
      </c>
      <c r="D33134" s="5">
        <v>0.0</v>
      </c>
    </row>
    <row r="33135" ht="14.25" customHeight="1">
      <c r="A33135" s="5"/>
      <c r="B33135" s="5"/>
      <c r="C33135" s="5" t="str">
        <f>IFERROR(__xludf.DUMMYFUNCTION("""COMPUTED_VALUE"""),"")</f>
        <v/>
      </c>
      <c r="D33135" s="5">
        <v>0.0</v>
      </c>
    </row>
    <row r="33136" ht="14.25" customHeight="1">
      <c r="A33136" s="5"/>
      <c r="B33136" s="5"/>
      <c r="C33136" s="5" t="str">
        <f>IFERROR(__xludf.DUMMYFUNCTION("""COMPUTED_VALUE"""),"")</f>
        <v/>
      </c>
      <c r="D33136" s="5">
        <v>0.0</v>
      </c>
    </row>
    <row r="33137" ht="14.25" customHeight="1">
      <c r="A33137" s="5"/>
      <c r="B33137" s="5"/>
      <c r="C33137" s="5" t="str">
        <f>IFERROR(__xludf.DUMMYFUNCTION("""COMPUTED_VALUE"""),"")</f>
        <v/>
      </c>
      <c r="D33137" s="5">
        <v>0.0</v>
      </c>
    </row>
    <row r="33138" ht="14.25" customHeight="1">
      <c r="A33138" s="5"/>
      <c r="B33138" s="5"/>
      <c r="C33138" s="5" t="str">
        <f>IFERROR(__xludf.DUMMYFUNCTION("""COMPUTED_VALUE"""),"")</f>
        <v/>
      </c>
      <c r="D33138" s="5">
        <v>0.0</v>
      </c>
    </row>
    <row r="33139" ht="14.25" customHeight="1">
      <c r="A33139" s="5"/>
      <c r="B33139" s="5"/>
      <c r="C33139" s="5" t="str">
        <f>IFERROR(__xludf.DUMMYFUNCTION("""COMPUTED_VALUE"""),"")</f>
        <v/>
      </c>
      <c r="D33139" s="5">
        <v>0.0</v>
      </c>
    </row>
    <row r="33140" ht="14.25" customHeight="1">
      <c r="A33140" s="5"/>
      <c r="B33140" s="5"/>
      <c r="C33140" s="5" t="str">
        <f>IFERROR(__xludf.DUMMYFUNCTION("""COMPUTED_VALUE"""),"")</f>
        <v/>
      </c>
      <c r="D33140" s="5">
        <v>0.0</v>
      </c>
    </row>
    <row r="33141" ht="14.25" customHeight="1">
      <c r="A33141" s="5"/>
      <c r="B33141" s="5"/>
      <c r="C33141" s="5" t="str">
        <f>IFERROR(__xludf.DUMMYFUNCTION("""COMPUTED_VALUE"""),"")</f>
        <v/>
      </c>
      <c r="D33141" s="5">
        <v>0.0</v>
      </c>
    </row>
    <row r="33142" ht="14.25" customHeight="1">
      <c r="A33142" s="5"/>
      <c r="B33142" s="5"/>
      <c r="C33142" s="5" t="str">
        <f>IFERROR(__xludf.DUMMYFUNCTION("""COMPUTED_VALUE"""),"")</f>
        <v/>
      </c>
      <c r="D33142" s="5">
        <v>0.0</v>
      </c>
    </row>
    <row r="33143" ht="14.25" customHeight="1">
      <c r="A33143" s="5"/>
      <c r="B33143" s="5"/>
      <c r="C33143" s="5" t="str">
        <f>IFERROR(__xludf.DUMMYFUNCTION("""COMPUTED_VALUE"""),"")</f>
        <v/>
      </c>
      <c r="D33143" s="5">
        <v>0.0</v>
      </c>
    </row>
    <row r="33144" ht="14.25" customHeight="1">
      <c r="A33144" s="5"/>
      <c r="B33144" s="5"/>
      <c r="C33144" s="5" t="str">
        <f>IFERROR(__xludf.DUMMYFUNCTION("""COMPUTED_VALUE"""),"")</f>
        <v/>
      </c>
      <c r="D33144" s="5">
        <v>0.0</v>
      </c>
    </row>
    <row r="33145" ht="14.25" customHeight="1">
      <c r="A33145" s="5"/>
      <c r="B33145" s="5"/>
      <c r="C33145" s="5" t="str">
        <f>IFERROR(__xludf.DUMMYFUNCTION("""COMPUTED_VALUE"""),"")</f>
        <v/>
      </c>
      <c r="D33145" s="5">
        <v>0.0</v>
      </c>
    </row>
    <row r="33146" ht="14.25" customHeight="1">
      <c r="A33146" s="5"/>
      <c r="B33146" s="5"/>
      <c r="C33146" s="5" t="str">
        <f>IFERROR(__xludf.DUMMYFUNCTION("""COMPUTED_VALUE"""),"")</f>
        <v/>
      </c>
      <c r="D33146" s="5">
        <v>0.0</v>
      </c>
    </row>
    <row r="33147" ht="14.25" customHeight="1">
      <c r="A33147" s="5"/>
      <c r="B33147" s="5"/>
      <c r="C33147" s="5" t="str">
        <f>IFERROR(__xludf.DUMMYFUNCTION("""COMPUTED_VALUE"""),"")</f>
        <v/>
      </c>
      <c r="D33147" s="5">
        <v>0.0</v>
      </c>
    </row>
    <row r="33148" ht="14.25" customHeight="1">
      <c r="A33148" s="5"/>
      <c r="B33148" s="5"/>
      <c r="C33148" s="5" t="str">
        <f>IFERROR(__xludf.DUMMYFUNCTION("""COMPUTED_VALUE"""),"")</f>
        <v/>
      </c>
      <c r="D33148" s="5">
        <v>0.0</v>
      </c>
    </row>
    <row r="33149" ht="14.25" customHeight="1">
      <c r="A33149" s="5"/>
      <c r="B33149" s="5"/>
      <c r="C33149" s="5" t="str">
        <f>IFERROR(__xludf.DUMMYFUNCTION("""COMPUTED_VALUE"""),"")</f>
        <v/>
      </c>
      <c r="D33149" s="5">
        <v>0.0</v>
      </c>
    </row>
    <row r="33150" ht="14.25" customHeight="1">
      <c r="A33150" s="5"/>
      <c r="B33150" s="5"/>
      <c r="C33150" s="5" t="str">
        <f>IFERROR(__xludf.DUMMYFUNCTION("""COMPUTED_VALUE"""),"")</f>
        <v/>
      </c>
      <c r="D33150" s="5">
        <v>0.0</v>
      </c>
    </row>
    <row r="33151" ht="14.25" customHeight="1">
      <c r="A33151" s="5"/>
      <c r="B33151" s="5"/>
      <c r="C33151" s="5" t="str">
        <f>IFERROR(__xludf.DUMMYFUNCTION("""COMPUTED_VALUE"""),"")</f>
        <v/>
      </c>
      <c r="D33151" s="5">
        <v>0.0</v>
      </c>
    </row>
    <row r="33152" ht="14.25" customHeight="1">
      <c r="A33152" s="5"/>
      <c r="B33152" s="5"/>
      <c r="C33152" s="5" t="str">
        <f>IFERROR(__xludf.DUMMYFUNCTION("""COMPUTED_VALUE"""),"")</f>
        <v/>
      </c>
      <c r="D33152" s="5">
        <v>0.0</v>
      </c>
    </row>
    <row r="33153" ht="14.25" customHeight="1">
      <c r="A33153" s="5"/>
      <c r="B33153" s="5"/>
      <c r="C33153" s="5" t="str">
        <f>IFERROR(__xludf.DUMMYFUNCTION("""COMPUTED_VALUE"""),"")</f>
        <v/>
      </c>
      <c r="D33153" s="5">
        <v>0.0</v>
      </c>
    </row>
    <row r="33154" ht="14.25" customHeight="1">
      <c r="A33154" s="5"/>
      <c r="B33154" s="5"/>
      <c r="C33154" s="5" t="str">
        <f>IFERROR(__xludf.DUMMYFUNCTION("""COMPUTED_VALUE"""),"")</f>
        <v/>
      </c>
      <c r="D33154" s="5">
        <v>0.0</v>
      </c>
    </row>
    <row r="33155" ht="14.25" customHeight="1">
      <c r="A33155" s="5"/>
      <c r="B33155" s="5"/>
      <c r="C33155" s="5" t="str">
        <f>IFERROR(__xludf.DUMMYFUNCTION("""COMPUTED_VALUE"""),"")</f>
        <v/>
      </c>
      <c r="D33155" s="5">
        <v>0.0</v>
      </c>
    </row>
    <row r="33156" ht="14.25" customHeight="1">
      <c r="A33156" s="5"/>
      <c r="B33156" s="5"/>
      <c r="C33156" s="5" t="str">
        <f>IFERROR(__xludf.DUMMYFUNCTION("""COMPUTED_VALUE"""),"")</f>
        <v/>
      </c>
      <c r="D33156" s="5">
        <v>0.0</v>
      </c>
    </row>
    <row r="33157" ht="14.25" customHeight="1">
      <c r="A33157" s="5"/>
      <c r="B33157" s="5"/>
      <c r="C33157" s="5" t="str">
        <f>IFERROR(__xludf.DUMMYFUNCTION("""COMPUTED_VALUE"""),"")</f>
        <v/>
      </c>
      <c r="D33157" s="5">
        <v>0.0</v>
      </c>
    </row>
    <row r="33158" ht="14.25" customHeight="1">
      <c r="A33158" s="5"/>
      <c r="B33158" s="5"/>
      <c r="C33158" s="5" t="str">
        <f>IFERROR(__xludf.DUMMYFUNCTION("""COMPUTED_VALUE"""),"")</f>
        <v/>
      </c>
      <c r="D33158" s="5">
        <v>0.0</v>
      </c>
    </row>
    <row r="33159" ht="14.25" customHeight="1">
      <c r="A33159" s="5"/>
      <c r="B33159" s="5"/>
      <c r="C33159" s="5" t="str">
        <f>IFERROR(__xludf.DUMMYFUNCTION("""COMPUTED_VALUE"""),"")</f>
        <v/>
      </c>
      <c r="D33159" s="5">
        <v>0.0</v>
      </c>
    </row>
    <row r="33160" ht="14.25" customHeight="1">
      <c r="A33160" s="5"/>
      <c r="B33160" s="5"/>
      <c r="C33160" s="5" t="str">
        <f>IFERROR(__xludf.DUMMYFUNCTION("""COMPUTED_VALUE"""),"")</f>
        <v/>
      </c>
      <c r="D33160" s="5">
        <v>0.0</v>
      </c>
    </row>
    <row r="33161" ht="14.25" customHeight="1">
      <c r="A33161" s="5"/>
      <c r="B33161" s="5"/>
      <c r="C33161" s="5" t="str">
        <f>IFERROR(__xludf.DUMMYFUNCTION("""COMPUTED_VALUE"""),"")</f>
        <v/>
      </c>
      <c r="D33161" s="5">
        <v>0.0</v>
      </c>
    </row>
    <row r="33162" ht="14.25" customHeight="1">
      <c r="A33162" s="5"/>
      <c r="B33162" s="5"/>
      <c r="C33162" s="5" t="str">
        <f>IFERROR(__xludf.DUMMYFUNCTION("""COMPUTED_VALUE"""),"")</f>
        <v/>
      </c>
      <c r="D33162" s="5">
        <v>0.0</v>
      </c>
    </row>
    <row r="33163" ht="14.25" customHeight="1">
      <c r="A33163" s="5"/>
      <c r="B33163" s="5"/>
      <c r="C33163" s="5" t="str">
        <f>IFERROR(__xludf.DUMMYFUNCTION("""COMPUTED_VALUE"""),"")</f>
        <v/>
      </c>
      <c r="D33163" s="5">
        <v>0.0</v>
      </c>
    </row>
    <row r="33164" ht="14.25" customHeight="1">
      <c r="A33164" s="5"/>
      <c r="B33164" s="5"/>
      <c r="C33164" s="5" t="str">
        <f>IFERROR(__xludf.DUMMYFUNCTION("""COMPUTED_VALUE"""),"")</f>
        <v/>
      </c>
      <c r="D33164" s="5">
        <v>0.0</v>
      </c>
    </row>
    <row r="33165" ht="14.25" customHeight="1">
      <c r="A33165" s="5"/>
      <c r="B33165" s="5"/>
      <c r="C33165" s="5" t="str">
        <f>IFERROR(__xludf.DUMMYFUNCTION("""COMPUTED_VALUE"""),"")</f>
        <v/>
      </c>
      <c r="D33165" s="5">
        <v>0.0</v>
      </c>
    </row>
    <row r="33166" ht="14.25" customHeight="1">
      <c r="A33166" s="5"/>
      <c r="B33166" s="5"/>
      <c r="C33166" s="5" t="str">
        <f>IFERROR(__xludf.DUMMYFUNCTION("""COMPUTED_VALUE"""),"")</f>
        <v/>
      </c>
      <c r="D33166" s="5">
        <v>0.0</v>
      </c>
    </row>
    <row r="33167" ht="14.25" customHeight="1">
      <c r="A33167" s="5"/>
      <c r="B33167" s="5"/>
      <c r="C33167" s="5" t="str">
        <f>IFERROR(__xludf.DUMMYFUNCTION("""COMPUTED_VALUE"""),"")</f>
        <v/>
      </c>
      <c r="D33167" s="5">
        <v>0.0</v>
      </c>
    </row>
    <row r="33168" ht="14.25" customHeight="1">
      <c r="A33168" s="5"/>
      <c r="B33168" s="5"/>
      <c r="C33168" s="5" t="str">
        <f>IFERROR(__xludf.DUMMYFUNCTION("""COMPUTED_VALUE"""),"")</f>
        <v/>
      </c>
      <c r="D33168" s="5">
        <v>0.0</v>
      </c>
    </row>
    <row r="33169" ht="14.25" customHeight="1">
      <c r="A33169" s="5"/>
      <c r="B33169" s="5"/>
      <c r="C33169" s="5" t="str">
        <f>IFERROR(__xludf.DUMMYFUNCTION("""COMPUTED_VALUE"""),"")</f>
        <v/>
      </c>
      <c r="D33169" s="5">
        <v>0.0</v>
      </c>
    </row>
    <row r="33170" ht="14.25" customHeight="1">
      <c r="A33170" s="5"/>
      <c r="B33170" s="5"/>
      <c r="C33170" s="5" t="str">
        <f>IFERROR(__xludf.DUMMYFUNCTION("""COMPUTED_VALUE"""),"")</f>
        <v/>
      </c>
      <c r="D33170" s="5">
        <v>0.0</v>
      </c>
    </row>
    <row r="33171" ht="14.25" customHeight="1">
      <c r="A33171" s="5"/>
      <c r="B33171" s="5"/>
      <c r="C33171" s="5" t="str">
        <f>IFERROR(__xludf.DUMMYFUNCTION("""COMPUTED_VALUE"""),"")</f>
        <v/>
      </c>
      <c r="D33171" s="5">
        <v>0.0</v>
      </c>
    </row>
    <row r="33172" ht="14.25" customHeight="1">
      <c r="A33172" s="5"/>
      <c r="B33172" s="5"/>
      <c r="C33172" s="5" t="str">
        <f>IFERROR(__xludf.DUMMYFUNCTION("""COMPUTED_VALUE"""),"")</f>
        <v/>
      </c>
      <c r="D33172" s="5">
        <v>0.0</v>
      </c>
    </row>
    <row r="33173" ht="14.25" customHeight="1">
      <c r="A33173" s="5"/>
      <c r="B33173" s="5"/>
      <c r="C33173" s="5" t="str">
        <f>IFERROR(__xludf.DUMMYFUNCTION("""COMPUTED_VALUE"""),"")</f>
        <v/>
      </c>
      <c r="D33173" s="5">
        <v>0.0</v>
      </c>
    </row>
    <row r="33174" ht="14.25" customHeight="1">
      <c r="A33174" s="5"/>
      <c r="B33174" s="5"/>
      <c r="C33174" s="5" t="str">
        <f>IFERROR(__xludf.DUMMYFUNCTION("""COMPUTED_VALUE"""),"")</f>
        <v/>
      </c>
      <c r="D33174" s="5">
        <v>0.0</v>
      </c>
    </row>
    <row r="33175" ht="14.25" customHeight="1">
      <c r="A33175" s="5"/>
      <c r="B33175" s="5"/>
      <c r="C33175" s="5" t="str">
        <f>IFERROR(__xludf.DUMMYFUNCTION("""COMPUTED_VALUE"""),"")</f>
        <v/>
      </c>
      <c r="D33175" s="5">
        <v>0.0</v>
      </c>
    </row>
    <row r="33176" ht="14.25" customHeight="1">
      <c r="A33176" s="5"/>
      <c r="B33176" s="5"/>
      <c r="C33176" s="5" t="str">
        <f>IFERROR(__xludf.DUMMYFUNCTION("""COMPUTED_VALUE"""),"")</f>
        <v/>
      </c>
      <c r="D33176" s="5">
        <v>0.0</v>
      </c>
    </row>
    <row r="33177" ht="14.25" customHeight="1">
      <c r="A33177" s="5"/>
      <c r="B33177" s="5"/>
      <c r="C33177" s="5" t="str">
        <f>IFERROR(__xludf.DUMMYFUNCTION("""COMPUTED_VALUE"""),"")</f>
        <v/>
      </c>
      <c r="D33177" s="5">
        <v>0.0</v>
      </c>
    </row>
    <row r="33178" ht="14.25" customHeight="1">
      <c r="A33178" s="5"/>
      <c r="B33178" s="5"/>
      <c r="C33178" s="5" t="str">
        <f>IFERROR(__xludf.DUMMYFUNCTION("""COMPUTED_VALUE"""),"")</f>
        <v/>
      </c>
      <c r="D33178" s="5">
        <v>0.0</v>
      </c>
    </row>
    <row r="33179" ht="14.25" customHeight="1">
      <c r="A33179" s="5"/>
      <c r="B33179" s="5"/>
      <c r="C33179" s="5" t="str">
        <f>IFERROR(__xludf.DUMMYFUNCTION("""COMPUTED_VALUE"""),"")</f>
        <v/>
      </c>
      <c r="D33179" s="5">
        <v>0.0</v>
      </c>
    </row>
    <row r="33180" ht="14.25" customHeight="1">
      <c r="A33180" s="5"/>
      <c r="B33180" s="5"/>
      <c r="C33180" s="5" t="str">
        <f>IFERROR(__xludf.DUMMYFUNCTION("""COMPUTED_VALUE"""),"")</f>
        <v/>
      </c>
      <c r="D33180" s="5">
        <v>0.0</v>
      </c>
    </row>
    <row r="33181" ht="14.25" customHeight="1">
      <c r="A33181" s="5"/>
      <c r="B33181" s="5"/>
      <c r="C33181" s="5" t="str">
        <f>IFERROR(__xludf.DUMMYFUNCTION("""COMPUTED_VALUE"""),"")</f>
        <v/>
      </c>
      <c r="D33181" s="5">
        <v>0.0</v>
      </c>
    </row>
    <row r="33182" ht="14.25" customHeight="1">
      <c r="A33182" s="5"/>
      <c r="B33182" s="5"/>
      <c r="C33182" s="5" t="str">
        <f>IFERROR(__xludf.DUMMYFUNCTION("""COMPUTED_VALUE"""),"")</f>
        <v/>
      </c>
      <c r="D33182" s="5">
        <v>0.0</v>
      </c>
    </row>
    <row r="33183" ht="14.25" customHeight="1">
      <c r="A33183" s="5"/>
      <c r="B33183" s="5"/>
      <c r="C33183" s="5" t="str">
        <f>IFERROR(__xludf.DUMMYFUNCTION("""COMPUTED_VALUE"""),"")</f>
        <v/>
      </c>
      <c r="D33183" s="5">
        <v>0.0</v>
      </c>
    </row>
    <row r="33184" ht="14.25" customHeight="1">
      <c r="A33184" s="5"/>
      <c r="B33184" s="5"/>
      <c r="C33184" s="5" t="str">
        <f>IFERROR(__xludf.DUMMYFUNCTION("""COMPUTED_VALUE"""),"")</f>
        <v/>
      </c>
      <c r="D33184" s="5">
        <v>0.0</v>
      </c>
    </row>
    <row r="33185" ht="14.25" customHeight="1">
      <c r="A33185" s="5"/>
      <c r="B33185" s="5"/>
      <c r="C33185" s="5" t="str">
        <f>IFERROR(__xludf.DUMMYFUNCTION("""COMPUTED_VALUE"""),"")</f>
        <v/>
      </c>
      <c r="D33185" s="5">
        <v>0.0</v>
      </c>
    </row>
    <row r="33186" ht="14.25" customHeight="1">
      <c r="A33186" s="5"/>
      <c r="B33186" s="5"/>
      <c r="C33186" s="5" t="str">
        <f>IFERROR(__xludf.DUMMYFUNCTION("""COMPUTED_VALUE"""),"")</f>
        <v/>
      </c>
      <c r="D33186" s="5">
        <v>0.0</v>
      </c>
    </row>
    <row r="33187" ht="14.25" customHeight="1">
      <c r="A33187" s="5"/>
      <c r="B33187" s="5"/>
      <c r="C33187" s="5" t="str">
        <f>IFERROR(__xludf.DUMMYFUNCTION("""COMPUTED_VALUE"""),"")</f>
        <v/>
      </c>
      <c r="D33187" s="5">
        <v>0.0</v>
      </c>
    </row>
    <row r="33188" ht="14.25" customHeight="1">
      <c r="A33188" s="5"/>
      <c r="B33188" s="5"/>
      <c r="C33188" s="5" t="str">
        <f>IFERROR(__xludf.DUMMYFUNCTION("""COMPUTED_VALUE"""),"")</f>
        <v/>
      </c>
      <c r="D33188" s="5">
        <v>0.0</v>
      </c>
    </row>
    <row r="33189" ht="14.25" customHeight="1">
      <c r="A33189" s="5"/>
      <c r="B33189" s="5"/>
      <c r="C33189" s="5" t="str">
        <f>IFERROR(__xludf.DUMMYFUNCTION("""COMPUTED_VALUE"""),"")</f>
        <v/>
      </c>
      <c r="D33189" s="5">
        <v>0.0</v>
      </c>
    </row>
    <row r="33190" ht="14.25" customHeight="1">
      <c r="A33190" s="5"/>
      <c r="B33190" s="5"/>
      <c r="C33190" s="5" t="str">
        <f>IFERROR(__xludf.DUMMYFUNCTION("""COMPUTED_VALUE"""),"")</f>
        <v/>
      </c>
      <c r="D33190" s="5">
        <v>0.0</v>
      </c>
    </row>
    <row r="33191" ht="14.25" customHeight="1">
      <c r="A33191" s="5"/>
      <c r="B33191" s="5"/>
      <c r="C33191" s="5" t="str">
        <f>IFERROR(__xludf.DUMMYFUNCTION("""COMPUTED_VALUE"""),"")</f>
        <v/>
      </c>
      <c r="D33191" s="5">
        <v>0.0</v>
      </c>
    </row>
    <row r="33192" ht="14.25" customHeight="1">
      <c r="A33192" s="5"/>
      <c r="B33192" s="5"/>
      <c r="C33192" s="5" t="str">
        <f>IFERROR(__xludf.DUMMYFUNCTION("""COMPUTED_VALUE"""),"")</f>
        <v/>
      </c>
      <c r="D33192" s="5">
        <v>0.0</v>
      </c>
    </row>
    <row r="33193" ht="14.25" customHeight="1">
      <c r="A33193" s="5"/>
      <c r="B33193" s="5"/>
      <c r="C33193" s="5" t="str">
        <f>IFERROR(__xludf.DUMMYFUNCTION("""COMPUTED_VALUE"""),"")</f>
        <v/>
      </c>
      <c r="D33193" s="5">
        <v>0.0</v>
      </c>
    </row>
    <row r="33194" ht="14.25" customHeight="1">
      <c r="A33194" s="5"/>
      <c r="B33194" s="5"/>
      <c r="C33194" s="5" t="str">
        <f>IFERROR(__xludf.DUMMYFUNCTION("""COMPUTED_VALUE"""),"")</f>
        <v/>
      </c>
      <c r="D33194" s="5">
        <v>0.0</v>
      </c>
    </row>
    <row r="33195" ht="14.25" customHeight="1">
      <c r="A33195" s="5"/>
      <c r="B33195" s="5"/>
      <c r="C33195" s="5" t="str">
        <f>IFERROR(__xludf.DUMMYFUNCTION("""COMPUTED_VALUE"""),"")</f>
        <v/>
      </c>
      <c r="D33195" s="5">
        <v>0.0</v>
      </c>
    </row>
    <row r="33196" ht="14.25" customHeight="1">
      <c r="A33196" s="5"/>
      <c r="B33196" s="5"/>
      <c r="C33196" s="5" t="str">
        <f>IFERROR(__xludf.DUMMYFUNCTION("""COMPUTED_VALUE"""),"")</f>
        <v/>
      </c>
      <c r="D33196" s="5">
        <v>0.0</v>
      </c>
    </row>
    <row r="33197" ht="14.25" customHeight="1">
      <c r="A33197" s="5"/>
      <c r="B33197" s="5"/>
      <c r="C33197" s="5" t="str">
        <f>IFERROR(__xludf.DUMMYFUNCTION("""COMPUTED_VALUE"""),"")</f>
        <v/>
      </c>
      <c r="D33197" s="5">
        <v>0.0</v>
      </c>
    </row>
    <row r="33198" ht="14.25" customHeight="1">
      <c r="A33198" s="5"/>
      <c r="B33198" s="5"/>
      <c r="C33198" s="5" t="str">
        <f>IFERROR(__xludf.DUMMYFUNCTION("""COMPUTED_VALUE"""),"")</f>
        <v/>
      </c>
      <c r="D33198" s="5">
        <v>0.0</v>
      </c>
    </row>
    <row r="33199" ht="14.25" customHeight="1">
      <c r="A33199" s="5"/>
      <c r="B33199" s="5"/>
      <c r="C33199" s="5" t="str">
        <f>IFERROR(__xludf.DUMMYFUNCTION("""COMPUTED_VALUE"""),"")</f>
        <v/>
      </c>
      <c r="D33199" s="5">
        <v>0.0</v>
      </c>
    </row>
    <row r="33200" ht="14.25" customHeight="1">
      <c r="A33200" s="5"/>
      <c r="B33200" s="5"/>
      <c r="C33200" s="5" t="str">
        <f>IFERROR(__xludf.DUMMYFUNCTION("""COMPUTED_VALUE"""),"")</f>
        <v/>
      </c>
      <c r="D33200" s="5">
        <v>0.0</v>
      </c>
    </row>
    <row r="33201" ht="14.25" customHeight="1">
      <c r="A33201" s="5"/>
      <c r="B33201" s="5"/>
      <c r="C33201" s="5" t="str">
        <f>IFERROR(__xludf.DUMMYFUNCTION("""COMPUTED_VALUE"""),"")</f>
        <v/>
      </c>
      <c r="D33201" s="5">
        <v>0.0</v>
      </c>
    </row>
    <row r="33202" ht="14.25" customHeight="1">
      <c r="A33202" s="5"/>
      <c r="B33202" s="5"/>
      <c r="C33202" s="5" t="str">
        <f>IFERROR(__xludf.DUMMYFUNCTION("""COMPUTED_VALUE"""),"")</f>
        <v/>
      </c>
      <c r="D33202" s="5">
        <v>0.0</v>
      </c>
    </row>
    <row r="33203" ht="14.25" customHeight="1">
      <c r="A33203" s="5"/>
      <c r="B33203" s="5"/>
      <c r="C33203" s="5" t="str">
        <f>IFERROR(__xludf.DUMMYFUNCTION("""COMPUTED_VALUE"""),"")</f>
        <v/>
      </c>
      <c r="D33203" s="5">
        <v>0.0</v>
      </c>
    </row>
    <row r="33204" ht="14.25" customHeight="1">
      <c r="A33204" s="5"/>
      <c r="B33204" s="5"/>
      <c r="C33204" s="5" t="str">
        <f>IFERROR(__xludf.DUMMYFUNCTION("""COMPUTED_VALUE"""),"")</f>
        <v/>
      </c>
      <c r="D33204" s="5">
        <v>0.0</v>
      </c>
    </row>
    <row r="33205" ht="14.25" customHeight="1">
      <c r="A33205" s="5"/>
      <c r="B33205" s="5"/>
      <c r="C33205" s="5" t="str">
        <f>IFERROR(__xludf.DUMMYFUNCTION("""COMPUTED_VALUE"""),"")</f>
        <v/>
      </c>
      <c r="D33205" s="5">
        <v>0.0</v>
      </c>
    </row>
    <row r="33206" ht="14.25" customHeight="1">
      <c r="A33206" s="5"/>
      <c r="B33206" s="5"/>
      <c r="C33206" s="5" t="str">
        <f>IFERROR(__xludf.DUMMYFUNCTION("""COMPUTED_VALUE"""),"")</f>
        <v/>
      </c>
      <c r="D33206" s="5">
        <v>0.0</v>
      </c>
    </row>
    <row r="33207" ht="14.25" customHeight="1">
      <c r="A33207" s="5"/>
      <c r="B33207" s="5"/>
      <c r="C33207" s="5" t="str">
        <f>IFERROR(__xludf.DUMMYFUNCTION("""COMPUTED_VALUE"""),"")</f>
        <v/>
      </c>
      <c r="D33207" s="5">
        <v>0.0</v>
      </c>
    </row>
    <row r="33208" ht="14.25" customHeight="1">
      <c r="A33208" s="5"/>
      <c r="B33208" s="5"/>
      <c r="C33208" s="5" t="str">
        <f>IFERROR(__xludf.DUMMYFUNCTION("""COMPUTED_VALUE"""),"")</f>
        <v/>
      </c>
      <c r="D33208" s="5">
        <v>0.0</v>
      </c>
    </row>
    <row r="33209" ht="14.25" customHeight="1">
      <c r="A33209" s="5"/>
      <c r="B33209" s="5"/>
      <c r="C33209" s="5" t="str">
        <f>IFERROR(__xludf.DUMMYFUNCTION("""COMPUTED_VALUE"""),"")</f>
        <v/>
      </c>
      <c r="D33209" s="5">
        <v>0.0</v>
      </c>
    </row>
    <row r="33210" ht="14.25" customHeight="1">
      <c r="A33210" s="5"/>
      <c r="B33210" s="5"/>
      <c r="C33210" s="5" t="str">
        <f>IFERROR(__xludf.DUMMYFUNCTION("""COMPUTED_VALUE"""),"")</f>
        <v/>
      </c>
      <c r="D33210" s="5">
        <v>0.0</v>
      </c>
    </row>
    <row r="33211" ht="14.25" customHeight="1">
      <c r="A33211" s="5"/>
      <c r="B33211" s="5"/>
      <c r="C33211" s="5" t="str">
        <f>IFERROR(__xludf.DUMMYFUNCTION("""COMPUTED_VALUE"""),"")</f>
        <v/>
      </c>
      <c r="D33211" s="5">
        <v>0.0</v>
      </c>
    </row>
    <row r="33212" ht="14.25" customHeight="1">
      <c r="A33212" s="5"/>
      <c r="B33212" s="5"/>
      <c r="C33212" s="5" t="str">
        <f>IFERROR(__xludf.DUMMYFUNCTION("""COMPUTED_VALUE"""),"")</f>
        <v/>
      </c>
      <c r="D33212" s="5">
        <v>0.0</v>
      </c>
    </row>
    <row r="33213" ht="14.25" customHeight="1">
      <c r="A33213" s="5"/>
      <c r="B33213" s="5"/>
      <c r="C33213" s="5" t="str">
        <f>IFERROR(__xludf.DUMMYFUNCTION("""COMPUTED_VALUE"""),"")</f>
        <v/>
      </c>
      <c r="D33213" s="5">
        <v>0.0</v>
      </c>
    </row>
    <row r="33214" ht="14.25" customHeight="1">
      <c r="A33214" s="5"/>
      <c r="B33214" s="5"/>
      <c r="C33214" s="5" t="str">
        <f>IFERROR(__xludf.DUMMYFUNCTION("""COMPUTED_VALUE"""),"")</f>
        <v/>
      </c>
      <c r="D33214" s="5">
        <v>0.0</v>
      </c>
    </row>
    <row r="33215" ht="14.25" customHeight="1">
      <c r="A33215" s="5"/>
      <c r="B33215" s="5"/>
      <c r="C33215" s="5" t="str">
        <f>IFERROR(__xludf.DUMMYFUNCTION("""COMPUTED_VALUE"""),"")</f>
        <v/>
      </c>
      <c r="D33215" s="5">
        <v>0.0</v>
      </c>
    </row>
    <row r="33216" ht="14.25" customHeight="1">
      <c r="A33216" s="5"/>
      <c r="B33216" s="5"/>
      <c r="C33216" s="5" t="str">
        <f>IFERROR(__xludf.DUMMYFUNCTION("""COMPUTED_VALUE"""),"")</f>
        <v/>
      </c>
      <c r="D33216" s="5">
        <v>0.0</v>
      </c>
    </row>
    <row r="33217" ht="14.25" customHeight="1">
      <c r="A33217" s="5"/>
      <c r="B33217" s="5"/>
      <c r="C33217" s="5" t="str">
        <f>IFERROR(__xludf.DUMMYFUNCTION("""COMPUTED_VALUE"""),"")</f>
        <v/>
      </c>
      <c r="D33217" s="5">
        <v>0.0</v>
      </c>
    </row>
    <row r="33218" ht="14.25" customHeight="1">
      <c r="A33218" s="5"/>
      <c r="B33218" s="5"/>
      <c r="C33218" s="5" t="str">
        <f>IFERROR(__xludf.DUMMYFUNCTION("""COMPUTED_VALUE"""),"")</f>
        <v/>
      </c>
      <c r="D33218" s="5">
        <v>0.0</v>
      </c>
    </row>
    <row r="33219" ht="14.25" customHeight="1">
      <c r="A33219" s="5"/>
      <c r="B33219" s="5"/>
      <c r="C33219" s="5" t="str">
        <f>IFERROR(__xludf.DUMMYFUNCTION("""COMPUTED_VALUE"""),"")</f>
        <v/>
      </c>
      <c r="D33219" s="5">
        <v>0.0</v>
      </c>
    </row>
    <row r="33220" ht="14.25" customHeight="1">
      <c r="A33220" s="5"/>
      <c r="B33220" s="5"/>
      <c r="C33220" s="5" t="str">
        <f>IFERROR(__xludf.DUMMYFUNCTION("""COMPUTED_VALUE"""),"")</f>
        <v/>
      </c>
      <c r="D33220" s="5">
        <v>0.0</v>
      </c>
    </row>
    <row r="33221" ht="14.25" customHeight="1">
      <c r="A33221" s="5"/>
      <c r="B33221" s="5"/>
      <c r="C33221" s="5" t="str">
        <f>IFERROR(__xludf.DUMMYFUNCTION("""COMPUTED_VALUE"""),"")</f>
        <v/>
      </c>
      <c r="D33221" s="5">
        <v>0.0</v>
      </c>
    </row>
    <row r="33222" ht="14.25" customHeight="1">
      <c r="A33222" s="5"/>
      <c r="B33222" s="5"/>
      <c r="C33222" s="5" t="str">
        <f>IFERROR(__xludf.DUMMYFUNCTION("""COMPUTED_VALUE"""),"")</f>
        <v/>
      </c>
      <c r="D33222" s="5">
        <v>0.0</v>
      </c>
    </row>
    <row r="33223" ht="14.25" customHeight="1">
      <c r="A33223" s="5"/>
      <c r="B33223" s="5"/>
      <c r="C33223" s="5" t="str">
        <f>IFERROR(__xludf.DUMMYFUNCTION("""COMPUTED_VALUE"""),"")</f>
        <v/>
      </c>
      <c r="D33223" s="5">
        <v>0.0</v>
      </c>
    </row>
    <row r="33224" ht="14.25" customHeight="1">
      <c r="A33224" s="5"/>
      <c r="B33224" s="5"/>
      <c r="C33224" s="5" t="str">
        <f>IFERROR(__xludf.DUMMYFUNCTION("""COMPUTED_VALUE"""),"")</f>
        <v/>
      </c>
      <c r="D33224" s="5">
        <v>0.0</v>
      </c>
    </row>
    <row r="33225" ht="14.25" customHeight="1">
      <c r="A33225" s="5"/>
      <c r="B33225" s="5"/>
      <c r="C33225" s="5" t="str">
        <f>IFERROR(__xludf.DUMMYFUNCTION("""COMPUTED_VALUE"""),"")</f>
        <v/>
      </c>
      <c r="D33225" s="5">
        <v>0.0</v>
      </c>
    </row>
    <row r="33226" ht="14.25" customHeight="1">
      <c r="A33226" s="5"/>
      <c r="B33226" s="5"/>
      <c r="C33226" s="5" t="str">
        <f>IFERROR(__xludf.DUMMYFUNCTION("""COMPUTED_VALUE"""),"")</f>
        <v/>
      </c>
      <c r="D33226" s="5">
        <v>0.0</v>
      </c>
    </row>
    <row r="33227" ht="14.25" customHeight="1">
      <c r="A33227" s="5"/>
      <c r="B33227" s="5"/>
      <c r="C33227" s="5" t="str">
        <f>IFERROR(__xludf.DUMMYFUNCTION("""COMPUTED_VALUE"""),"")</f>
        <v/>
      </c>
      <c r="D33227" s="5">
        <v>0.0</v>
      </c>
    </row>
    <row r="33228" ht="14.25" customHeight="1">
      <c r="A33228" s="5"/>
      <c r="B33228" s="5"/>
      <c r="C33228" s="5" t="str">
        <f>IFERROR(__xludf.DUMMYFUNCTION("""COMPUTED_VALUE"""),"")</f>
        <v/>
      </c>
      <c r="D33228" s="5">
        <v>0.0</v>
      </c>
    </row>
    <row r="33229" ht="14.25" customHeight="1">
      <c r="A33229" s="5"/>
      <c r="B33229" s="5"/>
      <c r="C33229" s="5" t="str">
        <f>IFERROR(__xludf.DUMMYFUNCTION("""COMPUTED_VALUE"""),"")</f>
        <v/>
      </c>
      <c r="D33229" s="5">
        <v>0.0</v>
      </c>
    </row>
    <row r="33230" ht="14.25" customHeight="1">
      <c r="A33230" s="5"/>
      <c r="B33230" s="5"/>
      <c r="C33230" s="5" t="str">
        <f>IFERROR(__xludf.DUMMYFUNCTION("""COMPUTED_VALUE"""),"")</f>
        <v/>
      </c>
      <c r="D33230" s="5">
        <v>0.0</v>
      </c>
    </row>
    <row r="33231" ht="14.25" customHeight="1">
      <c r="A33231" s="5"/>
      <c r="B33231" s="5"/>
      <c r="C33231" s="5" t="str">
        <f>IFERROR(__xludf.DUMMYFUNCTION("""COMPUTED_VALUE"""),"")</f>
        <v/>
      </c>
      <c r="D33231" s="5">
        <v>0.0</v>
      </c>
    </row>
    <row r="33232" ht="14.25" customHeight="1">
      <c r="A33232" s="5"/>
      <c r="B33232" s="5"/>
      <c r="C33232" s="5" t="str">
        <f>IFERROR(__xludf.DUMMYFUNCTION("""COMPUTED_VALUE"""),"")</f>
        <v/>
      </c>
      <c r="D33232" s="5">
        <v>0.0</v>
      </c>
    </row>
    <row r="33233" ht="14.25" customHeight="1">
      <c r="A33233" s="5"/>
      <c r="B33233" s="5"/>
      <c r="C33233" s="5" t="str">
        <f>IFERROR(__xludf.DUMMYFUNCTION("""COMPUTED_VALUE"""),"")</f>
        <v/>
      </c>
      <c r="D33233" s="5">
        <v>0.0</v>
      </c>
    </row>
    <row r="33234" ht="14.25" customHeight="1">
      <c r="A33234" s="5"/>
      <c r="B33234" s="5"/>
      <c r="C33234" s="5" t="str">
        <f>IFERROR(__xludf.DUMMYFUNCTION("""COMPUTED_VALUE"""),"")</f>
        <v/>
      </c>
      <c r="D33234" s="5">
        <v>0.0</v>
      </c>
    </row>
    <row r="33235" ht="14.25" customHeight="1">
      <c r="A33235" s="5"/>
      <c r="B33235" s="5"/>
      <c r="C33235" s="5" t="str">
        <f>IFERROR(__xludf.DUMMYFUNCTION("""COMPUTED_VALUE"""),"")</f>
        <v/>
      </c>
      <c r="D33235" s="5">
        <v>0.0</v>
      </c>
    </row>
    <row r="33236" ht="14.25" customHeight="1">
      <c r="A33236" s="5"/>
      <c r="B33236" s="5"/>
      <c r="C33236" s="5" t="str">
        <f>IFERROR(__xludf.DUMMYFUNCTION("""COMPUTED_VALUE"""),"")</f>
        <v/>
      </c>
      <c r="D33236" s="5">
        <v>0.0</v>
      </c>
    </row>
    <row r="33237" ht="14.25" customHeight="1">
      <c r="A33237" s="5"/>
      <c r="B33237" s="5"/>
      <c r="C33237" s="5" t="str">
        <f>IFERROR(__xludf.DUMMYFUNCTION("""COMPUTED_VALUE"""),"")</f>
        <v/>
      </c>
      <c r="D33237" s="5">
        <v>0.0</v>
      </c>
    </row>
    <row r="33238" ht="14.25" customHeight="1">
      <c r="A33238" s="5"/>
      <c r="B33238" s="5"/>
      <c r="C33238" s="5" t="str">
        <f>IFERROR(__xludf.DUMMYFUNCTION("""COMPUTED_VALUE"""),"")</f>
        <v/>
      </c>
      <c r="D33238" s="5">
        <v>0.0</v>
      </c>
    </row>
    <row r="33239" ht="14.25" customHeight="1">
      <c r="A33239" s="5"/>
      <c r="B33239" s="5"/>
      <c r="C33239" s="5" t="str">
        <f>IFERROR(__xludf.DUMMYFUNCTION("""COMPUTED_VALUE"""),"")</f>
        <v/>
      </c>
      <c r="D33239" s="5">
        <v>0.0</v>
      </c>
    </row>
    <row r="33240" ht="14.25" customHeight="1">
      <c r="A33240" s="5"/>
      <c r="B33240" s="5"/>
      <c r="C33240" s="5" t="str">
        <f>IFERROR(__xludf.DUMMYFUNCTION("""COMPUTED_VALUE"""),"")</f>
        <v/>
      </c>
      <c r="D33240" s="5">
        <v>0.0</v>
      </c>
    </row>
    <row r="33241" ht="14.25" customHeight="1">
      <c r="A33241" s="5"/>
      <c r="B33241" s="5"/>
      <c r="C33241" s="5" t="str">
        <f>IFERROR(__xludf.DUMMYFUNCTION("""COMPUTED_VALUE"""),"")</f>
        <v/>
      </c>
      <c r="D33241" s="5">
        <v>0.0</v>
      </c>
    </row>
    <row r="33242" ht="14.25" customHeight="1">
      <c r="A33242" s="5"/>
      <c r="B33242" s="5"/>
      <c r="C33242" s="5" t="str">
        <f>IFERROR(__xludf.DUMMYFUNCTION("""COMPUTED_VALUE"""),"")</f>
        <v/>
      </c>
      <c r="D33242" s="5">
        <v>0.0</v>
      </c>
    </row>
    <row r="33243" ht="14.25" customHeight="1">
      <c r="A33243" s="5"/>
      <c r="B33243" s="5"/>
      <c r="C33243" s="5" t="str">
        <f>IFERROR(__xludf.DUMMYFUNCTION("""COMPUTED_VALUE"""),"")</f>
        <v/>
      </c>
      <c r="D33243" s="5">
        <v>0.0</v>
      </c>
    </row>
    <row r="33244" ht="14.25" customHeight="1">
      <c r="A33244" s="5"/>
      <c r="B33244" s="5"/>
      <c r="C33244" s="5" t="str">
        <f>IFERROR(__xludf.DUMMYFUNCTION("""COMPUTED_VALUE"""),"")</f>
        <v/>
      </c>
      <c r="D33244" s="5">
        <v>0.0</v>
      </c>
    </row>
    <row r="33245" ht="14.25" customHeight="1">
      <c r="A33245" s="5"/>
      <c r="B33245" s="5"/>
      <c r="C33245" s="5" t="str">
        <f>IFERROR(__xludf.DUMMYFUNCTION("""COMPUTED_VALUE"""),"")</f>
        <v/>
      </c>
      <c r="D33245" s="5">
        <v>0.0</v>
      </c>
    </row>
    <row r="33246" ht="14.25" customHeight="1">
      <c r="A33246" s="5"/>
      <c r="B33246" s="5"/>
      <c r="C33246" s="5" t="str">
        <f>IFERROR(__xludf.DUMMYFUNCTION("""COMPUTED_VALUE"""),"")</f>
        <v/>
      </c>
      <c r="D33246" s="5">
        <v>0.0</v>
      </c>
    </row>
    <row r="33247" ht="14.25" customHeight="1">
      <c r="A33247" s="5"/>
      <c r="B33247" s="5"/>
      <c r="C33247" s="5" t="str">
        <f>IFERROR(__xludf.DUMMYFUNCTION("""COMPUTED_VALUE"""),"")</f>
        <v/>
      </c>
      <c r="D33247" s="5">
        <v>0.0</v>
      </c>
    </row>
    <row r="33248" ht="14.25" customHeight="1">
      <c r="A33248" s="5"/>
      <c r="B33248" s="5"/>
      <c r="C33248" s="5" t="str">
        <f>IFERROR(__xludf.DUMMYFUNCTION("""COMPUTED_VALUE"""),"")</f>
        <v/>
      </c>
      <c r="D33248" s="5">
        <v>0.0</v>
      </c>
    </row>
    <row r="33249" ht="14.25" customHeight="1">
      <c r="A33249" s="5"/>
      <c r="B33249" s="5"/>
      <c r="C33249" s="5" t="str">
        <f>IFERROR(__xludf.DUMMYFUNCTION("""COMPUTED_VALUE"""),"")</f>
        <v/>
      </c>
      <c r="D33249" s="5">
        <v>0.0</v>
      </c>
    </row>
    <row r="33250" ht="14.25" customHeight="1">
      <c r="A33250" s="5"/>
      <c r="B33250" s="5"/>
      <c r="C33250" s="5" t="str">
        <f>IFERROR(__xludf.DUMMYFUNCTION("""COMPUTED_VALUE"""),"")</f>
        <v/>
      </c>
      <c r="D33250" s="5">
        <v>0.0</v>
      </c>
    </row>
    <row r="33251" ht="14.25" customHeight="1">
      <c r="A33251" s="5"/>
      <c r="B33251" s="5"/>
      <c r="C33251" s="5" t="str">
        <f>IFERROR(__xludf.DUMMYFUNCTION("""COMPUTED_VALUE"""),"")</f>
        <v/>
      </c>
      <c r="D33251" s="5">
        <v>0.0</v>
      </c>
    </row>
    <row r="33252" ht="14.25" customHeight="1">
      <c r="A33252" s="5"/>
      <c r="B33252" s="5"/>
      <c r="C33252" s="5" t="str">
        <f>IFERROR(__xludf.DUMMYFUNCTION("""COMPUTED_VALUE"""),"")</f>
        <v/>
      </c>
      <c r="D33252" s="5">
        <v>0.0</v>
      </c>
    </row>
    <row r="33253" ht="14.25" customHeight="1">
      <c r="A33253" s="5"/>
      <c r="B33253" s="5"/>
      <c r="C33253" s="5" t="str">
        <f>IFERROR(__xludf.DUMMYFUNCTION("""COMPUTED_VALUE"""),"")</f>
        <v/>
      </c>
      <c r="D33253" s="5">
        <v>0.0</v>
      </c>
    </row>
    <row r="33254" ht="14.25" customHeight="1">
      <c r="A33254" s="5"/>
      <c r="B33254" s="5"/>
      <c r="C33254" s="5" t="str">
        <f>IFERROR(__xludf.DUMMYFUNCTION("""COMPUTED_VALUE"""),"")</f>
        <v/>
      </c>
      <c r="D33254" s="5">
        <v>0.0</v>
      </c>
    </row>
    <row r="33255" ht="14.25" customHeight="1">
      <c r="A33255" s="5"/>
      <c r="B33255" s="5"/>
      <c r="C33255" s="5" t="str">
        <f>IFERROR(__xludf.DUMMYFUNCTION("""COMPUTED_VALUE"""),"")</f>
        <v/>
      </c>
      <c r="D33255" s="5">
        <v>0.0</v>
      </c>
    </row>
    <row r="33256" ht="14.25" customHeight="1">
      <c r="A33256" s="5"/>
      <c r="B33256" s="5"/>
      <c r="C33256" s="5" t="str">
        <f>IFERROR(__xludf.DUMMYFUNCTION("""COMPUTED_VALUE"""),"")</f>
        <v/>
      </c>
      <c r="D33256" s="5">
        <v>0.0</v>
      </c>
    </row>
    <row r="33257" ht="14.25" customHeight="1">
      <c r="A33257" s="5"/>
      <c r="B33257" s="5"/>
      <c r="C33257" s="5" t="str">
        <f>IFERROR(__xludf.DUMMYFUNCTION("""COMPUTED_VALUE"""),"")</f>
        <v/>
      </c>
      <c r="D33257" s="5">
        <v>0.0</v>
      </c>
    </row>
    <row r="33258" ht="14.25" customHeight="1">
      <c r="A33258" s="5"/>
      <c r="B33258" s="5"/>
      <c r="C33258" s="5" t="str">
        <f>IFERROR(__xludf.DUMMYFUNCTION("""COMPUTED_VALUE"""),"")</f>
        <v/>
      </c>
      <c r="D33258" s="5">
        <v>0.0</v>
      </c>
    </row>
    <row r="33259" ht="14.25" customHeight="1">
      <c r="A33259" s="5"/>
      <c r="B33259" s="5"/>
      <c r="C33259" s="5" t="str">
        <f>IFERROR(__xludf.DUMMYFUNCTION("""COMPUTED_VALUE"""),"")</f>
        <v/>
      </c>
      <c r="D33259" s="5">
        <v>0.0</v>
      </c>
    </row>
    <row r="33260" ht="14.25" customHeight="1">
      <c r="A33260" s="5"/>
      <c r="B33260" s="5"/>
      <c r="C33260" s="5" t="str">
        <f>IFERROR(__xludf.DUMMYFUNCTION("""COMPUTED_VALUE"""),"")</f>
        <v/>
      </c>
      <c r="D33260" s="5">
        <v>0.0</v>
      </c>
    </row>
    <row r="33261" ht="14.25" customHeight="1">
      <c r="A33261" s="5"/>
      <c r="B33261" s="5"/>
      <c r="C33261" s="5" t="str">
        <f>IFERROR(__xludf.DUMMYFUNCTION("""COMPUTED_VALUE"""),"")</f>
        <v/>
      </c>
      <c r="D33261" s="5">
        <v>0.0</v>
      </c>
    </row>
    <row r="33262" ht="14.25" customHeight="1">
      <c r="A33262" s="5"/>
      <c r="B33262" s="5"/>
      <c r="C33262" s="5" t="str">
        <f>IFERROR(__xludf.DUMMYFUNCTION("""COMPUTED_VALUE"""),"")</f>
        <v/>
      </c>
      <c r="D33262" s="5">
        <v>0.0</v>
      </c>
    </row>
    <row r="33263" ht="14.25" customHeight="1">
      <c r="A33263" s="5"/>
      <c r="B33263" s="5"/>
      <c r="C33263" s="5" t="str">
        <f>IFERROR(__xludf.DUMMYFUNCTION("""COMPUTED_VALUE"""),"")</f>
        <v/>
      </c>
      <c r="D33263" s="5">
        <v>0.0</v>
      </c>
    </row>
    <row r="33264" ht="14.25" customHeight="1">
      <c r="A33264" s="5"/>
      <c r="B33264" s="5"/>
      <c r="C33264" s="5" t="str">
        <f>IFERROR(__xludf.DUMMYFUNCTION("""COMPUTED_VALUE"""),"")</f>
        <v/>
      </c>
      <c r="D33264" s="5">
        <v>0.0</v>
      </c>
    </row>
    <row r="33265" ht="14.25" customHeight="1">
      <c r="A33265" s="5"/>
      <c r="B33265" s="5"/>
      <c r="C33265" s="5" t="str">
        <f>IFERROR(__xludf.DUMMYFUNCTION("""COMPUTED_VALUE"""),"")</f>
        <v/>
      </c>
      <c r="D33265" s="5">
        <v>0.0</v>
      </c>
    </row>
    <row r="33266" ht="14.25" customHeight="1">
      <c r="A33266" s="5"/>
      <c r="B33266" s="5"/>
      <c r="C33266" s="5" t="str">
        <f>IFERROR(__xludf.DUMMYFUNCTION("""COMPUTED_VALUE"""),"")</f>
        <v/>
      </c>
      <c r="D33266" s="5">
        <v>0.0</v>
      </c>
    </row>
    <row r="33267" ht="14.25" customHeight="1">
      <c r="A33267" s="5"/>
      <c r="B33267" s="5"/>
      <c r="C33267" s="5" t="str">
        <f>IFERROR(__xludf.DUMMYFUNCTION("""COMPUTED_VALUE"""),"")</f>
        <v/>
      </c>
      <c r="D33267" s="5">
        <v>0.0</v>
      </c>
    </row>
    <row r="33268" ht="14.25" customHeight="1">
      <c r="A33268" s="5"/>
      <c r="B33268" s="5"/>
      <c r="C33268" s="5" t="str">
        <f>IFERROR(__xludf.DUMMYFUNCTION("""COMPUTED_VALUE"""),"")</f>
        <v/>
      </c>
      <c r="D33268" s="5">
        <v>0.0</v>
      </c>
    </row>
    <row r="33269" ht="14.25" customHeight="1">
      <c r="A33269" s="5"/>
      <c r="B33269" s="5"/>
      <c r="C33269" s="5" t="str">
        <f>IFERROR(__xludf.DUMMYFUNCTION("""COMPUTED_VALUE"""),"")</f>
        <v/>
      </c>
      <c r="D33269" s="5">
        <v>0.0</v>
      </c>
    </row>
    <row r="33270" ht="14.25" customHeight="1">
      <c r="A33270" s="5"/>
      <c r="B33270" s="5"/>
      <c r="C33270" s="5" t="str">
        <f>IFERROR(__xludf.DUMMYFUNCTION("""COMPUTED_VALUE"""),"")</f>
        <v/>
      </c>
      <c r="D33270" s="5">
        <v>0.0</v>
      </c>
    </row>
    <row r="33271" ht="14.25" customHeight="1">
      <c r="A33271" s="5"/>
      <c r="B33271" s="5"/>
      <c r="C33271" s="5" t="str">
        <f>IFERROR(__xludf.DUMMYFUNCTION("""COMPUTED_VALUE"""),"")</f>
        <v/>
      </c>
      <c r="D33271" s="5">
        <v>0.0</v>
      </c>
    </row>
    <row r="33272" ht="14.25" customHeight="1">
      <c r="A33272" s="5"/>
      <c r="B33272" s="5"/>
      <c r="C33272" s="5" t="str">
        <f>IFERROR(__xludf.DUMMYFUNCTION("""COMPUTED_VALUE"""),"")</f>
        <v/>
      </c>
      <c r="D33272" s="5">
        <v>0.0</v>
      </c>
    </row>
    <row r="33273" ht="14.25" customHeight="1">
      <c r="A33273" s="5"/>
      <c r="B33273" s="5"/>
      <c r="C33273" s="5" t="str">
        <f>IFERROR(__xludf.DUMMYFUNCTION("""COMPUTED_VALUE"""),"")</f>
        <v/>
      </c>
      <c r="D33273" s="5">
        <v>0.0</v>
      </c>
    </row>
    <row r="33274" ht="14.25" customHeight="1">
      <c r="A33274" s="5"/>
      <c r="B33274" s="5"/>
      <c r="C33274" s="5" t="str">
        <f>IFERROR(__xludf.DUMMYFUNCTION("""COMPUTED_VALUE"""),"")</f>
        <v/>
      </c>
      <c r="D33274" s="5">
        <v>0.0</v>
      </c>
    </row>
    <row r="33275" ht="14.25" customHeight="1">
      <c r="A33275" s="5"/>
      <c r="B33275" s="5"/>
      <c r="C33275" s="5" t="str">
        <f>IFERROR(__xludf.DUMMYFUNCTION("""COMPUTED_VALUE"""),"")</f>
        <v/>
      </c>
      <c r="D33275" s="5">
        <v>0.0</v>
      </c>
    </row>
    <row r="33276" ht="14.25" customHeight="1">
      <c r="A33276" s="5"/>
      <c r="B33276" s="5"/>
      <c r="C33276" s="5" t="str">
        <f>IFERROR(__xludf.DUMMYFUNCTION("""COMPUTED_VALUE"""),"")</f>
        <v/>
      </c>
      <c r="D33276" s="5">
        <v>0.0</v>
      </c>
    </row>
    <row r="33277" ht="14.25" customHeight="1">
      <c r="A33277" s="5"/>
      <c r="B33277" s="5"/>
      <c r="C33277" s="5" t="str">
        <f>IFERROR(__xludf.DUMMYFUNCTION("""COMPUTED_VALUE"""),"")</f>
        <v/>
      </c>
      <c r="D33277" s="5">
        <v>0.0</v>
      </c>
    </row>
    <row r="33278" ht="14.25" customHeight="1">
      <c r="A33278" s="5"/>
      <c r="B33278" s="5"/>
      <c r="C33278" s="5" t="str">
        <f>IFERROR(__xludf.DUMMYFUNCTION("""COMPUTED_VALUE"""),"")</f>
        <v/>
      </c>
      <c r="D33278" s="5">
        <v>0.0</v>
      </c>
    </row>
    <row r="33279" ht="14.25" customHeight="1">
      <c r="A33279" s="5"/>
      <c r="B33279" s="5"/>
      <c r="C33279" s="5" t="str">
        <f>IFERROR(__xludf.DUMMYFUNCTION("""COMPUTED_VALUE"""),"")</f>
        <v/>
      </c>
      <c r="D33279" s="5">
        <v>0.0</v>
      </c>
    </row>
    <row r="33280" ht="14.25" customHeight="1">
      <c r="A33280" s="5"/>
      <c r="B33280" s="5"/>
      <c r="C33280" s="5" t="str">
        <f>IFERROR(__xludf.DUMMYFUNCTION("""COMPUTED_VALUE"""),"")</f>
        <v/>
      </c>
      <c r="D33280" s="5">
        <v>0.0</v>
      </c>
    </row>
    <row r="33281" ht="14.25" customHeight="1">
      <c r="A33281" s="5"/>
      <c r="B33281" s="5"/>
      <c r="C33281" s="5" t="str">
        <f>IFERROR(__xludf.DUMMYFUNCTION("""COMPUTED_VALUE"""),"")</f>
        <v/>
      </c>
      <c r="D33281" s="5">
        <v>0.0</v>
      </c>
    </row>
    <row r="33282" ht="14.25" customHeight="1">
      <c r="A33282" s="5"/>
      <c r="B33282" s="5"/>
      <c r="C33282" s="5" t="str">
        <f>IFERROR(__xludf.DUMMYFUNCTION("""COMPUTED_VALUE"""),"")</f>
        <v/>
      </c>
      <c r="D33282" s="5">
        <v>0.0</v>
      </c>
    </row>
    <row r="33283" ht="14.25" customHeight="1">
      <c r="A33283" s="5"/>
      <c r="B33283" s="5"/>
      <c r="C33283" s="5" t="str">
        <f>IFERROR(__xludf.DUMMYFUNCTION("""COMPUTED_VALUE"""),"")</f>
        <v/>
      </c>
      <c r="D33283" s="5">
        <v>0.0</v>
      </c>
    </row>
    <row r="33284" ht="14.25" customHeight="1">
      <c r="A33284" s="5"/>
      <c r="B33284" s="5"/>
      <c r="C33284" s="5" t="str">
        <f>IFERROR(__xludf.DUMMYFUNCTION("""COMPUTED_VALUE"""),"")</f>
        <v/>
      </c>
      <c r="D33284" s="5">
        <v>0.0</v>
      </c>
    </row>
    <row r="33285" ht="14.25" customHeight="1">
      <c r="A33285" s="5"/>
      <c r="B33285" s="5"/>
      <c r="C33285" s="5" t="str">
        <f>IFERROR(__xludf.DUMMYFUNCTION("""COMPUTED_VALUE"""),"")</f>
        <v/>
      </c>
      <c r="D33285" s="5">
        <v>0.0</v>
      </c>
    </row>
    <row r="33286" ht="14.25" customHeight="1">
      <c r="A33286" s="5"/>
      <c r="B33286" s="5"/>
      <c r="C33286" s="5" t="str">
        <f>IFERROR(__xludf.DUMMYFUNCTION("""COMPUTED_VALUE"""),"")</f>
        <v/>
      </c>
      <c r="D33286" s="5">
        <v>0.0</v>
      </c>
    </row>
    <row r="33287" ht="14.25" customHeight="1">
      <c r="A33287" s="5"/>
      <c r="B33287" s="5"/>
      <c r="C33287" s="5" t="str">
        <f>IFERROR(__xludf.DUMMYFUNCTION("""COMPUTED_VALUE"""),"")</f>
        <v/>
      </c>
      <c r="D33287" s="5">
        <v>0.0</v>
      </c>
    </row>
    <row r="33288" ht="14.25" customHeight="1">
      <c r="A33288" s="5"/>
      <c r="B33288" s="5"/>
      <c r="C33288" s="5" t="str">
        <f>IFERROR(__xludf.DUMMYFUNCTION("""COMPUTED_VALUE"""),"")</f>
        <v/>
      </c>
      <c r="D33288" s="5">
        <v>0.0</v>
      </c>
    </row>
    <row r="33289" ht="14.25" customHeight="1">
      <c r="A33289" s="5"/>
      <c r="B33289" s="5"/>
      <c r="C33289" s="5" t="str">
        <f>IFERROR(__xludf.DUMMYFUNCTION("""COMPUTED_VALUE"""),"")</f>
        <v/>
      </c>
      <c r="D33289" s="5">
        <v>0.0</v>
      </c>
    </row>
    <row r="33290" ht="14.25" customHeight="1">
      <c r="A33290" s="5"/>
      <c r="B33290" s="5"/>
      <c r="C33290" s="5" t="str">
        <f>IFERROR(__xludf.DUMMYFUNCTION("""COMPUTED_VALUE"""),"")</f>
        <v/>
      </c>
      <c r="D33290" s="5">
        <v>0.0</v>
      </c>
    </row>
    <row r="33291" ht="14.25" customHeight="1">
      <c r="A33291" s="5"/>
      <c r="B33291" s="5"/>
      <c r="C33291" s="5" t="str">
        <f>IFERROR(__xludf.DUMMYFUNCTION("""COMPUTED_VALUE"""),"")</f>
        <v/>
      </c>
      <c r="D33291" s="5">
        <v>0.0</v>
      </c>
    </row>
    <row r="33292" ht="14.25" customHeight="1">
      <c r="A33292" s="5"/>
      <c r="B33292" s="5"/>
      <c r="C33292" s="5" t="str">
        <f>IFERROR(__xludf.DUMMYFUNCTION("""COMPUTED_VALUE"""),"")</f>
        <v/>
      </c>
      <c r="D33292" s="5">
        <v>0.0</v>
      </c>
    </row>
    <row r="33293" ht="14.25" customHeight="1">
      <c r="A33293" s="5"/>
      <c r="B33293" s="5"/>
      <c r="C33293" s="5" t="str">
        <f>IFERROR(__xludf.DUMMYFUNCTION("""COMPUTED_VALUE"""),"")</f>
        <v/>
      </c>
      <c r="D33293" s="5">
        <v>0.0</v>
      </c>
    </row>
    <row r="33294" ht="14.25" customHeight="1">
      <c r="A33294" s="5"/>
      <c r="B33294" s="5"/>
      <c r="C33294" s="5" t="str">
        <f>IFERROR(__xludf.DUMMYFUNCTION("""COMPUTED_VALUE"""),"")</f>
        <v/>
      </c>
      <c r="D33294" s="5">
        <v>0.0</v>
      </c>
    </row>
    <row r="33295" ht="14.25" customHeight="1">
      <c r="A33295" s="5"/>
      <c r="B33295" s="5"/>
      <c r="C33295" s="5" t="str">
        <f>IFERROR(__xludf.DUMMYFUNCTION("""COMPUTED_VALUE"""),"")</f>
        <v/>
      </c>
      <c r="D33295" s="5">
        <v>0.0</v>
      </c>
    </row>
    <row r="33296" ht="14.25" customHeight="1">
      <c r="A33296" s="5"/>
      <c r="B33296" s="5"/>
      <c r="C33296" s="5" t="str">
        <f>IFERROR(__xludf.DUMMYFUNCTION("""COMPUTED_VALUE"""),"")</f>
        <v/>
      </c>
      <c r="D33296" s="5">
        <v>0.0</v>
      </c>
    </row>
    <row r="33297" ht="14.25" customHeight="1">
      <c r="A33297" s="5"/>
      <c r="B33297" s="5"/>
      <c r="C33297" s="5" t="str">
        <f>IFERROR(__xludf.DUMMYFUNCTION("""COMPUTED_VALUE"""),"")</f>
        <v/>
      </c>
      <c r="D33297" s="5">
        <v>0.0</v>
      </c>
    </row>
    <row r="33298" ht="14.25" customHeight="1">
      <c r="A33298" s="5"/>
      <c r="B33298" s="5"/>
      <c r="C33298" s="5" t="str">
        <f>IFERROR(__xludf.DUMMYFUNCTION("""COMPUTED_VALUE"""),"")</f>
        <v/>
      </c>
      <c r="D33298" s="5">
        <v>0.0</v>
      </c>
    </row>
    <row r="33299" ht="14.25" customHeight="1">
      <c r="A33299" s="5"/>
      <c r="B33299" s="5"/>
      <c r="C33299" s="5" t="str">
        <f>IFERROR(__xludf.DUMMYFUNCTION("""COMPUTED_VALUE"""),"")</f>
        <v/>
      </c>
      <c r="D33299" s="5">
        <v>0.0</v>
      </c>
    </row>
    <row r="33300" ht="14.25" customHeight="1">
      <c r="A33300" s="5"/>
      <c r="B33300" s="5"/>
      <c r="C33300" s="5" t="str">
        <f>IFERROR(__xludf.DUMMYFUNCTION("""COMPUTED_VALUE"""),"")</f>
        <v/>
      </c>
      <c r="D33300" s="5">
        <v>0.0</v>
      </c>
    </row>
    <row r="33301" ht="14.25" customHeight="1">
      <c r="A33301" s="5"/>
      <c r="B33301" s="5"/>
      <c r="C33301" s="5" t="str">
        <f>IFERROR(__xludf.DUMMYFUNCTION("""COMPUTED_VALUE"""),"")</f>
        <v/>
      </c>
      <c r="D33301" s="5">
        <v>0.0</v>
      </c>
    </row>
    <row r="33302" ht="14.25" customHeight="1">
      <c r="A33302" s="5"/>
      <c r="B33302" s="5"/>
      <c r="C33302" s="5" t="str">
        <f>IFERROR(__xludf.DUMMYFUNCTION("""COMPUTED_VALUE"""),"")</f>
        <v/>
      </c>
      <c r="D33302" s="5">
        <v>0.0</v>
      </c>
    </row>
    <row r="33303" ht="14.25" customHeight="1">
      <c r="A33303" s="5"/>
      <c r="B33303" s="5"/>
      <c r="C33303" s="5" t="str">
        <f>IFERROR(__xludf.DUMMYFUNCTION("""COMPUTED_VALUE"""),"")</f>
        <v/>
      </c>
      <c r="D33303" s="5">
        <v>0.0</v>
      </c>
    </row>
    <row r="33304" ht="14.25" customHeight="1">
      <c r="A33304" s="5"/>
      <c r="B33304" s="5"/>
      <c r="C33304" s="5" t="str">
        <f>IFERROR(__xludf.DUMMYFUNCTION("""COMPUTED_VALUE"""),"")</f>
        <v/>
      </c>
      <c r="D33304" s="5">
        <v>0.0</v>
      </c>
    </row>
    <row r="33305" ht="14.25" customHeight="1">
      <c r="A33305" s="5"/>
      <c r="B33305" s="5"/>
      <c r="C33305" s="5" t="str">
        <f>IFERROR(__xludf.DUMMYFUNCTION("""COMPUTED_VALUE"""),"")</f>
        <v/>
      </c>
      <c r="D33305" s="5">
        <v>0.0</v>
      </c>
    </row>
    <row r="33306" ht="14.25" customHeight="1">
      <c r="A33306" s="5"/>
      <c r="B33306" s="5"/>
      <c r="C33306" s="5" t="str">
        <f>IFERROR(__xludf.DUMMYFUNCTION("""COMPUTED_VALUE"""),"")</f>
        <v/>
      </c>
      <c r="D33306" s="5">
        <v>0.0</v>
      </c>
    </row>
    <row r="33307" ht="14.25" customHeight="1">
      <c r="A33307" s="5"/>
      <c r="B33307" s="5"/>
      <c r="C33307" s="5" t="str">
        <f>IFERROR(__xludf.DUMMYFUNCTION("""COMPUTED_VALUE"""),"")</f>
        <v/>
      </c>
      <c r="D33307" s="5">
        <v>0.0</v>
      </c>
    </row>
    <row r="33308" ht="14.25" customHeight="1">
      <c r="A33308" s="5"/>
      <c r="B33308" s="5"/>
      <c r="C33308" s="5" t="str">
        <f>IFERROR(__xludf.DUMMYFUNCTION("""COMPUTED_VALUE"""),"")</f>
        <v/>
      </c>
      <c r="D33308" s="5">
        <v>0.0</v>
      </c>
    </row>
    <row r="33309" ht="14.25" customHeight="1">
      <c r="A33309" s="5"/>
      <c r="B33309" s="5"/>
      <c r="C33309" s="5" t="str">
        <f>IFERROR(__xludf.DUMMYFUNCTION("""COMPUTED_VALUE"""),"")</f>
        <v/>
      </c>
      <c r="D33309" s="5">
        <v>0.0</v>
      </c>
    </row>
    <row r="33310" ht="14.25" customHeight="1">
      <c r="A33310" s="5"/>
      <c r="B33310" s="5"/>
      <c r="C33310" s="5" t="str">
        <f>IFERROR(__xludf.DUMMYFUNCTION("""COMPUTED_VALUE"""),"")</f>
        <v/>
      </c>
      <c r="D33310" s="5">
        <v>0.0</v>
      </c>
    </row>
    <row r="33311" ht="14.25" customHeight="1">
      <c r="A33311" s="5"/>
      <c r="B33311" s="5"/>
      <c r="C33311" s="5" t="str">
        <f>IFERROR(__xludf.DUMMYFUNCTION("""COMPUTED_VALUE"""),"")</f>
        <v/>
      </c>
      <c r="D33311" s="5">
        <v>0.0</v>
      </c>
    </row>
    <row r="33312" ht="14.25" customHeight="1">
      <c r="A33312" s="5"/>
      <c r="B33312" s="5"/>
      <c r="C33312" s="5" t="str">
        <f>IFERROR(__xludf.DUMMYFUNCTION("""COMPUTED_VALUE"""),"")</f>
        <v/>
      </c>
      <c r="D33312" s="5">
        <v>0.0</v>
      </c>
    </row>
    <row r="33313" ht="14.25" customHeight="1">
      <c r="A33313" s="5"/>
      <c r="B33313" s="5"/>
      <c r="C33313" s="5" t="str">
        <f>IFERROR(__xludf.DUMMYFUNCTION("""COMPUTED_VALUE"""),"")</f>
        <v/>
      </c>
      <c r="D33313" s="5">
        <v>0.0</v>
      </c>
    </row>
    <row r="33314" ht="14.25" customHeight="1">
      <c r="A33314" s="5"/>
      <c r="B33314" s="5"/>
      <c r="C33314" s="5" t="str">
        <f>IFERROR(__xludf.DUMMYFUNCTION("""COMPUTED_VALUE"""),"")</f>
        <v/>
      </c>
      <c r="D33314" s="5">
        <v>0.0</v>
      </c>
    </row>
    <row r="33315" ht="14.25" customHeight="1">
      <c r="A33315" s="5"/>
      <c r="B33315" s="5"/>
      <c r="C33315" s="5" t="str">
        <f>IFERROR(__xludf.DUMMYFUNCTION("""COMPUTED_VALUE"""),"")</f>
        <v/>
      </c>
      <c r="D33315" s="5">
        <v>0.0</v>
      </c>
    </row>
    <row r="33316" ht="14.25" customHeight="1">
      <c r="A33316" s="5"/>
      <c r="B33316" s="5"/>
      <c r="C33316" s="5" t="str">
        <f>IFERROR(__xludf.DUMMYFUNCTION("""COMPUTED_VALUE"""),"")</f>
        <v/>
      </c>
      <c r="D33316" s="5">
        <v>0.0</v>
      </c>
    </row>
    <row r="33317" ht="14.25" customHeight="1">
      <c r="A33317" s="5"/>
      <c r="B33317" s="5"/>
      <c r="C33317" s="5" t="str">
        <f>IFERROR(__xludf.DUMMYFUNCTION("""COMPUTED_VALUE"""),"")</f>
        <v/>
      </c>
      <c r="D33317" s="5">
        <v>0.0</v>
      </c>
    </row>
    <row r="33318" ht="14.25" customHeight="1">
      <c r="A33318" s="5"/>
      <c r="B33318" s="5"/>
      <c r="C33318" s="5" t="str">
        <f>IFERROR(__xludf.DUMMYFUNCTION("""COMPUTED_VALUE"""),"")</f>
        <v/>
      </c>
      <c r="D33318" s="5">
        <v>0.0</v>
      </c>
    </row>
    <row r="33319" ht="14.25" customHeight="1">
      <c r="A33319" s="5"/>
      <c r="B33319" s="5"/>
      <c r="C33319" s="5" t="str">
        <f>IFERROR(__xludf.DUMMYFUNCTION("""COMPUTED_VALUE"""),"")</f>
        <v/>
      </c>
      <c r="D33319" s="5">
        <v>0.0</v>
      </c>
    </row>
    <row r="33320" ht="14.25" customHeight="1">
      <c r="A33320" s="5"/>
      <c r="B33320" s="5"/>
      <c r="C33320" s="5" t="str">
        <f>IFERROR(__xludf.DUMMYFUNCTION("""COMPUTED_VALUE"""),"")</f>
        <v/>
      </c>
      <c r="D33320" s="5">
        <v>0.0</v>
      </c>
    </row>
    <row r="33321" ht="14.25" customHeight="1">
      <c r="A33321" s="5"/>
      <c r="B33321" s="5"/>
      <c r="C33321" s="5" t="str">
        <f>IFERROR(__xludf.DUMMYFUNCTION("""COMPUTED_VALUE"""),"")</f>
        <v/>
      </c>
      <c r="D33321" s="5">
        <v>0.0</v>
      </c>
    </row>
    <row r="33322" ht="14.25" customHeight="1">
      <c r="A33322" s="5"/>
      <c r="B33322" s="5"/>
      <c r="C33322" s="5" t="str">
        <f>IFERROR(__xludf.DUMMYFUNCTION("""COMPUTED_VALUE"""),"")</f>
        <v/>
      </c>
      <c r="D33322" s="5">
        <v>0.0</v>
      </c>
    </row>
    <row r="33323" ht="14.25" customHeight="1">
      <c r="A33323" s="5"/>
      <c r="B33323" s="5"/>
      <c r="C33323" s="5" t="str">
        <f>IFERROR(__xludf.DUMMYFUNCTION("""COMPUTED_VALUE"""),"")</f>
        <v/>
      </c>
      <c r="D33323" s="5">
        <v>0.0</v>
      </c>
    </row>
    <row r="33324" ht="14.25" customHeight="1">
      <c r="A33324" s="5"/>
      <c r="B33324" s="5"/>
      <c r="C33324" s="5" t="str">
        <f>IFERROR(__xludf.DUMMYFUNCTION("""COMPUTED_VALUE"""),"")</f>
        <v/>
      </c>
      <c r="D33324" s="5">
        <v>0.0</v>
      </c>
    </row>
    <row r="33325" ht="14.25" customHeight="1">
      <c r="A33325" s="5"/>
      <c r="B33325" s="5"/>
      <c r="C33325" s="5" t="str">
        <f>IFERROR(__xludf.DUMMYFUNCTION("""COMPUTED_VALUE"""),"")</f>
        <v/>
      </c>
      <c r="D33325" s="5">
        <v>0.0</v>
      </c>
    </row>
    <row r="33326" ht="14.25" customHeight="1">
      <c r="A33326" s="5"/>
      <c r="B33326" s="5"/>
      <c r="C33326" s="5" t="str">
        <f>IFERROR(__xludf.DUMMYFUNCTION("""COMPUTED_VALUE"""),"")</f>
        <v/>
      </c>
      <c r="D33326" s="5">
        <v>0.0</v>
      </c>
    </row>
    <row r="33327" ht="14.25" customHeight="1">
      <c r="A33327" s="5"/>
      <c r="B33327" s="5"/>
      <c r="C33327" s="5" t="str">
        <f>IFERROR(__xludf.DUMMYFUNCTION("""COMPUTED_VALUE"""),"")</f>
        <v/>
      </c>
      <c r="D33327" s="5">
        <v>0.0</v>
      </c>
    </row>
    <row r="33328" ht="14.25" customHeight="1">
      <c r="A33328" s="5"/>
      <c r="B33328" s="5"/>
      <c r="C33328" s="5" t="str">
        <f>IFERROR(__xludf.DUMMYFUNCTION("""COMPUTED_VALUE"""),"")</f>
        <v/>
      </c>
      <c r="D33328" s="5">
        <v>0.0</v>
      </c>
    </row>
    <row r="33329" ht="14.25" customHeight="1">
      <c r="A33329" s="5"/>
      <c r="B33329" s="5"/>
      <c r="C33329" s="5" t="str">
        <f>IFERROR(__xludf.DUMMYFUNCTION("""COMPUTED_VALUE"""),"")</f>
        <v/>
      </c>
      <c r="D33329" s="5">
        <v>0.0</v>
      </c>
    </row>
    <row r="33330" ht="14.25" customHeight="1">
      <c r="A33330" s="5"/>
      <c r="B33330" s="5"/>
      <c r="C33330" s="5" t="str">
        <f>IFERROR(__xludf.DUMMYFUNCTION("""COMPUTED_VALUE"""),"")</f>
        <v/>
      </c>
      <c r="D33330" s="5">
        <v>0.0</v>
      </c>
    </row>
    <row r="33331" ht="14.25" customHeight="1">
      <c r="A33331" s="5"/>
      <c r="B33331" s="5"/>
      <c r="C33331" s="5" t="str">
        <f>IFERROR(__xludf.DUMMYFUNCTION("""COMPUTED_VALUE"""),"")</f>
        <v/>
      </c>
      <c r="D33331" s="5">
        <v>0.0</v>
      </c>
    </row>
    <row r="33332" ht="14.25" customHeight="1">
      <c r="A33332" s="5"/>
      <c r="B33332" s="5"/>
      <c r="C33332" s="5" t="str">
        <f>IFERROR(__xludf.DUMMYFUNCTION("""COMPUTED_VALUE"""),"")</f>
        <v/>
      </c>
      <c r="D33332" s="5">
        <v>0.0</v>
      </c>
    </row>
    <row r="33333" ht="14.25" customHeight="1">
      <c r="A33333" s="5"/>
      <c r="B33333" s="5"/>
      <c r="C33333" s="5" t="str">
        <f>IFERROR(__xludf.DUMMYFUNCTION("""COMPUTED_VALUE"""),"")</f>
        <v/>
      </c>
      <c r="D33333" s="5">
        <v>0.0</v>
      </c>
    </row>
    <row r="33334" ht="14.25" customHeight="1">
      <c r="A33334" s="5"/>
      <c r="B33334" s="5"/>
      <c r="C33334" s="5" t="str">
        <f>IFERROR(__xludf.DUMMYFUNCTION("""COMPUTED_VALUE"""),"")</f>
        <v/>
      </c>
      <c r="D33334" s="5">
        <v>0.0</v>
      </c>
    </row>
    <row r="33335" ht="14.25" customHeight="1">
      <c r="A33335" s="5"/>
      <c r="B33335" s="5"/>
      <c r="C33335" s="5" t="str">
        <f>IFERROR(__xludf.DUMMYFUNCTION("""COMPUTED_VALUE"""),"")</f>
        <v/>
      </c>
      <c r="D33335" s="5">
        <v>0.0</v>
      </c>
    </row>
    <row r="33336" ht="14.25" customHeight="1">
      <c r="A33336" s="5"/>
      <c r="B33336" s="5"/>
      <c r="C33336" s="5" t="str">
        <f>IFERROR(__xludf.DUMMYFUNCTION("""COMPUTED_VALUE"""),"")</f>
        <v/>
      </c>
      <c r="D33336" s="5">
        <v>0.0</v>
      </c>
    </row>
    <row r="33337" ht="14.25" customHeight="1">
      <c r="A33337" s="5"/>
      <c r="B33337" s="5"/>
      <c r="C33337" s="5" t="str">
        <f>IFERROR(__xludf.DUMMYFUNCTION("""COMPUTED_VALUE"""),"")</f>
        <v/>
      </c>
      <c r="D33337" s="5">
        <v>0.0</v>
      </c>
    </row>
    <row r="33338" ht="14.25" customHeight="1">
      <c r="A33338" s="5"/>
      <c r="B33338" s="5"/>
      <c r="C33338" s="5" t="str">
        <f>IFERROR(__xludf.DUMMYFUNCTION("""COMPUTED_VALUE"""),"")</f>
        <v/>
      </c>
      <c r="D33338" s="5">
        <v>0.0</v>
      </c>
    </row>
    <row r="33339" ht="14.25" customHeight="1">
      <c r="A33339" s="5"/>
      <c r="B33339" s="5"/>
      <c r="C33339" s="5" t="str">
        <f>IFERROR(__xludf.DUMMYFUNCTION("""COMPUTED_VALUE"""),"")</f>
        <v/>
      </c>
      <c r="D33339" s="5">
        <v>0.0</v>
      </c>
    </row>
    <row r="33340" ht="14.25" customHeight="1">
      <c r="A33340" s="5"/>
      <c r="B33340" s="5"/>
      <c r="C33340" s="5" t="str">
        <f>IFERROR(__xludf.DUMMYFUNCTION("""COMPUTED_VALUE"""),"")</f>
        <v/>
      </c>
      <c r="D33340" s="5">
        <v>0.0</v>
      </c>
    </row>
    <row r="33341" ht="14.25" customHeight="1">
      <c r="A33341" s="5"/>
      <c r="B33341" s="5"/>
      <c r="C33341" s="5" t="str">
        <f>IFERROR(__xludf.DUMMYFUNCTION("""COMPUTED_VALUE"""),"")</f>
        <v/>
      </c>
      <c r="D33341" s="5">
        <v>0.0</v>
      </c>
    </row>
    <row r="33342" ht="14.25" customHeight="1">
      <c r="A33342" s="5"/>
      <c r="B33342" s="5"/>
      <c r="C33342" s="5" t="str">
        <f>IFERROR(__xludf.DUMMYFUNCTION("""COMPUTED_VALUE"""),"")</f>
        <v/>
      </c>
      <c r="D33342" s="5">
        <v>0.0</v>
      </c>
    </row>
    <row r="33343" ht="14.25" customHeight="1">
      <c r="A33343" s="5"/>
      <c r="B33343" s="5"/>
      <c r="C33343" s="5" t="str">
        <f>IFERROR(__xludf.DUMMYFUNCTION("""COMPUTED_VALUE"""),"")</f>
        <v/>
      </c>
      <c r="D33343" s="5">
        <v>0.0</v>
      </c>
    </row>
    <row r="33344" ht="14.25" customHeight="1">
      <c r="A33344" s="5"/>
      <c r="B33344" s="5"/>
      <c r="C33344" s="5" t="str">
        <f>IFERROR(__xludf.DUMMYFUNCTION("""COMPUTED_VALUE"""),"")</f>
        <v/>
      </c>
      <c r="D33344" s="5">
        <v>0.0</v>
      </c>
    </row>
    <row r="33345" ht="14.25" customHeight="1">
      <c r="A33345" s="5"/>
      <c r="B33345" s="5"/>
      <c r="C33345" s="5" t="str">
        <f>IFERROR(__xludf.DUMMYFUNCTION("""COMPUTED_VALUE"""),"")</f>
        <v/>
      </c>
      <c r="D33345" s="5">
        <v>0.0</v>
      </c>
    </row>
    <row r="33346" ht="14.25" customHeight="1">
      <c r="A33346" s="5"/>
      <c r="B33346" s="5"/>
      <c r="C33346" s="5" t="str">
        <f>IFERROR(__xludf.DUMMYFUNCTION("""COMPUTED_VALUE"""),"")</f>
        <v/>
      </c>
      <c r="D33346" s="5">
        <v>0.0</v>
      </c>
    </row>
    <row r="33347" ht="14.25" customHeight="1">
      <c r="A33347" s="5"/>
      <c r="B33347" s="5"/>
      <c r="C33347" s="5" t="str">
        <f>IFERROR(__xludf.DUMMYFUNCTION("""COMPUTED_VALUE"""),"")</f>
        <v/>
      </c>
      <c r="D33347" s="5">
        <v>0.0</v>
      </c>
    </row>
    <row r="33348" ht="14.25" customHeight="1">
      <c r="A33348" s="5"/>
      <c r="B33348" s="5"/>
      <c r="C33348" s="5" t="str">
        <f>IFERROR(__xludf.DUMMYFUNCTION("""COMPUTED_VALUE"""),"")</f>
        <v/>
      </c>
      <c r="D33348" s="5">
        <v>0.0</v>
      </c>
    </row>
    <row r="33349" ht="14.25" customHeight="1">
      <c r="A33349" s="5"/>
      <c r="B33349" s="5"/>
      <c r="C33349" s="5" t="str">
        <f>IFERROR(__xludf.DUMMYFUNCTION("""COMPUTED_VALUE"""),"")</f>
        <v/>
      </c>
      <c r="D33349" s="5">
        <v>0.0</v>
      </c>
    </row>
    <row r="33350" ht="14.25" customHeight="1">
      <c r="A33350" s="5"/>
      <c r="B33350" s="5"/>
      <c r="C33350" s="5" t="str">
        <f>IFERROR(__xludf.DUMMYFUNCTION("""COMPUTED_VALUE"""),"")</f>
        <v/>
      </c>
      <c r="D33350" s="5">
        <v>0.0</v>
      </c>
    </row>
    <row r="33351" ht="14.25" customHeight="1">
      <c r="A33351" s="5"/>
      <c r="B33351" s="5"/>
      <c r="C33351" s="5" t="str">
        <f>IFERROR(__xludf.DUMMYFUNCTION("""COMPUTED_VALUE"""),"")</f>
        <v/>
      </c>
      <c r="D33351" s="5">
        <v>0.0</v>
      </c>
    </row>
    <row r="33352" ht="14.25" customHeight="1">
      <c r="A33352" s="5"/>
      <c r="B33352" s="5"/>
      <c r="C33352" s="5" t="str">
        <f>IFERROR(__xludf.DUMMYFUNCTION("""COMPUTED_VALUE"""),"")</f>
        <v/>
      </c>
      <c r="D33352" s="5">
        <v>0.0</v>
      </c>
    </row>
    <row r="33353" ht="14.25" customHeight="1">
      <c r="A33353" s="5"/>
      <c r="B33353" s="5"/>
      <c r="C33353" s="5" t="str">
        <f>IFERROR(__xludf.DUMMYFUNCTION("""COMPUTED_VALUE"""),"")</f>
        <v/>
      </c>
      <c r="D33353" s="5">
        <v>0.0</v>
      </c>
    </row>
    <row r="33354" ht="14.25" customHeight="1">
      <c r="A33354" s="5"/>
      <c r="B33354" s="5"/>
      <c r="C33354" s="5" t="str">
        <f>IFERROR(__xludf.DUMMYFUNCTION("""COMPUTED_VALUE"""),"")</f>
        <v/>
      </c>
      <c r="D33354" s="5">
        <v>0.0</v>
      </c>
    </row>
    <row r="33355" ht="14.25" customHeight="1">
      <c r="A33355" s="5"/>
      <c r="B33355" s="5"/>
      <c r="C33355" s="5" t="str">
        <f>IFERROR(__xludf.DUMMYFUNCTION("""COMPUTED_VALUE"""),"")</f>
        <v/>
      </c>
      <c r="D33355" s="5">
        <v>0.0</v>
      </c>
    </row>
    <row r="33356" ht="14.25" customHeight="1">
      <c r="A33356" s="5"/>
      <c r="B33356" s="5"/>
      <c r="C33356" s="5" t="str">
        <f>IFERROR(__xludf.DUMMYFUNCTION("""COMPUTED_VALUE"""),"")</f>
        <v/>
      </c>
      <c r="D33356" s="5">
        <v>0.0</v>
      </c>
    </row>
    <row r="33357" ht="14.25" customHeight="1">
      <c r="A33357" s="5"/>
      <c r="B33357" s="5"/>
      <c r="C33357" s="5" t="str">
        <f>IFERROR(__xludf.DUMMYFUNCTION("""COMPUTED_VALUE"""),"")</f>
        <v/>
      </c>
      <c r="D33357" s="5">
        <v>0.0</v>
      </c>
    </row>
    <row r="33358" ht="14.25" customHeight="1">
      <c r="A33358" s="5"/>
      <c r="B33358" s="5"/>
      <c r="C33358" s="5" t="str">
        <f>IFERROR(__xludf.DUMMYFUNCTION("""COMPUTED_VALUE"""),"")</f>
        <v/>
      </c>
      <c r="D33358" s="5">
        <v>0.0</v>
      </c>
    </row>
    <row r="33359" ht="14.25" customHeight="1">
      <c r="A33359" s="5"/>
      <c r="B33359" s="5"/>
      <c r="C33359" s="5" t="str">
        <f>IFERROR(__xludf.DUMMYFUNCTION("""COMPUTED_VALUE"""),"")</f>
        <v/>
      </c>
      <c r="D33359" s="5">
        <v>0.0</v>
      </c>
    </row>
    <row r="33360" ht="14.25" customHeight="1">
      <c r="A33360" s="5"/>
      <c r="B33360" s="5"/>
      <c r="C33360" s="5" t="str">
        <f>IFERROR(__xludf.DUMMYFUNCTION("""COMPUTED_VALUE"""),"")</f>
        <v/>
      </c>
      <c r="D33360" s="5">
        <v>0.0</v>
      </c>
    </row>
    <row r="33361" ht="14.25" customHeight="1">
      <c r="A33361" s="5"/>
      <c r="B33361" s="5"/>
      <c r="C33361" s="5" t="str">
        <f>IFERROR(__xludf.DUMMYFUNCTION("""COMPUTED_VALUE"""),"")</f>
        <v/>
      </c>
      <c r="D33361" s="5">
        <v>0.0</v>
      </c>
    </row>
    <row r="33362" ht="14.25" customHeight="1">
      <c r="A33362" s="5"/>
      <c r="B33362" s="5"/>
      <c r="C33362" s="5" t="str">
        <f>IFERROR(__xludf.DUMMYFUNCTION("""COMPUTED_VALUE"""),"")</f>
        <v/>
      </c>
      <c r="D33362" s="5">
        <v>0.0</v>
      </c>
    </row>
    <row r="33363" ht="14.25" customHeight="1">
      <c r="A33363" s="5"/>
      <c r="B33363" s="5"/>
      <c r="C33363" s="5" t="str">
        <f>IFERROR(__xludf.DUMMYFUNCTION("""COMPUTED_VALUE"""),"")</f>
        <v/>
      </c>
      <c r="D33363" s="5">
        <v>0.0</v>
      </c>
    </row>
    <row r="33364" ht="14.25" customHeight="1">
      <c r="A33364" s="5"/>
      <c r="B33364" s="5"/>
      <c r="C33364" s="5" t="str">
        <f>IFERROR(__xludf.DUMMYFUNCTION("""COMPUTED_VALUE"""),"")</f>
        <v/>
      </c>
      <c r="D33364" s="5">
        <v>0.0</v>
      </c>
    </row>
    <row r="33365" ht="14.25" customHeight="1">
      <c r="A33365" s="5"/>
      <c r="B33365" s="5"/>
      <c r="C33365" s="5" t="str">
        <f>IFERROR(__xludf.DUMMYFUNCTION("""COMPUTED_VALUE"""),"")</f>
        <v/>
      </c>
      <c r="D33365" s="5">
        <v>0.0</v>
      </c>
    </row>
    <row r="33366" ht="14.25" customHeight="1">
      <c r="A33366" s="5"/>
      <c r="B33366" s="5"/>
      <c r="C33366" s="5" t="str">
        <f>IFERROR(__xludf.DUMMYFUNCTION("""COMPUTED_VALUE"""),"")</f>
        <v/>
      </c>
      <c r="D33366" s="5">
        <v>0.0</v>
      </c>
    </row>
    <row r="33367" ht="14.25" customHeight="1">
      <c r="A33367" s="5"/>
      <c r="B33367" s="5"/>
      <c r="C33367" s="5" t="str">
        <f>IFERROR(__xludf.DUMMYFUNCTION("""COMPUTED_VALUE"""),"")</f>
        <v/>
      </c>
      <c r="D33367" s="5">
        <v>0.0</v>
      </c>
    </row>
    <row r="33368" ht="14.25" customHeight="1">
      <c r="A33368" s="5"/>
      <c r="B33368" s="5"/>
      <c r="C33368" s="5" t="str">
        <f>IFERROR(__xludf.DUMMYFUNCTION("""COMPUTED_VALUE"""),"")</f>
        <v/>
      </c>
      <c r="D33368" s="5">
        <v>0.0</v>
      </c>
    </row>
    <row r="33369" ht="14.25" customHeight="1">
      <c r="A33369" s="5"/>
      <c r="B33369" s="5"/>
      <c r="C33369" s="5" t="str">
        <f>IFERROR(__xludf.DUMMYFUNCTION("""COMPUTED_VALUE"""),"")</f>
        <v/>
      </c>
      <c r="D33369" s="5">
        <v>0.0</v>
      </c>
    </row>
    <row r="33370" ht="14.25" customHeight="1">
      <c r="A33370" s="5"/>
      <c r="B33370" s="5"/>
      <c r="C33370" s="5" t="str">
        <f>IFERROR(__xludf.DUMMYFUNCTION("""COMPUTED_VALUE"""),"")</f>
        <v/>
      </c>
      <c r="D33370" s="5">
        <v>0.0</v>
      </c>
    </row>
    <row r="33371" ht="14.25" customHeight="1">
      <c r="A33371" s="5"/>
      <c r="B33371" s="5"/>
      <c r="C33371" s="5" t="str">
        <f>IFERROR(__xludf.DUMMYFUNCTION("""COMPUTED_VALUE"""),"")</f>
        <v/>
      </c>
      <c r="D33371" s="5">
        <v>0.0</v>
      </c>
    </row>
    <row r="33372" ht="14.25" customHeight="1">
      <c r="A33372" s="5"/>
      <c r="B33372" s="5"/>
      <c r="C33372" s="5" t="str">
        <f>IFERROR(__xludf.DUMMYFUNCTION("""COMPUTED_VALUE"""),"")</f>
        <v/>
      </c>
      <c r="D33372" s="5">
        <v>0.0</v>
      </c>
    </row>
    <row r="33373" ht="14.25" customHeight="1">
      <c r="A33373" s="5"/>
      <c r="B33373" s="5"/>
      <c r="C33373" s="5" t="str">
        <f>IFERROR(__xludf.DUMMYFUNCTION("""COMPUTED_VALUE"""),"")</f>
        <v/>
      </c>
      <c r="D33373" s="5">
        <v>0.0</v>
      </c>
    </row>
    <row r="33374" ht="14.25" customHeight="1">
      <c r="A33374" s="5"/>
      <c r="B33374" s="5"/>
      <c r="C33374" s="5" t="str">
        <f>IFERROR(__xludf.DUMMYFUNCTION("""COMPUTED_VALUE"""),"")</f>
        <v/>
      </c>
      <c r="D33374" s="5">
        <v>0.0</v>
      </c>
    </row>
    <row r="33375" ht="14.25" customHeight="1">
      <c r="A33375" s="5"/>
      <c r="B33375" s="5"/>
      <c r="C33375" s="5" t="str">
        <f>IFERROR(__xludf.DUMMYFUNCTION("""COMPUTED_VALUE"""),"")</f>
        <v/>
      </c>
      <c r="D33375" s="5">
        <v>0.0</v>
      </c>
    </row>
    <row r="33376" ht="14.25" customHeight="1">
      <c r="A33376" s="5"/>
      <c r="B33376" s="5"/>
      <c r="C33376" s="5" t="str">
        <f>IFERROR(__xludf.DUMMYFUNCTION("""COMPUTED_VALUE"""),"")</f>
        <v/>
      </c>
      <c r="D33376" s="5">
        <v>0.0</v>
      </c>
    </row>
    <row r="33377" ht="14.25" customHeight="1">
      <c r="A33377" s="5"/>
      <c r="B33377" s="5"/>
      <c r="C33377" s="5" t="str">
        <f>IFERROR(__xludf.DUMMYFUNCTION("""COMPUTED_VALUE"""),"")</f>
        <v/>
      </c>
      <c r="D33377" s="5">
        <v>0.0</v>
      </c>
    </row>
    <row r="33378" ht="14.25" customHeight="1">
      <c r="A33378" s="5"/>
      <c r="B33378" s="5"/>
      <c r="C33378" s="5" t="str">
        <f>IFERROR(__xludf.DUMMYFUNCTION("""COMPUTED_VALUE"""),"")</f>
        <v/>
      </c>
      <c r="D33378" s="5">
        <v>0.0</v>
      </c>
    </row>
    <row r="33379" ht="14.25" customHeight="1">
      <c r="A33379" s="5"/>
      <c r="B33379" s="5"/>
      <c r="C33379" s="5" t="str">
        <f>IFERROR(__xludf.DUMMYFUNCTION("""COMPUTED_VALUE"""),"")</f>
        <v/>
      </c>
      <c r="D33379" s="5">
        <v>0.0</v>
      </c>
    </row>
    <row r="33380" ht="14.25" customHeight="1">
      <c r="A33380" s="5"/>
      <c r="B33380" s="5"/>
      <c r="C33380" s="5" t="str">
        <f>IFERROR(__xludf.DUMMYFUNCTION("""COMPUTED_VALUE"""),"")</f>
        <v/>
      </c>
      <c r="D33380" s="5">
        <v>0.0</v>
      </c>
    </row>
    <row r="33381" ht="14.25" customHeight="1">
      <c r="A33381" s="5"/>
      <c r="B33381" s="5"/>
      <c r="C33381" s="5" t="str">
        <f>IFERROR(__xludf.DUMMYFUNCTION("""COMPUTED_VALUE"""),"")</f>
        <v/>
      </c>
      <c r="D33381" s="5">
        <v>0.0</v>
      </c>
    </row>
    <row r="33382" ht="14.25" customHeight="1">
      <c r="A33382" s="5"/>
      <c r="B33382" s="5"/>
      <c r="C33382" s="5" t="str">
        <f>IFERROR(__xludf.DUMMYFUNCTION("""COMPUTED_VALUE"""),"")</f>
        <v/>
      </c>
      <c r="D33382" s="5">
        <v>0.0</v>
      </c>
    </row>
    <row r="33383" ht="14.25" customHeight="1">
      <c r="A33383" s="5"/>
      <c r="B33383" s="5"/>
      <c r="C33383" s="5" t="str">
        <f>IFERROR(__xludf.DUMMYFUNCTION("""COMPUTED_VALUE"""),"")</f>
        <v/>
      </c>
      <c r="D33383" s="5">
        <v>0.0</v>
      </c>
    </row>
    <row r="33384" ht="14.25" customHeight="1">
      <c r="A33384" s="5"/>
      <c r="B33384" s="5"/>
      <c r="C33384" s="5" t="str">
        <f>IFERROR(__xludf.DUMMYFUNCTION("""COMPUTED_VALUE"""),"")</f>
        <v/>
      </c>
      <c r="D33384" s="5">
        <v>0.0</v>
      </c>
    </row>
    <row r="33385" ht="14.25" customHeight="1">
      <c r="A33385" s="5"/>
      <c r="B33385" s="5"/>
      <c r="C33385" s="5" t="str">
        <f>IFERROR(__xludf.DUMMYFUNCTION("""COMPUTED_VALUE"""),"")</f>
        <v/>
      </c>
      <c r="D33385" s="5">
        <v>0.0</v>
      </c>
    </row>
    <row r="33386" ht="14.25" customHeight="1">
      <c r="A33386" s="5"/>
      <c r="B33386" s="5"/>
      <c r="C33386" s="5" t="str">
        <f>IFERROR(__xludf.DUMMYFUNCTION("""COMPUTED_VALUE"""),"")</f>
        <v/>
      </c>
      <c r="D33386" s="5">
        <v>0.0</v>
      </c>
    </row>
    <row r="33387" ht="14.25" customHeight="1">
      <c r="A33387" s="5"/>
      <c r="B33387" s="5"/>
      <c r="C33387" s="5" t="str">
        <f>IFERROR(__xludf.DUMMYFUNCTION("""COMPUTED_VALUE"""),"")</f>
        <v/>
      </c>
      <c r="D33387" s="5">
        <v>0.0</v>
      </c>
    </row>
    <row r="33388" ht="14.25" customHeight="1">
      <c r="A33388" s="5"/>
      <c r="B33388" s="5"/>
      <c r="C33388" s="5" t="str">
        <f>IFERROR(__xludf.DUMMYFUNCTION("""COMPUTED_VALUE"""),"")</f>
        <v/>
      </c>
      <c r="D33388" s="5">
        <v>0.0</v>
      </c>
    </row>
    <row r="33389" ht="14.25" customHeight="1">
      <c r="A33389" s="5"/>
      <c r="B33389" s="5"/>
      <c r="C33389" s="5" t="str">
        <f>IFERROR(__xludf.DUMMYFUNCTION("""COMPUTED_VALUE"""),"")</f>
        <v/>
      </c>
      <c r="D33389" s="5">
        <v>0.0</v>
      </c>
    </row>
    <row r="33390" ht="14.25" customHeight="1">
      <c r="A33390" s="5"/>
      <c r="B33390" s="5"/>
      <c r="C33390" s="5" t="str">
        <f>IFERROR(__xludf.DUMMYFUNCTION("""COMPUTED_VALUE"""),"")</f>
        <v/>
      </c>
      <c r="D33390" s="5">
        <v>0.0</v>
      </c>
    </row>
    <row r="33391" ht="14.25" customHeight="1">
      <c r="A33391" s="5"/>
      <c r="B33391" s="5"/>
      <c r="C33391" s="5" t="str">
        <f>IFERROR(__xludf.DUMMYFUNCTION("""COMPUTED_VALUE"""),"")</f>
        <v/>
      </c>
      <c r="D33391" s="5">
        <v>0.0</v>
      </c>
    </row>
    <row r="33392" ht="14.25" customHeight="1">
      <c r="A33392" s="5"/>
      <c r="B33392" s="5"/>
      <c r="C33392" s="5" t="str">
        <f>IFERROR(__xludf.DUMMYFUNCTION("""COMPUTED_VALUE"""),"")</f>
        <v/>
      </c>
      <c r="D33392" s="5">
        <v>0.0</v>
      </c>
    </row>
    <row r="33393" ht="14.25" customHeight="1">
      <c r="A33393" s="5"/>
      <c r="B33393" s="5"/>
      <c r="C33393" s="5" t="str">
        <f>IFERROR(__xludf.DUMMYFUNCTION("""COMPUTED_VALUE"""),"")</f>
        <v/>
      </c>
      <c r="D33393" s="5">
        <v>0.0</v>
      </c>
    </row>
    <row r="33394" ht="14.25" customHeight="1">
      <c r="A33394" s="5"/>
      <c r="B33394" s="5"/>
      <c r="C33394" s="5" t="str">
        <f>IFERROR(__xludf.DUMMYFUNCTION("""COMPUTED_VALUE"""),"")</f>
        <v/>
      </c>
      <c r="D33394" s="5">
        <v>0.0</v>
      </c>
    </row>
    <row r="33395" ht="14.25" customHeight="1">
      <c r="A33395" s="5"/>
      <c r="B33395" s="5"/>
      <c r="C33395" s="5" t="str">
        <f>IFERROR(__xludf.DUMMYFUNCTION("""COMPUTED_VALUE"""),"")</f>
        <v/>
      </c>
      <c r="D33395" s="5">
        <v>0.0</v>
      </c>
    </row>
    <row r="33396" ht="14.25" customHeight="1">
      <c r="A33396" s="5"/>
      <c r="B33396" s="5"/>
      <c r="C33396" s="5" t="str">
        <f>IFERROR(__xludf.DUMMYFUNCTION("""COMPUTED_VALUE"""),"")</f>
        <v/>
      </c>
      <c r="D33396" s="5">
        <v>0.0</v>
      </c>
    </row>
    <row r="33397" ht="14.25" customHeight="1">
      <c r="A33397" s="5"/>
      <c r="B33397" s="5"/>
      <c r="C33397" s="5" t="str">
        <f>IFERROR(__xludf.DUMMYFUNCTION("""COMPUTED_VALUE"""),"")</f>
        <v/>
      </c>
      <c r="D33397" s="5">
        <v>0.0</v>
      </c>
    </row>
    <row r="33398" ht="14.25" customHeight="1">
      <c r="A33398" s="5"/>
      <c r="B33398" s="5"/>
      <c r="C33398" s="5" t="str">
        <f>IFERROR(__xludf.DUMMYFUNCTION("""COMPUTED_VALUE"""),"")</f>
        <v/>
      </c>
      <c r="D33398" s="5">
        <v>0.0</v>
      </c>
    </row>
    <row r="33399" ht="14.25" customHeight="1">
      <c r="A33399" s="5"/>
      <c r="B33399" s="5"/>
      <c r="C33399" s="5" t="str">
        <f>IFERROR(__xludf.DUMMYFUNCTION("""COMPUTED_VALUE"""),"")</f>
        <v/>
      </c>
      <c r="D33399" s="5">
        <v>0.0</v>
      </c>
    </row>
    <row r="33400" ht="14.25" customHeight="1">
      <c r="A33400" s="5"/>
      <c r="B33400" s="5"/>
      <c r="C33400" s="5" t="str">
        <f>IFERROR(__xludf.DUMMYFUNCTION("""COMPUTED_VALUE"""),"")</f>
        <v/>
      </c>
      <c r="D33400" s="5">
        <v>0.0</v>
      </c>
    </row>
    <row r="33401" ht="14.25" customHeight="1">
      <c r="A33401" s="5"/>
      <c r="B33401" s="5"/>
      <c r="C33401" s="5" t="str">
        <f>IFERROR(__xludf.DUMMYFUNCTION("""COMPUTED_VALUE"""),"")</f>
        <v/>
      </c>
      <c r="D33401" s="5">
        <v>0.0</v>
      </c>
    </row>
    <row r="33402" ht="14.25" customHeight="1">
      <c r="A33402" s="5"/>
      <c r="B33402" s="5"/>
      <c r="C33402" s="5" t="str">
        <f>IFERROR(__xludf.DUMMYFUNCTION("""COMPUTED_VALUE"""),"")</f>
        <v/>
      </c>
      <c r="D33402" s="5">
        <v>0.0</v>
      </c>
    </row>
    <row r="33403" ht="14.25" customHeight="1">
      <c r="A33403" s="5"/>
      <c r="B33403" s="5"/>
      <c r="C33403" s="5" t="str">
        <f>IFERROR(__xludf.DUMMYFUNCTION("""COMPUTED_VALUE"""),"")</f>
        <v/>
      </c>
      <c r="D33403" s="5">
        <v>0.0</v>
      </c>
    </row>
    <row r="33404" ht="14.25" customHeight="1">
      <c r="A33404" s="5"/>
      <c r="B33404" s="5"/>
      <c r="C33404" s="5" t="str">
        <f>IFERROR(__xludf.DUMMYFUNCTION("""COMPUTED_VALUE"""),"")</f>
        <v/>
      </c>
      <c r="D33404" s="5">
        <v>0.0</v>
      </c>
    </row>
    <row r="33405" ht="14.25" customHeight="1">
      <c r="A33405" s="5"/>
      <c r="B33405" s="5"/>
      <c r="C33405" s="5" t="str">
        <f>IFERROR(__xludf.DUMMYFUNCTION("""COMPUTED_VALUE"""),"")</f>
        <v/>
      </c>
      <c r="D33405" s="5">
        <v>0.0</v>
      </c>
    </row>
    <row r="33406" ht="14.25" customHeight="1">
      <c r="A33406" s="5"/>
      <c r="B33406" s="5"/>
      <c r="C33406" s="5" t="str">
        <f>IFERROR(__xludf.DUMMYFUNCTION("""COMPUTED_VALUE"""),"")</f>
        <v/>
      </c>
      <c r="D33406" s="5">
        <v>0.0</v>
      </c>
    </row>
    <row r="33407" ht="14.25" customHeight="1">
      <c r="A33407" s="5"/>
      <c r="B33407" s="5"/>
      <c r="C33407" s="5" t="str">
        <f>IFERROR(__xludf.DUMMYFUNCTION("""COMPUTED_VALUE"""),"")</f>
        <v/>
      </c>
      <c r="D33407" s="5">
        <v>0.0</v>
      </c>
    </row>
    <row r="33408" ht="14.25" customHeight="1">
      <c r="A33408" s="5"/>
      <c r="B33408" s="5"/>
      <c r="C33408" s="5" t="str">
        <f>IFERROR(__xludf.DUMMYFUNCTION("""COMPUTED_VALUE"""),"")</f>
        <v/>
      </c>
      <c r="D33408" s="5">
        <v>0.0</v>
      </c>
    </row>
    <row r="33409" ht="14.25" customHeight="1">
      <c r="A33409" s="5"/>
      <c r="B33409" s="5"/>
      <c r="C33409" s="5" t="str">
        <f>IFERROR(__xludf.DUMMYFUNCTION("""COMPUTED_VALUE"""),"")</f>
        <v/>
      </c>
      <c r="D33409" s="5">
        <v>0.0</v>
      </c>
    </row>
    <row r="33410" ht="14.25" customHeight="1">
      <c r="A33410" s="5"/>
      <c r="B33410" s="5"/>
      <c r="C33410" s="5" t="str">
        <f>IFERROR(__xludf.DUMMYFUNCTION("""COMPUTED_VALUE"""),"")</f>
        <v/>
      </c>
      <c r="D33410" s="5">
        <v>0.0</v>
      </c>
    </row>
    <row r="33411" ht="14.25" customHeight="1">
      <c r="A33411" s="5"/>
      <c r="B33411" s="5"/>
      <c r="C33411" s="5" t="str">
        <f>IFERROR(__xludf.DUMMYFUNCTION("""COMPUTED_VALUE"""),"")</f>
        <v/>
      </c>
      <c r="D33411" s="5">
        <v>0.0</v>
      </c>
    </row>
    <row r="33412" ht="14.25" customHeight="1">
      <c r="A33412" s="5"/>
      <c r="B33412" s="5"/>
      <c r="C33412" s="5" t="str">
        <f>IFERROR(__xludf.DUMMYFUNCTION("""COMPUTED_VALUE"""),"")</f>
        <v/>
      </c>
      <c r="D33412" s="5">
        <v>0.0</v>
      </c>
    </row>
    <row r="33413" ht="14.25" customHeight="1">
      <c r="A33413" s="5"/>
      <c r="B33413" s="5"/>
      <c r="C33413" s="5" t="str">
        <f>IFERROR(__xludf.DUMMYFUNCTION("""COMPUTED_VALUE"""),"")</f>
        <v/>
      </c>
      <c r="D33413" s="5">
        <v>0.0</v>
      </c>
    </row>
    <row r="33414" ht="14.25" customHeight="1">
      <c r="A33414" s="5"/>
      <c r="B33414" s="5"/>
      <c r="C33414" s="5" t="str">
        <f>IFERROR(__xludf.DUMMYFUNCTION("""COMPUTED_VALUE"""),"")</f>
        <v/>
      </c>
      <c r="D33414" s="5">
        <v>0.0</v>
      </c>
    </row>
    <row r="33415" ht="14.25" customHeight="1">
      <c r="A33415" s="5"/>
      <c r="B33415" s="5"/>
      <c r="C33415" s="5" t="str">
        <f>IFERROR(__xludf.DUMMYFUNCTION("""COMPUTED_VALUE"""),"")</f>
        <v/>
      </c>
      <c r="D33415" s="5">
        <v>0.0</v>
      </c>
    </row>
    <row r="33416" ht="14.25" customHeight="1">
      <c r="A33416" s="5"/>
      <c r="B33416" s="5"/>
      <c r="C33416" s="5" t="str">
        <f>IFERROR(__xludf.DUMMYFUNCTION("""COMPUTED_VALUE"""),"")</f>
        <v/>
      </c>
      <c r="D33416" s="5">
        <v>0.0</v>
      </c>
    </row>
    <row r="33417" ht="14.25" customHeight="1">
      <c r="A33417" s="5"/>
      <c r="B33417" s="5"/>
      <c r="C33417" s="5" t="str">
        <f>IFERROR(__xludf.DUMMYFUNCTION("""COMPUTED_VALUE"""),"")</f>
        <v/>
      </c>
      <c r="D33417" s="5">
        <v>0.0</v>
      </c>
    </row>
    <row r="33418" ht="14.25" customHeight="1">
      <c r="A33418" s="5"/>
      <c r="B33418" s="5"/>
      <c r="C33418" s="5" t="str">
        <f>IFERROR(__xludf.DUMMYFUNCTION("""COMPUTED_VALUE"""),"")</f>
        <v/>
      </c>
      <c r="D33418" s="5">
        <v>0.0</v>
      </c>
    </row>
    <row r="33419" ht="14.25" customHeight="1">
      <c r="A33419" s="5"/>
      <c r="B33419" s="5"/>
      <c r="C33419" s="5" t="str">
        <f>IFERROR(__xludf.DUMMYFUNCTION("""COMPUTED_VALUE"""),"")</f>
        <v/>
      </c>
      <c r="D33419" s="5">
        <v>0.0</v>
      </c>
    </row>
    <row r="33420" ht="14.25" customHeight="1">
      <c r="A33420" s="5"/>
      <c r="B33420" s="5"/>
      <c r="C33420" s="5" t="str">
        <f>IFERROR(__xludf.DUMMYFUNCTION("""COMPUTED_VALUE"""),"")</f>
        <v/>
      </c>
      <c r="D33420" s="5">
        <v>0.0</v>
      </c>
    </row>
    <row r="33421" ht="14.25" customHeight="1">
      <c r="A33421" s="5"/>
      <c r="B33421" s="5"/>
      <c r="C33421" s="5" t="str">
        <f>IFERROR(__xludf.DUMMYFUNCTION("""COMPUTED_VALUE"""),"")</f>
        <v/>
      </c>
      <c r="D33421" s="5">
        <v>0.0</v>
      </c>
    </row>
    <row r="33422" ht="14.25" customHeight="1">
      <c r="A33422" s="5"/>
      <c r="B33422" s="5"/>
      <c r="C33422" s="5" t="str">
        <f>IFERROR(__xludf.DUMMYFUNCTION("""COMPUTED_VALUE"""),"")</f>
        <v/>
      </c>
      <c r="D33422" s="5">
        <v>0.0</v>
      </c>
    </row>
    <row r="33423" ht="14.25" customHeight="1">
      <c r="A33423" s="5"/>
      <c r="B33423" s="5"/>
      <c r="C33423" s="5" t="str">
        <f>IFERROR(__xludf.DUMMYFUNCTION("""COMPUTED_VALUE"""),"")</f>
        <v/>
      </c>
      <c r="D33423" s="5">
        <v>0.0</v>
      </c>
    </row>
    <row r="33424" ht="14.25" customHeight="1">
      <c r="A33424" s="5"/>
      <c r="B33424" s="5"/>
      <c r="C33424" s="5" t="str">
        <f>IFERROR(__xludf.DUMMYFUNCTION("""COMPUTED_VALUE"""),"")</f>
        <v/>
      </c>
      <c r="D33424" s="5">
        <v>0.0</v>
      </c>
    </row>
    <row r="33425" ht="14.25" customHeight="1">
      <c r="A33425" s="5"/>
      <c r="B33425" s="5"/>
      <c r="C33425" s="5" t="str">
        <f>IFERROR(__xludf.DUMMYFUNCTION("""COMPUTED_VALUE"""),"")</f>
        <v/>
      </c>
      <c r="D33425" s="5">
        <v>0.0</v>
      </c>
    </row>
    <row r="33426" ht="14.25" customHeight="1">
      <c r="A33426" s="5"/>
      <c r="B33426" s="5"/>
      <c r="C33426" s="5" t="str">
        <f>IFERROR(__xludf.DUMMYFUNCTION("""COMPUTED_VALUE"""),"")</f>
        <v/>
      </c>
      <c r="D33426" s="5">
        <v>0.0</v>
      </c>
    </row>
    <row r="33427" ht="14.25" customHeight="1">
      <c r="A33427" s="5"/>
      <c r="B33427" s="5"/>
      <c r="C33427" s="5" t="str">
        <f>IFERROR(__xludf.DUMMYFUNCTION("""COMPUTED_VALUE"""),"")</f>
        <v/>
      </c>
      <c r="D33427" s="5">
        <v>0.0</v>
      </c>
    </row>
    <row r="33428" ht="14.25" customHeight="1">
      <c r="A33428" s="5"/>
      <c r="B33428" s="5"/>
      <c r="C33428" s="5" t="str">
        <f>IFERROR(__xludf.DUMMYFUNCTION("""COMPUTED_VALUE"""),"")</f>
        <v/>
      </c>
      <c r="D33428" s="5">
        <v>0.0</v>
      </c>
    </row>
    <row r="33429" ht="14.25" customHeight="1">
      <c r="A33429" s="5"/>
      <c r="B33429" s="5"/>
      <c r="C33429" s="5" t="str">
        <f>IFERROR(__xludf.DUMMYFUNCTION("""COMPUTED_VALUE"""),"")</f>
        <v/>
      </c>
      <c r="D33429" s="5">
        <v>0.0</v>
      </c>
    </row>
    <row r="33430" ht="14.25" customHeight="1">
      <c r="A33430" s="5"/>
      <c r="B33430" s="5"/>
      <c r="C33430" s="5" t="str">
        <f>IFERROR(__xludf.DUMMYFUNCTION("""COMPUTED_VALUE"""),"")</f>
        <v/>
      </c>
      <c r="D33430" s="5">
        <v>0.0</v>
      </c>
    </row>
    <row r="33431" ht="14.25" customHeight="1">
      <c r="A33431" s="5"/>
      <c r="B33431" s="5"/>
      <c r="C33431" s="5" t="str">
        <f>IFERROR(__xludf.DUMMYFUNCTION("""COMPUTED_VALUE"""),"")</f>
        <v/>
      </c>
      <c r="D33431" s="5">
        <v>0.0</v>
      </c>
    </row>
    <row r="33432" ht="14.25" customHeight="1">
      <c r="A33432" s="5"/>
      <c r="B33432" s="5"/>
      <c r="C33432" s="5" t="str">
        <f>IFERROR(__xludf.DUMMYFUNCTION("""COMPUTED_VALUE"""),"")</f>
        <v/>
      </c>
      <c r="D33432" s="5">
        <v>0.0</v>
      </c>
    </row>
    <row r="33433" ht="14.25" customHeight="1">
      <c r="A33433" s="5"/>
      <c r="B33433" s="5"/>
      <c r="C33433" s="5" t="str">
        <f>IFERROR(__xludf.DUMMYFUNCTION("""COMPUTED_VALUE"""),"")</f>
        <v/>
      </c>
      <c r="D33433" s="5">
        <v>0.0</v>
      </c>
    </row>
    <row r="33434" ht="14.25" customHeight="1">
      <c r="A33434" s="5"/>
      <c r="B33434" s="5"/>
      <c r="C33434" s="5" t="str">
        <f>IFERROR(__xludf.DUMMYFUNCTION("""COMPUTED_VALUE"""),"")</f>
        <v/>
      </c>
      <c r="D33434" s="5">
        <v>0.0</v>
      </c>
    </row>
    <row r="33435" ht="14.25" customHeight="1">
      <c r="A33435" s="5"/>
      <c r="B33435" s="5"/>
      <c r="C33435" s="5" t="str">
        <f>IFERROR(__xludf.DUMMYFUNCTION("""COMPUTED_VALUE"""),"")</f>
        <v/>
      </c>
      <c r="D33435" s="5">
        <v>0.0</v>
      </c>
    </row>
    <row r="33436" ht="14.25" customHeight="1">
      <c r="A33436" s="5"/>
      <c r="B33436" s="5"/>
      <c r="C33436" s="5" t="str">
        <f>IFERROR(__xludf.DUMMYFUNCTION("""COMPUTED_VALUE"""),"")</f>
        <v/>
      </c>
      <c r="D33436" s="5">
        <v>0.0</v>
      </c>
    </row>
    <row r="33437" ht="14.25" customHeight="1">
      <c r="A33437" s="5"/>
      <c r="B33437" s="5"/>
      <c r="C33437" s="5" t="str">
        <f>IFERROR(__xludf.DUMMYFUNCTION("""COMPUTED_VALUE"""),"")</f>
        <v/>
      </c>
      <c r="D33437" s="5">
        <v>0.0</v>
      </c>
    </row>
    <row r="33438" ht="14.25" customHeight="1">
      <c r="A33438" s="5"/>
      <c r="B33438" s="5"/>
      <c r="C33438" s="5" t="str">
        <f>IFERROR(__xludf.DUMMYFUNCTION("""COMPUTED_VALUE"""),"")</f>
        <v/>
      </c>
      <c r="D33438" s="5">
        <v>0.0</v>
      </c>
    </row>
    <row r="33439" ht="14.25" customHeight="1">
      <c r="A33439" s="5"/>
      <c r="B33439" s="5"/>
      <c r="C33439" s="5" t="str">
        <f>IFERROR(__xludf.DUMMYFUNCTION("""COMPUTED_VALUE"""),"")</f>
        <v/>
      </c>
      <c r="D33439" s="5">
        <v>0.0</v>
      </c>
    </row>
    <row r="33440" ht="14.25" customHeight="1">
      <c r="A33440" s="5"/>
      <c r="B33440" s="5"/>
      <c r="C33440" s="5" t="str">
        <f>IFERROR(__xludf.DUMMYFUNCTION("""COMPUTED_VALUE"""),"")</f>
        <v/>
      </c>
      <c r="D33440" s="5">
        <v>0.0</v>
      </c>
    </row>
    <row r="33441" ht="14.25" customHeight="1">
      <c r="A33441" s="5"/>
      <c r="B33441" s="5"/>
      <c r="C33441" s="5" t="str">
        <f>IFERROR(__xludf.DUMMYFUNCTION("""COMPUTED_VALUE"""),"")</f>
        <v/>
      </c>
      <c r="D33441" s="5">
        <v>0.0</v>
      </c>
    </row>
    <row r="33442" ht="14.25" customHeight="1">
      <c r="A33442" s="5"/>
      <c r="B33442" s="5"/>
      <c r="C33442" s="5" t="str">
        <f>IFERROR(__xludf.DUMMYFUNCTION("""COMPUTED_VALUE"""),"")</f>
        <v/>
      </c>
      <c r="D33442" s="5">
        <v>0.0</v>
      </c>
    </row>
    <row r="33443" ht="14.25" customHeight="1">
      <c r="A33443" s="5"/>
      <c r="B33443" s="5"/>
      <c r="C33443" s="5" t="str">
        <f>IFERROR(__xludf.DUMMYFUNCTION("""COMPUTED_VALUE"""),"")</f>
        <v/>
      </c>
      <c r="D33443" s="5">
        <v>0.0</v>
      </c>
    </row>
    <row r="33444" ht="14.25" customHeight="1">
      <c r="A33444" s="5"/>
      <c r="B33444" s="5"/>
      <c r="C33444" s="5" t="str">
        <f>IFERROR(__xludf.DUMMYFUNCTION("""COMPUTED_VALUE"""),"")</f>
        <v/>
      </c>
      <c r="D33444" s="5">
        <v>0.0</v>
      </c>
    </row>
    <row r="33445" ht="14.25" customHeight="1">
      <c r="A33445" s="5"/>
      <c r="B33445" s="5"/>
      <c r="C33445" s="5" t="str">
        <f>IFERROR(__xludf.DUMMYFUNCTION("""COMPUTED_VALUE"""),"")</f>
        <v/>
      </c>
      <c r="D33445" s="5">
        <v>0.0</v>
      </c>
    </row>
    <row r="33446" ht="14.25" customHeight="1">
      <c r="A33446" s="5"/>
      <c r="B33446" s="5"/>
      <c r="C33446" s="5" t="str">
        <f>IFERROR(__xludf.DUMMYFUNCTION("""COMPUTED_VALUE"""),"")</f>
        <v/>
      </c>
      <c r="D33446" s="5">
        <v>0.0</v>
      </c>
    </row>
    <row r="33447" ht="14.25" customHeight="1">
      <c r="A33447" s="5"/>
      <c r="B33447" s="5"/>
      <c r="C33447" s="5" t="str">
        <f>IFERROR(__xludf.DUMMYFUNCTION("""COMPUTED_VALUE"""),"")</f>
        <v/>
      </c>
      <c r="D33447" s="5">
        <v>0.0</v>
      </c>
    </row>
    <row r="33448" ht="14.25" customHeight="1">
      <c r="A33448" s="5"/>
      <c r="B33448" s="5"/>
      <c r="C33448" s="5" t="str">
        <f>IFERROR(__xludf.DUMMYFUNCTION("""COMPUTED_VALUE"""),"")</f>
        <v/>
      </c>
      <c r="D33448" s="5">
        <v>0.0</v>
      </c>
    </row>
    <row r="33449" ht="14.25" customHeight="1">
      <c r="A33449" s="5"/>
      <c r="B33449" s="5"/>
      <c r="C33449" s="5" t="str">
        <f>IFERROR(__xludf.DUMMYFUNCTION("""COMPUTED_VALUE"""),"")</f>
        <v/>
      </c>
      <c r="D33449" s="5">
        <v>0.0</v>
      </c>
    </row>
    <row r="33450" ht="14.25" customHeight="1">
      <c r="A33450" s="5"/>
      <c r="B33450" s="5"/>
      <c r="C33450" s="5" t="str">
        <f>IFERROR(__xludf.DUMMYFUNCTION("""COMPUTED_VALUE"""),"")</f>
        <v/>
      </c>
      <c r="D33450" s="5">
        <v>0.0</v>
      </c>
    </row>
    <row r="33451" ht="14.25" customHeight="1">
      <c r="A33451" s="5"/>
      <c r="B33451" s="5"/>
      <c r="C33451" s="5" t="str">
        <f>IFERROR(__xludf.DUMMYFUNCTION("""COMPUTED_VALUE"""),"")</f>
        <v/>
      </c>
      <c r="D33451" s="5">
        <v>0.0</v>
      </c>
    </row>
    <row r="33452" ht="14.25" customHeight="1">
      <c r="A33452" s="5"/>
      <c r="B33452" s="5"/>
      <c r="C33452" s="5" t="str">
        <f>IFERROR(__xludf.DUMMYFUNCTION("""COMPUTED_VALUE"""),"")</f>
        <v/>
      </c>
      <c r="D33452" s="5">
        <v>0.0</v>
      </c>
    </row>
    <row r="33453" ht="14.25" customHeight="1">
      <c r="A33453" s="5"/>
      <c r="B33453" s="5"/>
      <c r="C33453" s="5" t="str">
        <f>IFERROR(__xludf.DUMMYFUNCTION("""COMPUTED_VALUE"""),"")</f>
        <v/>
      </c>
      <c r="D33453" s="5">
        <v>0.0</v>
      </c>
    </row>
    <row r="33454" ht="14.25" customHeight="1">
      <c r="A33454" s="5"/>
      <c r="B33454" s="5"/>
      <c r="C33454" s="5" t="str">
        <f>IFERROR(__xludf.DUMMYFUNCTION("""COMPUTED_VALUE"""),"")</f>
        <v/>
      </c>
      <c r="D33454" s="5">
        <v>0.0</v>
      </c>
    </row>
    <row r="33455" ht="14.25" customHeight="1">
      <c r="A33455" s="5"/>
      <c r="B33455" s="5"/>
      <c r="C33455" s="5" t="str">
        <f>IFERROR(__xludf.DUMMYFUNCTION("""COMPUTED_VALUE"""),"")</f>
        <v/>
      </c>
      <c r="D33455" s="5">
        <v>0.0</v>
      </c>
    </row>
    <row r="33456" ht="14.25" customHeight="1">
      <c r="A33456" s="5"/>
      <c r="B33456" s="5"/>
      <c r="C33456" s="5" t="str">
        <f>IFERROR(__xludf.DUMMYFUNCTION("""COMPUTED_VALUE"""),"")</f>
        <v/>
      </c>
      <c r="D33456" s="5">
        <v>0.0</v>
      </c>
    </row>
    <row r="33457" ht="14.25" customHeight="1">
      <c r="A33457" s="5"/>
      <c r="B33457" s="5"/>
      <c r="C33457" s="5" t="str">
        <f>IFERROR(__xludf.DUMMYFUNCTION("""COMPUTED_VALUE"""),"")</f>
        <v/>
      </c>
      <c r="D33457" s="5">
        <v>0.0</v>
      </c>
    </row>
    <row r="33458" ht="14.25" customHeight="1">
      <c r="A33458" s="5"/>
      <c r="B33458" s="5"/>
      <c r="C33458" s="5" t="str">
        <f>IFERROR(__xludf.DUMMYFUNCTION("""COMPUTED_VALUE"""),"")</f>
        <v/>
      </c>
      <c r="D33458" s="5">
        <v>0.0</v>
      </c>
    </row>
    <row r="33459" ht="14.25" customHeight="1">
      <c r="A33459" s="5"/>
      <c r="B33459" s="5"/>
      <c r="C33459" s="5" t="str">
        <f>IFERROR(__xludf.DUMMYFUNCTION("""COMPUTED_VALUE"""),"")</f>
        <v/>
      </c>
      <c r="D33459" s="5">
        <v>0.0</v>
      </c>
    </row>
    <row r="33460" ht="14.25" customHeight="1">
      <c r="A33460" s="5"/>
      <c r="B33460" s="5"/>
      <c r="C33460" s="5" t="str">
        <f>IFERROR(__xludf.DUMMYFUNCTION("""COMPUTED_VALUE"""),"")</f>
        <v/>
      </c>
      <c r="D33460" s="5">
        <v>0.0</v>
      </c>
    </row>
    <row r="33461" ht="14.25" customHeight="1">
      <c r="A33461" s="5"/>
      <c r="B33461" s="5"/>
      <c r="C33461" s="5" t="str">
        <f>IFERROR(__xludf.DUMMYFUNCTION("""COMPUTED_VALUE"""),"")</f>
        <v/>
      </c>
      <c r="D33461" s="5">
        <v>0.0</v>
      </c>
    </row>
    <row r="33462" ht="14.25" customHeight="1">
      <c r="A33462" s="5"/>
      <c r="B33462" s="5"/>
      <c r="C33462" s="5" t="str">
        <f>IFERROR(__xludf.DUMMYFUNCTION("""COMPUTED_VALUE"""),"")</f>
        <v/>
      </c>
      <c r="D33462" s="5">
        <v>0.0</v>
      </c>
    </row>
    <row r="33463" ht="14.25" customHeight="1">
      <c r="A33463" s="5"/>
      <c r="B33463" s="5"/>
      <c r="C33463" s="5" t="str">
        <f>IFERROR(__xludf.DUMMYFUNCTION("""COMPUTED_VALUE"""),"")</f>
        <v/>
      </c>
      <c r="D33463" s="5">
        <v>0.0</v>
      </c>
    </row>
    <row r="33464" ht="14.25" customHeight="1">
      <c r="A33464" s="5"/>
      <c r="B33464" s="5"/>
      <c r="C33464" s="5" t="str">
        <f>IFERROR(__xludf.DUMMYFUNCTION("""COMPUTED_VALUE"""),"")</f>
        <v/>
      </c>
      <c r="D33464" s="5">
        <v>0.0</v>
      </c>
    </row>
    <row r="33465" ht="14.25" customHeight="1">
      <c r="A33465" s="5"/>
      <c r="B33465" s="5"/>
      <c r="C33465" s="5" t="str">
        <f>IFERROR(__xludf.DUMMYFUNCTION("""COMPUTED_VALUE"""),"")</f>
        <v/>
      </c>
      <c r="D33465" s="5">
        <v>0.0</v>
      </c>
    </row>
    <row r="33466" ht="14.25" customHeight="1">
      <c r="A33466" s="5"/>
      <c r="B33466" s="5"/>
      <c r="C33466" s="5" t="str">
        <f>IFERROR(__xludf.DUMMYFUNCTION("""COMPUTED_VALUE"""),"")</f>
        <v/>
      </c>
      <c r="D33466" s="5">
        <v>0.0</v>
      </c>
    </row>
    <row r="33467" ht="14.25" customHeight="1">
      <c r="A33467" s="5"/>
      <c r="B33467" s="5"/>
      <c r="C33467" s="5" t="str">
        <f>IFERROR(__xludf.DUMMYFUNCTION("""COMPUTED_VALUE"""),"")</f>
        <v/>
      </c>
      <c r="D33467" s="5">
        <v>0.0</v>
      </c>
    </row>
    <row r="33468" ht="14.25" customHeight="1">
      <c r="A33468" s="5"/>
      <c r="B33468" s="5"/>
      <c r="C33468" s="5" t="str">
        <f>IFERROR(__xludf.DUMMYFUNCTION("""COMPUTED_VALUE"""),"")</f>
        <v/>
      </c>
      <c r="D33468" s="5">
        <v>0.0</v>
      </c>
    </row>
    <row r="33469" ht="14.25" customHeight="1">
      <c r="A33469" s="5"/>
      <c r="B33469" s="5"/>
      <c r="C33469" s="5" t="str">
        <f>IFERROR(__xludf.DUMMYFUNCTION("""COMPUTED_VALUE"""),"")</f>
        <v/>
      </c>
      <c r="D33469" s="5">
        <v>0.0</v>
      </c>
    </row>
    <row r="33470" ht="14.25" customHeight="1">
      <c r="A33470" s="5"/>
      <c r="B33470" s="5"/>
      <c r="C33470" s="5" t="str">
        <f>IFERROR(__xludf.DUMMYFUNCTION("""COMPUTED_VALUE"""),"")</f>
        <v/>
      </c>
      <c r="D33470" s="5">
        <v>0.0</v>
      </c>
    </row>
    <row r="33471" ht="14.25" customHeight="1">
      <c r="A33471" s="5"/>
      <c r="B33471" s="5"/>
      <c r="C33471" s="5" t="str">
        <f>IFERROR(__xludf.DUMMYFUNCTION("""COMPUTED_VALUE"""),"")</f>
        <v/>
      </c>
      <c r="D33471" s="5">
        <v>0.0</v>
      </c>
    </row>
    <row r="33472" ht="14.25" customHeight="1">
      <c r="A33472" s="5"/>
      <c r="B33472" s="5"/>
      <c r="C33472" s="5" t="str">
        <f>IFERROR(__xludf.DUMMYFUNCTION("""COMPUTED_VALUE"""),"")</f>
        <v/>
      </c>
      <c r="D33472" s="5">
        <v>0.0</v>
      </c>
    </row>
    <row r="33473" ht="14.25" customHeight="1">
      <c r="A33473" s="5"/>
      <c r="B33473" s="5"/>
      <c r="C33473" s="5" t="str">
        <f>IFERROR(__xludf.DUMMYFUNCTION("""COMPUTED_VALUE"""),"")</f>
        <v/>
      </c>
      <c r="D33473" s="5">
        <v>0.0</v>
      </c>
    </row>
    <row r="33474" ht="14.25" customHeight="1">
      <c r="A33474" s="5"/>
      <c r="B33474" s="5"/>
      <c r="C33474" s="5" t="str">
        <f>IFERROR(__xludf.DUMMYFUNCTION("""COMPUTED_VALUE"""),"")</f>
        <v/>
      </c>
      <c r="D33474" s="5">
        <v>0.0</v>
      </c>
    </row>
    <row r="33475" ht="14.25" customHeight="1">
      <c r="A33475" s="5"/>
      <c r="B33475" s="5"/>
      <c r="C33475" s="5" t="str">
        <f>IFERROR(__xludf.DUMMYFUNCTION("""COMPUTED_VALUE"""),"")</f>
        <v/>
      </c>
      <c r="D33475" s="5">
        <v>0.0</v>
      </c>
    </row>
    <row r="33476" ht="14.25" customHeight="1">
      <c r="A33476" s="5"/>
      <c r="B33476" s="5"/>
      <c r="C33476" s="5" t="str">
        <f>IFERROR(__xludf.DUMMYFUNCTION("""COMPUTED_VALUE"""),"")</f>
        <v/>
      </c>
      <c r="D33476" s="5">
        <v>0.0</v>
      </c>
    </row>
    <row r="33477" ht="14.25" customHeight="1">
      <c r="A33477" s="5"/>
      <c r="B33477" s="5"/>
      <c r="C33477" s="5" t="str">
        <f>IFERROR(__xludf.DUMMYFUNCTION("""COMPUTED_VALUE"""),"")</f>
        <v/>
      </c>
      <c r="D33477" s="5">
        <v>0.0</v>
      </c>
    </row>
    <row r="33478" ht="14.25" customHeight="1">
      <c r="A33478" s="5"/>
      <c r="B33478" s="5"/>
      <c r="C33478" s="5" t="str">
        <f>IFERROR(__xludf.DUMMYFUNCTION("""COMPUTED_VALUE"""),"")</f>
        <v/>
      </c>
      <c r="D33478" s="5">
        <v>0.0</v>
      </c>
    </row>
    <row r="33479" ht="14.25" customHeight="1">
      <c r="A33479" s="5"/>
      <c r="B33479" s="5"/>
      <c r="C33479" s="5" t="str">
        <f>IFERROR(__xludf.DUMMYFUNCTION("""COMPUTED_VALUE"""),"")</f>
        <v/>
      </c>
      <c r="D33479" s="5">
        <v>0.0</v>
      </c>
    </row>
    <row r="33480" ht="14.25" customHeight="1">
      <c r="A33480" s="5"/>
      <c r="B33480" s="5"/>
      <c r="C33480" s="5" t="str">
        <f>IFERROR(__xludf.DUMMYFUNCTION("""COMPUTED_VALUE"""),"")</f>
        <v/>
      </c>
      <c r="D33480" s="5">
        <v>0.0</v>
      </c>
    </row>
    <row r="33481" ht="14.25" customHeight="1">
      <c r="A33481" s="5"/>
      <c r="B33481" s="5"/>
      <c r="C33481" s="5" t="str">
        <f>IFERROR(__xludf.DUMMYFUNCTION("""COMPUTED_VALUE"""),"")</f>
        <v/>
      </c>
      <c r="D33481" s="5">
        <v>0.0</v>
      </c>
    </row>
    <row r="33482" ht="14.25" customHeight="1">
      <c r="A33482" s="5"/>
      <c r="B33482" s="5"/>
      <c r="C33482" s="5" t="str">
        <f>IFERROR(__xludf.DUMMYFUNCTION("""COMPUTED_VALUE"""),"")</f>
        <v/>
      </c>
      <c r="D33482" s="5">
        <v>0.0</v>
      </c>
    </row>
    <row r="33483" ht="14.25" customHeight="1">
      <c r="A33483" s="5"/>
      <c r="B33483" s="5"/>
      <c r="C33483" s="5" t="str">
        <f>IFERROR(__xludf.DUMMYFUNCTION("""COMPUTED_VALUE"""),"")</f>
        <v/>
      </c>
      <c r="D33483" s="5">
        <v>0.0</v>
      </c>
    </row>
    <row r="33484" ht="14.25" customHeight="1">
      <c r="A33484" s="5"/>
      <c r="B33484" s="5"/>
      <c r="C33484" s="5" t="str">
        <f>IFERROR(__xludf.DUMMYFUNCTION("""COMPUTED_VALUE"""),"")</f>
        <v/>
      </c>
      <c r="D33484" s="5">
        <v>0.0</v>
      </c>
    </row>
    <row r="33485" ht="14.25" customHeight="1">
      <c r="A33485" s="5"/>
      <c r="B33485" s="5"/>
      <c r="C33485" s="5" t="str">
        <f>IFERROR(__xludf.DUMMYFUNCTION("""COMPUTED_VALUE"""),"")</f>
        <v/>
      </c>
      <c r="D33485" s="5">
        <v>0.0</v>
      </c>
    </row>
    <row r="33486" ht="14.25" customHeight="1">
      <c r="A33486" s="5"/>
      <c r="B33486" s="5"/>
      <c r="C33486" s="5" t="str">
        <f>IFERROR(__xludf.DUMMYFUNCTION("""COMPUTED_VALUE"""),"")</f>
        <v/>
      </c>
      <c r="D33486" s="5">
        <v>0.0</v>
      </c>
    </row>
    <row r="33487" ht="14.25" customHeight="1">
      <c r="A33487" s="5"/>
      <c r="B33487" s="5"/>
      <c r="C33487" s="5" t="str">
        <f>IFERROR(__xludf.DUMMYFUNCTION("""COMPUTED_VALUE"""),"")</f>
        <v/>
      </c>
      <c r="D33487" s="5">
        <v>0.0</v>
      </c>
    </row>
    <row r="33488" ht="14.25" customHeight="1">
      <c r="A33488" s="5"/>
      <c r="B33488" s="5"/>
      <c r="C33488" s="5" t="str">
        <f>IFERROR(__xludf.DUMMYFUNCTION("""COMPUTED_VALUE"""),"")</f>
        <v/>
      </c>
      <c r="D33488" s="5">
        <v>0.0</v>
      </c>
    </row>
    <row r="33489" ht="14.25" customHeight="1">
      <c r="A33489" s="5"/>
      <c r="B33489" s="5"/>
      <c r="C33489" s="5" t="str">
        <f>IFERROR(__xludf.DUMMYFUNCTION("""COMPUTED_VALUE"""),"")</f>
        <v/>
      </c>
      <c r="D33489" s="5">
        <v>0.0</v>
      </c>
    </row>
    <row r="33490" ht="14.25" customHeight="1">
      <c r="A33490" s="5"/>
      <c r="B33490" s="5"/>
      <c r="C33490" s="5" t="str">
        <f>IFERROR(__xludf.DUMMYFUNCTION("""COMPUTED_VALUE"""),"")</f>
        <v/>
      </c>
      <c r="D33490" s="5">
        <v>0.0</v>
      </c>
    </row>
    <row r="33491" ht="14.25" customHeight="1">
      <c r="A33491" s="5"/>
      <c r="B33491" s="5"/>
      <c r="C33491" s="5" t="str">
        <f>IFERROR(__xludf.DUMMYFUNCTION("""COMPUTED_VALUE"""),"")</f>
        <v/>
      </c>
      <c r="D33491" s="5">
        <v>0.0</v>
      </c>
    </row>
    <row r="33492" ht="14.25" customHeight="1">
      <c r="A33492" s="5"/>
      <c r="B33492" s="5"/>
      <c r="C33492" s="5" t="str">
        <f>IFERROR(__xludf.DUMMYFUNCTION("""COMPUTED_VALUE"""),"")</f>
        <v/>
      </c>
      <c r="D33492" s="5">
        <v>0.0</v>
      </c>
    </row>
    <row r="33493" ht="14.25" customHeight="1">
      <c r="A33493" s="5"/>
      <c r="B33493" s="5"/>
      <c r="C33493" s="5" t="str">
        <f>IFERROR(__xludf.DUMMYFUNCTION("""COMPUTED_VALUE"""),"")</f>
        <v/>
      </c>
      <c r="D33493" s="5">
        <v>0.0</v>
      </c>
    </row>
    <row r="33494" ht="14.25" customHeight="1">
      <c r="A33494" s="5"/>
      <c r="B33494" s="5"/>
      <c r="C33494" s="5" t="str">
        <f>IFERROR(__xludf.DUMMYFUNCTION("""COMPUTED_VALUE"""),"")</f>
        <v/>
      </c>
      <c r="D33494" s="5">
        <v>0.0</v>
      </c>
    </row>
    <row r="33495" ht="14.25" customHeight="1">
      <c r="A33495" s="5"/>
      <c r="B33495" s="5"/>
      <c r="C33495" s="5" t="str">
        <f>IFERROR(__xludf.DUMMYFUNCTION("""COMPUTED_VALUE"""),"")</f>
        <v/>
      </c>
      <c r="D33495" s="5">
        <v>0.0</v>
      </c>
    </row>
    <row r="33496" ht="14.25" customHeight="1">
      <c r="A33496" s="5"/>
      <c r="B33496" s="5"/>
      <c r="C33496" s="5" t="str">
        <f>IFERROR(__xludf.DUMMYFUNCTION("""COMPUTED_VALUE"""),"")</f>
        <v/>
      </c>
      <c r="D33496" s="5">
        <v>0.0</v>
      </c>
    </row>
    <row r="33497" ht="14.25" customHeight="1">
      <c r="A33497" s="5"/>
      <c r="B33497" s="5"/>
      <c r="C33497" s="5" t="str">
        <f>IFERROR(__xludf.DUMMYFUNCTION("""COMPUTED_VALUE"""),"")</f>
        <v/>
      </c>
      <c r="D33497" s="5">
        <v>0.0</v>
      </c>
    </row>
    <row r="33498" ht="14.25" customHeight="1">
      <c r="A33498" s="5"/>
      <c r="B33498" s="5"/>
      <c r="C33498" s="5" t="str">
        <f>IFERROR(__xludf.DUMMYFUNCTION("""COMPUTED_VALUE"""),"")</f>
        <v/>
      </c>
      <c r="D33498" s="5">
        <v>0.0</v>
      </c>
    </row>
    <row r="33499" ht="14.25" customHeight="1">
      <c r="A33499" s="5"/>
      <c r="B33499" s="5"/>
      <c r="C33499" s="5" t="str">
        <f>IFERROR(__xludf.DUMMYFUNCTION("""COMPUTED_VALUE"""),"")</f>
        <v/>
      </c>
      <c r="D33499" s="5">
        <v>0.0</v>
      </c>
    </row>
    <row r="33500" ht="14.25" customHeight="1">
      <c r="A33500" s="5"/>
      <c r="B33500" s="5"/>
      <c r="C33500" s="5" t="str">
        <f>IFERROR(__xludf.DUMMYFUNCTION("""COMPUTED_VALUE"""),"")</f>
        <v/>
      </c>
      <c r="D33500" s="5">
        <v>0.0</v>
      </c>
    </row>
    <row r="33501" ht="14.25" customHeight="1">
      <c r="A33501" s="5"/>
      <c r="B33501" s="5"/>
      <c r="C33501" s="5" t="str">
        <f>IFERROR(__xludf.DUMMYFUNCTION("""COMPUTED_VALUE"""),"")</f>
        <v/>
      </c>
      <c r="D33501" s="5">
        <v>0.0</v>
      </c>
    </row>
    <row r="33502" ht="14.25" customHeight="1">
      <c r="A33502" s="5"/>
      <c r="B33502" s="5"/>
      <c r="C33502" s="5" t="str">
        <f>IFERROR(__xludf.DUMMYFUNCTION("""COMPUTED_VALUE"""),"")</f>
        <v/>
      </c>
      <c r="D33502" s="5">
        <v>0.0</v>
      </c>
    </row>
    <row r="33503" ht="14.25" customHeight="1">
      <c r="A33503" s="5"/>
      <c r="B33503" s="5"/>
      <c r="C33503" s="5" t="str">
        <f>IFERROR(__xludf.DUMMYFUNCTION("""COMPUTED_VALUE"""),"")</f>
        <v/>
      </c>
      <c r="D33503" s="5">
        <v>0.0</v>
      </c>
    </row>
    <row r="33504" ht="14.25" customHeight="1">
      <c r="A33504" s="5"/>
      <c r="B33504" s="5"/>
      <c r="C33504" s="5" t="str">
        <f>IFERROR(__xludf.DUMMYFUNCTION("""COMPUTED_VALUE"""),"")</f>
        <v/>
      </c>
      <c r="D33504" s="5">
        <v>0.0</v>
      </c>
    </row>
    <row r="33505" ht="14.25" customHeight="1">
      <c r="A33505" s="5"/>
      <c r="B33505" s="5"/>
      <c r="C33505" s="5" t="str">
        <f>IFERROR(__xludf.DUMMYFUNCTION("""COMPUTED_VALUE"""),"")</f>
        <v/>
      </c>
      <c r="D33505" s="5">
        <v>0.0</v>
      </c>
    </row>
    <row r="33506" ht="14.25" customHeight="1">
      <c r="A33506" s="5"/>
      <c r="B33506" s="5"/>
      <c r="C33506" s="5" t="str">
        <f>IFERROR(__xludf.DUMMYFUNCTION("""COMPUTED_VALUE"""),"")</f>
        <v/>
      </c>
      <c r="D33506" s="5">
        <v>0.0</v>
      </c>
    </row>
    <row r="33507" ht="14.25" customHeight="1">
      <c r="A33507" s="5"/>
      <c r="B33507" s="5"/>
      <c r="C33507" s="5" t="str">
        <f>IFERROR(__xludf.DUMMYFUNCTION("""COMPUTED_VALUE"""),"")</f>
        <v/>
      </c>
      <c r="D33507" s="5">
        <v>0.0</v>
      </c>
    </row>
    <row r="33508" ht="14.25" customHeight="1">
      <c r="A33508" s="5"/>
      <c r="B33508" s="5"/>
      <c r="C33508" s="5" t="str">
        <f>IFERROR(__xludf.DUMMYFUNCTION("""COMPUTED_VALUE"""),"")</f>
        <v/>
      </c>
      <c r="D33508" s="5">
        <v>0.0</v>
      </c>
    </row>
    <row r="33509" ht="14.25" customHeight="1">
      <c r="A33509" s="5"/>
      <c r="B33509" s="5"/>
      <c r="C33509" s="5" t="str">
        <f>IFERROR(__xludf.DUMMYFUNCTION("""COMPUTED_VALUE"""),"")</f>
        <v/>
      </c>
      <c r="D33509" s="5">
        <v>0.0</v>
      </c>
    </row>
    <row r="33510" ht="14.25" customHeight="1">
      <c r="A33510" s="5"/>
      <c r="B33510" s="5"/>
      <c r="C33510" s="5" t="str">
        <f>IFERROR(__xludf.DUMMYFUNCTION("""COMPUTED_VALUE"""),"")</f>
        <v/>
      </c>
      <c r="D33510" s="5">
        <v>0.0</v>
      </c>
    </row>
    <row r="33511" ht="14.25" customHeight="1">
      <c r="A33511" s="5"/>
      <c r="B33511" s="5"/>
      <c r="C33511" s="5" t="str">
        <f>IFERROR(__xludf.DUMMYFUNCTION("""COMPUTED_VALUE"""),"")</f>
        <v/>
      </c>
      <c r="D33511" s="5">
        <v>0.0</v>
      </c>
    </row>
    <row r="33512" ht="14.25" customHeight="1">
      <c r="A33512" s="5"/>
      <c r="B33512" s="5"/>
      <c r="C33512" s="5" t="str">
        <f>IFERROR(__xludf.DUMMYFUNCTION("""COMPUTED_VALUE"""),"")</f>
        <v/>
      </c>
      <c r="D33512" s="5">
        <v>0.0</v>
      </c>
    </row>
    <row r="33513" ht="14.25" customHeight="1">
      <c r="A33513" s="5"/>
      <c r="B33513" s="5"/>
      <c r="C33513" s="5" t="str">
        <f>IFERROR(__xludf.DUMMYFUNCTION("""COMPUTED_VALUE"""),"")</f>
        <v/>
      </c>
      <c r="D33513" s="5">
        <v>0.0</v>
      </c>
    </row>
    <row r="33514" ht="14.25" customHeight="1">
      <c r="A33514" s="5"/>
      <c r="B33514" s="5"/>
      <c r="C33514" s="5" t="str">
        <f>IFERROR(__xludf.DUMMYFUNCTION("""COMPUTED_VALUE"""),"")</f>
        <v/>
      </c>
      <c r="D33514" s="5">
        <v>0.0</v>
      </c>
    </row>
    <row r="33515" ht="14.25" customHeight="1">
      <c r="A33515" s="5"/>
      <c r="B33515" s="5"/>
      <c r="C33515" s="5" t="str">
        <f>IFERROR(__xludf.DUMMYFUNCTION("""COMPUTED_VALUE"""),"")</f>
        <v/>
      </c>
      <c r="D33515" s="5">
        <v>0.0</v>
      </c>
    </row>
    <row r="33516" ht="14.25" customHeight="1">
      <c r="A33516" s="5"/>
      <c r="B33516" s="5"/>
      <c r="C33516" s="5" t="str">
        <f>IFERROR(__xludf.DUMMYFUNCTION("""COMPUTED_VALUE"""),"")</f>
        <v/>
      </c>
      <c r="D33516" s="5">
        <v>0.0</v>
      </c>
    </row>
    <row r="33517" ht="14.25" customHeight="1">
      <c r="A33517" s="5"/>
      <c r="B33517" s="5"/>
      <c r="C33517" s="5" t="str">
        <f>IFERROR(__xludf.DUMMYFUNCTION("""COMPUTED_VALUE"""),"")</f>
        <v/>
      </c>
      <c r="D33517" s="5">
        <v>0.0</v>
      </c>
    </row>
    <row r="33518" ht="14.25" customHeight="1">
      <c r="A33518" s="5"/>
      <c r="B33518" s="5"/>
      <c r="C33518" s="5" t="str">
        <f>IFERROR(__xludf.DUMMYFUNCTION("""COMPUTED_VALUE"""),"")</f>
        <v/>
      </c>
      <c r="D33518" s="5">
        <v>0.0</v>
      </c>
    </row>
    <row r="33519" ht="14.25" customHeight="1">
      <c r="A33519" s="5"/>
      <c r="B33519" s="5"/>
      <c r="C33519" s="5" t="str">
        <f>IFERROR(__xludf.DUMMYFUNCTION("""COMPUTED_VALUE"""),"")</f>
        <v/>
      </c>
      <c r="D33519" s="5">
        <v>0.0</v>
      </c>
    </row>
    <row r="33520" ht="14.25" customHeight="1">
      <c r="A33520" s="5"/>
      <c r="B33520" s="5"/>
      <c r="C33520" s="5" t="str">
        <f>IFERROR(__xludf.DUMMYFUNCTION("""COMPUTED_VALUE"""),"")</f>
        <v/>
      </c>
      <c r="D33520" s="5">
        <v>0.0</v>
      </c>
    </row>
    <row r="33521" ht="14.25" customHeight="1">
      <c r="A33521" s="5"/>
      <c r="B33521" s="5"/>
      <c r="C33521" s="5" t="str">
        <f>IFERROR(__xludf.DUMMYFUNCTION("""COMPUTED_VALUE"""),"")</f>
        <v/>
      </c>
      <c r="D33521" s="5">
        <v>0.0</v>
      </c>
    </row>
    <row r="33522" ht="14.25" customHeight="1">
      <c r="A33522" s="5"/>
      <c r="B33522" s="5"/>
      <c r="C33522" s="5" t="str">
        <f>IFERROR(__xludf.DUMMYFUNCTION("""COMPUTED_VALUE"""),"")</f>
        <v/>
      </c>
      <c r="D33522" s="5">
        <v>0.0</v>
      </c>
    </row>
    <row r="33523" ht="14.25" customHeight="1">
      <c r="A33523" s="5"/>
      <c r="B33523" s="5"/>
      <c r="C33523" s="5" t="str">
        <f>IFERROR(__xludf.DUMMYFUNCTION("""COMPUTED_VALUE"""),"")</f>
        <v/>
      </c>
      <c r="D33523" s="5">
        <v>0.0</v>
      </c>
    </row>
    <row r="33524" ht="14.25" customHeight="1">
      <c r="A33524" s="5"/>
      <c r="B33524" s="5"/>
      <c r="C33524" s="5" t="str">
        <f>IFERROR(__xludf.DUMMYFUNCTION("""COMPUTED_VALUE"""),"")</f>
        <v/>
      </c>
      <c r="D33524" s="5">
        <v>0.0</v>
      </c>
    </row>
    <row r="33525" ht="14.25" customHeight="1">
      <c r="A33525" s="5"/>
      <c r="B33525" s="5"/>
      <c r="C33525" s="5" t="str">
        <f>IFERROR(__xludf.DUMMYFUNCTION("""COMPUTED_VALUE"""),"")</f>
        <v/>
      </c>
      <c r="D33525" s="5">
        <v>0.0</v>
      </c>
    </row>
    <row r="33526" ht="14.25" customHeight="1">
      <c r="A33526" s="5"/>
      <c r="B33526" s="5"/>
      <c r="C33526" s="5" t="str">
        <f>IFERROR(__xludf.DUMMYFUNCTION("""COMPUTED_VALUE"""),"")</f>
        <v/>
      </c>
      <c r="D33526" s="5">
        <v>0.0</v>
      </c>
    </row>
    <row r="33527" ht="14.25" customHeight="1">
      <c r="A33527" s="5"/>
      <c r="B33527" s="5"/>
      <c r="C33527" s="5" t="str">
        <f>IFERROR(__xludf.DUMMYFUNCTION("""COMPUTED_VALUE"""),"")</f>
        <v/>
      </c>
      <c r="D33527" s="5">
        <v>0.0</v>
      </c>
    </row>
    <row r="33528" ht="14.25" customHeight="1">
      <c r="A33528" s="5"/>
      <c r="B33528" s="5"/>
      <c r="C33528" s="5" t="str">
        <f>IFERROR(__xludf.DUMMYFUNCTION("""COMPUTED_VALUE"""),"")</f>
        <v/>
      </c>
      <c r="D33528" s="5">
        <v>0.0</v>
      </c>
    </row>
    <row r="33529" ht="14.25" customHeight="1">
      <c r="A33529" s="5"/>
      <c r="B33529" s="5"/>
      <c r="C33529" s="5" t="str">
        <f>IFERROR(__xludf.DUMMYFUNCTION("""COMPUTED_VALUE"""),"")</f>
        <v/>
      </c>
      <c r="D33529" s="5">
        <v>0.0</v>
      </c>
    </row>
    <row r="33530" ht="14.25" customHeight="1">
      <c r="A33530" s="5"/>
      <c r="B33530" s="5"/>
      <c r="C33530" s="5" t="str">
        <f>IFERROR(__xludf.DUMMYFUNCTION("""COMPUTED_VALUE"""),"")</f>
        <v/>
      </c>
      <c r="D33530" s="5">
        <v>0.0</v>
      </c>
    </row>
    <row r="33531" ht="14.25" customHeight="1">
      <c r="A33531" s="5"/>
      <c r="B33531" s="5"/>
      <c r="C33531" s="5" t="str">
        <f>IFERROR(__xludf.DUMMYFUNCTION("""COMPUTED_VALUE"""),"")</f>
        <v/>
      </c>
      <c r="D33531" s="5">
        <v>0.0</v>
      </c>
    </row>
    <row r="33532" ht="14.25" customHeight="1">
      <c r="A33532" s="5"/>
      <c r="B33532" s="5"/>
      <c r="C33532" s="5" t="str">
        <f>IFERROR(__xludf.DUMMYFUNCTION("""COMPUTED_VALUE"""),"")</f>
        <v/>
      </c>
      <c r="D33532" s="5">
        <v>0.0</v>
      </c>
    </row>
    <row r="33533" ht="14.25" customHeight="1">
      <c r="A33533" s="5"/>
      <c r="B33533" s="5"/>
      <c r="C33533" s="5" t="str">
        <f>IFERROR(__xludf.DUMMYFUNCTION("""COMPUTED_VALUE"""),"")</f>
        <v/>
      </c>
      <c r="D33533" s="5">
        <v>0.0</v>
      </c>
    </row>
    <row r="33534" ht="14.25" customHeight="1">
      <c r="A33534" s="5"/>
      <c r="B33534" s="5"/>
      <c r="C33534" s="5" t="str">
        <f>IFERROR(__xludf.DUMMYFUNCTION("""COMPUTED_VALUE"""),"")</f>
        <v/>
      </c>
      <c r="D33534" s="5">
        <v>0.0</v>
      </c>
    </row>
    <row r="33535" ht="14.25" customHeight="1">
      <c r="A33535" s="5"/>
      <c r="B33535" s="5"/>
      <c r="C33535" s="5" t="str">
        <f>IFERROR(__xludf.DUMMYFUNCTION("""COMPUTED_VALUE"""),"")</f>
        <v/>
      </c>
      <c r="D33535" s="5">
        <v>0.0</v>
      </c>
    </row>
    <row r="33536" ht="14.25" customHeight="1">
      <c r="A33536" s="5"/>
      <c r="B33536" s="5"/>
      <c r="C33536" s="5" t="str">
        <f>IFERROR(__xludf.DUMMYFUNCTION("""COMPUTED_VALUE"""),"")</f>
        <v/>
      </c>
      <c r="D33536" s="5">
        <v>0.0</v>
      </c>
    </row>
    <row r="33537" ht="14.25" customHeight="1">
      <c r="A33537" s="5"/>
      <c r="B33537" s="5"/>
      <c r="C33537" s="5" t="str">
        <f>IFERROR(__xludf.DUMMYFUNCTION("""COMPUTED_VALUE"""),"")</f>
        <v/>
      </c>
      <c r="D33537" s="5">
        <v>0.0</v>
      </c>
    </row>
    <row r="33538" ht="14.25" customHeight="1">
      <c r="A33538" s="5"/>
      <c r="B33538" s="5"/>
      <c r="C33538" s="5" t="str">
        <f>IFERROR(__xludf.DUMMYFUNCTION("""COMPUTED_VALUE"""),"")</f>
        <v/>
      </c>
      <c r="D33538" s="5">
        <v>0.0</v>
      </c>
    </row>
    <row r="33539" ht="14.25" customHeight="1">
      <c r="A33539" s="5"/>
      <c r="B33539" s="5"/>
      <c r="C33539" s="5" t="str">
        <f>IFERROR(__xludf.DUMMYFUNCTION("""COMPUTED_VALUE"""),"")</f>
        <v/>
      </c>
      <c r="D33539" s="5">
        <v>0.0</v>
      </c>
    </row>
    <row r="33540" ht="14.25" customHeight="1">
      <c r="A33540" s="5"/>
      <c r="B33540" s="5"/>
      <c r="C33540" s="5" t="str">
        <f>IFERROR(__xludf.DUMMYFUNCTION("""COMPUTED_VALUE"""),"")</f>
        <v/>
      </c>
      <c r="D33540" s="5">
        <v>0.0</v>
      </c>
    </row>
    <row r="33541" ht="14.25" customHeight="1">
      <c r="A33541" s="5"/>
      <c r="B33541" s="5"/>
      <c r="C33541" s="5" t="str">
        <f>IFERROR(__xludf.DUMMYFUNCTION("""COMPUTED_VALUE"""),"")</f>
        <v/>
      </c>
      <c r="D33541" s="5">
        <v>0.0</v>
      </c>
    </row>
    <row r="33542" ht="14.25" customHeight="1">
      <c r="A33542" s="5"/>
      <c r="B33542" s="5"/>
      <c r="C33542" s="5" t="str">
        <f>IFERROR(__xludf.DUMMYFUNCTION("""COMPUTED_VALUE"""),"")</f>
        <v/>
      </c>
      <c r="D33542" s="5">
        <v>0.0</v>
      </c>
    </row>
    <row r="33543" ht="14.25" customHeight="1">
      <c r="A33543" s="5"/>
      <c r="B33543" s="5"/>
      <c r="C33543" s="5" t="str">
        <f>IFERROR(__xludf.DUMMYFUNCTION("""COMPUTED_VALUE"""),"")</f>
        <v/>
      </c>
      <c r="D33543" s="5">
        <v>0.0</v>
      </c>
    </row>
    <row r="33544" ht="14.25" customHeight="1">
      <c r="A33544" s="5"/>
      <c r="B33544" s="5"/>
      <c r="C33544" s="5" t="str">
        <f>IFERROR(__xludf.DUMMYFUNCTION("""COMPUTED_VALUE"""),"")</f>
        <v/>
      </c>
      <c r="D33544" s="5">
        <v>0.0</v>
      </c>
    </row>
    <row r="33545" ht="14.25" customHeight="1">
      <c r="A33545" s="5"/>
      <c r="B33545" s="5"/>
      <c r="C33545" s="5" t="str">
        <f>IFERROR(__xludf.DUMMYFUNCTION("""COMPUTED_VALUE"""),"")</f>
        <v/>
      </c>
      <c r="D33545" s="5">
        <v>0.0</v>
      </c>
    </row>
    <row r="33546" ht="14.25" customHeight="1">
      <c r="A33546" s="5"/>
      <c r="B33546" s="5"/>
      <c r="C33546" s="5" t="str">
        <f>IFERROR(__xludf.DUMMYFUNCTION("""COMPUTED_VALUE"""),"")</f>
        <v/>
      </c>
      <c r="D33546" s="5">
        <v>0.0</v>
      </c>
    </row>
    <row r="33547" ht="14.25" customHeight="1">
      <c r="A33547" s="5"/>
      <c r="B33547" s="5"/>
      <c r="C33547" s="5" t="str">
        <f>IFERROR(__xludf.DUMMYFUNCTION("""COMPUTED_VALUE"""),"")</f>
        <v/>
      </c>
      <c r="D33547" s="5">
        <v>0.0</v>
      </c>
    </row>
    <row r="33548" ht="14.25" customHeight="1">
      <c r="A33548" s="5"/>
      <c r="B33548" s="5"/>
      <c r="C33548" s="5" t="str">
        <f>IFERROR(__xludf.DUMMYFUNCTION("""COMPUTED_VALUE"""),"")</f>
        <v/>
      </c>
      <c r="D33548" s="5">
        <v>0.0</v>
      </c>
    </row>
    <row r="33549" ht="14.25" customHeight="1">
      <c r="A33549" s="5"/>
      <c r="B33549" s="5"/>
      <c r="C33549" s="5" t="str">
        <f>IFERROR(__xludf.DUMMYFUNCTION("""COMPUTED_VALUE"""),"")</f>
        <v/>
      </c>
      <c r="D33549" s="5">
        <v>0.0</v>
      </c>
    </row>
    <row r="33550" ht="14.25" customHeight="1">
      <c r="A33550" s="5"/>
      <c r="B33550" s="5"/>
      <c r="C33550" s="5" t="str">
        <f>IFERROR(__xludf.DUMMYFUNCTION("""COMPUTED_VALUE"""),"")</f>
        <v/>
      </c>
      <c r="D33550" s="5">
        <v>0.0</v>
      </c>
    </row>
    <row r="33551" ht="14.25" customHeight="1">
      <c r="A33551" s="5"/>
      <c r="B33551" s="5"/>
      <c r="C33551" s="5" t="str">
        <f>IFERROR(__xludf.DUMMYFUNCTION("""COMPUTED_VALUE"""),"")</f>
        <v/>
      </c>
      <c r="D33551" s="5">
        <v>0.0</v>
      </c>
    </row>
    <row r="33552" ht="14.25" customHeight="1">
      <c r="A33552" s="5"/>
      <c r="B33552" s="5"/>
      <c r="C33552" s="5" t="str">
        <f>IFERROR(__xludf.DUMMYFUNCTION("""COMPUTED_VALUE"""),"")</f>
        <v/>
      </c>
      <c r="D33552" s="5">
        <v>0.0</v>
      </c>
    </row>
    <row r="33553" ht="14.25" customHeight="1">
      <c r="A33553" s="5"/>
      <c r="B33553" s="5"/>
      <c r="C33553" s="5" t="str">
        <f>IFERROR(__xludf.DUMMYFUNCTION("""COMPUTED_VALUE"""),"")</f>
        <v/>
      </c>
      <c r="D33553" s="5">
        <v>0.0</v>
      </c>
    </row>
    <row r="33554" ht="14.25" customHeight="1">
      <c r="A33554" s="5"/>
      <c r="B33554" s="5"/>
      <c r="C33554" s="5" t="str">
        <f>IFERROR(__xludf.DUMMYFUNCTION("""COMPUTED_VALUE"""),"")</f>
        <v/>
      </c>
      <c r="D33554" s="5">
        <v>0.0</v>
      </c>
    </row>
    <row r="33555" ht="14.25" customHeight="1">
      <c r="A33555" s="5"/>
      <c r="B33555" s="5"/>
      <c r="C33555" s="5" t="str">
        <f>IFERROR(__xludf.DUMMYFUNCTION("""COMPUTED_VALUE"""),"")</f>
        <v/>
      </c>
      <c r="D33555" s="5">
        <v>0.0</v>
      </c>
    </row>
    <row r="33556" ht="14.25" customHeight="1">
      <c r="A33556" s="5"/>
      <c r="B33556" s="5"/>
      <c r="C33556" s="5" t="str">
        <f>IFERROR(__xludf.DUMMYFUNCTION("""COMPUTED_VALUE"""),"")</f>
        <v/>
      </c>
      <c r="D33556" s="5">
        <v>0.0</v>
      </c>
    </row>
    <row r="33557" ht="14.25" customHeight="1">
      <c r="A33557" s="5"/>
      <c r="B33557" s="5"/>
      <c r="C33557" s="5" t="str">
        <f>IFERROR(__xludf.DUMMYFUNCTION("""COMPUTED_VALUE"""),"")</f>
        <v/>
      </c>
      <c r="D33557" s="5">
        <v>0.0</v>
      </c>
    </row>
    <row r="33558" ht="14.25" customHeight="1">
      <c r="A33558" s="5"/>
      <c r="B33558" s="5"/>
      <c r="C33558" s="5" t="str">
        <f>IFERROR(__xludf.DUMMYFUNCTION("""COMPUTED_VALUE"""),"")</f>
        <v/>
      </c>
      <c r="D33558" s="5">
        <v>0.0</v>
      </c>
    </row>
    <row r="33559" ht="14.25" customHeight="1">
      <c r="A33559" s="5"/>
      <c r="B33559" s="5"/>
      <c r="C33559" s="5" t="str">
        <f>IFERROR(__xludf.DUMMYFUNCTION("""COMPUTED_VALUE"""),"")</f>
        <v/>
      </c>
      <c r="D33559" s="5">
        <v>0.0</v>
      </c>
    </row>
    <row r="33560" ht="14.25" customHeight="1">
      <c r="A33560" s="5"/>
      <c r="B33560" s="5"/>
      <c r="C33560" s="5" t="str">
        <f>IFERROR(__xludf.DUMMYFUNCTION("""COMPUTED_VALUE"""),"")</f>
        <v/>
      </c>
      <c r="D33560" s="5">
        <v>0.0</v>
      </c>
    </row>
    <row r="33561" ht="14.25" customHeight="1">
      <c r="A33561" s="5"/>
      <c r="B33561" s="5"/>
      <c r="C33561" s="5" t="str">
        <f>IFERROR(__xludf.DUMMYFUNCTION("""COMPUTED_VALUE"""),"")</f>
        <v/>
      </c>
      <c r="D33561" s="5">
        <v>0.0</v>
      </c>
    </row>
    <row r="33562" ht="14.25" customHeight="1">
      <c r="A33562" s="5"/>
      <c r="B33562" s="5"/>
      <c r="C33562" s="5" t="str">
        <f>IFERROR(__xludf.DUMMYFUNCTION("""COMPUTED_VALUE"""),"")</f>
        <v/>
      </c>
      <c r="D33562" s="5">
        <v>0.0</v>
      </c>
    </row>
    <row r="33563" ht="14.25" customHeight="1">
      <c r="A33563" s="5"/>
      <c r="B33563" s="5"/>
      <c r="C33563" s="5" t="str">
        <f>IFERROR(__xludf.DUMMYFUNCTION("""COMPUTED_VALUE"""),"")</f>
        <v/>
      </c>
      <c r="D33563" s="5">
        <v>0.0</v>
      </c>
    </row>
    <row r="33564" ht="14.25" customHeight="1">
      <c r="A33564" s="5"/>
      <c r="B33564" s="5"/>
      <c r="C33564" s="5" t="str">
        <f>IFERROR(__xludf.DUMMYFUNCTION("""COMPUTED_VALUE"""),"")</f>
        <v/>
      </c>
      <c r="D33564" s="5">
        <v>0.0</v>
      </c>
    </row>
    <row r="33565" ht="14.25" customHeight="1">
      <c r="A33565" s="5"/>
      <c r="B33565" s="5"/>
      <c r="C33565" s="5" t="str">
        <f>IFERROR(__xludf.DUMMYFUNCTION("""COMPUTED_VALUE"""),"")</f>
        <v/>
      </c>
      <c r="D33565" s="5">
        <v>0.0</v>
      </c>
    </row>
    <row r="33566" ht="14.25" customHeight="1">
      <c r="A33566" s="5"/>
      <c r="B33566" s="5"/>
      <c r="C33566" s="5" t="str">
        <f>IFERROR(__xludf.DUMMYFUNCTION("""COMPUTED_VALUE"""),"")</f>
        <v/>
      </c>
      <c r="D33566" s="5">
        <v>0.0</v>
      </c>
    </row>
    <row r="33567" ht="14.25" customHeight="1">
      <c r="A33567" s="5"/>
      <c r="B33567" s="5"/>
      <c r="C33567" s="5" t="str">
        <f>IFERROR(__xludf.DUMMYFUNCTION("""COMPUTED_VALUE"""),"")</f>
        <v/>
      </c>
      <c r="D33567" s="5">
        <v>0.0</v>
      </c>
    </row>
    <row r="33568" ht="14.25" customHeight="1">
      <c r="A33568" s="5"/>
      <c r="B33568" s="5"/>
      <c r="C33568" s="5" t="str">
        <f>IFERROR(__xludf.DUMMYFUNCTION("""COMPUTED_VALUE"""),"")</f>
        <v/>
      </c>
      <c r="D33568" s="5">
        <v>0.0</v>
      </c>
    </row>
    <row r="33569" ht="14.25" customHeight="1">
      <c r="A33569" s="5"/>
      <c r="B33569" s="5"/>
      <c r="C33569" s="5" t="str">
        <f>IFERROR(__xludf.DUMMYFUNCTION("""COMPUTED_VALUE"""),"")</f>
        <v/>
      </c>
      <c r="D33569" s="5">
        <v>0.0</v>
      </c>
    </row>
    <row r="33570" ht="14.25" customHeight="1">
      <c r="A33570" s="5"/>
      <c r="B33570" s="5"/>
      <c r="C33570" s="5" t="str">
        <f>IFERROR(__xludf.DUMMYFUNCTION("""COMPUTED_VALUE"""),"")</f>
        <v/>
      </c>
      <c r="D33570" s="5">
        <v>0.0</v>
      </c>
    </row>
    <row r="33571" ht="14.25" customHeight="1">
      <c r="A33571" s="5"/>
      <c r="B33571" s="5"/>
      <c r="C33571" s="5" t="str">
        <f>IFERROR(__xludf.DUMMYFUNCTION("""COMPUTED_VALUE"""),"")</f>
        <v/>
      </c>
      <c r="D33571" s="5">
        <v>0.0</v>
      </c>
    </row>
    <row r="33572" ht="14.25" customHeight="1">
      <c r="A33572" s="5"/>
      <c r="B33572" s="5"/>
      <c r="C33572" s="5" t="str">
        <f>IFERROR(__xludf.DUMMYFUNCTION("""COMPUTED_VALUE"""),"")</f>
        <v/>
      </c>
      <c r="D33572" s="5">
        <v>0.0</v>
      </c>
    </row>
    <row r="33573" ht="14.25" customHeight="1">
      <c r="A33573" s="5"/>
      <c r="B33573" s="5"/>
      <c r="C33573" s="5" t="str">
        <f>IFERROR(__xludf.DUMMYFUNCTION("""COMPUTED_VALUE"""),"")</f>
        <v/>
      </c>
      <c r="D33573" s="5">
        <v>0.0</v>
      </c>
    </row>
    <row r="33574" ht="14.25" customHeight="1">
      <c r="A33574" s="5"/>
      <c r="B33574" s="5"/>
      <c r="C33574" s="5" t="str">
        <f>IFERROR(__xludf.DUMMYFUNCTION("""COMPUTED_VALUE"""),"")</f>
        <v/>
      </c>
      <c r="D33574" s="5">
        <v>0.0</v>
      </c>
    </row>
    <row r="33575" ht="14.25" customHeight="1">
      <c r="A33575" s="5"/>
      <c r="B33575" s="5"/>
      <c r="C33575" s="5" t="str">
        <f>IFERROR(__xludf.DUMMYFUNCTION("""COMPUTED_VALUE"""),"")</f>
        <v/>
      </c>
      <c r="D33575" s="5">
        <v>0.0</v>
      </c>
    </row>
    <row r="33576" ht="14.25" customHeight="1">
      <c r="A33576" s="5"/>
      <c r="B33576" s="5"/>
      <c r="C33576" s="5" t="str">
        <f>IFERROR(__xludf.DUMMYFUNCTION("""COMPUTED_VALUE"""),"")</f>
        <v/>
      </c>
      <c r="D33576" s="5">
        <v>0.0</v>
      </c>
    </row>
    <row r="33577" ht="14.25" customHeight="1">
      <c r="A33577" s="5"/>
      <c r="B33577" s="5"/>
      <c r="C33577" s="5" t="str">
        <f>IFERROR(__xludf.DUMMYFUNCTION("""COMPUTED_VALUE"""),"")</f>
        <v/>
      </c>
      <c r="D33577" s="5">
        <v>0.0</v>
      </c>
    </row>
    <row r="33578" ht="14.25" customHeight="1">
      <c r="A33578" s="5"/>
      <c r="B33578" s="5"/>
      <c r="C33578" s="5" t="str">
        <f>IFERROR(__xludf.DUMMYFUNCTION("""COMPUTED_VALUE"""),"")</f>
        <v/>
      </c>
      <c r="D33578" s="5">
        <v>0.0</v>
      </c>
    </row>
    <row r="33579" ht="14.25" customHeight="1">
      <c r="A33579" s="5"/>
      <c r="B33579" s="5"/>
      <c r="C33579" s="5" t="str">
        <f>IFERROR(__xludf.DUMMYFUNCTION("""COMPUTED_VALUE"""),"")</f>
        <v/>
      </c>
      <c r="D33579" s="5">
        <v>0.0</v>
      </c>
    </row>
    <row r="33580" ht="14.25" customHeight="1">
      <c r="A33580" s="5"/>
      <c r="B33580" s="5"/>
      <c r="C33580" s="5" t="str">
        <f>IFERROR(__xludf.DUMMYFUNCTION("""COMPUTED_VALUE"""),"")</f>
        <v/>
      </c>
      <c r="D33580" s="5">
        <v>0.0</v>
      </c>
    </row>
    <row r="33581" ht="14.25" customHeight="1">
      <c r="A33581" s="5"/>
      <c r="B33581" s="5"/>
      <c r="C33581" s="5" t="str">
        <f>IFERROR(__xludf.DUMMYFUNCTION("""COMPUTED_VALUE"""),"")</f>
        <v/>
      </c>
      <c r="D33581" s="5">
        <v>0.0</v>
      </c>
    </row>
    <row r="33582" ht="14.25" customHeight="1">
      <c r="A33582" s="5"/>
      <c r="B33582" s="5"/>
      <c r="C33582" s="5" t="str">
        <f>IFERROR(__xludf.DUMMYFUNCTION("""COMPUTED_VALUE"""),"")</f>
        <v/>
      </c>
      <c r="D33582" s="5">
        <v>0.0</v>
      </c>
    </row>
    <row r="33583" ht="14.25" customHeight="1">
      <c r="A33583" s="5"/>
      <c r="B33583" s="5"/>
      <c r="C33583" s="5" t="str">
        <f>IFERROR(__xludf.DUMMYFUNCTION("""COMPUTED_VALUE"""),"")</f>
        <v/>
      </c>
      <c r="D33583" s="5">
        <v>0.0</v>
      </c>
    </row>
    <row r="33584" ht="14.25" customHeight="1">
      <c r="A33584" s="5"/>
      <c r="B33584" s="5"/>
      <c r="C33584" s="5" t="str">
        <f>IFERROR(__xludf.DUMMYFUNCTION("""COMPUTED_VALUE"""),"")</f>
        <v/>
      </c>
      <c r="D33584" s="5">
        <v>0.0</v>
      </c>
    </row>
    <row r="33585" ht="14.25" customHeight="1">
      <c r="A33585" s="5"/>
      <c r="B33585" s="5"/>
      <c r="C33585" s="5" t="str">
        <f>IFERROR(__xludf.DUMMYFUNCTION("""COMPUTED_VALUE"""),"")</f>
        <v/>
      </c>
      <c r="D33585" s="5">
        <v>0.0</v>
      </c>
    </row>
    <row r="33586" ht="14.25" customHeight="1">
      <c r="A33586" s="5"/>
      <c r="B33586" s="5"/>
      <c r="C33586" s="5" t="str">
        <f>IFERROR(__xludf.DUMMYFUNCTION("""COMPUTED_VALUE"""),"")</f>
        <v/>
      </c>
      <c r="D33586" s="5">
        <v>0.0</v>
      </c>
    </row>
    <row r="33587" ht="14.25" customHeight="1">
      <c r="A33587" s="5"/>
      <c r="B33587" s="5"/>
      <c r="C33587" s="5" t="str">
        <f>IFERROR(__xludf.DUMMYFUNCTION("""COMPUTED_VALUE"""),"")</f>
        <v/>
      </c>
      <c r="D33587" s="5">
        <v>0.0</v>
      </c>
    </row>
    <row r="33588" ht="14.25" customHeight="1">
      <c r="A33588" s="5"/>
      <c r="B33588" s="5"/>
      <c r="C33588" s="5" t="str">
        <f>IFERROR(__xludf.DUMMYFUNCTION("""COMPUTED_VALUE"""),"")</f>
        <v/>
      </c>
      <c r="D33588" s="5">
        <v>0.0</v>
      </c>
    </row>
    <row r="33589" ht="14.25" customHeight="1">
      <c r="A33589" s="5"/>
      <c r="B33589" s="5"/>
      <c r="C33589" s="5" t="str">
        <f>IFERROR(__xludf.DUMMYFUNCTION("""COMPUTED_VALUE"""),"")</f>
        <v/>
      </c>
      <c r="D33589" s="5">
        <v>0.0</v>
      </c>
    </row>
    <row r="33590" ht="14.25" customHeight="1">
      <c r="A33590" s="5"/>
      <c r="B33590" s="5"/>
      <c r="C33590" s="5" t="str">
        <f>IFERROR(__xludf.DUMMYFUNCTION("""COMPUTED_VALUE"""),"")</f>
        <v/>
      </c>
      <c r="D33590" s="5">
        <v>0.0</v>
      </c>
    </row>
    <row r="33591" ht="14.25" customHeight="1">
      <c r="A33591" s="5"/>
      <c r="B33591" s="5"/>
      <c r="C33591" s="5" t="str">
        <f>IFERROR(__xludf.DUMMYFUNCTION("""COMPUTED_VALUE"""),"")</f>
        <v/>
      </c>
      <c r="D33591" s="5">
        <v>0.0</v>
      </c>
    </row>
    <row r="33592" ht="14.25" customHeight="1">
      <c r="A33592" s="5"/>
      <c r="B33592" s="5"/>
      <c r="C33592" s="5" t="str">
        <f>IFERROR(__xludf.DUMMYFUNCTION("""COMPUTED_VALUE"""),"")</f>
        <v/>
      </c>
      <c r="D33592" s="5">
        <v>0.0</v>
      </c>
    </row>
    <row r="33593" ht="14.25" customHeight="1">
      <c r="A33593" s="5"/>
      <c r="B33593" s="5"/>
      <c r="C33593" s="5" t="str">
        <f>IFERROR(__xludf.DUMMYFUNCTION("""COMPUTED_VALUE"""),"")</f>
        <v/>
      </c>
      <c r="D33593" s="5">
        <v>0.0</v>
      </c>
    </row>
    <row r="33594" ht="14.25" customHeight="1">
      <c r="A33594" s="5"/>
      <c r="B33594" s="5"/>
      <c r="C33594" s="5" t="str">
        <f>IFERROR(__xludf.DUMMYFUNCTION("""COMPUTED_VALUE"""),"")</f>
        <v/>
      </c>
      <c r="D33594" s="5">
        <v>0.0</v>
      </c>
    </row>
    <row r="33595" ht="14.25" customHeight="1">
      <c r="A33595" s="5"/>
      <c r="B33595" s="5"/>
      <c r="C33595" s="5" t="str">
        <f>IFERROR(__xludf.DUMMYFUNCTION("""COMPUTED_VALUE"""),"")</f>
        <v/>
      </c>
      <c r="D33595" s="5">
        <v>0.0</v>
      </c>
    </row>
    <row r="33596" ht="14.25" customHeight="1">
      <c r="A33596" s="5"/>
      <c r="B33596" s="5"/>
      <c r="C33596" s="5" t="str">
        <f>IFERROR(__xludf.DUMMYFUNCTION("""COMPUTED_VALUE"""),"")</f>
        <v/>
      </c>
      <c r="D33596" s="5">
        <v>0.0</v>
      </c>
    </row>
    <row r="33597" ht="14.25" customHeight="1">
      <c r="A33597" s="5"/>
      <c r="B33597" s="5"/>
      <c r="C33597" s="5" t="str">
        <f>IFERROR(__xludf.DUMMYFUNCTION("""COMPUTED_VALUE"""),"")</f>
        <v/>
      </c>
      <c r="D33597" s="5">
        <v>0.0</v>
      </c>
    </row>
    <row r="33598" ht="14.25" customHeight="1">
      <c r="A33598" s="5"/>
      <c r="B33598" s="5"/>
      <c r="C33598" s="5" t="str">
        <f>IFERROR(__xludf.DUMMYFUNCTION("""COMPUTED_VALUE"""),"")</f>
        <v/>
      </c>
      <c r="D33598" s="5">
        <v>0.0</v>
      </c>
    </row>
    <row r="33599" ht="14.25" customHeight="1">
      <c r="A33599" s="5"/>
      <c r="B33599" s="5"/>
      <c r="C33599" s="5" t="str">
        <f>IFERROR(__xludf.DUMMYFUNCTION("""COMPUTED_VALUE"""),"")</f>
        <v/>
      </c>
      <c r="D33599" s="5">
        <v>0.0</v>
      </c>
    </row>
    <row r="33600" ht="14.25" customHeight="1">
      <c r="A33600" s="5"/>
      <c r="B33600" s="5"/>
      <c r="C33600" s="5" t="str">
        <f>IFERROR(__xludf.DUMMYFUNCTION("""COMPUTED_VALUE"""),"")</f>
        <v/>
      </c>
      <c r="D33600" s="5">
        <v>0.0</v>
      </c>
    </row>
    <row r="33601" ht="14.25" customHeight="1">
      <c r="A33601" s="5"/>
      <c r="B33601" s="5"/>
      <c r="C33601" s="5" t="str">
        <f>IFERROR(__xludf.DUMMYFUNCTION("""COMPUTED_VALUE"""),"")</f>
        <v/>
      </c>
      <c r="D33601" s="5">
        <v>0.0</v>
      </c>
    </row>
    <row r="33602" ht="14.25" customHeight="1">
      <c r="A33602" s="5"/>
      <c r="B33602" s="5"/>
      <c r="C33602" s="5" t="str">
        <f>IFERROR(__xludf.DUMMYFUNCTION("""COMPUTED_VALUE"""),"")</f>
        <v/>
      </c>
      <c r="D33602" s="5">
        <v>0.0</v>
      </c>
    </row>
    <row r="33603" ht="14.25" customHeight="1">
      <c r="A33603" s="5"/>
      <c r="B33603" s="5"/>
      <c r="C33603" s="5" t="str">
        <f>IFERROR(__xludf.DUMMYFUNCTION("""COMPUTED_VALUE"""),"")</f>
        <v/>
      </c>
      <c r="D33603" s="5">
        <v>0.0</v>
      </c>
    </row>
    <row r="33604" ht="14.25" customHeight="1">
      <c r="A33604" s="5"/>
      <c r="B33604" s="5"/>
      <c r="C33604" s="5" t="str">
        <f>IFERROR(__xludf.DUMMYFUNCTION("""COMPUTED_VALUE"""),"")</f>
        <v/>
      </c>
      <c r="D33604" s="5">
        <v>0.0</v>
      </c>
    </row>
    <row r="33605" ht="14.25" customHeight="1">
      <c r="A33605" s="5"/>
      <c r="B33605" s="5"/>
      <c r="C33605" s="5" t="str">
        <f>IFERROR(__xludf.DUMMYFUNCTION("""COMPUTED_VALUE"""),"")</f>
        <v/>
      </c>
      <c r="D33605" s="5">
        <v>0.0</v>
      </c>
    </row>
    <row r="33606" ht="14.25" customHeight="1">
      <c r="A33606" s="5"/>
      <c r="B33606" s="5"/>
      <c r="C33606" s="5" t="str">
        <f>IFERROR(__xludf.DUMMYFUNCTION("""COMPUTED_VALUE"""),"")</f>
        <v/>
      </c>
      <c r="D33606" s="5">
        <v>0.0</v>
      </c>
    </row>
    <row r="33607" ht="14.25" customHeight="1">
      <c r="A33607" s="5"/>
      <c r="B33607" s="5"/>
      <c r="C33607" s="5" t="str">
        <f>IFERROR(__xludf.DUMMYFUNCTION("""COMPUTED_VALUE"""),"")</f>
        <v/>
      </c>
      <c r="D33607" s="5">
        <v>0.0</v>
      </c>
    </row>
    <row r="33608" ht="14.25" customHeight="1">
      <c r="A33608" s="5"/>
      <c r="B33608" s="5"/>
      <c r="C33608" s="5" t="str">
        <f>IFERROR(__xludf.DUMMYFUNCTION("""COMPUTED_VALUE"""),"")</f>
        <v/>
      </c>
      <c r="D33608" s="5">
        <v>0.0</v>
      </c>
    </row>
    <row r="33609" ht="14.25" customHeight="1">
      <c r="A33609" s="5"/>
      <c r="B33609" s="5"/>
      <c r="C33609" s="5" t="str">
        <f>IFERROR(__xludf.DUMMYFUNCTION("""COMPUTED_VALUE"""),"")</f>
        <v/>
      </c>
      <c r="D33609" s="5">
        <v>0.0</v>
      </c>
    </row>
    <row r="33610" ht="14.25" customHeight="1">
      <c r="A33610" s="5"/>
      <c r="B33610" s="5"/>
      <c r="C33610" s="5" t="str">
        <f>IFERROR(__xludf.DUMMYFUNCTION("""COMPUTED_VALUE"""),"")</f>
        <v/>
      </c>
      <c r="D33610" s="5">
        <v>0.0</v>
      </c>
    </row>
    <row r="33611" ht="14.25" customHeight="1">
      <c r="A33611" s="5"/>
      <c r="B33611" s="5"/>
      <c r="C33611" s="5" t="str">
        <f>IFERROR(__xludf.DUMMYFUNCTION("""COMPUTED_VALUE"""),"")</f>
        <v/>
      </c>
      <c r="D33611" s="5">
        <v>0.0</v>
      </c>
    </row>
    <row r="33612" ht="14.25" customHeight="1">
      <c r="A33612" s="5"/>
      <c r="B33612" s="5"/>
      <c r="C33612" s="5" t="str">
        <f>IFERROR(__xludf.DUMMYFUNCTION("""COMPUTED_VALUE"""),"")</f>
        <v/>
      </c>
      <c r="D33612" s="5">
        <v>0.0</v>
      </c>
    </row>
    <row r="33613" ht="14.25" customHeight="1">
      <c r="A33613" s="5"/>
      <c r="B33613" s="5"/>
      <c r="C33613" s="5" t="str">
        <f>IFERROR(__xludf.DUMMYFUNCTION("""COMPUTED_VALUE"""),"")</f>
        <v/>
      </c>
      <c r="D33613" s="5">
        <v>0.0</v>
      </c>
    </row>
    <row r="33614" ht="14.25" customHeight="1">
      <c r="A33614" s="5"/>
      <c r="B33614" s="5"/>
      <c r="C33614" s="5" t="str">
        <f>IFERROR(__xludf.DUMMYFUNCTION("""COMPUTED_VALUE"""),"")</f>
        <v/>
      </c>
      <c r="D33614" s="5">
        <v>0.0</v>
      </c>
    </row>
    <row r="33615" ht="14.25" customHeight="1">
      <c r="A33615" s="5"/>
      <c r="B33615" s="5"/>
      <c r="C33615" s="5" t="str">
        <f>IFERROR(__xludf.DUMMYFUNCTION("""COMPUTED_VALUE"""),"")</f>
        <v/>
      </c>
      <c r="D33615" s="5">
        <v>0.0</v>
      </c>
    </row>
    <row r="33616" ht="14.25" customHeight="1">
      <c r="A33616" s="5"/>
      <c r="B33616" s="5"/>
      <c r="C33616" s="5" t="str">
        <f>IFERROR(__xludf.DUMMYFUNCTION("""COMPUTED_VALUE"""),"")</f>
        <v/>
      </c>
      <c r="D33616" s="5">
        <v>0.0</v>
      </c>
    </row>
    <row r="33617" ht="14.25" customHeight="1">
      <c r="A33617" s="5"/>
      <c r="B33617" s="5"/>
      <c r="C33617" s="5" t="str">
        <f>IFERROR(__xludf.DUMMYFUNCTION("""COMPUTED_VALUE"""),"")</f>
        <v/>
      </c>
      <c r="D33617" s="5">
        <v>0.0</v>
      </c>
    </row>
    <row r="33618" ht="14.25" customHeight="1">
      <c r="A33618" s="5"/>
      <c r="B33618" s="5"/>
      <c r="C33618" s="5" t="str">
        <f>IFERROR(__xludf.DUMMYFUNCTION("""COMPUTED_VALUE"""),"")</f>
        <v/>
      </c>
      <c r="D33618" s="5">
        <v>0.0</v>
      </c>
    </row>
    <row r="33619" ht="14.25" customHeight="1">
      <c r="A33619" s="5"/>
      <c r="B33619" s="5"/>
      <c r="C33619" s="5" t="str">
        <f>IFERROR(__xludf.DUMMYFUNCTION("""COMPUTED_VALUE"""),"")</f>
        <v/>
      </c>
      <c r="D33619" s="5">
        <v>0.0</v>
      </c>
    </row>
    <row r="33620" ht="14.25" customHeight="1">
      <c r="A33620" s="5"/>
      <c r="B33620" s="5"/>
      <c r="C33620" s="5" t="str">
        <f>IFERROR(__xludf.DUMMYFUNCTION("""COMPUTED_VALUE"""),"")</f>
        <v/>
      </c>
      <c r="D33620" s="5">
        <v>0.0</v>
      </c>
    </row>
    <row r="33621" ht="14.25" customHeight="1">
      <c r="A33621" s="5"/>
      <c r="B33621" s="5"/>
      <c r="C33621" s="5" t="str">
        <f>IFERROR(__xludf.DUMMYFUNCTION("""COMPUTED_VALUE"""),"")</f>
        <v/>
      </c>
      <c r="D33621" s="5">
        <v>0.0</v>
      </c>
    </row>
    <row r="33622" ht="14.25" customHeight="1">
      <c r="A33622" s="5"/>
      <c r="B33622" s="5"/>
      <c r="C33622" s="5" t="str">
        <f>IFERROR(__xludf.DUMMYFUNCTION("""COMPUTED_VALUE"""),"")</f>
        <v/>
      </c>
      <c r="D33622" s="5">
        <v>0.0</v>
      </c>
    </row>
    <row r="33623" ht="14.25" customHeight="1">
      <c r="A33623" s="5"/>
      <c r="B33623" s="5"/>
      <c r="C33623" s="5" t="str">
        <f>IFERROR(__xludf.DUMMYFUNCTION("""COMPUTED_VALUE"""),"")</f>
        <v/>
      </c>
      <c r="D33623" s="5">
        <v>0.0</v>
      </c>
    </row>
    <row r="33624" ht="14.25" customHeight="1">
      <c r="A33624" s="5"/>
      <c r="B33624" s="5"/>
      <c r="C33624" s="5" t="str">
        <f>IFERROR(__xludf.DUMMYFUNCTION("""COMPUTED_VALUE"""),"")</f>
        <v/>
      </c>
      <c r="D33624" s="5">
        <v>0.0</v>
      </c>
    </row>
    <row r="33625" ht="14.25" customHeight="1">
      <c r="A33625" s="5"/>
      <c r="B33625" s="5"/>
      <c r="C33625" s="5" t="str">
        <f>IFERROR(__xludf.DUMMYFUNCTION("""COMPUTED_VALUE"""),"")</f>
        <v/>
      </c>
      <c r="D33625" s="5">
        <v>0.0</v>
      </c>
    </row>
    <row r="33626" ht="14.25" customHeight="1">
      <c r="A33626" s="5"/>
      <c r="B33626" s="5"/>
      <c r="C33626" s="5" t="str">
        <f>IFERROR(__xludf.DUMMYFUNCTION("""COMPUTED_VALUE"""),"")</f>
        <v/>
      </c>
      <c r="D33626" s="5">
        <v>0.0</v>
      </c>
    </row>
    <row r="33627" ht="14.25" customHeight="1">
      <c r="A33627" s="5"/>
      <c r="B33627" s="5"/>
      <c r="C33627" s="5" t="str">
        <f>IFERROR(__xludf.DUMMYFUNCTION("""COMPUTED_VALUE"""),"")</f>
        <v/>
      </c>
      <c r="D33627" s="5">
        <v>0.0</v>
      </c>
    </row>
    <row r="33628" ht="14.25" customHeight="1">
      <c r="A33628" s="5"/>
      <c r="B33628" s="5"/>
      <c r="C33628" s="5" t="str">
        <f>IFERROR(__xludf.DUMMYFUNCTION("""COMPUTED_VALUE"""),"")</f>
        <v/>
      </c>
      <c r="D33628" s="5">
        <v>0.0</v>
      </c>
    </row>
    <row r="33629" ht="14.25" customHeight="1">
      <c r="A33629" s="5"/>
      <c r="B33629" s="5"/>
      <c r="C33629" s="5" t="str">
        <f>IFERROR(__xludf.DUMMYFUNCTION("""COMPUTED_VALUE"""),"")</f>
        <v/>
      </c>
      <c r="D33629" s="5">
        <v>0.0</v>
      </c>
    </row>
    <row r="33630" ht="14.25" customHeight="1">
      <c r="A33630" s="5"/>
      <c r="B33630" s="5"/>
      <c r="C33630" s="5" t="str">
        <f>IFERROR(__xludf.DUMMYFUNCTION("""COMPUTED_VALUE"""),"")</f>
        <v/>
      </c>
      <c r="D33630" s="5">
        <v>0.0</v>
      </c>
    </row>
    <row r="33631" ht="14.25" customHeight="1">
      <c r="A33631" s="5"/>
      <c r="B33631" s="5"/>
      <c r="C33631" s="5" t="str">
        <f>IFERROR(__xludf.DUMMYFUNCTION("""COMPUTED_VALUE"""),"")</f>
        <v/>
      </c>
      <c r="D33631" s="5">
        <v>0.0</v>
      </c>
    </row>
    <row r="33632" ht="14.25" customHeight="1">
      <c r="A33632" s="5"/>
      <c r="B33632" s="5"/>
      <c r="C33632" s="5" t="str">
        <f>IFERROR(__xludf.DUMMYFUNCTION("""COMPUTED_VALUE"""),"")</f>
        <v/>
      </c>
      <c r="D33632" s="5">
        <v>0.0</v>
      </c>
    </row>
    <row r="33633" ht="14.25" customHeight="1">
      <c r="A33633" s="5"/>
      <c r="B33633" s="5"/>
      <c r="C33633" s="5" t="str">
        <f>IFERROR(__xludf.DUMMYFUNCTION("""COMPUTED_VALUE"""),"")</f>
        <v/>
      </c>
      <c r="D33633" s="5">
        <v>0.0</v>
      </c>
    </row>
    <row r="33634" ht="14.25" customHeight="1">
      <c r="A33634" s="5"/>
      <c r="B33634" s="5"/>
      <c r="C33634" s="5" t="str">
        <f>IFERROR(__xludf.DUMMYFUNCTION("""COMPUTED_VALUE"""),"")</f>
        <v/>
      </c>
      <c r="D33634" s="5">
        <v>0.0</v>
      </c>
    </row>
    <row r="33635" ht="14.25" customHeight="1">
      <c r="A33635" s="5"/>
      <c r="B33635" s="5"/>
      <c r="C33635" s="5" t="str">
        <f>IFERROR(__xludf.DUMMYFUNCTION("""COMPUTED_VALUE"""),"")</f>
        <v/>
      </c>
      <c r="D33635" s="5">
        <v>0.0</v>
      </c>
    </row>
    <row r="33636" ht="14.25" customHeight="1">
      <c r="A33636" s="5"/>
      <c r="B33636" s="5"/>
      <c r="C33636" s="5" t="str">
        <f>IFERROR(__xludf.DUMMYFUNCTION("""COMPUTED_VALUE"""),"")</f>
        <v/>
      </c>
      <c r="D33636" s="5">
        <v>0.0</v>
      </c>
    </row>
    <row r="33637" ht="14.25" customHeight="1">
      <c r="A33637" s="5"/>
      <c r="B33637" s="5"/>
      <c r="C33637" s="5" t="str">
        <f>IFERROR(__xludf.DUMMYFUNCTION("""COMPUTED_VALUE"""),"")</f>
        <v/>
      </c>
      <c r="D33637" s="5">
        <v>0.0</v>
      </c>
    </row>
    <row r="33638" ht="14.25" customHeight="1">
      <c r="A33638" s="5"/>
      <c r="B33638" s="5"/>
      <c r="C33638" s="5" t="str">
        <f>IFERROR(__xludf.DUMMYFUNCTION("""COMPUTED_VALUE"""),"")</f>
        <v/>
      </c>
      <c r="D33638" s="5">
        <v>0.0</v>
      </c>
    </row>
    <row r="33639" ht="14.25" customHeight="1">
      <c r="A33639" s="5"/>
      <c r="B33639" s="5"/>
      <c r="C33639" s="5" t="str">
        <f>IFERROR(__xludf.DUMMYFUNCTION("""COMPUTED_VALUE"""),"")</f>
        <v/>
      </c>
      <c r="D33639" s="5">
        <v>0.0</v>
      </c>
    </row>
    <row r="33640" ht="14.25" customHeight="1">
      <c r="A33640" s="5"/>
      <c r="B33640" s="5"/>
      <c r="C33640" s="5" t="str">
        <f>IFERROR(__xludf.DUMMYFUNCTION("""COMPUTED_VALUE"""),"")</f>
        <v/>
      </c>
      <c r="D33640" s="5">
        <v>0.0</v>
      </c>
    </row>
    <row r="33641" ht="14.25" customHeight="1">
      <c r="A33641" s="5"/>
      <c r="B33641" s="5"/>
      <c r="C33641" s="5" t="str">
        <f>IFERROR(__xludf.DUMMYFUNCTION("""COMPUTED_VALUE"""),"")</f>
        <v/>
      </c>
      <c r="D33641" s="5">
        <v>0.0</v>
      </c>
    </row>
    <row r="33642" ht="14.25" customHeight="1">
      <c r="A33642" s="5"/>
      <c r="B33642" s="5"/>
      <c r="C33642" s="5" t="str">
        <f>IFERROR(__xludf.DUMMYFUNCTION("""COMPUTED_VALUE"""),"")</f>
        <v/>
      </c>
      <c r="D33642" s="5">
        <v>0.0</v>
      </c>
    </row>
    <row r="33643" ht="14.25" customHeight="1">
      <c r="A33643" s="5"/>
      <c r="B33643" s="5"/>
      <c r="C33643" s="5" t="str">
        <f>IFERROR(__xludf.DUMMYFUNCTION("""COMPUTED_VALUE"""),"")</f>
        <v/>
      </c>
      <c r="D33643" s="5">
        <v>0.0</v>
      </c>
    </row>
    <row r="33644" ht="14.25" customHeight="1">
      <c r="A33644" s="5"/>
      <c r="B33644" s="5"/>
      <c r="C33644" s="5" t="str">
        <f>IFERROR(__xludf.DUMMYFUNCTION("""COMPUTED_VALUE"""),"")</f>
        <v/>
      </c>
      <c r="D33644" s="5">
        <v>0.0</v>
      </c>
    </row>
    <row r="33645" ht="14.25" customHeight="1">
      <c r="A33645" s="5"/>
      <c r="B33645" s="5"/>
      <c r="C33645" s="5" t="str">
        <f>IFERROR(__xludf.DUMMYFUNCTION("""COMPUTED_VALUE"""),"")</f>
        <v/>
      </c>
      <c r="D33645" s="5">
        <v>0.0</v>
      </c>
    </row>
    <row r="33646" ht="14.25" customHeight="1">
      <c r="A33646" s="5"/>
      <c r="B33646" s="5"/>
      <c r="C33646" s="5" t="str">
        <f>IFERROR(__xludf.DUMMYFUNCTION("""COMPUTED_VALUE"""),"")</f>
        <v/>
      </c>
      <c r="D33646" s="5">
        <v>0.0</v>
      </c>
    </row>
    <row r="33647" ht="14.25" customHeight="1">
      <c r="A33647" s="5"/>
      <c r="B33647" s="5"/>
      <c r="C33647" s="5" t="str">
        <f>IFERROR(__xludf.DUMMYFUNCTION("""COMPUTED_VALUE"""),"")</f>
        <v/>
      </c>
      <c r="D33647" s="5">
        <v>0.0</v>
      </c>
    </row>
    <row r="33648" ht="14.25" customHeight="1">
      <c r="A33648" s="5"/>
      <c r="B33648" s="5"/>
      <c r="C33648" s="5" t="str">
        <f>IFERROR(__xludf.DUMMYFUNCTION("""COMPUTED_VALUE"""),"")</f>
        <v/>
      </c>
      <c r="D33648" s="5">
        <v>0.0</v>
      </c>
    </row>
    <row r="33649" ht="14.25" customHeight="1">
      <c r="A33649" s="5"/>
      <c r="B33649" s="5"/>
      <c r="C33649" s="5" t="str">
        <f>IFERROR(__xludf.DUMMYFUNCTION("""COMPUTED_VALUE"""),"")</f>
        <v/>
      </c>
      <c r="D33649" s="5">
        <v>0.0</v>
      </c>
    </row>
    <row r="33650" ht="14.25" customHeight="1">
      <c r="A33650" s="5"/>
      <c r="B33650" s="5"/>
      <c r="C33650" s="5" t="str">
        <f>IFERROR(__xludf.DUMMYFUNCTION("""COMPUTED_VALUE"""),"")</f>
        <v/>
      </c>
      <c r="D33650" s="5">
        <v>0.0</v>
      </c>
    </row>
    <row r="33651" ht="14.25" customHeight="1">
      <c r="A33651" s="5"/>
      <c r="B33651" s="5"/>
      <c r="C33651" s="5" t="str">
        <f>IFERROR(__xludf.DUMMYFUNCTION("""COMPUTED_VALUE"""),"")</f>
        <v/>
      </c>
      <c r="D33651" s="5">
        <v>0.0</v>
      </c>
    </row>
    <row r="33652" ht="14.25" customHeight="1">
      <c r="A33652" s="5"/>
      <c r="B33652" s="5"/>
      <c r="C33652" s="5" t="str">
        <f>IFERROR(__xludf.DUMMYFUNCTION("""COMPUTED_VALUE"""),"")</f>
        <v/>
      </c>
      <c r="D33652" s="5">
        <v>0.0</v>
      </c>
    </row>
    <row r="33653" ht="14.25" customHeight="1">
      <c r="A33653" s="5"/>
      <c r="B33653" s="5"/>
      <c r="C33653" s="5" t="str">
        <f>IFERROR(__xludf.DUMMYFUNCTION("""COMPUTED_VALUE"""),"")</f>
        <v/>
      </c>
      <c r="D33653" s="5">
        <v>0.0</v>
      </c>
    </row>
    <row r="33654" ht="14.25" customHeight="1">
      <c r="A33654" s="5"/>
      <c r="B33654" s="5"/>
      <c r="C33654" s="5" t="str">
        <f>IFERROR(__xludf.DUMMYFUNCTION("""COMPUTED_VALUE"""),"")</f>
        <v/>
      </c>
      <c r="D33654" s="5">
        <v>0.0</v>
      </c>
    </row>
    <row r="33655" ht="14.25" customHeight="1">
      <c r="A33655" s="5"/>
      <c r="B33655" s="5"/>
      <c r="C33655" s="5" t="str">
        <f>IFERROR(__xludf.DUMMYFUNCTION("""COMPUTED_VALUE"""),"")</f>
        <v/>
      </c>
      <c r="D33655" s="5">
        <v>0.0</v>
      </c>
    </row>
    <row r="33656" ht="14.25" customHeight="1">
      <c r="A33656" s="5"/>
      <c r="B33656" s="5"/>
      <c r="C33656" s="5" t="str">
        <f>IFERROR(__xludf.DUMMYFUNCTION("""COMPUTED_VALUE"""),"")</f>
        <v/>
      </c>
      <c r="D33656" s="5">
        <v>0.0</v>
      </c>
    </row>
    <row r="33657" ht="14.25" customHeight="1">
      <c r="A33657" s="5"/>
      <c r="B33657" s="5"/>
      <c r="C33657" s="5" t="str">
        <f>IFERROR(__xludf.DUMMYFUNCTION("""COMPUTED_VALUE"""),"")</f>
        <v/>
      </c>
      <c r="D33657" s="5">
        <v>0.0</v>
      </c>
    </row>
    <row r="33658" ht="14.25" customHeight="1">
      <c r="A33658" s="5"/>
      <c r="B33658" s="5"/>
      <c r="C33658" s="5" t="str">
        <f>IFERROR(__xludf.DUMMYFUNCTION("""COMPUTED_VALUE"""),"")</f>
        <v/>
      </c>
      <c r="D33658" s="5">
        <v>0.0</v>
      </c>
    </row>
    <row r="33659" ht="14.25" customHeight="1">
      <c r="A33659" s="5"/>
      <c r="B33659" s="5"/>
      <c r="C33659" s="5" t="str">
        <f>IFERROR(__xludf.DUMMYFUNCTION("""COMPUTED_VALUE"""),"")</f>
        <v/>
      </c>
      <c r="D33659" s="5">
        <v>0.0</v>
      </c>
    </row>
    <row r="33660" ht="14.25" customHeight="1">
      <c r="A33660" s="5"/>
      <c r="B33660" s="5"/>
      <c r="C33660" s="5" t="str">
        <f>IFERROR(__xludf.DUMMYFUNCTION("""COMPUTED_VALUE"""),"")</f>
        <v/>
      </c>
      <c r="D33660" s="5">
        <v>0.0</v>
      </c>
    </row>
    <row r="33661" ht="14.25" customHeight="1">
      <c r="A33661" s="5"/>
      <c r="B33661" s="5"/>
      <c r="C33661" s="5" t="str">
        <f>IFERROR(__xludf.DUMMYFUNCTION("""COMPUTED_VALUE"""),"")</f>
        <v/>
      </c>
      <c r="D33661" s="5">
        <v>0.0</v>
      </c>
    </row>
    <row r="33662" ht="14.25" customHeight="1">
      <c r="A33662" s="5"/>
      <c r="B33662" s="5"/>
      <c r="C33662" s="5" t="str">
        <f>IFERROR(__xludf.DUMMYFUNCTION("""COMPUTED_VALUE"""),"")</f>
        <v/>
      </c>
      <c r="D33662" s="5">
        <v>0.0</v>
      </c>
    </row>
    <row r="33663" ht="14.25" customHeight="1">
      <c r="A33663" s="5"/>
      <c r="B33663" s="5"/>
      <c r="C33663" s="5" t="str">
        <f>IFERROR(__xludf.DUMMYFUNCTION("""COMPUTED_VALUE"""),"")</f>
        <v/>
      </c>
      <c r="D33663" s="5">
        <v>0.0</v>
      </c>
    </row>
    <row r="33664" ht="14.25" customHeight="1">
      <c r="A33664" s="5"/>
      <c r="B33664" s="5"/>
      <c r="C33664" s="5" t="str">
        <f>IFERROR(__xludf.DUMMYFUNCTION("""COMPUTED_VALUE"""),"")</f>
        <v/>
      </c>
      <c r="D33664" s="5">
        <v>0.0</v>
      </c>
    </row>
    <row r="33665" ht="14.25" customHeight="1">
      <c r="A33665" s="5"/>
      <c r="B33665" s="5"/>
      <c r="C33665" s="5" t="str">
        <f>IFERROR(__xludf.DUMMYFUNCTION("""COMPUTED_VALUE"""),"")</f>
        <v/>
      </c>
      <c r="D33665" s="5">
        <v>0.0</v>
      </c>
    </row>
    <row r="33666" ht="14.25" customHeight="1">
      <c r="A33666" s="5"/>
      <c r="B33666" s="5"/>
      <c r="C33666" s="5" t="str">
        <f>IFERROR(__xludf.DUMMYFUNCTION("""COMPUTED_VALUE"""),"")</f>
        <v/>
      </c>
      <c r="D33666" s="5">
        <v>0.0</v>
      </c>
    </row>
    <row r="33667" ht="14.25" customHeight="1">
      <c r="A33667" s="5"/>
      <c r="B33667" s="5"/>
      <c r="C33667" s="5" t="str">
        <f>IFERROR(__xludf.DUMMYFUNCTION("""COMPUTED_VALUE"""),"")</f>
        <v/>
      </c>
      <c r="D33667" s="5">
        <v>0.0</v>
      </c>
    </row>
    <row r="33668" ht="14.25" customHeight="1">
      <c r="A33668" s="5"/>
      <c r="B33668" s="5"/>
      <c r="C33668" s="5" t="str">
        <f>IFERROR(__xludf.DUMMYFUNCTION("""COMPUTED_VALUE"""),"")</f>
        <v/>
      </c>
      <c r="D33668" s="5">
        <v>0.0</v>
      </c>
    </row>
    <row r="33669" ht="14.25" customHeight="1">
      <c r="A33669" s="5"/>
      <c r="B33669" s="5"/>
      <c r="C33669" s="5" t="str">
        <f>IFERROR(__xludf.DUMMYFUNCTION("""COMPUTED_VALUE"""),"")</f>
        <v/>
      </c>
      <c r="D33669" s="5">
        <v>0.0</v>
      </c>
    </row>
    <row r="33670" ht="14.25" customHeight="1">
      <c r="A33670" s="5"/>
      <c r="B33670" s="5"/>
      <c r="C33670" s="5" t="str">
        <f>IFERROR(__xludf.DUMMYFUNCTION("""COMPUTED_VALUE"""),"")</f>
        <v/>
      </c>
      <c r="D33670" s="5">
        <v>0.0</v>
      </c>
    </row>
    <row r="33671" ht="14.25" customHeight="1">
      <c r="A33671" s="5"/>
      <c r="B33671" s="5"/>
      <c r="C33671" s="5" t="str">
        <f>IFERROR(__xludf.DUMMYFUNCTION("""COMPUTED_VALUE"""),"")</f>
        <v/>
      </c>
      <c r="D33671" s="5">
        <v>0.0</v>
      </c>
    </row>
    <row r="33672" ht="14.25" customHeight="1">
      <c r="A33672" s="5"/>
      <c r="B33672" s="5"/>
      <c r="C33672" s="5" t="str">
        <f>IFERROR(__xludf.DUMMYFUNCTION("""COMPUTED_VALUE"""),"")</f>
        <v/>
      </c>
      <c r="D33672" s="5">
        <v>0.0</v>
      </c>
    </row>
    <row r="33673" ht="14.25" customHeight="1">
      <c r="A33673" s="5"/>
      <c r="B33673" s="5"/>
      <c r="C33673" s="5" t="str">
        <f>IFERROR(__xludf.DUMMYFUNCTION("""COMPUTED_VALUE"""),"")</f>
        <v/>
      </c>
      <c r="D33673" s="5">
        <v>0.0</v>
      </c>
    </row>
    <row r="33674" ht="14.25" customHeight="1">
      <c r="A33674" s="5"/>
      <c r="B33674" s="5"/>
      <c r="C33674" s="5" t="str">
        <f>IFERROR(__xludf.DUMMYFUNCTION("""COMPUTED_VALUE"""),"")</f>
        <v/>
      </c>
      <c r="D33674" s="5">
        <v>0.0</v>
      </c>
    </row>
    <row r="33675" ht="14.25" customHeight="1">
      <c r="A33675" s="5"/>
      <c r="B33675" s="5"/>
      <c r="C33675" s="5" t="str">
        <f>IFERROR(__xludf.DUMMYFUNCTION("""COMPUTED_VALUE"""),"")</f>
        <v/>
      </c>
      <c r="D33675" s="5">
        <v>0.0</v>
      </c>
    </row>
    <row r="33676" ht="14.25" customHeight="1">
      <c r="A33676" s="5"/>
      <c r="B33676" s="5"/>
      <c r="C33676" s="5" t="str">
        <f>IFERROR(__xludf.DUMMYFUNCTION("""COMPUTED_VALUE"""),"")</f>
        <v/>
      </c>
      <c r="D33676" s="5">
        <v>0.0</v>
      </c>
    </row>
    <row r="33677" ht="14.25" customHeight="1">
      <c r="A33677" s="5"/>
      <c r="B33677" s="5"/>
      <c r="C33677" s="5" t="str">
        <f>IFERROR(__xludf.DUMMYFUNCTION("""COMPUTED_VALUE"""),"")</f>
        <v/>
      </c>
      <c r="D33677" s="5">
        <v>0.0</v>
      </c>
    </row>
    <row r="33678" ht="14.25" customHeight="1">
      <c r="A33678" s="5"/>
      <c r="B33678" s="5"/>
      <c r="C33678" s="5" t="str">
        <f>IFERROR(__xludf.DUMMYFUNCTION("""COMPUTED_VALUE"""),"")</f>
        <v/>
      </c>
      <c r="D33678" s="5">
        <v>0.0</v>
      </c>
    </row>
    <row r="33679" ht="14.25" customHeight="1">
      <c r="A33679" s="5"/>
      <c r="B33679" s="5"/>
      <c r="C33679" s="5" t="str">
        <f>IFERROR(__xludf.DUMMYFUNCTION("""COMPUTED_VALUE"""),"")</f>
        <v/>
      </c>
      <c r="D33679" s="5">
        <v>0.0</v>
      </c>
    </row>
    <row r="33680" ht="14.25" customHeight="1">
      <c r="A33680" s="5"/>
      <c r="B33680" s="5"/>
      <c r="C33680" s="5" t="str">
        <f>IFERROR(__xludf.DUMMYFUNCTION("""COMPUTED_VALUE"""),"")</f>
        <v/>
      </c>
      <c r="D33680" s="5">
        <v>0.0</v>
      </c>
    </row>
    <row r="33681" ht="14.25" customHeight="1">
      <c r="A33681" s="5"/>
      <c r="B33681" s="5"/>
      <c r="C33681" s="5" t="str">
        <f>IFERROR(__xludf.DUMMYFUNCTION("""COMPUTED_VALUE"""),"")</f>
        <v/>
      </c>
      <c r="D33681" s="5">
        <v>0.0</v>
      </c>
    </row>
    <row r="33682" ht="14.25" customHeight="1">
      <c r="A33682" s="5"/>
      <c r="B33682" s="5"/>
      <c r="C33682" s="5" t="str">
        <f>IFERROR(__xludf.DUMMYFUNCTION("""COMPUTED_VALUE"""),"")</f>
        <v/>
      </c>
      <c r="D33682" s="5">
        <v>0.0</v>
      </c>
    </row>
    <row r="33683" ht="14.25" customHeight="1">
      <c r="A33683" s="5"/>
      <c r="B33683" s="5"/>
      <c r="C33683" s="5" t="str">
        <f>IFERROR(__xludf.DUMMYFUNCTION("""COMPUTED_VALUE"""),"")</f>
        <v/>
      </c>
      <c r="D33683" s="5">
        <v>0.0</v>
      </c>
    </row>
    <row r="33684" ht="14.25" customHeight="1">
      <c r="A33684" s="5"/>
      <c r="B33684" s="5"/>
      <c r="C33684" s="5" t="str">
        <f>IFERROR(__xludf.DUMMYFUNCTION("""COMPUTED_VALUE"""),"")</f>
        <v/>
      </c>
      <c r="D33684" s="5">
        <v>0.0</v>
      </c>
    </row>
    <row r="33685" ht="14.25" customHeight="1">
      <c r="A33685" s="5"/>
      <c r="B33685" s="5"/>
      <c r="C33685" s="5" t="str">
        <f>IFERROR(__xludf.DUMMYFUNCTION("""COMPUTED_VALUE"""),"")</f>
        <v/>
      </c>
      <c r="D33685" s="5">
        <v>0.0</v>
      </c>
    </row>
    <row r="33686" ht="14.25" customHeight="1">
      <c r="A33686" s="5"/>
      <c r="B33686" s="5"/>
      <c r="C33686" s="5" t="str">
        <f>IFERROR(__xludf.DUMMYFUNCTION("""COMPUTED_VALUE"""),"")</f>
        <v/>
      </c>
      <c r="D33686" s="5">
        <v>0.0</v>
      </c>
    </row>
    <row r="33687" ht="14.25" customHeight="1">
      <c r="A33687" s="5"/>
      <c r="B33687" s="5"/>
      <c r="C33687" s="5" t="str">
        <f>IFERROR(__xludf.DUMMYFUNCTION("""COMPUTED_VALUE"""),"")</f>
        <v/>
      </c>
      <c r="D33687" s="5">
        <v>0.0</v>
      </c>
    </row>
    <row r="33688" ht="14.25" customHeight="1">
      <c r="A33688" s="5"/>
      <c r="B33688" s="5"/>
      <c r="C33688" s="5" t="str">
        <f>IFERROR(__xludf.DUMMYFUNCTION("""COMPUTED_VALUE"""),"")</f>
        <v/>
      </c>
      <c r="D33688" s="5">
        <v>0.0</v>
      </c>
    </row>
    <row r="33689" ht="14.25" customHeight="1">
      <c r="A33689" s="5"/>
      <c r="B33689" s="5"/>
      <c r="C33689" s="5" t="str">
        <f>IFERROR(__xludf.DUMMYFUNCTION("""COMPUTED_VALUE"""),"")</f>
        <v/>
      </c>
      <c r="D33689" s="5">
        <v>0.0</v>
      </c>
    </row>
    <row r="33690" ht="14.25" customHeight="1">
      <c r="A33690" s="5"/>
      <c r="B33690" s="5"/>
      <c r="C33690" s="5" t="str">
        <f>IFERROR(__xludf.DUMMYFUNCTION("""COMPUTED_VALUE"""),"")</f>
        <v/>
      </c>
      <c r="D33690" s="5">
        <v>0.0</v>
      </c>
    </row>
    <row r="33691" ht="14.25" customHeight="1">
      <c r="A33691" s="5"/>
      <c r="B33691" s="5"/>
      <c r="C33691" s="5" t="str">
        <f>IFERROR(__xludf.DUMMYFUNCTION("""COMPUTED_VALUE"""),"")</f>
        <v/>
      </c>
      <c r="D33691" s="5">
        <v>0.0</v>
      </c>
    </row>
    <row r="33692" ht="14.25" customHeight="1">
      <c r="A33692" s="5"/>
      <c r="B33692" s="5"/>
      <c r="C33692" s="5" t="str">
        <f>IFERROR(__xludf.DUMMYFUNCTION("""COMPUTED_VALUE"""),"")</f>
        <v/>
      </c>
      <c r="D33692" s="5">
        <v>0.0</v>
      </c>
    </row>
    <row r="33693" ht="14.25" customHeight="1">
      <c r="A33693" s="5"/>
      <c r="B33693" s="5"/>
      <c r="C33693" s="5" t="str">
        <f>IFERROR(__xludf.DUMMYFUNCTION("""COMPUTED_VALUE"""),"")</f>
        <v/>
      </c>
      <c r="D33693" s="5">
        <v>0.0</v>
      </c>
    </row>
    <row r="33694" ht="14.25" customHeight="1">
      <c r="A33694" s="5"/>
      <c r="B33694" s="5"/>
      <c r="C33694" s="5" t="str">
        <f>IFERROR(__xludf.DUMMYFUNCTION("""COMPUTED_VALUE"""),"")</f>
        <v/>
      </c>
      <c r="D33694" s="5">
        <v>0.0</v>
      </c>
    </row>
    <row r="33695" ht="14.25" customHeight="1">
      <c r="A33695" s="5"/>
      <c r="B33695" s="5"/>
      <c r="C33695" s="5" t="str">
        <f>IFERROR(__xludf.DUMMYFUNCTION("""COMPUTED_VALUE"""),"")</f>
        <v/>
      </c>
      <c r="D33695" s="5">
        <v>0.0</v>
      </c>
    </row>
    <row r="33696" ht="14.25" customHeight="1">
      <c r="A33696" s="5"/>
      <c r="B33696" s="5"/>
      <c r="C33696" s="5" t="str">
        <f>IFERROR(__xludf.DUMMYFUNCTION("""COMPUTED_VALUE"""),"")</f>
        <v/>
      </c>
      <c r="D33696" s="5">
        <v>0.0</v>
      </c>
    </row>
    <row r="33697" ht="14.25" customHeight="1">
      <c r="A33697" s="5"/>
      <c r="B33697" s="5"/>
      <c r="C33697" s="5" t="str">
        <f>IFERROR(__xludf.DUMMYFUNCTION("""COMPUTED_VALUE"""),"")</f>
        <v/>
      </c>
      <c r="D33697" s="5">
        <v>0.0</v>
      </c>
    </row>
    <row r="33698" ht="14.25" customHeight="1">
      <c r="A33698" s="5"/>
      <c r="B33698" s="5"/>
      <c r="C33698" s="5" t="str">
        <f>IFERROR(__xludf.DUMMYFUNCTION("""COMPUTED_VALUE"""),"")</f>
        <v/>
      </c>
      <c r="D33698" s="5">
        <v>0.0</v>
      </c>
    </row>
    <row r="33699" ht="14.25" customHeight="1">
      <c r="A33699" s="5"/>
      <c r="B33699" s="5"/>
      <c r="C33699" s="5" t="str">
        <f>IFERROR(__xludf.DUMMYFUNCTION("""COMPUTED_VALUE"""),"")</f>
        <v/>
      </c>
      <c r="D33699" s="5">
        <v>0.0</v>
      </c>
    </row>
    <row r="33700" ht="14.25" customHeight="1">
      <c r="A33700" s="5"/>
      <c r="B33700" s="5"/>
      <c r="C33700" s="5" t="str">
        <f>IFERROR(__xludf.DUMMYFUNCTION("""COMPUTED_VALUE"""),"")</f>
        <v/>
      </c>
      <c r="D33700" s="5">
        <v>0.0</v>
      </c>
    </row>
    <row r="33701" ht="14.25" customHeight="1">
      <c r="A33701" s="5"/>
      <c r="B33701" s="5"/>
      <c r="C33701" s="5" t="str">
        <f>IFERROR(__xludf.DUMMYFUNCTION("""COMPUTED_VALUE"""),"")</f>
        <v/>
      </c>
      <c r="D33701" s="5">
        <v>0.0</v>
      </c>
    </row>
    <row r="33702" ht="14.25" customHeight="1">
      <c r="A33702" s="5"/>
      <c r="B33702" s="5"/>
      <c r="C33702" s="5" t="str">
        <f>IFERROR(__xludf.DUMMYFUNCTION("""COMPUTED_VALUE"""),"")</f>
        <v/>
      </c>
      <c r="D33702" s="5">
        <v>0.0</v>
      </c>
    </row>
    <row r="33703" ht="14.25" customHeight="1">
      <c r="A33703" s="5"/>
      <c r="B33703" s="5"/>
      <c r="C33703" s="5" t="str">
        <f>IFERROR(__xludf.DUMMYFUNCTION("""COMPUTED_VALUE"""),"")</f>
        <v/>
      </c>
      <c r="D33703" s="5">
        <v>0.0</v>
      </c>
    </row>
    <row r="33704" ht="14.25" customHeight="1">
      <c r="A33704" s="5"/>
      <c r="B33704" s="5"/>
      <c r="C33704" s="5" t="str">
        <f>IFERROR(__xludf.DUMMYFUNCTION("""COMPUTED_VALUE"""),"")</f>
        <v/>
      </c>
      <c r="D33704" s="5">
        <v>0.0</v>
      </c>
    </row>
    <row r="33705" ht="14.25" customHeight="1">
      <c r="A33705" s="5"/>
      <c r="B33705" s="5"/>
      <c r="C33705" s="5" t="str">
        <f>IFERROR(__xludf.DUMMYFUNCTION("""COMPUTED_VALUE"""),"")</f>
        <v/>
      </c>
      <c r="D33705" s="5">
        <v>0.0</v>
      </c>
    </row>
    <row r="33706" ht="14.25" customHeight="1">
      <c r="A33706" s="5"/>
      <c r="B33706" s="5"/>
      <c r="C33706" s="5" t="str">
        <f>IFERROR(__xludf.DUMMYFUNCTION("""COMPUTED_VALUE"""),"")</f>
        <v/>
      </c>
      <c r="D33706" s="5">
        <v>0.0</v>
      </c>
    </row>
    <row r="33707" ht="14.25" customHeight="1">
      <c r="A33707" s="5"/>
      <c r="B33707" s="5"/>
      <c r="C33707" s="5" t="str">
        <f>IFERROR(__xludf.DUMMYFUNCTION("""COMPUTED_VALUE"""),"")</f>
        <v/>
      </c>
      <c r="D33707" s="5">
        <v>0.0</v>
      </c>
    </row>
    <row r="33708" ht="14.25" customHeight="1">
      <c r="A33708" s="5"/>
      <c r="B33708" s="5"/>
      <c r="C33708" s="5" t="str">
        <f>IFERROR(__xludf.DUMMYFUNCTION("""COMPUTED_VALUE"""),"")</f>
        <v/>
      </c>
      <c r="D33708" s="5">
        <v>0.0</v>
      </c>
    </row>
    <row r="33709" ht="14.25" customHeight="1">
      <c r="A33709" s="5"/>
      <c r="B33709" s="5"/>
      <c r="C33709" s="5" t="str">
        <f>IFERROR(__xludf.DUMMYFUNCTION("""COMPUTED_VALUE"""),"")</f>
        <v/>
      </c>
      <c r="D33709" s="5">
        <v>0.0</v>
      </c>
    </row>
    <row r="33710" ht="14.25" customHeight="1">
      <c r="A33710" s="5"/>
      <c r="B33710" s="5"/>
      <c r="C33710" s="5" t="str">
        <f>IFERROR(__xludf.DUMMYFUNCTION("""COMPUTED_VALUE"""),"")</f>
        <v/>
      </c>
      <c r="D33710" s="5">
        <v>0.0</v>
      </c>
    </row>
    <row r="33711" ht="14.25" customHeight="1">
      <c r="A33711" s="5"/>
      <c r="B33711" s="5"/>
      <c r="C33711" s="5" t="str">
        <f>IFERROR(__xludf.DUMMYFUNCTION("""COMPUTED_VALUE"""),"")</f>
        <v/>
      </c>
      <c r="D33711" s="5">
        <v>0.0</v>
      </c>
    </row>
    <row r="33712" ht="14.25" customHeight="1">
      <c r="A33712" s="5"/>
      <c r="B33712" s="5"/>
      <c r="C33712" s="5" t="str">
        <f>IFERROR(__xludf.DUMMYFUNCTION("""COMPUTED_VALUE"""),"")</f>
        <v/>
      </c>
      <c r="D33712" s="5">
        <v>0.0</v>
      </c>
    </row>
    <row r="33713" ht="14.25" customHeight="1">
      <c r="A33713" s="5"/>
      <c r="B33713" s="5"/>
      <c r="C33713" s="5" t="str">
        <f>IFERROR(__xludf.DUMMYFUNCTION("""COMPUTED_VALUE"""),"")</f>
        <v/>
      </c>
      <c r="D33713" s="5">
        <v>0.0</v>
      </c>
    </row>
    <row r="33714" ht="14.25" customHeight="1">
      <c r="A33714" s="5"/>
      <c r="B33714" s="5"/>
      <c r="C33714" s="5" t="str">
        <f>IFERROR(__xludf.DUMMYFUNCTION("""COMPUTED_VALUE"""),"")</f>
        <v/>
      </c>
      <c r="D33714" s="5">
        <v>0.0</v>
      </c>
    </row>
    <row r="33715" ht="14.25" customHeight="1">
      <c r="A33715" s="5"/>
      <c r="B33715" s="5"/>
      <c r="C33715" s="5" t="str">
        <f>IFERROR(__xludf.DUMMYFUNCTION("""COMPUTED_VALUE"""),"")</f>
        <v/>
      </c>
      <c r="D33715" s="5">
        <v>0.0</v>
      </c>
    </row>
    <row r="33716" ht="14.25" customHeight="1">
      <c r="A33716" s="5"/>
      <c r="B33716" s="5"/>
      <c r="C33716" s="5" t="str">
        <f>IFERROR(__xludf.DUMMYFUNCTION("""COMPUTED_VALUE"""),"")</f>
        <v/>
      </c>
      <c r="D33716" s="5">
        <v>0.0</v>
      </c>
    </row>
    <row r="33717" ht="14.25" customHeight="1">
      <c r="A33717" s="5"/>
      <c r="B33717" s="5"/>
      <c r="C33717" s="5" t="str">
        <f>IFERROR(__xludf.DUMMYFUNCTION("""COMPUTED_VALUE"""),"")</f>
        <v/>
      </c>
      <c r="D33717" s="5">
        <v>0.0</v>
      </c>
    </row>
    <row r="33718" ht="14.25" customHeight="1">
      <c r="A33718" s="5"/>
      <c r="B33718" s="5"/>
      <c r="C33718" s="5" t="str">
        <f>IFERROR(__xludf.DUMMYFUNCTION("""COMPUTED_VALUE"""),"")</f>
        <v/>
      </c>
      <c r="D33718" s="5">
        <v>0.0</v>
      </c>
    </row>
    <row r="33719" ht="14.25" customHeight="1">
      <c r="A33719" s="5"/>
      <c r="B33719" s="5"/>
      <c r="C33719" s="5" t="str">
        <f>IFERROR(__xludf.DUMMYFUNCTION("""COMPUTED_VALUE"""),"")</f>
        <v/>
      </c>
      <c r="D33719" s="5">
        <v>0.0</v>
      </c>
    </row>
    <row r="33720" ht="14.25" customHeight="1">
      <c r="A33720" s="5"/>
      <c r="B33720" s="5"/>
      <c r="C33720" s="5" t="str">
        <f>IFERROR(__xludf.DUMMYFUNCTION("""COMPUTED_VALUE"""),"")</f>
        <v/>
      </c>
      <c r="D33720" s="5">
        <v>0.0</v>
      </c>
    </row>
    <row r="33721" ht="14.25" customHeight="1">
      <c r="A33721" s="5"/>
      <c r="B33721" s="5"/>
      <c r="C33721" s="5" t="str">
        <f>IFERROR(__xludf.DUMMYFUNCTION("""COMPUTED_VALUE"""),"")</f>
        <v/>
      </c>
      <c r="D33721" s="5">
        <v>0.0</v>
      </c>
    </row>
    <row r="33722" ht="14.25" customHeight="1">
      <c r="A33722" s="5"/>
      <c r="B33722" s="5"/>
      <c r="C33722" s="5" t="str">
        <f>IFERROR(__xludf.DUMMYFUNCTION("""COMPUTED_VALUE"""),"")</f>
        <v/>
      </c>
      <c r="D33722" s="5">
        <v>0.0</v>
      </c>
    </row>
    <row r="33723" ht="14.25" customHeight="1">
      <c r="A33723" s="5"/>
      <c r="B33723" s="5"/>
      <c r="C33723" s="5" t="str">
        <f>IFERROR(__xludf.DUMMYFUNCTION("""COMPUTED_VALUE"""),"")</f>
        <v/>
      </c>
      <c r="D33723" s="5">
        <v>0.0</v>
      </c>
    </row>
    <row r="33724" ht="14.25" customHeight="1">
      <c r="A33724" s="5"/>
      <c r="B33724" s="5"/>
      <c r="C33724" s="5" t="str">
        <f>IFERROR(__xludf.DUMMYFUNCTION("""COMPUTED_VALUE"""),"")</f>
        <v/>
      </c>
      <c r="D33724" s="5">
        <v>0.0</v>
      </c>
    </row>
    <row r="33725" ht="14.25" customHeight="1">
      <c r="A33725" s="5"/>
      <c r="B33725" s="5"/>
      <c r="C33725" s="5" t="str">
        <f>IFERROR(__xludf.DUMMYFUNCTION("""COMPUTED_VALUE"""),"")</f>
        <v/>
      </c>
      <c r="D33725" s="5">
        <v>0.0</v>
      </c>
    </row>
    <row r="33726" ht="14.25" customHeight="1">
      <c r="A33726" s="5"/>
      <c r="B33726" s="5"/>
      <c r="C33726" s="5" t="str">
        <f>IFERROR(__xludf.DUMMYFUNCTION("""COMPUTED_VALUE"""),"")</f>
        <v/>
      </c>
      <c r="D33726" s="5">
        <v>0.0</v>
      </c>
    </row>
    <row r="33727" ht="14.25" customHeight="1">
      <c r="A33727" s="5"/>
      <c r="B33727" s="5"/>
      <c r="C33727" s="5" t="str">
        <f>IFERROR(__xludf.DUMMYFUNCTION("""COMPUTED_VALUE"""),"")</f>
        <v/>
      </c>
      <c r="D33727" s="5">
        <v>0.0</v>
      </c>
    </row>
    <row r="33728" ht="14.25" customHeight="1">
      <c r="A33728" s="5"/>
      <c r="B33728" s="5"/>
      <c r="C33728" s="5" t="str">
        <f>IFERROR(__xludf.DUMMYFUNCTION("""COMPUTED_VALUE"""),"")</f>
        <v/>
      </c>
      <c r="D33728" s="5">
        <v>0.0</v>
      </c>
    </row>
    <row r="33729" ht="14.25" customHeight="1">
      <c r="A33729" s="5"/>
      <c r="B33729" s="5"/>
      <c r="C33729" s="5" t="str">
        <f>IFERROR(__xludf.DUMMYFUNCTION("""COMPUTED_VALUE"""),"")</f>
        <v/>
      </c>
      <c r="D33729" s="5">
        <v>0.0</v>
      </c>
    </row>
    <row r="33730" ht="14.25" customHeight="1">
      <c r="A33730" s="5"/>
      <c r="B33730" s="5"/>
      <c r="C33730" s="5" t="str">
        <f>IFERROR(__xludf.DUMMYFUNCTION("""COMPUTED_VALUE"""),"")</f>
        <v/>
      </c>
      <c r="D33730" s="5">
        <v>0.0</v>
      </c>
    </row>
    <row r="33731" ht="14.25" customHeight="1">
      <c r="A33731" s="5"/>
      <c r="B33731" s="5"/>
      <c r="C33731" s="5" t="str">
        <f>IFERROR(__xludf.DUMMYFUNCTION("""COMPUTED_VALUE"""),"")</f>
        <v/>
      </c>
      <c r="D33731" s="5">
        <v>0.0</v>
      </c>
    </row>
    <row r="33732" ht="14.25" customHeight="1">
      <c r="A33732" s="5"/>
      <c r="B33732" s="5"/>
      <c r="C33732" s="5" t="str">
        <f>IFERROR(__xludf.DUMMYFUNCTION("""COMPUTED_VALUE"""),"")</f>
        <v/>
      </c>
      <c r="D33732" s="5">
        <v>0.0</v>
      </c>
    </row>
    <row r="33733" ht="14.25" customHeight="1">
      <c r="A33733" s="5"/>
      <c r="B33733" s="5"/>
      <c r="C33733" s="5" t="str">
        <f>IFERROR(__xludf.DUMMYFUNCTION("""COMPUTED_VALUE"""),"")</f>
        <v/>
      </c>
      <c r="D33733" s="5">
        <v>0.0</v>
      </c>
    </row>
    <row r="33734" ht="14.25" customHeight="1">
      <c r="A33734" s="5"/>
      <c r="B33734" s="5"/>
      <c r="C33734" s="5" t="str">
        <f>IFERROR(__xludf.DUMMYFUNCTION("""COMPUTED_VALUE"""),"")</f>
        <v/>
      </c>
      <c r="D33734" s="5">
        <v>0.0</v>
      </c>
    </row>
    <row r="33735" ht="14.25" customHeight="1">
      <c r="A33735" s="5"/>
      <c r="B33735" s="5"/>
      <c r="C33735" s="5" t="str">
        <f>IFERROR(__xludf.DUMMYFUNCTION("""COMPUTED_VALUE"""),"")</f>
        <v/>
      </c>
      <c r="D33735" s="5">
        <v>0.0</v>
      </c>
    </row>
    <row r="33736" ht="14.25" customHeight="1">
      <c r="A33736" s="5"/>
      <c r="B33736" s="5"/>
      <c r="C33736" s="5" t="str">
        <f>IFERROR(__xludf.DUMMYFUNCTION("""COMPUTED_VALUE"""),"")</f>
        <v/>
      </c>
      <c r="D33736" s="5">
        <v>0.0</v>
      </c>
    </row>
    <row r="33737" ht="14.25" customHeight="1">
      <c r="A33737" s="5"/>
      <c r="B33737" s="5"/>
      <c r="C33737" s="5" t="str">
        <f>IFERROR(__xludf.DUMMYFUNCTION("""COMPUTED_VALUE"""),"")</f>
        <v/>
      </c>
      <c r="D33737" s="5">
        <v>0.0</v>
      </c>
    </row>
    <row r="33738" ht="14.25" customHeight="1">
      <c r="A33738" s="5"/>
      <c r="B33738" s="5"/>
      <c r="C33738" s="5" t="str">
        <f>IFERROR(__xludf.DUMMYFUNCTION("""COMPUTED_VALUE"""),"")</f>
        <v/>
      </c>
      <c r="D33738" s="5">
        <v>0.0</v>
      </c>
    </row>
    <row r="33739" ht="14.25" customHeight="1">
      <c r="A33739" s="5"/>
      <c r="B33739" s="5"/>
      <c r="C33739" s="5" t="str">
        <f>IFERROR(__xludf.DUMMYFUNCTION("""COMPUTED_VALUE"""),"")</f>
        <v/>
      </c>
      <c r="D33739" s="5">
        <v>0.0</v>
      </c>
    </row>
    <row r="33740" ht="14.25" customHeight="1">
      <c r="A33740" s="5"/>
      <c r="B33740" s="5"/>
      <c r="C33740" s="5" t="str">
        <f>IFERROR(__xludf.DUMMYFUNCTION("""COMPUTED_VALUE"""),"")</f>
        <v/>
      </c>
      <c r="D33740" s="5">
        <v>0.0</v>
      </c>
    </row>
    <row r="33741" ht="14.25" customHeight="1">
      <c r="A33741" s="5"/>
      <c r="B33741" s="5"/>
      <c r="C33741" s="5" t="str">
        <f>IFERROR(__xludf.DUMMYFUNCTION("""COMPUTED_VALUE"""),"")</f>
        <v/>
      </c>
      <c r="D33741" s="5">
        <v>0.0</v>
      </c>
    </row>
    <row r="33742" ht="14.25" customHeight="1">
      <c r="A33742" s="5"/>
      <c r="B33742" s="5"/>
      <c r="C33742" s="5" t="str">
        <f>IFERROR(__xludf.DUMMYFUNCTION("""COMPUTED_VALUE"""),"")</f>
        <v/>
      </c>
      <c r="D33742" s="5">
        <v>0.0</v>
      </c>
    </row>
    <row r="33743" ht="14.25" customHeight="1">
      <c r="A33743" s="5"/>
      <c r="B33743" s="5"/>
      <c r="C33743" s="5" t="str">
        <f>IFERROR(__xludf.DUMMYFUNCTION("""COMPUTED_VALUE"""),"")</f>
        <v/>
      </c>
      <c r="D33743" s="5">
        <v>0.0</v>
      </c>
    </row>
    <row r="33744" ht="14.25" customHeight="1">
      <c r="A33744" s="5"/>
      <c r="B33744" s="5"/>
      <c r="C33744" s="5" t="str">
        <f>IFERROR(__xludf.DUMMYFUNCTION("""COMPUTED_VALUE"""),"")</f>
        <v/>
      </c>
      <c r="D33744" s="5">
        <v>0.0</v>
      </c>
    </row>
    <row r="33745" ht="14.25" customHeight="1">
      <c r="A33745" s="5"/>
      <c r="B33745" s="5"/>
      <c r="C33745" s="5" t="str">
        <f>IFERROR(__xludf.DUMMYFUNCTION("""COMPUTED_VALUE"""),"")</f>
        <v/>
      </c>
      <c r="D33745" s="5">
        <v>0.0</v>
      </c>
    </row>
    <row r="33746" ht="14.25" customHeight="1">
      <c r="A33746" s="5"/>
      <c r="B33746" s="5"/>
      <c r="C33746" s="5" t="str">
        <f>IFERROR(__xludf.DUMMYFUNCTION("""COMPUTED_VALUE"""),"")</f>
        <v/>
      </c>
      <c r="D33746" s="5">
        <v>0.0</v>
      </c>
    </row>
    <row r="33747" ht="14.25" customHeight="1">
      <c r="A33747" s="5"/>
      <c r="B33747" s="5"/>
      <c r="C33747" s="5" t="str">
        <f>IFERROR(__xludf.DUMMYFUNCTION("""COMPUTED_VALUE"""),"")</f>
        <v/>
      </c>
      <c r="D33747" s="5">
        <v>0.0</v>
      </c>
    </row>
    <row r="33748" ht="14.25" customHeight="1">
      <c r="A33748" s="5"/>
      <c r="B33748" s="5"/>
      <c r="C33748" s="5" t="str">
        <f>IFERROR(__xludf.DUMMYFUNCTION("""COMPUTED_VALUE"""),"")</f>
        <v/>
      </c>
      <c r="D33748" s="5">
        <v>0.0</v>
      </c>
    </row>
    <row r="33749" ht="14.25" customHeight="1">
      <c r="A33749" s="5"/>
      <c r="B33749" s="5"/>
      <c r="C33749" s="5" t="str">
        <f>IFERROR(__xludf.DUMMYFUNCTION("""COMPUTED_VALUE"""),"")</f>
        <v/>
      </c>
      <c r="D33749" s="5">
        <v>0.0</v>
      </c>
    </row>
    <row r="33750" ht="14.25" customHeight="1">
      <c r="A33750" s="5"/>
      <c r="B33750" s="5"/>
      <c r="C33750" s="5" t="str">
        <f>IFERROR(__xludf.DUMMYFUNCTION("""COMPUTED_VALUE"""),"")</f>
        <v/>
      </c>
      <c r="D33750" s="5">
        <v>0.0</v>
      </c>
    </row>
    <row r="33751" ht="14.25" customHeight="1">
      <c r="A33751" s="5"/>
      <c r="B33751" s="5"/>
      <c r="C33751" s="5" t="str">
        <f>IFERROR(__xludf.DUMMYFUNCTION("""COMPUTED_VALUE"""),"")</f>
        <v/>
      </c>
      <c r="D33751" s="5">
        <v>0.0</v>
      </c>
    </row>
    <row r="33752" ht="14.25" customHeight="1">
      <c r="A33752" s="5"/>
      <c r="B33752" s="5"/>
      <c r="C33752" s="5" t="str">
        <f>IFERROR(__xludf.DUMMYFUNCTION("""COMPUTED_VALUE"""),"")</f>
        <v/>
      </c>
      <c r="D33752" s="5">
        <v>0.0</v>
      </c>
    </row>
    <row r="33753" ht="14.25" customHeight="1">
      <c r="A33753" s="5"/>
      <c r="B33753" s="5"/>
      <c r="C33753" s="5" t="str">
        <f>IFERROR(__xludf.DUMMYFUNCTION("""COMPUTED_VALUE"""),"")</f>
        <v/>
      </c>
      <c r="D33753" s="5">
        <v>0.0</v>
      </c>
    </row>
    <row r="33754" ht="14.25" customHeight="1">
      <c r="A33754" s="5"/>
      <c r="B33754" s="5"/>
      <c r="C33754" s="5" t="str">
        <f>IFERROR(__xludf.DUMMYFUNCTION("""COMPUTED_VALUE"""),"")</f>
        <v/>
      </c>
      <c r="D33754" s="5">
        <v>0.0</v>
      </c>
    </row>
    <row r="33755" ht="14.25" customHeight="1">
      <c r="A33755" s="5"/>
      <c r="B33755" s="5"/>
      <c r="C33755" s="5" t="str">
        <f>IFERROR(__xludf.DUMMYFUNCTION("""COMPUTED_VALUE"""),"")</f>
        <v/>
      </c>
      <c r="D33755" s="5">
        <v>0.0</v>
      </c>
    </row>
    <row r="33756" ht="14.25" customHeight="1">
      <c r="A33756" s="5"/>
      <c r="B33756" s="5"/>
      <c r="C33756" s="5" t="str">
        <f>IFERROR(__xludf.DUMMYFUNCTION("""COMPUTED_VALUE"""),"")</f>
        <v/>
      </c>
      <c r="D33756" s="5">
        <v>0.0</v>
      </c>
    </row>
    <row r="33757" ht="14.25" customHeight="1">
      <c r="A33757" s="5"/>
      <c r="B33757" s="5"/>
      <c r="C33757" s="5" t="str">
        <f>IFERROR(__xludf.DUMMYFUNCTION("""COMPUTED_VALUE"""),"")</f>
        <v/>
      </c>
      <c r="D33757" s="5">
        <v>0.0</v>
      </c>
    </row>
    <row r="33758" ht="14.25" customHeight="1">
      <c r="A33758" s="5"/>
      <c r="B33758" s="5"/>
      <c r="C33758" s="5" t="str">
        <f>IFERROR(__xludf.DUMMYFUNCTION("""COMPUTED_VALUE"""),"")</f>
        <v/>
      </c>
      <c r="D33758" s="5">
        <v>0.0</v>
      </c>
    </row>
    <row r="33759" ht="14.25" customHeight="1">
      <c r="A33759" s="5"/>
      <c r="B33759" s="5"/>
      <c r="C33759" s="5" t="str">
        <f>IFERROR(__xludf.DUMMYFUNCTION("""COMPUTED_VALUE"""),"")</f>
        <v/>
      </c>
      <c r="D33759" s="5">
        <v>0.0</v>
      </c>
    </row>
    <row r="33760" ht="14.25" customHeight="1">
      <c r="A33760" s="5"/>
      <c r="B33760" s="5"/>
      <c r="C33760" s="5" t="str">
        <f>IFERROR(__xludf.DUMMYFUNCTION("""COMPUTED_VALUE"""),"")</f>
        <v/>
      </c>
      <c r="D33760" s="5">
        <v>0.0</v>
      </c>
    </row>
    <row r="33761" ht="14.25" customHeight="1">
      <c r="A33761" s="5"/>
      <c r="B33761" s="5"/>
      <c r="C33761" s="5" t="str">
        <f>IFERROR(__xludf.DUMMYFUNCTION("""COMPUTED_VALUE"""),"")</f>
        <v/>
      </c>
      <c r="D33761" s="5">
        <v>0.0</v>
      </c>
    </row>
    <row r="33762" ht="14.25" customHeight="1">
      <c r="A33762" s="5"/>
      <c r="B33762" s="5"/>
      <c r="C33762" s="5" t="str">
        <f>IFERROR(__xludf.DUMMYFUNCTION("""COMPUTED_VALUE"""),"")</f>
        <v/>
      </c>
      <c r="D33762" s="5">
        <v>0.0</v>
      </c>
    </row>
    <row r="33763" ht="14.25" customHeight="1">
      <c r="A33763" s="5"/>
      <c r="B33763" s="5"/>
      <c r="C33763" s="5" t="str">
        <f>IFERROR(__xludf.DUMMYFUNCTION("""COMPUTED_VALUE"""),"")</f>
        <v/>
      </c>
      <c r="D33763" s="5">
        <v>0.0</v>
      </c>
    </row>
    <row r="33764" ht="14.25" customHeight="1">
      <c r="A33764" s="5"/>
      <c r="B33764" s="5"/>
      <c r="C33764" s="5" t="str">
        <f>IFERROR(__xludf.DUMMYFUNCTION("""COMPUTED_VALUE"""),"")</f>
        <v/>
      </c>
      <c r="D33764" s="5">
        <v>0.0</v>
      </c>
    </row>
    <row r="33765" ht="14.25" customHeight="1">
      <c r="A33765" s="5"/>
      <c r="B33765" s="5"/>
      <c r="C33765" s="5" t="str">
        <f>IFERROR(__xludf.DUMMYFUNCTION("""COMPUTED_VALUE"""),"")</f>
        <v/>
      </c>
      <c r="D33765" s="5">
        <v>0.0</v>
      </c>
    </row>
    <row r="33766" ht="14.25" customHeight="1">
      <c r="A33766" s="5"/>
      <c r="B33766" s="5"/>
      <c r="C33766" s="5" t="str">
        <f>IFERROR(__xludf.DUMMYFUNCTION("""COMPUTED_VALUE"""),"")</f>
        <v/>
      </c>
      <c r="D33766" s="5">
        <v>0.0</v>
      </c>
    </row>
    <row r="33767" ht="14.25" customHeight="1">
      <c r="A33767" s="5"/>
      <c r="B33767" s="5"/>
      <c r="C33767" s="5" t="str">
        <f>IFERROR(__xludf.DUMMYFUNCTION("""COMPUTED_VALUE"""),"")</f>
        <v/>
      </c>
      <c r="D33767" s="5">
        <v>0.0</v>
      </c>
    </row>
    <row r="33768" ht="14.25" customHeight="1">
      <c r="A33768" s="5"/>
      <c r="B33768" s="5"/>
      <c r="C33768" s="5" t="str">
        <f>IFERROR(__xludf.DUMMYFUNCTION("""COMPUTED_VALUE"""),"")</f>
        <v/>
      </c>
      <c r="D33768" s="5">
        <v>0.0</v>
      </c>
    </row>
    <row r="33769" ht="14.25" customHeight="1">
      <c r="A33769" s="5"/>
      <c r="B33769" s="5"/>
      <c r="C33769" s="5" t="str">
        <f>IFERROR(__xludf.DUMMYFUNCTION("""COMPUTED_VALUE"""),"")</f>
        <v/>
      </c>
      <c r="D33769" s="5">
        <v>0.0</v>
      </c>
    </row>
    <row r="33770" ht="14.25" customHeight="1">
      <c r="A33770" s="5"/>
      <c r="B33770" s="5"/>
      <c r="C33770" s="5" t="str">
        <f>IFERROR(__xludf.DUMMYFUNCTION("""COMPUTED_VALUE"""),"")</f>
        <v/>
      </c>
      <c r="D33770" s="5">
        <v>0.0</v>
      </c>
    </row>
    <row r="33771" ht="14.25" customHeight="1">
      <c r="A33771" s="5"/>
      <c r="B33771" s="5"/>
      <c r="C33771" s="5" t="str">
        <f>IFERROR(__xludf.DUMMYFUNCTION("""COMPUTED_VALUE"""),"")</f>
        <v/>
      </c>
      <c r="D33771" s="5">
        <v>0.0</v>
      </c>
    </row>
    <row r="33772" ht="14.25" customHeight="1">
      <c r="A33772" s="5"/>
      <c r="B33772" s="5"/>
      <c r="C33772" s="5" t="str">
        <f>IFERROR(__xludf.DUMMYFUNCTION("""COMPUTED_VALUE"""),"")</f>
        <v/>
      </c>
      <c r="D33772" s="5">
        <v>0.0</v>
      </c>
    </row>
    <row r="33773" ht="14.25" customHeight="1">
      <c r="A33773" s="5"/>
      <c r="B33773" s="5"/>
      <c r="C33773" s="5" t="str">
        <f>IFERROR(__xludf.DUMMYFUNCTION("""COMPUTED_VALUE"""),"")</f>
        <v/>
      </c>
      <c r="D33773" s="5">
        <v>0.0</v>
      </c>
    </row>
    <row r="33774" ht="14.25" customHeight="1">
      <c r="A33774" s="5"/>
      <c r="B33774" s="5"/>
      <c r="C33774" s="5" t="str">
        <f>IFERROR(__xludf.DUMMYFUNCTION("""COMPUTED_VALUE"""),"")</f>
        <v/>
      </c>
      <c r="D33774" s="5">
        <v>0.0</v>
      </c>
    </row>
    <row r="33775" ht="14.25" customHeight="1">
      <c r="A33775" s="5"/>
      <c r="B33775" s="5"/>
      <c r="C33775" s="5" t="str">
        <f>IFERROR(__xludf.DUMMYFUNCTION("""COMPUTED_VALUE"""),"")</f>
        <v/>
      </c>
      <c r="D33775" s="5">
        <v>0.0</v>
      </c>
    </row>
    <row r="33776" ht="14.25" customHeight="1">
      <c r="A33776" s="5"/>
      <c r="B33776" s="5"/>
      <c r="C33776" s="5" t="str">
        <f>IFERROR(__xludf.DUMMYFUNCTION("""COMPUTED_VALUE"""),"")</f>
        <v/>
      </c>
      <c r="D33776" s="5">
        <v>0.0</v>
      </c>
    </row>
    <row r="33777" ht="14.25" customHeight="1">
      <c r="A33777" s="5"/>
      <c r="B33777" s="5"/>
      <c r="C33777" s="5" t="str">
        <f>IFERROR(__xludf.DUMMYFUNCTION("""COMPUTED_VALUE"""),"")</f>
        <v/>
      </c>
      <c r="D33777" s="5">
        <v>0.0</v>
      </c>
    </row>
    <row r="33778" ht="14.25" customHeight="1">
      <c r="A33778" s="5"/>
      <c r="B33778" s="5"/>
      <c r="C33778" s="5" t="str">
        <f>IFERROR(__xludf.DUMMYFUNCTION("""COMPUTED_VALUE"""),"")</f>
        <v/>
      </c>
      <c r="D33778" s="5">
        <v>0.0</v>
      </c>
    </row>
    <row r="33779" ht="14.25" customHeight="1">
      <c r="A33779" s="5"/>
      <c r="B33779" s="5"/>
      <c r="C33779" s="5" t="str">
        <f>IFERROR(__xludf.DUMMYFUNCTION("""COMPUTED_VALUE"""),"")</f>
        <v/>
      </c>
      <c r="D33779" s="5">
        <v>0.0</v>
      </c>
    </row>
    <row r="33780" ht="14.25" customHeight="1">
      <c r="A33780" s="5"/>
      <c r="B33780" s="5"/>
      <c r="C33780" s="5" t="str">
        <f>IFERROR(__xludf.DUMMYFUNCTION("""COMPUTED_VALUE"""),"")</f>
        <v/>
      </c>
      <c r="D33780" s="5">
        <v>0.0</v>
      </c>
    </row>
    <row r="33781" ht="14.25" customHeight="1">
      <c r="A33781" s="5"/>
      <c r="B33781" s="5"/>
      <c r="C33781" s="5" t="str">
        <f>IFERROR(__xludf.DUMMYFUNCTION("""COMPUTED_VALUE"""),"")</f>
        <v/>
      </c>
      <c r="D33781" s="5">
        <v>0.0</v>
      </c>
    </row>
    <row r="33782" ht="14.25" customHeight="1">
      <c r="A33782" s="5"/>
      <c r="B33782" s="5"/>
      <c r="C33782" s="5" t="str">
        <f>IFERROR(__xludf.DUMMYFUNCTION("""COMPUTED_VALUE"""),"")</f>
        <v/>
      </c>
      <c r="D33782" s="5">
        <v>0.0</v>
      </c>
    </row>
    <row r="33783" ht="14.25" customHeight="1">
      <c r="A33783" s="5"/>
      <c r="B33783" s="5"/>
      <c r="C33783" s="5" t="str">
        <f>IFERROR(__xludf.DUMMYFUNCTION("""COMPUTED_VALUE"""),"")</f>
        <v/>
      </c>
      <c r="D33783" s="5">
        <v>0.0</v>
      </c>
    </row>
    <row r="33784" ht="14.25" customHeight="1">
      <c r="A33784" s="5"/>
      <c r="B33784" s="5"/>
      <c r="C33784" s="5" t="str">
        <f>IFERROR(__xludf.DUMMYFUNCTION("""COMPUTED_VALUE"""),"")</f>
        <v/>
      </c>
      <c r="D33784" s="5">
        <v>0.0</v>
      </c>
    </row>
    <row r="33785" ht="14.25" customHeight="1">
      <c r="A33785" s="5"/>
      <c r="B33785" s="5"/>
      <c r="C33785" s="5" t="str">
        <f>IFERROR(__xludf.DUMMYFUNCTION("""COMPUTED_VALUE"""),"")</f>
        <v/>
      </c>
      <c r="D33785" s="5">
        <v>0.0</v>
      </c>
    </row>
    <row r="33786" ht="14.25" customHeight="1">
      <c r="A33786" s="5"/>
      <c r="B33786" s="5"/>
      <c r="C33786" s="5" t="str">
        <f>IFERROR(__xludf.DUMMYFUNCTION("""COMPUTED_VALUE"""),"")</f>
        <v/>
      </c>
      <c r="D33786" s="5">
        <v>0.0</v>
      </c>
    </row>
    <row r="33787" ht="14.25" customHeight="1">
      <c r="A33787" s="5"/>
      <c r="B33787" s="5"/>
      <c r="C33787" s="5" t="str">
        <f>IFERROR(__xludf.DUMMYFUNCTION("""COMPUTED_VALUE"""),"")</f>
        <v/>
      </c>
      <c r="D33787" s="5">
        <v>0.0</v>
      </c>
    </row>
    <row r="33788" ht="14.25" customHeight="1">
      <c r="A33788" s="5"/>
      <c r="B33788" s="5"/>
      <c r="C33788" s="5" t="str">
        <f>IFERROR(__xludf.DUMMYFUNCTION("""COMPUTED_VALUE"""),"")</f>
        <v/>
      </c>
      <c r="D33788" s="5">
        <v>0.0</v>
      </c>
    </row>
    <row r="33789" ht="14.25" customHeight="1">
      <c r="A33789" s="5"/>
      <c r="B33789" s="5"/>
      <c r="C33789" s="5" t="str">
        <f>IFERROR(__xludf.DUMMYFUNCTION("""COMPUTED_VALUE"""),"")</f>
        <v/>
      </c>
      <c r="D33789" s="5">
        <v>0.0</v>
      </c>
    </row>
    <row r="33790" ht="14.25" customHeight="1">
      <c r="A33790" s="5"/>
      <c r="B33790" s="5"/>
      <c r="C33790" s="5" t="str">
        <f>IFERROR(__xludf.DUMMYFUNCTION("""COMPUTED_VALUE"""),"")</f>
        <v/>
      </c>
      <c r="D33790" s="5">
        <v>0.0</v>
      </c>
    </row>
    <row r="33791" ht="14.25" customHeight="1">
      <c r="A33791" s="5"/>
      <c r="B33791" s="5"/>
      <c r="C33791" s="5" t="str">
        <f>IFERROR(__xludf.DUMMYFUNCTION("""COMPUTED_VALUE"""),"")</f>
        <v/>
      </c>
      <c r="D33791" s="5">
        <v>0.0</v>
      </c>
    </row>
    <row r="33792" ht="14.25" customHeight="1">
      <c r="A33792" s="5"/>
      <c r="B33792" s="5"/>
      <c r="C33792" s="5" t="str">
        <f>IFERROR(__xludf.DUMMYFUNCTION("""COMPUTED_VALUE"""),"")</f>
        <v/>
      </c>
      <c r="D33792" s="5">
        <v>0.0</v>
      </c>
    </row>
    <row r="33793" ht="14.25" customHeight="1">
      <c r="A33793" s="5"/>
      <c r="B33793" s="5"/>
      <c r="C33793" s="5" t="str">
        <f>IFERROR(__xludf.DUMMYFUNCTION("""COMPUTED_VALUE"""),"")</f>
        <v/>
      </c>
      <c r="D33793" s="5">
        <v>0.0</v>
      </c>
    </row>
    <row r="33794" ht="14.25" customHeight="1">
      <c r="A33794" s="5"/>
      <c r="B33794" s="5"/>
      <c r="C33794" s="5" t="str">
        <f>IFERROR(__xludf.DUMMYFUNCTION("""COMPUTED_VALUE"""),"")</f>
        <v/>
      </c>
      <c r="D33794" s="5">
        <v>0.0</v>
      </c>
    </row>
    <row r="33795" ht="14.25" customHeight="1">
      <c r="A33795" s="5"/>
      <c r="B33795" s="5"/>
      <c r="C33795" s="5" t="str">
        <f>IFERROR(__xludf.DUMMYFUNCTION("""COMPUTED_VALUE"""),"")</f>
        <v/>
      </c>
      <c r="D33795" s="5">
        <v>0.0</v>
      </c>
    </row>
    <row r="33796" ht="14.25" customHeight="1">
      <c r="A33796" s="5"/>
      <c r="B33796" s="5"/>
      <c r="C33796" s="5" t="str">
        <f>IFERROR(__xludf.DUMMYFUNCTION("""COMPUTED_VALUE"""),"")</f>
        <v/>
      </c>
      <c r="D33796" s="5">
        <v>0.0</v>
      </c>
    </row>
    <row r="33797" ht="14.25" customHeight="1">
      <c r="A33797" s="5"/>
      <c r="B33797" s="5"/>
      <c r="C33797" s="5" t="str">
        <f>IFERROR(__xludf.DUMMYFUNCTION("""COMPUTED_VALUE"""),"")</f>
        <v/>
      </c>
      <c r="D33797" s="5">
        <v>0.0</v>
      </c>
    </row>
    <row r="33798" ht="14.25" customHeight="1">
      <c r="A33798" s="5"/>
      <c r="B33798" s="5"/>
      <c r="C33798" s="5" t="str">
        <f>IFERROR(__xludf.DUMMYFUNCTION("""COMPUTED_VALUE"""),"")</f>
        <v/>
      </c>
      <c r="D33798" s="5">
        <v>0.0</v>
      </c>
    </row>
    <row r="33799" ht="14.25" customHeight="1">
      <c r="A33799" s="5"/>
      <c r="B33799" s="5"/>
      <c r="C33799" s="5" t="str">
        <f>IFERROR(__xludf.DUMMYFUNCTION("""COMPUTED_VALUE"""),"")</f>
        <v/>
      </c>
      <c r="D33799" s="5">
        <v>0.0</v>
      </c>
    </row>
    <row r="33800" ht="14.25" customHeight="1">
      <c r="A33800" s="5"/>
      <c r="B33800" s="5"/>
      <c r="C33800" s="5" t="str">
        <f>IFERROR(__xludf.DUMMYFUNCTION("""COMPUTED_VALUE"""),"")</f>
        <v/>
      </c>
      <c r="D33800" s="5">
        <v>0.0</v>
      </c>
    </row>
    <row r="33801" ht="14.25" customHeight="1">
      <c r="A33801" s="5"/>
      <c r="B33801" s="5"/>
      <c r="C33801" s="5" t="str">
        <f>IFERROR(__xludf.DUMMYFUNCTION("""COMPUTED_VALUE"""),"")</f>
        <v/>
      </c>
      <c r="D33801" s="5">
        <v>0.0</v>
      </c>
    </row>
    <row r="33802" ht="14.25" customHeight="1">
      <c r="A33802" s="5"/>
      <c r="B33802" s="5"/>
      <c r="C33802" s="5" t="str">
        <f>IFERROR(__xludf.DUMMYFUNCTION("""COMPUTED_VALUE"""),"")</f>
        <v/>
      </c>
      <c r="D33802" s="5">
        <v>0.0</v>
      </c>
    </row>
    <row r="33803" ht="14.25" customHeight="1">
      <c r="A33803" s="5"/>
      <c r="B33803" s="5"/>
      <c r="C33803" s="5" t="str">
        <f>IFERROR(__xludf.DUMMYFUNCTION("""COMPUTED_VALUE"""),"")</f>
        <v/>
      </c>
      <c r="D33803" s="5">
        <v>0.0</v>
      </c>
    </row>
    <row r="33804" ht="14.25" customHeight="1">
      <c r="A33804" s="5"/>
      <c r="B33804" s="5"/>
      <c r="C33804" s="5" t="str">
        <f>IFERROR(__xludf.DUMMYFUNCTION("""COMPUTED_VALUE"""),"")</f>
        <v/>
      </c>
      <c r="D33804" s="5">
        <v>0.0</v>
      </c>
    </row>
    <row r="33805" ht="14.25" customHeight="1">
      <c r="A33805" s="5"/>
      <c r="B33805" s="5"/>
      <c r="C33805" s="5" t="str">
        <f>IFERROR(__xludf.DUMMYFUNCTION("""COMPUTED_VALUE"""),"")</f>
        <v/>
      </c>
      <c r="D33805" s="5">
        <v>0.0</v>
      </c>
    </row>
    <row r="33806" ht="14.25" customHeight="1">
      <c r="A33806" s="5"/>
      <c r="B33806" s="5"/>
      <c r="C33806" s="5" t="str">
        <f>IFERROR(__xludf.DUMMYFUNCTION("""COMPUTED_VALUE"""),"")</f>
        <v/>
      </c>
      <c r="D33806" s="5">
        <v>0.0</v>
      </c>
    </row>
    <row r="33807" ht="14.25" customHeight="1">
      <c r="A33807" s="5"/>
      <c r="B33807" s="5"/>
      <c r="C33807" s="5" t="str">
        <f>IFERROR(__xludf.DUMMYFUNCTION("""COMPUTED_VALUE"""),"")</f>
        <v/>
      </c>
      <c r="D33807" s="5">
        <v>0.0</v>
      </c>
    </row>
    <row r="33808" ht="14.25" customHeight="1">
      <c r="A33808" s="5"/>
      <c r="B33808" s="5"/>
      <c r="C33808" s="5" t="str">
        <f>IFERROR(__xludf.DUMMYFUNCTION("""COMPUTED_VALUE"""),"")</f>
        <v/>
      </c>
      <c r="D33808" s="5">
        <v>0.0</v>
      </c>
    </row>
    <row r="33809" ht="14.25" customHeight="1">
      <c r="A33809" s="5"/>
      <c r="B33809" s="5"/>
      <c r="C33809" s="5" t="str">
        <f>IFERROR(__xludf.DUMMYFUNCTION("""COMPUTED_VALUE"""),"")</f>
        <v/>
      </c>
      <c r="D33809" s="5">
        <v>0.0</v>
      </c>
    </row>
    <row r="33810" ht="14.25" customHeight="1">
      <c r="A33810" s="5"/>
      <c r="B33810" s="5"/>
      <c r="C33810" s="5" t="str">
        <f>IFERROR(__xludf.DUMMYFUNCTION("""COMPUTED_VALUE"""),"")</f>
        <v/>
      </c>
      <c r="D33810" s="5">
        <v>0.0</v>
      </c>
    </row>
    <row r="33811" ht="14.25" customHeight="1">
      <c r="A33811" s="5"/>
      <c r="B33811" s="5"/>
      <c r="C33811" s="5" t="str">
        <f>IFERROR(__xludf.DUMMYFUNCTION("""COMPUTED_VALUE"""),"")</f>
        <v/>
      </c>
      <c r="D33811" s="5">
        <v>0.0</v>
      </c>
    </row>
    <row r="33812" ht="14.25" customHeight="1">
      <c r="A33812" s="5"/>
      <c r="B33812" s="5"/>
      <c r="C33812" s="5" t="str">
        <f>IFERROR(__xludf.DUMMYFUNCTION("""COMPUTED_VALUE"""),"")</f>
        <v/>
      </c>
      <c r="D33812" s="5">
        <v>0.0</v>
      </c>
    </row>
    <row r="33813" ht="14.25" customHeight="1">
      <c r="A33813" s="5"/>
      <c r="B33813" s="5"/>
      <c r="C33813" s="5" t="str">
        <f>IFERROR(__xludf.DUMMYFUNCTION("""COMPUTED_VALUE"""),"")</f>
        <v/>
      </c>
      <c r="D33813" s="5">
        <v>0.0</v>
      </c>
    </row>
    <row r="33814" ht="14.25" customHeight="1">
      <c r="A33814" s="5"/>
      <c r="B33814" s="5"/>
      <c r="C33814" s="5" t="str">
        <f>IFERROR(__xludf.DUMMYFUNCTION("""COMPUTED_VALUE"""),"")</f>
        <v/>
      </c>
      <c r="D33814" s="5">
        <v>0.0</v>
      </c>
    </row>
    <row r="33815" ht="14.25" customHeight="1">
      <c r="A33815" s="5"/>
      <c r="B33815" s="5"/>
      <c r="C33815" s="5" t="str">
        <f>IFERROR(__xludf.DUMMYFUNCTION("""COMPUTED_VALUE"""),"")</f>
        <v/>
      </c>
      <c r="D33815" s="5">
        <v>0.0</v>
      </c>
    </row>
    <row r="33816" ht="14.25" customHeight="1">
      <c r="A33816" s="5"/>
      <c r="B33816" s="5"/>
      <c r="C33816" s="5" t="str">
        <f>IFERROR(__xludf.DUMMYFUNCTION("""COMPUTED_VALUE"""),"")</f>
        <v/>
      </c>
      <c r="D33816" s="5">
        <v>0.0</v>
      </c>
    </row>
    <row r="33817" ht="14.25" customHeight="1">
      <c r="A33817" s="5"/>
      <c r="B33817" s="5"/>
      <c r="C33817" s="5" t="str">
        <f>IFERROR(__xludf.DUMMYFUNCTION("""COMPUTED_VALUE"""),"")</f>
        <v/>
      </c>
      <c r="D33817" s="5">
        <v>0.0</v>
      </c>
    </row>
    <row r="33818" ht="14.25" customHeight="1">
      <c r="A33818" s="5"/>
      <c r="B33818" s="5"/>
      <c r="C33818" s="5" t="str">
        <f>IFERROR(__xludf.DUMMYFUNCTION("""COMPUTED_VALUE"""),"")</f>
        <v/>
      </c>
      <c r="D33818" s="5">
        <v>0.0</v>
      </c>
    </row>
    <row r="33819" ht="14.25" customHeight="1">
      <c r="A33819" s="5"/>
      <c r="B33819" s="5"/>
      <c r="C33819" s="5" t="str">
        <f>IFERROR(__xludf.DUMMYFUNCTION("""COMPUTED_VALUE"""),"")</f>
        <v/>
      </c>
      <c r="D33819" s="5">
        <v>0.0</v>
      </c>
    </row>
    <row r="33820" ht="14.25" customHeight="1">
      <c r="A33820" s="5"/>
      <c r="B33820" s="5"/>
      <c r="C33820" s="5" t="str">
        <f>IFERROR(__xludf.DUMMYFUNCTION("""COMPUTED_VALUE"""),"")</f>
        <v/>
      </c>
      <c r="D33820" s="5">
        <v>0.0</v>
      </c>
    </row>
    <row r="33821" ht="14.25" customHeight="1">
      <c r="A33821" s="5"/>
      <c r="B33821" s="5"/>
      <c r="C33821" s="5" t="str">
        <f>IFERROR(__xludf.DUMMYFUNCTION("""COMPUTED_VALUE"""),"")</f>
        <v/>
      </c>
      <c r="D33821" s="5">
        <v>0.0</v>
      </c>
    </row>
    <row r="33822" ht="14.25" customHeight="1">
      <c r="A33822" s="5"/>
      <c r="B33822" s="5"/>
      <c r="C33822" s="5" t="str">
        <f>IFERROR(__xludf.DUMMYFUNCTION("""COMPUTED_VALUE"""),"")</f>
        <v/>
      </c>
      <c r="D33822" s="5">
        <v>0.0</v>
      </c>
    </row>
    <row r="33823" ht="14.25" customHeight="1">
      <c r="A33823" s="5"/>
      <c r="B33823" s="5"/>
      <c r="C33823" s="5" t="str">
        <f>IFERROR(__xludf.DUMMYFUNCTION("""COMPUTED_VALUE"""),"")</f>
        <v/>
      </c>
      <c r="D33823" s="5">
        <v>0.0</v>
      </c>
    </row>
    <row r="33824" ht="14.25" customHeight="1">
      <c r="A33824" s="5"/>
      <c r="B33824" s="5"/>
      <c r="C33824" s="5" t="str">
        <f>IFERROR(__xludf.DUMMYFUNCTION("""COMPUTED_VALUE"""),"")</f>
        <v/>
      </c>
      <c r="D33824" s="5">
        <v>0.0</v>
      </c>
    </row>
    <row r="33825" ht="14.25" customHeight="1">
      <c r="A33825" s="5"/>
      <c r="B33825" s="5"/>
      <c r="C33825" s="5" t="str">
        <f>IFERROR(__xludf.DUMMYFUNCTION("""COMPUTED_VALUE"""),"")</f>
        <v/>
      </c>
      <c r="D33825" s="5">
        <v>0.0</v>
      </c>
    </row>
    <row r="33826" ht="14.25" customHeight="1">
      <c r="A33826" s="5"/>
      <c r="B33826" s="5"/>
      <c r="C33826" s="5" t="str">
        <f>IFERROR(__xludf.DUMMYFUNCTION("""COMPUTED_VALUE"""),"")</f>
        <v/>
      </c>
      <c r="D33826" s="5">
        <v>0.0</v>
      </c>
    </row>
    <row r="33827" ht="14.25" customHeight="1">
      <c r="A33827" s="5"/>
      <c r="B33827" s="5"/>
      <c r="C33827" s="5" t="str">
        <f>IFERROR(__xludf.DUMMYFUNCTION("""COMPUTED_VALUE"""),"")</f>
        <v/>
      </c>
      <c r="D33827" s="5">
        <v>0.0</v>
      </c>
    </row>
    <row r="33828" ht="14.25" customHeight="1">
      <c r="A33828" s="5"/>
      <c r="B33828" s="5"/>
      <c r="C33828" s="5" t="str">
        <f>IFERROR(__xludf.DUMMYFUNCTION("""COMPUTED_VALUE"""),"")</f>
        <v/>
      </c>
      <c r="D33828" s="5">
        <v>0.0</v>
      </c>
    </row>
    <row r="33829" ht="14.25" customHeight="1">
      <c r="A33829" s="5"/>
      <c r="B33829" s="5"/>
      <c r="C33829" s="5" t="str">
        <f>IFERROR(__xludf.DUMMYFUNCTION("""COMPUTED_VALUE"""),"")</f>
        <v/>
      </c>
      <c r="D33829" s="5">
        <v>0.0</v>
      </c>
    </row>
    <row r="33830" ht="14.25" customHeight="1">
      <c r="A33830" s="5"/>
      <c r="B33830" s="5"/>
      <c r="C33830" s="5" t="str">
        <f>IFERROR(__xludf.DUMMYFUNCTION("""COMPUTED_VALUE"""),"")</f>
        <v/>
      </c>
      <c r="D33830" s="5">
        <v>0.0</v>
      </c>
    </row>
    <row r="33831" ht="14.25" customHeight="1">
      <c r="A33831" s="5"/>
      <c r="B33831" s="5"/>
      <c r="C33831" s="5" t="str">
        <f>IFERROR(__xludf.DUMMYFUNCTION("""COMPUTED_VALUE"""),"")</f>
        <v/>
      </c>
      <c r="D33831" s="5">
        <v>0.0</v>
      </c>
    </row>
    <row r="33832" ht="14.25" customHeight="1">
      <c r="A33832" s="5"/>
      <c r="B33832" s="5"/>
      <c r="C33832" s="5" t="str">
        <f>IFERROR(__xludf.DUMMYFUNCTION("""COMPUTED_VALUE"""),"")</f>
        <v/>
      </c>
      <c r="D33832" s="5">
        <v>0.0</v>
      </c>
    </row>
    <row r="33833" ht="14.25" customHeight="1">
      <c r="A33833" s="5"/>
      <c r="B33833" s="5"/>
      <c r="C33833" s="5" t="str">
        <f>IFERROR(__xludf.DUMMYFUNCTION("""COMPUTED_VALUE"""),"")</f>
        <v/>
      </c>
      <c r="D33833" s="5">
        <v>0.0</v>
      </c>
    </row>
    <row r="33834" ht="14.25" customHeight="1">
      <c r="A33834" s="5"/>
      <c r="B33834" s="5"/>
      <c r="C33834" s="5" t="str">
        <f>IFERROR(__xludf.DUMMYFUNCTION("""COMPUTED_VALUE"""),"")</f>
        <v/>
      </c>
      <c r="D33834" s="5">
        <v>0.0</v>
      </c>
    </row>
    <row r="33835" ht="14.25" customHeight="1">
      <c r="A33835" s="5"/>
      <c r="B33835" s="5"/>
      <c r="C33835" s="5" t="str">
        <f>IFERROR(__xludf.DUMMYFUNCTION("""COMPUTED_VALUE"""),"")</f>
        <v/>
      </c>
      <c r="D33835" s="5">
        <v>0.0</v>
      </c>
    </row>
    <row r="33836" ht="14.25" customHeight="1">
      <c r="A33836" s="5"/>
      <c r="B33836" s="5"/>
      <c r="C33836" s="5" t="str">
        <f>IFERROR(__xludf.DUMMYFUNCTION("""COMPUTED_VALUE"""),"")</f>
        <v/>
      </c>
      <c r="D33836" s="5">
        <v>0.0</v>
      </c>
    </row>
    <row r="33837" ht="14.25" customHeight="1">
      <c r="A33837" s="5"/>
      <c r="B33837" s="5"/>
      <c r="C33837" s="5" t="str">
        <f>IFERROR(__xludf.DUMMYFUNCTION("""COMPUTED_VALUE"""),"")</f>
        <v/>
      </c>
      <c r="D33837" s="5">
        <v>0.0</v>
      </c>
    </row>
    <row r="33838" ht="14.25" customHeight="1">
      <c r="A33838" s="5"/>
      <c r="B33838" s="5"/>
      <c r="C33838" s="5" t="str">
        <f>IFERROR(__xludf.DUMMYFUNCTION("""COMPUTED_VALUE"""),"")</f>
        <v/>
      </c>
      <c r="D33838" s="5">
        <v>0.0</v>
      </c>
    </row>
    <row r="33839" ht="14.25" customHeight="1">
      <c r="A33839" s="5"/>
      <c r="B33839" s="5"/>
      <c r="C33839" s="5" t="str">
        <f>IFERROR(__xludf.DUMMYFUNCTION("""COMPUTED_VALUE"""),"")</f>
        <v/>
      </c>
      <c r="D33839" s="5">
        <v>0.0</v>
      </c>
    </row>
    <row r="33840" ht="14.25" customHeight="1">
      <c r="A33840" s="5"/>
      <c r="B33840" s="5"/>
      <c r="C33840" s="5" t="str">
        <f>IFERROR(__xludf.DUMMYFUNCTION("""COMPUTED_VALUE"""),"")</f>
        <v/>
      </c>
      <c r="D33840" s="5">
        <v>0.0</v>
      </c>
    </row>
    <row r="33841" ht="14.25" customHeight="1">
      <c r="A33841" s="5"/>
      <c r="B33841" s="5"/>
      <c r="C33841" s="5" t="str">
        <f>IFERROR(__xludf.DUMMYFUNCTION("""COMPUTED_VALUE"""),"")</f>
        <v/>
      </c>
      <c r="D33841" s="5">
        <v>0.0</v>
      </c>
    </row>
    <row r="33842" ht="14.25" customHeight="1">
      <c r="A33842" s="5"/>
      <c r="B33842" s="5"/>
      <c r="C33842" s="5" t="str">
        <f>IFERROR(__xludf.DUMMYFUNCTION("""COMPUTED_VALUE"""),"")</f>
        <v/>
      </c>
      <c r="D33842" s="5">
        <v>0.0</v>
      </c>
    </row>
    <row r="33843" ht="14.25" customHeight="1">
      <c r="A33843" s="5"/>
      <c r="B33843" s="5"/>
      <c r="C33843" s="5" t="str">
        <f>IFERROR(__xludf.DUMMYFUNCTION("""COMPUTED_VALUE"""),"")</f>
        <v/>
      </c>
      <c r="D33843" s="5">
        <v>0.0</v>
      </c>
    </row>
    <row r="33844" ht="14.25" customHeight="1">
      <c r="A33844" s="5"/>
      <c r="B33844" s="5"/>
      <c r="C33844" s="5" t="str">
        <f>IFERROR(__xludf.DUMMYFUNCTION("""COMPUTED_VALUE"""),"")</f>
        <v/>
      </c>
      <c r="D33844" s="5">
        <v>0.0</v>
      </c>
    </row>
    <row r="33845" ht="14.25" customHeight="1">
      <c r="A33845" s="5"/>
      <c r="B33845" s="5"/>
      <c r="C33845" s="5" t="str">
        <f>IFERROR(__xludf.DUMMYFUNCTION("""COMPUTED_VALUE"""),"")</f>
        <v/>
      </c>
      <c r="D33845" s="5">
        <v>0.0</v>
      </c>
    </row>
    <row r="33846" ht="14.25" customHeight="1">
      <c r="A33846" s="5"/>
      <c r="B33846" s="5"/>
      <c r="C33846" s="5" t="str">
        <f>IFERROR(__xludf.DUMMYFUNCTION("""COMPUTED_VALUE"""),"")</f>
        <v/>
      </c>
      <c r="D33846" s="5">
        <v>0.0</v>
      </c>
    </row>
    <row r="33847" ht="14.25" customHeight="1">
      <c r="A33847" s="5"/>
      <c r="B33847" s="5"/>
      <c r="C33847" s="5" t="str">
        <f>IFERROR(__xludf.DUMMYFUNCTION("""COMPUTED_VALUE"""),"")</f>
        <v/>
      </c>
      <c r="D33847" s="5">
        <v>0.0</v>
      </c>
    </row>
    <row r="33848" ht="14.25" customHeight="1">
      <c r="A33848" s="5"/>
      <c r="B33848" s="5"/>
      <c r="C33848" s="5" t="str">
        <f>IFERROR(__xludf.DUMMYFUNCTION("""COMPUTED_VALUE"""),"")</f>
        <v/>
      </c>
      <c r="D33848" s="5">
        <v>0.0</v>
      </c>
    </row>
    <row r="33849" ht="14.25" customHeight="1">
      <c r="A33849" s="5"/>
      <c r="B33849" s="5"/>
      <c r="C33849" s="5" t="str">
        <f>IFERROR(__xludf.DUMMYFUNCTION("""COMPUTED_VALUE"""),"")</f>
        <v/>
      </c>
      <c r="D33849" s="5">
        <v>0.0</v>
      </c>
    </row>
    <row r="33850" ht="14.25" customHeight="1">
      <c r="A33850" s="5"/>
      <c r="B33850" s="5"/>
      <c r="C33850" s="5" t="str">
        <f>IFERROR(__xludf.DUMMYFUNCTION("""COMPUTED_VALUE"""),"")</f>
        <v/>
      </c>
      <c r="D33850" s="5">
        <v>0.0</v>
      </c>
    </row>
    <row r="33851" ht="14.25" customHeight="1">
      <c r="A33851" s="5"/>
      <c r="B33851" s="5"/>
      <c r="C33851" s="5" t="str">
        <f>IFERROR(__xludf.DUMMYFUNCTION("""COMPUTED_VALUE"""),"")</f>
        <v/>
      </c>
      <c r="D33851" s="5">
        <v>0.0</v>
      </c>
    </row>
    <row r="33852" ht="14.25" customHeight="1">
      <c r="A33852" s="5"/>
      <c r="B33852" s="5"/>
      <c r="C33852" s="5" t="str">
        <f>IFERROR(__xludf.DUMMYFUNCTION("""COMPUTED_VALUE"""),"")</f>
        <v/>
      </c>
      <c r="D33852" s="5">
        <v>0.0</v>
      </c>
    </row>
    <row r="33853" ht="14.25" customHeight="1">
      <c r="A33853" s="5"/>
      <c r="B33853" s="5"/>
      <c r="C33853" s="5" t="str">
        <f>IFERROR(__xludf.DUMMYFUNCTION("""COMPUTED_VALUE"""),"")</f>
        <v/>
      </c>
      <c r="D33853" s="5">
        <v>0.0</v>
      </c>
    </row>
    <row r="33854" ht="14.25" customHeight="1">
      <c r="A33854" s="5"/>
      <c r="B33854" s="5"/>
      <c r="C33854" s="5" t="str">
        <f>IFERROR(__xludf.DUMMYFUNCTION("""COMPUTED_VALUE"""),"")</f>
        <v/>
      </c>
      <c r="D33854" s="5">
        <v>0.0</v>
      </c>
    </row>
    <row r="33855" ht="14.25" customHeight="1">
      <c r="A33855" s="5"/>
      <c r="B33855" s="5"/>
      <c r="C33855" s="5" t="str">
        <f>IFERROR(__xludf.DUMMYFUNCTION("""COMPUTED_VALUE"""),"")</f>
        <v/>
      </c>
      <c r="D33855" s="5">
        <v>0.0</v>
      </c>
    </row>
    <row r="33856" ht="14.25" customHeight="1">
      <c r="A33856" s="5"/>
      <c r="B33856" s="5"/>
      <c r="C33856" s="5" t="str">
        <f>IFERROR(__xludf.DUMMYFUNCTION("""COMPUTED_VALUE"""),"")</f>
        <v/>
      </c>
      <c r="D33856" s="5">
        <v>0.0</v>
      </c>
    </row>
    <row r="33857" ht="14.25" customHeight="1">
      <c r="A33857" s="5"/>
      <c r="B33857" s="5"/>
      <c r="C33857" s="5" t="str">
        <f>IFERROR(__xludf.DUMMYFUNCTION("""COMPUTED_VALUE"""),"")</f>
        <v/>
      </c>
      <c r="D33857" s="5">
        <v>0.0</v>
      </c>
    </row>
    <row r="33858" ht="14.25" customHeight="1">
      <c r="A33858" s="5"/>
      <c r="B33858" s="5"/>
      <c r="C33858" s="5" t="str">
        <f>IFERROR(__xludf.DUMMYFUNCTION("""COMPUTED_VALUE"""),"")</f>
        <v/>
      </c>
      <c r="D33858" s="5">
        <v>0.0</v>
      </c>
    </row>
    <row r="33859" ht="14.25" customHeight="1">
      <c r="A33859" s="5"/>
      <c r="B33859" s="5"/>
      <c r="C33859" s="5" t="str">
        <f>IFERROR(__xludf.DUMMYFUNCTION("""COMPUTED_VALUE"""),"")</f>
        <v/>
      </c>
      <c r="D33859" s="5">
        <v>0.0</v>
      </c>
    </row>
    <row r="33860" ht="14.25" customHeight="1">
      <c r="A33860" s="5"/>
      <c r="B33860" s="5"/>
      <c r="C33860" s="5" t="str">
        <f>IFERROR(__xludf.DUMMYFUNCTION("""COMPUTED_VALUE"""),"")</f>
        <v/>
      </c>
      <c r="D33860" s="5">
        <v>0.0</v>
      </c>
    </row>
    <row r="33861" ht="14.25" customHeight="1">
      <c r="A33861" s="5"/>
      <c r="B33861" s="5"/>
      <c r="C33861" s="5" t="str">
        <f>IFERROR(__xludf.DUMMYFUNCTION("""COMPUTED_VALUE"""),"")</f>
        <v/>
      </c>
      <c r="D33861" s="5">
        <v>0.0</v>
      </c>
    </row>
    <row r="33862" ht="14.25" customHeight="1">
      <c r="A33862" s="5"/>
      <c r="B33862" s="5"/>
      <c r="C33862" s="5" t="str">
        <f>IFERROR(__xludf.DUMMYFUNCTION("""COMPUTED_VALUE"""),"")</f>
        <v/>
      </c>
      <c r="D33862" s="5">
        <v>0.0</v>
      </c>
    </row>
    <row r="33863" ht="14.25" customHeight="1">
      <c r="A33863" s="5"/>
      <c r="B33863" s="5"/>
      <c r="C33863" s="5" t="str">
        <f>IFERROR(__xludf.DUMMYFUNCTION("""COMPUTED_VALUE"""),"")</f>
        <v/>
      </c>
      <c r="D33863" s="5">
        <v>0.0</v>
      </c>
    </row>
    <row r="33864" ht="14.25" customHeight="1">
      <c r="A33864" s="5"/>
      <c r="B33864" s="5"/>
      <c r="C33864" s="5" t="str">
        <f>IFERROR(__xludf.DUMMYFUNCTION("""COMPUTED_VALUE"""),"")</f>
        <v/>
      </c>
      <c r="D33864" s="5">
        <v>0.0</v>
      </c>
    </row>
    <row r="33865" ht="14.25" customHeight="1">
      <c r="A33865" s="5"/>
      <c r="B33865" s="5"/>
      <c r="C33865" s="5" t="str">
        <f>IFERROR(__xludf.DUMMYFUNCTION("""COMPUTED_VALUE"""),"")</f>
        <v/>
      </c>
      <c r="D33865" s="5">
        <v>0.0</v>
      </c>
    </row>
    <row r="33866" ht="14.25" customHeight="1">
      <c r="A33866" s="5"/>
      <c r="B33866" s="5"/>
      <c r="C33866" s="5" t="str">
        <f>IFERROR(__xludf.DUMMYFUNCTION("""COMPUTED_VALUE"""),"")</f>
        <v/>
      </c>
      <c r="D33866" s="5">
        <v>0.0</v>
      </c>
    </row>
    <row r="33867" ht="14.25" customHeight="1">
      <c r="A33867" s="5"/>
      <c r="B33867" s="5"/>
      <c r="C33867" s="5" t="str">
        <f>IFERROR(__xludf.DUMMYFUNCTION("""COMPUTED_VALUE"""),"")</f>
        <v/>
      </c>
      <c r="D33867" s="5">
        <v>0.0</v>
      </c>
    </row>
    <row r="33868" ht="14.25" customHeight="1">
      <c r="A33868" s="5"/>
      <c r="B33868" s="5"/>
      <c r="C33868" s="5" t="str">
        <f>IFERROR(__xludf.DUMMYFUNCTION("""COMPUTED_VALUE"""),"")</f>
        <v/>
      </c>
      <c r="D33868" s="5">
        <v>0.0</v>
      </c>
    </row>
    <row r="33869" ht="14.25" customHeight="1">
      <c r="A33869" s="5"/>
      <c r="B33869" s="5"/>
      <c r="C33869" s="5" t="str">
        <f>IFERROR(__xludf.DUMMYFUNCTION("""COMPUTED_VALUE"""),"")</f>
        <v/>
      </c>
      <c r="D33869" s="5">
        <v>0.0</v>
      </c>
    </row>
    <row r="33870" ht="14.25" customHeight="1">
      <c r="A33870" s="5"/>
      <c r="B33870" s="5"/>
      <c r="C33870" s="5" t="str">
        <f>IFERROR(__xludf.DUMMYFUNCTION("""COMPUTED_VALUE"""),"")</f>
        <v/>
      </c>
      <c r="D33870" s="5">
        <v>0.0</v>
      </c>
    </row>
    <row r="33871" ht="14.25" customHeight="1">
      <c r="A33871" s="5"/>
      <c r="B33871" s="5"/>
      <c r="C33871" s="5" t="str">
        <f>IFERROR(__xludf.DUMMYFUNCTION("""COMPUTED_VALUE"""),"")</f>
        <v/>
      </c>
      <c r="D33871" s="5">
        <v>0.0</v>
      </c>
    </row>
    <row r="33872" ht="14.25" customHeight="1">
      <c r="A33872" s="5"/>
      <c r="B33872" s="5"/>
      <c r="C33872" s="5" t="str">
        <f>IFERROR(__xludf.DUMMYFUNCTION("""COMPUTED_VALUE"""),"")</f>
        <v/>
      </c>
      <c r="D33872" s="5">
        <v>0.0</v>
      </c>
    </row>
    <row r="33873" ht="14.25" customHeight="1">
      <c r="A33873" s="5"/>
      <c r="B33873" s="5"/>
      <c r="C33873" s="5" t="str">
        <f>IFERROR(__xludf.DUMMYFUNCTION("""COMPUTED_VALUE"""),"")</f>
        <v/>
      </c>
      <c r="D33873" s="5">
        <v>0.0</v>
      </c>
    </row>
    <row r="33874" ht="14.25" customHeight="1">
      <c r="A33874" s="5"/>
      <c r="B33874" s="5"/>
      <c r="C33874" s="5" t="str">
        <f>IFERROR(__xludf.DUMMYFUNCTION("""COMPUTED_VALUE"""),"")</f>
        <v/>
      </c>
      <c r="D33874" s="5">
        <v>0.0</v>
      </c>
    </row>
    <row r="33875" ht="14.25" customHeight="1">
      <c r="A33875" s="5"/>
      <c r="B33875" s="5"/>
      <c r="C33875" s="5" t="str">
        <f>IFERROR(__xludf.DUMMYFUNCTION("""COMPUTED_VALUE"""),"")</f>
        <v/>
      </c>
      <c r="D33875" s="5">
        <v>0.0</v>
      </c>
    </row>
    <row r="33876" ht="14.25" customHeight="1">
      <c r="A33876" s="5"/>
      <c r="B33876" s="5"/>
      <c r="C33876" s="5" t="str">
        <f>IFERROR(__xludf.DUMMYFUNCTION("""COMPUTED_VALUE"""),"")</f>
        <v/>
      </c>
      <c r="D33876" s="5">
        <v>0.0</v>
      </c>
    </row>
    <row r="33877" ht="14.25" customHeight="1">
      <c r="A33877" s="5"/>
      <c r="B33877" s="5"/>
      <c r="C33877" s="5" t="str">
        <f>IFERROR(__xludf.DUMMYFUNCTION("""COMPUTED_VALUE"""),"")</f>
        <v/>
      </c>
      <c r="D33877" s="5">
        <v>0.0</v>
      </c>
    </row>
    <row r="33878" ht="14.25" customHeight="1">
      <c r="A33878" s="5"/>
      <c r="B33878" s="5"/>
      <c r="C33878" s="5" t="str">
        <f>IFERROR(__xludf.DUMMYFUNCTION("""COMPUTED_VALUE"""),"")</f>
        <v/>
      </c>
      <c r="D33878" s="5">
        <v>0.0</v>
      </c>
    </row>
    <row r="33879" ht="14.25" customHeight="1">
      <c r="A33879" s="5"/>
      <c r="B33879" s="5"/>
      <c r="C33879" s="5" t="str">
        <f>IFERROR(__xludf.DUMMYFUNCTION("""COMPUTED_VALUE"""),"")</f>
        <v/>
      </c>
      <c r="D33879" s="5">
        <v>0.0</v>
      </c>
    </row>
    <row r="33880" ht="14.25" customHeight="1">
      <c r="A33880" s="5"/>
      <c r="B33880" s="5"/>
      <c r="C33880" s="5" t="str">
        <f>IFERROR(__xludf.DUMMYFUNCTION("""COMPUTED_VALUE"""),"")</f>
        <v/>
      </c>
      <c r="D33880" s="5">
        <v>0.0</v>
      </c>
    </row>
    <row r="33881" ht="14.25" customHeight="1">
      <c r="A33881" s="5"/>
      <c r="B33881" s="5"/>
      <c r="C33881" s="5" t="str">
        <f>IFERROR(__xludf.DUMMYFUNCTION("""COMPUTED_VALUE"""),"")</f>
        <v/>
      </c>
      <c r="D33881" s="5">
        <v>0.0</v>
      </c>
    </row>
    <row r="33882" ht="14.25" customHeight="1">
      <c r="A33882" s="5"/>
      <c r="B33882" s="5"/>
      <c r="C33882" s="5" t="str">
        <f>IFERROR(__xludf.DUMMYFUNCTION("""COMPUTED_VALUE"""),"")</f>
        <v/>
      </c>
      <c r="D33882" s="5">
        <v>0.0</v>
      </c>
    </row>
    <row r="33883" ht="14.25" customHeight="1">
      <c r="A33883" s="5"/>
      <c r="B33883" s="5"/>
      <c r="C33883" s="5" t="str">
        <f>IFERROR(__xludf.DUMMYFUNCTION("""COMPUTED_VALUE"""),"")</f>
        <v/>
      </c>
      <c r="D33883" s="5">
        <v>0.0</v>
      </c>
    </row>
    <row r="33884" ht="14.25" customHeight="1">
      <c r="A33884" s="5"/>
      <c r="B33884" s="5"/>
      <c r="C33884" s="5" t="str">
        <f>IFERROR(__xludf.DUMMYFUNCTION("""COMPUTED_VALUE"""),"")</f>
        <v/>
      </c>
      <c r="D33884" s="5">
        <v>0.0</v>
      </c>
    </row>
    <row r="33885" ht="14.25" customHeight="1">
      <c r="A33885" s="5"/>
      <c r="B33885" s="5"/>
      <c r="C33885" s="5" t="str">
        <f>IFERROR(__xludf.DUMMYFUNCTION("""COMPUTED_VALUE"""),"")</f>
        <v/>
      </c>
      <c r="D33885" s="5">
        <v>0.0</v>
      </c>
    </row>
    <row r="33886" ht="14.25" customHeight="1">
      <c r="A33886" s="5"/>
      <c r="B33886" s="5"/>
      <c r="C33886" s="5" t="str">
        <f>IFERROR(__xludf.DUMMYFUNCTION("""COMPUTED_VALUE"""),"")</f>
        <v/>
      </c>
      <c r="D33886" s="5">
        <v>0.0</v>
      </c>
    </row>
    <row r="33887" ht="14.25" customHeight="1">
      <c r="A33887" s="5"/>
      <c r="B33887" s="5"/>
      <c r="C33887" s="5" t="str">
        <f>IFERROR(__xludf.DUMMYFUNCTION("""COMPUTED_VALUE"""),"")</f>
        <v/>
      </c>
      <c r="D33887" s="5">
        <v>0.0</v>
      </c>
    </row>
    <row r="33888" ht="14.25" customHeight="1">
      <c r="A33888" s="5"/>
      <c r="B33888" s="5"/>
      <c r="C33888" s="5" t="str">
        <f>IFERROR(__xludf.DUMMYFUNCTION("""COMPUTED_VALUE"""),"")</f>
        <v/>
      </c>
      <c r="D33888" s="5">
        <v>0.0</v>
      </c>
    </row>
    <row r="33889" ht="14.25" customHeight="1">
      <c r="A33889" s="5"/>
      <c r="B33889" s="5"/>
      <c r="C33889" s="5" t="str">
        <f>IFERROR(__xludf.DUMMYFUNCTION("""COMPUTED_VALUE"""),"")</f>
        <v/>
      </c>
      <c r="D33889" s="5">
        <v>0.0</v>
      </c>
    </row>
    <row r="33890" ht="14.25" customHeight="1">
      <c r="A33890" s="5"/>
      <c r="B33890" s="5"/>
      <c r="C33890" s="5" t="str">
        <f>IFERROR(__xludf.DUMMYFUNCTION("""COMPUTED_VALUE"""),"")</f>
        <v/>
      </c>
      <c r="D33890" s="5">
        <v>0.0</v>
      </c>
    </row>
    <row r="33891" ht="14.25" customHeight="1">
      <c r="A33891" s="5"/>
      <c r="B33891" s="5"/>
      <c r="C33891" s="5" t="str">
        <f>IFERROR(__xludf.DUMMYFUNCTION("""COMPUTED_VALUE"""),"")</f>
        <v/>
      </c>
      <c r="D33891" s="5">
        <v>0.0</v>
      </c>
    </row>
    <row r="33892" ht="14.25" customHeight="1">
      <c r="A33892" s="5"/>
      <c r="B33892" s="5"/>
      <c r="C33892" s="5" t="str">
        <f>IFERROR(__xludf.DUMMYFUNCTION("""COMPUTED_VALUE"""),"")</f>
        <v/>
      </c>
      <c r="D33892" s="5">
        <v>0.0</v>
      </c>
    </row>
    <row r="33893" ht="14.25" customHeight="1">
      <c r="A33893" s="5"/>
      <c r="B33893" s="5"/>
      <c r="C33893" s="5" t="str">
        <f>IFERROR(__xludf.DUMMYFUNCTION("""COMPUTED_VALUE"""),"")</f>
        <v/>
      </c>
      <c r="D33893" s="5">
        <v>0.0</v>
      </c>
    </row>
    <row r="33894" ht="14.25" customHeight="1">
      <c r="A33894" s="5"/>
      <c r="B33894" s="5"/>
      <c r="C33894" s="5" t="str">
        <f>IFERROR(__xludf.DUMMYFUNCTION("""COMPUTED_VALUE"""),"")</f>
        <v/>
      </c>
      <c r="D33894" s="5">
        <v>0.0</v>
      </c>
    </row>
    <row r="33895" ht="14.25" customHeight="1">
      <c r="A33895" s="5"/>
      <c r="B33895" s="5"/>
      <c r="C33895" s="5" t="str">
        <f>IFERROR(__xludf.DUMMYFUNCTION("""COMPUTED_VALUE"""),"")</f>
        <v/>
      </c>
      <c r="D33895" s="5">
        <v>0.0</v>
      </c>
    </row>
    <row r="33896" ht="14.25" customHeight="1">
      <c r="A33896" s="5"/>
      <c r="B33896" s="5"/>
      <c r="C33896" s="5" t="str">
        <f>IFERROR(__xludf.DUMMYFUNCTION("""COMPUTED_VALUE"""),"")</f>
        <v/>
      </c>
      <c r="D33896" s="5">
        <v>0.0</v>
      </c>
    </row>
    <row r="33897" ht="14.25" customHeight="1">
      <c r="A33897" s="5"/>
      <c r="B33897" s="5"/>
      <c r="C33897" s="5" t="str">
        <f>IFERROR(__xludf.DUMMYFUNCTION("""COMPUTED_VALUE"""),"")</f>
        <v/>
      </c>
      <c r="D33897" s="5">
        <v>0.0</v>
      </c>
    </row>
    <row r="33898" ht="14.25" customHeight="1">
      <c r="A33898" s="5"/>
      <c r="B33898" s="5"/>
      <c r="C33898" s="5" t="str">
        <f>IFERROR(__xludf.DUMMYFUNCTION("""COMPUTED_VALUE"""),"")</f>
        <v/>
      </c>
      <c r="D33898" s="5">
        <v>0.0</v>
      </c>
    </row>
    <row r="33899" ht="14.25" customHeight="1">
      <c r="A33899" s="5"/>
      <c r="B33899" s="5"/>
      <c r="C33899" s="5" t="str">
        <f>IFERROR(__xludf.DUMMYFUNCTION("""COMPUTED_VALUE"""),"")</f>
        <v/>
      </c>
      <c r="D33899" s="5">
        <v>0.0</v>
      </c>
    </row>
    <row r="33900" ht="14.25" customHeight="1">
      <c r="A33900" s="5"/>
      <c r="B33900" s="5"/>
      <c r="C33900" s="5" t="str">
        <f>IFERROR(__xludf.DUMMYFUNCTION("""COMPUTED_VALUE"""),"")</f>
        <v/>
      </c>
      <c r="D33900" s="5">
        <v>0.0</v>
      </c>
    </row>
    <row r="33901" ht="14.25" customHeight="1">
      <c r="A33901" s="5"/>
      <c r="B33901" s="5"/>
      <c r="C33901" s="5" t="str">
        <f>IFERROR(__xludf.DUMMYFUNCTION("""COMPUTED_VALUE"""),"")</f>
        <v/>
      </c>
      <c r="D33901" s="5">
        <v>0.0</v>
      </c>
    </row>
    <row r="33902" ht="14.25" customHeight="1">
      <c r="A33902" s="5"/>
      <c r="B33902" s="5"/>
      <c r="C33902" s="5" t="str">
        <f>IFERROR(__xludf.DUMMYFUNCTION("""COMPUTED_VALUE"""),"")</f>
        <v/>
      </c>
      <c r="D33902" s="5">
        <v>0.0</v>
      </c>
    </row>
    <row r="33903" ht="14.25" customHeight="1">
      <c r="A33903" s="5"/>
      <c r="B33903" s="5"/>
      <c r="C33903" s="5" t="str">
        <f>IFERROR(__xludf.DUMMYFUNCTION("""COMPUTED_VALUE"""),"")</f>
        <v/>
      </c>
      <c r="D33903" s="5">
        <v>0.0</v>
      </c>
    </row>
    <row r="33904" ht="14.25" customHeight="1">
      <c r="A33904" s="5"/>
      <c r="B33904" s="5"/>
      <c r="C33904" s="5" t="str">
        <f>IFERROR(__xludf.DUMMYFUNCTION("""COMPUTED_VALUE"""),"")</f>
        <v/>
      </c>
      <c r="D33904" s="5">
        <v>0.0</v>
      </c>
    </row>
    <row r="33905" ht="14.25" customHeight="1">
      <c r="A33905" s="5"/>
      <c r="B33905" s="5"/>
      <c r="C33905" s="5" t="str">
        <f>IFERROR(__xludf.DUMMYFUNCTION("""COMPUTED_VALUE"""),"")</f>
        <v/>
      </c>
      <c r="D33905" s="5">
        <v>0.0</v>
      </c>
    </row>
    <row r="33906" ht="14.25" customHeight="1">
      <c r="A33906" s="5"/>
      <c r="B33906" s="5"/>
      <c r="C33906" s="5" t="str">
        <f>IFERROR(__xludf.DUMMYFUNCTION("""COMPUTED_VALUE"""),"")</f>
        <v/>
      </c>
      <c r="D33906" s="5">
        <v>0.0</v>
      </c>
    </row>
    <row r="33907" ht="14.25" customHeight="1">
      <c r="A33907" s="5"/>
      <c r="B33907" s="5"/>
      <c r="C33907" s="5" t="str">
        <f>IFERROR(__xludf.DUMMYFUNCTION("""COMPUTED_VALUE"""),"")</f>
        <v/>
      </c>
      <c r="D33907" s="5">
        <v>0.0</v>
      </c>
    </row>
    <row r="33908" ht="14.25" customHeight="1">
      <c r="A33908" s="5"/>
      <c r="B33908" s="5"/>
      <c r="C33908" s="5" t="str">
        <f>IFERROR(__xludf.DUMMYFUNCTION("""COMPUTED_VALUE"""),"")</f>
        <v/>
      </c>
      <c r="D33908" s="5">
        <v>0.0</v>
      </c>
    </row>
    <row r="33909" ht="14.25" customHeight="1">
      <c r="A33909" s="5"/>
      <c r="B33909" s="5"/>
      <c r="C33909" s="5" t="str">
        <f>IFERROR(__xludf.DUMMYFUNCTION("""COMPUTED_VALUE"""),"")</f>
        <v/>
      </c>
      <c r="D33909" s="5">
        <v>0.0</v>
      </c>
    </row>
    <row r="33910" ht="14.25" customHeight="1">
      <c r="A33910" s="5"/>
      <c r="B33910" s="5"/>
      <c r="C33910" s="5" t="str">
        <f>IFERROR(__xludf.DUMMYFUNCTION("""COMPUTED_VALUE"""),"")</f>
        <v/>
      </c>
      <c r="D33910" s="5">
        <v>0.0</v>
      </c>
    </row>
    <row r="33911" ht="14.25" customHeight="1">
      <c r="A33911" s="5"/>
      <c r="B33911" s="5"/>
      <c r="C33911" s="5" t="str">
        <f>IFERROR(__xludf.DUMMYFUNCTION("""COMPUTED_VALUE"""),"")</f>
        <v/>
      </c>
      <c r="D33911" s="5">
        <v>0.0</v>
      </c>
    </row>
    <row r="33912" ht="14.25" customHeight="1">
      <c r="A33912" s="5"/>
      <c r="B33912" s="5"/>
      <c r="C33912" s="5" t="str">
        <f>IFERROR(__xludf.DUMMYFUNCTION("""COMPUTED_VALUE"""),"")</f>
        <v/>
      </c>
      <c r="D33912" s="5">
        <v>0.0</v>
      </c>
    </row>
    <row r="33913" ht="14.25" customHeight="1">
      <c r="A33913" s="5"/>
      <c r="B33913" s="5"/>
      <c r="C33913" s="5" t="str">
        <f>IFERROR(__xludf.DUMMYFUNCTION("""COMPUTED_VALUE"""),"")</f>
        <v/>
      </c>
      <c r="D33913" s="5">
        <v>0.0</v>
      </c>
    </row>
    <row r="33914" ht="14.25" customHeight="1">
      <c r="A33914" s="5"/>
      <c r="B33914" s="5"/>
      <c r="C33914" s="5" t="str">
        <f>IFERROR(__xludf.DUMMYFUNCTION("""COMPUTED_VALUE"""),"")</f>
        <v/>
      </c>
      <c r="D33914" s="5">
        <v>0.0</v>
      </c>
    </row>
    <row r="33915" ht="14.25" customHeight="1">
      <c r="A33915" s="5"/>
      <c r="B33915" s="5"/>
      <c r="C33915" s="5" t="str">
        <f>IFERROR(__xludf.DUMMYFUNCTION("""COMPUTED_VALUE"""),"")</f>
        <v/>
      </c>
      <c r="D33915" s="5">
        <v>0.0</v>
      </c>
    </row>
    <row r="33916" ht="14.25" customHeight="1">
      <c r="A33916" s="5"/>
      <c r="B33916" s="5"/>
      <c r="C33916" s="5" t="str">
        <f>IFERROR(__xludf.DUMMYFUNCTION("""COMPUTED_VALUE"""),"")</f>
        <v/>
      </c>
      <c r="D33916" s="5">
        <v>0.0</v>
      </c>
    </row>
    <row r="33917" ht="14.25" customHeight="1">
      <c r="A33917" s="5"/>
      <c r="B33917" s="5"/>
      <c r="C33917" s="5" t="str">
        <f>IFERROR(__xludf.DUMMYFUNCTION("""COMPUTED_VALUE"""),"")</f>
        <v/>
      </c>
      <c r="D33917" s="5">
        <v>0.0</v>
      </c>
    </row>
    <row r="33918" ht="14.25" customHeight="1">
      <c r="A33918" s="5"/>
      <c r="B33918" s="5"/>
      <c r="C33918" s="5" t="str">
        <f>IFERROR(__xludf.DUMMYFUNCTION("""COMPUTED_VALUE"""),"")</f>
        <v/>
      </c>
      <c r="D33918" s="5">
        <v>0.0</v>
      </c>
    </row>
    <row r="33919" ht="14.25" customHeight="1">
      <c r="A33919" s="5"/>
      <c r="B33919" s="5"/>
      <c r="C33919" s="5" t="str">
        <f>IFERROR(__xludf.DUMMYFUNCTION("""COMPUTED_VALUE"""),"")</f>
        <v/>
      </c>
      <c r="D33919" s="5">
        <v>0.0</v>
      </c>
    </row>
    <row r="33920" ht="14.25" customHeight="1">
      <c r="A33920" s="5"/>
      <c r="B33920" s="5"/>
      <c r="C33920" s="5" t="str">
        <f>IFERROR(__xludf.DUMMYFUNCTION("""COMPUTED_VALUE"""),"")</f>
        <v/>
      </c>
      <c r="D33920" s="5">
        <v>0.0</v>
      </c>
    </row>
    <row r="33921" ht="14.25" customHeight="1">
      <c r="A33921" s="5"/>
      <c r="B33921" s="5"/>
      <c r="C33921" s="5" t="str">
        <f>IFERROR(__xludf.DUMMYFUNCTION("""COMPUTED_VALUE"""),"")</f>
        <v/>
      </c>
      <c r="D33921" s="5">
        <v>0.0</v>
      </c>
    </row>
    <row r="33922" ht="14.25" customHeight="1">
      <c r="A33922" s="5"/>
      <c r="B33922" s="5"/>
      <c r="C33922" s="5" t="str">
        <f>IFERROR(__xludf.DUMMYFUNCTION("""COMPUTED_VALUE"""),"")</f>
        <v/>
      </c>
      <c r="D33922" s="5">
        <v>0.0</v>
      </c>
    </row>
    <row r="33923" ht="14.25" customHeight="1">
      <c r="A33923" s="5"/>
      <c r="B33923" s="5"/>
      <c r="C33923" s="5" t="str">
        <f>IFERROR(__xludf.DUMMYFUNCTION("""COMPUTED_VALUE"""),"")</f>
        <v/>
      </c>
      <c r="D33923" s="5">
        <v>0.0</v>
      </c>
    </row>
    <row r="33924" ht="14.25" customHeight="1">
      <c r="A33924" s="5"/>
      <c r="B33924" s="5"/>
      <c r="C33924" s="5" t="str">
        <f>IFERROR(__xludf.DUMMYFUNCTION("""COMPUTED_VALUE"""),"")</f>
        <v/>
      </c>
      <c r="D33924" s="5">
        <v>0.0</v>
      </c>
    </row>
    <row r="33925" ht="14.25" customHeight="1">
      <c r="A33925" s="5"/>
      <c r="B33925" s="5"/>
      <c r="C33925" s="5" t="str">
        <f>IFERROR(__xludf.DUMMYFUNCTION("""COMPUTED_VALUE"""),"")</f>
        <v/>
      </c>
      <c r="D33925" s="5">
        <v>0.0</v>
      </c>
    </row>
    <row r="33926" ht="14.25" customHeight="1">
      <c r="A33926" s="5"/>
      <c r="B33926" s="5"/>
      <c r="C33926" s="5" t="str">
        <f>IFERROR(__xludf.DUMMYFUNCTION("""COMPUTED_VALUE"""),"")</f>
        <v/>
      </c>
      <c r="D33926" s="5">
        <v>0.0</v>
      </c>
    </row>
    <row r="33927" ht="14.25" customHeight="1">
      <c r="A33927" s="5"/>
      <c r="B33927" s="5"/>
      <c r="C33927" s="5" t="str">
        <f>IFERROR(__xludf.DUMMYFUNCTION("""COMPUTED_VALUE"""),"")</f>
        <v/>
      </c>
      <c r="D33927" s="5">
        <v>0.0</v>
      </c>
    </row>
    <row r="33928" ht="14.25" customHeight="1">
      <c r="A33928" s="5"/>
      <c r="B33928" s="5"/>
      <c r="C33928" s="5" t="str">
        <f>IFERROR(__xludf.DUMMYFUNCTION("""COMPUTED_VALUE"""),"")</f>
        <v/>
      </c>
      <c r="D33928" s="5">
        <v>0.0</v>
      </c>
    </row>
    <row r="33929" ht="14.25" customHeight="1">
      <c r="A33929" s="5"/>
      <c r="B33929" s="5"/>
      <c r="C33929" s="5" t="str">
        <f>IFERROR(__xludf.DUMMYFUNCTION("""COMPUTED_VALUE"""),"")</f>
        <v/>
      </c>
      <c r="D33929" s="5">
        <v>0.0</v>
      </c>
    </row>
    <row r="33930" ht="14.25" customHeight="1">
      <c r="A33930" s="5"/>
      <c r="B33930" s="5"/>
      <c r="C33930" s="5" t="str">
        <f>IFERROR(__xludf.DUMMYFUNCTION("""COMPUTED_VALUE"""),"")</f>
        <v/>
      </c>
      <c r="D33930" s="5">
        <v>0.0</v>
      </c>
    </row>
    <row r="33931" ht="14.25" customHeight="1">
      <c r="A33931" s="5"/>
      <c r="B33931" s="5"/>
      <c r="C33931" s="5" t="str">
        <f>IFERROR(__xludf.DUMMYFUNCTION("""COMPUTED_VALUE"""),"")</f>
        <v/>
      </c>
      <c r="D33931" s="5">
        <v>0.0</v>
      </c>
    </row>
    <row r="33932" ht="14.25" customHeight="1">
      <c r="A33932" s="5"/>
      <c r="B33932" s="5"/>
      <c r="C33932" s="5" t="str">
        <f>IFERROR(__xludf.DUMMYFUNCTION("""COMPUTED_VALUE"""),"")</f>
        <v/>
      </c>
      <c r="D33932" s="5">
        <v>0.0</v>
      </c>
    </row>
    <row r="33933" ht="14.25" customHeight="1">
      <c r="A33933" s="5"/>
      <c r="B33933" s="5"/>
      <c r="C33933" s="5" t="str">
        <f>IFERROR(__xludf.DUMMYFUNCTION("""COMPUTED_VALUE"""),"")</f>
        <v/>
      </c>
      <c r="D33933" s="5">
        <v>0.0</v>
      </c>
    </row>
    <row r="33934" ht="14.25" customHeight="1">
      <c r="A33934" s="5"/>
      <c r="B33934" s="5"/>
      <c r="C33934" s="5" t="str">
        <f>IFERROR(__xludf.DUMMYFUNCTION("""COMPUTED_VALUE"""),"")</f>
        <v/>
      </c>
      <c r="D33934" s="5">
        <v>0.0</v>
      </c>
    </row>
    <row r="33935" ht="14.25" customHeight="1">
      <c r="A33935" s="5"/>
      <c r="B33935" s="5"/>
      <c r="C33935" s="5" t="str">
        <f>IFERROR(__xludf.DUMMYFUNCTION("""COMPUTED_VALUE"""),"")</f>
        <v/>
      </c>
      <c r="D33935" s="5">
        <v>0.0</v>
      </c>
    </row>
    <row r="33936" ht="14.25" customHeight="1">
      <c r="A33936" s="5"/>
      <c r="B33936" s="5"/>
      <c r="C33936" s="5" t="str">
        <f>IFERROR(__xludf.DUMMYFUNCTION("""COMPUTED_VALUE"""),"")</f>
        <v/>
      </c>
      <c r="D33936" s="5">
        <v>0.0</v>
      </c>
    </row>
    <row r="33937" ht="14.25" customHeight="1">
      <c r="A33937" s="5"/>
      <c r="B33937" s="5"/>
      <c r="C33937" s="5" t="str">
        <f>IFERROR(__xludf.DUMMYFUNCTION("""COMPUTED_VALUE"""),"")</f>
        <v/>
      </c>
      <c r="D33937" s="5">
        <v>0.0</v>
      </c>
    </row>
    <row r="33938" ht="14.25" customHeight="1">
      <c r="A33938" s="5"/>
      <c r="B33938" s="5"/>
      <c r="C33938" s="5" t="str">
        <f>IFERROR(__xludf.DUMMYFUNCTION("""COMPUTED_VALUE"""),"")</f>
        <v/>
      </c>
      <c r="D33938" s="5">
        <v>0.0</v>
      </c>
    </row>
    <row r="33939" ht="14.25" customHeight="1">
      <c r="A33939" s="5"/>
      <c r="B33939" s="5"/>
      <c r="C33939" s="5" t="str">
        <f>IFERROR(__xludf.DUMMYFUNCTION("""COMPUTED_VALUE"""),"")</f>
        <v/>
      </c>
      <c r="D33939" s="5">
        <v>0.0</v>
      </c>
    </row>
    <row r="33940" ht="14.25" customHeight="1">
      <c r="A33940" s="5"/>
      <c r="B33940" s="5"/>
      <c r="C33940" s="5" t="str">
        <f>IFERROR(__xludf.DUMMYFUNCTION("""COMPUTED_VALUE"""),"")</f>
        <v/>
      </c>
      <c r="D33940" s="5">
        <v>0.0</v>
      </c>
    </row>
    <row r="33941" ht="14.25" customHeight="1">
      <c r="A33941" s="5"/>
      <c r="B33941" s="5"/>
      <c r="C33941" s="5" t="str">
        <f>IFERROR(__xludf.DUMMYFUNCTION("""COMPUTED_VALUE"""),"")</f>
        <v/>
      </c>
      <c r="D33941" s="5">
        <v>0.0</v>
      </c>
    </row>
    <row r="33942" ht="14.25" customHeight="1">
      <c r="A33942" s="5"/>
      <c r="B33942" s="5"/>
      <c r="C33942" s="5" t="str">
        <f>IFERROR(__xludf.DUMMYFUNCTION("""COMPUTED_VALUE"""),"")</f>
        <v/>
      </c>
      <c r="D33942" s="5">
        <v>0.0</v>
      </c>
    </row>
    <row r="33943" ht="14.25" customHeight="1">
      <c r="A33943" s="5"/>
      <c r="B33943" s="5"/>
      <c r="C33943" s="5" t="str">
        <f>IFERROR(__xludf.DUMMYFUNCTION("""COMPUTED_VALUE"""),"")</f>
        <v/>
      </c>
      <c r="D33943" s="5">
        <v>0.0</v>
      </c>
    </row>
    <row r="33944" ht="14.25" customHeight="1">
      <c r="A33944" s="5"/>
      <c r="B33944" s="5"/>
      <c r="C33944" s="5" t="str">
        <f>IFERROR(__xludf.DUMMYFUNCTION("""COMPUTED_VALUE"""),"")</f>
        <v/>
      </c>
      <c r="D33944" s="5">
        <v>0.0</v>
      </c>
    </row>
    <row r="33945" ht="14.25" customHeight="1">
      <c r="A33945" s="5"/>
      <c r="B33945" s="5"/>
      <c r="C33945" s="5" t="str">
        <f>IFERROR(__xludf.DUMMYFUNCTION("""COMPUTED_VALUE"""),"")</f>
        <v/>
      </c>
      <c r="D33945" s="5">
        <v>0.0</v>
      </c>
    </row>
    <row r="33946" ht="14.25" customHeight="1">
      <c r="A33946" s="5"/>
      <c r="B33946" s="5"/>
      <c r="C33946" s="5" t="str">
        <f>IFERROR(__xludf.DUMMYFUNCTION("""COMPUTED_VALUE"""),"")</f>
        <v/>
      </c>
      <c r="D33946" s="5">
        <v>0.0</v>
      </c>
    </row>
    <row r="33947" ht="14.25" customHeight="1">
      <c r="A33947" s="5"/>
      <c r="B33947" s="5"/>
      <c r="C33947" s="5" t="str">
        <f>IFERROR(__xludf.DUMMYFUNCTION("""COMPUTED_VALUE"""),"")</f>
        <v/>
      </c>
      <c r="D33947" s="5">
        <v>0.0</v>
      </c>
    </row>
    <row r="33948" ht="14.25" customHeight="1">
      <c r="A33948" s="5"/>
      <c r="B33948" s="5"/>
      <c r="C33948" s="5" t="str">
        <f>IFERROR(__xludf.DUMMYFUNCTION("""COMPUTED_VALUE"""),"")</f>
        <v/>
      </c>
      <c r="D33948" s="5">
        <v>0.0</v>
      </c>
    </row>
    <row r="33949" ht="14.25" customHeight="1">
      <c r="A33949" s="5"/>
      <c r="B33949" s="5"/>
      <c r="C33949" s="5" t="str">
        <f>IFERROR(__xludf.DUMMYFUNCTION("""COMPUTED_VALUE"""),"")</f>
        <v/>
      </c>
      <c r="D33949" s="5">
        <v>0.0</v>
      </c>
    </row>
    <row r="33950" ht="14.25" customHeight="1">
      <c r="A33950" s="5"/>
      <c r="B33950" s="5"/>
      <c r="C33950" s="5" t="str">
        <f>IFERROR(__xludf.DUMMYFUNCTION("""COMPUTED_VALUE"""),"")</f>
        <v/>
      </c>
      <c r="D33950" s="5">
        <v>0.0</v>
      </c>
    </row>
    <row r="33951" ht="14.25" customHeight="1">
      <c r="A33951" s="5"/>
      <c r="B33951" s="5"/>
      <c r="C33951" s="5" t="str">
        <f>IFERROR(__xludf.DUMMYFUNCTION("""COMPUTED_VALUE"""),"")</f>
        <v/>
      </c>
      <c r="D33951" s="5">
        <v>0.0</v>
      </c>
    </row>
    <row r="33952" ht="14.25" customHeight="1">
      <c r="A33952" s="5"/>
      <c r="B33952" s="5"/>
      <c r="C33952" s="5" t="str">
        <f>IFERROR(__xludf.DUMMYFUNCTION("""COMPUTED_VALUE"""),"")</f>
        <v/>
      </c>
      <c r="D33952" s="5">
        <v>0.0</v>
      </c>
    </row>
    <row r="33953" ht="14.25" customHeight="1">
      <c r="A33953" s="5"/>
      <c r="B33953" s="5"/>
      <c r="C33953" s="5" t="str">
        <f>IFERROR(__xludf.DUMMYFUNCTION("""COMPUTED_VALUE"""),"")</f>
        <v/>
      </c>
      <c r="D33953" s="5">
        <v>0.0</v>
      </c>
    </row>
    <row r="33954" ht="14.25" customHeight="1">
      <c r="A33954" s="5"/>
      <c r="B33954" s="5"/>
      <c r="C33954" s="5" t="str">
        <f>IFERROR(__xludf.DUMMYFUNCTION("""COMPUTED_VALUE"""),"")</f>
        <v/>
      </c>
      <c r="D33954" s="5">
        <v>0.0</v>
      </c>
    </row>
    <row r="33955" ht="14.25" customHeight="1">
      <c r="A33955" s="5"/>
      <c r="B33955" s="5"/>
      <c r="C33955" s="5" t="str">
        <f>IFERROR(__xludf.DUMMYFUNCTION("""COMPUTED_VALUE"""),"")</f>
        <v/>
      </c>
      <c r="D33955" s="5">
        <v>0.0</v>
      </c>
    </row>
    <row r="33956" ht="14.25" customHeight="1">
      <c r="A33956" s="5"/>
      <c r="B33956" s="5"/>
      <c r="C33956" s="5" t="str">
        <f>IFERROR(__xludf.DUMMYFUNCTION("""COMPUTED_VALUE"""),"")</f>
        <v/>
      </c>
      <c r="D33956" s="5">
        <v>0.0</v>
      </c>
    </row>
    <row r="33957" ht="14.25" customHeight="1">
      <c r="A33957" s="5"/>
      <c r="B33957" s="5"/>
      <c r="C33957" s="5" t="str">
        <f>IFERROR(__xludf.DUMMYFUNCTION("""COMPUTED_VALUE"""),"")</f>
        <v/>
      </c>
      <c r="D33957" s="5">
        <v>0.0</v>
      </c>
    </row>
    <row r="33958" ht="14.25" customHeight="1">
      <c r="A33958" s="5"/>
      <c r="B33958" s="5"/>
      <c r="C33958" s="5" t="str">
        <f>IFERROR(__xludf.DUMMYFUNCTION("""COMPUTED_VALUE"""),"")</f>
        <v/>
      </c>
      <c r="D33958" s="5">
        <v>0.0</v>
      </c>
    </row>
    <row r="33959" ht="14.25" customHeight="1">
      <c r="A33959" s="5"/>
      <c r="B33959" s="5"/>
      <c r="C33959" s="5" t="str">
        <f>IFERROR(__xludf.DUMMYFUNCTION("""COMPUTED_VALUE"""),"")</f>
        <v/>
      </c>
      <c r="D33959" s="5">
        <v>0.0</v>
      </c>
    </row>
    <row r="33960" ht="14.25" customHeight="1">
      <c r="A33960" s="5"/>
      <c r="B33960" s="5"/>
      <c r="C33960" s="5" t="str">
        <f>IFERROR(__xludf.DUMMYFUNCTION("""COMPUTED_VALUE"""),"")</f>
        <v/>
      </c>
      <c r="D33960" s="5">
        <v>0.0</v>
      </c>
    </row>
    <row r="33961" ht="14.25" customHeight="1">
      <c r="A33961" s="5"/>
      <c r="B33961" s="5"/>
      <c r="C33961" s="5" t="str">
        <f>IFERROR(__xludf.DUMMYFUNCTION("""COMPUTED_VALUE"""),"")</f>
        <v/>
      </c>
      <c r="D33961" s="5">
        <v>0.0</v>
      </c>
    </row>
    <row r="33962" ht="14.25" customHeight="1">
      <c r="A33962" s="5"/>
      <c r="B33962" s="5"/>
      <c r="C33962" s="5" t="str">
        <f>IFERROR(__xludf.DUMMYFUNCTION("""COMPUTED_VALUE"""),"")</f>
        <v/>
      </c>
      <c r="D33962" s="5">
        <v>0.0</v>
      </c>
    </row>
    <row r="33963" ht="14.25" customHeight="1">
      <c r="A33963" s="5"/>
      <c r="B33963" s="5"/>
      <c r="C33963" s="5" t="str">
        <f>IFERROR(__xludf.DUMMYFUNCTION("""COMPUTED_VALUE"""),"")</f>
        <v/>
      </c>
      <c r="D33963" s="5">
        <v>0.0</v>
      </c>
    </row>
    <row r="33964" ht="14.25" customHeight="1">
      <c r="A33964" s="5"/>
      <c r="B33964" s="5"/>
      <c r="C33964" s="5" t="str">
        <f>IFERROR(__xludf.DUMMYFUNCTION("""COMPUTED_VALUE"""),"")</f>
        <v/>
      </c>
      <c r="D33964" s="5">
        <v>0.0</v>
      </c>
    </row>
    <row r="33965" ht="14.25" customHeight="1">
      <c r="A33965" s="5"/>
      <c r="B33965" s="5"/>
      <c r="C33965" s="5" t="str">
        <f>IFERROR(__xludf.DUMMYFUNCTION("""COMPUTED_VALUE"""),"")</f>
        <v/>
      </c>
      <c r="D33965" s="5">
        <v>0.0</v>
      </c>
    </row>
    <row r="33966" ht="14.25" customHeight="1">
      <c r="A33966" s="5"/>
      <c r="B33966" s="5"/>
      <c r="C33966" s="5" t="str">
        <f>IFERROR(__xludf.DUMMYFUNCTION("""COMPUTED_VALUE"""),"")</f>
        <v/>
      </c>
      <c r="D33966" s="5">
        <v>0.0</v>
      </c>
    </row>
    <row r="33967" ht="14.25" customHeight="1">
      <c r="A33967" s="5"/>
      <c r="B33967" s="5"/>
      <c r="C33967" s="5" t="str">
        <f>IFERROR(__xludf.DUMMYFUNCTION("""COMPUTED_VALUE"""),"")</f>
        <v/>
      </c>
      <c r="D33967" s="5">
        <v>0.0</v>
      </c>
    </row>
    <row r="33968" ht="14.25" customHeight="1">
      <c r="A33968" s="5"/>
      <c r="B33968" s="5"/>
      <c r="C33968" s="5" t="str">
        <f>IFERROR(__xludf.DUMMYFUNCTION("""COMPUTED_VALUE"""),"")</f>
        <v/>
      </c>
      <c r="D33968" s="5">
        <v>0.0</v>
      </c>
    </row>
    <row r="33969" ht="14.25" customHeight="1">
      <c r="A33969" s="5"/>
      <c r="B33969" s="5"/>
      <c r="C33969" s="5" t="str">
        <f>IFERROR(__xludf.DUMMYFUNCTION("""COMPUTED_VALUE"""),"")</f>
        <v/>
      </c>
      <c r="D33969" s="5">
        <v>0.0</v>
      </c>
    </row>
    <row r="33970" ht="14.25" customHeight="1">
      <c r="A33970" s="5"/>
      <c r="B33970" s="5"/>
      <c r="C33970" s="5" t="str">
        <f>IFERROR(__xludf.DUMMYFUNCTION("""COMPUTED_VALUE"""),"")</f>
        <v/>
      </c>
      <c r="D33970" s="5">
        <v>0.0</v>
      </c>
    </row>
    <row r="33971" ht="14.25" customHeight="1">
      <c r="A33971" s="5"/>
      <c r="B33971" s="5"/>
      <c r="C33971" s="5" t="str">
        <f>IFERROR(__xludf.DUMMYFUNCTION("""COMPUTED_VALUE"""),"")</f>
        <v/>
      </c>
      <c r="D33971" s="5">
        <v>0.0</v>
      </c>
    </row>
    <row r="33972" ht="14.25" customHeight="1">
      <c r="A33972" s="5"/>
      <c r="B33972" s="5"/>
      <c r="C33972" s="5" t="str">
        <f>IFERROR(__xludf.DUMMYFUNCTION("""COMPUTED_VALUE"""),"")</f>
        <v/>
      </c>
      <c r="D33972" s="5">
        <v>0.0</v>
      </c>
    </row>
    <row r="33973" ht="14.25" customHeight="1">
      <c r="A33973" s="5"/>
      <c r="B33973" s="5"/>
      <c r="C33973" s="5" t="str">
        <f>IFERROR(__xludf.DUMMYFUNCTION("""COMPUTED_VALUE"""),"")</f>
        <v/>
      </c>
      <c r="D33973" s="5">
        <v>0.0</v>
      </c>
    </row>
    <row r="33974" ht="14.25" customHeight="1">
      <c r="A33974" s="5"/>
      <c r="B33974" s="5"/>
      <c r="C33974" s="5" t="str">
        <f>IFERROR(__xludf.DUMMYFUNCTION("""COMPUTED_VALUE"""),"")</f>
        <v/>
      </c>
      <c r="D33974" s="5">
        <v>0.0</v>
      </c>
    </row>
    <row r="33975" ht="14.25" customHeight="1">
      <c r="A33975" s="5"/>
      <c r="B33975" s="5"/>
      <c r="C33975" s="5" t="str">
        <f>IFERROR(__xludf.DUMMYFUNCTION("""COMPUTED_VALUE"""),"")</f>
        <v/>
      </c>
      <c r="D33975" s="5">
        <v>0.0</v>
      </c>
    </row>
    <row r="33976" ht="14.25" customHeight="1">
      <c r="A33976" s="5"/>
      <c r="B33976" s="5"/>
      <c r="C33976" s="5" t="str">
        <f>IFERROR(__xludf.DUMMYFUNCTION("""COMPUTED_VALUE"""),"")</f>
        <v/>
      </c>
      <c r="D33976" s="5">
        <v>0.0</v>
      </c>
    </row>
    <row r="33977" ht="14.25" customHeight="1">
      <c r="A33977" s="5"/>
      <c r="B33977" s="5"/>
      <c r="C33977" s="5" t="str">
        <f>IFERROR(__xludf.DUMMYFUNCTION("""COMPUTED_VALUE"""),"")</f>
        <v/>
      </c>
      <c r="D33977" s="5">
        <v>0.0</v>
      </c>
    </row>
    <row r="33978" ht="14.25" customHeight="1">
      <c r="A33978" s="5"/>
      <c r="B33978" s="5"/>
      <c r="C33978" s="5" t="str">
        <f>IFERROR(__xludf.DUMMYFUNCTION("""COMPUTED_VALUE"""),"")</f>
        <v/>
      </c>
      <c r="D33978" s="5">
        <v>0.0</v>
      </c>
    </row>
    <row r="33979" ht="14.25" customHeight="1">
      <c r="A33979" s="5"/>
      <c r="B33979" s="5"/>
      <c r="C33979" s="5" t="str">
        <f>IFERROR(__xludf.DUMMYFUNCTION("""COMPUTED_VALUE"""),"")</f>
        <v/>
      </c>
      <c r="D33979" s="5">
        <v>0.0</v>
      </c>
    </row>
    <row r="33980" ht="14.25" customHeight="1">
      <c r="A33980" s="5"/>
      <c r="B33980" s="5"/>
      <c r="C33980" s="5" t="str">
        <f>IFERROR(__xludf.DUMMYFUNCTION("""COMPUTED_VALUE"""),"")</f>
        <v/>
      </c>
      <c r="D33980" s="5">
        <v>0.0</v>
      </c>
    </row>
    <row r="33981" ht="14.25" customHeight="1">
      <c r="A33981" s="5"/>
      <c r="B33981" s="5"/>
      <c r="C33981" s="5" t="str">
        <f>IFERROR(__xludf.DUMMYFUNCTION("""COMPUTED_VALUE"""),"")</f>
        <v/>
      </c>
      <c r="D33981" s="5">
        <v>0.0</v>
      </c>
    </row>
    <row r="33982" ht="14.25" customHeight="1">
      <c r="A33982" s="5"/>
      <c r="B33982" s="5"/>
      <c r="C33982" s="5" t="str">
        <f>IFERROR(__xludf.DUMMYFUNCTION("""COMPUTED_VALUE"""),"")</f>
        <v/>
      </c>
      <c r="D33982" s="5">
        <v>0.0</v>
      </c>
    </row>
    <row r="33983" ht="14.25" customHeight="1">
      <c r="A33983" s="5"/>
      <c r="B33983" s="5"/>
      <c r="C33983" s="5" t="str">
        <f>IFERROR(__xludf.DUMMYFUNCTION("""COMPUTED_VALUE"""),"")</f>
        <v/>
      </c>
      <c r="D33983" s="5">
        <v>0.0</v>
      </c>
    </row>
    <row r="33984" ht="14.25" customHeight="1">
      <c r="A33984" s="5"/>
      <c r="B33984" s="5"/>
      <c r="C33984" s="5" t="str">
        <f>IFERROR(__xludf.DUMMYFUNCTION("""COMPUTED_VALUE"""),"")</f>
        <v/>
      </c>
      <c r="D33984" s="5">
        <v>0.0</v>
      </c>
    </row>
    <row r="33985" ht="14.25" customHeight="1">
      <c r="A33985" s="5"/>
      <c r="B33985" s="5"/>
      <c r="C33985" s="5" t="str">
        <f>IFERROR(__xludf.DUMMYFUNCTION("""COMPUTED_VALUE"""),"")</f>
        <v/>
      </c>
      <c r="D33985" s="5">
        <v>0.0</v>
      </c>
    </row>
    <row r="33986" ht="14.25" customHeight="1">
      <c r="A33986" s="5"/>
      <c r="B33986" s="5"/>
      <c r="C33986" s="5" t="str">
        <f>IFERROR(__xludf.DUMMYFUNCTION("""COMPUTED_VALUE"""),"")</f>
        <v/>
      </c>
      <c r="D33986" s="5">
        <v>0.0</v>
      </c>
    </row>
    <row r="33987" ht="14.25" customHeight="1">
      <c r="A33987" s="5"/>
      <c r="B33987" s="5"/>
      <c r="C33987" s="5" t="str">
        <f>IFERROR(__xludf.DUMMYFUNCTION("""COMPUTED_VALUE"""),"")</f>
        <v/>
      </c>
      <c r="D33987" s="5">
        <v>0.0</v>
      </c>
    </row>
    <row r="33988" ht="14.25" customHeight="1">
      <c r="A33988" s="5"/>
      <c r="B33988" s="5"/>
      <c r="C33988" s="5" t="str">
        <f>IFERROR(__xludf.DUMMYFUNCTION("""COMPUTED_VALUE"""),"")</f>
        <v/>
      </c>
      <c r="D33988" s="5">
        <v>0.0</v>
      </c>
    </row>
    <row r="33989" ht="14.25" customHeight="1">
      <c r="A33989" s="5"/>
      <c r="B33989" s="5"/>
      <c r="C33989" s="5" t="str">
        <f>IFERROR(__xludf.DUMMYFUNCTION("""COMPUTED_VALUE"""),"")</f>
        <v/>
      </c>
      <c r="D33989" s="5">
        <v>0.0</v>
      </c>
    </row>
    <row r="33990" ht="14.25" customHeight="1">
      <c r="A33990" s="5"/>
      <c r="B33990" s="5"/>
      <c r="C33990" s="5" t="str">
        <f>IFERROR(__xludf.DUMMYFUNCTION("""COMPUTED_VALUE"""),"")</f>
        <v/>
      </c>
      <c r="D33990" s="5">
        <v>0.0</v>
      </c>
    </row>
    <row r="33991" ht="14.25" customHeight="1">
      <c r="A33991" s="5"/>
      <c r="B33991" s="5"/>
      <c r="C33991" s="5" t="str">
        <f>IFERROR(__xludf.DUMMYFUNCTION("""COMPUTED_VALUE"""),"")</f>
        <v/>
      </c>
      <c r="D33991" s="5">
        <v>0.0</v>
      </c>
    </row>
    <row r="33992" ht="14.25" customHeight="1">
      <c r="A33992" s="5"/>
      <c r="B33992" s="5"/>
      <c r="C33992" s="5" t="str">
        <f>IFERROR(__xludf.DUMMYFUNCTION("""COMPUTED_VALUE"""),"")</f>
        <v/>
      </c>
      <c r="D33992" s="5">
        <v>0.0</v>
      </c>
    </row>
    <row r="33993" ht="14.25" customHeight="1">
      <c r="A33993" s="5"/>
      <c r="B33993" s="5"/>
      <c r="C33993" s="5" t="str">
        <f>IFERROR(__xludf.DUMMYFUNCTION("""COMPUTED_VALUE"""),"")</f>
        <v/>
      </c>
      <c r="D33993" s="5">
        <v>0.0</v>
      </c>
    </row>
    <row r="33994" ht="14.25" customHeight="1">
      <c r="A33994" s="5"/>
      <c r="B33994" s="5"/>
      <c r="C33994" s="5" t="str">
        <f>IFERROR(__xludf.DUMMYFUNCTION("""COMPUTED_VALUE"""),"")</f>
        <v/>
      </c>
      <c r="D33994" s="5">
        <v>0.0</v>
      </c>
    </row>
    <row r="33995" ht="14.25" customHeight="1">
      <c r="A33995" s="5"/>
      <c r="B33995" s="5"/>
      <c r="C33995" s="5" t="str">
        <f>IFERROR(__xludf.DUMMYFUNCTION("""COMPUTED_VALUE"""),"")</f>
        <v/>
      </c>
      <c r="D33995" s="5">
        <v>0.0</v>
      </c>
    </row>
    <row r="33996" ht="14.25" customHeight="1">
      <c r="A33996" s="5"/>
      <c r="B33996" s="5"/>
      <c r="C33996" s="5" t="str">
        <f>IFERROR(__xludf.DUMMYFUNCTION("""COMPUTED_VALUE"""),"")</f>
        <v/>
      </c>
      <c r="D33996" s="5">
        <v>0.0</v>
      </c>
    </row>
    <row r="33997" ht="14.25" customHeight="1">
      <c r="A33997" s="5"/>
      <c r="B33997" s="5"/>
      <c r="C33997" s="5" t="str">
        <f>IFERROR(__xludf.DUMMYFUNCTION("""COMPUTED_VALUE"""),"")</f>
        <v/>
      </c>
      <c r="D33997" s="5">
        <v>0.0</v>
      </c>
    </row>
    <row r="33998" ht="14.25" customHeight="1">
      <c r="A33998" s="5"/>
      <c r="B33998" s="5"/>
      <c r="C33998" s="5" t="str">
        <f>IFERROR(__xludf.DUMMYFUNCTION("""COMPUTED_VALUE"""),"")</f>
        <v/>
      </c>
      <c r="D33998" s="5">
        <v>0.0</v>
      </c>
    </row>
    <row r="33999" ht="14.25" customHeight="1">
      <c r="A33999" s="5"/>
      <c r="B33999" s="5"/>
      <c r="C33999" s="5" t="str">
        <f>IFERROR(__xludf.DUMMYFUNCTION("""COMPUTED_VALUE"""),"")</f>
        <v/>
      </c>
      <c r="D33999" s="5">
        <v>0.0</v>
      </c>
    </row>
    <row r="34000" ht="14.25" customHeight="1">
      <c r="A34000" s="5"/>
      <c r="B34000" s="5"/>
      <c r="C34000" s="5" t="str">
        <f>IFERROR(__xludf.DUMMYFUNCTION("""COMPUTED_VALUE"""),"")</f>
        <v/>
      </c>
      <c r="D34000" s="5">
        <v>0.0</v>
      </c>
    </row>
    <row r="34001" ht="14.25" customHeight="1">
      <c r="A34001" s="5"/>
      <c r="B34001" s="5"/>
      <c r="C34001" s="5" t="str">
        <f>IFERROR(__xludf.DUMMYFUNCTION("""COMPUTED_VALUE"""),"")</f>
        <v/>
      </c>
      <c r="D34001" s="5">
        <v>0.0</v>
      </c>
    </row>
    <row r="34002" ht="14.25" customHeight="1">
      <c r="A34002" s="5"/>
      <c r="B34002" s="5"/>
      <c r="C34002" s="5" t="str">
        <f>IFERROR(__xludf.DUMMYFUNCTION("""COMPUTED_VALUE"""),"")</f>
        <v/>
      </c>
      <c r="D34002" s="5">
        <v>0.0</v>
      </c>
    </row>
    <row r="34003" ht="14.25" customHeight="1">
      <c r="A34003" s="5"/>
      <c r="B34003" s="5"/>
      <c r="C34003" s="5" t="str">
        <f>IFERROR(__xludf.DUMMYFUNCTION("""COMPUTED_VALUE"""),"")</f>
        <v/>
      </c>
      <c r="D34003" s="5">
        <v>0.0</v>
      </c>
    </row>
    <row r="34004" ht="14.25" customHeight="1">
      <c r="A34004" s="5"/>
      <c r="B34004" s="5"/>
      <c r="C34004" s="5" t="str">
        <f>IFERROR(__xludf.DUMMYFUNCTION("""COMPUTED_VALUE"""),"")</f>
        <v/>
      </c>
      <c r="D34004" s="5">
        <v>0.0</v>
      </c>
    </row>
    <row r="34005" ht="14.25" customHeight="1">
      <c r="A34005" s="5"/>
      <c r="B34005" s="5"/>
      <c r="C34005" s="5" t="str">
        <f>IFERROR(__xludf.DUMMYFUNCTION("""COMPUTED_VALUE"""),"")</f>
        <v/>
      </c>
      <c r="D34005" s="5">
        <v>0.0</v>
      </c>
    </row>
    <row r="34006" ht="14.25" customHeight="1">
      <c r="A34006" s="5"/>
      <c r="B34006" s="5"/>
      <c r="C34006" s="5" t="str">
        <f>IFERROR(__xludf.DUMMYFUNCTION("""COMPUTED_VALUE"""),"")</f>
        <v/>
      </c>
      <c r="D34006" s="5">
        <v>0.0</v>
      </c>
    </row>
    <row r="34007" ht="14.25" customHeight="1">
      <c r="A34007" s="5"/>
      <c r="B34007" s="5"/>
      <c r="C34007" s="5" t="str">
        <f>IFERROR(__xludf.DUMMYFUNCTION("""COMPUTED_VALUE"""),"")</f>
        <v/>
      </c>
      <c r="D34007" s="5">
        <v>0.0</v>
      </c>
    </row>
    <row r="34008" ht="14.25" customHeight="1">
      <c r="A34008" s="5"/>
      <c r="B34008" s="5"/>
      <c r="C34008" s="5" t="str">
        <f>IFERROR(__xludf.DUMMYFUNCTION("""COMPUTED_VALUE"""),"")</f>
        <v/>
      </c>
      <c r="D34008" s="5">
        <v>0.0</v>
      </c>
    </row>
    <row r="34009" ht="14.25" customHeight="1">
      <c r="A34009" s="5"/>
      <c r="B34009" s="5"/>
      <c r="C34009" s="5" t="str">
        <f>IFERROR(__xludf.DUMMYFUNCTION("""COMPUTED_VALUE"""),"")</f>
        <v/>
      </c>
      <c r="D34009" s="5">
        <v>0.0</v>
      </c>
    </row>
    <row r="34010" ht="14.25" customHeight="1">
      <c r="A34010" s="5"/>
      <c r="B34010" s="5"/>
      <c r="C34010" s="5" t="str">
        <f>IFERROR(__xludf.DUMMYFUNCTION("""COMPUTED_VALUE"""),"")</f>
        <v/>
      </c>
      <c r="D34010" s="5">
        <v>0.0</v>
      </c>
    </row>
    <row r="34011" ht="14.25" customHeight="1">
      <c r="A34011" s="5"/>
      <c r="B34011" s="5"/>
      <c r="C34011" s="5" t="str">
        <f>IFERROR(__xludf.DUMMYFUNCTION("""COMPUTED_VALUE"""),"")</f>
        <v/>
      </c>
      <c r="D34011" s="5">
        <v>0.0</v>
      </c>
    </row>
    <row r="34012" ht="14.25" customHeight="1">
      <c r="A34012" s="5"/>
      <c r="B34012" s="5"/>
      <c r="C34012" s="5" t="str">
        <f>IFERROR(__xludf.DUMMYFUNCTION("""COMPUTED_VALUE"""),"")</f>
        <v/>
      </c>
      <c r="D34012" s="5">
        <v>0.0</v>
      </c>
    </row>
    <row r="34013" ht="14.25" customHeight="1">
      <c r="A34013" s="5"/>
      <c r="B34013" s="5"/>
      <c r="C34013" s="5" t="str">
        <f>IFERROR(__xludf.DUMMYFUNCTION("""COMPUTED_VALUE"""),"")</f>
        <v/>
      </c>
      <c r="D34013" s="5">
        <v>0.0</v>
      </c>
    </row>
    <row r="34014" ht="14.25" customHeight="1">
      <c r="A34014" s="5"/>
      <c r="B34014" s="5"/>
      <c r="C34014" s="5" t="str">
        <f>IFERROR(__xludf.DUMMYFUNCTION("""COMPUTED_VALUE"""),"")</f>
        <v/>
      </c>
      <c r="D34014" s="5">
        <v>0.0</v>
      </c>
    </row>
    <row r="34015" ht="14.25" customHeight="1">
      <c r="A34015" s="5"/>
      <c r="B34015" s="5"/>
      <c r="C34015" s="5" t="str">
        <f>IFERROR(__xludf.DUMMYFUNCTION("""COMPUTED_VALUE"""),"")</f>
        <v/>
      </c>
      <c r="D34015" s="5">
        <v>0.0</v>
      </c>
    </row>
    <row r="34016" ht="14.25" customHeight="1">
      <c r="A34016" s="5"/>
      <c r="B34016" s="5"/>
      <c r="C34016" s="5" t="str">
        <f>IFERROR(__xludf.DUMMYFUNCTION("""COMPUTED_VALUE"""),"")</f>
        <v/>
      </c>
      <c r="D34016" s="5">
        <v>0.0</v>
      </c>
    </row>
    <row r="34017" ht="14.25" customHeight="1">
      <c r="A34017" s="5"/>
      <c r="B34017" s="5"/>
      <c r="C34017" s="5" t="str">
        <f>IFERROR(__xludf.DUMMYFUNCTION("""COMPUTED_VALUE"""),"")</f>
        <v/>
      </c>
      <c r="D34017" s="5">
        <v>0.0</v>
      </c>
    </row>
    <row r="34018" ht="14.25" customHeight="1">
      <c r="A34018" s="5"/>
      <c r="B34018" s="5"/>
      <c r="C34018" s="5" t="str">
        <f>IFERROR(__xludf.DUMMYFUNCTION("""COMPUTED_VALUE"""),"")</f>
        <v/>
      </c>
      <c r="D34018" s="5">
        <v>0.0</v>
      </c>
    </row>
    <row r="34019" ht="14.25" customHeight="1">
      <c r="A34019" s="5"/>
      <c r="B34019" s="5"/>
      <c r="C34019" s="5" t="str">
        <f>IFERROR(__xludf.DUMMYFUNCTION("""COMPUTED_VALUE"""),"")</f>
        <v/>
      </c>
      <c r="D34019" s="5">
        <v>0.0</v>
      </c>
    </row>
    <row r="34020" ht="14.25" customHeight="1">
      <c r="A34020" s="5"/>
      <c r="B34020" s="5"/>
      <c r="C34020" s="5" t="str">
        <f>IFERROR(__xludf.DUMMYFUNCTION("""COMPUTED_VALUE"""),"")</f>
        <v/>
      </c>
      <c r="D34020" s="5">
        <v>0.0</v>
      </c>
    </row>
    <row r="34021" ht="14.25" customHeight="1">
      <c r="A34021" s="5"/>
      <c r="B34021" s="5"/>
      <c r="C34021" s="5" t="str">
        <f>IFERROR(__xludf.DUMMYFUNCTION("""COMPUTED_VALUE"""),"")</f>
        <v/>
      </c>
      <c r="D34021" s="5">
        <v>0.0</v>
      </c>
    </row>
    <row r="34022" ht="14.25" customHeight="1">
      <c r="A34022" s="5"/>
      <c r="B34022" s="5"/>
      <c r="C34022" s="5" t="str">
        <f>IFERROR(__xludf.DUMMYFUNCTION("""COMPUTED_VALUE"""),"")</f>
        <v/>
      </c>
      <c r="D34022" s="5">
        <v>0.0</v>
      </c>
    </row>
    <row r="34023" ht="14.25" customHeight="1">
      <c r="A34023" s="5"/>
      <c r="B34023" s="5"/>
      <c r="C34023" s="5" t="str">
        <f>IFERROR(__xludf.DUMMYFUNCTION("""COMPUTED_VALUE"""),"")</f>
        <v/>
      </c>
      <c r="D34023" s="5">
        <v>0.0</v>
      </c>
    </row>
    <row r="34024" ht="14.25" customHeight="1">
      <c r="A34024" s="5"/>
      <c r="B34024" s="5"/>
      <c r="C34024" s="5" t="str">
        <f>IFERROR(__xludf.DUMMYFUNCTION("""COMPUTED_VALUE"""),"")</f>
        <v/>
      </c>
      <c r="D34024" s="5">
        <v>0.0</v>
      </c>
    </row>
    <row r="34025" ht="14.25" customHeight="1">
      <c r="A34025" s="5"/>
      <c r="B34025" s="5"/>
      <c r="C34025" s="5" t="str">
        <f>IFERROR(__xludf.DUMMYFUNCTION("""COMPUTED_VALUE"""),"")</f>
        <v/>
      </c>
      <c r="D34025" s="5">
        <v>0.0</v>
      </c>
    </row>
    <row r="34026" ht="14.25" customHeight="1">
      <c r="A34026" s="5"/>
      <c r="B34026" s="5"/>
      <c r="C34026" s="5" t="str">
        <f>IFERROR(__xludf.DUMMYFUNCTION("""COMPUTED_VALUE"""),"")</f>
        <v/>
      </c>
      <c r="D34026" s="5">
        <v>0.0</v>
      </c>
    </row>
    <row r="34027" ht="14.25" customHeight="1">
      <c r="A34027" s="5"/>
      <c r="B34027" s="5"/>
      <c r="C34027" s="5" t="str">
        <f>IFERROR(__xludf.DUMMYFUNCTION("""COMPUTED_VALUE"""),"")</f>
        <v/>
      </c>
      <c r="D34027" s="5">
        <v>0.0</v>
      </c>
    </row>
    <row r="34028" ht="14.25" customHeight="1">
      <c r="A34028" s="5"/>
      <c r="B34028" s="5"/>
      <c r="C34028" s="5" t="str">
        <f>IFERROR(__xludf.DUMMYFUNCTION("""COMPUTED_VALUE"""),"")</f>
        <v/>
      </c>
      <c r="D34028" s="5">
        <v>0.0</v>
      </c>
    </row>
    <row r="34029" ht="14.25" customHeight="1">
      <c r="A34029" s="5"/>
      <c r="B34029" s="5"/>
      <c r="C34029" s="5" t="str">
        <f>IFERROR(__xludf.DUMMYFUNCTION("""COMPUTED_VALUE"""),"")</f>
        <v/>
      </c>
      <c r="D34029" s="5">
        <v>0.0</v>
      </c>
    </row>
    <row r="34030" ht="14.25" customHeight="1">
      <c r="A34030" s="5"/>
      <c r="B34030" s="5"/>
      <c r="C34030" s="5" t="str">
        <f>IFERROR(__xludf.DUMMYFUNCTION("""COMPUTED_VALUE"""),"")</f>
        <v/>
      </c>
      <c r="D34030" s="5">
        <v>0.0</v>
      </c>
    </row>
    <row r="34031" ht="14.25" customHeight="1">
      <c r="A34031" s="5"/>
      <c r="B34031" s="5"/>
      <c r="C34031" s="5" t="str">
        <f>IFERROR(__xludf.DUMMYFUNCTION("""COMPUTED_VALUE"""),"")</f>
        <v/>
      </c>
      <c r="D34031" s="5">
        <v>0.0</v>
      </c>
    </row>
    <row r="34032" ht="14.25" customHeight="1">
      <c r="A34032" s="5"/>
      <c r="B34032" s="5"/>
      <c r="C34032" s="5" t="str">
        <f>IFERROR(__xludf.DUMMYFUNCTION("""COMPUTED_VALUE"""),"")</f>
        <v/>
      </c>
      <c r="D34032" s="5">
        <v>0.0</v>
      </c>
    </row>
    <row r="34033" ht="14.25" customHeight="1">
      <c r="A34033" s="5"/>
      <c r="B34033" s="5"/>
      <c r="C34033" s="5" t="str">
        <f>IFERROR(__xludf.DUMMYFUNCTION("""COMPUTED_VALUE"""),"")</f>
        <v/>
      </c>
      <c r="D34033" s="5">
        <v>0.0</v>
      </c>
    </row>
    <row r="34034" ht="14.25" customHeight="1">
      <c r="A34034" s="5"/>
      <c r="B34034" s="5"/>
      <c r="C34034" s="5" t="str">
        <f>IFERROR(__xludf.DUMMYFUNCTION("""COMPUTED_VALUE"""),"")</f>
        <v/>
      </c>
      <c r="D34034" s="5">
        <v>0.0</v>
      </c>
    </row>
    <row r="34035" ht="14.25" customHeight="1">
      <c r="A34035" s="5"/>
      <c r="B34035" s="5"/>
      <c r="C34035" s="5" t="str">
        <f>IFERROR(__xludf.DUMMYFUNCTION("""COMPUTED_VALUE"""),"")</f>
        <v/>
      </c>
      <c r="D34035" s="5">
        <v>0.0</v>
      </c>
    </row>
    <row r="34036" ht="14.25" customHeight="1">
      <c r="A34036" s="5"/>
      <c r="B34036" s="5"/>
      <c r="C34036" s="5" t="str">
        <f>IFERROR(__xludf.DUMMYFUNCTION("""COMPUTED_VALUE"""),"")</f>
        <v/>
      </c>
      <c r="D34036" s="5">
        <v>0.0</v>
      </c>
    </row>
    <row r="34037" ht="14.25" customHeight="1">
      <c r="A34037" s="5"/>
      <c r="B34037" s="5"/>
      <c r="C34037" s="5" t="str">
        <f>IFERROR(__xludf.DUMMYFUNCTION("""COMPUTED_VALUE"""),"")</f>
        <v/>
      </c>
      <c r="D34037" s="5">
        <v>0.0</v>
      </c>
    </row>
    <row r="34038" ht="14.25" customHeight="1">
      <c r="A34038" s="5"/>
      <c r="B34038" s="5"/>
      <c r="C34038" s="5" t="str">
        <f>IFERROR(__xludf.DUMMYFUNCTION("""COMPUTED_VALUE"""),"")</f>
        <v/>
      </c>
      <c r="D34038" s="5">
        <v>0.0</v>
      </c>
    </row>
    <row r="34039" ht="14.25" customHeight="1">
      <c r="A34039" s="5"/>
      <c r="B34039" s="5"/>
      <c r="C34039" s="5" t="str">
        <f>IFERROR(__xludf.DUMMYFUNCTION("""COMPUTED_VALUE"""),"")</f>
        <v/>
      </c>
      <c r="D34039" s="5">
        <v>0.0</v>
      </c>
    </row>
    <row r="34040" ht="14.25" customHeight="1">
      <c r="A34040" s="5"/>
      <c r="B34040" s="5"/>
      <c r="C34040" s="5" t="str">
        <f>IFERROR(__xludf.DUMMYFUNCTION("""COMPUTED_VALUE"""),"")</f>
        <v/>
      </c>
      <c r="D34040" s="5">
        <v>0.0</v>
      </c>
    </row>
    <row r="34041" ht="14.25" customHeight="1">
      <c r="A34041" s="5"/>
      <c r="B34041" s="5"/>
      <c r="C34041" s="5" t="str">
        <f>IFERROR(__xludf.DUMMYFUNCTION("""COMPUTED_VALUE"""),"")</f>
        <v/>
      </c>
      <c r="D34041" s="5">
        <v>0.0</v>
      </c>
    </row>
    <row r="34042" ht="14.25" customHeight="1">
      <c r="A34042" s="5"/>
      <c r="B34042" s="5"/>
      <c r="C34042" s="5" t="str">
        <f>IFERROR(__xludf.DUMMYFUNCTION("""COMPUTED_VALUE"""),"")</f>
        <v/>
      </c>
      <c r="D34042" s="5">
        <v>0.0</v>
      </c>
    </row>
    <row r="34043" ht="14.25" customHeight="1">
      <c r="A34043" s="5"/>
      <c r="B34043" s="5"/>
      <c r="C34043" s="5" t="str">
        <f>IFERROR(__xludf.DUMMYFUNCTION("""COMPUTED_VALUE"""),"")</f>
        <v/>
      </c>
      <c r="D34043" s="5">
        <v>0.0</v>
      </c>
    </row>
    <row r="34044" ht="14.25" customHeight="1">
      <c r="A34044" s="5"/>
      <c r="B34044" s="5"/>
      <c r="C34044" s="5" t="str">
        <f>IFERROR(__xludf.DUMMYFUNCTION("""COMPUTED_VALUE"""),"")</f>
        <v/>
      </c>
      <c r="D34044" s="5">
        <v>0.0</v>
      </c>
    </row>
    <row r="34045" ht="14.25" customHeight="1">
      <c r="A34045" s="5"/>
      <c r="B34045" s="5"/>
      <c r="C34045" s="5" t="str">
        <f>IFERROR(__xludf.DUMMYFUNCTION("""COMPUTED_VALUE"""),"")</f>
        <v/>
      </c>
      <c r="D34045" s="5">
        <v>0.0</v>
      </c>
    </row>
    <row r="34046" ht="14.25" customHeight="1">
      <c r="A34046" s="5"/>
      <c r="B34046" s="5"/>
      <c r="C34046" s="5" t="str">
        <f>IFERROR(__xludf.DUMMYFUNCTION("""COMPUTED_VALUE"""),"")</f>
        <v/>
      </c>
      <c r="D34046" s="5">
        <v>0.0</v>
      </c>
    </row>
    <row r="34047" ht="14.25" customHeight="1">
      <c r="A34047" s="5"/>
      <c r="B34047" s="5"/>
      <c r="C34047" s="5" t="str">
        <f>IFERROR(__xludf.DUMMYFUNCTION("""COMPUTED_VALUE"""),"")</f>
        <v/>
      </c>
      <c r="D34047" s="5">
        <v>0.0</v>
      </c>
    </row>
    <row r="34048" ht="14.25" customHeight="1">
      <c r="A34048" s="5"/>
      <c r="B34048" s="5"/>
      <c r="C34048" s="5" t="str">
        <f>IFERROR(__xludf.DUMMYFUNCTION("""COMPUTED_VALUE"""),"")</f>
        <v/>
      </c>
      <c r="D34048" s="5">
        <v>0.0</v>
      </c>
    </row>
    <row r="34049" ht="14.25" customHeight="1">
      <c r="A34049" s="5"/>
      <c r="B34049" s="5"/>
      <c r="C34049" s="5" t="str">
        <f>IFERROR(__xludf.DUMMYFUNCTION("""COMPUTED_VALUE"""),"")</f>
        <v/>
      </c>
      <c r="D34049" s="5">
        <v>0.0</v>
      </c>
    </row>
    <row r="34050" ht="14.25" customHeight="1">
      <c r="A34050" s="5"/>
      <c r="B34050" s="5"/>
      <c r="C34050" s="5" t="str">
        <f>IFERROR(__xludf.DUMMYFUNCTION("""COMPUTED_VALUE"""),"")</f>
        <v/>
      </c>
      <c r="D34050" s="5">
        <v>0.0</v>
      </c>
    </row>
    <row r="34051" ht="14.25" customHeight="1">
      <c r="A34051" s="5"/>
      <c r="B34051" s="5"/>
      <c r="C34051" s="5" t="str">
        <f>IFERROR(__xludf.DUMMYFUNCTION("""COMPUTED_VALUE"""),"")</f>
        <v/>
      </c>
      <c r="D34051" s="5">
        <v>0.0</v>
      </c>
    </row>
    <row r="34052" ht="14.25" customHeight="1">
      <c r="A34052" s="5"/>
      <c r="B34052" s="5"/>
      <c r="C34052" s="5" t="str">
        <f>IFERROR(__xludf.DUMMYFUNCTION("""COMPUTED_VALUE"""),"")</f>
        <v/>
      </c>
      <c r="D34052" s="5">
        <v>0.0</v>
      </c>
    </row>
    <row r="34053" ht="14.25" customHeight="1">
      <c r="A34053" s="5"/>
      <c r="B34053" s="5"/>
      <c r="C34053" s="5" t="str">
        <f>IFERROR(__xludf.DUMMYFUNCTION("""COMPUTED_VALUE"""),"")</f>
        <v/>
      </c>
      <c r="D34053" s="5">
        <v>0.0</v>
      </c>
    </row>
    <row r="34054" ht="14.25" customHeight="1">
      <c r="A34054" s="5"/>
      <c r="B34054" s="5"/>
      <c r="C34054" s="5" t="str">
        <f>IFERROR(__xludf.DUMMYFUNCTION("""COMPUTED_VALUE"""),"")</f>
        <v/>
      </c>
      <c r="D34054" s="5">
        <v>0.0</v>
      </c>
    </row>
    <row r="34055" ht="14.25" customHeight="1">
      <c r="A34055" s="5"/>
      <c r="B34055" s="5"/>
      <c r="C34055" s="5" t="str">
        <f>IFERROR(__xludf.DUMMYFUNCTION("""COMPUTED_VALUE"""),"")</f>
        <v/>
      </c>
      <c r="D34055" s="5">
        <v>0.0</v>
      </c>
    </row>
    <row r="34056" ht="14.25" customHeight="1">
      <c r="A34056" s="5"/>
      <c r="B34056" s="5"/>
      <c r="C34056" s="5" t="str">
        <f>IFERROR(__xludf.DUMMYFUNCTION("""COMPUTED_VALUE"""),"")</f>
        <v/>
      </c>
      <c r="D34056" s="5">
        <v>0.0</v>
      </c>
    </row>
    <row r="34057" ht="14.25" customHeight="1">
      <c r="A34057" s="5"/>
      <c r="B34057" s="5"/>
      <c r="C34057" s="5" t="str">
        <f>IFERROR(__xludf.DUMMYFUNCTION("""COMPUTED_VALUE"""),"")</f>
        <v/>
      </c>
      <c r="D34057" s="5">
        <v>0.0</v>
      </c>
    </row>
    <row r="34058" ht="14.25" customHeight="1">
      <c r="A34058" s="5"/>
      <c r="B34058" s="5"/>
      <c r="C34058" s="5" t="str">
        <f>IFERROR(__xludf.DUMMYFUNCTION("""COMPUTED_VALUE"""),"")</f>
        <v/>
      </c>
      <c r="D34058" s="5">
        <v>0.0</v>
      </c>
    </row>
    <row r="34059" ht="14.25" customHeight="1">
      <c r="A34059" s="5"/>
      <c r="B34059" s="5"/>
      <c r="C34059" s="5" t="str">
        <f>IFERROR(__xludf.DUMMYFUNCTION("""COMPUTED_VALUE"""),"")</f>
        <v/>
      </c>
      <c r="D34059" s="5">
        <v>0.0</v>
      </c>
    </row>
    <row r="34060" ht="14.25" customHeight="1">
      <c r="A34060" s="5"/>
      <c r="B34060" s="5"/>
      <c r="C34060" s="5" t="str">
        <f>IFERROR(__xludf.DUMMYFUNCTION("""COMPUTED_VALUE"""),"")</f>
        <v/>
      </c>
      <c r="D34060" s="5">
        <v>0.0</v>
      </c>
    </row>
    <row r="34061" ht="14.25" customHeight="1">
      <c r="A34061" s="5"/>
      <c r="B34061" s="5"/>
      <c r="C34061" s="5" t="str">
        <f>IFERROR(__xludf.DUMMYFUNCTION("""COMPUTED_VALUE"""),"")</f>
        <v/>
      </c>
      <c r="D34061" s="5">
        <v>0.0</v>
      </c>
    </row>
    <row r="34062" ht="14.25" customHeight="1">
      <c r="A34062" s="5"/>
      <c r="B34062" s="5"/>
      <c r="C34062" s="5" t="str">
        <f>IFERROR(__xludf.DUMMYFUNCTION("""COMPUTED_VALUE"""),"")</f>
        <v/>
      </c>
      <c r="D34062" s="5">
        <v>0.0</v>
      </c>
    </row>
    <row r="34063" ht="14.25" customHeight="1">
      <c r="A34063" s="5"/>
      <c r="B34063" s="5"/>
      <c r="C34063" s="5" t="str">
        <f>IFERROR(__xludf.DUMMYFUNCTION("""COMPUTED_VALUE"""),"")</f>
        <v/>
      </c>
      <c r="D34063" s="5">
        <v>0.0</v>
      </c>
    </row>
    <row r="34064" ht="14.25" customHeight="1">
      <c r="A34064" s="5"/>
      <c r="B34064" s="5"/>
      <c r="C34064" s="5" t="str">
        <f>IFERROR(__xludf.DUMMYFUNCTION("""COMPUTED_VALUE"""),"")</f>
        <v/>
      </c>
      <c r="D34064" s="5">
        <v>0.0</v>
      </c>
    </row>
    <row r="34065" ht="14.25" customHeight="1">
      <c r="A34065" s="5"/>
      <c r="B34065" s="5"/>
      <c r="C34065" s="5" t="str">
        <f>IFERROR(__xludf.DUMMYFUNCTION("""COMPUTED_VALUE"""),"")</f>
        <v/>
      </c>
      <c r="D34065" s="5">
        <v>0.0</v>
      </c>
    </row>
    <row r="34066" ht="14.25" customHeight="1">
      <c r="A34066" s="5"/>
      <c r="B34066" s="5"/>
      <c r="C34066" s="5" t="str">
        <f>IFERROR(__xludf.DUMMYFUNCTION("""COMPUTED_VALUE"""),"")</f>
        <v/>
      </c>
      <c r="D34066" s="5">
        <v>0.0</v>
      </c>
    </row>
    <row r="34067" ht="14.25" customHeight="1">
      <c r="A34067" s="5"/>
      <c r="B34067" s="5"/>
      <c r="C34067" s="5" t="str">
        <f>IFERROR(__xludf.DUMMYFUNCTION("""COMPUTED_VALUE"""),"")</f>
        <v/>
      </c>
      <c r="D34067" s="5">
        <v>0.0</v>
      </c>
    </row>
    <row r="34068" ht="14.25" customHeight="1">
      <c r="A34068" s="5"/>
      <c r="B34068" s="5"/>
      <c r="C34068" s="5" t="str">
        <f>IFERROR(__xludf.DUMMYFUNCTION("""COMPUTED_VALUE"""),"")</f>
        <v/>
      </c>
      <c r="D34068" s="5">
        <v>0.0</v>
      </c>
    </row>
    <row r="34069" ht="14.25" customHeight="1">
      <c r="A34069" s="5"/>
      <c r="B34069" s="5"/>
      <c r="C34069" s="5" t="str">
        <f>IFERROR(__xludf.DUMMYFUNCTION("""COMPUTED_VALUE"""),"")</f>
        <v/>
      </c>
      <c r="D34069" s="5">
        <v>0.0</v>
      </c>
    </row>
    <row r="34070" ht="14.25" customHeight="1">
      <c r="A34070" s="5"/>
      <c r="B34070" s="5"/>
      <c r="C34070" s="5" t="str">
        <f>IFERROR(__xludf.DUMMYFUNCTION("""COMPUTED_VALUE"""),"")</f>
        <v/>
      </c>
      <c r="D34070" s="5">
        <v>0.0</v>
      </c>
    </row>
    <row r="34071" ht="14.25" customHeight="1">
      <c r="A34071" s="5"/>
      <c r="B34071" s="5"/>
      <c r="C34071" s="5" t="str">
        <f>IFERROR(__xludf.DUMMYFUNCTION("""COMPUTED_VALUE"""),"")</f>
        <v/>
      </c>
      <c r="D34071" s="5">
        <v>0.0</v>
      </c>
    </row>
    <row r="34072" ht="14.25" customHeight="1">
      <c r="A34072" s="5"/>
      <c r="B34072" s="5"/>
      <c r="C34072" s="5" t="str">
        <f>IFERROR(__xludf.DUMMYFUNCTION("""COMPUTED_VALUE"""),"")</f>
        <v/>
      </c>
      <c r="D34072" s="5">
        <v>0.0</v>
      </c>
    </row>
    <row r="34073" ht="14.25" customHeight="1">
      <c r="A34073" s="5"/>
      <c r="B34073" s="5"/>
      <c r="C34073" s="5" t="str">
        <f>IFERROR(__xludf.DUMMYFUNCTION("""COMPUTED_VALUE"""),"")</f>
        <v/>
      </c>
      <c r="D34073" s="5">
        <v>0.0</v>
      </c>
    </row>
    <row r="34074" ht="14.25" customHeight="1">
      <c r="A34074" s="5"/>
      <c r="B34074" s="5"/>
      <c r="C34074" s="5" t="str">
        <f>IFERROR(__xludf.DUMMYFUNCTION("""COMPUTED_VALUE"""),"")</f>
        <v/>
      </c>
      <c r="D34074" s="5">
        <v>0.0</v>
      </c>
    </row>
    <row r="34075" ht="14.25" customHeight="1">
      <c r="A34075" s="5"/>
      <c r="B34075" s="5"/>
      <c r="C34075" s="5" t="str">
        <f>IFERROR(__xludf.DUMMYFUNCTION("""COMPUTED_VALUE"""),"")</f>
        <v/>
      </c>
      <c r="D34075" s="5">
        <v>0.0</v>
      </c>
    </row>
    <row r="34076" ht="14.25" customHeight="1">
      <c r="A34076" s="5"/>
      <c r="B34076" s="5"/>
      <c r="C34076" s="5" t="str">
        <f>IFERROR(__xludf.DUMMYFUNCTION("""COMPUTED_VALUE"""),"")</f>
        <v/>
      </c>
      <c r="D34076" s="5">
        <v>0.0</v>
      </c>
    </row>
    <row r="34077" ht="14.25" customHeight="1">
      <c r="A34077" s="5"/>
      <c r="B34077" s="5"/>
      <c r="C34077" s="5" t="str">
        <f>IFERROR(__xludf.DUMMYFUNCTION("""COMPUTED_VALUE"""),"")</f>
        <v/>
      </c>
      <c r="D34077" s="5">
        <v>0.0</v>
      </c>
    </row>
    <row r="34078" ht="14.25" customHeight="1">
      <c r="A34078" s="5"/>
      <c r="B34078" s="5"/>
      <c r="C34078" s="5" t="str">
        <f>IFERROR(__xludf.DUMMYFUNCTION("""COMPUTED_VALUE"""),"")</f>
        <v/>
      </c>
      <c r="D34078" s="5">
        <v>0.0</v>
      </c>
    </row>
    <row r="34079" ht="14.25" customHeight="1">
      <c r="A34079" s="5"/>
      <c r="B34079" s="5"/>
      <c r="C34079" s="5" t="str">
        <f>IFERROR(__xludf.DUMMYFUNCTION("""COMPUTED_VALUE"""),"")</f>
        <v/>
      </c>
      <c r="D34079" s="5">
        <v>0.0</v>
      </c>
    </row>
    <row r="34080" ht="14.25" customHeight="1">
      <c r="A34080" s="5"/>
      <c r="B34080" s="5"/>
      <c r="C34080" s="5" t="str">
        <f>IFERROR(__xludf.DUMMYFUNCTION("""COMPUTED_VALUE"""),"")</f>
        <v/>
      </c>
      <c r="D34080" s="5">
        <v>0.0</v>
      </c>
    </row>
    <row r="34081" ht="14.25" customHeight="1">
      <c r="A34081" s="5"/>
      <c r="B34081" s="5"/>
      <c r="C34081" s="5" t="str">
        <f>IFERROR(__xludf.DUMMYFUNCTION("""COMPUTED_VALUE"""),"")</f>
        <v/>
      </c>
      <c r="D34081" s="5">
        <v>0.0</v>
      </c>
    </row>
    <row r="34082" ht="14.25" customHeight="1">
      <c r="A34082" s="5"/>
      <c r="B34082" s="5"/>
      <c r="C34082" s="5" t="str">
        <f>IFERROR(__xludf.DUMMYFUNCTION("""COMPUTED_VALUE"""),"")</f>
        <v/>
      </c>
      <c r="D34082" s="5">
        <v>0.0</v>
      </c>
    </row>
    <row r="34083" ht="14.25" customHeight="1">
      <c r="A34083" s="5"/>
      <c r="B34083" s="5"/>
      <c r="C34083" s="5" t="str">
        <f>IFERROR(__xludf.DUMMYFUNCTION("""COMPUTED_VALUE"""),"")</f>
        <v/>
      </c>
      <c r="D34083" s="5">
        <v>0.0</v>
      </c>
    </row>
    <row r="34084" ht="14.25" customHeight="1">
      <c r="A34084" s="5"/>
      <c r="B34084" s="5"/>
      <c r="C34084" s="5" t="str">
        <f>IFERROR(__xludf.DUMMYFUNCTION("""COMPUTED_VALUE"""),"")</f>
        <v/>
      </c>
      <c r="D34084" s="5">
        <v>0.0</v>
      </c>
    </row>
    <row r="34085" ht="14.25" customHeight="1">
      <c r="A34085" s="5"/>
      <c r="B34085" s="5"/>
      <c r="C34085" s="5" t="str">
        <f>IFERROR(__xludf.DUMMYFUNCTION("""COMPUTED_VALUE"""),"")</f>
        <v/>
      </c>
      <c r="D34085" s="5">
        <v>0.0</v>
      </c>
    </row>
    <row r="34086" ht="14.25" customHeight="1">
      <c r="A34086" s="5"/>
      <c r="B34086" s="5"/>
      <c r="C34086" s="5" t="str">
        <f>IFERROR(__xludf.DUMMYFUNCTION("""COMPUTED_VALUE"""),"")</f>
        <v/>
      </c>
      <c r="D34086" s="5">
        <v>0.0</v>
      </c>
    </row>
    <row r="34087" ht="14.25" customHeight="1">
      <c r="A34087" s="5"/>
      <c r="B34087" s="5"/>
      <c r="C34087" s="5" t="str">
        <f>IFERROR(__xludf.DUMMYFUNCTION("""COMPUTED_VALUE"""),"")</f>
        <v/>
      </c>
      <c r="D34087" s="5">
        <v>0.0</v>
      </c>
    </row>
    <row r="34088" ht="14.25" customHeight="1">
      <c r="A34088" s="5"/>
      <c r="B34088" s="5"/>
      <c r="C34088" s="5" t="str">
        <f>IFERROR(__xludf.DUMMYFUNCTION("""COMPUTED_VALUE"""),"")</f>
        <v/>
      </c>
      <c r="D34088" s="5">
        <v>0.0</v>
      </c>
    </row>
    <row r="34089" ht="14.25" customHeight="1">
      <c r="A34089" s="5"/>
      <c r="B34089" s="5"/>
      <c r="C34089" s="5" t="str">
        <f>IFERROR(__xludf.DUMMYFUNCTION("""COMPUTED_VALUE"""),"")</f>
        <v/>
      </c>
      <c r="D34089" s="5">
        <v>0.0</v>
      </c>
    </row>
    <row r="34090" ht="14.25" customHeight="1">
      <c r="A34090" s="5"/>
      <c r="B34090" s="5"/>
      <c r="C34090" s="5" t="str">
        <f>IFERROR(__xludf.DUMMYFUNCTION("""COMPUTED_VALUE"""),"")</f>
        <v/>
      </c>
      <c r="D34090" s="5">
        <v>0.0</v>
      </c>
    </row>
    <row r="34091" ht="14.25" customHeight="1">
      <c r="A34091" s="5"/>
      <c r="B34091" s="5"/>
      <c r="C34091" s="5" t="str">
        <f>IFERROR(__xludf.DUMMYFUNCTION("""COMPUTED_VALUE"""),"")</f>
        <v/>
      </c>
      <c r="D34091" s="5">
        <v>0.0</v>
      </c>
    </row>
    <row r="34092" ht="14.25" customHeight="1">
      <c r="A34092" s="5"/>
      <c r="B34092" s="5"/>
      <c r="C34092" s="5" t="str">
        <f>IFERROR(__xludf.DUMMYFUNCTION("""COMPUTED_VALUE"""),"")</f>
        <v/>
      </c>
      <c r="D34092" s="5">
        <v>0.0</v>
      </c>
    </row>
    <row r="34093" ht="14.25" customHeight="1">
      <c r="A34093" s="5"/>
      <c r="B34093" s="5"/>
      <c r="C34093" s="5" t="str">
        <f>IFERROR(__xludf.DUMMYFUNCTION("""COMPUTED_VALUE"""),"")</f>
        <v/>
      </c>
      <c r="D34093" s="5">
        <v>0.0</v>
      </c>
    </row>
    <row r="34094" ht="14.25" customHeight="1">
      <c r="A34094" s="5"/>
      <c r="B34094" s="5"/>
      <c r="C34094" s="5" t="str">
        <f>IFERROR(__xludf.DUMMYFUNCTION("""COMPUTED_VALUE"""),"")</f>
        <v/>
      </c>
      <c r="D34094" s="5">
        <v>0.0</v>
      </c>
    </row>
    <row r="34095" ht="14.25" customHeight="1">
      <c r="A34095" s="5"/>
      <c r="B34095" s="5"/>
      <c r="C34095" s="5" t="str">
        <f>IFERROR(__xludf.DUMMYFUNCTION("""COMPUTED_VALUE"""),"")</f>
        <v/>
      </c>
      <c r="D34095" s="5">
        <v>0.0</v>
      </c>
    </row>
    <row r="34096" ht="14.25" customHeight="1">
      <c r="A34096" s="5"/>
      <c r="B34096" s="5"/>
      <c r="C34096" s="5" t="str">
        <f>IFERROR(__xludf.DUMMYFUNCTION("""COMPUTED_VALUE"""),"")</f>
        <v/>
      </c>
      <c r="D34096" s="5">
        <v>0.0</v>
      </c>
    </row>
    <row r="34097" ht="14.25" customHeight="1">
      <c r="A34097" s="5"/>
      <c r="B34097" s="5"/>
      <c r="C34097" s="5" t="str">
        <f>IFERROR(__xludf.DUMMYFUNCTION("""COMPUTED_VALUE"""),"")</f>
        <v/>
      </c>
      <c r="D34097" s="5">
        <v>0.0</v>
      </c>
    </row>
    <row r="34098" ht="14.25" customHeight="1">
      <c r="A34098" s="5"/>
      <c r="B34098" s="5"/>
      <c r="C34098" s="5" t="str">
        <f>IFERROR(__xludf.DUMMYFUNCTION("""COMPUTED_VALUE"""),"")</f>
        <v/>
      </c>
      <c r="D34098" s="5">
        <v>0.0</v>
      </c>
    </row>
    <row r="34099" ht="14.25" customHeight="1">
      <c r="A34099" s="5"/>
      <c r="B34099" s="5"/>
      <c r="C34099" s="5" t="str">
        <f>IFERROR(__xludf.DUMMYFUNCTION("""COMPUTED_VALUE"""),"")</f>
        <v/>
      </c>
      <c r="D34099" s="5">
        <v>0.0</v>
      </c>
    </row>
    <row r="34100" ht="14.25" customHeight="1">
      <c r="A34100" s="5"/>
      <c r="B34100" s="5"/>
      <c r="C34100" s="5" t="str">
        <f>IFERROR(__xludf.DUMMYFUNCTION("""COMPUTED_VALUE"""),"")</f>
        <v/>
      </c>
      <c r="D34100" s="5">
        <v>0.0</v>
      </c>
    </row>
    <row r="34101" ht="14.25" customHeight="1">
      <c r="A34101" s="5"/>
      <c r="B34101" s="5"/>
      <c r="C34101" s="5" t="str">
        <f>IFERROR(__xludf.DUMMYFUNCTION("""COMPUTED_VALUE"""),"")</f>
        <v/>
      </c>
      <c r="D34101" s="5">
        <v>0.0</v>
      </c>
    </row>
    <row r="34102" ht="14.25" customHeight="1">
      <c r="A34102" s="5"/>
      <c r="B34102" s="5"/>
      <c r="C34102" s="5" t="str">
        <f>IFERROR(__xludf.DUMMYFUNCTION("""COMPUTED_VALUE"""),"")</f>
        <v/>
      </c>
      <c r="D34102" s="5">
        <v>0.0</v>
      </c>
    </row>
    <row r="34103" ht="14.25" customHeight="1">
      <c r="A34103" s="5"/>
      <c r="B34103" s="5"/>
      <c r="C34103" s="5" t="str">
        <f>IFERROR(__xludf.DUMMYFUNCTION("""COMPUTED_VALUE"""),"")</f>
        <v/>
      </c>
      <c r="D34103" s="5">
        <v>0.0</v>
      </c>
    </row>
    <row r="34104" ht="14.25" customHeight="1">
      <c r="A34104" s="5"/>
      <c r="B34104" s="5"/>
      <c r="C34104" s="5" t="str">
        <f>IFERROR(__xludf.DUMMYFUNCTION("""COMPUTED_VALUE"""),"")</f>
        <v/>
      </c>
      <c r="D34104" s="5">
        <v>0.0</v>
      </c>
    </row>
    <row r="34105" ht="14.25" customHeight="1">
      <c r="A34105" s="5"/>
      <c r="B34105" s="5"/>
      <c r="C34105" s="5" t="str">
        <f>IFERROR(__xludf.DUMMYFUNCTION("""COMPUTED_VALUE"""),"")</f>
        <v/>
      </c>
      <c r="D34105" s="5">
        <v>0.0</v>
      </c>
    </row>
    <row r="34106" ht="14.25" customHeight="1">
      <c r="A34106" s="5"/>
      <c r="B34106" s="5"/>
      <c r="C34106" s="5" t="str">
        <f>IFERROR(__xludf.DUMMYFUNCTION("""COMPUTED_VALUE"""),"")</f>
        <v/>
      </c>
      <c r="D34106" s="5">
        <v>0.0</v>
      </c>
    </row>
    <row r="34107" ht="14.25" customHeight="1">
      <c r="A34107" s="5"/>
      <c r="B34107" s="5"/>
      <c r="C34107" s="5" t="str">
        <f>IFERROR(__xludf.DUMMYFUNCTION("""COMPUTED_VALUE"""),"")</f>
        <v/>
      </c>
      <c r="D34107" s="5">
        <v>0.0</v>
      </c>
    </row>
    <row r="34108" ht="14.25" customHeight="1">
      <c r="A34108" s="5"/>
      <c r="B34108" s="5"/>
      <c r="C34108" s="5" t="str">
        <f>IFERROR(__xludf.DUMMYFUNCTION("""COMPUTED_VALUE"""),"")</f>
        <v/>
      </c>
      <c r="D34108" s="5">
        <v>0.0</v>
      </c>
    </row>
    <row r="34109" ht="14.25" customHeight="1">
      <c r="A34109" s="5"/>
      <c r="B34109" s="5"/>
      <c r="C34109" s="5" t="str">
        <f>IFERROR(__xludf.DUMMYFUNCTION("""COMPUTED_VALUE"""),"")</f>
        <v/>
      </c>
      <c r="D34109" s="5">
        <v>0.0</v>
      </c>
    </row>
    <row r="34110" ht="14.25" customHeight="1">
      <c r="A34110" s="5"/>
      <c r="B34110" s="5"/>
      <c r="C34110" s="5" t="str">
        <f>IFERROR(__xludf.DUMMYFUNCTION("""COMPUTED_VALUE"""),"")</f>
        <v/>
      </c>
      <c r="D34110" s="5">
        <v>0.0</v>
      </c>
    </row>
    <row r="34111" ht="14.25" customHeight="1">
      <c r="A34111" s="5"/>
      <c r="B34111" s="5"/>
      <c r="C34111" s="5" t="str">
        <f>IFERROR(__xludf.DUMMYFUNCTION("""COMPUTED_VALUE"""),"")</f>
        <v/>
      </c>
      <c r="D34111" s="5">
        <v>0.0</v>
      </c>
    </row>
    <row r="34112" ht="14.25" customHeight="1">
      <c r="A34112" s="5"/>
      <c r="B34112" s="5"/>
      <c r="C34112" s="5" t="str">
        <f>IFERROR(__xludf.DUMMYFUNCTION("""COMPUTED_VALUE"""),"")</f>
        <v/>
      </c>
      <c r="D34112" s="5">
        <v>0.0</v>
      </c>
    </row>
    <row r="34113" ht="14.25" customHeight="1">
      <c r="A34113" s="5"/>
      <c r="B34113" s="5"/>
      <c r="C34113" s="5" t="str">
        <f>IFERROR(__xludf.DUMMYFUNCTION("""COMPUTED_VALUE"""),"")</f>
        <v/>
      </c>
      <c r="D34113" s="5">
        <v>0.0</v>
      </c>
    </row>
    <row r="34114" ht="14.25" customHeight="1">
      <c r="A34114" s="5"/>
      <c r="B34114" s="5"/>
      <c r="C34114" s="5" t="str">
        <f>IFERROR(__xludf.DUMMYFUNCTION("""COMPUTED_VALUE"""),"")</f>
        <v/>
      </c>
      <c r="D34114" s="5">
        <v>0.0</v>
      </c>
    </row>
    <row r="34115" ht="14.25" customHeight="1">
      <c r="A34115" s="5"/>
      <c r="B34115" s="5"/>
      <c r="C34115" s="5" t="str">
        <f>IFERROR(__xludf.DUMMYFUNCTION("""COMPUTED_VALUE"""),"")</f>
        <v/>
      </c>
      <c r="D34115" s="5">
        <v>0.0</v>
      </c>
    </row>
    <row r="34116" ht="14.25" customHeight="1">
      <c r="A34116" s="5"/>
      <c r="B34116" s="5"/>
      <c r="C34116" s="5" t="str">
        <f>IFERROR(__xludf.DUMMYFUNCTION("""COMPUTED_VALUE"""),"")</f>
        <v/>
      </c>
      <c r="D34116" s="5">
        <v>0.0</v>
      </c>
    </row>
    <row r="34117" ht="14.25" customHeight="1">
      <c r="A34117" s="5"/>
      <c r="B34117" s="5"/>
      <c r="C34117" s="5" t="str">
        <f>IFERROR(__xludf.DUMMYFUNCTION("""COMPUTED_VALUE"""),"")</f>
        <v/>
      </c>
      <c r="D34117" s="5">
        <v>0.0</v>
      </c>
    </row>
    <row r="34118" ht="14.25" customHeight="1">
      <c r="A34118" s="5"/>
      <c r="B34118" s="5"/>
      <c r="C34118" s="5" t="str">
        <f>IFERROR(__xludf.DUMMYFUNCTION("""COMPUTED_VALUE"""),"")</f>
        <v/>
      </c>
      <c r="D34118" s="5">
        <v>0.0</v>
      </c>
    </row>
    <row r="34119" ht="14.25" customHeight="1">
      <c r="A34119" s="5"/>
      <c r="B34119" s="5"/>
      <c r="C34119" s="5" t="str">
        <f>IFERROR(__xludf.DUMMYFUNCTION("""COMPUTED_VALUE"""),"")</f>
        <v/>
      </c>
      <c r="D34119" s="5">
        <v>0.0</v>
      </c>
    </row>
    <row r="34120" ht="14.25" customHeight="1">
      <c r="A34120" s="5"/>
      <c r="B34120" s="5"/>
      <c r="C34120" s="5" t="str">
        <f>IFERROR(__xludf.DUMMYFUNCTION("""COMPUTED_VALUE"""),"")</f>
        <v/>
      </c>
      <c r="D34120" s="5">
        <v>0.0</v>
      </c>
    </row>
    <row r="34121" ht="14.25" customHeight="1">
      <c r="A34121" s="5"/>
      <c r="B34121" s="5"/>
      <c r="C34121" s="5" t="str">
        <f>IFERROR(__xludf.DUMMYFUNCTION("""COMPUTED_VALUE"""),"")</f>
        <v/>
      </c>
      <c r="D34121" s="5">
        <v>0.0</v>
      </c>
    </row>
    <row r="34122" ht="14.25" customHeight="1">
      <c r="A34122" s="5"/>
      <c r="B34122" s="5"/>
      <c r="C34122" s="5" t="str">
        <f>IFERROR(__xludf.DUMMYFUNCTION("""COMPUTED_VALUE"""),"")</f>
        <v/>
      </c>
      <c r="D34122" s="5">
        <v>0.0</v>
      </c>
    </row>
    <row r="34123" ht="14.25" customHeight="1">
      <c r="A34123" s="5"/>
      <c r="B34123" s="5"/>
      <c r="C34123" s="5" t="str">
        <f>IFERROR(__xludf.DUMMYFUNCTION("""COMPUTED_VALUE"""),"")</f>
        <v/>
      </c>
      <c r="D34123" s="5">
        <v>0.0</v>
      </c>
    </row>
    <row r="34124" ht="14.25" customHeight="1">
      <c r="A34124" s="5"/>
      <c r="B34124" s="5"/>
      <c r="C34124" s="5" t="str">
        <f>IFERROR(__xludf.DUMMYFUNCTION("""COMPUTED_VALUE"""),"")</f>
        <v/>
      </c>
      <c r="D34124" s="5">
        <v>0.0</v>
      </c>
    </row>
    <row r="34125" ht="14.25" customHeight="1">
      <c r="A34125" s="5"/>
      <c r="B34125" s="5"/>
      <c r="C34125" s="5" t="str">
        <f>IFERROR(__xludf.DUMMYFUNCTION("""COMPUTED_VALUE"""),"")</f>
        <v/>
      </c>
      <c r="D34125" s="5">
        <v>0.0</v>
      </c>
    </row>
    <row r="34126" ht="14.25" customHeight="1">
      <c r="A34126" s="5"/>
      <c r="B34126" s="5"/>
      <c r="C34126" s="5" t="str">
        <f>IFERROR(__xludf.DUMMYFUNCTION("""COMPUTED_VALUE"""),"")</f>
        <v/>
      </c>
      <c r="D34126" s="5">
        <v>0.0</v>
      </c>
    </row>
    <row r="34127" ht="14.25" customHeight="1">
      <c r="A34127" s="5"/>
      <c r="B34127" s="5"/>
      <c r="C34127" s="5" t="str">
        <f>IFERROR(__xludf.DUMMYFUNCTION("""COMPUTED_VALUE"""),"")</f>
        <v/>
      </c>
      <c r="D34127" s="5">
        <v>0.0</v>
      </c>
    </row>
    <row r="34128" ht="14.25" customHeight="1">
      <c r="A34128" s="5"/>
      <c r="B34128" s="5"/>
      <c r="C34128" s="5" t="str">
        <f>IFERROR(__xludf.DUMMYFUNCTION("""COMPUTED_VALUE"""),"")</f>
        <v/>
      </c>
      <c r="D34128" s="5">
        <v>0.0</v>
      </c>
    </row>
    <row r="34129" ht="14.25" customHeight="1">
      <c r="A34129" s="5"/>
      <c r="B34129" s="5"/>
      <c r="C34129" s="5" t="str">
        <f>IFERROR(__xludf.DUMMYFUNCTION("""COMPUTED_VALUE"""),"")</f>
        <v/>
      </c>
      <c r="D34129" s="5">
        <v>0.0</v>
      </c>
    </row>
    <row r="34130" ht="14.25" customHeight="1">
      <c r="A34130" s="5"/>
      <c r="B34130" s="5"/>
      <c r="C34130" s="5" t="str">
        <f>IFERROR(__xludf.DUMMYFUNCTION("""COMPUTED_VALUE"""),"")</f>
        <v/>
      </c>
      <c r="D34130" s="5">
        <v>0.0</v>
      </c>
    </row>
    <row r="34131" ht="14.25" customHeight="1">
      <c r="A34131" s="5"/>
      <c r="B34131" s="5"/>
      <c r="C34131" s="5" t="str">
        <f>IFERROR(__xludf.DUMMYFUNCTION("""COMPUTED_VALUE"""),"")</f>
        <v/>
      </c>
      <c r="D34131" s="5">
        <v>0.0</v>
      </c>
    </row>
    <row r="34132" ht="14.25" customHeight="1">
      <c r="A34132" s="5"/>
      <c r="B34132" s="5"/>
      <c r="C34132" s="5" t="str">
        <f>IFERROR(__xludf.DUMMYFUNCTION("""COMPUTED_VALUE"""),"")</f>
        <v/>
      </c>
      <c r="D34132" s="5">
        <v>0.0</v>
      </c>
    </row>
    <row r="34133" ht="14.25" customHeight="1">
      <c r="A34133" s="5"/>
      <c r="B34133" s="5"/>
      <c r="C34133" s="5" t="str">
        <f>IFERROR(__xludf.DUMMYFUNCTION("""COMPUTED_VALUE"""),"")</f>
        <v/>
      </c>
      <c r="D34133" s="5">
        <v>0.0</v>
      </c>
    </row>
    <row r="34134" ht="14.25" customHeight="1">
      <c r="A34134" s="5"/>
      <c r="B34134" s="5"/>
      <c r="C34134" s="5" t="str">
        <f>IFERROR(__xludf.DUMMYFUNCTION("""COMPUTED_VALUE"""),"")</f>
        <v/>
      </c>
      <c r="D34134" s="5">
        <v>0.0</v>
      </c>
    </row>
    <row r="34135" ht="14.25" customHeight="1">
      <c r="A34135" s="5"/>
      <c r="B34135" s="5"/>
      <c r="C34135" s="5" t="str">
        <f>IFERROR(__xludf.DUMMYFUNCTION("""COMPUTED_VALUE"""),"")</f>
        <v/>
      </c>
      <c r="D34135" s="5">
        <v>0.0</v>
      </c>
    </row>
    <row r="34136" ht="14.25" customHeight="1">
      <c r="A34136" s="5"/>
      <c r="B34136" s="5"/>
      <c r="C34136" s="5" t="str">
        <f>IFERROR(__xludf.DUMMYFUNCTION("""COMPUTED_VALUE"""),"")</f>
        <v/>
      </c>
      <c r="D34136" s="5">
        <v>0.0</v>
      </c>
    </row>
    <row r="34137" ht="14.25" customHeight="1">
      <c r="A34137" s="5"/>
      <c r="B34137" s="5"/>
      <c r="C34137" s="5" t="str">
        <f>IFERROR(__xludf.DUMMYFUNCTION("""COMPUTED_VALUE"""),"")</f>
        <v/>
      </c>
      <c r="D34137" s="5">
        <v>0.0</v>
      </c>
    </row>
    <row r="34138" ht="14.25" customHeight="1">
      <c r="A34138" s="5"/>
      <c r="B34138" s="5"/>
      <c r="C34138" s="5" t="str">
        <f>IFERROR(__xludf.DUMMYFUNCTION("""COMPUTED_VALUE"""),"")</f>
        <v/>
      </c>
      <c r="D34138" s="5">
        <v>0.0</v>
      </c>
    </row>
    <row r="34139" ht="14.25" customHeight="1">
      <c r="A34139" s="5"/>
      <c r="B34139" s="5"/>
      <c r="C34139" s="5" t="str">
        <f>IFERROR(__xludf.DUMMYFUNCTION("""COMPUTED_VALUE"""),"")</f>
        <v/>
      </c>
      <c r="D34139" s="5">
        <v>0.0</v>
      </c>
    </row>
    <row r="34140" ht="14.25" customHeight="1">
      <c r="A34140" s="5"/>
      <c r="B34140" s="5"/>
      <c r="C34140" s="5" t="str">
        <f>IFERROR(__xludf.DUMMYFUNCTION("""COMPUTED_VALUE"""),"")</f>
        <v/>
      </c>
      <c r="D34140" s="5">
        <v>0.0</v>
      </c>
    </row>
    <row r="34141" ht="14.25" customHeight="1">
      <c r="A34141" s="5"/>
      <c r="B34141" s="5"/>
      <c r="C34141" s="5" t="str">
        <f>IFERROR(__xludf.DUMMYFUNCTION("""COMPUTED_VALUE"""),"")</f>
        <v/>
      </c>
      <c r="D34141" s="5">
        <v>0.0</v>
      </c>
    </row>
    <row r="34142" ht="14.25" customHeight="1">
      <c r="A34142" s="5"/>
      <c r="B34142" s="5"/>
      <c r="C34142" s="5" t="str">
        <f>IFERROR(__xludf.DUMMYFUNCTION("""COMPUTED_VALUE"""),"")</f>
        <v/>
      </c>
      <c r="D34142" s="5">
        <v>0.0</v>
      </c>
    </row>
    <row r="34143" ht="14.25" customHeight="1">
      <c r="A34143" s="5"/>
      <c r="B34143" s="5"/>
      <c r="C34143" s="5" t="str">
        <f>IFERROR(__xludf.DUMMYFUNCTION("""COMPUTED_VALUE"""),"")</f>
        <v/>
      </c>
      <c r="D34143" s="5">
        <v>0.0</v>
      </c>
    </row>
    <row r="34144" ht="14.25" customHeight="1">
      <c r="A34144" s="5"/>
      <c r="B34144" s="5"/>
      <c r="C34144" s="5" t="str">
        <f>IFERROR(__xludf.DUMMYFUNCTION("""COMPUTED_VALUE"""),"")</f>
        <v/>
      </c>
      <c r="D34144" s="5">
        <v>0.0</v>
      </c>
    </row>
    <row r="34145" ht="14.25" customHeight="1">
      <c r="A34145" s="5"/>
      <c r="B34145" s="5"/>
      <c r="C34145" s="5" t="str">
        <f>IFERROR(__xludf.DUMMYFUNCTION("""COMPUTED_VALUE"""),"")</f>
        <v/>
      </c>
      <c r="D34145" s="5">
        <v>0.0</v>
      </c>
    </row>
    <row r="34146" ht="14.25" customHeight="1">
      <c r="A34146" s="5"/>
      <c r="B34146" s="5"/>
      <c r="C34146" s="5" t="str">
        <f>IFERROR(__xludf.DUMMYFUNCTION("""COMPUTED_VALUE"""),"")</f>
        <v/>
      </c>
      <c r="D34146" s="5">
        <v>0.0</v>
      </c>
    </row>
    <row r="34147" ht="14.25" customHeight="1">
      <c r="A34147" s="5"/>
      <c r="B34147" s="5"/>
      <c r="C34147" s="5" t="str">
        <f>IFERROR(__xludf.DUMMYFUNCTION("""COMPUTED_VALUE"""),"")</f>
        <v/>
      </c>
      <c r="D34147" s="5">
        <v>0.0</v>
      </c>
    </row>
    <row r="34148" ht="14.25" customHeight="1">
      <c r="A34148" s="5"/>
      <c r="B34148" s="5"/>
      <c r="C34148" s="5" t="str">
        <f>IFERROR(__xludf.DUMMYFUNCTION("""COMPUTED_VALUE"""),"")</f>
        <v/>
      </c>
      <c r="D34148" s="5">
        <v>0.0</v>
      </c>
    </row>
    <row r="34149" ht="14.25" customHeight="1">
      <c r="A34149" s="5"/>
      <c r="B34149" s="5"/>
      <c r="C34149" s="5" t="str">
        <f>IFERROR(__xludf.DUMMYFUNCTION("""COMPUTED_VALUE"""),"")</f>
        <v/>
      </c>
      <c r="D34149" s="5">
        <v>0.0</v>
      </c>
    </row>
    <row r="34150" ht="14.25" customHeight="1">
      <c r="A34150" s="5"/>
      <c r="B34150" s="5"/>
      <c r="C34150" s="5" t="str">
        <f>IFERROR(__xludf.DUMMYFUNCTION("""COMPUTED_VALUE"""),"")</f>
        <v/>
      </c>
      <c r="D34150" s="5">
        <v>0.0</v>
      </c>
    </row>
    <row r="34151" ht="14.25" customHeight="1">
      <c r="A34151" s="5"/>
      <c r="B34151" s="5"/>
      <c r="C34151" s="5" t="str">
        <f>IFERROR(__xludf.DUMMYFUNCTION("""COMPUTED_VALUE"""),"")</f>
        <v/>
      </c>
      <c r="D34151" s="5">
        <v>0.0</v>
      </c>
    </row>
    <row r="34152" ht="14.25" customHeight="1">
      <c r="A34152" s="5"/>
      <c r="B34152" s="5"/>
      <c r="C34152" s="5" t="str">
        <f>IFERROR(__xludf.DUMMYFUNCTION("""COMPUTED_VALUE"""),"")</f>
        <v/>
      </c>
      <c r="D34152" s="5">
        <v>0.0</v>
      </c>
    </row>
    <row r="34153" ht="14.25" customHeight="1">
      <c r="A34153" s="5"/>
      <c r="B34153" s="5"/>
      <c r="C34153" s="5" t="str">
        <f>IFERROR(__xludf.DUMMYFUNCTION("""COMPUTED_VALUE"""),"")</f>
        <v/>
      </c>
      <c r="D34153" s="5">
        <v>0.0</v>
      </c>
    </row>
    <row r="34154" ht="14.25" customHeight="1">
      <c r="A34154" s="5"/>
      <c r="B34154" s="5"/>
      <c r="C34154" s="5" t="str">
        <f>IFERROR(__xludf.DUMMYFUNCTION("""COMPUTED_VALUE"""),"")</f>
        <v/>
      </c>
      <c r="D34154" s="5">
        <v>0.0</v>
      </c>
    </row>
    <row r="34155" ht="14.25" customHeight="1">
      <c r="A34155" s="5"/>
      <c r="B34155" s="5"/>
      <c r="C34155" s="5" t="str">
        <f>IFERROR(__xludf.DUMMYFUNCTION("""COMPUTED_VALUE"""),"")</f>
        <v/>
      </c>
      <c r="D34155" s="5">
        <v>0.0</v>
      </c>
    </row>
    <row r="34156" ht="14.25" customHeight="1">
      <c r="A34156" s="5"/>
      <c r="B34156" s="5"/>
      <c r="C34156" s="5" t="str">
        <f>IFERROR(__xludf.DUMMYFUNCTION("""COMPUTED_VALUE"""),"")</f>
        <v/>
      </c>
      <c r="D34156" s="5">
        <v>0.0</v>
      </c>
    </row>
    <row r="34157" ht="14.25" customHeight="1">
      <c r="A34157" s="5"/>
      <c r="B34157" s="5"/>
      <c r="C34157" s="5" t="str">
        <f>IFERROR(__xludf.DUMMYFUNCTION("""COMPUTED_VALUE"""),"")</f>
        <v/>
      </c>
      <c r="D34157" s="5">
        <v>0.0</v>
      </c>
    </row>
    <row r="34158" ht="14.25" customHeight="1">
      <c r="A34158" s="5"/>
      <c r="B34158" s="5"/>
      <c r="C34158" s="5" t="str">
        <f>IFERROR(__xludf.DUMMYFUNCTION("""COMPUTED_VALUE"""),"")</f>
        <v/>
      </c>
      <c r="D34158" s="5">
        <v>0.0</v>
      </c>
    </row>
    <row r="34159" ht="14.25" customHeight="1">
      <c r="A34159" s="5"/>
      <c r="B34159" s="5"/>
      <c r="C34159" s="5" t="str">
        <f>IFERROR(__xludf.DUMMYFUNCTION("""COMPUTED_VALUE"""),"")</f>
        <v/>
      </c>
      <c r="D34159" s="5">
        <v>0.0</v>
      </c>
    </row>
    <row r="34160" ht="14.25" customHeight="1">
      <c r="A34160" s="5"/>
      <c r="B34160" s="5"/>
      <c r="C34160" s="5" t="str">
        <f>IFERROR(__xludf.DUMMYFUNCTION("""COMPUTED_VALUE"""),"")</f>
        <v/>
      </c>
      <c r="D34160" s="5">
        <v>0.0</v>
      </c>
    </row>
    <row r="34161" ht="14.25" customHeight="1">
      <c r="A34161" s="5"/>
      <c r="B34161" s="5"/>
      <c r="C34161" s="5" t="str">
        <f>IFERROR(__xludf.DUMMYFUNCTION("""COMPUTED_VALUE"""),"")</f>
        <v/>
      </c>
      <c r="D34161" s="5">
        <v>0.0</v>
      </c>
    </row>
    <row r="34162" ht="14.25" customHeight="1">
      <c r="A34162" s="5"/>
      <c r="B34162" s="5"/>
      <c r="C34162" s="5" t="str">
        <f>IFERROR(__xludf.DUMMYFUNCTION("""COMPUTED_VALUE"""),"")</f>
        <v/>
      </c>
      <c r="D34162" s="5">
        <v>0.0</v>
      </c>
    </row>
    <row r="34163" ht="14.25" customHeight="1">
      <c r="A34163" s="5"/>
      <c r="B34163" s="5"/>
      <c r="C34163" s="5" t="str">
        <f>IFERROR(__xludf.DUMMYFUNCTION("""COMPUTED_VALUE"""),"")</f>
        <v/>
      </c>
      <c r="D34163" s="5">
        <v>0.0</v>
      </c>
    </row>
    <row r="34164" ht="14.25" customHeight="1">
      <c r="A34164" s="5"/>
      <c r="B34164" s="5"/>
      <c r="C34164" s="5" t="str">
        <f>IFERROR(__xludf.DUMMYFUNCTION("""COMPUTED_VALUE"""),"")</f>
        <v/>
      </c>
      <c r="D34164" s="5">
        <v>0.0</v>
      </c>
    </row>
    <row r="34165" ht="14.25" customHeight="1">
      <c r="A34165" s="5"/>
      <c r="B34165" s="5"/>
      <c r="C34165" s="5" t="str">
        <f>IFERROR(__xludf.DUMMYFUNCTION("""COMPUTED_VALUE"""),"")</f>
        <v/>
      </c>
      <c r="D34165" s="5">
        <v>0.0</v>
      </c>
    </row>
    <row r="34166" ht="14.25" customHeight="1">
      <c r="A34166" s="5"/>
      <c r="B34166" s="5"/>
      <c r="C34166" s="5" t="str">
        <f>IFERROR(__xludf.DUMMYFUNCTION("""COMPUTED_VALUE"""),"")</f>
        <v/>
      </c>
      <c r="D34166" s="5">
        <v>0.0</v>
      </c>
    </row>
    <row r="34167" ht="14.25" customHeight="1">
      <c r="A34167" s="5"/>
      <c r="B34167" s="5"/>
      <c r="C34167" s="5" t="str">
        <f>IFERROR(__xludf.DUMMYFUNCTION("""COMPUTED_VALUE"""),"")</f>
        <v/>
      </c>
      <c r="D34167" s="5">
        <v>0.0</v>
      </c>
    </row>
    <row r="34168" ht="14.25" customHeight="1">
      <c r="A34168" s="5"/>
      <c r="B34168" s="5"/>
      <c r="C34168" s="5" t="str">
        <f>IFERROR(__xludf.DUMMYFUNCTION("""COMPUTED_VALUE"""),"")</f>
        <v/>
      </c>
      <c r="D34168" s="5">
        <v>0.0</v>
      </c>
    </row>
    <row r="34169" ht="14.25" customHeight="1">
      <c r="A34169" s="5"/>
      <c r="B34169" s="5"/>
      <c r="C34169" s="5" t="str">
        <f>IFERROR(__xludf.DUMMYFUNCTION("""COMPUTED_VALUE"""),"")</f>
        <v/>
      </c>
      <c r="D34169" s="5">
        <v>0.0</v>
      </c>
    </row>
    <row r="34170" ht="14.25" customHeight="1">
      <c r="A34170" s="5"/>
      <c r="B34170" s="5"/>
      <c r="C34170" s="5" t="str">
        <f>IFERROR(__xludf.DUMMYFUNCTION("""COMPUTED_VALUE"""),"")</f>
        <v/>
      </c>
      <c r="D34170" s="5">
        <v>0.0</v>
      </c>
    </row>
    <row r="34171" ht="14.25" customHeight="1">
      <c r="A34171" s="5"/>
      <c r="B34171" s="5"/>
      <c r="C34171" s="5" t="str">
        <f>IFERROR(__xludf.DUMMYFUNCTION("""COMPUTED_VALUE"""),"")</f>
        <v/>
      </c>
      <c r="D34171" s="5">
        <v>0.0</v>
      </c>
    </row>
    <row r="34172" ht="14.25" customHeight="1">
      <c r="A34172" s="5"/>
      <c r="B34172" s="5"/>
      <c r="C34172" s="5" t="str">
        <f>IFERROR(__xludf.DUMMYFUNCTION("""COMPUTED_VALUE"""),"")</f>
        <v/>
      </c>
      <c r="D34172" s="5">
        <v>0.0</v>
      </c>
    </row>
    <row r="34173" ht="14.25" customHeight="1">
      <c r="A34173" s="5"/>
      <c r="B34173" s="5"/>
      <c r="C34173" s="5" t="str">
        <f>IFERROR(__xludf.DUMMYFUNCTION("""COMPUTED_VALUE"""),"")</f>
        <v/>
      </c>
      <c r="D34173" s="5">
        <v>0.0</v>
      </c>
    </row>
    <row r="34174" ht="14.25" customHeight="1">
      <c r="A34174" s="5"/>
      <c r="B34174" s="5"/>
      <c r="C34174" s="5" t="str">
        <f>IFERROR(__xludf.DUMMYFUNCTION("""COMPUTED_VALUE"""),"")</f>
        <v/>
      </c>
      <c r="D34174" s="5">
        <v>0.0</v>
      </c>
    </row>
    <row r="34175" ht="14.25" customHeight="1">
      <c r="A34175" s="5"/>
      <c r="B34175" s="5"/>
      <c r="C34175" s="5" t="str">
        <f>IFERROR(__xludf.DUMMYFUNCTION("""COMPUTED_VALUE"""),"")</f>
        <v/>
      </c>
      <c r="D34175" s="5">
        <v>0.0</v>
      </c>
    </row>
    <row r="34176" ht="14.25" customHeight="1">
      <c r="A34176" s="5"/>
      <c r="B34176" s="5"/>
      <c r="C34176" s="5" t="str">
        <f>IFERROR(__xludf.DUMMYFUNCTION("""COMPUTED_VALUE"""),"")</f>
        <v/>
      </c>
      <c r="D34176" s="5">
        <v>0.0</v>
      </c>
    </row>
    <row r="34177" ht="14.25" customHeight="1">
      <c r="A34177" s="5"/>
      <c r="B34177" s="5"/>
      <c r="C34177" s="5" t="str">
        <f>IFERROR(__xludf.DUMMYFUNCTION("""COMPUTED_VALUE"""),"")</f>
        <v/>
      </c>
      <c r="D34177" s="5">
        <v>0.0</v>
      </c>
    </row>
    <row r="34178" ht="14.25" customHeight="1">
      <c r="A34178" s="5"/>
      <c r="B34178" s="5"/>
      <c r="C34178" s="5" t="str">
        <f>IFERROR(__xludf.DUMMYFUNCTION("""COMPUTED_VALUE"""),"")</f>
        <v/>
      </c>
      <c r="D34178" s="5">
        <v>0.0</v>
      </c>
    </row>
    <row r="34179" ht="14.25" customHeight="1">
      <c r="A34179" s="5"/>
      <c r="B34179" s="5"/>
      <c r="C34179" s="5" t="str">
        <f>IFERROR(__xludf.DUMMYFUNCTION("""COMPUTED_VALUE"""),"")</f>
        <v/>
      </c>
      <c r="D34179" s="5">
        <v>0.0</v>
      </c>
    </row>
    <row r="34180" ht="14.25" customHeight="1">
      <c r="A34180" s="5"/>
      <c r="B34180" s="5"/>
      <c r="C34180" s="5" t="str">
        <f>IFERROR(__xludf.DUMMYFUNCTION("""COMPUTED_VALUE"""),"")</f>
        <v/>
      </c>
      <c r="D34180" s="5">
        <v>0.0</v>
      </c>
    </row>
    <row r="34181" ht="14.25" customHeight="1">
      <c r="A34181" s="5"/>
      <c r="B34181" s="5"/>
      <c r="C34181" s="5" t="str">
        <f>IFERROR(__xludf.DUMMYFUNCTION("""COMPUTED_VALUE"""),"")</f>
        <v/>
      </c>
      <c r="D34181" s="5">
        <v>0.0</v>
      </c>
    </row>
    <row r="34182" ht="14.25" customHeight="1">
      <c r="A34182" s="5"/>
      <c r="B34182" s="5"/>
      <c r="C34182" s="5" t="str">
        <f>IFERROR(__xludf.DUMMYFUNCTION("""COMPUTED_VALUE"""),"")</f>
        <v/>
      </c>
      <c r="D34182" s="5">
        <v>0.0</v>
      </c>
    </row>
    <row r="34183" ht="14.25" customHeight="1">
      <c r="A34183" s="5"/>
      <c r="B34183" s="5"/>
      <c r="C34183" s="5" t="str">
        <f>IFERROR(__xludf.DUMMYFUNCTION("""COMPUTED_VALUE"""),"")</f>
        <v/>
      </c>
      <c r="D34183" s="5">
        <v>0.0</v>
      </c>
    </row>
    <row r="34184" ht="14.25" customHeight="1">
      <c r="A34184" s="5"/>
      <c r="B34184" s="5"/>
      <c r="C34184" s="5" t="str">
        <f>IFERROR(__xludf.DUMMYFUNCTION("""COMPUTED_VALUE"""),"")</f>
        <v/>
      </c>
      <c r="D34184" s="5">
        <v>0.0</v>
      </c>
    </row>
    <row r="34185" ht="14.25" customHeight="1">
      <c r="A34185" s="5"/>
      <c r="B34185" s="5"/>
      <c r="C34185" s="5" t="str">
        <f>IFERROR(__xludf.DUMMYFUNCTION("""COMPUTED_VALUE"""),"")</f>
        <v/>
      </c>
      <c r="D34185" s="5">
        <v>0.0</v>
      </c>
    </row>
    <row r="34186" ht="14.25" customHeight="1">
      <c r="A34186" s="5"/>
      <c r="B34186" s="5"/>
      <c r="C34186" s="5" t="str">
        <f>IFERROR(__xludf.DUMMYFUNCTION("""COMPUTED_VALUE"""),"")</f>
        <v/>
      </c>
      <c r="D34186" s="5">
        <v>0.0</v>
      </c>
    </row>
    <row r="34187" ht="14.25" customHeight="1">
      <c r="A34187" s="5"/>
      <c r="B34187" s="5"/>
      <c r="C34187" s="5" t="str">
        <f>IFERROR(__xludf.DUMMYFUNCTION("""COMPUTED_VALUE"""),"")</f>
        <v/>
      </c>
      <c r="D34187" s="5">
        <v>0.0</v>
      </c>
    </row>
    <row r="34188" ht="14.25" customHeight="1">
      <c r="A34188" s="5"/>
      <c r="B34188" s="5"/>
      <c r="C34188" s="5" t="str">
        <f>IFERROR(__xludf.DUMMYFUNCTION("""COMPUTED_VALUE"""),"")</f>
        <v/>
      </c>
      <c r="D34188" s="5">
        <v>0.0</v>
      </c>
    </row>
    <row r="34189" ht="14.25" customHeight="1">
      <c r="A34189" s="5"/>
      <c r="B34189" s="5"/>
      <c r="C34189" s="5" t="str">
        <f>IFERROR(__xludf.DUMMYFUNCTION("""COMPUTED_VALUE"""),"")</f>
        <v/>
      </c>
      <c r="D34189" s="5">
        <v>0.0</v>
      </c>
    </row>
    <row r="34190" ht="14.25" customHeight="1">
      <c r="A34190" s="5"/>
      <c r="B34190" s="5"/>
      <c r="C34190" s="5" t="str">
        <f>IFERROR(__xludf.DUMMYFUNCTION("""COMPUTED_VALUE"""),"")</f>
        <v/>
      </c>
      <c r="D34190" s="5">
        <v>0.0</v>
      </c>
    </row>
    <row r="34191" ht="14.25" customHeight="1">
      <c r="A34191" s="5"/>
      <c r="B34191" s="5"/>
      <c r="C34191" s="5" t="str">
        <f>IFERROR(__xludf.DUMMYFUNCTION("""COMPUTED_VALUE"""),"")</f>
        <v/>
      </c>
      <c r="D34191" s="5">
        <v>0.0</v>
      </c>
    </row>
    <row r="34192" ht="14.25" customHeight="1">
      <c r="A34192" s="5"/>
      <c r="B34192" s="5"/>
      <c r="C34192" s="5" t="str">
        <f>IFERROR(__xludf.DUMMYFUNCTION("""COMPUTED_VALUE"""),"")</f>
        <v/>
      </c>
      <c r="D34192" s="5">
        <v>0.0</v>
      </c>
    </row>
    <row r="34193" ht="14.25" customHeight="1">
      <c r="A34193" s="5"/>
      <c r="B34193" s="5"/>
      <c r="C34193" s="5" t="str">
        <f>IFERROR(__xludf.DUMMYFUNCTION("""COMPUTED_VALUE"""),"")</f>
        <v/>
      </c>
      <c r="D34193" s="5">
        <v>0.0</v>
      </c>
    </row>
    <row r="34194" ht="14.25" customHeight="1">
      <c r="A34194" s="5"/>
      <c r="B34194" s="5"/>
      <c r="C34194" s="5" t="str">
        <f>IFERROR(__xludf.DUMMYFUNCTION("""COMPUTED_VALUE"""),"")</f>
        <v/>
      </c>
      <c r="D34194" s="5">
        <v>0.0</v>
      </c>
    </row>
    <row r="34195" ht="14.25" customHeight="1">
      <c r="A34195" s="5"/>
      <c r="B34195" s="5"/>
      <c r="C34195" s="5" t="str">
        <f>IFERROR(__xludf.DUMMYFUNCTION("""COMPUTED_VALUE"""),"")</f>
        <v/>
      </c>
      <c r="D34195" s="5">
        <v>0.0</v>
      </c>
    </row>
    <row r="34196" ht="14.25" customHeight="1">
      <c r="A34196" s="5"/>
      <c r="B34196" s="5"/>
      <c r="C34196" s="5" t="str">
        <f>IFERROR(__xludf.DUMMYFUNCTION("""COMPUTED_VALUE"""),"")</f>
        <v/>
      </c>
      <c r="D34196" s="5">
        <v>0.0</v>
      </c>
    </row>
    <row r="34197" ht="14.25" customHeight="1">
      <c r="A34197" s="5"/>
      <c r="B34197" s="5"/>
      <c r="C34197" s="5" t="str">
        <f>IFERROR(__xludf.DUMMYFUNCTION("""COMPUTED_VALUE"""),"")</f>
        <v/>
      </c>
      <c r="D34197" s="5">
        <v>0.0</v>
      </c>
    </row>
    <row r="34198" ht="14.25" customHeight="1">
      <c r="A34198" s="5"/>
      <c r="B34198" s="5"/>
      <c r="C34198" s="5" t="str">
        <f>IFERROR(__xludf.DUMMYFUNCTION("""COMPUTED_VALUE"""),"")</f>
        <v/>
      </c>
      <c r="D34198" s="5">
        <v>0.0</v>
      </c>
    </row>
    <row r="34199" ht="14.25" customHeight="1">
      <c r="A34199" s="5"/>
      <c r="B34199" s="5"/>
      <c r="C34199" s="5" t="str">
        <f>IFERROR(__xludf.DUMMYFUNCTION("""COMPUTED_VALUE"""),"")</f>
        <v/>
      </c>
      <c r="D34199" s="5">
        <v>0.0</v>
      </c>
    </row>
    <row r="34200" ht="14.25" customHeight="1">
      <c r="A34200" s="5"/>
      <c r="B34200" s="5"/>
      <c r="C34200" s="5" t="str">
        <f>IFERROR(__xludf.DUMMYFUNCTION("""COMPUTED_VALUE"""),"")</f>
        <v/>
      </c>
      <c r="D34200" s="5">
        <v>0.0</v>
      </c>
    </row>
    <row r="34201" ht="14.25" customHeight="1">
      <c r="A34201" s="5"/>
      <c r="B34201" s="5"/>
      <c r="C34201" s="5" t="str">
        <f>IFERROR(__xludf.DUMMYFUNCTION("""COMPUTED_VALUE"""),"")</f>
        <v/>
      </c>
      <c r="D34201" s="5">
        <v>0.0</v>
      </c>
    </row>
    <row r="34202" ht="14.25" customHeight="1">
      <c r="A34202" s="5"/>
      <c r="B34202" s="5"/>
      <c r="C34202" s="5" t="str">
        <f>IFERROR(__xludf.DUMMYFUNCTION("""COMPUTED_VALUE"""),"")</f>
        <v/>
      </c>
      <c r="D34202" s="5">
        <v>0.0</v>
      </c>
    </row>
    <row r="34203" ht="14.25" customHeight="1">
      <c r="A34203" s="5"/>
      <c r="B34203" s="5"/>
      <c r="C34203" s="5" t="str">
        <f>IFERROR(__xludf.DUMMYFUNCTION("""COMPUTED_VALUE"""),"")</f>
        <v/>
      </c>
      <c r="D34203" s="5">
        <v>0.0</v>
      </c>
    </row>
    <row r="34204" ht="14.25" customHeight="1">
      <c r="A34204" s="5"/>
      <c r="B34204" s="5"/>
      <c r="C34204" s="5" t="str">
        <f>IFERROR(__xludf.DUMMYFUNCTION("""COMPUTED_VALUE"""),"")</f>
        <v/>
      </c>
      <c r="D34204" s="5">
        <v>0.0</v>
      </c>
    </row>
    <row r="34205" ht="14.25" customHeight="1">
      <c r="A34205" s="5"/>
      <c r="B34205" s="5"/>
      <c r="C34205" s="5" t="str">
        <f>IFERROR(__xludf.DUMMYFUNCTION("""COMPUTED_VALUE"""),"")</f>
        <v/>
      </c>
      <c r="D34205" s="5">
        <v>0.0</v>
      </c>
    </row>
    <row r="34206" ht="14.25" customHeight="1">
      <c r="A34206" s="5"/>
      <c r="B34206" s="5"/>
      <c r="C34206" s="5" t="str">
        <f>IFERROR(__xludf.DUMMYFUNCTION("""COMPUTED_VALUE"""),"")</f>
        <v/>
      </c>
      <c r="D34206" s="5">
        <v>0.0</v>
      </c>
    </row>
    <row r="34207" ht="14.25" customHeight="1">
      <c r="A34207" s="5"/>
      <c r="B34207" s="5"/>
      <c r="C34207" s="5" t="str">
        <f>IFERROR(__xludf.DUMMYFUNCTION("""COMPUTED_VALUE"""),"")</f>
        <v/>
      </c>
      <c r="D34207" s="5">
        <v>0.0</v>
      </c>
    </row>
    <row r="34208" ht="14.25" customHeight="1">
      <c r="A34208" s="5"/>
      <c r="B34208" s="5"/>
      <c r="C34208" s="5" t="str">
        <f>IFERROR(__xludf.DUMMYFUNCTION("""COMPUTED_VALUE"""),"")</f>
        <v/>
      </c>
      <c r="D34208" s="5">
        <v>0.0</v>
      </c>
    </row>
    <row r="34209" ht="14.25" customHeight="1">
      <c r="A34209" s="5"/>
      <c r="B34209" s="5"/>
      <c r="C34209" s="5" t="str">
        <f>IFERROR(__xludf.DUMMYFUNCTION("""COMPUTED_VALUE"""),"")</f>
        <v/>
      </c>
      <c r="D34209" s="5">
        <v>0.0</v>
      </c>
    </row>
    <row r="34210" ht="14.25" customHeight="1">
      <c r="A34210" s="5"/>
      <c r="B34210" s="5"/>
      <c r="C34210" s="5" t="str">
        <f>IFERROR(__xludf.DUMMYFUNCTION("""COMPUTED_VALUE"""),"")</f>
        <v/>
      </c>
      <c r="D34210" s="5">
        <v>0.0</v>
      </c>
    </row>
    <row r="34211" ht="14.25" customHeight="1">
      <c r="A34211" s="5"/>
      <c r="B34211" s="5"/>
      <c r="C34211" s="5" t="str">
        <f>IFERROR(__xludf.DUMMYFUNCTION("""COMPUTED_VALUE"""),"")</f>
        <v/>
      </c>
      <c r="D34211" s="5">
        <v>0.0</v>
      </c>
    </row>
    <row r="34212" ht="14.25" customHeight="1">
      <c r="A34212" s="5"/>
      <c r="B34212" s="5"/>
      <c r="C34212" s="5" t="str">
        <f>IFERROR(__xludf.DUMMYFUNCTION("""COMPUTED_VALUE"""),"")</f>
        <v/>
      </c>
      <c r="D34212" s="5">
        <v>0.0</v>
      </c>
    </row>
    <row r="34213" ht="14.25" customHeight="1">
      <c r="A34213" s="5"/>
      <c r="B34213" s="5"/>
      <c r="C34213" s="5" t="str">
        <f>IFERROR(__xludf.DUMMYFUNCTION("""COMPUTED_VALUE"""),"")</f>
        <v/>
      </c>
      <c r="D34213" s="5">
        <v>0.0</v>
      </c>
    </row>
    <row r="34214" ht="14.25" customHeight="1">
      <c r="A34214" s="5"/>
      <c r="B34214" s="5"/>
      <c r="C34214" s="5" t="str">
        <f>IFERROR(__xludf.DUMMYFUNCTION("""COMPUTED_VALUE"""),"")</f>
        <v/>
      </c>
      <c r="D34214" s="5">
        <v>0.0</v>
      </c>
    </row>
    <row r="34215" ht="14.25" customHeight="1">
      <c r="A34215" s="5"/>
      <c r="B34215" s="5"/>
      <c r="C34215" s="5" t="str">
        <f>IFERROR(__xludf.DUMMYFUNCTION("""COMPUTED_VALUE"""),"")</f>
        <v/>
      </c>
      <c r="D34215" s="5">
        <v>0.0</v>
      </c>
    </row>
    <row r="34216" ht="14.25" customHeight="1">
      <c r="A34216" s="5"/>
      <c r="B34216" s="5"/>
      <c r="C34216" s="5" t="str">
        <f>IFERROR(__xludf.DUMMYFUNCTION("""COMPUTED_VALUE"""),"")</f>
        <v/>
      </c>
      <c r="D34216" s="5">
        <v>0.0</v>
      </c>
    </row>
    <row r="34217" ht="14.25" customHeight="1">
      <c r="A34217" s="5"/>
      <c r="B34217" s="5"/>
      <c r="C34217" s="5" t="str">
        <f>IFERROR(__xludf.DUMMYFUNCTION("""COMPUTED_VALUE"""),"")</f>
        <v/>
      </c>
      <c r="D34217" s="5">
        <v>0.0</v>
      </c>
    </row>
    <row r="34218" ht="14.25" customHeight="1">
      <c r="A34218" s="5"/>
      <c r="B34218" s="5"/>
      <c r="C34218" s="5" t="str">
        <f>IFERROR(__xludf.DUMMYFUNCTION("""COMPUTED_VALUE"""),"")</f>
        <v/>
      </c>
      <c r="D34218" s="5">
        <v>0.0</v>
      </c>
    </row>
    <row r="34219" ht="14.25" customHeight="1">
      <c r="A34219" s="5"/>
      <c r="B34219" s="5"/>
      <c r="C34219" s="5" t="str">
        <f>IFERROR(__xludf.DUMMYFUNCTION("""COMPUTED_VALUE"""),"")</f>
        <v/>
      </c>
      <c r="D34219" s="5">
        <v>0.0</v>
      </c>
    </row>
    <row r="34220" ht="14.25" customHeight="1">
      <c r="A34220" s="5"/>
      <c r="B34220" s="5"/>
      <c r="C34220" s="5" t="str">
        <f>IFERROR(__xludf.DUMMYFUNCTION("""COMPUTED_VALUE"""),"")</f>
        <v/>
      </c>
      <c r="D34220" s="5">
        <v>0.0</v>
      </c>
    </row>
    <row r="34221" ht="14.25" customHeight="1">
      <c r="A34221" s="5"/>
      <c r="B34221" s="5"/>
      <c r="C34221" s="5" t="str">
        <f>IFERROR(__xludf.DUMMYFUNCTION("""COMPUTED_VALUE"""),"")</f>
        <v/>
      </c>
      <c r="D34221" s="5">
        <v>0.0</v>
      </c>
    </row>
    <row r="34222" ht="14.25" customHeight="1">
      <c r="A34222" s="5"/>
      <c r="B34222" s="5"/>
      <c r="C34222" s="5" t="str">
        <f>IFERROR(__xludf.DUMMYFUNCTION("""COMPUTED_VALUE"""),"")</f>
        <v/>
      </c>
      <c r="D34222" s="5">
        <v>0.0</v>
      </c>
    </row>
    <row r="34223" ht="14.25" customHeight="1">
      <c r="A34223" s="5"/>
      <c r="B34223" s="5"/>
      <c r="C34223" s="5" t="str">
        <f>IFERROR(__xludf.DUMMYFUNCTION("""COMPUTED_VALUE"""),"")</f>
        <v/>
      </c>
      <c r="D34223" s="5">
        <v>0.0</v>
      </c>
    </row>
    <row r="34224" ht="14.25" customHeight="1">
      <c r="A34224" s="5"/>
      <c r="B34224" s="5"/>
      <c r="C34224" s="5" t="str">
        <f>IFERROR(__xludf.DUMMYFUNCTION("""COMPUTED_VALUE"""),"")</f>
        <v/>
      </c>
      <c r="D34224" s="5">
        <v>0.0</v>
      </c>
    </row>
    <row r="34225" ht="14.25" customHeight="1">
      <c r="A34225" s="5"/>
      <c r="B34225" s="5"/>
      <c r="C34225" s="5" t="str">
        <f>IFERROR(__xludf.DUMMYFUNCTION("""COMPUTED_VALUE"""),"")</f>
        <v/>
      </c>
      <c r="D34225" s="5">
        <v>0.0</v>
      </c>
    </row>
    <row r="34226" ht="14.25" customHeight="1">
      <c r="A34226" s="5"/>
      <c r="B34226" s="5"/>
      <c r="C34226" s="5" t="str">
        <f>IFERROR(__xludf.DUMMYFUNCTION("""COMPUTED_VALUE"""),"")</f>
        <v/>
      </c>
      <c r="D34226" s="5">
        <v>0.0</v>
      </c>
    </row>
    <row r="34227" ht="14.25" customHeight="1">
      <c r="A34227" s="5"/>
      <c r="B34227" s="5"/>
      <c r="C34227" s="5" t="str">
        <f>IFERROR(__xludf.DUMMYFUNCTION("""COMPUTED_VALUE"""),"")</f>
        <v/>
      </c>
      <c r="D34227" s="5">
        <v>0.0</v>
      </c>
    </row>
    <row r="34228" ht="14.25" customHeight="1">
      <c r="A34228" s="5"/>
      <c r="B34228" s="5"/>
      <c r="C34228" s="5" t="str">
        <f>IFERROR(__xludf.DUMMYFUNCTION("""COMPUTED_VALUE"""),"")</f>
        <v/>
      </c>
      <c r="D34228" s="5">
        <v>0.0</v>
      </c>
    </row>
    <row r="34229" ht="14.25" customHeight="1">
      <c r="A34229" s="5"/>
      <c r="B34229" s="5"/>
      <c r="C34229" s="5" t="str">
        <f>IFERROR(__xludf.DUMMYFUNCTION("""COMPUTED_VALUE"""),"")</f>
        <v/>
      </c>
      <c r="D34229" s="5">
        <v>0.0</v>
      </c>
    </row>
    <row r="34230" ht="14.25" customHeight="1">
      <c r="A34230" s="5"/>
      <c r="B34230" s="5"/>
      <c r="C34230" s="5" t="str">
        <f>IFERROR(__xludf.DUMMYFUNCTION("""COMPUTED_VALUE"""),"")</f>
        <v/>
      </c>
      <c r="D34230" s="5">
        <v>0.0</v>
      </c>
    </row>
    <row r="34231" ht="14.25" customHeight="1">
      <c r="A34231" s="5"/>
      <c r="B34231" s="5"/>
      <c r="C34231" s="5" t="str">
        <f>IFERROR(__xludf.DUMMYFUNCTION("""COMPUTED_VALUE"""),"")</f>
        <v/>
      </c>
      <c r="D34231" s="5">
        <v>0.0</v>
      </c>
    </row>
    <row r="34232" ht="14.25" customHeight="1">
      <c r="A34232" s="5"/>
      <c r="B34232" s="5"/>
      <c r="C34232" s="5" t="str">
        <f>IFERROR(__xludf.DUMMYFUNCTION("""COMPUTED_VALUE"""),"")</f>
        <v/>
      </c>
      <c r="D34232" s="5">
        <v>0.0</v>
      </c>
    </row>
    <row r="34233" ht="14.25" customHeight="1">
      <c r="A34233" s="5"/>
      <c r="B34233" s="5"/>
      <c r="C34233" s="5" t="str">
        <f>IFERROR(__xludf.DUMMYFUNCTION("""COMPUTED_VALUE"""),"")</f>
        <v/>
      </c>
      <c r="D34233" s="5">
        <v>0.0</v>
      </c>
    </row>
    <row r="34234" ht="14.25" customHeight="1">
      <c r="A34234" s="5"/>
      <c r="B34234" s="5"/>
      <c r="C34234" s="5" t="str">
        <f>IFERROR(__xludf.DUMMYFUNCTION("""COMPUTED_VALUE"""),"")</f>
        <v/>
      </c>
      <c r="D34234" s="5">
        <v>0.0</v>
      </c>
    </row>
    <row r="34235" ht="14.25" customHeight="1">
      <c r="A34235" s="5"/>
      <c r="B34235" s="5"/>
      <c r="C34235" s="5" t="str">
        <f>IFERROR(__xludf.DUMMYFUNCTION("""COMPUTED_VALUE"""),"")</f>
        <v/>
      </c>
      <c r="D34235" s="5">
        <v>0.0</v>
      </c>
    </row>
    <row r="34236" ht="14.25" customHeight="1">
      <c r="A34236" s="5"/>
      <c r="B34236" s="5"/>
      <c r="C34236" s="5" t="str">
        <f>IFERROR(__xludf.DUMMYFUNCTION("""COMPUTED_VALUE"""),"")</f>
        <v/>
      </c>
      <c r="D34236" s="5">
        <v>0.0</v>
      </c>
    </row>
    <row r="34237" ht="14.25" customHeight="1">
      <c r="A34237" s="5"/>
      <c r="B34237" s="5"/>
      <c r="C34237" s="5" t="str">
        <f>IFERROR(__xludf.DUMMYFUNCTION("""COMPUTED_VALUE"""),"")</f>
        <v/>
      </c>
      <c r="D34237" s="5">
        <v>0.0</v>
      </c>
    </row>
    <row r="34238" ht="14.25" customHeight="1">
      <c r="A34238" s="5"/>
      <c r="B34238" s="5"/>
      <c r="C34238" s="5" t="str">
        <f>IFERROR(__xludf.DUMMYFUNCTION("""COMPUTED_VALUE"""),"")</f>
        <v/>
      </c>
      <c r="D34238" s="5">
        <v>0.0</v>
      </c>
    </row>
    <row r="34239" ht="14.25" customHeight="1">
      <c r="A34239" s="5"/>
      <c r="B34239" s="5"/>
      <c r="C34239" s="5" t="str">
        <f>IFERROR(__xludf.DUMMYFUNCTION("""COMPUTED_VALUE"""),"")</f>
        <v/>
      </c>
      <c r="D34239" s="5">
        <v>0.0</v>
      </c>
    </row>
    <row r="34240" ht="14.25" customHeight="1">
      <c r="A34240" s="5"/>
      <c r="B34240" s="5"/>
      <c r="C34240" s="5" t="str">
        <f>IFERROR(__xludf.DUMMYFUNCTION("""COMPUTED_VALUE"""),"")</f>
        <v/>
      </c>
      <c r="D34240" s="5">
        <v>0.0</v>
      </c>
    </row>
    <row r="34241" ht="14.25" customHeight="1">
      <c r="A34241" s="5"/>
      <c r="B34241" s="5"/>
      <c r="C34241" s="5" t="str">
        <f>IFERROR(__xludf.DUMMYFUNCTION("""COMPUTED_VALUE"""),"")</f>
        <v/>
      </c>
      <c r="D34241" s="5">
        <v>0.0</v>
      </c>
    </row>
    <row r="34242" ht="14.25" customHeight="1">
      <c r="A34242" s="5"/>
      <c r="B34242" s="5"/>
      <c r="C34242" s="5" t="str">
        <f>IFERROR(__xludf.DUMMYFUNCTION("""COMPUTED_VALUE"""),"")</f>
        <v/>
      </c>
      <c r="D34242" s="5">
        <v>0.0</v>
      </c>
    </row>
    <row r="34243" ht="14.25" customHeight="1">
      <c r="A34243" s="5"/>
      <c r="B34243" s="5"/>
      <c r="C34243" s="5" t="str">
        <f>IFERROR(__xludf.DUMMYFUNCTION("""COMPUTED_VALUE"""),"")</f>
        <v/>
      </c>
      <c r="D34243" s="5">
        <v>0.0</v>
      </c>
    </row>
    <row r="34244" ht="14.25" customHeight="1">
      <c r="A34244" s="5"/>
      <c r="B34244" s="5"/>
      <c r="C34244" s="5" t="str">
        <f>IFERROR(__xludf.DUMMYFUNCTION("""COMPUTED_VALUE"""),"")</f>
        <v/>
      </c>
      <c r="D34244" s="5">
        <v>0.0</v>
      </c>
    </row>
    <row r="34245" ht="14.25" customHeight="1">
      <c r="A34245" s="5"/>
      <c r="B34245" s="5"/>
      <c r="C34245" s="5" t="str">
        <f>IFERROR(__xludf.DUMMYFUNCTION("""COMPUTED_VALUE"""),"")</f>
        <v/>
      </c>
      <c r="D34245" s="5">
        <v>0.0</v>
      </c>
    </row>
    <row r="34246" ht="14.25" customHeight="1">
      <c r="A34246" s="5"/>
      <c r="B34246" s="5"/>
      <c r="C34246" s="5" t="str">
        <f>IFERROR(__xludf.DUMMYFUNCTION("""COMPUTED_VALUE"""),"")</f>
        <v/>
      </c>
      <c r="D34246" s="5">
        <v>0.0</v>
      </c>
    </row>
    <row r="34247" ht="14.25" customHeight="1">
      <c r="A34247" s="5"/>
      <c r="B34247" s="5"/>
      <c r="C34247" s="5" t="str">
        <f>IFERROR(__xludf.DUMMYFUNCTION("""COMPUTED_VALUE"""),"")</f>
        <v/>
      </c>
      <c r="D34247" s="5">
        <v>0.0</v>
      </c>
    </row>
    <row r="34248" ht="14.25" customHeight="1">
      <c r="A34248" s="5"/>
      <c r="B34248" s="5"/>
      <c r="C34248" s="5" t="str">
        <f>IFERROR(__xludf.DUMMYFUNCTION("""COMPUTED_VALUE"""),"")</f>
        <v/>
      </c>
      <c r="D34248" s="5">
        <v>0.0</v>
      </c>
    </row>
    <row r="34249" ht="14.25" customHeight="1">
      <c r="A34249" s="5"/>
      <c r="B34249" s="5"/>
      <c r="C34249" s="5" t="str">
        <f>IFERROR(__xludf.DUMMYFUNCTION("""COMPUTED_VALUE"""),"")</f>
        <v/>
      </c>
      <c r="D34249" s="5">
        <v>0.0</v>
      </c>
    </row>
    <row r="34250" ht="14.25" customHeight="1">
      <c r="A34250" s="5"/>
      <c r="B34250" s="5"/>
      <c r="C34250" s="5" t="str">
        <f>IFERROR(__xludf.DUMMYFUNCTION("""COMPUTED_VALUE"""),"")</f>
        <v/>
      </c>
      <c r="D34250" s="5">
        <v>0.0</v>
      </c>
    </row>
    <row r="34251" ht="14.25" customHeight="1">
      <c r="A34251" s="5"/>
      <c r="B34251" s="5"/>
      <c r="C34251" s="5" t="str">
        <f>IFERROR(__xludf.DUMMYFUNCTION("""COMPUTED_VALUE"""),"")</f>
        <v/>
      </c>
      <c r="D34251" s="5">
        <v>0.0</v>
      </c>
    </row>
    <row r="34252" ht="14.25" customHeight="1">
      <c r="A34252" s="5"/>
      <c r="B34252" s="5"/>
      <c r="C34252" s="5" t="str">
        <f>IFERROR(__xludf.DUMMYFUNCTION("""COMPUTED_VALUE"""),"")</f>
        <v/>
      </c>
      <c r="D34252" s="5">
        <v>0.0</v>
      </c>
    </row>
    <row r="34253" ht="14.25" customHeight="1">
      <c r="A34253" s="5"/>
      <c r="B34253" s="5"/>
      <c r="C34253" s="5" t="str">
        <f>IFERROR(__xludf.DUMMYFUNCTION("""COMPUTED_VALUE"""),"")</f>
        <v/>
      </c>
      <c r="D34253" s="5">
        <v>0.0</v>
      </c>
    </row>
    <row r="34254" ht="14.25" customHeight="1">
      <c r="A34254" s="5"/>
      <c r="B34254" s="5"/>
      <c r="C34254" s="5" t="str">
        <f>IFERROR(__xludf.DUMMYFUNCTION("""COMPUTED_VALUE"""),"")</f>
        <v/>
      </c>
      <c r="D34254" s="5">
        <v>0.0</v>
      </c>
    </row>
    <row r="34255" ht="14.25" customHeight="1">
      <c r="A34255" s="5"/>
      <c r="B34255" s="5"/>
      <c r="C34255" s="5" t="str">
        <f>IFERROR(__xludf.DUMMYFUNCTION("""COMPUTED_VALUE"""),"")</f>
        <v/>
      </c>
      <c r="D34255" s="5">
        <v>0.0</v>
      </c>
    </row>
    <row r="34256" ht="14.25" customHeight="1">
      <c r="A34256" s="5"/>
      <c r="B34256" s="5"/>
      <c r="C34256" s="5" t="str">
        <f>IFERROR(__xludf.DUMMYFUNCTION("""COMPUTED_VALUE"""),"")</f>
        <v/>
      </c>
      <c r="D34256" s="5">
        <v>0.0</v>
      </c>
    </row>
    <row r="34257" ht="14.25" customHeight="1">
      <c r="A34257" s="5"/>
      <c r="B34257" s="5"/>
      <c r="C34257" s="5" t="str">
        <f>IFERROR(__xludf.DUMMYFUNCTION("""COMPUTED_VALUE"""),"")</f>
        <v/>
      </c>
      <c r="D34257" s="5">
        <v>0.0</v>
      </c>
    </row>
    <row r="34258" ht="14.25" customHeight="1">
      <c r="A34258" s="5"/>
      <c r="B34258" s="5"/>
      <c r="C34258" s="5" t="str">
        <f>IFERROR(__xludf.DUMMYFUNCTION("""COMPUTED_VALUE"""),"")</f>
        <v/>
      </c>
      <c r="D34258" s="5">
        <v>0.0</v>
      </c>
    </row>
    <row r="34259" ht="14.25" customHeight="1">
      <c r="A34259" s="5"/>
      <c r="B34259" s="5"/>
      <c r="C34259" s="5" t="str">
        <f>IFERROR(__xludf.DUMMYFUNCTION("""COMPUTED_VALUE"""),"")</f>
        <v/>
      </c>
      <c r="D34259" s="5">
        <v>0.0</v>
      </c>
    </row>
    <row r="34260" ht="14.25" customHeight="1">
      <c r="A34260" s="5"/>
      <c r="B34260" s="5"/>
      <c r="C34260" s="5" t="str">
        <f>IFERROR(__xludf.DUMMYFUNCTION("""COMPUTED_VALUE"""),"")</f>
        <v/>
      </c>
      <c r="D34260" s="5">
        <v>0.0</v>
      </c>
    </row>
    <row r="34261" ht="14.25" customHeight="1">
      <c r="A34261" s="5"/>
      <c r="B34261" s="5"/>
      <c r="C34261" s="5" t="str">
        <f>IFERROR(__xludf.DUMMYFUNCTION("""COMPUTED_VALUE"""),"")</f>
        <v/>
      </c>
      <c r="D34261" s="5">
        <v>0.0</v>
      </c>
    </row>
    <row r="34262" ht="14.25" customHeight="1">
      <c r="A34262" s="5"/>
      <c r="B34262" s="5"/>
      <c r="C34262" s="5" t="str">
        <f>IFERROR(__xludf.DUMMYFUNCTION("""COMPUTED_VALUE"""),"")</f>
        <v/>
      </c>
      <c r="D34262" s="5">
        <v>0.0</v>
      </c>
    </row>
    <row r="34263" ht="14.25" customHeight="1">
      <c r="A34263" s="5"/>
      <c r="B34263" s="5"/>
      <c r="C34263" s="5" t="str">
        <f>IFERROR(__xludf.DUMMYFUNCTION("""COMPUTED_VALUE"""),"")</f>
        <v/>
      </c>
      <c r="D34263" s="5">
        <v>0.0</v>
      </c>
    </row>
    <row r="34264" ht="14.25" customHeight="1">
      <c r="A34264" s="5"/>
      <c r="B34264" s="5"/>
      <c r="C34264" s="5" t="str">
        <f>IFERROR(__xludf.DUMMYFUNCTION("""COMPUTED_VALUE"""),"")</f>
        <v/>
      </c>
      <c r="D34264" s="5">
        <v>0.0</v>
      </c>
    </row>
    <row r="34265" ht="14.25" customHeight="1">
      <c r="A34265" s="5"/>
      <c r="B34265" s="5"/>
      <c r="C34265" s="5" t="str">
        <f>IFERROR(__xludf.DUMMYFUNCTION("""COMPUTED_VALUE"""),"")</f>
        <v/>
      </c>
      <c r="D34265" s="5">
        <v>0.0</v>
      </c>
    </row>
    <row r="34266" ht="14.25" customHeight="1">
      <c r="A34266" s="5"/>
      <c r="B34266" s="5"/>
      <c r="C34266" s="5" t="str">
        <f>IFERROR(__xludf.DUMMYFUNCTION("""COMPUTED_VALUE"""),"")</f>
        <v/>
      </c>
      <c r="D34266" s="5">
        <v>0.0</v>
      </c>
    </row>
    <row r="34267" ht="14.25" customHeight="1">
      <c r="A34267" s="5"/>
      <c r="B34267" s="5"/>
      <c r="C34267" s="5" t="str">
        <f>IFERROR(__xludf.DUMMYFUNCTION("""COMPUTED_VALUE"""),"")</f>
        <v/>
      </c>
      <c r="D34267" s="5">
        <v>0.0</v>
      </c>
    </row>
    <row r="34268" ht="14.25" customHeight="1">
      <c r="A34268" s="5"/>
      <c r="B34268" s="5"/>
      <c r="C34268" s="5" t="str">
        <f>IFERROR(__xludf.DUMMYFUNCTION("""COMPUTED_VALUE"""),"")</f>
        <v/>
      </c>
      <c r="D34268" s="5">
        <v>0.0</v>
      </c>
    </row>
    <row r="34269" ht="14.25" customHeight="1">
      <c r="A34269" s="5"/>
      <c r="B34269" s="5"/>
      <c r="C34269" s="5" t="str">
        <f>IFERROR(__xludf.DUMMYFUNCTION("""COMPUTED_VALUE"""),"")</f>
        <v/>
      </c>
      <c r="D34269" s="5">
        <v>0.0</v>
      </c>
    </row>
    <row r="34270" ht="14.25" customHeight="1">
      <c r="A34270" s="5"/>
      <c r="B34270" s="5"/>
      <c r="C34270" s="5" t="str">
        <f>IFERROR(__xludf.DUMMYFUNCTION("""COMPUTED_VALUE"""),"")</f>
        <v/>
      </c>
      <c r="D34270" s="5">
        <v>0.0</v>
      </c>
    </row>
    <row r="34271" ht="14.25" customHeight="1">
      <c r="A34271" s="5"/>
      <c r="B34271" s="5"/>
      <c r="C34271" s="5" t="str">
        <f>IFERROR(__xludf.DUMMYFUNCTION("""COMPUTED_VALUE"""),"")</f>
        <v/>
      </c>
      <c r="D34271" s="5">
        <v>0.0</v>
      </c>
    </row>
    <row r="34272" ht="14.25" customHeight="1">
      <c r="A34272" s="5"/>
      <c r="B34272" s="5"/>
      <c r="C34272" s="5" t="str">
        <f>IFERROR(__xludf.DUMMYFUNCTION("""COMPUTED_VALUE"""),"")</f>
        <v/>
      </c>
      <c r="D34272" s="5">
        <v>0.0</v>
      </c>
    </row>
    <row r="34273" ht="14.25" customHeight="1">
      <c r="A34273" s="5"/>
      <c r="B34273" s="5"/>
      <c r="C34273" s="5" t="str">
        <f>IFERROR(__xludf.DUMMYFUNCTION("""COMPUTED_VALUE"""),"")</f>
        <v/>
      </c>
      <c r="D34273" s="5">
        <v>0.0</v>
      </c>
    </row>
    <row r="34274" ht="14.25" customHeight="1">
      <c r="A34274" s="5"/>
      <c r="B34274" s="5"/>
      <c r="C34274" s="5" t="str">
        <f>IFERROR(__xludf.DUMMYFUNCTION("""COMPUTED_VALUE"""),"")</f>
        <v/>
      </c>
      <c r="D34274" s="5">
        <v>0.0</v>
      </c>
    </row>
    <row r="34275" ht="14.25" customHeight="1">
      <c r="A34275" s="5"/>
      <c r="B34275" s="5"/>
      <c r="C34275" s="5" t="str">
        <f>IFERROR(__xludf.DUMMYFUNCTION("""COMPUTED_VALUE"""),"")</f>
        <v/>
      </c>
      <c r="D34275" s="5">
        <v>0.0</v>
      </c>
    </row>
    <row r="34276" ht="14.25" customHeight="1">
      <c r="A34276" s="5"/>
      <c r="B34276" s="5"/>
      <c r="C34276" s="5" t="str">
        <f>IFERROR(__xludf.DUMMYFUNCTION("""COMPUTED_VALUE"""),"")</f>
        <v/>
      </c>
      <c r="D34276" s="5">
        <v>0.0</v>
      </c>
    </row>
    <row r="34277" ht="14.25" customHeight="1">
      <c r="A34277" s="5"/>
      <c r="B34277" s="5"/>
      <c r="C34277" s="5" t="str">
        <f>IFERROR(__xludf.DUMMYFUNCTION("""COMPUTED_VALUE"""),"")</f>
        <v/>
      </c>
      <c r="D34277" s="5">
        <v>0.0</v>
      </c>
    </row>
    <row r="34278" ht="14.25" customHeight="1">
      <c r="A34278" s="5"/>
      <c r="B34278" s="5"/>
      <c r="C34278" s="5" t="str">
        <f>IFERROR(__xludf.DUMMYFUNCTION("""COMPUTED_VALUE"""),"")</f>
        <v/>
      </c>
      <c r="D34278" s="5">
        <v>0.0</v>
      </c>
    </row>
    <row r="34279" ht="14.25" customHeight="1">
      <c r="A34279" s="5"/>
      <c r="B34279" s="5"/>
      <c r="C34279" s="5" t="str">
        <f>IFERROR(__xludf.DUMMYFUNCTION("""COMPUTED_VALUE"""),"")</f>
        <v/>
      </c>
      <c r="D34279" s="5">
        <v>0.0</v>
      </c>
    </row>
    <row r="34280" ht="14.25" customHeight="1">
      <c r="A34280" s="5"/>
      <c r="B34280" s="5"/>
      <c r="C34280" s="5" t="str">
        <f>IFERROR(__xludf.DUMMYFUNCTION("""COMPUTED_VALUE"""),"")</f>
        <v/>
      </c>
      <c r="D34280" s="5">
        <v>0.0</v>
      </c>
    </row>
    <row r="34281" ht="14.25" customHeight="1">
      <c r="A34281" s="5"/>
      <c r="B34281" s="5"/>
      <c r="C34281" s="5" t="str">
        <f>IFERROR(__xludf.DUMMYFUNCTION("""COMPUTED_VALUE"""),"")</f>
        <v/>
      </c>
      <c r="D34281" s="5">
        <v>0.0</v>
      </c>
    </row>
    <row r="34282" ht="14.25" customHeight="1">
      <c r="A34282" s="5"/>
      <c r="B34282" s="5"/>
      <c r="C34282" s="5" t="str">
        <f>IFERROR(__xludf.DUMMYFUNCTION("""COMPUTED_VALUE"""),"")</f>
        <v/>
      </c>
      <c r="D34282" s="5">
        <v>0.0</v>
      </c>
    </row>
    <row r="34283" ht="14.25" customHeight="1">
      <c r="A34283" s="5"/>
      <c r="B34283" s="5"/>
      <c r="C34283" s="5" t="str">
        <f>IFERROR(__xludf.DUMMYFUNCTION("""COMPUTED_VALUE"""),"")</f>
        <v/>
      </c>
      <c r="D34283" s="5">
        <v>0.0</v>
      </c>
    </row>
    <row r="34284" ht="14.25" customHeight="1">
      <c r="A34284" s="5"/>
      <c r="B34284" s="5"/>
      <c r="C34284" s="5" t="str">
        <f>IFERROR(__xludf.DUMMYFUNCTION("""COMPUTED_VALUE"""),"")</f>
        <v/>
      </c>
      <c r="D34284" s="5">
        <v>0.0</v>
      </c>
    </row>
    <row r="34285" ht="14.25" customHeight="1">
      <c r="A34285" s="5"/>
      <c r="B34285" s="5"/>
      <c r="C34285" s="5" t="str">
        <f>IFERROR(__xludf.DUMMYFUNCTION("""COMPUTED_VALUE"""),"")</f>
        <v/>
      </c>
      <c r="D34285" s="5">
        <v>0.0</v>
      </c>
    </row>
    <row r="34286" ht="14.25" customHeight="1">
      <c r="A34286" s="5"/>
      <c r="B34286" s="5"/>
      <c r="C34286" s="5" t="str">
        <f>IFERROR(__xludf.DUMMYFUNCTION("""COMPUTED_VALUE"""),"")</f>
        <v/>
      </c>
      <c r="D34286" s="5">
        <v>0.0</v>
      </c>
    </row>
    <row r="34287" ht="14.25" customHeight="1">
      <c r="A34287" s="5"/>
      <c r="B34287" s="5"/>
      <c r="C34287" s="5" t="str">
        <f>IFERROR(__xludf.DUMMYFUNCTION("""COMPUTED_VALUE"""),"")</f>
        <v/>
      </c>
      <c r="D34287" s="5">
        <v>0.0</v>
      </c>
    </row>
    <row r="34288" ht="14.25" customHeight="1">
      <c r="A34288" s="5"/>
      <c r="B34288" s="5"/>
      <c r="C34288" s="5" t="str">
        <f>IFERROR(__xludf.DUMMYFUNCTION("""COMPUTED_VALUE"""),"")</f>
        <v/>
      </c>
      <c r="D34288" s="5">
        <v>0.0</v>
      </c>
    </row>
    <row r="34289" ht="14.25" customHeight="1">
      <c r="A34289" s="5"/>
      <c r="B34289" s="5"/>
      <c r="C34289" s="5" t="str">
        <f>IFERROR(__xludf.DUMMYFUNCTION("""COMPUTED_VALUE"""),"")</f>
        <v/>
      </c>
      <c r="D34289" s="5">
        <v>0.0</v>
      </c>
    </row>
    <row r="34290" ht="14.25" customHeight="1">
      <c r="A34290" s="5"/>
      <c r="B34290" s="5"/>
      <c r="C34290" s="5" t="str">
        <f>IFERROR(__xludf.DUMMYFUNCTION("""COMPUTED_VALUE"""),"")</f>
        <v/>
      </c>
      <c r="D34290" s="5">
        <v>0.0</v>
      </c>
    </row>
    <row r="34291" ht="14.25" customHeight="1">
      <c r="A34291" s="5"/>
      <c r="B34291" s="5"/>
      <c r="C34291" s="5" t="str">
        <f>IFERROR(__xludf.DUMMYFUNCTION("""COMPUTED_VALUE"""),"")</f>
        <v/>
      </c>
      <c r="D34291" s="5">
        <v>0.0</v>
      </c>
    </row>
    <row r="34292" ht="14.25" customHeight="1">
      <c r="A34292" s="5"/>
      <c r="B34292" s="5"/>
      <c r="C34292" s="5" t="str">
        <f>IFERROR(__xludf.DUMMYFUNCTION("""COMPUTED_VALUE"""),"")</f>
        <v/>
      </c>
      <c r="D34292" s="5">
        <v>0.0</v>
      </c>
    </row>
    <row r="34293" ht="14.25" customHeight="1">
      <c r="A34293" s="5"/>
      <c r="B34293" s="5"/>
      <c r="C34293" s="5" t="str">
        <f>IFERROR(__xludf.DUMMYFUNCTION("""COMPUTED_VALUE"""),"")</f>
        <v/>
      </c>
      <c r="D34293" s="5">
        <v>0.0</v>
      </c>
    </row>
    <row r="34294" ht="14.25" customHeight="1">
      <c r="A34294" s="5"/>
      <c r="B34294" s="5"/>
      <c r="C34294" s="5" t="str">
        <f>IFERROR(__xludf.DUMMYFUNCTION("""COMPUTED_VALUE"""),"")</f>
        <v/>
      </c>
      <c r="D34294" s="5">
        <v>0.0</v>
      </c>
    </row>
    <row r="34295" ht="14.25" customHeight="1">
      <c r="A34295" s="5"/>
      <c r="B34295" s="5"/>
      <c r="C34295" s="5" t="str">
        <f>IFERROR(__xludf.DUMMYFUNCTION("""COMPUTED_VALUE"""),"")</f>
        <v/>
      </c>
      <c r="D34295" s="5">
        <v>0.0</v>
      </c>
    </row>
    <row r="34296" ht="14.25" customHeight="1">
      <c r="A34296" s="5"/>
      <c r="B34296" s="5"/>
      <c r="C34296" s="5" t="str">
        <f>IFERROR(__xludf.DUMMYFUNCTION("""COMPUTED_VALUE"""),"")</f>
        <v/>
      </c>
      <c r="D34296" s="5">
        <v>0.0</v>
      </c>
    </row>
    <row r="34297" ht="14.25" customHeight="1">
      <c r="A34297" s="5"/>
      <c r="B34297" s="5"/>
      <c r="C34297" s="5" t="str">
        <f>IFERROR(__xludf.DUMMYFUNCTION("""COMPUTED_VALUE"""),"")</f>
        <v/>
      </c>
      <c r="D34297" s="5">
        <v>0.0</v>
      </c>
    </row>
    <row r="34298" ht="14.25" customHeight="1">
      <c r="A34298" s="5"/>
      <c r="B34298" s="5"/>
      <c r="C34298" s="5" t="str">
        <f>IFERROR(__xludf.DUMMYFUNCTION("""COMPUTED_VALUE"""),"")</f>
        <v/>
      </c>
      <c r="D34298" s="5">
        <v>0.0</v>
      </c>
    </row>
    <row r="34299" ht="14.25" customHeight="1">
      <c r="A34299" s="5"/>
      <c r="B34299" s="5"/>
      <c r="C34299" s="5" t="str">
        <f>IFERROR(__xludf.DUMMYFUNCTION("""COMPUTED_VALUE"""),"")</f>
        <v/>
      </c>
      <c r="D34299" s="5">
        <v>0.0</v>
      </c>
    </row>
    <row r="34300" ht="14.25" customHeight="1">
      <c r="A34300" s="5"/>
      <c r="B34300" s="5"/>
      <c r="C34300" s="5" t="str">
        <f>IFERROR(__xludf.DUMMYFUNCTION("""COMPUTED_VALUE"""),"")</f>
        <v/>
      </c>
      <c r="D34300" s="5">
        <v>0.0</v>
      </c>
    </row>
    <row r="34301" ht="14.25" customHeight="1">
      <c r="A34301" s="5"/>
      <c r="B34301" s="5"/>
      <c r="C34301" s="5" t="str">
        <f>IFERROR(__xludf.DUMMYFUNCTION("""COMPUTED_VALUE"""),"")</f>
        <v/>
      </c>
      <c r="D34301" s="5">
        <v>0.0</v>
      </c>
    </row>
    <row r="34302" ht="14.25" customHeight="1">
      <c r="A34302" s="5"/>
      <c r="B34302" s="5"/>
      <c r="C34302" s="5" t="str">
        <f>IFERROR(__xludf.DUMMYFUNCTION("""COMPUTED_VALUE"""),"")</f>
        <v/>
      </c>
      <c r="D34302" s="5">
        <v>0.0</v>
      </c>
    </row>
    <row r="34303" ht="14.25" customHeight="1">
      <c r="A34303" s="5"/>
      <c r="B34303" s="5"/>
      <c r="C34303" s="5" t="str">
        <f>IFERROR(__xludf.DUMMYFUNCTION("""COMPUTED_VALUE"""),"")</f>
        <v/>
      </c>
      <c r="D34303" s="5">
        <v>0.0</v>
      </c>
    </row>
    <row r="34304" ht="14.25" customHeight="1">
      <c r="A34304" s="5"/>
      <c r="B34304" s="5"/>
      <c r="C34304" s="5" t="str">
        <f>IFERROR(__xludf.DUMMYFUNCTION("""COMPUTED_VALUE"""),"")</f>
        <v/>
      </c>
      <c r="D34304" s="5">
        <v>0.0</v>
      </c>
    </row>
    <row r="34305" ht="14.25" customHeight="1">
      <c r="A34305" s="5"/>
      <c r="B34305" s="5"/>
      <c r="C34305" s="5" t="str">
        <f>IFERROR(__xludf.DUMMYFUNCTION("""COMPUTED_VALUE"""),"")</f>
        <v/>
      </c>
      <c r="D34305" s="5">
        <v>0.0</v>
      </c>
    </row>
    <row r="34306" ht="14.25" customHeight="1">
      <c r="A34306" s="5"/>
      <c r="B34306" s="5"/>
      <c r="C34306" s="5" t="str">
        <f>IFERROR(__xludf.DUMMYFUNCTION("""COMPUTED_VALUE"""),"")</f>
        <v/>
      </c>
      <c r="D34306" s="5">
        <v>0.0</v>
      </c>
    </row>
    <row r="34307" ht="14.25" customHeight="1">
      <c r="A34307" s="5"/>
      <c r="B34307" s="5"/>
      <c r="C34307" s="5" t="str">
        <f>IFERROR(__xludf.DUMMYFUNCTION("""COMPUTED_VALUE"""),"")</f>
        <v/>
      </c>
      <c r="D34307" s="5">
        <v>0.0</v>
      </c>
    </row>
    <row r="34308" ht="14.25" customHeight="1">
      <c r="A34308" s="5"/>
      <c r="B34308" s="5"/>
      <c r="C34308" s="5" t="str">
        <f>IFERROR(__xludf.DUMMYFUNCTION("""COMPUTED_VALUE"""),"")</f>
        <v/>
      </c>
      <c r="D34308" s="5">
        <v>0.0</v>
      </c>
    </row>
    <row r="34309" ht="14.25" customHeight="1">
      <c r="A34309" s="5"/>
      <c r="B34309" s="5"/>
      <c r="C34309" s="5" t="str">
        <f>IFERROR(__xludf.DUMMYFUNCTION("""COMPUTED_VALUE"""),"")</f>
        <v/>
      </c>
      <c r="D34309" s="5">
        <v>0.0</v>
      </c>
    </row>
    <row r="34310" ht="14.25" customHeight="1">
      <c r="A34310" s="5"/>
      <c r="B34310" s="5"/>
      <c r="C34310" s="5" t="str">
        <f>IFERROR(__xludf.DUMMYFUNCTION("""COMPUTED_VALUE"""),"")</f>
        <v/>
      </c>
      <c r="D34310" s="5">
        <v>0.0</v>
      </c>
    </row>
    <row r="34311" ht="14.25" customHeight="1">
      <c r="A34311" s="5"/>
      <c r="B34311" s="5"/>
      <c r="C34311" s="5" t="str">
        <f>IFERROR(__xludf.DUMMYFUNCTION("""COMPUTED_VALUE"""),"")</f>
        <v/>
      </c>
      <c r="D34311" s="5">
        <v>0.0</v>
      </c>
    </row>
    <row r="34312" ht="14.25" customHeight="1">
      <c r="A34312" s="5"/>
      <c r="B34312" s="5"/>
      <c r="C34312" s="5" t="str">
        <f>IFERROR(__xludf.DUMMYFUNCTION("""COMPUTED_VALUE"""),"")</f>
        <v/>
      </c>
      <c r="D34312" s="5">
        <v>0.0</v>
      </c>
    </row>
    <row r="34313" ht="14.25" customHeight="1">
      <c r="A34313" s="5"/>
      <c r="B34313" s="5"/>
      <c r="C34313" s="5" t="str">
        <f>IFERROR(__xludf.DUMMYFUNCTION("""COMPUTED_VALUE"""),"")</f>
        <v/>
      </c>
      <c r="D34313" s="5">
        <v>0.0</v>
      </c>
    </row>
    <row r="34314" ht="14.25" customHeight="1">
      <c r="A34314" s="5"/>
      <c r="B34314" s="5"/>
      <c r="C34314" s="5" t="str">
        <f>IFERROR(__xludf.DUMMYFUNCTION("""COMPUTED_VALUE"""),"")</f>
        <v/>
      </c>
      <c r="D34314" s="5">
        <v>0.0</v>
      </c>
    </row>
    <row r="34315" ht="14.25" customHeight="1">
      <c r="A34315" s="5"/>
      <c r="B34315" s="5"/>
      <c r="C34315" s="5" t="str">
        <f>IFERROR(__xludf.DUMMYFUNCTION("""COMPUTED_VALUE"""),"")</f>
        <v/>
      </c>
      <c r="D34315" s="5">
        <v>0.0</v>
      </c>
    </row>
    <row r="34316" ht="14.25" customHeight="1">
      <c r="A34316" s="5"/>
      <c r="B34316" s="5"/>
      <c r="C34316" s="5" t="str">
        <f>IFERROR(__xludf.DUMMYFUNCTION("""COMPUTED_VALUE"""),"")</f>
        <v/>
      </c>
      <c r="D34316" s="5">
        <v>0.0</v>
      </c>
    </row>
    <row r="34317" ht="14.25" customHeight="1">
      <c r="A34317" s="5"/>
      <c r="B34317" s="5"/>
      <c r="C34317" s="5" t="str">
        <f>IFERROR(__xludf.DUMMYFUNCTION("""COMPUTED_VALUE"""),"")</f>
        <v/>
      </c>
      <c r="D34317" s="5">
        <v>0.0</v>
      </c>
    </row>
    <row r="34318" ht="14.25" customHeight="1">
      <c r="A34318" s="5"/>
      <c r="B34318" s="5"/>
      <c r="C34318" s="5" t="str">
        <f>IFERROR(__xludf.DUMMYFUNCTION("""COMPUTED_VALUE"""),"")</f>
        <v/>
      </c>
      <c r="D34318" s="5">
        <v>0.0</v>
      </c>
    </row>
    <row r="34319" ht="14.25" customHeight="1">
      <c r="A34319" s="5"/>
      <c r="B34319" s="5"/>
      <c r="C34319" s="5" t="str">
        <f>IFERROR(__xludf.DUMMYFUNCTION("""COMPUTED_VALUE"""),"")</f>
        <v/>
      </c>
      <c r="D34319" s="5">
        <v>0.0</v>
      </c>
    </row>
    <row r="34320" ht="14.25" customHeight="1">
      <c r="A34320" s="5"/>
      <c r="B34320" s="5"/>
      <c r="C34320" s="5" t="str">
        <f>IFERROR(__xludf.DUMMYFUNCTION("""COMPUTED_VALUE"""),"")</f>
        <v/>
      </c>
      <c r="D34320" s="5">
        <v>0.0</v>
      </c>
    </row>
    <row r="34321" ht="14.25" customHeight="1">
      <c r="A34321" s="5"/>
      <c r="B34321" s="5"/>
      <c r="C34321" s="5" t="str">
        <f>IFERROR(__xludf.DUMMYFUNCTION("""COMPUTED_VALUE"""),"")</f>
        <v/>
      </c>
      <c r="D34321" s="5">
        <v>0.0</v>
      </c>
    </row>
    <row r="34322" ht="14.25" customHeight="1">
      <c r="A34322" s="5"/>
      <c r="B34322" s="5"/>
      <c r="C34322" s="5" t="str">
        <f>IFERROR(__xludf.DUMMYFUNCTION("""COMPUTED_VALUE"""),"")</f>
        <v/>
      </c>
      <c r="D34322" s="5">
        <v>0.0</v>
      </c>
    </row>
    <row r="34323" ht="14.25" customHeight="1">
      <c r="A34323" s="5"/>
      <c r="B34323" s="5"/>
      <c r="C34323" s="5" t="str">
        <f>IFERROR(__xludf.DUMMYFUNCTION("""COMPUTED_VALUE"""),"")</f>
        <v/>
      </c>
      <c r="D34323" s="5">
        <v>0.0</v>
      </c>
    </row>
    <row r="34324" ht="14.25" customHeight="1">
      <c r="A34324" s="5"/>
      <c r="B34324" s="5"/>
      <c r="C34324" s="5" t="str">
        <f>IFERROR(__xludf.DUMMYFUNCTION("""COMPUTED_VALUE"""),"")</f>
        <v/>
      </c>
      <c r="D34324" s="5">
        <v>0.0</v>
      </c>
    </row>
    <row r="34325" ht="14.25" customHeight="1">
      <c r="A34325" s="5"/>
      <c r="B34325" s="5"/>
      <c r="C34325" s="5" t="str">
        <f>IFERROR(__xludf.DUMMYFUNCTION("""COMPUTED_VALUE"""),"")</f>
        <v/>
      </c>
      <c r="D34325" s="5">
        <v>0.0</v>
      </c>
    </row>
    <row r="34326" ht="14.25" customHeight="1">
      <c r="A34326" s="5"/>
      <c r="B34326" s="5"/>
      <c r="C34326" s="5" t="str">
        <f>IFERROR(__xludf.DUMMYFUNCTION("""COMPUTED_VALUE"""),"")</f>
        <v/>
      </c>
      <c r="D34326" s="5">
        <v>0.0</v>
      </c>
    </row>
    <row r="34327" ht="14.25" customHeight="1">
      <c r="A34327" s="5"/>
      <c r="B34327" s="5"/>
      <c r="C34327" s="5" t="str">
        <f>IFERROR(__xludf.DUMMYFUNCTION("""COMPUTED_VALUE"""),"")</f>
        <v/>
      </c>
      <c r="D34327" s="5">
        <v>0.0</v>
      </c>
    </row>
    <row r="34328" ht="14.25" customHeight="1">
      <c r="A34328" s="5"/>
      <c r="B34328" s="5"/>
      <c r="C34328" s="5" t="str">
        <f>IFERROR(__xludf.DUMMYFUNCTION("""COMPUTED_VALUE"""),"")</f>
        <v/>
      </c>
      <c r="D34328" s="5">
        <v>0.0</v>
      </c>
    </row>
    <row r="34329" ht="14.25" customHeight="1">
      <c r="A34329" s="5"/>
      <c r="B34329" s="5"/>
      <c r="C34329" s="5" t="str">
        <f>IFERROR(__xludf.DUMMYFUNCTION("""COMPUTED_VALUE"""),"")</f>
        <v/>
      </c>
      <c r="D34329" s="5">
        <v>0.0</v>
      </c>
    </row>
    <row r="34330" ht="14.25" customHeight="1">
      <c r="A34330" s="5"/>
      <c r="B34330" s="5"/>
      <c r="C34330" s="5" t="str">
        <f>IFERROR(__xludf.DUMMYFUNCTION("""COMPUTED_VALUE"""),"")</f>
        <v/>
      </c>
      <c r="D34330" s="5">
        <v>0.0</v>
      </c>
    </row>
    <row r="34331" ht="14.25" customHeight="1">
      <c r="A34331" s="5"/>
      <c r="B34331" s="5"/>
      <c r="C34331" s="5" t="str">
        <f>IFERROR(__xludf.DUMMYFUNCTION("""COMPUTED_VALUE"""),"")</f>
        <v/>
      </c>
      <c r="D34331" s="5">
        <v>0.0</v>
      </c>
    </row>
    <row r="34332" ht="14.25" customHeight="1">
      <c r="A34332" s="5"/>
      <c r="B34332" s="5"/>
      <c r="C34332" s="5" t="str">
        <f>IFERROR(__xludf.DUMMYFUNCTION("""COMPUTED_VALUE"""),"")</f>
        <v/>
      </c>
      <c r="D34332" s="5">
        <v>0.0</v>
      </c>
    </row>
    <row r="34333" ht="14.25" customHeight="1">
      <c r="A34333" s="5"/>
      <c r="B34333" s="5"/>
      <c r="C34333" s="5" t="str">
        <f>IFERROR(__xludf.DUMMYFUNCTION("""COMPUTED_VALUE"""),"")</f>
        <v/>
      </c>
      <c r="D34333" s="5">
        <v>0.0</v>
      </c>
    </row>
    <row r="34334" ht="14.25" customHeight="1">
      <c r="A34334" s="5"/>
      <c r="B34334" s="5"/>
      <c r="C34334" s="5" t="str">
        <f>IFERROR(__xludf.DUMMYFUNCTION("""COMPUTED_VALUE"""),"")</f>
        <v/>
      </c>
      <c r="D34334" s="5">
        <v>0.0</v>
      </c>
    </row>
    <row r="34335" ht="14.25" customHeight="1">
      <c r="A34335" s="5"/>
      <c r="B34335" s="5"/>
      <c r="C34335" s="5" t="str">
        <f>IFERROR(__xludf.DUMMYFUNCTION("""COMPUTED_VALUE"""),"")</f>
        <v/>
      </c>
      <c r="D34335" s="5">
        <v>0.0</v>
      </c>
    </row>
    <row r="34336" ht="14.25" customHeight="1">
      <c r="A34336" s="5"/>
      <c r="B34336" s="5"/>
      <c r="C34336" s="5" t="str">
        <f>IFERROR(__xludf.DUMMYFUNCTION("""COMPUTED_VALUE"""),"")</f>
        <v/>
      </c>
      <c r="D34336" s="5">
        <v>0.0</v>
      </c>
    </row>
    <row r="34337" ht="14.25" customHeight="1">
      <c r="A34337" s="5"/>
      <c r="B34337" s="5"/>
      <c r="C34337" s="5" t="str">
        <f>IFERROR(__xludf.DUMMYFUNCTION("""COMPUTED_VALUE"""),"")</f>
        <v/>
      </c>
      <c r="D34337" s="5">
        <v>0.0</v>
      </c>
    </row>
    <row r="34338" ht="14.25" customHeight="1">
      <c r="A34338" s="5"/>
      <c r="B34338" s="5"/>
      <c r="C34338" s="5" t="str">
        <f>IFERROR(__xludf.DUMMYFUNCTION("""COMPUTED_VALUE"""),"")</f>
        <v/>
      </c>
      <c r="D34338" s="5">
        <v>0.0</v>
      </c>
    </row>
    <row r="34339" ht="14.25" customHeight="1">
      <c r="A34339" s="5"/>
      <c r="B34339" s="5"/>
      <c r="C34339" s="5" t="str">
        <f>IFERROR(__xludf.DUMMYFUNCTION("""COMPUTED_VALUE"""),"")</f>
        <v/>
      </c>
      <c r="D34339" s="5">
        <v>0.0</v>
      </c>
    </row>
    <row r="34340" ht="14.25" customHeight="1">
      <c r="A34340" s="5"/>
      <c r="B34340" s="5"/>
      <c r="C34340" s="5" t="str">
        <f>IFERROR(__xludf.DUMMYFUNCTION("""COMPUTED_VALUE"""),"")</f>
        <v/>
      </c>
      <c r="D34340" s="5">
        <v>0.0</v>
      </c>
    </row>
    <row r="34341" ht="14.25" customHeight="1">
      <c r="A34341" s="5"/>
      <c r="B34341" s="5"/>
      <c r="C34341" s="5" t="str">
        <f>IFERROR(__xludf.DUMMYFUNCTION("""COMPUTED_VALUE"""),"")</f>
        <v/>
      </c>
      <c r="D34341" s="5">
        <v>0.0</v>
      </c>
    </row>
    <row r="34342" ht="14.25" customHeight="1">
      <c r="A34342" s="5"/>
      <c r="B34342" s="5"/>
      <c r="C34342" s="5" t="str">
        <f>IFERROR(__xludf.DUMMYFUNCTION("""COMPUTED_VALUE"""),"")</f>
        <v/>
      </c>
      <c r="D34342" s="5">
        <v>0.0</v>
      </c>
    </row>
    <row r="34343" ht="14.25" customHeight="1">
      <c r="A34343" s="5"/>
      <c r="B34343" s="5"/>
      <c r="C34343" s="5" t="str">
        <f>IFERROR(__xludf.DUMMYFUNCTION("""COMPUTED_VALUE"""),"")</f>
        <v/>
      </c>
      <c r="D34343" s="5">
        <v>0.0</v>
      </c>
    </row>
    <row r="34344" ht="14.25" customHeight="1">
      <c r="A34344" s="5"/>
      <c r="B34344" s="5"/>
      <c r="C34344" s="5" t="str">
        <f>IFERROR(__xludf.DUMMYFUNCTION("""COMPUTED_VALUE"""),"")</f>
        <v/>
      </c>
      <c r="D34344" s="5">
        <v>0.0</v>
      </c>
    </row>
    <row r="34345" ht="14.25" customHeight="1">
      <c r="A34345" s="5"/>
      <c r="B34345" s="5"/>
      <c r="C34345" s="5" t="str">
        <f>IFERROR(__xludf.DUMMYFUNCTION("""COMPUTED_VALUE"""),"")</f>
        <v/>
      </c>
      <c r="D34345" s="5">
        <v>0.0</v>
      </c>
    </row>
    <row r="34346" ht="14.25" customHeight="1">
      <c r="A34346" s="5"/>
      <c r="B34346" s="5"/>
      <c r="C34346" s="5" t="str">
        <f>IFERROR(__xludf.DUMMYFUNCTION("""COMPUTED_VALUE"""),"")</f>
        <v/>
      </c>
      <c r="D34346" s="5">
        <v>0.0</v>
      </c>
    </row>
    <row r="34347" ht="14.25" customHeight="1">
      <c r="A34347" s="5"/>
      <c r="B34347" s="5"/>
      <c r="C34347" s="5" t="str">
        <f>IFERROR(__xludf.DUMMYFUNCTION("""COMPUTED_VALUE"""),"")</f>
        <v/>
      </c>
      <c r="D34347" s="5">
        <v>0.0</v>
      </c>
    </row>
    <row r="34348" ht="14.25" customHeight="1">
      <c r="A34348" s="5"/>
      <c r="B34348" s="5"/>
      <c r="C34348" s="5" t="str">
        <f>IFERROR(__xludf.DUMMYFUNCTION("""COMPUTED_VALUE"""),"")</f>
        <v/>
      </c>
      <c r="D34348" s="5">
        <v>0.0</v>
      </c>
    </row>
    <row r="34349" ht="14.25" customHeight="1">
      <c r="A34349" s="5"/>
      <c r="B34349" s="5"/>
      <c r="C34349" s="5" t="str">
        <f>IFERROR(__xludf.DUMMYFUNCTION("""COMPUTED_VALUE"""),"")</f>
        <v/>
      </c>
      <c r="D34349" s="5">
        <v>0.0</v>
      </c>
    </row>
    <row r="34350" ht="14.25" customHeight="1">
      <c r="A34350" s="5"/>
      <c r="B34350" s="5"/>
      <c r="C34350" s="5" t="str">
        <f>IFERROR(__xludf.DUMMYFUNCTION("""COMPUTED_VALUE"""),"")</f>
        <v/>
      </c>
      <c r="D34350" s="5">
        <v>0.0</v>
      </c>
    </row>
    <row r="34351" ht="14.25" customHeight="1">
      <c r="A34351" s="5"/>
      <c r="B34351" s="5"/>
      <c r="C34351" s="5" t="str">
        <f>IFERROR(__xludf.DUMMYFUNCTION("""COMPUTED_VALUE"""),"")</f>
        <v/>
      </c>
      <c r="D34351" s="5">
        <v>0.0</v>
      </c>
    </row>
    <row r="34352" ht="14.25" customHeight="1">
      <c r="A34352" s="5"/>
      <c r="B34352" s="5"/>
      <c r="C34352" s="5" t="str">
        <f>IFERROR(__xludf.DUMMYFUNCTION("""COMPUTED_VALUE"""),"")</f>
        <v/>
      </c>
      <c r="D34352" s="5">
        <v>0.0</v>
      </c>
    </row>
    <row r="34353" ht="14.25" customHeight="1">
      <c r="A34353" s="5"/>
      <c r="B34353" s="5"/>
      <c r="C34353" s="5" t="str">
        <f>IFERROR(__xludf.DUMMYFUNCTION("""COMPUTED_VALUE"""),"")</f>
        <v/>
      </c>
      <c r="D34353" s="5">
        <v>0.0</v>
      </c>
    </row>
    <row r="34354" ht="14.25" customHeight="1">
      <c r="A34354" s="5"/>
      <c r="B34354" s="5"/>
      <c r="C34354" s="5" t="str">
        <f>IFERROR(__xludf.DUMMYFUNCTION("""COMPUTED_VALUE"""),"")</f>
        <v/>
      </c>
      <c r="D34354" s="5">
        <v>0.0</v>
      </c>
    </row>
    <row r="34355" ht="14.25" customHeight="1">
      <c r="A34355" s="5"/>
      <c r="B34355" s="5"/>
      <c r="C34355" s="5" t="str">
        <f>IFERROR(__xludf.DUMMYFUNCTION("""COMPUTED_VALUE"""),"")</f>
        <v/>
      </c>
      <c r="D34355" s="5">
        <v>0.0</v>
      </c>
    </row>
    <row r="34356" ht="14.25" customHeight="1">
      <c r="A34356" s="5"/>
      <c r="B34356" s="5"/>
      <c r="C34356" s="5" t="str">
        <f>IFERROR(__xludf.DUMMYFUNCTION("""COMPUTED_VALUE"""),"")</f>
        <v/>
      </c>
      <c r="D34356" s="5">
        <v>0.0</v>
      </c>
    </row>
    <row r="34357" ht="14.25" customHeight="1">
      <c r="A34357" s="5"/>
      <c r="B34357" s="5"/>
      <c r="C34357" s="5" t="str">
        <f>IFERROR(__xludf.DUMMYFUNCTION("""COMPUTED_VALUE"""),"")</f>
        <v/>
      </c>
      <c r="D34357" s="5">
        <v>0.0</v>
      </c>
    </row>
    <row r="34358" ht="14.25" customHeight="1">
      <c r="A34358" s="5"/>
      <c r="B34358" s="5"/>
      <c r="C34358" s="5" t="str">
        <f>IFERROR(__xludf.DUMMYFUNCTION("""COMPUTED_VALUE"""),"")</f>
        <v/>
      </c>
      <c r="D34358" s="5">
        <v>0.0</v>
      </c>
    </row>
    <row r="34359" ht="14.25" customHeight="1">
      <c r="A34359" s="5"/>
      <c r="B34359" s="5"/>
      <c r="C34359" s="5" t="str">
        <f>IFERROR(__xludf.DUMMYFUNCTION("""COMPUTED_VALUE"""),"")</f>
        <v/>
      </c>
      <c r="D34359" s="5">
        <v>0.0</v>
      </c>
    </row>
    <row r="34360" ht="14.25" customHeight="1">
      <c r="A34360" s="5"/>
      <c r="B34360" s="5"/>
      <c r="C34360" s="5" t="str">
        <f>IFERROR(__xludf.DUMMYFUNCTION("""COMPUTED_VALUE"""),"")</f>
        <v/>
      </c>
      <c r="D34360" s="5">
        <v>0.0</v>
      </c>
    </row>
    <row r="34361" ht="14.25" customHeight="1">
      <c r="A34361" s="5"/>
      <c r="B34361" s="5"/>
      <c r="C34361" s="5" t="str">
        <f>IFERROR(__xludf.DUMMYFUNCTION("""COMPUTED_VALUE"""),"")</f>
        <v/>
      </c>
      <c r="D34361" s="5">
        <v>0.0</v>
      </c>
    </row>
    <row r="34362" ht="14.25" customHeight="1">
      <c r="A34362" s="5"/>
      <c r="B34362" s="5"/>
      <c r="C34362" s="5" t="str">
        <f>IFERROR(__xludf.DUMMYFUNCTION("""COMPUTED_VALUE"""),"")</f>
        <v/>
      </c>
      <c r="D34362" s="5">
        <v>0.0</v>
      </c>
    </row>
    <row r="34363" ht="14.25" customHeight="1">
      <c r="A34363" s="5"/>
      <c r="B34363" s="5"/>
      <c r="C34363" s="5" t="str">
        <f>IFERROR(__xludf.DUMMYFUNCTION("""COMPUTED_VALUE"""),"")</f>
        <v/>
      </c>
      <c r="D34363" s="5">
        <v>0.0</v>
      </c>
    </row>
    <row r="34364" ht="14.25" customHeight="1">
      <c r="A34364" s="5"/>
      <c r="B34364" s="5"/>
      <c r="C34364" s="5" t="str">
        <f>IFERROR(__xludf.DUMMYFUNCTION("""COMPUTED_VALUE"""),"")</f>
        <v/>
      </c>
      <c r="D34364" s="5">
        <v>0.0</v>
      </c>
    </row>
    <row r="34365" ht="14.25" customHeight="1">
      <c r="A34365" s="5"/>
      <c r="B34365" s="5"/>
      <c r="C34365" s="5" t="str">
        <f>IFERROR(__xludf.DUMMYFUNCTION("""COMPUTED_VALUE"""),"")</f>
        <v/>
      </c>
      <c r="D34365" s="5">
        <v>0.0</v>
      </c>
    </row>
    <row r="34366" ht="14.25" customHeight="1">
      <c r="A34366" s="5"/>
      <c r="B34366" s="5"/>
      <c r="C34366" s="5" t="str">
        <f>IFERROR(__xludf.DUMMYFUNCTION("""COMPUTED_VALUE"""),"")</f>
        <v/>
      </c>
      <c r="D34366" s="5">
        <v>0.0</v>
      </c>
    </row>
    <row r="34367" ht="14.25" customHeight="1">
      <c r="A34367" s="5"/>
      <c r="B34367" s="5"/>
      <c r="C34367" s="5" t="str">
        <f>IFERROR(__xludf.DUMMYFUNCTION("""COMPUTED_VALUE"""),"")</f>
        <v/>
      </c>
      <c r="D34367" s="5">
        <v>0.0</v>
      </c>
    </row>
    <row r="34368" ht="14.25" customHeight="1">
      <c r="A34368" s="5"/>
      <c r="B34368" s="5"/>
      <c r="C34368" s="5" t="str">
        <f>IFERROR(__xludf.DUMMYFUNCTION("""COMPUTED_VALUE"""),"")</f>
        <v/>
      </c>
      <c r="D34368" s="5">
        <v>0.0</v>
      </c>
    </row>
    <row r="34369" ht="14.25" customHeight="1">
      <c r="A34369" s="5"/>
      <c r="B34369" s="5"/>
      <c r="C34369" s="5" t="str">
        <f>IFERROR(__xludf.DUMMYFUNCTION("""COMPUTED_VALUE"""),"")</f>
        <v/>
      </c>
      <c r="D34369" s="5">
        <v>0.0</v>
      </c>
    </row>
    <row r="34370" ht="14.25" customHeight="1">
      <c r="A34370" s="5"/>
      <c r="B34370" s="5"/>
      <c r="C34370" s="5" t="str">
        <f>IFERROR(__xludf.DUMMYFUNCTION("""COMPUTED_VALUE"""),"")</f>
        <v/>
      </c>
      <c r="D34370" s="5">
        <v>0.0</v>
      </c>
    </row>
    <row r="34371" ht="14.25" customHeight="1">
      <c r="A34371" s="5"/>
      <c r="B34371" s="5"/>
      <c r="C34371" s="5" t="str">
        <f>IFERROR(__xludf.DUMMYFUNCTION("""COMPUTED_VALUE"""),"")</f>
        <v/>
      </c>
      <c r="D34371" s="5">
        <v>0.0</v>
      </c>
    </row>
    <row r="34372" ht="14.25" customHeight="1">
      <c r="A34372" s="5"/>
      <c r="B34372" s="5"/>
      <c r="C34372" s="5" t="str">
        <f>IFERROR(__xludf.DUMMYFUNCTION("""COMPUTED_VALUE"""),"")</f>
        <v/>
      </c>
      <c r="D34372" s="5">
        <v>0.0</v>
      </c>
    </row>
    <row r="34373" ht="14.25" customHeight="1">
      <c r="A34373" s="5"/>
      <c r="B34373" s="5"/>
      <c r="C34373" s="5" t="str">
        <f>IFERROR(__xludf.DUMMYFUNCTION("""COMPUTED_VALUE"""),"")</f>
        <v/>
      </c>
      <c r="D34373" s="5">
        <v>0.0</v>
      </c>
    </row>
    <row r="34374" ht="14.25" customHeight="1">
      <c r="A34374" s="5"/>
      <c r="B34374" s="5"/>
      <c r="C34374" s="5" t="str">
        <f>IFERROR(__xludf.DUMMYFUNCTION("""COMPUTED_VALUE"""),"")</f>
        <v/>
      </c>
      <c r="D34374" s="5">
        <v>0.0</v>
      </c>
    </row>
    <row r="34375" ht="14.25" customHeight="1">
      <c r="A34375" s="5"/>
      <c r="B34375" s="5"/>
      <c r="C34375" s="5" t="str">
        <f>IFERROR(__xludf.DUMMYFUNCTION("""COMPUTED_VALUE"""),"")</f>
        <v/>
      </c>
      <c r="D34375" s="5">
        <v>0.0</v>
      </c>
    </row>
    <row r="34376" ht="14.25" customHeight="1">
      <c r="A34376" s="5"/>
      <c r="B34376" s="5"/>
      <c r="C34376" s="5" t="str">
        <f>IFERROR(__xludf.DUMMYFUNCTION("""COMPUTED_VALUE"""),"")</f>
        <v/>
      </c>
      <c r="D34376" s="5">
        <v>0.0</v>
      </c>
    </row>
    <row r="34377" ht="14.25" customHeight="1">
      <c r="A34377" s="5"/>
      <c r="B34377" s="5"/>
      <c r="C34377" s="5" t="str">
        <f>IFERROR(__xludf.DUMMYFUNCTION("""COMPUTED_VALUE"""),"")</f>
        <v/>
      </c>
      <c r="D34377" s="5">
        <v>0.0</v>
      </c>
    </row>
    <row r="34378" ht="14.25" customHeight="1">
      <c r="A34378" s="5"/>
      <c r="B34378" s="5"/>
      <c r="C34378" s="5" t="str">
        <f>IFERROR(__xludf.DUMMYFUNCTION("""COMPUTED_VALUE"""),"")</f>
        <v/>
      </c>
      <c r="D34378" s="5">
        <v>0.0</v>
      </c>
    </row>
    <row r="34379" ht="14.25" customHeight="1">
      <c r="A34379" s="5"/>
      <c r="B34379" s="5"/>
      <c r="C34379" s="5" t="str">
        <f>IFERROR(__xludf.DUMMYFUNCTION("""COMPUTED_VALUE"""),"")</f>
        <v/>
      </c>
      <c r="D34379" s="5">
        <v>0.0</v>
      </c>
    </row>
    <row r="34380" ht="14.25" customHeight="1">
      <c r="A34380" s="5"/>
      <c r="B34380" s="5"/>
      <c r="C34380" s="5" t="str">
        <f>IFERROR(__xludf.DUMMYFUNCTION("""COMPUTED_VALUE"""),"")</f>
        <v/>
      </c>
      <c r="D34380" s="5">
        <v>0.0</v>
      </c>
    </row>
    <row r="34381" ht="14.25" customHeight="1">
      <c r="A34381" s="5"/>
      <c r="B34381" s="5"/>
      <c r="C34381" s="5" t="str">
        <f>IFERROR(__xludf.DUMMYFUNCTION("""COMPUTED_VALUE"""),"")</f>
        <v/>
      </c>
      <c r="D34381" s="5">
        <v>0.0</v>
      </c>
    </row>
    <row r="34382" ht="14.25" customHeight="1">
      <c r="A34382" s="5"/>
      <c r="B34382" s="5"/>
      <c r="C34382" s="5" t="str">
        <f>IFERROR(__xludf.DUMMYFUNCTION("""COMPUTED_VALUE"""),"")</f>
        <v/>
      </c>
      <c r="D34382" s="5">
        <v>0.0</v>
      </c>
    </row>
    <row r="34383" ht="14.25" customHeight="1">
      <c r="A34383" s="5"/>
      <c r="B34383" s="5"/>
      <c r="C34383" s="5" t="str">
        <f>IFERROR(__xludf.DUMMYFUNCTION("""COMPUTED_VALUE"""),"")</f>
        <v/>
      </c>
      <c r="D34383" s="5">
        <v>0.0</v>
      </c>
    </row>
    <row r="34384" ht="14.25" customHeight="1">
      <c r="A34384" s="5"/>
      <c r="B34384" s="5"/>
      <c r="C34384" s="5" t="str">
        <f>IFERROR(__xludf.DUMMYFUNCTION("""COMPUTED_VALUE"""),"")</f>
        <v/>
      </c>
      <c r="D34384" s="5">
        <v>0.0</v>
      </c>
    </row>
    <row r="34385" ht="14.25" customHeight="1">
      <c r="A34385" s="5"/>
      <c r="B34385" s="5"/>
      <c r="C34385" s="5" t="str">
        <f>IFERROR(__xludf.DUMMYFUNCTION("""COMPUTED_VALUE"""),"")</f>
        <v/>
      </c>
      <c r="D34385" s="5">
        <v>0.0</v>
      </c>
    </row>
    <row r="34386" ht="14.25" customHeight="1">
      <c r="A34386" s="5"/>
      <c r="B34386" s="5"/>
      <c r="C34386" s="5" t="str">
        <f>IFERROR(__xludf.DUMMYFUNCTION("""COMPUTED_VALUE"""),"")</f>
        <v/>
      </c>
      <c r="D34386" s="5">
        <v>0.0</v>
      </c>
    </row>
    <row r="34387" ht="14.25" customHeight="1">
      <c r="A34387" s="5"/>
      <c r="B34387" s="5"/>
      <c r="C34387" s="5" t="str">
        <f>IFERROR(__xludf.DUMMYFUNCTION("""COMPUTED_VALUE"""),"")</f>
        <v/>
      </c>
      <c r="D34387" s="5">
        <v>0.0</v>
      </c>
    </row>
    <row r="34388" ht="14.25" customHeight="1">
      <c r="A34388" s="5"/>
      <c r="B34388" s="5"/>
      <c r="C34388" s="5" t="str">
        <f>IFERROR(__xludf.DUMMYFUNCTION("""COMPUTED_VALUE"""),"")</f>
        <v/>
      </c>
      <c r="D34388" s="5">
        <v>0.0</v>
      </c>
    </row>
    <row r="34389" ht="14.25" customHeight="1">
      <c r="A34389" s="5"/>
      <c r="B34389" s="5"/>
      <c r="C34389" s="5" t="str">
        <f>IFERROR(__xludf.DUMMYFUNCTION("""COMPUTED_VALUE"""),"")</f>
        <v/>
      </c>
      <c r="D34389" s="5">
        <v>0.0</v>
      </c>
    </row>
    <row r="34390" ht="14.25" customHeight="1">
      <c r="A34390" s="5"/>
      <c r="B34390" s="5"/>
      <c r="C34390" s="5" t="str">
        <f>IFERROR(__xludf.DUMMYFUNCTION("""COMPUTED_VALUE"""),"")</f>
        <v/>
      </c>
      <c r="D34390" s="5">
        <v>0.0</v>
      </c>
    </row>
    <row r="34391" ht="14.25" customHeight="1">
      <c r="A34391" s="5"/>
      <c r="B34391" s="5"/>
      <c r="C34391" s="5" t="str">
        <f>IFERROR(__xludf.DUMMYFUNCTION("""COMPUTED_VALUE"""),"")</f>
        <v/>
      </c>
      <c r="D34391" s="5">
        <v>0.0</v>
      </c>
    </row>
    <row r="34392" ht="14.25" customHeight="1">
      <c r="A34392" s="5"/>
      <c r="B34392" s="5"/>
      <c r="C34392" s="5" t="str">
        <f>IFERROR(__xludf.DUMMYFUNCTION("""COMPUTED_VALUE"""),"")</f>
        <v/>
      </c>
      <c r="D34392" s="5">
        <v>0.0</v>
      </c>
    </row>
    <row r="34393" ht="14.25" customHeight="1">
      <c r="A34393" s="5"/>
      <c r="B34393" s="5"/>
      <c r="C34393" s="5" t="str">
        <f>IFERROR(__xludf.DUMMYFUNCTION("""COMPUTED_VALUE"""),"")</f>
        <v/>
      </c>
      <c r="D34393" s="5">
        <v>0.0</v>
      </c>
    </row>
    <row r="34394" ht="14.25" customHeight="1">
      <c r="A34394" s="5"/>
      <c r="B34394" s="5"/>
      <c r="C34394" s="5" t="str">
        <f>IFERROR(__xludf.DUMMYFUNCTION("""COMPUTED_VALUE"""),"")</f>
        <v/>
      </c>
      <c r="D34394" s="5">
        <v>0.0</v>
      </c>
    </row>
    <row r="34395" ht="14.25" customHeight="1">
      <c r="A34395" s="5"/>
      <c r="B34395" s="5"/>
      <c r="C34395" s="5" t="str">
        <f>IFERROR(__xludf.DUMMYFUNCTION("""COMPUTED_VALUE"""),"")</f>
        <v/>
      </c>
      <c r="D34395" s="5">
        <v>0.0</v>
      </c>
    </row>
    <row r="34396" ht="14.25" customHeight="1">
      <c r="A34396" s="5"/>
      <c r="B34396" s="5"/>
      <c r="C34396" s="5" t="str">
        <f>IFERROR(__xludf.DUMMYFUNCTION("""COMPUTED_VALUE"""),"")</f>
        <v/>
      </c>
      <c r="D34396" s="5">
        <v>0.0</v>
      </c>
    </row>
    <row r="34397" ht="14.25" customHeight="1">
      <c r="A34397" s="5"/>
      <c r="B34397" s="5"/>
      <c r="C34397" s="5" t="str">
        <f>IFERROR(__xludf.DUMMYFUNCTION("""COMPUTED_VALUE"""),"")</f>
        <v/>
      </c>
      <c r="D34397" s="5">
        <v>0.0</v>
      </c>
    </row>
    <row r="34398" ht="14.25" customHeight="1">
      <c r="A34398" s="5"/>
      <c r="B34398" s="5"/>
      <c r="C34398" s="5" t="str">
        <f>IFERROR(__xludf.DUMMYFUNCTION("""COMPUTED_VALUE"""),"")</f>
        <v/>
      </c>
      <c r="D34398" s="5">
        <v>0.0</v>
      </c>
    </row>
    <row r="34399" ht="14.25" customHeight="1">
      <c r="A34399" s="5"/>
      <c r="B34399" s="5"/>
      <c r="C34399" s="5" t="str">
        <f>IFERROR(__xludf.DUMMYFUNCTION("""COMPUTED_VALUE"""),"")</f>
        <v/>
      </c>
      <c r="D34399" s="5">
        <v>0.0</v>
      </c>
    </row>
    <row r="34400" ht="14.25" customHeight="1">
      <c r="A34400" s="5"/>
      <c r="B34400" s="5"/>
      <c r="C34400" s="5" t="str">
        <f>IFERROR(__xludf.DUMMYFUNCTION("""COMPUTED_VALUE"""),"")</f>
        <v/>
      </c>
      <c r="D34400" s="5">
        <v>0.0</v>
      </c>
    </row>
    <row r="34401" ht="14.25" customHeight="1">
      <c r="A34401" s="5"/>
      <c r="B34401" s="5"/>
      <c r="C34401" s="5" t="str">
        <f>IFERROR(__xludf.DUMMYFUNCTION("""COMPUTED_VALUE"""),"")</f>
        <v/>
      </c>
      <c r="D34401" s="5">
        <v>0.0</v>
      </c>
    </row>
    <row r="34402" ht="14.25" customHeight="1">
      <c r="A34402" s="5"/>
      <c r="B34402" s="5"/>
      <c r="C34402" s="5" t="str">
        <f>IFERROR(__xludf.DUMMYFUNCTION("""COMPUTED_VALUE"""),"")</f>
        <v/>
      </c>
      <c r="D34402" s="5">
        <v>0.0</v>
      </c>
    </row>
    <row r="34403" ht="14.25" customHeight="1">
      <c r="A34403" s="5"/>
      <c r="B34403" s="5"/>
      <c r="C34403" s="5" t="str">
        <f>IFERROR(__xludf.DUMMYFUNCTION("""COMPUTED_VALUE"""),"")</f>
        <v/>
      </c>
      <c r="D34403" s="5">
        <v>0.0</v>
      </c>
    </row>
    <row r="34404" ht="14.25" customHeight="1">
      <c r="A34404" s="5"/>
      <c r="B34404" s="5"/>
      <c r="C34404" s="5" t="str">
        <f>IFERROR(__xludf.DUMMYFUNCTION("""COMPUTED_VALUE"""),"")</f>
        <v/>
      </c>
      <c r="D34404" s="5">
        <v>0.0</v>
      </c>
    </row>
    <row r="34405" ht="14.25" customHeight="1">
      <c r="A34405" s="5"/>
      <c r="B34405" s="5"/>
      <c r="C34405" s="5" t="str">
        <f>IFERROR(__xludf.DUMMYFUNCTION("""COMPUTED_VALUE"""),"")</f>
        <v/>
      </c>
      <c r="D34405" s="5">
        <v>0.0</v>
      </c>
    </row>
    <row r="34406" ht="14.25" customHeight="1">
      <c r="A34406" s="5"/>
      <c r="B34406" s="5"/>
      <c r="C34406" s="5" t="str">
        <f>IFERROR(__xludf.DUMMYFUNCTION("""COMPUTED_VALUE"""),"")</f>
        <v/>
      </c>
      <c r="D34406" s="5">
        <v>0.0</v>
      </c>
    </row>
    <row r="34407" ht="14.25" customHeight="1">
      <c r="A34407" s="5"/>
      <c r="B34407" s="5"/>
      <c r="C34407" s="5" t="str">
        <f>IFERROR(__xludf.DUMMYFUNCTION("""COMPUTED_VALUE"""),"")</f>
        <v/>
      </c>
      <c r="D34407" s="5">
        <v>0.0</v>
      </c>
    </row>
    <row r="34408" ht="14.25" customHeight="1">
      <c r="A34408" s="5"/>
      <c r="B34408" s="5"/>
      <c r="C34408" s="5" t="str">
        <f>IFERROR(__xludf.DUMMYFUNCTION("""COMPUTED_VALUE"""),"")</f>
        <v/>
      </c>
      <c r="D34408" s="5">
        <v>0.0</v>
      </c>
    </row>
    <row r="34409" ht="14.25" customHeight="1">
      <c r="A34409" s="5"/>
      <c r="B34409" s="5"/>
      <c r="C34409" s="5" t="str">
        <f>IFERROR(__xludf.DUMMYFUNCTION("""COMPUTED_VALUE"""),"")</f>
        <v/>
      </c>
      <c r="D34409" s="5">
        <v>0.0</v>
      </c>
    </row>
    <row r="34410" ht="14.25" customHeight="1">
      <c r="A34410" s="5"/>
      <c r="B34410" s="5"/>
      <c r="C34410" s="5" t="str">
        <f>IFERROR(__xludf.DUMMYFUNCTION("""COMPUTED_VALUE"""),"")</f>
        <v/>
      </c>
      <c r="D34410" s="5">
        <v>0.0</v>
      </c>
    </row>
    <row r="34411" ht="14.25" customHeight="1">
      <c r="A34411" s="5"/>
      <c r="B34411" s="5"/>
      <c r="C34411" s="5" t="str">
        <f>IFERROR(__xludf.DUMMYFUNCTION("""COMPUTED_VALUE"""),"")</f>
        <v/>
      </c>
      <c r="D34411" s="5">
        <v>0.0</v>
      </c>
    </row>
    <row r="34412" ht="14.25" customHeight="1">
      <c r="A34412" s="5"/>
      <c r="B34412" s="5"/>
      <c r="C34412" s="5" t="str">
        <f>IFERROR(__xludf.DUMMYFUNCTION("""COMPUTED_VALUE"""),"")</f>
        <v/>
      </c>
      <c r="D34412" s="5">
        <v>0.0</v>
      </c>
    </row>
    <row r="34413" ht="14.25" customHeight="1">
      <c r="A34413" s="5"/>
      <c r="B34413" s="5"/>
      <c r="C34413" s="5" t="str">
        <f>IFERROR(__xludf.DUMMYFUNCTION("""COMPUTED_VALUE"""),"")</f>
        <v/>
      </c>
      <c r="D34413" s="5">
        <v>0.0</v>
      </c>
    </row>
    <row r="34414" ht="14.25" customHeight="1">
      <c r="A34414" s="5"/>
      <c r="B34414" s="5"/>
      <c r="C34414" s="5" t="str">
        <f>IFERROR(__xludf.DUMMYFUNCTION("""COMPUTED_VALUE"""),"")</f>
        <v/>
      </c>
      <c r="D34414" s="5">
        <v>0.0</v>
      </c>
    </row>
    <row r="34415" ht="14.25" customHeight="1">
      <c r="A34415" s="5"/>
      <c r="B34415" s="5"/>
      <c r="C34415" s="5" t="str">
        <f>IFERROR(__xludf.DUMMYFUNCTION("""COMPUTED_VALUE"""),"")</f>
        <v/>
      </c>
      <c r="D34415" s="5">
        <v>0.0</v>
      </c>
    </row>
    <row r="34416" ht="14.25" customHeight="1">
      <c r="A34416" s="5"/>
      <c r="B34416" s="5"/>
      <c r="C34416" s="5" t="str">
        <f>IFERROR(__xludf.DUMMYFUNCTION("""COMPUTED_VALUE"""),"")</f>
        <v/>
      </c>
      <c r="D34416" s="5">
        <v>0.0</v>
      </c>
    </row>
    <row r="34417" ht="14.25" customHeight="1">
      <c r="A34417" s="5"/>
      <c r="B34417" s="5"/>
      <c r="C34417" s="5" t="str">
        <f>IFERROR(__xludf.DUMMYFUNCTION("""COMPUTED_VALUE"""),"")</f>
        <v/>
      </c>
      <c r="D34417" s="5">
        <v>0.0</v>
      </c>
    </row>
    <row r="34418" ht="14.25" customHeight="1">
      <c r="A34418" s="5"/>
      <c r="B34418" s="5"/>
      <c r="C34418" s="5" t="str">
        <f>IFERROR(__xludf.DUMMYFUNCTION("""COMPUTED_VALUE"""),"")</f>
        <v/>
      </c>
      <c r="D34418" s="5">
        <v>0.0</v>
      </c>
    </row>
    <row r="34419" ht="14.25" customHeight="1">
      <c r="A34419" s="5"/>
      <c r="B34419" s="5"/>
      <c r="C34419" s="5" t="str">
        <f>IFERROR(__xludf.DUMMYFUNCTION("""COMPUTED_VALUE"""),"")</f>
        <v/>
      </c>
      <c r="D34419" s="5">
        <v>0.0</v>
      </c>
    </row>
    <row r="34420" ht="14.25" customHeight="1">
      <c r="A34420" s="5"/>
      <c r="B34420" s="5"/>
      <c r="C34420" s="5" t="str">
        <f>IFERROR(__xludf.DUMMYFUNCTION("""COMPUTED_VALUE"""),"")</f>
        <v/>
      </c>
      <c r="D34420" s="5">
        <v>0.0</v>
      </c>
    </row>
    <row r="34421" ht="14.25" customHeight="1">
      <c r="A34421" s="5"/>
      <c r="B34421" s="5"/>
      <c r="C34421" s="5" t="str">
        <f>IFERROR(__xludf.DUMMYFUNCTION("""COMPUTED_VALUE"""),"")</f>
        <v/>
      </c>
      <c r="D34421" s="5">
        <v>0.0</v>
      </c>
    </row>
    <row r="34422" ht="14.25" customHeight="1">
      <c r="A34422" s="5"/>
      <c r="B34422" s="5"/>
      <c r="C34422" s="5" t="str">
        <f>IFERROR(__xludf.DUMMYFUNCTION("""COMPUTED_VALUE"""),"")</f>
        <v/>
      </c>
      <c r="D34422" s="5">
        <v>0.0</v>
      </c>
    </row>
    <row r="34423" ht="14.25" customHeight="1">
      <c r="A34423" s="5"/>
      <c r="B34423" s="5"/>
      <c r="C34423" s="5" t="str">
        <f>IFERROR(__xludf.DUMMYFUNCTION("""COMPUTED_VALUE"""),"")</f>
        <v/>
      </c>
      <c r="D34423" s="5">
        <v>0.0</v>
      </c>
    </row>
    <row r="34424" ht="14.25" customHeight="1">
      <c r="A34424" s="5"/>
      <c r="B34424" s="5"/>
      <c r="C34424" s="5" t="str">
        <f>IFERROR(__xludf.DUMMYFUNCTION("""COMPUTED_VALUE"""),"")</f>
        <v/>
      </c>
      <c r="D34424" s="5">
        <v>0.0</v>
      </c>
    </row>
    <row r="34425" ht="14.25" customHeight="1">
      <c r="A34425" s="5"/>
      <c r="B34425" s="5"/>
      <c r="C34425" s="5" t="str">
        <f>IFERROR(__xludf.DUMMYFUNCTION("""COMPUTED_VALUE"""),"")</f>
        <v/>
      </c>
      <c r="D34425" s="5">
        <v>0.0</v>
      </c>
    </row>
    <row r="34426" ht="14.25" customHeight="1">
      <c r="A34426" s="5"/>
      <c r="B34426" s="5"/>
      <c r="C34426" s="5" t="str">
        <f>IFERROR(__xludf.DUMMYFUNCTION("""COMPUTED_VALUE"""),"")</f>
        <v/>
      </c>
      <c r="D34426" s="5">
        <v>0.0</v>
      </c>
    </row>
    <row r="34427" ht="14.25" customHeight="1">
      <c r="A34427" s="5"/>
      <c r="B34427" s="5"/>
      <c r="C34427" s="5" t="str">
        <f>IFERROR(__xludf.DUMMYFUNCTION("""COMPUTED_VALUE"""),"")</f>
        <v/>
      </c>
      <c r="D34427" s="5">
        <v>0.0</v>
      </c>
    </row>
    <row r="34428" ht="14.25" customHeight="1">
      <c r="A34428" s="5"/>
      <c r="B34428" s="5"/>
      <c r="C34428" s="5" t="str">
        <f>IFERROR(__xludf.DUMMYFUNCTION("""COMPUTED_VALUE"""),"")</f>
        <v/>
      </c>
      <c r="D34428" s="5">
        <v>0.0</v>
      </c>
    </row>
    <row r="34429" ht="14.25" customHeight="1">
      <c r="A34429" s="5"/>
      <c r="B34429" s="5"/>
      <c r="C34429" s="5" t="str">
        <f>IFERROR(__xludf.DUMMYFUNCTION("""COMPUTED_VALUE"""),"")</f>
        <v/>
      </c>
      <c r="D34429" s="5">
        <v>0.0</v>
      </c>
    </row>
    <row r="34430" ht="14.25" customHeight="1">
      <c r="A34430" s="5"/>
      <c r="B34430" s="5"/>
      <c r="C34430" s="5" t="str">
        <f>IFERROR(__xludf.DUMMYFUNCTION("""COMPUTED_VALUE"""),"")</f>
        <v/>
      </c>
      <c r="D34430" s="5">
        <v>0.0</v>
      </c>
    </row>
    <row r="34431" ht="14.25" customHeight="1">
      <c r="A34431" s="5"/>
      <c r="B34431" s="5"/>
      <c r="C34431" s="5" t="str">
        <f>IFERROR(__xludf.DUMMYFUNCTION("""COMPUTED_VALUE"""),"")</f>
        <v/>
      </c>
      <c r="D34431" s="5">
        <v>0.0</v>
      </c>
    </row>
    <row r="34432" ht="14.25" customHeight="1">
      <c r="A34432" s="5"/>
      <c r="B34432" s="5"/>
      <c r="C34432" s="5" t="str">
        <f>IFERROR(__xludf.DUMMYFUNCTION("""COMPUTED_VALUE"""),"")</f>
        <v/>
      </c>
      <c r="D34432" s="5">
        <v>0.0</v>
      </c>
    </row>
    <row r="34433" ht="14.25" customHeight="1">
      <c r="A34433" s="5"/>
      <c r="B34433" s="5"/>
      <c r="C34433" s="5" t="str">
        <f>IFERROR(__xludf.DUMMYFUNCTION("""COMPUTED_VALUE"""),"")</f>
        <v/>
      </c>
      <c r="D34433" s="5">
        <v>0.0</v>
      </c>
    </row>
    <row r="34434" ht="14.25" customHeight="1">
      <c r="A34434" s="5"/>
      <c r="B34434" s="5"/>
      <c r="C34434" s="5" t="str">
        <f>IFERROR(__xludf.DUMMYFUNCTION("""COMPUTED_VALUE"""),"")</f>
        <v/>
      </c>
      <c r="D34434" s="5">
        <v>0.0</v>
      </c>
    </row>
    <row r="34435" ht="14.25" customHeight="1">
      <c r="A34435" s="5"/>
      <c r="B34435" s="5"/>
      <c r="C34435" s="5" t="str">
        <f>IFERROR(__xludf.DUMMYFUNCTION("""COMPUTED_VALUE"""),"")</f>
        <v/>
      </c>
      <c r="D34435" s="5">
        <v>0.0</v>
      </c>
    </row>
    <row r="34436" ht="14.25" customHeight="1">
      <c r="A34436" s="5"/>
      <c r="B34436" s="5"/>
      <c r="C34436" s="5" t="str">
        <f>IFERROR(__xludf.DUMMYFUNCTION("""COMPUTED_VALUE"""),"")</f>
        <v/>
      </c>
      <c r="D34436" s="5">
        <v>0.0</v>
      </c>
    </row>
    <row r="34437" ht="14.25" customHeight="1">
      <c r="A34437" s="5"/>
      <c r="B34437" s="5"/>
      <c r="C34437" s="5" t="str">
        <f>IFERROR(__xludf.DUMMYFUNCTION("""COMPUTED_VALUE"""),"")</f>
        <v/>
      </c>
      <c r="D34437" s="5">
        <v>0.0</v>
      </c>
    </row>
    <row r="34438" ht="14.25" customHeight="1">
      <c r="A34438" s="5"/>
      <c r="B34438" s="5"/>
      <c r="C34438" s="5" t="str">
        <f>IFERROR(__xludf.DUMMYFUNCTION("""COMPUTED_VALUE"""),"")</f>
        <v/>
      </c>
      <c r="D34438" s="5">
        <v>0.0</v>
      </c>
    </row>
    <row r="34439" ht="14.25" customHeight="1">
      <c r="A34439" s="5"/>
      <c r="B34439" s="5"/>
      <c r="C34439" s="5" t="str">
        <f>IFERROR(__xludf.DUMMYFUNCTION("""COMPUTED_VALUE"""),"")</f>
        <v/>
      </c>
      <c r="D34439" s="5">
        <v>0.0</v>
      </c>
    </row>
    <row r="34440" ht="14.25" customHeight="1">
      <c r="A34440" s="5"/>
      <c r="B34440" s="5"/>
      <c r="C34440" s="5" t="str">
        <f>IFERROR(__xludf.DUMMYFUNCTION("""COMPUTED_VALUE"""),"")</f>
        <v/>
      </c>
      <c r="D34440" s="5">
        <v>0.0</v>
      </c>
    </row>
    <row r="34441" ht="14.25" customHeight="1">
      <c r="A34441" s="5"/>
      <c r="B34441" s="5"/>
      <c r="C34441" s="5" t="str">
        <f>IFERROR(__xludf.DUMMYFUNCTION("""COMPUTED_VALUE"""),"")</f>
        <v/>
      </c>
      <c r="D34441" s="5">
        <v>0.0</v>
      </c>
    </row>
    <row r="34442" ht="14.25" customHeight="1">
      <c r="A34442" s="5"/>
      <c r="B34442" s="5"/>
      <c r="C34442" s="5" t="str">
        <f>IFERROR(__xludf.DUMMYFUNCTION("""COMPUTED_VALUE"""),"")</f>
        <v/>
      </c>
      <c r="D34442" s="5">
        <v>0.0</v>
      </c>
    </row>
    <row r="34443" ht="14.25" customHeight="1">
      <c r="A34443" s="5"/>
      <c r="B34443" s="5"/>
      <c r="C34443" s="5" t="str">
        <f>IFERROR(__xludf.DUMMYFUNCTION("""COMPUTED_VALUE"""),"")</f>
        <v/>
      </c>
      <c r="D34443" s="5">
        <v>0.0</v>
      </c>
    </row>
    <row r="34444" ht="14.25" customHeight="1">
      <c r="A34444" s="5"/>
      <c r="B34444" s="5"/>
      <c r="C34444" s="5" t="str">
        <f>IFERROR(__xludf.DUMMYFUNCTION("""COMPUTED_VALUE"""),"")</f>
        <v/>
      </c>
      <c r="D34444" s="5">
        <v>0.0</v>
      </c>
    </row>
    <row r="34445" ht="14.25" customHeight="1">
      <c r="A34445" s="5"/>
      <c r="B34445" s="5"/>
      <c r="C34445" s="5" t="str">
        <f>IFERROR(__xludf.DUMMYFUNCTION("""COMPUTED_VALUE"""),"")</f>
        <v/>
      </c>
      <c r="D34445" s="5">
        <v>0.0</v>
      </c>
    </row>
    <row r="34446" ht="14.25" customHeight="1">
      <c r="A34446" s="5"/>
      <c r="B34446" s="5"/>
      <c r="C34446" s="5" t="str">
        <f>IFERROR(__xludf.DUMMYFUNCTION("""COMPUTED_VALUE"""),"")</f>
        <v/>
      </c>
      <c r="D34446" s="5">
        <v>0.0</v>
      </c>
    </row>
    <row r="34447" ht="14.25" customHeight="1">
      <c r="A34447" s="5"/>
      <c r="B34447" s="5"/>
      <c r="C34447" s="5" t="str">
        <f>IFERROR(__xludf.DUMMYFUNCTION("""COMPUTED_VALUE"""),"")</f>
        <v/>
      </c>
      <c r="D34447" s="5">
        <v>0.0</v>
      </c>
    </row>
    <row r="34448" ht="14.25" customHeight="1">
      <c r="A34448" s="5"/>
      <c r="B34448" s="5"/>
      <c r="C34448" s="5" t="str">
        <f>IFERROR(__xludf.DUMMYFUNCTION("""COMPUTED_VALUE"""),"")</f>
        <v/>
      </c>
      <c r="D34448" s="5">
        <v>0.0</v>
      </c>
    </row>
    <row r="34449" ht="14.25" customHeight="1">
      <c r="A34449" s="5"/>
      <c r="B34449" s="5"/>
      <c r="C34449" s="5" t="str">
        <f>IFERROR(__xludf.DUMMYFUNCTION("""COMPUTED_VALUE"""),"")</f>
        <v/>
      </c>
      <c r="D34449" s="5">
        <v>0.0</v>
      </c>
    </row>
    <row r="34450" ht="14.25" customHeight="1">
      <c r="A34450" s="5"/>
      <c r="B34450" s="5"/>
      <c r="C34450" s="5" t="str">
        <f>IFERROR(__xludf.DUMMYFUNCTION("""COMPUTED_VALUE"""),"")</f>
        <v/>
      </c>
      <c r="D34450" s="5">
        <v>0.0</v>
      </c>
    </row>
    <row r="34451" ht="14.25" customHeight="1">
      <c r="A34451" s="5"/>
      <c r="B34451" s="5"/>
      <c r="C34451" s="5" t="str">
        <f>IFERROR(__xludf.DUMMYFUNCTION("""COMPUTED_VALUE"""),"")</f>
        <v/>
      </c>
      <c r="D34451" s="5">
        <v>0.0</v>
      </c>
    </row>
    <row r="34452" ht="14.25" customHeight="1">
      <c r="A34452" s="5"/>
      <c r="B34452" s="5"/>
      <c r="C34452" s="5" t="str">
        <f>IFERROR(__xludf.DUMMYFUNCTION("""COMPUTED_VALUE"""),"")</f>
        <v/>
      </c>
      <c r="D34452" s="5">
        <v>0.0</v>
      </c>
    </row>
    <row r="34453" ht="14.25" customHeight="1">
      <c r="A34453" s="5"/>
      <c r="B34453" s="5"/>
      <c r="C34453" s="5" t="str">
        <f>IFERROR(__xludf.DUMMYFUNCTION("""COMPUTED_VALUE"""),"")</f>
        <v/>
      </c>
      <c r="D34453" s="5">
        <v>0.0</v>
      </c>
    </row>
    <row r="34454" ht="14.25" customHeight="1">
      <c r="A34454" s="5"/>
      <c r="B34454" s="5"/>
      <c r="C34454" s="5" t="str">
        <f>IFERROR(__xludf.DUMMYFUNCTION("""COMPUTED_VALUE"""),"")</f>
        <v/>
      </c>
      <c r="D34454" s="5">
        <v>0.0</v>
      </c>
    </row>
    <row r="34455" ht="14.25" customHeight="1">
      <c r="A34455" s="5"/>
      <c r="B34455" s="5"/>
      <c r="C34455" s="5" t="str">
        <f>IFERROR(__xludf.DUMMYFUNCTION("""COMPUTED_VALUE"""),"")</f>
        <v/>
      </c>
      <c r="D34455" s="5">
        <v>0.0</v>
      </c>
    </row>
    <row r="34456" ht="14.25" customHeight="1">
      <c r="A34456" s="5"/>
      <c r="B34456" s="5"/>
      <c r="C34456" s="5" t="str">
        <f>IFERROR(__xludf.DUMMYFUNCTION("""COMPUTED_VALUE"""),"")</f>
        <v/>
      </c>
      <c r="D34456" s="5">
        <v>0.0</v>
      </c>
    </row>
    <row r="34457" ht="14.25" customHeight="1">
      <c r="A34457" s="5"/>
      <c r="B34457" s="5"/>
      <c r="C34457" s="5" t="str">
        <f>IFERROR(__xludf.DUMMYFUNCTION("""COMPUTED_VALUE"""),"")</f>
        <v/>
      </c>
      <c r="D34457" s="5">
        <v>0.0</v>
      </c>
    </row>
    <row r="34458" ht="14.25" customHeight="1">
      <c r="A34458" s="5"/>
      <c r="B34458" s="5"/>
      <c r="C34458" s="5" t="str">
        <f>IFERROR(__xludf.DUMMYFUNCTION("""COMPUTED_VALUE"""),"")</f>
        <v/>
      </c>
      <c r="D34458" s="5">
        <v>0.0</v>
      </c>
    </row>
    <row r="34459" ht="14.25" customHeight="1">
      <c r="A34459" s="5"/>
      <c r="B34459" s="5"/>
      <c r="C34459" s="5" t="str">
        <f>IFERROR(__xludf.DUMMYFUNCTION("""COMPUTED_VALUE"""),"")</f>
        <v/>
      </c>
      <c r="D34459" s="5">
        <v>0.0</v>
      </c>
    </row>
    <row r="34460" ht="14.25" customHeight="1">
      <c r="A34460" s="5"/>
      <c r="B34460" s="5"/>
      <c r="C34460" s="5" t="str">
        <f>IFERROR(__xludf.DUMMYFUNCTION("""COMPUTED_VALUE"""),"")</f>
        <v/>
      </c>
      <c r="D34460" s="5">
        <v>0.0</v>
      </c>
    </row>
    <row r="34461" ht="14.25" customHeight="1">
      <c r="A34461" s="5"/>
      <c r="B34461" s="5"/>
      <c r="C34461" s="5" t="str">
        <f>IFERROR(__xludf.DUMMYFUNCTION("""COMPUTED_VALUE"""),"")</f>
        <v/>
      </c>
      <c r="D34461" s="5">
        <v>0.0</v>
      </c>
    </row>
    <row r="34462" ht="14.25" customHeight="1">
      <c r="A34462" s="5"/>
      <c r="B34462" s="5"/>
      <c r="C34462" s="5" t="str">
        <f>IFERROR(__xludf.DUMMYFUNCTION("""COMPUTED_VALUE"""),"")</f>
        <v/>
      </c>
      <c r="D34462" s="5">
        <v>0.0</v>
      </c>
    </row>
    <row r="34463" ht="14.25" customHeight="1">
      <c r="A34463" s="5"/>
      <c r="B34463" s="5"/>
      <c r="C34463" s="5" t="str">
        <f>IFERROR(__xludf.DUMMYFUNCTION("""COMPUTED_VALUE"""),"")</f>
        <v/>
      </c>
      <c r="D34463" s="5">
        <v>0.0</v>
      </c>
    </row>
    <row r="34464" ht="14.25" customHeight="1">
      <c r="A34464" s="5"/>
      <c r="B34464" s="5"/>
      <c r="C34464" s="5" t="str">
        <f>IFERROR(__xludf.DUMMYFUNCTION("""COMPUTED_VALUE"""),"")</f>
        <v/>
      </c>
      <c r="D34464" s="5">
        <v>0.0</v>
      </c>
    </row>
    <row r="34465" ht="14.25" customHeight="1">
      <c r="A34465" s="5"/>
      <c r="B34465" s="5"/>
      <c r="C34465" s="5" t="str">
        <f>IFERROR(__xludf.DUMMYFUNCTION("""COMPUTED_VALUE"""),"")</f>
        <v/>
      </c>
      <c r="D34465" s="5">
        <v>0.0</v>
      </c>
    </row>
    <row r="34466" ht="14.25" customHeight="1">
      <c r="A34466" s="5"/>
      <c r="B34466" s="5"/>
      <c r="C34466" s="5" t="str">
        <f>IFERROR(__xludf.DUMMYFUNCTION("""COMPUTED_VALUE"""),"")</f>
        <v/>
      </c>
      <c r="D34466" s="5">
        <v>0.0</v>
      </c>
    </row>
    <row r="34467" ht="14.25" customHeight="1">
      <c r="A34467" s="5"/>
      <c r="B34467" s="5"/>
      <c r="C34467" s="5" t="str">
        <f>IFERROR(__xludf.DUMMYFUNCTION("""COMPUTED_VALUE"""),"")</f>
        <v/>
      </c>
      <c r="D34467" s="5">
        <v>0.0</v>
      </c>
    </row>
    <row r="34468" ht="14.25" customHeight="1">
      <c r="A34468" s="5"/>
      <c r="B34468" s="5"/>
      <c r="C34468" s="5" t="str">
        <f>IFERROR(__xludf.DUMMYFUNCTION("""COMPUTED_VALUE"""),"")</f>
        <v/>
      </c>
      <c r="D34468" s="5">
        <v>0.0</v>
      </c>
    </row>
    <row r="34469" ht="14.25" customHeight="1">
      <c r="A34469" s="5"/>
      <c r="B34469" s="5"/>
      <c r="C34469" s="5" t="str">
        <f>IFERROR(__xludf.DUMMYFUNCTION("""COMPUTED_VALUE"""),"")</f>
        <v/>
      </c>
      <c r="D34469" s="5">
        <v>0.0</v>
      </c>
    </row>
    <row r="34470" ht="14.25" customHeight="1">
      <c r="A34470" s="5"/>
      <c r="B34470" s="5"/>
      <c r="C34470" s="5" t="str">
        <f>IFERROR(__xludf.DUMMYFUNCTION("""COMPUTED_VALUE"""),"")</f>
        <v/>
      </c>
      <c r="D34470" s="5">
        <v>0.0</v>
      </c>
    </row>
    <row r="34471" ht="14.25" customHeight="1">
      <c r="A34471" s="5"/>
      <c r="B34471" s="5"/>
      <c r="C34471" s="5" t="str">
        <f>IFERROR(__xludf.DUMMYFUNCTION("""COMPUTED_VALUE"""),"")</f>
        <v/>
      </c>
      <c r="D34471" s="5">
        <v>0.0</v>
      </c>
    </row>
    <row r="34472" ht="14.25" customHeight="1">
      <c r="A34472" s="5"/>
      <c r="B34472" s="5"/>
      <c r="C34472" s="5" t="str">
        <f>IFERROR(__xludf.DUMMYFUNCTION("""COMPUTED_VALUE"""),"")</f>
        <v/>
      </c>
      <c r="D34472" s="5">
        <v>0.0</v>
      </c>
    </row>
    <row r="34473" ht="14.25" customHeight="1">
      <c r="A34473" s="5"/>
      <c r="B34473" s="5"/>
      <c r="C34473" s="5" t="str">
        <f>IFERROR(__xludf.DUMMYFUNCTION("""COMPUTED_VALUE"""),"")</f>
        <v/>
      </c>
      <c r="D34473" s="5">
        <v>0.0</v>
      </c>
    </row>
    <row r="34474" ht="14.25" customHeight="1">
      <c r="A34474" s="5"/>
      <c r="B34474" s="5"/>
      <c r="C34474" s="5" t="str">
        <f>IFERROR(__xludf.DUMMYFUNCTION("""COMPUTED_VALUE"""),"")</f>
        <v/>
      </c>
      <c r="D34474" s="5">
        <v>0.0</v>
      </c>
    </row>
    <row r="34475" ht="14.25" customHeight="1">
      <c r="A34475" s="5"/>
      <c r="B34475" s="5"/>
      <c r="C34475" s="5" t="str">
        <f>IFERROR(__xludf.DUMMYFUNCTION("""COMPUTED_VALUE"""),"")</f>
        <v/>
      </c>
      <c r="D34475" s="5">
        <v>0.0</v>
      </c>
    </row>
    <row r="34476" ht="14.25" customHeight="1">
      <c r="A34476" s="5"/>
      <c r="B34476" s="5"/>
      <c r="C34476" s="5" t="str">
        <f>IFERROR(__xludf.DUMMYFUNCTION("""COMPUTED_VALUE"""),"")</f>
        <v/>
      </c>
      <c r="D34476" s="5">
        <v>0.0</v>
      </c>
    </row>
    <row r="34477" ht="14.25" customHeight="1">
      <c r="A34477" s="5"/>
      <c r="B34477" s="5"/>
      <c r="C34477" s="5" t="str">
        <f>IFERROR(__xludf.DUMMYFUNCTION("""COMPUTED_VALUE"""),"")</f>
        <v/>
      </c>
      <c r="D34477" s="5">
        <v>0.0</v>
      </c>
    </row>
    <row r="34478" ht="14.25" customHeight="1">
      <c r="A34478" s="5"/>
      <c r="B34478" s="5"/>
      <c r="C34478" s="5" t="str">
        <f>IFERROR(__xludf.DUMMYFUNCTION("""COMPUTED_VALUE"""),"")</f>
        <v/>
      </c>
      <c r="D34478" s="5">
        <v>0.0</v>
      </c>
    </row>
    <row r="34479" ht="14.25" customHeight="1">
      <c r="A34479" s="5"/>
      <c r="B34479" s="5"/>
      <c r="C34479" s="5" t="str">
        <f>IFERROR(__xludf.DUMMYFUNCTION("""COMPUTED_VALUE"""),"")</f>
        <v/>
      </c>
      <c r="D34479" s="5">
        <v>0.0</v>
      </c>
    </row>
    <row r="34480" ht="14.25" customHeight="1">
      <c r="A34480" s="5"/>
      <c r="B34480" s="5"/>
      <c r="C34480" s="5" t="str">
        <f>IFERROR(__xludf.DUMMYFUNCTION("""COMPUTED_VALUE"""),"")</f>
        <v/>
      </c>
      <c r="D34480" s="5">
        <v>0.0</v>
      </c>
    </row>
    <row r="34481" ht="14.25" customHeight="1">
      <c r="A34481" s="5"/>
      <c r="B34481" s="5"/>
      <c r="C34481" s="5" t="str">
        <f>IFERROR(__xludf.DUMMYFUNCTION("""COMPUTED_VALUE"""),"")</f>
        <v/>
      </c>
      <c r="D34481" s="5">
        <v>0.0</v>
      </c>
    </row>
    <row r="34482" ht="14.25" customHeight="1">
      <c r="A34482" s="5"/>
      <c r="B34482" s="5"/>
      <c r="C34482" s="5" t="str">
        <f>IFERROR(__xludf.DUMMYFUNCTION("""COMPUTED_VALUE"""),"")</f>
        <v/>
      </c>
      <c r="D34482" s="5">
        <v>0.0</v>
      </c>
    </row>
    <row r="34483" ht="14.25" customHeight="1">
      <c r="A34483" s="5"/>
      <c r="B34483" s="5"/>
      <c r="C34483" s="5" t="str">
        <f>IFERROR(__xludf.DUMMYFUNCTION("""COMPUTED_VALUE"""),"")</f>
        <v/>
      </c>
      <c r="D34483" s="5">
        <v>0.0</v>
      </c>
    </row>
    <row r="34484" ht="14.25" customHeight="1">
      <c r="A34484" s="5"/>
      <c r="B34484" s="5"/>
      <c r="C34484" s="5" t="str">
        <f>IFERROR(__xludf.DUMMYFUNCTION("""COMPUTED_VALUE"""),"")</f>
        <v/>
      </c>
      <c r="D34484" s="5">
        <v>0.0</v>
      </c>
    </row>
    <row r="34485" ht="14.25" customHeight="1">
      <c r="A34485" s="5"/>
      <c r="B34485" s="5"/>
      <c r="C34485" s="5" t="str">
        <f>IFERROR(__xludf.DUMMYFUNCTION("""COMPUTED_VALUE"""),"")</f>
        <v/>
      </c>
      <c r="D34485" s="5">
        <v>0.0</v>
      </c>
    </row>
    <row r="34486" ht="14.25" customHeight="1">
      <c r="A34486" s="5"/>
      <c r="B34486" s="5"/>
      <c r="C34486" s="5" t="str">
        <f>IFERROR(__xludf.DUMMYFUNCTION("""COMPUTED_VALUE"""),"")</f>
        <v/>
      </c>
      <c r="D34486" s="5">
        <v>0.0</v>
      </c>
    </row>
    <row r="34487" ht="14.25" customHeight="1">
      <c r="A34487" s="5"/>
      <c r="B34487" s="5"/>
      <c r="C34487" s="5" t="str">
        <f>IFERROR(__xludf.DUMMYFUNCTION("""COMPUTED_VALUE"""),"")</f>
        <v/>
      </c>
      <c r="D34487" s="5">
        <v>0.0</v>
      </c>
    </row>
    <row r="34488" ht="14.25" customHeight="1">
      <c r="A34488" s="5"/>
      <c r="B34488" s="5"/>
      <c r="C34488" s="5" t="str">
        <f>IFERROR(__xludf.DUMMYFUNCTION("""COMPUTED_VALUE"""),"")</f>
        <v/>
      </c>
      <c r="D34488" s="5">
        <v>0.0</v>
      </c>
    </row>
    <row r="34489" ht="14.25" customHeight="1">
      <c r="A34489" s="5"/>
      <c r="B34489" s="5"/>
      <c r="C34489" s="5" t="str">
        <f>IFERROR(__xludf.DUMMYFUNCTION("""COMPUTED_VALUE"""),"")</f>
        <v/>
      </c>
      <c r="D34489" s="5">
        <v>0.0</v>
      </c>
    </row>
    <row r="34490" ht="14.25" customHeight="1">
      <c r="A34490" s="5"/>
      <c r="B34490" s="5"/>
      <c r="C34490" s="5" t="str">
        <f>IFERROR(__xludf.DUMMYFUNCTION("""COMPUTED_VALUE"""),"")</f>
        <v/>
      </c>
      <c r="D34490" s="5">
        <v>0.0</v>
      </c>
    </row>
    <row r="34491" ht="14.25" customHeight="1">
      <c r="A34491" s="5"/>
      <c r="B34491" s="5"/>
      <c r="C34491" s="5" t="str">
        <f>IFERROR(__xludf.DUMMYFUNCTION("""COMPUTED_VALUE"""),"")</f>
        <v/>
      </c>
      <c r="D34491" s="5">
        <v>0.0</v>
      </c>
    </row>
    <row r="34492" ht="14.25" customHeight="1">
      <c r="A34492" s="5"/>
      <c r="B34492" s="5"/>
      <c r="C34492" s="5" t="str">
        <f>IFERROR(__xludf.DUMMYFUNCTION("""COMPUTED_VALUE"""),"")</f>
        <v/>
      </c>
      <c r="D34492" s="5">
        <v>0.0</v>
      </c>
    </row>
    <row r="34493" ht="14.25" customHeight="1">
      <c r="A34493" s="5"/>
      <c r="B34493" s="5"/>
      <c r="C34493" s="5" t="str">
        <f>IFERROR(__xludf.DUMMYFUNCTION("""COMPUTED_VALUE"""),"")</f>
        <v/>
      </c>
      <c r="D34493" s="5">
        <v>0.0</v>
      </c>
    </row>
    <row r="34494" ht="14.25" customHeight="1">
      <c r="A34494" s="5"/>
      <c r="B34494" s="5"/>
      <c r="C34494" s="5" t="str">
        <f>IFERROR(__xludf.DUMMYFUNCTION("""COMPUTED_VALUE"""),"")</f>
        <v/>
      </c>
      <c r="D34494" s="5">
        <v>0.0</v>
      </c>
    </row>
    <row r="34495" ht="14.25" customHeight="1">
      <c r="A34495" s="5"/>
      <c r="B34495" s="5"/>
      <c r="C34495" s="5" t="str">
        <f>IFERROR(__xludf.DUMMYFUNCTION("""COMPUTED_VALUE"""),"")</f>
        <v/>
      </c>
      <c r="D34495" s="5">
        <v>0.0</v>
      </c>
    </row>
    <row r="34496" ht="14.25" customHeight="1">
      <c r="A34496" s="5"/>
      <c r="B34496" s="5"/>
      <c r="C34496" s="5" t="str">
        <f>IFERROR(__xludf.DUMMYFUNCTION("""COMPUTED_VALUE"""),"")</f>
        <v/>
      </c>
      <c r="D34496" s="5">
        <v>0.0</v>
      </c>
    </row>
    <row r="34497" ht="14.25" customHeight="1">
      <c r="A34497" s="5"/>
      <c r="B34497" s="5"/>
      <c r="C34497" s="5" t="str">
        <f>IFERROR(__xludf.DUMMYFUNCTION("""COMPUTED_VALUE"""),"")</f>
        <v/>
      </c>
      <c r="D34497" s="5">
        <v>0.0</v>
      </c>
    </row>
    <row r="34498" ht="14.25" customHeight="1">
      <c r="A34498" s="5"/>
      <c r="B34498" s="5"/>
      <c r="C34498" s="5" t="str">
        <f>IFERROR(__xludf.DUMMYFUNCTION("""COMPUTED_VALUE"""),"")</f>
        <v/>
      </c>
      <c r="D34498" s="5">
        <v>0.0</v>
      </c>
    </row>
    <row r="34499" ht="14.25" customHeight="1">
      <c r="A34499" s="5"/>
      <c r="B34499" s="5"/>
      <c r="C34499" s="5" t="str">
        <f>IFERROR(__xludf.DUMMYFUNCTION("""COMPUTED_VALUE"""),"")</f>
        <v/>
      </c>
      <c r="D34499" s="5">
        <v>0.0</v>
      </c>
    </row>
    <row r="34500" ht="14.25" customHeight="1">
      <c r="A34500" s="5"/>
      <c r="B34500" s="5"/>
      <c r="C34500" s="5" t="str">
        <f>IFERROR(__xludf.DUMMYFUNCTION("""COMPUTED_VALUE"""),"")</f>
        <v/>
      </c>
      <c r="D34500" s="5">
        <v>0.0</v>
      </c>
    </row>
    <row r="34501" ht="14.25" customHeight="1">
      <c r="A34501" s="5"/>
      <c r="B34501" s="5"/>
      <c r="C34501" s="5" t="str">
        <f>IFERROR(__xludf.DUMMYFUNCTION("""COMPUTED_VALUE"""),"")</f>
        <v/>
      </c>
      <c r="D34501" s="5">
        <v>0.0</v>
      </c>
    </row>
    <row r="34502" ht="14.25" customHeight="1">
      <c r="A34502" s="5"/>
      <c r="B34502" s="5"/>
      <c r="C34502" s="5" t="str">
        <f>IFERROR(__xludf.DUMMYFUNCTION("""COMPUTED_VALUE"""),"")</f>
        <v/>
      </c>
      <c r="D34502" s="5">
        <v>0.0</v>
      </c>
    </row>
    <row r="34503" ht="14.25" customHeight="1">
      <c r="A34503" s="5"/>
      <c r="B34503" s="5"/>
      <c r="C34503" s="5" t="str">
        <f>IFERROR(__xludf.DUMMYFUNCTION("""COMPUTED_VALUE"""),"")</f>
        <v/>
      </c>
      <c r="D34503" s="5">
        <v>0.0</v>
      </c>
    </row>
    <row r="34504" ht="14.25" customHeight="1">
      <c r="A34504" s="5"/>
      <c r="B34504" s="5"/>
      <c r="C34504" s="5" t="str">
        <f>IFERROR(__xludf.DUMMYFUNCTION("""COMPUTED_VALUE"""),"")</f>
        <v/>
      </c>
      <c r="D34504" s="5">
        <v>0.0</v>
      </c>
    </row>
    <row r="34505" ht="14.25" customHeight="1">
      <c r="A34505" s="5"/>
      <c r="B34505" s="5"/>
      <c r="C34505" s="5" t="str">
        <f>IFERROR(__xludf.DUMMYFUNCTION("""COMPUTED_VALUE"""),"")</f>
        <v/>
      </c>
      <c r="D34505" s="5">
        <v>0.0</v>
      </c>
    </row>
    <row r="34506" ht="14.25" customHeight="1">
      <c r="A34506" s="5"/>
      <c r="B34506" s="5"/>
      <c r="C34506" s="5" t="str">
        <f>IFERROR(__xludf.DUMMYFUNCTION("""COMPUTED_VALUE"""),"")</f>
        <v/>
      </c>
      <c r="D34506" s="5">
        <v>0.0</v>
      </c>
    </row>
    <row r="34507" ht="14.25" customHeight="1">
      <c r="A34507" s="5"/>
      <c r="B34507" s="5"/>
      <c r="C34507" s="5" t="str">
        <f>IFERROR(__xludf.DUMMYFUNCTION("""COMPUTED_VALUE"""),"")</f>
        <v/>
      </c>
      <c r="D34507" s="5">
        <v>0.0</v>
      </c>
    </row>
    <row r="34508" ht="14.25" customHeight="1">
      <c r="A34508" s="5"/>
      <c r="B34508" s="5"/>
      <c r="C34508" s="5" t="str">
        <f>IFERROR(__xludf.DUMMYFUNCTION("""COMPUTED_VALUE"""),"")</f>
        <v/>
      </c>
      <c r="D34508" s="5">
        <v>0.0</v>
      </c>
    </row>
    <row r="34509" ht="14.25" customHeight="1">
      <c r="A34509" s="5"/>
      <c r="B34509" s="5"/>
      <c r="C34509" s="5" t="str">
        <f>IFERROR(__xludf.DUMMYFUNCTION("""COMPUTED_VALUE"""),"")</f>
        <v/>
      </c>
      <c r="D34509" s="5">
        <v>0.0</v>
      </c>
    </row>
    <row r="34510" ht="14.25" customHeight="1">
      <c r="A34510" s="5"/>
      <c r="B34510" s="5"/>
      <c r="C34510" s="5" t="str">
        <f>IFERROR(__xludf.DUMMYFUNCTION("""COMPUTED_VALUE"""),"")</f>
        <v/>
      </c>
      <c r="D34510" s="5">
        <v>0.0</v>
      </c>
    </row>
    <row r="34511" ht="14.25" customHeight="1">
      <c r="A34511" s="5"/>
      <c r="B34511" s="5"/>
      <c r="C34511" s="5" t="str">
        <f>IFERROR(__xludf.DUMMYFUNCTION("""COMPUTED_VALUE"""),"")</f>
        <v/>
      </c>
      <c r="D34511" s="5">
        <v>0.0</v>
      </c>
    </row>
    <row r="34512" ht="14.25" customHeight="1">
      <c r="A34512" s="5"/>
      <c r="B34512" s="5"/>
      <c r="C34512" s="5" t="str">
        <f>IFERROR(__xludf.DUMMYFUNCTION("""COMPUTED_VALUE"""),"")</f>
        <v/>
      </c>
      <c r="D34512" s="5">
        <v>0.0</v>
      </c>
    </row>
    <row r="34513" ht="14.25" customHeight="1">
      <c r="A34513" s="5"/>
      <c r="B34513" s="5"/>
      <c r="C34513" s="5" t="str">
        <f>IFERROR(__xludf.DUMMYFUNCTION("""COMPUTED_VALUE"""),"")</f>
        <v/>
      </c>
      <c r="D34513" s="5">
        <v>0.0</v>
      </c>
    </row>
    <row r="34514" ht="14.25" customHeight="1">
      <c r="A34514" s="5"/>
      <c r="B34514" s="5"/>
      <c r="C34514" s="5" t="str">
        <f>IFERROR(__xludf.DUMMYFUNCTION("""COMPUTED_VALUE"""),"")</f>
        <v/>
      </c>
      <c r="D34514" s="5">
        <v>0.0</v>
      </c>
    </row>
    <row r="34515" ht="14.25" customHeight="1">
      <c r="A34515" s="5"/>
      <c r="B34515" s="5"/>
      <c r="C34515" s="5" t="str">
        <f>IFERROR(__xludf.DUMMYFUNCTION("""COMPUTED_VALUE"""),"")</f>
        <v/>
      </c>
      <c r="D34515" s="5">
        <v>0.0</v>
      </c>
    </row>
    <row r="34516" ht="14.25" customHeight="1">
      <c r="A34516" s="5"/>
      <c r="B34516" s="5"/>
      <c r="C34516" s="5" t="str">
        <f>IFERROR(__xludf.DUMMYFUNCTION("""COMPUTED_VALUE"""),"")</f>
        <v/>
      </c>
      <c r="D34516" s="5">
        <v>0.0</v>
      </c>
    </row>
    <row r="34517" ht="14.25" customHeight="1">
      <c r="A34517" s="5"/>
      <c r="B34517" s="5"/>
      <c r="C34517" s="5" t="str">
        <f>IFERROR(__xludf.DUMMYFUNCTION("""COMPUTED_VALUE"""),"")</f>
        <v/>
      </c>
      <c r="D34517" s="5">
        <v>0.0</v>
      </c>
    </row>
    <row r="34518" ht="14.25" customHeight="1">
      <c r="A34518" s="5"/>
      <c r="B34518" s="5"/>
      <c r="C34518" s="5" t="str">
        <f>IFERROR(__xludf.DUMMYFUNCTION("""COMPUTED_VALUE"""),"")</f>
        <v/>
      </c>
      <c r="D34518" s="5">
        <v>0.0</v>
      </c>
    </row>
    <row r="34519" ht="14.25" customHeight="1">
      <c r="A34519" s="5"/>
      <c r="B34519" s="5"/>
      <c r="C34519" s="5" t="str">
        <f>IFERROR(__xludf.DUMMYFUNCTION("""COMPUTED_VALUE"""),"")</f>
        <v/>
      </c>
      <c r="D34519" s="5">
        <v>0.0</v>
      </c>
    </row>
    <row r="34520" ht="14.25" customHeight="1">
      <c r="A34520" s="5"/>
      <c r="B34520" s="5"/>
      <c r="C34520" s="5" t="str">
        <f>IFERROR(__xludf.DUMMYFUNCTION("""COMPUTED_VALUE"""),"")</f>
        <v/>
      </c>
      <c r="D34520" s="5">
        <v>0.0</v>
      </c>
    </row>
    <row r="34521" ht="14.25" customHeight="1">
      <c r="A34521" s="5"/>
      <c r="B34521" s="5"/>
      <c r="C34521" s="5" t="str">
        <f>IFERROR(__xludf.DUMMYFUNCTION("""COMPUTED_VALUE"""),"")</f>
        <v/>
      </c>
      <c r="D34521" s="5">
        <v>0.0</v>
      </c>
    </row>
    <row r="34522" ht="14.25" customHeight="1">
      <c r="A34522" s="5"/>
      <c r="B34522" s="5"/>
      <c r="C34522" s="5" t="str">
        <f>IFERROR(__xludf.DUMMYFUNCTION("""COMPUTED_VALUE"""),"")</f>
        <v/>
      </c>
      <c r="D34522" s="5">
        <v>0.0</v>
      </c>
    </row>
    <row r="34523" ht="14.25" customHeight="1">
      <c r="A34523" s="5"/>
      <c r="B34523" s="5"/>
      <c r="C34523" s="5" t="str">
        <f>IFERROR(__xludf.DUMMYFUNCTION("""COMPUTED_VALUE"""),"")</f>
        <v/>
      </c>
      <c r="D34523" s="5">
        <v>0.0</v>
      </c>
    </row>
    <row r="34524" ht="14.25" customHeight="1">
      <c r="A34524" s="5"/>
      <c r="B34524" s="5"/>
      <c r="C34524" s="5" t="str">
        <f>IFERROR(__xludf.DUMMYFUNCTION("""COMPUTED_VALUE"""),"")</f>
        <v/>
      </c>
      <c r="D34524" s="5">
        <v>0.0</v>
      </c>
    </row>
    <row r="34525" ht="14.25" customHeight="1">
      <c r="A34525" s="5"/>
      <c r="B34525" s="5"/>
      <c r="C34525" s="5" t="str">
        <f>IFERROR(__xludf.DUMMYFUNCTION("""COMPUTED_VALUE"""),"")</f>
        <v/>
      </c>
      <c r="D34525" s="5">
        <v>0.0</v>
      </c>
    </row>
    <row r="34526" ht="14.25" customHeight="1">
      <c r="A34526" s="5"/>
      <c r="B34526" s="5"/>
      <c r="C34526" s="5" t="str">
        <f>IFERROR(__xludf.DUMMYFUNCTION("""COMPUTED_VALUE"""),"")</f>
        <v/>
      </c>
      <c r="D34526" s="5">
        <v>0.0</v>
      </c>
    </row>
    <row r="34527" ht="14.25" customHeight="1">
      <c r="A34527" s="5"/>
      <c r="B34527" s="5"/>
      <c r="C34527" s="5" t="str">
        <f>IFERROR(__xludf.DUMMYFUNCTION("""COMPUTED_VALUE"""),"")</f>
        <v/>
      </c>
      <c r="D34527" s="5">
        <v>0.0</v>
      </c>
    </row>
    <row r="34528" ht="14.25" customHeight="1">
      <c r="A34528" s="5"/>
      <c r="B34528" s="5"/>
      <c r="C34528" s="5" t="str">
        <f>IFERROR(__xludf.DUMMYFUNCTION("""COMPUTED_VALUE"""),"")</f>
        <v/>
      </c>
      <c r="D34528" s="5">
        <v>0.0</v>
      </c>
    </row>
    <row r="34529" ht="14.25" customHeight="1">
      <c r="A34529" s="5"/>
      <c r="B34529" s="5"/>
      <c r="C34529" s="5" t="str">
        <f>IFERROR(__xludf.DUMMYFUNCTION("""COMPUTED_VALUE"""),"")</f>
        <v/>
      </c>
      <c r="D34529" s="5">
        <v>0.0</v>
      </c>
    </row>
    <row r="34530" ht="14.25" customHeight="1">
      <c r="A34530" s="5"/>
      <c r="B34530" s="5"/>
      <c r="C34530" s="5" t="str">
        <f>IFERROR(__xludf.DUMMYFUNCTION("""COMPUTED_VALUE"""),"")</f>
        <v/>
      </c>
      <c r="D34530" s="5">
        <v>0.0</v>
      </c>
    </row>
    <row r="34531" ht="14.25" customHeight="1">
      <c r="A34531" s="5"/>
      <c r="B34531" s="5"/>
      <c r="C34531" s="5" t="str">
        <f>IFERROR(__xludf.DUMMYFUNCTION("""COMPUTED_VALUE"""),"")</f>
        <v/>
      </c>
      <c r="D34531" s="5">
        <v>0.0</v>
      </c>
    </row>
    <row r="34532" ht="14.25" customHeight="1">
      <c r="A34532" s="5"/>
      <c r="B34532" s="5"/>
      <c r="C34532" s="5" t="str">
        <f>IFERROR(__xludf.DUMMYFUNCTION("""COMPUTED_VALUE"""),"")</f>
        <v/>
      </c>
      <c r="D34532" s="5">
        <v>0.0</v>
      </c>
    </row>
    <row r="34533" ht="14.25" customHeight="1">
      <c r="A34533" s="5"/>
      <c r="B34533" s="5"/>
      <c r="C34533" s="5" t="str">
        <f>IFERROR(__xludf.DUMMYFUNCTION("""COMPUTED_VALUE"""),"")</f>
        <v/>
      </c>
      <c r="D34533" s="5">
        <v>0.0</v>
      </c>
    </row>
    <row r="34534" ht="14.25" customHeight="1">
      <c r="A34534" s="5"/>
      <c r="B34534" s="5"/>
      <c r="C34534" s="5" t="str">
        <f>IFERROR(__xludf.DUMMYFUNCTION("""COMPUTED_VALUE"""),"")</f>
        <v/>
      </c>
      <c r="D34534" s="5">
        <v>0.0</v>
      </c>
    </row>
    <row r="34535" ht="14.25" customHeight="1">
      <c r="A34535" s="5"/>
      <c r="B34535" s="5"/>
      <c r="C34535" s="5" t="str">
        <f>IFERROR(__xludf.DUMMYFUNCTION("""COMPUTED_VALUE"""),"")</f>
        <v/>
      </c>
      <c r="D34535" s="5">
        <v>0.0</v>
      </c>
    </row>
    <row r="34536" ht="14.25" customHeight="1">
      <c r="A34536" s="5"/>
      <c r="B34536" s="5"/>
      <c r="C34536" s="5" t="str">
        <f>IFERROR(__xludf.DUMMYFUNCTION("""COMPUTED_VALUE"""),"")</f>
        <v/>
      </c>
      <c r="D34536" s="5">
        <v>0.0</v>
      </c>
    </row>
    <row r="34537" ht="14.25" customHeight="1">
      <c r="A34537" s="5"/>
      <c r="B34537" s="5"/>
      <c r="C34537" s="5" t="str">
        <f>IFERROR(__xludf.DUMMYFUNCTION("""COMPUTED_VALUE"""),"")</f>
        <v/>
      </c>
      <c r="D34537" s="5">
        <v>0.0</v>
      </c>
    </row>
    <row r="34538" ht="14.25" customHeight="1">
      <c r="A34538" s="5"/>
      <c r="B34538" s="5"/>
      <c r="C34538" s="5" t="str">
        <f>IFERROR(__xludf.DUMMYFUNCTION("""COMPUTED_VALUE"""),"")</f>
        <v/>
      </c>
      <c r="D34538" s="5">
        <v>0.0</v>
      </c>
    </row>
    <row r="34539" ht="14.25" customHeight="1">
      <c r="A34539" s="5"/>
      <c r="B34539" s="5"/>
      <c r="C34539" s="5" t="str">
        <f>IFERROR(__xludf.DUMMYFUNCTION("""COMPUTED_VALUE"""),"")</f>
        <v/>
      </c>
      <c r="D34539" s="5">
        <v>0.0</v>
      </c>
    </row>
    <row r="34540" ht="14.25" customHeight="1">
      <c r="A34540" s="5"/>
      <c r="B34540" s="5"/>
      <c r="C34540" s="5" t="str">
        <f>IFERROR(__xludf.DUMMYFUNCTION("""COMPUTED_VALUE"""),"")</f>
        <v/>
      </c>
      <c r="D34540" s="5">
        <v>0.0</v>
      </c>
    </row>
    <row r="34541" ht="14.25" customHeight="1">
      <c r="A34541" s="5"/>
      <c r="B34541" s="5"/>
      <c r="C34541" s="5" t="str">
        <f>IFERROR(__xludf.DUMMYFUNCTION("""COMPUTED_VALUE"""),"")</f>
        <v/>
      </c>
      <c r="D34541" s="5">
        <v>0.0</v>
      </c>
    </row>
    <row r="34542" ht="14.25" customHeight="1">
      <c r="A34542" s="5"/>
      <c r="B34542" s="5"/>
      <c r="C34542" s="5" t="str">
        <f>IFERROR(__xludf.DUMMYFUNCTION("""COMPUTED_VALUE"""),"")</f>
        <v/>
      </c>
      <c r="D34542" s="5">
        <v>0.0</v>
      </c>
    </row>
    <row r="34543" ht="14.25" customHeight="1">
      <c r="A34543" s="5"/>
      <c r="B34543" s="5"/>
      <c r="C34543" s="5" t="str">
        <f>IFERROR(__xludf.DUMMYFUNCTION("""COMPUTED_VALUE"""),"")</f>
        <v/>
      </c>
      <c r="D34543" s="5">
        <v>0.0</v>
      </c>
    </row>
    <row r="34544" ht="14.25" customHeight="1">
      <c r="A34544" s="5"/>
      <c r="B34544" s="5"/>
      <c r="C34544" s="5" t="str">
        <f>IFERROR(__xludf.DUMMYFUNCTION("""COMPUTED_VALUE"""),"")</f>
        <v/>
      </c>
      <c r="D34544" s="5">
        <v>0.0</v>
      </c>
    </row>
    <row r="34545" ht="14.25" customHeight="1">
      <c r="A34545" s="5"/>
      <c r="B34545" s="5"/>
      <c r="C34545" s="5" t="str">
        <f>IFERROR(__xludf.DUMMYFUNCTION("""COMPUTED_VALUE"""),"")</f>
        <v/>
      </c>
      <c r="D34545" s="5">
        <v>0.0</v>
      </c>
    </row>
    <row r="34546" ht="14.25" customHeight="1">
      <c r="A34546" s="5"/>
      <c r="B34546" s="5"/>
      <c r="C34546" s="5" t="str">
        <f>IFERROR(__xludf.DUMMYFUNCTION("""COMPUTED_VALUE"""),"")</f>
        <v/>
      </c>
      <c r="D34546" s="5">
        <v>0.0</v>
      </c>
    </row>
    <row r="34547" ht="14.25" customHeight="1">
      <c r="A34547" s="5"/>
      <c r="B34547" s="5"/>
      <c r="C34547" s="5" t="str">
        <f>IFERROR(__xludf.DUMMYFUNCTION("""COMPUTED_VALUE"""),"")</f>
        <v/>
      </c>
      <c r="D34547" s="5">
        <v>0.0</v>
      </c>
    </row>
    <row r="34548" ht="14.25" customHeight="1">
      <c r="A34548" s="5"/>
      <c r="B34548" s="5"/>
      <c r="C34548" s="5" t="str">
        <f>IFERROR(__xludf.DUMMYFUNCTION("""COMPUTED_VALUE"""),"")</f>
        <v/>
      </c>
      <c r="D34548" s="5">
        <v>0.0</v>
      </c>
    </row>
    <row r="34549" ht="14.25" customHeight="1">
      <c r="A34549" s="5"/>
      <c r="B34549" s="5"/>
      <c r="C34549" s="5" t="str">
        <f>IFERROR(__xludf.DUMMYFUNCTION("""COMPUTED_VALUE"""),"")</f>
        <v/>
      </c>
      <c r="D34549" s="5">
        <v>0.0</v>
      </c>
    </row>
    <row r="34550" ht="14.25" customHeight="1">
      <c r="A34550" s="5"/>
      <c r="B34550" s="5"/>
      <c r="C34550" s="5" t="str">
        <f>IFERROR(__xludf.DUMMYFUNCTION("""COMPUTED_VALUE"""),"")</f>
        <v/>
      </c>
      <c r="D34550" s="5">
        <v>0.0</v>
      </c>
    </row>
    <row r="34551" ht="14.25" customHeight="1">
      <c r="A34551" s="5"/>
      <c r="B34551" s="5"/>
      <c r="C34551" s="5" t="str">
        <f>IFERROR(__xludf.DUMMYFUNCTION("""COMPUTED_VALUE"""),"")</f>
        <v/>
      </c>
      <c r="D34551" s="5">
        <v>0.0</v>
      </c>
    </row>
    <row r="34552" ht="14.25" customHeight="1">
      <c r="A34552" s="5"/>
      <c r="B34552" s="5"/>
      <c r="C34552" s="5" t="str">
        <f>IFERROR(__xludf.DUMMYFUNCTION("""COMPUTED_VALUE"""),"")</f>
        <v/>
      </c>
      <c r="D34552" s="5">
        <v>0.0</v>
      </c>
    </row>
    <row r="34553" ht="14.25" customHeight="1">
      <c r="A34553" s="5"/>
      <c r="B34553" s="5"/>
      <c r="C34553" s="5" t="str">
        <f>IFERROR(__xludf.DUMMYFUNCTION("""COMPUTED_VALUE"""),"")</f>
        <v/>
      </c>
      <c r="D34553" s="5">
        <v>0.0</v>
      </c>
    </row>
    <row r="34554" ht="14.25" customHeight="1">
      <c r="A34554" s="5"/>
      <c r="B34554" s="5"/>
      <c r="C34554" s="5" t="str">
        <f>IFERROR(__xludf.DUMMYFUNCTION("""COMPUTED_VALUE"""),"")</f>
        <v/>
      </c>
      <c r="D34554" s="5">
        <v>0.0</v>
      </c>
    </row>
    <row r="34555" ht="14.25" customHeight="1">
      <c r="A34555" s="5"/>
      <c r="B34555" s="5"/>
      <c r="C34555" s="5" t="str">
        <f>IFERROR(__xludf.DUMMYFUNCTION("""COMPUTED_VALUE"""),"")</f>
        <v/>
      </c>
      <c r="D34555" s="5">
        <v>0.0</v>
      </c>
    </row>
    <row r="34556" ht="14.25" customHeight="1">
      <c r="A34556" s="5"/>
      <c r="B34556" s="5"/>
      <c r="C34556" s="5" t="str">
        <f>IFERROR(__xludf.DUMMYFUNCTION("""COMPUTED_VALUE"""),"")</f>
        <v/>
      </c>
      <c r="D34556" s="5">
        <v>0.0</v>
      </c>
    </row>
    <row r="34557" ht="14.25" customHeight="1">
      <c r="A34557" s="5"/>
      <c r="B34557" s="5"/>
      <c r="C34557" s="5" t="str">
        <f>IFERROR(__xludf.DUMMYFUNCTION("""COMPUTED_VALUE"""),"")</f>
        <v/>
      </c>
      <c r="D34557" s="5">
        <v>0.0</v>
      </c>
    </row>
    <row r="34558" ht="14.25" customHeight="1">
      <c r="A34558" s="5"/>
      <c r="B34558" s="5"/>
      <c r="C34558" s="5" t="str">
        <f>IFERROR(__xludf.DUMMYFUNCTION("""COMPUTED_VALUE"""),"")</f>
        <v/>
      </c>
      <c r="D34558" s="5">
        <v>0.0</v>
      </c>
    </row>
    <row r="34559" ht="14.25" customHeight="1">
      <c r="A34559" s="5"/>
      <c r="B34559" s="5"/>
      <c r="C34559" s="5" t="str">
        <f>IFERROR(__xludf.DUMMYFUNCTION("""COMPUTED_VALUE"""),"")</f>
        <v/>
      </c>
      <c r="D34559" s="5">
        <v>0.0</v>
      </c>
    </row>
    <row r="34560" ht="14.25" customHeight="1">
      <c r="A34560" s="5"/>
      <c r="B34560" s="5"/>
      <c r="C34560" s="5" t="str">
        <f>IFERROR(__xludf.DUMMYFUNCTION("""COMPUTED_VALUE"""),"")</f>
        <v/>
      </c>
      <c r="D34560" s="5">
        <v>0.0</v>
      </c>
    </row>
    <row r="34561" ht="14.25" customHeight="1">
      <c r="A34561" s="5"/>
      <c r="B34561" s="5"/>
      <c r="C34561" s="5" t="str">
        <f>IFERROR(__xludf.DUMMYFUNCTION("""COMPUTED_VALUE"""),"")</f>
        <v/>
      </c>
      <c r="D34561" s="5">
        <v>0.0</v>
      </c>
    </row>
    <row r="34562" ht="14.25" customHeight="1">
      <c r="A34562" s="5"/>
      <c r="B34562" s="5"/>
      <c r="C34562" s="5" t="str">
        <f>IFERROR(__xludf.DUMMYFUNCTION("""COMPUTED_VALUE"""),"")</f>
        <v/>
      </c>
      <c r="D34562" s="5">
        <v>0.0</v>
      </c>
    </row>
    <row r="34563" ht="14.25" customHeight="1">
      <c r="A34563" s="5"/>
      <c r="B34563" s="5"/>
      <c r="C34563" s="5" t="str">
        <f>IFERROR(__xludf.DUMMYFUNCTION("""COMPUTED_VALUE"""),"")</f>
        <v/>
      </c>
      <c r="D34563" s="5">
        <v>0.0</v>
      </c>
    </row>
    <row r="34564" ht="14.25" customHeight="1">
      <c r="A34564" s="5"/>
      <c r="B34564" s="5"/>
      <c r="C34564" s="5" t="str">
        <f>IFERROR(__xludf.DUMMYFUNCTION("""COMPUTED_VALUE"""),"")</f>
        <v/>
      </c>
      <c r="D34564" s="5">
        <v>0.0</v>
      </c>
    </row>
    <row r="34565" ht="14.25" customHeight="1">
      <c r="A34565" s="5"/>
      <c r="B34565" s="5"/>
      <c r="C34565" s="5" t="str">
        <f>IFERROR(__xludf.DUMMYFUNCTION("""COMPUTED_VALUE"""),"")</f>
        <v/>
      </c>
      <c r="D34565" s="5">
        <v>0.0</v>
      </c>
    </row>
    <row r="34566" ht="14.25" customHeight="1">
      <c r="A34566" s="5"/>
      <c r="B34566" s="5"/>
      <c r="C34566" s="5" t="str">
        <f>IFERROR(__xludf.DUMMYFUNCTION("""COMPUTED_VALUE"""),"")</f>
        <v/>
      </c>
      <c r="D34566" s="5">
        <v>0.0</v>
      </c>
    </row>
    <row r="34567" ht="14.25" customHeight="1">
      <c r="A34567" s="5"/>
      <c r="B34567" s="5"/>
      <c r="C34567" s="5" t="str">
        <f>IFERROR(__xludf.DUMMYFUNCTION("""COMPUTED_VALUE"""),"")</f>
        <v/>
      </c>
      <c r="D34567" s="5">
        <v>0.0</v>
      </c>
    </row>
    <row r="34568" ht="14.25" customHeight="1">
      <c r="A34568" s="5"/>
      <c r="B34568" s="5"/>
      <c r="C34568" s="5" t="str">
        <f>IFERROR(__xludf.DUMMYFUNCTION("""COMPUTED_VALUE"""),"")</f>
        <v/>
      </c>
      <c r="D34568" s="5">
        <v>0.0</v>
      </c>
    </row>
    <row r="34569" ht="14.25" customHeight="1">
      <c r="A34569" s="5"/>
      <c r="B34569" s="5"/>
      <c r="C34569" s="5" t="str">
        <f>IFERROR(__xludf.DUMMYFUNCTION("""COMPUTED_VALUE"""),"")</f>
        <v/>
      </c>
      <c r="D34569" s="5">
        <v>0.0</v>
      </c>
    </row>
    <row r="34570" ht="14.25" customHeight="1">
      <c r="A34570" s="5"/>
      <c r="B34570" s="5"/>
      <c r="C34570" s="5" t="str">
        <f>IFERROR(__xludf.DUMMYFUNCTION("""COMPUTED_VALUE"""),"")</f>
        <v/>
      </c>
      <c r="D34570" s="5">
        <v>0.0</v>
      </c>
    </row>
    <row r="34571" ht="14.25" customHeight="1">
      <c r="A34571" s="5"/>
      <c r="B34571" s="5"/>
      <c r="C34571" s="5" t="str">
        <f>IFERROR(__xludf.DUMMYFUNCTION("""COMPUTED_VALUE"""),"")</f>
        <v/>
      </c>
      <c r="D34571" s="5">
        <v>0.0</v>
      </c>
    </row>
    <row r="34572" ht="14.25" customHeight="1">
      <c r="A34572" s="5"/>
      <c r="B34572" s="5"/>
      <c r="C34572" s="5" t="str">
        <f>IFERROR(__xludf.DUMMYFUNCTION("""COMPUTED_VALUE"""),"")</f>
        <v/>
      </c>
      <c r="D34572" s="5">
        <v>0.0</v>
      </c>
    </row>
    <row r="34573" ht="14.25" customHeight="1">
      <c r="A34573" s="5"/>
      <c r="B34573" s="5"/>
      <c r="C34573" s="5" t="str">
        <f>IFERROR(__xludf.DUMMYFUNCTION("""COMPUTED_VALUE"""),"")</f>
        <v/>
      </c>
      <c r="D34573" s="5">
        <v>0.0</v>
      </c>
    </row>
    <row r="34574" ht="14.25" customHeight="1">
      <c r="A34574" s="5"/>
      <c r="B34574" s="5"/>
      <c r="C34574" s="5" t="str">
        <f>IFERROR(__xludf.DUMMYFUNCTION("""COMPUTED_VALUE"""),"")</f>
        <v/>
      </c>
      <c r="D34574" s="5">
        <v>0.0</v>
      </c>
    </row>
    <row r="34575" ht="14.25" customHeight="1">
      <c r="A34575" s="5"/>
      <c r="B34575" s="5"/>
      <c r="C34575" s="5" t="str">
        <f>IFERROR(__xludf.DUMMYFUNCTION("""COMPUTED_VALUE"""),"")</f>
        <v/>
      </c>
      <c r="D34575" s="5">
        <v>0.0</v>
      </c>
    </row>
    <row r="34576" ht="14.25" customHeight="1">
      <c r="A34576" s="5"/>
      <c r="B34576" s="5"/>
      <c r="C34576" s="5" t="str">
        <f>IFERROR(__xludf.DUMMYFUNCTION("""COMPUTED_VALUE"""),"")</f>
        <v/>
      </c>
      <c r="D34576" s="5">
        <v>0.0</v>
      </c>
    </row>
    <row r="34577" ht="14.25" customHeight="1">
      <c r="A34577" s="5"/>
      <c r="B34577" s="5"/>
      <c r="C34577" s="5" t="str">
        <f>IFERROR(__xludf.DUMMYFUNCTION("""COMPUTED_VALUE"""),"")</f>
        <v/>
      </c>
      <c r="D34577" s="5">
        <v>0.0</v>
      </c>
    </row>
    <row r="34578" ht="14.25" customHeight="1">
      <c r="A34578" s="5"/>
      <c r="B34578" s="5"/>
      <c r="C34578" s="5" t="str">
        <f>IFERROR(__xludf.DUMMYFUNCTION("""COMPUTED_VALUE"""),"")</f>
        <v/>
      </c>
      <c r="D34578" s="5">
        <v>0.0</v>
      </c>
    </row>
    <row r="34579" ht="14.25" customHeight="1">
      <c r="A34579" s="5"/>
      <c r="B34579" s="5"/>
      <c r="C34579" s="5" t="str">
        <f>IFERROR(__xludf.DUMMYFUNCTION("""COMPUTED_VALUE"""),"")</f>
        <v/>
      </c>
      <c r="D34579" s="5">
        <v>0.0</v>
      </c>
    </row>
    <row r="34580" ht="14.25" customHeight="1">
      <c r="A34580" s="5"/>
      <c r="B34580" s="5"/>
      <c r="C34580" s="5" t="str">
        <f>IFERROR(__xludf.DUMMYFUNCTION("""COMPUTED_VALUE"""),"")</f>
        <v/>
      </c>
      <c r="D34580" s="5">
        <v>0.0</v>
      </c>
    </row>
    <row r="34581" ht="14.25" customHeight="1">
      <c r="A34581" s="5"/>
      <c r="B34581" s="5"/>
      <c r="C34581" s="5" t="str">
        <f>IFERROR(__xludf.DUMMYFUNCTION("""COMPUTED_VALUE"""),"")</f>
        <v/>
      </c>
      <c r="D34581" s="5">
        <v>0.0</v>
      </c>
    </row>
    <row r="34582" ht="14.25" customHeight="1">
      <c r="A34582" s="5"/>
      <c r="B34582" s="5"/>
      <c r="C34582" s="5" t="str">
        <f>IFERROR(__xludf.DUMMYFUNCTION("""COMPUTED_VALUE"""),"")</f>
        <v/>
      </c>
      <c r="D34582" s="5">
        <v>0.0</v>
      </c>
    </row>
    <row r="34583" ht="14.25" customHeight="1">
      <c r="A34583" s="5"/>
      <c r="B34583" s="5"/>
      <c r="C34583" s="5" t="str">
        <f>IFERROR(__xludf.DUMMYFUNCTION("""COMPUTED_VALUE"""),"")</f>
        <v/>
      </c>
      <c r="D34583" s="5">
        <v>0.0</v>
      </c>
    </row>
    <row r="34584" ht="14.25" customHeight="1">
      <c r="A34584" s="5"/>
      <c r="B34584" s="5"/>
      <c r="C34584" s="5" t="str">
        <f>IFERROR(__xludf.DUMMYFUNCTION("""COMPUTED_VALUE"""),"")</f>
        <v/>
      </c>
      <c r="D34584" s="5">
        <v>0.0</v>
      </c>
    </row>
    <row r="34585" ht="14.25" customHeight="1">
      <c r="A34585" s="5"/>
      <c r="B34585" s="5"/>
      <c r="C34585" s="5" t="str">
        <f>IFERROR(__xludf.DUMMYFUNCTION("""COMPUTED_VALUE"""),"")</f>
        <v/>
      </c>
      <c r="D34585" s="5">
        <v>0.0</v>
      </c>
    </row>
    <row r="34586" ht="14.25" customHeight="1">
      <c r="A34586" s="5"/>
      <c r="B34586" s="5"/>
      <c r="C34586" s="5" t="str">
        <f>IFERROR(__xludf.DUMMYFUNCTION("""COMPUTED_VALUE"""),"")</f>
        <v/>
      </c>
      <c r="D34586" s="5">
        <v>0.0</v>
      </c>
    </row>
    <row r="34587" ht="14.25" customHeight="1">
      <c r="A34587" s="5"/>
      <c r="B34587" s="5"/>
      <c r="C34587" s="5" t="str">
        <f>IFERROR(__xludf.DUMMYFUNCTION("""COMPUTED_VALUE"""),"")</f>
        <v/>
      </c>
      <c r="D34587" s="5">
        <v>0.0</v>
      </c>
    </row>
    <row r="34588" ht="14.25" customHeight="1">
      <c r="A34588" s="5"/>
      <c r="B34588" s="5"/>
      <c r="C34588" s="5" t="str">
        <f>IFERROR(__xludf.DUMMYFUNCTION("""COMPUTED_VALUE"""),"")</f>
        <v/>
      </c>
      <c r="D34588" s="5">
        <v>0.0</v>
      </c>
    </row>
    <row r="34589" ht="14.25" customHeight="1">
      <c r="A34589" s="5"/>
      <c r="B34589" s="5"/>
      <c r="C34589" s="5" t="str">
        <f>IFERROR(__xludf.DUMMYFUNCTION("""COMPUTED_VALUE"""),"")</f>
        <v/>
      </c>
      <c r="D34589" s="5">
        <v>0.0</v>
      </c>
    </row>
    <row r="34590" ht="14.25" customHeight="1">
      <c r="A34590" s="5"/>
      <c r="B34590" s="5"/>
      <c r="C34590" s="5" t="str">
        <f>IFERROR(__xludf.DUMMYFUNCTION("""COMPUTED_VALUE"""),"")</f>
        <v/>
      </c>
      <c r="D34590" s="5">
        <v>0.0</v>
      </c>
    </row>
    <row r="34591" ht="14.25" customHeight="1">
      <c r="A34591" s="5"/>
      <c r="B34591" s="5"/>
      <c r="C34591" s="5" t="str">
        <f>IFERROR(__xludf.DUMMYFUNCTION("""COMPUTED_VALUE"""),"")</f>
        <v/>
      </c>
      <c r="D34591" s="5">
        <v>0.0</v>
      </c>
    </row>
    <row r="34592" ht="14.25" customHeight="1">
      <c r="A34592" s="5"/>
      <c r="B34592" s="5"/>
      <c r="C34592" s="5" t="str">
        <f>IFERROR(__xludf.DUMMYFUNCTION("""COMPUTED_VALUE"""),"")</f>
        <v/>
      </c>
      <c r="D34592" s="5">
        <v>0.0</v>
      </c>
    </row>
    <row r="34593" ht="14.25" customHeight="1">
      <c r="A34593" s="5"/>
      <c r="B34593" s="5"/>
      <c r="C34593" s="5" t="str">
        <f>IFERROR(__xludf.DUMMYFUNCTION("""COMPUTED_VALUE"""),"")</f>
        <v/>
      </c>
      <c r="D34593" s="5">
        <v>0.0</v>
      </c>
    </row>
    <row r="34594" ht="14.25" customHeight="1">
      <c r="A34594" s="5"/>
      <c r="B34594" s="5"/>
      <c r="C34594" s="5" t="str">
        <f>IFERROR(__xludf.DUMMYFUNCTION("""COMPUTED_VALUE"""),"")</f>
        <v/>
      </c>
      <c r="D34594" s="5">
        <v>0.0</v>
      </c>
    </row>
    <row r="34595" ht="14.25" customHeight="1">
      <c r="A34595" s="5"/>
      <c r="B34595" s="5"/>
      <c r="C34595" s="5" t="str">
        <f>IFERROR(__xludf.DUMMYFUNCTION("""COMPUTED_VALUE"""),"")</f>
        <v/>
      </c>
      <c r="D34595" s="5">
        <v>0.0</v>
      </c>
    </row>
    <row r="34596" ht="14.25" customHeight="1">
      <c r="A34596" s="5"/>
      <c r="B34596" s="5"/>
      <c r="C34596" s="5" t="str">
        <f>IFERROR(__xludf.DUMMYFUNCTION("""COMPUTED_VALUE"""),"")</f>
        <v/>
      </c>
      <c r="D34596" s="5">
        <v>0.0</v>
      </c>
    </row>
    <row r="34597" ht="14.25" customHeight="1">
      <c r="A34597" s="5"/>
      <c r="B34597" s="5"/>
      <c r="C34597" s="5" t="str">
        <f>IFERROR(__xludf.DUMMYFUNCTION("""COMPUTED_VALUE"""),"")</f>
        <v/>
      </c>
      <c r="D34597" s="5">
        <v>0.0</v>
      </c>
    </row>
    <row r="34598" ht="14.25" customHeight="1">
      <c r="A34598" s="5"/>
      <c r="B34598" s="5"/>
      <c r="C34598" s="5" t="str">
        <f>IFERROR(__xludf.DUMMYFUNCTION("""COMPUTED_VALUE"""),"")</f>
        <v/>
      </c>
      <c r="D34598" s="5">
        <v>0.0</v>
      </c>
    </row>
    <row r="34599" ht="14.25" customHeight="1">
      <c r="A34599" s="5"/>
      <c r="B34599" s="5"/>
      <c r="C34599" s="5" t="str">
        <f>IFERROR(__xludf.DUMMYFUNCTION("""COMPUTED_VALUE"""),"")</f>
        <v/>
      </c>
      <c r="D34599" s="5">
        <v>0.0</v>
      </c>
    </row>
    <row r="34600" ht="14.25" customHeight="1">
      <c r="A34600" s="5"/>
      <c r="B34600" s="5"/>
      <c r="C34600" s="5" t="str">
        <f>IFERROR(__xludf.DUMMYFUNCTION("""COMPUTED_VALUE"""),"")</f>
        <v/>
      </c>
      <c r="D34600" s="5">
        <v>0.0</v>
      </c>
    </row>
    <row r="34601" ht="14.25" customHeight="1">
      <c r="A34601" s="5"/>
      <c r="B34601" s="5"/>
      <c r="C34601" s="5" t="str">
        <f>IFERROR(__xludf.DUMMYFUNCTION("""COMPUTED_VALUE"""),"")</f>
        <v/>
      </c>
      <c r="D34601" s="5">
        <v>0.0</v>
      </c>
    </row>
    <row r="34602" ht="14.25" customHeight="1">
      <c r="A34602" s="5"/>
      <c r="B34602" s="5"/>
      <c r="C34602" s="5" t="str">
        <f>IFERROR(__xludf.DUMMYFUNCTION("""COMPUTED_VALUE"""),"")</f>
        <v/>
      </c>
      <c r="D34602" s="5">
        <v>0.0</v>
      </c>
    </row>
    <row r="34603" ht="14.25" customHeight="1">
      <c r="A34603" s="5"/>
      <c r="B34603" s="5"/>
      <c r="C34603" s="5" t="str">
        <f>IFERROR(__xludf.DUMMYFUNCTION("""COMPUTED_VALUE"""),"")</f>
        <v/>
      </c>
      <c r="D34603" s="5">
        <v>0.0</v>
      </c>
    </row>
    <row r="34604" ht="14.25" customHeight="1">
      <c r="A34604" s="5"/>
      <c r="B34604" s="5"/>
      <c r="C34604" s="5" t="str">
        <f>IFERROR(__xludf.DUMMYFUNCTION("""COMPUTED_VALUE"""),"")</f>
        <v/>
      </c>
      <c r="D34604" s="5">
        <v>0.0</v>
      </c>
    </row>
    <row r="34605" ht="14.25" customHeight="1">
      <c r="A34605" s="5"/>
      <c r="B34605" s="5"/>
      <c r="C34605" s="5" t="str">
        <f>IFERROR(__xludf.DUMMYFUNCTION("""COMPUTED_VALUE"""),"")</f>
        <v/>
      </c>
      <c r="D34605" s="5">
        <v>0.0</v>
      </c>
    </row>
    <row r="34606" ht="14.25" customHeight="1">
      <c r="A34606" s="5"/>
      <c r="B34606" s="5"/>
      <c r="C34606" s="5" t="str">
        <f>IFERROR(__xludf.DUMMYFUNCTION("""COMPUTED_VALUE"""),"")</f>
        <v/>
      </c>
      <c r="D34606" s="5">
        <v>0.0</v>
      </c>
    </row>
    <row r="34607" ht="14.25" customHeight="1">
      <c r="A34607" s="5"/>
      <c r="B34607" s="5"/>
      <c r="C34607" s="5" t="str">
        <f>IFERROR(__xludf.DUMMYFUNCTION("""COMPUTED_VALUE"""),"")</f>
        <v/>
      </c>
      <c r="D34607" s="5">
        <v>0.0</v>
      </c>
    </row>
    <row r="34608" ht="14.25" customHeight="1">
      <c r="A34608" s="5"/>
      <c r="B34608" s="5"/>
      <c r="C34608" s="5" t="str">
        <f>IFERROR(__xludf.DUMMYFUNCTION("""COMPUTED_VALUE"""),"")</f>
        <v/>
      </c>
      <c r="D34608" s="5">
        <v>0.0</v>
      </c>
    </row>
    <row r="34609" ht="14.25" customHeight="1">
      <c r="A34609" s="5"/>
      <c r="B34609" s="5"/>
      <c r="C34609" s="5" t="str">
        <f>IFERROR(__xludf.DUMMYFUNCTION("""COMPUTED_VALUE"""),"")</f>
        <v/>
      </c>
      <c r="D34609" s="5">
        <v>0.0</v>
      </c>
    </row>
    <row r="34610" ht="14.25" customHeight="1">
      <c r="A34610" s="5"/>
      <c r="B34610" s="5"/>
      <c r="C34610" s="5" t="str">
        <f>IFERROR(__xludf.DUMMYFUNCTION("""COMPUTED_VALUE"""),"")</f>
        <v/>
      </c>
      <c r="D34610" s="5">
        <v>0.0</v>
      </c>
    </row>
    <row r="34611" ht="14.25" customHeight="1">
      <c r="A34611" s="5"/>
      <c r="B34611" s="5"/>
      <c r="C34611" s="5" t="str">
        <f>IFERROR(__xludf.DUMMYFUNCTION("""COMPUTED_VALUE"""),"")</f>
        <v/>
      </c>
      <c r="D34611" s="5">
        <v>0.0</v>
      </c>
    </row>
    <row r="34612" ht="14.25" customHeight="1">
      <c r="A34612" s="5"/>
      <c r="B34612" s="5"/>
      <c r="C34612" s="5" t="str">
        <f>IFERROR(__xludf.DUMMYFUNCTION("""COMPUTED_VALUE"""),"")</f>
        <v/>
      </c>
      <c r="D34612" s="5">
        <v>0.0</v>
      </c>
    </row>
    <row r="34613" ht="14.25" customHeight="1">
      <c r="A34613" s="5"/>
      <c r="B34613" s="5"/>
      <c r="C34613" s="5" t="str">
        <f>IFERROR(__xludf.DUMMYFUNCTION("""COMPUTED_VALUE"""),"")</f>
        <v/>
      </c>
      <c r="D34613" s="5">
        <v>0.0</v>
      </c>
    </row>
    <row r="34614" ht="14.25" customHeight="1">
      <c r="A34614" s="5"/>
      <c r="B34614" s="5"/>
      <c r="C34614" s="5" t="str">
        <f>IFERROR(__xludf.DUMMYFUNCTION("""COMPUTED_VALUE"""),"")</f>
        <v/>
      </c>
      <c r="D34614" s="5">
        <v>0.0</v>
      </c>
    </row>
    <row r="34615" ht="14.25" customHeight="1">
      <c r="A34615" s="5"/>
      <c r="B34615" s="5"/>
      <c r="C34615" s="5" t="str">
        <f>IFERROR(__xludf.DUMMYFUNCTION("""COMPUTED_VALUE"""),"")</f>
        <v/>
      </c>
      <c r="D34615" s="5">
        <v>0.0</v>
      </c>
    </row>
    <row r="34616" ht="14.25" customHeight="1">
      <c r="A34616" s="5"/>
      <c r="B34616" s="5"/>
      <c r="C34616" s="5" t="str">
        <f>IFERROR(__xludf.DUMMYFUNCTION("""COMPUTED_VALUE"""),"")</f>
        <v/>
      </c>
      <c r="D34616" s="5">
        <v>0.0</v>
      </c>
    </row>
    <row r="34617" ht="14.25" customHeight="1">
      <c r="A34617" s="5"/>
      <c r="B34617" s="5"/>
      <c r="C34617" s="5" t="str">
        <f>IFERROR(__xludf.DUMMYFUNCTION("""COMPUTED_VALUE"""),"")</f>
        <v/>
      </c>
      <c r="D34617" s="5">
        <v>0.0</v>
      </c>
    </row>
    <row r="34618" ht="14.25" customHeight="1">
      <c r="A34618" s="5"/>
      <c r="B34618" s="5"/>
      <c r="C34618" s="5" t="str">
        <f>IFERROR(__xludf.DUMMYFUNCTION("""COMPUTED_VALUE"""),"")</f>
        <v/>
      </c>
      <c r="D34618" s="5">
        <v>0.0</v>
      </c>
    </row>
    <row r="34619" ht="14.25" customHeight="1">
      <c r="A34619" s="5"/>
      <c r="B34619" s="5"/>
      <c r="C34619" s="5" t="str">
        <f>IFERROR(__xludf.DUMMYFUNCTION("""COMPUTED_VALUE"""),"")</f>
        <v/>
      </c>
      <c r="D34619" s="5">
        <v>0.0</v>
      </c>
    </row>
    <row r="34620" ht="14.25" customHeight="1">
      <c r="A34620" s="5"/>
      <c r="B34620" s="5"/>
      <c r="C34620" s="5" t="str">
        <f>IFERROR(__xludf.DUMMYFUNCTION("""COMPUTED_VALUE"""),"")</f>
        <v/>
      </c>
      <c r="D34620" s="5">
        <v>0.0</v>
      </c>
    </row>
    <row r="34621" ht="14.25" customHeight="1">
      <c r="A34621" s="5"/>
      <c r="B34621" s="5"/>
      <c r="C34621" s="5" t="str">
        <f>IFERROR(__xludf.DUMMYFUNCTION("""COMPUTED_VALUE"""),"")</f>
        <v/>
      </c>
      <c r="D34621" s="5">
        <v>0.0</v>
      </c>
    </row>
    <row r="34622" ht="14.25" customHeight="1">
      <c r="A34622" s="5"/>
      <c r="B34622" s="5"/>
      <c r="C34622" s="5" t="str">
        <f>IFERROR(__xludf.DUMMYFUNCTION("""COMPUTED_VALUE"""),"")</f>
        <v/>
      </c>
      <c r="D34622" s="5">
        <v>0.0</v>
      </c>
    </row>
    <row r="34623" ht="14.25" customHeight="1">
      <c r="A34623" s="5"/>
      <c r="B34623" s="5"/>
      <c r="C34623" s="5" t="str">
        <f>IFERROR(__xludf.DUMMYFUNCTION("""COMPUTED_VALUE"""),"")</f>
        <v/>
      </c>
      <c r="D34623" s="5">
        <v>0.0</v>
      </c>
    </row>
    <row r="34624" ht="14.25" customHeight="1">
      <c r="A34624" s="5"/>
      <c r="B34624" s="5"/>
      <c r="C34624" s="5" t="str">
        <f>IFERROR(__xludf.DUMMYFUNCTION("""COMPUTED_VALUE"""),"")</f>
        <v/>
      </c>
      <c r="D34624" s="5">
        <v>0.0</v>
      </c>
    </row>
    <row r="34625" ht="14.25" customHeight="1">
      <c r="A34625" s="5"/>
      <c r="B34625" s="5"/>
      <c r="C34625" s="5" t="str">
        <f>IFERROR(__xludf.DUMMYFUNCTION("""COMPUTED_VALUE"""),"")</f>
        <v/>
      </c>
      <c r="D34625" s="5">
        <v>0.0</v>
      </c>
    </row>
    <row r="34626" ht="14.25" customHeight="1">
      <c r="A34626" s="5"/>
      <c r="B34626" s="5"/>
      <c r="C34626" s="5" t="str">
        <f>IFERROR(__xludf.DUMMYFUNCTION("""COMPUTED_VALUE"""),"")</f>
        <v/>
      </c>
      <c r="D34626" s="5">
        <v>0.0</v>
      </c>
    </row>
    <row r="34627" ht="14.25" customHeight="1">
      <c r="A34627" s="5"/>
      <c r="B34627" s="5"/>
      <c r="C34627" s="5" t="str">
        <f>IFERROR(__xludf.DUMMYFUNCTION("""COMPUTED_VALUE"""),"")</f>
        <v/>
      </c>
      <c r="D34627" s="5">
        <v>0.0</v>
      </c>
    </row>
    <row r="34628" ht="14.25" customHeight="1">
      <c r="A34628" s="5"/>
      <c r="B34628" s="5"/>
      <c r="C34628" s="5" t="str">
        <f>IFERROR(__xludf.DUMMYFUNCTION("""COMPUTED_VALUE"""),"")</f>
        <v/>
      </c>
      <c r="D34628" s="5">
        <v>0.0</v>
      </c>
    </row>
    <row r="34629" ht="14.25" customHeight="1">
      <c r="A34629" s="5"/>
      <c r="B34629" s="5"/>
      <c r="C34629" s="5" t="str">
        <f>IFERROR(__xludf.DUMMYFUNCTION("""COMPUTED_VALUE"""),"")</f>
        <v/>
      </c>
      <c r="D34629" s="5">
        <v>0.0</v>
      </c>
    </row>
    <row r="34630" ht="14.25" customHeight="1">
      <c r="A34630" s="5"/>
      <c r="B34630" s="5"/>
      <c r="C34630" s="5" t="str">
        <f>IFERROR(__xludf.DUMMYFUNCTION("""COMPUTED_VALUE"""),"")</f>
        <v/>
      </c>
      <c r="D34630" s="5">
        <v>0.0</v>
      </c>
    </row>
    <row r="34631" ht="14.25" customHeight="1">
      <c r="A34631" s="5"/>
      <c r="B34631" s="5"/>
      <c r="C34631" s="5" t="str">
        <f>IFERROR(__xludf.DUMMYFUNCTION("""COMPUTED_VALUE"""),"")</f>
        <v/>
      </c>
      <c r="D34631" s="5">
        <v>0.0</v>
      </c>
    </row>
    <row r="34632" ht="14.25" customHeight="1">
      <c r="A34632" s="5"/>
      <c r="B34632" s="5"/>
      <c r="C34632" s="5" t="str">
        <f>IFERROR(__xludf.DUMMYFUNCTION("""COMPUTED_VALUE"""),"")</f>
        <v/>
      </c>
      <c r="D34632" s="5">
        <v>0.0</v>
      </c>
    </row>
    <row r="34633" ht="14.25" customHeight="1">
      <c r="A34633" s="5"/>
      <c r="B34633" s="5"/>
      <c r="C34633" s="5" t="str">
        <f>IFERROR(__xludf.DUMMYFUNCTION("""COMPUTED_VALUE"""),"")</f>
        <v/>
      </c>
      <c r="D34633" s="5">
        <v>0.0</v>
      </c>
    </row>
    <row r="34634" ht="14.25" customHeight="1">
      <c r="A34634" s="5"/>
      <c r="B34634" s="5"/>
      <c r="C34634" s="5" t="str">
        <f>IFERROR(__xludf.DUMMYFUNCTION("""COMPUTED_VALUE"""),"")</f>
        <v/>
      </c>
      <c r="D34634" s="5">
        <v>0.0</v>
      </c>
    </row>
    <row r="34635" ht="14.25" customHeight="1">
      <c r="A34635" s="5"/>
      <c r="B34635" s="5"/>
      <c r="C34635" s="5" t="str">
        <f>IFERROR(__xludf.DUMMYFUNCTION("""COMPUTED_VALUE"""),"")</f>
        <v/>
      </c>
      <c r="D34635" s="5">
        <v>0.0</v>
      </c>
    </row>
    <row r="34636" ht="14.25" customHeight="1">
      <c r="A34636" s="5"/>
      <c r="B34636" s="5"/>
      <c r="C34636" s="5" t="str">
        <f>IFERROR(__xludf.DUMMYFUNCTION("""COMPUTED_VALUE"""),"")</f>
        <v/>
      </c>
      <c r="D34636" s="5">
        <v>0.0</v>
      </c>
    </row>
    <row r="34637" ht="14.25" customHeight="1">
      <c r="A34637" s="5"/>
      <c r="B34637" s="5"/>
      <c r="C34637" s="5" t="str">
        <f>IFERROR(__xludf.DUMMYFUNCTION("""COMPUTED_VALUE"""),"")</f>
        <v/>
      </c>
      <c r="D34637" s="5">
        <v>0.0</v>
      </c>
    </row>
    <row r="34638" ht="14.25" customHeight="1">
      <c r="A34638" s="5"/>
      <c r="B34638" s="5"/>
      <c r="C34638" s="5" t="str">
        <f>IFERROR(__xludf.DUMMYFUNCTION("""COMPUTED_VALUE"""),"")</f>
        <v/>
      </c>
      <c r="D34638" s="5">
        <v>0.0</v>
      </c>
    </row>
    <row r="34639" ht="14.25" customHeight="1">
      <c r="A34639" s="5"/>
      <c r="B34639" s="5"/>
      <c r="C34639" s="5" t="str">
        <f>IFERROR(__xludf.DUMMYFUNCTION("""COMPUTED_VALUE"""),"")</f>
        <v/>
      </c>
      <c r="D34639" s="5">
        <v>0.0</v>
      </c>
    </row>
    <row r="34640" ht="14.25" customHeight="1">
      <c r="A34640" s="5"/>
      <c r="B34640" s="5"/>
      <c r="C34640" s="5" t="str">
        <f>IFERROR(__xludf.DUMMYFUNCTION("""COMPUTED_VALUE"""),"")</f>
        <v/>
      </c>
      <c r="D34640" s="5">
        <v>0.0</v>
      </c>
    </row>
    <row r="34641" ht="14.25" customHeight="1">
      <c r="A34641" s="5"/>
      <c r="B34641" s="5"/>
      <c r="C34641" s="5" t="str">
        <f>IFERROR(__xludf.DUMMYFUNCTION("""COMPUTED_VALUE"""),"")</f>
        <v/>
      </c>
      <c r="D34641" s="5">
        <v>0.0</v>
      </c>
    </row>
    <row r="34642" ht="14.25" customHeight="1">
      <c r="A34642" s="5"/>
      <c r="B34642" s="5"/>
      <c r="C34642" s="5" t="str">
        <f>IFERROR(__xludf.DUMMYFUNCTION("""COMPUTED_VALUE"""),"")</f>
        <v/>
      </c>
      <c r="D34642" s="5">
        <v>0.0</v>
      </c>
    </row>
    <row r="34643" ht="14.25" customHeight="1">
      <c r="A34643" s="5"/>
      <c r="B34643" s="5"/>
      <c r="C34643" s="5" t="str">
        <f>IFERROR(__xludf.DUMMYFUNCTION("""COMPUTED_VALUE"""),"")</f>
        <v/>
      </c>
      <c r="D34643" s="5">
        <v>0.0</v>
      </c>
    </row>
    <row r="34644" ht="14.25" customHeight="1">
      <c r="A34644" s="5"/>
      <c r="B34644" s="5"/>
      <c r="C34644" s="5" t="str">
        <f>IFERROR(__xludf.DUMMYFUNCTION("""COMPUTED_VALUE"""),"")</f>
        <v/>
      </c>
      <c r="D34644" s="5">
        <v>0.0</v>
      </c>
    </row>
    <row r="34645" ht="14.25" customHeight="1">
      <c r="A34645" s="5"/>
      <c r="B34645" s="5"/>
      <c r="C34645" s="5" t="str">
        <f>IFERROR(__xludf.DUMMYFUNCTION("""COMPUTED_VALUE"""),"")</f>
        <v/>
      </c>
      <c r="D34645" s="5">
        <v>0.0</v>
      </c>
    </row>
    <row r="34646" ht="14.25" customHeight="1">
      <c r="A34646" s="5"/>
      <c r="B34646" s="5"/>
      <c r="C34646" s="5" t="str">
        <f>IFERROR(__xludf.DUMMYFUNCTION("""COMPUTED_VALUE"""),"")</f>
        <v/>
      </c>
      <c r="D34646" s="5">
        <v>0.0</v>
      </c>
    </row>
    <row r="34647" ht="14.25" customHeight="1">
      <c r="A34647" s="5"/>
      <c r="B34647" s="5"/>
      <c r="C34647" s="5" t="str">
        <f>IFERROR(__xludf.DUMMYFUNCTION("""COMPUTED_VALUE"""),"")</f>
        <v/>
      </c>
      <c r="D34647" s="5">
        <v>0.0</v>
      </c>
    </row>
    <row r="34648" ht="14.25" customHeight="1">
      <c r="A34648" s="5"/>
      <c r="B34648" s="5"/>
      <c r="C34648" s="5" t="str">
        <f>IFERROR(__xludf.DUMMYFUNCTION("""COMPUTED_VALUE"""),"")</f>
        <v/>
      </c>
      <c r="D34648" s="5">
        <v>0.0</v>
      </c>
    </row>
    <row r="34649" ht="14.25" customHeight="1">
      <c r="A34649" s="5"/>
      <c r="B34649" s="5"/>
      <c r="C34649" s="5" t="str">
        <f>IFERROR(__xludf.DUMMYFUNCTION("""COMPUTED_VALUE"""),"")</f>
        <v/>
      </c>
      <c r="D34649" s="5">
        <v>0.0</v>
      </c>
    </row>
    <row r="34650" ht="14.25" customHeight="1">
      <c r="A34650" s="5"/>
      <c r="B34650" s="5"/>
      <c r="C34650" s="5" t="str">
        <f>IFERROR(__xludf.DUMMYFUNCTION("""COMPUTED_VALUE"""),"")</f>
        <v/>
      </c>
      <c r="D34650" s="5">
        <v>0.0</v>
      </c>
    </row>
    <row r="34651" ht="14.25" customHeight="1">
      <c r="A34651" s="5"/>
      <c r="B34651" s="5"/>
      <c r="C34651" s="5" t="str">
        <f>IFERROR(__xludf.DUMMYFUNCTION("""COMPUTED_VALUE"""),"")</f>
        <v/>
      </c>
      <c r="D34651" s="5">
        <v>0.0</v>
      </c>
    </row>
    <row r="34652" ht="14.25" customHeight="1">
      <c r="A34652" s="5"/>
      <c r="B34652" s="5"/>
      <c r="C34652" s="5" t="str">
        <f>IFERROR(__xludf.DUMMYFUNCTION("""COMPUTED_VALUE"""),"")</f>
        <v/>
      </c>
      <c r="D34652" s="5">
        <v>0.0</v>
      </c>
    </row>
    <row r="34653" ht="14.25" customHeight="1">
      <c r="A34653" s="5"/>
      <c r="B34653" s="5"/>
      <c r="C34653" s="5" t="str">
        <f>IFERROR(__xludf.DUMMYFUNCTION("""COMPUTED_VALUE"""),"")</f>
        <v/>
      </c>
      <c r="D34653" s="5">
        <v>0.0</v>
      </c>
    </row>
    <row r="34654" ht="14.25" customHeight="1">
      <c r="A34654" s="5"/>
      <c r="B34654" s="5"/>
      <c r="C34654" s="5" t="str">
        <f>IFERROR(__xludf.DUMMYFUNCTION("""COMPUTED_VALUE"""),"")</f>
        <v/>
      </c>
      <c r="D34654" s="5">
        <v>0.0</v>
      </c>
    </row>
    <row r="34655" ht="14.25" customHeight="1">
      <c r="A34655" s="5"/>
      <c r="B34655" s="5"/>
      <c r="C34655" s="5" t="str">
        <f>IFERROR(__xludf.DUMMYFUNCTION("""COMPUTED_VALUE"""),"")</f>
        <v/>
      </c>
      <c r="D34655" s="5">
        <v>0.0</v>
      </c>
    </row>
    <row r="34656" ht="14.25" customHeight="1">
      <c r="A34656" s="5"/>
      <c r="B34656" s="5"/>
      <c r="C34656" s="5" t="str">
        <f>IFERROR(__xludf.DUMMYFUNCTION("""COMPUTED_VALUE"""),"")</f>
        <v/>
      </c>
      <c r="D34656" s="5">
        <v>0.0</v>
      </c>
    </row>
    <row r="34657" ht="14.25" customHeight="1">
      <c r="A34657" s="5"/>
      <c r="B34657" s="5"/>
      <c r="C34657" s="5" t="str">
        <f>IFERROR(__xludf.DUMMYFUNCTION("""COMPUTED_VALUE"""),"")</f>
        <v/>
      </c>
      <c r="D34657" s="5">
        <v>0.0</v>
      </c>
    </row>
    <row r="34658" ht="14.25" customHeight="1">
      <c r="A34658" s="5"/>
      <c r="B34658" s="5"/>
      <c r="C34658" s="5" t="str">
        <f>IFERROR(__xludf.DUMMYFUNCTION("""COMPUTED_VALUE"""),"")</f>
        <v/>
      </c>
      <c r="D34658" s="5">
        <v>0.0</v>
      </c>
    </row>
    <row r="34659" ht="14.25" customHeight="1">
      <c r="A34659" s="5"/>
      <c r="B34659" s="5"/>
      <c r="C34659" s="5" t="str">
        <f>IFERROR(__xludf.DUMMYFUNCTION("""COMPUTED_VALUE"""),"")</f>
        <v/>
      </c>
      <c r="D34659" s="5">
        <v>0.0</v>
      </c>
    </row>
    <row r="34660" ht="14.25" customHeight="1">
      <c r="A34660" s="5"/>
      <c r="B34660" s="5"/>
      <c r="C34660" s="5" t="str">
        <f>IFERROR(__xludf.DUMMYFUNCTION("""COMPUTED_VALUE"""),"")</f>
        <v/>
      </c>
      <c r="D34660" s="5">
        <v>0.0</v>
      </c>
    </row>
    <row r="34661" ht="14.25" customHeight="1">
      <c r="A34661" s="5"/>
      <c r="B34661" s="5"/>
      <c r="C34661" s="5" t="str">
        <f>IFERROR(__xludf.DUMMYFUNCTION("""COMPUTED_VALUE"""),"")</f>
        <v/>
      </c>
      <c r="D34661" s="5">
        <v>0.0</v>
      </c>
    </row>
    <row r="34662" ht="14.25" customHeight="1">
      <c r="A34662" s="5"/>
      <c r="B34662" s="5"/>
      <c r="C34662" s="5" t="str">
        <f>IFERROR(__xludf.DUMMYFUNCTION("""COMPUTED_VALUE"""),"")</f>
        <v/>
      </c>
      <c r="D34662" s="5">
        <v>0.0</v>
      </c>
    </row>
    <row r="34663" ht="14.25" customHeight="1">
      <c r="A34663" s="5"/>
      <c r="B34663" s="5"/>
      <c r="C34663" s="5" t="str">
        <f>IFERROR(__xludf.DUMMYFUNCTION("""COMPUTED_VALUE"""),"")</f>
        <v/>
      </c>
      <c r="D34663" s="5">
        <v>0.0</v>
      </c>
    </row>
    <row r="34664" ht="14.25" customHeight="1">
      <c r="A34664" s="5"/>
      <c r="B34664" s="5"/>
      <c r="C34664" s="5" t="str">
        <f>IFERROR(__xludf.DUMMYFUNCTION("""COMPUTED_VALUE"""),"")</f>
        <v/>
      </c>
      <c r="D34664" s="5">
        <v>0.0</v>
      </c>
    </row>
    <row r="34665" ht="14.25" customHeight="1">
      <c r="A34665" s="5"/>
      <c r="B34665" s="5"/>
      <c r="C34665" s="5" t="str">
        <f>IFERROR(__xludf.DUMMYFUNCTION("""COMPUTED_VALUE"""),"")</f>
        <v/>
      </c>
      <c r="D34665" s="5">
        <v>0.0</v>
      </c>
    </row>
    <row r="34666" ht="14.25" customHeight="1">
      <c r="A34666" s="5"/>
      <c r="B34666" s="5"/>
      <c r="C34666" s="5" t="str">
        <f>IFERROR(__xludf.DUMMYFUNCTION("""COMPUTED_VALUE"""),"")</f>
        <v/>
      </c>
      <c r="D34666" s="5">
        <v>0.0</v>
      </c>
    </row>
    <row r="34667" ht="14.25" customHeight="1">
      <c r="A34667" s="5"/>
      <c r="B34667" s="5"/>
      <c r="C34667" s="5" t="str">
        <f>IFERROR(__xludf.DUMMYFUNCTION("""COMPUTED_VALUE"""),"")</f>
        <v/>
      </c>
      <c r="D34667" s="5">
        <v>0.0</v>
      </c>
    </row>
    <row r="34668" ht="14.25" customHeight="1">
      <c r="A34668" s="5"/>
      <c r="B34668" s="5"/>
      <c r="C34668" s="5" t="str">
        <f>IFERROR(__xludf.DUMMYFUNCTION("""COMPUTED_VALUE"""),"")</f>
        <v/>
      </c>
      <c r="D34668" s="5">
        <v>0.0</v>
      </c>
    </row>
    <row r="34669" ht="14.25" customHeight="1">
      <c r="A34669" s="5"/>
      <c r="B34669" s="5"/>
      <c r="C34669" s="5" t="str">
        <f>IFERROR(__xludf.DUMMYFUNCTION("""COMPUTED_VALUE"""),"")</f>
        <v/>
      </c>
      <c r="D34669" s="5">
        <v>0.0</v>
      </c>
    </row>
    <row r="34670" ht="14.25" customHeight="1">
      <c r="A34670" s="5"/>
      <c r="B34670" s="5"/>
      <c r="C34670" s="5" t="str">
        <f>IFERROR(__xludf.DUMMYFUNCTION("""COMPUTED_VALUE"""),"")</f>
        <v/>
      </c>
      <c r="D34670" s="5">
        <v>0.0</v>
      </c>
    </row>
    <row r="34671" ht="14.25" customHeight="1">
      <c r="A34671" s="5"/>
      <c r="B34671" s="5"/>
      <c r="C34671" s="5" t="str">
        <f>IFERROR(__xludf.DUMMYFUNCTION("""COMPUTED_VALUE"""),"")</f>
        <v/>
      </c>
      <c r="D34671" s="5">
        <v>0.0</v>
      </c>
    </row>
    <row r="34672" ht="14.25" customHeight="1">
      <c r="A34672" s="5"/>
      <c r="B34672" s="5"/>
      <c r="C34672" s="5" t="str">
        <f>IFERROR(__xludf.DUMMYFUNCTION("""COMPUTED_VALUE"""),"")</f>
        <v/>
      </c>
      <c r="D34672" s="5">
        <v>0.0</v>
      </c>
    </row>
    <row r="34673" ht="14.25" customHeight="1">
      <c r="A34673" s="5"/>
      <c r="B34673" s="5"/>
      <c r="C34673" s="5" t="str">
        <f>IFERROR(__xludf.DUMMYFUNCTION("""COMPUTED_VALUE"""),"")</f>
        <v/>
      </c>
      <c r="D34673" s="5">
        <v>0.0</v>
      </c>
    </row>
    <row r="34674" ht="14.25" customHeight="1">
      <c r="A34674" s="5"/>
      <c r="B34674" s="5"/>
      <c r="C34674" s="5" t="str">
        <f>IFERROR(__xludf.DUMMYFUNCTION("""COMPUTED_VALUE"""),"")</f>
        <v/>
      </c>
      <c r="D34674" s="5">
        <v>0.0</v>
      </c>
    </row>
    <row r="34675" ht="14.25" customHeight="1">
      <c r="A34675" s="5"/>
      <c r="B34675" s="5"/>
      <c r="C34675" s="5" t="str">
        <f>IFERROR(__xludf.DUMMYFUNCTION("""COMPUTED_VALUE"""),"")</f>
        <v/>
      </c>
      <c r="D34675" s="5">
        <v>0.0</v>
      </c>
    </row>
    <row r="34676" ht="14.25" customHeight="1">
      <c r="A34676" s="5"/>
      <c r="B34676" s="5"/>
      <c r="C34676" s="5" t="str">
        <f>IFERROR(__xludf.DUMMYFUNCTION("""COMPUTED_VALUE"""),"")</f>
        <v/>
      </c>
      <c r="D34676" s="5">
        <v>0.0</v>
      </c>
    </row>
    <row r="34677" ht="14.25" customHeight="1">
      <c r="A34677" s="5"/>
      <c r="B34677" s="5"/>
      <c r="C34677" s="5" t="str">
        <f>IFERROR(__xludf.DUMMYFUNCTION("""COMPUTED_VALUE"""),"")</f>
        <v/>
      </c>
      <c r="D34677" s="5">
        <v>0.0</v>
      </c>
    </row>
    <row r="34678" ht="14.25" customHeight="1">
      <c r="A34678" s="5"/>
      <c r="B34678" s="5"/>
      <c r="C34678" s="5" t="str">
        <f>IFERROR(__xludf.DUMMYFUNCTION("""COMPUTED_VALUE"""),"")</f>
        <v/>
      </c>
      <c r="D34678" s="5">
        <v>0.0</v>
      </c>
    </row>
    <row r="34679" ht="14.25" customHeight="1">
      <c r="A34679" s="5"/>
      <c r="B34679" s="5"/>
      <c r="C34679" s="5" t="str">
        <f>IFERROR(__xludf.DUMMYFUNCTION("""COMPUTED_VALUE"""),"")</f>
        <v/>
      </c>
      <c r="D34679" s="5">
        <v>0.0</v>
      </c>
    </row>
    <row r="34680" ht="14.25" customHeight="1">
      <c r="A34680" s="5"/>
      <c r="B34680" s="5"/>
      <c r="C34680" s="5" t="str">
        <f>IFERROR(__xludf.DUMMYFUNCTION("""COMPUTED_VALUE"""),"")</f>
        <v/>
      </c>
      <c r="D34680" s="5">
        <v>0.0</v>
      </c>
    </row>
    <row r="34681" ht="14.25" customHeight="1">
      <c r="A34681" s="5"/>
      <c r="B34681" s="5"/>
      <c r="C34681" s="5" t="str">
        <f>IFERROR(__xludf.DUMMYFUNCTION("""COMPUTED_VALUE"""),"")</f>
        <v/>
      </c>
      <c r="D34681" s="5">
        <v>0.0</v>
      </c>
    </row>
    <row r="34682" ht="14.25" customHeight="1">
      <c r="A34682" s="5"/>
      <c r="B34682" s="5"/>
      <c r="C34682" s="5" t="str">
        <f>IFERROR(__xludf.DUMMYFUNCTION("""COMPUTED_VALUE"""),"")</f>
        <v/>
      </c>
      <c r="D34682" s="5">
        <v>0.0</v>
      </c>
    </row>
    <row r="34683" ht="14.25" customHeight="1">
      <c r="A34683" s="5"/>
      <c r="B34683" s="5"/>
      <c r="C34683" s="5" t="str">
        <f>IFERROR(__xludf.DUMMYFUNCTION("""COMPUTED_VALUE"""),"")</f>
        <v/>
      </c>
      <c r="D34683" s="5">
        <v>0.0</v>
      </c>
    </row>
    <row r="34684" ht="14.25" customHeight="1">
      <c r="A34684" s="5"/>
      <c r="B34684" s="5"/>
      <c r="C34684" s="5" t="str">
        <f>IFERROR(__xludf.DUMMYFUNCTION("""COMPUTED_VALUE"""),"")</f>
        <v/>
      </c>
      <c r="D34684" s="5">
        <v>0.0</v>
      </c>
    </row>
    <row r="34685" ht="14.25" customHeight="1">
      <c r="A34685" s="5"/>
      <c r="B34685" s="5"/>
      <c r="C34685" s="5" t="str">
        <f>IFERROR(__xludf.DUMMYFUNCTION("""COMPUTED_VALUE"""),"")</f>
        <v/>
      </c>
      <c r="D34685" s="5">
        <v>0.0</v>
      </c>
    </row>
    <row r="34686" ht="14.25" customHeight="1">
      <c r="A34686" s="5"/>
      <c r="B34686" s="5"/>
      <c r="C34686" s="5" t="str">
        <f>IFERROR(__xludf.DUMMYFUNCTION("""COMPUTED_VALUE"""),"")</f>
        <v/>
      </c>
      <c r="D34686" s="5">
        <v>0.0</v>
      </c>
    </row>
    <row r="34687" ht="14.25" customHeight="1">
      <c r="A34687" s="5"/>
      <c r="B34687" s="5"/>
      <c r="C34687" s="5" t="str">
        <f>IFERROR(__xludf.DUMMYFUNCTION("""COMPUTED_VALUE"""),"")</f>
        <v/>
      </c>
      <c r="D34687" s="5">
        <v>0.0</v>
      </c>
    </row>
    <row r="34688" ht="14.25" customHeight="1">
      <c r="A34688" s="5"/>
      <c r="B34688" s="5"/>
      <c r="C34688" s="5" t="str">
        <f>IFERROR(__xludf.DUMMYFUNCTION("""COMPUTED_VALUE"""),"")</f>
        <v/>
      </c>
      <c r="D34688" s="5">
        <v>0.0</v>
      </c>
    </row>
    <row r="34689" ht="14.25" customHeight="1">
      <c r="A34689" s="5"/>
      <c r="B34689" s="5"/>
      <c r="C34689" s="5" t="str">
        <f>IFERROR(__xludf.DUMMYFUNCTION("""COMPUTED_VALUE"""),"")</f>
        <v/>
      </c>
      <c r="D34689" s="5">
        <v>0.0</v>
      </c>
    </row>
    <row r="34690" ht="14.25" customHeight="1">
      <c r="A34690" s="5"/>
      <c r="B34690" s="5"/>
      <c r="C34690" s="5" t="str">
        <f>IFERROR(__xludf.DUMMYFUNCTION("""COMPUTED_VALUE"""),"")</f>
        <v/>
      </c>
      <c r="D34690" s="5">
        <v>0.0</v>
      </c>
    </row>
    <row r="34691" ht="14.25" customHeight="1">
      <c r="A34691" s="5"/>
      <c r="B34691" s="5"/>
      <c r="C34691" s="5" t="str">
        <f>IFERROR(__xludf.DUMMYFUNCTION("""COMPUTED_VALUE"""),"")</f>
        <v/>
      </c>
      <c r="D34691" s="5">
        <v>0.0</v>
      </c>
    </row>
    <row r="34692" ht="14.25" customHeight="1">
      <c r="A34692" s="5"/>
      <c r="B34692" s="5"/>
      <c r="C34692" s="5" t="str">
        <f>IFERROR(__xludf.DUMMYFUNCTION("""COMPUTED_VALUE"""),"")</f>
        <v/>
      </c>
      <c r="D34692" s="5">
        <v>0.0</v>
      </c>
    </row>
    <row r="34693" ht="14.25" customHeight="1">
      <c r="A34693" s="5"/>
      <c r="B34693" s="5"/>
      <c r="C34693" s="5" t="str">
        <f>IFERROR(__xludf.DUMMYFUNCTION("""COMPUTED_VALUE"""),"")</f>
        <v/>
      </c>
      <c r="D34693" s="5">
        <v>0.0</v>
      </c>
    </row>
    <row r="34694" ht="14.25" customHeight="1">
      <c r="A34694" s="5"/>
      <c r="B34694" s="5"/>
      <c r="C34694" s="5" t="str">
        <f>IFERROR(__xludf.DUMMYFUNCTION("""COMPUTED_VALUE"""),"")</f>
        <v/>
      </c>
      <c r="D34694" s="5">
        <v>0.0</v>
      </c>
    </row>
    <row r="34695" ht="14.25" customHeight="1">
      <c r="A34695" s="5"/>
      <c r="B34695" s="5"/>
      <c r="C34695" s="5" t="str">
        <f>IFERROR(__xludf.DUMMYFUNCTION("""COMPUTED_VALUE"""),"")</f>
        <v/>
      </c>
      <c r="D34695" s="5">
        <v>0.0</v>
      </c>
    </row>
    <row r="34696" ht="14.25" customHeight="1">
      <c r="A34696" s="5"/>
      <c r="B34696" s="5"/>
      <c r="C34696" s="5" t="str">
        <f>IFERROR(__xludf.DUMMYFUNCTION("""COMPUTED_VALUE"""),"")</f>
        <v/>
      </c>
      <c r="D34696" s="5">
        <v>0.0</v>
      </c>
    </row>
    <row r="34697" ht="14.25" customHeight="1">
      <c r="A34697" s="5"/>
      <c r="B34697" s="5"/>
      <c r="C34697" s="5" t="str">
        <f>IFERROR(__xludf.DUMMYFUNCTION("""COMPUTED_VALUE"""),"")</f>
        <v/>
      </c>
      <c r="D34697" s="5">
        <v>0.0</v>
      </c>
    </row>
    <row r="34698" ht="14.25" customHeight="1">
      <c r="A34698" s="5"/>
      <c r="B34698" s="5"/>
      <c r="C34698" s="5" t="str">
        <f>IFERROR(__xludf.DUMMYFUNCTION("""COMPUTED_VALUE"""),"")</f>
        <v/>
      </c>
      <c r="D34698" s="5">
        <v>0.0</v>
      </c>
    </row>
    <row r="34699" ht="14.25" customHeight="1">
      <c r="A34699" s="5"/>
      <c r="B34699" s="5"/>
      <c r="C34699" s="5" t="str">
        <f>IFERROR(__xludf.DUMMYFUNCTION("""COMPUTED_VALUE"""),"")</f>
        <v/>
      </c>
      <c r="D34699" s="5">
        <v>0.0</v>
      </c>
    </row>
    <row r="34700" ht="14.25" customHeight="1">
      <c r="A34700" s="5"/>
      <c r="B34700" s="5"/>
      <c r="C34700" s="5" t="str">
        <f>IFERROR(__xludf.DUMMYFUNCTION("""COMPUTED_VALUE"""),"")</f>
        <v/>
      </c>
      <c r="D34700" s="5">
        <v>0.0</v>
      </c>
    </row>
    <row r="34701" ht="14.25" customHeight="1">
      <c r="A34701" s="5"/>
      <c r="B34701" s="5"/>
      <c r="C34701" s="5" t="str">
        <f>IFERROR(__xludf.DUMMYFUNCTION("""COMPUTED_VALUE"""),"")</f>
        <v/>
      </c>
      <c r="D34701" s="5">
        <v>0.0</v>
      </c>
    </row>
    <row r="34702" ht="14.25" customHeight="1">
      <c r="A34702" s="5"/>
      <c r="B34702" s="5"/>
      <c r="C34702" s="5" t="str">
        <f>IFERROR(__xludf.DUMMYFUNCTION("""COMPUTED_VALUE"""),"")</f>
        <v/>
      </c>
      <c r="D34702" s="5">
        <v>0.0</v>
      </c>
    </row>
    <row r="34703" ht="14.25" customHeight="1">
      <c r="A34703" s="5"/>
      <c r="B34703" s="5"/>
      <c r="C34703" s="5" t="str">
        <f>IFERROR(__xludf.DUMMYFUNCTION("""COMPUTED_VALUE"""),"")</f>
        <v/>
      </c>
      <c r="D34703" s="5">
        <v>0.0</v>
      </c>
    </row>
    <row r="34704" ht="14.25" customHeight="1">
      <c r="A34704" s="5"/>
      <c r="B34704" s="5"/>
      <c r="C34704" s="5" t="str">
        <f>IFERROR(__xludf.DUMMYFUNCTION("""COMPUTED_VALUE"""),"")</f>
        <v/>
      </c>
      <c r="D34704" s="5">
        <v>0.0</v>
      </c>
    </row>
    <row r="34705" ht="14.25" customHeight="1">
      <c r="A34705" s="5"/>
      <c r="B34705" s="5"/>
      <c r="C34705" s="5" t="str">
        <f>IFERROR(__xludf.DUMMYFUNCTION("""COMPUTED_VALUE"""),"")</f>
        <v/>
      </c>
      <c r="D34705" s="5">
        <v>0.0</v>
      </c>
    </row>
    <row r="34706" ht="14.25" customHeight="1">
      <c r="A34706" s="5"/>
      <c r="B34706" s="5"/>
      <c r="C34706" s="5" t="str">
        <f>IFERROR(__xludf.DUMMYFUNCTION("""COMPUTED_VALUE"""),"")</f>
        <v/>
      </c>
      <c r="D34706" s="5">
        <v>0.0</v>
      </c>
    </row>
    <row r="34707" ht="14.25" customHeight="1">
      <c r="A34707" s="5"/>
      <c r="B34707" s="5"/>
      <c r="C34707" s="5" t="str">
        <f>IFERROR(__xludf.DUMMYFUNCTION("""COMPUTED_VALUE"""),"")</f>
        <v/>
      </c>
      <c r="D34707" s="5">
        <v>0.0</v>
      </c>
    </row>
    <row r="34708" ht="14.25" customHeight="1">
      <c r="A34708" s="5"/>
      <c r="B34708" s="5"/>
      <c r="C34708" s="5" t="str">
        <f>IFERROR(__xludf.DUMMYFUNCTION("""COMPUTED_VALUE"""),"")</f>
        <v/>
      </c>
      <c r="D34708" s="5">
        <v>0.0</v>
      </c>
    </row>
    <row r="34709" ht="14.25" customHeight="1">
      <c r="A34709" s="5"/>
      <c r="B34709" s="5"/>
      <c r="C34709" s="5" t="str">
        <f>IFERROR(__xludf.DUMMYFUNCTION("""COMPUTED_VALUE"""),"")</f>
        <v/>
      </c>
      <c r="D34709" s="5">
        <v>0.0</v>
      </c>
    </row>
    <row r="34710" ht="14.25" customHeight="1">
      <c r="A34710" s="5"/>
      <c r="B34710" s="5"/>
      <c r="C34710" s="5" t="str">
        <f>IFERROR(__xludf.DUMMYFUNCTION("""COMPUTED_VALUE"""),"")</f>
        <v/>
      </c>
      <c r="D34710" s="5">
        <v>0.0</v>
      </c>
    </row>
    <row r="34711" ht="14.25" customHeight="1">
      <c r="A34711" s="5"/>
      <c r="B34711" s="5"/>
      <c r="C34711" s="5" t="str">
        <f>IFERROR(__xludf.DUMMYFUNCTION("""COMPUTED_VALUE"""),"")</f>
        <v/>
      </c>
      <c r="D34711" s="5">
        <v>0.0</v>
      </c>
    </row>
    <row r="34712" ht="14.25" customHeight="1">
      <c r="A34712" s="5"/>
      <c r="B34712" s="5"/>
      <c r="C34712" s="5" t="str">
        <f>IFERROR(__xludf.DUMMYFUNCTION("""COMPUTED_VALUE"""),"")</f>
        <v/>
      </c>
      <c r="D34712" s="5">
        <v>0.0</v>
      </c>
    </row>
    <row r="34713" ht="14.25" customHeight="1">
      <c r="A34713" s="5"/>
      <c r="B34713" s="5"/>
      <c r="C34713" s="5" t="str">
        <f>IFERROR(__xludf.DUMMYFUNCTION("""COMPUTED_VALUE"""),"")</f>
        <v/>
      </c>
      <c r="D34713" s="5">
        <v>0.0</v>
      </c>
    </row>
    <row r="34714" ht="14.25" customHeight="1">
      <c r="A34714" s="5"/>
      <c r="B34714" s="5"/>
      <c r="C34714" s="5" t="str">
        <f>IFERROR(__xludf.DUMMYFUNCTION("""COMPUTED_VALUE"""),"")</f>
        <v/>
      </c>
      <c r="D34714" s="5">
        <v>0.0</v>
      </c>
    </row>
    <row r="34715" ht="14.25" customHeight="1">
      <c r="A34715" s="5"/>
      <c r="B34715" s="5"/>
      <c r="C34715" s="5" t="str">
        <f>IFERROR(__xludf.DUMMYFUNCTION("""COMPUTED_VALUE"""),"")</f>
        <v/>
      </c>
      <c r="D34715" s="5">
        <v>0.0</v>
      </c>
    </row>
    <row r="34716" ht="14.25" customHeight="1">
      <c r="A34716" s="5"/>
      <c r="B34716" s="5"/>
      <c r="C34716" s="5" t="str">
        <f>IFERROR(__xludf.DUMMYFUNCTION("""COMPUTED_VALUE"""),"")</f>
        <v/>
      </c>
      <c r="D34716" s="5">
        <v>0.0</v>
      </c>
    </row>
    <row r="34717" ht="14.25" customHeight="1">
      <c r="A34717" s="5"/>
      <c r="B34717" s="5"/>
      <c r="C34717" s="5" t="str">
        <f>IFERROR(__xludf.DUMMYFUNCTION("""COMPUTED_VALUE"""),"")</f>
        <v/>
      </c>
      <c r="D34717" s="5">
        <v>0.0</v>
      </c>
    </row>
    <row r="34718" ht="14.25" customHeight="1">
      <c r="A34718" s="5"/>
      <c r="B34718" s="5"/>
      <c r="C34718" s="5" t="str">
        <f>IFERROR(__xludf.DUMMYFUNCTION("""COMPUTED_VALUE"""),"")</f>
        <v/>
      </c>
      <c r="D34718" s="5">
        <v>0.0</v>
      </c>
    </row>
    <row r="34719" ht="14.25" customHeight="1">
      <c r="A34719" s="5"/>
      <c r="B34719" s="5"/>
      <c r="C34719" s="5" t="str">
        <f>IFERROR(__xludf.DUMMYFUNCTION("""COMPUTED_VALUE"""),"")</f>
        <v/>
      </c>
      <c r="D34719" s="5">
        <v>0.0</v>
      </c>
    </row>
    <row r="34720" ht="14.25" customHeight="1">
      <c r="A34720" s="5"/>
      <c r="B34720" s="5"/>
      <c r="C34720" s="5" t="str">
        <f>IFERROR(__xludf.DUMMYFUNCTION("""COMPUTED_VALUE"""),"")</f>
        <v/>
      </c>
      <c r="D34720" s="5">
        <v>0.0</v>
      </c>
    </row>
    <row r="34721" ht="14.25" customHeight="1">
      <c r="A34721" s="5"/>
      <c r="B34721" s="5"/>
      <c r="C34721" s="5" t="str">
        <f>IFERROR(__xludf.DUMMYFUNCTION("""COMPUTED_VALUE"""),"")</f>
        <v/>
      </c>
      <c r="D34721" s="5">
        <v>0.0</v>
      </c>
    </row>
    <row r="34722" ht="14.25" customHeight="1">
      <c r="A34722" s="5"/>
      <c r="B34722" s="5"/>
      <c r="C34722" s="5" t="str">
        <f>IFERROR(__xludf.DUMMYFUNCTION("""COMPUTED_VALUE"""),"")</f>
        <v/>
      </c>
      <c r="D34722" s="5">
        <v>0.0</v>
      </c>
    </row>
    <row r="34723" ht="14.25" customHeight="1">
      <c r="A34723" s="5"/>
      <c r="B34723" s="5"/>
      <c r="C34723" s="5" t="str">
        <f>IFERROR(__xludf.DUMMYFUNCTION("""COMPUTED_VALUE"""),"")</f>
        <v/>
      </c>
      <c r="D34723" s="5">
        <v>0.0</v>
      </c>
    </row>
    <row r="34724" ht="14.25" customHeight="1">
      <c r="A34724" s="5"/>
      <c r="B34724" s="5"/>
      <c r="C34724" s="5" t="str">
        <f>IFERROR(__xludf.DUMMYFUNCTION("""COMPUTED_VALUE"""),"")</f>
        <v/>
      </c>
      <c r="D34724" s="5">
        <v>0.0</v>
      </c>
    </row>
    <row r="34725" ht="14.25" customHeight="1">
      <c r="A34725" s="5"/>
      <c r="B34725" s="5"/>
      <c r="C34725" s="5" t="str">
        <f>IFERROR(__xludf.DUMMYFUNCTION("""COMPUTED_VALUE"""),"")</f>
        <v/>
      </c>
      <c r="D34725" s="5">
        <v>0.0</v>
      </c>
    </row>
    <row r="34726" ht="14.25" customHeight="1">
      <c r="A34726" s="5"/>
      <c r="B34726" s="5"/>
      <c r="C34726" s="5" t="str">
        <f>IFERROR(__xludf.DUMMYFUNCTION("""COMPUTED_VALUE"""),"")</f>
        <v/>
      </c>
      <c r="D34726" s="5">
        <v>0.0</v>
      </c>
    </row>
    <row r="34727" ht="14.25" customHeight="1">
      <c r="A34727" s="5"/>
      <c r="B34727" s="5"/>
      <c r="C34727" s="5" t="str">
        <f>IFERROR(__xludf.DUMMYFUNCTION("""COMPUTED_VALUE"""),"")</f>
        <v/>
      </c>
      <c r="D34727" s="5">
        <v>0.0</v>
      </c>
    </row>
    <row r="34728" ht="14.25" customHeight="1">
      <c r="A34728" s="5"/>
      <c r="B34728" s="5"/>
      <c r="C34728" s="5" t="str">
        <f>IFERROR(__xludf.DUMMYFUNCTION("""COMPUTED_VALUE"""),"")</f>
        <v/>
      </c>
      <c r="D34728" s="5">
        <v>0.0</v>
      </c>
    </row>
    <row r="34729" ht="14.25" customHeight="1">
      <c r="A34729" s="5"/>
      <c r="B34729" s="5"/>
      <c r="C34729" s="5" t="str">
        <f>IFERROR(__xludf.DUMMYFUNCTION("""COMPUTED_VALUE"""),"")</f>
        <v/>
      </c>
      <c r="D34729" s="5">
        <v>0.0</v>
      </c>
    </row>
    <row r="34730" ht="14.25" customHeight="1">
      <c r="A34730" s="5"/>
      <c r="B34730" s="5"/>
      <c r="C34730" s="5" t="str">
        <f>IFERROR(__xludf.DUMMYFUNCTION("""COMPUTED_VALUE"""),"")</f>
        <v/>
      </c>
      <c r="D34730" s="5">
        <v>0.0</v>
      </c>
    </row>
    <row r="34731" ht="14.25" customHeight="1">
      <c r="A34731" s="5"/>
      <c r="B34731" s="5"/>
      <c r="C34731" s="5" t="str">
        <f>IFERROR(__xludf.DUMMYFUNCTION("""COMPUTED_VALUE"""),"")</f>
        <v/>
      </c>
      <c r="D34731" s="5">
        <v>0.0</v>
      </c>
    </row>
    <row r="34732" ht="14.25" customHeight="1">
      <c r="A34732" s="5"/>
      <c r="B34732" s="5"/>
      <c r="C34732" s="5" t="str">
        <f>IFERROR(__xludf.DUMMYFUNCTION("""COMPUTED_VALUE"""),"")</f>
        <v/>
      </c>
      <c r="D34732" s="5">
        <v>0.0</v>
      </c>
    </row>
    <row r="34733" ht="14.25" customHeight="1">
      <c r="A34733" s="5"/>
      <c r="B34733" s="5"/>
      <c r="C34733" s="5" t="str">
        <f>IFERROR(__xludf.DUMMYFUNCTION("""COMPUTED_VALUE"""),"")</f>
        <v/>
      </c>
      <c r="D34733" s="5">
        <v>0.0</v>
      </c>
    </row>
    <row r="34734" ht="14.25" customHeight="1">
      <c r="A34734" s="5"/>
      <c r="B34734" s="5"/>
      <c r="C34734" s="5" t="str">
        <f>IFERROR(__xludf.DUMMYFUNCTION("""COMPUTED_VALUE"""),"")</f>
        <v/>
      </c>
      <c r="D34734" s="5">
        <v>0.0</v>
      </c>
    </row>
    <row r="34735" ht="14.25" customHeight="1">
      <c r="A34735" s="5"/>
      <c r="B34735" s="5"/>
      <c r="C34735" s="5" t="str">
        <f>IFERROR(__xludf.DUMMYFUNCTION("""COMPUTED_VALUE"""),"")</f>
        <v/>
      </c>
      <c r="D34735" s="5">
        <v>0.0</v>
      </c>
    </row>
    <row r="34736" ht="14.25" customHeight="1">
      <c r="A34736" s="5"/>
      <c r="B34736" s="5"/>
      <c r="C34736" s="5" t="str">
        <f>IFERROR(__xludf.DUMMYFUNCTION("""COMPUTED_VALUE"""),"")</f>
        <v/>
      </c>
      <c r="D34736" s="5">
        <v>0.0</v>
      </c>
    </row>
    <row r="34737" ht="14.25" customHeight="1">
      <c r="A34737" s="5"/>
      <c r="B34737" s="5"/>
      <c r="C34737" s="5" t="str">
        <f>IFERROR(__xludf.DUMMYFUNCTION("""COMPUTED_VALUE"""),"")</f>
        <v/>
      </c>
      <c r="D34737" s="5">
        <v>0.0</v>
      </c>
    </row>
    <row r="34738" ht="14.25" customHeight="1">
      <c r="A34738" s="5"/>
      <c r="B34738" s="5"/>
      <c r="C34738" s="5" t="str">
        <f>IFERROR(__xludf.DUMMYFUNCTION("""COMPUTED_VALUE"""),"")</f>
        <v/>
      </c>
      <c r="D34738" s="5">
        <v>0.0</v>
      </c>
    </row>
    <row r="34739" ht="14.25" customHeight="1">
      <c r="A34739" s="5"/>
      <c r="B34739" s="5"/>
      <c r="C34739" s="5" t="str">
        <f>IFERROR(__xludf.DUMMYFUNCTION("""COMPUTED_VALUE"""),"")</f>
        <v/>
      </c>
      <c r="D34739" s="5">
        <v>0.0</v>
      </c>
    </row>
    <row r="34740" ht="14.25" customHeight="1">
      <c r="A34740" s="5"/>
      <c r="B34740" s="5"/>
      <c r="C34740" s="5" t="str">
        <f>IFERROR(__xludf.DUMMYFUNCTION("""COMPUTED_VALUE"""),"")</f>
        <v/>
      </c>
      <c r="D34740" s="5">
        <v>0.0</v>
      </c>
    </row>
    <row r="34741" ht="14.25" customHeight="1">
      <c r="A34741" s="5"/>
      <c r="B34741" s="5"/>
      <c r="C34741" s="5" t="str">
        <f>IFERROR(__xludf.DUMMYFUNCTION("""COMPUTED_VALUE"""),"")</f>
        <v/>
      </c>
      <c r="D34741" s="5">
        <v>0.0</v>
      </c>
    </row>
    <row r="34742" ht="14.25" customHeight="1">
      <c r="A34742" s="5"/>
      <c r="B34742" s="5"/>
      <c r="C34742" s="5" t="str">
        <f>IFERROR(__xludf.DUMMYFUNCTION("""COMPUTED_VALUE"""),"")</f>
        <v/>
      </c>
      <c r="D34742" s="5">
        <v>0.0</v>
      </c>
    </row>
    <row r="34743" ht="14.25" customHeight="1">
      <c r="A34743" s="5"/>
      <c r="B34743" s="5"/>
      <c r="C34743" s="5" t="str">
        <f>IFERROR(__xludf.DUMMYFUNCTION("""COMPUTED_VALUE"""),"")</f>
        <v/>
      </c>
      <c r="D34743" s="5">
        <v>0.0</v>
      </c>
    </row>
    <row r="34744" ht="14.25" customHeight="1">
      <c r="A34744" s="5"/>
      <c r="B34744" s="5"/>
      <c r="C34744" s="5" t="str">
        <f>IFERROR(__xludf.DUMMYFUNCTION("""COMPUTED_VALUE"""),"")</f>
        <v/>
      </c>
      <c r="D34744" s="5">
        <v>0.0</v>
      </c>
    </row>
    <row r="34745" ht="14.25" customHeight="1">
      <c r="A34745" s="5"/>
      <c r="B34745" s="5"/>
      <c r="C34745" s="5" t="str">
        <f>IFERROR(__xludf.DUMMYFUNCTION("""COMPUTED_VALUE"""),"")</f>
        <v/>
      </c>
      <c r="D34745" s="5">
        <v>0.0</v>
      </c>
    </row>
    <row r="34746" ht="14.25" customHeight="1">
      <c r="A34746" s="5"/>
      <c r="B34746" s="5"/>
      <c r="C34746" s="5" t="str">
        <f>IFERROR(__xludf.DUMMYFUNCTION("""COMPUTED_VALUE"""),"")</f>
        <v/>
      </c>
      <c r="D34746" s="5">
        <v>0.0</v>
      </c>
    </row>
    <row r="34747" ht="14.25" customHeight="1">
      <c r="A34747" s="5"/>
      <c r="B34747" s="5"/>
      <c r="C34747" s="5" t="str">
        <f>IFERROR(__xludf.DUMMYFUNCTION("""COMPUTED_VALUE"""),"")</f>
        <v/>
      </c>
      <c r="D34747" s="5">
        <v>0.0</v>
      </c>
    </row>
    <row r="34748" ht="14.25" customHeight="1">
      <c r="A34748" s="5"/>
      <c r="B34748" s="5"/>
      <c r="C34748" s="5" t="str">
        <f>IFERROR(__xludf.DUMMYFUNCTION("""COMPUTED_VALUE"""),"")</f>
        <v/>
      </c>
      <c r="D34748" s="5">
        <v>0.0</v>
      </c>
    </row>
    <row r="34749" ht="14.25" customHeight="1">
      <c r="A34749" s="5"/>
      <c r="B34749" s="5"/>
      <c r="C34749" s="5" t="str">
        <f>IFERROR(__xludf.DUMMYFUNCTION("""COMPUTED_VALUE"""),"")</f>
        <v/>
      </c>
      <c r="D34749" s="5">
        <v>0.0</v>
      </c>
    </row>
    <row r="34750" ht="14.25" customHeight="1">
      <c r="A34750" s="5"/>
      <c r="B34750" s="5"/>
      <c r="C34750" s="5" t="str">
        <f>IFERROR(__xludf.DUMMYFUNCTION("""COMPUTED_VALUE"""),"")</f>
        <v/>
      </c>
      <c r="D34750" s="5">
        <v>0.0</v>
      </c>
    </row>
    <row r="34751" ht="14.25" customHeight="1">
      <c r="A34751" s="5"/>
      <c r="B34751" s="5"/>
      <c r="C34751" s="5" t="str">
        <f>IFERROR(__xludf.DUMMYFUNCTION("""COMPUTED_VALUE"""),"")</f>
        <v/>
      </c>
      <c r="D34751" s="5">
        <v>0.0</v>
      </c>
    </row>
    <row r="34752" ht="14.25" customHeight="1">
      <c r="A34752" s="5"/>
      <c r="B34752" s="5"/>
      <c r="C34752" s="5" t="str">
        <f>IFERROR(__xludf.DUMMYFUNCTION("""COMPUTED_VALUE"""),"")</f>
        <v/>
      </c>
      <c r="D34752" s="5">
        <v>0.0</v>
      </c>
    </row>
    <row r="34753" ht="14.25" customHeight="1">
      <c r="A34753" s="5"/>
      <c r="B34753" s="5"/>
      <c r="C34753" s="5" t="str">
        <f>IFERROR(__xludf.DUMMYFUNCTION("""COMPUTED_VALUE"""),"")</f>
        <v/>
      </c>
      <c r="D34753" s="5">
        <v>0.0</v>
      </c>
    </row>
    <row r="34754" ht="14.25" customHeight="1">
      <c r="A34754" s="5"/>
      <c r="B34754" s="5"/>
      <c r="C34754" s="5" t="str">
        <f>IFERROR(__xludf.DUMMYFUNCTION("""COMPUTED_VALUE"""),"")</f>
        <v/>
      </c>
      <c r="D34754" s="5">
        <v>0.0</v>
      </c>
    </row>
    <row r="34755" ht="14.25" customHeight="1">
      <c r="A34755" s="5"/>
      <c r="B34755" s="5"/>
      <c r="C34755" s="5" t="str">
        <f>IFERROR(__xludf.DUMMYFUNCTION("""COMPUTED_VALUE"""),"")</f>
        <v/>
      </c>
      <c r="D34755" s="5">
        <v>0.0</v>
      </c>
    </row>
    <row r="34756" ht="14.25" customHeight="1">
      <c r="A34756" s="5"/>
      <c r="B34756" s="5"/>
      <c r="C34756" s="5" t="str">
        <f>IFERROR(__xludf.DUMMYFUNCTION("""COMPUTED_VALUE"""),"")</f>
        <v/>
      </c>
      <c r="D34756" s="5">
        <v>0.0</v>
      </c>
    </row>
    <row r="34757" ht="14.25" customHeight="1">
      <c r="A34757" s="5"/>
      <c r="B34757" s="5"/>
      <c r="C34757" s="5" t="str">
        <f>IFERROR(__xludf.DUMMYFUNCTION("""COMPUTED_VALUE"""),"")</f>
        <v/>
      </c>
      <c r="D34757" s="5">
        <v>0.0</v>
      </c>
    </row>
    <row r="34758" ht="14.25" customHeight="1">
      <c r="A34758" s="5"/>
      <c r="B34758" s="5"/>
      <c r="C34758" s="5" t="str">
        <f>IFERROR(__xludf.DUMMYFUNCTION("""COMPUTED_VALUE"""),"")</f>
        <v/>
      </c>
      <c r="D34758" s="5">
        <v>0.0</v>
      </c>
    </row>
    <row r="34759" ht="14.25" customHeight="1">
      <c r="A34759" s="5"/>
      <c r="B34759" s="5"/>
      <c r="C34759" s="5" t="str">
        <f>IFERROR(__xludf.DUMMYFUNCTION("""COMPUTED_VALUE"""),"")</f>
        <v/>
      </c>
      <c r="D34759" s="5">
        <v>0.0</v>
      </c>
    </row>
    <row r="34760" ht="14.25" customHeight="1">
      <c r="A34760" s="5"/>
      <c r="B34760" s="5"/>
      <c r="C34760" s="5" t="str">
        <f>IFERROR(__xludf.DUMMYFUNCTION("""COMPUTED_VALUE"""),"")</f>
        <v/>
      </c>
      <c r="D34760" s="5">
        <v>0.0</v>
      </c>
    </row>
    <row r="34761" ht="14.25" customHeight="1">
      <c r="A34761" s="5"/>
      <c r="B34761" s="5"/>
      <c r="C34761" s="5" t="str">
        <f>IFERROR(__xludf.DUMMYFUNCTION("""COMPUTED_VALUE"""),"")</f>
        <v/>
      </c>
      <c r="D34761" s="5">
        <v>0.0</v>
      </c>
    </row>
    <row r="34762" ht="14.25" customHeight="1">
      <c r="A34762" s="5"/>
      <c r="B34762" s="5"/>
      <c r="C34762" s="5" t="str">
        <f>IFERROR(__xludf.DUMMYFUNCTION("""COMPUTED_VALUE"""),"")</f>
        <v/>
      </c>
      <c r="D34762" s="5">
        <v>0.0</v>
      </c>
    </row>
    <row r="34763" ht="14.25" customHeight="1">
      <c r="A34763" s="5"/>
      <c r="B34763" s="5"/>
      <c r="C34763" s="5" t="str">
        <f>IFERROR(__xludf.DUMMYFUNCTION("""COMPUTED_VALUE"""),"")</f>
        <v/>
      </c>
      <c r="D34763" s="5">
        <v>0.0</v>
      </c>
    </row>
    <row r="34764" ht="14.25" customHeight="1">
      <c r="A34764" s="5"/>
      <c r="B34764" s="5"/>
      <c r="C34764" s="5" t="str">
        <f>IFERROR(__xludf.DUMMYFUNCTION("""COMPUTED_VALUE"""),"")</f>
        <v/>
      </c>
      <c r="D34764" s="5">
        <v>0.0</v>
      </c>
    </row>
    <row r="34765" ht="14.25" customHeight="1">
      <c r="A34765" s="5"/>
      <c r="B34765" s="5"/>
      <c r="C34765" s="5" t="str">
        <f>IFERROR(__xludf.DUMMYFUNCTION("""COMPUTED_VALUE"""),"")</f>
        <v/>
      </c>
      <c r="D34765" s="5">
        <v>0.0</v>
      </c>
    </row>
    <row r="34766" ht="14.25" customHeight="1">
      <c r="A34766" s="5"/>
      <c r="B34766" s="5"/>
      <c r="C34766" s="5" t="str">
        <f>IFERROR(__xludf.DUMMYFUNCTION("""COMPUTED_VALUE"""),"")</f>
        <v/>
      </c>
      <c r="D34766" s="5">
        <v>0.0</v>
      </c>
    </row>
    <row r="34767" ht="14.25" customHeight="1">
      <c r="A34767" s="5"/>
      <c r="B34767" s="5"/>
      <c r="C34767" s="5" t="str">
        <f>IFERROR(__xludf.DUMMYFUNCTION("""COMPUTED_VALUE"""),"")</f>
        <v/>
      </c>
      <c r="D34767" s="5">
        <v>0.0</v>
      </c>
    </row>
    <row r="34768" ht="14.25" customHeight="1">
      <c r="A34768" s="5"/>
      <c r="B34768" s="5"/>
      <c r="C34768" s="5" t="str">
        <f>IFERROR(__xludf.DUMMYFUNCTION("""COMPUTED_VALUE"""),"")</f>
        <v/>
      </c>
      <c r="D34768" s="5">
        <v>0.0</v>
      </c>
    </row>
    <row r="34769" ht="14.25" customHeight="1">
      <c r="A34769" s="5"/>
      <c r="B34769" s="5"/>
      <c r="C34769" s="5" t="str">
        <f>IFERROR(__xludf.DUMMYFUNCTION("""COMPUTED_VALUE"""),"")</f>
        <v/>
      </c>
      <c r="D34769" s="5">
        <v>0.0</v>
      </c>
    </row>
    <row r="34770" ht="14.25" customHeight="1">
      <c r="A34770" s="5"/>
      <c r="B34770" s="5"/>
      <c r="C34770" s="5" t="str">
        <f>IFERROR(__xludf.DUMMYFUNCTION("""COMPUTED_VALUE"""),"")</f>
        <v/>
      </c>
      <c r="D34770" s="5">
        <v>0.0</v>
      </c>
    </row>
    <row r="34771" ht="14.25" customHeight="1">
      <c r="A34771" s="5"/>
      <c r="B34771" s="5"/>
      <c r="C34771" s="5" t="str">
        <f>IFERROR(__xludf.DUMMYFUNCTION("""COMPUTED_VALUE"""),"")</f>
        <v/>
      </c>
      <c r="D34771" s="5">
        <v>0.0</v>
      </c>
    </row>
    <row r="34772" ht="14.25" customHeight="1">
      <c r="A34772" s="5"/>
      <c r="B34772" s="5"/>
      <c r="C34772" s="5" t="str">
        <f>IFERROR(__xludf.DUMMYFUNCTION("""COMPUTED_VALUE"""),"")</f>
        <v/>
      </c>
      <c r="D34772" s="5">
        <v>0.0</v>
      </c>
    </row>
    <row r="34773" ht="14.25" customHeight="1">
      <c r="A34773" s="5"/>
      <c r="B34773" s="5"/>
      <c r="C34773" s="5" t="str">
        <f>IFERROR(__xludf.DUMMYFUNCTION("""COMPUTED_VALUE"""),"")</f>
        <v/>
      </c>
      <c r="D34773" s="5">
        <v>0.0</v>
      </c>
    </row>
    <row r="34774" ht="14.25" customHeight="1">
      <c r="A34774" s="5"/>
      <c r="B34774" s="5"/>
      <c r="C34774" s="5" t="str">
        <f>IFERROR(__xludf.DUMMYFUNCTION("""COMPUTED_VALUE"""),"")</f>
        <v/>
      </c>
      <c r="D34774" s="5">
        <v>0.0</v>
      </c>
    </row>
    <row r="34775" ht="14.25" customHeight="1">
      <c r="A34775" s="5"/>
      <c r="B34775" s="5"/>
      <c r="C34775" s="5" t="str">
        <f>IFERROR(__xludf.DUMMYFUNCTION("""COMPUTED_VALUE"""),"")</f>
        <v/>
      </c>
      <c r="D34775" s="5">
        <v>0.0</v>
      </c>
    </row>
    <row r="34776" ht="14.25" customHeight="1">
      <c r="A34776" s="5"/>
      <c r="B34776" s="5"/>
      <c r="C34776" s="5" t="str">
        <f>IFERROR(__xludf.DUMMYFUNCTION("""COMPUTED_VALUE"""),"")</f>
        <v/>
      </c>
      <c r="D34776" s="5">
        <v>0.0</v>
      </c>
    </row>
    <row r="34777" ht="14.25" customHeight="1">
      <c r="A34777" s="5"/>
      <c r="B34777" s="5"/>
      <c r="C34777" s="5" t="str">
        <f>IFERROR(__xludf.DUMMYFUNCTION("""COMPUTED_VALUE"""),"")</f>
        <v/>
      </c>
      <c r="D34777" s="5">
        <v>0.0</v>
      </c>
    </row>
    <row r="34778" ht="14.25" customHeight="1">
      <c r="A34778" s="5"/>
      <c r="B34778" s="5"/>
      <c r="C34778" s="5" t="str">
        <f>IFERROR(__xludf.DUMMYFUNCTION("""COMPUTED_VALUE"""),"")</f>
        <v/>
      </c>
      <c r="D34778" s="5">
        <v>0.0</v>
      </c>
    </row>
    <row r="34779" ht="14.25" customHeight="1">
      <c r="A34779" s="5"/>
      <c r="B34779" s="5"/>
      <c r="C34779" s="5" t="str">
        <f>IFERROR(__xludf.DUMMYFUNCTION("""COMPUTED_VALUE"""),"")</f>
        <v/>
      </c>
      <c r="D34779" s="5">
        <v>0.0</v>
      </c>
    </row>
    <row r="34780" ht="14.25" customHeight="1">
      <c r="A34780" s="5"/>
      <c r="B34780" s="5"/>
      <c r="C34780" s="5" t="str">
        <f>IFERROR(__xludf.DUMMYFUNCTION("""COMPUTED_VALUE"""),"")</f>
        <v/>
      </c>
      <c r="D34780" s="5">
        <v>0.0</v>
      </c>
    </row>
    <row r="34781" ht="14.25" customHeight="1">
      <c r="A34781" s="5"/>
      <c r="B34781" s="5"/>
      <c r="C34781" s="5" t="str">
        <f>IFERROR(__xludf.DUMMYFUNCTION("""COMPUTED_VALUE"""),"")</f>
        <v/>
      </c>
      <c r="D34781" s="5">
        <v>0.0</v>
      </c>
    </row>
    <row r="34782" ht="14.25" customHeight="1">
      <c r="A34782" s="5"/>
      <c r="B34782" s="5"/>
      <c r="C34782" s="5" t="str">
        <f>IFERROR(__xludf.DUMMYFUNCTION("""COMPUTED_VALUE"""),"")</f>
        <v/>
      </c>
      <c r="D34782" s="5">
        <v>0.0</v>
      </c>
    </row>
    <row r="34783" ht="14.25" customHeight="1">
      <c r="A34783" s="5"/>
      <c r="B34783" s="5"/>
      <c r="C34783" s="5" t="str">
        <f>IFERROR(__xludf.DUMMYFUNCTION("""COMPUTED_VALUE"""),"")</f>
        <v/>
      </c>
      <c r="D34783" s="5">
        <v>0.0</v>
      </c>
    </row>
    <row r="34784" ht="14.25" customHeight="1">
      <c r="A34784" s="5"/>
      <c r="B34784" s="5"/>
      <c r="C34784" s="5" t="str">
        <f>IFERROR(__xludf.DUMMYFUNCTION("""COMPUTED_VALUE"""),"")</f>
        <v/>
      </c>
      <c r="D34784" s="5">
        <v>0.0</v>
      </c>
    </row>
    <row r="34785" ht="14.25" customHeight="1">
      <c r="A34785" s="5"/>
      <c r="B34785" s="5"/>
      <c r="C34785" s="5" t="str">
        <f>IFERROR(__xludf.DUMMYFUNCTION("""COMPUTED_VALUE"""),"")</f>
        <v/>
      </c>
      <c r="D34785" s="5">
        <v>0.0</v>
      </c>
    </row>
    <row r="34786" ht="14.25" customHeight="1">
      <c r="A34786" s="5"/>
      <c r="B34786" s="5"/>
      <c r="C34786" s="5" t="str">
        <f>IFERROR(__xludf.DUMMYFUNCTION("""COMPUTED_VALUE"""),"")</f>
        <v/>
      </c>
      <c r="D34786" s="5">
        <v>0.0</v>
      </c>
    </row>
    <row r="34787" ht="14.25" customHeight="1">
      <c r="A34787" s="5"/>
      <c r="B34787" s="5"/>
      <c r="C34787" s="5" t="str">
        <f>IFERROR(__xludf.DUMMYFUNCTION("""COMPUTED_VALUE"""),"")</f>
        <v/>
      </c>
      <c r="D34787" s="5">
        <v>0.0</v>
      </c>
    </row>
    <row r="34788" ht="14.25" customHeight="1">
      <c r="A34788" s="5"/>
      <c r="B34788" s="5"/>
      <c r="C34788" s="5" t="str">
        <f>IFERROR(__xludf.DUMMYFUNCTION("""COMPUTED_VALUE"""),"")</f>
        <v/>
      </c>
      <c r="D34788" s="5">
        <v>0.0</v>
      </c>
    </row>
    <row r="34789" ht="14.25" customHeight="1">
      <c r="A34789" s="5"/>
      <c r="B34789" s="5"/>
      <c r="C34789" s="5" t="str">
        <f>IFERROR(__xludf.DUMMYFUNCTION("""COMPUTED_VALUE"""),"")</f>
        <v/>
      </c>
      <c r="D34789" s="5">
        <v>0.0</v>
      </c>
    </row>
    <row r="34790" ht="14.25" customHeight="1">
      <c r="A34790" s="5"/>
      <c r="B34790" s="5"/>
      <c r="C34790" s="5" t="str">
        <f>IFERROR(__xludf.DUMMYFUNCTION("""COMPUTED_VALUE"""),"")</f>
        <v/>
      </c>
      <c r="D34790" s="5">
        <v>0.0</v>
      </c>
    </row>
    <row r="34791" ht="14.25" customHeight="1">
      <c r="A34791" s="5"/>
      <c r="B34791" s="5"/>
      <c r="C34791" s="5" t="str">
        <f>IFERROR(__xludf.DUMMYFUNCTION("""COMPUTED_VALUE"""),"")</f>
        <v/>
      </c>
      <c r="D34791" s="5">
        <v>0.0</v>
      </c>
    </row>
    <row r="34792" ht="14.25" customHeight="1">
      <c r="A34792" s="5"/>
      <c r="B34792" s="5"/>
      <c r="C34792" s="5" t="str">
        <f>IFERROR(__xludf.DUMMYFUNCTION("""COMPUTED_VALUE"""),"")</f>
        <v/>
      </c>
      <c r="D34792" s="5">
        <v>0.0</v>
      </c>
    </row>
    <row r="34793" ht="14.25" customHeight="1">
      <c r="A34793" s="5"/>
      <c r="B34793" s="5"/>
      <c r="C34793" s="5" t="str">
        <f>IFERROR(__xludf.DUMMYFUNCTION("""COMPUTED_VALUE"""),"")</f>
        <v/>
      </c>
      <c r="D34793" s="5">
        <v>0.0</v>
      </c>
    </row>
    <row r="34794" ht="14.25" customHeight="1">
      <c r="A34794" s="5"/>
      <c r="B34794" s="5"/>
      <c r="C34794" s="5" t="str">
        <f>IFERROR(__xludf.DUMMYFUNCTION("""COMPUTED_VALUE"""),"")</f>
        <v/>
      </c>
      <c r="D34794" s="5">
        <v>0.0</v>
      </c>
    </row>
    <row r="34795" ht="14.25" customHeight="1">
      <c r="A34795" s="5"/>
      <c r="B34795" s="5"/>
      <c r="C34795" s="5" t="str">
        <f>IFERROR(__xludf.DUMMYFUNCTION("""COMPUTED_VALUE"""),"")</f>
        <v/>
      </c>
      <c r="D34795" s="5">
        <v>0.0</v>
      </c>
    </row>
    <row r="34796" ht="14.25" customHeight="1">
      <c r="A34796" s="5"/>
      <c r="B34796" s="5"/>
      <c r="C34796" s="5" t="str">
        <f>IFERROR(__xludf.DUMMYFUNCTION("""COMPUTED_VALUE"""),"")</f>
        <v/>
      </c>
      <c r="D34796" s="5">
        <v>0.0</v>
      </c>
    </row>
    <row r="34797" ht="14.25" customHeight="1">
      <c r="A34797" s="5"/>
      <c r="B34797" s="5"/>
      <c r="C34797" s="5" t="str">
        <f>IFERROR(__xludf.DUMMYFUNCTION("""COMPUTED_VALUE"""),"")</f>
        <v/>
      </c>
      <c r="D34797" s="5">
        <v>0.0</v>
      </c>
    </row>
    <row r="34798" ht="14.25" customHeight="1">
      <c r="A34798" s="5"/>
      <c r="B34798" s="5"/>
      <c r="C34798" s="5" t="str">
        <f>IFERROR(__xludf.DUMMYFUNCTION("""COMPUTED_VALUE"""),"")</f>
        <v/>
      </c>
      <c r="D34798" s="5">
        <v>0.0</v>
      </c>
    </row>
    <row r="34799" ht="14.25" customHeight="1">
      <c r="A34799" s="5"/>
      <c r="B34799" s="5"/>
      <c r="C34799" s="5" t="str">
        <f>IFERROR(__xludf.DUMMYFUNCTION("""COMPUTED_VALUE"""),"")</f>
        <v/>
      </c>
      <c r="D34799" s="5">
        <v>0.0</v>
      </c>
    </row>
    <row r="34800" ht="14.25" customHeight="1">
      <c r="A34800" s="5"/>
      <c r="B34800" s="5"/>
      <c r="C34800" s="5" t="str">
        <f>IFERROR(__xludf.DUMMYFUNCTION("""COMPUTED_VALUE"""),"")</f>
        <v/>
      </c>
      <c r="D34800" s="5">
        <v>0.0</v>
      </c>
    </row>
    <row r="34801" ht="14.25" customHeight="1">
      <c r="A34801" s="5"/>
      <c r="B34801" s="5"/>
      <c r="C34801" s="5" t="str">
        <f>IFERROR(__xludf.DUMMYFUNCTION("""COMPUTED_VALUE"""),"")</f>
        <v/>
      </c>
      <c r="D34801" s="5">
        <v>0.0</v>
      </c>
    </row>
    <row r="34802" ht="14.25" customHeight="1">
      <c r="A34802" s="5"/>
      <c r="B34802" s="5"/>
      <c r="C34802" s="5" t="str">
        <f>IFERROR(__xludf.DUMMYFUNCTION("""COMPUTED_VALUE"""),"")</f>
        <v/>
      </c>
      <c r="D34802" s="5">
        <v>0.0</v>
      </c>
    </row>
    <row r="34803" ht="14.25" customHeight="1">
      <c r="A34803" s="5"/>
      <c r="B34803" s="5"/>
      <c r="C34803" s="5" t="str">
        <f>IFERROR(__xludf.DUMMYFUNCTION("""COMPUTED_VALUE"""),"")</f>
        <v/>
      </c>
      <c r="D34803" s="5">
        <v>0.0</v>
      </c>
    </row>
    <row r="34804" ht="14.25" customHeight="1">
      <c r="A34804" s="5"/>
      <c r="B34804" s="5"/>
      <c r="C34804" s="5" t="str">
        <f>IFERROR(__xludf.DUMMYFUNCTION("""COMPUTED_VALUE"""),"")</f>
        <v/>
      </c>
      <c r="D34804" s="5">
        <v>0.0</v>
      </c>
    </row>
    <row r="34805" ht="14.25" customHeight="1">
      <c r="A34805" s="5"/>
      <c r="B34805" s="5"/>
      <c r="C34805" s="5" t="str">
        <f>IFERROR(__xludf.DUMMYFUNCTION("""COMPUTED_VALUE"""),"")</f>
        <v/>
      </c>
      <c r="D34805" s="5">
        <v>0.0</v>
      </c>
    </row>
    <row r="34806" ht="14.25" customHeight="1">
      <c r="A34806" s="5"/>
      <c r="B34806" s="5"/>
      <c r="C34806" s="5" t="str">
        <f>IFERROR(__xludf.DUMMYFUNCTION("""COMPUTED_VALUE"""),"")</f>
        <v/>
      </c>
      <c r="D34806" s="5">
        <v>0.0</v>
      </c>
    </row>
    <row r="34807" ht="14.25" customHeight="1">
      <c r="A34807" s="5"/>
      <c r="B34807" s="5"/>
      <c r="C34807" s="5" t="str">
        <f>IFERROR(__xludf.DUMMYFUNCTION("""COMPUTED_VALUE"""),"")</f>
        <v/>
      </c>
      <c r="D34807" s="5">
        <v>0.0</v>
      </c>
    </row>
    <row r="34808" ht="14.25" customHeight="1">
      <c r="A34808" s="5"/>
      <c r="B34808" s="5"/>
      <c r="C34808" s="5" t="str">
        <f>IFERROR(__xludf.DUMMYFUNCTION("""COMPUTED_VALUE"""),"")</f>
        <v/>
      </c>
      <c r="D34808" s="5">
        <v>0.0</v>
      </c>
    </row>
    <row r="34809" ht="14.25" customHeight="1">
      <c r="A34809" s="5"/>
      <c r="B34809" s="5"/>
      <c r="C34809" s="5" t="str">
        <f>IFERROR(__xludf.DUMMYFUNCTION("""COMPUTED_VALUE"""),"")</f>
        <v/>
      </c>
      <c r="D34809" s="5">
        <v>0.0</v>
      </c>
    </row>
    <row r="34810" ht="14.25" customHeight="1">
      <c r="A34810" s="5"/>
      <c r="B34810" s="5"/>
      <c r="C34810" s="5" t="str">
        <f>IFERROR(__xludf.DUMMYFUNCTION("""COMPUTED_VALUE"""),"")</f>
        <v/>
      </c>
      <c r="D34810" s="5">
        <v>0.0</v>
      </c>
    </row>
    <row r="34811" ht="14.25" customHeight="1">
      <c r="A34811" s="5"/>
      <c r="B34811" s="5"/>
      <c r="C34811" s="5" t="str">
        <f>IFERROR(__xludf.DUMMYFUNCTION("""COMPUTED_VALUE"""),"")</f>
        <v/>
      </c>
      <c r="D34811" s="5">
        <v>0.0</v>
      </c>
    </row>
    <row r="34812" ht="14.25" customHeight="1">
      <c r="A34812" s="5"/>
      <c r="B34812" s="5"/>
      <c r="C34812" s="5" t="str">
        <f>IFERROR(__xludf.DUMMYFUNCTION("""COMPUTED_VALUE"""),"")</f>
        <v/>
      </c>
      <c r="D34812" s="5">
        <v>0.0</v>
      </c>
    </row>
    <row r="34813" ht="14.25" customHeight="1">
      <c r="A34813" s="5"/>
      <c r="B34813" s="5"/>
      <c r="C34813" s="5" t="str">
        <f>IFERROR(__xludf.DUMMYFUNCTION("""COMPUTED_VALUE"""),"")</f>
        <v/>
      </c>
      <c r="D34813" s="5">
        <v>0.0</v>
      </c>
    </row>
    <row r="34814" ht="14.25" customHeight="1">
      <c r="A34814" s="5"/>
      <c r="B34814" s="5"/>
      <c r="C34814" s="5" t="str">
        <f>IFERROR(__xludf.DUMMYFUNCTION("""COMPUTED_VALUE"""),"")</f>
        <v/>
      </c>
      <c r="D34814" s="5">
        <v>0.0</v>
      </c>
    </row>
    <row r="34815" ht="14.25" customHeight="1">
      <c r="A34815" s="5"/>
      <c r="B34815" s="5"/>
      <c r="C34815" s="5" t="str">
        <f>IFERROR(__xludf.DUMMYFUNCTION("""COMPUTED_VALUE"""),"")</f>
        <v/>
      </c>
      <c r="D34815" s="5">
        <v>0.0</v>
      </c>
    </row>
    <row r="34816" ht="14.25" customHeight="1">
      <c r="A34816" s="5"/>
      <c r="B34816" s="5"/>
      <c r="C34816" s="5" t="str">
        <f>IFERROR(__xludf.DUMMYFUNCTION("""COMPUTED_VALUE"""),"")</f>
        <v/>
      </c>
      <c r="D34816" s="5">
        <v>0.0</v>
      </c>
    </row>
    <row r="34817" ht="14.25" customHeight="1">
      <c r="A34817" s="5"/>
      <c r="B34817" s="5"/>
      <c r="C34817" s="5" t="str">
        <f>IFERROR(__xludf.DUMMYFUNCTION("""COMPUTED_VALUE"""),"")</f>
        <v/>
      </c>
      <c r="D34817" s="5">
        <v>0.0</v>
      </c>
    </row>
    <row r="34818" ht="14.25" customHeight="1">
      <c r="A34818" s="5"/>
      <c r="B34818" s="5"/>
      <c r="C34818" s="5" t="str">
        <f>IFERROR(__xludf.DUMMYFUNCTION("""COMPUTED_VALUE"""),"")</f>
        <v/>
      </c>
      <c r="D34818" s="5">
        <v>0.0</v>
      </c>
    </row>
    <row r="34819" ht="14.25" customHeight="1">
      <c r="A34819" s="5"/>
      <c r="B34819" s="5"/>
      <c r="C34819" s="5" t="str">
        <f>IFERROR(__xludf.DUMMYFUNCTION("""COMPUTED_VALUE"""),"")</f>
        <v/>
      </c>
      <c r="D34819" s="5">
        <v>0.0</v>
      </c>
    </row>
    <row r="34820" ht="14.25" customHeight="1">
      <c r="A34820" s="5"/>
      <c r="B34820" s="5"/>
      <c r="C34820" s="5" t="str">
        <f>IFERROR(__xludf.DUMMYFUNCTION("""COMPUTED_VALUE"""),"")</f>
        <v/>
      </c>
      <c r="D34820" s="5">
        <v>0.0</v>
      </c>
    </row>
    <row r="34821" ht="14.25" customHeight="1">
      <c r="A34821" s="5"/>
      <c r="B34821" s="5"/>
      <c r="C34821" s="5" t="str">
        <f>IFERROR(__xludf.DUMMYFUNCTION("""COMPUTED_VALUE"""),"")</f>
        <v/>
      </c>
      <c r="D34821" s="5">
        <v>0.0</v>
      </c>
    </row>
    <row r="34822" ht="14.25" customHeight="1">
      <c r="A34822" s="5"/>
      <c r="B34822" s="5"/>
      <c r="C34822" s="5" t="str">
        <f>IFERROR(__xludf.DUMMYFUNCTION("""COMPUTED_VALUE"""),"")</f>
        <v/>
      </c>
      <c r="D34822" s="5">
        <v>0.0</v>
      </c>
    </row>
    <row r="34823" ht="14.25" customHeight="1">
      <c r="A34823" s="5"/>
      <c r="B34823" s="5"/>
      <c r="C34823" s="5" t="str">
        <f>IFERROR(__xludf.DUMMYFUNCTION("""COMPUTED_VALUE"""),"")</f>
        <v/>
      </c>
      <c r="D34823" s="5">
        <v>0.0</v>
      </c>
    </row>
    <row r="34824" ht="14.25" customHeight="1">
      <c r="A34824" s="5"/>
      <c r="B34824" s="5"/>
      <c r="C34824" s="5" t="str">
        <f>IFERROR(__xludf.DUMMYFUNCTION("""COMPUTED_VALUE"""),"")</f>
        <v/>
      </c>
      <c r="D34824" s="5">
        <v>0.0</v>
      </c>
    </row>
    <row r="34825" ht="14.25" customHeight="1">
      <c r="A34825" s="5"/>
      <c r="B34825" s="5"/>
      <c r="C34825" s="5" t="str">
        <f>IFERROR(__xludf.DUMMYFUNCTION("""COMPUTED_VALUE"""),"")</f>
        <v/>
      </c>
      <c r="D34825" s="5">
        <v>0.0</v>
      </c>
    </row>
    <row r="34826" ht="14.25" customHeight="1">
      <c r="A34826" s="5"/>
      <c r="B34826" s="5"/>
      <c r="C34826" s="5" t="str">
        <f>IFERROR(__xludf.DUMMYFUNCTION("""COMPUTED_VALUE"""),"")</f>
        <v/>
      </c>
      <c r="D34826" s="5">
        <v>0.0</v>
      </c>
    </row>
    <row r="34827" ht="14.25" customHeight="1">
      <c r="A34827" s="5"/>
      <c r="B34827" s="5"/>
      <c r="C34827" s="5" t="str">
        <f>IFERROR(__xludf.DUMMYFUNCTION("""COMPUTED_VALUE"""),"")</f>
        <v/>
      </c>
      <c r="D34827" s="5">
        <v>0.0</v>
      </c>
    </row>
    <row r="34828" ht="14.25" customHeight="1">
      <c r="A34828" s="5"/>
      <c r="B34828" s="5"/>
      <c r="C34828" s="5" t="str">
        <f>IFERROR(__xludf.DUMMYFUNCTION("""COMPUTED_VALUE"""),"")</f>
        <v/>
      </c>
      <c r="D34828" s="5">
        <v>0.0</v>
      </c>
    </row>
    <row r="34829" ht="14.25" customHeight="1">
      <c r="A34829" s="5"/>
      <c r="B34829" s="5"/>
      <c r="C34829" s="5" t="str">
        <f>IFERROR(__xludf.DUMMYFUNCTION("""COMPUTED_VALUE"""),"")</f>
        <v/>
      </c>
      <c r="D34829" s="5">
        <v>0.0</v>
      </c>
    </row>
    <row r="34830" ht="14.25" customHeight="1">
      <c r="A34830" s="5"/>
      <c r="B34830" s="5"/>
      <c r="C34830" s="5" t="str">
        <f>IFERROR(__xludf.DUMMYFUNCTION("""COMPUTED_VALUE"""),"")</f>
        <v/>
      </c>
      <c r="D34830" s="5">
        <v>0.0</v>
      </c>
    </row>
    <row r="34831" ht="14.25" customHeight="1">
      <c r="A34831" s="5"/>
      <c r="B34831" s="5"/>
      <c r="C34831" s="5" t="str">
        <f>IFERROR(__xludf.DUMMYFUNCTION("""COMPUTED_VALUE"""),"")</f>
        <v/>
      </c>
      <c r="D34831" s="5">
        <v>0.0</v>
      </c>
    </row>
    <row r="34832" ht="14.25" customHeight="1">
      <c r="A34832" s="5"/>
      <c r="B34832" s="5"/>
      <c r="C34832" s="5" t="str">
        <f>IFERROR(__xludf.DUMMYFUNCTION("""COMPUTED_VALUE"""),"")</f>
        <v/>
      </c>
      <c r="D34832" s="5">
        <v>0.0</v>
      </c>
    </row>
    <row r="34833" ht="14.25" customHeight="1">
      <c r="A34833" s="5"/>
      <c r="B34833" s="5"/>
      <c r="C34833" s="5" t="str">
        <f>IFERROR(__xludf.DUMMYFUNCTION("""COMPUTED_VALUE"""),"")</f>
        <v/>
      </c>
      <c r="D34833" s="5">
        <v>0.0</v>
      </c>
    </row>
    <row r="34834" ht="14.25" customHeight="1">
      <c r="A34834" s="5"/>
      <c r="B34834" s="5"/>
      <c r="C34834" s="5" t="str">
        <f>IFERROR(__xludf.DUMMYFUNCTION("""COMPUTED_VALUE"""),"")</f>
        <v/>
      </c>
      <c r="D34834" s="5">
        <v>0.0</v>
      </c>
    </row>
    <row r="34835" ht="14.25" customHeight="1">
      <c r="A34835" s="5"/>
      <c r="B34835" s="5"/>
      <c r="C34835" s="5" t="str">
        <f>IFERROR(__xludf.DUMMYFUNCTION("""COMPUTED_VALUE"""),"")</f>
        <v/>
      </c>
      <c r="D34835" s="5">
        <v>0.0</v>
      </c>
    </row>
    <row r="34836" ht="14.25" customHeight="1">
      <c r="A34836" s="5"/>
      <c r="B34836" s="5"/>
      <c r="C34836" s="5" t="str">
        <f>IFERROR(__xludf.DUMMYFUNCTION("""COMPUTED_VALUE"""),"")</f>
        <v/>
      </c>
      <c r="D34836" s="5">
        <v>0.0</v>
      </c>
    </row>
    <row r="34837" ht="14.25" customHeight="1">
      <c r="A34837" s="5"/>
      <c r="B34837" s="5"/>
      <c r="C34837" s="5" t="str">
        <f>IFERROR(__xludf.DUMMYFUNCTION("""COMPUTED_VALUE"""),"")</f>
        <v/>
      </c>
      <c r="D34837" s="5">
        <v>0.0</v>
      </c>
    </row>
    <row r="34838" ht="14.25" customHeight="1">
      <c r="A34838" s="5"/>
      <c r="B34838" s="5"/>
      <c r="C34838" s="5" t="str">
        <f>IFERROR(__xludf.DUMMYFUNCTION("""COMPUTED_VALUE"""),"")</f>
        <v/>
      </c>
      <c r="D34838" s="5">
        <v>0.0</v>
      </c>
    </row>
    <row r="34839" ht="14.25" customHeight="1">
      <c r="A34839" s="5"/>
      <c r="B34839" s="5"/>
      <c r="C34839" s="5" t="str">
        <f>IFERROR(__xludf.DUMMYFUNCTION("""COMPUTED_VALUE"""),"")</f>
        <v/>
      </c>
      <c r="D34839" s="5">
        <v>0.0</v>
      </c>
    </row>
    <row r="34840" ht="14.25" customHeight="1">
      <c r="A34840" s="5"/>
      <c r="B34840" s="5"/>
      <c r="C34840" s="5" t="str">
        <f>IFERROR(__xludf.DUMMYFUNCTION("""COMPUTED_VALUE"""),"")</f>
        <v/>
      </c>
      <c r="D34840" s="5">
        <v>0.0</v>
      </c>
    </row>
    <row r="34841" ht="14.25" customHeight="1">
      <c r="A34841" s="5"/>
      <c r="B34841" s="5"/>
      <c r="C34841" s="5" t="str">
        <f>IFERROR(__xludf.DUMMYFUNCTION("""COMPUTED_VALUE"""),"")</f>
        <v/>
      </c>
      <c r="D34841" s="5">
        <v>0.0</v>
      </c>
    </row>
    <row r="34842" ht="14.25" customHeight="1">
      <c r="A34842" s="5"/>
      <c r="B34842" s="5"/>
      <c r="C34842" s="5" t="str">
        <f>IFERROR(__xludf.DUMMYFUNCTION("""COMPUTED_VALUE"""),"")</f>
        <v/>
      </c>
      <c r="D34842" s="5">
        <v>0.0</v>
      </c>
    </row>
    <row r="34843" ht="14.25" customHeight="1">
      <c r="A34843" s="5"/>
      <c r="B34843" s="5"/>
      <c r="C34843" s="5" t="str">
        <f>IFERROR(__xludf.DUMMYFUNCTION("""COMPUTED_VALUE"""),"")</f>
        <v/>
      </c>
      <c r="D34843" s="5">
        <v>0.0</v>
      </c>
    </row>
    <row r="34844" ht="14.25" customHeight="1">
      <c r="A34844" s="5"/>
      <c r="B34844" s="5"/>
      <c r="C34844" s="5" t="str">
        <f>IFERROR(__xludf.DUMMYFUNCTION("""COMPUTED_VALUE"""),"")</f>
        <v/>
      </c>
      <c r="D34844" s="5">
        <v>0.0</v>
      </c>
    </row>
    <row r="34845" ht="14.25" customHeight="1">
      <c r="A34845" s="5"/>
      <c r="B34845" s="5"/>
      <c r="C34845" s="5" t="str">
        <f>IFERROR(__xludf.DUMMYFUNCTION("""COMPUTED_VALUE"""),"")</f>
        <v/>
      </c>
      <c r="D34845" s="5">
        <v>0.0</v>
      </c>
    </row>
    <row r="34846" ht="14.25" customHeight="1">
      <c r="A34846" s="5"/>
      <c r="B34846" s="5"/>
      <c r="C34846" s="5" t="str">
        <f>IFERROR(__xludf.DUMMYFUNCTION("""COMPUTED_VALUE"""),"")</f>
        <v/>
      </c>
      <c r="D34846" s="5">
        <v>0.0</v>
      </c>
    </row>
    <row r="34847" ht="14.25" customHeight="1">
      <c r="A34847" s="5"/>
      <c r="B34847" s="5"/>
      <c r="C34847" s="5" t="str">
        <f>IFERROR(__xludf.DUMMYFUNCTION("""COMPUTED_VALUE"""),"")</f>
        <v/>
      </c>
      <c r="D34847" s="5">
        <v>0.0</v>
      </c>
    </row>
    <row r="34848" ht="14.25" customHeight="1">
      <c r="A34848" s="5"/>
      <c r="B34848" s="5"/>
      <c r="C34848" s="5" t="str">
        <f>IFERROR(__xludf.DUMMYFUNCTION("""COMPUTED_VALUE"""),"")</f>
        <v/>
      </c>
      <c r="D34848" s="5">
        <v>0.0</v>
      </c>
    </row>
    <row r="34849" ht="14.25" customHeight="1">
      <c r="A34849" s="5"/>
      <c r="B34849" s="5"/>
      <c r="C34849" s="5" t="str">
        <f>IFERROR(__xludf.DUMMYFUNCTION("""COMPUTED_VALUE"""),"")</f>
        <v/>
      </c>
      <c r="D34849" s="5">
        <v>0.0</v>
      </c>
    </row>
    <row r="34850" ht="14.25" customHeight="1">
      <c r="A34850" s="5"/>
      <c r="B34850" s="5"/>
      <c r="C34850" s="5" t="str">
        <f>IFERROR(__xludf.DUMMYFUNCTION("""COMPUTED_VALUE"""),"")</f>
        <v/>
      </c>
      <c r="D34850" s="5">
        <v>0.0</v>
      </c>
    </row>
    <row r="34851" ht="14.25" customHeight="1">
      <c r="A34851" s="5"/>
      <c r="B34851" s="5"/>
      <c r="C34851" s="5" t="str">
        <f>IFERROR(__xludf.DUMMYFUNCTION("""COMPUTED_VALUE"""),"")</f>
        <v/>
      </c>
      <c r="D34851" s="5">
        <v>0.0</v>
      </c>
    </row>
    <row r="34852" ht="14.25" customHeight="1">
      <c r="A34852" s="5"/>
      <c r="B34852" s="5"/>
      <c r="C34852" s="5" t="str">
        <f>IFERROR(__xludf.DUMMYFUNCTION("""COMPUTED_VALUE"""),"")</f>
        <v/>
      </c>
      <c r="D34852" s="5">
        <v>0.0</v>
      </c>
    </row>
    <row r="34853" ht="14.25" customHeight="1">
      <c r="A34853" s="5"/>
      <c r="B34853" s="5"/>
      <c r="C34853" s="5" t="str">
        <f>IFERROR(__xludf.DUMMYFUNCTION("""COMPUTED_VALUE"""),"")</f>
        <v/>
      </c>
      <c r="D34853" s="5">
        <v>0.0</v>
      </c>
    </row>
    <row r="34854" ht="14.25" customHeight="1">
      <c r="A34854" s="5"/>
      <c r="B34854" s="5"/>
      <c r="C34854" s="5" t="str">
        <f>IFERROR(__xludf.DUMMYFUNCTION("""COMPUTED_VALUE"""),"")</f>
        <v/>
      </c>
      <c r="D34854" s="5">
        <v>0.0</v>
      </c>
    </row>
    <row r="34855" ht="14.25" customHeight="1">
      <c r="A34855" s="5"/>
      <c r="B34855" s="5"/>
      <c r="C34855" s="5" t="str">
        <f>IFERROR(__xludf.DUMMYFUNCTION("""COMPUTED_VALUE"""),"")</f>
        <v/>
      </c>
      <c r="D34855" s="5">
        <v>0.0</v>
      </c>
    </row>
    <row r="34856" ht="14.25" customHeight="1">
      <c r="A34856" s="5"/>
      <c r="B34856" s="5"/>
      <c r="C34856" s="5" t="str">
        <f>IFERROR(__xludf.DUMMYFUNCTION("""COMPUTED_VALUE"""),"")</f>
        <v/>
      </c>
      <c r="D34856" s="5">
        <v>0.0</v>
      </c>
    </row>
    <row r="34857" ht="14.25" customHeight="1">
      <c r="A34857" s="5"/>
      <c r="B34857" s="5"/>
      <c r="C34857" s="5" t="str">
        <f>IFERROR(__xludf.DUMMYFUNCTION("""COMPUTED_VALUE"""),"")</f>
        <v/>
      </c>
      <c r="D34857" s="5">
        <v>0.0</v>
      </c>
    </row>
    <row r="34858" ht="14.25" customHeight="1">
      <c r="A34858" s="5"/>
      <c r="B34858" s="5"/>
      <c r="C34858" s="5" t="str">
        <f>IFERROR(__xludf.DUMMYFUNCTION("""COMPUTED_VALUE"""),"")</f>
        <v/>
      </c>
      <c r="D34858" s="5">
        <v>0.0</v>
      </c>
    </row>
    <row r="34859" ht="14.25" customHeight="1">
      <c r="A34859" s="5"/>
      <c r="B34859" s="5"/>
      <c r="C34859" s="5" t="str">
        <f>IFERROR(__xludf.DUMMYFUNCTION("""COMPUTED_VALUE"""),"")</f>
        <v/>
      </c>
      <c r="D34859" s="5">
        <v>0.0</v>
      </c>
    </row>
    <row r="34860" ht="14.25" customHeight="1">
      <c r="A34860" s="5"/>
      <c r="B34860" s="5"/>
      <c r="C34860" s="5" t="str">
        <f>IFERROR(__xludf.DUMMYFUNCTION("""COMPUTED_VALUE"""),"")</f>
        <v/>
      </c>
      <c r="D34860" s="5">
        <v>0.0</v>
      </c>
    </row>
    <row r="34861" ht="14.25" customHeight="1">
      <c r="A34861" s="5"/>
      <c r="B34861" s="5"/>
      <c r="C34861" s="5" t="str">
        <f>IFERROR(__xludf.DUMMYFUNCTION("""COMPUTED_VALUE"""),"")</f>
        <v/>
      </c>
      <c r="D34861" s="5">
        <v>0.0</v>
      </c>
    </row>
    <row r="34862" ht="14.25" customHeight="1">
      <c r="A34862" s="5"/>
      <c r="B34862" s="5"/>
      <c r="C34862" s="5" t="str">
        <f>IFERROR(__xludf.DUMMYFUNCTION("""COMPUTED_VALUE"""),"")</f>
        <v/>
      </c>
      <c r="D34862" s="5">
        <v>0.0</v>
      </c>
    </row>
    <row r="34863" ht="14.25" customHeight="1">
      <c r="A34863" s="5"/>
      <c r="B34863" s="5"/>
      <c r="C34863" s="5" t="str">
        <f>IFERROR(__xludf.DUMMYFUNCTION("""COMPUTED_VALUE"""),"")</f>
        <v/>
      </c>
      <c r="D34863" s="5">
        <v>0.0</v>
      </c>
    </row>
    <row r="34864" ht="14.25" customHeight="1">
      <c r="A34864" s="5"/>
      <c r="B34864" s="5"/>
      <c r="C34864" s="5" t="str">
        <f>IFERROR(__xludf.DUMMYFUNCTION("""COMPUTED_VALUE"""),"")</f>
        <v/>
      </c>
      <c r="D34864" s="5">
        <v>0.0</v>
      </c>
    </row>
    <row r="34865" ht="14.25" customHeight="1">
      <c r="A34865" s="5"/>
      <c r="B34865" s="5"/>
      <c r="C34865" s="5" t="str">
        <f>IFERROR(__xludf.DUMMYFUNCTION("""COMPUTED_VALUE"""),"")</f>
        <v/>
      </c>
      <c r="D34865" s="5">
        <v>0.0</v>
      </c>
    </row>
    <row r="34866" ht="14.25" customHeight="1">
      <c r="A34866" s="5"/>
      <c r="B34866" s="5"/>
      <c r="C34866" s="5" t="str">
        <f>IFERROR(__xludf.DUMMYFUNCTION("""COMPUTED_VALUE"""),"")</f>
        <v/>
      </c>
      <c r="D34866" s="5">
        <v>0.0</v>
      </c>
    </row>
    <row r="34867" ht="14.25" customHeight="1">
      <c r="A34867" s="5"/>
      <c r="B34867" s="5"/>
      <c r="C34867" s="5" t="str">
        <f>IFERROR(__xludf.DUMMYFUNCTION("""COMPUTED_VALUE"""),"")</f>
        <v/>
      </c>
      <c r="D34867" s="5">
        <v>0.0</v>
      </c>
    </row>
    <row r="34868" ht="14.25" customHeight="1">
      <c r="A34868" s="5"/>
      <c r="B34868" s="5"/>
      <c r="C34868" s="5" t="str">
        <f>IFERROR(__xludf.DUMMYFUNCTION("""COMPUTED_VALUE"""),"")</f>
        <v/>
      </c>
      <c r="D34868" s="5">
        <v>0.0</v>
      </c>
    </row>
    <row r="34869" ht="14.25" customHeight="1">
      <c r="A34869" s="5"/>
      <c r="B34869" s="5"/>
      <c r="C34869" s="5" t="str">
        <f>IFERROR(__xludf.DUMMYFUNCTION("""COMPUTED_VALUE"""),"")</f>
        <v/>
      </c>
      <c r="D34869" s="5">
        <v>0.0</v>
      </c>
    </row>
    <row r="34870" ht="14.25" customHeight="1">
      <c r="A34870" s="5"/>
      <c r="B34870" s="5"/>
      <c r="C34870" s="5" t="str">
        <f>IFERROR(__xludf.DUMMYFUNCTION("""COMPUTED_VALUE"""),"")</f>
        <v/>
      </c>
      <c r="D34870" s="5">
        <v>0.0</v>
      </c>
    </row>
    <row r="34871" ht="14.25" customHeight="1">
      <c r="A34871" s="5"/>
      <c r="B34871" s="5"/>
      <c r="C34871" s="5" t="str">
        <f>IFERROR(__xludf.DUMMYFUNCTION("""COMPUTED_VALUE"""),"")</f>
        <v/>
      </c>
      <c r="D34871" s="5">
        <v>0.0</v>
      </c>
    </row>
    <row r="34872" ht="14.25" customHeight="1">
      <c r="A34872" s="5"/>
      <c r="B34872" s="5"/>
      <c r="C34872" s="5" t="str">
        <f>IFERROR(__xludf.DUMMYFUNCTION("""COMPUTED_VALUE"""),"")</f>
        <v/>
      </c>
      <c r="D34872" s="5">
        <v>0.0</v>
      </c>
    </row>
    <row r="34873" ht="14.25" customHeight="1">
      <c r="A34873" s="5"/>
      <c r="B34873" s="5"/>
      <c r="C34873" s="5" t="str">
        <f>IFERROR(__xludf.DUMMYFUNCTION("""COMPUTED_VALUE"""),"")</f>
        <v/>
      </c>
      <c r="D34873" s="5">
        <v>0.0</v>
      </c>
    </row>
    <row r="34874" ht="14.25" customHeight="1">
      <c r="A34874" s="5"/>
      <c r="B34874" s="5"/>
      <c r="C34874" s="5" t="str">
        <f>IFERROR(__xludf.DUMMYFUNCTION("""COMPUTED_VALUE"""),"")</f>
        <v/>
      </c>
      <c r="D34874" s="5">
        <v>0.0</v>
      </c>
    </row>
    <row r="34875" ht="14.25" customHeight="1">
      <c r="A34875" s="5"/>
      <c r="B34875" s="5"/>
      <c r="C34875" s="5" t="str">
        <f>IFERROR(__xludf.DUMMYFUNCTION("""COMPUTED_VALUE"""),"")</f>
        <v/>
      </c>
      <c r="D34875" s="5">
        <v>0.0</v>
      </c>
    </row>
    <row r="34876" ht="14.25" customHeight="1">
      <c r="A34876" s="5"/>
      <c r="B34876" s="5"/>
      <c r="C34876" s="5" t="str">
        <f>IFERROR(__xludf.DUMMYFUNCTION("""COMPUTED_VALUE"""),"")</f>
        <v/>
      </c>
      <c r="D34876" s="5">
        <v>0.0</v>
      </c>
    </row>
    <row r="34877" ht="14.25" customHeight="1">
      <c r="A34877" s="5"/>
      <c r="B34877" s="5"/>
      <c r="C34877" s="5" t="str">
        <f>IFERROR(__xludf.DUMMYFUNCTION("""COMPUTED_VALUE"""),"")</f>
        <v/>
      </c>
      <c r="D34877" s="5">
        <v>0.0</v>
      </c>
    </row>
    <row r="34878" ht="14.25" customHeight="1">
      <c r="A34878" s="5"/>
      <c r="B34878" s="5"/>
      <c r="C34878" s="5" t="str">
        <f>IFERROR(__xludf.DUMMYFUNCTION("""COMPUTED_VALUE"""),"")</f>
        <v/>
      </c>
      <c r="D34878" s="5">
        <v>0.0</v>
      </c>
    </row>
    <row r="34879" ht="14.25" customHeight="1">
      <c r="A34879" s="5"/>
      <c r="B34879" s="5"/>
      <c r="C34879" s="5" t="str">
        <f>IFERROR(__xludf.DUMMYFUNCTION("""COMPUTED_VALUE"""),"")</f>
        <v/>
      </c>
      <c r="D34879" s="5">
        <v>0.0</v>
      </c>
    </row>
    <row r="34880" ht="14.25" customHeight="1">
      <c r="A34880" s="5"/>
      <c r="B34880" s="5"/>
      <c r="C34880" s="5" t="str">
        <f>IFERROR(__xludf.DUMMYFUNCTION("""COMPUTED_VALUE"""),"")</f>
        <v/>
      </c>
      <c r="D34880" s="5">
        <v>0.0</v>
      </c>
    </row>
    <row r="34881" ht="14.25" customHeight="1">
      <c r="A34881" s="5"/>
      <c r="B34881" s="5"/>
      <c r="C34881" s="5" t="str">
        <f>IFERROR(__xludf.DUMMYFUNCTION("""COMPUTED_VALUE"""),"")</f>
        <v/>
      </c>
      <c r="D34881" s="5">
        <v>0.0</v>
      </c>
    </row>
    <row r="34882" ht="14.25" customHeight="1">
      <c r="A34882" s="5"/>
      <c r="B34882" s="5"/>
      <c r="C34882" s="5" t="str">
        <f>IFERROR(__xludf.DUMMYFUNCTION("""COMPUTED_VALUE"""),"")</f>
        <v/>
      </c>
      <c r="D34882" s="5">
        <v>0.0</v>
      </c>
    </row>
    <row r="34883" ht="14.25" customHeight="1">
      <c r="A34883" s="5"/>
      <c r="B34883" s="5"/>
      <c r="C34883" s="5" t="str">
        <f>IFERROR(__xludf.DUMMYFUNCTION("""COMPUTED_VALUE"""),"")</f>
        <v/>
      </c>
      <c r="D34883" s="5">
        <v>0.0</v>
      </c>
    </row>
    <row r="34884" ht="14.25" customHeight="1">
      <c r="A34884" s="5"/>
      <c r="B34884" s="5"/>
      <c r="C34884" s="5" t="str">
        <f>IFERROR(__xludf.DUMMYFUNCTION("""COMPUTED_VALUE"""),"")</f>
        <v/>
      </c>
      <c r="D34884" s="5">
        <v>0.0</v>
      </c>
    </row>
    <row r="34885" ht="14.25" customHeight="1">
      <c r="A34885" s="5"/>
      <c r="B34885" s="5"/>
      <c r="C34885" s="5" t="str">
        <f>IFERROR(__xludf.DUMMYFUNCTION("""COMPUTED_VALUE"""),"")</f>
        <v/>
      </c>
      <c r="D34885" s="5">
        <v>0.0</v>
      </c>
    </row>
    <row r="34886" ht="14.25" customHeight="1">
      <c r="A34886" s="5"/>
      <c r="B34886" s="5"/>
      <c r="C34886" s="5" t="str">
        <f>IFERROR(__xludf.DUMMYFUNCTION("""COMPUTED_VALUE"""),"")</f>
        <v/>
      </c>
      <c r="D34886" s="5">
        <v>0.0</v>
      </c>
    </row>
    <row r="34887" ht="14.25" customHeight="1">
      <c r="A34887" s="5"/>
      <c r="B34887" s="5"/>
      <c r="C34887" s="5" t="str">
        <f>IFERROR(__xludf.DUMMYFUNCTION("""COMPUTED_VALUE"""),"")</f>
        <v/>
      </c>
      <c r="D34887" s="5">
        <v>0.0</v>
      </c>
    </row>
    <row r="34888" ht="14.25" customHeight="1">
      <c r="A34888" s="5"/>
      <c r="B34888" s="5"/>
      <c r="C34888" s="5" t="str">
        <f>IFERROR(__xludf.DUMMYFUNCTION("""COMPUTED_VALUE"""),"")</f>
        <v/>
      </c>
      <c r="D34888" s="5">
        <v>0.0</v>
      </c>
    </row>
    <row r="34889" ht="14.25" customHeight="1">
      <c r="A34889" s="5"/>
      <c r="B34889" s="5"/>
      <c r="C34889" s="5" t="str">
        <f>IFERROR(__xludf.DUMMYFUNCTION("""COMPUTED_VALUE"""),"")</f>
        <v/>
      </c>
      <c r="D34889" s="5">
        <v>0.0</v>
      </c>
    </row>
    <row r="34890" ht="14.25" customHeight="1">
      <c r="A34890" s="5"/>
      <c r="B34890" s="5"/>
      <c r="C34890" s="5" t="str">
        <f>IFERROR(__xludf.DUMMYFUNCTION("""COMPUTED_VALUE"""),"")</f>
        <v/>
      </c>
      <c r="D34890" s="5">
        <v>0.0</v>
      </c>
    </row>
    <row r="34891" ht="14.25" customHeight="1">
      <c r="A34891" s="5"/>
      <c r="B34891" s="5"/>
      <c r="C34891" s="5" t="str">
        <f>IFERROR(__xludf.DUMMYFUNCTION("""COMPUTED_VALUE"""),"")</f>
        <v/>
      </c>
      <c r="D34891" s="5">
        <v>0.0</v>
      </c>
    </row>
    <row r="34892" ht="14.25" customHeight="1">
      <c r="A34892" s="5"/>
      <c r="B34892" s="5"/>
      <c r="C34892" s="5" t="str">
        <f>IFERROR(__xludf.DUMMYFUNCTION("""COMPUTED_VALUE"""),"")</f>
        <v/>
      </c>
      <c r="D34892" s="5">
        <v>0.0</v>
      </c>
    </row>
    <row r="34893" ht="14.25" customHeight="1">
      <c r="A34893" s="5"/>
      <c r="B34893" s="5"/>
      <c r="C34893" s="5" t="str">
        <f>IFERROR(__xludf.DUMMYFUNCTION("""COMPUTED_VALUE"""),"")</f>
        <v/>
      </c>
      <c r="D34893" s="5">
        <v>0.0</v>
      </c>
    </row>
    <row r="34894" ht="14.25" customHeight="1">
      <c r="A34894" s="5"/>
      <c r="B34894" s="5"/>
      <c r="C34894" s="5" t="str">
        <f>IFERROR(__xludf.DUMMYFUNCTION("""COMPUTED_VALUE"""),"")</f>
        <v/>
      </c>
      <c r="D34894" s="5">
        <v>0.0</v>
      </c>
    </row>
    <row r="34895" ht="14.25" customHeight="1">
      <c r="A34895" s="5"/>
      <c r="B34895" s="5"/>
      <c r="C34895" s="5" t="str">
        <f>IFERROR(__xludf.DUMMYFUNCTION("""COMPUTED_VALUE"""),"")</f>
        <v/>
      </c>
      <c r="D34895" s="5">
        <v>0.0</v>
      </c>
    </row>
    <row r="34896" ht="14.25" customHeight="1">
      <c r="A34896" s="5"/>
      <c r="B34896" s="5"/>
      <c r="C34896" s="5" t="str">
        <f>IFERROR(__xludf.DUMMYFUNCTION("""COMPUTED_VALUE"""),"")</f>
        <v/>
      </c>
      <c r="D34896" s="5">
        <v>0.0</v>
      </c>
    </row>
    <row r="34897" ht="14.25" customHeight="1">
      <c r="A34897" s="5"/>
      <c r="B34897" s="5"/>
      <c r="C34897" s="5" t="str">
        <f>IFERROR(__xludf.DUMMYFUNCTION("""COMPUTED_VALUE"""),"")</f>
        <v/>
      </c>
      <c r="D34897" s="5">
        <v>0.0</v>
      </c>
    </row>
    <row r="34898" ht="14.25" customHeight="1">
      <c r="A34898" s="5"/>
      <c r="B34898" s="5"/>
      <c r="C34898" s="5" t="str">
        <f>IFERROR(__xludf.DUMMYFUNCTION("""COMPUTED_VALUE"""),"")</f>
        <v/>
      </c>
      <c r="D34898" s="5">
        <v>0.0</v>
      </c>
    </row>
    <row r="34899" ht="14.25" customHeight="1">
      <c r="A34899" s="5"/>
      <c r="B34899" s="5"/>
      <c r="C34899" s="5" t="str">
        <f>IFERROR(__xludf.DUMMYFUNCTION("""COMPUTED_VALUE"""),"")</f>
        <v/>
      </c>
      <c r="D34899" s="5">
        <v>0.0</v>
      </c>
    </row>
    <row r="34900" ht="14.25" customHeight="1">
      <c r="A34900" s="5"/>
      <c r="B34900" s="5"/>
      <c r="C34900" s="5" t="str">
        <f>IFERROR(__xludf.DUMMYFUNCTION("""COMPUTED_VALUE"""),"")</f>
        <v/>
      </c>
      <c r="D34900" s="5">
        <v>0.0</v>
      </c>
    </row>
    <row r="34901" ht="14.25" customHeight="1">
      <c r="A34901" s="5"/>
      <c r="B34901" s="5"/>
      <c r="C34901" s="5" t="str">
        <f>IFERROR(__xludf.DUMMYFUNCTION("""COMPUTED_VALUE"""),"")</f>
        <v/>
      </c>
      <c r="D34901" s="5">
        <v>0.0</v>
      </c>
    </row>
    <row r="34902" ht="14.25" customHeight="1">
      <c r="A34902" s="5"/>
      <c r="B34902" s="5"/>
      <c r="C34902" s="5" t="str">
        <f>IFERROR(__xludf.DUMMYFUNCTION("""COMPUTED_VALUE"""),"")</f>
        <v/>
      </c>
      <c r="D34902" s="5">
        <v>0.0</v>
      </c>
    </row>
    <row r="34903" ht="14.25" customHeight="1">
      <c r="A34903" s="5"/>
      <c r="B34903" s="5"/>
      <c r="C34903" s="5" t="str">
        <f>IFERROR(__xludf.DUMMYFUNCTION("""COMPUTED_VALUE"""),"")</f>
        <v/>
      </c>
      <c r="D34903" s="5">
        <v>0.0</v>
      </c>
    </row>
    <row r="34904" ht="14.25" customHeight="1">
      <c r="A34904" s="5"/>
      <c r="B34904" s="5"/>
      <c r="C34904" s="5" t="str">
        <f>IFERROR(__xludf.DUMMYFUNCTION("""COMPUTED_VALUE"""),"")</f>
        <v/>
      </c>
      <c r="D34904" s="5">
        <v>0.0</v>
      </c>
    </row>
    <row r="34905" ht="14.25" customHeight="1">
      <c r="A34905" s="5"/>
      <c r="B34905" s="5"/>
      <c r="C34905" s="5" t="str">
        <f>IFERROR(__xludf.DUMMYFUNCTION("""COMPUTED_VALUE"""),"")</f>
        <v/>
      </c>
      <c r="D34905" s="5">
        <v>0.0</v>
      </c>
    </row>
    <row r="34906" ht="14.25" customHeight="1">
      <c r="A34906" s="5"/>
      <c r="B34906" s="5"/>
      <c r="C34906" s="5" t="str">
        <f>IFERROR(__xludf.DUMMYFUNCTION("""COMPUTED_VALUE"""),"")</f>
        <v/>
      </c>
      <c r="D34906" s="5">
        <v>0.0</v>
      </c>
    </row>
    <row r="34907" ht="14.25" customHeight="1">
      <c r="A34907" s="5"/>
      <c r="B34907" s="5"/>
      <c r="C34907" s="5" t="str">
        <f>IFERROR(__xludf.DUMMYFUNCTION("""COMPUTED_VALUE"""),"")</f>
        <v/>
      </c>
      <c r="D34907" s="5">
        <v>0.0</v>
      </c>
    </row>
    <row r="34908" ht="14.25" customHeight="1">
      <c r="A34908" s="5"/>
      <c r="B34908" s="5"/>
      <c r="C34908" s="5" t="str">
        <f>IFERROR(__xludf.DUMMYFUNCTION("""COMPUTED_VALUE"""),"")</f>
        <v/>
      </c>
      <c r="D34908" s="5">
        <v>0.0</v>
      </c>
    </row>
    <row r="34909" ht="14.25" customHeight="1">
      <c r="A34909" s="5"/>
      <c r="B34909" s="5"/>
      <c r="C34909" s="5" t="str">
        <f>IFERROR(__xludf.DUMMYFUNCTION("""COMPUTED_VALUE"""),"")</f>
        <v/>
      </c>
      <c r="D34909" s="5">
        <v>0.0</v>
      </c>
    </row>
    <row r="34910" ht="14.25" customHeight="1">
      <c r="A34910" s="5"/>
      <c r="B34910" s="5"/>
      <c r="C34910" s="5" t="str">
        <f>IFERROR(__xludf.DUMMYFUNCTION("""COMPUTED_VALUE"""),"")</f>
        <v/>
      </c>
      <c r="D34910" s="5">
        <v>0.0</v>
      </c>
    </row>
    <row r="34911" ht="14.25" customHeight="1">
      <c r="A34911" s="5"/>
      <c r="B34911" s="5"/>
      <c r="C34911" s="5" t="str">
        <f>IFERROR(__xludf.DUMMYFUNCTION("""COMPUTED_VALUE"""),"")</f>
        <v/>
      </c>
      <c r="D34911" s="5">
        <v>0.0</v>
      </c>
    </row>
    <row r="34912" ht="14.25" customHeight="1">
      <c r="A34912" s="5"/>
      <c r="B34912" s="5"/>
      <c r="C34912" s="5" t="str">
        <f>IFERROR(__xludf.DUMMYFUNCTION("""COMPUTED_VALUE"""),"")</f>
        <v/>
      </c>
      <c r="D34912" s="5">
        <v>0.0</v>
      </c>
    </row>
    <row r="34913" ht="14.25" customHeight="1">
      <c r="A34913" s="5"/>
      <c r="B34913" s="5"/>
      <c r="C34913" s="5" t="str">
        <f>IFERROR(__xludf.DUMMYFUNCTION("""COMPUTED_VALUE"""),"")</f>
        <v/>
      </c>
      <c r="D34913" s="5">
        <v>0.0</v>
      </c>
    </row>
    <row r="34914" ht="14.25" customHeight="1">
      <c r="A34914" s="5"/>
      <c r="B34914" s="5"/>
      <c r="C34914" s="5" t="str">
        <f>IFERROR(__xludf.DUMMYFUNCTION("""COMPUTED_VALUE"""),"")</f>
        <v/>
      </c>
      <c r="D34914" s="5">
        <v>0.0</v>
      </c>
    </row>
    <row r="34915" ht="14.25" customHeight="1">
      <c r="A34915" s="5"/>
      <c r="B34915" s="5"/>
      <c r="C34915" s="5" t="str">
        <f>IFERROR(__xludf.DUMMYFUNCTION("""COMPUTED_VALUE"""),"")</f>
        <v/>
      </c>
      <c r="D34915" s="5">
        <v>0.0</v>
      </c>
    </row>
    <row r="34916" ht="14.25" customHeight="1">
      <c r="A34916" s="5"/>
      <c r="B34916" s="5"/>
      <c r="C34916" s="5" t="str">
        <f>IFERROR(__xludf.DUMMYFUNCTION("""COMPUTED_VALUE"""),"")</f>
        <v/>
      </c>
      <c r="D34916" s="5">
        <v>0.0</v>
      </c>
    </row>
    <row r="34917" ht="14.25" customHeight="1">
      <c r="A34917" s="5"/>
      <c r="B34917" s="5"/>
      <c r="C34917" s="5" t="str">
        <f>IFERROR(__xludf.DUMMYFUNCTION("""COMPUTED_VALUE"""),"")</f>
        <v/>
      </c>
      <c r="D34917" s="5">
        <v>0.0</v>
      </c>
    </row>
    <row r="34918" ht="14.25" customHeight="1">
      <c r="A34918" s="5"/>
      <c r="B34918" s="5"/>
      <c r="C34918" s="5" t="str">
        <f>IFERROR(__xludf.DUMMYFUNCTION("""COMPUTED_VALUE"""),"")</f>
        <v/>
      </c>
      <c r="D34918" s="5">
        <v>0.0</v>
      </c>
    </row>
    <row r="34919" ht="14.25" customHeight="1">
      <c r="A34919" s="5"/>
      <c r="B34919" s="5"/>
      <c r="C34919" s="5" t="str">
        <f>IFERROR(__xludf.DUMMYFUNCTION("""COMPUTED_VALUE"""),"")</f>
        <v/>
      </c>
      <c r="D34919" s="5">
        <v>0.0</v>
      </c>
    </row>
    <row r="34920" ht="14.25" customHeight="1">
      <c r="A34920" s="5"/>
      <c r="B34920" s="5"/>
      <c r="C34920" s="5" t="str">
        <f>IFERROR(__xludf.DUMMYFUNCTION("""COMPUTED_VALUE"""),"")</f>
        <v/>
      </c>
      <c r="D34920" s="5">
        <v>0.0</v>
      </c>
    </row>
    <row r="34921" ht="14.25" customHeight="1">
      <c r="A34921" s="5"/>
      <c r="B34921" s="5"/>
      <c r="C34921" s="5" t="str">
        <f>IFERROR(__xludf.DUMMYFUNCTION("""COMPUTED_VALUE"""),"")</f>
        <v/>
      </c>
      <c r="D34921" s="5">
        <v>0.0</v>
      </c>
    </row>
    <row r="34922" ht="14.25" customHeight="1">
      <c r="A34922" s="5"/>
      <c r="B34922" s="5"/>
      <c r="C34922" s="5" t="str">
        <f>IFERROR(__xludf.DUMMYFUNCTION("""COMPUTED_VALUE"""),"")</f>
        <v/>
      </c>
      <c r="D34922" s="5">
        <v>0.0</v>
      </c>
    </row>
    <row r="34923" ht="14.25" customHeight="1">
      <c r="A34923" s="5"/>
      <c r="B34923" s="5"/>
      <c r="C34923" s="5" t="str">
        <f>IFERROR(__xludf.DUMMYFUNCTION("""COMPUTED_VALUE"""),"")</f>
        <v/>
      </c>
      <c r="D34923" s="5">
        <v>0.0</v>
      </c>
    </row>
    <row r="34924" ht="14.25" customHeight="1">
      <c r="A34924" s="5"/>
      <c r="B34924" s="5"/>
      <c r="C34924" s="5" t="str">
        <f>IFERROR(__xludf.DUMMYFUNCTION("""COMPUTED_VALUE"""),"")</f>
        <v/>
      </c>
      <c r="D34924" s="5">
        <v>0.0</v>
      </c>
    </row>
    <row r="34925" ht="14.25" customHeight="1">
      <c r="A34925" s="5"/>
      <c r="B34925" s="5"/>
      <c r="C34925" s="5" t="str">
        <f>IFERROR(__xludf.DUMMYFUNCTION("""COMPUTED_VALUE"""),"")</f>
        <v/>
      </c>
      <c r="D34925" s="5">
        <v>0.0</v>
      </c>
    </row>
    <row r="34926" ht="14.25" customHeight="1">
      <c r="A34926" s="5"/>
      <c r="B34926" s="5"/>
      <c r="C34926" s="5" t="str">
        <f>IFERROR(__xludf.DUMMYFUNCTION("""COMPUTED_VALUE"""),"")</f>
        <v/>
      </c>
      <c r="D34926" s="5">
        <v>0.0</v>
      </c>
    </row>
    <row r="34927" ht="14.25" customHeight="1">
      <c r="A34927" s="5"/>
      <c r="B34927" s="5"/>
      <c r="C34927" s="5" t="str">
        <f>IFERROR(__xludf.DUMMYFUNCTION("""COMPUTED_VALUE"""),"")</f>
        <v/>
      </c>
      <c r="D34927" s="5">
        <v>0.0</v>
      </c>
    </row>
    <row r="34928" ht="14.25" customHeight="1">
      <c r="A34928" s="5"/>
      <c r="B34928" s="5"/>
      <c r="C34928" s="5" t="str">
        <f>IFERROR(__xludf.DUMMYFUNCTION("""COMPUTED_VALUE"""),"")</f>
        <v/>
      </c>
      <c r="D34928" s="5">
        <v>0.0</v>
      </c>
    </row>
    <row r="34929" ht="14.25" customHeight="1">
      <c r="A34929" s="5"/>
      <c r="B34929" s="5"/>
      <c r="C34929" s="5" t="str">
        <f>IFERROR(__xludf.DUMMYFUNCTION("""COMPUTED_VALUE"""),"")</f>
        <v/>
      </c>
      <c r="D34929" s="5">
        <v>0.0</v>
      </c>
    </row>
    <row r="34930" ht="14.25" customHeight="1">
      <c r="A34930" s="5"/>
      <c r="B34930" s="5"/>
      <c r="C34930" s="5" t="str">
        <f>IFERROR(__xludf.DUMMYFUNCTION("""COMPUTED_VALUE"""),"")</f>
        <v/>
      </c>
      <c r="D34930" s="5">
        <v>0.0</v>
      </c>
    </row>
    <row r="34931" ht="14.25" customHeight="1">
      <c r="A34931" s="5"/>
      <c r="B34931" s="5"/>
      <c r="C34931" s="5" t="str">
        <f>IFERROR(__xludf.DUMMYFUNCTION("""COMPUTED_VALUE"""),"")</f>
        <v/>
      </c>
      <c r="D34931" s="5">
        <v>0.0</v>
      </c>
    </row>
    <row r="34932" ht="14.25" customHeight="1">
      <c r="A34932" s="5"/>
      <c r="B34932" s="5"/>
      <c r="C34932" s="5" t="str">
        <f>IFERROR(__xludf.DUMMYFUNCTION("""COMPUTED_VALUE"""),"")</f>
        <v/>
      </c>
      <c r="D34932" s="5">
        <v>0.0</v>
      </c>
    </row>
    <row r="34933" ht="14.25" customHeight="1">
      <c r="A34933" s="5"/>
      <c r="B34933" s="5"/>
      <c r="C34933" s="5" t="str">
        <f>IFERROR(__xludf.DUMMYFUNCTION("""COMPUTED_VALUE"""),"")</f>
        <v/>
      </c>
      <c r="D34933" s="5">
        <v>0.0</v>
      </c>
    </row>
    <row r="34934" ht="14.25" customHeight="1">
      <c r="A34934" s="5"/>
      <c r="B34934" s="5"/>
      <c r="C34934" s="5" t="str">
        <f>IFERROR(__xludf.DUMMYFUNCTION("""COMPUTED_VALUE"""),"")</f>
        <v/>
      </c>
      <c r="D34934" s="5">
        <v>0.0</v>
      </c>
    </row>
    <row r="34935" ht="14.25" customHeight="1">
      <c r="A34935" s="5"/>
      <c r="B34935" s="5"/>
      <c r="C34935" s="5" t="str">
        <f>IFERROR(__xludf.DUMMYFUNCTION("""COMPUTED_VALUE"""),"")</f>
        <v/>
      </c>
      <c r="D34935" s="5">
        <v>0.0</v>
      </c>
    </row>
    <row r="34936" ht="14.25" customHeight="1">
      <c r="A34936" s="5"/>
      <c r="B34936" s="5"/>
      <c r="C34936" s="5" t="str">
        <f>IFERROR(__xludf.DUMMYFUNCTION("""COMPUTED_VALUE"""),"")</f>
        <v/>
      </c>
      <c r="D34936" s="5">
        <v>0.0</v>
      </c>
    </row>
    <row r="34937" ht="14.25" customHeight="1">
      <c r="A34937" s="5"/>
      <c r="B34937" s="5"/>
      <c r="C34937" s="5" t="str">
        <f>IFERROR(__xludf.DUMMYFUNCTION("""COMPUTED_VALUE"""),"")</f>
        <v/>
      </c>
      <c r="D34937" s="5">
        <v>0.0</v>
      </c>
    </row>
    <row r="34938" ht="14.25" customHeight="1">
      <c r="A34938" s="5"/>
      <c r="B34938" s="5"/>
      <c r="C34938" s="5" t="str">
        <f>IFERROR(__xludf.DUMMYFUNCTION("""COMPUTED_VALUE"""),"")</f>
        <v/>
      </c>
      <c r="D34938" s="5">
        <v>0.0</v>
      </c>
    </row>
    <row r="34939" ht="14.25" customHeight="1">
      <c r="A34939" s="5"/>
      <c r="B34939" s="5"/>
      <c r="C34939" s="5" t="str">
        <f>IFERROR(__xludf.DUMMYFUNCTION("""COMPUTED_VALUE"""),"")</f>
        <v/>
      </c>
      <c r="D34939" s="5">
        <v>0.0</v>
      </c>
    </row>
    <row r="34940" ht="14.25" customHeight="1">
      <c r="A34940" s="5"/>
      <c r="B34940" s="5"/>
      <c r="C34940" s="5" t="str">
        <f>IFERROR(__xludf.DUMMYFUNCTION("""COMPUTED_VALUE"""),"")</f>
        <v/>
      </c>
      <c r="D34940" s="5">
        <v>0.0</v>
      </c>
    </row>
    <row r="34941" ht="14.25" customHeight="1">
      <c r="A34941" s="5"/>
      <c r="B34941" s="5"/>
      <c r="C34941" s="5" t="str">
        <f>IFERROR(__xludf.DUMMYFUNCTION("""COMPUTED_VALUE"""),"")</f>
        <v/>
      </c>
      <c r="D34941" s="5">
        <v>0.0</v>
      </c>
    </row>
    <row r="34942" ht="14.25" customHeight="1">
      <c r="A34942" s="5"/>
      <c r="B34942" s="5"/>
      <c r="C34942" s="5" t="str">
        <f>IFERROR(__xludf.DUMMYFUNCTION("""COMPUTED_VALUE"""),"")</f>
        <v/>
      </c>
      <c r="D34942" s="5">
        <v>0.0</v>
      </c>
    </row>
    <row r="34943" ht="14.25" customHeight="1">
      <c r="A34943" s="5"/>
      <c r="B34943" s="5"/>
      <c r="C34943" s="5" t="str">
        <f>IFERROR(__xludf.DUMMYFUNCTION("""COMPUTED_VALUE"""),"")</f>
        <v/>
      </c>
      <c r="D34943" s="5">
        <v>0.0</v>
      </c>
    </row>
    <row r="34944" ht="14.25" customHeight="1">
      <c r="A34944" s="5"/>
      <c r="B34944" s="5"/>
      <c r="C34944" s="5" t="str">
        <f>IFERROR(__xludf.DUMMYFUNCTION("""COMPUTED_VALUE"""),"")</f>
        <v/>
      </c>
      <c r="D34944" s="5">
        <v>0.0</v>
      </c>
    </row>
    <row r="34945" ht="14.25" customHeight="1">
      <c r="A34945" s="5"/>
      <c r="B34945" s="5"/>
      <c r="C34945" s="5" t="str">
        <f>IFERROR(__xludf.DUMMYFUNCTION("""COMPUTED_VALUE"""),"")</f>
        <v/>
      </c>
      <c r="D34945" s="5">
        <v>0.0</v>
      </c>
    </row>
    <row r="34946" ht="14.25" customHeight="1">
      <c r="A34946" s="5"/>
      <c r="B34946" s="5"/>
      <c r="C34946" s="5" t="str">
        <f>IFERROR(__xludf.DUMMYFUNCTION("""COMPUTED_VALUE"""),"")</f>
        <v/>
      </c>
      <c r="D34946" s="5">
        <v>0.0</v>
      </c>
    </row>
    <row r="34947" ht="14.25" customHeight="1">
      <c r="A34947" s="5"/>
      <c r="B34947" s="5"/>
      <c r="C34947" s="5" t="str">
        <f>IFERROR(__xludf.DUMMYFUNCTION("""COMPUTED_VALUE"""),"")</f>
        <v/>
      </c>
      <c r="D34947" s="5">
        <v>0.0</v>
      </c>
    </row>
    <row r="34948" ht="14.25" customHeight="1">
      <c r="A34948" s="5"/>
      <c r="B34948" s="5"/>
      <c r="C34948" s="5" t="str">
        <f>IFERROR(__xludf.DUMMYFUNCTION("""COMPUTED_VALUE"""),"")</f>
        <v/>
      </c>
      <c r="D34948" s="5">
        <v>0.0</v>
      </c>
    </row>
    <row r="34949" ht="14.25" customHeight="1">
      <c r="A34949" s="5"/>
      <c r="B34949" s="5"/>
      <c r="C34949" s="5" t="str">
        <f>IFERROR(__xludf.DUMMYFUNCTION("""COMPUTED_VALUE"""),"")</f>
        <v/>
      </c>
      <c r="D34949" s="5">
        <v>0.0</v>
      </c>
    </row>
    <row r="34950" ht="14.25" customHeight="1">
      <c r="A34950" s="5"/>
      <c r="B34950" s="5"/>
      <c r="C34950" s="5" t="str">
        <f>IFERROR(__xludf.DUMMYFUNCTION("""COMPUTED_VALUE"""),"")</f>
        <v/>
      </c>
      <c r="D34950" s="5">
        <v>0.0</v>
      </c>
    </row>
    <row r="34951" ht="14.25" customHeight="1">
      <c r="A34951" s="5"/>
      <c r="B34951" s="5"/>
      <c r="C34951" s="5" t="str">
        <f>IFERROR(__xludf.DUMMYFUNCTION("""COMPUTED_VALUE"""),"")</f>
        <v/>
      </c>
      <c r="D34951" s="5">
        <v>0.0</v>
      </c>
    </row>
    <row r="34952" ht="14.25" customHeight="1">
      <c r="A34952" s="5"/>
      <c r="B34952" s="5"/>
      <c r="C34952" s="5" t="str">
        <f>IFERROR(__xludf.DUMMYFUNCTION("""COMPUTED_VALUE"""),"")</f>
        <v/>
      </c>
      <c r="D34952" s="5">
        <v>0.0</v>
      </c>
    </row>
    <row r="34953" ht="14.25" customHeight="1">
      <c r="A34953" s="5"/>
      <c r="B34953" s="5"/>
      <c r="C34953" s="5" t="str">
        <f>IFERROR(__xludf.DUMMYFUNCTION("""COMPUTED_VALUE"""),"")</f>
        <v/>
      </c>
      <c r="D34953" s="5">
        <v>0.0</v>
      </c>
    </row>
    <row r="34954" ht="14.25" customHeight="1">
      <c r="A34954" s="5"/>
      <c r="B34954" s="5"/>
      <c r="C34954" s="5" t="str">
        <f>IFERROR(__xludf.DUMMYFUNCTION("""COMPUTED_VALUE"""),"")</f>
        <v/>
      </c>
      <c r="D34954" s="5">
        <v>0.0</v>
      </c>
    </row>
    <row r="34955" ht="14.25" customHeight="1">
      <c r="A34955" s="5"/>
      <c r="B34955" s="5"/>
      <c r="C34955" s="5" t="str">
        <f>IFERROR(__xludf.DUMMYFUNCTION("""COMPUTED_VALUE"""),"")</f>
        <v/>
      </c>
      <c r="D34955" s="5">
        <v>0.0</v>
      </c>
    </row>
    <row r="34956" ht="14.25" customHeight="1">
      <c r="A34956" s="5"/>
      <c r="B34956" s="5"/>
      <c r="C34956" s="5" t="str">
        <f>IFERROR(__xludf.DUMMYFUNCTION("""COMPUTED_VALUE"""),"")</f>
        <v/>
      </c>
      <c r="D34956" s="5">
        <v>0.0</v>
      </c>
    </row>
    <row r="34957" ht="14.25" customHeight="1">
      <c r="A34957" s="5"/>
      <c r="B34957" s="5"/>
      <c r="C34957" s="5" t="str">
        <f>IFERROR(__xludf.DUMMYFUNCTION("""COMPUTED_VALUE"""),"")</f>
        <v/>
      </c>
      <c r="D34957" s="5">
        <v>0.0</v>
      </c>
    </row>
    <row r="34958" ht="14.25" customHeight="1">
      <c r="A34958" s="5"/>
      <c r="B34958" s="5"/>
      <c r="C34958" s="5" t="str">
        <f>IFERROR(__xludf.DUMMYFUNCTION("""COMPUTED_VALUE"""),"")</f>
        <v/>
      </c>
      <c r="D34958" s="5">
        <v>0.0</v>
      </c>
    </row>
    <row r="34959" ht="14.25" customHeight="1">
      <c r="A34959" s="5"/>
      <c r="B34959" s="5"/>
      <c r="C34959" s="5" t="str">
        <f>IFERROR(__xludf.DUMMYFUNCTION("""COMPUTED_VALUE"""),"")</f>
        <v/>
      </c>
      <c r="D34959" s="5">
        <v>0.0</v>
      </c>
    </row>
    <row r="34960" ht="14.25" customHeight="1">
      <c r="A34960" s="5"/>
      <c r="B34960" s="5"/>
      <c r="C34960" s="5" t="str">
        <f>IFERROR(__xludf.DUMMYFUNCTION("""COMPUTED_VALUE"""),"")</f>
        <v/>
      </c>
      <c r="D34960" s="5">
        <v>0.0</v>
      </c>
    </row>
    <row r="34961" ht="14.25" customHeight="1">
      <c r="A34961" s="5"/>
      <c r="B34961" s="5"/>
      <c r="C34961" s="5" t="str">
        <f>IFERROR(__xludf.DUMMYFUNCTION("""COMPUTED_VALUE"""),"")</f>
        <v/>
      </c>
      <c r="D34961" s="5">
        <v>0.0</v>
      </c>
    </row>
    <row r="34962" ht="14.25" customHeight="1">
      <c r="A34962" s="5"/>
      <c r="B34962" s="5"/>
      <c r="C34962" s="5" t="str">
        <f>IFERROR(__xludf.DUMMYFUNCTION("""COMPUTED_VALUE"""),"")</f>
        <v/>
      </c>
      <c r="D34962" s="5">
        <v>0.0</v>
      </c>
    </row>
    <row r="34963" ht="14.25" customHeight="1">
      <c r="A34963" s="5"/>
      <c r="B34963" s="5"/>
      <c r="C34963" s="5" t="str">
        <f>IFERROR(__xludf.DUMMYFUNCTION("""COMPUTED_VALUE"""),"")</f>
        <v/>
      </c>
      <c r="D34963" s="5">
        <v>0.0</v>
      </c>
    </row>
    <row r="34964" ht="14.25" customHeight="1">
      <c r="A34964" s="5"/>
      <c r="B34964" s="5"/>
      <c r="C34964" s="5" t="str">
        <f>IFERROR(__xludf.DUMMYFUNCTION("""COMPUTED_VALUE"""),"")</f>
        <v/>
      </c>
      <c r="D34964" s="5">
        <v>0.0</v>
      </c>
    </row>
    <row r="34965" ht="14.25" customHeight="1">
      <c r="A34965" s="5"/>
      <c r="B34965" s="5"/>
      <c r="C34965" s="5" t="str">
        <f>IFERROR(__xludf.DUMMYFUNCTION("""COMPUTED_VALUE"""),"")</f>
        <v/>
      </c>
      <c r="D34965" s="5">
        <v>0.0</v>
      </c>
    </row>
    <row r="34966" ht="14.25" customHeight="1">
      <c r="A34966" s="5"/>
      <c r="B34966" s="5"/>
      <c r="C34966" s="5" t="str">
        <f>IFERROR(__xludf.DUMMYFUNCTION("""COMPUTED_VALUE"""),"")</f>
        <v/>
      </c>
      <c r="D34966" s="5">
        <v>0.0</v>
      </c>
    </row>
    <row r="34967" ht="14.25" customHeight="1">
      <c r="A34967" s="5"/>
      <c r="B34967" s="5"/>
      <c r="C34967" s="5" t="str">
        <f>IFERROR(__xludf.DUMMYFUNCTION("""COMPUTED_VALUE"""),"")</f>
        <v/>
      </c>
      <c r="D34967" s="5">
        <v>0.0</v>
      </c>
    </row>
    <row r="34968" ht="14.25" customHeight="1">
      <c r="A34968" s="5"/>
      <c r="B34968" s="5"/>
      <c r="C34968" s="5" t="str">
        <f>IFERROR(__xludf.DUMMYFUNCTION("""COMPUTED_VALUE"""),"")</f>
        <v/>
      </c>
      <c r="D34968" s="5">
        <v>0.0</v>
      </c>
    </row>
    <row r="34969" ht="14.25" customHeight="1">
      <c r="A34969" s="5"/>
      <c r="B34969" s="5"/>
      <c r="C34969" s="5" t="str">
        <f>IFERROR(__xludf.DUMMYFUNCTION("""COMPUTED_VALUE"""),"")</f>
        <v/>
      </c>
      <c r="D34969" s="5">
        <v>0.0</v>
      </c>
    </row>
    <row r="34970" ht="14.25" customHeight="1">
      <c r="A34970" s="5"/>
      <c r="B34970" s="5"/>
      <c r="C34970" s="5" t="str">
        <f>IFERROR(__xludf.DUMMYFUNCTION("""COMPUTED_VALUE"""),"")</f>
        <v/>
      </c>
      <c r="D34970" s="5">
        <v>0.0</v>
      </c>
    </row>
    <row r="34971" ht="14.25" customHeight="1">
      <c r="A34971" s="5"/>
      <c r="B34971" s="5"/>
      <c r="C34971" s="5" t="str">
        <f>IFERROR(__xludf.DUMMYFUNCTION("""COMPUTED_VALUE"""),"")</f>
        <v/>
      </c>
      <c r="D34971" s="5">
        <v>0.0</v>
      </c>
    </row>
    <row r="34972" ht="14.25" customHeight="1">
      <c r="A34972" s="5"/>
      <c r="B34972" s="5"/>
      <c r="C34972" s="5" t="str">
        <f>IFERROR(__xludf.DUMMYFUNCTION("""COMPUTED_VALUE"""),"")</f>
        <v/>
      </c>
      <c r="D34972" s="5">
        <v>0.0</v>
      </c>
    </row>
    <row r="34973" ht="14.25" customHeight="1">
      <c r="A34973" s="5"/>
      <c r="B34973" s="5"/>
      <c r="C34973" s="5" t="str">
        <f>IFERROR(__xludf.DUMMYFUNCTION("""COMPUTED_VALUE"""),"")</f>
        <v/>
      </c>
      <c r="D34973" s="5">
        <v>0.0</v>
      </c>
    </row>
    <row r="34974" ht="14.25" customHeight="1">
      <c r="A34974" s="5"/>
      <c r="B34974" s="5"/>
      <c r="C34974" s="5" t="str">
        <f>IFERROR(__xludf.DUMMYFUNCTION("""COMPUTED_VALUE"""),"")</f>
        <v/>
      </c>
      <c r="D34974" s="5">
        <v>0.0</v>
      </c>
    </row>
    <row r="34975" ht="14.25" customHeight="1">
      <c r="A34975" s="5"/>
      <c r="B34975" s="5"/>
      <c r="C34975" s="5" t="str">
        <f>IFERROR(__xludf.DUMMYFUNCTION("""COMPUTED_VALUE"""),"")</f>
        <v/>
      </c>
      <c r="D34975" s="5">
        <v>0.0</v>
      </c>
    </row>
    <row r="34976" ht="14.25" customHeight="1">
      <c r="A34976" s="5"/>
      <c r="B34976" s="5"/>
      <c r="C34976" s="5" t="str">
        <f>IFERROR(__xludf.DUMMYFUNCTION("""COMPUTED_VALUE"""),"")</f>
        <v/>
      </c>
      <c r="D34976" s="5">
        <v>0.0</v>
      </c>
    </row>
    <row r="34977" ht="14.25" customHeight="1">
      <c r="A34977" s="5"/>
      <c r="B34977" s="5"/>
      <c r="C34977" s="5" t="str">
        <f>IFERROR(__xludf.DUMMYFUNCTION("""COMPUTED_VALUE"""),"")</f>
        <v/>
      </c>
      <c r="D34977" s="5">
        <v>0.0</v>
      </c>
    </row>
    <row r="34978" ht="14.25" customHeight="1">
      <c r="A34978" s="5"/>
      <c r="B34978" s="5"/>
      <c r="C34978" s="5" t="str">
        <f>IFERROR(__xludf.DUMMYFUNCTION("""COMPUTED_VALUE"""),"")</f>
        <v/>
      </c>
      <c r="D34978" s="5">
        <v>0.0</v>
      </c>
    </row>
    <row r="34979" ht="14.25" customHeight="1">
      <c r="A34979" s="5"/>
      <c r="B34979" s="5"/>
      <c r="C34979" s="5" t="str">
        <f>IFERROR(__xludf.DUMMYFUNCTION("""COMPUTED_VALUE"""),"")</f>
        <v/>
      </c>
      <c r="D34979" s="5">
        <v>0.0</v>
      </c>
    </row>
    <row r="34980" ht="14.25" customHeight="1">
      <c r="A34980" s="5"/>
      <c r="B34980" s="5"/>
      <c r="C34980" s="5" t="str">
        <f>IFERROR(__xludf.DUMMYFUNCTION("""COMPUTED_VALUE"""),"")</f>
        <v/>
      </c>
      <c r="D34980" s="5">
        <v>0.0</v>
      </c>
    </row>
    <row r="34981" ht="14.25" customHeight="1">
      <c r="A34981" s="5"/>
      <c r="B34981" s="5"/>
      <c r="C34981" s="5" t="str">
        <f>IFERROR(__xludf.DUMMYFUNCTION("""COMPUTED_VALUE"""),"")</f>
        <v/>
      </c>
      <c r="D34981" s="5">
        <v>0.0</v>
      </c>
    </row>
    <row r="34982" ht="14.25" customHeight="1">
      <c r="A34982" s="5"/>
      <c r="B34982" s="5"/>
      <c r="C34982" s="5" t="str">
        <f>IFERROR(__xludf.DUMMYFUNCTION("""COMPUTED_VALUE"""),"")</f>
        <v/>
      </c>
      <c r="D34982" s="5">
        <v>0.0</v>
      </c>
    </row>
    <row r="34983" ht="14.25" customHeight="1">
      <c r="A34983" s="5"/>
      <c r="B34983" s="5"/>
      <c r="C34983" s="5" t="str">
        <f>IFERROR(__xludf.DUMMYFUNCTION("""COMPUTED_VALUE"""),"")</f>
        <v/>
      </c>
      <c r="D34983" s="5">
        <v>0.0</v>
      </c>
    </row>
    <row r="34984" ht="14.25" customHeight="1">
      <c r="A34984" s="5"/>
      <c r="B34984" s="5"/>
      <c r="C34984" s="5" t="str">
        <f>IFERROR(__xludf.DUMMYFUNCTION("""COMPUTED_VALUE"""),"")</f>
        <v/>
      </c>
      <c r="D34984" s="5">
        <v>0.0</v>
      </c>
    </row>
    <row r="34985" ht="14.25" customHeight="1">
      <c r="A34985" s="5"/>
      <c r="B34985" s="5"/>
      <c r="C34985" s="5" t="str">
        <f>IFERROR(__xludf.DUMMYFUNCTION("""COMPUTED_VALUE"""),"")</f>
        <v/>
      </c>
      <c r="D34985" s="5">
        <v>0.0</v>
      </c>
    </row>
    <row r="34986" ht="14.25" customHeight="1">
      <c r="A34986" s="5"/>
      <c r="B34986" s="5"/>
      <c r="C34986" s="5" t="str">
        <f>IFERROR(__xludf.DUMMYFUNCTION("""COMPUTED_VALUE"""),"")</f>
        <v/>
      </c>
      <c r="D34986" s="5">
        <v>0.0</v>
      </c>
    </row>
    <row r="34987" ht="14.25" customHeight="1">
      <c r="A34987" s="5"/>
      <c r="B34987" s="5"/>
      <c r="C34987" s="5" t="str">
        <f>IFERROR(__xludf.DUMMYFUNCTION("""COMPUTED_VALUE"""),"")</f>
        <v/>
      </c>
      <c r="D34987" s="5">
        <v>0.0</v>
      </c>
    </row>
    <row r="34988" ht="14.25" customHeight="1">
      <c r="A34988" s="5"/>
      <c r="B34988" s="5"/>
      <c r="C34988" s="5" t="str">
        <f>IFERROR(__xludf.DUMMYFUNCTION("""COMPUTED_VALUE"""),"")</f>
        <v/>
      </c>
      <c r="D34988" s="5">
        <v>0.0</v>
      </c>
    </row>
    <row r="34989" ht="14.25" customHeight="1">
      <c r="A34989" s="5"/>
      <c r="B34989" s="5"/>
      <c r="C34989" s="5" t="str">
        <f>IFERROR(__xludf.DUMMYFUNCTION("""COMPUTED_VALUE"""),"")</f>
        <v/>
      </c>
      <c r="D34989" s="5">
        <v>0.0</v>
      </c>
    </row>
    <row r="34990" ht="14.25" customHeight="1">
      <c r="A34990" s="5"/>
      <c r="B34990" s="5"/>
      <c r="C34990" s="5" t="str">
        <f>IFERROR(__xludf.DUMMYFUNCTION("""COMPUTED_VALUE"""),"")</f>
        <v/>
      </c>
      <c r="D34990" s="5">
        <v>0.0</v>
      </c>
    </row>
    <row r="34991" ht="14.25" customHeight="1">
      <c r="A34991" s="5"/>
      <c r="B34991" s="5"/>
      <c r="C34991" s="5" t="str">
        <f>IFERROR(__xludf.DUMMYFUNCTION("""COMPUTED_VALUE"""),"")</f>
        <v/>
      </c>
      <c r="D34991" s="5">
        <v>0.0</v>
      </c>
    </row>
    <row r="34992" ht="14.25" customHeight="1">
      <c r="A34992" s="5"/>
      <c r="B34992" s="5"/>
      <c r="C34992" s="5" t="str">
        <f>IFERROR(__xludf.DUMMYFUNCTION("""COMPUTED_VALUE"""),"")</f>
        <v/>
      </c>
      <c r="D34992" s="5">
        <v>0.0</v>
      </c>
    </row>
    <row r="34993" ht="14.25" customHeight="1">
      <c r="A34993" s="5"/>
      <c r="B34993" s="5"/>
      <c r="C34993" s="5" t="str">
        <f>IFERROR(__xludf.DUMMYFUNCTION("""COMPUTED_VALUE"""),"")</f>
        <v/>
      </c>
      <c r="D34993" s="5">
        <v>0.0</v>
      </c>
    </row>
    <row r="34994" ht="14.25" customHeight="1">
      <c r="A34994" s="5"/>
      <c r="B34994" s="5"/>
      <c r="C34994" s="5" t="str">
        <f>IFERROR(__xludf.DUMMYFUNCTION("""COMPUTED_VALUE"""),"")</f>
        <v/>
      </c>
      <c r="D34994" s="5">
        <v>0.0</v>
      </c>
    </row>
    <row r="34995" ht="14.25" customHeight="1">
      <c r="A34995" s="5"/>
      <c r="B34995" s="5"/>
      <c r="C34995" s="5" t="str">
        <f>IFERROR(__xludf.DUMMYFUNCTION("""COMPUTED_VALUE"""),"")</f>
        <v/>
      </c>
      <c r="D34995" s="5">
        <v>0.0</v>
      </c>
    </row>
    <row r="34996" ht="14.25" customHeight="1">
      <c r="A34996" s="5"/>
      <c r="B34996" s="5"/>
      <c r="C34996" s="5" t="str">
        <f>IFERROR(__xludf.DUMMYFUNCTION("""COMPUTED_VALUE"""),"")</f>
        <v/>
      </c>
      <c r="D34996" s="5">
        <v>0.0</v>
      </c>
    </row>
    <row r="34997" ht="14.25" customHeight="1">
      <c r="A34997" s="5"/>
      <c r="B34997" s="5"/>
      <c r="C34997" s="5" t="str">
        <f>IFERROR(__xludf.DUMMYFUNCTION("""COMPUTED_VALUE"""),"")</f>
        <v/>
      </c>
      <c r="D34997" s="5">
        <v>0.0</v>
      </c>
    </row>
    <row r="34998" ht="14.25" customHeight="1">
      <c r="A34998" s="5"/>
      <c r="B34998" s="5"/>
      <c r="C34998" s="5" t="str">
        <f>IFERROR(__xludf.DUMMYFUNCTION("""COMPUTED_VALUE"""),"")</f>
        <v/>
      </c>
      <c r="D34998" s="5">
        <v>0.0</v>
      </c>
    </row>
    <row r="34999" ht="14.25" customHeight="1">
      <c r="A34999" s="5"/>
      <c r="B34999" s="5"/>
      <c r="C34999" s="5" t="str">
        <f>IFERROR(__xludf.DUMMYFUNCTION("""COMPUTED_VALUE"""),"")</f>
        <v/>
      </c>
      <c r="D34999" s="5">
        <v>0.0</v>
      </c>
    </row>
    <row r="35000" ht="14.25" customHeight="1">
      <c r="A35000" s="5"/>
      <c r="B35000" s="5"/>
      <c r="C35000" s="5" t="str">
        <f>IFERROR(__xludf.DUMMYFUNCTION("""COMPUTED_VALUE"""),"")</f>
        <v/>
      </c>
      <c r="D35000" s="5">
        <v>0.0</v>
      </c>
    </row>
    <row r="35001" ht="14.25" customHeight="1">
      <c r="A35001" s="5"/>
      <c r="B35001" s="5"/>
      <c r="C35001" s="5" t="str">
        <f>IFERROR(__xludf.DUMMYFUNCTION("""COMPUTED_VALUE"""),"")</f>
        <v/>
      </c>
      <c r="D35001" s="5">
        <v>0.0</v>
      </c>
    </row>
    <row r="35002" ht="14.25" customHeight="1">
      <c r="A35002" s="5"/>
      <c r="B35002" s="5"/>
      <c r="C35002" s="5" t="str">
        <f>IFERROR(__xludf.DUMMYFUNCTION("""COMPUTED_VALUE"""),"")</f>
        <v/>
      </c>
      <c r="D35002" s="5">
        <v>0.0</v>
      </c>
    </row>
    <row r="35003" ht="14.25" customHeight="1">
      <c r="A35003" s="5"/>
      <c r="B35003" s="5"/>
      <c r="C35003" s="5" t="str">
        <f>IFERROR(__xludf.DUMMYFUNCTION("""COMPUTED_VALUE"""),"")</f>
        <v/>
      </c>
      <c r="D35003" s="5">
        <v>0.0</v>
      </c>
    </row>
    <row r="35004" ht="14.25" customHeight="1">
      <c r="A35004" s="5"/>
      <c r="B35004" s="5"/>
      <c r="C35004" s="5" t="str">
        <f>IFERROR(__xludf.DUMMYFUNCTION("""COMPUTED_VALUE"""),"")</f>
        <v/>
      </c>
      <c r="D35004" s="5">
        <v>0.0</v>
      </c>
    </row>
    <row r="35005" ht="14.25" customHeight="1">
      <c r="A35005" s="5"/>
      <c r="B35005" s="5"/>
      <c r="C35005" s="5" t="str">
        <f>IFERROR(__xludf.DUMMYFUNCTION("""COMPUTED_VALUE"""),"")</f>
        <v/>
      </c>
      <c r="D35005" s="5">
        <v>0.0</v>
      </c>
    </row>
    <row r="35006" ht="14.25" customHeight="1">
      <c r="A35006" s="5"/>
      <c r="B35006" s="5"/>
      <c r="C35006" s="5" t="str">
        <f>IFERROR(__xludf.DUMMYFUNCTION("""COMPUTED_VALUE"""),"")</f>
        <v/>
      </c>
      <c r="D35006" s="5">
        <v>0.0</v>
      </c>
    </row>
    <row r="35007" ht="14.25" customHeight="1">
      <c r="A35007" s="5"/>
      <c r="B35007" s="5"/>
      <c r="C35007" s="5" t="str">
        <f>IFERROR(__xludf.DUMMYFUNCTION("""COMPUTED_VALUE"""),"")</f>
        <v/>
      </c>
      <c r="D35007" s="5">
        <v>0.0</v>
      </c>
    </row>
    <row r="35008" ht="14.25" customHeight="1">
      <c r="A35008" s="5"/>
      <c r="B35008" s="5"/>
      <c r="C35008" s="5" t="str">
        <f>IFERROR(__xludf.DUMMYFUNCTION("""COMPUTED_VALUE"""),"")</f>
        <v/>
      </c>
      <c r="D35008" s="5">
        <v>0.0</v>
      </c>
    </row>
    <row r="35009" ht="14.25" customHeight="1">
      <c r="A35009" s="5"/>
      <c r="B35009" s="5"/>
      <c r="C35009" s="5" t="str">
        <f>IFERROR(__xludf.DUMMYFUNCTION("""COMPUTED_VALUE"""),"")</f>
        <v/>
      </c>
      <c r="D35009" s="5">
        <v>0.0</v>
      </c>
    </row>
    <row r="35010" ht="14.25" customHeight="1">
      <c r="A35010" s="5"/>
      <c r="B35010" s="5"/>
      <c r="C35010" s="5" t="str">
        <f>IFERROR(__xludf.DUMMYFUNCTION("""COMPUTED_VALUE"""),"")</f>
        <v/>
      </c>
      <c r="D35010" s="5">
        <v>0.0</v>
      </c>
    </row>
    <row r="35011" ht="14.25" customHeight="1">
      <c r="A35011" s="5"/>
      <c r="B35011" s="5"/>
      <c r="C35011" s="5" t="str">
        <f>IFERROR(__xludf.DUMMYFUNCTION("""COMPUTED_VALUE"""),"")</f>
        <v/>
      </c>
      <c r="D35011" s="5">
        <v>0.0</v>
      </c>
    </row>
    <row r="35012" ht="14.25" customHeight="1">
      <c r="A35012" s="5"/>
      <c r="B35012" s="5"/>
      <c r="C35012" s="5" t="str">
        <f>IFERROR(__xludf.DUMMYFUNCTION("""COMPUTED_VALUE"""),"")</f>
        <v/>
      </c>
      <c r="D35012" s="5">
        <v>0.0</v>
      </c>
    </row>
    <row r="35013" ht="14.25" customHeight="1">
      <c r="A35013" s="5"/>
      <c r="B35013" s="5"/>
      <c r="C35013" s="5" t="str">
        <f>IFERROR(__xludf.DUMMYFUNCTION("""COMPUTED_VALUE"""),"")</f>
        <v/>
      </c>
      <c r="D35013" s="5">
        <v>0.0</v>
      </c>
    </row>
    <row r="35014" ht="14.25" customHeight="1">
      <c r="A35014" s="5"/>
      <c r="B35014" s="5"/>
      <c r="C35014" s="5" t="str">
        <f>IFERROR(__xludf.DUMMYFUNCTION("""COMPUTED_VALUE"""),"")</f>
        <v/>
      </c>
      <c r="D35014" s="5">
        <v>0.0</v>
      </c>
    </row>
    <row r="35015" ht="14.25" customHeight="1">
      <c r="A35015" s="5"/>
      <c r="B35015" s="5"/>
      <c r="C35015" s="5" t="str">
        <f>IFERROR(__xludf.DUMMYFUNCTION("""COMPUTED_VALUE"""),"")</f>
        <v/>
      </c>
      <c r="D35015" s="5">
        <v>0.0</v>
      </c>
    </row>
    <row r="35016" ht="14.25" customHeight="1">
      <c r="A35016" s="5"/>
      <c r="B35016" s="5"/>
      <c r="C35016" s="5" t="str">
        <f>IFERROR(__xludf.DUMMYFUNCTION("""COMPUTED_VALUE"""),"")</f>
        <v/>
      </c>
      <c r="D35016" s="5">
        <v>0.0</v>
      </c>
    </row>
    <row r="35017" ht="14.25" customHeight="1">
      <c r="A35017" s="5"/>
      <c r="B35017" s="5"/>
      <c r="C35017" s="5" t="str">
        <f>IFERROR(__xludf.DUMMYFUNCTION("""COMPUTED_VALUE"""),"")</f>
        <v/>
      </c>
      <c r="D35017" s="5">
        <v>0.0</v>
      </c>
    </row>
    <row r="35018" ht="14.25" customHeight="1">
      <c r="A35018" s="5"/>
      <c r="B35018" s="5"/>
      <c r="C35018" s="5" t="str">
        <f>IFERROR(__xludf.DUMMYFUNCTION("""COMPUTED_VALUE"""),"")</f>
        <v/>
      </c>
      <c r="D35018" s="5">
        <v>0.0</v>
      </c>
    </row>
    <row r="35019" ht="14.25" customHeight="1">
      <c r="A35019" s="5"/>
      <c r="B35019" s="5"/>
      <c r="C35019" s="5" t="str">
        <f>IFERROR(__xludf.DUMMYFUNCTION("""COMPUTED_VALUE"""),"")</f>
        <v/>
      </c>
      <c r="D35019" s="5">
        <v>0.0</v>
      </c>
    </row>
    <row r="35020" ht="14.25" customHeight="1">
      <c r="A35020" s="5"/>
      <c r="B35020" s="5"/>
      <c r="C35020" s="5" t="str">
        <f>IFERROR(__xludf.DUMMYFUNCTION("""COMPUTED_VALUE"""),"")</f>
        <v/>
      </c>
      <c r="D35020" s="5">
        <v>0.0</v>
      </c>
    </row>
    <row r="35021" ht="14.25" customHeight="1">
      <c r="A35021" s="5"/>
      <c r="B35021" s="5"/>
      <c r="C35021" s="5" t="str">
        <f>IFERROR(__xludf.DUMMYFUNCTION("""COMPUTED_VALUE"""),"")</f>
        <v/>
      </c>
      <c r="D35021" s="5">
        <v>0.0</v>
      </c>
    </row>
    <row r="35022" ht="14.25" customHeight="1">
      <c r="A35022" s="5"/>
      <c r="B35022" s="5"/>
      <c r="C35022" s="5" t="str">
        <f>IFERROR(__xludf.DUMMYFUNCTION("""COMPUTED_VALUE"""),"")</f>
        <v/>
      </c>
      <c r="D35022" s="5">
        <v>0.0</v>
      </c>
    </row>
    <row r="35023" ht="14.25" customHeight="1">
      <c r="A35023" s="5"/>
      <c r="B35023" s="5"/>
      <c r="C35023" s="5" t="str">
        <f>IFERROR(__xludf.DUMMYFUNCTION("""COMPUTED_VALUE"""),"")</f>
        <v/>
      </c>
      <c r="D35023" s="5">
        <v>0.0</v>
      </c>
    </row>
    <row r="35024" ht="14.25" customHeight="1">
      <c r="A35024" s="5"/>
      <c r="B35024" s="5"/>
      <c r="C35024" s="5" t="str">
        <f>IFERROR(__xludf.DUMMYFUNCTION("""COMPUTED_VALUE"""),"")</f>
        <v/>
      </c>
      <c r="D35024" s="5">
        <v>0.0</v>
      </c>
    </row>
    <row r="35025" ht="14.25" customHeight="1">
      <c r="A35025" s="5"/>
      <c r="B35025" s="5"/>
      <c r="C35025" s="5" t="str">
        <f>IFERROR(__xludf.DUMMYFUNCTION("""COMPUTED_VALUE"""),"")</f>
        <v/>
      </c>
      <c r="D35025" s="5">
        <v>0.0</v>
      </c>
    </row>
    <row r="35026" ht="14.25" customHeight="1">
      <c r="A35026" s="5"/>
      <c r="B35026" s="5"/>
      <c r="C35026" s="5" t="str">
        <f>IFERROR(__xludf.DUMMYFUNCTION("""COMPUTED_VALUE"""),"")</f>
        <v/>
      </c>
      <c r="D35026" s="5">
        <v>0.0</v>
      </c>
    </row>
    <row r="35027" ht="14.25" customHeight="1">
      <c r="A35027" s="5"/>
      <c r="B35027" s="5"/>
      <c r="C35027" s="5" t="str">
        <f>IFERROR(__xludf.DUMMYFUNCTION("""COMPUTED_VALUE"""),"")</f>
        <v/>
      </c>
      <c r="D35027" s="5">
        <v>0.0</v>
      </c>
    </row>
    <row r="35028" ht="14.25" customHeight="1">
      <c r="A35028" s="5"/>
      <c r="B35028" s="5"/>
      <c r="C35028" s="5" t="str">
        <f>IFERROR(__xludf.DUMMYFUNCTION("""COMPUTED_VALUE"""),"")</f>
        <v/>
      </c>
      <c r="D35028" s="5">
        <v>0.0</v>
      </c>
    </row>
    <row r="35029" ht="14.25" customHeight="1">
      <c r="A35029" s="5"/>
      <c r="B35029" s="5"/>
      <c r="C35029" s="5" t="str">
        <f>IFERROR(__xludf.DUMMYFUNCTION("""COMPUTED_VALUE"""),"")</f>
        <v/>
      </c>
      <c r="D35029" s="5">
        <v>0.0</v>
      </c>
    </row>
    <row r="35030" ht="14.25" customHeight="1">
      <c r="A35030" s="5"/>
      <c r="B35030" s="5"/>
      <c r="C35030" s="5" t="str">
        <f>IFERROR(__xludf.DUMMYFUNCTION("""COMPUTED_VALUE"""),"")</f>
        <v/>
      </c>
      <c r="D35030" s="5">
        <v>0.0</v>
      </c>
    </row>
    <row r="35031" ht="14.25" customHeight="1">
      <c r="A35031" s="5"/>
      <c r="B35031" s="5"/>
      <c r="C35031" s="5" t="str">
        <f>IFERROR(__xludf.DUMMYFUNCTION("""COMPUTED_VALUE"""),"")</f>
        <v/>
      </c>
      <c r="D35031" s="5">
        <v>0.0</v>
      </c>
    </row>
    <row r="35032" ht="14.25" customHeight="1">
      <c r="A35032" s="5"/>
      <c r="B35032" s="5"/>
      <c r="C35032" s="5" t="str">
        <f>IFERROR(__xludf.DUMMYFUNCTION("""COMPUTED_VALUE"""),"")</f>
        <v/>
      </c>
      <c r="D35032" s="5">
        <v>0.0</v>
      </c>
    </row>
    <row r="35033" ht="14.25" customHeight="1">
      <c r="A35033" s="5"/>
      <c r="B35033" s="5"/>
      <c r="C35033" s="5" t="str">
        <f>IFERROR(__xludf.DUMMYFUNCTION("""COMPUTED_VALUE"""),"")</f>
        <v/>
      </c>
      <c r="D35033" s="5">
        <v>0.0</v>
      </c>
    </row>
    <row r="35034" ht="14.25" customHeight="1">
      <c r="A35034" s="5"/>
      <c r="B35034" s="5"/>
      <c r="C35034" s="5" t="str">
        <f>IFERROR(__xludf.DUMMYFUNCTION("""COMPUTED_VALUE"""),"")</f>
        <v/>
      </c>
      <c r="D35034" s="5">
        <v>0.0</v>
      </c>
    </row>
    <row r="35035" ht="14.25" customHeight="1">
      <c r="A35035" s="5"/>
      <c r="B35035" s="5"/>
      <c r="C35035" s="5" t="str">
        <f>IFERROR(__xludf.DUMMYFUNCTION("""COMPUTED_VALUE"""),"")</f>
        <v/>
      </c>
      <c r="D35035" s="5">
        <v>0.0</v>
      </c>
    </row>
    <row r="35036" ht="14.25" customHeight="1">
      <c r="A35036" s="5"/>
      <c r="B35036" s="5"/>
      <c r="C35036" s="5" t="str">
        <f>IFERROR(__xludf.DUMMYFUNCTION("""COMPUTED_VALUE"""),"")</f>
        <v/>
      </c>
      <c r="D35036" s="5">
        <v>0.0</v>
      </c>
    </row>
    <row r="35037" ht="14.25" customHeight="1">
      <c r="A35037" s="5"/>
      <c r="B35037" s="5"/>
      <c r="C35037" s="5" t="str">
        <f>IFERROR(__xludf.DUMMYFUNCTION("""COMPUTED_VALUE"""),"")</f>
        <v/>
      </c>
      <c r="D35037" s="5">
        <v>0.0</v>
      </c>
    </row>
    <row r="35038" ht="14.25" customHeight="1">
      <c r="A35038" s="5"/>
      <c r="B35038" s="5"/>
      <c r="C35038" s="5" t="str">
        <f>IFERROR(__xludf.DUMMYFUNCTION("""COMPUTED_VALUE"""),"")</f>
        <v/>
      </c>
      <c r="D35038" s="5">
        <v>0.0</v>
      </c>
    </row>
    <row r="35039" ht="14.25" customHeight="1">
      <c r="A35039" s="5"/>
      <c r="B35039" s="5"/>
      <c r="C35039" s="5" t="str">
        <f>IFERROR(__xludf.DUMMYFUNCTION("""COMPUTED_VALUE"""),"")</f>
        <v/>
      </c>
      <c r="D35039" s="5">
        <v>0.0</v>
      </c>
    </row>
    <row r="35040" ht="14.25" customHeight="1">
      <c r="A35040" s="5"/>
      <c r="B35040" s="5"/>
      <c r="C35040" s="5" t="str">
        <f>IFERROR(__xludf.DUMMYFUNCTION("""COMPUTED_VALUE"""),"")</f>
        <v/>
      </c>
      <c r="D35040" s="5">
        <v>0.0</v>
      </c>
    </row>
    <row r="35041" ht="14.25" customHeight="1">
      <c r="A35041" s="5"/>
      <c r="B35041" s="5"/>
      <c r="C35041" s="5" t="str">
        <f>IFERROR(__xludf.DUMMYFUNCTION("""COMPUTED_VALUE"""),"")</f>
        <v/>
      </c>
      <c r="D35041" s="5">
        <v>0.0</v>
      </c>
    </row>
    <row r="35042" ht="14.25" customHeight="1">
      <c r="A35042" s="5"/>
      <c r="B35042" s="5"/>
      <c r="C35042" s="5" t="str">
        <f>IFERROR(__xludf.DUMMYFUNCTION("""COMPUTED_VALUE"""),"")</f>
        <v/>
      </c>
      <c r="D35042" s="5">
        <v>0.0</v>
      </c>
    </row>
    <row r="35043" ht="14.25" customHeight="1">
      <c r="A35043" s="5"/>
      <c r="B35043" s="5"/>
      <c r="C35043" s="5" t="str">
        <f>IFERROR(__xludf.DUMMYFUNCTION("""COMPUTED_VALUE"""),"")</f>
        <v/>
      </c>
      <c r="D35043" s="5">
        <v>0.0</v>
      </c>
    </row>
    <row r="35044" ht="14.25" customHeight="1">
      <c r="A35044" s="5"/>
      <c r="B35044" s="5"/>
      <c r="C35044" s="5" t="str">
        <f>IFERROR(__xludf.DUMMYFUNCTION("""COMPUTED_VALUE"""),"")</f>
        <v/>
      </c>
      <c r="D35044" s="5">
        <v>0.0</v>
      </c>
    </row>
    <row r="35045" ht="14.25" customHeight="1">
      <c r="A35045" s="5"/>
      <c r="B35045" s="5"/>
      <c r="C35045" s="5" t="str">
        <f>IFERROR(__xludf.DUMMYFUNCTION("""COMPUTED_VALUE"""),"")</f>
        <v/>
      </c>
      <c r="D35045" s="5">
        <v>0.0</v>
      </c>
    </row>
    <row r="35046" ht="14.25" customHeight="1">
      <c r="A35046" s="5"/>
      <c r="B35046" s="5"/>
      <c r="C35046" s="5" t="str">
        <f>IFERROR(__xludf.DUMMYFUNCTION("""COMPUTED_VALUE"""),"")</f>
        <v/>
      </c>
      <c r="D35046" s="5">
        <v>0.0</v>
      </c>
    </row>
    <row r="35047" ht="14.25" customHeight="1">
      <c r="A35047" s="5"/>
      <c r="B35047" s="5"/>
      <c r="C35047" s="5" t="str">
        <f>IFERROR(__xludf.DUMMYFUNCTION("""COMPUTED_VALUE"""),"")</f>
        <v/>
      </c>
      <c r="D35047" s="5">
        <v>0.0</v>
      </c>
    </row>
    <row r="35048" ht="14.25" customHeight="1">
      <c r="A35048" s="5"/>
      <c r="B35048" s="5"/>
      <c r="C35048" s="5" t="str">
        <f>IFERROR(__xludf.DUMMYFUNCTION("""COMPUTED_VALUE"""),"")</f>
        <v/>
      </c>
      <c r="D35048" s="5">
        <v>0.0</v>
      </c>
    </row>
    <row r="35049" ht="14.25" customHeight="1">
      <c r="A35049" s="5"/>
      <c r="B35049" s="5"/>
      <c r="C35049" s="5" t="str">
        <f>IFERROR(__xludf.DUMMYFUNCTION("""COMPUTED_VALUE"""),"")</f>
        <v/>
      </c>
      <c r="D35049" s="5">
        <v>0.0</v>
      </c>
    </row>
    <row r="35050" ht="14.25" customHeight="1">
      <c r="A35050" s="5"/>
      <c r="B35050" s="5"/>
      <c r="C35050" s="5" t="str">
        <f>IFERROR(__xludf.DUMMYFUNCTION("""COMPUTED_VALUE"""),"")</f>
        <v/>
      </c>
      <c r="D35050" s="5">
        <v>0.0</v>
      </c>
    </row>
    <row r="35051" ht="14.25" customHeight="1">
      <c r="A35051" s="5"/>
      <c r="B35051" s="5"/>
      <c r="C35051" s="5" t="str">
        <f>IFERROR(__xludf.DUMMYFUNCTION("""COMPUTED_VALUE"""),"")</f>
        <v/>
      </c>
      <c r="D35051" s="5">
        <v>0.0</v>
      </c>
    </row>
    <row r="35052" ht="14.25" customHeight="1">
      <c r="A35052" s="5"/>
      <c r="B35052" s="5"/>
      <c r="C35052" s="5" t="str">
        <f>IFERROR(__xludf.DUMMYFUNCTION("""COMPUTED_VALUE"""),"")</f>
        <v/>
      </c>
      <c r="D35052" s="5">
        <v>0.0</v>
      </c>
    </row>
    <row r="35053" ht="14.25" customHeight="1">
      <c r="A35053" s="5"/>
      <c r="B35053" s="5"/>
      <c r="C35053" s="5" t="str">
        <f>IFERROR(__xludf.DUMMYFUNCTION("""COMPUTED_VALUE"""),"")</f>
        <v/>
      </c>
      <c r="D35053" s="5">
        <v>0.0</v>
      </c>
    </row>
    <row r="35054" ht="14.25" customHeight="1">
      <c r="A35054" s="5"/>
      <c r="B35054" s="5"/>
      <c r="C35054" s="5" t="str">
        <f>IFERROR(__xludf.DUMMYFUNCTION("""COMPUTED_VALUE"""),"")</f>
        <v/>
      </c>
      <c r="D35054" s="5">
        <v>0.0</v>
      </c>
    </row>
    <row r="35055" ht="14.25" customHeight="1">
      <c r="A35055" s="5"/>
      <c r="B35055" s="5"/>
      <c r="C35055" s="5" t="str">
        <f>IFERROR(__xludf.DUMMYFUNCTION("""COMPUTED_VALUE"""),"")</f>
        <v/>
      </c>
      <c r="D35055" s="5">
        <v>0.0</v>
      </c>
    </row>
    <row r="35056" ht="14.25" customHeight="1">
      <c r="A35056" s="5"/>
      <c r="B35056" s="5"/>
      <c r="C35056" s="5" t="str">
        <f>IFERROR(__xludf.DUMMYFUNCTION("""COMPUTED_VALUE"""),"")</f>
        <v/>
      </c>
      <c r="D35056" s="5">
        <v>0.0</v>
      </c>
    </row>
    <row r="35057" ht="14.25" customHeight="1">
      <c r="A35057" s="5"/>
      <c r="B35057" s="5"/>
      <c r="C35057" s="5" t="str">
        <f>IFERROR(__xludf.DUMMYFUNCTION("""COMPUTED_VALUE"""),"")</f>
        <v/>
      </c>
      <c r="D35057" s="5">
        <v>0.0</v>
      </c>
    </row>
    <row r="35058" ht="14.25" customHeight="1">
      <c r="A35058" s="5"/>
      <c r="B35058" s="5"/>
      <c r="C35058" s="5" t="str">
        <f>IFERROR(__xludf.DUMMYFUNCTION("""COMPUTED_VALUE"""),"")</f>
        <v/>
      </c>
      <c r="D35058" s="5">
        <v>0.0</v>
      </c>
    </row>
    <row r="35059" ht="14.25" customHeight="1">
      <c r="A35059" s="5"/>
      <c r="B35059" s="5"/>
      <c r="C35059" s="5" t="str">
        <f>IFERROR(__xludf.DUMMYFUNCTION("""COMPUTED_VALUE"""),"")</f>
        <v/>
      </c>
      <c r="D35059" s="5">
        <v>0.0</v>
      </c>
    </row>
    <row r="35060" ht="14.25" customHeight="1">
      <c r="A35060" s="5"/>
      <c r="B35060" s="5"/>
      <c r="C35060" s="5" t="str">
        <f>IFERROR(__xludf.DUMMYFUNCTION("""COMPUTED_VALUE"""),"")</f>
        <v/>
      </c>
      <c r="D35060" s="5">
        <v>0.0</v>
      </c>
    </row>
    <row r="35061" ht="14.25" customHeight="1">
      <c r="A35061" s="5"/>
      <c r="B35061" s="5"/>
      <c r="C35061" s="5" t="str">
        <f>IFERROR(__xludf.DUMMYFUNCTION("""COMPUTED_VALUE"""),"")</f>
        <v/>
      </c>
      <c r="D35061" s="5">
        <v>0.0</v>
      </c>
    </row>
    <row r="35062" ht="14.25" customHeight="1">
      <c r="A35062" s="5"/>
      <c r="B35062" s="5"/>
      <c r="C35062" s="5" t="str">
        <f>IFERROR(__xludf.DUMMYFUNCTION("""COMPUTED_VALUE"""),"")</f>
        <v/>
      </c>
      <c r="D35062" s="5">
        <v>0.0</v>
      </c>
    </row>
    <row r="35063" ht="14.25" customHeight="1">
      <c r="A35063" s="5"/>
      <c r="B35063" s="5"/>
      <c r="C35063" s="5" t="str">
        <f>IFERROR(__xludf.DUMMYFUNCTION("""COMPUTED_VALUE"""),"")</f>
        <v/>
      </c>
      <c r="D35063" s="5">
        <v>0.0</v>
      </c>
    </row>
    <row r="35064" ht="14.25" customHeight="1">
      <c r="A35064" s="5"/>
      <c r="B35064" s="5"/>
      <c r="C35064" s="5" t="str">
        <f>IFERROR(__xludf.DUMMYFUNCTION("""COMPUTED_VALUE"""),"")</f>
        <v/>
      </c>
      <c r="D35064" s="5">
        <v>0.0</v>
      </c>
    </row>
    <row r="35065" ht="14.25" customHeight="1">
      <c r="A35065" s="5"/>
      <c r="B35065" s="5"/>
      <c r="C35065" s="5" t="str">
        <f>IFERROR(__xludf.DUMMYFUNCTION("""COMPUTED_VALUE"""),"")</f>
        <v/>
      </c>
      <c r="D35065" s="5">
        <v>0.0</v>
      </c>
    </row>
    <row r="35066" ht="14.25" customHeight="1">
      <c r="A35066" s="5"/>
      <c r="B35066" s="5"/>
      <c r="C35066" s="5" t="str">
        <f>IFERROR(__xludf.DUMMYFUNCTION("""COMPUTED_VALUE"""),"")</f>
        <v/>
      </c>
      <c r="D35066" s="5">
        <v>0.0</v>
      </c>
    </row>
    <row r="35067" ht="14.25" customHeight="1">
      <c r="A35067" s="5"/>
      <c r="B35067" s="5"/>
      <c r="C35067" s="5" t="str">
        <f>IFERROR(__xludf.DUMMYFUNCTION("""COMPUTED_VALUE"""),"")</f>
        <v/>
      </c>
      <c r="D35067" s="5">
        <v>0.0</v>
      </c>
    </row>
    <row r="35068" ht="14.25" customHeight="1">
      <c r="A35068" s="5"/>
      <c r="B35068" s="5"/>
      <c r="C35068" s="5" t="str">
        <f>IFERROR(__xludf.DUMMYFUNCTION("""COMPUTED_VALUE"""),"")</f>
        <v/>
      </c>
      <c r="D35068" s="5">
        <v>0.0</v>
      </c>
    </row>
    <row r="35069" ht="14.25" customHeight="1">
      <c r="A35069" s="5"/>
      <c r="B35069" s="5"/>
      <c r="C35069" s="5" t="str">
        <f>IFERROR(__xludf.DUMMYFUNCTION("""COMPUTED_VALUE"""),"")</f>
        <v/>
      </c>
      <c r="D35069" s="5">
        <v>0.0</v>
      </c>
    </row>
    <row r="35070" ht="14.25" customHeight="1">
      <c r="A35070" s="5"/>
      <c r="B35070" s="5"/>
      <c r="C35070" s="5" t="str">
        <f>IFERROR(__xludf.DUMMYFUNCTION("""COMPUTED_VALUE"""),"")</f>
        <v/>
      </c>
      <c r="D35070" s="5">
        <v>0.0</v>
      </c>
    </row>
    <row r="35071" ht="14.25" customHeight="1">
      <c r="A35071" s="5"/>
      <c r="B35071" s="5"/>
      <c r="C35071" s="5" t="str">
        <f>IFERROR(__xludf.DUMMYFUNCTION("""COMPUTED_VALUE"""),"")</f>
        <v/>
      </c>
      <c r="D35071" s="5">
        <v>0.0</v>
      </c>
    </row>
    <row r="35072" ht="14.25" customHeight="1">
      <c r="A35072" s="5"/>
      <c r="B35072" s="5"/>
      <c r="C35072" s="5" t="str">
        <f>IFERROR(__xludf.DUMMYFUNCTION("""COMPUTED_VALUE"""),"")</f>
        <v/>
      </c>
      <c r="D35072" s="5">
        <v>0.0</v>
      </c>
    </row>
    <row r="35073" ht="14.25" customHeight="1">
      <c r="A35073" s="5"/>
      <c r="B35073" s="5"/>
      <c r="C35073" s="5" t="str">
        <f>IFERROR(__xludf.DUMMYFUNCTION("""COMPUTED_VALUE"""),"")</f>
        <v/>
      </c>
      <c r="D35073" s="5">
        <v>0.0</v>
      </c>
    </row>
    <row r="35074" ht="14.25" customHeight="1">
      <c r="A35074" s="5"/>
      <c r="B35074" s="5"/>
      <c r="C35074" s="5" t="str">
        <f>IFERROR(__xludf.DUMMYFUNCTION("""COMPUTED_VALUE"""),"")</f>
        <v/>
      </c>
      <c r="D35074" s="5">
        <v>0.0</v>
      </c>
    </row>
    <row r="35075" ht="14.25" customHeight="1">
      <c r="A35075" s="5"/>
      <c r="B35075" s="5"/>
      <c r="C35075" s="5" t="str">
        <f>IFERROR(__xludf.DUMMYFUNCTION("""COMPUTED_VALUE"""),"")</f>
        <v/>
      </c>
      <c r="D35075" s="5">
        <v>0.0</v>
      </c>
    </row>
    <row r="35076" ht="14.25" customHeight="1">
      <c r="A35076" s="5"/>
      <c r="B35076" s="5"/>
      <c r="C35076" s="5" t="str">
        <f>IFERROR(__xludf.DUMMYFUNCTION("""COMPUTED_VALUE"""),"")</f>
        <v/>
      </c>
      <c r="D35076" s="5">
        <v>0.0</v>
      </c>
    </row>
    <row r="35077" ht="14.25" customHeight="1">
      <c r="A35077" s="5"/>
      <c r="B35077" s="5"/>
      <c r="C35077" s="5" t="str">
        <f>IFERROR(__xludf.DUMMYFUNCTION("""COMPUTED_VALUE"""),"")</f>
        <v/>
      </c>
      <c r="D35077" s="5">
        <v>0.0</v>
      </c>
    </row>
    <row r="35078" ht="14.25" customHeight="1">
      <c r="A35078" s="5"/>
      <c r="B35078" s="5"/>
      <c r="C35078" s="5" t="str">
        <f>IFERROR(__xludf.DUMMYFUNCTION("""COMPUTED_VALUE"""),"")</f>
        <v/>
      </c>
      <c r="D35078" s="5">
        <v>0.0</v>
      </c>
    </row>
    <row r="35079" ht="14.25" customHeight="1">
      <c r="A35079" s="5"/>
      <c r="B35079" s="5"/>
      <c r="C35079" s="5" t="str">
        <f>IFERROR(__xludf.DUMMYFUNCTION("""COMPUTED_VALUE"""),"")</f>
        <v/>
      </c>
      <c r="D35079" s="5">
        <v>0.0</v>
      </c>
    </row>
    <row r="35080" ht="14.25" customHeight="1">
      <c r="A35080" s="5"/>
      <c r="B35080" s="5"/>
      <c r="C35080" s="5" t="str">
        <f>IFERROR(__xludf.DUMMYFUNCTION("""COMPUTED_VALUE"""),"")</f>
        <v/>
      </c>
      <c r="D35080" s="5">
        <v>0.0</v>
      </c>
    </row>
    <row r="35081" ht="14.25" customHeight="1">
      <c r="A35081" s="5"/>
      <c r="B35081" s="5"/>
      <c r="C35081" s="5" t="str">
        <f>IFERROR(__xludf.DUMMYFUNCTION("""COMPUTED_VALUE"""),"")</f>
        <v/>
      </c>
      <c r="D35081" s="5">
        <v>0.0</v>
      </c>
    </row>
    <row r="35082" ht="14.25" customHeight="1">
      <c r="A35082" s="5"/>
      <c r="B35082" s="5"/>
      <c r="C35082" s="5" t="str">
        <f>IFERROR(__xludf.DUMMYFUNCTION("""COMPUTED_VALUE"""),"")</f>
        <v/>
      </c>
      <c r="D35082" s="5">
        <v>0.0</v>
      </c>
    </row>
    <row r="35083" ht="14.25" customHeight="1">
      <c r="A35083" s="5"/>
      <c r="B35083" s="5"/>
      <c r="C35083" s="5" t="str">
        <f>IFERROR(__xludf.DUMMYFUNCTION("""COMPUTED_VALUE"""),"")</f>
        <v/>
      </c>
      <c r="D35083" s="5">
        <v>0.0</v>
      </c>
    </row>
    <row r="35084" ht="14.25" customHeight="1">
      <c r="A35084" s="5"/>
      <c r="B35084" s="5"/>
      <c r="C35084" s="5" t="str">
        <f>IFERROR(__xludf.DUMMYFUNCTION("""COMPUTED_VALUE"""),"")</f>
        <v/>
      </c>
      <c r="D35084" s="5">
        <v>0.0</v>
      </c>
    </row>
    <row r="35085" ht="14.25" customHeight="1">
      <c r="A35085" s="5"/>
      <c r="B35085" s="5"/>
      <c r="C35085" s="5" t="str">
        <f>IFERROR(__xludf.DUMMYFUNCTION("""COMPUTED_VALUE"""),"")</f>
        <v/>
      </c>
      <c r="D35085" s="5">
        <v>0.0</v>
      </c>
    </row>
    <row r="35086" ht="14.25" customHeight="1">
      <c r="A35086" s="5"/>
      <c r="B35086" s="5"/>
      <c r="C35086" s="5" t="str">
        <f>IFERROR(__xludf.DUMMYFUNCTION("""COMPUTED_VALUE"""),"")</f>
        <v/>
      </c>
      <c r="D35086" s="5">
        <v>0.0</v>
      </c>
    </row>
    <row r="35087" ht="14.25" customHeight="1">
      <c r="A35087" s="5"/>
      <c r="B35087" s="5"/>
      <c r="C35087" s="5" t="str">
        <f>IFERROR(__xludf.DUMMYFUNCTION("""COMPUTED_VALUE"""),"")</f>
        <v/>
      </c>
      <c r="D35087" s="5">
        <v>0.0</v>
      </c>
    </row>
    <row r="35088" ht="14.25" customHeight="1">
      <c r="A35088" s="5"/>
      <c r="B35088" s="5"/>
      <c r="C35088" s="5" t="str">
        <f>IFERROR(__xludf.DUMMYFUNCTION("""COMPUTED_VALUE"""),"")</f>
        <v/>
      </c>
      <c r="D35088" s="5">
        <v>0.0</v>
      </c>
    </row>
    <row r="35089" ht="14.25" customHeight="1">
      <c r="A35089" s="5"/>
      <c r="B35089" s="5"/>
      <c r="C35089" s="5" t="str">
        <f>IFERROR(__xludf.DUMMYFUNCTION("""COMPUTED_VALUE"""),"")</f>
        <v/>
      </c>
      <c r="D35089" s="5">
        <v>0.0</v>
      </c>
    </row>
    <row r="35090" ht="14.25" customHeight="1">
      <c r="A35090" s="5"/>
      <c r="B35090" s="5"/>
      <c r="C35090" s="5" t="str">
        <f>IFERROR(__xludf.DUMMYFUNCTION("""COMPUTED_VALUE"""),"")</f>
        <v/>
      </c>
      <c r="D35090" s="5">
        <v>0.0</v>
      </c>
    </row>
    <row r="35091" ht="14.25" customHeight="1">
      <c r="A35091" s="5"/>
      <c r="B35091" s="5"/>
      <c r="C35091" s="5" t="str">
        <f>IFERROR(__xludf.DUMMYFUNCTION("""COMPUTED_VALUE"""),"")</f>
        <v/>
      </c>
      <c r="D35091" s="5">
        <v>0.0</v>
      </c>
    </row>
    <row r="35092" ht="14.25" customHeight="1">
      <c r="A35092" s="5"/>
      <c r="B35092" s="5"/>
      <c r="C35092" s="5" t="str">
        <f>IFERROR(__xludf.DUMMYFUNCTION("""COMPUTED_VALUE"""),"")</f>
        <v/>
      </c>
      <c r="D35092" s="5">
        <v>0.0</v>
      </c>
    </row>
    <row r="35093" ht="14.25" customHeight="1">
      <c r="A35093" s="5"/>
      <c r="B35093" s="5"/>
      <c r="C35093" s="5" t="str">
        <f>IFERROR(__xludf.DUMMYFUNCTION("""COMPUTED_VALUE"""),"")</f>
        <v/>
      </c>
      <c r="D35093" s="5">
        <v>0.0</v>
      </c>
    </row>
    <row r="35094" ht="14.25" customHeight="1">
      <c r="A35094" s="5"/>
      <c r="B35094" s="5"/>
      <c r="C35094" s="5" t="str">
        <f>IFERROR(__xludf.DUMMYFUNCTION("""COMPUTED_VALUE"""),"")</f>
        <v/>
      </c>
      <c r="D35094" s="5">
        <v>0.0</v>
      </c>
    </row>
    <row r="35095" ht="14.25" customHeight="1">
      <c r="A35095" s="5"/>
      <c r="B35095" s="5"/>
      <c r="C35095" s="5" t="str">
        <f>IFERROR(__xludf.DUMMYFUNCTION("""COMPUTED_VALUE"""),"")</f>
        <v/>
      </c>
      <c r="D35095" s="5">
        <v>0.0</v>
      </c>
    </row>
    <row r="35096" ht="14.25" customHeight="1">
      <c r="A35096" s="5"/>
      <c r="B35096" s="5"/>
      <c r="C35096" s="5" t="str">
        <f>IFERROR(__xludf.DUMMYFUNCTION("""COMPUTED_VALUE"""),"")</f>
        <v/>
      </c>
      <c r="D35096" s="5">
        <v>0.0</v>
      </c>
    </row>
    <row r="35097" ht="14.25" customHeight="1">
      <c r="A35097" s="5"/>
      <c r="B35097" s="5"/>
      <c r="C35097" s="5" t="str">
        <f>IFERROR(__xludf.DUMMYFUNCTION("""COMPUTED_VALUE"""),"")</f>
        <v/>
      </c>
      <c r="D35097" s="5">
        <v>0.0</v>
      </c>
    </row>
    <row r="35098" ht="14.25" customHeight="1">
      <c r="A35098" s="5"/>
      <c r="B35098" s="5"/>
      <c r="C35098" s="5" t="str">
        <f>IFERROR(__xludf.DUMMYFUNCTION("""COMPUTED_VALUE"""),"")</f>
        <v/>
      </c>
      <c r="D35098" s="5">
        <v>0.0</v>
      </c>
    </row>
    <row r="35099" ht="14.25" customHeight="1">
      <c r="A35099" s="5"/>
      <c r="B35099" s="5"/>
      <c r="C35099" s="5" t="str">
        <f>IFERROR(__xludf.DUMMYFUNCTION("""COMPUTED_VALUE"""),"")</f>
        <v/>
      </c>
      <c r="D35099" s="5">
        <v>0.0</v>
      </c>
    </row>
    <row r="35100" ht="14.25" customHeight="1">
      <c r="A35100" s="5"/>
      <c r="B35100" s="5"/>
      <c r="C35100" s="5" t="str">
        <f>IFERROR(__xludf.DUMMYFUNCTION("""COMPUTED_VALUE"""),"")</f>
        <v/>
      </c>
      <c r="D35100" s="5">
        <v>0.0</v>
      </c>
    </row>
    <row r="35101" ht="14.25" customHeight="1">
      <c r="A35101" s="5"/>
      <c r="B35101" s="5"/>
      <c r="C35101" s="5" t="str">
        <f>IFERROR(__xludf.DUMMYFUNCTION("""COMPUTED_VALUE"""),"")</f>
        <v/>
      </c>
      <c r="D35101" s="5">
        <v>0.0</v>
      </c>
    </row>
    <row r="35102" ht="14.25" customHeight="1">
      <c r="A35102" s="5"/>
      <c r="B35102" s="5"/>
      <c r="C35102" s="5" t="str">
        <f>IFERROR(__xludf.DUMMYFUNCTION("""COMPUTED_VALUE"""),"")</f>
        <v/>
      </c>
      <c r="D35102" s="5">
        <v>0.0</v>
      </c>
    </row>
    <row r="35103" ht="14.25" customHeight="1">
      <c r="A35103" s="5"/>
      <c r="B35103" s="5"/>
      <c r="C35103" s="5" t="str">
        <f>IFERROR(__xludf.DUMMYFUNCTION("""COMPUTED_VALUE"""),"")</f>
        <v/>
      </c>
      <c r="D35103" s="5">
        <v>0.0</v>
      </c>
    </row>
    <row r="35104" ht="14.25" customHeight="1">
      <c r="A35104" s="5"/>
      <c r="B35104" s="5"/>
      <c r="C35104" s="5" t="str">
        <f>IFERROR(__xludf.DUMMYFUNCTION("""COMPUTED_VALUE"""),"")</f>
        <v/>
      </c>
      <c r="D35104" s="5">
        <v>0.0</v>
      </c>
    </row>
    <row r="35105" ht="14.25" customHeight="1">
      <c r="A35105" s="5"/>
      <c r="B35105" s="5"/>
      <c r="C35105" s="5" t="str">
        <f>IFERROR(__xludf.DUMMYFUNCTION("""COMPUTED_VALUE"""),"")</f>
        <v/>
      </c>
      <c r="D35105" s="5">
        <v>0.0</v>
      </c>
    </row>
    <row r="35106" ht="14.25" customHeight="1">
      <c r="A35106" s="5"/>
      <c r="B35106" s="5"/>
      <c r="C35106" s="5" t="str">
        <f>IFERROR(__xludf.DUMMYFUNCTION("""COMPUTED_VALUE"""),"")</f>
        <v/>
      </c>
      <c r="D35106" s="5">
        <v>0.0</v>
      </c>
    </row>
    <row r="35107" ht="14.25" customHeight="1">
      <c r="A35107" s="5"/>
      <c r="B35107" s="5"/>
      <c r="C35107" s="5" t="str">
        <f>IFERROR(__xludf.DUMMYFUNCTION("""COMPUTED_VALUE"""),"")</f>
        <v/>
      </c>
      <c r="D35107" s="5">
        <v>0.0</v>
      </c>
    </row>
    <row r="35108" ht="14.25" customHeight="1">
      <c r="A35108" s="5"/>
      <c r="B35108" s="5"/>
      <c r="C35108" s="5" t="str">
        <f>IFERROR(__xludf.DUMMYFUNCTION("""COMPUTED_VALUE"""),"")</f>
        <v/>
      </c>
      <c r="D35108" s="5">
        <v>0.0</v>
      </c>
    </row>
    <row r="35109" ht="14.25" customHeight="1">
      <c r="A35109" s="5"/>
      <c r="B35109" s="5"/>
      <c r="C35109" s="5" t="str">
        <f>IFERROR(__xludf.DUMMYFUNCTION("""COMPUTED_VALUE"""),"")</f>
        <v/>
      </c>
      <c r="D35109" s="5">
        <v>0.0</v>
      </c>
    </row>
    <row r="35110" ht="14.25" customHeight="1">
      <c r="A35110" s="5"/>
      <c r="B35110" s="5"/>
      <c r="C35110" s="5" t="str">
        <f>IFERROR(__xludf.DUMMYFUNCTION("""COMPUTED_VALUE"""),"")</f>
        <v/>
      </c>
      <c r="D35110" s="5">
        <v>0.0</v>
      </c>
    </row>
    <row r="35111" ht="14.25" customHeight="1">
      <c r="A35111" s="5"/>
      <c r="B35111" s="5"/>
      <c r="C35111" s="5" t="str">
        <f>IFERROR(__xludf.DUMMYFUNCTION("""COMPUTED_VALUE"""),"")</f>
        <v/>
      </c>
      <c r="D35111" s="5">
        <v>0.0</v>
      </c>
    </row>
    <row r="35112" ht="14.25" customHeight="1">
      <c r="A35112" s="5"/>
      <c r="B35112" s="5"/>
      <c r="C35112" s="5" t="str">
        <f>IFERROR(__xludf.DUMMYFUNCTION("""COMPUTED_VALUE"""),"")</f>
        <v/>
      </c>
      <c r="D35112" s="5">
        <v>0.0</v>
      </c>
    </row>
    <row r="35113" ht="14.25" customHeight="1">
      <c r="A35113" s="5"/>
      <c r="B35113" s="5"/>
      <c r="C35113" s="5" t="str">
        <f>IFERROR(__xludf.DUMMYFUNCTION("""COMPUTED_VALUE"""),"")</f>
        <v/>
      </c>
      <c r="D35113" s="5">
        <v>0.0</v>
      </c>
    </row>
    <row r="35114" ht="14.25" customHeight="1">
      <c r="A35114" s="5"/>
      <c r="B35114" s="5"/>
      <c r="C35114" s="5" t="str">
        <f>IFERROR(__xludf.DUMMYFUNCTION("""COMPUTED_VALUE"""),"")</f>
        <v/>
      </c>
      <c r="D35114" s="5">
        <v>0.0</v>
      </c>
    </row>
    <row r="35115" ht="14.25" customHeight="1">
      <c r="A35115" s="5"/>
      <c r="B35115" s="5"/>
      <c r="C35115" s="5" t="str">
        <f>IFERROR(__xludf.DUMMYFUNCTION("""COMPUTED_VALUE"""),"")</f>
        <v/>
      </c>
      <c r="D35115" s="5">
        <v>0.0</v>
      </c>
    </row>
    <row r="35116" ht="14.25" customHeight="1">
      <c r="A35116" s="5"/>
      <c r="B35116" s="5"/>
      <c r="C35116" s="5" t="str">
        <f>IFERROR(__xludf.DUMMYFUNCTION("""COMPUTED_VALUE"""),"")</f>
        <v/>
      </c>
      <c r="D35116" s="5">
        <v>0.0</v>
      </c>
    </row>
    <row r="35117" ht="14.25" customHeight="1">
      <c r="A35117" s="5"/>
      <c r="B35117" s="5"/>
      <c r="C35117" s="5" t="str">
        <f>IFERROR(__xludf.DUMMYFUNCTION("""COMPUTED_VALUE"""),"")</f>
        <v/>
      </c>
      <c r="D35117" s="5">
        <v>0.0</v>
      </c>
    </row>
    <row r="35118" ht="14.25" customHeight="1">
      <c r="A35118" s="5"/>
      <c r="B35118" s="5"/>
      <c r="C35118" s="5" t="str">
        <f>IFERROR(__xludf.DUMMYFUNCTION("""COMPUTED_VALUE"""),"")</f>
        <v/>
      </c>
      <c r="D35118" s="5">
        <v>0.0</v>
      </c>
    </row>
    <row r="35119" ht="14.25" customHeight="1">
      <c r="A35119" s="5"/>
      <c r="B35119" s="5"/>
      <c r="C35119" s="5" t="str">
        <f>IFERROR(__xludf.DUMMYFUNCTION("""COMPUTED_VALUE"""),"")</f>
        <v/>
      </c>
      <c r="D35119" s="5">
        <v>0.0</v>
      </c>
    </row>
    <row r="35120" ht="14.25" customHeight="1">
      <c r="A35120" s="5"/>
      <c r="B35120" s="5"/>
      <c r="C35120" s="5" t="str">
        <f>IFERROR(__xludf.DUMMYFUNCTION("""COMPUTED_VALUE"""),"")</f>
        <v/>
      </c>
      <c r="D35120" s="5">
        <v>0.0</v>
      </c>
    </row>
    <row r="35121" ht="14.25" customHeight="1">
      <c r="A35121" s="5"/>
      <c r="B35121" s="5"/>
      <c r="C35121" s="5" t="str">
        <f>IFERROR(__xludf.DUMMYFUNCTION("""COMPUTED_VALUE"""),"")</f>
        <v/>
      </c>
      <c r="D35121" s="5">
        <v>0.0</v>
      </c>
    </row>
    <row r="35122" ht="14.25" customHeight="1">
      <c r="A35122" s="5"/>
      <c r="B35122" s="5"/>
      <c r="C35122" s="5" t="str">
        <f>IFERROR(__xludf.DUMMYFUNCTION("""COMPUTED_VALUE"""),"")</f>
        <v/>
      </c>
      <c r="D35122" s="5">
        <v>0.0</v>
      </c>
    </row>
    <row r="35123" ht="14.25" customHeight="1">
      <c r="A35123" s="5"/>
      <c r="B35123" s="5"/>
      <c r="C35123" s="5" t="str">
        <f>IFERROR(__xludf.DUMMYFUNCTION("""COMPUTED_VALUE"""),"")</f>
        <v/>
      </c>
      <c r="D35123" s="5">
        <v>0.0</v>
      </c>
    </row>
    <row r="35124" ht="14.25" customHeight="1">
      <c r="A35124" s="5"/>
      <c r="B35124" s="5"/>
      <c r="C35124" s="5" t="str">
        <f>IFERROR(__xludf.DUMMYFUNCTION("""COMPUTED_VALUE"""),"")</f>
        <v/>
      </c>
      <c r="D35124" s="5">
        <v>0.0</v>
      </c>
    </row>
    <row r="35125" ht="14.25" customHeight="1">
      <c r="A35125" s="5"/>
      <c r="B35125" s="5"/>
      <c r="C35125" s="5" t="str">
        <f>IFERROR(__xludf.DUMMYFUNCTION("""COMPUTED_VALUE"""),"")</f>
        <v/>
      </c>
      <c r="D35125" s="5">
        <v>0.0</v>
      </c>
    </row>
    <row r="35126" ht="14.25" customHeight="1">
      <c r="A35126" s="5"/>
      <c r="B35126" s="5"/>
      <c r="C35126" s="5" t="str">
        <f>IFERROR(__xludf.DUMMYFUNCTION("""COMPUTED_VALUE"""),"")</f>
        <v/>
      </c>
      <c r="D35126" s="5">
        <v>0.0</v>
      </c>
    </row>
    <row r="35127" ht="14.25" customHeight="1">
      <c r="A35127" s="5"/>
      <c r="B35127" s="5"/>
      <c r="C35127" s="5" t="str">
        <f>IFERROR(__xludf.DUMMYFUNCTION("""COMPUTED_VALUE"""),"")</f>
        <v/>
      </c>
      <c r="D35127" s="5">
        <v>0.0</v>
      </c>
    </row>
    <row r="35128" ht="14.25" customHeight="1">
      <c r="A35128" s="5"/>
      <c r="B35128" s="5"/>
      <c r="C35128" s="5" t="str">
        <f>IFERROR(__xludf.DUMMYFUNCTION("""COMPUTED_VALUE"""),"")</f>
        <v/>
      </c>
      <c r="D35128" s="5">
        <v>0.0</v>
      </c>
    </row>
    <row r="35129" ht="14.25" customHeight="1">
      <c r="A35129" s="5"/>
      <c r="B35129" s="5"/>
      <c r="C35129" s="5" t="str">
        <f>IFERROR(__xludf.DUMMYFUNCTION("""COMPUTED_VALUE"""),"")</f>
        <v/>
      </c>
      <c r="D35129" s="5">
        <v>0.0</v>
      </c>
    </row>
    <row r="35130" ht="14.25" customHeight="1">
      <c r="A35130" s="5"/>
      <c r="B35130" s="5"/>
      <c r="C35130" s="5" t="str">
        <f>IFERROR(__xludf.DUMMYFUNCTION("""COMPUTED_VALUE"""),"")</f>
        <v/>
      </c>
      <c r="D35130" s="5">
        <v>0.0</v>
      </c>
    </row>
    <row r="35131" ht="14.25" customHeight="1">
      <c r="A35131" s="5"/>
      <c r="B35131" s="5"/>
      <c r="C35131" s="5" t="str">
        <f>IFERROR(__xludf.DUMMYFUNCTION("""COMPUTED_VALUE"""),"")</f>
        <v/>
      </c>
      <c r="D35131" s="5">
        <v>0.0</v>
      </c>
    </row>
    <row r="35132" ht="14.25" customHeight="1">
      <c r="A35132" s="5"/>
      <c r="B35132" s="5"/>
      <c r="C35132" s="5" t="str">
        <f>IFERROR(__xludf.DUMMYFUNCTION("""COMPUTED_VALUE"""),"")</f>
        <v/>
      </c>
      <c r="D35132" s="5">
        <v>0.0</v>
      </c>
    </row>
    <row r="35133" ht="14.25" customHeight="1">
      <c r="A35133" s="5"/>
      <c r="B35133" s="5"/>
      <c r="C35133" s="5" t="str">
        <f>IFERROR(__xludf.DUMMYFUNCTION("""COMPUTED_VALUE"""),"")</f>
        <v/>
      </c>
      <c r="D35133" s="5">
        <v>0.0</v>
      </c>
    </row>
    <row r="35134" ht="14.25" customHeight="1">
      <c r="A35134" s="5"/>
      <c r="B35134" s="5"/>
      <c r="C35134" s="5" t="str">
        <f>IFERROR(__xludf.DUMMYFUNCTION("""COMPUTED_VALUE"""),"")</f>
        <v/>
      </c>
      <c r="D35134" s="5">
        <v>0.0</v>
      </c>
    </row>
    <row r="35135" ht="14.25" customHeight="1">
      <c r="A35135" s="5"/>
      <c r="B35135" s="5"/>
      <c r="C35135" s="5" t="str">
        <f>IFERROR(__xludf.DUMMYFUNCTION("""COMPUTED_VALUE"""),"")</f>
        <v/>
      </c>
      <c r="D35135" s="5">
        <v>0.0</v>
      </c>
    </row>
    <row r="35136" ht="14.25" customHeight="1">
      <c r="A35136" s="5"/>
      <c r="B35136" s="5"/>
      <c r="C35136" s="5" t="str">
        <f>IFERROR(__xludf.DUMMYFUNCTION("""COMPUTED_VALUE"""),"")</f>
        <v/>
      </c>
      <c r="D35136" s="5">
        <v>0.0</v>
      </c>
    </row>
    <row r="35137" ht="14.25" customHeight="1">
      <c r="A35137" s="5"/>
      <c r="B35137" s="5"/>
      <c r="C35137" s="5" t="str">
        <f>IFERROR(__xludf.DUMMYFUNCTION("""COMPUTED_VALUE"""),"")</f>
        <v/>
      </c>
      <c r="D35137" s="5">
        <v>0.0</v>
      </c>
    </row>
    <row r="35138" ht="14.25" customHeight="1">
      <c r="A35138" s="5"/>
      <c r="B35138" s="5"/>
      <c r="C35138" s="5" t="str">
        <f>IFERROR(__xludf.DUMMYFUNCTION("""COMPUTED_VALUE"""),"")</f>
        <v/>
      </c>
      <c r="D35138" s="5">
        <v>0.0</v>
      </c>
    </row>
    <row r="35139" ht="14.25" customHeight="1">
      <c r="A35139" s="5"/>
      <c r="B35139" s="5"/>
      <c r="C35139" s="5" t="str">
        <f>IFERROR(__xludf.DUMMYFUNCTION("""COMPUTED_VALUE"""),"")</f>
        <v/>
      </c>
      <c r="D35139" s="5">
        <v>0.0</v>
      </c>
    </row>
    <row r="35140" ht="14.25" customHeight="1">
      <c r="A35140" s="5"/>
      <c r="B35140" s="5"/>
      <c r="C35140" s="5" t="str">
        <f>IFERROR(__xludf.DUMMYFUNCTION("""COMPUTED_VALUE"""),"")</f>
        <v/>
      </c>
      <c r="D35140" s="5">
        <v>0.0</v>
      </c>
    </row>
    <row r="35141" ht="14.25" customHeight="1">
      <c r="A35141" s="5"/>
      <c r="B35141" s="5"/>
      <c r="C35141" s="5" t="str">
        <f>IFERROR(__xludf.DUMMYFUNCTION("""COMPUTED_VALUE"""),"")</f>
        <v/>
      </c>
      <c r="D35141" s="5">
        <v>0.0</v>
      </c>
    </row>
    <row r="35142" ht="14.25" customHeight="1">
      <c r="A35142" s="5"/>
      <c r="B35142" s="5"/>
      <c r="C35142" s="5" t="str">
        <f>IFERROR(__xludf.DUMMYFUNCTION("""COMPUTED_VALUE"""),"")</f>
        <v/>
      </c>
      <c r="D35142" s="5">
        <v>0.0</v>
      </c>
    </row>
    <row r="35143" ht="14.25" customHeight="1">
      <c r="A35143" s="5"/>
      <c r="B35143" s="5"/>
      <c r="C35143" s="5" t="str">
        <f>IFERROR(__xludf.DUMMYFUNCTION("""COMPUTED_VALUE"""),"")</f>
        <v/>
      </c>
      <c r="D35143" s="5">
        <v>0.0</v>
      </c>
    </row>
    <row r="35144" ht="14.25" customHeight="1">
      <c r="A35144" s="5"/>
      <c r="B35144" s="5"/>
      <c r="C35144" s="5" t="str">
        <f>IFERROR(__xludf.DUMMYFUNCTION("""COMPUTED_VALUE"""),"")</f>
        <v/>
      </c>
      <c r="D35144" s="5">
        <v>0.0</v>
      </c>
    </row>
    <row r="35145" ht="14.25" customHeight="1">
      <c r="A35145" s="5"/>
      <c r="B35145" s="5"/>
      <c r="C35145" s="5" t="str">
        <f>IFERROR(__xludf.DUMMYFUNCTION("""COMPUTED_VALUE"""),"")</f>
        <v/>
      </c>
      <c r="D35145" s="5">
        <v>0.0</v>
      </c>
    </row>
    <row r="35146" ht="14.25" customHeight="1">
      <c r="A35146" s="5"/>
      <c r="B35146" s="5"/>
      <c r="C35146" s="5" t="str">
        <f>IFERROR(__xludf.DUMMYFUNCTION("""COMPUTED_VALUE"""),"")</f>
        <v/>
      </c>
      <c r="D35146" s="5">
        <v>0.0</v>
      </c>
    </row>
    <row r="35147" ht="14.25" customHeight="1">
      <c r="A35147" s="5"/>
      <c r="B35147" s="5"/>
      <c r="C35147" s="5" t="str">
        <f>IFERROR(__xludf.DUMMYFUNCTION("""COMPUTED_VALUE"""),"")</f>
        <v/>
      </c>
      <c r="D35147" s="5">
        <v>0.0</v>
      </c>
    </row>
    <row r="35148" ht="14.25" customHeight="1">
      <c r="A35148" s="5"/>
      <c r="B35148" s="5"/>
      <c r="C35148" s="5" t="str">
        <f>IFERROR(__xludf.DUMMYFUNCTION("""COMPUTED_VALUE"""),"")</f>
        <v/>
      </c>
      <c r="D35148" s="5">
        <v>0.0</v>
      </c>
    </row>
    <row r="35149" ht="14.25" customHeight="1">
      <c r="A35149" s="5"/>
      <c r="B35149" s="5"/>
      <c r="C35149" s="5" t="str">
        <f>IFERROR(__xludf.DUMMYFUNCTION("""COMPUTED_VALUE"""),"")</f>
        <v/>
      </c>
      <c r="D35149" s="5">
        <v>0.0</v>
      </c>
    </row>
    <row r="35150" ht="14.25" customHeight="1">
      <c r="A35150" s="5"/>
      <c r="B35150" s="5"/>
      <c r="C35150" s="5" t="str">
        <f>IFERROR(__xludf.DUMMYFUNCTION("""COMPUTED_VALUE"""),"")</f>
        <v/>
      </c>
      <c r="D35150" s="5">
        <v>0.0</v>
      </c>
    </row>
    <row r="35151" ht="14.25" customHeight="1">
      <c r="A35151" s="5"/>
      <c r="B35151" s="5"/>
      <c r="C35151" s="5" t="str">
        <f>IFERROR(__xludf.DUMMYFUNCTION("""COMPUTED_VALUE"""),"")</f>
        <v/>
      </c>
      <c r="D35151" s="5">
        <v>0.0</v>
      </c>
    </row>
    <row r="35152" ht="14.25" customHeight="1">
      <c r="A35152" s="5"/>
      <c r="B35152" s="5"/>
      <c r="C35152" s="5" t="str">
        <f>IFERROR(__xludf.DUMMYFUNCTION("""COMPUTED_VALUE"""),"")</f>
        <v/>
      </c>
      <c r="D35152" s="5">
        <v>0.0</v>
      </c>
    </row>
    <row r="35153" ht="14.25" customHeight="1">
      <c r="A35153" s="5"/>
      <c r="B35153" s="5"/>
      <c r="C35153" s="5" t="str">
        <f>IFERROR(__xludf.DUMMYFUNCTION("""COMPUTED_VALUE"""),"")</f>
        <v/>
      </c>
      <c r="D35153" s="5">
        <v>0.0</v>
      </c>
    </row>
    <row r="35154" ht="14.25" customHeight="1">
      <c r="A35154" s="5"/>
      <c r="B35154" s="5"/>
      <c r="C35154" s="5" t="str">
        <f>IFERROR(__xludf.DUMMYFUNCTION("""COMPUTED_VALUE"""),"")</f>
        <v/>
      </c>
      <c r="D35154" s="5">
        <v>0.0</v>
      </c>
    </row>
    <row r="35155" ht="14.25" customHeight="1">
      <c r="A35155" s="5"/>
      <c r="B35155" s="5"/>
      <c r="C35155" s="5" t="str">
        <f>IFERROR(__xludf.DUMMYFUNCTION("""COMPUTED_VALUE"""),"")</f>
        <v/>
      </c>
      <c r="D35155" s="5">
        <v>0.0</v>
      </c>
    </row>
    <row r="35156" ht="14.25" customHeight="1">
      <c r="A35156" s="5"/>
      <c r="B35156" s="5"/>
      <c r="C35156" s="5" t="str">
        <f>IFERROR(__xludf.DUMMYFUNCTION("""COMPUTED_VALUE"""),"")</f>
        <v/>
      </c>
      <c r="D35156" s="5">
        <v>0.0</v>
      </c>
    </row>
    <row r="35157" ht="14.25" customHeight="1">
      <c r="A35157" s="5"/>
      <c r="B35157" s="5"/>
      <c r="C35157" s="5" t="str">
        <f>IFERROR(__xludf.DUMMYFUNCTION("""COMPUTED_VALUE"""),"")</f>
        <v/>
      </c>
      <c r="D35157" s="5">
        <v>0.0</v>
      </c>
    </row>
    <row r="35158" ht="14.25" customHeight="1">
      <c r="A35158" s="5"/>
      <c r="B35158" s="5"/>
      <c r="C35158" s="5" t="str">
        <f>IFERROR(__xludf.DUMMYFUNCTION("""COMPUTED_VALUE"""),"")</f>
        <v/>
      </c>
      <c r="D35158" s="5">
        <v>0.0</v>
      </c>
    </row>
    <row r="35159" ht="14.25" customHeight="1">
      <c r="A35159" s="5"/>
      <c r="B35159" s="5"/>
      <c r="C35159" s="5" t="str">
        <f>IFERROR(__xludf.DUMMYFUNCTION("""COMPUTED_VALUE"""),"")</f>
        <v/>
      </c>
      <c r="D35159" s="5">
        <v>0.0</v>
      </c>
    </row>
    <row r="35160" ht="14.25" customHeight="1">
      <c r="A35160" s="5"/>
      <c r="B35160" s="5"/>
      <c r="C35160" s="5" t="str">
        <f>IFERROR(__xludf.DUMMYFUNCTION("""COMPUTED_VALUE"""),"")</f>
        <v/>
      </c>
      <c r="D35160" s="5">
        <v>0.0</v>
      </c>
    </row>
    <row r="35161" ht="14.25" customHeight="1">
      <c r="A35161" s="5"/>
      <c r="B35161" s="5"/>
      <c r="C35161" s="5" t="str">
        <f>IFERROR(__xludf.DUMMYFUNCTION("""COMPUTED_VALUE"""),"")</f>
        <v/>
      </c>
      <c r="D35161" s="5">
        <v>0.0</v>
      </c>
    </row>
    <row r="35162" ht="14.25" customHeight="1">
      <c r="A35162" s="5"/>
      <c r="B35162" s="5"/>
      <c r="C35162" s="5" t="str">
        <f>IFERROR(__xludf.DUMMYFUNCTION("""COMPUTED_VALUE"""),"")</f>
        <v/>
      </c>
      <c r="D35162" s="5">
        <v>0.0</v>
      </c>
    </row>
    <row r="35163" ht="14.25" customHeight="1">
      <c r="A35163" s="5"/>
      <c r="B35163" s="5"/>
      <c r="C35163" s="5" t="str">
        <f>IFERROR(__xludf.DUMMYFUNCTION("""COMPUTED_VALUE"""),"")</f>
        <v/>
      </c>
      <c r="D35163" s="5">
        <v>0.0</v>
      </c>
    </row>
    <row r="35164" ht="14.25" customHeight="1">
      <c r="A35164" s="5"/>
      <c r="B35164" s="5"/>
      <c r="C35164" s="5" t="str">
        <f>IFERROR(__xludf.DUMMYFUNCTION("""COMPUTED_VALUE"""),"")</f>
        <v/>
      </c>
      <c r="D35164" s="5">
        <v>0.0</v>
      </c>
    </row>
    <row r="35165" ht="14.25" customHeight="1">
      <c r="A35165" s="5"/>
      <c r="B35165" s="5"/>
      <c r="C35165" s="5" t="str">
        <f>IFERROR(__xludf.DUMMYFUNCTION("""COMPUTED_VALUE"""),"")</f>
        <v/>
      </c>
      <c r="D35165" s="5">
        <v>0.0</v>
      </c>
    </row>
    <row r="35166" ht="14.25" customHeight="1">
      <c r="A35166" s="5"/>
      <c r="B35166" s="5"/>
      <c r="C35166" s="5" t="str">
        <f>IFERROR(__xludf.DUMMYFUNCTION("""COMPUTED_VALUE"""),"")</f>
        <v/>
      </c>
      <c r="D35166" s="5">
        <v>0.0</v>
      </c>
    </row>
    <row r="35167" ht="14.25" customHeight="1">
      <c r="A35167" s="5"/>
      <c r="B35167" s="5"/>
      <c r="C35167" s="5" t="str">
        <f>IFERROR(__xludf.DUMMYFUNCTION("""COMPUTED_VALUE"""),"")</f>
        <v/>
      </c>
      <c r="D35167" s="5">
        <v>0.0</v>
      </c>
    </row>
    <row r="35168" ht="14.25" customHeight="1">
      <c r="A35168" s="5"/>
      <c r="B35168" s="5"/>
      <c r="C35168" s="5" t="str">
        <f>IFERROR(__xludf.DUMMYFUNCTION("""COMPUTED_VALUE"""),"")</f>
        <v/>
      </c>
      <c r="D35168" s="5">
        <v>0.0</v>
      </c>
    </row>
    <row r="35169" ht="14.25" customHeight="1">
      <c r="A35169" s="5"/>
      <c r="B35169" s="5"/>
      <c r="C35169" s="5" t="str">
        <f>IFERROR(__xludf.DUMMYFUNCTION("""COMPUTED_VALUE"""),"")</f>
        <v/>
      </c>
      <c r="D35169" s="5">
        <v>0.0</v>
      </c>
    </row>
    <row r="35170" ht="14.25" customHeight="1">
      <c r="A35170" s="5"/>
      <c r="B35170" s="5"/>
      <c r="C35170" s="5" t="str">
        <f>IFERROR(__xludf.DUMMYFUNCTION("""COMPUTED_VALUE"""),"")</f>
        <v/>
      </c>
      <c r="D35170" s="5">
        <v>0.0</v>
      </c>
    </row>
    <row r="35171" ht="14.25" customHeight="1">
      <c r="A35171" s="5"/>
      <c r="B35171" s="5"/>
      <c r="C35171" s="5" t="str">
        <f>IFERROR(__xludf.DUMMYFUNCTION("""COMPUTED_VALUE"""),"")</f>
        <v/>
      </c>
      <c r="D35171" s="5">
        <v>0.0</v>
      </c>
    </row>
    <row r="35172" ht="14.25" customHeight="1">
      <c r="A35172" s="5"/>
      <c r="B35172" s="5"/>
      <c r="C35172" s="5" t="str">
        <f>IFERROR(__xludf.DUMMYFUNCTION("""COMPUTED_VALUE"""),"")</f>
        <v/>
      </c>
      <c r="D35172" s="5">
        <v>0.0</v>
      </c>
    </row>
    <row r="35173" ht="14.25" customHeight="1">
      <c r="A35173" s="5"/>
      <c r="B35173" s="5"/>
      <c r="C35173" s="5" t="str">
        <f>IFERROR(__xludf.DUMMYFUNCTION("""COMPUTED_VALUE"""),"")</f>
        <v/>
      </c>
      <c r="D35173" s="5">
        <v>0.0</v>
      </c>
    </row>
    <row r="35174" ht="14.25" customHeight="1">
      <c r="A35174" s="5"/>
      <c r="B35174" s="5"/>
      <c r="C35174" s="5" t="str">
        <f>IFERROR(__xludf.DUMMYFUNCTION("""COMPUTED_VALUE"""),"")</f>
        <v/>
      </c>
      <c r="D35174" s="5">
        <v>0.0</v>
      </c>
    </row>
    <row r="35175" ht="14.25" customHeight="1">
      <c r="A35175" s="5"/>
      <c r="B35175" s="5"/>
      <c r="C35175" s="5" t="str">
        <f>IFERROR(__xludf.DUMMYFUNCTION("""COMPUTED_VALUE"""),"")</f>
        <v/>
      </c>
      <c r="D35175" s="5">
        <v>0.0</v>
      </c>
    </row>
    <row r="35176" ht="14.25" customHeight="1">
      <c r="A35176" s="5"/>
      <c r="B35176" s="5"/>
      <c r="C35176" s="5" t="str">
        <f>IFERROR(__xludf.DUMMYFUNCTION("""COMPUTED_VALUE"""),"")</f>
        <v/>
      </c>
      <c r="D35176" s="5">
        <v>0.0</v>
      </c>
    </row>
    <row r="35177" ht="14.25" customHeight="1">
      <c r="A35177" s="5"/>
      <c r="B35177" s="5"/>
      <c r="C35177" s="5" t="str">
        <f>IFERROR(__xludf.DUMMYFUNCTION("""COMPUTED_VALUE"""),"")</f>
        <v/>
      </c>
      <c r="D35177" s="5">
        <v>0.0</v>
      </c>
    </row>
    <row r="35178" ht="14.25" customHeight="1">
      <c r="A35178" s="5"/>
      <c r="B35178" s="5"/>
      <c r="C35178" s="5" t="str">
        <f>IFERROR(__xludf.DUMMYFUNCTION("""COMPUTED_VALUE"""),"")</f>
        <v/>
      </c>
      <c r="D35178" s="5">
        <v>0.0</v>
      </c>
    </row>
    <row r="35179" ht="14.25" customHeight="1">
      <c r="A35179" s="5"/>
      <c r="B35179" s="5"/>
      <c r="C35179" s="5" t="str">
        <f>IFERROR(__xludf.DUMMYFUNCTION("""COMPUTED_VALUE"""),"")</f>
        <v/>
      </c>
      <c r="D35179" s="5">
        <v>0.0</v>
      </c>
    </row>
    <row r="35180" ht="14.25" customHeight="1">
      <c r="A35180" s="5"/>
      <c r="B35180" s="5"/>
      <c r="C35180" s="5" t="str">
        <f>IFERROR(__xludf.DUMMYFUNCTION("""COMPUTED_VALUE"""),"")</f>
        <v/>
      </c>
      <c r="D35180" s="5">
        <v>0.0</v>
      </c>
    </row>
    <row r="35181" ht="14.25" customHeight="1">
      <c r="A35181" s="5"/>
      <c r="B35181" s="5"/>
      <c r="C35181" s="5" t="str">
        <f>IFERROR(__xludf.DUMMYFUNCTION("""COMPUTED_VALUE"""),"")</f>
        <v/>
      </c>
      <c r="D35181" s="5">
        <v>0.0</v>
      </c>
    </row>
    <row r="35182" ht="14.25" customHeight="1">
      <c r="A35182" s="5"/>
      <c r="B35182" s="5"/>
      <c r="C35182" s="5" t="str">
        <f>IFERROR(__xludf.DUMMYFUNCTION("""COMPUTED_VALUE"""),"")</f>
        <v/>
      </c>
      <c r="D35182" s="5">
        <v>0.0</v>
      </c>
    </row>
    <row r="35183" ht="14.25" customHeight="1">
      <c r="A35183" s="5"/>
      <c r="B35183" s="5"/>
      <c r="C35183" s="5" t="str">
        <f>IFERROR(__xludf.DUMMYFUNCTION("""COMPUTED_VALUE"""),"")</f>
        <v/>
      </c>
      <c r="D35183" s="5">
        <v>0.0</v>
      </c>
    </row>
    <row r="35184" ht="14.25" customHeight="1">
      <c r="A35184" s="5"/>
      <c r="B35184" s="5"/>
      <c r="C35184" s="5" t="str">
        <f>IFERROR(__xludf.DUMMYFUNCTION("""COMPUTED_VALUE"""),"")</f>
        <v/>
      </c>
      <c r="D35184" s="5">
        <v>0.0</v>
      </c>
    </row>
    <row r="35185" ht="14.25" customHeight="1">
      <c r="A35185" s="5"/>
      <c r="B35185" s="5"/>
      <c r="C35185" s="5" t="str">
        <f>IFERROR(__xludf.DUMMYFUNCTION("""COMPUTED_VALUE"""),"")</f>
        <v/>
      </c>
      <c r="D35185" s="5">
        <v>0.0</v>
      </c>
    </row>
    <row r="35186" ht="14.25" customHeight="1">
      <c r="A35186" s="5"/>
      <c r="B35186" s="5"/>
      <c r="C35186" s="5" t="str">
        <f>IFERROR(__xludf.DUMMYFUNCTION("""COMPUTED_VALUE"""),"")</f>
        <v/>
      </c>
      <c r="D35186" s="5">
        <v>0.0</v>
      </c>
    </row>
    <row r="35187" ht="14.25" customHeight="1">
      <c r="A35187" s="5"/>
      <c r="B35187" s="5"/>
      <c r="C35187" s="5" t="str">
        <f>IFERROR(__xludf.DUMMYFUNCTION("""COMPUTED_VALUE"""),"")</f>
        <v/>
      </c>
      <c r="D35187" s="5">
        <v>0.0</v>
      </c>
    </row>
    <row r="35188" ht="14.25" customHeight="1">
      <c r="A35188" s="5"/>
      <c r="B35188" s="5"/>
      <c r="C35188" s="5" t="str">
        <f>IFERROR(__xludf.DUMMYFUNCTION("""COMPUTED_VALUE"""),"")</f>
        <v/>
      </c>
      <c r="D35188" s="5">
        <v>0.0</v>
      </c>
    </row>
    <row r="35189" ht="14.25" customHeight="1">
      <c r="A35189" s="5"/>
      <c r="B35189" s="5"/>
      <c r="C35189" s="5" t="str">
        <f>IFERROR(__xludf.DUMMYFUNCTION("""COMPUTED_VALUE"""),"")</f>
        <v/>
      </c>
      <c r="D35189" s="5">
        <v>0.0</v>
      </c>
    </row>
    <row r="35190" ht="14.25" customHeight="1">
      <c r="A35190" s="5"/>
      <c r="B35190" s="5"/>
      <c r="C35190" s="5" t="str">
        <f>IFERROR(__xludf.DUMMYFUNCTION("""COMPUTED_VALUE"""),"")</f>
        <v/>
      </c>
      <c r="D35190" s="5">
        <v>0.0</v>
      </c>
    </row>
    <row r="35191" ht="14.25" customHeight="1">
      <c r="A35191" s="5"/>
      <c r="B35191" s="5"/>
      <c r="C35191" s="5" t="str">
        <f>IFERROR(__xludf.DUMMYFUNCTION("""COMPUTED_VALUE"""),"")</f>
        <v/>
      </c>
      <c r="D35191" s="5">
        <v>0.0</v>
      </c>
    </row>
    <row r="35192" ht="14.25" customHeight="1">
      <c r="A35192" s="5"/>
      <c r="B35192" s="5"/>
      <c r="C35192" s="5" t="str">
        <f>IFERROR(__xludf.DUMMYFUNCTION("""COMPUTED_VALUE"""),"")</f>
        <v/>
      </c>
      <c r="D35192" s="5">
        <v>0.0</v>
      </c>
    </row>
    <row r="35193" ht="14.25" customHeight="1">
      <c r="A35193" s="5"/>
      <c r="B35193" s="5"/>
      <c r="C35193" s="5" t="str">
        <f>IFERROR(__xludf.DUMMYFUNCTION("""COMPUTED_VALUE"""),"")</f>
        <v/>
      </c>
      <c r="D35193" s="5">
        <v>0.0</v>
      </c>
    </row>
    <row r="35194" ht="14.25" customHeight="1">
      <c r="A35194" s="5"/>
      <c r="B35194" s="5"/>
      <c r="C35194" s="5" t="str">
        <f>IFERROR(__xludf.DUMMYFUNCTION("""COMPUTED_VALUE"""),"")</f>
        <v/>
      </c>
      <c r="D35194" s="5">
        <v>0.0</v>
      </c>
    </row>
    <row r="35195" ht="14.25" customHeight="1">
      <c r="A35195" s="5"/>
      <c r="B35195" s="5"/>
      <c r="C35195" s="5" t="str">
        <f>IFERROR(__xludf.DUMMYFUNCTION("""COMPUTED_VALUE"""),"")</f>
        <v/>
      </c>
      <c r="D35195" s="5">
        <v>0.0</v>
      </c>
    </row>
    <row r="35196" ht="14.25" customHeight="1">
      <c r="A35196" s="5"/>
      <c r="B35196" s="5"/>
      <c r="C35196" s="5" t="str">
        <f>IFERROR(__xludf.DUMMYFUNCTION("""COMPUTED_VALUE"""),"")</f>
        <v/>
      </c>
      <c r="D35196" s="5">
        <v>0.0</v>
      </c>
    </row>
    <row r="35197" ht="14.25" customHeight="1">
      <c r="A35197" s="5"/>
      <c r="B35197" s="5"/>
      <c r="C35197" s="5" t="str">
        <f>IFERROR(__xludf.DUMMYFUNCTION("""COMPUTED_VALUE"""),"")</f>
        <v/>
      </c>
      <c r="D35197" s="5">
        <v>0.0</v>
      </c>
    </row>
    <row r="35198" ht="14.25" customHeight="1">
      <c r="A35198" s="5"/>
      <c r="B35198" s="5"/>
      <c r="C35198" s="5" t="str">
        <f>IFERROR(__xludf.DUMMYFUNCTION("""COMPUTED_VALUE"""),"")</f>
        <v/>
      </c>
      <c r="D35198" s="5">
        <v>0.0</v>
      </c>
    </row>
    <row r="35199" ht="14.25" customHeight="1">
      <c r="A35199" s="5"/>
      <c r="B35199" s="5"/>
      <c r="C35199" s="5" t="str">
        <f>IFERROR(__xludf.DUMMYFUNCTION("""COMPUTED_VALUE"""),"")</f>
        <v/>
      </c>
      <c r="D35199" s="5">
        <v>0.0</v>
      </c>
    </row>
    <row r="35200" ht="14.25" customHeight="1">
      <c r="A35200" s="5"/>
      <c r="B35200" s="5"/>
      <c r="C35200" s="5" t="str">
        <f>IFERROR(__xludf.DUMMYFUNCTION("""COMPUTED_VALUE"""),"")</f>
        <v/>
      </c>
      <c r="D35200" s="5">
        <v>0.0</v>
      </c>
    </row>
    <row r="35201" ht="14.25" customHeight="1">
      <c r="A35201" s="5"/>
      <c r="B35201" s="5"/>
      <c r="C35201" s="5" t="str">
        <f>IFERROR(__xludf.DUMMYFUNCTION("""COMPUTED_VALUE"""),"")</f>
        <v/>
      </c>
      <c r="D35201" s="5">
        <v>0.0</v>
      </c>
    </row>
    <row r="35202" ht="14.25" customHeight="1">
      <c r="A35202" s="5"/>
      <c r="B35202" s="5"/>
      <c r="C35202" s="5" t="str">
        <f>IFERROR(__xludf.DUMMYFUNCTION("""COMPUTED_VALUE"""),"")</f>
        <v/>
      </c>
      <c r="D35202" s="5">
        <v>0.0</v>
      </c>
    </row>
    <row r="35203" ht="14.25" customHeight="1">
      <c r="A35203" s="5"/>
      <c r="B35203" s="5"/>
      <c r="C35203" s="5" t="str">
        <f>IFERROR(__xludf.DUMMYFUNCTION("""COMPUTED_VALUE"""),"")</f>
        <v/>
      </c>
      <c r="D35203" s="5">
        <v>0.0</v>
      </c>
    </row>
    <row r="35204" ht="14.25" customHeight="1">
      <c r="A35204" s="5"/>
      <c r="B35204" s="5"/>
      <c r="C35204" s="5" t="str">
        <f>IFERROR(__xludf.DUMMYFUNCTION("""COMPUTED_VALUE"""),"")</f>
        <v/>
      </c>
      <c r="D35204" s="5">
        <v>0.0</v>
      </c>
    </row>
    <row r="35205" ht="14.25" customHeight="1">
      <c r="A35205" s="5"/>
      <c r="B35205" s="5"/>
      <c r="C35205" s="5" t="str">
        <f>IFERROR(__xludf.DUMMYFUNCTION("""COMPUTED_VALUE"""),"")</f>
        <v/>
      </c>
      <c r="D35205" s="5">
        <v>0.0</v>
      </c>
    </row>
    <row r="35206" ht="14.25" customHeight="1">
      <c r="A35206" s="5"/>
      <c r="B35206" s="5"/>
      <c r="C35206" s="5" t="str">
        <f>IFERROR(__xludf.DUMMYFUNCTION("""COMPUTED_VALUE"""),"")</f>
        <v/>
      </c>
      <c r="D35206" s="5">
        <v>0.0</v>
      </c>
    </row>
    <row r="35207" ht="14.25" customHeight="1">
      <c r="A35207" s="5"/>
      <c r="B35207" s="5"/>
      <c r="C35207" s="5" t="str">
        <f>IFERROR(__xludf.DUMMYFUNCTION("""COMPUTED_VALUE"""),"")</f>
        <v/>
      </c>
      <c r="D35207" s="5">
        <v>0.0</v>
      </c>
    </row>
    <row r="35208" ht="14.25" customHeight="1">
      <c r="A35208" s="5"/>
      <c r="B35208" s="5"/>
      <c r="C35208" s="5" t="str">
        <f>IFERROR(__xludf.DUMMYFUNCTION("""COMPUTED_VALUE"""),"")</f>
        <v/>
      </c>
      <c r="D35208" s="5">
        <v>0.0</v>
      </c>
    </row>
    <row r="35209" ht="14.25" customHeight="1">
      <c r="A35209" s="5"/>
      <c r="B35209" s="5"/>
      <c r="C35209" s="5" t="str">
        <f>IFERROR(__xludf.DUMMYFUNCTION("""COMPUTED_VALUE"""),"")</f>
        <v/>
      </c>
      <c r="D35209" s="5">
        <v>0.0</v>
      </c>
    </row>
    <row r="35210" ht="14.25" customHeight="1">
      <c r="A35210" s="5"/>
      <c r="B35210" s="5"/>
      <c r="C35210" s="5" t="str">
        <f>IFERROR(__xludf.DUMMYFUNCTION("""COMPUTED_VALUE"""),"")</f>
        <v/>
      </c>
      <c r="D35210" s="5">
        <v>0.0</v>
      </c>
    </row>
    <row r="35211" ht="14.25" customHeight="1">
      <c r="A35211" s="5"/>
      <c r="B35211" s="5"/>
      <c r="C35211" s="5" t="str">
        <f>IFERROR(__xludf.DUMMYFUNCTION("""COMPUTED_VALUE"""),"")</f>
        <v/>
      </c>
      <c r="D35211" s="5">
        <v>0.0</v>
      </c>
    </row>
    <row r="35212" ht="14.25" customHeight="1">
      <c r="A35212" s="5"/>
      <c r="B35212" s="5"/>
      <c r="C35212" s="5" t="str">
        <f>IFERROR(__xludf.DUMMYFUNCTION("""COMPUTED_VALUE"""),"")</f>
        <v/>
      </c>
      <c r="D35212" s="5">
        <v>0.0</v>
      </c>
    </row>
    <row r="35213" ht="14.25" customHeight="1">
      <c r="A35213" s="5"/>
      <c r="B35213" s="5"/>
      <c r="C35213" s="5" t="str">
        <f>IFERROR(__xludf.DUMMYFUNCTION("""COMPUTED_VALUE"""),"")</f>
        <v/>
      </c>
      <c r="D35213" s="5">
        <v>0.0</v>
      </c>
    </row>
    <row r="35214" ht="14.25" customHeight="1">
      <c r="A35214" s="5"/>
      <c r="B35214" s="5"/>
      <c r="C35214" s="5" t="str">
        <f>IFERROR(__xludf.DUMMYFUNCTION("""COMPUTED_VALUE"""),"")</f>
        <v/>
      </c>
      <c r="D35214" s="5">
        <v>0.0</v>
      </c>
    </row>
    <row r="35215" ht="14.25" customHeight="1">
      <c r="A35215" s="5"/>
      <c r="B35215" s="5"/>
      <c r="C35215" s="5" t="str">
        <f>IFERROR(__xludf.DUMMYFUNCTION("""COMPUTED_VALUE"""),"")</f>
        <v/>
      </c>
      <c r="D35215" s="5">
        <v>0.0</v>
      </c>
    </row>
    <row r="35216" ht="14.25" customHeight="1">
      <c r="A35216" s="5"/>
      <c r="B35216" s="5"/>
      <c r="C35216" s="5" t="str">
        <f>IFERROR(__xludf.DUMMYFUNCTION("""COMPUTED_VALUE"""),"")</f>
        <v/>
      </c>
      <c r="D35216" s="5">
        <v>0.0</v>
      </c>
    </row>
    <row r="35217" ht="14.25" customHeight="1">
      <c r="A35217" s="5"/>
      <c r="B35217" s="5"/>
      <c r="C35217" s="5" t="str">
        <f>IFERROR(__xludf.DUMMYFUNCTION("""COMPUTED_VALUE"""),"")</f>
        <v/>
      </c>
      <c r="D35217" s="5">
        <v>0.0</v>
      </c>
    </row>
    <row r="35218" ht="14.25" customHeight="1">
      <c r="A35218" s="5"/>
      <c r="B35218" s="5"/>
      <c r="C35218" s="5" t="str">
        <f>IFERROR(__xludf.DUMMYFUNCTION("""COMPUTED_VALUE"""),"")</f>
        <v/>
      </c>
      <c r="D35218" s="5">
        <v>0.0</v>
      </c>
    </row>
    <row r="35219" ht="14.25" customHeight="1">
      <c r="A35219" s="5"/>
      <c r="B35219" s="5"/>
      <c r="C35219" s="5" t="str">
        <f>IFERROR(__xludf.DUMMYFUNCTION("""COMPUTED_VALUE"""),"")</f>
        <v/>
      </c>
      <c r="D35219" s="5">
        <v>0.0</v>
      </c>
    </row>
    <row r="35220" ht="14.25" customHeight="1">
      <c r="A35220" s="5"/>
      <c r="B35220" s="5"/>
      <c r="C35220" s="5" t="str">
        <f>IFERROR(__xludf.DUMMYFUNCTION("""COMPUTED_VALUE"""),"")</f>
        <v/>
      </c>
      <c r="D35220" s="5">
        <v>0.0</v>
      </c>
    </row>
    <row r="35221" ht="14.25" customHeight="1">
      <c r="A35221" s="5"/>
      <c r="B35221" s="5"/>
      <c r="C35221" s="5" t="str">
        <f>IFERROR(__xludf.DUMMYFUNCTION("""COMPUTED_VALUE"""),"")</f>
        <v/>
      </c>
      <c r="D35221" s="5">
        <v>0.0</v>
      </c>
    </row>
    <row r="35222" ht="14.25" customHeight="1">
      <c r="A35222" s="5"/>
      <c r="B35222" s="5"/>
      <c r="C35222" s="5" t="str">
        <f>IFERROR(__xludf.DUMMYFUNCTION("""COMPUTED_VALUE"""),"")</f>
        <v/>
      </c>
      <c r="D35222" s="5">
        <v>0.0</v>
      </c>
    </row>
    <row r="35223" ht="14.25" customHeight="1">
      <c r="A35223" s="5"/>
      <c r="B35223" s="5"/>
      <c r="C35223" s="5" t="str">
        <f>IFERROR(__xludf.DUMMYFUNCTION("""COMPUTED_VALUE"""),"")</f>
        <v/>
      </c>
      <c r="D35223" s="5">
        <v>0.0</v>
      </c>
    </row>
    <row r="35224" ht="14.25" customHeight="1">
      <c r="A35224" s="5"/>
      <c r="B35224" s="5"/>
      <c r="C35224" s="5" t="str">
        <f>IFERROR(__xludf.DUMMYFUNCTION("""COMPUTED_VALUE"""),"")</f>
        <v/>
      </c>
      <c r="D35224" s="5">
        <v>0.0</v>
      </c>
    </row>
    <row r="35225" ht="14.25" customHeight="1">
      <c r="A35225" s="5"/>
      <c r="B35225" s="5"/>
      <c r="C35225" s="5" t="str">
        <f>IFERROR(__xludf.DUMMYFUNCTION("""COMPUTED_VALUE"""),"")</f>
        <v/>
      </c>
      <c r="D35225" s="5">
        <v>0.0</v>
      </c>
    </row>
    <row r="35226" ht="14.25" customHeight="1">
      <c r="A35226" s="5"/>
      <c r="B35226" s="5"/>
      <c r="C35226" s="5" t="str">
        <f>IFERROR(__xludf.DUMMYFUNCTION("""COMPUTED_VALUE"""),"")</f>
        <v/>
      </c>
      <c r="D35226" s="5">
        <v>0.0</v>
      </c>
    </row>
    <row r="35227" ht="14.25" customHeight="1">
      <c r="A35227" s="5"/>
      <c r="B35227" s="5"/>
      <c r="C35227" s="5" t="str">
        <f>IFERROR(__xludf.DUMMYFUNCTION("""COMPUTED_VALUE"""),"")</f>
        <v/>
      </c>
      <c r="D35227" s="5">
        <v>0.0</v>
      </c>
    </row>
    <row r="35228" ht="14.25" customHeight="1">
      <c r="A35228" s="5"/>
      <c r="B35228" s="5"/>
      <c r="C35228" s="5" t="str">
        <f>IFERROR(__xludf.DUMMYFUNCTION("""COMPUTED_VALUE"""),"")</f>
        <v/>
      </c>
      <c r="D35228" s="5">
        <v>0.0</v>
      </c>
    </row>
    <row r="35229" ht="14.25" customHeight="1">
      <c r="A35229" s="5"/>
      <c r="B35229" s="5"/>
      <c r="C35229" s="5" t="str">
        <f>IFERROR(__xludf.DUMMYFUNCTION("""COMPUTED_VALUE"""),"")</f>
        <v/>
      </c>
      <c r="D35229" s="5">
        <v>0.0</v>
      </c>
    </row>
    <row r="35230" ht="14.25" customHeight="1">
      <c r="A35230" s="5"/>
      <c r="B35230" s="5"/>
      <c r="C35230" s="5" t="str">
        <f>IFERROR(__xludf.DUMMYFUNCTION("""COMPUTED_VALUE"""),"")</f>
        <v/>
      </c>
      <c r="D35230" s="5">
        <v>0.0</v>
      </c>
    </row>
    <row r="35231" ht="14.25" customHeight="1">
      <c r="A35231" s="5"/>
      <c r="B35231" s="5"/>
      <c r="C35231" s="5" t="str">
        <f>IFERROR(__xludf.DUMMYFUNCTION("""COMPUTED_VALUE"""),"")</f>
        <v/>
      </c>
      <c r="D35231" s="5">
        <v>0.0</v>
      </c>
    </row>
    <row r="35232" ht="14.25" customHeight="1">
      <c r="A35232" s="5"/>
      <c r="B35232" s="5"/>
      <c r="C35232" s="5" t="str">
        <f>IFERROR(__xludf.DUMMYFUNCTION("""COMPUTED_VALUE"""),"")</f>
        <v/>
      </c>
      <c r="D35232" s="5">
        <v>0.0</v>
      </c>
    </row>
    <row r="35233" ht="14.25" customHeight="1">
      <c r="A35233" s="5"/>
      <c r="B35233" s="5"/>
      <c r="C35233" s="5" t="str">
        <f>IFERROR(__xludf.DUMMYFUNCTION("""COMPUTED_VALUE"""),"")</f>
        <v/>
      </c>
      <c r="D35233" s="5">
        <v>0.0</v>
      </c>
    </row>
    <row r="35234" ht="14.25" customHeight="1">
      <c r="A35234" s="5"/>
      <c r="B35234" s="5"/>
      <c r="C35234" s="5" t="str">
        <f>IFERROR(__xludf.DUMMYFUNCTION("""COMPUTED_VALUE"""),"")</f>
        <v/>
      </c>
      <c r="D35234" s="5">
        <v>0.0</v>
      </c>
    </row>
    <row r="35235" ht="14.25" customHeight="1">
      <c r="A35235" s="5"/>
      <c r="B35235" s="5"/>
      <c r="C35235" s="5" t="str">
        <f>IFERROR(__xludf.DUMMYFUNCTION("""COMPUTED_VALUE"""),"")</f>
        <v/>
      </c>
      <c r="D35235" s="5">
        <v>0.0</v>
      </c>
    </row>
    <row r="35236" ht="14.25" customHeight="1">
      <c r="A35236" s="5"/>
      <c r="B35236" s="5"/>
      <c r="C35236" s="5" t="str">
        <f>IFERROR(__xludf.DUMMYFUNCTION("""COMPUTED_VALUE"""),"")</f>
        <v/>
      </c>
      <c r="D35236" s="5">
        <v>0.0</v>
      </c>
    </row>
    <row r="35237" ht="14.25" customHeight="1">
      <c r="A35237" s="5"/>
      <c r="B35237" s="5"/>
      <c r="C35237" s="5" t="str">
        <f>IFERROR(__xludf.DUMMYFUNCTION("""COMPUTED_VALUE"""),"")</f>
        <v/>
      </c>
      <c r="D35237" s="5">
        <v>0.0</v>
      </c>
    </row>
    <row r="35238" ht="14.25" customHeight="1">
      <c r="A35238" s="5"/>
      <c r="B35238" s="5"/>
      <c r="C35238" s="5" t="str">
        <f>IFERROR(__xludf.DUMMYFUNCTION("""COMPUTED_VALUE"""),"")</f>
        <v/>
      </c>
      <c r="D35238" s="5">
        <v>0.0</v>
      </c>
    </row>
    <row r="35239" ht="14.25" customHeight="1">
      <c r="A35239" s="5"/>
      <c r="B35239" s="5"/>
      <c r="C35239" s="5" t="str">
        <f>IFERROR(__xludf.DUMMYFUNCTION("""COMPUTED_VALUE"""),"")</f>
        <v/>
      </c>
      <c r="D35239" s="5">
        <v>0.0</v>
      </c>
    </row>
    <row r="35240" ht="14.25" customHeight="1">
      <c r="A35240" s="5"/>
      <c r="B35240" s="5"/>
      <c r="C35240" s="5" t="str">
        <f>IFERROR(__xludf.DUMMYFUNCTION("""COMPUTED_VALUE"""),"")</f>
        <v/>
      </c>
      <c r="D35240" s="5">
        <v>0.0</v>
      </c>
    </row>
    <row r="35241" ht="14.25" customHeight="1">
      <c r="A35241" s="5"/>
      <c r="B35241" s="5"/>
      <c r="C35241" s="5" t="str">
        <f>IFERROR(__xludf.DUMMYFUNCTION("""COMPUTED_VALUE"""),"")</f>
        <v/>
      </c>
      <c r="D35241" s="5">
        <v>0.0</v>
      </c>
    </row>
    <row r="35242" ht="14.25" customHeight="1">
      <c r="A35242" s="5"/>
      <c r="B35242" s="5"/>
      <c r="C35242" s="5" t="str">
        <f>IFERROR(__xludf.DUMMYFUNCTION("""COMPUTED_VALUE"""),"")</f>
        <v/>
      </c>
      <c r="D35242" s="5">
        <v>0.0</v>
      </c>
    </row>
    <row r="35243" ht="14.25" customHeight="1">
      <c r="A35243" s="5"/>
      <c r="B35243" s="5"/>
      <c r="C35243" s="5" t="str">
        <f>IFERROR(__xludf.DUMMYFUNCTION("""COMPUTED_VALUE"""),"")</f>
        <v/>
      </c>
      <c r="D35243" s="5">
        <v>0.0</v>
      </c>
    </row>
    <row r="35244" ht="14.25" customHeight="1">
      <c r="A35244" s="5"/>
      <c r="B35244" s="5"/>
      <c r="C35244" s="5" t="str">
        <f>IFERROR(__xludf.DUMMYFUNCTION("""COMPUTED_VALUE"""),"")</f>
        <v/>
      </c>
      <c r="D35244" s="5">
        <v>0.0</v>
      </c>
    </row>
    <row r="35245" ht="14.25" customHeight="1">
      <c r="A35245" s="5"/>
      <c r="B35245" s="5"/>
      <c r="C35245" s="5" t="str">
        <f>IFERROR(__xludf.DUMMYFUNCTION("""COMPUTED_VALUE"""),"")</f>
        <v/>
      </c>
      <c r="D35245" s="5">
        <v>0.0</v>
      </c>
    </row>
    <row r="35246" ht="14.25" customHeight="1">
      <c r="A35246" s="5"/>
      <c r="B35246" s="5"/>
      <c r="C35246" s="5" t="str">
        <f>IFERROR(__xludf.DUMMYFUNCTION("""COMPUTED_VALUE"""),"")</f>
        <v/>
      </c>
      <c r="D35246" s="5">
        <v>0.0</v>
      </c>
    </row>
    <row r="35247" ht="14.25" customHeight="1">
      <c r="A35247" s="5"/>
      <c r="B35247" s="5"/>
      <c r="C35247" s="5" t="str">
        <f>IFERROR(__xludf.DUMMYFUNCTION("""COMPUTED_VALUE"""),"")</f>
        <v/>
      </c>
      <c r="D35247" s="5">
        <v>0.0</v>
      </c>
    </row>
    <row r="35248" ht="14.25" customHeight="1">
      <c r="A35248" s="5"/>
      <c r="B35248" s="5"/>
      <c r="C35248" s="5" t="str">
        <f>IFERROR(__xludf.DUMMYFUNCTION("""COMPUTED_VALUE"""),"")</f>
        <v/>
      </c>
      <c r="D35248" s="5">
        <v>0.0</v>
      </c>
    </row>
    <row r="35249" ht="14.25" customHeight="1">
      <c r="A35249" s="5"/>
      <c r="B35249" s="5"/>
      <c r="C35249" s="5" t="str">
        <f>IFERROR(__xludf.DUMMYFUNCTION("""COMPUTED_VALUE"""),"")</f>
        <v/>
      </c>
      <c r="D35249" s="5">
        <v>0.0</v>
      </c>
    </row>
    <row r="35250" ht="14.25" customHeight="1">
      <c r="A35250" s="5"/>
      <c r="B35250" s="5"/>
      <c r="C35250" s="5" t="str">
        <f>IFERROR(__xludf.DUMMYFUNCTION("""COMPUTED_VALUE"""),"")</f>
        <v/>
      </c>
      <c r="D35250" s="5">
        <v>0.0</v>
      </c>
    </row>
    <row r="35251" ht="14.25" customHeight="1">
      <c r="A35251" s="5"/>
      <c r="B35251" s="5"/>
      <c r="C35251" s="5" t="str">
        <f>IFERROR(__xludf.DUMMYFUNCTION("""COMPUTED_VALUE"""),"")</f>
        <v/>
      </c>
      <c r="D35251" s="5">
        <v>0.0</v>
      </c>
    </row>
    <row r="35252" ht="14.25" customHeight="1">
      <c r="A35252" s="5"/>
      <c r="B35252" s="5"/>
      <c r="C35252" s="5" t="str">
        <f>IFERROR(__xludf.DUMMYFUNCTION("""COMPUTED_VALUE"""),"")</f>
        <v/>
      </c>
      <c r="D35252" s="5">
        <v>0.0</v>
      </c>
    </row>
    <row r="35253" ht="14.25" customHeight="1">
      <c r="A35253" s="5"/>
      <c r="B35253" s="5"/>
      <c r="C35253" s="5" t="str">
        <f>IFERROR(__xludf.DUMMYFUNCTION("""COMPUTED_VALUE"""),"")</f>
        <v/>
      </c>
      <c r="D35253" s="5">
        <v>0.0</v>
      </c>
    </row>
    <row r="35254" ht="14.25" customHeight="1">
      <c r="A35254" s="5"/>
      <c r="B35254" s="5"/>
      <c r="C35254" s="5" t="str">
        <f>IFERROR(__xludf.DUMMYFUNCTION("""COMPUTED_VALUE"""),"")</f>
        <v/>
      </c>
      <c r="D35254" s="5">
        <v>0.0</v>
      </c>
    </row>
    <row r="35255" ht="14.25" customHeight="1">
      <c r="A35255" s="5"/>
      <c r="B35255" s="5"/>
      <c r="C35255" s="5" t="str">
        <f>IFERROR(__xludf.DUMMYFUNCTION("""COMPUTED_VALUE"""),"")</f>
        <v/>
      </c>
      <c r="D35255" s="5">
        <v>0.0</v>
      </c>
    </row>
    <row r="35256" ht="14.25" customHeight="1">
      <c r="A35256" s="5"/>
      <c r="B35256" s="5"/>
      <c r="C35256" s="5" t="str">
        <f>IFERROR(__xludf.DUMMYFUNCTION("""COMPUTED_VALUE"""),"")</f>
        <v/>
      </c>
      <c r="D35256" s="5">
        <v>0.0</v>
      </c>
    </row>
    <row r="35257" ht="14.25" customHeight="1">
      <c r="A35257" s="5"/>
      <c r="B35257" s="5"/>
      <c r="C35257" s="5" t="str">
        <f>IFERROR(__xludf.DUMMYFUNCTION("""COMPUTED_VALUE"""),"")</f>
        <v/>
      </c>
      <c r="D35257" s="5">
        <v>0.0</v>
      </c>
    </row>
    <row r="35258" ht="14.25" customHeight="1">
      <c r="A35258" s="5"/>
      <c r="B35258" s="5"/>
      <c r="C35258" s="5" t="str">
        <f>IFERROR(__xludf.DUMMYFUNCTION("""COMPUTED_VALUE"""),"")</f>
        <v/>
      </c>
      <c r="D35258" s="5">
        <v>0.0</v>
      </c>
    </row>
    <row r="35259" ht="14.25" customHeight="1">
      <c r="A35259" s="5"/>
      <c r="B35259" s="5"/>
      <c r="C35259" s="5" t="str">
        <f>IFERROR(__xludf.DUMMYFUNCTION("""COMPUTED_VALUE"""),"")</f>
        <v/>
      </c>
      <c r="D35259" s="5">
        <v>0.0</v>
      </c>
    </row>
    <row r="35260" ht="14.25" customHeight="1">
      <c r="A35260" s="5"/>
      <c r="B35260" s="5"/>
      <c r="C35260" s="5" t="str">
        <f>IFERROR(__xludf.DUMMYFUNCTION("""COMPUTED_VALUE"""),"")</f>
        <v/>
      </c>
      <c r="D35260" s="5">
        <v>0.0</v>
      </c>
    </row>
    <row r="35261" ht="14.25" customHeight="1">
      <c r="A35261" s="5"/>
      <c r="B35261" s="5"/>
      <c r="C35261" s="5" t="str">
        <f>IFERROR(__xludf.DUMMYFUNCTION("""COMPUTED_VALUE"""),"")</f>
        <v/>
      </c>
      <c r="D35261" s="5">
        <v>0.0</v>
      </c>
    </row>
    <row r="35262" ht="14.25" customHeight="1">
      <c r="A35262" s="5"/>
      <c r="B35262" s="5"/>
      <c r="C35262" s="5" t="str">
        <f>IFERROR(__xludf.DUMMYFUNCTION("""COMPUTED_VALUE"""),"")</f>
        <v/>
      </c>
      <c r="D35262" s="5">
        <v>0.0</v>
      </c>
    </row>
    <row r="35263" ht="14.25" customHeight="1">
      <c r="A35263" s="5"/>
      <c r="B35263" s="5"/>
      <c r="C35263" s="5" t="str">
        <f>IFERROR(__xludf.DUMMYFUNCTION("""COMPUTED_VALUE"""),"")</f>
        <v/>
      </c>
      <c r="D35263" s="5">
        <v>0.0</v>
      </c>
    </row>
    <row r="35264" ht="14.25" customHeight="1">
      <c r="A35264" s="5"/>
      <c r="B35264" s="5"/>
      <c r="C35264" s="5" t="str">
        <f>IFERROR(__xludf.DUMMYFUNCTION("""COMPUTED_VALUE"""),"")</f>
        <v/>
      </c>
      <c r="D35264" s="5">
        <v>0.0</v>
      </c>
    </row>
    <row r="35265" ht="14.25" customHeight="1">
      <c r="A35265" s="5"/>
      <c r="B35265" s="5"/>
      <c r="C35265" s="5" t="str">
        <f>IFERROR(__xludf.DUMMYFUNCTION("""COMPUTED_VALUE"""),"")</f>
        <v/>
      </c>
      <c r="D35265" s="5">
        <v>0.0</v>
      </c>
    </row>
    <row r="35266" ht="14.25" customHeight="1">
      <c r="A35266" s="5"/>
      <c r="B35266" s="5"/>
      <c r="C35266" s="5" t="str">
        <f>IFERROR(__xludf.DUMMYFUNCTION("""COMPUTED_VALUE"""),"")</f>
        <v/>
      </c>
      <c r="D35266" s="5">
        <v>0.0</v>
      </c>
    </row>
    <row r="35267" ht="14.25" customHeight="1">
      <c r="A35267" s="5"/>
      <c r="B35267" s="5"/>
      <c r="C35267" s="5" t="str">
        <f>IFERROR(__xludf.DUMMYFUNCTION("""COMPUTED_VALUE"""),"")</f>
        <v/>
      </c>
      <c r="D35267" s="5">
        <v>0.0</v>
      </c>
    </row>
    <row r="35268" ht="14.25" customHeight="1">
      <c r="A35268" s="5"/>
      <c r="B35268" s="5"/>
      <c r="C35268" s="5" t="str">
        <f>IFERROR(__xludf.DUMMYFUNCTION("""COMPUTED_VALUE"""),"")</f>
        <v/>
      </c>
      <c r="D35268" s="5">
        <v>0.0</v>
      </c>
    </row>
    <row r="35269" ht="14.25" customHeight="1">
      <c r="A35269" s="5"/>
      <c r="B35269" s="5"/>
      <c r="C35269" s="5" t="str">
        <f>IFERROR(__xludf.DUMMYFUNCTION("""COMPUTED_VALUE"""),"")</f>
        <v/>
      </c>
      <c r="D35269" s="5">
        <v>0.0</v>
      </c>
    </row>
    <row r="35270" ht="14.25" customHeight="1">
      <c r="A35270" s="5"/>
      <c r="B35270" s="5"/>
      <c r="C35270" s="5" t="str">
        <f>IFERROR(__xludf.DUMMYFUNCTION("""COMPUTED_VALUE"""),"")</f>
        <v/>
      </c>
      <c r="D35270" s="5">
        <v>0.0</v>
      </c>
    </row>
    <row r="35271" ht="14.25" customHeight="1">
      <c r="A35271" s="5"/>
      <c r="B35271" s="5"/>
      <c r="C35271" s="5" t="str">
        <f>IFERROR(__xludf.DUMMYFUNCTION("""COMPUTED_VALUE"""),"")</f>
        <v/>
      </c>
      <c r="D35271" s="5">
        <v>0.0</v>
      </c>
    </row>
    <row r="35272" ht="14.25" customHeight="1">
      <c r="A35272" s="5"/>
      <c r="B35272" s="5"/>
      <c r="C35272" s="5" t="str">
        <f>IFERROR(__xludf.DUMMYFUNCTION("""COMPUTED_VALUE"""),"")</f>
        <v/>
      </c>
      <c r="D35272" s="5">
        <v>0.0</v>
      </c>
    </row>
    <row r="35273" ht="14.25" customHeight="1">
      <c r="A35273" s="5"/>
      <c r="B35273" s="5"/>
      <c r="C35273" s="5" t="str">
        <f>IFERROR(__xludf.DUMMYFUNCTION("""COMPUTED_VALUE"""),"")</f>
        <v/>
      </c>
      <c r="D35273" s="5">
        <v>0.0</v>
      </c>
    </row>
    <row r="35274" ht="14.25" customHeight="1">
      <c r="A35274" s="5"/>
      <c r="B35274" s="5"/>
      <c r="C35274" s="5" t="str">
        <f>IFERROR(__xludf.DUMMYFUNCTION("""COMPUTED_VALUE"""),"")</f>
        <v/>
      </c>
      <c r="D35274" s="5">
        <v>0.0</v>
      </c>
    </row>
    <row r="35275" ht="14.25" customHeight="1">
      <c r="A35275" s="5"/>
      <c r="B35275" s="5"/>
      <c r="C35275" s="5" t="str">
        <f>IFERROR(__xludf.DUMMYFUNCTION("""COMPUTED_VALUE"""),"")</f>
        <v/>
      </c>
      <c r="D35275" s="5">
        <v>0.0</v>
      </c>
    </row>
    <row r="35276" ht="14.25" customHeight="1">
      <c r="A35276" s="5"/>
      <c r="B35276" s="5"/>
      <c r="C35276" s="5" t="str">
        <f>IFERROR(__xludf.DUMMYFUNCTION("""COMPUTED_VALUE"""),"")</f>
        <v/>
      </c>
      <c r="D35276" s="5">
        <v>0.0</v>
      </c>
    </row>
    <row r="35277" ht="14.25" customHeight="1">
      <c r="A35277" s="5"/>
      <c r="B35277" s="5"/>
      <c r="C35277" s="5" t="str">
        <f>IFERROR(__xludf.DUMMYFUNCTION("""COMPUTED_VALUE"""),"")</f>
        <v/>
      </c>
      <c r="D35277" s="5">
        <v>0.0</v>
      </c>
    </row>
    <row r="35278" ht="14.25" customHeight="1">
      <c r="A35278" s="5"/>
      <c r="B35278" s="5"/>
      <c r="C35278" s="5" t="str">
        <f>IFERROR(__xludf.DUMMYFUNCTION("""COMPUTED_VALUE"""),"")</f>
        <v/>
      </c>
      <c r="D35278" s="5">
        <v>0.0</v>
      </c>
    </row>
    <row r="35279" ht="14.25" customHeight="1">
      <c r="A35279" s="5"/>
      <c r="B35279" s="5"/>
      <c r="C35279" s="5" t="str">
        <f>IFERROR(__xludf.DUMMYFUNCTION("""COMPUTED_VALUE"""),"")</f>
        <v/>
      </c>
      <c r="D35279" s="5">
        <v>0.0</v>
      </c>
    </row>
    <row r="35280" ht="14.25" customHeight="1">
      <c r="A35280" s="5"/>
      <c r="B35280" s="5"/>
      <c r="C35280" s="5" t="str">
        <f>IFERROR(__xludf.DUMMYFUNCTION("""COMPUTED_VALUE"""),"")</f>
        <v/>
      </c>
      <c r="D35280" s="5">
        <v>0.0</v>
      </c>
    </row>
    <row r="35281" ht="14.25" customHeight="1">
      <c r="A35281" s="5"/>
      <c r="B35281" s="5"/>
      <c r="C35281" s="5" t="str">
        <f>IFERROR(__xludf.DUMMYFUNCTION("""COMPUTED_VALUE"""),"")</f>
        <v/>
      </c>
      <c r="D35281" s="5">
        <v>0.0</v>
      </c>
    </row>
    <row r="35282" ht="14.25" customHeight="1">
      <c r="A35282" s="5"/>
      <c r="B35282" s="5"/>
      <c r="C35282" s="5" t="str">
        <f>IFERROR(__xludf.DUMMYFUNCTION("""COMPUTED_VALUE"""),"")</f>
        <v/>
      </c>
      <c r="D35282" s="5">
        <v>0.0</v>
      </c>
    </row>
    <row r="35283" ht="14.25" customHeight="1">
      <c r="A35283" s="5"/>
      <c r="B35283" s="5"/>
      <c r="C35283" s="5" t="str">
        <f>IFERROR(__xludf.DUMMYFUNCTION("""COMPUTED_VALUE"""),"")</f>
        <v/>
      </c>
      <c r="D35283" s="5">
        <v>0.0</v>
      </c>
    </row>
    <row r="35284" ht="14.25" customHeight="1">
      <c r="A35284" s="5"/>
      <c r="B35284" s="5"/>
      <c r="C35284" s="5" t="str">
        <f>IFERROR(__xludf.DUMMYFUNCTION("""COMPUTED_VALUE"""),"")</f>
        <v/>
      </c>
      <c r="D35284" s="5">
        <v>0.0</v>
      </c>
    </row>
    <row r="35285" ht="14.25" customHeight="1">
      <c r="A35285" s="5"/>
      <c r="B35285" s="5"/>
      <c r="C35285" s="5" t="str">
        <f>IFERROR(__xludf.DUMMYFUNCTION("""COMPUTED_VALUE"""),"")</f>
        <v/>
      </c>
      <c r="D35285" s="5">
        <v>0.0</v>
      </c>
    </row>
    <row r="35286" ht="14.25" customHeight="1">
      <c r="A35286" s="5"/>
      <c r="B35286" s="5"/>
      <c r="C35286" s="5" t="str">
        <f>IFERROR(__xludf.DUMMYFUNCTION("""COMPUTED_VALUE"""),"")</f>
        <v/>
      </c>
      <c r="D35286" s="5">
        <v>0.0</v>
      </c>
    </row>
    <row r="35287" ht="14.25" customHeight="1">
      <c r="A35287" s="5"/>
      <c r="B35287" s="5"/>
      <c r="C35287" s="5" t="str">
        <f>IFERROR(__xludf.DUMMYFUNCTION("""COMPUTED_VALUE"""),"")</f>
        <v/>
      </c>
      <c r="D35287" s="5">
        <v>0.0</v>
      </c>
    </row>
    <row r="35288" ht="14.25" customHeight="1">
      <c r="A35288" s="5"/>
      <c r="B35288" s="5"/>
      <c r="C35288" s="5" t="str">
        <f>IFERROR(__xludf.DUMMYFUNCTION("""COMPUTED_VALUE"""),"")</f>
        <v/>
      </c>
      <c r="D35288" s="5">
        <v>0.0</v>
      </c>
    </row>
    <row r="35289" ht="14.25" customHeight="1">
      <c r="A35289" s="5"/>
      <c r="B35289" s="5"/>
      <c r="C35289" s="5" t="str">
        <f>IFERROR(__xludf.DUMMYFUNCTION("""COMPUTED_VALUE"""),"")</f>
        <v/>
      </c>
      <c r="D35289" s="5">
        <v>0.0</v>
      </c>
    </row>
    <row r="35290" ht="14.25" customHeight="1">
      <c r="A35290" s="5"/>
      <c r="B35290" s="5"/>
      <c r="C35290" s="5" t="str">
        <f>IFERROR(__xludf.DUMMYFUNCTION("""COMPUTED_VALUE"""),"")</f>
        <v/>
      </c>
      <c r="D35290" s="5">
        <v>0.0</v>
      </c>
    </row>
    <row r="35291" ht="14.25" customHeight="1">
      <c r="A35291" s="5"/>
      <c r="B35291" s="5"/>
      <c r="C35291" s="5" t="str">
        <f>IFERROR(__xludf.DUMMYFUNCTION("""COMPUTED_VALUE"""),"")</f>
        <v/>
      </c>
      <c r="D35291" s="5">
        <v>0.0</v>
      </c>
    </row>
    <row r="35292" ht="14.25" customHeight="1">
      <c r="A35292" s="5"/>
      <c r="B35292" s="5"/>
      <c r="C35292" s="5" t="str">
        <f>IFERROR(__xludf.DUMMYFUNCTION("""COMPUTED_VALUE"""),"")</f>
        <v/>
      </c>
      <c r="D35292" s="5">
        <v>0.0</v>
      </c>
    </row>
    <row r="35293" ht="14.25" customHeight="1">
      <c r="A35293" s="5"/>
      <c r="B35293" s="5"/>
      <c r="C35293" s="5" t="str">
        <f>IFERROR(__xludf.DUMMYFUNCTION("""COMPUTED_VALUE"""),"")</f>
        <v/>
      </c>
      <c r="D35293" s="5">
        <v>0.0</v>
      </c>
    </row>
    <row r="35294" ht="14.25" customHeight="1">
      <c r="A35294" s="5"/>
      <c r="B35294" s="5"/>
      <c r="C35294" s="5" t="str">
        <f>IFERROR(__xludf.DUMMYFUNCTION("""COMPUTED_VALUE"""),"")</f>
        <v/>
      </c>
      <c r="D35294" s="5">
        <v>0.0</v>
      </c>
    </row>
    <row r="35295" ht="14.25" customHeight="1">
      <c r="A35295" s="5"/>
      <c r="B35295" s="5"/>
      <c r="C35295" s="5" t="str">
        <f>IFERROR(__xludf.DUMMYFUNCTION("""COMPUTED_VALUE"""),"")</f>
        <v/>
      </c>
      <c r="D35295" s="5">
        <v>0.0</v>
      </c>
    </row>
    <row r="35296" ht="14.25" customHeight="1">
      <c r="A35296" s="5"/>
      <c r="B35296" s="5"/>
      <c r="C35296" s="5" t="str">
        <f>IFERROR(__xludf.DUMMYFUNCTION("""COMPUTED_VALUE"""),"")</f>
        <v/>
      </c>
      <c r="D35296" s="5">
        <v>0.0</v>
      </c>
    </row>
    <row r="35297" ht="14.25" customHeight="1">
      <c r="A35297" s="5"/>
      <c r="B35297" s="5"/>
      <c r="C35297" s="5" t="str">
        <f>IFERROR(__xludf.DUMMYFUNCTION("""COMPUTED_VALUE"""),"")</f>
        <v/>
      </c>
      <c r="D35297" s="5">
        <v>0.0</v>
      </c>
    </row>
    <row r="35298" ht="14.25" customHeight="1">
      <c r="A35298" s="5"/>
      <c r="B35298" s="5"/>
      <c r="C35298" s="5" t="str">
        <f>IFERROR(__xludf.DUMMYFUNCTION("""COMPUTED_VALUE"""),"")</f>
        <v/>
      </c>
      <c r="D35298" s="5">
        <v>0.0</v>
      </c>
    </row>
    <row r="35299" ht="14.25" customHeight="1">
      <c r="A35299" s="5"/>
      <c r="B35299" s="5"/>
      <c r="C35299" s="5" t="str">
        <f>IFERROR(__xludf.DUMMYFUNCTION("""COMPUTED_VALUE"""),"")</f>
        <v/>
      </c>
      <c r="D35299" s="5">
        <v>0.0</v>
      </c>
    </row>
    <row r="35300" ht="14.25" customHeight="1">
      <c r="A35300" s="5"/>
      <c r="B35300" s="5"/>
      <c r="C35300" s="5" t="str">
        <f>IFERROR(__xludf.DUMMYFUNCTION("""COMPUTED_VALUE"""),"")</f>
        <v/>
      </c>
      <c r="D35300" s="5">
        <v>0.0</v>
      </c>
    </row>
    <row r="35301" ht="14.25" customHeight="1">
      <c r="A35301" s="5"/>
      <c r="B35301" s="5"/>
      <c r="C35301" s="5" t="str">
        <f>IFERROR(__xludf.DUMMYFUNCTION("""COMPUTED_VALUE"""),"")</f>
        <v/>
      </c>
      <c r="D35301" s="5">
        <v>0.0</v>
      </c>
    </row>
    <row r="35302" ht="14.25" customHeight="1">
      <c r="A35302" s="5"/>
      <c r="B35302" s="5"/>
      <c r="C35302" s="5" t="str">
        <f>IFERROR(__xludf.DUMMYFUNCTION("""COMPUTED_VALUE"""),"")</f>
        <v/>
      </c>
      <c r="D35302" s="5">
        <v>0.0</v>
      </c>
    </row>
    <row r="35303" ht="14.25" customHeight="1">
      <c r="A35303" s="5"/>
      <c r="B35303" s="5"/>
      <c r="C35303" s="5" t="str">
        <f>IFERROR(__xludf.DUMMYFUNCTION("""COMPUTED_VALUE"""),"")</f>
        <v/>
      </c>
      <c r="D35303" s="5">
        <v>0.0</v>
      </c>
    </row>
    <row r="35304" ht="14.25" customHeight="1">
      <c r="A35304" s="5"/>
      <c r="B35304" s="5"/>
      <c r="C35304" s="5" t="str">
        <f>IFERROR(__xludf.DUMMYFUNCTION("""COMPUTED_VALUE"""),"")</f>
        <v/>
      </c>
      <c r="D35304" s="5">
        <v>0.0</v>
      </c>
    </row>
    <row r="35305" ht="14.25" customHeight="1">
      <c r="A35305" s="5"/>
      <c r="B35305" s="5"/>
      <c r="C35305" s="5" t="str">
        <f>IFERROR(__xludf.DUMMYFUNCTION("""COMPUTED_VALUE"""),"")</f>
        <v/>
      </c>
      <c r="D35305" s="5">
        <v>0.0</v>
      </c>
    </row>
    <row r="35306" ht="14.25" customHeight="1">
      <c r="A35306" s="5"/>
      <c r="B35306" s="5"/>
      <c r="C35306" s="5" t="str">
        <f>IFERROR(__xludf.DUMMYFUNCTION("""COMPUTED_VALUE"""),"")</f>
        <v/>
      </c>
      <c r="D35306" s="5">
        <v>0.0</v>
      </c>
    </row>
    <row r="35307" ht="14.25" customHeight="1">
      <c r="A35307" s="5"/>
      <c r="B35307" s="5"/>
      <c r="C35307" s="5" t="str">
        <f>IFERROR(__xludf.DUMMYFUNCTION("""COMPUTED_VALUE"""),"")</f>
        <v/>
      </c>
      <c r="D35307" s="5">
        <v>0.0</v>
      </c>
    </row>
    <row r="35308" ht="14.25" customHeight="1">
      <c r="A35308" s="5"/>
      <c r="B35308" s="5"/>
      <c r="C35308" s="5" t="str">
        <f>IFERROR(__xludf.DUMMYFUNCTION("""COMPUTED_VALUE"""),"")</f>
        <v/>
      </c>
      <c r="D35308" s="5">
        <v>0.0</v>
      </c>
    </row>
    <row r="35309" ht="14.25" customHeight="1">
      <c r="A35309" s="5"/>
      <c r="B35309" s="5"/>
      <c r="C35309" s="5" t="str">
        <f>IFERROR(__xludf.DUMMYFUNCTION("""COMPUTED_VALUE"""),"")</f>
        <v/>
      </c>
      <c r="D35309" s="5">
        <v>0.0</v>
      </c>
    </row>
    <row r="35310" ht="14.25" customHeight="1">
      <c r="A35310" s="5"/>
      <c r="B35310" s="5"/>
      <c r="C35310" s="5" t="str">
        <f>IFERROR(__xludf.DUMMYFUNCTION("""COMPUTED_VALUE"""),"")</f>
        <v/>
      </c>
      <c r="D35310" s="5">
        <v>0.0</v>
      </c>
    </row>
    <row r="35311" ht="14.25" customHeight="1">
      <c r="A35311" s="5"/>
      <c r="B35311" s="5"/>
      <c r="C35311" s="5" t="str">
        <f>IFERROR(__xludf.DUMMYFUNCTION("""COMPUTED_VALUE"""),"")</f>
        <v/>
      </c>
      <c r="D35311" s="5">
        <v>0.0</v>
      </c>
    </row>
    <row r="35312" ht="14.25" customHeight="1">
      <c r="A35312" s="5"/>
      <c r="B35312" s="5"/>
      <c r="C35312" s="5" t="str">
        <f>IFERROR(__xludf.DUMMYFUNCTION("""COMPUTED_VALUE"""),"")</f>
        <v/>
      </c>
      <c r="D35312" s="5">
        <v>0.0</v>
      </c>
    </row>
    <row r="35313" ht="14.25" customHeight="1">
      <c r="A35313" s="5"/>
      <c r="B35313" s="5"/>
      <c r="C35313" s="5" t="str">
        <f>IFERROR(__xludf.DUMMYFUNCTION("""COMPUTED_VALUE"""),"")</f>
        <v/>
      </c>
      <c r="D35313" s="5">
        <v>0.0</v>
      </c>
    </row>
    <row r="35314" ht="14.25" customHeight="1">
      <c r="A35314" s="5"/>
      <c r="B35314" s="5"/>
      <c r="C35314" s="5" t="str">
        <f>IFERROR(__xludf.DUMMYFUNCTION("""COMPUTED_VALUE"""),"")</f>
        <v/>
      </c>
      <c r="D35314" s="5">
        <v>0.0</v>
      </c>
    </row>
    <row r="35315" ht="14.25" customHeight="1">
      <c r="A35315" s="5"/>
      <c r="B35315" s="5"/>
      <c r="C35315" s="5" t="str">
        <f>IFERROR(__xludf.DUMMYFUNCTION("""COMPUTED_VALUE"""),"")</f>
        <v/>
      </c>
      <c r="D35315" s="5">
        <v>0.0</v>
      </c>
    </row>
    <row r="35316" ht="14.25" customHeight="1">
      <c r="A35316" s="5"/>
      <c r="B35316" s="5"/>
      <c r="C35316" s="5" t="str">
        <f>IFERROR(__xludf.DUMMYFUNCTION("""COMPUTED_VALUE"""),"")</f>
        <v/>
      </c>
      <c r="D35316" s="5">
        <v>0.0</v>
      </c>
    </row>
    <row r="35317" ht="14.25" customHeight="1">
      <c r="A35317" s="5"/>
      <c r="B35317" s="5"/>
      <c r="C35317" s="5" t="str">
        <f>IFERROR(__xludf.DUMMYFUNCTION("""COMPUTED_VALUE"""),"")</f>
        <v/>
      </c>
      <c r="D35317" s="5">
        <v>0.0</v>
      </c>
    </row>
    <row r="35318" ht="14.25" customHeight="1">
      <c r="A35318" s="5"/>
      <c r="B35318" s="5"/>
      <c r="C35318" s="5" t="str">
        <f>IFERROR(__xludf.DUMMYFUNCTION("""COMPUTED_VALUE"""),"")</f>
        <v/>
      </c>
      <c r="D35318" s="5">
        <v>0.0</v>
      </c>
    </row>
    <row r="35319" ht="14.25" customHeight="1">
      <c r="A35319" s="5"/>
      <c r="B35319" s="5"/>
      <c r="C35319" s="5" t="str">
        <f>IFERROR(__xludf.DUMMYFUNCTION("""COMPUTED_VALUE"""),"")</f>
        <v/>
      </c>
      <c r="D35319" s="5">
        <v>0.0</v>
      </c>
    </row>
    <row r="35320" ht="14.25" customHeight="1">
      <c r="A35320" s="5"/>
      <c r="B35320" s="5"/>
      <c r="C35320" s="5" t="str">
        <f>IFERROR(__xludf.DUMMYFUNCTION("""COMPUTED_VALUE"""),"")</f>
        <v/>
      </c>
      <c r="D35320" s="5">
        <v>0.0</v>
      </c>
    </row>
    <row r="35321" ht="14.25" customHeight="1">
      <c r="A35321" s="5"/>
      <c r="B35321" s="5"/>
      <c r="C35321" s="5" t="str">
        <f>IFERROR(__xludf.DUMMYFUNCTION("""COMPUTED_VALUE"""),"")</f>
        <v/>
      </c>
      <c r="D35321" s="5">
        <v>0.0</v>
      </c>
    </row>
    <row r="35322" ht="14.25" customHeight="1">
      <c r="A35322" s="5"/>
      <c r="B35322" s="5"/>
      <c r="C35322" s="5" t="str">
        <f>IFERROR(__xludf.DUMMYFUNCTION("""COMPUTED_VALUE"""),"")</f>
        <v/>
      </c>
      <c r="D35322" s="5">
        <v>0.0</v>
      </c>
    </row>
    <row r="35323" ht="14.25" customHeight="1">
      <c r="A35323" s="5"/>
      <c r="B35323" s="5"/>
      <c r="C35323" s="5" t="str">
        <f>IFERROR(__xludf.DUMMYFUNCTION("""COMPUTED_VALUE"""),"")</f>
        <v/>
      </c>
      <c r="D35323" s="5">
        <v>0.0</v>
      </c>
    </row>
    <row r="35324" ht="14.25" customHeight="1">
      <c r="A35324" s="5"/>
      <c r="B35324" s="5"/>
      <c r="C35324" s="5" t="str">
        <f>IFERROR(__xludf.DUMMYFUNCTION("""COMPUTED_VALUE"""),"")</f>
        <v/>
      </c>
      <c r="D35324" s="5">
        <v>0.0</v>
      </c>
    </row>
    <row r="35325" ht="14.25" customHeight="1">
      <c r="A35325" s="5"/>
      <c r="B35325" s="5"/>
      <c r="C35325" s="5" t="str">
        <f>IFERROR(__xludf.DUMMYFUNCTION("""COMPUTED_VALUE"""),"")</f>
        <v/>
      </c>
      <c r="D35325" s="5">
        <v>0.0</v>
      </c>
    </row>
    <row r="35326" ht="14.25" customHeight="1">
      <c r="A35326" s="5"/>
      <c r="B35326" s="5"/>
      <c r="C35326" s="5" t="str">
        <f>IFERROR(__xludf.DUMMYFUNCTION("""COMPUTED_VALUE"""),"")</f>
        <v/>
      </c>
      <c r="D35326" s="5">
        <v>0.0</v>
      </c>
    </row>
    <row r="35327" ht="14.25" customHeight="1">
      <c r="A35327" s="5"/>
      <c r="B35327" s="5"/>
      <c r="C35327" s="5" t="str">
        <f>IFERROR(__xludf.DUMMYFUNCTION("""COMPUTED_VALUE"""),"")</f>
        <v/>
      </c>
      <c r="D35327" s="5">
        <v>0.0</v>
      </c>
    </row>
    <row r="35328" ht="14.25" customHeight="1">
      <c r="A35328" s="5"/>
      <c r="B35328" s="5"/>
      <c r="C35328" s="5" t="str">
        <f>IFERROR(__xludf.DUMMYFUNCTION("""COMPUTED_VALUE"""),"")</f>
        <v/>
      </c>
      <c r="D35328" s="5">
        <v>0.0</v>
      </c>
    </row>
    <row r="35329" ht="14.25" customHeight="1">
      <c r="A35329" s="5"/>
      <c r="B35329" s="5"/>
      <c r="C35329" s="5" t="str">
        <f>IFERROR(__xludf.DUMMYFUNCTION("""COMPUTED_VALUE"""),"")</f>
        <v/>
      </c>
      <c r="D35329" s="5">
        <v>0.0</v>
      </c>
    </row>
    <row r="35330" ht="14.25" customHeight="1">
      <c r="A35330" s="5"/>
      <c r="B35330" s="5"/>
      <c r="C35330" s="5" t="str">
        <f>IFERROR(__xludf.DUMMYFUNCTION("""COMPUTED_VALUE"""),"")</f>
        <v/>
      </c>
      <c r="D35330" s="5">
        <v>0.0</v>
      </c>
    </row>
    <row r="35331" ht="14.25" customHeight="1">
      <c r="A35331" s="5"/>
      <c r="B35331" s="5"/>
      <c r="C35331" s="5" t="str">
        <f>IFERROR(__xludf.DUMMYFUNCTION("""COMPUTED_VALUE"""),"")</f>
        <v/>
      </c>
      <c r="D35331" s="5">
        <v>0.0</v>
      </c>
    </row>
    <row r="35332" ht="14.25" customHeight="1">
      <c r="A35332" s="5"/>
      <c r="B35332" s="5"/>
      <c r="C35332" s="5" t="str">
        <f>IFERROR(__xludf.DUMMYFUNCTION("""COMPUTED_VALUE"""),"")</f>
        <v/>
      </c>
      <c r="D35332" s="5">
        <v>0.0</v>
      </c>
    </row>
    <row r="35333" ht="14.25" customHeight="1">
      <c r="A35333" s="5"/>
      <c r="B35333" s="5"/>
      <c r="C35333" s="5" t="str">
        <f>IFERROR(__xludf.DUMMYFUNCTION("""COMPUTED_VALUE"""),"")</f>
        <v/>
      </c>
      <c r="D35333" s="5">
        <v>0.0</v>
      </c>
    </row>
    <row r="35334" ht="14.25" customHeight="1">
      <c r="A35334" s="5"/>
      <c r="B35334" s="5"/>
      <c r="C35334" s="5" t="str">
        <f>IFERROR(__xludf.DUMMYFUNCTION("""COMPUTED_VALUE"""),"")</f>
        <v/>
      </c>
      <c r="D35334" s="5">
        <v>0.0</v>
      </c>
    </row>
    <row r="35335" ht="14.25" customHeight="1">
      <c r="A35335" s="5"/>
      <c r="B35335" s="5"/>
      <c r="C35335" s="5" t="str">
        <f>IFERROR(__xludf.DUMMYFUNCTION("""COMPUTED_VALUE"""),"")</f>
        <v/>
      </c>
      <c r="D35335" s="5">
        <v>0.0</v>
      </c>
    </row>
    <row r="35336" ht="14.25" customHeight="1">
      <c r="A35336" s="5"/>
      <c r="B35336" s="5"/>
      <c r="C35336" s="5" t="str">
        <f>IFERROR(__xludf.DUMMYFUNCTION("""COMPUTED_VALUE"""),"")</f>
        <v/>
      </c>
      <c r="D35336" s="5">
        <v>0.0</v>
      </c>
    </row>
    <row r="35337" ht="14.25" customHeight="1">
      <c r="A35337" s="5"/>
      <c r="B35337" s="5"/>
      <c r="C35337" s="5" t="str">
        <f>IFERROR(__xludf.DUMMYFUNCTION("""COMPUTED_VALUE"""),"")</f>
        <v/>
      </c>
      <c r="D35337" s="5">
        <v>0.0</v>
      </c>
    </row>
    <row r="35338" ht="14.25" customHeight="1">
      <c r="A35338" s="5"/>
      <c r="B35338" s="5"/>
      <c r="C35338" s="5" t="str">
        <f>IFERROR(__xludf.DUMMYFUNCTION("""COMPUTED_VALUE"""),"")</f>
        <v/>
      </c>
      <c r="D35338" s="5">
        <v>0.0</v>
      </c>
    </row>
    <row r="35339" ht="14.25" customHeight="1">
      <c r="A35339" s="5"/>
      <c r="B35339" s="5"/>
      <c r="C35339" s="5" t="str">
        <f>IFERROR(__xludf.DUMMYFUNCTION("""COMPUTED_VALUE"""),"")</f>
        <v/>
      </c>
      <c r="D35339" s="5">
        <v>0.0</v>
      </c>
    </row>
    <row r="35340" ht="14.25" customHeight="1">
      <c r="A35340" s="5"/>
      <c r="B35340" s="5"/>
      <c r="C35340" s="5" t="str">
        <f>IFERROR(__xludf.DUMMYFUNCTION("""COMPUTED_VALUE"""),"")</f>
        <v/>
      </c>
      <c r="D35340" s="5">
        <v>0.0</v>
      </c>
    </row>
    <row r="35341" ht="14.25" customHeight="1">
      <c r="A35341" s="5"/>
      <c r="B35341" s="5"/>
      <c r="C35341" s="5" t="str">
        <f>IFERROR(__xludf.DUMMYFUNCTION("""COMPUTED_VALUE"""),"")</f>
        <v/>
      </c>
      <c r="D35341" s="5">
        <v>0.0</v>
      </c>
    </row>
    <row r="35342" ht="14.25" customHeight="1">
      <c r="A35342" s="5"/>
      <c r="B35342" s="5"/>
      <c r="C35342" s="5" t="str">
        <f>IFERROR(__xludf.DUMMYFUNCTION("""COMPUTED_VALUE"""),"")</f>
        <v/>
      </c>
      <c r="D35342" s="5">
        <v>0.0</v>
      </c>
    </row>
    <row r="35343" ht="14.25" customHeight="1">
      <c r="A35343" s="5"/>
      <c r="B35343" s="5"/>
      <c r="C35343" s="5" t="str">
        <f>IFERROR(__xludf.DUMMYFUNCTION("""COMPUTED_VALUE"""),"")</f>
        <v/>
      </c>
      <c r="D35343" s="5">
        <v>0.0</v>
      </c>
    </row>
    <row r="35344" ht="14.25" customHeight="1">
      <c r="A35344" s="5"/>
      <c r="B35344" s="5"/>
      <c r="C35344" s="5" t="str">
        <f>IFERROR(__xludf.DUMMYFUNCTION("""COMPUTED_VALUE"""),"")</f>
        <v/>
      </c>
      <c r="D35344" s="5">
        <v>0.0</v>
      </c>
    </row>
    <row r="35345" ht="14.25" customHeight="1">
      <c r="A35345" s="5"/>
      <c r="B35345" s="5"/>
      <c r="C35345" s="5" t="str">
        <f>IFERROR(__xludf.DUMMYFUNCTION("""COMPUTED_VALUE"""),"")</f>
        <v/>
      </c>
      <c r="D35345" s="5">
        <v>0.0</v>
      </c>
    </row>
    <row r="35346" ht="14.25" customHeight="1">
      <c r="A35346" s="5"/>
      <c r="B35346" s="5"/>
      <c r="C35346" s="5" t="str">
        <f>IFERROR(__xludf.DUMMYFUNCTION("""COMPUTED_VALUE"""),"")</f>
        <v/>
      </c>
      <c r="D35346" s="5">
        <v>0.0</v>
      </c>
    </row>
    <row r="35347" ht="14.25" customHeight="1">
      <c r="A35347" s="5"/>
      <c r="B35347" s="5"/>
      <c r="C35347" s="5" t="str">
        <f>IFERROR(__xludf.DUMMYFUNCTION("""COMPUTED_VALUE"""),"")</f>
        <v/>
      </c>
      <c r="D35347" s="5">
        <v>0.0</v>
      </c>
    </row>
    <row r="35348" ht="14.25" customHeight="1">
      <c r="A35348" s="5"/>
      <c r="B35348" s="5"/>
      <c r="C35348" s="5" t="str">
        <f>IFERROR(__xludf.DUMMYFUNCTION("""COMPUTED_VALUE"""),"")</f>
        <v/>
      </c>
      <c r="D35348" s="5">
        <v>0.0</v>
      </c>
    </row>
    <row r="35349" ht="14.25" customHeight="1">
      <c r="A35349" s="5"/>
      <c r="B35349" s="5"/>
      <c r="C35349" s="5" t="str">
        <f>IFERROR(__xludf.DUMMYFUNCTION("""COMPUTED_VALUE"""),"")</f>
        <v/>
      </c>
      <c r="D35349" s="5">
        <v>0.0</v>
      </c>
    </row>
    <row r="35350" ht="14.25" customHeight="1">
      <c r="A35350" s="5"/>
      <c r="B35350" s="5"/>
      <c r="C35350" s="5" t="str">
        <f>IFERROR(__xludf.DUMMYFUNCTION("""COMPUTED_VALUE"""),"")</f>
        <v/>
      </c>
      <c r="D35350" s="5">
        <v>0.0</v>
      </c>
    </row>
    <row r="35351" ht="14.25" customHeight="1">
      <c r="A35351" s="5"/>
      <c r="B35351" s="5"/>
      <c r="C35351" s="5" t="str">
        <f>IFERROR(__xludf.DUMMYFUNCTION("""COMPUTED_VALUE"""),"")</f>
        <v/>
      </c>
      <c r="D35351" s="5">
        <v>0.0</v>
      </c>
    </row>
    <row r="35352" ht="14.25" customHeight="1">
      <c r="A35352" s="5"/>
      <c r="B35352" s="5"/>
      <c r="C35352" s="5" t="str">
        <f>IFERROR(__xludf.DUMMYFUNCTION("""COMPUTED_VALUE"""),"")</f>
        <v/>
      </c>
      <c r="D35352" s="5">
        <v>0.0</v>
      </c>
    </row>
    <row r="35353" ht="14.25" customHeight="1">
      <c r="A35353" s="5"/>
      <c r="B35353" s="5"/>
      <c r="C35353" s="5" t="str">
        <f>IFERROR(__xludf.DUMMYFUNCTION("""COMPUTED_VALUE"""),"")</f>
        <v/>
      </c>
      <c r="D35353" s="5">
        <v>0.0</v>
      </c>
    </row>
    <row r="35354" ht="14.25" customHeight="1">
      <c r="A35354" s="5"/>
      <c r="B35354" s="5"/>
      <c r="C35354" s="5" t="str">
        <f>IFERROR(__xludf.DUMMYFUNCTION("""COMPUTED_VALUE"""),"")</f>
        <v/>
      </c>
      <c r="D35354" s="5">
        <v>0.0</v>
      </c>
    </row>
    <row r="35355" ht="14.25" customHeight="1">
      <c r="A35355" s="5"/>
      <c r="B35355" s="5"/>
      <c r="C35355" s="5" t="str">
        <f>IFERROR(__xludf.DUMMYFUNCTION("""COMPUTED_VALUE"""),"")</f>
        <v/>
      </c>
      <c r="D35355" s="5">
        <v>0.0</v>
      </c>
    </row>
    <row r="35356" ht="14.25" customHeight="1">
      <c r="A35356" s="5"/>
      <c r="B35356" s="5"/>
      <c r="C35356" s="5" t="str">
        <f>IFERROR(__xludf.DUMMYFUNCTION("""COMPUTED_VALUE"""),"")</f>
        <v/>
      </c>
      <c r="D35356" s="5">
        <v>0.0</v>
      </c>
    </row>
    <row r="35357" ht="14.25" customHeight="1">
      <c r="A35357" s="5"/>
      <c r="B35357" s="5"/>
      <c r="C35357" s="5" t="str">
        <f>IFERROR(__xludf.DUMMYFUNCTION("""COMPUTED_VALUE"""),"")</f>
        <v/>
      </c>
      <c r="D35357" s="5">
        <v>0.0</v>
      </c>
    </row>
    <row r="35358" ht="14.25" customHeight="1">
      <c r="A35358" s="5"/>
      <c r="B35358" s="5"/>
      <c r="C35358" s="5" t="str">
        <f>IFERROR(__xludf.DUMMYFUNCTION("""COMPUTED_VALUE"""),"")</f>
        <v/>
      </c>
      <c r="D35358" s="5">
        <v>0.0</v>
      </c>
    </row>
    <row r="35359" ht="14.25" customHeight="1">
      <c r="A35359" s="5"/>
      <c r="B35359" s="5"/>
      <c r="C35359" s="5" t="str">
        <f>IFERROR(__xludf.DUMMYFUNCTION("""COMPUTED_VALUE"""),"")</f>
        <v/>
      </c>
      <c r="D35359" s="5">
        <v>0.0</v>
      </c>
    </row>
    <row r="35360" ht="14.25" customHeight="1">
      <c r="A35360" s="5"/>
      <c r="B35360" s="5"/>
      <c r="C35360" s="5" t="str">
        <f>IFERROR(__xludf.DUMMYFUNCTION("""COMPUTED_VALUE"""),"")</f>
        <v/>
      </c>
      <c r="D35360" s="5">
        <v>0.0</v>
      </c>
    </row>
    <row r="35361" ht="14.25" customHeight="1">
      <c r="A35361" s="5"/>
      <c r="B35361" s="5"/>
      <c r="C35361" s="5" t="str">
        <f>IFERROR(__xludf.DUMMYFUNCTION("""COMPUTED_VALUE"""),"")</f>
        <v/>
      </c>
      <c r="D35361" s="5">
        <v>0.0</v>
      </c>
    </row>
    <row r="35362" ht="14.25" customHeight="1">
      <c r="A35362" s="5"/>
      <c r="B35362" s="5"/>
      <c r="C35362" s="5" t="str">
        <f>IFERROR(__xludf.DUMMYFUNCTION("""COMPUTED_VALUE"""),"")</f>
        <v/>
      </c>
      <c r="D35362" s="5">
        <v>0.0</v>
      </c>
    </row>
    <row r="35363" ht="14.25" customHeight="1">
      <c r="A35363" s="5"/>
      <c r="B35363" s="5"/>
      <c r="C35363" s="5" t="str">
        <f>IFERROR(__xludf.DUMMYFUNCTION("""COMPUTED_VALUE"""),"")</f>
        <v/>
      </c>
      <c r="D35363" s="5">
        <v>0.0</v>
      </c>
    </row>
    <row r="35364" ht="14.25" customHeight="1">
      <c r="A35364" s="5"/>
      <c r="B35364" s="5"/>
      <c r="C35364" s="5" t="str">
        <f>IFERROR(__xludf.DUMMYFUNCTION("""COMPUTED_VALUE"""),"")</f>
        <v/>
      </c>
      <c r="D35364" s="5">
        <v>0.0</v>
      </c>
    </row>
    <row r="35365" ht="14.25" customHeight="1">
      <c r="A35365" s="5"/>
      <c r="B35365" s="5"/>
      <c r="C35365" s="5" t="str">
        <f>IFERROR(__xludf.DUMMYFUNCTION("""COMPUTED_VALUE"""),"")</f>
        <v/>
      </c>
      <c r="D35365" s="5">
        <v>0.0</v>
      </c>
    </row>
    <row r="35366" ht="14.25" customHeight="1">
      <c r="A35366" s="5"/>
      <c r="B35366" s="5"/>
      <c r="C35366" s="5" t="str">
        <f>IFERROR(__xludf.DUMMYFUNCTION("""COMPUTED_VALUE"""),"")</f>
        <v/>
      </c>
      <c r="D35366" s="5">
        <v>0.0</v>
      </c>
    </row>
    <row r="35367" ht="14.25" customHeight="1">
      <c r="A35367" s="5"/>
      <c r="B35367" s="5"/>
      <c r="C35367" s="5" t="str">
        <f>IFERROR(__xludf.DUMMYFUNCTION("""COMPUTED_VALUE"""),"")</f>
        <v/>
      </c>
      <c r="D35367" s="5">
        <v>0.0</v>
      </c>
    </row>
    <row r="35368" ht="14.25" customHeight="1">
      <c r="A35368" s="5"/>
      <c r="B35368" s="5"/>
      <c r="C35368" s="5" t="str">
        <f>IFERROR(__xludf.DUMMYFUNCTION("""COMPUTED_VALUE"""),"")</f>
        <v/>
      </c>
      <c r="D35368" s="5">
        <v>0.0</v>
      </c>
    </row>
    <row r="35369" ht="14.25" customHeight="1">
      <c r="A35369" s="5"/>
      <c r="B35369" s="5"/>
      <c r="C35369" s="5" t="str">
        <f>IFERROR(__xludf.DUMMYFUNCTION("""COMPUTED_VALUE"""),"")</f>
        <v/>
      </c>
      <c r="D35369" s="5">
        <v>0.0</v>
      </c>
    </row>
    <row r="35370" ht="14.25" customHeight="1">
      <c r="A35370" s="5"/>
      <c r="B35370" s="5"/>
      <c r="C35370" s="5" t="str">
        <f>IFERROR(__xludf.DUMMYFUNCTION("""COMPUTED_VALUE"""),"")</f>
        <v/>
      </c>
      <c r="D35370" s="5">
        <v>0.0</v>
      </c>
    </row>
    <row r="35371" ht="14.25" customHeight="1">
      <c r="A35371" s="5"/>
      <c r="B35371" s="5"/>
      <c r="C35371" s="5" t="str">
        <f>IFERROR(__xludf.DUMMYFUNCTION("""COMPUTED_VALUE"""),"")</f>
        <v/>
      </c>
      <c r="D35371" s="5">
        <v>0.0</v>
      </c>
    </row>
    <row r="35372" ht="14.25" customHeight="1">
      <c r="A35372" s="5"/>
      <c r="B35372" s="5"/>
      <c r="C35372" s="5" t="str">
        <f>IFERROR(__xludf.DUMMYFUNCTION("""COMPUTED_VALUE"""),"")</f>
        <v/>
      </c>
      <c r="D35372" s="5">
        <v>0.0</v>
      </c>
    </row>
    <row r="35373" ht="14.25" customHeight="1">
      <c r="A35373" s="5"/>
      <c r="B35373" s="5"/>
      <c r="C35373" s="5" t="str">
        <f>IFERROR(__xludf.DUMMYFUNCTION("""COMPUTED_VALUE"""),"")</f>
        <v/>
      </c>
      <c r="D35373" s="5">
        <v>0.0</v>
      </c>
    </row>
    <row r="35374" ht="14.25" customHeight="1">
      <c r="A35374" s="5"/>
      <c r="B35374" s="5"/>
      <c r="C35374" s="5" t="str">
        <f>IFERROR(__xludf.DUMMYFUNCTION("""COMPUTED_VALUE"""),"")</f>
        <v/>
      </c>
      <c r="D35374" s="5">
        <v>0.0</v>
      </c>
    </row>
    <row r="35375" ht="14.25" customHeight="1">
      <c r="A35375" s="5"/>
      <c r="B35375" s="5"/>
      <c r="C35375" s="5" t="str">
        <f>IFERROR(__xludf.DUMMYFUNCTION("""COMPUTED_VALUE"""),"")</f>
        <v/>
      </c>
      <c r="D35375" s="5">
        <v>0.0</v>
      </c>
    </row>
    <row r="35376" ht="14.25" customHeight="1">
      <c r="A35376" s="5"/>
      <c r="B35376" s="5"/>
      <c r="C35376" s="5" t="str">
        <f>IFERROR(__xludf.DUMMYFUNCTION("""COMPUTED_VALUE"""),"")</f>
        <v/>
      </c>
      <c r="D35376" s="5">
        <v>0.0</v>
      </c>
    </row>
    <row r="35377" ht="14.25" customHeight="1">
      <c r="A35377" s="5"/>
      <c r="B35377" s="5"/>
      <c r="C35377" s="5" t="str">
        <f>IFERROR(__xludf.DUMMYFUNCTION("""COMPUTED_VALUE"""),"")</f>
        <v/>
      </c>
      <c r="D35377" s="5">
        <v>0.0</v>
      </c>
    </row>
    <row r="35378" ht="14.25" customHeight="1">
      <c r="A35378" s="5"/>
      <c r="B35378" s="5"/>
      <c r="C35378" s="5" t="str">
        <f>IFERROR(__xludf.DUMMYFUNCTION("""COMPUTED_VALUE"""),"")</f>
        <v/>
      </c>
      <c r="D35378" s="5">
        <v>0.0</v>
      </c>
    </row>
    <row r="35379" ht="14.25" customHeight="1">
      <c r="A35379" s="5"/>
      <c r="B35379" s="5"/>
      <c r="C35379" s="5" t="str">
        <f>IFERROR(__xludf.DUMMYFUNCTION("""COMPUTED_VALUE"""),"")</f>
        <v/>
      </c>
      <c r="D35379" s="5">
        <v>0.0</v>
      </c>
    </row>
    <row r="35380" ht="14.25" customHeight="1">
      <c r="A35380" s="5"/>
      <c r="B35380" s="5"/>
      <c r="C35380" s="5" t="str">
        <f>IFERROR(__xludf.DUMMYFUNCTION("""COMPUTED_VALUE"""),"")</f>
        <v/>
      </c>
      <c r="D35380" s="5">
        <v>0.0</v>
      </c>
    </row>
    <row r="35381" ht="14.25" customHeight="1">
      <c r="A35381" s="5"/>
      <c r="B35381" s="5"/>
      <c r="C35381" s="5" t="str">
        <f>IFERROR(__xludf.DUMMYFUNCTION("""COMPUTED_VALUE"""),"")</f>
        <v/>
      </c>
      <c r="D35381" s="5">
        <v>0.0</v>
      </c>
    </row>
    <row r="35382" ht="14.25" customHeight="1">
      <c r="A35382" s="5"/>
      <c r="B35382" s="5"/>
      <c r="C35382" s="5" t="str">
        <f>IFERROR(__xludf.DUMMYFUNCTION("""COMPUTED_VALUE"""),"")</f>
        <v/>
      </c>
      <c r="D35382" s="5">
        <v>0.0</v>
      </c>
    </row>
    <row r="35383" ht="14.25" customHeight="1">
      <c r="A35383" s="5"/>
      <c r="B35383" s="5"/>
      <c r="C35383" s="5" t="str">
        <f>IFERROR(__xludf.DUMMYFUNCTION("""COMPUTED_VALUE"""),"")</f>
        <v/>
      </c>
      <c r="D35383" s="5">
        <v>0.0</v>
      </c>
    </row>
    <row r="35384" ht="14.25" customHeight="1">
      <c r="A35384" s="5"/>
      <c r="B35384" s="5"/>
      <c r="C35384" s="5" t="str">
        <f>IFERROR(__xludf.DUMMYFUNCTION("""COMPUTED_VALUE"""),"")</f>
        <v/>
      </c>
      <c r="D35384" s="5">
        <v>0.0</v>
      </c>
    </row>
    <row r="35385" ht="14.25" customHeight="1">
      <c r="A35385" s="5"/>
      <c r="B35385" s="5"/>
      <c r="C35385" s="5" t="str">
        <f>IFERROR(__xludf.DUMMYFUNCTION("""COMPUTED_VALUE"""),"")</f>
        <v/>
      </c>
      <c r="D35385" s="5">
        <v>0.0</v>
      </c>
    </row>
    <row r="35386" ht="14.25" customHeight="1">
      <c r="A35386" s="5"/>
      <c r="B35386" s="5"/>
      <c r="C35386" s="5" t="str">
        <f>IFERROR(__xludf.DUMMYFUNCTION("""COMPUTED_VALUE"""),"")</f>
        <v/>
      </c>
      <c r="D35386" s="5">
        <v>0.0</v>
      </c>
    </row>
    <row r="35387" ht="14.25" customHeight="1">
      <c r="A35387" s="5"/>
      <c r="B35387" s="5"/>
      <c r="C35387" s="5" t="str">
        <f>IFERROR(__xludf.DUMMYFUNCTION("""COMPUTED_VALUE"""),"")</f>
        <v/>
      </c>
      <c r="D35387" s="5">
        <v>0.0</v>
      </c>
    </row>
    <row r="35388" ht="14.25" customHeight="1">
      <c r="A35388" s="5"/>
      <c r="B35388" s="5"/>
      <c r="C35388" s="5" t="str">
        <f>IFERROR(__xludf.DUMMYFUNCTION("""COMPUTED_VALUE"""),"")</f>
        <v/>
      </c>
      <c r="D35388" s="5">
        <v>0.0</v>
      </c>
    </row>
    <row r="35389" ht="14.25" customHeight="1">
      <c r="A35389" s="5"/>
      <c r="B35389" s="5"/>
      <c r="C35389" s="5" t="str">
        <f>IFERROR(__xludf.DUMMYFUNCTION("""COMPUTED_VALUE"""),"")</f>
        <v/>
      </c>
      <c r="D35389" s="5">
        <v>0.0</v>
      </c>
    </row>
    <row r="35390" ht="14.25" customHeight="1">
      <c r="A35390" s="5"/>
      <c r="B35390" s="5"/>
      <c r="C35390" s="5" t="str">
        <f>IFERROR(__xludf.DUMMYFUNCTION("""COMPUTED_VALUE"""),"")</f>
        <v/>
      </c>
      <c r="D35390" s="5">
        <v>0.0</v>
      </c>
    </row>
    <row r="35391" ht="14.25" customHeight="1">
      <c r="A35391" s="5"/>
      <c r="B35391" s="5"/>
      <c r="C35391" s="5" t="str">
        <f>IFERROR(__xludf.DUMMYFUNCTION("""COMPUTED_VALUE"""),"")</f>
        <v/>
      </c>
      <c r="D35391" s="5">
        <v>0.0</v>
      </c>
    </row>
    <row r="35392" ht="14.25" customHeight="1">
      <c r="A35392" s="5"/>
      <c r="B35392" s="5"/>
      <c r="C35392" s="5" t="str">
        <f>IFERROR(__xludf.DUMMYFUNCTION("""COMPUTED_VALUE"""),"")</f>
        <v/>
      </c>
      <c r="D35392" s="5">
        <v>0.0</v>
      </c>
    </row>
    <row r="35393" ht="14.25" customHeight="1">
      <c r="A35393" s="5"/>
      <c r="B35393" s="5"/>
      <c r="C35393" s="5" t="str">
        <f>IFERROR(__xludf.DUMMYFUNCTION("""COMPUTED_VALUE"""),"")</f>
        <v/>
      </c>
      <c r="D35393" s="5">
        <v>0.0</v>
      </c>
    </row>
    <row r="35394" ht="14.25" customHeight="1">
      <c r="A35394" s="5"/>
      <c r="B35394" s="5"/>
      <c r="C35394" s="5" t="str">
        <f>IFERROR(__xludf.DUMMYFUNCTION("""COMPUTED_VALUE"""),"")</f>
        <v/>
      </c>
      <c r="D35394" s="5">
        <v>0.0</v>
      </c>
    </row>
    <row r="35395" ht="14.25" customHeight="1">
      <c r="A35395" s="5"/>
      <c r="B35395" s="5"/>
      <c r="C35395" s="5" t="str">
        <f>IFERROR(__xludf.DUMMYFUNCTION("""COMPUTED_VALUE"""),"")</f>
        <v/>
      </c>
      <c r="D35395" s="5">
        <v>0.0</v>
      </c>
    </row>
    <row r="35396" ht="14.25" customHeight="1">
      <c r="A35396" s="5"/>
      <c r="B35396" s="5"/>
      <c r="C35396" s="5" t="str">
        <f>IFERROR(__xludf.DUMMYFUNCTION("""COMPUTED_VALUE"""),"")</f>
        <v/>
      </c>
      <c r="D35396" s="5">
        <v>0.0</v>
      </c>
    </row>
    <row r="35397" ht="14.25" customHeight="1">
      <c r="A35397" s="5"/>
      <c r="B35397" s="5"/>
      <c r="C35397" s="5" t="str">
        <f>IFERROR(__xludf.DUMMYFUNCTION("""COMPUTED_VALUE"""),"")</f>
        <v/>
      </c>
      <c r="D35397" s="5">
        <v>0.0</v>
      </c>
    </row>
    <row r="35398" ht="14.25" customHeight="1">
      <c r="A35398" s="5"/>
      <c r="B35398" s="5"/>
      <c r="C35398" s="5" t="str">
        <f>IFERROR(__xludf.DUMMYFUNCTION("""COMPUTED_VALUE"""),"")</f>
        <v/>
      </c>
      <c r="D35398" s="5">
        <v>0.0</v>
      </c>
    </row>
    <row r="35399" ht="14.25" customHeight="1">
      <c r="A35399" s="5"/>
      <c r="B35399" s="5"/>
      <c r="C35399" s="5" t="str">
        <f>IFERROR(__xludf.DUMMYFUNCTION("""COMPUTED_VALUE"""),"")</f>
        <v/>
      </c>
      <c r="D35399" s="5">
        <v>0.0</v>
      </c>
    </row>
    <row r="35400" ht="14.25" customHeight="1">
      <c r="A35400" s="5"/>
      <c r="B35400" s="5"/>
      <c r="C35400" s="5" t="str">
        <f>IFERROR(__xludf.DUMMYFUNCTION("""COMPUTED_VALUE"""),"")</f>
        <v/>
      </c>
      <c r="D35400" s="5">
        <v>0.0</v>
      </c>
    </row>
    <row r="35401" ht="14.25" customHeight="1">
      <c r="A35401" s="5"/>
      <c r="B35401" s="5"/>
      <c r="C35401" s="5" t="str">
        <f>IFERROR(__xludf.DUMMYFUNCTION("""COMPUTED_VALUE"""),"")</f>
        <v/>
      </c>
      <c r="D35401" s="5">
        <v>0.0</v>
      </c>
    </row>
    <row r="35402" ht="14.25" customHeight="1">
      <c r="A35402" s="5"/>
      <c r="B35402" s="5"/>
      <c r="C35402" s="5" t="str">
        <f>IFERROR(__xludf.DUMMYFUNCTION("""COMPUTED_VALUE"""),"")</f>
        <v/>
      </c>
      <c r="D35402" s="5">
        <v>0.0</v>
      </c>
    </row>
    <row r="35403" ht="14.25" customHeight="1">
      <c r="A35403" s="5"/>
      <c r="B35403" s="5"/>
      <c r="C35403" s="5" t="str">
        <f>IFERROR(__xludf.DUMMYFUNCTION("""COMPUTED_VALUE"""),"")</f>
        <v/>
      </c>
      <c r="D35403" s="5">
        <v>0.0</v>
      </c>
    </row>
    <row r="35404" ht="14.25" customHeight="1">
      <c r="A35404" s="5"/>
      <c r="B35404" s="5"/>
      <c r="C35404" s="5" t="str">
        <f>IFERROR(__xludf.DUMMYFUNCTION("""COMPUTED_VALUE"""),"")</f>
        <v/>
      </c>
      <c r="D35404" s="5">
        <v>0.0</v>
      </c>
    </row>
    <row r="35405" ht="14.25" customHeight="1">
      <c r="A35405" s="5"/>
      <c r="B35405" s="5"/>
      <c r="C35405" s="5" t="str">
        <f>IFERROR(__xludf.DUMMYFUNCTION("""COMPUTED_VALUE"""),"")</f>
        <v/>
      </c>
      <c r="D35405" s="5">
        <v>0.0</v>
      </c>
    </row>
    <row r="35406" ht="14.25" customHeight="1">
      <c r="A35406" s="5"/>
      <c r="B35406" s="5"/>
      <c r="C35406" s="5" t="str">
        <f>IFERROR(__xludf.DUMMYFUNCTION("""COMPUTED_VALUE"""),"")</f>
        <v/>
      </c>
      <c r="D35406" s="5">
        <v>0.0</v>
      </c>
    </row>
    <row r="35407" ht="14.25" customHeight="1">
      <c r="A35407" s="5"/>
      <c r="B35407" s="5"/>
      <c r="C35407" s="5" t="str">
        <f>IFERROR(__xludf.DUMMYFUNCTION("""COMPUTED_VALUE"""),"")</f>
        <v/>
      </c>
      <c r="D35407" s="5">
        <v>0.0</v>
      </c>
    </row>
    <row r="35408" ht="14.25" customHeight="1">
      <c r="A35408" s="5"/>
      <c r="B35408" s="5"/>
      <c r="C35408" s="5" t="str">
        <f>IFERROR(__xludf.DUMMYFUNCTION("""COMPUTED_VALUE"""),"")</f>
        <v/>
      </c>
      <c r="D35408" s="5">
        <v>0.0</v>
      </c>
    </row>
    <row r="35409" ht="14.25" customHeight="1">
      <c r="A35409" s="5"/>
      <c r="B35409" s="5"/>
      <c r="C35409" s="5" t="str">
        <f>IFERROR(__xludf.DUMMYFUNCTION("""COMPUTED_VALUE"""),"")</f>
        <v/>
      </c>
      <c r="D35409" s="5">
        <v>0.0</v>
      </c>
    </row>
    <row r="35410" ht="14.25" customHeight="1">
      <c r="A35410" s="5"/>
      <c r="B35410" s="5"/>
      <c r="C35410" s="5" t="str">
        <f>IFERROR(__xludf.DUMMYFUNCTION("""COMPUTED_VALUE"""),"")</f>
        <v/>
      </c>
      <c r="D35410" s="5">
        <v>0.0</v>
      </c>
    </row>
    <row r="35411" ht="14.25" customHeight="1">
      <c r="A35411" s="5"/>
      <c r="B35411" s="5"/>
      <c r="C35411" s="5" t="str">
        <f>IFERROR(__xludf.DUMMYFUNCTION("""COMPUTED_VALUE"""),"")</f>
        <v/>
      </c>
      <c r="D35411" s="5">
        <v>0.0</v>
      </c>
    </row>
    <row r="35412" ht="14.25" customHeight="1">
      <c r="A35412" s="5"/>
      <c r="B35412" s="5"/>
      <c r="C35412" s="5" t="str">
        <f>IFERROR(__xludf.DUMMYFUNCTION("""COMPUTED_VALUE"""),"")</f>
        <v/>
      </c>
      <c r="D35412" s="5">
        <v>0.0</v>
      </c>
    </row>
    <row r="35413" ht="14.25" customHeight="1">
      <c r="A35413" s="5"/>
      <c r="B35413" s="5"/>
      <c r="C35413" s="5" t="str">
        <f>IFERROR(__xludf.DUMMYFUNCTION("""COMPUTED_VALUE"""),"")</f>
        <v/>
      </c>
      <c r="D35413" s="5">
        <v>0.0</v>
      </c>
    </row>
    <row r="35414" ht="14.25" customHeight="1">
      <c r="A35414" s="5"/>
      <c r="B35414" s="5"/>
      <c r="C35414" s="5" t="str">
        <f>IFERROR(__xludf.DUMMYFUNCTION("""COMPUTED_VALUE"""),"")</f>
        <v/>
      </c>
      <c r="D35414" s="5">
        <v>0.0</v>
      </c>
    </row>
    <row r="35415" ht="14.25" customHeight="1">
      <c r="A35415" s="5"/>
      <c r="B35415" s="5"/>
      <c r="C35415" s="5" t="str">
        <f>IFERROR(__xludf.DUMMYFUNCTION("""COMPUTED_VALUE"""),"")</f>
        <v/>
      </c>
      <c r="D35415" s="5">
        <v>0.0</v>
      </c>
    </row>
    <row r="35416" ht="14.25" customHeight="1">
      <c r="A35416" s="5"/>
      <c r="B35416" s="5"/>
      <c r="C35416" s="5" t="str">
        <f>IFERROR(__xludf.DUMMYFUNCTION("""COMPUTED_VALUE"""),"")</f>
        <v/>
      </c>
      <c r="D35416" s="5">
        <v>0.0</v>
      </c>
    </row>
    <row r="35417" ht="14.25" customHeight="1">
      <c r="A35417" s="5"/>
      <c r="B35417" s="5"/>
      <c r="C35417" s="5" t="str">
        <f>IFERROR(__xludf.DUMMYFUNCTION("""COMPUTED_VALUE"""),"")</f>
        <v/>
      </c>
      <c r="D35417" s="5">
        <v>0.0</v>
      </c>
    </row>
    <row r="35418" ht="14.25" customHeight="1">
      <c r="A35418" s="5"/>
      <c r="B35418" s="5"/>
      <c r="C35418" s="5" t="str">
        <f>IFERROR(__xludf.DUMMYFUNCTION("""COMPUTED_VALUE"""),"")</f>
        <v/>
      </c>
      <c r="D35418" s="5">
        <v>0.0</v>
      </c>
    </row>
    <row r="35419" ht="14.25" customHeight="1">
      <c r="A35419" s="5"/>
      <c r="B35419" s="5"/>
      <c r="C35419" s="5" t="str">
        <f>IFERROR(__xludf.DUMMYFUNCTION("""COMPUTED_VALUE"""),"")</f>
        <v/>
      </c>
      <c r="D35419" s="5">
        <v>0.0</v>
      </c>
    </row>
    <row r="35420" ht="14.25" customHeight="1">
      <c r="A35420" s="5"/>
      <c r="B35420" s="5"/>
      <c r="C35420" s="5" t="str">
        <f>IFERROR(__xludf.DUMMYFUNCTION("""COMPUTED_VALUE"""),"")</f>
        <v/>
      </c>
      <c r="D35420" s="5">
        <v>0.0</v>
      </c>
    </row>
    <row r="35421" ht="14.25" customHeight="1">
      <c r="A35421" s="5"/>
      <c r="B35421" s="5"/>
      <c r="C35421" s="5" t="str">
        <f>IFERROR(__xludf.DUMMYFUNCTION("""COMPUTED_VALUE"""),"")</f>
        <v/>
      </c>
      <c r="D35421" s="5">
        <v>0.0</v>
      </c>
    </row>
    <row r="35422" ht="14.25" customHeight="1">
      <c r="A35422" s="5"/>
      <c r="B35422" s="5"/>
      <c r="C35422" s="5" t="str">
        <f>IFERROR(__xludf.DUMMYFUNCTION("""COMPUTED_VALUE"""),"")</f>
        <v/>
      </c>
      <c r="D35422" s="5">
        <v>0.0</v>
      </c>
    </row>
    <row r="35423" ht="14.25" customHeight="1">
      <c r="A35423" s="5"/>
      <c r="B35423" s="5"/>
      <c r="C35423" s="5" t="str">
        <f>IFERROR(__xludf.DUMMYFUNCTION("""COMPUTED_VALUE"""),"")</f>
        <v/>
      </c>
      <c r="D35423" s="5">
        <v>0.0</v>
      </c>
    </row>
    <row r="35424" ht="14.25" customHeight="1">
      <c r="A35424" s="5"/>
      <c r="B35424" s="5"/>
      <c r="C35424" s="5" t="str">
        <f>IFERROR(__xludf.DUMMYFUNCTION("""COMPUTED_VALUE"""),"")</f>
        <v/>
      </c>
      <c r="D35424" s="5">
        <v>0.0</v>
      </c>
    </row>
    <row r="35425" ht="14.25" customHeight="1">
      <c r="A35425" s="5"/>
      <c r="B35425" s="5"/>
      <c r="C35425" s="5" t="str">
        <f>IFERROR(__xludf.DUMMYFUNCTION("""COMPUTED_VALUE"""),"")</f>
        <v/>
      </c>
      <c r="D35425" s="5">
        <v>0.0</v>
      </c>
    </row>
    <row r="35426" ht="14.25" customHeight="1">
      <c r="A35426" s="5"/>
      <c r="B35426" s="5"/>
      <c r="C35426" s="5" t="str">
        <f>IFERROR(__xludf.DUMMYFUNCTION("""COMPUTED_VALUE"""),"")</f>
        <v/>
      </c>
      <c r="D35426" s="5">
        <v>0.0</v>
      </c>
    </row>
    <row r="35427" ht="14.25" customHeight="1">
      <c r="A35427" s="5"/>
      <c r="B35427" s="5"/>
      <c r="C35427" s="5" t="str">
        <f>IFERROR(__xludf.DUMMYFUNCTION("""COMPUTED_VALUE"""),"")</f>
        <v/>
      </c>
      <c r="D35427" s="5">
        <v>0.0</v>
      </c>
    </row>
    <row r="35428" ht="14.25" customHeight="1">
      <c r="A35428" s="5"/>
      <c r="B35428" s="5"/>
      <c r="C35428" s="5" t="str">
        <f>IFERROR(__xludf.DUMMYFUNCTION("""COMPUTED_VALUE"""),"")</f>
        <v/>
      </c>
      <c r="D35428" s="5">
        <v>0.0</v>
      </c>
    </row>
    <row r="35429" ht="14.25" customHeight="1">
      <c r="A35429" s="5"/>
      <c r="B35429" s="5"/>
      <c r="C35429" s="5" t="str">
        <f>IFERROR(__xludf.DUMMYFUNCTION("""COMPUTED_VALUE"""),"")</f>
        <v/>
      </c>
      <c r="D35429" s="5">
        <v>0.0</v>
      </c>
    </row>
    <row r="35430" ht="14.25" customHeight="1">
      <c r="A35430" s="5"/>
      <c r="B35430" s="5"/>
      <c r="C35430" s="5" t="str">
        <f>IFERROR(__xludf.DUMMYFUNCTION("""COMPUTED_VALUE"""),"")</f>
        <v/>
      </c>
      <c r="D35430" s="5">
        <v>0.0</v>
      </c>
    </row>
    <row r="35431" ht="14.25" customHeight="1">
      <c r="A35431" s="5"/>
      <c r="B35431" s="5"/>
      <c r="C35431" s="5" t="str">
        <f>IFERROR(__xludf.DUMMYFUNCTION("""COMPUTED_VALUE"""),"")</f>
        <v/>
      </c>
      <c r="D35431" s="5">
        <v>0.0</v>
      </c>
    </row>
    <row r="35432" ht="14.25" customHeight="1">
      <c r="A35432" s="5"/>
      <c r="B35432" s="5"/>
      <c r="C35432" s="5" t="str">
        <f>IFERROR(__xludf.DUMMYFUNCTION("""COMPUTED_VALUE"""),"")</f>
        <v/>
      </c>
      <c r="D35432" s="5">
        <v>0.0</v>
      </c>
    </row>
    <row r="35433" ht="14.25" customHeight="1">
      <c r="A35433" s="5"/>
      <c r="B35433" s="5"/>
      <c r="C35433" s="5" t="str">
        <f>IFERROR(__xludf.DUMMYFUNCTION("""COMPUTED_VALUE"""),"")</f>
        <v/>
      </c>
      <c r="D35433" s="5">
        <v>0.0</v>
      </c>
    </row>
    <row r="35434" ht="14.25" customHeight="1">
      <c r="A35434" s="5"/>
      <c r="B35434" s="5"/>
      <c r="C35434" s="5" t="str">
        <f>IFERROR(__xludf.DUMMYFUNCTION("""COMPUTED_VALUE"""),"")</f>
        <v/>
      </c>
      <c r="D35434" s="5">
        <v>0.0</v>
      </c>
    </row>
    <row r="35435" ht="14.25" customHeight="1">
      <c r="A35435" s="5"/>
      <c r="B35435" s="5"/>
      <c r="C35435" s="5" t="str">
        <f>IFERROR(__xludf.DUMMYFUNCTION("""COMPUTED_VALUE"""),"")</f>
        <v/>
      </c>
      <c r="D35435" s="5">
        <v>0.0</v>
      </c>
    </row>
    <row r="35436" ht="14.25" customHeight="1">
      <c r="A35436" s="5"/>
      <c r="B35436" s="5"/>
      <c r="C35436" s="5" t="str">
        <f>IFERROR(__xludf.DUMMYFUNCTION("""COMPUTED_VALUE"""),"")</f>
        <v/>
      </c>
      <c r="D35436" s="5">
        <v>0.0</v>
      </c>
    </row>
    <row r="35437" ht="14.25" customHeight="1">
      <c r="A35437" s="5"/>
      <c r="B35437" s="5"/>
      <c r="C35437" s="5" t="str">
        <f>IFERROR(__xludf.DUMMYFUNCTION("""COMPUTED_VALUE"""),"")</f>
        <v/>
      </c>
      <c r="D35437" s="5">
        <v>0.0</v>
      </c>
    </row>
    <row r="35438" ht="14.25" customHeight="1">
      <c r="A35438" s="5"/>
      <c r="B35438" s="5"/>
      <c r="C35438" s="5" t="str">
        <f>IFERROR(__xludf.DUMMYFUNCTION("""COMPUTED_VALUE"""),"")</f>
        <v/>
      </c>
      <c r="D35438" s="5">
        <v>0.0</v>
      </c>
    </row>
    <row r="35439" ht="14.25" customHeight="1">
      <c r="A35439" s="5"/>
      <c r="B35439" s="5"/>
      <c r="C35439" s="5" t="str">
        <f>IFERROR(__xludf.DUMMYFUNCTION("""COMPUTED_VALUE"""),"")</f>
        <v/>
      </c>
      <c r="D35439" s="5">
        <v>0.0</v>
      </c>
    </row>
    <row r="35440" ht="14.25" customHeight="1">
      <c r="A35440" s="5"/>
      <c r="B35440" s="5"/>
      <c r="C35440" s="5" t="str">
        <f>IFERROR(__xludf.DUMMYFUNCTION("""COMPUTED_VALUE"""),"")</f>
        <v/>
      </c>
      <c r="D35440" s="5">
        <v>0.0</v>
      </c>
    </row>
    <row r="35441" ht="14.25" customHeight="1">
      <c r="A35441" s="5"/>
      <c r="B35441" s="5"/>
      <c r="C35441" s="5" t="str">
        <f>IFERROR(__xludf.DUMMYFUNCTION("""COMPUTED_VALUE"""),"")</f>
        <v/>
      </c>
      <c r="D35441" s="5">
        <v>0.0</v>
      </c>
    </row>
    <row r="35442" ht="14.25" customHeight="1">
      <c r="A35442" s="5"/>
      <c r="B35442" s="5"/>
      <c r="C35442" s="5" t="str">
        <f>IFERROR(__xludf.DUMMYFUNCTION("""COMPUTED_VALUE"""),"")</f>
        <v/>
      </c>
      <c r="D35442" s="5">
        <v>0.0</v>
      </c>
    </row>
    <row r="35443" ht="14.25" customHeight="1">
      <c r="A35443" s="5"/>
      <c r="B35443" s="5"/>
      <c r="C35443" s="5" t="str">
        <f>IFERROR(__xludf.DUMMYFUNCTION("""COMPUTED_VALUE"""),"")</f>
        <v/>
      </c>
      <c r="D35443" s="5">
        <v>0.0</v>
      </c>
    </row>
    <row r="35444" ht="14.25" customHeight="1">
      <c r="A35444" s="5"/>
      <c r="B35444" s="5"/>
      <c r="C35444" s="5" t="str">
        <f>IFERROR(__xludf.DUMMYFUNCTION("""COMPUTED_VALUE"""),"")</f>
        <v/>
      </c>
      <c r="D35444" s="5">
        <v>0.0</v>
      </c>
    </row>
    <row r="35445" ht="14.25" customHeight="1">
      <c r="A35445" s="5"/>
      <c r="B35445" s="5"/>
      <c r="C35445" s="5" t="str">
        <f>IFERROR(__xludf.DUMMYFUNCTION("""COMPUTED_VALUE"""),"")</f>
        <v/>
      </c>
      <c r="D35445" s="5">
        <v>0.0</v>
      </c>
    </row>
    <row r="35446" ht="14.25" customHeight="1">
      <c r="A35446" s="5"/>
      <c r="B35446" s="5"/>
      <c r="C35446" s="5" t="str">
        <f>IFERROR(__xludf.DUMMYFUNCTION("""COMPUTED_VALUE"""),"")</f>
        <v/>
      </c>
      <c r="D35446" s="5">
        <v>0.0</v>
      </c>
    </row>
    <row r="35447" ht="14.25" customHeight="1">
      <c r="A35447" s="5"/>
      <c r="B35447" s="5"/>
      <c r="C35447" s="5" t="str">
        <f>IFERROR(__xludf.DUMMYFUNCTION("""COMPUTED_VALUE"""),"")</f>
        <v/>
      </c>
      <c r="D35447" s="5">
        <v>0.0</v>
      </c>
    </row>
    <row r="35448" ht="14.25" customHeight="1">
      <c r="A35448" s="5"/>
      <c r="B35448" s="5"/>
      <c r="C35448" s="5" t="str">
        <f>IFERROR(__xludf.DUMMYFUNCTION("""COMPUTED_VALUE"""),"")</f>
        <v/>
      </c>
      <c r="D35448" s="5">
        <v>0.0</v>
      </c>
    </row>
    <row r="35449" ht="14.25" customHeight="1">
      <c r="A35449" s="5"/>
      <c r="B35449" s="5"/>
      <c r="C35449" s="5" t="str">
        <f>IFERROR(__xludf.DUMMYFUNCTION("""COMPUTED_VALUE"""),"")</f>
        <v/>
      </c>
      <c r="D35449" s="5">
        <v>0.0</v>
      </c>
    </row>
    <row r="35450" ht="14.25" customHeight="1">
      <c r="A35450" s="5"/>
      <c r="B35450" s="5"/>
      <c r="C35450" s="5" t="str">
        <f>IFERROR(__xludf.DUMMYFUNCTION("""COMPUTED_VALUE"""),"")</f>
        <v/>
      </c>
      <c r="D35450" s="5">
        <v>0.0</v>
      </c>
    </row>
    <row r="35451" ht="14.25" customHeight="1">
      <c r="A35451" s="5"/>
      <c r="B35451" s="5"/>
      <c r="C35451" s="5" t="str">
        <f>IFERROR(__xludf.DUMMYFUNCTION("""COMPUTED_VALUE"""),"")</f>
        <v/>
      </c>
      <c r="D35451" s="5">
        <v>0.0</v>
      </c>
    </row>
    <row r="35452" ht="14.25" customHeight="1">
      <c r="A35452" s="5"/>
      <c r="B35452" s="5"/>
      <c r="C35452" s="5" t="str">
        <f>IFERROR(__xludf.DUMMYFUNCTION("""COMPUTED_VALUE"""),"")</f>
        <v/>
      </c>
      <c r="D35452" s="5">
        <v>0.0</v>
      </c>
    </row>
    <row r="35453" ht="14.25" customHeight="1">
      <c r="A35453" s="5"/>
      <c r="B35453" s="5"/>
      <c r="C35453" s="5" t="str">
        <f>IFERROR(__xludf.DUMMYFUNCTION("""COMPUTED_VALUE"""),"")</f>
        <v/>
      </c>
      <c r="D35453" s="5">
        <v>0.0</v>
      </c>
    </row>
    <row r="35454" ht="14.25" customHeight="1">
      <c r="A35454" s="5"/>
      <c r="B35454" s="5"/>
      <c r="C35454" s="5" t="str">
        <f>IFERROR(__xludf.DUMMYFUNCTION("""COMPUTED_VALUE"""),"")</f>
        <v/>
      </c>
      <c r="D35454" s="5">
        <v>0.0</v>
      </c>
    </row>
    <row r="35455" ht="14.25" customHeight="1">
      <c r="A35455" s="5"/>
      <c r="B35455" s="5"/>
      <c r="C35455" s="5" t="str">
        <f>IFERROR(__xludf.DUMMYFUNCTION("""COMPUTED_VALUE"""),"")</f>
        <v/>
      </c>
      <c r="D35455" s="5">
        <v>0.0</v>
      </c>
    </row>
    <row r="35456" ht="14.25" customHeight="1">
      <c r="A35456" s="5"/>
      <c r="B35456" s="5"/>
      <c r="C35456" s="5" t="str">
        <f>IFERROR(__xludf.DUMMYFUNCTION("""COMPUTED_VALUE"""),"")</f>
        <v/>
      </c>
      <c r="D35456" s="5">
        <v>0.0</v>
      </c>
    </row>
    <row r="35457" ht="14.25" customHeight="1">
      <c r="A35457" s="5"/>
      <c r="B35457" s="5"/>
      <c r="C35457" s="5" t="str">
        <f>IFERROR(__xludf.DUMMYFUNCTION("""COMPUTED_VALUE"""),"")</f>
        <v/>
      </c>
      <c r="D35457" s="5">
        <v>0.0</v>
      </c>
    </row>
    <row r="35458" ht="14.25" customHeight="1">
      <c r="A35458" s="5"/>
      <c r="B35458" s="5"/>
      <c r="C35458" s="5" t="str">
        <f>IFERROR(__xludf.DUMMYFUNCTION("""COMPUTED_VALUE"""),"")</f>
        <v/>
      </c>
      <c r="D35458" s="5">
        <v>0.0</v>
      </c>
    </row>
    <row r="35459" ht="14.25" customHeight="1">
      <c r="A35459" s="5"/>
      <c r="B35459" s="5"/>
      <c r="C35459" s="5" t="str">
        <f>IFERROR(__xludf.DUMMYFUNCTION("""COMPUTED_VALUE"""),"")</f>
        <v/>
      </c>
      <c r="D35459" s="5">
        <v>0.0</v>
      </c>
    </row>
    <row r="35460" ht="14.25" customHeight="1">
      <c r="A35460" s="5"/>
      <c r="B35460" s="5"/>
      <c r="C35460" s="5" t="str">
        <f>IFERROR(__xludf.DUMMYFUNCTION("""COMPUTED_VALUE"""),"")</f>
        <v/>
      </c>
      <c r="D35460" s="5">
        <v>0.0</v>
      </c>
    </row>
    <row r="35461" ht="14.25" customHeight="1">
      <c r="A35461" s="5"/>
      <c r="B35461" s="5"/>
      <c r="C35461" s="5" t="str">
        <f>IFERROR(__xludf.DUMMYFUNCTION("""COMPUTED_VALUE"""),"")</f>
        <v/>
      </c>
      <c r="D35461" s="5">
        <v>0.0</v>
      </c>
    </row>
    <row r="35462" ht="14.25" customHeight="1">
      <c r="A35462" s="5"/>
      <c r="B35462" s="5"/>
      <c r="C35462" s="5" t="str">
        <f>IFERROR(__xludf.DUMMYFUNCTION("""COMPUTED_VALUE"""),"")</f>
        <v/>
      </c>
      <c r="D35462" s="5">
        <v>0.0</v>
      </c>
    </row>
    <row r="35463" ht="14.25" customHeight="1">
      <c r="A35463" s="5"/>
      <c r="B35463" s="5"/>
      <c r="C35463" s="5" t="str">
        <f>IFERROR(__xludf.DUMMYFUNCTION("""COMPUTED_VALUE"""),"")</f>
        <v/>
      </c>
      <c r="D35463" s="5">
        <v>0.0</v>
      </c>
    </row>
    <row r="35464" ht="14.25" customHeight="1">
      <c r="A35464" s="5"/>
      <c r="B35464" s="5"/>
      <c r="C35464" s="5" t="str">
        <f>IFERROR(__xludf.DUMMYFUNCTION("""COMPUTED_VALUE"""),"")</f>
        <v/>
      </c>
      <c r="D35464" s="5">
        <v>0.0</v>
      </c>
    </row>
    <row r="35465" ht="14.25" customHeight="1">
      <c r="A35465" s="5"/>
      <c r="B35465" s="5"/>
      <c r="C35465" s="5" t="str">
        <f>IFERROR(__xludf.DUMMYFUNCTION("""COMPUTED_VALUE"""),"")</f>
        <v/>
      </c>
      <c r="D35465" s="5">
        <v>0.0</v>
      </c>
    </row>
    <row r="35466" ht="14.25" customHeight="1">
      <c r="A35466" s="5"/>
      <c r="B35466" s="5"/>
      <c r="C35466" s="5" t="str">
        <f>IFERROR(__xludf.DUMMYFUNCTION("""COMPUTED_VALUE"""),"")</f>
        <v/>
      </c>
      <c r="D35466" s="5">
        <v>0.0</v>
      </c>
    </row>
    <row r="35467" ht="14.25" customHeight="1">
      <c r="A35467" s="5"/>
      <c r="B35467" s="5"/>
      <c r="C35467" s="5" t="str">
        <f>IFERROR(__xludf.DUMMYFUNCTION("""COMPUTED_VALUE"""),"")</f>
        <v/>
      </c>
      <c r="D35467" s="5">
        <v>0.0</v>
      </c>
    </row>
    <row r="35468" ht="14.25" customHeight="1">
      <c r="A35468" s="5"/>
      <c r="B35468" s="5"/>
      <c r="C35468" s="5" t="str">
        <f>IFERROR(__xludf.DUMMYFUNCTION("""COMPUTED_VALUE"""),"")</f>
        <v/>
      </c>
      <c r="D35468" s="5">
        <v>0.0</v>
      </c>
    </row>
    <row r="35469" ht="14.25" customHeight="1">
      <c r="A35469" s="5"/>
      <c r="B35469" s="5"/>
      <c r="C35469" s="5" t="str">
        <f>IFERROR(__xludf.DUMMYFUNCTION("""COMPUTED_VALUE"""),"")</f>
        <v/>
      </c>
      <c r="D35469" s="5">
        <v>0.0</v>
      </c>
    </row>
    <row r="35470" ht="14.25" customHeight="1">
      <c r="A35470" s="5"/>
      <c r="B35470" s="5"/>
      <c r="C35470" s="5" t="str">
        <f>IFERROR(__xludf.DUMMYFUNCTION("""COMPUTED_VALUE"""),"")</f>
        <v/>
      </c>
      <c r="D35470" s="5">
        <v>0.0</v>
      </c>
    </row>
    <row r="35471" ht="14.25" customHeight="1">
      <c r="A35471" s="5"/>
      <c r="B35471" s="5"/>
      <c r="C35471" s="5" t="str">
        <f>IFERROR(__xludf.DUMMYFUNCTION("""COMPUTED_VALUE"""),"")</f>
        <v/>
      </c>
      <c r="D35471" s="5">
        <v>0.0</v>
      </c>
    </row>
    <row r="35472" ht="14.25" customHeight="1">
      <c r="A35472" s="5"/>
      <c r="B35472" s="5"/>
      <c r="C35472" s="5" t="str">
        <f>IFERROR(__xludf.DUMMYFUNCTION("""COMPUTED_VALUE"""),"")</f>
        <v/>
      </c>
      <c r="D35472" s="5">
        <v>0.0</v>
      </c>
    </row>
    <row r="35473" ht="14.25" customHeight="1">
      <c r="A35473" s="5"/>
      <c r="B35473" s="5"/>
      <c r="C35473" s="5" t="str">
        <f>IFERROR(__xludf.DUMMYFUNCTION("""COMPUTED_VALUE"""),"")</f>
        <v/>
      </c>
      <c r="D35473" s="5">
        <v>0.0</v>
      </c>
    </row>
    <row r="35474" ht="14.25" customHeight="1">
      <c r="A35474" s="5"/>
      <c r="B35474" s="5"/>
      <c r="C35474" s="5" t="str">
        <f>IFERROR(__xludf.DUMMYFUNCTION("""COMPUTED_VALUE"""),"")</f>
        <v/>
      </c>
      <c r="D35474" s="5">
        <v>0.0</v>
      </c>
    </row>
    <row r="35475" ht="14.25" customHeight="1">
      <c r="A35475" s="5"/>
      <c r="B35475" s="5"/>
      <c r="C35475" s="5" t="str">
        <f>IFERROR(__xludf.DUMMYFUNCTION("""COMPUTED_VALUE"""),"")</f>
        <v/>
      </c>
      <c r="D35475" s="5">
        <v>0.0</v>
      </c>
    </row>
    <row r="35476" ht="14.25" customHeight="1">
      <c r="A35476" s="5"/>
      <c r="B35476" s="5"/>
      <c r="C35476" s="5" t="str">
        <f>IFERROR(__xludf.DUMMYFUNCTION("""COMPUTED_VALUE"""),"")</f>
        <v/>
      </c>
      <c r="D35476" s="5">
        <v>0.0</v>
      </c>
    </row>
    <row r="35477" ht="14.25" customHeight="1">
      <c r="A35477" s="5"/>
      <c r="B35477" s="5"/>
      <c r="C35477" s="5" t="str">
        <f>IFERROR(__xludf.DUMMYFUNCTION("""COMPUTED_VALUE"""),"")</f>
        <v/>
      </c>
      <c r="D35477" s="5">
        <v>0.0</v>
      </c>
    </row>
    <row r="35478" ht="14.25" customHeight="1">
      <c r="A35478" s="5"/>
      <c r="B35478" s="5"/>
      <c r="C35478" s="5" t="str">
        <f>IFERROR(__xludf.DUMMYFUNCTION("""COMPUTED_VALUE"""),"")</f>
        <v/>
      </c>
      <c r="D35478" s="5">
        <v>0.0</v>
      </c>
    </row>
    <row r="35479" ht="14.25" customHeight="1">
      <c r="A35479" s="5"/>
      <c r="B35479" s="5"/>
      <c r="C35479" s="5" t="str">
        <f>IFERROR(__xludf.DUMMYFUNCTION("""COMPUTED_VALUE"""),"")</f>
        <v/>
      </c>
      <c r="D35479" s="5">
        <v>0.0</v>
      </c>
    </row>
    <row r="35480" ht="14.25" customHeight="1">
      <c r="A35480" s="5"/>
      <c r="B35480" s="5"/>
      <c r="C35480" s="5" t="str">
        <f>IFERROR(__xludf.DUMMYFUNCTION("""COMPUTED_VALUE"""),"")</f>
        <v/>
      </c>
      <c r="D35480" s="5">
        <v>0.0</v>
      </c>
    </row>
    <row r="35481" ht="14.25" customHeight="1">
      <c r="A35481" s="5"/>
      <c r="B35481" s="5"/>
      <c r="C35481" s="5" t="str">
        <f>IFERROR(__xludf.DUMMYFUNCTION("""COMPUTED_VALUE"""),"")</f>
        <v/>
      </c>
      <c r="D35481" s="5">
        <v>0.0</v>
      </c>
    </row>
    <row r="35482" ht="14.25" customHeight="1">
      <c r="A35482" s="5"/>
      <c r="B35482" s="5"/>
      <c r="C35482" s="5" t="str">
        <f>IFERROR(__xludf.DUMMYFUNCTION("""COMPUTED_VALUE"""),"")</f>
        <v/>
      </c>
      <c r="D35482" s="5">
        <v>0.0</v>
      </c>
    </row>
    <row r="35483" ht="14.25" customHeight="1">
      <c r="A35483" s="5"/>
      <c r="B35483" s="5"/>
      <c r="C35483" s="5" t="str">
        <f>IFERROR(__xludf.DUMMYFUNCTION("""COMPUTED_VALUE"""),"")</f>
        <v/>
      </c>
      <c r="D35483" s="5">
        <v>0.0</v>
      </c>
    </row>
    <row r="35484" ht="14.25" customHeight="1">
      <c r="A35484" s="5"/>
      <c r="B35484" s="5"/>
      <c r="C35484" s="5" t="str">
        <f>IFERROR(__xludf.DUMMYFUNCTION("""COMPUTED_VALUE"""),"")</f>
        <v/>
      </c>
      <c r="D35484" s="5">
        <v>0.0</v>
      </c>
    </row>
    <row r="35485" ht="14.25" customHeight="1">
      <c r="A35485" s="5"/>
      <c r="B35485" s="5"/>
      <c r="C35485" s="5" t="str">
        <f>IFERROR(__xludf.DUMMYFUNCTION("""COMPUTED_VALUE"""),"")</f>
        <v/>
      </c>
      <c r="D35485" s="5">
        <v>0.0</v>
      </c>
    </row>
    <row r="35486" ht="14.25" customHeight="1">
      <c r="A35486" s="5"/>
      <c r="B35486" s="5"/>
      <c r="C35486" s="5" t="str">
        <f>IFERROR(__xludf.DUMMYFUNCTION("""COMPUTED_VALUE"""),"")</f>
        <v/>
      </c>
      <c r="D35486" s="5">
        <v>0.0</v>
      </c>
    </row>
    <row r="35487" ht="14.25" customHeight="1">
      <c r="A35487" s="5"/>
      <c r="B35487" s="5"/>
      <c r="C35487" s="5" t="str">
        <f>IFERROR(__xludf.DUMMYFUNCTION("""COMPUTED_VALUE"""),"")</f>
        <v/>
      </c>
      <c r="D35487" s="5">
        <v>0.0</v>
      </c>
    </row>
    <row r="35488" ht="14.25" customHeight="1">
      <c r="A35488" s="5"/>
      <c r="B35488" s="5"/>
      <c r="C35488" s="5" t="str">
        <f>IFERROR(__xludf.DUMMYFUNCTION("""COMPUTED_VALUE"""),"")</f>
        <v/>
      </c>
      <c r="D35488" s="5">
        <v>0.0</v>
      </c>
    </row>
    <row r="35489" ht="14.25" customHeight="1">
      <c r="A35489" s="5"/>
      <c r="B35489" s="5"/>
      <c r="C35489" s="5" t="str">
        <f>IFERROR(__xludf.DUMMYFUNCTION("""COMPUTED_VALUE"""),"")</f>
        <v/>
      </c>
      <c r="D35489" s="5">
        <v>0.0</v>
      </c>
    </row>
    <row r="35490" ht="14.25" customHeight="1">
      <c r="A35490" s="5"/>
      <c r="B35490" s="5"/>
      <c r="C35490" s="5" t="str">
        <f>IFERROR(__xludf.DUMMYFUNCTION("""COMPUTED_VALUE"""),"")</f>
        <v/>
      </c>
      <c r="D35490" s="5">
        <v>0.0</v>
      </c>
    </row>
    <row r="35491" ht="14.25" customHeight="1">
      <c r="A35491" s="5"/>
      <c r="B35491" s="5"/>
      <c r="C35491" s="5" t="str">
        <f>IFERROR(__xludf.DUMMYFUNCTION("""COMPUTED_VALUE"""),"")</f>
        <v/>
      </c>
      <c r="D35491" s="5">
        <v>0.0</v>
      </c>
    </row>
    <row r="35492" ht="14.25" customHeight="1">
      <c r="A35492" s="5"/>
      <c r="B35492" s="5"/>
      <c r="C35492" s="5" t="str">
        <f>IFERROR(__xludf.DUMMYFUNCTION("""COMPUTED_VALUE"""),"")</f>
        <v/>
      </c>
      <c r="D35492" s="5">
        <v>0.0</v>
      </c>
    </row>
    <row r="35493" ht="14.25" customHeight="1">
      <c r="A35493" s="5"/>
      <c r="B35493" s="5"/>
      <c r="C35493" s="5" t="str">
        <f>IFERROR(__xludf.DUMMYFUNCTION("""COMPUTED_VALUE"""),"")</f>
        <v/>
      </c>
      <c r="D35493" s="5">
        <v>0.0</v>
      </c>
    </row>
    <row r="35494" ht="14.25" customHeight="1">
      <c r="A35494" s="5"/>
      <c r="B35494" s="5"/>
      <c r="C35494" s="5" t="str">
        <f>IFERROR(__xludf.DUMMYFUNCTION("""COMPUTED_VALUE"""),"")</f>
        <v/>
      </c>
      <c r="D35494" s="5">
        <v>0.0</v>
      </c>
    </row>
    <row r="35495" ht="14.25" customHeight="1">
      <c r="A35495" s="5"/>
      <c r="B35495" s="5"/>
      <c r="C35495" s="5" t="str">
        <f>IFERROR(__xludf.DUMMYFUNCTION("""COMPUTED_VALUE"""),"")</f>
        <v/>
      </c>
      <c r="D35495" s="5">
        <v>0.0</v>
      </c>
    </row>
    <row r="35496" ht="14.25" customHeight="1">
      <c r="A35496" s="5"/>
      <c r="B35496" s="5"/>
      <c r="C35496" s="5" t="str">
        <f>IFERROR(__xludf.DUMMYFUNCTION("""COMPUTED_VALUE"""),"")</f>
        <v/>
      </c>
      <c r="D35496" s="5">
        <v>0.0</v>
      </c>
    </row>
    <row r="35497" ht="14.25" customHeight="1">
      <c r="A35497" s="5"/>
      <c r="B35497" s="5"/>
      <c r="C35497" s="5" t="str">
        <f>IFERROR(__xludf.DUMMYFUNCTION("""COMPUTED_VALUE"""),"")</f>
        <v/>
      </c>
      <c r="D35497" s="5">
        <v>0.0</v>
      </c>
    </row>
    <row r="35498" ht="14.25" customHeight="1">
      <c r="A35498" s="5"/>
      <c r="B35498" s="5"/>
      <c r="C35498" s="5" t="str">
        <f>IFERROR(__xludf.DUMMYFUNCTION("""COMPUTED_VALUE"""),"")</f>
        <v/>
      </c>
      <c r="D35498" s="5">
        <v>0.0</v>
      </c>
    </row>
    <row r="35499" ht="14.25" customHeight="1">
      <c r="A35499" s="5"/>
      <c r="B35499" s="5"/>
      <c r="C35499" s="5" t="str">
        <f>IFERROR(__xludf.DUMMYFUNCTION("""COMPUTED_VALUE"""),"")</f>
        <v/>
      </c>
      <c r="D35499" s="5">
        <v>0.0</v>
      </c>
    </row>
    <row r="35500" ht="14.25" customHeight="1">
      <c r="A35500" s="5"/>
      <c r="B35500" s="5"/>
      <c r="C35500" s="5" t="str">
        <f>IFERROR(__xludf.DUMMYFUNCTION("""COMPUTED_VALUE"""),"")</f>
        <v/>
      </c>
      <c r="D35500" s="5">
        <v>0.0</v>
      </c>
    </row>
    <row r="35501" ht="14.25" customHeight="1">
      <c r="A35501" s="5"/>
      <c r="B35501" s="5"/>
      <c r="C35501" s="5" t="str">
        <f>IFERROR(__xludf.DUMMYFUNCTION("""COMPUTED_VALUE"""),"")</f>
        <v/>
      </c>
      <c r="D35501" s="5">
        <v>0.0</v>
      </c>
    </row>
    <row r="35502" ht="14.25" customHeight="1">
      <c r="A35502" s="5"/>
      <c r="B35502" s="5"/>
      <c r="C35502" s="5" t="str">
        <f>IFERROR(__xludf.DUMMYFUNCTION("""COMPUTED_VALUE"""),"")</f>
        <v/>
      </c>
      <c r="D35502" s="5">
        <v>0.0</v>
      </c>
    </row>
    <row r="35503" ht="14.25" customHeight="1">
      <c r="A35503" s="5"/>
      <c r="B35503" s="5"/>
      <c r="C35503" s="5" t="str">
        <f>IFERROR(__xludf.DUMMYFUNCTION("""COMPUTED_VALUE"""),"")</f>
        <v/>
      </c>
      <c r="D35503" s="5">
        <v>0.0</v>
      </c>
    </row>
    <row r="35504" ht="14.25" customHeight="1">
      <c r="A35504" s="5"/>
      <c r="B35504" s="5"/>
      <c r="C35504" s="5" t="str">
        <f>IFERROR(__xludf.DUMMYFUNCTION("""COMPUTED_VALUE"""),"")</f>
        <v/>
      </c>
      <c r="D35504" s="5">
        <v>0.0</v>
      </c>
    </row>
    <row r="35505" ht="14.25" customHeight="1">
      <c r="A35505" s="5"/>
      <c r="B35505" s="5"/>
      <c r="C35505" s="5" t="str">
        <f>IFERROR(__xludf.DUMMYFUNCTION("""COMPUTED_VALUE"""),"")</f>
        <v/>
      </c>
      <c r="D35505" s="5">
        <v>0.0</v>
      </c>
    </row>
    <row r="35506" ht="14.25" customHeight="1">
      <c r="A35506" s="5"/>
      <c r="B35506" s="5"/>
      <c r="C35506" s="5" t="str">
        <f>IFERROR(__xludf.DUMMYFUNCTION("""COMPUTED_VALUE"""),"")</f>
        <v/>
      </c>
      <c r="D35506" s="5">
        <v>0.0</v>
      </c>
    </row>
    <row r="35507" ht="14.25" customHeight="1">
      <c r="A35507" s="5"/>
      <c r="B35507" s="5"/>
      <c r="C35507" s="5" t="str">
        <f>IFERROR(__xludf.DUMMYFUNCTION("""COMPUTED_VALUE"""),"")</f>
        <v/>
      </c>
      <c r="D35507" s="5">
        <v>0.0</v>
      </c>
    </row>
    <row r="35508" ht="14.25" customHeight="1">
      <c r="A35508" s="5"/>
      <c r="B35508" s="5"/>
      <c r="C35508" s="5" t="str">
        <f>IFERROR(__xludf.DUMMYFUNCTION("""COMPUTED_VALUE"""),"")</f>
        <v/>
      </c>
      <c r="D35508" s="5">
        <v>0.0</v>
      </c>
    </row>
    <row r="35509" ht="14.25" customHeight="1">
      <c r="A35509" s="5"/>
      <c r="B35509" s="5"/>
      <c r="C35509" s="5" t="str">
        <f>IFERROR(__xludf.DUMMYFUNCTION("""COMPUTED_VALUE"""),"")</f>
        <v/>
      </c>
      <c r="D35509" s="5">
        <v>0.0</v>
      </c>
    </row>
    <row r="35510" ht="14.25" customHeight="1">
      <c r="A35510" s="5"/>
      <c r="B35510" s="5"/>
      <c r="C35510" s="5" t="str">
        <f>IFERROR(__xludf.DUMMYFUNCTION("""COMPUTED_VALUE"""),"")</f>
        <v/>
      </c>
      <c r="D35510" s="5">
        <v>0.0</v>
      </c>
    </row>
    <row r="35511" ht="14.25" customHeight="1">
      <c r="A35511" s="5"/>
      <c r="B35511" s="5"/>
      <c r="C35511" s="5" t="str">
        <f>IFERROR(__xludf.DUMMYFUNCTION("""COMPUTED_VALUE"""),"")</f>
        <v/>
      </c>
      <c r="D35511" s="5">
        <v>0.0</v>
      </c>
    </row>
    <row r="35512" ht="14.25" customHeight="1">
      <c r="A35512" s="5"/>
      <c r="B35512" s="5"/>
      <c r="C35512" s="5" t="str">
        <f>IFERROR(__xludf.DUMMYFUNCTION("""COMPUTED_VALUE"""),"")</f>
        <v/>
      </c>
      <c r="D35512" s="5">
        <v>0.0</v>
      </c>
    </row>
    <row r="35513" ht="14.25" customHeight="1">
      <c r="A35513" s="5"/>
      <c r="B35513" s="5"/>
      <c r="C35513" s="5" t="str">
        <f>IFERROR(__xludf.DUMMYFUNCTION("""COMPUTED_VALUE"""),"")</f>
        <v/>
      </c>
      <c r="D35513" s="5">
        <v>0.0</v>
      </c>
    </row>
    <row r="35514" ht="14.25" customHeight="1">
      <c r="A35514" s="5"/>
      <c r="B35514" s="5"/>
      <c r="C35514" s="5" t="str">
        <f>IFERROR(__xludf.DUMMYFUNCTION("""COMPUTED_VALUE"""),"")</f>
        <v/>
      </c>
      <c r="D35514" s="5">
        <v>0.0</v>
      </c>
    </row>
    <row r="35515" ht="14.25" customHeight="1">
      <c r="A35515" s="5"/>
      <c r="B35515" s="5"/>
      <c r="C35515" s="5" t="str">
        <f>IFERROR(__xludf.DUMMYFUNCTION("""COMPUTED_VALUE"""),"")</f>
        <v/>
      </c>
      <c r="D35515" s="5">
        <v>0.0</v>
      </c>
    </row>
    <row r="35516" ht="14.25" customHeight="1">
      <c r="A35516" s="5"/>
      <c r="B35516" s="5"/>
      <c r="C35516" s="5" t="str">
        <f>IFERROR(__xludf.DUMMYFUNCTION("""COMPUTED_VALUE"""),"")</f>
        <v/>
      </c>
      <c r="D35516" s="5">
        <v>0.0</v>
      </c>
    </row>
    <row r="35517" ht="14.25" customHeight="1">
      <c r="A35517" s="5"/>
      <c r="B35517" s="5"/>
      <c r="C35517" s="5" t="str">
        <f>IFERROR(__xludf.DUMMYFUNCTION("""COMPUTED_VALUE"""),"")</f>
        <v/>
      </c>
      <c r="D35517" s="5">
        <v>0.0</v>
      </c>
    </row>
    <row r="35518" ht="14.25" customHeight="1">
      <c r="A35518" s="5"/>
      <c r="B35518" s="5"/>
      <c r="C35518" s="5" t="str">
        <f>IFERROR(__xludf.DUMMYFUNCTION("""COMPUTED_VALUE"""),"")</f>
        <v/>
      </c>
      <c r="D35518" s="5">
        <v>0.0</v>
      </c>
    </row>
    <row r="35519" ht="14.25" customHeight="1">
      <c r="A35519" s="5"/>
      <c r="B35519" s="5"/>
      <c r="C35519" s="5" t="str">
        <f>IFERROR(__xludf.DUMMYFUNCTION("""COMPUTED_VALUE"""),"")</f>
        <v/>
      </c>
      <c r="D35519" s="5">
        <v>0.0</v>
      </c>
    </row>
    <row r="35520" ht="14.25" customHeight="1">
      <c r="A35520" s="5"/>
      <c r="B35520" s="5"/>
      <c r="C35520" s="5" t="str">
        <f>IFERROR(__xludf.DUMMYFUNCTION("""COMPUTED_VALUE"""),"")</f>
        <v/>
      </c>
      <c r="D35520" s="5">
        <v>0.0</v>
      </c>
    </row>
    <row r="35521" ht="14.25" customHeight="1">
      <c r="A35521" s="5"/>
      <c r="B35521" s="5"/>
      <c r="C35521" s="5" t="str">
        <f>IFERROR(__xludf.DUMMYFUNCTION("""COMPUTED_VALUE"""),"")</f>
        <v/>
      </c>
      <c r="D35521" s="5">
        <v>0.0</v>
      </c>
    </row>
    <row r="35522" ht="14.25" customHeight="1">
      <c r="A35522" s="5"/>
      <c r="B35522" s="5"/>
      <c r="C35522" s="5" t="str">
        <f>IFERROR(__xludf.DUMMYFUNCTION("""COMPUTED_VALUE"""),"")</f>
        <v/>
      </c>
      <c r="D35522" s="5">
        <v>0.0</v>
      </c>
    </row>
    <row r="35523" ht="14.25" customHeight="1">
      <c r="A35523" s="5"/>
      <c r="B35523" s="5"/>
      <c r="C35523" s="5" t="str">
        <f>IFERROR(__xludf.DUMMYFUNCTION("""COMPUTED_VALUE"""),"")</f>
        <v/>
      </c>
      <c r="D35523" s="5">
        <v>0.0</v>
      </c>
    </row>
    <row r="35524" ht="14.25" customHeight="1">
      <c r="A35524" s="5"/>
      <c r="B35524" s="5"/>
      <c r="C35524" s="5" t="str">
        <f>IFERROR(__xludf.DUMMYFUNCTION("""COMPUTED_VALUE"""),"")</f>
        <v/>
      </c>
      <c r="D35524" s="5">
        <v>0.0</v>
      </c>
    </row>
    <row r="35525" ht="14.25" customHeight="1">
      <c r="A35525" s="5"/>
      <c r="B35525" s="5"/>
      <c r="C35525" s="5" t="str">
        <f>IFERROR(__xludf.DUMMYFUNCTION("""COMPUTED_VALUE"""),"")</f>
        <v/>
      </c>
      <c r="D35525" s="5">
        <v>0.0</v>
      </c>
    </row>
    <row r="35526" ht="14.25" customHeight="1">
      <c r="A35526" s="5"/>
      <c r="B35526" s="5"/>
      <c r="C35526" s="5" t="str">
        <f>IFERROR(__xludf.DUMMYFUNCTION("""COMPUTED_VALUE"""),"")</f>
        <v/>
      </c>
      <c r="D35526" s="5">
        <v>0.0</v>
      </c>
    </row>
    <row r="35527" ht="14.25" customHeight="1">
      <c r="A35527" s="5"/>
      <c r="B35527" s="5"/>
      <c r="C35527" s="5" t="str">
        <f>IFERROR(__xludf.DUMMYFUNCTION("""COMPUTED_VALUE"""),"")</f>
        <v/>
      </c>
      <c r="D35527" s="5">
        <v>0.0</v>
      </c>
    </row>
    <row r="35528" ht="14.25" customHeight="1">
      <c r="A35528" s="5"/>
      <c r="B35528" s="5"/>
      <c r="C35528" s="5" t="str">
        <f>IFERROR(__xludf.DUMMYFUNCTION("""COMPUTED_VALUE"""),"")</f>
        <v/>
      </c>
      <c r="D35528" s="5">
        <v>0.0</v>
      </c>
    </row>
    <row r="35529" ht="14.25" customHeight="1">
      <c r="A35529" s="5"/>
      <c r="B35529" s="5"/>
      <c r="C35529" s="5" t="str">
        <f>IFERROR(__xludf.DUMMYFUNCTION("""COMPUTED_VALUE"""),"")</f>
        <v/>
      </c>
      <c r="D35529" s="5">
        <v>0.0</v>
      </c>
    </row>
    <row r="35530" ht="14.25" customHeight="1">
      <c r="A35530" s="5"/>
      <c r="B35530" s="5"/>
      <c r="C35530" s="5" t="str">
        <f>IFERROR(__xludf.DUMMYFUNCTION("""COMPUTED_VALUE"""),"")</f>
        <v/>
      </c>
      <c r="D35530" s="5">
        <v>0.0</v>
      </c>
    </row>
    <row r="35531" ht="14.25" customHeight="1">
      <c r="A35531" s="5"/>
      <c r="B35531" s="5"/>
      <c r="C35531" s="5" t="str">
        <f>IFERROR(__xludf.DUMMYFUNCTION("""COMPUTED_VALUE"""),"")</f>
        <v/>
      </c>
      <c r="D35531" s="5">
        <v>0.0</v>
      </c>
    </row>
    <row r="35532" ht="14.25" customHeight="1">
      <c r="A35532" s="5"/>
      <c r="B35532" s="5"/>
      <c r="C35532" s="5" t="str">
        <f>IFERROR(__xludf.DUMMYFUNCTION("""COMPUTED_VALUE"""),"")</f>
        <v/>
      </c>
      <c r="D35532" s="5">
        <v>0.0</v>
      </c>
    </row>
    <row r="35533" ht="14.25" customHeight="1">
      <c r="A35533" s="5"/>
      <c r="B35533" s="5"/>
      <c r="C35533" s="5" t="str">
        <f>IFERROR(__xludf.DUMMYFUNCTION("""COMPUTED_VALUE"""),"")</f>
        <v/>
      </c>
      <c r="D35533" s="5">
        <v>0.0</v>
      </c>
    </row>
    <row r="35534" ht="14.25" customHeight="1">
      <c r="A35534" s="5"/>
      <c r="B35534" s="5"/>
      <c r="C35534" s="5" t="str">
        <f>IFERROR(__xludf.DUMMYFUNCTION("""COMPUTED_VALUE"""),"")</f>
        <v/>
      </c>
      <c r="D35534" s="5">
        <v>0.0</v>
      </c>
    </row>
    <row r="35535" ht="14.25" customHeight="1">
      <c r="A35535" s="5"/>
      <c r="B35535" s="5"/>
      <c r="C35535" s="5" t="str">
        <f>IFERROR(__xludf.DUMMYFUNCTION("""COMPUTED_VALUE"""),"")</f>
        <v/>
      </c>
      <c r="D35535" s="5">
        <v>0.0</v>
      </c>
    </row>
    <row r="35536" ht="14.25" customHeight="1">
      <c r="A35536" s="5"/>
      <c r="B35536" s="5"/>
      <c r="C35536" s="5" t="str">
        <f>IFERROR(__xludf.DUMMYFUNCTION("""COMPUTED_VALUE"""),"")</f>
        <v/>
      </c>
      <c r="D35536" s="5">
        <v>0.0</v>
      </c>
    </row>
    <row r="35537" ht="14.25" customHeight="1">
      <c r="A35537" s="5"/>
      <c r="B35537" s="5"/>
      <c r="C35537" s="5" t="str">
        <f>IFERROR(__xludf.DUMMYFUNCTION("""COMPUTED_VALUE"""),"")</f>
        <v/>
      </c>
      <c r="D35537" s="5">
        <v>0.0</v>
      </c>
    </row>
    <row r="35538" ht="14.25" customHeight="1">
      <c r="A35538" s="5"/>
      <c r="B35538" s="5"/>
      <c r="C35538" s="5" t="str">
        <f>IFERROR(__xludf.DUMMYFUNCTION("""COMPUTED_VALUE"""),"")</f>
        <v/>
      </c>
      <c r="D35538" s="5">
        <v>0.0</v>
      </c>
    </row>
    <row r="35539" ht="14.25" customHeight="1">
      <c r="A35539" s="5"/>
      <c r="B35539" s="5"/>
      <c r="C35539" s="5" t="str">
        <f>IFERROR(__xludf.DUMMYFUNCTION("""COMPUTED_VALUE"""),"")</f>
        <v/>
      </c>
      <c r="D35539" s="5">
        <v>0.0</v>
      </c>
    </row>
    <row r="35540" ht="14.25" customHeight="1">
      <c r="A35540" s="5"/>
      <c r="B35540" s="5"/>
      <c r="C35540" s="5" t="str">
        <f>IFERROR(__xludf.DUMMYFUNCTION("""COMPUTED_VALUE"""),"")</f>
        <v/>
      </c>
      <c r="D35540" s="5">
        <v>0.0</v>
      </c>
    </row>
    <row r="35541" ht="14.25" customHeight="1">
      <c r="A35541" s="5"/>
      <c r="B35541" s="5"/>
      <c r="C35541" s="5" t="str">
        <f>IFERROR(__xludf.DUMMYFUNCTION("""COMPUTED_VALUE"""),"")</f>
        <v/>
      </c>
      <c r="D35541" s="5">
        <v>0.0</v>
      </c>
    </row>
    <row r="35542" ht="14.25" customHeight="1">
      <c r="A35542" s="5"/>
      <c r="B35542" s="5"/>
      <c r="C35542" s="5" t="str">
        <f>IFERROR(__xludf.DUMMYFUNCTION("""COMPUTED_VALUE"""),"")</f>
        <v/>
      </c>
      <c r="D35542" s="5">
        <v>0.0</v>
      </c>
    </row>
    <row r="35543" ht="14.25" customHeight="1">
      <c r="A35543" s="5"/>
      <c r="B35543" s="5"/>
      <c r="C35543" s="5" t="str">
        <f>IFERROR(__xludf.DUMMYFUNCTION("""COMPUTED_VALUE"""),"")</f>
        <v/>
      </c>
      <c r="D35543" s="5">
        <v>0.0</v>
      </c>
    </row>
    <row r="35544" ht="14.25" customHeight="1">
      <c r="A35544" s="5"/>
      <c r="B35544" s="5"/>
      <c r="C35544" s="5" t="str">
        <f>IFERROR(__xludf.DUMMYFUNCTION("""COMPUTED_VALUE"""),"")</f>
        <v/>
      </c>
      <c r="D35544" s="5">
        <v>0.0</v>
      </c>
    </row>
    <row r="35545" ht="14.25" customHeight="1">
      <c r="A35545" s="5"/>
      <c r="B35545" s="5"/>
      <c r="C35545" s="5" t="str">
        <f>IFERROR(__xludf.DUMMYFUNCTION("""COMPUTED_VALUE"""),"")</f>
        <v/>
      </c>
      <c r="D35545" s="5">
        <v>0.0</v>
      </c>
    </row>
    <row r="35546" ht="14.25" customHeight="1">
      <c r="A35546" s="5"/>
      <c r="B35546" s="5"/>
      <c r="C35546" s="5" t="str">
        <f>IFERROR(__xludf.DUMMYFUNCTION("""COMPUTED_VALUE"""),"")</f>
        <v/>
      </c>
      <c r="D35546" s="5">
        <v>0.0</v>
      </c>
    </row>
    <row r="35547" ht="14.25" customHeight="1">
      <c r="A35547" s="5"/>
      <c r="B35547" s="5"/>
      <c r="C35547" s="5" t="str">
        <f>IFERROR(__xludf.DUMMYFUNCTION("""COMPUTED_VALUE"""),"")</f>
        <v/>
      </c>
      <c r="D35547" s="5">
        <v>0.0</v>
      </c>
    </row>
    <row r="35548" ht="14.25" customHeight="1">
      <c r="A35548" s="5"/>
      <c r="B35548" s="5"/>
      <c r="C35548" s="5" t="str">
        <f>IFERROR(__xludf.DUMMYFUNCTION("""COMPUTED_VALUE"""),"")</f>
        <v/>
      </c>
      <c r="D35548" s="5">
        <v>0.0</v>
      </c>
    </row>
    <row r="35549" ht="14.25" customHeight="1">
      <c r="A35549" s="5"/>
      <c r="B35549" s="5"/>
      <c r="C35549" s="5" t="str">
        <f>IFERROR(__xludf.DUMMYFUNCTION("""COMPUTED_VALUE"""),"")</f>
        <v/>
      </c>
      <c r="D35549" s="5">
        <v>0.0</v>
      </c>
    </row>
    <row r="35550" ht="14.25" customHeight="1">
      <c r="A35550" s="5"/>
      <c r="B35550" s="5"/>
      <c r="C35550" s="5" t="str">
        <f>IFERROR(__xludf.DUMMYFUNCTION("""COMPUTED_VALUE"""),"")</f>
        <v/>
      </c>
      <c r="D35550" s="5">
        <v>0.0</v>
      </c>
    </row>
    <row r="35551" ht="14.25" customHeight="1">
      <c r="A35551" s="5"/>
      <c r="B35551" s="5"/>
      <c r="C35551" s="5" t="str">
        <f>IFERROR(__xludf.DUMMYFUNCTION("""COMPUTED_VALUE"""),"")</f>
        <v/>
      </c>
      <c r="D35551" s="5">
        <v>0.0</v>
      </c>
    </row>
    <row r="35552" ht="14.25" customHeight="1">
      <c r="A35552" s="5"/>
      <c r="B35552" s="5"/>
      <c r="C35552" s="5" t="str">
        <f>IFERROR(__xludf.DUMMYFUNCTION("""COMPUTED_VALUE"""),"")</f>
        <v/>
      </c>
      <c r="D35552" s="5">
        <v>0.0</v>
      </c>
    </row>
    <row r="35553" ht="14.25" customHeight="1">
      <c r="A35553" s="5"/>
      <c r="B35553" s="5"/>
      <c r="C35553" s="5" t="str">
        <f>IFERROR(__xludf.DUMMYFUNCTION("""COMPUTED_VALUE"""),"")</f>
        <v/>
      </c>
      <c r="D35553" s="5">
        <v>0.0</v>
      </c>
    </row>
    <row r="35554" ht="14.25" customHeight="1">
      <c r="A35554" s="5"/>
      <c r="B35554" s="5"/>
      <c r="C35554" s="5" t="str">
        <f>IFERROR(__xludf.DUMMYFUNCTION("""COMPUTED_VALUE"""),"")</f>
        <v/>
      </c>
      <c r="D35554" s="5">
        <v>0.0</v>
      </c>
    </row>
    <row r="35555" ht="14.25" customHeight="1">
      <c r="A35555" s="5"/>
      <c r="B35555" s="5"/>
      <c r="C35555" s="5" t="str">
        <f>IFERROR(__xludf.DUMMYFUNCTION("""COMPUTED_VALUE"""),"")</f>
        <v/>
      </c>
      <c r="D35555" s="5">
        <v>0.0</v>
      </c>
    </row>
    <row r="35556" ht="14.25" customHeight="1">
      <c r="A35556" s="5"/>
      <c r="B35556" s="5"/>
      <c r="C35556" s="5" t="str">
        <f>IFERROR(__xludf.DUMMYFUNCTION("""COMPUTED_VALUE"""),"")</f>
        <v/>
      </c>
      <c r="D35556" s="5">
        <v>0.0</v>
      </c>
    </row>
    <row r="35557" ht="14.25" customHeight="1">
      <c r="A35557" s="5"/>
      <c r="B35557" s="5"/>
      <c r="C35557" s="5" t="str">
        <f>IFERROR(__xludf.DUMMYFUNCTION("""COMPUTED_VALUE"""),"")</f>
        <v/>
      </c>
      <c r="D35557" s="5">
        <v>0.0</v>
      </c>
    </row>
    <row r="35558" ht="14.25" customHeight="1">
      <c r="A35558" s="5"/>
      <c r="B35558" s="5"/>
      <c r="C35558" s="5" t="str">
        <f>IFERROR(__xludf.DUMMYFUNCTION("""COMPUTED_VALUE"""),"")</f>
        <v/>
      </c>
      <c r="D35558" s="5">
        <v>0.0</v>
      </c>
    </row>
    <row r="35559" ht="14.25" customHeight="1">
      <c r="A35559" s="5"/>
      <c r="B35559" s="5"/>
      <c r="C35559" s="5" t="str">
        <f>IFERROR(__xludf.DUMMYFUNCTION("""COMPUTED_VALUE"""),"")</f>
        <v/>
      </c>
      <c r="D35559" s="5">
        <v>0.0</v>
      </c>
    </row>
    <row r="35560" ht="14.25" customHeight="1">
      <c r="A35560" s="5"/>
      <c r="B35560" s="5"/>
      <c r="C35560" s="5" t="str">
        <f>IFERROR(__xludf.DUMMYFUNCTION("""COMPUTED_VALUE"""),"")</f>
        <v/>
      </c>
      <c r="D35560" s="5">
        <v>0.0</v>
      </c>
    </row>
    <row r="35561" ht="14.25" customHeight="1">
      <c r="A35561" s="5"/>
      <c r="B35561" s="5"/>
      <c r="C35561" s="5" t="str">
        <f>IFERROR(__xludf.DUMMYFUNCTION("""COMPUTED_VALUE"""),"")</f>
        <v/>
      </c>
      <c r="D35561" s="5">
        <v>0.0</v>
      </c>
    </row>
    <row r="35562" ht="14.25" customHeight="1">
      <c r="A35562" s="5"/>
      <c r="B35562" s="5"/>
      <c r="C35562" s="5" t="str">
        <f>IFERROR(__xludf.DUMMYFUNCTION("""COMPUTED_VALUE"""),"")</f>
        <v/>
      </c>
      <c r="D35562" s="5">
        <v>0.0</v>
      </c>
    </row>
    <row r="35563" ht="14.25" customHeight="1">
      <c r="A35563" s="5"/>
      <c r="B35563" s="5"/>
      <c r="C35563" s="5" t="str">
        <f>IFERROR(__xludf.DUMMYFUNCTION("""COMPUTED_VALUE"""),"")</f>
        <v/>
      </c>
      <c r="D35563" s="5">
        <v>0.0</v>
      </c>
    </row>
    <row r="35564" ht="14.25" customHeight="1">
      <c r="A35564" s="5"/>
      <c r="B35564" s="5"/>
      <c r="C35564" s="5" t="str">
        <f>IFERROR(__xludf.DUMMYFUNCTION("""COMPUTED_VALUE"""),"")</f>
        <v/>
      </c>
      <c r="D35564" s="5">
        <v>0.0</v>
      </c>
    </row>
    <row r="35565" ht="14.25" customHeight="1">
      <c r="A35565" s="5"/>
      <c r="B35565" s="5"/>
      <c r="C35565" s="5" t="str">
        <f>IFERROR(__xludf.DUMMYFUNCTION("""COMPUTED_VALUE"""),"")</f>
        <v/>
      </c>
      <c r="D35565" s="5">
        <v>0.0</v>
      </c>
    </row>
    <row r="35566" ht="14.25" customHeight="1">
      <c r="A35566" s="5"/>
      <c r="B35566" s="5"/>
      <c r="C35566" s="5" t="str">
        <f>IFERROR(__xludf.DUMMYFUNCTION("""COMPUTED_VALUE"""),"")</f>
        <v/>
      </c>
      <c r="D35566" s="5">
        <v>0.0</v>
      </c>
    </row>
    <row r="35567" ht="14.25" customHeight="1">
      <c r="A35567" s="5"/>
      <c r="B35567" s="5"/>
      <c r="C35567" s="5" t="str">
        <f>IFERROR(__xludf.DUMMYFUNCTION("""COMPUTED_VALUE"""),"")</f>
        <v/>
      </c>
      <c r="D35567" s="5">
        <v>0.0</v>
      </c>
    </row>
    <row r="35568" ht="14.25" customHeight="1">
      <c r="A35568" s="5"/>
      <c r="B35568" s="5"/>
      <c r="C35568" s="5" t="str">
        <f>IFERROR(__xludf.DUMMYFUNCTION("""COMPUTED_VALUE"""),"")</f>
        <v/>
      </c>
      <c r="D35568" s="5">
        <v>0.0</v>
      </c>
    </row>
    <row r="35569" ht="14.25" customHeight="1">
      <c r="A35569" s="5"/>
      <c r="B35569" s="5"/>
      <c r="C35569" s="5" t="str">
        <f>IFERROR(__xludf.DUMMYFUNCTION("""COMPUTED_VALUE"""),"")</f>
        <v/>
      </c>
      <c r="D35569" s="5">
        <v>0.0</v>
      </c>
    </row>
    <row r="35570" ht="14.25" customHeight="1">
      <c r="A35570" s="5"/>
      <c r="B35570" s="5"/>
      <c r="C35570" s="5" t="str">
        <f>IFERROR(__xludf.DUMMYFUNCTION("""COMPUTED_VALUE"""),"")</f>
        <v/>
      </c>
      <c r="D35570" s="5">
        <v>0.0</v>
      </c>
    </row>
    <row r="35571" ht="14.25" customHeight="1">
      <c r="A35571" s="5"/>
      <c r="B35571" s="5"/>
      <c r="C35571" s="5" t="str">
        <f>IFERROR(__xludf.DUMMYFUNCTION("""COMPUTED_VALUE"""),"")</f>
        <v/>
      </c>
      <c r="D35571" s="5">
        <v>0.0</v>
      </c>
    </row>
    <row r="35572" ht="14.25" customHeight="1">
      <c r="A35572" s="5"/>
      <c r="B35572" s="5"/>
      <c r="C35572" s="5" t="str">
        <f>IFERROR(__xludf.DUMMYFUNCTION("""COMPUTED_VALUE"""),"")</f>
        <v/>
      </c>
      <c r="D35572" s="5">
        <v>0.0</v>
      </c>
    </row>
    <row r="35573" ht="14.25" customHeight="1">
      <c r="A35573" s="5"/>
      <c r="B35573" s="5"/>
      <c r="C35573" s="5" t="str">
        <f>IFERROR(__xludf.DUMMYFUNCTION("""COMPUTED_VALUE"""),"")</f>
        <v/>
      </c>
      <c r="D35573" s="5">
        <v>0.0</v>
      </c>
    </row>
    <row r="35574" ht="14.25" customHeight="1">
      <c r="A35574" s="5"/>
      <c r="B35574" s="5"/>
      <c r="C35574" s="5" t="str">
        <f>IFERROR(__xludf.DUMMYFUNCTION("""COMPUTED_VALUE"""),"")</f>
        <v/>
      </c>
      <c r="D35574" s="5">
        <v>0.0</v>
      </c>
    </row>
    <row r="35575" ht="14.25" customHeight="1">
      <c r="A35575" s="5"/>
      <c r="B35575" s="5"/>
      <c r="C35575" s="5" t="str">
        <f>IFERROR(__xludf.DUMMYFUNCTION("""COMPUTED_VALUE"""),"")</f>
        <v/>
      </c>
      <c r="D35575" s="5">
        <v>0.0</v>
      </c>
    </row>
    <row r="35576" ht="14.25" customHeight="1">
      <c r="A35576" s="5"/>
      <c r="B35576" s="5"/>
      <c r="C35576" s="5" t="str">
        <f>IFERROR(__xludf.DUMMYFUNCTION("""COMPUTED_VALUE"""),"")</f>
        <v/>
      </c>
      <c r="D35576" s="5">
        <v>0.0</v>
      </c>
    </row>
    <row r="35577" ht="14.25" customHeight="1">
      <c r="A35577" s="5"/>
      <c r="B35577" s="5"/>
      <c r="C35577" s="5" t="str">
        <f>IFERROR(__xludf.DUMMYFUNCTION("""COMPUTED_VALUE"""),"")</f>
        <v/>
      </c>
      <c r="D35577" s="5">
        <v>0.0</v>
      </c>
    </row>
    <row r="35578" ht="14.25" customHeight="1">
      <c r="A35578" s="5"/>
      <c r="B35578" s="5"/>
      <c r="C35578" s="5" t="str">
        <f>IFERROR(__xludf.DUMMYFUNCTION("""COMPUTED_VALUE"""),"")</f>
        <v/>
      </c>
      <c r="D35578" s="5">
        <v>0.0</v>
      </c>
    </row>
    <row r="35579" ht="14.25" customHeight="1">
      <c r="A35579" s="5"/>
      <c r="B35579" s="5"/>
      <c r="C35579" s="5" t="str">
        <f>IFERROR(__xludf.DUMMYFUNCTION("""COMPUTED_VALUE"""),"")</f>
        <v/>
      </c>
      <c r="D35579" s="5">
        <v>0.0</v>
      </c>
    </row>
    <row r="35580" ht="14.25" customHeight="1">
      <c r="A35580" s="5"/>
      <c r="B35580" s="5"/>
      <c r="C35580" s="5" t="str">
        <f>IFERROR(__xludf.DUMMYFUNCTION("""COMPUTED_VALUE"""),"")</f>
        <v/>
      </c>
      <c r="D35580" s="5">
        <v>0.0</v>
      </c>
    </row>
    <row r="35581" ht="14.25" customHeight="1">
      <c r="A35581" s="5"/>
      <c r="B35581" s="5"/>
      <c r="C35581" s="5" t="str">
        <f>IFERROR(__xludf.DUMMYFUNCTION("""COMPUTED_VALUE"""),"")</f>
        <v/>
      </c>
      <c r="D35581" s="5">
        <v>0.0</v>
      </c>
    </row>
    <row r="35582" ht="14.25" customHeight="1">
      <c r="A35582" s="5"/>
      <c r="B35582" s="5"/>
      <c r="C35582" s="5" t="str">
        <f>IFERROR(__xludf.DUMMYFUNCTION("""COMPUTED_VALUE"""),"")</f>
        <v/>
      </c>
      <c r="D35582" s="5">
        <v>0.0</v>
      </c>
    </row>
    <row r="35583" ht="14.25" customHeight="1">
      <c r="A35583" s="5"/>
      <c r="B35583" s="5"/>
      <c r="C35583" s="5" t="str">
        <f>IFERROR(__xludf.DUMMYFUNCTION("""COMPUTED_VALUE"""),"")</f>
        <v/>
      </c>
      <c r="D35583" s="5">
        <v>0.0</v>
      </c>
    </row>
    <row r="35584" ht="14.25" customHeight="1">
      <c r="A35584" s="5"/>
      <c r="B35584" s="5"/>
      <c r="C35584" s="5" t="str">
        <f>IFERROR(__xludf.DUMMYFUNCTION("""COMPUTED_VALUE"""),"")</f>
        <v/>
      </c>
      <c r="D35584" s="5">
        <v>0.0</v>
      </c>
    </row>
    <row r="35585" ht="14.25" customHeight="1">
      <c r="A35585" s="5"/>
      <c r="B35585" s="5"/>
      <c r="C35585" s="5" t="str">
        <f>IFERROR(__xludf.DUMMYFUNCTION("""COMPUTED_VALUE"""),"")</f>
        <v/>
      </c>
      <c r="D35585" s="5">
        <v>0.0</v>
      </c>
    </row>
    <row r="35586" ht="14.25" customHeight="1">
      <c r="A35586" s="5"/>
      <c r="B35586" s="5"/>
      <c r="C35586" s="5" t="str">
        <f>IFERROR(__xludf.DUMMYFUNCTION("""COMPUTED_VALUE"""),"")</f>
        <v/>
      </c>
      <c r="D35586" s="5">
        <v>0.0</v>
      </c>
    </row>
    <row r="35587" ht="14.25" customHeight="1">
      <c r="A35587" s="5"/>
      <c r="B35587" s="5"/>
      <c r="C35587" s="5" t="str">
        <f>IFERROR(__xludf.DUMMYFUNCTION("""COMPUTED_VALUE"""),"")</f>
        <v/>
      </c>
      <c r="D35587" s="5">
        <v>0.0</v>
      </c>
    </row>
    <row r="35588" ht="14.25" customHeight="1">
      <c r="A35588" s="5"/>
      <c r="B35588" s="5"/>
      <c r="C35588" s="5" t="str">
        <f>IFERROR(__xludf.DUMMYFUNCTION("""COMPUTED_VALUE"""),"")</f>
        <v/>
      </c>
      <c r="D35588" s="5">
        <v>0.0</v>
      </c>
    </row>
    <row r="35589" ht="14.25" customHeight="1">
      <c r="A35589" s="5"/>
      <c r="B35589" s="5"/>
      <c r="C35589" s="5" t="str">
        <f>IFERROR(__xludf.DUMMYFUNCTION("""COMPUTED_VALUE"""),"")</f>
        <v/>
      </c>
      <c r="D35589" s="5">
        <v>0.0</v>
      </c>
    </row>
    <row r="35590" ht="14.25" customHeight="1">
      <c r="A35590" s="5"/>
      <c r="B35590" s="5"/>
      <c r="C35590" s="5" t="str">
        <f>IFERROR(__xludf.DUMMYFUNCTION("""COMPUTED_VALUE"""),"")</f>
        <v/>
      </c>
      <c r="D35590" s="5">
        <v>0.0</v>
      </c>
    </row>
    <row r="35591" ht="14.25" customHeight="1">
      <c r="A35591" s="5"/>
      <c r="B35591" s="5"/>
      <c r="C35591" s="5" t="str">
        <f>IFERROR(__xludf.DUMMYFUNCTION("""COMPUTED_VALUE"""),"")</f>
        <v/>
      </c>
      <c r="D35591" s="5">
        <v>0.0</v>
      </c>
    </row>
    <row r="35592" ht="14.25" customHeight="1">
      <c r="A35592" s="5"/>
      <c r="B35592" s="5"/>
      <c r="C35592" s="5" t="str">
        <f>IFERROR(__xludf.DUMMYFUNCTION("""COMPUTED_VALUE"""),"")</f>
        <v/>
      </c>
      <c r="D35592" s="5">
        <v>0.0</v>
      </c>
    </row>
    <row r="35593" ht="14.25" customHeight="1">
      <c r="A35593" s="5"/>
      <c r="B35593" s="5"/>
      <c r="C35593" s="5" t="str">
        <f>IFERROR(__xludf.DUMMYFUNCTION("""COMPUTED_VALUE"""),"")</f>
        <v/>
      </c>
      <c r="D35593" s="5">
        <v>0.0</v>
      </c>
    </row>
    <row r="35594" ht="14.25" customHeight="1">
      <c r="A35594" s="5"/>
      <c r="B35594" s="5"/>
      <c r="C35594" s="5" t="str">
        <f>IFERROR(__xludf.DUMMYFUNCTION("""COMPUTED_VALUE"""),"")</f>
        <v/>
      </c>
      <c r="D35594" s="5">
        <v>0.0</v>
      </c>
    </row>
    <row r="35595" ht="14.25" customHeight="1">
      <c r="A35595" s="5"/>
      <c r="B35595" s="5"/>
      <c r="C35595" s="5" t="str">
        <f>IFERROR(__xludf.DUMMYFUNCTION("""COMPUTED_VALUE"""),"")</f>
        <v/>
      </c>
      <c r="D35595" s="5">
        <v>0.0</v>
      </c>
    </row>
    <row r="35596" ht="14.25" customHeight="1">
      <c r="A35596" s="5"/>
      <c r="B35596" s="5"/>
      <c r="C35596" s="5" t="str">
        <f>IFERROR(__xludf.DUMMYFUNCTION("""COMPUTED_VALUE"""),"")</f>
        <v/>
      </c>
      <c r="D35596" s="5">
        <v>0.0</v>
      </c>
    </row>
    <row r="35597" ht="14.25" customHeight="1">
      <c r="A35597" s="5"/>
      <c r="B35597" s="5"/>
      <c r="C35597" s="5" t="str">
        <f>IFERROR(__xludf.DUMMYFUNCTION("""COMPUTED_VALUE"""),"")</f>
        <v/>
      </c>
      <c r="D35597" s="5">
        <v>0.0</v>
      </c>
    </row>
    <row r="35598" ht="14.25" customHeight="1">
      <c r="A35598" s="5"/>
      <c r="B35598" s="5"/>
      <c r="C35598" s="5" t="str">
        <f>IFERROR(__xludf.DUMMYFUNCTION("""COMPUTED_VALUE"""),"")</f>
        <v/>
      </c>
      <c r="D35598" s="5">
        <v>0.0</v>
      </c>
    </row>
    <row r="35599" ht="14.25" customHeight="1">
      <c r="A35599" s="5"/>
      <c r="B35599" s="5"/>
      <c r="C35599" s="5" t="str">
        <f>IFERROR(__xludf.DUMMYFUNCTION("""COMPUTED_VALUE"""),"")</f>
        <v/>
      </c>
      <c r="D35599" s="5">
        <v>0.0</v>
      </c>
    </row>
    <row r="35600" ht="14.25" customHeight="1">
      <c r="A35600" s="5"/>
      <c r="B35600" s="5"/>
      <c r="C35600" s="5" t="str">
        <f>IFERROR(__xludf.DUMMYFUNCTION("""COMPUTED_VALUE"""),"")</f>
        <v/>
      </c>
      <c r="D35600" s="5">
        <v>0.0</v>
      </c>
    </row>
    <row r="35601" ht="14.25" customHeight="1">
      <c r="A35601" s="5"/>
      <c r="B35601" s="5"/>
      <c r="C35601" s="5" t="str">
        <f>IFERROR(__xludf.DUMMYFUNCTION("""COMPUTED_VALUE"""),"")</f>
        <v/>
      </c>
      <c r="D35601" s="5">
        <v>0.0</v>
      </c>
    </row>
    <row r="35602" ht="14.25" customHeight="1">
      <c r="A35602" s="5"/>
      <c r="B35602" s="5"/>
      <c r="C35602" s="5" t="str">
        <f>IFERROR(__xludf.DUMMYFUNCTION("""COMPUTED_VALUE"""),"")</f>
        <v/>
      </c>
      <c r="D35602" s="5">
        <v>0.0</v>
      </c>
    </row>
    <row r="35603" ht="14.25" customHeight="1">
      <c r="A35603" s="5"/>
      <c r="B35603" s="5"/>
      <c r="C35603" s="5" t="str">
        <f>IFERROR(__xludf.DUMMYFUNCTION("""COMPUTED_VALUE"""),"")</f>
        <v/>
      </c>
      <c r="D35603" s="5">
        <v>0.0</v>
      </c>
    </row>
    <row r="35604" ht="14.25" customHeight="1">
      <c r="A35604" s="5"/>
      <c r="B35604" s="5"/>
      <c r="C35604" s="5" t="str">
        <f>IFERROR(__xludf.DUMMYFUNCTION("""COMPUTED_VALUE"""),"")</f>
        <v/>
      </c>
      <c r="D35604" s="5">
        <v>0.0</v>
      </c>
    </row>
    <row r="35605" ht="14.25" customHeight="1">
      <c r="A35605" s="5"/>
      <c r="B35605" s="5"/>
      <c r="C35605" s="5" t="str">
        <f>IFERROR(__xludf.DUMMYFUNCTION("""COMPUTED_VALUE"""),"")</f>
        <v/>
      </c>
      <c r="D35605" s="5">
        <v>0.0</v>
      </c>
    </row>
    <row r="35606" ht="14.25" customHeight="1">
      <c r="A35606" s="5"/>
      <c r="B35606" s="5"/>
      <c r="C35606" s="5" t="str">
        <f>IFERROR(__xludf.DUMMYFUNCTION("""COMPUTED_VALUE"""),"")</f>
        <v/>
      </c>
      <c r="D35606" s="5">
        <v>0.0</v>
      </c>
    </row>
    <row r="35607" ht="14.25" customHeight="1">
      <c r="A35607" s="5"/>
      <c r="B35607" s="5"/>
      <c r="C35607" s="5" t="str">
        <f>IFERROR(__xludf.DUMMYFUNCTION("""COMPUTED_VALUE"""),"")</f>
        <v/>
      </c>
      <c r="D35607" s="5">
        <v>0.0</v>
      </c>
    </row>
    <row r="35608" ht="14.25" customHeight="1">
      <c r="A35608" s="5"/>
      <c r="B35608" s="5"/>
      <c r="C35608" s="5" t="str">
        <f>IFERROR(__xludf.DUMMYFUNCTION("""COMPUTED_VALUE"""),"")</f>
        <v/>
      </c>
      <c r="D35608" s="5">
        <v>0.0</v>
      </c>
    </row>
    <row r="35609" ht="14.25" customHeight="1">
      <c r="A35609" s="5"/>
      <c r="B35609" s="5"/>
      <c r="C35609" s="5" t="str">
        <f>IFERROR(__xludf.DUMMYFUNCTION("""COMPUTED_VALUE"""),"")</f>
        <v/>
      </c>
      <c r="D35609" s="5">
        <v>0.0</v>
      </c>
    </row>
    <row r="35610" ht="14.25" customHeight="1">
      <c r="A35610" s="5"/>
      <c r="B35610" s="5"/>
      <c r="C35610" s="5" t="str">
        <f>IFERROR(__xludf.DUMMYFUNCTION("""COMPUTED_VALUE"""),"")</f>
        <v/>
      </c>
      <c r="D35610" s="5">
        <v>0.0</v>
      </c>
    </row>
    <row r="35611" ht="14.25" customHeight="1">
      <c r="A35611" s="5"/>
      <c r="B35611" s="5"/>
      <c r="C35611" s="5" t="str">
        <f>IFERROR(__xludf.DUMMYFUNCTION("""COMPUTED_VALUE"""),"")</f>
        <v/>
      </c>
      <c r="D35611" s="5">
        <v>0.0</v>
      </c>
    </row>
    <row r="35612" ht="14.25" customHeight="1">
      <c r="A35612" s="5"/>
      <c r="B35612" s="5"/>
      <c r="C35612" s="5" t="str">
        <f>IFERROR(__xludf.DUMMYFUNCTION("""COMPUTED_VALUE"""),"")</f>
        <v/>
      </c>
      <c r="D35612" s="5">
        <v>0.0</v>
      </c>
    </row>
    <row r="35613" ht="14.25" customHeight="1">
      <c r="A35613" s="5"/>
      <c r="B35613" s="5"/>
      <c r="C35613" s="5" t="str">
        <f>IFERROR(__xludf.DUMMYFUNCTION("""COMPUTED_VALUE"""),"")</f>
        <v/>
      </c>
      <c r="D35613" s="5">
        <v>0.0</v>
      </c>
    </row>
    <row r="35614" ht="14.25" customHeight="1">
      <c r="A35614" s="5"/>
      <c r="B35614" s="5"/>
      <c r="C35614" s="5" t="str">
        <f>IFERROR(__xludf.DUMMYFUNCTION("""COMPUTED_VALUE"""),"")</f>
        <v/>
      </c>
      <c r="D35614" s="5">
        <v>0.0</v>
      </c>
    </row>
    <row r="35615" ht="14.25" customHeight="1">
      <c r="A35615" s="5"/>
      <c r="B35615" s="5"/>
      <c r="C35615" s="5" t="str">
        <f>IFERROR(__xludf.DUMMYFUNCTION("""COMPUTED_VALUE"""),"")</f>
        <v/>
      </c>
      <c r="D35615" s="5">
        <v>0.0</v>
      </c>
    </row>
    <row r="35616" ht="14.25" customHeight="1">
      <c r="A35616" s="5"/>
      <c r="B35616" s="5"/>
      <c r="C35616" s="5" t="str">
        <f>IFERROR(__xludf.DUMMYFUNCTION("""COMPUTED_VALUE"""),"")</f>
        <v/>
      </c>
      <c r="D35616" s="5">
        <v>0.0</v>
      </c>
    </row>
    <row r="35617" ht="14.25" customHeight="1">
      <c r="A35617" s="5"/>
      <c r="B35617" s="5"/>
      <c r="C35617" s="5" t="str">
        <f>IFERROR(__xludf.DUMMYFUNCTION("""COMPUTED_VALUE"""),"")</f>
        <v/>
      </c>
      <c r="D35617" s="5">
        <v>0.0</v>
      </c>
    </row>
    <row r="35618" ht="14.25" customHeight="1">
      <c r="A35618" s="5"/>
      <c r="B35618" s="5"/>
      <c r="C35618" s="5" t="str">
        <f>IFERROR(__xludf.DUMMYFUNCTION("""COMPUTED_VALUE"""),"")</f>
        <v/>
      </c>
      <c r="D35618" s="5">
        <v>0.0</v>
      </c>
    </row>
    <row r="35619" ht="14.25" customHeight="1">
      <c r="A35619" s="5"/>
      <c r="B35619" s="5"/>
      <c r="C35619" s="5" t="str">
        <f>IFERROR(__xludf.DUMMYFUNCTION("""COMPUTED_VALUE"""),"")</f>
        <v/>
      </c>
      <c r="D35619" s="5">
        <v>0.0</v>
      </c>
    </row>
    <row r="35620" ht="14.25" customHeight="1">
      <c r="A35620" s="5"/>
      <c r="B35620" s="5"/>
      <c r="C35620" s="5" t="str">
        <f>IFERROR(__xludf.DUMMYFUNCTION("""COMPUTED_VALUE"""),"")</f>
        <v/>
      </c>
      <c r="D35620" s="5">
        <v>0.0</v>
      </c>
    </row>
    <row r="35621" ht="14.25" customHeight="1">
      <c r="A35621" s="5"/>
      <c r="B35621" s="5"/>
      <c r="C35621" s="5" t="str">
        <f>IFERROR(__xludf.DUMMYFUNCTION("""COMPUTED_VALUE"""),"")</f>
        <v/>
      </c>
      <c r="D35621" s="5">
        <v>0.0</v>
      </c>
    </row>
    <row r="35622" ht="14.25" customHeight="1">
      <c r="A35622" s="5"/>
      <c r="B35622" s="5"/>
      <c r="C35622" s="5" t="str">
        <f>IFERROR(__xludf.DUMMYFUNCTION("""COMPUTED_VALUE"""),"")</f>
        <v/>
      </c>
      <c r="D35622" s="5">
        <v>0.0</v>
      </c>
    </row>
    <row r="35623" ht="14.25" customHeight="1">
      <c r="A35623" s="5"/>
      <c r="B35623" s="5"/>
      <c r="C35623" s="5" t="str">
        <f>IFERROR(__xludf.DUMMYFUNCTION("""COMPUTED_VALUE"""),"")</f>
        <v/>
      </c>
      <c r="D35623" s="5">
        <v>0.0</v>
      </c>
    </row>
    <row r="35624" ht="14.25" customHeight="1">
      <c r="A35624" s="5"/>
      <c r="B35624" s="5"/>
      <c r="C35624" s="5" t="str">
        <f>IFERROR(__xludf.DUMMYFUNCTION("""COMPUTED_VALUE"""),"")</f>
        <v/>
      </c>
      <c r="D35624" s="5">
        <v>0.0</v>
      </c>
    </row>
    <row r="35625" ht="14.25" customHeight="1">
      <c r="A35625" s="5"/>
      <c r="B35625" s="5"/>
      <c r="C35625" s="5" t="str">
        <f>IFERROR(__xludf.DUMMYFUNCTION("""COMPUTED_VALUE"""),"")</f>
        <v/>
      </c>
      <c r="D35625" s="5">
        <v>0.0</v>
      </c>
    </row>
    <row r="35626" ht="14.25" customHeight="1">
      <c r="A35626" s="5"/>
      <c r="B35626" s="5"/>
      <c r="C35626" s="5" t="str">
        <f>IFERROR(__xludf.DUMMYFUNCTION("""COMPUTED_VALUE"""),"")</f>
        <v/>
      </c>
      <c r="D35626" s="5">
        <v>0.0</v>
      </c>
    </row>
    <row r="35627" ht="14.25" customHeight="1">
      <c r="A35627" s="5"/>
      <c r="B35627" s="5"/>
      <c r="C35627" s="5" t="str">
        <f>IFERROR(__xludf.DUMMYFUNCTION("""COMPUTED_VALUE"""),"")</f>
        <v/>
      </c>
      <c r="D35627" s="5">
        <v>0.0</v>
      </c>
    </row>
    <row r="35628" ht="14.25" customHeight="1">
      <c r="A35628" s="5"/>
      <c r="B35628" s="5"/>
      <c r="C35628" s="5" t="str">
        <f>IFERROR(__xludf.DUMMYFUNCTION("""COMPUTED_VALUE"""),"")</f>
        <v/>
      </c>
      <c r="D35628" s="5">
        <v>0.0</v>
      </c>
    </row>
    <row r="35629" ht="14.25" customHeight="1">
      <c r="A35629" s="5"/>
      <c r="B35629" s="5"/>
      <c r="C35629" s="5" t="str">
        <f>IFERROR(__xludf.DUMMYFUNCTION("""COMPUTED_VALUE"""),"")</f>
        <v/>
      </c>
      <c r="D35629" s="5">
        <v>0.0</v>
      </c>
    </row>
    <row r="35630" ht="14.25" customHeight="1">
      <c r="A35630" s="5"/>
      <c r="B35630" s="5"/>
      <c r="C35630" s="5" t="str">
        <f>IFERROR(__xludf.DUMMYFUNCTION("""COMPUTED_VALUE"""),"")</f>
        <v/>
      </c>
      <c r="D35630" s="5">
        <v>0.0</v>
      </c>
    </row>
    <row r="35631" ht="14.25" customHeight="1">
      <c r="A35631" s="5"/>
      <c r="B35631" s="5"/>
      <c r="C35631" s="5" t="str">
        <f>IFERROR(__xludf.DUMMYFUNCTION("""COMPUTED_VALUE"""),"")</f>
        <v/>
      </c>
      <c r="D35631" s="5">
        <v>0.0</v>
      </c>
    </row>
    <row r="35632" ht="14.25" customHeight="1">
      <c r="A35632" s="5"/>
      <c r="B35632" s="5"/>
      <c r="C35632" s="5" t="str">
        <f>IFERROR(__xludf.DUMMYFUNCTION("""COMPUTED_VALUE"""),"")</f>
        <v/>
      </c>
      <c r="D35632" s="5">
        <v>0.0</v>
      </c>
    </row>
    <row r="35633" ht="14.25" customHeight="1">
      <c r="A35633" s="5"/>
      <c r="B35633" s="5"/>
      <c r="C35633" s="5" t="str">
        <f>IFERROR(__xludf.DUMMYFUNCTION("""COMPUTED_VALUE"""),"")</f>
        <v/>
      </c>
      <c r="D35633" s="5">
        <v>0.0</v>
      </c>
    </row>
    <row r="35634" ht="14.25" customHeight="1">
      <c r="A35634" s="5"/>
      <c r="B35634" s="5"/>
      <c r="C35634" s="5" t="str">
        <f>IFERROR(__xludf.DUMMYFUNCTION("""COMPUTED_VALUE"""),"")</f>
        <v/>
      </c>
      <c r="D35634" s="5">
        <v>0.0</v>
      </c>
    </row>
    <row r="35635" ht="14.25" customHeight="1">
      <c r="A35635" s="5"/>
      <c r="B35635" s="5"/>
      <c r="C35635" s="5" t="str">
        <f>IFERROR(__xludf.DUMMYFUNCTION("""COMPUTED_VALUE"""),"")</f>
        <v/>
      </c>
      <c r="D35635" s="5">
        <v>0.0</v>
      </c>
    </row>
    <row r="35636" ht="14.25" customHeight="1">
      <c r="A35636" s="5"/>
      <c r="B35636" s="5"/>
      <c r="C35636" s="5" t="str">
        <f>IFERROR(__xludf.DUMMYFUNCTION("""COMPUTED_VALUE"""),"")</f>
        <v/>
      </c>
      <c r="D35636" s="5">
        <v>0.0</v>
      </c>
    </row>
    <row r="35637" ht="14.25" customHeight="1">
      <c r="A35637" s="5"/>
      <c r="B35637" s="5"/>
      <c r="C35637" s="5" t="str">
        <f>IFERROR(__xludf.DUMMYFUNCTION("""COMPUTED_VALUE"""),"")</f>
        <v/>
      </c>
      <c r="D35637" s="5">
        <v>0.0</v>
      </c>
    </row>
    <row r="35638" ht="14.25" customHeight="1">
      <c r="A35638" s="5"/>
      <c r="B35638" s="5"/>
      <c r="C35638" s="5" t="str">
        <f>IFERROR(__xludf.DUMMYFUNCTION("""COMPUTED_VALUE"""),"")</f>
        <v/>
      </c>
      <c r="D35638" s="5">
        <v>0.0</v>
      </c>
    </row>
    <row r="35639" ht="14.25" customHeight="1">
      <c r="A35639" s="5"/>
      <c r="B35639" s="5"/>
      <c r="C35639" s="5" t="str">
        <f>IFERROR(__xludf.DUMMYFUNCTION("""COMPUTED_VALUE"""),"")</f>
        <v/>
      </c>
      <c r="D35639" s="5">
        <v>0.0</v>
      </c>
    </row>
    <row r="35640" ht="14.25" customHeight="1">
      <c r="A35640" s="5"/>
      <c r="B35640" s="5"/>
      <c r="C35640" s="5" t="str">
        <f>IFERROR(__xludf.DUMMYFUNCTION("""COMPUTED_VALUE"""),"")</f>
        <v/>
      </c>
      <c r="D35640" s="5">
        <v>0.0</v>
      </c>
    </row>
    <row r="35641" ht="14.25" customHeight="1">
      <c r="A35641" s="5"/>
      <c r="B35641" s="5"/>
      <c r="C35641" s="5" t="str">
        <f>IFERROR(__xludf.DUMMYFUNCTION("""COMPUTED_VALUE"""),"")</f>
        <v/>
      </c>
      <c r="D35641" s="5">
        <v>0.0</v>
      </c>
    </row>
    <row r="35642" ht="14.25" customHeight="1">
      <c r="A35642" s="5"/>
      <c r="B35642" s="5"/>
      <c r="C35642" s="5" t="str">
        <f>IFERROR(__xludf.DUMMYFUNCTION("""COMPUTED_VALUE"""),"")</f>
        <v/>
      </c>
      <c r="D35642" s="5">
        <v>0.0</v>
      </c>
    </row>
    <row r="35643" ht="14.25" customHeight="1">
      <c r="A35643" s="5"/>
      <c r="B35643" s="5"/>
      <c r="C35643" s="5" t="str">
        <f>IFERROR(__xludf.DUMMYFUNCTION("""COMPUTED_VALUE"""),"")</f>
        <v/>
      </c>
      <c r="D35643" s="5">
        <v>0.0</v>
      </c>
    </row>
    <row r="35644" ht="14.25" customHeight="1">
      <c r="A35644" s="5"/>
      <c r="B35644" s="5"/>
      <c r="C35644" s="5" t="str">
        <f>IFERROR(__xludf.DUMMYFUNCTION("""COMPUTED_VALUE"""),"")</f>
        <v/>
      </c>
      <c r="D35644" s="5">
        <v>0.0</v>
      </c>
    </row>
    <row r="35645" ht="14.25" customHeight="1">
      <c r="A35645" s="5"/>
      <c r="B35645" s="5"/>
      <c r="C35645" s="5" t="str">
        <f>IFERROR(__xludf.DUMMYFUNCTION("""COMPUTED_VALUE"""),"")</f>
        <v/>
      </c>
      <c r="D35645" s="5">
        <v>0.0</v>
      </c>
    </row>
    <row r="35646" ht="14.25" customHeight="1">
      <c r="A35646" s="5"/>
      <c r="B35646" s="5"/>
      <c r="C35646" s="5" t="str">
        <f>IFERROR(__xludf.DUMMYFUNCTION("""COMPUTED_VALUE"""),"")</f>
        <v/>
      </c>
      <c r="D35646" s="5">
        <v>0.0</v>
      </c>
    </row>
    <row r="35647" ht="14.25" customHeight="1">
      <c r="A35647" s="5"/>
      <c r="B35647" s="5"/>
      <c r="C35647" s="5" t="str">
        <f>IFERROR(__xludf.DUMMYFUNCTION("""COMPUTED_VALUE"""),"")</f>
        <v/>
      </c>
      <c r="D35647" s="5">
        <v>0.0</v>
      </c>
    </row>
    <row r="35648" ht="14.25" customHeight="1">
      <c r="A35648" s="5"/>
      <c r="B35648" s="5"/>
      <c r="C35648" s="5" t="str">
        <f>IFERROR(__xludf.DUMMYFUNCTION("""COMPUTED_VALUE"""),"")</f>
        <v/>
      </c>
      <c r="D35648" s="5">
        <v>0.0</v>
      </c>
    </row>
    <row r="35649" ht="14.25" customHeight="1">
      <c r="A35649" s="5"/>
      <c r="B35649" s="5"/>
      <c r="C35649" s="5" t="str">
        <f>IFERROR(__xludf.DUMMYFUNCTION("""COMPUTED_VALUE"""),"")</f>
        <v/>
      </c>
      <c r="D35649" s="5">
        <v>0.0</v>
      </c>
    </row>
    <row r="35650" ht="14.25" customHeight="1">
      <c r="A35650" s="5"/>
      <c r="B35650" s="5"/>
      <c r="C35650" s="5" t="str">
        <f>IFERROR(__xludf.DUMMYFUNCTION("""COMPUTED_VALUE"""),"")</f>
        <v/>
      </c>
      <c r="D35650" s="5">
        <v>0.0</v>
      </c>
    </row>
    <row r="35651" ht="14.25" customHeight="1">
      <c r="A35651" s="5"/>
      <c r="B35651" s="5"/>
      <c r="C35651" s="5" t="str">
        <f>IFERROR(__xludf.DUMMYFUNCTION("""COMPUTED_VALUE"""),"")</f>
        <v/>
      </c>
      <c r="D35651" s="5">
        <v>0.0</v>
      </c>
    </row>
    <row r="35652" ht="14.25" customHeight="1">
      <c r="A35652" s="5"/>
      <c r="B35652" s="5"/>
      <c r="C35652" s="5" t="str">
        <f>IFERROR(__xludf.DUMMYFUNCTION("""COMPUTED_VALUE"""),"")</f>
        <v/>
      </c>
      <c r="D35652" s="5">
        <v>0.0</v>
      </c>
    </row>
    <row r="35653" ht="14.25" customHeight="1">
      <c r="A35653" s="5"/>
      <c r="B35653" s="5"/>
      <c r="C35653" s="5" t="str">
        <f>IFERROR(__xludf.DUMMYFUNCTION("""COMPUTED_VALUE"""),"")</f>
        <v/>
      </c>
      <c r="D35653" s="5">
        <v>0.0</v>
      </c>
    </row>
    <row r="35654" ht="14.25" customHeight="1">
      <c r="A35654" s="5"/>
      <c r="B35654" s="5"/>
      <c r="C35654" s="5" t="str">
        <f>IFERROR(__xludf.DUMMYFUNCTION("""COMPUTED_VALUE"""),"")</f>
        <v/>
      </c>
      <c r="D35654" s="5">
        <v>0.0</v>
      </c>
    </row>
    <row r="35655" ht="14.25" customHeight="1">
      <c r="A35655" s="5"/>
      <c r="B35655" s="5"/>
      <c r="C35655" s="5" t="str">
        <f>IFERROR(__xludf.DUMMYFUNCTION("""COMPUTED_VALUE"""),"")</f>
        <v/>
      </c>
      <c r="D35655" s="5">
        <v>0.0</v>
      </c>
    </row>
    <row r="35656" ht="14.25" customHeight="1">
      <c r="A35656" s="5"/>
      <c r="B35656" s="5"/>
      <c r="C35656" s="5" t="str">
        <f>IFERROR(__xludf.DUMMYFUNCTION("""COMPUTED_VALUE"""),"")</f>
        <v/>
      </c>
      <c r="D35656" s="5">
        <v>0.0</v>
      </c>
    </row>
    <row r="35657" ht="14.25" customHeight="1">
      <c r="A35657" s="5"/>
      <c r="B35657" s="5"/>
      <c r="C35657" s="5" t="str">
        <f>IFERROR(__xludf.DUMMYFUNCTION("""COMPUTED_VALUE"""),"")</f>
        <v/>
      </c>
      <c r="D35657" s="5">
        <v>0.0</v>
      </c>
    </row>
    <row r="35658" ht="14.25" customHeight="1">
      <c r="A35658" s="5"/>
      <c r="B35658" s="5"/>
      <c r="C35658" s="5" t="str">
        <f>IFERROR(__xludf.DUMMYFUNCTION("""COMPUTED_VALUE"""),"")</f>
        <v/>
      </c>
      <c r="D35658" s="5">
        <v>0.0</v>
      </c>
    </row>
    <row r="35659" ht="14.25" customHeight="1">
      <c r="A35659" s="5"/>
      <c r="B35659" s="5"/>
      <c r="C35659" s="5" t="str">
        <f>IFERROR(__xludf.DUMMYFUNCTION("""COMPUTED_VALUE"""),"")</f>
        <v/>
      </c>
      <c r="D35659" s="5">
        <v>0.0</v>
      </c>
    </row>
    <row r="35660" ht="14.25" customHeight="1">
      <c r="A35660" s="5"/>
      <c r="B35660" s="5"/>
      <c r="C35660" s="5" t="str">
        <f>IFERROR(__xludf.DUMMYFUNCTION("""COMPUTED_VALUE"""),"")</f>
        <v/>
      </c>
      <c r="D35660" s="5">
        <v>0.0</v>
      </c>
    </row>
    <row r="35661" ht="14.25" customHeight="1">
      <c r="A35661" s="5"/>
      <c r="B35661" s="5"/>
      <c r="C35661" s="5" t="str">
        <f>IFERROR(__xludf.DUMMYFUNCTION("""COMPUTED_VALUE"""),"")</f>
        <v/>
      </c>
      <c r="D35661" s="5">
        <v>0.0</v>
      </c>
    </row>
    <row r="35662" ht="14.25" customHeight="1">
      <c r="A35662" s="5"/>
      <c r="B35662" s="5"/>
      <c r="C35662" s="5" t="str">
        <f>IFERROR(__xludf.DUMMYFUNCTION("""COMPUTED_VALUE"""),"")</f>
        <v/>
      </c>
      <c r="D35662" s="5">
        <v>0.0</v>
      </c>
    </row>
    <row r="35663" ht="14.25" customHeight="1">
      <c r="A35663" s="5"/>
      <c r="B35663" s="5"/>
      <c r="C35663" s="5" t="str">
        <f>IFERROR(__xludf.DUMMYFUNCTION("""COMPUTED_VALUE"""),"")</f>
        <v/>
      </c>
      <c r="D35663" s="5">
        <v>0.0</v>
      </c>
    </row>
    <row r="35664" ht="14.25" customHeight="1">
      <c r="A35664" s="5"/>
      <c r="B35664" s="5"/>
      <c r="C35664" s="5" t="str">
        <f>IFERROR(__xludf.DUMMYFUNCTION("""COMPUTED_VALUE"""),"")</f>
        <v/>
      </c>
      <c r="D35664" s="5">
        <v>0.0</v>
      </c>
    </row>
    <row r="35665" ht="14.25" customHeight="1">
      <c r="A35665" s="5"/>
      <c r="B35665" s="5"/>
      <c r="C35665" s="5" t="str">
        <f>IFERROR(__xludf.DUMMYFUNCTION("""COMPUTED_VALUE"""),"")</f>
        <v/>
      </c>
      <c r="D35665" s="5">
        <v>0.0</v>
      </c>
    </row>
    <row r="35666" ht="14.25" customHeight="1">
      <c r="A35666" s="5"/>
      <c r="B35666" s="5"/>
      <c r="C35666" s="5" t="str">
        <f>IFERROR(__xludf.DUMMYFUNCTION("""COMPUTED_VALUE"""),"")</f>
        <v/>
      </c>
      <c r="D35666" s="5">
        <v>0.0</v>
      </c>
    </row>
    <row r="35667" ht="14.25" customHeight="1">
      <c r="A35667" s="5"/>
      <c r="B35667" s="5"/>
      <c r="C35667" s="5" t="str">
        <f>IFERROR(__xludf.DUMMYFUNCTION("""COMPUTED_VALUE"""),"")</f>
        <v/>
      </c>
      <c r="D35667" s="5">
        <v>0.0</v>
      </c>
    </row>
    <row r="35668" ht="14.25" customHeight="1">
      <c r="A35668" s="5"/>
      <c r="B35668" s="5"/>
      <c r="C35668" s="5" t="str">
        <f>IFERROR(__xludf.DUMMYFUNCTION("""COMPUTED_VALUE"""),"")</f>
        <v/>
      </c>
      <c r="D35668" s="5">
        <v>0.0</v>
      </c>
    </row>
    <row r="35669" ht="14.25" customHeight="1">
      <c r="A35669" s="5"/>
      <c r="B35669" s="5"/>
      <c r="C35669" s="5" t="str">
        <f>IFERROR(__xludf.DUMMYFUNCTION("""COMPUTED_VALUE"""),"")</f>
        <v/>
      </c>
      <c r="D35669" s="5">
        <v>0.0</v>
      </c>
    </row>
    <row r="35670" ht="14.25" customHeight="1">
      <c r="A35670" s="5"/>
      <c r="B35670" s="5"/>
      <c r="C35670" s="5" t="str">
        <f>IFERROR(__xludf.DUMMYFUNCTION("""COMPUTED_VALUE"""),"")</f>
        <v/>
      </c>
      <c r="D35670" s="5">
        <v>0.0</v>
      </c>
    </row>
    <row r="35671" ht="14.25" customHeight="1">
      <c r="A35671" s="5"/>
      <c r="B35671" s="5"/>
      <c r="C35671" s="5" t="str">
        <f>IFERROR(__xludf.DUMMYFUNCTION("""COMPUTED_VALUE"""),"")</f>
        <v/>
      </c>
      <c r="D35671" s="5">
        <v>0.0</v>
      </c>
    </row>
    <row r="35672" ht="14.25" customHeight="1">
      <c r="A35672" s="5"/>
      <c r="B35672" s="5"/>
      <c r="C35672" s="5" t="str">
        <f>IFERROR(__xludf.DUMMYFUNCTION("""COMPUTED_VALUE"""),"")</f>
        <v/>
      </c>
      <c r="D35672" s="5">
        <v>0.0</v>
      </c>
    </row>
    <row r="35673" ht="14.25" customHeight="1">
      <c r="A35673" s="5"/>
      <c r="B35673" s="5"/>
      <c r="C35673" s="5" t="str">
        <f>IFERROR(__xludf.DUMMYFUNCTION("""COMPUTED_VALUE"""),"")</f>
        <v/>
      </c>
      <c r="D35673" s="5">
        <v>0.0</v>
      </c>
    </row>
    <row r="35674" ht="14.25" customHeight="1">
      <c r="A35674" s="5"/>
      <c r="B35674" s="5"/>
      <c r="C35674" s="5" t="str">
        <f>IFERROR(__xludf.DUMMYFUNCTION("""COMPUTED_VALUE"""),"")</f>
        <v/>
      </c>
      <c r="D35674" s="5">
        <v>0.0</v>
      </c>
    </row>
    <row r="35675" ht="14.25" customHeight="1">
      <c r="A35675" s="5"/>
      <c r="B35675" s="5"/>
      <c r="C35675" s="5" t="str">
        <f>IFERROR(__xludf.DUMMYFUNCTION("""COMPUTED_VALUE"""),"")</f>
        <v/>
      </c>
      <c r="D35675" s="5">
        <v>0.0</v>
      </c>
    </row>
    <row r="35676" ht="14.25" customHeight="1">
      <c r="A35676" s="5"/>
      <c r="B35676" s="5"/>
      <c r="C35676" s="5" t="str">
        <f>IFERROR(__xludf.DUMMYFUNCTION("""COMPUTED_VALUE"""),"")</f>
        <v/>
      </c>
      <c r="D35676" s="5">
        <v>0.0</v>
      </c>
    </row>
    <row r="35677" ht="14.25" customHeight="1">
      <c r="A35677" s="5"/>
      <c r="B35677" s="5"/>
      <c r="C35677" s="5" t="str">
        <f>IFERROR(__xludf.DUMMYFUNCTION("""COMPUTED_VALUE"""),"")</f>
        <v/>
      </c>
      <c r="D35677" s="5">
        <v>0.0</v>
      </c>
    </row>
    <row r="35678" ht="14.25" customHeight="1">
      <c r="A35678" s="5"/>
      <c r="B35678" s="5"/>
      <c r="C35678" s="5" t="str">
        <f>IFERROR(__xludf.DUMMYFUNCTION("""COMPUTED_VALUE"""),"")</f>
        <v/>
      </c>
      <c r="D35678" s="5">
        <v>0.0</v>
      </c>
    </row>
    <row r="35679" ht="14.25" customHeight="1">
      <c r="A35679" s="5"/>
      <c r="B35679" s="5"/>
      <c r="C35679" s="5" t="str">
        <f>IFERROR(__xludf.DUMMYFUNCTION("""COMPUTED_VALUE"""),"")</f>
        <v/>
      </c>
      <c r="D35679" s="5">
        <v>0.0</v>
      </c>
    </row>
    <row r="35680" ht="14.25" customHeight="1">
      <c r="A35680" s="5"/>
      <c r="B35680" s="5"/>
      <c r="C35680" s="5" t="str">
        <f>IFERROR(__xludf.DUMMYFUNCTION("""COMPUTED_VALUE"""),"")</f>
        <v/>
      </c>
      <c r="D35680" s="5">
        <v>0.0</v>
      </c>
    </row>
    <row r="35681" ht="14.25" customHeight="1">
      <c r="A35681" s="5"/>
      <c r="B35681" s="5"/>
      <c r="C35681" s="5" t="str">
        <f>IFERROR(__xludf.DUMMYFUNCTION("""COMPUTED_VALUE"""),"")</f>
        <v/>
      </c>
      <c r="D35681" s="5">
        <v>0.0</v>
      </c>
    </row>
    <row r="35682" ht="14.25" customHeight="1">
      <c r="A35682" s="5"/>
      <c r="B35682" s="5"/>
      <c r="C35682" s="5" t="str">
        <f>IFERROR(__xludf.DUMMYFUNCTION("""COMPUTED_VALUE"""),"")</f>
        <v/>
      </c>
      <c r="D35682" s="5">
        <v>0.0</v>
      </c>
    </row>
    <row r="35683" ht="14.25" customHeight="1">
      <c r="A35683" s="5"/>
      <c r="B35683" s="5"/>
      <c r="C35683" s="5" t="str">
        <f>IFERROR(__xludf.DUMMYFUNCTION("""COMPUTED_VALUE"""),"")</f>
        <v/>
      </c>
      <c r="D35683" s="5">
        <v>0.0</v>
      </c>
    </row>
    <row r="35684" ht="14.25" customHeight="1">
      <c r="A35684" s="5"/>
      <c r="B35684" s="5"/>
      <c r="C35684" s="5" t="str">
        <f>IFERROR(__xludf.DUMMYFUNCTION("""COMPUTED_VALUE"""),"")</f>
        <v/>
      </c>
      <c r="D35684" s="5">
        <v>0.0</v>
      </c>
    </row>
    <row r="35685" ht="14.25" customHeight="1">
      <c r="A35685" s="5"/>
      <c r="B35685" s="5"/>
      <c r="C35685" s="5" t="str">
        <f>IFERROR(__xludf.DUMMYFUNCTION("""COMPUTED_VALUE"""),"")</f>
        <v/>
      </c>
      <c r="D35685" s="5">
        <v>0.0</v>
      </c>
    </row>
    <row r="35686" ht="14.25" customHeight="1">
      <c r="A35686" s="5"/>
      <c r="B35686" s="5"/>
      <c r="C35686" s="5" t="str">
        <f>IFERROR(__xludf.DUMMYFUNCTION("""COMPUTED_VALUE"""),"")</f>
        <v/>
      </c>
      <c r="D35686" s="5">
        <v>0.0</v>
      </c>
    </row>
    <row r="35687" ht="14.25" customHeight="1">
      <c r="A35687" s="5"/>
      <c r="B35687" s="5"/>
      <c r="C35687" s="5" t="str">
        <f>IFERROR(__xludf.DUMMYFUNCTION("""COMPUTED_VALUE"""),"")</f>
        <v/>
      </c>
      <c r="D35687" s="5">
        <v>0.0</v>
      </c>
    </row>
    <row r="35688" ht="14.25" customHeight="1">
      <c r="A35688" s="5"/>
      <c r="B35688" s="5"/>
      <c r="C35688" s="5" t="str">
        <f>IFERROR(__xludf.DUMMYFUNCTION("""COMPUTED_VALUE"""),"")</f>
        <v/>
      </c>
      <c r="D35688" s="5">
        <v>0.0</v>
      </c>
    </row>
    <row r="35689" ht="14.25" customHeight="1">
      <c r="A35689" s="5"/>
      <c r="B35689" s="5"/>
      <c r="C35689" s="5" t="str">
        <f>IFERROR(__xludf.DUMMYFUNCTION("""COMPUTED_VALUE"""),"")</f>
        <v/>
      </c>
      <c r="D35689" s="5">
        <v>0.0</v>
      </c>
    </row>
    <row r="35690" ht="14.25" customHeight="1">
      <c r="A35690" s="5"/>
      <c r="B35690" s="5"/>
      <c r="C35690" s="5" t="str">
        <f>IFERROR(__xludf.DUMMYFUNCTION("""COMPUTED_VALUE"""),"")</f>
        <v/>
      </c>
      <c r="D35690" s="5">
        <v>0.0</v>
      </c>
    </row>
    <row r="35691" ht="14.25" customHeight="1">
      <c r="A35691" s="5"/>
      <c r="B35691" s="5"/>
      <c r="C35691" s="5" t="str">
        <f>IFERROR(__xludf.DUMMYFUNCTION("""COMPUTED_VALUE"""),"")</f>
        <v/>
      </c>
      <c r="D35691" s="5">
        <v>0.0</v>
      </c>
    </row>
    <row r="35692" ht="14.25" customHeight="1">
      <c r="A35692" s="5"/>
      <c r="B35692" s="5"/>
      <c r="C35692" s="5" t="str">
        <f>IFERROR(__xludf.DUMMYFUNCTION("""COMPUTED_VALUE"""),"")</f>
        <v/>
      </c>
      <c r="D35692" s="5">
        <v>0.0</v>
      </c>
    </row>
    <row r="35693" ht="14.25" customHeight="1">
      <c r="A35693" s="5"/>
      <c r="B35693" s="5"/>
      <c r="C35693" s="5" t="str">
        <f>IFERROR(__xludf.DUMMYFUNCTION("""COMPUTED_VALUE"""),"")</f>
        <v/>
      </c>
      <c r="D35693" s="5">
        <v>0.0</v>
      </c>
    </row>
    <row r="35694" ht="14.25" customHeight="1">
      <c r="A35694" s="5"/>
      <c r="B35694" s="5"/>
      <c r="C35694" s="5" t="str">
        <f>IFERROR(__xludf.DUMMYFUNCTION("""COMPUTED_VALUE"""),"")</f>
        <v/>
      </c>
      <c r="D35694" s="5">
        <v>0.0</v>
      </c>
    </row>
    <row r="35695" ht="14.25" customHeight="1">
      <c r="A35695" s="5"/>
      <c r="B35695" s="5"/>
      <c r="C35695" s="5" t="str">
        <f>IFERROR(__xludf.DUMMYFUNCTION("""COMPUTED_VALUE"""),"")</f>
        <v/>
      </c>
      <c r="D35695" s="5">
        <v>0.0</v>
      </c>
    </row>
    <row r="35696" ht="14.25" customHeight="1">
      <c r="A35696" s="5"/>
      <c r="B35696" s="5"/>
      <c r="C35696" s="5" t="str">
        <f>IFERROR(__xludf.DUMMYFUNCTION("""COMPUTED_VALUE"""),"")</f>
        <v/>
      </c>
      <c r="D35696" s="5">
        <v>0.0</v>
      </c>
    </row>
    <row r="35697" ht="14.25" customHeight="1">
      <c r="A35697" s="5"/>
      <c r="B35697" s="5"/>
      <c r="C35697" s="5" t="str">
        <f>IFERROR(__xludf.DUMMYFUNCTION("""COMPUTED_VALUE"""),"")</f>
        <v/>
      </c>
      <c r="D35697" s="5">
        <v>0.0</v>
      </c>
    </row>
    <row r="35698" ht="14.25" customHeight="1">
      <c r="A35698" s="5"/>
      <c r="B35698" s="5"/>
      <c r="C35698" s="5" t="str">
        <f>IFERROR(__xludf.DUMMYFUNCTION("""COMPUTED_VALUE"""),"")</f>
        <v/>
      </c>
      <c r="D35698" s="5">
        <v>0.0</v>
      </c>
    </row>
    <row r="35699" ht="14.25" customHeight="1">
      <c r="A35699" s="5"/>
      <c r="B35699" s="5"/>
      <c r="C35699" s="5" t="str">
        <f>IFERROR(__xludf.DUMMYFUNCTION("""COMPUTED_VALUE"""),"")</f>
        <v/>
      </c>
      <c r="D35699" s="5">
        <v>0.0</v>
      </c>
    </row>
    <row r="35700" ht="14.25" customHeight="1">
      <c r="A35700" s="5"/>
      <c r="B35700" s="5"/>
      <c r="C35700" s="5" t="str">
        <f>IFERROR(__xludf.DUMMYFUNCTION("""COMPUTED_VALUE"""),"")</f>
        <v/>
      </c>
      <c r="D35700" s="5">
        <v>0.0</v>
      </c>
    </row>
    <row r="35701" ht="14.25" customHeight="1">
      <c r="A35701" s="5"/>
      <c r="B35701" s="5"/>
      <c r="C35701" s="5" t="str">
        <f>IFERROR(__xludf.DUMMYFUNCTION("""COMPUTED_VALUE"""),"")</f>
        <v/>
      </c>
      <c r="D35701" s="5">
        <v>0.0</v>
      </c>
    </row>
    <row r="35702" ht="14.25" customHeight="1">
      <c r="A35702" s="5"/>
      <c r="B35702" s="5"/>
      <c r="C35702" s="5" t="str">
        <f>IFERROR(__xludf.DUMMYFUNCTION("""COMPUTED_VALUE"""),"")</f>
        <v/>
      </c>
      <c r="D35702" s="5">
        <v>0.0</v>
      </c>
    </row>
    <row r="35703" ht="14.25" customHeight="1">
      <c r="A35703" s="5"/>
      <c r="B35703" s="5"/>
      <c r="C35703" s="5" t="str">
        <f>IFERROR(__xludf.DUMMYFUNCTION("""COMPUTED_VALUE"""),"")</f>
        <v/>
      </c>
      <c r="D35703" s="5">
        <v>0.0</v>
      </c>
    </row>
    <row r="35704" ht="14.25" customHeight="1">
      <c r="A35704" s="5"/>
      <c r="B35704" s="5"/>
      <c r="C35704" s="5" t="str">
        <f>IFERROR(__xludf.DUMMYFUNCTION("""COMPUTED_VALUE"""),"")</f>
        <v/>
      </c>
      <c r="D35704" s="5">
        <v>0.0</v>
      </c>
    </row>
    <row r="35705" ht="14.25" customHeight="1">
      <c r="A35705" s="5"/>
      <c r="B35705" s="5"/>
      <c r="C35705" s="5" t="str">
        <f>IFERROR(__xludf.DUMMYFUNCTION("""COMPUTED_VALUE"""),"")</f>
        <v/>
      </c>
      <c r="D35705" s="5">
        <v>0.0</v>
      </c>
    </row>
    <row r="35706" ht="14.25" customHeight="1">
      <c r="A35706" s="5"/>
      <c r="B35706" s="5"/>
      <c r="C35706" s="5" t="str">
        <f>IFERROR(__xludf.DUMMYFUNCTION("""COMPUTED_VALUE"""),"")</f>
        <v/>
      </c>
      <c r="D35706" s="5">
        <v>0.0</v>
      </c>
    </row>
    <row r="35707" ht="14.25" customHeight="1">
      <c r="A35707" s="5"/>
      <c r="B35707" s="5"/>
      <c r="C35707" s="5" t="str">
        <f>IFERROR(__xludf.DUMMYFUNCTION("""COMPUTED_VALUE"""),"")</f>
        <v/>
      </c>
      <c r="D35707" s="5">
        <v>0.0</v>
      </c>
    </row>
    <row r="35708" ht="14.25" customHeight="1">
      <c r="A35708" s="5"/>
      <c r="B35708" s="5"/>
      <c r="C35708" s="5" t="str">
        <f>IFERROR(__xludf.DUMMYFUNCTION("""COMPUTED_VALUE"""),"")</f>
        <v/>
      </c>
      <c r="D35708" s="5">
        <v>0.0</v>
      </c>
    </row>
    <row r="35709" ht="14.25" customHeight="1">
      <c r="A35709" s="5"/>
      <c r="B35709" s="5"/>
      <c r="C35709" s="5" t="str">
        <f>IFERROR(__xludf.DUMMYFUNCTION("""COMPUTED_VALUE"""),"")</f>
        <v/>
      </c>
      <c r="D35709" s="5">
        <v>0.0</v>
      </c>
    </row>
    <row r="35710" ht="14.25" customHeight="1">
      <c r="A35710" s="5"/>
      <c r="B35710" s="5"/>
      <c r="C35710" s="5" t="str">
        <f>IFERROR(__xludf.DUMMYFUNCTION("""COMPUTED_VALUE"""),"")</f>
        <v/>
      </c>
      <c r="D35710" s="5">
        <v>0.0</v>
      </c>
    </row>
    <row r="35711" ht="14.25" customHeight="1">
      <c r="A35711" s="5"/>
      <c r="B35711" s="5"/>
      <c r="C35711" s="5" t="str">
        <f>IFERROR(__xludf.DUMMYFUNCTION("""COMPUTED_VALUE"""),"")</f>
        <v/>
      </c>
      <c r="D35711" s="5">
        <v>0.0</v>
      </c>
    </row>
    <row r="35712" ht="14.25" customHeight="1">
      <c r="A35712" s="5"/>
      <c r="B35712" s="5"/>
      <c r="C35712" s="5" t="str">
        <f>IFERROR(__xludf.DUMMYFUNCTION("""COMPUTED_VALUE"""),"")</f>
        <v/>
      </c>
      <c r="D35712" s="5">
        <v>0.0</v>
      </c>
    </row>
    <row r="35713" ht="14.25" customHeight="1">
      <c r="A35713" s="5"/>
      <c r="B35713" s="5"/>
      <c r="C35713" s="5" t="str">
        <f>IFERROR(__xludf.DUMMYFUNCTION("""COMPUTED_VALUE"""),"")</f>
        <v/>
      </c>
      <c r="D35713" s="5">
        <v>0.0</v>
      </c>
    </row>
    <row r="35714" ht="14.25" customHeight="1">
      <c r="A35714" s="5"/>
      <c r="B35714" s="5"/>
      <c r="C35714" s="5" t="str">
        <f>IFERROR(__xludf.DUMMYFUNCTION("""COMPUTED_VALUE"""),"")</f>
        <v/>
      </c>
      <c r="D35714" s="5">
        <v>0.0</v>
      </c>
    </row>
    <row r="35715" ht="14.25" customHeight="1">
      <c r="A35715" s="5"/>
      <c r="B35715" s="5"/>
      <c r="C35715" s="5" t="str">
        <f>IFERROR(__xludf.DUMMYFUNCTION("""COMPUTED_VALUE"""),"")</f>
        <v/>
      </c>
      <c r="D35715" s="5">
        <v>0.0</v>
      </c>
    </row>
    <row r="35716" ht="14.25" customHeight="1">
      <c r="A35716" s="5"/>
      <c r="B35716" s="5"/>
      <c r="C35716" s="5" t="str">
        <f>IFERROR(__xludf.DUMMYFUNCTION("""COMPUTED_VALUE"""),"")</f>
        <v/>
      </c>
      <c r="D35716" s="5">
        <v>0.0</v>
      </c>
    </row>
    <row r="35717" ht="14.25" customHeight="1">
      <c r="A35717" s="5"/>
      <c r="B35717" s="5"/>
      <c r="C35717" s="5" t="str">
        <f>IFERROR(__xludf.DUMMYFUNCTION("""COMPUTED_VALUE"""),"")</f>
        <v/>
      </c>
      <c r="D35717" s="5">
        <v>0.0</v>
      </c>
    </row>
    <row r="35718" ht="14.25" customHeight="1">
      <c r="A35718" s="5"/>
      <c r="B35718" s="5"/>
      <c r="C35718" s="5" t="str">
        <f>IFERROR(__xludf.DUMMYFUNCTION("""COMPUTED_VALUE"""),"")</f>
        <v/>
      </c>
      <c r="D35718" s="5">
        <v>0.0</v>
      </c>
    </row>
    <row r="35719" ht="14.25" customHeight="1">
      <c r="A35719" s="5"/>
      <c r="B35719" s="5"/>
      <c r="C35719" s="5" t="str">
        <f>IFERROR(__xludf.DUMMYFUNCTION("""COMPUTED_VALUE"""),"")</f>
        <v/>
      </c>
      <c r="D35719" s="5">
        <v>0.0</v>
      </c>
    </row>
    <row r="35720" ht="14.25" customHeight="1">
      <c r="A35720" s="5"/>
      <c r="B35720" s="5"/>
      <c r="C35720" s="5" t="str">
        <f>IFERROR(__xludf.DUMMYFUNCTION("""COMPUTED_VALUE"""),"")</f>
        <v/>
      </c>
      <c r="D35720" s="5">
        <v>0.0</v>
      </c>
    </row>
    <row r="35721" ht="14.25" customHeight="1">
      <c r="A35721" s="5"/>
      <c r="B35721" s="5"/>
      <c r="C35721" s="5" t="str">
        <f>IFERROR(__xludf.DUMMYFUNCTION("""COMPUTED_VALUE"""),"")</f>
        <v/>
      </c>
      <c r="D35721" s="5">
        <v>0.0</v>
      </c>
    </row>
    <row r="35722" ht="14.25" customHeight="1">
      <c r="A35722" s="5"/>
      <c r="B35722" s="5"/>
      <c r="C35722" s="5" t="str">
        <f>IFERROR(__xludf.DUMMYFUNCTION("""COMPUTED_VALUE"""),"")</f>
        <v/>
      </c>
      <c r="D35722" s="5">
        <v>0.0</v>
      </c>
    </row>
    <row r="35723" ht="14.25" customHeight="1">
      <c r="A35723" s="5"/>
      <c r="B35723" s="5"/>
      <c r="C35723" s="5" t="str">
        <f>IFERROR(__xludf.DUMMYFUNCTION("""COMPUTED_VALUE"""),"")</f>
        <v/>
      </c>
      <c r="D35723" s="5">
        <v>0.0</v>
      </c>
    </row>
    <row r="35724" ht="14.25" customHeight="1">
      <c r="A35724" s="5"/>
      <c r="B35724" s="5"/>
      <c r="C35724" s="5" t="str">
        <f>IFERROR(__xludf.DUMMYFUNCTION("""COMPUTED_VALUE"""),"")</f>
        <v/>
      </c>
      <c r="D35724" s="5">
        <v>0.0</v>
      </c>
    </row>
    <row r="35725" ht="14.25" customHeight="1">
      <c r="A35725" s="5"/>
      <c r="B35725" s="5"/>
      <c r="C35725" s="5" t="str">
        <f>IFERROR(__xludf.DUMMYFUNCTION("""COMPUTED_VALUE"""),"")</f>
        <v/>
      </c>
      <c r="D35725" s="5">
        <v>0.0</v>
      </c>
    </row>
    <row r="35726" ht="14.25" customHeight="1">
      <c r="A35726" s="5"/>
      <c r="B35726" s="5"/>
      <c r="C35726" s="5" t="str">
        <f>IFERROR(__xludf.DUMMYFUNCTION("""COMPUTED_VALUE"""),"")</f>
        <v/>
      </c>
      <c r="D35726" s="5">
        <v>0.0</v>
      </c>
    </row>
    <row r="35727" ht="14.25" customHeight="1">
      <c r="A35727" s="5"/>
      <c r="B35727" s="5"/>
      <c r="C35727" s="5" t="str">
        <f>IFERROR(__xludf.DUMMYFUNCTION("""COMPUTED_VALUE"""),"")</f>
        <v/>
      </c>
      <c r="D35727" s="5">
        <v>0.0</v>
      </c>
    </row>
    <row r="35728" ht="14.25" customHeight="1">
      <c r="A35728" s="5"/>
      <c r="B35728" s="5"/>
      <c r="C35728" s="5" t="str">
        <f>IFERROR(__xludf.DUMMYFUNCTION("""COMPUTED_VALUE"""),"")</f>
        <v/>
      </c>
      <c r="D35728" s="5">
        <v>0.0</v>
      </c>
    </row>
    <row r="35729" ht="14.25" customHeight="1">
      <c r="A35729" s="5"/>
      <c r="B35729" s="5"/>
      <c r="C35729" s="5" t="str">
        <f>IFERROR(__xludf.DUMMYFUNCTION("""COMPUTED_VALUE"""),"")</f>
        <v/>
      </c>
      <c r="D35729" s="5">
        <v>0.0</v>
      </c>
    </row>
    <row r="35730" ht="14.25" customHeight="1">
      <c r="A35730" s="5"/>
      <c r="B35730" s="5"/>
      <c r="C35730" s="5" t="str">
        <f>IFERROR(__xludf.DUMMYFUNCTION("""COMPUTED_VALUE"""),"")</f>
        <v/>
      </c>
      <c r="D35730" s="5">
        <v>0.0</v>
      </c>
    </row>
    <row r="35731" ht="14.25" customHeight="1">
      <c r="A35731" s="5"/>
      <c r="B35731" s="5"/>
      <c r="C35731" s="5" t="str">
        <f>IFERROR(__xludf.DUMMYFUNCTION("""COMPUTED_VALUE"""),"")</f>
        <v/>
      </c>
      <c r="D35731" s="5">
        <v>0.0</v>
      </c>
    </row>
    <row r="35732" ht="14.25" customHeight="1">
      <c r="A35732" s="5"/>
      <c r="B35732" s="5"/>
      <c r="C35732" s="5" t="str">
        <f>IFERROR(__xludf.DUMMYFUNCTION("""COMPUTED_VALUE"""),"")</f>
        <v/>
      </c>
      <c r="D35732" s="5">
        <v>0.0</v>
      </c>
    </row>
    <row r="35733" ht="14.25" customHeight="1">
      <c r="A35733" s="5"/>
      <c r="B35733" s="5"/>
      <c r="C35733" s="5" t="str">
        <f>IFERROR(__xludf.DUMMYFUNCTION("""COMPUTED_VALUE"""),"")</f>
        <v/>
      </c>
      <c r="D35733" s="5">
        <v>0.0</v>
      </c>
    </row>
    <row r="35734" ht="14.25" customHeight="1">
      <c r="A35734" s="5"/>
      <c r="B35734" s="5"/>
      <c r="C35734" s="5" t="str">
        <f>IFERROR(__xludf.DUMMYFUNCTION("""COMPUTED_VALUE"""),"")</f>
        <v/>
      </c>
      <c r="D35734" s="5">
        <v>0.0</v>
      </c>
    </row>
    <row r="35735" ht="14.25" customHeight="1">
      <c r="A35735" s="5"/>
      <c r="B35735" s="5"/>
      <c r="C35735" s="5" t="str">
        <f>IFERROR(__xludf.DUMMYFUNCTION("""COMPUTED_VALUE"""),"")</f>
        <v/>
      </c>
      <c r="D35735" s="5">
        <v>0.0</v>
      </c>
    </row>
    <row r="35736" ht="14.25" customHeight="1">
      <c r="A35736" s="5"/>
      <c r="B35736" s="5"/>
      <c r="C35736" s="5" t="str">
        <f>IFERROR(__xludf.DUMMYFUNCTION("""COMPUTED_VALUE"""),"")</f>
        <v/>
      </c>
      <c r="D35736" s="5">
        <v>0.0</v>
      </c>
    </row>
    <row r="35737" ht="14.25" customHeight="1">
      <c r="A35737" s="5"/>
      <c r="B35737" s="5"/>
      <c r="C35737" s="5" t="str">
        <f>IFERROR(__xludf.DUMMYFUNCTION("""COMPUTED_VALUE"""),"")</f>
        <v/>
      </c>
      <c r="D35737" s="5">
        <v>0.0</v>
      </c>
    </row>
    <row r="35738" ht="14.25" customHeight="1">
      <c r="A35738" s="5"/>
      <c r="B35738" s="5"/>
      <c r="C35738" s="5" t="str">
        <f>IFERROR(__xludf.DUMMYFUNCTION("""COMPUTED_VALUE"""),"")</f>
        <v/>
      </c>
      <c r="D35738" s="5">
        <v>0.0</v>
      </c>
    </row>
    <row r="35739" ht="14.25" customHeight="1">
      <c r="A35739" s="5"/>
      <c r="B35739" s="5"/>
      <c r="C35739" s="5" t="str">
        <f>IFERROR(__xludf.DUMMYFUNCTION("""COMPUTED_VALUE"""),"")</f>
        <v/>
      </c>
      <c r="D35739" s="5">
        <v>0.0</v>
      </c>
    </row>
    <row r="35740" ht="14.25" customHeight="1">
      <c r="A35740" s="5"/>
      <c r="B35740" s="5"/>
      <c r="C35740" s="5" t="str">
        <f>IFERROR(__xludf.DUMMYFUNCTION("""COMPUTED_VALUE"""),"")</f>
        <v/>
      </c>
      <c r="D35740" s="5">
        <v>0.0</v>
      </c>
    </row>
    <row r="35741" ht="14.25" customHeight="1">
      <c r="A35741" s="5"/>
      <c r="B35741" s="5"/>
      <c r="C35741" s="5" t="str">
        <f>IFERROR(__xludf.DUMMYFUNCTION("""COMPUTED_VALUE"""),"")</f>
        <v/>
      </c>
      <c r="D35741" s="5">
        <v>0.0</v>
      </c>
    </row>
    <row r="35742" ht="14.25" customHeight="1">
      <c r="A35742" s="5"/>
      <c r="B35742" s="5"/>
      <c r="C35742" s="5" t="str">
        <f>IFERROR(__xludf.DUMMYFUNCTION("""COMPUTED_VALUE"""),"")</f>
        <v/>
      </c>
      <c r="D35742" s="5">
        <v>0.0</v>
      </c>
    </row>
    <row r="35743" ht="14.25" customHeight="1">
      <c r="A35743" s="5"/>
      <c r="B35743" s="5"/>
      <c r="C35743" s="5" t="str">
        <f>IFERROR(__xludf.DUMMYFUNCTION("""COMPUTED_VALUE"""),"")</f>
        <v/>
      </c>
      <c r="D35743" s="5">
        <v>0.0</v>
      </c>
    </row>
    <row r="35744" ht="14.25" customHeight="1">
      <c r="A35744" s="5"/>
      <c r="B35744" s="5"/>
      <c r="C35744" s="5" t="str">
        <f>IFERROR(__xludf.DUMMYFUNCTION("""COMPUTED_VALUE"""),"")</f>
        <v/>
      </c>
      <c r="D35744" s="5">
        <v>0.0</v>
      </c>
    </row>
    <row r="35745" ht="14.25" customHeight="1">
      <c r="A35745" s="5"/>
      <c r="B35745" s="5"/>
      <c r="C35745" s="5" t="str">
        <f>IFERROR(__xludf.DUMMYFUNCTION("""COMPUTED_VALUE"""),"")</f>
        <v/>
      </c>
      <c r="D35745" s="5">
        <v>0.0</v>
      </c>
    </row>
    <row r="35746" ht="14.25" customHeight="1">
      <c r="A35746" s="5"/>
      <c r="B35746" s="5"/>
      <c r="C35746" s="5" t="str">
        <f>IFERROR(__xludf.DUMMYFUNCTION("""COMPUTED_VALUE"""),"")</f>
        <v/>
      </c>
      <c r="D35746" s="5">
        <v>0.0</v>
      </c>
    </row>
    <row r="35747" ht="14.25" customHeight="1">
      <c r="A35747" s="5"/>
      <c r="B35747" s="5"/>
      <c r="C35747" s="5" t="str">
        <f>IFERROR(__xludf.DUMMYFUNCTION("""COMPUTED_VALUE"""),"")</f>
        <v/>
      </c>
      <c r="D35747" s="5">
        <v>0.0</v>
      </c>
    </row>
    <row r="35748" ht="14.25" customHeight="1">
      <c r="A35748" s="5"/>
      <c r="B35748" s="5"/>
      <c r="C35748" s="5" t="str">
        <f>IFERROR(__xludf.DUMMYFUNCTION("""COMPUTED_VALUE"""),"")</f>
        <v/>
      </c>
      <c r="D35748" s="5">
        <v>0.0</v>
      </c>
    </row>
    <row r="35749" ht="14.25" customHeight="1">
      <c r="A35749" s="5"/>
      <c r="B35749" s="5"/>
      <c r="C35749" s="5" t="str">
        <f>IFERROR(__xludf.DUMMYFUNCTION("""COMPUTED_VALUE"""),"")</f>
        <v/>
      </c>
      <c r="D35749" s="5">
        <v>0.0</v>
      </c>
    </row>
    <row r="35750" ht="14.25" customHeight="1">
      <c r="A35750" s="5"/>
      <c r="B35750" s="5"/>
      <c r="C35750" s="5" t="str">
        <f>IFERROR(__xludf.DUMMYFUNCTION("""COMPUTED_VALUE"""),"")</f>
        <v/>
      </c>
      <c r="D35750" s="5">
        <v>0.0</v>
      </c>
    </row>
    <row r="35751" ht="14.25" customHeight="1">
      <c r="A35751" s="5"/>
      <c r="B35751" s="5"/>
      <c r="C35751" s="5" t="str">
        <f>IFERROR(__xludf.DUMMYFUNCTION("""COMPUTED_VALUE"""),"")</f>
        <v/>
      </c>
      <c r="D35751" s="5">
        <v>0.0</v>
      </c>
    </row>
    <row r="35752" ht="14.25" customHeight="1">
      <c r="A35752" s="5"/>
      <c r="B35752" s="5"/>
      <c r="C35752" s="5" t="str">
        <f>IFERROR(__xludf.DUMMYFUNCTION("""COMPUTED_VALUE"""),"")</f>
        <v/>
      </c>
      <c r="D35752" s="5">
        <v>0.0</v>
      </c>
    </row>
    <row r="35753" ht="14.25" customHeight="1">
      <c r="A35753" s="5"/>
      <c r="B35753" s="5"/>
      <c r="C35753" s="5" t="str">
        <f>IFERROR(__xludf.DUMMYFUNCTION("""COMPUTED_VALUE"""),"")</f>
        <v/>
      </c>
      <c r="D35753" s="5">
        <v>0.0</v>
      </c>
    </row>
    <row r="35754" ht="14.25" customHeight="1">
      <c r="A35754" s="5"/>
      <c r="B35754" s="5"/>
      <c r="C35754" s="5" t="str">
        <f>IFERROR(__xludf.DUMMYFUNCTION("""COMPUTED_VALUE"""),"")</f>
        <v/>
      </c>
      <c r="D35754" s="5">
        <v>0.0</v>
      </c>
    </row>
    <row r="35755" ht="14.25" customHeight="1">
      <c r="A35755" s="5"/>
      <c r="B35755" s="5"/>
      <c r="C35755" s="5" t="str">
        <f>IFERROR(__xludf.DUMMYFUNCTION("""COMPUTED_VALUE"""),"")</f>
        <v/>
      </c>
      <c r="D35755" s="5">
        <v>0.0</v>
      </c>
    </row>
    <row r="35756" ht="14.25" customHeight="1">
      <c r="A35756" s="5"/>
      <c r="B35756" s="5"/>
      <c r="C35756" s="5" t="str">
        <f>IFERROR(__xludf.DUMMYFUNCTION("""COMPUTED_VALUE"""),"")</f>
        <v/>
      </c>
      <c r="D35756" s="5">
        <v>0.0</v>
      </c>
    </row>
    <row r="35757" ht="14.25" customHeight="1">
      <c r="A35757" s="5"/>
      <c r="B35757" s="5"/>
      <c r="C35757" s="5" t="str">
        <f>IFERROR(__xludf.DUMMYFUNCTION("""COMPUTED_VALUE"""),"")</f>
        <v/>
      </c>
      <c r="D35757" s="5">
        <v>0.0</v>
      </c>
    </row>
    <row r="35758" ht="14.25" customHeight="1">
      <c r="A35758" s="5"/>
      <c r="B35758" s="5"/>
      <c r="C35758" s="5" t="str">
        <f>IFERROR(__xludf.DUMMYFUNCTION("""COMPUTED_VALUE"""),"")</f>
        <v/>
      </c>
      <c r="D35758" s="5">
        <v>0.0</v>
      </c>
    </row>
    <row r="35759" ht="14.25" customHeight="1">
      <c r="A35759" s="5"/>
      <c r="B35759" s="5"/>
      <c r="C35759" s="5" t="str">
        <f>IFERROR(__xludf.DUMMYFUNCTION("""COMPUTED_VALUE"""),"")</f>
        <v/>
      </c>
      <c r="D35759" s="5">
        <v>0.0</v>
      </c>
    </row>
    <row r="35760" ht="14.25" customHeight="1">
      <c r="A35760" s="5"/>
      <c r="B35760" s="5"/>
      <c r="C35760" s="5" t="str">
        <f>IFERROR(__xludf.DUMMYFUNCTION("""COMPUTED_VALUE"""),"")</f>
        <v/>
      </c>
      <c r="D35760" s="5">
        <v>0.0</v>
      </c>
    </row>
    <row r="35761" ht="14.25" customHeight="1">
      <c r="A35761" s="5"/>
      <c r="B35761" s="5"/>
      <c r="C35761" s="5" t="str">
        <f>IFERROR(__xludf.DUMMYFUNCTION("""COMPUTED_VALUE"""),"")</f>
        <v/>
      </c>
      <c r="D35761" s="5">
        <v>0.0</v>
      </c>
    </row>
    <row r="35762" ht="14.25" customHeight="1">
      <c r="A35762" s="5"/>
      <c r="B35762" s="5"/>
      <c r="C35762" s="5" t="str">
        <f>IFERROR(__xludf.DUMMYFUNCTION("""COMPUTED_VALUE"""),"")</f>
        <v/>
      </c>
      <c r="D35762" s="5">
        <v>0.0</v>
      </c>
    </row>
    <row r="35763" ht="14.25" customHeight="1">
      <c r="A35763" s="5"/>
      <c r="B35763" s="5"/>
      <c r="C35763" s="5" t="str">
        <f>IFERROR(__xludf.DUMMYFUNCTION("""COMPUTED_VALUE"""),"")</f>
        <v/>
      </c>
      <c r="D35763" s="5">
        <v>0.0</v>
      </c>
    </row>
    <row r="35764" ht="14.25" customHeight="1">
      <c r="A35764" s="5"/>
      <c r="B35764" s="5"/>
      <c r="C35764" s="5" t="str">
        <f>IFERROR(__xludf.DUMMYFUNCTION("""COMPUTED_VALUE"""),"")</f>
        <v/>
      </c>
      <c r="D35764" s="5">
        <v>0.0</v>
      </c>
    </row>
    <row r="35765" ht="14.25" customHeight="1">
      <c r="A35765" s="5"/>
      <c r="B35765" s="5"/>
      <c r="C35765" s="5" t="str">
        <f>IFERROR(__xludf.DUMMYFUNCTION("""COMPUTED_VALUE"""),"")</f>
        <v/>
      </c>
      <c r="D35765" s="5">
        <v>0.0</v>
      </c>
    </row>
    <row r="35766" ht="14.25" customHeight="1">
      <c r="A35766" s="5"/>
      <c r="B35766" s="5"/>
      <c r="C35766" s="5" t="str">
        <f>IFERROR(__xludf.DUMMYFUNCTION("""COMPUTED_VALUE"""),"")</f>
        <v/>
      </c>
      <c r="D35766" s="5">
        <v>0.0</v>
      </c>
    </row>
    <row r="35767" ht="14.25" customHeight="1">
      <c r="A35767" s="5"/>
      <c r="B35767" s="5"/>
      <c r="C35767" s="5" t="str">
        <f>IFERROR(__xludf.DUMMYFUNCTION("""COMPUTED_VALUE"""),"")</f>
        <v/>
      </c>
      <c r="D35767" s="5">
        <v>0.0</v>
      </c>
    </row>
    <row r="35768" ht="14.25" customHeight="1">
      <c r="A35768" s="5"/>
      <c r="B35768" s="5"/>
      <c r="C35768" s="5" t="str">
        <f>IFERROR(__xludf.DUMMYFUNCTION("""COMPUTED_VALUE"""),"")</f>
        <v/>
      </c>
      <c r="D35768" s="5">
        <v>0.0</v>
      </c>
    </row>
    <row r="35769" ht="14.25" customHeight="1">
      <c r="A35769" s="5"/>
      <c r="B35769" s="5"/>
      <c r="C35769" s="5" t="str">
        <f>IFERROR(__xludf.DUMMYFUNCTION("""COMPUTED_VALUE"""),"")</f>
        <v/>
      </c>
      <c r="D35769" s="5">
        <v>0.0</v>
      </c>
    </row>
    <row r="35770" ht="14.25" customHeight="1">
      <c r="A35770" s="5"/>
      <c r="B35770" s="5"/>
      <c r="C35770" s="5" t="str">
        <f>IFERROR(__xludf.DUMMYFUNCTION("""COMPUTED_VALUE"""),"")</f>
        <v/>
      </c>
      <c r="D35770" s="5">
        <v>0.0</v>
      </c>
    </row>
    <row r="35771" ht="14.25" customHeight="1">
      <c r="A35771" s="5"/>
      <c r="B35771" s="5"/>
      <c r="C35771" s="5" t="str">
        <f>IFERROR(__xludf.DUMMYFUNCTION("""COMPUTED_VALUE"""),"")</f>
        <v/>
      </c>
      <c r="D35771" s="5">
        <v>0.0</v>
      </c>
    </row>
    <row r="35772" ht="14.25" customHeight="1">
      <c r="A35772" s="5"/>
      <c r="B35772" s="5"/>
      <c r="C35772" s="5" t="str">
        <f>IFERROR(__xludf.DUMMYFUNCTION("""COMPUTED_VALUE"""),"")</f>
        <v/>
      </c>
      <c r="D35772" s="5">
        <v>0.0</v>
      </c>
    </row>
    <row r="35773" ht="14.25" customHeight="1">
      <c r="A35773" s="5"/>
      <c r="B35773" s="5"/>
      <c r="C35773" s="5" t="str">
        <f>IFERROR(__xludf.DUMMYFUNCTION("""COMPUTED_VALUE"""),"")</f>
        <v/>
      </c>
      <c r="D35773" s="5">
        <v>0.0</v>
      </c>
    </row>
    <row r="35774" ht="14.25" customHeight="1">
      <c r="A35774" s="5"/>
      <c r="B35774" s="5"/>
      <c r="C35774" s="5" t="str">
        <f>IFERROR(__xludf.DUMMYFUNCTION("""COMPUTED_VALUE"""),"")</f>
        <v/>
      </c>
      <c r="D35774" s="5">
        <v>0.0</v>
      </c>
    </row>
    <row r="35775" ht="14.25" customHeight="1">
      <c r="A35775" s="5"/>
      <c r="B35775" s="5"/>
      <c r="C35775" s="5" t="str">
        <f>IFERROR(__xludf.DUMMYFUNCTION("""COMPUTED_VALUE"""),"")</f>
        <v/>
      </c>
      <c r="D35775" s="5">
        <v>0.0</v>
      </c>
    </row>
    <row r="35776" ht="14.25" customHeight="1">
      <c r="A35776" s="5"/>
      <c r="B35776" s="5"/>
      <c r="C35776" s="5" t="str">
        <f>IFERROR(__xludf.DUMMYFUNCTION("""COMPUTED_VALUE"""),"")</f>
        <v/>
      </c>
      <c r="D35776" s="5">
        <v>0.0</v>
      </c>
    </row>
    <row r="35777" ht="14.25" customHeight="1">
      <c r="A35777" s="5"/>
      <c r="B35777" s="5"/>
      <c r="C35777" s="5" t="str">
        <f>IFERROR(__xludf.DUMMYFUNCTION("""COMPUTED_VALUE"""),"")</f>
        <v/>
      </c>
      <c r="D35777" s="5">
        <v>0.0</v>
      </c>
    </row>
    <row r="35778" ht="14.25" customHeight="1">
      <c r="A35778" s="5"/>
      <c r="B35778" s="5"/>
      <c r="C35778" s="5" t="str">
        <f>IFERROR(__xludf.DUMMYFUNCTION("""COMPUTED_VALUE"""),"")</f>
        <v/>
      </c>
      <c r="D35778" s="5">
        <v>0.0</v>
      </c>
    </row>
    <row r="35779" ht="14.25" customHeight="1">
      <c r="A35779" s="5"/>
      <c r="B35779" s="5"/>
      <c r="C35779" s="5" t="str">
        <f>IFERROR(__xludf.DUMMYFUNCTION("""COMPUTED_VALUE"""),"")</f>
        <v/>
      </c>
      <c r="D35779" s="5">
        <v>0.0</v>
      </c>
    </row>
    <row r="35780" ht="14.25" customHeight="1">
      <c r="A35780" s="5"/>
      <c r="B35780" s="5"/>
      <c r="C35780" s="5" t="str">
        <f>IFERROR(__xludf.DUMMYFUNCTION("""COMPUTED_VALUE"""),"")</f>
        <v/>
      </c>
      <c r="D35780" s="5">
        <v>0.0</v>
      </c>
    </row>
    <row r="35781" ht="14.25" customHeight="1">
      <c r="A35781" s="5"/>
      <c r="B35781" s="5"/>
      <c r="C35781" s="5" t="str">
        <f>IFERROR(__xludf.DUMMYFUNCTION("""COMPUTED_VALUE"""),"")</f>
        <v/>
      </c>
      <c r="D35781" s="5">
        <v>0.0</v>
      </c>
    </row>
    <row r="35782" ht="14.25" customHeight="1">
      <c r="A35782" s="5"/>
      <c r="B35782" s="5"/>
      <c r="C35782" s="5" t="str">
        <f>IFERROR(__xludf.DUMMYFUNCTION("""COMPUTED_VALUE"""),"")</f>
        <v/>
      </c>
      <c r="D35782" s="5">
        <v>0.0</v>
      </c>
    </row>
    <row r="35783" ht="14.25" customHeight="1">
      <c r="A35783" s="5"/>
      <c r="B35783" s="5"/>
      <c r="C35783" s="5" t="str">
        <f>IFERROR(__xludf.DUMMYFUNCTION("""COMPUTED_VALUE"""),"")</f>
        <v/>
      </c>
      <c r="D35783" s="5">
        <v>0.0</v>
      </c>
    </row>
    <row r="35784" ht="14.25" customHeight="1">
      <c r="A35784" s="5"/>
      <c r="B35784" s="5"/>
      <c r="C35784" s="5" t="str">
        <f>IFERROR(__xludf.DUMMYFUNCTION("""COMPUTED_VALUE"""),"")</f>
        <v/>
      </c>
      <c r="D35784" s="5">
        <v>0.0</v>
      </c>
    </row>
    <row r="35785" ht="14.25" customHeight="1">
      <c r="A35785" s="5"/>
      <c r="B35785" s="5"/>
      <c r="C35785" s="5" t="str">
        <f>IFERROR(__xludf.DUMMYFUNCTION("""COMPUTED_VALUE"""),"")</f>
        <v/>
      </c>
      <c r="D35785" s="5">
        <v>0.0</v>
      </c>
    </row>
    <row r="35786" ht="14.25" customHeight="1">
      <c r="A35786" s="5"/>
      <c r="B35786" s="5"/>
      <c r="C35786" s="5" t="str">
        <f>IFERROR(__xludf.DUMMYFUNCTION("""COMPUTED_VALUE"""),"")</f>
        <v/>
      </c>
      <c r="D35786" s="5">
        <v>0.0</v>
      </c>
    </row>
    <row r="35787" ht="14.25" customHeight="1">
      <c r="A35787" s="5"/>
      <c r="B35787" s="5"/>
      <c r="C35787" s="5" t="str">
        <f>IFERROR(__xludf.DUMMYFUNCTION("""COMPUTED_VALUE"""),"")</f>
        <v/>
      </c>
      <c r="D35787" s="5">
        <v>0.0</v>
      </c>
    </row>
    <row r="35788" ht="14.25" customHeight="1">
      <c r="A35788" s="5"/>
      <c r="B35788" s="5"/>
      <c r="C35788" s="5" t="str">
        <f>IFERROR(__xludf.DUMMYFUNCTION("""COMPUTED_VALUE"""),"")</f>
        <v/>
      </c>
      <c r="D35788" s="5">
        <v>0.0</v>
      </c>
    </row>
    <row r="35789" ht="14.25" customHeight="1">
      <c r="A35789" s="5"/>
      <c r="B35789" s="5"/>
      <c r="C35789" s="5" t="str">
        <f>IFERROR(__xludf.DUMMYFUNCTION("""COMPUTED_VALUE"""),"")</f>
        <v/>
      </c>
      <c r="D35789" s="5">
        <v>0.0</v>
      </c>
    </row>
    <row r="35790" ht="14.25" customHeight="1">
      <c r="A35790" s="5"/>
      <c r="B35790" s="5"/>
      <c r="C35790" s="5" t="str">
        <f>IFERROR(__xludf.DUMMYFUNCTION("""COMPUTED_VALUE"""),"")</f>
        <v/>
      </c>
      <c r="D35790" s="5">
        <v>0.0</v>
      </c>
    </row>
    <row r="35791" ht="14.25" customHeight="1">
      <c r="A35791" s="5"/>
      <c r="B35791" s="5"/>
      <c r="C35791" s="5" t="str">
        <f>IFERROR(__xludf.DUMMYFUNCTION("""COMPUTED_VALUE"""),"")</f>
        <v/>
      </c>
      <c r="D35791" s="5">
        <v>0.0</v>
      </c>
    </row>
    <row r="35792" ht="14.25" customHeight="1">
      <c r="A35792" s="5"/>
      <c r="B35792" s="5"/>
      <c r="C35792" s="5" t="str">
        <f>IFERROR(__xludf.DUMMYFUNCTION("""COMPUTED_VALUE"""),"")</f>
        <v/>
      </c>
      <c r="D35792" s="5">
        <v>0.0</v>
      </c>
    </row>
    <row r="35793" ht="14.25" customHeight="1">
      <c r="A35793" s="5"/>
      <c r="B35793" s="5"/>
      <c r="C35793" s="5" t="str">
        <f>IFERROR(__xludf.DUMMYFUNCTION("""COMPUTED_VALUE"""),"")</f>
        <v/>
      </c>
      <c r="D35793" s="5">
        <v>0.0</v>
      </c>
    </row>
    <row r="35794" ht="14.25" customHeight="1">
      <c r="A35794" s="5"/>
      <c r="B35794" s="5"/>
      <c r="C35794" s="5" t="str">
        <f>IFERROR(__xludf.DUMMYFUNCTION("""COMPUTED_VALUE"""),"")</f>
        <v/>
      </c>
      <c r="D35794" s="5">
        <v>0.0</v>
      </c>
    </row>
    <row r="35795" ht="14.25" customHeight="1">
      <c r="A35795" s="5"/>
      <c r="B35795" s="5"/>
      <c r="C35795" s="5" t="str">
        <f>IFERROR(__xludf.DUMMYFUNCTION("""COMPUTED_VALUE"""),"")</f>
        <v/>
      </c>
      <c r="D35795" s="5">
        <v>0.0</v>
      </c>
    </row>
    <row r="35796" ht="14.25" customHeight="1">
      <c r="A35796" s="5"/>
      <c r="B35796" s="5"/>
      <c r="C35796" s="5" t="str">
        <f>IFERROR(__xludf.DUMMYFUNCTION("""COMPUTED_VALUE"""),"")</f>
        <v/>
      </c>
      <c r="D35796" s="5">
        <v>0.0</v>
      </c>
    </row>
    <row r="35797" ht="14.25" customHeight="1">
      <c r="A35797" s="5"/>
      <c r="B35797" s="5"/>
      <c r="C35797" s="5" t="str">
        <f>IFERROR(__xludf.DUMMYFUNCTION("""COMPUTED_VALUE"""),"")</f>
        <v/>
      </c>
      <c r="D35797" s="5">
        <v>0.0</v>
      </c>
    </row>
    <row r="35798" ht="14.25" customHeight="1">
      <c r="A35798" s="5"/>
      <c r="B35798" s="5"/>
      <c r="C35798" s="5" t="str">
        <f>IFERROR(__xludf.DUMMYFUNCTION("""COMPUTED_VALUE"""),"")</f>
        <v/>
      </c>
      <c r="D35798" s="5">
        <v>0.0</v>
      </c>
    </row>
    <row r="35799" ht="14.25" customHeight="1">
      <c r="A35799" s="5"/>
      <c r="B35799" s="5"/>
      <c r="C35799" s="5" t="str">
        <f>IFERROR(__xludf.DUMMYFUNCTION("""COMPUTED_VALUE"""),"")</f>
        <v/>
      </c>
      <c r="D35799" s="5">
        <v>0.0</v>
      </c>
    </row>
    <row r="35800" ht="14.25" customHeight="1">
      <c r="A35800" s="5"/>
      <c r="B35800" s="5"/>
      <c r="C35800" s="5" t="str">
        <f>IFERROR(__xludf.DUMMYFUNCTION("""COMPUTED_VALUE"""),"")</f>
        <v/>
      </c>
      <c r="D35800" s="5">
        <v>0.0</v>
      </c>
    </row>
    <row r="35801" ht="14.25" customHeight="1">
      <c r="A35801" s="5"/>
      <c r="B35801" s="5"/>
      <c r="C35801" s="5" t="str">
        <f>IFERROR(__xludf.DUMMYFUNCTION("""COMPUTED_VALUE"""),"")</f>
        <v/>
      </c>
      <c r="D35801" s="5">
        <v>0.0</v>
      </c>
    </row>
    <row r="35802" ht="14.25" customHeight="1">
      <c r="A35802" s="5"/>
      <c r="B35802" s="5"/>
      <c r="C35802" s="5" t="str">
        <f>IFERROR(__xludf.DUMMYFUNCTION("""COMPUTED_VALUE"""),"")</f>
        <v/>
      </c>
      <c r="D35802" s="5">
        <v>0.0</v>
      </c>
    </row>
    <row r="35803" ht="14.25" customHeight="1">
      <c r="A35803" s="5"/>
      <c r="B35803" s="5"/>
      <c r="C35803" s="5" t="str">
        <f>IFERROR(__xludf.DUMMYFUNCTION("""COMPUTED_VALUE"""),"")</f>
        <v/>
      </c>
      <c r="D35803" s="5">
        <v>0.0</v>
      </c>
    </row>
    <row r="35804" ht="14.25" customHeight="1">
      <c r="A35804" s="5"/>
      <c r="B35804" s="5"/>
      <c r="C35804" s="5" t="str">
        <f>IFERROR(__xludf.DUMMYFUNCTION("""COMPUTED_VALUE"""),"")</f>
        <v/>
      </c>
      <c r="D35804" s="5">
        <v>0.0</v>
      </c>
    </row>
    <row r="35805" ht="14.25" customHeight="1">
      <c r="A35805" s="5"/>
      <c r="B35805" s="5"/>
      <c r="C35805" s="5" t="str">
        <f>IFERROR(__xludf.DUMMYFUNCTION("""COMPUTED_VALUE"""),"")</f>
        <v/>
      </c>
      <c r="D35805" s="5">
        <v>0.0</v>
      </c>
    </row>
    <row r="35806" ht="14.25" customHeight="1">
      <c r="A35806" s="5"/>
      <c r="B35806" s="5"/>
      <c r="C35806" s="5" t="str">
        <f>IFERROR(__xludf.DUMMYFUNCTION("""COMPUTED_VALUE"""),"")</f>
        <v/>
      </c>
      <c r="D35806" s="5">
        <v>0.0</v>
      </c>
    </row>
    <row r="35807" ht="14.25" customHeight="1">
      <c r="A35807" s="5"/>
      <c r="B35807" s="5"/>
      <c r="C35807" s="5" t="str">
        <f>IFERROR(__xludf.DUMMYFUNCTION("""COMPUTED_VALUE"""),"")</f>
        <v/>
      </c>
      <c r="D35807" s="5">
        <v>0.0</v>
      </c>
    </row>
    <row r="35808" ht="14.25" customHeight="1">
      <c r="A35808" s="5"/>
      <c r="B35808" s="5"/>
      <c r="C35808" s="5" t="str">
        <f>IFERROR(__xludf.DUMMYFUNCTION("""COMPUTED_VALUE"""),"")</f>
        <v/>
      </c>
      <c r="D35808" s="5">
        <v>0.0</v>
      </c>
    </row>
    <row r="35809" ht="14.25" customHeight="1">
      <c r="A35809" s="5"/>
      <c r="B35809" s="5"/>
      <c r="C35809" s="5" t="str">
        <f>IFERROR(__xludf.DUMMYFUNCTION("""COMPUTED_VALUE"""),"")</f>
        <v/>
      </c>
      <c r="D35809" s="5">
        <v>0.0</v>
      </c>
    </row>
    <row r="35810" ht="14.25" customHeight="1">
      <c r="A35810" s="5"/>
      <c r="B35810" s="5"/>
      <c r="C35810" s="5" t="str">
        <f>IFERROR(__xludf.DUMMYFUNCTION("""COMPUTED_VALUE"""),"")</f>
        <v/>
      </c>
      <c r="D35810" s="5">
        <v>0.0</v>
      </c>
    </row>
    <row r="35811" ht="14.25" customHeight="1">
      <c r="A35811" s="5"/>
      <c r="B35811" s="5"/>
      <c r="C35811" s="5" t="str">
        <f>IFERROR(__xludf.DUMMYFUNCTION("""COMPUTED_VALUE"""),"")</f>
        <v/>
      </c>
      <c r="D35811" s="5">
        <v>0.0</v>
      </c>
    </row>
    <row r="35812" ht="14.25" customHeight="1">
      <c r="A35812" s="5"/>
      <c r="B35812" s="5"/>
      <c r="C35812" s="5" t="str">
        <f>IFERROR(__xludf.DUMMYFUNCTION("""COMPUTED_VALUE"""),"")</f>
        <v/>
      </c>
      <c r="D35812" s="5">
        <v>0.0</v>
      </c>
    </row>
    <row r="35813" ht="14.25" customHeight="1">
      <c r="A35813" s="5"/>
      <c r="B35813" s="5"/>
      <c r="C35813" s="5" t="str">
        <f>IFERROR(__xludf.DUMMYFUNCTION("""COMPUTED_VALUE"""),"")</f>
        <v/>
      </c>
      <c r="D35813" s="5">
        <v>0.0</v>
      </c>
    </row>
    <row r="35814" ht="14.25" customHeight="1">
      <c r="A35814" s="5"/>
      <c r="B35814" s="5"/>
      <c r="C35814" s="5" t="str">
        <f>IFERROR(__xludf.DUMMYFUNCTION("""COMPUTED_VALUE"""),"")</f>
        <v/>
      </c>
      <c r="D35814" s="5">
        <v>0.0</v>
      </c>
    </row>
    <row r="35815" ht="14.25" customHeight="1">
      <c r="A35815" s="5"/>
      <c r="B35815" s="5"/>
      <c r="C35815" s="5" t="str">
        <f>IFERROR(__xludf.DUMMYFUNCTION("""COMPUTED_VALUE"""),"")</f>
        <v/>
      </c>
      <c r="D35815" s="5">
        <v>0.0</v>
      </c>
    </row>
    <row r="35816" ht="14.25" customHeight="1">
      <c r="A35816" s="5"/>
      <c r="B35816" s="5"/>
      <c r="C35816" s="5" t="str">
        <f>IFERROR(__xludf.DUMMYFUNCTION("""COMPUTED_VALUE"""),"")</f>
        <v/>
      </c>
      <c r="D35816" s="5">
        <v>0.0</v>
      </c>
    </row>
    <row r="35817" ht="14.25" customHeight="1">
      <c r="A35817" s="5"/>
      <c r="B35817" s="5"/>
      <c r="C35817" s="5" t="str">
        <f>IFERROR(__xludf.DUMMYFUNCTION("""COMPUTED_VALUE"""),"")</f>
        <v/>
      </c>
      <c r="D35817" s="5">
        <v>0.0</v>
      </c>
    </row>
    <row r="35818" ht="14.25" customHeight="1">
      <c r="A35818" s="5"/>
      <c r="B35818" s="5"/>
      <c r="C35818" s="5" t="str">
        <f>IFERROR(__xludf.DUMMYFUNCTION("""COMPUTED_VALUE"""),"")</f>
        <v/>
      </c>
      <c r="D35818" s="5">
        <v>0.0</v>
      </c>
    </row>
    <row r="35819" ht="14.25" customHeight="1">
      <c r="A35819" s="5"/>
      <c r="B35819" s="5"/>
      <c r="C35819" s="5" t="str">
        <f>IFERROR(__xludf.DUMMYFUNCTION("""COMPUTED_VALUE"""),"")</f>
        <v/>
      </c>
      <c r="D35819" s="5">
        <v>0.0</v>
      </c>
    </row>
    <row r="35820" ht="14.25" customHeight="1">
      <c r="A35820" s="5"/>
      <c r="B35820" s="5"/>
      <c r="C35820" s="5" t="str">
        <f>IFERROR(__xludf.DUMMYFUNCTION("""COMPUTED_VALUE"""),"")</f>
        <v/>
      </c>
      <c r="D35820" s="5">
        <v>0.0</v>
      </c>
    </row>
    <row r="35821" ht="14.25" customHeight="1">
      <c r="A35821" s="5"/>
      <c r="B35821" s="5"/>
      <c r="C35821" s="5" t="str">
        <f>IFERROR(__xludf.DUMMYFUNCTION("""COMPUTED_VALUE"""),"")</f>
        <v/>
      </c>
      <c r="D35821" s="5">
        <v>0.0</v>
      </c>
    </row>
    <row r="35822" ht="14.25" customHeight="1">
      <c r="A35822" s="5"/>
      <c r="B35822" s="5"/>
      <c r="C35822" s="5" t="str">
        <f>IFERROR(__xludf.DUMMYFUNCTION("""COMPUTED_VALUE"""),"")</f>
        <v/>
      </c>
      <c r="D35822" s="5">
        <v>0.0</v>
      </c>
    </row>
    <row r="35823" ht="14.25" customHeight="1">
      <c r="A35823" s="5"/>
      <c r="B35823" s="5"/>
      <c r="C35823" s="5" t="str">
        <f>IFERROR(__xludf.DUMMYFUNCTION("""COMPUTED_VALUE"""),"")</f>
        <v/>
      </c>
      <c r="D35823" s="5">
        <v>0.0</v>
      </c>
    </row>
    <row r="35824" ht="14.25" customHeight="1">
      <c r="A35824" s="5"/>
      <c r="B35824" s="5"/>
      <c r="C35824" s="5" t="str">
        <f>IFERROR(__xludf.DUMMYFUNCTION("""COMPUTED_VALUE"""),"")</f>
        <v/>
      </c>
      <c r="D35824" s="5">
        <v>0.0</v>
      </c>
    </row>
    <row r="35825" ht="14.25" customHeight="1">
      <c r="A35825" s="5"/>
      <c r="B35825" s="5"/>
      <c r="C35825" s="5" t="str">
        <f>IFERROR(__xludf.DUMMYFUNCTION("""COMPUTED_VALUE"""),"")</f>
        <v/>
      </c>
      <c r="D35825" s="5">
        <v>0.0</v>
      </c>
    </row>
    <row r="35826" ht="14.25" customHeight="1">
      <c r="A35826" s="5"/>
      <c r="B35826" s="5"/>
      <c r="C35826" s="5" t="str">
        <f>IFERROR(__xludf.DUMMYFUNCTION("""COMPUTED_VALUE"""),"")</f>
        <v/>
      </c>
      <c r="D35826" s="5">
        <v>0.0</v>
      </c>
    </row>
    <row r="35827" ht="14.25" customHeight="1">
      <c r="A35827" s="5"/>
      <c r="B35827" s="5"/>
      <c r="C35827" s="5" t="str">
        <f>IFERROR(__xludf.DUMMYFUNCTION("""COMPUTED_VALUE"""),"")</f>
        <v/>
      </c>
      <c r="D35827" s="5">
        <v>0.0</v>
      </c>
    </row>
    <row r="35828" ht="14.25" customHeight="1">
      <c r="A35828" s="5"/>
      <c r="B35828" s="5"/>
      <c r="C35828" s="5" t="str">
        <f>IFERROR(__xludf.DUMMYFUNCTION("""COMPUTED_VALUE"""),"")</f>
        <v/>
      </c>
      <c r="D35828" s="5">
        <v>0.0</v>
      </c>
    </row>
    <row r="35829" ht="14.25" customHeight="1">
      <c r="A35829" s="5"/>
      <c r="B35829" s="5"/>
      <c r="C35829" s="5" t="str">
        <f>IFERROR(__xludf.DUMMYFUNCTION("""COMPUTED_VALUE"""),"")</f>
        <v/>
      </c>
      <c r="D35829" s="5">
        <v>0.0</v>
      </c>
    </row>
    <row r="35830" ht="14.25" customHeight="1">
      <c r="A35830" s="5"/>
      <c r="B35830" s="5"/>
      <c r="C35830" s="5" t="str">
        <f>IFERROR(__xludf.DUMMYFUNCTION("""COMPUTED_VALUE"""),"")</f>
        <v/>
      </c>
      <c r="D35830" s="5">
        <v>0.0</v>
      </c>
    </row>
    <row r="35831" ht="14.25" customHeight="1">
      <c r="A35831" s="5"/>
      <c r="B35831" s="5"/>
      <c r="C35831" s="5" t="str">
        <f>IFERROR(__xludf.DUMMYFUNCTION("""COMPUTED_VALUE"""),"")</f>
        <v/>
      </c>
      <c r="D35831" s="5">
        <v>0.0</v>
      </c>
    </row>
    <row r="35832" ht="14.25" customHeight="1">
      <c r="A35832" s="5"/>
      <c r="B35832" s="5"/>
      <c r="C35832" s="5" t="str">
        <f>IFERROR(__xludf.DUMMYFUNCTION("""COMPUTED_VALUE"""),"")</f>
        <v/>
      </c>
      <c r="D35832" s="5">
        <v>0.0</v>
      </c>
    </row>
    <row r="35833" ht="14.25" customHeight="1">
      <c r="A35833" s="5"/>
      <c r="B35833" s="5"/>
      <c r="C35833" s="5" t="str">
        <f>IFERROR(__xludf.DUMMYFUNCTION("""COMPUTED_VALUE"""),"")</f>
        <v/>
      </c>
      <c r="D35833" s="5">
        <v>0.0</v>
      </c>
    </row>
    <row r="35834" ht="14.25" customHeight="1">
      <c r="A35834" s="5"/>
      <c r="B35834" s="5"/>
      <c r="C35834" s="5" t="str">
        <f>IFERROR(__xludf.DUMMYFUNCTION("""COMPUTED_VALUE"""),"")</f>
        <v/>
      </c>
      <c r="D35834" s="5">
        <v>0.0</v>
      </c>
    </row>
    <row r="35835" ht="14.25" customHeight="1">
      <c r="A35835" s="5"/>
      <c r="B35835" s="5"/>
      <c r="C35835" s="5" t="str">
        <f>IFERROR(__xludf.DUMMYFUNCTION("""COMPUTED_VALUE"""),"")</f>
        <v/>
      </c>
      <c r="D35835" s="5">
        <v>0.0</v>
      </c>
    </row>
    <row r="35836" ht="14.25" customHeight="1">
      <c r="A35836" s="5"/>
      <c r="B35836" s="5"/>
      <c r="C35836" s="5" t="str">
        <f>IFERROR(__xludf.DUMMYFUNCTION("""COMPUTED_VALUE"""),"")</f>
        <v/>
      </c>
      <c r="D35836" s="5">
        <v>0.0</v>
      </c>
    </row>
    <row r="35837" ht="14.25" customHeight="1">
      <c r="A35837" s="5"/>
      <c r="B35837" s="5"/>
      <c r="C35837" s="5" t="str">
        <f>IFERROR(__xludf.DUMMYFUNCTION("""COMPUTED_VALUE"""),"")</f>
        <v/>
      </c>
      <c r="D35837" s="5">
        <v>0.0</v>
      </c>
    </row>
    <row r="35838" ht="14.25" customHeight="1">
      <c r="A35838" s="5"/>
      <c r="B35838" s="5"/>
      <c r="C35838" s="5" t="str">
        <f>IFERROR(__xludf.DUMMYFUNCTION("""COMPUTED_VALUE"""),"")</f>
        <v/>
      </c>
      <c r="D35838" s="5">
        <v>0.0</v>
      </c>
    </row>
    <row r="35839" ht="14.25" customHeight="1">
      <c r="A35839" s="5"/>
      <c r="B35839" s="5"/>
      <c r="C35839" s="5" t="str">
        <f>IFERROR(__xludf.DUMMYFUNCTION("""COMPUTED_VALUE"""),"")</f>
        <v/>
      </c>
      <c r="D35839" s="5">
        <v>0.0</v>
      </c>
    </row>
    <row r="35840" ht="14.25" customHeight="1">
      <c r="A35840" s="5"/>
      <c r="B35840" s="5"/>
      <c r="C35840" s="5" t="str">
        <f>IFERROR(__xludf.DUMMYFUNCTION("""COMPUTED_VALUE"""),"")</f>
        <v/>
      </c>
      <c r="D35840" s="5">
        <v>0.0</v>
      </c>
    </row>
    <row r="35841" ht="14.25" customHeight="1">
      <c r="A35841" s="5"/>
      <c r="B35841" s="5"/>
      <c r="C35841" s="5" t="str">
        <f>IFERROR(__xludf.DUMMYFUNCTION("""COMPUTED_VALUE"""),"")</f>
        <v/>
      </c>
      <c r="D35841" s="5">
        <v>0.0</v>
      </c>
    </row>
    <row r="35842" ht="14.25" customHeight="1">
      <c r="A35842" s="5"/>
      <c r="B35842" s="5"/>
      <c r="C35842" s="5" t="str">
        <f>IFERROR(__xludf.DUMMYFUNCTION("""COMPUTED_VALUE"""),"")</f>
        <v/>
      </c>
      <c r="D35842" s="5">
        <v>0.0</v>
      </c>
    </row>
    <row r="35843" ht="14.25" customHeight="1">
      <c r="A35843" s="5"/>
      <c r="B35843" s="5"/>
      <c r="C35843" s="5" t="str">
        <f>IFERROR(__xludf.DUMMYFUNCTION("""COMPUTED_VALUE"""),"")</f>
        <v/>
      </c>
      <c r="D35843" s="5">
        <v>0.0</v>
      </c>
    </row>
    <row r="35844" ht="14.25" customHeight="1">
      <c r="A35844" s="5"/>
      <c r="B35844" s="5"/>
      <c r="C35844" s="5" t="str">
        <f>IFERROR(__xludf.DUMMYFUNCTION("""COMPUTED_VALUE"""),"")</f>
        <v/>
      </c>
      <c r="D35844" s="5">
        <v>0.0</v>
      </c>
    </row>
    <row r="35845" ht="14.25" customHeight="1">
      <c r="A35845" s="5"/>
      <c r="B35845" s="5"/>
      <c r="C35845" s="5" t="str">
        <f>IFERROR(__xludf.DUMMYFUNCTION("""COMPUTED_VALUE"""),"")</f>
        <v/>
      </c>
      <c r="D35845" s="5">
        <v>0.0</v>
      </c>
    </row>
    <row r="35846" ht="14.25" customHeight="1">
      <c r="A35846" s="5"/>
      <c r="B35846" s="5"/>
      <c r="C35846" s="5" t="str">
        <f>IFERROR(__xludf.DUMMYFUNCTION("""COMPUTED_VALUE"""),"")</f>
        <v/>
      </c>
      <c r="D35846" s="5">
        <v>0.0</v>
      </c>
    </row>
    <row r="35847" ht="14.25" customHeight="1">
      <c r="A35847" s="5"/>
      <c r="B35847" s="5"/>
      <c r="C35847" s="5" t="str">
        <f>IFERROR(__xludf.DUMMYFUNCTION("""COMPUTED_VALUE"""),"")</f>
        <v/>
      </c>
      <c r="D35847" s="5">
        <v>0.0</v>
      </c>
    </row>
    <row r="35848" ht="14.25" customHeight="1">
      <c r="A35848" s="5"/>
      <c r="B35848" s="5"/>
      <c r="C35848" s="5" t="str">
        <f>IFERROR(__xludf.DUMMYFUNCTION("""COMPUTED_VALUE"""),"")</f>
        <v/>
      </c>
      <c r="D35848" s="5">
        <v>0.0</v>
      </c>
    </row>
    <row r="35849" ht="14.25" customHeight="1">
      <c r="A35849" s="5"/>
      <c r="B35849" s="5"/>
      <c r="C35849" s="5" t="str">
        <f>IFERROR(__xludf.DUMMYFUNCTION("""COMPUTED_VALUE"""),"")</f>
        <v/>
      </c>
      <c r="D35849" s="5">
        <v>0.0</v>
      </c>
    </row>
    <row r="35850" ht="14.25" customHeight="1">
      <c r="A35850" s="5"/>
      <c r="B35850" s="5"/>
      <c r="C35850" s="5" t="str">
        <f>IFERROR(__xludf.DUMMYFUNCTION("""COMPUTED_VALUE"""),"")</f>
        <v/>
      </c>
      <c r="D35850" s="5">
        <v>0.0</v>
      </c>
    </row>
    <row r="35851" ht="14.25" customHeight="1">
      <c r="A35851" s="5"/>
      <c r="B35851" s="5"/>
      <c r="C35851" s="5" t="str">
        <f>IFERROR(__xludf.DUMMYFUNCTION("""COMPUTED_VALUE"""),"")</f>
        <v/>
      </c>
      <c r="D35851" s="5">
        <v>0.0</v>
      </c>
    </row>
    <row r="35852" ht="14.25" customHeight="1">
      <c r="A35852" s="5"/>
      <c r="B35852" s="5"/>
      <c r="C35852" s="5" t="str">
        <f>IFERROR(__xludf.DUMMYFUNCTION("""COMPUTED_VALUE"""),"")</f>
        <v/>
      </c>
      <c r="D35852" s="5">
        <v>0.0</v>
      </c>
    </row>
    <row r="35853" ht="14.25" customHeight="1">
      <c r="A35853" s="5"/>
      <c r="B35853" s="5"/>
      <c r="C35853" s="5" t="str">
        <f>IFERROR(__xludf.DUMMYFUNCTION("""COMPUTED_VALUE"""),"")</f>
        <v/>
      </c>
      <c r="D35853" s="5">
        <v>0.0</v>
      </c>
    </row>
    <row r="35854" ht="14.25" customHeight="1">
      <c r="A35854" s="5"/>
      <c r="B35854" s="5"/>
      <c r="C35854" s="5" t="str">
        <f>IFERROR(__xludf.DUMMYFUNCTION("""COMPUTED_VALUE"""),"")</f>
        <v/>
      </c>
      <c r="D35854" s="5">
        <v>0.0</v>
      </c>
    </row>
    <row r="35855" ht="14.25" customHeight="1">
      <c r="A35855" s="5"/>
      <c r="B35855" s="5"/>
      <c r="C35855" s="5" t="str">
        <f>IFERROR(__xludf.DUMMYFUNCTION("""COMPUTED_VALUE"""),"")</f>
        <v/>
      </c>
      <c r="D35855" s="5">
        <v>0.0</v>
      </c>
    </row>
    <row r="35856" ht="14.25" customHeight="1">
      <c r="A35856" s="5"/>
      <c r="B35856" s="5"/>
      <c r="C35856" s="5" t="str">
        <f>IFERROR(__xludf.DUMMYFUNCTION("""COMPUTED_VALUE"""),"")</f>
        <v/>
      </c>
      <c r="D35856" s="5">
        <v>0.0</v>
      </c>
    </row>
    <row r="35857" ht="14.25" customHeight="1">
      <c r="A35857" s="5"/>
      <c r="B35857" s="5"/>
      <c r="C35857" s="5" t="str">
        <f>IFERROR(__xludf.DUMMYFUNCTION("""COMPUTED_VALUE"""),"")</f>
        <v/>
      </c>
      <c r="D35857" s="5">
        <v>0.0</v>
      </c>
    </row>
    <row r="35858" ht="14.25" customHeight="1">
      <c r="A35858" s="5"/>
      <c r="B35858" s="5"/>
      <c r="C35858" s="5" t="str">
        <f>IFERROR(__xludf.DUMMYFUNCTION("""COMPUTED_VALUE"""),"")</f>
        <v/>
      </c>
      <c r="D35858" s="5">
        <v>0.0</v>
      </c>
    </row>
    <row r="35859" ht="14.25" customHeight="1">
      <c r="A35859" s="5"/>
      <c r="B35859" s="5"/>
      <c r="C35859" s="5" t="str">
        <f>IFERROR(__xludf.DUMMYFUNCTION("""COMPUTED_VALUE"""),"")</f>
        <v/>
      </c>
      <c r="D35859" s="5">
        <v>0.0</v>
      </c>
    </row>
    <row r="35860" ht="14.25" customHeight="1">
      <c r="A35860" s="5"/>
      <c r="B35860" s="5"/>
      <c r="C35860" s="5" t="str">
        <f>IFERROR(__xludf.DUMMYFUNCTION("""COMPUTED_VALUE"""),"")</f>
        <v/>
      </c>
      <c r="D35860" s="5">
        <v>0.0</v>
      </c>
    </row>
    <row r="35861" ht="14.25" customHeight="1">
      <c r="A35861" s="5"/>
      <c r="B35861" s="5"/>
      <c r="C35861" s="5" t="str">
        <f>IFERROR(__xludf.DUMMYFUNCTION("""COMPUTED_VALUE"""),"")</f>
        <v/>
      </c>
      <c r="D35861" s="5">
        <v>0.0</v>
      </c>
    </row>
    <row r="35862" ht="14.25" customHeight="1">
      <c r="A35862" s="5"/>
      <c r="B35862" s="5"/>
      <c r="C35862" s="5" t="str">
        <f>IFERROR(__xludf.DUMMYFUNCTION("""COMPUTED_VALUE"""),"")</f>
        <v/>
      </c>
      <c r="D35862" s="5">
        <v>0.0</v>
      </c>
    </row>
    <row r="35863" ht="14.25" customHeight="1">
      <c r="A35863" s="5"/>
      <c r="B35863" s="5"/>
      <c r="C35863" s="5" t="str">
        <f>IFERROR(__xludf.DUMMYFUNCTION("""COMPUTED_VALUE"""),"")</f>
        <v/>
      </c>
      <c r="D35863" s="5">
        <v>0.0</v>
      </c>
    </row>
    <row r="35864" ht="14.25" customHeight="1">
      <c r="A35864" s="5"/>
      <c r="B35864" s="5"/>
      <c r="C35864" s="5" t="str">
        <f>IFERROR(__xludf.DUMMYFUNCTION("""COMPUTED_VALUE"""),"")</f>
        <v/>
      </c>
      <c r="D35864" s="5">
        <v>0.0</v>
      </c>
    </row>
    <row r="35865" ht="14.25" customHeight="1">
      <c r="A35865" s="5"/>
      <c r="B35865" s="5"/>
      <c r="C35865" s="5" t="str">
        <f>IFERROR(__xludf.DUMMYFUNCTION("""COMPUTED_VALUE"""),"")</f>
        <v/>
      </c>
      <c r="D35865" s="5">
        <v>0.0</v>
      </c>
    </row>
    <row r="35866" ht="14.25" customHeight="1">
      <c r="A35866" s="5"/>
      <c r="B35866" s="5"/>
      <c r="C35866" s="5" t="str">
        <f>IFERROR(__xludf.DUMMYFUNCTION("""COMPUTED_VALUE"""),"")</f>
        <v/>
      </c>
      <c r="D35866" s="5">
        <v>0.0</v>
      </c>
    </row>
    <row r="35867" ht="14.25" customHeight="1">
      <c r="A35867" s="5"/>
      <c r="B35867" s="5"/>
      <c r="C35867" s="5" t="str">
        <f>IFERROR(__xludf.DUMMYFUNCTION("""COMPUTED_VALUE"""),"")</f>
        <v/>
      </c>
      <c r="D35867" s="5">
        <v>0.0</v>
      </c>
    </row>
    <row r="35868" ht="14.25" customHeight="1">
      <c r="A35868" s="5"/>
      <c r="B35868" s="5"/>
      <c r="C35868" s="5" t="str">
        <f>IFERROR(__xludf.DUMMYFUNCTION("""COMPUTED_VALUE"""),"")</f>
        <v/>
      </c>
      <c r="D35868" s="5">
        <v>0.0</v>
      </c>
    </row>
    <row r="35869" ht="14.25" customHeight="1">
      <c r="A35869" s="5"/>
      <c r="B35869" s="5"/>
      <c r="C35869" s="5" t="str">
        <f>IFERROR(__xludf.DUMMYFUNCTION("""COMPUTED_VALUE"""),"")</f>
        <v/>
      </c>
      <c r="D35869" s="5">
        <v>0.0</v>
      </c>
    </row>
    <row r="35870" ht="14.25" customHeight="1">
      <c r="A35870" s="5"/>
      <c r="B35870" s="5"/>
      <c r="C35870" s="5" t="str">
        <f>IFERROR(__xludf.DUMMYFUNCTION("""COMPUTED_VALUE"""),"")</f>
        <v/>
      </c>
      <c r="D35870" s="5">
        <v>0.0</v>
      </c>
    </row>
    <row r="35871" ht="14.25" customHeight="1">
      <c r="A35871" s="5"/>
      <c r="B35871" s="5"/>
      <c r="C35871" s="5" t="str">
        <f>IFERROR(__xludf.DUMMYFUNCTION("""COMPUTED_VALUE"""),"")</f>
        <v/>
      </c>
      <c r="D35871" s="5">
        <v>0.0</v>
      </c>
    </row>
    <row r="35872" ht="14.25" customHeight="1">
      <c r="A35872" s="5"/>
      <c r="B35872" s="5"/>
      <c r="C35872" s="5" t="str">
        <f>IFERROR(__xludf.DUMMYFUNCTION("""COMPUTED_VALUE"""),"")</f>
        <v/>
      </c>
      <c r="D35872" s="5">
        <v>0.0</v>
      </c>
    </row>
    <row r="35873" ht="14.25" customHeight="1">
      <c r="A35873" s="5"/>
      <c r="B35873" s="5"/>
      <c r="C35873" s="5" t="str">
        <f>IFERROR(__xludf.DUMMYFUNCTION("""COMPUTED_VALUE"""),"")</f>
        <v/>
      </c>
      <c r="D35873" s="5">
        <v>0.0</v>
      </c>
    </row>
    <row r="35874" ht="14.25" customHeight="1">
      <c r="A35874" s="5"/>
      <c r="B35874" s="5"/>
      <c r="C35874" s="5" t="str">
        <f>IFERROR(__xludf.DUMMYFUNCTION("""COMPUTED_VALUE"""),"")</f>
        <v/>
      </c>
      <c r="D35874" s="5">
        <v>0.0</v>
      </c>
    </row>
    <row r="35875" ht="14.25" customHeight="1">
      <c r="A35875" s="5"/>
      <c r="B35875" s="5"/>
      <c r="C35875" s="5" t="str">
        <f>IFERROR(__xludf.DUMMYFUNCTION("""COMPUTED_VALUE"""),"")</f>
        <v/>
      </c>
      <c r="D35875" s="5">
        <v>0.0</v>
      </c>
    </row>
    <row r="35876" ht="14.25" customHeight="1">
      <c r="A35876" s="5"/>
      <c r="B35876" s="5"/>
      <c r="C35876" s="5" t="str">
        <f>IFERROR(__xludf.DUMMYFUNCTION("""COMPUTED_VALUE"""),"")</f>
        <v/>
      </c>
      <c r="D35876" s="5">
        <v>0.0</v>
      </c>
    </row>
    <row r="35877" ht="14.25" customHeight="1">
      <c r="A35877" s="5"/>
      <c r="B35877" s="5"/>
      <c r="C35877" s="5" t="str">
        <f>IFERROR(__xludf.DUMMYFUNCTION("""COMPUTED_VALUE"""),"")</f>
        <v/>
      </c>
      <c r="D35877" s="5">
        <v>0.0</v>
      </c>
    </row>
    <row r="35878" ht="14.25" customHeight="1">
      <c r="A35878" s="5"/>
      <c r="B35878" s="5"/>
      <c r="C35878" s="5" t="str">
        <f>IFERROR(__xludf.DUMMYFUNCTION("""COMPUTED_VALUE"""),"")</f>
        <v/>
      </c>
      <c r="D35878" s="5">
        <v>0.0</v>
      </c>
    </row>
    <row r="35879" ht="14.25" customHeight="1">
      <c r="A35879" s="5"/>
      <c r="B35879" s="5"/>
      <c r="C35879" s="5" t="str">
        <f>IFERROR(__xludf.DUMMYFUNCTION("""COMPUTED_VALUE"""),"")</f>
        <v/>
      </c>
      <c r="D35879" s="5">
        <v>0.0</v>
      </c>
    </row>
    <row r="35880" ht="14.25" customHeight="1">
      <c r="A35880" s="5"/>
      <c r="B35880" s="5"/>
      <c r="C35880" s="5" t="str">
        <f>IFERROR(__xludf.DUMMYFUNCTION("""COMPUTED_VALUE"""),"")</f>
        <v/>
      </c>
      <c r="D35880" s="5">
        <v>0.0</v>
      </c>
    </row>
    <row r="35881" ht="14.25" customHeight="1">
      <c r="A35881" s="5"/>
      <c r="B35881" s="5"/>
      <c r="C35881" s="5" t="str">
        <f>IFERROR(__xludf.DUMMYFUNCTION("""COMPUTED_VALUE"""),"")</f>
        <v/>
      </c>
      <c r="D35881" s="5">
        <v>0.0</v>
      </c>
    </row>
    <row r="35882" ht="14.25" customHeight="1">
      <c r="A35882" s="5"/>
      <c r="B35882" s="5"/>
      <c r="C35882" s="5" t="str">
        <f>IFERROR(__xludf.DUMMYFUNCTION("""COMPUTED_VALUE"""),"")</f>
        <v/>
      </c>
      <c r="D35882" s="5">
        <v>0.0</v>
      </c>
    </row>
    <row r="35883" ht="14.25" customHeight="1">
      <c r="A35883" s="5"/>
      <c r="B35883" s="5"/>
      <c r="C35883" s="5" t="str">
        <f>IFERROR(__xludf.DUMMYFUNCTION("""COMPUTED_VALUE"""),"")</f>
        <v/>
      </c>
      <c r="D35883" s="5">
        <v>0.0</v>
      </c>
    </row>
    <row r="35884" ht="14.25" customHeight="1">
      <c r="A35884" s="5"/>
      <c r="B35884" s="5"/>
      <c r="C35884" s="5" t="str">
        <f>IFERROR(__xludf.DUMMYFUNCTION("""COMPUTED_VALUE"""),"")</f>
        <v/>
      </c>
      <c r="D35884" s="5">
        <v>0.0</v>
      </c>
    </row>
    <row r="35885" ht="14.25" customHeight="1">
      <c r="A35885" s="5"/>
      <c r="B35885" s="5"/>
      <c r="C35885" s="5" t="str">
        <f>IFERROR(__xludf.DUMMYFUNCTION("""COMPUTED_VALUE"""),"")</f>
        <v/>
      </c>
      <c r="D35885" s="5">
        <v>0.0</v>
      </c>
    </row>
    <row r="35886" ht="14.25" customHeight="1">
      <c r="A35886" s="5"/>
      <c r="B35886" s="5"/>
      <c r="C35886" s="5" t="str">
        <f>IFERROR(__xludf.DUMMYFUNCTION("""COMPUTED_VALUE"""),"")</f>
        <v/>
      </c>
      <c r="D35886" s="5">
        <v>0.0</v>
      </c>
    </row>
    <row r="35887" ht="14.25" customHeight="1">
      <c r="A35887" s="5"/>
      <c r="B35887" s="5"/>
      <c r="C35887" s="5" t="str">
        <f>IFERROR(__xludf.DUMMYFUNCTION("""COMPUTED_VALUE"""),"")</f>
        <v/>
      </c>
      <c r="D35887" s="5">
        <v>0.0</v>
      </c>
    </row>
    <row r="35888" ht="14.25" customHeight="1">
      <c r="A35888" s="5"/>
      <c r="B35888" s="5"/>
      <c r="C35888" s="5" t="str">
        <f>IFERROR(__xludf.DUMMYFUNCTION("""COMPUTED_VALUE"""),"")</f>
        <v/>
      </c>
      <c r="D35888" s="5">
        <v>0.0</v>
      </c>
    </row>
    <row r="35889" ht="14.25" customHeight="1">
      <c r="A35889" s="5"/>
      <c r="B35889" s="5"/>
      <c r="C35889" s="5" t="str">
        <f>IFERROR(__xludf.DUMMYFUNCTION("""COMPUTED_VALUE"""),"")</f>
        <v/>
      </c>
      <c r="D35889" s="5">
        <v>0.0</v>
      </c>
    </row>
    <row r="35890" ht="14.25" customHeight="1">
      <c r="A35890" s="5"/>
      <c r="B35890" s="5"/>
      <c r="C35890" s="5" t="str">
        <f>IFERROR(__xludf.DUMMYFUNCTION("""COMPUTED_VALUE"""),"")</f>
        <v/>
      </c>
      <c r="D35890" s="5">
        <v>0.0</v>
      </c>
    </row>
    <row r="35891" ht="14.25" customHeight="1">
      <c r="A35891" s="5"/>
      <c r="B35891" s="5"/>
      <c r="C35891" s="5" t="str">
        <f>IFERROR(__xludf.DUMMYFUNCTION("""COMPUTED_VALUE"""),"")</f>
        <v/>
      </c>
      <c r="D35891" s="5">
        <v>0.0</v>
      </c>
    </row>
    <row r="35892" ht="14.25" customHeight="1">
      <c r="A35892" s="5"/>
      <c r="B35892" s="5"/>
      <c r="C35892" s="5" t="str">
        <f>IFERROR(__xludf.DUMMYFUNCTION("""COMPUTED_VALUE"""),"")</f>
        <v/>
      </c>
      <c r="D35892" s="5">
        <v>0.0</v>
      </c>
    </row>
    <row r="35893" ht="14.25" customHeight="1">
      <c r="A35893" s="5"/>
      <c r="B35893" s="5"/>
      <c r="C35893" s="5" t="str">
        <f>IFERROR(__xludf.DUMMYFUNCTION("""COMPUTED_VALUE"""),"")</f>
        <v/>
      </c>
      <c r="D35893" s="5">
        <v>0.0</v>
      </c>
    </row>
    <row r="35894" ht="14.25" customHeight="1">
      <c r="A35894" s="5"/>
      <c r="B35894" s="5"/>
      <c r="C35894" s="5" t="str">
        <f>IFERROR(__xludf.DUMMYFUNCTION("""COMPUTED_VALUE"""),"")</f>
        <v/>
      </c>
      <c r="D35894" s="5">
        <v>0.0</v>
      </c>
    </row>
    <row r="35895" ht="14.25" customHeight="1">
      <c r="A35895" s="5"/>
      <c r="B35895" s="5"/>
      <c r="C35895" s="5" t="str">
        <f>IFERROR(__xludf.DUMMYFUNCTION("""COMPUTED_VALUE"""),"")</f>
        <v/>
      </c>
      <c r="D35895" s="5">
        <v>0.0</v>
      </c>
    </row>
    <row r="35896" ht="14.25" customHeight="1">
      <c r="A35896" s="5"/>
      <c r="B35896" s="5"/>
      <c r="C35896" s="5" t="str">
        <f>IFERROR(__xludf.DUMMYFUNCTION("""COMPUTED_VALUE"""),"")</f>
        <v/>
      </c>
      <c r="D35896" s="5">
        <v>0.0</v>
      </c>
    </row>
    <row r="35897" ht="14.25" customHeight="1">
      <c r="A35897" s="5"/>
      <c r="B35897" s="5"/>
      <c r="C35897" s="5" t="str">
        <f>IFERROR(__xludf.DUMMYFUNCTION("""COMPUTED_VALUE"""),"")</f>
        <v/>
      </c>
      <c r="D35897" s="5">
        <v>0.0</v>
      </c>
    </row>
    <row r="35898" ht="14.25" customHeight="1">
      <c r="A35898" s="5"/>
      <c r="B35898" s="5"/>
      <c r="C35898" s="5" t="str">
        <f>IFERROR(__xludf.DUMMYFUNCTION("""COMPUTED_VALUE"""),"")</f>
        <v/>
      </c>
      <c r="D35898" s="5">
        <v>0.0</v>
      </c>
    </row>
    <row r="35899" ht="14.25" customHeight="1">
      <c r="A35899" s="5"/>
      <c r="B35899" s="5"/>
      <c r="C35899" s="5" t="str">
        <f>IFERROR(__xludf.DUMMYFUNCTION("""COMPUTED_VALUE"""),"")</f>
        <v/>
      </c>
      <c r="D35899" s="5">
        <v>0.0</v>
      </c>
    </row>
    <row r="35900" ht="14.25" customHeight="1">
      <c r="A35900" s="5"/>
      <c r="B35900" s="5"/>
      <c r="C35900" s="5" t="str">
        <f>IFERROR(__xludf.DUMMYFUNCTION("""COMPUTED_VALUE"""),"")</f>
        <v/>
      </c>
      <c r="D35900" s="5">
        <v>0.0</v>
      </c>
    </row>
    <row r="35901" ht="14.25" customHeight="1">
      <c r="A35901" s="5"/>
      <c r="B35901" s="5"/>
      <c r="C35901" s="5" t="str">
        <f>IFERROR(__xludf.DUMMYFUNCTION("""COMPUTED_VALUE"""),"")</f>
        <v/>
      </c>
      <c r="D35901" s="5">
        <v>0.0</v>
      </c>
    </row>
    <row r="35902" ht="14.25" customHeight="1">
      <c r="A35902" s="5"/>
      <c r="B35902" s="5"/>
      <c r="C35902" s="5" t="str">
        <f>IFERROR(__xludf.DUMMYFUNCTION("""COMPUTED_VALUE"""),"")</f>
        <v/>
      </c>
      <c r="D35902" s="5">
        <v>0.0</v>
      </c>
    </row>
    <row r="35903" ht="14.25" customHeight="1">
      <c r="A35903" s="5"/>
      <c r="B35903" s="5"/>
      <c r="C35903" s="5" t="str">
        <f>IFERROR(__xludf.DUMMYFUNCTION("""COMPUTED_VALUE"""),"")</f>
        <v/>
      </c>
      <c r="D35903" s="5">
        <v>0.0</v>
      </c>
    </row>
    <row r="35904" ht="14.25" customHeight="1">
      <c r="A35904" s="5"/>
      <c r="B35904" s="5"/>
      <c r="C35904" s="5" t="str">
        <f>IFERROR(__xludf.DUMMYFUNCTION("""COMPUTED_VALUE"""),"")</f>
        <v/>
      </c>
      <c r="D35904" s="5">
        <v>0.0</v>
      </c>
    </row>
    <row r="35905" ht="14.25" customHeight="1">
      <c r="A35905" s="5"/>
      <c r="B35905" s="5"/>
      <c r="C35905" s="5" t="str">
        <f>IFERROR(__xludf.DUMMYFUNCTION("""COMPUTED_VALUE"""),"")</f>
        <v/>
      </c>
      <c r="D35905" s="5">
        <v>0.0</v>
      </c>
    </row>
    <row r="35906" ht="14.25" customHeight="1">
      <c r="A35906" s="5"/>
      <c r="B35906" s="5"/>
      <c r="C35906" s="5" t="str">
        <f>IFERROR(__xludf.DUMMYFUNCTION("""COMPUTED_VALUE"""),"")</f>
        <v/>
      </c>
      <c r="D35906" s="5">
        <v>0.0</v>
      </c>
    </row>
    <row r="35907" ht="14.25" customHeight="1">
      <c r="A35907" s="5"/>
      <c r="B35907" s="5"/>
      <c r="C35907" s="5" t="str">
        <f>IFERROR(__xludf.DUMMYFUNCTION("""COMPUTED_VALUE"""),"")</f>
        <v/>
      </c>
      <c r="D35907" s="5">
        <v>0.0</v>
      </c>
    </row>
    <row r="35908" ht="14.25" customHeight="1">
      <c r="A35908" s="5"/>
      <c r="B35908" s="5"/>
      <c r="C35908" s="5" t="str">
        <f>IFERROR(__xludf.DUMMYFUNCTION("""COMPUTED_VALUE"""),"")</f>
        <v/>
      </c>
      <c r="D35908" s="5">
        <v>0.0</v>
      </c>
    </row>
    <row r="35909" ht="14.25" customHeight="1">
      <c r="A35909" s="5"/>
      <c r="B35909" s="5"/>
      <c r="C35909" s="5" t="str">
        <f>IFERROR(__xludf.DUMMYFUNCTION("""COMPUTED_VALUE"""),"")</f>
        <v/>
      </c>
      <c r="D35909" s="5">
        <v>0.0</v>
      </c>
    </row>
    <row r="35910" ht="14.25" customHeight="1">
      <c r="A35910" s="5"/>
      <c r="B35910" s="5"/>
      <c r="C35910" s="5" t="str">
        <f>IFERROR(__xludf.DUMMYFUNCTION("""COMPUTED_VALUE"""),"")</f>
        <v/>
      </c>
      <c r="D35910" s="5">
        <v>0.0</v>
      </c>
    </row>
    <row r="35911" ht="14.25" customHeight="1">
      <c r="A35911" s="5"/>
      <c r="B35911" s="5"/>
      <c r="C35911" s="5" t="str">
        <f>IFERROR(__xludf.DUMMYFUNCTION("""COMPUTED_VALUE"""),"")</f>
        <v/>
      </c>
      <c r="D35911" s="5">
        <v>0.0</v>
      </c>
    </row>
    <row r="35912" ht="14.25" customHeight="1">
      <c r="A35912" s="5"/>
      <c r="B35912" s="5"/>
      <c r="C35912" s="5" t="str">
        <f>IFERROR(__xludf.DUMMYFUNCTION("""COMPUTED_VALUE"""),"")</f>
        <v/>
      </c>
      <c r="D35912" s="5">
        <v>0.0</v>
      </c>
    </row>
    <row r="35913" ht="14.25" customHeight="1">
      <c r="A35913" s="5"/>
      <c r="B35913" s="5"/>
      <c r="C35913" s="5" t="str">
        <f>IFERROR(__xludf.DUMMYFUNCTION("""COMPUTED_VALUE"""),"")</f>
        <v/>
      </c>
      <c r="D35913" s="5">
        <v>0.0</v>
      </c>
    </row>
    <row r="35914" ht="14.25" customHeight="1">
      <c r="A35914" s="5"/>
      <c r="B35914" s="5"/>
      <c r="C35914" s="5" t="str">
        <f>IFERROR(__xludf.DUMMYFUNCTION("""COMPUTED_VALUE"""),"")</f>
        <v/>
      </c>
      <c r="D35914" s="5">
        <v>0.0</v>
      </c>
    </row>
    <row r="35915" ht="14.25" customHeight="1">
      <c r="A35915" s="5"/>
      <c r="B35915" s="5"/>
      <c r="C35915" s="5" t="str">
        <f>IFERROR(__xludf.DUMMYFUNCTION("""COMPUTED_VALUE"""),"")</f>
        <v/>
      </c>
      <c r="D35915" s="5">
        <v>0.0</v>
      </c>
    </row>
    <row r="35916" ht="14.25" customHeight="1">
      <c r="A35916" s="5"/>
      <c r="B35916" s="5"/>
      <c r="C35916" s="5" t="str">
        <f>IFERROR(__xludf.DUMMYFUNCTION("""COMPUTED_VALUE"""),"")</f>
        <v/>
      </c>
      <c r="D35916" s="5">
        <v>0.0</v>
      </c>
    </row>
    <row r="35917" ht="14.25" customHeight="1">
      <c r="A35917" s="5"/>
      <c r="B35917" s="5"/>
      <c r="C35917" s="5" t="str">
        <f>IFERROR(__xludf.DUMMYFUNCTION("""COMPUTED_VALUE"""),"")</f>
        <v/>
      </c>
      <c r="D35917" s="5">
        <v>0.0</v>
      </c>
    </row>
    <row r="35918" ht="14.25" customHeight="1">
      <c r="A35918" s="5"/>
      <c r="B35918" s="5"/>
      <c r="C35918" s="5" t="str">
        <f>IFERROR(__xludf.DUMMYFUNCTION("""COMPUTED_VALUE"""),"")</f>
        <v/>
      </c>
      <c r="D35918" s="5">
        <v>0.0</v>
      </c>
    </row>
    <row r="35919" ht="14.25" customHeight="1">
      <c r="A35919" s="5"/>
      <c r="B35919" s="5"/>
      <c r="C35919" s="5" t="str">
        <f>IFERROR(__xludf.DUMMYFUNCTION("""COMPUTED_VALUE"""),"")</f>
        <v/>
      </c>
      <c r="D35919" s="5">
        <v>0.0</v>
      </c>
    </row>
    <row r="35920" ht="14.25" customHeight="1">
      <c r="A35920" s="5"/>
      <c r="B35920" s="5"/>
      <c r="C35920" s="5" t="str">
        <f>IFERROR(__xludf.DUMMYFUNCTION("""COMPUTED_VALUE"""),"")</f>
        <v/>
      </c>
      <c r="D35920" s="5">
        <v>0.0</v>
      </c>
    </row>
    <row r="35921" ht="14.25" customHeight="1">
      <c r="A35921" s="5"/>
      <c r="B35921" s="5"/>
      <c r="C35921" s="5" t="str">
        <f>IFERROR(__xludf.DUMMYFUNCTION("""COMPUTED_VALUE"""),"")</f>
        <v/>
      </c>
      <c r="D35921" s="5">
        <v>0.0</v>
      </c>
    </row>
    <row r="35922" ht="14.25" customHeight="1">
      <c r="A35922" s="5"/>
      <c r="B35922" s="5"/>
      <c r="C35922" s="5" t="str">
        <f>IFERROR(__xludf.DUMMYFUNCTION("""COMPUTED_VALUE"""),"")</f>
        <v/>
      </c>
      <c r="D35922" s="5">
        <v>0.0</v>
      </c>
    </row>
    <row r="35923" ht="14.25" customHeight="1">
      <c r="A35923" s="5"/>
      <c r="B35923" s="5"/>
      <c r="C35923" s="5" t="str">
        <f>IFERROR(__xludf.DUMMYFUNCTION("""COMPUTED_VALUE"""),"")</f>
        <v/>
      </c>
      <c r="D35923" s="5">
        <v>0.0</v>
      </c>
    </row>
    <row r="35924" ht="14.25" customHeight="1">
      <c r="A35924" s="5"/>
      <c r="B35924" s="5"/>
      <c r="C35924" s="5" t="str">
        <f>IFERROR(__xludf.DUMMYFUNCTION("""COMPUTED_VALUE"""),"")</f>
        <v/>
      </c>
      <c r="D35924" s="5">
        <v>0.0</v>
      </c>
    </row>
    <row r="35925" ht="14.25" customHeight="1">
      <c r="A35925" s="5"/>
      <c r="B35925" s="5"/>
      <c r="C35925" s="5" t="str">
        <f>IFERROR(__xludf.DUMMYFUNCTION("""COMPUTED_VALUE"""),"")</f>
        <v/>
      </c>
      <c r="D35925" s="5">
        <v>0.0</v>
      </c>
    </row>
    <row r="35926" ht="14.25" customHeight="1">
      <c r="A35926" s="5"/>
      <c r="B35926" s="5"/>
      <c r="C35926" s="5" t="str">
        <f>IFERROR(__xludf.DUMMYFUNCTION("""COMPUTED_VALUE"""),"")</f>
        <v/>
      </c>
      <c r="D35926" s="5">
        <v>0.0</v>
      </c>
    </row>
    <row r="35927" ht="14.25" customHeight="1">
      <c r="A35927" s="5"/>
      <c r="B35927" s="5"/>
      <c r="C35927" s="5" t="str">
        <f>IFERROR(__xludf.DUMMYFUNCTION("""COMPUTED_VALUE"""),"")</f>
        <v/>
      </c>
      <c r="D35927" s="5">
        <v>0.0</v>
      </c>
    </row>
    <row r="35928" ht="14.25" customHeight="1">
      <c r="A35928" s="5"/>
      <c r="B35928" s="5"/>
      <c r="C35928" s="5" t="str">
        <f>IFERROR(__xludf.DUMMYFUNCTION("""COMPUTED_VALUE"""),"")</f>
        <v/>
      </c>
      <c r="D35928" s="5">
        <v>0.0</v>
      </c>
    </row>
    <row r="35929" ht="14.25" customHeight="1">
      <c r="A35929" s="5"/>
      <c r="B35929" s="5"/>
      <c r="C35929" s="5" t="str">
        <f>IFERROR(__xludf.DUMMYFUNCTION("""COMPUTED_VALUE"""),"")</f>
        <v/>
      </c>
      <c r="D35929" s="5">
        <v>0.0</v>
      </c>
    </row>
    <row r="35930" ht="14.25" customHeight="1">
      <c r="A35930" s="5"/>
      <c r="B35930" s="5"/>
      <c r="C35930" s="5" t="str">
        <f>IFERROR(__xludf.DUMMYFUNCTION("""COMPUTED_VALUE"""),"")</f>
        <v/>
      </c>
      <c r="D35930" s="5">
        <v>0.0</v>
      </c>
    </row>
    <row r="35931" ht="14.25" customHeight="1">
      <c r="A35931" s="5"/>
      <c r="B35931" s="5"/>
      <c r="C35931" s="5" t="str">
        <f>IFERROR(__xludf.DUMMYFUNCTION("""COMPUTED_VALUE"""),"")</f>
        <v/>
      </c>
      <c r="D35931" s="5">
        <v>0.0</v>
      </c>
    </row>
    <row r="35932" ht="14.25" customHeight="1">
      <c r="A35932" s="5"/>
      <c r="B35932" s="5"/>
      <c r="C35932" s="5" t="str">
        <f>IFERROR(__xludf.DUMMYFUNCTION("""COMPUTED_VALUE"""),"")</f>
        <v/>
      </c>
      <c r="D35932" s="5">
        <v>0.0</v>
      </c>
    </row>
    <row r="35933" ht="14.25" customHeight="1">
      <c r="A35933" s="5"/>
      <c r="B35933" s="5"/>
      <c r="C35933" s="5" t="str">
        <f>IFERROR(__xludf.DUMMYFUNCTION("""COMPUTED_VALUE"""),"")</f>
        <v/>
      </c>
      <c r="D35933" s="5">
        <v>0.0</v>
      </c>
    </row>
    <row r="35934" ht="14.25" customHeight="1">
      <c r="A35934" s="5"/>
      <c r="B35934" s="5"/>
      <c r="C35934" s="5" t="str">
        <f>IFERROR(__xludf.DUMMYFUNCTION("""COMPUTED_VALUE"""),"")</f>
        <v/>
      </c>
      <c r="D35934" s="5">
        <v>0.0</v>
      </c>
    </row>
    <row r="35935" ht="14.25" customHeight="1">
      <c r="A35935" s="5"/>
      <c r="B35935" s="5"/>
      <c r="C35935" s="5" t="str">
        <f>IFERROR(__xludf.DUMMYFUNCTION("""COMPUTED_VALUE"""),"")</f>
        <v/>
      </c>
      <c r="D35935" s="5">
        <v>0.0</v>
      </c>
    </row>
    <row r="35936" ht="14.25" customHeight="1">
      <c r="A35936" s="5"/>
      <c r="B35936" s="5"/>
      <c r="C35936" s="5" t="str">
        <f>IFERROR(__xludf.DUMMYFUNCTION("""COMPUTED_VALUE"""),"")</f>
        <v/>
      </c>
      <c r="D35936" s="5">
        <v>0.0</v>
      </c>
    </row>
    <row r="35937" ht="14.25" customHeight="1">
      <c r="A35937" s="5"/>
      <c r="B35937" s="5"/>
      <c r="C35937" s="5" t="str">
        <f>IFERROR(__xludf.DUMMYFUNCTION("""COMPUTED_VALUE"""),"")</f>
        <v/>
      </c>
      <c r="D35937" s="5">
        <v>0.0</v>
      </c>
    </row>
    <row r="35938" ht="14.25" customHeight="1">
      <c r="A35938" s="5"/>
      <c r="B35938" s="5"/>
      <c r="C35938" s="5" t="str">
        <f>IFERROR(__xludf.DUMMYFUNCTION("""COMPUTED_VALUE"""),"")</f>
        <v/>
      </c>
      <c r="D35938" s="5">
        <v>0.0</v>
      </c>
    </row>
    <row r="35939" ht="14.25" customHeight="1">
      <c r="A35939" s="5"/>
      <c r="B35939" s="5"/>
      <c r="C35939" s="5" t="str">
        <f>IFERROR(__xludf.DUMMYFUNCTION("""COMPUTED_VALUE"""),"")</f>
        <v/>
      </c>
      <c r="D35939" s="5">
        <v>0.0</v>
      </c>
    </row>
    <row r="35940" ht="14.25" customHeight="1">
      <c r="A35940" s="5"/>
      <c r="B35940" s="5"/>
      <c r="C35940" s="5" t="str">
        <f>IFERROR(__xludf.DUMMYFUNCTION("""COMPUTED_VALUE"""),"")</f>
        <v/>
      </c>
      <c r="D35940" s="5">
        <v>0.0</v>
      </c>
    </row>
    <row r="35941" ht="14.25" customHeight="1">
      <c r="A35941" s="5"/>
      <c r="B35941" s="5"/>
      <c r="C35941" s="5" t="str">
        <f>IFERROR(__xludf.DUMMYFUNCTION("""COMPUTED_VALUE"""),"")</f>
        <v/>
      </c>
      <c r="D35941" s="5">
        <v>0.0</v>
      </c>
    </row>
    <row r="35942" ht="14.25" customHeight="1">
      <c r="A35942" s="5"/>
      <c r="B35942" s="5"/>
      <c r="C35942" s="5" t="str">
        <f>IFERROR(__xludf.DUMMYFUNCTION("""COMPUTED_VALUE"""),"")</f>
        <v/>
      </c>
      <c r="D35942" s="5">
        <v>0.0</v>
      </c>
    </row>
    <row r="35943" ht="14.25" customHeight="1">
      <c r="A35943" s="5"/>
      <c r="B35943" s="5"/>
      <c r="C35943" s="5" t="str">
        <f>IFERROR(__xludf.DUMMYFUNCTION("""COMPUTED_VALUE"""),"")</f>
        <v/>
      </c>
      <c r="D35943" s="5">
        <v>0.0</v>
      </c>
    </row>
    <row r="35944" ht="14.25" customHeight="1">
      <c r="A35944" s="5"/>
      <c r="B35944" s="5"/>
      <c r="C35944" s="5" t="str">
        <f>IFERROR(__xludf.DUMMYFUNCTION("""COMPUTED_VALUE"""),"")</f>
        <v/>
      </c>
      <c r="D35944" s="5">
        <v>0.0</v>
      </c>
    </row>
    <row r="35945" ht="14.25" customHeight="1">
      <c r="A35945" s="5"/>
      <c r="B35945" s="5"/>
      <c r="C35945" s="5" t="str">
        <f>IFERROR(__xludf.DUMMYFUNCTION("""COMPUTED_VALUE"""),"")</f>
        <v/>
      </c>
      <c r="D35945" s="5">
        <v>0.0</v>
      </c>
    </row>
    <row r="35946" ht="14.25" customHeight="1">
      <c r="A35946" s="5"/>
      <c r="B35946" s="5"/>
      <c r="C35946" s="5" t="str">
        <f>IFERROR(__xludf.DUMMYFUNCTION("""COMPUTED_VALUE"""),"")</f>
        <v/>
      </c>
      <c r="D35946" s="5">
        <v>0.0</v>
      </c>
    </row>
    <row r="35947" ht="14.25" customHeight="1">
      <c r="A35947" s="5"/>
      <c r="B35947" s="5"/>
      <c r="C35947" s="5" t="str">
        <f>IFERROR(__xludf.DUMMYFUNCTION("""COMPUTED_VALUE"""),"")</f>
        <v/>
      </c>
      <c r="D35947" s="5">
        <v>0.0</v>
      </c>
    </row>
    <row r="35948" ht="14.25" customHeight="1">
      <c r="A35948" s="5"/>
      <c r="B35948" s="5"/>
      <c r="C35948" s="5" t="str">
        <f>IFERROR(__xludf.DUMMYFUNCTION("""COMPUTED_VALUE"""),"")</f>
        <v/>
      </c>
      <c r="D35948" s="5">
        <v>0.0</v>
      </c>
    </row>
    <row r="35949" ht="14.25" customHeight="1">
      <c r="A35949" s="5"/>
      <c r="B35949" s="5"/>
      <c r="C35949" s="5" t="str">
        <f>IFERROR(__xludf.DUMMYFUNCTION("""COMPUTED_VALUE"""),"")</f>
        <v/>
      </c>
      <c r="D35949" s="5">
        <v>0.0</v>
      </c>
    </row>
    <row r="35950" ht="14.25" customHeight="1">
      <c r="A35950" s="5"/>
      <c r="B35950" s="5"/>
      <c r="C35950" s="5" t="str">
        <f>IFERROR(__xludf.DUMMYFUNCTION("""COMPUTED_VALUE"""),"")</f>
        <v/>
      </c>
      <c r="D35950" s="5">
        <v>0.0</v>
      </c>
    </row>
    <row r="35951" ht="14.25" customHeight="1">
      <c r="A35951" s="5"/>
      <c r="B35951" s="5"/>
      <c r="C35951" s="5" t="str">
        <f>IFERROR(__xludf.DUMMYFUNCTION("""COMPUTED_VALUE"""),"")</f>
        <v/>
      </c>
      <c r="D35951" s="5">
        <v>0.0</v>
      </c>
    </row>
    <row r="35952" ht="14.25" customHeight="1">
      <c r="A35952" s="5"/>
      <c r="B35952" s="5"/>
      <c r="C35952" s="5" t="str">
        <f>IFERROR(__xludf.DUMMYFUNCTION("""COMPUTED_VALUE"""),"")</f>
        <v/>
      </c>
      <c r="D35952" s="5">
        <v>0.0</v>
      </c>
    </row>
    <row r="35953" ht="14.25" customHeight="1">
      <c r="A35953" s="5"/>
      <c r="B35953" s="5"/>
      <c r="C35953" s="5" t="str">
        <f>IFERROR(__xludf.DUMMYFUNCTION("""COMPUTED_VALUE"""),"")</f>
        <v/>
      </c>
      <c r="D35953" s="5">
        <v>0.0</v>
      </c>
    </row>
    <row r="35954" ht="14.25" customHeight="1">
      <c r="A35954" s="5"/>
      <c r="B35954" s="5"/>
      <c r="C35954" s="5" t="str">
        <f>IFERROR(__xludf.DUMMYFUNCTION("""COMPUTED_VALUE"""),"")</f>
        <v/>
      </c>
      <c r="D35954" s="5">
        <v>0.0</v>
      </c>
    </row>
    <row r="35955" ht="14.25" customHeight="1">
      <c r="A35955" s="5"/>
      <c r="B35955" s="5"/>
      <c r="C35955" s="5" t="str">
        <f>IFERROR(__xludf.DUMMYFUNCTION("""COMPUTED_VALUE"""),"")</f>
        <v/>
      </c>
      <c r="D35955" s="5">
        <v>0.0</v>
      </c>
    </row>
    <row r="35956" ht="14.25" customHeight="1">
      <c r="A35956" s="5"/>
      <c r="B35956" s="5"/>
      <c r="C35956" s="5" t="str">
        <f>IFERROR(__xludf.DUMMYFUNCTION("""COMPUTED_VALUE"""),"")</f>
        <v/>
      </c>
      <c r="D35956" s="5">
        <v>0.0</v>
      </c>
    </row>
    <row r="35957" ht="14.25" customHeight="1">
      <c r="A35957" s="5"/>
      <c r="B35957" s="5"/>
      <c r="C35957" s="5" t="str">
        <f>IFERROR(__xludf.DUMMYFUNCTION("""COMPUTED_VALUE"""),"")</f>
        <v/>
      </c>
      <c r="D35957" s="5">
        <v>0.0</v>
      </c>
    </row>
    <row r="35958" ht="14.25" customHeight="1">
      <c r="A35958" s="5"/>
      <c r="B35958" s="5"/>
      <c r="C35958" s="5" t="str">
        <f>IFERROR(__xludf.DUMMYFUNCTION("""COMPUTED_VALUE"""),"")</f>
        <v/>
      </c>
      <c r="D35958" s="5">
        <v>0.0</v>
      </c>
    </row>
    <row r="35959" ht="14.25" customHeight="1">
      <c r="A35959" s="5"/>
      <c r="B35959" s="5"/>
      <c r="C35959" s="5" t="str">
        <f>IFERROR(__xludf.DUMMYFUNCTION("""COMPUTED_VALUE"""),"")</f>
        <v/>
      </c>
      <c r="D35959" s="5">
        <v>0.0</v>
      </c>
    </row>
    <row r="35960" ht="14.25" customHeight="1">
      <c r="A35960" s="5"/>
      <c r="B35960" s="5"/>
      <c r="C35960" s="5" t="str">
        <f>IFERROR(__xludf.DUMMYFUNCTION("""COMPUTED_VALUE"""),"")</f>
        <v/>
      </c>
      <c r="D35960" s="5">
        <v>0.0</v>
      </c>
    </row>
    <row r="35961" ht="14.25" customHeight="1">
      <c r="A35961" s="5"/>
      <c r="B35961" s="5"/>
      <c r="C35961" s="5" t="str">
        <f>IFERROR(__xludf.DUMMYFUNCTION("""COMPUTED_VALUE"""),"")</f>
        <v/>
      </c>
      <c r="D35961" s="5">
        <v>0.0</v>
      </c>
    </row>
    <row r="35962" ht="14.25" customHeight="1">
      <c r="A35962" s="5"/>
      <c r="B35962" s="5"/>
      <c r="C35962" s="5" t="str">
        <f>IFERROR(__xludf.DUMMYFUNCTION("""COMPUTED_VALUE"""),"")</f>
        <v/>
      </c>
      <c r="D35962" s="5">
        <v>0.0</v>
      </c>
    </row>
    <row r="35963" ht="14.25" customHeight="1">
      <c r="A35963" s="5"/>
      <c r="B35963" s="5"/>
      <c r="C35963" s="5" t="str">
        <f>IFERROR(__xludf.DUMMYFUNCTION("""COMPUTED_VALUE"""),"")</f>
        <v/>
      </c>
      <c r="D35963" s="5">
        <v>0.0</v>
      </c>
    </row>
    <row r="35964" ht="14.25" customHeight="1">
      <c r="A35964" s="5"/>
      <c r="B35964" s="5"/>
      <c r="C35964" s="5" t="str">
        <f>IFERROR(__xludf.DUMMYFUNCTION("""COMPUTED_VALUE"""),"")</f>
        <v/>
      </c>
      <c r="D35964" s="5">
        <v>0.0</v>
      </c>
    </row>
    <row r="35965" ht="14.25" customHeight="1">
      <c r="A35965" s="5"/>
      <c r="B35965" s="5"/>
      <c r="C35965" s="5" t="str">
        <f>IFERROR(__xludf.DUMMYFUNCTION("""COMPUTED_VALUE"""),"")</f>
        <v/>
      </c>
      <c r="D35965" s="5">
        <v>0.0</v>
      </c>
    </row>
    <row r="35966" ht="14.25" customHeight="1">
      <c r="A35966" s="5"/>
      <c r="B35966" s="5"/>
      <c r="C35966" s="5" t="str">
        <f>IFERROR(__xludf.DUMMYFUNCTION("""COMPUTED_VALUE"""),"")</f>
        <v/>
      </c>
      <c r="D35966" s="5">
        <v>0.0</v>
      </c>
    </row>
    <row r="35967" ht="14.25" customHeight="1">
      <c r="A35967" s="5"/>
      <c r="B35967" s="5"/>
      <c r="C35967" s="5" t="str">
        <f>IFERROR(__xludf.DUMMYFUNCTION("""COMPUTED_VALUE"""),"")</f>
        <v/>
      </c>
      <c r="D35967" s="5">
        <v>0.0</v>
      </c>
    </row>
    <row r="35968" ht="14.25" customHeight="1">
      <c r="A35968" s="5"/>
      <c r="B35968" s="5"/>
      <c r="C35968" s="5" t="str">
        <f>IFERROR(__xludf.DUMMYFUNCTION("""COMPUTED_VALUE"""),"")</f>
        <v/>
      </c>
      <c r="D35968" s="5">
        <v>0.0</v>
      </c>
    </row>
    <row r="35969" ht="14.25" customHeight="1">
      <c r="A35969" s="5"/>
      <c r="B35969" s="5"/>
      <c r="C35969" s="5" t="str">
        <f>IFERROR(__xludf.DUMMYFUNCTION("""COMPUTED_VALUE"""),"")</f>
        <v/>
      </c>
      <c r="D35969" s="5">
        <v>0.0</v>
      </c>
    </row>
    <row r="35970" ht="14.25" customHeight="1">
      <c r="A35970" s="5"/>
      <c r="B35970" s="5"/>
      <c r="C35970" s="5" t="str">
        <f>IFERROR(__xludf.DUMMYFUNCTION("""COMPUTED_VALUE"""),"")</f>
        <v/>
      </c>
      <c r="D35970" s="5">
        <v>0.0</v>
      </c>
    </row>
    <row r="35971" ht="14.25" customHeight="1">
      <c r="A35971" s="5"/>
      <c r="B35971" s="5"/>
      <c r="C35971" s="5" t="str">
        <f>IFERROR(__xludf.DUMMYFUNCTION("""COMPUTED_VALUE"""),"")</f>
        <v/>
      </c>
      <c r="D35971" s="5">
        <v>0.0</v>
      </c>
    </row>
    <row r="35972" ht="14.25" customHeight="1">
      <c r="A35972" s="5"/>
      <c r="B35972" s="5"/>
      <c r="C35972" s="5" t="str">
        <f>IFERROR(__xludf.DUMMYFUNCTION("""COMPUTED_VALUE"""),"")</f>
        <v/>
      </c>
      <c r="D35972" s="5">
        <v>0.0</v>
      </c>
    </row>
    <row r="35973" ht="14.25" customHeight="1">
      <c r="A35973" s="5"/>
      <c r="B35973" s="5"/>
      <c r="C35973" s="5" t="str">
        <f>IFERROR(__xludf.DUMMYFUNCTION("""COMPUTED_VALUE"""),"")</f>
        <v/>
      </c>
      <c r="D35973" s="5">
        <v>0.0</v>
      </c>
    </row>
    <row r="35974" ht="14.25" customHeight="1">
      <c r="A35974" s="5"/>
      <c r="B35974" s="5"/>
      <c r="C35974" s="5" t="str">
        <f>IFERROR(__xludf.DUMMYFUNCTION("""COMPUTED_VALUE"""),"")</f>
        <v/>
      </c>
      <c r="D35974" s="5">
        <v>0.0</v>
      </c>
    </row>
    <row r="35975" ht="14.25" customHeight="1">
      <c r="A35975" s="5"/>
      <c r="B35975" s="5"/>
      <c r="C35975" s="5" t="str">
        <f>IFERROR(__xludf.DUMMYFUNCTION("""COMPUTED_VALUE"""),"")</f>
        <v/>
      </c>
      <c r="D35975" s="5">
        <v>0.0</v>
      </c>
    </row>
    <row r="35976" ht="14.25" customHeight="1">
      <c r="A35976" s="5"/>
      <c r="B35976" s="5"/>
      <c r="C35976" s="5" t="str">
        <f>IFERROR(__xludf.DUMMYFUNCTION("""COMPUTED_VALUE"""),"")</f>
        <v/>
      </c>
      <c r="D35976" s="5">
        <v>0.0</v>
      </c>
    </row>
    <row r="35977" ht="14.25" customHeight="1">
      <c r="A35977" s="5"/>
      <c r="B35977" s="5"/>
      <c r="C35977" s="5" t="str">
        <f>IFERROR(__xludf.DUMMYFUNCTION("""COMPUTED_VALUE"""),"")</f>
        <v/>
      </c>
      <c r="D35977" s="5">
        <v>0.0</v>
      </c>
    </row>
    <row r="35978" ht="14.25" customHeight="1">
      <c r="A35978" s="5"/>
      <c r="B35978" s="5"/>
      <c r="C35978" s="5" t="str">
        <f>IFERROR(__xludf.DUMMYFUNCTION("""COMPUTED_VALUE"""),"")</f>
        <v/>
      </c>
      <c r="D35978" s="5">
        <v>0.0</v>
      </c>
    </row>
    <row r="35979" ht="14.25" customHeight="1">
      <c r="A35979" s="5"/>
      <c r="B35979" s="5"/>
      <c r="C35979" s="5" t="str">
        <f>IFERROR(__xludf.DUMMYFUNCTION("""COMPUTED_VALUE"""),"")</f>
        <v/>
      </c>
      <c r="D35979" s="5">
        <v>0.0</v>
      </c>
    </row>
    <row r="35980" ht="14.25" customHeight="1">
      <c r="A35980" s="5"/>
      <c r="B35980" s="5"/>
      <c r="C35980" s="5" t="str">
        <f>IFERROR(__xludf.DUMMYFUNCTION("""COMPUTED_VALUE"""),"")</f>
        <v/>
      </c>
      <c r="D35980" s="5">
        <v>0.0</v>
      </c>
    </row>
    <row r="35981" ht="14.25" customHeight="1">
      <c r="A35981" s="5"/>
      <c r="B35981" s="5"/>
      <c r="C35981" s="5" t="str">
        <f>IFERROR(__xludf.DUMMYFUNCTION("""COMPUTED_VALUE"""),"")</f>
        <v/>
      </c>
      <c r="D35981" s="5">
        <v>0.0</v>
      </c>
    </row>
    <row r="35982" ht="14.25" customHeight="1">
      <c r="A35982" s="5"/>
      <c r="B35982" s="5"/>
      <c r="C35982" s="5" t="str">
        <f>IFERROR(__xludf.DUMMYFUNCTION("""COMPUTED_VALUE"""),"")</f>
        <v/>
      </c>
      <c r="D35982" s="5">
        <v>0.0</v>
      </c>
    </row>
    <row r="35983" ht="14.25" customHeight="1">
      <c r="A35983" s="5"/>
      <c r="B35983" s="5"/>
      <c r="C35983" s="5" t="str">
        <f>IFERROR(__xludf.DUMMYFUNCTION("""COMPUTED_VALUE"""),"")</f>
        <v/>
      </c>
      <c r="D35983" s="5">
        <v>0.0</v>
      </c>
    </row>
    <row r="35984" ht="14.25" customHeight="1">
      <c r="A35984" s="5"/>
      <c r="B35984" s="5"/>
      <c r="C35984" s="5" t="str">
        <f>IFERROR(__xludf.DUMMYFUNCTION("""COMPUTED_VALUE"""),"")</f>
        <v/>
      </c>
      <c r="D35984" s="5">
        <v>0.0</v>
      </c>
    </row>
    <row r="35985" ht="14.25" customHeight="1">
      <c r="A35985" s="5"/>
      <c r="B35985" s="5"/>
      <c r="C35985" s="5" t="str">
        <f>IFERROR(__xludf.DUMMYFUNCTION("""COMPUTED_VALUE"""),"")</f>
        <v/>
      </c>
      <c r="D35985" s="5">
        <v>0.0</v>
      </c>
    </row>
    <row r="35986" ht="14.25" customHeight="1">
      <c r="A35986" s="5"/>
      <c r="B35986" s="5"/>
      <c r="C35986" s="5" t="str">
        <f>IFERROR(__xludf.DUMMYFUNCTION("""COMPUTED_VALUE"""),"")</f>
        <v/>
      </c>
      <c r="D35986" s="5">
        <v>0.0</v>
      </c>
    </row>
    <row r="35987" ht="14.25" customHeight="1">
      <c r="A35987" s="5"/>
      <c r="B35987" s="5"/>
      <c r="C35987" s="5" t="str">
        <f>IFERROR(__xludf.DUMMYFUNCTION("""COMPUTED_VALUE"""),"")</f>
        <v/>
      </c>
      <c r="D35987" s="5">
        <v>0.0</v>
      </c>
    </row>
    <row r="35988" ht="14.25" customHeight="1">
      <c r="A35988" s="5"/>
      <c r="B35988" s="5"/>
      <c r="C35988" s="5" t="str">
        <f>IFERROR(__xludf.DUMMYFUNCTION("""COMPUTED_VALUE"""),"")</f>
        <v/>
      </c>
      <c r="D35988" s="5">
        <v>0.0</v>
      </c>
    </row>
    <row r="35989" ht="14.25" customHeight="1">
      <c r="A35989" s="5"/>
      <c r="B35989" s="5"/>
      <c r="C35989" s="5" t="str">
        <f>IFERROR(__xludf.DUMMYFUNCTION("""COMPUTED_VALUE"""),"")</f>
        <v/>
      </c>
      <c r="D35989" s="5">
        <v>0.0</v>
      </c>
    </row>
    <row r="35990" ht="14.25" customHeight="1">
      <c r="A35990" s="5"/>
      <c r="B35990" s="5"/>
      <c r="C35990" s="5" t="str">
        <f>IFERROR(__xludf.DUMMYFUNCTION("""COMPUTED_VALUE"""),"")</f>
        <v/>
      </c>
      <c r="D35990" s="5">
        <v>0.0</v>
      </c>
    </row>
    <row r="35991" ht="14.25" customHeight="1">
      <c r="A35991" s="5"/>
      <c r="B35991" s="5"/>
      <c r="C35991" s="5" t="str">
        <f>IFERROR(__xludf.DUMMYFUNCTION("""COMPUTED_VALUE"""),"")</f>
        <v/>
      </c>
      <c r="D35991" s="5">
        <v>0.0</v>
      </c>
    </row>
    <row r="35992" ht="14.25" customHeight="1">
      <c r="A35992" s="5"/>
      <c r="B35992" s="5"/>
      <c r="C35992" s="5" t="str">
        <f>IFERROR(__xludf.DUMMYFUNCTION("""COMPUTED_VALUE"""),"")</f>
        <v/>
      </c>
      <c r="D35992" s="5">
        <v>0.0</v>
      </c>
    </row>
    <row r="35993" ht="14.25" customHeight="1">
      <c r="A35993" s="5"/>
      <c r="B35993" s="5"/>
      <c r="C35993" s="5" t="str">
        <f>IFERROR(__xludf.DUMMYFUNCTION("""COMPUTED_VALUE"""),"")</f>
        <v/>
      </c>
      <c r="D35993" s="5">
        <v>0.0</v>
      </c>
    </row>
    <row r="35994" ht="14.25" customHeight="1">
      <c r="A35994" s="5"/>
      <c r="B35994" s="5"/>
      <c r="C35994" s="5" t="str">
        <f>IFERROR(__xludf.DUMMYFUNCTION("""COMPUTED_VALUE"""),"")</f>
        <v/>
      </c>
      <c r="D35994" s="5">
        <v>0.0</v>
      </c>
    </row>
    <row r="35995" ht="14.25" customHeight="1">
      <c r="A35995" s="5"/>
      <c r="B35995" s="5"/>
      <c r="C35995" s="5" t="str">
        <f>IFERROR(__xludf.DUMMYFUNCTION("""COMPUTED_VALUE"""),"")</f>
        <v/>
      </c>
      <c r="D35995" s="5">
        <v>0.0</v>
      </c>
    </row>
    <row r="35996" ht="14.25" customHeight="1">
      <c r="A35996" s="5"/>
      <c r="B35996" s="5"/>
      <c r="C35996" s="5" t="str">
        <f>IFERROR(__xludf.DUMMYFUNCTION("""COMPUTED_VALUE"""),"")</f>
        <v/>
      </c>
      <c r="D35996" s="5">
        <v>0.0</v>
      </c>
    </row>
    <row r="35997" ht="14.25" customHeight="1">
      <c r="A35997" s="5"/>
      <c r="B35997" s="5"/>
      <c r="C35997" s="5" t="str">
        <f>IFERROR(__xludf.DUMMYFUNCTION("""COMPUTED_VALUE"""),"")</f>
        <v/>
      </c>
      <c r="D35997" s="5">
        <v>0.0</v>
      </c>
    </row>
    <row r="35998" ht="14.25" customHeight="1">
      <c r="A35998" s="5"/>
      <c r="B35998" s="5"/>
      <c r="C35998" s="5" t="str">
        <f>IFERROR(__xludf.DUMMYFUNCTION("""COMPUTED_VALUE"""),"")</f>
        <v/>
      </c>
      <c r="D35998" s="5">
        <v>0.0</v>
      </c>
    </row>
    <row r="35999" ht="14.25" customHeight="1">
      <c r="A35999" s="5"/>
      <c r="B35999" s="5"/>
      <c r="C35999" s="5" t="str">
        <f>IFERROR(__xludf.DUMMYFUNCTION("""COMPUTED_VALUE"""),"")</f>
        <v/>
      </c>
      <c r="D35999" s="5">
        <v>0.0</v>
      </c>
    </row>
    <row r="36000" ht="14.25" customHeight="1">
      <c r="A36000" s="5"/>
      <c r="B36000" s="5"/>
      <c r="C36000" s="5" t="str">
        <f>IFERROR(__xludf.DUMMYFUNCTION("""COMPUTED_VALUE"""),"")</f>
        <v/>
      </c>
      <c r="D36000" s="5">
        <v>0.0</v>
      </c>
    </row>
    <row r="36001" ht="14.25" customHeight="1">
      <c r="A36001" s="5"/>
      <c r="B36001" s="5"/>
      <c r="C36001" s="5" t="str">
        <f>IFERROR(__xludf.DUMMYFUNCTION("""COMPUTED_VALUE"""),"")</f>
        <v/>
      </c>
      <c r="D36001" s="5">
        <v>0.0</v>
      </c>
    </row>
    <row r="36002" ht="14.25" customHeight="1">
      <c r="A36002" s="5"/>
      <c r="B36002" s="5"/>
      <c r="C36002" s="5" t="str">
        <f>IFERROR(__xludf.DUMMYFUNCTION("""COMPUTED_VALUE"""),"")</f>
        <v/>
      </c>
      <c r="D36002" s="5">
        <v>0.0</v>
      </c>
    </row>
    <row r="36003" ht="14.25" customHeight="1">
      <c r="A36003" s="5"/>
      <c r="B36003" s="5"/>
      <c r="C36003" s="5" t="str">
        <f>IFERROR(__xludf.DUMMYFUNCTION("""COMPUTED_VALUE"""),"")</f>
        <v/>
      </c>
      <c r="D36003" s="5">
        <v>0.0</v>
      </c>
    </row>
    <row r="36004" ht="14.25" customHeight="1">
      <c r="A36004" s="5"/>
      <c r="B36004" s="5"/>
      <c r="C36004" s="5" t="str">
        <f>IFERROR(__xludf.DUMMYFUNCTION("""COMPUTED_VALUE"""),"")</f>
        <v/>
      </c>
      <c r="D36004" s="5">
        <v>0.0</v>
      </c>
    </row>
    <row r="36005" ht="14.25" customHeight="1">
      <c r="A36005" s="5"/>
      <c r="B36005" s="5"/>
      <c r="C36005" s="5" t="str">
        <f>IFERROR(__xludf.DUMMYFUNCTION("""COMPUTED_VALUE"""),"")</f>
        <v/>
      </c>
      <c r="D36005" s="5">
        <v>0.0</v>
      </c>
    </row>
    <row r="36006" ht="14.25" customHeight="1">
      <c r="A36006" s="5"/>
      <c r="B36006" s="5"/>
      <c r="C36006" s="5" t="str">
        <f>IFERROR(__xludf.DUMMYFUNCTION("""COMPUTED_VALUE"""),"")</f>
        <v/>
      </c>
      <c r="D36006" s="5">
        <v>0.0</v>
      </c>
    </row>
    <row r="36007" ht="14.25" customHeight="1">
      <c r="A36007" s="5"/>
      <c r="B36007" s="5"/>
      <c r="C36007" s="5" t="str">
        <f>IFERROR(__xludf.DUMMYFUNCTION("""COMPUTED_VALUE"""),"")</f>
        <v/>
      </c>
      <c r="D36007" s="5">
        <v>0.0</v>
      </c>
    </row>
    <row r="36008" ht="14.25" customHeight="1">
      <c r="A36008" s="5"/>
      <c r="B36008" s="5"/>
      <c r="C36008" s="5" t="str">
        <f>IFERROR(__xludf.DUMMYFUNCTION("""COMPUTED_VALUE"""),"")</f>
        <v/>
      </c>
      <c r="D36008" s="5">
        <v>0.0</v>
      </c>
    </row>
    <row r="36009" ht="14.25" customHeight="1">
      <c r="A36009" s="5"/>
      <c r="B36009" s="5"/>
      <c r="C36009" s="5" t="str">
        <f>IFERROR(__xludf.DUMMYFUNCTION("""COMPUTED_VALUE"""),"")</f>
        <v/>
      </c>
      <c r="D36009" s="5">
        <v>0.0</v>
      </c>
    </row>
    <row r="36010" ht="14.25" customHeight="1">
      <c r="A36010" s="5"/>
      <c r="B36010" s="5"/>
      <c r="C36010" s="5" t="str">
        <f>IFERROR(__xludf.DUMMYFUNCTION("""COMPUTED_VALUE"""),"")</f>
        <v/>
      </c>
      <c r="D36010" s="5">
        <v>0.0</v>
      </c>
    </row>
    <row r="36011" ht="14.25" customHeight="1">
      <c r="A36011" s="5"/>
      <c r="B36011" s="5"/>
      <c r="C36011" s="5" t="str">
        <f>IFERROR(__xludf.DUMMYFUNCTION("""COMPUTED_VALUE"""),"")</f>
        <v/>
      </c>
      <c r="D36011" s="5">
        <v>0.0</v>
      </c>
    </row>
    <row r="36012" ht="14.25" customHeight="1">
      <c r="A36012" s="5"/>
      <c r="B36012" s="5"/>
      <c r="C36012" s="5" t="str">
        <f>IFERROR(__xludf.DUMMYFUNCTION("""COMPUTED_VALUE"""),"")</f>
        <v/>
      </c>
      <c r="D36012" s="5">
        <v>0.0</v>
      </c>
    </row>
    <row r="36013" ht="14.25" customHeight="1">
      <c r="A36013" s="5"/>
      <c r="B36013" s="5"/>
      <c r="C36013" s="5" t="str">
        <f>IFERROR(__xludf.DUMMYFUNCTION("""COMPUTED_VALUE"""),"")</f>
        <v/>
      </c>
      <c r="D36013" s="5">
        <v>0.0</v>
      </c>
    </row>
    <row r="36014" ht="14.25" customHeight="1">
      <c r="A36014" s="5"/>
      <c r="B36014" s="5"/>
      <c r="C36014" s="5" t="str">
        <f>IFERROR(__xludf.DUMMYFUNCTION("""COMPUTED_VALUE"""),"")</f>
        <v/>
      </c>
      <c r="D36014" s="5">
        <v>0.0</v>
      </c>
    </row>
    <row r="36015" ht="14.25" customHeight="1">
      <c r="A36015" s="5"/>
      <c r="B36015" s="5"/>
      <c r="C36015" s="5" t="str">
        <f>IFERROR(__xludf.DUMMYFUNCTION("""COMPUTED_VALUE"""),"")</f>
        <v/>
      </c>
      <c r="D36015" s="5">
        <v>0.0</v>
      </c>
    </row>
    <row r="36016" ht="14.25" customHeight="1">
      <c r="A36016" s="5"/>
      <c r="B36016" s="5"/>
      <c r="C36016" s="5" t="str">
        <f>IFERROR(__xludf.DUMMYFUNCTION("""COMPUTED_VALUE"""),"")</f>
        <v/>
      </c>
      <c r="D36016" s="5">
        <v>0.0</v>
      </c>
    </row>
    <row r="36017" ht="14.25" customHeight="1">
      <c r="A36017" s="5"/>
      <c r="B36017" s="5"/>
      <c r="C36017" s="5" t="str">
        <f>IFERROR(__xludf.DUMMYFUNCTION("""COMPUTED_VALUE"""),"")</f>
        <v/>
      </c>
      <c r="D36017" s="5">
        <v>0.0</v>
      </c>
    </row>
    <row r="36018" ht="14.25" customHeight="1">
      <c r="A36018" s="5"/>
      <c r="B36018" s="5"/>
      <c r="C36018" s="5" t="str">
        <f>IFERROR(__xludf.DUMMYFUNCTION("""COMPUTED_VALUE"""),"")</f>
        <v/>
      </c>
      <c r="D36018" s="5">
        <v>0.0</v>
      </c>
    </row>
    <row r="36019" ht="14.25" customHeight="1">
      <c r="A36019" s="5"/>
      <c r="B36019" s="5"/>
      <c r="C36019" s="5" t="str">
        <f>IFERROR(__xludf.DUMMYFUNCTION("""COMPUTED_VALUE"""),"")</f>
        <v/>
      </c>
      <c r="D36019" s="5">
        <v>0.0</v>
      </c>
    </row>
    <row r="36020" ht="14.25" customHeight="1">
      <c r="A36020" s="5"/>
      <c r="B36020" s="5"/>
      <c r="C36020" s="5" t="str">
        <f>IFERROR(__xludf.DUMMYFUNCTION("""COMPUTED_VALUE"""),"")</f>
        <v/>
      </c>
      <c r="D36020" s="5">
        <v>0.0</v>
      </c>
    </row>
    <row r="36021" ht="14.25" customHeight="1">
      <c r="A36021" s="5"/>
      <c r="B36021" s="5"/>
      <c r="C36021" s="5" t="str">
        <f>IFERROR(__xludf.DUMMYFUNCTION("""COMPUTED_VALUE"""),"")</f>
        <v/>
      </c>
      <c r="D36021" s="5">
        <v>0.0</v>
      </c>
    </row>
    <row r="36022" ht="14.25" customHeight="1">
      <c r="A36022" s="5"/>
      <c r="B36022" s="5"/>
      <c r="C36022" s="5" t="str">
        <f>IFERROR(__xludf.DUMMYFUNCTION("""COMPUTED_VALUE"""),"")</f>
        <v/>
      </c>
      <c r="D36022" s="5">
        <v>0.0</v>
      </c>
    </row>
    <row r="36023" ht="14.25" customHeight="1">
      <c r="A36023" s="5"/>
      <c r="B36023" s="5"/>
      <c r="C36023" s="5" t="str">
        <f>IFERROR(__xludf.DUMMYFUNCTION("""COMPUTED_VALUE"""),"")</f>
        <v/>
      </c>
      <c r="D36023" s="5">
        <v>0.0</v>
      </c>
    </row>
    <row r="36024" ht="14.25" customHeight="1">
      <c r="A36024" s="5"/>
      <c r="B36024" s="5"/>
      <c r="C36024" s="5" t="str">
        <f>IFERROR(__xludf.DUMMYFUNCTION("""COMPUTED_VALUE"""),"")</f>
        <v/>
      </c>
      <c r="D36024" s="5">
        <v>0.0</v>
      </c>
    </row>
    <row r="36025" ht="14.25" customHeight="1">
      <c r="A36025" s="5"/>
      <c r="B36025" s="5"/>
      <c r="C36025" s="5" t="str">
        <f>IFERROR(__xludf.DUMMYFUNCTION("""COMPUTED_VALUE"""),"")</f>
        <v/>
      </c>
      <c r="D36025" s="5">
        <v>0.0</v>
      </c>
    </row>
    <row r="36026" ht="14.25" customHeight="1">
      <c r="A36026" s="5"/>
      <c r="B36026" s="5"/>
      <c r="C36026" s="5" t="str">
        <f>IFERROR(__xludf.DUMMYFUNCTION("""COMPUTED_VALUE"""),"")</f>
        <v/>
      </c>
      <c r="D36026" s="5">
        <v>0.0</v>
      </c>
    </row>
    <row r="36027" ht="14.25" customHeight="1">
      <c r="A36027" s="5"/>
      <c r="B36027" s="5"/>
      <c r="C36027" s="5" t="str">
        <f>IFERROR(__xludf.DUMMYFUNCTION("""COMPUTED_VALUE"""),"")</f>
        <v/>
      </c>
      <c r="D36027" s="5">
        <v>0.0</v>
      </c>
    </row>
    <row r="36028" ht="14.25" customHeight="1">
      <c r="A36028" s="5"/>
      <c r="B36028" s="5"/>
      <c r="C36028" s="5" t="str">
        <f>IFERROR(__xludf.DUMMYFUNCTION("""COMPUTED_VALUE"""),"")</f>
        <v/>
      </c>
      <c r="D36028" s="5">
        <v>0.0</v>
      </c>
    </row>
    <row r="36029" ht="14.25" customHeight="1">
      <c r="A36029" s="5"/>
      <c r="B36029" s="5"/>
      <c r="C36029" s="5" t="str">
        <f>IFERROR(__xludf.DUMMYFUNCTION("""COMPUTED_VALUE"""),"")</f>
        <v/>
      </c>
      <c r="D36029" s="5">
        <v>0.0</v>
      </c>
    </row>
    <row r="36030" ht="14.25" customHeight="1">
      <c r="A36030" s="5"/>
      <c r="B36030" s="5"/>
      <c r="C36030" s="5" t="str">
        <f>IFERROR(__xludf.DUMMYFUNCTION("""COMPUTED_VALUE"""),"")</f>
        <v/>
      </c>
      <c r="D36030" s="5">
        <v>0.0</v>
      </c>
    </row>
    <row r="36031" ht="14.25" customHeight="1">
      <c r="A36031" s="5"/>
      <c r="B36031" s="5"/>
      <c r="C36031" s="5" t="str">
        <f>IFERROR(__xludf.DUMMYFUNCTION("""COMPUTED_VALUE"""),"")</f>
        <v/>
      </c>
      <c r="D36031" s="5">
        <v>0.0</v>
      </c>
    </row>
    <row r="36032" ht="14.25" customHeight="1">
      <c r="A36032" s="5"/>
      <c r="B36032" s="5"/>
      <c r="C36032" s="5" t="str">
        <f>IFERROR(__xludf.DUMMYFUNCTION("""COMPUTED_VALUE"""),"")</f>
        <v/>
      </c>
      <c r="D36032" s="5">
        <v>0.0</v>
      </c>
    </row>
    <row r="36033" ht="14.25" customHeight="1">
      <c r="A36033" s="5"/>
      <c r="B36033" s="5"/>
      <c r="C36033" s="5" t="str">
        <f>IFERROR(__xludf.DUMMYFUNCTION("""COMPUTED_VALUE"""),"")</f>
        <v/>
      </c>
      <c r="D36033" s="5">
        <v>0.0</v>
      </c>
    </row>
    <row r="36034" ht="14.25" customHeight="1">
      <c r="A36034" s="5"/>
      <c r="B36034" s="5"/>
      <c r="C36034" s="5" t="str">
        <f>IFERROR(__xludf.DUMMYFUNCTION("""COMPUTED_VALUE"""),"")</f>
        <v/>
      </c>
      <c r="D36034" s="5">
        <v>0.0</v>
      </c>
    </row>
    <row r="36035" ht="14.25" customHeight="1">
      <c r="A36035" s="5"/>
      <c r="B36035" s="5"/>
      <c r="C36035" s="5" t="str">
        <f>IFERROR(__xludf.DUMMYFUNCTION("""COMPUTED_VALUE"""),"")</f>
        <v/>
      </c>
      <c r="D36035" s="5">
        <v>0.0</v>
      </c>
    </row>
    <row r="36036" ht="14.25" customHeight="1">
      <c r="A36036" s="5"/>
      <c r="B36036" s="5"/>
      <c r="C36036" s="5" t="str">
        <f>IFERROR(__xludf.DUMMYFUNCTION("""COMPUTED_VALUE"""),"")</f>
        <v/>
      </c>
      <c r="D36036" s="5">
        <v>0.0</v>
      </c>
    </row>
    <row r="36037" ht="14.25" customHeight="1">
      <c r="A36037" s="5"/>
      <c r="B36037" s="5"/>
      <c r="C36037" s="5" t="str">
        <f>IFERROR(__xludf.DUMMYFUNCTION("""COMPUTED_VALUE"""),"")</f>
        <v/>
      </c>
      <c r="D36037" s="5">
        <v>0.0</v>
      </c>
    </row>
    <row r="36038" ht="14.25" customHeight="1">
      <c r="A36038" s="5"/>
      <c r="B36038" s="5"/>
      <c r="C36038" s="5" t="str">
        <f>IFERROR(__xludf.DUMMYFUNCTION("""COMPUTED_VALUE"""),"")</f>
        <v/>
      </c>
      <c r="D36038" s="5">
        <v>0.0</v>
      </c>
    </row>
    <row r="36039" ht="14.25" customHeight="1">
      <c r="A36039" s="5"/>
      <c r="B36039" s="5"/>
      <c r="C36039" s="5" t="str">
        <f>IFERROR(__xludf.DUMMYFUNCTION("""COMPUTED_VALUE"""),"")</f>
        <v/>
      </c>
      <c r="D36039" s="5">
        <v>0.0</v>
      </c>
    </row>
    <row r="36040" ht="14.25" customHeight="1">
      <c r="A36040" s="5"/>
      <c r="B36040" s="5"/>
      <c r="C36040" s="5" t="str">
        <f>IFERROR(__xludf.DUMMYFUNCTION("""COMPUTED_VALUE"""),"")</f>
        <v/>
      </c>
      <c r="D36040" s="5">
        <v>0.0</v>
      </c>
    </row>
    <row r="36041" ht="14.25" customHeight="1">
      <c r="A36041" s="5"/>
      <c r="B36041" s="5"/>
      <c r="C36041" s="5" t="str">
        <f>IFERROR(__xludf.DUMMYFUNCTION("""COMPUTED_VALUE"""),"")</f>
        <v/>
      </c>
      <c r="D36041" s="5">
        <v>0.0</v>
      </c>
    </row>
    <row r="36042" ht="14.25" customHeight="1">
      <c r="A36042" s="5"/>
      <c r="B36042" s="5"/>
      <c r="C36042" s="5" t="str">
        <f>IFERROR(__xludf.DUMMYFUNCTION("""COMPUTED_VALUE"""),"")</f>
        <v/>
      </c>
      <c r="D36042" s="5">
        <v>0.0</v>
      </c>
    </row>
    <row r="36043" ht="14.25" customHeight="1">
      <c r="A36043" s="5"/>
      <c r="B36043" s="5"/>
      <c r="C36043" s="5" t="str">
        <f>IFERROR(__xludf.DUMMYFUNCTION("""COMPUTED_VALUE"""),"")</f>
        <v/>
      </c>
      <c r="D36043" s="5">
        <v>0.0</v>
      </c>
    </row>
    <row r="36044" ht="14.25" customHeight="1">
      <c r="A36044" s="5"/>
      <c r="B36044" s="5"/>
      <c r="C36044" s="5" t="str">
        <f>IFERROR(__xludf.DUMMYFUNCTION("""COMPUTED_VALUE"""),"")</f>
        <v/>
      </c>
      <c r="D36044" s="5">
        <v>0.0</v>
      </c>
    </row>
    <row r="36045" ht="14.25" customHeight="1">
      <c r="A36045" s="5"/>
      <c r="B36045" s="5"/>
      <c r="C36045" s="5" t="str">
        <f>IFERROR(__xludf.DUMMYFUNCTION("""COMPUTED_VALUE"""),"")</f>
        <v/>
      </c>
      <c r="D36045" s="5">
        <v>0.0</v>
      </c>
    </row>
    <row r="36046" ht="14.25" customHeight="1">
      <c r="A36046" s="5"/>
      <c r="B36046" s="5"/>
      <c r="C36046" s="5" t="str">
        <f>IFERROR(__xludf.DUMMYFUNCTION("""COMPUTED_VALUE"""),"")</f>
        <v/>
      </c>
      <c r="D36046" s="5">
        <v>0.0</v>
      </c>
    </row>
    <row r="36047" ht="14.25" customHeight="1">
      <c r="A36047" s="5"/>
      <c r="B36047" s="5"/>
      <c r="C36047" s="5" t="str">
        <f>IFERROR(__xludf.DUMMYFUNCTION("""COMPUTED_VALUE"""),"")</f>
        <v/>
      </c>
      <c r="D36047" s="5">
        <v>0.0</v>
      </c>
    </row>
    <row r="36048" ht="14.25" customHeight="1">
      <c r="A36048" s="5"/>
      <c r="B36048" s="5"/>
      <c r="C36048" s="5" t="str">
        <f>IFERROR(__xludf.DUMMYFUNCTION("""COMPUTED_VALUE"""),"")</f>
        <v/>
      </c>
      <c r="D36048" s="5">
        <v>0.0</v>
      </c>
    </row>
    <row r="36049" ht="14.25" customHeight="1">
      <c r="A36049" s="5"/>
      <c r="B36049" s="5"/>
      <c r="C36049" s="5" t="str">
        <f>IFERROR(__xludf.DUMMYFUNCTION("""COMPUTED_VALUE"""),"")</f>
        <v/>
      </c>
      <c r="D36049" s="5">
        <v>0.0</v>
      </c>
    </row>
    <row r="36050" ht="14.25" customHeight="1">
      <c r="A36050" s="5"/>
      <c r="B36050" s="5"/>
      <c r="C36050" s="5" t="str">
        <f>IFERROR(__xludf.DUMMYFUNCTION("""COMPUTED_VALUE"""),"")</f>
        <v/>
      </c>
      <c r="D36050" s="5">
        <v>0.0</v>
      </c>
    </row>
    <row r="36051" ht="14.25" customHeight="1">
      <c r="A36051" s="5"/>
      <c r="B36051" s="5"/>
      <c r="C36051" s="5" t="str">
        <f>IFERROR(__xludf.DUMMYFUNCTION("""COMPUTED_VALUE"""),"")</f>
        <v/>
      </c>
      <c r="D36051" s="5">
        <v>0.0</v>
      </c>
    </row>
    <row r="36052" ht="14.25" customHeight="1">
      <c r="A36052" s="5"/>
      <c r="B36052" s="5"/>
      <c r="C36052" s="5" t="str">
        <f>IFERROR(__xludf.DUMMYFUNCTION("""COMPUTED_VALUE"""),"")</f>
        <v/>
      </c>
      <c r="D36052" s="5">
        <v>0.0</v>
      </c>
    </row>
    <row r="36053" ht="14.25" customHeight="1">
      <c r="A36053" s="5"/>
      <c r="B36053" s="5"/>
      <c r="C36053" s="5" t="str">
        <f>IFERROR(__xludf.DUMMYFUNCTION("""COMPUTED_VALUE"""),"")</f>
        <v/>
      </c>
      <c r="D36053" s="5">
        <v>0.0</v>
      </c>
    </row>
    <row r="36054" ht="14.25" customHeight="1">
      <c r="A36054" s="5"/>
      <c r="B36054" s="5"/>
      <c r="C36054" s="5" t="str">
        <f>IFERROR(__xludf.DUMMYFUNCTION("""COMPUTED_VALUE"""),"")</f>
        <v/>
      </c>
      <c r="D36054" s="5">
        <v>0.0</v>
      </c>
    </row>
    <row r="36055" ht="14.25" customHeight="1">
      <c r="A36055" s="5"/>
      <c r="B36055" s="5"/>
      <c r="C36055" s="5" t="str">
        <f>IFERROR(__xludf.DUMMYFUNCTION("""COMPUTED_VALUE"""),"")</f>
        <v/>
      </c>
      <c r="D36055" s="5">
        <v>0.0</v>
      </c>
    </row>
    <row r="36056" ht="14.25" customHeight="1">
      <c r="A36056" s="5"/>
      <c r="B36056" s="5"/>
      <c r="C36056" s="5" t="str">
        <f>IFERROR(__xludf.DUMMYFUNCTION("""COMPUTED_VALUE"""),"")</f>
        <v/>
      </c>
      <c r="D36056" s="5">
        <v>0.0</v>
      </c>
    </row>
    <row r="36057" ht="14.25" customHeight="1">
      <c r="A36057" s="5"/>
      <c r="B36057" s="5"/>
      <c r="C36057" s="5" t="str">
        <f>IFERROR(__xludf.DUMMYFUNCTION("""COMPUTED_VALUE"""),"")</f>
        <v/>
      </c>
      <c r="D36057" s="5">
        <v>0.0</v>
      </c>
    </row>
    <row r="36058" ht="14.25" customHeight="1">
      <c r="A36058" s="5"/>
      <c r="B36058" s="5"/>
      <c r="C36058" s="5" t="str">
        <f>IFERROR(__xludf.DUMMYFUNCTION("""COMPUTED_VALUE"""),"")</f>
        <v/>
      </c>
      <c r="D36058" s="5">
        <v>0.0</v>
      </c>
    </row>
    <row r="36059" ht="14.25" customHeight="1">
      <c r="A36059" s="5"/>
      <c r="B36059" s="5"/>
      <c r="C36059" s="5" t="str">
        <f>IFERROR(__xludf.DUMMYFUNCTION("""COMPUTED_VALUE"""),"")</f>
        <v/>
      </c>
      <c r="D36059" s="5">
        <v>0.0</v>
      </c>
    </row>
    <row r="36060" ht="14.25" customHeight="1">
      <c r="A36060" s="5"/>
      <c r="B36060" s="5"/>
      <c r="C36060" s="5" t="str">
        <f>IFERROR(__xludf.DUMMYFUNCTION("""COMPUTED_VALUE"""),"")</f>
        <v/>
      </c>
      <c r="D36060" s="5">
        <v>0.0</v>
      </c>
    </row>
    <row r="36061" ht="14.25" customHeight="1">
      <c r="A36061" s="5"/>
      <c r="B36061" s="5"/>
      <c r="C36061" s="5" t="str">
        <f>IFERROR(__xludf.DUMMYFUNCTION("""COMPUTED_VALUE"""),"")</f>
        <v/>
      </c>
      <c r="D36061" s="5">
        <v>0.0</v>
      </c>
    </row>
    <row r="36062" ht="14.25" customHeight="1">
      <c r="A36062" s="5"/>
      <c r="B36062" s="5"/>
      <c r="C36062" s="5" t="str">
        <f>IFERROR(__xludf.DUMMYFUNCTION("""COMPUTED_VALUE"""),"")</f>
        <v/>
      </c>
      <c r="D36062" s="5">
        <v>0.0</v>
      </c>
    </row>
    <row r="36063" ht="14.25" customHeight="1">
      <c r="A36063" s="5"/>
      <c r="B36063" s="5"/>
      <c r="C36063" s="5" t="str">
        <f>IFERROR(__xludf.DUMMYFUNCTION("""COMPUTED_VALUE"""),"")</f>
        <v/>
      </c>
      <c r="D36063" s="5">
        <v>0.0</v>
      </c>
    </row>
    <row r="36064" ht="14.25" customHeight="1">
      <c r="A36064" s="5"/>
      <c r="B36064" s="5"/>
      <c r="C36064" s="5" t="str">
        <f>IFERROR(__xludf.DUMMYFUNCTION("""COMPUTED_VALUE"""),"")</f>
        <v/>
      </c>
      <c r="D36064" s="5">
        <v>0.0</v>
      </c>
    </row>
    <row r="36065" ht="14.25" customHeight="1">
      <c r="A36065" s="5"/>
      <c r="B36065" s="5"/>
      <c r="C36065" s="5" t="str">
        <f>IFERROR(__xludf.DUMMYFUNCTION("""COMPUTED_VALUE"""),"")</f>
        <v/>
      </c>
      <c r="D36065" s="5">
        <v>0.0</v>
      </c>
    </row>
    <row r="36066" ht="14.25" customHeight="1">
      <c r="A36066" s="5"/>
      <c r="B36066" s="5"/>
      <c r="C36066" s="5" t="str">
        <f>IFERROR(__xludf.DUMMYFUNCTION("""COMPUTED_VALUE"""),"")</f>
        <v/>
      </c>
      <c r="D36066" s="5">
        <v>0.0</v>
      </c>
    </row>
    <row r="36067" ht="14.25" customHeight="1">
      <c r="A36067" s="5"/>
      <c r="B36067" s="5"/>
      <c r="C36067" s="5" t="str">
        <f>IFERROR(__xludf.DUMMYFUNCTION("""COMPUTED_VALUE"""),"")</f>
        <v/>
      </c>
      <c r="D36067" s="5">
        <v>0.0</v>
      </c>
    </row>
    <row r="36068" ht="14.25" customHeight="1">
      <c r="A36068" s="5"/>
      <c r="B36068" s="5"/>
      <c r="C36068" s="5" t="str">
        <f>IFERROR(__xludf.DUMMYFUNCTION("""COMPUTED_VALUE"""),"")</f>
        <v/>
      </c>
      <c r="D36068" s="5">
        <v>0.0</v>
      </c>
    </row>
    <row r="36069" ht="14.25" customHeight="1">
      <c r="A36069" s="5"/>
      <c r="B36069" s="5"/>
      <c r="C36069" s="5" t="str">
        <f>IFERROR(__xludf.DUMMYFUNCTION("""COMPUTED_VALUE"""),"")</f>
        <v/>
      </c>
      <c r="D36069" s="5">
        <v>0.0</v>
      </c>
    </row>
    <row r="36070" ht="14.25" customHeight="1">
      <c r="A36070" s="5"/>
      <c r="B36070" s="5"/>
      <c r="C36070" s="5" t="str">
        <f>IFERROR(__xludf.DUMMYFUNCTION("""COMPUTED_VALUE"""),"")</f>
        <v/>
      </c>
      <c r="D36070" s="5">
        <v>0.0</v>
      </c>
    </row>
    <row r="36071" ht="14.25" customHeight="1">
      <c r="A36071" s="5"/>
      <c r="B36071" s="5"/>
      <c r="C36071" s="5" t="str">
        <f>IFERROR(__xludf.DUMMYFUNCTION("""COMPUTED_VALUE"""),"")</f>
        <v/>
      </c>
      <c r="D36071" s="5">
        <v>0.0</v>
      </c>
    </row>
    <row r="36072" ht="14.25" customHeight="1">
      <c r="A36072" s="5"/>
      <c r="B36072" s="5"/>
      <c r="C36072" s="5" t="str">
        <f>IFERROR(__xludf.DUMMYFUNCTION("""COMPUTED_VALUE"""),"")</f>
        <v/>
      </c>
      <c r="D36072" s="5">
        <v>0.0</v>
      </c>
    </row>
    <row r="36073" ht="14.25" customHeight="1">
      <c r="A36073" s="5"/>
      <c r="B36073" s="5"/>
      <c r="C36073" s="5" t="str">
        <f>IFERROR(__xludf.DUMMYFUNCTION("""COMPUTED_VALUE"""),"")</f>
        <v/>
      </c>
      <c r="D36073" s="5">
        <v>0.0</v>
      </c>
    </row>
    <row r="36074" ht="14.25" customHeight="1">
      <c r="A36074" s="5"/>
      <c r="B36074" s="5"/>
      <c r="C36074" s="5" t="str">
        <f>IFERROR(__xludf.DUMMYFUNCTION("""COMPUTED_VALUE"""),"")</f>
        <v/>
      </c>
      <c r="D36074" s="5">
        <v>0.0</v>
      </c>
    </row>
    <row r="36075" ht="14.25" customHeight="1">
      <c r="A36075" s="5"/>
      <c r="B36075" s="5"/>
      <c r="C36075" s="5" t="str">
        <f>IFERROR(__xludf.DUMMYFUNCTION("""COMPUTED_VALUE"""),"")</f>
        <v/>
      </c>
      <c r="D36075" s="5">
        <v>0.0</v>
      </c>
    </row>
    <row r="36076" ht="14.25" customHeight="1">
      <c r="A36076" s="5"/>
      <c r="B36076" s="5"/>
      <c r="C36076" s="5" t="str">
        <f>IFERROR(__xludf.DUMMYFUNCTION("""COMPUTED_VALUE"""),"")</f>
        <v/>
      </c>
      <c r="D36076" s="5">
        <v>0.0</v>
      </c>
    </row>
    <row r="36077" ht="14.25" customHeight="1">
      <c r="A36077" s="5"/>
      <c r="B36077" s="5"/>
      <c r="C36077" s="5" t="str">
        <f>IFERROR(__xludf.DUMMYFUNCTION("""COMPUTED_VALUE"""),"")</f>
        <v/>
      </c>
      <c r="D36077" s="5">
        <v>0.0</v>
      </c>
    </row>
    <row r="36078" ht="14.25" customHeight="1">
      <c r="A36078" s="5"/>
      <c r="B36078" s="5"/>
      <c r="C36078" s="5" t="str">
        <f>IFERROR(__xludf.DUMMYFUNCTION("""COMPUTED_VALUE"""),"")</f>
        <v/>
      </c>
      <c r="D36078" s="5">
        <v>0.0</v>
      </c>
    </row>
    <row r="36079" ht="14.25" customHeight="1">
      <c r="A36079" s="5"/>
      <c r="B36079" s="5"/>
      <c r="C36079" s="5" t="str">
        <f>IFERROR(__xludf.DUMMYFUNCTION("""COMPUTED_VALUE"""),"")</f>
        <v/>
      </c>
      <c r="D36079" s="5">
        <v>0.0</v>
      </c>
    </row>
    <row r="36080" ht="14.25" customHeight="1">
      <c r="A36080" s="5"/>
      <c r="B36080" s="5"/>
      <c r="C36080" s="5" t="str">
        <f>IFERROR(__xludf.DUMMYFUNCTION("""COMPUTED_VALUE"""),"")</f>
        <v/>
      </c>
      <c r="D36080" s="5">
        <v>0.0</v>
      </c>
    </row>
    <row r="36081" ht="14.25" customHeight="1">
      <c r="A36081" s="5"/>
      <c r="B36081" s="5"/>
      <c r="C36081" s="5" t="str">
        <f>IFERROR(__xludf.DUMMYFUNCTION("""COMPUTED_VALUE"""),"")</f>
        <v/>
      </c>
      <c r="D36081" s="5">
        <v>0.0</v>
      </c>
    </row>
    <row r="36082" ht="14.25" customHeight="1">
      <c r="A36082" s="5"/>
      <c r="B36082" s="5"/>
      <c r="C36082" s="5" t="str">
        <f>IFERROR(__xludf.DUMMYFUNCTION("""COMPUTED_VALUE"""),"")</f>
        <v/>
      </c>
      <c r="D36082" s="5">
        <v>0.0</v>
      </c>
    </row>
    <row r="36083" ht="14.25" customHeight="1">
      <c r="A36083" s="5"/>
      <c r="B36083" s="5"/>
      <c r="C36083" s="5" t="str">
        <f>IFERROR(__xludf.DUMMYFUNCTION("""COMPUTED_VALUE"""),"")</f>
        <v/>
      </c>
      <c r="D36083" s="5">
        <v>0.0</v>
      </c>
    </row>
    <row r="36084" ht="14.25" customHeight="1">
      <c r="A36084" s="5"/>
      <c r="B36084" s="5"/>
      <c r="C36084" s="5" t="str">
        <f>IFERROR(__xludf.DUMMYFUNCTION("""COMPUTED_VALUE"""),"")</f>
        <v/>
      </c>
      <c r="D36084" s="5">
        <v>0.0</v>
      </c>
    </row>
    <row r="36085" ht="14.25" customHeight="1">
      <c r="A36085" s="5"/>
      <c r="B36085" s="5"/>
      <c r="C36085" s="5" t="str">
        <f>IFERROR(__xludf.DUMMYFUNCTION("""COMPUTED_VALUE"""),"")</f>
        <v/>
      </c>
      <c r="D36085" s="5">
        <v>0.0</v>
      </c>
    </row>
    <row r="36086" ht="14.25" customHeight="1">
      <c r="A36086" s="5"/>
      <c r="B36086" s="5"/>
      <c r="C36086" s="5" t="str">
        <f>IFERROR(__xludf.DUMMYFUNCTION("""COMPUTED_VALUE"""),"")</f>
        <v/>
      </c>
      <c r="D36086" s="5">
        <v>0.0</v>
      </c>
    </row>
    <row r="36087" ht="14.25" customHeight="1">
      <c r="A36087" s="5"/>
      <c r="B36087" s="5"/>
      <c r="C36087" s="5" t="str">
        <f>IFERROR(__xludf.DUMMYFUNCTION("""COMPUTED_VALUE"""),"")</f>
        <v/>
      </c>
      <c r="D36087" s="5">
        <v>0.0</v>
      </c>
    </row>
    <row r="36088" ht="14.25" customHeight="1">
      <c r="A36088" s="5"/>
      <c r="B36088" s="5"/>
      <c r="C36088" s="5" t="str">
        <f>IFERROR(__xludf.DUMMYFUNCTION("""COMPUTED_VALUE"""),"")</f>
        <v/>
      </c>
      <c r="D36088" s="5">
        <v>0.0</v>
      </c>
    </row>
    <row r="36089" ht="14.25" customHeight="1">
      <c r="A36089" s="5"/>
      <c r="B36089" s="5"/>
      <c r="C36089" s="5" t="str">
        <f>IFERROR(__xludf.DUMMYFUNCTION("""COMPUTED_VALUE"""),"")</f>
        <v/>
      </c>
      <c r="D36089" s="5">
        <v>0.0</v>
      </c>
    </row>
    <row r="36090" ht="14.25" customHeight="1">
      <c r="A36090" s="5"/>
      <c r="B36090" s="5"/>
      <c r="C36090" s="5" t="str">
        <f>IFERROR(__xludf.DUMMYFUNCTION("""COMPUTED_VALUE"""),"")</f>
        <v/>
      </c>
      <c r="D36090" s="5">
        <v>0.0</v>
      </c>
    </row>
    <row r="36091" ht="14.25" customHeight="1">
      <c r="A36091" s="5"/>
      <c r="B36091" s="5"/>
      <c r="C36091" s="5" t="str">
        <f>IFERROR(__xludf.DUMMYFUNCTION("""COMPUTED_VALUE"""),"")</f>
        <v/>
      </c>
      <c r="D36091" s="5">
        <v>0.0</v>
      </c>
    </row>
    <row r="36092" ht="14.25" customHeight="1">
      <c r="A36092" s="5"/>
      <c r="B36092" s="5"/>
      <c r="C36092" s="5" t="str">
        <f>IFERROR(__xludf.DUMMYFUNCTION("""COMPUTED_VALUE"""),"")</f>
        <v/>
      </c>
      <c r="D36092" s="5">
        <v>0.0</v>
      </c>
    </row>
    <row r="36093" ht="14.25" customHeight="1">
      <c r="A36093" s="5"/>
      <c r="B36093" s="5"/>
      <c r="C36093" s="5" t="str">
        <f>IFERROR(__xludf.DUMMYFUNCTION("""COMPUTED_VALUE"""),"")</f>
        <v/>
      </c>
      <c r="D36093" s="5">
        <v>0.0</v>
      </c>
    </row>
    <row r="36094" ht="14.25" customHeight="1">
      <c r="A36094" s="5"/>
      <c r="B36094" s="5"/>
      <c r="C36094" s="5" t="str">
        <f>IFERROR(__xludf.DUMMYFUNCTION("""COMPUTED_VALUE"""),"")</f>
        <v/>
      </c>
      <c r="D36094" s="5">
        <v>0.0</v>
      </c>
    </row>
    <row r="36095" ht="14.25" customHeight="1">
      <c r="A36095" s="5"/>
      <c r="B36095" s="5"/>
      <c r="C36095" s="5" t="str">
        <f>IFERROR(__xludf.DUMMYFUNCTION("""COMPUTED_VALUE"""),"")</f>
        <v/>
      </c>
      <c r="D36095" s="5">
        <v>0.0</v>
      </c>
    </row>
    <row r="36096" ht="14.25" customHeight="1">
      <c r="A36096" s="5"/>
      <c r="B36096" s="5"/>
      <c r="C36096" s="5" t="str">
        <f>IFERROR(__xludf.DUMMYFUNCTION("""COMPUTED_VALUE"""),"")</f>
        <v/>
      </c>
      <c r="D36096" s="5">
        <v>0.0</v>
      </c>
    </row>
    <row r="36097" ht="14.25" customHeight="1">
      <c r="A36097" s="5"/>
      <c r="B36097" s="5"/>
      <c r="C36097" s="5" t="str">
        <f>IFERROR(__xludf.DUMMYFUNCTION("""COMPUTED_VALUE"""),"")</f>
        <v/>
      </c>
      <c r="D36097" s="5">
        <v>0.0</v>
      </c>
    </row>
    <row r="36098" ht="14.25" customHeight="1">
      <c r="A36098" s="5"/>
      <c r="B36098" s="5"/>
      <c r="C36098" s="5" t="str">
        <f>IFERROR(__xludf.DUMMYFUNCTION("""COMPUTED_VALUE"""),"")</f>
        <v/>
      </c>
      <c r="D36098" s="5">
        <v>0.0</v>
      </c>
    </row>
    <row r="36099" ht="14.25" customHeight="1">
      <c r="A36099" s="5"/>
      <c r="B36099" s="5"/>
      <c r="C36099" s="5" t="str">
        <f>IFERROR(__xludf.DUMMYFUNCTION("""COMPUTED_VALUE"""),"")</f>
        <v/>
      </c>
      <c r="D36099" s="5">
        <v>0.0</v>
      </c>
    </row>
    <row r="36100" ht="14.25" customHeight="1">
      <c r="A36100" s="5"/>
      <c r="B36100" s="5"/>
      <c r="C36100" s="5" t="str">
        <f>IFERROR(__xludf.DUMMYFUNCTION("""COMPUTED_VALUE"""),"")</f>
        <v/>
      </c>
      <c r="D36100" s="5">
        <v>0.0</v>
      </c>
    </row>
    <row r="36101" ht="14.25" customHeight="1">
      <c r="A36101" s="5"/>
      <c r="B36101" s="5"/>
      <c r="C36101" s="5" t="str">
        <f>IFERROR(__xludf.DUMMYFUNCTION("""COMPUTED_VALUE"""),"")</f>
        <v/>
      </c>
      <c r="D36101" s="5">
        <v>0.0</v>
      </c>
    </row>
    <row r="36102" ht="14.25" customHeight="1">
      <c r="A36102" s="5"/>
      <c r="B36102" s="5"/>
      <c r="C36102" s="5" t="str">
        <f>IFERROR(__xludf.DUMMYFUNCTION("""COMPUTED_VALUE"""),"")</f>
        <v/>
      </c>
      <c r="D36102" s="5">
        <v>0.0</v>
      </c>
    </row>
    <row r="36103" ht="14.25" customHeight="1">
      <c r="A36103" s="5"/>
      <c r="B36103" s="5"/>
      <c r="C36103" s="5" t="str">
        <f>IFERROR(__xludf.DUMMYFUNCTION("""COMPUTED_VALUE"""),"")</f>
        <v/>
      </c>
      <c r="D36103" s="5">
        <v>0.0</v>
      </c>
    </row>
    <row r="36104" ht="14.25" customHeight="1">
      <c r="A36104" s="5"/>
      <c r="B36104" s="5"/>
      <c r="C36104" s="5" t="str">
        <f>IFERROR(__xludf.DUMMYFUNCTION("""COMPUTED_VALUE"""),"")</f>
        <v/>
      </c>
      <c r="D36104" s="5">
        <v>0.0</v>
      </c>
    </row>
    <row r="36105" ht="14.25" customHeight="1">
      <c r="A36105" s="5"/>
      <c r="B36105" s="5"/>
      <c r="C36105" s="5" t="str">
        <f>IFERROR(__xludf.DUMMYFUNCTION("""COMPUTED_VALUE"""),"")</f>
        <v/>
      </c>
      <c r="D36105" s="5">
        <v>0.0</v>
      </c>
    </row>
    <row r="36106" ht="14.25" customHeight="1">
      <c r="A36106" s="5"/>
      <c r="B36106" s="5"/>
      <c r="C36106" s="5" t="str">
        <f>IFERROR(__xludf.DUMMYFUNCTION("""COMPUTED_VALUE"""),"")</f>
        <v/>
      </c>
      <c r="D36106" s="5">
        <v>0.0</v>
      </c>
    </row>
    <row r="36107" ht="14.25" customHeight="1">
      <c r="A36107" s="5"/>
      <c r="B36107" s="5"/>
      <c r="C36107" s="5" t="str">
        <f>IFERROR(__xludf.DUMMYFUNCTION("""COMPUTED_VALUE"""),"")</f>
        <v/>
      </c>
      <c r="D36107" s="5">
        <v>0.0</v>
      </c>
    </row>
    <row r="36108" ht="14.25" customHeight="1">
      <c r="A36108" s="5"/>
      <c r="B36108" s="5"/>
      <c r="C36108" s="5" t="str">
        <f>IFERROR(__xludf.DUMMYFUNCTION("""COMPUTED_VALUE"""),"")</f>
        <v/>
      </c>
      <c r="D36108" s="5">
        <v>0.0</v>
      </c>
    </row>
    <row r="36109" ht="14.25" customHeight="1">
      <c r="A36109" s="5"/>
      <c r="B36109" s="5"/>
      <c r="C36109" s="5" t="str">
        <f>IFERROR(__xludf.DUMMYFUNCTION("""COMPUTED_VALUE"""),"")</f>
        <v/>
      </c>
      <c r="D36109" s="5">
        <v>0.0</v>
      </c>
    </row>
    <row r="36110" ht="14.25" customHeight="1">
      <c r="A36110" s="5"/>
      <c r="B36110" s="5"/>
      <c r="C36110" s="5" t="str">
        <f>IFERROR(__xludf.DUMMYFUNCTION("""COMPUTED_VALUE"""),"")</f>
        <v/>
      </c>
      <c r="D36110" s="5">
        <v>0.0</v>
      </c>
    </row>
    <row r="36111" ht="14.25" customHeight="1">
      <c r="A36111" s="5"/>
      <c r="B36111" s="5"/>
      <c r="C36111" s="5" t="str">
        <f>IFERROR(__xludf.DUMMYFUNCTION("""COMPUTED_VALUE"""),"")</f>
        <v/>
      </c>
      <c r="D36111" s="5">
        <v>0.0</v>
      </c>
    </row>
    <row r="36112" ht="14.25" customHeight="1">
      <c r="A36112" s="5"/>
      <c r="B36112" s="5"/>
      <c r="C36112" s="5" t="str">
        <f>IFERROR(__xludf.DUMMYFUNCTION("""COMPUTED_VALUE"""),"")</f>
        <v/>
      </c>
      <c r="D36112" s="5">
        <v>0.0</v>
      </c>
    </row>
    <row r="36113" ht="14.25" customHeight="1">
      <c r="A36113" s="5"/>
      <c r="B36113" s="5"/>
      <c r="C36113" s="5" t="str">
        <f>IFERROR(__xludf.DUMMYFUNCTION("""COMPUTED_VALUE"""),"")</f>
        <v/>
      </c>
      <c r="D36113" s="5">
        <v>0.0</v>
      </c>
    </row>
    <row r="36114" ht="14.25" customHeight="1">
      <c r="A36114" s="5"/>
      <c r="B36114" s="5"/>
      <c r="C36114" s="5" t="str">
        <f>IFERROR(__xludf.DUMMYFUNCTION("""COMPUTED_VALUE"""),"")</f>
        <v/>
      </c>
      <c r="D36114" s="5">
        <v>0.0</v>
      </c>
    </row>
    <row r="36115" ht="14.25" customHeight="1">
      <c r="A36115" s="5"/>
      <c r="B36115" s="5"/>
      <c r="C36115" s="5" t="str">
        <f>IFERROR(__xludf.DUMMYFUNCTION("""COMPUTED_VALUE"""),"")</f>
        <v/>
      </c>
      <c r="D36115" s="5">
        <v>0.0</v>
      </c>
    </row>
    <row r="36116" ht="14.25" customHeight="1">
      <c r="A36116" s="5"/>
      <c r="B36116" s="5"/>
      <c r="C36116" s="5" t="str">
        <f>IFERROR(__xludf.DUMMYFUNCTION("""COMPUTED_VALUE"""),"")</f>
        <v/>
      </c>
      <c r="D36116" s="5">
        <v>0.0</v>
      </c>
    </row>
    <row r="36117" ht="14.25" customHeight="1">
      <c r="A36117" s="5"/>
      <c r="B36117" s="5"/>
      <c r="C36117" s="5" t="str">
        <f>IFERROR(__xludf.DUMMYFUNCTION("""COMPUTED_VALUE"""),"")</f>
        <v/>
      </c>
      <c r="D36117" s="5">
        <v>0.0</v>
      </c>
    </row>
    <row r="36118" ht="14.25" customHeight="1">
      <c r="A36118" s="5"/>
      <c r="B36118" s="5"/>
      <c r="C36118" s="5" t="str">
        <f>IFERROR(__xludf.DUMMYFUNCTION("""COMPUTED_VALUE"""),"")</f>
        <v/>
      </c>
      <c r="D36118" s="5">
        <v>0.0</v>
      </c>
    </row>
    <row r="36119" ht="14.25" customHeight="1">
      <c r="A36119" s="5"/>
      <c r="B36119" s="5"/>
      <c r="C36119" s="5" t="str">
        <f>IFERROR(__xludf.DUMMYFUNCTION("""COMPUTED_VALUE"""),"")</f>
        <v/>
      </c>
      <c r="D36119" s="5">
        <v>0.0</v>
      </c>
    </row>
    <row r="36120" ht="14.25" customHeight="1">
      <c r="A36120" s="5"/>
      <c r="B36120" s="5"/>
      <c r="C36120" s="5" t="str">
        <f>IFERROR(__xludf.DUMMYFUNCTION("""COMPUTED_VALUE"""),"")</f>
        <v/>
      </c>
      <c r="D36120" s="5">
        <v>0.0</v>
      </c>
    </row>
    <row r="36121" ht="14.25" customHeight="1">
      <c r="A36121" s="5"/>
      <c r="B36121" s="5"/>
      <c r="C36121" s="5" t="str">
        <f>IFERROR(__xludf.DUMMYFUNCTION("""COMPUTED_VALUE"""),"")</f>
        <v/>
      </c>
      <c r="D36121" s="5">
        <v>0.0</v>
      </c>
    </row>
    <row r="36122" ht="14.25" customHeight="1">
      <c r="A36122" s="5"/>
      <c r="B36122" s="5"/>
      <c r="C36122" s="5" t="str">
        <f>IFERROR(__xludf.DUMMYFUNCTION("""COMPUTED_VALUE"""),"")</f>
        <v/>
      </c>
      <c r="D36122" s="5">
        <v>0.0</v>
      </c>
    </row>
    <row r="36123" ht="14.25" customHeight="1">
      <c r="A36123" s="5"/>
      <c r="B36123" s="5"/>
      <c r="C36123" s="5" t="str">
        <f>IFERROR(__xludf.DUMMYFUNCTION("""COMPUTED_VALUE"""),"")</f>
        <v/>
      </c>
      <c r="D36123" s="5">
        <v>0.0</v>
      </c>
    </row>
    <row r="36124" ht="14.25" customHeight="1">
      <c r="A36124" s="5"/>
      <c r="B36124" s="5"/>
      <c r="C36124" s="5" t="str">
        <f>IFERROR(__xludf.DUMMYFUNCTION("""COMPUTED_VALUE"""),"")</f>
        <v/>
      </c>
      <c r="D36124" s="5">
        <v>0.0</v>
      </c>
    </row>
    <row r="36125" ht="14.25" customHeight="1">
      <c r="A36125" s="5"/>
      <c r="B36125" s="5"/>
      <c r="C36125" s="5" t="str">
        <f>IFERROR(__xludf.DUMMYFUNCTION("""COMPUTED_VALUE"""),"")</f>
        <v/>
      </c>
      <c r="D36125" s="5">
        <v>0.0</v>
      </c>
    </row>
    <row r="36126" ht="14.25" customHeight="1">
      <c r="A36126" s="5"/>
      <c r="B36126" s="5"/>
      <c r="C36126" s="5" t="str">
        <f>IFERROR(__xludf.DUMMYFUNCTION("""COMPUTED_VALUE"""),"")</f>
        <v/>
      </c>
      <c r="D36126" s="5">
        <v>0.0</v>
      </c>
    </row>
    <row r="36127" ht="14.25" customHeight="1">
      <c r="A36127" s="5"/>
      <c r="B36127" s="5"/>
      <c r="C36127" s="5" t="str">
        <f>IFERROR(__xludf.DUMMYFUNCTION("""COMPUTED_VALUE"""),"")</f>
        <v/>
      </c>
      <c r="D36127" s="5">
        <v>0.0</v>
      </c>
    </row>
    <row r="36128" ht="14.25" customHeight="1">
      <c r="A36128" s="5"/>
      <c r="B36128" s="5"/>
      <c r="C36128" s="5" t="str">
        <f>IFERROR(__xludf.DUMMYFUNCTION("""COMPUTED_VALUE"""),"")</f>
        <v/>
      </c>
      <c r="D36128" s="5">
        <v>0.0</v>
      </c>
    </row>
    <row r="36129" ht="14.25" customHeight="1">
      <c r="A36129" s="5"/>
      <c r="B36129" s="5"/>
      <c r="C36129" s="5" t="str">
        <f>IFERROR(__xludf.DUMMYFUNCTION("""COMPUTED_VALUE"""),"")</f>
        <v/>
      </c>
      <c r="D36129" s="5">
        <v>0.0</v>
      </c>
    </row>
    <row r="36130" ht="14.25" customHeight="1">
      <c r="A36130" s="5"/>
      <c r="B36130" s="5"/>
      <c r="C36130" s="5" t="str">
        <f>IFERROR(__xludf.DUMMYFUNCTION("""COMPUTED_VALUE"""),"")</f>
        <v/>
      </c>
      <c r="D36130" s="5">
        <v>0.0</v>
      </c>
    </row>
    <row r="36131" ht="14.25" customHeight="1">
      <c r="A36131" s="5"/>
      <c r="B36131" s="5"/>
      <c r="C36131" s="5" t="str">
        <f>IFERROR(__xludf.DUMMYFUNCTION("""COMPUTED_VALUE"""),"")</f>
        <v/>
      </c>
      <c r="D36131" s="5">
        <v>0.0</v>
      </c>
    </row>
    <row r="36132" ht="14.25" customHeight="1">
      <c r="A36132" s="5"/>
      <c r="B36132" s="5"/>
      <c r="C36132" s="5" t="str">
        <f>IFERROR(__xludf.DUMMYFUNCTION("""COMPUTED_VALUE"""),"")</f>
        <v/>
      </c>
      <c r="D36132" s="5">
        <v>0.0</v>
      </c>
    </row>
    <row r="36133" ht="14.25" customHeight="1">
      <c r="A36133" s="5"/>
      <c r="B36133" s="5"/>
      <c r="C36133" s="5" t="str">
        <f>IFERROR(__xludf.DUMMYFUNCTION("""COMPUTED_VALUE"""),"")</f>
        <v/>
      </c>
      <c r="D36133" s="5">
        <v>0.0</v>
      </c>
    </row>
    <row r="36134" ht="14.25" customHeight="1">
      <c r="A36134" s="5"/>
      <c r="B36134" s="5"/>
      <c r="C36134" s="5" t="str">
        <f>IFERROR(__xludf.DUMMYFUNCTION("""COMPUTED_VALUE"""),"")</f>
        <v/>
      </c>
      <c r="D36134" s="5">
        <v>0.0</v>
      </c>
    </row>
    <row r="36135" ht="14.25" customHeight="1">
      <c r="A36135" s="5"/>
      <c r="B36135" s="5"/>
      <c r="C36135" s="5" t="str">
        <f>IFERROR(__xludf.DUMMYFUNCTION("""COMPUTED_VALUE"""),"")</f>
        <v/>
      </c>
      <c r="D36135" s="5">
        <v>0.0</v>
      </c>
    </row>
    <row r="36136" ht="14.25" customHeight="1">
      <c r="A36136" s="5"/>
      <c r="B36136" s="5"/>
      <c r="C36136" s="5" t="str">
        <f>IFERROR(__xludf.DUMMYFUNCTION("""COMPUTED_VALUE"""),"")</f>
        <v/>
      </c>
      <c r="D36136" s="5">
        <v>0.0</v>
      </c>
    </row>
    <row r="36137" ht="14.25" customHeight="1">
      <c r="A36137" s="5"/>
      <c r="B36137" s="5"/>
      <c r="C36137" s="5" t="str">
        <f>IFERROR(__xludf.DUMMYFUNCTION("""COMPUTED_VALUE"""),"")</f>
        <v/>
      </c>
      <c r="D36137" s="5">
        <v>0.0</v>
      </c>
    </row>
    <row r="36138" ht="14.25" customHeight="1">
      <c r="A36138" s="5"/>
      <c r="B36138" s="5"/>
      <c r="C36138" s="5" t="str">
        <f>IFERROR(__xludf.DUMMYFUNCTION("""COMPUTED_VALUE"""),"")</f>
        <v/>
      </c>
      <c r="D36138" s="5">
        <v>0.0</v>
      </c>
    </row>
    <row r="36139" ht="14.25" customHeight="1">
      <c r="A36139" s="5"/>
      <c r="B36139" s="5"/>
      <c r="C36139" s="5" t="str">
        <f>IFERROR(__xludf.DUMMYFUNCTION("""COMPUTED_VALUE"""),"")</f>
        <v/>
      </c>
      <c r="D36139" s="5">
        <v>0.0</v>
      </c>
    </row>
    <row r="36140" ht="14.25" customHeight="1">
      <c r="A36140" s="5"/>
      <c r="B36140" s="5"/>
      <c r="C36140" s="5" t="str">
        <f>IFERROR(__xludf.DUMMYFUNCTION("""COMPUTED_VALUE"""),"")</f>
        <v/>
      </c>
      <c r="D36140" s="5">
        <v>0.0</v>
      </c>
    </row>
    <row r="36141" ht="14.25" customHeight="1">
      <c r="A36141" s="5"/>
      <c r="B36141" s="5"/>
      <c r="C36141" s="5" t="str">
        <f>IFERROR(__xludf.DUMMYFUNCTION("""COMPUTED_VALUE"""),"")</f>
        <v/>
      </c>
      <c r="D36141" s="5">
        <v>0.0</v>
      </c>
    </row>
    <row r="36142" ht="14.25" customHeight="1">
      <c r="A36142" s="5"/>
      <c r="B36142" s="5"/>
      <c r="C36142" s="5" t="str">
        <f>IFERROR(__xludf.DUMMYFUNCTION("""COMPUTED_VALUE"""),"")</f>
        <v/>
      </c>
      <c r="D36142" s="5">
        <v>0.0</v>
      </c>
    </row>
    <row r="36143" ht="14.25" customHeight="1">
      <c r="A36143" s="5"/>
      <c r="B36143" s="5"/>
      <c r="C36143" s="5" t="str">
        <f>IFERROR(__xludf.DUMMYFUNCTION("""COMPUTED_VALUE"""),"")</f>
        <v/>
      </c>
      <c r="D36143" s="5">
        <v>0.0</v>
      </c>
    </row>
    <row r="36144" ht="14.25" customHeight="1">
      <c r="A36144" s="5"/>
      <c r="B36144" s="5"/>
      <c r="C36144" s="5" t="str">
        <f>IFERROR(__xludf.DUMMYFUNCTION("""COMPUTED_VALUE"""),"")</f>
        <v/>
      </c>
      <c r="D36144" s="5">
        <v>0.0</v>
      </c>
    </row>
    <row r="36145" ht="14.25" customHeight="1">
      <c r="A36145" s="5"/>
      <c r="B36145" s="5"/>
      <c r="C36145" s="5" t="str">
        <f>IFERROR(__xludf.DUMMYFUNCTION("""COMPUTED_VALUE"""),"")</f>
        <v/>
      </c>
      <c r="D36145" s="5">
        <v>0.0</v>
      </c>
    </row>
    <row r="36146" ht="14.25" customHeight="1">
      <c r="A36146" s="5"/>
      <c r="B36146" s="5"/>
      <c r="C36146" s="5" t="str">
        <f>IFERROR(__xludf.DUMMYFUNCTION("""COMPUTED_VALUE"""),"")</f>
        <v/>
      </c>
      <c r="D36146" s="5">
        <v>0.0</v>
      </c>
    </row>
    <row r="36147" ht="14.25" customHeight="1">
      <c r="A36147" s="5"/>
      <c r="B36147" s="5"/>
      <c r="C36147" s="5" t="str">
        <f>IFERROR(__xludf.DUMMYFUNCTION("""COMPUTED_VALUE"""),"")</f>
        <v/>
      </c>
      <c r="D36147" s="5">
        <v>0.0</v>
      </c>
    </row>
    <row r="36148" ht="14.25" customHeight="1">
      <c r="A36148" s="5"/>
      <c r="B36148" s="5"/>
      <c r="C36148" s="5" t="str">
        <f>IFERROR(__xludf.DUMMYFUNCTION("""COMPUTED_VALUE"""),"")</f>
        <v/>
      </c>
      <c r="D36148" s="5">
        <v>0.0</v>
      </c>
    </row>
    <row r="36149" ht="14.25" customHeight="1">
      <c r="A36149" s="5"/>
      <c r="B36149" s="5"/>
      <c r="C36149" s="5" t="str">
        <f>IFERROR(__xludf.DUMMYFUNCTION("""COMPUTED_VALUE"""),"")</f>
        <v/>
      </c>
      <c r="D36149" s="5">
        <v>0.0</v>
      </c>
    </row>
    <row r="36150" ht="14.25" customHeight="1">
      <c r="A36150" s="5"/>
      <c r="B36150" s="5"/>
      <c r="C36150" s="5" t="str">
        <f>IFERROR(__xludf.DUMMYFUNCTION("""COMPUTED_VALUE"""),"")</f>
        <v/>
      </c>
      <c r="D36150" s="5">
        <v>0.0</v>
      </c>
    </row>
    <row r="36151" ht="14.25" customHeight="1">
      <c r="A36151" s="5"/>
      <c r="B36151" s="5"/>
      <c r="C36151" s="5" t="str">
        <f>IFERROR(__xludf.DUMMYFUNCTION("""COMPUTED_VALUE"""),"")</f>
        <v/>
      </c>
      <c r="D36151" s="5">
        <v>0.0</v>
      </c>
    </row>
    <row r="36152" ht="14.25" customHeight="1">
      <c r="A36152" s="5"/>
      <c r="B36152" s="5"/>
      <c r="C36152" s="5" t="str">
        <f>IFERROR(__xludf.DUMMYFUNCTION("""COMPUTED_VALUE"""),"")</f>
        <v/>
      </c>
      <c r="D36152" s="5">
        <v>0.0</v>
      </c>
    </row>
    <row r="36153" ht="14.25" customHeight="1">
      <c r="A36153" s="5"/>
      <c r="B36153" s="5"/>
      <c r="C36153" s="5" t="str">
        <f>IFERROR(__xludf.DUMMYFUNCTION("""COMPUTED_VALUE"""),"")</f>
        <v/>
      </c>
      <c r="D36153" s="5">
        <v>0.0</v>
      </c>
    </row>
    <row r="36154" ht="14.25" customHeight="1">
      <c r="A36154" s="5"/>
      <c r="B36154" s="5"/>
      <c r="C36154" s="5" t="str">
        <f>IFERROR(__xludf.DUMMYFUNCTION("""COMPUTED_VALUE"""),"")</f>
        <v/>
      </c>
      <c r="D36154" s="5">
        <v>0.0</v>
      </c>
    </row>
    <row r="36155" ht="14.25" customHeight="1">
      <c r="A36155" s="5"/>
      <c r="B36155" s="5"/>
      <c r="C36155" s="5" t="str">
        <f>IFERROR(__xludf.DUMMYFUNCTION("""COMPUTED_VALUE"""),"")</f>
        <v/>
      </c>
      <c r="D36155" s="5">
        <v>0.0</v>
      </c>
    </row>
    <row r="36156" ht="14.25" customHeight="1">
      <c r="A36156" s="5"/>
      <c r="B36156" s="5"/>
      <c r="C36156" s="5" t="str">
        <f>IFERROR(__xludf.DUMMYFUNCTION("""COMPUTED_VALUE"""),"")</f>
        <v/>
      </c>
      <c r="D36156" s="5">
        <v>0.0</v>
      </c>
    </row>
    <row r="36157" ht="14.25" customHeight="1">
      <c r="A36157" s="5"/>
      <c r="B36157" s="5"/>
      <c r="C36157" s="5" t="str">
        <f>IFERROR(__xludf.DUMMYFUNCTION("""COMPUTED_VALUE"""),"")</f>
        <v/>
      </c>
      <c r="D36157" s="5">
        <v>0.0</v>
      </c>
    </row>
    <row r="36158" ht="14.25" customHeight="1">
      <c r="A36158" s="5"/>
      <c r="B36158" s="5"/>
      <c r="C36158" s="5" t="str">
        <f>IFERROR(__xludf.DUMMYFUNCTION("""COMPUTED_VALUE"""),"")</f>
        <v/>
      </c>
      <c r="D36158" s="5">
        <v>0.0</v>
      </c>
    </row>
    <row r="36159" ht="14.25" customHeight="1">
      <c r="A36159" s="5"/>
      <c r="B36159" s="5"/>
      <c r="C36159" s="5" t="str">
        <f>IFERROR(__xludf.DUMMYFUNCTION("""COMPUTED_VALUE"""),"")</f>
        <v/>
      </c>
      <c r="D36159" s="5">
        <v>0.0</v>
      </c>
    </row>
    <row r="36160" ht="14.25" customHeight="1">
      <c r="A36160" s="5"/>
      <c r="B36160" s="5"/>
      <c r="C36160" s="5" t="str">
        <f>IFERROR(__xludf.DUMMYFUNCTION("""COMPUTED_VALUE"""),"")</f>
        <v/>
      </c>
      <c r="D36160" s="5">
        <v>0.0</v>
      </c>
    </row>
    <row r="36161" ht="14.25" customHeight="1">
      <c r="A36161" s="5"/>
      <c r="B36161" s="5"/>
      <c r="C36161" s="5" t="str">
        <f>IFERROR(__xludf.DUMMYFUNCTION("""COMPUTED_VALUE"""),"")</f>
        <v/>
      </c>
      <c r="D36161" s="5">
        <v>0.0</v>
      </c>
    </row>
    <row r="36162" ht="14.25" customHeight="1">
      <c r="A36162" s="5"/>
      <c r="B36162" s="5"/>
      <c r="C36162" s="5" t="str">
        <f>IFERROR(__xludf.DUMMYFUNCTION("""COMPUTED_VALUE"""),"")</f>
        <v/>
      </c>
      <c r="D36162" s="5">
        <v>0.0</v>
      </c>
    </row>
    <row r="36163" ht="14.25" customHeight="1">
      <c r="A36163" s="5"/>
      <c r="B36163" s="5"/>
      <c r="C36163" s="5" t="str">
        <f>IFERROR(__xludf.DUMMYFUNCTION("""COMPUTED_VALUE"""),"")</f>
        <v/>
      </c>
      <c r="D36163" s="5">
        <v>0.0</v>
      </c>
    </row>
    <row r="36164" ht="14.25" customHeight="1">
      <c r="A36164" s="5"/>
      <c r="B36164" s="5"/>
      <c r="C36164" s="5" t="str">
        <f>IFERROR(__xludf.DUMMYFUNCTION("""COMPUTED_VALUE"""),"")</f>
        <v/>
      </c>
      <c r="D36164" s="5">
        <v>0.0</v>
      </c>
    </row>
    <row r="36165" ht="14.25" customHeight="1">
      <c r="A36165" s="5"/>
      <c r="B36165" s="5"/>
      <c r="C36165" s="5" t="str">
        <f>IFERROR(__xludf.DUMMYFUNCTION("""COMPUTED_VALUE"""),"")</f>
        <v/>
      </c>
      <c r="D36165" s="5">
        <v>0.0</v>
      </c>
    </row>
    <row r="36166" ht="14.25" customHeight="1">
      <c r="A36166" s="5"/>
      <c r="B36166" s="5"/>
      <c r="C36166" s="5" t="str">
        <f>IFERROR(__xludf.DUMMYFUNCTION("""COMPUTED_VALUE"""),"")</f>
        <v/>
      </c>
      <c r="D36166" s="5">
        <v>0.0</v>
      </c>
    </row>
    <row r="36167" ht="14.25" customHeight="1">
      <c r="A36167" s="5"/>
      <c r="B36167" s="5"/>
      <c r="C36167" s="5" t="str">
        <f>IFERROR(__xludf.DUMMYFUNCTION("""COMPUTED_VALUE"""),"")</f>
        <v/>
      </c>
      <c r="D36167" s="5">
        <v>0.0</v>
      </c>
    </row>
    <row r="36168" ht="14.25" customHeight="1">
      <c r="A36168" s="5"/>
      <c r="B36168" s="5"/>
      <c r="C36168" s="5" t="str">
        <f>IFERROR(__xludf.DUMMYFUNCTION("""COMPUTED_VALUE"""),"")</f>
        <v/>
      </c>
      <c r="D36168" s="5">
        <v>0.0</v>
      </c>
    </row>
    <row r="36169" ht="14.25" customHeight="1">
      <c r="A36169" s="5"/>
      <c r="B36169" s="5"/>
      <c r="C36169" s="5" t="str">
        <f>IFERROR(__xludf.DUMMYFUNCTION("""COMPUTED_VALUE"""),"")</f>
        <v/>
      </c>
      <c r="D36169" s="5">
        <v>0.0</v>
      </c>
    </row>
    <row r="36170" ht="14.25" customHeight="1">
      <c r="A36170" s="5"/>
      <c r="B36170" s="5"/>
      <c r="C36170" s="5" t="str">
        <f>IFERROR(__xludf.DUMMYFUNCTION("""COMPUTED_VALUE"""),"")</f>
        <v/>
      </c>
      <c r="D36170" s="5">
        <v>0.0</v>
      </c>
    </row>
    <row r="36171" ht="14.25" customHeight="1">
      <c r="A36171" s="5"/>
      <c r="B36171" s="5"/>
      <c r="C36171" s="5" t="str">
        <f>IFERROR(__xludf.DUMMYFUNCTION("""COMPUTED_VALUE"""),"")</f>
        <v/>
      </c>
      <c r="D36171" s="5">
        <v>0.0</v>
      </c>
    </row>
    <row r="36172" ht="14.25" customHeight="1">
      <c r="A36172" s="5"/>
      <c r="B36172" s="5"/>
      <c r="C36172" s="5" t="str">
        <f>IFERROR(__xludf.DUMMYFUNCTION("""COMPUTED_VALUE"""),"")</f>
        <v/>
      </c>
      <c r="D36172" s="5">
        <v>0.0</v>
      </c>
    </row>
    <row r="36173" ht="14.25" customHeight="1">
      <c r="A36173" s="5"/>
      <c r="B36173" s="5"/>
      <c r="C36173" s="5" t="str">
        <f>IFERROR(__xludf.DUMMYFUNCTION("""COMPUTED_VALUE"""),"")</f>
        <v/>
      </c>
      <c r="D36173" s="5">
        <v>0.0</v>
      </c>
    </row>
    <row r="36174" ht="14.25" customHeight="1">
      <c r="A36174" s="5"/>
      <c r="B36174" s="5"/>
      <c r="C36174" s="5" t="str">
        <f>IFERROR(__xludf.DUMMYFUNCTION("""COMPUTED_VALUE"""),"")</f>
        <v/>
      </c>
      <c r="D36174" s="5">
        <v>0.0</v>
      </c>
    </row>
    <row r="36175" ht="14.25" customHeight="1">
      <c r="A36175" s="5"/>
      <c r="B36175" s="5"/>
      <c r="C36175" s="5" t="str">
        <f>IFERROR(__xludf.DUMMYFUNCTION("""COMPUTED_VALUE"""),"")</f>
        <v/>
      </c>
      <c r="D36175" s="5">
        <v>0.0</v>
      </c>
    </row>
    <row r="36176" ht="14.25" customHeight="1">
      <c r="A36176" s="5"/>
      <c r="B36176" s="5"/>
      <c r="C36176" s="5" t="str">
        <f>IFERROR(__xludf.DUMMYFUNCTION("""COMPUTED_VALUE"""),"")</f>
        <v/>
      </c>
      <c r="D36176" s="5">
        <v>0.0</v>
      </c>
    </row>
    <row r="36177" ht="14.25" customHeight="1">
      <c r="A36177" s="5"/>
      <c r="B36177" s="5"/>
      <c r="C36177" s="5" t="str">
        <f>IFERROR(__xludf.DUMMYFUNCTION("""COMPUTED_VALUE"""),"")</f>
        <v/>
      </c>
      <c r="D36177" s="5">
        <v>0.0</v>
      </c>
    </row>
    <row r="36178" ht="14.25" customHeight="1">
      <c r="A36178" s="5"/>
      <c r="B36178" s="5"/>
      <c r="C36178" s="5" t="str">
        <f>IFERROR(__xludf.DUMMYFUNCTION("""COMPUTED_VALUE"""),"")</f>
        <v/>
      </c>
      <c r="D36178" s="5">
        <v>0.0</v>
      </c>
    </row>
    <row r="36179" ht="14.25" customHeight="1">
      <c r="A36179" s="5"/>
      <c r="B36179" s="5"/>
      <c r="C36179" s="5" t="str">
        <f>IFERROR(__xludf.DUMMYFUNCTION("""COMPUTED_VALUE"""),"")</f>
        <v/>
      </c>
      <c r="D36179" s="5">
        <v>0.0</v>
      </c>
    </row>
    <row r="36180" ht="14.25" customHeight="1">
      <c r="A36180" s="5"/>
      <c r="B36180" s="5"/>
      <c r="C36180" s="5" t="str">
        <f>IFERROR(__xludf.DUMMYFUNCTION("""COMPUTED_VALUE"""),"")</f>
        <v/>
      </c>
      <c r="D36180" s="5">
        <v>0.0</v>
      </c>
    </row>
    <row r="36181" ht="14.25" customHeight="1">
      <c r="A36181" s="5"/>
      <c r="B36181" s="5"/>
      <c r="C36181" s="5" t="str">
        <f>IFERROR(__xludf.DUMMYFUNCTION("""COMPUTED_VALUE"""),"")</f>
        <v/>
      </c>
      <c r="D36181" s="5">
        <v>0.0</v>
      </c>
    </row>
    <row r="36182" ht="14.25" customHeight="1">
      <c r="A36182" s="5"/>
      <c r="B36182" s="5"/>
      <c r="C36182" s="5" t="str">
        <f>IFERROR(__xludf.DUMMYFUNCTION("""COMPUTED_VALUE"""),"")</f>
        <v/>
      </c>
      <c r="D36182" s="5">
        <v>0.0</v>
      </c>
    </row>
    <row r="36183" ht="14.25" customHeight="1">
      <c r="A36183" s="5"/>
      <c r="B36183" s="5"/>
      <c r="C36183" s="5" t="str">
        <f>IFERROR(__xludf.DUMMYFUNCTION("""COMPUTED_VALUE"""),"")</f>
        <v/>
      </c>
      <c r="D36183" s="5">
        <v>0.0</v>
      </c>
    </row>
    <row r="36184" ht="14.25" customHeight="1">
      <c r="A36184" s="5"/>
      <c r="B36184" s="5"/>
      <c r="C36184" s="5" t="str">
        <f>IFERROR(__xludf.DUMMYFUNCTION("""COMPUTED_VALUE"""),"")</f>
        <v/>
      </c>
      <c r="D36184" s="5">
        <v>0.0</v>
      </c>
    </row>
    <row r="36185" ht="14.25" customHeight="1">
      <c r="A36185" s="5"/>
      <c r="B36185" s="5"/>
      <c r="C36185" s="5" t="str">
        <f>IFERROR(__xludf.DUMMYFUNCTION("""COMPUTED_VALUE"""),"")</f>
        <v/>
      </c>
      <c r="D36185" s="5">
        <v>0.0</v>
      </c>
    </row>
    <row r="36186" ht="14.25" customHeight="1">
      <c r="A36186" s="5"/>
      <c r="B36186" s="5"/>
      <c r="C36186" s="5" t="str">
        <f>IFERROR(__xludf.DUMMYFUNCTION("""COMPUTED_VALUE"""),"")</f>
        <v/>
      </c>
      <c r="D36186" s="5">
        <v>0.0</v>
      </c>
    </row>
    <row r="36187" ht="14.25" customHeight="1">
      <c r="A36187" s="5"/>
      <c r="B36187" s="5"/>
      <c r="C36187" s="5" t="str">
        <f>IFERROR(__xludf.DUMMYFUNCTION("""COMPUTED_VALUE"""),"")</f>
        <v/>
      </c>
      <c r="D36187" s="5">
        <v>0.0</v>
      </c>
    </row>
    <row r="36188" ht="14.25" customHeight="1">
      <c r="A36188" s="5"/>
      <c r="B36188" s="5"/>
      <c r="C36188" s="5" t="str">
        <f>IFERROR(__xludf.DUMMYFUNCTION("""COMPUTED_VALUE"""),"")</f>
        <v/>
      </c>
      <c r="D36188" s="5">
        <v>0.0</v>
      </c>
    </row>
    <row r="36189" ht="14.25" customHeight="1">
      <c r="A36189" s="5"/>
      <c r="B36189" s="5"/>
      <c r="C36189" s="5" t="str">
        <f>IFERROR(__xludf.DUMMYFUNCTION("""COMPUTED_VALUE"""),"")</f>
        <v/>
      </c>
      <c r="D36189" s="5">
        <v>0.0</v>
      </c>
    </row>
    <row r="36190" ht="14.25" customHeight="1">
      <c r="A36190" s="5"/>
      <c r="B36190" s="5"/>
      <c r="C36190" s="5" t="str">
        <f>IFERROR(__xludf.DUMMYFUNCTION("""COMPUTED_VALUE"""),"")</f>
        <v/>
      </c>
      <c r="D36190" s="5">
        <v>0.0</v>
      </c>
    </row>
    <row r="36191" ht="14.25" customHeight="1">
      <c r="A36191" s="5"/>
      <c r="B36191" s="5"/>
      <c r="C36191" s="5" t="str">
        <f>IFERROR(__xludf.DUMMYFUNCTION("""COMPUTED_VALUE"""),"")</f>
        <v/>
      </c>
      <c r="D36191" s="5">
        <v>0.0</v>
      </c>
    </row>
    <row r="36192" ht="14.25" customHeight="1">
      <c r="A36192" s="5"/>
      <c r="B36192" s="5"/>
      <c r="C36192" s="5" t="str">
        <f>IFERROR(__xludf.DUMMYFUNCTION("""COMPUTED_VALUE"""),"")</f>
        <v/>
      </c>
      <c r="D36192" s="5">
        <v>0.0</v>
      </c>
    </row>
    <row r="36193" ht="14.25" customHeight="1">
      <c r="A36193" s="5"/>
      <c r="B36193" s="5"/>
      <c r="C36193" s="5" t="str">
        <f>IFERROR(__xludf.DUMMYFUNCTION("""COMPUTED_VALUE"""),"")</f>
        <v/>
      </c>
      <c r="D36193" s="5">
        <v>0.0</v>
      </c>
    </row>
    <row r="36194" ht="14.25" customHeight="1">
      <c r="A36194" s="5"/>
      <c r="B36194" s="5"/>
      <c r="C36194" s="5" t="str">
        <f>IFERROR(__xludf.DUMMYFUNCTION("""COMPUTED_VALUE"""),"")</f>
        <v/>
      </c>
      <c r="D36194" s="5">
        <v>0.0</v>
      </c>
    </row>
    <row r="36195" ht="14.25" customHeight="1">
      <c r="A36195" s="5"/>
      <c r="B36195" s="5"/>
      <c r="C36195" s="5" t="str">
        <f>IFERROR(__xludf.DUMMYFUNCTION("""COMPUTED_VALUE"""),"")</f>
        <v/>
      </c>
      <c r="D36195" s="5">
        <v>0.0</v>
      </c>
    </row>
    <row r="36196" ht="14.25" customHeight="1">
      <c r="A36196" s="5"/>
      <c r="B36196" s="5"/>
      <c r="C36196" s="5" t="str">
        <f>IFERROR(__xludf.DUMMYFUNCTION("""COMPUTED_VALUE"""),"")</f>
        <v/>
      </c>
      <c r="D36196" s="5">
        <v>0.0</v>
      </c>
    </row>
    <row r="36197" ht="14.25" customHeight="1">
      <c r="A36197" s="5"/>
      <c r="B36197" s="5"/>
      <c r="C36197" s="5" t="str">
        <f>IFERROR(__xludf.DUMMYFUNCTION("""COMPUTED_VALUE"""),"")</f>
        <v/>
      </c>
      <c r="D36197" s="5">
        <v>0.0</v>
      </c>
    </row>
    <row r="36198" ht="14.25" customHeight="1">
      <c r="A36198" s="5"/>
      <c r="B36198" s="5"/>
      <c r="C36198" s="5" t="str">
        <f>IFERROR(__xludf.DUMMYFUNCTION("""COMPUTED_VALUE"""),"")</f>
        <v/>
      </c>
      <c r="D36198" s="5">
        <v>0.0</v>
      </c>
    </row>
    <row r="36199" ht="14.25" customHeight="1">
      <c r="A36199" s="5"/>
      <c r="B36199" s="5"/>
      <c r="C36199" s="5" t="str">
        <f>IFERROR(__xludf.DUMMYFUNCTION("""COMPUTED_VALUE"""),"")</f>
        <v/>
      </c>
      <c r="D36199" s="5">
        <v>0.0</v>
      </c>
    </row>
    <row r="36200" ht="14.25" customHeight="1">
      <c r="A36200" s="5"/>
      <c r="B36200" s="5"/>
      <c r="C36200" s="5" t="str">
        <f>IFERROR(__xludf.DUMMYFUNCTION("""COMPUTED_VALUE"""),"")</f>
        <v/>
      </c>
      <c r="D36200" s="5">
        <v>0.0</v>
      </c>
    </row>
    <row r="36201" ht="14.25" customHeight="1">
      <c r="A36201" s="5"/>
      <c r="B36201" s="5"/>
      <c r="C36201" s="5" t="str">
        <f>IFERROR(__xludf.DUMMYFUNCTION("""COMPUTED_VALUE"""),"")</f>
        <v/>
      </c>
      <c r="D36201" s="5">
        <v>0.0</v>
      </c>
    </row>
    <row r="36202" ht="14.25" customHeight="1">
      <c r="A36202" s="5"/>
      <c r="B36202" s="5"/>
      <c r="C36202" s="5" t="str">
        <f>IFERROR(__xludf.DUMMYFUNCTION("""COMPUTED_VALUE"""),"")</f>
        <v/>
      </c>
      <c r="D36202" s="5">
        <v>0.0</v>
      </c>
    </row>
    <row r="36203" ht="14.25" customHeight="1">
      <c r="A36203" s="5"/>
      <c r="B36203" s="5"/>
      <c r="C36203" s="5" t="str">
        <f>IFERROR(__xludf.DUMMYFUNCTION("""COMPUTED_VALUE"""),"")</f>
        <v/>
      </c>
      <c r="D36203" s="5">
        <v>0.0</v>
      </c>
    </row>
    <row r="36204" ht="14.25" customHeight="1">
      <c r="A36204" s="5"/>
      <c r="B36204" s="5"/>
      <c r="C36204" s="5" t="str">
        <f>IFERROR(__xludf.DUMMYFUNCTION("""COMPUTED_VALUE"""),"")</f>
        <v/>
      </c>
      <c r="D36204" s="5">
        <v>0.0</v>
      </c>
    </row>
    <row r="36205" ht="14.25" customHeight="1">
      <c r="A36205" s="5"/>
      <c r="B36205" s="5"/>
      <c r="C36205" s="5" t="str">
        <f>IFERROR(__xludf.DUMMYFUNCTION("""COMPUTED_VALUE"""),"")</f>
        <v/>
      </c>
      <c r="D36205" s="5">
        <v>0.0</v>
      </c>
    </row>
    <row r="36206" ht="14.25" customHeight="1">
      <c r="A36206" s="5"/>
      <c r="B36206" s="5"/>
      <c r="C36206" s="5" t="str">
        <f>IFERROR(__xludf.DUMMYFUNCTION("""COMPUTED_VALUE"""),"")</f>
        <v/>
      </c>
      <c r="D36206" s="5">
        <v>0.0</v>
      </c>
    </row>
    <row r="36207" ht="14.25" customHeight="1">
      <c r="A36207" s="5"/>
      <c r="B36207" s="5"/>
      <c r="C36207" s="5" t="str">
        <f>IFERROR(__xludf.DUMMYFUNCTION("""COMPUTED_VALUE"""),"")</f>
        <v/>
      </c>
      <c r="D36207" s="5">
        <v>0.0</v>
      </c>
    </row>
    <row r="36208" ht="14.25" customHeight="1">
      <c r="A36208" s="5"/>
      <c r="B36208" s="5"/>
      <c r="C36208" s="5" t="str">
        <f>IFERROR(__xludf.DUMMYFUNCTION("""COMPUTED_VALUE"""),"")</f>
        <v/>
      </c>
      <c r="D36208" s="5">
        <v>0.0</v>
      </c>
    </row>
    <row r="36209" ht="14.25" customHeight="1">
      <c r="A36209" s="5"/>
      <c r="B36209" s="5"/>
      <c r="C36209" s="5" t="str">
        <f>IFERROR(__xludf.DUMMYFUNCTION("""COMPUTED_VALUE"""),"")</f>
        <v/>
      </c>
      <c r="D36209" s="5">
        <v>0.0</v>
      </c>
    </row>
    <row r="36210" ht="14.25" customHeight="1">
      <c r="A36210" s="5"/>
      <c r="B36210" s="5"/>
      <c r="C36210" s="5" t="str">
        <f>IFERROR(__xludf.DUMMYFUNCTION("""COMPUTED_VALUE"""),"")</f>
        <v/>
      </c>
      <c r="D36210" s="5">
        <v>0.0</v>
      </c>
    </row>
    <row r="36211" ht="14.25" customHeight="1">
      <c r="A36211" s="5"/>
      <c r="B36211" s="5"/>
      <c r="C36211" s="5" t="str">
        <f>IFERROR(__xludf.DUMMYFUNCTION("""COMPUTED_VALUE"""),"")</f>
        <v/>
      </c>
      <c r="D36211" s="5">
        <v>0.0</v>
      </c>
    </row>
    <row r="36212" ht="14.25" customHeight="1">
      <c r="A36212" s="5"/>
      <c r="B36212" s="5"/>
      <c r="C36212" s="5" t="str">
        <f>IFERROR(__xludf.DUMMYFUNCTION("""COMPUTED_VALUE"""),"")</f>
        <v/>
      </c>
      <c r="D36212" s="5">
        <v>0.0</v>
      </c>
    </row>
    <row r="36213" ht="14.25" customHeight="1">
      <c r="A36213" s="5"/>
      <c r="B36213" s="5"/>
      <c r="C36213" s="5" t="str">
        <f>IFERROR(__xludf.DUMMYFUNCTION("""COMPUTED_VALUE"""),"")</f>
        <v/>
      </c>
      <c r="D36213" s="5">
        <v>0.0</v>
      </c>
    </row>
    <row r="36214" ht="14.25" customHeight="1">
      <c r="A36214" s="5"/>
      <c r="B36214" s="5"/>
      <c r="C36214" s="5" t="str">
        <f>IFERROR(__xludf.DUMMYFUNCTION("""COMPUTED_VALUE"""),"")</f>
        <v/>
      </c>
      <c r="D36214" s="5">
        <v>0.0</v>
      </c>
    </row>
    <row r="36215" ht="14.25" customHeight="1">
      <c r="A36215" s="5"/>
      <c r="B36215" s="5"/>
      <c r="C36215" s="5" t="str">
        <f>IFERROR(__xludf.DUMMYFUNCTION("""COMPUTED_VALUE"""),"")</f>
        <v/>
      </c>
      <c r="D36215" s="5">
        <v>0.0</v>
      </c>
    </row>
    <row r="36216" ht="14.25" customHeight="1">
      <c r="A36216" s="5"/>
      <c r="B36216" s="5"/>
      <c r="C36216" s="5" t="str">
        <f>IFERROR(__xludf.DUMMYFUNCTION("""COMPUTED_VALUE"""),"")</f>
        <v/>
      </c>
      <c r="D36216" s="5">
        <v>0.0</v>
      </c>
    </row>
    <row r="36217" ht="14.25" customHeight="1">
      <c r="A36217" s="5"/>
      <c r="B36217" s="5"/>
      <c r="C36217" s="5" t="str">
        <f>IFERROR(__xludf.DUMMYFUNCTION("""COMPUTED_VALUE"""),"")</f>
        <v/>
      </c>
      <c r="D36217" s="5">
        <v>0.0</v>
      </c>
    </row>
    <row r="36218" ht="14.25" customHeight="1">
      <c r="A36218" s="5"/>
      <c r="B36218" s="5"/>
      <c r="C36218" s="5" t="str">
        <f>IFERROR(__xludf.DUMMYFUNCTION("""COMPUTED_VALUE"""),"")</f>
        <v/>
      </c>
      <c r="D36218" s="5">
        <v>0.0</v>
      </c>
    </row>
    <row r="36219" ht="14.25" customHeight="1">
      <c r="A36219" s="5"/>
      <c r="B36219" s="5"/>
      <c r="C36219" s="5" t="str">
        <f>IFERROR(__xludf.DUMMYFUNCTION("""COMPUTED_VALUE"""),"")</f>
        <v/>
      </c>
      <c r="D36219" s="5">
        <v>0.0</v>
      </c>
    </row>
    <row r="36220" ht="14.25" customHeight="1">
      <c r="A36220" s="5"/>
      <c r="B36220" s="5"/>
      <c r="C36220" s="5" t="str">
        <f>IFERROR(__xludf.DUMMYFUNCTION("""COMPUTED_VALUE"""),"")</f>
        <v/>
      </c>
      <c r="D36220" s="5">
        <v>0.0</v>
      </c>
    </row>
    <row r="36221" ht="14.25" customHeight="1">
      <c r="A36221" s="5"/>
      <c r="B36221" s="5"/>
      <c r="C36221" s="5" t="str">
        <f>IFERROR(__xludf.DUMMYFUNCTION("""COMPUTED_VALUE"""),"")</f>
        <v/>
      </c>
      <c r="D36221" s="5">
        <v>0.0</v>
      </c>
    </row>
    <row r="36222" ht="14.25" customHeight="1">
      <c r="A36222" s="5"/>
      <c r="B36222" s="5"/>
      <c r="C36222" s="5" t="str">
        <f>IFERROR(__xludf.DUMMYFUNCTION("""COMPUTED_VALUE"""),"")</f>
        <v/>
      </c>
      <c r="D36222" s="5">
        <v>0.0</v>
      </c>
    </row>
    <row r="36223" ht="14.25" customHeight="1">
      <c r="A36223" s="5"/>
      <c r="B36223" s="5"/>
      <c r="C36223" s="5" t="str">
        <f>IFERROR(__xludf.DUMMYFUNCTION("""COMPUTED_VALUE"""),"")</f>
        <v/>
      </c>
      <c r="D36223" s="5">
        <v>0.0</v>
      </c>
    </row>
    <row r="36224" ht="14.25" customHeight="1">
      <c r="A36224" s="5"/>
      <c r="B36224" s="5"/>
      <c r="C36224" s="5" t="str">
        <f>IFERROR(__xludf.DUMMYFUNCTION("""COMPUTED_VALUE"""),"")</f>
        <v/>
      </c>
      <c r="D36224" s="5">
        <v>0.0</v>
      </c>
    </row>
    <row r="36225" ht="14.25" customHeight="1">
      <c r="A36225" s="5"/>
      <c r="B36225" s="5"/>
      <c r="C36225" s="5" t="str">
        <f>IFERROR(__xludf.DUMMYFUNCTION("""COMPUTED_VALUE"""),"")</f>
        <v/>
      </c>
      <c r="D36225" s="5">
        <v>0.0</v>
      </c>
    </row>
    <row r="36226" ht="14.25" customHeight="1">
      <c r="A36226" s="5"/>
      <c r="B36226" s="5"/>
      <c r="C36226" s="5" t="str">
        <f>IFERROR(__xludf.DUMMYFUNCTION("""COMPUTED_VALUE"""),"")</f>
        <v/>
      </c>
      <c r="D36226" s="5">
        <v>0.0</v>
      </c>
    </row>
    <row r="36227" ht="14.25" customHeight="1">
      <c r="A36227" s="5"/>
      <c r="B36227" s="5"/>
      <c r="C36227" s="5" t="str">
        <f>IFERROR(__xludf.DUMMYFUNCTION("""COMPUTED_VALUE"""),"")</f>
        <v/>
      </c>
      <c r="D36227" s="5">
        <v>0.0</v>
      </c>
    </row>
    <row r="36228" ht="14.25" customHeight="1">
      <c r="A36228" s="5"/>
      <c r="B36228" s="5"/>
      <c r="C36228" s="5" t="str">
        <f>IFERROR(__xludf.DUMMYFUNCTION("""COMPUTED_VALUE"""),"")</f>
        <v/>
      </c>
      <c r="D36228" s="5">
        <v>0.0</v>
      </c>
    </row>
    <row r="36229" ht="14.25" customHeight="1">
      <c r="A36229" s="5"/>
      <c r="B36229" s="5"/>
      <c r="C36229" s="5" t="str">
        <f>IFERROR(__xludf.DUMMYFUNCTION("""COMPUTED_VALUE"""),"")</f>
        <v/>
      </c>
      <c r="D36229" s="5">
        <v>0.0</v>
      </c>
    </row>
    <row r="36230" ht="14.25" customHeight="1">
      <c r="A36230" s="5"/>
      <c r="B36230" s="5"/>
      <c r="C36230" s="5" t="str">
        <f>IFERROR(__xludf.DUMMYFUNCTION("""COMPUTED_VALUE"""),"")</f>
        <v/>
      </c>
      <c r="D36230" s="5">
        <v>0.0</v>
      </c>
    </row>
    <row r="36231" ht="14.25" customHeight="1">
      <c r="A36231" s="5"/>
      <c r="B36231" s="5"/>
      <c r="C36231" s="5" t="str">
        <f>IFERROR(__xludf.DUMMYFUNCTION("""COMPUTED_VALUE"""),"")</f>
        <v/>
      </c>
      <c r="D36231" s="5">
        <v>0.0</v>
      </c>
    </row>
    <row r="36232" ht="14.25" customHeight="1">
      <c r="A36232" s="5"/>
      <c r="B36232" s="5"/>
      <c r="C36232" s="5" t="str">
        <f>IFERROR(__xludf.DUMMYFUNCTION("""COMPUTED_VALUE"""),"")</f>
        <v/>
      </c>
      <c r="D36232" s="5">
        <v>0.0</v>
      </c>
    </row>
    <row r="36233" ht="14.25" customHeight="1">
      <c r="A36233" s="5"/>
      <c r="B36233" s="5"/>
      <c r="C36233" s="5" t="str">
        <f>IFERROR(__xludf.DUMMYFUNCTION("""COMPUTED_VALUE"""),"")</f>
        <v/>
      </c>
      <c r="D36233" s="5">
        <v>0.0</v>
      </c>
    </row>
    <row r="36234" ht="14.25" customHeight="1">
      <c r="A36234" s="5"/>
      <c r="B36234" s="5"/>
      <c r="C36234" s="5" t="str">
        <f>IFERROR(__xludf.DUMMYFUNCTION("""COMPUTED_VALUE"""),"")</f>
        <v/>
      </c>
      <c r="D36234" s="5">
        <v>0.0</v>
      </c>
    </row>
    <row r="36235" ht="14.25" customHeight="1">
      <c r="A36235" s="5"/>
      <c r="B36235" s="5"/>
      <c r="C36235" s="5" t="str">
        <f>IFERROR(__xludf.DUMMYFUNCTION("""COMPUTED_VALUE"""),"")</f>
        <v/>
      </c>
      <c r="D36235" s="5">
        <v>0.0</v>
      </c>
    </row>
    <row r="36236" ht="14.25" customHeight="1">
      <c r="A36236" s="5"/>
      <c r="B36236" s="5"/>
      <c r="C36236" s="5" t="str">
        <f>IFERROR(__xludf.DUMMYFUNCTION("""COMPUTED_VALUE"""),"")</f>
        <v/>
      </c>
      <c r="D36236" s="5">
        <v>0.0</v>
      </c>
    </row>
    <row r="36237" ht="14.25" customHeight="1">
      <c r="A36237" s="5"/>
      <c r="B36237" s="5"/>
      <c r="C36237" s="5" t="str">
        <f>IFERROR(__xludf.DUMMYFUNCTION("""COMPUTED_VALUE"""),"")</f>
        <v/>
      </c>
      <c r="D36237" s="5">
        <v>0.0</v>
      </c>
    </row>
    <row r="36238" ht="14.25" customHeight="1">
      <c r="A36238" s="5"/>
      <c r="B36238" s="5"/>
      <c r="C36238" s="5" t="str">
        <f>IFERROR(__xludf.DUMMYFUNCTION("""COMPUTED_VALUE"""),"")</f>
        <v/>
      </c>
      <c r="D36238" s="5">
        <v>0.0</v>
      </c>
    </row>
    <row r="36239" ht="14.25" customHeight="1">
      <c r="A36239" s="5"/>
      <c r="B36239" s="5"/>
      <c r="C36239" s="5" t="str">
        <f>IFERROR(__xludf.DUMMYFUNCTION("""COMPUTED_VALUE"""),"")</f>
        <v/>
      </c>
      <c r="D36239" s="5">
        <v>0.0</v>
      </c>
    </row>
    <row r="36240" ht="14.25" customHeight="1">
      <c r="A36240" s="5"/>
      <c r="B36240" s="5"/>
      <c r="C36240" s="5" t="str">
        <f>IFERROR(__xludf.DUMMYFUNCTION("""COMPUTED_VALUE"""),"")</f>
        <v/>
      </c>
      <c r="D36240" s="5">
        <v>0.0</v>
      </c>
    </row>
    <row r="36241" ht="14.25" customHeight="1">
      <c r="A36241" s="5"/>
      <c r="B36241" s="5"/>
      <c r="C36241" s="5" t="str">
        <f>IFERROR(__xludf.DUMMYFUNCTION("""COMPUTED_VALUE"""),"")</f>
        <v/>
      </c>
      <c r="D36241" s="5">
        <v>0.0</v>
      </c>
    </row>
    <row r="36242" ht="14.25" customHeight="1">
      <c r="A36242" s="5"/>
      <c r="B36242" s="5"/>
      <c r="C36242" s="5" t="str">
        <f>IFERROR(__xludf.DUMMYFUNCTION("""COMPUTED_VALUE"""),"")</f>
        <v/>
      </c>
      <c r="D36242" s="5">
        <v>0.0</v>
      </c>
    </row>
    <row r="36243" ht="14.25" customHeight="1">
      <c r="A36243" s="5"/>
      <c r="B36243" s="5"/>
      <c r="C36243" s="5" t="str">
        <f>IFERROR(__xludf.DUMMYFUNCTION("""COMPUTED_VALUE"""),"")</f>
        <v/>
      </c>
      <c r="D36243" s="5">
        <v>0.0</v>
      </c>
    </row>
    <row r="36244" ht="14.25" customHeight="1">
      <c r="A36244" s="5"/>
      <c r="B36244" s="5"/>
      <c r="C36244" s="5" t="str">
        <f>IFERROR(__xludf.DUMMYFUNCTION("""COMPUTED_VALUE"""),"")</f>
        <v/>
      </c>
      <c r="D36244" s="5">
        <v>0.0</v>
      </c>
    </row>
    <row r="36245" ht="14.25" customHeight="1">
      <c r="A36245" s="5"/>
      <c r="B36245" s="5"/>
      <c r="C36245" s="5" t="str">
        <f>IFERROR(__xludf.DUMMYFUNCTION("""COMPUTED_VALUE"""),"")</f>
        <v/>
      </c>
      <c r="D36245" s="5">
        <v>0.0</v>
      </c>
    </row>
    <row r="36246" ht="14.25" customHeight="1">
      <c r="A36246" s="5"/>
      <c r="B36246" s="5"/>
      <c r="C36246" s="5" t="str">
        <f>IFERROR(__xludf.DUMMYFUNCTION("""COMPUTED_VALUE"""),"")</f>
        <v/>
      </c>
      <c r="D36246" s="5">
        <v>0.0</v>
      </c>
    </row>
    <row r="36247" ht="14.25" customHeight="1">
      <c r="A36247" s="5"/>
      <c r="B36247" s="5"/>
      <c r="C36247" s="5" t="str">
        <f>IFERROR(__xludf.DUMMYFUNCTION("""COMPUTED_VALUE"""),"")</f>
        <v/>
      </c>
      <c r="D36247" s="5">
        <v>0.0</v>
      </c>
    </row>
    <row r="36248" ht="14.25" customHeight="1">
      <c r="A36248" s="5"/>
      <c r="B36248" s="5"/>
      <c r="C36248" s="5" t="str">
        <f>IFERROR(__xludf.DUMMYFUNCTION("""COMPUTED_VALUE"""),"")</f>
        <v/>
      </c>
      <c r="D36248" s="5">
        <v>0.0</v>
      </c>
    </row>
    <row r="36249" ht="14.25" customHeight="1">
      <c r="A36249" s="5"/>
      <c r="B36249" s="5"/>
      <c r="C36249" s="5" t="str">
        <f>IFERROR(__xludf.DUMMYFUNCTION("""COMPUTED_VALUE"""),"")</f>
        <v/>
      </c>
      <c r="D36249" s="5">
        <v>0.0</v>
      </c>
    </row>
    <row r="36250" ht="14.25" customHeight="1">
      <c r="A36250" s="5"/>
      <c r="B36250" s="5"/>
      <c r="C36250" s="5" t="str">
        <f>IFERROR(__xludf.DUMMYFUNCTION("""COMPUTED_VALUE"""),"")</f>
        <v/>
      </c>
      <c r="D36250" s="5">
        <v>0.0</v>
      </c>
    </row>
    <row r="36251" ht="14.25" customHeight="1">
      <c r="A36251" s="5"/>
      <c r="B36251" s="5"/>
      <c r="C36251" s="5" t="str">
        <f>IFERROR(__xludf.DUMMYFUNCTION("""COMPUTED_VALUE"""),"")</f>
        <v/>
      </c>
      <c r="D36251" s="5">
        <v>0.0</v>
      </c>
    </row>
    <row r="36252" ht="14.25" customHeight="1">
      <c r="A36252" s="5"/>
      <c r="B36252" s="5"/>
      <c r="C36252" s="5" t="str">
        <f>IFERROR(__xludf.DUMMYFUNCTION("""COMPUTED_VALUE"""),"")</f>
        <v/>
      </c>
      <c r="D36252" s="5">
        <v>0.0</v>
      </c>
    </row>
    <row r="36253" ht="14.25" customHeight="1">
      <c r="A36253" s="5"/>
      <c r="B36253" s="5"/>
      <c r="C36253" s="5" t="str">
        <f>IFERROR(__xludf.DUMMYFUNCTION("""COMPUTED_VALUE"""),"")</f>
        <v/>
      </c>
      <c r="D36253" s="5">
        <v>0.0</v>
      </c>
    </row>
    <row r="36254" ht="14.25" customHeight="1">
      <c r="A36254" s="5"/>
      <c r="B36254" s="5"/>
      <c r="C36254" s="5" t="str">
        <f>IFERROR(__xludf.DUMMYFUNCTION("""COMPUTED_VALUE"""),"")</f>
        <v/>
      </c>
      <c r="D36254" s="5">
        <v>0.0</v>
      </c>
    </row>
    <row r="36255" ht="14.25" customHeight="1">
      <c r="A36255" s="5"/>
      <c r="B36255" s="5"/>
      <c r="C36255" s="5" t="str">
        <f>IFERROR(__xludf.DUMMYFUNCTION("""COMPUTED_VALUE"""),"")</f>
        <v/>
      </c>
      <c r="D36255" s="5">
        <v>0.0</v>
      </c>
    </row>
    <row r="36256" ht="14.25" customHeight="1">
      <c r="A36256" s="5"/>
      <c r="B36256" s="5"/>
      <c r="C36256" s="5" t="str">
        <f>IFERROR(__xludf.DUMMYFUNCTION("""COMPUTED_VALUE"""),"")</f>
        <v/>
      </c>
      <c r="D36256" s="5">
        <v>0.0</v>
      </c>
    </row>
    <row r="36257" ht="14.25" customHeight="1">
      <c r="A36257" s="5"/>
      <c r="B36257" s="5"/>
      <c r="C36257" s="5" t="str">
        <f>IFERROR(__xludf.DUMMYFUNCTION("""COMPUTED_VALUE"""),"")</f>
        <v/>
      </c>
      <c r="D36257" s="5">
        <v>0.0</v>
      </c>
    </row>
    <row r="36258" ht="14.25" customHeight="1">
      <c r="A36258" s="5"/>
      <c r="B36258" s="5"/>
      <c r="C36258" s="5" t="str">
        <f>IFERROR(__xludf.DUMMYFUNCTION("""COMPUTED_VALUE"""),"")</f>
        <v/>
      </c>
      <c r="D36258" s="5">
        <v>0.0</v>
      </c>
    </row>
    <row r="36259" ht="14.25" customHeight="1">
      <c r="A36259" s="5"/>
      <c r="B36259" s="5"/>
      <c r="C36259" s="5" t="str">
        <f>IFERROR(__xludf.DUMMYFUNCTION("""COMPUTED_VALUE"""),"")</f>
        <v/>
      </c>
      <c r="D36259" s="5">
        <v>0.0</v>
      </c>
    </row>
    <row r="36260" ht="14.25" customHeight="1">
      <c r="A36260" s="5"/>
      <c r="B36260" s="5"/>
      <c r="C36260" s="5" t="str">
        <f>IFERROR(__xludf.DUMMYFUNCTION("""COMPUTED_VALUE"""),"")</f>
        <v/>
      </c>
      <c r="D36260" s="5">
        <v>0.0</v>
      </c>
    </row>
    <row r="36261" ht="14.25" customHeight="1">
      <c r="A36261" s="5"/>
      <c r="B36261" s="5"/>
      <c r="C36261" s="5" t="str">
        <f>IFERROR(__xludf.DUMMYFUNCTION("""COMPUTED_VALUE"""),"")</f>
        <v/>
      </c>
      <c r="D36261" s="5">
        <v>0.0</v>
      </c>
    </row>
    <row r="36262" ht="14.25" customHeight="1">
      <c r="A36262" s="5"/>
      <c r="B36262" s="5"/>
      <c r="C36262" s="5" t="str">
        <f>IFERROR(__xludf.DUMMYFUNCTION("""COMPUTED_VALUE"""),"")</f>
        <v/>
      </c>
      <c r="D36262" s="5">
        <v>0.0</v>
      </c>
    </row>
    <row r="36263" ht="14.25" customHeight="1">
      <c r="A36263" s="5"/>
      <c r="B36263" s="5"/>
      <c r="C36263" s="5" t="str">
        <f>IFERROR(__xludf.DUMMYFUNCTION("""COMPUTED_VALUE"""),"")</f>
        <v/>
      </c>
      <c r="D36263" s="5">
        <v>0.0</v>
      </c>
    </row>
    <row r="36264" ht="14.25" customHeight="1">
      <c r="A36264" s="5"/>
      <c r="B36264" s="5"/>
      <c r="C36264" s="5" t="str">
        <f>IFERROR(__xludf.DUMMYFUNCTION("""COMPUTED_VALUE"""),"")</f>
        <v/>
      </c>
      <c r="D36264" s="5">
        <v>0.0</v>
      </c>
    </row>
    <row r="36265" ht="14.25" customHeight="1">
      <c r="A36265" s="5"/>
      <c r="B36265" s="5"/>
      <c r="C36265" s="5" t="str">
        <f>IFERROR(__xludf.DUMMYFUNCTION("""COMPUTED_VALUE"""),"")</f>
        <v/>
      </c>
      <c r="D36265" s="5">
        <v>0.0</v>
      </c>
    </row>
    <row r="36266" ht="14.25" customHeight="1">
      <c r="A36266" s="5"/>
      <c r="B36266" s="5"/>
      <c r="C36266" s="5" t="str">
        <f>IFERROR(__xludf.DUMMYFUNCTION("""COMPUTED_VALUE"""),"")</f>
        <v/>
      </c>
      <c r="D36266" s="5">
        <v>0.0</v>
      </c>
    </row>
    <row r="36267" ht="14.25" customHeight="1">
      <c r="A36267" s="5"/>
      <c r="B36267" s="5"/>
      <c r="C36267" s="5" t="str">
        <f>IFERROR(__xludf.DUMMYFUNCTION("""COMPUTED_VALUE"""),"")</f>
        <v/>
      </c>
      <c r="D36267" s="5">
        <v>0.0</v>
      </c>
    </row>
    <row r="36268" ht="14.25" customHeight="1">
      <c r="A36268" s="5"/>
      <c r="B36268" s="5"/>
      <c r="C36268" s="5" t="str">
        <f>IFERROR(__xludf.DUMMYFUNCTION("""COMPUTED_VALUE"""),"")</f>
        <v/>
      </c>
      <c r="D36268" s="5">
        <v>0.0</v>
      </c>
    </row>
    <row r="36269" ht="14.25" customHeight="1">
      <c r="A36269" s="5"/>
      <c r="B36269" s="5"/>
      <c r="C36269" s="5" t="str">
        <f>IFERROR(__xludf.DUMMYFUNCTION("""COMPUTED_VALUE"""),"")</f>
        <v/>
      </c>
      <c r="D36269" s="5">
        <v>0.0</v>
      </c>
    </row>
    <row r="36270" ht="14.25" customHeight="1">
      <c r="A36270" s="5"/>
      <c r="B36270" s="5"/>
      <c r="C36270" s="5" t="str">
        <f>IFERROR(__xludf.DUMMYFUNCTION("""COMPUTED_VALUE"""),"")</f>
        <v/>
      </c>
      <c r="D36270" s="5">
        <v>0.0</v>
      </c>
    </row>
    <row r="36271" ht="14.25" customHeight="1">
      <c r="A36271" s="5"/>
      <c r="B36271" s="5"/>
      <c r="C36271" s="5" t="str">
        <f>IFERROR(__xludf.DUMMYFUNCTION("""COMPUTED_VALUE"""),"")</f>
        <v/>
      </c>
      <c r="D36271" s="5">
        <v>0.0</v>
      </c>
    </row>
    <row r="36272" ht="14.25" customHeight="1">
      <c r="A36272" s="5"/>
      <c r="B36272" s="5"/>
      <c r="C36272" s="5" t="str">
        <f>IFERROR(__xludf.DUMMYFUNCTION("""COMPUTED_VALUE"""),"")</f>
        <v/>
      </c>
      <c r="D36272" s="5">
        <v>0.0</v>
      </c>
    </row>
    <row r="36273" ht="14.25" customHeight="1">
      <c r="A36273" s="5"/>
      <c r="B36273" s="5"/>
      <c r="C36273" s="5" t="str">
        <f>IFERROR(__xludf.DUMMYFUNCTION("""COMPUTED_VALUE"""),"")</f>
        <v/>
      </c>
      <c r="D36273" s="5">
        <v>0.0</v>
      </c>
    </row>
    <row r="36274" ht="14.25" customHeight="1">
      <c r="A36274" s="5"/>
      <c r="B36274" s="5"/>
      <c r="C36274" s="5" t="str">
        <f>IFERROR(__xludf.DUMMYFUNCTION("""COMPUTED_VALUE"""),"")</f>
        <v/>
      </c>
      <c r="D36274" s="5">
        <v>0.0</v>
      </c>
    </row>
    <row r="36275" ht="14.25" customHeight="1">
      <c r="A36275" s="5"/>
      <c r="B36275" s="5"/>
      <c r="C36275" s="5" t="str">
        <f>IFERROR(__xludf.DUMMYFUNCTION("""COMPUTED_VALUE"""),"")</f>
        <v/>
      </c>
      <c r="D36275" s="5">
        <v>0.0</v>
      </c>
    </row>
    <row r="36276" ht="14.25" customHeight="1">
      <c r="A36276" s="5"/>
      <c r="B36276" s="5"/>
      <c r="C36276" s="5" t="str">
        <f>IFERROR(__xludf.DUMMYFUNCTION("""COMPUTED_VALUE"""),"")</f>
        <v/>
      </c>
      <c r="D36276" s="5">
        <v>0.0</v>
      </c>
    </row>
    <row r="36277" ht="14.25" customHeight="1">
      <c r="A36277" s="5"/>
      <c r="B36277" s="5"/>
      <c r="C36277" s="5" t="str">
        <f>IFERROR(__xludf.DUMMYFUNCTION("""COMPUTED_VALUE"""),"")</f>
        <v/>
      </c>
      <c r="D36277" s="5">
        <v>0.0</v>
      </c>
    </row>
    <row r="36278" ht="14.25" customHeight="1">
      <c r="A36278" s="5"/>
      <c r="B36278" s="5"/>
      <c r="C36278" s="5" t="str">
        <f>IFERROR(__xludf.DUMMYFUNCTION("""COMPUTED_VALUE"""),"")</f>
        <v/>
      </c>
      <c r="D36278" s="5">
        <v>0.0</v>
      </c>
    </row>
    <row r="36279" ht="14.25" customHeight="1">
      <c r="A36279" s="5"/>
      <c r="B36279" s="5"/>
      <c r="C36279" s="5" t="str">
        <f>IFERROR(__xludf.DUMMYFUNCTION("""COMPUTED_VALUE"""),"")</f>
        <v/>
      </c>
      <c r="D36279" s="5">
        <v>0.0</v>
      </c>
    </row>
    <row r="36280" ht="14.25" customHeight="1">
      <c r="A36280" s="5"/>
      <c r="B36280" s="5"/>
      <c r="C36280" s="5" t="str">
        <f>IFERROR(__xludf.DUMMYFUNCTION("""COMPUTED_VALUE"""),"")</f>
        <v/>
      </c>
      <c r="D36280" s="5">
        <v>0.0</v>
      </c>
    </row>
    <row r="36281" ht="14.25" customHeight="1">
      <c r="A36281" s="5"/>
      <c r="B36281" s="5"/>
      <c r="C36281" s="5" t="str">
        <f>IFERROR(__xludf.DUMMYFUNCTION("""COMPUTED_VALUE"""),"")</f>
        <v/>
      </c>
      <c r="D36281" s="5">
        <v>0.0</v>
      </c>
    </row>
    <row r="36282" ht="14.25" customHeight="1">
      <c r="A36282" s="5"/>
      <c r="B36282" s="5"/>
      <c r="C36282" s="5" t="str">
        <f>IFERROR(__xludf.DUMMYFUNCTION("""COMPUTED_VALUE"""),"")</f>
        <v/>
      </c>
      <c r="D36282" s="5">
        <v>0.0</v>
      </c>
    </row>
    <row r="36283" ht="14.25" customHeight="1">
      <c r="A36283" s="5"/>
      <c r="B36283" s="5"/>
      <c r="C36283" s="5" t="str">
        <f>IFERROR(__xludf.DUMMYFUNCTION("""COMPUTED_VALUE"""),"")</f>
        <v/>
      </c>
      <c r="D36283" s="5">
        <v>0.0</v>
      </c>
    </row>
    <row r="36284" ht="14.25" customHeight="1">
      <c r="A36284" s="5"/>
      <c r="B36284" s="5"/>
      <c r="C36284" s="5" t="str">
        <f>IFERROR(__xludf.DUMMYFUNCTION("""COMPUTED_VALUE"""),"")</f>
        <v/>
      </c>
      <c r="D36284" s="5">
        <v>0.0</v>
      </c>
    </row>
    <row r="36285" ht="14.25" customHeight="1">
      <c r="A36285" s="5"/>
      <c r="B36285" s="5"/>
      <c r="C36285" s="5" t="str">
        <f>IFERROR(__xludf.DUMMYFUNCTION("""COMPUTED_VALUE"""),"")</f>
        <v/>
      </c>
      <c r="D36285" s="5">
        <v>0.0</v>
      </c>
    </row>
    <row r="36286" ht="14.25" customHeight="1">
      <c r="A36286" s="5"/>
      <c r="B36286" s="5"/>
      <c r="C36286" s="5" t="str">
        <f>IFERROR(__xludf.DUMMYFUNCTION("""COMPUTED_VALUE"""),"")</f>
        <v/>
      </c>
      <c r="D36286" s="5">
        <v>0.0</v>
      </c>
    </row>
    <row r="36287" ht="14.25" customHeight="1">
      <c r="A36287" s="5"/>
      <c r="B36287" s="5"/>
      <c r="C36287" s="5" t="str">
        <f>IFERROR(__xludf.DUMMYFUNCTION("""COMPUTED_VALUE"""),"")</f>
        <v/>
      </c>
      <c r="D36287" s="5">
        <v>0.0</v>
      </c>
    </row>
    <row r="36288" ht="14.25" customHeight="1">
      <c r="A36288" s="5"/>
      <c r="B36288" s="5"/>
      <c r="C36288" s="5" t="str">
        <f>IFERROR(__xludf.DUMMYFUNCTION("""COMPUTED_VALUE"""),"")</f>
        <v/>
      </c>
      <c r="D36288" s="5">
        <v>0.0</v>
      </c>
    </row>
    <row r="36289" ht="14.25" customHeight="1">
      <c r="A36289" s="5"/>
      <c r="B36289" s="5"/>
      <c r="C36289" s="5" t="str">
        <f>IFERROR(__xludf.DUMMYFUNCTION("""COMPUTED_VALUE"""),"")</f>
        <v/>
      </c>
      <c r="D36289" s="5">
        <v>0.0</v>
      </c>
    </row>
    <row r="36290" ht="14.25" customHeight="1">
      <c r="A36290" s="5"/>
      <c r="B36290" s="5"/>
      <c r="C36290" s="5" t="str">
        <f>IFERROR(__xludf.DUMMYFUNCTION("""COMPUTED_VALUE"""),"")</f>
        <v/>
      </c>
      <c r="D36290" s="5">
        <v>0.0</v>
      </c>
    </row>
    <row r="36291" ht="14.25" customHeight="1">
      <c r="A36291" s="5"/>
      <c r="B36291" s="5"/>
      <c r="C36291" s="5" t="str">
        <f>IFERROR(__xludf.DUMMYFUNCTION("""COMPUTED_VALUE"""),"")</f>
        <v/>
      </c>
      <c r="D36291" s="5">
        <v>0.0</v>
      </c>
    </row>
    <row r="36292" ht="14.25" customHeight="1">
      <c r="A36292" s="5"/>
      <c r="B36292" s="5"/>
      <c r="C36292" s="5" t="str">
        <f>IFERROR(__xludf.DUMMYFUNCTION("""COMPUTED_VALUE"""),"")</f>
        <v/>
      </c>
      <c r="D36292" s="5">
        <v>0.0</v>
      </c>
    </row>
    <row r="36293" ht="14.25" customHeight="1">
      <c r="A36293" s="5"/>
      <c r="B36293" s="5"/>
      <c r="C36293" s="5" t="str">
        <f>IFERROR(__xludf.DUMMYFUNCTION("""COMPUTED_VALUE"""),"")</f>
        <v/>
      </c>
      <c r="D36293" s="5">
        <v>0.0</v>
      </c>
    </row>
    <row r="36294" ht="14.25" customHeight="1">
      <c r="A36294" s="5"/>
      <c r="B36294" s="5"/>
      <c r="C36294" s="5" t="str">
        <f>IFERROR(__xludf.DUMMYFUNCTION("""COMPUTED_VALUE"""),"")</f>
        <v/>
      </c>
      <c r="D36294" s="5">
        <v>0.0</v>
      </c>
    </row>
    <row r="36295" ht="14.25" customHeight="1">
      <c r="A36295" s="5"/>
      <c r="B36295" s="5"/>
      <c r="C36295" s="5" t="str">
        <f>IFERROR(__xludf.DUMMYFUNCTION("""COMPUTED_VALUE"""),"")</f>
        <v/>
      </c>
      <c r="D36295" s="5">
        <v>0.0</v>
      </c>
    </row>
    <row r="36296" ht="14.25" customHeight="1">
      <c r="A36296" s="5"/>
      <c r="B36296" s="5"/>
      <c r="C36296" s="5" t="str">
        <f>IFERROR(__xludf.DUMMYFUNCTION("""COMPUTED_VALUE"""),"")</f>
        <v/>
      </c>
      <c r="D36296" s="5">
        <v>0.0</v>
      </c>
    </row>
    <row r="36297" ht="14.25" customHeight="1">
      <c r="A36297" s="5"/>
      <c r="B36297" s="5"/>
      <c r="C36297" s="5" t="str">
        <f>IFERROR(__xludf.DUMMYFUNCTION("""COMPUTED_VALUE"""),"")</f>
        <v/>
      </c>
      <c r="D36297" s="5">
        <v>0.0</v>
      </c>
    </row>
    <row r="36298" ht="14.25" customHeight="1">
      <c r="A36298" s="5"/>
      <c r="B36298" s="5"/>
      <c r="C36298" s="5" t="str">
        <f>IFERROR(__xludf.DUMMYFUNCTION("""COMPUTED_VALUE"""),"")</f>
        <v/>
      </c>
      <c r="D36298" s="5">
        <v>0.0</v>
      </c>
    </row>
    <row r="36299" ht="14.25" customHeight="1">
      <c r="A36299" s="5"/>
      <c r="B36299" s="5"/>
      <c r="C36299" s="5" t="str">
        <f>IFERROR(__xludf.DUMMYFUNCTION("""COMPUTED_VALUE"""),"")</f>
        <v/>
      </c>
      <c r="D36299" s="5">
        <v>0.0</v>
      </c>
    </row>
    <row r="36300" ht="14.25" customHeight="1">
      <c r="A36300" s="5"/>
      <c r="B36300" s="5"/>
      <c r="C36300" s="5" t="str">
        <f>IFERROR(__xludf.DUMMYFUNCTION("""COMPUTED_VALUE"""),"")</f>
        <v/>
      </c>
      <c r="D36300" s="5">
        <v>0.0</v>
      </c>
    </row>
    <row r="36301" ht="14.25" customHeight="1">
      <c r="A36301" s="5"/>
      <c r="B36301" s="5"/>
      <c r="C36301" s="5" t="str">
        <f>IFERROR(__xludf.DUMMYFUNCTION("""COMPUTED_VALUE"""),"")</f>
        <v/>
      </c>
      <c r="D36301" s="5">
        <v>0.0</v>
      </c>
    </row>
    <row r="36302" ht="14.25" customHeight="1">
      <c r="A36302" s="5"/>
      <c r="B36302" s="5"/>
      <c r="C36302" s="5" t="str">
        <f>IFERROR(__xludf.DUMMYFUNCTION("""COMPUTED_VALUE"""),"")</f>
        <v/>
      </c>
      <c r="D36302" s="5">
        <v>0.0</v>
      </c>
    </row>
    <row r="36303" ht="14.25" customHeight="1">
      <c r="A36303" s="5"/>
      <c r="B36303" s="5"/>
      <c r="C36303" s="5" t="str">
        <f>IFERROR(__xludf.DUMMYFUNCTION("""COMPUTED_VALUE"""),"")</f>
        <v/>
      </c>
      <c r="D36303" s="5">
        <v>0.0</v>
      </c>
    </row>
    <row r="36304" ht="14.25" customHeight="1">
      <c r="A36304" s="5"/>
      <c r="B36304" s="5"/>
      <c r="C36304" s="5" t="str">
        <f>IFERROR(__xludf.DUMMYFUNCTION("""COMPUTED_VALUE"""),"")</f>
        <v/>
      </c>
      <c r="D36304" s="5">
        <v>0.0</v>
      </c>
    </row>
    <row r="36305" ht="14.25" customHeight="1">
      <c r="A36305" s="5"/>
      <c r="B36305" s="5"/>
      <c r="C36305" s="5" t="str">
        <f>IFERROR(__xludf.DUMMYFUNCTION("""COMPUTED_VALUE"""),"")</f>
        <v/>
      </c>
      <c r="D36305" s="5">
        <v>0.0</v>
      </c>
    </row>
    <row r="36306" ht="14.25" customHeight="1">
      <c r="A36306" s="5"/>
      <c r="B36306" s="5"/>
      <c r="C36306" s="5" t="str">
        <f>IFERROR(__xludf.DUMMYFUNCTION("""COMPUTED_VALUE"""),"")</f>
        <v/>
      </c>
      <c r="D36306" s="5">
        <v>0.0</v>
      </c>
    </row>
    <row r="36307" ht="14.25" customHeight="1">
      <c r="A36307" s="5"/>
      <c r="B36307" s="5"/>
      <c r="C36307" s="5" t="str">
        <f>IFERROR(__xludf.DUMMYFUNCTION("""COMPUTED_VALUE"""),"")</f>
        <v/>
      </c>
      <c r="D36307" s="5">
        <v>0.0</v>
      </c>
    </row>
    <row r="36308" ht="14.25" customHeight="1">
      <c r="A36308" s="5"/>
      <c r="B36308" s="5"/>
      <c r="C36308" s="5" t="str">
        <f>IFERROR(__xludf.DUMMYFUNCTION("""COMPUTED_VALUE"""),"")</f>
        <v/>
      </c>
      <c r="D36308" s="5">
        <v>0.0</v>
      </c>
    </row>
    <row r="36309" ht="14.25" customHeight="1">
      <c r="A36309" s="5"/>
      <c r="B36309" s="5"/>
      <c r="C36309" s="5" t="str">
        <f>IFERROR(__xludf.DUMMYFUNCTION("""COMPUTED_VALUE"""),"")</f>
        <v/>
      </c>
      <c r="D36309" s="5">
        <v>0.0</v>
      </c>
    </row>
    <row r="36310" ht="14.25" customHeight="1">
      <c r="A36310" s="5"/>
      <c r="B36310" s="5"/>
      <c r="C36310" s="5" t="str">
        <f>IFERROR(__xludf.DUMMYFUNCTION("""COMPUTED_VALUE"""),"")</f>
        <v/>
      </c>
      <c r="D36310" s="5">
        <v>0.0</v>
      </c>
    </row>
    <row r="36311" ht="14.25" customHeight="1">
      <c r="A36311" s="5"/>
      <c r="B36311" s="5"/>
      <c r="C36311" s="5" t="str">
        <f>IFERROR(__xludf.DUMMYFUNCTION("""COMPUTED_VALUE"""),"")</f>
        <v/>
      </c>
      <c r="D36311" s="5">
        <v>0.0</v>
      </c>
    </row>
    <row r="36312" ht="14.25" customHeight="1">
      <c r="A36312" s="5"/>
      <c r="B36312" s="5"/>
      <c r="C36312" s="5" t="str">
        <f>IFERROR(__xludf.DUMMYFUNCTION("""COMPUTED_VALUE"""),"")</f>
        <v/>
      </c>
      <c r="D36312" s="5">
        <v>0.0</v>
      </c>
    </row>
    <row r="36313" ht="14.25" customHeight="1">
      <c r="A36313" s="5"/>
      <c r="B36313" s="5"/>
      <c r="C36313" s="5" t="str">
        <f>IFERROR(__xludf.DUMMYFUNCTION("""COMPUTED_VALUE"""),"")</f>
        <v/>
      </c>
      <c r="D36313" s="5">
        <v>0.0</v>
      </c>
    </row>
    <row r="36314" ht="14.25" customHeight="1">
      <c r="A36314" s="5"/>
      <c r="B36314" s="5"/>
      <c r="C36314" s="5" t="str">
        <f>IFERROR(__xludf.DUMMYFUNCTION("""COMPUTED_VALUE"""),"")</f>
        <v/>
      </c>
      <c r="D36314" s="5">
        <v>0.0</v>
      </c>
    </row>
    <row r="36315" ht="14.25" customHeight="1">
      <c r="A36315" s="5"/>
      <c r="B36315" s="5"/>
      <c r="C36315" s="5" t="str">
        <f>IFERROR(__xludf.DUMMYFUNCTION("""COMPUTED_VALUE"""),"")</f>
        <v/>
      </c>
      <c r="D36315" s="5">
        <v>0.0</v>
      </c>
    </row>
    <row r="36316" ht="14.25" customHeight="1">
      <c r="A36316" s="5"/>
      <c r="B36316" s="5"/>
      <c r="C36316" s="5" t="str">
        <f>IFERROR(__xludf.DUMMYFUNCTION("""COMPUTED_VALUE"""),"")</f>
        <v/>
      </c>
      <c r="D36316" s="5">
        <v>0.0</v>
      </c>
    </row>
    <row r="36317" ht="14.25" customHeight="1">
      <c r="A36317" s="5"/>
      <c r="B36317" s="5"/>
      <c r="C36317" s="5" t="str">
        <f>IFERROR(__xludf.DUMMYFUNCTION("""COMPUTED_VALUE"""),"")</f>
        <v/>
      </c>
      <c r="D36317" s="5">
        <v>0.0</v>
      </c>
    </row>
    <row r="36318" ht="14.25" customHeight="1">
      <c r="A36318" s="5"/>
      <c r="B36318" s="5"/>
      <c r="C36318" s="5" t="str">
        <f>IFERROR(__xludf.DUMMYFUNCTION("""COMPUTED_VALUE"""),"")</f>
        <v/>
      </c>
      <c r="D36318" s="5">
        <v>0.0</v>
      </c>
    </row>
    <row r="36319" ht="14.25" customHeight="1">
      <c r="A36319" s="5"/>
      <c r="B36319" s="5"/>
      <c r="C36319" s="5" t="str">
        <f>IFERROR(__xludf.DUMMYFUNCTION("""COMPUTED_VALUE"""),"")</f>
        <v/>
      </c>
      <c r="D36319" s="5">
        <v>0.0</v>
      </c>
    </row>
    <row r="36320" ht="14.25" customHeight="1">
      <c r="A36320" s="5"/>
      <c r="B36320" s="5"/>
      <c r="C36320" s="5" t="str">
        <f>IFERROR(__xludf.DUMMYFUNCTION("""COMPUTED_VALUE"""),"")</f>
        <v/>
      </c>
      <c r="D36320" s="5">
        <v>0.0</v>
      </c>
    </row>
    <row r="36321" ht="14.25" customHeight="1">
      <c r="A36321" s="5"/>
      <c r="B36321" s="5"/>
      <c r="C36321" s="5" t="str">
        <f>IFERROR(__xludf.DUMMYFUNCTION("""COMPUTED_VALUE"""),"")</f>
        <v/>
      </c>
      <c r="D36321" s="5">
        <v>0.0</v>
      </c>
    </row>
    <row r="36322" ht="14.25" customHeight="1">
      <c r="A36322" s="5"/>
      <c r="B36322" s="5"/>
      <c r="C36322" s="5" t="str">
        <f>IFERROR(__xludf.DUMMYFUNCTION("""COMPUTED_VALUE"""),"")</f>
        <v/>
      </c>
      <c r="D36322" s="5">
        <v>0.0</v>
      </c>
    </row>
    <row r="36323" ht="14.25" customHeight="1">
      <c r="A36323" s="5"/>
      <c r="B36323" s="5"/>
      <c r="C36323" s="5" t="str">
        <f>IFERROR(__xludf.DUMMYFUNCTION("""COMPUTED_VALUE"""),"")</f>
        <v/>
      </c>
      <c r="D36323" s="5">
        <v>0.0</v>
      </c>
    </row>
    <row r="36324" ht="14.25" customHeight="1">
      <c r="A36324" s="5"/>
      <c r="B36324" s="5"/>
      <c r="C36324" s="5" t="str">
        <f>IFERROR(__xludf.DUMMYFUNCTION("""COMPUTED_VALUE"""),"")</f>
        <v/>
      </c>
      <c r="D36324" s="5">
        <v>0.0</v>
      </c>
    </row>
    <row r="36325" ht="14.25" customHeight="1">
      <c r="A36325" s="5"/>
      <c r="B36325" s="5"/>
      <c r="C36325" s="5" t="str">
        <f>IFERROR(__xludf.DUMMYFUNCTION("""COMPUTED_VALUE"""),"")</f>
        <v/>
      </c>
      <c r="D36325" s="5">
        <v>0.0</v>
      </c>
    </row>
    <row r="36326" ht="14.25" customHeight="1">
      <c r="A36326" s="5"/>
      <c r="B36326" s="5"/>
      <c r="C36326" s="5" t="str">
        <f>IFERROR(__xludf.DUMMYFUNCTION("""COMPUTED_VALUE"""),"")</f>
        <v/>
      </c>
      <c r="D36326" s="5">
        <v>0.0</v>
      </c>
    </row>
    <row r="36327" ht="14.25" customHeight="1">
      <c r="A36327" s="5"/>
      <c r="B36327" s="5"/>
      <c r="C36327" s="5" t="str">
        <f>IFERROR(__xludf.DUMMYFUNCTION("""COMPUTED_VALUE"""),"")</f>
        <v/>
      </c>
      <c r="D36327" s="5">
        <v>0.0</v>
      </c>
    </row>
    <row r="36328" ht="14.25" customHeight="1">
      <c r="A36328" s="5"/>
      <c r="B36328" s="5"/>
      <c r="C36328" s="5" t="str">
        <f>IFERROR(__xludf.DUMMYFUNCTION("""COMPUTED_VALUE"""),"")</f>
        <v/>
      </c>
      <c r="D36328" s="5">
        <v>0.0</v>
      </c>
    </row>
    <row r="36329" ht="14.25" customHeight="1">
      <c r="A36329" s="5"/>
      <c r="B36329" s="5"/>
      <c r="C36329" s="5" t="str">
        <f>IFERROR(__xludf.DUMMYFUNCTION("""COMPUTED_VALUE"""),"")</f>
        <v/>
      </c>
      <c r="D36329" s="5">
        <v>0.0</v>
      </c>
    </row>
    <row r="36330" ht="14.25" customHeight="1">
      <c r="A36330" s="5"/>
      <c r="B36330" s="5"/>
      <c r="C36330" s="5" t="str">
        <f>IFERROR(__xludf.DUMMYFUNCTION("""COMPUTED_VALUE"""),"")</f>
        <v/>
      </c>
      <c r="D36330" s="5">
        <v>0.0</v>
      </c>
    </row>
    <row r="36331" ht="14.25" customHeight="1">
      <c r="A36331" s="5"/>
      <c r="B36331" s="5"/>
      <c r="C36331" s="5" t="str">
        <f>IFERROR(__xludf.DUMMYFUNCTION("""COMPUTED_VALUE"""),"")</f>
        <v/>
      </c>
      <c r="D36331" s="5">
        <v>0.0</v>
      </c>
    </row>
    <row r="36332" ht="14.25" customHeight="1">
      <c r="A36332" s="5"/>
      <c r="B36332" s="5"/>
      <c r="C36332" s="5" t="str">
        <f>IFERROR(__xludf.DUMMYFUNCTION("""COMPUTED_VALUE"""),"")</f>
        <v/>
      </c>
      <c r="D36332" s="5">
        <v>0.0</v>
      </c>
    </row>
    <row r="36333" ht="14.25" customHeight="1">
      <c r="A36333" s="5"/>
      <c r="B36333" s="5"/>
      <c r="C36333" s="5" t="str">
        <f>IFERROR(__xludf.DUMMYFUNCTION("""COMPUTED_VALUE"""),"")</f>
        <v/>
      </c>
      <c r="D36333" s="5">
        <v>0.0</v>
      </c>
    </row>
    <row r="36334" ht="14.25" customHeight="1">
      <c r="A36334" s="5"/>
      <c r="B36334" s="5"/>
      <c r="C36334" s="5" t="str">
        <f>IFERROR(__xludf.DUMMYFUNCTION("""COMPUTED_VALUE"""),"")</f>
        <v/>
      </c>
      <c r="D36334" s="5">
        <v>0.0</v>
      </c>
    </row>
    <row r="36335" ht="14.25" customHeight="1">
      <c r="A36335" s="5"/>
      <c r="B36335" s="5"/>
      <c r="C36335" s="5" t="str">
        <f>IFERROR(__xludf.DUMMYFUNCTION("""COMPUTED_VALUE"""),"")</f>
        <v/>
      </c>
      <c r="D36335" s="5">
        <v>0.0</v>
      </c>
    </row>
    <row r="36336" ht="14.25" customHeight="1">
      <c r="A36336" s="5"/>
      <c r="B36336" s="5"/>
      <c r="C36336" s="5" t="str">
        <f>IFERROR(__xludf.DUMMYFUNCTION("""COMPUTED_VALUE"""),"")</f>
        <v/>
      </c>
      <c r="D36336" s="5">
        <v>0.0</v>
      </c>
    </row>
    <row r="36337" ht="14.25" customHeight="1">
      <c r="A36337" s="5"/>
      <c r="B36337" s="5"/>
      <c r="C36337" s="5" t="str">
        <f>IFERROR(__xludf.DUMMYFUNCTION("""COMPUTED_VALUE"""),"")</f>
        <v/>
      </c>
      <c r="D36337" s="5">
        <v>0.0</v>
      </c>
    </row>
    <row r="36338" ht="14.25" customHeight="1">
      <c r="A36338" s="5"/>
      <c r="B36338" s="5"/>
      <c r="C36338" s="5" t="str">
        <f>IFERROR(__xludf.DUMMYFUNCTION("""COMPUTED_VALUE"""),"")</f>
        <v/>
      </c>
      <c r="D36338" s="5">
        <v>0.0</v>
      </c>
    </row>
    <row r="36339" ht="14.25" customHeight="1">
      <c r="A36339" s="5"/>
      <c r="B36339" s="5"/>
      <c r="C36339" s="5" t="str">
        <f>IFERROR(__xludf.DUMMYFUNCTION("""COMPUTED_VALUE"""),"")</f>
        <v/>
      </c>
      <c r="D36339" s="5">
        <v>0.0</v>
      </c>
    </row>
    <row r="36340" ht="14.25" customHeight="1">
      <c r="A36340" s="5"/>
      <c r="B36340" s="5"/>
      <c r="C36340" s="5" t="str">
        <f>IFERROR(__xludf.DUMMYFUNCTION("""COMPUTED_VALUE"""),"")</f>
        <v/>
      </c>
      <c r="D36340" s="5">
        <v>0.0</v>
      </c>
    </row>
    <row r="36341" ht="14.25" customHeight="1">
      <c r="A36341" s="5"/>
      <c r="B36341" s="5"/>
      <c r="C36341" s="5" t="str">
        <f>IFERROR(__xludf.DUMMYFUNCTION("""COMPUTED_VALUE"""),"")</f>
        <v/>
      </c>
      <c r="D36341" s="5">
        <v>0.0</v>
      </c>
    </row>
    <row r="36342" ht="14.25" customHeight="1">
      <c r="A36342" s="5"/>
      <c r="B36342" s="5"/>
      <c r="C36342" s="5" t="str">
        <f>IFERROR(__xludf.DUMMYFUNCTION("""COMPUTED_VALUE"""),"")</f>
        <v/>
      </c>
      <c r="D36342" s="5">
        <v>0.0</v>
      </c>
    </row>
    <row r="36343" ht="14.25" customHeight="1">
      <c r="A36343" s="5"/>
      <c r="B36343" s="5"/>
      <c r="C36343" s="5" t="str">
        <f>IFERROR(__xludf.DUMMYFUNCTION("""COMPUTED_VALUE"""),"")</f>
        <v/>
      </c>
      <c r="D36343" s="5">
        <v>0.0</v>
      </c>
    </row>
    <row r="36344" ht="14.25" customHeight="1">
      <c r="A36344" s="5"/>
      <c r="B36344" s="5"/>
      <c r="C36344" s="5" t="str">
        <f>IFERROR(__xludf.DUMMYFUNCTION("""COMPUTED_VALUE"""),"")</f>
        <v/>
      </c>
      <c r="D36344" s="5">
        <v>0.0</v>
      </c>
    </row>
    <row r="36345" ht="14.25" customHeight="1">
      <c r="A36345" s="5"/>
      <c r="B36345" s="5"/>
      <c r="C36345" s="5" t="str">
        <f>IFERROR(__xludf.DUMMYFUNCTION("""COMPUTED_VALUE"""),"")</f>
        <v/>
      </c>
      <c r="D36345" s="5">
        <v>0.0</v>
      </c>
    </row>
    <row r="36346" ht="14.25" customHeight="1">
      <c r="A36346" s="5"/>
      <c r="B36346" s="5"/>
      <c r="C36346" s="5" t="str">
        <f>IFERROR(__xludf.DUMMYFUNCTION("""COMPUTED_VALUE"""),"")</f>
        <v/>
      </c>
      <c r="D36346" s="5">
        <v>0.0</v>
      </c>
    </row>
    <row r="36347" ht="14.25" customHeight="1">
      <c r="A36347" s="5"/>
      <c r="B36347" s="5"/>
      <c r="C36347" s="5" t="str">
        <f>IFERROR(__xludf.DUMMYFUNCTION("""COMPUTED_VALUE"""),"")</f>
        <v/>
      </c>
      <c r="D36347" s="5">
        <v>0.0</v>
      </c>
    </row>
    <row r="36348" ht="14.25" customHeight="1">
      <c r="A36348" s="5"/>
      <c r="B36348" s="5"/>
      <c r="C36348" s="5" t="str">
        <f>IFERROR(__xludf.DUMMYFUNCTION("""COMPUTED_VALUE"""),"")</f>
        <v/>
      </c>
      <c r="D36348" s="5">
        <v>0.0</v>
      </c>
    </row>
    <row r="36349" ht="14.25" customHeight="1">
      <c r="A36349" s="5"/>
      <c r="B36349" s="5"/>
      <c r="C36349" s="5" t="str">
        <f>IFERROR(__xludf.DUMMYFUNCTION("""COMPUTED_VALUE"""),"")</f>
        <v/>
      </c>
      <c r="D36349" s="5">
        <v>0.0</v>
      </c>
    </row>
    <row r="36350" ht="14.25" customHeight="1">
      <c r="A36350" s="5"/>
      <c r="B36350" s="5"/>
      <c r="C36350" s="5" t="str">
        <f>IFERROR(__xludf.DUMMYFUNCTION("""COMPUTED_VALUE"""),"")</f>
        <v/>
      </c>
      <c r="D36350" s="5">
        <v>0.0</v>
      </c>
    </row>
    <row r="36351" ht="14.25" customHeight="1">
      <c r="A36351" s="5"/>
      <c r="B36351" s="5"/>
      <c r="C36351" s="5" t="str">
        <f>IFERROR(__xludf.DUMMYFUNCTION("""COMPUTED_VALUE"""),"")</f>
        <v/>
      </c>
      <c r="D36351" s="5">
        <v>0.0</v>
      </c>
    </row>
    <row r="36352" ht="14.25" customHeight="1">
      <c r="A36352" s="5"/>
      <c r="B36352" s="5"/>
      <c r="C36352" s="5" t="str">
        <f>IFERROR(__xludf.DUMMYFUNCTION("""COMPUTED_VALUE"""),"")</f>
        <v/>
      </c>
      <c r="D36352" s="5">
        <v>0.0</v>
      </c>
    </row>
    <row r="36353" ht="14.25" customHeight="1">
      <c r="A36353" s="5"/>
      <c r="B36353" s="5"/>
      <c r="C36353" s="5" t="str">
        <f>IFERROR(__xludf.DUMMYFUNCTION("""COMPUTED_VALUE"""),"")</f>
        <v/>
      </c>
      <c r="D36353" s="5">
        <v>0.0</v>
      </c>
    </row>
    <row r="36354" ht="14.25" customHeight="1">
      <c r="A36354" s="5"/>
      <c r="B36354" s="5"/>
      <c r="C36354" s="5" t="str">
        <f>IFERROR(__xludf.DUMMYFUNCTION("""COMPUTED_VALUE"""),"")</f>
        <v/>
      </c>
      <c r="D36354" s="5">
        <v>0.0</v>
      </c>
    </row>
    <row r="36355" ht="14.25" customHeight="1">
      <c r="A36355" s="5"/>
      <c r="B36355" s="5"/>
      <c r="C36355" s="5" t="str">
        <f>IFERROR(__xludf.DUMMYFUNCTION("""COMPUTED_VALUE"""),"")</f>
        <v/>
      </c>
      <c r="D36355" s="5">
        <v>0.0</v>
      </c>
    </row>
    <row r="36356" ht="14.25" customHeight="1">
      <c r="A36356" s="5"/>
      <c r="B36356" s="5"/>
      <c r="C36356" s="5" t="str">
        <f>IFERROR(__xludf.DUMMYFUNCTION("""COMPUTED_VALUE"""),"")</f>
        <v/>
      </c>
      <c r="D36356" s="5">
        <v>0.0</v>
      </c>
    </row>
    <row r="36357" ht="14.25" customHeight="1">
      <c r="A36357" s="5"/>
      <c r="B36357" s="5"/>
      <c r="C36357" s="5" t="str">
        <f>IFERROR(__xludf.DUMMYFUNCTION("""COMPUTED_VALUE"""),"")</f>
        <v/>
      </c>
      <c r="D36357" s="5">
        <v>0.0</v>
      </c>
    </row>
    <row r="36358" ht="14.25" customHeight="1">
      <c r="A36358" s="5"/>
      <c r="B36358" s="5"/>
      <c r="C36358" s="5" t="str">
        <f>IFERROR(__xludf.DUMMYFUNCTION("""COMPUTED_VALUE"""),"")</f>
        <v/>
      </c>
      <c r="D36358" s="5">
        <v>0.0</v>
      </c>
    </row>
    <row r="36359" ht="14.25" customHeight="1">
      <c r="A36359" s="5"/>
      <c r="B36359" s="5"/>
      <c r="C36359" s="5" t="str">
        <f>IFERROR(__xludf.DUMMYFUNCTION("""COMPUTED_VALUE"""),"")</f>
        <v/>
      </c>
      <c r="D36359" s="5">
        <v>0.0</v>
      </c>
    </row>
    <row r="36360" ht="14.25" customHeight="1">
      <c r="A36360" s="5"/>
      <c r="B36360" s="5"/>
      <c r="C36360" s="5" t="str">
        <f>IFERROR(__xludf.DUMMYFUNCTION("""COMPUTED_VALUE"""),"")</f>
        <v/>
      </c>
      <c r="D36360" s="5">
        <v>0.0</v>
      </c>
    </row>
    <row r="36361" ht="14.25" customHeight="1">
      <c r="A36361" s="5"/>
      <c r="B36361" s="5"/>
      <c r="C36361" s="5" t="str">
        <f>IFERROR(__xludf.DUMMYFUNCTION("""COMPUTED_VALUE"""),"")</f>
        <v/>
      </c>
      <c r="D36361" s="5">
        <v>0.0</v>
      </c>
    </row>
    <row r="36362" ht="14.25" customHeight="1">
      <c r="A36362" s="5"/>
      <c r="B36362" s="5"/>
      <c r="C36362" s="5" t="str">
        <f>IFERROR(__xludf.DUMMYFUNCTION("""COMPUTED_VALUE"""),"")</f>
        <v/>
      </c>
      <c r="D36362" s="5">
        <v>0.0</v>
      </c>
    </row>
    <row r="36363" ht="14.25" customHeight="1">
      <c r="A36363" s="5"/>
      <c r="B36363" s="5"/>
      <c r="C36363" s="5" t="str">
        <f>IFERROR(__xludf.DUMMYFUNCTION("""COMPUTED_VALUE"""),"")</f>
        <v/>
      </c>
      <c r="D36363" s="5">
        <v>0.0</v>
      </c>
    </row>
    <row r="36364" ht="14.25" customHeight="1">
      <c r="A36364" s="5"/>
      <c r="B36364" s="5"/>
      <c r="C36364" s="5" t="str">
        <f>IFERROR(__xludf.DUMMYFUNCTION("""COMPUTED_VALUE"""),"")</f>
        <v/>
      </c>
      <c r="D36364" s="5">
        <v>0.0</v>
      </c>
    </row>
    <row r="36365" ht="14.25" customHeight="1">
      <c r="A36365" s="5"/>
      <c r="B36365" s="5"/>
      <c r="C36365" s="5" t="str">
        <f>IFERROR(__xludf.DUMMYFUNCTION("""COMPUTED_VALUE"""),"")</f>
        <v/>
      </c>
      <c r="D36365" s="5">
        <v>0.0</v>
      </c>
    </row>
    <row r="36366" ht="14.25" customHeight="1">
      <c r="A36366" s="5"/>
      <c r="B36366" s="5"/>
      <c r="C36366" s="5" t="str">
        <f>IFERROR(__xludf.DUMMYFUNCTION("""COMPUTED_VALUE"""),"")</f>
        <v/>
      </c>
      <c r="D36366" s="5">
        <v>0.0</v>
      </c>
    </row>
    <row r="36367" ht="14.25" customHeight="1">
      <c r="A36367" s="5"/>
      <c r="B36367" s="5"/>
      <c r="C36367" s="5" t="str">
        <f>IFERROR(__xludf.DUMMYFUNCTION("""COMPUTED_VALUE"""),"")</f>
        <v/>
      </c>
      <c r="D36367" s="5">
        <v>0.0</v>
      </c>
    </row>
    <row r="36368" ht="14.25" customHeight="1">
      <c r="A36368" s="5"/>
      <c r="B36368" s="5"/>
      <c r="C36368" s="5" t="str">
        <f>IFERROR(__xludf.DUMMYFUNCTION("""COMPUTED_VALUE"""),"")</f>
        <v/>
      </c>
      <c r="D36368" s="5">
        <v>0.0</v>
      </c>
    </row>
    <row r="36369" ht="14.25" customHeight="1">
      <c r="A36369" s="5"/>
      <c r="B36369" s="5"/>
      <c r="C36369" s="5" t="str">
        <f>IFERROR(__xludf.DUMMYFUNCTION("""COMPUTED_VALUE"""),"")</f>
        <v/>
      </c>
      <c r="D36369" s="5">
        <v>0.0</v>
      </c>
    </row>
    <row r="36370" ht="14.25" customHeight="1">
      <c r="A36370" s="5"/>
      <c r="B36370" s="5"/>
      <c r="C36370" s="5" t="str">
        <f>IFERROR(__xludf.DUMMYFUNCTION("""COMPUTED_VALUE"""),"")</f>
        <v/>
      </c>
      <c r="D36370" s="5">
        <v>0.0</v>
      </c>
    </row>
    <row r="36371" ht="14.25" customHeight="1">
      <c r="A36371" s="5"/>
      <c r="B36371" s="5"/>
      <c r="C36371" s="5" t="str">
        <f>IFERROR(__xludf.DUMMYFUNCTION("""COMPUTED_VALUE"""),"")</f>
        <v/>
      </c>
      <c r="D36371" s="5">
        <v>0.0</v>
      </c>
    </row>
    <row r="36372" ht="14.25" customHeight="1">
      <c r="A36372" s="5"/>
      <c r="B36372" s="5"/>
      <c r="C36372" s="5" t="str">
        <f>IFERROR(__xludf.DUMMYFUNCTION("""COMPUTED_VALUE"""),"")</f>
        <v/>
      </c>
      <c r="D36372" s="5">
        <v>0.0</v>
      </c>
    </row>
    <row r="36373" ht="14.25" customHeight="1">
      <c r="A36373" s="5"/>
      <c r="B36373" s="5"/>
      <c r="C36373" s="5" t="str">
        <f>IFERROR(__xludf.DUMMYFUNCTION("""COMPUTED_VALUE"""),"")</f>
        <v/>
      </c>
      <c r="D36373" s="5">
        <v>0.0</v>
      </c>
    </row>
    <row r="36374" ht="14.25" customHeight="1">
      <c r="A36374" s="5"/>
      <c r="B36374" s="5"/>
      <c r="C36374" s="5" t="str">
        <f>IFERROR(__xludf.DUMMYFUNCTION("""COMPUTED_VALUE"""),"")</f>
        <v/>
      </c>
      <c r="D36374" s="5">
        <v>0.0</v>
      </c>
    </row>
    <row r="36375" ht="14.25" customHeight="1">
      <c r="A36375" s="5"/>
      <c r="B36375" s="5"/>
      <c r="C36375" s="5" t="str">
        <f>IFERROR(__xludf.DUMMYFUNCTION("""COMPUTED_VALUE"""),"")</f>
        <v/>
      </c>
      <c r="D36375" s="5">
        <v>0.0</v>
      </c>
    </row>
    <row r="36376" ht="14.25" customHeight="1">
      <c r="A36376" s="5"/>
      <c r="B36376" s="5"/>
      <c r="C36376" s="5" t="str">
        <f>IFERROR(__xludf.DUMMYFUNCTION("""COMPUTED_VALUE"""),"")</f>
        <v/>
      </c>
      <c r="D36376" s="5">
        <v>0.0</v>
      </c>
    </row>
    <row r="36377" ht="14.25" customHeight="1">
      <c r="A36377" s="5"/>
      <c r="B36377" s="5"/>
      <c r="C36377" s="5" t="str">
        <f>IFERROR(__xludf.DUMMYFUNCTION("""COMPUTED_VALUE"""),"")</f>
        <v/>
      </c>
      <c r="D36377" s="5">
        <v>0.0</v>
      </c>
    </row>
    <row r="36378" ht="14.25" customHeight="1">
      <c r="A36378" s="5"/>
      <c r="B36378" s="5"/>
      <c r="C36378" s="5" t="str">
        <f>IFERROR(__xludf.DUMMYFUNCTION("""COMPUTED_VALUE"""),"")</f>
        <v/>
      </c>
      <c r="D36378" s="5">
        <v>0.0</v>
      </c>
    </row>
    <row r="36379" ht="14.25" customHeight="1">
      <c r="A36379" s="5"/>
      <c r="B36379" s="5"/>
      <c r="C36379" s="5" t="str">
        <f>IFERROR(__xludf.DUMMYFUNCTION("""COMPUTED_VALUE"""),"")</f>
        <v/>
      </c>
      <c r="D36379" s="5">
        <v>0.0</v>
      </c>
    </row>
    <row r="36380" ht="14.25" customHeight="1">
      <c r="A36380" s="5"/>
      <c r="B36380" s="5"/>
      <c r="C36380" s="5" t="str">
        <f>IFERROR(__xludf.DUMMYFUNCTION("""COMPUTED_VALUE"""),"")</f>
        <v/>
      </c>
      <c r="D36380" s="5">
        <v>0.0</v>
      </c>
    </row>
    <row r="36381" ht="14.25" customHeight="1">
      <c r="A36381" s="5"/>
      <c r="B36381" s="5"/>
      <c r="C36381" s="5" t="str">
        <f>IFERROR(__xludf.DUMMYFUNCTION("""COMPUTED_VALUE"""),"")</f>
        <v/>
      </c>
      <c r="D36381" s="5">
        <v>0.0</v>
      </c>
    </row>
    <row r="36382" ht="14.25" customHeight="1">
      <c r="A36382" s="5"/>
      <c r="B36382" s="5"/>
      <c r="C36382" s="5" t="str">
        <f>IFERROR(__xludf.DUMMYFUNCTION("""COMPUTED_VALUE"""),"")</f>
        <v/>
      </c>
      <c r="D36382" s="5">
        <v>0.0</v>
      </c>
    </row>
    <row r="36383" ht="14.25" customHeight="1">
      <c r="A36383" s="5"/>
      <c r="B36383" s="5"/>
      <c r="C36383" s="5" t="str">
        <f>IFERROR(__xludf.DUMMYFUNCTION("""COMPUTED_VALUE"""),"")</f>
        <v/>
      </c>
      <c r="D36383" s="5">
        <v>0.0</v>
      </c>
    </row>
    <row r="36384" ht="14.25" customHeight="1">
      <c r="A36384" s="5"/>
      <c r="B36384" s="5"/>
      <c r="C36384" s="5" t="str">
        <f>IFERROR(__xludf.DUMMYFUNCTION("""COMPUTED_VALUE"""),"")</f>
        <v/>
      </c>
      <c r="D36384" s="5">
        <v>0.0</v>
      </c>
    </row>
    <row r="36385" ht="14.25" customHeight="1">
      <c r="A36385" s="5"/>
      <c r="B36385" s="5"/>
      <c r="C36385" s="5" t="str">
        <f>IFERROR(__xludf.DUMMYFUNCTION("""COMPUTED_VALUE"""),"")</f>
        <v/>
      </c>
      <c r="D36385" s="5">
        <v>0.0</v>
      </c>
    </row>
    <row r="36386" ht="14.25" customHeight="1">
      <c r="A36386" s="5"/>
      <c r="B36386" s="5"/>
      <c r="C36386" s="5" t="str">
        <f>IFERROR(__xludf.DUMMYFUNCTION("""COMPUTED_VALUE"""),"")</f>
        <v/>
      </c>
      <c r="D36386" s="5">
        <v>0.0</v>
      </c>
    </row>
    <row r="36387" ht="14.25" customHeight="1">
      <c r="A36387" s="5"/>
      <c r="B36387" s="5"/>
      <c r="C36387" s="5" t="str">
        <f>IFERROR(__xludf.DUMMYFUNCTION("""COMPUTED_VALUE"""),"")</f>
        <v/>
      </c>
      <c r="D36387" s="5">
        <v>0.0</v>
      </c>
    </row>
    <row r="36388" ht="14.25" customHeight="1">
      <c r="A36388" s="5"/>
      <c r="B36388" s="5"/>
      <c r="C36388" s="5" t="str">
        <f>IFERROR(__xludf.DUMMYFUNCTION("""COMPUTED_VALUE"""),"")</f>
        <v/>
      </c>
      <c r="D36388" s="5">
        <v>0.0</v>
      </c>
    </row>
    <row r="36389" ht="14.25" customHeight="1">
      <c r="A36389" s="5"/>
      <c r="B36389" s="5"/>
      <c r="C36389" s="5" t="str">
        <f>IFERROR(__xludf.DUMMYFUNCTION("""COMPUTED_VALUE"""),"")</f>
        <v/>
      </c>
      <c r="D36389" s="5">
        <v>0.0</v>
      </c>
    </row>
    <row r="36390" ht="14.25" customHeight="1">
      <c r="A36390" s="5"/>
      <c r="B36390" s="5"/>
      <c r="C36390" s="5" t="str">
        <f>IFERROR(__xludf.DUMMYFUNCTION("""COMPUTED_VALUE"""),"")</f>
        <v/>
      </c>
      <c r="D36390" s="5">
        <v>0.0</v>
      </c>
    </row>
    <row r="36391" ht="14.25" customHeight="1">
      <c r="A36391" s="5"/>
      <c r="B36391" s="5"/>
      <c r="C36391" s="5" t="str">
        <f>IFERROR(__xludf.DUMMYFUNCTION("""COMPUTED_VALUE"""),"")</f>
        <v/>
      </c>
      <c r="D36391" s="5">
        <v>0.0</v>
      </c>
    </row>
    <row r="36392" ht="14.25" customHeight="1">
      <c r="A36392" s="5"/>
      <c r="B36392" s="5"/>
      <c r="C36392" s="5" t="str">
        <f>IFERROR(__xludf.DUMMYFUNCTION("""COMPUTED_VALUE"""),"")</f>
        <v/>
      </c>
      <c r="D36392" s="5">
        <v>0.0</v>
      </c>
    </row>
    <row r="36393" ht="14.25" customHeight="1">
      <c r="A36393" s="5"/>
      <c r="B36393" s="5"/>
      <c r="C36393" s="5" t="str">
        <f>IFERROR(__xludf.DUMMYFUNCTION("""COMPUTED_VALUE"""),"")</f>
        <v/>
      </c>
      <c r="D36393" s="5">
        <v>0.0</v>
      </c>
    </row>
    <row r="36394" ht="14.25" customHeight="1">
      <c r="A36394" s="5"/>
      <c r="B36394" s="5"/>
      <c r="C36394" s="5" t="str">
        <f>IFERROR(__xludf.DUMMYFUNCTION("""COMPUTED_VALUE"""),"")</f>
        <v/>
      </c>
      <c r="D36394" s="5">
        <v>0.0</v>
      </c>
    </row>
    <row r="36395" ht="14.25" customHeight="1">
      <c r="A36395" s="5"/>
      <c r="B36395" s="5"/>
      <c r="C36395" s="5" t="str">
        <f>IFERROR(__xludf.DUMMYFUNCTION("""COMPUTED_VALUE"""),"")</f>
        <v/>
      </c>
      <c r="D36395" s="5">
        <v>0.0</v>
      </c>
    </row>
    <row r="36396" ht="14.25" customHeight="1">
      <c r="A36396" s="5"/>
      <c r="B36396" s="5"/>
      <c r="C36396" s="5" t="str">
        <f>IFERROR(__xludf.DUMMYFUNCTION("""COMPUTED_VALUE"""),"")</f>
        <v/>
      </c>
      <c r="D36396" s="5">
        <v>0.0</v>
      </c>
    </row>
    <row r="36397" ht="14.25" customHeight="1">
      <c r="A36397" s="5"/>
      <c r="B36397" s="5"/>
      <c r="C36397" s="5" t="str">
        <f>IFERROR(__xludf.DUMMYFUNCTION("""COMPUTED_VALUE"""),"")</f>
        <v/>
      </c>
      <c r="D36397" s="5">
        <v>0.0</v>
      </c>
    </row>
    <row r="36398" ht="14.25" customHeight="1">
      <c r="A36398" s="5"/>
      <c r="B36398" s="5"/>
      <c r="C36398" s="5" t="str">
        <f>IFERROR(__xludf.DUMMYFUNCTION("""COMPUTED_VALUE"""),"")</f>
        <v/>
      </c>
      <c r="D36398" s="5">
        <v>0.0</v>
      </c>
    </row>
    <row r="36399" ht="14.25" customHeight="1">
      <c r="A36399" s="5"/>
      <c r="B36399" s="5"/>
      <c r="C36399" s="5" t="str">
        <f>IFERROR(__xludf.DUMMYFUNCTION("""COMPUTED_VALUE"""),"")</f>
        <v/>
      </c>
      <c r="D36399" s="5">
        <v>0.0</v>
      </c>
    </row>
    <row r="36400" ht="14.25" customHeight="1">
      <c r="A36400" s="5"/>
      <c r="B36400" s="5"/>
      <c r="C36400" s="5" t="str">
        <f>IFERROR(__xludf.DUMMYFUNCTION("""COMPUTED_VALUE"""),"")</f>
        <v/>
      </c>
      <c r="D36400" s="5">
        <v>0.0</v>
      </c>
    </row>
    <row r="36401" ht="14.25" customHeight="1">
      <c r="A36401" s="5"/>
      <c r="B36401" s="5"/>
      <c r="C36401" s="5" t="str">
        <f>IFERROR(__xludf.DUMMYFUNCTION("""COMPUTED_VALUE"""),"")</f>
        <v/>
      </c>
      <c r="D36401" s="5">
        <v>0.0</v>
      </c>
    </row>
    <row r="36402" ht="14.25" customHeight="1">
      <c r="A36402" s="5"/>
      <c r="B36402" s="5"/>
      <c r="C36402" s="5" t="str">
        <f>IFERROR(__xludf.DUMMYFUNCTION("""COMPUTED_VALUE"""),"")</f>
        <v/>
      </c>
      <c r="D36402" s="5">
        <v>0.0</v>
      </c>
    </row>
    <row r="36403" ht="14.25" customHeight="1">
      <c r="A36403" s="5"/>
      <c r="B36403" s="5"/>
      <c r="C36403" s="5" t="str">
        <f>IFERROR(__xludf.DUMMYFUNCTION("""COMPUTED_VALUE"""),"")</f>
        <v/>
      </c>
      <c r="D36403" s="5">
        <v>0.0</v>
      </c>
    </row>
    <row r="36404" ht="14.25" customHeight="1">
      <c r="A36404" s="5"/>
      <c r="B36404" s="5"/>
      <c r="C36404" s="5" t="str">
        <f>IFERROR(__xludf.DUMMYFUNCTION("""COMPUTED_VALUE"""),"")</f>
        <v/>
      </c>
      <c r="D36404" s="5">
        <v>0.0</v>
      </c>
    </row>
    <row r="36405" ht="14.25" customHeight="1">
      <c r="A36405" s="5"/>
      <c r="B36405" s="5"/>
      <c r="C36405" s="5" t="str">
        <f>IFERROR(__xludf.DUMMYFUNCTION("""COMPUTED_VALUE"""),"")</f>
        <v/>
      </c>
      <c r="D36405" s="5">
        <v>0.0</v>
      </c>
    </row>
    <row r="36406" ht="14.25" customHeight="1">
      <c r="A36406" s="5"/>
      <c r="B36406" s="5"/>
      <c r="C36406" s="5" t="str">
        <f>IFERROR(__xludf.DUMMYFUNCTION("""COMPUTED_VALUE"""),"")</f>
        <v/>
      </c>
      <c r="D36406" s="5">
        <v>0.0</v>
      </c>
    </row>
    <row r="36407" ht="14.25" customHeight="1">
      <c r="A36407" s="5"/>
      <c r="B36407" s="5"/>
      <c r="C36407" s="5" t="str">
        <f>IFERROR(__xludf.DUMMYFUNCTION("""COMPUTED_VALUE"""),"")</f>
        <v/>
      </c>
      <c r="D36407" s="5">
        <v>0.0</v>
      </c>
    </row>
    <row r="36408" ht="14.25" customHeight="1">
      <c r="A36408" s="5"/>
      <c r="B36408" s="5"/>
      <c r="C36408" s="5" t="str">
        <f>IFERROR(__xludf.DUMMYFUNCTION("""COMPUTED_VALUE"""),"")</f>
        <v/>
      </c>
      <c r="D36408" s="5">
        <v>0.0</v>
      </c>
    </row>
    <row r="36409" ht="14.25" customHeight="1">
      <c r="A36409" s="5"/>
      <c r="B36409" s="5"/>
      <c r="C36409" s="5" t="str">
        <f>IFERROR(__xludf.DUMMYFUNCTION("""COMPUTED_VALUE"""),"")</f>
        <v/>
      </c>
      <c r="D36409" s="5">
        <v>0.0</v>
      </c>
    </row>
    <row r="36410" ht="14.25" customHeight="1">
      <c r="A36410" s="5"/>
      <c r="B36410" s="5"/>
      <c r="C36410" s="5" t="str">
        <f>IFERROR(__xludf.DUMMYFUNCTION("""COMPUTED_VALUE"""),"")</f>
        <v/>
      </c>
      <c r="D36410" s="5">
        <v>0.0</v>
      </c>
    </row>
    <row r="36411" ht="14.25" customHeight="1">
      <c r="A36411" s="5"/>
      <c r="B36411" s="5"/>
      <c r="C36411" s="5" t="str">
        <f>IFERROR(__xludf.DUMMYFUNCTION("""COMPUTED_VALUE"""),"")</f>
        <v/>
      </c>
      <c r="D36411" s="5">
        <v>0.0</v>
      </c>
    </row>
    <row r="36412" ht="14.25" customHeight="1">
      <c r="A36412" s="5"/>
      <c r="B36412" s="5"/>
      <c r="C36412" s="5" t="str">
        <f>IFERROR(__xludf.DUMMYFUNCTION("""COMPUTED_VALUE"""),"")</f>
        <v/>
      </c>
      <c r="D36412" s="5">
        <v>0.0</v>
      </c>
    </row>
    <row r="36413" ht="14.25" customHeight="1">
      <c r="A36413" s="5"/>
      <c r="B36413" s="5"/>
      <c r="C36413" s="5" t="str">
        <f>IFERROR(__xludf.DUMMYFUNCTION("""COMPUTED_VALUE"""),"")</f>
        <v/>
      </c>
      <c r="D36413" s="5">
        <v>0.0</v>
      </c>
    </row>
    <row r="36414" ht="14.25" customHeight="1">
      <c r="A36414" s="5"/>
      <c r="B36414" s="5"/>
      <c r="C36414" s="5" t="str">
        <f>IFERROR(__xludf.DUMMYFUNCTION("""COMPUTED_VALUE"""),"")</f>
        <v/>
      </c>
      <c r="D36414" s="5">
        <v>0.0</v>
      </c>
    </row>
    <row r="36415" ht="14.25" customHeight="1">
      <c r="A36415" s="5"/>
      <c r="B36415" s="5"/>
      <c r="C36415" s="5" t="str">
        <f>IFERROR(__xludf.DUMMYFUNCTION("""COMPUTED_VALUE"""),"")</f>
        <v/>
      </c>
      <c r="D36415" s="5">
        <v>0.0</v>
      </c>
    </row>
    <row r="36416" ht="14.25" customHeight="1">
      <c r="A36416" s="5"/>
      <c r="B36416" s="5"/>
      <c r="C36416" s="5" t="str">
        <f>IFERROR(__xludf.DUMMYFUNCTION("""COMPUTED_VALUE"""),"")</f>
        <v/>
      </c>
      <c r="D36416" s="5">
        <v>0.0</v>
      </c>
    </row>
    <row r="36417" ht="14.25" customHeight="1">
      <c r="A36417" s="5"/>
      <c r="B36417" s="5"/>
      <c r="C36417" s="5" t="str">
        <f>IFERROR(__xludf.DUMMYFUNCTION("""COMPUTED_VALUE"""),"")</f>
        <v/>
      </c>
      <c r="D36417" s="5">
        <v>0.0</v>
      </c>
    </row>
    <row r="36418" ht="14.25" customHeight="1">
      <c r="A36418" s="5"/>
      <c r="B36418" s="5"/>
      <c r="C36418" s="5" t="str">
        <f>IFERROR(__xludf.DUMMYFUNCTION("""COMPUTED_VALUE"""),"")</f>
        <v/>
      </c>
      <c r="D36418" s="5">
        <v>0.0</v>
      </c>
    </row>
    <row r="36419" ht="14.25" customHeight="1">
      <c r="A36419" s="5"/>
      <c r="B36419" s="5"/>
      <c r="C36419" s="5" t="str">
        <f>IFERROR(__xludf.DUMMYFUNCTION("""COMPUTED_VALUE"""),"")</f>
        <v/>
      </c>
      <c r="D36419" s="5">
        <v>0.0</v>
      </c>
    </row>
    <row r="36420" ht="14.25" customHeight="1">
      <c r="A36420" s="5"/>
      <c r="B36420" s="5"/>
      <c r="C36420" s="5" t="str">
        <f>IFERROR(__xludf.DUMMYFUNCTION("""COMPUTED_VALUE"""),"")</f>
        <v/>
      </c>
      <c r="D36420" s="5">
        <v>0.0</v>
      </c>
    </row>
    <row r="36421" ht="14.25" customHeight="1">
      <c r="A36421" s="5"/>
      <c r="B36421" s="5"/>
      <c r="C36421" s="5" t="str">
        <f>IFERROR(__xludf.DUMMYFUNCTION("""COMPUTED_VALUE"""),"")</f>
        <v/>
      </c>
      <c r="D36421" s="5">
        <v>0.0</v>
      </c>
    </row>
    <row r="36422" ht="14.25" customHeight="1">
      <c r="A36422" s="5"/>
      <c r="B36422" s="5"/>
      <c r="C36422" s="5" t="str">
        <f>IFERROR(__xludf.DUMMYFUNCTION("""COMPUTED_VALUE"""),"")</f>
        <v/>
      </c>
      <c r="D36422" s="5">
        <v>0.0</v>
      </c>
    </row>
    <row r="36423" ht="14.25" customHeight="1">
      <c r="A36423" s="5"/>
      <c r="B36423" s="5"/>
      <c r="C36423" s="5" t="str">
        <f>IFERROR(__xludf.DUMMYFUNCTION("""COMPUTED_VALUE"""),"")</f>
        <v/>
      </c>
      <c r="D36423" s="5">
        <v>0.0</v>
      </c>
    </row>
    <row r="36424" ht="14.25" customHeight="1">
      <c r="A36424" s="5"/>
      <c r="B36424" s="5"/>
      <c r="C36424" s="5" t="str">
        <f>IFERROR(__xludf.DUMMYFUNCTION("""COMPUTED_VALUE"""),"")</f>
        <v/>
      </c>
      <c r="D36424" s="5">
        <v>0.0</v>
      </c>
    </row>
    <row r="36425" ht="14.25" customHeight="1">
      <c r="A36425" s="5"/>
      <c r="B36425" s="5"/>
      <c r="C36425" s="5" t="str">
        <f>IFERROR(__xludf.DUMMYFUNCTION("""COMPUTED_VALUE"""),"")</f>
        <v/>
      </c>
      <c r="D36425" s="5">
        <v>0.0</v>
      </c>
    </row>
    <row r="36426" ht="14.25" customHeight="1">
      <c r="A36426" s="5"/>
      <c r="B36426" s="5"/>
      <c r="C36426" s="5" t="str">
        <f>IFERROR(__xludf.DUMMYFUNCTION("""COMPUTED_VALUE"""),"")</f>
        <v/>
      </c>
      <c r="D36426" s="5">
        <v>0.0</v>
      </c>
    </row>
    <row r="36427" ht="14.25" customHeight="1">
      <c r="A36427" s="5"/>
      <c r="B36427" s="5"/>
      <c r="C36427" s="5" t="str">
        <f>IFERROR(__xludf.DUMMYFUNCTION("""COMPUTED_VALUE"""),"")</f>
        <v/>
      </c>
      <c r="D36427" s="5">
        <v>0.0</v>
      </c>
    </row>
    <row r="36428" ht="14.25" customHeight="1">
      <c r="A36428" s="5"/>
      <c r="B36428" s="5"/>
      <c r="C36428" s="5" t="str">
        <f>IFERROR(__xludf.DUMMYFUNCTION("""COMPUTED_VALUE"""),"")</f>
        <v/>
      </c>
      <c r="D36428" s="5">
        <v>0.0</v>
      </c>
    </row>
    <row r="36429" ht="14.25" customHeight="1">
      <c r="A36429" s="5"/>
      <c r="B36429" s="5"/>
      <c r="C36429" s="5" t="str">
        <f>IFERROR(__xludf.DUMMYFUNCTION("""COMPUTED_VALUE"""),"")</f>
        <v/>
      </c>
      <c r="D36429" s="5">
        <v>0.0</v>
      </c>
    </row>
    <row r="36430" ht="14.25" customHeight="1">
      <c r="A36430" s="5"/>
      <c r="B36430" s="5"/>
      <c r="C36430" s="5" t="str">
        <f>IFERROR(__xludf.DUMMYFUNCTION("""COMPUTED_VALUE"""),"")</f>
        <v/>
      </c>
      <c r="D36430" s="5">
        <v>0.0</v>
      </c>
    </row>
    <row r="36431" ht="14.25" customHeight="1">
      <c r="A36431" s="5"/>
      <c r="B36431" s="5"/>
      <c r="C36431" s="5" t="str">
        <f>IFERROR(__xludf.DUMMYFUNCTION("""COMPUTED_VALUE"""),"")</f>
        <v/>
      </c>
      <c r="D36431" s="5">
        <v>0.0</v>
      </c>
    </row>
    <row r="36432" ht="14.25" customHeight="1">
      <c r="A36432" s="5"/>
      <c r="B36432" s="5"/>
      <c r="C36432" s="5" t="str">
        <f>IFERROR(__xludf.DUMMYFUNCTION("""COMPUTED_VALUE"""),"")</f>
        <v/>
      </c>
      <c r="D36432" s="5">
        <v>0.0</v>
      </c>
    </row>
    <row r="36433" ht="14.25" customHeight="1">
      <c r="A36433" s="5"/>
      <c r="B36433" s="5"/>
      <c r="C36433" s="5" t="str">
        <f>IFERROR(__xludf.DUMMYFUNCTION("""COMPUTED_VALUE"""),"")</f>
        <v/>
      </c>
      <c r="D36433" s="5">
        <v>0.0</v>
      </c>
    </row>
    <row r="36434" ht="14.25" customHeight="1">
      <c r="A36434" s="5"/>
      <c r="B36434" s="5"/>
      <c r="C36434" s="5" t="str">
        <f>IFERROR(__xludf.DUMMYFUNCTION("""COMPUTED_VALUE"""),"")</f>
        <v/>
      </c>
      <c r="D36434" s="5">
        <v>0.0</v>
      </c>
    </row>
    <row r="36435" ht="14.25" customHeight="1">
      <c r="A36435" s="5"/>
      <c r="B36435" s="5"/>
      <c r="C36435" s="5" t="str">
        <f>IFERROR(__xludf.DUMMYFUNCTION("""COMPUTED_VALUE"""),"")</f>
        <v/>
      </c>
      <c r="D36435" s="5">
        <v>0.0</v>
      </c>
    </row>
    <row r="36436" ht="14.25" customHeight="1">
      <c r="A36436" s="5"/>
      <c r="B36436" s="5"/>
      <c r="C36436" s="5" t="str">
        <f>IFERROR(__xludf.DUMMYFUNCTION("""COMPUTED_VALUE"""),"")</f>
        <v/>
      </c>
      <c r="D36436" s="5">
        <v>0.0</v>
      </c>
    </row>
    <row r="36437" ht="14.25" customHeight="1">
      <c r="A36437" s="5"/>
      <c r="B36437" s="5"/>
      <c r="C36437" s="5" t="str">
        <f>IFERROR(__xludf.DUMMYFUNCTION("""COMPUTED_VALUE"""),"")</f>
        <v/>
      </c>
      <c r="D36437" s="5">
        <v>0.0</v>
      </c>
    </row>
    <row r="36438" ht="14.25" customHeight="1">
      <c r="A36438" s="5"/>
      <c r="B36438" s="5"/>
      <c r="C36438" s="5" t="str">
        <f>IFERROR(__xludf.DUMMYFUNCTION("""COMPUTED_VALUE"""),"")</f>
        <v/>
      </c>
      <c r="D36438" s="5">
        <v>0.0</v>
      </c>
    </row>
    <row r="36439" ht="14.25" customHeight="1">
      <c r="A36439" s="5"/>
      <c r="B36439" s="5"/>
      <c r="C36439" s="5" t="str">
        <f>IFERROR(__xludf.DUMMYFUNCTION("""COMPUTED_VALUE"""),"")</f>
        <v/>
      </c>
      <c r="D36439" s="5">
        <v>0.0</v>
      </c>
    </row>
    <row r="36440" ht="14.25" customHeight="1">
      <c r="A36440" s="5"/>
      <c r="B36440" s="5"/>
      <c r="C36440" s="5" t="str">
        <f>IFERROR(__xludf.DUMMYFUNCTION("""COMPUTED_VALUE"""),"")</f>
        <v/>
      </c>
      <c r="D36440" s="5">
        <v>0.0</v>
      </c>
    </row>
    <row r="36441" ht="14.25" customHeight="1">
      <c r="A36441" s="5"/>
      <c r="B36441" s="5"/>
      <c r="C36441" s="5" t="str">
        <f>IFERROR(__xludf.DUMMYFUNCTION("""COMPUTED_VALUE"""),"")</f>
        <v/>
      </c>
      <c r="D36441" s="5">
        <v>0.0</v>
      </c>
    </row>
    <row r="36442" ht="14.25" customHeight="1">
      <c r="A36442" s="5"/>
      <c r="B36442" s="5"/>
      <c r="C36442" s="5" t="str">
        <f>IFERROR(__xludf.DUMMYFUNCTION("""COMPUTED_VALUE"""),"")</f>
        <v/>
      </c>
      <c r="D36442" s="5">
        <v>0.0</v>
      </c>
    </row>
    <row r="36443" ht="14.25" customHeight="1">
      <c r="A36443" s="5"/>
      <c r="B36443" s="5"/>
      <c r="C36443" s="5" t="str">
        <f>IFERROR(__xludf.DUMMYFUNCTION("""COMPUTED_VALUE"""),"")</f>
        <v/>
      </c>
      <c r="D36443" s="5">
        <v>0.0</v>
      </c>
    </row>
    <row r="36444" ht="14.25" customHeight="1">
      <c r="A36444" s="5"/>
      <c r="B36444" s="5"/>
      <c r="C36444" s="5" t="str">
        <f>IFERROR(__xludf.DUMMYFUNCTION("""COMPUTED_VALUE"""),"")</f>
        <v/>
      </c>
      <c r="D36444" s="5">
        <v>0.0</v>
      </c>
    </row>
    <row r="36445" ht="14.25" customHeight="1">
      <c r="A36445" s="5"/>
      <c r="B36445" s="5"/>
      <c r="C36445" s="5" t="str">
        <f>IFERROR(__xludf.DUMMYFUNCTION("""COMPUTED_VALUE"""),"")</f>
        <v/>
      </c>
      <c r="D36445" s="5">
        <v>0.0</v>
      </c>
    </row>
    <row r="36446" ht="14.25" customHeight="1">
      <c r="A36446" s="5"/>
      <c r="B36446" s="5"/>
      <c r="C36446" s="5" t="str">
        <f>IFERROR(__xludf.DUMMYFUNCTION("""COMPUTED_VALUE"""),"")</f>
        <v/>
      </c>
      <c r="D36446" s="5">
        <v>0.0</v>
      </c>
    </row>
    <row r="36447" ht="14.25" customHeight="1">
      <c r="A36447" s="5"/>
      <c r="B36447" s="5"/>
      <c r="C36447" s="5" t="str">
        <f>IFERROR(__xludf.DUMMYFUNCTION("""COMPUTED_VALUE"""),"")</f>
        <v/>
      </c>
      <c r="D36447" s="5">
        <v>0.0</v>
      </c>
    </row>
    <row r="36448" ht="14.25" customHeight="1">
      <c r="A36448" s="5"/>
      <c r="B36448" s="5"/>
      <c r="C36448" s="5" t="str">
        <f>IFERROR(__xludf.DUMMYFUNCTION("""COMPUTED_VALUE"""),"")</f>
        <v/>
      </c>
      <c r="D36448" s="5">
        <v>0.0</v>
      </c>
    </row>
    <row r="36449" ht="14.25" customHeight="1">
      <c r="A36449" s="5"/>
      <c r="B36449" s="5"/>
      <c r="C36449" s="5" t="str">
        <f>IFERROR(__xludf.DUMMYFUNCTION("""COMPUTED_VALUE"""),"")</f>
        <v/>
      </c>
      <c r="D36449" s="5">
        <v>0.0</v>
      </c>
    </row>
    <row r="36450" ht="14.25" customHeight="1">
      <c r="A36450" s="5"/>
      <c r="B36450" s="5"/>
      <c r="C36450" s="5" t="str">
        <f>IFERROR(__xludf.DUMMYFUNCTION("""COMPUTED_VALUE"""),"")</f>
        <v/>
      </c>
      <c r="D36450" s="5">
        <v>0.0</v>
      </c>
    </row>
    <row r="36451" ht="14.25" customHeight="1">
      <c r="A36451" s="5"/>
      <c r="B36451" s="5"/>
      <c r="C36451" s="5" t="str">
        <f>IFERROR(__xludf.DUMMYFUNCTION("""COMPUTED_VALUE"""),"")</f>
        <v/>
      </c>
      <c r="D36451" s="5">
        <v>0.0</v>
      </c>
    </row>
    <row r="36452" ht="14.25" customHeight="1">
      <c r="A36452" s="5"/>
      <c r="B36452" s="5"/>
      <c r="C36452" s="5" t="str">
        <f>IFERROR(__xludf.DUMMYFUNCTION("""COMPUTED_VALUE"""),"")</f>
        <v/>
      </c>
      <c r="D36452" s="5">
        <v>0.0</v>
      </c>
    </row>
    <row r="36453" ht="14.25" customHeight="1">
      <c r="A36453" s="5"/>
      <c r="B36453" s="5"/>
      <c r="C36453" s="5" t="str">
        <f>IFERROR(__xludf.DUMMYFUNCTION("""COMPUTED_VALUE"""),"")</f>
        <v/>
      </c>
      <c r="D36453" s="5">
        <v>0.0</v>
      </c>
    </row>
    <row r="36454" ht="14.25" customHeight="1">
      <c r="A36454" s="5"/>
      <c r="B36454" s="5"/>
      <c r="C36454" s="5" t="str">
        <f>IFERROR(__xludf.DUMMYFUNCTION("""COMPUTED_VALUE"""),"")</f>
        <v/>
      </c>
      <c r="D36454" s="5">
        <v>0.0</v>
      </c>
    </row>
    <row r="36455" ht="14.25" customHeight="1">
      <c r="A36455" s="5"/>
      <c r="B36455" s="5"/>
      <c r="C36455" s="5" t="str">
        <f>IFERROR(__xludf.DUMMYFUNCTION("""COMPUTED_VALUE"""),"")</f>
        <v/>
      </c>
      <c r="D36455" s="5">
        <v>0.0</v>
      </c>
    </row>
    <row r="36456" ht="14.25" customHeight="1">
      <c r="A36456" s="5"/>
      <c r="B36456" s="5"/>
      <c r="C36456" s="5" t="str">
        <f>IFERROR(__xludf.DUMMYFUNCTION("""COMPUTED_VALUE"""),"")</f>
        <v/>
      </c>
      <c r="D36456" s="5">
        <v>0.0</v>
      </c>
    </row>
    <row r="36457" ht="14.25" customHeight="1">
      <c r="A36457" s="5"/>
      <c r="B36457" s="5"/>
      <c r="C36457" s="5" t="str">
        <f>IFERROR(__xludf.DUMMYFUNCTION("""COMPUTED_VALUE"""),"")</f>
        <v/>
      </c>
      <c r="D36457" s="5">
        <v>0.0</v>
      </c>
    </row>
    <row r="36458" ht="14.25" customHeight="1">
      <c r="A36458" s="5"/>
      <c r="B36458" s="5"/>
      <c r="C36458" s="5" t="str">
        <f>IFERROR(__xludf.DUMMYFUNCTION("""COMPUTED_VALUE"""),"")</f>
        <v/>
      </c>
      <c r="D36458" s="5">
        <v>0.0</v>
      </c>
    </row>
    <row r="36459" ht="14.25" customHeight="1">
      <c r="A36459" s="5"/>
      <c r="B36459" s="5"/>
      <c r="C36459" s="5" t="str">
        <f>IFERROR(__xludf.DUMMYFUNCTION("""COMPUTED_VALUE"""),"")</f>
        <v/>
      </c>
      <c r="D36459" s="5">
        <v>0.0</v>
      </c>
    </row>
    <row r="36460" ht="14.25" customHeight="1">
      <c r="A36460" s="5"/>
      <c r="B36460" s="5"/>
      <c r="C36460" s="5" t="str">
        <f>IFERROR(__xludf.DUMMYFUNCTION("""COMPUTED_VALUE"""),"")</f>
        <v/>
      </c>
      <c r="D36460" s="5">
        <v>0.0</v>
      </c>
    </row>
    <row r="36461" ht="14.25" customHeight="1">
      <c r="A36461" s="5"/>
      <c r="B36461" s="5"/>
      <c r="C36461" s="5" t="str">
        <f>IFERROR(__xludf.DUMMYFUNCTION("""COMPUTED_VALUE"""),"")</f>
        <v/>
      </c>
      <c r="D36461" s="5">
        <v>0.0</v>
      </c>
    </row>
    <row r="36462" ht="14.25" customHeight="1">
      <c r="A36462" s="5"/>
      <c r="B36462" s="5"/>
      <c r="C36462" s="5" t="str">
        <f>IFERROR(__xludf.DUMMYFUNCTION("""COMPUTED_VALUE"""),"")</f>
        <v/>
      </c>
      <c r="D36462" s="5">
        <v>0.0</v>
      </c>
    </row>
    <row r="36463" ht="14.25" customHeight="1">
      <c r="A36463" s="5"/>
      <c r="B36463" s="5"/>
      <c r="C36463" s="5" t="str">
        <f>IFERROR(__xludf.DUMMYFUNCTION("""COMPUTED_VALUE"""),"")</f>
        <v/>
      </c>
      <c r="D36463" s="5">
        <v>0.0</v>
      </c>
    </row>
    <row r="36464" ht="14.25" customHeight="1">
      <c r="A36464" s="5"/>
      <c r="B36464" s="5"/>
      <c r="C36464" s="5" t="str">
        <f>IFERROR(__xludf.DUMMYFUNCTION("""COMPUTED_VALUE"""),"")</f>
        <v/>
      </c>
      <c r="D36464" s="5">
        <v>0.0</v>
      </c>
    </row>
    <row r="36465" ht="14.25" customHeight="1">
      <c r="A36465" s="5"/>
      <c r="B36465" s="5"/>
      <c r="C36465" s="5" t="str">
        <f>IFERROR(__xludf.DUMMYFUNCTION("""COMPUTED_VALUE"""),"")</f>
        <v/>
      </c>
      <c r="D36465" s="5">
        <v>0.0</v>
      </c>
    </row>
    <row r="36466" ht="14.25" customHeight="1">
      <c r="A36466" s="5"/>
      <c r="B36466" s="5"/>
      <c r="C36466" s="5" t="str">
        <f>IFERROR(__xludf.DUMMYFUNCTION("""COMPUTED_VALUE"""),"")</f>
        <v/>
      </c>
      <c r="D36466" s="5">
        <v>0.0</v>
      </c>
    </row>
    <row r="36467" ht="14.25" customHeight="1">
      <c r="A36467" s="5"/>
      <c r="B36467" s="5"/>
      <c r="C36467" s="5" t="str">
        <f>IFERROR(__xludf.DUMMYFUNCTION("""COMPUTED_VALUE"""),"")</f>
        <v/>
      </c>
      <c r="D36467" s="5">
        <v>0.0</v>
      </c>
    </row>
    <row r="36468" ht="14.25" customHeight="1">
      <c r="A36468" s="5"/>
      <c r="B36468" s="5"/>
      <c r="C36468" s="5" t="str">
        <f>IFERROR(__xludf.DUMMYFUNCTION("""COMPUTED_VALUE"""),"")</f>
        <v/>
      </c>
      <c r="D36468" s="5">
        <v>0.0</v>
      </c>
    </row>
    <row r="36469" ht="14.25" customHeight="1">
      <c r="A36469" s="5"/>
      <c r="B36469" s="5"/>
      <c r="C36469" s="5" t="str">
        <f>IFERROR(__xludf.DUMMYFUNCTION("""COMPUTED_VALUE"""),"")</f>
        <v/>
      </c>
      <c r="D36469" s="5">
        <v>0.0</v>
      </c>
    </row>
    <row r="36470" ht="14.25" customHeight="1">
      <c r="A36470" s="5"/>
      <c r="B36470" s="5"/>
      <c r="C36470" s="5" t="str">
        <f>IFERROR(__xludf.DUMMYFUNCTION("""COMPUTED_VALUE"""),"")</f>
        <v/>
      </c>
      <c r="D36470" s="5">
        <v>0.0</v>
      </c>
    </row>
    <row r="36471" ht="14.25" customHeight="1">
      <c r="A36471" s="5"/>
      <c r="B36471" s="5"/>
      <c r="C36471" s="5" t="str">
        <f>IFERROR(__xludf.DUMMYFUNCTION("""COMPUTED_VALUE"""),"")</f>
        <v/>
      </c>
      <c r="D36471" s="5">
        <v>0.0</v>
      </c>
    </row>
    <row r="36472" ht="14.25" customHeight="1">
      <c r="A36472" s="5"/>
      <c r="B36472" s="5"/>
      <c r="C36472" s="5" t="str">
        <f>IFERROR(__xludf.DUMMYFUNCTION("""COMPUTED_VALUE"""),"")</f>
        <v/>
      </c>
      <c r="D36472" s="5">
        <v>0.0</v>
      </c>
    </row>
    <row r="36473" ht="14.25" customHeight="1">
      <c r="A36473" s="5"/>
      <c r="B36473" s="5"/>
      <c r="C36473" s="5" t="str">
        <f>IFERROR(__xludf.DUMMYFUNCTION("""COMPUTED_VALUE"""),"")</f>
        <v/>
      </c>
      <c r="D36473" s="5">
        <v>0.0</v>
      </c>
    </row>
    <row r="36474" ht="14.25" customHeight="1">
      <c r="A36474" s="5"/>
      <c r="B36474" s="5"/>
      <c r="C36474" s="5" t="str">
        <f>IFERROR(__xludf.DUMMYFUNCTION("""COMPUTED_VALUE"""),"")</f>
        <v/>
      </c>
      <c r="D36474" s="5">
        <v>0.0</v>
      </c>
    </row>
    <row r="36475" ht="14.25" customHeight="1">
      <c r="A36475" s="5"/>
      <c r="B36475" s="5"/>
      <c r="C36475" s="5" t="str">
        <f>IFERROR(__xludf.DUMMYFUNCTION("""COMPUTED_VALUE"""),"")</f>
        <v/>
      </c>
      <c r="D36475" s="5">
        <v>0.0</v>
      </c>
    </row>
    <row r="36476" ht="14.25" customHeight="1">
      <c r="A36476" s="5"/>
      <c r="B36476" s="5"/>
      <c r="C36476" s="5" t="str">
        <f>IFERROR(__xludf.DUMMYFUNCTION("""COMPUTED_VALUE"""),"")</f>
        <v/>
      </c>
      <c r="D36476" s="5">
        <v>0.0</v>
      </c>
    </row>
    <row r="36477" ht="14.25" customHeight="1">
      <c r="A36477" s="5"/>
      <c r="B36477" s="5"/>
      <c r="C36477" s="5" t="str">
        <f>IFERROR(__xludf.DUMMYFUNCTION("""COMPUTED_VALUE"""),"")</f>
        <v/>
      </c>
      <c r="D36477" s="5">
        <v>0.0</v>
      </c>
    </row>
    <row r="36478" ht="14.25" customHeight="1">
      <c r="A36478" s="5"/>
      <c r="B36478" s="5"/>
      <c r="C36478" s="5" t="str">
        <f>IFERROR(__xludf.DUMMYFUNCTION("""COMPUTED_VALUE"""),"")</f>
        <v/>
      </c>
      <c r="D36478" s="5">
        <v>0.0</v>
      </c>
    </row>
    <row r="36479" ht="14.25" customHeight="1">
      <c r="A36479" s="5"/>
      <c r="B36479" s="5"/>
      <c r="C36479" s="5" t="str">
        <f>IFERROR(__xludf.DUMMYFUNCTION("""COMPUTED_VALUE"""),"")</f>
        <v/>
      </c>
      <c r="D36479" s="5">
        <v>0.0</v>
      </c>
    </row>
    <row r="36480" ht="14.25" customHeight="1">
      <c r="A36480" s="5"/>
      <c r="B36480" s="5"/>
      <c r="C36480" s="5" t="str">
        <f>IFERROR(__xludf.DUMMYFUNCTION("""COMPUTED_VALUE"""),"")</f>
        <v/>
      </c>
      <c r="D36480" s="5">
        <v>0.0</v>
      </c>
    </row>
    <row r="36481" ht="14.25" customHeight="1">
      <c r="A36481" s="5"/>
      <c r="B36481" s="5"/>
      <c r="C36481" s="5" t="str">
        <f>IFERROR(__xludf.DUMMYFUNCTION("""COMPUTED_VALUE"""),"")</f>
        <v/>
      </c>
      <c r="D36481" s="5">
        <v>0.0</v>
      </c>
    </row>
    <row r="36482" ht="14.25" customHeight="1">
      <c r="A36482" s="5"/>
      <c r="B36482" s="5"/>
      <c r="C36482" s="5" t="str">
        <f>IFERROR(__xludf.DUMMYFUNCTION("""COMPUTED_VALUE"""),"")</f>
        <v/>
      </c>
      <c r="D36482" s="5">
        <v>0.0</v>
      </c>
    </row>
    <row r="36483" ht="14.25" customHeight="1">
      <c r="A36483" s="5"/>
      <c r="B36483" s="5"/>
      <c r="C36483" s="5" t="str">
        <f>IFERROR(__xludf.DUMMYFUNCTION("""COMPUTED_VALUE"""),"")</f>
        <v/>
      </c>
      <c r="D36483" s="5">
        <v>0.0</v>
      </c>
    </row>
    <row r="36484" ht="14.25" customHeight="1">
      <c r="A36484" s="5"/>
      <c r="B36484" s="5"/>
      <c r="C36484" s="5" t="str">
        <f>IFERROR(__xludf.DUMMYFUNCTION("""COMPUTED_VALUE"""),"")</f>
        <v/>
      </c>
      <c r="D36484" s="5">
        <v>0.0</v>
      </c>
    </row>
    <row r="36485" ht="14.25" customHeight="1">
      <c r="A36485" s="5"/>
      <c r="B36485" s="5"/>
      <c r="C36485" s="5" t="str">
        <f>IFERROR(__xludf.DUMMYFUNCTION("""COMPUTED_VALUE"""),"")</f>
        <v/>
      </c>
      <c r="D36485" s="5">
        <v>0.0</v>
      </c>
    </row>
    <row r="36486" ht="14.25" customHeight="1">
      <c r="A36486" s="5"/>
      <c r="B36486" s="5"/>
      <c r="C36486" s="5" t="str">
        <f>IFERROR(__xludf.DUMMYFUNCTION("""COMPUTED_VALUE"""),"")</f>
        <v/>
      </c>
      <c r="D36486" s="5">
        <v>0.0</v>
      </c>
    </row>
    <row r="36487" ht="14.25" customHeight="1">
      <c r="A36487" s="5"/>
      <c r="B36487" s="5"/>
      <c r="C36487" s="5" t="str">
        <f>IFERROR(__xludf.DUMMYFUNCTION("""COMPUTED_VALUE"""),"")</f>
        <v/>
      </c>
      <c r="D36487" s="5">
        <v>0.0</v>
      </c>
    </row>
    <row r="36488" ht="14.25" customHeight="1">
      <c r="A36488" s="5"/>
      <c r="B36488" s="5"/>
      <c r="C36488" s="5" t="str">
        <f>IFERROR(__xludf.DUMMYFUNCTION("""COMPUTED_VALUE"""),"")</f>
        <v/>
      </c>
      <c r="D36488" s="5">
        <v>0.0</v>
      </c>
    </row>
    <row r="36489" ht="14.25" customHeight="1">
      <c r="A36489" s="5"/>
      <c r="B36489" s="5"/>
      <c r="C36489" s="5" t="str">
        <f>IFERROR(__xludf.DUMMYFUNCTION("""COMPUTED_VALUE"""),"")</f>
        <v/>
      </c>
      <c r="D36489" s="5">
        <v>0.0</v>
      </c>
    </row>
    <row r="36490" ht="14.25" customHeight="1">
      <c r="A36490" s="5"/>
      <c r="B36490" s="5"/>
      <c r="C36490" s="5" t="str">
        <f>IFERROR(__xludf.DUMMYFUNCTION("""COMPUTED_VALUE"""),"")</f>
        <v/>
      </c>
      <c r="D36490" s="5">
        <v>0.0</v>
      </c>
    </row>
    <row r="36491" ht="14.25" customHeight="1">
      <c r="A36491" s="5"/>
      <c r="B36491" s="5"/>
      <c r="C36491" s="5" t="str">
        <f>IFERROR(__xludf.DUMMYFUNCTION("""COMPUTED_VALUE"""),"")</f>
        <v/>
      </c>
      <c r="D36491" s="5">
        <v>0.0</v>
      </c>
    </row>
    <row r="36492" ht="14.25" customHeight="1">
      <c r="A36492" s="5"/>
      <c r="B36492" s="5"/>
      <c r="C36492" s="5" t="str">
        <f>IFERROR(__xludf.DUMMYFUNCTION("""COMPUTED_VALUE"""),"")</f>
        <v/>
      </c>
      <c r="D36492" s="5">
        <v>0.0</v>
      </c>
    </row>
    <row r="36493" ht="14.25" customHeight="1">
      <c r="A36493" s="5"/>
      <c r="B36493" s="5"/>
      <c r="C36493" s="5" t="str">
        <f>IFERROR(__xludf.DUMMYFUNCTION("""COMPUTED_VALUE"""),"")</f>
        <v/>
      </c>
      <c r="D36493" s="5">
        <v>0.0</v>
      </c>
    </row>
    <row r="36494" ht="14.25" customHeight="1">
      <c r="A36494" s="5"/>
      <c r="B36494" s="5"/>
      <c r="C36494" s="5" t="str">
        <f>IFERROR(__xludf.DUMMYFUNCTION("""COMPUTED_VALUE"""),"")</f>
        <v/>
      </c>
      <c r="D36494" s="5">
        <v>0.0</v>
      </c>
    </row>
    <row r="36495" ht="14.25" customHeight="1">
      <c r="A36495" s="5"/>
      <c r="B36495" s="5"/>
      <c r="C36495" s="5" t="str">
        <f>IFERROR(__xludf.DUMMYFUNCTION("""COMPUTED_VALUE"""),"")</f>
        <v/>
      </c>
      <c r="D36495" s="5">
        <v>0.0</v>
      </c>
    </row>
    <row r="36496" ht="14.25" customHeight="1">
      <c r="A36496" s="5"/>
      <c r="B36496" s="5"/>
      <c r="C36496" s="5" t="str">
        <f>IFERROR(__xludf.DUMMYFUNCTION("""COMPUTED_VALUE"""),"")</f>
        <v/>
      </c>
      <c r="D36496" s="5">
        <v>0.0</v>
      </c>
    </row>
    <row r="36497" ht="14.25" customHeight="1">
      <c r="A36497" s="5"/>
      <c r="B36497" s="5"/>
      <c r="C36497" s="5" t="str">
        <f>IFERROR(__xludf.DUMMYFUNCTION("""COMPUTED_VALUE"""),"")</f>
        <v/>
      </c>
      <c r="D36497" s="5">
        <v>0.0</v>
      </c>
    </row>
    <row r="36498" ht="14.25" customHeight="1">
      <c r="A36498" s="5"/>
      <c r="B36498" s="5"/>
      <c r="C36498" s="5" t="str">
        <f>IFERROR(__xludf.DUMMYFUNCTION("""COMPUTED_VALUE"""),"")</f>
        <v/>
      </c>
      <c r="D36498" s="5">
        <v>0.0</v>
      </c>
    </row>
    <row r="36499" ht="14.25" customHeight="1">
      <c r="A36499" s="5"/>
      <c r="B36499" s="5"/>
      <c r="C36499" s="5" t="str">
        <f>IFERROR(__xludf.DUMMYFUNCTION("""COMPUTED_VALUE"""),"")</f>
        <v/>
      </c>
      <c r="D36499" s="5">
        <v>0.0</v>
      </c>
    </row>
    <row r="36500" ht="14.25" customHeight="1">
      <c r="A36500" s="5"/>
      <c r="B36500" s="5"/>
      <c r="C36500" s="5" t="str">
        <f>IFERROR(__xludf.DUMMYFUNCTION("""COMPUTED_VALUE"""),"")</f>
        <v/>
      </c>
      <c r="D36500" s="5">
        <v>0.0</v>
      </c>
    </row>
    <row r="36501" ht="14.25" customHeight="1">
      <c r="A36501" s="5"/>
      <c r="B36501" s="5"/>
      <c r="C36501" s="5" t="str">
        <f>IFERROR(__xludf.DUMMYFUNCTION("""COMPUTED_VALUE"""),"")</f>
        <v/>
      </c>
      <c r="D36501" s="5">
        <v>0.0</v>
      </c>
    </row>
    <row r="36502" ht="14.25" customHeight="1">
      <c r="A36502" s="5"/>
      <c r="B36502" s="5"/>
      <c r="C36502" s="5" t="str">
        <f>IFERROR(__xludf.DUMMYFUNCTION("""COMPUTED_VALUE"""),"")</f>
        <v/>
      </c>
      <c r="D36502" s="5">
        <v>0.0</v>
      </c>
    </row>
    <row r="36503" ht="14.25" customHeight="1">
      <c r="A36503" s="5"/>
      <c r="B36503" s="5"/>
      <c r="C36503" s="5" t="str">
        <f>IFERROR(__xludf.DUMMYFUNCTION("""COMPUTED_VALUE"""),"")</f>
        <v/>
      </c>
      <c r="D36503" s="5">
        <v>0.0</v>
      </c>
    </row>
    <row r="36504" ht="14.25" customHeight="1">
      <c r="A36504" s="5"/>
      <c r="B36504" s="5"/>
      <c r="C36504" s="5" t="str">
        <f>IFERROR(__xludf.DUMMYFUNCTION("""COMPUTED_VALUE"""),"")</f>
        <v/>
      </c>
      <c r="D36504" s="5">
        <v>0.0</v>
      </c>
    </row>
    <row r="36505" ht="14.25" customHeight="1">
      <c r="A36505" s="5"/>
      <c r="B36505" s="5"/>
      <c r="C36505" s="5" t="str">
        <f>IFERROR(__xludf.DUMMYFUNCTION("""COMPUTED_VALUE"""),"")</f>
        <v/>
      </c>
      <c r="D36505" s="5">
        <v>0.0</v>
      </c>
    </row>
    <row r="36506" ht="14.25" customHeight="1">
      <c r="A36506" s="5"/>
      <c r="B36506" s="5"/>
      <c r="C36506" s="5" t="str">
        <f>IFERROR(__xludf.DUMMYFUNCTION("""COMPUTED_VALUE"""),"")</f>
        <v/>
      </c>
      <c r="D36506" s="5">
        <v>0.0</v>
      </c>
    </row>
    <row r="36507" ht="14.25" customHeight="1">
      <c r="A36507" s="5"/>
      <c r="B36507" s="5"/>
      <c r="C36507" s="5" t="str">
        <f>IFERROR(__xludf.DUMMYFUNCTION("""COMPUTED_VALUE"""),"")</f>
        <v/>
      </c>
      <c r="D36507" s="5">
        <v>0.0</v>
      </c>
    </row>
    <row r="36508" ht="14.25" customHeight="1">
      <c r="A36508" s="5"/>
      <c r="B36508" s="5"/>
      <c r="C36508" s="5" t="str">
        <f>IFERROR(__xludf.DUMMYFUNCTION("""COMPUTED_VALUE"""),"")</f>
        <v/>
      </c>
      <c r="D36508" s="5">
        <v>0.0</v>
      </c>
    </row>
    <row r="36509" ht="14.25" customHeight="1">
      <c r="A36509" s="5"/>
      <c r="B36509" s="5"/>
      <c r="C36509" s="5" t="str">
        <f>IFERROR(__xludf.DUMMYFUNCTION("""COMPUTED_VALUE"""),"")</f>
        <v/>
      </c>
      <c r="D36509" s="5">
        <v>0.0</v>
      </c>
    </row>
    <row r="36510" ht="14.25" customHeight="1">
      <c r="A36510" s="5"/>
      <c r="B36510" s="5"/>
      <c r="C36510" s="5" t="str">
        <f>IFERROR(__xludf.DUMMYFUNCTION("""COMPUTED_VALUE"""),"")</f>
        <v/>
      </c>
      <c r="D36510" s="5">
        <v>0.0</v>
      </c>
    </row>
    <row r="36511" ht="14.25" customHeight="1">
      <c r="A36511" s="5"/>
      <c r="B36511" s="5"/>
      <c r="C36511" s="5" t="str">
        <f>IFERROR(__xludf.DUMMYFUNCTION("""COMPUTED_VALUE"""),"")</f>
        <v/>
      </c>
      <c r="D36511" s="5">
        <v>0.0</v>
      </c>
    </row>
    <row r="36512" ht="14.25" customHeight="1">
      <c r="A36512" s="5"/>
      <c r="B36512" s="5"/>
      <c r="C36512" s="5" t="str">
        <f>IFERROR(__xludf.DUMMYFUNCTION("""COMPUTED_VALUE"""),"")</f>
        <v/>
      </c>
      <c r="D36512" s="5">
        <v>0.0</v>
      </c>
    </row>
    <row r="36513" ht="14.25" customHeight="1">
      <c r="A36513" s="5"/>
      <c r="B36513" s="5"/>
      <c r="C36513" s="5" t="str">
        <f>IFERROR(__xludf.DUMMYFUNCTION("""COMPUTED_VALUE"""),"")</f>
        <v/>
      </c>
      <c r="D36513" s="5">
        <v>0.0</v>
      </c>
    </row>
    <row r="36514" ht="14.25" customHeight="1">
      <c r="A36514" s="5"/>
      <c r="B36514" s="5"/>
      <c r="C36514" s="5" t="str">
        <f>IFERROR(__xludf.DUMMYFUNCTION("""COMPUTED_VALUE"""),"")</f>
        <v/>
      </c>
      <c r="D36514" s="5">
        <v>0.0</v>
      </c>
    </row>
    <row r="36515" ht="14.25" customHeight="1">
      <c r="A36515" s="5"/>
      <c r="B36515" s="5"/>
      <c r="C36515" s="5" t="str">
        <f>IFERROR(__xludf.DUMMYFUNCTION("""COMPUTED_VALUE"""),"")</f>
        <v/>
      </c>
      <c r="D36515" s="5">
        <v>0.0</v>
      </c>
    </row>
    <row r="36516" ht="14.25" customHeight="1">
      <c r="A36516" s="5"/>
      <c r="B36516" s="5"/>
      <c r="C36516" s="5" t="str">
        <f>IFERROR(__xludf.DUMMYFUNCTION("""COMPUTED_VALUE"""),"")</f>
        <v/>
      </c>
      <c r="D36516" s="5">
        <v>0.0</v>
      </c>
    </row>
    <row r="36517" ht="14.25" customHeight="1">
      <c r="A36517" s="5"/>
      <c r="B36517" s="5"/>
      <c r="C36517" s="5" t="str">
        <f>IFERROR(__xludf.DUMMYFUNCTION("""COMPUTED_VALUE"""),"")</f>
        <v/>
      </c>
      <c r="D36517" s="5">
        <v>0.0</v>
      </c>
    </row>
    <row r="36518" ht="14.25" customHeight="1">
      <c r="A36518" s="5"/>
      <c r="B36518" s="5"/>
      <c r="C36518" s="5" t="str">
        <f>IFERROR(__xludf.DUMMYFUNCTION("""COMPUTED_VALUE"""),"")</f>
        <v/>
      </c>
      <c r="D36518" s="5">
        <v>0.0</v>
      </c>
    </row>
    <row r="36519" ht="14.25" customHeight="1">
      <c r="A36519" s="5"/>
      <c r="B36519" s="5"/>
      <c r="C36519" s="5" t="str">
        <f>IFERROR(__xludf.DUMMYFUNCTION("""COMPUTED_VALUE"""),"")</f>
        <v/>
      </c>
      <c r="D36519" s="5">
        <v>0.0</v>
      </c>
    </row>
    <row r="36520" ht="14.25" customHeight="1">
      <c r="A36520" s="5"/>
      <c r="B36520" s="5"/>
      <c r="C36520" s="5" t="str">
        <f>IFERROR(__xludf.DUMMYFUNCTION("""COMPUTED_VALUE"""),"")</f>
        <v/>
      </c>
      <c r="D36520" s="5">
        <v>0.0</v>
      </c>
    </row>
    <row r="36521" ht="14.25" customHeight="1">
      <c r="A36521" s="5"/>
      <c r="B36521" s="5"/>
      <c r="C36521" s="5" t="str">
        <f>IFERROR(__xludf.DUMMYFUNCTION("""COMPUTED_VALUE"""),"")</f>
        <v/>
      </c>
      <c r="D36521" s="5">
        <v>0.0</v>
      </c>
    </row>
    <row r="36522" ht="14.25" customHeight="1">
      <c r="A36522" s="5"/>
      <c r="B36522" s="5"/>
      <c r="C36522" s="5" t="str">
        <f>IFERROR(__xludf.DUMMYFUNCTION("""COMPUTED_VALUE"""),"")</f>
        <v/>
      </c>
      <c r="D36522" s="5">
        <v>0.0</v>
      </c>
    </row>
    <row r="36523" ht="14.25" customHeight="1">
      <c r="A36523" s="5"/>
      <c r="B36523" s="5"/>
      <c r="C36523" s="5" t="str">
        <f>IFERROR(__xludf.DUMMYFUNCTION("""COMPUTED_VALUE"""),"")</f>
        <v/>
      </c>
      <c r="D36523" s="5">
        <v>0.0</v>
      </c>
    </row>
    <row r="36524" ht="14.25" customHeight="1">
      <c r="A36524" s="5"/>
      <c r="B36524" s="5"/>
      <c r="C36524" s="5" t="str">
        <f>IFERROR(__xludf.DUMMYFUNCTION("""COMPUTED_VALUE"""),"")</f>
        <v/>
      </c>
      <c r="D36524" s="5">
        <v>0.0</v>
      </c>
    </row>
    <row r="36525" ht="14.25" customHeight="1">
      <c r="A36525" s="5"/>
      <c r="B36525" s="5"/>
      <c r="C36525" s="5" t="str">
        <f>IFERROR(__xludf.DUMMYFUNCTION("""COMPUTED_VALUE"""),"")</f>
        <v/>
      </c>
      <c r="D36525" s="5">
        <v>0.0</v>
      </c>
    </row>
    <row r="36526" ht="14.25" customHeight="1">
      <c r="A36526" s="5"/>
      <c r="B36526" s="5"/>
      <c r="C36526" s="5" t="str">
        <f>IFERROR(__xludf.DUMMYFUNCTION("""COMPUTED_VALUE"""),"")</f>
        <v/>
      </c>
      <c r="D36526" s="5">
        <v>0.0</v>
      </c>
    </row>
    <row r="36527" ht="14.25" customHeight="1">
      <c r="A36527" s="5"/>
      <c r="B36527" s="5"/>
      <c r="C36527" s="5" t="str">
        <f>IFERROR(__xludf.DUMMYFUNCTION("""COMPUTED_VALUE"""),"")</f>
        <v/>
      </c>
      <c r="D36527" s="5">
        <v>0.0</v>
      </c>
    </row>
    <row r="36528" ht="14.25" customHeight="1">
      <c r="A36528" s="5"/>
      <c r="B36528" s="5"/>
      <c r="C36528" s="5" t="str">
        <f>IFERROR(__xludf.DUMMYFUNCTION("""COMPUTED_VALUE"""),"")</f>
        <v/>
      </c>
      <c r="D36528" s="5">
        <v>0.0</v>
      </c>
    </row>
    <row r="36529" ht="14.25" customHeight="1">
      <c r="A36529" s="5"/>
      <c r="B36529" s="5"/>
      <c r="C36529" s="5" t="str">
        <f>IFERROR(__xludf.DUMMYFUNCTION("""COMPUTED_VALUE"""),"")</f>
        <v/>
      </c>
      <c r="D36529" s="5">
        <v>0.0</v>
      </c>
    </row>
    <row r="36530" ht="14.25" customHeight="1">
      <c r="A36530" s="5"/>
      <c r="B36530" s="5"/>
      <c r="C36530" s="5" t="str">
        <f>IFERROR(__xludf.DUMMYFUNCTION("""COMPUTED_VALUE"""),"")</f>
        <v/>
      </c>
      <c r="D36530" s="5">
        <v>0.0</v>
      </c>
    </row>
    <row r="36531" ht="14.25" customHeight="1">
      <c r="A36531" s="5"/>
      <c r="B36531" s="5"/>
      <c r="C36531" s="5" t="str">
        <f>IFERROR(__xludf.DUMMYFUNCTION("""COMPUTED_VALUE"""),"")</f>
        <v/>
      </c>
      <c r="D36531" s="5">
        <v>0.0</v>
      </c>
    </row>
    <row r="36532" ht="14.25" customHeight="1">
      <c r="A36532" s="5"/>
      <c r="B36532" s="5"/>
      <c r="C36532" s="5" t="str">
        <f>IFERROR(__xludf.DUMMYFUNCTION("""COMPUTED_VALUE"""),"")</f>
        <v/>
      </c>
      <c r="D36532" s="5">
        <v>0.0</v>
      </c>
    </row>
    <row r="36533" ht="14.25" customHeight="1">
      <c r="A36533" s="5"/>
      <c r="B36533" s="5"/>
      <c r="C36533" s="5" t="str">
        <f>IFERROR(__xludf.DUMMYFUNCTION("""COMPUTED_VALUE"""),"")</f>
        <v/>
      </c>
      <c r="D36533" s="5">
        <v>0.0</v>
      </c>
    </row>
    <row r="36534" ht="14.25" customHeight="1">
      <c r="A36534" s="5"/>
      <c r="B36534" s="5"/>
      <c r="C36534" s="5" t="str">
        <f>IFERROR(__xludf.DUMMYFUNCTION("""COMPUTED_VALUE"""),"")</f>
        <v/>
      </c>
      <c r="D36534" s="5">
        <v>0.0</v>
      </c>
    </row>
    <row r="36535" ht="14.25" customHeight="1">
      <c r="A36535" s="5"/>
      <c r="B36535" s="5"/>
      <c r="C36535" s="5" t="str">
        <f>IFERROR(__xludf.DUMMYFUNCTION("""COMPUTED_VALUE"""),"")</f>
        <v/>
      </c>
      <c r="D36535" s="5">
        <v>0.0</v>
      </c>
    </row>
    <row r="36536" ht="14.25" customHeight="1">
      <c r="A36536" s="5"/>
      <c r="B36536" s="5"/>
      <c r="C36536" s="5" t="str">
        <f>IFERROR(__xludf.DUMMYFUNCTION("""COMPUTED_VALUE"""),"")</f>
        <v/>
      </c>
      <c r="D36536" s="5">
        <v>0.0</v>
      </c>
    </row>
    <row r="36537" ht="14.25" customHeight="1">
      <c r="A36537" s="5"/>
      <c r="B36537" s="5"/>
      <c r="C36537" s="5" t="str">
        <f>IFERROR(__xludf.DUMMYFUNCTION("""COMPUTED_VALUE"""),"")</f>
        <v/>
      </c>
      <c r="D36537" s="5">
        <v>0.0</v>
      </c>
    </row>
    <row r="36538" ht="14.25" customHeight="1">
      <c r="A36538" s="5"/>
      <c r="B36538" s="5"/>
      <c r="C36538" s="5" t="str">
        <f>IFERROR(__xludf.DUMMYFUNCTION("""COMPUTED_VALUE"""),"")</f>
        <v/>
      </c>
      <c r="D36538" s="5">
        <v>0.0</v>
      </c>
    </row>
    <row r="36539" ht="14.25" customHeight="1">
      <c r="A36539" s="5"/>
      <c r="B36539" s="5"/>
      <c r="C36539" s="5" t="str">
        <f>IFERROR(__xludf.DUMMYFUNCTION("""COMPUTED_VALUE"""),"")</f>
        <v/>
      </c>
      <c r="D36539" s="5">
        <v>0.0</v>
      </c>
    </row>
    <row r="36540" ht="14.25" customHeight="1">
      <c r="A36540" s="5"/>
      <c r="B36540" s="5"/>
      <c r="C36540" s="5" t="str">
        <f>IFERROR(__xludf.DUMMYFUNCTION("""COMPUTED_VALUE"""),"")</f>
        <v/>
      </c>
      <c r="D36540" s="5">
        <v>0.0</v>
      </c>
    </row>
    <row r="36541" ht="14.25" customHeight="1">
      <c r="A36541" s="5"/>
      <c r="B36541" s="5"/>
      <c r="C36541" s="5" t="str">
        <f>IFERROR(__xludf.DUMMYFUNCTION("""COMPUTED_VALUE"""),"")</f>
        <v/>
      </c>
      <c r="D36541" s="5">
        <v>0.0</v>
      </c>
    </row>
    <row r="36542" ht="14.25" customHeight="1">
      <c r="A36542" s="5"/>
      <c r="B36542" s="5"/>
      <c r="C36542" s="5" t="str">
        <f>IFERROR(__xludf.DUMMYFUNCTION("""COMPUTED_VALUE"""),"")</f>
        <v/>
      </c>
      <c r="D36542" s="5">
        <v>0.0</v>
      </c>
    </row>
    <row r="36543" ht="14.25" customHeight="1">
      <c r="A36543" s="5"/>
      <c r="B36543" s="5"/>
      <c r="C36543" s="5" t="str">
        <f>IFERROR(__xludf.DUMMYFUNCTION("""COMPUTED_VALUE"""),"")</f>
        <v/>
      </c>
      <c r="D36543" s="5">
        <v>0.0</v>
      </c>
    </row>
    <row r="36544" ht="14.25" customHeight="1">
      <c r="A36544" s="5"/>
      <c r="B36544" s="5"/>
      <c r="C36544" s="5" t="str">
        <f>IFERROR(__xludf.DUMMYFUNCTION("""COMPUTED_VALUE"""),"")</f>
        <v/>
      </c>
      <c r="D36544" s="5">
        <v>0.0</v>
      </c>
    </row>
    <row r="36545" ht="14.25" customHeight="1">
      <c r="A36545" s="5"/>
      <c r="B36545" s="5"/>
      <c r="C36545" s="5" t="str">
        <f>IFERROR(__xludf.DUMMYFUNCTION("""COMPUTED_VALUE"""),"")</f>
        <v/>
      </c>
      <c r="D36545" s="5">
        <v>0.0</v>
      </c>
    </row>
    <row r="36546" ht="14.25" customHeight="1">
      <c r="A36546" s="5"/>
      <c r="B36546" s="5"/>
      <c r="C36546" s="5" t="str">
        <f>IFERROR(__xludf.DUMMYFUNCTION("""COMPUTED_VALUE"""),"")</f>
        <v/>
      </c>
      <c r="D36546" s="5">
        <v>0.0</v>
      </c>
    </row>
    <row r="36547" ht="14.25" customHeight="1">
      <c r="A36547" s="5"/>
      <c r="B36547" s="5"/>
      <c r="C36547" s="5" t="str">
        <f>IFERROR(__xludf.DUMMYFUNCTION("""COMPUTED_VALUE"""),"")</f>
        <v/>
      </c>
      <c r="D36547" s="5">
        <v>0.0</v>
      </c>
    </row>
    <row r="36548" ht="14.25" customHeight="1">
      <c r="A36548" s="5"/>
      <c r="B36548" s="5"/>
      <c r="C36548" s="5" t="str">
        <f>IFERROR(__xludf.DUMMYFUNCTION("""COMPUTED_VALUE"""),"")</f>
        <v/>
      </c>
      <c r="D36548" s="5">
        <v>0.0</v>
      </c>
    </row>
    <row r="36549" ht="14.25" customHeight="1">
      <c r="A36549" s="5"/>
      <c r="B36549" s="5"/>
      <c r="C36549" s="5" t="str">
        <f>IFERROR(__xludf.DUMMYFUNCTION("""COMPUTED_VALUE"""),"")</f>
        <v/>
      </c>
      <c r="D36549" s="5">
        <v>0.0</v>
      </c>
    </row>
    <row r="36550" ht="14.25" customHeight="1">
      <c r="A36550" s="5"/>
      <c r="B36550" s="5"/>
      <c r="C36550" s="5" t="str">
        <f>IFERROR(__xludf.DUMMYFUNCTION("""COMPUTED_VALUE"""),"")</f>
        <v/>
      </c>
      <c r="D36550" s="5">
        <v>0.0</v>
      </c>
    </row>
    <row r="36551" ht="14.25" customHeight="1">
      <c r="A36551" s="5"/>
      <c r="B36551" s="5"/>
      <c r="C36551" s="5" t="str">
        <f>IFERROR(__xludf.DUMMYFUNCTION("""COMPUTED_VALUE"""),"")</f>
        <v/>
      </c>
      <c r="D36551" s="5">
        <v>0.0</v>
      </c>
    </row>
    <row r="36552" ht="14.25" customHeight="1">
      <c r="A36552" s="5"/>
      <c r="B36552" s="5"/>
      <c r="C36552" s="5" t="str">
        <f>IFERROR(__xludf.DUMMYFUNCTION("""COMPUTED_VALUE"""),"")</f>
        <v/>
      </c>
      <c r="D36552" s="5">
        <v>0.0</v>
      </c>
    </row>
    <row r="36553" ht="14.25" customHeight="1">
      <c r="A36553" s="5"/>
      <c r="B36553" s="5"/>
      <c r="C36553" s="5" t="str">
        <f>IFERROR(__xludf.DUMMYFUNCTION("""COMPUTED_VALUE"""),"")</f>
        <v/>
      </c>
      <c r="D36553" s="5">
        <v>0.0</v>
      </c>
    </row>
    <row r="36554" ht="14.25" customHeight="1">
      <c r="A36554" s="5"/>
      <c r="B36554" s="5"/>
      <c r="C36554" s="5" t="str">
        <f>IFERROR(__xludf.DUMMYFUNCTION("""COMPUTED_VALUE"""),"")</f>
        <v/>
      </c>
      <c r="D36554" s="5">
        <v>0.0</v>
      </c>
    </row>
    <row r="36555" ht="14.25" customHeight="1">
      <c r="A36555" s="5"/>
      <c r="B36555" s="5"/>
      <c r="C36555" s="5" t="str">
        <f>IFERROR(__xludf.DUMMYFUNCTION("""COMPUTED_VALUE"""),"")</f>
        <v/>
      </c>
      <c r="D36555" s="5">
        <v>0.0</v>
      </c>
    </row>
    <row r="36556" ht="14.25" customHeight="1">
      <c r="A36556" s="5"/>
      <c r="B36556" s="5"/>
      <c r="C36556" s="5" t="str">
        <f>IFERROR(__xludf.DUMMYFUNCTION("""COMPUTED_VALUE"""),"")</f>
        <v/>
      </c>
      <c r="D36556" s="5">
        <v>0.0</v>
      </c>
    </row>
    <row r="36557" ht="14.25" customHeight="1">
      <c r="A36557" s="5"/>
      <c r="B36557" s="5"/>
      <c r="C36557" s="5" t="str">
        <f>IFERROR(__xludf.DUMMYFUNCTION("""COMPUTED_VALUE"""),"")</f>
        <v/>
      </c>
      <c r="D36557" s="5">
        <v>0.0</v>
      </c>
    </row>
    <row r="36558" ht="14.25" customHeight="1">
      <c r="A36558" s="5"/>
      <c r="B36558" s="5"/>
      <c r="C36558" s="5" t="str">
        <f>IFERROR(__xludf.DUMMYFUNCTION("""COMPUTED_VALUE"""),"")</f>
        <v/>
      </c>
      <c r="D36558" s="5">
        <v>0.0</v>
      </c>
    </row>
    <row r="36559" ht="14.25" customHeight="1">
      <c r="A36559" s="5"/>
      <c r="B36559" s="5"/>
      <c r="C36559" s="5" t="str">
        <f>IFERROR(__xludf.DUMMYFUNCTION("""COMPUTED_VALUE"""),"")</f>
        <v/>
      </c>
      <c r="D36559" s="5">
        <v>0.0</v>
      </c>
    </row>
    <row r="36560" ht="14.25" customHeight="1">
      <c r="A36560" s="5"/>
      <c r="B36560" s="5"/>
      <c r="C36560" s="5" t="str">
        <f>IFERROR(__xludf.DUMMYFUNCTION("""COMPUTED_VALUE"""),"")</f>
        <v/>
      </c>
      <c r="D36560" s="5">
        <v>0.0</v>
      </c>
    </row>
    <row r="36561" ht="14.25" customHeight="1">
      <c r="A36561" s="5"/>
      <c r="B36561" s="5"/>
      <c r="C36561" s="5" t="str">
        <f>IFERROR(__xludf.DUMMYFUNCTION("""COMPUTED_VALUE"""),"")</f>
        <v/>
      </c>
      <c r="D36561" s="5">
        <v>0.0</v>
      </c>
    </row>
    <row r="36562" ht="14.25" customHeight="1">
      <c r="A36562" s="5"/>
      <c r="B36562" s="5"/>
      <c r="C36562" s="5" t="str">
        <f>IFERROR(__xludf.DUMMYFUNCTION("""COMPUTED_VALUE"""),"")</f>
        <v/>
      </c>
      <c r="D36562" s="5">
        <v>0.0</v>
      </c>
    </row>
    <row r="36563" ht="14.25" customHeight="1">
      <c r="A36563" s="5"/>
      <c r="B36563" s="5"/>
      <c r="C36563" s="5" t="str">
        <f>IFERROR(__xludf.DUMMYFUNCTION("""COMPUTED_VALUE"""),"")</f>
        <v/>
      </c>
      <c r="D36563" s="5">
        <v>0.0</v>
      </c>
    </row>
    <row r="36564" ht="14.25" customHeight="1">
      <c r="A36564" s="5"/>
      <c r="B36564" s="5"/>
      <c r="C36564" s="5" t="str">
        <f>IFERROR(__xludf.DUMMYFUNCTION("""COMPUTED_VALUE"""),"")</f>
        <v/>
      </c>
      <c r="D36564" s="5">
        <v>0.0</v>
      </c>
    </row>
    <row r="36565" ht="14.25" customHeight="1">
      <c r="A36565" s="5"/>
      <c r="B36565" s="5"/>
      <c r="C36565" s="5" t="str">
        <f>IFERROR(__xludf.DUMMYFUNCTION("""COMPUTED_VALUE"""),"")</f>
        <v/>
      </c>
      <c r="D36565" s="5">
        <v>0.0</v>
      </c>
    </row>
    <row r="36566" ht="14.25" customHeight="1">
      <c r="A36566" s="5"/>
      <c r="B36566" s="5"/>
      <c r="C36566" s="5" t="str">
        <f>IFERROR(__xludf.DUMMYFUNCTION("""COMPUTED_VALUE"""),"")</f>
        <v/>
      </c>
      <c r="D36566" s="5">
        <v>0.0</v>
      </c>
    </row>
    <row r="36567" ht="14.25" customHeight="1">
      <c r="A36567" s="5"/>
      <c r="B36567" s="5"/>
      <c r="C36567" s="5" t="str">
        <f>IFERROR(__xludf.DUMMYFUNCTION("""COMPUTED_VALUE"""),"")</f>
        <v/>
      </c>
      <c r="D36567" s="5">
        <v>0.0</v>
      </c>
    </row>
    <row r="36568" ht="14.25" customHeight="1">
      <c r="A36568" s="5"/>
      <c r="B36568" s="5"/>
      <c r="C36568" s="5" t="str">
        <f>IFERROR(__xludf.DUMMYFUNCTION("""COMPUTED_VALUE"""),"")</f>
        <v/>
      </c>
      <c r="D36568" s="5">
        <v>0.0</v>
      </c>
    </row>
    <row r="36569" ht="14.25" customHeight="1">
      <c r="A36569" s="5"/>
      <c r="B36569" s="5"/>
      <c r="C36569" s="5" t="str">
        <f>IFERROR(__xludf.DUMMYFUNCTION("""COMPUTED_VALUE"""),"")</f>
        <v/>
      </c>
      <c r="D36569" s="5">
        <v>0.0</v>
      </c>
    </row>
    <row r="36570" ht="14.25" customHeight="1">
      <c r="A36570" s="5"/>
      <c r="B36570" s="5"/>
      <c r="C36570" s="5" t="str">
        <f>IFERROR(__xludf.DUMMYFUNCTION("""COMPUTED_VALUE"""),"")</f>
        <v/>
      </c>
      <c r="D36570" s="5">
        <v>0.0</v>
      </c>
    </row>
    <row r="36571" ht="14.25" customHeight="1">
      <c r="A36571" s="5"/>
      <c r="B36571" s="5"/>
      <c r="C36571" s="5" t="str">
        <f>IFERROR(__xludf.DUMMYFUNCTION("""COMPUTED_VALUE"""),"")</f>
        <v/>
      </c>
      <c r="D36571" s="5">
        <v>0.0</v>
      </c>
    </row>
    <row r="36572" ht="14.25" customHeight="1">
      <c r="A36572" s="5"/>
      <c r="B36572" s="5"/>
      <c r="C36572" s="5" t="str">
        <f>IFERROR(__xludf.DUMMYFUNCTION("""COMPUTED_VALUE"""),"")</f>
        <v/>
      </c>
      <c r="D36572" s="5">
        <v>0.0</v>
      </c>
    </row>
    <row r="36573" ht="14.25" customHeight="1">
      <c r="A36573" s="5"/>
      <c r="B36573" s="5"/>
      <c r="C36573" s="5" t="str">
        <f>IFERROR(__xludf.DUMMYFUNCTION("""COMPUTED_VALUE"""),"")</f>
        <v/>
      </c>
      <c r="D36573" s="5">
        <v>0.0</v>
      </c>
    </row>
    <row r="36574" ht="14.25" customHeight="1">
      <c r="A36574" s="5"/>
      <c r="B36574" s="5"/>
      <c r="C36574" s="5" t="str">
        <f>IFERROR(__xludf.DUMMYFUNCTION("""COMPUTED_VALUE"""),"")</f>
        <v/>
      </c>
      <c r="D36574" s="5">
        <v>0.0</v>
      </c>
    </row>
    <row r="36575" ht="14.25" customHeight="1">
      <c r="A36575" s="5"/>
      <c r="B36575" s="5"/>
      <c r="C36575" s="5" t="str">
        <f>IFERROR(__xludf.DUMMYFUNCTION("""COMPUTED_VALUE"""),"")</f>
        <v/>
      </c>
      <c r="D36575" s="5">
        <v>0.0</v>
      </c>
    </row>
    <row r="36576" ht="14.25" customHeight="1">
      <c r="A36576" s="5"/>
      <c r="B36576" s="5"/>
      <c r="C36576" s="5" t="str">
        <f>IFERROR(__xludf.DUMMYFUNCTION("""COMPUTED_VALUE"""),"")</f>
        <v/>
      </c>
      <c r="D36576" s="5">
        <v>0.0</v>
      </c>
    </row>
    <row r="36577" ht="14.25" customHeight="1">
      <c r="A36577" s="5"/>
      <c r="B36577" s="5"/>
      <c r="C36577" s="5" t="str">
        <f>IFERROR(__xludf.DUMMYFUNCTION("""COMPUTED_VALUE"""),"")</f>
        <v/>
      </c>
      <c r="D36577" s="5">
        <v>0.0</v>
      </c>
    </row>
    <row r="36578" ht="14.25" customHeight="1">
      <c r="A36578" s="5"/>
      <c r="B36578" s="5"/>
      <c r="C36578" s="5" t="str">
        <f>IFERROR(__xludf.DUMMYFUNCTION("""COMPUTED_VALUE"""),"")</f>
        <v/>
      </c>
      <c r="D36578" s="5">
        <v>0.0</v>
      </c>
    </row>
    <row r="36579" ht="14.25" customHeight="1">
      <c r="A36579" s="5"/>
      <c r="B36579" s="5"/>
      <c r="C36579" s="5" t="str">
        <f>IFERROR(__xludf.DUMMYFUNCTION("""COMPUTED_VALUE"""),"")</f>
        <v/>
      </c>
      <c r="D36579" s="5">
        <v>0.0</v>
      </c>
    </row>
    <row r="36580" ht="14.25" customHeight="1">
      <c r="A36580" s="5"/>
      <c r="B36580" s="5"/>
      <c r="C36580" s="5" t="str">
        <f>IFERROR(__xludf.DUMMYFUNCTION("""COMPUTED_VALUE"""),"")</f>
        <v/>
      </c>
      <c r="D36580" s="5">
        <v>0.0</v>
      </c>
    </row>
    <row r="36581" ht="14.25" customHeight="1">
      <c r="A36581" s="5"/>
      <c r="B36581" s="5"/>
      <c r="C36581" s="5" t="str">
        <f>IFERROR(__xludf.DUMMYFUNCTION("""COMPUTED_VALUE"""),"")</f>
        <v/>
      </c>
      <c r="D36581" s="5">
        <v>0.0</v>
      </c>
    </row>
    <row r="36582" ht="14.25" customHeight="1">
      <c r="A36582" s="5"/>
      <c r="B36582" s="5"/>
      <c r="C36582" s="5" t="str">
        <f>IFERROR(__xludf.DUMMYFUNCTION("""COMPUTED_VALUE"""),"")</f>
        <v/>
      </c>
      <c r="D36582" s="5">
        <v>0.0</v>
      </c>
    </row>
    <row r="36583" ht="14.25" customHeight="1">
      <c r="A36583" s="5"/>
      <c r="B36583" s="5"/>
      <c r="C36583" s="5" t="str">
        <f>IFERROR(__xludf.DUMMYFUNCTION("""COMPUTED_VALUE"""),"")</f>
        <v/>
      </c>
      <c r="D36583" s="5">
        <v>0.0</v>
      </c>
    </row>
    <row r="36584" ht="14.25" customHeight="1">
      <c r="A36584" s="5"/>
      <c r="B36584" s="5"/>
      <c r="C36584" s="5" t="str">
        <f>IFERROR(__xludf.DUMMYFUNCTION("""COMPUTED_VALUE"""),"")</f>
        <v/>
      </c>
      <c r="D36584" s="5">
        <v>0.0</v>
      </c>
    </row>
    <row r="36585" ht="14.25" customHeight="1">
      <c r="A36585" s="5"/>
      <c r="B36585" s="5"/>
      <c r="C36585" s="5" t="str">
        <f>IFERROR(__xludf.DUMMYFUNCTION("""COMPUTED_VALUE"""),"")</f>
        <v/>
      </c>
      <c r="D36585" s="5">
        <v>0.0</v>
      </c>
    </row>
    <row r="36586" ht="14.25" customHeight="1">
      <c r="A36586" s="5"/>
      <c r="B36586" s="5"/>
      <c r="C36586" s="5" t="str">
        <f>IFERROR(__xludf.DUMMYFUNCTION("""COMPUTED_VALUE"""),"")</f>
        <v/>
      </c>
      <c r="D36586" s="5">
        <v>0.0</v>
      </c>
    </row>
    <row r="36587" ht="14.25" customHeight="1">
      <c r="A36587" s="5"/>
      <c r="B36587" s="5"/>
      <c r="C36587" s="5" t="str">
        <f>IFERROR(__xludf.DUMMYFUNCTION("""COMPUTED_VALUE"""),"")</f>
        <v/>
      </c>
      <c r="D36587" s="5">
        <v>0.0</v>
      </c>
    </row>
    <row r="36588" ht="14.25" customHeight="1">
      <c r="A36588" s="5"/>
      <c r="B36588" s="5"/>
      <c r="C36588" s="5" t="str">
        <f>IFERROR(__xludf.DUMMYFUNCTION("""COMPUTED_VALUE"""),"")</f>
        <v/>
      </c>
      <c r="D36588" s="5">
        <v>0.0</v>
      </c>
    </row>
    <row r="36589" ht="14.25" customHeight="1">
      <c r="A36589" s="5"/>
      <c r="B36589" s="5"/>
      <c r="C36589" s="5" t="str">
        <f>IFERROR(__xludf.DUMMYFUNCTION("""COMPUTED_VALUE"""),"")</f>
        <v/>
      </c>
      <c r="D36589" s="5">
        <v>0.0</v>
      </c>
    </row>
    <row r="36590" ht="14.25" customHeight="1">
      <c r="A36590" s="5"/>
      <c r="B36590" s="5"/>
      <c r="C36590" s="5" t="str">
        <f>IFERROR(__xludf.DUMMYFUNCTION("""COMPUTED_VALUE"""),"")</f>
        <v/>
      </c>
      <c r="D36590" s="5">
        <v>0.0</v>
      </c>
    </row>
    <row r="36591" ht="14.25" customHeight="1">
      <c r="A36591" s="5"/>
      <c r="B36591" s="5"/>
      <c r="C36591" s="5" t="str">
        <f>IFERROR(__xludf.DUMMYFUNCTION("""COMPUTED_VALUE"""),"")</f>
        <v/>
      </c>
      <c r="D36591" s="5">
        <v>0.0</v>
      </c>
    </row>
    <row r="36592" ht="14.25" customHeight="1">
      <c r="A36592" s="5"/>
      <c r="B36592" s="5"/>
      <c r="C36592" s="5" t="str">
        <f>IFERROR(__xludf.DUMMYFUNCTION("""COMPUTED_VALUE"""),"")</f>
        <v/>
      </c>
      <c r="D36592" s="5">
        <v>0.0</v>
      </c>
    </row>
    <row r="36593" ht="14.25" customHeight="1">
      <c r="A36593" s="5"/>
      <c r="B36593" s="5"/>
      <c r="C36593" s="5" t="str">
        <f>IFERROR(__xludf.DUMMYFUNCTION("""COMPUTED_VALUE"""),"")</f>
        <v/>
      </c>
      <c r="D36593" s="5">
        <v>0.0</v>
      </c>
    </row>
    <row r="36594" ht="14.25" customHeight="1">
      <c r="A36594" s="5"/>
      <c r="B36594" s="5"/>
      <c r="C36594" s="5" t="str">
        <f>IFERROR(__xludf.DUMMYFUNCTION("""COMPUTED_VALUE"""),"")</f>
        <v/>
      </c>
      <c r="D36594" s="5">
        <v>0.0</v>
      </c>
    </row>
    <row r="36595" ht="14.25" customHeight="1">
      <c r="A36595" s="5"/>
      <c r="B36595" s="5"/>
      <c r="C36595" s="5" t="str">
        <f>IFERROR(__xludf.DUMMYFUNCTION("""COMPUTED_VALUE"""),"")</f>
        <v/>
      </c>
      <c r="D36595" s="5">
        <v>0.0</v>
      </c>
    </row>
    <row r="36596" ht="14.25" customHeight="1">
      <c r="A36596" s="5"/>
      <c r="B36596" s="5"/>
      <c r="C36596" s="5" t="str">
        <f>IFERROR(__xludf.DUMMYFUNCTION("""COMPUTED_VALUE"""),"")</f>
        <v/>
      </c>
      <c r="D36596" s="5">
        <v>0.0</v>
      </c>
    </row>
    <row r="36597" ht="14.25" customHeight="1">
      <c r="A36597" s="5"/>
      <c r="B36597" s="5"/>
      <c r="C36597" s="5" t="str">
        <f>IFERROR(__xludf.DUMMYFUNCTION("""COMPUTED_VALUE"""),"")</f>
        <v/>
      </c>
      <c r="D36597" s="5">
        <v>0.0</v>
      </c>
    </row>
    <row r="36598" ht="14.25" customHeight="1">
      <c r="A36598" s="5"/>
      <c r="B36598" s="5"/>
      <c r="C36598" s="5" t="str">
        <f>IFERROR(__xludf.DUMMYFUNCTION("""COMPUTED_VALUE"""),"")</f>
        <v/>
      </c>
      <c r="D36598" s="5">
        <v>0.0</v>
      </c>
    </row>
    <row r="36599" ht="14.25" customHeight="1">
      <c r="A36599" s="5"/>
      <c r="B36599" s="5"/>
      <c r="C36599" s="5" t="str">
        <f>IFERROR(__xludf.DUMMYFUNCTION("""COMPUTED_VALUE"""),"")</f>
        <v/>
      </c>
      <c r="D36599" s="5">
        <v>0.0</v>
      </c>
    </row>
    <row r="36600" ht="14.25" customHeight="1">
      <c r="A36600" s="5"/>
      <c r="B36600" s="5"/>
      <c r="C36600" s="5" t="str">
        <f>IFERROR(__xludf.DUMMYFUNCTION("""COMPUTED_VALUE"""),"")</f>
        <v/>
      </c>
      <c r="D36600" s="5">
        <v>0.0</v>
      </c>
    </row>
    <row r="36601" ht="14.25" customHeight="1">
      <c r="A36601" s="5"/>
      <c r="B36601" s="5"/>
      <c r="C36601" s="5" t="str">
        <f>IFERROR(__xludf.DUMMYFUNCTION("""COMPUTED_VALUE"""),"")</f>
        <v/>
      </c>
      <c r="D36601" s="5">
        <v>0.0</v>
      </c>
    </row>
    <row r="36602" ht="14.25" customHeight="1">
      <c r="A36602" s="5"/>
      <c r="B36602" s="5"/>
      <c r="C36602" s="5" t="str">
        <f>IFERROR(__xludf.DUMMYFUNCTION("""COMPUTED_VALUE"""),"")</f>
        <v/>
      </c>
      <c r="D36602" s="5">
        <v>0.0</v>
      </c>
    </row>
    <row r="36603" ht="14.25" customHeight="1">
      <c r="A36603" s="5"/>
      <c r="B36603" s="5"/>
      <c r="C36603" s="5" t="str">
        <f>IFERROR(__xludf.DUMMYFUNCTION("""COMPUTED_VALUE"""),"")</f>
        <v/>
      </c>
      <c r="D36603" s="5">
        <v>0.0</v>
      </c>
    </row>
    <row r="36604" ht="14.25" customHeight="1">
      <c r="A36604" s="5"/>
      <c r="B36604" s="5"/>
      <c r="C36604" s="5" t="str">
        <f>IFERROR(__xludf.DUMMYFUNCTION("""COMPUTED_VALUE"""),"")</f>
        <v/>
      </c>
      <c r="D36604" s="5">
        <v>0.0</v>
      </c>
    </row>
    <row r="36605" ht="14.25" customHeight="1">
      <c r="A36605" s="5"/>
      <c r="B36605" s="5"/>
      <c r="C36605" s="5" t="str">
        <f>IFERROR(__xludf.DUMMYFUNCTION("""COMPUTED_VALUE"""),"")</f>
        <v/>
      </c>
      <c r="D36605" s="5">
        <v>0.0</v>
      </c>
    </row>
    <row r="36606" ht="14.25" customHeight="1">
      <c r="A36606" s="5"/>
      <c r="B36606" s="5"/>
      <c r="C36606" s="5" t="str">
        <f>IFERROR(__xludf.DUMMYFUNCTION("""COMPUTED_VALUE"""),"")</f>
        <v/>
      </c>
      <c r="D36606" s="5">
        <v>0.0</v>
      </c>
    </row>
    <row r="36607" ht="14.25" customHeight="1">
      <c r="A36607" s="5"/>
      <c r="B36607" s="5"/>
      <c r="C36607" s="5" t="str">
        <f>IFERROR(__xludf.DUMMYFUNCTION("""COMPUTED_VALUE"""),"")</f>
        <v/>
      </c>
      <c r="D36607" s="5">
        <v>0.0</v>
      </c>
    </row>
    <row r="36608" ht="14.25" customHeight="1">
      <c r="A36608" s="5"/>
      <c r="B36608" s="5"/>
      <c r="C36608" s="5" t="str">
        <f>IFERROR(__xludf.DUMMYFUNCTION("""COMPUTED_VALUE"""),"")</f>
        <v/>
      </c>
      <c r="D36608" s="5">
        <v>0.0</v>
      </c>
    </row>
    <row r="36609" ht="14.25" customHeight="1">
      <c r="A36609" s="5"/>
      <c r="B36609" s="5"/>
      <c r="C36609" s="5" t="str">
        <f>IFERROR(__xludf.DUMMYFUNCTION("""COMPUTED_VALUE"""),"")</f>
        <v/>
      </c>
      <c r="D36609" s="5">
        <v>0.0</v>
      </c>
    </row>
    <row r="36610" ht="14.25" customHeight="1">
      <c r="A36610" s="5"/>
      <c r="B36610" s="5"/>
      <c r="C36610" s="5" t="str">
        <f>IFERROR(__xludf.DUMMYFUNCTION("""COMPUTED_VALUE"""),"")</f>
        <v/>
      </c>
      <c r="D36610" s="5">
        <v>0.0</v>
      </c>
    </row>
    <row r="36611" ht="14.25" customHeight="1">
      <c r="A36611" s="5"/>
      <c r="B36611" s="5"/>
      <c r="C36611" s="5" t="str">
        <f>IFERROR(__xludf.DUMMYFUNCTION("""COMPUTED_VALUE"""),"")</f>
        <v/>
      </c>
      <c r="D36611" s="5">
        <v>0.0</v>
      </c>
    </row>
    <row r="36612" ht="14.25" customHeight="1">
      <c r="A36612" s="5"/>
      <c r="B36612" s="5"/>
      <c r="C36612" s="5" t="str">
        <f>IFERROR(__xludf.DUMMYFUNCTION("""COMPUTED_VALUE"""),"")</f>
        <v/>
      </c>
      <c r="D36612" s="5">
        <v>0.0</v>
      </c>
    </row>
    <row r="36613" ht="14.25" customHeight="1">
      <c r="A36613" s="5"/>
      <c r="B36613" s="5"/>
      <c r="C36613" s="5" t="str">
        <f>IFERROR(__xludf.DUMMYFUNCTION("""COMPUTED_VALUE"""),"")</f>
        <v/>
      </c>
      <c r="D36613" s="5">
        <v>0.0</v>
      </c>
    </row>
    <row r="36614" ht="14.25" customHeight="1">
      <c r="A36614" s="5"/>
      <c r="B36614" s="5"/>
      <c r="C36614" s="5" t="str">
        <f>IFERROR(__xludf.DUMMYFUNCTION("""COMPUTED_VALUE"""),"")</f>
        <v/>
      </c>
      <c r="D36614" s="5">
        <v>0.0</v>
      </c>
    </row>
    <row r="36615" ht="14.25" customHeight="1">
      <c r="A36615" s="5"/>
      <c r="B36615" s="5"/>
      <c r="C36615" s="5" t="str">
        <f>IFERROR(__xludf.DUMMYFUNCTION("""COMPUTED_VALUE"""),"")</f>
        <v/>
      </c>
      <c r="D36615" s="5">
        <v>0.0</v>
      </c>
    </row>
    <row r="36616" ht="14.25" customHeight="1">
      <c r="A36616" s="5"/>
      <c r="B36616" s="5"/>
      <c r="C36616" s="5" t="str">
        <f>IFERROR(__xludf.DUMMYFUNCTION("""COMPUTED_VALUE"""),"")</f>
        <v/>
      </c>
      <c r="D36616" s="5">
        <v>0.0</v>
      </c>
    </row>
    <row r="36617" ht="14.25" customHeight="1">
      <c r="A36617" s="5"/>
      <c r="B36617" s="5"/>
      <c r="C36617" s="5" t="str">
        <f>IFERROR(__xludf.DUMMYFUNCTION("""COMPUTED_VALUE"""),"")</f>
        <v/>
      </c>
      <c r="D36617" s="5">
        <v>0.0</v>
      </c>
    </row>
    <row r="36618" ht="14.25" customHeight="1">
      <c r="A36618" s="5"/>
      <c r="B36618" s="5"/>
      <c r="C36618" s="5" t="str">
        <f>IFERROR(__xludf.DUMMYFUNCTION("""COMPUTED_VALUE"""),"")</f>
        <v/>
      </c>
      <c r="D36618" s="5">
        <v>0.0</v>
      </c>
    </row>
    <row r="36619" ht="14.25" customHeight="1">
      <c r="A36619" s="5"/>
      <c r="B36619" s="5"/>
      <c r="C36619" s="5" t="str">
        <f>IFERROR(__xludf.DUMMYFUNCTION("""COMPUTED_VALUE"""),"")</f>
        <v/>
      </c>
      <c r="D36619" s="5">
        <v>0.0</v>
      </c>
    </row>
    <row r="36620" ht="14.25" customHeight="1">
      <c r="A36620" s="5"/>
      <c r="B36620" s="5"/>
      <c r="C36620" s="5" t="str">
        <f>IFERROR(__xludf.DUMMYFUNCTION("""COMPUTED_VALUE"""),"")</f>
        <v/>
      </c>
      <c r="D36620" s="5">
        <v>0.0</v>
      </c>
    </row>
    <row r="36621" ht="14.25" customHeight="1">
      <c r="A36621" s="5"/>
      <c r="B36621" s="5"/>
      <c r="C36621" s="5" t="str">
        <f>IFERROR(__xludf.DUMMYFUNCTION("""COMPUTED_VALUE"""),"")</f>
        <v/>
      </c>
      <c r="D36621" s="5">
        <v>0.0</v>
      </c>
    </row>
    <row r="36622" ht="14.25" customHeight="1">
      <c r="A36622" s="5"/>
      <c r="B36622" s="5"/>
      <c r="C36622" s="5" t="str">
        <f>IFERROR(__xludf.DUMMYFUNCTION("""COMPUTED_VALUE"""),"")</f>
        <v/>
      </c>
      <c r="D36622" s="5">
        <v>0.0</v>
      </c>
    </row>
    <row r="36623" ht="14.25" customHeight="1">
      <c r="A36623" s="5"/>
      <c r="B36623" s="5"/>
      <c r="C36623" s="5" t="str">
        <f>IFERROR(__xludf.DUMMYFUNCTION("""COMPUTED_VALUE"""),"")</f>
        <v/>
      </c>
      <c r="D36623" s="5">
        <v>0.0</v>
      </c>
    </row>
    <row r="36624" ht="14.25" customHeight="1">
      <c r="A36624" s="5"/>
      <c r="B36624" s="5"/>
      <c r="C36624" s="5" t="str">
        <f>IFERROR(__xludf.DUMMYFUNCTION("""COMPUTED_VALUE"""),"")</f>
        <v/>
      </c>
      <c r="D36624" s="5">
        <v>0.0</v>
      </c>
    </row>
    <row r="36625" ht="14.25" customHeight="1">
      <c r="A36625" s="5"/>
      <c r="B36625" s="5"/>
      <c r="C36625" s="5" t="str">
        <f>IFERROR(__xludf.DUMMYFUNCTION("""COMPUTED_VALUE"""),"")</f>
        <v/>
      </c>
      <c r="D36625" s="5">
        <v>0.0</v>
      </c>
    </row>
    <row r="36626" ht="14.25" customHeight="1">
      <c r="A36626" s="5"/>
      <c r="B36626" s="5"/>
      <c r="C36626" s="5" t="str">
        <f>IFERROR(__xludf.DUMMYFUNCTION("""COMPUTED_VALUE"""),"")</f>
        <v/>
      </c>
      <c r="D36626" s="5">
        <v>0.0</v>
      </c>
    </row>
    <row r="36627" ht="14.25" customHeight="1">
      <c r="A36627" s="5"/>
      <c r="B36627" s="5"/>
      <c r="C36627" s="5" t="str">
        <f>IFERROR(__xludf.DUMMYFUNCTION("""COMPUTED_VALUE"""),"")</f>
        <v/>
      </c>
      <c r="D36627" s="5">
        <v>0.0</v>
      </c>
    </row>
    <row r="36628" ht="14.25" customHeight="1">
      <c r="A36628" s="5"/>
      <c r="B36628" s="5"/>
      <c r="C36628" s="5" t="str">
        <f>IFERROR(__xludf.DUMMYFUNCTION("""COMPUTED_VALUE"""),"")</f>
        <v/>
      </c>
      <c r="D36628" s="5">
        <v>0.0</v>
      </c>
    </row>
    <row r="36629" ht="14.25" customHeight="1">
      <c r="A36629" s="5"/>
      <c r="B36629" s="5"/>
      <c r="C36629" s="5" t="str">
        <f>IFERROR(__xludf.DUMMYFUNCTION("""COMPUTED_VALUE"""),"")</f>
        <v/>
      </c>
      <c r="D36629" s="5">
        <v>0.0</v>
      </c>
    </row>
    <row r="36630" ht="14.25" customHeight="1">
      <c r="A36630" s="5"/>
      <c r="B36630" s="5"/>
      <c r="C36630" s="5" t="str">
        <f>IFERROR(__xludf.DUMMYFUNCTION("""COMPUTED_VALUE"""),"")</f>
        <v/>
      </c>
      <c r="D36630" s="5">
        <v>0.0</v>
      </c>
    </row>
    <row r="36631" ht="14.25" customHeight="1">
      <c r="A36631" s="5"/>
      <c r="B36631" s="5"/>
      <c r="C36631" s="5" t="str">
        <f>IFERROR(__xludf.DUMMYFUNCTION("""COMPUTED_VALUE"""),"")</f>
        <v/>
      </c>
      <c r="D36631" s="5">
        <v>0.0</v>
      </c>
    </row>
    <row r="36632" ht="14.25" customHeight="1">
      <c r="A36632" s="5"/>
      <c r="B36632" s="5"/>
      <c r="C36632" s="5" t="str">
        <f>IFERROR(__xludf.DUMMYFUNCTION("""COMPUTED_VALUE"""),"")</f>
        <v/>
      </c>
      <c r="D36632" s="5">
        <v>0.0</v>
      </c>
    </row>
    <row r="36633" ht="14.25" customHeight="1">
      <c r="A36633" s="5"/>
      <c r="B36633" s="5"/>
      <c r="C36633" s="5" t="str">
        <f>IFERROR(__xludf.DUMMYFUNCTION("""COMPUTED_VALUE"""),"")</f>
        <v/>
      </c>
      <c r="D36633" s="5">
        <v>0.0</v>
      </c>
    </row>
    <row r="36634" ht="14.25" customHeight="1">
      <c r="A36634" s="5"/>
      <c r="B36634" s="5"/>
      <c r="C36634" s="5" t="str">
        <f>IFERROR(__xludf.DUMMYFUNCTION("""COMPUTED_VALUE"""),"")</f>
        <v/>
      </c>
      <c r="D36634" s="5">
        <v>0.0</v>
      </c>
    </row>
    <row r="36635" ht="14.25" customHeight="1">
      <c r="A36635" s="5"/>
      <c r="B36635" s="5"/>
      <c r="C36635" s="5" t="str">
        <f>IFERROR(__xludf.DUMMYFUNCTION("""COMPUTED_VALUE"""),"")</f>
        <v/>
      </c>
      <c r="D36635" s="5">
        <v>0.0</v>
      </c>
    </row>
    <row r="36636" ht="14.25" customHeight="1">
      <c r="A36636" s="5"/>
      <c r="B36636" s="5"/>
      <c r="C36636" s="5" t="str">
        <f>IFERROR(__xludf.DUMMYFUNCTION("""COMPUTED_VALUE"""),"")</f>
        <v/>
      </c>
      <c r="D36636" s="5">
        <v>0.0</v>
      </c>
    </row>
    <row r="36637" ht="14.25" customHeight="1">
      <c r="A36637" s="5"/>
      <c r="B36637" s="5"/>
      <c r="C36637" s="5" t="str">
        <f>IFERROR(__xludf.DUMMYFUNCTION("""COMPUTED_VALUE"""),"")</f>
        <v/>
      </c>
      <c r="D36637" s="5">
        <v>0.0</v>
      </c>
    </row>
    <row r="36638" ht="14.25" customHeight="1">
      <c r="A36638" s="5"/>
      <c r="B36638" s="5"/>
      <c r="C36638" s="5" t="str">
        <f>IFERROR(__xludf.DUMMYFUNCTION("""COMPUTED_VALUE"""),"")</f>
        <v/>
      </c>
      <c r="D36638" s="5">
        <v>0.0</v>
      </c>
    </row>
    <row r="36639" ht="14.25" customHeight="1">
      <c r="A36639" s="5"/>
      <c r="B36639" s="5"/>
      <c r="C36639" s="5" t="str">
        <f>IFERROR(__xludf.DUMMYFUNCTION("""COMPUTED_VALUE"""),"")</f>
        <v/>
      </c>
      <c r="D36639" s="5">
        <v>0.0</v>
      </c>
    </row>
    <row r="36640" ht="14.25" customHeight="1">
      <c r="A36640" s="5"/>
      <c r="B36640" s="5"/>
      <c r="C36640" s="5" t="str">
        <f>IFERROR(__xludf.DUMMYFUNCTION("""COMPUTED_VALUE"""),"")</f>
        <v/>
      </c>
      <c r="D36640" s="5">
        <v>0.0</v>
      </c>
    </row>
    <row r="36641" ht="14.25" customHeight="1">
      <c r="A36641" s="5"/>
      <c r="B36641" s="5"/>
      <c r="C36641" s="5" t="str">
        <f>IFERROR(__xludf.DUMMYFUNCTION("""COMPUTED_VALUE"""),"")</f>
        <v/>
      </c>
      <c r="D36641" s="5">
        <v>0.0</v>
      </c>
    </row>
    <row r="36642" ht="14.25" customHeight="1">
      <c r="A36642" s="5"/>
      <c r="B36642" s="5"/>
      <c r="C36642" s="5" t="str">
        <f>IFERROR(__xludf.DUMMYFUNCTION("""COMPUTED_VALUE"""),"")</f>
        <v/>
      </c>
      <c r="D36642" s="5">
        <v>0.0</v>
      </c>
    </row>
    <row r="36643" ht="14.25" customHeight="1">
      <c r="A36643" s="5"/>
      <c r="B36643" s="5"/>
      <c r="C36643" s="5" t="str">
        <f>IFERROR(__xludf.DUMMYFUNCTION("""COMPUTED_VALUE"""),"")</f>
        <v/>
      </c>
      <c r="D36643" s="5">
        <v>0.0</v>
      </c>
    </row>
    <row r="36644" ht="14.25" customHeight="1">
      <c r="A36644" s="5"/>
      <c r="B36644" s="5"/>
      <c r="C36644" s="5" t="str">
        <f>IFERROR(__xludf.DUMMYFUNCTION("""COMPUTED_VALUE"""),"")</f>
        <v/>
      </c>
      <c r="D36644" s="5">
        <v>0.0</v>
      </c>
    </row>
    <row r="36645" ht="14.25" customHeight="1">
      <c r="A36645" s="5"/>
      <c r="B36645" s="5"/>
      <c r="C36645" s="5" t="str">
        <f>IFERROR(__xludf.DUMMYFUNCTION("""COMPUTED_VALUE"""),"")</f>
        <v/>
      </c>
      <c r="D36645" s="5">
        <v>0.0</v>
      </c>
    </row>
    <row r="36646" ht="14.25" customHeight="1">
      <c r="A36646" s="5"/>
      <c r="B36646" s="5"/>
      <c r="C36646" s="5" t="str">
        <f>IFERROR(__xludf.DUMMYFUNCTION("""COMPUTED_VALUE"""),"")</f>
        <v/>
      </c>
      <c r="D36646" s="5">
        <v>0.0</v>
      </c>
    </row>
    <row r="36647" ht="14.25" customHeight="1">
      <c r="A36647" s="5"/>
      <c r="B36647" s="5"/>
      <c r="C36647" s="5" t="str">
        <f>IFERROR(__xludf.DUMMYFUNCTION("""COMPUTED_VALUE"""),"")</f>
        <v/>
      </c>
      <c r="D36647" s="5">
        <v>0.0</v>
      </c>
    </row>
    <row r="36648" ht="14.25" customHeight="1">
      <c r="A36648" s="5"/>
      <c r="B36648" s="5"/>
      <c r="C36648" s="5" t="str">
        <f>IFERROR(__xludf.DUMMYFUNCTION("""COMPUTED_VALUE"""),"")</f>
        <v/>
      </c>
      <c r="D36648" s="5">
        <v>0.0</v>
      </c>
    </row>
    <row r="36649" ht="14.25" customHeight="1">
      <c r="A36649" s="5"/>
      <c r="B36649" s="5"/>
      <c r="C36649" s="5" t="str">
        <f>IFERROR(__xludf.DUMMYFUNCTION("""COMPUTED_VALUE"""),"")</f>
        <v/>
      </c>
      <c r="D36649" s="5">
        <v>0.0</v>
      </c>
    </row>
    <row r="36650" ht="14.25" customHeight="1">
      <c r="A36650" s="5"/>
      <c r="B36650" s="5"/>
      <c r="C36650" s="5" t="str">
        <f>IFERROR(__xludf.DUMMYFUNCTION("""COMPUTED_VALUE"""),"")</f>
        <v/>
      </c>
      <c r="D36650" s="5">
        <v>0.0</v>
      </c>
    </row>
    <row r="36651" ht="14.25" customHeight="1">
      <c r="A36651" s="5"/>
      <c r="B36651" s="5"/>
      <c r="C36651" s="5" t="str">
        <f>IFERROR(__xludf.DUMMYFUNCTION("""COMPUTED_VALUE"""),"")</f>
        <v/>
      </c>
      <c r="D36651" s="5">
        <v>0.0</v>
      </c>
    </row>
    <row r="36652" ht="14.25" customHeight="1">
      <c r="A36652" s="5"/>
      <c r="B36652" s="5"/>
      <c r="C36652" s="5" t="str">
        <f>IFERROR(__xludf.DUMMYFUNCTION("""COMPUTED_VALUE"""),"")</f>
        <v/>
      </c>
      <c r="D36652" s="5">
        <v>0.0</v>
      </c>
    </row>
    <row r="36653" ht="14.25" customHeight="1">
      <c r="A36653" s="5"/>
      <c r="B36653" s="5"/>
      <c r="C36653" s="5" t="str">
        <f>IFERROR(__xludf.DUMMYFUNCTION("""COMPUTED_VALUE"""),"")</f>
        <v/>
      </c>
      <c r="D36653" s="5">
        <v>0.0</v>
      </c>
    </row>
    <row r="36654" ht="14.25" customHeight="1">
      <c r="A36654" s="5"/>
      <c r="B36654" s="5"/>
      <c r="C36654" s="5" t="str">
        <f>IFERROR(__xludf.DUMMYFUNCTION("""COMPUTED_VALUE"""),"")</f>
        <v/>
      </c>
      <c r="D36654" s="5">
        <v>0.0</v>
      </c>
    </row>
    <row r="36655" ht="14.25" customHeight="1">
      <c r="A36655" s="5"/>
      <c r="B36655" s="5"/>
      <c r="C36655" s="5" t="str">
        <f>IFERROR(__xludf.DUMMYFUNCTION("""COMPUTED_VALUE"""),"")</f>
        <v/>
      </c>
      <c r="D36655" s="5">
        <v>0.0</v>
      </c>
    </row>
    <row r="36656" ht="14.25" customHeight="1">
      <c r="A36656" s="5"/>
      <c r="B36656" s="5"/>
      <c r="C36656" s="5" t="str">
        <f>IFERROR(__xludf.DUMMYFUNCTION("""COMPUTED_VALUE"""),"")</f>
        <v/>
      </c>
      <c r="D36656" s="5">
        <v>0.0</v>
      </c>
    </row>
    <row r="36657" ht="14.25" customHeight="1">
      <c r="A36657" s="5"/>
      <c r="B36657" s="5"/>
      <c r="C36657" s="5" t="str">
        <f>IFERROR(__xludf.DUMMYFUNCTION("""COMPUTED_VALUE"""),"")</f>
        <v/>
      </c>
      <c r="D36657" s="5">
        <v>0.0</v>
      </c>
    </row>
    <row r="36658" ht="14.25" customHeight="1">
      <c r="A36658" s="5"/>
      <c r="B36658" s="5"/>
      <c r="C36658" s="5" t="str">
        <f>IFERROR(__xludf.DUMMYFUNCTION("""COMPUTED_VALUE"""),"")</f>
        <v/>
      </c>
      <c r="D36658" s="5">
        <v>0.0</v>
      </c>
    </row>
    <row r="36659" ht="14.25" customHeight="1">
      <c r="A36659" s="5"/>
      <c r="B36659" s="5"/>
      <c r="C36659" s="5" t="str">
        <f>IFERROR(__xludf.DUMMYFUNCTION("""COMPUTED_VALUE"""),"")</f>
        <v/>
      </c>
      <c r="D36659" s="5">
        <v>0.0</v>
      </c>
    </row>
    <row r="36660" ht="14.25" customHeight="1">
      <c r="A36660" s="5"/>
      <c r="B36660" s="5"/>
      <c r="C36660" s="5" t="str">
        <f>IFERROR(__xludf.DUMMYFUNCTION("""COMPUTED_VALUE"""),"")</f>
        <v/>
      </c>
      <c r="D36660" s="5">
        <v>0.0</v>
      </c>
    </row>
    <row r="36661" ht="14.25" customHeight="1">
      <c r="A36661" s="5"/>
      <c r="B36661" s="5"/>
      <c r="C36661" s="5" t="str">
        <f>IFERROR(__xludf.DUMMYFUNCTION("""COMPUTED_VALUE"""),"")</f>
        <v/>
      </c>
      <c r="D36661" s="5">
        <v>0.0</v>
      </c>
    </row>
    <row r="36662" ht="14.25" customHeight="1">
      <c r="A36662" s="5"/>
      <c r="B36662" s="5"/>
      <c r="C36662" s="5" t="str">
        <f>IFERROR(__xludf.DUMMYFUNCTION("""COMPUTED_VALUE"""),"")</f>
        <v/>
      </c>
      <c r="D36662" s="5">
        <v>0.0</v>
      </c>
    </row>
    <row r="36663" ht="14.25" customHeight="1">
      <c r="A36663" s="5"/>
      <c r="B36663" s="5"/>
      <c r="C36663" s="5" t="str">
        <f>IFERROR(__xludf.DUMMYFUNCTION("""COMPUTED_VALUE"""),"")</f>
        <v/>
      </c>
      <c r="D36663" s="5">
        <v>0.0</v>
      </c>
    </row>
    <row r="36664" ht="14.25" customHeight="1">
      <c r="A36664" s="5"/>
      <c r="B36664" s="5"/>
      <c r="C36664" s="5" t="str">
        <f>IFERROR(__xludf.DUMMYFUNCTION("""COMPUTED_VALUE"""),"")</f>
        <v/>
      </c>
      <c r="D36664" s="5">
        <v>0.0</v>
      </c>
    </row>
    <row r="36665" ht="14.25" customHeight="1">
      <c r="A36665" s="5"/>
      <c r="B36665" s="5"/>
      <c r="C36665" s="5" t="str">
        <f>IFERROR(__xludf.DUMMYFUNCTION("""COMPUTED_VALUE"""),"")</f>
        <v/>
      </c>
      <c r="D36665" s="5">
        <v>0.0</v>
      </c>
    </row>
    <row r="36666" ht="14.25" customHeight="1">
      <c r="A36666" s="5"/>
      <c r="B36666" s="5"/>
      <c r="C36666" s="5" t="str">
        <f>IFERROR(__xludf.DUMMYFUNCTION("""COMPUTED_VALUE"""),"")</f>
        <v/>
      </c>
      <c r="D36666" s="5">
        <v>0.0</v>
      </c>
    </row>
    <row r="36667" ht="14.25" customHeight="1">
      <c r="A36667" s="5"/>
      <c r="B36667" s="5"/>
      <c r="C36667" s="5" t="str">
        <f>IFERROR(__xludf.DUMMYFUNCTION("""COMPUTED_VALUE"""),"")</f>
        <v/>
      </c>
      <c r="D36667" s="5">
        <v>0.0</v>
      </c>
    </row>
    <row r="36668" ht="14.25" customHeight="1">
      <c r="A36668" s="5"/>
      <c r="B36668" s="5"/>
      <c r="C36668" s="5" t="str">
        <f>IFERROR(__xludf.DUMMYFUNCTION("""COMPUTED_VALUE"""),"")</f>
        <v/>
      </c>
      <c r="D36668" s="5">
        <v>0.0</v>
      </c>
    </row>
    <row r="36669" ht="14.25" customHeight="1">
      <c r="A36669" s="5"/>
      <c r="B36669" s="5"/>
      <c r="C36669" s="5" t="str">
        <f>IFERROR(__xludf.DUMMYFUNCTION("""COMPUTED_VALUE"""),"")</f>
        <v/>
      </c>
      <c r="D36669" s="5">
        <v>0.0</v>
      </c>
    </row>
    <row r="36670" ht="14.25" customHeight="1">
      <c r="A36670" s="5"/>
      <c r="B36670" s="5"/>
      <c r="C36670" s="5" t="str">
        <f>IFERROR(__xludf.DUMMYFUNCTION("""COMPUTED_VALUE"""),"")</f>
        <v/>
      </c>
      <c r="D36670" s="5">
        <v>0.0</v>
      </c>
    </row>
    <row r="36671" ht="14.25" customHeight="1">
      <c r="A36671" s="5"/>
      <c r="B36671" s="5"/>
      <c r="C36671" s="5" t="str">
        <f>IFERROR(__xludf.DUMMYFUNCTION("""COMPUTED_VALUE"""),"")</f>
        <v/>
      </c>
      <c r="D36671" s="5">
        <v>0.0</v>
      </c>
    </row>
    <row r="36672" ht="14.25" customHeight="1">
      <c r="A36672" s="5"/>
      <c r="B36672" s="5"/>
      <c r="C36672" s="5" t="str">
        <f>IFERROR(__xludf.DUMMYFUNCTION("""COMPUTED_VALUE"""),"")</f>
        <v/>
      </c>
      <c r="D36672" s="5">
        <v>0.0</v>
      </c>
    </row>
    <row r="36673" ht="14.25" customHeight="1">
      <c r="A36673" s="5"/>
      <c r="B36673" s="5"/>
      <c r="C36673" s="5" t="str">
        <f>IFERROR(__xludf.DUMMYFUNCTION("""COMPUTED_VALUE"""),"")</f>
        <v/>
      </c>
      <c r="D36673" s="5">
        <v>0.0</v>
      </c>
    </row>
    <row r="36674" ht="14.25" customHeight="1">
      <c r="A36674" s="5"/>
      <c r="B36674" s="5"/>
      <c r="C36674" s="5" t="str">
        <f>IFERROR(__xludf.DUMMYFUNCTION("""COMPUTED_VALUE"""),"")</f>
        <v/>
      </c>
      <c r="D36674" s="5">
        <v>0.0</v>
      </c>
    </row>
    <row r="36675" ht="14.25" customHeight="1">
      <c r="A36675" s="5"/>
      <c r="B36675" s="5"/>
      <c r="C36675" s="5" t="str">
        <f>IFERROR(__xludf.DUMMYFUNCTION("""COMPUTED_VALUE"""),"")</f>
        <v/>
      </c>
      <c r="D36675" s="5">
        <v>0.0</v>
      </c>
    </row>
    <row r="36676" ht="14.25" customHeight="1">
      <c r="A36676" s="5"/>
      <c r="B36676" s="5"/>
      <c r="C36676" s="5" t="str">
        <f>IFERROR(__xludf.DUMMYFUNCTION("""COMPUTED_VALUE"""),"")</f>
        <v/>
      </c>
      <c r="D36676" s="5">
        <v>0.0</v>
      </c>
    </row>
    <row r="36677" ht="14.25" customHeight="1">
      <c r="A36677" s="5"/>
      <c r="B36677" s="5"/>
      <c r="C36677" s="5" t="str">
        <f>IFERROR(__xludf.DUMMYFUNCTION("""COMPUTED_VALUE"""),"")</f>
        <v/>
      </c>
      <c r="D36677" s="5">
        <v>0.0</v>
      </c>
    </row>
    <row r="36678" ht="14.25" customHeight="1">
      <c r="A36678" s="5"/>
      <c r="B36678" s="5"/>
      <c r="C36678" s="5" t="str">
        <f>IFERROR(__xludf.DUMMYFUNCTION("""COMPUTED_VALUE"""),"")</f>
        <v/>
      </c>
      <c r="D36678" s="5">
        <v>0.0</v>
      </c>
    </row>
    <row r="36679" ht="14.25" customHeight="1">
      <c r="A36679" s="5"/>
      <c r="B36679" s="5"/>
      <c r="C36679" s="5" t="str">
        <f>IFERROR(__xludf.DUMMYFUNCTION("""COMPUTED_VALUE"""),"")</f>
        <v/>
      </c>
      <c r="D36679" s="5">
        <v>0.0</v>
      </c>
    </row>
    <row r="36680" ht="14.25" customHeight="1">
      <c r="A36680" s="5"/>
      <c r="B36680" s="5"/>
      <c r="C36680" s="5" t="str">
        <f>IFERROR(__xludf.DUMMYFUNCTION("""COMPUTED_VALUE"""),"")</f>
        <v/>
      </c>
      <c r="D36680" s="5">
        <v>0.0</v>
      </c>
    </row>
    <row r="36681" ht="14.25" customHeight="1">
      <c r="A36681" s="5"/>
      <c r="B36681" s="5"/>
      <c r="C36681" s="5" t="str">
        <f>IFERROR(__xludf.DUMMYFUNCTION("""COMPUTED_VALUE"""),"")</f>
        <v/>
      </c>
      <c r="D36681" s="5">
        <v>0.0</v>
      </c>
    </row>
    <row r="36682" ht="14.25" customHeight="1">
      <c r="A36682" s="5"/>
      <c r="B36682" s="5"/>
      <c r="C36682" s="5" t="str">
        <f>IFERROR(__xludf.DUMMYFUNCTION("""COMPUTED_VALUE"""),"")</f>
        <v/>
      </c>
      <c r="D36682" s="5">
        <v>0.0</v>
      </c>
    </row>
    <row r="36683" ht="14.25" customHeight="1">
      <c r="A36683" s="5"/>
      <c r="B36683" s="5"/>
      <c r="C36683" s="5" t="str">
        <f>IFERROR(__xludf.DUMMYFUNCTION("""COMPUTED_VALUE"""),"")</f>
        <v/>
      </c>
      <c r="D36683" s="5">
        <v>0.0</v>
      </c>
    </row>
    <row r="36684" ht="14.25" customHeight="1">
      <c r="A36684" s="5"/>
      <c r="B36684" s="5"/>
      <c r="C36684" s="5" t="str">
        <f>IFERROR(__xludf.DUMMYFUNCTION("""COMPUTED_VALUE"""),"")</f>
        <v/>
      </c>
      <c r="D36684" s="5">
        <v>0.0</v>
      </c>
    </row>
    <row r="36685" ht="14.25" customHeight="1">
      <c r="A36685" s="5"/>
      <c r="B36685" s="5"/>
      <c r="C36685" s="5" t="str">
        <f>IFERROR(__xludf.DUMMYFUNCTION("""COMPUTED_VALUE"""),"")</f>
        <v/>
      </c>
      <c r="D36685" s="5">
        <v>0.0</v>
      </c>
    </row>
    <row r="36686" ht="14.25" customHeight="1">
      <c r="A36686" s="5"/>
      <c r="B36686" s="5"/>
      <c r="C36686" s="5" t="str">
        <f>IFERROR(__xludf.DUMMYFUNCTION("""COMPUTED_VALUE"""),"")</f>
        <v/>
      </c>
      <c r="D36686" s="5">
        <v>0.0</v>
      </c>
    </row>
    <row r="36687" ht="14.25" customHeight="1">
      <c r="A36687" s="5"/>
      <c r="B36687" s="5"/>
      <c r="C36687" s="5" t="str">
        <f>IFERROR(__xludf.DUMMYFUNCTION("""COMPUTED_VALUE"""),"")</f>
        <v/>
      </c>
      <c r="D36687" s="5">
        <v>0.0</v>
      </c>
    </row>
    <row r="36688" ht="14.25" customHeight="1">
      <c r="A36688" s="5"/>
      <c r="B36688" s="5"/>
      <c r="C36688" s="5" t="str">
        <f>IFERROR(__xludf.DUMMYFUNCTION("""COMPUTED_VALUE"""),"")</f>
        <v/>
      </c>
      <c r="D36688" s="5">
        <v>0.0</v>
      </c>
    </row>
    <row r="36689" ht="14.25" customHeight="1">
      <c r="A36689" s="5"/>
      <c r="B36689" s="5"/>
      <c r="C36689" s="5" t="str">
        <f>IFERROR(__xludf.DUMMYFUNCTION("""COMPUTED_VALUE"""),"")</f>
        <v/>
      </c>
      <c r="D36689" s="5">
        <v>0.0</v>
      </c>
    </row>
    <row r="36690" ht="14.25" customHeight="1">
      <c r="A36690" s="5"/>
      <c r="B36690" s="5"/>
      <c r="C36690" s="5" t="str">
        <f>IFERROR(__xludf.DUMMYFUNCTION("""COMPUTED_VALUE"""),"")</f>
        <v/>
      </c>
      <c r="D36690" s="5">
        <v>0.0</v>
      </c>
    </row>
    <row r="36691" ht="14.25" customHeight="1">
      <c r="A36691" s="5"/>
      <c r="B36691" s="5"/>
      <c r="C36691" s="5" t="str">
        <f>IFERROR(__xludf.DUMMYFUNCTION("""COMPUTED_VALUE"""),"")</f>
        <v/>
      </c>
      <c r="D36691" s="5">
        <v>0.0</v>
      </c>
    </row>
    <row r="36692" ht="14.25" customHeight="1">
      <c r="A36692" s="5"/>
      <c r="B36692" s="5"/>
      <c r="C36692" s="5" t="str">
        <f>IFERROR(__xludf.DUMMYFUNCTION("""COMPUTED_VALUE"""),"")</f>
        <v/>
      </c>
      <c r="D36692" s="5">
        <v>0.0</v>
      </c>
    </row>
    <row r="36693" ht="14.25" customHeight="1">
      <c r="A36693" s="5"/>
      <c r="B36693" s="5"/>
      <c r="C36693" s="5" t="str">
        <f>IFERROR(__xludf.DUMMYFUNCTION("""COMPUTED_VALUE"""),"")</f>
        <v/>
      </c>
      <c r="D36693" s="5">
        <v>0.0</v>
      </c>
    </row>
    <row r="36694" ht="14.25" customHeight="1">
      <c r="A36694" s="5"/>
      <c r="B36694" s="5"/>
      <c r="C36694" s="5" t="str">
        <f>IFERROR(__xludf.DUMMYFUNCTION("""COMPUTED_VALUE"""),"")</f>
        <v/>
      </c>
      <c r="D36694" s="5">
        <v>0.0</v>
      </c>
    </row>
    <row r="36695" ht="14.25" customHeight="1">
      <c r="A36695" s="5"/>
      <c r="B36695" s="5"/>
      <c r="C36695" s="5" t="str">
        <f>IFERROR(__xludf.DUMMYFUNCTION("""COMPUTED_VALUE"""),"")</f>
        <v/>
      </c>
      <c r="D36695" s="5">
        <v>0.0</v>
      </c>
    </row>
    <row r="36696" ht="14.25" customHeight="1">
      <c r="A36696" s="5"/>
      <c r="B36696" s="5"/>
      <c r="C36696" s="5" t="str">
        <f>IFERROR(__xludf.DUMMYFUNCTION("""COMPUTED_VALUE"""),"")</f>
        <v/>
      </c>
      <c r="D36696" s="5">
        <v>0.0</v>
      </c>
    </row>
    <row r="36697" ht="14.25" customHeight="1">
      <c r="A36697" s="5"/>
      <c r="B36697" s="5"/>
      <c r="C36697" s="5" t="str">
        <f>IFERROR(__xludf.DUMMYFUNCTION("""COMPUTED_VALUE"""),"")</f>
        <v/>
      </c>
      <c r="D36697" s="5">
        <v>0.0</v>
      </c>
    </row>
    <row r="36698" ht="14.25" customHeight="1">
      <c r="A36698" s="5"/>
      <c r="B36698" s="5"/>
      <c r="C36698" s="5" t="str">
        <f>IFERROR(__xludf.DUMMYFUNCTION("""COMPUTED_VALUE"""),"")</f>
        <v/>
      </c>
      <c r="D36698" s="5">
        <v>0.0</v>
      </c>
    </row>
    <row r="36699" ht="14.25" customHeight="1">
      <c r="A36699" s="5"/>
      <c r="B36699" s="5"/>
      <c r="C36699" s="5" t="str">
        <f>IFERROR(__xludf.DUMMYFUNCTION("""COMPUTED_VALUE"""),"")</f>
        <v/>
      </c>
      <c r="D36699" s="5">
        <v>0.0</v>
      </c>
    </row>
    <row r="36700" ht="14.25" customHeight="1">
      <c r="A36700" s="5"/>
      <c r="B36700" s="5"/>
      <c r="C36700" s="5" t="str">
        <f>IFERROR(__xludf.DUMMYFUNCTION("""COMPUTED_VALUE"""),"")</f>
        <v/>
      </c>
      <c r="D36700" s="5">
        <v>0.0</v>
      </c>
    </row>
    <row r="36701" ht="14.25" customHeight="1">
      <c r="A36701" s="5"/>
      <c r="B36701" s="5"/>
      <c r="C36701" s="5" t="str">
        <f>IFERROR(__xludf.DUMMYFUNCTION("""COMPUTED_VALUE"""),"")</f>
        <v/>
      </c>
      <c r="D36701" s="5">
        <v>0.0</v>
      </c>
    </row>
    <row r="36702" ht="14.25" customHeight="1">
      <c r="A36702" s="5"/>
      <c r="B36702" s="5"/>
      <c r="C36702" s="5" t="str">
        <f>IFERROR(__xludf.DUMMYFUNCTION("""COMPUTED_VALUE"""),"")</f>
        <v/>
      </c>
      <c r="D36702" s="5">
        <v>0.0</v>
      </c>
    </row>
    <row r="36703" ht="14.25" customHeight="1">
      <c r="A36703" s="5"/>
      <c r="B36703" s="5"/>
      <c r="C36703" s="5" t="str">
        <f>IFERROR(__xludf.DUMMYFUNCTION("""COMPUTED_VALUE"""),"")</f>
        <v/>
      </c>
      <c r="D36703" s="5">
        <v>0.0</v>
      </c>
    </row>
    <row r="36704" ht="14.25" customHeight="1">
      <c r="A36704" s="5"/>
      <c r="B36704" s="5"/>
      <c r="C36704" s="5" t="str">
        <f>IFERROR(__xludf.DUMMYFUNCTION("""COMPUTED_VALUE"""),"")</f>
        <v/>
      </c>
      <c r="D36704" s="5">
        <v>0.0</v>
      </c>
    </row>
    <row r="36705" ht="14.25" customHeight="1">
      <c r="A36705" s="5"/>
      <c r="B36705" s="5"/>
      <c r="C36705" s="5" t="str">
        <f>IFERROR(__xludf.DUMMYFUNCTION("""COMPUTED_VALUE"""),"")</f>
        <v/>
      </c>
      <c r="D36705" s="5">
        <v>0.0</v>
      </c>
    </row>
    <row r="36706" ht="14.25" customHeight="1">
      <c r="A36706" s="5"/>
      <c r="B36706" s="5"/>
      <c r="C36706" s="5" t="str">
        <f>IFERROR(__xludf.DUMMYFUNCTION("""COMPUTED_VALUE"""),"")</f>
        <v/>
      </c>
      <c r="D36706" s="5">
        <v>0.0</v>
      </c>
    </row>
    <row r="36707" ht="14.25" customHeight="1">
      <c r="A36707" s="5"/>
      <c r="B36707" s="5"/>
      <c r="C36707" s="5" t="str">
        <f>IFERROR(__xludf.DUMMYFUNCTION("""COMPUTED_VALUE"""),"")</f>
        <v/>
      </c>
      <c r="D36707" s="5">
        <v>0.0</v>
      </c>
    </row>
    <row r="36708" ht="14.25" customHeight="1">
      <c r="A36708" s="5"/>
      <c r="B36708" s="5"/>
      <c r="C36708" s="5" t="str">
        <f>IFERROR(__xludf.DUMMYFUNCTION("""COMPUTED_VALUE"""),"")</f>
        <v/>
      </c>
      <c r="D36708" s="5">
        <v>0.0</v>
      </c>
    </row>
    <row r="36709" ht="14.25" customHeight="1">
      <c r="A36709" s="5"/>
      <c r="B36709" s="5"/>
      <c r="C36709" s="5" t="str">
        <f>IFERROR(__xludf.DUMMYFUNCTION("""COMPUTED_VALUE"""),"")</f>
        <v/>
      </c>
      <c r="D36709" s="5">
        <v>0.0</v>
      </c>
    </row>
    <row r="36710" ht="14.25" customHeight="1">
      <c r="A36710" s="5"/>
      <c r="B36710" s="5"/>
      <c r="C36710" s="5" t="str">
        <f>IFERROR(__xludf.DUMMYFUNCTION("""COMPUTED_VALUE"""),"")</f>
        <v/>
      </c>
      <c r="D36710" s="5">
        <v>0.0</v>
      </c>
    </row>
    <row r="36711" ht="14.25" customHeight="1">
      <c r="A36711" s="5"/>
      <c r="B36711" s="5"/>
      <c r="C36711" s="5" t="str">
        <f>IFERROR(__xludf.DUMMYFUNCTION("""COMPUTED_VALUE"""),"")</f>
        <v/>
      </c>
      <c r="D36711" s="5">
        <v>0.0</v>
      </c>
    </row>
    <row r="36712" ht="14.25" customHeight="1">
      <c r="A36712" s="5"/>
      <c r="B36712" s="5"/>
      <c r="C36712" s="5" t="str">
        <f>IFERROR(__xludf.DUMMYFUNCTION("""COMPUTED_VALUE"""),"")</f>
        <v/>
      </c>
      <c r="D36712" s="5">
        <v>0.0</v>
      </c>
    </row>
    <row r="36713" ht="14.25" customHeight="1">
      <c r="A36713" s="5"/>
      <c r="B36713" s="5"/>
      <c r="C36713" s="5" t="str">
        <f>IFERROR(__xludf.DUMMYFUNCTION("""COMPUTED_VALUE"""),"")</f>
        <v/>
      </c>
      <c r="D36713" s="5">
        <v>0.0</v>
      </c>
    </row>
    <row r="36714" ht="14.25" customHeight="1">
      <c r="A36714" s="5"/>
      <c r="B36714" s="5"/>
      <c r="C36714" s="5" t="str">
        <f>IFERROR(__xludf.DUMMYFUNCTION("""COMPUTED_VALUE"""),"")</f>
        <v/>
      </c>
      <c r="D36714" s="5">
        <v>0.0</v>
      </c>
    </row>
    <row r="36715" ht="14.25" customHeight="1">
      <c r="A36715" s="5"/>
      <c r="B36715" s="5"/>
      <c r="C36715" s="5" t="str">
        <f>IFERROR(__xludf.DUMMYFUNCTION("""COMPUTED_VALUE"""),"")</f>
        <v/>
      </c>
      <c r="D36715" s="5">
        <v>0.0</v>
      </c>
    </row>
    <row r="36716" ht="14.25" customHeight="1">
      <c r="A36716" s="5"/>
      <c r="B36716" s="5"/>
      <c r="C36716" s="5" t="str">
        <f>IFERROR(__xludf.DUMMYFUNCTION("""COMPUTED_VALUE"""),"")</f>
        <v/>
      </c>
      <c r="D36716" s="5">
        <v>0.0</v>
      </c>
    </row>
    <row r="36717" ht="14.25" customHeight="1">
      <c r="A36717" s="5"/>
      <c r="B36717" s="5"/>
      <c r="C36717" s="5" t="str">
        <f>IFERROR(__xludf.DUMMYFUNCTION("""COMPUTED_VALUE"""),"")</f>
        <v/>
      </c>
      <c r="D36717" s="5">
        <v>0.0</v>
      </c>
    </row>
    <row r="36718" ht="14.25" customHeight="1">
      <c r="A36718" s="5"/>
      <c r="B36718" s="5"/>
      <c r="C36718" s="5" t="str">
        <f>IFERROR(__xludf.DUMMYFUNCTION("""COMPUTED_VALUE"""),"")</f>
        <v/>
      </c>
      <c r="D36718" s="5">
        <v>0.0</v>
      </c>
    </row>
    <row r="36719" ht="14.25" customHeight="1">
      <c r="A36719" s="5"/>
      <c r="B36719" s="5"/>
      <c r="C36719" s="5" t="str">
        <f>IFERROR(__xludf.DUMMYFUNCTION("""COMPUTED_VALUE"""),"")</f>
        <v/>
      </c>
      <c r="D36719" s="5">
        <v>0.0</v>
      </c>
    </row>
    <row r="36720" ht="14.25" customHeight="1">
      <c r="A36720" s="5"/>
      <c r="B36720" s="5"/>
      <c r="C36720" s="5" t="str">
        <f>IFERROR(__xludf.DUMMYFUNCTION("""COMPUTED_VALUE"""),"")</f>
        <v/>
      </c>
      <c r="D36720" s="5">
        <v>0.0</v>
      </c>
    </row>
    <row r="36721" ht="14.25" customHeight="1">
      <c r="A36721" s="5"/>
      <c r="B36721" s="5"/>
      <c r="C36721" s="5" t="str">
        <f>IFERROR(__xludf.DUMMYFUNCTION("""COMPUTED_VALUE"""),"")</f>
        <v/>
      </c>
      <c r="D36721" s="5">
        <v>0.0</v>
      </c>
    </row>
    <row r="36722" ht="14.25" customHeight="1">
      <c r="A36722" s="5"/>
      <c r="B36722" s="5"/>
      <c r="C36722" s="5" t="str">
        <f>IFERROR(__xludf.DUMMYFUNCTION("""COMPUTED_VALUE"""),"")</f>
        <v/>
      </c>
      <c r="D36722" s="5">
        <v>0.0</v>
      </c>
    </row>
    <row r="36723" ht="14.25" customHeight="1">
      <c r="A36723" s="5"/>
      <c r="B36723" s="5"/>
      <c r="C36723" s="5" t="str">
        <f>IFERROR(__xludf.DUMMYFUNCTION("""COMPUTED_VALUE"""),"")</f>
        <v/>
      </c>
      <c r="D36723" s="5">
        <v>0.0</v>
      </c>
    </row>
    <row r="36724" ht="14.25" customHeight="1">
      <c r="A36724" s="5"/>
      <c r="B36724" s="5"/>
      <c r="C36724" s="5" t="str">
        <f>IFERROR(__xludf.DUMMYFUNCTION("""COMPUTED_VALUE"""),"")</f>
        <v/>
      </c>
      <c r="D36724" s="5">
        <v>0.0</v>
      </c>
    </row>
    <row r="36725" ht="14.25" customHeight="1">
      <c r="A36725" s="5"/>
      <c r="B36725" s="5"/>
      <c r="C36725" s="5" t="str">
        <f>IFERROR(__xludf.DUMMYFUNCTION("""COMPUTED_VALUE"""),"")</f>
        <v/>
      </c>
      <c r="D36725" s="5">
        <v>0.0</v>
      </c>
    </row>
    <row r="36726" ht="14.25" customHeight="1">
      <c r="A36726" s="5"/>
      <c r="B36726" s="5"/>
      <c r="C36726" s="5" t="str">
        <f>IFERROR(__xludf.DUMMYFUNCTION("""COMPUTED_VALUE"""),"")</f>
        <v/>
      </c>
      <c r="D36726" s="5">
        <v>0.0</v>
      </c>
    </row>
    <row r="36727" ht="14.25" customHeight="1">
      <c r="A36727" s="5"/>
      <c r="B36727" s="5"/>
      <c r="C36727" s="5" t="str">
        <f>IFERROR(__xludf.DUMMYFUNCTION("""COMPUTED_VALUE"""),"")</f>
        <v/>
      </c>
      <c r="D36727" s="5">
        <v>0.0</v>
      </c>
    </row>
    <row r="36728" ht="14.25" customHeight="1">
      <c r="A36728" s="5"/>
      <c r="B36728" s="5"/>
      <c r="C36728" s="5" t="str">
        <f>IFERROR(__xludf.DUMMYFUNCTION("""COMPUTED_VALUE"""),"")</f>
        <v/>
      </c>
      <c r="D36728" s="5">
        <v>0.0</v>
      </c>
    </row>
    <row r="36729" ht="14.25" customHeight="1">
      <c r="A36729" s="5"/>
      <c r="B36729" s="5"/>
      <c r="C36729" s="5" t="str">
        <f>IFERROR(__xludf.DUMMYFUNCTION("""COMPUTED_VALUE"""),"")</f>
        <v/>
      </c>
      <c r="D36729" s="5">
        <v>0.0</v>
      </c>
    </row>
    <row r="36730" ht="14.25" customHeight="1">
      <c r="A36730" s="5"/>
      <c r="B36730" s="5"/>
      <c r="C36730" s="5" t="str">
        <f>IFERROR(__xludf.DUMMYFUNCTION("""COMPUTED_VALUE"""),"")</f>
        <v/>
      </c>
      <c r="D36730" s="5">
        <v>0.0</v>
      </c>
    </row>
    <row r="36731" ht="14.25" customHeight="1">
      <c r="A36731" s="5"/>
      <c r="B36731" s="5"/>
      <c r="C36731" s="5" t="str">
        <f>IFERROR(__xludf.DUMMYFUNCTION("""COMPUTED_VALUE"""),"")</f>
        <v/>
      </c>
      <c r="D36731" s="5">
        <v>0.0</v>
      </c>
    </row>
    <row r="36732" ht="14.25" customHeight="1">
      <c r="A36732" s="5"/>
      <c r="B36732" s="5"/>
      <c r="C36732" s="5" t="str">
        <f>IFERROR(__xludf.DUMMYFUNCTION("""COMPUTED_VALUE"""),"")</f>
        <v/>
      </c>
      <c r="D36732" s="5">
        <v>0.0</v>
      </c>
    </row>
    <row r="36733" ht="14.25" customHeight="1">
      <c r="A36733" s="5"/>
      <c r="B36733" s="5"/>
      <c r="C36733" s="5" t="str">
        <f>IFERROR(__xludf.DUMMYFUNCTION("""COMPUTED_VALUE"""),"")</f>
        <v/>
      </c>
      <c r="D36733" s="5">
        <v>0.0</v>
      </c>
    </row>
    <row r="36734" ht="14.25" customHeight="1">
      <c r="A36734" s="5"/>
      <c r="B36734" s="5"/>
      <c r="C36734" s="5" t="str">
        <f>IFERROR(__xludf.DUMMYFUNCTION("""COMPUTED_VALUE"""),"")</f>
        <v/>
      </c>
      <c r="D36734" s="5">
        <v>0.0</v>
      </c>
    </row>
    <row r="36735" ht="14.25" customHeight="1">
      <c r="A36735" s="5"/>
      <c r="B36735" s="5"/>
      <c r="C36735" s="5" t="str">
        <f>IFERROR(__xludf.DUMMYFUNCTION("""COMPUTED_VALUE"""),"")</f>
        <v/>
      </c>
      <c r="D36735" s="5">
        <v>0.0</v>
      </c>
    </row>
    <row r="36736" ht="14.25" customHeight="1">
      <c r="A36736" s="5"/>
      <c r="B36736" s="5"/>
      <c r="C36736" s="5" t="str">
        <f>IFERROR(__xludf.DUMMYFUNCTION("""COMPUTED_VALUE"""),"")</f>
        <v/>
      </c>
      <c r="D36736" s="5">
        <v>0.0</v>
      </c>
    </row>
    <row r="36737" ht="14.25" customHeight="1">
      <c r="A36737" s="5"/>
      <c r="B36737" s="5"/>
      <c r="C36737" s="5" t="str">
        <f>IFERROR(__xludf.DUMMYFUNCTION("""COMPUTED_VALUE"""),"")</f>
        <v/>
      </c>
      <c r="D36737" s="5">
        <v>0.0</v>
      </c>
    </row>
    <row r="36738" ht="14.25" customHeight="1">
      <c r="A36738" s="5"/>
      <c r="B36738" s="5"/>
      <c r="C36738" s="5" t="str">
        <f>IFERROR(__xludf.DUMMYFUNCTION("""COMPUTED_VALUE"""),"")</f>
        <v/>
      </c>
      <c r="D36738" s="5">
        <v>0.0</v>
      </c>
    </row>
    <row r="36739" ht="14.25" customHeight="1">
      <c r="A36739" s="5"/>
      <c r="B36739" s="5"/>
      <c r="C36739" s="5" t="str">
        <f>IFERROR(__xludf.DUMMYFUNCTION("""COMPUTED_VALUE"""),"")</f>
        <v/>
      </c>
      <c r="D36739" s="5">
        <v>0.0</v>
      </c>
    </row>
    <row r="36740" ht="14.25" customHeight="1">
      <c r="A36740" s="5"/>
      <c r="B36740" s="5"/>
      <c r="C36740" s="5" t="str">
        <f>IFERROR(__xludf.DUMMYFUNCTION("""COMPUTED_VALUE"""),"")</f>
        <v/>
      </c>
      <c r="D36740" s="5">
        <v>0.0</v>
      </c>
    </row>
    <row r="36741" ht="14.25" customHeight="1">
      <c r="A36741" s="5"/>
      <c r="B36741" s="5"/>
      <c r="C36741" s="5" t="str">
        <f>IFERROR(__xludf.DUMMYFUNCTION("""COMPUTED_VALUE"""),"")</f>
        <v/>
      </c>
      <c r="D36741" s="5">
        <v>0.0</v>
      </c>
    </row>
    <row r="36742" ht="14.25" customHeight="1">
      <c r="A36742" s="5"/>
      <c r="B36742" s="5"/>
      <c r="C36742" s="5" t="str">
        <f>IFERROR(__xludf.DUMMYFUNCTION("""COMPUTED_VALUE"""),"")</f>
        <v/>
      </c>
      <c r="D36742" s="5">
        <v>0.0</v>
      </c>
    </row>
    <row r="36743" ht="14.25" customHeight="1">
      <c r="A36743" s="5"/>
      <c r="B36743" s="5"/>
      <c r="C36743" s="5" t="str">
        <f>IFERROR(__xludf.DUMMYFUNCTION("""COMPUTED_VALUE"""),"")</f>
        <v/>
      </c>
      <c r="D36743" s="5">
        <v>0.0</v>
      </c>
    </row>
    <row r="36744" ht="14.25" customHeight="1">
      <c r="A36744" s="5"/>
      <c r="B36744" s="5"/>
      <c r="C36744" s="5" t="str">
        <f>IFERROR(__xludf.DUMMYFUNCTION("""COMPUTED_VALUE"""),"")</f>
        <v/>
      </c>
      <c r="D36744" s="5">
        <v>0.0</v>
      </c>
    </row>
    <row r="36745" ht="14.25" customHeight="1">
      <c r="A36745" s="5"/>
      <c r="B36745" s="5"/>
      <c r="C36745" s="5" t="str">
        <f>IFERROR(__xludf.DUMMYFUNCTION("""COMPUTED_VALUE"""),"")</f>
        <v/>
      </c>
      <c r="D36745" s="5">
        <v>0.0</v>
      </c>
    </row>
    <row r="36746" ht="14.25" customHeight="1">
      <c r="A36746" s="5"/>
      <c r="B36746" s="5"/>
      <c r="C36746" s="5" t="str">
        <f>IFERROR(__xludf.DUMMYFUNCTION("""COMPUTED_VALUE"""),"")</f>
        <v/>
      </c>
      <c r="D36746" s="5">
        <v>0.0</v>
      </c>
    </row>
    <row r="36747" ht="14.25" customHeight="1">
      <c r="A36747" s="5"/>
      <c r="B36747" s="5"/>
      <c r="C36747" s="5" t="str">
        <f>IFERROR(__xludf.DUMMYFUNCTION("""COMPUTED_VALUE"""),"")</f>
        <v/>
      </c>
      <c r="D36747" s="5">
        <v>0.0</v>
      </c>
    </row>
    <row r="36748" ht="14.25" customHeight="1">
      <c r="A36748" s="5"/>
      <c r="B36748" s="5"/>
      <c r="C36748" s="5" t="str">
        <f>IFERROR(__xludf.DUMMYFUNCTION("""COMPUTED_VALUE"""),"")</f>
        <v/>
      </c>
      <c r="D36748" s="5">
        <v>0.0</v>
      </c>
    </row>
    <row r="36749" ht="14.25" customHeight="1">
      <c r="A36749" s="5"/>
      <c r="B36749" s="5"/>
      <c r="C36749" s="5" t="str">
        <f>IFERROR(__xludf.DUMMYFUNCTION("""COMPUTED_VALUE"""),"")</f>
        <v/>
      </c>
      <c r="D36749" s="5">
        <v>0.0</v>
      </c>
    </row>
    <row r="36750" ht="14.25" customHeight="1">
      <c r="A36750" s="5"/>
      <c r="B36750" s="5"/>
      <c r="C36750" s="5" t="str">
        <f>IFERROR(__xludf.DUMMYFUNCTION("""COMPUTED_VALUE"""),"")</f>
        <v/>
      </c>
      <c r="D36750" s="5">
        <v>0.0</v>
      </c>
    </row>
    <row r="36751" ht="14.25" customHeight="1">
      <c r="A36751" s="5"/>
      <c r="B36751" s="5"/>
      <c r="C36751" s="5" t="str">
        <f>IFERROR(__xludf.DUMMYFUNCTION("""COMPUTED_VALUE"""),"")</f>
        <v/>
      </c>
      <c r="D36751" s="5">
        <v>0.0</v>
      </c>
    </row>
    <row r="36752" ht="14.25" customHeight="1">
      <c r="A36752" s="5"/>
      <c r="B36752" s="5"/>
      <c r="C36752" s="5" t="str">
        <f>IFERROR(__xludf.DUMMYFUNCTION("""COMPUTED_VALUE"""),"")</f>
        <v/>
      </c>
      <c r="D36752" s="5">
        <v>0.0</v>
      </c>
    </row>
    <row r="36753" ht="14.25" customHeight="1">
      <c r="A36753" s="5"/>
      <c r="B36753" s="5"/>
      <c r="C36753" s="5" t="str">
        <f>IFERROR(__xludf.DUMMYFUNCTION("""COMPUTED_VALUE"""),"")</f>
        <v/>
      </c>
      <c r="D36753" s="5">
        <v>0.0</v>
      </c>
    </row>
    <row r="36754" ht="14.25" customHeight="1">
      <c r="A36754" s="5"/>
      <c r="B36754" s="5"/>
      <c r="C36754" s="5" t="str">
        <f>IFERROR(__xludf.DUMMYFUNCTION("""COMPUTED_VALUE"""),"")</f>
        <v/>
      </c>
      <c r="D36754" s="5">
        <v>0.0</v>
      </c>
    </row>
    <row r="36755" ht="14.25" customHeight="1">
      <c r="A36755" s="5"/>
      <c r="B36755" s="5"/>
      <c r="C36755" s="5" t="str">
        <f>IFERROR(__xludf.DUMMYFUNCTION("""COMPUTED_VALUE"""),"")</f>
        <v/>
      </c>
      <c r="D36755" s="5">
        <v>0.0</v>
      </c>
    </row>
    <row r="36756" ht="14.25" customHeight="1">
      <c r="A36756" s="5"/>
      <c r="B36756" s="5"/>
      <c r="C36756" s="5" t="str">
        <f>IFERROR(__xludf.DUMMYFUNCTION("""COMPUTED_VALUE"""),"")</f>
        <v/>
      </c>
      <c r="D36756" s="5">
        <v>0.0</v>
      </c>
    </row>
    <row r="36757" ht="14.25" customHeight="1">
      <c r="A36757" s="5"/>
      <c r="B36757" s="5"/>
      <c r="C36757" s="5" t="str">
        <f>IFERROR(__xludf.DUMMYFUNCTION("""COMPUTED_VALUE"""),"")</f>
        <v/>
      </c>
      <c r="D36757" s="5">
        <v>0.0</v>
      </c>
    </row>
    <row r="36758" ht="14.25" customHeight="1">
      <c r="A36758" s="5"/>
      <c r="B36758" s="5"/>
      <c r="C36758" s="5" t="str">
        <f>IFERROR(__xludf.DUMMYFUNCTION("""COMPUTED_VALUE"""),"")</f>
        <v/>
      </c>
      <c r="D36758" s="5">
        <v>0.0</v>
      </c>
    </row>
    <row r="36759" ht="14.25" customHeight="1">
      <c r="A36759" s="5"/>
      <c r="B36759" s="5"/>
      <c r="C36759" s="5" t="str">
        <f>IFERROR(__xludf.DUMMYFUNCTION("""COMPUTED_VALUE"""),"")</f>
        <v/>
      </c>
      <c r="D36759" s="5">
        <v>0.0</v>
      </c>
    </row>
    <row r="36760" ht="14.25" customHeight="1">
      <c r="A36760" s="5"/>
      <c r="B36760" s="5"/>
      <c r="C36760" s="5" t="str">
        <f>IFERROR(__xludf.DUMMYFUNCTION("""COMPUTED_VALUE"""),"")</f>
        <v/>
      </c>
      <c r="D36760" s="5">
        <v>0.0</v>
      </c>
    </row>
    <row r="36761" ht="14.25" customHeight="1">
      <c r="A36761" s="5"/>
      <c r="B36761" s="5"/>
      <c r="C36761" s="5" t="str">
        <f>IFERROR(__xludf.DUMMYFUNCTION("""COMPUTED_VALUE"""),"")</f>
        <v/>
      </c>
      <c r="D36761" s="5">
        <v>0.0</v>
      </c>
    </row>
    <row r="36762" ht="14.25" customHeight="1">
      <c r="A36762" s="5"/>
      <c r="B36762" s="5"/>
      <c r="C36762" s="5" t="str">
        <f>IFERROR(__xludf.DUMMYFUNCTION("""COMPUTED_VALUE"""),"")</f>
        <v/>
      </c>
      <c r="D36762" s="5">
        <v>0.0</v>
      </c>
    </row>
    <row r="36763" ht="14.25" customHeight="1">
      <c r="A36763" s="5"/>
      <c r="B36763" s="5"/>
      <c r="C36763" s="5" t="str">
        <f>IFERROR(__xludf.DUMMYFUNCTION("""COMPUTED_VALUE"""),"")</f>
        <v/>
      </c>
      <c r="D36763" s="5">
        <v>0.0</v>
      </c>
    </row>
    <row r="36764" ht="14.25" customHeight="1">
      <c r="A36764" s="5"/>
      <c r="B36764" s="5"/>
      <c r="C36764" s="5" t="str">
        <f>IFERROR(__xludf.DUMMYFUNCTION("""COMPUTED_VALUE"""),"")</f>
        <v/>
      </c>
      <c r="D36764" s="5">
        <v>0.0</v>
      </c>
    </row>
    <row r="36765" ht="14.25" customHeight="1">
      <c r="A36765" s="5"/>
      <c r="B36765" s="5"/>
      <c r="C36765" s="5" t="str">
        <f>IFERROR(__xludf.DUMMYFUNCTION("""COMPUTED_VALUE"""),"")</f>
        <v/>
      </c>
      <c r="D36765" s="5">
        <v>0.0</v>
      </c>
    </row>
    <row r="36766" ht="14.25" customHeight="1">
      <c r="A36766" s="5"/>
      <c r="B36766" s="5"/>
      <c r="C36766" s="5" t="str">
        <f>IFERROR(__xludf.DUMMYFUNCTION("""COMPUTED_VALUE"""),"")</f>
        <v/>
      </c>
      <c r="D36766" s="5">
        <v>0.0</v>
      </c>
    </row>
    <row r="36767" ht="14.25" customHeight="1">
      <c r="A36767" s="5"/>
      <c r="B36767" s="5"/>
      <c r="C36767" s="5" t="str">
        <f>IFERROR(__xludf.DUMMYFUNCTION("""COMPUTED_VALUE"""),"")</f>
        <v/>
      </c>
      <c r="D36767" s="5">
        <v>0.0</v>
      </c>
    </row>
    <row r="36768" ht="14.25" customHeight="1">
      <c r="A36768" s="5"/>
      <c r="B36768" s="5"/>
      <c r="C36768" s="5" t="str">
        <f>IFERROR(__xludf.DUMMYFUNCTION("""COMPUTED_VALUE"""),"")</f>
        <v/>
      </c>
      <c r="D36768" s="5">
        <v>0.0</v>
      </c>
    </row>
    <row r="36769" ht="14.25" customHeight="1">
      <c r="A36769" s="5"/>
      <c r="B36769" s="5"/>
      <c r="C36769" s="5" t="str">
        <f>IFERROR(__xludf.DUMMYFUNCTION("""COMPUTED_VALUE"""),"")</f>
        <v/>
      </c>
      <c r="D36769" s="5">
        <v>0.0</v>
      </c>
    </row>
    <row r="36770" ht="14.25" customHeight="1">
      <c r="A36770" s="5"/>
      <c r="B36770" s="5"/>
      <c r="C36770" s="5" t="str">
        <f>IFERROR(__xludf.DUMMYFUNCTION("""COMPUTED_VALUE"""),"")</f>
        <v/>
      </c>
      <c r="D36770" s="5">
        <v>0.0</v>
      </c>
    </row>
    <row r="36771" ht="14.25" customHeight="1">
      <c r="A36771" s="5"/>
      <c r="B36771" s="5"/>
      <c r="C36771" s="5" t="str">
        <f>IFERROR(__xludf.DUMMYFUNCTION("""COMPUTED_VALUE"""),"")</f>
        <v/>
      </c>
      <c r="D36771" s="5">
        <v>0.0</v>
      </c>
    </row>
    <row r="36772" ht="14.25" customHeight="1">
      <c r="A36772" s="5"/>
      <c r="B36772" s="5"/>
      <c r="C36772" s="5" t="str">
        <f>IFERROR(__xludf.DUMMYFUNCTION("""COMPUTED_VALUE"""),"")</f>
        <v/>
      </c>
      <c r="D36772" s="5">
        <v>0.0</v>
      </c>
    </row>
    <row r="36773" ht="14.25" customHeight="1">
      <c r="A36773" s="5"/>
      <c r="B36773" s="5"/>
      <c r="C36773" s="5" t="str">
        <f>IFERROR(__xludf.DUMMYFUNCTION("""COMPUTED_VALUE"""),"")</f>
        <v/>
      </c>
      <c r="D36773" s="5">
        <v>0.0</v>
      </c>
    </row>
    <row r="36774" ht="14.25" customHeight="1">
      <c r="A36774" s="5"/>
      <c r="B36774" s="5"/>
      <c r="C36774" s="5" t="str">
        <f>IFERROR(__xludf.DUMMYFUNCTION("""COMPUTED_VALUE"""),"")</f>
        <v/>
      </c>
      <c r="D36774" s="5">
        <v>0.0</v>
      </c>
    </row>
    <row r="36775" ht="14.25" customHeight="1">
      <c r="A36775" s="5"/>
      <c r="B36775" s="5"/>
      <c r="C36775" s="5" t="str">
        <f>IFERROR(__xludf.DUMMYFUNCTION("""COMPUTED_VALUE"""),"")</f>
        <v/>
      </c>
      <c r="D36775" s="5">
        <v>0.0</v>
      </c>
    </row>
    <row r="36776" ht="14.25" customHeight="1">
      <c r="A36776" s="5"/>
      <c r="B36776" s="5"/>
      <c r="C36776" s="5" t="str">
        <f>IFERROR(__xludf.DUMMYFUNCTION("""COMPUTED_VALUE"""),"")</f>
        <v/>
      </c>
      <c r="D36776" s="5">
        <v>0.0</v>
      </c>
    </row>
    <row r="36777" ht="14.25" customHeight="1">
      <c r="A36777" s="5"/>
      <c r="B36777" s="5"/>
      <c r="C36777" s="5" t="str">
        <f>IFERROR(__xludf.DUMMYFUNCTION("""COMPUTED_VALUE"""),"")</f>
        <v/>
      </c>
      <c r="D36777" s="5">
        <v>0.0</v>
      </c>
    </row>
    <row r="36778" ht="14.25" customHeight="1">
      <c r="A36778" s="5"/>
      <c r="B36778" s="5"/>
      <c r="C36778" s="5" t="str">
        <f>IFERROR(__xludf.DUMMYFUNCTION("""COMPUTED_VALUE"""),"")</f>
        <v/>
      </c>
      <c r="D36778" s="5">
        <v>0.0</v>
      </c>
    </row>
    <row r="36779" ht="14.25" customHeight="1">
      <c r="A36779" s="5"/>
      <c r="B36779" s="5"/>
      <c r="C36779" s="5" t="str">
        <f>IFERROR(__xludf.DUMMYFUNCTION("""COMPUTED_VALUE"""),"")</f>
        <v/>
      </c>
      <c r="D36779" s="5">
        <v>0.0</v>
      </c>
    </row>
    <row r="36780" ht="14.25" customHeight="1">
      <c r="A36780" s="5"/>
      <c r="B36780" s="5"/>
      <c r="C36780" s="5" t="str">
        <f>IFERROR(__xludf.DUMMYFUNCTION("""COMPUTED_VALUE"""),"")</f>
        <v/>
      </c>
      <c r="D36780" s="5">
        <v>0.0</v>
      </c>
    </row>
    <row r="36781" ht="14.25" customHeight="1">
      <c r="A36781" s="5"/>
      <c r="B36781" s="5"/>
      <c r="C36781" s="5" t="str">
        <f>IFERROR(__xludf.DUMMYFUNCTION("""COMPUTED_VALUE"""),"")</f>
        <v/>
      </c>
      <c r="D36781" s="5">
        <v>0.0</v>
      </c>
    </row>
    <row r="36782" ht="14.25" customHeight="1">
      <c r="A36782" s="5"/>
      <c r="B36782" s="5"/>
      <c r="C36782" s="5" t="str">
        <f>IFERROR(__xludf.DUMMYFUNCTION("""COMPUTED_VALUE"""),"")</f>
        <v/>
      </c>
      <c r="D36782" s="5">
        <v>0.0</v>
      </c>
    </row>
    <row r="36783" ht="14.25" customHeight="1">
      <c r="A36783" s="5"/>
      <c r="B36783" s="5"/>
      <c r="C36783" s="5" t="str">
        <f>IFERROR(__xludf.DUMMYFUNCTION("""COMPUTED_VALUE"""),"")</f>
        <v/>
      </c>
      <c r="D36783" s="5">
        <v>0.0</v>
      </c>
    </row>
    <row r="36784" ht="14.25" customHeight="1">
      <c r="A36784" s="5"/>
      <c r="B36784" s="5"/>
      <c r="C36784" s="5" t="str">
        <f>IFERROR(__xludf.DUMMYFUNCTION("""COMPUTED_VALUE"""),"")</f>
        <v/>
      </c>
      <c r="D36784" s="5">
        <v>0.0</v>
      </c>
    </row>
    <row r="36785" ht="14.25" customHeight="1">
      <c r="A36785" s="5"/>
      <c r="B36785" s="5"/>
      <c r="C36785" s="5" t="str">
        <f>IFERROR(__xludf.DUMMYFUNCTION("""COMPUTED_VALUE"""),"")</f>
        <v/>
      </c>
      <c r="D36785" s="5">
        <v>0.0</v>
      </c>
    </row>
    <row r="36786" ht="14.25" customHeight="1">
      <c r="A36786" s="5"/>
      <c r="B36786" s="5"/>
      <c r="C36786" s="5" t="str">
        <f>IFERROR(__xludf.DUMMYFUNCTION("""COMPUTED_VALUE"""),"")</f>
        <v/>
      </c>
      <c r="D36786" s="5">
        <v>0.0</v>
      </c>
    </row>
    <row r="36787" ht="14.25" customHeight="1">
      <c r="A36787" s="5"/>
      <c r="B36787" s="5"/>
      <c r="C36787" s="5" t="str">
        <f>IFERROR(__xludf.DUMMYFUNCTION("""COMPUTED_VALUE"""),"")</f>
        <v/>
      </c>
      <c r="D36787" s="5">
        <v>0.0</v>
      </c>
    </row>
    <row r="36788" ht="14.25" customHeight="1">
      <c r="A36788" s="5"/>
      <c r="B36788" s="5"/>
      <c r="C36788" s="5" t="str">
        <f>IFERROR(__xludf.DUMMYFUNCTION("""COMPUTED_VALUE"""),"")</f>
        <v/>
      </c>
      <c r="D36788" s="5">
        <v>0.0</v>
      </c>
    </row>
    <row r="36789" ht="14.25" customHeight="1">
      <c r="A36789" s="5"/>
      <c r="B36789" s="5"/>
      <c r="C36789" s="5" t="str">
        <f>IFERROR(__xludf.DUMMYFUNCTION("""COMPUTED_VALUE"""),"")</f>
        <v/>
      </c>
      <c r="D36789" s="5">
        <v>0.0</v>
      </c>
    </row>
    <row r="36790" ht="14.25" customHeight="1">
      <c r="A36790" s="5"/>
      <c r="B36790" s="5"/>
      <c r="C36790" s="5" t="str">
        <f>IFERROR(__xludf.DUMMYFUNCTION("""COMPUTED_VALUE"""),"")</f>
        <v/>
      </c>
      <c r="D36790" s="5">
        <v>0.0</v>
      </c>
    </row>
    <row r="36791" ht="14.25" customHeight="1">
      <c r="A36791" s="5"/>
      <c r="B36791" s="5"/>
      <c r="C36791" s="5" t="str">
        <f>IFERROR(__xludf.DUMMYFUNCTION("""COMPUTED_VALUE"""),"")</f>
        <v/>
      </c>
      <c r="D36791" s="5">
        <v>0.0</v>
      </c>
    </row>
    <row r="36792" ht="14.25" customHeight="1">
      <c r="A36792" s="5"/>
      <c r="B36792" s="5"/>
      <c r="C36792" s="5" t="str">
        <f>IFERROR(__xludf.DUMMYFUNCTION("""COMPUTED_VALUE"""),"")</f>
        <v/>
      </c>
      <c r="D36792" s="5">
        <v>0.0</v>
      </c>
    </row>
    <row r="36793" ht="14.25" customHeight="1">
      <c r="A36793" s="5"/>
      <c r="B36793" s="5"/>
      <c r="C36793" s="5" t="str">
        <f>IFERROR(__xludf.DUMMYFUNCTION("""COMPUTED_VALUE"""),"")</f>
        <v/>
      </c>
      <c r="D36793" s="5">
        <v>0.0</v>
      </c>
    </row>
    <row r="36794" ht="14.25" customHeight="1">
      <c r="A36794" s="5"/>
      <c r="B36794" s="5"/>
      <c r="C36794" s="5" t="str">
        <f>IFERROR(__xludf.DUMMYFUNCTION("""COMPUTED_VALUE"""),"")</f>
        <v/>
      </c>
      <c r="D36794" s="5">
        <v>0.0</v>
      </c>
    </row>
    <row r="36795" ht="14.25" customHeight="1">
      <c r="A36795" s="5"/>
      <c r="B36795" s="5"/>
      <c r="C36795" s="5" t="str">
        <f>IFERROR(__xludf.DUMMYFUNCTION("""COMPUTED_VALUE"""),"")</f>
        <v/>
      </c>
      <c r="D36795" s="5">
        <v>0.0</v>
      </c>
    </row>
    <row r="36796" ht="14.25" customHeight="1">
      <c r="A36796" s="5"/>
      <c r="B36796" s="5"/>
      <c r="C36796" s="5" t="str">
        <f>IFERROR(__xludf.DUMMYFUNCTION("""COMPUTED_VALUE"""),"")</f>
        <v/>
      </c>
      <c r="D36796" s="5">
        <v>0.0</v>
      </c>
    </row>
    <row r="36797" ht="14.25" customHeight="1">
      <c r="A36797" s="5"/>
      <c r="B36797" s="5"/>
      <c r="C36797" s="5" t="str">
        <f>IFERROR(__xludf.DUMMYFUNCTION("""COMPUTED_VALUE"""),"")</f>
        <v/>
      </c>
      <c r="D36797" s="5">
        <v>0.0</v>
      </c>
    </row>
    <row r="36798" ht="14.25" customHeight="1">
      <c r="A36798" s="5"/>
      <c r="B36798" s="5"/>
      <c r="C36798" s="5" t="str">
        <f>IFERROR(__xludf.DUMMYFUNCTION("""COMPUTED_VALUE"""),"")</f>
        <v/>
      </c>
      <c r="D36798" s="5">
        <v>0.0</v>
      </c>
    </row>
    <row r="36799" ht="14.25" customHeight="1">
      <c r="A36799" s="5"/>
      <c r="B36799" s="5"/>
      <c r="C36799" s="5" t="str">
        <f>IFERROR(__xludf.DUMMYFUNCTION("""COMPUTED_VALUE"""),"")</f>
        <v/>
      </c>
      <c r="D36799" s="5">
        <v>0.0</v>
      </c>
    </row>
    <row r="36800" ht="14.25" customHeight="1">
      <c r="A36800" s="5"/>
      <c r="B36800" s="5"/>
      <c r="C36800" s="5" t="str">
        <f>IFERROR(__xludf.DUMMYFUNCTION("""COMPUTED_VALUE"""),"")</f>
        <v/>
      </c>
      <c r="D36800" s="5">
        <v>0.0</v>
      </c>
    </row>
    <row r="36801" ht="14.25" customHeight="1">
      <c r="A36801" s="5"/>
      <c r="B36801" s="5"/>
      <c r="C36801" s="5" t="str">
        <f>IFERROR(__xludf.DUMMYFUNCTION("""COMPUTED_VALUE"""),"")</f>
        <v/>
      </c>
      <c r="D36801" s="5">
        <v>0.0</v>
      </c>
    </row>
    <row r="36802" ht="14.25" customHeight="1">
      <c r="A36802" s="5"/>
      <c r="B36802" s="5"/>
      <c r="C36802" s="5" t="str">
        <f>IFERROR(__xludf.DUMMYFUNCTION("""COMPUTED_VALUE"""),"")</f>
        <v/>
      </c>
      <c r="D36802" s="5">
        <v>0.0</v>
      </c>
    </row>
    <row r="36803" ht="14.25" customHeight="1">
      <c r="A36803" s="5"/>
      <c r="B36803" s="5"/>
      <c r="C36803" s="5" t="str">
        <f>IFERROR(__xludf.DUMMYFUNCTION("""COMPUTED_VALUE"""),"")</f>
        <v/>
      </c>
      <c r="D36803" s="5">
        <v>0.0</v>
      </c>
    </row>
    <row r="36804" ht="14.25" customHeight="1">
      <c r="A36804" s="5"/>
      <c r="B36804" s="5"/>
      <c r="C36804" s="5" t="str">
        <f>IFERROR(__xludf.DUMMYFUNCTION("""COMPUTED_VALUE"""),"")</f>
        <v/>
      </c>
      <c r="D36804" s="5">
        <v>0.0</v>
      </c>
    </row>
    <row r="36805" ht="14.25" customHeight="1">
      <c r="A36805" s="5"/>
      <c r="B36805" s="5"/>
      <c r="C36805" s="5" t="str">
        <f>IFERROR(__xludf.DUMMYFUNCTION("""COMPUTED_VALUE"""),"")</f>
        <v/>
      </c>
      <c r="D36805" s="5">
        <v>0.0</v>
      </c>
    </row>
    <row r="36806" ht="14.25" customHeight="1">
      <c r="A36806" s="5"/>
      <c r="B36806" s="5"/>
      <c r="C36806" s="5" t="str">
        <f>IFERROR(__xludf.DUMMYFUNCTION("""COMPUTED_VALUE"""),"")</f>
        <v/>
      </c>
      <c r="D36806" s="5">
        <v>0.0</v>
      </c>
    </row>
    <row r="36807" ht="14.25" customHeight="1">
      <c r="A36807" s="5"/>
      <c r="B36807" s="5"/>
      <c r="C36807" s="5" t="str">
        <f>IFERROR(__xludf.DUMMYFUNCTION("""COMPUTED_VALUE"""),"")</f>
        <v/>
      </c>
      <c r="D36807" s="5">
        <v>0.0</v>
      </c>
    </row>
    <row r="36808" ht="14.25" customHeight="1">
      <c r="A36808" s="5"/>
      <c r="B36808" s="5"/>
      <c r="C36808" s="5" t="str">
        <f>IFERROR(__xludf.DUMMYFUNCTION("""COMPUTED_VALUE"""),"")</f>
        <v/>
      </c>
      <c r="D36808" s="5">
        <v>0.0</v>
      </c>
    </row>
    <row r="36809" ht="14.25" customHeight="1">
      <c r="A36809" s="5"/>
      <c r="B36809" s="5"/>
      <c r="C36809" s="5" t="str">
        <f>IFERROR(__xludf.DUMMYFUNCTION("""COMPUTED_VALUE"""),"")</f>
        <v/>
      </c>
      <c r="D36809" s="5">
        <v>0.0</v>
      </c>
    </row>
    <row r="36810" ht="14.25" customHeight="1">
      <c r="A36810" s="5"/>
      <c r="B36810" s="5"/>
      <c r="C36810" s="5" t="str">
        <f>IFERROR(__xludf.DUMMYFUNCTION("""COMPUTED_VALUE"""),"")</f>
        <v/>
      </c>
      <c r="D36810" s="5">
        <v>0.0</v>
      </c>
    </row>
    <row r="36811" ht="14.25" customHeight="1">
      <c r="A36811" s="5"/>
      <c r="B36811" s="5"/>
      <c r="C36811" s="5" t="str">
        <f>IFERROR(__xludf.DUMMYFUNCTION("""COMPUTED_VALUE"""),"")</f>
        <v/>
      </c>
      <c r="D36811" s="5">
        <v>0.0</v>
      </c>
    </row>
    <row r="36812" ht="14.25" customHeight="1">
      <c r="A36812" s="5"/>
      <c r="B36812" s="5"/>
      <c r="C36812" s="5" t="str">
        <f>IFERROR(__xludf.DUMMYFUNCTION("""COMPUTED_VALUE"""),"")</f>
        <v/>
      </c>
      <c r="D36812" s="5">
        <v>0.0</v>
      </c>
    </row>
    <row r="36813" ht="14.25" customHeight="1">
      <c r="A36813" s="5"/>
      <c r="B36813" s="5"/>
      <c r="C36813" s="5" t="str">
        <f>IFERROR(__xludf.DUMMYFUNCTION("""COMPUTED_VALUE"""),"")</f>
        <v/>
      </c>
      <c r="D36813" s="5">
        <v>0.0</v>
      </c>
    </row>
    <row r="36814" ht="14.25" customHeight="1">
      <c r="A36814" s="5"/>
      <c r="B36814" s="5"/>
      <c r="C36814" s="5" t="str">
        <f>IFERROR(__xludf.DUMMYFUNCTION("""COMPUTED_VALUE"""),"")</f>
        <v/>
      </c>
      <c r="D36814" s="5">
        <v>0.0</v>
      </c>
    </row>
    <row r="36815" ht="14.25" customHeight="1">
      <c r="A36815" s="5"/>
      <c r="B36815" s="5"/>
      <c r="C36815" s="5" t="str">
        <f>IFERROR(__xludf.DUMMYFUNCTION("""COMPUTED_VALUE"""),"")</f>
        <v/>
      </c>
      <c r="D36815" s="5">
        <v>0.0</v>
      </c>
    </row>
    <row r="36816" ht="14.25" customHeight="1">
      <c r="A36816" s="5"/>
      <c r="B36816" s="5"/>
      <c r="C36816" s="5" t="str">
        <f>IFERROR(__xludf.DUMMYFUNCTION("""COMPUTED_VALUE"""),"")</f>
        <v/>
      </c>
      <c r="D36816" s="5">
        <v>0.0</v>
      </c>
    </row>
    <row r="36817" ht="14.25" customHeight="1">
      <c r="A36817" s="5"/>
      <c r="B36817" s="5"/>
      <c r="C36817" s="5" t="str">
        <f>IFERROR(__xludf.DUMMYFUNCTION("""COMPUTED_VALUE"""),"")</f>
        <v/>
      </c>
      <c r="D36817" s="5">
        <v>0.0</v>
      </c>
    </row>
    <row r="36818" ht="14.25" customHeight="1">
      <c r="A36818" s="5"/>
      <c r="B36818" s="5"/>
      <c r="C36818" s="5" t="str">
        <f>IFERROR(__xludf.DUMMYFUNCTION("""COMPUTED_VALUE"""),"")</f>
        <v/>
      </c>
      <c r="D36818" s="5">
        <v>0.0</v>
      </c>
    </row>
    <row r="36819" ht="14.25" customHeight="1">
      <c r="A36819" s="5"/>
      <c r="B36819" s="5"/>
      <c r="C36819" s="5" t="str">
        <f>IFERROR(__xludf.DUMMYFUNCTION("""COMPUTED_VALUE"""),"")</f>
        <v/>
      </c>
      <c r="D36819" s="5">
        <v>0.0</v>
      </c>
    </row>
    <row r="36820" ht="14.25" customHeight="1">
      <c r="A36820" s="5"/>
      <c r="B36820" s="5"/>
      <c r="C36820" s="5" t="str">
        <f>IFERROR(__xludf.DUMMYFUNCTION("""COMPUTED_VALUE"""),"")</f>
        <v/>
      </c>
      <c r="D36820" s="5">
        <v>0.0</v>
      </c>
    </row>
    <row r="36821" ht="14.25" customHeight="1">
      <c r="A36821" s="5"/>
      <c r="B36821" s="5"/>
      <c r="C36821" s="5" t="str">
        <f>IFERROR(__xludf.DUMMYFUNCTION("""COMPUTED_VALUE"""),"")</f>
        <v/>
      </c>
      <c r="D36821" s="5">
        <v>0.0</v>
      </c>
    </row>
    <row r="36822" ht="14.25" customHeight="1">
      <c r="A36822" s="5"/>
      <c r="B36822" s="5"/>
      <c r="C36822" s="5" t="str">
        <f>IFERROR(__xludf.DUMMYFUNCTION("""COMPUTED_VALUE"""),"")</f>
        <v/>
      </c>
      <c r="D36822" s="5">
        <v>0.0</v>
      </c>
    </row>
    <row r="36823" ht="14.25" customHeight="1">
      <c r="A36823" s="5"/>
      <c r="B36823" s="5"/>
      <c r="C36823" s="5" t="str">
        <f>IFERROR(__xludf.DUMMYFUNCTION("""COMPUTED_VALUE"""),"")</f>
        <v/>
      </c>
      <c r="D36823" s="5">
        <v>0.0</v>
      </c>
    </row>
    <row r="36824" ht="14.25" customHeight="1">
      <c r="A36824" s="5"/>
      <c r="B36824" s="5"/>
      <c r="C36824" s="5" t="str">
        <f>IFERROR(__xludf.DUMMYFUNCTION("""COMPUTED_VALUE"""),"")</f>
        <v/>
      </c>
      <c r="D36824" s="5">
        <v>0.0</v>
      </c>
    </row>
    <row r="36825" ht="14.25" customHeight="1">
      <c r="A36825" s="5"/>
      <c r="B36825" s="5"/>
      <c r="C36825" s="5" t="str">
        <f>IFERROR(__xludf.DUMMYFUNCTION("""COMPUTED_VALUE"""),"")</f>
        <v/>
      </c>
      <c r="D36825" s="5">
        <v>0.0</v>
      </c>
    </row>
    <row r="36826" ht="14.25" customHeight="1">
      <c r="A36826" s="5"/>
      <c r="B36826" s="5"/>
      <c r="C36826" s="5" t="str">
        <f>IFERROR(__xludf.DUMMYFUNCTION("""COMPUTED_VALUE"""),"")</f>
        <v/>
      </c>
      <c r="D36826" s="5">
        <v>0.0</v>
      </c>
    </row>
    <row r="36827" ht="14.25" customHeight="1">
      <c r="A36827" s="5"/>
      <c r="B36827" s="5"/>
      <c r="C36827" s="5" t="str">
        <f>IFERROR(__xludf.DUMMYFUNCTION("""COMPUTED_VALUE"""),"")</f>
        <v/>
      </c>
      <c r="D36827" s="5">
        <v>0.0</v>
      </c>
    </row>
    <row r="36828" ht="14.25" customHeight="1">
      <c r="A36828" s="5"/>
      <c r="B36828" s="5"/>
      <c r="C36828" s="5" t="str">
        <f>IFERROR(__xludf.DUMMYFUNCTION("""COMPUTED_VALUE"""),"")</f>
        <v/>
      </c>
      <c r="D36828" s="5">
        <v>0.0</v>
      </c>
    </row>
    <row r="36829" ht="14.25" customHeight="1">
      <c r="A36829" s="5"/>
      <c r="B36829" s="5"/>
      <c r="C36829" s="5" t="str">
        <f>IFERROR(__xludf.DUMMYFUNCTION("""COMPUTED_VALUE"""),"")</f>
        <v/>
      </c>
      <c r="D36829" s="5">
        <v>0.0</v>
      </c>
    </row>
    <row r="36830" ht="14.25" customHeight="1">
      <c r="A36830" s="5"/>
      <c r="B36830" s="5"/>
      <c r="C36830" s="5" t="str">
        <f>IFERROR(__xludf.DUMMYFUNCTION("""COMPUTED_VALUE"""),"")</f>
        <v/>
      </c>
      <c r="D36830" s="5">
        <v>0.0</v>
      </c>
    </row>
    <row r="36831" ht="14.25" customHeight="1">
      <c r="A36831" s="5"/>
      <c r="B36831" s="5"/>
      <c r="C36831" s="5" t="str">
        <f>IFERROR(__xludf.DUMMYFUNCTION("""COMPUTED_VALUE"""),"")</f>
        <v/>
      </c>
      <c r="D36831" s="5">
        <v>0.0</v>
      </c>
    </row>
    <row r="36832" ht="14.25" customHeight="1">
      <c r="A36832" s="5"/>
      <c r="B36832" s="5"/>
      <c r="C36832" s="5" t="str">
        <f>IFERROR(__xludf.DUMMYFUNCTION("""COMPUTED_VALUE"""),"")</f>
        <v/>
      </c>
      <c r="D36832" s="5">
        <v>0.0</v>
      </c>
    </row>
    <row r="36833" ht="14.25" customHeight="1">
      <c r="A36833" s="5"/>
      <c r="B36833" s="5"/>
      <c r="C36833" s="5" t="str">
        <f>IFERROR(__xludf.DUMMYFUNCTION("""COMPUTED_VALUE"""),"")</f>
        <v/>
      </c>
      <c r="D36833" s="5">
        <v>0.0</v>
      </c>
    </row>
    <row r="36834" ht="14.25" customHeight="1">
      <c r="A36834" s="5"/>
      <c r="B36834" s="5"/>
      <c r="C36834" s="5" t="str">
        <f>IFERROR(__xludf.DUMMYFUNCTION("""COMPUTED_VALUE"""),"")</f>
        <v/>
      </c>
      <c r="D36834" s="5">
        <v>0.0</v>
      </c>
    </row>
    <row r="36835" ht="14.25" customHeight="1">
      <c r="A36835" s="5"/>
      <c r="B36835" s="5"/>
      <c r="C36835" s="5" t="str">
        <f>IFERROR(__xludf.DUMMYFUNCTION("""COMPUTED_VALUE"""),"")</f>
        <v/>
      </c>
      <c r="D36835" s="5">
        <v>0.0</v>
      </c>
    </row>
    <row r="36836" ht="14.25" customHeight="1">
      <c r="A36836" s="5"/>
      <c r="B36836" s="5"/>
      <c r="C36836" s="5" t="str">
        <f>IFERROR(__xludf.DUMMYFUNCTION("""COMPUTED_VALUE"""),"")</f>
        <v/>
      </c>
      <c r="D36836" s="5">
        <v>0.0</v>
      </c>
    </row>
    <row r="36837" ht="14.25" customHeight="1">
      <c r="A36837" s="5"/>
      <c r="B36837" s="5"/>
      <c r="C36837" s="5" t="str">
        <f>IFERROR(__xludf.DUMMYFUNCTION("""COMPUTED_VALUE"""),"")</f>
        <v/>
      </c>
      <c r="D36837" s="5">
        <v>0.0</v>
      </c>
    </row>
    <row r="36838" ht="14.25" customHeight="1">
      <c r="A36838" s="5"/>
      <c r="B36838" s="5"/>
      <c r="C36838" s="5" t="str">
        <f>IFERROR(__xludf.DUMMYFUNCTION("""COMPUTED_VALUE"""),"")</f>
        <v/>
      </c>
      <c r="D36838" s="5">
        <v>0.0</v>
      </c>
    </row>
    <row r="36839" ht="14.25" customHeight="1">
      <c r="A36839" s="5"/>
      <c r="B36839" s="5"/>
      <c r="C36839" s="5" t="str">
        <f>IFERROR(__xludf.DUMMYFUNCTION("""COMPUTED_VALUE"""),"")</f>
        <v/>
      </c>
      <c r="D36839" s="5">
        <v>0.0</v>
      </c>
    </row>
    <row r="36840" ht="14.25" customHeight="1">
      <c r="A36840" s="5"/>
      <c r="B36840" s="5"/>
      <c r="C36840" s="5" t="str">
        <f>IFERROR(__xludf.DUMMYFUNCTION("""COMPUTED_VALUE"""),"")</f>
        <v/>
      </c>
      <c r="D36840" s="5">
        <v>0.0</v>
      </c>
    </row>
    <row r="36841" ht="14.25" customHeight="1">
      <c r="A36841" s="5"/>
      <c r="B36841" s="5"/>
      <c r="C36841" s="5" t="str">
        <f>IFERROR(__xludf.DUMMYFUNCTION("""COMPUTED_VALUE"""),"")</f>
        <v/>
      </c>
      <c r="D36841" s="5">
        <v>0.0</v>
      </c>
    </row>
    <row r="36842" ht="14.25" customHeight="1">
      <c r="A36842" s="5"/>
      <c r="B36842" s="5"/>
      <c r="C36842" s="5" t="str">
        <f>IFERROR(__xludf.DUMMYFUNCTION("""COMPUTED_VALUE"""),"")</f>
        <v/>
      </c>
      <c r="D36842" s="5">
        <v>0.0</v>
      </c>
    </row>
    <row r="36843" ht="14.25" customHeight="1">
      <c r="A36843" s="5"/>
      <c r="B36843" s="5"/>
      <c r="C36843" s="5" t="str">
        <f>IFERROR(__xludf.DUMMYFUNCTION("""COMPUTED_VALUE"""),"")</f>
        <v/>
      </c>
      <c r="D36843" s="5">
        <v>0.0</v>
      </c>
    </row>
    <row r="36844" ht="14.25" customHeight="1">
      <c r="A36844" s="5"/>
      <c r="B36844" s="5"/>
      <c r="C36844" s="5" t="str">
        <f>IFERROR(__xludf.DUMMYFUNCTION("""COMPUTED_VALUE"""),"")</f>
        <v/>
      </c>
      <c r="D36844" s="5">
        <v>0.0</v>
      </c>
    </row>
    <row r="36845" ht="14.25" customHeight="1">
      <c r="A36845" s="5"/>
      <c r="B36845" s="5"/>
      <c r="C36845" s="5" t="str">
        <f>IFERROR(__xludf.DUMMYFUNCTION("""COMPUTED_VALUE"""),"")</f>
        <v/>
      </c>
      <c r="D36845" s="5">
        <v>0.0</v>
      </c>
    </row>
    <row r="36846" ht="14.25" customHeight="1">
      <c r="A36846" s="5"/>
      <c r="B36846" s="5"/>
      <c r="C36846" s="5" t="str">
        <f>IFERROR(__xludf.DUMMYFUNCTION("""COMPUTED_VALUE"""),"")</f>
        <v/>
      </c>
      <c r="D36846" s="5">
        <v>0.0</v>
      </c>
    </row>
    <row r="36847" ht="14.25" customHeight="1">
      <c r="A36847" s="5"/>
      <c r="B36847" s="5"/>
      <c r="C36847" s="5" t="str">
        <f>IFERROR(__xludf.DUMMYFUNCTION("""COMPUTED_VALUE"""),"")</f>
        <v/>
      </c>
      <c r="D36847" s="5">
        <v>0.0</v>
      </c>
    </row>
    <row r="36848" ht="14.25" customHeight="1">
      <c r="A36848" s="5"/>
      <c r="B36848" s="5"/>
      <c r="C36848" s="5" t="str">
        <f>IFERROR(__xludf.DUMMYFUNCTION("""COMPUTED_VALUE"""),"")</f>
        <v/>
      </c>
      <c r="D36848" s="5">
        <v>0.0</v>
      </c>
    </row>
    <row r="36849" ht="14.25" customHeight="1">
      <c r="A36849" s="5"/>
      <c r="B36849" s="5"/>
      <c r="C36849" s="5" t="str">
        <f>IFERROR(__xludf.DUMMYFUNCTION("""COMPUTED_VALUE"""),"")</f>
        <v/>
      </c>
      <c r="D36849" s="5">
        <v>0.0</v>
      </c>
    </row>
    <row r="36850" ht="14.25" customHeight="1">
      <c r="A36850" s="5"/>
      <c r="B36850" s="5"/>
      <c r="C36850" s="5" t="str">
        <f>IFERROR(__xludf.DUMMYFUNCTION("""COMPUTED_VALUE"""),"")</f>
        <v/>
      </c>
      <c r="D36850" s="5">
        <v>0.0</v>
      </c>
    </row>
    <row r="36851" ht="14.25" customHeight="1">
      <c r="A36851" s="5"/>
      <c r="B36851" s="5"/>
      <c r="C36851" s="5" t="str">
        <f>IFERROR(__xludf.DUMMYFUNCTION("""COMPUTED_VALUE"""),"")</f>
        <v/>
      </c>
      <c r="D36851" s="5">
        <v>0.0</v>
      </c>
    </row>
    <row r="36852" ht="14.25" customHeight="1">
      <c r="A36852" s="5"/>
      <c r="B36852" s="5"/>
      <c r="C36852" s="5" t="str">
        <f>IFERROR(__xludf.DUMMYFUNCTION("""COMPUTED_VALUE"""),"")</f>
        <v/>
      </c>
      <c r="D36852" s="5">
        <v>0.0</v>
      </c>
    </row>
    <row r="36853" ht="14.25" customHeight="1">
      <c r="A36853" s="5"/>
      <c r="B36853" s="5"/>
      <c r="C36853" s="5" t="str">
        <f>IFERROR(__xludf.DUMMYFUNCTION("""COMPUTED_VALUE"""),"")</f>
        <v/>
      </c>
      <c r="D36853" s="5">
        <v>0.0</v>
      </c>
    </row>
    <row r="36854" ht="14.25" customHeight="1">
      <c r="A36854" s="5"/>
      <c r="B36854" s="5"/>
      <c r="C36854" s="5" t="str">
        <f>IFERROR(__xludf.DUMMYFUNCTION("""COMPUTED_VALUE"""),"")</f>
        <v/>
      </c>
      <c r="D36854" s="5">
        <v>0.0</v>
      </c>
    </row>
    <row r="36855" ht="14.25" customHeight="1">
      <c r="A36855" s="5"/>
      <c r="B36855" s="5"/>
      <c r="C36855" s="5" t="str">
        <f>IFERROR(__xludf.DUMMYFUNCTION("""COMPUTED_VALUE"""),"")</f>
        <v/>
      </c>
      <c r="D36855" s="5">
        <v>0.0</v>
      </c>
    </row>
    <row r="36856" ht="14.25" customHeight="1">
      <c r="A36856" s="5"/>
      <c r="B36856" s="5"/>
      <c r="C36856" s="5" t="str">
        <f>IFERROR(__xludf.DUMMYFUNCTION("""COMPUTED_VALUE"""),"")</f>
        <v/>
      </c>
      <c r="D36856" s="5">
        <v>0.0</v>
      </c>
    </row>
    <row r="36857" ht="14.25" customHeight="1">
      <c r="A36857" s="5"/>
      <c r="B36857" s="5"/>
      <c r="C36857" s="5" t="str">
        <f>IFERROR(__xludf.DUMMYFUNCTION("""COMPUTED_VALUE"""),"")</f>
        <v/>
      </c>
      <c r="D36857" s="5">
        <v>0.0</v>
      </c>
    </row>
    <row r="36858" ht="14.25" customHeight="1">
      <c r="A36858" s="5"/>
      <c r="B36858" s="5"/>
      <c r="C36858" s="5" t="str">
        <f>IFERROR(__xludf.DUMMYFUNCTION("""COMPUTED_VALUE"""),"")</f>
        <v/>
      </c>
      <c r="D36858" s="5">
        <v>0.0</v>
      </c>
    </row>
    <row r="36859" ht="14.25" customHeight="1">
      <c r="A36859" s="5"/>
      <c r="B36859" s="5"/>
      <c r="C36859" s="5" t="str">
        <f>IFERROR(__xludf.DUMMYFUNCTION("""COMPUTED_VALUE"""),"")</f>
        <v/>
      </c>
      <c r="D36859" s="5">
        <v>0.0</v>
      </c>
    </row>
    <row r="36860" ht="14.25" customHeight="1">
      <c r="A36860" s="5"/>
      <c r="B36860" s="5"/>
      <c r="C36860" s="5" t="str">
        <f>IFERROR(__xludf.DUMMYFUNCTION("""COMPUTED_VALUE"""),"")</f>
        <v/>
      </c>
      <c r="D36860" s="5">
        <v>0.0</v>
      </c>
    </row>
    <row r="36861" ht="14.25" customHeight="1">
      <c r="A36861" s="5"/>
      <c r="B36861" s="5"/>
      <c r="C36861" s="5" t="str">
        <f>IFERROR(__xludf.DUMMYFUNCTION("""COMPUTED_VALUE"""),"")</f>
        <v/>
      </c>
      <c r="D36861" s="5">
        <v>0.0</v>
      </c>
    </row>
    <row r="36862" ht="14.25" customHeight="1">
      <c r="A36862" s="5"/>
      <c r="B36862" s="5"/>
      <c r="C36862" s="5" t="str">
        <f>IFERROR(__xludf.DUMMYFUNCTION("""COMPUTED_VALUE"""),"")</f>
        <v/>
      </c>
      <c r="D36862" s="5">
        <v>0.0</v>
      </c>
    </row>
    <row r="36863" ht="14.25" customHeight="1">
      <c r="A36863" s="5"/>
      <c r="B36863" s="5"/>
      <c r="C36863" s="5" t="str">
        <f>IFERROR(__xludf.DUMMYFUNCTION("""COMPUTED_VALUE"""),"")</f>
        <v/>
      </c>
      <c r="D36863" s="5">
        <v>0.0</v>
      </c>
    </row>
    <row r="36864" ht="14.25" customHeight="1">
      <c r="A36864" s="5"/>
      <c r="B36864" s="5"/>
      <c r="C36864" s="5" t="str">
        <f>IFERROR(__xludf.DUMMYFUNCTION("""COMPUTED_VALUE"""),"")</f>
        <v/>
      </c>
      <c r="D36864" s="5">
        <v>0.0</v>
      </c>
    </row>
    <row r="36865" ht="14.25" customHeight="1">
      <c r="A36865" s="5"/>
      <c r="B36865" s="5"/>
      <c r="C36865" s="5" t="str">
        <f>IFERROR(__xludf.DUMMYFUNCTION("""COMPUTED_VALUE"""),"")</f>
        <v/>
      </c>
      <c r="D36865" s="5">
        <v>0.0</v>
      </c>
    </row>
    <row r="36866" ht="14.25" customHeight="1">
      <c r="A36866" s="5"/>
      <c r="B36866" s="5"/>
      <c r="C36866" s="5" t="str">
        <f>IFERROR(__xludf.DUMMYFUNCTION("""COMPUTED_VALUE"""),"")</f>
        <v/>
      </c>
      <c r="D36866" s="5">
        <v>0.0</v>
      </c>
    </row>
    <row r="36867" ht="14.25" customHeight="1">
      <c r="A36867" s="5"/>
      <c r="B36867" s="5"/>
      <c r="C36867" s="5" t="str">
        <f>IFERROR(__xludf.DUMMYFUNCTION("""COMPUTED_VALUE"""),"")</f>
        <v/>
      </c>
      <c r="D36867" s="5">
        <v>0.0</v>
      </c>
    </row>
    <row r="36868" ht="14.25" customHeight="1">
      <c r="A36868" s="5"/>
      <c r="B36868" s="5"/>
      <c r="C36868" s="5" t="str">
        <f>IFERROR(__xludf.DUMMYFUNCTION("""COMPUTED_VALUE"""),"")</f>
        <v/>
      </c>
      <c r="D36868" s="5">
        <v>0.0</v>
      </c>
    </row>
    <row r="36869" ht="14.25" customHeight="1">
      <c r="A36869" s="5"/>
      <c r="B36869" s="5"/>
      <c r="C36869" s="5" t="str">
        <f>IFERROR(__xludf.DUMMYFUNCTION("""COMPUTED_VALUE"""),"")</f>
        <v/>
      </c>
      <c r="D36869" s="5">
        <v>0.0</v>
      </c>
    </row>
    <row r="36870" ht="14.25" customHeight="1">
      <c r="A36870" s="5"/>
      <c r="B36870" s="5"/>
      <c r="C36870" s="5" t="str">
        <f>IFERROR(__xludf.DUMMYFUNCTION("""COMPUTED_VALUE"""),"")</f>
        <v/>
      </c>
      <c r="D36870" s="5">
        <v>0.0</v>
      </c>
    </row>
    <row r="36871" ht="14.25" customHeight="1">
      <c r="A36871" s="5"/>
      <c r="B36871" s="5"/>
      <c r="C36871" s="5" t="str">
        <f>IFERROR(__xludf.DUMMYFUNCTION("""COMPUTED_VALUE"""),"")</f>
        <v/>
      </c>
      <c r="D36871" s="5">
        <v>0.0</v>
      </c>
    </row>
    <row r="36872" ht="14.25" customHeight="1">
      <c r="A36872" s="5"/>
      <c r="B36872" s="5"/>
      <c r="C36872" s="5" t="str">
        <f>IFERROR(__xludf.DUMMYFUNCTION("""COMPUTED_VALUE"""),"")</f>
        <v/>
      </c>
      <c r="D36872" s="5">
        <v>0.0</v>
      </c>
    </row>
    <row r="36873" ht="14.25" customHeight="1">
      <c r="A36873" s="5"/>
      <c r="B36873" s="5"/>
      <c r="C36873" s="5" t="str">
        <f>IFERROR(__xludf.DUMMYFUNCTION("""COMPUTED_VALUE"""),"")</f>
        <v/>
      </c>
      <c r="D36873" s="5">
        <v>0.0</v>
      </c>
    </row>
    <row r="36874" ht="14.25" customHeight="1">
      <c r="A36874" s="5"/>
      <c r="B36874" s="5"/>
      <c r="C36874" s="5" t="str">
        <f>IFERROR(__xludf.DUMMYFUNCTION("""COMPUTED_VALUE"""),"")</f>
        <v/>
      </c>
      <c r="D36874" s="5">
        <v>0.0</v>
      </c>
    </row>
    <row r="36875" ht="14.25" customHeight="1">
      <c r="A36875" s="5"/>
      <c r="B36875" s="5"/>
      <c r="C36875" s="5" t="str">
        <f>IFERROR(__xludf.DUMMYFUNCTION("""COMPUTED_VALUE"""),"")</f>
        <v/>
      </c>
      <c r="D36875" s="5">
        <v>0.0</v>
      </c>
    </row>
    <row r="36876" ht="14.25" customHeight="1">
      <c r="A36876" s="5"/>
      <c r="B36876" s="5"/>
      <c r="C36876" s="5" t="str">
        <f>IFERROR(__xludf.DUMMYFUNCTION("""COMPUTED_VALUE"""),"")</f>
        <v/>
      </c>
      <c r="D36876" s="5">
        <v>0.0</v>
      </c>
    </row>
    <row r="36877" ht="14.25" customHeight="1">
      <c r="A36877" s="5"/>
      <c r="B36877" s="5"/>
      <c r="C36877" s="5" t="str">
        <f>IFERROR(__xludf.DUMMYFUNCTION("""COMPUTED_VALUE"""),"")</f>
        <v/>
      </c>
      <c r="D36877" s="5">
        <v>0.0</v>
      </c>
    </row>
    <row r="36878" ht="14.25" customHeight="1">
      <c r="A36878" s="5"/>
      <c r="B36878" s="5"/>
      <c r="C36878" s="5" t="str">
        <f>IFERROR(__xludf.DUMMYFUNCTION("""COMPUTED_VALUE"""),"")</f>
        <v/>
      </c>
      <c r="D36878" s="5">
        <v>0.0</v>
      </c>
    </row>
    <row r="36879" ht="14.25" customHeight="1">
      <c r="A36879" s="5"/>
      <c r="B36879" s="5"/>
      <c r="C36879" s="5" t="str">
        <f>IFERROR(__xludf.DUMMYFUNCTION("""COMPUTED_VALUE"""),"")</f>
        <v/>
      </c>
      <c r="D36879" s="5">
        <v>0.0</v>
      </c>
    </row>
    <row r="36880" ht="14.25" customHeight="1">
      <c r="A36880" s="5"/>
      <c r="B36880" s="5"/>
      <c r="C36880" s="5" t="str">
        <f>IFERROR(__xludf.DUMMYFUNCTION("""COMPUTED_VALUE"""),"")</f>
        <v/>
      </c>
      <c r="D36880" s="5">
        <v>0.0</v>
      </c>
    </row>
    <row r="36881" ht="14.25" customHeight="1">
      <c r="A36881" s="5"/>
      <c r="B36881" s="5"/>
      <c r="C36881" s="5" t="str">
        <f>IFERROR(__xludf.DUMMYFUNCTION("""COMPUTED_VALUE"""),"")</f>
        <v/>
      </c>
      <c r="D36881" s="5">
        <v>0.0</v>
      </c>
    </row>
    <row r="36882" ht="14.25" customHeight="1">
      <c r="A36882" s="5"/>
      <c r="B36882" s="5"/>
      <c r="C36882" s="5" t="str">
        <f>IFERROR(__xludf.DUMMYFUNCTION("""COMPUTED_VALUE"""),"")</f>
        <v/>
      </c>
      <c r="D36882" s="5">
        <v>0.0</v>
      </c>
    </row>
    <row r="36883" ht="14.25" customHeight="1">
      <c r="A36883" s="5"/>
      <c r="B36883" s="5"/>
      <c r="C36883" s="5" t="str">
        <f>IFERROR(__xludf.DUMMYFUNCTION("""COMPUTED_VALUE"""),"")</f>
        <v/>
      </c>
      <c r="D36883" s="5">
        <v>0.0</v>
      </c>
    </row>
    <row r="36884" ht="14.25" customHeight="1">
      <c r="A36884" s="5"/>
      <c r="B36884" s="5"/>
      <c r="C36884" s="5" t="str">
        <f>IFERROR(__xludf.DUMMYFUNCTION("""COMPUTED_VALUE"""),"")</f>
        <v/>
      </c>
      <c r="D36884" s="5">
        <v>0.0</v>
      </c>
    </row>
    <row r="36885" ht="14.25" customHeight="1">
      <c r="A36885" s="5"/>
      <c r="B36885" s="5"/>
      <c r="C36885" s="5" t="str">
        <f>IFERROR(__xludf.DUMMYFUNCTION("""COMPUTED_VALUE"""),"")</f>
        <v/>
      </c>
      <c r="D36885" s="5">
        <v>0.0</v>
      </c>
    </row>
    <row r="36886" ht="14.25" customHeight="1">
      <c r="A36886" s="5"/>
      <c r="B36886" s="5"/>
      <c r="C36886" s="5" t="str">
        <f>IFERROR(__xludf.DUMMYFUNCTION("""COMPUTED_VALUE"""),"")</f>
        <v/>
      </c>
      <c r="D36886" s="5">
        <v>0.0</v>
      </c>
    </row>
    <row r="36887" ht="14.25" customHeight="1">
      <c r="A36887" s="5"/>
      <c r="B36887" s="5"/>
      <c r="C36887" s="5" t="str">
        <f>IFERROR(__xludf.DUMMYFUNCTION("""COMPUTED_VALUE"""),"")</f>
        <v/>
      </c>
      <c r="D36887" s="5">
        <v>0.0</v>
      </c>
    </row>
    <row r="36888" ht="14.25" customHeight="1">
      <c r="A36888" s="5"/>
      <c r="B36888" s="5"/>
      <c r="C36888" s="5" t="str">
        <f>IFERROR(__xludf.DUMMYFUNCTION("""COMPUTED_VALUE"""),"")</f>
        <v/>
      </c>
      <c r="D36888" s="5">
        <v>0.0</v>
      </c>
    </row>
    <row r="36889" ht="14.25" customHeight="1">
      <c r="A36889" s="5"/>
      <c r="B36889" s="5"/>
      <c r="C36889" s="5" t="str">
        <f>IFERROR(__xludf.DUMMYFUNCTION("""COMPUTED_VALUE"""),"")</f>
        <v/>
      </c>
      <c r="D36889" s="5">
        <v>0.0</v>
      </c>
    </row>
    <row r="36890" ht="14.25" customHeight="1">
      <c r="A36890" s="5"/>
      <c r="B36890" s="5"/>
      <c r="C36890" s="5" t="str">
        <f>IFERROR(__xludf.DUMMYFUNCTION("""COMPUTED_VALUE"""),"")</f>
        <v/>
      </c>
      <c r="D36890" s="5">
        <v>0.0</v>
      </c>
    </row>
    <row r="36891" ht="14.25" customHeight="1">
      <c r="A36891" s="5"/>
      <c r="B36891" s="5"/>
      <c r="C36891" s="5" t="str">
        <f>IFERROR(__xludf.DUMMYFUNCTION("""COMPUTED_VALUE"""),"")</f>
        <v/>
      </c>
      <c r="D36891" s="5">
        <v>0.0</v>
      </c>
    </row>
    <row r="36892" ht="14.25" customHeight="1">
      <c r="A36892" s="5"/>
      <c r="B36892" s="5"/>
      <c r="C36892" s="5" t="str">
        <f>IFERROR(__xludf.DUMMYFUNCTION("""COMPUTED_VALUE"""),"")</f>
        <v/>
      </c>
      <c r="D36892" s="5">
        <v>0.0</v>
      </c>
    </row>
    <row r="36893" ht="14.25" customHeight="1">
      <c r="A36893" s="5"/>
      <c r="B36893" s="5"/>
      <c r="C36893" s="5" t="str">
        <f>IFERROR(__xludf.DUMMYFUNCTION("""COMPUTED_VALUE"""),"")</f>
        <v/>
      </c>
      <c r="D36893" s="5">
        <v>0.0</v>
      </c>
    </row>
    <row r="36894" ht="14.25" customHeight="1">
      <c r="A36894" s="5"/>
      <c r="B36894" s="5"/>
      <c r="C36894" s="5" t="str">
        <f>IFERROR(__xludf.DUMMYFUNCTION("""COMPUTED_VALUE"""),"")</f>
        <v/>
      </c>
      <c r="D36894" s="5">
        <v>0.0</v>
      </c>
    </row>
    <row r="36895" ht="14.25" customHeight="1">
      <c r="A36895" s="5"/>
      <c r="B36895" s="5"/>
      <c r="C36895" s="5" t="str">
        <f>IFERROR(__xludf.DUMMYFUNCTION("""COMPUTED_VALUE"""),"")</f>
        <v/>
      </c>
      <c r="D36895" s="5">
        <v>0.0</v>
      </c>
    </row>
    <row r="36896" ht="14.25" customHeight="1">
      <c r="A36896" s="5"/>
      <c r="B36896" s="5"/>
      <c r="C36896" s="5" t="str">
        <f>IFERROR(__xludf.DUMMYFUNCTION("""COMPUTED_VALUE"""),"")</f>
        <v/>
      </c>
      <c r="D36896" s="5">
        <v>0.0</v>
      </c>
    </row>
    <row r="36897" ht="14.25" customHeight="1">
      <c r="A36897" s="5"/>
      <c r="B36897" s="5"/>
      <c r="C36897" s="5" t="str">
        <f>IFERROR(__xludf.DUMMYFUNCTION("""COMPUTED_VALUE"""),"")</f>
        <v/>
      </c>
      <c r="D36897" s="5">
        <v>0.0</v>
      </c>
    </row>
    <row r="36898" ht="14.25" customHeight="1">
      <c r="A36898" s="5"/>
      <c r="B36898" s="5"/>
      <c r="C36898" s="5" t="str">
        <f>IFERROR(__xludf.DUMMYFUNCTION("""COMPUTED_VALUE"""),"")</f>
        <v/>
      </c>
      <c r="D36898" s="5">
        <v>0.0</v>
      </c>
    </row>
    <row r="36899" ht="14.25" customHeight="1">
      <c r="A36899" s="5"/>
      <c r="B36899" s="5"/>
      <c r="C36899" s="5" t="str">
        <f>IFERROR(__xludf.DUMMYFUNCTION("""COMPUTED_VALUE"""),"")</f>
        <v/>
      </c>
      <c r="D36899" s="5">
        <v>0.0</v>
      </c>
    </row>
    <row r="36900" ht="14.25" customHeight="1">
      <c r="A36900" s="5"/>
      <c r="B36900" s="5"/>
      <c r="C36900" s="5" t="str">
        <f>IFERROR(__xludf.DUMMYFUNCTION("""COMPUTED_VALUE"""),"")</f>
        <v/>
      </c>
      <c r="D36900" s="5">
        <v>0.0</v>
      </c>
    </row>
    <row r="36901" ht="14.25" customHeight="1">
      <c r="A36901" s="5"/>
      <c r="B36901" s="5"/>
      <c r="C36901" s="5" t="str">
        <f>IFERROR(__xludf.DUMMYFUNCTION("""COMPUTED_VALUE"""),"")</f>
        <v/>
      </c>
      <c r="D36901" s="5">
        <v>0.0</v>
      </c>
    </row>
    <row r="36902" ht="14.25" customHeight="1">
      <c r="A36902" s="5"/>
      <c r="B36902" s="5"/>
      <c r="C36902" s="5" t="str">
        <f>IFERROR(__xludf.DUMMYFUNCTION("""COMPUTED_VALUE"""),"")</f>
        <v/>
      </c>
      <c r="D36902" s="5">
        <v>0.0</v>
      </c>
    </row>
    <row r="36903" ht="14.25" customHeight="1">
      <c r="A36903" s="5"/>
      <c r="B36903" s="5"/>
      <c r="C36903" s="5" t="str">
        <f>IFERROR(__xludf.DUMMYFUNCTION("""COMPUTED_VALUE"""),"")</f>
        <v/>
      </c>
      <c r="D36903" s="5">
        <v>0.0</v>
      </c>
    </row>
    <row r="36904" ht="14.25" customHeight="1">
      <c r="A36904" s="5"/>
      <c r="B36904" s="5"/>
      <c r="C36904" s="5" t="str">
        <f>IFERROR(__xludf.DUMMYFUNCTION("""COMPUTED_VALUE"""),"")</f>
        <v/>
      </c>
      <c r="D36904" s="5">
        <v>0.0</v>
      </c>
    </row>
    <row r="36905" ht="14.25" customHeight="1">
      <c r="A36905" s="5"/>
      <c r="B36905" s="5"/>
      <c r="C36905" s="5" t="str">
        <f>IFERROR(__xludf.DUMMYFUNCTION("""COMPUTED_VALUE"""),"")</f>
        <v/>
      </c>
      <c r="D36905" s="5">
        <v>0.0</v>
      </c>
    </row>
    <row r="36906" ht="14.25" customHeight="1">
      <c r="A36906" s="5"/>
      <c r="B36906" s="5"/>
      <c r="C36906" s="5" t="str">
        <f>IFERROR(__xludf.DUMMYFUNCTION("""COMPUTED_VALUE"""),"")</f>
        <v/>
      </c>
      <c r="D36906" s="5">
        <v>0.0</v>
      </c>
    </row>
    <row r="36907" ht="14.25" customHeight="1">
      <c r="A36907" s="5"/>
      <c r="B36907" s="5"/>
      <c r="C36907" s="5" t="str">
        <f>IFERROR(__xludf.DUMMYFUNCTION("""COMPUTED_VALUE"""),"")</f>
        <v/>
      </c>
      <c r="D36907" s="5">
        <v>0.0</v>
      </c>
    </row>
    <row r="36908" ht="14.25" customHeight="1">
      <c r="A36908" s="5"/>
      <c r="B36908" s="5"/>
      <c r="C36908" s="5" t="str">
        <f>IFERROR(__xludf.DUMMYFUNCTION("""COMPUTED_VALUE"""),"")</f>
        <v/>
      </c>
      <c r="D36908" s="5">
        <v>0.0</v>
      </c>
    </row>
    <row r="36909" ht="14.25" customHeight="1">
      <c r="A36909" s="5"/>
      <c r="B36909" s="5"/>
      <c r="C36909" s="5" t="str">
        <f>IFERROR(__xludf.DUMMYFUNCTION("""COMPUTED_VALUE"""),"")</f>
        <v/>
      </c>
      <c r="D36909" s="5">
        <v>0.0</v>
      </c>
    </row>
    <row r="36910" ht="14.25" customHeight="1">
      <c r="A36910" s="5"/>
      <c r="B36910" s="5"/>
      <c r="C36910" s="5" t="str">
        <f>IFERROR(__xludf.DUMMYFUNCTION("""COMPUTED_VALUE"""),"")</f>
        <v/>
      </c>
      <c r="D36910" s="5">
        <v>0.0</v>
      </c>
    </row>
    <row r="36911" ht="14.25" customHeight="1">
      <c r="A36911" s="5"/>
      <c r="B36911" s="5"/>
      <c r="C36911" s="5" t="str">
        <f>IFERROR(__xludf.DUMMYFUNCTION("""COMPUTED_VALUE"""),"")</f>
        <v/>
      </c>
      <c r="D36911" s="5">
        <v>0.0</v>
      </c>
    </row>
    <row r="36912" ht="14.25" customHeight="1">
      <c r="A36912" s="5"/>
      <c r="B36912" s="5"/>
      <c r="C36912" s="5" t="str">
        <f>IFERROR(__xludf.DUMMYFUNCTION("""COMPUTED_VALUE"""),"")</f>
        <v/>
      </c>
      <c r="D36912" s="5">
        <v>0.0</v>
      </c>
    </row>
    <row r="36913" ht="14.25" customHeight="1">
      <c r="A36913" s="5"/>
      <c r="B36913" s="5"/>
      <c r="C36913" s="5" t="str">
        <f>IFERROR(__xludf.DUMMYFUNCTION("""COMPUTED_VALUE"""),"")</f>
        <v/>
      </c>
      <c r="D36913" s="5">
        <v>0.0</v>
      </c>
    </row>
    <row r="36914" ht="14.25" customHeight="1">
      <c r="A36914" s="5"/>
      <c r="B36914" s="5"/>
      <c r="C36914" s="5" t="str">
        <f>IFERROR(__xludf.DUMMYFUNCTION("""COMPUTED_VALUE"""),"")</f>
        <v/>
      </c>
      <c r="D36914" s="5">
        <v>0.0</v>
      </c>
    </row>
    <row r="36915" ht="14.25" customHeight="1">
      <c r="A36915" s="5"/>
      <c r="B36915" s="5"/>
      <c r="C36915" s="5" t="str">
        <f>IFERROR(__xludf.DUMMYFUNCTION("""COMPUTED_VALUE"""),"")</f>
        <v/>
      </c>
      <c r="D36915" s="5">
        <v>0.0</v>
      </c>
    </row>
    <row r="36916" ht="14.25" customHeight="1">
      <c r="A36916" s="5"/>
      <c r="B36916" s="5"/>
      <c r="C36916" s="5" t="str">
        <f>IFERROR(__xludf.DUMMYFUNCTION("""COMPUTED_VALUE"""),"")</f>
        <v/>
      </c>
      <c r="D36916" s="5">
        <v>0.0</v>
      </c>
    </row>
    <row r="36917" ht="14.25" customHeight="1">
      <c r="A36917" s="5"/>
      <c r="B36917" s="5"/>
      <c r="C36917" s="5" t="str">
        <f>IFERROR(__xludf.DUMMYFUNCTION("""COMPUTED_VALUE"""),"")</f>
        <v/>
      </c>
      <c r="D36917" s="5">
        <v>0.0</v>
      </c>
    </row>
    <row r="36918" ht="14.25" customHeight="1">
      <c r="A36918" s="5"/>
      <c r="B36918" s="5"/>
      <c r="C36918" s="5" t="str">
        <f>IFERROR(__xludf.DUMMYFUNCTION("""COMPUTED_VALUE"""),"")</f>
        <v/>
      </c>
      <c r="D36918" s="5">
        <v>0.0</v>
      </c>
    </row>
    <row r="36919" ht="14.25" customHeight="1">
      <c r="A36919" s="5"/>
      <c r="B36919" s="5"/>
      <c r="C36919" s="5" t="str">
        <f>IFERROR(__xludf.DUMMYFUNCTION("""COMPUTED_VALUE"""),"")</f>
        <v/>
      </c>
      <c r="D36919" s="5">
        <v>0.0</v>
      </c>
    </row>
    <row r="36920" ht="14.25" customHeight="1">
      <c r="A36920" s="5"/>
      <c r="B36920" s="5"/>
      <c r="C36920" s="5" t="str">
        <f>IFERROR(__xludf.DUMMYFUNCTION("""COMPUTED_VALUE"""),"")</f>
        <v/>
      </c>
      <c r="D36920" s="5">
        <v>0.0</v>
      </c>
    </row>
    <row r="36921" ht="14.25" customHeight="1">
      <c r="A36921" s="5"/>
      <c r="B36921" s="5"/>
      <c r="C36921" s="5" t="str">
        <f>IFERROR(__xludf.DUMMYFUNCTION("""COMPUTED_VALUE"""),"")</f>
        <v/>
      </c>
      <c r="D36921" s="5">
        <v>0.0</v>
      </c>
    </row>
    <row r="36922" ht="14.25" customHeight="1">
      <c r="A36922" s="5"/>
      <c r="B36922" s="5"/>
      <c r="C36922" s="5" t="str">
        <f>IFERROR(__xludf.DUMMYFUNCTION("""COMPUTED_VALUE"""),"")</f>
        <v/>
      </c>
      <c r="D36922" s="5">
        <v>0.0</v>
      </c>
    </row>
    <row r="36923" ht="14.25" customHeight="1">
      <c r="A36923" s="5"/>
      <c r="B36923" s="5"/>
      <c r="C36923" s="5" t="str">
        <f>IFERROR(__xludf.DUMMYFUNCTION("""COMPUTED_VALUE"""),"")</f>
        <v/>
      </c>
      <c r="D36923" s="5">
        <v>0.0</v>
      </c>
    </row>
    <row r="36924" ht="14.25" customHeight="1">
      <c r="A36924" s="5"/>
      <c r="B36924" s="5"/>
      <c r="C36924" s="5" t="str">
        <f>IFERROR(__xludf.DUMMYFUNCTION("""COMPUTED_VALUE"""),"")</f>
        <v/>
      </c>
      <c r="D36924" s="5">
        <v>0.0</v>
      </c>
    </row>
    <row r="36925" ht="14.25" customHeight="1">
      <c r="A36925" s="5"/>
      <c r="B36925" s="5"/>
      <c r="C36925" s="5" t="str">
        <f>IFERROR(__xludf.DUMMYFUNCTION("""COMPUTED_VALUE"""),"")</f>
        <v/>
      </c>
      <c r="D36925" s="5">
        <v>0.0</v>
      </c>
    </row>
    <row r="36926" ht="14.25" customHeight="1">
      <c r="A36926" s="5"/>
      <c r="B36926" s="5"/>
      <c r="C36926" s="5" t="str">
        <f>IFERROR(__xludf.DUMMYFUNCTION("""COMPUTED_VALUE"""),"")</f>
        <v/>
      </c>
      <c r="D36926" s="5">
        <v>0.0</v>
      </c>
    </row>
    <row r="36927" ht="14.25" customHeight="1">
      <c r="A36927" s="5"/>
      <c r="B36927" s="5"/>
      <c r="C36927" s="5" t="str">
        <f>IFERROR(__xludf.DUMMYFUNCTION("""COMPUTED_VALUE"""),"")</f>
        <v/>
      </c>
      <c r="D36927" s="5">
        <v>0.0</v>
      </c>
    </row>
    <row r="36928" ht="14.25" customHeight="1">
      <c r="A36928" s="5"/>
      <c r="B36928" s="5"/>
      <c r="C36928" s="5" t="str">
        <f>IFERROR(__xludf.DUMMYFUNCTION("""COMPUTED_VALUE"""),"")</f>
        <v/>
      </c>
      <c r="D36928" s="5">
        <v>0.0</v>
      </c>
    </row>
    <row r="36929" ht="14.25" customHeight="1">
      <c r="A36929" s="5"/>
      <c r="B36929" s="5"/>
      <c r="C36929" s="5" t="str">
        <f>IFERROR(__xludf.DUMMYFUNCTION("""COMPUTED_VALUE"""),"")</f>
        <v/>
      </c>
      <c r="D36929" s="5">
        <v>0.0</v>
      </c>
    </row>
    <row r="36930" ht="14.25" customHeight="1">
      <c r="A36930" s="5"/>
      <c r="B36930" s="5"/>
      <c r="C36930" s="5" t="str">
        <f>IFERROR(__xludf.DUMMYFUNCTION("""COMPUTED_VALUE"""),"")</f>
        <v/>
      </c>
      <c r="D36930" s="5">
        <v>0.0</v>
      </c>
    </row>
    <row r="36931" ht="14.25" customHeight="1">
      <c r="A36931" s="5"/>
      <c r="B36931" s="5"/>
      <c r="C36931" s="5" t="str">
        <f>IFERROR(__xludf.DUMMYFUNCTION("""COMPUTED_VALUE"""),"")</f>
        <v/>
      </c>
      <c r="D36931" s="5">
        <v>0.0</v>
      </c>
    </row>
    <row r="36932" ht="14.25" customHeight="1">
      <c r="A36932" s="5"/>
      <c r="B36932" s="5"/>
      <c r="C36932" s="5" t="str">
        <f>IFERROR(__xludf.DUMMYFUNCTION("""COMPUTED_VALUE"""),"")</f>
        <v/>
      </c>
      <c r="D36932" s="5">
        <v>0.0</v>
      </c>
    </row>
    <row r="36933" ht="14.25" customHeight="1">
      <c r="A36933" s="5"/>
      <c r="B36933" s="5"/>
      <c r="C36933" s="5" t="str">
        <f>IFERROR(__xludf.DUMMYFUNCTION("""COMPUTED_VALUE"""),"")</f>
        <v/>
      </c>
      <c r="D36933" s="5">
        <v>0.0</v>
      </c>
    </row>
    <row r="36934" ht="14.25" customHeight="1">
      <c r="A36934" s="5"/>
      <c r="B36934" s="5"/>
      <c r="C36934" s="5" t="str">
        <f>IFERROR(__xludf.DUMMYFUNCTION("""COMPUTED_VALUE"""),"")</f>
        <v/>
      </c>
      <c r="D36934" s="5">
        <v>0.0</v>
      </c>
    </row>
    <row r="36935" ht="14.25" customHeight="1">
      <c r="A36935" s="5"/>
      <c r="B36935" s="5"/>
      <c r="C36935" s="5" t="str">
        <f>IFERROR(__xludf.DUMMYFUNCTION("""COMPUTED_VALUE"""),"")</f>
        <v/>
      </c>
      <c r="D36935" s="5">
        <v>0.0</v>
      </c>
    </row>
    <row r="36936" ht="14.25" customHeight="1">
      <c r="A36936" s="5"/>
      <c r="B36936" s="5"/>
      <c r="C36936" s="5" t="str">
        <f>IFERROR(__xludf.DUMMYFUNCTION("""COMPUTED_VALUE"""),"")</f>
        <v/>
      </c>
      <c r="D36936" s="5">
        <v>0.0</v>
      </c>
    </row>
    <row r="36937" ht="14.25" customHeight="1">
      <c r="A36937" s="5"/>
      <c r="B36937" s="5"/>
      <c r="C36937" s="5" t="str">
        <f>IFERROR(__xludf.DUMMYFUNCTION("""COMPUTED_VALUE"""),"")</f>
        <v/>
      </c>
      <c r="D36937" s="5">
        <v>0.0</v>
      </c>
    </row>
    <row r="36938" ht="14.25" customHeight="1">
      <c r="A36938" s="5"/>
      <c r="B36938" s="5"/>
      <c r="C36938" s="5" t="str">
        <f>IFERROR(__xludf.DUMMYFUNCTION("""COMPUTED_VALUE"""),"")</f>
        <v/>
      </c>
      <c r="D36938" s="5">
        <v>0.0</v>
      </c>
    </row>
    <row r="36939" ht="14.25" customHeight="1">
      <c r="A36939" s="5"/>
      <c r="B36939" s="5"/>
      <c r="C36939" s="5" t="str">
        <f>IFERROR(__xludf.DUMMYFUNCTION("""COMPUTED_VALUE"""),"")</f>
        <v/>
      </c>
      <c r="D36939" s="5">
        <v>0.0</v>
      </c>
    </row>
    <row r="36940" ht="14.25" customHeight="1">
      <c r="A36940" s="5"/>
      <c r="B36940" s="5"/>
      <c r="C36940" s="5" t="str">
        <f>IFERROR(__xludf.DUMMYFUNCTION("""COMPUTED_VALUE"""),"")</f>
        <v/>
      </c>
      <c r="D36940" s="5">
        <v>0.0</v>
      </c>
    </row>
    <row r="36941" ht="14.25" customHeight="1">
      <c r="A36941" s="5"/>
      <c r="B36941" s="5"/>
      <c r="C36941" s="5" t="str">
        <f>IFERROR(__xludf.DUMMYFUNCTION("""COMPUTED_VALUE"""),"")</f>
        <v/>
      </c>
      <c r="D36941" s="5">
        <v>0.0</v>
      </c>
    </row>
    <row r="36942" ht="14.25" customHeight="1">
      <c r="A36942" s="5"/>
      <c r="B36942" s="5"/>
      <c r="C36942" s="5" t="str">
        <f>IFERROR(__xludf.DUMMYFUNCTION("""COMPUTED_VALUE"""),"")</f>
        <v/>
      </c>
      <c r="D36942" s="5">
        <v>0.0</v>
      </c>
    </row>
    <row r="36943" ht="14.25" customHeight="1">
      <c r="A36943" s="5"/>
      <c r="B36943" s="5"/>
      <c r="C36943" s="5" t="str">
        <f>IFERROR(__xludf.DUMMYFUNCTION("""COMPUTED_VALUE"""),"")</f>
        <v/>
      </c>
      <c r="D36943" s="5">
        <v>0.0</v>
      </c>
    </row>
    <row r="36944" ht="14.25" customHeight="1">
      <c r="A36944" s="5"/>
      <c r="B36944" s="5"/>
      <c r="C36944" s="5" t="str">
        <f>IFERROR(__xludf.DUMMYFUNCTION("""COMPUTED_VALUE"""),"")</f>
        <v/>
      </c>
      <c r="D36944" s="5">
        <v>0.0</v>
      </c>
    </row>
    <row r="36945" ht="14.25" customHeight="1">
      <c r="A36945" s="5"/>
      <c r="B36945" s="5"/>
      <c r="C36945" s="5" t="str">
        <f>IFERROR(__xludf.DUMMYFUNCTION("""COMPUTED_VALUE"""),"")</f>
        <v/>
      </c>
      <c r="D36945" s="5">
        <v>0.0</v>
      </c>
    </row>
    <row r="36946" ht="14.25" customHeight="1">
      <c r="A36946" s="5"/>
      <c r="B36946" s="5"/>
      <c r="C36946" s="5" t="str">
        <f>IFERROR(__xludf.DUMMYFUNCTION("""COMPUTED_VALUE"""),"")</f>
        <v/>
      </c>
      <c r="D36946" s="5">
        <v>0.0</v>
      </c>
    </row>
    <row r="36947" ht="14.25" customHeight="1">
      <c r="A36947" s="5"/>
      <c r="B36947" s="5"/>
      <c r="C36947" s="5" t="str">
        <f>IFERROR(__xludf.DUMMYFUNCTION("""COMPUTED_VALUE"""),"")</f>
        <v/>
      </c>
      <c r="D36947" s="5">
        <v>0.0</v>
      </c>
    </row>
    <row r="36948" ht="14.25" customHeight="1">
      <c r="A36948" s="5"/>
      <c r="B36948" s="5"/>
      <c r="C36948" s="5" t="str">
        <f>IFERROR(__xludf.DUMMYFUNCTION("""COMPUTED_VALUE"""),"")</f>
        <v/>
      </c>
      <c r="D36948" s="5">
        <v>0.0</v>
      </c>
    </row>
    <row r="36949" ht="14.25" customHeight="1">
      <c r="A36949" s="5"/>
      <c r="B36949" s="5"/>
      <c r="C36949" s="5" t="str">
        <f>IFERROR(__xludf.DUMMYFUNCTION("""COMPUTED_VALUE"""),"")</f>
        <v/>
      </c>
      <c r="D36949" s="5">
        <v>0.0</v>
      </c>
    </row>
    <row r="36950" ht="14.25" customHeight="1">
      <c r="A36950" s="5"/>
      <c r="B36950" s="5"/>
      <c r="C36950" s="5" t="str">
        <f>IFERROR(__xludf.DUMMYFUNCTION("""COMPUTED_VALUE"""),"")</f>
        <v/>
      </c>
      <c r="D36950" s="5">
        <v>0.0</v>
      </c>
    </row>
    <row r="36951" ht="14.25" customHeight="1">
      <c r="A36951" s="5"/>
      <c r="B36951" s="5"/>
      <c r="C36951" s="5" t="str">
        <f>IFERROR(__xludf.DUMMYFUNCTION("""COMPUTED_VALUE"""),"")</f>
        <v/>
      </c>
      <c r="D36951" s="5">
        <v>0.0</v>
      </c>
    </row>
    <row r="36952" ht="14.25" customHeight="1">
      <c r="A36952" s="5"/>
      <c r="B36952" s="5"/>
      <c r="C36952" s="5" t="str">
        <f>IFERROR(__xludf.DUMMYFUNCTION("""COMPUTED_VALUE"""),"")</f>
        <v/>
      </c>
      <c r="D36952" s="5">
        <v>0.0</v>
      </c>
    </row>
    <row r="36953" ht="14.25" customHeight="1">
      <c r="A36953" s="5"/>
      <c r="B36953" s="5"/>
      <c r="C36953" s="5" t="str">
        <f>IFERROR(__xludf.DUMMYFUNCTION("""COMPUTED_VALUE"""),"")</f>
        <v/>
      </c>
      <c r="D36953" s="5">
        <v>0.0</v>
      </c>
    </row>
    <row r="36954" ht="14.25" customHeight="1">
      <c r="A36954" s="5"/>
      <c r="B36954" s="5"/>
      <c r="C36954" s="5" t="str">
        <f>IFERROR(__xludf.DUMMYFUNCTION("""COMPUTED_VALUE"""),"")</f>
        <v/>
      </c>
      <c r="D36954" s="5">
        <v>0.0</v>
      </c>
    </row>
    <row r="36955" ht="14.25" customHeight="1">
      <c r="A36955" s="5"/>
      <c r="B36955" s="5"/>
      <c r="C36955" s="5" t="str">
        <f>IFERROR(__xludf.DUMMYFUNCTION("""COMPUTED_VALUE"""),"")</f>
        <v/>
      </c>
      <c r="D36955" s="5">
        <v>0.0</v>
      </c>
    </row>
    <row r="36956" ht="14.25" customHeight="1">
      <c r="A36956" s="5"/>
      <c r="B36956" s="5"/>
      <c r="C36956" s="5" t="str">
        <f>IFERROR(__xludf.DUMMYFUNCTION("""COMPUTED_VALUE"""),"")</f>
        <v/>
      </c>
      <c r="D36956" s="5">
        <v>0.0</v>
      </c>
    </row>
    <row r="36957" ht="14.25" customHeight="1">
      <c r="A36957" s="5"/>
      <c r="B36957" s="5"/>
      <c r="C36957" s="5" t="str">
        <f>IFERROR(__xludf.DUMMYFUNCTION("""COMPUTED_VALUE"""),"")</f>
        <v/>
      </c>
      <c r="D36957" s="5">
        <v>0.0</v>
      </c>
    </row>
    <row r="36958" ht="14.25" customHeight="1">
      <c r="A36958" s="5"/>
      <c r="B36958" s="5"/>
      <c r="C36958" s="5" t="str">
        <f>IFERROR(__xludf.DUMMYFUNCTION("""COMPUTED_VALUE"""),"")</f>
        <v/>
      </c>
      <c r="D36958" s="5">
        <v>0.0</v>
      </c>
    </row>
    <row r="36959" ht="14.25" customHeight="1">
      <c r="A36959" s="5"/>
      <c r="B36959" s="5"/>
      <c r="C36959" s="5" t="str">
        <f>IFERROR(__xludf.DUMMYFUNCTION("""COMPUTED_VALUE"""),"")</f>
        <v/>
      </c>
      <c r="D36959" s="5">
        <v>0.0</v>
      </c>
    </row>
    <row r="36960" ht="14.25" customHeight="1">
      <c r="A36960" s="5"/>
      <c r="B36960" s="5"/>
      <c r="C36960" s="5" t="str">
        <f>IFERROR(__xludf.DUMMYFUNCTION("""COMPUTED_VALUE"""),"")</f>
        <v/>
      </c>
      <c r="D36960" s="5">
        <v>0.0</v>
      </c>
    </row>
    <row r="36961" ht="14.25" customHeight="1">
      <c r="A36961" s="5"/>
      <c r="B36961" s="5"/>
      <c r="C36961" s="5" t="str">
        <f>IFERROR(__xludf.DUMMYFUNCTION("""COMPUTED_VALUE"""),"")</f>
        <v/>
      </c>
      <c r="D36961" s="5">
        <v>0.0</v>
      </c>
    </row>
    <row r="36962" ht="14.25" customHeight="1">
      <c r="A36962" s="5"/>
      <c r="B36962" s="5"/>
      <c r="C36962" s="5" t="str">
        <f>IFERROR(__xludf.DUMMYFUNCTION("""COMPUTED_VALUE"""),"")</f>
        <v/>
      </c>
      <c r="D36962" s="5">
        <v>0.0</v>
      </c>
    </row>
    <row r="36963" ht="14.25" customHeight="1">
      <c r="A36963" s="5"/>
      <c r="B36963" s="5"/>
      <c r="C36963" s="5" t="str">
        <f>IFERROR(__xludf.DUMMYFUNCTION("""COMPUTED_VALUE"""),"")</f>
        <v/>
      </c>
      <c r="D36963" s="5">
        <v>0.0</v>
      </c>
    </row>
    <row r="36964" ht="14.25" customHeight="1">
      <c r="A36964" s="5"/>
      <c r="B36964" s="5"/>
      <c r="C36964" s="5" t="str">
        <f>IFERROR(__xludf.DUMMYFUNCTION("""COMPUTED_VALUE"""),"")</f>
        <v/>
      </c>
      <c r="D36964" s="5">
        <v>0.0</v>
      </c>
    </row>
    <row r="36965" ht="14.25" customHeight="1">
      <c r="A36965" s="5"/>
      <c r="B36965" s="5"/>
      <c r="C36965" s="5" t="str">
        <f>IFERROR(__xludf.DUMMYFUNCTION("""COMPUTED_VALUE"""),"")</f>
        <v/>
      </c>
      <c r="D36965" s="5">
        <v>0.0</v>
      </c>
    </row>
    <row r="36966" ht="14.25" customHeight="1">
      <c r="A36966" s="5"/>
      <c r="B36966" s="5"/>
      <c r="C36966" s="5" t="str">
        <f>IFERROR(__xludf.DUMMYFUNCTION("""COMPUTED_VALUE"""),"")</f>
        <v/>
      </c>
      <c r="D36966" s="5">
        <v>0.0</v>
      </c>
    </row>
    <row r="36967" ht="14.25" customHeight="1">
      <c r="A36967" s="5"/>
      <c r="B36967" s="5"/>
      <c r="C36967" s="5" t="str">
        <f>IFERROR(__xludf.DUMMYFUNCTION("""COMPUTED_VALUE"""),"")</f>
        <v/>
      </c>
      <c r="D36967" s="5">
        <v>0.0</v>
      </c>
    </row>
    <row r="36968" ht="14.25" customHeight="1">
      <c r="A36968" s="5"/>
      <c r="B36968" s="5"/>
      <c r="C36968" s="5" t="str">
        <f>IFERROR(__xludf.DUMMYFUNCTION("""COMPUTED_VALUE"""),"")</f>
        <v/>
      </c>
      <c r="D36968" s="5">
        <v>0.0</v>
      </c>
    </row>
    <row r="36969" ht="14.25" customHeight="1">
      <c r="A36969" s="5"/>
      <c r="B36969" s="5"/>
      <c r="C36969" s="5" t="str">
        <f>IFERROR(__xludf.DUMMYFUNCTION("""COMPUTED_VALUE"""),"")</f>
        <v/>
      </c>
      <c r="D36969" s="5">
        <v>0.0</v>
      </c>
    </row>
    <row r="36970" ht="14.25" customHeight="1">
      <c r="A36970" s="5"/>
      <c r="B36970" s="5"/>
      <c r="C36970" s="5" t="str">
        <f>IFERROR(__xludf.DUMMYFUNCTION("""COMPUTED_VALUE"""),"")</f>
        <v/>
      </c>
      <c r="D36970" s="5">
        <v>0.0</v>
      </c>
    </row>
    <row r="36971" ht="14.25" customHeight="1">
      <c r="A36971" s="5"/>
      <c r="B36971" s="5"/>
      <c r="C36971" s="5" t="str">
        <f>IFERROR(__xludf.DUMMYFUNCTION("""COMPUTED_VALUE"""),"")</f>
        <v/>
      </c>
      <c r="D36971" s="5">
        <v>0.0</v>
      </c>
    </row>
    <row r="36972" ht="14.25" customHeight="1">
      <c r="A36972" s="5"/>
      <c r="B36972" s="5"/>
      <c r="C36972" s="5" t="str">
        <f>IFERROR(__xludf.DUMMYFUNCTION("""COMPUTED_VALUE"""),"")</f>
        <v/>
      </c>
      <c r="D36972" s="5">
        <v>0.0</v>
      </c>
    </row>
    <row r="36973" ht="14.25" customHeight="1">
      <c r="A36973" s="5"/>
      <c r="B36973" s="5"/>
      <c r="C36973" s="5" t="str">
        <f>IFERROR(__xludf.DUMMYFUNCTION("""COMPUTED_VALUE"""),"")</f>
        <v/>
      </c>
      <c r="D36973" s="5">
        <v>0.0</v>
      </c>
    </row>
    <row r="36974" ht="14.25" customHeight="1">
      <c r="A36974" s="5"/>
      <c r="B36974" s="5"/>
      <c r="C36974" s="5" t="str">
        <f>IFERROR(__xludf.DUMMYFUNCTION("""COMPUTED_VALUE"""),"")</f>
        <v/>
      </c>
      <c r="D36974" s="5">
        <v>0.0</v>
      </c>
    </row>
    <row r="36975" ht="14.25" customHeight="1">
      <c r="A36975" s="5"/>
      <c r="B36975" s="5"/>
      <c r="C36975" s="5" t="str">
        <f>IFERROR(__xludf.DUMMYFUNCTION("""COMPUTED_VALUE"""),"")</f>
        <v/>
      </c>
      <c r="D36975" s="5">
        <v>0.0</v>
      </c>
    </row>
    <row r="36976" ht="14.25" customHeight="1">
      <c r="A36976" s="5"/>
      <c r="B36976" s="5"/>
      <c r="C36976" s="5" t="str">
        <f>IFERROR(__xludf.DUMMYFUNCTION("""COMPUTED_VALUE"""),"")</f>
        <v/>
      </c>
      <c r="D36976" s="5">
        <v>0.0</v>
      </c>
    </row>
    <row r="36977" ht="14.25" customHeight="1">
      <c r="A36977" s="5"/>
      <c r="B36977" s="5"/>
      <c r="C36977" s="5" t="str">
        <f>IFERROR(__xludf.DUMMYFUNCTION("""COMPUTED_VALUE"""),"")</f>
        <v/>
      </c>
      <c r="D36977" s="5">
        <v>0.0</v>
      </c>
    </row>
    <row r="36978" ht="14.25" customHeight="1">
      <c r="A36978" s="5"/>
      <c r="B36978" s="5"/>
      <c r="C36978" s="5" t="str">
        <f>IFERROR(__xludf.DUMMYFUNCTION("""COMPUTED_VALUE"""),"")</f>
        <v/>
      </c>
      <c r="D36978" s="5">
        <v>0.0</v>
      </c>
    </row>
    <row r="36979" ht="14.25" customHeight="1">
      <c r="A36979" s="5"/>
      <c r="B36979" s="5"/>
      <c r="C36979" s="5" t="str">
        <f>IFERROR(__xludf.DUMMYFUNCTION("""COMPUTED_VALUE"""),"")</f>
        <v/>
      </c>
      <c r="D36979" s="5">
        <v>0.0</v>
      </c>
    </row>
    <row r="36980" ht="14.25" customHeight="1">
      <c r="A36980" s="5"/>
      <c r="B36980" s="5"/>
      <c r="C36980" s="5" t="str">
        <f>IFERROR(__xludf.DUMMYFUNCTION("""COMPUTED_VALUE"""),"")</f>
        <v/>
      </c>
      <c r="D36980" s="5">
        <v>0.0</v>
      </c>
    </row>
    <row r="36981" ht="14.25" customHeight="1">
      <c r="A36981" s="5"/>
      <c r="B36981" s="5"/>
      <c r="C36981" s="5" t="str">
        <f>IFERROR(__xludf.DUMMYFUNCTION("""COMPUTED_VALUE"""),"")</f>
        <v/>
      </c>
      <c r="D36981" s="5">
        <v>0.0</v>
      </c>
    </row>
    <row r="36982" ht="14.25" customHeight="1">
      <c r="A36982" s="5"/>
      <c r="B36982" s="5"/>
      <c r="C36982" s="5" t="str">
        <f>IFERROR(__xludf.DUMMYFUNCTION("""COMPUTED_VALUE"""),"")</f>
        <v/>
      </c>
      <c r="D36982" s="5">
        <v>0.0</v>
      </c>
    </row>
    <row r="36983" ht="14.25" customHeight="1">
      <c r="A36983" s="5"/>
      <c r="B36983" s="5"/>
      <c r="C36983" s="5" t="str">
        <f>IFERROR(__xludf.DUMMYFUNCTION("""COMPUTED_VALUE"""),"")</f>
        <v/>
      </c>
      <c r="D36983" s="5">
        <v>0.0</v>
      </c>
    </row>
    <row r="36984" ht="14.25" customHeight="1">
      <c r="A36984" s="5"/>
      <c r="B36984" s="5"/>
      <c r="C36984" s="5" t="str">
        <f>IFERROR(__xludf.DUMMYFUNCTION("""COMPUTED_VALUE"""),"")</f>
        <v/>
      </c>
      <c r="D36984" s="5">
        <v>0.0</v>
      </c>
    </row>
    <row r="36985" ht="14.25" customHeight="1">
      <c r="A36985" s="5"/>
      <c r="B36985" s="5"/>
      <c r="C36985" s="5" t="str">
        <f>IFERROR(__xludf.DUMMYFUNCTION("""COMPUTED_VALUE"""),"")</f>
        <v/>
      </c>
      <c r="D36985" s="5">
        <v>0.0</v>
      </c>
    </row>
    <row r="36986" ht="14.25" customHeight="1">
      <c r="A36986" s="5"/>
      <c r="B36986" s="5"/>
      <c r="C36986" s="5" t="str">
        <f>IFERROR(__xludf.DUMMYFUNCTION("""COMPUTED_VALUE"""),"")</f>
        <v/>
      </c>
      <c r="D36986" s="5">
        <v>0.0</v>
      </c>
    </row>
    <row r="36987" ht="14.25" customHeight="1">
      <c r="A36987" s="5"/>
      <c r="B36987" s="5"/>
      <c r="C36987" s="5" t="str">
        <f>IFERROR(__xludf.DUMMYFUNCTION("""COMPUTED_VALUE"""),"")</f>
        <v/>
      </c>
      <c r="D36987" s="5">
        <v>0.0</v>
      </c>
    </row>
    <row r="36988" ht="14.25" customHeight="1">
      <c r="A36988" s="5"/>
      <c r="B36988" s="5"/>
      <c r="C36988" s="5" t="str">
        <f>IFERROR(__xludf.DUMMYFUNCTION("""COMPUTED_VALUE"""),"")</f>
        <v/>
      </c>
      <c r="D36988" s="5">
        <v>0.0</v>
      </c>
    </row>
    <row r="36989" ht="14.25" customHeight="1">
      <c r="A36989" s="5"/>
      <c r="B36989" s="5"/>
      <c r="C36989" s="5" t="str">
        <f>IFERROR(__xludf.DUMMYFUNCTION("""COMPUTED_VALUE"""),"")</f>
        <v/>
      </c>
      <c r="D36989" s="5">
        <v>0.0</v>
      </c>
    </row>
    <row r="36990" ht="14.25" customHeight="1">
      <c r="A36990" s="5"/>
      <c r="B36990" s="5"/>
      <c r="C36990" s="5" t="str">
        <f>IFERROR(__xludf.DUMMYFUNCTION("""COMPUTED_VALUE"""),"")</f>
        <v/>
      </c>
      <c r="D36990" s="5">
        <v>0.0</v>
      </c>
    </row>
    <row r="36991" ht="14.25" customHeight="1">
      <c r="A36991" s="5"/>
      <c r="B36991" s="5"/>
      <c r="C36991" s="5" t="str">
        <f>IFERROR(__xludf.DUMMYFUNCTION("""COMPUTED_VALUE"""),"")</f>
        <v/>
      </c>
      <c r="D36991" s="5">
        <v>0.0</v>
      </c>
    </row>
    <row r="36992" ht="14.25" customHeight="1">
      <c r="A36992" s="5"/>
      <c r="B36992" s="5"/>
      <c r="C36992" s="5" t="str">
        <f>IFERROR(__xludf.DUMMYFUNCTION("""COMPUTED_VALUE"""),"")</f>
        <v/>
      </c>
      <c r="D36992" s="5">
        <v>0.0</v>
      </c>
    </row>
    <row r="36993" ht="14.25" customHeight="1">
      <c r="A36993" s="5"/>
      <c r="B36993" s="5"/>
      <c r="C36993" s="5" t="str">
        <f>IFERROR(__xludf.DUMMYFUNCTION("""COMPUTED_VALUE"""),"")</f>
        <v/>
      </c>
      <c r="D36993" s="5">
        <v>0.0</v>
      </c>
    </row>
    <row r="36994" ht="14.25" customHeight="1">
      <c r="A36994" s="5"/>
      <c r="B36994" s="5"/>
      <c r="C36994" s="5" t="str">
        <f>IFERROR(__xludf.DUMMYFUNCTION("""COMPUTED_VALUE"""),"")</f>
        <v/>
      </c>
      <c r="D36994" s="5">
        <v>0.0</v>
      </c>
    </row>
    <row r="36995" ht="14.25" customHeight="1">
      <c r="A36995" s="5"/>
      <c r="B36995" s="5"/>
      <c r="C36995" s="5" t="str">
        <f>IFERROR(__xludf.DUMMYFUNCTION("""COMPUTED_VALUE"""),"")</f>
        <v/>
      </c>
      <c r="D36995" s="5">
        <v>0.0</v>
      </c>
    </row>
    <row r="36996" ht="14.25" customHeight="1">
      <c r="A36996" s="5"/>
      <c r="B36996" s="5"/>
      <c r="C36996" s="5" t="str">
        <f>IFERROR(__xludf.DUMMYFUNCTION("""COMPUTED_VALUE"""),"")</f>
        <v/>
      </c>
      <c r="D36996" s="5">
        <v>0.0</v>
      </c>
    </row>
    <row r="36997" ht="14.25" customHeight="1">
      <c r="A36997" s="5"/>
      <c r="B36997" s="5"/>
      <c r="C36997" s="5" t="str">
        <f>IFERROR(__xludf.DUMMYFUNCTION("""COMPUTED_VALUE"""),"")</f>
        <v/>
      </c>
      <c r="D36997" s="5">
        <v>0.0</v>
      </c>
    </row>
    <row r="36998" ht="14.25" customHeight="1">
      <c r="A36998" s="5"/>
      <c r="B36998" s="5"/>
      <c r="C36998" s="5" t="str">
        <f>IFERROR(__xludf.DUMMYFUNCTION("""COMPUTED_VALUE"""),"")</f>
        <v/>
      </c>
      <c r="D36998" s="5">
        <v>0.0</v>
      </c>
    </row>
    <row r="36999" ht="14.25" customHeight="1">
      <c r="A36999" s="5"/>
      <c r="B36999" s="5"/>
      <c r="C36999" s="5" t="str">
        <f>IFERROR(__xludf.DUMMYFUNCTION("""COMPUTED_VALUE"""),"")</f>
        <v/>
      </c>
      <c r="D36999" s="5">
        <v>0.0</v>
      </c>
    </row>
    <row r="37000" ht="14.25" customHeight="1">
      <c r="A37000" s="5"/>
      <c r="B37000" s="5"/>
      <c r="C37000" s="5" t="str">
        <f>IFERROR(__xludf.DUMMYFUNCTION("""COMPUTED_VALUE"""),"")</f>
        <v/>
      </c>
      <c r="D37000" s="5">
        <v>0.0</v>
      </c>
    </row>
    <row r="37001" ht="14.25" customHeight="1">
      <c r="A37001" s="5"/>
      <c r="B37001" s="5"/>
      <c r="C37001" s="5" t="str">
        <f>IFERROR(__xludf.DUMMYFUNCTION("""COMPUTED_VALUE"""),"")</f>
        <v/>
      </c>
      <c r="D37001" s="5">
        <v>0.0</v>
      </c>
    </row>
    <row r="37002" ht="14.25" customHeight="1">
      <c r="A37002" s="5"/>
      <c r="B37002" s="5"/>
      <c r="C37002" s="5" t="str">
        <f>IFERROR(__xludf.DUMMYFUNCTION("""COMPUTED_VALUE"""),"")</f>
        <v/>
      </c>
      <c r="D37002" s="5">
        <v>0.0</v>
      </c>
    </row>
    <row r="37003" ht="14.25" customHeight="1">
      <c r="A37003" s="5"/>
      <c r="B37003" s="5"/>
      <c r="C37003" s="5" t="str">
        <f>IFERROR(__xludf.DUMMYFUNCTION("""COMPUTED_VALUE"""),"")</f>
        <v/>
      </c>
      <c r="D37003" s="5">
        <v>0.0</v>
      </c>
    </row>
    <row r="37004" ht="14.25" customHeight="1">
      <c r="A37004" s="5"/>
      <c r="B37004" s="5"/>
      <c r="C37004" s="5" t="str">
        <f>IFERROR(__xludf.DUMMYFUNCTION("""COMPUTED_VALUE"""),"")</f>
        <v/>
      </c>
      <c r="D37004" s="5">
        <v>0.0</v>
      </c>
    </row>
    <row r="37005" ht="14.25" customHeight="1">
      <c r="A37005" s="5"/>
      <c r="B37005" s="5"/>
      <c r="C37005" s="5" t="str">
        <f>IFERROR(__xludf.DUMMYFUNCTION("""COMPUTED_VALUE"""),"")</f>
        <v/>
      </c>
      <c r="D37005" s="5">
        <v>0.0</v>
      </c>
    </row>
    <row r="37006" ht="14.25" customHeight="1">
      <c r="A37006" s="5"/>
      <c r="B37006" s="5"/>
      <c r="C37006" s="5" t="str">
        <f>IFERROR(__xludf.DUMMYFUNCTION("""COMPUTED_VALUE"""),"")</f>
        <v/>
      </c>
      <c r="D37006" s="5">
        <v>0.0</v>
      </c>
    </row>
    <row r="37007" ht="14.25" customHeight="1">
      <c r="A37007" s="5"/>
      <c r="B37007" s="5"/>
      <c r="C37007" s="5" t="str">
        <f>IFERROR(__xludf.DUMMYFUNCTION("""COMPUTED_VALUE"""),"")</f>
        <v/>
      </c>
      <c r="D37007" s="5">
        <v>0.0</v>
      </c>
    </row>
    <row r="37008" ht="14.25" customHeight="1">
      <c r="A37008" s="5"/>
      <c r="B37008" s="5"/>
      <c r="C37008" s="5" t="str">
        <f>IFERROR(__xludf.DUMMYFUNCTION("""COMPUTED_VALUE"""),"")</f>
        <v/>
      </c>
      <c r="D37008" s="5">
        <v>0.0</v>
      </c>
    </row>
    <row r="37009" ht="14.25" customHeight="1">
      <c r="A37009" s="5"/>
      <c r="B37009" s="5"/>
      <c r="C37009" s="5" t="str">
        <f>IFERROR(__xludf.DUMMYFUNCTION("""COMPUTED_VALUE"""),"")</f>
        <v/>
      </c>
      <c r="D37009" s="5">
        <v>0.0</v>
      </c>
    </row>
    <row r="37010" ht="14.25" customHeight="1">
      <c r="A37010" s="5"/>
      <c r="B37010" s="5"/>
      <c r="C37010" s="5" t="str">
        <f>IFERROR(__xludf.DUMMYFUNCTION("""COMPUTED_VALUE"""),"")</f>
        <v/>
      </c>
      <c r="D37010" s="5">
        <v>0.0</v>
      </c>
    </row>
    <row r="37011" ht="14.25" customHeight="1">
      <c r="A37011" s="5"/>
      <c r="B37011" s="5"/>
      <c r="C37011" s="5" t="str">
        <f>IFERROR(__xludf.DUMMYFUNCTION("""COMPUTED_VALUE"""),"")</f>
        <v/>
      </c>
      <c r="D37011" s="5">
        <v>0.0</v>
      </c>
    </row>
    <row r="37012" ht="14.25" customHeight="1">
      <c r="A37012" s="5"/>
      <c r="B37012" s="5"/>
      <c r="C37012" s="5" t="str">
        <f>IFERROR(__xludf.DUMMYFUNCTION("""COMPUTED_VALUE"""),"")</f>
        <v/>
      </c>
      <c r="D37012" s="5">
        <v>0.0</v>
      </c>
    </row>
    <row r="37013" ht="14.25" customHeight="1">
      <c r="A37013" s="5"/>
      <c r="B37013" s="5"/>
      <c r="C37013" s="5" t="str">
        <f>IFERROR(__xludf.DUMMYFUNCTION("""COMPUTED_VALUE"""),"")</f>
        <v/>
      </c>
      <c r="D37013" s="5">
        <v>0.0</v>
      </c>
    </row>
    <row r="37014" ht="14.25" customHeight="1">
      <c r="A37014" s="5"/>
      <c r="B37014" s="5"/>
      <c r="C37014" s="5" t="str">
        <f>IFERROR(__xludf.DUMMYFUNCTION("""COMPUTED_VALUE"""),"")</f>
        <v/>
      </c>
      <c r="D37014" s="5">
        <v>0.0</v>
      </c>
    </row>
    <row r="37015" ht="14.25" customHeight="1">
      <c r="A37015" s="5"/>
      <c r="B37015" s="5"/>
      <c r="C37015" s="5" t="str">
        <f>IFERROR(__xludf.DUMMYFUNCTION("""COMPUTED_VALUE"""),"")</f>
        <v/>
      </c>
      <c r="D37015" s="5">
        <v>0.0</v>
      </c>
    </row>
    <row r="37016" ht="14.25" customHeight="1">
      <c r="A37016" s="5"/>
      <c r="B37016" s="5"/>
      <c r="C37016" s="5" t="str">
        <f>IFERROR(__xludf.DUMMYFUNCTION("""COMPUTED_VALUE"""),"")</f>
        <v/>
      </c>
      <c r="D37016" s="5">
        <v>0.0</v>
      </c>
    </row>
    <row r="37017" ht="14.25" customHeight="1">
      <c r="A37017" s="5"/>
      <c r="B37017" s="5"/>
      <c r="C37017" s="5" t="str">
        <f>IFERROR(__xludf.DUMMYFUNCTION("""COMPUTED_VALUE"""),"")</f>
        <v/>
      </c>
      <c r="D37017" s="5">
        <v>0.0</v>
      </c>
    </row>
    <row r="37018" ht="14.25" customHeight="1">
      <c r="A37018" s="5"/>
      <c r="B37018" s="5"/>
      <c r="C37018" s="5" t="str">
        <f>IFERROR(__xludf.DUMMYFUNCTION("""COMPUTED_VALUE"""),"")</f>
        <v/>
      </c>
      <c r="D37018" s="5">
        <v>0.0</v>
      </c>
    </row>
    <row r="37019" ht="14.25" customHeight="1">
      <c r="A37019" s="5"/>
      <c r="B37019" s="5"/>
      <c r="C37019" s="5" t="str">
        <f>IFERROR(__xludf.DUMMYFUNCTION("""COMPUTED_VALUE"""),"")</f>
        <v/>
      </c>
      <c r="D37019" s="5">
        <v>0.0</v>
      </c>
    </row>
    <row r="37020" ht="14.25" customHeight="1">
      <c r="A37020" s="5"/>
      <c r="B37020" s="5"/>
      <c r="C37020" s="5" t="str">
        <f>IFERROR(__xludf.DUMMYFUNCTION("""COMPUTED_VALUE"""),"")</f>
        <v/>
      </c>
      <c r="D37020" s="5">
        <v>0.0</v>
      </c>
    </row>
    <row r="37021" ht="14.25" customHeight="1">
      <c r="A37021" s="5"/>
      <c r="B37021" s="5"/>
      <c r="C37021" s="5" t="str">
        <f>IFERROR(__xludf.DUMMYFUNCTION("""COMPUTED_VALUE"""),"")</f>
        <v/>
      </c>
      <c r="D37021" s="5">
        <v>0.0</v>
      </c>
    </row>
    <row r="37022" ht="14.25" customHeight="1">
      <c r="A37022" s="5"/>
      <c r="B37022" s="5"/>
      <c r="C37022" s="5" t="str">
        <f>IFERROR(__xludf.DUMMYFUNCTION("""COMPUTED_VALUE"""),"")</f>
        <v/>
      </c>
      <c r="D37022" s="5">
        <v>0.0</v>
      </c>
    </row>
    <row r="37023" ht="14.25" customHeight="1">
      <c r="A37023" s="5"/>
      <c r="B37023" s="5"/>
      <c r="C37023" s="5" t="str">
        <f>IFERROR(__xludf.DUMMYFUNCTION("""COMPUTED_VALUE"""),"")</f>
        <v/>
      </c>
      <c r="D37023" s="5">
        <v>0.0</v>
      </c>
    </row>
    <row r="37024" ht="14.25" customHeight="1">
      <c r="A37024" s="5"/>
      <c r="B37024" s="5"/>
      <c r="C37024" s="5" t="str">
        <f>IFERROR(__xludf.DUMMYFUNCTION("""COMPUTED_VALUE"""),"")</f>
        <v/>
      </c>
      <c r="D37024" s="5">
        <v>0.0</v>
      </c>
    </row>
    <row r="37025" ht="14.25" customHeight="1">
      <c r="A37025" s="5"/>
      <c r="B37025" s="5"/>
      <c r="C37025" s="5" t="str">
        <f>IFERROR(__xludf.DUMMYFUNCTION("""COMPUTED_VALUE"""),"")</f>
        <v/>
      </c>
      <c r="D37025" s="5">
        <v>0.0</v>
      </c>
    </row>
    <row r="37026" ht="14.25" customHeight="1">
      <c r="A37026" s="5"/>
      <c r="B37026" s="5"/>
      <c r="C37026" s="5" t="str">
        <f>IFERROR(__xludf.DUMMYFUNCTION("""COMPUTED_VALUE"""),"")</f>
        <v/>
      </c>
      <c r="D37026" s="5">
        <v>0.0</v>
      </c>
    </row>
    <row r="37027" ht="14.25" customHeight="1">
      <c r="A37027" s="5"/>
      <c r="B37027" s="5"/>
      <c r="C37027" s="5" t="str">
        <f>IFERROR(__xludf.DUMMYFUNCTION("""COMPUTED_VALUE"""),"")</f>
        <v/>
      </c>
      <c r="D37027" s="5">
        <v>0.0</v>
      </c>
    </row>
    <row r="37028" ht="14.25" customHeight="1">
      <c r="A37028" s="5"/>
      <c r="B37028" s="5"/>
      <c r="C37028" s="5" t="str">
        <f>IFERROR(__xludf.DUMMYFUNCTION("""COMPUTED_VALUE"""),"")</f>
        <v/>
      </c>
      <c r="D37028" s="5">
        <v>0.0</v>
      </c>
    </row>
    <row r="37029" ht="14.25" customHeight="1">
      <c r="A37029" s="5"/>
      <c r="B37029" s="5"/>
      <c r="C37029" s="5" t="str">
        <f>IFERROR(__xludf.DUMMYFUNCTION("""COMPUTED_VALUE"""),"")</f>
        <v/>
      </c>
      <c r="D37029" s="5">
        <v>0.0</v>
      </c>
    </row>
    <row r="37030" ht="14.25" customHeight="1">
      <c r="A37030" s="5"/>
      <c r="B37030" s="5"/>
      <c r="C37030" s="5" t="str">
        <f>IFERROR(__xludf.DUMMYFUNCTION("""COMPUTED_VALUE"""),"")</f>
        <v/>
      </c>
      <c r="D37030" s="5">
        <v>0.0</v>
      </c>
    </row>
    <row r="37031" ht="14.25" customHeight="1">
      <c r="A37031" s="5"/>
      <c r="B37031" s="5"/>
      <c r="C37031" s="5" t="str">
        <f>IFERROR(__xludf.DUMMYFUNCTION("""COMPUTED_VALUE"""),"")</f>
        <v/>
      </c>
      <c r="D37031" s="5">
        <v>0.0</v>
      </c>
    </row>
    <row r="37032" ht="14.25" customHeight="1">
      <c r="A37032" s="5"/>
      <c r="B37032" s="5"/>
      <c r="C37032" s="5" t="str">
        <f>IFERROR(__xludf.DUMMYFUNCTION("""COMPUTED_VALUE"""),"")</f>
        <v/>
      </c>
      <c r="D37032" s="5">
        <v>0.0</v>
      </c>
    </row>
    <row r="37033" ht="14.25" customHeight="1">
      <c r="A37033" s="5"/>
      <c r="B37033" s="5"/>
      <c r="C37033" s="5" t="str">
        <f>IFERROR(__xludf.DUMMYFUNCTION("""COMPUTED_VALUE"""),"")</f>
        <v/>
      </c>
      <c r="D37033" s="5">
        <v>0.0</v>
      </c>
    </row>
    <row r="37034" ht="14.25" customHeight="1">
      <c r="A37034" s="5"/>
      <c r="B37034" s="5"/>
      <c r="C37034" s="5" t="str">
        <f>IFERROR(__xludf.DUMMYFUNCTION("""COMPUTED_VALUE"""),"")</f>
        <v/>
      </c>
      <c r="D37034" s="5">
        <v>0.0</v>
      </c>
    </row>
    <row r="37035" ht="14.25" customHeight="1">
      <c r="A37035" s="5"/>
      <c r="B37035" s="5"/>
      <c r="C37035" s="5" t="str">
        <f>IFERROR(__xludf.DUMMYFUNCTION("""COMPUTED_VALUE"""),"")</f>
        <v/>
      </c>
      <c r="D37035" s="5">
        <v>0.0</v>
      </c>
    </row>
    <row r="37036" ht="14.25" customHeight="1">
      <c r="A37036" s="5"/>
      <c r="B37036" s="5"/>
      <c r="C37036" s="5" t="str">
        <f>IFERROR(__xludf.DUMMYFUNCTION("""COMPUTED_VALUE"""),"")</f>
        <v/>
      </c>
      <c r="D37036" s="5">
        <v>0.0</v>
      </c>
    </row>
    <row r="37037" ht="14.25" customHeight="1">
      <c r="A37037" s="5"/>
      <c r="B37037" s="5"/>
      <c r="C37037" s="5" t="str">
        <f>IFERROR(__xludf.DUMMYFUNCTION("""COMPUTED_VALUE"""),"")</f>
        <v/>
      </c>
      <c r="D37037" s="5">
        <v>0.0</v>
      </c>
    </row>
    <row r="37038" ht="14.25" customHeight="1">
      <c r="A37038" s="5"/>
      <c r="B37038" s="5"/>
      <c r="C37038" s="5" t="str">
        <f>IFERROR(__xludf.DUMMYFUNCTION("""COMPUTED_VALUE"""),"")</f>
        <v/>
      </c>
      <c r="D37038" s="5">
        <v>0.0</v>
      </c>
    </row>
    <row r="37039" ht="14.25" customHeight="1">
      <c r="A37039" s="5"/>
      <c r="B37039" s="5"/>
      <c r="C37039" s="5" t="str">
        <f>IFERROR(__xludf.DUMMYFUNCTION("""COMPUTED_VALUE"""),"")</f>
        <v/>
      </c>
      <c r="D37039" s="5">
        <v>0.0</v>
      </c>
    </row>
    <row r="37040" ht="14.25" customHeight="1">
      <c r="A37040" s="5"/>
      <c r="B37040" s="5"/>
      <c r="C37040" s="5" t="str">
        <f>IFERROR(__xludf.DUMMYFUNCTION("""COMPUTED_VALUE"""),"")</f>
        <v/>
      </c>
      <c r="D37040" s="5">
        <v>0.0</v>
      </c>
    </row>
    <row r="37041" ht="14.25" customHeight="1">
      <c r="A37041" s="5"/>
      <c r="B37041" s="5"/>
      <c r="C37041" s="5" t="str">
        <f>IFERROR(__xludf.DUMMYFUNCTION("""COMPUTED_VALUE"""),"")</f>
        <v/>
      </c>
      <c r="D37041" s="5">
        <v>0.0</v>
      </c>
    </row>
    <row r="37042" ht="14.25" customHeight="1">
      <c r="A37042" s="5"/>
      <c r="B37042" s="5"/>
      <c r="C37042" s="5" t="str">
        <f>IFERROR(__xludf.DUMMYFUNCTION("""COMPUTED_VALUE"""),"")</f>
        <v/>
      </c>
      <c r="D37042" s="5">
        <v>0.0</v>
      </c>
    </row>
    <row r="37043" ht="14.25" customHeight="1">
      <c r="A37043" s="5"/>
      <c r="B37043" s="5"/>
      <c r="C37043" s="5" t="str">
        <f>IFERROR(__xludf.DUMMYFUNCTION("""COMPUTED_VALUE"""),"")</f>
        <v/>
      </c>
      <c r="D37043" s="5">
        <v>0.0</v>
      </c>
    </row>
    <row r="37044" ht="14.25" customHeight="1">
      <c r="A37044" s="5"/>
      <c r="B37044" s="5"/>
      <c r="C37044" s="5" t="str">
        <f>IFERROR(__xludf.DUMMYFUNCTION("""COMPUTED_VALUE"""),"")</f>
        <v/>
      </c>
      <c r="D37044" s="5">
        <v>0.0</v>
      </c>
    </row>
    <row r="37045" ht="14.25" customHeight="1">
      <c r="A37045" s="5"/>
      <c r="B37045" s="5"/>
      <c r="C37045" s="5" t="str">
        <f>IFERROR(__xludf.DUMMYFUNCTION("""COMPUTED_VALUE"""),"")</f>
        <v/>
      </c>
      <c r="D37045" s="5">
        <v>0.0</v>
      </c>
    </row>
    <row r="37046" ht="14.25" customHeight="1">
      <c r="A37046" s="5"/>
      <c r="B37046" s="5"/>
      <c r="C37046" s="5" t="str">
        <f>IFERROR(__xludf.DUMMYFUNCTION("""COMPUTED_VALUE"""),"")</f>
        <v/>
      </c>
      <c r="D37046" s="5">
        <v>0.0</v>
      </c>
    </row>
    <row r="37047" ht="14.25" customHeight="1">
      <c r="A37047" s="5"/>
      <c r="B37047" s="5"/>
      <c r="C37047" s="5" t="str">
        <f>IFERROR(__xludf.DUMMYFUNCTION("""COMPUTED_VALUE"""),"")</f>
        <v/>
      </c>
      <c r="D37047" s="5">
        <v>0.0</v>
      </c>
    </row>
    <row r="37048" ht="14.25" customHeight="1">
      <c r="A37048" s="5"/>
      <c r="B37048" s="5"/>
      <c r="C37048" s="5" t="str">
        <f>IFERROR(__xludf.DUMMYFUNCTION("""COMPUTED_VALUE"""),"")</f>
        <v/>
      </c>
      <c r="D37048" s="5">
        <v>0.0</v>
      </c>
    </row>
    <row r="37049" ht="14.25" customHeight="1">
      <c r="A37049" s="5"/>
      <c r="B37049" s="5"/>
      <c r="C37049" s="5" t="str">
        <f>IFERROR(__xludf.DUMMYFUNCTION("""COMPUTED_VALUE"""),"")</f>
        <v/>
      </c>
      <c r="D37049" s="5">
        <v>0.0</v>
      </c>
    </row>
    <row r="37050" ht="14.25" customHeight="1">
      <c r="A37050" s="5"/>
      <c r="B37050" s="5"/>
      <c r="C37050" s="5" t="str">
        <f>IFERROR(__xludf.DUMMYFUNCTION("""COMPUTED_VALUE"""),"")</f>
        <v/>
      </c>
      <c r="D37050" s="5">
        <v>0.0</v>
      </c>
    </row>
    <row r="37051" ht="14.25" customHeight="1">
      <c r="A37051" s="5"/>
      <c r="B37051" s="5"/>
      <c r="C37051" s="5" t="str">
        <f>IFERROR(__xludf.DUMMYFUNCTION("""COMPUTED_VALUE"""),"")</f>
        <v/>
      </c>
      <c r="D37051" s="5">
        <v>0.0</v>
      </c>
    </row>
    <row r="37052" ht="14.25" customHeight="1">
      <c r="A37052" s="5"/>
      <c r="B37052" s="5"/>
      <c r="C37052" s="5" t="str">
        <f>IFERROR(__xludf.DUMMYFUNCTION("""COMPUTED_VALUE"""),"")</f>
        <v/>
      </c>
      <c r="D37052" s="5">
        <v>0.0</v>
      </c>
    </row>
    <row r="37053" ht="14.25" customHeight="1">
      <c r="A37053" s="5"/>
      <c r="B37053" s="5"/>
      <c r="C37053" s="5" t="str">
        <f>IFERROR(__xludf.DUMMYFUNCTION("""COMPUTED_VALUE"""),"")</f>
        <v/>
      </c>
      <c r="D37053" s="5">
        <v>0.0</v>
      </c>
    </row>
    <row r="37054" ht="14.25" customHeight="1">
      <c r="A37054" s="5"/>
      <c r="B37054" s="5"/>
      <c r="C37054" s="5" t="str">
        <f>IFERROR(__xludf.DUMMYFUNCTION("""COMPUTED_VALUE"""),"")</f>
        <v/>
      </c>
      <c r="D37054" s="5">
        <v>0.0</v>
      </c>
    </row>
    <row r="37055" ht="14.25" customHeight="1">
      <c r="A37055" s="5"/>
      <c r="B37055" s="5"/>
      <c r="C37055" s="5" t="str">
        <f>IFERROR(__xludf.DUMMYFUNCTION("""COMPUTED_VALUE"""),"")</f>
        <v/>
      </c>
      <c r="D37055" s="5">
        <v>0.0</v>
      </c>
    </row>
    <row r="37056" ht="14.25" customHeight="1">
      <c r="A37056" s="5"/>
      <c r="B37056" s="5"/>
      <c r="C37056" s="5" t="str">
        <f>IFERROR(__xludf.DUMMYFUNCTION("""COMPUTED_VALUE"""),"")</f>
        <v/>
      </c>
      <c r="D37056" s="5">
        <v>0.0</v>
      </c>
    </row>
    <row r="37057" ht="14.25" customHeight="1">
      <c r="A37057" s="5"/>
      <c r="B37057" s="5"/>
      <c r="C37057" s="5" t="str">
        <f>IFERROR(__xludf.DUMMYFUNCTION("""COMPUTED_VALUE"""),"")</f>
        <v/>
      </c>
      <c r="D37057" s="5">
        <v>0.0</v>
      </c>
    </row>
    <row r="37058" ht="14.25" customHeight="1">
      <c r="A37058" s="5"/>
      <c r="B37058" s="5"/>
      <c r="C37058" s="5" t="str">
        <f>IFERROR(__xludf.DUMMYFUNCTION("""COMPUTED_VALUE"""),"")</f>
        <v/>
      </c>
      <c r="D37058" s="5">
        <v>0.0</v>
      </c>
    </row>
    <row r="37059" ht="14.25" customHeight="1">
      <c r="A37059" s="5"/>
      <c r="B37059" s="5"/>
      <c r="C37059" s="5" t="str">
        <f>IFERROR(__xludf.DUMMYFUNCTION("""COMPUTED_VALUE"""),"")</f>
        <v/>
      </c>
      <c r="D37059" s="5">
        <v>0.0</v>
      </c>
    </row>
    <row r="37060" ht="14.25" customHeight="1">
      <c r="A37060" s="5"/>
      <c r="B37060" s="5"/>
      <c r="C37060" s="5" t="str">
        <f>IFERROR(__xludf.DUMMYFUNCTION("""COMPUTED_VALUE"""),"")</f>
        <v/>
      </c>
      <c r="D37060" s="5">
        <v>0.0</v>
      </c>
    </row>
    <row r="37061" ht="14.25" customHeight="1">
      <c r="A37061" s="5"/>
      <c r="B37061" s="5"/>
      <c r="C37061" s="5" t="str">
        <f>IFERROR(__xludf.DUMMYFUNCTION("""COMPUTED_VALUE"""),"")</f>
        <v/>
      </c>
      <c r="D37061" s="5">
        <v>0.0</v>
      </c>
    </row>
    <row r="37062" ht="14.25" customHeight="1">
      <c r="A37062" s="5"/>
      <c r="B37062" s="5"/>
      <c r="C37062" s="5" t="str">
        <f>IFERROR(__xludf.DUMMYFUNCTION("""COMPUTED_VALUE"""),"")</f>
        <v/>
      </c>
      <c r="D37062" s="5">
        <v>0.0</v>
      </c>
    </row>
    <row r="37063" ht="14.25" customHeight="1">
      <c r="A37063" s="5"/>
      <c r="B37063" s="5"/>
      <c r="C37063" s="5" t="str">
        <f>IFERROR(__xludf.DUMMYFUNCTION("""COMPUTED_VALUE"""),"")</f>
        <v/>
      </c>
      <c r="D37063" s="5">
        <v>0.0</v>
      </c>
    </row>
    <row r="37064" ht="14.25" customHeight="1">
      <c r="A37064" s="5"/>
      <c r="B37064" s="5"/>
      <c r="C37064" s="5" t="str">
        <f>IFERROR(__xludf.DUMMYFUNCTION("""COMPUTED_VALUE"""),"")</f>
        <v/>
      </c>
      <c r="D37064" s="5">
        <v>0.0</v>
      </c>
    </row>
    <row r="37065" ht="14.25" customHeight="1">
      <c r="A37065" s="5"/>
      <c r="B37065" s="5"/>
      <c r="C37065" s="5" t="str">
        <f>IFERROR(__xludf.DUMMYFUNCTION("""COMPUTED_VALUE"""),"")</f>
        <v/>
      </c>
      <c r="D37065" s="5">
        <v>0.0</v>
      </c>
    </row>
    <row r="37066" ht="14.25" customHeight="1">
      <c r="A37066" s="5"/>
      <c r="B37066" s="5"/>
      <c r="C37066" s="5" t="str">
        <f>IFERROR(__xludf.DUMMYFUNCTION("""COMPUTED_VALUE"""),"")</f>
        <v/>
      </c>
      <c r="D37066" s="5">
        <v>0.0</v>
      </c>
    </row>
    <row r="37067" ht="14.25" customHeight="1">
      <c r="A37067" s="5"/>
      <c r="B37067" s="5"/>
      <c r="C37067" s="5" t="str">
        <f>IFERROR(__xludf.DUMMYFUNCTION("""COMPUTED_VALUE"""),"")</f>
        <v/>
      </c>
      <c r="D37067" s="5">
        <v>0.0</v>
      </c>
    </row>
    <row r="37068" ht="14.25" customHeight="1">
      <c r="A37068" s="5"/>
      <c r="B37068" s="5"/>
      <c r="C37068" s="5" t="str">
        <f>IFERROR(__xludf.DUMMYFUNCTION("""COMPUTED_VALUE"""),"")</f>
        <v/>
      </c>
      <c r="D37068" s="5">
        <v>0.0</v>
      </c>
    </row>
    <row r="37069" ht="14.25" customHeight="1">
      <c r="A37069" s="5"/>
      <c r="B37069" s="5"/>
      <c r="C37069" s="5" t="str">
        <f>IFERROR(__xludf.DUMMYFUNCTION("""COMPUTED_VALUE"""),"")</f>
        <v/>
      </c>
      <c r="D37069" s="5">
        <v>0.0</v>
      </c>
    </row>
    <row r="37070" ht="14.25" customHeight="1">
      <c r="A37070" s="5"/>
      <c r="B37070" s="5"/>
      <c r="C37070" s="5" t="str">
        <f>IFERROR(__xludf.DUMMYFUNCTION("""COMPUTED_VALUE"""),"")</f>
        <v/>
      </c>
      <c r="D37070" s="5">
        <v>0.0</v>
      </c>
    </row>
    <row r="37071" ht="14.25" customHeight="1">
      <c r="A37071" s="5"/>
      <c r="B37071" s="5"/>
      <c r="C37071" s="5" t="str">
        <f>IFERROR(__xludf.DUMMYFUNCTION("""COMPUTED_VALUE"""),"")</f>
        <v/>
      </c>
      <c r="D37071" s="5">
        <v>0.0</v>
      </c>
    </row>
    <row r="37072" ht="14.25" customHeight="1">
      <c r="A37072" s="5"/>
      <c r="B37072" s="5"/>
      <c r="C37072" s="5" t="str">
        <f>IFERROR(__xludf.DUMMYFUNCTION("""COMPUTED_VALUE"""),"")</f>
        <v/>
      </c>
      <c r="D37072" s="5">
        <v>0.0</v>
      </c>
    </row>
    <row r="37073" ht="14.25" customHeight="1">
      <c r="A37073" s="5"/>
      <c r="B37073" s="5"/>
      <c r="C37073" s="5" t="str">
        <f>IFERROR(__xludf.DUMMYFUNCTION("""COMPUTED_VALUE"""),"")</f>
        <v/>
      </c>
      <c r="D37073" s="5">
        <v>0.0</v>
      </c>
    </row>
    <row r="37074" ht="14.25" customHeight="1">
      <c r="A37074" s="5"/>
      <c r="B37074" s="5"/>
      <c r="C37074" s="5" t="str">
        <f>IFERROR(__xludf.DUMMYFUNCTION("""COMPUTED_VALUE"""),"")</f>
        <v/>
      </c>
      <c r="D37074" s="5">
        <v>0.0</v>
      </c>
    </row>
    <row r="37075" ht="14.25" customHeight="1">
      <c r="A37075" s="5"/>
      <c r="B37075" s="5"/>
      <c r="C37075" s="5" t="str">
        <f>IFERROR(__xludf.DUMMYFUNCTION("""COMPUTED_VALUE"""),"")</f>
        <v/>
      </c>
      <c r="D37075" s="5">
        <v>0.0</v>
      </c>
    </row>
    <row r="37076" ht="14.25" customHeight="1">
      <c r="A37076" s="5"/>
      <c r="B37076" s="5"/>
      <c r="C37076" s="5" t="str">
        <f>IFERROR(__xludf.DUMMYFUNCTION("""COMPUTED_VALUE"""),"")</f>
        <v/>
      </c>
      <c r="D37076" s="5">
        <v>0.0</v>
      </c>
    </row>
    <row r="37077" ht="14.25" customHeight="1">
      <c r="A37077" s="5"/>
      <c r="B37077" s="5"/>
      <c r="C37077" s="5" t="str">
        <f>IFERROR(__xludf.DUMMYFUNCTION("""COMPUTED_VALUE"""),"")</f>
        <v/>
      </c>
      <c r="D37077" s="5">
        <v>0.0</v>
      </c>
    </row>
    <row r="37078" ht="14.25" customHeight="1">
      <c r="A37078" s="5"/>
      <c r="B37078" s="5"/>
      <c r="C37078" s="5" t="str">
        <f>IFERROR(__xludf.DUMMYFUNCTION("""COMPUTED_VALUE"""),"")</f>
        <v/>
      </c>
      <c r="D37078" s="5">
        <v>0.0</v>
      </c>
    </row>
    <row r="37079" ht="14.25" customHeight="1">
      <c r="A37079" s="5"/>
      <c r="B37079" s="5"/>
      <c r="C37079" s="5" t="str">
        <f>IFERROR(__xludf.DUMMYFUNCTION("""COMPUTED_VALUE"""),"")</f>
        <v/>
      </c>
      <c r="D37079" s="5">
        <v>0.0</v>
      </c>
    </row>
    <row r="37080" ht="14.25" customHeight="1">
      <c r="A37080" s="5"/>
      <c r="B37080" s="5"/>
      <c r="C37080" s="5" t="str">
        <f>IFERROR(__xludf.DUMMYFUNCTION("""COMPUTED_VALUE"""),"")</f>
        <v/>
      </c>
      <c r="D37080" s="5">
        <v>0.0</v>
      </c>
    </row>
    <row r="37081" ht="14.25" customHeight="1">
      <c r="A37081" s="5"/>
      <c r="B37081" s="5"/>
      <c r="C37081" s="5" t="str">
        <f>IFERROR(__xludf.DUMMYFUNCTION("""COMPUTED_VALUE"""),"")</f>
        <v/>
      </c>
      <c r="D37081" s="5">
        <v>0.0</v>
      </c>
    </row>
    <row r="37082" ht="14.25" customHeight="1">
      <c r="A37082" s="5"/>
      <c r="B37082" s="5"/>
      <c r="C37082" s="5" t="str">
        <f>IFERROR(__xludf.DUMMYFUNCTION("""COMPUTED_VALUE"""),"")</f>
        <v/>
      </c>
      <c r="D37082" s="5">
        <v>0.0</v>
      </c>
    </row>
    <row r="37083" ht="14.25" customHeight="1">
      <c r="A37083" s="5"/>
      <c r="B37083" s="5"/>
      <c r="C37083" s="5" t="str">
        <f>IFERROR(__xludf.DUMMYFUNCTION("""COMPUTED_VALUE"""),"")</f>
        <v/>
      </c>
      <c r="D37083" s="5">
        <v>0.0</v>
      </c>
    </row>
    <row r="37084" ht="14.25" customHeight="1">
      <c r="A37084" s="5"/>
      <c r="B37084" s="5"/>
      <c r="C37084" s="5" t="str">
        <f>IFERROR(__xludf.DUMMYFUNCTION("""COMPUTED_VALUE"""),"")</f>
        <v/>
      </c>
      <c r="D37084" s="5">
        <v>0.0</v>
      </c>
    </row>
    <row r="37085" ht="14.25" customHeight="1">
      <c r="A37085" s="5"/>
      <c r="B37085" s="5"/>
      <c r="C37085" s="5" t="str">
        <f>IFERROR(__xludf.DUMMYFUNCTION("""COMPUTED_VALUE"""),"")</f>
        <v/>
      </c>
      <c r="D37085" s="5">
        <v>0.0</v>
      </c>
    </row>
    <row r="37086" ht="14.25" customHeight="1">
      <c r="A37086" s="5"/>
      <c r="B37086" s="5"/>
      <c r="C37086" s="5" t="str">
        <f>IFERROR(__xludf.DUMMYFUNCTION("""COMPUTED_VALUE"""),"")</f>
        <v/>
      </c>
      <c r="D37086" s="5">
        <v>0.0</v>
      </c>
    </row>
    <row r="37087" ht="14.25" customHeight="1">
      <c r="A37087" s="5"/>
      <c r="B37087" s="5"/>
      <c r="C37087" s="5" t="str">
        <f>IFERROR(__xludf.DUMMYFUNCTION("""COMPUTED_VALUE"""),"")</f>
        <v/>
      </c>
      <c r="D37087" s="5">
        <v>0.0</v>
      </c>
    </row>
    <row r="37088" ht="14.25" customHeight="1">
      <c r="A37088" s="5"/>
      <c r="B37088" s="5"/>
      <c r="C37088" s="5" t="str">
        <f>IFERROR(__xludf.DUMMYFUNCTION("""COMPUTED_VALUE"""),"")</f>
        <v/>
      </c>
      <c r="D37088" s="5">
        <v>0.0</v>
      </c>
    </row>
    <row r="37089" ht="14.25" customHeight="1">
      <c r="A37089" s="5"/>
      <c r="B37089" s="5"/>
      <c r="C37089" s="5" t="str">
        <f>IFERROR(__xludf.DUMMYFUNCTION("""COMPUTED_VALUE"""),"")</f>
        <v/>
      </c>
      <c r="D37089" s="5">
        <v>0.0</v>
      </c>
    </row>
    <row r="37090" ht="14.25" customHeight="1">
      <c r="A37090" s="5"/>
      <c r="B37090" s="5"/>
      <c r="C37090" s="5" t="str">
        <f>IFERROR(__xludf.DUMMYFUNCTION("""COMPUTED_VALUE"""),"")</f>
        <v/>
      </c>
      <c r="D37090" s="5">
        <v>0.0</v>
      </c>
    </row>
    <row r="37091" ht="14.25" customHeight="1">
      <c r="A37091" s="5"/>
      <c r="B37091" s="5"/>
      <c r="C37091" s="5" t="str">
        <f>IFERROR(__xludf.DUMMYFUNCTION("""COMPUTED_VALUE"""),"")</f>
        <v/>
      </c>
      <c r="D37091" s="5">
        <v>0.0</v>
      </c>
    </row>
    <row r="37092" ht="14.25" customHeight="1">
      <c r="A37092" s="5"/>
      <c r="B37092" s="5"/>
      <c r="C37092" s="5" t="str">
        <f>IFERROR(__xludf.DUMMYFUNCTION("""COMPUTED_VALUE"""),"")</f>
        <v/>
      </c>
      <c r="D37092" s="5">
        <v>0.0</v>
      </c>
    </row>
    <row r="37093" ht="14.25" customHeight="1">
      <c r="A37093" s="5"/>
      <c r="B37093" s="5"/>
      <c r="C37093" s="5" t="str">
        <f>IFERROR(__xludf.DUMMYFUNCTION("""COMPUTED_VALUE"""),"")</f>
        <v/>
      </c>
      <c r="D37093" s="5">
        <v>0.0</v>
      </c>
    </row>
    <row r="37094" ht="14.25" customHeight="1">
      <c r="A37094" s="5"/>
      <c r="B37094" s="5"/>
      <c r="C37094" s="5" t="str">
        <f>IFERROR(__xludf.DUMMYFUNCTION("""COMPUTED_VALUE"""),"")</f>
        <v/>
      </c>
      <c r="D37094" s="5">
        <v>0.0</v>
      </c>
    </row>
    <row r="37095" ht="14.25" customHeight="1">
      <c r="A37095" s="5"/>
      <c r="B37095" s="5"/>
      <c r="C37095" s="5" t="str">
        <f>IFERROR(__xludf.DUMMYFUNCTION("""COMPUTED_VALUE"""),"")</f>
        <v/>
      </c>
      <c r="D37095" s="5">
        <v>0.0</v>
      </c>
    </row>
    <row r="37096" ht="14.25" customHeight="1">
      <c r="A37096" s="5"/>
      <c r="B37096" s="5"/>
      <c r="C37096" s="5" t="str">
        <f>IFERROR(__xludf.DUMMYFUNCTION("""COMPUTED_VALUE"""),"")</f>
        <v/>
      </c>
      <c r="D37096" s="5">
        <v>0.0</v>
      </c>
    </row>
    <row r="37097" ht="14.25" customHeight="1">
      <c r="A37097" s="5"/>
      <c r="B37097" s="5"/>
      <c r="C37097" s="5" t="str">
        <f>IFERROR(__xludf.DUMMYFUNCTION("""COMPUTED_VALUE"""),"")</f>
        <v/>
      </c>
      <c r="D37097" s="5">
        <v>0.0</v>
      </c>
    </row>
    <row r="37098" ht="14.25" customHeight="1">
      <c r="A37098" s="5"/>
      <c r="B37098" s="5"/>
      <c r="C37098" s="5" t="str">
        <f>IFERROR(__xludf.DUMMYFUNCTION("""COMPUTED_VALUE"""),"")</f>
        <v/>
      </c>
      <c r="D37098" s="5">
        <v>0.0</v>
      </c>
    </row>
    <row r="37099" ht="14.25" customHeight="1">
      <c r="A37099" s="5"/>
      <c r="B37099" s="5"/>
      <c r="C37099" s="5" t="str">
        <f>IFERROR(__xludf.DUMMYFUNCTION("""COMPUTED_VALUE"""),"")</f>
        <v/>
      </c>
      <c r="D37099" s="5">
        <v>0.0</v>
      </c>
    </row>
    <row r="37100" ht="14.25" customHeight="1">
      <c r="A37100" s="5"/>
      <c r="B37100" s="5"/>
      <c r="C37100" s="5" t="str">
        <f>IFERROR(__xludf.DUMMYFUNCTION("""COMPUTED_VALUE"""),"")</f>
        <v/>
      </c>
      <c r="D37100" s="5">
        <v>0.0</v>
      </c>
    </row>
    <row r="37101" ht="14.25" customHeight="1">
      <c r="A37101" s="5"/>
      <c r="B37101" s="5"/>
      <c r="C37101" s="5" t="str">
        <f>IFERROR(__xludf.DUMMYFUNCTION("""COMPUTED_VALUE"""),"")</f>
        <v/>
      </c>
      <c r="D37101" s="5">
        <v>0.0</v>
      </c>
    </row>
    <row r="37102" ht="14.25" customHeight="1">
      <c r="A37102" s="5"/>
      <c r="B37102" s="5"/>
      <c r="C37102" s="5" t="str">
        <f>IFERROR(__xludf.DUMMYFUNCTION("""COMPUTED_VALUE"""),"")</f>
        <v/>
      </c>
      <c r="D37102" s="5">
        <v>0.0</v>
      </c>
    </row>
    <row r="37103" ht="14.25" customHeight="1">
      <c r="A37103" s="5"/>
      <c r="B37103" s="5"/>
      <c r="C37103" s="5" t="str">
        <f>IFERROR(__xludf.DUMMYFUNCTION("""COMPUTED_VALUE"""),"")</f>
        <v/>
      </c>
      <c r="D37103" s="5">
        <v>0.0</v>
      </c>
    </row>
    <row r="37104" ht="14.25" customHeight="1">
      <c r="A37104" s="5"/>
      <c r="B37104" s="5"/>
      <c r="C37104" s="5" t="str">
        <f>IFERROR(__xludf.DUMMYFUNCTION("""COMPUTED_VALUE"""),"")</f>
        <v/>
      </c>
      <c r="D37104" s="5">
        <v>0.0</v>
      </c>
    </row>
    <row r="37105" ht="14.25" customHeight="1">
      <c r="A37105" s="5"/>
      <c r="B37105" s="5"/>
      <c r="C37105" s="5" t="str">
        <f>IFERROR(__xludf.DUMMYFUNCTION("""COMPUTED_VALUE"""),"")</f>
        <v/>
      </c>
      <c r="D37105" s="5">
        <v>0.0</v>
      </c>
    </row>
    <row r="37106" ht="14.25" customHeight="1">
      <c r="A37106" s="5"/>
      <c r="B37106" s="5"/>
      <c r="C37106" s="5" t="str">
        <f>IFERROR(__xludf.DUMMYFUNCTION("""COMPUTED_VALUE"""),"")</f>
        <v/>
      </c>
      <c r="D37106" s="5">
        <v>0.0</v>
      </c>
    </row>
    <row r="37107" ht="14.25" customHeight="1">
      <c r="A37107" s="5"/>
      <c r="B37107" s="5"/>
      <c r="C37107" s="5" t="str">
        <f>IFERROR(__xludf.DUMMYFUNCTION("""COMPUTED_VALUE"""),"")</f>
        <v/>
      </c>
      <c r="D37107" s="5">
        <v>0.0</v>
      </c>
    </row>
    <row r="37108" ht="14.25" customHeight="1">
      <c r="A37108" s="5"/>
      <c r="B37108" s="5"/>
      <c r="C37108" s="5" t="str">
        <f>IFERROR(__xludf.DUMMYFUNCTION("""COMPUTED_VALUE"""),"")</f>
        <v/>
      </c>
      <c r="D37108" s="5">
        <v>0.0</v>
      </c>
    </row>
    <row r="37109" ht="14.25" customHeight="1">
      <c r="A37109" s="5"/>
      <c r="B37109" s="5"/>
      <c r="C37109" s="5" t="str">
        <f>IFERROR(__xludf.DUMMYFUNCTION("""COMPUTED_VALUE"""),"")</f>
        <v/>
      </c>
      <c r="D37109" s="5">
        <v>0.0</v>
      </c>
    </row>
    <row r="37110" ht="14.25" customHeight="1">
      <c r="A37110" s="5"/>
      <c r="B37110" s="5"/>
      <c r="C37110" s="5" t="str">
        <f>IFERROR(__xludf.DUMMYFUNCTION("""COMPUTED_VALUE"""),"")</f>
        <v/>
      </c>
      <c r="D37110" s="5">
        <v>0.0</v>
      </c>
    </row>
    <row r="37111" ht="14.25" customHeight="1">
      <c r="A37111" s="5"/>
      <c r="B37111" s="5"/>
      <c r="C37111" s="5" t="str">
        <f>IFERROR(__xludf.DUMMYFUNCTION("""COMPUTED_VALUE"""),"")</f>
        <v/>
      </c>
      <c r="D37111" s="5">
        <v>0.0</v>
      </c>
    </row>
    <row r="37112" ht="14.25" customHeight="1">
      <c r="A37112" s="5"/>
      <c r="B37112" s="5"/>
      <c r="C37112" s="5" t="str">
        <f>IFERROR(__xludf.DUMMYFUNCTION("""COMPUTED_VALUE"""),"")</f>
        <v/>
      </c>
      <c r="D37112" s="5">
        <v>0.0</v>
      </c>
    </row>
    <row r="37113" ht="14.25" customHeight="1">
      <c r="A37113" s="5"/>
      <c r="B37113" s="5"/>
      <c r="C37113" s="5" t="str">
        <f>IFERROR(__xludf.DUMMYFUNCTION("""COMPUTED_VALUE"""),"")</f>
        <v/>
      </c>
      <c r="D37113" s="5">
        <v>0.0</v>
      </c>
    </row>
    <row r="37114" ht="14.25" customHeight="1">
      <c r="A37114" s="5"/>
      <c r="B37114" s="5"/>
      <c r="C37114" s="5" t="str">
        <f>IFERROR(__xludf.DUMMYFUNCTION("""COMPUTED_VALUE"""),"")</f>
        <v/>
      </c>
      <c r="D37114" s="5">
        <v>0.0</v>
      </c>
    </row>
    <row r="37115" ht="14.25" customHeight="1">
      <c r="A37115" s="5"/>
      <c r="B37115" s="5"/>
      <c r="C37115" s="5" t="str">
        <f>IFERROR(__xludf.DUMMYFUNCTION("""COMPUTED_VALUE"""),"")</f>
        <v/>
      </c>
      <c r="D37115" s="5">
        <v>0.0</v>
      </c>
    </row>
    <row r="37116" ht="14.25" customHeight="1">
      <c r="A37116" s="5"/>
      <c r="B37116" s="5"/>
      <c r="C37116" s="5" t="str">
        <f>IFERROR(__xludf.DUMMYFUNCTION("""COMPUTED_VALUE"""),"")</f>
        <v/>
      </c>
      <c r="D37116" s="5">
        <v>0.0</v>
      </c>
    </row>
    <row r="37117" ht="14.25" customHeight="1">
      <c r="A37117" s="5"/>
      <c r="B37117" s="5"/>
      <c r="C37117" s="5" t="str">
        <f>IFERROR(__xludf.DUMMYFUNCTION("""COMPUTED_VALUE"""),"")</f>
        <v/>
      </c>
      <c r="D37117" s="5">
        <v>0.0</v>
      </c>
    </row>
    <row r="37118" ht="14.25" customHeight="1">
      <c r="A37118" s="5"/>
      <c r="B37118" s="5"/>
      <c r="C37118" s="5" t="str">
        <f>IFERROR(__xludf.DUMMYFUNCTION("""COMPUTED_VALUE"""),"")</f>
        <v/>
      </c>
      <c r="D37118" s="5">
        <v>0.0</v>
      </c>
    </row>
    <row r="37119" ht="14.25" customHeight="1">
      <c r="A37119" s="5"/>
      <c r="B37119" s="5"/>
      <c r="C37119" s="5" t="str">
        <f>IFERROR(__xludf.DUMMYFUNCTION("""COMPUTED_VALUE"""),"")</f>
        <v/>
      </c>
      <c r="D37119" s="5">
        <v>0.0</v>
      </c>
    </row>
    <row r="37120" ht="14.25" customHeight="1">
      <c r="A37120" s="5"/>
      <c r="B37120" s="5"/>
      <c r="C37120" s="5" t="str">
        <f>IFERROR(__xludf.DUMMYFUNCTION("""COMPUTED_VALUE"""),"")</f>
        <v/>
      </c>
      <c r="D37120" s="5">
        <v>0.0</v>
      </c>
    </row>
    <row r="37121" ht="14.25" customHeight="1">
      <c r="A37121" s="5"/>
      <c r="B37121" s="5"/>
      <c r="C37121" s="5" t="str">
        <f>IFERROR(__xludf.DUMMYFUNCTION("""COMPUTED_VALUE"""),"")</f>
        <v/>
      </c>
      <c r="D37121" s="5">
        <v>0.0</v>
      </c>
    </row>
    <row r="37122" ht="14.25" customHeight="1">
      <c r="A37122" s="5"/>
      <c r="B37122" s="5"/>
      <c r="C37122" s="5" t="str">
        <f>IFERROR(__xludf.DUMMYFUNCTION("""COMPUTED_VALUE"""),"")</f>
        <v/>
      </c>
      <c r="D37122" s="5">
        <v>0.0</v>
      </c>
    </row>
    <row r="37123" ht="14.25" customHeight="1">
      <c r="A37123" s="5"/>
      <c r="B37123" s="5"/>
      <c r="C37123" s="5" t="str">
        <f>IFERROR(__xludf.DUMMYFUNCTION("""COMPUTED_VALUE"""),"")</f>
        <v/>
      </c>
      <c r="D37123" s="5">
        <v>0.0</v>
      </c>
    </row>
    <row r="37124" ht="14.25" customHeight="1">
      <c r="A37124" s="5"/>
      <c r="B37124" s="5"/>
      <c r="C37124" s="5" t="str">
        <f>IFERROR(__xludf.DUMMYFUNCTION("""COMPUTED_VALUE"""),"")</f>
        <v/>
      </c>
      <c r="D37124" s="5">
        <v>0.0</v>
      </c>
    </row>
    <row r="37125" ht="14.25" customHeight="1">
      <c r="A37125" s="5"/>
      <c r="B37125" s="5"/>
      <c r="C37125" s="5" t="str">
        <f>IFERROR(__xludf.DUMMYFUNCTION("""COMPUTED_VALUE"""),"")</f>
        <v/>
      </c>
      <c r="D37125" s="5">
        <v>0.0</v>
      </c>
    </row>
    <row r="37126" ht="14.25" customHeight="1">
      <c r="A37126" s="5"/>
      <c r="B37126" s="5"/>
      <c r="C37126" s="5" t="str">
        <f>IFERROR(__xludf.DUMMYFUNCTION("""COMPUTED_VALUE"""),"")</f>
        <v/>
      </c>
      <c r="D37126" s="5">
        <v>0.0</v>
      </c>
    </row>
    <row r="37127" ht="14.25" customHeight="1">
      <c r="A37127" s="5"/>
      <c r="B37127" s="5"/>
      <c r="C37127" s="5" t="str">
        <f>IFERROR(__xludf.DUMMYFUNCTION("""COMPUTED_VALUE"""),"")</f>
        <v/>
      </c>
      <c r="D37127" s="5">
        <v>0.0</v>
      </c>
    </row>
    <row r="37128" ht="14.25" customHeight="1">
      <c r="A37128" s="5"/>
      <c r="B37128" s="5"/>
      <c r="C37128" s="5" t="str">
        <f>IFERROR(__xludf.DUMMYFUNCTION("""COMPUTED_VALUE"""),"")</f>
        <v/>
      </c>
      <c r="D37128" s="5">
        <v>0.0</v>
      </c>
    </row>
    <row r="37129" ht="14.25" customHeight="1">
      <c r="A37129" s="5"/>
      <c r="B37129" s="5"/>
      <c r="C37129" s="5" t="str">
        <f>IFERROR(__xludf.DUMMYFUNCTION("""COMPUTED_VALUE"""),"")</f>
        <v/>
      </c>
      <c r="D37129" s="5">
        <v>0.0</v>
      </c>
    </row>
    <row r="37130" ht="14.25" customHeight="1">
      <c r="A37130" s="5"/>
      <c r="B37130" s="5"/>
      <c r="C37130" s="5" t="str">
        <f>IFERROR(__xludf.DUMMYFUNCTION("""COMPUTED_VALUE"""),"")</f>
        <v/>
      </c>
      <c r="D37130" s="5">
        <v>0.0</v>
      </c>
    </row>
    <row r="37131" ht="14.25" customHeight="1">
      <c r="A37131" s="5"/>
      <c r="B37131" s="5"/>
      <c r="C37131" s="5" t="str">
        <f>IFERROR(__xludf.DUMMYFUNCTION("""COMPUTED_VALUE"""),"")</f>
        <v/>
      </c>
      <c r="D37131" s="5">
        <v>0.0</v>
      </c>
    </row>
    <row r="37132" ht="14.25" customHeight="1">
      <c r="A37132" s="5"/>
      <c r="B37132" s="5"/>
      <c r="C37132" s="5" t="str">
        <f>IFERROR(__xludf.DUMMYFUNCTION("""COMPUTED_VALUE"""),"")</f>
        <v/>
      </c>
      <c r="D37132" s="5">
        <v>0.0</v>
      </c>
    </row>
    <row r="37133" ht="14.25" customHeight="1">
      <c r="A37133" s="5"/>
      <c r="B37133" s="5"/>
      <c r="C37133" s="5" t="str">
        <f>IFERROR(__xludf.DUMMYFUNCTION("""COMPUTED_VALUE"""),"")</f>
        <v/>
      </c>
      <c r="D37133" s="5">
        <v>0.0</v>
      </c>
    </row>
    <row r="37134" ht="14.25" customHeight="1">
      <c r="A37134" s="5"/>
      <c r="B37134" s="5"/>
      <c r="C37134" s="5" t="str">
        <f>IFERROR(__xludf.DUMMYFUNCTION("""COMPUTED_VALUE"""),"")</f>
        <v/>
      </c>
      <c r="D37134" s="5">
        <v>0.0</v>
      </c>
    </row>
    <row r="37135" ht="14.25" customHeight="1">
      <c r="A37135" s="5"/>
      <c r="B37135" s="5"/>
      <c r="C37135" s="5" t="str">
        <f>IFERROR(__xludf.DUMMYFUNCTION("""COMPUTED_VALUE"""),"")</f>
        <v/>
      </c>
      <c r="D37135" s="5">
        <v>0.0</v>
      </c>
    </row>
    <row r="37136" ht="14.25" customHeight="1">
      <c r="A37136" s="5"/>
      <c r="B37136" s="5"/>
      <c r="C37136" s="5" t="str">
        <f>IFERROR(__xludf.DUMMYFUNCTION("""COMPUTED_VALUE"""),"")</f>
        <v/>
      </c>
      <c r="D37136" s="5">
        <v>0.0</v>
      </c>
    </row>
    <row r="37137" ht="14.25" customHeight="1">
      <c r="A37137" s="5"/>
      <c r="B37137" s="5"/>
      <c r="C37137" s="5" t="str">
        <f>IFERROR(__xludf.DUMMYFUNCTION("""COMPUTED_VALUE"""),"")</f>
        <v/>
      </c>
      <c r="D37137" s="5">
        <v>0.0</v>
      </c>
    </row>
    <row r="37138" ht="14.25" customHeight="1">
      <c r="A37138" s="5"/>
      <c r="B37138" s="5"/>
      <c r="C37138" s="5" t="str">
        <f>IFERROR(__xludf.DUMMYFUNCTION("""COMPUTED_VALUE"""),"")</f>
        <v/>
      </c>
      <c r="D37138" s="5">
        <v>0.0</v>
      </c>
    </row>
    <row r="37139" ht="14.25" customHeight="1">
      <c r="A37139" s="5"/>
      <c r="B37139" s="5"/>
      <c r="C37139" s="5" t="str">
        <f>IFERROR(__xludf.DUMMYFUNCTION("""COMPUTED_VALUE"""),"")</f>
        <v/>
      </c>
      <c r="D37139" s="5">
        <v>0.0</v>
      </c>
    </row>
    <row r="37140" ht="14.25" customHeight="1">
      <c r="A37140" s="5"/>
      <c r="B37140" s="5"/>
      <c r="C37140" s="5" t="str">
        <f>IFERROR(__xludf.DUMMYFUNCTION("""COMPUTED_VALUE"""),"")</f>
        <v/>
      </c>
      <c r="D37140" s="5">
        <v>0.0</v>
      </c>
    </row>
    <row r="37141" ht="14.25" customHeight="1">
      <c r="A37141" s="5"/>
      <c r="B37141" s="5"/>
      <c r="C37141" s="5" t="str">
        <f>IFERROR(__xludf.DUMMYFUNCTION("""COMPUTED_VALUE"""),"")</f>
        <v/>
      </c>
      <c r="D37141" s="5">
        <v>0.0</v>
      </c>
    </row>
    <row r="37142" ht="14.25" customHeight="1">
      <c r="A37142" s="5"/>
      <c r="B37142" s="5"/>
      <c r="C37142" s="5" t="str">
        <f>IFERROR(__xludf.DUMMYFUNCTION("""COMPUTED_VALUE"""),"")</f>
        <v/>
      </c>
      <c r="D37142" s="5">
        <v>0.0</v>
      </c>
    </row>
    <row r="37143" ht="14.25" customHeight="1">
      <c r="A37143" s="5"/>
      <c r="B37143" s="5"/>
      <c r="C37143" s="5" t="str">
        <f>IFERROR(__xludf.DUMMYFUNCTION("""COMPUTED_VALUE"""),"")</f>
        <v/>
      </c>
      <c r="D37143" s="5">
        <v>0.0</v>
      </c>
    </row>
    <row r="37144" ht="14.25" customHeight="1">
      <c r="A37144" s="5"/>
      <c r="B37144" s="5"/>
      <c r="C37144" s="5" t="str">
        <f>IFERROR(__xludf.DUMMYFUNCTION("""COMPUTED_VALUE"""),"")</f>
        <v/>
      </c>
      <c r="D37144" s="5">
        <v>0.0</v>
      </c>
    </row>
    <row r="37145" ht="14.25" customHeight="1">
      <c r="A37145" s="5"/>
      <c r="B37145" s="5"/>
      <c r="C37145" s="5" t="str">
        <f>IFERROR(__xludf.DUMMYFUNCTION("""COMPUTED_VALUE"""),"")</f>
        <v/>
      </c>
      <c r="D37145" s="5">
        <v>0.0</v>
      </c>
    </row>
    <row r="37146" ht="14.25" customHeight="1">
      <c r="A37146" s="5"/>
      <c r="B37146" s="5"/>
      <c r="C37146" s="5" t="str">
        <f>IFERROR(__xludf.DUMMYFUNCTION("""COMPUTED_VALUE"""),"")</f>
        <v/>
      </c>
      <c r="D37146" s="5">
        <v>0.0</v>
      </c>
    </row>
    <row r="37147" ht="14.25" customHeight="1">
      <c r="A37147" s="5"/>
      <c r="B37147" s="5"/>
      <c r="C37147" s="5" t="str">
        <f>IFERROR(__xludf.DUMMYFUNCTION("""COMPUTED_VALUE"""),"")</f>
        <v/>
      </c>
      <c r="D37147" s="5">
        <v>0.0</v>
      </c>
    </row>
    <row r="37148" ht="14.25" customHeight="1">
      <c r="A37148" s="5"/>
      <c r="B37148" s="5"/>
      <c r="C37148" s="5" t="str">
        <f>IFERROR(__xludf.DUMMYFUNCTION("""COMPUTED_VALUE"""),"")</f>
        <v/>
      </c>
      <c r="D37148" s="5">
        <v>0.0</v>
      </c>
    </row>
    <row r="37149" ht="14.25" customHeight="1">
      <c r="A37149" s="5"/>
      <c r="B37149" s="5"/>
      <c r="C37149" s="5" t="str">
        <f>IFERROR(__xludf.DUMMYFUNCTION("""COMPUTED_VALUE"""),"")</f>
        <v/>
      </c>
      <c r="D37149" s="5">
        <v>0.0</v>
      </c>
    </row>
    <row r="37150" ht="14.25" customHeight="1">
      <c r="A37150" s="5"/>
      <c r="B37150" s="5"/>
      <c r="C37150" s="5" t="str">
        <f>IFERROR(__xludf.DUMMYFUNCTION("""COMPUTED_VALUE"""),"")</f>
        <v/>
      </c>
      <c r="D37150" s="5">
        <v>0.0</v>
      </c>
    </row>
    <row r="37151" ht="14.25" customHeight="1">
      <c r="A37151" s="5"/>
      <c r="B37151" s="5"/>
      <c r="C37151" s="5" t="str">
        <f>IFERROR(__xludf.DUMMYFUNCTION("""COMPUTED_VALUE"""),"")</f>
        <v/>
      </c>
      <c r="D37151" s="5">
        <v>0.0</v>
      </c>
    </row>
    <row r="37152" ht="14.25" customHeight="1">
      <c r="A37152" s="5"/>
      <c r="B37152" s="5"/>
      <c r="C37152" s="5" t="str">
        <f>IFERROR(__xludf.DUMMYFUNCTION("""COMPUTED_VALUE"""),"")</f>
        <v/>
      </c>
      <c r="D37152" s="5">
        <v>0.0</v>
      </c>
    </row>
    <row r="37153" ht="14.25" customHeight="1">
      <c r="A37153" s="5"/>
      <c r="B37153" s="5"/>
      <c r="C37153" s="5" t="str">
        <f>IFERROR(__xludf.DUMMYFUNCTION("""COMPUTED_VALUE"""),"")</f>
        <v/>
      </c>
      <c r="D37153" s="5">
        <v>0.0</v>
      </c>
    </row>
    <row r="37154" ht="14.25" customHeight="1">
      <c r="A37154" s="5"/>
      <c r="B37154" s="5"/>
      <c r="C37154" s="5" t="str">
        <f>IFERROR(__xludf.DUMMYFUNCTION("""COMPUTED_VALUE"""),"")</f>
        <v/>
      </c>
      <c r="D37154" s="5">
        <v>0.0</v>
      </c>
    </row>
    <row r="37155" ht="14.25" customHeight="1">
      <c r="A37155" s="5"/>
      <c r="B37155" s="5"/>
      <c r="C37155" s="5" t="str">
        <f>IFERROR(__xludf.DUMMYFUNCTION("""COMPUTED_VALUE"""),"")</f>
        <v/>
      </c>
      <c r="D37155" s="5">
        <v>0.0</v>
      </c>
    </row>
    <row r="37156" ht="14.25" customHeight="1">
      <c r="A37156" s="5"/>
      <c r="B37156" s="5"/>
      <c r="C37156" s="5" t="str">
        <f>IFERROR(__xludf.DUMMYFUNCTION("""COMPUTED_VALUE"""),"")</f>
        <v/>
      </c>
      <c r="D37156" s="5">
        <v>0.0</v>
      </c>
    </row>
    <row r="37157" ht="14.25" customHeight="1">
      <c r="A37157" s="5"/>
      <c r="B37157" s="5"/>
      <c r="C37157" s="5" t="str">
        <f>IFERROR(__xludf.DUMMYFUNCTION("""COMPUTED_VALUE"""),"")</f>
        <v/>
      </c>
      <c r="D37157" s="5">
        <v>0.0</v>
      </c>
    </row>
    <row r="37158" ht="14.25" customHeight="1">
      <c r="A37158" s="5"/>
      <c r="B37158" s="5"/>
      <c r="C37158" s="5" t="str">
        <f>IFERROR(__xludf.DUMMYFUNCTION("""COMPUTED_VALUE"""),"")</f>
        <v/>
      </c>
      <c r="D37158" s="5">
        <v>0.0</v>
      </c>
    </row>
    <row r="37159" ht="14.25" customHeight="1">
      <c r="A37159" s="5"/>
      <c r="B37159" s="5"/>
      <c r="C37159" s="5" t="str">
        <f>IFERROR(__xludf.DUMMYFUNCTION("""COMPUTED_VALUE"""),"")</f>
        <v/>
      </c>
      <c r="D37159" s="5">
        <v>0.0</v>
      </c>
    </row>
    <row r="37160" ht="14.25" customHeight="1">
      <c r="A37160" s="5"/>
      <c r="B37160" s="5"/>
      <c r="C37160" s="5" t="str">
        <f>IFERROR(__xludf.DUMMYFUNCTION("""COMPUTED_VALUE"""),"")</f>
        <v/>
      </c>
      <c r="D37160" s="5">
        <v>0.0</v>
      </c>
    </row>
    <row r="37161" ht="14.25" customHeight="1">
      <c r="A37161" s="5"/>
      <c r="B37161" s="5"/>
      <c r="C37161" s="5" t="str">
        <f>IFERROR(__xludf.DUMMYFUNCTION("""COMPUTED_VALUE"""),"")</f>
        <v/>
      </c>
      <c r="D37161" s="5">
        <v>0.0</v>
      </c>
    </row>
    <row r="37162" ht="14.25" customHeight="1">
      <c r="A37162" s="5"/>
      <c r="B37162" s="5"/>
      <c r="C37162" s="5" t="str">
        <f>IFERROR(__xludf.DUMMYFUNCTION("""COMPUTED_VALUE"""),"")</f>
        <v/>
      </c>
      <c r="D37162" s="5">
        <v>0.0</v>
      </c>
    </row>
    <row r="37163" ht="14.25" customHeight="1">
      <c r="A37163" s="5"/>
      <c r="B37163" s="5"/>
      <c r="C37163" s="5" t="str">
        <f>IFERROR(__xludf.DUMMYFUNCTION("""COMPUTED_VALUE"""),"")</f>
        <v/>
      </c>
      <c r="D37163" s="5">
        <v>0.0</v>
      </c>
    </row>
    <row r="37164" ht="14.25" customHeight="1">
      <c r="A37164" s="5"/>
      <c r="B37164" s="5"/>
      <c r="C37164" s="5" t="str">
        <f>IFERROR(__xludf.DUMMYFUNCTION("""COMPUTED_VALUE"""),"")</f>
        <v/>
      </c>
      <c r="D37164" s="5">
        <v>0.0</v>
      </c>
    </row>
    <row r="37165" ht="14.25" customHeight="1">
      <c r="A37165" s="5"/>
      <c r="B37165" s="5"/>
      <c r="C37165" s="5" t="str">
        <f>IFERROR(__xludf.DUMMYFUNCTION("""COMPUTED_VALUE"""),"")</f>
        <v/>
      </c>
      <c r="D37165" s="5">
        <v>0.0</v>
      </c>
    </row>
    <row r="37166" ht="14.25" customHeight="1">
      <c r="A37166" s="5"/>
      <c r="B37166" s="5"/>
      <c r="C37166" s="5" t="str">
        <f>IFERROR(__xludf.DUMMYFUNCTION("""COMPUTED_VALUE"""),"")</f>
        <v/>
      </c>
      <c r="D37166" s="5">
        <v>0.0</v>
      </c>
    </row>
    <row r="37167" ht="14.25" customHeight="1">
      <c r="A37167" s="5"/>
      <c r="B37167" s="5"/>
      <c r="C37167" s="5" t="str">
        <f>IFERROR(__xludf.DUMMYFUNCTION("""COMPUTED_VALUE"""),"")</f>
        <v/>
      </c>
      <c r="D37167" s="5">
        <v>0.0</v>
      </c>
    </row>
    <row r="37168" ht="14.25" customHeight="1">
      <c r="A37168" s="5"/>
      <c r="B37168" s="5"/>
      <c r="C37168" s="5" t="str">
        <f>IFERROR(__xludf.DUMMYFUNCTION("""COMPUTED_VALUE"""),"")</f>
        <v/>
      </c>
      <c r="D37168" s="5">
        <v>0.0</v>
      </c>
    </row>
    <row r="37169" ht="14.25" customHeight="1">
      <c r="A37169" s="5"/>
      <c r="B37169" s="5"/>
      <c r="C37169" s="5" t="str">
        <f>IFERROR(__xludf.DUMMYFUNCTION("""COMPUTED_VALUE"""),"")</f>
        <v/>
      </c>
      <c r="D37169" s="5">
        <v>0.0</v>
      </c>
    </row>
    <row r="37170" ht="14.25" customHeight="1">
      <c r="A37170" s="5"/>
      <c r="B37170" s="5"/>
      <c r="C37170" s="5" t="str">
        <f>IFERROR(__xludf.DUMMYFUNCTION("""COMPUTED_VALUE"""),"")</f>
        <v/>
      </c>
      <c r="D37170" s="5">
        <v>0.0</v>
      </c>
    </row>
    <row r="37171" ht="14.25" customHeight="1">
      <c r="A37171" s="5"/>
      <c r="B37171" s="5"/>
      <c r="C37171" s="5" t="str">
        <f>IFERROR(__xludf.DUMMYFUNCTION("""COMPUTED_VALUE"""),"")</f>
        <v/>
      </c>
      <c r="D37171" s="5">
        <v>0.0</v>
      </c>
    </row>
    <row r="37172" ht="14.25" customHeight="1">
      <c r="A37172" s="5"/>
      <c r="B37172" s="5"/>
      <c r="C37172" s="5" t="str">
        <f>IFERROR(__xludf.DUMMYFUNCTION("""COMPUTED_VALUE"""),"")</f>
        <v/>
      </c>
      <c r="D37172" s="5">
        <v>0.0</v>
      </c>
    </row>
    <row r="37173" ht="14.25" customHeight="1">
      <c r="A37173" s="5"/>
      <c r="B37173" s="5"/>
      <c r="C37173" s="5" t="str">
        <f>IFERROR(__xludf.DUMMYFUNCTION("""COMPUTED_VALUE"""),"")</f>
        <v/>
      </c>
      <c r="D37173" s="5">
        <v>0.0</v>
      </c>
    </row>
    <row r="37174" ht="14.25" customHeight="1">
      <c r="A37174" s="5"/>
      <c r="B37174" s="5"/>
      <c r="C37174" s="5" t="str">
        <f>IFERROR(__xludf.DUMMYFUNCTION("""COMPUTED_VALUE"""),"")</f>
        <v/>
      </c>
      <c r="D37174" s="5">
        <v>0.0</v>
      </c>
    </row>
    <row r="37175" ht="14.25" customHeight="1">
      <c r="A37175" s="5"/>
      <c r="B37175" s="5"/>
      <c r="C37175" s="5" t="str">
        <f>IFERROR(__xludf.DUMMYFUNCTION("""COMPUTED_VALUE"""),"")</f>
        <v/>
      </c>
      <c r="D37175" s="5">
        <v>0.0</v>
      </c>
    </row>
    <row r="37176" ht="14.25" customHeight="1">
      <c r="A37176" s="5"/>
      <c r="B37176" s="5"/>
      <c r="C37176" s="5" t="str">
        <f>IFERROR(__xludf.DUMMYFUNCTION("""COMPUTED_VALUE"""),"")</f>
        <v/>
      </c>
      <c r="D37176" s="5">
        <v>0.0</v>
      </c>
    </row>
    <row r="37177" ht="14.25" customHeight="1">
      <c r="A37177" s="5"/>
      <c r="B37177" s="5"/>
      <c r="C37177" s="5" t="str">
        <f>IFERROR(__xludf.DUMMYFUNCTION("""COMPUTED_VALUE"""),"")</f>
        <v/>
      </c>
      <c r="D37177" s="5">
        <v>0.0</v>
      </c>
    </row>
    <row r="37178" ht="14.25" customHeight="1">
      <c r="A37178" s="5"/>
      <c r="B37178" s="5"/>
      <c r="C37178" s="5" t="str">
        <f>IFERROR(__xludf.DUMMYFUNCTION("""COMPUTED_VALUE"""),"")</f>
        <v/>
      </c>
      <c r="D37178" s="5">
        <v>0.0</v>
      </c>
    </row>
    <row r="37179" ht="14.25" customHeight="1">
      <c r="A37179" s="5"/>
      <c r="B37179" s="5"/>
      <c r="C37179" s="5" t="str">
        <f>IFERROR(__xludf.DUMMYFUNCTION("""COMPUTED_VALUE"""),"")</f>
        <v/>
      </c>
      <c r="D37179" s="5">
        <v>0.0</v>
      </c>
    </row>
    <row r="37180" ht="14.25" customHeight="1">
      <c r="A37180" s="5"/>
      <c r="B37180" s="5"/>
      <c r="C37180" s="5" t="str">
        <f>IFERROR(__xludf.DUMMYFUNCTION("""COMPUTED_VALUE"""),"")</f>
        <v/>
      </c>
      <c r="D37180" s="5">
        <v>0.0</v>
      </c>
    </row>
    <row r="37181" ht="14.25" customHeight="1">
      <c r="A37181" s="5"/>
      <c r="B37181" s="5"/>
      <c r="C37181" s="5" t="str">
        <f>IFERROR(__xludf.DUMMYFUNCTION("""COMPUTED_VALUE"""),"")</f>
        <v/>
      </c>
      <c r="D37181" s="5">
        <v>0.0</v>
      </c>
    </row>
    <row r="37182" ht="14.25" customHeight="1">
      <c r="A37182" s="5"/>
      <c r="B37182" s="5"/>
      <c r="C37182" s="5" t="str">
        <f>IFERROR(__xludf.DUMMYFUNCTION("""COMPUTED_VALUE"""),"")</f>
        <v/>
      </c>
      <c r="D37182" s="5">
        <v>0.0</v>
      </c>
    </row>
    <row r="37183" ht="14.25" customHeight="1">
      <c r="A37183" s="5"/>
      <c r="B37183" s="5"/>
      <c r="C37183" s="5" t="str">
        <f>IFERROR(__xludf.DUMMYFUNCTION("""COMPUTED_VALUE"""),"")</f>
        <v/>
      </c>
      <c r="D37183" s="5">
        <v>0.0</v>
      </c>
    </row>
    <row r="37184" ht="14.25" customHeight="1">
      <c r="A37184" s="5"/>
      <c r="B37184" s="5"/>
      <c r="C37184" s="5" t="str">
        <f>IFERROR(__xludf.DUMMYFUNCTION("""COMPUTED_VALUE"""),"")</f>
        <v/>
      </c>
      <c r="D37184" s="5">
        <v>0.0</v>
      </c>
    </row>
    <row r="37185" ht="14.25" customHeight="1">
      <c r="A37185" s="5"/>
      <c r="B37185" s="5"/>
      <c r="C37185" s="5" t="str">
        <f>IFERROR(__xludf.DUMMYFUNCTION("""COMPUTED_VALUE"""),"")</f>
        <v/>
      </c>
      <c r="D37185" s="5">
        <v>0.0</v>
      </c>
    </row>
    <row r="37186" ht="14.25" customHeight="1">
      <c r="A37186" s="5"/>
      <c r="B37186" s="5"/>
      <c r="C37186" s="5" t="str">
        <f>IFERROR(__xludf.DUMMYFUNCTION("""COMPUTED_VALUE"""),"")</f>
        <v/>
      </c>
      <c r="D37186" s="5">
        <v>0.0</v>
      </c>
    </row>
    <row r="37187" ht="14.25" customHeight="1">
      <c r="A37187" s="5"/>
      <c r="B37187" s="5"/>
      <c r="C37187" s="5" t="str">
        <f>IFERROR(__xludf.DUMMYFUNCTION("""COMPUTED_VALUE"""),"")</f>
        <v/>
      </c>
      <c r="D37187" s="5">
        <v>0.0</v>
      </c>
    </row>
    <row r="37188" ht="14.25" customHeight="1">
      <c r="A37188" s="5"/>
      <c r="B37188" s="5"/>
      <c r="C37188" s="5" t="str">
        <f>IFERROR(__xludf.DUMMYFUNCTION("""COMPUTED_VALUE"""),"")</f>
        <v/>
      </c>
      <c r="D37188" s="5">
        <v>0.0</v>
      </c>
    </row>
    <row r="37189" ht="14.25" customHeight="1">
      <c r="A37189" s="5"/>
      <c r="B37189" s="5"/>
      <c r="C37189" s="5" t="str">
        <f>IFERROR(__xludf.DUMMYFUNCTION("""COMPUTED_VALUE"""),"")</f>
        <v/>
      </c>
      <c r="D37189" s="5">
        <v>0.0</v>
      </c>
    </row>
    <row r="37190" ht="14.25" customHeight="1">
      <c r="A37190" s="5"/>
      <c r="B37190" s="5"/>
      <c r="C37190" s="5" t="str">
        <f>IFERROR(__xludf.DUMMYFUNCTION("""COMPUTED_VALUE"""),"")</f>
        <v/>
      </c>
      <c r="D37190" s="5">
        <v>0.0</v>
      </c>
    </row>
    <row r="37191" ht="14.25" customHeight="1">
      <c r="A37191" s="5"/>
      <c r="B37191" s="5"/>
      <c r="C37191" s="5" t="str">
        <f>IFERROR(__xludf.DUMMYFUNCTION("""COMPUTED_VALUE"""),"")</f>
        <v/>
      </c>
      <c r="D37191" s="5">
        <v>0.0</v>
      </c>
    </row>
    <row r="37192" ht="14.25" customHeight="1">
      <c r="A37192" s="5"/>
      <c r="B37192" s="5"/>
      <c r="C37192" s="5" t="str">
        <f>IFERROR(__xludf.DUMMYFUNCTION("""COMPUTED_VALUE"""),"")</f>
        <v/>
      </c>
      <c r="D37192" s="5">
        <v>0.0</v>
      </c>
    </row>
    <row r="37193" ht="14.25" customHeight="1">
      <c r="A37193" s="5"/>
      <c r="B37193" s="5"/>
      <c r="C37193" s="5" t="str">
        <f>IFERROR(__xludf.DUMMYFUNCTION("""COMPUTED_VALUE"""),"")</f>
        <v/>
      </c>
      <c r="D37193" s="5">
        <v>0.0</v>
      </c>
    </row>
    <row r="37194" ht="14.25" customHeight="1">
      <c r="A37194" s="5"/>
      <c r="B37194" s="5"/>
      <c r="C37194" s="5" t="str">
        <f>IFERROR(__xludf.DUMMYFUNCTION("""COMPUTED_VALUE"""),"")</f>
        <v/>
      </c>
      <c r="D37194" s="5">
        <v>0.0</v>
      </c>
    </row>
    <row r="37195" ht="14.25" customHeight="1">
      <c r="A37195" s="5"/>
      <c r="B37195" s="5"/>
      <c r="C37195" s="5" t="str">
        <f>IFERROR(__xludf.DUMMYFUNCTION("""COMPUTED_VALUE"""),"")</f>
        <v/>
      </c>
      <c r="D37195" s="5">
        <v>0.0</v>
      </c>
    </row>
    <row r="37196" ht="14.25" customHeight="1">
      <c r="A37196" s="5"/>
      <c r="B37196" s="5"/>
      <c r="C37196" s="5" t="str">
        <f>IFERROR(__xludf.DUMMYFUNCTION("""COMPUTED_VALUE"""),"")</f>
        <v/>
      </c>
      <c r="D37196" s="5">
        <v>0.0</v>
      </c>
    </row>
    <row r="37197" ht="14.25" customHeight="1">
      <c r="A37197" s="5"/>
      <c r="B37197" s="5"/>
      <c r="C37197" s="5" t="str">
        <f>IFERROR(__xludf.DUMMYFUNCTION("""COMPUTED_VALUE"""),"")</f>
        <v/>
      </c>
      <c r="D37197" s="5">
        <v>0.0</v>
      </c>
    </row>
    <row r="37198" ht="14.25" customHeight="1">
      <c r="A37198" s="5"/>
      <c r="B37198" s="5"/>
      <c r="C37198" s="5" t="str">
        <f>IFERROR(__xludf.DUMMYFUNCTION("""COMPUTED_VALUE"""),"")</f>
        <v/>
      </c>
      <c r="D37198" s="5">
        <v>0.0</v>
      </c>
    </row>
    <row r="37199" ht="14.25" customHeight="1">
      <c r="A37199" s="5"/>
      <c r="B37199" s="5"/>
      <c r="C37199" s="5" t="str">
        <f>IFERROR(__xludf.DUMMYFUNCTION("""COMPUTED_VALUE"""),"")</f>
        <v/>
      </c>
      <c r="D37199" s="5">
        <v>0.0</v>
      </c>
    </row>
    <row r="37200" ht="14.25" customHeight="1">
      <c r="A37200" s="5"/>
      <c r="B37200" s="5"/>
      <c r="C37200" s="5" t="str">
        <f>IFERROR(__xludf.DUMMYFUNCTION("""COMPUTED_VALUE"""),"")</f>
        <v/>
      </c>
      <c r="D37200" s="5">
        <v>0.0</v>
      </c>
    </row>
    <row r="37201" ht="14.25" customHeight="1">
      <c r="A37201" s="5"/>
      <c r="B37201" s="5"/>
      <c r="C37201" s="5" t="str">
        <f>IFERROR(__xludf.DUMMYFUNCTION("""COMPUTED_VALUE"""),"")</f>
        <v/>
      </c>
      <c r="D37201" s="5">
        <v>0.0</v>
      </c>
    </row>
    <row r="37202" ht="14.25" customHeight="1">
      <c r="A37202" s="5"/>
      <c r="B37202" s="5"/>
      <c r="C37202" s="5" t="str">
        <f>IFERROR(__xludf.DUMMYFUNCTION("""COMPUTED_VALUE"""),"")</f>
        <v/>
      </c>
      <c r="D37202" s="5">
        <v>0.0</v>
      </c>
    </row>
    <row r="37203" ht="14.25" customHeight="1">
      <c r="A37203" s="5"/>
      <c r="B37203" s="5"/>
      <c r="C37203" s="5" t="str">
        <f>IFERROR(__xludf.DUMMYFUNCTION("""COMPUTED_VALUE"""),"")</f>
        <v/>
      </c>
      <c r="D37203" s="5">
        <v>0.0</v>
      </c>
    </row>
    <row r="37204" ht="14.25" customHeight="1">
      <c r="A37204" s="5"/>
      <c r="B37204" s="5"/>
      <c r="C37204" s="5" t="str">
        <f>IFERROR(__xludf.DUMMYFUNCTION("""COMPUTED_VALUE"""),"")</f>
        <v/>
      </c>
      <c r="D37204" s="5">
        <v>0.0</v>
      </c>
    </row>
    <row r="37205" ht="14.25" customHeight="1">
      <c r="A37205" s="5"/>
      <c r="B37205" s="5"/>
      <c r="C37205" s="5" t="str">
        <f>IFERROR(__xludf.DUMMYFUNCTION("""COMPUTED_VALUE"""),"")</f>
        <v/>
      </c>
      <c r="D37205" s="5">
        <v>0.0</v>
      </c>
    </row>
    <row r="37206" ht="14.25" customHeight="1">
      <c r="A37206" s="5"/>
      <c r="B37206" s="5"/>
      <c r="C37206" s="5" t="str">
        <f>IFERROR(__xludf.DUMMYFUNCTION("""COMPUTED_VALUE"""),"")</f>
        <v/>
      </c>
      <c r="D37206" s="5">
        <v>0.0</v>
      </c>
    </row>
    <row r="37207" ht="14.25" customHeight="1">
      <c r="A37207" s="5"/>
      <c r="B37207" s="5"/>
      <c r="C37207" s="5" t="str">
        <f>IFERROR(__xludf.DUMMYFUNCTION("""COMPUTED_VALUE"""),"")</f>
        <v/>
      </c>
      <c r="D37207" s="5">
        <v>0.0</v>
      </c>
    </row>
    <row r="37208" ht="14.25" customHeight="1">
      <c r="A37208" s="5"/>
      <c r="B37208" s="5"/>
      <c r="C37208" s="5" t="str">
        <f>IFERROR(__xludf.DUMMYFUNCTION("""COMPUTED_VALUE"""),"")</f>
        <v/>
      </c>
      <c r="D37208" s="5">
        <v>0.0</v>
      </c>
    </row>
    <row r="37209" ht="14.25" customHeight="1">
      <c r="A37209" s="5"/>
      <c r="B37209" s="5"/>
      <c r="C37209" s="5" t="str">
        <f>IFERROR(__xludf.DUMMYFUNCTION("""COMPUTED_VALUE"""),"")</f>
        <v/>
      </c>
      <c r="D37209" s="5">
        <v>0.0</v>
      </c>
    </row>
    <row r="37210" ht="14.25" customHeight="1">
      <c r="A37210" s="5"/>
      <c r="B37210" s="5"/>
      <c r="C37210" s="5" t="str">
        <f>IFERROR(__xludf.DUMMYFUNCTION("""COMPUTED_VALUE"""),"")</f>
        <v/>
      </c>
      <c r="D37210" s="5">
        <v>0.0</v>
      </c>
    </row>
    <row r="37211" ht="14.25" customHeight="1">
      <c r="A37211" s="5"/>
      <c r="B37211" s="5"/>
      <c r="C37211" s="5" t="str">
        <f>IFERROR(__xludf.DUMMYFUNCTION("""COMPUTED_VALUE"""),"")</f>
        <v/>
      </c>
      <c r="D37211" s="5">
        <v>0.0</v>
      </c>
    </row>
    <row r="37212" ht="14.25" customHeight="1">
      <c r="A37212" s="5"/>
      <c r="B37212" s="5"/>
      <c r="C37212" s="5" t="str">
        <f>IFERROR(__xludf.DUMMYFUNCTION("""COMPUTED_VALUE"""),"")</f>
        <v/>
      </c>
      <c r="D37212" s="5">
        <v>0.0</v>
      </c>
    </row>
    <row r="37213" ht="14.25" customHeight="1">
      <c r="A37213" s="5"/>
      <c r="B37213" s="5"/>
      <c r="C37213" s="5" t="str">
        <f>IFERROR(__xludf.DUMMYFUNCTION("""COMPUTED_VALUE"""),"")</f>
        <v/>
      </c>
      <c r="D37213" s="5">
        <v>0.0</v>
      </c>
    </row>
    <row r="37214" ht="14.25" customHeight="1">
      <c r="A37214" s="5"/>
      <c r="B37214" s="5"/>
      <c r="C37214" s="5" t="str">
        <f>IFERROR(__xludf.DUMMYFUNCTION("""COMPUTED_VALUE"""),"")</f>
        <v/>
      </c>
      <c r="D37214" s="5">
        <v>0.0</v>
      </c>
    </row>
    <row r="37215" ht="14.25" customHeight="1">
      <c r="A37215" s="5"/>
      <c r="B37215" s="5"/>
      <c r="C37215" s="5" t="str">
        <f>IFERROR(__xludf.DUMMYFUNCTION("""COMPUTED_VALUE"""),"")</f>
        <v/>
      </c>
      <c r="D37215" s="5">
        <v>0.0</v>
      </c>
    </row>
    <row r="37216" ht="14.25" customHeight="1">
      <c r="A37216" s="5"/>
      <c r="B37216" s="5"/>
      <c r="C37216" s="5" t="str">
        <f>IFERROR(__xludf.DUMMYFUNCTION("""COMPUTED_VALUE"""),"")</f>
        <v/>
      </c>
      <c r="D37216" s="5">
        <v>0.0</v>
      </c>
    </row>
    <row r="37217" ht="14.25" customHeight="1">
      <c r="A37217" s="5"/>
      <c r="B37217" s="5"/>
      <c r="C37217" s="5" t="str">
        <f>IFERROR(__xludf.DUMMYFUNCTION("""COMPUTED_VALUE"""),"")</f>
        <v/>
      </c>
      <c r="D37217" s="5">
        <v>0.0</v>
      </c>
    </row>
    <row r="37218" ht="14.25" customHeight="1">
      <c r="A37218" s="5"/>
      <c r="B37218" s="5"/>
      <c r="C37218" s="5" t="str">
        <f>IFERROR(__xludf.DUMMYFUNCTION("""COMPUTED_VALUE"""),"")</f>
        <v/>
      </c>
      <c r="D37218" s="5">
        <v>0.0</v>
      </c>
    </row>
    <row r="37219" ht="14.25" customHeight="1">
      <c r="A37219" s="5"/>
      <c r="B37219" s="5"/>
      <c r="C37219" s="5" t="str">
        <f>IFERROR(__xludf.DUMMYFUNCTION("""COMPUTED_VALUE"""),"")</f>
        <v/>
      </c>
      <c r="D37219" s="5">
        <v>0.0</v>
      </c>
    </row>
    <row r="37220" ht="14.25" customHeight="1">
      <c r="A37220" s="5"/>
      <c r="B37220" s="5"/>
      <c r="C37220" s="5" t="str">
        <f>IFERROR(__xludf.DUMMYFUNCTION("""COMPUTED_VALUE"""),"")</f>
        <v/>
      </c>
      <c r="D37220" s="5">
        <v>0.0</v>
      </c>
    </row>
    <row r="37221" ht="14.25" customHeight="1">
      <c r="A37221" s="5"/>
      <c r="B37221" s="5"/>
      <c r="C37221" s="5" t="str">
        <f>IFERROR(__xludf.DUMMYFUNCTION("""COMPUTED_VALUE"""),"")</f>
        <v/>
      </c>
      <c r="D37221" s="5">
        <v>0.0</v>
      </c>
    </row>
    <row r="37222" ht="14.25" customHeight="1">
      <c r="A37222" s="5"/>
      <c r="B37222" s="5"/>
      <c r="C37222" s="5" t="str">
        <f>IFERROR(__xludf.DUMMYFUNCTION("""COMPUTED_VALUE"""),"")</f>
        <v/>
      </c>
      <c r="D37222" s="5">
        <v>0.0</v>
      </c>
    </row>
    <row r="37223" ht="14.25" customHeight="1">
      <c r="A37223" s="5"/>
      <c r="B37223" s="5"/>
      <c r="C37223" s="5" t="str">
        <f>IFERROR(__xludf.DUMMYFUNCTION("""COMPUTED_VALUE"""),"")</f>
        <v/>
      </c>
      <c r="D37223" s="5">
        <v>0.0</v>
      </c>
    </row>
    <row r="37224" ht="14.25" customHeight="1">
      <c r="A37224" s="5"/>
      <c r="B37224" s="5"/>
      <c r="C37224" s="5" t="str">
        <f>IFERROR(__xludf.DUMMYFUNCTION("""COMPUTED_VALUE"""),"")</f>
        <v/>
      </c>
      <c r="D37224" s="5">
        <v>0.0</v>
      </c>
    </row>
    <row r="37225" ht="14.25" customHeight="1">
      <c r="A37225" s="5"/>
      <c r="B37225" s="5"/>
      <c r="C37225" s="5" t="str">
        <f>IFERROR(__xludf.DUMMYFUNCTION("""COMPUTED_VALUE"""),"")</f>
        <v/>
      </c>
      <c r="D37225" s="5">
        <v>0.0</v>
      </c>
    </row>
    <row r="37226" ht="14.25" customHeight="1">
      <c r="A37226" s="5"/>
      <c r="B37226" s="5"/>
      <c r="C37226" s="5" t="str">
        <f>IFERROR(__xludf.DUMMYFUNCTION("""COMPUTED_VALUE"""),"")</f>
        <v/>
      </c>
      <c r="D37226" s="5">
        <v>0.0</v>
      </c>
    </row>
    <row r="37227" ht="14.25" customHeight="1">
      <c r="A37227" s="5"/>
      <c r="B37227" s="5"/>
      <c r="C37227" s="5" t="str">
        <f>IFERROR(__xludf.DUMMYFUNCTION("""COMPUTED_VALUE"""),"")</f>
        <v/>
      </c>
      <c r="D37227" s="5">
        <v>0.0</v>
      </c>
    </row>
    <row r="37228" ht="14.25" customHeight="1">
      <c r="A37228" s="5"/>
      <c r="B37228" s="5"/>
      <c r="C37228" s="5" t="str">
        <f>IFERROR(__xludf.DUMMYFUNCTION("""COMPUTED_VALUE"""),"")</f>
        <v/>
      </c>
      <c r="D37228" s="5">
        <v>0.0</v>
      </c>
    </row>
    <row r="37229" ht="14.25" customHeight="1">
      <c r="A37229" s="5"/>
      <c r="B37229" s="5"/>
      <c r="C37229" s="5" t="str">
        <f>IFERROR(__xludf.DUMMYFUNCTION("""COMPUTED_VALUE"""),"")</f>
        <v/>
      </c>
      <c r="D37229" s="5">
        <v>0.0</v>
      </c>
    </row>
    <row r="37230" ht="14.25" customHeight="1">
      <c r="A37230" s="5"/>
      <c r="B37230" s="5"/>
      <c r="C37230" s="5" t="str">
        <f>IFERROR(__xludf.DUMMYFUNCTION("""COMPUTED_VALUE"""),"")</f>
        <v/>
      </c>
      <c r="D37230" s="5">
        <v>0.0</v>
      </c>
    </row>
    <row r="37231" ht="14.25" customHeight="1">
      <c r="A37231" s="5"/>
      <c r="B37231" s="5"/>
      <c r="C37231" s="5" t="str">
        <f>IFERROR(__xludf.DUMMYFUNCTION("""COMPUTED_VALUE"""),"")</f>
        <v/>
      </c>
      <c r="D37231" s="5">
        <v>0.0</v>
      </c>
    </row>
    <row r="37232" ht="14.25" customHeight="1">
      <c r="A37232" s="5"/>
      <c r="B37232" s="5"/>
      <c r="C37232" s="5" t="str">
        <f>IFERROR(__xludf.DUMMYFUNCTION("""COMPUTED_VALUE"""),"")</f>
        <v/>
      </c>
      <c r="D37232" s="5">
        <v>0.0</v>
      </c>
    </row>
    <row r="37233" ht="14.25" customHeight="1">
      <c r="A37233" s="5"/>
      <c r="B37233" s="5"/>
      <c r="C37233" s="5" t="str">
        <f>IFERROR(__xludf.DUMMYFUNCTION("""COMPUTED_VALUE"""),"")</f>
        <v/>
      </c>
      <c r="D37233" s="5">
        <v>0.0</v>
      </c>
    </row>
    <row r="37234" ht="14.25" customHeight="1">
      <c r="A37234" s="5"/>
      <c r="B37234" s="5"/>
      <c r="C37234" s="5" t="str">
        <f>IFERROR(__xludf.DUMMYFUNCTION("""COMPUTED_VALUE"""),"")</f>
        <v/>
      </c>
      <c r="D37234" s="5">
        <v>0.0</v>
      </c>
    </row>
    <row r="37235" ht="14.25" customHeight="1">
      <c r="A37235" s="5"/>
      <c r="B37235" s="5"/>
      <c r="C37235" s="5" t="str">
        <f>IFERROR(__xludf.DUMMYFUNCTION("""COMPUTED_VALUE"""),"")</f>
        <v/>
      </c>
      <c r="D37235" s="5">
        <v>0.0</v>
      </c>
    </row>
    <row r="37236" ht="14.25" customHeight="1">
      <c r="A37236" s="5"/>
      <c r="B37236" s="5"/>
      <c r="C37236" s="5" t="str">
        <f>IFERROR(__xludf.DUMMYFUNCTION("""COMPUTED_VALUE"""),"")</f>
        <v/>
      </c>
      <c r="D37236" s="5">
        <v>0.0</v>
      </c>
    </row>
    <row r="37237" ht="14.25" customHeight="1">
      <c r="A37237" s="5"/>
      <c r="B37237" s="5"/>
      <c r="C37237" s="5" t="str">
        <f>IFERROR(__xludf.DUMMYFUNCTION("""COMPUTED_VALUE"""),"")</f>
        <v/>
      </c>
      <c r="D37237" s="5">
        <v>0.0</v>
      </c>
    </row>
    <row r="37238" ht="14.25" customHeight="1">
      <c r="A37238" s="5"/>
      <c r="B37238" s="5"/>
      <c r="C37238" s="5" t="str">
        <f>IFERROR(__xludf.DUMMYFUNCTION("""COMPUTED_VALUE"""),"")</f>
        <v/>
      </c>
      <c r="D37238" s="5">
        <v>0.0</v>
      </c>
    </row>
    <row r="37239" ht="14.25" customHeight="1">
      <c r="A37239" s="5"/>
      <c r="B37239" s="5"/>
      <c r="C37239" s="5" t="str">
        <f>IFERROR(__xludf.DUMMYFUNCTION("""COMPUTED_VALUE"""),"")</f>
        <v/>
      </c>
      <c r="D37239" s="5">
        <v>0.0</v>
      </c>
    </row>
    <row r="37240" ht="14.25" customHeight="1">
      <c r="A37240" s="5"/>
      <c r="B37240" s="5"/>
      <c r="C37240" s="5" t="str">
        <f>IFERROR(__xludf.DUMMYFUNCTION("""COMPUTED_VALUE"""),"")</f>
        <v/>
      </c>
      <c r="D37240" s="5">
        <v>0.0</v>
      </c>
    </row>
    <row r="37241" ht="14.25" customHeight="1">
      <c r="A37241" s="5"/>
      <c r="B37241" s="5"/>
      <c r="C37241" s="5" t="str">
        <f>IFERROR(__xludf.DUMMYFUNCTION("""COMPUTED_VALUE"""),"")</f>
        <v/>
      </c>
      <c r="D37241" s="5">
        <v>0.0</v>
      </c>
    </row>
    <row r="37242" ht="14.25" customHeight="1">
      <c r="A37242" s="5"/>
      <c r="B37242" s="5"/>
      <c r="C37242" s="5" t="str">
        <f>IFERROR(__xludf.DUMMYFUNCTION("""COMPUTED_VALUE"""),"")</f>
        <v/>
      </c>
      <c r="D37242" s="5">
        <v>0.0</v>
      </c>
    </row>
    <row r="37243" ht="14.25" customHeight="1">
      <c r="A37243" s="5"/>
      <c r="B37243" s="5"/>
      <c r="C37243" s="5" t="str">
        <f>IFERROR(__xludf.DUMMYFUNCTION("""COMPUTED_VALUE"""),"")</f>
        <v/>
      </c>
      <c r="D37243" s="5">
        <v>0.0</v>
      </c>
    </row>
    <row r="37244" ht="14.25" customHeight="1">
      <c r="A37244" s="5"/>
      <c r="B37244" s="5"/>
      <c r="C37244" s="5" t="str">
        <f>IFERROR(__xludf.DUMMYFUNCTION("""COMPUTED_VALUE"""),"")</f>
        <v/>
      </c>
      <c r="D37244" s="5">
        <v>0.0</v>
      </c>
    </row>
    <row r="37245" ht="14.25" customHeight="1">
      <c r="A37245" s="5"/>
      <c r="B37245" s="5"/>
      <c r="C37245" s="5" t="str">
        <f>IFERROR(__xludf.DUMMYFUNCTION("""COMPUTED_VALUE"""),"")</f>
        <v/>
      </c>
      <c r="D37245" s="5">
        <v>0.0</v>
      </c>
    </row>
    <row r="37246" ht="14.25" customHeight="1">
      <c r="A37246" s="5"/>
      <c r="B37246" s="5"/>
      <c r="C37246" s="5" t="str">
        <f>IFERROR(__xludf.DUMMYFUNCTION("""COMPUTED_VALUE"""),"")</f>
        <v/>
      </c>
      <c r="D37246" s="5">
        <v>0.0</v>
      </c>
    </row>
    <row r="37247" ht="14.25" customHeight="1">
      <c r="A37247" s="5"/>
      <c r="B37247" s="5"/>
      <c r="C37247" s="5" t="str">
        <f>IFERROR(__xludf.DUMMYFUNCTION("""COMPUTED_VALUE"""),"")</f>
        <v/>
      </c>
      <c r="D37247" s="5">
        <v>0.0</v>
      </c>
    </row>
    <row r="37248" ht="14.25" customHeight="1">
      <c r="A37248" s="5"/>
      <c r="B37248" s="5"/>
      <c r="C37248" s="5" t="str">
        <f>IFERROR(__xludf.DUMMYFUNCTION("""COMPUTED_VALUE"""),"")</f>
        <v/>
      </c>
      <c r="D37248" s="5">
        <v>0.0</v>
      </c>
    </row>
    <row r="37249" ht="14.25" customHeight="1">
      <c r="A37249" s="5"/>
      <c r="B37249" s="5"/>
      <c r="C37249" s="5" t="str">
        <f>IFERROR(__xludf.DUMMYFUNCTION("""COMPUTED_VALUE"""),"")</f>
        <v/>
      </c>
      <c r="D37249" s="5">
        <v>0.0</v>
      </c>
    </row>
    <row r="37250" ht="14.25" customHeight="1">
      <c r="A37250" s="5"/>
      <c r="B37250" s="5"/>
      <c r="C37250" s="5" t="str">
        <f>IFERROR(__xludf.DUMMYFUNCTION("""COMPUTED_VALUE"""),"")</f>
        <v/>
      </c>
      <c r="D37250" s="5">
        <v>0.0</v>
      </c>
    </row>
    <row r="37251" ht="14.25" customHeight="1">
      <c r="A37251" s="5"/>
      <c r="B37251" s="5"/>
      <c r="C37251" s="5" t="str">
        <f>IFERROR(__xludf.DUMMYFUNCTION("""COMPUTED_VALUE"""),"")</f>
        <v/>
      </c>
      <c r="D37251" s="5">
        <v>0.0</v>
      </c>
    </row>
    <row r="37252" ht="14.25" customHeight="1">
      <c r="A37252" s="5"/>
      <c r="B37252" s="5"/>
      <c r="C37252" s="5" t="str">
        <f>IFERROR(__xludf.DUMMYFUNCTION("""COMPUTED_VALUE"""),"")</f>
        <v/>
      </c>
      <c r="D37252" s="5">
        <v>0.0</v>
      </c>
    </row>
    <row r="37253" ht="14.25" customHeight="1">
      <c r="A37253" s="5"/>
      <c r="B37253" s="5"/>
      <c r="C37253" s="5" t="str">
        <f>IFERROR(__xludf.DUMMYFUNCTION("""COMPUTED_VALUE"""),"")</f>
        <v/>
      </c>
      <c r="D37253" s="5">
        <v>0.0</v>
      </c>
    </row>
    <row r="37254" ht="14.25" customHeight="1">
      <c r="A37254" s="5"/>
      <c r="B37254" s="5"/>
      <c r="C37254" s="5" t="str">
        <f>IFERROR(__xludf.DUMMYFUNCTION("""COMPUTED_VALUE"""),"")</f>
        <v/>
      </c>
      <c r="D37254" s="5">
        <v>0.0</v>
      </c>
    </row>
    <row r="37255" ht="14.25" customHeight="1">
      <c r="A37255" s="5"/>
      <c r="B37255" s="5"/>
      <c r="C37255" s="5" t="str">
        <f>IFERROR(__xludf.DUMMYFUNCTION("""COMPUTED_VALUE"""),"")</f>
        <v/>
      </c>
      <c r="D37255" s="5">
        <v>0.0</v>
      </c>
    </row>
    <row r="37256" ht="14.25" customHeight="1">
      <c r="A37256" s="5"/>
      <c r="B37256" s="5"/>
      <c r="C37256" s="5" t="str">
        <f>IFERROR(__xludf.DUMMYFUNCTION("""COMPUTED_VALUE"""),"")</f>
        <v/>
      </c>
      <c r="D37256" s="5">
        <v>0.0</v>
      </c>
    </row>
    <row r="37257" ht="14.25" customHeight="1">
      <c r="A37257" s="5"/>
      <c r="B37257" s="5"/>
      <c r="C37257" s="5" t="str">
        <f>IFERROR(__xludf.DUMMYFUNCTION("""COMPUTED_VALUE"""),"")</f>
        <v/>
      </c>
      <c r="D37257" s="5">
        <v>0.0</v>
      </c>
    </row>
    <row r="37258" ht="14.25" customHeight="1">
      <c r="A37258" s="5"/>
      <c r="B37258" s="5"/>
      <c r="C37258" s="5" t="str">
        <f>IFERROR(__xludf.DUMMYFUNCTION("""COMPUTED_VALUE"""),"")</f>
        <v/>
      </c>
      <c r="D37258" s="5">
        <v>0.0</v>
      </c>
    </row>
    <row r="37259" ht="14.25" customHeight="1">
      <c r="A37259" s="5"/>
      <c r="B37259" s="5"/>
      <c r="C37259" s="5" t="str">
        <f>IFERROR(__xludf.DUMMYFUNCTION("""COMPUTED_VALUE"""),"")</f>
        <v/>
      </c>
      <c r="D37259" s="5">
        <v>0.0</v>
      </c>
    </row>
    <row r="37260" ht="14.25" customHeight="1">
      <c r="A37260" s="5"/>
      <c r="B37260" s="5"/>
      <c r="C37260" s="5" t="str">
        <f>IFERROR(__xludf.DUMMYFUNCTION("""COMPUTED_VALUE"""),"")</f>
        <v/>
      </c>
      <c r="D37260" s="5">
        <v>0.0</v>
      </c>
    </row>
    <row r="37261" ht="14.25" customHeight="1">
      <c r="A37261" s="5"/>
      <c r="B37261" s="5"/>
      <c r="C37261" s="5" t="str">
        <f>IFERROR(__xludf.DUMMYFUNCTION("""COMPUTED_VALUE"""),"")</f>
        <v/>
      </c>
      <c r="D37261" s="5">
        <v>0.0</v>
      </c>
    </row>
    <row r="37262" ht="14.25" customHeight="1">
      <c r="A37262" s="5"/>
      <c r="B37262" s="5"/>
      <c r="C37262" s="5" t="str">
        <f>IFERROR(__xludf.DUMMYFUNCTION("""COMPUTED_VALUE"""),"")</f>
        <v/>
      </c>
      <c r="D37262" s="5">
        <v>0.0</v>
      </c>
    </row>
    <row r="37263" ht="14.25" customHeight="1">
      <c r="A37263" s="5"/>
      <c r="B37263" s="5"/>
      <c r="C37263" s="5" t="str">
        <f>IFERROR(__xludf.DUMMYFUNCTION("""COMPUTED_VALUE"""),"")</f>
        <v/>
      </c>
      <c r="D37263" s="5">
        <v>0.0</v>
      </c>
    </row>
    <row r="37264" ht="14.25" customHeight="1">
      <c r="A37264" s="5"/>
      <c r="B37264" s="5"/>
      <c r="C37264" s="5" t="str">
        <f>IFERROR(__xludf.DUMMYFUNCTION("""COMPUTED_VALUE"""),"")</f>
        <v/>
      </c>
      <c r="D37264" s="5">
        <v>0.0</v>
      </c>
    </row>
    <row r="37265" ht="14.25" customHeight="1">
      <c r="A37265" s="5"/>
      <c r="B37265" s="5"/>
      <c r="C37265" s="5" t="str">
        <f>IFERROR(__xludf.DUMMYFUNCTION("""COMPUTED_VALUE"""),"")</f>
        <v/>
      </c>
      <c r="D37265" s="5">
        <v>0.0</v>
      </c>
    </row>
    <row r="37266" ht="14.25" customHeight="1">
      <c r="A37266" s="5"/>
      <c r="B37266" s="5"/>
      <c r="C37266" s="5" t="str">
        <f>IFERROR(__xludf.DUMMYFUNCTION("""COMPUTED_VALUE"""),"")</f>
        <v/>
      </c>
      <c r="D37266" s="5">
        <v>0.0</v>
      </c>
    </row>
    <row r="37267" ht="14.25" customHeight="1">
      <c r="A37267" s="5"/>
      <c r="B37267" s="5"/>
      <c r="C37267" s="5" t="str">
        <f>IFERROR(__xludf.DUMMYFUNCTION("""COMPUTED_VALUE"""),"")</f>
        <v/>
      </c>
      <c r="D37267" s="5">
        <v>0.0</v>
      </c>
    </row>
    <row r="37268" ht="14.25" customHeight="1">
      <c r="A37268" s="5"/>
      <c r="B37268" s="5"/>
      <c r="C37268" s="5" t="str">
        <f>IFERROR(__xludf.DUMMYFUNCTION("""COMPUTED_VALUE"""),"")</f>
        <v/>
      </c>
      <c r="D37268" s="5">
        <v>0.0</v>
      </c>
    </row>
    <row r="37269" ht="14.25" customHeight="1">
      <c r="A37269" s="5"/>
      <c r="B37269" s="5"/>
      <c r="C37269" s="5" t="str">
        <f>IFERROR(__xludf.DUMMYFUNCTION("""COMPUTED_VALUE"""),"")</f>
        <v/>
      </c>
      <c r="D37269" s="5">
        <v>0.0</v>
      </c>
    </row>
    <row r="37270" ht="14.25" customHeight="1">
      <c r="A37270" s="5"/>
      <c r="B37270" s="5"/>
      <c r="C37270" s="5" t="str">
        <f>IFERROR(__xludf.DUMMYFUNCTION("""COMPUTED_VALUE"""),"")</f>
        <v/>
      </c>
      <c r="D37270" s="5">
        <v>0.0</v>
      </c>
    </row>
    <row r="37271" ht="14.25" customHeight="1">
      <c r="A37271" s="5"/>
      <c r="B37271" s="5"/>
      <c r="C37271" s="5" t="str">
        <f>IFERROR(__xludf.DUMMYFUNCTION("""COMPUTED_VALUE"""),"")</f>
        <v/>
      </c>
      <c r="D37271" s="5">
        <v>0.0</v>
      </c>
    </row>
    <row r="37272" ht="14.25" customHeight="1">
      <c r="A37272" s="5"/>
      <c r="B37272" s="5"/>
      <c r="C37272" s="5" t="str">
        <f>IFERROR(__xludf.DUMMYFUNCTION("""COMPUTED_VALUE"""),"")</f>
        <v/>
      </c>
      <c r="D37272" s="5">
        <v>0.0</v>
      </c>
    </row>
    <row r="37273" ht="14.25" customHeight="1">
      <c r="A37273" s="5"/>
      <c r="B37273" s="5"/>
      <c r="C37273" s="5" t="str">
        <f>IFERROR(__xludf.DUMMYFUNCTION("""COMPUTED_VALUE"""),"")</f>
        <v/>
      </c>
      <c r="D37273" s="5">
        <v>0.0</v>
      </c>
    </row>
    <row r="37274" ht="14.25" customHeight="1">
      <c r="A37274" s="5"/>
      <c r="B37274" s="5"/>
      <c r="C37274" s="5" t="str">
        <f>IFERROR(__xludf.DUMMYFUNCTION("""COMPUTED_VALUE"""),"")</f>
        <v/>
      </c>
      <c r="D37274" s="5">
        <v>0.0</v>
      </c>
    </row>
    <row r="37275" ht="14.25" customHeight="1">
      <c r="A37275" s="5"/>
      <c r="B37275" s="5"/>
      <c r="C37275" s="5" t="str">
        <f>IFERROR(__xludf.DUMMYFUNCTION("""COMPUTED_VALUE"""),"")</f>
        <v/>
      </c>
      <c r="D37275" s="5">
        <v>0.0</v>
      </c>
    </row>
    <row r="37276" ht="14.25" customHeight="1">
      <c r="A37276" s="5"/>
      <c r="B37276" s="5"/>
      <c r="C37276" s="5" t="str">
        <f>IFERROR(__xludf.DUMMYFUNCTION("""COMPUTED_VALUE"""),"")</f>
        <v/>
      </c>
      <c r="D37276" s="5">
        <v>0.0</v>
      </c>
    </row>
    <row r="37277" ht="14.25" customHeight="1">
      <c r="A37277" s="5"/>
      <c r="B37277" s="5"/>
      <c r="C37277" s="5" t="str">
        <f>IFERROR(__xludf.DUMMYFUNCTION("""COMPUTED_VALUE"""),"")</f>
        <v/>
      </c>
      <c r="D37277" s="5">
        <v>0.0</v>
      </c>
    </row>
    <row r="37278" ht="14.25" customHeight="1">
      <c r="A37278" s="5"/>
      <c r="B37278" s="5"/>
      <c r="C37278" s="5" t="str">
        <f>IFERROR(__xludf.DUMMYFUNCTION("""COMPUTED_VALUE"""),"")</f>
        <v/>
      </c>
      <c r="D37278" s="5">
        <v>0.0</v>
      </c>
    </row>
    <row r="37279" ht="14.25" customHeight="1">
      <c r="A37279" s="5"/>
      <c r="B37279" s="5"/>
      <c r="C37279" s="5" t="str">
        <f>IFERROR(__xludf.DUMMYFUNCTION("""COMPUTED_VALUE"""),"")</f>
        <v/>
      </c>
      <c r="D37279" s="5">
        <v>0.0</v>
      </c>
    </row>
    <row r="37280" ht="14.25" customHeight="1">
      <c r="A37280" s="5"/>
      <c r="B37280" s="5"/>
      <c r="C37280" s="5" t="str">
        <f>IFERROR(__xludf.DUMMYFUNCTION("""COMPUTED_VALUE"""),"")</f>
        <v/>
      </c>
      <c r="D37280" s="5">
        <v>0.0</v>
      </c>
    </row>
    <row r="37281" ht="14.25" customHeight="1">
      <c r="A37281" s="5"/>
      <c r="B37281" s="5"/>
      <c r="C37281" s="5" t="str">
        <f>IFERROR(__xludf.DUMMYFUNCTION("""COMPUTED_VALUE"""),"")</f>
        <v/>
      </c>
      <c r="D37281" s="5">
        <v>0.0</v>
      </c>
    </row>
    <row r="37282" ht="14.25" customHeight="1">
      <c r="A37282" s="5"/>
      <c r="B37282" s="5"/>
      <c r="C37282" s="5" t="str">
        <f>IFERROR(__xludf.DUMMYFUNCTION("""COMPUTED_VALUE"""),"")</f>
        <v/>
      </c>
      <c r="D37282" s="5">
        <v>0.0</v>
      </c>
    </row>
    <row r="37283" ht="14.25" customHeight="1">
      <c r="A37283" s="5"/>
      <c r="B37283" s="5"/>
      <c r="C37283" s="5" t="str">
        <f>IFERROR(__xludf.DUMMYFUNCTION("""COMPUTED_VALUE"""),"")</f>
        <v/>
      </c>
      <c r="D37283" s="5">
        <v>0.0</v>
      </c>
    </row>
    <row r="37284" ht="14.25" customHeight="1">
      <c r="A37284" s="5"/>
      <c r="B37284" s="5"/>
      <c r="C37284" s="5" t="str">
        <f>IFERROR(__xludf.DUMMYFUNCTION("""COMPUTED_VALUE"""),"")</f>
        <v/>
      </c>
      <c r="D37284" s="5">
        <v>0.0</v>
      </c>
    </row>
    <row r="37285" ht="14.25" customHeight="1">
      <c r="A37285" s="5"/>
      <c r="B37285" s="5"/>
      <c r="C37285" s="5" t="str">
        <f>IFERROR(__xludf.DUMMYFUNCTION("""COMPUTED_VALUE"""),"")</f>
        <v/>
      </c>
      <c r="D37285" s="5">
        <v>0.0</v>
      </c>
    </row>
    <row r="37286" ht="14.25" customHeight="1">
      <c r="A37286" s="5"/>
      <c r="B37286" s="5"/>
      <c r="C37286" s="5" t="str">
        <f>IFERROR(__xludf.DUMMYFUNCTION("""COMPUTED_VALUE"""),"")</f>
        <v/>
      </c>
      <c r="D37286" s="5">
        <v>0.0</v>
      </c>
    </row>
    <row r="37287" ht="14.25" customHeight="1">
      <c r="A37287" s="5"/>
      <c r="B37287" s="5"/>
      <c r="C37287" s="5" t="str">
        <f>IFERROR(__xludf.DUMMYFUNCTION("""COMPUTED_VALUE"""),"")</f>
        <v/>
      </c>
      <c r="D37287" s="5">
        <v>0.0</v>
      </c>
    </row>
    <row r="37288" ht="14.25" customHeight="1">
      <c r="A37288" s="5"/>
      <c r="B37288" s="5"/>
      <c r="C37288" s="5" t="str">
        <f>IFERROR(__xludf.DUMMYFUNCTION("""COMPUTED_VALUE"""),"")</f>
        <v/>
      </c>
      <c r="D37288" s="5">
        <v>0.0</v>
      </c>
    </row>
    <row r="37289" ht="14.25" customHeight="1">
      <c r="A37289" s="5"/>
      <c r="B37289" s="5"/>
      <c r="C37289" s="5" t="str">
        <f>IFERROR(__xludf.DUMMYFUNCTION("""COMPUTED_VALUE"""),"")</f>
        <v/>
      </c>
      <c r="D37289" s="5">
        <v>0.0</v>
      </c>
    </row>
    <row r="37290" ht="14.25" customHeight="1">
      <c r="A37290" s="5"/>
      <c r="B37290" s="5"/>
      <c r="C37290" s="5" t="str">
        <f>IFERROR(__xludf.DUMMYFUNCTION("""COMPUTED_VALUE"""),"")</f>
        <v/>
      </c>
      <c r="D37290" s="5">
        <v>0.0</v>
      </c>
    </row>
    <row r="37291" ht="14.25" customHeight="1">
      <c r="A37291" s="5"/>
      <c r="B37291" s="5"/>
      <c r="C37291" s="5" t="str">
        <f>IFERROR(__xludf.DUMMYFUNCTION("""COMPUTED_VALUE"""),"")</f>
        <v/>
      </c>
      <c r="D37291" s="5">
        <v>0.0</v>
      </c>
    </row>
    <row r="37292" ht="14.25" customHeight="1">
      <c r="A37292" s="5"/>
      <c r="B37292" s="5"/>
      <c r="C37292" s="5" t="str">
        <f>IFERROR(__xludf.DUMMYFUNCTION("""COMPUTED_VALUE"""),"")</f>
        <v/>
      </c>
      <c r="D37292" s="5">
        <v>0.0</v>
      </c>
    </row>
    <row r="37293" ht="14.25" customHeight="1">
      <c r="A37293" s="5"/>
      <c r="B37293" s="5"/>
      <c r="C37293" s="5" t="str">
        <f>IFERROR(__xludf.DUMMYFUNCTION("""COMPUTED_VALUE"""),"")</f>
        <v/>
      </c>
      <c r="D37293" s="5">
        <v>0.0</v>
      </c>
    </row>
    <row r="37294" ht="14.25" customHeight="1">
      <c r="A37294" s="5"/>
      <c r="B37294" s="5"/>
      <c r="C37294" s="5" t="str">
        <f>IFERROR(__xludf.DUMMYFUNCTION("""COMPUTED_VALUE"""),"")</f>
        <v/>
      </c>
      <c r="D37294" s="5">
        <v>0.0</v>
      </c>
    </row>
    <row r="37295" ht="14.25" customHeight="1">
      <c r="A37295" s="5"/>
      <c r="B37295" s="5"/>
      <c r="C37295" s="5" t="str">
        <f>IFERROR(__xludf.DUMMYFUNCTION("""COMPUTED_VALUE"""),"")</f>
        <v/>
      </c>
      <c r="D37295" s="5">
        <v>0.0</v>
      </c>
    </row>
    <row r="37296" ht="14.25" customHeight="1">
      <c r="A37296" s="5"/>
      <c r="B37296" s="5"/>
      <c r="C37296" s="5" t="str">
        <f>IFERROR(__xludf.DUMMYFUNCTION("""COMPUTED_VALUE"""),"")</f>
        <v/>
      </c>
      <c r="D37296" s="5">
        <v>0.0</v>
      </c>
    </row>
    <row r="37297" ht="14.25" customHeight="1">
      <c r="A37297" s="5"/>
      <c r="B37297" s="5"/>
      <c r="C37297" s="5" t="str">
        <f>IFERROR(__xludf.DUMMYFUNCTION("""COMPUTED_VALUE"""),"")</f>
        <v/>
      </c>
      <c r="D37297" s="5">
        <v>0.0</v>
      </c>
    </row>
    <row r="37298" ht="14.25" customHeight="1">
      <c r="A37298" s="5"/>
      <c r="B37298" s="5"/>
      <c r="C37298" s="5" t="str">
        <f>IFERROR(__xludf.DUMMYFUNCTION("""COMPUTED_VALUE"""),"")</f>
        <v/>
      </c>
      <c r="D37298" s="5">
        <v>0.0</v>
      </c>
    </row>
    <row r="37299" ht="14.25" customHeight="1">
      <c r="A37299" s="5"/>
      <c r="B37299" s="5"/>
      <c r="C37299" s="5" t="str">
        <f>IFERROR(__xludf.DUMMYFUNCTION("""COMPUTED_VALUE"""),"")</f>
        <v/>
      </c>
      <c r="D37299" s="5">
        <v>0.0</v>
      </c>
    </row>
    <row r="37300" ht="14.25" customHeight="1">
      <c r="A37300" s="5"/>
      <c r="B37300" s="5"/>
      <c r="C37300" s="5" t="str">
        <f>IFERROR(__xludf.DUMMYFUNCTION("""COMPUTED_VALUE"""),"")</f>
        <v/>
      </c>
      <c r="D37300" s="5">
        <v>0.0</v>
      </c>
    </row>
    <row r="37301" ht="14.25" customHeight="1">
      <c r="A37301" s="5"/>
      <c r="B37301" s="5"/>
      <c r="C37301" s="5" t="str">
        <f>IFERROR(__xludf.DUMMYFUNCTION("""COMPUTED_VALUE"""),"")</f>
        <v/>
      </c>
      <c r="D37301" s="5">
        <v>0.0</v>
      </c>
    </row>
    <row r="37302" ht="14.25" customHeight="1">
      <c r="A37302" s="5"/>
      <c r="B37302" s="5"/>
      <c r="C37302" s="5" t="str">
        <f>IFERROR(__xludf.DUMMYFUNCTION("""COMPUTED_VALUE"""),"")</f>
        <v/>
      </c>
      <c r="D37302" s="5">
        <v>0.0</v>
      </c>
    </row>
    <row r="37303" ht="14.25" customHeight="1">
      <c r="A37303" s="5"/>
      <c r="B37303" s="5"/>
      <c r="C37303" s="5" t="str">
        <f>IFERROR(__xludf.DUMMYFUNCTION("""COMPUTED_VALUE"""),"")</f>
        <v/>
      </c>
      <c r="D37303" s="5">
        <v>0.0</v>
      </c>
    </row>
    <row r="37304" ht="14.25" customHeight="1">
      <c r="A37304" s="5"/>
      <c r="B37304" s="5"/>
      <c r="C37304" s="5" t="str">
        <f>IFERROR(__xludf.DUMMYFUNCTION("""COMPUTED_VALUE"""),"")</f>
        <v/>
      </c>
      <c r="D37304" s="5">
        <v>0.0</v>
      </c>
    </row>
    <row r="37305" ht="14.25" customHeight="1">
      <c r="A37305" s="5"/>
      <c r="B37305" s="5"/>
      <c r="C37305" s="5" t="str">
        <f>IFERROR(__xludf.DUMMYFUNCTION("""COMPUTED_VALUE"""),"")</f>
        <v/>
      </c>
      <c r="D37305" s="5">
        <v>0.0</v>
      </c>
    </row>
    <row r="37306" ht="14.25" customHeight="1">
      <c r="A37306" s="5"/>
      <c r="B37306" s="5"/>
      <c r="C37306" s="5" t="str">
        <f>IFERROR(__xludf.DUMMYFUNCTION("""COMPUTED_VALUE"""),"")</f>
        <v/>
      </c>
      <c r="D37306" s="5">
        <v>0.0</v>
      </c>
    </row>
    <row r="37307" ht="14.25" customHeight="1">
      <c r="A37307" s="5"/>
      <c r="B37307" s="5"/>
      <c r="C37307" s="5" t="str">
        <f>IFERROR(__xludf.DUMMYFUNCTION("""COMPUTED_VALUE"""),"")</f>
        <v/>
      </c>
      <c r="D37307" s="5">
        <v>0.0</v>
      </c>
    </row>
    <row r="37308" ht="14.25" customHeight="1">
      <c r="A37308" s="5"/>
      <c r="B37308" s="5"/>
      <c r="C37308" s="5" t="str">
        <f>IFERROR(__xludf.DUMMYFUNCTION("""COMPUTED_VALUE"""),"")</f>
        <v/>
      </c>
      <c r="D37308" s="5">
        <v>0.0</v>
      </c>
    </row>
    <row r="37309" ht="14.25" customHeight="1">
      <c r="A37309" s="5"/>
      <c r="B37309" s="5"/>
      <c r="C37309" s="5" t="str">
        <f>IFERROR(__xludf.DUMMYFUNCTION("""COMPUTED_VALUE"""),"")</f>
        <v/>
      </c>
      <c r="D37309" s="5">
        <v>0.0</v>
      </c>
    </row>
    <row r="37310" ht="14.25" customHeight="1">
      <c r="A37310" s="5"/>
      <c r="B37310" s="5"/>
      <c r="C37310" s="5" t="str">
        <f>IFERROR(__xludf.DUMMYFUNCTION("""COMPUTED_VALUE"""),"")</f>
        <v/>
      </c>
      <c r="D37310" s="5">
        <v>0.0</v>
      </c>
    </row>
    <row r="37311" ht="14.25" customHeight="1">
      <c r="A37311" s="5"/>
      <c r="B37311" s="5"/>
      <c r="C37311" s="5" t="str">
        <f>IFERROR(__xludf.DUMMYFUNCTION("""COMPUTED_VALUE"""),"")</f>
        <v/>
      </c>
      <c r="D37311" s="5">
        <v>0.0</v>
      </c>
    </row>
    <row r="37312" ht="14.25" customHeight="1">
      <c r="A37312" s="5"/>
      <c r="B37312" s="5"/>
      <c r="C37312" s="5" t="str">
        <f>IFERROR(__xludf.DUMMYFUNCTION("""COMPUTED_VALUE"""),"")</f>
        <v/>
      </c>
      <c r="D37312" s="5">
        <v>0.0</v>
      </c>
    </row>
    <row r="37313" ht="14.25" customHeight="1">
      <c r="A37313" s="5"/>
      <c r="B37313" s="5"/>
      <c r="C37313" s="5" t="str">
        <f>IFERROR(__xludf.DUMMYFUNCTION("""COMPUTED_VALUE"""),"")</f>
        <v/>
      </c>
      <c r="D37313" s="5">
        <v>0.0</v>
      </c>
    </row>
    <row r="37314" ht="14.25" customHeight="1">
      <c r="A37314" s="5"/>
      <c r="B37314" s="5"/>
      <c r="C37314" s="5" t="str">
        <f>IFERROR(__xludf.DUMMYFUNCTION("""COMPUTED_VALUE"""),"")</f>
        <v/>
      </c>
      <c r="D37314" s="5">
        <v>0.0</v>
      </c>
    </row>
    <row r="37315" ht="14.25" customHeight="1">
      <c r="A37315" s="5"/>
      <c r="B37315" s="5"/>
      <c r="C37315" s="5" t="str">
        <f>IFERROR(__xludf.DUMMYFUNCTION("""COMPUTED_VALUE"""),"")</f>
        <v/>
      </c>
      <c r="D37315" s="5">
        <v>0.0</v>
      </c>
    </row>
    <row r="37316" ht="14.25" customHeight="1">
      <c r="A37316" s="5"/>
      <c r="B37316" s="5"/>
      <c r="C37316" s="5" t="str">
        <f>IFERROR(__xludf.DUMMYFUNCTION("""COMPUTED_VALUE"""),"")</f>
        <v/>
      </c>
      <c r="D37316" s="5">
        <v>0.0</v>
      </c>
    </row>
    <row r="37317" ht="14.25" customHeight="1">
      <c r="A37317" s="5"/>
      <c r="B37317" s="5"/>
      <c r="C37317" s="5" t="str">
        <f>IFERROR(__xludf.DUMMYFUNCTION("""COMPUTED_VALUE"""),"")</f>
        <v/>
      </c>
      <c r="D37317" s="5">
        <v>0.0</v>
      </c>
    </row>
    <row r="37318" ht="14.25" customHeight="1">
      <c r="A37318" s="5"/>
      <c r="B37318" s="5"/>
      <c r="C37318" s="5" t="str">
        <f>IFERROR(__xludf.DUMMYFUNCTION("""COMPUTED_VALUE"""),"")</f>
        <v/>
      </c>
      <c r="D37318" s="5">
        <v>0.0</v>
      </c>
    </row>
    <row r="37319" ht="14.25" customHeight="1">
      <c r="A37319" s="5"/>
      <c r="B37319" s="5"/>
      <c r="C37319" s="5" t="str">
        <f>IFERROR(__xludf.DUMMYFUNCTION("""COMPUTED_VALUE"""),"")</f>
        <v/>
      </c>
      <c r="D37319" s="5">
        <v>0.0</v>
      </c>
    </row>
    <row r="37320" ht="14.25" customHeight="1">
      <c r="A37320" s="5"/>
      <c r="B37320" s="5"/>
      <c r="C37320" s="5" t="str">
        <f>IFERROR(__xludf.DUMMYFUNCTION("""COMPUTED_VALUE"""),"")</f>
        <v/>
      </c>
      <c r="D37320" s="5">
        <v>0.0</v>
      </c>
    </row>
    <row r="37321" ht="14.25" customHeight="1">
      <c r="A37321" s="5"/>
      <c r="B37321" s="5"/>
      <c r="C37321" s="5" t="str">
        <f>IFERROR(__xludf.DUMMYFUNCTION("""COMPUTED_VALUE"""),"")</f>
        <v/>
      </c>
      <c r="D37321" s="5">
        <v>0.0</v>
      </c>
    </row>
    <row r="37322" ht="14.25" customHeight="1">
      <c r="A37322" s="5"/>
      <c r="B37322" s="5"/>
      <c r="C37322" s="5" t="str">
        <f>IFERROR(__xludf.DUMMYFUNCTION("""COMPUTED_VALUE"""),"")</f>
        <v/>
      </c>
      <c r="D37322" s="5">
        <v>0.0</v>
      </c>
    </row>
    <row r="37323" ht="14.25" customHeight="1">
      <c r="A37323" s="5"/>
      <c r="B37323" s="5"/>
      <c r="C37323" s="5" t="str">
        <f>IFERROR(__xludf.DUMMYFUNCTION("""COMPUTED_VALUE"""),"")</f>
        <v/>
      </c>
      <c r="D37323" s="5">
        <v>0.0</v>
      </c>
    </row>
    <row r="37324" ht="14.25" customHeight="1">
      <c r="A37324" s="5"/>
      <c r="B37324" s="5"/>
      <c r="C37324" s="5" t="str">
        <f>IFERROR(__xludf.DUMMYFUNCTION("""COMPUTED_VALUE"""),"")</f>
        <v/>
      </c>
      <c r="D37324" s="5">
        <v>0.0</v>
      </c>
    </row>
    <row r="37325" ht="14.25" customHeight="1">
      <c r="A37325" s="5"/>
      <c r="B37325" s="5"/>
      <c r="C37325" s="5" t="str">
        <f>IFERROR(__xludf.DUMMYFUNCTION("""COMPUTED_VALUE"""),"")</f>
        <v/>
      </c>
      <c r="D37325" s="5">
        <v>0.0</v>
      </c>
    </row>
    <row r="37326" ht="14.25" customHeight="1">
      <c r="A37326" s="5"/>
      <c r="B37326" s="5"/>
      <c r="C37326" s="5" t="str">
        <f>IFERROR(__xludf.DUMMYFUNCTION("""COMPUTED_VALUE"""),"")</f>
        <v/>
      </c>
      <c r="D37326" s="5">
        <v>0.0</v>
      </c>
    </row>
    <row r="37327" ht="14.25" customHeight="1">
      <c r="A37327" s="5"/>
      <c r="B37327" s="5"/>
      <c r="C37327" s="5" t="str">
        <f>IFERROR(__xludf.DUMMYFUNCTION("""COMPUTED_VALUE"""),"")</f>
        <v/>
      </c>
      <c r="D37327" s="5">
        <v>0.0</v>
      </c>
    </row>
    <row r="37328" ht="14.25" customHeight="1">
      <c r="A37328" s="5"/>
      <c r="B37328" s="5"/>
      <c r="C37328" s="5" t="str">
        <f>IFERROR(__xludf.DUMMYFUNCTION("""COMPUTED_VALUE"""),"")</f>
        <v/>
      </c>
      <c r="D37328" s="5">
        <v>0.0</v>
      </c>
    </row>
    <row r="37329" ht="14.25" customHeight="1">
      <c r="A37329" s="5"/>
      <c r="B37329" s="5"/>
      <c r="C37329" s="5" t="str">
        <f>IFERROR(__xludf.DUMMYFUNCTION("""COMPUTED_VALUE"""),"")</f>
        <v/>
      </c>
      <c r="D37329" s="5">
        <v>0.0</v>
      </c>
    </row>
    <row r="37330" ht="14.25" customHeight="1">
      <c r="A37330" s="5"/>
      <c r="B37330" s="5"/>
      <c r="C37330" s="5" t="str">
        <f>IFERROR(__xludf.DUMMYFUNCTION("""COMPUTED_VALUE"""),"")</f>
        <v/>
      </c>
      <c r="D37330" s="5">
        <v>0.0</v>
      </c>
    </row>
    <row r="37331" ht="14.25" customHeight="1">
      <c r="A37331" s="5"/>
      <c r="B37331" s="5"/>
      <c r="C37331" s="5" t="str">
        <f>IFERROR(__xludf.DUMMYFUNCTION("""COMPUTED_VALUE"""),"")</f>
        <v/>
      </c>
      <c r="D37331" s="5">
        <v>0.0</v>
      </c>
    </row>
    <row r="37332" ht="14.25" customHeight="1">
      <c r="A37332" s="5"/>
      <c r="B37332" s="5"/>
      <c r="C37332" s="5" t="str">
        <f>IFERROR(__xludf.DUMMYFUNCTION("""COMPUTED_VALUE"""),"")</f>
        <v/>
      </c>
      <c r="D37332" s="5">
        <v>0.0</v>
      </c>
    </row>
    <row r="37333" ht="14.25" customHeight="1">
      <c r="A37333" s="5"/>
      <c r="B37333" s="5"/>
      <c r="C37333" s="5" t="str">
        <f>IFERROR(__xludf.DUMMYFUNCTION("""COMPUTED_VALUE"""),"")</f>
        <v/>
      </c>
      <c r="D37333" s="5">
        <v>0.0</v>
      </c>
    </row>
    <row r="37334" ht="14.25" customHeight="1">
      <c r="A37334" s="5"/>
      <c r="B37334" s="5"/>
      <c r="C37334" s="5" t="str">
        <f>IFERROR(__xludf.DUMMYFUNCTION("""COMPUTED_VALUE"""),"")</f>
        <v/>
      </c>
      <c r="D37334" s="5">
        <v>0.0</v>
      </c>
    </row>
    <row r="37335" ht="14.25" customHeight="1">
      <c r="A37335" s="5"/>
      <c r="B37335" s="5"/>
      <c r="C37335" s="5" t="str">
        <f>IFERROR(__xludf.DUMMYFUNCTION("""COMPUTED_VALUE"""),"")</f>
        <v/>
      </c>
      <c r="D37335" s="5">
        <v>0.0</v>
      </c>
    </row>
    <row r="37336" ht="14.25" customHeight="1">
      <c r="A37336" s="5"/>
      <c r="B37336" s="5"/>
      <c r="C37336" s="5" t="str">
        <f>IFERROR(__xludf.DUMMYFUNCTION("""COMPUTED_VALUE"""),"")</f>
        <v/>
      </c>
      <c r="D37336" s="5">
        <v>0.0</v>
      </c>
    </row>
    <row r="37337" ht="14.25" customHeight="1">
      <c r="A37337" s="5"/>
      <c r="B37337" s="5"/>
      <c r="C37337" s="5" t="str">
        <f>IFERROR(__xludf.DUMMYFUNCTION("""COMPUTED_VALUE"""),"")</f>
        <v/>
      </c>
      <c r="D37337" s="5">
        <v>0.0</v>
      </c>
    </row>
    <row r="37338" ht="14.25" customHeight="1">
      <c r="A37338" s="5"/>
      <c r="B37338" s="5"/>
      <c r="C37338" s="5" t="str">
        <f>IFERROR(__xludf.DUMMYFUNCTION("""COMPUTED_VALUE"""),"")</f>
        <v/>
      </c>
      <c r="D37338" s="5">
        <v>0.0</v>
      </c>
    </row>
    <row r="37339" ht="14.25" customHeight="1">
      <c r="A37339" s="5"/>
      <c r="B37339" s="5"/>
      <c r="C37339" s="5" t="str">
        <f>IFERROR(__xludf.DUMMYFUNCTION("""COMPUTED_VALUE"""),"")</f>
        <v/>
      </c>
      <c r="D37339" s="5">
        <v>0.0</v>
      </c>
    </row>
    <row r="37340" ht="14.25" customHeight="1">
      <c r="A37340" s="5"/>
      <c r="B37340" s="5"/>
      <c r="C37340" s="5" t="str">
        <f>IFERROR(__xludf.DUMMYFUNCTION("""COMPUTED_VALUE"""),"")</f>
        <v/>
      </c>
      <c r="D37340" s="5">
        <v>0.0</v>
      </c>
    </row>
    <row r="37341" ht="14.25" customHeight="1">
      <c r="A37341" s="5"/>
      <c r="B37341" s="5"/>
      <c r="C37341" s="5" t="str">
        <f>IFERROR(__xludf.DUMMYFUNCTION("""COMPUTED_VALUE"""),"")</f>
        <v/>
      </c>
      <c r="D37341" s="5">
        <v>0.0</v>
      </c>
    </row>
    <row r="37342" ht="14.25" customHeight="1">
      <c r="A37342" s="5"/>
      <c r="B37342" s="5"/>
      <c r="C37342" s="5" t="str">
        <f>IFERROR(__xludf.DUMMYFUNCTION("""COMPUTED_VALUE"""),"")</f>
        <v/>
      </c>
      <c r="D37342" s="5">
        <v>0.0</v>
      </c>
    </row>
    <row r="37343" ht="14.25" customHeight="1">
      <c r="A37343" s="5"/>
      <c r="B37343" s="5"/>
      <c r="C37343" s="5" t="str">
        <f>IFERROR(__xludf.DUMMYFUNCTION("""COMPUTED_VALUE"""),"")</f>
        <v/>
      </c>
      <c r="D37343" s="5">
        <v>0.0</v>
      </c>
    </row>
    <row r="37344" ht="14.25" customHeight="1">
      <c r="A37344" s="5"/>
      <c r="B37344" s="5"/>
      <c r="C37344" s="5" t="str">
        <f>IFERROR(__xludf.DUMMYFUNCTION("""COMPUTED_VALUE"""),"")</f>
        <v/>
      </c>
      <c r="D37344" s="5">
        <v>0.0</v>
      </c>
    </row>
    <row r="37345" ht="14.25" customHeight="1">
      <c r="A37345" s="5"/>
      <c r="B37345" s="5"/>
      <c r="C37345" s="5" t="str">
        <f>IFERROR(__xludf.DUMMYFUNCTION("""COMPUTED_VALUE"""),"")</f>
        <v/>
      </c>
      <c r="D37345" s="5">
        <v>0.0</v>
      </c>
    </row>
    <row r="37346" ht="14.25" customHeight="1">
      <c r="A37346" s="5"/>
      <c r="B37346" s="5"/>
      <c r="C37346" s="5" t="str">
        <f>IFERROR(__xludf.DUMMYFUNCTION("""COMPUTED_VALUE"""),"")</f>
        <v/>
      </c>
      <c r="D37346" s="5">
        <v>0.0</v>
      </c>
    </row>
    <row r="37347" ht="14.25" customHeight="1">
      <c r="A37347" s="5"/>
      <c r="B37347" s="5"/>
      <c r="C37347" s="5" t="str">
        <f>IFERROR(__xludf.DUMMYFUNCTION("""COMPUTED_VALUE"""),"")</f>
        <v/>
      </c>
      <c r="D37347" s="5">
        <v>0.0</v>
      </c>
    </row>
    <row r="37348" ht="14.25" customHeight="1">
      <c r="A37348" s="5"/>
      <c r="B37348" s="5"/>
      <c r="C37348" s="5" t="str">
        <f>IFERROR(__xludf.DUMMYFUNCTION("""COMPUTED_VALUE"""),"")</f>
        <v/>
      </c>
      <c r="D37348" s="5">
        <v>0.0</v>
      </c>
    </row>
    <row r="37349" ht="14.25" customHeight="1">
      <c r="A37349" s="5"/>
      <c r="B37349" s="5"/>
      <c r="C37349" s="5" t="str">
        <f>IFERROR(__xludf.DUMMYFUNCTION("""COMPUTED_VALUE"""),"")</f>
        <v/>
      </c>
      <c r="D37349" s="5">
        <v>0.0</v>
      </c>
    </row>
    <row r="37350" ht="14.25" customHeight="1">
      <c r="A37350" s="5"/>
      <c r="B37350" s="5"/>
      <c r="C37350" s="5" t="str">
        <f>IFERROR(__xludf.DUMMYFUNCTION("""COMPUTED_VALUE"""),"")</f>
        <v/>
      </c>
      <c r="D37350" s="5">
        <v>0.0</v>
      </c>
    </row>
    <row r="37351" ht="14.25" customHeight="1">
      <c r="A37351" s="5"/>
      <c r="B37351" s="5"/>
      <c r="C37351" s="5" t="str">
        <f>IFERROR(__xludf.DUMMYFUNCTION("""COMPUTED_VALUE"""),"")</f>
        <v/>
      </c>
      <c r="D37351" s="5">
        <v>0.0</v>
      </c>
    </row>
    <row r="37352" ht="14.25" customHeight="1">
      <c r="A37352" s="5"/>
      <c r="B37352" s="5"/>
      <c r="C37352" s="5" t="str">
        <f>IFERROR(__xludf.DUMMYFUNCTION("""COMPUTED_VALUE"""),"")</f>
        <v/>
      </c>
      <c r="D37352" s="5">
        <v>0.0</v>
      </c>
    </row>
    <row r="37353" ht="14.25" customHeight="1">
      <c r="A37353" s="5"/>
      <c r="B37353" s="5"/>
      <c r="C37353" s="5" t="str">
        <f>IFERROR(__xludf.DUMMYFUNCTION("""COMPUTED_VALUE"""),"")</f>
        <v/>
      </c>
      <c r="D37353" s="5">
        <v>0.0</v>
      </c>
    </row>
    <row r="37354" ht="14.25" customHeight="1">
      <c r="A37354" s="5"/>
      <c r="B37354" s="5"/>
      <c r="C37354" s="5" t="str">
        <f>IFERROR(__xludf.DUMMYFUNCTION("""COMPUTED_VALUE"""),"")</f>
        <v/>
      </c>
      <c r="D37354" s="5">
        <v>0.0</v>
      </c>
    </row>
    <row r="37355" ht="14.25" customHeight="1">
      <c r="A37355" s="5"/>
      <c r="B37355" s="5"/>
      <c r="C37355" s="5" t="str">
        <f>IFERROR(__xludf.DUMMYFUNCTION("""COMPUTED_VALUE"""),"")</f>
        <v/>
      </c>
      <c r="D37355" s="5">
        <v>0.0</v>
      </c>
    </row>
    <row r="37356" ht="14.25" customHeight="1">
      <c r="A37356" s="5"/>
      <c r="B37356" s="5"/>
      <c r="C37356" s="5" t="str">
        <f>IFERROR(__xludf.DUMMYFUNCTION("""COMPUTED_VALUE"""),"")</f>
        <v/>
      </c>
      <c r="D37356" s="5">
        <v>0.0</v>
      </c>
    </row>
    <row r="37357" ht="14.25" customHeight="1">
      <c r="A37357" s="5"/>
      <c r="B37357" s="5"/>
      <c r="C37357" s="5" t="str">
        <f>IFERROR(__xludf.DUMMYFUNCTION("""COMPUTED_VALUE"""),"")</f>
        <v/>
      </c>
      <c r="D37357" s="5">
        <v>0.0</v>
      </c>
    </row>
    <row r="37358" ht="14.25" customHeight="1">
      <c r="A37358" s="5"/>
      <c r="B37358" s="5"/>
      <c r="C37358" s="5" t="str">
        <f>IFERROR(__xludf.DUMMYFUNCTION("""COMPUTED_VALUE"""),"")</f>
        <v/>
      </c>
      <c r="D37358" s="5">
        <v>0.0</v>
      </c>
    </row>
    <row r="37359" ht="14.25" customHeight="1">
      <c r="A37359" s="5"/>
      <c r="B37359" s="5"/>
      <c r="C37359" s="5" t="str">
        <f>IFERROR(__xludf.DUMMYFUNCTION("""COMPUTED_VALUE"""),"")</f>
        <v/>
      </c>
      <c r="D37359" s="5">
        <v>0.0</v>
      </c>
    </row>
    <row r="37360" ht="14.25" customHeight="1">
      <c r="A37360" s="5"/>
      <c r="B37360" s="5"/>
      <c r="C37360" s="5" t="str">
        <f>IFERROR(__xludf.DUMMYFUNCTION("""COMPUTED_VALUE"""),"")</f>
        <v/>
      </c>
      <c r="D37360" s="5">
        <v>0.0</v>
      </c>
    </row>
    <row r="37361" ht="14.25" customHeight="1">
      <c r="A37361" s="5"/>
      <c r="B37361" s="5"/>
      <c r="C37361" s="5" t="str">
        <f>IFERROR(__xludf.DUMMYFUNCTION("""COMPUTED_VALUE"""),"")</f>
        <v/>
      </c>
      <c r="D37361" s="5">
        <v>0.0</v>
      </c>
    </row>
    <row r="37362" ht="14.25" customHeight="1">
      <c r="A37362" s="5"/>
      <c r="B37362" s="5"/>
      <c r="C37362" s="5" t="str">
        <f>IFERROR(__xludf.DUMMYFUNCTION("""COMPUTED_VALUE"""),"")</f>
        <v/>
      </c>
      <c r="D37362" s="5">
        <v>0.0</v>
      </c>
    </row>
    <row r="37363" ht="14.25" customHeight="1">
      <c r="A37363" s="5"/>
      <c r="B37363" s="5"/>
      <c r="C37363" s="5" t="str">
        <f>IFERROR(__xludf.DUMMYFUNCTION("""COMPUTED_VALUE"""),"")</f>
        <v/>
      </c>
      <c r="D37363" s="5">
        <v>0.0</v>
      </c>
    </row>
    <row r="37364" ht="14.25" customHeight="1">
      <c r="A37364" s="5"/>
      <c r="B37364" s="5"/>
      <c r="C37364" s="5" t="str">
        <f>IFERROR(__xludf.DUMMYFUNCTION("""COMPUTED_VALUE"""),"")</f>
        <v/>
      </c>
      <c r="D37364" s="5">
        <v>0.0</v>
      </c>
    </row>
    <row r="37365" ht="14.25" customHeight="1">
      <c r="A37365" s="5"/>
      <c r="B37365" s="5"/>
      <c r="C37365" s="5" t="str">
        <f>IFERROR(__xludf.DUMMYFUNCTION("""COMPUTED_VALUE"""),"")</f>
        <v/>
      </c>
      <c r="D37365" s="5">
        <v>0.0</v>
      </c>
    </row>
    <row r="37366" ht="14.25" customHeight="1">
      <c r="A37366" s="5"/>
      <c r="B37366" s="5"/>
      <c r="C37366" s="5" t="str">
        <f>IFERROR(__xludf.DUMMYFUNCTION("""COMPUTED_VALUE"""),"")</f>
        <v/>
      </c>
      <c r="D37366" s="5">
        <v>0.0</v>
      </c>
    </row>
    <row r="37367" ht="14.25" customHeight="1">
      <c r="A37367" s="5"/>
      <c r="B37367" s="5"/>
      <c r="C37367" s="5" t="str">
        <f>IFERROR(__xludf.DUMMYFUNCTION("""COMPUTED_VALUE"""),"")</f>
        <v/>
      </c>
      <c r="D37367" s="5">
        <v>0.0</v>
      </c>
    </row>
    <row r="37368" ht="14.25" customHeight="1">
      <c r="A37368" s="5"/>
      <c r="B37368" s="5"/>
      <c r="C37368" s="5" t="str">
        <f>IFERROR(__xludf.DUMMYFUNCTION("""COMPUTED_VALUE"""),"")</f>
        <v/>
      </c>
      <c r="D37368" s="5">
        <v>0.0</v>
      </c>
    </row>
    <row r="37369" ht="14.25" customHeight="1">
      <c r="A37369" s="5"/>
      <c r="B37369" s="5"/>
      <c r="C37369" s="5" t="str">
        <f>IFERROR(__xludf.DUMMYFUNCTION("""COMPUTED_VALUE"""),"")</f>
        <v/>
      </c>
      <c r="D37369" s="5">
        <v>0.0</v>
      </c>
    </row>
    <row r="37370" ht="14.25" customHeight="1">
      <c r="A37370" s="5"/>
      <c r="B37370" s="5"/>
      <c r="C37370" s="5" t="str">
        <f>IFERROR(__xludf.DUMMYFUNCTION("""COMPUTED_VALUE"""),"")</f>
        <v/>
      </c>
      <c r="D37370" s="5">
        <v>0.0</v>
      </c>
    </row>
    <row r="37371" ht="14.25" customHeight="1">
      <c r="A37371" s="5"/>
      <c r="B37371" s="5"/>
      <c r="C37371" s="5" t="str">
        <f>IFERROR(__xludf.DUMMYFUNCTION("""COMPUTED_VALUE"""),"")</f>
        <v/>
      </c>
      <c r="D37371" s="5">
        <v>0.0</v>
      </c>
    </row>
    <row r="37372" ht="14.25" customHeight="1">
      <c r="A37372" s="5"/>
      <c r="B37372" s="5"/>
      <c r="C37372" s="5" t="str">
        <f>IFERROR(__xludf.DUMMYFUNCTION("""COMPUTED_VALUE"""),"")</f>
        <v/>
      </c>
      <c r="D37372" s="5">
        <v>0.0</v>
      </c>
    </row>
    <row r="37373" ht="14.25" customHeight="1">
      <c r="A37373" s="5"/>
      <c r="B37373" s="5"/>
      <c r="C37373" s="5" t="str">
        <f>IFERROR(__xludf.DUMMYFUNCTION("""COMPUTED_VALUE"""),"")</f>
        <v/>
      </c>
      <c r="D37373" s="5">
        <v>0.0</v>
      </c>
    </row>
    <row r="37374" ht="14.25" customHeight="1">
      <c r="A37374" s="5"/>
      <c r="B37374" s="5"/>
      <c r="C37374" s="5" t="str">
        <f>IFERROR(__xludf.DUMMYFUNCTION("""COMPUTED_VALUE"""),"")</f>
        <v/>
      </c>
      <c r="D37374" s="5">
        <v>0.0</v>
      </c>
    </row>
    <row r="37375" ht="14.25" customHeight="1">
      <c r="A37375" s="5"/>
      <c r="B37375" s="5"/>
      <c r="C37375" s="5" t="str">
        <f>IFERROR(__xludf.DUMMYFUNCTION("""COMPUTED_VALUE"""),"")</f>
        <v/>
      </c>
      <c r="D37375" s="5">
        <v>0.0</v>
      </c>
    </row>
    <row r="37376" ht="14.25" customHeight="1">
      <c r="A37376" s="5"/>
      <c r="B37376" s="5"/>
      <c r="C37376" s="5" t="str">
        <f>IFERROR(__xludf.DUMMYFUNCTION("""COMPUTED_VALUE"""),"")</f>
        <v/>
      </c>
      <c r="D37376" s="5">
        <v>0.0</v>
      </c>
    </row>
    <row r="37377" ht="14.25" customHeight="1">
      <c r="A37377" s="5"/>
      <c r="B37377" s="5"/>
      <c r="C37377" s="5" t="str">
        <f>IFERROR(__xludf.DUMMYFUNCTION("""COMPUTED_VALUE"""),"")</f>
        <v/>
      </c>
      <c r="D37377" s="5">
        <v>0.0</v>
      </c>
    </row>
    <row r="37378" ht="14.25" customHeight="1">
      <c r="A37378" s="5"/>
      <c r="B37378" s="5"/>
      <c r="C37378" s="5" t="str">
        <f>IFERROR(__xludf.DUMMYFUNCTION("""COMPUTED_VALUE"""),"")</f>
        <v/>
      </c>
      <c r="D37378" s="5">
        <v>0.0</v>
      </c>
    </row>
    <row r="37379" ht="14.25" customHeight="1">
      <c r="A37379" s="5"/>
      <c r="B37379" s="5"/>
      <c r="C37379" s="5" t="str">
        <f>IFERROR(__xludf.DUMMYFUNCTION("""COMPUTED_VALUE"""),"")</f>
        <v/>
      </c>
      <c r="D37379" s="5">
        <v>0.0</v>
      </c>
    </row>
    <row r="37380" ht="14.25" customHeight="1">
      <c r="A37380" s="5"/>
      <c r="B37380" s="5"/>
      <c r="C37380" s="5" t="str">
        <f>IFERROR(__xludf.DUMMYFUNCTION("""COMPUTED_VALUE"""),"")</f>
        <v/>
      </c>
      <c r="D37380" s="5">
        <v>0.0</v>
      </c>
    </row>
    <row r="37381" ht="14.25" customHeight="1">
      <c r="A37381" s="5"/>
      <c r="B37381" s="5"/>
      <c r="C37381" s="5" t="str">
        <f>IFERROR(__xludf.DUMMYFUNCTION("""COMPUTED_VALUE"""),"")</f>
        <v/>
      </c>
      <c r="D37381" s="5">
        <v>0.0</v>
      </c>
    </row>
    <row r="37382" ht="14.25" customHeight="1">
      <c r="A37382" s="5"/>
      <c r="B37382" s="5"/>
      <c r="C37382" s="5" t="str">
        <f>IFERROR(__xludf.DUMMYFUNCTION("""COMPUTED_VALUE"""),"")</f>
        <v/>
      </c>
      <c r="D37382" s="5">
        <v>0.0</v>
      </c>
    </row>
    <row r="37383" ht="14.25" customHeight="1">
      <c r="A37383" s="5"/>
      <c r="B37383" s="5"/>
      <c r="C37383" s="5" t="str">
        <f>IFERROR(__xludf.DUMMYFUNCTION("""COMPUTED_VALUE"""),"")</f>
        <v/>
      </c>
      <c r="D37383" s="5">
        <v>0.0</v>
      </c>
    </row>
    <row r="37384" ht="14.25" customHeight="1">
      <c r="A37384" s="5"/>
      <c r="B37384" s="5"/>
      <c r="C37384" s="5" t="str">
        <f>IFERROR(__xludf.DUMMYFUNCTION("""COMPUTED_VALUE"""),"")</f>
        <v/>
      </c>
      <c r="D37384" s="5">
        <v>0.0</v>
      </c>
    </row>
    <row r="37385" ht="14.25" customHeight="1">
      <c r="A37385" s="5"/>
      <c r="B37385" s="5"/>
      <c r="C37385" s="5" t="str">
        <f>IFERROR(__xludf.DUMMYFUNCTION("""COMPUTED_VALUE"""),"")</f>
        <v/>
      </c>
      <c r="D37385" s="5">
        <v>0.0</v>
      </c>
    </row>
    <row r="37386" ht="14.25" customHeight="1">
      <c r="A37386" s="5"/>
      <c r="B37386" s="5"/>
      <c r="C37386" s="5" t="str">
        <f>IFERROR(__xludf.DUMMYFUNCTION("""COMPUTED_VALUE"""),"")</f>
        <v/>
      </c>
      <c r="D37386" s="5">
        <v>0.0</v>
      </c>
    </row>
    <row r="37387" ht="14.25" customHeight="1">
      <c r="A37387" s="5"/>
      <c r="B37387" s="5"/>
      <c r="C37387" s="5" t="str">
        <f>IFERROR(__xludf.DUMMYFUNCTION("""COMPUTED_VALUE"""),"")</f>
        <v/>
      </c>
      <c r="D37387" s="5">
        <v>0.0</v>
      </c>
    </row>
    <row r="37388" ht="14.25" customHeight="1">
      <c r="A37388" s="5"/>
      <c r="B37388" s="5"/>
      <c r="C37388" s="5" t="str">
        <f>IFERROR(__xludf.DUMMYFUNCTION("""COMPUTED_VALUE"""),"")</f>
        <v/>
      </c>
      <c r="D37388" s="5">
        <v>0.0</v>
      </c>
    </row>
    <row r="37389" ht="14.25" customHeight="1">
      <c r="A37389" s="5"/>
      <c r="B37389" s="5"/>
      <c r="C37389" s="5" t="str">
        <f>IFERROR(__xludf.DUMMYFUNCTION("""COMPUTED_VALUE"""),"")</f>
        <v/>
      </c>
      <c r="D37389" s="5">
        <v>0.0</v>
      </c>
    </row>
    <row r="37390" ht="14.25" customHeight="1">
      <c r="A37390" s="5"/>
      <c r="B37390" s="5"/>
      <c r="C37390" s="5" t="str">
        <f>IFERROR(__xludf.DUMMYFUNCTION("""COMPUTED_VALUE"""),"")</f>
        <v/>
      </c>
      <c r="D37390" s="5">
        <v>0.0</v>
      </c>
    </row>
    <row r="37391" ht="14.25" customHeight="1">
      <c r="A37391" s="5"/>
      <c r="B37391" s="5"/>
      <c r="C37391" s="5" t="str">
        <f>IFERROR(__xludf.DUMMYFUNCTION("""COMPUTED_VALUE"""),"")</f>
        <v/>
      </c>
      <c r="D37391" s="5">
        <v>0.0</v>
      </c>
    </row>
    <row r="37392" ht="14.25" customHeight="1">
      <c r="A37392" s="5"/>
      <c r="B37392" s="5"/>
      <c r="C37392" s="5" t="str">
        <f>IFERROR(__xludf.DUMMYFUNCTION("""COMPUTED_VALUE"""),"")</f>
        <v/>
      </c>
      <c r="D37392" s="5">
        <v>0.0</v>
      </c>
    </row>
    <row r="37393" ht="14.25" customHeight="1">
      <c r="A37393" s="5"/>
      <c r="B37393" s="5"/>
      <c r="C37393" s="5" t="str">
        <f>IFERROR(__xludf.DUMMYFUNCTION("""COMPUTED_VALUE"""),"")</f>
        <v/>
      </c>
      <c r="D37393" s="5">
        <v>0.0</v>
      </c>
    </row>
    <row r="37394" ht="14.25" customHeight="1">
      <c r="A37394" s="5"/>
      <c r="B37394" s="5"/>
      <c r="C37394" s="5" t="str">
        <f>IFERROR(__xludf.DUMMYFUNCTION("""COMPUTED_VALUE"""),"")</f>
        <v/>
      </c>
      <c r="D37394" s="5">
        <v>0.0</v>
      </c>
    </row>
    <row r="37395" ht="14.25" customHeight="1">
      <c r="A37395" s="5"/>
      <c r="B37395" s="5"/>
      <c r="C37395" s="5" t="str">
        <f>IFERROR(__xludf.DUMMYFUNCTION("""COMPUTED_VALUE"""),"")</f>
        <v/>
      </c>
      <c r="D37395" s="5">
        <v>0.0</v>
      </c>
    </row>
    <row r="37396" ht="14.25" customHeight="1">
      <c r="A37396" s="5"/>
      <c r="B37396" s="5"/>
      <c r="C37396" s="5" t="str">
        <f>IFERROR(__xludf.DUMMYFUNCTION("""COMPUTED_VALUE"""),"")</f>
        <v/>
      </c>
      <c r="D37396" s="5">
        <v>0.0</v>
      </c>
    </row>
    <row r="37397" ht="14.25" customHeight="1">
      <c r="A37397" s="5"/>
      <c r="B37397" s="5"/>
      <c r="C37397" s="5" t="str">
        <f>IFERROR(__xludf.DUMMYFUNCTION("""COMPUTED_VALUE"""),"")</f>
        <v/>
      </c>
      <c r="D37397" s="5">
        <v>0.0</v>
      </c>
    </row>
    <row r="37398" ht="14.25" customHeight="1">
      <c r="A37398" s="5"/>
      <c r="B37398" s="5"/>
      <c r="C37398" s="5" t="str">
        <f>IFERROR(__xludf.DUMMYFUNCTION("""COMPUTED_VALUE"""),"")</f>
        <v/>
      </c>
      <c r="D37398" s="5">
        <v>0.0</v>
      </c>
    </row>
    <row r="37399" ht="14.25" customHeight="1">
      <c r="A37399" s="5"/>
      <c r="B37399" s="5"/>
      <c r="C37399" s="5" t="str">
        <f>IFERROR(__xludf.DUMMYFUNCTION("""COMPUTED_VALUE"""),"")</f>
        <v/>
      </c>
      <c r="D37399" s="5">
        <v>0.0</v>
      </c>
    </row>
    <row r="37400" ht="14.25" customHeight="1">
      <c r="A37400" s="5"/>
      <c r="B37400" s="5"/>
      <c r="C37400" s="5" t="str">
        <f>IFERROR(__xludf.DUMMYFUNCTION("""COMPUTED_VALUE"""),"")</f>
        <v/>
      </c>
      <c r="D37400" s="5">
        <v>0.0</v>
      </c>
    </row>
    <row r="37401" ht="14.25" customHeight="1">
      <c r="A37401" s="5"/>
      <c r="B37401" s="5"/>
      <c r="C37401" s="5" t="str">
        <f>IFERROR(__xludf.DUMMYFUNCTION("""COMPUTED_VALUE"""),"")</f>
        <v/>
      </c>
      <c r="D37401" s="5">
        <v>0.0</v>
      </c>
    </row>
    <row r="37402" ht="14.25" customHeight="1">
      <c r="A37402" s="5"/>
      <c r="B37402" s="5"/>
      <c r="C37402" s="5" t="str">
        <f>IFERROR(__xludf.DUMMYFUNCTION("""COMPUTED_VALUE"""),"")</f>
        <v/>
      </c>
      <c r="D37402" s="5">
        <v>0.0</v>
      </c>
    </row>
    <row r="37403" ht="14.25" customHeight="1">
      <c r="A37403" s="5"/>
      <c r="B37403" s="5"/>
      <c r="C37403" s="5" t="str">
        <f>IFERROR(__xludf.DUMMYFUNCTION("""COMPUTED_VALUE"""),"")</f>
        <v/>
      </c>
      <c r="D37403" s="5">
        <v>0.0</v>
      </c>
    </row>
    <row r="37404" ht="14.25" customHeight="1">
      <c r="A37404" s="5"/>
      <c r="B37404" s="5"/>
      <c r="C37404" s="5" t="str">
        <f>IFERROR(__xludf.DUMMYFUNCTION("""COMPUTED_VALUE"""),"")</f>
        <v/>
      </c>
      <c r="D37404" s="5">
        <v>0.0</v>
      </c>
    </row>
    <row r="37405" ht="14.25" customHeight="1">
      <c r="A37405" s="5"/>
      <c r="B37405" s="5"/>
      <c r="C37405" s="5" t="str">
        <f>IFERROR(__xludf.DUMMYFUNCTION("""COMPUTED_VALUE"""),"")</f>
        <v/>
      </c>
      <c r="D37405" s="5">
        <v>0.0</v>
      </c>
    </row>
    <row r="37406" ht="14.25" customHeight="1">
      <c r="A37406" s="5"/>
      <c r="B37406" s="5"/>
      <c r="C37406" s="5" t="str">
        <f>IFERROR(__xludf.DUMMYFUNCTION("""COMPUTED_VALUE"""),"")</f>
        <v/>
      </c>
      <c r="D37406" s="5">
        <v>0.0</v>
      </c>
    </row>
    <row r="37407" ht="14.25" customHeight="1">
      <c r="A37407" s="5"/>
      <c r="B37407" s="5"/>
      <c r="C37407" s="5" t="str">
        <f>IFERROR(__xludf.DUMMYFUNCTION("""COMPUTED_VALUE"""),"")</f>
        <v/>
      </c>
      <c r="D37407" s="5">
        <v>0.0</v>
      </c>
    </row>
    <row r="37408" ht="14.25" customHeight="1">
      <c r="A37408" s="5"/>
      <c r="B37408" s="5"/>
      <c r="C37408" s="5" t="str">
        <f>IFERROR(__xludf.DUMMYFUNCTION("""COMPUTED_VALUE"""),"")</f>
        <v/>
      </c>
      <c r="D37408" s="5">
        <v>0.0</v>
      </c>
    </row>
    <row r="37409" ht="14.25" customHeight="1">
      <c r="A37409" s="5"/>
      <c r="B37409" s="5"/>
      <c r="C37409" s="5" t="str">
        <f>IFERROR(__xludf.DUMMYFUNCTION("""COMPUTED_VALUE"""),"")</f>
        <v/>
      </c>
      <c r="D37409" s="5">
        <v>0.0</v>
      </c>
    </row>
    <row r="37410" ht="14.25" customHeight="1">
      <c r="A37410" s="5"/>
      <c r="B37410" s="5"/>
      <c r="C37410" s="5" t="str">
        <f>IFERROR(__xludf.DUMMYFUNCTION("""COMPUTED_VALUE"""),"")</f>
        <v/>
      </c>
      <c r="D37410" s="5">
        <v>0.0</v>
      </c>
    </row>
    <row r="37411" ht="14.25" customHeight="1">
      <c r="A37411" s="5"/>
      <c r="B37411" s="5"/>
      <c r="C37411" s="5" t="str">
        <f>IFERROR(__xludf.DUMMYFUNCTION("""COMPUTED_VALUE"""),"")</f>
        <v/>
      </c>
      <c r="D37411" s="5">
        <v>0.0</v>
      </c>
    </row>
    <row r="37412" ht="14.25" customHeight="1">
      <c r="A37412" s="5"/>
      <c r="B37412" s="5"/>
      <c r="C37412" s="5" t="str">
        <f>IFERROR(__xludf.DUMMYFUNCTION("""COMPUTED_VALUE"""),"")</f>
        <v/>
      </c>
      <c r="D37412" s="5">
        <v>0.0</v>
      </c>
    </row>
    <row r="37413" ht="14.25" customHeight="1">
      <c r="A37413" s="5"/>
      <c r="B37413" s="5"/>
      <c r="C37413" s="5" t="str">
        <f>IFERROR(__xludf.DUMMYFUNCTION("""COMPUTED_VALUE"""),"")</f>
        <v/>
      </c>
      <c r="D37413" s="5">
        <v>0.0</v>
      </c>
    </row>
    <row r="37414" ht="14.25" customHeight="1">
      <c r="A37414" s="5"/>
      <c r="B37414" s="5"/>
      <c r="C37414" s="5" t="str">
        <f>IFERROR(__xludf.DUMMYFUNCTION("""COMPUTED_VALUE"""),"")</f>
        <v/>
      </c>
      <c r="D37414" s="5">
        <v>0.0</v>
      </c>
    </row>
    <row r="37415" ht="14.25" customHeight="1">
      <c r="A37415" s="5"/>
      <c r="B37415" s="5"/>
      <c r="C37415" s="5" t="str">
        <f>IFERROR(__xludf.DUMMYFUNCTION("""COMPUTED_VALUE"""),"")</f>
        <v/>
      </c>
      <c r="D37415" s="5">
        <v>0.0</v>
      </c>
    </row>
    <row r="37416" ht="14.25" customHeight="1">
      <c r="A37416" s="5"/>
      <c r="B37416" s="5"/>
      <c r="C37416" s="5" t="str">
        <f>IFERROR(__xludf.DUMMYFUNCTION("""COMPUTED_VALUE"""),"")</f>
        <v/>
      </c>
      <c r="D37416" s="5">
        <v>0.0</v>
      </c>
    </row>
    <row r="37417" ht="14.25" customHeight="1">
      <c r="A37417" s="5"/>
      <c r="B37417" s="5"/>
      <c r="C37417" s="5" t="str">
        <f>IFERROR(__xludf.DUMMYFUNCTION("""COMPUTED_VALUE"""),"")</f>
        <v/>
      </c>
      <c r="D37417" s="5">
        <v>0.0</v>
      </c>
    </row>
    <row r="37418" ht="14.25" customHeight="1">
      <c r="A37418" s="5"/>
      <c r="B37418" s="5"/>
      <c r="C37418" s="5" t="str">
        <f>IFERROR(__xludf.DUMMYFUNCTION("""COMPUTED_VALUE"""),"")</f>
        <v/>
      </c>
      <c r="D37418" s="5">
        <v>0.0</v>
      </c>
    </row>
    <row r="37419" ht="14.25" customHeight="1">
      <c r="A37419" s="5"/>
      <c r="B37419" s="5"/>
      <c r="C37419" s="5" t="str">
        <f>IFERROR(__xludf.DUMMYFUNCTION("""COMPUTED_VALUE"""),"")</f>
        <v/>
      </c>
      <c r="D37419" s="5">
        <v>0.0</v>
      </c>
    </row>
    <row r="37420" ht="14.25" customHeight="1">
      <c r="A37420" s="5"/>
      <c r="B37420" s="5"/>
      <c r="C37420" s="5" t="str">
        <f>IFERROR(__xludf.DUMMYFUNCTION("""COMPUTED_VALUE"""),"")</f>
        <v/>
      </c>
      <c r="D37420" s="5">
        <v>0.0</v>
      </c>
    </row>
    <row r="37421" ht="14.25" customHeight="1">
      <c r="A37421" s="5"/>
      <c r="B37421" s="5"/>
      <c r="C37421" s="5" t="str">
        <f>IFERROR(__xludf.DUMMYFUNCTION("""COMPUTED_VALUE"""),"")</f>
        <v/>
      </c>
      <c r="D37421" s="5">
        <v>0.0</v>
      </c>
    </row>
    <row r="37422" ht="14.25" customHeight="1">
      <c r="A37422" s="5"/>
      <c r="B37422" s="5"/>
      <c r="C37422" s="5" t="str">
        <f>IFERROR(__xludf.DUMMYFUNCTION("""COMPUTED_VALUE"""),"")</f>
        <v/>
      </c>
      <c r="D37422" s="5">
        <v>0.0</v>
      </c>
    </row>
    <row r="37423" ht="14.25" customHeight="1">
      <c r="A37423" s="5"/>
      <c r="B37423" s="5"/>
      <c r="C37423" s="5" t="str">
        <f>IFERROR(__xludf.DUMMYFUNCTION("""COMPUTED_VALUE"""),"")</f>
        <v/>
      </c>
      <c r="D37423" s="5">
        <v>0.0</v>
      </c>
    </row>
    <row r="37424" ht="14.25" customHeight="1">
      <c r="A37424" s="5"/>
      <c r="B37424" s="5"/>
      <c r="C37424" s="5" t="str">
        <f>IFERROR(__xludf.DUMMYFUNCTION("""COMPUTED_VALUE"""),"")</f>
        <v/>
      </c>
      <c r="D37424" s="5">
        <v>0.0</v>
      </c>
    </row>
    <row r="37425" ht="14.25" customHeight="1">
      <c r="A37425" s="5"/>
      <c r="B37425" s="5"/>
      <c r="C37425" s="5" t="str">
        <f>IFERROR(__xludf.DUMMYFUNCTION("""COMPUTED_VALUE"""),"")</f>
        <v/>
      </c>
      <c r="D37425" s="5">
        <v>0.0</v>
      </c>
    </row>
    <row r="37426" ht="14.25" customHeight="1">
      <c r="A37426" s="5"/>
      <c r="B37426" s="5"/>
      <c r="C37426" s="5" t="str">
        <f>IFERROR(__xludf.DUMMYFUNCTION("""COMPUTED_VALUE"""),"")</f>
        <v/>
      </c>
      <c r="D37426" s="5">
        <v>0.0</v>
      </c>
    </row>
    <row r="37427" ht="14.25" customHeight="1">
      <c r="A37427" s="5"/>
      <c r="B37427" s="5"/>
      <c r="C37427" s="5" t="str">
        <f>IFERROR(__xludf.DUMMYFUNCTION("""COMPUTED_VALUE"""),"")</f>
        <v/>
      </c>
      <c r="D37427" s="5">
        <v>0.0</v>
      </c>
    </row>
    <row r="37428" ht="14.25" customHeight="1">
      <c r="A37428" s="5"/>
      <c r="B37428" s="5"/>
      <c r="C37428" s="5" t="str">
        <f>IFERROR(__xludf.DUMMYFUNCTION("""COMPUTED_VALUE"""),"")</f>
        <v/>
      </c>
      <c r="D37428" s="5">
        <v>0.0</v>
      </c>
    </row>
    <row r="37429" ht="14.25" customHeight="1">
      <c r="A37429" s="5"/>
      <c r="B37429" s="5"/>
      <c r="C37429" s="5" t="str">
        <f>IFERROR(__xludf.DUMMYFUNCTION("""COMPUTED_VALUE"""),"")</f>
        <v/>
      </c>
      <c r="D37429" s="5">
        <v>0.0</v>
      </c>
    </row>
    <row r="37430" ht="14.25" customHeight="1">
      <c r="A37430" s="5"/>
      <c r="B37430" s="5"/>
      <c r="C37430" s="5" t="str">
        <f>IFERROR(__xludf.DUMMYFUNCTION("""COMPUTED_VALUE"""),"")</f>
        <v/>
      </c>
      <c r="D37430" s="5">
        <v>0.0</v>
      </c>
    </row>
    <row r="37431" ht="14.25" customHeight="1">
      <c r="A37431" s="5"/>
      <c r="B37431" s="5"/>
      <c r="C37431" s="5" t="str">
        <f>IFERROR(__xludf.DUMMYFUNCTION("""COMPUTED_VALUE"""),"")</f>
        <v/>
      </c>
      <c r="D37431" s="5">
        <v>0.0</v>
      </c>
    </row>
    <row r="37432" ht="14.25" customHeight="1">
      <c r="A37432" s="5"/>
      <c r="B37432" s="5"/>
      <c r="C37432" s="5" t="str">
        <f>IFERROR(__xludf.DUMMYFUNCTION("""COMPUTED_VALUE"""),"")</f>
        <v/>
      </c>
      <c r="D37432" s="5">
        <v>0.0</v>
      </c>
    </row>
    <row r="37433" ht="14.25" customHeight="1">
      <c r="A37433" s="5"/>
      <c r="B37433" s="5"/>
      <c r="C37433" s="5" t="str">
        <f>IFERROR(__xludf.DUMMYFUNCTION("""COMPUTED_VALUE"""),"")</f>
        <v/>
      </c>
      <c r="D37433" s="5">
        <v>0.0</v>
      </c>
    </row>
    <row r="37434" ht="14.25" customHeight="1">
      <c r="A37434" s="5"/>
      <c r="B37434" s="5"/>
      <c r="C37434" s="5" t="str">
        <f>IFERROR(__xludf.DUMMYFUNCTION("""COMPUTED_VALUE"""),"")</f>
        <v/>
      </c>
      <c r="D37434" s="5">
        <v>0.0</v>
      </c>
    </row>
    <row r="37435" ht="14.25" customHeight="1">
      <c r="A37435" s="5"/>
      <c r="B37435" s="5"/>
      <c r="C37435" s="5" t="str">
        <f>IFERROR(__xludf.DUMMYFUNCTION("""COMPUTED_VALUE"""),"")</f>
        <v/>
      </c>
      <c r="D37435" s="5">
        <v>0.0</v>
      </c>
    </row>
    <row r="37436" ht="14.25" customHeight="1">
      <c r="A37436" s="5"/>
      <c r="B37436" s="5"/>
      <c r="C37436" s="5" t="str">
        <f>IFERROR(__xludf.DUMMYFUNCTION("""COMPUTED_VALUE"""),"")</f>
        <v/>
      </c>
      <c r="D37436" s="5">
        <v>0.0</v>
      </c>
    </row>
    <row r="37437" ht="14.25" customHeight="1">
      <c r="A37437" s="5"/>
      <c r="B37437" s="5"/>
      <c r="C37437" s="5" t="str">
        <f>IFERROR(__xludf.DUMMYFUNCTION("""COMPUTED_VALUE"""),"")</f>
        <v/>
      </c>
      <c r="D37437" s="5">
        <v>0.0</v>
      </c>
    </row>
    <row r="37438" ht="14.25" customHeight="1">
      <c r="A37438" s="5"/>
      <c r="B37438" s="5"/>
      <c r="C37438" s="5" t="str">
        <f>IFERROR(__xludf.DUMMYFUNCTION("""COMPUTED_VALUE"""),"")</f>
        <v/>
      </c>
      <c r="D37438" s="5">
        <v>0.0</v>
      </c>
    </row>
    <row r="37439" ht="14.25" customHeight="1">
      <c r="A37439" s="5"/>
      <c r="B37439" s="5"/>
      <c r="C37439" s="5" t="str">
        <f>IFERROR(__xludf.DUMMYFUNCTION("""COMPUTED_VALUE"""),"")</f>
        <v/>
      </c>
      <c r="D37439" s="5">
        <v>0.0</v>
      </c>
    </row>
    <row r="37440" ht="14.25" customHeight="1">
      <c r="A37440" s="5"/>
      <c r="B37440" s="5"/>
      <c r="C37440" s="5" t="str">
        <f>IFERROR(__xludf.DUMMYFUNCTION("""COMPUTED_VALUE"""),"")</f>
        <v/>
      </c>
      <c r="D37440" s="5">
        <v>0.0</v>
      </c>
    </row>
    <row r="37441" ht="14.25" customHeight="1">
      <c r="A37441" s="5"/>
      <c r="B37441" s="5"/>
      <c r="C37441" s="5" t="str">
        <f>IFERROR(__xludf.DUMMYFUNCTION("""COMPUTED_VALUE"""),"")</f>
        <v/>
      </c>
      <c r="D37441" s="5">
        <v>0.0</v>
      </c>
    </row>
    <row r="37442" ht="14.25" customHeight="1">
      <c r="A37442" s="5"/>
      <c r="B37442" s="5"/>
      <c r="C37442" s="5" t="str">
        <f>IFERROR(__xludf.DUMMYFUNCTION("""COMPUTED_VALUE"""),"")</f>
        <v/>
      </c>
      <c r="D37442" s="5">
        <v>0.0</v>
      </c>
    </row>
    <row r="37443" ht="14.25" customHeight="1">
      <c r="A37443" s="5"/>
      <c r="B37443" s="5"/>
      <c r="C37443" s="5" t="str">
        <f>IFERROR(__xludf.DUMMYFUNCTION("""COMPUTED_VALUE"""),"")</f>
        <v/>
      </c>
      <c r="D37443" s="5">
        <v>0.0</v>
      </c>
    </row>
    <row r="37444" ht="14.25" customHeight="1">
      <c r="A37444" s="5"/>
      <c r="B37444" s="5"/>
      <c r="C37444" s="5" t="str">
        <f>IFERROR(__xludf.DUMMYFUNCTION("""COMPUTED_VALUE"""),"")</f>
        <v/>
      </c>
      <c r="D37444" s="5">
        <v>0.0</v>
      </c>
    </row>
    <row r="37445" ht="14.25" customHeight="1">
      <c r="A37445" s="5"/>
      <c r="B37445" s="5"/>
      <c r="C37445" s="5" t="str">
        <f>IFERROR(__xludf.DUMMYFUNCTION("""COMPUTED_VALUE"""),"")</f>
        <v/>
      </c>
      <c r="D37445" s="5">
        <v>0.0</v>
      </c>
    </row>
    <row r="37446" ht="14.25" customHeight="1">
      <c r="A37446" s="5"/>
      <c r="B37446" s="5"/>
      <c r="C37446" s="5" t="str">
        <f>IFERROR(__xludf.DUMMYFUNCTION("""COMPUTED_VALUE"""),"")</f>
        <v/>
      </c>
      <c r="D37446" s="5">
        <v>0.0</v>
      </c>
    </row>
    <row r="37447" ht="14.25" customHeight="1">
      <c r="A37447" s="5"/>
      <c r="B37447" s="5"/>
      <c r="C37447" s="5" t="str">
        <f>IFERROR(__xludf.DUMMYFUNCTION("""COMPUTED_VALUE"""),"")</f>
        <v/>
      </c>
      <c r="D37447" s="5">
        <v>0.0</v>
      </c>
    </row>
    <row r="37448" ht="14.25" customHeight="1">
      <c r="A37448" s="5"/>
      <c r="B37448" s="5"/>
      <c r="C37448" s="5" t="str">
        <f>IFERROR(__xludf.DUMMYFUNCTION("""COMPUTED_VALUE"""),"")</f>
        <v/>
      </c>
      <c r="D37448" s="5">
        <v>0.0</v>
      </c>
    </row>
    <row r="37449" ht="14.25" customHeight="1">
      <c r="A37449" s="5"/>
      <c r="B37449" s="5"/>
      <c r="C37449" s="5" t="str">
        <f>IFERROR(__xludf.DUMMYFUNCTION("""COMPUTED_VALUE"""),"")</f>
        <v/>
      </c>
      <c r="D37449" s="5">
        <v>0.0</v>
      </c>
    </row>
    <row r="37450" ht="14.25" customHeight="1">
      <c r="A37450" s="5"/>
      <c r="B37450" s="5"/>
      <c r="C37450" s="5" t="str">
        <f>IFERROR(__xludf.DUMMYFUNCTION("""COMPUTED_VALUE"""),"")</f>
        <v/>
      </c>
      <c r="D37450" s="5">
        <v>0.0</v>
      </c>
    </row>
    <row r="37451" ht="14.25" customHeight="1">
      <c r="A37451" s="5"/>
      <c r="B37451" s="5"/>
      <c r="C37451" s="5" t="str">
        <f>IFERROR(__xludf.DUMMYFUNCTION("""COMPUTED_VALUE"""),"")</f>
        <v/>
      </c>
      <c r="D37451" s="5">
        <v>0.0</v>
      </c>
    </row>
    <row r="37452" ht="14.25" customHeight="1">
      <c r="A37452" s="5"/>
      <c r="B37452" s="5"/>
      <c r="C37452" s="5" t="str">
        <f>IFERROR(__xludf.DUMMYFUNCTION("""COMPUTED_VALUE"""),"")</f>
        <v/>
      </c>
      <c r="D37452" s="5">
        <v>0.0</v>
      </c>
    </row>
    <row r="37453" ht="14.25" customHeight="1">
      <c r="A37453" s="5"/>
      <c r="B37453" s="5"/>
      <c r="C37453" s="5" t="str">
        <f>IFERROR(__xludf.DUMMYFUNCTION("""COMPUTED_VALUE"""),"")</f>
        <v/>
      </c>
      <c r="D37453" s="5">
        <v>0.0</v>
      </c>
    </row>
    <row r="37454" ht="14.25" customHeight="1">
      <c r="A37454" s="5"/>
      <c r="B37454" s="5"/>
      <c r="C37454" s="5" t="str">
        <f>IFERROR(__xludf.DUMMYFUNCTION("""COMPUTED_VALUE"""),"")</f>
        <v/>
      </c>
      <c r="D37454" s="5">
        <v>0.0</v>
      </c>
    </row>
    <row r="37455" ht="14.25" customHeight="1">
      <c r="A37455" s="5"/>
      <c r="B37455" s="5"/>
      <c r="C37455" s="5" t="str">
        <f>IFERROR(__xludf.DUMMYFUNCTION("""COMPUTED_VALUE"""),"")</f>
        <v/>
      </c>
      <c r="D37455" s="5">
        <v>0.0</v>
      </c>
    </row>
    <row r="37456" ht="14.25" customHeight="1">
      <c r="A37456" s="5"/>
      <c r="B37456" s="5"/>
      <c r="C37456" s="5" t="str">
        <f>IFERROR(__xludf.DUMMYFUNCTION("""COMPUTED_VALUE"""),"")</f>
        <v/>
      </c>
      <c r="D37456" s="5">
        <v>0.0</v>
      </c>
    </row>
    <row r="37457" ht="14.25" customHeight="1">
      <c r="A37457" s="5"/>
      <c r="B37457" s="5"/>
      <c r="C37457" s="5" t="str">
        <f>IFERROR(__xludf.DUMMYFUNCTION("""COMPUTED_VALUE"""),"")</f>
        <v/>
      </c>
      <c r="D37457" s="5">
        <v>0.0</v>
      </c>
    </row>
    <row r="37458" ht="14.25" customHeight="1">
      <c r="A37458" s="5"/>
      <c r="B37458" s="5"/>
      <c r="C37458" s="5" t="str">
        <f>IFERROR(__xludf.DUMMYFUNCTION("""COMPUTED_VALUE"""),"")</f>
        <v/>
      </c>
      <c r="D37458" s="5">
        <v>0.0</v>
      </c>
    </row>
    <row r="37459" ht="14.25" customHeight="1">
      <c r="A37459" s="5"/>
      <c r="B37459" s="5"/>
      <c r="C37459" s="5" t="str">
        <f>IFERROR(__xludf.DUMMYFUNCTION("""COMPUTED_VALUE"""),"")</f>
        <v/>
      </c>
      <c r="D37459" s="5">
        <v>0.0</v>
      </c>
    </row>
    <row r="37460" ht="14.25" customHeight="1">
      <c r="A37460" s="5"/>
      <c r="B37460" s="5"/>
      <c r="C37460" s="5" t="str">
        <f>IFERROR(__xludf.DUMMYFUNCTION("""COMPUTED_VALUE"""),"")</f>
        <v/>
      </c>
      <c r="D37460" s="5">
        <v>0.0</v>
      </c>
    </row>
    <row r="37461" ht="14.25" customHeight="1">
      <c r="A37461" s="5"/>
      <c r="B37461" s="5"/>
      <c r="C37461" s="5" t="str">
        <f>IFERROR(__xludf.DUMMYFUNCTION("""COMPUTED_VALUE"""),"")</f>
        <v/>
      </c>
      <c r="D37461" s="5">
        <v>0.0</v>
      </c>
    </row>
    <row r="37462" ht="14.25" customHeight="1">
      <c r="A37462" s="5"/>
      <c r="B37462" s="5"/>
      <c r="C37462" s="5" t="str">
        <f>IFERROR(__xludf.DUMMYFUNCTION("""COMPUTED_VALUE"""),"")</f>
        <v/>
      </c>
      <c r="D37462" s="5">
        <v>0.0</v>
      </c>
    </row>
    <row r="37463" ht="14.25" customHeight="1">
      <c r="A37463" s="5"/>
      <c r="B37463" s="5"/>
      <c r="C37463" s="5" t="str">
        <f>IFERROR(__xludf.DUMMYFUNCTION("""COMPUTED_VALUE"""),"")</f>
        <v/>
      </c>
      <c r="D37463" s="5">
        <v>0.0</v>
      </c>
    </row>
    <row r="37464" ht="14.25" customHeight="1">
      <c r="A37464" s="5"/>
      <c r="B37464" s="5"/>
      <c r="C37464" s="5" t="str">
        <f>IFERROR(__xludf.DUMMYFUNCTION("""COMPUTED_VALUE"""),"")</f>
        <v/>
      </c>
      <c r="D37464" s="5">
        <v>0.0</v>
      </c>
    </row>
    <row r="37465" ht="14.25" customHeight="1">
      <c r="A37465" s="5"/>
      <c r="B37465" s="5"/>
      <c r="C37465" s="5" t="str">
        <f>IFERROR(__xludf.DUMMYFUNCTION("""COMPUTED_VALUE"""),"")</f>
        <v/>
      </c>
      <c r="D37465" s="5">
        <v>0.0</v>
      </c>
    </row>
    <row r="37466" ht="14.25" customHeight="1">
      <c r="A37466" s="5"/>
      <c r="B37466" s="5"/>
      <c r="C37466" s="5" t="str">
        <f>IFERROR(__xludf.DUMMYFUNCTION("""COMPUTED_VALUE"""),"")</f>
        <v/>
      </c>
      <c r="D37466" s="5">
        <v>0.0</v>
      </c>
    </row>
    <row r="37467" ht="14.25" customHeight="1">
      <c r="A37467" s="5"/>
      <c r="B37467" s="5"/>
      <c r="C37467" s="5" t="str">
        <f>IFERROR(__xludf.DUMMYFUNCTION("""COMPUTED_VALUE"""),"")</f>
        <v/>
      </c>
      <c r="D37467" s="5">
        <v>0.0</v>
      </c>
    </row>
    <row r="37468" ht="14.25" customHeight="1">
      <c r="A37468" s="5"/>
      <c r="B37468" s="5"/>
      <c r="C37468" s="5" t="str">
        <f>IFERROR(__xludf.DUMMYFUNCTION("""COMPUTED_VALUE"""),"")</f>
        <v/>
      </c>
      <c r="D37468" s="5">
        <v>0.0</v>
      </c>
    </row>
    <row r="37469" ht="14.25" customHeight="1">
      <c r="A37469" s="5"/>
      <c r="B37469" s="5"/>
      <c r="C37469" s="5" t="str">
        <f>IFERROR(__xludf.DUMMYFUNCTION("""COMPUTED_VALUE"""),"")</f>
        <v/>
      </c>
      <c r="D37469" s="5">
        <v>0.0</v>
      </c>
    </row>
    <row r="37470" ht="14.25" customHeight="1">
      <c r="A37470" s="5"/>
      <c r="B37470" s="5"/>
      <c r="C37470" s="5" t="str">
        <f>IFERROR(__xludf.DUMMYFUNCTION("""COMPUTED_VALUE"""),"")</f>
        <v/>
      </c>
      <c r="D37470" s="5">
        <v>0.0</v>
      </c>
    </row>
    <row r="37471" ht="14.25" customHeight="1">
      <c r="A37471" s="5"/>
      <c r="B37471" s="5"/>
      <c r="C37471" s="5" t="str">
        <f>IFERROR(__xludf.DUMMYFUNCTION("""COMPUTED_VALUE"""),"")</f>
        <v/>
      </c>
      <c r="D37471" s="5">
        <v>0.0</v>
      </c>
    </row>
    <row r="37472" ht="14.25" customHeight="1">
      <c r="A37472" s="5"/>
      <c r="B37472" s="5"/>
      <c r="C37472" s="5" t="str">
        <f>IFERROR(__xludf.DUMMYFUNCTION("""COMPUTED_VALUE"""),"")</f>
        <v/>
      </c>
      <c r="D37472" s="5">
        <v>0.0</v>
      </c>
    </row>
    <row r="37473" ht="14.25" customHeight="1">
      <c r="A37473" s="5"/>
      <c r="B37473" s="5"/>
      <c r="C37473" s="5" t="str">
        <f>IFERROR(__xludf.DUMMYFUNCTION("""COMPUTED_VALUE"""),"")</f>
        <v/>
      </c>
      <c r="D37473" s="5">
        <v>0.0</v>
      </c>
    </row>
    <row r="37474" ht="14.25" customHeight="1">
      <c r="A37474" s="5"/>
      <c r="B37474" s="5"/>
      <c r="C37474" s="5" t="str">
        <f>IFERROR(__xludf.DUMMYFUNCTION("""COMPUTED_VALUE"""),"")</f>
        <v/>
      </c>
      <c r="D37474" s="5">
        <v>0.0</v>
      </c>
    </row>
    <row r="37475" ht="14.25" customHeight="1">
      <c r="A37475" s="5"/>
      <c r="B37475" s="5"/>
      <c r="C37475" s="5" t="str">
        <f>IFERROR(__xludf.DUMMYFUNCTION("""COMPUTED_VALUE"""),"")</f>
        <v/>
      </c>
      <c r="D37475" s="5">
        <v>0.0</v>
      </c>
    </row>
    <row r="37476" ht="14.25" customHeight="1">
      <c r="A37476" s="5"/>
      <c r="B37476" s="5"/>
      <c r="C37476" s="5" t="str">
        <f>IFERROR(__xludf.DUMMYFUNCTION("""COMPUTED_VALUE"""),"")</f>
        <v/>
      </c>
      <c r="D37476" s="5">
        <v>0.0</v>
      </c>
    </row>
    <row r="37477" ht="14.25" customHeight="1">
      <c r="A37477" s="5"/>
      <c r="B37477" s="5"/>
      <c r="C37477" s="5" t="str">
        <f>IFERROR(__xludf.DUMMYFUNCTION("""COMPUTED_VALUE"""),"")</f>
        <v/>
      </c>
      <c r="D37477" s="5">
        <v>0.0</v>
      </c>
    </row>
    <row r="37478" ht="14.25" customHeight="1">
      <c r="A37478" s="5"/>
      <c r="B37478" s="5"/>
      <c r="C37478" s="5" t="str">
        <f>IFERROR(__xludf.DUMMYFUNCTION("""COMPUTED_VALUE"""),"")</f>
        <v/>
      </c>
      <c r="D37478" s="5">
        <v>0.0</v>
      </c>
    </row>
    <row r="37479" ht="14.25" customHeight="1">
      <c r="A37479" s="5"/>
      <c r="B37479" s="5"/>
      <c r="C37479" s="5" t="str">
        <f>IFERROR(__xludf.DUMMYFUNCTION("""COMPUTED_VALUE"""),"")</f>
        <v/>
      </c>
      <c r="D37479" s="5">
        <v>0.0</v>
      </c>
    </row>
    <row r="37480" ht="14.25" customHeight="1">
      <c r="A37480" s="5"/>
      <c r="B37480" s="5"/>
      <c r="C37480" s="5" t="str">
        <f>IFERROR(__xludf.DUMMYFUNCTION("""COMPUTED_VALUE"""),"")</f>
        <v/>
      </c>
      <c r="D37480" s="5">
        <v>0.0</v>
      </c>
    </row>
    <row r="37481" ht="14.25" customHeight="1">
      <c r="A37481" s="5"/>
      <c r="B37481" s="5"/>
      <c r="C37481" s="5" t="str">
        <f>IFERROR(__xludf.DUMMYFUNCTION("""COMPUTED_VALUE"""),"")</f>
        <v/>
      </c>
      <c r="D37481" s="5">
        <v>0.0</v>
      </c>
    </row>
    <row r="37482" ht="14.25" customHeight="1">
      <c r="A37482" s="5"/>
      <c r="B37482" s="5"/>
      <c r="C37482" s="5" t="str">
        <f>IFERROR(__xludf.DUMMYFUNCTION("""COMPUTED_VALUE"""),"")</f>
        <v/>
      </c>
      <c r="D37482" s="5">
        <v>0.0</v>
      </c>
    </row>
    <row r="37483" ht="14.25" customHeight="1">
      <c r="A37483" s="5"/>
      <c r="B37483" s="5"/>
      <c r="C37483" s="5" t="str">
        <f>IFERROR(__xludf.DUMMYFUNCTION("""COMPUTED_VALUE"""),"")</f>
        <v/>
      </c>
      <c r="D37483" s="5">
        <v>0.0</v>
      </c>
    </row>
    <row r="37484" ht="14.25" customHeight="1">
      <c r="A37484" s="5"/>
      <c r="B37484" s="5"/>
      <c r="C37484" s="5" t="str">
        <f>IFERROR(__xludf.DUMMYFUNCTION("""COMPUTED_VALUE"""),"")</f>
        <v/>
      </c>
      <c r="D37484" s="5">
        <v>0.0</v>
      </c>
    </row>
    <row r="37485" ht="14.25" customHeight="1">
      <c r="A37485" s="5"/>
      <c r="B37485" s="5"/>
      <c r="C37485" s="5" t="str">
        <f>IFERROR(__xludf.DUMMYFUNCTION("""COMPUTED_VALUE"""),"")</f>
        <v/>
      </c>
      <c r="D37485" s="5">
        <v>0.0</v>
      </c>
    </row>
    <row r="37486" ht="14.25" customHeight="1">
      <c r="A37486" s="5"/>
      <c r="B37486" s="5"/>
      <c r="C37486" s="5" t="str">
        <f>IFERROR(__xludf.DUMMYFUNCTION("""COMPUTED_VALUE"""),"")</f>
        <v/>
      </c>
      <c r="D37486" s="5">
        <v>0.0</v>
      </c>
    </row>
    <row r="37487" ht="14.25" customHeight="1">
      <c r="A37487" s="5"/>
      <c r="B37487" s="5"/>
      <c r="C37487" s="5" t="str">
        <f>IFERROR(__xludf.DUMMYFUNCTION("""COMPUTED_VALUE"""),"")</f>
        <v/>
      </c>
      <c r="D37487" s="5">
        <v>0.0</v>
      </c>
    </row>
    <row r="37488" ht="14.25" customHeight="1">
      <c r="A37488" s="5"/>
      <c r="B37488" s="5"/>
      <c r="C37488" s="5" t="str">
        <f>IFERROR(__xludf.DUMMYFUNCTION("""COMPUTED_VALUE"""),"")</f>
        <v/>
      </c>
      <c r="D37488" s="5">
        <v>0.0</v>
      </c>
    </row>
    <row r="37489" ht="14.25" customHeight="1">
      <c r="A37489" s="5"/>
      <c r="B37489" s="5"/>
      <c r="C37489" s="5" t="str">
        <f>IFERROR(__xludf.DUMMYFUNCTION("""COMPUTED_VALUE"""),"")</f>
        <v/>
      </c>
      <c r="D37489" s="5">
        <v>0.0</v>
      </c>
    </row>
    <row r="37490" ht="14.25" customHeight="1">
      <c r="A37490" s="5"/>
      <c r="B37490" s="5"/>
      <c r="C37490" s="5" t="str">
        <f>IFERROR(__xludf.DUMMYFUNCTION("""COMPUTED_VALUE"""),"")</f>
        <v/>
      </c>
      <c r="D37490" s="5">
        <v>0.0</v>
      </c>
    </row>
    <row r="37491" ht="14.25" customHeight="1">
      <c r="A37491" s="5"/>
      <c r="B37491" s="5"/>
      <c r="C37491" s="5" t="str">
        <f>IFERROR(__xludf.DUMMYFUNCTION("""COMPUTED_VALUE"""),"")</f>
        <v/>
      </c>
      <c r="D37491" s="5">
        <v>0.0</v>
      </c>
    </row>
    <row r="37492" ht="14.25" customHeight="1">
      <c r="A37492" s="5"/>
      <c r="B37492" s="5"/>
      <c r="C37492" s="5" t="str">
        <f>IFERROR(__xludf.DUMMYFUNCTION("""COMPUTED_VALUE"""),"")</f>
        <v/>
      </c>
      <c r="D37492" s="5">
        <v>0.0</v>
      </c>
    </row>
    <row r="37493" ht="14.25" customHeight="1">
      <c r="A37493" s="5"/>
      <c r="B37493" s="5"/>
      <c r="C37493" s="5" t="str">
        <f>IFERROR(__xludf.DUMMYFUNCTION("""COMPUTED_VALUE"""),"")</f>
        <v/>
      </c>
      <c r="D37493" s="5">
        <v>0.0</v>
      </c>
    </row>
    <row r="37494" ht="14.25" customHeight="1">
      <c r="A37494" s="5"/>
      <c r="B37494" s="5"/>
      <c r="C37494" s="5" t="str">
        <f>IFERROR(__xludf.DUMMYFUNCTION("""COMPUTED_VALUE"""),"")</f>
        <v/>
      </c>
      <c r="D37494" s="5">
        <v>0.0</v>
      </c>
    </row>
    <row r="37495" ht="14.25" customHeight="1">
      <c r="A37495" s="5"/>
      <c r="B37495" s="5"/>
      <c r="C37495" s="5" t="str">
        <f>IFERROR(__xludf.DUMMYFUNCTION("""COMPUTED_VALUE"""),"")</f>
        <v/>
      </c>
      <c r="D37495" s="5">
        <v>0.0</v>
      </c>
    </row>
    <row r="37496" ht="14.25" customHeight="1">
      <c r="A37496" s="5"/>
      <c r="B37496" s="5"/>
      <c r="C37496" s="5" t="str">
        <f>IFERROR(__xludf.DUMMYFUNCTION("""COMPUTED_VALUE"""),"")</f>
        <v/>
      </c>
      <c r="D37496" s="5">
        <v>0.0</v>
      </c>
    </row>
    <row r="37497" ht="14.25" customHeight="1">
      <c r="A37497" s="5"/>
      <c r="B37497" s="5"/>
      <c r="C37497" s="5" t="str">
        <f>IFERROR(__xludf.DUMMYFUNCTION("""COMPUTED_VALUE"""),"")</f>
        <v/>
      </c>
      <c r="D37497" s="5">
        <v>0.0</v>
      </c>
    </row>
    <row r="37498" ht="14.25" customHeight="1">
      <c r="A37498" s="5"/>
      <c r="B37498" s="5"/>
      <c r="C37498" s="5" t="str">
        <f>IFERROR(__xludf.DUMMYFUNCTION("""COMPUTED_VALUE"""),"")</f>
        <v/>
      </c>
      <c r="D37498" s="5">
        <v>0.0</v>
      </c>
    </row>
    <row r="37499" ht="14.25" customHeight="1">
      <c r="A37499" s="5"/>
      <c r="B37499" s="5"/>
      <c r="C37499" s="5" t="str">
        <f>IFERROR(__xludf.DUMMYFUNCTION("""COMPUTED_VALUE"""),"")</f>
        <v/>
      </c>
      <c r="D37499" s="5">
        <v>0.0</v>
      </c>
    </row>
    <row r="37500" ht="14.25" customHeight="1">
      <c r="A37500" s="5"/>
      <c r="B37500" s="5"/>
      <c r="C37500" s="5" t="str">
        <f>IFERROR(__xludf.DUMMYFUNCTION("""COMPUTED_VALUE"""),"")</f>
        <v/>
      </c>
      <c r="D37500" s="5">
        <v>0.0</v>
      </c>
    </row>
    <row r="37501" ht="14.25" customHeight="1">
      <c r="A37501" s="5"/>
      <c r="B37501" s="5"/>
      <c r="C37501" s="5" t="str">
        <f>IFERROR(__xludf.DUMMYFUNCTION("""COMPUTED_VALUE"""),"")</f>
        <v/>
      </c>
      <c r="D37501" s="5">
        <v>0.0</v>
      </c>
    </row>
    <row r="37502" ht="14.25" customHeight="1">
      <c r="A37502" s="5"/>
      <c r="B37502" s="5"/>
      <c r="C37502" s="5" t="str">
        <f>IFERROR(__xludf.DUMMYFUNCTION("""COMPUTED_VALUE"""),"")</f>
        <v/>
      </c>
      <c r="D37502" s="5">
        <v>0.0</v>
      </c>
    </row>
    <row r="37503" ht="14.25" customHeight="1">
      <c r="A37503" s="5"/>
      <c r="B37503" s="5"/>
      <c r="C37503" s="5" t="str">
        <f>IFERROR(__xludf.DUMMYFUNCTION("""COMPUTED_VALUE"""),"")</f>
        <v/>
      </c>
      <c r="D37503" s="5">
        <v>0.0</v>
      </c>
    </row>
    <row r="37504" ht="14.25" customHeight="1">
      <c r="A37504" s="5"/>
      <c r="B37504" s="5"/>
      <c r="C37504" s="5" t="str">
        <f>IFERROR(__xludf.DUMMYFUNCTION("""COMPUTED_VALUE"""),"")</f>
        <v/>
      </c>
      <c r="D37504" s="5">
        <v>0.0</v>
      </c>
    </row>
    <row r="37505" ht="14.25" customHeight="1">
      <c r="A37505" s="5"/>
      <c r="B37505" s="5"/>
      <c r="C37505" s="5" t="str">
        <f>IFERROR(__xludf.DUMMYFUNCTION("""COMPUTED_VALUE"""),"")</f>
        <v/>
      </c>
      <c r="D37505" s="5">
        <v>0.0</v>
      </c>
    </row>
    <row r="37506" ht="14.25" customHeight="1">
      <c r="A37506" s="5"/>
      <c r="B37506" s="5"/>
      <c r="C37506" s="5" t="str">
        <f>IFERROR(__xludf.DUMMYFUNCTION("""COMPUTED_VALUE"""),"")</f>
        <v/>
      </c>
      <c r="D37506" s="5">
        <v>0.0</v>
      </c>
    </row>
    <row r="37507" ht="14.25" customHeight="1">
      <c r="A37507" s="5"/>
      <c r="B37507" s="5"/>
      <c r="C37507" s="5" t="str">
        <f>IFERROR(__xludf.DUMMYFUNCTION("""COMPUTED_VALUE"""),"")</f>
        <v/>
      </c>
      <c r="D37507" s="5">
        <v>0.0</v>
      </c>
    </row>
    <row r="37508" ht="14.25" customHeight="1">
      <c r="A37508" s="5"/>
      <c r="B37508" s="5"/>
      <c r="C37508" s="5" t="str">
        <f>IFERROR(__xludf.DUMMYFUNCTION("""COMPUTED_VALUE"""),"")</f>
        <v/>
      </c>
      <c r="D37508" s="5">
        <v>0.0</v>
      </c>
    </row>
    <row r="37509" ht="14.25" customHeight="1">
      <c r="A37509" s="5"/>
      <c r="B37509" s="5"/>
      <c r="C37509" s="5" t="str">
        <f>IFERROR(__xludf.DUMMYFUNCTION("""COMPUTED_VALUE"""),"")</f>
        <v/>
      </c>
      <c r="D37509" s="5">
        <v>0.0</v>
      </c>
    </row>
    <row r="37510" ht="14.25" customHeight="1">
      <c r="A37510" s="5"/>
      <c r="B37510" s="5"/>
      <c r="C37510" s="5" t="str">
        <f>IFERROR(__xludf.DUMMYFUNCTION("""COMPUTED_VALUE"""),"")</f>
        <v/>
      </c>
      <c r="D37510" s="5">
        <v>0.0</v>
      </c>
    </row>
    <row r="37511" ht="14.25" customHeight="1">
      <c r="A37511" s="5"/>
      <c r="B37511" s="5"/>
      <c r="C37511" s="5" t="str">
        <f>IFERROR(__xludf.DUMMYFUNCTION("""COMPUTED_VALUE"""),"")</f>
        <v/>
      </c>
      <c r="D37511" s="5">
        <v>0.0</v>
      </c>
    </row>
    <row r="37512" ht="14.25" customHeight="1">
      <c r="A37512" s="5"/>
      <c r="B37512" s="5"/>
      <c r="C37512" s="5" t="str">
        <f>IFERROR(__xludf.DUMMYFUNCTION("""COMPUTED_VALUE"""),"")</f>
        <v/>
      </c>
      <c r="D37512" s="5">
        <v>0.0</v>
      </c>
    </row>
    <row r="37513" ht="14.25" customHeight="1">
      <c r="A37513" s="5"/>
      <c r="B37513" s="5"/>
      <c r="C37513" s="5" t="str">
        <f>IFERROR(__xludf.DUMMYFUNCTION("""COMPUTED_VALUE"""),"")</f>
        <v/>
      </c>
      <c r="D37513" s="5">
        <v>0.0</v>
      </c>
    </row>
    <row r="37514" ht="14.25" customHeight="1">
      <c r="A37514" s="5"/>
      <c r="B37514" s="5"/>
      <c r="C37514" s="5" t="str">
        <f>IFERROR(__xludf.DUMMYFUNCTION("""COMPUTED_VALUE"""),"")</f>
        <v/>
      </c>
      <c r="D37514" s="5">
        <v>0.0</v>
      </c>
    </row>
    <row r="37515" ht="14.25" customHeight="1">
      <c r="A37515" s="5"/>
      <c r="B37515" s="5"/>
      <c r="C37515" s="5" t="str">
        <f>IFERROR(__xludf.DUMMYFUNCTION("""COMPUTED_VALUE"""),"")</f>
        <v/>
      </c>
      <c r="D37515" s="5">
        <v>0.0</v>
      </c>
    </row>
    <row r="37516" ht="14.25" customHeight="1">
      <c r="A37516" s="5"/>
      <c r="B37516" s="5"/>
      <c r="C37516" s="5" t="str">
        <f>IFERROR(__xludf.DUMMYFUNCTION("""COMPUTED_VALUE"""),"")</f>
        <v/>
      </c>
      <c r="D37516" s="5">
        <v>0.0</v>
      </c>
    </row>
    <row r="37517" ht="14.25" customHeight="1">
      <c r="A37517" s="5"/>
      <c r="B37517" s="5"/>
      <c r="C37517" s="5" t="str">
        <f>IFERROR(__xludf.DUMMYFUNCTION("""COMPUTED_VALUE"""),"")</f>
        <v/>
      </c>
      <c r="D37517" s="5">
        <v>0.0</v>
      </c>
    </row>
    <row r="37518" ht="14.25" customHeight="1">
      <c r="A37518" s="5"/>
      <c r="B37518" s="5"/>
      <c r="C37518" s="5" t="str">
        <f>IFERROR(__xludf.DUMMYFUNCTION("""COMPUTED_VALUE"""),"")</f>
        <v/>
      </c>
      <c r="D37518" s="5">
        <v>0.0</v>
      </c>
    </row>
    <row r="37519" ht="14.25" customHeight="1">
      <c r="A37519" s="5"/>
      <c r="B37519" s="5"/>
      <c r="C37519" s="5" t="str">
        <f>IFERROR(__xludf.DUMMYFUNCTION("""COMPUTED_VALUE"""),"")</f>
        <v/>
      </c>
      <c r="D37519" s="5">
        <v>0.0</v>
      </c>
    </row>
    <row r="37520" ht="14.25" customHeight="1">
      <c r="A37520" s="5"/>
      <c r="B37520" s="5"/>
      <c r="C37520" s="5" t="str">
        <f>IFERROR(__xludf.DUMMYFUNCTION("""COMPUTED_VALUE"""),"")</f>
        <v/>
      </c>
      <c r="D37520" s="5">
        <v>0.0</v>
      </c>
    </row>
    <row r="37521" ht="14.25" customHeight="1">
      <c r="A37521" s="5"/>
      <c r="B37521" s="5"/>
      <c r="C37521" s="5" t="str">
        <f>IFERROR(__xludf.DUMMYFUNCTION("""COMPUTED_VALUE"""),"")</f>
        <v/>
      </c>
      <c r="D37521" s="5">
        <v>0.0</v>
      </c>
    </row>
    <row r="37522" ht="14.25" customHeight="1">
      <c r="A37522" s="5"/>
      <c r="B37522" s="5"/>
      <c r="C37522" s="5" t="str">
        <f>IFERROR(__xludf.DUMMYFUNCTION("""COMPUTED_VALUE"""),"")</f>
        <v/>
      </c>
      <c r="D37522" s="5">
        <v>0.0</v>
      </c>
    </row>
    <row r="37523" ht="14.25" customHeight="1">
      <c r="A37523" s="5"/>
      <c r="B37523" s="5"/>
      <c r="C37523" s="5" t="str">
        <f>IFERROR(__xludf.DUMMYFUNCTION("""COMPUTED_VALUE"""),"")</f>
        <v/>
      </c>
      <c r="D37523" s="5">
        <v>0.0</v>
      </c>
    </row>
    <row r="37524" ht="14.25" customHeight="1">
      <c r="A37524" s="5"/>
      <c r="B37524" s="5"/>
      <c r="C37524" s="5" t="str">
        <f>IFERROR(__xludf.DUMMYFUNCTION("""COMPUTED_VALUE"""),"")</f>
        <v/>
      </c>
      <c r="D37524" s="5">
        <v>0.0</v>
      </c>
    </row>
    <row r="37525" ht="14.25" customHeight="1">
      <c r="A37525" s="5"/>
      <c r="B37525" s="5"/>
      <c r="C37525" s="5" t="str">
        <f>IFERROR(__xludf.DUMMYFUNCTION("""COMPUTED_VALUE"""),"")</f>
        <v/>
      </c>
      <c r="D37525" s="5">
        <v>0.0</v>
      </c>
    </row>
    <row r="37526" ht="14.25" customHeight="1">
      <c r="A37526" s="5"/>
      <c r="B37526" s="5"/>
      <c r="C37526" s="5" t="str">
        <f>IFERROR(__xludf.DUMMYFUNCTION("""COMPUTED_VALUE"""),"")</f>
        <v/>
      </c>
      <c r="D37526" s="5">
        <v>0.0</v>
      </c>
    </row>
    <row r="37527" ht="14.25" customHeight="1">
      <c r="A37527" s="5"/>
      <c r="B37527" s="5"/>
      <c r="C37527" s="5" t="str">
        <f>IFERROR(__xludf.DUMMYFUNCTION("""COMPUTED_VALUE"""),"")</f>
        <v/>
      </c>
      <c r="D37527" s="5">
        <v>0.0</v>
      </c>
    </row>
    <row r="37528" ht="14.25" customHeight="1">
      <c r="A37528" s="5"/>
      <c r="B37528" s="5"/>
      <c r="C37528" s="5" t="str">
        <f>IFERROR(__xludf.DUMMYFUNCTION("""COMPUTED_VALUE"""),"")</f>
        <v/>
      </c>
      <c r="D37528" s="5">
        <v>0.0</v>
      </c>
    </row>
    <row r="37529" ht="14.25" customHeight="1">
      <c r="A37529" s="5"/>
      <c r="B37529" s="5"/>
      <c r="C37529" s="5" t="str">
        <f>IFERROR(__xludf.DUMMYFUNCTION("""COMPUTED_VALUE"""),"")</f>
        <v/>
      </c>
      <c r="D37529" s="5">
        <v>0.0</v>
      </c>
    </row>
    <row r="37530" ht="14.25" customHeight="1">
      <c r="A37530" s="5"/>
      <c r="B37530" s="5"/>
      <c r="C37530" s="5" t="str">
        <f>IFERROR(__xludf.DUMMYFUNCTION("""COMPUTED_VALUE"""),"")</f>
        <v/>
      </c>
      <c r="D37530" s="5">
        <v>0.0</v>
      </c>
    </row>
    <row r="37531" ht="14.25" customHeight="1">
      <c r="A37531" s="5"/>
      <c r="B37531" s="5"/>
      <c r="C37531" s="5" t="str">
        <f>IFERROR(__xludf.DUMMYFUNCTION("""COMPUTED_VALUE"""),"")</f>
        <v/>
      </c>
      <c r="D37531" s="5">
        <v>0.0</v>
      </c>
    </row>
    <row r="37532" ht="14.25" customHeight="1">
      <c r="A37532" s="5"/>
      <c r="B37532" s="5"/>
      <c r="C37532" s="5" t="str">
        <f>IFERROR(__xludf.DUMMYFUNCTION("""COMPUTED_VALUE"""),"")</f>
        <v/>
      </c>
      <c r="D37532" s="5">
        <v>0.0</v>
      </c>
    </row>
    <row r="37533" ht="14.25" customHeight="1">
      <c r="A37533" s="5"/>
      <c r="B37533" s="5"/>
      <c r="C37533" s="5" t="str">
        <f>IFERROR(__xludf.DUMMYFUNCTION("""COMPUTED_VALUE"""),"")</f>
        <v/>
      </c>
      <c r="D37533" s="5">
        <v>0.0</v>
      </c>
    </row>
    <row r="37534" ht="14.25" customHeight="1">
      <c r="A37534" s="5"/>
      <c r="B37534" s="5"/>
      <c r="C37534" s="5" t="str">
        <f>IFERROR(__xludf.DUMMYFUNCTION("""COMPUTED_VALUE"""),"")</f>
        <v/>
      </c>
      <c r="D37534" s="5">
        <v>0.0</v>
      </c>
    </row>
    <row r="37535" ht="14.25" customHeight="1">
      <c r="A37535" s="5"/>
      <c r="B37535" s="5"/>
      <c r="C37535" s="5" t="str">
        <f>IFERROR(__xludf.DUMMYFUNCTION("""COMPUTED_VALUE"""),"")</f>
        <v/>
      </c>
      <c r="D37535" s="5">
        <v>0.0</v>
      </c>
    </row>
    <row r="37536" ht="14.25" customHeight="1">
      <c r="A37536" s="5"/>
      <c r="B37536" s="5"/>
      <c r="C37536" s="5" t="str">
        <f>IFERROR(__xludf.DUMMYFUNCTION("""COMPUTED_VALUE"""),"")</f>
        <v/>
      </c>
      <c r="D37536" s="5">
        <v>0.0</v>
      </c>
    </row>
    <row r="37537" ht="14.25" customHeight="1">
      <c r="A37537" s="5"/>
      <c r="B37537" s="5"/>
      <c r="C37537" s="5" t="str">
        <f>IFERROR(__xludf.DUMMYFUNCTION("""COMPUTED_VALUE"""),"")</f>
        <v/>
      </c>
      <c r="D37537" s="5">
        <v>0.0</v>
      </c>
    </row>
    <row r="37538" ht="14.25" customHeight="1">
      <c r="A37538" s="5"/>
      <c r="B37538" s="5"/>
      <c r="C37538" s="5" t="str">
        <f>IFERROR(__xludf.DUMMYFUNCTION("""COMPUTED_VALUE"""),"")</f>
        <v/>
      </c>
      <c r="D37538" s="5">
        <v>0.0</v>
      </c>
    </row>
    <row r="37539" ht="14.25" customHeight="1">
      <c r="A37539" s="5"/>
      <c r="B37539" s="5"/>
      <c r="C37539" s="5" t="str">
        <f>IFERROR(__xludf.DUMMYFUNCTION("""COMPUTED_VALUE"""),"")</f>
        <v/>
      </c>
      <c r="D37539" s="5">
        <v>0.0</v>
      </c>
    </row>
    <row r="37540" ht="14.25" customHeight="1">
      <c r="A37540" s="5"/>
      <c r="B37540" s="5"/>
      <c r="C37540" s="5" t="str">
        <f>IFERROR(__xludf.DUMMYFUNCTION("""COMPUTED_VALUE"""),"")</f>
        <v/>
      </c>
      <c r="D37540" s="5">
        <v>0.0</v>
      </c>
    </row>
    <row r="37541" ht="14.25" customHeight="1">
      <c r="A37541" s="5"/>
      <c r="B37541" s="5"/>
      <c r="C37541" s="5" t="str">
        <f>IFERROR(__xludf.DUMMYFUNCTION("""COMPUTED_VALUE"""),"")</f>
        <v/>
      </c>
      <c r="D37541" s="5">
        <v>0.0</v>
      </c>
    </row>
    <row r="37542" ht="14.25" customHeight="1">
      <c r="A37542" s="5"/>
      <c r="B37542" s="5"/>
      <c r="C37542" s="5" t="str">
        <f>IFERROR(__xludf.DUMMYFUNCTION("""COMPUTED_VALUE"""),"")</f>
        <v/>
      </c>
      <c r="D37542" s="5">
        <v>0.0</v>
      </c>
    </row>
    <row r="37543" ht="14.25" customHeight="1">
      <c r="A37543" s="5"/>
      <c r="B37543" s="5"/>
      <c r="C37543" s="5" t="str">
        <f>IFERROR(__xludf.DUMMYFUNCTION("""COMPUTED_VALUE"""),"")</f>
        <v/>
      </c>
      <c r="D37543" s="5">
        <v>0.0</v>
      </c>
    </row>
    <row r="37544" ht="14.25" customHeight="1">
      <c r="A37544" s="5"/>
      <c r="B37544" s="5"/>
      <c r="C37544" s="5" t="str">
        <f>IFERROR(__xludf.DUMMYFUNCTION("""COMPUTED_VALUE"""),"")</f>
        <v/>
      </c>
      <c r="D37544" s="5">
        <v>0.0</v>
      </c>
    </row>
    <row r="37545" ht="14.25" customHeight="1">
      <c r="A37545" s="5"/>
      <c r="B37545" s="5"/>
      <c r="C37545" s="5" t="str">
        <f>IFERROR(__xludf.DUMMYFUNCTION("""COMPUTED_VALUE"""),"")</f>
        <v/>
      </c>
      <c r="D37545" s="5">
        <v>0.0</v>
      </c>
    </row>
    <row r="37546" ht="14.25" customHeight="1">
      <c r="A37546" s="5"/>
      <c r="B37546" s="5"/>
      <c r="C37546" s="5" t="str">
        <f>IFERROR(__xludf.DUMMYFUNCTION("""COMPUTED_VALUE"""),"")</f>
        <v/>
      </c>
      <c r="D37546" s="5">
        <v>0.0</v>
      </c>
    </row>
    <row r="37547" ht="14.25" customHeight="1">
      <c r="A37547" s="5"/>
      <c r="B37547" s="5"/>
      <c r="C37547" s="5" t="str">
        <f>IFERROR(__xludf.DUMMYFUNCTION("""COMPUTED_VALUE"""),"")</f>
        <v/>
      </c>
      <c r="D37547" s="5">
        <v>0.0</v>
      </c>
    </row>
    <row r="37548" ht="14.25" customHeight="1">
      <c r="A37548" s="5"/>
      <c r="B37548" s="5"/>
      <c r="C37548" s="5" t="str">
        <f>IFERROR(__xludf.DUMMYFUNCTION("""COMPUTED_VALUE"""),"")</f>
        <v/>
      </c>
      <c r="D37548" s="5">
        <v>0.0</v>
      </c>
    </row>
    <row r="37549" ht="14.25" customHeight="1">
      <c r="A37549" s="5"/>
      <c r="B37549" s="5"/>
      <c r="C37549" s="5" t="str">
        <f>IFERROR(__xludf.DUMMYFUNCTION("""COMPUTED_VALUE"""),"")</f>
        <v/>
      </c>
      <c r="D37549" s="5">
        <v>0.0</v>
      </c>
    </row>
    <row r="37550" ht="14.25" customHeight="1">
      <c r="A37550" s="5"/>
      <c r="B37550" s="5"/>
      <c r="C37550" s="5" t="str">
        <f>IFERROR(__xludf.DUMMYFUNCTION("""COMPUTED_VALUE"""),"")</f>
        <v/>
      </c>
      <c r="D37550" s="5">
        <v>0.0</v>
      </c>
    </row>
    <row r="37551" ht="14.25" customHeight="1">
      <c r="A37551" s="5"/>
      <c r="B37551" s="5"/>
      <c r="C37551" s="5" t="str">
        <f>IFERROR(__xludf.DUMMYFUNCTION("""COMPUTED_VALUE"""),"")</f>
        <v/>
      </c>
      <c r="D37551" s="5">
        <v>0.0</v>
      </c>
    </row>
    <row r="37552" ht="14.25" customHeight="1">
      <c r="A37552" s="5"/>
      <c r="B37552" s="5"/>
      <c r="C37552" s="5" t="str">
        <f>IFERROR(__xludf.DUMMYFUNCTION("""COMPUTED_VALUE"""),"")</f>
        <v/>
      </c>
      <c r="D37552" s="5">
        <v>0.0</v>
      </c>
    </row>
    <row r="37553" ht="14.25" customHeight="1">
      <c r="A37553" s="5"/>
      <c r="B37553" s="5"/>
      <c r="C37553" s="5" t="str">
        <f>IFERROR(__xludf.DUMMYFUNCTION("""COMPUTED_VALUE"""),"")</f>
        <v/>
      </c>
      <c r="D37553" s="5">
        <v>0.0</v>
      </c>
    </row>
    <row r="37554" ht="14.25" customHeight="1">
      <c r="A37554" s="5"/>
      <c r="B37554" s="5"/>
      <c r="C37554" s="5" t="str">
        <f>IFERROR(__xludf.DUMMYFUNCTION("""COMPUTED_VALUE"""),"")</f>
        <v/>
      </c>
      <c r="D37554" s="5">
        <v>0.0</v>
      </c>
    </row>
    <row r="37555" ht="14.25" customHeight="1">
      <c r="A37555" s="5"/>
      <c r="B37555" s="5"/>
      <c r="C37555" s="5" t="str">
        <f>IFERROR(__xludf.DUMMYFUNCTION("""COMPUTED_VALUE"""),"")</f>
        <v/>
      </c>
      <c r="D37555" s="5">
        <v>0.0</v>
      </c>
    </row>
    <row r="37556" ht="14.25" customHeight="1">
      <c r="A37556" s="5"/>
      <c r="B37556" s="5"/>
      <c r="C37556" s="5" t="str">
        <f>IFERROR(__xludf.DUMMYFUNCTION("""COMPUTED_VALUE"""),"")</f>
        <v/>
      </c>
      <c r="D37556" s="5">
        <v>0.0</v>
      </c>
    </row>
    <row r="37557" ht="14.25" customHeight="1">
      <c r="A37557" s="5"/>
      <c r="B37557" s="5"/>
      <c r="C37557" s="5" t="str">
        <f>IFERROR(__xludf.DUMMYFUNCTION("""COMPUTED_VALUE"""),"")</f>
        <v/>
      </c>
      <c r="D37557" s="5">
        <v>0.0</v>
      </c>
    </row>
    <row r="37558" ht="14.25" customHeight="1">
      <c r="A37558" s="5"/>
      <c r="B37558" s="5"/>
      <c r="C37558" s="5" t="str">
        <f>IFERROR(__xludf.DUMMYFUNCTION("""COMPUTED_VALUE"""),"")</f>
        <v/>
      </c>
      <c r="D37558" s="5">
        <v>0.0</v>
      </c>
    </row>
    <row r="37559" ht="14.25" customHeight="1">
      <c r="A37559" s="5"/>
      <c r="B37559" s="5"/>
      <c r="C37559" s="5" t="str">
        <f>IFERROR(__xludf.DUMMYFUNCTION("""COMPUTED_VALUE"""),"")</f>
        <v/>
      </c>
      <c r="D37559" s="5">
        <v>0.0</v>
      </c>
    </row>
    <row r="37560" ht="14.25" customHeight="1">
      <c r="A37560" s="5"/>
      <c r="B37560" s="5"/>
      <c r="C37560" s="5" t="str">
        <f>IFERROR(__xludf.DUMMYFUNCTION("""COMPUTED_VALUE"""),"")</f>
        <v/>
      </c>
      <c r="D37560" s="5">
        <v>0.0</v>
      </c>
    </row>
    <row r="37561" ht="14.25" customHeight="1">
      <c r="A37561" s="5"/>
      <c r="B37561" s="5"/>
      <c r="C37561" s="5" t="str">
        <f>IFERROR(__xludf.DUMMYFUNCTION("""COMPUTED_VALUE"""),"")</f>
        <v/>
      </c>
      <c r="D37561" s="5">
        <v>0.0</v>
      </c>
    </row>
    <row r="37562" ht="14.25" customHeight="1">
      <c r="A37562" s="5"/>
      <c r="B37562" s="5"/>
      <c r="C37562" s="5" t="str">
        <f>IFERROR(__xludf.DUMMYFUNCTION("""COMPUTED_VALUE"""),"")</f>
        <v/>
      </c>
      <c r="D37562" s="5">
        <v>0.0</v>
      </c>
    </row>
    <row r="37563" ht="14.25" customHeight="1">
      <c r="A37563" s="5"/>
      <c r="B37563" s="5"/>
      <c r="C37563" s="5" t="str">
        <f>IFERROR(__xludf.DUMMYFUNCTION("""COMPUTED_VALUE"""),"")</f>
        <v/>
      </c>
      <c r="D37563" s="5">
        <v>0.0</v>
      </c>
    </row>
    <row r="37564" ht="14.25" customHeight="1">
      <c r="A37564" s="5"/>
      <c r="B37564" s="5"/>
      <c r="C37564" s="5" t="str">
        <f>IFERROR(__xludf.DUMMYFUNCTION("""COMPUTED_VALUE"""),"")</f>
        <v/>
      </c>
      <c r="D37564" s="5">
        <v>0.0</v>
      </c>
    </row>
    <row r="37565" ht="14.25" customHeight="1">
      <c r="A37565" s="5"/>
      <c r="B37565" s="5"/>
      <c r="C37565" s="5" t="str">
        <f>IFERROR(__xludf.DUMMYFUNCTION("""COMPUTED_VALUE"""),"")</f>
        <v/>
      </c>
      <c r="D37565" s="5">
        <v>0.0</v>
      </c>
    </row>
    <row r="37566" ht="14.25" customHeight="1">
      <c r="A37566" s="5"/>
      <c r="B37566" s="5"/>
      <c r="C37566" s="5" t="str">
        <f>IFERROR(__xludf.DUMMYFUNCTION("""COMPUTED_VALUE"""),"")</f>
        <v/>
      </c>
      <c r="D37566" s="5">
        <v>0.0</v>
      </c>
    </row>
    <row r="37567" ht="14.25" customHeight="1">
      <c r="A37567" s="5"/>
      <c r="B37567" s="5"/>
      <c r="C37567" s="5" t="str">
        <f>IFERROR(__xludf.DUMMYFUNCTION("""COMPUTED_VALUE"""),"")</f>
        <v/>
      </c>
      <c r="D37567" s="5">
        <v>0.0</v>
      </c>
    </row>
    <row r="37568" ht="14.25" customHeight="1">
      <c r="A37568" s="5"/>
      <c r="B37568" s="5"/>
      <c r="C37568" s="5" t="str">
        <f>IFERROR(__xludf.DUMMYFUNCTION("""COMPUTED_VALUE"""),"")</f>
        <v/>
      </c>
      <c r="D37568" s="5">
        <v>0.0</v>
      </c>
    </row>
    <row r="37569" ht="14.25" customHeight="1">
      <c r="A37569" s="5"/>
      <c r="B37569" s="5"/>
      <c r="C37569" s="5" t="str">
        <f>IFERROR(__xludf.DUMMYFUNCTION("""COMPUTED_VALUE"""),"")</f>
        <v/>
      </c>
      <c r="D37569" s="5">
        <v>0.0</v>
      </c>
    </row>
    <row r="37570" ht="14.25" customHeight="1">
      <c r="A37570" s="5"/>
      <c r="B37570" s="5"/>
      <c r="C37570" s="5" t="str">
        <f>IFERROR(__xludf.DUMMYFUNCTION("""COMPUTED_VALUE"""),"")</f>
        <v/>
      </c>
      <c r="D37570" s="5">
        <v>0.0</v>
      </c>
    </row>
    <row r="37571" ht="14.25" customHeight="1">
      <c r="A37571" s="5"/>
      <c r="B37571" s="5"/>
      <c r="C37571" s="5" t="str">
        <f>IFERROR(__xludf.DUMMYFUNCTION("""COMPUTED_VALUE"""),"")</f>
        <v/>
      </c>
      <c r="D37571" s="5">
        <v>0.0</v>
      </c>
    </row>
    <row r="37572" ht="14.25" customHeight="1">
      <c r="A37572" s="5"/>
      <c r="B37572" s="5"/>
      <c r="C37572" s="5" t="str">
        <f>IFERROR(__xludf.DUMMYFUNCTION("""COMPUTED_VALUE"""),"")</f>
        <v/>
      </c>
      <c r="D37572" s="5">
        <v>0.0</v>
      </c>
    </row>
    <row r="37573" ht="14.25" customHeight="1">
      <c r="A37573" s="5"/>
      <c r="B37573" s="5"/>
      <c r="C37573" s="5" t="str">
        <f>IFERROR(__xludf.DUMMYFUNCTION("""COMPUTED_VALUE"""),"")</f>
        <v/>
      </c>
      <c r="D37573" s="5">
        <v>0.0</v>
      </c>
    </row>
    <row r="37574" ht="14.25" customHeight="1">
      <c r="A37574" s="5"/>
      <c r="B37574" s="5"/>
      <c r="C37574" s="5" t="str">
        <f>IFERROR(__xludf.DUMMYFUNCTION("""COMPUTED_VALUE"""),"")</f>
        <v/>
      </c>
      <c r="D37574" s="5">
        <v>0.0</v>
      </c>
    </row>
    <row r="37575" ht="14.25" customHeight="1">
      <c r="A37575" s="5"/>
      <c r="B37575" s="5"/>
      <c r="C37575" s="5" t="str">
        <f>IFERROR(__xludf.DUMMYFUNCTION("""COMPUTED_VALUE"""),"")</f>
        <v/>
      </c>
      <c r="D37575" s="5">
        <v>0.0</v>
      </c>
    </row>
    <row r="37576" ht="14.25" customHeight="1">
      <c r="A37576" s="5"/>
      <c r="B37576" s="5"/>
      <c r="C37576" s="5" t="str">
        <f>IFERROR(__xludf.DUMMYFUNCTION("""COMPUTED_VALUE"""),"")</f>
        <v/>
      </c>
      <c r="D37576" s="5">
        <v>0.0</v>
      </c>
    </row>
    <row r="37577" ht="14.25" customHeight="1">
      <c r="A37577" s="5"/>
      <c r="B37577" s="5"/>
      <c r="C37577" s="5" t="str">
        <f>IFERROR(__xludf.DUMMYFUNCTION("""COMPUTED_VALUE"""),"")</f>
        <v/>
      </c>
      <c r="D37577" s="5">
        <v>0.0</v>
      </c>
    </row>
    <row r="37578" ht="14.25" customHeight="1">
      <c r="A37578" s="5"/>
      <c r="B37578" s="5"/>
      <c r="C37578" s="5" t="str">
        <f>IFERROR(__xludf.DUMMYFUNCTION("""COMPUTED_VALUE"""),"")</f>
        <v/>
      </c>
      <c r="D37578" s="5">
        <v>0.0</v>
      </c>
    </row>
    <row r="37579" ht="14.25" customHeight="1">
      <c r="A37579" s="5"/>
      <c r="B37579" s="5"/>
      <c r="C37579" s="5" t="str">
        <f>IFERROR(__xludf.DUMMYFUNCTION("""COMPUTED_VALUE"""),"")</f>
        <v/>
      </c>
      <c r="D37579" s="5">
        <v>0.0</v>
      </c>
    </row>
    <row r="37580" ht="14.25" customHeight="1">
      <c r="A37580" s="5"/>
      <c r="B37580" s="5"/>
      <c r="C37580" s="5" t="str">
        <f>IFERROR(__xludf.DUMMYFUNCTION("""COMPUTED_VALUE"""),"")</f>
        <v/>
      </c>
      <c r="D37580" s="5">
        <v>0.0</v>
      </c>
    </row>
    <row r="37581" ht="14.25" customHeight="1">
      <c r="A37581" s="5"/>
      <c r="B37581" s="5"/>
      <c r="C37581" s="5" t="str">
        <f>IFERROR(__xludf.DUMMYFUNCTION("""COMPUTED_VALUE"""),"")</f>
        <v/>
      </c>
      <c r="D37581" s="5">
        <v>0.0</v>
      </c>
    </row>
    <row r="37582" ht="14.25" customHeight="1">
      <c r="A37582" s="5"/>
      <c r="B37582" s="5"/>
      <c r="C37582" s="5" t="str">
        <f>IFERROR(__xludf.DUMMYFUNCTION("""COMPUTED_VALUE"""),"")</f>
        <v/>
      </c>
      <c r="D37582" s="5">
        <v>0.0</v>
      </c>
    </row>
    <row r="37583" ht="14.25" customHeight="1">
      <c r="A37583" s="5"/>
      <c r="B37583" s="5"/>
      <c r="C37583" s="5" t="str">
        <f>IFERROR(__xludf.DUMMYFUNCTION("""COMPUTED_VALUE"""),"")</f>
        <v/>
      </c>
      <c r="D37583" s="5">
        <v>0.0</v>
      </c>
    </row>
    <row r="37584" ht="14.25" customHeight="1">
      <c r="A37584" s="5"/>
      <c r="B37584" s="5"/>
      <c r="C37584" s="5" t="str">
        <f>IFERROR(__xludf.DUMMYFUNCTION("""COMPUTED_VALUE"""),"")</f>
        <v/>
      </c>
      <c r="D37584" s="5">
        <v>0.0</v>
      </c>
    </row>
    <row r="37585" ht="14.25" customHeight="1">
      <c r="A37585" s="5"/>
      <c r="B37585" s="5"/>
      <c r="C37585" s="5" t="str">
        <f>IFERROR(__xludf.DUMMYFUNCTION("""COMPUTED_VALUE"""),"")</f>
        <v/>
      </c>
      <c r="D37585" s="5">
        <v>0.0</v>
      </c>
    </row>
    <row r="37586" ht="14.25" customHeight="1">
      <c r="A37586" s="5"/>
      <c r="B37586" s="5"/>
      <c r="C37586" s="5" t="str">
        <f>IFERROR(__xludf.DUMMYFUNCTION("""COMPUTED_VALUE"""),"")</f>
        <v/>
      </c>
      <c r="D37586" s="5">
        <v>0.0</v>
      </c>
    </row>
    <row r="37587" ht="14.25" customHeight="1">
      <c r="A37587" s="5"/>
      <c r="B37587" s="5"/>
      <c r="C37587" s="5" t="str">
        <f>IFERROR(__xludf.DUMMYFUNCTION("""COMPUTED_VALUE"""),"")</f>
        <v/>
      </c>
      <c r="D37587" s="5">
        <v>0.0</v>
      </c>
    </row>
    <row r="37588" ht="14.25" customHeight="1">
      <c r="A37588" s="5"/>
      <c r="B37588" s="5"/>
      <c r="C37588" s="5" t="str">
        <f>IFERROR(__xludf.DUMMYFUNCTION("""COMPUTED_VALUE"""),"")</f>
        <v/>
      </c>
      <c r="D37588" s="5">
        <v>0.0</v>
      </c>
    </row>
    <row r="37589" ht="14.25" customHeight="1">
      <c r="A37589" s="5"/>
      <c r="B37589" s="5"/>
      <c r="C37589" s="5" t="str">
        <f>IFERROR(__xludf.DUMMYFUNCTION("""COMPUTED_VALUE"""),"")</f>
        <v/>
      </c>
      <c r="D37589" s="5">
        <v>0.0</v>
      </c>
    </row>
    <row r="37590" ht="14.25" customHeight="1">
      <c r="A37590" s="5"/>
      <c r="B37590" s="5"/>
      <c r="C37590" s="5" t="str">
        <f>IFERROR(__xludf.DUMMYFUNCTION("""COMPUTED_VALUE"""),"")</f>
        <v/>
      </c>
      <c r="D37590" s="5">
        <v>0.0</v>
      </c>
    </row>
    <row r="37591" ht="14.25" customHeight="1">
      <c r="A37591" s="5"/>
      <c r="B37591" s="5"/>
      <c r="C37591" s="5" t="str">
        <f>IFERROR(__xludf.DUMMYFUNCTION("""COMPUTED_VALUE"""),"")</f>
        <v/>
      </c>
      <c r="D37591" s="5">
        <v>0.0</v>
      </c>
    </row>
    <row r="37592" ht="14.25" customHeight="1">
      <c r="A37592" s="5"/>
      <c r="B37592" s="5"/>
      <c r="C37592" s="5" t="str">
        <f>IFERROR(__xludf.DUMMYFUNCTION("""COMPUTED_VALUE"""),"")</f>
        <v/>
      </c>
      <c r="D37592" s="5">
        <v>0.0</v>
      </c>
    </row>
    <row r="37593" ht="14.25" customHeight="1">
      <c r="A37593" s="5"/>
      <c r="B37593" s="5"/>
      <c r="C37593" s="5" t="str">
        <f>IFERROR(__xludf.DUMMYFUNCTION("""COMPUTED_VALUE"""),"")</f>
        <v/>
      </c>
      <c r="D37593" s="5">
        <v>0.0</v>
      </c>
    </row>
    <row r="37594" ht="14.25" customHeight="1">
      <c r="A37594" s="5"/>
      <c r="B37594" s="5"/>
      <c r="C37594" s="5" t="str">
        <f>IFERROR(__xludf.DUMMYFUNCTION("""COMPUTED_VALUE"""),"")</f>
        <v/>
      </c>
      <c r="D37594" s="5">
        <v>0.0</v>
      </c>
    </row>
    <row r="37595" ht="14.25" customHeight="1">
      <c r="A37595" s="5"/>
      <c r="B37595" s="5"/>
      <c r="C37595" s="5" t="str">
        <f>IFERROR(__xludf.DUMMYFUNCTION("""COMPUTED_VALUE"""),"")</f>
        <v/>
      </c>
      <c r="D37595" s="5">
        <v>0.0</v>
      </c>
    </row>
    <row r="37596" ht="14.25" customHeight="1">
      <c r="A37596" s="5"/>
      <c r="B37596" s="5"/>
      <c r="C37596" s="5" t="str">
        <f>IFERROR(__xludf.DUMMYFUNCTION("""COMPUTED_VALUE"""),"")</f>
        <v/>
      </c>
      <c r="D37596" s="5">
        <v>0.0</v>
      </c>
    </row>
    <row r="37597" ht="14.25" customHeight="1">
      <c r="A37597" s="5"/>
      <c r="B37597" s="5"/>
      <c r="C37597" s="5" t="str">
        <f>IFERROR(__xludf.DUMMYFUNCTION("""COMPUTED_VALUE"""),"")</f>
        <v/>
      </c>
      <c r="D37597" s="5">
        <v>0.0</v>
      </c>
    </row>
    <row r="37598" ht="14.25" customHeight="1">
      <c r="A37598" s="5"/>
      <c r="B37598" s="5"/>
      <c r="C37598" s="5" t="str">
        <f>IFERROR(__xludf.DUMMYFUNCTION("""COMPUTED_VALUE"""),"")</f>
        <v/>
      </c>
      <c r="D37598" s="5">
        <v>0.0</v>
      </c>
    </row>
    <row r="37599" ht="14.25" customHeight="1">
      <c r="A37599" s="5"/>
      <c r="B37599" s="5"/>
      <c r="C37599" s="5" t="str">
        <f>IFERROR(__xludf.DUMMYFUNCTION("""COMPUTED_VALUE"""),"")</f>
        <v/>
      </c>
      <c r="D37599" s="5">
        <v>0.0</v>
      </c>
    </row>
    <row r="37600" ht="14.25" customHeight="1">
      <c r="A37600" s="5"/>
      <c r="B37600" s="5"/>
      <c r="C37600" s="5" t="str">
        <f>IFERROR(__xludf.DUMMYFUNCTION("""COMPUTED_VALUE"""),"")</f>
        <v/>
      </c>
      <c r="D37600" s="5">
        <v>0.0</v>
      </c>
    </row>
    <row r="37601" ht="14.25" customHeight="1">
      <c r="A37601" s="5"/>
      <c r="B37601" s="5"/>
      <c r="C37601" s="5" t="str">
        <f>IFERROR(__xludf.DUMMYFUNCTION("""COMPUTED_VALUE"""),"")</f>
        <v/>
      </c>
      <c r="D37601" s="5">
        <v>0.0</v>
      </c>
    </row>
    <row r="37602" ht="14.25" customHeight="1">
      <c r="A37602" s="5"/>
      <c r="B37602" s="5"/>
      <c r="C37602" s="5" t="str">
        <f>IFERROR(__xludf.DUMMYFUNCTION("""COMPUTED_VALUE"""),"")</f>
        <v/>
      </c>
      <c r="D37602" s="5">
        <v>0.0</v>
      </c>
    </row>
    <row r="37603" ht="14.25" customHeight="1">
      <c r="A37603" s="5"/>
      <c r="B37603" s="5"/>
      <c r="C37603" s="5" t="str">
        <f>IFERROR(__xludf.DUMMYFUNCTION("""COMPUTED_VALUE"""),"")</f>
        <v/>
      </c>
      <c r="D37603" s="5">
        <v>0.0</v>
      </c>
    </row>
    <row r="37604" ht="14.25" customHeight="1">
      <c r="A37604" s="5"/>
      <c r="B37604" s="5"/>
      <c r="C37604" s="5" t="str">
        <f>IFERROR(__xludf.DUMMYFUNCTION("""COMPUTED_VALUE"""),"")</f>
        <v/>
      </c>
      <c r="D37604" s="5">
        <v>0.0</v>
      </c>
    </row>
    <row r="37605" ht="14.25" customHeight="1">
      <c r="A37605" s="5"/>
      <c r="B37605" s="5"/>
      <c r="C37605" s="5" t="str">
        <f>IFERROR(__xludf.DUMMYFUNCTION("""COMPUTED_VALUE"""),"")</f>
        <v/>
      </c>
      <c r="D37605" s="5">
        <v>0.0</v>
      </c>
    </row>
    <row r="37606" ht="14.25" customHeight="1">
      <c r="A37606" s="5"/>
      <c r="B37606" s="5"/>
      <c r="C37606" s="5" t="str">
        <f>IFERROR(__xludf.DUMMYFUNCTION("""COMPUTED_VALUE"""),"")</f>
        <v/>
      </c>
      <c r="D37606" s="5">
        <v>0.0</v>
      </c>
    </row>
    <row r="37607" ht="14.25" customHeight="1">
      <c r="A37607" s="5"/>
      <c r="B37607" s="5"/>
      <c r="C37607" s="5" t="str">
        <f>IFERROR(__xludf.DUMMYFUNCTION("""COMPUTED_VALUE"""),"")</f>
        <v/>
      </c>
      <c r="D37607" s="5">
        <v>0.0</v>
      </c>
    </row>
    <row r="37608" ht="14.25" customHeight="1">
      <c r="A37608" s="5"/>
      <c r="B37608" s="5"/>
      <c r="C37608" s="5" t="str">
        <f>IFERROR(__xludf.DUMMYFUNCTION("""COMPUTED_VALUE"""),"")</f>
        <v/>
      </c>
      <c r="D37608" s="5">
        <v>0.0</v>
      </c>
    </row>
    <row r="37609" ht="14.25" customHeight="1">
      <c r="A37609" s="5"/>
      <c r="B37609" s="5"/>
      <c r="C37609" s="5" t="str">
        <f>IFERROR(__xludf.DUMMYFUNCTION("""COMPUTED_VALUE"""),"")</f>
        <v/>
      </c>
      <c r="D37609" s="5">
        <v>0.0</v>
      </c>
    </row>
    <row r="37610" ht="14.25" customHeight="1">
      <c r="A37610" s="5"/>
      <c r="B37610" s="5"/>
      <c r="C37610" s="5" t="str">
        <f>IFERROR(__xludf.DUMMYFUNCTION("""COMPUTED_VALUE"""),"")</f>
        <v/>
      </c>
      <c r="D37610" s="5">
        <v>0.0</v>
      </c>
    </row>
    <row r="37611" ht="14.25" customHeight="1">
      <c r="A37611" s="5"/>
      <c r="B37611" s="5"/>
      <c r="C37611" s="5" t="str">
        <f>IFERROR(__xludf.DUMMYFUNCTION("""COMPUTED_VALUE"""),"")</f>
        <v/>
      </c>
      <c r="D37611" s="5">
        <v>0.0</v>
      </c>
    </row>
    <row r="37612" ht="14.25" customHeight="1">
      <c r="A37612" s="5"/>
      <c r="B37612" s="5"/>
      <c r="C37612" s="5" t="str">
        <f>IFERROR(__xludf.DUMMYFUNCTION("""COMPUTED_VALUE"""),"")</f>
        <v/>
      </c>
      <c r="D37612" s="5">
        <v>0.0</v>
      </c>
    </row>
    <row r="37613" ht="14.25" customHeight="1">
      <c r="A37613" s="5"/>
      <c r="B37613" s="5"/>
      <c r="C37613" s="5" t="str">
        <f>IFERROR(__xludf.DUMMYFUNCTION("""COMPUTED_VALUE"""),"")</f>
        <v/>
      </c>
      <c r="D37613" s="5">
        <v>0.0</v>
      </c>
    </row>
    <row r="37614" ht="14.25" customHeight="1">
      <c r="A37614" s="5"/>
      <c r="B37614" s="5"/>
      <c r="C37614" s="5" t="str">
        <f>IFERROR(__xludf.DUMMYFUNCTION("""COMPUTED_VALUE"""),"")</f>
        <v/>
      </c>
      <c r="D37614" s="5">
        <v>0.0</v>
      </c>
    </row>
    <row r="37615" ht="14.25" customHeight="1">
      <c r="A37615" s="5"/>
      <c r="B37615" s="5"/>
      <c r="C37615" s="5" t="str">
        <f>IFERROR(__xludf.DUMMYFUNCTION("""COMPUTED_VALUE"""),"")</f>
        <v/>
      </c>
      <c r="D37615" s="5">
        <v>0.0</v>
      </c>
    </row>
    <row r="37616" ht="14.25" customHeight="1">
      <c r="A37616" s="5"/>
      <c r="B37616" s="5"/>
      <c r="C37616" s="5" t="str">
        <f>IFERROR(__xludf.DUMMYFUNCTION("""COMPUTED_VALUE"""),"")</f>
        <v/>
      </c>
      <c r="D37616" s="5">
        <v>0.0</v>
      </c>
    </row>
    <row r="37617" ht="14.25" customHeight="1">
      <c r="A37617" s="5"/>
      <c r="B37617" s="5"/>
      <c r="C37617" s="5" t="str">
        <f>IFERROR(__xludf.DUMMYFUNCTION("""COMPUTED_VALUE"""),"")</f>
        <v/>
      </c>
      <c r="D37617" s="5">
        <v>0.0</v>
      </c>
    </row>
    <row r="37618" ht="14.25" customHeight="1">
      <c r="A37618" s="5"/>
      <c r="B37618" s="5"/>
      <c r="C37618" s="5" t="str">
        <f>IFERROR(__xludf.DUMMYFUNCTION("""COMPUTED_VALUE"""),"")</f>
        <v/>
      </c>
      <c r="D37618" s="5">
        <v>0.0</v>
      </c>
    </row>
    <row r="37619" ht="14.25" customHeight="1">
      <c r="A37619" s="5"/>
      <c r="B37619" s="5"/>
      <c r="C37619" s="5" t="str">
        <f>IFERROR(__xludf.DUMMYFUNCTION("""COMPUTED_VALUE"""),"")</f>
        <v/>
      </c>
      <c r="D37619" s="5">
        <v>0.0</v>
      </c>
    </row>
    <row r="37620" ht="14.25" customHeight="1">
      <c r="A37620" s="5"/>
      <c r="B37620" s="5"/>
      <c r="C37620" s="5" t="str">
        <f>IFERROR(__xludf.DUMMYFUNCTION("""COMPUTED_VALUE"""),"")</f>
        <v/>
      </c>
      <c r="D37620" s="5">
        <v>0.0</v>
      </c>
    </row>
    <row r="37621" ht="14.25" customHeight="1">
      <c r="A37621" s="5"/>
      <c r="B37621" s="5"/>
      <c r="C37621" s="5" t="str">
        <f>IFERROR(__xludf.DUMMYFUNCTION("""COMPUTED_VALUE"""),"")</f>
        <v/>
      </c>
      <c r="D37621" s="5">
        <v>0.0</v>
      </c>
    </row>
    <row r="37622" ht="14.25" customHeight="1">
      <c r="A37622" s="5"/>
      <c r="B37622" s="5"/>
      <c r="C37622" s="5" t="str">
        <f>IFERROR(__xludf.DUMMYFUNCTION("""COMPUTED_VALUE"""),"")</f>
        <v/>
      </c>
      <c r="D37622" s="5">
        <v>0.0</v>
      </c>
    </row>
    <row r="37623" ht="14.25" customHeight="1">
      <c r="A37623" s="5"/>
      <c r="B37623" s="5"/>
      <c r="C37623" s="5" t="str">
        <f>IFERROR(__xludf.DUMMYFUNCTION("""COMPUTED_VALUE"""),"")</f>
        <v/>
      </c>
      <c r="D37623" s="5">
        <v>0.0</v>
      </c>
    </row>
    <row r="37624" ht="14.25" customHeight="1">
      <c r="A37624" s="5"/>
      <c r="B37624" s="5"/>
      <c r="C37624" s="5" t="str">
        <f>IFERROR(__xludf.DUMMYFUNCTION("""COMPUTED_VALUE"""),"")</f>
        <v/>
      </c>
      <c r="D37624" s="5">
        <v>0.0</v>
      </c>
    </row>
    <row r="37625" ht="14.25" customHeight="1">
      <c r="A37625" s="5"/>
      <c r="B37625" s="5"/>
      <c r="C37625" s="5" t="str">
        <f>IFERROR(__xludf.DUMMYFUNCTION("""COMPUTED_VALUE"""),"")</f>
        <v/>
      </c>
      <c r="D37625" s="5">
        <v>0.0</v>
      </c>
    </row>
    <row r="37626" ht="14.25" customHeight="1">
      <c r="A37626" s="5"/>
      <c r="B37626" s="5"/>
      <c r="C37626" s="5" t="str">
        <f>IFERROR(__xludf.DUMMYFUNCTION("""COMPUTED_VALUE"""),"")</f>
        <v/>
      </c>
      <c r="D37626" s="5">
        <v>0.0</v>
      </c>
    </row>
    <row r="37627" ht="14.25" customHeight="1">
      <c r="A37627" s="5"/>
      <c r="B37627" s="5"/>
      <c r="C37627" s="5" t="str">
        <f>IFERROR(__xludf.DUMMYFUNCTION("""COMPUTED_VALUE"""),"")</f>
        <v/>
      </c>
      <c r="D37627" s="5">
        <v>0.0</v>
      </c>
    </row>
    <row r="37628" ht="14.25" customHeight="1">
      <c r="A37628" s="5"/>
      <c r="B37628" s="5"/>
      <c r="C37628" s="5" t="str">
        <f>IFERROR(__xludf.DUMMYFUNCTION("""COMPUTED_VALUE"""),"")</f>
        <v/>
      </c>
      <c r="D37628" s="5">
        <v>0.0</v>
      </c>
    </row>
    <row r="37629" ht="14.25" customHeight="1">
      <c r="A37629" s="5"/>
      <c r="B37629" s="5"/>
      <c r="C37629" s="5" t="str">
        <f>IFERROR(__xludf.DUMMYFUNCTION("""COMPUTED_VALUE"""),"")</f>
        <v/>
      </c>
      <c r="D37629" s="5">
        <v>0.0</v>
      </c>
    </row>
    <row r="37630" ht="14.25" customHeight="1">
      <c r="A37630" s="5"/>
      <c r="B37630" s="5"/>
      <c r="C37630" s="5" t="str">
        <f>IFERROR(__xludf.DUMMYFUNCTION("""COMPUTED_VALUE"""),"")</f>
        <v/>
      </c>
      <c r="D37630" s="5">
        <v>0.0</v>
      </c>
    </row>
    <row r="37631" ht="14.25" customHeight="1">
      <c r="A37631" s="5"/>
      <c r="B37631" s="5"/>
      <c r="C37631" s="5" t="str">
        <f>IFERROR(__xludf.DUMMYFUNCTION("""COMPUTED_VALUE"""),"")</f>
        <v/>
      </c>
      <c r="D37631" s="5">
        <v>0.0</v>
      </c>
    </row>
    <row r="37632" ht="14.25" customHeight="1">
      <c r="A37632" s="5"/>
      <c r="B37632" s="5"/>
      <c r="C37632" s="5" t="str">
        <f>IFERROR(__xludf.DUMMYFUNCTION("""COMPUTED_VALUE"""),"")</f>
        <v/>
      </c>
      <c r="D37632" s="5">
        <v>0.0</v>
      </c>
    </row>
    <row r="37633" ht="14.25" customHeight="1">
      <c r="A37633" s="5"/>
      <c r="B37633" s="5"/>
      <c r="C37633" s="5" t="str">
        <f>IFERROR(__xludf.DUMMYFUNCTION("""COMPUTED_VALUE"""),"")</f>
        <v/>
      </c>
      <c r="D37633" s="5">
        <v>0.0</v>
      </c>
    </row>
    <row r="37634" ht="14.25" customHeight="1">
      <c r="A37634" s="5"/>
      <c r="B37634" s="5"/>
      <c r="C37634" s="5" t="str">
        <f>IFERROR(__xludf.DUMMYFUNCTION("""COMPUTED_VALUE"""),"")</f>
        <v/>
      </c>
      <c r="D37634" s="5">
        <v>0.0</v>
      </c>
    </row>
    <row r="37635" ht="14.25" customHeight="1">
      <c r="A37635" s="5"/>
      <c r="B37635" s="5"/>
      <c r="C37635" s="5" t="str">
        <f>IFERROR(__xludf.DUMMYFUNCTION("""COMPUTED_VALUE"""),"")</f>
        <v/>
      </c>
      <c r="D37635" s="5">
        <v>0.0</v>
      </c>
    </row>
    <row r="37636" ht="14.25" customHeight="1">
      <c r="A37636" s="5"/>
      <c r="B37636" s="5"/>
      <c r="C37636" s="5" t="str">
        <f>IFERROR(__xludf.DUMMYFUNCTION("""COMPUTED_VALUE"""),"")</f>
        <v/>
      </c>
      <c r="D37636" s="5">
        <v>0.0</v>
      </c>
    </row>
    <row r="37637" ht="14.25" customHeight="1">
      <c r="A37637" s="5"/>
      <c r="B37637" s="5"/>
      <c r="C37637" s="5" t="str">
        <f>IFERROR(__xludf.DUMMYFUNCTION("""COMPUTED_VALUE"""),"")</f>
        <v/>
      </c>
      <c r="D37637" s="5">
        <v>0.0</v>
      </c>
    </row>
    <row r="37638" ht="14.25" customHeight="1">
      <c r="A37638" s="5"/>
      <c r="B37638" s="5"/>
      <c r="C37638" s="5" t="str">
        <f>IFERROR(__xludf.DUMMYFUNCTION("""COMPUTED_VALUE"""),"")</f>
        <v/>
      </c>
      <c r="D37638" s="5">
        <v>0.0</v>
      </c>
    </row>
    <row r="37639" ht="14.25" customHeight="1">
      <c r="A37639" s="5"/>
      <c r="B37639" s="5"/>
      <c r="C37639" s="5" t="str">
        <f>IFERROR(__xludf.DUMMYFUNCTION("""COMPUTED_VALUE"""),"")</f>
        <v/>
      </c>
      <c r="D37639" s="5">
        <v>0.0</v>
      </c>
    </row>
    <row r="37640" ht="14.25" customHeight="1">
      <c r="A37640" s="5"/>
      <c r="B37640" s="5"/>
      <c r="C37640" s="5" t="str">
        <f>IFERROR(__xludf.DUMMYFUNCTION("""COMPUTED_VALUE"""),"")</f>
        <v/>
      </c>
      <c r="D37640" s="5">
        <v>0.0</v>
      </c>
    </row>
    <row r="37641" ht="14.25" customHeight="1">
      <c r="A37641" s="5"/>
      <c r="B37641" s="5"/>
      <c r="C37641" s="5" t="str">
        <f>IFERROR(__xludf.DUMMYFUNCTION("""COMPUTED_VALUE"""),"")</f>
        <v/>
      </c>
      <c r="D37641" s="5">
        <v>0.0</v>
      </c>
    </row>
    <row r="37642" ht="14.25" customHeight="1">
      <c r="A37642" s="5"/>
      <c r="B37642" s="5"/>
      <c r="C37642" s="5" t="str">
        <f>IFERROR(__xludf.DUMMYFUNCTION("""COMPUTED_VALUE"""),"")</f>
        <v/>
      </c>
      <c r="D37642" s="5">
        <v>0.0</v>
      </c>
    </row>
    <row r="37643" ht="14.25" customHeight="1">
      <c r="A37643" s="5"/>
      <c r="B37643" s="5"/>
      <c r="C37643" s="5" t="str">
        <f>IFERROR(__xludf.DUMMYFUNCTION("""COMPUTED_VALUE"""),"")</f>
        <v/>
      </c>
      <c r="D37643" s="5">
        <v>0.0</v>
      </c>
    </row>
    <row r="37644" ht="14.25" customHeight="1">
      <c r="A37644" s="5"/>
      <c r="B37644" s="5"/>
      <c r="C37644" s="5" t="str">
        <f>IFERROR(__xludf.DUMMYFUNCTION("""COMPUTED_VALUE"""),"")</f>
        <v/>
      </c>
      <c r="D37644" s="5">
        <v>0.0</v>
      </c>
    </row>
    <row r="37645" ht="14.25" customHeight="1">
      <c r="A37645" s="5"/>
      <c r="B37645" s="5"/>
      <c r="C37645" s="5" t="str">
        <f>IFERROR(__xludf.DUMMYFUNCTION("""COMPUTED_VALUE"""),"")</f>
        <v/>
      </c>
      <c r="D37645" s="5">
        <v>0.0</v>
      </c>
    </row>
    <row r="37646" ht="14.25" customHeight="1">
      <c r="A37646" s="5"/>
      <c r="B37646" s="5"/>
      <c r="C37646" s="5" t="str">
        <f>IFERROR(__xludf.DUMMYFUNCTION("""COMPUTED_VALUE"""),"")</f>
        <v/>
      </c>
      <c r="D37646" s="5">
        <v>0.0</v>
      </c>
    </row>
    <row r="37647" ht="14.25" customHeight="1">
      <c r="A37647" s="5"/>
      <c r="B37647" s="5"/>
      <c r="C37647" s="5" t="str">
        <f>IFERROR(__xludf.DUMMYFUNCTION("""COMPUTED_VALUE"""),"")</f>
        <v/>
      </c>
      <c r="D37647" s="5">
        <v>0.0</v>
      </c>
    </row>
    <row r="37648" ht="14.25" customHeight="1">
      <c r="A37648" s="5"/>
      <c r="B37648" s="5"/>
      <c r="C37648" s="5" t="str">
        <f>IFERROR(__xludf.DUMMYFUNCTION("""COMPUTED_VALUE"""),"")</f>
        <v/>
      </c>
      <c r="D37648" s="5">
        <v>0.0</v>
      </c>
    </row>
    <row r="37649" ht="14.25" customHeight="1">
      <c r="A37649" s="5"/>
      <c r="B37649" s="5"/>
      <c r="C37649" s="5" t="str">
        <f>IFERROR(__xludf.DUMMYFUNCTION("""COMPUTED_VALUE"""),"")</f>
        <v/>
      </c>
      <c r="D37649" s="5">
        <v>0.0</v>
      </c>
    </row>
    <row r="37650" ht="14.25" customHeight="1">
      <c r="A37650" s="5"/>
      <c r="B37650" s="5"/>
      <c r="C37650" s="5" t="str">
        <f>IFERROR(__xludf.DUMMYFUNCTION("""COMPUTED_VALUE"""),"")</f>
        <v/>
      </c>
      <c r="D37650" s="5">
        <v>0.0</v>
      </c>
    </row>
    <row r="37651" ht="14.25" customHeight="1">
      <c r="A37651" s="5"/>
      <c r="B37651" s="5"/>
      <c r="C37651" s="5" t="str">
        <f>IFERROR(__xludf.DUMMYFUNCTION("""COMPUTED_VALUE"""),"")</f>
        <v/>
      </c>
      <c r="D37651" s="5">
        <v>0.0</v>
      </c>
    </row>
    <row r="37652" ht="14.25" customHeight="1">
      <c r="A37652" s="5"/>
      <c r="B37652" s="5"/>
      <c r="C37652" s="5" t="str">
        <f>IFERROR(__xludf.DUMMYFUNCTION("""COMPUTED_VALUE"""),"")</f>
        <v/>
      </c>
      <c r="D37652" s="5">
        <v>0.0</v>
      </c>
    </row>
    <row r="37653" ht="14.25" customHeight="1">
      <c r="A37653" s="5"/>
      <c r="B37653" s="5"/>
      <c r="C37653" s="5" t="str">
        <f>IFERROR(__xludf.DUMMYFUNCTION("""COMPUTED_VALUE"""),"")</f>
        <v/>
      </c>
      <c r="D37653" s="5">
        <v>0.0</v>
      </c>
    </row>
    <row r="37654" ht="14.25" customHeight="1">
      <c r="A37654" s="5"/>
      <c r="B37654" s="5"/>
      <c r="C37654" s="5" t="str">
        <f>IFERROR(__xludf.DUMMYFUNCTION("""COMPUTED_VALUE"""),"")</f>
        <v/>
      </c>
      <c r="D37654" s="5">
        <v>0.0</v>
      </c>
    </row>
    <row r="37655" ht="14.25" customHeight="1">
      <c r="A37655" s="5"/>
      <c r="B37655" s="5"/>
      <c r="C37655" s="5" t="str">
        <f>IFERROR(__xludf.DUMMYFUNCTION("""COMPUTED_VALUE"""),"")</f>
        <v/>
      </c>
      <c r="D37655" s="5">
        <v>0.0</v>
      </c>
    </row>
    <row r="37656" ht="14.25" customHeight="1">
      <c r="A37656" s="5"/>
      <c r="B37656" s="5"/>
      <c r="C37656" s="5" t="str">
        <f>IFERROR(__xludf.DUMMYFUNCTION("""COMPUTED_VALUE"""),"")</f>
        <v/>
      </c>
      <c r="D37656" s="5">
        <v>0.0</v>
      </c>
    </row>
    <row r="37657" ht="14.25" customHeight="1">
      <c r="A37657" s="5"/>
      <c r="B37657" s="5"/>
      <c r="C37657" s="5" t="str">
        <f>IFERROR(__xludf.DUMMYFUNCTION("""COMPUTED_VALUE"""),"")</f>
        <v/>
      </c>
      <c r="D37657" s="5">
        <v>0.0</v>
      </c>
    </row>
    <row r="37658" ht="14.25" customHeight="1">
      <c r="A37658" s="5"/>
      <c r="B37658" s="5"/>
      <c r="C37658" s="5" t="str">
        <f>IFERROR(__xludf.DUMMYFUNCTION("""COMPUTED_VALUE"""),"")</f>
        <v/>
      </c>
      <c r="D37658" s="5">
        <v>0.0</v>
      </c>
    </row>
    <row r="37659" ht="14.25" customHeight="1">
      <c r="A37659" s="5"/>
      <c r="B37659" s="5"/>
      <c r="C37659" s="5" t="str">
        <f>IFERROR(__xludf.DUMMYFUNCTION("""COMPUTED_VALUE"""),"")</f>
        <v/>
      </c>
      <c r="D37659" s="5">
        <v>0.0</v>
      </c>
    </row>
    <row r="37660" ht="14.25" customHeight="1">
      <c r="A37660" s="5"/>
      <c r="B37660" s="5"/>
      <c r="C37660" s="5" t="str">
        <f>IFERROR(__xludf.DUMMYFUNCTION("""COMPUTED_VALUE"""),"")</f>
        <v/>
      </c>
      <c r="D37660" s="5">
        <v>0.0</v>
      </c>
    </row>
    <row r="37661" ht="14.25" customHeight="1">
      <c r="A37661" s="5"/>
      <c r="B37661" s="5"/>
      <c r="C37661" s="5" t="str">
        <f>IFERROR(__xludf.DUMMYFUNCTION("""COMPUTED_VALUE"""),"")</f>
        <v/>
      </c>
      <c r="D37661" s="5">
        <v>0.0</v>
      </c>
    </row>
    <row r="37662" ht="14.25" customHeight="1">
      <c r="A37662" s="5"/>
      <c r="B37662" s="5"/>
      <c r="C37662" s="5" t="str">
        <f>IFERROR(__xludf.DUMMYFUNCTION("""COMPUTED_VALUE"""),"")</f>
        <v/>
      </c>
      <c r="D37662" s="5">
        <v>0.0</v>
      </c>
    </row>
    <row r="37663" ht="14.25" customHeight="1">
      <c r="A37663" s="5"/>
      <c r="B37663" s="5"/>
      <c r="C37663" s="5" t="str">
        <f>IFERROR(__xludf.DUMMYFUNCTION("""COMPUTED_VALUE"""),"")</f>
        <v/>
      </c>
      <c r="D37663" s="5">
        <v>0.0</v>
      </c>
    </row>
    <row r="37664" ht="14.25" customHeight="1">
      <c r="A37664" s="5"/>
      <c r="B37664" s="5"/>
      <c r="C37664" s="5" t="str">
        <f>IFERROR(__xludf.DUMMYFUNCTION("""COMPUTED_VALUE"""),"")</f>
        <v/>
      </c>
      <c r="D37664" s="5">
        <v>0.0</v>
      </c>
    </row>
    <row r="37665" ht="14.25" customHeight="1">
      <c r="A37665" s="5"/>
      <c r="B37665" s="5"/>
      <c r="C37665" s="5" t="str">
        <f>IFERROR(__xludf.DUMMYFUNCTION("""COMPUTED_VALUE"""),"")</f>
        <v/>
      </c>
      <c r="D37665" s="5">
        <v>0.0</v>
      </c>
    </row>
    <row r="37666" ht="14.25" customHeight="1">
      <c r="A37666" s="5"/>
      <c r="B37666" s="5"/>
      <c r="C37666" s="5" t="str">
        <f>IFERROR(__xludf.DUMMYFUNCTION("""COMPUTED_VALUE"""),"")</f>
        <v/>
      </c>
      <c r="D37666" s="5">
        <v>0.0</v>
      </c>
    </row>
    <row r="37667" ht="14.25" customHeight="1">
      <c r="A37667" s="5"/>
      <c r="B37667" s="5"/>
      <c r="C37667" s="5" t="str">
        <f>IFERROR(__xludf.DUMMYFUNCTION("""COMPUTED_VALUE"""),"")</f>
        <v/>
      </c>
      <c r="D37667" s="5">
        <v>0.0</v>
      </c>
    </row>
    <row r="37668" ht="14.25" customHeight="1">
      <c r="A37668" s="5"/>
      <c r="B37668" s="5"/>
      <c r="C37668" s="5" t="str">
        <f>IFERROR(__xludf.DUMMYFUNCTION("""COMPUTED_VALUE"""),"")</f>
        <v/>
      </c>
      <c r="D37668" s="5">
        <v>0.0</v>
      </c>
    </row>
    <row r="37669" ht="14.25" customHeight="1">
      <c r="A37669" s="5"/>
      <c r="B37669" s="5"/>
      <c r="C37669" s="5" t="str">
        <f>IFERROR(__xludf.DUMMYFUNCTION("""COMPUTED_VALUE"""),"")</f>
        <v/>
      </c>
      <c r="D37669" s="5">
        <v>0.0</v>
      </c>
    </row>
    <row r="37670" ht="14.25" customHeight="1">
      <c r="A37670" s="5"/>
      <c r="B37670" s="5"/>
      <c r="C37670" s="5" t="str">
        <f>IFERROR(__xludf.DUMMYFUNCTION("""COMPUTED_VALUE"""),"")</f>
        <v/>
      </c>
      <c r="D37670" s="5">
        <v>0.0</v>
      </c>
    </row>
    <row r="37671" ht="14.25" customHeight="1">
      <c r="A37671" s="5"/>
      <c r="B37671" s="5"/>
      <c r="C37671" s="5" t="str">
        <f>IFERROR(__xludf.DUMMYFUNCTION("""COMPUTED_VALUE"""),"")</f>
        <v/>
      </c>
      <c r="D37671" s="5">
        <v>0.0</v>
      </c>
    </row>
    <row r="37672" ht="14.25" customHeight="1">
      <c r="A37672" s="5"/>
      <c r="B37672" s="5"/>
      <c r="C37672" s="5" t="str">
        <f>IFERROR(__xludf.DUMMYFUNCTION("""COMPUTED_VALUE"""),"")</f>
        <v/>
      </c>
      <c r="D37672" s="5">
        <v>0.0</v>
      </c>
    </row>
    <row r="37673" ht="14.25" customHeight="1">
      <c r="A37673" s="5"/>
      <c r="B37673" s="5"/>
      <c r="C37673" s="5" t="str">
        <f>IFERROR(__xludf.DUMMYFUNCTION("""COMPUTED_VALUE"""),"")</f>
        <v/>
      </c>
      <c r="D37673" s="5">
        <v>0.0</v>
      </c>
    </row>
    <row r="37674" ht="14.25" customHeight="1">
      <c r="A37674" s="5"/>
      <c r="B37674" s="5"/>
      <c r="C37674" s="5" t="str">
        <f>IFERROR(__xludf.DUMMYFUNCTION("""COMPUTED_VALUE"""),"")</f>
        <v/>
      </c>
      <c r="D37674" s="5">
        <v>0.0</v>
      </c>
    </row>
    <row r="37675" ht="14.25" customHeight="1">
      <c r="A37675" s="5"/>
      <c r="B37675" s="5"/>
      <c r="C37675" s="5" t="str">
        <f>IFERROR(__xludf.DUMMYFUNCTION("""COMPUTED_VALUE"""),"")</f>
        <v/>
      </c>
      <c r="D37675" s="5">
        <v>0.0</v>
      </c>
    </row>
    <row r="37676" ht="14.25" customHeight="1">
      <c r="A37676" s="5"/>
      <c r="B37676" s="5"/>
      <c r="C37676" s="5" t="str">
        <f>IFERROR(__xludf.DUMMYFUNCTION("""COMPUTED_VALUE"""),"")</f>
        <v/>
      </c>
      <c r="D37676" s="5">
        <v>0.0</v>
      </c>
    </row>
    <row r="37677" ht="14.25" customHeight="1">
      <c r="A37677" s="5"/>
      <c r="B37677" s="5"/>
      <c r="C37677" s="5" t="str">
        <f>IFERROR(__xludf.DUMMYFUNCTION("""COMPUTED_VALUE"""),"")</f>
        <v/>
      </c>
      <c r="D37677" s="5">
        <v>0.0</v>
      </c>
    </row>
    <row r="37678" ht="14.25" customHeight="1">
      <c r="A37678" s="5"/>
      <c r="B37678" s="5"/>
      <c r="C37678" s="5" t="str">
        <f>IFERROR(__xludf.DUMMYFUNCTION("""COMPUTED_VALUE"""),"")</f>
        <v/>
      </c>
      <c r="D37678" s="5">
        <v>0.0</v>
      </c>
    </row>
    <row r="37679" ht="14.25" customHeight="1">
      <c r="A37679" s="5"/>
      <c r="B37679" s="5"/>
      <c r="C37679" s="5" t="str">
        <f>IFERROR(__xludf.DUMMYFUNCTION("""COMPUTED_VALUE"""),"")</f>
        <v/>
      </c>
      <c r="D37679" s="5">
        <v>0.0</v>
      </c>
    </row>
    <row r="37680" ht="14.25" customHeight="1">
      <c r="A37680" s="5"/>
      <c r="B37680" s="5"/>
      <c r="C37680" s="5" t="str">
        <f>IFERROR(__xludf.DUMMYFUNCTION("""COMPUTED_VALUE"""),"")</f>
        <v/>
      </c>
      <c r="D37680" s="5">
        <v>0.0</v>
      </c>
    </row>
    <row r="37681" ht="14.25" customHeight="1">
      <c r="A37681" s="5"/>
      <c r="B37681" s="5"/>
      <c r="C37681" s="5" t="str">
        <f>IFERROR(__xludf.DUMMYFUNCTION("""COMPUTED_VALUE"""),"")</f>
        <v/>
      </c>
      <c r="D37681" s="5">
        <v>0.0</v>
      </c>
    </row>
    <row r="37682" ht="14.25" customHeight="1">
      <c r="A37682" s="5"/>
      <c r="B37682" s="5"/>
      <c r="C37682" s="5" t="str">
        <f>IFERROR(__xludf.DUMMYFUNCTION("""COMPUTED_VALUE"""),"")</f>
        <v/>
      </c>
      <c r="D37682" s="5">
        <v>0.0</v>
      </c>
    </row>
    <row r="37683" ht="14.25" customHeight="1">
      <c r="A37683" s="5"/>
      <c r="B37683" s="5"/>
      <c r="C37683" s="5" t="str">
        <f>IFERROR(__xludf.DUMMYFUNCTION("""COMPUTED_VALUE"""),"")</f>
        <v/>
      </c>
      <c r="D37683" s="5">
        <v>0.0</v>
      </c>
    </row>
    <row r="37684" ht="14.25" customHeight="1">
      <c r="A37684" s="5"/>
      <c r="B37684" s="5"/>
      <c r="C37684" s="5" t="str">
        <f>IFERROR(__xludf.DUMMYFUNCTION("""COMPUTED_VALUE"""),"")</f>
        <v/>
      </c>
      <c r="D37684" s="5">
        <v>0.0</v>
      </c>
    </row>
    <row r="37685" ht="14.25" customHeight="1">
      <c r="A37685" s="5"/>
      <c r="B37685" s="5"/>
      <c r="C37685" s="5" t="str">
        <f>IFERROR(__xludf.DUMMYFUNCTION("""COMPUTED_VALUE"""),"")</f>
        <v/>
      </c>
      <c r="D37685" s="5">
        <v>0.0</v>
      </c>
    </row>
    <row r="37686" ht="14.25" customHeight="1">
      <c r="A37686" s="5"/>
      <c r="B37686" s="5"/>
      <c r="C37686" s="5" t="str">
        <f>IFERROR(__xludf.DUMMYFUNCTION("""COMPUTED_VALUE"""),"")</f>
        <v/>
      </c>
      <c r="D37686" s="5">
        <v>0.0</v>
      </c>
    </row>
    <row r="37687" ht="14.25" customHeight="1">
      <c r="A37687" s="5"/>
      <c r="B37687" s="5"/>
      <c r="C37687" s="5" t="str">
        <f>IFERROR(__xludf.DUMMYFUNCTION("""COMPUTED_VALUE"""),"")</f>
        <v/>
      </c>
      <c r="D37687" s="5">
        <v>0.0</v>
      </c>
    </row>
    <row r="37688" ht="14.25" customHeight="1">
      <c r="A37688" s="5"/>
      <c r="B37688" s="5"/>
      <c r="C37688" s="5" t="str">
        <f>IFERROR(__xludf.DUMMYFUNCTION("""COMPUTED_VALUE"""),"")</f>
        <v/>
      </c>
      <c r="D37688" s="5">
        <v>0.0</v>
      </c>
    </row>
    <row r="37689" ht="14.25" customHeight="1">
      <c r="A37689" s="5"/>
      <c r="B37689" s="5"/>
      <c r="C37689" s="5" t="str">
        <f>IFERROR(__xludf.DUMMYFUNCTION("""COMPUTED_VALUE"""),"")</f>
        <v/>
      </c>
      <c r="D37689" s="5">
        <v>0.0</v>
      </c>
    </row>
    <row r="37690" ht="14.25" customHeight="1">
      <c r="A37690" s="5"/>
      <c r="B37690" s="5"/>
      <c r="C37690" s="5" t="str">
        <f>IFERROR(__xludf.DUMMYFUNCTION("""COMPUTED_VALUE"""),"")</f>
        <v/>
      </c>
      <c r="D37690" s="5">
        <v>0.0</v>
      </c>
    </row>
    <row r="37691" ht="14.25" customHeight="1">
      <c r="A37691" s="5"/>
      <c r="B37691" s="5"/>
      <c r="C37691" s="5" t="str">
        <f>IFERROR(__xludf.DUMMYFUNCTION("""COMPUTED_VALUE"""),"")</f>
        <v/>
      </c>
      <c r="D37691" s="5">
        <v>0.0</v>
      </c>
    </row>
    <row r="37692" ht="14.25" customHeight="1">
      <c r="A37692" s="5"/>
      <c r="B37692" s="5"/>
      <c r="C37692" s="5" t="str">
        <f>IFERROR(__xludf.DUMMYFUNCTION("""COMPUTED_VALUE"""),"")</f>
        <v/>
      </c>
      <c r="D37692" s="5">
        <v>0.0</v>
      </c>
    </row>
    <row r="37693" ht="14.25" customHeight="1">
      <c r="A37693" s="5"/>
      <c r="B37693" s="5"/>
      <c r="C37693" s="5" t="str">
        <f>IFERROR(__xludf.DUMMYFUNCTION("""COMPUTED_VALUE"""),"")</f>
        <v/>
      </c>
      <c r="D37693" s="5">
        <v>0.0</v>
      </c>
    </row>
    <row r="37694" ht="14.25" customHeight="1">
      <c r="A37694" s="5"/>
      <c r="B37694" s="5"/>
      <c r="C37694" s="5" t="str">
        <f>IFERROR(__xludf.DUMMYFUNCTION("""COMPUTED_VALUE"""),"")</f>
        <v/>
      </c>
      <c r="D37694" s="5">
        <v>0.0</v>
      </c>
    </row>
    <row r="37695" ht="14.25" customHeight="1">
      <c r="A37695" s="5"/>
      <c r="B37695" s="5"/>
      <c r="C37695" s="5" t="str">
        <f>IFERROR(__xludf.DUMMYFUNCTION("""COMPUTED_VALUE"""),"")</f>
        <v/>
      </c>
      <c r="D37695" s="5">
        <v>0.0</v>
      </c>
    </row>
    <row r="37696" ht="14.25" customHeight="1">
      <c r="A37696" s="5"/>
      <c r="B37696" s="5"/>
      <c r="C37696" s="5" t="str">
        <f>IFERROR(__xludf.DUMMYFUNCTION("""COMPUTED_VALUE"""),"")</f>
        <v/>
      </c>
      <c r="D37696" s="5">
        <v>0.0</v>
      </c>
    </row>
    <row r="37697" ht="14.25" customHeight="1">
      <c r="A37697" s="5"/>
      <c r="B37697" s="5"/>
      <c r="C37697" s="5" t="str">
        <f>IFERROR(__xludf.DUMMYFUNCTION("""COMPUTED_VALUE"""),"")</f>
        <v/>
      </c>
      <c r="D37697" s="5">
        <v>0.0</v>
      </c>
    </row>
    <row r="37698" ht="14.25" customHeight="1">
      <c r="A37698" s="5"/>
      <c r="B37698" s="5"/>
      <c r="C37698" s="5" t="str">
        <f>IFERROR(__xludf.DUMMYFUNCTION("""COMPUTED_VALUE"""),"")</f>
        <v/>
      </c>
      <c r="D37698" s="5">
        <v>0.0</v>
      </c>
    </row>
    <row r="37699" ht="14.25" customHeight="1">
      <c r="A37699" s="5"/>
      <c r="B37699" s="5"/>
      <c r="C37699" s="5" t="str">
        <f>IFERROR(__xludf.DUMMYFUNCTION("""COMPUTED_VALUE"""),"")</f>
        <v/>
      </c>
      <c r="D37699" s="5">
        <v>0.0</v>
      </c>
    </row>
    <row r="37700" ht="14.25" customHeight="1">
      <c r="A37700" s="5"/>
      <c r="B37700" s="5"/>
      <c r="C37700" s="5" t="str">
        <f>IFERROR(__xludf.DUMMYFUNCTION("""COMPUTED_VALUE"""),"")</f>
        <v/>
      </c>
      <c r="D37700" s="5">
        <v>0.0</v>
      </c>
    </row>
    <row r="37701" ht="14.25" customHeight="1">
      <c r="A37701" s="5"/>
      <c r="B37701" s="5"/>
      <c r="C37701" s="5" t="str">
        <f>IFERROR(__xludf.DUMMYFUNCTION("""COMPUTED_VALUE"""),"")</f>
        <v/>
      </c>
      <c r="D37701" s="5">
        <v>0.0</v>
      </c>
    </row>
    <row r="37702" ht="14.25" customHeight="1">
      <c r="A37702" s="5"/>
      <c r="B37702" s="5"/>
      <c r="C37702" s="5" t="str">
        <f>IFERROR(__xludf.DUMMYFUNCTION("""COMPUTED_VALUE"""),"")</f>
        <v/>
      </c>
      <c r="D37702" s="5">
        <v>0.0</v>
      </c>
    </row>
    <row r="37703" ht="14.25" customHeight="1">
      <c r="A37703" s="5"/>
      <c r="B37703" s="5"/>
      <c r="C37703" s="5" t="str">
        <f>IFERROR(__xludf.DUMMYFUNCTION("""COMPUTED_VALUE"""),"")</f>
        <v/>
      </c>
      <c r="D37703" s="5">
        <v>0.0</v>
      </c>
    </row>
    <row r="37704" ht="14.25" customHeight="1">
      <c r="A37704" s="5"/>
      <c r="B37704" s="5"/>
      <c r="C37704" s="5" t="str">
        <f>IFERROR(__xludf.DUMMYFUNCTION("""COMPUTED_VALUE"""),"")</f>
        <v/>
      </c>
      <c r="D37704" s="5">
        <v>0.0</v>
      </c>
    </row>
    <row r="37705" ht="14.25" customHeight="1">
      <c r="A37705" s="5"/>
      <c r="B37705" s="5"/>
      <c r="C37705" s="5" t="str">
        <f>IFERROR(__xludf.DUMMYFUNCTION("""COMPUTED_VALUE"""),"")</f>
        <v/>
      </c>
      <c r="D37705" s="5">
        <v>0.0</v>
      </c>
    </row>
    <row r="37706" ht="14.25" customHeight="1">
      <c r="A37706" s="5"/>
      <c r="B37706" s="5"/>
      <c r="C37706" s="5" t="str">
        <f>IFERROR(__xludf.DUMMYFUNCTION("""COMPUTED_VALUE"""),"")</f>
        <v/>
      </c>
      <c r="D37706" s="5">
        <v>0.0</v>
      </c>
    </row>
    <row r="37707" ht="14.25" customHeight="1">
      <c r="A37707" s="5"/>
      <c r="B37707" s="5"/>
      <c r="C37707" s="5" t="str">
        <f>IFERROR(__xludf.DUMMYFUNCTION("""COMPUTED_VALUE"""),"")</f>
        <v/>
      </c>
      <c r="D37707" s="5">
        <v>0.0</v>
      </c>
    </row>
    <row r="37708" ht="14.25" customHeight="1">
      <c r="A37708" s="5"/>
      <c r="B37708" s="5"/>
      <c r="C37708" s="5" t="str">
        <f>IFERROR(__xludf.DUMMYFUNCTION("""COMPUTED_VALUE"""),"")</f>
        <v/>
      </c>
      <c r="D37708" s="5">
        <v>0.0</v>
      </c>
    </row>
    <row r="37709" ht="14.25" customHeight="1">
      <c r="A37709" s="5"/>
      <c r="B37709" s="5"/>
      <c r="C37709" s="5" t="str">
        <f>IFERROR(__xludf.DUMMYFUNCTION("""COMPUTED_VALUE"""),"")</f>
        <v/>
      </c>
      <c r="D37709" s="5">
        <v>0.0</v>
      </c>
    </row>
    <row r="37710" ht="14.25" customHeight="1">
      <c r="A37710" s="5"/>
      <c r="B37710" s="5"/>
      <c r="C37710" s="5" t="str">
        <f>IFERROR(__xludf.DUMMYFUNCTION("""COMPUTED_VALUE"""),"")</f>
        <v/>
      </c>
      <c r="D37710" s="5">
        <v>0.0</v>
      </c>
    </row>
    <row r="37711" ht="14.25" customHeight="1">
      <c r="A37711" s="5"/>
      <c r="B37711" s="5"/>
      <c r="C37711" s="5" t="str">
        <f>IFERROR(__xludf.DUMMYFUNCTION("""COMPUTED_VALUE"""),"")</f>
        <v/>
      </c>
      <c r="D37711" s="5">
        <v>0.0</v>
      </c>
    </row>
    <row r="37712" ht="14.25" customHeight="1">
      <c r="A37712" s="5"/>
      <c r="B37712" s="5"/>
      <c r="C37712" s="5" t="str">
        <f>IFERROR(__xludf.DUMMYFUNCTION("""COMPUTED_VALUE"""),"")</f>
        <v/>
      </c>
      <c r="D37712" s="5">
        <v>0.0</v>
      </c>
    </row>
    <row r="37713" ht="14.25" customHeight="1">
      <c r="A37713" s="5"/>
      <c r="B37713" s="5"/>
      <c r="C37713" s="5" t="str">
        <f>IFERROR(__xludf.DUMMYFUNCTION("""COMPUTED_VALUE"""),"")</f>
        <v/>
      </c>
      <c r="D37713" s="5">
        <v>0.0</v>
      </c>
    </row>
    <row r="37714" ht="14.25" customHeight="1">
      <c r="A37714" s="5"/>
      <c r="B37714" s="5"/>
      <c r="C37714" s="5" t="str">
        <f>IFERROR(__xludf.DUMMYFUNCTION("""COMPUTED_VALUE"""),"")</f>
        <v/>
      </c>
      <c r="D37714" s="5">
        <v>0.0</v>
      </c>
    </row>
    <row r="37715" ht="14.25" customHeight="1">
      <c r="A37715" s="5"/>
      <c r="B37715" s="5"/>
      <c r="C37715" s="5" t="str">
        <f>IFERROR(__xludf.DUMMYFUNCTION("""COMPUTED_VALUE"""),"")</f>
        <v/>
      </c>
      <c r="D37715" s="5">
        <v>0.0</v>
      </c>
    </row>
    <row r="37716" ht="14.25" customHeight="1">
      <c r="A37716" s="5"/>
      <c r="B37716" s="5"/>
      <c r="C37716" s="5" t="str">
        <f>IFERROR(__xludf.DUMMYFUNCTION("""COMPUTED_VALUE"""),"")</f>
        <v/>
      </c>
      <c r="D37716" s="5">
        <v>0.0</v>
      </c>
    </row>
    <row r="37717" ht="14.25" customHeight="1">
      <c r="A37717" s="5"/>
      <c r="B37717" s="5"/>
      <c r="C37717" s="5" t="str">
        <f>IFERROR(__xludf.DUMMYFUNCTION("""COMPUTED_VALUE"""),"")</f>
        <v/>
      </c>
      <c r="D37717" s="5">
        <v>0.0</v>
      </c>
    </row>
    <row r="37718" ht="14.25" customHeight="1">
      <c r="A37718" s="5"/>
      <c r="B37718" s="5"/>
      <c r="C37718" s="5" t="str">
        <f>IFERROR(__xludf.DUMMYFUNCTION("""COMPUTED_VALUE"""),"")</f>
        <v/>
      </c>
      <c r="D37718" s="5">
        <v>0.0</v>
      </c>
    </row>
    <row r="37719" ht="14.25" customHeight="1">
      <c r="A37719" s="5"/>
      <c r="B37719" s="5"/>
      <c r="C37719" s="5" t="str">
        <f>IFERROR(__xludf.DUMMYFUNCTION("""COMPUTED_VALUE"""),"")</f>
        <v/>
      </c>
      <c r="D37719" s="5">
        <v>0.0</v>
      </c>
    </row>
    <row r="37720" ht="14.25" customHeight="1">
      <c r="A37720" s="5"/>
      <c r="B37720" s="5"/>
      <c r="C37720" s="5" t="str">
        <f>IFERROR(__xludf.DUMMYFUNCTION("""COMPUTED_VALUE"""),"")</f>
        <v/>
      </c>
      <c r="D37720" s="5">
        <v>0.0</v>
      </c>
    </row>
    <row r="37721" ht="14.25" customHeight="1">
      <c r="A37721" s="5"/>
      <c r="B37721" s="5"/>
      <c r="C37721" s="5" t="str">
        <f>IFERROR(__xludf.DUMMYFUNCTION("""COMPUTED_VALUE"""),"")</f>
        <v/>
      </c>
      <c r="D37721" s="5">
        <v>0.0</v>
      </c>
    </row>
    <row r="37722" ht="14.25" customHeight="1">
      <c r="A37722" s="5"/>
      <c r="B37722" s="5"/>
      <c r="C37722" s="5" t="str">
        <f>IFERROR(__xludf.DUMMYFUNCTION("""COMPUTED_VALUE"""),"")</f>
        <v/>
      </c>
      <c r="D37722" s="5">
        <v>0.0</v>
      </c>
    </row>
    <row r="37723" ht="14.25" customHeight="1">
      <c r="A37723" s="5"/>
      <c r="B37723" s="5"/>
      <c r="C37723" s="5" t="str">
        <f>IFERROR(__xludf.DUMMYFUNCTION("""COMPUTED_VALUE"""),"")</f>
        <v/>
      </c>
      <c r="D37723" s="5">
        <v>0.0</v>
      </c>
    </row>
    <row r="37724" ht="14.25" customHeight="1">
      <c r="A37724" s="5"/>
      <c r="B37724" s="5"/>
      <c r="C37724" s="5" t="str">
        <f>IFERROR(__xludf.DUMMYFUNCTION("""COMPUTED_VALUE"""),"")</f>
        <v/>
      </c>
      <c r="D37724" s="5">
        <v>0.0</v>
      </c>
    </row>
    <row r="37725" ht="14.25" customHeight="1">
      <c r="A37725" s="5"/>
      <c r="B37725" s="5"/>
      <c r="C37725" s="5" t="str">
        <f>IFERROR(__xludf.DUMMYFUNCTION("""COMPUTED_VALUE"""),"")</f>
        <v/>
      </c>
      <c r="D37725" s="5">
        <v>0.0</v>
      </c>
    </row>
    <row r="37726" ht="14.25" customHeight="1">
      <c r="A37726" s="5"/>
      <c r="B37726" s="5"/>
      <c r="C37726" s="5" t="str">
        <f>IFERROR(__xludf.DUMMYFUNCTION("""COMPUTED_VALUE"""),"")</f>
        <v/>
      </c>
      <c r="D37726" s="5">
        <v>0.0</v>
      </c>
    </row>
    <row r="37727" ht="14.25" customHeight="1">
      <c r="A37727" s="5"/>
      <c r="B37727" s="5"/>
      <c r="C37727" s="5" t="str">
        <f>IFERROR(__xludf.DUMMYFUNCTION("""COMPUTED_VALUE"""),"")</f>
        <v/>
      </c>
      <c r="D37727" s="5">
        <v>0.0</v>
      </c>
    </row>
    <row r="37728" ht="14.25" customHeight="1">
      <c r="A37728" s="5"/>
      <c r="B37728" s="5"/>
      <c r="C37728" s="5" t="str">
        <f>IFERROR(__xludf.DUMMYFUNCTION("""COMPUTED_VALUE"""),"")</f>
        <v/>
      </c>
      <c r="D37728" s="5">
        <v>0.0</v>
      </c>
    </row>
    <row r="37729" ht="14.25" customHeight="1">
      <c r="A37729" s="5"/>
      <c r="B37729" s="5"/>
      <c r="C37729" s="5" t="str">
        <f>IFERROR(__xludf.DUMMYFUNCTION("""COMPUTED_VALUE"""),"")</f>
        <v/>
      </c>
      <c r="D37729" s="5">
        <v>0.0</v>
      </c>
    </row>
    <row r="37730" ht="14.25" customHeight="1">
      <c r="A37730" s="5"/>
      <c r="B37730" s="5"/>
      <c r="C37730" s="5" t="str">
        <f>IFERROR(__xludf.DUMMYFUNCTION("""COMPUTED_VALUE"""),"")</f>
        <v/>
      </c>
      <c r="D37730" s="5">
        <v>0.0</v>
      </c>
    </row>
    <row r="37731" ht="14.25" customHeight="1">
      <c r="A37731" s="5"/>
      <c r="B37731" s="5"/>
      <c r="C37731" s="5" t="str">
        <f>IFERROR(__xludf.DUMMYFUNCTION("""COMPUTED_VALUE"""),"")</f>
        <v/>
      </c>
      <c r="D37731" s="5">
        <v>0.0</v>
      </c>
    </row>
    <row r="37732" ht="14.25" customHeight="1">
      <c r="A37732" s="5"/>
      <c r="B37732" s="5"/>
      <c r="C37732" s="5" t="str">
        <f>IFERROR(__xludf.DUMMYFUNCTION("""COMPUTED_VALUE"""),"")</f>
        <v/>
      </c>
      <c r="D37732" s="5">
        <v>0.0</v>
      </c>
    </row>
    <row r="37733" ht="14.25" customHeight="1">
      <c r="A37733" s="5"/>
      <c r="B37733" s="5"/>
      <c r="C37733" s="5" t="str">
        <f>IFERROR(__xludf.DUMMYFUNCTION("""COMPUTED_VALUE"""),"")</f>
        <v/>
      </c>
      <c r="D37733" s="5">
        <v>0.0</v>
      </c>
    </row>
    <row r="37734" ht="14.25" customHeight="1">
      <c r="A37734" s="5"/>
      <c r="B37734" s="5"/>
      <c r="C37734" s="5" t="str">
        <f>IFERROR(__xludf.DUMMYFUNCTION("""COMPUTED_VALUE"""),"")</f>
        <v/>
      </c>
      <c r="D37734" s="5">
        <v>0.0</v>
      </c>
    </row>
    <row r="37735" ht="14.25" customHeight="1">
      <c r="A37735" s="5"/>
      <c r="B37735" s="5"/>
      <c r="C37735" s="5" t="str">
        <f>IFERROR(__xludf.DUMMYFUNCTION("""COMPUTED_VALUE"""),"")</f>
        <v/>
      </c>
      <c r="D37735" s="5">
        <v>0.0</v>
      </c>
    </row>
    <row r="37736" ht="14.25" customHeight="1">
      <c r="A37736" s="5"/>
      <c r="B37736" s="5"/>
      <c r="C37736" s="5" t="str">
        <f>IFERROR(__xludf.DUMMYFUNCTION("""COMPUTED_VALUE"""),"")</f>
        <v/>
      </c>
      <c r="D37736" s="5">
        <v>0.0</v>
      </c>
    </row>
    <row r="37737" ht="14.25" customHeight="1">
      <c r="A37737" s="5"/>
      <c r="B37737" s="5"/>
      <c r="C37737" s="5" t="str">
        <f>IFERROR(__xludf.DUMMYFUNCTION("""COMPUTED_VALUE"""),"")</f>
        <v/>
      </c>
      <c r="D37737" s="5">
        <v>0.0</v>
      </c>
    </row>
    <row r="37738" ht="14.25" customHeight="1">
      <c r="A37738" s="5"/>
      <c r="B37738" s="5"/>
      <c r="C37738" s="5" t="str">
        <f>IFERROR(__xludf.DUMMYFUNCTION("""COMPUTED_VALUE"""),"")</f>
        <v/>
      </c>
      <c r="D37738" s="5">
        <v>0.0</v>
      </c>
    </row>
    <row r="37739" ht="14.25" customHeight="1">
      <c r="A37739" s="5"/>
      <c r="B37739" s="5"/>
      <c r="C37739" s="5" t="str">
        <f>IFERROR(__xludf.DUMMYFUNCTION("""COMPUTED_VALUE"""),"")</f>
        <v/>
      </c>
      <c r="D37739" s="5">
        <v>0.0</v>
      </c>
    </row>
    <row r="37740" ht="14.25" customHeight="1">
      <c r="A37740" s="5"/>
      <c r="B37740" s="5"/>
      <c r="C37740" s="5" t="str">
        <f>IFERROR(__xludf.DUMMYFUNCTION("""COMPUTED_VALUE"""),"")</f>
        <v/>
      </c>
      <c r="D37740" s="5">
        <v>0.0</v>
      </c>
    </row>
    <row r="37741" ht="14.25" customHeight="1">
      <c r="A37741" s="5"/>
      <c r="B37741" s="5"/>
      <c r="C37741" s="5" t="str">
        <f>IFERROR(__xludf.DUMMYFUNCTION("""COMPUTED_VALUE"""),"")</f>
        <v/>
      </c>
      <c r="D37741" s="5">
        <v>0.0</v>
      </c>
    </row>
    <row r="37742" ht="14.25" customHeight="1">
      <c r="A37742" s="5"/>
      <c r="B37742" s="5"/>
      <c r="C37742" s="5" t="str">
        <f>IFERROR(__xludf.DUMMYFUNCTION("""COMPUTED_VALUE"""),"")</f>
        <v/>
      </c>
      <c r="D37742" s="5">
        <v>0.0</v>
      </c>
    </row>
    <row r="37743" ht="14.25" customHeight="1">
      <c r="A37743" s="5"/>
      <c r="B37743" s="5"/>
      <c r="C37743" s="5" t="str">
        <f>IFERROR(__xludf.DUMMYFUNCTION("""COMPUTED_VALUE"""),"")</f>
        <v/>
      </c>
      <c r="D37743" s="5">
        <v>0.0</v>
      </c>
    </row>
    <row r="37744" ht="14.25" customHeight="1">
      <c r="A37744" s="5"/>
      <c r="B37744" s="5"/>
      <c r="C37744" s="5" t="str">
        <f>IFERROR(__xludf.DUMMYFUNCTION("""COMPUTED_VALUE"""),"")</f>
        <v/>
      </c>
      <c r="D37744" s="5">
        <v>0.0</v>
      </c>
    </row>
    <row r="37745" ht="14.25" customHeight="1">
      <c r="A37745" s="5"/>
      <c r="B37745" s="5"/>
      <c r="C37745" s="5" t="str">
        <f>IFERROR(__xludf.DUMMYFUNCTION("""COMPUTED_VALUE"""),"")</f>
        <v/>
      </c>
      <c r="D37745" s="5">
        <v>0.0</v>
      </c>
    </row>
    <row r="37746" ht="14.25" customHeight="1">
      <c r="A37746" s="5"/>
      <c r="B37746" s="5"/>
      <c r="C37746" s="5" t="str">
        <f>IFERROR(__xludf.DUMMYFUNCTION("""COMPUTED_VALUE"""),"")</f>
        <v/>
      </c>
      <c r="D37746" s="5">
        <v>0.0</v>
      </c>
    </row>
    <row r="37747" ht="14.25" customHeight="1">
      <c r="A37747" s="5"/>
      <c r="B37747" s="5"/>
      <c r="C37747" s="5" t="str">
        <f>IFERROR(__xludf.DUMMYFUNCTION("""COMPUTED_VALUE"""),"")</f>
        <v/>
      </c>
      <c r="D37747" s="5">
        <v>0.0</v>
      </c>
    </row>
    <row r="37748" ht="14.25" customHeight="1">
      <c r="A37748" s="5"/>
      <c r="B37748" s="5"/>
      <c r="C37748" s="5" t="str">
        <f>IFERROR(__xludf.DUMMYFUNCTION("""COMPUTED_VALUE"""),"")</f>
        <v/>
      </c>
      <c r="D37748" s="5">
        <v>0.0</v>
      </c>
    </row>
    <row r="37749" ht="14.25" customHeight="1">
      <c r="A37749" s="5"/>
      <c r="B37749" s="5"/>
      <c r="C37749" s="5" t="str">
        <f>IFERROR(__xludf.DUMMYFUNCTION("""COMPUTED_VALUE"""),"")</f>
        <v/>
      </c>
      <c r="D37749" s="5">
        <v>0.0</v>
      </c>
    </row>
    <row r="37750" ht="14.25" customHeight="1">
      <c r="A37750" s="5"/>
      <c r="B37750" s="5"/>
      <c r="C37750" s="5" t="str">
        <f>IFERROR(__xludf.DUMMYFUNCTION("""COMPUTED_VALUE"""),"")</f>
        <v/>
      </c>
      <c r="D37750" s="5">
        <v>0.0</v>
      </c>
    </row>
    <row r="37751" ht="14.25" customHeight="1">
      <c r="A37751" s="5"/>
      <c r="B37751" s="5"/>
      <c r="C37751" s="5" t="str">
        <f>IFERROR(__xludf.DUMMYFUNCTION("""COMPUTED_VALUE"""),"")</f>
        <v/>
      </c>
      <c r="D37751" s="5">
        <v>0.0</v>
      </c>
    </row>
    <row r="37752" ht="14.25" customHeight="1">
      <c r="A37752" s="5"/>
      <c r="B37752" s="5"/>
      <c r="C37752" s="5" t="str">
        <f>IFERROR(__xludf.DUMMYFUNCTION("""COMPUTED_VALUE"""),"")</f>
        <v/>
      </c>
      <c r="D37752" s="5">
        <v>0.0</v>
      </c>
    </row>
    <row r="37753" ht="14.25" customHeight="1">
      <c r="A37753" s="5"/>
      <c r="B37753" s="5"/>
      <c r="C37753" s="5" t="str">
        <f>IFERROR(__xludf.DUMMYFUNCTION("""COMPUTED_VALUE"""),"")</f>
        <v/>
      </c>
      <c r="D37753" s="5">
        <v>0.0</v>
      </c>
    </row>
    <row r="37754" ht="14.25" customHeight="1">
      <c r="A37754" s="5"/>
      <c r="B37754" s="5"/>
      <c r="C37754" s="5" t="str">
        <f>IFERROR(__xludf.DUMMYFUNCTION("""COMPUTED_VALUE"""),"")</f>
        <v/>
      </c>
      <c r="D37754" s="5">
        <v>0.0</v>
      </c>
    </row>
    <row r="37755" ht="14.25" customHeight="1">
      <c r="A37755" s="5"/>
      <c r="B37755" s="5"/>
      <c r="C37755" s="5" t="str">
        <f>IFERROR(__xludf.DUMMYFUNCTION("""COMPUTED_VALUE"""),"")</f>
        <v/>
      </c>
      <c r="D37755" s="5">
        <v>0.0</v>
      </c>
    </row>
    <row r="37756" ht="14.25" customHeight="1">
      <c r="A37756" s="5"/>
      <c r="B37756" s="5"/>
      <c r="C37756" s="5" t="str">
        <f>IFERROR(__xludf.DUMMYFUNCTION("""COMPUTED_VALUE"""),"")</f>
        <v/>
      </c>
      <c r="D37756" s="5">
        <v>0.0</v>
      </c>
    </row>
    <row r="37757" ht="14.25" customHeight="1">
      <c r="A37757" s="5"/>
      <c r="B37757" s="5"/>
      <c r="C37757" s="5" t="str">
        <f>IFERROR(__xludf.DUMMYFUNCTION("""COMPUTED_VALUE"""),"")</f>
        <v/>
      </c>
      <c r="D37757" s="5">
        <v>0.0</v>
      </c>
    </row>
    <row r="37758" ht="14.25" customHeight="1">
      <c r="A37758" s="5"/>
      <c r="B37758" s="5"/>
      <c r="C37758" s="5" t="str">
        <f>IFERROR(__xludf.DUMMYFUNCTION("""COMPUTED_VALUE"""),"")</f>
        <v/>
      </c>
      <c r="D37758" s="5">
        <v>0.0</v>
      </c>
    </row>
    <row r="37759" ht="14.25" customHeight="1">
      <c r="A37759" s="5"/>
      <c r="B37759" s="5"/>
      <c r="C37759" s="5" t="str">
        <f>IFERROR(__xludf.DUMMYFUNCTION("""COMPUTED_VALUE"""),"")</f>
        <v/>
      </c>
      <c r="D37759" s="5">
        <v>0.0</v>
      </c>
    </row>
    <row r="37760" ht="14.25" customHeight="1">
      <c r="A37760" s="5"/>
      <c r="B37760" s="5"/>
      <c r="C37760" s="5" t="str">
        <f>IFERROR(__xludf.DUMMYFUNCTION("""COMPUTED_VALUE"""),"")</f>
        <v/>
      </c>
      <c r="D37760" s="5">
        <v>0.0</v>
      </c>
    </row>
    <row r="37761" ht="14.25" customHeight="1">
      <c r="A37761" s="5"/>
      <c r="B37761" s="5"/>
      <c r="C37761" s="5" t="str">
        <f>IFERROR(__xludf.DUMMYFUNCTION("""COMPUTED_VALUE"""),"")</f>
        <v/>
      </c>
      <c r="D37761" s="5">
        <v>0.0</v>
      </c>
    </row>
    <row r="37762" ht="14.25" customHeight="1">
      <c r="A37762" s="5"/>
      <c r="B37762" s="5"/>
      <c r="C37762" s="5" t="str">
        <f>IFERROR(__xludf.DUMMYFUNCTION("""COMPUTED_VALUE"""),"")</f>
        <v/>
      </c>
      <c r="D37762" s="5">
        <v>0.0</v>
      </c>
    </row>
    <row r="37763" ht="14.25" customHeight="1">
      <c r="A37763" s="5"/>
      <c r="B37763" s="5"/>
      <c r="C37763" s="5" t="str">
        <f>IFERROR(__xludf.DUMMYFUNCTION("""COMPUTED_VALUE"""),"")</f>
        <v/>
      </c>
      <c r="D37763" s="5">
        <v>0.0</v>
      </c>
    </row>
    <row r="37764" ht="14.25" customHeight="1">
      <c r="A37764" s="5"/>
      <c r="B37764" s="5"/>
      <c r="C37764" s="5" t="str">
        <f>IFERROR(__xludf.DUMMYFUNCTION("""COMPUTED_VALUE"""),"")</f>
        <v/>
      </c>
      <c r="D37764" s="5">
        <v>0.0</v>
      </c>
    </row>
    <row r="37765" ht="14.25" customHeight="1">
      <c r="A37765" s="5"/>
      <c r="B37765" s="5"/>
      <c r="C37765" s="5" t="str">
        <f>IFERROR(__xludf.DUMMYFUNCTION("""COMPUTED_VALUE"""),"")</f>
        <v/>
      </c>
      <c r="D37765" s="5">
        <v>0.0</v>
      </c>
    </row>
    <row r="37766" ht="14.25" customHeight="1">
      <c r="A37766" s="5"/>
      <c r="B37766" s="5"/>
      <c r="C37766" s="5" t="str">
        <f>IFERROR(__xludf.DUMMYFUNCTION("""COMPUTED_VALUE"""),"")</f>
        <v/>
      </c>
      <c r="D37766" s="5">
        <v>0.0</v>
      </c>
    </row>
    <row r="37767" ht="14.25" customHeight="1">
      <c r="A37767" s="5"/>
      <c r="B37767" s="5"/>
      <c r="C37767" s="5" t="str">
        <f>IFERROR(__xludf.DUMMYFUNCTION("""COMPUTED_VALUE"""),"")</f>
        <v/>
      </c>
      <c r="D37767" s="5">
        <v>0.0</v>
      </c>
    </row>
    <row r="37768" ht="14.25" customHeight="1">
      <c r="A37768" s="5"/>
      <c r="B37768" s="5"/>
      <c r="C37768" s="5" t="str">
        <f>IFERROR(__xludf.DUMMYFUNCTION("""COMPUTED_VALUE"""),"")</f>
        <v/>
      </c>
      <c r="D37768" s="5">
        <v>0.0</v>
      </c>
    </row>
    <row r="37769" ht="14.25" customHeight="1">
      <c r="A37769" s="5"/>
      <c r="B37769" s="5"/>
      <c r="C37769" s="5" t="str">
        <f>IFERROR(__xludf.DUMMYFUNCTION("""COMPUTED_VALUE"""),"")</f>
        <v/>
      </c>
      <c r="D37769" s="5">
        <v>0.0</v>
      </c>
    </row>
    <row r="37770" ht="14.25" customHeight="1">
      <c r="A37770" s="5"/>
      <c r="B37770" s="5"/>
      <c r="C37770" s="5" t="str">
        <f>IFERROR(__xludf.DUMMYFUNCTION("""COMPUTED_VALUE"""),"")</f>
        <v/>
      </c>
      <c r="D37770" s="5">
        <v>0.0</v>
      </c>
    </row>
    <row r="37771" ht="14.25" customHeight="1">
      <c r="A37771" s="5"/>
      <c r="B37771" s="5"/>
      <c r="C37771" s="5" t="str">
        <f>IFERROR(__xludf.DUMMYFUNCTION("""COMPUTED_VALUE"""),"")</f>
        <v/>
      </c>
      <c r="D37771" s="5">
        <v>0.0</v>
      </c>
    </row>
    <row r="37772" ht="14.25" customHeight="1">
      <c r="A37772" s="5"/>
      <c r="B37772" s="5"/>
      <c r="C37772" s="5" t="str">
        <f>IFERROR(__xludf.DUMMYFUNCTION("""COMPUTED_VALUE"""),"")</f>
        <v/>
      </c>
      <c r="D37772" s="5">
        <v>0.0</v>
      </c>
    </row>
    <row r="37773" ht="14.25" customHeight="1">
      <c r="A37773" s="5"/>
      <c r="B37773" s="5"/>
      <c r="C37773" s="5" t="str">
        <f>IFERROR(__xludf.DUMMYFUNCTION("""COMPUTED_VALUE"""),"")</f>
        <v/>
      </c>
      <c r="D37773" s="5">
        <v>0.0</v>
      </c>
    </row>
    <row r="37774" ht="14.25" customHeight="1">
      <c r="A37774" s="5"/>
      <c r="B37774" s="5"/>
      <c r="C37774" s="5" t="str">
        <f>IFERROR(__xludf.DUMMYFUNCTION("""COMPUTED_VALUE"""),"")</f>
        <v/>
      </c>
      <c r="D37774" s="5">
        <v>0.0</v>
      </c>
    </row>
    <row r="37775" ht="14.25" customHeight="1">
      <c r="A37775" s="5"/>
      <c r="B37775" s="5"/>
      <c r="C37775" s="5" t="str">
        <f>IFERROR(__xludf.DUMMYFUNCTION("""COMPUTED_VALUE"""),"")</f>
        <v/>
      </c>
      <c r="D37775" s="5">
        <v>0.0</v>
      </c>
    </row>
    <row r="37776" ht="14.25" customHeight="1">
      <c r="A37776" s="5"/>
      <c r="B37776" s="5"/>
      <c r="C37776" s="5" t="str">
        <f>IFERROR(__xludf.DUMMYFUNCTION("""COMPUTED_VALUE"""),"")</f>
        <v/>
      </c>
      <c r="D37776" s="5">
        <v>0.0</v>
      </c>
    </row>
    <row r="37777" ht="14.25" customHeight="1">
      <c r="A37777" s="5"/>
      <c r="B37777" s="5"/>
      <c r="C37777" s="5" t="str">
        <f>IFERROR(__xludf.DUMMYFUNCTION("""COMPUTED_VALUE"""),"")</f>
        <v/>
      </c>
      <c r="D37777" s="5">
        <v>0.0</v>
      </c>
    </row>
    <row r="37778" ht="14.25" customHeight="1">
      <c r="A37778" s="5"/>
      <c r="B37778" s="5"/>
      <c r="C37778" s="5" t="str">
        <f>IFERROR(__xludf.DUMMYFUNCTION("""COMPUTED_VALUE"""),"")</f>
        <v/>
      </c>
      <c r="D37778" s="5">
        <v>0.0</v>
      </c>
    </row>
    <row r="37779" ht="14.25" customHeight="1">
      <c r="A37779" s="5"/>
      <c r="B37779" s="5"/>
      <c r="C37779" s="5" t="str">
        <f>IFERROR(__xludf.DUMMYFUNCTION("""COMPUTED_VALUE"""),"")</f>
        <v/>
      </c>
      <c r="D37779" s="5">
        <v>0.0</v>
      </c>
    </row>
    <row r="37780" ht="14.25" customHeight="1">
      <c r="A37780" s="5"/>
      <c r="B37780" s="5"/>
      <c r="C37780" s="5" t="str">
        <f>IFERROR(__xludf.DUMMYFUNCTION("""COMPUTED_VALUE"""),"")</f>
        <v/>
      </c>
      <c r="D37780" s="5">
        <v>0.0</v>
      </c>
    </row>
    <row r="37781" ht="14.25" customHeight="1">
      <c r="A37781" s="5"/>
      <c r="B37781" s="5"/>
      <c r="C37781" s="5" t="str">
        <f>IFERROR(__xludf.DUMMYFUNCTION("""COMPUTED_VALUE"""),"")</f>
        <v/>
      </c>
      <c r="D37781" s="5">
        <v>0.0</v>
      </c>
    </row>
    <row r="37782" ht="14.25" customHeight="1">
      <c r="A37782" s="5"/>
      <c r="B37782" s="5"/>
      <c r="C37782" s="5" t="str">
        <f>IFERROR(__xludf.DUMMYFUNCTION("""COMPUTED_VALUE"""),"")</f>
        <v/>
      </c>
      <c r="D37782" s="5">
        <v>0.0</v>
      </c>
    </row>
    <row r="37783" ht="14.25" customHeight="1">
      <c r="A37783" s="5"/>
      <c r="B37783" s="5"/>
      <c r="C37783" s="5" t="str">
        <f>IFERROR(__xludf.DUMMYFUNCTION("""COMPUTED_VALUE"""),"")</f>
        <v/>
      </c>
      <c r="D37783" s="5">
        <v>0.0</v>
      </c>
    </row>
    <row r="37784" ht="14.25" customHeight="1">
      <c r="A37784" s="5"/>
      <c r="B37784" s="5"/>
      <c r="C37784" s="5" t="str">
        <f>IFERROR(__xludf.DUMMYFUNCTION("""COMPUTED_VALUE"""),"")</f>
        <v/>
      </c>
      <c r="D37784" s="5">
        <v>0.0</v>
      </c>
    </row>
    <row r="37785" ht="14.25" customHeight="1">
      <c r="A37785" s="5"/>
      <c r="B37785" s="5"/>
      <c r="C37785" s="5" t="str">
        <f>IFERROR(__xludf.DUMMYFUNCTION("""COMPUTED_VALUE"""),"")</f>
        <v/>
      </c>
      <c r="D37785" s="5">
        <v>0.0</v>
      </c>
    </row>
    <row r="37786" ht="14.25" customHeight="1">
      <c r="A37786" s="5"/>
      <c r="B37786" s="5"/>
      <c r="C37786" s="5" t="str">
        <f>IFERROR(__xludf.DUMMYFUNCTION("""COMPUTED_VALUE"""),"")</f>
        <v/>
      </c>
      <c r="D37786" s="5">
        <v>0.0</v>
      </c>
    </row>
    <row r="37787" ht="14.25" customHeight="1">
      <c r="A37787" s="5"/>
      <c r="B37787" s="5"/>
      <c r="C37787" s="5" t="str">
        <f>IFERROR(__xludf.DUMMYFUNCTION("""COMPUTED_VALUE"""),"")</f>
        <v/>
      </c>
      <c r="D37787" s="5">
        <v>0.0</v>
      </c>
    </row>
    <row r="37788" ht="14.25" customHeight="1">
      <c r="A37788" s="5"/>
      <c r="B37788" s="5"/>
      <c r="C37788" s="5" t="str">
        <f>IFERROR(__xludf.DUMMYFUNCTION("""COMPUTED_VALUE"""),"")</f>
        <v/>
      </c>
      <c r="D37788" s="5">
        <v>0.0</v>
      </c>
    </row>
    <row r="37789" ht="14.25" customHeight="1">
      <c r="A37789" s="5"/>
      <c r="B37789" s="5"/>
      <c r="C37789" s="5" t="str">
        <f>IFERROR(__xludf.DUMMYFUNCTION("""COMPUTED_VALUE"""),"")</f>
        <v/>
      </c>
      <c r="D37789" s="5">
        <v>0.0</v>
      </c>
    </row>
    <row r="37790" ht="14.25" customHeight="1">
      <c r="A37790" s="5"/>
      <c r="B37790" s="5"/>
      <c r="C37790" s="5" t="str">
        <f>IFERROR(__xludf.DUMMYFUNCTION("""COMPUTED_VALUE"""),"")</f>
        <v/>
      </c>
      <c r="D37790" s="5">
        <v>0.0</v>
      </c>
    </row>
    <row r="37791" ht="14.25" customHeight="1">
      <c r="A37791" s="5"/>
      <c r="B37791" s="5"/>
      <c r="C37791" s="5" t="str">
        <f>IFERROR(__xludf.DUMMYFUNCTION("""COMPUTED_VALUE"""),"")</f>
        <v/>
      </c>
      <c r="D37791" s="5">
        <v>0.0</v>
      </c>
    </row>
    <row r="37792" ht="14.25" customHeight="1">
      <c r="A37792" s="5"/>
      <c r="B37792" s="5"/>
      <c r="C37792" s="5" t="str">
        <f>IFERROR(__xludf.DUMMYFUNCTION("""COMPUTED_VALUE"""),"")</f>
        <v/>
      </c>
      <c r="D37792" s="5">
        <v>0.0</v>
      </c>
    </row>
    <row r="37793" ht="14.25" customHeight="1">
      <c r="A37793" s="5"/>
      <c r="B37793" s="5"/>
      <c r="C37793" s="5" t="str">
        <f>IFERROR(__xludf.DUMMYFUNCTION("""COMPUTED_VALUE"""),"")</f>
        <v/>
      </c>
      <c r="D37793" s="5">
        <v>0.0</v>
      </c>
    </row>
    <row r="37794" ht="14.25" customHeight="1">
      <c r="A37794" s="5"/>
      <c r="B37794" s="5"/>
      <c r="C37794" s="5" t="str">
        <f>IFERROR(__xludf.DUMMYFUNCTION("""COMPUTED_VALUE"""),"")</f>
        <v/>
      </c>
      <c r="D37794" s="5">
        <v>0.0</v>
      </c>
    </row>
    <row r="37795" ht="14.25" customHeight="1">
      <c r="A37795" s="5"/>
      <c r="B37795" s="5"/>
      <c r="C37795" s="5" t="str">
        <f>IFERROR(__xludf.DUMMYFUNCTION("""COMPUTED_VALUE"""),"")</f>
        <v/>
      </c>
      <c r="D37795" s="5">
        <v>0.0</v>
      </c>
    </row>
    <row r="37796" ht="14.25" customHeight="1">
      <c r="A37796" s="5"/>
      <c r="B37796" s="5"/>
      <c r="C37796" s="5" t="str">
        <f>IFERROR(__xludf.DUMMYFUNCTION("""COMPUTED_VALUE"""),"")</f>
        <v/>
      </c>
      <c r="D37796" s="5">
        <v>0.0</v>
      </c>
    </row>
    <row r="37797" ht="14.25" customHeight="1">
      <c r="A37797" s="5"/>
      <c r="B37797" s="5"/>
      <c r="C37797" s="5" t="str">
        <f>IFERROR(__xludf.DUMMYFUNCTION("""COMPUTED_VALUE"""),"")</f>
        <v/>
      </c>
      <c r="D37797" s="5">
        <v>0.0</v>
      </c>
    </row>
    <row r="37798" ht="14.25" customHeight="1">
      <c r="A37798" s="5"/>
      <c r="B37798" s="5"/>
      <c r="C37798" s="5" t="str">
        <f>IFERROR(__xludf.DUMMYFUNCTION("""COMPUTED_VALUE"""),"")</f>
        <v/>
      </c>
      <c r="D37798" s="5">
        <v>0.0</v>
      </c>
    </row>
    <row r="37799" ht="14.25" customHeight="1">
      <c r="A37799" s="5"/>
      <c r="B37799" s="5"/>
      <c r="C37799" s="5" t="str">
        <f>IFERROR(__xludf.DUMMYFUNCTION("""COMPUTED_VALUE"""),"")</f>
        <v/>
      </c>
      <c r="D37799" s="5">
        <v>0.0</v>
      </c>
    </row>
    <row r="37800" ht="14.25" customHeight="1">
      <c r="A37800" s="5"/>
      <c r="B37800" s="5"/>
      <c r="C37800" s="5" t="str">
        <f>IFERROR(__xludf.DUMMYFUNCTION("""COMPUTED_VALUE"""),"")</f>
        <v/>
      </c>
      <c r="D37800" s="5">
        <v>0.0</v>
      </c>
    </row>
    <row r="37801" ht="14.25" customHeight="1">
      <c r="A37801" s="5"/>
      <c r="B37801" s="5"/>
      <c r="C37801" s="5" t="str">
        <f>IFERROR(__xludf.DUMMYFUNCTION("""COMPUTED_VALUE"""),"")</f>
        <v/>
      </c>
      <c r="D37801" s="5">
        <v>0.0</v>
      </c>
    </row>
    <row r="37802" ht="14.25" customHeight="1">
      <c r="A37802" s="5"/>
      <c r="B37802" s="5"/>
      <c r="C37802" s="5" t="str">
        <f>IFERROR(__xludf.DUMMYFUNCTION("""COMPUTED_VALUE"""),"")</f>
        <v/>
      </c>
      <c r="D37802" s="5">
        <v>0.0</v>
      </c>
    </row>
    <row r="37803" ht="14.25" customHeight="1">
      <c r="A37803" s="5"/>
      <c r="B37803" s="5"/>
      <c r="C37803" s="5" t="str">
        <f>IFERROR(__xludf.DUMMYFUNCTION("""COMPUTED_VALUE"""),"")</f>
        <v/>
      </c>
      <c r="D37803" s="5">
        <v>0.0</v>
      </c>
    </row>
    <row r="37804" ht="14.25" customHeight="1">
      <c r="A37804" s="5"/>
      <c r="B37804" s="5"/>
      <c r="C37804" s="5" t="str">
        <f>IFERROR(__xludf.DUMMYFUNCTION("""COMPUTED_VALUE"""),"")</f>
        <v/>
      </c>
      <c r="D37804" s="5">
        <v>0.0</v>
      </c>
    </row>
    <row r="37805" ht="14.25" customHeight="1">
      <c r="A37805" s="5"/>
      <c r="B37805" s="5"/>
      <c r="C37805" s="5" t="str">
        <f>IFERROR(__xludf.DUMMYFUNCTION("""COMPUTED_VALUE"""),"")</f>
        <v/>
      </c>
      <c r="D37805" s="5">
        <v>0.0</v>
      </c>
    </row>
    <row r="37806" ht="14.25" customHeight="1">
      <c r="A37806" s="5"/>
      <c r="B37806" s="5"/>
      <c r="C37806" s="5" t="str">
        <f>IFERROR(__xludf.DUMMYFUNCTION("""COMPUTED_VALUE"""),"")</f>
        <v/>
      </c>
      <c r="D37806" s="5">
        <v>0.0</v>
      </c>
    </row>
    <row r="37807" ht="14.25" customHeight="1">
      <c r="A37807" s="5"/>
      <c r="B37807" s="5"/>
      <c r="C37807" s="5" t="str">
        <f>IFERROR(__xludf.DUMMYFUNCTION("""COMPUTED_VALUE"""),"")</f>
        <v/>
      </c>
      <c r="D37807" s="5">
        <v>0.0</v>
      </c>
    </row>
    <row r="37808" ht="14.25" customHeight="1">
      <c r="A37808" s="5"/>
      <c r="B37808" s="5"/>
      <c r="C37808" s="5" t="str">
        <f>IFERROR(__xludf.DUMMYFUNCTION("""COMPUTED_VALUE"""),"")</f>
        <v/>
      </c>
      <c r="D37808" s="5">
        <v>0.0</v>
      </c>
    </row>
    <row r="37809" ht="14.25" customHeight="1">
      <c r="A37809" s="5"/>
      <c r="B37809" s="5"/>
      <c r="C37809" s="5" t="str">
        <f>IFERROR(__xludf.DUMMYFUNCTION("""COMPUTED_VALUE"""),"")</f>
        <v/>
      </c>
      <c r="D37809" s="5">
        <v>0.0</v>
      </c>
    </row>
    <row r="37810" ht="14.25" customHeight="1">
      <c r="A37810" s="5"/>
      <c r="B37810" s="5"/>
      <c r="C37810" s="5" t="str">
        <f>IFERROR(__xludf.DUMMYFUNCTION("""COMPUTED_VALUE"""),"")</f>
        <v/>
      </c>
      <c r="D37810" s="5">
        <v>0.0</v>
      </c>
    </row>
    <row r="37811" ht="14.25" customHeight="1">
      <c r="A37811" s="5"/>
      <c r="B37811" s="5"/>
      <c r="C37811" s="5" t="str">
        <f>IFERROR(__xludf.DUMMYFUNCTION("""COMPUTED_VALUE"""),"")</f>
        <v/>
      </c>
      <c r="D37811" s="5">
        <v>0.0</v>
      </c>
    </row>
    <row r="37812" ht="14.25" customHeight="1">
      <c r="A37812" s="5"/>
      <c r="B37812" s="5"/>
      <c r="C37812" s="5" t="str">
        <f>IFERROR(__xludf.DUMMYFUNCTION("""COMPUTED_VALUE"""),"")</f>
        <v/>
      </c>
      <c r="D37812" s="5">
        <v>0.0</v>
      </c>
    </row>
    <row r="37813" ht="14.25" customHeight="1">
      <c r="A37813" s="5"/>
      <c r="B37813" s="5"/>
      <c r="C37813" s="5" t="str">
        <f>IFERROR(__xludf.DUMMYFUNCTION("""COMPUTED_VALUE"""),"")</f>
        <v/>
      </c>
      <c r="D37813" s="5">
        <v>0.0</v>
      </c>
    </row>
    <row r="37814" ht="14.25" customHeight="1">
      <c r="A37814" s="5"/>
      <c r="B37814" s="5"/>
      <c r="C37814" s="5" t="str">
        <f>IFERROR(__xludf.DUMMYFUNCTION("""COMPUTED_VALUE"""),"")</f>
        <v/>
      </c>
      <c r="D37814" s="5">
        <v>0.0</v>
      </c>
    </row>
    <row r="37815" ht="14.25" customHeight="1">
      <c r="A37815" s="5"/>
      <c r="B37815" s="5"/>
      <c r="C37815" s="5" t="str">
        <f>IFERROR(__xludf.DUMMYFUNCTION("""COMPUTED_VALUE"""),"")</f>
        <v/>
      </c>
      <c r="D37815" s="5">
        <v>0.0</v>
      </c>
    </row>
    <row r="37816" ht="14.25" customHeight="1">
      <c r="A37816" s="5"/>
      <c r="B37816" s="5"/>
      <c r="C37816" s="5" t="str">
        <f>IFERROR(__xludf.DUMMYFUNCTION("""COMPUTED_VALUE"""),"")</f>
        <v/>
      </c>
      <c r="D37816" s="5">
        <v>0.0</v>
      </c>
    </row>
    <row r="37817" ht="14.25" customHeight="1">
      <c r="A37817" s="5"/>
      <c r="B37817" s="5"/>
      <c r="C37817" s="5" t="str">
        <f>IFERROR(__xludf.DUMMYFUNCTION("""COMPUTED_VALUE"""),"")</f>
        <v/>
      </c>
      <c r="D37817" s="5">
        <v>0.0</v>
      </c>
    </row>
    <row r="37818" ht="14.25" customHeight="1">
      <c r="A37818" s="5"/>
      <c r="B37818" s="5"/>
      <c r="C37818" s="5" t="str">
        <f>IFERROR(__xludf.DUMMYFUNCTION("""COMPUTED_VALUE"""),"")</f>
        <v/>
      </c>
      <c r="D37818" s="5">
        <v>0.0</v>
      </c>
    </row>
    <row r="37819" ht="14.25" customHeight="1">
      <c r="A37819" s="5"/>
      <c r="B37819" s="5"/>
      <c r="C37819" s="5" t="str">
        <f>IFERROR(__xludf.DUMMYFUNCTION("""COMPUTED_VALUE"""),"")</f>
        <v/>
      </c>
      <c r="D37819" s="5">
        <v>0.0</v>
      </c>
    </row>
    <row r="37820" ht="14.25" customHeight="1">
      <c r="A37820" s="5"/>
      <c r="B37820" s="5"/>
      <c r="C37820" s="5" t="str">
        <f>IFERROR(__xludf.DUMMYFUNCTION("""COMPUTED_VALUE"""),"")</f>
        <v/>
      </c>
      <c r="D37820" s="5">
        <v>0.0</v>
      </c>
    </row>
    <row r="37821" ht="14.25" customHeight="1">
      <c r="A37821" s="5"/>
      <c r="B37821" s="5"/>
      <c r="C37821" s="5" t="str">
        <f>IFERROR(__xludf.DUMMYFUNCTION("""COMPUTED_VALUE"""),"")</f>
        <v/>
      </c>
      <c r="D37821" s="5">
        <v>0.0</v>
      </c>
    </row>
    <row r="37822" ht="14.25" customHeight="1">
      <c r="A37822" s="5"/>
      <c r="B37822" s="5"/>
      <c r="C37822" s="5" t="str">
        <f>IFERROR(__xludf.DUMMYFUNCTION("""COMPUTED_VALUE"""),"")</f>
        <v/>
      </c>
      <c r="D37822" s="5">
        <v>0.0</v>
      </c>
    </row>
    <row r="37823" ht="14.25" customHeight="1">
      <c r="A37823" s="5"/>
      <c r="B37823" s="5"/>
      <c r="C37823" s="5" t="str">
        <f>IFERROR(__xludf.DUMMYFUNCTION("""COMPUTED_VALUE"""),"")</f>
        <v/>
      </c>
      <c r="D37823" s="5">
        <v>0.0</v>
      </c>
    </row>
    <row r="37824" ht="14.25" customHeight="1">
      <c r="A37824" s="5"/>
      <c r="B37824" s="5"/>
      <c r="C37824" s="5" t="str">
        <f>IFERROR(__xludf.DUMMYFUNCTION("""COMPUTED_VALUE"""),"")</f>
        <v/>
      </c>
      <c r="D37824" s="5">
        <v>0.0</v>
      </c>
    </row>
    <row r="37825" ht="14.25" customHeight="1">
      <c r="A37825" s="5"/>
      <c r="B37825" s="5"/>
      <c r="C37825" s="5" t="str">
        <f>IFERROR(__xludf.DUMMYFUNCTION("""COMPUTED_VALUE"""),"")</f>
        <v/>
      </c>
      <c r="D37825" s="5">
        <v>0.0</v>
      </c>
    </row>
    <row r="37826" ht="14.25" customHeight="1">
      <c r="A37826" s="5"/>
      <c r="B37826" s="5"/>
      <c r="C37826" s="5" t="str">
        <f>IFERROR(__xludf.DUMMYFUNCTION("""COMPUTED_VALUE"""),"")</f>
        <v/>
      </c>
      <c r="D37826" s="5">
        <v>0.0</v>
      </c>
    </row>
    <row r="37827" ht="14.25" customHeight="1">
      <c r="A37827" s="5"/>
      <c r="B37827" s="5"/>
      <c r="C37827" s="5" t="str">
        <f>IFERROR(__xludf.DUMMYFUNCTION("""COMPUTED_VALUE"""),"")</f>
        <v/>
      </c>
      <c r="D37827" s="5">
        <v>0.0</v>
      </c>
    </row>
    <row r="37828" ht="14.25" customHeight="1">
      <c r="A37828" s="5"/>
      <c r="B37828" s="5"/>
      <c r="C37828" s="5" t="str">
        <f>IFERROR(__xludf.DUMMYFUNCTION("""COMPUTED_VALUE"""),"")</f>
        <v/>
      </c>
      <c r="D37828" s="5">
        <v>0.0</v>
      </c>
    </row>
    <row r="37829" ht="14.25" customHeight="1">
      <c r="A37829" s="5"/>
      <c r="B37829" s="5"/>
      <c r="C37829" s="5" t="str">
        <f>IFERROR(__xludf.DUMMYFUNCTION("""COMPUTED_VALUE"""),"")</f>
        <v/>
      </c>
      <c r="D37829" s="5">
        <v>0.0</v>
      </c>
    </row>
    <row r="37830" ht="14.25" customHeight="1">
      <c r="A37830" s="5"/>
      <c r="B37830" s="5"/>
      <c r="C37830" s="5" t="str">
        <f>IFERROR(__xludf.DUMMYFUNCTION("""COMPUTED_VALUE"""),"")</f>
        <v/>
      </c>
      <c r="D37830" s="5">
        <v>0.0</v>
      </c>
    </row>
    <row r="37831" ht="14.25" customHeight="1">
      <c r="A37831" s="5"/>
      <c r="B37831" s="5"/>
      <c r="C37831" s="5" t="str">
        <f>IFERROR(__xludf.DUMMYFUNCTION("""COMPUTED_VALUE"""),"")</f>
        <v/>
      </c>
      <c r="D37831" s="5">
        <v>0.0</v>
      </c>
    </row>
    <row r="37832" ht="14.25" customHeight="1">
      <c r="A37832" s="5"/>
      <c r="B37832" s="5"/>
      <c r="C37832" s="5" t="str">
        <f>IFERROR(__xludf.DUMMYFUNCTION("""COMPUTED_VALUE"""),"")</f>
        <v/>
      </c>
      <c r="D37832" s="5">
        <v>0.0</v>
      </c>
    </row>
    <row r="37833" ht="14.25" customHeight="1">
      <c r="A37833" s="5"/>
      <c r="B37833" s="5"/>
      <c r="C37833" s="5" t="str">
        <f>IFERROR(__xludf.DUMMYFUNCTION("""COMPUTED_VALUE"""),"")</f>
        <v/>
      </c>
      <c r="D37833" s="5">
        <v>0.0</v>
      </c>
    </row>
    <row r="37834" ht="14.25" customHeight="1">
      <c r="A37834" s="5"/>
      <c r="B37834" s="5"/>
      <c r="C37834" s="5" t="str">
        <f>IFERROR(__xludf.DUMMYFUNCTION("""COMPUTED_VALUE"""),"")</f>
        <v/>
      </c>
      <c r="D37834" s="5">
        <v>0.0</v>
      </c>
    </row>
    <row r="37835" ht="14.25" customHeight="1">
      <c r="A37835" s="5"/>
      <c r="B37835" s="5"/>
      <c r="C37835" s="5" t="str">
        <f>IFERROR(__xludf.DUMMYFUNCTION("""COMPUTED_VALUE"""),"")</f>
        <v/>
      </c>
      <c r="D37835" s="5">
        <v>0.0</v>
      </c>
    </row>
    <row r="37836" ht="14.25" customHeight="1">
      <c r="A37836" s="5"/>
      <c r="B37836" s="5"/>
      <c r="C37836" s="5" t="str">
        <f>IFERROR(__xludf.DUMMYFUNCTION("""COMPUTED_VALUE"""),"")</f>
        <v/>
      </c>
      <c r="D37836" s="5">
        <v>0.0</v>
      </c>
    </row>
    <row r="37837" ht="14.25" customHeight="1">
      <c r="A37837" s="5"/>
      <c r="B37837" s="5"/>
      <c r="C37837" s="5" t="str">
        <f>IFERROR(__xludf.DUMMYFUNCTION("""COMPUTED_VALUE"""),"")</f>
        <v/>
      </c>
      <c r="D37837" s="5">
        <v>0.0</v>
      </c>
    </row>
    <row r="37838" ht="14.25" customHeight="1">
      <c r="A37838" s="5"/>
      <c r="B37838" s="5"/>
      <c r="C37838" s="5" t="str">
        <f>IFERROR(__xludf.DUMMYFUNCTION("""COMPUTED_VALUE"""),"")</f>
        <v/>
      </c>
      <c r="D37838" s="5">
        <v>0.0</v>
      </c>
    </row>
    <row r="37839" ht="14.25" customHeight="1">
      <c r="A37839" s="5"/>
      <c r="B37839" s="5"/>
      <c r="C37839" s="5" t="str">
        <f>IFERROR(__xludf.DUMMYFUNCTION("""COMPUTED_VALUE"""),"")</f>
        <v/>
      </c>
      <c r="D37839" s="5">
        <v>0.0</v>
      </c>
    </row>
    <row r="37840" ht="14.25" customHeight="1">
      <c r="A37840" s="5"/>
      <c r="B37840" s="5"/>
      <c r="C37840" s="5" t="str">
        <f>IFERROR(__xludf.DUMMYFUNCTION("""COMPUTED_VALUE"""),"")</f>
        <v/>
      </c>
      <c r="D37840" s="5">
        <v>0.0</v>
      </c>
    </row>
    <row r="37841" ht="14.25" customHeight="1">
      <c r="A37841" s="5"/>
      <c r="B37841" s="5"/>
      <c r="C37841" s="5" t="str">
        <f>IFERROR(__xludf.DUMMYFUNCTION("""COMPUTED_VALUE"""),"")</f>
        <v/>
      </c>
      <c r="D37841" s="5">
        <v>0.0</v>
      </c>
    </row>
    <row r="37842" ht="14.25" customHeight="1">
      <c r="A37842" s="5"/>
      <c r="B37842" s="5"/>
      <c r="C37842" s="5" t="str">
        <f>IFERROR(__xludf.DUMMYFUNCTION("""COMPUTED_VALUE"""),"")</f>
        <v/>
      </c>
      <c r="D37842" s="5">
        <v>0.0</v>
      </c>
    </row>
    <row r="37843" ht="14.25" customHeight="1">
      <c r="A37843" s="5"/>
      <c r="B37843" s="5"/>
      <c r="C37843" s="5" t="str">
        <f>IFERROR(__xludf.DUMMYFUNCTION("""COMPUTED_VALUE"""),"")</f>
        <v/>
      </c>
      <c r="D37843" s="5">
        <v>0.0</v>
      </c>
    </row>
    <row r="37844" ht="14.25" customHeight="1">
      <c r="A37844" s="5"/>
      <c r="B37844" s="5"/>
      <c r="C37844" s="5" t="str">
        <f>IFERROR(__xludf.DUMMYFUNCTION("""COMPUTED_VALUE"""),"")</f>
        <v/>
      </c>
      <c r="D37844" s="5">
        <v>0.0</v>
      </c>
    </row>
    <row r="37845" ht="14.25" customHeight="1">
      <c r="A37845" s="5"/>
      <c r="B37845" s="5"/>
      <c r="C37845" s="5" t="str">
        <f>IFERROR(__xludf.DUMMYFUNCTION("""COMPUTED_VALUE"""),"")</f>
        <v/>
      </c>
      <c r="D37845" s="5">
        <v>0.0</v>
      </c>
    </row>
    <row r="37846" ht="14.25" customHeight="1">
      <c r="A37846" s="5"/>
      <c r="B37846" s="5"/>
      <c r="C37846" s="5" t="str">
        <f>IFERROR(__xludf.DUMMYFUNCTION("""COMPUTED_VALUE"""),"")</f>
        <v/>
      </c>
      <c r="D37846" s="5">
        <v>0.0</v>
      </c>
    </row>
    <row r="37847" ht="14.25" customHeight="1">
      <c r="A37847" s="5"/>
      <c r="B37847" s="5"/>
      <c r="C37847" s="5" t="str">
        <f>IFERROR(__xludf.DUMMYFUNCTION("""COMPUTED_VALUE"""),"")</f>
        <v/>
      </c>
      <c r="D37847" s="5">
        <v>0.0</v>
      </c>
    </row>
    <row r="37848" ht="14.25" customHeight="1">
      <c r="A37848" s="5"/>
      <c r="B37848" s="5"/>
      <c r="C37848" s="5" t="str">
        <f>IFERROR(__xludf.DUMMYFUNCTION("""COMPUTED_VALUE"""),"")</f>
        <v/>
      </c>
      <c r="D37848" s="5">
        <v>0.0</v>
      </c>
    </row>
    <row r="37849" ht="14.25" customHeight="1">
      <c r="A37849" s="5"/>
      <c r="B37849" s="5"/>
      <c r="C37849" s="5" t="str">
        <f>IFERROR(__xludf.DUMMYFUNCTION("""COMPUTED_VALUE"""),"")</f>
        <v/>
      </c>
      <c r="D37849" s="5">
        <v>0.0</v>
      </c>
    </row>
    <row r="37850" ht="14.25" customHeight="1">
      <c r="A37850" s="5"/>
      <c r="B37850" s="5"/>
      <c r="C37850" s="5" t="str">
        <f>IFERROR(__xludf.DUMMYFUNCTION("""COMPUTED_VALUE"""),"")</f>
        <v/>
      </c>
      <c r="D37850" s="5">
        <v>0.0</v>
      </c>
    </row>
    <row r="37851" ht="14.25" customHeight="1">
      <c r="A37851" s="5"/>
      <c r="B37851" s="5"/>
      <c r="C37851" s="5" t="str">
        <f>IFERROR(__xludf.DUMMYFUNCTION("""COMPUTED_VALUE"""),"")</f>
        <v/>
      </c>
      <c r="D37851" s="5">
        <v>0.0</v>
      </c>
    </row>
    <row r="37852" ht="14.25" customHeight="1">
      <c r="A37852" s="5"/>
      <c r="B37852" s="5"/>
      <c r="C37852" s="5" t="str">
        <f>IFERROR(__xludf.DUMMYFUNCTION("""COMPUTED_VALUE"""),"")</f>
        <v/>
      </c>
      <c r="D37852" s="5">
        <v>0.0</v>
      </c>
    </row>
    <row r="37853" ht="14.25" customHeight="1">
      <c r="A37853" s="5"/>
      <c r="B37853" s="5"/>
      <c r="C37853" s="5" t="str">
        <f>IFERROR(__xludf.DUMMYFUNCTION("""COMPUTED_VALUE"""),"")</f>
        <v/>
      </c>
      <c r="D37853" s="5">
        <v>0.0</v>
      </c>
    </row>
    <row r="37854" ht="14.25" customHeight="1">
      <c r="A37854" s="5"/>
      <c r="B37854" s="5"/>
      <c r="C37854" s="5" t="str">
        <f>IFERROR(__xludf.DUMMYFUNCTION("""COMPUTED_VALUE"""),"")</f>
        <v/>
      </c>
      <c r="D37854" s="5">
        <v>0.0</v>
      </c>
    </row>
    <row r="37855" ht="14.25" customHeight="1">
      <c r="A37855" s="5"/>
      <c r="B37855" s="5"/>
      <c r="C37855" s="5" t="str">
        <f>IFERROR(__xludf.DUMMYFUNCTION("""COMPUTED_VALUE"""),"")</f>
        <v/>
      </c>
      <c r="D37855" s="5">
        <v>0.0</v>
      </c>
    </row>
    <row r="37856" ht="14.25" customHeight="1">
      <c r="A37856" s="5"/>
      <c r="B37856" s="5"/>
      <c r="C37856" s="5" t="str">
        <f>IFERROR(__xludf.DUMMYFUNCTION("""COMPUTED_VALUE"""),"")</f>
        <v/>
      </c>
      <c r="D37856" s="5">
        <v>0.0</v>
      </c>
    </row>
    <row r="37857" ht="14.25" customHeight="1">
      <c r="A37857" s="5"/>
      <c r="B37857" s="5"/>
      <c r="C37857" s="5" t="str">
        <f>IFERROR(__xludf.DUMMYFUNCTION("""COMPUTED_VALUE"""),"")</f>
        <v/>
      </c>
      <c r="D37857" s="5">
        <v>0.0</v>
      </c>
    </row>
    <row r="37858" ht="14.25" customHeight="1">
      <c r="A37858" s="5"/>
      <c r="B37858" s="5"/>
      <c r="C37858" s="5" t="str">
        <f>IFERROR(__xludf.DUMMYFUNCTION("""COMPUTED_VALUE"""),"")</f>
        <v/>
      </c>
      <c r="D37858" s="5">
        <v>0.0</v>
      </c>
    </row>
    <row r="37859" ht="14.25" customHeight="1">
      <c r="A37859" s="5"/>
      <c r="B37859" s="5"/>
      <c r="C37859" s="5" t="str">
        <f>IFERROR(__xludf.DUMMYFUNCTION("""COMPUTED_VALUE"""),"")</f>
        <v/>
      </c>
      <c r="D37859" s="5">
        <v>0.0</v>
      </c>
    </row>
    <row r="37860" ht="14.25" customHeight="1">
      <c r="A37860" s="5"/>
      <c r="B37860" s="5"/>
      <c r="C37860" s="5" t="str">
        <f>IFERROR(__xludf.DUMMYFUNCTION("""COMPUTED_VALUE"""),"")</f>
        <v/>
      </c>
      <c r="D37860" s="5">
        <v>0.0</v>
      </c>
    </row>
    <row r="37861" ht="14.25" customHeight="1">
      <c r="A37861" s="5"/>
      <c r="B37861" s="5"/>
      <c r="C37861" s="5" t="str">
        <f>IFERROR(__xludf.DUMMYFUNCTION("""COMPUTED_VALUE"""),"")</f>
        <v/>
      </c>
      <c r="D37861" s="5">
        <v>0.0</v>
      </c>
    </row>
    <row r="37862" ht="14.25" customHeight="1">
      <c r="A37862" s="5"/>
      <c r="B37862" s="5"/>
      <c r="C37862" s="5" t="str">
        <f>IFERROR(__xludf.DUMMYFUNCTION("""COMPUTED_VALUE"""),"")</f>
        <v/>
      </c>
      <c r="D37862" s="5">
        <v>0.0</v>
      </c>
    </row>
    <row r="37863" ht="14.25" customHeight="1">
      <c r="A37863" s="5"/>
      <c r="B37863" s="5"/>
      <c r="C37863" s="5" t="str">
        <f>IFERROR(__xludf.DUMMYFUNCTION("""COMPUTED_VALUE"""),"")</f>
        <v/>
      </c>
      <c r="D37863" s="5">
        <v>0.0</v>
      </c>
    </row>
    <row r="37864" ht="14.25" customHeight="1">
      <c r="A37864" s="5"/>
      <c r="B37864" s="5"/>
      <c r="C37864" s="5" t="str">
        <f>IFERROR(__xludf.DUMMYFUNCTION("""COMPUTED_VALUE"""),"")</f>
        <v/>
      </c>
      <c r="D37864" s="5">
        <v>0.0</v>
      </c>
    </row>
    <row r="37865" ht="14.25" customHeight="1">
      <c r="A37865" s="5"/>
      <c r="B37865" s="5"/>
      <c r="C37865" s="5" t="str">
        <f>IFERROR(__xludf.DUMMYFUNCTION("""COMPUTED_VALUE"""),"")</f>
        <v/>
      </c>
      <c r="D37865" s="5">
        <v>0.0</v>
      </c>
    </row>
    <row r="37866" ht="14.25" customHeight="1">
      <c r="A37866" s="5"/>
      <c r="B37866" s="5"/>
      <c r="C37866" s="5" t="str">
        <f>IFERROR(__xludf.DUMMYFUNCTION("""COMPUTED_VALUE"""),"")</f>
        <v/>
      </c>
      <c r="D37866" s="5">
        <v>0.0</v>
      </c>
    </row>
    <row r="37867" ht="14.25" customHeight="1">
      <c r="A37867" s="5"/>
      <c r="B37867" s="5"/>
      <c r="C37867" s="5" t="str">
        <f>IFERROR(__xludf.DUMMYFUNCTION("""COMPUTED_VALUE"""),"")</f>
        <v/>
      </c>
      <c r="D37867" s="5">
        <v>0.0</v>
      </c>
    </row>
    <row r="37868" ht="14.25" customHeight="1">
      <c r="A37868" s="5"/>
      <c r="B37868" s="5"/>
      <c r="C37868" s="5" t="str">
        <f>IFERROR(__xludf.DUMMYFUNCTION("""COMPUTED_VALUE"""),"")</f>
        <v/>
      </c>
      <c r="D37868" s="5">
        <v>0.0</v>
      </c>
    </row>
    <row r="37869" ht="14.25" customHeight="1">
      <c r="A37869" s="5"/>
      <c r="B37869" s="5"/>
      <c r="C37869" s="5" t="str">
        <f>IFERROR(__xludf.DUMMYFUNCTION("""COMPUTED_VALUE"""),"")</f>
        <v/>
      </c>
      <c r="D37869" s="5">
        <v>0.0</v>
      </c>
    </row>
    <row r="37870" ht="14.25" customHeight="1">
      <c r="A37870" s="5"/>
      <c r="B37870" s="5"/>
      <c r="C37870" s="5" t="str">
        <f>IFERROR(__xludf.DUMMYFUNCTION("""COMPUTED_VALUE"""),"")</f>
        <v/>
      </c>
      <c r="D37870" s="5">
        <v>0.0</v>
      </c>
    </row>
    <row r="37871" ht="14.25" customHeight="1">
      <c r="A37871" s="5"/>
      <c r="B37871" s="5"/>
      <c r="C37871" s="5" t="str">
        <f>IFERROR(__xludf.DUMMYFUNCTION("""COMPUTED_VALUE"""),"")</f>
        <v/>
      </c>
      <c r="D37871" s="5">
        <v>0.0</v>
      </c>
    </row>
    <row r="37872" ht="14.25" customHeight="1">
      <c r="A37872" s="5"/>
      <c r="B37872" s="5"/>
      <c r="C37872" s="5" t="str">
        <f>IFERROR(__xludf.DUMMYFUNCTION("""COMPUTED_VALUE"""),"")</f>
        <v/>
      </c>
      <c r="D37872" s="5">
        <v>0.0</v>
      </c>
    </row>
    <row r="37873" ht="14.25" customHeight="1">
      <c r="A37873" s="5"/>
      <c r="B37873" s="5"/>
      <c r="C37873" s="5" t="str">
        <f>IFERROR(__xludf.DUMMYFUNCTION("""COMPUTED_VALUE"""),"")</f>
        <v/>
      </c>
      <c r="D37873" s="5">
        <v>0.0</v>
      </c>
    </row>
    <row r="37874" ht="14.25" customHeight="1">
      <c r="A37874" s="5"/>
      <c r="B37874" s="5"/>
      <c r="C37874" s="5" t="str">
        <f>IFERROR(__xludf.DUMMYFUNCTION("""COMPUTED_VALUE"""),"")</f>
        <v/>
      </c>
      <c r="D37874" s="5">
        <v>0.0</v>
      </c>
    </row>
    <row r="37875" ht="14.25" customHeight="1">
      <c r="A37875" s="5"/>
      <c r="B37875" s="5"/>
      <c r="C37875" s="5" t="str">
        <f>IFERROR(__xludf.DUMMYFUNCTION("""COMPUTED_VALUE"""),"")</f>
        <v/>
      </c>
      <c r="D37875" s="5">
        <v>0.0</v>
      </c>
    </row>
    <row r="37876" ht="14.25" customHeight="1">
      <c r="A37876" s="5"/>
      <c r="B37876" s="5"/>
      <c r="C37876" s="5" t="str">
        <f>IFERROR(__xludf.DUMMYFUNCTION("""COMPUTED_VALUE"""),"")</f>
        <v/>
      </c>
      <c r="D37876" s="5">
        <v>0.0</v>
      </c>
    </row>
    <row r="37877" ht="14.25" customHeight="1">
      <c r="A37877" s="5"/>
      <c r="B37877" s="5"/>
      <c r="C37877" s="5" t="str">
        <f>IFERROR(__xludf.DUMMYFUNCTION("""COMPUTED_VALUE"""),"")</f>
        <v/>
      </c>
      <c r="D37877" s="5">
        <v>0.0</v>
      </c>
    </row>
    <row r="37878" ht="14.25" customHeight="1">
      <c r="A37878" s="5"/>
      <c r="B37878" s="5"/>
      <c r="C37878" s="5" t="str">
        <f>IFERROR(__xludf.DUMMYFUNCTION("""COMPUTED_VALUE"""),"")</f>
        <v/>
      </c>
      <c r="D37878" s="5">
        <v>0.0</v>
      </c>
    </row>
    <row r="37879" ht="14.25" customHeight="1">
      <c r="A37879" s="5"/>
      <c r="B37879" s="5"/>
      <c r="C37879" s="5" t="str">
        <f>IFERROR(__xludf.DUMMYFUNCTION("""COMPUTED_VALUE"""),"")</f>
        <v/>
      </c>
      <c r="D37879" s="5">
        <v>0.0</v>
      </c>
    </row>
    <row r="37880" ht="14.25" customHeight="1">
      <c r="A37880" s="5"/>
      <c r="B37880" s="5"/>
      <c r="C37880" s="5" t="str">
        <f>IFERROR(__xludf.DUMMYFUNCTION("""COMPUTED_VALUE"""),"")</f>
        <v/>
      </c>
      <c r="D37880" s="5">
        <v>0.0</v>
      </c>
    </row>
    <row r="37881" ht="14.25" customHeight="1">
      <c r="A37881" s="5"/>
      <c r="B37881" s="5"/>
      <c r="C37881" s="5" t="str">
        <f>IFERROR(__xludf.DUMMYFUNCTION("""COMPUTED_VALUE"""),"")</f>
        <v/>
      </c>
      <c r="D37881" s="5">
        <v>0.0</v>
      </c>
    </row>
    <row r="37882" ht="14.25" customHeight="1">
      <c r="A37882" s="5"/>
      <c r="B37882" s="5"/>
      <c r="C37882" s="5" t="str">
        <f>IFERROR(__xludf.DUMMYFUNCTION("""COMPUTED_VALUE"""),"")</f>
        <v/>
      </c>
      <c r="D37882" s="5">
        <v>0.0</v>
      </c>
    </row>
    <row r="37883" ht="14.25" customHeight="1">
      <c r="A37883" s="5"/>
      <c r="B37883" s="5"/>
      <c r="C37883" s="5" t="str">
        <f>IFERROR(__xludf.DUMMYFUNCTION("""COMPUTED_VALUE"""),"")</f>
        <v/>
      </c>
      <c r="D37883" s="5">
        <v>0.0</v>
      </c>
    </row>
    <row r="37884" ht="14.25" customHeight="1">
      <c r="A37884" s="5"/>
      <c r="B37884" s="5"/>
      <c r="C37884" s="5" t="str">
        <f>IFERROR(__xludf.DUMMYFUNCTION("""COMPUTED_VALUE"""),"")</f>
        <v/>
      </c>
      <c r="D37884" s="5">
        <v>0.0</v>
      </c>
    </row>
    <row r="37885" ht="14.25" customHeight="1">
      <c r="A37885" s="5"/>
      <c r="B37885" s="5"/>
      <c r="C37885" s="5" t="str">
        <f>IFERROR(__xludf.DUMMYFUNCTION("""COMPUTED_VALUE"""),"")</f>
        <v/>
      </c>
      <c r="D37885" s="5">
        <v>0.0</v>
      </c>
    </row>
    <row r="37886" ht="14.25" customHeight="1">
      <c r="A37886" s="5"/>
      <c r="B37886" s="5"/>
      <c r="C37886" s="5" t="str">
        <f>IFERROR(__xludf.DUMMYFUNCTION("""COMPUTED_VALUE"""),"")</f>
        <v/>
      </c>
      <c r="D37886" s="5">
        <v>0.0</v>
      </c>
    </row>
    <row r="37887" ht="14.25" customHeight="1">
      <c r="A37887" s="5"/>
      <c r="B37887" s="5"/>
      <c r="C37887" s="5" t="str">
        <f>IFERROR(__xludf.DUMMYFUNCTION("""COMPUTED_VALUE"""),"")</f>
        <v/>
      </c>
      <c r="D37887" s="5">
        <v>0.0</v>
      </c>
    </row>
    <row r="37888" ht="14.25" customHeight="1">
      <c r="A37888" s="5"/>
      <c r="B37888" s="5"/>
      <c r="C37888" s="5" t="str">
        <f>IFERROR(__xludf.DUMMYFUNCTION("""COMPUTED_VALUE"""),"")</f>
        <v/>
      </c>
      <c r="D37888" s="5">
        <v>0.0</v>
      </c>
    </row>
    <row r="37889" ht="14.25" customHeight="1">
      <c r="A37889" s="5"/>
      <c r="B37889" s="5"/>
      <c r="C37889" s="5" t="str">
        <f>IFERROR(__xludf.DUMMYFUNCTION("""COMPUTED_VALUE"""),"")</f>
        <v/>
      </c>
      <c r="D37889" s="5">
        <v>0.0</v>
      </c>
    </row>
    <row r="37890" ht="14.25" customHeight="1">
      <c r="A37890" s="5"/>
      <c r="B37890" s="5"/>
      <c r="C37890" s="5" t="str">
        <f>IFERROR(__xludf.DUMMYFUNCTION("""COMPUTED_VALUE"""),"")</f>
        <v/>
      </c>
      <c r="D37890" s="5">
        <v>0.0</v>
      </c>
    </row>
    <row r="37891" ht="14.25" customHeight="1">
      <c r="A37891" s="5"/>
      <c r="B37891" s="5"/>
      <c r="C37891" s="5" t="str">
        <f>IFERROR(__xludf.DUMMYFUNCTION("""COMPUTED_VALUE"""),"")</f>
        <v/>
      </c>
      <c r="D37891" s="5">
        <v>0.0</v>
      </c>
    </row>
    <row r="37892" ht="14.25" customHeight="1">
      <c r="A37892" s="5"/>
      <c r="B37892" s="5"/>
      <c r="C37892" s="5" t="str">
        <f>IFERROR(__xludf.DUMMYFUNCTION("""COMPUTED_VALUE"""),"")</f>
        <v/>
      </c>
      <c r="D37892" s="5">
        <v>0.0</v>
      </c>
    </row>
    <row r="37893" ht="14.25" customHeight="1">
      <c r="A37893" s="5"/>
      <c r="B37893" s="5"/>
      <c r="C37893" s="5" t="str">
        <f>IFERROR(__xludf.DUMMYFUNCTION("""COMPUTED_VALUE"""),"")</f>
        <v/>
      </c>
      <c r="D37893" s="5">
        <v>0.0</v>
      </c>
    </row>
    <row r="37894" ht="14.25" customHeight="1">
      <c r="A37894" s="5"/>
      <c r="B37894" s="5"/>
      <c r="C37894" s="5" t="str">
        <f>IFERROR(__xludf.DUMMYFUNCTION("""COMPUTED_VALUE"""),"")</f>
        <v/>
      </c>
      <c r="D37894" s="5">
        <v>0.0</v>
      </c>
    </row>
    <row r="37895" ht="14.25" customHeight="1">
      <c r="A37895" s="5"/>
      <c r="B37895" s="5"/>
      <c r="C37895" s="5" t="str">
        <f>IFERROR(__xludf.DUMMYFUNCTION("""COMPUTED_VALUE"""),"")</f>
        <v/>
      </c>
      <c r="D37895" s="5">
        <v>0.0</v>
      </c>
    </row>
    <row r="37896" ht="14.25" customHeight="1">
      <c r="A37896" s="5"/>
      <c r="B37896" s="5"/>
      <c r="C37896" s="5" t="str">
        <f>IFERROR(__xludf.DUMMYFUNCTION("""COMPUTED_VALUE"""),"")</f>
        <v/>
      </c>
      <c r="D37896" s="5">
        <v>0.0</v>
      </c>
    </row>
    <row r="37897" ht="14.25" customHeight="1">
      <c r="A37897" s="5"/>
      <c r="B37897" s="5"/>
      <c r="C37897" s="5" t="str">
        <f>IFERROR(__xludf.DUMMYFUNCTION("""COMPUTED_VALUE"""),"")</f>
        <v/>
      </c>
      <c r="D37897" s="5">
        <v>0.0</v>
      </c>
    </row>
    <row r="37898" ht="14.25" customHeight="1">
      <c r="A37898" s="5"/>
      <c r="B37898" s="5"/>
      <c r="C37898" s="5" t="str">
        <f>IFERROR(__xludf.DUMMYFUNCTION("""COMPUTED_VALUE"""),"")</f>
        <v/>
      </c>
      <c r="D37898" s="5">
        <v>0.0</v>
      </c>
    </row>
    <row r="37899" ht="14.25" customHeight="1">
      <c r="A37899" s="5"/>
      <c r="B37899" s="5"/>
      <c r="C37899" s="5" t="str">
        <f>IFERROR(__xludf.DUMMYFUNCTION("""COMPUTED_VALUE"""),"")</f>
        <v/>
      </c>
      <c r="D37899" s="5">
        <v>0.0</v>
      </c>
    </row>
    <row r="37900" ht="14.25" customHeight="1">
      <c r="A37900" s="5"/>
      <c r="B37900" s="5"/>
      <c r="C37900" s="5" t="str">
        <f>IFERROR(__xludf.DUMMYFUNCTION("""COMPUTED_VALUE"""),"")</f>
        <v/>
      </c>
      <c r="D37900" s="5">
        <v>0.0</v>
      </c>
    </row>
    <row r="37901" ht="14.25" customHeight="1">
      <c r="A37901" s="5"/>
      <c r="B37901" s="5"/>
      <c r="C37901" s="5" t="str">
        <f>IFERROR(__xludf.DUMMYFUNCTION("""COMPUTED_VALUE"""),"")</f>
        <v/>
      </c>
      <c r="D37901" s="5">
        <v>0.0</v>
      </c>
    </row>
    <row r="37902" ht="14.25" customHeight="1">
      <c r="A37902" s="5"/>
      <c r="B37902" s="5"/>
      <c r="C37902" s="5" t="str">
        <f>IFERROR(__xludf.DUMMYFUNCTION("""COMPUTED_VALUE"""),"")</f>
        <v/>
      </c>
      <c r="D37902" s="5">
        <v>0.0</v>
      </c>
    </row>
    <row r="37903" ht="14.25" customHeight="1">
      <c r="A37903" s="5"/>
      <c r="B37903" s="5"/>
      <c r="C37903" s="5" t="str">
        <f>IFERROR(__xludf.DUMMYFUNCTION("""COMPUTED_VALUE"""),"")</f>
        <v/>
      </c>
      <c r="D37903" s="5">
        <v>0.0</v>
      </c>
    </row>
    <row r="37904" ht="14.25" customHeight="1">
      <c r="A37904" s="5"/>
      <c r="B37904" s="5"/>
      <c r="C37904" s="5" t="str">
        <f>IFERROR(__xludf.DUMMYFUNCTION("""COMPUTED_VALUE"""),"")</f>
        <v/>
      </c>
      <c r="D37904" s="5">
        <v>0.0</v>
      </c>
    </row>
    <row r="37905" ht="14.25" customHeight="1">
      <c r="A37905" s="5"/>
      <c r="B37905" s="5"/>
      <c r="C37905" s="5" t="str">
        <f>IFERROR(__xludf.DUMMYFUNCTION("""COMPUTED_VALUE"""),"")</f>
        <v/>
      </c>
      <c r="D37905" s="5">
        <v>0.0</v>
      </c>
    </row>
    <row r="37906" ht="14.25" customHeight="1">
      <c r="A37906" s="5"/>
      <c r="B37906" s="5"/>
      <c r="C37906" s="5" t="str">
        <f>IFERROR(__xludf.DUMMYFUNCTION("""COMPUTED_VALUE"""),"")</f>
        <v/>
      </c>
      <c r="D37906" s="5">
        <v>0.0</v>
      </c>
    </row>
    <row r="37907" ht="14.25" customHeight="1">
      <c r="A37907" s="5"/>
      <c r="B37907" s="5"/>
      <c r="C37907" s="5" t="str">
        <f>IFERROR(__xludf.DUMMYFUNCTION("""COMPUTED_VALUE"""),"")</f>
        <v/>
      </c>
      <c r="D37907" s="5">
        <v>0.0</v>
      </c>
    </row>
    <row r="37908" ht="14.25" customHeight="1">
      <c r="A37908" s="5"/>
      <c r="B37908" s="5"/>
      <c r="C37908" s="5" t="str">
        <f>IFERROR(__xludf.DUMMYFUNCTION("""COMPUTED_VALUE"""),"")</f>
        <v/>
      </c>
      <c r="D37908" s="5">
        <v>0.0</v>
      </c>
    </row>
    <row r="37909" ht="14.25" customHeight="1">
      <c r="A37909" s="5"/>
      <c r="B37909" s="5"/>
      <c r="C37909" s="5" t="str">
        <f>IFERROR(__xludf.DUMMYFUNCTION("""COMPUTED_VALUE"""),"")</f>
        <v/>
      </c>
      <c r="D37909" s="5">
        <v>0.0</v>
      </c>
    </row>
    <row r="37910" ht="14.25" customHeight="1">
      <c r="A37910" s="5"/>
      <c r="B37910" s="5"/>
      <c r="C37910" s="5" t="str">
        <f>IFERROR(__xludf.DUMMYFUNCTION("""COMPUTED_VALUE"""),"")</f>
        <v/>
      </c>
      <c r="D37910" s="5">
        <v>0.0</v>
      </c>
    </row>
    <row r="37911" ht="14.25" customHeight="1">
      <c r="A37911" s="5"/>
      <c r="B37911" s="5"/>
      <c r="C37911" s="5" t="str">
        <f>IFERROR(__xludf.DUMMYFUNCTION("""COMPUTED_VALUE"""),"")</f>
        <v/>
      </c>
      <c r="D37911" s="5">
        <v>0.0</v>
      </c>
    </row>
    <row r="37912" ht="14.25" customHeight="1">
      <c r="A37912" s="5"/>
      <c r="B37912" s="5"/>
      <c r="C37912" s="5" t="str">
        <f>IFERROR(__xludf.DUMMYFUNCTION("""COMPUTED_VALUE"""),"")</f>
        <v/>
      </c>
      <c r="D37912" s="5">
        <v>0.0</v>
      </c>
    </row>
    <row r="37913" ht="14.25" customHeight="1">
      <c r="A37913" s="5"/>
      <c r="B37913" s="5"/>
      <c r="C37913" s="5" t="str">
        <f>IFERROR(__xludf.DUMMYFUNCTION("""COMPUTED_VALUE"""),"")</f>
        <v/>
      </c>
      <c r="D37913" s="5">
        <v>0.0</v>
      </c>
    </row>
    <row r="37914" ht="14.25" customHeight="1">
      <c r="A37914" s="5"/>
      <c r="B37914" s="5"/>
      <c r="C37914" s="5" t="str">
        <f>IFERROR(__xludf.DUMMYFUNCTION("""COMPUTED_VALUE"""),"")</f>
        <v/>
      </c>
      <c r="D37914" s="5">
        <v>0.0</v>
      </c>
    </row>
    <row r="37915" ht="14.25" customHeight="1">
      <c r="A37915" s="5"/>
      <c r="B37915" s="5"/>
      <c r="C37915" s="5" t="str">
        <f>IFERROR(__xludf.DUMMYFUNCTION("""COMPUTED_VALUE"""),"")</f>
        <v/>
      </c>
      <c r="D37915" s="5">
        <v>0.0</v>
      </c>
    </row>
    <row r="37916" ht="14.25" customHeight="1">
      <c r="A37916" s="5"/>
      <c r="B37916" s="5"/>
      <c r="C37916" s="5" t="str">
        <f>IFERROR(__xludf.DUMMYFUNCTION("""COMPUTED_VALUE"""),"")</f>
        <v/>
      </c>
      <c r="D37916" s="5">
        <v>0.0</v>
      </c>
    </row>
    <row r="37917" ht="14.25" customHeight="1">
      <c r="A37917" s="5"/>
      <c r="B37917" s="5"/>
      <c r="C37917" s="5" t="str">
        <f>IFERROR(__xludf.DUMMYFUNCTION("""COMPUTED_VALUE"""),"")</f>
        <v/>
      </c>
      <c r="D37917" s="5">
        <v>0.0</v>
      </c>
    </row>
    <row r="37918" ht="14.25" customHeight="1">
      <c r="A37918" s="5"/>
      <c r="B37918" s="5"/>
      <c r="C37918" s="5" t="str">
        <f>IFERROR(__xludf.DUMMYFUNCTION("""COMPUTED_VALUE"""),"")</f>
        <v/>
      </c>
      <c r="D37918" s="5">
        <v>0.0</v>
      </c>
    </row>
    <row r="37919" ht="14.25" customHeight="1">
      <c r="A37919" s="5"/>
      <c r="B37919" s="5"/>
      <c r="C37919" s="5" t="str">
        <f>IFERROR(__xludf.DUMMYFUNCTION("""COMPUTED_VALUE"""),"")</f>
        <v/>
      </c>
      <c r="D37919" s="5">
        <v>0.0</v>
      </c>
    </row>
    <row r="37920" ht="14.25" customHeight="1">
      <c r="A37920" s="5"/>
      <c r="B37920" s="5"/>
      <c r="C37920" s="5" t="str">
        <f>IFERROR(__xludf.DUMMYFUNCTION("""COMPUTED_VALUE"""),"")</f>
        <v/>
      </c>
      <c r="D37920" s="5">
        <v>0.0</v>
      </c>
    </row>
    <row r="37921" ht="14.25" customHeight="1">
      <c r="A37921" s="5"/>
      <c r="B37921" s="5"/>
      <c r="C37921" s="5" t="str">
        <f>IFERROR(__xludf.DUMMYFUNCTION("""COMPUTED_VALUE"""),"")</f>
        <v/>
      </c>
      <c r="D37921" s="5">
        <v>0.0</v>
      </c>
    </row>
    <row r="37922" ht="14.25" customHeight="1">
      <c r="A37922" s="5"/>
      <c r="B37922" s="5"/>
      <c r="C37922" s="5" t="str">
        <f>IFERROR(__xludf.DUMMYFUNCTION("""COMPUTED_VALUE"""),"")</f>
        <v/>
      </c>
      <c r="D37922" s="5">
        <v>0.0</v>
      </c>
    </row>
    <row r="37923" ht="14.25" customHeight="1">
      <c r="A37923" s="5"/>
      <c r="B37923" s="5"/>
      <c r="C37923" s="5" t="str">
        <f>IFERROR(__xludf.DUMMYFUNCTION("""COMPUTED_VALUE"""),"")</f>
        <v/>
      </c>
      <c r="D37923" s="5">
        <v>0.0</v>
      </c>
    </row>
    <row r="37924" ht="14.25" customHeight="1">
      <c r="A37924" s="5"/>
      <c r="B37924" s="5"/>
      <c r="C37924" s="5" t="str">
        <f>IFERROR(__xludf.DUMMYFUNCTION("""COMPUTED_VALUE"""),"")</f>
        <v/>
      </c>
      <c r="D37924" s="5">
        <v>0.0</v>
      </c>
    </row>
    <row r="37925" ht="14.25" customHeight="1">
      <c r="A37925" s="5"/>
      <c r="B37925" s="5"/>
      <c r="C37925" s="5" t="str">
        <f>IFERROR(__xludf.DUMMYFUNCTION("""COMPUTED_VALUE"""),"")</f>
        <v/>
      </c>
      <c r="D37925" s="5">
        <v>0.0</v>
      </c>
    </row>
    <row r="37926" ht="14.25" customHeight="1">
      <c r="A37926" s="5"/>
      <c r="B37926" s="5"/>
      <c r="C37926" s="5" t="str">
        <f>IFERROR(__xludf.DUMMYFUNCTION("""COMPUTED_VALUE"""),"")</f>
        <v/>
      </c>
      <c r="D37926" s="5">
        <v>0.0</v>
      </c>
    </row>
    <row r="37927" ht="14.25" customHeight="1">
      <c r="A37927" s="5"/>
      <c r="B37927" s="5"/>
      <c r="C37927" s="5" t="str">
        <f>IFERROR(__xludf.DUMMYFUNCTION("""COMPUTED_VALUE"""),"")</f>
        <v/>
      </c>
      <c r="D37927" s="5">
        <v>0.0</v>
      </c>
    </row>
    <row r="37928" ht="14.25" customHeight="1">
      <c r="A37928" s="5"/>
      <c r="B37928" s="5"/>
      <c r="C37928" s="5" t="str">
        <f>IFERROR(__xludf.DUMMYFUNCTION("""COMPUTED_VALUE"""),"")</f>
        <v/>
      </c>
      <c r="D37928" s="5">
        <v>0.0</v>
      </c>
    </row>
    <row r="37929" ht="14.25" customHeight="1">
      <c r="A37929" s="5"/>
      <c r="B37929" s="5"/>
      <c r="C37929" s="5" t="str">
        <f>IFERROR(__xludf.DUMMYFUNCTION("""COMPUTED_VALUE"""),"")</f>
        <v/>
      </c>
      <c r="D37929" s="5">
        <v>0.0</v>
      </c>
    </row>
    <row r="37930" ht="14.25" customHeight="1">
      <c r="A37930" s="5"/>
      <c r="B37930" s="5"/>
      <c r="C37930" s="5" t="str">
        <f>IFERROR(__xludf.DUMMYFUNCTION("""COMPUTED_VALUE"""),"")</f>
        <v/>
      </c>
      <c r="D37930" s="5">
        <v>0.0</v>
      </c>
    </row>
    <row r="37931" ht="14.25" customHeight="1">
      <c r="A37931" s="5"/>
      <c r="B37931" s="5"/>
      <c r="C37931" s="5" t="str">
        <f>IFERROR(__xludf.DUMMYFUNCTION("""COMPUTED_VALUE"""),"")</f>
        <v/>
      </c>
      <c r="D37931" s="5">
        <v>0.0</v>
      </c>
    </row>
    <row r="37932" ht="14.25" customHeight="1">
      <c r="A37932" s="5"/>
      <c r="B37932" s="5"/>
      <c r="C37932" s="5" t="str">
        <f>IFERROR(__xludf.DUMMYFUNCTION("""COMPUTED_VALUE"""),"")</f>
        <v/>
      </c>
      <c r="D37932" s="5">
        <v>0.0</v>
      </c>
    </row>
    <row r="37933" ht="14.25" customHeight="1">
      <c r="A37933" s="5"/>
      <c r="B37933" s="5"/>
      <c r="C37933" s="5" t="str">
        <f>IFERROR(__xludf.DUMMYFUNCTION("""COMPUTED_VALUE"""),"")</f>
        <v/>
      </c>
      <c r="D37933" s="5">
        <v>0.0</v>
      </c>
    </row>
    <row r="37934" ht="14.25" customHeight="1">
      <c r="A37934" s="5"/>
      <c r="B37934" s="5"/>
      <c r="C37934" s="5" t="str">
        <f>IFERROR(__xludf.DUMMYFUNCTION("""COMPUTED_VALUE"""),"")</f>
        <v/>
      </c>
      <c r="D37934" s="5">
        <v>0.0</v>
      </c>
    </row>
    <row r="37935" ht="14.25" customHeight="1">
      <c r="A37935" s="5"/>
      <c r="B37935" s="5"/>
      <c r="C37935" s="5" t="str">
        <f>IFERROR(__xludf.DUMMYFUNCTION("""COMPUTED_VALUE"""),"")</f>
        <v/>
      </c>
      <c r="D37935" s="5">
        <v>0.0</v>
      </c>
    </row>
    <row r="37936" ht="14.25" customHeight="1">
      <c r="A37936" s="5"/>
      <c r="B37936" s="5"/>
      <c r="C37936" s="5" t="str">
        <f>IFERROR(__xludf.DUMMYFUNCTION("""COMPUTED_VALUE"""),"")</f>
        <v/>
      </c>
      <c r="D37936" s="5">
        <v>0.0</v>
      </c>
    </row>
    <row r="37937" ht="14.25" customHeight="1">
      <c r="A37937" s="5"/>
      <c r="B37937" s="5"/>
      <c r="C37937" s="5" t="str">
        <f>IFERROR(__xludf.DUMMYFUNCTION("""COMPUTED_VALUE"""),"")</f>
        <v/>
      </c>
      <c r="D37937" s="5">
        <v>0.0</v>
      </c>
    </row>
    <row r="37938" ht="14.25" customHeight="1">
      <c r="A37938" s="5"/>
      <c r="B37938" s="5"/>
      <c r="C37938" s="5" t="str">
        <f>IFERROR(__xludf.DUMMYFUNCTION("""COMPUTED_VALUE"""),"")</f>
        <v/>
      </c>
      <c r="D37938" s="5">
        <v>0.0</v>
      </c>
    </row>
    <row r="37939" ht="14.25" customHeight="1">
      <c r="A37939" s="5"/>
      <c r="B37939" s="5"/>
      <c r="C37939" s="5" t="str">
        <f>IFERROR(__xludf.DUMMYFUNCTION("""COMPUTED_VALUE"""),"")</f>
        <v/>
      </c>
      <c r="D37939" s="5">
        <v>0.0</v>
      </c>
    </row>
    <row r="37940" ht="14.25" customHeight="1">
      <c r="A37940" s="5"/>
      <c r="B37940" s="5"/>
      <c r="C37940" s="5" t="str">
        <f>IFERROR(__xludf.DUMMYFUNCTION("""COMPUTED_VALUE"""),"")</f>
        <v/>
      </c>
      <c r="D37940" s="5">
        <v>0.0</v>
      </c>
    </row>
    <row r="37941" ht="14.25" customHeight="1">
      <c r="A37941" s="5"/>
      <c r="B37941" s="5"/>
      <c r="C37941" s="5" t="str">
        <f>IFERROR(__xludf.DUMMYFUNCTION("""COMPUTED_VALUE"""),"")</f>
        <v/>
      </c>
      <c r="D37941" s="5">
        <v>0.0</v>
      </c>
    </row>
    <row r="37942" ht="14.25" customHeight="1">
      <c r="A37942" s="5"/>
      <c r="B37942" s="5"/>
      <c r="C37942" s="5" t="str">
        <f>IFERROR(__xludf.DUMMYFUNCTION("""COMPUTED_VALUE"""),"")</f>
        <v/>
      </c>
      <c r="D37942" s="5">
        <v>0.0</v>
      </c>
    </row>
    <row r="37943" ht="14.25" customHeight="1">
      <c r="A37943" s="5"/>
      <c r="B37943" s="5"/>
      <c r="C37943" s="5" t="str">
        <f>IFERROR(__xludf.DUMMYFUNCTION("""COMPUTED_VALUE"""),"")</f>
        <v/>
      </c>
      <c r="D37943" s="5">
        <v>0.0</v>
      </c>
    </row>
    <row r="37944" ht="14.25" customHeight="1">
      <c r="A37944" s="5"/>
      <c r="B37944" s="5"/>
      <c r="C37944" s="5" t="str">
        <f>IFERROR(__xludf.DUMMYFUNCTION("""COMPUTED_VALUE"""),"")</f>
        <v/>
      </c>
      <c r="D37944" s="5">
        <v>0.0</v>
      </c>
    </row>
    <row r="37945" ht="14.25" customHeight="1">
      <c r="A37945" s="5"/>
      <c r="B37945" s="5"/>
      <c r="C37945" s="5" t="str">
        <f>IFERROR(__xludf.DUMMYFUNCTION("""COMPUTED_VALUE"""),"")</f>
        <v/>
      </c>
      <c r="D37945" s="5">
        <v>0.0</v>
      </c>
    </row>
    <row r="37946" ht="14.25" customHeight="1">
      <c r="A37946" s="5"/>
      <c r="B37946" s="5"/>
      <c r="C37946" s="5" t="str">
        <f>IFERROR(__xludf.DUMMYFUNCTION("""COMPUTED_VALUE"""),"")</f>
        <v/>
      </c>
      <c r="D37946" s="5">
        <v>0.0</v>
      </c>
    </row>
    <row r="37947" ht="14.25" customHeight="1">
      <c r="A37947" s="5"/>
      <c r="B37947" s="5"/>
      <c r="C37947" s="5" t="str">
        <f>IFERROR(__xludf.DUMMYFUNCTION("""COMPUTED_VALUE"""),"")</f>
        <v/>
      </c>
      <c r="D37947" s="5">
        <v>0.0</v>
      </c>
    </row>
    <row r="37948" ht="14.25" customHeight="1">
      <c r="A37948" s="5"/>
      <c r="B37948" s="5"/>
      <c r="C37948" s="5" t="str">
        <f>IFERROR(__xludf.DUMMYFUNCTION("""COMPUTED_VALUE"""),"")</f>
        <v/>
      </c>
      <c r="D37948" s="5">
        <v>0.0</v>
      </c>
    </row>
    <row r="37949" ht="14.25" customHeight="1">
      <c r="A37949" s="5"/>
      <c r="B37949" s="5"/>
      <c r="C37949" s="5" t="str">
        <f>IFERROR(__xludf.DUMMYFUNCTION("""COMPUTED_VALUE"""),"")</f>
        <v/>
      </c>
      <c r="D37949" s="5">
        <v>0.0</v>
      </c>
    </row>
    <row r="37950" ht="14.25" customHeight="1">
      <c r="A37950" s="5"/>
      <c r="B37950" s="5"/>
      <c r="C37950" s="5" t="str">
        <f>IFERROR(__xludf.DUMMYFUNCTION("""COMPUTED_VALUE"""),"")</f>
        <v/>
      </c>
      <c r="D37950" s="5">
        <v>0.0</v>
      </c>
    </row>
    <row r="37951" ht="14.25" customHeight="1">
      <c r="A37951" s="5"/>
      <c r="B37951" s="5"/>
      <c r="C37951" s="5" t="str">
        <f>IFERROR(__xludf.DUMMYFUNCTION("""COMPUTED_VALUE"""),"")</f>
        <v/>
      </c>
      <c r="D37951" s="5">
        <v>0.0</v>
      </c>
    </row>
    <row r="37952" ht="14.25" customHeight="1">
      <c r="A37952" s="5"/>
      <c r="B37952" s="5"/>
      <c r="C37952" s="5" t="str">
        <f>IFERROR(__xludf.DUMMYFUNCTION("""COMPUTED_VALUE"""),"")</f>
        <v/>
      </c>
      <c r="D37952" s="5">
        <v>0.0</v>
      </c>
    </row>
    <row r="37953" ht="14.25" customHeight="1">
      <c r="A37953" s="5"/>
      <c r="B37953" s="5"/>
      <c r="C37953" s="5" t="str">
        <f>IFERROR(__xludf.DUMMYFUNCTION("""COMPUTED_VALUE"""),"")</f>
        <v/>
      </c>
      <c r="D37953" s="5">
        <v>0.0</v>
      </c>
    </row>
    <row r="37954" ht="14.25" customHeight="1">
      <c r="A37954" s="5"/>
      <c r="B37954" s="5"/>
      <c r="C37954" s="5" t="str">
        <f>IFERROR(__xludf.DUMMYFUNCTION("""COMPUTED_VALUE"""),"")</f>
        <v/>
      </c>
      <c r="D37954" s="5">
        <v>0.0</v>
      </c>
    </row>
    <row r="37955" ht="14.25" customHeight="1">
      <c r="A37955" s="5"/>
      <c r="B37955" s="5"/>
      <c r="C37955" s="5" t="str">
        <f>IFERROR(__xludf.DUMMYFUNCTION("""COMPUTED_VALUE"""),"")</f>
        <v/>
      </c>
      <c r="D37955" s="5">
        <v>0.0</v>
      </c>
    </row>
    <row r="37956" ht="14.25" customHeight="1">
      <c r="A37956" s="5"/>
      <c r="B37956" s="5"/>
      <c r="C37956" s="5" t="str">
        <f>IFERROR(__xludf.DUMMYFUNCTION("""COMPUTED_VALUE"""),"")</f>
        <v/>
      </c>
      <c r="D37956" s="5">
        <v>0.0</v>
      </c>
    </row>
    <row r="37957" ht="14.25" customHeight="1">
      <c r="A37957" s="5"/>
      <c r="B37957" s="5"/>
      <c r="C37957" s="5" t="str">
        <f>IFERROR(__xludf.DUMMYFUNCTION("""COMPUTED_VALUE"""),"")</f>
        <v/>
      </c>
      <c r="D37957" s="5">
        <v>0.0</v>
      </c>
    </row>
    <row r="37958" ht="14.25" customHeight="1">
      <c r="A37958" s="5"/>
      <c r="B37958" s="5"/>
      <c r="C37958" s="5" t="str">
        <f>IFERROR(__xludf.DUMMYFUNCTION("""COMPUTED_VALUE"""),"")</f>
        <v/>
      </c>
      <c r="D37958" s="5">
        <v>0.0</v>
      </c>
    </row>
    <row r="37959" ht="14.25" customHeight="1">
      <c r="A37959" s="5"/>
      <c r="B37959" s="5"/>
      <c r="C37959" s="5" t="str">
        <f>IFERROR(__xludf.DUMMYFUNCTION("""COMPUTED_VALUE"""),"")</f>
        <v/>
      </c>
      <c r="D37959" s="5">
        <v>0.0</v>
      </c>
    </row>
    <row r="37960" ht="14.25" customHeight="1">
      <c r="A37960" s="5"/>
      <c r="B37960" s="5"/>
      <c r="C37960" s="5" t="str">
        <f>IFERROR(__xludf.DUMMYFUNCTION("""COMPUTED_VALUE"""),"")</f>
        <v/>
      </c>
      <c r="D37960" s="5">
        <v>0.0</v>
      </c>
    </row>
    <row r="37961" ht="14.25" customHeight="1">
      <c r="A37961" s="5"/>
      <c r="B37961" s="5"/>
      <c r="C37961" s="5" t="str">
        <f>IFERROR(__xludf.DUMMYFUNCTION("""COMPUTED_VALUE"""),"")</f>
        <v/>
      </c>
      <c r="D37961" s="5">
        <v>0.0</v>
      </c>
    </row>
    <row r="37962" ht="14.25" customHeight="1">
      <c r="A37962" s="5"/>
      <c r="B37962" s="5"/>
      <c r="C37962" s="5" t="str">
        <f>IFERROR(__xludf.DUMMYFUNCTION("""COMPUTED_VALUE"""),"")</f>
        <v/>
      </c>
      <c r="D37962" s="5">
        <v>0.0</v>
      </c>
    </row>
    <row r="37963" ht="14.25" customHeight="1">
      <c r="A37963" s="5"/>
      <c r="B37963" s="5"/>
      <c r="C37963" s="5" t="str">
        <f>IFERROR(__xludf.DUMMYFUNCTION("""COMPUTED_VALUE"""),"")</f>
        <v/>
      </c>
      <c r="D37963" s="5">
        <v>0.0</v>
      </c>
    </row>
    <row r="37964" ht="14.25" customHeight="1">
      <c r="A37964" s="5"/>
      <c r="B37964" s="5"/>
      <c r="C37964" s="5" t="str">
        <f>IFERROR(__xludf.DUMMYFUNCTION("""COMPUTED_VALUE"""),"")</f>
        <v/>
      </c>
      <c r="D37964" s="5">
        <v>0.0</v>
      </c>
    </row>
    <row r="37965" ht="14.25" customHeight="1">
      <c r="A37965" s="5"/>
      <c r="B37965" s="5"/>
      <c r="C37965" s="5" t="str">
        <f>IFERROR(__xludf.DUMMYFUNCTION("""COMPUTED_VALUE"""),"")</f>
        <v/>
      </c>
      <c r="D37965" s="5">
        <v>0.0</v>
      </c>
    </row>
    <row r="37966" ht="14.25" customHeight="1">
      <c r="A37966" s="5"/>
      <c r="B37966" s="5"/>
      <c r="C37966" s="5" t="str">
        <f>IFERROR(__xludf.DUMMYFUNCTION("""COMPUTED_VALUE"""),"")</f>
        <v/>
      </c>
      <c r="D37966" s="5">
        <v>0.0</v>
      </c>
    </row>
    <row r="37967" ht="14.25" customHeight="1">
      <c r="A37967" s="5"/>
      <c r="B37967" s="5"/>
      <c r="C37967" s="5" t="str">
        <f>IFERROR(__xludf.DUMMYFUNCTION("""COMPUTED_VALUE"""),"")</f>
        <v/>
      </c>
      <c r="D37967" s="5">
        <v>0.0</v>
      </c>
    </row>
    <row r="37968" ht="14.25" customHeight="1">
      <c r="A37968" s="5"/>
      <c r="B37968" s="5"/>
      <c r="C37968" s="5" t="str">
        <f>IFERROR(__xludf.DUMMYFUNCTION("""COMPUTED_VALUE"""),"")</f>
        <v/>
      </c>
      <c r="D37968" s="5">
        <v>0.0</v>
      </c>
    </row>
    <row r="37969" ht="14.25" customHeight="1">
      <c r="A37969" s="5"/>
      <c r="B37969" s="5"/>
      <c r="C37969" s="5" t="str">
        <f>IFERROR(__xludf.DUMMYFUNCTION("""COMPUTED_VALUE"""),"")</f>
        <v/>
      </c>
      <c r="D37969" s="5">
        <v>0.0</v>
      </c>
    </row>
    <row r="37970" ht="14.25" customHeight="1">
      <c r="A37970" s="5"/>
      <c r="B37970" s="5"/>
      <c r="C37970" s="5" t="str">
        <f>IFERROR(__xludf.DUMMYFUNCTION("""COMPUTED_VALUE"""),"")</f>
        <v/>
      </c>
      <c r="D37970" s="5">
        <v>0.0</v>
      </c>
    </row>
    <row r="37971" ht="14.25" customHeight="1">
      <c r="A37971" s="5"/>
      <c r="B37971" s="5"/>
      <c r="C37971" s="5" t="str">
        <f>IFERROR(__xludf.DUMMYFUNCTION("""COMPUTED_VALUE"""),"")</f>
        <v/>
      </c>
      <c r="D37971" s="5">
        <v>0.0</v>
      </c>
    </row>
    <row r="37972" ht="14.25" customHeight="1">
      <c r="A37972" s="5"/>
      <c r="B37972" s="5"/>
      <c r="C37972" s="5" t="str">
        <f>IFERROR(__xludf.DUMMYFUNCTION("""COMPUTED_VALUE"""),"")</f>
        <v/>
      </c>
      <c r="D37972" s="5">
        <v>0.0</v>
      </c>
    </row>
    <row r="37973" ht="14.25" customHeight="1">
      <c r="A37973" s="5"/>
      <c r="B37973" s="5"/>
      <c r="C37973" s="5" t="str">
        <f>IFERROR(__xludf.DUMMYFUNCTION("""COMPUTED_VALUE"""),"")</f>
        <v/>
      </c>
      <c r="D37973" s="5">
        <v>0.0</v>
      </c>
    </row>
    <row r="37974" ht="14.25" customHeight="1">
      <c r="A37974" s="5"/>
      <c r="B37974" s="5"/>
      <c r="C37974" s="5" t="str">
        <f>IFERROR(__xludf.DUMMYFUNCTION("""COMPUTED_VALUE"""),"")</f>
        <v/>
      </c>
      <c r="D37974" s="5">
        <v>0.0</v>
      </c>
    </row>
    <row r="37975" ht="14.25" customHeight="1">
      <c r="A37975" s="5"/>
      <c r="B37975" s="5"/>
      <c r="C37975" s="5" t="str">
        <f>IFERROR(__xludf.DUMMYFUNCTION("""COMPUTED_VALUE"""),"")</f>
        <v/>
      </c>
      <c r="D37975" s="5">
        <v>0.0</v>
      </c>
    </row>
    <row r="37976" ht="14.25" customHeight="1">
      <c r="A37976" s="5"/>
      <c r="B37976" s="5"/>
      <c r="C37976" s="5" t="str">
        <f>IFERROR(__xludf.DUMMYFUNCTION("""COMPUTED_VALUE"""),"")</f>
        <v/>
      </c>
      <c r="D37976" s="5">
        <v>0.0</v>
      </c>
    </row>
    <row r="37977" ht="14.25" customHeight="1">
      <c r="A37977" s="5"/>
      <c r="B37977" s="5"/>
      <c r="C37977" s="5" t="str">
        <f>IFERROR(__xludf.DUMMYFUNCTION("""COMPUTED_VALUE"""),"")</f>
        <v/>
      </c>
      <c r="D37977" s="5">
        <v>0.0</v>
      </c>
    </row>
    <row r="37978" ht="14.25" customHeight="1">
      <c r="A37978" s="5"/>
      <c r="B37978" s="5"/>
      <c r="C37978" s="5" t="str">
        <f>IFERROR(__xludf.DUMMYFUNCTION("""COMPUTED_VALUE"""),"")</f>
        <v/>
      </c>
      <c r="D37978" s="5">
        <v>0.0</v>
      </c>
    </row>
    <row r="37979" ht="14.25" customHeight="1">
      <c r="A37979" s="5"/>
      <c r="B37979" s="5"/>
      <c r="C37979" s="5" t="str">
        <f>IFERROR(__xludf.DUMMYFUNCTION("""COMPUTED_VALUE"""),"")</f>
        <v/>
      </c>
      <c r="D37979" s="5">
        <v>0.0</v>
      </c>
    </row>
    <row r="37980" ht="14.25" customHeight="1">
      <c r="A37980" s="5"/>
      <c r="B37980" s="5"/>
      <c r="C37980" s="5" t="str">
        <f>IFERROR(__xludf.DUMMYFUNCTION("""COMPUTED_VALUE"""),"")</f>
        <v/>
      </c>
      <c r="D37980" s="5">
        <v>0.0</v>
      </c>
    </row>
    <row r="37981" ht="14.25" customHeight="1">
      <c r="A37981" s="5"/>
      <c r="B37981" s="5"/>
      <c r="C37981" s="5" t="str">
        <f>IFERROR(__xludf.DUMMYFUNCTION("""COMPUTED_VALUE"""),"")</f>
        <v/>
      </c>
      <c r="D37981" s="5">
        <v>0.0</v>
      </c>
    </row>
    <row r="37982" ht="14.25" customHeight="1">
      <c r="A37982" s="5"/>
      <c r="B37982" s="5"/>
      <c r="C37982" s="5" t="str">
        <f>IFERROR(__xludf.DUMMYFUNCTION("""COMPUTED_VALUE"""),"")</f>
        <v/>
      </c>
      <c r="D37982" s="5">
        <v>0.0</v>
      </c>
    </row>
    <row r="37983" ht="14.25" customHeight="1">
      <c r="A37983" s="5"/>
      <c r="B37983" s="5"/>
      <c r="C37983" s="5" t="str">
        <f>IFERROR(__xludf.DUMMYFUNCTION("""COMPUTED_VALUE"""),"")</f>
        <v/>
      </c>
      <c r="D37983" s="5">
        <v>0.0</v>
      </c>
    </row>
    <row r="37984" ht="14.25" customHeight="1">
      <c r="A37984" s="5"/>
      <c r="B37984" s="5"/>
      <c r="C37984" s="5" t="str">
        <f>IFERROR(__xludf.DUMMYFUNCTION("""COMPUTED_VALUE"""),"")</f>
        <v/>
      </c>
      <c r="D37984" s="5">
        <v>0.0</v>
      </c>
    </row>
    <row r="37985" ht="14.25" customHeight="1">
      <c r="A37985" s="5"/>
      <c r="B37985" s="5"/>
      <c r="C37985" s="5" t="str">
        <f>IFERROR(__xludf.DUMMYFUNCTION("""COMPUTED_VALUE"""),"")</f>
        <v/>
      </c>
      <c r="D37985" s="5">
        <v>0.0</v>
      </c>
    </row>
    <row r="37986" ht="14.25" customHeight="1">
      <c r="A37986" s="5"/>
      <c r="B37986" s="5"/>
      <c r="C37986" s="5" t="str">
        <f>IFERROR(__xludf.DUMMYFUNCTION("""COMPUTED_VALUE"""),"")</f>
        <v/>
      </c>
      <c r="D37986" s="5">
        <v>0.0</v>
      </c>
    </row>
    <row r="37987" ht="14.25" customHeight="1">
      <c r="A37987" s="5"/>
      <c r="B37987" s="5"/>
      <c r="C37987" s="5" t="str">
        <f>IFERROR(__xludf.DUMMYFUNCTION("""COMPUTED_VALUE"""),"")</f>
        <v/>
      </c>
      <c r="D37987" s="5">
        <v>0.0</v>
      </c>
    </row>
    <row r="37988" ht="14.25" customHeight="1">
      <c r="A37988" s="5"/>
      <c r="B37988" s="5"/>
      <c r="C37988" s="5" t="str">
        <f>IFERROR(__xludf.DUMMYFUNCTION("""COMPUTED_VALUE"""),"")</f>
        <v/>
      </c>
      <c r="D37988" s="5">
        <v>0.0</v>
      </c>
    </row>
    <row r="37989" ht="14.25" customHeight="1">
      <c r="A37989" s="5"/>
      <c r="B37989" s="5"/>
      <c r="C37989" s="5" t="str">
        <f>IFERROR(__xludf.DUMMYFUNCTION("""COMPUTED_VALUE"""),"")</f>
        <v/>
      </c>
      <c r="D37989" s="5">
        <v>0.0</v>
      </c>
    </row>
    <row r="37990" ht="14.25" customHeight="1">
      <c r="A37990" s="5"/>
      <c r="B37990" s="5"/>
      <c r="C37990" s="5" t="str">
        <f>IFERROR(__xludf.DUMMYFUNCTION("""COMPUTED_VALUE"""),"")</f>
        <v/>
      </c>
      <c r="D37990" s="5">
        <v>0.0</v>
      </c>
    </row>
    <row r="37991" ht="14.25" customHeight="1">
      <c r="A37991" s="5"/>
      <c r="B37991" s="5"/>
      <c r="C37991" s="5" t="str">
        <f>IFERROR(__xludf.DUMMYFUNCTION("""COMPUTED_VALUE"""),"")</f>
        <v/>
      </c>
      <c r="D37991" s="5">
        <v>0.0</v>
      </c>
    </row>
    <row r="37992" ht="14.25" customHeight="1">
      <c r="A37992" s="5"/>
      <c r="B37992" s="5"/>
      <c r="C37992" s="5" t="str">
        <f>IFERROR(__xludf.DUMMYFUNCTION("""COMPUTED_VALUE"""),"")</f>
        <v/>
      </c>
      <c r="D37992" s="5">
        <v>0.0</v>
      </c>
    </row>
    <row r="37993" ht="14.25" customHeight="1">
      <c r="A37993" s="5"/>
      <c r="B37993" s="5"/>
      <c r="C37993" s="5" t="str">
        <f>IFERROR(__xludf.DUMMYFUNCTION("""COMPUTED_VALUE"""),"")</f>
        <v/>
      </c>
      <c r="D37993" s="5">
        <v>0.0</v>
      </c>
    </row>
    <row r="37994" ht="14.25" customHeight="1">
      <c r="A37994" s="5"/>
      <c r="B37994" s="5"/>
      <c r="C37994" s="5" t="str">
        <f>IFERROR(__xludf.DUMMYFUNCTION("""COMPUTED_VALUE"""),"")</f>
        <v/>
      </c>
      <c r="D37994" s="5">
        <v>0.0</v>
      </c>
    </row>
    <row r="37995" ht="14.25" customHeight="1">
      <c r="A37995" s="5"/>
      <c r="B37995" s="5"/>
      <c r="C37995" s="5" t="str">
        <f>IFERROR(__xludf.DUMMYFUNCTION("""COMPUTED_VALUE"""),"")</f>
        <v/>
      </c>
      <c r="D37995" s="5">
        <v>0.0</v>
      </c>
    </row>
    <row r="37996" ht="14.25" customHeight="1">
      <c r="A37996" s="5"/>
      <c r="B37996" s="5"/>
      <c r="C37996" s="5" t="str">
        <f>IFERROR(__xludf.DUMMYFUNCTION("""COMPUTED_VALUE"""),"")</f>
        <v/>
      </c>
      <c r="D37996" s="5">
        <v>0.0</v>
      </c>
    </row>
    <row r="37997" ht="14.25" customHeight="1">
      <c r="A37997" s="5"/>
      <c r="B37997" s="5"/>
      <c r="C37997" s="5" t="str">
        <f>IFERROR(__xludf.DUMMYFUNCTION("""COMPUTED_VALUE"""),"")</f>
        <v/>
      </c>
      <c r="D37997" s="5">
        <v>0.0</v>
      </c>
    </row>
    <row r="37998" ht="14.25" customHeight="1">
      <c r="A37998" s="5"/>
      <c r="B37998" s="5"/>
      <c r="C37998" s="5" t="str">
        <f>IFERROR(__xludf.DUMMYFUNCTION("""COMPUTED_VALUE"""),"")</f>
        <v/>
      </c>
      <c r="D37998" s="5">
        <v>0.0</v>
      </c>
    </row>
    <row r="37999" ht="14.25" customHeight="1">
      <c r="A37999" s="5"/>
      <c r="B37999" s="5"/>
      <c r="C37999" s="5" t="str">
        <f>IFERROR(__xludf.DUMMYFUNCTION("""COMPUTED_VALUE"""),"")</f>
        <v/>
      </c>
      <c r="D37999" s="5">
        <v>0.0</v>
      </c>
    </row>
    <row r="38000" ht="14.25" customHeight="1">
      <c r="A38000" s="5"/>
      <c r="B38000" s="5"/>
      <c r="C38000" s="5" t="str">
        <f>IFERROR(__xludf.DUMMYFUNCTION("""COMPUTED_VALUE"""),"")</f>
        <v/>
      </c>
      <c r="D38000" s="5">
        <v>0.0</v>
      </c>
    </row>
    <row r="38001" ht="14.25" customHeight="1">
      <c r="A38001" s="5"/>
      <c r="B38001" s="5"/>
      <c r="C38001" s="5" t="str">
        <f>IFERROR(__xludf.DUMMYFUNCTION("""COMPUTED_VALUE"""),"")</f>
        <v/>
      </c>
      <c r="D38001" s="5">
        <v>0.0</v>
      </c>
    </row>
    <row r="38002" ht="14.25" customHeight="1">
      <c r="A38002" s="5"/>
      <c r="B38002" s="5"/>
      <c r="C38002" s="5" t="str">
        <f>IFERROR(__xludf.DUMMYFUNCTION("""COMPUTED_VALUE"""),"")</f>
        <v/>
      </c>
      <c r="D38002" s="5">
        <v>0.0</v>
      </c>
    </row>
    <row r="38003" ht="14.25" customHeight="1">
      <c r="A38003" s="5"/>
      <c r="B38003" s="5"/>
      <c r="C38003" s="5" t="str">
        <f>IFERROR(__xludf.DUMMYFUNCTION("""COMPUTED_VALUE"""),"")</f>
        <v/>
      </c>
      <c r="D38003" s="5">
        <v>0.0</v>
      </c>
    </row>
    <row r="38004" ht="14.25" customHeight="1">
      <c r="A38004" s="5"/>
      <c r="B38004" s="5"/>
      <c r="C38004" s="5" t="str">
        <f>IFERROR(__xludf.DUMMYFUNCTION("""COMPUTED_VALUE"""),"")</f>
        <v/>
      </c>
      <c r="D38004" s="5">
        <v>0.0</v>
      </c>
    </row>
    <row r="38005" ht="14.25" customHeight="1">
      <c r="A38005" s="5"/>
      <c r="B38005" s="5"/>
      <c r="C38005" s="5" t="str">
        <f>IFERROR(__xludf.DUMMYFUNCTION("""COMPUTED_VALUE"""),"")</f>
        <v/>
      </c>
      <c r="D38005" s="5">
        <v>0.0</v>
      </c>
    </row>
    <row r="38006" ht="14.25" customHeight="1">
      <c r="A38006" s="5"/>
      <c r="B38006" s="5"/>
      <c r="C38006" s="5" t="str">
        <f>IFERROR(__xludf.DUMMYFUNCTION("""COMPUTED_VALUE"""),"")</f>
        <v/>
      </c>
      <c r="D38006" s="5">
        <v>0.0</v>
      </c>
    </row>
    <row r="38007" ht="14.25" customHeight="1">
      <c r="A38007" s="5"/>
      <c r="B38007" s="5"/>
      <c r="C38007" s="5" t="str">
        <f>IFERROR(__xludf.DUMMYFUNCTION("""COMPUTED_VALUE"""),"")</f>
        <v/>
      </c>
      <c r="D38007" s="5">
        <v>0.0</v>
      </c>
    </row>
    <row r="38008" ht="14.25" customHeight="1">
      <c r="A38008" s="5"/>
      <c r="B38008" s="5"/>
      <c r="C38008" s="5" t="str">
        <f>IFERROR(__xludf.DUMMYFUNCTION("""COMPUTED_VALUE"""),"")</f>
        <v/>
      </c>
      <c r="D38008" s="5">
        <v>0.0</v>
      </c>
    </row>
    <row r="38009" ht="14.25" customHeight="1">
      <c r="A38009" s="5"/>
      <c r="B38009" s="5"/>
      <c r="C38009" s="5" t="str">
        <f>IFERROR(__xludf.DUMMYFUNCTION("""COMPUTED_VALUE"""),"")</f>
        <v/>
      </c>
      <c r="D38009" s="5">
        <v>0.0</v>
      </c>
    </row>
    <row r="38010" ht="14.25" customHeight="1">
      <c r="A38010" s="5"/>
      <c r="B38010" s="5"/>
      <c r="C38010" s="5" t="str">
        <f>IFERROR(__xludf.DUMMYFUNCTION("""COMPUTED_VALUE"""),"")</f>
        <v/>
      </c>
      <c r="D38010" s="5">
        <v>0.0</v>
      </c>
    </row>
    <row r="38011" ht="14.25" customHeight="1">
      <c r="A38011" s="5"/>
      <c r="B38011" s="5"/>
      <c r="C38011" s="5" t="str">
        <f>IFERROR(__xludf.DUMMYFUNCTION("""COMPUTED_VALUE"""),"")</f>
        <v/>
      </c>
      <c r="D38011" s="5">
        <v>0.0</v>
      </c>
    </row>
    <row r="38012" ht="14.25" customHeight="1">
      <c r="A38012" s="5"/>
      <c r="B38012" s="5"/>
      <c r="C38012" s="5" t="str">
        <f>IFERROR(__xludf.DUMMYFUNCTION("""COMPUTED_VALUE"""),"")</f>
        <v/>
      </c>
      <c r="D38012" s="5">
        <v>0.0</v>
      </c>
    </row>
    <row r="38013" ht="14.25" customHeight="1">
      <c r="A38013" s="5"/>
      <c r="B38013" s="5"/>
      <c r="C38013" s="5" t="str">
        <f>IFERROR(__xludf.DUMMYFUNCTION("""COMPUTED_VALUE"""),"")</f>
        <v/>
      </c>
      <c r="D38013" s="5">
        <v>0.0</v>
      </c>
    </row>
    <row r="38014" ht="14.25" customHeight="1">
      <c r="A38014" s="5"/>
      <c r="B38014" s="5"/>
      <c r="C38014" s="5" t="str">
        <f>IFERROR(__xludf.DUMMYFUNCTION("""COMPUTED_VALUE"""),"")</f>
        <v/>
      </c>
      <c r="D38014" s="5">
        <v>0.0</v>
      </c>
    </row>
    <row r="38015" ht="14.25" customHeight="1">
      <c r="A38015" s="5"/>
      <c r="B38015" s="5"/>
      <c r="C38015" s="5" t="str">
        <f>IFERROR(__xludf.DUMMYFUNCTION("""COMPUTED_VALUE"""),"")</f>
        <v/>
      </c>
      <c r="D38015" s="5">
        <v>0.0</v>
      </c>
    </row>
    <row r="38016" ht="14.25" customHeight="1">
      <c r="A38016" s="5"/>
      <c r="B38016" s="5"/>
      <c r="C38016" s="5" t="str">
        <f>IFERROR(__xludf.DUMMYFUNCTION("""COMPUTED_VALUE"""),"")</f>
        <v/>
      </c>
      <c r="D38016" s="5">
        <v>0.0</v>
      </c>
    </row>
    <row r="38017" ht="14.25" customHeight="1">
      <c r="A38017" s="5"/>
      <c r="B38017" s="5"/>
      <c r="C38017" s="5" t="str">
        <f>IFERROR(__xludf.DUMMYFUNCTION("""COMPUTED_VALUE"""),"")</f>
        <v/>
      </c>
      <c r="D38017" s="5">
        <v>0.0</v>
      </c>
    </row>
    <row r="38018" ht="14.25" customHeight="1">
      <c r="A38018" s="5"/>
      <c r="B38018" s="5"/>
      <c r="C38018" s="5" t="str">
        <f>IFERROR(__xludf.DUMMYFUNCTION("""COMPUTED_VALUE"""),"")</f>
        <v/>
      </c>
      <c r="D38018" s="5">
        <v>0.0</v>
      </c>
    </row>
    <row r="38019" ht="14.25" customHeight="1">
      <c r="A38019" s="5"/>
      <c r="B38019" s="5"/>
      <c r="C38019" s="5" t="str">
        <f>IFERROR(__xludf.DUMMYFUNCTION("""COMPUTED_VALUE"""),"")</f>
        <v/>
      </c>
      <c r="D38019" s="5">
        <v>0.0</v>
      </c>
    </row>
    <row r="38020" ht="14.25" customHeight="1">
      <c r="A38020" s="5"/>
      <c r="B38020" s="5"/>
      <c r="C38020" s="5" t="str">
        <f>IFERROR(__xludf.DUMMYFUNCTION("""COMPUTED_VALUE"""),"")</f>
        <v/>
      </c>
      <c r="D38020" s="5">
        <v>0.0</v>
      </c>
    </row>
    <row r="38021" ht="14.25" customHeight="1">
      <c r="A38021" s="5"/>
      <c r="B38021" s="5"/>
      <c r="C38021" s="5" t="str">
        <f>IFERROR(__xludf.DUMMYFUNCTION("""COMPUTED_VALUE"""),"")</f>
        <v/>
      </c>
      <c r="D38021" s="5">
        <v>0.0</v>
      </c>
    </row>
    <row r="38022" ht="14.25" customHeight="1">
      <c r="A38022" s="5"/>
      <c r="B38022" s="5"/>
      <c r="C38022" s="5" t="str">
        <f>IFERROR(__xludf.DUMMYFUNCTION("""COMPUTED_VALUE"""),"")</f>
        <v/>
      </c>
      <c r="D38022" s="5">
        <v>0.0</v>
      </c>
    </row>
    <row r="38023" ht="14.25" customHeight="1">
      <c r="A38023" s="5"/>
      <c r="B38023" s="5"/>
      <c r="C38023" s="5" t="str">
        <f>IFERROR(__xludf.DUMMYFUNCTION("""COMPUTED_VALUE"""),"")</f>
        <v/>
      </c>
      <c r="D38023" s="5">
        <v>0.0</v>
      </c>
    </row>
    <row r="38024" ht="14.25" customHeight="1">
      <c r="A38024" s="5"/>
      <c r="B38024" s="5"/>
      <c r="C38024" s="5" t="str">
        <f>IFERROR(__xludf.DUMMYFUNCTION("""COMPUTED_VALUE"""),"")</f>
        <v/>
      </c>
      <c r="D38024" s="5">
        <v>0.0</v>
      </c>
    </row>
    <row r="38025" ht="14.25" customHeight="1">
      <c r="A38025" s="5"/>
      <c r="B38025" s="5"/>
      <c r="C38025" s="5" t="str">
        <f>IFERROR(__xludf.DUMMYFUNCTION("""COMPUTED_VALUE"""),"")</f>
        <v/>
      </c>
      <c r="D38025" s="5">
        <v>0.0</v>
      </c>
    </row>
    <row r="38026" ht="14.25" customHeight="1">
      <c r="A38026" s="5"/>
      <c r="B38026" s="5"/>
      <c r="C38026" s="5" t="str">
        <f>IFERROR(__xludf.DUMMYFUNCTION("""COMPUTED_VALUE"""),"")</f>
        <v/>
      </c>
      <c r="D38026" s="5">
        <v>0.0</v>
      </c>
    </row>
    <row r="38027" ht="14.25" customHeight="1">
      <c r="A38027" s="5"/>
      <c r="B38027" s="5"/>
      <c r="C38027" s="5" t="str">
        <f>IFERROR(__xludf.DUMMYFUNCTION("""COMPUTED_VALUE"""),"")</f>
        <v/>
      </c>
      <c r="D38027" s="5">
        <v>0.0</v>
      </c>
    </row>
    <row r="38028" ht="14.25" customHeight="1">
      <c r="A38028" s="5"/>
      <c r="B38028" s="5"/>
      <c r="C38028" s="5" t="str">
        <f>IFERROR(__xludf.DUMMYFUNCTION("""COMPUTED_VALUE"""),"")</f>
        <v/>
      </c>
      <c r="D38028" s="5">
        <v>0.0</v>
      </c>
    </row>
    <row r="38029" ht="14.25" customHeight="1">
      <c r="A38029" s="5"/>
      <c r="B38029" s="5"/>
      <c r="C38029" s="5" t="str">
        <f>IFERROR(__xludf.DUMMYFUNCTION("""COMPUTED_VALUE"""),"")</f>
        <v/>
      </c>
      <c r="D38029" s="5">
        <v>0.0</v>
      </c>
    </row>
    <row r="38030" ht="14.25" customHeight="1">
      <c r="A38030" s="5"/>
      <c r="B38030" s="5"/>
      <c r="C38030" s="5" t="str">
        <f>IFERROR(__xludf.DUMMYFUNCTION("""COMPUTED_VALUE"""),"")</f>
        <v/>
      </c>
      <c r="D38030" s="5">
        <v>0.0</v>
      </c>
    </row>
    <row r="38031" ht="14.25" customHeight="1">
      <c r="A38031" s="5"/>
      <c r="B38031" s="5"/>
      <c r="C38031" s="5" t="str">
        <f>IFERROR(__xludf.DUMMYFUNCTION("""COMPUTED_VALUE"""),"")</f>
        <v/>
      </c>
      <c r="D38031" s="5">
        <v>0.0</v>
      </c>
    </row>
    <row r="38032" ht="14.25" customHeight="1">
      <c r="A38032" s="5"/>
      <c r="B38032" s="5"/>
      <c r="C38032" s="5" t="str">
        <f>IFERROR(__xludf.DUMMYFUNCTION("""COMPUTED_VALUE"""),"")</f>
        <v/>
      </c>
      <c r="D38032" s="5">
        <v>0.0</v>
      </c>
    </row>
    <row r="38033" ht="14.25" customHeight="1">
      <c r="A38033" s="5"/>
      <c r="B38033" s="5"/>
      <c r="C38033" s="5" t="str">
        <f>IFERROR(__xludf.DUMMYFUNCTION("""COMPUTED_VALUE"""),"")</f>
        <v/>
      </c>
      <c r="D38033" s="5">
        <v>0.0</v>
      </c>
    </row>
    <row r="38034" ht="14.25" customHeight="1">
      <c r="A38034" s="5"/>
      <c r="B38034" s="5"/>
      <c r="C38034" s="5" t="str">
        <f>IFERROR(__xludf.DUMMYFUNCTION("""COMPUTED_VALUE"""),"")</f>
        <v/>
      </c>
      <c r="D38034" s="5">
        <v>0.0</v>
      </c>
    </row>
    <row r="38035" ht="14.25" customHeight="1">
      <c r="A38035" s="5"/>
      <c r="B38035" s="5"/>
      <c r="C38035" s="5" t="str">
        <f>IFERROR(__xludf.DUMMYFUNCTION("""COMPUTED_VALUE"""),"")</f>
        <v/>
      </c>
      <c r="D38035" s="5">
        <v>0.0</v>
      </c>
    </row>
    <row r="38036" ht="14.25" customHeight="1">
      <c r="A38036" s="5"/>
      <c r="B38036" s="5"/>
      <c r="C38036" s="5" t="str">
        <f>IFERROR(__xludf.DUMMYFUNCTION("""COMPUTED_VALUE"""),"")</f>
        <v/>
      </c>
      <c r="D38036" s="5">
        <v>0.0</v>
      </c>
    </row>
    <row r="38037" ht="14.25" customHeight="1">
      <c r="A38037" s="5"/>
      <c r="B38037" s="5"/>
      <c r="C38037" s="5" t="str">
        <f>IFERROR(__xludf.DUMMYFUNCTION("""COMPUTED_VALUE"""),"")</f>
        <v/>
      </c>
      <c r="D38037" s="5">
        <v>0.0</v>
      </c>
    </row>
    <row r="38038" ht="14.25" customHeight="1">
      <c r="A38038" s="5"/>
      <c r="B38038" s="5"/>
      <c r="C38038" s="5" t="str">
        <f>IFERROR(__xludf.DUMMYFUNCTION("""COMPUTED_VALUE"""),"")</f>
        <v/>
      </c>
      <c r="D38038" s="5">
        <v>0.0</v>
      </c>
    </row>
    <row r="38039" ht="14.25" customHeight="1">
      <c r="A38039" s="5"/>
      <c r="B38039" s="5"/>
      <c r="C38039" s="5" t="str">
        <f>IFERROR(__xludf.DUMMYFUNCTION("""COMPUTED_VALUE"""),"")</f>
        <v/>
      </c>
      <c r="D38039" s="5">
        <v>0.0</v>
      </c>
    </row>
    <row r="38040" ht="14.25" customHeight="1">
      <c r="A38040" s="5"/>
      <c r="B38040" s="5"/>
      <c r="C38040" s="5" t="str">
        <f>IFERROR(__xludf.DUMMYFUNCTION("""COMPUTED_VALUE"""),"")</f>
        <v/>
      </c>
      <c r="D38040" s="5">
        <v>0.0</v>
      </c>
    </row>
    <row r="38041" ht="14.25" customHeight="1">
      <c r="A38041" s="5"/>
      <c r="B38041" s="5"/>
      <c r="C38041" s="5" t="str">
        <f>IFERROR(__xludf.DUMMYFUNCTION("""COMPUTED_VALUE"""),"")</f>
        <v/>
      </c>
      <c r="D38041" s="5">
        <v>0.0</v>
      </c>
    </row>
    <row r="38042" ht="14.25" customHeight="1">
      <c r="A38042" s="5"/>
      <c r="B38042" s="5"/>
      <c r="C38042" s="5" t="str">
        <f>IFERROR(__xludf.DUMMYFUNCTION("""COMPUTED_VALUE"""),"")</f>
        <v/>
      </c>
      <c r="D38042" s="5">
        <v>0.0</v>
      </c>
    </row>
    <row r="38043" ht="14.25" customHeight="1">
      <c r="A38043" s="5"/>
      <c r="B38043" s="5"/>
      <c r="C38043" s="5" t="str">
        <f>IFERROR(__xludf.DUMMYFUNCTION("""COMPUTED_VALUE"""),"")</f>
        <v/>
      </c>
      <c r="D38043" s="5">
        <v>0.0</v>
      </c>
    </row>
    <row r="38044" ht="14.25" customHeight="1">
      <c r="A38044" s="5"/>
      <c r="B38044" s="5"/>
      <c r="C38044" s="5" t="str">
        <f>IFERROR(__xludf.DUMMYFUNCTION("""COMPUTED_VALUE"""),"")</f>
        <v/>
      </c>
      <c r="D38044" s="5">
        <v>0.0</v>
      </c>
    </row>
    <row r="38045" ht="14.25" customHeight="1">
      <c r="A38045" s="5"/>
      <c r="B38045" s="5"/>
      <c r="C38045" s="5" t="str">
        <f>IFERROR(__xludf.DUMMYFUNCTION("""COMPUTED_VALUE"""),"")</f>
        <v/>
      </c>
      <c r="D38045" s="5">
        <v>0.0</v>
      </c>
    </row>
    <row r="38046" ht="14.25" customHeight="1">
      <c r="A38046" s="5"/>
      <c r="B38046" s="5"/>
      <c r="C38046" s="5" t="str">
        <f>IFERROR(__xludf.DUMMYFUNCTION("""COMPUTED_VALUE"""),"")</f>
        <v/>
      </c>
      <c r="D38046" s="5">
        <v>0.0</v>
      </c>
    </row>
    <row r="38047" ht="14.25" customHeight="1">
      <c r="A38047" s="5"/>
      <c r="B38047" s="5"/>
      <c r="C38047" s="5" t="str">
        <f>IFERROR(__xludf.DUMMYFUNCTION("""COMPUTED_VALUE"""),"")</f>
        <v/>
      </c>
      <c r="D38047" s="5">
        <v>0.0</v>
      </c>
    </row>
    <row r="38048" ht="14.25" customHeight="1">
      <c r="A38048" s="5"/>
      <c r="B38048" s="5"/>
      <c r="C38048" s="5" t="str">
        <f>IFERROR(__xludf.DUMMYFUNCTION("""COMPUTED_VALUE"""),"")</f>
        <v/>
      </c>
      <c r="D38048" s="5">
        <v>0.0</v>
      </c>
    </row>
    <row r="38049" ht="14.25" customHeight="1">
      <c r="A38049" s="5"/>
      <c r="B38049" s="5"/>
      <c r="C38049" s="5" t="str">
        <f>IFERROR(__xludf.DUMMYFUNCTION("""COMPUTED_VALUE"""),"")</f>
        <v/>
      </c>
      <c r="D38049" s="5">
        <v>0.0</v>
      </c>
    </row>
    <row r="38050" ht="14.25" customHeight="1">
      <c r="A38050" s="5"/>
      <c r="B38050" s="5"/>
      <c r="C38050" s="5" t="str">
        <f>IFERROR(__xludf.DUMMYFUNCTION("""COMPUTED_VALUE"""),"")</f>
        <v/>
      </c>
      <c r="D38050" s="5">
        <v>0.0</v>
      </c>
    </row>
    <row r="38051" ht="14.25" customHeight="1">
      <c r="A38051" s="5"/>
      <c r="B38051" s="5"/>
      <c r="C38051" s="5" t="str">
        <f>IFERROR(__xludf.DUMMYFUNCTION("""COMPUTED_VALUE"""),"")</f>
        <v/>
      </c>
      <c r="D38051" s="5">
        <v>0.0</v>
      </c>
    </row>
    <row r="38052" ht="14.25" customHeight="1">
      <c r="A38052" s="5"/>
      <c r="B38052" s="5"/>
      <c r="C38052" s="5" t="str">
        <f>IFERROR(__xludf.DUMMYFUNCTION("""COMPUTED_VALUE"""),"")</f>
        <v/>
      </c>
      <c r="D38052" s="5">
        <v>0.0</v>
      </c>
    </row>
    <row r="38053" ht="14.25" customHeight="1">
      <c r="A38053" s="5"/>
      <c r="B38053" s="5"/>
      <c r="C38053" s="5" t="str">
        <f>IFERROR(__xludf.DUMMYFUNCTION("""COMPUTED_VALUE"""),"")</f>
        <v/>
      </c>
      <c r="D38053" s="5">
        <v>0.0</v>
      </c>
    </row>
    <row r="38054" ht="14.25" customHeight="1">
      <c r="A38054" s="5"/>
      <c r="B38054" s="5"/>
      <c r="C38054" s="5" t="str">
        <f>IFERROR(__xludf.DUMMYFUNCTION("""COMPUTED_VALUE"""),"")</f>
        <v/>
      </c>
      <c r="D38054" s="5">
        <v>0.0</v>
      </c>
    </row>
    <row r="38055" ht="14.25" customHeight="1">
      <c r="A38055" s="5"/>
      <c r="B38055" s="5"/>
      <c r="C38055" s="5" t="str">
        <f>IFERROR(__xludf.DUMMYFUNCTION("""COMPUTED_VALUE"""),"")</f>
        <v/>
      </c>
      <c r="D38055" s="5">
        <v>0.0</v>
      </c>
    </row>
    <row r="38056" ht="14.25" customHeight="1">
      <c r="A38056" s="5"/>
      <c r="B38056" s="5"/>
      <c r="C38056" s="5" t="str">
        <f>IFERROR(__xludf.DUMMYFUNCTION("""COMPUTED_VALUE"""),"")</f>
        <v/>
      </c>
      <c r="D38056" s="5">
        <v>0.0</v>
      </c>
    </row>
    <row r="38057" ht="14.25" customHeight="1">
      <c r="A38057" s="5"/>
      <c r="B38057" s="5"/>
      <c r="C38057" s="5" t="str">
        <f>IFERROR(__xludf.DUMMYFUNCTION("""COMPUTED_VALUE"""),"")</f>
        <v/>
      </c>
      <c r="D38057" s="5">
        <v>0.0</v>
      </c>
    </row>
    <row r="38058" ht="14.25" customHeight="1">
      <c r="A38058" s="5"/>
      <c r="B38058" s="5"/>
      <c r="C38058" s="5" t="str">
        <f>IFERROR(__xludf.DUMMYFUNCTION("""COMPUTED_VALUE"""),"")</f>
        <v/>
      </c>
      <c r="D38058" s="5">
        <v>0.0</v>
      </c>
    </row>
    <row r="38059" ht="14.25" customHeight="1">
      <c r="A38059" s="5"/>
      <c r="B38059" s="5"/>
      <c r="C38059" s="5" t="str">
        <f>IFERROR(__xludf.DUMMYFUNCTION("""COMPUTED_VALUE"""),"")</f>
        <v/>
      </c>
      <c r="D38059" s="5">
        <v>0.0</v>
      </c>
    </row>
    <row r="38060" ht="14.25" customHeight="1">
      <c r="A38060" s="5"/>
      <c r="B38060" s="5"/>
      <c r="C38060" s="5" t="str">
        <f>IFERROR(__xludf.DUMMYFUNCTION("""COMPUTED_VALUE"""),"")</f>
        <v/>
      </c>
      <c r="D38060" s="5">
        <v>0.0</v>
      </c>
    </row>
    <row r="38061" ht="14.25" customHeight="1">
      <c r="A38061" s="5"/>
      <c r="B38061" s="5"/>
      <c r="C38061" s="5" t="str">
        <f>IFERROR(__xludf.DUMMYFUNCTION("""COMPUTED_VALUE"""),"")</f>
        <v/>
      </c>
      <c r="D38061" s="5">
        <v>0.0</v>
      </c>
    </row>
    <row r="38062" ht="14.25" customHeight="1">
      <c r="A38062" s="5"/>
      <c r="B38062" s="5"/>
      <c r="C38062" s="5" t="str">
        <f>IFERROR(__xludf.DUMMYFUNCTION("""COMPUTED_VALUE"""),"")</f>
        <v/>
      </c>
      <c r="D38062" s="5">
        <v>0.0</v>
      </c>
    </row>
    <row r="38063" ht="14.25" customHeight="1">
      <c r="A38063" s="5"/>
      <c r="B38063" s="5"/>
      <c r="C38063" s="5" t="str">
        <f>IFERROR(__xludf.DUMMYFUNCTION("""COMPUTED_VALUE"""),"")</f>
        <v/>
      </c>
      <c r="D38063" s="5">
        <v>0.0</v>
      </c>
    </row>
    <row r="38064" ht="14.25" customHeight="1">
      <c r="A38064" s="5"/>
      <c r="B38064" s="5"/>
      <c r="C38064" s="5" t="str">
        <f>IFERROR(__xludf.DUMMYFUNCTION("""COMPUTED_VALUE"""),"")</f>
        <v/>
      </c>
      <c r="D38064" s="5">
        <v>0.0</v>
      </c>
    </row>
    <row r="38065" ht="14.25" customHeight="1">
      <c r="A38065" s="5"/>
      <c r="B38065" s="5"/>
      <c r="C38065" s="5" t="str">
        <f>IFERROR(__xludf.DUMMYFUNCTION("""COMPUTED_VALUE"""),"")</f>
        <v/>
      </c>
      <c r="D38065" s="5">
        <v>0.0</v>
      </c>
    </row>
    <row r="38066" ht="14.25" customHeight="1">
      <c r="A38066" s="5"/>
      <c r="B38066" s="5"/>
      <c r="C38066" s="5" t="str">
        <f>IFERROR(__xludf.DUMMYFUNCTION("""COMPUTED_VALUE"""),"")</f>
        <v/>
      </c>
      <c r="D38066" s="5">
        <v>0.0</v>
      </c>
    </row>
    <row r="38067" ht="14.25" customHeight="1">
      <c r="A38067" s="5"/>
      <c r="B38067" s="5"/>
      <c r="C38067" s="5" t="str">
        <f>IFERROR(__xludf.DUMMYFUNCTION("""COMPUTED_VALUE"""),"")</f>
        <v/>
      </c>
      <c r="D38067" s="5">
        <v>0.0</v>
      </c>
    </row>
    <row r="38068" ht="14.25" customHeight="1">
      <c r="A38068" s="5"/>
      <c r="B38068" s="5"/>
      <c r="C38068" s="5" t="str">
        <f>IFERROR(__xludf.DUMMYFUNCTION("""COMPUTED_VALUE"""),"")</f>
        <v/>
      </c>
      <c r="D38068" s="5">
        <v>0.0</v>
      </c>
    </row>
    <row r="38069" ht="14.25" customHeight="1">
      <c r="A38069" s="5"/>
      <c r="B38069" s="5"/>
      <c r="C38069" s="5" t="str">
        <f>IFERROR(__xludf.DUMMYFUNCTION("""COMPUTED_VALUE"""),"")</f>
        <v/>
      </c>
      <c r="D38069" s="5">
        <v>0.0</v>
      </c>
    </row>
    <row r="38070" ht="14.25" customHeight="1">
      <c r="A38070" s="5"/>
      <c r="B38070" s="5"/>
      <c r="C38070" s="5" t="str">
        <f>IFERROR(__xludf.DUMMYFUNCTION("""COMPUTED_VALUE"""),"")</f>
        <v/>
      </c>
      <c r="D38070" s="5">
        <v>0.0</v>
      </c>
    </row>
    <row r="38071" ht="14.25" customHeight="1">
      <c r="A38071" s="5"/>
      <c r="B38071" s="5"/>
      <c r="C38071" s="5" t="str">
        <f>IFERROR(__xludf.DUMMYFUNCTION("""COMPUTED_VALUE"""),"")</f>
        <v/>
      </c>
      <c r="D38071" s="5">
        <v>0.0</v>
      </c>
    </row>
    <row r="38072" ht="14.25" customHeight="1">
      <c r="A38072" s="5"/>
      <c r="B38072" s="5"/>
      <c r="C38072" s="5" t="str">
        <f>IFERROR(__xludf.DUMMYFUNCTION("""COMPUTED_VALUE"""),"")</f>
        <v/>
      </c>
      <c r="D38072" s="5">
        <v>0.0</v>
      </c>
    </row>
    <row r="38073" ht="14.25" customHeight="1">
      <c r="A38073" s="5"/>
      <c r="B38073" s="5"/>
      <c r="C38073" s="5" t="str">
        <f>IFERROR(__xludf.DUMMYFUNCTION("""COMPUTED_VALUE"""),"")</f>
        <v/>
      </c>
      <c r="D38073" s="5">
        <v>0.0</v>
      </c>
    </row>
    <row r="38074" ht="14.25" customHeight="1">
      <c r="A38074" s="5"/>
      <c r="B38074" s="5"/>
      <c r="C38074" s="5" t="str">
        <f>IFERROR(__xludf.DUMMYFUNCTION("""COMPUTED_VALUE"""),"")</f>
        <v/>
      </c>
      <c r="D38074" s="5">
        <v>0.0</v>
      </c>
    </row>
    <row r="38075" ht="14.25" customHeight="1">
      <c r="A38075" s="5"/>
      <c r="B38075" s="5"/>
      <c r="C38075" s="5" t="str">
        <f>IFERROR(__xludf.DUMMYFUNCTION("""COMPUTED_VALUE"""),"")</f>
        <v/>
      </c>
      <c r="D38075" s="5">
        <v>0.0</v>
      </c>
    </row>
    <row r="38076" ht="14.25" customHeight="1">
      <c r="A38076" s="5"/>
      <c r="B38076" s="5"/>
      <c r="C38076" s="5" t="str">
        <f>IFERROR(__xludf.DUMMYFUNCTION("""COMPUTED_VALUE"""),"")</f>
        <v/>
      </c>
      <c r="D38076" s="5">
        <v>0.0</v>
      </c>
    </row>
    <row r="38077" ht="14.25" customHeight="1">
      <c r="A38077" s="5"/>
      <c r="B38077" s="5"/>
      <c r="C38077" s="5" t="str">
        <f>IFERROR(__xludf.DUMMYFUNCTION("""COMPUTED_VALUE"""),"")</f>
        <v/>
      </c>
      <c r="D38077" s="5">
        <v>0.0</v>
      </c>
    </row>
    <row r="38078" ht="14.25" customHeight="1">
      <c r="A38078" s="5"/>
      <c r="B38078" s="5"/>
      <c r="C38078" s="5" t="str">
        <f>IFERROR(__xludf.DUMMYFUNCTION("""COMPUTED_VALUE"""),"")</f>
        <v/>
      </c>
      <c r="D38078" s="5">
        <v>0.0</v>
      </c>
    </row>
    <row r="38079" ht="14.25" customHeight="1">
      <c r="A38079" s="5"/>
      <c r="B38079" s="5"/>
      <c r="C38079" s="5" t="str">
        <f>IFERROR(__xludf.DUMMYFUNCTION("""COMPUTED_VALUE"""),"")</f>
        <v/>
      </c>
      <c r="D38079" s="5">
        <v>0.0</v>
      </c>
    </row>
    <row r="38080" ht="14.25" customHeight="1">
      <c r="A38080" s="5"/>
      <c r="B38080" s="5"/>
      <c r="C38080" s="5" t="str">
        <f>IFERROR(__xludf.DUMMYFUNCTION("""COMPUTED_VALUE"""),"")</f>
        <v/>
      </c>
      <c r="D38080" s="5">
        <v>0.0</v>
      </c>
    </row>
    <row r="38081" ht="14.25" customHeight="1">
      <c r="A38081" s="5"/>
      <c r="B38081" s="5"/>
      <c r="C38081" s="5" t="str">
        <f>IFERROR(__xludf.DUMMYFUNCTION("""COMPUTED_VALUE"""),"")</f>
        <v/>
      </c>
      <c r="D38081" s="5">
        <v>0.0</v>
      </c>
    </row>
    <row r="38082" ht="14.25" customHeight="1">
      <c r="A38082" s="5"/>
      <c r="B38082" s="5"/>
      <c r="C38082" s="5" t="str">
        <f>IFERROR(__xludf.DUMMYFUNCTION("""COMPUTED_VALUE"""),"")</f>
        <v/>
      </c>
      <c r="D38082" s="5">
        <v>0.0</v>
      </c>
    </row>
    <row r="38083" ht="14.25" customHeight="1">
      <c r="A38083" s="5"/>
      <c r="B38083" s="5"/>
      <c r="C38083" s="5" t="str">
        <f>IFERROR(__xludf.DUMMYFUNCTION("""COMPUTED_VALUE"""),"")</f>
        <v/>
      </c>
      <c r="D38083" s="5">
        <v>0.0</v>
      </c>
    </row>
    <row r="38084" ht="14.25" customHeight="1">
      <c r="A38084" s="5"/>
      <c r="B38084" s="5"/>
      <c r="C38084" s="5" t="str">
        <f>IFERROR(__xludf.DUMMYFUNCTION("""COMPUTED_VALUE"""),"")</f>
        <v/>
      </c>
      <c r="D38084" s="5">
        <v>0.0</v>
      </c>
    </row>
    <row r="38085" ht="14.25" customHeight="1">
      <c r="A38085" s="5"/>
      <c r="B38085" s="5"/>
      <c r="C38085" s="5" t="str">
        <f>IFERROR(__xludf.DUMMYFUNCTION("""COMPUTED_VALUE"""),"")</f>
        <v/>
      </c>
      <c r="D38085" s="5">
        <v>0.0</v>
      </c>
    </row>
    <row r="38086" ht="14.25" customHeight="1">
      <c r="A38086" s="5"/>
      <c r="B38086" s="5"/>
      <c r="C38086" s="5" t="str">
        <f>IFERROR(__xludf.DUMMYFUNCTION("""COMPUTED_VALUE"""),"")</f>
        <v/>
      </c>
      <c r="D38086" s="5">
        <v>0.0</v>
      </c>
    </row>
    <row r="38087" ht="14.25" customHeight="1">
      <c r="A38087" s="5"/>
      <c r="B38087" s="5"/>
      <c r="C38087" s="5" t="str">
        <f>IFERROR(__xludf.DUMMYFUNCTION("""COMPUTED_VALUE"""),"")</f>
        <v/>
      </c>
      <c r="D38087" s="5">
        <v>0.0</v>
      </c>
    </row>
    <row r="38088" ht="14.25" customHeight="1">
      <c r="A38088" s="5"/>
      <c r="B38088" s="5"/>
      <c r="C38088" s="5" t="str">
        <f>IFERROR(__xludf.DUMMYFUNCTION("""COMPUTED_VALUE"""),"")</f>
        <v/>
      </c>
      <c r="D38088" s="5">
        <v>0.0</v>
      </c>
    </row>
    <row r="38089" ht="14.25" customHeight="1">
      <c r="A38089" s="5"/>
      <c r="B38089" s="5"/>
      <c r="C38089" s="5" t="str">
        <f>IFERROR(__xludf.DUMMYFUNCTION("""COMPUTED_VALUE"""),"")</f>
        <v/>
      </c>
      <c r="D38089" s="5">
        <v>0.0</v>
      </c>
    </row>
    <row r="38090" ht="14.25" customHeight="1">
      <c r="A38090" s="5"/>
      <c r="B38090" s="5"/>
      <c r="C38090" s="5" t="str">
        <f>IFERROR(__xludf.DUMMYFUNCTION("""COMPUTED_VALUE"""),"")</f>
        <v/>
      </c>
      <c r="D38090" s="5">
        <v>0.0</v>
      </c>
    </row>
    <row r="38091" ht="14.25" customHeight="1">
      <c r="A38091" s="5"/>
      <c r="B38091" s="5"/>
      <c r="C38091" s="5" t="str">
        <f>IFERROR(__xludf.DUMMYFUNCTION("""COMPUTED_VALUE"""),"")</f>
        <v/>
      </c>
      <c r="D38091" s="5">
        <v>0.0</v>
      </c>
    </row>
    <row r="38092" ht="14.25" customHeight="1">
      <c r="A38092" s="5"/>
      <c r="B38092" s="5"/>
      <c r="C38092" s="5" t="str">
        <f>IFERROR(__xludf.DUMMYFUNCTION("""COMPUTED_VALUE"""),"")</f>
        <v/>
      </c>
      <c r="D38092" s="5">
        <v>0.0</v>
      </c>
    </row>
    <row r="38093" ht="14.25" customHeight="1">
      <c r="A38093" s="5"/>
      <c r="B38093" s="5"/>
      <c r="C38093" s="5" t="str">
        <f>IFERROR(__xludf.DUMMYFUNCTION("""COMPUTED_VALUE"""),"")</f>
        <v/>
      </c>
      <c r="D38093" s="5">
        <v>0.0</v>
      </c>
    </row>
    <row r="38094" ht="14.25" customHeight="1">
      <c r="A38094" s="5"/>
      <c r="B38094" s="5"/>
      <c r="C38094" s="5" t="str">
        <f>IFERROR(__xludf.DUMMYFUNCTION("""COMPUTED_VALUE"""),"")</f>
        <v/>
      </c>
      <c r="D38094" s="5">
        <v>0.0</v>
      </c>
    </row>
    <row r="38095" ht="14.25" customHeight="1">
      <c r="A38095" s="5"/>
      <c r="B38095" s="5"/>
      <c r="C38095" s="5" t="str">
        <f>IFERROR(__xludf.DUMMYFUNCTION("""COMPUTED_VALUE"""),"")</f>
        <v/>
      </c>
      <c r="D38095" s="5">
        <v>0.0</v>
      </c>
    </row>
    <row r="38096" ht="14.25" customHeight="1">
      <c r="A38096" s="5"/>
      <c r="B38096" s="5"/>
      <c r="C38096" s="5" t="str">
        <f>IFERROR(__xludf.DUMMYFUNCTION("""COMPUTED_VALUE"""),"")</f>
        <v/>
      </c>
      <c r="D38096" s="5">
        <v>0.0</v>
      </c>
    </row>
    <row r="38097" ht="14.25" customHeight="1">
      <c r="A38097" s="5"/>
      <c r="B38097" s="5"/>
      <c r="C38097" s="5" t="str">
        <f>IFERROR(__xludf.DUMMYFUNCTION("""COMPUTED_VALUE"""),"")</f>
        <v/>
      </c>
      <c r="D38097" s="5">
        <v>0.0</v>
      </c>
    </row>
    <row r="38098" ht="14.25" customHeight="1">
      <c r="A38098" s="5"/>
      <c r="B38098" s="5"/>
      <c r="C38098" s="5" t="str">
        <f>IFERROR(__xludf.DUMMYFUNCTION("""COMPUTED_VALUE"""),"")</f>
        <v/>
      </c>
      <c r="D38098" s="5">
        <v>0.0</v>
      </c>
    </row>
    <row r="38099" ht="14.25" customHeight="1">
      <c r="A38099" s="5"/>
      <c r="B38099" s="5"/>
      <c r="C38099" s="5" t="str">
        <f>IFERROR(__xludf.DUMMYFUNCTION("""COMPUTED_VALUE"""),"")</f>
        <v/>
      </c>
      <c r="D38099" s="5">
        <v>0.0</v>
      </c>
    </row>
    <row r="38100" ht="14.25" customHeight="1">
      <c r="A38100" s="5"/>
      <c r="B38100" s="5"/>
      <c r="C38100" s="5" t="str">
        <f>IFERROR(__xludf.DUMMYFUNCTION("""COMPUTED_VALUE"""),"")</f>
        <v/>
      </c>
      <c r="D38100" s="5">
        <v>0.0</v>
      </c>
    </row>
    <row r="38101" ht="14.25" customHeight="1">
      <c r="A38101" s="5"/>
      <c r="B38101" s="5"/>
      <c r="C38101" s="5" t="str">
        <f>IFERROR(__xludf.DUMMYFUNCTION("""COMPUTED_VALUE"""),"")</f>
        <v/>
      </c>
      <c r="D38101" s="5">
        <v>0.0</v>
      </c>
    </row>
    <row r="38102" ht="14.25" customHeight="1">
      <c r="A38102" s="5"/>
      <c r="B38102" s="5"/>
      <c r="C38102" s="5" t="str">
        <f>IFERROR(__xludf.DUMMYFUNCTION("""COMPUTED_VALUE"""),"")</f>
        <v/>
      </c>
      <c r="D38102" s="5">
        <v>0.0</v>
      </c>
    </row>
    <row r="38103" ht="14.25" customHeight="1">
      <c r="A38103" s="5"/>
      <c r="B38103" s="5"/>
      <c r="C38103" s="5" t="str">
        <f>IFERROR(__xludf.DUMMYFUNCTION("""COMPUTED_VALUE"""),"")</f>
        <v/>
      </c>
      <c r="D38103" s="5">
        <v>0.0</v>
      </c>
    </row>
    <row r="38104" ht="14.25" customHeight="1">
      <c r="A38104" s="5"/>
      <c r="B38104" s="5"/>
      <c r="C38104" s="5" t="str">
        <f>IFERROR(__xludf.DUMMYFUNCTION("""COMPUTED_VALUE"""),"")</f>
        <v/>
      </c>
      <c r="D38104" s="5">
        <v>0.0</v>
      </c>
    </row>
    <row r="38105" ht="14.25" customHeight="1">
      <c r="A38105" s="5"/>
      <c r="B38105" s="5"/>
      <c r="C38105" s="5" t="str">
        <f>IFERROR(__xludf.DUMMYFUNCTION("""COMPUTED_VALUE"""),"")</f>
        <v/>
      </c>
      <c r="D38105" s="5">
        <v>0.0</v>
      </c>
    </row>
    <row r="38106" ht="14.25" customHeight="1">
      <c r="A38106" s="5"/>
      <c r="B38106" s="5"/>
      <c r="C38106" s="5" t="str">
        <f>IFERROR(__xludf.DUMMYFUNCTION("""COMPUTED_VALUE"""),"")</f>
        <v/>
      </c>
      <c r="D38106" s="5">
        <v>0.0</v>
      </c>
    </row>
    <row r="38107" ht="14.25" customHeight="1">
      <c r="A38107" s="5"/>
      <c r="B38107" s="5"/>
      <c r="C38107" s="5" t="str">
        <f>IFERROR(__xludf.DUMMYFUNCTION("""COMPUTED_VALUE"""),"")</f>
        <v/>
      </c>
      <c r="D38107" s="5">
        <v>0.0</v>
      </c>
    </row>
    <row r="38108" ht="14.25" customHeight="1">
      <c r="A38108" s="5"/>
      <c r="B38108" s="5"/>
      <c r="C38108" s="5" t="str">
        <f>IFERROR(__xludf.DUMMYFUNCTION("""COMPUTED_VALUE"""),"")</f>
        <v/>
      </c>
      <c r="D38108" s="5">
        <v>0.0</v>
      </c>
    </row>
    <row r="38109" ht="14.25" customHeight="1">
      <c r="A38109" s="5"/>
      <c r="B38109" s="5"/>
      <c r="C38109" s="5" t="str">
        <f>IFERROR(__xludf.DUMMYFUNCTION("""COMPUTED_VALUE"""),"")</f>
        <v/>
      </c>
      <c r="D38109" s="5">
        <v>0.0</v>
      </c>
    </row>
    <row r="38110" ht="14.25" customHeight="1">
      <c r="A38110" s="5"/>
      <c r="B38110" s="5"/>
      <c r="C38110" s="5" t="str">
        <f>IFERROR(__xludf.DUMMYFUNCTION("""COMPUTED_VALUE"""),"")</f>
        <v/>
      </c>
      <c r="D38110" s="5">
        <v>0.0</v>
      </c>
    </row>
    <row r="38111" ht="14.25" customHeight="1">
      <c r="A38111" s="5"/>
      <c r="B38111" s="5"/>
      <c r="C38111" s="5" t="str">
        <f>IFERROR(__xludf.DUMMYFUNCTION("""COMPUTED_VALUE"""),"")</f>
        <v/>
      </c>
      <c r="D38111" s="5">
        <v>0.0</v>
      </c>
    </row>
    <row r="38112" ht="14.25" customHeight="1">
      <c r="A38112" s="5"/>
      <c r="B38112" s="5"/>
      <c r="C38112" s="5" t="str">
        <f>IFERROR(__xludf.DUMMYFUNCTION("""COMPUTED_VALUE"""),"")</f>
        <v/>
      </c>
      <c r="D38112" s="5">
        <v>0.0</v>
      </c>
    </row>
    <row r="38113" ht="14.25" customHeight="1">
      <c r="A38113" s="5"/>
      <c r="B38113" s="5"/>
      <c r="C38113" s="5" t="str">
        <f>IFERROR(__xludf.DUMMYFUNCTION("""COMPUTED_VALUE"""),"")</f>
        <v/>
      </c>
      <c r="D38113" s="5">
        <v>0.0</v>
      </c>
    </row>
    <row r="38114" ht="14.25" customHeight="1">
      <c r="A38114" s="5"/>
      <c r="B38114" s="5"/>
      <c r="C38114" s="5" t="str">
        <f>IFERROR(__xludf.DUMMYFUNCTION("""COMPUTED_VALUE"""),"")</f>
        <v/>
      </c>
      <c r="D38114" s="5">
        <v>0.0</v>
      </c>
    </row>
    <row r="38115" ht="14.25" customHeight="1">
      <c r="A38115" s="5"/>
      <c r="B38115" s="5"/>
      <c r="C38115" s="5" t="str">
        <f>IFERROR(__xludf.DUMMYFUNCTION("""COMPUTED_VALUE"""),"")</f>
        <v/>
      </c>
      <c r="D38115" s="5">
        <v>0.0</v>
      </c>
    </row>
    <row r="38116" ht="14.25" customHeight="1">
      <c r="A38116" s="5"/>
      <c r="B38116" s="5"/>
      <c r="C38116" s="5" t="str">
        <f>IFERROR(__xludf.DUMMYFUNCTION("""COMPUTED_VALUE"""),"")</f>
        <v/>
      </c>
      <c r="D38116" s="5">
        <v>0.0</v>
      </c>
    </row>
    <row r="38117" ht="14.25" customHeight="1">
      <c r="A38117" s="5"/>
      <c r="B38117" s="5"/>
      <c r="C38117" s="5" t="str">
        <f>IFERROR(__xludf.DUMMYFUNCTION("""COMPUTED_VALUE"""),"")</f>
        <v/>
      </c>
      <c r="D38117" s="5">
        <v>0.0</v>
      </c>
    </row>
    <row r="38118" ht="14.25" customHeight="1">
      <c r="A38118" s="5"/>
      <c r="B38118" s="5"/>
      <c r="C38118" s="5" t="str">
        <f>IFERROR(__xludf.DUMMYFUNCTION("""COMPUTED_VALUE"""),"")</f>
        <v/>
      </c>
      <c r="D38118" s="5">
        <v>0.0</v>
      </c>
    </row>
    <row r="38119" ht="14.25" customHeight="1">
      <c r="A38119" s="5"/>
      <c r="B38119" s="5"/>
      <c r="C38119" s="5" t="str">
        <f>IFERROR(__xludf.DUMMYFUNCTION("""COMPUTED_VALUE"""),"")</f>
        <v/>
      </c>
      <c r="D38119" s="5">
        <v>0.0</v>
      </c>
    </row>
    <row r="38120" ht="14.25" customHeight="1">
      <c r="A38120" s="5"/>
      <c r="B38120" s="5"/>
      <c r="C38120" s="5" t="str">
        <f>IFERROR(__xludf.DUMMYFUNCTION("""COMPUTED_VALUE"""),"")</f>
        <v/>
      </c>
      <c r="D38120" s="5">
        <v>0.0</v>
      </c>
    </row>
    <row r="38121" ht="14.25" customHeight="1">
      <c r="A38121" s="5"/>
      <c r="B38121" s="5"/>
      <c r="C38121" s="5" t="str">
        <f>IFERROR(__xludf.DUMMYFUNCTION("""COMPUTED_VALUE"""),"")</f>
        <v/>
      </c>
      <c r="D38121" s="5">
        <v>0.0</v>
      </c>
    </row>
    <row r="38122" ht="14.25" customHeight="1">
      <c r="A38122" s="5"/>
      <c r="B38122" s="5"/>
      <c r="C38122" s="5" t="str">
        <f>IFERROR(__xludf.DUMMYFUNCTION("""COMPUTED_VALUE"""),"")</f>
        <v/>
      </c>
      <c r="D38122" s="5">
        <v>0.0</v>
      </c>
    </row>
    <row r="38123" ht="14.25" customHeight="1">
      <c r="A38123" s="5"/>
      <c r="B38123" s="5"/>
      <c r="C38123" s="5" t="str">
        <f>IFERROR(__xludf.DUMMYFUNCTION("""COMPUTED_VALUE"""),"")</f>
        <v/>
      </c>
      <c r="D38123" s="5">
        <v>0.0</v>
      </c>
    </row>
    <row r="38124" ht="14.25" customHeight="1">
      <c r="A38124" s="5"/>
      <c r="B38124" s="5"/>
      <c r="C38124" s="5" t="str">
        <f>IFERROR(__xludf.DUMMYFUNCTION("""COMPUTED_VALUE"""),"")</f>
        <v/>
      </c>
      <c r="D38124" s="5">
        <v>0.0</v>
      </c>
    </row>
    <row r="38125" ht="14.25" customHeight="1">
      <c r="A38125" s="5"/>
      <c r="B38125" s="5"/>
      <c r="C38125" s="5" t="str">
        <f>IFERROR(__xludf.DUMMYFUNCTION("""COMPUTED_VALUE"""),"")</f>
        <v/>
      </c>
      <c r="D38125" s="5">
        <v>0.0</v>
      </c>
    </row>
    <row r="38126" ht="14.25" customHeight="1">
      <c r="A38126" s="5"/>
      <c r="B38126" s="5"/>
      <c r="C38126" s="5" t="str">
        <f>IFERROR(__xludf.DUMMYFUNCTION("""COMPUTED_VALUE"""),"")</f>
        <v/>
      </c>
      <c r="D38126" s="5">
        <v>0.0</v>
      </c>
    </row>
    <row r="38127" ht="14.25" customHeight="1">
      <c r="A38127" s="5"/>
      <c r="B38127" s="5"/>
      <c r="C38127" s="5" t="str">
        <f>IFERROR(__xludf.DUMMYFUNCTION("""COMPUTED_VALUE"""),"")</f>
        <v/>
      </c>
      <c r="D38127" s="5">
        <v>0.0</v>
      </c>
    </row>
    <row r="38128" ht="14.25" customHeight="1">
      <c r="A38128" s="5"/>
      <c r="B38128" s="5"/>
      <c r="C38128" s="5" t="str">
        <f>IFERROR(__xludf.DUMMYFUNCTION("""COMPUTED_VALUE"""),"")</f>
        <v/>
      </c>
      <c r="D38128" s="5">
        <v>0.0</v>
      </c>
    </row>
    <row r="38129" ht="14.25" customHeight="1">
      <c r="A38129" s="5"/>
      <c r="B38129" s="5"/>
      <c r="C38129" s="5" t="str">
        <f>IFERROR(__xludf.DUMMYFUNCTION("""COMPUTED_VALUE"""),"")</f>
        <v/>
      </c>
      <c r="D38129" s="5">
        <v>0.0</v>
      </c>
    </row>
    <row r="38130" ht="14.25" customHeight="1">
      <c r="A38130" s="5"/>
      <c r="B38130" s="5"/>
      <c r="C38130" s="5" t="str">
        <f>IFERROR(__xludf.DUMMYFUNCTION("""COMPUTED_VALUE"""),"")</f>
        <v/>
      </c>
      <c r="D38130" s="5">
        <v>0.0</v>
      </c>
    </row>
    <row r="38131" ht="14.25" customHeight="1">
      <c r="A38131" s="5"/>
      <c r="B38131" s="5"/>
      <c r="C38131" s="5" t="str">
        <f>IFERROR(__xludf.DUMMYFUNCTION("""COMPUTED_VALUE"""),"")</f>
        <v/>
      </c>
      <c r="D38131" s="5">
        <v>0.0</v>
      </c>
    </row>
    <row r="38132" ht="14.25" customHeight="1">
      <c r="A38132" s="5"/>
      <c r="B38132" s="5"/>
      <c r="C38132" s="5" t="str">
        <f>IFERROR(__xludf.DUMMYFUNCTION("""COMPUTED_VALUE"""),"")</f>
        <v/>
      </c>
      <c r="D38132" s="5">
        <v>0.0</v>
      </c>
    </row>
    <row r="38133" ht="14.25" customHeight="1">
      <c r="A38133" s="5"/>
      <c r="B38133" s="5"/>
      <c r="C38133" s="5" t="str">
        <f>IFERROR(__xludf.DUMMYFUNCTION("""COMPUTED_VALUE"""),"")</f>
        <v/>
      </c>
      <c r="D38133" s="5">
        <v>0.0</v>
      </c>
    </row>
    <row r="38134" ht="14.25" customHeight="1">
      <c r="A38134" s="5"/>
      <c r="B38134" s="5"/>
      <c r="C38134" s="5" t="str">
        <f>IFERROR(__xludf.DUMMYFUNCTION("""COMPUTED_VALUE"""),"")</f>
        <v/>
      </c>
      <c r="D38134" s="5">
        <v>0.0</v>
      </c>
    </row>
    <row r="38135" ht="14.25" customHeight="1">
      <c r="A38135" s="5"/>
      <c r="B38135" s="5"/>
      <c r="C38135" s="5" t="str">
        <f>IFERROR(__xludf.DUMMYFUNCTION("""COMPUTED_VALUE"""),"")</f>
        <v/>
      </c>
      <c r="D38135" s="5">
        <v>0.0</v>
      </c>
    </row>
    <row r="38136" ht="14.25" customHeight="1">
      <c r="A38136" s="5"/>
      <c r="B38136" s="5"/>
      <c r="C38136" s="5" t="str">
        <f>IFERROR(__xludf.DUMMYFUNCTION("""COMPUTED_VALUE"""),"")</f>
        <v/>
      </c>
      <c r="D38136" s="5">
        <v>0.0</v>
      </c>
    </row>
    <row r="38137" ht="14.25" customHeight="1">
      <c r="A38137" s="5"/>
      <c r="B38137" s="5"/>
      <c r="C38137" s="5" t="str">
        <f>IFERROR(__xludf.DUMMYFUNCTION("""COMPUTED_VALUE"""),"")</f>
        <v/>
      </c>
      <c r="D38137" s="5">
        <v>0.0</v>
      </c>
    </row>
    <row r="38138" ht="14.25" customHeight="1">
      <c r="A38138" s="5"/>
      <c r="B38138" s="5"/>
      <c r="C38138" s="5" t="str">
        <f>IFERROR(__xludf.DUMMYFUNCTION("""COMPUTED_VALUE"""),"")</f>
        <v/>
      </c>
      <c r="D38138" s="5">
        <v>0.0</v>
      </c>
    </row>
    <row r="38139" ht="14.25" customHeight="1">
      <c r="A38139" s="5"/>
      <c r="B38139" s="5"/>
      <c r="C38139" s="5" t="str">
        <f>IFERROR(__xludf.DUMMYFUNCTION("""COMPUTED_VALUE"""),"")</f>
        <v/>
      </c>
      <c r="D38139" s="5">
        <v>0.0</v>
      </c>
    </row>
    <row r="38140" ht="14.25" customHeight="1">
      <c r="A38140" s="5"/>
      <c r="B38140" s="5"/>
      <c r="C38140" s="5" t="str">
        <f>IFERROR(__xludf.DUMMYFUNCTION("""COMPUTED_VALUE"""),"")</f>
        <v/>
      </c>
      <c r="D38140" s="5">
        <v>0.0</v>
      </c>
    </row>
    <row r="38141" ht="14.25" customHeight="1">
      <c r="A38141" s="5"/>
      <c r="B38141" s="5"/>
      <c r="C38141" s="5" t="str">
        <f>IFERROR(__xludf.DUMMYFUNCTION("""COMPUTED_VALUE"""),"")</f>
        <v/>
      </c>
      <c r="D38141" s="5">
        <v>0.0</v>
      </c>
    </row>
    <row r="38142" ht="14.25" customHeight="1">
      <c r="A38142" s="5"/>
      <c r="B38142" s="5"/>
      <c r="C38142" s="5" t="str">
        <f>IFERROR(__xludf.DUMMYFUNCTION("""COMPUTED_VALUE"""),"")</f>
        <v/>
      </c>
      <c r="D38142" s="5">
        <v>0.0</v>
      </c>
    </row>
    <row r="38143" ht="14.25" customHeight="1">
      <c r="A38143" s="5"/>
      <c r="B38143" s="5"/>
      <c r="C38143" s="5" t="str">
        <f>IFERROR(__xludf.DUMMYFUNCTION("""COMPUTED_VALUE"""),"")</f>
        <v/>
      </c>
      <c r="D38143" s="5">
        <v>0.0</v>
      </c>
    </row>
    <row r="38144" ht="14.25" customHeight="1">
      <c r="A38144" s="5"/>
      <c r="B38144" s="5"/>
      <c r="C38144" s="5" t="str">
        <f>IFERROR(__xludf.DUMMYFUNCTION("""COMPUTED_VALUE"""),"")</f>
        <v/>
      </c>
      <c r="D38144" s="5">
        <v>0.0</v>
      </c>
    </row>
    <row r="38145" ht="14.25" customHeight="1">
      <c r="A38145" s="5"/>
      <c r="B38145" s="5"/>
      <c r="C38145" s="5" t="str">
        <f>IFERROR(__xludf.DUMMYFUNCTION("""COMPUTED_VALUE"""),"")</f>
        <v/>
      </c>
      <c r="D38145" s="5">
        <v>0.0</v>
      </c>
    </row>
    <row r="38146" ht="14.25" customHeight="1">
      <c r="A38146" s="5"/>
      <c r="B38146" s="5"/>
      <c r="C38146" s="5" t="str">
        <f>IFERROR(__xludf.DUMMYFUNCTION("""COMPUTED_VALUE"""),"")</f>
        <v/>
      </c>
      <c r="D38146" s="5">
        <v>0.0</v>
      </c>
    </row>
    <row r="38147" ht="14.25" customHeight="1">
      <c r="A38147" s="5"/>
      <c r="B38147" s="5"/>
      <c r="C38147" s="5" t="str">
        <f>IFERROR(__xludf.DUMMYFUNCTION("""COMPUTED_VALUE"""),"")</f>
        <v/>
      </c>
      <c r="D38147" s="5">
        <v>0.0</v>
      </c>
    </row>
    <row r="38148" ht="14.25" customHeight="1">
      <c r="A38148" s="5"/>
      <c r="B38148" s="5"/>
      <c r="C38148" s="5" t="str">
        <f>IFERROR(__xludf.DUMMYFUNCTION("""COMPUTED_VALUE"""),"")</f>
        <v/>
      </c>
      <c r="D38148" s="5">
        <v>0.0</v>
      </c>
    </row>
    <row r="38149" ht="14.25" customHeight="1">
      <c r="A38149" s="5"/>
      <c r="B38149" s="5"/>
      <c r="C38149" s="5" t="str">
        <f>IFERROR(__xludf.DUMMYFUNCTION("""COMPUTED_VALUE"""),"")</f>
        <v/>
      </c>
      <c r="D38149" s="5">
        <v>0.0</v>
      </c>
    </row>
    <row r="38150" ht="14.25" customHeight="1">
      <c r="A38150" s="5"/>
      <c r="B38150" s="5"/>
      <c r="C38150" s="5" t="str">
        <f>IFERROR(__xludf.DUMMYFUNCTION("""COMPUTED_VALUE"""),"")</f>
        <v/>
      </c>
      <c r="D38150" s="5">
        <v>0.0</v>
      </c>
    </row>
    <row r="38151" ht="14.25" customHeight="1">
      <c r="A38151" s="5"/>
      <c r="B38151" s="5"/>
      <c r="C38151" s="5" t="str">
        <f>IFERROR(__xludf.DUMMYFUNCTION("""COMPUTED_VALUE"""),"")</f>
        <v/>
      </c>
      <c r="D38151" s="5">
        <v>0.0</v>
      </c>
    </row>
    <row r="38152" ht="14.25" customHeight="1">
      <c r="A38152" s="5"/>
      <c r="B38152" s="5"/>
      <c r="C38152" s="5" t="str">
        <f>IFERROR(__xludf.DUMMYFUNCTION("""COMPUTED_VALUE"""),"")</f>
        <v/>
      </c>
      <c r="D38152" s="5">
        <v>0.0</v>
      </c>
    </row>
    <row r="38153" ht="14.25" customHeight="1">
      <c r="A38153" s="5"/>
      <c r="B38153" s="5"/>
      <c r="C38153" s="5" t="str">
        <f>IFERROR(__xludf.DUMMYFUNCTION("""COMPUTED_VALUE"""),"")</f>
        <v/>
      </c>
      <c r="D38153" s="5">
        <v>0.0</v>
      </c>
    </row>
    <row r="38154" ht="14.25" customHeight="1">
      <c r="A38154" s="5"/>
      <c r="B38154" s="5"/>
      <c r="C38154" s="5" t="str">
        <f>IFERROR(__xludf.DUMMYFUNCTION("""COMPUTED_VALUE"""),"")</f>
        <v/>
      </c>
      <c r="D38154" s="5">
        <v>0.0</v>
      </c>
    </row>
    <row r="38155" ht="14.25" customHeight="1">
      <c r="A38155" s="5"/>
      <c r="B38155" s="5"/>
      <c r="C38155" s="5" t="str">
        <f>IFERROR(__xludf.DUMMYFUNCTION("""COMPUTED_VALUE"""),"")</f>
        <v/>
      </c>
      <c r="D38155" s="5">
        <v>0.0</v>
      </c>
    </row>
    <row r="38156" ht="14.25" customHeight="1">
      <c r="A38156" s="5"/>
      <c r="B38156" s="5"/>
      <c r="C38156" s="5" t="str">
        <f>IFERROR(__xludf.DUMMYFUNCTION("""COMPUTED_VALUE"""),"")</f>
        <v/>
      </c>
      <c r="D38156" s="5">
        <v>0.0</v>
      </c>
    </row>
    <row r="38157" ht="14.25" customHeight="1">
      <c r="A38157" s="5"/>
      <c r="B38157" s="5"/>
      <c r="C38157" s="5" t="str">
        <f>IFERROR(__xludf.DUMMYFUNCTION("""COMPUTED_VALUE"""),"")</f>
        <v/>
      </c>
      <c r="D38157" s="5">
        <v>0.0</v>
      </c>
    </row>
    <row r="38158" ht="14.25" customHeight="1">
      <c r="A38158" s="5"/>
      <c r="B38158" s="5"/>
      <c r="C38158" s="5" t="str">
        <f>IFERROR(__xludf.DUMMYFUNCTION("""COMPUTED_VALUE"""),"")</f>
        <v/>
      </c>
      <c r="D38158" s="5">
        <v>0.0</v>
      </c>
    </row>
    <row r="38159" ht="14.25" customHeight="1">
      <c r="A38159" s="5"/>
      <c r="B38159" s="5"/>
      <c r="C38159" s="5" t="str">
        <f>IFERROR(__xludf.DUMMYFUNCTION("""COMPUTED_VALUE"""),"")</f>
        <v/>
      </c>
      <c r="D38159" s="5">
        <v>0.0</v>
      </c>
    </row>
    <row r="38160" ht="14.25" customHeight="1">
      <c r="A38160" s="5"/>
      <c r="B38160" s="5"/>
      <c r="C38160" s="5" t="str">
        <f>IFERROR(__xludf.DUMMYFUNCTION("""COMPUTED_VALUE"""),"")</f>
        <v/>
      </c>
      <c r="D38160" s="5">
        <v>0.0</v>
      </c>
    </row>
    <row r="38161" ht="14.25" customHeight="1">
      <c r="A38161" s="5"/>
      <c r="B38161" s="5"/>
      <c r="C38161" s="5" t="str">
        <f>IFERROR(__xludf.DUMMYFUNCTION("""COMPUTED_VALUE"""),"")</f>
        <v/>
      </c>
      <c r="D38161" s="5">
        <v>0.0</v>
      </c>
    </row>
    <row r="38162" ht="14.25" customHeight="1">
      <c r="A38162" s="5"/>
      <c r="B38162" s="5"/>
      <c r="C38162" s="5" t="str">
        <f>IFERROR(__xludf.DUMMYFUNCTION("""COMPUTED_VALUE"""),"")</f>
        <v/>
      </c>
      <c r="D38162" s="5">
        <v>0.0</v>
      </c>
    </row>
    <row r="38163" ht="14.25" customHeight="1">
      <c r="A38163" s="5"/>
      <c r="B38163" s="5"/>
      <c r="C38163" s="5" t="str">
        <f>IFERROR(__xludf.DUMMYFUNCTION("""COMPUTED_VALUE"""),"")</f>
        <v/>
      </c>
      <c r="D38163" s="5">
        <v>0.0</v>
      </c>
    </row>
    <row r="38164" ht="14.25" customHeight="1">
      <c r="A38164" s="5"/>
      <c r="B38164" s="5"/>
      <c r="C38164" s="5" t="str">
        <f>IFERROR(__xludf.DUMMYFUNCTION("""COMPUTED_VALUE"""),"")</f>
        <v/>
      </c>
      <c r="D38164" s="5">
        <v>0.0</v>
      </c>
    </row>
    <row r="38165" ht="14.25" customHeight="1">
      <c r="A38165" s="5"/>
      <c r="B38165" s="5"/>
      <c r="C38165" s="5" t="str">
        <f>IFERROR(__xludf.DUMMYFUNCTION("""COMPUTED_VALUE"""),"")</f>
        <v/>
      </c>
      <c r="D38165" s="5">
        <v>0.0</v>
      </c>
    </row>
    <row r="38166" ht="14.25" customHeight="1">
      <c r="A38166" s="5"/>
      <c r="B38166" s="5"/>
      <c r="C38166" s="5" t="str">
        <f>IFERROR(__xludf.DUMMYFUNCTION("""COMPUTED_VALUE"""),"")</f>
        <v/>
      </c>
      <c r="D38166" s="5">
        <v>0.0</v>
      </c>
    </row>
    <row r="38167" ht="14.25" customHeight="1">
      <c r="A38167" s="5"/>
      <c r="B38167" s="5"/>
      <c r="C38167" s="5" t="str">
        <f>IFERROR(__xludf.DUMMYFUNCTION("""COMPUTED_VALUE"""),"")</f>
        <v/>
      </c>
      <c r="D38167" s="5">
        <v>0.0</v>
      </c>
    </row>
    <row r="38168" ht="14.25" customHeight="1">
      <c r="A38168" s="5"/>
      <c r="B38168" s="5"/>
      <c r="C38168" s="5" t="str">
        <f>IFERROR(__xludf.DUMMYFUNCTION("""COMPUTED_VALUE"""),"")</f>
        <v/>
      </c>
      <c r="D38168" s="5">
        <v>0.0</v>
      </c>
    </row>
    <row r="38169" ht="14.25" customHeight="1">
      <c r="A38169" s="5"/>
      <c r="B38169" s="5"/>
      <c r="C38169" s="5" t="str">
        <f>IFERROR(__xludf.DUMMYFUNCTION("""COMPUTED_VALUE"""),"")</f>
        <v/>
      </c>
      <c r="D38169" s="5">
        <v>0.0</v>
      </c>
    </row>
    <row r="38170" ht="14.25" customHeight="1">
      <c r="A38170" s="5"/>
      <c r="B38170" s="5"/>
      <c r="C38170" s="5" t="str">
        <f>IFERROR(__xludf.DUMMYFUNCTION("""COMPUTED_VALUE"""),"")</f>
        <v/>
      </c>
      <c r="D38170" s="5">
        <v>0.0</v>
      </c>
    </row>
    <row r="38171" ht="14.25" customHeight="1">
      <c r="A38171" s="5"/>
      <c r="B38171" s="5"/>
      <c r="C38171" s="5" t="str">
        <f>IFERROR(__xludf.DUMMYFUNCTION("""COMPUTED_VALUE"""),"")</f>
        <v/>
      </c>
      <c r="D38171" s="5">
        <v>0.0</v>
      </c>
    </row>
    <row r="38172" ht="14.25" customHeight="1">
      <c r="A38172" s="5"/>
      <c r="B38172" s="5"/>
      <c r="C38172" s="5" t="str">
        <f>IFERROR(__xludf.DUMMYFUNCTION("""COMPUTED_VALUE"""),"")</f>
        <v/>
      </c>
      <c r="D38172" s="5">
        <v>0.0</v>
      </c>
    </row>
    <row r="38173" ht="14.25" customHeight="1">
      <c r="A38173" s="5"/>
      <c r="B38173" s="5"/>
      <c r="C38173" s="5" t="str">
        <f>IFERROR(__xludf.DUMMYFUNCTION("""COMPUTED_VALUE"""),"")</f>
        <v/>
      </c>
      <c r="D38173" s="5">
        <v>0.0</v>
      </c>
    </row>
    <row r="38174" ht="14.25" customHeight="1">
      <c r="A38174" s="5"/>
      <c r="B38174" s="5"/>
      <c r="C38174" s="5" t="str">
        <f>IFERROR(__xludf.DUMMYFUNCTION("""COMPUTED_VALUE"""),"")</f>
        <v/>
      </c>
      <c r="D38174" s="5">
        <v>0.0</v>
      </c>
    </row>
    <row r="38175" ht="14.25" customHeight="1">
      <c r="A38175" s="5"/>
      <c r="B38175" s="5"/>
      <c r="C38175" s="5" t="str">
        <f>IFERROR(__xludf.DUMMYFUNCTION("""COMPUTED_VALUE"""),"")</f>
        <v/>
      </c>
      <c r="D38175" s="5">
        <v>0.0</v>
      </c>
    </row>
    <row r="38176" ht="14.25" customHeight="1">
      <c r="A38176" s="5"/>
      <c r="B38176" s="5"/>
      <c r="C38176" s="5" t="str">
        <f>IFERROR(__xludf.DUMMYFUNCTION("""COMPUTED_VALUE"""),"")</f>
        <v/>
      </c>
      <c r="D38176" s="5">
        <v>0.0</v>
      </c>
    </row>
    <row r="38177" ht="14.25" customHeight="1">
      <c r="A38177" s="5"/>
      <c r="B38177" s="5"/>
      <c r="C38177" s="5" t="str">
        <f>IFERROR(__xludf.DUMMYFUNCTION("""COMPUTED_VALUE"""),"")</f>
        <v/>
      </c>
      <c r="D38177" s="5">
        <v>0.0</v>
      </c>
    </row>
    <row r="38178" ht="14.25" customHeight="1">
      <c r="A38178" s="5"/>
      <c r="B38178" s="5"/>
      <c r="C38178" s="5" t="str">
        <f>IFERROR(__xludf.DUMMYFUNCTION("""COMPUTED_VALUE"""),"")</f>
        <v/>
      </c>
      <c r="D38178" s="5">
        <v>0.0</v>
      </c>
    </row>
    <row r="38179" ht="14.25" customHeight="1">
      <c r="A38179" s="5"/>
      <c r="B38179" s="5"/>
      <c r="C38179" s="5" t="str">
        <f>IFERROR(__xludf.DUMMYFUNCTION("""COMPUTED_VALUE"""),"")</f>
        <v/>
      </c>
      <c r="D38179" s="5">
        <v>0.0</v>
      </c>
    </row>
    <row r="38180" ht="14.25" customHeight="1">
      <c r="A38180" s="5"/>
      <c r="B38180" s="5"/>
      <c r="C38180" s="5" t="str">
        <f>IFERROR(__xludf.DUMMYFUNCTION("""COMPUTED_VALUE"""),"")</f>
        <v/>
      </c>
      <c r="D38180" s="5">
        <v>0.0</v>
      </c>
    </row>
    <row r="38181" ht="14.25" customHeight="1">
      <c r="A38181" s="5"/>
      <c r="B38181" s="5"/>
      <c r="C38181" s="5" t="str">
        <f>IFERROR(__xludf.DUMMYFUNCTION("""COMPUTED_VALUE"""),"")</f>
        <v/>
      </c>
      <c r="D38181" s="5">
        <v>0.0</v>
      </c>
    </row>
    <row r="38182" ht="14.25" customHeight="1">
      <c r="A38182" s="5"/>
      <c r="B38182" s="5"/>
      <c r="C38182" s="5" t="str">
        <f>IFERROR(__xludf.DUMMYFUNCTION("""COMPUTED_VALUE"""),"")</f>
        <v/>
      </c>
      <c r="D38182" s="5">
        <v>0.0</v>
      </c>
    </row>
    <row r="38183" ht="14.25" customHeight="1">
      <c r="A38183" s="5"/>
      <c r="B38183" s="5"/>
      <c r="C38183" s="5" t="str">
        <f>IFERROR(__xludf.DUMMYFUNCTION("""COMPUTED_VALUE"""),"")</f>
        <v/>
      </c>
      <c r="D38183" s="5">
        <v>0.0</v>
      </c>
    </row>
    <row r="38184" ht="14.25" customHeight="1">
      <c r="A38184" s="5"/>
      <c r="B38184" s="5"/>
      <c r="C38184" s="5" t="str">
        <f>IFERROR(__xludf.DUMMYFUNCTION("""COMPUTED_VALUE"""),"")</f>
        <v/>
      </c>
      <c r="D38184" s="5">
        <v>0.0</v>
      </c>
    </row>
    <row r="38185" ht="14.25" customHeight="1">
      <c r="A38185" s="5"/>
      <c r="B38185" s="5"/>
      <c r="C38185" s="5" t="str">
        <f>IFERROR(__xludf.DUMMYFUNCTION("""COMPUTED_VALUE"""),"")</f>
        <v/>
      </c>
      <c r="D38185" s="5">
        <v>0.0</v>
      </c>
    </row>
    <row r="38186" ht="14.25" customHeight="1">
      <c r="A38186" s="5"/>
      <c r="B38186" s="5"/>
      <c r="C38186" s="5" t="str">
        <f>IFERROR(__xludf.DUMMYFUNCTION("""COMPUTED_VALUE"""),"")</f>
        <v/>
      </c>
      <c r="D38186" s="5">
        <v>0.0</v>
      </c>
    </row>
    <row r="38187" ht="14.25" customHeight="1">
      <c r="A38187" s="5"/>
      <c r="B38187" s="5"/>
      <c r="C38187" s="5" t="str">
        <f>IFERROR(__xludf.DUMMYFUNCTION("""COMPUTED_VALUE"""),"")</f>
        <v/>
      </c>
      <c r="D38187" s="5">
        <v>0.0</v>
      </c>
    </row>
    <row r="38188" ht="14.25" customHeight="1">
      <c r="A38188" s="5"/>
      <c r="B38188" s="5"/>
      <c r="C38188" s="5" t="str">
        <f>IFERROR(__xludf.DUMMYFUNCTION("""COMPUTED_VALUE"""),"")</f>
        <v/>
      </c>
      <c r="D38188" s="5">
        <v>0.0</v>
      </c>
    </row>
    <row r="38189" ht="14.25" customHeight="1">
      <c r="A38189" s="5"/>
      <c r="B38189" s="5"/>
      <c r="C38189" s="5" t="str">
        <f>IFERROR(__xludf.DUMMYFUNCTION("""COMPUTED_VALUE"""),"")</f>
        <v/>
      </c>
      <c r="D38189" s="5">
        <v>0.0</v>
      </c>
    </row>
    <row r="38190" ht="14.25" customHeight="1">
      <c r="A38190" s="5"/>
      <c r="B38190" s="5"/>
      <c r="C38190" s="5" t="str">
        <f>IFERROR(__xludf.DUMMYFUNCTION("""COMPUTED_VALUE"""),"")</f>
        <v/>
      </c>
      <c r="D38190" s="5">
        <v>0.0</v>
      </c>
    </row>
    <row r="38191" ht="14.25" customHeight="1">
      <c r="A38191" s="5"/>
      <c r="B38191" s="5"/>
      <c r="C38191" s="5" t="str">
        <f>IFERROR(__xludf.DUMMYFUNCTION("""COMPUTED_VALUE"""),"")</f>
        <v/>
      </c>
      <c r="D38191" s="5">
        <v>0.0</v>
      </c>
    </row>
    <row r="38192" ht="14.25" customHeight="1">
      <c r="A38192" s="5"/>
      <c r="B38192" s="5"/>
      <c r="C38192" s="5" t="str">
        <f>IFERROR(__xludf.DUMMYFUNCTION("""COMPUTED_VALUE"""),"")</f>
        <v/>
      </c>
      <c r="D38192" s="5">
        <v>0.0</v>
      </c>
    </row>
    <row r="38193" ht="14.25" customHeight="1">
      <c r="A38193" s="5"/>
      <c r="B38193" s="5"/>
      <c r="C38193" s="5" t="str">
        <f>IFERROR(__xludf.DUMMYFUNCTION("""COMPUTED_VALUE"""),"")</f>
        <v/>
      </c>
      <c r="D38193" s="5">
        <v>0.0</v>
      </c>
    </row>
    <row r="38194" ht="14.25" customHeight="1">
      <c r="A38194" s="5"/>
      <c r="B38194" s="5"/>
      <c r="C38194" s="5" t="str">
        <f>IFERROR(__xludf.DUMMYFUNCTION("""COMPUTED_VALUE"""),"")</f>
        <v/>
      </c>
      <c r="D38194" s="5">
        <v>0.0</v>
      </c>
    </row>
    <row r="38195" ht="14.25" customHeight="1">
      <c r="A38195" s="5"/>
      <c r="B38195" s="5"/>
      <c r="C38195" s="5" t="str">
        <f>IFERROR(__xludf.DUMMYFUNCTION("""COMPUTED_VALUE"""),"")</f>
        <v/>
      </c>
      <c r="D38195" s="5">
        <v>0.0</v>
      </c>
    </row>
    <row r="38196" ht="14.25" customHeight="1">
      <c r="A38196" s="5"/>
      <c r="B38196" s="5"/>
      <c r="C38196" s="5" t="str">
        <f>IFERROR(__xludf.DUMMYFUNCTION("""COMPUTED_VALUE"""),"")</f>
        <v/>
      </c>
      <c r="D38196" s="5">
        <v>0.0</v>
      </c>
    </row>
    <row r="38197" ht="14.25" customHeight="1">
      <c r="A38197" s="5"/>
      <c r="B38197" s="5"/>
      <c r="C38197" s="5" t="str">
        <f>IFERROR(__xludf.DUMMYFUNCTION("""COMPUTED_VALUE"""),"")</f>
        <v/>
      </c>
      <c r="D38197" s="5">
        <v>0.0</v>
      </c>
    </row>
    <row r="38198" ht="14.25" customHeight="1">
      <c r="A38198" s="5"/>
      <c r="B38198" s="5"/>
      <c r="C38198" s="5" t="str">
        <f>IFERROR(__xludf.DUMMYFUNCTION("""COMPUTED_VALUE"""),"")</f>
        <v/>
      </c>
      <c r="D38198" s="5">
        <v>0.0</v>
      </c>
    </row>
    <row r="38199" ht="14.25" customHeight="1">
      <c r="A38199" s="5"/>
      <c r="B38199" s="5"/>
      <c r="C38199" s="5" t="str">
        <f>IFERROR(__xludf.DUMMYFUNCTION("""COMPUTED_VALUE"""),"")</f>
        <v/>
      </c>
      <c r="D38199" s="5">
        <v>0.0</v>
      </c>
    </row>
    <row r="38200" ht="14.25" customHeight="1">
      <c r="A38200" s="5"/>
      <c r="B38200" s="5"/>
      <c r="C38200" s="5" t="str">
        <f>IFERROR(__xludf.DUMMYFUNCTION("""COMPUTED_VALUE"""),"")</f>
        <v/>
      </c>
      <c r="D38200" s="5">
        <v>0.0</v>
      </c>
    </row>
    <row r="38201" ht="14.25" customHeight="1">
      <c r="A38201" s="5"/>
      <c r="B38201" s="5"/>
      <c r="C38201" s="5" t="str">
        <f>IFERROR(__xludf.DUMMYFUNCTION("""COMPUTED_VALUE"""),"")</f>
        <v/>
      </c>
      <c r="D38201" s="5">
        <v>0.0</v>
      </c>
    </row>
    <row r="38202" ht="14.25" customHeight="1">
      <c r="A38202" s="5"/>
      <c r="B38202" s="5"/>
      <c r="C38202" s="5" t="str">
        <f>IFERROR(__xludf.DUMMYFUNCTION("""COMPUTED_VALUE"""),"")</f>
        <v/>
      </c>
      <c r="D38202" s="5">
        <v>0.0</v>
      </c>
    </row>
    <row r="38203" ht="14.25" customHeight="1">
      <c r="A38203" s="5"/>
      <c r="B38203" s="5"/>
      <c r="C38203" s="5" t="str">
        <f>IFERROR(__xludf.DUMMYFUNCTION("""COMPUTED_VALUE"""),"")</f>
        <v/>
      </c>
      <c r="D38203" s="5">
        <v>0.0</v>
      </c>
    </row>
    <row r="38204" ht="14.25" customHeight="1">
      <c r="A38204" s="5"/>
      <c r="B38204" s="5"/>
      <c r="C38204" s="5" t="str">
        <f>IFERROR(__xludf.DUMMYFUNCTION("""COMPUTED_VALUE"""),"")</f>
        <v/>
      </c>
      <c r="D38204" s="5">
        <v>0.0</v>
      </c>
    </row>
    <row r="38205" ht="14.25" customHeight="1">
      <c r="A38205" s="5"/>
      <c r="B38205" s="5"/>
      <c r="C38205" s="5" t="str">
        <f>IFERROR(__xludf.DUMMYFUNCTION("""COMPUTED_VALUE"""),"")</f>
        <v/>
      </c>
      <c r="D38205" s="5">
        <v>0.0</v>
      </c>
    </row>
    <row r="38206" ht="14.25" customHeight="1">
      <c r="A38206" s="5"/>
      <c r="B38206" s="5"/>
      <c r="C38206" s="5" t="str">
        <f>IFERROR(__xludf.DUMMYFUNCTION("""COMPUTED_VALUE"""),"")</f>
        <v/>
      </c>
      <c r="D38206" s="5">
        <v>0.0</v>
      </c>
    </row>
    <row r="38207" ht="14.25" customHeight="1">
      <c r="A38207" s="5"/>
      <c r="B38207" s="5"/>
      <c r="C38207" s="5" t="str">
        <f>IFERROR(__xludf.DUMMYFUNCTION("""COMPUTED_VALUE"""),"")</f>
        <v/>
      </c>
      <c r="D38207" s="5">
        <v>0.0</v>
      </c>
    </row>
    <row r="38208" ht="14.25" customHeight="1">
      <c r="A38208" s="5"/>
      <c r="B38208" s="5"/>
      <c r="C38208" s="5" t="str">
        <f>IFERROR(__xludf.DUMMYFUNCTION("""COMPUTED_VALUE"""),"")</f>
        <v/>
      </c>
      <c r="D38208" s="5">
        <v>0.0</v>
      </c>
    </row>
    <row r="38209" ht="14.25" customHeight="1">
      <c r="A38209" s="5"/>
      <c r="B38209" s="5"/>
      <c r="C38209" s="5" t="str">
        <f>IFERROR(__xludf.DUMMYFUNCTION("""COMPUTED_VALUE"""),"")</f>
        <v/>
      </c>
      <c r="D38209" s="5">
        <v>0.0</v>
      </c>
    </row>
    <row r="38210" ht="14.25" customHeight="1">
      <c r="A38210" s="5"/>
      <c r="B38210" s="5"/>
      <c r="C38210" s="5" t="str">
        <f>IFERROR(__xludf.DUMMYFUNCTION("""COMPUTED_VALUE"""),"")</f>
        <v/>
      </c>
      <c r="D38210" s="5">
        <v>0.0</v>
      </c>
    </row>
    <row r="38211" ht="14.25" customHeight="1">
      <c r="A38211" s="5"/>
      <c r="B38211" s="5"/>
      <c r="C38211" s="5" t="str">
        <f>IFERROR(__xludf.DUMMYFUNCTION("""COMPUTED_VALUE"""),"")</f>
        <v/>
      </c>
      <c r="D38211" s="5">
        <v>0.0</v>
      </c>
    </row>
    <row r="38212" ht="14.25" customHeight="1">
      <c r="A38212" s="5"/>
      <c r="B38212" s="5"/>
      <c r="C38212" s="5" t="str">
        <f>IFERROR(__xludf.DUMMYFUNCTION("""COMPUTED_VALUE"""),"")</f>
        <v/>
      </c>
      <c r="D38212" s="5">
        <v>0.0</v>
      </c>
    </row>
    <row r="38213" ht="14.25" customHeight="1">
      <c r="A38213" s="5"/>
      <c r="B38213" s="5"/>
      <c r="C38213" s="5" t="str">
        <f>IFERROR(__xludf.DUMMYFUNCTION("""COMPUTED_VALUE"""),"")</f>
        <v/>
      </c>
      <c r="D38213" s="5">
        <v>0.0</v>
      </c>
    </row>
    <row r="38214" ht="14.25" customHeight="1">
      <c r="A38214" s="5"/>
      <c r="B38214" s="5"/>
      <c r="C38214" s="5" t="str">
        <f>IFERROR(__xludf.DUMMYFUNCTION("""COMPUTED_VALUE"""),"")</f>
        <v/>
      </c>
      <c r="D38214" s="5">
        <v>0.0</v>
      </c>
    </row>
    <row r="38215" ht="14.25" customHeight="1">
      <c r="A38215" s="5"/>
      <c r="B38215" s="5"/>
      <c r="C38215" s="5" t="str">
        <f>IFERROR(__xludf.DUMMYFUNCTION("""COMPUTED_VALUE"""),"")</f>
        <v/>
      </c>
      <c r="D38215" s="5">
        <v>0.0</v>
      </c>
    </row>
    <row r="38216" ht="14.25" customHeight="1">
      <c r="A38216" s="5"/>
      <c r="B38216" s="5"/>
      <c r="C38216" s="5" t="str">
        <f>IFERROR(__xludf.DUMMYFUNCTION("""COMPUTED_VALUE"""),"")</f>
        <v/>
      </c>
      <c r="D38216" s="5">
        <v>0.0</v>
      </c>
    </row>
    <row r="38217" ht="14.25" customHeight="1">
      <c r="A38217" s="5"/>
      <c r="B38217" s="5"/>
      <c r="C38217" s="5" t="str">
        <f>IFERROR(__xludf.DUMMYFUNCTION("""COMPUTED_VALUE"""),"")</f>
        <v/>
      </c>
      <c r="D38217" s="5">
        <v>0.0</v>
      </c>
    </row>
    <row r="38218" ht="14.25" customHeight="1">
      <c r="A38218" s="5"/>
      <c r="B38218" s="5"/>
      <c r="C38218" s="5" t="str">
        <f>IFERROR(__xludf.DUMMYFUNCTION("""COMPUTED_VALUE"""),"")</f>
        <v/>
      </c>
      <c r="D38218" s="5">
        <v>0.0</v>
      </c>
    </row>
    <row r="38219" ht="14.25" customHeight="1">
      <c r="A38219" s="5"/>
      <c r="B38219" s="5"/>
      <c r="C38219" s="5" t="str">
        <f>IFERROR(__xludf.DUMMYFUNCTION("""COMPUTED_VALUE"""),"")</f>
        <v/>
      </c>
      <c r="D38219" s="5">
        <v>0.0</v>
      </c>
    </row>
    <row r="38220" ht="14.25" customHeight="1">
      <c r="A38220" s="5"/>
      <c r="B38220" s="5"/>
      <c r="C38220" s="5" t="str">
        <f>IFERROR(__xludf.DUMMYFUNCTION("""COMPUTED_VALUE"""),"")</f>
        <v/>
      </c>
      <c r="D38220" s="5">
        <v>0.0</v>
      </c>
    </row>
    <row r="38221" ht="14.25" customHeight="1">
      <c r="A38221" s="5"/>
      <c r="B38221" s="5"/>
      <c r="C38221" s="5" t="str">
        <f>IFERROR(__xludf.DUMMYFUNCTION("""COMPUTED_VALUE"""),"")</f>
        <v/>
      </c>
      <c r="D38221" s="5">
        <v>0.0</v>
      </c>
    </row>
    <row r="38222" ht="14.25" customHeight="1">
      <c r="A38222" s="5"/>
      <c r="B38222" s="5"/>
      <c r="C38222" s="5" t="str">
        <f>IFERROR(__xludf.DUMMYFUNCTION("""COMPUTED_VALUE"""),"")</f>
        <v/>
      </c>
      <c r="D38222" s="5">
        <v>0.0</v>
      </c>
    </row>
    <row r="38223" ht="14.25" customHeight="1">
      <c r="A38223" s="5"/>
      <c r="B38223" s="5"/>
      <c r="C38223" s="5" t="str">
        <f>IFERROR(__xludf.DUMMYFUNCTION("""COMPUTED_VALUE"""),"")</f>
        <v/>
      </c>
      <c r="D38223" s="5">
        <v>0.0</v>
      </c>
    </row>
    <row r="38224" ht="14.25" customHeight="1">
      <c r="A38224" s="5"/>
      <c r="B38224" s="5"/>
      <c r="C38224" s="5" t="str">
        <f>IFERROR(__xludf.DUMMYFUNCTION("""COMPUTED_VALUE"""),"")</f>
        <v/>
      </c>
      <c r="D38224" s="5">
        <v>0.0</v>
      </c>
    </row>
    <row r="38225" ht="14.25" customHeight="1">
      <c r="A38225" s="5"/>
      <c r="B38225" s="5"/>
      <c r="C38225" s="5" t="str">
        <f>IFERROR(__xludf.DUMMYFUNCTION("""COMPUTED_VALUE"""),"")</f>
        <v/>
      </c>
      <c r="D38225" s="5">
        <v>0.0</v>
      </c>
    </row>
    <row r="38226" ht="14.25" customHeight="1">
      <c r="A38226" s="5"/>
      <c r="B38226" s="5"/>
      <c r="C38226" s="5" t="str">
        <f>IFERROR(__xludf.DUMMYFUNCTION("""COMPUTED_VALUE"""),"")</f>
        <v/>
      </c>
      <c r="D38226" s="5">
        <v>0.0</v>
      </c>
    </row>
    <row r="38227" ht="14.25" customHeight="1">
      <c r="A38227" s="5"/>
      <c r="B38227" s="5"/>
      <c r="C38227" s="5" t="str">
        <f>IFERROR(__xludf.DUMMYFUNCTION("""COMPUTED_VALUE"""),"")</f>
        <v/>
      </c>
      <c r="D38227" s="5">
        <v>0.0</v>
      </c>
    </row>
    <row r="38228" ht="14.25" customHeight="1">
      <c r="A38228" s="5"/>
      <c r="B38228" s="5"/>
      <c r="C38228" s="5" t="str">
        <f>IFERROR(__xludf.DUMMYFUNCTION("""COMPUTED_VALUE"""),"")</f>
        <v/>
      </c>
      <c r="D38228" s="5">
        <v>0.0</v>
      </c>
    </row>
    <row r="38229" ht="14.25" customHeight="1">
      <c r="A38229" s="5"/>
      <c r="B38229" s="5"/>
      <c r="C38229" s="5" t="str">
        <f>IFERROR(__xludf.DUMMYFUNCTION("""COMPUTED_VALUE"""),"")</f>
        <v/>
      </c>
      <c r="D38229" s="5">
        <v>0.0</v>
      </c>
    </row>
    <row r="38230" ht="14.25" customHeight="1">
      <c r="A38230" s="5"/>
      <c r="B38230" s="5"/>
      <c r="C38230" s="5" t="str">
        <f>IFERROR(__xludf.DUMMYFUNCTION("""COMPUTED_VALUE"""),"")</f>
        <v/>
      </c>
      <c r="D38230" s="5">
        <v>0.0</v>
      </c>
    </row>
    <row r="38231" ht="14.25" customHeight="1">
      <c r="A38231" s="5"/>
      <c r="B38231" s="5"/>
      <c r="C38231" s="5" t="str">
        <f>IFERROR(__xludf.DUMMYFUNCTION("""COMPUTED_VALUE"""),"")</f>
        <v/>
      </c>
      <c r="D38231" s="5">
        <v>0.0</v>
      </c>
    </row>
    <row r="38232" ht="14.25" customHeight="1">
      <c r="A38232" s="5"/>
      <c r="B38232" s="5"/>
      <c r="C38232" s="5" t="str">
        <f>IFERROR(__xludf.DUMMYFUNCTION("""COMPUTED_VALUE"""),"")</f>
        <v/>
      </c>
      <c r="D38232" s="5">
        <v>0.0</v>
      </c>
    </row>
    <row r="38233" ht="14.25" customHeight="1">
      <c r="A38233" s="5"/>
      <c r="B38233" s="5"/>
      <c r="C38233" s="5" t="str">
        <f>IFERROR(__xludf.DUMMYFUNCTION("""COMPUTED_VALUE"""),"")</f>
        <v/>
      </c>
      <c r="D38233" s="5">
        <v>0.0</v>
      </c>
    </row>
    <row r="38234" ht="14.25" customHeight="1">
      <c r="A38234" s="5"/>
      <c r="B38234" s="5"/>
      <c r="C38234" s="5" t="str">
        <f>IFERROR(__xludf.DUMMYFUNCTION("""COMPUTED_VALUE"""),"")</f>
        <v/>
      </c>
      <c r="D38234" s="5">
        <v>0.0</v>
      </c>
    </row>
    <row r="38235" ht="14.25" customHeight="1">
      <c r="A38235" s="5"/>
      <c r="B38235" s="5"/>
      <c r="C38235" s="5" t="str">
        <f>IFERROR(__xludf.DUMMYFUNCTION("""COMPUTED_VALUE"""),"")</f>
        <v/>
      </c>
      <c r="D38235" s="5">
        <v>0.0</v>
      </c>
    </row>
    <row r="38236" ht="14.25" customHeight="1">
      <c r="A38236" s="5"/>
      <c r="B38236" s="5"/>
      <c r="C38236" s="5" t="str">
        <f>IFERROR(__xludf.DUMMYFUNCTION("""COMPUTED_VALUE"""),"")</f>
        <v/>
      </c>
      <c r="D38236" s="5">
        <v>0.0</v>
      </c>
    </row>
    <row r="38237" ht="14.25" customHeight="1">
      <c r="A38237" s="5"/>
      <c r="B38237" s="5"/>
      <c r="C38237" s="5" t="str">
        <f>IFERROR(__xludf.DUMMYFUNCTION("""COMPUTED_VALUE"""),"")</f>
        <v/>
      </c>
      <c r="D38237" s="5">
        <v>0.0</v>
      </c>
    </row>
    <row r="38238" ht="14.25" customHeight="1">
      <c r="A38238" s="5"/>
      <c r="B38238" s="5"/>
      <c r="C38238" s="5" t="str">
        <f>IFERROR(__xludf.DUMMYFUNCTION("""COMPUTED_VALUE"""),"")</f>
        <v/>
      </c>
      <c r="D38238" s="5">
        <v>0.0</v>
      </c>
    </row>
    <row r="38239" ht="14.25" customHeight="1">
      <c r="A38239" s="5"/>
      <c r="B38239" s="5"/>
      <c r="C38239" s="5" t="str">
        <f>IFERROR(__xludf.DUMMYFUNCTION("""COMPUTED_VALUE"""),"")</f>
        <v/>
      </c>
      <c r="D38239" s="5">
        <v>0.0</v>
      </c>
    </row>
    <row r="38240" ht="14.25" customHeight="1">
      <c r="A38240" s="5"/>
      <c r="B38240" s="5"/>
      <c r="C38240" s="5" t="str">
        <f>IFERROR(__xludf.DUMMYFUNCTION("""COMPUTED_VALUE"""),"")</f>
        <v/>
      </c>
      <c r="D38240" s="5">
        <v>0.0</v>
      </c>
    </row>
    <row r="38241" ht="14.25" customHeight="1">
      <c r="A38241" s="5"/>
      <c r="B38241" s="5"/>
      <c r="C38241" s="5" t="str">
        <f>IFERROR(__xludf.DUMMYFUNCTION("""COMPUTED_VALUE"""),"")</f>
        <v/>
      </c>
      <c r="D38241" s="5">
        <v>0.0</v>
      </c>
    </row>
    <row r="38242" ht="14.25" customHeight="1">
      <c r="A38242" s="5"/>
      <c r="B38242" s="5"/>
      <c r="C38242" s="5" t="str">
        <f>IFERROR(__xludf.DUMMYFUNCTION("""COMPUTED_VALUE"""),"")</f>
        <v/>
      </c>
      <c r="D38242" s="5">
        <v>0.0</v>
      </c>
    </row>
    <row r="38243" ht="14.25" customHeight="1">
      <c r="A38243" s="5"/>
      <c r="B38243" s="5"/>
      <c r="C38243" s="5" t="str">
        <f>IFERROR(__xludf.DUMMYFUNCTION("""COMPUTED_VALUE"""),"")</f>
        <v/>
      </c>
      <c r="D38243" s="5">
        <v>0.0</v>
      </c>
    </row>
    <row r="38244" ht="14.25" customHeight="1">
      <c r="A38244" s="5"/>
      <c r="B38244" s="5"/>
      <c r="C38244" s="5" t="str">
        <f>IFERROR(__xludf.DUMMYFUNCTION("""COMPUTED_VALUE"""),"")</f>
        <v/>
      </c>
      <c r="D38244" s="5">
        <v>0.0</v>
      </c>
    </row>
    <row r="38245" ht="14.25" customHeight="1">
      <c r="A38245" s="5"/>
      <c r="B38245" s="5"/>
      <c r="C38245" s="5" t="str">
        <f>IFERROR(__xludf.DUMMYFUNCTION("""COMPUTED_VALUE"""),"")</f>
        <v/>
      </c>
      <c r="D38245" s="5">
        <v>0.0</v>
      </c>
    </row>
    <row r="38246" ht="14.25" customHeight="1">
      <c r="A38246" s="5"/>
      <c r="B38246" s="5"/>
      <c r="C38246" s="5" t="str">
        <f>IFERROR(__xludf.DUMMYFUNCTION("""COMPUTED_VALUE"""),"")</f>
        <v/>
      </c>
      <c r="D38246" s="5">
        <v>0.0</v>
      </c>
    </row>
    <row r="38247" ht="14.25" customHeight="1">
      <c r="A38247" s="5"/>
      <c r="B38247" s="5"/>
      <c r="C38247" s="5" t="str">
        <f>IFERROR(__xludf.DUMMYFUNCTION("""COMPUTED_VALUE"""),"")</f>
        <v/>
      </c>
      <c r="D38247" s="5">
        <v>0.0</v>
      </c>
    </row>
    <row r="38248" ht="14.25" customHeight="1">
      <c r="A38248" s="5"/>
      <c r="B38248" s="5"/>
      <c r="C38248" s="5" t="str">
        <f>IFERROR(__xludf.DUMMYFUNCTION("""COMPUTED_VALUE"""),"")</f>
        <v/>
      </c>
      <c r="D38248" s="5">
        <v>0.0</v>
      </c>
    </row>
    <row r="38249" ht="14.25" customHeight="1">
      <c r="A38249" s="5"/>
      <c r="B38249" s="5"/>
      <c r="C38249" s="5" t="str">
        <f>IFERROR(__xludf.DUMMYFUNCTION("""COMPUTED_VALUE"""),"")</f>
        <v/>
      </c>
      <c r="D38249" s="5">
        <v>0.0</v>
      </c>
    </row>
    <row r="38250" ht="14.25" customHeight="1">
      <c r="A38250" s="5"/>
      <c r="B38250" s="5"/>
      <c r="C38250" s="5" t="str">
        <f>IFERROR(__xludf.DUMMYFUNCTION("""COMPUTED_VALUE"""),"")</f>
        <v/>
      </c>
      <c r="D38250" s="5">
        <v>0.0</v>
      </c>
    </row>
    <row r="38251" ht="14.25" customHeight="1">
      <c r="A38251" s="5"/>
      <c r="B38251" s="5"/>
      <c r="C38251" s="5" t="str">
        <f>IFERROR(__xludf.DUMMYFUNCTION("""COMPUTED_VALUE"""),"")</f>
        <v/>
      </c>
      <c r="D38251" s="5">
        <v>0.0</v>
      </c>
    </row>
    <row r="38252" ht="14.25" customHeight="1">
      <c r="A38252" s="5"/>
      <c r="B38252" s="5"/>
      <c r="C38252" s="5" t="str">
        <f>IFERROR(__xludf.DUMMYFUNCTION("""COMPUTED_VALUE"""),"")</f>
        <v/>
      </c>
      <c r="D38252" s="5">
        <v>0.0</v>
      </c>
    </row>
    <row r="38253" ht="14.25" customHeight="1">
      <c r="A38253" s="5"/>
      <c r="B38253" s="5"/>
      <c r="C38253" s="5" t="str">
        <f>IFERROR(__xludf.DUMMYFUNCTION("""COMPUTED_VALUE"""),"")</f>
        <v/>
      </c>
      <c r="D38253" s="5">
        <v>0.0</v>
      </c>
    </row>
    <row r="38254" ht="14.25" customHeight="1">
      <c r="A38254" s="5"/>
      <c r="B38254" s="5"/>
      <c r="C38254" s="5" t="str">
        <f>IFERROR(__xludf.DUMMYFUNCTION("""COMPUTED_VALUE"""),"")</f>
        <v/>
      </c>
      <c r="D38254" s="5">
        <v>0.0</v>
      </c>
    </row>
    <row r="38255" ht="14.25" customHeight="1">
      <c r="A38255" s="5"/>
      <c r="B38255" s="5"/>
      <c r="C38255" s="5" t="str">
        <f>IFERROR(__xludf.DUMMYFUNCTION("""COMPUTED_VALUE"""),"")</f>
        <v/>
      </c>
      <c r="D38255" s="5">
        <v>0.0</v>
      </c>
    </row>
    <row r="38256" ht="14.25" customHeight="1">
      <c r="A38256" s="5"/>
      <c r="B38256" s="5"/>
      <c r="C38256" s="5" t="str">
        <f>IFERROR(__xludf.DUMMYFUNCTION("""COMPUTED_VALUE"""),"")</f>
        <v/>
      </c>
      <c r="D38256" s="5">
        <v>0.0</v>
      </c>
    </row>
    <row r="38257" ht="14.25" customHeight="1">
      <c r="A38257" s="5"/>
      <c r="B38257" s="5"/>
      <c r="C38257" s="5" t="str">
        <f>IFERROR(__xludf.DUMMYFUNCTION("""COMPUTED_VALUE"""),"")</f>
        <v/>
      </c>
      <c r="D38257" s="5">
        <v>0.0</v>
      </c>
    </row>
    <row r="38258" ht="14.25" customHeight="1">
      <c r="A38258" s="5"/>
      <c r="B38258" s="5"/>
      <c r="C38258" s="5" t="str">
        <f>IFERROR(__xludf.DUMMYFUNCTION("""COMPUTED_VALUE"""),"")</f>
        <v/>
      </c>
      <c r="D38258" s="5">
        <v>0.0</v>
      </c>
    </row>
    <row r="38259" ht="14.25" customHeight="1">
      <c r="A38259" s="5"/>
      <c r="B38259" s="5"/>
      <c r="C38259" s="5" t="str">
        <f>IFERROR(__xludf.DUMMYFUNCTION("""COMPUTED_VALUE"""),"")</f>
        <v/>
      </c>
      <c r="D38259" s="5">
        <v>0.0</v>
      </c>
    </row>
    <row r="38260" ht="14.25" customHeight="1">
      <c r="A38260" s="5"/>
      <c r="B38260" s="5"/>
      <c r="C38260" s="5" t="str">
        <f>IFERROR(__xludf.DUMMYFUNCTION("""COMPUTED_VALUE"""),"")</f>
        <v/>
      </c>
      <c r="D38260" s="5">
        <v>0.0</v>
      </c>
    </row>
    <row r="38261" ht="14.25" customHeight="1">
      <c r="A38261" s="5"/>
      <c r="B38261" s="5"/>
      <c r="C38261" s="5" t="str">
        <f>IFERROR(__xludf.DUMMYFUNCTION("""COMPUTED_VALUE"""),"")</f>
        <v/>
      </c>
      <c r="D38261" s="5">
        <v>0.0</v>
      </c>
    </row>
    <row r="38262" ht="14.25" customHeight="1">
      <c r="A38262" s="5"/>
      <c r="B38262" s="5"/>
      <c r="C38262" s="5" t="str">
        <f>IFERROR(__xludf.DUMMYFUNCTION("""COMPUTED_VALUE"""),"")</f>
        <v/>
      </c>
      <c r="D38262" s="5">
        <v>0.0</v>
      </c>
    </row>
    <row r="38263" ht="14.25" customHeight="1">
      <c r="A38263" s="5"/>
      <c r="B38263" s="5"/>
      <c r="C38263" s="5" t="str">
        <f>IFERROR(__xludf.DUMMYFUNCTION("""COMPUTED_VALUE"""),"")</f>
        <v/>
      </c>
      <c r="D38263" s="5">
        <v>0.0</v>
      </c>
    </row>
    <row r="38264" ht="14.25" customHeight="1">
      <c r="A38264" s="5"/>
      <c r="B38264" s="5"/>
      <c r="C38264" s="5" t="str">
        <f>IFERROR(__xludf.DUMMYFUNCTION("""COMPUTED_VALUE"""),"")</f>
        <v/>
      </c>
      <c r="D38264" s="5">
        <v>0.0</v>
      </c>
    </row>
    <row r="38265" ht="14.25" customHeight="1">
      <c r="A38265" s="5"/>
      <c r="B38265" s="5"/>
      <c r="C38265" s="5" t="str">
        <f>IFERROR(__xludf.DUMMYFUNCTION("""COMPUTED_VALUE"""),"")</f>
        <v/>
      </c>
      <c r="D38265" s="5">
        <v>0.0</v>
      </c>
    </row>
    <row r="38266" ht="14.25" customHeight="1">
      <c r="A38266" s="5"/>
      <c r="B38266" s="5"/>
      <c r="C38266" s="5" t="str">
        <f>IFERROR(__xludf.DUMMYFUNCTION("""COMPUTED_VALUE"""),"")</f>
        <v/>
      </c>
      <c r="D38266" s="5">
        <v>0.0</v>
      </c>
    </row>
    <row r="38267" ht="14.25" customHeight="1">
      <c r="A38267" s="5"/>
      <c r="B38267" s="5"/>
      <c r="C38267" s="5" t="str">
        <f>IFERROR(__xludf.DUMMYFUNCTION("""COMPUTED_VALUE"""),"")</f>
        <v/>
      </c>
      <c r="D38267" s="5">
        <v>0.0</v>
      </c>
    </row>
    <row r="38268" ht="14.25" customHeight="1">
      <c r="A38268" s="5"/>
      <c r="B38268" s="5"/>
      <c r="C38268" s="5" t="str">
        <f>IFERROR(__xludf.DUMMYFUNCTION("""COMPUTED_VALUE"""),"")</f>
        <v/>
      </c>
      <c r="D38268" s="5">
        <v>0.0</v>
      </c>
    </row>
    <row r="38269" ht="14.25" customHeight="1">
      <c r="A38269" s="5"/>
      <c r="B38269" s="5"/>
      <c r="C38269" s="5" t="str">
        <f>IFERROR(__xludf.DUMMYFUNCTION("""COMPUTED_VALUE"""),"")</f>
        <v/>
      </c>
      <c r="D38269" s="5">
        <v>0.0</v>
      </c>
    </row>
    <row r="38270" ht="14.25" customHeight="1">
      <c r="A38270" s="5"/>
      <c r="B38270" s="5"/>
      <c r="C38270" s="5" t="str">
        <f>IFERROR(__xludf.DUMMYFUNCTION("""COMPUTED_VALUE"""),"")</f>
        <v/>
      </c>
      <c r="D38270" s="5">
        <v>0.0</v>
      </c>
    </row>
    <row r="38271" ht="14.25" customHeight="1">
      <c r="A38271" s="5"/>
      <c r="B38271" s="5"/>
      <c r="C38271" s="5" t="str">
        <f>IFERROR(__xludf.DUMMYFUNCTION("""COMPUTED_VALUE"""),"")</f>
        <v/>
      </c>
      <c r="D38271" s="5">
        <v>0.0</v>
      </c>
    </row>
    <row r="38272" ht="14.25" customHeight="1">
      <c r="A38272" s="5"/>
      <c r="B38272" s="5"/>
      <c r="C38272" s="5" t="str">
        <f>IFERROR(__xludf.DUMMYFUNCTION("""COMPUTED_VALUE"""),"")</f>
        <v/>
      </c>
      <c r="D38272" s="5">
        <v>0.0</v>
      </c>
    </row>
    <row r="38273" ht="14.25" customHeight="1">
      <c r="A38273" s="5"/>
      <c r="B38273" s="5"/>
      <c r="C38273" s="5" t="str">
        <f>IFERROR(__xludf.DUMMYFUNCTION("""COMPUTED_VALUE"""),"")</f>
        <v/>
      </c>
      <c r="D38273" s="5">
        <v>0.0</v>
      </c>
    </row>
    <row r="38274" ht="14.25" customHeight="1">
      <c r="A38274" s="5"/>
      <c r="B38274" s="5"/>
      <c r="C38274" s="5" t="str">
        <f>IFERROR(__xludf.DUMMYFUNCTION("""COMPUTED_VALUE"""),"")</f>
        <v/>
      </c>
      <c r="D38274" s="5">
        <v>0.0</v>
      </c>
    </row>
    <row r="38275" ht="14.25" customHeight="1">
      <c r="A38275" s="5"/>
      <c r="B38275" s="5"/>
      <c r="C38275" s="5" t="str">
        <f>IFERROR(__xludf.DUMMYFUNCTION("""COMPUTED_VALUE"""),"")</f>
        <v/>
      </c>
      <c r="D38275" s="5">
        <v>0.0</v>
      </c>
    </row>
    <row r="38276" ht="14.25" customHeight="1">
      <c r="A38276" s="5"/>
      <c r="B38276" s="5"/>
      <c r="C38276" s="5" t="str">
        <f>IFERROR(__xludf.DUMMYFUNCTION("""COMPUTED_VALUE"""),"")</f>
        <v/>
      </c>
      <c r="D38276" s="5">
        <v>0.0</v>
      </c>
    </row>
    <row r="38277" ht="14.25" customHeight="1">
      <c r="A38277" s="5"/>
      <c r="B38277" s="5"/>
      <c r="C38277" s="5" t="str">
        <f>IFERROR(__xludf.DUMMYFUNCTION("""COMPUTED_VALUE"""),"")</f>
        <v/>
      </c>
      <c r="D38277" s="5">
        <v>0.0</v>
      </c>
    </row>
    <row r="38278" ht="14.25" customHeight="1">
      <c r="A38278" s="5"/>
      <c r="B38278" s="5"/>
      <c r="C38278" s="5" t="str">
        <f>IFERROR(__xludf.DUMMYFUNCTION("""COMPUTED_VALUE"""),"")</f>
        <v/>
      </c>
      <c r="D38278" s="5">
        <v>0.0</v>
      </c>
    </row>
    <row r="38279" ht="14.25" customHeight="1">
      <c r="A38279" s="5"/>
      <c r="B38279" s="5"/>
      <c r="C38279" s="5" t="str">
        <f>IFERROR(__xludf.DUMMYFUNCTION("""COMPUTED_VALUE"""),"")</f>
        <v/>
      </c>
      <c r="D38279" s="5">
        <v>0.0</v>
      </c>
    </row>
    <row r="38280" ht="14.25" customHeight="1">
      <c r="A38280" s="5"/>
      <c r="B38280" s="5"/>
      <c r="C38280" s="5" t="str">
        <f>IFERROR(__xludf.DUMMYFUNCTION("""COMPUTED_VALUE"""),"")</f>
        <v/>
      </c>
      <c r="D38280" s="5">
        <v>0.0</v>
      </c>
    </row>
    <row r="38281" ht="14.25" customHeight="1">
      <c r="A38281" s="5"/>
      <c r="B38281" s="5"/>
      <c r="C38281" s="5" t="str">
        <f>IFERROR(__xludf.DUMMYFUNCTION("""COMPUTED_VALUE"""),"")</f>
        <v/>
      </c>
      <c r="D38281" s="5">
        <v>0.0</v>
      </c>
    </row>
    <row r="38282" ht="14.25" customHeight="1">
      <c r="A38282" s="5"/>
      <c r="B38282" s="5"/>
      <c r="C38282" s="5" t="str">
        <f>IFERROR(__xludf.DUMMYFUNCTION("""COMPUTED_VALUE"""),"")</f>
        <v/>
      </c>
      <c r="D38282" s="5">
        <v>0.0</v>
      </c>
    </row>
    <row r="38283" ht="14.25" customHeight="1">
      <c r="A38283" s="5"/>
      <c r="B38283" s="5"/>
      <c r="C38283" s="5" t="str">
        <f>IFERROR(__xludf.DUMMYFUNCTION("""COMPUTED_VALUE"""),"")</f>
        <v/>
      </c>
      <c r="D38283" s="5">
        <v>0.0</v>
      </c>
    </row>
    <row r="38284" ht="14.25" customHeight="1">
      <c r="A38284" s="5"/>
      <c r="B38284" s="5"/>
      <c r="C38284" s="5" t="str">
        <f>IFERROR(__xludf.DUMMYFUNCTION("""COMPUTED_VALUE"""),"")</f>
        <v/>
      </c>
      <c r="D38284" s="5">
        <v>0.0</v>
      </c>
    </row>
    <row r="38285" ht="14.25" customHeight="1">
      <c r="A38285" s="5"/>
      <c r="B38285" s="5"/>
      <c r="C38285" s="5" t="str">
        <f>IFERROR(__xludf.DUMMYFUNCTION("""COMPUTED_VALUE"""),"")</f>
        <v/>
      </c>
      <c r="D38285" s="5">
        <v>0.0</v>
      </c>
    </row>
    <row r="38286" ht="14.25" customHeight="1">
      <c r="A38286" s="5"/>
      <c r="B38286" s="5"/>
      <c r="C38286" s="5" t="str">
        <f>IFERROR(__xludf.DUMMYFUNCTION("""COMPUTED_VALUE"""),"")</f>
        <v/>
      </c>
      <c r="D38286" s="5">
        <v>0.0</v>
      </c>
    </row>
    <row r="38287" ht="14.25" customHeight="1">
      <c r="A38287" s="5"/>
      <c r="B38287" s="5"/>
      <c r="C38287" s="5" t="str">
        <f>IFERROR(__xludf.DUMMYFUNCTION("""COMPUTED_VALUE"""),"")</f>
        <v/>
      </c>
      <c r="D38287" s="5">
        <v>0.0</v>
      </c>
    </row>
    <row r="38288" ht="14.25" customHeight="1">
      <c r="A38288" s="5"/>
      <c r="B38288" s="5"/>
      <c r="C38288" s="5" t="str">
        <f>IFERROR(__xludf.DUMMYFUNCTION("""COMPUTED_VALUE"""),"")</f>
        <v/>
      </c>
      <c r="D38288" s="5">
        <v>0.0</v>
      </c>
    </row>
    <row r="38289" ht="14.25" customHeight="1">
      <c r="A38289" s="5"/>
      <c r="B38289" s="5"/>
      <c r="C38289" s="5" t="str">
        <f>IFERROR(__xludf.DUMMYFUNCTION("""COMPUTED_VALUE"""),"")</f>
        <v/>
      </c>
      <c r="D38289" s="5">
        <v>0.0</v>
      </c>
    </row>
    <row r="38290" ht="14.25" customHeight="1">
      <c r="A38290" s="5"/>
      <c r="B38290" s="5"/>
      <c r="C38290" s="5" t="str">
        <f>IFERROR(__xludf.DUMMYFUNCTION("""COMPUTED_VALUE"""),"")</f>
        <v/>
      </c>
      <c r="D38290" s="5">
        <v>0.0</v>
      </c>
    </row>
    <row r="38291" ht="14.25" customHeight="1">
      <c r="A38291" s="5"/>
      <c r="B38291" s="5"/>
      <c r="C38291" s="5" t="str">
        <f>IFERROR(__xludf.DUMMYFUNCTION("""COMPUTED_VALUE"""),"")</f>
        <v/>
      </c>
      <c r="D38291" s="5">
        <v>0.0</v>
      </c>
    </row>
    <row r="38292" ht="14.25" customHeight="1">
      <c r="A38292" s="5"/>
      <c r="B38292" s="5"/>
      <c r="C38292" s="5" t="str">
        <f>IFERROR(__xludf.DUMMYFUNCTION("""COMPUTED_VALUE"""),"")</f>
        <v/>
      </c>
      <c r="D38292" s="5">
        <v>0.0</v>
      </c>
    </row>
    <row r="38293" ht="14.25" customHeight="1">
      <c r="A38293" s="5"/>
      <c r="B38293" s="5"/>
      <c r="C38293" s="5" t="str">
        <f>IFERROR(__xludf.DUMMYFUNCTION("""COMPUTED_VALUE"""),"")</f>
        <v/>
      </c>
      <c r="D38293" s="5">
        <v>0.0</v>
      </c>
    </row>
    <row r="38294" ht="14.25" customHeight="1">
      <c r="A38294" s="5"/>
      <c r="B38294" s="5"/>
      <c r="C38294" s="5" t="str">
        <f>IFERROR(__xludf.DUMMYFUNCTION("""COMPUTED_VALUE"""),"")</f>
        <v/>
      </c>
      <c r="D38294" s="5">
        <v>0.0</v>
      </c>
    </row>
    <row r="38295" ht="14.25" customHeight="1">
      <c r="A38295" s="5"/>
      <c r="B38295" s="5"/>
      <c r="C38295" s="5" t="str">
        <f>IFERROR(__xludf.DUMMYFUNCTION("""COMPUTED_VALUE"""),"")</f>
        <v/>
      </c>
      <c r="D38295" s="5">
        <v>0.0</v>
      </c>
    </row>
    <row r="38296" ht="14.25" customHeight="1">
      <c r="A38296" s="5"/>
      <c r="B38296" s="5"/>
      <c r="C38296" s="5" t="str">
        <f>IFERROR(__xludf.DUMMYFUNCTION("""COMPUTED_VALUE"""),"")</f>
        <v/>
      </c>
      <c r="D38296" s="5">
        <v>0.0</v>
      </c>
    </row>
    <row r="38297" ht="14.25" customHeight="1">
      <c r="A38297" s="5"/>
      <c r="B38297" s="5"/>
      <c r="C38297" s="5" t="str">
        <f>IFERROR(__xludf.DUMMYFUNCTION("""COMPUTED_VALUE"""),"")</f>
        <v/>
      </c>
      <c r="D38297" s="5">
        <v>0.0</v>
      </c>
    </row>
    <row r="38298" ht="14.25" customHeight="1">
      <c r="A38298" s="5"/>
      <c r="B38298" s="5"/>
      <c r="C38298" s="5" t="str">
        <f>IFERROR(__xludf.DUMMYFUNCTION("""COMPUTED_VALUE"""),"")</f>
        <v/>
      </c>
      <c r="D38298" s="5">
        <v>0.0</v>
      </c>
    </row>
    <row r="38299" ht="14.25" customHeight="1">
      <c r="A38299" s="5"/>
      <c r="B38299" s="5"/>
      <c r="C38299" s="5" t="str">
        <f>IFERROR(__xludf.DUMMYFUNCTION("""COMPUTED_VALUE"""),"")</f>
        <v/>
      </c>
      <c r="D38299" s="5">
        <v>0.0</v>
      </c>
    </row>
    <row r="38300" ht="14.25" customHeight="1">
      <c r="A38300" s="5"/>
      <c r="B38300" s="5"/>
      <c r="C38300" s="5" t="str">
        <f>IFERROR(__xludf.DUMMYFUNCTION("""COMPUTED_VALUE"""),"")</f>
        <v/>
      </c>
      <c r="D38300" s="5">
        <v>0.0</v>
      </c>
    </row>
    <row r="38301" ht="14.25" customHeight="1">
      <c r="A38301" s="5"/>
      <c r="B38301" s="5"/>
      <c r="C38301" s="5" t="str">
        <f>IFERROR(__xludf.DUMMYFUNCTION("""COMPUTED_VALUE"""),"")</f>
        <v/>
      </c>
      <c r="D38301" s="5">
        <v>0.0</v>
      </c>
    </row>
    <row r="38302" ht="14.25" customHeight="1">
      <c r="A38302" s="5"/>
      <c r="B38302" s="5"/>
      <c r="C38302" s="5" t="str">
        <f>IFERROR(__xludf.DUMMYFUNCTION("""COMPUTED_VALUE"""),"")</f>
        <v/>
      </c>
      <c r="D38302" s="5">
        <v>0.0</v>
      </c>
    </row>
    <row r="38303" ht="14.25" customHeight="1">
      <c r="A38303" s="5"/>
      <c r="B38303" s="5"/>
      <c r="C38303" s="5" t="str">
        <f>IFERROR(__xludf.DUMMYFUNCTION("""COMPUTED_VALUE"""),"")</f>
        <v/>
      </c>
      <c r="D38303" s="5">
        <v>0.0</v>
      </c>
    </row>
    <row r="38304" ht="14.25" customHeight="1">
      <c r="A38304" s="5"/>
      <c r="B38304" s="5"/>
      <c r="C38304" s="5" t="str">
        <f>IFERROR(__xludf.DUMMYFUNCTION("""COMPUTED_VALUE"""),"")</f>
        <v/>
      </c>
      <c r="D38304" s="5">
        <v>0.0</v>
      </c>
    </row>
    <row r="38305" ht="14.25" customHeight="1">
      <c r="A38305" s="5"/>
      <c r="B38305" s="5"/>
      <c r="C38305" s="5" t="str">
        <f>IFERROR(__xludf.DUMMYFUNCTION("""COMPUTED_VALUE"""),"")</f>
        <v/>
      </c>
      <c r="D38305" s="5">
        <v>0.0</v>
      </c>
    </row>
    <row r="38306" ht="14.25" customHeight="1">
      <c r="A38306" s="5"/>
      <c r="B38306" s="5"/>
      <c r="C38306" s="5" t="str">
        <f>IFERROR(__xludf.DUMMYFUNCTION("""COMPUTED_VALUE"""),"")</f>
        <v/>
      </c>
      <c r="D38306" s="5">
        <v>0.0</v>
      </c>
    </row>
    <row r="38307" ht="14.25" customHeight="1">
      <c r="A38307" s="5"/>
      <c r="B38307" s="5"/>
      <c r="C38307" s="5" t="str">
        <f>IFERROR(__xludf.DUMMYFUNCTION("""COMPUTED_VALUE"""),"")</f>
        <v/>
      </c>
      <c r="D38307" s="5">
        <v>0.0</v>
      </c>
    </row>
    <row r="38308" ht="14.25" customHeight="1">
      <c r="A38308" s="5"/>
      <c r="B38308" s="5"/>
      <c r="C38308" s="5" t="str">
        <f>IFERROR(__xludf.DUMMYFUNCTION("""COMPUTED_VALUE"""),"")</f>
        <v/>
      </c>
      <c r="D38308" s="5">
        <v>0.0</v>
      </c>
    </row>
    <row r="38309" ht="14.25" customHeight="1">
      <c r="A38309" s="5"/>
      <c r="B38309" s="5"/>
      <c r="C38309" s="5" t="str">
        <f>IFERROR(__xludf.DUMMYFUNCTION("""COMPUTED_VALUE"""),"")</f>
        <v/>
      </c>
      <c r="D38309" s="5">
        <v>0.0</v>
      </c>
    </row>
    <row r="38310" ht="14.25" customHeight="1">
      <c r="A38310" s="5"/>
      <c r="B38310" s="5"/>
      <c r="C38310" s="5" t="str">
        <f>IFERROR(__xludf.DUMMYFUNCTION("""COMPUTED_VALUE"""),"")</f>
        <v/>
      </c>
      <c r="D38310" s="5">
        <v>0.0</v>
      </c>
    </row>
    <row r="38311" ht="14.25" customHeight="1">
      <c r="A38311" s="5"/>
      <c r="B38311" s="5"/>
      <c r="C38311" s="5" t="str">
        <f>IFERROR(__xludf.DUMMYFUNCTION("""COMPUTED_VALUE"""),"")</f>
        <v/>
      </c>
      <c r="D38311" s="5">
        <v>0.0</v>
      </c>
    </row>
    <row r="38312" ht="14.25" customHeight="1">
      <c r="A38312" s="5"/>
      <c r="B38312" s="5"/>
      <c r="C38312" s="5" t="str">
        <f>IFERROR(__xludf.DUMMYFUNCTION("""COMPUTED_VALUE"""),"")</f>
        <v/>
      </c>
      <c r="D38312" s="5">
        <v>0.0</v>
      </c>
    </row>
    <row r="38313" ht="14.25" customHeight="1">
      <c r="A38313" s="5"/>
      <c r="B38313" s="5"/>
      <c r="C38313" s="5" t="str">
        <f>IFERROR(__xludf.DUMMYFUNCTION("""COMPUTED_VALUE"""),"")</f>
        <v/>
      </c>
      <c r="D38313" s="5">
        <v>0.0</v>
      </c>
    </row>
    <row r="38314" ht="14.25" customHeight="1">
      <c r="A38314" s="5"/>
      <c r="B38314" s="5"/>
      <c r="C38314" s="5" t="str">
        <f>IFERROR(__xludf.DUMMYFUNCTION("""COMPUTED_VALUE"""),"")</f>
        <v/>
      </c>
      <c r="D38314" s="5">
        <v>0.0</v>
      </c>
    </row>
    <row r="38315" ht="14.25" customHeight="1">
      <c r="A38315" s="5"/>
      <c r="B38315" s="5"/>
      <c r="C38315" s="5" t="str">
        <f>IFERROR(__xludf.DUMMYFUNCTION("""COMPUTED_VALUE"""),"")</f>
        <v/>
      </c>
      <c r="D38315" s="5">
        <v>0.0</v>
      </c>
    </row>
    <row r="38316" ht="14.25" customHeight="1">
      <c r="A38316" s="5"/>
      <c r="B38316" s="5"/>
      <c r="C38316" s="5" t="str">
        <f>IFERROR(__xludf.DUMMYFUNCTION("""COMPUTED_VALUE"""),"")</f>
        <v/>
      </c>
      <c r="D38316" s="5">
        <v>0.0</v>
      </c>
    </row>
    <row r="38317" ht="14.25" customHeight="1">
      <c r="A38317" s="5"/>
      <c r="B38317" s="5"/>
      <c r="C38317" s="5" t="str">
        <f>IFERROR(__xludf.DUMMYFUNCTION("""COMPUTED_VALUE"""),"")</f>
        <v/>
      </c>
      <c r="D38317" s="5">
        <v>0.0</v>
      </c>
    </row>
    <row r="38318" ht="14.25" customHeight="1">
      <c r="A38318" s="5"/>
      <c r="B38318" s="5"/>
      <c r="C38318" s="5" t="str">
        <f>IFERROR(__xludf.DUMMYFUNCTION("""COMPUTED_VALUE"""),"")</f>
        <v/>
      </c>
      <c r="D38318" s="5">
        <v>0.0</v>
      </c>
    </row>
    <row r="38319" ht="14.25" customHeight="1">
      <c r="A38319" s="5"/>
      <c r="B38319" s="5"/>
      <c r="C38319" s="5" t="str">
        <f>IFERROR(__xludf.DUMMYFUNCTION("""COMPUTED_VALUE"""),"")</f>
        <v/>
      </c>
      <c r="D38319" s="5">
        <v>0.0</v>
      </c>
    </row>
    <row r="38320" ht="14.25" customHeight="1">
      <c r="A38320" s="5"/>
      <c r="B38320" s="5"/>
      <c r="C38320" s="5" t="str">
        <f>IFERROR(__xludf.DUMMYFUNCTION("""COMPUTED_VALUE"""),"")</f>
        <v/>
      </c>
      <c r="D38320" s="5">
        <v>0.0</v>
      </c>
    </row>
    <row r="38321" ht="14.25" customHeight="1">
      <c r="A38321" s="5"/>
      <c r="B38321" s="5"/>
      <c r="C38321" s="5" t="str">
        <f>IFERROR(__xludf.DUMMYFUNCTION("""COMPUTED_VALUE"""),"")</f>
        <v/>
      </c>
      <c r="D38321" s="5">
        <v>0.0</v>
      </c>
    </row>
    <row r="38322" ht="14.25" customHeight="1">
      <c r="A38322" s="5"/>
      <c r="B38322" s="5"/>
      <c r="C38322" s="5" t="str">
        <f>IFERROR(__xludf.DUMMYFUNCTION("""COMPUTED_VALUE"""),"")</f>
        <v/>
      </c>
      <c r="D38322" s="5">
        <v>0.0</v>
      </c>
    </row>
    <row r="38323" ht="14.25" customHeight="1">
      <c r="A38323" s="5"/>
      <c r="B38323" s="5"/>
      <c r="C38323" s="5" t="str">
        <f>IFERROR(__xludf.DUMMYFUNCTION("""COMPUTED_VALUE"""),"")</f>
        <v/>
      </c>
      <c r="D38323" s="5">
        <v>0.0</v>
      </c>
    </row>
    <row r="38324" ht="14.25" customHeight="1">
      <c r="A38324" s="5"/>
      <c r="B38324" s="5"/>
      <c r="C38324" s="5" t="str">
        <f>IFERROR(__xludf.DUMMYFUNCTION("""COMPUTED_VALUE"""),"")</f>
        <v/>
      </c>
      <c r="D38324" s="5">
        <v>0.0</v>
      </c>
    </row>
    <row r="38325" ht="14.25" customHeight="1">
      <c r="A38325" s="5"/>
      <c r="B38325" s="5"/>
      <c r="C38325" s="5" t="str">
        <f>IFERROR(__xludf.DUMMYFUNCTION("""COMPUTED_VALUE"""),"")</f>
        <v/>
      </c>
      <c r="D38325" s="5">
        <v>0.0</v>
      </c>
    </row>
    <row r="38326" ht="14.25" customHeight="1">
      <c r="A38326" s="5"/>
      <c r="B38326" s="5"/>
      <c r="C38326" s="5" t="str">
        <f>IFERROR(__xludf.DUMMYFUNCTION("""COMPUTED_VALUE"""),"")</f>
        <v/>
      </c>
      <c r="D38326" s="5">
        <v>0.0</v>
      </c>
    </row>
    <row r="38327" ht="14.25" customHeight="1">
      <c r="A38327" s="5"/>
      <c r="B38327" s="5"/>
      <c r="C38327" s="5" t="str">
        <f>IFERROR(__xludf.DUMMYFUNCTION("""COMPUTED_VALUE"""),"")</f>
        <v/>
      </c>
      <c r="D38327" s="5">
        <v>0.0</v>
      </c>
    </row>
    <row r="38328" ht="14.25" customHeight="1">
      <c r="A38328" s="5"/>
      <c r="B38328" s="5"/>
      <c r="C38328" s="5" t="str">
        <f>IFERROR(__xludf.DUMMYFUNCTION("""COMPUTED_VALUE"""),"")</f>
        <v/>
      </c>
      <c r="D38328" s="5">
        <v>0.0</v>
      </c>
    </row>
    <row r="38329" ht="14.25" customHeight="1">
      <c r="A38329" s="5"/>
      <c r="B38329" s="5"/>
      <c r="C38329" s="5" t="str">
        <f>IFERROR(__xludf.DUMMYFUNCTION("""COMPUTED_VALUE"""),"")</f>
        <v/>
      </c>
      <c r="D38329" s="5">
        <v>0.0</v>
      </c>
    </row>
    <row r="38330" ht="14.25" customHeight="1">
      <c r="A38330" s="5"/>
      <c r="B38330" s="5"/>
      <c r="C38330" s="5" t="str">
        <f>IFERROR(__xludf.DUMMYFUNCTION("""COMPUTED_VALUE"""),"")</f>
        <v/>
      </c>
      <c r="D38330" s="5">
        <v>0.0</v>
      </c>
    </row>
    <row r="38331" ht="14.25" customHeight="1">
      <c r="A38331" s="5"/>
      <c r="B38331" s="5"/>
      <c r="C38331" s="5" t="str">
        <f>IFERROR(__xludf.DUMMYFUNCTION("""COMPUTED_VALUE"""),"")</f>
        <v/>
      </c>
      <c r="D38331" s="5">
        <v>0.0</v>
      </c>
    </row>
    <row r="38332" ht="14.25" customHeight="1">
      <c r="A38332" s="5"/>
      <c r="B38332" s="5"/>
      <c r="C38332" s="5" t="str">
        <f>IFERROR(__xludf.DUMMYFUNCTION("""COMPUTED_VALUE"""),"")</f>
        <v/>
      </c>
      <c r="D38332" s="5">
        <v>0.0</v>
      </c>
    </row>
    <row r="38333" ht="14.25" customHeight="1">
      <c r="A38333" s="5"/>
      <c r="B38333" s="5"/>
      <c r="C38333" s="5" t="str">
        <f>IFERROR(__xludf.DUMMYFUNCTION("""COMPUTED_VALUE"""),"")</f>
        <v/>
      </c>
      <c r="D38333" s="5">
        <v>0.0</v>
      </c>
    </row>
    <row r="38334" ht="14.25" customHeight="1">
      <c r="A38334" s="5"/>
      <c r="B38334" s="5"/>
      <c r="C38334" s="5" t="str">
        <f>IFERROR(__xludf.DUMMYFUNCTION("""COMPUTED_VALUE"""),"")</f>
        <v/>
      </c>
      <c r="D38334" s="5">
        <v>0.0</v>
      </c>
    </row>
    <row r="38335" ht="14.25" customHeight="1">
      <c r="A38335" s="5"/>
      <c r="B38335" s="5"/>
      <c r="C38335" s="5" t="str">
        <f>IFERROR(__xludf.DUMMYFUNCTION("""COMPUTED_VALUE"""),"")</f>
        <v/>
      </c>
      <c r="D38335" s="5">
        <v>0.0</v>
      </c>
    </row>
    <row r="38336" ht="14.25" customHeight="1">
      <c r="A38336" s="5"/>
      <c r="B38336" s="5"/>
      <c r="C38336" s="5" t="str">
        <f>IFERROR(__xludf.DUMMYFUNCTION("""COMPUTED_VALUE"""),"")</f>
        <v/>
      </c>
      <c r="D38336" s="5">
        <v>0.0</v>
      </c>
    </row>
    <row r="38337" ht="14.25" customHeight="1">
      <c r="A38337" s="5"/>
      <c r="B38337" s="5"/>
      <c r="C38337" s="5" t="str">
        <f>IFERROR(__xludf.DUMMYFUNCTION("""COMPUTED_VALUE"""),"")</f>
        <v/>
      </c>
      <c r="D38337" s="5">
        <v>0.0</v>
      </c>
    </row>
    <row r="38338" ht="14.25" customHeight="1">
      <c r="A38338" s="5"/>
      <c r="B38338" s="5"/>
      <c r="C38338" s="5" t="str">
        <f>IFERROR(__xludf.DUMMYFUNCTION("""COMPUTED_VALUE"""),"")</f>
        <v/>
      </c>
      <c r="D38338" s="5">
        <v>0.0</v>
      </c>
    </row>
    <row r="38339" ht="14.25" customHeight="1">
      <c r="A38339" s="5"/>
      <c r="B38339" s="5"/>
      <c r="C38339" s="5" t="str">
        <f>IFERROR(__xludf.DUMMYFUNCTION("""COMPUTED_VALUE"""),"")</f>
        <v/>
      </c>
      <c r="D38339" s="5">
        <v>0.0</v>
      </c>
    </row>
    <row r="38340" ht="14.25" customHeight="1">
      <c r="A38340" s="5"/>
      <c r="B38340" s="5"/>
      <c r="C38340" s="5" t="str">
        <f>IFERROR(__xludf.DUMMYFUNCTION("""COMPUTED_VALUE"""),"")</f>
        <v/>
      </c>
      <c r="D38340" s="5">
        <v>0.0</v>
      </c>
    </row>
    <row r="38341" ht="14.25" customHeight="1">
      <c r="A38341" s="5"/>
      <c r="B38341" s="5"/>
      <c r="C38341" s="5" t="str">
        <f>IFERROR(__xludf.DUMMYFUNCTION("""COMPUTED_VALUE"""),"")</f>
        <v/>
      </c>
      <c r="D38341" s="5">
        <v>0.0</v>
      </c>
    </row>
    <row r="38342" ht="14.25" customHeight="1">
      <c r="A38342" s="5"/>
      <c r="B38342" s="5"/>
      <c r="C38342" s="5" t="str">
        <f>IFERROR(__xludf.DUMMYFUNCTION("""COMPUTED_VALUE"""),"")</f>
        <v/>
      </c>
      <c r="D38342" s="5">
        <v>0.0</v>
      </c>
    </row>
    <row r="38343" ht="14.25" customHeight="1">
      <c r="A38343" s="5"/>
      <c r="B38343" s="5"/>
      <c r="C38343" s="5" t="str">
        <f>IFERROR(__xludf.DUMMYFUNCTION("""COMPUTED_VALUE"""),"")</f>
        <v/>
      </c>
      <c r="D38343" s="5">
        <v>0.0</v>
      </c>
    </row>
    <row r="38344" ht="14.25" customHeight="1">
      <c r="A38344" s="5"/>
      <c r="B38344" s="5"/>
      <c r="C38344" s="5" t="str">
        <f>IFERROR(__xludf.DUMMYFUNCTION("""COMPUTED_VALUE"""),"")</f>
        <v/>
      </c>
      <c r="D38344" s="5">
        <v>0.0</v>
      </c>
    </row>
    <row r="38345" ht="14.25" customHeight="1">
      <c r="A38345" s="5"/>
      <c r="B38345" s="5"/>
      <c r="C38345" s="5" t="str">
        <f>IFERROR(__xludf.DUMMYFUNCTION("""COMPUTED_VALUE"""),"")</f>
        <v/>
      </c>
      <c r="D38345" s="5">
        <v>0.0</v>
      </c>
    </row>
    <row r="38346" ht="14.25" customHeight="1">
      <c r="A38346" s="5"/>
      <c r="B38346" s="5"/>
      <c r="C38346" s="5" t="str">
        <f>IFERROR(__xludf.DUMMYFUNCTION("""COMPUTED_VALUE"""),"")</f>
        <v/>
      </c>
      <c r="D38346" s="5">
        <v>0.0</v>
      </c>
    </row>
    <row r="38347" ht="14.25" customHeight="1">
      <c r="A38347" s="5"/>
      <c r="B38347" s="5"/>
      <c r="C38347" s="5" t="str">
        <f>IFERROR(__xludf.DUMMYFUNCTION("""COMPUTED_VALUE"""),"")</f>
        <v/>
      </c>
      <c r="D38347" s="5">
        <v>0.0</v>
      </c>
    </row>
    <row r="38348" ht="14.25" customHeight="1">
      <c r="A38348" s="5"/>
      <c r="B38348" s="5"/>
      <c r="C38348" s="5" t="str">
        <f>IFERROR(__xludf.DUMMYFUNCTION("""COMPUTED_VALUE"""),"")</f>
        <v/>
      </c>
      <c r="D38348" s="5">
        <v>0.0</v>
      </c>
    </row>
    <row r="38349" ht="14.25" customHeight="1">
      <c r="A38349" s="5"/>
      <c r="B38349" s="5"/>
      <c r="C38349" s="5" t="str">
        <f>IFERROR(__xludf.DUMMYFUNCTION("""COMPUTED_VALUE"""),"")</f>
        <v/>
      </c>
      <c r="D38349" s="5">
        <v>0.0</v>
      </c>
    </row>
    <row r="38350" ht="14.25" customHeight="1">
      <c r="A38350" s="5"/>
      <c r="B38350" s="5"/>
      <c r="C38350" s="5" t="str">
        <f>IFERROR(__xludf.DUMMYFUNCTION("""COMPUTED_VALUE"""),"")</f>
        <v/>
      </c>
      <c r="D38350" s="5">
        <v>0.0</v>
      </c>
    </row>
    <row r="38351" ht="14.25" customHeight="1">
      <c r="A38351" s="5"/>
      <c r="B38351" s="5"/>
      <c r="C38351" s="5" t="str">
        <f>IFERROR(__xludf.DUMMYFUNCTION("""COMPUTED_VALUE"""),"")</f>
        <v/>
      </c>
      <c r="D38351" s="5">
        <v>0.0</v>
      </c>
    </row>
    <row r="38352" ht="14.25" customHeight="1">
      <c r="A38352" s="5"/>
      <c r="B38352" s="5"/>
      <c r="C38352" s="5" t="str">
        <f>IFERROR(__xludf.DUMMYFUNCTION("""COMPUTED_VALUE"""),"")</f>
        <v/>
      </c>
      <c r="D38352" s="5">
        <v>0.0</v>
      </c>
    </row>
    <row r="38353" ht="14.25" customHeight="1">
      <c r="A38353" s="5"/>
      <c r="B38353" s="5"/>
      <c r="C38353" s="5" t="str">
        <f>IFERROR(__xludf.DUMMYFUNCTION("""COMPUTED_VALUE"""),"")</f>
        <v/>
      </c>
      <c r="D38353" s="5">
        <v>0.0</v>
      </c>
    </row>
    <row r="38354" ht="14.25" customHeight="1">
      <c r="A38354" s="5"/>
      <c r="B38354" s="5"/>
      <c r="C38354" s="5" t="str">
        <f>IFERROR(__xludf.DUMMYFUNCTION("""COMPUTED_VALUE"""),"")</f>
        <v/>
      </c>
      <c r="D38354" s="5">
        <v>0.0</v>
      </c>
    </row>
    <row r="38355" ht="14.25" customHeight="1">
      <c r="A38355" s="5"/>
      <c r="B38355" s="5"/>
      <c r="C38355" s="5" t="str">
        <f>IFERROR(__xludf.DUMMYFUNCTION("""COMPUTED_VALUE"""),"")</f>
        <v/>
      </c>
      <c r="D38355" s="5">
        <v>0.0</v>
      </c>
    </row>
    <row r="38356" ht="14.25" customHeight="1">
      <c r="A38356" s="5"/>
      <c r="B38356" s="5"/>
      <c r="C38356" s="5" t="str">
        <f>IFERROR(__xludf.DUMMYFUNCTION("""COMPUTED_VALUE"""),"")</f>
        <v/>
      </c>
      <c r="D38356" s="5">
        <v>0.0</v>
      </c>
    </row>
    <row r="38357" ht="14.25" customHeight="1">
      <c r="A38357" s="5"/>
      <c r="B38357" s="5"/>
      <c r="C38357" s="5" t="str">
        <f>IFERROR(__xludf.DUMMYFUNCTION("""COMPUTED_VALUE"""),"")</f>
        <v/>
      </c>
      <c r="D38357" s="5">
        <v>0.0</v>
      </c>
    </row>
    <row r="38358" ht="14.25" customHeight="1">
      <c r="A38358" s="5"/>
      <c r="B38358" s="5"/>
      <c r="C38358" s="5" t="str">
        <f>IFERROR(__xludf.DUMMYFUNCTION("""COMPUTED_VALUE"""),"")</f>
        <v/>
      </c>
      <c r="D38358" s="5">
        <v>0.0</v>
      </c>
    </row>
    <row r="38359" ht="14.25" customHeight="1">
      <c r="A38359" s="5"/>
      <c r="B38359" s="5"/>
      <c r="C38359" s="5" t="str">
        <f>IFERROR(__xludf.DUMMYFUNCTION("""COMPUTED_VALUE"""),"")</f>
        <v/>
      </c>
      <c r="D38359" s="5">
        <v>0.0</v>
      </c>
    </row>
    <row r="38360" ht="14.25" customHeight="1">
      <c r="A38360" s="5"/>
      <c r="B38360" s="5"/>
      <c r="C38360" s="5" t="str">
        <f>IFERROR(__xludf.DUMMYFUNCTION("""COMPUTED_VALUE"""),"")</f>
        <v/>
      </c>
      <c r="D38360" s="5">
        <v>0.0</v>
      </c>
    </row>
    <row r="38361" ht="14.25" customHeight="1">
      <c r="A38361" s="5"/>
      <c r="B38361" s="5"/>
      <c r="C38361" s="5" t="str">
        <f>IFERROR(__xludf.DUMMYFUNCTION("""COMPUTED_VALUE"""),"")</f>
        <v/>
      </c>
      <c r="D38361" s="5">
        <v>0.0</v>
      </c>
    </row>
    <row r="38362" ht="14.25" customHeight="1">
      <c r="A38362" s="5"/>
      <c r="B38362" s="5"/>
      <c r="C38362" s="5" t="str">
        <f>IFERROR(__xludf.DUMMYFUNCTION("""COMPUTED_VALUE"""),"")</f>
        <v/>
      </c>
      <c r="D38362" s="5">
        <v>0.0</v>
      </c>
    </row>
    <row r="38363" ht="14.25" customHeight="1">
      <c r="A38363" s="5"/>
      <c r="B38363" s="5"/>
      <c r="C38363" s="5" t="str">
        <f>IFERROR(__xludf.DUMMYFUNCTION("""COMPUTED_VALUE"""),"")</f>
        <v/>
      </c>
      <c r="D38363" s="5">
        <v>0.0</v>
      </c>
    </row>
    <row r="38364" ht="14.25" customHeight="1">
      <c r="A38364" s="5"/>
      <c r="B38364" s="5"/>
      <c r="C38364" s="5" t="str">
        <f>IFERROR(__xludf.DUMMYFUNCTION("""COMPUTED_VALUE"""),"")</f>
        <v/>
      </c>
      <c r="D38364" s="5">
        <v>0.0</v>
      </c>
    </row>
    <row r="38365" ht="14.25" customHeight="1">
      <c r="A38365" s="5"/>
      <c r="B38365" s="5"/>
      <c r="C38365" s="5" t="str">
        <f>IFERROR(__xludf.DUMMYFUNCTION("""COMPUTED_VALUE"""),"")</f>
        <v/>
      </c>
      <c r="D38365" s="5">
        <v>0.0</v>
      </c>
    </row>
    <row r="38366" ht="14.25" customHeight="1">
      <c r="A38366" s="5"/>
      <c r="B38366" s="5"/>
      <c r="C38366" s="5" t="str">
        <f>IFERROR(__xludf.DUMMYFUNCTION("""COMPUTED_VALUE"""),"")</f>
        <v/>
      </c>
      <c r="D38366" s="5">
        <v>0.0</v>
      </c>
    </row>
    <row r="38367" ht="14.25" customHeight="1">
      <c r="A38367" s="5"/>
      <c r="B38367" s="5"/>
      <c r="C38367" s="5" t="str">
        <f>IFERROR(__xludf.DUMMYFUNCTION("""COMPUTED_VALUE"""),"")</f>
        <v/>
      </c>
      <c r="D38367" s="5">
        <v>0.0</v>
      </c>
    </row>
    <row r="38368" ht="14.25" customHeight="1">
      <c r="A38368" s="5"/>
      <c r="B38368" s="5"/>
      <c r="C38368" s="5" t="str">
        <f>IFERROR(__xludf.DUMMYFUNCTION("""COMPUTED_VALUE"""),"")</f>
        <v/>
      </c>
      <c r="D38368" s="5">
        <v>0.0</v>
      </c>
    </row>
    <row r="38369" ht="14.25" customHeight="1">
      <c r="A38369" s="5"/>
      <c r="B38369" s="5"/>
      <c r="C38369" s="5" t="str">
        <f>IFERROR(__xludf.DUMMYFUNCTION("""COMPUTED_VALUE"""),"")</f>
        <v/>
      </c>
      <c r="D38369" s="5">
        <v>0.0</v>
      </c>
    </row>
    <row r="38370" ht="14.25" customHeight="1">
      <c r="A38370" s="5"/>
      <c r="B38370" s="5"/>
      <c r="C38370" s="5" t="str">
        <f>IFERROR(__xludf.DUMMYFUNCTION("""COMPUTED_VALUE"""),"")</f>
        <v/>
      </c>
      <c r="D38370" s="5">
        <v>0.0</v>
      </c>
    </row>
    <row r="38371" ht="14.25" customHeight="1">
      <c r="A38371" s="5"/>
      <c r="B38371" s="5"/>
      <c r="C38371" s="5" t="str">
        <f>IFERROR(__xludf.DUMMYFUNCTION("""COMPUTED_VALUE"""),"")</f>
        <v/>
      </c>
      <c r="D38371" s="5">
        <v>0.0</v>
      </c>
    </row>
    <row r="38372" ht="14.25" customHeight="1">
      <c r="A38372" s="5"/>
      <c r="B38372" s="5"/>
      <c r="C38372" s="5" t="str">
        <f>IFERROR(__xludf.DUMMYFUNCTION("""COMPUTED_VALUE"""),"")</f>
        <v/>
      </c>
      <c r="D38372" s="5">
        <v>0.0</v>
      </c>
    </row>
    <row r="38373" ht="14.25" customHeight="1">
      <c r="A38373" s="5"/>
      <c r="B38373" s="5"/>
      <c r="C38373" s="5" t="str">
        <f>IFERROR(__xludf.DUMMYFUNCTION("""COMPUTED_VALUE"""),"")</f>
        <v/>
      </c>
      <c r="D38373" s="5">
        <v>0.0</v>
      </c>
    </row>
    <row r="38374" ht="14.25" customHeight="1">
      <c r="A38374" s="5"/>
      <c r="B38374" s="5"/>
      <c r="C38374" s="5" t="str">
        <f>IFERROR(__xludf.DUMMYFUNCTION("""COMPUTED_VALUE"""),"")</f>
        <v/>
      </c>
      <c r="D38374" s="5">
        <v>0.0</v>
      </c>
    </row>
    <row r="38375" ht="14.25" customHeight="1">
      <c r="A38375" s="5"/>
      <c r="B38375" s="5"/>
      <c r="C38375" s="5" t="str">
        <f>IFERROR(__xludf.DUMMYFUNCTION("""COMPUTED_VALUE"""),"")</f>
        <v/>
      </c>
      <c r="D38375" s="5">
        <v>0.0</v>
      </c>
    </row>
    <row r="38376" ht="14.25" customHeight="1">
      <c r="A38376" s="5"/>
      <c r="B38376" s="5"/>
      <c r="C38376" s="5" t="str">
        <f>IFERROR(__xludf.DUMMYFUNCTION("""COMPUTED_VALUE"""),"")</f>
        <v/>
      </c>
      <c r="D38376" s="5">
        <v>0.0</v>
      </c>
    </row>
    <row r="38377" ht="14.25" customHeight="1">
      <c r="A38377" s="5"/>
      <c r="B38377" s="5"/>
      <c r="C38377" s="5" t="str">
        <f>IFERROR(__xludf.DUMMYFUNCTION("""COMPUTED_VALUE"""),"")</f>
        <v/>
      </c>
      <c r="D38377" s="5">
        <v>0.0</v>
      </c>
    </row>
    <row r="38378" ht="14.25" customHeight="1">
      <c r="A38378" s="5"/>
      <c r="B38378" s="5"/>
      <c r="C38378" s="5" t="str">
        <f>IFERROR(__xludf.DUMMYFUNCTION("""COMPUTED_VALUE"""),"")</f>
        <v/>
      </c>
      <c r="D38378" s="5">
        <v>0.0</v>
      </c>
    </row>
    <row r="38379" ht="14.25" customHeight="1">
      <c r="A38379" s="5"/>
      <c r="B38379" s="5"/>
      <c r="C38379" s="5" t="str">
        <f>IFERROR(__xludf.DUMMYFUNCTION("""COMPUTED_VALUE"""),"")</f>
        <v/>
      </c>
      <c r="D38379" s="5">
        <v>0.0</v>
      </c>
    </row>
    <row r="38380" ht="14.25" customHeight="1">
      <c r="A38380" s="5"/>
      <c r="B38380" s="5"/>
      <c r="C38380" s="5" t="str">
        <f>IFERROR(__xludf.DUMMYFUNCTION("""COMPUTED_VALUE"""),"")</f>
        <v/>
      </c>
      <c r="D38380" s="5">
        <v>0.0</v>
      </c>
    </row>
    <row r="38381" ht="14.25" customHeight="1">
      <c r="A38381" s="5"/>
      <c r="B38381" s="5"/>
      <c r="C38381" s="5" t="str">
        <f>IFERROR(__xludf.DUMMYFUNCTION("""COMPUTED_VALUE"""),"")</f>
        <v/>
      </c>
      <c r="D38381" s="5">
        <v>0.0</v>
      </c>
    </row>
    <row r="38382" ht="14.25" customHeight="1">
      <c r="A38382" s="5"/>
      <c r="B38382" s="5"/>
      <c r="C38382" s="5" t="str">
        <f>IFERROR(__xludf.DUMMYFUNCTION("""COMPUTED_VALUE"""),"")</f>
        <v/>
      </c>
      <c r="D38382" s="5">
        <v>0.0</v>
      </c>
    </row>
    <row r="38383" ht="14.25" customHeight="1">
      <c r="A38383" s="5"/>
      <c r="B38383" s="5"/>
      <c r="C38383" s="5" t="str">
        <f>IFERROR(__xludf.DUMMYFUNCTION("""COMPUTED_VALUE"""),"")</f>
        <v/>
      </c>
      <c r="D38383" s="5">
        <v>0.0</v>
      </c>
    </row>
    <row r="38384" ht="14.25" customHeight="1">
      <c r="A38384" s="5"/>
      <c r="B38384" s="5"/>
      <c r="C38384" s="5" t="str">
        <f>IFERROR(__xludf.DUMMYFUNCTION("""COMPUTED_VALUE"""),"")</f>
        <v/>
      </c>
      <c r="D38384" s="5">
        <v>0.0</v>
      </c>
    </row>
    <row r="38385" ht="14.25" customHeight="1">
      <c r="A38385" s="5"/>
      <c r="B38385" s="5"/>
      <c r="C38385" s="5" t="str">
        <f>IFERROR(__xludf.DUMMYFUNCTION("""COMPUTED_VALUE"""),"")</f>
        <v/>
      </c>
      <c r="D38385" s="5">
        <v>0.0</v>
      </c>
    </row>
    <row r="38386" ht="14.25" customHeight="1">
      <c r="A38386" s="5"/>
      <c r="B38386" s="5"/>
      <c r="C38386" s="5" t="str">
        <f>IFERROR(__xludf.DUMMYFUNCTION("""COMPUTED_VALUE"""),"")</f>
        <v/>
      </c>
      <c r="D38386" s="5">
        <v>0.0</v>
      </c>
    </row>
    <row r="38387" ht="14.25" customHeight="1">
      <c r="A38387" s="5"/>
      <c r="B38387" s="5"/>
      <c r="C38387" s="5" t="str">
        <f>IFERROR(__xludf.DUMMYFUNCTION("""COMPUTED_VALUE"""),"")</f>
        <v/>
      </c>
      <c r="D38387" s="5">
        <v>0.0</v>
      </c>
    </row>
    <row r="38388" ht="14.25" customHeight="1">
      <c r="A38388" s="5"/>
      <c r="B38388" s="5"/>
      <c r="C38388" s="5" t="str">
        <f>IFERROR(__xludf.DUMMYFUNCTION("""COMPUTED_VALUE"""),"")</f>
        <v/>
      </c>
      <c r="D38388" s="5">
        <v>0.0</v>
      </c>
    </row>
    <row r="38389" ht="14.25" customHeight="1">
      <c r="A38389" s="5"/>
      <c r="B38389" s="5"/>
      <c r="C38389" s="5" t="str">
        <f>IFERROR(__xludf.DUMMYFUNCTION("""COMPUTED_VALUE"""),"")</f>
        <v/>
      </c>
      <c r="D38389" s="5">
        <v>0.0</v>
      </c>
    </row>
    <row r="38390" ht="14.25" customHeight="1">
      <c r="A38390" s="5"/>
      <c r="B38390" s="5"/>
      <c r="C38390" s="5" t="str">
        <f>IFERROR(__xludf.DUMMYFUNCTION("""COMPUTED_VALUE"""),"")</f>
        <v/>
      </c>
      <c r="D38390" s="5">
        <v>0.0</v>
      </c>
    </row>
    <row r="38391" ht="14.25" customHeight="1">
      <c r="A38391" s="5"/>
      <c r="B38391" s="5"/>
      <c r="C38391" s="5" t="str">
        <f>IFERROR(__xludf.DUMMYFUNCTION("""COMPUTED_VALUE"""),"")</f>
        <v/>
      </c>
      <c r="D38391" s="5">
        <v>0.0</v>
      </c>
    </row>
    <row r="38392" ht="14.25" customHeight="1">
      <c r="A38392" s="5"/>
      <c r="B38392" s="5"/>
      <c r="C38392" s="5" t="str">
        <f>IFERROR(__xludf.DUMMYFUNCTION("""COMPUTED_VALUE"""),"")</f>
        <v/>
      </c>
      <c r="D38392" s="5">
        <v>0.0</v>
      </c>
    </row>
    <row r="38393" ht="14.25" customHeight="1">
      <c r="A38393" s="5"/>
      <c r="B38393" s="5"/>
      <c r="C38393" s="5" t="str">
        <f>IFERROR(__xludf.DUMMYFUNCTION("""COMPUTED_VALUE"""),"")</f>
        <v/>
      </c>
      <c r="D38393" s="5">
        <v>0.0</v>
      </c>
    </row>
    <row r="38394" ht="14.25" customHeight="1">
      <c r="A38394" s="5"/>
      <c r="B38394" s="5"/>
      <c r="C38394" s="5" t="str">
        <f>IFERROR(__xludf.DUMMYFUNCTION("""COMPUTED_VALUE"""),"")</f>
        <v/>
      </c>
      <c r="D38394" s="5">
        <v>0.0</v>
      </c>
    </row>
    <row r="38395" ht="14.25" customHeight="1">
      <c r="A38395" s="5"/>
      <c r="B38395" s="5"/>
      <c r="C38395" s="5" t="str">
        <f>IFERROR(__xludf.DUMMYFUNCTION("""COMPUTED_VALUE"""),"")</f>
        <v/>
      </c>
      <c r="D38395" s="5">
        <v>0.0</v>
      </c>
    </row>
    <row r="38396" ht="14.25" customHeight="1">
      <c r="A38396" s="5"/>
      <c r="B38396" s="5"/>
      <c r="C38396" s="5" t="str">
        <f>IFERROR(__xludf.DUMMYFUNCTION("""COMPUTED_VALUE"""),"")</f>
        <v/>
      </c>
      <c r="D38396" s="5">
        <v>0.0</v>
      </c>
    </row>
    <row r="38397" ht="14.25" customHeight="1">
      <c r="A38397" s="5"/>
      <c r="B38397" s="5"/>
      <c r="C38397" s="5" t="str">
        <f>IFERROR(__xludf.DUMMYFUNCTION("""COMPUTED_VALUE"""),"")</f>
        <v/>
      </c>
      <c r="D38397" s="5">
        <v>0.0</v>
      </c>
    </row>
    <row r="38398" ht="14.25" customHeight="1">
      <c r="A38398" s="5"/>
      <c r="B38398" s="5"/>
      <c r="C38398" s="5" t="str">
        <f>IFERROR(__xludf.DUMMYFUNCTION("""COMPUTED_VALUE"""),"")</f>
        <v/>
      </c>
      <c r="D38398" s="5">
        <v>0.0</v>
      </c>
    </row>
    <row r="38399" ht="14.25" customHeight="1">
      <c r="A38399" s="5"/>
      <c r="B38399" s="5"/>
      <c r="C38399" s="5" t="str">
        <f>IFERROR(__xludf.DUMMYFUNCTION("""COMPUTED_VALUE"""),"")</f>
        <v/>
      </c>
      <c r="D38399" s="5">
        <v>0.0</v>
      </c>
    </row>
    <row r="38400" ht="14.25" customHeight="1">
      <c r="A38400" s="5"/>
      <c r="B38400" s="5"/>
      <c r="C38400" s="5" t="str">
        <f>IFERROR(__xludf.DUMMYFUNCTION("""COMPUTED_VALUE"""),"")</f>
        <v/>
      </c>
      <c r="D38400" s="5">
        <v>0.0</v>
      </c>
    </row>
    <row r="38401" ht="14.25" customHeight="1">
      <c r="A38401" s="5"/>
      <c r="B38401" s="5"/>
      <c r="C38401" s="5" t="str">
        <f>IFERROR(__xludf.DUMMYFUNCTION("""COMPUTED_VALUE"""),"")</f>
        <v/>
      </c>
      <c r="D38401" s="5">
        <v>0.0</v>
      </c>
    </row>
    <row r="38402" ht="14.25" customHeight="1">
      <c r="A38402" s="5"/>
      <c r="B38402" s="5"/>
      <c r="C38402" s="5" t="str">
        <f>IFERROR(__xludf.DUMMYFUNCTION("""COMPUTED_VALUE"""),"")</f>
        <v/>
      </c>
      <c r="D38402" s="5">
        <v>0.0</v>
      </c>
    </row>
    <row r="38403" ht="14.25" customHeight="1">
      <c r="A38403" s="5"/>
      <c r="B38403" s="5"/>
      <c r="C38403" s="5" t="str">
        <f>IFERROR(__xludf.DUMMYFUNCTION("""COMPUTED_VALUE"""),"")</f>
        <v/>
      </c>
      <c r="D38403" s="5">
        <v>0.0</v>
      </c>
    </row>
    <row r="38404" ht="14.25" customHeight="1">
      <c r="A38404" s="5"/>
      <c r="B38404" s="5"/>
      <c r="C38404" s="5" t="str">
        <f>IFERROR(__xludf.DUMMYFUNCTION("""COMPUTED_VALUE"""),"")</f>
        <v/>
      </c>
      <c r="D38404" s="5">
        <v>0.0</v>
      </c>
    </row>
    <row r="38405" ht="14.25" customHeight="1">
      <c r="A38405" s="5"/>
      <c r="B38405" s="5"/>
      <c r="C38405" s="5" t="str">
        <f>IFERROR(__xludf.DUMMYFUNCTION("""COMPUTED_VALUE"""),"")</f>
        <v/>
      </c>
      <c r="D38405" s="5">
        <v>0.0</v>
      </c>
    </row>
    <row r="38406" ht="14.25" customHeight="1">
      <c r="A38406" s="5"/>
      <c r="B38406" s="5"/>
      <c r="C38406" s="5" t="str">
        <f>IFERROR(__xludf.DUMMYFUNCTION("""COMPUTED_VALUE"""),"")</f>
        <v/>
      </c>
      <c r="D38406" s="5">
        <v>0.0</v>
      </c>
    </row>
    <row r="38407" ht="14.25" customHeight="1">
      <c r="A38407" s="5"/>
      <c r="B38407" s="5"/>
      <c r="C38407" s="5" t="str">
        <f>IFERROR(__xludf.DUMMYFUNCTION("""COMPUTED_VALUE"""),"")</f>
        <v/>
      </c>
      <c r="D38407" s="5">
        <v>0.0</v>
      </c>
    </row>
    <row r="38408" ht="14.25" customHeight="1">
      <c r="A38408" s="5"/>
      <c r="B38408" s="5"/>
      <c r="C38408" s="5" t="str">
        <f>IFERROR(__xludf.DUMMYFUNCTION("""COMPUTED_VALUE"""),"")</f>
        <v/>
      </c>
      <c r="D38408" s="5">
        <v>0.0</v>
      </c>
    </row>
    <row r="38409" ht="14.25" customHeight="1">
      <c r="A38409" s="5"/>
      <c r="B38409" s="5"/>
      <c r="C38409" s="5" t="str">
        <f>IFERROR(__xludf.DUMMYFUNCTION("""COMPUTED_VALUE"""),"")</f>
        <v/>
      </c>
      <c r="D38409" s="5">
        <v>0.0</v>
      </c>
    </row>
    <row r="38410" ht="14.25" customHeight="1">
      <c r="A38410" s="5"/>
      <c r="B38410" s="5"/>
      <c r="C38410" s="5" t="str">
        <f>IFERROR(__xludf.DUMMYFUNCTION("""COMPUTED_VALUE"""),"")</f>
        <v/>
      </c>
      <c r="D38410" s="5">
        <v>0.0</v>
      </c>
    </row>
    <row r="38411" ht="14.25" customHeight="1">
      <c r="A38411" s="5"/>
      <c r="B38411" s="5"/>
      <c r="C38411" s="5" t="str">
        <f>IFERROR(__xludf.DUMMYFUNCTION("""COMPUTED_VALUE"""),"")</f>
        <v/>
      </c>
      <c r="D38411" s="5">
        <v>0.0</v>
      </c>
    </row>
    <row r="38412" ht="14.25" customHeight="1">
      <c r="A38412" s="5"/>
      <c r="B38412" s="5"/>
      <c r="C38412" s="5" t="str">
        <f>IFERROR(__xludf.DUMMYFUNCTION("""COMPUTED_VALUE"""),"")</f>
        <v/>
      </c>
      <c r="D38412" s="5">
        <v>0.0</v>
      </c>
    </row>
    <row r="38413" ht="14.25" customHeight="1">
      <c r="A38413" s="5"/>
      <c r="B38413" s="5"/>
      <c r="C38413" s="5" t="str">
        <f>IFERROR(__xludf.DUMMYFUNCTION("""COMPUTED_VALUE"""),"")</f>
        <v/>
      </c>
      <c r="D38413" s="5">
        <v>0.0</v>
      </c>
    </row>
    <row r="38414" ht="14.25" customHeight="1">
      <c r="A38414" s="5"/>
      <c r="B38414" s="5"/>
      <c r="C38414" s="5" t="str">
        <f>IFERROR(__xludf.DUMMYFUNCTION("""COMPUTED_VALUE"""),"")</f>
        <v/>
      </c>
      <c r="D38414" s="5">
        <v>0.0</v>
      </c>
    </row>
    <row r="38415" ht="14.25" customHeight="1">
      <c r="A38415" s="5"/>
      <c r="B38415" s="5"/>
      <c r="C38415" s="5" t="str">
        <f>IFERROR(__xludf.DUMMYFUNCTION("""COMPUTED_VALUE"""),"")</f>
        <v/>
      </c>
      <c r="D38415" s="5">
        <v>0.0</v>
      </c>
    </row>
    <row r="38416" ht="14.25" customHeight="1">
      <c r="A38416" s="5"/>
      <c r="B38416" s="5"/>
      <c r="C38416" s="5" t="str">
        <f>IFERROR(__xludf.DUMMYFUNCTION("""COMPUTED_VALUE"""),"")</f>
        <v/>
      </c>
      <c r="D38416" s="5">
        <v>0.0</v>
      </c>
    </row>
    <row r="38417" ht="14.25" customHeight="1">
      <c r="A38417" s="5"/>
      <c r="B38417" s="5"/>
      <c r="C38417" s="5" t="str">
        <f>IFERROR(__xludf.DUMMYFUNCTION("""COMPUTED_VALUE"""),"")</f>
        <v/>
      </c>
      <c r="D38417" s="5">
        <v>0.0</v>
      </c>
    </row>
    <row r="38418" ht="14.25" customHeight="1">
      <c r="A38418" s="5"/>
      <c r="B38418" s="5"/>
      <c r="C38418" s="5" t="str">
        <f>IFERROR(__xludf.DUMMYFUNCTION("""COMPUTED_VALUE"""),"")</f>
        <v/>
      </c>
      <c r="D38418" s="5">
        <v>0.0</v>
      </c>
    </row>
    <row r="38419" ht="14.25" customHeight="1">
      <c r="A38419" s="5"/>
      <c r="B38419" s="5"/>
      <c r="C38419" s="5" t="str">
        <f>IFERROR(__xludf.DUMMYFUNCTION("""COMPUTED_VALUE"""),"")</f>
        <v/>
      </c>
      <c r="D38419" s="5">
        <v>0.0</v>
      </c>
    </row>
    <row r="38420" ht="14.25" customHeight="1">
      <c r="A38420" s="5"/>
      <c r="B38420" s="5"/>
      <c r="C38420" s="5" t="str">
        <f>IFERROR(__xludf.DUMMYFUNCTION("""COMPUTED_VALUE"""),"")</f>
        <v/>
      </c>
      <c r="D38420" s="5">
        <v>0.0</v>
      </c>
    </row>
    <row r="38421" ht="14.25" customHeight="1">
      <c r="A38421" s="5"/>
      <c r="B38421" s="5"/>
      <c r="C38421" s="5" t="str">
        <f>IFERROR(__xludf.DUMMYFUNCTION("""COMPUTED_VALUE"""),"")</f>
        <v/>
      </c>
      <c r="D38421" s="5">
        <v>0.0</v>
      </c>
    </row>
    <row r="38422" ht="14.25" customHeight="1">
      <c r="A38422" s="5"/>
      <c r="B38422" s="5"/>
      <c r="C38422" s="5" t="str">
        <f>IFERROR(__xludf.DUMMYFUNCTION("""COMPUTED_VALUE"""),"")</f>
        <v/>
      </c>
      <c r="D38422" s="5">
        <v>0.0</v>
      </c>
    </row>
    <row r="38423" ht="14.25" customHeight="1">
      <c r="A38423" s="5"/>
      <c r="B38423" s="5"/>
      <c r="C38423" s="5" t="str">
        <f>IFERROR(__xludf.DUMMYFUNCTION("""COMPUTED_VALUE"""),"")</f>
        <v/>
      </c>
      <c r="D38423" s="5">
        <v>0.0</v>
      </c>
    </row>
    <row r="38424" ht="14.25" customHeight="1">
      <c r="A38424" s="5"/>
      <c r="B38424" s="5"/>
      <c r="C38424" s="5" t="str">
        <f>IFERROR(__xludf.DUMMYFUNCTION("""COMPUTED_VALUE"""),"")</f>
        <v/>
      </c>
      <c r="D38424" s="5">
        <v>0.0</v>
      </c>
    </row>
    <row r="38425" ht="14.25" customHeight="1">
      <c r="A38425" s="5"/>
      <c r="B38425" s="5"/>
      <c r="C38425" s="5" t="str">
        <f>IFERROR(__xludf.DUMMYFUNCTION("""COMPUTED_VALUE"""),"")</f>
        <v/>
      </c>
      <c r="D38425" s="5">
        <v>0.0</v>
      </c>
    </row>
    <row r="38426" ht="14.25" customHeight="1">
      <c r="A38426" s="5"/>
      <c r="B38426" s="5"/>
      <c r="C38426" s="5" t="str">
        <f>IFERROR(__xludf.DUMMYFUNCTION("""COMPUTED_VALUE"""),"")</f>
        <v/>
      </c>
      <c r="D38426" s="5">
        <v>0.0</v>
      </c>
    </row>
    <row r="38427" ht="14.25" customHeight="1">
      <c r="A38427" s="5"/>
      <c r="B38427" s="5"/>
      <c r="C38427" s="5" t="str">
        <f>IFERROR(__xludf.DUMMYFUNCTION("""COMPUTED_VALUE"""),"")</f>
        <v/>
      </c>
      <c r="D38427" s="5">
        <v>0.0</v>
      </c>
    </row>
    <row r="38428" ht="14.25" customHeight="1">
      <c r="A38428" s="5"/>
      <c r="B38428" s="5"/>
      <c r="C38428" s="5" t="str">
        <f>IFERROR(__xludf.DUMMYFUNCTION("""COMPUTED_VALUE"""),"")</f>
        <v/>
      </c>
      <c r="D38428" s="5">
        <v>0.0</v>
      </c>
    </row>
    <row r="38429" ht="14.25" customHeight="1">
      <c r="A38429" s="5"/>
      <c r="B38429" s="5"/>
      <c r="C38429" s="5" t="str">
        <f>IFERROR(__xludf.DUMMYFUNCTION("""COMPUTED_VALUE"""),"")</f>
        <v/>
      </c>
      <c r="D38429" s="5">
        <v>0.0</v>
      </c>
    </row>
    <row r="38430" ht="14.25" customHeight="1">
      <c r="A38430" s="5"/>
      <c r="B38430" s="5"/>
      <c r="C38430" s="5" t="str">
        <f>IFERROR(__xludf.DUMMYFUNCTION("""COMPUTED_VALUE"""),"")</f>
        <v/>
      </c>
      <c r="D38430" s="5">
        <v>0.0</v>
      </c>
    </row>
    <row r="38431" ht="14.25" customHeight="1">
      <c r="A38431" s="5"/>
      <c r="B38431" s="5"/>
      <c r="C38431" s="5" t="str">
        <f>IFERROR(__xludf.DUMMYFUNCTION("""COMPUTED_VALUE"""),"")</f>
        <v/>
      </c>
      <c r="D38431" s="5">
        <v>0.0</v>
      </c>
    </row>
    <row r="38432" ht="14.25" customHeight="1">
      <c r="A38432" s="5"/>
      <c r="B38432" s="5"/>
      <c r="C38432" s="5" t="str">
        <f>IFERROR(__xludf.DUMMYFUNCTION("""COMPUTED_VALUE"""),"")</f>
        <v/>
      </c>
      <c r="D38432" s="5">
        <v>0.0</v>
      </c>
    </row>
    <row r="38433" ht="14.25" customHeight="1">
      <c r="A38433" s="5"/>
      <c r="B38433" s="5"/>
      <c r="C38433" s="5" t="str">
        <f>IFERROR(__xludf.DUMMYFUNCTION("""COMPUTED_VALUE"""),"")</f>
        <v/>
      </c>
      <c r="D38433" s="5">
        <v>0.0</v>
      </c>
    </row>
    <row r="38434" ht="14.25" customHeight="1">
      <c r="A38434" s="5"/>
      <c r="B38434" s="5"/>
      <c r="C38434" s="5" t="str">
        <f>IFERROR(__xludf.DUMMYFUNCTION("""COMPUTED_VALUE"""),"")</f>
        <v/>
      </c>
      <c r="D38434" s="5">
        <v>0.0</v>
      </c>
    </row>
    <row r="38435" ht="14.25" customHeight="1">
      <c r="A38435" s="5"/>
      <c r="B38435" s="5"/>
      <c r="C38435" s="5" t="str">
        <f>IFERROR(__xludf.DUMMYFUNCTION("""COMPUTED_VALUE"""),"")</f>
        <v/>
      </c>
      <c r="D38435" s="5">
        <v>0.0</v>
      </c>
    </row>
    <row r="38436" ht="14.25" customHeight="1">
      <c r="A38436" s="5"/>
      <c r="B38436" s="5"/>
      <c r="C38436" s="5" t="str">
        <f>IFERROR(__xludf.DUMMYFUNCTION("""COMPUTED_VALUE"""),"")</f>
        <v/>
      </c>
      <c r="D38436" s="5">
        <v>0.0</v>
      </c>
    </row>
    <row r="38437" ht="14.25" customHeight="1">
      <c r="A38437" s="5"/>
      <c r="B38437" s="5"/>
      <c r="C38437" s="5" t="str">
        <f>IFERROR(__xludf.DUMMYFUNCTION("""COMPUTED_VALUE"""),"")</f>
        <v/>
      </c>
      <c r="D38437" s="5">
        <v>0.0</v>
      </c>
    </row>
    <row r="38438" ht="14.25" customHeight="1">
      <c r="A38438" s="5"/>
      <c r="B38438" s="5"/>
      <c r="C38438" s="5" t="str">
        <f>IFERROR(__xludf.DUMMYFUNCTION("""COMPUTED_VALUE"""),"")</f>
        <v/>
      </c>
      <c r="D38438" s="5">
        <v>0.0</v>
      </c>
    </row>
    <row r="38439" ht="14.25" customHeight="1">
      <c r="A38439" s="5"/>
      <c r="B38439" s="5"/>
      <c r="C38439" s="5" t="str">
        <f>IFERROR(__xludf.DUMMYFUNCTION("""COMPUTED_VALUE"""),"")</f>
        <v/>
      </c>
      <c r="D38439" s="5">
        <v>0.0</v>
      </c>
    </row>
    <row r="38440" ht="14.25" customHeight="1">
      <c r="A38440" s="5"/>
      <c r="B38440" s="5"/>
      <c r="C38440" s="5" t="str">
        <f>IFERROR(__xludf.DUMMYFUNCTION("""COMPUTED_VALUE"""),"")</f>
        <v/>
      </c>
      <c r="D38440" s="5">
        <v>0.0</v>
      </c>
    </row>
    <row r="38441" ht="14.25" customHeight="1">
      <c r="A38441" s="5"/>
      <c r="B38441" s="5"/>
      <c r="C38441" s="5" t="str">
        <f>IFERROR(__xludf.DUMMYFUNCTION("""COMPUTED_VALUE"""),"")</f>
        <v/>
      </c>
      <c r="D38441" s="5">
        <v>0.0</v>
      </c>
    </row>
    <row r="38442" ht="14.25" customHeight="1">
      <c r="A38442" s="5"/>
      <c r="B38442" s="5"/>
      <c r="C38442" s="5" t="str">
        <f>IFERROR(__xludf.DUMMYFUNCTION("""COMPUTED_VALUE"""),"")</f>
        <v/>
      </c>
      <c r="D38442" s="5">
        <v>0.0</v>
      </c>
    </row>
    <row r="38443" ht="14.25" customHeight="1">
      <c r="A38443" s="5"/>
      <c r="B38443" s="5"/>
      <c r="C38443" s="5" t="str">
        <f>IFERROR(__xludf.DUMMYFUNCTION("""COMPUTED_VALUE"""),"")</f>
        <v/>
      </c>
      <c r="D38443" s="5">
        <v>0.0</v>
      </c>
    </row>
    <row r="38444" ht="14.25" customHeight="1">
      <c r="A38444" s="5"/>
      <c r="B38444" s="5"/>
      <c r="C38444" s="5" t="str">
        <f>IFERROR(__xludf.DUMMYFUNCTION("""COMPUTED_VALUE"""),"")</f>
        <v/>
      </c>
      <c r="D38444" s="5">
        <v>0.0</v>
      </c>
    </row>
    <row r="38445" ht="14.25" customHeight="1">
      <c r="A38445" s="5"/>
      <c r="B38445" s="5"/>
      <c r="C38445" s="5" t="str">
        <f>IFERROR(__xludf.DUMMYFUNCTION("""COMPUTED_VALUE"""),"")</f>
        <v/>
      </c>
      <c r="D38445" s="5">
        <v>0.0</v>
      </c>
    </row>
    <row r="38446" ht="14.25" customHeight="1">
      <c r="A38446" s="5"/>
      <c r="B38446" s="5"/>
      <c r="C38446" s="5" t="str">
        <f>IFERROR(__xludf.DUMMYFUNCTION("""COMPUTED_VALUE"""),"")</f>
        <v/>
      </c>
      <c r="D38446" s="5">
        <v>0.0</v>
      </c>
    </row>
    <row r="38447" ht="14.25" customHeight="1">
      <c r="A38447" s="5"/>
      <c r="B38447" s="5"/>
      <c r="C38447" s="5" t="str">
        <f>IFERROR(__xludf.DUMMYFUNCTION("""COMPUTED_VALUE"""),"")</f>
        <v/>
      </c>
      <c r="D38447" s="5">
        <v>0.0</v>
      </c>
    </row>
    <row r="38448" ht="14.25" customHeight="1">
      <c r="A38448" s="5"/>
      <c r="B38448" s="5"/>
      <c r="C38448" s="5" t="str">
        <f>IFERROR(__xludf.DUMMYFUNCTION("""COMPUTED_VALUE"""),"")</f>
        <v/>
      </c>
      <c r="D38448" s="5">
        <v>0.0</v>
      </c>
    </row>
    <row r="38449" ht="14.25" customHeight="1">
      <c r="A38449" s="5"/>
      <c r="B38449" s="5"/>
      <c r="C38449" s="5" t="str">
        <f>IFERROR(__xludf.DUMMYFUNCTION("""COMPUTED_VALUE"""),"")</f>
        <v/>
      </c>
      <c r="D38449" s="5">
        <v>0.0</v>
      </c>
    </row>
    <row r="38450" ht="14.25" customHeight="1">
      <c r="A38450" s="5"/>
      <c r="B38450" s="5"/>
      <c r="C38450" s="5" t="str">
        <f>IFERROR(__xludf.DUMMYFUNCTION("""COMPUTED_VALUE"""),"")</f>
        <v/>
      </c>
      <c r="D38450" s="5">
        <v>0.0</v>
      </c>
    </row>
    <row r="38451" ht="14.25" customHeight="1">
      <c r="A38451" s="5"/>
      <c r="B38451" s="5"/>
      <c r="C38451" s="5" t="str">
        <f>IFERROR(__xludf.DUMMYFUNCTION("""COMPUTED_VALUE"""),"")</f>
        <v/>
      </c>
      <c r="D38451" s="5">
        <v>0.0</v>
      </c>
    </row>
    <row r="38452" ht="14.25" customHeight="1">
      <c r="A38452" s="5"/>
      <c r="B38452" s="5"/>
      <c r="C38452" s="5" t="str">
        <f>IFERROR(__xludf.DUMMYFUNCTION("""COMPUTED_VALUE"""),"")</f>
        <v/>
      </c>
      <c r="D38452" s="5">
        <v>0.0</v>
      </c>
    </row>
    <row r="38453" ht="14.25" customHeight="1">
      <c r="A38453" s="5"/>
      <c r="B38453" s="5"/>
      <c r="C38453" s="5" t="str">
        <f>IFERROR(__xludf.DUMMYFUNCTION("""COMPUTED_VALUE"""),"")</f>
        <v/>
      </c>
      <c r="D38453" s="5">
        <v>0.0</v>
      </c>
    </row>
    <row r="38454" ht="14.25" customHeight="1">
      <c r="A38454" s="5"/>
      <c r="B38454" s="5"/>
      <c r="C38454" s="5" t="str">
        <f>IFERROR(__xludf.DUMMYFUNCTION("""COMPUTED_VALUE"""),"")</f>
        <v/>
      </c>
      <c r="D38454" s="5">
        <v>0.0</v>
      </c>
    </row>
    <row r="38455" ht="14.25" customHeight="1">
      <c r="A38455" s="5"/>
      <c r="B38455" s="5"/>
      <c r="C38455" s="5" t="str">
        <f>IFERROR(__xludf.DUMMYFUNCTION("""COMPUTED_VALUE"""),"")</f>
        <v/>
      </c>
      <c r="D38455" s="5">
        <v>0.0</v>
      </c>
    </row>
    <row r="38456" ht="14.25" customHeight="1">
      <c r="A38456" s="5"/>
      <c r="B38456" s="5"/>
      <c r="C38456" s="5" t="str">
        <f>IFERROR(__xludf.DUMMYFUNCTION("""COMPUTED_VALUE"""),"")</f>
        <v/>
      </c>
      <c r="D38456" s="5">
        <v>0.0</v>
      </c>
    </row>
    <row r="38457" ht="14.25" customHeight="1">
      <c r="A38457" s="5"/>
      <c r="B38457" s="5"/>
      <c r="C38457" s="5" t="str">
        <f>IFERROR(__xludf.DUMMYFUNCTION("""COMPUTED_VALUE"""),"")</f>
        <v/>
      </c>
      <c r="D38457" s="5">
        <v>0.0</v>
      </c>
    </row>
    <row r="38458" ht="14.25" customHeight="1">
      <c r="A38458" s="5"/>
      <c r="B38458" s="5"/>
      <c r="C38458" s="5" t="str">
        <f>IFERROR(__xludf.DUMMYFUNCTION("""COMPUTED_VALUE"""),"")</f>
        <v/>
      </c>
      <c r="D38458" s="5">
        <v>0.0</v>
      </c>
    </row>
    <row r="38459" ht="14.25" customHeight="1">
      <c r="A38459" s="5"/>
      <c r="B38459" s="5"/>
      <c r="C38459" s="5" t="str">
        <f>IFERROR(__xludf.DUMMYFUNCTION("""COMPUTED_VALUE"""),"")</f>
        <v/>
      </c>
      <c r="D38459" s="5">
        <v>0.0</v>
      </c>
    </row>
    <row r="38460" ht="14.25" customHeight="1">
      <c r="A38460" s="5"/>
      <c r="B38460" s="5"/>
      <c r="C38460" s="5" t="str">
        <f>IFERROR(__xludf.DUMMYFUNCTION("""COMPUTED_VALUE"""),"")</f>
        <v/>
      </c>
      <c r="D38460" s="5">
        <v>0.0</v>
      </c>
    </row>
    <row r="38461" ht="14.25" customHeight="1">
      <c r="A38461" s="5"/>
      <c r="B38461" s="5"/>
      <c r="C38461" s="5" t="str">
        <f>IFERROR(__xludf.DUMMYFUNCTION("""COMPUTED_VALUE"""),"")</f>
        <v/>
      </c>
      <c r="D38461" s="5">
        <v>0.0</v>
      </c>
    </row>
    <row r="38462" ht="14.25" customHeight="1">
      <c r="A38462" s="5"/>
      <c r="B38462" s="5"/>
      <c r="C38462" s="5" t="str">
        <f>IFERROR(__xludf.DUMMYFUNCTION("""COMPUTED_VALUE"""),"")</f>
        <v/>
      </c>
      <c r="D38462" s="5">
        <v>0.0</v>
      </c>
    </row>
    <row r="38463" ht="14.25" customHeight="1">
      <c r="A38463" s="5"/>
      <c r="B38463" s="5"/>
      <c r="C38463" s="5" t="str">
        <f>IFERROR(__xludf.DUMMYFUNCTION("""COMPUTED_VALUE"""),"")</f>
        <v/>
      </c>
      <c r="D38463" s="5">
        <v>0.0</v>
      </c>
    </row>
    <row r="38464" ht="14.25" customHeight="1">
      <c r="A38464" s="5"/>
      <c r="B38464" s="5"/>
      <c r="C38464" s="5" t="str">
        <f>IFERROR(__xludf.DUMMYFUNCTION("""COMPUTED_VALUE"""),"")</f>
        <v/>
      </c>
      <c r="D38464" s="5">
        <v>0.0</v>
      </c>
    </row>
    <row r="38465" ht="14.25" customHeight="1">
      <c r="A38465" s="5"/>
      <c r="B38465" s="5"/>
      <c r="C38465" s="5" t="str">
        <f>IFERROR(__xludf.DUMMYFUNCTION("""COMPUTED_VALUE"""),"")</f>
        <v/>
      </c>
      <c r="D38465" s="5">
        <v>0.0</v>
      </c>
    </row>
    <row r="38466" ht="14.25" customHeight="1">
      <c r="A38466" s="5"/>
      <c r="B38466" s="5"/>
      <c r="C38466" s="5" t="str">
        <f>IFERROR(__xludf.DUMMYFUNCTION("""COMPUTED_VALUE"""),"")</f>
        <v/>
      </c>
      <c r="D38466" s="5">
        <v>0.0</v>
      </c>
    </row>
    <row r="38467" ht="14.25" customHeight="1">
      <c r="A38467" s="5"/>
      <c r="B38467" s="5"/>
      <c r="C38467" s="5" t="str">
        <f>IFERROR(__xludf.DUMMYFUNCTION("""COMPUTED_VALUE"""),"")</f>
        <v/>
      </c>
      <c r="D38467" s="5">
        <v>0.0</v>
      </c>
    </row>
    <row r="38468" ht="14.25" customHeight="1">
      <c r="A38468" s="5"/>
      <c r="B38468" s="5"/>
      <c r="C38468" s="5" t="str">
        <f>IFERROR(__xludf.DUMMYFUNCTION("""COMPUTED_VALUE"""),"")</f>
        <v/>
      </c>
      <c r="D38468" s="5">
        <v>0.0</v>
      </c>
    </row>
    <row r="38469" ht="14.25" customHeight="1">
      <c r="A38469" s="5"/>
      <c r="B38469" s="5"/>
      <c r="C38469" s="5" t="str">
        <f>IFERROR(__xludf.DUMMYFUNCTION("""COMPUTED_VALUE"""),"")</f>
        <v/>
      </c>
      <c r="D38469" s="5">
        <v>0.0</v>
      </c>
    </row>
    <row r="38470" ht="14.25" customHeight="1">
      <c r="A38470" s="5"/>
      <c r="B38470" s="5"/>
      <c r="C38470" s="5" t="str">
        <f>IFERROR(__xludf.DUMMYFUNCTION("""COMPUTED_VALUE"""),"")</f>
        <v/>
      </c>
      <c r="D38470" s="5">
        <v>0.0</v>
      </c>
    </row>
    <row r="38471" ht="14.25" customHeight="1">
      <c r="A38471" s="5"/>
      <c r="B38471" s="5"/>
      <c r="C38471" s="5" t="str">
        <f>IFERROR(__xludf.DUMMYFUNCTION("""COMPUTED_VALUE"""),"")</f>
        <v/>
      </c>
      <c r="D38471" s="5">
        <v>0.0</v>
      </c>
    </row>
    <row r="38472" ht="14.25" customHeight="1">
      <c r="A38472" s="5"/>
      <c r="B38472" s="5"/>
      <c r="C38472" s="5" t="str">
        <f>IFERROR(__xludf.DUMMYFUNCTION("""COMPUTED_VALUE"""),"")</f>
        <v/>
      </c>
      <c r="D38472" s="5">
        <v>0.0</v>
      </c>
    </row>
    <row r="38473" ht="14.25" customHeight="1">
      <c r="A38473" s="5"/>
      <c r="B38473" s="5"/>
      <c r="C38473" s="5" t="str">
        <f>IFERROR(__xludf.DUMMYFUNCTION("""COMPUTED_VALUE"""),"")</f>
        <v/>
      </c>
      <c r="D38473" s="5">
        <v>0.0</v>
      </c>
    </row>
    <row r="38474" ht="14.25" customHeight="1">
      <c r="A38474" s="5"/>
      <c r="B38474" s="5"/>
      <c r="C38474" s="5" t="str">
        <f>IFERROR(__xludf.DUMMYFUNCTION("""COMPUTED_VALUE"""),"")</f>
        <v/>
      </c>
      <c r="D38474" s="5">
        <v>0.0</v>
      </c>
    </row>
    <row r="38475" ht="14.25" customHeight="1">
      <c r="A38475" s="5"/>
      <c r="B38475" s="5"/>
      <c r="C38475" s="5" t="str">
        <f>IFERROR(__xludf.DUMMYFUNCTION("""COMPUTED_VALUE"""),"")</f>
        <v/>
      </c>
      <c r="D38475" s="5">
        <v>0.0</v>
      </c>
    </row>
    <row r="38476" ht="14.25" customHeight="1">
      <c r="A38476" s="5"/>
      <c r="B38476" s="5"/>
      <c r="C38476" s="5" t="str">
        <f>IFERROR(__xludf.DUMMYFUNCTION("""COMPUTED_VALUE"""),"")</f>
        <v/>
      </c>
      <c r="D38476" s="5">
        <v>0.0</v>
      </c>
    </row>
    <row r="38477" ht="14.25" customHeight="1">
      <c r="A38477" s="5"/>
      <c r="B38477" s="5"/>
      <c r="C38477" s="5" t="str">
        <f>IFERROR(__xludf.DUMMYFUNCTION("""COMPUTED_VALUE"""),"")</f>
        <v/>
      </c>
      <c r="D38477" s="5">
        <v>0.0</v>
      </c>
    </row>
    <row r="38478" ht="14.25" customHeight="1">
      <c r="A38478" s="5"/>
      <c r="B38478" s="5"/>
      <c r="C38478" s="5" t="str">
        <f>IFERROR(__xludf.DUMMYFUNCTION("""COMPUTED_VALUE"""),"")</f>
        <v/>
      </c>
      <c r="D38478" s="5">
        <v>0.0</v>
      </c>
    </row>
    <row r="38479" ht="14.25" customHeight="1">
      <c r="A38479" s="5"/>
      <c r="B38479" s="5"/>
      <c r="C38479" s="5" t="str">
        <f>IFERROR(__xludf.DUMMYFUNCTION("""COMPUTED_VALUE"""),"")</f>
        <v/>
      </c>
      <c r="D38479" s="5">
        <v>0.0</v>
      </c>
    </row>
    <row r="38480" ht="14.25" customHeight="1">
      <c r="A38480" s="5"/>
      <c r="B38480" s="5"/>
      <c r="C38480" s="5" t="str">
        <f>IFERROR(__xludf.DUMMYFUNCTION("""COMPUTED_VALUE"""),"")</f>
        <v/>
      </c>
      <c r="D38480" s="5">
        <v>0.0</v>
      </c>
    </row>
    <row r="38481" ht="14.25" customHeight="1">
      <c r="A38481" s="5"/>
      <c r="B38481" s="5"/>
      <c r="C38481" s="5" t="str">
        <f>IFERROR(__xludf.DUMMYFUNCTION("""COMPUTED_VALUE"""),"")</f>
        <v/>
      </c>
      <c r="D38481" s="5">
        <v>0.0</v>
      </c>
    </row>
    <row r="38482" ht="14.25" customHeight="1">
      <c r="A38482" s="5"/>
      <c r="B38482" s="5"/>
      <c r="C38482" s="5" t="str">
        <f>IFERROR(__xludf.DUMMYFUNCTION("""COMPUTED_VALUE"""),"")</f>
        <v/>
      </c>
      <c r="D38482" s="5">
        <v>0.0</v>
      </c>
    </row>
    <row r="38483" ht="14.25" customHeight="1">
      <c r="A38483" s="5"/>
      <c r="B38483" s="5"/>
      <c r="C38483" s="5" t="str">
        <f>IFERROR(__xludf.DUMMYFUNCTION("""COMPUTED_VALUE"""),"")</f>
        <v/>
      </c>
      <c r="D38483" s="5">
        <v>0.0</v>
      </c>
    </row>
    <row r="38484" ht="14.25" customHeight="1">
      <c r="A38484" s="5"/>
      <c r="B38484" s="5"/>
      <c r="C38484" s="5" t="str">
        <f>IFERROR(__xludf.DUMMYFUNCTION("""COMPUTED_VALUE"""),"")</f>
        <v/>
      </c>
      <c r="D38484" s="5">
        <v>0.0</v>
      </c>
    </row>
    <row r="38485" ht="14.25" customHeight="1">
      <c r="A38485" s="5"/>
      <c r="B38485" s="5"/>
      <c r="C38485" s="5" t="str">
        <f>IFERROR(__xludf.DUMMYFUNCTION("""COMPUTED_VALUE"""),"")</f>
        <v/>
      </c>
      <c r="D38485" s="5">
        <v>0.0</v>
      </c>
    </row>
    <row r="38486" ht="14.25" customHeight="1">
      <c r="A38486" s="5"/>
      <c r="B38486" s="5"/>
      <c r="C38486" s="5" t="str">
        <f>IFERROR(__xludf.DUMMYFUNCTION("""COMPUTED_VALUE"""),"")</f>
        <v/>
      </c>
      <c r="D38486" s="5">
        <v>0.0</v>
      </c>
    </row>
    <row r="38487" ht="14.25" customHeight="1">
      <c r="A38487" s="5"/>
      <c r="B38487" s="5"/>
      <c r="C38487" s="5" t="str">
        <f>IFERROR(__xludf.DUMMYFUNCTION("""COMPUTED_VALUE"""),"")</f>
        <v/>
      </c>
      <c r="D38487" s="5">
        <v>0.0</v>
      </c>
    </row>
    <row r="38488" ht="14.25" customHeight="1">
      <c r="A38488" s="5"/>
      <c r="B38488" s="5"/>
      <c r="C38488" s="5" t="str">
        <f>IFERROR(__xludf.DUMMYFUNCTION("""COMPUTED_VALUE"""),"")</f>
        <v/>
      </c>
      <c r="D38488" s="5">
        <v>0.0</v>
      </c>
    </row>
    <row r="38489" ht="14.25" customHeight="1">
      <c r="A38489" s="5"/>
      <c r="B38489" s="5"/>
      <c r="C38489" s="5" t="str">
        <f>IFERROR(__xludf.DUMMYFUNCTION("""COMPUTED_VALUE"""),"")</f>
        <v/>
      </c>
      <c r="D38489" s="5">
        <v>0.0</v>
      </c>
    </row>
    <row r="38490" ht="14.25" customHeight="1">
      <c r="A38490" s="5"/>
      <c r="B38490" s="5"/>
      <c r="C38490" s="5" t="str">
        <f>IFERROR(__xludf.DUMMYFUNCTION("""COMPUTED_VALUE"""),"")</f>
        <v/>
      </c>
      <c r="D38490" s="5">
        <v>0.0</v>
      </c>
    </row>
    <row r="38491" ht="14.25" customHeight="1">
      <c r="A38491" s="5"/>
      <c r="B38491" s="5"/>
      <c r="C38491" s="5" t="str">
        <f>IFERROR(__xludf.DUMMYFUNCTION("""COMPUTED_VALUE"""),"")</f>
        <v/>
      </c>
      <c r="D38491" s="5">
        <v>0.0</v>
      </c>
    </row>
    <row r="38492" ht="14.25" customHeight="1">
      <c r="A38492" s="5"/>
      <c r="B38492" s="5"/>
      <c r="C38492" s="5" t="str">
        <f>IFERROR(__xludf.DUMMYFUNCTION("""COMPUTED_VALUE"""),"")</f>
        <v/>
      </c>
      <c r="D38492" s="5">
        <v>0.0</v>
      </c>
    </row>
    <row r="38493" ht="14.25" customHeight="1">
      <c r="A38493" s="5"/>
      <c r="B38493" s="5"/>
      <c r="C38493" s="5" t="str">
        <f>IFERROR(__xludf.DUMMYFUNCTION("""COMPUTED_VALUE"""),"")</f>
        <v/>
      </c>
      <c r="D38493" s="5">
        <v>0.0</v>
      </c>
    </row>
    <row r="38494" ht="14.25" customHeight="1">
      <c r="A38494" s="5"/>
      <c r="B38494" s="5"/>
      <c r="C38494" s="5" t="str">
        <f>IFERROR(__xludf.DUMMYFUNCTION("""COMPUTED_VALUE"""),"")</f>
        <v/>
      </c>
      <c r="D38494" s="5">
        <v>0.0</v>
      </c>
    </row>
    <row r="38495" ht="14.25" customHeight="1">
      <c r="A38495" s="5"/>
      <c r="B38495" s="5"/>
      <c r="C38495" s="5" t="str">
        <f>IFERROR(__xludf.DUMMYFUNCTION("""COMPUTED_VALUE"""),"")</f>
        <v/>
      </c>
      <c r="D38495" s="5">
        <v>0.0</v>
      </c>
    </row>
    <row r="38496" ht="14.25" customHeight="1">
      <c r="A38496" s="5"/>
      <c r="B38496" s="5"/>
      <c r="C38496" s="5" t="str">
        <f>IFERROR(__xludf.DUMMYFUNCTION("""COMPUTED_VALUE"""),"")</f>
        <v/>
      </c>
      <c r="D38496" s="5">
        <v>0.0</v>
      </c>
    </row>
    <row r="38497" ht="14.25" customHeight="1">
      <c r="A38497" s="5"/>
      <c r="B38497" s="5"/>
      <c r="C38497" s="5" t="str">
        <f>IFERROR(__xludf.DUMMYFUNCTION("""COMPUTED_VALUE"""),"")</f>
        <v/>
      </c>
      <c r="D38497" s="5">
        <v>0.0</v>
      </c>
    </row>
    <row r="38498" ht="14.25" customHeight="1">
      <c r="A38498" s="5"/>
      <c r="B38498" s="5"/>
      <c r="C38498" s="5" t="str">
        <f>IFERROR(__xludf.DUMMYFUNCTION("""COMPUTED_VALUE"""),"")</f>
        <v/>
      </c>
      <c r="D38498" s="5">
        <v>0.0</v>
      </c>
    </row>
    <row r="38499" ht="14.25" customHeight="1">
      <c r="A38499" s="5"/>
      <c r="B38499" s="5"/>
      <c r="C38499" s="5" t="str">
        <f>IFERROR(__xludf.DUMMYFUNCTION("""COMPUTED_VALUE"""),"")</f>
        <v/>
      </c>
      <c r="D38499" s="5">
        <v>0.0</v>
      </c>
    </row>
    <row r="38500" ht="14.25" customHeight="1">
      <c r="A38500" s="5"/>
      <c r="B38500" s="5"/>
      <c r="C38500" s="5" t="str">
        <f>IFERROR(__xludf.DUMMYFUNCTION("""COMPUTED_VALUE"""),"")</f>
        <v/>
      </c>
      <c r="D38500" s="5">
        <v>0.0</v>
      </c>
    </row>
    <row r="38501" ht="14.25" customHeight="1">
      <c r="A38501" s="5"/>
      <c r="B38501" s="5"/>
      <c r="C38501" s="5" t="str">
        <f>IFERROR(__xludf.DUMMYFUNCTION("""COMPUTED_VALUE"""),"")</f>
        <v/>
      </c>
      <c r="D38501" s="5">
        <v>0.0</v>
      </c>
    </row>
    <row r="38502" ht="14.25" customHeight="1">
      <c r="A38502" s="5"/>
      <c r="B38502" s="5"/>
      <c r="C38502" s="5" t="str">
        <f>IFERROR(__xludf.DUMMYFUNCTION("""COMPUTED_VALUE"""),"")</f>
        <v/>
      </c>
      <c r="D38502" s="5">
        <v>0.0</v>
      </c>
    </row>
    <row r="38503" ht="14.25" customHeight="1">
      <c r="A38503" s="5"/>
      <c r="B38503" s="5"/>
      <c r="C38503" s="5" t="str">
        <f>IFERROR(__xludf.DUMMYFUNCTION("""COMPUTED_VALUE"""),"")</f>
        <v/>
      </c>
      <c r="D38503" s="5">
        <v>0.0</v>
      </c>
    </row>
    <row r="38504" ht="14.25" customHeight="1">
      <c r="A38504" s="5"/>
      <c r="B38504" s="5"/>
      <c r="C38504" s="5" t="str">
        <f>IFERROR(__xludf.DUMMYFUNCTION("""COMPUTED_VALUE"""),"")</f>
        <v/>
      </c>
      <c r="D38504" s="5">
        <v>0.0</v>
      </c>
    </row>
    <row r="38505" ht="14.25" customHeight="1">
      <c r="A38505" s="5"/>
      <c r="B38505" s="5"/>
      <c r="C38505" s="5" t="str">
        <f>IFERROR(__xludf.DUMMYFUNCTION("""COMPUTED_VALUE"""),"")</f>
        <v/>
      </c>
      <c r="D38505" s="5">
        <v>0.0</v>
      </c>
    </row>
    <row r="38506" ht="14.25" customHeight="1">
      <c r="A38506" s="5"/>
      <c r="B38506" s="5"/>
      <c r="C38506" s="5" t="str">
        <f>IFERROR(__xludf.DUMMYFUNCTION("""COMPUTED_VALUE"""),"")</f>
        <v/>
      </c>
      <c r="D38506" s="5">
        <v>0.0</v>
      </c>
    </row>
    <row r="38507" ht="14.25" customHeight="1">
      <c r="A38507" s="5"/>
      <c r="B38507" s="5"/>
      <c r="C38507" s="5" t="str">
        <f>IFERROR(__xludf.DUMMYFUNCTION("""COMPUTED_VALUE"""),"")</f>
        <v/>
      </c>
      <c r="D38507" s="5">
        <v>0.0</v>
      </c>
    </row>
    <row r="38508" ht="14.25" customHeight="1">
      <c r="A38508" s="5"/>
      <c r="B38508" s="5"/>
      <c r="C38508" s="5" t="str">
        <f>IFERROR(__xludf.DUMMYFUNCTION("""COMPUTED_VALUE"""),"")</f>
        <v/>
      </c>
      <c r="D38508" s="5">
        <v>0.0</v>
      </c>
    </row>
    <row r="38509" ht="14.25" customHeight="1">
      <c r="A38509" s="5"/>
      <c r="B38509" s="5"/>
      <c r="C38509" s="5" t="str">
        <f>IFERROR(__xludf.DUMMYFUNCTION("""COMPUTED_VALUE"""),"")</f>
        <v/>
      </c>
      <c r="D38509" s="5">
        <v>0.0</v>
      </c>
    </row>
    <row r="38510" ht="14.25" customHeight="1">
      <c r="A38510" s="5"/>
      <c r="B38510" s="5"/>
      <c r="C38510" s="5" t="str">
        <f>IFERROR(__xludf.DUMMYFUNCTION("""COMPUTED_VALUE"""),"")</f>
        <v/>
      </c>
      <c r="D38510" s="5">
        <v>0.0</v>
      </c>
    </row>
    <row r="38511" ht="14.25" customHeight="1">
      <c r="A38511" s="5"/>
      <c r="B38511" s="5"/>
      <c r="C38511" s="5" t="str">
        <f>IFERROR(__xludf.DUMMYFUNCTION("""COMPUTED_VALUE"""),"")</f>
        <v/>
      </c>
      <c r="D38511" s="5">
        <v>0.0</v>
      </c>
    </row>
    <row r="38512" ht="14.25" customHeight="1">
      <c r="A38512" s="5"/>
      <c r="B38512" s="5"/>
      <c r="C38512" s="5" t="str">
        <f>IFERROR(__xludf.DUMMYFUNCTION("""COMPUTED_VALUE"""),"")</f>
        <v/>
      </c>
      <c r="D38512" s="5">
        <v>0.0</v>
      </c>
    </row>
    <row r="38513" ht="14.25" customHeight="1">
      <c r="A38513" s="5"/>
      <c r="B38513" s="5"/>
      <c r="C38513" s="5" t="str">
        <f>IFERROR(__xludf.DUMMYFUNCTION("""COMPUTED_VALUE"""),"")</f>
        <v/>
      </c>
      <c r="D38513" s="5">
        <v>0.0</v>
      </c>
    </row>
    <row r="38514" ht="14.25" customHeight="1">
      <c r="A38514" s="5"/>
      <c r="B38514" s="5"/>
      <c r="C38514" s="5" t="str">
        <f>IFERROR(__xludf.DUMMYFUNCTION("""COMPUTED_VALUE"""),"")</f>
        <v/>
      </c>
      <c r="D38514" s="5">
        <v>0.0</v>
      </c>
    </row>
    <row r="38515" ht="14.25" customHeight="1">
      <c r="A38515" s="5"/>
      <c r="B38515" s="5"/>
      <c r="C38515" s="5" t="str">
        <f>IFERROR(__xludf.DUMMYFUNCTION("""COMPUTED_VALUE"""),"")</f>
        <v/>
      </c>
      <c r="D38515" s="5">
        <v>0.0</v>
      </c>
    </row>
    <row r="38516" ht="14.25" customHeight="1">
      <c r="A38516" s="5"/>
      <c r="B38516" s="5"/>
      <c r="C38516" s="5" t="str">
        <f>IFERROR(__xludf.DUMMYFUNCTION("""COMPUTED_VALUE"""),"")</f>
        <v/>
      </c>
      <c r="D38516" s="5">
        <v>0.0</v>
      </c>
    </row>
    <row r="38517" ht="14.25" customHeight="1">
      <c r="A38517" s="5"/>
      <c r="B38517" s="5"/>
      <c r="C38517" s="5" t="str">
        <f>IFERROR(__xludf.DUMMYFUNCTION("""COMPUTED_VALUE"""),"")</f>
        <v/>
      </c>
      <c r="D38517" s="5">
        <v>0.0</v>
      </c>
    </row>
    <row r="38518" ht="14.25" customHeight="1">
      <c r="A38518" s="5"/>
      <c r="B38518" s="5"/>
      <c r="C38518" s="5" t="str">
        <f>IFERROR(__xludf.DUMMYFUNCTION("""COMPUTED_VALUE"""),"")</f>
        <v/>
      </c>
      <c r="D38518" s="5">
        <v>0.0</v>
      </c>
    </row>
    <row r="38519" ht="14.25" customHeight="1">
      <c r="A38519" s="5"/>
      <c r="B38519" s="5"/>
      <c r="C38519" s="5" t="str">
        <f>IFERROR(__xludf.DUMMYFUNCTION("""COMPUTED_VALUE"""),"")</f>
        <v/>
      </c>
      <c r="D38519" s="5">
        <v>0.0</v>
      </c>
    </row>
    <row r="38520" ht="14.25" customHeight="1">
      <c r="A38520" s="5"/>
      <c r="B38520" s="5"/>
      <c r="C38520" s="5" t="str">
        <f>IFERROR(__xludf.DUMMYFUNCTION("""COMPUTED_VALUE"""),"")</f>
        <v/>
      </c>
      <c r="D38520" s="5">
        <v>0.0</v>
      </c>
    </row>
    <row r="38521" ht="14.25" customHeight="1">
      <c r="A38521" s="5"/>
      <c r="B38521" s="5"/>
      <c r="C38521" s="5" t="str">
        <f>IFERROR(__xludf.DUMMYFUNCTION("""COMPUTED_VALUE"""),"")</f>
        <v/>
      </c>
      <c r="D38521" s="5">
        <v>0.0</v>
      </c>
    </row>
    <row r="38522" ht="14.25" customHeight="1">
      <c r="A38522" s="5"/>
      <c r="B38522" s="5"/>
      <c r="C38522" s="5" t="str">
        <f>IFERROR(__xludf.DUMMYFUNCTION("""COMPUTED_VALUE"""),"")</f>
        <v/>
      </c>
      <c r="D38522" s="5">
        <v>0.0</v>
      </c>
    </row>
    <row r="38523" ht="14.25" customHeight="1">
      <c r="A38523" s="5"/>
      <c r="B38523" s="5"/>
      <c r="C38523" s="5" t="str">
        <f>IFERROR(__xludf.DUMMYFUNCTION("""COMPUTED_VALUE"""),"")</f>
        <v/>
      </c>
      <c r="D38523" s="5">
        <v>0.0</v>
      </c>
    </row>
    <row r="38524" ht="14.25" customHeight="1">
      <c r="A38524" s="5"/>
      <c r="B38524" s="5"/>
      <c r="C38524" s="5" t="str">
        <f>IFERROR(__xludf.DUMMYFUNCTION("""COMPUTED_VALUE"""),"")</f>
        <v/>
      </c>
      <c r="D38524" s="5">
        <v>0.0</v>
      </c>
    </row>
    <row r="38525" ht="14.25" customHeight="1">
      <c r="A38525" s="5"/>
      <c r="B38525" s="5"/>
      <c r="C38525" s="5" t="str">
        <f>IFERROR(__xludf.DUMMYFUNCTION("""COMPUTED_VALUE"""),"")</f>
        <v/>
      </c>
      <c r="D38525" s="5">
        <v>0.0</v>
      </c>
    </row>
    <row r="38526" ht="14.25" customHeight="1">
      <c r="A38526" s="5"/>
      <c r="B38526" s="5"/>
      <c r="C38526" s="5" t="str">
        <f>IFERROR(__xludf.DUMMYFUNCTION("""COMPUTED_VALUE"""),"")</f>
        <v/>
      </c>
      <c r="D38526" s="5">
        <v>0.0</v>
      </c>
    </row>
    <row r="38527" ht="14.25" customHeight="1">
      <c r="A38527" s="5"/>
      <c r="B38527" s="5"/>
      <c r="C38527" s="5" t="str">
        <f>IFERROR(__xludf.DUMMYFUNCTION("""COMPUTED_VALUE"""),"")</f>
        <v/>
      </c>
      <c r="D38527" s="5">
        <v>0.0</v>
      </c>
    </row>
    <row r="38528" ht="14.25" customHeight="1">
      <c r="A38528" s="5"/>
      <c r="B38528" s="5"/>
      <c r="C38528" s="5" t="str">
        <f>IFERROR(__xludf.DUMMYFUNCTION("""COMPUTED_VALUE"""),"")</f>
        <v/>
      </c>
      <c r="D38528" s="5">
        <v>0.0</v>
      </c>
    </row>
    <row r="38529" ht="14.25" customHeight="1">
      <c r="A38529" s="5"/>
      <c r="B38529" s="5"/>
      <c r="C38529" s="5" t="str">
        <f>IFERROR(__xludf.DUMMYFUNCTION("""COMPUTED_VALUE"""),"")</f>
        <v/>
      </c>
      <c r="D38529" s="5">
        <v>0.0</v>
      </c>
    </row>
    <row r="38530" ht="14.25" customHeight="1">
      <c r="A38530" s="5"/>
      <c r="B38530" s="5"/>
      <c r="C38530" s="5" t="str">
        <f>IFERROR(__xludf.DUMMYFUNCTION("""COMPUTED_VALUE"""),"")</f>
        <v/>
      </c>
      <c r="D38530" s="5">
        <v>0.0</v>
      </c>
    </row>
    <row r="38531" ht="14.25" customHeight="1">
      <c r="A38531" s="5"/>
      <c r="B38531" s="5"/>
      <c r="C38531" s="5" t="str">
        <f>IFERROR(__xludf.DUMMYFUNCTION("""COMPUTED_VALUE"""),"")</f>
        <v/>
      </c>
      <c r="D38531" s="5">
        <v>0.0</v>
      </c>
    </row>
    <row r="38532" ht="14.25" customHeight="1">
      <c r="A38532" s="5"/>
      <c r="B38532" s="5"/>
      <c r="C38532" s="5" t="str">
        <f>IFERROR(__xludf.DUMMYFUNCTION("""COMPUTED_VALUE"""),"")</f>
        <v/>
      </c>
      <c r="D38532" s="5">
        <v>0.0</v>
      </c>
    </row>
    <row r="38533" ht="14.25" customHeight="1">
      <c r="A38533" s="5"/>
      <c r="B38533" s="5"/>
      <c r="C38533" s="5" t="str">
        <f>IFERROR(__xludf.DUMMYFUNCTION("""COMPUTED_VALUE"""),"")</f>
        <v/>
      </c>
      <c r="D38533" s="5">
        <v>0.0</v>
      </c>
    </row>
    <row r="38534" ht="14.25" customHeight="1">
      <c r="A38534" s="5"/>
      <c r="B38534" s="5"/>
      <c r="C38534" s="5" t="str">
        <f>IFERROR(__xludf.DUMMYFUNCTION("""COMPUTED_VALUE"""),"")</f>
        <v/>
      </c>
      <c r="D38534" s="5">
        <v>0.0</v>
      </c>
    </row>
    <row r="38535" ht="14.25" customHeight="1">
      <c r="A38535" s="5"/>
      <c r="B38535" s="5"/>
      <c r="C38535" s="5" t="str">
        <f>IFERROR(__xludf.DUMMYFUNCTION("""COMPUTED_VALUE"""),"")</f>
        <v/>
      </c>
      <c r="D38535" s="5">
        <v>0.0</v>
      </c>
    </row>
    <row r="38536" ht="14.25" customHeight="1">
      <c r="A38536" s="5"/>
      <c r="B38536" s="5"/>
      <c r="C38536" s="5" t="str">
        <f>IFERROR(__xludf.DUMMYFUNCTION("""COMPUTED_VALUE"""),"")</f>
        <v/>
      </c>
      <c r="D38536" s="5">
        <v>0.0</v>
      </c>
    </row>
    <row r="38537" ht="14.25" customHeight="1">
      <c r="A38537" s="5"/>
      <c r="B38537" s="5"/>
      <c r="C38537" s="5" t="str">
        <f>IFERROR(__xludf.DUMMYFUNCTION("""COMPUTED_VALUE"""),"")</f>
        <v/>
      </c>
      <c r="D38537" s="5">
        <v>0.0</v>
      </c>
    </row>
    <row r="38538" ht="14.25" customHeight="1">
      <c r="A38538" s="5"/>
      <c r="B38538" s="5"/>
      <c r="C38538" s="5" t="str">
        <f>IFERROR(__xludf.DUMMYFUNCTION("""COMPUTED_VALUE"""),"")</f>
        <v/>
      </c>
      <c r="D38538" s="5">
        <v>0.0</v>
      </c>
    </row>
    <row r="38539" ht="14.25" customHeight="1">
      <c r="A38539" s="5"/>
      <c r="B38539" s="5"/>
      <c r="C38539" s="5" t="str">
        <f>IFERROR(__xludf.DUMMYFUNCTION("""COMPUTED_VALUE"""),"")</f>
        <v/>
      </c>
      <c r="D38539" s="5">
        <v>0.0</v>
      </c>
    </row>
    <row r="38540" ht="14.25" customHeight="1">
      <c r="A38540" s="5"/>
      <c r="B38540" s="5"/>
      <c r="C38540" s="5" t="str">
        <f>IFERROR(__xludf.DUMMYFUNCTION("""COMPUTED_VALUE"""),"")</f>
        <v/>
      </c>
      <c r="D38540" s="5">
        <v>0.0</v>
      </c>
    </row>
    <row r="38541" ht="14.25" customHeight="1">
      <c r="A38541" s="5"/>
      <c r="B38541" s="5"/>
      <c r="C38541" s="5" t="str">
        <f>IFERROR(__xludf.DUMMYFUNCTION("""COMPUTED_VALUE"""),"")</f>
        <v/>
      </c>
      <c r="D38541" s="5">
        <v>0.0</v>
      </c>
    </row>
    <row r="38542" ht="14.25" customHeight="1">
      <c r="A38542" s="5"/>
      <c r="B38542" s="5"/>
      <c r="C38542" s="5" t="str">
        <f>IFERROR(__xludf.DUMMYFUNCTION("""COMPUTED_VALUE"""),"")</f>
        <v/>
      </c>
      <c r="D38542" s="5">
        <v>0.0</v>
      </c>
    </row>
    <row r="38543" ht="14.25" customHeight="1">
      <c r="A38543" s="5"/>
      <c r="B38543" s="5"/>
      <c r="C38543" s="5" t="str">
        <f>IFERROR(__xludf.DUMMYFUNCTION("""COMPUTED_VALUE"""),"")</f>
        <v/>
      </c>
      <c r="D38543" s="5">
        <v>0.0</v>
      </c>
    </row>
    <row r="38544" ht="14.25" customHeight="1">
      <c r="A38544" s="5"/>
      <c r="B38544" s="5"/>
      <c r="C38544" s="5" t="str">
        <f>IFERROR(__xludf.DUMMYFUNCTION("""COMPUTED_VALUE"""),"")</f>
        <v/>
      </c>
      <c r="D38544" s="5">
        <v>0.0</v>
      </c>
    </row>
    <row r="38545" ht="14.25" customHeight="1">
      <c r="A38545" s="5"/>
      <c r="B38545" s="5"/>
      <c r="C38545" s="5" t="str">
        <f>IFERROR(__xludf.DUMMYFUNCTION("""COMPUTED_VALUE"""),"")</f>
        <v/>
      </c>
      <c r="D38545" s="5">
        <v>0.0</v>
      </c>
    </row>
    <row r="38546" ht="14.25" customHeight="1">
      <c r="A38546" s="5"/>
      <c r="B38546" s="5"/>
      <c r="C38546" s="5" t="str">
        <f>IFERROR(__xludf.DUMMYFUNCTION("""COMPUTED_VALUE"""),"")</f>
        <v/>
      </c>
      <c r="D38546" s="5">
        <v>0.0</v>
      </c>
    </row>
    <row r="38547" ht="14.25" customHeight="1">
      <c r="A38547" s="5"/>
      <c r="B38547" s="5"/>
      <c r="C38547" s="5" t="str">
        <f>IFERROR(__xludf.DUMMYFUNCTION("""COMPUTED_VALUE"""),"")</f>
        <v/>
      </c>
      <c r="D38547" s="5">
        <v>0.0</v>
      </c>
    </row>
    <row r="38548" ht="14.25" customHeight="1">
      <c r="A38548" s="5"/>
      <c r="B38548" s="5"/>
      <c r="C38548" s="5" t="str">
        <f>IFERROR(__xludf.DUMMYFUNCTION("""COMPUTED_VALUE"""),"")</f>
        <v/>
      </c>
      <c r="D38548" s="5">
        <v>0.0</v>
      </c>
    </row>
    <row r="38549" ht="14.25" customHeight="1">
      <c r="A38549" s="5"/>
      <c r="B38549" s="5"/>
      <c r="C38549" s="5" t="str">
        <f>IFERROR(__xludf.DUMMYFUNCTION("""COMPUTED_VALUE"""),"")</f>
        <v/>
      </c>
      <c r="D38549" s="5">
        <v>0.0</v>
      </c>
    </row>
    <row r="38550" ht="14.25" customHeight="1">
      <c r="A38550" s="5"/>
      <c r="B38550" s="5"/>
      <c r="C38550" s="5" t="str">
        <f>IFERROR(__xludf.DUMMYFUNCTION("""COMPUTED_VALUE"""),"")</f>
        <v/>
      </c>
      <c r="D38550" s="5">
        <v>0.0</v>
      </c>
    </row>
    <row r="38551" ht="14.25" customHeight="1">
      <c r="A38551" s="5"/>
      <c r="B38551" s="5"/>
      <c r="C38551" s="5" t="str">
        <f>IFERROR(__xludf.DUMMYFUNCTION("""COMPUTED_VALUE"""),"")</f>
        <v/>
      </c>
      <c r="D38551" s="5">
        <v>0.0</v>
      </c>
    </row>
    <row r="38552" ht="14.25" customHeight="1">
      <c r="A38552" s="5"/>
      <c r="B38552" s="5"/>
      <c r="C38552" s="5" t="str">
        <f>IFERROR(__xludf.DUMMYFUNCTION("""COMPUTED_VALUE"""),"")</f>
        <v/>
      </c>
      <c r="D38552" s="5">
        <v>0.0</v>
      </c>
    </row>
    <row r="38553" ht="14.25" customHeight="1">
      <c r="A38553" s="5"/>
      <c r="B38553" s="5"/>
      <c r="C38553" s="5" t="str">
        <f>IFERROR(__xludf.DUMMYFUNCTION("""COMPUTED_VALUE"""),"")</f>
        <v/>
      </c>
      <c r="D38553" s="5">
        <v>0.0</v>
      </c>
    </row>
    <row r="38554" ht="14.25" customHeight="1">
      <c r="A38554" s="5"/>
      <c r="B38554" s="5"/>
      <c r="C38554" s="5" t="str">
        <f>IFERROR(__xludf.DUMMYFUNCTION("""COMPUTED_VALUE"""),"")</f>
        <v/>
      </c>
      <c r="D38554" s="5">
        <v>0.0</v>
      </c>
    </row>
    <row r="38555" ht="14.25" customHeight="1">
      <c r="A38555" s="5"/>
      <c r="B38555" s="5"/>
      <c r="C38555" s="5" t="str">
        <f>IFERROR(__xludf.DUMMYFUNCTION("""COMPUTED_VALUE"""),"")</f>
        <v/>
      </c>
      <c r="D38555" s="5">
        <v>0.0</v>
      </c>
    </row>
    <row r="38556" ht="14.25" customHeight="1">
      <c r="A38556" s="5"/>
      <c r="B38556" s="5"/>
      <c r="C38556" s="5" t="str">
        <f>IFERROR(__xludf.DUMMYFUNCTION("""COMPUTED_VALUE"""),"")</f>
        <v/>
      </c>
      <c r="D38556" s="5">
        <v>0.0</v>
      </c>
    </row>
    <row r="38557" ht="14.25" customHeight="1">
      <c r="A38557" s="5"/>
      <c r="B38557" s="5"/>
      <c r="C38557" s="5" t="str">
        <f>IFERROR(__xludf.DUMMYFUNCTION("""COMPUTED_VALUE"""),"")</f>
        <v/>
      </c>
      <c r="D38557" s="5">
        <v>0.0</v>
      </c>
    </row>
    <row r="38558" ht="14.25" customHeight="1">
      <c r="A38558" s="5"/>
      <c r="B38558" s="5"/>
      <c r="C38558" s="5" t="str">
        <f>IFERROR(__xludf.DUMMYFUNCTION("""COMPUTED_VALUE"""),"")</f>
        <v/>
      </c>
      <c r="D38558" s="5">
        <v>0.0</v>
      </c>
    </row>
    <row r="38559" ht="14.25" customHeight="1">
      <c r="A38559" s="5"/>
      <c r="B38559" s="5"/>
      <c r="C38559" s="5" t="str">
        <f>IFERROR(__xludf.DUMMYFUNCTION("""COMPUTED_VALUE"""),"")</f>
        <v/>
      </c>
      <c r="D38559" s="5">
        <v>0.0</v>
      </c>
    </row>
    <row r="38560" ht="14.25" customHeight="1">
      <c r="A38560" s="5"/>
      <c r="B38560" s="5"/>
      <c r="C38560" s="5" t="str">
        <f>IFERROR(__xludf.DUMMYFUNCTION("""COMPUTED_VALUE"""),"")</f>
        <v/>
      </c>
      <c r="D38560" s="5">
        <v>0.0</v>
      </c>
    </row>
    <row r="38561" ht="14.25" customHeight="1">
      <c r="A38561" s="5"/>
      <c r="B38561" s="5"/>
      <c r="C38561" s="5" t="str">
        <f>IFERROR(__xludf.DUMMYFUNCTION("""COMPUTED_VALUE"""),"")</f>
        <v/>
      </c>
      <c r="D38561" s="5">
        <v>0.0</v>
      </c>
    </row>
    <row r="38562" ht="14.25" customHeight="1">
      <c r="A38562" s="5"/>
      <c r="B38562" s="5"/>
      <c r="C38562" s="5" t="str">
        <f>IFERROR(__xludf.DUMMYFUNCTION("""COMPUTED_VALUE"""),"")</f>
        <v/>
      </c>
      <c r="D38562" s="5">
        <v>0.0</v>
      </c>
    </row>
    <row r="38563" ht="14.25" customHeight="1">
      <c r="A38563" s="5"/>
      <c r="B38563" s="5"/>
      <c r="C38563" s="5" t="str">
        <f>IFERROR(__xludf.DUMMYFUNCTION("""COMPUTED_VALUE"""),"")</f>
        <v/>
      </c>
      <c r="D38563" s="5">
        <v>0.0</v>
      </c>
    </row>
    <row r="38564" ht="14.25" customHeight="1">
      <c r="A38564" s="5"/>
      <c r="B38564" s="5"/>
      <c r="C38564" s="5" t="str">
        <f>IFERROR(__xludf.DUMMYFUNCTION("""COMPUTED_VALUE"""),"")</f>
        <v/>
      </c>
      <c r="D38564" s="5">
        <v>0.0</v>
      </c>
    </row>
    <row r="38565" ht="14.25" customHeight="1">
      <c r="A38565" s="5"/>
      <c r="B38565" s="5"/>
      <c r="C38565" s="5" t="str">
        <f>IFERROR(__xludf.DUMMYFUNCTION("""COMPUTED_VALUE"""),"")</f>
        <v/>
      </c>
      <c r="D38565" s="5">
        <v>0.0</v>
      </c>
    </row>
    <row r="38566" ht="14.25" customHeight="1">
      <c r="A38566" s="5"/>
      <c r="B38566" s="5"/>
      <c r="C38566" s="5" t="str">
        <f>IFERROR(__xludf.DUMMYFUNCTION("""COMPUTED_VALUE"""),"")</f>
        <v/>
      </c>
      <c r="D38566" s="5">
        <v>0.0</v>
      </c>
    </row>
    <row r="38567" ht="14.25" customHeight="1">
      <c r="A38567" s="5"/>
      <c r="B38567" s="5"/>
      <c r="C38567" s="5" t="str">
        <f>IFERROR(__xludf.DUMMYFUNCTION("""COMPUTED_VALUE"""),"")</f>
        <v/>
      </c>
      <c r="D38567" s="5">
        <v>0.0</v>
      </c>
    </row>
    <row r="38568" ht="14.25" customHeight="1">
      <c r="A38568" s="5"/>
      <c r="B38568" s="5"/>
      <c r="C38568" s="5" t="str">
        <f>IFERROR(__xludf.DUMMYFUNCTION("""COMPUTED_VALUE"""),"")</f>
        <v/>
      </c>
      <c r="D38568" s="5">
        <v>0.0</v>
      </c>
    </row>
    <row r="38569" ht="14.25" customHeight="1">
      <c r="A38569" s="5"/>
      <c r="B38569" s="5"/>
      <c r="C38569" s="5" t="str">
        <f>IFERROR(__xludf.DUMMYFUNCTION("""COMPUTED_VALUE"""),"")</f>
        <v/>
      </c>
      <c r="D38569" s="5">
        <v>0.0</v>
      </c>
    </row>
    <row r="38570" ht="14.25" customHeight="1">
      <c r="A38570" s="5"/>
      <c r="B38570" s="5"/>
      <c r="C38570" s="5" t="str">
        <f>IFERROR(__xludf.DUMMYFUNCTION("""COMPUTED_VALUE"""),"")</f>
        <v/>
      </c>
      <c r="D38570" s="5">
        <v>0.0</v>
      </c>
    </row>
    <row r="38571" ht="14.25" customHeight="1">
      <c r="A38571" s="5"/>
      <c r="B38571" s="5"/>
      <c r="C38571" s="5" t="str">
        <f>IFERROR(__xludf.DUMMYFUNCTION("""COMPUTED_VALUE"""),"")</f>
        <v/>
      </c>
      <c r="D38571" s="5">
        <v>0.0</v>
      </c>
    </row>
    <row r="38572" ht="14.25" customHeight="1">
      <c r="A38572" s="5"/>
      <c r="B38572" s="5"/>
      <c r="C38572" s="5" t="str">
        <f>IFERROR(__xludf.DUMMYFUNCTION("""COMPUTED_VALUE"""),"")</f>
        <v/>
      </c>
      <c r="D38572" s="5">
        <v>0.0</v>
      </c>
    </row>
    <row r="38573" ht="14.25" customHeight="1">
      <c r="A38573" s="5"/>
      <c r="B38573" s="5"/>
      <c r="C38573" s="5" t="str">
        <f>IFERROR(__xludf.DUMMYFUNCTION("""COMPUTED_VALUE"""),"")</f>
        <v/>
      </c>
      <c r="D38573" s="5">
        <v>0.0</v>
      </c>
    </row>
    <row r="38574" ht="14.25" customHeight="1">
      <c r="A38574" s="5"/>
      <c r="B38574" s="5"/>
      <c r="C38574" s="5" t="str">
        <f>IFERROR(__xludf.DUMMYFUNCTION("""COMPUTED_VALUE"""),"")</f>
        <v/>
      </c>
      <c r="D38574" s="5">
        <v>0.0</v>
      </c>
    </row>
    <row r="38575" ht="14.25" customHeight="1">
      <c r="A38575" s="5"/>
      <c r="B38575" s="5"/>
      <c r="C38575" s="5" t="str">
        <f>IFERROR(__xludf.DUMMYFUNCTION("""COMPUTED_VALUE"""),"")</f>
        <v/>
      </c>
      <c r="D38575" s="5">
        <v>0.0</v>
      </c>
    </row>
    <row r="38576" ht="14.25" customHeight="1">
      <c r="A38576" s="5"/>
      <c r="B38576" s="5"/>
      <c r="C38576" s="5" t="str">
        <f>IFERROR(__xludf.DUMMYFUNCTION("""COMPUTED_VALUE"""),"")</f>
        <v/>
      </c>
      <c r="D38576" s="5">
        <v>0.0</v>
      </c>
    </row>
    <row r="38577" ht="14.25" customHeight="1">
      <c r="A38577" s="5"/>
      <c r="B38577" s="5"/>
      <c r="C38577" s="5" t="str">
        <f>IFERROR(__xludf.DUMMYFUNCTION("""COMPUTED_VALUE"""),"")</f>
        <v/>
      </c>
      <c r="D38577" s="5">
        <v>0.0</v>
      </c>
    </row>
    <row r="38578" ht="14.25" customHeight="1">
      <c r="A38578" s="5"/>
      <c r="B38578" s="5"/>
      <c r="C38578" s="5" t="str">
        <f>IFERROR(__xludf.DUMMYFUNCTION("""COMPUTED_VALUE"""),"")</f>
        <v/>
      </c>
      <c r="D38578" s="5">
        <v>0.0</v>
      </c>
    </row>
    <row r="38579" ht="14.25" customHeight="1">
      <c r="A38579" s="5"/>
      <c r="B38579" s="5"/>
      <c r="C38579" s="5" t="str">
        <f>IFERROR(__xludf.DUMMYFUNCTION("""COMPUTED_VALUE"""),"")</f>
        <v/>
      </c>
      <c r="D38579" s="5">
        <v>0.0</v>
      </c>
    </row>
    <row r="38580" ht="14.25" customHeight="1">
      <c r="A38580" s="5"/>
      <c r="B38580" s="5"/>
      <c r="C38580" s="5" t="str">
        <f>IFERROR(__xludf.DUMMYFUNCTION("""COMPUTED_VALUE"""),"")</f>
        <v/>
      </c>
      <c r="D38580" s="5">
        <v>0.0</v>
      </c>
    </row>
    <row r="38581" ht="14.25" customHeight="1">
      <c r="A38581" s="5"/>
      <c r="B38581" s="5"/>
      <c r="C38581" s="5" t="str">
        <f>IFERROR(__xludf.DUMMYFUNCTION("""COMPUTED_VALUE"""),"")</f>
        <v/>
      </c>
      <c r="D38581" s="5">
        <v>0.0</v>
      </c>
    </row>
    <row r="38582" ht="14.25" customHeight="1">
      <c r="A38582" s="5"/>
      <c r="B38582" s="5"/>
      <c r="C38582" s="5" t="str">
        <f>IFERROR(__xludf.DUMMYFUNCTION("""COMPUTED_VALUE"""),"")</f>
        <v/>
      </c>
      <c r="D38582" s="5">
        <v>0.0</v>
      </c>
    </row>
    <row r="38583" ht="14.25" customHeight="1">
      <c r="A38583" s="5"/>
      <c r="B38583" s="5"/>
      <c r="C38583" s="5" t="str">
        <f>IFERROR(__xludf.DUMMYFUNCTION("""COMPUTED_VALUE"""),"")</f>
        <v/>
      </c>
      <c r="D38583" s="5">
        <v>0.0</v>
      </c>
    </row>
    <row r="38584" ht="14.25" customHeight="1">
      <c r="A38584" s="5"/>
      <c r="B38584" s="5"/>
      <c r="C38584" s="5" t="str">
        <f>IFERROR(__xludf.DUMMYFUNCTION("""COMPUTED_VALUE"""),"")</f>
        <v/>
      </c>
      <c r="D38584" s="5">
        <v>0.0</v>
      </c>
    </row>
    <row r="38585" ht="14.25" customHeight="1">
      <c r="A38585" s="5"/>
      <c r="B38585" s="5"/>
      <c r="C38585" s="5" t="str">
        <f>IFERROR(__xludf.DUMMYFUNCTION("""COMPUTED_VALUE"""),"")</f>
        <v/>
      </c>
      <c r="D38585" s="5">
        <v>0.0</v>
      </c>
    </row>
    <row r="38586" ht="14.25" customHeight="1">
      <c r="A38586" s="5"/>
      <c r="B38586" s="5"/>
      <c r="C38586" s="5" t="str">
        <f>IFERROR(__xludf.DUMMYFUNCTION("""COMPUTED_VALUE"""),"")</f>
        <v/>
      </c>
      <c r="D38586" s="5">
        <v>0.0</v>
      </c>
    </row>
    <row r="38587" ht="14.25" customHeight="1">
      <c r="A38587" s="5"/>
      <c r="B38587" s="5"/>
      <c r="C38587" s="5" t="str">
        <f>IFERROR(__xludf.DUMMYFUNCTION("""COMPUTED_VALUE"""),"")</f>
        <v/>
      </c>
      <c r="D38587" s="5">
        <v>0.0</v>
      </c>
    </row>
    <row r="38588" ht="14.25" customHeight="1">
      <c r="A38588" s="5"/>
      <c r="B38588" s="5"/>
      <c r="C38588" s="5" t="str">
        <f>IFERROR(__xludf.DUMMYFUNCTION("""COMPUTED_VALUE"""),"")</f>
        <v/>
      </c>
      <c r="D38588" s="5">
        <v>0.0</v>
      </c>
    </row>
    <row r="38589" ht="14.25" customHeight="1">
      <c r="A38589" s="5"/>
      <c r="B38589" s="5"/>
      <c r="C38589" s="5" t="str">
        <f>IFERROR(__xludf.DUMMYFUNCTION("""COMPUTED_VALUE"""),"")</f>
        <v/>
      </c>
      <c r="D38589" s="5">
        <v>0.0</v>
      </c>
    </row>
    <row r="38590" ht="14.25" customHeight="1">
      <c r="A38590" s="5"/>
      <c r="B38590" s="5"/>
      <c r="C38590" s="5" t="str">
        <f>IFERROR(__xludf.DUMMYFUNCTION("""COMPUTED_VALUE"""),"")</f>
        <v/>
      </c>
      <c r="D38590" s="5">
        <v>0.0</v>
      </c>
    </row>
    <row r="38591" ht="14.25" customHeight="1">
      <c r="A38591" s="5"/>
      <c r="B38591" s="5"/>
      <c r="C38591" s="5" t="str">
        <f>IFERROR(__xludf.DUMMYFUNCTION("""COMPUTED_VALUE"""),"")</f>
        <v/>
      </c>
      <c r="D38591" s="5">
        <v>0.0</v>
      </c>
    </row>
    <row r="38592" ht="14.25" customHeight="1">
      <c r="A38592" s="5"/>
      <c r="B38592" s="5"/>
      <c r="C38592" s="5" t="str">
        <f>IFERROR(__xludf.DUMMYFUNCTION("""COMPUTED_VALUE"""),"")</f>
        <v/>
      </c>
      <c r="D38592" s="5">
        <v>0.0</v>
      </c>
    </row>
    <row r="38593" ht="14.25" customHeight="1">
      <c r="A38593" s="5"/>
      <c r="B38593" s="5"/>
      <c r="C38593" s="5" t="str">
        <f>IFERROR(__xludf.DUMMYFUNCTION("""COMPUTED_VALUE"""),"")</f>
        <v/>
      </c>
      <c r="D38593" s="5">
        <v>0.0</v>
      </c>
    </row>
    <row r="38594" ht="14.25" customHeight="1">
      <c r="A38594" s="5"/>
      <c r="B38594" s="5"/>
      <c r="C38594" s="5" t="str">
        <f>IFERROR(__xludf.DUMMYFUNCTION("""COMPUTED_VALUE"""),"")</f>
        <v/>
      </c>
      <c r="D38594" s="5">
        <v>0.0</v>
      </c>
    </row>
    <row r="38595" ht="14.25" customHeight="1">
      <c r="A38595" s="5"/>
      <c r="B38595" s="5"/>
      <c r="C38595" s="5" t="str">
        <f>IFERROR(__xludf.DUMMYFUNCTION("""COMPUTED_VALUE"""),"")</f>
        <v/>
      </c>
      <c r="D38595" s="5">
        <v>0.0</v>
      </c>
    </row>
    <row r="38596" ht="14.25" customHeight="1">
      <c r="A38596" s="5"/>
      <c r="B38596" s="5"/>
      <c r="C38596" s="5" t="str">
        <f>IFERROR(__xludf.DUMMYFUNCTION("""COMPUTED_VALUE"""),"")</f>
        <v/>
      </c>
      <c r="D38596" s="5">
        <v>0.0</v>
      </c>
    </row>
    <row r="38597" ht="14.25" customHeight="1">
      <c r="A38597" s="5"/>
      <c r="B38597" s="5"/>
      <c r="C38597" s="5" t="str">
        <f>IFERROR(__xludf.DUMMYFUNCTION("""COMPUTED_VALUE"""),"")</f>
        <v/>
      </c>
      <c r="D38597" s="5">
        <v>0.0</v>
      </c>
    </row>
    <row r="38598" ht="14.25" customHeight="1">
      <c r="A38598" s="5"/>
      <c r="B38598" s="5"/>
      <c r="C38598" s="5" t="str">
        <f>IFERROR(__xludf.DUMMYFUNCTION("""COMPUTED_VALUE"""),"")</f>
        <v/>
      </c>
      <c r="D38598" s="5">
        <v>0.0</v>
      </c>
    </row>
    <row r="38599" ht="14.25" customHeight="1">
      <c r="A38599" s="5"/>
      <c r="B38599" s="5"/>
      <c r="C38599" s="5" t="str">
        <f>IFERROR(__xludf.DUMMYFUNCTION("""COMPUTED_VALUE"""),"")</f>
        <v/>
      </c>
      <c r="D38599" s="5">
        <v>0.0</v>
      </c>
    </row>
    <row r="38600" ht="14.25" customHeight="1">
      <c r="A38600" s="5"/>
      <c r="B38600" s="5"/>
      <c r="C38600" s="5" t="str">
        <f>IFERROR(__xludf.DUMMYFUNCTION("""COMPUTED_VALUE"""),"")</f>
        <v/>
      </c>
      <c r="D38600" s="5">
        <v>0.0</v>
      </c>
    </row>
    <row r="38601" ht="14.25" customHeight="1">
      <c r="A38601" s="5"/>
      <c r="B38601" s="5"/>
      <c r="C38601" s="5" t="str">
        <f>IFERROR(__xludf.DUMMYFUNCTION("""COMPUTED_VALUE"""),"")</f>
        <v/>
      </c>
      <c r="D38601" s="5">
        <v>0.0</v>
      </c>
    </row>
    <row r="38602" ht="14.25" customHeight="1">
      <c r="A38602" s="5"/>
      <c r="B38602" s="5"/>
      <c r="C38602" s="5" t="str">
        <f>IFERROR(__xludf.DUMMYFUNCTION("""COMPUTED_VALUE"""),"")</f>
        <v/>
      </c>
      <c r="D38602" s="5">
        <v>0.0</v>
      </c>
    </row>
    <row r="38603" ht="14.25" customHeight="1">
      <c r="A38603" s="5"/>
      <c r="B38603" s="5"/>
      <c r="C38603" s="5" t="str">
        <f>IFERROR(__xludf.DUMMYFUNCTION("""COMPUTED_VALUE"""),"")</f>
        <v/>
      </c>
      <c r="D38603" s="5">
        <v>0.0</v>
      </c>
    </row>
    <row r="38604" ht="14.25" customHeight="1">
      <c r="A38604" s="5"/>
      <c r="B38604" s="5"/>
      <c r="C38604" s="5" t="str">
        <f>IFERROR(__xludf.DUMMYFUNCTION("""COMPUTED_VALUE"""),"")</f>
        <v/>
      </c>
      <c r="D38604" s="5">
        <v>0.0</v>
      </c>
    </row>
    <row r="38605" ht="14.25" customHeight="1">
      <c r="A38605" s="5"/>
      <c r="B38605" s="5"/>
      <c r="C38605" s="5" t="str">
        <f>IFERROR(__xludf.DUMMYFUNCTION("""COMPUTED_VALUE"""),"")</f>
        <v/>
      </c>
      <c r="D38605" s="5">
        <v>0.0</v>
      </c>
    </row>
    <row r="38606" ht="14.25" customHeight="1">
      <c r="A38606" s="5"/>
      <c r="B38606" s="5"/>
      <c r="C38606" s="5" t="str">
        <f>IFERROR(__xludf.DUMMYFUNCTION("""COMPUTED_VALUE"""),"")</f>
        <v/>
      </c>
      <c r="D38606" s="5">
        <v>0.0</v>
      </c>
    </row>
    <row r="38607" ht="14.25" customHeight="1">
      <c r="A38607" s="5"/>
      <c r="B38607" s="5"/>
      <c r="C38607" s="5" t="str">
        <f>IFERROR(__xludf.DUMMYFUNCTION("""COMPUTED_VALUE"""),"")</f>
        <v/>
      </c>
      <c r="D38607" s="5">
        <v>0.0</v>
      </c>
    </row>
    <row r="38608" ht="14.25" customHeight="1">
      <c r="A38608" s="5"/>
      <c r="B38608" s="5"/>
      <c r="C38608" s="5" t="str">
        <f>IFERROR(__xludf.DUMMYFUNCTION("""COMPUTED_VALUE"""),"")</f>
        <v/>
      </c>
      <c r="D38608" s="5">
        <v>0.0</v>
      </c>
    </row>
    <row r="38609" ht="14.25" customHeight="1">
      <c r="A38609" s="5"/>
      <c r="B38609" s="5"/>
      <c r="C38609" s="5" t="str">
        <f>IFERROR(__xludf.DUMMYFUNCTION("""COMPUTED_VALUE"""),"")</f>
        <v/>
      </c>
      <c r="D38609" s="5">
        <v>0.0</v>
      </c>
    </row>
    <row r="38610" ht="14.25" customHeight="1">
      <c r="A38610" s="5"/>
      <c r="B38610" s="5"/>
      <c r="C38610" s="5" t="str">
        <f>IFERROR(__xludf.DUMMYFUNCTION("""COMPUTED_VALUE"""),"")</f>
        <v/>
      </c>
      <c r="D38610" s="5">
        <v>0.0</v>
      </c>
    </row>
    <row r="38611" ht="14.25" customHeight="1">
      <c r="A38611" s="5"/>
      <c r="B38611" s="5"/>
      <c r="C38611" s="5" t="str">
        <f>IFERROR(__xludf.DUMMYFUNCTION("""COMPUTED_VALUE"""),"")</f>
        <v/>
      </c>
      <c r="D38611" s="5">
        <v>0.0</v>
      </c>
    </row>
    <row r="38612" ht="14.25" customHeight="1">
      <c r="A38612" s="5"/>
      <c r="B38612" s="5"/>
      <c r="C38612" s="5" t="str">
        <f>IFERROR(__xludf.DUMMYFUNCTION("""COMPUTED_VALUE"""),"")</f>
        <v/>
      </c>
      <c r="D38612" s="5">
        <v>0.0</v>
      </c>
    </row>
    <row r="38613" ht="14.25" customHeight="1">
      <c r="A38613" s="5"/>
      <c r="B38613" s="5"/>
      <c r="C38613" s="5" t="str">
        <f>IFERROR(__xludf.DUMMYFUNCTION("""COMPUTED_VALUE"""),"")</f>
        <v/>
      </c>
      <c r="D38613" s="5">
        <v>0.0</v>
      </c>
    </row>
    <row r="38614" ht="14.25" customHeight="1">
      <c r="A38614" s="5"/>
      <c r="B38614" s="5"/>
      <c r="C38614" s="5" t="str">
        <f>IFERROR(__xludf.DUMMYFUNCTION("""COMPUTED_VALUE"""),"")</f>
        <v/>
      </c>
      <c r="D38614" s="5">
        <v>0.0</v>
      </c>
    </row>
    <row r="38615" ht="14.25" customHeight="1">
      <c r="A38615" s="5"/>
      <c r="B38615" s="5"/>
      <c r="C38615" s="5" t="str">
        <f>IFERROR(__xludf.DUMMYFUNCTION("""COMPUTED_VALUE"""),"")</f>
        <v/>
      </c>
      <c r="D38615" s="5">
        <v>0.0</v>
      </c>
    </row>
    <row r="38616" ht="14.25" customHeight="1">
      <c r="A38616" s="5"/>
      <c r="B38616" s="5"/>
      <c r="C38616" s="5" t="str">
        <f>IFERROR(__xludf.DUMMYFUNCTION("""COMPUTED_VALUE"""),"")</f>
        <v/>
      </c>
      <c r="D38616" s="5">
        <v>0.0</v>
      </c>
    </row>
    <row r="38617" ht="14.25" customHeight="1">
      <c r="A38617" s="5"/>
      <c r="B38617" s="5"/>
      <c r="C38617" s="5" t="str">
        <f>IFERROR(__xludf.DUMMYFUNCTION("""COMPUTED_VALUE"""),"")</f>
        <v/>
      </c>
      <c r="D38617" s="5">
        <v>0.0</v>
      </c>
    </row>
    <row r="38618" ht="14.25" customHeight="1">
      <c r="A38618" s="5"/>
      <c r="B38618" s="5"/>
      <c r="C38618" s="5" t="str">
        <f>IFERROR(__xludf.DUMMYFUNCTION("""COMPUTED_VALUE"""),"")</f>
        <v/>
      </c>
      <c r="D38618" s="5">
        <v>0.0</v>
      </c>
    </row>
    <row r="38619" ht="14.25" customHeight="1">
      <c r="A38619" s="5"/>
      <c r="B38619" s="5"/>
      <c r="C38619" s="5" t="str">
        <f>IFERROR(__xludf.DUMMYFUNCTION("""COMPUTED_VALUE"""),"")</f>
        <v/>
      </c>
      <c r="D38619" s="5">
        <v>0.0</v>
      </c>
    </row>
    <row r="38620" ht="14.25" customHeight="1">
      <c r="A38620" s="5"/>
      <c r="B38620" s="5"/>
      <c r="C38620" s="5" t="str">
        <f>IFERROR(__xludf.DUMMYFUNCTION("""COMPUTED_VALUE"""),"")</f>
        <v/>
      </c>
      <c r="D38620" s="5">
        <v>0.0</v>
      </c>
    </row>
    <row r="38621" ht="14.25" customHeight="1">
      <c r="A38621" s="5"/>
      <c r="B38621" s="5"/>
      <c r="C38621" s="5" t="str">
        <f>IFERROR(__xludf.DUMMYFUNCTION("""COMPUTED_VALUE"""),"")</f>
        <v/>
      </c>
      <c r="D38621" s="5">
        <v>0.0</v>
      </c>
    </row>
    <row r="38622" ht="14.25" customHeight="1">
      <c r="A38622" s="5"/>
      <c r="B38622" s="5"/>
      <c r="C38622" s="5" t="str">
        <f>IFERROR(__xludf.DUMMYFUNCTION("""COMPUTED_VALUE"""),"")</f>
        <v/>
      </c>
      <c r="D38622" s="5">
        <v>0.0</v>
      </c>
    </row>
    <row r="38623" ht="14.25" customHeight="1">
      <c r="A38623" s="5"/>
      <c r="B38623" s="5"/>
      <c r="C38623" s="5" t="str">
        <f>IFERROR(__xludf.DUMMYFUNCTION("""COMPUTED_VALUE"""),"")</f>
        <v/>
      </c>
      <c r="D38623" s="5">
        <v>0.0</v>
      </c>
    </row>
    <row r="38624" ht="14.25" customHeight="1">
      <c r="A38624" s="5"/>
      <c r="B38624" s="5"/>
      <c r="C38624" s="5" t="str">
        <f>IFERROR(__xludf.DUMMYFUNCTION("""COMPUTED_VALUE"""),"")</f>
        <v/>
      </c>
      <c r="D38624" s="5">
        <v>0.0</v>
      </c>
    </row>
    <row r="38625" ht="14.25" customHeight="1">
      <c r="A38625" s="5"/>
      <c r="B38625" s="5"/>
      <c r="C38625" s="5" t="str">
        <f>IFERROR(__xludf.DUMMYFUNCTION("""COMPUTED_VALUE"""),"")</f>
        <v/>
      </c>
      <c r="D38625" s="5">
        <v>0.0</v>
      </c>
    </row>
    <row r="38626" ht="14.25" customHeight="1">
      <c r="A38626" s="5"/>
      <c r="B38626" s="5"/>
      <c r="C38626" s="5" t="str">
        <f>IFERROR(__xludf.DUMMYFUNCTION("""COMPUTED_VALUE"""),"")</f>
        <v/>
      </c>
      <c r="D38626" s="5">
        <v>0.0</v>
      </c>
    </row>
    <row r="38627" ht="14.25" customHeight="1">
      <c r="A38627" s="5"/>
      <c r="B38627" s="5"/>
      <c r="C38627" s="5" t="str">
        <f>IFERROR(__xludf.DUMMYFUNCTION("""COMPUTED_VALUE"""),"")</f>
        <v/>
      </c>
      <c r="D38627" s="5">
        <v>0.0</v>
      </c>
    </row>
    <row r="38628" ht="14.25" customHeight="1">
      <c r="A38628" s="5"/>
      <c r="B38628" s="5"/>
      <c r="C38628" s="5" t="str">
        <f>IFERROR(__xludf.DUMMYFUNCTION("""COMPUTED_VALUE"""),"")</f>
        <v/>
      </c>
      <c r="D38628" s="5">
        <v>0.0</v>
      </c>
    </row>
    <row r="38629" ht="14.25" customHeight="1">
      <c r="A38629" s="5"/>
      <c r="B38629" s="5"/>
      <c r="C38629" s="5" t="str">
        <f>IFERROR(__xludf.DUMMYFUNCTION("""COMPUTED_VALUE"""),"")</f>
        <v/>
      </c>
      <c r="D38629" s="5">
        <v>0.0</v>
      </c>
    </row>
    <row r="38630" ht="14.25" customHeight="1">
      <c r="A38630" s="5"/>
      <c r="B38630" s="5"/>
      <c r="C38630" s="5" t="str">
        <f>IFERROR(__xludf.DUMMYFUNCTION("""COMPUTED_VALUE"""),"")</f>
        <v/>
      </c>
      <c r="D38630" s="5">
        <v>0.0</v>
      </c>
    </row>
    <row r="38631" ht="14.25" customHeight="1">
      <c r="A38631" s="5"/>
      <c r="B38631" s="5"/>
      <c r="C38631" s="5" t="str">
        <f>IFERROR(__xludf.DUMMYFUNCTION("""COMPUTED_VALUE"""),"")</f>
        <v/>
      </c>
      <c r="D38631" s="5">
        <v>0.0</v>
      </c>
    </row>
    <row r="38632" ht="14.25" customHeight="1">
      <c r="A38632" s="5"/>
      <c r="B38632" s="5"/>
      <c r="C38632" s="5" t="str">
        <f>IFERROR(__xludf.DUMMYFUNCTION("""COMPUTED_VALUE"""),"")</f>
        <v/>
      </c>
      <c r="D38632" s="5">
        <v>0.0</v>
      </c>
    </row>
    <row r="38633" ht="14.25" customHeight="1">
      <c r="A38633" s="5"/>
      <c r="B38633" s="5"/>
      <c r="C38633" s="5" t="str">
        <f>IFERROR(__xludf.DUMMYFUNCTION("""COMPUTED_VALUE"""),"")</f>
        <v/>
      </c>
      <c r="D38633" s="5">
        <v>0.0</v>
      </c>
    </row>
    <row r="38634" ht="14.25" customHeight="1">
      <c r="A38634" s="5"/>
      <c r="B38634" s="5"/>
      <c r="C38634" s="5" t="str">
        <f>IFERROR(__xludf.DUMMYFUNCTION("""COMPUTED_VALUE"""),"")</f>
        <v/>
      </c>
      <c r="D38634" s="5">
        <v>0.0</v>
      </c>
    </row>
    <row r="38635" ht="14.25" customHeight="1">
      <c r="A38635" s="5"/>
      <c r="B38635" s="5"/>
      <c r="C38635" s="5" t="str">
        <f>IFERROR(__xludf.DUMMYFUNCTION("""COMPUTED_VALUE"""),"")</f>
        <v/>
      </c>
      <c r="D38635" s="5">
        <v>0.0</v>
      </c>
    </row>
    <row r="38636" ht="14.25" customHeight="1">
      <c r="A38636" s="5"/>
      <c r="B38636" s="5"/>
      <c r="C38636" s="5" t="str">
        <f>IFERROR(__xludf.DUMMYFUNCTION("""COMPUTED_VALUE"""),"")</f>
        <v/>
      </c>
      <c r="D38636" s="5">
        <v>0.0</v>
      </c>
    </row>
    <row r="38637" ht="14.25" customHeight="1">
      <c r="A38637" s="5"/>
      <c r="B38637" s="5"/>
      <c r="C38637" s="5" t="str">
        <f>IFERROR(__xludf.DUMMYFUNCTION("""COMPUTED_VALUE"""),"")</f>
        <v/>
      </c>
      <c r="D38637" s="5">
        <v>0.0</v>
      </c>
    </row>
    <row r="38638" ht="14.25" customHeight="1">
      <c r="A38638" s="5"/>
      <c r="B38638" s="5"/>
      <c r="C38638" s="5" t="str">
        <f>IFERROR(__xludf.DUMMYFUNCTION("""COMPUTED_VALUE"""),"")</f>
        <v/>
      </c>
      <c r="D38638" s="5">
        <v>0.0</v>
      </c>
    </row>
    <row r="38639" ht="14.25" customHeight="1">
      <c r="A38639" s="5"/>
      <c r="B38639" s="5"/>
      <c r="C38639" s="5" t="str">
        <f>IFERROR(__xludf.DUMMYFUNCTION("""COMPUTED_VALUE"""),"")</f>
        <v/>
      </c>
      <c r="D38639" s="5">
        <v>0.0</v>
      </c>
    </row>
    <row r="38640" ht="14.25" customHeight="1">
      <c r="A38640" s="5"/>
      <c r="B38640" s="5"/>
      <c r="C38640" s="5" t="str">
        <f>IFERROR(__xludf.DUMMYFUNCTION("""COMPUTED_VALUE"""),"")</f>
        <v/>
      </c>
      <c r="D38640" s="5">
        <v>0.0</v>
      </c>
    </row>
    <row r="38641" ht="14.25" customHeight="1">
      <c r="A38641" s="5"/>
      <c r="B38641" s="5"/>
      <c r="C38641" s="5" t="str">
        <f>IFERROR(__xludf.DUMMYFUNCTION("""COMPUTED_VALUE"""),"")</f>
        <v/>
      </c>
      <c r="D38641" s="5">
        <v>0.0</v>
      </c>
    </row>
    <row r="38642" ht="14.25" customHeight="1">
      <c r="A38642" s="5"/>
      <c r="B38642" s="5"/>
      <c r="C38642" s="5" t="str">
        <f>IFERROR(__xludf.DUMMYFUNCTION("""COMPUTED_VALUE"""),"")</f>
        <v/>
      </c>
      <c r="D38642" s="5">
        <v>0.0</v>
      </c>
    </row>
    <row r="38643" ht="14.25" customHeight="1">
      <c r="A38643" s="5"/>
      <c r="B38643" s="5"/>
      <c r="C38643" s="5" t="str">
        <f>IFERROR(__xludf.DUMMYFUNCTION("""COMPUTED_VALUE"""),"")</f>
        <v/>
      </c>
      <c r="D38643" s="5">
        <v>0.0</v>
      </c>
    </row>
    <row r="38644" ht="14.25" customHeight="1">
      <c r="A38644" s="5"/>
      <c r="B38644" s="5"/>
      <c r="C38644" s="5" t="str">
        <f>IFERROR(__xludf.DUMMYFUNCTION("""COMPUTED_VALUE"""),"")</f>
        <v/>
      </c>
      <c r="D38644" s="5">
        <v>0.0</v>
      </c>
    </row>
    <row r="38645" ht="14.25" customHeight="1">
      <c r="A38645" s="5"/>
      <c r="B38645" s="5"/>
      <c r="C38645" s="5" t="str">
        <f>IFERROR(__xludf.DUMMYFUNCTION("""COMPUTED_VALUE"""),"")</f>
        <v/>
      </c>
      <c r="D38645" s="5">
        <v>0.0</v>
      </c>
    </row>
    <row r="38646" ht="14.25" customHeight="1">
      <c r="A38646" s="5"/>
      <c r="B38646" s="5"/>
      <c r="C38646" s="5" t="str">
        <f>IFERROR(__xludf.DUMMYFUNCTION("""COMPUTED_VALUE"""),"")</f>
        <v/>
      </c>
      <c r="D38646" s="5">
        <v>0.0</v>
      </c>
    </row>
    <row r="38647" ht="14.25" customHeight="1">
      <c r="A38647" s="5"/>
      <c r="B38647" s="5"/>
      <c r="C38647" s="5" t="str">
        <f>IFERROR(__xludf.DUMMYFUNCTION("""COMPUTED_VALUE"""),"")</f>
        <v/>
      </c>
      <c r="D38647" s="5">
        <v>0.0</v>
      </c>
    </row>
    <row r="38648" ht="14.25" customHeight="1">
      <c r="A38648" s="5"/>
      <c r="B38648" s="5"/>
      <c r="C38648" s="5" t="str">
        <f>IFERROR(__xludf.DUMMYFUNCTION("""COMPUTED_VALUE"""),"")</f>
        <v/>
      </c>
      <c r="D38648" s="5">
        <v>0.0</v>
      </c>
    </row>
    <row r="38649" ht="14.25" customHeight="1">
      <c r="A38649" s="5"/>
      <c r="B38649" s="5"/>
      <c r="C38649" s="5" t="str">
        <f>IFERROR(__xludf.DUMMYFUNCTION("""COMPUTED_VALUE"""),"")</f>
        <v/>
      </c>
      <c r="D38649" s="5">
        <v>0.0</v>
      </c>
    </row>
    <row r="38650" ht="14.25" customHeight="1">
      <c r="A38650" s="5"/>
      <c r="B38650" s="5"/>
      <c r="C38650" s="5" t="str">
        <f>IFERROR(__xludf.DUMMYFUNCTION("""COMPUTED_VALUE"""),"")</f>
        <v/>
      </c>
      <c r="D38650" s="5">
        <v>0.0</v>
      </c>
    </row>
    <row r="38651" ht="14.25" customHeight="1">
      <c r="A38651" s="5"/>
      <c r="B38651" s="5"/>
      <c r="C38651" s="5" t="str">
        <f>IFERROR(__xludf.DUMMYFUNCTION("""COMPUTED_VALUE"""),"")</f>
        <v/>
      </c>
      <c r="D38651" s="5">
        <v>0.0</v>
      </c>
    </row>
    <row r="38652" ht="14.25" customHeight="1">
      <c r="A38652" s="5"/>
      <c r="B38652" s="5"/>
      <c r="C38652" s="5" t="str">
        <f>IFERROR(__xludf.DUMMYFUNCTION("""COMPUTED_VALUE"""),"")</f>
        <v/>
      </c>
      <c r="D38652" s="5">
        <v>0.0</v>
      </c>
    </row>
    <row r="38653" ht="14.25" customHeight="1">
      <c r="A38653" s="5"/>
      <c r="B38653" s="5"/>
      <c r="C38653" s="5" t="str">
        <f>IFERROR(__xludf.DUMMYFUNCTION("""COMPUTED_VALUE"""),"")</f>
        <v/>
      </c>
      <c r="D38653" s="5">
        <v>0.0</v>
      </c>
    </row>
    <row r="38654" ht="14.25" customHeight="1">
      <c r="A38654" s="5"/>
      <c r="B38654" s="5"/>
      <c r="C38654" s="5" t="str">
        <f>IFERROR(__xludf.DUMMYFUNCTION("""COMPUTED_VALUE"""),"")</f>
        <v/>
      </c>
      <c r="D38654" s="5">
        <v>0.0</v>
      </c>
    </row>
    <row r="38655" ht="14.25" customHeight="1">
      <c r="A38655" s="5"/>
      <c r="B38655" s="5"/>
      <c r="C38655" s="5" t="str">
        <f>IFERROR(__xludf.DUMMYFUNCTION("""COMPUTED_VALUE"""),"")</f>
        <v/>
      </c>
      <c r="D38655" s="5">
        <v>0.0</v>
      </c>
    </row>
    <row r="38656" ht="14.25" customHeight="1">
      <c r="A38656" s="5"/>
      <c r="B38656" s="5"/>
      <c r="C38656" s="5" t="str">
        <f>IFERROR(__xludf.DUMMYFUNCTION("""COMPUTED_VALUE"""),"")</f>
        <v/>
      </c>
      <c r="D38656" s="5">
        <v>0.0</v>
      </c>
    </row>
    <row r="38657" ht="14.25" customHeight="1">
      <c r="A38657" s="5"/>
      <c r="B38657" s="5"/>
      <c r="C38657" s="5" t="str">
        <f>IFERROR(__xludf.DUMMYFUNCTION("""COMPUTED_VALUE"""),"")</f>
        <v/>
      </c>
      <c r="D38657" s="5">
        <v>0.0</v>
      </c>
    </row>
    <row r="38658" ht="14.25" customHeight="1">
      <c r="A38658" s="5"/>
      <c r="B38658" s="5"/>
      <c r="C38658" s="5" t="str">
        <f>IFERROR(__xludf.DUMMYFUNCTION("""COMPUTED_VALUE"""),"")</f>
        <v/>
      </c>
      <c r="D38658" s="5">
        <v>0.0</v>
      </c>
    </row>
    <row r="38659" ht="14.25" customHeight="1">
      <c r="A38659" s="5"/>
      <c r="B38659" s="5"/>
      <c r="C38659" s="5" t="str">
        <f>IFERROR(__xludf.DUMMYFUNCTION("""COMPUTED_VALUE"""),"")</f>
        <v/>
      </c>
      <c r="D38659" s="5">
        <v>0.0</v>
      </c>
    </row>
    <row r="38660" ht="14.25" customHeight="1">
      <c r="A38660" s="5"/>
      <c r="B38660" s="5"/>
      <c r="C38660" s="5" t="str">
        <f>IFERROR(__xludf.DUMMYFUNCTION("""COMPUTED_VALUE"""),"")</f>
        <v/>
      </c>
      <c r="D38660" s="5">
        <v>0.0</v>
      </c>
    </row>
    <row r="38661" ht="14.25" customHeight="1">
      <c r="A38661" s="5"/>
      <c r="B38661" s="5"/>
      <c r="C38661" s="5" t="str">
        <f>IFERROR(__xludf.DUMMYFUNCTION("""COMPUTED_VALUE"""),"")</f>
        <v/>
      </c>
      <c r="D38661" s="5">
        <v>0.0</v>
      </c>
    </row>
    <row r="38662" ht="14.25" customHeight="1">
      <c r="A38662" s="5"/>
      <c r="B38662" s="5"/>
      <c r="C38662" s="5" t="str">
        <f>IFERROR(__xludf.DUMMYFUNCTION("""COMPUTED_VALUE"""),"")</f>
        <v/>
      </c>
      <c r="D38662" s="5">
        <v>0.0</v>
      </c>
    </row>
    <row r="38663" ht="14.25" customHeight="1">
      <c r="A38663" s="5"/>
      <c r="B38663" s="5"/>
      <c r="C38663" s="5" t="str">
        <f>IFERROR(__xludf.DUMMYFUNCTION("""COMPUTED_VALUE"""),"")</f>
        <v/>
      </c>
      <c r="D38663" s="5">
        <v>0.0</v>
      </c>
    </row>
    <row r="38664" ht="14.25" customHeight="1">
      <c r="A38664" s="5"/>
      <c r="B38664" s="5"/>
      <c r="C38664" s="5" t="str">
        <f>IFERROR(__xludf.DUMMYFUNCTION("""COMPUTED_VALUE"""),"")</f>
        <v/>
      </c>
      <c r="D38664" s="5">
        <v>0.0</v>
      </c>
    </row>
    <row r="38665" ht="14.25" customHeight="1">
      <c r="A38665" s="5"/>
      <c r="B38665" s="5"/>
      <c r="C38665" s="5" t="str">
        <f>IFERROR(__xludf.DUMMYFUNCTION("""COMPUTED_VALUE"""),"")</f>
        <v/>
      </c>
      <c r="D38665" s="5">
        <v>0.0</v>
      </c>
    </row>
    <row r="38666" ht="14.25" customHeight="1">
      <c r="A38666" s="5"/>
      <c r="B38666" s="5"/>
      <c r="C38666" s="5" t="str">
        <f>IFERROR(__xludf.DUMMYFUNCTION("""COMPUTED_VALUE"""),"")</f>
        <v/>
      </c>
      <c r="D38666" s="5">
        <v>0.0</v>
      </c>
    </row>
    <row r="38667" ht="14.25" customHeight="1">
      <c r="A38667" s="5"/>
      <c r="B38667" s="5"/>
      <c r="C38667" s="5" t="str">
        <f>IFERROR(__xludf.DUMMYFUNCTION("""COMPUTED_VALUE"""),"")</f>
        <v/>
      </c>
      <c r="D38667" s="5">
        <v>0.0</v>
      </c>
    </row>
    <row r="38668" ht="14.25" customHeight="1">
      <c r="A38668" s="5"/>
      <c r="B38668" s="5"/>
      <c r="C38668" s="5" t="str">
        <f>IFERROR(__xludf.DUMMYFUNCTION("""COMPUTED_VALUE"""),"")</f>
        <v/>
      </c>
      <c r="D38668" s="5">
        <v>0.0</v>
      </c>
    </row>
    <row r="38669" ht="14.25" customHeight="1">
      <c r="A38669" s="5"/>
      <c r="B38669" s="5"/>
      <c r="C38669" s="5" t="str">
        <f>IFERROR(__xludf.DUMMYFUNCTION("""COMPUTED_VALUE"""),"")</f>
        <v/>
      </c>
      <c r="D38669" s="5">
        <v>0.0</v>
      </c>
    </row>
    <row r="38670" ht="14.25" customHeight="1">
      <c r="A38670" s="5"/>
      <c r="B38670" s="5"/>
      <c r="C38670" s="5" t="str">
        <f>IFERROR(__xludf.DUMMYFUNCTION("""COMPUTED_VALUE"""),"")</f>
        <v/>
      </c>
      <c r="D38670" s="5">
        <v>0.0</v>
      </c>
    </row>
    <row r="38671" ht="14.25" customHeight="1">
      <c r="A38671" s="5"/>
      <c r="B38671" s="5"/>
      <c r="C38671" s="5" t="str">
        <f>IFERROR(__xludf.DUMMYFUNCTION("""COMPUTED_VALUE"""),"")</f>
        <v/>
      </c>
      <c r="D38671" s="5">
        <v>0.0</v>
      </c>
    </row>
    <row r="38672" ht="14.25" customHeight="1">
      <c r="A38672" s="5"/>
      <c r="B38672" s="5"/>
      <c r="C38672" s="5" t="str">
        <f>IFERROR(__xludf.DUMMYFUNCTION("""COMPUTED_VALUE"""),"")</f>
        <v/>
      </c>
      <c r="D38672" s="5">
        <v>0.0</v>
      </c>
    </row>
    <row r="38673" ht="14.25" customHeight="1">
      <c r="A38673" s="5"/>
      <c r="B38673" s="5"/>
      <c r="C38673" s="5" t="str">
        <f>IFERROR(__xludf.DUMMYFUNCTION("""COMPUTED_VALUE"""),"")</f>
        <v/>
      </c>
      <c r="D38673" s="5">
        <v>0.0</v>
      </c>
    </row>
    <row r="38674" ht="14.25" customHeight="1">
      <c r="A38674" s="5"/>
      <c r="B38674" s="5"/>
      <c r="C38674" s="5" t="str">
        <f>IFERROR(__xludf.DUMMYFUNCTION("""COMPUTED_VALUE"""),"")</f>
        <v/>
      </c>
      <c r="D38674" s="5">
        <v>0.0</v>
      </c>
    </row>
    <row r="38675" ht="14.25" customHeight="1">
      <c r="A38675" s="5"/>
      <c r="B38675" s="5"/>
      <c r="C38675" s="5" t="str">
        <f>IFERROR(__xludf.DUMMYFUNCTION("""COMPUTED_VALUE"""),"")</f>
        <v/>
      </c>
      <c r="D38675" s="5">
        <v>0.0</v>
      </c>
    </row>
    <row r="38676" ht="14.25" customHeight="1">
      <c r="A38676" s="5"/>
      <c r="B38676" s="5"/>
      <c r="C38676" s="5" t="str">
        <f>IFERROR(__xludf.DUMMYFUNCTION("""COMPUTED_VALUE"""),"")</f>
        <v/>
      </c>
      <c r="D38676" s="5">
        <v>0.0</v>
      </c>
    </row>
    <row r="38677" ht="14.25" customHeight="1">
      <c r="A38677" s="5"/>
      <c r="B38677" s="5"/>
      <c r="C38677" s="5" t="str">
        <f>IFERROR(__xludf.DUMMYFUNCTION("""COMPUTED_VALUE"""),"")</f>
        <v/>
      </c>
      <c r="D38677" s="5">
        <v>0.0</v>
      </c>
    </row>
    <row r="38678" ht="14.25" customHeight="1">
      <c r="A38678" s="5"/>
      <c r="B38678" s="5"/>
      <c r="C38678" s="5" t="str">
        <f>IFERROR(__xludf.DUMMYFUNCTION("""COMPUTED_VALUE"""),"")</f>
        <v/>
      </c>
      <c r="D38678" s="5">
        <v>0.0</v>
      </c>
    </row>
    <row r="38679" ht="14.25" customHeight="1">
      <c r="A38679" s="5"/>
      <c r="B38679" s="5"/>
      <c r="C38679" s="5" t="str">
        <f>IFERROR(__xludf.DUMMYFUNCTION("""COMPUTED_VALUE"""),"")</f>
        <v/>
      </c>
      <c r="D38679" s="5">
        <v>0.0</v>
      </c>
    </row>
    <row r="38680" ht="14.25" customHeight="1">
      <c r="A38680" s="5"/>
      <c r="B38680" s="5"/>
      <c r="C38680" s="5" t="str">
        <f>IFERROR(__xludf.DUMMYFUNCTION("""COMPUTED_VALUE"""),"")</f>
        <v/>
      </c>
      <c r="D38680" s="5">
        <v>0.0</v>
      </c>
    </row>
    <row r="38681" ht="14.25" customHeight="1">
      <c r="A38681" s="5"/>
      <c r="B38681" s="5"/>
      <c r="C38681" s="5" t="str">
        <f>IFERROR(__xludf.DUMMYFUNCTION("""COMPUTED_VALUE"""),"")</f>
        <v/>
      </c>
      <c r="D38681" s="5">
        <v>0.0</v>
      </c>
    </row>
    <row r="38682" ht="14.25" customHeight="1">
      <c r="A38682" s="5"/>
      <c r="B38682" s="5"/>
      <c r="C38682" s="5" t="str">
        <f>IFERROR(__xludf.DUMMYFUNCTION("""COMPUTED_VALUE"""),"")</f>
        <v/>
      </c>
      <c r="D38682" s="5">
        <v>0.0</v>
      </c>
    </row>
    <row r="38683" ht="14.25" customHeight="1">
      <c r="A38683" s="5"/>
      <c r="B38683" s="5"/>
      <c r="C38683" s="5" t="str">
        <f>IFERROR(__xludf.DUMMYFUNCTION("""COMPUTED_VALUE"""),"")</f>
        <v/>
      </c>
      <c r="D38683" s="5">
        <v>0.0</v>
      </c>
    </row>
    <row r="38684" ht="14.25" customHeight="1">
      <c r="A38684" s="5"/>
      <c r="B38684" s="5"/>
      <c r="C38684" s="5" t="str">
        <f>IFERROR(__xludf.DUMMYFUNCTION("""COMPUTED_VALUE"""),"")</f>
        <v/>
      </c>
      <c r="D38684" s="5">
        <v>0.0</v>
      </c>
    </row>
    <row r="38685" ht="14.25" customHeight="1">
      <c r="A38685" s="5"/>
      <c r="B38685" s="5"/>
      <c r="C38685" s="5" t="str">
        <f>IFERROR(__xludf.DUMMYFUNCTION("""COMPUTED_VALUE"""),"")</f>
        <v/>
      </c>
      <c r="D38685" s="5">
        <v>0.0</v>
      </c>
    </row>
    <row r="38686" ht="14.25" customHeight="1">
      <c r="A38686" s="5"/>
      <c r="B38686" s="5"/>
      <c r="C38686" s="5" t="str">
        <f>IFERROR(__xludf.DUMMYFUNCTION("""COMPUTED_VALUE"""),"")</f>
        <v/>
      </c>
      <c r="D38686" s="5">
        <v>0.0</v>
      </c>
    </row>
    <row r="38687" ht="14.25" customHeight="1">
      <c r="A38687" s="5"/>
      <c r="B38687" s="5"/>
      <c r="C38687" s="5" t="str">
        <f>IFERROR(__xludf.DUMMYFUNCTION("""COMPUTED_VALUE"""),"")</f>
        <v/>
      </c>
      <c r="D38687" s="5">
        <v>0.0</v>
      </c>
    </row>
    <row r="38688" ht="14.25" customHeight="1">
      <c r="A38688" s="5"/>
      <c r="B38688" s="5"/>
      <c r="C38688" s="5" t="str">
        <f>IFERROR(__xludf.DUMMYFUNCTION("""COMPUTED_VALUE"""),"")</f>
        <v/>
      </c>
      <c r="D38688" s="5">
        <v>0.0</v>
      </c>
    </row>
    <row r="38689" ht="14.25" customHeight="1">
      <c r="A38689" s="5"/>
      <c r="B38689" s="5"/>
      <c r="C38689" s="5" t="str">
        <f>IFERROR(__xludf.DUMMYFUNCTION("""COMPUTED_VALUE"""),"")</f>
        <v/>
      </c>
      <c r="D38689" s="5">
        <v>0.0</v>
      </c>
    </row>
    <row r="38690" ht="14.25" customHeight="1">
      <c r="A38690" s="5"/>
      <c r="B38690" s="5"/>
      <c r="C38690" s="5" t="str">
        <f>IFERROR(__xludf.DUMMYFUNCTION("""COMPUTED_VALUE"""),"")</f>
        <v/>
      </c>
      <c r="D38690" s="5">
        <v>0.0</v>
      </c>
    </row>
    <row r="38691" ht="14.25" customHeight="1">
      <c r="A38691" s="5"/>
      <c r="B38691" s="5"/>
      <c r="C38691" s="5" t="str">
        <f>IFERROR(__xludf.DUMMYFUNCTION("""COMPUTED_VALUE"""),"")</f>
        <v/>
      </c>
      <c r="D38691" s="5">
        <v>0.0</v>
      </c>
    </row>
    <row r="38692" ht="14.25" customHeight="1">
      <c r="A38692" s="5"/>
      <c r="B38692" s="5"/>
      <c r="C38692" s="5" t="str">
        <f>IFERROR(__xludf.DUMMYFUNCTION("""COMPUTED_VALUE"""),"")</f>
        <v/>
      </c>
      <c r="D38692" s="5">
        <v>0.0</v>
      </c>
    </row>
    <row r="38693" ht="14.25" customHeight="1">
      <c r="A38693" s="5"/>
      <c r="B38693" s="5"/>
      <c r="C38693" s="5" t="str">
        <f>IFERROR(__xludf.DUMMYFUNCTION("""COMPUTED_VALUE"""),"")</f>
        <v/>
      </c>
      <c r="D38693" s="5">
        <v>0.0</v>
      </c>
    </row>
    <row r="38694" ht="14.25" customHeight="1">
      <c r="A38694" s="5"/>
      <c r="B38694" s="5"/>
      <c r="C38694" s="5" t="str">
        <f>IFERROR(__xludf.DUMMYFUNCTION("""COMPUTED_VALUE"""),"")</f>
        <v/>
      </c>
      <c r="D38694" s="5">
        <v>0.0</v>
      </c>
    </row>
    <row r="38695" ht="14.25" customHeight="1">
      <c r="A38695" s="5"/>
      <c r="B38695" s="5"/>
      <c r="C38695" s="5" t="str">
        <f>IFERROR(__xludf.DUMMYFUNCTION("""COMPUTED_VALUE"""),"")</f>
        <v/>
      </c>
      <c r="D38695" s="5">
        <v>0.0</v>
      </c>
    </row>
    <row r="38696" ht="14.25" customHeight="1">
      <c r="A38696" s="5"/>
      <c r="B38696" s="5"/>
      <c r="C38696" s="5" t="str">
        <f>IFERROR(__xludf.DUMMYFUNCTION("""COMPUTED_VALUE"""),"")</f>
        <v/>
      </c>
      <c r="D38696" s="5">
        <v>0.0</v>
      </c>
    </row>
    <row r="38697" ht="14.25" customHeight="1">
      <c r="A38697" s="5"/>
      <c r="B38697" s="5"/>
      <c r="C38697" s="5" t="str">
        <f>IFERROR(__xludf.DUMMYFUNCTION("""COMPUTED_VALUE"""),"")</f>
        <v/>
      </c>
      <c r="D38697" s="5">
        <v>0.0</v>
      </c>
    </row>
    <row r="38698" ht="14.25" customHeight="1">
      <c r="A38698" s="5"/>
      <c r="B38698" s="5"/>
      <c r="C38698" s="5" t="str">
        <f>IFERROR(__xludf.DUMMYFUNCTION("""COMPUTED_VALUE"""),"")</f>
        <v/>
      </c>
      <c r="D38698" s="5">
        <v>0.0</v>
      </c>
    </row>
    <row r="38699" ht="14.25" customHeight="1">
      <c r="A38699" s="5"/>
      <c r="B38699" s="5"/>
      <c r="C38699" s="5" t="str">
        <f>IFERROR(__xludf.DUMMYFUNCTION("""COMPUTED_VALUE"""),"")</f>
        <v/>
      </c>
      <c r="D38699" s="5">
        <v>0.0</v>
      </c>
    </row>
    <row r="38700" ht="14.25" customHeight="1">
      <c r="A38700" s="5"/>
      <c r="B38700" s="5"/>
      <c r="C38700" s="5" t="str">
        <f>IFERROR(__xludf.DUMMYFUNCTION("""COMPUTED_VALUE"""),"")</f>
        <v/>
      </c>
      <c r="D38700" s="5">
        <v>0.0</v>
      </c>
    </row>
    <row r="38701" ht="14.25" customHeight="1">
      <c r="A38701" s="5"/>
      <c r="B38701" s="5"/>
      <c r="C38701" s="5" t="str">
        <f>IFERROR(__xludf.DUMMYFUNCTION("""COMPUTED_VALUE"""),"")</f>
        <v/>
      </c>
      <c r="D38701" s="5">
        <v>0.0</v>
      </c>
    </row>
    <row r="38702" ht="14.25" customHeight="1">
      <c r="A38702" s="5"/>
      <c r="B38702" s="5"/>
      <c r="C38702" s="5" t="str">
        <f>IFERROR(__xludf.DUMMYFUNCTION("""COMPUTED_VALUE"""),"")</f>
        <v/>
      </c>
      <c r="D38702" s="5">
        <v>0.0</v>
      </c>
    </row>
    <row r="38703" ht="14.25" customHeight="1">
      <c r="A38703" s="5"/>
      <c r="B38703" s="5"/>
      <c r="C38703" s="5" t="str">
        <f>IFERROR(__xludf.DUMMYFUNCTION("""COMPUTED_VALUE"""),"")</f>
        <v/>
      </c>
      <c r="D38703" s="5">
        <v>0.0</v>
      </c>
    </row>
    <row r="38704" ht="14.25" customHeight="1">
      <c r="A38704" s="5"/>
      <c r="B38704" s="5"/>
      <c r="C38704" s="5" t="str">
        <f>IFERROR(__xludf.DUMMYFUNCTION("""COMPUTED_VALUE"""),"")</f>
        <v/>
      </c>
      <c r="D38704" s="5">
        <v>0.0</v>
      </c>
    </row>
    <row r="38705" ht="14.25" customHeight="1">
      <c r="A38705" s="5"/>
      <c r="B38705" s="5"/>
      <c r="C38705" s="5" t="str">
        <f>IFERROR(__xludf.DUMMYFUNCTION("""COMPUTED_VALUE"""),"")</f>
        <v/>
      </c>
      <c r="D38705" s="5">
        <v>0.0</v>
      </c>
    </row>
    <row r="38706" ht="14.25" customHeight="1">
      <c r="A38706" s="5"/>
      <c r="B38706" s="5"/>
      <c r="C38706" s="5" t="str">
        <f>IFERROR(__xludf.DUMMYFUNCTION("""COMPUTED_VALUE"""),"")</f>
        <v/>
      </c>
      <c r="D38706" s="5">
        <v>0.0</v>
      </c>
    </row>
    <row r="38707" ht="14.25" customHeight="1">
      <c r="A38707" s="5"/>
      <c r="B38707" s="5"/>
      <c r="C38707" s="5" t="str">
        <f>IFERROR(__xludf.DUMMYFUNCTION("""COMPUTED_VALUE"""),"")</f>
        <v/>
      </c>
      <c r="D38707" s="5">
        <v>0.0</v>
      </c>
    </row>
    <row r="38708" ht="14.25" customHeight="1">
      <c r="A38708" s="5"/>
      <c r="B38708" s="5"/>
      <c r="C38708" s="5" t="str">
        <f>IFERROR(__xludf.DUMMYFUNCTION("""COMPUTED_VALUE"""),"")</f>
        <v/>
      </c>
      <c r="D38708" s="5">
        <v>0.0</v>
      </c>
    </row>
    <row r="38709" ht="14.25" customHeight="1">
      <c r="A38709" s="5"/>
      <c r="B38709" s="5"/>
      <c r="C38709" s="5" t="str">
        <f>IFERROR(__xludf.DUMMYFUNCTION("""COMPUTED_VALUE"""),"")</f>
        <v/>
      </c>
      <c r="D38709" s="5">
        <v>0.0</v>
      </c>
    </row>
    <row r="38710" ht="14.25" customHeight="1">
      <c r="A38710" s="5"/>
      <c r="B38710" s="5"/>
      <c r="C38710" s="5" t="str">
        <f>IFERROR(__xludf.DUMMYFUNCTION("""COMPUTED_VALUE"""),"")</f>
        <v/>
      </c>
      <c r="D38710" s="5">
        <v>0.0</v>
      </c>
    </row>
    <row r="38711" ht="14.25" customHeight="1">
      <c r="A38711" s="5"/>
      <c r="B38711" s="5"/>
      <c r="C38711" s="5" t="str">
        <f>IFERROR(__xludf.DUMMYFUNCTION("""COMPUTED_VALUE"""),"")</f>
        <v/>
      </c>
      <c r="D38711" s="5">
        <v>0.0</v>
      </c>
    </row>
    <row r="38712" ht="14.25" customHeight="1">
      <c r="A38712" s="5"/>
      <c r="B38712" s="5"/>
      <c r="C38712" s="5" t="str">
        <f>IFERROR(__xludf.DUMMYFUNCTION("""COMPUTED_VALUE"""),"")</f>
        <v/>
      </c>
      <c r="D38712" s="5">
        <v>0.0</v>
      </c>
    </row>
    <row r="38713" ht="14.25" customHeight="1">
      <c r="A38713" s="5"/>
      <c r="B38713" s="5"/>
      <c r="C38713" s="5" t="str">
        <f>IFERROR(__xludf.DUMMYFUNCTION("""COMPUTED_VALUE"""),"")</f>
        <v/>
      </c>
      <c r="D38713" s="5">
        <v>0.0</v>
      </c>
    </row>
    <row r="38714" ht="14.25" customHeight="1">
      <c r="A38714" s="5"/>
      <c r="B38714" s="5"/>
      <c r="C38714" s="5" t="str">
        <f>IFERROR(__xludf.DUMMYFUNCTION("""COMPUTED_VALUE"""),"")</f>
        <v/>
      </c>
      <c r="D38714" s="5">
        <v>0.0</v>
      </c>
    </row>
    <row r="38715" ht="14.25" customHeight="1">
      <c r="A38715" s="5"/>
      <c r="B38715" s="5"/>
      <c r="C38715" s="5" t="str">
        <f>IFERROR(__xludf.DUMMYFUNCTION("""COMPUTED_VALUE"""),"")</f>
        <v/>
      </c>
      <c r="D38715" s="5">
        <v>0.0</v>
      </c>
    </row>
    <row r="38716" ht="14.25" customHeight="1">
      <c r="A38716" s="5"/>
      <c r="B38716" s="5"/>
      <c r="C38716" s="5" t="str">
        <f>IFERROR(__xludf.DUMMYFUNCTION("""COMPUTED_VALUE"""),"")</f>
        <v/>
      </c>
      <c r="D38716" s="5">
        <v>0.0</v>
      </c>
    </row>
    <row r="38717" ht="14.25" customHeight="1">
      <c r="A38717" s="5"/>
      <c r="B38717" s="5"/>
      <c r="C38717" s="5" t="str">
        <f>IFERROR(__xludf.DUMMYFUNCTION("""COMPUTED_VALUE"""),"")</f>
        <v/>
      </c>
      <c r="D38717" s="5">
        <v>0.0</v>
      </c>
    </row>
    <row r="38718" ht="14.25" customHeight="1">
      <c r="A38718" s="5"/>
      <c r="B38718" s="5"/>
      <c r="C38718" s="5" t="str">
        <f>IFERROR(__xludf.DUMMYFUNCTION("""COMPUTED_VALUE"""),"")</f>
        <v/>
      </c>
      <c r="D38718" s="5">
        <v>0.0</v>
      </c>
    </row>
    <row r="38719" ht="14.25" customHeight="1">
      <c r="A38719" s="5"/>
      <c r="B38719" s="5"/>
      <c r="C38719" s="5" t="str">
        <f>IFERROR(__xludf.DUMMYFUNCTION("""COMPUTED_VALUE"""),"")</f>
        <v/>
      </c>
      <c r="D38719" s="5">
        <v>0.0</v>
      </c>
    </row>
    <row r="38720" ht="14.25" customHeight="1">
      <c r="A38720" s="5"/>
      <c r="B38720" s="5"/>
      <c r="C38720" s="5" t="str">
        <f>IFERROR(__xludf.DUMMYFUNCTION("""COMPUTED_VALUE"""),"")</f>
        <v/>
      </c>
      <c r="D38720" s="5">
        <v>0.0</v>
      </c>
    </row>
    <row r="38721" ht="14.25" customHeight="1">
      <c r="A38721" s="5"/>
      <c r="B38721" s="5"/>
      <c r="C38721" s="5" t="str">
        <f>IFERROR(__xludf.DUMMYFUNCTION("""COMPUTED_VALUE"""),"")</f>
        <v/>
      </c>
      <c r="D38721" s="5">
        <v>0.0</v>
      </c>
    </row>
    <row r="38722" ht="14.25" customHeight="1">
      <c r="A38722" s="5"/>
      <c r="B38722" s="5"/>
      <c r="C38722" s="5" t="str">
        <f>IFERROR(__xludf.DUMMYFUNCTION("""COMPUTED_VALUE"""),"")</f>
        <v/>
      </c>
      <c r="D38722" s="5">
        <v>0.0</v>
      </c>
    </row>
    <row r="38723" ht="14.25" customHeight="1">
      <c r="A38723" s="5"/>
      <c r="B38723" s="5"/>
      <c r="C38723" s="5" t="str">
        <f>IFERROR(__xludf.DUMMYFUNCTION("""COMPUTED_VALUE"""),"")</f>
        <v/>
      </c>
      <c r="D38723" s="5">
        <v>0.0</v>
      </c>
    </row>
    <row r="38724" ht="14.25" customHeight="1">
      <c r="A38724" s="5"/>
      <c r="B38724" s="5"/>
      <c r="C38724" s="5" t="str">
        <f>IFERROR(__xludf.DUMMYFUNCTION("""COMPUTED_VALUE"""),"")</f>
        <v/>
      </c>
      <c r="D38724" s="5">
        <v>0.0</v>
      </c>
    </row>
    <row r="38725" ht="14.25" customHeight="1">
      <c r="A38725" s="5"/>
      <c r="B38725" s="5"/>
      <c r="C38725" s="5" t="str">
        <f>IFERROR(__xludf.DUMMYFUNCTION("""COMPUTED_VALUE"""),"")</f>
        <v/>
      </c>
      <c r="D38725" s="5">
        <v>0.0</v>
      </c>
    </row>
    <row r="38726" ht="14.25" customHeight="1">
      <c r="A38726" s="5"/>
      <c r="B38726" s="5"/>
      <c r="C38726" s="5" t="str">
        <f>IFERROR(__xludf.DUMMYFUNCTION("""COMPUTED_VALUE"""),"")</f>
        <v/>
      </c>
      <c r="D38726" s="5">
        <v>0.0</v>
      </c>
    </row>
    <row r="38727" ht="14.25" customHeight="1">
      <c r="A38727" s="5"/>
      <c r="B38727" s="5"/>
      <c r="C38727" s="5" t="str">
        <f>IFERROR(__xludf.DUMMYFUNCTION("""COMPUTED_VALUE"""),"")</f>
        <v/>
      </c>
      <c r="D38727" s="5">
        <v>0.0</v>
      </c>
    </row>
    <row r="38728" ht="14.25" customHeight="1">
      <c r="A38728" s="5"/>
      <c r="B38728" s="5"/>
      <c r="C38728" s="5" t="str">
        <f>IFERROR(__xludf.DUMMYFUNCTION("""COMPUTED_VALUE"""),"")</f>
        <v/>
      </c>
      <c r="D38728" s="5">
        <v>0.0</v>
      </c>
    </row>
    <row r="38729" ht="14.25" customHeight="1">
      <c r="A38729" s="5"/>
      <c r="B38729" s="5"/>
      <c r="C38729" s="5" t="str">
        <f>IFERROR(__xludf.DUMMYFUNCTION("""COMPUTED_VALUE"""),"")</f>
        <v/>
      </c>
      <c r="D38729" s="5">
        <v>0.0</v>
      </c>
    </row>
    <row r="38730" ht="14.25" customHeight="1">
      <c r="A38730" s="5"/>
      <c r="B38730" s="5"/>
      <c r="C38730" s="5" t="str">
        <f>IFERROR(__xludf.DUMMYFUNCTION("""COMPUTED_VALUE"""),"")</f>
        <v/>
      </c>
      <c r="D38730" s="5">
        <v>0.0</v>
      </c>
    </row>
    <row r="38731" ht="14.25" customHeight="1">
      <c r="A38731" s="5"/>
      <c r="B38731" s="5"/>
      <c r="C38731" s="5" t="str">
        <f>IFERROR(__xludf.DUMMYFUNCTION("""COMPUTED_VALUE"""),"")</f>
        <v/>
      </c>
      <c r="D38731" s="5">
        <v>0.0</v>
      </c>
    </row>
    <row r="38732" ht="14.25" customHeight="1">
      <c r="A38732" s="5"/>
      <c r="B38732" s="5"/>
      <c r="C38732" s="5" t="str">
        <f>IFERROR(__xludf.DUMMYFUNCTION("""COMPUTED_VALUE"""),"")</f>
        <v/>
      </c>
      <c r="D38732" s="5">
        <v>0.0</v>
      </c>
    </row>
    <row r="38733" ht="14.25" customHeight="1">
      <c r="A38733" s="5"/>
      <c r="B38733" s="5"/>
      <c r="C38733" s="5" t="str">
        <f>IFERROR(__xludf.DUMMYFUNCTION("""COMPUTED_VALUE"""),"")</f>
        <v/>
      </c>
      <c r="D38733" s="5">
        <v>0.0</v>
      </c>
    </row>
    <row r="38734" ht="14.25" customHeight="1">
      <c r="A38734" s="5"/>
      <c r="B38734" s="5"/>
      <c r="C38734" s="5" t="str">
        <f>IFERROR(__xludf.DUMMYFUNCTION("""COMPUTED_VALUE"""),"")</f>
        <v/>
      </c>
      <c r="D38734" s="5">
        <v>0.0</v>
      </c>
    </row>
    <row r="38735" ht="14.25" customHeight="1">
      <c r="A38735" s="5"/>
      <c r="B38735" s="5"/>
      <c r="C38735" s="5" t="str">
        <f>IFERROR(__xludf.DUMMYFUNCTION("""COMPUTED_VALUE"""),"")</f>
        <v/>
      </c>
      <c r="D38735" s="5">
        <v>0.0</v>
      </c>
    </row>
    <row r="38736" ht="14.25" customHeight="1">
      <c r="A38736" s="5"/>
      <c r="B38736" s="5"/>
      <c r="C38736" s="5" t="str">
        <f>IFERROR(__xludf.DUMMYFUNCTION("""COMPUTED_VALUE"""),"")</f>
        <v/>
      </c>
      <c r="D38736" s="5">
        <v>0.0</v>
      </c>
    </row>
    <row r="38737" ht="14.25" customHeight="1">
      <c r="A38737" s="5"/>
      <c r="B38737" s="5"/>
      <c r="C38737" s="5" t="str">
        <f>IFERROR(__xludf.DUMMYFUNCTION("""COMPUTED_VALUE"""),"")</f>
        <v/>
      </c>
      <c r="D38737" s="5">
        <v>0.0</v>
      </c>
    </row>
    <row r="38738" ht="14.25" customHeight="1">
      <c r="A38738" s="5"/>
      <c r="B38738" s="5"/>
      <c r="C38738" s="5" t="str">
        <f>IFERROR(__xludf.DUMMYFUNCTION("""COMPUTED_VALUE"""),"")</f>
        <v/>
      </c>
      <c r="D38738" s="5">
        <v>0.0</v>
      </c>
    </row>
    <row r="38739" ht="14.25" customHeight="1">
      <c r="A38739" s="5"/>
      <c r="B38739" s="5"/>
      <c r="C38739" s="5" t="str">
        <f>IFERROR(__xludf.DUMMYFUNCTION("""COMPUTED_VALUE"""),"")</f>
        <v/>
      </c>
      <c r="D38739" s="5">
        <v>0.0</v>
      </c>
    </row>
    <row r="38740" ht="14.25" customHeight="1">
      <c r="A38740" s="5"/>
      <c r="B38740" s="5"/>
      <c r="C38740" s="5" t="str">
        <f>IFERROR(__xludf.DUMMYFUNCTION("""COMPUTED_VALUE"""),"")</f>
        <v/>
      </c>
      <c r="D38740" s="5">
        <v>0.0</v>
      </c>
    </row>
    <row r="38741" ht="14.25" customHeight="1">
      <c r="A38741" s="5"/>
      <c r="B38741" s="5"/>
      <c r="C38741" s="5" t="str">
        <f>IFERROR(__xludf.DUMMYFUNCTION("""COMPUTED_VALUE"""),"")</f>
        <v/>
      </c>
      <c r="D38741" s="5">
        <v>0.0</v>
      </c>
    </row>
    <row r="38742" ht="14.25" customHeight="1">
      <c r="A38742" s="5"/>
      <c r="B38742" s="5"/>
      <c r="C38742" s="5" t="str">
        <f>IFERROR(__xludf.DUMMYFUNCTION("""COMPUTED_VALUE"""),"")</f>
        <v/>
      </c>
      <c r="D38742" s="5">
        <v>0.0</v>
      </c>
    </row>
    <row r="38743" ht="14.25" customHeight="1">
      <c r="A38743" s="5"/>
      <c r="B38743" s="5"/>
      <c r="C38743" s="5" t="str">
        <f>IFERROR(__xludf.DUMMYFUNCTION("""COMPUTED_VALUE"""),"")</f>
        <v/>
      </c>
      <c r="D38743" s="5">
        <v>0.0</v>
      </c>
    </row>
    <row r="38744" ht="14.25" customHeight="1">
      <c r="A38744" s="5"/>
      <c r="B38744" s="5"/>
      <c r="C38744" s="5" t="str">
        <f>IFERROR(__xludf.DUMMYFUNCTION("""COMPUTED_VALUE"""),"")</f>
        <v/>
      </c>
      <c r="D38744" s="5">
        <v>0.0</v>
      </c>
    </row>
    <row r="38745" ht="14.25" customHeight="1">
      <c r="A38745" s="5"/>
      <c r="B38745" s="5"/>
      <c r="C38745" s="5" t="str">
        <f>IFERROR(__xludf.DUMMYFUNCTION("""COMPUTED_VALUE"""),"")</f>
        <v/>
      </c>
      <c r="D38745" s="5">
        <v>0.0</v>
      </c>
    </row>
    <row r="38746" ht="14.25" customHeight="1">
      <c r="A38746" s="5"/>
      <c r="B38746" s="5"/>
      <c r="C38746" s="5" t="str">
        <f>IFERROR(__xludf.DUMMYFUNCTION("""COMPUTED_VALUE"""),"")</f>
        <v/>
      </c>
      <c r="D38746" s="5">
        <v>0.0</v>
      </c>
    </row>
    <row r="38747" ht="14.25" customHeight="1">
      <c r="A38747" s="5"/>
      <c r="B38747" s="5"/>
      <c r="C38747" s="5" t="str">
        <f>IFERROR(__xludf.DUMMYFUNCTION("""COMPUTED_VALUE"""),"")</f>
        <v/>
      </c>
      <c r="D38747" s="5">
        <v>0.0</v>
      </c>
    </row>
    <row r="38748" ht="14.25" customHeight="1">
      <c r="A38748" s="5"/>
      <c r="B38748" s="5"/>
      <c r="C38748" s="5" t="str">
        <f>IFERROR(__xludf.DUMMYFUNCTION("""COMPUTED_VALUE"""),"")</f>
        <v/>
      </c>
      <c r="D38748" s="5">
        <v>0.0</v>
      </c>
    </row>
    <row r="38749" ht="14.25" customHeight="1">
      <c r="A38749" s="5"/>
      <c r="B38749" s="5"/>
      <c r="C38749" s="5" t="str">
        <f>IFERROR(__xludf.DUMMYFUNCTION("""COMPUTED_VALUE"""),"")</f>
        <v/>
      </c>
      <c r="D38749" s="5">
        <v>0.0</v>
      </c>
    </row>
    <row r="38750" ht="14.25" customHeight="1">
      <c r="A38750" s="5"/>
      <c r="B38750" s="5"/>
      <c r="C38750" s="5" t="str">
        <f>IFERROR(__xludf.DUMMYFUNCTION("""COMPUTED_VALUE"""),"")</f>
        <v/>
      </c>
      <c r="D38750" s="5">
        <v>0.0</v>
      </c>
    </row>
    <row r="38751" ht="14.25" customHeight="1">
      <c r="A38751" s="5"/>
      <c r="B38751" s="5"/>
      <c r="C38751" s="5" t="str">
        <f>IFERROR(__xludf.DUMMYFUNCTION("""COMPUTED_VALUE"""),"")</f>
        <v/>
      </c>
      <c r="D38751" s="5">
        <v>0.0</v>
      </c>
    </row>
    <row r="38752" ht="14.25" customHeight="1">
      <c r="A38752" s="5"/>
      <c r="B38752" s="5"/>
      <c r="C38752" s="5" t="str">
        <f>IFERROR(__xludf.DUMMYFUNCTION("""COMPUTED_VALUE"""),"")</f>
        <v/>
      </c>
      <c r="D38752" s="5">
        <v>0.0</v>
      </c>
    </row>
    <row r="38753" ht="14.25" customHeight="1">
      <c r="A38753" s="5"/>
      <c r="B38753" s="5"/>
      <c r="C38753" s="5" t="str">
        <f>IFERROR(__xludf.DUMMYFUNCTION("""COMPUTED_VALUE"""),"")</f>
        <v/>
      </c>
      <c r="D38753" s="5">
        <v>0.0</v>
      </c>
    </row>
    <row r="38754" ht="14.25" customHeight="1">
      <c r="A38754" s="5"/>
      <c r="B38754" s="5"/>
      <c r="C38754" s="5" t="str">
        <f>IFERROR(__xludf.DUMMYFUNCTION("""COMPUTED_VALUE"""),"")</f>
        <v/>
      </c>
      <c r="D38754" s="5">
        <v>0.0</v>
      </c>
    </row>
    <row r="38755" ht="14.25" customHeight="1">
      <c r="A38755" s="5"/>
      <c r="B38755" s="5"/>
      <c r="C38755" s="5" t="str">
        <f>IFERROR(__xludf.DUMMYFUNCTION("""COMPUTED_VALUE"""),"")</f>
        <v/>
      </c>
      <c r="D38755" s="5">
        <v>0.0</v>
      </c>
    </row>
    <row r="38756" ht="14.25" customHeight="1">
      <c r="A38756" s="5"/>
      <c r="B38756" s="5"/>
      <c r="C38756" s="5" t="str">
        <f>IFERROR(__xludf.DUMMYFUNCTION("""COMPUTED_VALUE"""),"")</f>
        <v/>
      </c>
      <c r="D38756" s="5">
        <v>0.0</v>
      </c>
    </row>
    <row r="38757" ht="14.25" customHeight="1">
      <c r="A38757" s="5"/>
      <c r="B38757" s="5"/>
      <c r="C38757" s="5" t="str">
        <f>IFERROR(__xludf.DUMMYFUNCTION("""COMPUTED_VALUE"""),"")</f>
        <v/>
      </c>
      <c r="D38757" s="5">
        <v>0.0</v>
      </c>
    </row>
    <row r="38758" ht="14.25" customHeight="1">
      <c r="A38758" s="5"/>
      <c r="B38758" s="5"/>
      <c r="C38758" s="5" t="str">
        <f>IFERROR(__xludf.DUMMYFUNCTION("""COMPUTED_VALUE"""),"")</f>
        <v/>
      </c>
      <c r="D38758" s="5">
        <v>0.0</v>
      </c>
    </row>
    <row r="38759" ht="14.25" customHeight="1">
      <c r="A38759" s="5"/>
      <c r="B38759" s="5"/>
      <c r="C38759" s="5" t="str">
        <f>IFERROR(__xludf.DUMMYFUNCTION("""COMPUTED_VALUE"""),"")</f>
        <v/>
      </c>
      <c r="D38759" s="5">
        <v>0.0</v>
      </c>
    </row>
    <row r="38760" ht="14.25" customHeight="1">
      <c r="A38760" s="5"/>
      <c r="B38760" s="5"/>
      <c r="C38760" s="5" t="str">
        <f>IFERROR(__xludf.DUMMYFUNCTION("""COMPUTED_VALUE"""),"")</f>
        <v/>
      </c>
      <c r="D38760" s="5">
        <v>0.0</v>
      </c>
    </row>
    <row r="38761" ht="14.25" customHeight="1">
      <c r="A38761" s="5"/>
      <c r="B38761" s="5"/>
      <c r="C38761" s="5" t="str">
        <f>IFERROR(__xludf.DUMMYFUNCTION("""COMPUTED_VALUE"""),"")</f>
        <v/>
      </c>
      <c r="D38761" s="5">
        <v>0.0</v>
      </c>
    </row>
    <row r="38762" ht="14.25" customHeight="1">
      <c r="A38762" s="5"/>
      <c r="B38762" s="5"/>
      <c r="C38762" s="5" t="str">
        <f>IFERROR(__xludf.DUMMYFUNCTION("""COMPUTED_VALUE"""),"")</f>
        <v/>
      </c>
      <c r="D38762" s="5">
        <v>0.0</v>
      </c>
    </row>
    <row r="38763" ht="14.25" customHeight="1">
      <c r="A38763" s="5"/>
      <c r="B38763" s="5"/>
      <c r="C38763" s="5" t="str">
        <f>IFERROR(__xludf.DUMMYFUNCTION("""COMPUTED_VALUE"""),"")</f>
        <v/>
      </c>
      <c r="D38763" s="5">
        <v>0.0</v>
      </c>
    </row>
    <row r="38764" ht="14.25" customHeight="1">
      <c r="A38764" s="5"/>
      <c r="B38764" s="5"/>
      <c r="C38764" s="5" t="str">
        <f>IFERROR(__xludf.DUMMYFUNCTION("""COMPUTED_VALUE"""),"")</f>
        <v/>
      </c>
      <c r="D38764" s="5">
        <v>0.0</v>
      </c>
    </row>
    <row r="38765" ht="14.25" customHeight="1">
      <c r="A38765" s="5"/>
      <c r="B38765" s="5"/>
      <c r="C38765" s="5" t="str">
        <f>IFERROR(__xludf.DUMMYFUNCTION("""COMPUTED_VALUE"""),"")</f>
        <v/>
      </c>
      <c r="D38765" s="5">
        <v>0.0</v>
      </c>
    </row>
    <row r="38766" ht="14.25" customHeight="1">
      <c r="A38766" s="5"/>
      <c r="B38766" s="5"/>
      <c r="C38766" s="5" t="str">
        <f>IFERROR(__xludf.DUMMYFUNCTION("""COMPUTED_VALUE"""),"")</f>
        <v/>
      </c>
      <c r="D38766" s="5">
        <v>0.0</v>
      </c>
    </row>
    <row r="38767" ht="14.25" customHeight="1">
      <c r="A38767" s="5"/>
      <c r="B38767" s="5"/>
      <c r="C38767" s="5" t="str">
        <f>IFERROR(__xludf.DUMMYFUNCTION("""COMPUTED_VALUE"""),"")</f>
        <v/>
      </c>
      <c r="D38767" s="5">
        <v>0.0</v>
      </c>
    </row>
    <row r="38768" ht="14.25" customHeight="1">
      <c r="A38768" s="5"/>
      <c r="B38768" s="5"/>
      <c r="C38768" s="5" t="str">
        <f>IFERROR(__xludf.DUMMYFUNCTION("""COMPUTED_VALUE"""),"")</f>
        <v/>
      </c>
      <c r="D38768" s="5">
        <v>0.0</v>
      </c>
    </row>
    <row r="38769" ht="14.25" customHeight="1">
      <c r="A38769" s="5"/>
      <c r="B38769" s="5"/>
      <c r="C38769" s="5" t="str">
        <f>IFERROR(__xludf.DUMMYFUNCTION("""COMPUTED_VALUE"""),"")</f>
        <v/>
      </c>
      <c r="D38769" s="5">
        <v>0.0</v>
      </c>
    </row>
    <row r="38770" ht="14.25" customHeight="1">
      <c r="A38770" s="5"/>
      <c r="B38770" s="5"/>
      <c r="C38770" s="5" t="str">
        <f>IFERROR(__xludf.DUMMYFUNCTION("""COMPUTED_VALUE"""),"")</f>
        <v/>
      </c>
      <c r="D38770" s="5">
        <v>0.0</v>
      </c>
    </row>
    <row r="38771" ht="14.25" customHeight="1">
      <c r="A38771" s="5"/>
      <c r="B38771" s="5"/>
      <c r="C38771" s="5" t="str">
        <f>IFERROR(__xludf.DUMMYFUNCTION("""COMPUTED_VALUE"""),"")</f>
        <v/>
      </c>
      <c r="D38771" s="5">
        <v>0.0</v>
      </c>
    </row>
    <row r="38772" ht="14.25" customHeight="1">
      <c r="A38772" s="5"/>
      <c r="B38772" s="5"/>
      <c r="C38772" s="5" t="str">
        <f>IFERROR(__xludf.DUMMYFUNCTION("""COMPUTED_VALUE"""),"")</f>
        <v/>
      </c>
      <c r="D38772" s="5">
        <v>0.0</v>
      </c>
    </row>
    <row r="38773" ht="14.25" customHeight="1">
      <c r="A38773" s="5"/>
      <c r="B38773" s="5"/>
      <c r="C38773" s="5" t="str">
        <f>IFERROR(__xludf.DUMMYFUNCTION("""COMPUTED_VALUE"""),"")</f>
        <v/>
      </c>
      <c r="D38773" s="5">
        <v>0.0</v>
      </c>
    </row>
    <row r="38774" ht="14.25" customHeight="1">
      <c r="A38774" s="5"/>
      <c r="B38774" s="5"/>
      <c r="C38774" s="5" t="str">
        <f>IFERROR(__xludf.DUMMYFUNCTION("""COMPUTED_VALUE"""),"")</f>
        <v/>
      </c>
      <c r="D38774" s="5">
        <v>0.0</v>
      </c>
    </row>
    <row r="38775" ht="14.25" customHeight="1">
      <c r="A38775" s="5"/>
      <c r="B38775" s="5"/>
      <c r="C38775" s="5" t="str">
        <f>IFERROR(__xludf.DUMMYFUNCTION("""COMPUTED_VALUE"""),"")</f>
        <v/>
      </c>
      <c r="D38775" s="5">
        <v>0.0</v>
      </c>
    </row>
    <row r="38776" ht="14.25" customHeight="1">
      <c r="A38776" s="5"/>
      <c r="B38776" s="5"/>
      <c r="C38776" s="5" t="str">
        <f>IFERROR(__xludf.DUMMYFUNCTION("""COMPUTED_VALUE"""),"")</f>
        <v/>
      </c>
      <c r="D38776" s="5">
        <v>0.0</v>
      </c>
    </row>
    <row r="38777" ht="14.25" customHeight="1">
      <c r="A38777" s="5"/>
      <c r="B38777" s="5"/>
      <c r="C38777" s="5" t="str">
        <f>IFERROR(__xludf.DUMMYFUNCTION("""COMPUTED_VALUE"""),"")</f>
        <v/>
      </c>
      <c r="D38777" s="5">
        <v>0.0</v>
      </c>
    </row>
    <row r="38778" ht="14.25" customHeight="1">
      <c r="A38778" s="5"/>
      <c r="B38778" s="5"/>
      <c r="C38778" s="5" t="str">
        <f>IFERROR(__xludf.DUMMYFUNCTION("""COMPUTED_VALUE"""),"")</f>
        <v/>
      </c>
      <c r="D38778" s="5">
        <v>0.0</v>
      </c>
    </row>
    <row r="38779" ht="14.25" customHeight="1">
      <c r="A38779" s="5"/>
      <c r="B38779" s="5"/>
      <c r="C38779" s="5" t="str">
        <f>IFERROR(__xludf.DUMMYFUNCTION("""COMPUTED_VALUE"""),"")</f>
        <v/>
      </c>
      <c r="D38779" s="5">
        <v>0.0</v>
      </c>
    </row>
    <row r="38780" ht="14.25" customHeight="1">
      <c r="A38780" s="5"/>
      <c r="B38780" s="5"/>
      <c r="C38780" s="5" t="str">
        <f>IFERROR(__xludf.DUMMYFUNCTION("""COMPUTED_VALUE"""),"")</f>
        <v/>
      </c>
      <c r="D38780" s="5">
        <v>0.0</v>
      </c>
    </row>
    <row r="38781" ht="14.25" customHeight="1">
      <c r="A38781" s="5"/>
      <c r="B38781" s="5"/>
      <c r="C38781" s="5" t="str">
        <f>IFERROR(__xludf.DUMMYFUNCTION("""COMPUTED_VALUE"""),"")</f>
        <v/>
      </c>
      <c r="D38781" s="5">
        <v>0.0</v>
      </c>
    </row>
    <row r="38782" ht="14.25" customHeight="1">
      <c r="A38782" s="5"/>
      <c r="B38782" s="5"/>
      <c r="C38782" s="5" t="str">
        <f>IFERROR(__xludf.DUMMYFUNCTION("""COMPUTED_VALUE"""),"")</f>
        <v/>
      </c>
      <c r="D38782" s="5">
        <v>0.0</v>
      </c>
    </row>
    <row r="38783" ht="14.25" customHeight="1">
      <c r="A38783" s="5"/>
      <c r="B38783" s="5"/>
      <c r="C38783" s="5" t="str">
        <f>IFERROR(__xludf.DUMMYFUNCTION("""COMPUTED_VALUE"""),"")</f>
        <v/>
      </c>
      <c r="D38783" s="5">
        <v>0.0</v>
      </c>
    </row>
    <row r="38784" ht="14.25" customHeight="1">
      <c r="A38784" s="5"/>
      <c r="B38784" s="5"/>
      <c r="C38784" s="5" t="str">
        <f>IFERROR(__xludf.DUMMYFUNCTION("""COMPUTED_VALUE"""),"")</f>
        <v/>
      </c>
      <c r="D38784" s="5">
        <v>0.0</v>
      </c>
    </row>
    <row r="38785" ht="14.25" customHeight="1">
      <c r="A38785" s="5"/>
      <c r="B38785" s="5"/>
      <c r="C38785" s="5" t="str">
        <f>IFERROR(__xludf.DUMMYFUNCTION("""COMPUTED_VALUE"""),"")</f>
        <v/>
      </c>
      <c r="D38785" s="5">
        <v>0.0</v>
      </c>
    </row>
    <row r="38786" ht="14.25" customHeight="1">
      <c r="A38786" s="5"/>
      <c r="B38786" s="5"/>
      <c r="C38786" s="5" t="str">
        <f>IFERROR(__xludf.DUMMYFUNCTION("""COMPUTED_VALUE"""),"")</f>
        <v/>
      </c>
      <c r="D38786" s="5">
        <v>0.0</v>
      </c>
    </row>
    <row r="38787" ht="14.25" customHeight="1">
      <c r="A38787" s="5"/>
      <c r="B38787" s="5"/>
      <c r="C38787" s="5" t="str">
        <f>IFERROR(__xludf.DUMMYFUNCTION("""COMPUTED_VALUE"""),"")</f>
        <v/>
      </c>
      <c r="D38787" s="5">
        <v>0.0</v>
      </c>
    </row>
    <row r="38788" ht="14.25" customHeight="1">
      <c r="A38788" s="5"/>
      <c r="B38788" s="5"/>
      <c r="C38788" s="5" t="str">
        <f>IFERROR(__xludf.DUMMYFUNCTION("""COMPUTED_VALUE"""),"")</f>
        <v/>
      </c>
      <c r="D38788" s="5">
        <v>0.0</v>
      </c>
    </row>
    <row r="38789" ht="14.25" customHeight="1">
      <c r="A38789" s="5"/>
      <c r="B38789" s="5"/>
      <c r="C38789" s="5" t="str">
        <f>IFERROR(__xludf.DUMMYFUNCTION("""COMPUTED_VALUE"""),"")</f>
        <v/>
      </c>
      <c r="D38789" s="5">
        <v>0.0</v>
      </c>
    </row>
    <row r="38790" ht="14.25" customHeight="1">
      <c r="A38790" s="5"/>
      <c r="B38790" s="5"/>
      <c r="C38790" s="5" t="str">
        <f>IFERROR(__xludf.DUMMYFUNCTION("""COMPUTED_VALUE"""),"")</f>
        <v/>
      </c>
      <c r="D38790" s="5">
        <v>0.0</v>
      </c>
    </row>
    <row r="38791" ht="14.25" customHeight="1">
      <c r="A38791" s="5"/>
      <c r="B38791" s="5"/>
      <c r="C38791" s="5" t="str">
        <f>IFERROR(__xludf.DUMMYFUNCTION("""COMPUTED_VALUE"""),"")</f>
        <v/>
      </c>
      <c r="D38791" s="5">
        <v>0.0</v>
      </c>
    </row>
    <row r="38792" ht="14.25" customHeight="1">
      <c r="A38792" s="5"/>
      <c r="B38792" s="5"/>
      <c r="C38792" s="5" t="str">
        <f>IFERROR(__xludf.DUMMYFUNCTION("""COMPUTED_VALUE"""),"")</f>
        <v/>
      </c>
      <c r="D38792" s="5">
        <v>0.0</v>
      </c>
    </row>
    <row r="38793" ht="14.25" customHeight="1">
      <c r="A38793" s="5"/>
      <c r="B38793" s="5"/>
      <c r="C38793" s="5" t="str">
        <f>IFERROR(__xludf.DUMMYFUNCTION("""COMPUTED_VALUE"""),"")</f>
        <v/>
      </c>
      <c r="D38793" s="5">
        <v>0.0</v>
      </c>
    </row>
    <row r="38794" ht="14.25" customHeight="1">
      <c r="A38794" s="5"/>
      <c r="B38794" s="5"/>
      <c r="C38794" s="5" t="str">
        <f>IFERROR(__xludf.DUMMYFUNCTION("""COMPUTED_VALUE"""),"")</f>
        <v/>
      </c>
      <c r="D38794" s="5">
        <v>0.0</v>
      </c>
    </row>
    <row r="38795" ht="14.25" customHeight="1">
      <c r="A38795" s="5"/>
      <c r="B38795" s="5"/>
      <c r="C38795" s="5" t="str">
        <f>IFERROR(__xludf.DUMMYFUNCTION("""COMPUTED_VALUE"""),"")</f>
        <v/>
      </c>
      <c r="D38795" s="5">
        <v>0.0</v>
      </c>
    </row>
    <row r="38796" ht="14.25" customHeight="1">
      <c r="A38796" s="5"/>
      <c r="B38796" s="5"/>
      <c r="C38796" s="5" t="str">
        <f>IFERROR(__xludf.DUMMYFUNCTION("""COMPUTED_VALUE"""),"")</f>
        <v/>
      </c>
      <c r="D38796" s="5">
        <v>0.0</v>
      </c>
    </row>
    <row r="38797" ht="14.25" customHeight="1">
      <c r="A38797" s="5"/>
      <c r="B38797" s="5"/>
      <c r="C38797" s="5" t="str">
        <f>IFERROR(__xludf.DUMMYFUNCTION("""COMPUTED_VALUE"""),"")</f>
        <v/>
      </c>
      <c r="D38797" s="5">
        <v>0.0</v>
      </c>
    </row>
    <row r="38798" ht="14.25" customHeight="1">
      <c r="A38798" s="5"/>
      <c r="B38798" s="5"/>
      <c r="C38798" s="5" t="str">
        <f>IFERROR(__xludf.DUMMYFUNCTION("""COMPUTED_VALUE"""),"")</f>
        <v/>
      </c>
      <c r="D38798" s="5">
        <v>0.0</v>
      </c>
    </row>
    <row r="38799" ht="14.25" customHeight="1">
      <c r="A38799" s="5"/>
      <c r="B38799" s="5"/>
      <c r="C38799" s="5" t="str">
        <f>IFERROR(__xludf.DUMMYFUNCTION("""COMPUTED_VALUE"""),"")</f>
        <v/>
      </c>
      <c r="D38799" s="5">
        <v>0.0</v>
      </c>
    </row>
    <row r="38800" ht="14.25" customHeight="1">
      <c r="A38800" s="5"/>
      <c r="B38800" s="5"/>
      <c r="C38800" s="5" t="str">
        <f>IFERROR(__xludf.DUMMYFUNCTION("""COMPUTED_VALUE"""),"")</f>
        <v/>
      </c>
      <c r="D38800" s="5">
        <v>0.0</v>
      </c>
    </row>
    <row r="38801" ht="14.25" customHeight="1">
      <c r="A38801" s="5"/>
      <c r="B38801" s="5"/>
      <c r="C38801" s="5" t="str">
        <f>IFERROR(__xludf.DUMMYFUNCTION("""COMPUTED_VALUE"""),"")</f>
        <v/>
      </c>
      <c r="D38801" s="5">
        <v>0.0</v>
      </c>
    </row>
    <row r="38802" ht="14.25" customHeight="1">
      <c r="A38802" s="5"/>
      <c r="B38802" s="5"/>
      <c r="C38802" s="5" t="str">
        <f>IFERROR(__xludf.DUMMYFUNCTION("""COMPUTED_VALUE"""),"")</f>
        <v/>
      </c>
      <c r="D38802" s="5">
        <v>0.0</v>
      </c>
    </row>
    <row r="38803" ht="14.25" customHeight="1">
      <c r="A38803" s="5"/>
      <c r="B38803" s="5"/>
      <c r="C38803" s="5" t="str">
        <f>IFERROR(__xludf.DUMMYFUNCTION("""COMPUTED_VALUE"""),"")</f>
        <v/>
      </c>
      <c r="D38803" s="5">
        <v>0.0</v>
      </c>
    </row>
    <row r="38804" ht="14.25" customHeight="1">
      <c r="A38804" s="5"/>
      <c r="B38804" s="5"/>
      <c r="C38804" s="5" t="str">
        <f>IFERROR(__xludf.DUMMYFUNCTION("""COMPUTED_VALUE"""),"")</f>
        <v/>
      </c>
      <c r="D38804" s="5">
        <v>0.0</v>
      </c>
    </row>
    <row r="38805" ht="14.25" customHeight="1">
      <c r="A38805" s="5"/>
      <c r="B38805" s="5"/>
      <c r="C38805" s="5" t="str">
        <f>IFERROR(__xludf.DUMMYFUNCTION("""COMPUTED_VALUE"""),"")</f>
        <v/>
      </c>
      <c r="D38805" s="5">
        <v>0.0</v>
      </c>
    </row>
    <row r="38806" ht="14.25" customHeight="1">
      <c r="A38806" s="5"/>
      <c r="B38806" s="5"/>
      <c r="C38806" s="5" t="str">
        <f>IFERROR(__xludf.DUMMYFUNCTION("""COMPUTED_VALUE"""),"")</f>
        <v/>
      </c>
      <c r="D38806" s="5">
        <v>0.0</v>
      </c>
    </row>
    <row r="38807" ht="14.25" customHeight="1">
      <c r="A38807" s="5"/>
      <c r="B38807" s="5"/>
      <c r="C38807" s="5" t="str">
        <f>IFERROR(__xludf.DUMMYFUNCTION("""COMPUTED_VALUE"""),"")</f>
        <v/>
      </c>
      <c r="D38807" s="5">
        <v>0.0</v>
      </c>
    </row>
    <row r="38808" ht="14.25" customHeight="1">
      <c r="A38808" s="5"/>
      <c r="B38808" s="5"/>
      <c r="C38808" s="5" t="str">
        <f>IFERROR(__xludf.DUMMYFUNCTION("""COMPUTED_VALUE"""),"")</f>
        <v/>
      </c>
      <c r="D38808" s="5">
        <v>0.0</v>
      </c>
    </row>
    <row r="38809" ht="14.25" customHeight="1">
      <c r="A38809" s="5"/>
      <c r="B38809" s="5"/>
      <c r="C38809" s="5" t="str">
        <f>IFERROR(__xludf.DUMMYFUNCTION("""COMPUTED_VALUE"""),"")</f>
        <v/>
      </c>
      <c r="D38809" s="5">
        <v>0.0</v>
      </c>
    </row>
    <row r="38810" ht="14.25" customHeight="1">
      <c r="A38810" s="5"/>
      <c r="B38810" s="5"/>
      <c r="C38810" s="5" t="str">
        <f>IFERROR(__xludf.DUMMYFUNCTION("""COMPUTED_VALUE"""),"")</f>
        <v/>
      </c>
      <c r="D38810" s="5">
        <v>0.0</v>
      </c>
    </row>
    <row r="38811" ht="14.25" customHeight="1">
      <c r="A38811" s="5"/>
      <c r="B38811" s="5"/>
      <c r="C38811" s="5" t="str">
        <f>IFERROR(__xludf.DUMMYFUNCTION("""COMPUTED_VALUE"""),"")</f>
        <v/>
      </c>
      <c r="D38811" s="5">
        <v>0.0</v>
      </c>
    </row>
    <row r="38812" ht="14.25" customHeight="1">
      <c r="A38812" s="5"/>
      <c r="B38812" s="5"/>
      <c r="C38812" s="5" t="str">
        <f>IFERROR(__xludf.DUMMYFUNCTION("""COMPUTED_VALUE"""),"")</f>
        <v/>
      </c>
      <c r="D38812" s="5">
        <v>0.0</v>
      </c>
    </row>
    <row r="38813" ht="14.25" customHeight="1">
      <c r="A38813" s="5"/>
      <c r="B38813" s="5"/>
      <c r="C38813" s="5" t="str">
        <f>IFERROR(__xludf.DUMMYFUNCTION("""COMPUTED_VALUE"""),"")</f>
        <v/>
      </c>
      <c r="D38813" s="5">
        <v>0.0</v>
      </c>
    </row>
    <row r="38814" ht="14.25" customHeight="1">
      <c r="A38814" s="5"/>
      <c r="B38814" s="5"/>
      <c r="C38814" s="5" t="str">
        <f>IFERROR(__xludf.DUMMYFUNCTION("""COMPUTED_VALUE"""),"")</f>
        <v/>
      </c>
      <c r="D38814" s="5">
        <v>0.0</v>
      </c>
    </row>
    <row r="38815" ht="14.25" customHeight="1">
      <c r="A38815" s="5"/>
      <c r="B38815" s="5"/>
      <c r="C38815" s="5" t="str">
        <f>IFERROR(__xludf.DUMMYFUNCTION("""COMPUTED_VALUE"""),"")</f>
        <v/>
      </c>
      <c r="D38815" s="5">
        <v>0.0</v>
      </c>
    </row>
    <row r="38816" ht="14.25" customHeight="1">
      <c r="A38816" s="5"/>
      <c r="B38816" s="5"/>
      <c r="C38816" s="5" t="str">
        <f>IFERROR(__xludf.DUMMYFUNCTION("""COMPUTED_VALUE"""),"")</f>
        <v/>
      </c>
      <c r="D38816" s="5">
        <v>0.0</v>
      </c>
    </row>
    <row r="38817" ht="14.25" customHeight="1">
      <c r="A38817" s="5"/>
      <c r="B38817" s="5"/>
      <c r="C38817" s="5" t="str">
        <f>IFERROR(__xludf.DUMMYFUNCTION("""COMPUTED_VALUE"""),"")</f>
        <v/>
      </c>
      <c r="D38817" s="5">
        <v>0.0</v>
      </c>
    </row>
    <row r="38818" ht="14.25" customHeight="1">
      <c r="A38818" s="5"/>
      <c r="B38818" s="5"/>
      <c r="C38818" s="5" t="str">
        <f>IFERROR(__xludf.DUMMYFUNCTION("""COMPUTED_VALUE"""),"")</f>
        <v/>
      </c>
      <c r="D38818" s="5">
        <v>0.0</v>
      </c>
    </row>
    <row r="38819" ht="14.25" customHeight="1">
      <c r="A38819" s="5"/>
      <c r="B38819" s="5"/>
      <c r="C38819" s="5" t="str">
        <f>IFERROR(__xludf.DUMMYFUNCTION("""COMPUTED_VALUE"""),"")</f>
        <v/>
      </c>
      <c r="D38819" s="5">
        <v>0.0</v>
      </c>
    </row>
    <row r="38820" ht="14.25" customHeight="1">
      <c r="A38820" s="5"/>
      <c r="B38820" s="5"/>
      <c r="C38820" s="5" t="str">
        <f>IFERROR(__xludf.DUMMYFUNCTION("""COMPUTED_VALUE"""),"")</f>
        <v/>
      </c>
      <c r="D38820" s="5">
        <v>0.0</v>
      </c>
    </row>
    <row r="38821" ht="14.25" customHeight="1">
      <c r="A38821" s="5"/>
      <c r="B38821" s="5"/>
      <c r="C38821" s="5" t="str">
        <f>IFERROR(__xludf.DUMMYFUNCTION("""COMPUTED_VALUE"""),"")</f>
        <v/>
      </c>
      <c r="D38821" s="5">
        <v>0.0</v>
      </c>
    </row>
    <row r="38822" ht="14.25" customHeight="1">
      <c r="A38822" s="5"/>
      <c r="B38822" s="5"/>
      <c r="C38822" s="5" t="str">
        <f>IFERROR(__xludf.DUMMYFUNCTION("""COMPUTED_VALUE"""),"")</f>
        <v/>
      </c>
      <c r="D38822" s="5">
        <v>0.0</v>
      </c>
    </row>
    <row r="38823" ht="14.25" customHeight="1">
      <c r="A38823" s="5"/>
      <c r="B38823" s="5"/>
      <c r="C38823" s="5" t="str">
        <f>IFERROR(__xludf.DUMMYFUNCTION("""COMPUTED_VALUE"""),"")</f>
        <v/>
      </c>
      <c r="D38823" s="5">
        <v>0.0</v>
      </c>
    </row>
    <row r="38824" ht="14.25" customHeight="1">
      <c r="A38824" s="5"/>
      <c r="B38824" s="5"/>
      <c r="C38824" s="5" t="str">
        <f>IFERROR(__xludf.DUMMYFUNCTION("""COMPUTED_VALUE"""),"")</f>
        <v/>
      </c>
      <c r="D38824" s="5">
        <v>0.0</v>
      </c>
    </row>
    <row r="38825" ht="14.25" customHeight="1">
      <c r="A38825" s="5"/>
      <c r="B38825" s="5"/>
      <c r="C38825" s="5" t="str">
        <f>IFERROR(__xludf.DUMMYFUNCTION("""COMPUTED_VALUE"""),"")</f>
        <v/>
      </c>
      <c r="D38825" s="5">
        <v>0.0</v>
      </c>
    </row>
    <row r="38826" ht="14.25" customHeight="1">
      <c r="A38826" s="5"/>
      <c r="B38826" s="5"/>
      <c r="C38826" s="5" t="str">
        <f>IFERROR(__xludf.DUMMYFUNCTION("""COMPUTED_VALUE"""),"")</f>
        <v/>
      </c>
      <c r="D38826" s="5">
        <v>0.0</v>
      </c>
    </row>
    <row r="38827" ht="14.25" customHeight="1">
      <c r="A38827" s="5"/>
      <c r="B38827" s="5"/>
      <c r="C38827" s="5" t="str">
        <f>IFERROR(__xludf.DUMMYFUNCTION("""COMPUTED_VALUE"""),"")</f>
        <v/>
      </c>
      <c r="D38827" s="5">
        <v>0.0</v>
      </c>
    </row>
    <row r="38828" ht="14.25" customHeight="1">
      <c r="A38828" s="5"/>
      <c r="B38828" s="5"/>
      <c r="C38828" s="5" t="str">
        <f>IFERROR(__xludf.DUMMYFUNCTION("""COMPUTED_VALUE"""),"")</f>
        <v/>
      </c>
      <c r="D38828" s="5">
        <v>0.0</v>
      </c>
    </row>
    <row r="38829" ht="14.25" customHeight="1">
      <c r="A38829" s="5"/>
      <c r="B38829" s="5"/>
      <c r="C38829" s="5" t="str">
        <f>IFERROR(__xludf.DUMMYFUNCTION("""COMPUTED_VALUE"""),"")</f>
        <v/>
      </c>
      <c r="D38829" s="5">
        <v>0.0</v>
      </c>
    </row>
    <row r="38830" ht="14.25" customHeight="1">
      <c r="A38830" s="5"/>
      <c r="B38830" s="5"/>
      <c r="C38830" s="5" t="str">
        <f>IFERROR(__xludf.DUMMYFUNCTION("""COMPUTED_VALUE"""),"")</f>
        <v/>
      </c>
      <c r="D38830" s="5">
        <v>0.0</v>
      </c>
    </row>
    <row r="38831" ht="14.25" customHeight="1">
      <c r="A38831" s="5"/>
      <c r="B38831" s="5"/>
      <c r="C38831" s="5" t="str">
        <f>IFERROR(__xludf.DUMMYFUNCTION("""COMPUTED_VALUE"""),"")</f>
        <v/>
      </c>
      <c r="D38831" s="5">
        <v>0.0</v>
      </c>
    </row>
    <row r="38832" ht="14.25" customHeight="1">
      <c r="A38832" s="5"/>
      <c r="B38832" s="5"/>
      <c r="C38832" s="5" t="str">
        <f>IFERROR(__xludf.DUMMYFUNCTION("""COMPUTED_VALUE"""),"")</f>
        <v/>
      </c>
      <c r="D38832" s="5">
        <v>0.0</v>
      </c>
    </row>
    <row r="38833" ht="14.25" customHeight="1">
      <c r="A38833" s="5"/>
      <c r="B38833" s="5"/>
      <c r="C38833" s="5" t="str">
        <f>IFERROR(__xludf.DUMMYFUNCTION("""COMPUTED_VALUE"""),"")</f>
        <v/>
      </c>
      <c r="D38833" s="5">
        <v>0.0</v>
      </c>
    </row>
    <row r="38834" ht="14.25" customHeight="1">
      <c r="A38834" s="5"/>
      <c r="B38834" s="5"/>
      <c r="C38834" s="5" t="str">
        <f>IFERROR(__xludf.DUMMYFUNCTION("""COMPUTED_VALUE"""),"")</f>
        <v/>
      </c>
      <c r="D38834" s="5">
        <v>0.0</v>
      </c>
    </row>
    <row r="38835" ht="14.25" customHeight="1">
      <c r="A38835" s="5"/>
      <c r="B38835" s="5"/>
      <c r="C38835" s="5" t="str">
        <f>IFERROR(__xludf.DUMMYFUNCTION("""COMPUTED_VALUE"""),"")</f>
        <v/>
      </c>
      <c r="D38835" s="5">
        <v>0.0</v>
      </c>
    </row>
    <row r="38836" ht="14.25" customHeight="1">
      <c r="A38836" s="5"/>
      <c r="B38836" s="5"/>
      <c r="C38836" s="5" t="str">
        <f>IFERROR(__xludf.DUMMYFUNCTION("""COMPUTED_VALUE"""),"")</f>
        <v/>
      </c>
      <c r="D38836" s="5">
        <v>0.0</v>
      </c>
    </row>
    <row r="38837" ht="14.25" customHeight="1">
      <c r="A38837" s="5"/>
      <c r="B38837" s="5"/>
      <c r="C38837" s="5" t="str">
        <f>IFERROR(__xludf.DUMMYFUNCTION("""COMPUTED_VALUE"""),"")</f>
        <v/>
      </c>
      <c r="D38837" s="5">
        <v>0.0</v>
      </c>
    </row>
    <row r="38838" ht="14.25" customHeight="1">
      <c r="A38838" s="5"/>
      <c r="B38838" s="5"/>
      <c r="C38838" s="5" t="str">
        <f>IFERROR(__xludf.DUMMYFUNCTION("""COMPUTED_VALUE"""),"")</f>
        <v/>
      </c>
      <c r="D38838" s="5">
        <v>0.0</v>
      </c>
    </row>
    <row r="38839" ht="14.25" customHeight="1">
      <c r="A38839" s="5"/>
      <c r="B38839" s="5"/>
      <c r="C38839" s="5" t="str">
        <f>IFERROR(__xludf.DUMMYFUNCTION("""COMPUTED_VALUE"""),"")</f>
        <v/>
      </c>
      <c r="D38839" s="5">
        <v>0.0</v>
      </c>
    </row>
    <row r="38840" ht="14.25" customHeight="1">
      <c r="A38840" s="5"/>
      <c r="B38840" s="5"/>
      <c r="C38840" s="5" t="str">
        <f>IFERROR(__xludf.DUMMYFUNCTION("""COMPUTED_VALUE"""),"")</f>
        <v/>
      </c>
      <c r="D38840" s="5">
        <v>0.0</v>
      </c>
    </row>
    <row r="38841" ht="14.25" customHeight="1">
      <c r="A38841" s="5"/>
      <c r="B38841" s="5"/>
      <c r="C38841" s="5" t="str">
        <f>IFERROR(__xludf.DUMMYFUNCTION("""COMPUTED_VALUE"""),"")</f>
        <v/>
      </c>
      <c r="D38841" s="5">
        <v>0.0</v>
      </c>
    </row>
    <row r="38842" ht="14.25" customHeight="1">
      <c r="A38842" s="5"/>
      <c r="B38842" s="5"/>
      <c r="C38842" s="5" t="str">
        <f>IFERROR(__xludf.DUMMYFUNCTION("""COMPUTED_VALUE"""),"")</f>
        <v/>
      </c>
      <c r="D38842" s="5">
        <v>0.0</v>
      </c>
    </row>
    <row r="38843" ht="14.25" customHeight="1">
      <c r="A38843" s="5"/>
      <c r="B38843" s="5"/>
      <c r="C38843" s="5" t="str">
        <f>IFERROR(__xludf.DUMMYFUNCTION("""COMPUTED_VALUE"""),"")</f>
        <v/>
      </c>
      <c r="D38843" s="5">
        <v>0.0</v>
      </c>
    </row>
    <row r="38844" ht="14.25" customHeight="1">
      <c r="A38844" s="5"/>
      <c r="B38844" s="5"/>
      <c r="C38844" s="5" t="str">
        <f>IFERROR(__xludf.DUMMYFUNCTION("""COMPUTED_VALUE"""),"")</f>
        <v/>
      </c>
      <c r="D38844" s="5">
        <v>0.0</v>
      </c>
    </row>
    <row r="38845" ht="14.25" customHeight="1">
      <c r="A38845" s="5"/>
      <c r="B38845" s="5"/>
      <c r="C38845" s="5" t="str">
        <f>IFERROR(__xludf.DUMMYFUNCTION("""COMPUTED_VALUE"""),"")</f>
        <v/>
      </c>
      <c r="D38845" s="5">
        <v>0.0</v>
      </c>
    </row>
    <row r="38846" ht="14.25" customHeight="1">
      <c r="A38846" s="5"/>
      <c r="B38846" s="5"/>
      <c r="C38846" s="5" t="str">
        <f>IFERROR(__xludf.DUMMYFUNCTION("""COMPUTED_VALUE"""),"")</f>
        <v/>
      </c>
      <c r="D38846" s="5">
        <v>0.0</v>
      </c>
    </row>
    <row r="38847" ht="14.25" customHeight="1">
      <c r="A38847" s="5"/>
      <c r="B38847" s="5"/>
      <c r="C38847" s="5" t="str">
        <f>IFERROR(__xludf.DUMMYFUNCTION("""COMPUTED_VALUE"""),"")</f>
        <v/>
      </c>
      <c r="D38847" s="5">
        <v>0.0</v>
      </c>
    </row>
    <row r="38848" ht="14.25" customHeight="1">
      <c r="A38848" s="5"/>
      <c r="B38848" s="5"/>
      <c r="C38848" s="5" t="str">
        <f>IFERROR(__xludf.DUMMYFUNCTION("""COMPUTED_VALUE"""),"")</f>
        <v/>
      </c>
      <c r="D38848" s="5">
        <v>0.0</v>
      </c>
    </row>
    <row r="38849" ht="14.25" customHeight="1">
      <c r="A38849" s="5"/>
      <c r="B38849" s="5"/>
      <c r="C38849" s="5" t="str">
        <f>IFERROR(__xludf.DUMMYFUNCTION("""COMPUTED_VALUE"""),"")</f>
        <v/>
      </c>
      <c r="D38849" s="5">
        <v>0.0</v>
      </c>
    </row>
    <row r="38850" ht="14.25" customHeight="1">
      <c r="A38850" s="5"/>
      <c r="B38850" s="5"/>
      <c r="C38850" s="5" t="str">
        <f>IFERROR(__xludf.DUMMYFUNCTION("""COMPUTED_VALUE"""),"")</f>
        <v/>
      </c>
      <c r="D38850" s="5">
        <v>0.0</v>
      </c>
    </row>
    <row r="38851" ht="14.25" customHeight="1">
      <c r="A38851" s="5"/>
      <c r="B38851" s="5"/>
      <c r="C38851" s="5" t="str">
        <f>IFERROR(__xludf.DUMMYFUNCTION("""COMPUTED_VALUE"""),"")</f>
        <v/>
      </c>
      <c r="D38851" s="5">
        <v>0.0</v>
      </c>
    </row>
    <row r="38852" ht="14.25" customHeight="1">
      <c r="A38852" s="5"/>
      <c r="B38852" s="5"/>
      <c r="C38852" s="5" t="str">
        <f>IFERROR(__xludf.DUMMYFUNCTION("""COMPUTED_VALUE"""),"")</f>
        <v/>
      </c>
      <c r="D38852" s="5">
        <v>0.0</v>
      </c>
    </row>
    <row r="38853" ht="14.25" customHeight="1">
      <c r="A38853" s="5"/>
      <c r="B38853" s="5"/>
      <c r="C38853" s="5" t="str">
        <f>IFERROR(__xludf.DUMMYFUNCTION("""COMPUTED_VALUE"""),"")</f>
        <v/>
      </c>
      <c r="D38853" s="5">
        <v>0.0</v>
      </c>
    </row>
    <row r="38854" ht="14.25" customHeight="1">
      <c r="A38854" s="5"/>
      <c r="B38854" s="5"/>
      <c r="C38854" s="5" t="str">
        <f>IFERROR(__xludf.DUMMYFUNCTION("""COMPUTED_VALUE"""),"")</f>
        <v/>
      </c>
      <c r="D38854" s="5">
        <v>0.0</v>
      </c>
    </row>
    <row r="38855" ht="14.25" customHeight="1">
      <c r="A38855" s="5"/>
      <c r="B38855" s="5"/>
      <c r="C38855" s="5" t="str">
        <f>IFERROR(__xludf.DUMMYFUNCTION("""COMPUTED_VALUE"""),"")</f>
        <v/>
      </c>
      <c r="D38855" s="5">
        <v>0.0</v>
      </c>
    </row>
    <row r="38856" ht="14.25" customHeight="1">
      <c r="A38856" s="5"/>
      <c r="B38856" s="5"/>
      <c r="C38856" s="5" t="str">
        <f>IFERROR(__xludf.DUMMYFUNCTION("""COMPUTED_VALUE"""),"")</f>
        <v/>
      </c>
      <c r="D38856" s="5">
        <v>0.0</v>
      </c>
    </row>
    <row r="38857" ht="14.25" customHeight="1">
      <c r="A38857" s="5"/>
      <c r="B38857" s="5"/>
      <c r="C38857" s="5" t="str">
        <f>IFERROR(__xludf.DUMMYFUNCTION("""COMPUTED_VALUE"""),"")</f>
        <v/>
      </c>
      <c r="D38857" s="5">
        <v>0.0</v>
      </c>
    </row>
    <row r="38858" ht="14.25" customHeight="1">
      <c r="A38858" s="5"/>
      <c r="B38858" s="5"/>
      <c r="C38858" s="5" t="str">
        <f>IFERROR(__xludf.DUMMYFUNCTION("""COMPUTED_VALUE"""),"")</f>
        <v/>
      </c>
      <c r="D38858" s="5">
        <v>0.0</v>
      </c>
    </row>
    <row r="38859" ht="14.25" customHeight="1">
      <c r="A38859" s="5"/>
      <c r="B38859" s="5"/>
      <c r="C38859" s="5" t="str">
        <f>IFERROR(__xludf.DUMMYFUNCTION("""COMPUTED_VALUE"""),"")</f>
        <v/>
      </c>
      <c r="D38859" s="5">
        <v>0.0</v>
      </c>
    </row>
    <row r="38860" ht="14.25" customHeight="1">
      <c r="A38860" s="5"/>
      <c r="B38860" s="5"/>
      <c r="C38860" s="5" t="str">
        <f>IFERROR(__xludf.DUMMYFUNCTION("""COMPUTED_VALUE"""),"")</f>
        <v/>
      </c>
      <c r="D38860" s="5">
        <v>0.0</v>
      </c>
    </row>
    <row r="38861" ht="14.25" customHeight="1">
      <c r="A38861" s="5"/>
      <c r="B38861" s="5"/>
      <c r="C38861" s="5" t="str">
        <f>IFERROR(__xludf.DUMMYFUNCTION("""COMPUTED_VALUE"""),"")</f>
        <v/>
      </c>
      <c r="D38861" s="5">
        <v>0.0</v>
      </c>
    </row>
    <row r="38862" ht="14.25" customHeight="1">
      <c r="A38862" s="5"/>
      <c r="B38862" s="5"/>
      <c r="C38862" s="5" t="str">
        <f>IFERROR(__xludf.DUMMYFUNCTION("""COMPUTED_VALUE"""),"")</f>
        <v/>
      </c>
      <c r="D38862" s="5">
        <v>0.0</v>
      </c>
    </row>
    <row r="38863" ht="14.25" customHeight="1">
      <c r="A38863" s="5"/>
      <c r="B38863" s="5"/>
      <c r="C38863" s="5" t="str">
        <f>IFERROR(__xludf.DUMMYFUNCTION("""COMPUTED_VALUE"""),"")</f>
        <v/>
      </c>
      <c r="D38863" s="5">
        <v>0.0</v>
      </c>
    </row>
    <row r="38864" ht="14.25" customHeight="1">
      <c r="A38864" s="5"/>
      <c r="B38864" s="5"/>
      <c r="C38864" s="5" t="str">
        <f>IFERROR(__xludf.DUMMYFUNCTION("""COMPUTED_VALUE"""),"")</f>
        <v/>
      </c>
      <c r="D38864" s="5">
        <v>0.0</v>
      </c>
    </row>
    <row r="38865" ht="14.25" customHeight="1">
      <c r="A38865" s="5"/>
      <c r="B38865" s="5"/>
      <c r="C38865" s="5" t="str">
        <f>IFERROR(__xludf.DUMMYFUNCTION("""COMPUTED_VALUE"""),"")</f>
        <v/>
      </c>
      <c r="D38865" s="5">
        <v>0.0</v>
      </c>
    </row>
    <row r="38866" ht="14.25" customHeight="1">
      <c r="A38866" s="5"/>
      <c r="B38866" s="5"/>
      <c r="C38866" s="5" t="str">
        <f>IFERROR(__xludf.DUMMYFUNCTION("""COMPUTED_VALUE"""),"")</f>
        <v/>
      </c>
      <c r="D38866" s="5">
        <v>0.0</v>
      </c>
    </row>
    <row r="38867" ht="14.25" customHeight="1">
      <c r="A38867" s="5"/>
      <c r="B38867" s="5"/>
      <c r="C38867" s="5" t="str">
        <f>IFERROR(__xludf.DUMMYFUNCTION("""COMPUTED_VALUE"""),"")</f>
        <v/>
      </c>
      <c r="D38867" s="5">
        <v>0.0</v>
      </c>
    </row>
    <row r="38868" ht="14.25" customHeight="1">
      <c r="A38868" s="5"/>
      <c r="B38868" s="5"/>
      <c r="C38868" s="5" t="str">
        <f>IFERROR(__xludf.DUMMYFUNCTION("""COMPUTED_VALUE"""),"")</f>
        <v/>
      </c>
      <c r="D38868" s="5">
        <v>0.0</v>
      </c>
    </row>
    <row r="38869" ht="14.25" customHeight="1">
      <c r="A38869" s="5"/>
      <c r="B38869" s="5"/>
      <c r="C38869" s="5" t="str">
        <f>IFERROR(__xludf.DUMMYFUNCTION("""COMPUTED_VALUE"""),"")</f>
        <v/>
      </c>
      <c r="D38869" s="5">
        <v>0.0</v>
      </c>
    </row>
    <row r="38870" ht="14.25" customHeight="1">
      <c r="A38870" s="5"/>
      <c r="B38870" s="5"/>
      <c r="C38870" s="5" t="str">
        <f>IFERROR(__xludf.DUMMYFUNCTION("""COMPUTED_VALUE"""),"")</f>
        <v/>
      </c>
      <c r="D38870" s="5">
        <v>0.0</v>
      </c>
    </row>
    <row r="38871" ht="14.25" customHeight="1">
      <c r="A38871" s="5"/>
      <c r="B38871" s="5"/>
      <c r="C38871" s="5" t="str">
        <f>IFERROR(__xludf.DUMMYFUNCTION("""COMPUTED_VALUE"""),"")</f>
        <v/>
      </c>
      <c r="D38871" s="5">
        <v>0.0</v>
      </c>
    </row>
    <row r="38872" ht="14.25" customHeight="1">
      <c r="A38872" s="5"/>
      <c r="B38872" s="5"/>
      <c r="C38872" s="5" t="str">
        <f>IFERROR(__xludf.DUMMYFUNCTION("""COMPUTED_VALUE"""),"")</f>
        <v/>
      </c>
      <c r="D38872" s="5">
        <v>0.0</v>
      </c>
    </row>
    <row r="38873" ht="14.25" customHeight="1">
      <c r="A38873" s="5"/>
      <c r="B38873" s="5"/>
      <c r="C38873" s="5" t="str">
        <f>IFERROR(__xludf.DUMMYFUNCTION("""COMPUTED_VALUE"""),"")</f>
        <v/>
      </c>
      <c r="D38873" s="5">
        <v>0.0</v>
      </c>
    </row>
    <row r="38874" ht="14.25" customHeight="1">
      <c r="A38874" s="5"/>
      <c r="B38874" s="5"/>
      <c r="C38874" s="5" t="str">
        <f>IFERROR(__xludf.DUMMYFUNCTION("""COMPUTED_VALUE"""),"")</f>
        <v/>
      </c>
      <c r="D38874" s="5">
        <v>0.0</v>
      </c>
    </row>
    <row r="38875" ht="14.25" customHeight="1">
      <c r="A38875" s="5"/>
      <c r="B38875" s="5"/>
      <c r="C38875" s="5" t="str">
        <f>IFERROR(__xludf.DUMMYFUNCTION("""COMPUTED_VALUE"""),"")</f>
        <v/>
      </c>
      <c r="D38875" s="5">
        <v>0.0</v>
      </c>
    </row>
    <row r="38876" ht="14.25" customHeight="1">
      <c r="A38876" s="5"/>
      <c r="B38876" s="5"/>
      <c r="C38876" s="5" t="str">
        <f>IFERROR(__xludf.DUMMYFUNCTION("""COMPUTED_VALUE"""),"")</f>
        <v/>
      </c>
      <c r="D38876" s="5">
        <v>0.0</v>
      </c>
    </row>
    <row r="38877" ht="14.25" customHeight="1">
      <c r="A38877" s="5"/>
      <c r="B38877" s="5"/>
      <c r="C38877" s="5" t="str">
        <f>IFERROR(__xludf.DUMMYFUNCTION("""COMPUTED_VALUE"""),"")</f>
        <v/>
      </c>
      <c r="D38877" s="5">
        <v>0.0</v>
      </c>
    </row>
    <row r="38878" ht="14.25" customHeight="1">
      <c r="A38878" s="5"/>
      <c r="B38878" s="5"/>
      <c r="C38878" s="5" t="str">
        <f>IFERROR(__xludf.DUMMYFUNCTION("""COMPUTED_VALUE"""),"")</f>
        <v/>
      </c>
      <c r="D38878" s="5">
        <v>0.0</v>
      </c>
    </row>
    <row r="38879" ht="14.25" customHeight="1">
      <c r="A38879" s="5"/>
      <c r="B38879" s="5"/>
      <c r="C38879" s="5" t="str">
        <f>IFERROR(__xludf.DUMMYFUNCTION("""COMPUTED_VALUE"""),"")</f>
        <v/>
      </c>
      <c r="D38879" s="5">
        <v>0.0</v>
      </c>
    </row>
    <row r="38880" ht="14.25" customHeight="1">
      <c r="A38880" s="5"/>
      <c r="B38880" s="5"/>
      <c r="C38880" s="5" t="str">
        <f>IFERROR(__xludf.DUMMYFUNCTION("""COMPUTED_VALUE"""),"")</f>
        <v/>
      </c>
      <c r="D38880" s="5">
        <v>0.0</v>
      </c>
    </row>
    <row r="38881" ht="14.25" customHeight="1">
      <c r="A38881" s="5"/>
      <c r="B38881" s="5"/>
      <c r="C38881" s="5" t="str">
        <f>IFERROR(__xludf.DUMMYFUNCTION("""COMPUTED_VALUE"""),"")</f>
        <v/>
      </c>
      <c r="D38881" s="5">
        <v>0.0</v>
      </c>
    </row>
    <row r="38882" ht="14.25" customHeight="1">
      <c r="A38882" s="5"/>
      <c r="B38882" s="5"/>
      <c r="C38882" s="5" t="str">
        <f>IFERROR(__xludf.DUMMYFUNCTION("""COMPUTED_VALUE"""),"")</f>
        <v/>
      </c>
      <c r="D38882" s="5">
        <v>0.0</v>
      </c>
    </row>
    <row r="38883" ht="14.25" customHeight="1">
      <c r="A38883" s="5"/>
      <c r="B38883" s="5"/>
      <c r="C38883" s="5" t="str">
        <f>IFERROR(__xludf.DUMMYFUNCTION("""COMPUTED_VALUE"""),"")</f>
        <v/>
      </c>
      <c r="D38883" s="5">
        <v>0.0</v>
      </c>
    </row>
    <row r="38884" ht="14.25" customHeight="1">
      <c r="A38884" s="5"/>
      <c r="B38884" s="5"/>
      <c r="C38884" s="5" t="str">
        <f>IFERROR(__xludf.DUMMYFUNCTION("""COMPUTED_VALUE"""),"")</f>
        <v/>
      </c>
      <c r="D38884" s="5">
        <v>0.0</v>
      </c>
    </row>
    <row r="38885" ht="14.25" customHeight="1">
      <c r="A38885" s="5"/>
      <c r="B38885" s="5"/>
      <c r="C38885" s="5" t="str">
        <f>IFERROR(__xludf.DUMMYFUNCTION("""COMPUTED_VALUE"""),"")</f>
        <v/>
      </c>
      <c r="D38885" s="5">
        <v>0.0</v>
      </c>
    </row>
    <row r="38886" ht="14.25" customHeight="1">
      <c r="A38886" s="5"/>
      <c r="B38886" s="5"/>
      <c r="C38886" s="5" t="str">
        <f>IFERROR(__xludf.DUMMYFUNCTION("""COMPUTED_VALUE"""),"")</f>
        <v/>
      </c>
      <c r="D38886" s="5">
        <v>0.0</v>
      </c>
    </row>
    <row r="38887" ht="14.25" customHeight="1">
      <c r="A38887" s="5"/>
      <c r="B38887" s="5"/>
      <c r="C38887" s="5" t="str">
        <f>IFERROR(__xludf.DUMMYFUNCTION("""COMPUTED_VALUE"""),"")</f>
        <v/>
      </c>
      <c r="D38887" s="5">
        <v>0.0</v>
      </c>
    </row>
    <row r="38888" ht="14.25" customHeight="1">
      <c r="A38888" s="5"/>
      <c r="B38888" s="5"/>
      <c r="C38888" s="5" t="str">
        <f>IFERROR(__xludf.DUMMYFUNCTION("""COMPUTED_VALUE"""),"")</f>
        <v/>
      </c>
      <c r="D38888" s="5">
        <v>0.0</v>
      </c>
    </row>
    <row r="38889" ht="14.25" customHeight="1">
      <c r="A38889" s="5"/>
      <c r="B38889" s="5"/>
      <c r="C38889" s="5" t="str">
        <f>IFERROR(__xludf.DUMMYFUNCTION("""COMPUTED_VALUE"""),"")</f>
        <v/>
      </c>
      <c r="D38889" s="5">
        <v>0.0</v>
      </c>
    </row>
    <row r="38890" ht="14.25" customHeight="1">
      <c r="A38890" s="5"/>
      <c r="B38890" s="5"/>
      <c r="C38890" s="5" t="str">
        <f>IFERROR(__xludf.DUMMYFUNCTION("""COMPUTED_VALUE"""),"")</f>
        <v/>
      </c>
      <c r="D38890" s="5">
        <v>0.0</v>
      </c>
    </row>
    <row r="38891" ht="14.25" customHeight="1">
      <c r="A38891" s="5"/>
      <c r="B38891" s="5"/>
      <c r="C38891" s="5" t="str">
        <f>IFERROR(__xludf.DUMMYFUNCTION("""COMPUTED_VALUE"""),"")</f>
        <v/>
      </c>
      <c r="D38891" s="5">
        <v>0.0</v>
      </c>
    </row>
    <row r="38892" ht="14.25" customHeight="1">
      <c r="A38892" s="5"/>
      <c r="B38892" s="5"/>
      <c r="C38892" s="5" t="str">
        <f>IFERROR(__xludf.DUMMYFUNCTION("""COMPUTED_VALUE"""),"")</f>
        <v/>
      </c>
      <c r="D38892" s="5">
        <v>0.0</v>
      </c>
    </row>
    <row r="38893" ht="14.25" customHeight="1">
      <c r="A38893" s="5"/>
      <c r="B38893" s="5"/>
      <c r="C38893" s="5" t="str">
        <f>IFERROR(__xludf.DUMMYFUNCTION("""COMPUTED_VALUE"""),"")</f>
        <v/>
      </c>
      <c r="D38893" s="5">
        <v>0.0</v>
      </c>
    </row>
    <row r="38894" ht="14.25" customHeight="1">
      <c r="A38894" s="5"/>
      <c r="B38894" s="5"/>
      <c r="C38894" s="5" t="str">
        <f>IFERROR(__xludf.DUMMYFUNCTION("""COMPUTED_VALUE"""),"")</f>
        <v/>
      </c>
      <c r="D38894" s="5">
        <v>0.0</v>
      </c>
    </row>
    <row r="38895" ht="14.25" customHeight="1">
      <c r="A38895" s="5"/>
      <c r="B38895" s="5"/>
      <c r="C38895" s="5" t="str">
        <f>IFERROR(__xludf.DUMMYFUNCTION("""COMPUTED_VALUE"""),"")</f>
        <v/>
      </c>
      <c r="D38895" s="5">
        <v>0.0</v>
      </c>
    </row>
    <row r="38896" ht="14.25" customHeight="1">
      <c r="A38896" s="5"/>
      <c r="B38896" s="5"/>
      <c r="C38896" s="5" t="str">
        <f>IFERROR(__xludf.DUMMYFUNCTION("""COMPUTED_VALUE"""),"")</f>
        <v/>
      </c>
      <c r="D38896" s="5">
        <v>0.0</v>
      </c>
    </row>
    <row r="38897" ht="14.25" customHeight="1">
      <c r="A38897" s="5"/>
      <c r="B38897" s="5"/>
      <c r="C38897" s="5" t="str">
        <f>IFERROR(__xludf.DUMMYFUNCTION("""COMPUTED_VALUE"""),"")</f>
        <v/>
      </c>
      <c r="D38897" s="5">
        <v>0.0</v>
      </c>
    </row>
    <row r="38898" ht="14.25" customHeight="1">
      <c r="A38898" s="5"/>
      <c r="B38898" s="5"/>
      <c r="C38898" s="5" t="str">
        <f>IFERROR(__xludf.DUMMYFUNCTION("""COMPUTED_VALUE"""),"")</f>
        <v/>
      </c>
      <c r="D38898" s="5">
        <v>0.0</v>
      </c>
    </row>
    <row r="38899" ht="14.25" customHeight="1">
      <c r="A38899" s="5"/>
      <c r="B38899" s="5"/>
      <c r="C38899" s="5" t="str">
        <f>IFERROR(__xludf.DUMMYFUNCTION("""COMPUTED_VALUE"""),"")</f>
        <v/>
      </c>
      <c r="D38899" s="5">
        <v>0.0</v>
      </c>
    </row>
    <row r="38900" ht="14.25" customHeight="1">
      <c r="A38900" s="5"/>
      <c r="B38900" s="5"/>
      <c r="C38900" s="5" t="str">
        <f>IFERROR(__xludf.DUMMYFUNCTION("""COMPUTED_VALUE"""),"")</f>
        <v/>
      </c>
      <c r="D38900" s="5">
        <v>0.0</v>
      </c>
    </row>
    <row r="38901" ht="14.25" customHeight="1">
      <c r="A38901" s="5"/>
      <c r="B38901" s="5"/>
      <c r="C38901" s="5" t="str">
        <f>IFERROR(__xludf.DUMMYFUNCTION("""COMPUTED_VALUE"""),"")</f>
        <v/>
      </c>
      <c r="D38901" s="5">
        <v>0.0</v>
      </c>
    </row>
    <row r="38902" ht="14.25" customHeight="1">
      <c r="A38902" s="5"/>
      <c r="B38902" s="5"/>
      <c r="C38902" s="5" t="str">
        <f>IFERROR(__xludf.DUMMYFUNCTION("""COMPUTED_VALUE"""),"")</f>
        <v/>
      </c>
      <c r="D38902" s="5">
        <v>0.0</v>
      </c>
    </row>
    <row r="38903" ht="14.25" customHeight="1">
      <c r="A38903" s="5"/>
      <c r="B38903" s="5"/>
      <c r="C38903" s="5" t="str">
        <f>IFERROR(__xludf.DUMMYFUNCTION("""COMPUTED_VALUE"""),"")</f>
        <v/>
      </c>
      <c r="D38903" s="5">
        <v>0.0</v>
      </c>
    </row>
    <row r="38904" ht="14.25" customHeight="1">
      <c r="A38904" s="5"/>
      <c r="B38904" s="5"/>
      <c r="C38904" s="5" t="str">
        <f>IFERROR(__xludf.DUMMYFUNCTION("""COMPUTED_VALUE"""),"")</f>
        <v/>
      </c>
      <c r="D38904" s="5">
        <v>0.0</v>
      </c>
    </row>
    <row r="38905" ht="14.25" customHeight="1">
      <c r="A38905" s="5"/>
      <c r="B38905" s="5"/>
      <c r="C38905" s="5" t="str">
        <f>IFERROR(__xludf.DUMMYFUNCTION("""COMPUTED_VALUE"""),"")</f>
        <v/>
      </c>
      <c r="D38905" s="5">
        <v>0.0</v>
      </c>
    </row>
    <row r="38906" ht="14.25" customHeight="1">
      <c r="A38906" s="5"/>
      <c r="B38906" s="5"/>
      <c r="C38906" s="5" t="str">
        <f>IFERROR(__xludf.DUMMYFUNCTION("""COMPUTED_VALUE"""),"")</f>
        <v/>
      </c>
      <c r="D38906" s="5">
        <v>0.0</v>
      </c>
    </row>
    <row r="38907" ht="14.25" customHeight="1">
      <c r="A38907" s="5"/>
      <c r="B38907" s="5"/>
      <c r="C38907" s="5" t="str">
        <f>IFERROR(__xludf.DUMMYFUNCTION("""COMPUTED_VALUE"""),"")</f>
        <v/>
      </c>
      <c r="D38907" s="5">
        <v>0.0</v>
      </c>
    </row>
    <row r="38908" ht="14.25" customHeight="1">
      <c r="A38908" s="5"/>
      <c r="B38908" s="5"/>
      <c r="C38908" s="5" t="str">
        <f>IFERROR(__xludf.DUMMYFUNCTION("""COMPUTED_VALUE"""),"")</f>
        <v/>
      </c>
      <c r="D38908" s="5">
        <v>0.0</v>
      </c>
    </row>
    <row r="38909" ht="14.25" customHeight="1">
      <c r="A38909" s="5"/>
      <c r="B38909" s="5"/>
      <c r="C38909" s="5" t="str">
        <f>IFERROR(__xludf.DUMMYFUNCTION("""COMPUTED_VALUE"""),"")</f>
        <v/>
      </c>
      <c r="D38909" s="5">
        <v>0.0</v>
      </c>
    </row>
    <row r="38910" ht="14.25" customHeight="1">
      <c r="A38910" s="5"/>
      <c r="B38910" s="5"/>
      <c r="C38910" s="5" t="str">
        <f>IFERROR(__xludf.DUMMYFUNCTION("""COMPUTED_VALUE"""),"")</f>
        <v/>
      </c>
      <c r="D38910" s="5">
        <v>0.0</v>
      </c>
    </row>
    <row r="38911" ht="14.25" customHeight="1">
      <c r="A38911" s="5"/>
      <c r="B38911" s="5"/>
      <c r="C38911" s="5" t="str">
        <f>IFERROR(__xludf.DUMMYFUNCTION("""COMPUTED_VALUE"""),"")</f>
        <v/>
      </c>
      <c r="D38911" s="5">
        <v>0.0</v>
      </c>
    </row>
    <row r="38912" ht="14.25" customHeight="1">
      <c r="A38912" s="5"/>
      <c r="B38912" s="5"/>
      <c r="C38912" s="5" t="str">
        <f>IFERROR(__xludf.DUMMYFUNCTION("""COMPUTED_VALUE"""),"")</f>
        <v/>
      </c>
      <c r="D38912" s="5">
        <v>0.0</v>
      </c>
    </row>
    <row r="38913" ht="14.25" customHeight="1">
      <c r="A38913" s="5"/>
      <c r="B38913" s="5"/>
      <c r="C38913" s="5" t="str">
        <f>IFERROR(__xludf.DUMMYFUNCTION("""COMPUTED_VALUE"""),"")</f>
        <v/>
      </c>
      <c r="D38913" s="5">
        <v>0.0</v>
      </c>
    </row>
    <row r="38914" ht="14.25" customHeight="1">
      <c r="A38914" s="5"/>
      <c r="B38914" s="5"/>
      <c r="C38914" s="5" t="str">
        <f>IFERROR(__xludf.DUMMYFUNCTION("""COMPUTED_VALUE"""),"")</f>
        <v/>
      </c>
      <c r="D38914" s="5">
        <v>0.0</v>
      </c>
    </row>
    <row r="38915" ht="14.25" customHeight="1">
      <c r="A38915" s="5"/>
      <c r="B38915" s="5"/>
      <c r="C38915" s="5" t="str">
        <f>IFERROR(__xludf.DUMMYFUNCTION("""COMPUTED_VALUE"""),"")</f>
        <v/>
      </c>
      <c r="D38915" s="5">
        <v>0.0</v>
      </c>
    </row>
    <row r="38916" ht="14.25" customHeight="1">
      <c r="A38916" s="5"/>
      <c r="B38916" s="5"/>
      <c r="C38916" s="5" t="str">
        <f>IFERROR(__xludf.DUMMYFUNCTION("""COMPUTED_VALUE"""),"")</f>
        <v/>
      </c>
      <c r="D38916" s="5">
        <v>0.0</v>
      </c>
    </row>
    <row r="38917" ht="14.25" customHeight="1">
      <c r="A38917" s="5"/>
      <c r="B38917" s="5"/>
      <c r="C38917" s="5" t="str">
        <f>IFERROR(__xludf.DUMMYFUNCTION("""COMPUTED_VALUE"""),"")</f>
        <v/>
      </c>
      <c r="D38917" s="5">
        <v>0.0</v>
      </c>
    </row>
    <row r="38918" ht="14.25" customHeight="1">
      <c r="A38918" s="5"/>
      <c r="B38918" s="5"/>
      <c r="C38918" s="5" t="str">
        <f>IFERROR(__xludf.DUMMYFUNCTION("""COMPUTED_VALUE"""),"")</f>
        <v/>
      </c>
      <c r="D38918" s="5">
        <v>0.0</v>
      </c>
    </row>
    <row r="38919" ht="14.25" customHeight="1">
      <c r="A38919" s="5"/>
      <c r="B38919" s="5"/>
      <c r="C38919" s="5" t="str">
        <f>IFERROR(__xludf.DUMMYFUNCTION("""COMPUTED_VALUE"""),"")</f>
        <v/>
      </c>
      <c r="D38919" s="5">
        <v>0.0</v>
      </c>
    </row>
    <row r="38920" ht="14.25" customHeight="1">
      <c r="A38920" s="5"/>
      <c r="B38920" s="5"/>
      <c r="C38920" s="5" t="str">
        <f>IFERROR(__xludf.DUMMYFUNCTION("""COMPUTED_VALUE"""),"")</f>
        <v/>
      </c>
      <c r="D38920" s="5">
        <v>0.0</v>
      </c>
    </row>
    <row r="38921" ht="14.25" customHeight="1">
      <c r="A38921" s="5"/>
      <c r="B38921" s="5"/>
      <c r="C38921" s="5" t="str">
        <f>IFERROR(__xludf.DUMMYFUNCTION("""COMPUTED_VALUE"""),"")</f>
        <v/>
      </c>
      <c r="D38921" s="5">
        <v>0.0</v>
      </c>
    </row>
    <row r="38922" ht="14.25" customHeight="1">
      <c r="A38922" s="5"/>
      <c r="B38922" s="5"/>
      <c r="C38922" s="5" t="str">
        <f>IFERROR(__xludf.DUMMYFUNCTION("""COMPUTED_VALUE"""),"")</f>
        <v/>
      </c>
      <c r="D38922" s="5">
        <v>0.0</v>
      </c>
    </row>
    <row r="38923" ht="14.25" customHeight="1">
      <c r="A38923" s="5"/>
      <c r="B38923" s="5"/>
      <c r="C38923" s="5" t="str">
        <f>IFERROR(__xludf.DUMMYFUNCTION("""COMPUTED_VALUE"""),"")</f>
        <v/>
      </c>
      <c r="D38923" s="5">
        <v>0.0</v>
      </c>
    </row>
    <row r="38924" ht="14.25" customHeight="1">
      <c r="A38924" s="5"/>
      <c r="B38924" s="5"/>
      <c r="C38924" s="5" t="str">
        <f>IFERROR(__xludf.DUMMYFUNCTION("""COMPUTED_VALUE"""),"")</f>
        <v/>
      </c>
      <c r="D38924" s="5">
        <v>0.0</v>
      </c>
    </row>
    <row r="38925" ht="14.25" customHeight="1">
      <c r="A38925" s="5"/>
      <c r="B38925" s="5"/>
      <c r="C38925" s="5" t="str">
        <f>IFERROR(__xludf.DUMMYFUNCTION("""COMPUTED_VALUE"""),"")</f>
        <v/>
      </c>
      <c r="D38925" s="5">
        <v>0.0</v>
      </c>
    </row>
    <row r="38926" ht="14.25" customHeight="1">
      <c r="A38926" s="5"/>
      <c r="B38926" s="5"/>
      <c r="C38926" s="5" t="str">
        <f>IFERROR(__xludf.DUMMYFUNCTION("""COMPUTED_VALUE"""),"")</f>
        <v/>
      </c>
      <c r="D38926" s="5">
        <v>0.0</v>
      </c>
    </row>
    <row r="38927" ht="14.25" customHeight="1">
      <c r="A38927" s="5"/>
      <c r="B38927" s="5"/>
      <c r="C38927" s="5" t="str">
        <f>IFERROR(__xludf.DUMMYFUNCTION("""COMPUTED_VALUE"""),"")</f>
        <v/>
      </c>
      <c r="D38927" s="5">
        <v>0.0</v>
      </c>
    </row>
    <row r="38928" ht="14.25" customHeight="1">
      <c r="A38928" s="5"/>
      <c r="B38928" s="5"/>
      <c r="C38928" s="5" t="str">
        <f>IFERROR(__xludf.DUMMYFUNCTION("""COMPUTED_VALUE"""),"")</f>
        <v/>
      </c>
      <c r="D38928" s="5">
        <v>0.0</v>
      </c>
    </row>
    <row r="38929" ht="14.25" customHeight="1">
      <c r="A38929" s="5"/>
      <c r="B38929" s="5"/>
      <c r="C38929" s="5" t="str">
        <f>IFERROR(__xludf.DUMMYFUNCTION("""COMPUTED_VALUE"""),"")</f>
        <v/>
      </c>
      <c r="D38929" s="5">
        <v>0.0</v>
      </c>
    </row>
    <row r="38930" ht="14.25" customHeight="1">
      <c r="A38930" s="5"/>
      <c r="B38930" s="5"/>
      <c r="C38930" s="5" t="str">
        <f>IFERROR(__xludf.DUMMYFUNCTION("""COMPUTED_VALUE"""),"")</f>
        <v/>
      </c>
      <c r="D38930" s="5">
        <v>0.0</v>
      </c>
    </row>
    <row r="38931" ht="14.25" customHeight="1">
      <c r="A38931" s="5"/>
      <c r="B38931" s="5"/>
      <c r="C38931" s="5" t="str">
        <f>IFERROR(__xludf.DUMMYFUNCTION("""COMPUTED_VALUE"""),"")</f>
        <v/>
      </c>
      <c r="D38931" s="5">
        <v>0.0</v>
      </c>
    </row>
    <row r="38932" ht="14.25" customHeight="1">
      <c r="A38932" s="5"/>
      <c r="B38932" s="5"/>
      <c r="C38932" s="5" t="str">
        <f>IFERROR(__xludf.DUMMYFUNCTION("""COMPUTED_VALUE"""),"")</f>
        <v/>
      </c>
      <c r="D38932" s="5">
        <v>0.0</v>
      </c>
    </row>
    <row r="38933" ht="14.25" customHeight="1">
      <c r="A38933" s="5"/>
      <c r="B38933" s="5"/>
      <c r="C38933" s="5" t="str">
        <f>IFERROR(__xludf.DUMMYFUNCTION("""COMPUTED_VALUE"""),"")</f>
        <v/>
      </c>
      <c r="D38933" s="5">
        <v>0.0</v>
      </c>
    </row>
    <row r="38934" ht="14.25" customHeight="1">
      <c r="A38934" s="5"/>
      <c r="B38934" s="5"/>
      <c r="C38934" s="5" t="str">
        <f>IFERROR(__xludf.DUMMYFUNCTION("""COMPUTED_VALUE"""),"")</f>
        <v/>
      </c>
      <c r="D38934" s="5">
        <v>0.0</v>
      </c>
    </row>
    <row r="38935" ht="14.25" customHeight="1">
      <c r="A38935" s="5"/>
      <c r="B38935" s="5"/>
      <c r="C38935" s="5" t="str">
        <f>IFERROR(__xludf.DUMMYFUNCTION("""COMPUTED_VALUE"""),"")</f>
        <v/>
      </c>
      <c r="D38935" s="5">
        <v>0.0</v>
      </c>
    </row>
    <row r="38936" ht="14.25" customHeight="1">
      <c r="A38936" s="5"/>
      <c r="B38936" s="5"/>
      <c r="C38936" s="5" t="str">
        <f>IFERROR(__xludf.DUMMYFUNCTION("""COMPUTED_VALUE"""),"")</f>
        <v/>
      </c>
      <c r="D38936" s="5">
        <v>0.0</v>
      </c>
    </row>
    <row r="38937" ht="14.25" customHeight="1">
      <c r="A38937" s="5"/>
      <c r="B38937" s="5"/>
      <c r="C38937" s="5" t="str">
        <f>IFERROR(__xludf.DUMMYFUNCTION("""COMPUTED_VALUE"""),"")</f>
        <v/>
      </c>
      <c r="D38937" s="5">
        <v>0.0</v>
      </c>
    </row>
    <row r="38938" ht="14.25" customHeight="1">
      <c r="A38938" s="5"/>
      <c r="B38938" s="5"/>
      <c r="C38938" s="5" t="str">
        <f>IFERROR(__xludf.DUMMYFUNCTION("""COMPUTED_VALUE"""),"")</f>
        <v/>
      </c>
      <c r="D38938" s="5">
        <v>0.0</v>
      </c>
    </row>
    <row r="38939" ht="14.25" customHeight="1">
      <c r="A38939" s="5"/>
      <c r="B38939" s="5"/>
      <c r="C38939" s="5" t="str">
        <f>IFERROR(__xludf.DUMMYFUNCTION("""COMPUTED_VALUE"""),"")</f>
        <v/>
      </c>
      <c r="D38939" s="5">
        <v>0.0</v>
      </c>
    </row>
    <row r="38940" ht="14.25" customHeight="1">
      <c r="A38940" s="5"/>
      <c r="B38940" s="5"/>
      <c r="C38940" s="5" t="str">
        <f>IFERROR(__xludf.DUMMYFUNCTION("""COMPUTED_VALUE"""),"")</f>
        <v/>
      </c>
      <c r="D38940" s="5">
        <v>0.0</v>
      </c>
    </row>
    <row r="38941" ht="14.25" customHeight="1">
      <c r="A38941" s="5"/>
      <c r="B38941" s="5"/>
      <c r="C38941" s="5" t="str">
        <f>IFERROR(__xludf.DUMMYFUNCTION("""COMPUTED_VALUE"""),"")</f>
        <v/>
      </c>
      <c r="D38941" s="5">
        <v>0.0</v>
      </c>
    </row>
    <row r="38942" ht="14.25" customHeight="1">
      <c r="A38942" s="5"/>
      <c r="B38942" s="5"/>
      <c r="C38942" s="5" t="str">
        <f>IFERROR(__xludf.DUMMYFUNCTION("""COMPUTED_VALUE"""),"")</f>
        <v/>
      </c>
      <c r="D38942" s="5">
        <v>0.0</v>
      </c>
    </row>
    <row r="38943" ht="14.25" customHeight="1">
      <c r="A38943" s="5"/>
      <c r="B38943" s="5"/>
      <c r="C38943" s="5" t="str">
        <f>IFERROR(__xludf.DUMMYFUNCTION("""COMPUTED_VALUE"""),"")</f>
        <v/>
      </c>
      <c r="D38943" s="5">
        <v>0.0</v>
      </c>
    </row>
    <row r="38944" ht="14.25" customHeight="1">
      <c r="A38944" s="5"/>
      <c r="B38944" s="5"/>
      <c r="C38944" s="5" t="str">
        <f>IFERROR(__xludf.DUMMYFUNCTION("""COMPUTED_VALUE"""),"")</f>
        <v/>
      </c>
      <c r="D38944" s="5">
        <v>0.0</v>
      </c>
    </row>
    <row r="38945" ht="14.25" customHeight="1">
      <c r="A38945" s="5"/>
      <c r="B38945" s="5"/>
      <c r="C38945" s="5" t="str">
        <f>IFERROR(__xludf.DUMMYFUNCTION("""COMPUTED_VALUE"""),"")</f>
        <v/>
      </c>
      <c r="D38945" s="5">
        <v>0.0</v>
      </c>
    </row>
    <row r="38946" ht="14.25" customHeight="1">
      <c r="A38946" s="5"/>
      <c r="B38946" s="5"/>
      <c r="C38946" s="5" t="str">
        <f>IFERROR(__xludf.DUMMYFUNCTION("""COMPUTED_VALUE"""),"")</f>
        <v/>
      </c>
      <c r="D38946" s="5">
        <v>0.0</v>
      </c>
    </row>
    <row r="38947" ht="14.25" customHeight="1">
      <c r="A38947" s="5"/>
      <c r="B38947" s="5"/>
      <c r="C38947" s="5" t="str">
        <f>IFERROR(__xludf.DUMMYFUNCTION("""COMPUTED_VALUE"""),"")</f>
        <v/>
      </c>
      <c r="D38947" s="5">
        <v>0.0</v>
      </c>
    </row>
    <row r="38948" ht="14.25" customHeight="1">
      <c r="A38948" s="5"/>
      <c r="B38948" s="5"/>
      <c r="C38948" s="5" t="str">
        <f>IFERROR(__xludf.DUMMYFUNCTION("""COMPUTED_VALUE"""),"")</f>
        <v/>
      </c>
      <c r="D38948" s="5">
        <v>0.0</v>
      </c>
    </row>
    <row r="38949" ht="14.25" customHeight="1">
      <c r="A38949" s="5"/>
      <c r="B38949" s="5"/>
      <c r="C38949" s="5" t="str">
        <f>IFERROR(__xludf.DUMMYFUNCTION("""COMPUTED_VALUE"""),"")</f>
        <v/>
      </c>
      <c r="D38949" s="5">
        <v>0.0</v>
      </c>
    </row>
    <row r="38950" ht="14.25" customHeight="1">
      <c r="A38950" s="5"/>
      <c r="B38950" s="5"/>
      <c r="C38950" s="5" t="str">
        <f>IFERROR(__xludf.DUMMYFUNCTION("""COMPUTED_VALUE"""),"")</f>
        <v/>
      </c>
      <c r="D38950" s="5">
        <v>0.0</v>
      </c>
    </row>
    <row r="38951" ht="14.25" customHeight="1">
      <c r="A38951" s="5"/>
      <c r="B38951" s="5"/>
      <c r="C38951" s="5" t="str">
        <f>IFERROR(__xludf.DUMMYFUNCTION("""COMPUTED_VALUE"""),"")</f>
        <v/>
      </c>
      <c r="D38951" s="5">
        <v>0.0</v>
      </c>
    </row>
    <row r="38952" ht="14.25" customHeight="1">
      <c r="A38952" s="5"/>
      <c r="B38952" s="5"/>
      <c r="C38952" s="5" t="str">
        <f>IFERROR(__xludf.DUMMYFUNCTION("""COMPUTED_VALUE"""),"")</f>
        <v/>
      </c>
      <c r="D38952" s="5">
        <v>0.0</v>
      </c>
    </row>
    <row r="38953" ht="14.25" customHeight="1">
      <c r="A38953" s="5"/>
      <c r="B38953" s="5"/>
      <c r="C38953" s="5" t="str">
        <f>IFERROR(__xludf.DUMMYFUNCTION("""COMPUTED_VALUE"""),"")</f>
        <v/>
      </c>
      <c r="D38953" s="5">
        <v>0.0</v>
      </c>
    </row>
    <row r="38954" ht="14.25" customHeight="1">
      <c r="A38954" s="5"/>
      <c r="B38954" s="5"/>
      <c r="C38954" s="5" t="str">
        <f>IFERROR(__xludf.DUMMYFUNCTION("""COMPUTED_VALUE"""),"")</f>
        <v/>
      </c>
      <c r="D38954" s="5">
        <v>0.0</v>
      </c>
    </row>
    <row r="38955" ht="14.25" customHeight="1">
      <c r="A38955" s="5"/>
      <c r="B38955" s="5"/>
      <c r="C38955" s="5" t="str">
        <f>IFERROR(__xludf.DUMMYFUNCTION("""COMPUTED_VALUE"""),"")</f>
        <v/>
      </c>
      <c r="D38955" s="5">
        <v>0.0</v>
      </c>
    </row>
    <row r="38956" ht="14.25" customHeight="1">
      <c r="A38956" s="5"/>
      <c r="B38956" s="5"/>
      <c r="C38956" s="5" t="str">
        <f>IFERROR(__xludf.DUMMYFUNCTION("""COMPUTED_VALUE"""),"")</f>
        <v/>
      </c>
      <c r="D38956" s="5">
        <v>0.0</v>
      </c>
    </row>
    <row r="38957" ht="14.25" customHeight="1">
      <c r="A38957" s="5"/>
      <c r="B38957" s="5"/>
      <c r="C38957" s="5" t="str">
        <f>IFERROR(__xludf.DUMMYFUNCTION("""COMPUTED_VALUE"""),"")</f>
        <v/>
      </c>
      <c r="D38957" s="5">
        <v>0.0</v>
      </c>
    </row>
    <row r="38958" ht="14.25" customHeight="1">
      <c r="A38958" s="5"/>
      <c r="B38958" s="5"/>
      <c r="C38958" s="5" t="str">
        <f>IFERROR(__xludf.DUMMYFUNCTION("""COMPUTED_VALUE"""),"")</f>
        <v/>
      </c>
      <c r="D38958" s="5">
        <v>0.0</v>
      </c>
    </row>
    <row r="38959" ht="14.25" customHeight="1">
      <c r="A38959" s="5"/>
      <c r="B38959" s="5"/>
      <c r="C38959" s="5" t="str">
        <f>IFERROR(__xludf.DUMMYFUNCTION("""COMPUTED_VALUE"""),"")</f>
        <v/>
      </c>
      <c r="D38959" s="5">
        <v>0.0</v>
      </c>
    </row>
    <row r="38960" ht="14.25" customHeight="1">
      <c r="A38960" s="5"/>
      <c r="B38960" s="5"/>
      <c r="C38960" s="5" t="str">
        <f>IFERROR(__xludf.DUMMYFUNCTION("""COMPUTED_VALUE"""),"")</f>
        <v/>
      </c>
      <c r="D38960" s="5">
        <v>0.0</v>
      </c>
    </row>
    <row r="38961" ht="14.25" customHeight="1">
      <c r="A38961" s="5"/>
      <c r="B38961" s="5"/>
      <c r="C38961" s="5" t="str">
        <f>IFERROR(__xludf.DUMMYFUNCTION("""COMPUTED_VALUE"""),"")</f>
        <v/>
      </c>
      <c r="D38961" s="5">
        <v>0.0</v>
      </c>
    </row>
    <row r="38962" ht="14.25" customHeight="1">
      <c r="A38962" s="5"/>
      <c r="B38962" s="5"/>
      <c r="C38962" s="5" t="str">
        <f>IFERROR(__xludf.DUMMYFUNCTION("""COMPUTED_VALUE"""),"")</f>
        <v/>
      </c>
      <c r="D38962" s="5">
        <v>0.0</v>
      </c>
    </row>
    <row r="38963" ht="14.25" customHeight="1">
      <c r="A38963" s="5"/>
      <c r="B38963" s="5"/>
      <c r="C38963" s="5" t="str">
        <f>IFERROR(__xludf.DUMMYFUNCTION("""COMPUTED_VALUE"""),"")</f>
        <v/>
      </c>
      <c r="D38963" s="5">
        <v>0.0</v>
      </c>
    </row>
    <row r="38964" ht="14.25" customHeight="1">
      <c r="A38964" s="5"/>
      <c r="B38964" s="5"/>
      <c r="C38964" s="5" t="str">
        <f>IFERROR(__xludf.DUMMYFUNCTION("""COMPUTED_VALUE"""),"")</f>
        <v/>
      </c>
      <c r="D38964" s="5">
        <v>0.0</v>
      </c>
    </row>
    <row r="38965" ht="14.25" customHeight="1">
      <c r="A38965" s="5"/>
      <c r="B38965" s="5"/>
      <c r="C38965" s="5" t="str">
        <f>IFERROR(__xludf.DUMMYFUNCTION("""COMPUTED_VALUE"""),"")</f>
        <v/>
      </c>
      <c r="D38965" s="5">
        <v>0.0</v>
      </c>
    </row>
    <row r="38966" ht="14.25" customHeight="1">
      <c r="A38966" s="5"/>
      <c r="B38966" s="5"/>
      <c r="C38966" s="5" t="str">
        <f>IFERROR(__xludf.DUMMYFUNCTION("""COMPUTED_VALUE"""),"")</f>
        <v/>
      </c>
      <c r="D38966" s="5">
        <v>0.0</v>
      </c>
    </row>
    <row r="38967" ht="14.25" customHeight="1">
      <c r="A38967" s="5"/>
      <c r="B38967" s="5"/>
      <c r="C38967" s="5" t="str">
        <f>IFERROR(__xludf.DUMMYFUNCTION("""COMPUTED_VALUE"""),"")</f>
        <v/>
      </c>
      <c r="D38967" s="5">
        <v>0.0</v>
      </c>
    </row>
    <row r="38968" ht="14.25" customHeight="1">
      <c r="A38968" s="5"/>
      <c r="B38968" s="5"/>
      <c r="C38968" s="5" t="str">
        <f>IFERROR(__xludf.DUMMYFUNCTION("""COMPUTED_VALUE"""),"")</f>
        <v/>
      </c>
      <c r="D38968" s="5">
        <v>0.0</v>
      </c>
    </row>
    <row r="38969" ht="14.25" customHeight="1">
      <c r="A38969" s="5"/>
      <c r="B38969" s="5"/>
      <c r="C38969" s="5" t="str">
        <f>IFERROR(__xludf.DUMMYFUNCTION("""COMPUTED_VALUE"""),"")</f>
        <v/>
      </c>
      <c r="D38969" s="5">
        <v>0.0</v>
      </c>
    </row>
    <row r="38970" ht="14.25" customHeight="1">
      <c r="A38970" s="5"/>
      <c r="B38970" s="5"/>
      <c r="C38970" s="5" t="str">
        <f>IFERROR(__xludf.DUMMYFUNCTION("""COMPUTED_VALUE"""),"")</f>
        <v/>
      </c>
      <c r="D38970" s="5">
        <v>0.0</v>
      </c>
    </row>
    <row r="38971" ht="14.25" customHeight="1">
      <c r="A38971" s="5"/>
      <c r="B38971" s="5"/>
      <c r="C38971" s="5" t="str">
        <f>IFERROR(__xludf.DUMMYFUNCTION("""COMPUTED_VALUE"""),"")</f>
        <v/>
      </c>
      <c r="D38971" s="5">
        <v>0.0</v>
      </c>
    </row>
    <row r="38972" ht="14.25" customHeight="1">
      <c r="A38972" s="5"/>
      <c r="B38972" s="5"/>
      <c r="C38972" s="5" t="str">
        <f>IFERROR(__xludf.DUMMYFUNCTION("""COMPUTED_VALUE"""),"")</f>
        <v/>
      </c>
      <c r="D38972" s="5">
        <v>0.0</v>
      </c>
    </row>
    <row r="38973" ht="14.25" customHeight="1">
      <c r="A38973" s="5"/>
      <c r="B38973" s="5"/>
      <c r="C38973" s="5" t="str">
        <f>IFERROR(__xludf.DUMMYFUNCTION("""COMPUTED_VALUE"""),"")</f>
        <v/>
      </c>
      <c r="D38973" s="5">
        <v>0.0</v>
      </c>
    </row>
    <row r="38974" ht="14.25" customHeight="1">
      <c r="A38974" s="5"/>
      <c r="B38974" s="5"/>
      <c r="C38974" s="5" t="str">
        <f>IFERROR(__xludf.DUMMYFUNCTION("""COMPUTED_VALUE"""),"")</f>
        <v/>
      </c>
      <c r="D38974" s="5">
        <v>0.0</v>
      </c>
    </row>
    <row r="38975" ht="14.25" customHeight="1">
      <c r="A38975" s="5"/>
      <c r="B38975" s="5"/>
      <c r="C38975" s="5" t="str">
        <f>IFERROR(__xludf.DUMMYFUNCTION("""COMPUTED_VALUE"""),"")</f>
        <v/>
      </c>
      <c r="D38975" s="5">
        <v>0.0</v>
      </c>
    </row>
    <row r="38976" ht="14.25" customHeight="1">
      <c r="A38976" s="5"/>
      <c r="B38976" s="5"/>
      <c r="C38976" s="5" t="str">
        <f>IFERROR(__xludf.DUMMYFUNCTION("""COMPUTED_VALUE"""),"")</f>
        <v/>
      </c>
      <c r="D38976" s="5">
        <v>0.0</v>
      </c>
    </row>
    <row r="38977" ht="14.25" customHeight="1">
      <c r="A38977" s="5"/>
      <c r="B38977" s="5"/>
      <c r="C38977" s="5" t="str">
        <f>IFERROR(__xludf.DUMMYFUNCTION("""COMPUTED_VALUE"""),"")</f>
        <v/>
      </c>
      <c r="D38977" s="5">
        <v>0.0</v>
      </c>
    </row>
    <row r="38978" ht="14.25" customHeight="1">
      <c r="A38978" s="5"/>
      <c r="B38978" s="5"/>
      <c r="C38978" s="5" t="str">
        <f>IFERROR(__xludf.DUMMYFUNCTION("""COMPUTED_VALUE"""),"")</f>
        <v/>
      </c>
      <c r="D38978" s="5">
        <v>0.0</v>
      </c>
    </row>
    <row r="38979" ht="14.25" customHeight="1">
      <c r="A38979" s="5"/>
      <c r="B38979" s="5"/>
      <c r="C38979" s="5" t="str">
        <f>IFERROR(__xludf.DUMMYFUNCTION("""COMPUTED_VALUE"""),"")</f>
        <v/>
      </c>
      <c r="D38979" s="5">
        <v>0.0</v>
      </c>
    </row>
    <row r="38980" ht="14.25" customHeight="1">
      <c r="A38980" s="5"/>
      <c r="B38980" s="5"/>
      <c r="C38980" s="5" t="str">
        <f>IFERROR(__xludf.DUMMYFUNCTION("""COMPUTED_VALUE"""),"")</f>
        <v/>
      </c>
      <c r="D38980" s="5">
        <v>0.0</v>
      </c>
    </row>
    <row r="38981" ht="14.25" customHeight="1">
      <c r="A38981" s="5"/>
      <c r="B38981" s="5"/>
      <c r="C38981" s="5" t="str">
        <f>IFERROR(__xludf.DUMMYFUNCTION("""COMPUTED_VALUE"""),"")</f>
        <v/>
      </c>
      <c r="D38981" s="5">
        <v>0.0</v>
      </c>
    </row>
    <row r="38982" ht="14.25" customHeight="1">
      <c r="A38982" s="5"/>
      <c r="B38982" s="5"/>
      <c r="C38982" s="5" t="str">
        <f>IFERROR(__xludf.DUMMYFUNCTION("""COMPUTED_VALUE"""),"")</f>
        <v/>
      </c>
      <c r="D38982" s="5">
        <v>0.0</v>
      </c>
    </row>
    <row r="38983" ht="14.25" customHeight="1">
      <c r="A38983" s="5"/>
      <c r="B38983" s="5"/>
      <c r="C38983" s="5" t="str">
        <f>IFERROR(__xludf.DUMMYFUNCTION("""COMPUTED_VALUE"""),"")</f>
        <v/>
      </c>
      <c r="D38983" s="5">
        <v>0.0</v>
      </c>
    </row>
    <row r="38984" ht="14.25" customHeight="1">
      <c r="A38984" s="5"/>
      <c r="B38984" s="5"/>
      <c r="C38984" s="5" t="str">
        <f>IFERROR(__xludf.DUMMYFUNCTION("""COMPUTED_VALUE"""),"")</f>
        <v/>
      </c>
      <c r="D38984" s="5">
        <v>0.0</v>
      </c>
    </row>
    <row r="38985" ht="14.25" customHeight="1">
      <c r="A38985" s="5"/>
      <c r="B38985" s="5"/>
      <c r="C38985" s="5" t="str">
        <f>IFERROR(__xludf.DUMMYFUNCTION("""COMPUTED_VALUE"""),"")</f>
        <v/>
      </c>
      <c r="D38985" s="5">
        <v>0.0</v>
      </c>
    </row>
    <row r="38986" ht="14.25" customHeight="1">
      <c r="A38986" s="5"/>
      <c r="B38986" s="5"/>
      <c r="C38986" s="5" t="str">
        <f>IFERROR(__xludf.DUMMYFUNCTION("""COMPUTED_VALUE"""),"")</f>
        <v/>
      </c>
      <c r="D38986" s="5">
        <v>0.0</v>
      </c>
    </row>
    <row r="38987" ht="14.25" customHeight="1">
      <c r="A38987" s="5"/>
      <c r="B38987" s="5"/>
      <c r="C38987" s="5" t="str">
        <f>IFERROR(__xludf.DUMMYFUNCTION("""COMPUTED_VALUE"""),"")</f>
        <v/>
      </c>
      <c r="D38987" s="5">
        <v>0.0</v>
      </c>
    </row>
    <row r="38988" ht="14.25" customHeight="1">
      <c r="A38988" s="5"/>
      <c r="B38988" s="5"/>
      <c r="C38988" s="5" t="str">
        <f>IFERROR(__xludf.DUMMYFUNCTION("""COMPUTED_VALUE"""),"")</f>
        <v/>
      </c>
      <c r="D38988" s="5">
        <v>0.0</v>
      </c>
    </row>
    <row r="38989" ht="14.25" customHeight="1">
      <c r="A38989" s="5"/>
      <c r="B38989" s="5"/>
      <c r="C38989" s="5" t="str">
        <f>IFERROR(__xludf.DUMMYFUNCTION("""COMPUTED_VALUE"""),"")</f>
        <v/>
      </c>
      <c r="D38989" s="5">
        <v>0.0</v>
      </c>
    </row>
    <row r="38990" ht="14.25" customHeight="1">
      <c r="A38990" s="5"/>
      <c r="B38990" s="5"/>
      <c r="C38990" s="5" t="str">
        <f>IFERROR(__xludf.DUMMYFUNCTION("""COMPUTED_VALUE"""),"")</f>
        <v/>
      </c>
      <c r="D38990" s="5">
        <v>0.0</v>
      </c>
    </row>
    <row r="38991" ht="14.25" customHeight="1">
      <c r="A38991" s="5"/>
      <c r="B38991" s="5"/>
      <c r="C38991" s="5" t="str">
        <f>IFERROR(__xludf.DUMMYFUNCTION("""COMPUTED_VALUE"""),"")</f>
        <v/>
      </c>
      <c r="D38991" s="5">
        <v>0.0</v>
      </c>
    </row>
    <row r="38992" ht="14.25" customHeight="1">
      <c r="A38992" s="5"/>
      <c r="B38992" s="5"/>
      <c r="C38992" s="5" t="str">
        <f>IFERROR(__xludf.DUMMYFUNCTION("""COMPUTED_VALUE"""),"")</f>
        <v/>
      </c>
      <c r="D38992" s="5">
        <v>0.0</v>
      </c>
    </row>
    <row r="38993" ht="14.25" customHeight="1">
      <c r="A38993" s="5"/>
      <c r="B38993" s="5"/>
      <c r="C38993" s="5" t="str">
        <f>IFERROR(__xludf.DUMMYFUNCTION("""COMPUTED_VALUE"""),"")</f>
        <v/>
      </c>
      <c r="D38993" s="5">
        <v>0.0</v>
      </c>
    </row>
    <row r="38994" ht="14.25" customHeight="1">
      <c r="A38994" s="5"/>
      <c r="B38994" s="5"/>
      <c r="C38994" s="5" t="str">
        <f>IFERROR(__xludf.DUMMYFUNCTION("""COMPUTED_VALUE"""),"")</f>
        <v/>
      </c>
      <c r="D38994" s="5">
        <v>0.0</v>
      </c>
    </row>
    <row r="38995" ht="14.25" customHeight="1">
      <c r="A38995" s="5"/>
      <c r="B38995" s="5"/>
      <c r="C38995" s="5" t="str">
        <f>IFERROR(__xludf.DUMMYFUNCTION("""COMPUTED_VALUE"""),"")</f>
        <v/>
      </c>
      <c r="D38995" s="5">
        <v>0.0</v>
      </c>
    </row>
    <row r="38996" ht="14.25" customHeight="1">
      <c r="A38996" s="5"/>
      <c r="B38996" s="5"/>
      <c r="C38996" s="5" t="str">
        <f>IFERROR(__xludf.DUMMYFUNCTION("""COMPUTED_VALUE"""),"")</f>
        <v/>
      </c>
      <c r="D38996" s="5">
        <v>0.0</v>
      </c>
    </row>
    <row r="38997" ht="14.25" customHeight="1">
      <c r="A38997" s="5"/>
      <c r="B38997" s="5"/>
      <c r="C38997" s="5" t="str">
        <f>IFERROR(__xludf.DUMMYFUNCTION("""COMPUTED_VALUE"""),"")</f>
        <v/>
      </c>
      <c r="D38997" s="5">
        <v>0.0</v>
      </c>
    </row>
    <row r="38998" ht="14.25" customHeight="1">
      <c r="A38998" s="5"/>
      <c r="B38998" s="5"/>
      <c r="C38998" s="5" t="str">
        <f>IFERROR(__xludf.DUMMYFUNCTION("""COMPUTED_VALUE"""),"")</f>
        <v/>
      </c>
      <c r="D38998" s="5">
        <v>0.0</v>
      </c>
    </row>
    <row r="38999" ht="14.25" customHeight="1">
      <c r="A38999" s="5"/>
      <c r="B38999" s="5"/>
      <c r="C38999" s="5" t="str">
        <f>IFERROR(__xludf.DUMMYFUNCTION("""COMPUTED_VALUE"""),"")</f>
        <v/>
      </c>
      <c r="D38999" s="5">
        <v>0.0</v>
      </c>
    </row>
    <row r="39000" ht="14.25" customHeight="1">
      <c r="A39000" s="5"/>
      <c r="B39000" s="5"/>
      <c r="C39000" s="5" t="str">
        <f>IFERROR(__xludf.DUMMYFUNCTION("""COMPUTED_VALUE"""),"")</f>
        <v/>
      </c>
      <c r="D39000" s="5">
        <v>0.0</v>
      </c>
    </row>
    <row r="39001" ht="14.25" customHeight="1">
      <c r="A39001" s="5"/>
      <c r="B39001" s="5"/>
      <c r="C39001" s="5" t="str">
        <f>IFERROR(__xludf.DUMMYFUNCTION("""COMPUTED_VALUE"""),"")</f>
        <v/>
      </c>
      <c r="D39001" s="5">
        <v>0.0</v>
      </c>
    </row>
    <row r="39002" ht="14.25" customHeight="1">
      <c r="A39002" s="5"/>
      <c r="B39002" s="5"/>
      <c r="C39002" s="5" t="str">
        <f>IFERROR(__xludf.DUMMYFUNCTION("""COMPUTED_VALUE"""),"")</f>
        <v/>
      </c>
      <c r="D39002" s="5">
        <v>0.0</v>
      </c>
    </row>
    <row r="39003" ht="14.25" customHeight="1">
      <c r="A39003" s="5"/>
      <c r="B39003" s="5"/>
      <c r="C39003" s="5" t="str">
        <f>IFERROR(__xludf.DUMMYFUNCTION("""COMPUTED_VALUE"""),"")</f>
        <v/>
      </c>
      <c r="D39003" s="5">
        <v>0.0</v>
      </c>
    </row>
    <row r="39004" ht="14.25" customHeight="1">
      <c r="A39004" s="5"/>
      <c r="B39004" s="5"/>
      <c r="C39004" s="5" t="str">
        <f>IFERROR(__xludf.DUMMYFUNCTION("""COMPUTED_VALUE"""),"")</f>
        <v/>
      </c>
      <c r="D39004" s="5">
        <v>0.0</v>
      </c>
    </row>
    <row r="39005" ht="14.25" customHeight="1">
      <c r="A39005" s="5"/>
      <c r="B39005" s="5"/>
      <c r="C39005" s="5" t="str">
        <f>IFERROR(__xludf.DUMMYFUNCTION("""COMPUTED_VALUE"""),"")</f>
        <v/>
      </c>
      <c r="D39005" s="5">
        <v>0.0</v>
      </c>
    </row>
    <row r="39006" ht="14.25" customHeight="1">
      <c r="A39006" s="5"/>
      <c r="B39006" s="5"/>
      <c r="C39006" s="5" t="str">
        <f>IFERROR(__xludf.DUMMYFUNCTION("""COMPUTED_VALUE"""),"")</f>
        <v/>
      </c>
      <c r="D39006" s="5">
        <v>0.0</v>
      </c>
    </row>
    <row r="39007" ht="14.25" customHeight="1">
      <c r="A39007" s="5"/>
      <c r="B39007" s="5"/>
      <c r="C39007" s="5" t="str">
        <f>IFERROR(__xludf.DUMMYFUNCTION("""COMPUTED_VALUE"""),"")</f>
        <v/>
      </c>
      <c r="D39007" s="5">
        <v>0.0</v>
      </c>
    </row>
    <row r="39008" ht="14.25" customHeight="1">
      <c r="A39008" s="5"/>
      <c r="B39008" s="5"/>
      <c r="C39008" s="5" t="str">
        <f>IFERROR(__xludf.DUMMYFUNCTION("""COMPUTED_VALUE"""),"")</f>
        <v/>
      </c>
      <c r="D39008" s="5">
        <v>0.0</v>
      </c>
    </row>
    <row r="39009" ht="14.25" customHeight="1">
      <c r="A39009" s="5"/>
      <c r="B39009" s="5"/>
      <c r="C39009" s="5" t="str">
        <f>IFERROR(__xludf.DUMMYFUNCTION("""COMPUTED_VALUE"""),"")</f>
        <v/>
      </c>
      <c r="D39009" s="5">
        <v>0.0</v>
      </c>
    </row>
    <row r="39010" ht="14.25" customHeight="1">
      <c r="A39010" s="5"/>
      <c r="B39010" s="5"/>
      <c r="C39010" s="5" t="str">
        <f>IFERROR(__xludf.DUMMYFUNCTION("""COMPUTED_VALUE"""),"")</f>
        <v/>
      </c>
      <c r="D39010" s="5">
        <v>0.0</v>
      </c>
    </row>
    <row r="39011" ht="14.25" customHeight="1">
      <c r="A39011" s="5"/>
      <c r="B39011" s="5"/>
      <c r="C39011" s="5" t="str">
        <f>IFERROR(__xludf.DUMMYFUNCTION("""COMPUTED_VALUE"""),"")</f>
        <v/>
      </c>
      <c r="D39011" s="5">
        <v>0.0</v>
      </c>
    </row>
    <row r="39012" ht="14.25" customHeight="1">
      <c r="A39012" s="5"/>
      <c r="B39012" s="5"/>
      <c r="C39012" s="5" t="str">
        <f>IFERROR(__xludf.DUMMYFUNCTION("""COMPUTED_VALUE"""),"")</f>
        <v/>
      </c>
      <c r="D39012" s="5">
        <v>0.0</v>
      </c>
    </row>
    <row r="39013" ht="14.25" customHeight="1">
      <c r="A39013" s="5"/>
      <c r="B39013" s="5"/>
      <c r="C39013" s="5" t="str">
        <f>IFERROR(__xludf.DUMMYFUNCTION("""COMPUTED_VALUE"""),"")</f>
        <v/>
      </c>
      <c r="D39013" s="5">
        <v>0.0</v>
      </c>
    </row>
    <row r="39014" ht="14.25" customHeight="1">
      <c r="A39014" s="5"/>
      <c r="B39014" s="5"/>
      <c r="C39014" s="5" t="str">
        <f>IFERROR(__xludf.DUMMYFUNCTION("""COMPUTED_VALUE"""),"")</f>
        <v/>
      </c>
      <c r="D39014" s="5">
        <v>0.0</v>
      </c>
    </row>
    <row r="39015" ht="14.25" customHeight="1">
      <c r="A39015" s="5"/>
      <c r="B39015" s="5"/>
      <c r="C39015" s="5" t="str">
        <f>IFERROR(__xludf.DUMMYFUNCTION("""COMPUTED_VALUE"""),"")</f>
        <v/>
      </c>
      <c r="D39015" s="5">
        <v>0.0</v>
      </c>
    </row>
    <row r="39016" ht="14.25" customHeight="1">
      <c r="A39016" s="5"/>
      <c r="B39016" s="5"/>
      <c r="C39016" s="5" t="str">
        <f>IFERROR(__xludf.DUMMYFUNCTION("""COMPUTED_VALUE"""),"")</f>
        <v/>
      </c>
      <c r="D39016" s="5">
        <v>0.0</v>
      </c>
    </row>
    <row r="39017" ht="14.25" customHeight="1">
      <c r="A39017" s="5"/>
      <c r="B39017" s="5"/>
      <c r="C39017" s="5" t="str">
        <f>IFERROR(__xludf.DUMMYFUNCTION("""COMPUTED_VALUE"""),"")</f>
        <v/>
      </c>
      <c r="D39017" s="5">
        <v>0.0</v>
      </c>
    </row>
    <row r="39018" ht="14.25" customHeight="1">
      <c r="A39018" s="5"/>
      <c r="B39018" s="5"/>
      <c r="C39018" s="5" t="str">
        <f>IFERROR(__xludf.DUMMYFUNCTION("""COMPUTED_VALUE"""),"")</f>
        <v/>
      </c>
      <c r="D39018" s="5">
        <v>0.0</v>
      </c>
    </row>
    <row r="39019" ht="14.25" customHeight="1">
      <c r="A39019" s="5"/>
      <c r="B39019" s="5"/>
      <c r="C39019" s="5" t="str">
        <f>IFERROR(__xludf.DUMMYFUNCTION("""COMPUTED_VALUE"""),"")</f>
        <v/>
      </c>
      <c r="D39019" s="5">
        <v>0.0</v>
      </c>
    </row>
    <row r="39020" ht="14.25" customHeight="1">
      <c r="A39020" s="5"/>
      <c r="B39020" s="5"/>
      <c r="C39020" s="5" t="str">
        <f>IFERROR(__xludf.DUMMYFUNCTION("""COMPUTED_VALUE"""),"")</f>
        <v/>
      </c>
      <c r="D39020" s="5">
        <v>0.0</v>
      </c>
    </row>
    <row r="39021" ht="14.25" customHeight="1">
      <c r="A39021" s="5"/>
      <c r="B39021" s="5"/>
      <c r="C39021" s="5" t="str">
        <f>IFERROR(__xludf.DUMMYFUNCTION("""COMPUTED_VALUE"""),"")</f>
        <v/>
      </c>
      <c r="D39021" s="5">
        <v>0.0</v>
      </c>
    </row>
    <row r="39022" ht="14.25" customHeight="1">
      <c r="A39022" s="5"/>
      <c r="B39022" s="5"/>
      <c r="C39022" s="5" t="str">
        <f>IFERROR(__xludf.DUMMYFUNCTION("""COMPUTED_VALUE"""),"")</f>
        <v/>
      </c>
      <c r="D39022" s="5">
        <v>0.0</v>
      </c>
    </row>
    <row r="39023" ht="14.25" customHeight="1">
      <c r="A39023" s="5"/>
      <c r="B39023" s="5"/>
      <c r="C39023" s="5" t="str">
        <f>IFERROR(__xludf.DUMMYFUNCTION("""COMPUTED_VALUE"""),"")</f>
        <v/>
      </c>
      <c r="D39023" s="5">
        <v>0.0</v>
      </c>
    </row>
    <row r="39024" ht="14.25" customHeight="1">
      <c r="A39024" s="5"/>
      <c r="B39024" s="5"/>
      <c r="C39024" s="5" t="str">
        <f>IFERROR(__xludf.DUMMYFUNCTION("""COMPUTED_VALUE"""),"")</f>
        <v/>
      </c>
      <c r="D39024" s="5">
        <v>0.0</v>
      </c>
    </row>
    <row r="39025" ht="14.25" customHeight="1">
      <c r="A39025" s="5"/>
      <c r="B39025" s="5"/>
      <c r="C39025" s="5" t="str">
        <f>IFERROR(__xludf.DUMMYFUNCTION("""COMPUTED_VALUE"""),"")</f>
        <v/>
      </c>
      <c r="D39025" s="5">
        <v>0.0</v>
      </c>
    </row>
    <row r="39026" ht="14.25" customHeight="1">
      <c r="A39026" s="5"/>
      <c r="B39026" s="5"/>
      <c r="C39026" s="5" t="str">
        <f>IFERROR(__xludf.DUMMYFUNCTION("""COMPUTED_VALUE"""),"")</f>
        <v/>
      </c>
      <c r="D39026" s="5">
        <v>0.0</v>
      </c>
    </row>
    <row r="39027" ht="14.25" customHeight="1">
      <c r="A39027" s="5"/>
      <c r="B39027" s="5"/>
      <c r="C39027" s="5" t="str">
        <f>IFERROR(__xludf.DUMMYFUNCTION("""COMPUTED_VALUE"""),"")</f>
        <v/>
      </c>
      <c r="D39027" s="5">
        <v>0.0</v>
      </c>
    </row>
    <row r="39028" ht="14.25" customHeight="1">
      <c r="A39028" s="5"/>
      <c r="B39028" s="5"/>
      <c r="C39028" s="5" t="str">
        <f>IFERROR(__xludf.DUMMYFUNCTION("""COMPUTED_VALUE"""),"")</f>
        <v/>
      </c>
      <c r="D39028" s="5">
        <v>0.0</v>
      </c>
    </row>
    <row r="39029" ht="14.25" customHeight="1">
      <c r="A39029" s="5"/>
      <c r="B39029" s="5"/>
      <c r="C39029" s="5" t="str">
        <f>IFERROR(__xludf.DUMMYFUNCTION("""COMPUTED_VALUE"""),"")</f>
        <v/>
      </c>
      <c r="D39029" s="5">
        <v>0.0</v>
      </c>
    </row>
    <row r="39030" ht="14.25" customHeight="1">
      <c r="A39030" s="5"/>
      <c r="B39030" s="5"/>
      <c r="C39030" s="5" t="str">
        <f>IFERROR(__xludf.DUMMYFUNCTION("""COMPUTED_VALUE"""),"")</f>
        <v/>
      </c>
      <c r="D39030" s="5">
        <v>0.0</v>
      </c>
    </row>
    <row r="39031" ht="14.25" customHeight="1">
      <c r="A39031" s="5"/>
      <c r="B39031" s="5"/>
      <c r="C39031" s="5" t="str">
        <f>IFERROR(__xludf.DUMMYFUNCTION("""COMPUTED_VALUE"""),"")</f>
        <v/>
      </c>
      <c r="D39031" s="5">
        <v>0.0</v>
      </c>
    </row>
    <row r="39032" ht="14.25" customHeight="1">
      <c r="A39032" s="5"/>
      <c r="B39032" s="5"/>
      <c r="C39032" s="5" t="str">
        <f>IFERROR(__xludf.DUMMYFUNCTION("""COMPUTED_VALUE"""),"")</f>
        <v/>
      </c>
      <c r="D39032" s="5">
        <v>0.0</v>
      </c>
    </row>
    <row r="39033" ht="14.25" customHeight="1">
      <c r="A39033" s="5"/>
      <c r="B39033" s="5"/>
      <c r="C39033" s="5" t="str">
        <f>IFERROR(__xludf.DUMMYFUNCTION("""COMPUTED_VALUE"""),"")</f>
        <v/>
      </c>
      <c r="D39033" s="5">
        <v>0.0</v>
      </c>
    </row>
    <row r="39034" ht="14.25" customHeight="1">
      <c r="A39034" s="5"/>
      <c r="B39034" s="5"/>
      <c r="C39034" s="5" t="str">
        <f>IFERROR(__xludf.DUMMYFUNCTION("""COMPUTED_VALUE"""),"")</f>
        <v/>
      </c>
      <c r="D39034" s="5">
        <v>0.0</v>
      </c>
    </row>
    <row r="39035" ht="14.25" customHeight="1">
      <c r="A39035" s="5"/>
      <c r="B39035" s="5"/>
      <c r="C39035" s="5" t="str">
        <f>IFERROR(__xludf.DUMMYFUNCTION("""COMPUTED_VALUE"""),"")</f>
        <v/>
      </c>
      <c r="D39035" s="5">
        <v>0.0</v>
      </c>
    </row>
    <row r="39036" ht="14.25" customHeight="1">
      <c r="A39036" s="5"/>
      <c r="B39036" s="5"/>
      <c r="C39036" s="5" t="str">
        <f>IFERROR(__xludf.DUMMYFUNCTION("""COMPUTED_VALUE"""),"")</f>
        <v/>
      </c>
      <c r="D39036" s="5">
        <v>0.0</v>
      </c>
    </row>
    <row r="39037" ht="14.25" customHeight="1">
      <c r="A39037" s="5"/>
      <c r="B39037" s="5"/>
      <c r="C39037" s="5" t="str">
        <f>IFERROR(__xludf.DUMMYFUNCTION("""COMPUTED_VALUE"""),"")</f>
        <v/>
      </c>
      <c r="D39037" s="5">
        <v>0.0</v>
      </c>
    </row>
    <row r="39038" ht="14.25" customHeight="1">
      <c r="A39038" s="5"/>
      <c r="B39038" s="5"/>
      <c r="C39038" s="5" t="str">
        <f>IFERROR(__xludf.DUMMYFUNCTION("""COMPUTED_VALUE"""),"")</f>
        <v/>
      </c>
      <c r="D39038" s="5">
        <v>0.0</v>
      </c>
    </row>
    <row r="39039" ht="14.25" customHeight="1">
      <c r="A39039" s="5"/>
      <c r="B39039" s="5"/>
      <c r="C39039" s="5" t="str">
        <f>IFERROR(__xludf.DUMMYFUNCTION("""COMPUTED_VALUE"""),"")</f>
        <v/>
      </c>
      <c r="D39039" s="5">
        <v>0.0</v>
      </c>
    </row>
    <row r="39040" ht="14.25" customHeight="1">
      <c r="A39040" s="5"/>
      <c r="B39040" s="5"/>
      <c r="C39040" s="5" t="str">
        <f>IFERROR(__xludf.DUMMYFUNCTION("""COMPUTED_VALUE"""),"")</f>
        <v/>
      </c>
      <c r="D39040" s="5">
        <v>0.0</v>
      </c>
    </row>
    <row r="39041" ht="14.25" customHeight="1">
      <c r="A39041" s="5"/>
      <c r="B39041" s="5"/>
      <c r="C39041" s="5" t="str">
        <f>IFERROR(__xludf.DUMMYFUNCTION("""COMPUTED_VALUE"""),"")</f>
        <v/>
      </c>
      <c r="D39041" s="5">
        <v>0.0</v>
      </c>
    </row>
    <row r="39042" ht="14.25" customHeight="1">
      <c r="A39042" s="5"/>
      <c r="B39042" s="5"/>
      <c r="C39042" s="5" t="str">
        <f>IFERROR(__xludf.DUMMYFUNCTION("""COMPUTED_VALUE"""),"")</f>
        <v/>
      </c>
      <c r="D39042" s="5">
        <v>0.0</v>
      </c>
    </row>
    <row r="39043" ht="14.25" customHeight="1">
      <c r="A39043" s="5"/>
      <c r="B39043" s="5"/>
      <c r="C39043" s="5" t="str">
        <f>IFERROR(__xludf.DUMMYFUNCTION("""COMPUTED_VALUE"""),"")</f>
        <v/>
      </c>
      <c r="D39043" s="5">
        <v>0.0</v>
      </c>
    </row>
    <row r="39044" ht="14.25" customHeight="1">
      <c r="A39044" s="5"/>
      <c r="B39044" s="5"/>
      <c r="C39044" s="5" t="str">
        <f>IFERROR(__xludf.DUMMYFUNCTION("""COMPUTED_VALUE"""),"")</f>
        <v/>
      </c>
      <c r="D39044" s="5">
        <v>0.0</v>
      </c>
    </row>
    <row r="39045" ht="14.25" customHeight="1">
      <c r="A39045" s="5"/>
      <c r="B39045" s="5"/>
      <c r="C39045" s="5" t="str">
        <f>IFERROR(__xludf.DUMMYFUNCTION("""COMPUTED_VALUE"""),"")</f>
        <v/>
      </c>
      <c r="D39045" s="5">
        <v>0.0</v>
      </c>
    </row>
    <row r="39046" ht="14.25" customHeight="1">
      <c r="A39046" s="5"/>
      <c r="B39046" s="5"/>
      <c r="C39046" s="5" t="str">
        <f>IFERROR(__xludf.DUMMYFUNCTION("""COMPUTED_VALUE"""),"")</f>
        <v/>
      </c>
      <c r="D39046" s="5">
        <v>0.0</v>
      </c>
    </row>
    <row r="39047" ht="14.25" customHeight="1">
      <c r="A39047" s="5"/>
      <c r="B39047" s="5"/>
      <c r="C39047" s="5" t="str">
        <f>IFERROR(__xludf.DUMMYFUNCTION("""COMPUTED_VALUE"""),"")</f>
        <v/>
      </c>
      <c r="D39047" s="5">
        <v>0.0</v>
      </c>
    </row>
    <row r="39048" ht="14.25" customHeight="1">
      <c r="A39048" s="5"/>
      <c r="B39048" s="5"/>
      <c r="C39048" s="5" t="str">
        <f>IFERROR(__xludf.DUMMYFUNCTION("""COMPUTED_VALUE"""),"")</f>
        <v/>
      </c>
      <c r="D39048" s="5">
        <v>0.0</v>
      </c>
    </row>
    <row r="39049" ht="14.25" customHeight="1">
      <c r="A39049" s="5"/>
      <c r="B39049" s="5"/>
      <c r="C39049" s="5" t="str">
        <f>IFERROR(__xludf.DUMMYFUNCTION("""COMPUTED_VALUE"""),"")</f>
        <v/>
      </c>
      <c r="D39049" s="5">
        <v>0.0</v>
      </c>
    </row>
    <row r="39050" ht="14.25" customHeight="1">
      <c r="A39050" s="5"/>
      <c r="B39050" s="5"/>
      <c r="C39050" s="5" t="str">
        <f>IFERROR(__xludf.DUMMYFUNCTION("""COMPUTED_VALUE"""),"")</f>
        <v/>
      </c>
      <c r="D39050" s="5">
        <v>0.0</v>
      </c>
    </row>
    <row r="39051" ht="14.25" customHeight="1">
      <c r="A39051" s="5"/>
      <c r="B39051" s="5"/>
      <c r="C39051" s="5" t="str">
        <f>IFERROR(__xludf.DUMMYFUNCTION("""COMPUTED_VALUE"""),"")</f>
        <v/>
      </c>
      <c r="D39051" s="5">
        <v>0.0</v>
      </c>
    </row>
    <row r="39052" ht="14.25" customHeight="1">
      <c r="A39052" s="5"/>
      <c r="B39052" s="5"/>
      <c r="C39052" s="5" t="str">
        <f>IFERROR(__xludf.DUMMYFUNCTION("""COMPUTED_VALUE"""),"")</f>
        <v/>
      </c>
      <c r="D39052" s="5">
        <v>0.0</v>
      </c>
    </row>
    <row r="39053" ht="14.25" customHeight="1">
      <c r="A39053" s="5"/>
      <c r="B39053" s="5"/>
      <c r="C39053" s="5" t="str">
        <f>IFERROR(__xludf.DUMMYFUNCTION("""COMPUTED_VALUE"""),"")</f>
        <v/>
      </c>
      <c r="D39053" s="5">
        <v>0.0</v>
      </c>
    </row>
    <row r="39054" ht="14.25" customHeight="1">
      <c r="A39054" s="5"/>
      <c r="B39054" s="5"/>
      <c r="C39054" s="5" t="str">
        <f>IFERROR(__xludf.DUMMYFUNCTION("""COMPUTED_VALUE"""),"")</f>
        <v/>
      </c>
      <c r="D39054" s="5">
        <v>0.0</v>
      </c>
    </row>
    <row r="39055" ht="14.25" customHeight="1">
      <c r="A39055" s="5"/>
      <c r="B39055" s="5"/>
      <c r="C39055" s="5" t="str">
        <f>IFERROR(__xludf.DUMMYFUNCTION("""COMPUTED_VALUE"""),"")</f>
        <v/>
      </c>
      <c r="D39055" s="5">
        <v>0.0</v>
      </c>
    </row>
    <row r="39056" ht="14.25" customHeight="1">
      <c r="A39056" s="5"/>
      <c r="B39056" s="5"/>
      <c r="C39056" s="5" t="str">
        <f>IFERROR(__xludf.DUMMYFUNCTION("""COMPUTED_VALUE"""),"")</f>
        <v/>
      </c>
      <c r="D39056" s="5">
        <v>0.0</v>
      </c>
    </row>
    <row r="39057" ht="14.25" customHeight="1">
      <c r="A39057" s="5"/>
      <c r="B39057" s="5"/>
      <c r="C39057" s="5" t="str">
        <f>IFERROR(__xludf.DUMMYFUNCTION("""COMPUTED_VALUE"""),"")</f>
        <v/>
      </c>
      <c r="D39057" s="5">
        <v>0.0</v>
      </c>
    </row>
    <row r="39058" ht="14.25" customHeight="1">
      <c r="A39058" s="5"/>
      <c r="B39058" s="5"/>
      <c r="C39058" s="5" t="str">
        <f>IFERROR(__xludf.DUMMYFUNCTION("""COMPUTED_VALUE"""),"")</f>
        <v/>
      </c>
      <c r="D39058" s="5">
        <v>0.0</v>
      </c>
    </row>
    <row r="39059" ht="14.25" customHeight="1">
      <c r="A39059" s="5"/>
      <c r="B39059" s="5"/>
      <c r="C39059" s="5" t="str">
        <f>IFERROR(__xludf.DUMMYFUNCTION("""COMPUTED_VALUE"""),"")</f>
        <v/>
      </c>
      <c r="D39059" s="5">
        <v>0.0</v>
      </c>
    </row>
    <row r="39060" ht="14.25" customHeight="1">
      <c r="A39060" s="5"/>
      <c r="B39060" s="5"/>
      <c r="C39060" s="5" t="str">
        <f>IFERROR(__xludf.DUMMYFUNCTION("""COMPUTED_VALUE"""),"")</f>
        <v/>
      </c>
      <c r="D39060" s="5">
        <v>0.0</v>
      </c>
    </row>
    <row r="39061" ht="14.25" customHeight="1">
      <c r="A39061" s="5"/>
      <c r="B39061" s="5"/>
      <c r="C39061" s="5" t="str">
        <f>IFERROR(__xludf.DUMMYFUNCTION("""COMPUTED_VALUE"""),"")</f>
        <v/>
      </c>
      <c r="D39061" s="5">
        <v>0.0</v>
      </c>
    </row>
    <row r="39062" ht="14.25" customHeight="1">
      <c r="A39062" s="5"/>
      <c r="B39062" s="5"/>
      <c r="C39062" s="5" t="str">
        <f>IFERROR(__xludf.DUMMYFUNCTION("""COMPUTED_VALUE"""),"")</f>
        <v/>
      </c>
      <c r="D39062" s="5">
        <v>0.0</v>
      </c>
    </row>
    <row r="39063" ht="14.25" customHeight="1">
      <c r="A39063" s="5"/>
      <c r="B39063" s="5"/>
      <c r="C39063" s="5" t="str">
        <f>IFERROR(__xludf.DUMMYFUNCTION("""COMPUTED_VALUE"""),"")</f>
        <v/>
      </c>
      <c r="D39063" s="5">
        <v>0.0</v>
      </c>
    </row>
    <row r="39064" ht="14.25" customHeight="1">
      <c r="A39064" s="5"/>
      <c r="B39064" s="5"/>
      <c r="C39064" s="5" t="str">
        <f>IFERROR(__xludf.DUMMYFUNCTION("""COMPUTED_VALUE"""),"")</f>
        <v/>
      </c>
      <c r="D39064" s="5">
        <v>0.0</v>
      </c>
    </row>
    <row r="39065" ht="14.25" customHeight="1">
      <c r="A39065" s="5"/>
      <c r="B39065" s="5"/>
      <c r="C39065" s="5" t="str">
        <f>IFERROR(__xludf.DUMMYFUNCTION("""COMPUTED_VALUE"""),"")</f>
        <v/>
      </c>
      <c r="D39065" s="5">
        <v>0.0</v>
      </c>
    </row>
    <row r="39066" ht="14.25" customHeight="1">
      <c r="A39066" s="5"/>
      <c r="B39066" s="5"/>
      <c r="C39066" s="5" t="str">
        <f>IFERROR(__xludf.DUMMYFUNCTION("""COMPUTED_VALUE"""),"")</f>
        <v/>
      </c>
      <c r="D39066" s="5">
        <v>0.0</v>
      </c>
    </row>
    <row r="39067" ht="14.25" customHeight="1">
      <c r="A39067" s="5"/>
      <c r="B39067" s="5"/>
      <c r="C39067" s="5" t="str">
        <f>IFERROR(__xludf.DUMMYFUNCTION("""COMPUTED_VALUE"""),"")</f>
        <v/>
      </c>
      <c r="D39067" s="5">
        <v>0.0</v>
      </c>
    </row>
    <row r="39068" ht="14.25" customHeight="1">
      <c r="A39068" s="5"/>
      <c r="B39068" s="5"/>
      <c r="C39068" s="5" t="str">
        <f>IFERROR(__xludf.DUMMYFUNCTION("""COMPUTED_VALUE"""),"")</f>
        <v/>
      </c>
      <c r="D39068" s="5">
        <v>0.0</v>
      </c>
    </row>
    <row r="39069" ht="14.25" customHeight="1">
      <c r="A39069" s="5"/>
      <c r="B39069" s="5"/>
      <c r="C39069" s="5" t="str">
        <f>IFERROR(__xludf.DUMMYFUNCTION("""COMPUTED_VALUE"""),"")</f>
        <v/>
      </c>
      <c r="D39069" s="5">
        <v>0.0</v>
      </c>
    </row>
    <row r="39070" ht="14.25" customHeight="1">
      <c r="A39070" s="5"/>
      <c r="B39070" s="5"/>
      <c r="C39070" s="5" t="str">
        <f>IFERROR(__xludf.DUMMYFUNCTION("""COMPUTED_VALUE"""),"")</f>
        <v/>
      </c>
      <c r="D39070" s="5">
        <v>0.0</v>
      </c>
    </row>
    <row r="39071" ht="14.25" customHeight="1">
      <c r="A39071" s="5"/>
      <c r="B39071" s="5"/>
      <c r="C39071" s="5" t="str">
        <f>IFERROR(__xludf.DUMMYFUNCTION("""COMPUTED_VALUE"""),"")</f>
        <v/>
      </c>
      <c r="D39071" s="5">
        <v>0.0</v>
      </c>
    </row>
    <row r="39072" ht="14.25" customHeight="1">
      <c r="A39072" s="5"/>
      <c r="B39072" s="5"/>
      <c r="C39072" s="5" t="str">
        <f>IFERROR(__xludf.DUMMYFUNCTION("""COMPUTED_VALUE"""),"")</f>
        <v/>
      </c>
      <c r="D39072" s="5">
        <v>0.0</v>
      </c>
    </row>
    <row r="39073" ht="14.25" customHeight="1">
      <c r="A39073" s="5"/>
      <c r="B39073" s="5"/>
      <c r="C39073" s="5" t="str">
        <f>IFERROR(__xludf.DUMMYFUNCTION("""COMPUTED_VALUE"""),"")</f>
        <v/>
      </c>
      <c r="D39073" s="5">
        <v>0.0</v>
      </c>
    </row>
    <row r="39074" ht="14.25" customHeight="1">
      <c r="A39074" s="5"/>
      <c r="B39074" s="5"/>
      <c r="C39074" s="5" t="str">
        <f>IFERROR(__xludf.DUMMYFUNCTION("""COMPUTED_VALUE"""),"")</f>
        <v/>
      </c>
      <c r="D39074" s="5">
        <v>0.0</v>
      </c>
    </row>
    <row r="39075" ht="14.25" customHeight="1">
      <c r="A39075" s="5"/>
      <c r="B39075" s="5"/>
      <c r="C39075" s="5" t="str">
        <f>IFERROR(__xludf.DUMMYFUNCTION("""COMPUTED_VALUE"""),"")</f>
        <v/>
      </c>
      <c r="D39075" s="5">
        <v>0.0</v>
      </c>
    </row>
    <row r="39076" ht="14.25" customHeight="1">
      <c r="A39076" s="5"/>
      <c r="B39076" s="5"/>
      <c r="C39076" s="5" t="str">
        <f>IFERROR(__xludf.DUMMYFUNCTION("""COMPUTED_VALUE"""),"")</f>
        <v/>
      </c>
      <c r="D39076" s="5">
        <v>0.0</v>
      </c>
    </row>
    <row r="39077" ht="14.25" customHeight="1">
      <c r="A39077" s="5"/>
      <c r="B39077" s="5"/>
      <c r="C39077" s="5" t="str">
        <f>IFERROR(__xludf.DUMMYFUNCTION("""COMPUTED_VALUE"""),"")</f>
        <v/>
      </c>
      <c r="D39077" s="5">
        <v>0.0</v>
      </c>
    </row>
    <row r="39078" ht="14.25" customHeight="1">
      <c r="A39078" s="5"/>
      <c r="B39078" s="5"/>
      <c r="C39078" s="5" t="str">
        <f>IFERROR(__xludf.DUMMYFUNCTION("""COMPUTED_VALUE"""),"")</f>
        <v/>
      </c>
      <c r="D39078" s="5">
        <v>0.0</v>
      </c>
    </row>
    <row r="39079" ht="14.25" customHeight="1">
      <c r="A39079" s="5"/>
      <c r="B39079" s="5"/>
      <c r="C39079" s="5" t="str">
        <f>IFERROR(__xludf.DUMMYFUNCTION("""COMPUTED_VALUE"""),"")</f>
        <v/>
      </c>
      <c r="D39079" s="5">
        <v>0.0</v>
      </c>
    </row>
    <row r="39080" ht="14.25" customHeight="1">
      <c r="A39080" s="5"/>
      <c r="B39080" s="5"/>
      <c r="C39080" s="5" t="str">
        <f>IFERROR(__xludf.DUMMYFUNCTION("""COMPUTED_VALUE"""),"")</f>
        <v/>
      </c>
      <c r="D39080" s="5">
        <v>0.0</v>
      </c>
    </row>
    <row r="39081" ht="14.25" customHeight="1">
      <c r="A39081" s="5"/>
      <c r="B39081" s="5"/>
      <c r="C39081" s="5" t="str">
        <f>IFERROR(__xludf.DUMMYFUNCTION("""COMPUTED_VALUE"""),"")</f>
        <v/>
      </c>
      <c r="D39081" s="5">
        <v>0.0</v>
      </c>
    </row>
    <row r="39082" ht="14.25" customHeight="1">
      <c r="A39082" s="5"/>
      <c r="B39082" s="5"/>
      <c r="C39082" s="5" t="str">
        <f>IFERROR(__xludf.DUMMYFUNCTION("""COMPUTED_VALUE"""),"")</f>
        <v/>
      </c>
      <c r="D39082" s="5">
        <v>0.0</v>
      </c>
    </row>
    <row r="39083" ht="14.25" customHeight="1">
      <c r="A39083" s="5"/>
      <c r="B39083" s="5"/>
      <c r="C39083" s="5" t="str">
        <f>IFERROR(__xludf.DUMMYFUNCTION("""COMPUTED_VALUE"""),"")</f>
        <v/>
      </c>
      <c r="D39083" s="5">
        <v>0.0</v>
      </c>
    </row>
    <row r="39084" ht="14.25" customHeight="1">
      <c r="A39084" s="5"/>
      <c r="B39084" s="5"/>
      <c r="C39084" s="5" t="str">
        <f>IFERROR(__xludf.DUMMYFUNCTION("""COMPUTED_VALUE"""),"")</f>
        <v/>
      </c>
      <c r="D39084" s="5">
        <v>0.0</v>
      </c>
    </row>
    <row r="39085" ht="14.25" customHeight="1">
      <c r="A39085" s="5"/>
      <c r="B39085" s="5"/>
      <c r="C39085" s="5" t="str">
        <f>IFERROR(__xludf.DUMMYFUNCTION("""COMPUTED_VALUE"""),"")</f>
        <v/>
      </c>
      <c r="D39085" s="5">
        <v>0.0</v>
      </c>
    </row>
    <row r="39086" ht="14.25" customHeight="1">
      <c r="A39086" s="5"/>
      <c r="B39086" s="5"/>
      <c r="C39086" s="5" t="str">
        <f>IFERROR(__xludf.DUMMYFUNCTION("""COMPUTED_VALUE"""),"")</f>
        <v/>
      </c>
      <c r="D39086" s="5">
        <v>0.0</v>
      </c>
    </row>
    <row r="39087" ht="14.25" customHeight="1">
      <c r="A39087" s="5"/>
      <c r="B39087" s="5"/>
      <c r="C39087" s="5" t="str">
        <f>IFERROR(__xludf.DUMMYFUNCTION("""COMPUTED_VALUE"""),"")</f>
        <v/>
      </c>
      <c r="D39087" s="5">
        <v>0.0</v>
      </c>
    </row>
    <row r="39088" ht="14.25" customHeight="1">
      <c r="A39088" s="5"/>
      <c r="B39088" s="5"/>
      <c r="C39088" s="5" t="str">
        <f>IFERROR(__xludf.DUMMYFUNCTION("""COMPUTED_VALUE"""),"")</f>
        <v/>
      </c>
      <c r="D39088" s="5">
        <v>0.0</v>
      </c>
    </row>
    <row r="39089" ht="14.25" customHeight="1">
      <c r="A39089" s="5"/>
      <c r="B39089" s="5"/>
      <c r="C39089" s="5" t="str">
        <f>IFERROR(__xludf.DUMMYFUNCTION("""COMPUTED_VALUE"""),"")</f>
        <v/>
      </c>
      <c r="D39089" s="5">
        <v>0.0</v>
      </c>
    </row>
    <row r="39090" ht="14.25" customHeight="1">
      <c r="A39090" s="5"/>
      <c r="B39090" s="5"/>
      <c r="C39090" s="5" t="str">
        <f>IFERROR(__xludf.DUMMYFUNCTION("""COMPUTED_VALUE"""),"")</f>
        <v/>
      </c>
      <c r="D39090" s="5">
        <v>0.0</v>
      </c>
    </row>
    <row r="39091" ht="14.25" customHeight="1">
      <c r="A39091" s="5"/>
      <c r="B39091" s="5"/>
      <c r="C39091" s="5" t="str">
        <f>IFERROR(__xludf.DUMMYFUNCTION("""COMPUTED_VALUE"""),"")</f>
        <v/>
      </c>
      <c r="D39091" s="5">
        <v>0.0</v>
      </c>
    </row>
    <row r="39092" ht="14.25" customHeight="1">
      <c r="A39092" s="5"/>
      <c r="B39092" s="5"/>
      <c r="C39092" s="5" t="str">
        <f>IFERROR(__xludf.DUMMYFUNCTION("""COMPUTED_VALUE"""),"")</f>
        <v/>
      </c>
      <c r="D39092" s="5">
        <v>0.0</v>
      </c>
    </row>
    <row r="39093" ht="14.25" customHeight="1">
      <c r="A39093" s="5"/>
      <c r="B39093" s="5"/>
      <c r="C39093" s="5" t="str">
        <f>IFERROR(__xludf.DUMMYFUNCTION("""COMPUTED_VALUE"""),"")</f>
        <v/>
      </c>
      <c r="D39093" s="5">
        <v>0.0</v>
      </c>
    </row>
    <row r="39094" ht="14.25" customHeight="1">
      <c r="A39094" s="5"/>
      <c r="B39094" s="5"/>
      <c r="C39094" s="5" t="str">
        <f>IFERROR(__xludf.DUMMYFUNCTION("""COMPUTED_VALUE"""),"")</f>
        <v/>
      </c>
      <c r="D39094" s="5">
        <v>0.0</v>
      </c>
    </row>
    <row r="39095" ht="14.25" customHeight="1">
      <c r="A39095" s="5"/>
      <c r="B39095" s="5"/>
      <c r="C39095" s="5" t="str">
        <f>IFERROR(__xludf.DUMMYFUNCTION("""COMPUTED_VALUE"""),"")</f>
        <v/>
      </c>
      <c r="D39095" s="5">
        <v>0.0</v>
      </c>
    </row>
    <row r="39096" ht="14.25" customHeight="1">
      <c r="A39096" s="5"/>
      <c r="B39096" s="5"/>
      <c r="C39096" s="5" t="str">
        <f>IFERROR(__xludf.DUMMYFUNCTION("""COMPUTED_VALUE"""),"")</f>
        <v/>
      </c>
      <c r="D39096" s="5">
        <v>0.0</v>
      </c>
    </row>
    <row r="39097" ht="14.25" customHeight="1">
      <c r="A39097" s="5"/>
      <c r="B39097" s="5"/>
      <c r="C39097" s="5" t="str">
        <f>IFERROR(__xludf.DUMMYFUNCTION("""COMPUTED_VALUE"""),"")</f>
        <v/>
      </c>
      <c r="D39097" s="5">
        <v>0.0</v>
      </c>
    </row>
    <row r="39098" ht="14.25" customHeight="1">
      <c r="A39098" s="5"/>
      <c r="B39098" s="5"/>
      <c r="C39098" s="5" t="str">
        <f>IFERROR(__xludf.DUMMYFUNCTION("""COMPUTED_VALUE"""),"")</f>
        <v/>
      </c>
      <c r="D39098" s="5">
        <v>0.0</v>
      </c>
    </row>
    <row r="39099" ht="14.25" customHeight="1">
      <c r="A39099" s="5"/>
      <c r="B39099" s="5"/>
      <c r="C39099" s="5" t="str">
        <f>IFERROR(__xludf.DUMMYFUNCTION("""COMPUTED_VALUE"""),"")</f>
        <v/>
      </c>
      <c r="D39099" s="5">
        <v>0.0</v>
      </c>
    </row>
    <row r="39100" ht="14.25" customHeight="1">
      <c r="A39100" s="5"/>
      <c r="B39100" s="5"/>
      <c r="C39100" s="5" t="str">
        <f>IFERROR(__xludf.DUMMYFUNCTION("""COMPUTED_VALUE"""),"")</f>
        <v/>
      </c>
      <c r="D39100" s="5">
        <v>0.0</v>
      </c>
    </row>
    <row r="39101" ht="14.25" customHeight="1">
      <c r="A39101" s="5"/>
      <c r="B39101" s="5"/>
      <c r="C39101" s="5" t="str">
        <f>IFERROR(__xludf.DUMMYFUNCTION("""COMPUTED_VALUE"""),"")</f>
        <v/>
      </c>
      <c r="D39101" s="5">
        <v>0.0</v>
      </c>
    </row>
    <row r="39102" ht="14.25" customHeight="1">
      <c r="A39102" s="5"/>
      <c r="B39102" s="5"/>
      <c r="C39102" s="5" t="str">
        <f>IFERROR(__xludf.DUMMYFUNCTION("""COMPUTED_VALUE"""),"")</f>
        <v/>
      </c>
      <c r="D39102" s="5">
        <v>0.0</v>
      </c>
    </row>
    <row r="39103" ht="14.25" customHeight="1">
      <c r="A39103" s="5"/>
      <c r="B39103" s="5"/>
      <c r="C39103" s="5" t="str">
        <f>IFERROR(__xludf.DUMMYFUNCTION("""COMPUTED_VALUE"""),"")</f>
        <v/>
      </c>
      <c r="D39103" s="5">
        <v>0.0</v>
      </c>
    </row>
    <row r="39104" ht="14.25" customHeight="1">
      <c r="A39104" s="5"/>
      <c r="B39104" s="5"/>
      <c r="C39104" s="5" t="str">
        <f>IFERROR(__xludf.DUMMYFUNCTION("""COMPUTED_VALUE"""),"")</f>
        <v/>
      </c>
      <c r="D39104" s="5">
        <v>0.0</v>
      </c>
    </row>
    <row r="39105" ht="14.25" customHeight="1">
      <c r="A39105" s="5"/>
      <c r="B39105" s="5"/>
      <c r="C39105" s="5" t="str">
        <f>IFERROR(__xludf.DUMMYFUNCTION("""COMPUTED_VALUE"""),"")</f>
        <v/>
      </c>
      <c r="D39105" s="5">
        <v>0.0</v>
      </c>
    </row>
    <row r="39106" ht="14.25" customHeight="1">
      <c r="A39106" s="5"/>
      <c r="B39106" s="5"/>
      <c r="C39106" s="5" t="str">
        <f>IFERROR(__xludf.DUMMYFUNCTION("""COMPUTED_VALUE"""),"")</f>
        <v/>
      </c>
      <c r="D39106" s="5">
        <v>0.0</v>
      </c>
    </row>
    <row r="39107" ht="14.25" customHeight="1">
      <c r="A39107" s="5"/>
      <c r="B39107" s="5"/>
      <c r="C39107" s="5" t="str">
        <f>IFERROR(__xludf.DUMMYFUNCTION("""COMPUTED_VALUE"""),"")</f>
        <v/>
      </c>
      <c r="D39107" s="5">
        <v>0.0</v>
      </c>
    </row>
    <row r="39108" ht="14.25" customHeight="1">
      <c r="A39108" s="5"/>
      <c r="B39108" s="5"/>
      <c r="C39108" s="5" t="str">
        <f>IFERROR(__xludf.DUMMYFUNCTION("""COMPUTED_VALUE"""),"")</f>
        <v/>
      </c>
      <c r="D39108" s="5">
        <v>0.0</v>
      </c>
    </row>
    <row r="39109" ht="14.25" customHeight="1">
      <c r="A39109" s="5"/>
      <c r="B39109" s="5"/>
      <c r="C39109" s="5" t="str">
        <f>IFERROR(__xludf.DUMMYFUNCTION("""COMPUTED_VALUE"""),"")</f>
        <v/>
      </c>
      <c r="D39109" s="5">
        <v>0.0</v>
      </c>
    </row>
    <row r="39110" ht="14.25" customHeight="1">
      <c r="A39110" s="5"/>
      <c r="B39110" s="5"/>
      <c r="C39110" s="5" t="str">
        <f>IFERROR(__xludf.DUMMYFUNCTION("""COMPUTED_VALUE"""),"")</f>
        <v/>
      </c>
      <c r="D39110" s="5">
        <v>0.0</v>
      </c>
    </row>
    <row r="39111" ht="14.25" customHeight="1">
      <c r="A39111" s="5"/>
      <c r="B39111" s="5"/>
      <c r="C39111" s="5" t="str">
        <f>IFERROR(__xludf.DUMMYFUNCTION("""COMPUTED_VALUE"""),"")</f>
        <v/>
      </c>
      <c r="D39111" s="5">
        <v>0.0</v>
      </c>
    </row>
    <row r="39112" ht="14.25" customHeight="1">
      <c r="A39112" s="5"/>
      <c r="B39112" s="5"/>
      <c r="C39112" s="5" t="str">
        <f>IFERROR(__xludf.DUMMYFUNCTION("""COMPUTED_VALUE"""),"")</f>
        <v/>
      </c>
      <c r="D39112" s="5">
        <v>0.0</v>
      </c>
    </row>
    <row r="39113" ht="14.25" customHeight="1">
      <c r="A39113" s="5"/>
      <c r="B39113" s="5"/>
      <c r="C39113" s="5" t="str">
        <f>IFERROR(__xludf.DUMMYFUNCTION("""COMPUTED_VALUE"""),"")</f>
        <v/>
      </c>
      <c r="D39113" s="5">
        <v>0.0</v>
      </c>
    </row>
    <row r="39114" ht="14.25" customHeight="1">
      <c r="A39114" s="5"/>
      <c r="B39114" s="5"/>
      <c r="C39114" s="5" t="str">
        <f>IFERROR(__xludf.DUMMYFUNCTION("""COMPUTED_VALUE"""),"")</f>
        <v/>
      </c>
      <c r="D39114" s="5">
        <v>0.0</v>
      </c>
    </row>
    <row r="39115" ht="14.25" customHeight="1">
      <c r="A39115" s="5"/>
      <c r="B39115" s="5"/>
      <c r="C39115" s="5" t="str">
        <f>IFERROR(__xludf.DUMMYFUNCTION("""COMPUTED_VALUE"""),"")</f>
        <v/>
      </c>
      <c r="D39115" s="5">
        <v>0.0</v>
      </c>
    </row>
    <row r="39116" ht="14.25" customHeight="1">
      <c r="A39116" s="5"/>
      <c r="B39116" s="5"/>
      <c r="C39116" s="5" t="str">
        <f>IFERROR(__xludf.DUMMYFUNCTION("""COMPUTED_VALUE"""),"")</f>
        <v/>
      </c>
      <c r="D39116" s="5">
        <v>0.0</v>
      </c>
    </row>
    <row r="39117" ht="14.25" customHeight="1">
      <c r="A39117" s="5"/>
      <c r="B39117" s="5"/>
      <c r="C39117" s="5" t="str">
        <f>IFERROR(__xludf.DUMMYFUNCTION("""COMPUTED_VALUE"""),"")</f>
        <v/>
      </c>
      <c r="D39117" s="5">
        <v>0.0</v>
      </c>
    </row>
    <row r="39118" ht="14.25" customHeight="1">
      <c r="A39118" s="5"/>
      <c r="B39118" s="5"/>
      <c r="C39118" s="5" t="str">
        <f>IFERROR(__xludf.DUMMYFUNCTION("""COMPUTED_VALUE"""),"")</f>
        <v/>
      </c>
      <c r="D39118" s="5">
        <v>0.0</v>
      </c>
    </row>
    <row r="39119" ht="14.25" customHeight="1">
      <c r="A39119" s="5"/>
      <c r="B39119" s="5"/>
      <c r="C39119" s="5" t="str">
        <f>IFERROR(__xludf.DUMMYFUNCTION("""COMPUTED_VALUE"""),"")</f>
        <v/>
      </c>
      <c r="D39119" s="5">
        <v>0.0</v>
      </c>
    </row>
    <row r="39120" ht="14.25" customHeight="1">
      <c r="A39120" s="5"/>
      <c r="B39120" s="5"/>
      <c r="C39120" s="5" t="str">
        <f>IFERROR(__xludf.DUMMYFUNCTION("""COMPUTED_VALUE"""),"")</f>
        <v/>
      </c>
      <c r="D39120" s="5">
        <v>0.0</v>
      </c>
    </row>
    <row r="39121" ht="14.25" customHeight="1">
      <c r="A39121" s="5"/>
      <c r="B39121" s="5"/>
      <c r="C39121" s="5" t="str">
        <f>IFERROR(__xludf.DUMMYFUNCTION("""COMPUTED_VALUE"""),"")</f>
        <v/>
      </c>
      <c r="D39121" s="5">
        <v>0.0</v>
      </c>
    </row>
    <row r="39122" ht="14.25" customHeight="1">
      <c r="A39122" s="5"/>
      <c r="B39122" s="5"/>
      <c r="C39122" s="5" t="str">
        <f>IFERROR(__xludf.DUMMYFUNCTION("""COMPUTED_VALUE"""),"")</f>
        <v/>
      </c>
      <c r="D39122" s="5">
        <v>0.0</v>
      </c>
    </row>
    <row r="39123" ht="14.25" customHeight="1">
      <c r="A39123" s="5"/>
      <c r="B39123" s="5"/>
      <c r="C39123" s="5" t="str">
        <f>IFERROR(__xludf.DUMMYFUNCTION("""COMPUTED_VALUE"""),"")</f>
        <v/>
      </c>
      <c r="D39123" s="5">
        <v>0.0</v>
      </c>
    </row>
    <row r="39124" ht="14.25" customHeight="1">
      <c r="A39124" s="5"/>
      <c r="B39124" s="5"/>
      <c r="C39124" s="5" t="str">
        <f>IFERROR(__xludf.DUMMYFUNCTION("""COMPUTED_VALUE"""),"")</f>
        <v/>
      </c>
      <c r="D39124" s="5">
        <v>0.0</v>
      </c>
    </row>
    <row r="39125" ht="14.25" customHeight="1">
      <c r="A39125" s="5"/>
      <c r="B39125" s="5"/>
      <c r="C39125" s="5" t="str">
        <f>IFERROR(__xludf.DUMMYFUNCTION("""COMPUTED_VALUE"""),"")</f>
        <v/>
      </c>
      <c r="D39125" s="5">
        <v>0.0</v>
      </c>
    </row>
    <row r="39126" ht="14.25" customHeight="1">
      <c r="A39126" s="5"/>
      <c r="B39126" s="5"/>
      <c r="C39126" s="5" t="str">
        <f>IFERROR(__xludf.DUMMYFUNCTION("""COMPUTED_VALUE"""),"")</f>
        <v/>
      </c>
      <c r="D39126" s="5">
        <v>0.0</v>
      </c>
    </row>
    <row r="39127" ht="14.25" customHeight="1">
      <c r="A39127" s="5"/>
      <c r="B39127" s="5"/>
      <c r="C39127" s="5" t="str">
        <f>IFERROR(__xludf.DUMMYFUNCTION("""COMPUTED_VALUE"""),"")</f>
        <v/>
      </c>
      <c r="D39127" s="5">
        <v>0.0</v>
      </c>
    </row>
    <row r="39128" ht="14.25" customHeight="1">
      <c r="A39128" s="5"/>
      <c r="B39128" s="5"/>
      <c r="C39128" s="5" t="str">
        <f>IFERROR(__xludf.DUMMYFUNCTION("""COMPUTED_VALUE"""),"")</f>
        <v/>
      </c>
      <c r="D39128" s="5">
        <v>0.0</v>
      </c>
    </row>
    <row r="39129" ht="14.25" customHeight="1">
      <c r="A39129" s="5"/>
      <c r="B39129" s="5"/>
      <c r="C39129" s="5" t="str">
        <f>IFERROR(__xludf.DUMMYFUNCTION("""COMPUTED_VALUE"""),"")</f>
        <v/>
      </c>
      <c r="D39129" s="5">
        <v>0.0</v>
      </c>
    </row>
    <row r="39130" ht="14.25" customHeight="1">
      <c r="A39130" s="5"/>
      <c r="B39130" s="5"/>
      <c r="C39130" s="5" t="str">
        <f>IFERROR(__xludf.DUMMYFUNCTION("""COMPUTED_VALUE"""),"")</f>
        <v/>
      </c>
      <c r="D39130" s="5">
        <v>0.0</v>
      </c>
    </row>
    <row r="39131" ht="14.25" customHeight="1">
      <c r="A39131" s="5"/>
      <c r="B39131" s="5"/>
      <c r="C39131" s="5" t="str">
        <f>IFERROR(__xludf.DUMMYFUNCTION("""COMPUTED_VALUE"""),"")</f>
        <v/>
      </c>
      <c r="D39131" s="5">
        <v>0.0</v>
      </c>
    </row>
    <row r="39132" ht="14.25" customHeight="1">
      <c r="A39132" s="5"/>
      <c r="B39132" s="5"/>
      <c r="C39132" s="5" t="str">
        <f>IFERROR(__xludf.DUMMYFUNCTION("""COMPUTED_VALUE"""),"")</f>
        <v/>
      </c>
      <c r="D39132" s="5">
        <v>0.0</v>
      </c>
    </row>
    <row r="39133" ht="14.25" customHeight="1">
      <c r="A39133" s="5"/>
      <c r="B39133" s="5"/>
      <c r="C39133" s="5" t="str">
        <f>IFERROR(__xludf.DUMMYFUNCTION("""COMPUTED_VALUE"""),"")</f>
        <v/>
      </c>
      <c r="D39133" s="5">
        <v>0.0</v>
      </c>
    </row>
    <row r="39134" ht="14.25" customHeight="1">
      <c r="A39134" s="5"/>
      <c r="B39134" s="5"/>
      <c r="C39134" s="5" t="str">
        <f>IFERROR(__xludf.DUMMYFUNCTION("""COMPUTED_VALUE"""),"")</f>
        <v/>
      </c>
      <c r="D39134" s="5">
        <v>0.0</v>
      </c>
    </row>
    <row r="39135" ht="14.25" customHeight="1">
      <c r="A39135" s="5"/>
      <c r="B39135" s="5"/>
      <c r="C39135" s="5" t="str">
        <f>IFERROR(__xludf.DUMMYFUNCTION("""COMPUTED_VALUE"""),"")</f>
        <v/>
      </c>
      <c r="D39135" s="5">
        <v>0.0</v>
      </c>
    </row>
    <row r="39136" ht="14.25" customHeight="1">
      <c r="A39136" s="5"/>
      <c r="B39136" s="5"/>
      <c r="C39136" s="5" t="str">
        <f>IFERROR(__xludf.DUMMYFUNCTION("""COMPUTED_VALUE"""),"")</f>
        <v/>
      </c>
      <c r="D39136" s="5">
        <v>0.0</v>
      </c>
    </row>
    <row r="39137" ht="14.25" customHeight="1">
      <c r="A39137" s="5"/>
      <c r="B39137" s="5"/>
      <c r="C39137" s="5" t="str">
        <f>IFERROR(__xludf.DUMMYFUNCTION("""COMPUTED_VALUE"""),"")</f>
        <v/>
      </c>
      <c r="D39137" s="5">
        <v>0.0</v>
      </c>
    </row>
    <row r="39138" ht="14.25" customHeight="1">
      <c r="A39138" s="5"/>
      <c r="B39138" s="5"/>
      <c r="C39138" s="5" t="str">
        <f>IFERROR(__xludf.DUMMYFUNCTION("""COMPUTED_VALUE"""),"")</f>
        <v/>
      </c>
      <c r="D39138" s="5">
        <v>0.0</v>
      </c>
    </row>
    <row r="39139" ht="14.25" customHeight="1">
      <c r="A39139" s="5"/>
      <c r="B39139" s="5"/>
      <c r="C39139" s="5" t="str">
        <f>IFERROR(__xludf.DUMMYFUNCTION("""COMPUTED_VALUE"""),"")</f>
        <v/>
      </c>
      <c r="D39139" s="5">
        <v>0.0</v>
      </c>
    </row>
    <row r="39140" ht="14.25" customHeight="1">
      <c r="A39140" s="5"/>
      <c r="B39140" s="5"/>
      <c r="C39140" s="5" t="str">
        <f>IFERROR(__xludf.DUMMYFUNCTION("""COMPUTED_VALUE"""),"")</f>
        <v/>
      </c>
      <c r="D39140" s="5">
        <v>0.0</v>
      </c>
    </row>
    <row r="39141" ht="14.25" customHeight="1">
      <c r="A39141" s="5"/>
      <c r="B39141" s="5"/>
      <c r="C39141" s="5" t="str">
        <f>IFERROR(__xludf.DUMMYFUNCTION("""COMPUTED_VALUE"""),"")</f>
        <v/>
      </c>
      <c r="D39141" s="5">
        <v>0.0</v>
      </c>
    </row>
    <row r="39142" ht="14.25" customHeight="1">
      <c r="A39142" s="5"/>
      <c r="B39142" s="5"/>
      <c r="C39142" s="5" t="str">
        <f>IFERROR(__xludf.DUMMYFUNCTION("""COMPUTED_VALUE"""),"")</f>
        <v/>
      </c>
      <c r="D39142" s="5">
        <v>0.0</v>
      </c>
    </row>
    <row r="39143" ht="14.25" customHeight="1">
      <c r="A39143" s="5"/>
      <c r="B39143" s="5"/>
      <c r="C39143" s="5" t="str">
        <f>IFERROR(__xludf.DUMMYFUNCTION("""COMPUTED_VALUE"""),"")</f>
        <v/>
      </c>
      <c r="D39143" s="5">
        <v>0.0</v>
      </c>
    </row>
    <row r="39144" ht="14.25" customHeight="1">
      <c r="A39144" s="5"/>
      <c r="B39144" s="5"/>
      <c r="C39144" s="5" t="str">
        <f>IFERROR(__xludf.DUMMYFUNCTION("""COMPUTED_VALUE"""),"")</f>
        <v/>
      </c>
      <c r="D39144" s="5">
        <v>0.0</v>
      </c>
    </row>
    <row r="39145" ht="14.25" customHeight="1">
      <c r="A39145" s="5"/>
      <c r="B39145" s="5"/>
      <c r="C39145" s="5" t="str">
        <f>IFERROR(__xludf.DUMMYFUNCTION("""COMPUTED_VALUE"""),"")</f>
        <v/>
      </c>
      <c r="D39145" s="5">
        <v>0.0</v>
      </c>
    </row>
    <row r="39146" ht="14.25" customHeight="1">
      <c r="A39146" s="5"/>
      <c r="B39146" s="5"/>
      <c r="C39146" s="5" t="str">
        <f>IFERROR(__xludf.DUMMYFUNCTION("""COMPUTED_VALUE"""),"")</f>
        <v/>
      </c>
      <c r="D39146" s="5">
        <v>0.0</v>
      </c>
    </row>
    <row r="39147" ht="14.25" customHeight="1">
      <c r="A39147" s="5"/>
      <c r="B39147" s="5"/>
      <c r="C39147" s="5" t="str">
        <f>IFERROR(__xludf.DUMMYFUNCTION("""COMPUTED_VALUE"""),"")</f>
        <v/>
      </c>
      <c r="D39147" s="5">
        <v>0.0</v>
      </c>
    </row>
    <row r="39148" ht="14.25" customHeight="1">
      <c r="A39148" s="5"/>
      <c r="B39148" s="5"/>
      <c r="C39148" s="5" t="str">
        <f>IFERROR(__xludf.DUMMYFUNCTION("""COMPUTED_VALUE"""),"")</f>
        <v/>
      </c>
      <c r="D39148" s="5">
        <v>0.0</v>
      </c>
    </row>
    <row r="39149" ht="14.25" customHeight="1">
      <c r="A39149" s="5"/>
      <c r="B39149" s="5"/>
      <c r="C39149" s="5" t="str">
        <f>IFERROR(__xludf.DUMMYFUNCTION("""COMPUTED_VALUE"""),"")</f>
        <v/>
      </c>
      <c r="D39149" s="5">
        <v>0.0</v>
      </c>
    </row>
    <row r="39150" ht="14.25" customHeight="1">
      <c r="A39150" s="5"/>
      <c r="B39150" s="5"/>
      <c r="C39150" s="5" t="str">
        <f>IFERROR(__xludf.DUMMYFUNCTION("""COMPUTED_VALUE"""),"")</f>
        <v/>
      </c>
      <c r="D39150" s="5">
        <v>0.0</v>
      </c>
    </row>
    <row r="39151" ht="14.25" customHeight="1">
      <c r="A39151" s="5"/>
      <c r="B39151" s="5"/>
      <c r="C39151" s="5" t="str">
        <f>IFERROR(__xludf.DUMMYFUNCTION("""COMPUTED_VALUE"""),"")</f>
        <v/>
      </c>
      <c r="D39151" s="5">
        <v>0.0</v>
      </c>
    </row>
    <row r="39152" ht="14.25" customHeight="1">
      <c r="A39152" s="5"/>
      <c r="B39152" s="5"/>
      <c r="C39152" s="5" t="str">
        <f>IFERROR(__xludf.DUMMYFUNCTION("""COMPUTED_VALUE"""),"")</f>
        <v/>
      </c>
      <c r="D39152" s="5">
        <v>0.0</v>
      </c>
    </row>
    <row r="39153" ht="14.25" customHeight="1">
      <c r="A39153" s="5"/>
      <c r="B39153" s="5"/>
      <c r="C39153" s="5" t="str">
        <f>IFERROR(__xludf.DUMMYFUNCTION("""COMPUTED_VALUE"""),"")</f>
        <v/>
      </c>
      <c r="D39153" s="5">
        <v>0.0</v>
      </c>
    </row>
    <row r="39154" ht="14.25" customHeight="1">
      <c r="A39154" s="5"/>
      <c r="B39154" s="5"/>
      <c r="C39154" s="5" t="str">
        <f>IFERROR(__xludf.DUMMYFUNCTION("""COMPUTED_VALUE"""),"")</f>
        <v/>
      </c>
      <c r="D39154" s="5">
        <v>0.0</v>
      </c>
    </row>
    <row r="39155" ht="14.25" customHeight="1">
      <c r="A39155" s="5"/>
      <c r="B39155" s="5"/>
      <c r="C39155" s="5" t="str">
        <f>IFERROR(__xludf.DUMMYFUNCTION("""COMPUTED_VALUE"""),"")</f>
        <v/>
      </c>
      <c r="D39155" s="5">
        <v>0.0</v>
      </c>
    </row>
    <row r="39156" ht="14.25" customHeight="1">
      <c r="A39156" s="5"/>
      <c r="B39156" s="5"/>
      <c r="C39156" s="5" t="str">
        <f>IFERROR(__xludf.DUMMYFUNCTION("""COMPUTED_VALUE"""),"")</f>
        <v/>
      </c>
      <c r="D39156" s="5">
        <v>0.0</v>
      </c>
    </row>
    <row r="39157" ht="14.25" customHeight="1">
      <c r="A39157" s="5"/>
      <c r="B39157" s="5"/>
      <c r="C39157" s="5" t="str">
        <f>IFERROR(__xludf.DUMMYFUNCTION("""COMPUTED_VALUE"""),"")</f>
        <v/>
      </c>
      <c r="D39157" s="5">
        <v>0.0</v>
      </c>
    </row>
    <row r="39158" ht="14.25" customHeight="1">
      <c r="A39158" s="5"/>
      <c r="B39158" s="5"/>
      <c r="C39158" s="5" t="str">
        <f>IFERROR(__xludf.DUMMYFUNCTION("""COMPUTED_VALUE"""),"")</f>
        <v/>
      </c>
      <c r="D39158" s="5">
        <v>0.0</v>
      </c>
    </row>
    <row r="39159" ht="14.25" customHeight="1">
      <c r="A39159" s="5"/>
      <c r="B39159" s="5"/>
      <c r="C39159" s="5" t="str">
        <f>IFERROR(__xludf.DUMMYFUNCTION("""COMPUTED_VALUE"""),"")</f>
        <v/>
      </c>
      <c r="D39159" s="5">
        <v>0.0</v>
      </c>
    </row>
    <row r="39160" ht="14.25" customHeight="1">
      <c r="A39160" s="5"/>
      <c r="B39160" s="5"/>
      <c r="C39160" s="5" t="str">
        <f>IFERROR(__xludf.DUMMYFUNCTION("""COMPUTED_VALUE"""),"")</f>
        <v/>
      </c>
      <c r="D39160" s="5">
        <v>0.0</v>
      </c>
    </row>
    <row r="39161" ht="14.25" customHeight="1">
      <c r="A39161" s="5"/>
      <c r="B39161" s="5"/>
      <c r="C39161" s="5" t="str">
        <f>IFERROR(__xludf.DUMMYFUNCTION("""COMPUTED_VALUE"""),"")</f>
        <v/>
      </c>
      <c r="D39161" s="5">
        <v>0.0</v>
      </c>
    </row>
    <row r="39162" ht="14.25" customHeight="1">
      <c r="A39162" s="5"/>
      <c r="B39162" s="5"/>
      <c r="C39162" s="5" t="str">
        <f>IFERROR(__xludf.DUMMYFUNCTION("""COMPUTED_VALUE"""),"")</f>
        <v/>
      </c>
      <c r="D39162" s="5">
        <v>0.0</v>
      </c>
    </row>
    <row r="39163" ht="14.25" customHeight="1">
      <c r="A39163" s="5"/>
      <c r="B39163" s="5"/>
      <c r="C39163" s="5" t="str">
        <f>IFERROR(__xludf.DUMMYFUNCTION("""COMPUTED_VALUE"""),"")</f>
        <v/>
      </c>
      <c r="D39163" s="5">
        <v>0.0</v>
      </c>
    </row>
    <row r="39164" ht="14.25" customHeight="1">
      <c r="A39164" s="5"/>
      <c r="B39164" s="5"/>
      <c r="C39164" s="5" t="str">
        <f>IFERROR(__xludf.DUMMYFUNCTION("""COMPUTED_VALUE"""),"")</f>
        <v/>
      </c>
      <c r="D39164" s="5">
        <v>0.0</v>
      </c>
    </row>
    <row r="39165" ht="14.25" customHeight="1">
      <c r="A39165" s="5"/>
      <c r="B39165" s="5"/>
      <c r="C39165" s="5" t="str">
        <f>IFERROR(__xludf.DUMMYFUNCTION("""COMPUTED_VALUE"""),"")</f>
        <v/>
      </c>
      <c r="D39165" s="5">
        <v>0.0</v>
      </c>
    </row>
    <row r="39166" ht="14.25" customHeight="1">
      <c r="A39166" s="5"/>
      <c r="B39166" s="5"/>
      <c r="C39166" s="5" t="str">
        <f>IFERROR(__xludf.DUMMYFUNCTION("""COMPUTED_VALUE"""),"")</f>
        <v/>
      </c>
      <c r="D39166" s="5">
        <v>0.0</v>
      </c>
    </row>
    <row r="39167" ht="14.25" customHeight="1">
      <c r="A39167" s="5"/>
      <c r="B39167" s="5"/>
      <c r="C39167" s="5" t="str">
        <f>IFERROR(__xludf.DUMMYFUNCTION("""COMPUTED_VALUE"""),"")</f>
        <v/>
      </c>
      <c r="D39167" s="5">
        <v>0.0</v>
      </c>
    </row>
    <row r="39168" ht="14.25" customHeight="1">
      <c r="A39168" s="5"/>
      <c r="B39168" s="5"/>
      <c r="C39168" s="5" t="str">
        <f>IFERROR(__xludf.DUMMYFUNCTION("""COMPUTED_VALUE"""),"")</f>
        <v/>
      </c>
      <c r="D39168" s="5">
        <v>0.0</v>
      </c>
    </row>
    <row r="39169" ht="14.25" customHeight="1">
      <c r="A39169" s="5"/>
      <c r="B39169" s="5"/>
      <c r="C39169" s="5" t="str">
        <f>IFERROR(__xludf.DUMMYFUNCTION("""COMPUTED_VALUE"""),"")</f>
        <v/>
      </c>
      <c r="D39169" s="5">
        <v>0.0</v>
      </c>
    </row>
    <row r="39170" ht="14.25" customHeight="1">
      <c r="A39170" s="5"/>
      <c r="B39170" s="5"/>
      <c r="C39170" s="5" t="str">
        <f>IFERROR(__xludf.DUMMYFUNCTION("""COMPUTED_VALUE"""),"")</f>
        <v/>
      </c>
      <c r="D39170" s="5">
        <v>0.0</v>
      </c>
    </row>
    <row r="39171" ht="14.25" customHeight="1">
      <c r="A39171" s="5"/>
      <c r="B39171" s="5"/>
      <c r="C39171" s="5" t="str">
        <f>IFERROR(__xludf.DUMMYFUNCTION("""COMPUTED_VALUE"""),"")</f>
        <v/>
      </c>
      <c r="D39171" s="5">
        <v>0.0</v>
      </c>
    </row>
    <row r="39172" ht="14.25" customHeight="1">
      <c r="A39172" s="5"/>
      <c r="B39172" s="5"/>
      <c r="C39172" s="5" t="str">
        <f>IFERROR(__xludf.DUMMYFUNCTION("""COMPUTED_VALUE"""),"")</f>
        <v/>
      </c>
      <c r="D39172" s="5">
        <v>0.0</v>
      </c>
    </row>
    <row r="39173" ht="14.25" customHeight="1">
      <c r="A39173" s="5"/>
      <c r="B39173" s="5"/>
      <c r="C39173" s="5" t="str">
        <f>IFERROR(__xludf.DUMMYFUNCTION("""COMPUTED_VALUE"""),"")</f>
        <v/>
      </c>
      <c r="D39173" s="5">
        <v>0.0</v>
      </c>
    </row>
    <row r="39174" ht="14.25" customHeight="1">
      <c r="A39174" s="5"/>
      <c r="B39174" s="5"/>
      <c r="C39174" s="5" t="str">
        <f>IFERROR(__xludf.DUMMYFUNCTION("""COMPUTED_VALUE"""),"")</f>
        <v/>
      </c>
      <c r="D39174" s="5">
        <v>0.0</v>
      </c>
    </row>
    <row r="39175" ht="14.25" customHeight="1">
      <c r="A39175" s="5"/>
      <c r="B39175" s="5"/>
      <c r="C39175" s="5" t="str">
        <f>IFERROR(__xludf.DUMMYFUNCTION("""COMPUTED_VALUE"""),"")</f>
        <v/>
      </c>
      <c r="D39175" s="5">
        <v>0.0</v>
      </c>
    </row>
    <row r="39176" ht="14.25" customHeight="1">
      <c r="A39176" s="5"/>
      <c r="B39176" s="5"/>
      <c r="C39176" s="5" t="str">
        <f>IFERROR(__xludf.DUMMYFUNCTION("""COMPUTED_VALUE"""),"")</f>
        <v/>
      </c>
      <c r="D39176" s="5">
        <v>0.0</v>
      </c>
    </row>
    <row r="39177" ht="14.25" customHeight="1">
      <c r="A39177" s="5"/>
      <c r="B39177" s="5"/>
      <c r="C39177" s="5" t="str">
        <f>IFERROR(__xludf.DUMMYFUNCTION("""COMPUTED_VALUE"""),"")</f>
        <v/>
      </c>
      <c r="D39177" s="5">
        <v>0.0</v>
      </c>
    </row>
    <row r="39178" ht="14.25" customHeight="1">
      <c r="A39178" s="5"/>
      <c r="B39178" s="5"/>
      <c r="C39178" s="5" t="str">
        <f>IFERROR(__xludf.DUMMYFUNCTION("""COMPUTED_VALUE"""),"")</f>
        <v/>
      </c>
      <c r="D39178" s="5">
        <v>0.0</v>
      </c>
    </row>
    <row r="39179" ht="14.25" customHeight="1">
      <c r="A39179" s="5"/>
      <c r="B39179" s="5"/>
      <c r="C39179" s="5" t="str">
        <f>IFERROR(__xludf.DUMMYFUNCTION("""COMPUTED_VALUE"""),"")</f>
        <v/>
      </c>
      <c r="D39179" s="5">
        <v>0.0</v>
      </c>
    </row>
    <row r="39180" ht="14.25" customHeight="1">
      <c r="A39180" s="5"/>
      <c r="B39180" s="5"/>
      <c r="C39180" s="5" t="str">
        <f>IFERROR(__xludf.DUMMYFUNCTION("""COMPUTED_VALUE"""),"")</f>
        <v/>
      </c>
      <c r="D39180" s="5">
        <v>0.0</v>
      </c>
    </row>
    <row r="39181" ht="14.25" customHeight="1">
      <c r="A39181" s="5"/>
      <c r="B39181" s="5"/>
      <c r="C39181" s="5" t="str">
        <f>IFERROR(__xludf.DUMMYFUNCTION("""COMPUTED_VALUE"""),"")</f>
        <v/>
      </c>
      <c r="D39181" s="5">
        <v>0.0</v>
      </c>
    </row>
    <row r="39182" ht="14.25" customHeight="1">
      <c r="A39182" s="5"/>
      <c r="B39182" s="5"/>
      <c r="C39182" s="5" t="str">
        <f>IFERROR(__xludf.DUMMYFUNCTION("""COMPUTED_VALUE"""),"")</f>
        <v/>
      </c>
      <c r="D39182" s="5">
        <v>0.0</v>
      </c>
    </row>
    <row r="39183" ht="14.25" customHeight="1">
      <c r="A39183" s="5"/>
      <c r="B39183" s="5"/>
      <c r="C39183" s="5" t="str">
        <f>IFERROR(__xludf.DUMMYFUNCTION("""COMPUTED_VALUE"""),"")</f>
        <v/>
      </c>
      <c r="D39183" s="5">
        <v>0.0</v>
      </c>
    </row>
    <row r="39184" ht="14.25" customHeight="1">
      <c r="A39184" s="5"/>
      <c r="B39184" s="5"/>
      <c r="C39184" s="5" t="str">
        <f>IFERROR(__xludf.DUMMYFUNCTION("""COMPUTED_VALUE"""),"")</f>
        <v/>
      </c>
      <c r="D39184" s="5">
        <v>0.0</v>
      </c>
    </row>
    <row r="39185" ht="14.25" customHeight="1">
      <c r="A39185" s="5"/>
      <c r="B39185" s="5"/>
      <c r="C39185" s="5" t="str">
        <f>IFERROR(__xludf.DUMMYFUNCTION("""COMPUTED_VALUE"""),"")</f>
        <v/>
      </c>
      <c r="D39185" s="5">
        <v>0.0</v>
      </c>
    </row>
    <row r="39186" ht="14.25" customHeight="1">
      <c r="A39186" s="5"/>
      <c r="B39186" s="5"/>
      <c r="C39186" s="5" t="str">
        <f>IFERROR(__xludf.DUMMYFUNCTION("""COMPUTED_VALUE"""),"")</f>
        <v/>
      </c>
      <c r="D39186" s="5">
        <v>0.0</v>
      </c>
    </row>
    <row r="39187" ht="14.25" customHeight="1">
      <c r="A39187" s="5"/>
      <c r="B39187" s="5"/>
      <c r="C39187" s="5" t="str">
        <f>IFERROR(__xludf.DUMMYFUNCTION("""COMPUTED_VALUE"""),"")</f>
        <v/>
      </c>
      <c r="D39187" s="5">
        <v>0.0</v>
      </c>
    </row>
    <row r="39188" ht="14.25" customHeight="1">
      <c r="A39188" s="5"/>
      <c r="B39188" s="5"/>
      <c r="C39188" s="5" t="str">
        <f>IFERROR(__xludf.DUMMYFUNCTION("""COMPUTED_VALUE"""),"")</f>
        <v/>
      </c>
      <c r="D39188" s="5">
        <v>0.0</v>
      </c>
    </row>
    <row r="39189" ht="14.25" customHeight="1">
      <c r="A39189" s="5"/>
      <c r="B39189" s="5"/>
      <c r="C39189" s="5" t="str">
        <f>IFERROR(__xludf.DUMMYFUNCTION("""COMPUTED_VALUE"""),"")</f>
        <v/>
      </c>
      <c r="D39189" s="5">
        <v>0.0</v>
      </c>
    </row>
    <row r="39190" ht="14.25" customHeight="1">
      <c r="A39190" s="5"/>
      <c r="B39190" s="5"/>
      <c r="C39190" s="5" t="str">
        <f>IFERROR(__xludf.DUMMYFUNCTION("""COMPUTED_VALUE"""),"")</f>
        <v/>
      </c>
      <c r="D39190" s="5">
        <v>0.0</v>
      </c>
    </row>
    <row r="39191" ht="14.25" customHeight="1">
      <c r="A39191" s="5"/>
      <c r="B39191" s="5"/>
      <c r="C39191" s="5" t="str">
        <f>IFERROR(__xludf.DUMMYFUNCTION("""COMPUTED_VALUE"""),"")</f>
        <v/>
      </c>
      <c r="D39191" s="5">
        <v>0.0</v>
      </c>
    </row>
    <row r="39192" ht="14.25" customHeight="1">
      <c r="A39192" s="5"/>
      <c r="B39192" s="5"/>
      <c r="C39192" s="5" t="str">
        <f>IFERROR(__xludf.DUMMYFUNCTION("""COMPUTED_VALUE"""),"")</f>
        <v/>
      </c>
      <c r="D39192" s="5">
        <v>0.0</v>
      </c>
    </row>
    <row r="39193" ht="14.25" customHeight="1">
      <c r="A39193" s="5"/>
      <c r="B39193" s="5"/>
      <c r="C39193" s="5" t="str">
        <f>IFERROR(__xludf.DUMMYFUNCTION("""COMPUTED_VALUE"""),"")</f>
        <v/>
      </c>
      <c r="D39193" s="5">
        <v>0.0</v>
      </c>
    </row>
    <row r="39194" ht="14.25" customHeight="1">
      <c r="A39194" s="5"/>
      <c r="B39194" s="5"/>
      <c r="C39194" s="5" t="str">
        <f>IFERROR(__xludf.DUMMYFUNCTION("""COMPUTED_VALUE"""),"")</f>
        <v/>
      </c>
      <c r="D39194" s="5">
        <v>0.0</v>
      </c>
    </row>
    <row r="39195" ht="14.25" customHeight="1">
      <c r="A39195" s="5"/>
      <c r="B39195" s="5"/>
      <c r="C39195" s="5" t="str">
        <f>IFERROR(__xludf.DUMMYFUNCTION("""COMPUTED_VALUE"""),"")</f>
        <v/>
      </c>
      <c r="D39195" s="5">
        <v>0.0</v>
      </c>
    </row>
    <row r="39196" ht="14.25" customHeight="1">
      <c r="A39196" s="5"/>
      <c r="B39196" s="5"/>
      <c r="C39196" s="5" t="str">
        <f>IFERROR(__xludf.DUMMYFUNCTION("""COMPUTED_VALUE"""),"")</f>
        <v/>
      </c>
      <c r="D39196" s="5">
        <v>0.0</v>
      </c>
    </row>
    <row r="39197" ht="14.25" customHeight="1">
      <c r="A39197" s="5"/>
      <c r="B39197" s="5"/>
      <c r="C39197" s="5" t="str">
        <f>IFERROR(__xludf.DUMMYFUNCTION("""COMPUTED_VALUE"""),"")</f>
        <v/>
      </c>
      <c r="D39197" s="5">
        <v>0.0</v>
      </c>
    </row>
    <row r="39198" ht="14.25" customHeight="1">
      <c r="A39198" s="5"/>
      <c r="B39198" s="5"/>
      <c r="C39198" s="5" t="str">
        <f>IFERROR(__xludf.DUMMYFUNCTION("""COMPUTED_VALUE"""),"")</f>
        <v/>
      </c>
      <c r="D39198" s="5">
        <v>0.0</v>
      </c>
    </row>
    <row r="39199" ht="14.25" customHeight="1">
      <c r="A39199" s="5"/>
      <c r="B39199" s="5"/>
      <c r="C39199" s="5" t="str">
        <f>IFERROR(__xludf.DUMMYFUNCTION("""COMPUTED_VALUE"""),"")</f>
        <v/>
      </c>
      <c r="D39199" s="5">
        <v>0.0</v>
      </c>
    </row>
    <row r="39200" ht="14.25" customHeight="1">
      <c r="A39200" s="5"/>
      <c r="B39200" s="5"/>
      <c r="C39200" s="5" t="str">
        <f>IFERROR(__xludf.DUMMYFUNCTION("""COMPUTED_VALUE"""),"")</f>
        <v/>
      </c>
      <c r="D39200" s="5">
        <v>0.0</v>
      </c>
    </row>
    <row r="39201" ht="14.25" customHeight="1">
      <c r="A39201" s="5"/>
      <c r="B39201" s="5"/>
      <c r="C39201" s="5" t="str">
        <f>IFERROR(__xludf.DUMMYFUNCTION("""COMPUTED_VALUE"""),"")</f>
        <v/>
      </c>
      <c r="D39201" s="5">
        <v>0.0</v>
      </c>
    </row>
    <row r="39202" ht="14.25" customHeight="1">
      <c r="A39202" s="5"/>
      <c r="B39202" s="5"/>
      <c r="C39202" s="5" t="str">
        <f>IFERROR(__xludf.DUMMYFUNCTION("""COMPUTED_VALUE"""),"")</f>
        <v/>
      </c>
      <c r="D39202" s="5">
        <v>0.0</v>
      </c>
    </row>
    <row r="39203" ht="14.25" customHeight="1">
      <c r="A39203" s="5"/>
      <c r="B39203" s="5"/>
      <c r="C39203" s="5" t="str">
        <f>IFERROR(__xludf.DUMMYFUNCTION("""COMPUTED_VALUE"""),"")</f>
        <v/>
      </c>
      <c r="D39203" s="5">
        <v>0.0</v>
      </c>
    </row>
    <row r="39204" ht="14.25" customHeight="1">
      <c r="A39204" s="5"/>
      <c r="B39204" s="5"/>
      <c r="C39204" s="5" t="str">
        <f>IFERROR(__xludf.DUMMYFUNCTION("""COMPUTED_VALUE"""),"")</f>
        <v/>
      </c>
      <c r="D39204" s="5">
        <v>0.0</v>
      </c>
    </row>
    <row r="39205" ht="14.25" customHeight="1">
      <c r="A39205" s="5"/>
      <c r="B39205" s="5"/>
      <c r="C39205" s="5" t="str">
        <f>IFERROR(__xludf.DUMMYFUNCTION("""COMPUTED_VALUE"""),"")</f>
        <v/>
      </c>
      <c r="D39205" s="5">
        <v>0.0</v>
      </c>
    </row>
    <row r="39206" ht="14.25" customHeight="1">
      <c r="A39206" s="5"/>
      <c r="B39206" s="5"/>
      <c r="C39206" s="5" t="str">
        <f>IFERROR(__xludf.DUMMYFUNCTION("""COMPUTED_VALUE"""),"")</f>
        <v/>
      </c>
      <c r="D39206" s="5">
        <v>0.0</v>
      </c>
    </row>
    <row r="39207" ht="14.25" customHeight="1">
      <c r="A39207" s="5"/>
      <c r="B39207" s="5"/>
      <c r="C39207" s="5" t="str">
        <f>IFERROR(__xludf.DUMMYFUNCTION("""COMPUTED_VALUE"""),"")</f>
        <v/>
      </c>
      <c r="D39207" s="5">
        <v>0.0</v>
      </c>
    </row>
    <row r="39208" ht="14.25" customHeight="1">
      <c r="A39208" s="5"/>
      <c r="B39208" s="5"/>
      <c r="C39208" s="5" t="str">
        <f>IFERROR(__xludf.DUMMYFUNCTION("""COMPUTED_VALUE"""),"")</f>
        <v/>
      </c>
      <c r="D39208" s="5">
        <v>0.0</v>
      </c>
    </row>
    <row r="39209" ht="14.25" customHeight="1">
      <c r="A39209" s="5"/>
      <c r="B39209" s="5"/>
      <c r="C39209" s="5" t="str">
        <f>IFERROR(__xludf.DUMMYFUNCTION("""COMPUTED_VALUE"""),"")</f>
        <v/>
      </c>
      <c r="D39209" s="5">
        <v>0.0</v>
      </c>
    </row>
    <row r="39210" ht="14.25" customHeight="1">
      <c r="A39210" s="5"/>
      <c r="B39210" s="5"/>
      <c r="C39210" s="5" t="str">
        <f>IFERROR(__xludf.DUMMYFUNCTION("""COMPUTED_VALUE"""),"")</f>
        <v/>
      </c>
      <c r="D39210" s="5">
        <v>0.0</v>
      </c>
    </row>
    <row r="39211" ht="14.25" customHeight="1">
      <c r="A39211" s="5"/>
      <c r="B39211" s="5"/>
      <c r="C39211" s="5" t="str">
        <f>IFERROR(__xludf.DUMMYFUNCTION("""COMPUTED_VALUE"""),"")</f>
        <v/>
      </c>
      <c r="D39211" s="5">
        <v>0.0</v>
      </c>
    </row>
    <row r="39212" ht="14.25" customHeight="1">
      <c r="A39212" s="5"/>
      <c r="B39212" s="5"/>
      <c r="C39212" s="5" t="str">
        <f>IFERROR(__xludf.DUMMYFUNCTION("""COMPUTED_VALUE"""),"")</f>
        <v/>
      </c>
      <c r="D39212" s="5">
        <v>0.0</v>
      </c>
    </row>
    <row r="39213" ht="14.25" customHeight="1">
      <c r="A39213" s="5"/>
      <c r="B39213" s="5"/>
      <c r="C39213" s="5" t="str">
        <f>IFERROR(__xludf.DUMMYFUNCTION("""COMPUTED_VALUE"""),"")</f>
        <v/>
      </c>
      <c r="D39213" s="5">
        <v>0.0</v>
      </c>
    </row>
    <row r="39214" ht="14.25" customHeight="1">
      <c r="A39214" s="5"/>
      <c r="B39214" s="5"/>
      <c r="C39214" s="5" t="str">
        <f>IFERROR(__xludf.DUMMYFUNCTION("""COMPUTED_VALUE"""),"")</f>
        <v/>
      </c>
      <c r="D39214" s="5">
        <v>0.0</v>
      </c>
    </row>
    <row r="39215" ht="14.25" customHeight="1">
      <c r="A39215" s="5"/>
      <c r="B39215" s="5"/>
      <c r="C39215" s="5" t="str">
        <f>IFERROR(__xludf.DUMMYFUNCTION("""COMPUTED_VALUE"""),"")</f>
        <v/>
      </c>
      <c r="D39215" s="5">
        <v>0.0</v>
      </c>
    </row>
    <row r="39216" ht="14.25" customHeight="1">
      <c r="A39216" s="5"/>
      <c r="B39216" s="5"/>
      <c r="C39216" s="5" t="str">
        <f>IFERROR(__xludf.DUMMYFUNCTION("""COMPUTED_VALUE"""),"")</f>
        <v/>
      </c>
      <c r="D39216" s="5">
        <v>0.0</v>
      </c>
    </row>
    <row r="39217" ht="14.25" customHeight="1">
      <c r="A39217" s="5"/>
      <c r="B39217" s="5"/>
      <c r="C39217" s="5" t="str">
        <f>IFERROR(__xludf.DUMMYFUNCTION("""COMPUTED_VALUE"""),"")</f>
        <v/>
      </c>
      <c r="D39217" s="5">
        <v>0.0</v>
      </c>
    </row>
    <row r="39218" ht="14.25" customHeight="1">
      <c r="A39218" s="5"/>
      <c r="B39218" s="5"/>
      <c r="C39218" s="5" t="str">
        <f>IFERROR(__xludf.DUMMYFUNCTION("""COMPUTED_VALUE"""),"")</f>
        <v/>
      </c>
      <c r="D39218" s="5">
        <v>0.0</v>
      </c>
    </row>
    <row r="39219" ht="14.25" customHeight="1">
      <c r="A39219" s="5"/>
      <c r="B39219" s="5"/>
      <c r="C39219" s="5" t="str">
        <f>IFERROR(__xludf.DUMMYFUNCTION("""COMPUTED_VALUE"""),"")</f>
        <v/>
      </c>
      <c r="D39219" s="5">
        <v>0.0</v>
      </c>
    </row>
    <row r="39220" ht="14.25" customHeight="1">
      <c r="A39220" s="5"/>
      <c r="B39220" s="5"/>
      <c r="C39220" s="5" t="str">
        <f>IFERROR(__xludf.DUMMYFUNCTION("""COMPUTED_VALUE"""),"")</f>
        <v/>
      </c>
      <c r="D39220" s="5">
        <v>0.0</v>
      </c>
    </row>
    <row r="39221" ht="14.25" customHeight="1">
      <c r="A39221" s="5"/>
      <c r="B39221" s="5"/>
      <c r="C39221" s="5" t="str">
        <f>IFERROR(__xludf.DUMMYFUNCTION("""COMPUTED_VALUE"""),"")</f>
        <v/>
      </c>
      <c r="D39221" s="5">
        <v>0.0</v>
      </c>
    </row>
    <row r="39222" ht="14.25" customHeight="1">
      <c r="A39222" s="5"/>
      <c r="B39222" s="5"/>
      <c r="C39222" s="5" t="str">
        <f>IFERROR(__xludf.DUMMYFUNCTION("""COMPUTED_VALUE"""),"")</f>
        <v/>
      </c>
      <c r="D39222" s="5">
        <v>0.0</v>
      </c>
    </row>
    <row r="39223" ht="14.25" customHeight="1">
      <c r="A39223" s="5"/>
      <c r="B39223" s="5"/>
      <c r="C39223" s="5" t="str">
        <f>IFERROR(__xludf.DUMMYFUNCTION("""COMPUTED_VALUE"""),"")</f>
        <v/>
      </c>
      <c r="D39223" s="5">
        <v>0.0</v>
      </c>
    </row>
    <row r="39224" ht="14.25" customHeight="1">
      <c r="A39224" s="5"/>
      <c r="B39224" s="5"/>
      <c r="C39224" s="5" t="str">
        <f>IFERROR(__xludf.DUMMYFUNCTION("""COMPUTED_VALUE"""),"")</f>
        <v/>
      </c>
      <c r="D39224" s="5">
        <v>0.0</v>
      </c>
    </row>
    <row r="39225" ht="14.25" customHeight="1">
      <c r="A39225" s="5"/>
      <c r="B39225" s="5"/>
      <c r="C39225" s="5" t="str">
        <f>IFERROR(__xludf.DUMMYFUNCTION("""COMPUTED_VALUE"""),"")</f>
        <v/>
      </c>
      <c r="D39225" s="5">
        <v>0.0</v>
      </c>
    </row>
    <row r="39226" ht="14.25" customHeight="1">
      <c r="A39226" s="5"/>
      <c r="B39226" s="5"/>
      <c r="C39226" s="5" t="str">
        <f>IFERROR(__xludf.DUMMYFUNCTION("""COMPUTED_VALUE"""),"")</f>
        <v/>
      </c>
      <c r="D39226" s="5">
        <v>0.0</v>
      </c>
    </row>
    <row r="39227" ht="14.25" customHeight="1">
      <c r="A39227" s="5"/>
      <c r="B39227" s="5"/>
      <c r="C39227" s="5" t="str">
        <f>IFERROR(__xludf.DUMMYFUNCTION("""COMPUTED_VALUE"""),"")</f>
        <v/>
      </c>
      <c r="D39227" s="5">
        <v>0.0</v>
      </c>
    </row>
    <row r="39228" ht="14.25" customHeight="1">
      <c r="A39228" s="5"/>
      <c r="B39228" s="5"/>
      <c r="C39228" s="5" t="str">
        <f>IFERROR(__xludf.DUMMYFUNCTION("""COMPUTED_VALUE"""),"")</f>
        <v/>
      </c>
      <c r="D39228" s="5">
        <v>0.0</v>
      </c>
    </row>
    <row r="39229" ht="14.25" customHeight="1">
      <c r="A39229" s="5"/>
      <c r="B39229" s="5"/>
      <c r="C39229" s="5" t="str">
        <f>IFERROR(__xludf.DUMMYFUNCTION("""COMPUTED_VALUE"""),"")</f>
        <v/>
      </c>
      <c r="D39229" s="5">
        <v>0.0</v>
      </c>
    </row>
    <row r="39230" ht="14.25" customHeight="1">
      <c r="A39230" s="5"/>
      <c r="B39230" s="5"/>
      <c r="C39230" s="5" t="str">
        <f>IFERROR(__xludf.DUMMYFUNCTION("""COMPUTED_VALUE"""),"")</f>
        <v/>
      </c>
      <c r="D39230" s="5">
        <v>0.0</v>
      </c>
    </row>
    <row r="39231" ht="14.25" customHeight="1">
      <c r="A39231" s="5"/>
      <c r="B39231" s="5"/>
      <c r="C39231" s="5" t="str">
        <f>IFERROR(__xludf.DUMMYFUNCTION("""COMPUTED_VALUE"""),"")</f>
        <v/>
      </c>
      <c r="D39231" s="5">
        <v>0.0</v>
      </c>
    </row>
    <row r="39232" ht="14.25" customHeight="1">
      <c r="A39232" s="5"/>
      <c r="B39232" s="5"/>
      <c r="C39232" s="5" t="str">
        <f>IFERROR(__xludf.DUMMYFUNCTION("""COMPUTED_VALUE"""),"")</f>
        <v/>
      </c>
      <c r="D39232" s="5">
        <v>0.0</v>
      </c>
    </row>
    <row r="39233" ht="14.25" customHeight="1">
      <c r="A39233" s="5"/>
      <c r="B39233" s="5"/>
      <c r="C39233" s="5" t="str">
        <f>IFERROR(__xludf.DUMMYFUNCTION("""COMPUTED_VALUE"""),"")</f>
        <v/>
      </c>
      <c r="D39233" s="5">
        <v>0.0</v>
      </c>
    </row>
    <row r="39234" ht="14.25" customHeight="1">
      <c r="A39234" s="5"/>
      <c r="B39234" s="5"/>
      <c r="C39234" s="5" t="str">
        <f>IFERROR(__xludf.DUMMYFUNCTION("""COMPUTED_VALUE"""),"")</f>
        <v/>
      </c>
      <c r="D39234" s="5">
        <v>0.0</v>
      </c>
    </row>
    <row r="39235" ht="14.25" customHeight="1">
      <c r="A39235" s="5"/>
      <c r="B39235" s="5"/>
      <c r="C39235" s="5" t="str">
        <f>IFERROR(__xludf.DUMMYFUNCTION("""COMPUTED_VALUE"""),"")</f>
        <v/>
      </c>
      <c r="D39235" s="5">
        <v>0.0</v>
      </c>
    </row>
    <row r="39236" ht="14.25" customHeight="1">
      <c r="A39236" s="5"/>
      <c r="B39236" s="5"/>
      <c r="C39236" s="5" t="str">
        <f>IFERROR(__xludf.DUMMYFUNCTION("""COMPUTED_VALUE"""),"")</f>
        <v/>
      </c>
      <c r="D39236" s="5">
        <v>0.0</v>
      </c>
    </row>
    <row r="39237" ht="14.25" customHeight="1">
      <c r="A39237" s="5"/>
      <c r="B39237" s="5"/>
      <c r="C39237" s="5" t="str">
        <f>IFERROR(__xludf.DUMMYFUNCTION("""COMPUTED_VALUE"""),"")</f>
        <v/>
      </c>
      <c r="D39237" s="5">
        <v>0.0</v>
      </c>
    </row>
    <row r="39238" ht="14.25" customHeight="1">
      <c r="A39238" s="5"/>
      <c r="B39238" s="5"/>
      <c r="C39238" s="5" t="str">
        <f>IFERROR(__xludf.DUMMYFUNCTION("""COMPUTED_VALUE"""),"")</f>
        <v/>
      </c>
      <c r="D39238" s="5">
        <v>0.0</v>
      </c>
    </row>
    <row r="39239" ht="14.25" customHeight="1">
      <c r="A39239" s="5"/>
      <c r="B39239" s="5"/>
      <c r="C39239" s="5" t="str">
        <f>IFERROR(__xludf.DUMMYFUNCTION("""COMPUTED_VALUE"""),"")</f>
        <v/>
      </c>
      <c r="D39239" s="5">
        <v>0.0</v>
      </c>
    </row>
    <row r="39240" ht="14.25" customHeight="1">
      <c r="A39240" s="5"/>
      <c r="B39240" s="5"/>
      <c r="C39240" s="5" t="str">
        <f>IFERROR(__xludf.DUMMYFUNCTION("""COMPUTED_VALUE"""),"")</f>
        <v/>
      </c>
      <c r="D39240" s="5">
        <v>0.0</v>
      </c>
    </row>
    <row r="39241" ht="14.25" customHeight="1">
      <c r="A39241" s="5"/>
      <c r="B39241" s="5"/>
      <c r="C39241" s="5" t="str">
        <f>IFERROR(__xludf.DUMMYFUNCTION("""COMPUTED_VALUE"""),"")</f>
        <v/>
      </c>
      <c r="D39241" s="5">
        <v>0.0</v>
      </c>
    </row>
    <row r="39242" ht="14.25" customHeight="1">
      <c r="A39242" s="5"/>
      <c r="B39242" s="5"/>
      <c r="C39242" s="5" t="str">
        <f>IFERROR(__xludf.DUMMYFUNCTION("""COMPUTED_VALUE"""),"")</f>
        <v/>
      </c>
      <c r="D39242" s="5">
        <v>0.0</v>
      </c>
    </row>
    <row r="39243" ht="14.25" customHeight="1">
      <c r="A39243" s="5"/>
      <c r="B39243" s="5"/>
      <c r="C39243" s="5" t="str">
        <f>IFERROR(__xludf.DUMMYFUNCTION("""COMPUTED_VALUE"""),"")</f>
        <v/>
      </c>
      <c r="D39243" s="5">
        <v>0.0</v>
      </c>
    </row>
    <row r="39244" ht="14.25" customHeight="1">
      <c r="A39244" s="5"/>
      <c r="B39244" s="5"/>
      <c r="C39244" s="5" t="str">
        <f>IFERROR(__xludf.DUMMYFUNCTION("""COMPUTED_VALUE"""),"")</f>
        <v/>
      </c>
      <c r="D39244" s="5">
        <v>0.0</v>
      </c>
    </row>
    <row r="39245" ht="14.25" customHeight="1">
      <c r="A39245" s="5"/>
      <c r="B39245" s="5"/>
      <c r="C39245" s="5" t="str">
        <f>IFERROR(__xludf.DUMMYFUNCTION("""COMPUTED_VALUE"""),"")</f>
        <v/>
      </c>
      <c r="D39245" s="5">
        <v>0.0</v>
      </c>
    </row>
    <row r="39246" ht="14.25" customHeight="1">
      <c r="A39246" s="5"/>
      <c r="B39246" s="5"/>
      <c r="C39246" s="5" t="str">
        <f>IFERROR(__xludf.DUMMYFUNCTION("""COMPUTED_VALUE"""),"")</f>
        <v/>
      </c>
      <c r="D39246" s="5">
        <v>0.0</v>
      </c>
    </row>
    <row r="39247" ht="14.25" customHeight="1">
      <c r="A39247" s="5"/>
      <c r="B39247" s="5"/>
      <c r="C39247" s="5" t="str">
        <f>IFERROR(__xludf.DUMMYFUNCTION("""COMPUTED_VALUE"""),"")</f>
        <v/>
      </c>
      <c r="D39247" s="5">
        <v>0.0</v>
      </c>
    </row>
    <row r="39248" ht="14.25" customHeight="1">
      <c r="A39248" s="5"/>
      <c r="B39248" s="5"/>
      <c r="C39248" s="5" t="str">
        <f>IFERROR(__xludf.DUMMYFUNCTION("""COMPUTED_VALUE"""),"")</f>
        <v/>
      </c>
      <c r="D39248" s="5">
        <v>0.0</v>
      </c>
    </row>
    <row r="39249" ht="14.25" customHeight="1">
      <c r="A39249" s="5"/>
      <c r="B39249" s="5"/>
      <c r="C39249" s="5" t="str">
        <f>IFERROR(__xludf.DUMMYFUNCTION("""COMPUTED_VALUE"""),"")</f>
        <v/>
      </c>
      <c r="D39249" s="5">
        <v>0.0</v>
      </c>
    </row>
    <row r="39250" ht="14.25" customHeight="1">
      <c r="A39250" s="5"/>
      <c r="B39250" s="5"/>
      <c r="C39250" s="5" t="str">
        <f>IFERROR(__xludf.DUMMYFUNCTION("""COMPUTED_VALUE"""),"")</f>
        <v/>
      </c>
      <c r="D39250" s="5">
        <v>0.0</v>
      </c>
    </row>
    <row r="39251" ht="14.25" customHeight="1">
      <c r="A39251" s="5"/>
      <c r="B39251" s="5"/>
      <c r="C39251" s="5" t="str">
        <f>IFERROR(__xludf.DUMMYFUNCTION("""COMPUTED_VALUE"""),"")</f>
        <v/>
      </c>
      <c r="D39251" s="5">
        <v>0.0</v>
      </c>
    </row>
    <row r="39252" ht="14.25" customHeight="1">
      <c r="A39252" s="5"/>
      <c r="B39252" s="5"/>
      <c r="C39252" s="5" t="str">
        <f>IFERROR(__xludf.DUMMYFUNCTION("""COMPUTED_VALUE"""),"")</f>
        <v/>
      </c>
      <c r="D39252" s="5">
        <v>0.0</v>
      </c>
    </row>
    <row r="39253" ht="14.25" customHeight="1">
      <c r="A39253" s="5"/>
      <c r="B39253" s="5"/>
      <c r="C39253" s="5" t="str">
        <f>IFERROR(__xludf.DUMMYFUNCTION("""COMPUTED_VALUE"""),"")</f>
        <v/>
      </c>
      <c r="D39253" s="5">
        <v>0.0</v>
      </c>
    </row>
    <row r="39254" ht="14.25" customHeight="1">
      <c r="A39254" s="5"/>
      <c r="B39254" s="5"/>
      <c r="C39254" s="5" t="str">
        <f>IFERROR(__xludf.DUMMYFUNCTION("""COMPUTED_VALUE"""),"")</f>
        <v/>
      </c>
      <c r="D39254" s="5">
        <v>0.0</v>
      </c>
    </row>
    <row r="39255" ht="14.25" customHeight="1">
      <c r="A39255" s="5"/>
      <c r="B39255" s="5"/>
      <c r="C39255" s="5" t="str">
        <f>IFERROR(__xludf.DUMMYFUNCTION("""COMPUTED_VALUE"""),"")</f>
        <v/>
      </c>
      <c r="D39255" s="5">
        <v>0.0</v>
      </c>
    </row>
    <row r="39256" ht="14.25" customHeight="1">
      <c r="A39256" s="5"/>
      <c r="B39256" s="5"/>
      <c r="C39256" s="5" t="str">
        <f>IFERROR(__xludf.DUMMYFUNCTION("""COMPUTED_VALUE"""),"")</f>
        <v/>
      </c>
      <c r="D39256" s="5">
        <v>0.0</v>
      </c>
    </row>
    <row r="39257" ht="14.25" customHeight="1">
      <c r="A39257" s="5"/>
      <c r="B39257" s="5"/>
      <c r="C39257" s="5" t="str">
        <f>IFERROR(__xludf.DUMMYFUNCTION("""COMPUTED_VALUE"""),"")</f>
        <v/>
      </c>
      <c r="D39257" s="5">
        <v>0.0</v>
      </c>
    </row>
    <row r="39258" ht="14.25" customHeight="1">
      <c r="A39258" s="5"/>
      <c r="B39258" s="5"/>
      <c r="C39258" s="5" t="str">
        <f>IFERROR(__xludf.DUMMYFUNCTION("""COMPUTED_VALUE"""),"")</f>
        <v/>
      </c>
      <c r="D39258" s="5">
        <v>0.0</v>
      </c>
    </row>
    <row r="39259" ht="14.25" customHeight="1">
      <c r="A39259" s="5"/>
      <c r="B39259" s="5"/>
      <c r="C39259" s="5" t="str">
        <f>IFERROR(__xludf.DUMMYFUNCTION("""COMPUTED_VALUE"""),"")</f>
        <v/>
      </c>
      <c r="D39259" s="5">
        <v>0.0</v>
      </c>
    </row>
    <row r="39260" ht="14.25" customHeight="1">
      <c r="A39260" s="5"/>
      <c r="B39260" s="5"/>
      <c r="C39260" s="5" t="str">
        <f>IFERROR(__xludf.DUMMYFUNCTION("""COMPUTED_VALUE"""),"")</f>
        <v/>
      </c>
      <c r="D39260" s="5">
        <v>0.0</v>
      </c>
    </row>
    <row r="39261" ht="14.25" customHeight="1">
      <c r="A39261" s="5"/>
      <c r="B39261" s="5"/>
      <c r="C39261" s="5" t="str">
        <f>IFERROR(__xludf.DUMMYFUNCTION("""COMPUTED_VALUE"""),"")</f>
        <v/>
      </c>
      <c r="D39261" s="5">
        <v>0.0</v>
      </c>
    </row>
    <row r="39262" ht="14.25" customHeight="1">
      <c r="A39262" s="5"/>
      <c r="B39262" s="5"/>
      <c r="C39262" s="5" t="str">
        <f>IFERROR(__xludf.DUMMYFUNCTION("""COMPUTED_VALUE"""),"")</f>
        <v/>
      </c>
      <c r="D39262" s="5">
        <v>0.0</v>
      </c>
    </row>
    <row r="39263" ht="14.25" customHeight="1">
      <c r="A39263" s="5"/>
      <c r="B39263" s="5"/>
      <c r="C39263" s="5" t="str">
        <f>IFERROR(__xludf.DUMMYFUNCTION("""COMPUTED_VALUE"""),"")</f>
        <v/>
      </c>
      <c r="D39263" s="5">
        <v>0.0</v>
      </c>
    </row>
    <row r="39264" ht="14.25" customHeight="1">
      <c r="A39264" s="5"/>
      <c r="B39264" s="5"/>
      <c r="C39264" s="5" t="str">
        <f>IFERROR(__xludf.DUMMYFUNCTION("""COMPUTED_VALUE"""),"")</f>
        <v/>
      </c>
      <c r="D39264" s="5">
        <v>0.0</v>
      </c>
    </row>
    <row r="39265" ht="14.25" customHeight="1">
      <c r="A39265" s="5"/>
      <c r="B39265" s="5"/>
      <c r="C39265" s="5" t="str">
        <f>IFERROR(__xludf.DUMMYFUNCTION("""COMPUTED_VALUE"""),"")</f>
        <v/>
      </c>
      <c r="D39265" s="5">
        <v>0.0</v>
      </c>
    </row>
    <row r="39266" ht="14.25" customHeight="1">
      <c r="A39266" s="5"/>
      <c r="B39266" s="5"/>
      <c r="C39266" s="5" t="str">
        <f>IFERROR(__xludf.DUMMYFUNCTION("""COMPUTED_VALUE"""),"")</f>
        <v/>
      </c>
      <c r="D39266" s="5">
        <v>0.0</v>
      </c>
    </row>
    <row r="39267" ht="14.25" customHeight="1">
      <c r="A39267" s="5"/>
      <c r="B39267" s="5"/>
      <c r="C39267" s="5" t="str">
        <f>IFERROR(__xludf.DUMMYFUNCTION("""COMPUTED_VALUE"""),"")</f>
        <v/>
      </c>
      <c r="D39267" s="5">
        <v>0.0</v>
      </c>
    </row>
    <row r="39268" ht="14.25" customHeight="1">
      <c r="A39268" s="5"/>
      <c r="B39268" s="5"/>
      <c r="C39268" s="5" t="str">
        <f>IFERROR(__xludf.DUMMYFUNCTION("""COMPUTED_VALUE"""),"")</f>
        <v/>
      </c>
      <c r="D39268" s="5">
        <v>0.0</v>
      </c>
    </row>
    <row r="39269" ht="14.25" customHeight="1">
      <c r="A39269" s="5"/>
      <c r="B39269" s="5"/>
      <c r="C39269" s="5" t="str">
        <f>IFERROR(__xludf.DUMMYFUNCTION("""COMPUTED_VALUE"""),"")</f>
        <v/>
      </c>
      <c r="D39269" s="5">
        <v>0.0</v>
      </c>
    </row>
    <row r="39270" ht="14.25" customHeight="1">
      <c r="A39270" s="5"/>
      <c r="B39270" s="5"/>
      <c r="C39270" s="5" t="str">
        <f>IFERROR(__xludf.DUMMYFUNCTION("""COMPUTED_VALUE"""),"")</f>
        <v/>
      </c>
      <c r="D39270" s="5">
        <v>0.0</v>
      </c>
    </row>
    <row r="39271" ht="14.25" customHeight="1">
      <c r="A39271" s="5"/>
      <c r="B39271" s="5"/>
      <c r="C39271" s="5" t="str">
        <f>IFERROR(__xludf.DUMMYFUNCTION("""COMPUTED_VALUE"""),"")</f>
        <v/>
      </c>
      <c r="D39271" s="5">
        <v>0.0</v>
      </c>
    </row>
    <row r="39272" ht="14.25" customHeight="1">
      <c r="A39272" s="5"/>
      <c r="B39272" s="5"/>
      <c r="C39272" s="5" t="str">
        <f>IFERROR(__xludf.DUMMYFUNCTION("""COMPUTED_VALUE"""),"")</f>
        <v/>
      </c>
      <c r="D39272" s="5">
        <v>0.0</v>
      </c>
    </row>
    <row r="39273" ht="14.25" customHeight="1">
      <c r="A39273" s="5"/>
      <c r="B39273" s="5"/>
      <c r="C39273" s="5" t="str">
        <f>IFERROR(__xludf.DUMMYFUNCTION("""COMPUTED_VALUE"""),"")</f>
        <v/>
      </c>
      <c r="D39273" s="5">
        <v>0.0</v>
      </c>
    </row>
    <row r="39274" ht="14.25" customHeight="1">
      <c r="A39274" s="5"/>
      <c r="B39274" s="5"/>
      <c r="C39274" s="5" t="str">
        <f>IFERROR(__xludf.DUMMYFUNCTION("""COMPUTED_VALUE"""),"")</f>
        <v/>
      </c>
      <c r="D39274" s="5">
        <v>0.0</v>
      </c>
    </row>
    <row r="39275" ht="14.25" customHeight="1">
      <c r="A39275" s="5"/>
      <c r="B39275" s="5"/>
      <c r="C39275" s="5" t="str">
        <f>IFERROR(__xludf.DUMMYFUNCTION("""COMPUTED_VALUE"""),"")</f>
        <v/>
      </c>
      <c r="D39275" s="5">
        <v>0.0</v>
      </c>
    </row>
    <row r="39276" ht="14.25" customHeight="1">
      <c r="A39276" s="5"/>
      <c r="B39276" s="5"/>
      <c r="C39276" s="5" t="str">
        <f>IFERROR(__xludf.DUMMYFUNCTION("""COMPUTED_VALUE"""),"")</f>
        <v/>
      </c>
      <c r="D39276" s="5">
        <v>0.0</v>
      </c>
    </row>
    <row r="39277" ht="14.25" customHeight="1">
      <c r="A39277" s="5"/>
      <c r="B39277" s="5"/>
      <c r="C39277" s="5" t="str">
        <f>IFERROR(__xludf.DUMMYFUNCTION("""COMPUTED_VALUE"""),"")</f>
        <v/>
      </c>
      <c r="D39277" s="5">
        <v>0.0</v>
      </c>
    </row>
    <row r="39278" ht="14.25" customHeight="1">
      <c r="A39278" s="5"/>
      <c r="B39278" s="5"/>
      <c r="C39278" s="5" t="str">
        <f>IFERROR(__xludf.DUMMYFUNCTION("""COMPUTED_VALUE"""),"")</f>
        <v/>
      </c>
      <c r="D39278" s="5">
        <v>0.0</v>
      </c>
    </row>
    <row r="39279" ht="14.25" customHeight="1">
      <c r="A39279" s="5"/>
      <c r="B39279" s="5"/>
      <c r="C39279" s="5" t="str">
        <f>IFERROR(__xludf.DUMMYFUNCTION("""COMPUTED_VALUE"""),"")</f>
        <v/>
      </c>
      <c r="D39279" s="5">
        <v>0.0</v>
      </c>
    </row>
    <row r="39280" ht="14.25" customHeight="1">
      <c r="A39280" s="5"/>
      <c r="B39280" s="5"/>
      <c r="C39280" s="5" t="str">
        <f>IFERROR(__xludf.DUMMYFUNCTION("""COMPUTED_VALUE"""),"")</f>
        <v/>
      </c>
      <c r="D39280" s="5">
        <v>0.0</v>
      </c>
    </row>
    <row r="39281" ht="14.25" customHeight="1">
      <c r="A39281" s="5"/>
      <c r="B39281" s="5"/>
      <c r="C39281" s="5" t="str">
        <f>IFERROR(__xludf.DUMMYFUNCTION("""COMPUTED_VALUE"""),"")</f>
        <v/>
      </c>
      <c r="D39281" s="5">
        <v>0.0</v>
      </c>
    </row>
    <row r="39282" ht="14.25" customHeight="1">
      <c r="A39282" s="5"/>
      <c r="B39282" s="5"/>
      <c r="C39282" s="5" t="str">
        <f>IFERROR(__xludf.DUMMYFUNCTION("""COMPUTED_VALUE"""),"")</f>
        <v/>
      </c>
      <c r="D39282" s="5">
        <v>0.0</v>
      </c>
    </row>
    <row r="39283" ht="14.25" customHeight="1">
      <c r="A39283" s="5"/>
      <c r="B39283" s="5"/>
      <c r="C39283" s="5" t="str">
        <f>IFERROR(__xludf.DUMMYFUNCTION("""COMPUTED_VALUE"""),"")</f>
        <v/>
      </c>
      <c r="D39283" s="5">
        <v>0.0</v>
      </c>
    </row>
    <row r="39284" ht="14.25" customHeight="1">
      <c r="A39284" s="5"/>
      <c r="B39284" s="5"/>
      <c r="C39284" s="5" t="str">
        <f>IFERROR(__xludf.DUMMYFUNCTION("""COMPUTED_VALUE"""),"")</f>
        <v/>
      </c>
      <c r="D39284" s="5">
        <v>0.0</v>
      </c>
    </row>
    <row r="39285" ht="14.25" customHeight="1">
      <c r="A39285" s="5"/>
      <c r="B39285" s="5"/>
      <c r="C39285" s="5" t="str">
        <f>IFERROR(__xludf.DUMMYFUNCTION("""COMPUTED_VALUE"""),"")</f>
        <v/>
      </c>
      <c r="D39285" s="5">
        <v>0.0</v>
      </c>
    </row>
    <row r="39286" ht="14.25" customHeight="1">
      <c r="A39286" s="5"/>
      <c r="B39286" s="5"/>
      <c r="C39286" s="5" t="str">
        <f>IFERROR(__xludf.DUMMYFUNCTION("""COMPUTED_VALUE"""),"")</f>
        <v/>
      </c>
      <c r="D39286" s="5">
        <v>0.0</v>
      </c>
    </row>
    <row r="39287" ht="14.25" customHeight="1">
      <c r="A39287" s="5"/>
      <c r="B39287" s="5"/>
      <c r="C39287" s="5" t="str">
        <f>IFERROR(__xludf.DUMMYFUNCTION("""COMPUTED_VALUE"""),"")</f>
        <v/>
      </c>
      <c r="D39287" s="5">
        <v>0.0</v>
      </c>
    </row>
    <row r="39288" ht="14.25" customHeight="1">
      <c r="A39288" s="5"/>
      <c r="B39288" s="5"/>
      <c r="C39288" s="5" t="str">
        <f>IFERROR(__xludf.DUMMYFUNCTION("""COMPUTED_VALUE"""),"")</f>
        <v/>
      </c>
      <c r="D39288" s="5">
        <v>0.0</v>
      </c>
    </row>
    <row r="39289" ht="14.25" customHeight="1">
      <c r="A39289" s="5"/>
      <c r="B39289" s="5"/>
      <c r="C39289" s="5" t="str">
        <f>IFERROR(__xludf.DUMMYFUNCTION("""COMPUTED_VALUE"""),"")</f>
        <v/>
      </c>
      <c r="D39289" s="5">
        <v>0.0</v>
      </c>
    </row>
    <row r="39290" ht="14.25" customHeight="1">
      <c r="A39290" s="5"/>
      <c r="B39290" s="5"/>
      <c r="C39290" s="5" t="str">
        <f>IFERROR(__xludf.DUMMYFUNCTION("""COMPUTED_VALUE"""),"")</f>
        <v/>
      </c>
      <c r="D39290" s="5">
        <v>0.0</v>
      </c>
    </row>
    <row r="39291" ht="14.25" customHeight="1">
      <c r="A39291" s="5"/>
      <c r="B39291" s="5"/>
      <c r="C39291" s="5" t="str">
        <f>IFERROR(__xludf.DUMMYFUNCTION("""COMPUTED_VALUE"""),"")</f>
        <v/>
      </c>
      <c r="D39291" s="5">
        <v>0.0</v>
      </c>
    </row>
    <row r="39292" ht="14.25" customHeight="1">
      <c r="A39292" s="5"/>
      <c r="B39292" s="5"/>
      <c r="C39292" s="5" t="str">
        <f>IFERROR(__xludf.DUMMYFUNCTION("""COMPUTED_VALUE"""),"")</f>
        <v/>
      </c>
      <c r="D39292" s="5">
        <v>0.0</v>
      </c>
    </row>
    <row r="39293" ht="14.25" customHeight="1">
      <c r="A39293" s="5"/>
      <c r="B39293" s="5"/>
      <c r="C39293" s="5" t="str">
        <f>IFERROR(__xludf.DUMMYFUNCTION("""COMPUTED_VALUE"""),"")</f>
        <v/>
      </c>
      <c r="D39293" s="5">
        <v>0.0</v>
      </c>
    </row>
    <row r="39294" ht="14.25" customHeight="1">
      <c r="A39294" s="5"/>
      <c r="B39294" s="5"/>
      <c r="C39294" s="5" t="str">
        <f>IFERROR(__xludf.DUMMYFUNCTION("""COMPUTED_VALUE"""),"")</f>
        <v/>
      </c>
      <c r="D39294" s="5">
        <v>0.0</v>
      </c>
    </row>
    <row r="39295" ht="14.25" customHeight="1">
      <c r="A39295" s="5"/>
      <c r="B39295" s="5"/>
      <c r="C39295" s="5" t="str">
        <f>IFERROR(__xludf.DUMMYFUNCTION("""COMPUTED_VALUE"""),"")</f>
        <v/>
      </c>
      <c r="D39295" s="5">
        <v>0.0</v>
      </c>
    </row>
    <row r="39296" ht="14.25" customHeight="1">
      <c r="A39296" s="5"/>
      <c r="B39296" s="5"/>
      <c r="C39296" s="5" t="str">
        <f>IFERROR(__xludf.DUMMYFUNCTION("""COMPUTED_VALUE"""),"")</f>
        <v/>
      </c>
      <c r="D39296" s="5">
        <v>0.0</v>
      </c>
    </row>
    <row r="39297" ht="14.25" customHeight="1">
      <c r="A39297" s="5"/>
      <c r="B39297" s="5"/>
      <c r="C39297" s="5" t="str">
        <f>IFERROR(__xludf.DUMMYFUNCTION("""COMPUTED_VALUE"""),"")</f>
        <v/>
      </c>
      <c r="D39297" s="5">
        <v>0.0</v>
      </c>
    </row>
    <row r="39298" ht="14.25" customHeight="1">
      <c r="A39298" s="5"/>
      <c r="B39298" s="5"/>
      <c r="C39298" s="5" t="str">
        <f>IFERROR(__xludf.DUMMYFUNCTION("""COMPUTED_VALUE"""),"")</f>
        <v/>
      </c>
      <c r="D39298" s="5">
        <v>0.0</v>
      </c>
    </row>
    <row r="39299" ht="14.25" customHeight="1">
      <c r="A39299" s="5"/>
      <c r="B39299" s="5"/>
      <c r="C39299" s="5" t="str">
        <f>IFERROR(__xludf.DUMMYFUNCTION("""COMPUTED_VALUE"""),"")</f>
        <v/>
      </c>
      <c r="D39299" s="5">
        <v>0.0</v>
      </c>
    </row>
    <row r="39300" ht="14.25" customHeight="1">
      <c r="A39300" s="5"/>
      <c r="B39300" s="5"/>
      <c r="C39300" s="5" t="str">
        <f>IFERROR(__xludf.DUMMYFUNCTION("""COMPUTED_VALUE"""),"")</f>
        <v/>
      </c>
      <c r="D39300" s="5">
        <v>0.0</v>
      </c>
    </row>
    <row r="39301" ht="14.25" customHeight="1">
      <c r="A39301" s="5"/>
      <c r="B39301" s="5"/>
      <c r="C39301" s="5" t="str">
        <f>IFERROR(__xludf.DUMMYFUNCTION("""COMPUTED_VALUE"""),"")</f>
        <v/>
      </c>
      <c r="D39301" s="5">
        <v>0.0</v>
      </c>
    </row>
    <row r="39302" ht="14.25" customHeight="1">
      <c r="A39302" s="5"/>
      <c r="B39302" s="5"/>
      <c r="C39302" s="5" t="str">
        <f>IFERROR(__xludf.DUMMYFUNCTION("""COMPUTED_VALUE"""),"")</f>
        <v/>
      </c>
      <c r="D39302" s="5">
        <v>0.0</v>
      </c>
    </row>
    <row r="39303" ht="14.25" customHeight="1">
      <c r="A39303" s="5"/>
      <c r="B39303" s="5"/>
      <c r="C39303" s="5" t="str">
        <f>IFERROR(__xludf.DUMMYFUNCTION("""COMPUTED_VALUE"""),"")</f>
        <v/>
      </c>
      <c r="D39303" s="5">
        <v>0.0</v>
      </c>
    </row>
    <row r="39304" ht="14.25" customHeight="1">
      <c r="A39304" s="5"/>
      <c r="B39304" s="5"/>
      <c r="C39304" s="5" t="str">
        <f>IFERROR(__xludf.DUMMYFUNCTION("""COMPUTED_VALUE"""),"")</f>
        <v/>
      </c>
      <c r="D39304" s="5">
        <v>0.0</v>
      </c>
    </row>
    <row r="39305" ht="14.25" customHeight="1">
      <c r="A39305" s="5"/>
      <c r="B39305" s="5"/>
      <c r="C39305" s="5" t="str">
        <f>IFERROR(__xludf.DUMMYFUNCTION("""COMPUTED_VALUE"""),"")</f>
        <v/>
      </c>
      <c r="D39305" s="5">
        <v>0.0</v>
      </c>
    </row>
    <row r="39306" ht="14.25" customHeight="1">
      <c r="A39306" s="5"/>
      <c r="B39306" s="5"/>
      <c r="C39306" s="5" t="str">
        <f>IFERROR(__xludf.DUMMYFUNCTION("""COMPUTED_VALUE"""),"")</f>
        <v/>
      </c>
      <c r="D39306" s="5">
        <v>0.0</v>
      </c>
    </row>
    <row r="39307" ht="14.25" customHeight="1">
      <c r="A39307" s="5"/>
      <c r="B39307" s="5"/>
      <c r="C39307" s="5" t="str">
        <f>IFERROR(__xludf.DUMMYFUNCTION("""COMPUTED_VALUE"""),"")</f>
        <v/>
      </c>
      <c r="D39307" s="5">
        <v>0.0</v>
      </c>
    </row>
    <row r="39308" ht="14.25" customHeight="1">
      <c r="A39308" s="5"/>
      <c r="B39308" s="5"/>
      <c r="C39308" s="5" t="str">
        <f>IFERROR(__xludf.DUMMYFUNCTION("""COMPUTED_VALUE"""),"")</f>
        <v/>
      </c>
      <c r="D39308" s="5">
        <v>0.0</v>
      </c>
    </row>
    <row r="39309" ht="14.25" customHeight="1">
      <c r="A39309" s="5"/>
      <c r="B39309" s="5"/>
      <c r="C39309" s="5" t="str">
        <f>IFERROR(__xludf.DUMMYFUNCTION("""COMPUTED_VALUE"""),"")</f>
        <v/>
      </c>
      <c r="D39309" s="5">
        <v>0.0</v>
      </c>
    </row>
    <row r="39310" ht="14.25" customHeight="1">
      <c r="A39310" s="5"/>
      <c r="B39310" s="5"/>
      <c r="C39310" s="5" t="str">
        <f>IFERROR(__xludf.DUMMYFUNCTION("""COMPUTED_VALUE"""),"")</f>
        <v/>
      </c>
      <c r="D39310" s="5">
        <v>0.0</v>
      </c>
    </row>
    <row r="39311" ht="14.25" customHeight="1">
      <c r="A39311" s="5"/>
      <c r="B39311" s="5"/>
      <c r="C39311" s="5" t="str">
        <f>IFERROR(__xludf.DUMMYFUNCTION("""COMPUTED_VALUE"""),"")</f>
        <v/>
      </c>
      <c r="D39311" s="5">
        <v>0.0</v>
      </c>
    </row>
    <row r="39312" ht="14.25" customHeight="1">
      <c r="A39312" s="5"/>
      <c r="B39312" s="5"/>
      <c r="C39312" s="5" t="str">
        <f>IFERROR(__xludf.DUMMYFUNCTION("""COMPUTED_VALUE"""),"")</f>
        <v/>
      </c>
      <c r="D39312" s="5">
        <v>0.0</v>
      </c>
    </row>
    <row r="39313" ht="14.25" customHeight="1">
      <c r="A39313" s="5"/>
      <c r="B39313" s="5"/>
      <c r="C39313" s="5" t="str">
        <f>IFERROR(__xludf.DUMMYFUNCTION("""COMPUTED_VALUE"""),"")</f>
        <v/>
      </c>
      <c r="D39313" s="5">
        <v>0.0</v>
      </c>
    </row>
    <row r="39314" ht="14.25" customHeight="1">
      <c r="A39314" s="5"/>
      <c r="B39314" s="5"/>
      <c r="C39314" s="5" t="str">
        <f>IFERROR(__xludf.DUMMYFUNCTION("""COMPUTED_VALUE"""),"")</f>
        <v/>
      </c>
      <c r="D39314" s="5">
        <v>0.0</v>
      </c>
    </row>
    <row r="39315" ht="14.25" customHeight="1">
      <c r="A39315" s="5"/>
      <c r="B39315" s="5"/>
      <c r="C39315" s="5" t="str">
        <f>IFERROR(__xludf.DUMMYFUNCTION("""COMPUTED_VALUE"""),"")</f>
        <v/>
      </c>
      <c r="D39315" s="5">
        <v>0.0</v>
      </c>
    </row>
    <row r="39316" ht="14.25" customHeight="1">
      <c r="A39316" s="5"/>
      <c r="B39316" s="5"/>
      <c r="C39316" s="5" t="str">
        <f>IFERROR(__xludf.DUMMYFUNCTION("""COMPUTED_VALUE"""),"")</f>
        <v/>
      </c>
      <c r="D39316" s="5">
        <v>0.0</v>
      </c>
    </row>
    <row r="39317" ht="14.25" customHeight="1">
      <c r="A39317" s="5"/>
      <c r="B39317" s="5"/>
      <c r="C39317" s="5" t="str">
        <f>IFERROR(__xludf.DUMMYFUNCTION("""COMPUTED_VALUE"""),"")</f>
        <v/>
      </c>
      <c r="D39317" s="5">
        <v>0.0</v>
      </c>
    </row>
    <row r="39318" ht="14.25" customHeight="1">
      <c r="A39318" s="5"/>
      <c r="B39318" s="5"/>
      <c r="C39318" s="5" t="str">
        <f>IFERROR(__xludf.DUMMYFUNCTION("""COMPUTED_VALUE"""),"")</f>
        <v/>
      </c>
      <c r="D39318" s="5">
        <v>0.0</v>
      </c>
    </row>
    <row r="39319" ht="14.25" customHeight="1">
      <c r="A39319" s="5"/>
      <c r="B39319" s="5"/>
      <c r="C39319" s="5" t="str">
        <f>IFERROR(__xludf.DUMMYFUNCTION("""COMPUTED_VALUE"""),"")</f>
        <v/>
      </c>
      <c r="D39319" s="5">
        <v>0.0</v>
      </c>
    </row>
    <row r="39320" ht="14.25" customHeight="1">
      <c r="A39320" s="5"/>
      <c r="B39320" s="5"/>
      <c r="C39320" s="5" t="str">
        <f>IFERROR(__xludf.DUMMYFUNCTION("""COMPUTED_VALUE"""),"")</f>
        <v/>
      </c>
      <c r="D39320" s="5">
        <v>0.0</v>
      </c>
    </row>
    <row r="39321" ht="14.25" customHeight="1">
      <c r="A39321" s="5"/>
      <c r="B39321" s="5"/>
      <c r="C39321" s="5" t="str">
        <f>IFERROR(__xludf.DUMMYFUNCTION("""COMPUTED_VALUE"""),"")</f>
        <v/>
      </c>
      <c r="D39321" s="5">
        <v>0.0</v>
      </c>
    </row>
    <row r="39322" ht="14.25" customHeight="1">
      <c r="A39322" s="5"/>
      <c r="B39322" s="5"/>
      <c r="C39322" s="5" t="str">
        <f>IFERROR(__xludf.DUMMYFUNCTION("""COMPUTED_VALUE"""),"")</f>
        <v/>
      </c>
      <c r="D39322" s="5">
        <v>0.0</v>
      </c>
    </row>
    <row r="39323" ht="14.25" customHeight="1">
      <c r="A39323" s="5"/>
      <c r="B39323" s="5"/>
      <c r="C39323" s="5" t="str">
        <f>IFERROR(__xludf.DUMMYFUNCTION("""COMPUTED_VALUE"""),"")</f>
        <v/>
      </c>
      <c r="D39323" s="5">
        <v>0.0</v>
      </c>
    </row>
    <row r="39324" ht="14.25" customHeight="1">
      <c r="A39324" s="5"/>
      <c r="B39324" s="5"/>
      <c r="C39324" s="5" t="str">
        <f>IFERROR(__xludf.DUMMYFUNCTION("""COMPUTED_VALUE"""),"")</f>
        <v/>
      </c>
      <c r="D39324" s="5">
        <v>0.0</v>
      </c>
    </row>
    <row r="39325" ht="14.25" customHeight="1">
      <c r="A39325" s="5"/>
      <c r="B39325" s="5"/>
      <c r="C39325" s="5" t="str">
        <f>IFERROR(__xludf.DUMMYFUNCTION("""COMPUTED_VALUE"""),"")</f>
        <v/>
      </c>
      <c r="D39325" s="5">
        <v>0.0</v>
      </c>
    </row>
    <row r="39326" ht="14.25" customHeight="1">
      <c r="A39326" s="5"/>
      <c r="B39326" s="5"/>
      <c r="C39326" s="5" t="str">
        <f>IFERROR(__xludf.DUMMYFUNCTION("""COMPUTED_VALUE"""),"")</f>
        <v/>
      </c>
      <c r="D39326" s="5">
        <v>0.0</v>
      </c>
    </row>
    <row r="39327" ht="14.25" customHeight="1">
      <c r="A39327" s="5"/>
      <c r="B39327" s="5"/>
      <c r="C39327" s="5" t="str">
        <f>IFERROR(__xludf.DUMMYFUNCTION("""COMPUTED_VALUE"""),"")</f>
        <v/>
      </c>
      <c r="D39327" s="5">
        <v>0.0</v>
      </c>
    </row>
    <row r="39328" ht="14.25" customHeight="1">
      <c r="A39328" s="5"/>
      <c r="B39328" s="5"/>
      <c r="C39328" s="5" t="str">
        <f>IFERROR(__xludf.DUMMYFUNCTION("""COMPUTED_VALUE"""),"")</f>
        <v/>
      </c>
      <c r="D39328" s="5">
        <v>0.0</v>
      </c>
    </row>
    <row r="39329" ht="14.25" customHeight="1">
      <c r="A39329" s="5"/>
      <c r="B39329" s="5"/>
      <c r="C39329" s="5" t="str">
        <f>IFERROR(__xludf.DUMMYFUNCTION("""COMPUTED_VALUE"""),"")</f>
        <v/>
      </c>
      <c r="D39329" s="5">
        <v>0.0</v>
      </c>
    </row>
    <row r="39330" ht="14.25" customHeight="1">
      <c r="A39330" s="5"/>
      <c r="B39330" s="5"/>
      <c r="C39330" s="5" t="str">
        <f>IFERROR(__xludf.DUMMYFUNCTION("""COMPUTED_VALUE"""),"")</f>
        <v/>
      </c>
      <c r="D39330" s="5">
        <v>0.0</v>
      </c>
    </row>
    <row r="39331" ht="14.25" customHeight="1">
      <c r="A39331" s="5"/>
      <c r="B39331" s="5"/>
      <c r="C39331" s="5" t="str">
        <f>IFERROR(__xludf.DUMMYFUNCTION("""COMPUTED_VALUE"""),"")</f>
        <v/>
      </c>
      <c r="D39331" s="5">
        <v>0.0</v>
      </c>
    </row>
    <row r="39332" ht="14.25" customHeight="1">
      <c r="A39332" s="5"/>
      <c r="B39332" s="5"/>
      <c r="C39332" s="5" t="str">
        <f>IFERROR(__xludf.DUMMYFUNCTION("""COMPUTED_VALUE"""),"")</f>
        <v/>
      </c>
      <c r="D39332" s="5">
        <v>0.0</v>
      </c>
    </row>
    <row r="39333" ht="14.25" customHeight="1">
      <c r="A39333" s="5"/>
      <c r="B39333" s="5"/>
      <c r="C39333" s="5" t="str">
        <f>IFERROR(__xludf.DUMMYFUNCTION("""COMPUTED_VALUE"""),"")</f>
        <v/>
      </c>
      <c r="D39333" s="5">
        <v>0.0</v>
      </c>
    </row>
    <row r="39334" ht="14.25" customHeight="1">
      <c r="A39334" s="5"/>
      <c r="B39334" s="5"/>
      <c r="C39334" s="5" t="str">
        <f>IFERROR(__xludf.DUMMYFUNCTION("""COMPUTED_VALUE"""),"")</f>
        <v/>
      </c>
      <c r="D39334" s="5">
        <v>0.0</v>
      </c>
    </row>
    <row r="39335" ht="14.25" customHeight="1">
      <c r="A39335" s="5"/>
      <c r="B39335" s="5"/>
      <c r="C39335" s="5" t="str">
        <f>IFERROR(__xludf.DUMMYFUNCTION("""COMPUTED_VALUE"""),"")</f>
        <v/>
      </c>
      <c r="D39335" s="5">
        <v>0.0</v>
      </c>
    </row>
    <row r="39336" ht="14.25" customHeight="1">
      <c r="A39336" s="5"/>
      <c r="B39336" s="5"/>
      <c r="C39336" s="5" t="str">
        <f>IFERROR(__xludf.DUMMYFUNCTION("""COMPUTED_VALUE"""),"")</f>
        <v/>
      </c>
      <c r="D39336" s="5">
        <v>0.0</v>
      </c>
    </row>
    <row r="39337" ht="14.25" customHeight="1">
      <c r="A39337" s="5"/>
      <c r="B39337" s="5"/>
      <c r="C39337" s="5" t="str">
        <f>IFERROR(__xludf.DUMMYFUNCTION("""COMPUTED_VALUE"""),"")</f>
        <v/>
      </c>
      <c r="D39337" s="5">
        <v>0.0</v>
      </c>
    </row>
    <row r="39338" ht="14.25" customHeight="1">
      <c r="A39338" s="5"/>
      <c r="B39338" s="5"/>
      <c r="C39338" s="5" t="str">
        <f>IFERROR(__xludf.DUMMYFUNCTION("""COMPUTED_VALUE"""),"")</f>
        <v/>
      </c>
      <c r="D39338" s="5">
        <v>0.0</v>
      </c>
    </row>
    <row r="39339" ht="14.25" customHeight="1">
      <c r="A39339" s="5"/>
      <c r="B39339" s="5"/>
      <c r="C39339" s="5" t="str">
        <f>IFERROR(__xludf.DUMMYFUNCTION("""COMPUTED_VALUE"""),"")</f>
        <v/>
      </c>
      <c r="D39339" s="5">
        <v>0.0</v>
      </c>
    </row>
    <row r="39340" ht="14.25" customHeight="1">
      <c r="A39340" s="5"/>
      <c r="B39340" s="5"/>
      <c r="C39340" s="5" t="str">
        <f>IFERROR(__xludf.DUMMYFUNCTION("""COMPUTED_VALUE"""),"")</f>
        <v/>
      </c>
      <c r="D39340" s="5">
        <v>0.0</v>
      </c>
    </row>
    <row r="39341" ht="14.25" customHeight="1">
      <c r="A39341" s="5"/>
      <c r="B39341" s="5"/>
      <c r="C39341" s="5" t="str">
        <f>IFERROR(__xludf.DUMMYFUNCTION("""COMPUTED_VALUE"""),"")</f>
        <v/>
      </c>
      <c r="D39341" s="5">
        <v>0.0</v>
      </c>
    </row>
    <row r="39342" ht="14.25" customHeight="1">
      <c r="A39342" s="5"/>
      <c r="B39342" s="5"/>
      <c r="C39342" s="5" t="str">
        <f>IFERROR(__xludf.DUMMYFUNCTION("""COMPUTED_VALUE"""),"")</f>
        <v/>
      </c>
      <c r="D39342" s="5">
        <v>0.0</v>
      </c>
    </row>
    <row r="39343" ht="14.25" customHeight="1">
      <c r="A39343" s="5"/>
      <c r="B39343" s="5"/>
      <c r="C39343" s="5" t="str">
        <f>IFERROR(__xludf.DUMMYFUNCTION("""COMPUTED_VALUE"""),"")</f>
        <v/>
      </c>
      <c r="D39343" s="5">
        <v>0.0</v>
      </c>
    </row>
    <row r="39344" ht="14.25" customHeight="1">
      <c r="A39344" s="5"/>
      <c r="B39344" s="5"/>
      <c r="C39344" s="5" t="str">
        <f>IFERROR(__xludf.DUMMYFUNCTION("""COMPUTED_VALUE"""),"")</f>
        <v/>
      </c>
      <c r="D39344" s="5">
        <v>0.0</v>
      </c>
    </row>
    <row r="39345" ht="14.25" customHeight="1">
      <c r="A39345" s="5"/>
      <c r="B39345" s="5"/>
      <c r="C39345" s="5" t="str">
        <f>IFERROR(__xludf.DUMMYFUNCTION("""COMPUTED_VALUE"""),"")</f>
        <v/>
      </c>
      <c r="D39345" s="5">
        <v>0.0</v>
      </c>
    </row>
    <row r="39346" ht="14.25" customHeight="1">
      <c r="A39346" s="5"/>
      <c r="B39346" s="5"/>
      <c r="C39346" s="5" t="str">
        <f>IFERROR(__xludf.DUMMYFUNCTION("""COMPUTED_VALUE"""),"")</f>
        <v/>
      </c>
      <c r="D39346" s="5">
        <v>0.0</v>
      </c>
    </row>
    <row r="39347" ht="14.25" customHeight="1">
      <c r="A39347" s="5"/>
      <c r="B39347" s="5"/>
      <c r="C39347" s="5" t="str">
        <f>IFERROR(__xludf.DUMMYFUNCTION("""COMPUTED_VALUE"""),"")</f>
        <v/>
      </c>
      <c r="D39347" s="5">
        <v>0.0</v>
      </c>
    </row>
    <row r="39348" ht="14.25" customHeight="1">
      <c r="A39348" s="5"/>
      <c r="B39348" s="5"/>
      <c r="C39348" s="5" t="str">
        <f>IFERROR(__xludf.DUMMYFUNCTION("""COMPUTED_VALUE"""),"")</f>
        <v/>
      </c>
      <c r="D39348" s="5">
        <v>0.0</v>
      </c>
    </row>
    <row r="39349" ht="14.25" customHeight="1">
      <c r="A39349" s="5"/>
      <c r="B39349" s="5"/>
      <c r="C39349" s="5" t="str">
        <f>IFERROR(__xludf.DUMMYFUNCTION("""COMPUTED_VALUE"""),"")</f>
        <v/>
      </c>
      <c r="D39349" s="5">
        <v>0.0</v>
      </c>
    </row>
    <row r="39350" ht="14.25" customHeight="1">
      <c r="A39350" s="5"/>
      <c r="B39350" s="5"/>
      <c r="C39350" s="5" t="str">
        <f>IFERROR(__xludf.DUMMYFUNCTION("""COMPUTED_VALUE"""),"")</f>
        <v/>
      </c>
      <c r="D39350" s="5">
        <v>0.0</v>
      </c>
    </row>
    <row r="39351" ht="14.25" customHeight="1">
      <c r="A39351" s="5"/>
      <c r="B39351" s="5"/>
      <c r="C39351" s="5" t="str">
        <f>IFERROR(__xludf.DUMMYFUNCTION("""COMPUTED_VALUE"""),"")</f>
        <v/>
      </c>
      <c r="D39351" s="5">
        <v>0.0</v>
      </c>
    </row>
    <row r="39352" ht="14.25" customHeight="1">
      <c r="A39352" s="5"/>
      <c r="B39352" s="5"/>
      <c r="C39352" s="5" t="str">
        <f>IFERROR(__xludf.DUMMYFUNCTION("""COMPUTED_VALUE"""),"")</f>
        <v/>
      </c>
      <c r="D39352" s="5">
        <v>0.0</v>
      </c>
    </row>
    <row r="39353" ht="14.25" customHeight="1">
      <c r="A39353" s="5"/>
      <c r="B39353" s="5"/>
      <c r="C39353" s="5" t="str">
        <f>IFERROR(__xludf.DUMMYFUNCTION("""COMPUTED_VALUE"""),"")</f>
        <v/>
      </c>
      <c r="D39353" s="5">
        <v>0.0</v>
      </c>
    </row>
    <row r="39354" ht="14.25" customHeight="1">
      <c r="A39354" s="5"/>
      <c r="B39354" s="5"/>
      <c r="C39354" s="5" t="str">
        <f>IFERROR(__xludf.DUMMYFUNCTION("""COMPUTED_VALUE"""),"")</f>
        <v/>
      </c>
      <c r="D39354" s="5">
        <v>0.0</v>
      </c>
    </row>
    <row r="39355" ht="14.25" customHeight="1">
      <c r="A39355" s="5"/>
      <c r="B39355" s="5"/>
      <c r="C39355" s="5" t="str">
        <f>IFERROR(__xludf.DUMMYFUNCTION("""COMPUTED_VALUE"""),"")</f>
        <v/>
      </c>
      <c r="D39355" s="5">
        <v>0.0</v>
      </c>
    </row>
    <row r="39356" ht="14.25" customHeight="1">
      <c r="A39356" s="5"/>
      <c r="B39356" s="5"/>
      <c r="C39356" s="5" t="str">
        <f>IFERROR(__xludf.DUMMYFUNCTION("""COMPUTED_VALUE"""),"")</f>
        <v/>
      </c>
      <c r="D39356" s="5">
        <v>0.0</v>
      </c>
    </row>
    <row r="39357" ht="14.25" customHeight="1">
      <c r="A39357" s="5"/>
      <c r="B39357" s="5"/>
      <c r="C39357" s="5" t="str">
        <f>IFERROR(__xludf.DUMMYFUNCTION("""COMPUTED_VALUE"""),"")</f>
        <v/>
      </c>
      <c r="D39357" s="5">
        <v>0.0</v>
      </c>
    </row>
    <row r="39358" ht="14.25" customHeight="1">
      <c r="A39358" s="5"/>
      <c r="B39358" s="5"/>
      <c r="C39358" s="5" t="str">
        <f>IFERROR(__xludf.DUMMYFUNCTION("""COMPUTED_VALUE"""),"")</f>
        <v/>
      </c>
      <c r="D39358" s="5">
        <v>0.0</v>
      </c>
    </row>
    <row r="39359" ht="14.25" customHeight="1">
      <c r="A39359" s="5"/>
      <c r="B39359" s="5"/>
      <c r="C39359" s="5" t="str">
        <f>IFERROR(__xludf.DUMMYFUNCTION("""COMPUTED_VALUE"""),"")</f>
        <v/>
      </c>
      <c r="D39359" s="5">
        <v>0.0</v>
      </c>
    </row>
    <row r="39360" ht="14.25" customHeight="1">
      <c r="A39360" s="5"/>
      <c r="B39360" s="5"/>
      <c r="C39360" s="5" t="str">
        <f>IFERROR(__xludf.DUMMYFUNCTION("""COMPUTED_VALUE"""),"")</f>
        <v/>
      </c>
      <c r="D39360" s="5">
        <v>0.0</v>
      </c>
    </row>
    <row r="39361" ht="14.25" customHeight="1">
      <c r="A39361" s="5"/>
      <c r="B39361" s="5"/>
      <c r="C39361" s="5" t="str">
        <f>IFERROR(__xludf.DUMMYFUNCTION("""COMPUTED_VALUE"""),"")</f>
        <v/>
      </c>
      <c r="D39361" s="5">
        <v>0.0</v>
      </c>
    </row>
    <row r="39362" ht="14.25" customHeight="1">
      <c r="A39362" s="5"/>
      <c r="B39362" s="5"/>
      <c r="C39362" s="5" t="str">
        <f>IFERROR(__xludf.DUMMYFUNCTION("""COMPUTED_VALUE"""),"")</f>
        <v/>
      </c>
      <c r="D39362" s="5">
        <v>0.0</v>
      </c>
    </row>
    <row r="39363" ht="14.25" customHeight="1">
      <c r="A39363" s="5"/>
      <c r="B39363" s="5"/>
      <c r="C39363" s="5" t="str">
        <f>IFERROR(__xludf.DUMMYFUNCTION("""COMPUTED_VALUE"""),"")</f>
        <v/>
      </c>
      <c r="D39363" s="5">
        <v>0.0</v>
      </c>
    </row>
    <row r="39364" ht="14.25" customHeight="1">
      <c r="A39364" s="5"/>
      <c r="B39364" s="5"/>
      <c r="C39364" s="5" t="str">
        <f>IFERROR(__xludf.DUMMYFUNCTION("""COMPUTED_VALUE"""),"")</f>
        <v/>
      </c>
      <c r="D39364" s="5">
        <v>0.0</v>
      </c>
    </row>
    <row r="39365" ht="14.25" customHeight="1">
      <c r="A39365" s="5"/>
      <c r="B39365" s="5"/>
      <c r="C39365" s="5" t="str">
        <f>IFERROR(__xludf.DUMMYFUNCTION("""COMPUTED_VALUE"""),"")</f>
        <v/>
      </c>
      <c r="D39365" s="5">
        <v>0.0</v>
      </c>
    </row>
    <row r="39366" ht="14.25" customHeight="1">
      <c r="A39366" s="5"/>
      <c r="B39366" s="5"/>
      <c r="C39366" s="5" t="str">
        <f>IFERROR(__xludf.DUMMYFUNCTION("""COMPUTED_VALUE"""),"")</f>
        <v/>
      </c>
      <c r="D39366" s="5">
        <v>0.0</v>
      </c>
    </row>
    <row r="39367" ht="14.25" customHeight="1">
      <c r="A39367" s="5"/>
      <c r="B39367" s="5"/>
      <c r="C39367" s="5" t="str">
        <f>IFERROR(__xludf.DUMMYFUNCTION("""COMPUTED_VALUE"""),"")</f>
        <v/>
      </c>
      <c r="D39367" s="5">
        <v>0.0</v>
      </c>
    </row>
    <row r="39368" ht="14.25" customHeight="1">
      <c r="A39368" s="5"/>
      <c r="B39368" s="5"/>
      <c r="C39368" s="5" t="str">
        <f>IFERROR(__xludf.DUMMYFUNCTION("""COMPUTED_VALUE"""),"")</f>
        <v/>
      </c>
      <c r="D39368" s="5">
        <v>0.0</v>
      </c>
    </row>
    <row r="39369" ht="14.25" customHeight="1">
      <c r="A39369" s="5"/>
      <c r="B39369" s="5"/>
      <c r="C39369" s="5" t="str">
        <f>IFERROR(__xludf.DUMMYFUNCTION("""COMPUTED_VALUE"""),"")</f>
        <v/>
      </c>
      <c r="D39369" s="5">
        <v>0.0</v>
      </c>
    </row>
    <row r="39370" ht="14.25" customHeight="1">
      <c r="A39370" s="5"/>
      <c r="B39370" s="5"/>
      <c r="C39370" s="5" t="str">
        <f>IFERROR(__xludf.DUMMYFUNCTION("""COMPUTED_VALUE"""),"")</f>
        <v/>
      </c>
      <c r="D39370" s="5">
        <v>0.0</v>
      </c>
    </row>
    <row r="39371" ht="14.25" customHeight="1">
      <c r="A39371" s="5"/>
      <c r="B39371" s="5"/>
      <c r="C39371" s="5" t="str">
        <f>IFERROR(__xludf.DUMMYFUNCTION("""COMPUTED_VALUE"""),"")</f>
        <v/>
      </c>
      <c r="D39371" s="5">
        <v>0.0</v>
      </c>
    </row>
    <row r="39372" ht="14.25" customHeight="1">
      <c r="A39372" s="5"/>
      <c r="B39372" s="5"/>
      <c r="C39372" s="5" t="str">
        <f>IFERROR(__xludf.DUMMYFUNCTION("""COMPUTED_VALUE"""),"")</f>
        <v/>
      </c>
      <c r="D39372" s="5">
        <v>0.0</v>
      </c>
    </row>
    <row r="39373" ht="14.25" customHeight="1">
      <c r="A39373" s="5"/>
      <c r="B39373" s="5"/>
      <c r="C39373" s="5" t="str">
        <f>IFERROR(__xludf.DUMMYFUNCTION("""COMPUTED_VALUE"""),"")</f>
        <v/>
      </c>
      <c r="D39373" s="5">
        <v>0.0</v>
      </c>
    </row>
    <row r="39374" ht="14.25" customHeight="1">
      <c r="A39374" s="5"/>
      <c r="B39374" s="5"/>
      <c r="C39374" s="5" t="str">
        <f>IFERROR(__xludf.DUMMYFUNCTION("""COMPUTED_VALUE"""),"")</f>
        <v/>
      </c>
      <c r="D39374" s="5">
        <v>0.0</v>
      </c>
    </row>
    <row r="39375" ht="14.25" customHeight="1">
      <c r="A39375" s="5"/>
      <c r="B39375" s="5"/>
      <c r="C39375" s="5" t="str">
        <f>IFERROR(__xludf.DUMMYFUNCTION("""COMPUTED_VALUE"""),"")</f>
        <v/>
      </c>
      <c r="D39375" s="5">
        <v>0.0</v>
      </c>
    </row>
    <row r="39376" ht="14.25" customHeight="1">
      <c r="A39376" s="5"/>
      <c r="B39376" s="5"/>
      <c r="C39376" s="5" t="str">
        <f>IFERROR(__xludf.DUMMYFUNCTION("""COMPUTED_VALUE"""),"")</f>
        <v/>
      </c>
      <c r="D39376" s="5">
        <v>0.0</v>
      </c>
    </row>
    <row r="39377" ht="14.25" customHeight="1">
      <c r="A39377" s="5"/>
      <c r="B39377" s="5"/>
      <c r="C39377" s="5" t="str">
        <f>IFERROR(__xludf.DUMMYFUNCTION("""COMPUTED_VALUE"""),"")</f>
        <v/>
      </c>
      <c r="D39377" s="5">
        <v>0.0</v>
      </c>
    </row>
    <row r="39378" ht="14.25" customHeight="1">
      <c r="A39378" s="5"/>
      <c r="B39378" s="5"/>
      <c r="C39378" s="5" t="str">
        <f>IFERROR(__xludf.DUMMYFUNCTION("""COMPUTED_VALUE"""),"")</f>
        <v/>
      </c>
      <c r="D39378" s="5">
        <v>0.0</v>
      </c>
    </row>
    <row r="39379" ht="14.25" customHeight="1">
      <c r="A39379" s="5"/>
      <c r="B39379" s="5"/>
      <c r="C39379" s="5" t="str">
        <f>IFERROR(__xludf.DUMMYFUNCTION("""COMPUTED_VALUE"""),"")</f>
        <v/>
      </c>
      <c r="D39379" s="5">
        <v>0.0</v>
      </c>
    </row>
    <row r="39380" ht="14.25" customHeight="1">
      <c r="A39380" s="5"/>
      <c r="B39380" s="5"/>
      <c r="C39380" s="5" t="str">
        <f>IFERROR(__xludf.DUMMYFUNCTION("""COMPUTED_VALUE"""),"")</f>
        <v/>
      </c>
      <c r="D39380" s="5">
        <v>0.0</v>
      </c>
    </row>
    <row r="39381" ht="14.25" customHeight="1">
      <c r="A39381" s="5"/>
      <c r="B39381" s="5"/>
      <c r="C39381" s="5" t="str">
        <f>IFERROR(__xludf.DUMMYFUNCTION("""COMPUTED_VALUE"""),"")</f>
        <v/>
      </c>
      <c r="D39381" s="5">
        <v>0.0</v>
      </c>
    </row>
    <row r="39382" ht="14.25" customHeight="1">
      <c r="A39382" s="5"/>
      <c r="B39382" s="5"/>
      <c r="C39382" s="5" t="str">
        <f>IFERROR(__xludf.DUMMYFUNCTION("""COMPUTED_VALUE"""),"")</f>
        <v/>
      </c>
      <c r="D39382" s="5">
        <v>0.0</v>
      </c>
    </row>
    <row r="39383" ht="14.25" customHeight="1">
      <c r="A39383" s="5"/>
      <c r="B39383" s="5"/>
      <c r="C39383" s="5" t="str">
        <f>IFERROR(__xludf.DUMMYFUNCTION("""COMPUTED_VALUE"""),"")</f>
        <v/>
      </c>
      <c r="D39383" s="5">
        <v>0.0</v>
      </c>
    </row>
    <row r="39384" ht="14.25" customHeight="1">
      <c r="A39384" s="5"/>
      <c r="B39384" s="5"/>
      <c r="C39384" s="5" t="str">
        <f>IFERROR(__xludf.DUMMYFUNCTION("""COMPUTED_VALUE"""),"")</f>
        <v/>
      </c>
      <c r="D39384" s="5">
        <v>0.0</v>
      </c>
    </row>
    <row r="39385" ht="14.25" customHeight="1">
      <c r="A39385" s="5"/>
      <c r="B39385" s="5"/>
      <c r="C39385" s="5" t="str">
        <f>IFERROR(__xludf.DUMMYFUNCTION("""COMPUTED_VALUE"""),"")</f>
        <v/>
      </c>
      <c r="D39385" s="5">
        <v>0.0</v>
      </c>
    </row>
    <row r="39386" ht="14.25" customHeight="1">
      <c r="A39386" s="5"/>
      <c r="B39386" s="5"/>
      <c r="C39386" s="5" t="str">
        <f>IFERROR(__xludf.DUMMYFUNCTION("""COMPUTED_VALUE"""),"")</f>
        <v/>
      </c>
      <c r="D39386" s="5">
        <v>0.0</v>
      </c>
    </row>
    <row r="39387" ht="14.25" customHeight="1">
      <c r="A39387" s="5"/>
      <c r="B39387" s="5"/>
      <c r="C39387" s="5" t="str">
        <f>IFERROR(__xludf.DUMMYFUNCTION("""COMPUTED_VALUE"""),"")</f>
        <v/>
      </c>
      <c r="D39387" s="5">
        <v>0.0</v>
      </c>
    </row>
    <row r="39388" ht="14.25" customHeight="1">
      <c r="A39388" s="5"/>
      <c r="B39388" s="5"/>
      <c r="C39388" s="5" t="str">
        <f>IFERROR(__xludf.DUMMYFUNCTION("""COMPUTED_VALUE"""),"")</f>
        <v/>
      </c>
      <c r="D39388" s="5">
        <v>0.0</v>
      </c>
    </row>
    <row r="39389" ht="14.25" customHeight="1">
      <c r="A39389" s="5"/>
      <c r="B39389" s="5"/>
      <c r="C39389" s="5" t="str">
        <f>IFERROR(__xludf.DUMMYFUNCTION("""COMPUTED_VALUE"""),"")</f>
        <v/>
      </c>
      <c r="D39389" s="5">
        <v>0.0</v>
      </c>
    </row>
    <row r="39390" ht="14.25" customHeight="1">
      <c r="A39390" s="5"/>
      <c r="B39390" s="5"/>
      <c r="C39390" s="5" t="str">
        <f>IFERROR(__xludf.DUMMYFUNCTION("""COMPUTED_VALUE"""),"")</f>
        <v/>
      </c>
      <c r="D39390" s="5">
        <v>0.0</v>
      </c>
    </row>
    <row r="39391" ht="14.25" customHeight="1">
      <c r="A39391" s="5"/>
      <c r="B39391" s="5"/>
      <c r="C39391" s="5" t="str">
        <f>IFERROR(__xludf.DUMMYFUNCTION("""COMPUTED_VALUE"""),"")</f>
        <v/>
      </c>
      <c r="D39391" s="5">
        <v>0.0</v>
      </c>
    </row>
    <row r="39392" ht="14.25" customHeight="1">
      <c r="A39392" s="5"/>
      <c r="B39392" s="5"/>
      <c r="C39392" s="5" t="str">
        <f>IFERROR(__xludf.DUMMYFUNCTION("""COMPUTED_VALUE"""),"")</f>
        <v/>
      </c>
      <c r="D39392" s="5">
        <v>0.0</v>
      </c>
    </row>
    <row r="39393" ht="14.25" customHeight="1">
      <c r="A39393" s="5"/>
      <c r="B39393" s="5"/>
      <c r="C39393" s="5" t="str">
        <f>IFERROR(__xludf.DUMMYFUNCTION("""COMPUTED_VALUE"""),"")</f>
        <v/>
      </c>
      <c r="D39393" s="5">
        <v>0.0</v>
      </c>
    </row>
    <row r="39394" ht="14.25" customHeight="1">
      <c r="A39394" s="5"/>
      <c r="B39394" s="5"/>
      <c r="C39394" s="5" t="str">
        <f>IFERROR(__xludf.DUMMYFUNCTION("""COMPUTED_VALUE"""),"")</f>
        <v/>
      </c>
      <c r="D39394" s="5">
        <v>0.0</v>
      </c>
    </row>
    <row r="39395" ht="14.25" customHeight="1">
      <c r="A39395" s="5"/>
      <c r="B39395" s="5"/>
      <c r="C39395" s="5" t="str">
        <f>IFERROR(__xludf.DUMMYFUNCTION("""COMPUTED_VALUE"""),"")</f>
        <v/>
      </c>
      <c r="D39395" s="5">
        <v>0.0</v>
      </c>
    </row>
    <row r="39396" ht="14.25" customHeight="1">
      <c r="A39396" s="5"/>
      <c r="B39396" s="5"/>
      <c r="C39396" s="5" t="str">
        <f>IFERROR(__xludf.DUMMYFUNCTION("""COMPUTED_VALUE"""),"")</f>
        <v/>
      </c>
      <c r="D39396" s="5">
        <v>0.0</v>
      </c>
    </row>
    <row r="39397" ht="14.25" customHeight="1">
      <c r="A39397" s="5"/>
      <c r="B39397" s="5"/>
      <c r="C39397" s="5" t="str">
        <f>IFERROR(__xludf.DUMMYFUNCTION("""COMPUTED_VALUE"""),"")</f>
        <v/>
      </c>
      <c r="D39397" s="5">
        <v>0.0</v>
      </c>
    </row>
    <row r="39398" ht="14.25" customHeight="1">
      <c r="A39398" s="5"/>
      <c r="B39398" s="5"/>
      <c r="C39398" s="5" t="str">
        <f>IFERROR(__xludf.DUMMYFUNCTION("""COMPUTED_VALUE"""),"")</f>
        <v/>
      </c>
      <c r="D39398" s="5">
        <v>0.0</v>
      </c>
    </row>
    <row r="39399" ht="14.25" customHeight="1">
      <c r="A39399" s="5"/>
      <c r="B39399" s="5"/>
      <c r="C39399" s="5" t="str">
        <f>IFERROR(__xludf.DUMMYFUNCTION("""COMPUTED_VALUE"""),"")</f>
        <v/>
      </c>
      <c r="D39399" s="5">
        <v>0.0</v>
      </c>
    </row>
    <row r="39400" ht="14.25" customHeight="1">
      <c r="A39400" s="5"/>
      <c r="B39400" s="5"/>
      <c r="C39400" s="5" t="str">
        <f>IFERROR(__xludf.DUMMYFUNCTION("""COMPUTED_VALUE"""),"")</f>
        <v/>
      </c>
      <c r="D39400" s="5">
        <v>0.0</v>
      </c>
    </row>
    <row r="39401" ht="14.25" customHeight="1">
      <c r="A39401" s="5"/>
      <c r="B39401" s="5"/>
      <c r="C39401" s="5" t="str">
        <f>IFERROR(__xludf.DUMMYFUNCTION("""COMPUTED_VALUE"""),"")</f>
        <v/>
      </c>
      <c r="D39401" s="5">
        <v>0.0</v>
      </c>
    </row>
    <row r="39402" ht="14.25" customHeight="1">
      <c r="A39402" s="5"/>
      <c r="B39402" s="5"/>
      <c r="C39402" s="5" t="str">
        <f>IFERROR(__xludf.DUMMYFUNCTION("""COMPUTED_VALUE"""),"")</f>
        <v/>
      </c>
      <c r="D39402" s="5">
        <v>0.0</v>
      </c>
    </row>
    <row r="39403" ht="14.25" customHeight="1">
      <c r="A39403" s="5"/>
      <c r="B39403" s="5"/>
      <c r="C39403" s="5" t="str">
        <f>IFERROR(__xludf.DUMMYFUNCTION("""COMPUTED_VALUE"""),"")</f>
        <v/>
      </c>
      <c r="D39403" s="5">
        <v>0.0</v>
      </c>
    </row>
    <row r="39404" ht="14.25" customHeight="1">
      <c r="A39404" s="5"/>
      <c r="B39404" s="5"/>
      <c r="C39404" s="5" t="str">
        <f>IFERROR(__xludf.DUMMYFUNCTION("""COMPUTED_VALUE"""),"")</f>
        <v/>
      </c>
      <c r="D39404" s="5">
        <v>0.0</v>
      </c>
    </row>
    <row r="39405" ht="14.25" customHeight="1">
      <c r="A39405" s="5"/>
      <c r="B39405" s="5"/>
      <c r="C39405" s="5" t="str">
        <f>IFERROR(__xludf.DUMMYFUNCTION("""COMPUTED_VALUE"""),"")</f>
        <v/>
      </c>
      <c r="D39405" s="5">
        <v>0.0</v>
      </c>
    </row>
    <row r="39406" ht="14.25" customHeight="1">
      <c r="A39406" s="5"/>
      <c r="B39406" s="5"/>
      <c r="C39406" s="5" t="str">
        <f>IFERROR(__xludf.DUMMYFUNCTION("""COMPUTED_VALUE"""),"")</f>
        <v/>
      </c>
      <c r="D39406" s="5">
        <v>0.0</v>
      </c>
    </row>
    <row r="39407" ht="14.25" customHeight="1">
      <c r="A39407" s="5"/>
      <c r="B39407" s="5"/>
      <c r="C39407" s="5" t="str">
        <f>IFERROR(__xludf.DUMMYFUNCTION("""COMPUTED_VALUE"""),"")</f>
        <v/>
      </c>
      <c r="D39407" s="5">
        <v>0.0</v>
      </c>
    </row>
    <row r="39408" ht="14.25" customHeight="1">
      <c r="A39408" s="5"/>
      <c r="B39408" s="5"/>
      <c r="C39408" s="5" t="str">
        <f>IFERROR(__xludf.DUMMYFUNCTION("""COMPUTED_VALUE"""),"")</f>
        <v/>
      </c>
      <c r="D39408" s="5">
        <v>0.0</v>
      </c>
    </row>
    <row r="39409" ht="14.25" customHeight="1">
      <c r="A39409" s="5"/>
      <c r="B39409" s="5"/>
      <c r="C39409" s="5" t="str">
        <f>IFERROR(__xludf.DUMMYFUNCTION("""COMPUTED_VALUE"""),"")</f>
        <v/>
      </c>
      <c r="D39409" s="5">
        <v>0.0</v>
      </c>
    </row>
    <row r="39410" ht="14.25" customHeight="1">
      <c r="A39410" s="5"/>
      <c r="B39410" s="5"/>
      <c r="C39410" s="5" t="str">
        <f>IFERROR(__xludf.DUMMYFUNCTION("""COMPUTED_VALUE"""),"")</f>
        <v/>
      </c>
      <c r="D39410" s="5">
        <v>0.0</v>
      </c>
    </row>
    <row r="39411" ht="14.25" customHeight="1">
      <c r="A39411" s="5"/>
      <c r="B39411" s="5"/>
      <c r="C39411" s="5" t="str">
        <f>IFERROR(__xludf.DUMMYFUNCTION("""COMPUTED_VALUE"""),"")</f>
        <v/>
      </c>
      <c r="D39411" s="5">
        <v>0.0</v>
      </c>
    </row>
    <row r="39412" ht="14.25" customHeight="1">
      <c r="A39412" s="5"/>
      <c r="B39412" s="5"/>
      <c r="C39412" s="5" t="str">
        <f>IFERROR(__xludf.DUMMYFUNCTION("""COMPUTED_VALUE"""),"")</f>
        <v/>
      </c>
      <c r="D39412" s="5">
        <v>0.0</v>
      </c>
    </row>
    <row r="39413" ht="14.25" customHeight="1">
      <c r="A39413" s="5"/>
      <c r="B39413" s="5"/>
      <c r="C39413" s="5" t="str">
        <f>IFERROR(__xludf.DUMMYFUNCTION("""COMPUTED_VALUE"""),"")</f>
        <v/>
      </c>
      <c r="D39413" s="5">
        <v>0.0</v>
      </c>
    </row>
    <row r="39414" ht="14.25" customHeight="1">
      <c r="A39414" s="5"/>
      <c r="B39414" s="5"/>
      <c r="C39414" s="5" t="str">
        <f>IFERROR(__xludf.DUMMYFUNCTION("""COMPUTED_VALUE"""),"")</f>
        <v/>
      </c>
      <c r="D39414" s="5">
        <v>0.0</v>
      </c>
    </row>
    <row r="39415" ht="14.25" customHeight="1">
      <c r="A39415" s="5"/>
      <c r="B39415" s="5"/>
      <c r="C39415" s="5" t="str">
        <f>IFERROR(__xludf.DUMMYFUNCTION("""COMPUTED_VALUE"""),"")</f>
        <v/>
      </c>
      <c r="D39415" s="5">
        <v>0.0</v>
      </c>
    </row>
    <row r="39416" ht="14.25" customHeight="1">
      <c r="A39416" s="5"/>
      <c r="B39416" s="5"/>
      <c r="C39416" s="5" t="str">
        <f>IFERROR(__xludf.DUMMYFUNCTION("""COMPUTED_VALUE"""),"")</f>
        <v/>
      </c>
      <c r="D39416" s="5">
        <v>0.0</v>
      </c>
    </row>
    <row r="39417" ht="14.25" customHeight="1">
      <c r="A39417" s="5"/>
      <c r="B39417" s="5"/>
      <c r="C39417" s="5" t="str">
        <f>IFERROR(__xludf.DUMMYFUNCTION("""COMPUTED_VALUE"""),"")</f>
        <v/>
      </c>
      <c r="D39417" s="5">
        <v>0.0</v>
      </c>
    </row>
    <row r="39418" ht="14.25" customHeight="1">
      <c r="A39418" s="5"/>
      <c r="B39418" s="5"/>
      <c r="C39418" s="5" t="str">
        <f>IFERROR(__xludf.DUMMYFUNCTION("""COMPUTED_VALUE"""),"")</f>
        <v/>
      </c>
      <c r="D39418" s="5">
        <v>0.0</v>
      </c>
    </row>
    <row r="39419" ht="14.25" customHeight="1">
      <c r="A39419" s="5"/>
      <c r="B39419" s="5"/>
      <c r="C39419" s="5" t="str">
        <f>IFERROR(__xludf.DUMMYFUNCTION("""COMPUTED_VALUE"""),"")</f>
        <v/>
      </c>
      <c r="D39419" s="5">
        <v>0.0</v>
      </c>
    </row>
    <row r="39420" ht="14.25" customHeight="1">
      <c r="A39420" s="5"/>
      <c r="B39420" s="5"/>
      <c r="C39420" s="5" t="str">
        <f>IFERROR(__xludf.DUMMYFUNCTION("""COMPUTED_VALUE"""),"")</f>
        <v/>
      </c>
      <c r="D39420" s="5">
        <v>0.0</v>
      </c>
    </row>
    <row r="39421" ht="14.25" customHeight="1">
      <c r="A39421" s="5"/>
      <c r="B39421" s="5"/>
      <c r="C39421" s="5" t="str">
        <f>IFERROR(__xludf.DUMMYFUNCTION("""COMPUTED_VALUE"""),"")</f>
        <v/>
      </c>
      <c r="D39421" s="5">
        <v>0.0</v>
      </c>
    </row>
    <row r="39422" ht="14.25" customHeight="1">
      <c r="A39422" s="5"/>
      <c r="B39422" s="5"/>
      <c r="C39422" s="5" t="str">
        <f>IFERROR(__xludf.DUMMYFUNCTION("""COMPUTED_VALUE"""),"")</f>
        <v/>
      </c>
      <c r="D39422" s="5">
        <v>0.0</v>
      </c>
    </row>
    <row r="39423" ht="14.25" customHeight="1">
      <c r="A39423" s="5"/>
      <c r="B39423" s="5"/>
      <c r="C39423" s="5" t="str">
        <f>IFERROR(__xludf.DUMMYFUNCTION("""COMPUTED_VALUE"""),"")</f>
        <v/>
      </c>
      <c r="D39423" s="5">
        <v>0.0</v>
      </c>
    </row>
    <row r="39424" ht="14.25" customHeight="1">
      <c r="A39424" s="5"/>
      <c r="B39424" s="5"/>
      <c r="C39424" s="5" t="str">
        <f>IFERROR(__xludf.DUMMYFUNCTION("""COMPUTED_VALUE"""),"")</f>
        <v/>
      </c>
      <c r="D39424" s="5">
        <v>0.0</v>
      </c>
    </row>
    <row r="39425" ht="14.25" customHeight="1">
      <c r="A39425" s="5"/>
      <c r="B39425" s="5"/>
      <c r="C39425" s="5" t="str">
        <f>IFERROR(__xludf.DUMMYFUNCTION("""COMPUTED_VALUE"""),"")</f>
        <v/>
      </c>
      <c r="D39425" s="5">
        <v>0.0</v>
      </c>
    </row>
    <row r="39426" ht="14.25" customHeight="1">
      <c r="A39426" s="5"/>
      <c r="B39426" s="5"/>
      <c r="C39426" s="5" t="str">
        <f>IFERROR(__xludf.DUMMYFUNCTION("""COMPUTED_VALUE"""),"")</f>
        <v/>
      </c>
      <c r="D39426" s="5">
        <v>0.0</v>
      </c>
    </row>
    <row r="39427" ht="14.25" customHeight="1">
      <c r="A39427" s="5"/>
      <c r="B39427" s="5"/>
      <c r="C39427" s="5" t="str">
        <f>IFERROR(__xludf.DUMMYFUNCTION("""COMPUTED_VALUE"""),"")</f>
        <v/>
      </c>
      <c r="D39427" s="5">
        <v>0.0</v>
      </c>
    </row>
    <row r="39428" ht="14.25" customHeight="1">
      <c r="A39428" s="5"/>
      <c r="B39428" s="5"/>
      <c r="C39428" s="5" t="str">
        <f>IFERROR(__xludf.DUMMYFUNCTION("""COMPUTED_VALUE"""),"")</f>
        <v/>
      </c>
      <c r="D39428" s="5">
        <v>0.0</v>
      </c>
    </row>
    <row r="39429" ht="14.25" customHeight="1">
      <c r="A39429" s="5"/>
      <c r="B39429" s="5"/>
      <c r="C39429" s="5" t="str">
        <f>IFERROR(__xludf.DUMMYFUNCTION("""COMPUTED_VALUE"""),"")</f>
        <v/>
      </c>
      <c r="D39429" s="5">
        <v>0.0</v>
      </c>
    </row>
    <row r="39430" ht="14.25" customHeight="1">
      <c r="A39430" s="5"/>
      <c r="B39430" s="5"/>
      <c r="C39430" s="5" t="str">
        <f>IFERROR(__xludf.DUMMYFUNCTION("""COMPUTED_VALUE"""),"")</f>
        <v/>
      </c>
      <c r="D39430" s="5">
        <v>0.0</v>
      </c>
    </row>
    <row r="39431" ht="14.25" customHeight="1">
      <c r="A39431" s="5"/>
      <c r="B39431" s="5"/>
      <c r="C39431" s="5" t="str">
        <f>IFERROR(__xludf.DUMMYFUNCTION("""COMPUTED_VALUE"""),"")</f>
        <v/>
      </c>
      <c r="D39431" s="5">
        <v>0.0</v>
      </c>
    </row>
    <row r="39432" ht="14.25" customHeight="1">
      <c r="A39432" s="5"/>
      <c r="B39432" s="5"/>
      <c r="C39432" s="5" t="str">
        <f>IFERROR(__xludf.DUMMYFUNCTION("""COMPUTED_VALUE"""),"")</f>
        <v/>
      </c>
      <c r="D39432" s="5">
        <v>0.0</v>
      </c>
    </row>
    <row r="39433" ht="14.25" customHeight="1">
      <c r="A39433" s="5"/>
      <c r="B39433" s="5"/>
      <c r="C39433" s="5" t="str">
        <f>IFERROR(__xludf.DUMMYFUNCTION("""COMPUTED_VALUE"""),"")</f>
        <v/>
      </c>
      <c r="D39433" s="5">
        <v>0.0</v>
      </c>
    </row>
    <row r="39434" ht="14.25" customHeight="1">
      <c r="A39434" s="5"/>
      <c r="B39434" s="5"/>
      <c r="C39434" s="5" t="str">
        <f>IFERROR(__xludf.DUMMYFUNCTION("""COMPUTED_VALUE"""),"")</f>
        <v/>
      </c>
      <c r="D39434" s="5">
        <v>0.0</v>
      </c>
    </row>
    <row r="39435" ht="14.25" customHeight="1">
      <c r="A39435" s="5"/>
      <c r="B39435" s="5"/>
      <c r="C39435" s="5" t="str">
        <f>IFERROR(__xludf.DUMMYFUNCTION("""COMPUTED_VALUE"""),"")</f>
        <v/>
      </c>
      <c r="D39435" s="5">
        <v>0.0</v>
      </c>
    </row>
    <row r="39436" ht="14.25" customHeight="1">
      <c r="A39436" s="5"/>
      <c r="B39436" s="5"/>
      <c r="C39436" s="5" t="str">
        <f>IFERROR(__xludf.DUMMYFUNCTION("""COMPUTED_VALUE"""),"")</f>
        <v/>
      </c>
      <c r="D39436" s="5">
        <v>0.0</v>
      </c>
    </row>
    <row r="39437" ht="14.25" customHeight="1">
      <c r="A39437" s="5"/>
      <c r="B39437" s="5"/>
      <c r="C39437" s="5" t="str">
        <f>IFERROR(__xludf.DUMMYFUNCTION("""COMPUTED_VALUE"""),"")</f>
        <v/>
      </c>
      <c r="D39437" s="5">
        <v>0.0</v>
      </c>
    </row>
    <row r="39438" ht="14.25" customHeight="1">
      <c r="A39438" s="5"/>
      <c r="B39438" s="5"/>
      <c r="C39438" s="5" t="str">
        <f>IFERROR(__xludf.DUMMYFUNCTION("""COMPUTED_VALUE"""),"")</f>
        <v/>
      </c>
      <c r="D39438" s="5">
        <v>0.0</v>
      </c>
    </row>
    <row r="39439" ht="14.25" customHeight="1">
      <c r="A39439" s="5"/>
      <c r="B39439" s="5"/>
      <c r="C39439" s="5" t="str">
        <f>IFERROR(__xludf.DUMMYFUNCTION("""COMPUTED_VALUE"""),"")</f>
        <v/>
      </c>
      <c r="D39439" s="5">
        <v>0.0</v>
      </c>
    </row>
    <row r="39440" ht="14.25" customHeight="1">
      <c r="A39440" s="5"/>
      <c r="B39440" s="5"/>
      <c r="C39440" s="5" t="str">
        <f>IFERROR(__xludf.DUMMYFUNCTION("""COMPUTED_VALUE"""),"")</f>
        <v/>
      </c>
      <c r="D39440" s="5">
        <v>0.0</v>
      </c>
    </row>
    <row r="39441" ht="14.25" customHeight="1">
      <c r="A39441" s="5"/>
      <c r="B39441" s="5"/>
      <c r="C39441" s="5" t="str">
        <f>IFERROR(__xludf.DUMMYFUNCTION("""COMPUTED_VALUE"""),"")</f>
        <v/>
      </c>
      <c r="D39441" s="5">
        <v>0.0</v>
      </c>
    </row>
    <row r="39442" ht="14.25" customHeight="1">
      <c r="A39442" s="5"/>
      <c r="B39442" s="5"/>
      <c r="C39442" s="5" t="str">
        <f>IFERROR(__xludf.DUMMYFUNCTION("""COMPUTED_VALUE"""),"")</f>
        <v/>
      </c>
      <c r="D39442" s="5">
        <v>0.0</v>
      </c>
    </row>
    <row r="39443" ht="14.25" customHeight="1">
      <c r="A39443" s="5"/>
      <c r="B39443" s="5"/>
      <c r="C39443" s="5" t="str">
        <f>IFERROR(__xludf.DUMMYFUNCTION("""COMPUTED_VALUE"""),"")</f>
        <v/>
      </c>
      <c r="D39443" s="5">
        <v>0.0</v>
      </c>
    </row>
    <row r="39444" ht="14.25" customHeight="1">
      <c r="A39444" s="5"/>
      <c r="B39444" s="5"/>
      <c r="C39444" s="5" t="str">
        <f>IFERROR(__xludf.DUMMYFUNCTION("""COMPUTED_VALUE"""),"")</f>
        <v/>
      </c>
      <c r="D39444" s="5">
        <v>0.0</v>
      </c>
    </row>
    <row r="39445" ht="14.25" customHeight="1">
      <c r="A39445" s="5"/>
      <c r="B39445" s="5"/>
      <c r="C39445" s="5" t="str">
        <f>IFERROR(__xludf.DUMMYFUNCTION("""COMPUTED_VALUE"""),"")</f>
        <v/>
      </c>
      <c r="D39445" s="5">
        <v>0.0</v>
      </c>
    </row>
    <row r="39446" ht="14.25" customHeight="1">
      <c r="A39446" s="5"/>
      <c r="B39446" s="5"/>
      <c r="C39446" s="5" t="str">
        <f>IFERROR(__xludf.DUMMYFUNCTION("""COMPUTED_VALUE"""),"")</f>
        <v/>
      </c>
      <c r="D39446" s="5">
        <v>0.0</v>
      </c>
    </row>
    <row r="39447" ht="14.25" customHeight="1">
      <c r="A39447" s="5"/>
      <c r="B39447" s="5"/>
      <c r="C39447" s="5" t="str">
        <f>IFERROR(__xludf.DUMMYFUNCTION("""COMPUTED_VALUE"""),"")</f>
        <v/>
      </c>
      <c r="D39447" s="5">
        <v>0.0</v>
      </c>
    </row>
    <row r="39448" ht="14.25" customHeight="1">
      <c r="A39448" s="5"/>
      <c r="B39448" s="5"/>
      <c r="C39448" s="5" t="str">
        <f>IFERROR(__xludf.DUMMYFUNCTION("""COMPUTED_VALUE"""),"")</f>
        <v/>
      </c>
      <c r="D39448" s="5">
        <v>0.0</v>
      </c>
    </row>
    <row r="39449" ht="14.25" customHeight="1">
      <c r="A39449" s="5"/>
      <c r="B39449" s="5"/>
      <c r="C39449" s="5" t="str">
        <f>IFERROR(__xludf.DUMMYFUNCTION("""COMPUTED_VALUE"""),"")</f>
        <v/>
      </c>
      <c r="D39449" s="5">
        <v>0.0</v>
      </c>
    </row>
    <row r="39450" ht="14.25" customHeight="1">
      <c r="A39450" s="5"/>
      <c r="B39450" s="5"/>
      <c r="C39450" s="5" t="str">
        <f>IFERROR(__xludf.DUMMYFUNCTION("""COMPUTED_VALUE"""),"")</f>
        <v/>
      </c>
      <c r="D39450" s="5">
        <v>0.0</v>
      </c>
    </row>
    <row r="39451" ht="14.25" customHeight="1">
      <c r="A39451" s="5"/>
      <c r="B39451" s="5"/>
      <c r="C39451" s="5" t="str">
        <f>IFERROR(__xludf.DUMMYFUNCTION("""COMPUTED_VALUE"""),"")</f>
        <v/>
      </c>
      <c r="D39451" s="5">
        <v>0.0</v>
      </c>
    </row>
    <row r="39452" ht="14.25" customHeight="1">
      <c r="A39452" s="5"/>
      <c r="B39452" s="5"/>
      <c r="C39452" s="5" t="str">
        <f>IFERROR(__xludf.DUMMYFUNCTION("""COMPUTED_VALUE"""),"")</f>
        <v/>
      </c>
      <c r="D39452" s="5">
        <v>0.0</v>
      </c>
    </row>
    <row r="39453" ht="14.25" customHeight="1">
      <c r="A39453" s="5"/>
      <c r="B39453" s="5"/>
      <c r="C39453" s="5" t="str">
        <f>IFERROR(__xludf.DUMMYFUNCTION("""COMPUTED_VALUE"""),"")</f>
        <v/>
      </c>
      <c r="D39453" s="5">
        <v>0.0</v>
      </c>
    </row>
    <row r="39454" ht="14.25" customHeight="1">
      <c r="A39454" s="5"/>
      <c r="B39454" s="5"/>
      <c r="C39454" s="5" t="str">
        <f>IFERROR(__xludf.DUMMYFUNCTION("""COMPUTED_VALUE"""),"")</f>
        <v/>
      </c>
      <c r="D39454" s="5">
        <v>0.0</v>
      </c>
    </row>
    <row r="39455" ht="14.25" customHeight="1">
      <c r="A39455" s="5"/>
      <c r="B39455" s="5"/>
      <c r="C39455" s="5" t="str">
        <f>IFERROR(__xludf.DUMMYFUNCTION("""COMPUTED_VALUE"""),"")</f>
        <v/>
      </c>
      <c r="D39455" s="5">
        <v>0.0</v>
      </c>
    </row>
    <row r="39456" ht="14.25" customHeight="1">
      <c r="A39456" s="5"/>
      <c r="B39456" s="5"/>
      <c r="C39456" s="5" t="str">
        <f>IFERROR(__xludf.DUMMYFUNCTION("""COMPUTED_VALUE"""),"")</f>
        <v/>
      </c>
      <c r="D39456" s="5">
        <v>0.0</v>
      </c>
    </row>
    <row r="39457" ht="14.25" customHeight="1">
      <c r="A39457" s="5"/>
      <c r="B39457" s="5"/>
      <c r="C39457" s="5" t="str">
        <f>IFERROR(__xludf.DUMMYFUNCTION("""COMPUTED_VALUE"""),"")</f>
        <v/>
      </c>
      <c r="D39457" s="5">
        <v>0.0</v>
      </c>
    </row>
    <row r="39458" ht="14.25" customHeight="1">
      <c r="A39458" s="5"/>
      <c r="B39458" s="5"/>
      <c r="C39458" s="5" t="str">
        <f>IFERROR(__xludf.DUMMYFUNCTION("""COMPUTED_VALUE"""),"")</f>
        <v/>
      </c>
      <c r="D39458" s="5">
        <v>0.0</v>
      </c>
    </row>
    <row r="39459" ht="14.25" customHeight="1">
      <c r="A39459" s="5"/>
      <c r="B39459" s="5"/>
      <c r="C39459" s="5" t="str">
        <f>IFERROR(__xludf.DUMMYFUNCTION("""COMPUTED_VALUE"""),"")</f>
        <v/>
      </c>
      <c r="D39459" s="5">
        <v>0.0</v>
      </c>
    </row>
    <row r="39460" ht="14.25" customHeight="1">
      <c r="A39460" s="5"/>
      <c r="B39460" s="5"/>
      <c r="C39460" s="5" t="str">
        <f>IFERROR(__xludf.DUMMYFUNCTION("""COMPUTED_VALUE"""),"")</f>
        <v/>
      </c>
      <c r="D39460" s="5">
        <v>0.0</v>
      </c>
    </row>
    <row r="39461" ht="14.25" customHeight="1">
      <c r="A39461" s="5"/>
      <c r="B39461" s="5"/>
      <c r="C39461" s="5" t="str">
        <f>IFERROR(__xludf.DUMMYFUNCTION("""COMPUTED_VALUE"""),"")</f>
        <v/>
      </c>
      <c r="D39461" s="5">
        <v>0.0</v>
      </c>
    </row>
    <row r="39462" ht="14.25" customHeight="1">
      <c r="A39462" s="5"/>
      <c r="B39462" s="5"/>
      <c r="C39462" s="5" t="str">
        <f>IFERROR(__xludf.DUMMYFUNCTION("""COMPUTED_VALUE"""),"")</f>
        <v/>
      </c>
      <c r="D39462" s="5">
        <v>0.0</v>
      </c>
    </row>
    <row r="39463" ht="14.25" customHeight="1">
      <c r="A39463" s="5"/>
      <c r="B39463" s="5"/>
      <c r="C39463" s="5" t="str">
        <f>IFERROR(__xludf.DUMMYFUNCTION("""COMPUTED_VALUE"""),"")</f>
        <v/>
      </c>
      <c r="D39463" s="5">
        <v>0.0</v>
      </c>
    </row>
    <row r="39464" ht="14.25" customHeight="1">
      <c r="A39464" s="5"/>
      <c r="B39464" s="5"/>
      <c r="C39464" s="5" t="str">
        <f>IFERROR(__xludf.DUMMYFUNCTION("""COMPUTED_VALUE"""),"")</f>
        <v/>
      </c>
      <c r="D39464" s="5">
        <v>0.0</v>
      </c>
    </row>
    <row r="39465" ht="14.25" customHeight="1">
      <c r="A39465" s="5"/>
      <c r="B39465" s="5"/>
      <c r="C39465" s="5" t="str">
        <f>IFERROR(__xludf.DUMMYFUNCTION("""COMPUTED_VALUE"""),"")</f>
        <v/>
      </c>
      <c r="D39465" s="5">
        <v>0.0</v>
      </c>
    </row>
    <row r="39466" ht="14.25" customHeight="1">
      <c r="A39466" s="5"/>
      <c r="B39466" s="5"/>
      <c r="C39466" s="5" t="str">
        <f>IFERROR(__xludf.DUMMYFUNCTION("""COMPUTED_VALUE"""),"")</f>
        <v/>
      </c>
      <c r="D39466" s="5">
        <v>0.0</v>
      </c>
    </row>
    <row r="39467" ht="14.25" customHeight="1">
      <c r="A39467" s="5"/>
      <c r="B39467" s="5"/>
      <c r="C39467" s="5" t="str">
        <f>IFERROR(__xludf.DUMMYFUNCTION("""COMPUTED_VALUE"""),"")</f>
        <v/>
      </c>
      <c r="D39467" s="5">
        <v>0.0</v>
      </c>
    </row>
    <row r="39468" ht="14.25" customHeight="1">
      <c r="A39468" s="5"/>
      <c r="B39468" s="5"/>
      <c r="C39468" s="5" t="str">
        <f>IFERROR(__xludf.DUMMYFUNCTION("""COMPUTED_VALUE"""),"")</f>
        <v/>
      </c>
      <c r="D39468" s="5">
        <v>0.0</v>
      </c>
    </row>
    <row r="39469" ht="14.25" customHeight="1">
      <c r="A39469" s="5"/>
      <c r="B39469" s="5"/>
      <c r="C39469" s="5" t="str">
        <f>IFERROR(__xludf.DUMMYFUNCTION("""COMPUTED_VALUE"""),"")</f>
        <v/>
      </c>
      <c r="D39469" s="5">
        <v>0.0</v>
      </c>
    </row>
    <row r="39470" ht="14.25" customHeight="1">
      <c r="A39470" s="5"/>
      <c r="B39470" s="5"/>
      <c r="C39470" s="5" t="str">
        <f>IFERROR(__xludf.DUMMYFUNCTION("""COMPUTED_VALUE"""),"")</f>
        <v/>
      </c>
      <c r="D39470" s="5">
        <v>0.0</v>
      </c>
    </row>
    <row r="39471" ht="14.25" customHeight="1">
      <c r="A39471" s="5"/>
      <c r="B39471" s="5"/>
      <c r="C39471" s="5" t="str">
        <f>IFERROR(__xludf.DUMMYFUNCTION("""COMPUTED_VALUE"""),"")</f>
        <v/>
      </c>
      <c r="D39471" s="5">
        <v>0.0</v>
      </c>
    </row>
    <row r="39472" ht="14.25" customHeight="1">
      <c r="A39472" s="5"/>
      <c r="B39472" s="5"/>
      <c r="C39472" s="5" t="str">
        <f>IFERROR(__xludf.DUMMYFUNCTION("""COMPUTED_VALUE"""),"")</f>
        <v/>
      </c>
      <c r="D39472" s="5">
        <v>0.0</v>
      </c>
    </row>
    <row r="39473" ht="14.25" customHeight="1">
      <c r="A39473" s="5"/>
      <c r="B39473" s="5"/>
      <c r="C39473" s="5" t="str">
        <f>IFERROR(__xludf.DUMMYFUNCTION("""COMPUTED_VALUE"""),"")</f>
        <v/>
      </c>
      <c r="D39473" s="5">
        <v>0.0</v>
      </c>
    </row>
    <row r="39474" ht="14.25" customHeight="1">
      <c r="A39474" s="5"/>
      <c r="B39474" s="5"/>
      <c r="C39474" s="5" t="str">
        <f>IFERROR(__xludf.DUMMYFUNCTION("""COMPUTED_VALUE"""),"")</f>
        <v/>
      </c>
      <c r="D39474" s="5">
        <v>0.0</v>
      </c>
    </row>
    <row r="39475" ht="14.25" customHeight="1">
      <c r="A39475" s="5"/>
      <c r="B39475" s="5"/>
      <c r="C39475" s="5" t="str">
        <f>IFERROR(__xludf.DUMMYFUNCTION("""COMPUTED_VALUE"""),"")</f>
        <v/>
      </c>
      <c r="D39475" s="5">
        <v>0.0</v>
      </c>
    </row>
    <row r="39476" ht="14.25" customHeight="1">
      <c r="A39476" s="5"/>
      <c r="B39476" s="5"/>
      <c r="C39476" s="5" t="str">
        <f>IFERROR(__xludf.DUMMYFUNCTION("""COMPUTED_VALUE"""),"")</f>
        <v/>
      </c>
      <c r="D39476" s="5">
        <v>0.0</v>
      </c>
    </row>
    <row r="39477" ht="14.25" customHeight="1">
      <c r="A39477" s="5"/>
      <c r="B39477" s="5"/>
      <c r="C39477" s="5" t="str">
        <f>IFERROR(__xludf.DUMMYFUNCTION("""COMPUTED_VALUE"""),"")</f>
        <v/>
      </c>
      <c r="D39477" s="5">
        <v>0.0</v>
      </c>
    </row>
    <row r="39478" ht="14.25" customHeight="1">
      <c r="A39478" s="5"/>
      <c r="B39478" s="5"/>
      <c r="C39478" s="5" t="str">
        <f>IFERROR(__xludf.DUMMYFUNCTION("""COMPUTED_VALUE"""),"")</f>
        <v/>
      </c>
      <c r="D39478" s="5">
        <v>0.0</v>
      </c>
    </row>
    <row r="39479" ht="14.25" customHeight="1">
      <c r="A39479" s="5"/>
      <c r="B39479" s="5"/>
      <c r="C39479" s="5" t="str">
        <f>IFERROR(__xludf.DUMMYFUNCTION("""COMPUTED_VALUE"""),"")</f>
        <v/>
      </c>
      <c r="D39479" s="5">
        <v>0.0</v>
      </c>
    </row>
    <row r="39480" ht="14.25" customHeight="1">
      <c r="A39480" s="5"/>
      <c r="B39480" s="5"/>
      <c r="C39480" s="5" t="str">
        <f>IFERROR(__xludf.DUMMYFUNCTION("""COMPUTED_VALUE"""),"")</f>
        <v/>
      </c>
      <c r="D39480" s="5">
        <v>0.0</v>
      </c>
    </row>
    <row r="39481" ht="14.25" customHeight="1">
      <c r="A39481" s="5"/>
      <c r="B39481" s="5"/>
      <c r="C39481" s="5" t="str">
        <f>IFERROR(__xludf.DUMMYFUNCTION("""COMPUTED_VALUE"""),"")</f>
        <v/>
      </c>
      <c r="D39481" s="5">
        <v>0.0</v>
      </c>
    </row>
    <row r="39482" ht="14.25" customHeight="1">
      <c r="A39482" s="5"/>
      <c r="B39482" s="5"/>
      <c r="C39482" s="5" t="str">
        <f>IFERROR(__xludf.DUMMYFUNCTION("""COMPUTED_VALUE"""),"")</f>
        <v/>
      </c>
      <c r="D39482" s="5">
        <v>0.0</v>
      </c>
    </row>
    <row r="39483" ht="14.25" customHeight="1">
      <c r="A39483" s="5"/>
      <c r="B39483" s="5"/>
      <c r="C39483" s="5" t="str">
        <f>IFERROR(__xludf.DUMMYFUNCTION("""COMPUTED_VALUE"""),"")</f>
        <v/>
      </c>
      <c r="D39483" s="5">
        <v>0.0</v>
      </c>
    </row>
    <row r="39484" ht="14.25" customHeight="1">
      <c r="A39484" s="5"/>
      <c r="B39484" s="5"/>
      <c r="C39484" s="5" t="str">
        <f>IFERROR(__xludf.DUMMYFUNCTION("""COMPUTED_VALUE"""),"")</f>
        <v/>
      </c>
      <c r="D39484" s="5">
        <v>0.0</v>
      </c>
    </row>
    <row r="39485" ht="14.25" customHeight="1">
      <c r="A39485" s="5"/>
      <c r="B39485" s="5"/>
      <c r="C39485" s="5" t="str">
        <f>IFERROR(__xludf.DUMMYFUNCTION("""COMPUTED_VALUE"""),"")</f>
        <v/>
      </c>
      <c r="D39485" s="5">
        <v>0.0</v>
      </c>
    </row>
    <row r="39486" ht="14.25" customHeight="1">
      <c r="A39486" s="5"/>
      <c r="B39486" s="5"/>
      <c r="C39486" s="5" t="str">
        <f>IFERROR(__xludf.DUMMYFUNCTION("""COMPUTED_VALUE"""),"")</f>
        <v/>
      </c>
      <c r="D39486" s="5">
        <v>0.0</v>
      </c>
    </row>
    <row r="39487" ht="14.25" customHeight="1">
      <c r="A39487" s="5"/>
      <c r="B39487" s="5"/>
      <c r="C39487" s="5" t="str">
        <f>IFERROR(__xludf.DUMMYFUNCTION("""COMPUTED_VALUE"""),"")</f>
        <v/>
      </c>
      <c r="D39487" s="5">
        <v>0.0</v>
      </c>
    </row>
    <row r="39488" ht="14.25" customHeight="1">
      <c r="A39488" s="5"/>
      <c r="B39488" s="5"/>
      <c r="C39488" s="5" t="str">
        <f>IFERROR(__xludf.DUMMYFUNCTION("""COMPUTED_VALUE"""),"")</f>
        <v/>
      </c>
      <c r="D39488" s="5">
        <v>0.0</v>
      </c>
    </row>
    <row r="39489" ht="14.25" customHeight="1">
      <c r="A39489" s="5"/>
      <c r="B39489" s="5"/>
      <c r="C39489" s="5" t="str">
        <f>IFERROR(__xludf.DUMMYFUNCTION("""COMPUTED_VALUE"""),"")</f>
        <v/>
      </c>
      <c r="D39489" s="5">
        <v>0.0</v>
      </c>
    </row>
    <row r="39490" ht="14.25" customHeight="1">
      <c r="A39490" s="5"/>
      <c r="B39490" s="5"/>
      <c r="C39490" s="5" t="str">
        <f>IFERROR(__xludf.DUMMYFUNCTION("""COMPUTED_VALUE"""),"")</f>
        <v/>
      </c>
      <c r="D39490" s="5">
        <v>0.0</v>
      </c>
    </row>
    <row r="39491" ht="14.25" customHeight="1">
      <c r="A39491" s="5"/>
      <c r="B39491" s="5"/>
      <c r="C39491" s="5" t="str">
        <f>IFERROR(__xludf.DUMMYFUNCTION("""COMPUTED_VALUE"""),"")</f>
        <v/>
      </c>
      <c r="D39491" s="5">
        <v>0.0</v>
      </c>
    </row>
    <row r="39492" ht="14.25" customHeight="1">
      <c r="A39492" s="5"/>
      <c r="B39492" s="5"/>
      <c r="C39492" s="5" t="str">
        <f>IFERROR(__xludf.DUMMYFUNCTION("""COMPUTED_VALUE"""),"")</f>
        <v/>
      </c>
      <c r="D39492" s="5">
        <v>0.0</v>
      </c>
    </row>
    <row r="39493" ht="14.25" customHeight="1">
      <c r="A39493" s="5"/>
      <c r="B39493" s="5"/>
      <c r="C39493" s="5" t="str">
        <f>IFERROR(__xludf.DUMMYFUNCTION("""COMPUTED_VALUE"""),"")</f>
        <v/>
      </c>
      <c r="D39493" s="5">
        <v>0.0</v>
      </c>
    </row>
    <row r="39494" ht="14.25" customHeight="1">
      <c r="A39494" s="5"/>
      <c r="B39494" s="5"/>
      <c r="C39494" s="5" t="str">
        <f>IFERROR(__xludf.DUMMYFUNCTION("""COMPUTED_VALUE"""),"")</f>
        <v/>
      </c>
      <c r="D39494" s="5">
        <v>0.0</v>
      </c>
    </row>
    <row r="39495" ht="14.25" customHeight="1">
      <c r="A39495" s="5"/>
      <c r="B39495" s="5"/>
      <c r="C39495" s="5" t="str">
        <f>IFERROR(__xludf.DUMMYFUNCTION("""COMPUTED_VALUE"""),"")</f>
        <v/>
      </c>
      <c r="D39495" s="5">
        <v>0.0</v>
      </c>
    </row>
    <row r="39496" ht="14.25" customHeight="1">
      <c r="A39496" s="5"/>
      <c r="B39496" s="5"/>
      <c r="C39496" s="5" t="str">
        <f>IFERROR(__xludf.DUMMYFUNCTION("""COMPUTED_VALUE"""),"")</f>
        <v/>
      </c>
      <c r="D39496" s="5">
        <v>0.0</v>
      </c>
    </row>
    <row r="39497" ht="14.25" customHeight="1">
      <c r="A39497" s="5"/>
      <c r="B39497" s="5"/>
      <c r="C39497" s="5" t="str">
        <f>IFERROR(__xludf.DUMMYFUNCTION("""COMPUTED_VALUE"""),"")</f>
        <v/>
      </c>
      <c r="D39497" s="5">
        <v>0.0</v>
      </c>
    </row>
    <row r="39498" ht="14.25" customHeight="1">
      <c r="A39498" s="5"/>
      <c r="B39498" s="5"/>
      <c r="C39498" s="5" t="str">
        <f>IFERROR(__xludf.DUMMYFUNCTION("""COMPUTED_VALUE"""),"")</f>
        <v/>
      </c>
      <c r="D39498" s="5">
        <v>0.0</v>
      </c>
    </row>
    <row r="39499" ht="14.25" customHeight="1">
      <c r="A39499" s="5"/>
      <c r="B39499" s="5"/>
      <c r="C39499" s="5" t="str">
        <f>IFERROR(__xludf.DUMMYFUNCTION("""COMPUTED_VALUE"""),"")</f>
        <v/>
      </c>
      <c r="D39499" s="5">
        <v>0.0</v>
      </c>
    </row>
    <row r="39500" ht="14.25" customHeight="1">
      <c r="A39500" s="5"/>
      <c r="B39500" s="5"/>
      <c r="C39500" s="5" t="str">
        <f>IFERROR(__xludf.DUMMYFUNCTION("""COMPUTED_VALUE"""),"")</f>
        <v/>
      </c>
      <c r="D39500" s="5">
        <v>0.0</v>
      </c>
    </row>
    <row r="39501" ht="14.25" customHeight="1">
      <c r="A39501" s="5"/>
      <c r="B39501" s="5"/>
      <c r="C39501" s="5" t="str">
        <f>IFERROR(__xludf.DUMMYFUNCTION("""COMPUTED_VALUE"""),"")</f>
        <v/>
      </c>
      <c r="D39501" s="5">
        <v>0.0</v>
      </c>
    </row>
    <row r="39502" ht="14.25" customHeight="1">
      <c r="A39502" s="5"/>
      <c r="B39502" s="5"/>
      <c r="C39502" s="5" t="str">
        <f>IFERROR(__xludf.DUMMYFUNCTION("""COMPUTED_VALUE"""),"")</f>
        <v/>
      </c>
      <c r="D39502" s="5">
        <v>0.0</v>
      </c>
    </row>
    <row r="39503" ht="14.25" customHeight="1">
      <c r="A39503" s="5"/>
      <c r="B39503" s="5"/>
      <c r="C39503" s="5" t="str">
        <f>IFERROR(__xludf.DUMMYFUNCTION("""COMPUTED_VALUE"""),"")</f>
        <v/>
      </c>
      <c r="D39503" s="5">
        <v>0.0</v>
      </c>
    </row>
    <row r="39504" ht="14.25" customHeight="1">
      <c r="A39504" s="5"/>
      <c r="B39504" s="5"/>
      <c r="C39504" s="5" t="str">
        <f>IFERROR(__xludf.DUMMYFUNCTION("""COMPUTED_VALUE"""),"")</f>
        <v/>
      </c>
      <c r="D39504" s="5">
        <v>0.0</v>
      </c>
    </row>
    <row r="39505" ht="14.25" customHeight="1">
      <c r="A39505" s="5"/>
      <c r="B39505" s="5"/>
      <c r="C39505" s="5" t="str">
        <f>IFERROR(__xludf.DUMMYFUNCTION("""COMPUTED_VALUE"""),"")</f>
        <v/>
      </c>
      <c r="D39505" s="5">
        <v>0.0</v>
      </c>
    </row>
    <row r="39506" ht="14.25" customHeight="1">
      <c r="A39506" s="5"/>
      <c r="B39506" s="5"/>
      <c r="C39506" s="5" t="str">
        <f>IFERROR(__xludf.DUMMYFUNCTION("""COMPUTED_VALUE"""),"")</f>
        <v/>
      </c>
      <c r="D39506" s="5">
        <v>0.0</v>
      </c>
    </row>
    <row r="39507" ht="14.25" customHeight="1">
      <c r="A39507" s="5"/>
      <c r="B39507" s="5"/>
      <c r="C39507" s="5" t="str">
        <f>IFERROR(__xludf.DUMMYFUNCTION("""COMPUTED_VALUE"""),"")</f>
        <v/>
      </c>
      <c r="D39507" s="5">
        <v>0.0</v>
      </c>
    </row>
    <row r="39508" ht="14.25" customHeight="1">
      <c r="A39508" s="5"/>
      <c r="B39508" s="5"/>
      <c r="C39508" s="5" t="str">
        <f>IFERROR(__xludf.DUMMYFUNCTION("""COMPUTED_VALUE"""),"")</f>
        <v/>
      </c>
      <c r="D39508" s="5">
        <v>0.0</v>
      </c>
    </row>
    <row r="39509" ht="14.25" customHeight="1">
      <c r="A39509" s="5"/>
      <c r="B39509" s="5"/>
      <c r="C39509" s="5" t="str">
        <f>IFERROR(__xludf.DUMMYFUNCTION("""COMPUTED_VALUE"""),"")</f>
        <v/>
      </c>
      <c r="D39509" s="5">
        <v>0.0</v>
      </c>
    </row>
    <row r="39510" ht="14.25" customHeight="1">
      <c r="A39510" s="5"/>
      <c r="B39510" s="5"/>
      <c r="C39510" s="5" t="str">
        <f>IFERROR(__xludf.DUMMYFUNCTION("""COMPUTED_VALUE"""),"")</f>
        <v/>
      </c>
      <c r="D39510" s="5">
        <v>0.0</v>
      </c>
    </row>
    <row r="39511" ht="14.25" customHeight="1">
      <c r="A39511" s="5"/>
      <c r="B39511" s="5"/>
      <c r="C39511" s="5" t="str">
        <f>IFERROR(__xludf.DUMMYFUNCTION("""COMPUTED_VALUE"""),"")</f>
        <v/>
      </c>
      <c r="D39511" s="5">
        <v>0.0</v>
      </c>
    </row>
    <row r="39512" ht="14.25" customHeight="1">
      <c r="A39512" s="5"/>
      <c r="B39512" s="5"/>
      <c r="C39512" s="5" t="str">
        <f>IFERROR(__xludf.DUMMYFUNCTION("""COMPUTED_VALUE"""),"")</f>
        <v/>
      </c>
      <c r="D39512" s="5">
        <v>0.0</v>
      </c>
    </row>
    <row r="39513" ht="14.25" customHeight="1">
      <c r="A39513" s="5"/>
      <c r="B39513" s="5"/>
      <c r="C39513" s="5" t="str">
        <f>IFERROR(__xludf.DUMMYFUNCTION("""COMPUTED_VALUE"""),"")</f>
        <v/>
      </c>
      <c r="D39513" s="5">
        <v>0.0</v>
      </c>
    </row>
    <row r="39514" ht="14.25" customHeight="1">
      <c r="A39514" s="5"/>
      <c r="B39514" s="5"/>
      <c r="C39514" s="5" t="str">
        <f>IFERROR(__xludf.DUMMYFUNCTION("""COMPUTED_VALUE"""),"")</f>
        <v/>
      </c>
      <c r="D39514" s="5">
        <v>0.0</v>
      </c>
    </row>
    <row r="39515" ht="14.25" customHeight="1">
      <c r="A39515" s="5"/>
      <c r="B39515" s="5"/>
      <c r="C39515" s="5" t="str">
        <f>IFERROR(__xludf.DUMMYFUNCTION("""COMPUTED_VALUE"""),"")</f>
        <v/>
      </c>
      <c r="D39515" s="5">
        <v>0.0</v>
      </c>
    </row>
    <row r="39516" ht="14.25" customHeight="1">
      <c r="A39516" s="5"/>
      <c r="B39516" s="5"/>
      <c r="C39516" s="5" t="str">
        <f>IFERROR(__xludf.DUMMYFUNCTION("""COMPUTED_VALUE"""),"")</f>
        <v/>
      </c>
      <c r="D39516" s="5">
        <v>0.0</v>
      </c>
    </row>
    <row r="39517" ht="14.25" customHeight="1">
      <c r="A39517" s="5"/>
      <c r="B39517" s="5"/>
      <c r="C39517" s="5" t="str">
        <f>IFERROR(__xludf.DUMMYFUNCTION("""COMPUTED_VALUE"""),"")</f>
        <v/>
      </c>
      <c r="D39517" s="5">
        <v>0.0</v>
      </c>
    </row>
    <row r="39518" ht="14.25" customHeight="1">
      <c r="A39518" s="5"/>
      <c r="B39518" s="5"/>
      <c r="C39518" s="5" t="str">
        <f>IFERROR(__xludf.DUMMYFUNCTION("""COMPUTED_VALUE"""),"")</f>
        <v/>
      </c>
      <c r="D39518" s="5">
        <v>0.0</v>
      </c>
    </row>
    <row r="39519" ht="14.25" customHeight="1">
      <c r="A39519" s="5"/>
      <c r="B39519" s="5"/>
      <c r="C39519" s="5" t="str">
        <f>IFERROR(__xludf.DUMMYFUNCTION("""COMPUTED_VALUE"""),"")</f>
        <v/>
      </c>
      <c r="D39519" s="5">
        <v>0.0</v>
      </c>
    </row>
    <row r="39520" ht="14.25" customHeight="1">
      <c r="A39520" s="5"/>
      <c r="B39520" s="5"/>
      <c r="C39520" s="5" t="str">
        <f>IFERROR(__xludf.DUMMYFUNCTION("""COMPUTED_VALUE"""),"")</f>
        <v/>
      </c>
      <c r="D39520" s="5">
        <v>0.0</v>
      </c>
    </row>
    <row r="39521" ht="14.25" customHeight="1">
      <c r="A39521" s="5"/>
      <c r="B39521" s="5"/>
      <c r="C39521" s="5" t="str">
        <f>IFERROR(__xludf.DUMMYFUNCTION("""COMPUTED_VALUE"""),"")</f>
        <v/>
      </c>
      <c r="D39521" s="5">
        <v>0.0</v>
      </c>
    </row>
    <row r="39522" ht="14.25" customHeight="1">
      <c r="A39522" s="5"/>
      <c r="B39522" s="5"/>
      <c r="C39522" s="5" t="str">
        <f>IFERROR(__xludf.DUMMYFUNCTION("""COMPUTED_VALUE"""),"")</f>
        <v/>
      </c>
      <c r="D39522" s="5">
        <v>0.0</v>
      </c>
    </row>
    <row r="39523" ht="14.25" customHeight="1">
      <c r="A39523" s="5"/>
      <c r="B39523" s="5"/>
      <c r="C39523" s="5" t="str">
        <f>IFERROR(__xludf.DUMMYFUNCTION("""COMPUTED_VALUE"""),"")</f>
        <v/>
      </c>
      <c r="D39523" s="5">
        <v>0.0</v>
      </c>
    </row>
    <row r="39524" ht="14.25" customHeight="1">
      <c r="A39524" s="5"/>
      <c r="B39524" s="5"/>
      <c r="C39524" s="5" t="str">
        <f>IFERROR(__xludf.DUMMYFUNCTION("""COMPUTED_VALUE"""),"")</f>
        <v/>
      </c>
      <c r="D39524" s="5">
        <v>0.0</v>
      </c>
    </row>
    <row r="39525" ht="14.25" customHeight="1">
      <c r="A39525" s="5"/>
      <c r="B39525" s="5"/>
      <c r="C39525" s="5" t="str">
        <f>IFERROR(__xludf.DUMMYFUNCTION("""COMPUTED_VALUE"""),"")</f>
        <v/>
      </c>
      <c r="D39525" s="5">
        <v>0.0</v>
      </c>
    </row>
    <row r="39526" ht="14.25" customHeight="1">
      <c r="A39526" s="5"/>
      <c r="B39526" s="5"/>
      <c r="C39526" s="5" t="str">
        <f>IFERROR(__xludf.DUMMYFUNCTION("""COMPUTED_VALUE"""),"")</f>
        <v/>
      </c>
      <c r="D39526" s="5">
        <v>0.0</v>
      </c>
    </row>
    <row r="39527" ht="14.25" customHeight="1">
      <c r="A39527" s="5"/>
      <c r="B39527" s="5"/>
      <c r="C39527" s="5" t="str">
        <f>IFERROR(__xludf.DUMMYFUNCTION("""COMPUTED_VALUE"""),"")</f>
        <v/>
      </c>
      <c r="D39527" s="5">
        <v>0.0</v>
      </c>
    </row>
    <row r="39528" ht="14.25" customHeight="1">
      <c r="A39528" s="5"/>
      <c r="B39528" s="5"/>
      <c r="C39528" s="5" t="str">
        <f>IFERROR(__xludf.DUMMYFUNCTION("""COMPUTED_VALUE"""),"")</f>
        <v/>
      </c>
      <c r="D39528" s="5">
        <v>0.0</v>
      </c>
    </row>
    <row r="39529" ht="14.25" customHeight="1">
      <c r="A39529" s="5"/>
      <c r="B39529" s="5"/>
      <c r="C39529" s="5" t="str">
        <f>IFERROR(__xludf.DUMMYFUNCTION("""COMPUTED_VALUE"""),"")</f>
        <v/>
      </c>
      <c r="D39529" s="5">
        <v>0.0</v>
      </c>
    </row>
    <row r="39530" ht="14.25" customHeight="1">
      <c r="A39530" s="5"/>
      <c r="B39530" s="5"/>
      <c r="C39530" s="5" t="str">
        <f>IFERROR(__xludf.DUMMYFUNCTION("""COMPUTED_VALUE"""),"")</f>
        <v/>
      </c>
      <c r="D39530" s="5">
        <v>0.0</v>
      </c>
    </row>
    <row r="39531" ht="14.25" customHeight="1">
      <c r="A39531" s="5"/>
      <c r="B39531" s="5"/>
      <c r="C39531" s="5" t="str">
        <f>IFERROR(__xludf.DUMMYFUNCTION("""COMPUTED_VALUE"""),"")</f>
        <v/>
      </c>
      <c r="D39531" s="5">
        <v>0.0</v>
      </c>
    </row>
    <row r="39532" ht="14.25" customHeight="1">
      <c r="A39532" s="5"/>
      <c r="B39532" s="5"/>
      <c r="C39532" s="5" t="str">
        <f>IFERROR(__xludf.DUMMYFUNCTION("""COMPUTED_VALUE"""),"")</f>
        <v/>
      </c>
      <c r="D39532" s="5">
        <v>0.0</v>
      </c>
    </row>
    <row r="39533" ht="14.25" customHeight="1">
      <c r="A39533" s="5"/>
      <c r="B39533" s="5"/>
      <c r="C39533" s="5" t="str">
        <f>IFERROR(__xludf.DUMMYFUNCTION("""COMPUTED_VALUE"""),"")</f>
        <v/>
      </c>
      <c r="D39533" s="5">
        <v>0.0</v>
      </c>
    </row>
    <row r="39534" ht="14.25" customHeight="1">
      <c r="A39534" s="5"/>
      <c r="B39534" s="5"/>
      <c r="C39534" s="5" t="str">
        <f>IFERROR(__xludf.DUMMYFUNCTION("""COMPUTED_VALUE"""),"")</f>
        <v/>
      </c>
      <c r="D39534" s="5">
        <v>0.0</v>
      </c>
    </row>
    <row r="39535" ht="14.25" customHeight="1">
      <c r="A39535" s="5"/>
      <c r="B39535" s="5"/>
      <c r="C39535" s="5" t="str">
        <f>IFERROR(__xludf.DUMMYFUNCTION("""COMPUTED_VALUE"""),"")</f>
        <v/>
      </c>
      <c r="D39535" s="5">
        <v>0.0</v>
      </c>
    </row>
    <row r="39536" ht="14.25" customHeight="1">
      <c r="A39536" s="5"/>
      <c r="B39536" s="5"/>
      <c r="C39536" s="5" t="str">
        <f>IFERROR(__xludf.DUMMYFUNCTION("""COMPUTED_VALUE"""),"")</f>
        <v/>
      </c>
      <c r="D39536" s="5">
        <v>0.0</v>
      </c>
    </row>
    <row r="39537" ht="14.25" customHeight="1">
      <c r="A39537" s="5"/>
      <c r="B39537" s="5"/>
      <c r="C39537" s="5" t="str">
        <f>IFERROR(__xludf.DUMMYFUNCTION("""COMPUTED_VALUE"""),"")</f>
        <v/>
      </c>
      <c r="D39537" s="5">
        <v>0.0</v>
      </c>
    </row>
    <row r="39538" ht="14.25" customHeight="1">
      <c r="A39538" s="5"/>
      <c r="B39538" s="5"/>
      <c r="C39538" s="5" t="str">
        <f>IFERROR(__xludf.DUMMYFUNCTION("""COMPUTED_VALUE"""),"")</f>
        <v/>
      </c>
      <c r="D39538" s="5">
        <v>0.0</v>
      </c>
    </row>
    <row r="39539" ht="14.25" customHeight="1">
      <c r="A39539" s="5"/>
      <c r="B39539" s="5"/>
      <c r="C39539" s="5" t="str">
        <f>IFERROR(__xludf.DUMMYFUNCTION("""COMPUTED_VALUE"""),"")</f>
        <v/>
      </c>
      <c r="D39539" s="5">
        <v>0.0</v>
      </c>
    </row>
    <row r="39540" ht="14.25" customHeight="1">
      <c r="A39540" s="5"/>
      <c r="B39540" s="5"/>
      <c r="C39540" s="5" t="str">
        <f>IFERROR(__xludf.DUMMYFUNCTION("""COMPUTED_VALUE"""),"")</f>
        <v/>
      </c>
      <c r="D39540" s="5">
        <v>0.0</v>
      </c>
    </row>
    <row r="39541" ht="14.25" customHeight="1">
      <c r="A39541" s="5"/>
      <c r="B39541" s="5"/>
      <c r="C39541" s="5" t="str">
        <f>IFERROR(__xludf.DUMMYFUNCTION("""COMPUTED_VALUE"""),"")</f>
        <v/>
      </c>
      <c r="D39541" s="5">
        <v>0.0</v>
      </c>
    </row>
    <row r="39542" ht="14.25" customHeight="1">
      <c r="A39542" s="5"/>
      <c r="B39542" s="5"/>
      <c r="C39542" s="5" t="str">
        <f>IFERROR(__xludf.DUMMYFUNCTION("""COMPUTED_VALUE"""),"")</f>
        <v/>
      </c>
      <c r="D39542" s="5">
        <v>0.0</v>
      </c>
    </row>
    <row r="39543" ht="14.25" customHeight="1">
      <c r="A39543" s="5"/>
      <c r="B39543" s="5"/>
      <c r="C39543" s="5" t="str">
        <f>IFERROR(__xludf.DUMMYFUNCTION("""COMPUTED_VALUE"""),"")</f>
        <v/>
      </c>
      <c r="D39543" s="5">
        <v>0.0</v>
      </c>
    </row>
    <row r="39544" ht="14.25" customHeight="1">
      <c r="A39544" s="5"/>
      <c r="B39544" s="5"/>
      <c r="C39544" s="5" t="str">
        <f>IFERROR(__xludf.DUMMYFUNCTION("""COMPUTED_VALUE"""),"")</f>
        <v/>
      </c>
      <c r="D39544" s="5">
        <v>0.0</v>
      </c>
    </row>
    <row r="39545" ht="14.25" customHeight="1">
      <c r="A39545" s="5"/>
      <c r="B39545" s="5"/>
      <c r="C39545" s="5" t="str">
        <f>IFERROR(__xludf.DUMMYFUNCTION("""COMPUTED_VALUE"""),"")</f>
        <v/>
      </c>
      <c r="D39545" s="5">
        <v>0.0</v>
      </c>
    </row>
    <row r="39546" ht="14.25" customHeight="1">
      <c r="A39546" s="5"/>
      <c r="B39546" s="5"/>
      <c r="C39546" s="5" t="str">
        <f>IFERROR(__xludf.DUMMYFUNCTION("""COMPUTED_VALUE"""),"")</f>
        <v/>
      </c>
      <c r="D39546" s="5">
        <v>0.0</v>
      </c>
    </row>
    <row r="39547" ht="14.25" customHeight="1">
      <c r="A39547" s="5"/>
      <c r="B39547" s="5"/>
      <c r="C39547" s="5" t="str">
        <f>IFERROR(__xludf.DUMMYFUNCTION("""COMPUTED_VALUE"""),"")</f>
        <v/>
      </c>
      <c r="D39547" s="5">
        <v>0.0</v>
      </c>
    </row>
    <row r="39548" ht="14.25" customHeight="1">
      <c r="A39548" s="5"/>
      <c r="B39548" s="5"/>
      <c r="C39548" s="5" t="str">
        <f>IFERROR(__xludf.DUMMYFUNCTION("""COMPUTED_VALUE"""),"")</f>
        <v/>
      </c>
      <c r="D39548" s="5">
        <v>0.0</v>
      </c>
    </row>
    <row r="39549" ht="14.25" customHeight="1">
      <c r="A39549" s="5"/>
      <c r="B39549" s="5"/>
      <c r="C39549" s="5" t="str">
        <f>IFERROR(__xludf.DUMMYFUNCTION("""COMPUTED_VALUE"""),"")</f>
        <v/>
      </c>
      <c r="D39549" s="5">
        <v>0.0</v>
      </c>
    </row>
    <row r="39550" ht="14.25" customHeight="1">
      <c r="A39550" s="5"/>
      <c r="B39550" s="5"/>
      <c r="C39550" s="5" t="str">
        <f>IFERROR(__xludf.DUMMYFUNCTION("""COMPUTED_VALUE"""),"")</f>
        <v/>
      </c>
      <c r="D39550" s="5">
        <v>0.0</v>
      </c>
    </row>
    <row r="39551" ht="14.25" customHeight="1">
      <c r="A39551" s="5"/>
      <c r="B39551" s="5"/>
      <c r="C39551" s="5" t="str">
        <f>IFERROR(__xludf.DUMMYFUNCTION("""COMPUTED_VALUE"""),"")</f>
        <v/>
      </c>
      <c r="D39551" s="5">
        <v>0.0</v>
      </c>
    </row>
    <row r="39552" ht="14.25" customHeight="1">
      <c r="A39552" s="5"/>
      <c r="B39552" s="5"/>
      <c r="C39552" s="5" t="str">
        <f>IFERROR(__xludf.DUMMYFUNCTION("""COMPUTED_VALUE"""),"")</f>
        <v/>
      </c>
      <c r="D39552" s="5">
        <v>0.0</v>
      </c>
    </row>
    <row r="39553" ht="14.25" customHeight="1">
      <c r="A39553" s="5"/>
      <c r="B39553" s="5"/>
      <c r="C39553" s="5" t="str">
        <f>IFERROR(__xludf.DUMMYFUNCTION("""COMPUTED_VALUE"""),"")</f>
        <v/>
      </c>
      <c r="D39553" s="5">
        <v>0.0</v>
      </c>
    </row>
    <row r="39554" ht="14.25" customHeight="1">
      <c r="A39554" s="5"/>
      <c r="B39554" s="5"/>
      <c r="C39554" s="5" t="str">
        <f>IFERROR(__xludf.DUMMYFUNCTION("""COMPUTED_VALUE"""),"")</f>
        <v/>
      </c>
      <c r="D39554" s="5">
        <v>0.0</v>
      </c>
    </row>
    <row r="39555" ht="14.25" customHeight="1">
      <c r="A39555" s="5"/>
      <c r="B39555" s="5"/>
      <c r="C39555" s="5" t="str">
        <f>IFERROR(__xludf.DUMMYFUNCTION("""COMPUTED_VALUE"""),"")</f>
        <v/>
      </c>
      <c r="D39555" s="5">
        <v>0.0</v>
      </c>
    </row>
    <row r="39556" ht="14.25" customHeight="1">
      <c r="A39556" s="5"/>
      <c r="B39556" s="5"/>
      <c r="C39556" s="5" t="str">
        <f>IFERROR(__xludf.DUMMYFUNCTION("""COMPUTED_VALUE"""),"")</f>
        <v/>
      </c>
      <c r="D39556" s="5">
        <v>0.0</v>
      </c>
    </row>
    <row r="39557" ht="14.25" customHeight="1">
      <c r="A39557" s="5"/>
      <c r="B39557" s="5"/>
      <c r="C39557" s="5" t="str">
        <f>IFERROR(__xludf.DUMMYFUNCTION("""COMPUTED_VALUE"""),"")</f>
        <v/>
      </c>
      <c r="D39557" s="5">
        <v>0.0</v>
      </c>
    </row>
    <row r="39558" ht="14.25" customHeight="1">
      <c r="A39558" s="5"/>
      <c r="B39558" s="5"/>
      <c r="C39558" s="5" t="str">
        <f>IFERROR(__xludf.DUMMYFUNCTION("""COMPUTED_VALUE"""),"")</f>
        <v/>
      </c>
      <c r="D39558" s="5">
        <v>0.0</v>
      </c>
    </row>
    <row r="39559" ht="14.25" customHeight="1">
      <c r="A39559" s="5"/>
      <c r="B39559" s="5"/>
      <c r="C39559" s="5" t="str">
        <f>IFERROR(__xludf.DUMMYFUNCTION("""COMPUTED_VALUE"""),"")</f>
        <v/>
      </c>
      <c r="D39559" s="5">
        <v>0.0</v>
      </c>
    </row>
    <row r="39560" ht="14.25" customHeight="1">
      <c r="A39560" s="5"/>
      <c r="B39560" s="5"/>
      <c r="C39560" s="5" t="str">
        <f>IFERROR(__xludf.DUMMYFUNCTION("""COMPUTED_VALUE"""),"")</f>
        <v/>
      </c>
      <c r="D39560" s="5">
        <v>0.0</v>
      </c>
    </row>
    <row r="39561" ht="14.25" customHeight="1">
      <c r="A39561" s="5"/>
      <c r="B39561" s="5"/>
      <c r="C39561" s="5" t="str">
        <f>IFERROR(__xludf.DUMMYFUNCTION("""COMPUTED_VALUE"""),"")</f>
        <v/>
      </c>
      <c r="D39561" s="5">
        <v>0.0</v>
      </c>
    </row>
    <row r="39562" ht="14.25" customHeight="1">
      <c r="A39562" s="5"/>
      <c r="B39562" s="5"/>
      <c r="C39562" s="5" t="str">
        <f>IFERROR(__xludf.DUMMYFUNCTION("""COMPUTED_VALUE"""),"")</f>
        <v/>
      </c>
      <c r="D39562" s="5">
        <v>0.0</v>
      </c>
    </row>
    <row r="39563" ht="14.25" customHeight="1">
      <c r="A39563" s="5"/>
      <c r="B39563" s="5"/>
      <c r="C39563" s="5" t="str">
        <f>IFERROR(__xludf.DUMMYFUNCTION("""COMPUTED_VALUE"""),"")</f>
        <v/>
      </c>
      <c r="D39563" s="5">
        <v>0.0</v>
      </c>
    </row>
    <row r="39564" ht="14.25" customHeight="1">
      <c r="A39564" s="5"/>
      <c r="B39564" s="5"/>
      <c r="C39564" s="5" t="str">
        <f>IFERROR(__xludf.DUMMYFUNCTION("""COMPUTED_VALUE"""),"")</f>
        <v/>
      </c>
      <c r="D39564" s="5">
        <v>0.0</v>
      </c>
    </row>
    <row r="39565" ht="14.25" customHeight="1">
      <c r="A39565" s="5"/>
      <c r="B39565" s="5"/>
      <c r="C39565" s="5" t="str">
        <f>IFERROR(__xludf.DUMMYFUNCTION("""COMPUTED_VALUE"""),"")</f>
        <v/>
      </c>
      <c r="D39565" s="5">
        <v>0.0</v>
      </c>
    </row>
    <row r="39566" ht="14.25" customHeight="1">
      <c r="A39566" s="5"/>
      <c r="B39566" s="5"/>
      <c r="C39566" s="5" t="str">
        <f>IFERROR(__xludf.DUMMYFUNCTION("""COMPUTED_VALUE"""),"")</f>
        <v/>
      </c>
      <c r="D39566" s="5">
        <v>0.0</v>
      </c>
    </row>
    <row r="39567" ht="14.25" customHeight="1">
      <c r="A39567" s="5"/>
      <c r="B39567" s="5"/>
      <c r="C39567" s="5" t="str">
        <f>IFERROR(__xludf.DUMMYFUNCTION("""COMPUTED_VALUE"""),"")</f>
        <v/>
      </c>
      <c r="D39567" s="5">
        <v>0.0</v>
      </c>
    </row>
    <row r="39568" ht="14.25" customHeight="1">
      <c r="A39568" s="5"/>
      <c r="B39568" s="5"/>
      <c r="C39568" s="5" t="str">
        <f>IFERROR(__xludf.DUMMYFUNCTION("""COMPUTED_VALUE"""),"")</f>
        <v/>
      </c>
      <c r="D39568" s="5">
        <v>0.0</v>
      </c>
    </row>
    <row r="39569" ht="14.25" customHeight="1">
      <c r="A39569" s="5"/>
      <c r="B39569" s="5"/>
      <c r="C39569" s="5" t="str">
        <f>IFERROR(__xludf.DUMMYFUNCTION("""COMPUTED_VALUE"""),"")</f>
        <v/>
      </c>
      <c r="D39569" s="5">
        <v>0.0</v>
      </c>
    </row>
    <row r="39570" ht="14.25" customHeight="1">
      <c r="A39570" s="5"/>
      <c r="B39570" s="5"/>
      <c r="C39570" s="5" t="str">
        <f>IFERROR(__xludf.DUMMYFUNCTION("""COMPUTED_VALUE"""),"")</f>
        <v/>
      </c>
      <c r="D39570" s="5">
        <v>0.0</v>
      </c>
    </row>
    <row r="39571" ht="14.25" customHeight="1">
      <c r="A39571" s="5"/>
      <c r="B39571" s="5"/>
      <c r="C39571" s="5" t="str">
        <f>IFERROR(__xludf.DUMMYFUNCTION("""COMPUTED_VALUE"""),"")</f>
        <v/>
      </c>
      <c r="D39571" s="5">
        <v>0.0</v>
      </c>
    </row>
    <row r="39572" ht="14.25" customHeight="1">
      <c r="A39572" s="5"/>
      <c r="B39572" s="5"/>
      <c r="C39572" s="5" t="str">
        <f>IFERROR(__xludf.DUMMYFUNCTION("""COMPUTED_VALUE"""),"")</f>
        <v/>
      </c>
      <c r="D39572" s="5">
        <v>0.0</v>
      </c>
    </row>
    <row r="39573" ht="14.25" customHeight="1">
      <c r="A39573" s="5"/>
      <c r="B39573" s="5"/>
      <c r="C39573" s="5" t="str">
        <f>IFERROR(__xludf.DUMMYFUNCTION("""COMPUTED_VALUE"""),"")</f>
        <v/>
      </c>
      <c r="D39573" s="5">
        <v>0.0</v>
      </c>
    </row>
    <row r="39574" ht="14.25" customHeight="1">
      <c r="A39574" s="5"/>
      <c r="B39574" s="5"/>
      <c r="C39574" s="5" t="str">
        <f>IFERROR(__xludf.DUMMYFUNCTION("""COMPUTED_VALUE"""),"")</f>
        <v/>
      </c>
      <c r="D39574" s="5">
        <v>0.0</v>
      </c>
    </row>
    <row r="39575" ht="14.25" customHeight="1">
      <c r="A39575" s="5"/>
      <c r="B39575" s="5"/>
      <c r="C39575" s="5" t="str">
        <f>IFERROR(__xludf.DUMMYFUNCTION("""COMPUTED_VALUE"""),"")</f>
        <v/>
      </c>
      <c r="D39575" s="5">
        <v>0.0</v>
      </c>
    </row>
    <row r="39576" ht="14.25" customHeight="1">
      <c r="A39576" s="5"/>
      <c r="B39576" s="5"/>
      <c r="C39576" s="5" t="str">
        <f>IFERROR(__xludf.DUMMYFUNCTION("""COMPUTED_VALUE"""),"")</f>
        <v/>
      </c>
      <c r="D39576" s="5">
        <v>0.0</v>
      </c>
    </row>
    <row r="39577" ht="14.25" customHeight="1">
      <c r="A39577" s="5"/>
      <c r="B39577" s="5"/>
      <c r="C39577" s="5" t="str">
        <f>IFERROR(__xludf.DUMMYFUNCTION("""COMPUTED_VALUE"""),"")</f>
        <v/>
      </c>
      <c r="D39577" s="5">
        <v>0.0</v>
      </c>
    </row>
    <row r="39578" ht="14.25" customHeight="1">
      <c r="A39578" s="5"/>
      <c r="B39578" s="5"/>
      <c r="C39578" s="5" t="str">
        <f>IFERROR(__xludf.DUMMYFUNCTION("""COMPUTED_VALUE"""),"")</f>
        <v/>
      </c>
      <c r="D39578" s="5">
        <v>0.0</v>
      </c>
    </row>
    <row r="39579" ht="14.25" customHeight="1">
      <c r="A39579" s="5"/>
      <c r="B39579" s="5"/>
      <c r="C39579" s="5" t="str">
        <f>IFERROR(__xludf.DUMMYFUNCTION("""COMPUTED_VALUE"""),"")</f>
        <v/>
      </c>
      <c r="D39579" s="5">
        <v>0.0</v>
      </c>
    </row>
    <row r="39580" ht="14.25" customHeight="1">
      <c r="A39580" s="5"/>
      <c r="B39580" s="5"/>
      <c r="C39580" s="5" t="str">
        <f>IFERROR(__xludf.DUMMYFUNCTION("""COMPUTED_VALUE"""),"")</f>
        <v/>
      </c>
      <c r="D39580" s="5">
        <v>0.0</v>
      </c>
    </row>
    <row r="39581" ht="14.25" customHeight="1">
      <c r="A39581" s="5"/>
      <c r="B39581" s="5"/>
      <c r="C39581" s="5" t="str">
        <f>IFERROR(__xludf.DUMMYFUNCTION("""COMPUTED_VALUE"""),"")</f>
        <v/>
      </c>
      <c r="D39581" s="5">
        <v>0.0</v>
      </c>
    </row>
    <row r="39582" ht="14.25" customHeight="1">
      <c r="A39582" s="5"/>
      <c r="B39582" s="5"/>
      <c r="C39582" s="5" t="str">
        <f>IFERROR(__xludf.DUMMYFUNCTION("""COMPUTED_VALUE"""),"")</f>
        <v/>
      </c>
      <c r="D39582" s="5">
        <v>0.0</v>
      </c>
    </row>
    <row r="39583" ht="14.25" customHeight="1">
      <c r="A39583" s="5"/>
      <c r="B39583" s="5"/>
      <c r="C39583" s="5" t="str">
        <f>IFERROR(__xludf.DUMMYFUNCTION("""COMPUTED_VALUE"""),"")</f>
        <v/>
      </c>
      <c r="D39583" s="5">
        <v>0.0</v>
      </c>
    </row>
    <row r="39584" ht="14.25" customHeight="1">
      <c r="A39584" s="5"/>
      <c r="B39584" s="5"/>
      <c r="C39584" s="5" t="str">
        <f>IFERROR(__xludf.DUMMYFUNCTION("""COMPUTED_VALUE"""),"")</f>
        <v/>
      </c>
      <c r="D39584" s="5">
        <v>0.0</v>
      </c>
    </row>
    <row r="39585" ht="14.25" customHeight="1">
      <c r="A39585" s="5"/>
      <c r="B39585" s="5"/>
      <c r="C39585" s="5" t="str">
        <f>IFERROR(__xludf.DUMMYFUNCTION("""COMPUTED_VALUE"""),"")</f>
        <v/>
      </c>
      <c r="D39585" s="5">
        <v>0.0</v>
      </c>
    </row>
    <row r="39586" ht="14.25" customHeight="1">
      <c r="A39586" s="5"/>
      <c r="B39586" s="5"/>
      <c r="C39586" s="5" t="str">
        <f>IFERROR(__xludf.DUMMYFUNCTION("""COMPUTED_VALUE"""),"")</f>
        <v/>
      </c>
      <c r="D39586" s="5">
        <v>0.0</v>
      </c>
    </row>
    <row r="39587" ht="14.25" customHeight="1">
      <c r="A39587" s="5"/>
      <c r="B39587" s="5"/>
      <c r="C39587" s="5" t="str">
        <f>IFERROR(__xludf.DUMMYFUNCTION("""COMPUTED_VALUE"""),"")</f>
        <v/>
      </c>
      <c r="D39587" s="5">
        <v>0.0</v>
      </c>
    </row>
    <row r="39588" ht="14.25" customHeight="1">
      <c r="A39588" s="5"/>
      <c r="B39588" s="5"/>
      <c r="C39588" s="5" t="str">
        <f>IFERROR(__xludf.DUMMYFUNCTION("""COMPUTED_VALUE"""),"")</f>
        <v/>
      </c>
      <c r="D39588" s="5">
        <v>0.0</v>
      </c>
    </row>
    <row r="39589" ht="14.25" customHeight="1">
      <c r="A39589" s="5"/>
      <c r="B39589" s="5"/>
      <c r="C39589" s="5" t="str">
        <f>IFERROR(__xludf.DUMMYFUNCTION("""COMPUTED_VALUE"""),"")</f>
        <v/>
      </c>
      <c r="D39589" s="5">
        <v>0.0</v>
      </c>
    </row>
    <row r="39590" ht="14.25" customHeight="1">
      <c r="A39590" s="5"/>
      <c r="B39590" s="5"/>
      <c r="C39590" s="5" t="str">
        <f>IFERROR(__xludf.DUMMYFUNCTION("""COMPUTED_VALUE"""),"")</f>
        <v/>
      </c>
      <c r="D39590" s="5">
        <v>0.0</v>
      </c>
    </row>
    <row r="39591" ht="14.25" customHeight="1">
      <c r="A39591" s="5"/>
      <c r="B39591" s="5"/>
      <c r="C39591" s="5" t="str">
        <f>IFERROR(__xludf.DUMMYFUNCTION("""COMPUTED_VALUE"""),"")</f>
        <v/>
      </c>
      <c r="D39591" s="5">
        <v>0.0</v>
      </c>
    </row>
    <row r="39592" ht="14.25" customHeight="1">
      <c r="A39592" s="5"/>
      <c r="B39592" s="5"/>
      <c r="C39592" s="5" t="str">
        <f>IFERROR(__xludf.DUMMYFUNCTION("""COMPUTED_VALUE"""),"")</f>
        <v/>
      </c>
      <c r="D39592" s="5">
        <v>0.0</v>
      </c>
    </row>
    <row r="39593" ht="14.25" customHeight="1">
      <c r="A39593" s="5"/>
      <c r="B39593" s="5"/>
      <c r="C39593" s="5" t="str">
        <f>IFERROR(__xludf.DUMMYFUNCTION("""COMPUTED_VALUE"""),"")</f>
        <v/>
      </c>
      <c r="D39593" s="5">
        <v>0.0</v>
      </c>
    </row>
    <row r="39594" ht="14.25" customHeight="1">
      <c r="A39594" s="5"/>
      <c r="B39594" s="5"/>
      <c r="C39594" s="5" t="str">
        <f>IFERROR(__xludf.DUMMYFUNCTION("""COMPUTED_VALUE"""),"")</f>
        <v/>
      </c>
      <c r="D39594" s="5">
        <v>0.0</v>
      </c>
    </row>
    <row r="39595" ht="14.25" customHeight="1">
      <c r="A39595" s="5"/>
      <c r="B39595" s="5"/>
      <c r="C39595" s="5" t="str">
        <f>IFERROR(__xludf.DUMMYFUNCTION("""COMPUTED_VALUE"""),"")</f>
        <v/>
      </c>
      <c r="D39595" s="5">
        <v>0.0</v>
      </c>
    </row>
    <row r="39596" ht="14.25" customHeight="1">
      <c r="A39596" s="5"/>
      <c r="B39596" s="5"/>
      <c r="C39596" s="5" t="str">
        <f>IFERROR(__xludf.DUMMYFUNCTION("""COMPUTED_VALUE"""),"")</f>
        <v/>
      </c>
      <c r="D39596" s="5">
        <v>0.0</v>
      </c>
    </row>
    <row r="39597" ht="14.25" customHeight="1">
      <c r="A39597" s="5"/>
      <c r="B39597" s="5"/>
      <c r="C39597" s="5" t="str">
        <f>IFERROR(__xludf.DUMMYFUNCTION("""COMPUTED_VALUE"""),"")</f>
        <v/>
      </c>
      <c r="D39597" s="5">
        <v>0.0</v>
      </c>
    </row>
    <row r="39598" ht="14.25" customHeight="1">
      <c r="A39598" s="5"/>
      <c r="B39598" s="5"/>
      <c r="C39598" s="5" t="str">
        <f>IFERROR(__xludf.DUMMYFUNCTION("""COMPUTED_VALUE"""),"")</f>
        <v/>
      </c>
      <c r="D39598" s="5">
        <v>0.0</v>
      </c>
    </row>
    <row r="39599" ht="14.25" customHeight="1">
      <c r="A39599" s="5"/>
      <c r="B39599" s="5"/>
      <c r="C39599" s="5" t="str">
        <f>IFERROR(__xludf.DUMMYFUNCTION("""COMPUTED_VALUE"""),"")</f>
        <v/>
      </c>
      <c r="D39599" s="5">
        <v>0.0</v>
      </c>
    </row>
    <row r="39600" ht="14.25" customHeight="1">
      <c r="A39600" s="5"/>
      <c r="B39600" s="5"/>
      <c r="C39600" s="5" t="str">
        <f>IFERROR(__xludf.DUMMYFUNCTION("""COMPUTED_VALUE"""),"")</f>
        <v/>
      </c>
      <c r="D39600" s="5">
        <v>0.0</v>
      </c>
    </row>
    <row r="39601" ht="14.25" customHeight="1">
      <c r="A39601" s="5"/>
      <c r="B39601" s="5"/>
      <c r="C39601" s="5" t="str">
        <f>IFERROR(__xludf.DUMMYFUNCTION("""COMPUTED_VALUE"""),"")</f>
        <v/>
      </c>
      <c r="D39601" s="5">
        <v>0.0</v>
      </c>
    </row>
    <row r="39602" ht="14.25" customHeight="1">
      <c r="A39602" s="5"/>
      <c r="B39602" s="5"/>
      <c r="C39602" s="5" t="str">
        <f>IFERROR(__xludf.DUMMYFUNCTION("""COMPUTED_VALUE"""),"")</f>
        <v/>
      </c>
      <c r="D39602" s="5">
        <v>0.0</v>
      </c>
    </row>
    <row r="39603" ht="14.25" customHeight="1">
      <c r="A39603" s="5"/>
      <c r="B39603" s="5"/>
      <c r="C39603" s="5" t="str">
        <f>IFERROR(__xludf.DUMMYFUNCTION("""COMPUTED_VALUE"""),"")</f>
        <v/>
      </c>
      <c r="D39603" s="5">
        <v>0.0</v>
      </c>
    </row>
    <row r="39604" ht="14.25" customHeight="1">
      <c r="A39604" s="5"/>
      <c r="B39604" s="5"/>
      <c r="C39604" s="5" t="str">
        <f>IFERROR(__xludf.DUMMYFUNCTION("""COMPUTED_VALUE"""),"")</f>
        <v/>
      </c>
      <c r="D39604" s="5">
        <v>0.0</v>
      </c>
    </row>
    <row r="39605" ht="14.25" customHeight="1">
      <c r="A39605" s="5"/>
      <c r="B39605" s="5"/>
      <c r="C39605" s="5" t="str">
        <f>IFERROR(__xludf.DUMMYFUNCTION("""COMPUTED_VALUE"""),"")</f>
        <v/>
      </c>
      <c r="D39605" s="5">
        <v>0.0</v>
      </c>
    </row>
    <row r="39606" ht="14.25" customHeight="1">
      <c r="A39606" s="5"/>
      <c r="B39606" s="5"/>
      <c r="C39606" s="5" t="str">
        <f>IFERROR(__xludf.DUMMYFUNCTION("""COMPUTED_VALUE"""),"")</f>
        <v/>
      </c>
      <c r="D39606" s="5">
        <v>0.0</v>
      </c>
    </row>
    <row r="39607" ht="14.25" customHeight="1">
      <c r="A39607" s="5"/>
      <c r="B39607" s="5"/>
      <c r="C39607" s="5" t="str">
        <f>IFERROR(__xludf.DUMMYFUNCTION("""COMPUTED_VALUE"""),"")</f>
        <v/>
      </c>
      <c r="D39607" s="5">
        <v>0.0</v>
      </c>
    </row>
    <row r="39608" ht="14.25" customHeight="1">
      <c r="A39608" s="5"/>
      <c r="B39608" s="5"/>
      <c r="C39608" s="5" t="str">
        <f>IFERROR(__xludf.DUMMYFUNCTION("""COMPUTED_VALUE"""),"")</f>
        <v/>
      </c>
      <c r="D39608" s="5">
        <v>0.0</v>
      </c>
    </row>
    <row r="39609" ht="14.25" customHeight="1">
      <c r="A39609" s="5"/>
      <c r="B39609" s="5"/>
      <c r="C39609" s="5" t="str">
        <f>IFERROR(__xludf.DUMMYFUNCTION("""COMPUTED_VALUE"""),"")</f>
        <v/>
      </c>
      <c r="D39609" s="5">
        <v>0.0</v>
      </c>
    </row>
    <row r="39610" ht="14.25" customHeight="1">
      <c r="A39610" s="5"/>
      <c r="B39610" s="5"/>
      <c r="C39610" s="5" t="str">
        <f>IFERROR(__xludf.DUMMYFUNCTION("""COMPUTED_VALUE"""),"")</f>
        <v/>
      </c>
      <c r="D39610" s="5">
        <v>0.0</v>
      </c>
    </row>
    <row r="39611" ht="14.25" customHeight="1">
      <c r="A39611" s="5"/>
      <c r="B39611" s="5"/>
      <c r="C39611" s="5" t="str">
        <f>IFERROR(__xludf.DUMMYFUNCTION("""COMPUTED_VALUE"""),"")</f>
        <v/>
      </c>
      <c r="D39611" s="5">
        <v>0.0</v>
      </c>
    </row>
    <row r="39612" ht="14.25" customHeight="1">
      <c r="A39612" s="5"/>
      <c r="B39612" s="5"/>
      <c r="C39612" s="5" t="str">
        <f>IFERROR(__xludf.DUMMYFUNCTION("""COMPUTED_VALUE"""),"")</f>
        <v/>
      </c>
      <c r="D39612" s="5">
        <v>0.0</v>
      </c>
    </row>
    <row r="39613" ht="14.25" customHeight="1">
      <c r="A39613" s="5"/>
      <c r="B39613" s="5"/>
      <c r="C39613" s="5" t="str">
        <f>IFERROR(__xludf.DUMMYFUNCTION("""COMPUTED_VALUE"""),"")</f>
        <v/>
      </c>
      <c r="D39613" s="5">
        <v>0.0</v>
      </c>
    </row>
    <row r="39614" ht="14.25" customHeight="1">
      <c r="A39614" s="5"/>
      <c r="B39614" s="5"/>
      <c r="C39614" s="5" t="str">
        <f>IFERROR(__xludf.DUMMYFUNCTION("""COMPUTED_VALUE"""),"")</f>
        <v/>
      </c>
      <c r="D39614" s="5">
        <v>0.0</v>
      </c>
    </row>
    <row r="39615" ht="14.25" customHeight="1">
      <c r="A39615" s="5"/>
      <c r="B39615" s="5"/>
      <c r="C39615" s="5" t="str">
        <f>IFERROR(__xludf.DUMMYFUNCTION("""COMPUTED_VALUE"""),"")</f>
        <v/>
      </c>
      <c r="D39615" s="5">
        <v>0.0</v>
      </c>
    </row>
    <row r="39616" ht="14.25" customHeight="1">
      <c r="A39616" s="5"/>
      <c r="B39616" s="5"/>
      <c r="C39616" s="5" t="str">
        <f>IFERROR(__xludf.DUMMYFUNCTION("""COMPUTED_VALUE"""),"")</f>
        <v/>
      </c>
      <c r="D39616" s="5">
        <v>0.0</v>
      </c>
    </row>
    <row r="39617" ht="14.25" customHeight="1">
      <c r="A39617" s="5"/>
      <c r="B39617" s="5"/>
      <c r="C39617" s="5" t="str">
        <f>IFERROR(__xludf.DUMMYFUNCTION("""COMPUTED_VALUE"""),"")</f>
        <v/>
      </c>
      <c r="D39617" s="5">
        <v>0.0</v>
      </c>
    </row>
    <row r="39618" ht="14.25" customHeight="1">
      <c r="A39618" s="5"/>
      <c r="B39618" s="5"/>
      <c r="C39618" s="5" t="str">
        <f>IFERROR(__xludf.DUMMYFUNCTION("""COMPUTED_VALUE"""),"")</f>
        <v/>
      </c>
      <c r="D39618" s="5">
        <v>0.0</v>
      </c>
    </row>
    <row r="39619" ht="14.25" customHeight="1">
      <c r="A39619" s="5"/>
      <c r="B39619" s="5"/>
      <c r="C39619" s="5" t="str">
        <f>IFERROR(__xludf.DUMMYFUNCTION("""COMPUTED_VALUE"""),"")</f>
        <v/>
      </c>
      <c r="D39619" s="5">
        <v>0.0</v>
      </c>
    </row>
    <row r="39620" ht="14.25" customHeight="1">
      <c r="A39620" s="5"/>
      <c r="B39620" s="5"/>
      <c r="C39620" s="5" t="str">
        <f>IFERROR(__xludf.DUMMYFUNCTION("""COMPUTED_VALUE"""),"")</f>
        <v/>
      </c>
      <c r="D39620" s="5">
        <v>0.0</v>
      </c>
    </row>
    <row r="39621" ht="14.25" customHeight="1">
      <c r="A39621" s="5"/>
      <c r="B39621" s="5"/>
      <c r="C39621" s="5" t="str">
        <f>IFERROR(__xludf.DUMMYFUNCTION("""COMPUTED_VALUE"""),"")</f>
        <v/>
      </c>
      <c r="D39621" s="5">
        <v>0.0</v>
      </c>
    </row>
    <row r="39622" ht="14.25" customHeight="1">
      <c r="A39622" s="5"/>
      <c r="B39622" s="5"/>
      <c r="C39622" s="5" t="str">
        <f>IFERROR(__xludf.DUMMYFUNCTION("""COMPUTED_VALUE"""),"")</f>
        <v/>
      </c>
      <c r="D39622" s="5">
        <v>0.0</v>
      </c>
    </row>
    <row r="39623" ht="14.25" customHeight="1">
      <c r="A39623" s="5"/>
      <c r="B39623" s="5"/>
      <c r="C39623" s="5" t="str">
        <f>IFERROR(__xludf.DUMMYFUNCTION("""COMPUTED_VALUE"""),"")</f>
        <v/>
      </c>
      <c r="D39623" s="5">
        <v>0.0</v>
      </c>
    </row>
    <row r="39624" ht="14.25" customHeight="1">
      <c r="A39624" s="5"/>
      <c r="B39624" s="5"/>
      <c r="C39624" s="5" t="str">
        <f>IFERROR(__xludf.DUMMYFUNCTION("""COMPUTED_VALUE"""),"")</f>
        <v/>
      </c>
      <c r="D39624" s="5">
        <v>0.0</v>
      </c>
    </row>
    <row r="39625" ht="14.25" customHeight="1">
      <c r="A39625" s="5"/>
      <c r="B39625" s="5"/>
      <c r="C39625" s="5" t="str">
        <f>IFERROR(__xludf.DUMMYFUNCTION("""COMPUTED_VALUE"""),"")</f>
        <v/>
      </c>
      <c r="D39625" s="5">
        <v>0.0</v>
      </c>
    </row>
    <row r="39626" ht="14.25" customHeight="1">
      <c r="A39626" s="5"/>
      <c r="B39626" s="5"/>
      <c r="C39626" s="5" t="str">
        <f>IFERROR(__xludf.DUMMYFUNCTION("""COMPUTED_VALUE"""),"")</f>
        <v/>
      </c>
      <c r="D39626" s="5">
        <v>0.0</v>
      </c>
    </row>
    <row r="39627" ht="14.25" customHeight="1">
      <c r="A39627" s="5"/>
      <c r="B39627" s="5"/>
      <c r="C39627" s="5" t="str">
        <f>IFERROR(__xludf.DUMMYFUNCTION("""COMPUTED_VALUE"""),"")</f>
        <v/>
      </c>
      <c r="D39627" s="5">
        <v>0.0</v>
      </c>
    </row>
    <row r="39628" ht="14.25" customHeight="1">
      <c r="A39628" s="5"/>
      <c r="B39628" s="5"/>
      <c r="C39628" s="5" t="str">
        <f>IFERROR(__xludf.DUMMYFUNCTION("""COMPUTED_VALUE"""),"")</f>
        <v/>
      </c>
      <c r="D39628" s="5">
        <v>0.0</v>
      </c>
    </row>
    <row r="39629" ht="14.25" customHeight="1">
      <c r="A39629" s="5"/>
      <c r="B39629" s="5"/>
      <c r="C39629" s="5" t="str">
        <f>IFERROR(__xludf.DUMMYFUNCTION("""COMPUTED_VALUE"""),"")</f>
        <v/>
      </c>
      <c r="D39629" s="5">
        <v>0.0</v>
      </c>
    </row>
    <row r="39630" ht="14.25" customHeight="1">
      <c r="A39630" s="5"/>
      <c r="B39630" s="5"/>
      <c r="C39630" s="5" t="str">
        <f>IFERROR(__xludf.DUMMYFUNCTION("""COMPUTED_VALUE"""),"")</f>
        <v/>
      </c>
      <c r="D39630" s="5">
        <v>0.0</v>
      </c>
    </row>
    <row r="39631" ht="14.25" customHeight="1">
      <c r="A39631" s="5"/>
      <c r="B39631" s="5"/>
      <c r="C39631" s="5" t="str">
        <f>IFERROR(__xludf.DUMMYFUNCTION("""COMPUTED_VALUE"""),"")</f>
        <v/>
      </c>
      <c r="D39631" s="5">
        <v>0.0</v>
      </c>
    </row>
    <row r="39632" ht="14.25" customHeight="1">
      <c r="A39632" s="5"/>
      <c r="B39632" s="5"/>
      <c r="C39632" s="5" t="str">
        <f>IFERROR(__xludf.DUMMYFUNCTION("""COMPUTED_VALUE"""),"")</f>
        <v/>
      </c>
      <c r="D39632" s="5">
        <v>0.0</v>
      </c>
    </row>
    <row r="39633" ht="14.25" customHeight="1">
      <c r="A39633" s="5"/>
      <c r="B39633" s="5"/>
      <c r="C39633" s="5" t="str">
        <f>IFERROR(__xludf.DUMMYFUNCTION("""COMPUTED_VALUE"""),"")</f>
        <v/>
      </c>
      <c r="D39633" s="5">
        <v>0.0</v>
      </c>
    </row>
    <row r="39634" ht="14.25" customHeight="1">
      <c r="A39634" s="5"/>
      <c r="B39634" s="5"/>
      <c r="C39634" s="5" t="str">
        <f>IFERROR(__xludf.DUMMYFUNCTION("""COMPUTED_VALUE"""),"")</f>
        <v/>
      </c>
      <c r="D39634" s="5">
        <v>0.0</v>
      </c>
    </row>
    <row r="39635" ht="14.25" customHeight="1">
      <c r="A39635" s="5"/>
      <c r="B39635" s="5"/>
      <c r="C39635" s="5" t="str">
        <f>IFERROR(__xludf.DUMMYFUNCTION("""COMPUTED_VALUE"""),"")</f>
        <v/>
      </c>
      <c r="D39635" s="5">
        <v>0.0</v>
      </c>
    </row>
    <row r="39636" ht="14.25" customHeight="1">
      <c r="A39636" s="5"/>
      <c r="B39636" s="5"/>
      <c r="C39636" s="5" t="str">
        <f>IFERROR(__xludf.DUMMYFUNCTION("""COMPUTED_VALUE"""),"")</f>
        <v/>
      </c>
      <c r="D39636" s="5">
        <v>0.0</v>
      </c>
    </row>
    <row r="39637" ht="14.25" customHeight="1">
      <c r="A39637" s="5"/>
      <c r="B39637" s="5"/>
      <c r="C39637" s="5" t="str">
        <f>IFERROR(__xludf.DUMMYFUNCTION("""COMPUTED_VALUE"""),"")</f>
        <v/>
      </c>
      <c r="D39637" s="5">
        <v>0.0</v>
      </c>
    </row>
    <row r="39638" ht="14.25" customHeight="1">
      <c r="A39638" s="5"/>
      <c r="B39638" s="5"/>
      <c r="C39638" s="5" t="str">
        <f>IFERROR(__xludf.DUMMYFUNCTION("""COMPUTED_VALUE"""),"")</f>
        <v/>
      </c>
      <c r="D39638" s="5">
        <v>0.0</v>
      </c>
    </row>
    <row r="39639" ht="14.25" customHeight="1">
      <c r="A39639" s="5"/>
      <c r="B39639" s="5"/>
      <c r="C39639" s="5" t="str">
        <f>IFERROR(__xludf.DUMMYFUNCTION("""COMPUTED_VALUE"""),"")</f>
        <v/>
      </c>
      <c r="D39639" s="5">
        <v>0.0</v>
      </c>
    </row>
    <row r="39640" ht="14.25" customHeight="1">
      <c r="A39640" s="5"/>
      <c r="B39640" s="5"/>
      <c r="C39640" s="5" t="str">
        <f>IFERROR(__xludf.DUMMYFUNCTION("""COMPUTED_VALUE"""),"")</f>
        <v/>
      </c>
      <c r="D39640" s="5">
        <v>0.0</v>
      </c>
    </row>
    <row r="39641" ht="14.25" customHeight="1">
      <c r="A39641" s="5"/>
      <c r="B39641" s="5"/>
      <c r="C39641" s="5" t="str">
        <f>IFERROR(__xludf.DUMMYFUNCTION("""COMPUTED_VALUE"""),"")</f>
        <v/>
      </c>
      <c r="D39641" s="5">
        <v>0.0</v>
      </c>
    </row>
    <row r="39642" ht="14.25" customHeight="1">
      <c r="A39642" s="5"/>
      <c r="B39642" s="5"/>
      <c r="C39642" s="5" t="str">
        <f>IFERROR(__xludf.DUMMYFUNCTION("""COMPUTED_VALUE"""),"")</f>
        <v/>
      </c>
      <c r="D39642" s="5">
        <v>0.0</v>
      </c>
    </row>
    <row r="39643" ht="14.25" customHeight="1">
      <c r="A39643" s="5"/>
      <c r="B39643" s="5"/>
      <c r="C39643" s="5" t="str">
        <f>IFERROR(__xludf.DUMMYFUNCTION("""COMPUTED_VALUE"""),"")</f>
        <v/>
      </c>
      <c r="D39643" s="5">
        <v>0.0</v>
      </c>
    </row>
    <row r="39644" ht="14.25" customHeight="1">
      <c r="A39644" s="5"/>
      <c r="B39644" s="5"/>
      <c r="C39644" s="5" t="str">
        <f>IFERROR(__xludf.DUMMYFUNCTION("""COMPUTED_VALUE"""),"")</f>
        <v/>
      </c>
      <c r="D39644" s="5">
        <v>0.0</v>
      </c>
    </row>
    <row r="39645" ht="14.25" customHeight="1">
      <c r="A39645" s="5"/>
      <c r="B39645" s="5"/>
      <c r="C39645" s="5" t="str">
        <f>IFERROR(__xludf.DUMMYFUNCTION("""COMPUTED_VALUE"""),"")</f>
        <v/>
      </c>
      <c r="D39645" s="5">
        <v>0.0</v>
      </c>
    </row>
    <row r="39646" ht="14.25" customHeight="1">
      <c r="A39646" s="5"/>
      <c r="B39646" s="5"/>
      <c r="C39646" s="5" t="str">
        <f>IFERROR(__xludf.DUMMYFUNCTION("""COMPUTED_VALUE"""),"")</f>
        <v/>
      </c>
      <c r="D39646" s="5">
        <v>0.0</v>
      </c>
    </row>
    <row r="39647" ht="14.25" customHeight="1">
      <c r="A39647" s="5"/>
      <c r="B39647" s="5"/>
      <c r="C39647" s="5" t="str">
        <f>IFERROR(__xludf.DUMMYFUNCTION("""COMPUTED_VALUE"""),"")</f>
        <v/>
      </c>
      <c r="D39647" s="5">
        <v>0.0</v>
      </c>
    </row>
    <row r="39648" ht="14.25" customHeight="1">
      <c r="A39648" s="5"/>
      <c r="B39648" s="5"/>
      <c r="C39648" s="5" t="str">
        <f>IFERROR(__xludf.DUMMYFUNCTION("""COMPUTED_VALUE"""),"")</f>
        <v/>
      </c>
      <c r="D39648" s="5">
        <v>0.0</v>
      </c>
    </row>
    <row r="39649" ht="14.25" customHeight="1">
      <c r="A39649" s="5"/>
      <c r="B39649" s="5"/>
      <c r="C39649" s="5" t="str">
        <f>IFERROR(__xludf.DUMMYFUNCTION("""COMPUTED_VALUE"""),"")</f>
        <v/>
      </c>
      <c r="D39649" s="5">
        <v>0.0</v>
      </c>
    </row>
    <row r="39650" ht="14.25" customHeight="1">
      <c r="A39650" s="5"/>
      <c r="B39650" s="5"/>
      <c r="C39650" s="5" t="str">
        <f>IFERROR(__xludf.DUMMYFUNCTION("""COMPUTED_VALUE"""),"")</f>
        <v/>
      </c>
      <c r="D39650" s="5">
        <v>0.0</v>
      </c>
    </row>
    <row r="39651" ht="14.25" customHeight="1">
      <c r="A39651" s="5"/>
      <c r="B39651" s="5"/>
      <c r="C39651" s="5" t="str">
        <f>IFERROR(__xludf.DUMMYFUNCTION("""COMPUTED_VALUE"""),"")</f>
        <v/>
      </c>
      <c r="D39651" s="5">
        <v>0.0</v>
      </c>
    </row>
    <row r="39652" ht="14.25" customHeight="1">
      <c r="A39652" s="5"/>
      <c r="B39652" s="5"/>
      <c r="C39652" s="5" t="str">
        <f>IFERROR(__xludf.DUMMYFUNCTION("""COMPUTED_VALUE"""),"")</f>
        <v/>
      </c>
      <c r="D39652" s="5">
        <v>0.0</v>
      </c>
    </row>
    <row r="39653" ht="14.25" customHeight="1">
      <c r="A39653" s="5"/>
      <c r="B39653" s="5"/>
      <c r="C39653" s="5" t="str">
        <f>IFERROR(__xludf.DUMMYFUNCTION("""COMPUTED_VALUE"""),"")</f>
        <v/>
      </c>
      <c r="D39653" s="5">
        <v>0.0</v>
      </c>
    </row>
    <row r="39654" ht="14.25" customHeight="1">
      <c r="A39654" s="5"/>
      <c r="B39654" s="5"/>
      <c r="C39654" s="5" t="str">
        <f>IFERROR(__xludf.DUMMYFUNCTION("""COMPUTED_VALUE"""),"")</f>
        <v/>
      </c>
      <c r="D39654" s="5">
        <v>0.0</v>
      </c>
    </row>
    <row r="39655" ht="14.25" customHeight="1">
      <c r="A39655" s="5"/>
      <c r="B39655" s="5"/>
      <c r="C39655" s="5" t="str">
        <f>IFERROR(__xludf.DUMMYFUNCTION("""COMPUTED_VALUE"""),"")</f>
        <v/>
      </c>
      <c r="D39655" s="5">
        <v>0.0</v>
      </c>
    </row>
    <row r="39656" ht="14.25" customHeight="1">
      <c r="A39656" s="5"/>
      <c r="B39656" s="5"/>
      <c r="C39656" s="5" t="str">
        <f>IFERROR(__xludf.DUMMYFUNCTION("""COMPUTED_VALUE"""),"")</f>
        <v/>
      </c>
      <c r="D39656" s="5">
        <v>0.0</v>
      </c>
    </row>
    <row r="39657" ht="14.25" customHeight="1">
      <c r="A39657" s="5"/>
      <c r="B39657" s="5"/>
      <c r="C39657" s="5" t="str">
        <f>IFERROR(__xludf.DUMMYFUNCTION("""COMPUTED_VALUE"""),"")</f>
        <v/>
      </c>
      <c r="D39657" s="5">
        <v>0.0</v>
      </c>
    </row>
    <row r="39658" ht="14.25" customHeight="1">
      <c r="A39658" s="5"/>
      <c r="B39658" s="5"/>
      <c r="C39658" s="5" t="str">
        <f>IFERROR(__xludf.DUMMYFUNCTION("""COMPUTED_VALUE"""),"")</f>
        <v/>
      </c>
      <c r="D39658" s="5">
        <v>0.0</v>
      </c>
    </row>
    <row r="39659" ht="14.25" customHeight="1">
      <c r="A39659" s="5"/>
      <c r="B39659" s="5"/>
      <c r="C39659" s="5" t="str">
        <f>IFERROR(__xludf.DUMMYFUNCTION("""COMPUTED_VALUE"""),"")</f>
        <v/>
      </c>
      <c r="D39659" s="5">
        <v>0.0</v>
      </c>
    </row>
    <row r="39660" ht="14.25" customHeight="1">
      <c r="A39660" s="5"/>
      <c r="B39660" s="5"/>
      <c r="C39660" s="5" t="str">
        <f>IFERROR(__xludf.DUMMYFUNCTION("""COMPUTED_VALUE"""),"")</f>
        <v/>
      </c>
      <c r="D39660" s="5">
        <v>0.0</v>
      </c>
    </row>
    <row r="39661" ht="14.25" customHeight="1">
      <c r="A39661" s="5"/>
      <c r="B39661" s="5"/>
      <c r="C39661" s="5" t="str">
        <f>IFERROR(__xludf.DUMMYFUNCTION("""COMPUTED_VALUE"""),"")</f>
        <v/>
      </c>
      <c r="D39661" s="5">
        <v>0.0</v>
      </c>
    </row>
    <row r="39662" ht="14.25" customHeight="1">
      <c r="A39662" s="5"/>
      <c r="B39662" s="5"/>
      <c r="C39662" s="5" t="str">
        <f>IFERROR(__xludf.DUMMYFUNCTION("""COMPUTED_VALUE"""),"")</f>
        <v/>
      </c>
      <c r="D39662" s="5">
        <v>0.0</v>
      </c>
    </row>
    <row r="39663" ht="14.25" customHeight="1">
      <c r="A39663" s="5"/>
      <c r="B39663" s="5"/>
      <c r="C39663" s="5" t="str">
        <f>IFERROR(__xludf.DUMMYFUNCTION("""COMPUTED_VALUE"""),"")</f>
        <v/>
      </c>
      <c r="D39663" s="5">
        <v>0.0</v>
      </c>
    </row>
    <row r="39664" ht="14.25" customHeight="1">
      <c r="A39664" s="5"/>
      <c r="B39664" s="5"/>
      <c r="C39664" s="5" t="str">
        <f>IFERROR(__xludf.DUMMYFUNCTION("""COMPUTED_VALUE"""),"")</f>
        <v/>
      </c>
      <c r="D39664" s="5">
        <v>0.0</v>
      </c>
    </row>
    <row r="39665" ht="14.25" customHeight="1">
      <c r="A39665" s="5"/>
      <c r="B39665" s="5"/>
      <c r="C39665" s="5" t="str">
        <f>IFERROR(__xludf.DUMMYFUNCTION("""COMPUTED_VALUE"""),"")</f>
        <v/>
      </c>
      <c r="D39665" s="5">
        <v>0.0</v>
      </c>
    </row>
    <row r="39666" ht="14.25" customHeight="1">
      <c r="A39666" s="5"/>
      <c r="B39666" s="5"/>
      <c r="C39666" s="5" t="str">
        <f>IFERROR(__xludf.DUMMYFUNCTION("""COMPUTED_VALUE"""),"")</f>
        <v/>
      </c>
      <c r="D39666" s="5">
        <v>0.0</v>
      </c>
    </row>
    <row r="39667" ht="14.25" customHeight="1">
      <c r="A39667" s="5"/>
      <c r="B39667" s="5"/>
      <c r="C39667" s="5" t="str">
        <f>IFERROR(__xludf.DUMMYFUNCTION("""COMPUTED_VALUE"""),"")</f>
        <v/>
      </c>
      <c r="D39667" s="5">
        <v>0.0</v>
      </c>
    </row>
    <row r="39668" ht="14.25" customHeight="1">
      <c r="A39668" s="5"/>
      <c r="B39668" s="5"/>
      <c r="C39668" s="5" t="str">
        <f>IFERROR(__xludf.DUMMYFUNCTION("""COMPUTED_VALUE"""),"")</f>
        <v/>
      </c>
      <c r="D39668" s="5">
        <v>0.0</v>
      </c>
    </row>
    <row r="39669" ht="14.25" customHeight="1">
      <c r="A39669" s="5"/>
      <c r="B39669" s="5"/>
      <c r="C39669" s="5" t="str">
        <f>IFERROR(__xludf.DUMMYFUNCTION("""COMPUTED_VALUE"""),"")</f>
        <v/>
      </c>
      <c r="D39669" s="5">
        <v>0.0</v>
      </c>
    </row>
    <row r="39670" ht="14.25" customHeight="1">
      <c r="A39670" s="5"/>
      <c r="B39670" s="5"/>
      <c r="C39670" s="5" t="str">
        <f>IFERROR(__xludf.DUMMYFUNCTION("""COMPUTED_VALUE"""),"")</f>
        <v/>
      </c>
      <c r="D39670" s="5">
        <v>0.0</v>
      </c>
    </row>
    <row r="39671" ht="14.25" customHeight="1">
      <c r="A39671" s="5"/>
      <c r="B39671" s="5"/>
      <c r="C39671" s="5" t="str">
        <f>IFERROR(__xludf.DUMMYFUNCTION("""COMPUTED_VALUE"""),"")</f>
        <v/>
      </c>
      <c r="D39671" s="5">
        <v>0.0</v>
      </c>
    </row>
    <row r="39672" ht="14.25" customHeight="1">
      <c r="A39672" s="5"/>
      <c r="B39672" s="5"/>
      <c r="C39672" s="5" t="str">
        <f>IFERROR(__xludf.DUMMYFUNCTION("""COMPUTED_VALUE"""),"")</f>
        <v/>
      </c>
      <c r="D39672" s="5">
        <v>0.0</v>
      </c>
    </row>
    <row r="39673" ht="14.25" customHeight="1">
      <c r="A39673" s="5"/>
      <c r="B39673" s="5"/>
      <c r="C39673" s="5" t="str">
        <f>IFERROR(__xludf.DUMMYFUNCTION("""COMPUTED_VALUE"""),"")</f>
        <v/>
      </c>
      <c r="D39673" s="5">
        <v>0.0</v>
      </c>
    </row>
    <row r="39674" ht="14.25" customHeight="1">
      <c r="A39674" s="5"/>
      <c r="B39674" s="5"/>
      <c r="C39674" s="5" t="str">
        <f>IFERROR(__xludf.DUMMYFUNCTION("""COMPUTED_VALUE"""),"")</f>
        <v/>
      </c>
      <c r="D39674" s="5">
        <v>0.0</v>
      </c>
    </row>
    <row r="39675" ht="14.25" customHeight="1">
      <c r="A39675" s="5"/>
      <c r="B39675" s="5"/>
      <c r="C39675" s="5" t="str">
        <f>IFERROR(__xludf.DUMMYFUNCTION("""COMPUTED_VALUE"""),"")</f>
        <v/>
      </c>
      <c r="D39675" s="5">
        <v>0.0</v>
      </c>
    </row>
    <row r="39676" ht="14.25" customHeight="1">
      <c r="A39676" s="5"/>
      <c r="B39676" s="5"/>
      <c r="C39676" s="5" t="str">
        <f>IFERROR(__xludf.DUMMYFUNCTION("""COMPUTED_VALUE"""),"")</f>
        <v/>
      </c>
      <c r="D39676" s="5">
        <v>0.0</v>
      </c>
    </row>
    <row r="39677" ht="14.25" customHeight="1">
      <c r="A39677" s="5"/>
      <c r="B39677" s="5"/>
      <c r="C39677" s="5" t="str">
        <f>IFERROR(__xludf.DUMMYFUNCTION("""COMPUTED_VALUE"""),"")</f>
        <v/>
      </c>
      <c r="D39677" s="5">
        <v>0.0</v>
      </c>
    </row>
    <row r="39678" ht="14.25" customHeight="1">
      <c r="A39678" s="5"/>
      <c r="B39678" s="5"/>
      <c r="C39678" s="5" t="str">
        <f>IFERROR(__xludf.DUMMYFUNCTION("""COMPUTED_VALUE"""),"")</f>
        <v/>
      </c>
      <c r="D39678" s="5">
        <v>0.0</v>
      </c>
    </row>
    <row r="39679" ht="14.25" customHeight="1">
      <c r="A39679" s="5"/>
      <c r="B39679" s="5"/>
      <c r="C39679" s="5" t="str">
        <f>IFERROR(__xludf.DUMMYFUNCTION("""COMPUTED_VALUE"""),"")</f>
        <v/>
      </c>
      <c r="D39679" s="5">
        <v>0.0</v>
      </c>
    </row>
    <row r="39680" ht="14.25" customHeight="1">
      <c r="A39680" s="5"/>
      <c r="B39680" s="5"/>
      <c r="C39680" s="5" t="str">
        <f>IFERROR(__xludf.DUMMYFUNCTION("""COMPUTED_VALUE"""),"")</f>
        <v/>
      </c>
      <c r="D39680" s="5">
        <v>0.0</v>
      </c>
    </row>
    <row r="39681" ht="14.25" customHeight="1">
      <c r="A39681" s="5"/>
      <c r="B39681" s="5"/>
      <c r="C39681" s="5" t="str">
        <f>IFERROR(__xludf.DUMMYFUNCTION("""COMPUTED_VALUE"""),"")</f>
        <v/>
      </c>
      <c r="D39681" s="5">
        <v>0.0</v>
      </c>
    </row>
    <row r="39682" ht="14.25" customHeight="1">
      <c r="A39682" s="5"/>
      <c r="B39682" s="5"/>
      <c r="C39682" s="5" t="str">
        <f>IFERROR(__xludf.DUMMYFUNCTION("""COMPUTED_VALUE"""),"")</f>
        <v/>
      </c>
      <c r="D39682" s="5">
        <v>0.0</v>
      </c>
    </row>
    <row r="39683" ht="14.25" customHeight="1">
      <c r="A39683" s="5"/>
      <c r="B39683" s="5"/>
      <c r="C39683" s="5" t="str">
        <f>IFERROR(__xludf.DUMMYFUNCTION("""COMPUTED_VALUE"""),"")</f>
        <v/>
      </c>
      <c r="D39683" s="5">
        <v>0.0</v>
      </c>
    </row>
    <row r="39684" ht="14.25" customHeight="1">
      <c r="A39684" s="5"/>
      <c r="B39684" s="5"/>
      <c r="C39684" s="5" t="str">
        <f>IFERROR(__xludf.DUMMYFUNCTION("""COMPUTED_VALUE"""),"")</f>
        <v/>
      </c>
      <c r="D39684" s="5">
        <v>0.0</v>
      </c>
    </row>
    <row r="39685" ht="14.25" customHeight="1">
      <c r="A39685" s="5"/>
      <c r="B39685" s="5"/>
      <c r="C39685" s="5" t="str">
        <f>IFERROR(__xludf.DUMMYFUNCTION("""COMPUTED_VALUE"""),"")</f>
        <v/>
      </c>
      <c r="D39685" s="5">
        <v>0.0</v>
      </c>
    </row>
    <row r="39686" ht="14.25" customHeight="1">
      <c r="A39686" s="5"/>
      <c r="B39686" s="5"/>
      <c r="C39686" s="5" t="str">
        <f>IFERROR(__xludf.DUMMYFUNCTION("""COMPUTED_VALUE"""),"")</f>
        <v/>
      </c>
      <c r="D39686" s="5">
        <v>0.0</v>
      </c>
    </row>
    <row r="39687" ht="14.25" customHeight="1">
      <c r="A39687" s="5"/>
      <c r="B39687" s="5"/>
      <c r="C39687" s="5" t="str">
        <f>IFERROR(__xludf.DUMMYFUNCTION("""COMPUTED_VALUE"""),"")</f>
        <v/>
      </c>
      <c r="D39687" s="5">
        <v>0.0</v>
      </c>
    </row>
    <row r="39688" ht="14.25" customHeight="1">
      <c r="A39688" s="5"/>
      <c r="B39688" s="5"/>
      <c r="C39688" s="5" t="str">
        <f>IFERROR(__xludf.DUMMYFUNCTION("""COMPUTED_VALUE"""),"")</f>
        <v/>
      </c>
      <c r="D39688" s="5">
        <v>0.0</v>
      </c>
    </row>
    <row r="39689" ht="14.25" customHeight="1">
      <c r="A39689" s="5"/>
      <c r="B39689" s="5"/>
      <c r="C39689" s="5" t="str">
        <f>IFERROR(__xludf.DUMMYFUNCTION("""COMPUTED_VALUE"""),"")</f>
        <v/>
      </c>
      <c r="D39689" s="5">
        <v>0.0</v>
      </c>
    </row>
    <row r="39690" ht="14.25" customHeight="1">
      <c r="A39690" s="5"/>
      <c r="B39690" s="5"/>
      <c r="C39690" s="5" t="str">
        <f>IFERROR(__xludf.DUMMYFUNCTION("""COMPUTED_VALUE"""),"")</f>
        <v/>
      </c>
      <c r="D39690" s="5">
        <v>0.0</v>
      </c>
    </row>
    <row r="39691" ht="14.25" customHeight="1">
      <c r="A39691" s="5"/>
      <c r="B39691" s="5"/>
      <c r="C39691" s="5" t="str">
        <f>IFERROR(__xludf.DUMMYFUNCTION("""COMPUTED_VALUE"""),"")</f>
        <v/>
      </c>
      <c r="D39691" s="5">
        <v>0.0</v>
      </c>
    </row>
    <row r="39692" ht="14.25" customHeight="1">
      <c r="A39692" s="5"/>
      <c r="B39692" s="5"/>
      <c r="C39692" s="5" t="str">
        <f>IFERROR(__xludf.DUMMYFUNCTION("""COMPUTED_VALUE"""),"")</f>
        <v/>
      </c>
      <c r="D39692" s="5">
        <v>0.0</v>
      </c>
    </row>
    <row r="39693" ht="14.25" customHeight="1">
      <c r="A39693" s="5"/>
      <c r="B39693" s="5"/>
      <c r="C39693" s="5" t="str">
        <f>IFERROR(__xludf.DUMMYFUNCTION("""COMPUTED_VALUE"""),"")</f>
        <v/>
      </c>
      <c r="D39693" s="5">
        <v>0.0</v>
      </c>
    </row>
    <row r="39694" ht="14.25" customHeight="1">
      <c r="A39694" s="5"/>
      <c r="B39694" s="5"/>
      <c r="C39694" s="5" t="str">
        <f>IFERROR(__xludf.DUMMYFUNCTION("""COMPUTED_VALUE"""),"")</f>
        <v/>
      </c>
      <c r="D39694" s="5">
        <v>0.0</v>
      </c>
    </row>
    <row r="39695" ht="14.25" customHeight="1">
      <c r="A39695" s="5"/>
      <c r="B39695" s="5"/>
      <c r="C39695" s="5" t="str">
        <f>IFERROR(__xludf.DUMMYFUNCTION("""COMPUTED_VALUE"""),"")</f>
        <v/>
      </c>
      <c r="D39695" s="5">
        <v>0.0</v>
      </c>
    </row>
    <row r="39696" ht="14.25" customHeight="1">
      <c r="A39696" s="5"/>
      <c r="B39696" s="5"/>
      <c r="C39696" s="5" t="str">
        <f>IFERROR(__xludf.DUMMYFUNCTION("""COMPUTED_VALUE"""),"")</f>
        <v/>
      </c>
      <c r="D39696" s="5">
        <v>0.0</v>
      </c>
    </row>
    <row r="39697" ht="14.25" customHeight="1">
      <c r="A39697" s="5"/>
      <c r="B39697" s="5"/>
      <c r="C39697" s="5" t="str">
        <f>IFERROR(__xludf.DUMMYFUNCTION("""COMPUTED_VALUE"""),"")</f>
        <v/>
      </c>
      <c r="D39697" s="5">
        <v>0.0</v>
      </c>
    </row>
    <row r="39698" ht="14.25" customHeight="1">
      <c r="A39698" s="5"/>
      <c r="B39698" s="5"/>
      <c r="C39698" s="5" t="str">
        <f>IFERROR(__xludf.DUMMYFUNCTION("""COMPUTED_VALUE"""),"")</f>
        <v/>
      </c>
      <c r="D39698" s="5">
        <v>0.0</v>
      </c>
    </row>
    <row r="39699" ht="14.25" customHeight="1">
      <c r="A39699" s="5"/>
      <c r="B39699" s="5"/>
      <c r="C39699" s="5" t="str">
        <f>IFERROR(__xludf.DUMMYFUNCTION("""COMPUTED_VALUE"""),"")</f>
        <v/>
      </c>
      <c r="D39699" s="5">
        <v>0.0</v>
      </c>
    </row>
    <row r="39700" ht="14.25" customHeight="1">
      <c r="A39700" s="5"/>
      <c r="B39700" s="5"/>
      <c r="C39700" s="5" t="str">
        <f>IFERROR(__xludf.DUMMYFUNCTION("""COMPUTED_VALUE"""),"")</f>
        <v/>
      </c>
      <c r="D39700" s="5">
        <v>0.0</v>
      </c>
    </row>
    <row r="39701" ht="14.25" customHeight="1">
      <c r="A39701" s="5"/>
      <c r="B39701" s="5"/>
      <c r="C39701" s="5" t="str">
        <f>IFERROR(__xludf.DUMMYFUNCTION("""COMPUTED_VALUE"""),"")</f>
        <v/>
      </c>
      <c r="D39701" s="5">
        <v>0.0</v>
      </c>
    </row>
    <row r="39702" ht="14.25" customHeight="1">
      <c r="A39702" s="5"/>
      <c r="B39702" s="5"/>
      <c r="C39702" s="5" t="str">
        <f>IFERROR(__xludf.DUMMYFUNCTION("""COMPUTED_VALUE"""),"")</f>
        <v/>
      </c>
      <c r="D39702" s="5">
        <v>0.0</v>
      </c>
    </row>
    <row r="39703" ht="14.25" customHeight="1">
      <c r="A39703" s="5"/>
      <c r="B39703" s="5"/>
      <c r="C39703" s="5" t="str">
        <f>IFERROR(__xludf.DUMMYFUNCTION("""COMPUTED_VALUE"""),"")</f>
        <v/>
      </c>
      <c r="D39703" s="5">
        <v>0.0</v>
      </c>
    </row>
    <row r="39704" ht="14.25" customHeight="1">
      <c r="A39704" s="5"/>
      <c r="B39704" s="5"/>
      <c r="C39704" s="5" t="str">
        <f>IFERROR(__xludf.DUMMYFUNCTION("""COMPUTED_VALUE"""),"")</f>
        <v/>
      </c>
      <c r="D39704" s="5">
        <v>0.0</v>
      </c>
    </row>
    <row r="39705" ht="14.25" customHeight="1">
      <c r="A39705" s="5"/>
      <c r="B39705" s="5"/>
      <c r="C39705" s="5" t="str">
        <f>IFERROR(__xludf.DUMMYFUNCTION("""COMPUTED_VALUE"""),"")</f>
        <v/>
      </c>
      <c r="D39705" s="5">
        <v>0.0</v>
      </c>
    </row>
    <row r="39706" ht="14.25" customHeight="1">
      <c r="A39706" s="5"/>
      <c r="B39706" s="5"/>
      <c r="C39706" s="5" t="str">
        <f>IFERROR(__xludf.DUMMYFUNCTION("""COMPUTED_VALUE"""),"")</f>
        <v/>
      </c>
      <c r="D39706" s="5">
        <v>0.0</v>
      </c>
    </row>
    <row r="39707" ht="14.25" customHeight="1">
      <c r="A39707" s="5"/>
      <c r="B39707" s="5"/>
      <c r="C39707" s="5" t="str">
        <f>IFERROR(__xludf.DUMMYFUNCTION("""COMPUTED_VALUE"""),"")</f>
        <v/>
      </c>
      <c r="D39707" s="5">
        <v>0.0</v>
      </c>
    </row>
    <row r="39708" ht="14.25" customHeight="1">
      <c r="A39708" s="5"/>
      <c r="B39708" s="5"/>
      <c r="C39708" s="5" t="str">
        <f>IFERROR(__xludf.DUMMYFUNCTION("""COMPUTED_VALUE"""),"")</f>
        <v/>
      </c>
      <c r="D39708" s="5">
        <v>0.0</v>
      </c>
    </row>
    <row r="39709" ht="14.25" customHeight="1">
      <c r="A39709" s="5"/>
      <c r="B39709" s="5"/>
      <c r="C39709" s="5" t="str">
        <f>IFERROR(__xludf.DUMMYFUNCTION("""COMPUTED_VALUE"""),"")</f>
        <v/>
      </c>
      <c r="D39709" s="5">
        <v>0.0</v>
      </c>
    </row>
    <row r="39710" ht="14.25" customHeight="1">
      <c r="A39710" s="5"/>
      <c r="B39710" s="5"/>
      <c r="C39710" s="5" t="str">
        <f>IFERROR(__xludf.DUMMYFUNCTION("""COMPUTED_VALUE"""),"")</f>
        <v/>
      </c>
      <c r="D39710" s="5">
        <v>0.0</v>
      </c>
    </row>
    <row r="39711" ht="14.25" customHeight="1">
      <c r="A39711" s="5"/>
      <c r="B39711" s="5"/>
      <c r="C39711" s="5" t="str">
        <f>IFERROR(__xludf.DUMMYFUNCTION("""COMPUTED_VALUE"""),"")</f>
        <v/>
      </c>
      <c r="D39711" s="5">
        <v>0.0</v>
      </c>
    </row>
    <row r="39712" ht="14.25" customHeight="1">
      <c r="A39712" s="5"/>
      <c r="B39712" s="5"/>
      <c r="C39712" s="5" t="str">
        <f>IFERROR(__xludf.DUMMYFUNCTION("""COMPUTED_VALUE"""),"")</f>
        <v/>
      </c>
      <c r="D39712" s="5">
        <v>0.0</v>
      </c>
    </row>
    <row r="39713" ht="14.25" customHeight="1">
      <c r="A39713" s="5"/>
      <c r="B39713" s="5"/>
      <c r="C39713" s="5" t="str">
        <f>IFERROR(__xludf.DUMMYFUNCTION("""COMPUTED_VALUE"""),"")</f>
        <v/>
      </c>
      <c r="D39713" s="5">
        <v>0.0</v>
      </c>
    </row>
    <row r="39714" ht="14.25" customHeight="1">
      <c r="A39714" s="5"/>
      <c r="B39714" s="5"/>
      <c r="C39714" s="5" t="str">
        <f>IFERROR(__xludf.DUMMYFUNCTION("""COMPUTED_VALUE"""),"")</f>
        <v/>
      </c>
      <c r="D39714" s="5">
        <v>0.0</v>
      </c>
    </row>
    <row r="39715" ht="14.25" customHeight="1">
      <c r="A39715" s="5"/>
      <c r="B39715" s="5"/>
      <c r="C39715" s="5" t="str">
        <f>IFERROR(__xludf.DUMMYFUNCTION("""COMPUTED_VALUE"""),"")</f>
        <v/>
      </c>
      <c r="D39715" s="5">
        <v>0.0</v>
      </c>
    </row>
    <row r="39716" ht="14.25" customHeight="1">
      <c r="A39716" s="5"/>
      <c r="B39716" s="5"/>
      <c r="C39716" s="5" t="str">
        <f>IFERROR(__xludf.DUMMYFUNCTION("""COMPUTED_VALUE"""),"")</f>
        <v/>
      </c>
      <c r="D39716" s="5">
        <v>0.0</v>
      </c>
    </row>
    <row r="39717" ht="14.25" customHeight="1">
      <c r="A39717" s="5"/>
      <c r="B39717" s="5"/>
      <c r="C39717" s="5" t="str">
        <f>IFERROR(__xludf.DUMMYFUNCTION("""COMPUTED_VALUE"""),"")</f>
        <v/>
      </c>
      <c r="D39717" s="5">
        <v>0.0</v>
      </c>
    </row>
    <row r="39718" ht="14.25" customHeight="1">
      <c r="A39718" s="5"/>
      <c r="B39718" s="5"/>
      <c r="C39718" s="5" t="str">
        <f>IFERROR(__xludf.DUMMYFUNCTION("""COMPUTED_VALUE"""),"")</f>
        <v/>
      </c>
      <c r="D39718" s="5">
        <v>0.0</v>
      </c>
    </row>
    <row r="39719" ht="14.25" customHeight="1">
      <c r="A39719" s="5"/>
      <c r="B39719" s="5"/>
      <c r="C39719" s="5" t="str">
        <f>IFERROR(__xludf.DUMMYFUNCTION("""COMPUTED_VALUE"""),"")</f>
        <v/>
      </c>
      <c r="D39719" s="5">
        <v>0.0</v>
      </c>
    </row>
    <row r="39720" ht="14.25" customHeight="1">
      <c r="A39720" s="5"/>
      <c r="B39720" s="5"/>
      <c r="C39720" s="5" t="str">
        <f>IFERROR(__xludf.DUMMYFUNCTION("""COMPUTED_VALUE"""),"")</f>
        <v/>
      </c>
      <c r="D39720" s="5">
        <v>0.0</v>
      </c>
    </row>
    <row r="39721" ht="14.25" customHeight="1">
      <c r="A39721" s="5"/>
      <c r="B39721" s="5"/>
      <c r="C39721" s="5" t="str">
        <f>IFERROR(__xludf.DUMMYFUNCTION("""COMPUTED_VALUE"""),"")</f>
        <v/>
      </c>
      <c r="D39721" s="5">
        <v>0.0</v>
      </c>
    </row>
    <row r="39722" ht="14.25" customHeight="1">
      <c r="A39722" s="5"/>
      <c r="B39722" s="5"/>
      <c r="C39722" s="5" t="str">
        <f>IFERROR(__xludf.DUMMYFUNCTION("""COMPUTED_VALUE"""),"")</f>
        <v/>
      </c>
      <c r="D39722" s="5">
        <v>0.0</v>
      </c>
    </row>
    <row r="39723" ht="14.25" customHeight="1">
      <c r="A39723" s="5"/>
      <c r="B39723" s="5"/>
      <c r="C39723" s="5" t="str">
        <f>IFERROR(__xludf.DUMMYFUNCTION("""COMPUTED_VALUE"""),"")</f>
        <v/>
      </c>
      <c r="D39723" s="5">
        <v>0.0</v>
      </c>
    </row>
    <row r="39724" ht="14.25" customHeight="1">
      <c r="A39724" s="5"/>
      <c r="B39724" s="5"/>
      <c r="C39724" s="5" t="str">
        <f>IFERROR(__xludf.DUMMYFUNCTION("""COMPUTED_VALUE"""),"")</f>
        <v/>
      </c>
      <c r="D39724" s="5">
        <v>0.0</v>
      </c>
    </row>
    <row r="39725" ht="14.25" customHeight="1">
      <c r="A39725" s="5"/>
      <c r="B39725" s="5"/>
      <c r="C39725" s="5" t="str">
        <f>IFERROR(__xludf.DUMMYFUNCTION("""COMPUTED_VALUE"""),"")</f>
        <v/>
      </c>
      <c r="D39725" s="5">
        <v>0.0</v>
      </c>
    </row>
    <row r="39726" ht="14.25" customHeight="1">
      <c r="A39726" s="5"/>
      <c r="B39726" s="5"/>
      <c r="C39726" s="5" t="str">
        <f>IFERROR(__xludf.DUMMYFUNCTION("""COMPUTED_VALUE"""),"")</f>
        <v/>
      </c>
      <c r="D39726" s="5">
        <v>0.0</v>
      </c>
    </row>
    <row r="39727" ht="14.25" customHeight="1">
      <c r="A39727" s="5"/>
      <c r="B39727" s="5"/>
      <c r="C39727" s="5" t="str">
        <f>IFERROR(__xludf.DUMMYFUNCTION("""COMPUTED_VALUE"""),"")</f>
        <v/>
      </c>
      <c r="D39727" s="5">
        <v>0.0</v>
      </c>
    </row>
    <row r="39728" ht="14.25" customHeight="1">
      <c r="A39728" s="5"/>
      <c r="B39728" s="5"/>
      <c r="C39728" s="5" t="str">
        <f>IFERROR(__xludf.DUMMYFUNCTION("""COMPUTED_VALUE"""),"")</f>
        <v/>
      </c>
      <c r="D39728" s="5">
        <v>0.0</v>
      </c>
    </row>
    <row r="39729" ht="14.25" customHeight="1">
      <c r="A39729" s="5"/>
      <c r="B39729" s="5"/>
      <c r="C39729" s="5" t="str">
        <f>IFERROR(__xludf.DUMMYFUNCTION("""COMPUTED_VALUE"""),"")</f>
        <v/>
      </c>
      <c r="D39729" s="5">
        <v>0.0</v>
      </c>
    </row>
    <row r="39730" ht="14.25" customHeight="1">
      <c r="A39730" s="5"/>
      <c r="B39730" s="5"/>
      <c r="C39730" s="5" t="str">
        <f>IFERROR(__xludf.DUMMYFUNCTION("""COMPUTED_VALUE"""),"")</f>
        <v/>
      </c>
      <c r="D39730" s="5">
        <v>0.0</v>
      </c>
    </row>
    <row r="39731" ht="14.25" customHeight="1">
      <c r="A39731" s="5"/>
      <c r="B39731" s="5"/>
      <c r="C39731" s="5" t="str">
        <f>IFERROR(__xludf.DUMMYFUNCTION("""COMPUTED_VALUE"""),"")</f>
        <v/>
      </c>
      <c r="D39731" s="5">
        <v>0.0</v>
      </c>
    </row>
    <row r="39732" ht="14.25" customHeight="1">
      <c r="A39732" s="5"/>
      <c r="B39732" s="5"/>
      <c r="C39732" s="5" t="str">
        <f>IFERROR(__xludf.DUMMYFUNCTION("""COMPUTED_VALUE"""),"")</f>
        <v/>
      </c>
      <c r="D39732" s="5">
        <v>0.0</v>
      </c>
    </row>
    <row r="39733" ht="14.25" customHeight="1">
      <c r="A39733" s="5"/>
      <c r="B39733" s="5"/>
      <c r="C39733" s="5" t="str">
        <f>IFERROR(__xludf.DUMMYFUNCTION("""COMPUTED_VALUE"""),"")</f>
        <v/>
      </c>
      <c r="D39733" s="5">
        <v>0.0</v>
      </c>
    </row>
    <row r="39734" ht="14.25" customHeight="1">
      <c r="A39734" s="5"/>
      <c r="B39734" s="5"/>
      <c r="C39734" s="5" t="str">
        <f>IFERROR(__xludf.DUMMYFUNCTION("""COMPUTED_VALUE"""),"")</f>
        <v/>
      </c>
      <c r="D39734" s="5">
        <v>0.0</v>
      </c>
    </row>
    <row r="39735" ht="14.25" customHeight="1">
      <c r="A39735" s="5"/>
      <c r="B39735" s="5"/>
      <c r="C39735" s="5" t="str">
        <f>IFERROR(__xludf.DUMMYFUNCTION("""COMPUTED_VALUE"""),"")</f>
        <v/>
      </c>
      <c r="D39735" s="5">
        <v>0.0</v>
      </c>
    </row>
    <row r="39736" ht="14.25" customHeight="1">
      <c r="A39736" s="5"/>
      <c r="B39736" s="5"/>
      <c r="C39736" s="5" t="str">
        <f>IFERROR(__xludf.DUMMYFUNCTION("""COMPUTED_VALUE"""),"")</f>
        <v/>
      </c>
      <c r="D39736" s="5">
        <v>0.0</v>
      </c>
    </row>
    <row r="39737" ht="14.25" customHeight="1">
      <c r="A39737" s="5"/>
      <c r="B39737" s="5"/>
      <c r="C39737" s="5" t="str">
        <f>IFERROR(__xludf.DUMMYFUNCTION("""COMPUTED_VALUE"""),"")</f>
        <v/>
      </c>
      <c r="D39737" s="5">
        <v>0.0</v>
      </c>
    </row>
    <row r="39738" ht="14.25" customHeight="1">
      <c r="A39738" s="5"/>
      <c r="B39738" s="5"/>
      <c r="C39738" s="5" t="str">
        <f>IFERROR(__xludf.DUMMYFUNCTION("""COMPUTED_VALUE"""),"")</f>
        <v/>
      </c>
      <c r="D39738" s="5">
        <v>0.0</v>
      </c>
    </row>
    <row r="39739" ht="14.25" customHeight="1">
      <c r="A39739" s="5"/>
      <c r="B39739" s="5"/>
      <c r="C39739" s="5" t="str">
        <f>IFERROR(__xludf.DUMMYFUNCTION("""COMPUTED_VALUE"""),"")</f>
        <v/>
      </c>
      <c r="D39739" s="5">
        <v>0.0</v>
      </c>
    </row>
    <row r="39740" ht="14.25" customHeight="1">
      <c r="A39740" s="5"/>
      <c r="B39740" s="5"/>
      <c r="C39740" s="5" t="str">
        <f>IFERROR(__xludf.DUMMYFUNCTION("""COMPUTED_VALUE"""),"")</f>
        <v/>
      </c>
      <c r="D39740" s="5">
        <v>0.0</v>
      </c>
    </row>
    <row r="39741" ht="14.25" customHeight="1">
      <c r="A39741" s="5"/>
      <c r="B39741" s="5"/>
      <c r="C39741" s="5" t="str">
        <f>IFERROR(__xludf.DUMMYFUNCTION("""COMPUTED_VALUE"""),"")</f>
        <v/>
      </c>
      <c r="D39741" s="5">
        <v>0.0</v>
      </c>
    </row>
    <row r="39742" ht="14.25" customHeight="1">
      <c r="A39742" s="5"/>
      <c r="B39742" s="5"/>
      <c r="C39742" s="5" t="str">
        <f>IFERROR(__xludf.DUMMYFUNCTION("""COMPUTED_VALUE"""),"")</f>
        <v/>
      </c>
      <c r="D39742" s="5">
        <v>0.0</v>
      </c>
    </row>
    <row r="39743" ht="14.25" customHeight="1">
      <c r="A39743" s="5"/>
      <c r="B39743" s="5"/>
      <c r="C39743" s="5" t="str">
        <f>IFERROR(__xludf.DUMMYFUNCTION("""COMPUTED_VALUE"""),"")</f>
        <v/>
      </c>
      <c r="D39743" s="5">
        <v>0.0</v>
      </c>
    </row>
    <row r="39744" ht="14.25" customHeight="1">
      <c r="A39744" s="5"/>
      <c r="B39744" s="5"/>
      <c r="C39744" s="5" t="str">
        <f>IFERROR(__xludf.DUMMYFUNCTION("""COMPUTED_VALUE"""),"")</f>
        <v/>
      </c>
      <c r="D39744" s="5">
        <v>0.0</v>
      </c>
    </row>
    <row r="39745" ht="14.25" customHeight="1">
      <c r="A39745" s="5"/>
      <c r="B39745" s="5"/>
      <c r="C39745" s="5" t="str">
        <f>IFERROR(__xludf.DUMMYFUNCTION("""COMPUTED_VALUE"""),"")</f>
        <v/>
      </c>
      <c r="D39745" s="5">
        <v>0.0</v>
      </c>
    </row>
    <row r="39746" ht="14.25" customHeight="1">
      <c r="A39746" s="5"/>
      <c r="B39746" s="5"/>
      <c r="C39746" s="5" t="str">
        <f>IFERROR(__xludf.DUMMYFUNCTION("""COMPUTED_VALUE"""),"")</f>
        <v/>
      </c>
      <c r="D39746" s="5">
        <v>0.0</v>
      </c>
    </row>
    <row r="39747" ht="14.25" customHeight="1">
      <c r="A39747" s="5"/>
      <c r="B39747" s="5"/>
      <c r="C39747" s="5" t="str">
        <f>IFERROR(__xludf.DUMMYFUNCTION("""COMPUTED_VALUE"""),"")</f>
        <v/>
      </c>
      <c r="D39747" s="5">
        <v>0.0</v>
      </c>
    </row>
    <row r="39748" ht="14.25" customHeight="1">
      <c r="A39748" s="5"/>
      <c r="B39748" s="5"/>
      <c r="C39748" s="5" t="str">
        <f>IFERROR(__xludf.DUMMYFUNCTION("""COMPUTED_VALUE"""),"")</f>
        <v/>
      </c>
      <c r="D39748" s="5">
        <v>0.0</v>
      </c>
    </row>
    <row r="39749" ht="14.25" customHeight="1">
      <c r="A39749" s="5"/>
      <c r="B39749" s="5"/>
      <c r="C39749" s="5" t="str">
        <f>IFERROR(__xludf.DUMMYFUNCTION("""COMPUTED_VALUE"""),"")</f>
        <v/>
      </c>
      <c r="D39749" s="5">
        <v>0.0</v>
      </c>
    </row>
    <row r="39750" ht="14.25" customHeight="1">
      <c r="A39750" s="5"/>
      <c r="B39750" s="5"/>
      <c r="C39750" s="5" t="str">
        <f>IFERROR(__xludf.DUMMYFUNCTION("""COMPUTED_VALUE"""),"")</f>
        <v/>
      </c>
      <c r="D39750" s="5">
        <v>0.0</v>
      </c>
    </row>
    <row r="39751" ht="14.25" customHeight="1">
      <c r="A39751" s="5"/>
      <c r="B39751" s="5"/>
      <c r="C39751" s="5" t="str">
        <f>IFERROR(__xludf.DUMMYFUNCTION("""COMPUTED_VALUE"""),"")</f>
        <v/>
      </c>
      <c r="D39751" s="5">
        <v>0.0</v>
      </c>
    </row>
    <row r="39752" ht="14.25" customHeight="1">
      <c r="A39752" s="5"/>
      <c r="B39752" s="5"/>
      <c r="C39752" s="5" t="str">
        <f>IFERROR(__xludf.DUMMYFUNCTION("""COMPUTED_VALUE"""),"")</f>
        <v/>
      </c>
      <c r="D39752" s="5">
        <v>0.0</v>
      </c>
    </row>
    <row r="39753" ht="14.25" customHeight="1">
      <c r="A39753" s="5"/>
      <c r="B39753" s="5"/>
      <c r="C39753" s="5" t="str">
        <f>IFERROR(__xludf.DUMMYFUNCTION("""COMPUTED_VALUE"""),"")</f>
        <v/>
      </c>
      <c r="D39753" s="5">
        <v>0.0</v>
      </c>
    </row>
    <row r="39754" ht="14.25" customHeight="1">
      <c r="A39754" s="5"/>
      <c r="B39754" s="5"/>
      <c r="C39754" s="5" t="str">
        <f>IFERROR(__xludf.DUMMYFUNCTION("""COMPUTED_VALUE"""),"")</f>
        <v/>
      </c>
      <c r="D39754" s="5">
        <v>0.0</v>
      </c>
    </row>
    <row r="39755" ht="14.25" customHeight="1">
      <c r="A39755" s="5"/>
      <c r="B39755" s="5"/>
      <c r="C39755" s="5" t="str">
        <f>IFERROR(__xludf.DUMMYFUNCTION("""COMPUTED_VALUE"""),"")</f>
        <v/>
      </c>
      <c r="D39755" s="5">
        <v>0.0</v>
      </c>
    </row>
    <row r="39756" ht="14.25" customHeight="1">
      <c r="A39756" s="5"/>
      <c r="B39756" s="5"/>
      <c r="C39756" s="5" t="str">
        <f>IFERROR(__xludf.DUMMYFUNCTION("""COMPUTED_VALUE"""),"")</f>
        <v/>
      </c>
      <c r="D39756" s="5">
        <v>0.0</v>
      </c>
    </row>
    <row r="39757" ht="14.25" customHeight="1">
      <c r="A39757" s="5"/>
      <c r="B39757" s="5"/>
      <c r="C39757" s="5" t="str">
        <f>IFERROR(__xludf.DUMMYFUNCTION("""COMPUTED_VALUE"""),"")</f>
        <v/>
      </c>
      <c r="D39757" s="5">
        <v>0.0</v>
      </c>
    </row>
    <row r="39758" ht="14.25" customHeight="1">
      <c r="A39758" s="5"/>
      <c r="B39758" s="5"/>
      <c r="C39758" s="5" t="str">
        <f>IFERROR(__xludf.DUMMYFUNCTION("""COMPUTED_VALUE"""),"")</f>
        <v/>
      </c>
      <c r="D39758" s="5">
        <v>0.0</v>
      </c>
    </row>
    <row r="39759" ht="14.25" customHeight="1">
      <c r="A39759" s="5"/>
      <c r="B39759" s="5"/>
      <c r="C39759" s="5" t="str">
        <f>IFERROR(__xludf.DUMMYFUNCTION("""COMPUTED_VALUE"""),"")</f>
        <v/>
      </c>
      <c r="D39759" s="5">
        <v>0.0</v>
      </c>
    </row>
    <row r="39760" ht="14.25" customHeight="1">
      <c r="A39760" s="5"/>
      <c r="B39760" s="5"/>
      <c r="C39760" s="5" t="str">
        <f>IFERROR(__xludf.DUMMYFUNCTION("""COMPUTED_VALUE"""),"")</f>
        <v/>
      </c>
      <c r="D39760" s="5">
        <v>0.0</v>
      </c>
    </row>
    <row r="39761" ht="14.25" customHeight="1">
      <c r="A39761" s="5"/>
      <c r="B39761" s="5"/>
      <c r="C39761" s="5" t="str">
        <f>IFERROR(__xludf.DUMMYFUNCTION("""COMPUTED_VALUE"""),"")</f>
        <v/>
      </c>
      <c r="D39761" s="5">
        <v>0.0</v>
      </c>
    </row>
    <row r="39762" ht="14.25" customHeight="1">
      <c r="A39762" s="5"/>
      <c r="B39762" s="5"/>
      <c r="C39762" s="5" t="str">
        <f>IFERROR(__xludf.DUMMYFUNCTION("""COMPUTED_VALUE"""),"")</f>
        <v/>
      </c>
      <c r="D39762" s="5">
        <v>0.0</v>
      </c>
    </row>
    <row r="39763" ht="14.25" customHeight="1">
      <c r="A39763" s="5"/>
      <c r="B39763" s="5"/>
      <c r="C39763" s="5" t="str">
        <f>IFERROR(__xludf.DUMMYFUNCTION("""COMPUTED_VALUE"""),"")</f>
        <v/>
      </c>
      <c r="D39763" s="5">
        <v>0.0</v>
      </c>
    </row>
    <row r="39764" ht="14.25" customHeight="1">
      <c r="A39764" s="5"/>
      <c r="B39764" s="5"/>
      <c r="C39764" s="5" t="str">
        <f>IFERROR(__xludf.DUMMYFUNCTION("""COMPUTED_VALUE"""),"")</f>
        <v/>
      </c>
      <c r="D39764" s="5">
        <v>0.0</v>
      </c>
    </row>
    <row r="39765" ht="14.25" customHeight="1">
      <c r="A39765" s="5"/>
      <c r="B39765" s="5"/>
      <c r="C39765" s="5" t="str">
        <f>IFERROR(__xludf.DUMMYFUNCTION("""COMPUTED_VALUE"""),"")</f>
        <v/>
      </c>
      <c r="D39765" s="5">
        <v>0.0</v>
      </c>
    </row>
    <row r="39766" ht="14.25" customHeight="1">
      <c r="A39766" s="5"/>
      <c r="B39766" s="5"/>
      <c r="C39766" s="5" t="str">
        <f>IFERROR(__xludf.DUMMYFUNCTION("""COMPUTED_VALUE"""),"")</f>
        <v/>
      </c>
      <c r="D39766" s="5">
        <v>0.0</v>
      </c>
    </row>
    <row r="39767" ht="14.25" customHeight="1">
      <c r="A39767" s="5"/>
      <c r="B39767" s="5"/>
      <c r="C39767" s="5" t="str">
        <f>IFERROR(__xludf.DUMMYFUNCTION("""COMPUTED_VALUE"""),"")</f>
        <v/>
      </c>
      <c r="D39767" s="5">
        <v>0.0</v>
      </c>
    </row>
    <row r="39768" ht="14.25" customHeight="1">
      <c r="A39768" s="5"/>
      <c r="B39768" s="5"/>
      <c r="C39768" s="5" t="str">
        <f>IFERROR(__xludf.DUMMYFUNCTION("""COMPUTED_VALUE"""),"")</f>
        <v/>
      </c>
      <c r="D39768" s="5">
        <v>0.0</v>
      </c>
    </row>
    <row r="39769" ht="14.25" customHeight="1">
      <c r="A39769" s="5"/>
      <c r="B39769" s="5"/>
      <c r="C39769" s="5" t="str">
        <f>IFERROR(__xludf.DUMMYFUNCTION("""COMPUTED_VALUE"""),"")</f>
        <v/>
      </c>
      <c r="D39769" s="5">
        <v>0.0</v>
      </c>
    </row>
    <row r="39770" ht="14.25" customHeight="1">
      <c r="A39770" s="5"/>
      <c r="B39770" s="5"/>
      <c r="C39770" s="5" t="str">
        <f>IFERROR(__xludf.DUMMYFUNCTION("""COMPUTED_VALUE"""),"")</f>
        <v/>
      </c>
      <c r="D39770" s="5">
        <v>0.0</v>
      </c>
    </row>
    <row r="39771" ht="14.25" customHeight="1">
      <c r="A39771" s="5"/>
      <c r="B39771" s="5"/>
      <c r="C39771" s="5" t="str">
        <f>IFERROR(__xludf.DUMMYFUNCTION("""COMPUTED_VALUE"""),"")</f>
        <v/>
      </c>
      <c r="D39771" s="5">
        <v>0.0</v>
      </c>
    </row>
    <row r="39772" ht="14.25" customHeight="1">
      <c r="A39772" s="5"/>
      <c r="B39772" s="5"/>
      <c r="C39772" s="5" t="str">
        <f>IFERROR(__xludf.DUMMYFUNCTION("""COMPUTED_VALUE"""),"")</f>
        <v/>
      </c>
      <c r="D39772" s="5">
        <v>0.0</v>
      </c>
    </row>
    <row r="39773" ht="14.25" customHeight="1">
      <c r="A39773" s="5"/>
      <c r="B39773" s="5"/>
      <c r="C39773" s="5" t="str">
        <f>IFERROR(__xludf.DUMMYFUNCTION("""COMPUTED_VALUE"""),"")</f>
        <v/>
      </c>
      <c r="D39773" s="5">
        <v>0.0</v>
      </c>
    </row>
    <row r="39774" ht="14.25" customHeight="1">
      <c r="A39774" s="5"/>
      <c r="B39774" s="5"/>
      <c r="C39774" s="5" t="str">
        <f>IFERROR(__xludf.DUMMYFUNCTION("""COMPUTED_VALUE"""),"")</f>
        <v/>
      </c>
      <c r="D39774" s="5">
        <v>0.0</v>
      </c>
    </row>
    <row r="39775" ht="14.25" customHeight="1">
      <c r="A39775" s="5"/>
      <c r="B39775" s="5"/>
      <c r="C39775" s="5" t="str">
        <f>IFERROR(__xludf.DUMMYFUNCTION("""COMPUTED_VALUE"""),"")</f>
        <v/>
      </c>
      <c r="D39775" s="5">
        <v>0.0</v>
      </c>
    </row>
    <row r="39776" ht="14.25" customHeight="1">
      <c r="A39776" s="5"/>
      <c r="B39776" s="5"/>
      <c r="C39776" s="5" t="str">
        <f>IFERROR(__xludf.DUMMYFUNCTION("""COMPUTED_VALUE"""),"")</f>
        <v/>
      </c>
      <c r="D39776" s="5">
        <v>0.0</v>
      </c>
    </row>
    <row r="39777" ht="14.25" customHeight="1">
      <c r="A39777" s="5"/>
      <c r="B39777" s="5"/>
      <c r="C39777" s="5" t="str">
        <f>IFERROR(__xludf.DUMMYFUNCTION("""COMPUTED_VALUE"""),"")</f>
        <v/>
      </c>
      <c r="D39777" s="5">
        <v>0.0</v>
      </c>
    </row>
    <row r="39778" ht="14.25" customHeight="1">
      <c r="A39778" s="5"/>
      <c r="B39778" s="5"/>
      <c r="C39778" s="5" t="str">
        <f>IFERROR(__xludf.DUMMYFUNCTION("""COMPUTED_VALUE"""),"")</f>
        <v/>
      </c>
      <c r="D39778" s="5">
        <v>0.0</v>
      </c>
    </row>
    <row r="39779" ht="14.25" customHeight="1">
      <c r="A39779" s="5"/>
      <c r="B39779" s="5"/>
      <c r="C39779" s="5" t="str">
        <f>IFERROR(__xludf.DUMMYFUNCTION("""COMPUTED_VALUE"""),"")</f>
        <v/>
      </c>
      <c r="D39779" s="5">
        <v>0.0</v>
      </c>
    </row>
    <row r="39780" ht="14.25" customHeight="1">
      <c r="A39780" s="5"/>
      <c r="B39780" s="5"/>
      <c r="C39780" s="5" t="str">
        <f>IFERROR(__xludf.DUMMYFUNCTION("""COMPUTED_VALUE"""),"")</f>
        <v/>
      </c>
      <c r="D39780" s="5">
        <v>0.0</v>
      </c>
    </row>
    <row r="39781" ht="14.25" customHeight="1">
      <c r="A39781" s="5"/>
      <c r="B39781" s="5"/>
      <c r="C39781" s="5" t="str">
        <f>IFERROR(__xludf.DUMMYFUNCTION("""COMPUTED_VALUE"""),"")</f>
        <v/>
      </c>
      <c r="D39781" s="5">
        <v>0.0</v>
      </c>
    </row>
    <row r="39782" ht="14.25" customHeight="1">
      <c r="A39782" s="5"/>
      <c r="B39782" s="5"/>
      <c r="C39782" s="5" t="str">
        <f>IFERROR(__xludf.DUMMYFUNCTION("""COMPUTED_VALUE"""),"")</f>
        <v/>
      </c>
      <c r="D39782" s="5">
        <v>0.0</v>
      </c>
    </row>
    <row r="39783" ht="14.25" customHeight="1">
      <c r="A39783" s="5"/>
      <c r="B39783" s="5"/>
      <c r="C39783" s="5" t="str">
        <f>IFERROR(__xludf.DUMMYFUNCTION("""COMPUTED_VALUE"""),"")</f>
        <v/>
      </c>
      <c r="D39783" s="5">
        <v>0.0</v>
      </c>
    </row>
    <row r="39784" ht="14.25" customHeight="1">
      <c r="A39784" s="5"/>
      <c r="B39784" s="5"/>
      <c r="C39784" s="5" t="str">
        <f>IFERROR(__xludf.DUMMYFUNCTION("""COMPUTED_VALUE"""),"")</f>
        <v/>
      </c>
      <c r="D39784" s="5">
        <v>0.0</v>
      </c>
    </row>
    <row r="39785" ht="14.25" customHeight="1">
      <c r="A39785" s="5"/>
      <c r="B39785" s="5"/>
      <c r="C39785" s="5" t="str">
        <f>IFERROR(__xludf.DUMMYFUNCTION("""COMPUTED_VALUE"""),"")</f>
        <v/>
      </c>
      <c r="D39785" s="5">
        <v>0.0</v>
      </c>
    </row>
    <row r="39786" ht="14.25" customHeight="1">
      <c r="A39786" s="5"/>
      <c r="B39786" s="5"/>
      <c r="C39786" s="5" t="str">
        <f>IFERROR(__xludf.DUMMYFUNCTION("""COMPUTED_VALUE"""),"")</f>
        <v/>
      </c>
      <c r="D39786" s="5">
        <v>0.0</v>
      </c>
    </row>
    <row r="39787" ht="14.25" customHeight="1">
      <c r="A39787" s="5"/>
      <c r="B39787" s="5"/>
      <c r="C39787" s="5" t="str">
        <f>IFERROR(__xludf.DUMMYFUNCTION("""COMPUTED_VALUE"""),"")</f>
        <v/>
      </c>
      <c r="D39787" s="5">
        <v>0.0</v>
      </c>
    </row>
    <row r="39788" ht="14.25" customHeight="1">
      <c r="A39788" s="5"/>
      <c r="B39788" s="5"/>
      <c r="C39788" s="5" t="str">
        <f>IFERROR(__xludf.DUMMYFUNCTION("""COMPUTED_VALUE"""),"")</f>
        <v/>
      </c>
      <c r="D39788" s="5">
        <v>0.0</v>
      </c>
    </row>
    <row r="39789" ht="14.25" customHeight="1">
      <c r="A39789" s="5"/>
      <c r="B39789" s="5"/>
      <c r="C39789" s="5" t="str">
        <f>IFERROR(__xludf.DUMMYFUNCTION("""COMPUTED_VALUE"""),"")</f>
        <v/>
      </c>
      <c r="D39789" s="5">
        <v>0.0</v>
      </c>
    </row>
    <row r="39790" ht="14.25" customHeight="1">
      <c r="A39790" s="5"/>
      <c r="B39790" s="5"/>
      <c r="C39790" s="5" t="str">
        <f>IFERROR(__xludf.DUMMYFUNCTION("""COMPUTED_VALUE"""),"")</f>
        <v/>
      </c>
      <c r="D39790" s="5">
        <v>0.0</v>
      </c>
    </row>
    <row r="39791" ht="14.25" customHeight="1">
      <c r="A39791" s="5"/>
      <c r="B39791" s="5"/>
      <c r="C39791" s="5" t="str">
        <f>IFERROR(__xludf.DUMMYFUNCTION("""COMPUTED_VALUE"""),"")</f>
        <v/>
      </c>
      <c r="D39791" s="5">
        <v>0.0</v>
      </c>
    </row>
    <row r="39792" ht="14.25" customHeight="1">
      <c r="A39792" s="5"/>
      <c r="B39792" s="5"/>
      <c r="C39792" s="5" t="str">
        <f>IFERROR(__xludf.DUMMYFUNCTION("""COMPUTED_VALUE"""),"")</f>
        <v/>
      </c>
      <c r="D39792" s="5">
        <v>0.0</v>
      </c>
    </row>
    <row r="39793" ht="14.25" customHeight="1">
      <c r="A39793" s="5"/>
      <c r="B39793" s="5"/>
      <c r="C39793" s="5" t="str">
        <f>IFERROR(__xludf.DUMMYFUNCTION("""COMPUTED_VALUE"""),"")</f>
        <v/>
      </c>
      <c r="D39793" s="5">
        <v>0.0</v>
      </c>
    </row>
    <row r="39794" ht="14.25" customHeight="1">
      <c r="A39794" s="5"/>
      <c r="B39794" s="5"/>
      <c r="C39794" s="5" t="str">
        <f>IFERROR(__xludf.DUMMYFUNCTION("""COMPUTED_VALUE"""),"")</f>
        <v/>
      </c>
      <c r="D39794" s="5">
        <v>0.0</v>
      </c>
    </row>
    <row r="39795" ht="14.25" customHeight="1">
      <c r="A39795" s="5"/>
      <c r="B39795" s="5"/>
      <c r="C39795" s="5" t="str">
        <f>IFERROR(__xludf.DUMMYFUNCTION("""COMPUTED_VALUE"""),"")</f>
        <v/>
      </c>
      <c r="D39795" s="5">
        <v>0.0</v>
      </c>
    </row>
    <row r="39796" ht="14.25" customHeight="1">
      <c r="A39796" s="5"/>
      <c r="B39796" s="5"/>
      <c r="C39796" s="5" t="str">
        <f>IFERROR(__xludf.DUMMYFUNCTION("""COMPUTED_VALUE"""),"")</f>
        <v/>
      </c>
      <c r="D39796" s="5">
        <v>0.0</v>
      </c>
    </row>
    <row r="39797" ht="14.25" customHeight="1">
      <c r="A39797" s="5"/>
      <c r="B39797" s="5"/>
      <c r="C39797" s="5" t="str">
        <f>IFERROR(__xludf.DUMMYFUNCTION("""COMPUTED_VALUE"""),"")</f>
        <v/>
      </c>
      <c r="D39797" s="5">
        <v>0.0</v>
      </c>
    </row>
    <row r="39798" ht="14.25" customHeight="1">
      <c r="A39798" s="5"/>
      <c r="B39798" s="5"/>
      <c r="C39798" s="5" t="str">
        <f>IFERROR(__xludf.DUMMYFUNCTION("""COMPUTED_VALUE"""),"")</f>
        <v/>
      </c>
      <c r="D39798" s="5">
        <v>0.0</v>
      </c>
    </row>
    <row r="39799" ht="14.25" customHeight="1">
      <c r="A39799" s="5"/>
      <c r="B39799" s="5"/>
      <c r="C39799" s="5" t="str">
        <f>IFERROR(__xludf.DUMMYFUNCTION("""COMPUTED_VALUE"""),"")</f>
        <v/>
      </c>
      <c r="D39799" s="5">
        <v>0.0</v>
      </c>
    </row>
    <row r="39800" ht="14.25" customHeight="1">
      <c r="A39800" s="5"/>
      <c r="B39800" s="5"/>
      <c r="C39800" s="5" t="str">
        <f>IFERROR(__xludf.DUMMYFUNCTION("""COMPUTED_VALUE"""),"")</f>
        <v/>
      </c>
      <c r="D39800" s="5">
        <v>0.0</v>
      </c>
    </row>
    <row r="39801" ht="14.25" customHeight="1">
      <c r="A39801" s="5"/>
      <c r="B39801" s="5"/>
      <c r="C39801" s="5" t="str">
        <f>IFERROR(__xludf.DUMMYFUNCTION("""COMPUTED_VALUE"""),"")</f>
        <v/>
      </c>
      <c r="D39801" s="5">
        <v>0.0</v>
      </c>
    </row>
    <row r="39802" ht="14.25" customHeight="1">
      <c r="A39802" s="5"/>
      <c r="B39802" s="5"/>
      <c r="C39802" s="5" t="str">
        <f>IFERROR(__xludf.DUMMYFUNCTION("""COMPUTED_VALUE"""),"")</f>
        <v/>
      </c>
      <c r="D39802" s="5">
        <v>0.0</v>
      </c>
    </row>
    <row r="39803" ht="14.25" customHeight="1">
      <c r="A39803" s="5"/>
      <c r="B39803" s="5"/>
      <c r="C39803" s="5" t="str">
        <f>IFERROR(__xludf.DUMMYFUNCTION("""COMPUTED_VALUE"""),"")</f>
        <v/>
      </c>
      <c r="D39803" s="5">
        <v>0.0</v>
      </c>
    </row>
    <row r="39804" ht="14.25" customHeight="1">
      <c r="A39804" s="5"/>
      <c r="B39804" s="5"/>
      <c r="C39804" s="5" t="str">
        <f>IFERROR(__xludf.DUMMYFUNCTION("""COMPUTED_VALUE"""),"")</f>
        <v/>
      </c>
      <c r="D39804" s="5">
        <v>0.0</v>
      </c>
    </row>
    <row r="39805" ht="14.25" customHeight="1">
      <c r="A39805" s="5"/>
      <c r="B39805" s="5"/>
      <c r="C39805" s="5" t="str">
        <f>IFERROR(__xludf.DUMMYFUNCTION("""COMPUTED_VALUE"""),"")</f>
        <v/>
      </c>
      <c r="D39805" s="5">
        <v>0.0</v>
      </c>
    </row>
    <row r="39806" ht="14.25" customHeight="1">
      <c r="A39806" s="5"/>
      <c r="B39806" s="5"/>
      <c r="C39806" s="5" t="str">
        <f>IFERROR(__xludf.DUMMYFUNCTION("""COMPUTED_VALUE"""),"")</f>
        <v/>
      </c>
      <c r="D39806" s="5">
        <v>0.0</v>
      </c>
    </row>
    <row r="39807" ht="14.25" customHeight="1">
      <c r="A39807" s="5"/>
      <c r="B39807" s="5"/>
      <c r="C39807" s="5" t="str">
        <f>IFERROR(__xludf.DUMMYFUNCTION("""COMPUTED_VALUE"""),"")</f>
        <v/>
      </c>
      <c r="D39807" s="5">
        <v>0.0</v>
      </c>
    </row>
    <row r="39808" ht="14.25" customHeight="1">
      <c r="A39808" s="5"/>
      <c r="B39808" s="5"/>
      <c r="C39808" s="5" t="str">
        <f>IFERROR(__xludf.DUMMYFUNCTION("""COMPUTED_VALUE"""),"")</f>
        <v/>
      </c>
      <c r="D39808" s="5">
        <v>0.0</v>
      </c>
    </row>
    <row r="39809" ht="14.25" customHeight="1">
      <c r="A39809" s="5"/>
      <c r="B39809" s="5"/>
      <c r="C39809" s="5" t="str">
        <f>IFERROR(__xludf.DUMMYFUNCTION("""COMPUTED_VALUE"""),"")</f>
        <v/>
      </c>
      <c r="D39809" s="5">
        <v>0.0</v>
      </c>
    </row>
    <row r="39810" ht="14.25" customHeight="1">
      <c r="A39810" s="5"/>
      <c r="B39810" s="5"/>
      <c r="C39810" s="5" t="str">
        <f>IFERROR(__xludf.DUMMYFUNCTION("""COMPUTED_VALUE"""),"")</f>
        <v/>
      </c>
      <c r="D39810" s="5">
        <v>0.0</v>
      </c>
    </row>
    <row r="39811" ht="14.25" customHeight="1">
      <c r="A39811" s="5"/>
      <c r="B39811" s="5"/>
      <c r="C39811" s="5" t="str">
        <f>IFERROR(__xludf.DUMMYFUNCTION("""COMPUTED_VALUE"""),"")</f>
        <v/>
      </c>
      <c r="D39811" s="5">
        <v>0.0</v>
      </c>
    </row>
    <row r="39812" ht="14.25" customHeight="1">
      <c r="A39812" s="5"/>
      <c r="B39812" s="5"/>
      <c r="C39812" s="5" t="str">
        <f>IFERROR(__xludf.DUMMYFUNCTION("""COMPUTED_VALUE"""),"")</f>
        <v/>
      </c>
      <c r="D39812" s="5">
        <v>0.0</v>
      </c>
    </row>
    <row r="39813" ht="14.25" customHeight="1">
      <c r="A39813" s="5"/>
      <c r="B39813" s="5"/>
      <c r="C39813" s="5" t="str">
        <f>IFERROR(__xludf.DUMMYFUNCTION("""COMPUTED_VALUE"""),"")</f>
        <v/>
      </c>
      <c r="D39813" s="5">
        <v>0.0</v>
      </c>
    </row>
    <row r="39814" ht="14.25" customHeight="1">
      <c r="A39814" s="5"/>
      <c r="B39814" s="5"/>
      <c r="C39814" s="5" t="str">
        <f>IFERROR(__xludf.DUMMYFUNCTION("""COMPUTED_VALUE"""),"")</f>
        <v/>
      </c>
      <c r="D39814" s="5">
        <v>0.0</v>
      </c>
    </row>
    <row r="39815" ht="14.25" customHeight="1">
      <c r="A39815" s="5"/>
      <c r="B39815" s="5"/>
      <c r="C39815" s="5" t="str">
        <f>IFERROR(__xludf.DUMMYFUNCTION("""COMPUTED_VALUE"""),"")</f>
        <v/>
      </c>
      <c r="D39815" s="5">
        <v>0.0</v>
      </c>
    </row>
    <row r="39816" ht="14.25" customHeight="1">
      <c r="A39816" s="5"/>
      <c r="B39816" s="5"/>
      <c r="C39816" s="5" t="str">
        <f>IFERROR(__xludf.DUMMYFUNCTION("""COMPUTED_VALUE"""),"")</f>
        <v/>
      </c>
      <c r="D39816" s="5">
        <v>0.0</v>
      </c>
    </row>
    <row r="39817" ht="14.25" customHeight="1">
      <c r="A39817" s="5"/>
      <c r="B39817" s="5"/>
      <c r="C39817" s="5" t="str">
        <f>IFERROR(__xludf.DUMMYFUNCTION("""COMPUTED_VALUE"""),"")</f>
        <v/>
      </c>
      <c r="D39817" s="5">
        <v>0.0</v>
      </c>
    </row>
    <row r="39818" ht="14.25" customHeight="1">
      <c r="A39818" s="5"/>
      <c r="B39818" s="5"/>
      <c r="C39818" s="5" t="str">
        <f>IFERROR(__xludf.DUMMYFUNCTION("""COMPUTED_VALUE"""),"")</f>
        <v/>
      </c>
      <c r="D39818" s="5">
        <v>0.0</v>
      </c>
    </row>
    <row r="39819" ht="14.25" customHeight="1">
      <c r="A39819" s="5"/>
      <c r="B39819" s="5"/>
      <c r="C39819" s="5" t="str">
        <f>IFERROR(__xludf.DUMMYFUNCTION("""COMPUTED_VALUE"""),"")</f>
        <v/>
      </c>
      <c r="D39819" s="5">
        <v>0.0</v>
      </c>
    </row>
    <row r="39820" ht="14.25" customHeight="1">
      <c r="A39820" s="5"/>
      <c r="B39820" s="5"/>
      <c r="C39820" s="5" t="str">
        <f>IFERROR(__xludf.DUMMYFUNCTION("""COMPUTED_VALUE"""),"")</f>
        <v/>
      </c>
      <c r="D39820" s="5">
        <v>0.0</v>
      </c>
    </row>
    <row r="39821" ht="14.25" customHeight="1">
      <c r="A39821" s="5"/>
      <c r="B39821" s="5"/>
      <c r="C39821" s="5" t="str">
        <f>IFERROR(__xludf.DUMMYFUNCTION("""COMPUTED_VALUE"""),"")</f>
        <v/>
      </c>
      <c r="D39821" s="5">
        <v>0.0</v>
      </c>
    </row>
    <row r="39822" ht="14.25" customHeight="1">
      <c r="A39822" s="5"/>
      <c r="B39822" s="5"/>
      <c r="C39822" s="5" t="str">
        <f>IFERROR(__xludf.DUMMYFUNCTION("""COMPUTED_VALUE"""),"")</f>
        <v/>
      </c>
      <c r="D39822" s="5">
        <v>0.0</v>
      </c>
    </row>
    <row r="39823" ht="14.25" customHeight="1">
      <c r="A39823" s="5"/>
      <c r="B39823" s="5"/>
      <c r="C39823" s="5" t="str">
        <f>IFERROR(__xludf.DUMMYFUNCTION("""COMPUTED_VALUE"""),"")</f>
        <v/>
      </c>
      <c r="D39823" s="5">
        <v>0.0</v>
      </c>
    </row>
    <row r="39824" ht="14.25" customHeight="1">
      <c r="A39824" s="5"/>
      <c r="B39824" s="5"/>
      <c r="C39824" s="5" t="str">
        <f>IFERROR(__xludf.DUMMYFUNCTION("""COMPUTED_VALUE"""),"")</f>
        <v/>
      </c>
      <c r="D39824" s="5">
        <v>0.0</v>
      </c>
    </row>
    <row r="39825" ht="14.25" customHeight="1">
      <c r="A39825" s="5"/>
      <c r="B39825" s="5"/>
      <c r="C39825" s="5" t="str">
        <f>IFERROR(__xludf.DUMMYFUNCTION("""COMPUTED_VALUE"""),"")</f>
        <v/>
      </c>
      <c r="D39825" s="5">
        <v>0.0</v>
      </c>
    </row>
    <row r="39826" ht="14.25" customHeight="1">
      <c r="A39826" s="5"/>
      <c r="B39826" s="5"/>
      <c r="C39826" s="5" t="str">
        <f>IFERROR(__xludf.DUMMYFUNCTION("""COMPUTED_VALUE"""),"")</f>
        <v/>
      </c>
      <c r="D39826" s="5">
        <v>0.0</v>
      </c>
    </row>
    <row r="39827" ht="14.25" customHeight="1">
      <c r="A39827" s="5"/>
      <c r="B39827" s="5"/>
      <c r="C39827" s="5" t="str">
        <f>IFERROR(__xludf.DUMMYFUNCTION("""COMPUTED_VALUE"""),"")</f>
        <v/>
      </c>
      <c r="D39827" s="5">
        <v>0.0</v>
      </c>
    </row>
    <row r="39828" ht="14.25" customHeight="1">
      <c r="A39828" s="5"/>
      <c r="B39828" s="5"/>
      <c r="C39828" s="5" t="str">
        <f>IFERROR(__xludf.DUMMYFUNCTION("""COMPUTED_VALUE"""),"")</f>
        <v/>
      </c>
      <c r="D39828" s="5">
        <v>0.0</v>
      </c>
    </row>
    <row r="39829" ht="14.25" customHeight="1">
      <c r="A39829" s="5"/>
      <c r="B39829" s="5"/>
      <c r="C39829" s="5" t="str">
        <f>IFERROR(__xludf.DUMMYFUNCTION("""COMPUTED_VALUE"""),"")</f>
        <v/>
      </c>
      <c r="D39829" s="5">
        <v>0.0</v>
      </c>
    </row>
    <row r="39830" ht="14.25" customHeight="1">
      <c r="A39830" s="5"/>
      <c r="B39830" s="5"/>
      <c r="C39830" s="5" t="str">
        <f>IFERROR(__xludf.DUMMYFUNCTION("""COMPUTED_VALUE"""),"")</f>
        <v/>
      </c>
      <c r="D39830" s="5">
        <v>0.0</v>
      </c>
    </row>
    <row r="39831" ht="14.25" customHeight="1">
      <c r="A39831" s="5"/>
      <c r="B39831" s="5"/>
      <c r="C39831" s="5" t="str">
        <f>IFERROR(__xludf.DUMMYFUNCTION("""COMPUTED_VALUE"""),"")</f>
        <v/>
      </c>
      <c r="D39831" s="5">
        <v>0.0</v>
      </c>
    </row>
    <row r="39832" ht="14.25" customHeight="1">
      <c r="A39832" s="5"/>
      <c r="B39832" s="5"/>
      <c r="C39832" s="5" t="str">
        <f>IFERROR(__xludf.DUMMYFUNCTION("""COMPUTED_VALUE"""),"")</f>
        <v/>
      </c>
      <c r="D39832" s="5">
        <v>0.0</v>
      </c>
    </row>
    <row r="39833" ht="14.25" customHeight="1">
      <c r="A39833" s="5"/>
      <c r="B39833" s="5"/>
      <c r="C39833" s="5" t="str">
        <f>IFERROR(__xludf.DUMMYFUNCTION("""COMPUTED_VALUE"""),"")</f>
        <v/>
      </c>
      <c r="D39833" s="5">
        <v>0.0</v>
      </c>
    </row>
    <row r="39834" ht="14.25" customHeight="1">
      <c r="A39834" s="5"/>
      <c r="B39834" s="5"/>
      <c r="C39834" s="5" t="str">
        <f>IFERROR(__xludf.DUMMYFUNCTION("""COMPUTED_VALUE"""),"")</f>
        <v/>
      </c>
      <c r="D39834" s="5">
        <v>0.0</v>
      </c>
    </row>
    <row r="39835" ht="14.25" customHeight="1">
      <c r="A39835" s="5"/>
      <c r="B39835" s="5"/>
      <c r="C39835" s="5" t="str">
        <f>IFERROR(__xludf.DUMMYFUNCTION("""COMPUTED_VALUE"""),"")</f>
        <v/>
      </c>
      <c r="D39835" s="5">
        <v>0.0</v>
      </c>
    </row>
    <row r="39836" ht="14.25" customHeight="1">
      <c r="A39836" s="5"/>
      <c r="B39836" s="5"/>
      <c r="C39836" s="5" t="str">
        <f>IFERROR(__xludf.DUMMYFUNCTION("""COMPUTED_VALUE"""),"")</f>
        <v/>
      </c>
      <c r="D39836" s="5">
        <v>0.0</v>
      </c>
    </row>
    <row r="39837" ht="14.25" customHeight="1">
      <c r="A39837" s="5"/>
      <c r="B39837" s="5"/>
      <c r="C39837" s="5" t="str">
        <f>IFERROR(__xludf.DUMMYFUNCTION("""COMPUTED_VALUE"""),"")</f>
        <v/>
      </c>
      <c r="D39837" s="5">
        <v>0.0</v>
      </c>
    </row>
    <row r="39838" ht="14.25" customHeight="1">
      <c r="A39838" s="5"/>
      <c r="B39838" s="5"/>
      <c r="C39838" s="5" t="str">
        <f>IFERROR(__xludf.DUMMYFUNCTION("""COMPUTED_VALUE"""),"")</f>
        <v/>
      </c>
      <c r="D39838" s="5">
        <v>0.0</v>
      </c>
    </row>
    <row r="39839" ht="14.25" customHeight="1">
      <c r="A39839" s="5"/>
      <c r="B39839" s="5"/>
      <c r="C39839" s="5" t="str">
        <f>IFERROR(__xludf.DUMMYFUNCTION("""COMPUTED_VALUE"""),"")</f>
        <v/>
      </c>
      <c r="D39839" s="5">
        <v>0.0</v>
      </c>
    </row>
    <row r="39840" ht="14.25" customHeight="1">
      <c r="A39840" s="5"/>
      <c r="B39840" s="5"/>
      <c r="C39840" s="5" t="str">
        <f>IFERROR(__xludf.DUMMYFUNCTION("""COMPUTED_VALUE"""),"")</f>
        <v/>
      </c>
      <c r="D39840" s="5">
        <v>0.0</v>
      </c>
    </row>
    <row r="39841" ht="14.25" customHeight="1">
      <c r="A39841" s="5"/>
      <c r="B39841" s="5"/>
      <c r="C39841" s="5" t="str">
        <f>IFERROR(__xludf.DUMMYFUNCTION("""COMPUTED_VALUE"""),"")</f>
        <v/>
      </c>
      <c r="D39841" s="5">
        <v>0.0</v>
      </c>
    </row>
    <row r="39842" ht="14.25" customHeight="1">
      <c r="A39842" s="5"/>
      <c r="B39842" s="5"/>
      <c r="C39842" s="5" t="str">
        <f>IFERROR(__xludf.DUMMYFUNCTION("""COMPUTED_VALUE"""),"")</f>
        <v/>
      </c>
      <c r="D39842" s="5">
        <v>0.0</v>
      </c>
    </row>
    <row r="39843" ht="14.25" customHeight="1">
      <c r="A39843" s="5"/>
      <c r="B39843" s="5"/>
      <c r="C39843" s="5" t="str">
        <f>IFERROR(__xludf.DUMMYFUNCTION("""COMPUTED_VALUE"""),"")</f>
        <v/>
      </c>
      <c r="D39843" s="5">
        <v>0.0</v>
      </c>
    </row>
    <row r="39844" ht="14.25" customHeight="1">
      <c r="A39844" s="5"/>
      <c r="B39844" s="5"/>
      <c r="C39844" s="5" t="str">
        <f>IFERROR(__xludf.DUMMYFUNCTION("""COMPUTED_VALUE"""),"")</f>
        <v/>
      </c>
      <c r="D39844" s="5">
        <v>0.0</v>
      </c>
    </row>
    <row r="39845" ht="14.25" customHeight="1">
      <c r="A39845" s="5"/>
      <c r="B39845" s="5"/>
      <c r="C39845" s="5" t="str">
        <f>IFERROR(__xludf.DUMMYFUNCTION("""COMPUTED_VALUE"""),"")</f>
        <v/>
      </c>
      <c r="D39845" s="5">
        <v>0.0</v>
      </c>
    </row>
    <row r="39846" ht="14.25" customHeight="1">
      <c r="A39846" s="5"/>
      <c r="B39846" s="5"/>
      <c r="C39846" s="5" t="str">
        <f>IFERROR(__xludf.DUMMYFUNCTION("""COMPUTED_VALUE"""),"")</f>
        <v/>
      </c>
      <c r="D39846" s="5">
        <v>0.0</v>
      </c>
    </row>
    <row r="39847" ht="14.25" customHeight="1">
      <c r="A39847" s="5"/>
      <c r="B39847" s="5"/>
      <c r="C39847" s="5" t="str">
        <f>IFERROR(__xludf.DUMMYFUNCTION("""COMPUTED_VALUE"""),"")</f>
        <v/>
      </c>
      <c r="D39847" s="5">
        <v>0.0</v>
      </c>
    </row>
    <row r="39848" ht="14.25" customHeight="1">
      <c r="A39848" s="5"/>
      <c r="B39848" s="5"/>
      <c r="C39848" s="5" t="str">
        <f>IFERROR(__xludf.DUMMYFUNCTION("""COMPUTED_VALUE"""),"")</f>
        <v/>
      </c>
      <c r="D39848" s="5">
        <v>0.0</v>
      </c>
    </row>
    <row r="39849" ht="14.25" customHeight="1">
      <c r="A39849" s="5"/>
      <c r="B39849" s="5"/>
      <c r="C39849" s="5" t="str">
        <f>IFERROR(__xludf.DUMMYFUNCTION("""COMPUTED_VALUE"""),"")</f>
        <v/>
      </c>
      <c r="D39849" s="5">
        <v>0.0</v>
      </c>
    </row>
    <row r="39850" ht="14.25" customHeight="1">
      <c r="A39850" s="5"/>
      <c r="B39850" s="5"/>
      <c r="C39850" s="5" t="str">
        <f>IFERROR(__xludf.DUMMYFUNCTION("""COMPUTED_VALUE"""),"")</f>
        <v/>
      </c>
      <c r="D39850" s="5">
        <v>0.0</v>
      </c>
    </row>
    <row r="39851" ht="14.25" customHeight="1">
      <c r="A39851" s="5"/>
      <c r="B39851" s="5"/>
      <c r="C39851" s="5" t="str">
        <f>IFERROR(__xludf.DUMMYFUNCTION("""COMPUTED_VALUE"""),"")</f>
        <v/>
      </c>
      <c r="D39851" s="5">
        <v>0.0</v>
      </c>
    </row>
    <row r="39852" ht="14.25" customHeight="1">
      <c r="A39852" s="5"/>
      <c r="B39852" s="5"/>
      <c r="C39852" s="5" t="str">
        <f>IFERROR(__xludf.DUMMYFUNCTION("""COMPUTED_VALUE"""),"")</f>
        <v/>
      </c>
      <c r="D39852" s="5">
        <v>0.0</v>
      </c>
    </row>
    <row r="39853" ht="14.25" customHeight="1">
      <c r="A39853" s="5"/>
      <c r="B39853" s="5"/>
      <c r="C39853" s="5" t="str">
        <f>IFERROR(__xludf.DUMMYFUNCTION("""COMPUTED_VALUE"""),"")</f>
        <v/>
      </c>
      <c r="D39853" s="5">
        <v>0.0</v>
      </c>
    </row>
    <row r="39854" ht="14.25" customHeight="1">
      <c r="A39854" s="5"/>
      <c r="B39854" s="5"/>
      <c r="C39854" s="5" t="str">
        <f>IFERROR(__xludf.DUMMYFUNCTION("""COMPUTED_VALUE"""),"")</f>
        <v/>
      </c>
      <c r="D39854" s="5">
        <v>0.0</v>
      </c>
    </row>
    <row r="39855" ht="14.25" customHeight="1">
      <c r="A39855" s="5"/>
      <c r="B39855" s="5"/>
      <c r="C39855" s="5" t="str">
        <f>IFERROR(__xludf.DUMMYFUNCTION("""COMPUTED_VALUE"""),"")</f>
        <v/>
      </c>
      <c r="D39855" s="5">
        <v>0.0</v>
      </c>
    </row>
    <row r="39856" ht="14.25" customHeight="1">
      <c r="A39856" s="5"/>
      <c r="B39856" s="5"/>
      <c r="C39856" s="5" t="str">
        <f>IFERROR(__xludf.DUMMYFUNCTION("""COMPUTED_VALUE"""),"")</f>
        <v/>
      </c>
      <c r="D39856" s="5">
        <v>0.0</v>
      </c>
    </row>
    <row r="39857" ht="14.25" customHeight="1">
      <c r="A39857" s="5"/>
      <c r="B39857" s="5"/>
      <c r="C39857" s="5" t="str">
        <f>IFERROR(__xludf.DUMMYFUNCTION("""COMPUTED_VALUE"""),"")</f>
        <v/>
      </c>
      <c r="D39857" s="5">
        <v>0.0</v>
      </c>
    </row>
    <row r="39858" ht="14.25" customHeight="1">
      <c r="A39858" s="5"/>
      <c r="B39858" s="5"/>
      <c r="C39858" s="5" t="str">
        <f>IFERROR(__xludf.DUMMYFUNCTION("""COMPUTED_VALUE"""),"")</f>
        <v/>
      </c>
      <c r="D39858" s="5">
        <v>0.0</v>
      </c>
    </row>
    <row r="39859" ht="14.25" customHeight="1">
      <c r="A39859" s="5"/>
      <c r="B39859" s="5"/>
      <c r="C39859" s="5" t="str">
        <f>IFERROR(__xludf.DUMMYFUNCTION("""COMPUTED_VALUE"""),"")</f>
        <v/>
      </c>
      <c r="D39859" s="5">
        <v>0.0</v>
      </c>
    </row>
    <row r="39860" ht="14.25" customHeight="1">
      <c r="A39860" s="5"/>
      <c r="B39860" s="5"/>
      <c r="C39860" s="5" t="str">
        <f>IFERROR(__xludf.DUMMYFUNCTION("""COMPUTED_VALUE"""),"")</f>
        <v/>
      </c>
      <c r="D39860" s="5">
        <v>0.0</v>
      </c>
    </row>
    <row r="39861" ht="14.25" customHeight="1">
      <c r="A39861" s="5"/>
      <c r="B39861" s="5"/>
      <c r="C39861" s="5" t="str">
        <f>IFERROR(__xludf.DUMMYFUNCTION("""COMPUTED_VALUE"""),"")</f>
        <v/>
      </c>
      <c r="D39861" s="5">
        <v>0.0</v>
      </c>
    </row>
    <row r="39862" ht="14.25" customHeight="1">
      <c r="A39862" s="5"/>
      <c r="B39862" s="5"/>
      <c r="C39862" s="5" t="str">
        <f>IFERROR(__xludf.DUMMYFUNCTION("""COMPUTED_VALUE"""),"")</f>
        <v/>
      </c>
      <c r="D39862" s="5">
        <v>0.0</v>
      </c>
    </row>
    <row r="39863" ht="14.25" customHeight="1">
      <c r="A39863" s="5"/>
      <c r="B39863" s="5"/>
      <c r="C39863" s="5" t="str">
        <f>IFERROR(__xludf.DUMMYFUNCTION("""COMPUTED_VALUE"""),"")</f>
        <v/>
      </c>
      <c r="D39863" s="5">
        <v>0.0</v>
      </c>
    </row>
    <row r="39864" ht="14.25" customHeight="1">
      <c r="A39864" s="5"/>
      <c r="B39864" s="5"/>
      <c r="C39864" s="5" t="str">
        <f>IFERROR(__xludf.DUMMYFUNCTION("""COMPUTED_VALUE"""),"")</f>
        <v/>
      </c>
      <c r="D39864" s="5">
        <v>0.0</v>
      </c>
    </row>
    <row r="39865" ht="14.25" customHeight="1">
      <c r="A39865" s="5"/>
      <c r="B39865" s="5"/>
      <c r="C39865" s="5" t="str">
        <f>IFERROR(__xludf.DUMMYFUNCTION("""COMPUTED_VALUE"""),"")</f>
        <v/>
      </c>
      <c r="D39865" s="5">
        <v>0.0</v>
      </c>
    </row>
    <row r="39866" ht="14.25" customHeight="1">
      <c r="A39866" s="5"/>
      <c r="B39866" s="5"/>
      <c r="C39866" s="5" t="str">
        <f>IFERROR(__xludf.DUMMYFUNCTION("""COMPUTED_VALUE"""),"")</f>
        <v/>
      </c>
      <c r="D39866" s="5">
        <v>0.0</v>
      </c>
    </row>
    <row r="39867" ht="14.25" customHeight="1">
      <c r="A39867" s="5"/>
      <c r="B39867" s="5"/>
      <c r="C39867" s="5" t="str">
        <f>IFERROR(__xludf.DUMMYFUNCTION("""COMPUTED_VALUE"""),"")</f>
        <v/>
      </c>
      <c r="D39867" s="5">
        <v>0.0</v>
      </c>
    </row>
    <row r="39868" ht="14.25" customHeight="1">
      <c r="A39868" s="5"/>
      <c r="B39868" s="5"/>
      <c r="C39868" s="5" t="str">
        <f>IFERROR(__xludf.DUMMYFUNCTION("""COMPUTED_VALUE"""),"")</f>
        <v/>
      </c>
      <c r="D39868" s="5">
        <v>0.0</v>
      </c>
    </row>
    <row r="39869" ht="14.25" customHeight="1">
      <c r="A39869" s="5"/>
      <c r="B39869" s="5"/>
      <c r="C39869" s="5" t="str">
        <f>IFERROR(__xludf.DUMMYFUNCTION("""COMPUTED_VALUE"""),"")</f>
        <v/>
      </c>
      <c r="D39869" s="5">
        <v>0.0</v>
      </c>
    </row>
    <row r="39870" ht="14.25" customHeight="1">
      <c r="A39870" s="5"/>
      <c r="B39870" s="5"/>
      <c r="C39870" s="5" t="str">
        <f>IFERROR(__xludf.DUMMYFUNCTION("""COMPUTED_VALUE"""),"")</f>
        <v/>
      </c>
      <c r="D39870" s="5">
        <v>0.0</v>
      </c>
    </row>
    <row r="39871" ht="14.25" customHeight="1">
      <c r="A39871" s="5"/>
      <c r="B39871" s="5"/>
      <c r="C39871" s="5" t="str">
        <f>IFERROR(__xludf.DUMMYFUNCTION("""COMPUTED_VALUE"""),"")</f>
        <v/>
      </c>
      <c r="D39871" s="5">
        <v>0.0</v>
      </c>
    </row>
    <row r="39872" ht="14.25" customHeight="1">
      <c r="A39872" s="5"/>
      <c r="B39872" s="5"/>
      <c r="C39872" s="5" t="str">
        <f>IFERROR(__xludf.DUMMYFUNCTION("""COMPUTED_VALUE"""),"")</f>
        <v/>
      </c>
      <c r="D39872" s="5">
        <v>0.0</v>
      </c>
    </row>
    <row r="39873" ht="14.25" customHeight="1">
      <c r="A39873" s="5"/>
      <c r="B39873" s="5"/>
      <c r="C39873" s="5" t="str">
        <f>IFERROR(__xludf.DUMMYFUNCTION("""COMPUTED_VALUE"""),"")</f>
        <v/>
      </c>
      <c r="D39873" s="5">
        <v>0.0</v>
      </c>
    </row>
    <row r="39874" ht="14.25" customHeight="1">
      <c r="A39874" s="5"/>
      <c r="B39874" s="5"/>
      <c r="C39874" s="5" t="str">
        <f>IFERROR(__xludf.DUMMYFUNCTION("""COMPUTED_VALUE"""),"")</f>
        <v/>
      </c>
      <c r="D39874" s="5">
        <v>0.0</v>
      </c>
    </row>
    <row r="39875" ht="14.25" customHeight="1">
      <c r="A39875" s="5"/>
      <c r="B39875" s="5"/>
      <c r="C39875" s="5" t="str">
        <f>IFERROR(__xludf.DUMMYFUNCTION("""COMPUTED_VALUE"""),"")</f>
        <v/>
      </c>
      <c r="D39875" s="5">
        <v>0.0</v>
      </c>
    </row>
    <row r="39876" ht="14.25" customHeight="1">
      <c r="A39876" s="5"/>
      <c r="B39876" s="5"/>
      <c r="C39876" s="5" t="str">
        <f>IFERROR(__xludf.DUMMYFUNCTION("""COMPUTED_VALUE"""),"")</f>
        <v/>
      </c>
      <c r="D39876" s="5">
        <v>0.0</v>
      </c>
    </row>
    <row r="39877" ht="14.25" customHeight="1">
      <c r="A39877" s="5"/>
      <c r="B39877" s="5"/>
      <c r="C39877" s="5" t="str">
        <f>IFERROR(__xludf.DUMMYFUNCTION("""COMPUTED_VALUE"""),"")</f>
        <v/>
      </c>
      <c r="D39877" s="5">
        <v>0.0</v>
      </c>
    </row>
    <row r="39878" ht="14.25" customHeight="1">
      <c r="A39878" s="5"/>
      <c r="B39878" s="5"/>
      <c r="C39878" s="5" t="str">
        <f>IFERROR(__xludf.DUMMYFUNCTION("""COMPUTED_VALUE"""),"")</f>
        <v/>
      </c>
      <c r="D39878" s="5">
        <v>0.0</v>
      </c>
    </row>
    <row r="39879" ht="14.25" customHeight="1">
      <c r="A39879" s="5"/>
      <c r="B39879" s="5"/>
      <c r="C39879" s="5" t="str">
        <f>IFERROR(__xludf.DUMMYFUNCTION("""COMPUTED_VALUE"""),"")</f>
        <v/>
      </c>
      <c r="D39879" s="5">
        <v>0.0</v>
      </c>
    </row>
    <row r="39880" ht="14.25" customHeight="1">
      <c r="A39880" s="5"/>
      <c r="B39880" s="5"/>
      <c r="C39880" s="5" t="str">
        <f>IFERROR(__xludf.DUMMYFUNCTION("""COMPUTED_VALUE"""),"")</f>
        <v/>
      </c>
      <c r="D39880" s="5">
        <v>0.0</v>
      </c>
    </row>
    <row r="39881" ht="14.25" customHeight="1">
      <c r="A39881" s="5"/>
      <c r="B39881" s="5"/>
      <c r="C39881" s="5" t="str">
        <f>IFERROR(__xludf.DUMMYFUNCTION("""COMPUTED_VALUE"""),"")</f>
        <v/>
      </c>
      <c r="D39881" s="5">
        <v>0.0</v>
      </c>
    </row>
    <row r="39882" ht="14.25" customHeight="1">
      <c r="A39882" s="5"/>
      <c r="B39882" s="5"/>
      <c r="C39882" s="5" t="str">
        <f>IFERROR(__xludf.DUMMYFUNCTION("""COMPUTED_VALUE"""),"")</f>
        <v/>
      </c>
      <c r="D39882" s="5">
        <v>0.0</v>
      </c>
    </row>
    <row r="39883" ht="14.25" customHeight="1">
      <c r="A39883" s="5"/>
      <c r="B39883" s="5"/>
      <c r="C39883" s="5" t="str">
        <f>IFERROR(__xludf.DUMMYFUNCTION("""COMPUTED_VALUE"""),"")</f>
        <v/>
      </c>
      <c r="D39883" s="5">
        <v>0.0</v>
      </c>
    </row>
    <row r="39884" ht="14.25" customHeight="1">
      <c r="A39884" s="5"/>
      <c r="B39884" s="5"/>
      <c r="C39884" s="5" t="str">
        <f>IFERROR(__xludf.DUMMYFUNCTION("""COMPUTED_VALUE"""),"")</f>
        <v/>
      </c>
      <c r="D39884" s="5">
        <v>0.0</v>
      </c>
    </row>
    <row r="39885" ht="14.25" customHeight="1">
      <c r="A39885" s="5"/>
      <c r="B39885" s="5"/>
      <c r="C39885" s="5" t="str">
        <f>IFERROR(__xludf.DUMMYFUNCTION("""COMPUTED_VALUE"""),"")</f>
        <v/>
      </c>
      <c r="D39885" s="5">
        <v>0.0</v>
      </c>
    </row>
    <row r="39886" ht="14.25" customHeight="1">
      <c r="A39886" s="5"/>
      <c r="B39886" s="5"/>
      <c r="C39886" s="5" t="str">
        <f>IFERROR(__xludf.DUMMYFUNCTION("""COMPUTED_VALUE"""),"")</f>
        <v/>
      </c>
      <c r="D39886" s="5">
        <v>0.0</v>
      </c>
    </row>
    <row r="39887" ht="14.25" customHeight="1">
      <c r="A39887" s="5"/>
      <c r="B39887" s="5"/>
      <c r="C39887" s="5" t="str">
        <f>IFERROR(__xludf.DUMMYFUNCTION("""COMPUTED_VALUE"""),"")</f>
        <v/>
      </c>
      <c r="D39887" s="5">
        <v>0.0</v>
      </c>
    </row>
    <row r="39888" ht="14.25" customHeight="1">
      <c r="A39888" s="5"/>
      <c r="B39888" s="5"/>
      <c r="C39888" s="5" t="str">
        <f>IFERROR(__xludf.DUMMYFUNCTION("""COMPUTED_VALUE"""),"")</f>
        <v/>
      </c>
      <c r="D39888" s="5">
        <v>0.0</v>
      </c>
    </row>
    <row r="39889" ht="14.25" customHeight="1">
      <c r="A39889" s="5"/>
      <c r="B39889" s="5"/>
      <c r="C39889" s="5" t="str">
        <f>IFERROR(__xludf.DUMMYFUNCTION("""COMPUTED_VALUE"""),"")</f>
        <v/>
      </c>
      <c r="D39889" s="5">
        <v>0.0</v>
      </c>
    </row>
    <row r="39890" ht="14.25" customHeight="1">
      <c r="A39890" s="5"/>
      <c r="B39890" s="5"/>
      <c r="C39890" s="5" t="str">
        <f>IFERROR(__xludf.DUMMYFUNCTION("""COMPUTED_VALUE"""),"")</f>
        <v/>
      </c>
      <c r="D39890" s="5">
        <v>0.0</v>
      </c>
    </row>
    <row r="39891" ht="14.25" customHeight="1">
      <c r="A39891" s="5"/>
      <c r="B39891" s="5"/>
      <c r="C39891" s="5" t="str">
        <f>IFERROR(__xludf.DUMMYFUNCTION("""COMPUTED_VALUE"""),"")</f>
        <v/>
      </c>
      <c r="D39891" s="5">
        <v>0.0</v>
      </c>
    </row>
    <row r="39892" ht="14.25" customHeight="1">
      <c r="A39892" s="5"/>
      <c r="B39892" s="5"/>
      <c r="C39892" s="5" t="str">
        <f>IFERROR(__xludf.DUMMYFUNCTION("""COMPUTED_VALUE"""),"")</f>
        <v/>
      </c>
      <c r="D39892" s="5">
        <v>0.0</v>
      </c>
    </row>
    <row r="39893" ht="14.25" customHeight="1">
      <c r="A39893" s="5"/>
      <c r="B39893" s="5"/>
      <c r="C39893" s="5" t="str">
        <f>IFERROR(__xludf.DUMMYFUNCTION("""COMPUTED_VALUE"""),"")</f>
        <v/>
      </c>
      <c r="D39893" s="5">
        <v>0.0</v>
      </c>
    </row>
    <row r="39894" ht="14.25" customHeight="1">
      <c r="A39894" s="5"/>
      <c r="B39894" s="5"/>
      <c r="C39894" s="5" t="str">
        <f>IFERROR(__xludf.DUMMYFUNCTION("""COMPUTED_VALUE"""),"")</f>
        <v/>
      </c>
      <c r="D39894" s="5">
        <v>0.0</v>
      </c>
    </row>
    <row r="39895" ht="14.25" customHeight="1">
      <c r="A39895" s="5"/>
      <c r="B39895" s="5"/>
      <c r="C39895" s="5" t="str">
        <f>IFERROR(__xludf.DUMMYFUNCTION("""COMPUTED_VALUE"""),"")</f>
        <v/>
      </c>
      <c r="D39895" s="5">
        <v>0.0</v>
      </c>
    </row>
    <row r="39896" ht="14.25" customHeight="1">
      <c r="A39896" s="5"/>
      <c r="B39896" s="5"/>
      <c r="C39896" s="5" t="str">
        <f>IFERROR(__xludf.DUMMYFUNCTION("""COMPUTED_VALUE"""),"")</f>
        <v/>
      </c>
      <c r="D39896" s="5">
        <v>0.0</v>
      </c>
    </row>
    <row r="39897" ht="14.25" customHeight="1">
      <c r="A39897" s="5"/>
      <c r="B39897" s="5"/>
      <c r="C39897" s="5" t="str">
        <f>IFERROR(__xludf.DUMMYFUNCTION("""COMPUTED_VALUE"""),"")</f>
        <v/>
      </c>
      <c r="D39897" s="5">
        <v>0.0</v>
      </c>
    </row>
    <row r="39898" ht="14.25" customHeight="1">
      <c r="A39898" s="5"/>
      <c r="B39898" s="5"/>
      <c r="C39898" s="5" t="str">
        <f>IFERROR(__xludf.DUMMYFUNCTION("""COMPUTED_VALUE"""),"")</f>
        <v/>
      </c>
      <c r="D39898" s="5">
        <v>0.0</v>
      </c>
    </row>
    <row r="39899" ht="14.25" customHeight="1">
      <c r="A39899" s="5"/>
      <c r="B39899" s="5"/>
      <c r="C39899" s="5" t="str">
        <f>IFERROR(__xludf.DUMMYFUNCTION("""COMPUTED_VALUE"""),"")</f>
        <v/>
      </c>
      <c r="D39899" s="5">
        <v>0.0</v>
      </c>
    </row>
    <row r="39900" ht="14.25" customHeight="1">
      <c r="A39900" s="5"/>
      <c r="B39900" s="5"/>
      <c r="C39900" s="5" t="str">
        <f>IFERROR(__xludf.DUMMYFUNCTION("""COMPUTED_VALUE"""),"")</f>
        <v/>
      </c>
      <c r="D39900" s="5">
        <v>0.0</v>
      </c>
    </row>
    <row r="39901" ht="14.25" customHeight="1">
      <c r="A39901" s="5"/>
      <c r="B39901" s="5"/>
      <c r="C39901" s="5" t="str">
        <f>IFERROR(__xludf.DUMMYFUNCTION("""COMPUTED_VALUE"""),"")</f>
        <v/>
      </c>
      <c r="D39901" s="5">
        <v>0.0</v>
      </c>
    </row>
    <row r="39902" ht="14.25" customHeight="1">
      <c r="A39902" s="5"/>
      <c r="B39902" s="5"/>
      <c r="C39902" s="5" t="str">
        <f>IFERROR(__xludf.DUMMYFUNCTION("""COMPUTED_VALUE"""),"")</f>
        <v/>
      </c>
      <c r="D39902" s="5">
        <v>0.0</v>
      </c>
    </row>
    <row r="39903" ht="14.25" customHeight="1">
      <c r="A39903" s="5"/>
      <c r="B39903" s="5"/>
      <c r="C39903" s="5" t="str">
        <f>IFERROR(__xludf.DUMMYFUNCTION("""COMPUTED_VALUE"""),"")</f>
        <v/>
      </c>
      <c r="D39903" s="5">
        <v>0.0</v>
      </c>
    </row>
    <row r="39904" ht="14.25" customHeight="1">
      <c r="A39904" s="5"/>
      <c r="B39904" s="5"/>
      <c r="C39904" s="5" t="str">
        <f>IFERROR(__xludf.DUMMYFUNCTION("""COMPUTED_VALUE"""),"")</f>
        <v/>
      </c>
      <c r="D39904" s="5">
        <v>0.0</v>
      </c>
    </row>
    <row r="39905" ht="14.25" customHeight="1">
      <c r="A39905" s="5"/>
      <c r="B39905" s="5"/>
      <c r="C39905" s="5" t="str">
        <f>IFERROR(__xludf.DUMMYFUNCTION("""COMPUTED_VALUE"""),"")</f>
        <v/>
      </c>
      <c r="D39905" s="5">
        <v>0.0</v>
      </c>
    </row>
    <row r="39906" ht="14.25" customHeight="1">
      <c r="A39906" s="5"/>
      <c r="B39906" s="5"/>
      <c r="C39906" s="5" t="str">
        <f>IFERROR(__xludf.DUMMYFUNCTION("""COMPUTED_VALUE"""),"")</f>
        <v/>
      </c>
      <c r="D39906" s="5">
        <v>0.0</v>
      </c>
    </row>
    <row r="39907" ht="14.25" customHeight="1">
      <c r="A39907" s="5"/>
      <c r="B39907" s="5"/>
      <c r="C39907" s="5" t="str">
        <f>IFERROR(__xludf.DUMMYFUNCTION("""COMPUTED_VALUE"""),"")</f>
        <v/>
      </c>
      <c r="D39907" s="5">
        <v>0.0</v>
      </c>
    </row>
    <row r="39908" ht="14.25" customHeight="1">
      <c r="A39908" s="5"/>
      <c r="B39908" s="5"/>
      <c r="C39908" s="5" t="str">
        <f>IFERROR(__xludf.DUMMYFUNCTION("""COMPUTED_VALUE"""),"")</f>
        <v/>
      </c>
      <c r="D39908" s="5">
        <v>0.0</v>
      </c>
    </row>
    <row r="39909" ht="14.25" customHeight="1">
      <c r="A39909" s="5"/>
      <c r="B39909" s="5"/>
      <c r="C39909" s="5" t="str">
        <f>IFERROR(__xludf.DUMMYFUNCTION("""COMPUTED_VALUE"""),"")</f>
        <v/>
      </c>
      <c r="D39909" s="5">
        <v>0.0</v>
      </c>
    </row>
    <row r="39910" ht="14.25" customHeight="1">
      <c r="A39910" s="5"/>
      <c r="B39910" s="5"/>
      <c r="C39910" s="5" t="str">
        <f>IFERROR(__xludf.DUMMYFUNCTION("""COMPUTED_VALUE"""),"")</f>
        <v/>
      </c>
      <c r="D39910" s="5">
        <v>0.0</v>
      </c>
    </row>
    <row r="39911" ht="14.25" customHeight="1">
      <c r="A39911" s="5"/>
      <c r="B39911" s="5"/>
      <c r="C39911" s="5" t="str">
        <f>IFERROR(__xludf.DUMMYFUNCTION("""COMPUTED_VALUE"""),"")</f>
        <v/>
      </c>
      <c r="D39911" s="5">
        <v>0.0</v>
      </c>
    </row>
    <row r="39912" ht="14.25" customHeight="1">
      <c r="A39912" s="5"/>
      <c r="B39912" s="5"/>
      <c r="C39912" s="5" t="str">
        <f>IFERROR(__xludf.DUMMYFUNCTION("""COMPUTED_VALUE"""),"")</f>
        <v/>
      </c>
      <c r="D39912" s="5">
        <v>0.0</v>
      </c>
    </row>
    <row r="39913" ht="14.25" customHeight="1">
      <c r="A39913" s="5"/>
      <c r="B39913" s="5"/>
      <c r="C39913" s="5" t="str">
        <f>IFERROR(__xludf.DUMMYFUNCTION("""COMPUTED_VALUE"""),"")</f>
        <v/>
      </c>
      <c r="D39913" s="5">
        <v>0.0</v>
      </c>
    </row>
    <row r="39914" ht="14.25" customHeight="1">
      <c r="A39914" s="5"/>
      <c r="B39914" s="5"/>
      <c r="C39914" s="5" t="str">
        <f>IFERROR(__xludf.DUMMYFUNCTION("""COMPUTED_VALUE"""),"")</f>
        <v/>
      </c>
      <c r="D39914" s="5">
        <v>0.0</v>
      </c>
    </row>
    <row r="39915" ht="14.25" customHeight="1">
      <c r="A39915" s="5"/>
      <c r="B39915" s="5"/>
      <c r="C39915" s="5" t="str">
        <f>IFERROR(__xludf.DUMMYFUNCTION("""COMPUTED_VALUE"""),"")</f>
        <v/>
      </c>
      <c r="D39915" s="5">
        <v>0.0</v>
      </c>
    </row>
    <row r="39916" ht="14.25" customHeight="1">
      <c r="A39916" s="5"/>
      <c r="B39916" s="5"/>
      <c r="C39916" s="5" t="str">
        <f>IFERROR(__xludf.DUMMYFUNCTION("""COMPUTED_VALUE"""),"")</f>
        <v/>
      </c>
      <c r="D39916" s="5">
        <v>0.0</v>
      </c>
    </row>
    <row r="39917" ht="14.25" customHeight="1">
      <c r="A39917" s="5"/>
      <c r="B39917" s="5"/>
      <c r="C39917" s="5" t="str">
        <f>IFERROR(__xludf.DUMMYFUNCTION("""COMPUTED_VALUE"""),"")</f>
        <v/>
      </c>
      <c r="D39917" s="5">
        <v>0.0</v>
      </c>
    </row>
    <row r="39918" ht="14.25" customHeight="1">
      <c r="A39918" s="5"/>
      <c r="B39918" s="5"/>
      <c r="C39918" s="5" t="str">
        <f>IFERROR(__xludf.DUMMYFUNCTION("""COMPUTED_VALUE"""),"")</f>
        <v/>
      </c>
      <c r="D39918" s="5">
        <v>0.0</v>
      </c>
    </row>
    <row r="39919" ht="14.25" customHeight="1">
      <c r="A39919" s="5"/>
      <c r="B39919" s="5"/>
      <c r="C39919" s="5" t="str">
        <f>IFERROR(__xludf.DUMMYFUNCTION("""COMPUTED_VALUE"""),"")</f>
        <v/>
      </c>
      <c r="D39919" s="5">
        <v>0.0</v>
      </c>
    </row>
    <row r="39920" ht="14.25" customHeight="1">
      <c r="A39920" s="5"/>
      <c r="B39920" s="5"/>
      <c r="C39920" s="5" t="str">
        <f>IFERROR(__xludf.DUMMYFUNCTION("""COMPUTED_VALUE"""),"")</f>
        <v/>
      </c>
      <c r="D39920" s="5">
        <v>0.0</v>
      </c>
    </row>
    <row r="39921" ht="14.25" customHeight="1">
      <c r="A39921" s="5"/>
      <c r="B39921" s="5"/>
      <c r="C39921" s="5" t="str">
        <f>IFERROR(__xludf.DUMMYFUNCTION("""COMPUTED_VALUE"""),"")</f>
        <v/>
      </c>
      <c r="D39921" s="5">
        <v>0.0</v>
      </c>
    </row>
    <row r="39922" ht="14.25" customHeight="1">
      <c r="A39922" s="5"/>
      <c r="B39922" s="5"/>
      <c r="C39922" s="5" t="str">
        <f>IFERROR(__xludf.DUMMYFUNCTION("""COMPUTED_VALUE"""),"")</f>
        <v/>
      </c>
      <c r="D39922" s="5">
        <v>0.0</v>
      </c>
    </row>
    <row r="39923" ht="14.25" customHeight="1">
      <c r="A39923" s="5"/>
      <c r="B39923" s="5"/>
      <c r="C39923" s="5" t="str">
        <f>IFERROR(__xludf.DUMMYFUNCTION("""COMPUTED_VALUE"""),"")</f>
        <v/>
      </c>
      <c r="D39923" s="5">
        <v>0.0</v>
      </c>
    </row>
    <row r="39924" ht="14.25" customHeight="1">
      <c r="A39924" s="5"/>
      <c r="B39924" s="5"/>
      <c r="C39924" s="5" t="str">
        <f>IFERROR(__xludf.DUMMYFUNCTION("""COMPUTED_VALUE"""),"")</f>
        <v/>
      </c>
      <c r="D39924" s="5">
        <v>0.0</v>
      </c>
    </row>
    <row r="39925" ht="14.25" customHeight="1">
      <c r="A39925" s="5"/>
      <c r="B39925" s="5"/>
      <c r="C39925" s="5" t="str">
        <f>IFERROR(__xludf.DUMMYFUNCTION("""COMPUTED_VALUE"""),"")</f>
        <v/>
      </c>
      <c r="D39925" s="5">
        <v>0.0</v>
      </c>
    </row>
    <row r="39926" ht="14.25" customHeight="1">
      <c r="A39926" s="5"/>
      <c r="B39926" s="5"/>
      <c r="C39926" s="5" t="str">
        <f>IFERROR(__xludf.DUMMYFUNCTION("""COMPUTED_VALUE"""),"")</f>
        <v/>
      </c>
      <c r="D39926" s="5">
        <v>0.0</v>
      </c>
    </row>
    <row r="39927" ht="14.25" customHeight="1">
      <c r="A39927" s="5"/>
      <c r="B39927" s="5"/>
      <c r="C39927" s="5" t="str">
        <f>IFERROR(__xludf.DUMMYFUNCTION("""COMPUTED_VALUE"""),"")</f>
        <v/>
      </c>
      <c r="D39927" s="5">
        <v>0.0</v>
      </c>
    </row>
    <row r="39928" ht="14.25" customHeight="1">
      <c r="A39928" s="5"/>
      <c r="B39928" s="5"/>
      <c r="C39928" s="5" t="str">
        <f>IFERROR(__xludf.DUMMYFUNCTION("""COMPUTED_VALUE"""),"")</f>
        <v/>
      </c>
      <c r="D39928" s="5">
        <v>0.0</v>
      </c>
    </row>
    <row r="39929" ht="14.25" customHeight="1">
      <c r="A39929" s="5"/>
      <c r="B39929" s="5"/>
      <c r="C39929" s="5" t="str">
        <f>IFERROR(__xludf.DUMMYFUNCTION("""COMPUTED_VALUE"""),"")</f>
        <v/>
      </c>
      <c r="D39929" s="5">
        <v>0.0</v>
      </c>
    </row>
    <row r="39930" ht="14.25" customHeight="1">
      <c r="A39930" s="5"/>
      <c r="B39930" s="5"/>
      <c r="C39930" s="5" t="str">
        <f>IFERROR(__xludf.DUMMYFUNCTION("""COMPUTED_VALUE"""),"")</f>
        <v/>
      </c>
      <c r="D39930" s="5">
        <v>0.0</v>
      </c>
    </row>
    <row r="39931" ht="14.25" customHeight="1">
      <c r="A39931" s="5"/>
      <c r="B39931" s="5"/>
      <c r="C39931" s="5" t="str">
        <f>IFERROR(__xludf.DUMMYFUNCTION("""COMPUTED_VALUE"""),"")</f>
        <v/>
      </c>
      <c r="D39931" s="5">
        <v>0.0</v>
      </c>
    </row>
    <row r="39932" ht="14.25" customHeight="1">
      <c r="A39932" s="5"/>
      <c r="B39932" s="5"/>
      <c r="C39932" s="5" t="str">
        <f>IFERROR(__xludf.DUMMYFUNCTION("""COMPUTED_VALUE"""),"")</f>
        <v/>
      </c>
      <c r="D39932" s="5">
        <v>0.0</v>
      </c>
    </row>
    <row r="39933" ht="14.25" customHeight="1">
      <c r="A39933" s="5"/>
      <c r="B39933" s="5"/>
      <c r="C39933" s="5" t="str">
        <f>IFERROR(__xludf.DUMMYFUNCTION("""COMPUTED_VALUE"""),"")</f>
        <v/>
      </c>
      <c r="D39933" s="5">
        <v>0.0</v>
      </c>
    </row>
    <row r="39934" ht="14.25" customHeight="1">
      <c r="A39934" s="5"/>
      <c r="B39934" s="5"/>
      <c r="C39934" s="5" t="str">
        <f>IFERROR(__xludf.DUMMYFUNCTION("""COMPUTED_VALUE"""),"")</f>
        <v/>
      </c>
      <c r="D39934" s="5">
        <v>0.0</v>
      </c>
    </row>
    <row r="39935" ht="14.25" customHeight="1">
      <c r="A39935" s="5"/>
      <c r="B39935" s="5"/>
      <c r="C39935" s="5" t="str">
        <f>IFERROR(__xludf.DUMMYFUNCTION("""COMPUTED_VALUE"""),"")</f>
        <v/>
      </c>
      <c r="D39935" s="5">
        <v>0.0</v>
      </c>
    </row>
    <row r="39936" ht="14.25" customHeight="1">
      <c r="A39936" s="5"/>
      <c r="B39936" s="5"/>
      <c r="C39936" s="5" t="str">
        <f>IFERROR(__xludf.DUMMYFUNCTION("""COMPUTED_VALUE"""),"")</f>
        <v/>
      </c>
      <c r="D39936" s="5">
        <v>0.0</v>
      </c>
    </row>
    <row r="39937" ht="14.25" customHeight="1">
      <c r="A39937" s="5"/>
      <c r="B39937" s="5"/>
      <c r="C39937" s="5" t="str">
        <f>IFERROR(__xludf.DUMMYFUNCTION("""COMPUTED_VALUE"""),"")</f>
        <v/>
      </c>
      <c r="D39937" s="5">
        <v>0.0</v>
      </c>
    </row>
    <row r="39938" ht="14.25" customHeight="1">
      <c r="A39938" s="5"/>
      <c r="B39938" s="5"/>
      <c r="C39938" s="5" t="str">
        <f>IFERROR(__xludf.DUMMYFUNCTION("""COMPUTED_VALUE"""),"")</f>
        <v/>
      </c>
      <c r="D39938" s="5">
        <v>0.0</v>
      </c>
    </row>
    <row r="39939" ht="14.25" customHeight="1">
      <c r="A39939" s="5"/>
      <c r="B39939" s="5"/>
      <c r="C39939" s="5" t="str">
        <f>IFERROR(__xludf.DUMMYFUNCTION("""COMPUTED_VALUE"""),"")</f>
        <v/>
      </c>
      <c r="D39939" s="5">
        <v>0.0</v>
      </c>
    </row>
    <row r="39940" ht="14.25" customHeight="1">
      <c r="A39940" s="5"/>
      <c r="B39940" s="5"/>
      <c r="C39940" s="5" t="str">
        <f>IFERROR(__xludf.DUMMYFUNCTION("""COMPUTED_VALUE"""),"")</f>
        <v/>
      </c>
      <c r="D39940" s="5">
        <v>0.0</v>
      </c>
    </row>
    <row r="39941" ht="14.25" customHeight="1">
      <c r="A39941" s="5"/>
      <c r="B39941" s="5"/>
      <c r="C39941" s="5" t="str">
        <f>IFERROR(__xludf.DUMMYFUNCTION("""COMPUTED_VALUE"""),"")</f>
        <v/>
      </c>
      <c r="D39941" s="5">
        <v>0.0</v>
      </c>
    </row>
    <row r="39942" ht="14.25" customHeight="1">
      <c r="A39942" s="5"/>
      <c r="B39942" s="5"/>
      <c r="C39942" s="5" t="str">
        <f>IFERROR(__xludf.DUMMYFUNCTION("""COMPUTED_VALUE"""),"")</f>
        <v/>
      </c>
      <c r="D39942" s="5">
        <v>0.0</v>
      </c>
    </row>
    <row r="39943" ht="14.25" customHeight="1">
      <c r="A39943" s="5"/>
      <c r="B39943" s="5"/>
      <c r="C39943" s="5" t="str">
        <f>IFERROR(__xludf.DUMMYFUNCTION("""COMPUTED_VALUE"""),"")</f>
        <v/>
      </c>
      <c r="D39943" s="5">
        <v>0.0</v>
      </c>
    </row>
    <row r="39944" ht="14.25" customHeight="1">
      <c r="A39944" s="5"/>
      <c r="B39944" s="5"/>
      <c r="C39944" s="5" t="str">
        <f>IFERROR(__xludf.DUMMYFUNCTION("""COMPUTED_VALUE"""),"")</f>
        <v/>
      </c>
      <c r="D39944" s="5">
        <v>0.0</v>
      </c>
    </row>
    <row r="39945" ht="14.25" customHeight="1">
      <c r="A39945" s="5"/>
      <c r="B39945" s="5"/>
      <c r="C39945" s="5" t="str">
        <f>IFERROR(__xludf.DUMMYFUNCTION("""COMPUTED_VALUE"""),"")</f>
        <v/>
      </c>
      <c r="D39945" s="5">
        <v>0.0</v>
      </c>
    </row>
    <row r="39946" ht="14.25" customHeight="1">
      <c r="A39946" s="5"/>
      <c r="B39946" s="5"/>
      <c r="C39946" s="5" t="str">
        <f>IFERROR(__xludf.DUMMYFUNCTION("""COMPUTED_VALUE"""),"")</f>
        <v/>
      </c>
      <c r="D39946" s="5">
        <v>0.0</v>
      </c>
    </row>
    <row r="39947" ht="14.25" customHeight="1">
      <c r="A39947" s="5"/>
      <c r="B39947" s="5"/>
      <c r="C39947" s="5" t="str">
        <f>IFERROR(__xludf.DUMMYFUNCTION("""COMPUTED_VALUE"""),"")</f>
        <v/>
      </c>
      <c r="D39947" s="5">
        <v>0.0</v>
      </c>
    </row>
    <row r="39948" ht="14.25" customHeight="1">
      <c r="A39948" s="5"/>
      <c r="B39948" s="5"/>
      <c r="C39948" s="5" t="str">
        <f>IFERROR(__xludf.DUMMYFUNCTION("""COMPUTED_VALUE"""),"")</f>
        <v/>
      </c>
      <c r="D39948" s="5">
        <v>0.0</v>
      </c>
    </row>
    <row r="39949" ht="14.25" customHeight="1">
      <c r="A39949" s="5"/>
      <c r="B39949" s="5"/>
      <c r="C39949" s="5" t="str">
        <f>IFERROR(__xludf.DUMMYFUNCTION("""COMPUTED_VALUE"""),"")</f>
        <v/>
      </c>
      <c r="D39949" s="5">
        <v>0.0</v>
      </c>
    </row>
    <row r="39950" ht="14.25" customHeight="1">
      <c r="A39950" s="5"/>
      <c r="B39950" s="5"/>
      <c r="C39950" s="5" t="str">
        <f>IFERROR(__xludf.DUMMYFUNCTION("""COMPUTED_VALUE"""),"")</f>
        <v/>
      </c>
      <c r="D39950" s="5">
        <v>0.0</v>
      </c>
    </row>
    <row r="39951" ht="14.25" customHeight="1">
      <c r="A39951" s="5"/>
      <c r="B39951" s="5"/>
      <c r="C39951" s="5" t="str">
        <f>IFERROR(__xludf.DUMMYFUNCTION("""COMPUTED_VALUE"""),"")</f>
        <v/>
      </c>
      <c r="D39951" s="5">
        <v>0.0</v>
      </c>
    </row>
    <row r="39952" ht="14.25" customHeight="1">
      <c r="A39952" s="5"/>
      <c r="B39952" s="5"/>
      <c r="C39952" s="5" t="str">
        <f>IFERROR(__xludf.DUMMYFUNCTION("""COMPUTED_VALUE"""),"")</f>
        <v/>
      </c>
      <c r="D39952" s="5">
        <v>0.0</v>
      </c>
    </row>
    <row r="39953" ht="14.25" customHeight="1">
      <c r="A39953" s="5"/>
      <c r="B39953" s="5"/>
      <c r="C39953" s="5" t="str">
        <f>IFERROR(__xludf.DUMMYFUNCTION("""COMPUTED_VALUE"""),"")</f>
        <v/>
      </c>
      <c r="D39953" s="5">
        <v>0.0</v>
      </c>
    </row>
    <row r="39954" ht="14.25" customHeight="1">
      <c r="A39954" s="5"/>
      <c r="B39954" s="5"/>
      <c r="C39954" s="5" t="str">
        <f>IFERROR(__xludf.DUMMYFUNCTION("""COMPUTED_VALUE"""),"")</f>
        <v/>
      </c>
      <c r="D39954" s="5">
        <v>0.0</v>
      </c>
    </row>
    <row r="39955" ht="14.25" customHeight="1">
      <c r="A39955" s="5"/>
      <c r="B39955" s="5"/>
      <c r="C39955" s="5" t="str">
        <f>IFERROR(__xludf.DUMMYFUNCTION("""COMPUTED_VALUE"""),"")</f>
        <v/>
      </c>
      <c r="D39955" s="5">
        <v>0.0</v>
      </c>
    </row>
    <row r="39956" ht="14.25" customHeight="1">
      <c r="A39956" s="5"/>
      <c r="B39956" s="5"/>
      <c r="C39956" s="5" t="str">
        <f>IFERROR(__xludf.DUMMYFUNCTION("""COMPUTED_VALUE"""),"")</f>
        <v/>
      </c>
      <c r="D39956" s="5">
        <v>0.0</v>
      </c>
    </row>
    <row r="39957" ht="14.25" customHeight="1">
      <c r="A39957" s="5"/>
      <c r="B39957" s="5"/>
      <c r="C39957" s="5" t="str">
        <f>IFERROR(__xludf.DUMMYFUNCTION("""COMPUTED_VALUE"""),"")</f>
        <v/>
      </c>
      <c r="D39957" s="5">
        <v>0.0</v>
      </c>
    </row>
    <row r="39958" ht="14.25" customHeight="1">
      <c r="A39958" s="5"/>
      <c r="B39958" s="5"/>
      <c r="C39958" s="5" t="str">
        <f>IFERROR(__xludf.DUMMYFUNCTION("""COMPUTED_VALUE"""),"")</f>
        <v/>
      </c>
      <c r="D39958" s="5">
        <v>0.0</v>
      </c>
    </row>
    <row r="39959" ht="14.25" customHeight="1">
      <c r="A39959" s="5"/>
      <c r="B39959" s="5"/>
      <c r="C39959" s="5" t="str">
        <f>IFERROR(__xludf.DUMMYFUNCTION("""COMPUTED_VALUE"""),"")</f>
        <v/>
      </c>
      <c r="D39959" s="5">
        <v>0.0</v>
      </c>
    </row>
    <row r="39960" ht="14.25" customHeight="1">
      <c r="A39960" s="5"/>
      <c r="B39960" s="5"/>
      <c r="C39960" s="5" t="str">
        <f>IFERROR(__xludf.DUMMYFUNCTION("""COMPUTED_VALUE"""),"")</f>
        <v/>
      </c>
      <c r="D39960" s="5">
        <v>0.0</v>
      </c>
    </row>
    <row r="39961" ht="14.25" customHeight="1">
      <c r="A39961" s="5"/>
      <c r="B39961" s="5"/>
      <c r="C39961" s="5" t="str">
        <f>IFERROR(__xludf.DUMMYFUNCTION("""COMPUTED_VALUE"""),"")</f>
        <v/>
      </c>
      <c r="D39961" s="5">
        <v>0.0</v>
      </c>
    </row>
    <row r="39962" ht="14.25" customHeight="1">
      <c r="A39962" s="5"/>
      <c r="B39962" s="5"/>
      <c r="C39962" s="5" t="str">
        <f>IFERROR(__xludf.DUMMYFUNCTION("""COMPUTED_VALUE"""),"")</f>
        <v/>
      </c>
      <c r="D39962" s="5">
        <v>0.0</v>
      </c>
    </row>
    <row r="39963" ht="14.25" customHeight="1">
      <c r="A39963" s="5"/>
      <c r="B39963" s="5"/>
      <c r="C39963" s="5" t="str">
        <f>IFERROR(__xludf.DUMMYFUNCTION("""COMPUTED_VALUE"""),"")</f>
        <v/>
      </c>
      <c r="D39963" s="5">
        <v>0.0</v>
      </c>
    </row>
    <row r="39964" ht="14.25" customHeight="1">
      <c r="A39964" s="5"/>
      <c r="B39964" s="5"/>
      <c r="C39964" s="5" t="str">
        <f>IFERROR(__xludf.DUMMYFUNCTION("""COMPUTED_VALUE"""),"")</f>
        <v/>
      </c>
      <c r="D39964" s="5">
        <v>0.0</v>
      </c>
    </row>
    <row r="39965" ht="14.25" customHeight="1">
      <c r="A39965" s="5"/>
      <c r="B39965" s="5"/>
      <c r="C39965" s="5" t="str">
        <f>IFERROR(__xludf.DUMMYFUNCTION("""COMPUTED_VALUE"""),"")</f>
        <v/>
      </c>
      <c r="D39965" s="5">
        <v>0.0</v>
      </c>
    </row>
    <row r="39966" ht="14.25" customHeight="1">
      <c r="A39966" s="5"/>
      <c r="B39966" s="5"/>
      <c r="C39966" s="5" t="str">
        <f>IFERROR(__xludf.DUMMYFUNCTION("""COMPUTED_VALUE"""),"")</f>
        <v/>
      </c>
      <c r="D39966" s="5">
        <v>0.0</v>
      </c>
    </row>
    <row r="39967" ht="14.25" customHeight="1">
      <c r="A39967" s="5"/>
      <c r="B39967" s="5"/>
      <c r="C39967" s="5" t="str">
        <f>IFERROR(__xludf.DUMMYFUNCTION("""COMPUTED_VALUE"""),"")</f>
        <v/>
      </c>
      <c r="D39967" s="5">
        <v>0.0</v>
      </c>
    </row>
    <row r="39968" ht="14.25" customHeight="1">
      <c r="A39968" s="5"/>
      <c r="B39968" s="5"/>
      <c r="C39968" s="5" t="str">
        <f>IFERROR(__xludf.DUMMYFUNCTION("""COMPUTED_VALUE"""),"")</f>
        <v/>
      </c>
      <c r="D39968" s="5">
        <v>0.0</v>
      </c>
    </row>
    <row r="39969" ht="14.25" customHeight="1">
      <c r="A39969" s="5"/>
      <c r="B39969" s="5"/>
      <c r="C39969" s="5" t="str">
        <f>IFERROR(__xludf.DUMMYFUNCTION("""COMPUTED_VALUE"""),"")</f>
        <v/>
      </c>
      <c r="D39969" s="5">
        <v>0.0</v>
      </c>
    </row>
    <row r="39970" ht="14.25" customHeight="1">
      <c r="A39970" s="5"/>
      <c r="B39970" s="5"/>
      <c r="C39970" s="5" t="str">
        <f>IFERROR(__xludf.DUMMYFUNCTION("""COMPUTED_VALUE"""),"")</f>
        <v/>
      </c>
      <c r="D39970" s="5">
        <v>0.0</v>
      </c>
    </row>
    <row r="39971" ht="14.25" customHeight="1">
      <c r="A39971" s="5"/>
      <c r="B39971" s="5"/>
      <c r="C39971" s="5" t="str">
        <f>IFERROR(__xludf.DUMMYFUNCTION("""COMPUTED_VALUE"""),"")</f>
        <v/>
      </c>
      <c r="D39971" s="5">
        <v>0.0</v>
      </c>
    </row>
    <row r="39972" ht="14.25" customHeight="1">
      <c r="A39972" s="5"/>
      <c r="B39972" s="5"/>
      <c r="C39972" s="5" t="str">
        <f>IFERROR(__xludf.DUMMYFUNCTION("""COMPUTED_VALUE"""),"")</f>
        <v/>
      </c>
      <c r="D39972" s="5">
        <v>0.0</v>
      </c>
    </row>
    <row r="39973" ht="14.25" customHeight="1">
      <c r="A39973" s="5"/>
      <c r="B39973" s="5"/>
      <c r="C39973" s="5" t="str">
        <f>IFERROR(__xludf.DUMMYFUNCTION("""COMPUTED_VALUE"""),"")</f>
        <v/>
      </c>
      <c r="D39973" s="5">
        <v>0.0</v>
      </c>
    </row>
    <row r="39974" ht="14.25" customHeight="1">
      <c r="A39974" s="5"/>
      <c r="B39974" s="5"/>
      <c r="C39974" s="5" t="str">
        <f>IFERROR(__xludf.DUMMYFUNCTION("""COMPUTED_VALUE"""),"")</f>
        <v/>
      </c>
      <c r="D39974" s="5">
        <v>0.0</v>
      </c>
    </row>
    <row r="39975" ht="14.25" customHeight="1">
      <c r="A39975" s="5"/>
      <c r="B39975" s="5"/>
      <c r="C39975" s="5" t="str">
        <f>IFERROR(__xludf.DUMMYFUNCTION("""COMPUTED_VALUE"""),"")</f>
        <v/>
      </c>
      <c r="D39975" s="5">
        <v>0.0</v>
      </c>
    </row>
    <row r="39976" ht="14.25" customHeight="1">
      <c r="A39976" s="5"/>
      <c r="B39976" s="5"/>
      <c r="C39976" s="5" t="str">
        <f>IFERROR(__xludf.DUMMYFUNCTION("""COMPUTED_VALUE"""),"")</f>
        <v/>
      </c>
      <c r="D39976" s="5">
        <v>0.0</v>
      </c>
    </row>
    <row r="39977" ht="14.25" customHeight="1">
      <c r="A39977" s="5"/>
      <c r="B39977" s="5"/>
      <c r="C39977" s="5" t="str">
        <f>IFERROR(__xludf.DUMMYFUNCTION("""COMPUTED_VALUE"""),"")</f>
        <v/>
      </c>
      <c r="D39977" s="5">
        <v>0.0</v>
      </c>
    </row>
    <row r="39978" ht="14.25" customHeight="1">
      <c r="A39978" s="5"/>
      <c r="B39978" s="5"/>
      <c r="C39978" s="5" t="str">
        <f>IFERROR(__xludf.DUMMYFUNCTION("""COMPUTED_VALUE"""),"")</f>
        <v/>
      </c>
      <c r="D39978" s="5">
        <v>0.0</v>
      </c>
    </row>
    <row r="39979" ht="14.25" customHeight="1">
      <c r="A39979" s="5"/>
      <c r="B39979" s="5"/>
      <c r="C39979" s="5" t="str">
        <f>IFERROR(__xludf.DUMMYFUNCTION("""COMPUTED_VALUE"""),"")</f>
        <v/>
      </c>
      <c r="D39979" s="5">
        <v>0.0</v>
      </c>
    </row>
    <row r="39980" ht="14.25" customHeight="1">
      <c r="A39980" s="5"/>
      <c r="B39980" s="5"/>
      <c r="C39980" s="5" t="str">
        <f>IFERROR(__xludf.DUMMYFUNCTION("""COMPUTED_VALUE"""),"")</f>
        <v/>
      </c>
      <c r="D39980" s="5">
        <v>0.0</v>
      </c>
    </row>
    <row r="39981" ht="14.25" customHeight="1">
      <c r="A39981" s="5"/>
      <c r="B39981" s="5"/>
      <c r="C39981" s="5" t="str">
        <f>IFERROR(__xludf.DUMMYFUNCTION("""COMPUTED_VALUE"""),"")</f>
        <v/>
      </c>
      <c r="D39981" s="5">
        <v>0.0</v>
      </c>
    </row>
    <row r="39982" ht="14.25" customHeight="1">
      <c r="A39982" s="5"/>
      <c r="B39982" s="5"/>
      <c r="C39982" s="5" t="str">
        <f>IFERROR(__xludf.DUMMYFUNCTION("""COMPUTED_VALUE"""),"")</f>
        <v/>
      </c>
      <c r="D39982" s="5">
        <v>0.0</v>
      </c>
    </row>
    <row r="39983" ht="14.25" customHeight="1">
      <c r="A39983" s="5"/>
      <c r="B39983" s="5"/>
      <c r="C39983" s="5" t="str">
        <f>IFERROR(__xludf.DUMMYFUNCTION("""COMPUTED_VALUE"""),"")</f>
        <v/>
      </c>
      <c r="D39983" s="5">
        <v>0.0</v>
      </c>
    </row>
    <row r="39984" ht="14.25" customHeight="1">
      <c r="A39984" s="5"/>
      <c r="B39984" s="5"/>
      <c r="C39984" s="5" t="str">
        <f>IFERROR(__xludf.DUMMYFUNCTION("""COMPUTED_VALUE"""),"")</f>
        <v/>
      </c>
      <c r="D39984" s="5">
        <v>0.0</v>
      </c>
    </row>
    <row r="39985" ht="14.25" customHeight="1">
      <c r="A39985" s="5"/>
      <c r="B39985" s="5"/>
      <c r="C39985" s="5" t="str">
        <f>IFERROR(__xludf.DUMMYFUNCTION("""COMPUTED_VALUE"""),"")</f>
        <v/>
      </c>
      <c r="D39985" s="5">
        <v>0.0</v>
      </c>
    </row>
    <row r="39986" ht="14.25" customHeight="1">
      <c r="A39986" s="5"/>
      <c r="B39986" s="5"/>
      <c r="C39986" s="5" t="str">
        <f>IFERROR(__xludf.DUMMYFUNCTION("""COMPUTED_VALUE"""),"")</f>
        <v/>
      </c>
      <c r="D39986" s="5">
        <v>0.0</v>
      </c>
    </row>
    <row r="39987" ht="14.25" customHeight="1">
      <c r="A39987" s="5"/>
      <c r="B39987" s="5"/>
      <c r="C39987" s="5" t="str">
        <f>IFERROR(__xludf.DUMMYFUNCTION("""COMPUTED_VALUE"""),"")</f>
        <v/>
      </c>
      <c r="D39987" s="5">
        <v>0.0</v>
      </c>
    </row>
    <row r="39988" ht="14.25" customHeight="1">
      <c r="A39988" s="5"/>
      <c r="B39988" s="5"/>
      <c r="C39988" s="5" t="str">
        <f>IFERROR(__xludf.DUMMYFUNCTION("""COMPUTED_VALUE"""),"")</f>
        <v/>
      </c>
      <c r="D39988" s="5">
        <v>0.0</v>
      </c>
    </row>
    <row r="39989" ht="14.25" customHeight="1">
      <c r="A39989" s="5"/>
      <c r="B39989" s="5"/>
      <c r="C39989" s="5" t="str">
        <f>IFERROR(__xludf.DUMMYFUNCTION("""COMPUTED_VALUE"""),"")</f>
        <v/>
      </c>
      <c r="D39989" s="5">
        <v>0.0</v>
      </c>
    </row>
    <row r="39990" ht="14.25" customHeight="1">
      <c r="A39990" s="5"/>
      <c r="B39990" s="5"/>
      <c r="C39990" s="5" t="str">
        <f>IFERROR(__xludf.DUMMYFUNCTION("""COMPUTED_VALUE"""),"")</f>
        <v/>
      </c>
      <c r="D39990" s="5">
        <v>0.0</v>
      </c>
    </row>
    <row r="39991" ht="14.25" customHeight="1">
      <c r="A39991" s="5"/>
      <c r="B39991" s="5"/>
      <c r="C39991" s="5" t="str">
        <f>IFERROR(__xludf.DUMMYFUNCTION("""COMPUTED_VALUE"""),"")</f>
        <v/>
      </c>
      <c r="D39991" s="5">
        <v>0.0</v>
      </c>
    </row>
    <row r="39992" ht="14.25" customHeight="1">
      <c r="A39992" s="5"/>
      <c r="B39992" s="5"/>
      <c r="C39992" s="5" t="str">
        <f>IFERROR(__xludf.DUMMYFUNCTION("""COMPUTED_VALUE"""),"")</f>
        <v/>
      </c>
      <c r="D39992" s="5">
        <v>0.0</v>
      </c>
    </row>
    <row r="39993" ht="14.25" customHeight="1">
      <c r="A39993" s="5"/>
      <c r="B39993" s="5"/>
      <c r="C39993" s="5" t="str">
        <f>IFERROR(__xludf.DUMMYFUNCTION("""COMPUTED_VALUE"""),"")</f>
        <v/>
      </c>
      <c r="D39993" s="5">
        <v>0.0</v>
      </c>
    </row>
    <row r="39994" ht="14.25" customHeight="1">
      <c r="A39994" s="5"/>
      <c r="B39994" s="5"/>
      <c r="C39994" s="5" t="str">
        <f>IFERROR(__xludf.DUMMYFUNCTION("""COMPUTED_VALUE"""),"")</f>
        <v/>
      </c>
      <c r="D39994" s="5">
        <v>0.0</v>
      </c>
    </row>
    <row r="39995" ht="14.25" customHeight="1">
      <c r="A39995" s="5"/>
      <c r="B39995" s="5"/>
      <c r="C39995" s="5" t="str">
        <f>IFERROR(__xludf.DUMMYFUNCTION("""COMPUTED_VALUE"""),"")</f>
        <v/>
      </c>
      <c r="D39995" s="5">
        <v>0.0</v>
      </c>
    </row>
    <row r="39996" ht="14.25" customHeight="1">
      <c r="A39996" s="5"/>
      <c r="B39996" s="5"/>
      <c r="C39996" s="5" t="str">
        <f>IFERROR(__xludf.DUMMYFUNCTION("""COMPUTED_VALUE"""),"")</f>
        <v/>
      </c>
      <c r="D39996" s="5">
        <v>0.0</v>
      </c>
    </row>
    <row r="39997" ht="14.25" customHeight="1">
      <c r="A39997" s="5"/>
      <c r="B39997" s="5"/>
      <c r="C39997" s="5" t="str">
        <f>IFERROR(__xludf.DUMMYFUNCTION("""COMPUTED_VALUE"""),"")</f>
        <v/>
      </c>
      <c r="D39997" s="5">
        <v>0.0</v>
      </c>
    </row>
    <row r="39998" ht="14.25" customHeight="1">
      <c r="A39998" s="5"/>
      <c r="B39998" s="5"/>
      <c r="C39998" s="5" t="str">
        <f>IFERROR(__xludf.DUMMYFUNCTION("""COMPUTED_VALUE"""),"")</f>
        <v/>
      </c>
      <c r="D39998" s="5">
        <v>0.0</v>
      </c>
    </row>
    <row r="39999" ht="14.25" customHeight="1">
      <c r="A39999" s="5"/>
      <c r="B39999" s="5"/>
      <c r="C39999" s="5" t="str">
        <f>IFERROR(__xludf.DUMMYFUNCTION("""COMPUTED_VALUE"""),"")</f>
        <v/>
      </c>
      <c r="D39999" s="5">
        <v>0.0</v>
      </c>
    </row>
    <row r="40000" ht="14.25" customHeight="1">
      <c r="A40000" s="5"/>
      <c r="B40000" s="5"/>
      <c r="C40000" s="5" t="str">
        <f>IFERROR(__xludf.DUMMYFUNCTION("""COMPUTED_VALUE"""),"")</f>
        <v/>
      </c>
      <c r="D40000" s="5">
        <v>0.0</v>
      </c>
    </row>
    <row r="40001" ht="14.25" customHeight="1">
      <c r="A40001" s="5"/>
      <c r="B40001" s="5"/>
      <c r="C40001" s="5" t="str">
        <f>IFERROR(__xludf.DUMMYFUNCTION("""COMPUTED_VALUE"""),"")</f>
        <v/>
      </c>
      <c r="D40001" s="5">
        <v>0.0</v>
      </c>
    </row>
    <row r="40002" ht="14.25" customHeight="1">
      <c r="A40002" s="5"/>
      <c r="B40002" s="5"/>
      <c r="C40002" s="5" t="str">
        <f>IFERROR(__xludf.DUMMYFUNCTION("""COMPUTED_VALUE"""),"")</f>
        <v/>
      </c>
      <c r="D40002" s="5">
        <v>0.0</v>
      </c>
    </row>
    <row r="40003" ht="14.25" customHeight="1">
      <c r="A40003" s="5"/>
      <c r="B40003" s="5"/>
      <c r="C40003" s="5" t="str">
        <f>IFERROR(__xludf.DUMMYFUNCTION("""COMPUTED_VALUE"""),"")</f>
        <v/>
      </c>
      <c r="D40003" s="5">
        <v>0.0</v>
      </c>
    </row>
    <row r="40004" ht="14.25" customHeight="1">
      <c r="A40004" s="5"/>
      <c r="B40004" s="5"/>
      <c r="C40004" s="5" t="str">
        <f>IFERROR(__xludf.DUMMYFUNCTION("""COMPUTED_VALUE"""),"")</f>
        <v/>
      </c>
      <c r="D40004" s="5">
        <v>0.0</v>
      </c>
    </row>
    <row r="40005" ht="14.25" customHeight="1">
      <c r="A40005" s="5"/>
      <c r="B40005" s="5"/>
      <c r="C40005" s="5" t="str">
        <f>IFERROR(__xludf.DUMMYFUNCTION("""COMPUTED_VALUE"""),"")</f>
        <v/>
      </c>
      <c r="D40005" s="5">
        <v>0.0</v>
      </c>
    </row>
    <row r="40006" ht="14.25" customHeight="1">
      <c r="A40006" s="5"/>
      <c r="B40006" s="5"/>
      <c r="C40006" s="5" t="str">
        <f>IFERROR(__xludf.DUMMYFUNCTION("""COMPUTED_VALUE"""),"")</f>
        <v/>
      </c>
      <c r="D40006" s="5">
        <v>0.0</v>
      </c>
    </row>
    <row r="40007" ht="14.25" customHeight="1">
      <c r="A40007" s="5"/>
      <c r="B40007" s="5"/>
      <c r="C40007" s="5" t="str">
        <f>IFERROR(__xludf.DUMMYFUNCTION("""COMPUTED_VALUE"""),"")</f>
        <v/>
      </c>
      <c r="D40007" s="5">
        <v>0.0</v>
      </c>
    </row>
    <row r="40008" ht="14.25" customHeight="1">
      <c r="A40008" s="5"/>
      <c r="B40008" s="5"/>
      <c r="C40008" s="5" t="str">
        <f>IFERROR(__xludf.DUMMYFUNCTION("""COMPUTED_VALUE"""),"")</f>
        <v/>
      </c>
      <c r="D40008" s="5">
        <v>0.0</v>
      </c>
    </row>
    <row r="40009" ht="14.25" customHeight="1">
      <c r="A40009" s="5"/>
      <c r="B40009" s="5"/>
      <c r="C40009" s="5" t="str">
        <f>IFERROR(__xludf.DUMMYFUNCTION("""COMPUTED_VALUE"""),"")</f>
        <v/>
      </c>
      <c r="D40009" s="5">
        <v>0.0</v>
      </c>
    </row>
    <row r="40010" ht="14.25" customHeight="1">
      <c r="A40010" s="5"/>
      <c r="B40010" s="5"/>
      <c r="C40010" s="5" t="str">
        <f>IFERROR(__xludf.DUMMYFUNCTION("""COMPUTED_VALUE"""),"")</f>
        <v/>
      </c>
      <c r="D40010" s="5">
        <v>0.0</v>
      </c>
    </row>
    <row r="40011" ht="14.25" customHeight="1">
      <c r="A40011" s="5"/>
      <c r="B40011" s="5"/>
      <c r="C40011" s="5" t="str">
        <f>IFERROR(__xludf.DUMMYFUNCTION("""COMPUTED_VALUE"""),"")</f>
        <v/>
      </c>
      <c r="D40011" s="5">
        <v>0.0</v>
      </c>
    </row>
    <row r="40012" ht="14.25" customHeight="1">
      <c r="A40012" s="5"/>
      <c r="B40012" s="5"/>
      <c r="C40012" s="5" t="str">
        <f>IFERROR(__xludf.DUMMYFUNCTION("""COMPUTED_VALUE"""),"")</f>
        <v/>
      </c>
      <c r="D40012" s="5">
        <v>0.0</v>
      </c>
    </row>
    <row r="40013" ht="14.25" customHeight="1">
      <c r="A40013" s="5"/>
      <c r="B40013" s="5"/>
      <c r="C40013" s="5" t="str">
        <f>IFERROR(__xludf.DUMMYFUNCTION("""COMPUTED_VALUE"""),"")</f>
        <v/>
      </c>
      <c r="D40013" s="5">
        <v>0.0</v>
      </c>
    </row>
    <row r="40014" ht="14.25" customHeight="1">
      <c r="A40014" s="5"/>
      <c r="B40014" s="5"/>
      <c r="C40014" s="5" t="str">
        <f>IFERROR(__xludf.DUMMYFUNCTION("""COMPUTED_VALUE"""),"")</f>
        <v/>
      </c>
      <c r="D40014" s="5">
        <v>0.0</v>
      </c>
    </row>
    <row r="40015" ht="14.25" customHeight="1">
      <c r="A40015" s="5"/>
      <c r="B40015" s="5"/>
      <c r="C40015" s="5" t="str">
        <f>IFERROR(__xludf.DUMMYFUNCTION("""COMPUTED_VALUE"""),"")</f>
        <v/>
      </c>
      <c r="D40015" s="5">
        <v>0.0</v>
      </c>
    </row>
    <row r="40016" ht="14.25" customHeight="1">
      <c r="A40016" s="5"/>
      <c r="B40016" s="5"/>
      <c r="C40016" s="5" t="str">
        <f>IFERROR(__xludf.DUMMYFUNCTION("""COMPUTED_VALUE"""),"")</f>
        <v/>
      </c>
      <c r="D40016" s="5">
        <v>0.0</v>
      </c>
    </row>
    <row r="40017" ht="14.25" customHeight="1">
      <c r="A40017" s="5"/>
      <c r="B40017" s="5"/>
      <c r="C40017" s="5" t="str">
        <f>IFERROR(__xludf.DUMMYFUNCTION("""COMPUTED_VALUE"""),"")</f>
        <v/>
      </c>
      <c r="D40017" s="5">
        <v>0.0</v>
      </c>
    </row>
    <row r="40018" ht="14.25" customHeight="1">
      <c r="A40018" s="5"/>
      <c r="B40018" s="5"/>
      <c r="C40018" s="5" t="str">
        <f>IFERROR(__xludf.DUMMYFUNCTION("""COMPUTED_VALUE"""),"")</f>
        <v/>
      </c>
      <c r="D40018" s="5">
        <v>0.0</v>
      </c>
    </row>
    <row r="40019" ht="14.25" customHeight="1">
      <c r="A40019" s="5"/>
      <c r="B40019" s="5"/>
      <c r="C40019" s="5" t="str">
        <f>IFERROR(__xludf.DUMMYFUNCTION("""COMPUTED_VALUE"""),"")</f>
        <v/>
      </c>
      <c r="D40019" s="5">
        <v>0.0</v>
      </c>
    </row>
    <row r="40020" ht="14.25" customHeight="1">
      <c r="A40020" s="5"/>
      <c r="B40020" s="5"/>
      <c r="C40020" s="5" t="str">
        <f>IFERROR(__xludf.DUMMYFUNCTION("""COMPUTED_VALUE"""),"")</f>
        <v/>
      </c>
      <c r="D40020" s="5">
        <v>0.0</v>
      </c>
    </row>
    <row r="40021" ht="14.25" customHeight="1">
      <c r="A40021" s="5"/>
      <c r="B40021" s="5"/>
      <c r="C40021" s="5" t="str">
        <f>IFERROR(__xludf.DUMMYFUNCTION("""COMPUTED_VALUE"""),"")</f>
        <v/>
      </c>
      <c r="D40021" s="5">
        <v>0.0</v>
      </c>
    </row>
    <row r="40022" ht="14.25" customHeight="1">
      <c r="A40022" s="5"/>
      <c r="B40022" s="5"/>
      <c r="C40022" s="5" t="str">
        <f>IFERROR(__xludf.DUMMYFUNCTION("""COMPUTED_VALUE"""),"")</f>
        <v/>
      </c>
      <c r="D40022" s="5">
        <v>0.0</v>
      </c>
    </row>
    <row r="40023" ht="14.25" customHeight="1">
      <c r="A40023" s="5"/>
      <c r="B40023" s="5"/>
      <c r="C40023" s="5" t="str">
        <f>IFERROR(__xludf.DUMMYFUNCTION("""COMPUTED_VALUE"""),"")</f>
        <v/>
      </c>
      <c r="D40023" s="5">
        <v>0.0</v>
      </c>
    </row>
    <row r="40024" ht="14.25" customHeight="1">
      <c r="A40024" s="5"/>
      <c r="B40024" s="5"/>
      <c r="C40024" s="5" t="str">
        <f>IFERROR(__xludf.DUMMYFUNCTION("""COMPUTED_VALUE"""),"")</f>
        <v/>
      </c>
      <c r="D40024" s="5">
        <v>0.0</v>
      </c>
    </row>
    <row r="40025" ht="14.25" customHeight="1">
      <c r="A40025" s="5"/>
      <c r="B40025" s="5"/>
      <c r="C40025" s="5" t="str">
        <f>IFERROR(__xludf.DUMMYFUNCTION("""COMPUTED_VALUE"""),"")</f>
        <v/>
      </c>
      <c r="D40025" s="5">
        <v>0.0</v>
      </c>
    </row>
    <row r="40026" ht="14.25" customHeight="1">
      <c r="A40026" s="5"/>
      <c r="B40026" s="5"/>
      <c r="C40026" s="5" t="str">
        <f>IFERROR(__xludf.DUMMYFUNCTION("""COMPUTED_VALUE"""),"")</f>
        <v/>
      </c>
      <c r="D40026" s="5">
        <v>0.0</v>
      </c>
    </row>
    <row r="40027" ht="14.25" customHeight="1">
      <c r="A40027" s="5"/>
      <c r="B40027" s="5"/>
      <c r="C40027" s="5" t="str">
        <f>IFERROR(__xludf.DUMMYFUNCTION("""COMPUTED_VALUE"""),"")</f>
        <v/>
      </c>
      <c r="D40027" s="5">
        <v>0.0</v>
      </c>
    </row>
    <row r="40028" ht="14.25" customHeight="1">
      <c r="A40028" s="5"/>
      <c r="B40028" s="5"/>
      <c r="C40028" s="5" t="str">
        <f>IFERROR(__xludf.DUMMYFUNCTION("""COMPUTED_VALUE"""),"")</f>
        <v/>
      </c>
      <c r="D40028" s="5">
        <v>0.0</v>
      </c>
    </row>
    <row r="40029" ht="14.25" customHeight="1">
      <c r="A40029" s="5"/>
      <c r="B40029" s="5"/>
      <c r="C40029" s="5" t="str">
        <f>IFERROR(__xludf.DUMMYFUNCTION("""COMPUTED_VALUE"""),"")</f>
        <v/>
      </c>
      <c r="D40029" s="5">
        <v>0.0</v>
      </c>
    </row>
    <row r="40030" ht="14.25" customHeight="1">
      <c r="A40030" s="5"/>
      <c r="B40030" s="5"/>
      <c r="C40030" s="5" t="str">
        <f>IFERROR(__xludf.DUMMYFUNCTION("""COMPUTED_VALUE"""),"")</f>
        <v/>
      </c>
      <c r="D40030" s="5">
        <v>0.0</v>
      </c>
    </row>
    <row r="40031" ht="14.25" customHeight="1">
      <c r="A40031" s="5"/>
      <c r="B40031" s="5"/>
      <c r="C40031" s="5" t="str">
        <f>IFERROR(__xludf.DUMMYFUNCTION("""COMPUTED_VALUE"""),"")</f>
        <v/>
      </c>
      <c r="D40031" s="5">
        <v>0.0</v>
      </c>
    </row>
    <row r="40032" ht="14.25" customHeight="1">
      <c r="A40032" s="5"/>
      <c r="B40032" s="5"/>
      <c r="C40032" s="5" t="str">
        <f>IFERROR(__xludf.DUMMYFUNCTION("""COMPUTED_VALUE"""),"")</f>
        <v/>
      </c>
      <c r="D40032" s="5">
        <v>0.0</v>
      </c>
    </row>
    <row r="40033" ht="14.25" customHeight="1">
      <c r="A40033" s="5"/>
      <c r="B40033" s="5"/>
      <c r="C40033" s="5" t="str">
        <f>IFERROR(__xludf.DUMMYFUNCTION("""COMPUTED_VALUE"""),"")</f>
        <v/>
      </c>
      <c r="D40033" s="5">
        <v>0.0</v>
      </c>
    </row>
    <row r="40034" ht="14.25" customHeight="1">
      <c r="A40034" s="5"/>
      <c r="B40034" s="5"/>
      <c r="C40034" s="5" t="str">
        <f>IFERROR(__xludf.DUMMYFUNCTION("""COMPUTED_VALUE"""),"")</f>
        <v/>
      </c>
      <c r="D40034" s="5">
        <v>0.0</v>
      </c>
    </row>
    <row r="40035" ht="14.25" customHeight="1">
      <c r="A40035" s="5"/>
      <c r="B40035" s="5"/>
      <c r="C40035" s="5" t="str">
        <f>IFERROR(__xludf.DUMMYFUNCTION("""COMPUTED_VALUE"""),"")</f>
        <v/>
      </c>
      <c r="D40035" s="5">
        <v>0.0</v>
      </c>
    </row>
    <row r="40036" ht="14.25" customHeight="1">
      <c r="A40036" s="5"/>
      <c r="B40036" s="5"/>
      <c r="C40036" s="5" t="str">
        <f>IFERROR(__xludf.DUMMYFUNCTION("""COMPUTED_VALUE"""),"")</f>
        <v/>
      </c>
      <c r="D40036" s="5">
        <v>0.0</v>
      </c>
    </row>
    <row r="40037" ht="14.25" customHeight="1">
      <c r="A40037" s="5"/>
      <c r="B40037" s="5"/>
      <c r="C40037" s="5" t="str">
        <f>IFERROR(__xludf.DUMMYFUNCTION("""COMPUTED_VALUE"""),"")</f>
        <v/>
      </c>
      <c r="D40037" s="5">
        <v>0.0</v>
      </c>
    </row>
    <row r="40038" ht="14.25" customHeight="1">
      <c r="A40038" s="5"/>
      <c r="B40038" s="5"/>
      <c r="C40038" s="5" t="str">
        <f>IFERROR(__xludf.DUMMYFUNCTION("""COMPUTED_VALUE"""),"")</f>
        <v/>
      </c>
      <c r="D40038" s="5">
        <v>0.0</v>
      </c>
    </row>
    <row r="40039" ht="14.25" customHeight="1">
      <c r="A40039" s="5"/>
      <c r="B40039" s="5"/>
      <c r="C40039" s="5" t="str">
        <f>IFERROR(__xludf.DUMMYFUNCTION("""COMPUTED_VALUE"""),"")</f>
        <v/>
      </c>
      <c r="D40039" s="5">
        <v>0.0</v>
      </c>
    </row>
    <row r="40040" ht="14.25" customHeight="1">
      <c r="A40040" s="5"/>
      <c r="B40040" s="5"/>
      <c r="C40040" s="5" t="str">
        <f>IFERROR(__xludf.DUMMYFUNCTION("""COMPUTED_VALUE"""),"")</f>
        <v/>
      </c>
      <c r="D40040" s="5">
        <v>0.0</v>
      </c>
    </row>
    <row r="40041" ht="14.25" customHeight="1">
      <c r="A40041" s="5"/>
      <c r="B40041" s="5"/>
      <c r="C40041" s="5" t="str">
        <f>IFERROR(__xludf.DUMMYFUNCTION("""COMPUTED_VALUE"""),"")</f>
        <v/>
      </c>
      <c r="D40041" s="5">
        <v>0.0</v>
      </c>
    </row>
    <row r="40042" ht="14.25" customHeight="1">
      <c r="A40042" s="5"/>
      <c r="B40042" s="5"/>
      <c r="C40042" s="5" t="str">
        <f>IFERROR(__xludf.DUMMYFUNCTION("""COMPUTED_VALUE"""),"")</f>
        <v/>
      </c>
      <c r="D40042" s="5">
        <v>0.0</v>
      </c>
    </row>
    <row r="40043" ht="14.25" customHeight="1">
      <c r="A40043" s="5"/>
      <c r="B40043" s="5"/>
      <c r="C40043" s="5" t="str">
        <f>IFERROR(__xludf.DUMMYFUNCTION("""COMPUTED_VALUE"""),"")</f>
        <v/>
      </c>
      <c r="D40043" s="5">
        <v>0.0</v>
      </c>
    </row>
    <row r="40044" ht="14.25" customHeight="1">
      <c r="A40044" s="5"/>
      <c r="B40044" s="5"/>
      <c r="C40044" s="5" t="str">
        <f>IFERROR(__xludf.DUMMYFUNCTION("""COMPUTED_VALUE"""),"")</f>
        <v/>
      </c>
      <c r="D40044" s="5">
        <v>0.0</v>
      </c>
    </row>
    <row r="40045" ht="14.25" customHeight="1">
      <c r="A40045" s="5"/>
      <c r="B40045" s="5"/>
      <c r="C40045" s="5" t="str">
        <f>IFERROR(__xludf.DUMMYFUNCTION("""COMPUTED_VALUE"""),"")</f>
        <v/>
      </c>
      <c r="D40045" s="5">
        <v>0.0</v>
      </c>
    </row>
    <row r="40046" ht="14.25" customHeight="1">
      <c r="A40046" s="5"/>
      <c r="B40046" s="5"/>
      <c r="C40046" s="5" t="str">
        <f>IFERROR(__xludf.DUMMYFUNCTION("""COMPUTED_VALUE"""),"")</f>
        <v/>
      </c>
      <c r="D40046" s="5">
        <v>0.0</v>
      </c>
    </row>
    <row r="40047" ht="14.25" customHeight="1">
      <c r="A40047" s="5"/>
      <c r="B40047" s="5"/>
      <c r="C40047" s="5" t="str">
        <f>IFERROR(__xludf.DUMMYFUNCTION("""COMPUTED_VALUE"""),"")</f>
        <v/>
      </c>
      <c r="D40047" s="5">
        <v>0.0</v>
      </c>
    </row>
    <row r="40048" ht="14.25" customHeight="1">
      <c r="A40048" s="5"/>
      <c r="B40048" s="5"/>
      <c r="C40048" s="5" t="str">
        <f>IFERROR(__xludf.DUMMYFUNCTION("""COMPUTED_VALUE"""),"")</f>
        <v/>
      </c>
      <c r="D40048" s="5">
        <v>0.0</v>
      </c>
    </row>
    <row r="40049" ht="14.25" customHeight="1">
      <c r="A40049" s="5"/>
      <c r="B40049" s="5"/>
      <c r="C40049" s="5" t="str">
        <f>IFERROR(__xludf.DUMMYFUNCTION("""COMPUTED_VALUE"""),"")</f>
        <v/>
      </c>
      <c r="D40049" s="5">
        <v>0.0</v>
      </c>
    </row>
    <row r="40050" ht="14.25" customHeight="1">
      <c r="A40050" s="5"/>
      <c r="B40050" s="5"/>
      <c r="C40050" s="5" t="str">
        <f>IFERROR(__xludf.DUMMYFUNCTION("""COMPUTED_VALUE"""),"")</f>
        <v/>
      </c>
      <c r="D40050" s="5">
        <v>0.0</v>
      </c>
    </row>
    <row r="40051" ht="14.25" customHeight="1">
      <c r="A40051" s="5"/>
      <c r="B40051" s="5"/>
      <c r="C40051" s="5" t="str">
        <f>IFERROR(__xludf.DUMMYFUNCTION("""COMPUTED_VALUE"""),"")</f>
        <v/>
      </c>
      <c r="D40051" s="5">
        <v>0.0</v>
      </c>
    </row>
    <row r="40052" ht="14.25" customHeight="1">
      <c r="A40052" s="5"/>
      <c r="B40052" s="5"/>
      <c r="C40052" s="5" t="str">
        <f>IFERROR(__xludf.DUMMYFUNCTION("""COMPUTED_VALUE"""),"")</f>
        <v/>
      </c>
      <c r="D40052" s="5">
        <v>0.0</v>
      </c>
    </row>
    <row r="40053" ht="14.25" customHeight="1">
      <c r="A40053" s="5"/>
      <c r="B40053" s="5"/>
      <c r="C40053" s="5" t="str">
        <f>IFERROR(__xludf.DUMMYFUNCTION("""COMPUTED_VALUE"""),"")</f>
        <v/>
      </c>
      <c r="D40053" s="5">
        <v>0.0</v>
      </c>
    </row>
    <row r="40054" ht="14.25" customHeight="1">
      <c r="A40054" s="5"/>
      <c r="B40054" s="5"/>
      <c r="C40054" s="5" t="str">
        <f>IFERROR(__xludf.DUMMYFUNCTION("""COMPUTED_VALUE"""),"")</f>
        <v/>
      </c>
      <c r="D40054" s="5">
        <v>0.0</v>
      </c>
    </row>
    <row r="40055" ht="14.25" customHeight="1">
      <c r="A40055" s="5"/>
      <c r="B40055" s="5"/>
      <c r="C40055" s="5" t="str">
        <f>IFERROR(__xludf.DUMMYFUNCTION("""COMPUTED_VALUE"""),"")</f>
        <v/>
      </c>
      <c r="D40055" s="5">
        <v>0.0</v>
      </c>
    </row>
    <row r="40056" ht="14.25" customHeight="1">
      <c r="A40056" s="5"/>
      <c r="B40056" s="5"/>
      <c r="C40056" s="5" t="str">
        <f>IFERROR(__xludf.DUMMYFUNCTION("""COMPUTED_VALUE"""),"")</f>
        <v/>
      </c>
      <c r="D40056" s="5">
        <v>0.0</v>
      </c>
    </row>
    <row r="40057" ht="14.25" customHeight="1">
      <c r="A40057" s="5"/>
      <c r="B40057" s="5"/>
      <c r="C40057" s="5" t="str">
        <f>IFERROR(__xludf.DUMMYFUNCTION("""COMPUTED_VALUE"""),"")</f>
        <v/>
      </c>
      <c r="D40057" s="5">
        <v>0.0</v>
      </c>
    </row>
    <row r="40058" ht="14.25" customHeight="1">
      <c r="A40058" s="5"/>
      <c r="B40058" s="5"/>
      <c r="C40058" s="5" t="str">
        <f>IFERROR(__xludf.DUMMYFUNCTION("""COMPUTED_VALUE"""),"")</f>
        <v/>
      </c>
      <c r="D40058" s="5">
        <v>0.0</v>
      </c>
    </row>
    <row r="40059" ht="14.25" customHeight="1">
      <c r="A40059" s="5"/>
      <c r="B40059" s="5"/>
      <c r="C40059" s="5" t="str">
        <f>IFERROR(__xludf.DUMMYFUNCTION("""COMPUTED_VALUE"""),"")</f>
        <v/>
      </c>
      <c r="D40059" s="5">
        <v>0.0</v>
      </c>
    </row>
    <row r="40060" ht="14.25" customHeight="1">
      <c r="A40060" s="5"/>
      <c r="B40060" s="5"/>
      <c r="C40060" s="5" t="str">
        <f>IFERROR(__xludf.DUMMYFUNCTION("""COMPUTED_VALUE"""),"")</f>
        <v/>
      </c>
      <c r="D40060" s="5">
        <v>0.0</v>
      </c>
    </row>
    <row r="40061" ht="14.25" customHeight="1">
      <c r="A40061" s="5"/>
      <c r="B40061" s="5"/>
      <c r="C40061" s="5" t="str">
        <f>IFERROR(__xludf.DUMMYFUNCTION("""COMPUTED_VALUE"""),"")</f>
        <v/>
      </c>
      <c r="D40061" s="5">
        <v>0.0</v>
      </c>
    </row>
    <row r="40062" ht="14.25" customHeight="1">
      <c r="A40062" s="5"/>
      <c r="B40062" s="5"/>
      <c r="C40062" s="5" t="str">
        <f>IFERROR(__xludf.DUMMYFUNCTION("""COMPUTED_VALUE"""),"")</f>
        <v/>
      </c>
      <c r="D40062" s="5">
        <v>0.0</v>
      </c>
    </row>
    <row r="40063" ht="14.25" customHeight="1">
      <c r="A40063" s="5"/>
      <c r="B40063" s="5"/>
      <c r="C40063" s="5" t="str">
        <f>IFERROR(__xludf.DUMMYFUNCTION("""COMPUTED_VALUE"""),"")</f>
        <v/>
      </c>
      <c r="D40063" s="5">
        <v>0.0</v>
      </c>
    </row>
    <row r="40064" ht="14.25" customHeight="1">
      <c r="A40064" s="5"/>
      <c r="B40064" s="5"/>
      <c r="C40064" s="5" t="str">
        <f>IFERROR(__xludf.DUMMYFUNCTION("""COMPUTED_VALUE"""),"")</f>
        <v/>
      </c>
      <c r="D40064" s="5">
        <v>0.0</v>
      </c>
    </row>
    <row r="40065" ht="14.25" customHeight="1">
      <c r="A40065" s="5"/>
      <c r="B40065" s="5"/>
      <c r="C40065" s="5" t="str">
        <f>IFERROR(__xludf.DUMMYFUNCTION("""COMPUTED_VALUE"""),"")</f>
        <v/>
      </c>
      <c r="D40065" s="5">
        <v>0.0</v>
      </c>
    </row>
    <row r="40066" ht="14.25" customHeight="1">
      <c r="A40066" s="5"/>
      <c r="B40066" s="5"/>
      <c r="C40066" s="5" t="str">
        <f>IFERROR(__xludf.DUMMYFUNCTION("""COMPUTED_VALUE"""),"")</f>
        <v/>
      </c>
      <c r="D40066" s="5">
        <v>0.0</v>
      </c>
    </row>
    <row r="40067" ht="14.25" customHeight="1">
      <c r="A40067" s="5"/>
      <c r="B40067" s="5"/>
      <c r="C40067" s="5" t="str">
        <f>IFERROR(__xludf.DUMMYFUNCTION("""COMPUTED_VALUE"""),"")</f>
        <v/>
      </c>
      <c r="D40067" s="5">
        <v>0.0</v>
      </c>
    </row>
    <row r="40068" ht="14.25" customHeight="1">
      <c r="A40068" s="5"/>
      <c r="B40068" s="5"/>
      <c r="C40068" s="5" t="str">
        <f>IFERROR(__xludf.DUMMYFUNCTION("""COMPUTED_VALUE"""),"")</f>
        <v/>
      </c>
      <c r="D40068" s="5">
        <v>0.0</v>
      </c>
    </row>
    <row r="40069" ht="14.25" customHeight="1">
      <c r="A40069" s="5"/>
      <c r="B40069" s="5"/>
      <c r="C40069" s="5" t="str">
        <f>IFERROR(__xludf.DUMMYFUNCTION("""COMPUTED_VALUE"""),"")</f>
        <v/>
      </c>
      <c r="D40069" s="5">
        <v>0.0</v>
      </c>
    </row>
    <row r="40070" ht="14.25" customHeight="1">
      <c r="A40070" s="5"/>
      <c r="B40070" s="5"/>
      <c r="C40070" s="5" t="str">
        <f>IFERROR(__xludf.DUMMYFUNCTION("""COMPUTED_VALUE"""),"")</f>
        <v/>
      </c>
      <c r="D40070" s="5">
        <v>0.0</v>
      </c>
    </row>
    <row r="40071" ht="14.25" customHeight="1">
      <c r="A40071" s="5"/>
      <c r="B40071" s="5"/>
      <c r="C40071" s="5" t="str">
        <f>IFERROR(__xludf.DUMMYFUNCTION("""COMPUTED_VALUE"""),"")</f>
        <v/>
      </c>
      <c r="D40071" s="5">
        <v>0.0</v>
      </c>
    </row>
    <row r="40072" ht="14.25" customHeight="1">
      <c r="A40072" s="5"/>
      <c r="B40072" s="5"/>
      <c r="C40072" s="5" t="str">
        <f>IFERROR(__xludf.DUMMYFUNCTION("""COMPUTED_VALUE"""),"")</f>
        <v/>
      </c>
      <c r="D40072" s="5">
        <v>0.0</v>
      </c>
    </row>
    <row r="40073" ht="14.25" customHeight="1">
      <c r="A40073" s="5"/>
      <c r="B40073" s="5"/>
      <c r="C40073" s="5" t="str">
        <f>IFERROR(__xludf.DUMMYFUNCTION("""COMPUTED_VALUE"""),"")</f>
        <v/>
      </c>
      <c r="D40073" s="5">
        <v>0.0</v>
      </c>
    </row>
    <row r="40074" ht="14.25" customHeight="1">
      <c r="A40074" s="5"/>
      <c r="B40074" s="5"/>
      <c r="C40074" s="5" t="str">
        <f>IFERROR(__xludf.DUMMYFUNCTION("""COMPUTED_VALUE"""),"")</f>
        <v/>
      </c>
      <c r="D40074" s="5">
        <v>0.0</v>
      </c>
    </row>
    <row r="40075" ht="14.25" customHeight="1">
      <c r="A40075" s="5"/>
      <c r="B40075" s="5"/>
      <c r="C40075" s="5" t="str">
        <f>IFERROR(__xludf.DUMMYFUNCTION("""COMPUTED_VALUE"""),"")</f>
        <v/>
      </c>
      <c r="D40075" s="5">
        <v>0.0</v>
      </c>
    </row>
    <row r="40076" ht="14.25" customHeight="1">
      <c r="A40076" s="5"/>
      <c r="B40076" s="5"/>
      <c r="C40076" s="5" t="str">
        <f>IFERROR(__xludf.DUMMYFUNCTION("""COMPUTED_VALUE"""),"")</f>
        <v/>
      </c>
      <c r="D40076" s="5">
        <v>0.0</v>
      </c>
    </row>
    <row r="40077" ht="14.25" customHeight="1">
      <c r="A40077" s="5"/>
      <c r="B40077" s="5"/>
      <c r="C40077" s="5" t="str">
        <f>IFERROR(__xludf.DUMMYFUNCTION("""COMPUTED_VALUE"""),"")</f>
        <v/>
      </c>
      <c r="D40077" s="5">
        <v>0.0</v>
      </c>
    </row>
    <row r="40078" ht="14.25" customHeight="1">
      <c r="A40078" s="5"/>
      <c r="B40078" s="5"/>
      <c r="C40078" s="5" t="str">
        <f>IFERROR(__xludf.DUMMYFUNCTION("""COMPUTED_VALUE"""),"")</f>
        <v/>
      </c>
      <c r="D40078" s="5">
        <v>0.0</v>
      </c>
    </row>
    <row r="40079" ht="14.25" customHeight="1">
      <c r="A40079" s="5"/>
      <c r="B40079" s="5"/>
      <c r="C40079" s="5" t="str">
        <f>IFERROR(__xludf.DUMMYFUNCTION("""COMPUTED_VALUE"""),"")</f>
        <v/>
      </c>
      <c r="D40079" s="5">
        <v>0.0</v>
      </c>
    </row>
    <row r="40080" ht="14.25" customHeight="1">
      <c r="A40080" s="5"/>
      <c r="B40080" s="5"/>
      <c r="C40080" s="5" t="str">
        <f>IFERROR(__xludf.DUMMYFUNCTION("""COMPUTED_VALUE"""),"")</f>
        <v/>
      </c>
      <c r="D40080" s="5">
        <v>0.0</v>
      </c>
    </row>
    <row r="40081" ht="14.25" customHeight="1">
      <c r="A40081" s="5"/>
      <c r="B40081" s="5"/>
      <c r="C40081" s="5" t="str">
        <f>IFERROR(__xludf.DUMMYFUNCTION("""COMPUTED_VALUE"""),"")</f>
        <v/>
      </c>
      <c r="D40081" s="5">
        <v>0.0</v>
      </c>
    </row>
    <row r="40082" ht="14.25" customHeight="1">
      <c r="A40082" s="5"/>
      <c r="B40082" s="5"/>
      <c r="C40082" s="5" t="str">
        <f>IFERROR(__xludf.DUMMYFUNCTION("""COMPUTED_VALUE"""),"")</f>
        <v/>
      </c>
      <c r="D40082" s="5">
        <v>0.0</v>
      </c>
    </row>
    <row r="40083" ht="14.25" customHeight="1">
      <c r="A40083" s="5"/>
      <c r="B40083" s="5"/>
      <c r="C40083" s="5" t="str">
        <f>IFERROR(__xludf.DUMMYFUNCTION("""COMPUTED_VALUE"""),"")</f>
        <v/>
      </c>
      <c r="D40083" s="5">
        <v>0.0</v>
      </c>
    </row>
    <row r="40084" ht="14.25" customHeight="1">
      <c r="A40084" s="5"/>
      <c r="B40084" s="5"/>
      <c r="C40084" s="5" t="str">
        <f>IFERROR(__xludf.DUMMYFUNCTION("""COMPUTED_VALUE"""),"")</f>
        <v/>
      </c>
      <c r="D40084" s="5">
        <v>0.0</v>
      </c>
    </row>
    <row r="40085" ht="14.25" customHeight="1">
      <c r="A40085" s="5"/>
      <c r="B40085" s="5"/>
      <c r="C40085" s="5" t="str">
        <f>IFERROR(__xludf.DUMMYFUNCTION("""COMPUTED_VALUE"""),"")</f>
        <v/>
      </c>
      <c r="D40085" s="5">
        <v>0.0</v>
      </c>
    </row>
    <row r="40086" ht="14.25" customHeight="1">
      <c r="A40086" s="5"/>
      <c r="B40086" s="5"/>
      <c r="C40086" s="5" t="str">
        <f>IFERROR(__xludf.DUMMYFUNCTION("""COMPUTED_VALUE"""),"")</f>
        <v/>
      </c>
      <c r="D40086" s="5">
        <v>0.0</v>
      </c>
    </row>
    <row r="40087" ht="14.25" customHeight="1">
      <c r="A40087" s="5"/>
      <c r="B40087" s="5"/>
      <c r="C40087" s="5" t="str">
        <f>IFERROR(__xludf.DUMMYFUNCTION("""COMPUTED_VALUE"""),"")</f>
        <v/>
      </c>
      <c r="D40087" s="5">
        <v>0.0</v>
      </c>
    </row>
    <row r="40088" ht="14.25" customHeight="1">
      <c r="A40088" s="5"/>
      <c r="B40088" s="5"/>
      <c r="C40088" s="5" t="str">
        <f>IFERROR(__xludf.DUMMYFUNCTION("""COMPUTED_VALUE"""),"")</f>
        <v/>
      </c>
      <c r="D40088" s="5">
        <v>0.0</v>
      </c>
    </row>
    <row r="40089" ht="14.25" customHeight="1">
      <c r="A40089" s="5"/>
      <c r="B40089" s="5"/>
      <c r="C40089" s="5" t="str">
        <f>IFERROR(__xludf.DUMMYFUNCTION("""COMPUTED_VALUE"""),"")</f>
        <v/>
      </c>
      <c r="D40089" s="5">
        <v>0.0</v>
      </c>
    </row>
    <row r="40090" ht="14.25" customHeight="1">
      <c r="A40090" s="5"/>
      <c r="B40090" s="5"/>
      <c r="C40090" s="5" t="str">
        <f>IFERROR(__xludf.DUMMYFUNCTION("""COMPUTED_VALUE"""),"")</f>
        <v/>
      </c>
      <c r="D40090" s="5">
        <v>0.0</v>
      </c>
    </row>
    <row r="40091" ht="14.25" customHeight="1">
      <c r="A40091" s="5"/>
      <c r="B40091" s="5"/>
      <c r="C40091" s="5" t="str">
        <f>IFERROR(__xludf.DUMMYFUNCTION("""COMPUTED_VALUE"""),"")</f>
        <v/>
      </c>
      <c r="D40091" s="5">
        <v>0.0</v>
      </c>
    </row>
    <row r="40092" ht="14.25" customHeight="1">
      <c r="A40092" s="5"/>
      <c r="B40092" s="5"/>
      <c r="C40092" s="5" t="str">
        <f>IFERROR(__xludf.DUMMYFUNCTION("""COMPUTED_VALUE"""),"")</f>
        <v/>
      </c>
      <c r="D40092" s="5">
        <v>0.0</v>
      </c>
    </row>
    <row r="40093" ht="14.25" customHeight="1">
      <c r="A40093" s="5"/>
      <c r="B40093" s="5"/>
      <c r="C40093" s="5" t="str">
        <f>IFERROR(__xludf.DUMMYFUNCTION("""COMPUTED_VALUE"""),"")</f>
        <v/>
      </c>
      <c r="D40093" s="5">
        <v>0.0</v>
      </c>
    </row>
    <row r="40094" ht="14.25" customHeight="1">
      <c r="A40094" s="5"/>
      <c r="B40094" s="5"/>
      <c r="C40094" s="5" t="str">
        <f>IFERROR(__xludf.DUMMYFUNCTION("""COMPUTED_VALUE"""),"")</f>
        <v/>
      </c>
      <c r="D40094" s="5">
        <v>0.0</v>
      </c>
    </row>
    <row r="40095" ht="14.25" customHeight="1">
      <c r="A40095" s="5"/>
      <c r="B40095" s="5"/>
      <c r="C40095" s="5" t="str">
        <f>IFERROR(__xludf.DUMMYFUNCTION("""COMPUTED_VALUE"""),"")</f>
        <v/>
      </c>
      <c r="D40095" s="5">
        <v>0.0</v>
      </c>
    </row>
    <row r="40096" ht="14.25" customHeight="1">
      <c r="A40096" s="5"/>
      <c r="B40096" s="5"/>
      <c r="C40096" s="5" t="str">
        <f>IFERROR(__xludf.DUMMYFUNCTION("""COMPUTED_VALUE"""),"")</f>
        <v/>
      </c>
      <c r="D40096" s="5">
        <v>0.0</v>
      </c>
    </row>
    <row r="40097" ht="14.25" customHeight="1">
      <c r="A40097" s="5"/>
      <c r="B40097" s="5"/>
      <c r="C40097" s="5" t="str">
        <f>IFERROR(__xludf.DUMMYFUNCTION("""COMPUTED_VALUE"""),"")</f>
        <v/>
      </c>
      <c r="D40097" s="5">
        <v>0.0</v>
      </c>
    </row>
    <row r="40098" ht="14.25" customHeight="1">
      <c r="A40098" s="5"/>
      <c r="B40098" s="5"/>
      <c r="C40098" s="5" t="str">
        <f>IFERROR(__xludf.DUMMYFUNCTION("""COMPUTED_VALUE"""),"")</f>
        <v/>
      </c>
      <c r="D40098" s="5">
        <v>0.0</v>
      </c>
    </row>
    <row r="40099" ht="14.25" customHeight="1">
      <c r="A40099" s="5"/>
      <c r="B40099" s="5"/>
      <c r="C40099" s="5" t="str">
        <f>IFERROR(__xludf.DUMMYFUNCTION("""COMPUTED_VALUE"""),"")</f>
        <v/>
      </c>
      <c r="D40099" s="5">
        <v>0.0</v>
      </c>
    </row>
    <row r="40100" ht="14.25" customHeight="1">
      <c r="A40100" s="5"/>
      <c r="B40100" s="5"/>
      <c r="C40100" s="5" t="str">
        <f>IFERROR(__xludf.DUMMYFUNCTION("""COMPUTED_VALUE"""),"")</f>
        <v/>
      </c>
      <c r="D40100" s="5">
        <v>0.0</v>
      </c>
    </row>
    <row r="40101" ht="14.25" customHeight="1">
      <c r="A40101" s="5"/>
      <c r="B40101" s="5"/>
      <c r="C40101" s="5" t="str">
        <f>IFERROR(__xludf.DUMMYFUNCTION("""COMPUTED_VALUE"""),"")</f>
        <v/>
      </c>
      <c r="D40101" s="5">
        <v>0.0</v>
      </c>
    </row>
    <row r="40102" ht="14.25" customHeight="1">
      <c r="A40102" s="5"/>
      <c r="B40102" s="5"/>
      <c r="C40102" s="5" t="str">
        <f>IFERROR(__xludf.DUMMYFUNCTION("""COMPUTED_VALUE"""),"")</f>
        <v/>
      </c>
      <c r="D40102" s="5">
        <v>0.0</v>
      </c>
    </row>
    <row r="40103" ht="14.25" customHeight="1">
      <c r="A40103" s="5"/>
      <c r="B40103" s="5"/>
      <c r="C40103" s="5" t="str">
        <f>IFERROR(__xludf.DUMMYFUNCTION("""COMPUTED_VALUE"""),"")</f>
        <v/>
      </c>
      <c r="D40103" s="5">
        <v>0.0</v>
      </c>
    </row>
    <row r="40104" ht="14.25" customHeight="1">
      <c r="A40104" s="5"/>
      <c r="B40104" s="5"/>
      <c r="C40104" s="5" t="str">
        <f>IFERROR(__xludf.DUMMYFUNCTION("""COMPUTED_VALUE"""),"")</f>
        <v/>
      </c>
      <c r="D40104" s="5">
        <v>0.0</v>
      </c>
    </row>
    <row r="40105" ht="14.25" customHeight="1">
      <c r="A40105" s="5"/>
      <c r="B40105" s="5"/>
      <c r="C40105" s="5" t="str">
        <f>IFERROR(__xludf.DUMMYFUNCTION("""COMPUTED_VALUE"""),"")</f>
        <v/>
      </c>
      <c r="D40105" s="5">
        <v>0.0</v>
      </c>
    </row>
    <row r="40106" ht="14.25" customHeight="1">
      <c r="A40106" s="5"/>
      <c r="B40106" s="5"/>
      <c r="C40106" s="5" t="str">
        <f>IFERROR(__xludf.DUMMYFUNCTION("""COMPUTED_VALUE"""),"")</f>
        <v/>
      </c>
      <c r="D40106" s="5">
        <v>0.0</v>
      </c>
    </row>
    <row r="40107" ht="14.25" customHeight="1">
      <c r="A40107" s="5"/>
      <c r="B40107" s="5"/>
      <c r="C40107" s="5" t="str">
        <f>IFERROR(__xludf.DUMMYFUNCTION("""COMPUTED_VALUE"""),"")</f>
        <v/>
      </c>
      <c r="D40107" s="5">
        <v>0.0</v>
      </c>
    </row>
    <row r="40108" ht="14.25" customHeight="1">
      <c r="A40108" s="5"/>
      <c r="B40108" s="5"/>
      <c r="C40108" s="5" t="str">
        <f>IFERROR(__xludf.DUMMYFUNCTION("""COMPUTED_VALUE"""),"")</f>
        <v/>
      </c>
      <c r="D40108" s="5">
        <v>0.0</v>
      </c>
    </row>
    <row r="40109" ht="14.25" customHeight="1">
      <c r="A40109" s="5"/>
      <c r="B40109" s="5"/>
      <c r="C40109" s="5" t="str">
        <f>IFERROR(__xludf.DUMMYFUNCTION("""COMPUTED_VALUE"""),"")</f>
        <v/>
      </c>
      <c r="D40109" s="5">
        <v>0.0</v>
      </c>
    </row>
    <row r="40110" ht="14.25" customHeight="1">
      <c r="A40110" s="5"/>
      <c r="B40110" s="5"/>
      <c r="C40110" s="5" t="str">
        <f>IFERROR(__xludf.DUMMYFUNCTION("""COMPUTED_VALUE"""),"")</f>
        <v/>
      </c>
      <c r="D40110" s="5">
        <v>0.0</v>
      </c>
    </row>
    <row r="40111" ht="14.25" customHeight="1">
      <c r="A40111" s="5"/>
      <c r="B40111" s="5"/>
      <c r="C40111" s="5" t="str">
        <f>IFERROR(__xludf.DUMMYFUNCTION("""COMPUTED_VALUE"""),"")</f>
        <v/>
      </c>
      <c r="D40111" s="5">
        <v>0.0</v>
      </c>
    </row>
    <row r="40112" ht="14.25" customHeight="1">
      <c r="A40112" s="5"/>
      <c r="B40112" s="5"/>
      <c r="C40112" s="5" t="str">
        <f>IFERROR(__xludf.DUMMYFUNCTION("""COMPUTED_VALUE"""),"")</f>
        <v/>
      </c>
      <c r="D40112" s="5">
        <v>0.0</v>
      </c>
    </row>
    <row r="40113" ht="14.25" customHeight="1">
      <c r="A40113" s="5"/>
      <c r="B40113" s="5"/>
      <c r="C40113" s="5" t="str">
        <f>IFERROR(__xludf.DUMMYFUNCTION("""COMPUTED_VALUE"""),"")</f>
        <v/>
      </c>
      <c r="D40113" s="5">
        <v>0.0</v>
      </c>
    </row>
    <row r="40114" ht="14.25" customHeight="1">
      <c r="A40114" s="5"/>
      <c r="B40114" s="5"/>
      <c r="C40114" s="5" t="str">
        <f>IFERROR(__xludf.DUMMYFUNCTION("""COMPUTED_VALUE"""),"")</f>
        <v/>
      </c>
      <c r="D40114" s="5">
        <v>0.0</v>
      </c>
    </row>
    <row r="40115" ht="14.25" customHeight="1">
      <c r="A40115" s="5"/>
      <c r="B40115" s="5"/>
      <c r="C40115" s="5" t="str">
        <f>IFERROR(__xludf.DUMMYFUNCTION("""COMPUTED_VALUE"""),"")</f>
        <v/>
      </c>
      <c r="D40115" s="5">
        <v>0.0</v>
      </c>
    </row>
    <row r="40116" ht="14.25" customHeight="1">
      <c r="A40116" s="5"/>
      <c r="B40116" s="5"/>
      <c r="C40116" s="5" t="str">
        <f>IFERROR(__xludf.DUMMYFUNCTION("""COMPUTED_VALUE"""),"")</f>
        <v/>
      </c>
      <c r="D40116" s="5">
        <v>0.0</v>
      </c>
    </row>
    <row r="40117" ht="14.25" customHeight="1">
      <c r="A40117" s="5"/>
      <c r="B40117" s="5"/>
      <c r="C40117" s="5" t="str">
        <f>IFERROR(__xludf.DUMMYFUNCTION("""COMPUTED_VALUE"""),"")</f>
        <v/>
      </c>
      <c r="D40117" s="5">
        <v>0.0</v>
      </c>
    </row>
    <row r="40118" ht="14.25" customHeight="1">
      <c r="A40118" s="5"/>
      <c r="B40118" s="5"/>
      <c r="C40118" s="5" t="str">
        <f>IFERROR(__xludf.DUMMYFUNCTION("""COMPUTED_VALUE"""),"")</f>
        <v/>
      </c>
      <c r="D40118" s="5">
        <v>0.0</v>
      </c>
    </row>
    <row r="40119" ht="14.25" customHeight="1">
      <c r="A40119" s="5"/>
      <c r="B40119" s="5"/>
      <c r="C40119" s="5" t="str">
        <f>IFERROR(__xludf.DUMMYFUNCTION("""COMPUTED_VALUE"""),"")</f>
        <v/>
      </c>
      <c r="D40119" s="5">
        <v>0.0</v>
      </c>
    </row>
    <row r="40120" ht="14.25" customHeight="1">
      <c r="A40120" s="5"/>
      <c r="B40120" s="5"/>
      <c r="C40120" s="5" t="str">
        <f>IFERROR(__xludf.DUMMYFUNCTION("""COMPUTED_VALUE"""),"")</f>
        <v/>
      </c>
      <c r="D40120" s="5">
        <v>0.0</v>
      </c>
    </row>
    <row r="40121" ht="14.25" customHeight="1">
      <c r="A40121" s="5"/>
      <c r="B40121" s="5"/>
      <c r="C40121" s="5" t="str">
        <f>IFERROR(__xludf.DUMMYFUNCTION("""COMPUTED_VALUE"""),"")</f>
        <v/>
      </c>
      <c r="D40121" s="5">
        <v>0.0</v>
      </c>
    </row>
    <row r="40122" ht="14.25" customHeight="1">
      <c r="A40122" s="5"/>
      <c r="B40122" s="5"/>
      <c r="C40122" s="5" t="str">
        <f>IFERROR(__xludf.DUMMYFUNCTION("""COMPUTED_VALUE"""),"")</f>
        <v/>
      </c>
      <c r="D40122" s="5">
        <v>0.0</v>
      </c>
    </row>
    <row r="40123" ht="14.25" customHeight="1">
      <c r="A40123" s="5"/>
      <c r="B40123" s="5"/>
      <c r="C40123" s="5" t="str">
        <f>IFERROR(__xludf.DUMMYFUNCTION("""COMPUTED_VALUE"""),"")</f>
        <v/>
      </c>
      <c r="D40123" s="5">
        <v>0.0</v>
      </c>
    </row>
    <row r="40124" ht="14.25" customHeight="1">
      <c r="A40124" s="5"/>
      <c r="B40124" s="5"/>
      <c r="C40124" s="5" t="str">
        <f>IFERROR(__xludf.DUMMYFUNCTION("""COMPUTED_VALUE"""),"")</f>
        <v/>
      </c>
      <c r="D40124" s="5">
        <v>0.0</v>
      </c>
    </row>
    <row r="40125" ht="14.25" customHeight="1">
      <c r="A40125" s="5"/>
      <c r="B40125" s="5"/>
      <c r="C40125" s="5" t="str">
        <f>IFERROR(__xludf.DUMMYFUNCTION("""COMPUTED_VALUE"""),"")</f>
        <v/>
      </c>
      <c r="D40125" s="5">
        <v>0.0</v>
      </c>
    </row>
    <row r="40126" ht="14.25" customHeight="1">
      <c r="A40126" s="5"/>
      <c r="B40126" s="5"/>
      <c r="C40126" s="5" t="str">
        <f>IFERROR(__xludf.DUMMYFUNCTION("""COMPUTED_VALUE"""),"")</f>
        <v/>
      </c>
      <c r="D40126" s="5">
        <v>0.0</v>
      </c>
    </row>
    <row r="40127" ht="14.25" customHeight="1">
      <c r="A40127" s="5"/>
      <c r="B40127" s="5"/>
      <c r="C40127" s="5" t="str">
        <f>IFERROR(__xludf.DUMMYFUNCTION("""COMPUTED_VALUE"""),"")</f>
        <v/>
      </c>
      <c r="D40127" s="5">
        <v>0.0</v>
      </c>
    </row>
    <row r="40128" ht="14.25" customHeight="1">
      <c r="A40128" s="5"/>
      <c r="B40128" s="5"/>
      <c r="C40128" s="5" t="str">
        <f>IFERROR(__xludf.DUMMYFUNCTION("""COMPUTED_VALUE"""),"")</f>
        <v/>
      </c>
      <c r="D40128" s="5">
        <v>0.0</v>
      </c>
    </row>
    <row r="40129" ht="14.25" customHeight="1">
      <c r="A40129" s="5"/>
      <c r="B40129" s="5"/>
      <c r="C40129" s="5" t="str">
        <f>IFERROR(__xludf.DUMMYFUNCTION("""COMPUTED_VALUE"""),"")</f>
        <v/>
      </c>
      <c r="D40129" s="5">
        <v>0.0</v>
      </c>
    </row>
    <row r="40130" ht="14.25" customHeight="1">
      <c r="A40130" s="5"/>
      <c r="B40130" s="5"/>
      <c r="C40130" s="5" t="str">
        <f>IFERROR(__xludf.DUMMYFUNCTION("""COMPUTED_VALUE"""),"")</f>
        <v/>
      </c>
      <c r="D40130" s="5">
        <v>0.0</v>
      </c>
    </row>
    <row r="40131" ht="14.25" customHeight="1">
      <c r="A40131" s="5"/>
      <c r="B40131" s="5"/>
      <c r="C40131" s="5" t="str">
        <f>IFERROR(__xludf.DUMMYFUNCTION("""COMPUTED_VALUE"""),"")</f>
        <v/>
      </c>
      <c r="D40131" s="5">
        <v>0.0</v>
      </c>
    </row>
    <row r="40132" ht="14.25" customHeight="1">
      <c r="A40132" s="5"/>
      <c r="B40132" s="5"/>
      <c r="C40132" s="5" t="str">
        <f>IFERROR(__xludf.DUMMYFUNCTION("""COMPUTED_VALUE"""),"")</f>
        <v/>
      </c>
      <c r="D40132" s="5">
        <v>0.0</v>
      </c>
    </row>
    <row r="40133" ht="14.25" customHeight="1">
      <c r="A40133" s="5"/>
      <c r="B40133" s="5"/>
      <c r="C40133" s="5" t="str">
        <f>IFERROR(__xludf.DUMMYFUNCTION("""COMPUTED_VALUE"""),"")</f>
        <v/>
      </c>
      <c r="D40133" s="5">
        <v>0.0</v>
      </c>
    </row>
    <row r="40134" ht="14.25" customHeight="1">
      <c r="A40134" s="5"/>
      <c r="B40134" s="5"/>
      <c r="C40134" s="5" t="str">
        <f>IFERROR(__xludf.DUMMYFUNCTION("""COMPUTED_VALUE"""),"")</f>
        <v/>
      </c>
      <c r="D40134" s="5">
        <v>0.0</v>
      </c>
    </row>
    <row r="40135" ht="14.25" customHeight="1">
      <c r="A40135" s="5"/>
      <c r="B40135" s="5"/>
      <c r="C40135" s="5" t="str">
        <f>IFERROR(__xludf.DUMMYFUNCTION("""COMPUTED_VALUE"""),"")</f>
        <v/>
      </c>
      <c r="D40135" s="5">
        <v>0.0</v>
      </c>
    </row>
    <row r="40136" ht="14.25" customHeight="1">
      <c r="A40136" s="5"/>
      <c r="B40136" s="5"/>
      <c r="C40136" s="5" t="str">
        <f>IFERROR(__xludf.DUMMYFUNCTION("""COMPUTED_VALUE"""),"")</f>
        <v/>
      </c>
      <c r="D40136" s="5">
        <v>0.0</v>
      </c>
    </row>
    <row r="40137" ht="14.25" customHeight="1">
      <c r="A40137" s="5"/>
      <c r="B40137" s="5"/>
      <c r="C40137" s="5" t="str">
        <f>IFERROR(__xludf.DUMMYFUNCTION("""COMPUTED_VALUE"""),"")</f>
        <v/>
      </c>
      <c r="D40137" s="5">
        <v>0.0</v>
      </c>
    </row>
    <row r="40138" ht="14.25" customHeight="1">
      <c r="A40138" s="5"/>
      <c r="B40138" s="5"/>
      <c r="C40138" s="5" t="str">
        <f>IFERROR(__xludf.DUMMYFUNCTION("""COMPUTED_VALUE"""),"")</f>
        <v/>
      </c>
      <c r="D40138" s="5">
        <v>0.0</v>
      </c>
    </row>
    <row r="40139" ht="14.25" customHeight="1">
      <c r="A40139" s="5"/>
      <c r="B40139" s="5"/>
      <c r="C40139" s="5" t="str">
        <f>IFERROR(__xludf.DUMMYFUNCTION("""COMPUTED_VALUE"""),"")</f>
        <v/>
      </c>
      <c r="D40139" s="5">
        <v>0.0</v>
      </c>
    </row>
    <row r="40140" ht="14.25" customHeight="1">
      <c r="A40140" s="5"/>
      <c r="B40140" s="5"/>
      <c r="C40140" s="5" t="str">
        <f>IFERROR(__xludf.DUMMYFUNCTION("""COMPUTED_VALUE"""),"")</f>
        <v/>
      </c>
      <c r="D40140" s="5">
        <v>0.0</v>
      </c>
    </row>
    <row r="40141" ht="14.25" customHeight="1">
      <c r="A40141" s="5"/>
      <c r="B40141" s="5"/>
      <c r="C40141" s="5" t="str">
        <f>IFERROR(__xludf.DUMMYFUNCTION("""COMPUTED_VALUE"""),"")</f>
        <v/>
      </c>
      <c r="D40141" s="5">
        <v>0.0</v>
      </c>
    </row>
    <row r="40142" ht="14.25" customHeight="1">
      <c r="A40142" s="5"/>
      <c r="B40142" s="5"/>
      <c r="C40142" s="5" t="str">
        <f>IFERROR(__xludf.DUMMYFUNCTION("""COMPUTED_VALUE"""),"")</f>
        <v/>
      </c>
      <c r="D40142" s="5">
        <v>0.0</v>
      </c>
    </row>
    <row r="40143" ht="14.25" customHeight="1">
      <c r="A40143" s="5"/>
      <c r="B40143" s="5"/>
      <c r="C40143" s="5" t="str">
        <f>IFERROR(__xludf.DUMMYFUNCTION("""COMPUTED_VALUE"""),"")</f>
        <v/>
      </c>
      <c r="D40143" s="5">
        <v>0.0</v>
      </c>
    </row>
    <row r="40144" ht="14.25" customHeight="1">
      <c r="A40144" s="5"/>
      <c r="B40144" s="5"/>
      <c r="C40144" s="5" t="str">
        <f>IFERROR(__xludf.DUMMYFUNCTION("""COMPUTED_VALUE"""),"")</f>
        <v/>
      </c>
      <c r="D40144" s="5">
        <v>0.0</v>
      </c>
    </row>
    <row r="40145" ht="14.25" customHeight="1">
      <c r="A40145" s="5"/>
      <c r="B40145" s="5"/>
      <c r="C40145" s="5" t="str">
        <f>IFERROR(__xludf.DUMMYFUNCTION("""COMPUTED_VALUE"""),"")</f>
        <v/>
      </c>
      <c r="D40145" s="5">
        <v>0.0</v>
      </c>
    </row>
    <row r="40146" ht="14.25" customHeight="1">
      <c r="A40146" s="5"/>
      <c r="B40146" s="5"/>
      <c r="C40146" s="5" t="str">
        <f>IFERROR(__xludf.DUMMYFUNCTION("""COMPUTED_VALUE"""),"")</f>
        <v/>
      </c>
      <c r="D40146" s="5">
        <v>0.0</v>
      </c>
    </row>
    <row r="40147" ht="14.25" customHeight="1">
      <c r="A40147" s="5"/>
      <c r="B40147" s="5"/>
      <c r="C40147" s="5" t="str">
        <f>IFERROR(__xludf.DUMMYFUNCTION("""COMPUTED_VALUE"""),"")</f>
        <v/>
      </c>
      <c r="D40147" s="5">
        <v>0.0</v>
      </c>
    </row>
    <row r="40148" ht="14.25" customHeight="1">
      <c r="A40148" s="5"/>
      <c r="B40148" s="5"/>
      <c r="C40148" s="5" t="str">
        <f>IFERROR(__xludf.DUMMYFUNCTION("""COMPUTED_VALUE"""),"")</f>
        <v/>
      </c>
      <c r="D40148" s="5">
        <v>0.0</v>
      </c>
    </row>
    <row r="40149" ht="14.25" customHeight="1">
      <c r="A40149" s="5"/>
      <c r="B40149" s="5"/>
      <c r="C40149" s="5" t="str">
        <f>IFERROR(__xludf.DUMMYFUNCTION("""COMPUTED_VALUE"""),"")</f>
        <v/>
      </c>
      <c r="D40149" s="5">
        <v>0.0</v>
      </c>
    </row>
    <row r="40150" ht="14.25" customHeight="1">
      <c r="A40150" s="5"/>
      <c r="B40150" s="5"/>
      <c r="C40150" s="5" t="str">
        <f>IFERROR(__xludf.DUMMYFUNCTION("""COMPUTED_VALUE"""),"")</f>
        <v/>
      </c>
      <c r="D40150" s="5">
        <v>0.0</v>
      </c>
    </row>
    <row r="40151" ht="14.25" customHeight="1">
      <c r="A40151" s="5"/>
      <c r="B40151" s="5"/>
      <c r="C40151" s="5" t="str">
        <f>IFERROR(__xludf.DUMMYFUNCTION("""COMPUTED_VALUE"""),"")</f>
        <v/>
      </c>
      <c r="D40151" s="5">
        <v>0.0</v>
      </c>
    </row>
    <row r="40152" ht="14.25" customHeight="1">
      <c r="A40152" s="5"/>
      <c r="B40152" s="5"/>
      <c r="C40152" s="5" t="str">
        <f>IFERROR(__xludf.DUMMYFUNCTION("""COMPUTED_VALUE"""),"")</f>
        <v/>
      </c>
      <c r="D40152" s="5">
        <v>0.0</v>
      </c>
    </row>
    <row r="40153" ht="14.25" customHeight="1">
      <c r="A40153" s="5"/>
      <c r="B40153" s="5"/>
      <c r="C40153" s="5" t="str">
        <f>IFERROR(__xludf.DUMMYFUNCTION("""COMPUTED_VALUE"""),"")</f>
        <v/>
      </c>
      <c r="D40153" s="5">
        <v>0.0</v>
      </c>
    </row>
    <row r="40154" ht="14.25" customHeight="1">
      <c r="A40154" s="5"/>
      <c r="B40154" s="5"/>
      <c r="C40154" s="5" t="str">
        <f>IFERROR(__xludf.DUMMYFUNCTION("""COMPUTED_VALUE"""),"")</f>
        <v/>
      </c>
      <c r="D40154" s="5">
        <v>0.0</v>
      </c>
    </row>
    <row r="40155" ht="14.25" customHeight="1">
      <c r="A40155" s="5"/>
      <c r="B40155" s="5"/>
      <c r="C40155" s="5" t="str">
        <f>IFERROR(__xludf.DUMMYFUNCTION("""COMPUTED_VALUE"""),"")</f>
        <v/>
      </c>
      <c r="D40155" s="5">
        <v>0.0</v>
      </c>
    </row>
    <row r="40156" ht="14.25" customHeight="1">
      <c r="A40156" s="5"/>
      <c r="B40156" s="5"/>
      <c r="C40156" s="5" t="str">
        <f>IFERROR(__xludf.DUMMYFUNCTION("""COMPUTED_VALUE"""),"")</f>
        <v/>
      </c>
      <c r="D40156" s="5">
        <v>0.0</v>
      </c>
    </row>
    <row r="40157" ht="14.25" customHeight="1">
      <c r="A40157" s="5"/>
      <c r="B40157" s="5"/>
      <c r="C40157" s="5" t="str">
        <f>IFERROR(__xludf.DUMMYFUNCTION("""COMPUTED_VALUE"""),"")</f>
        <v/>
      </c>
      <c r="D40157" s="5">
        <v>0.0</v>
      </c>
    </row>
    <row r="40158" ht="14.25" customHeight="1">
      <c r="A40158" s="5"/>
      <c r="B40158" s="5"/>
      <c r="C40158" s="5" t="str">
        <f>IFERROR(__xludf.DUMMYFUNCTION("""COMPUTED_VALUE"""),"")</f>
        <v/>
      </c>
      <c r="D40158" s="5">
        <v>0.0</v>
      </c>
    </row>
    <row r="40159" ht="14.25" customHeight="1">
      <c r="A40159" s="5"/>
      <c r="B40159" s="5"/>
      <c r="C40159" s="5" t="str">
        <f>IFERROR(__xludf.DUMMYFUNCTION("""COMPUTED_VALUE"""),"")</f>
        <v/>
      </c>
      <c r="D40159" s="5">
        <v>0.0</v>
      </c>
    </row>
    <row r="40160" ht="14.25" customHeight="1">
      <c r="A40160" s="5"/>
      <c r="B40160" s="5"/>
      <c r="C40160" s="5" t="str">
        <f>IFERROR(__xludf.DUMMYFUNCTION("""COMPUTED_VALUE"""),"")</f>
        <v/>
      </c>
      <c r="D40160" s="5">
        <v>0.0</v>
      </c>
    </row>
    <row r="40161" ht="14.25" customHeight="1">
      <c r="A40161" s="5"/>
      <c r="B40161" s="5"/>
      <c r="C40161" s="5" t="str">
        <f>IFERROR(__xludf.DUMMYFUNCTION("""COMPUTED_VALUE"""),"")</f>
        <v/>
      </c>
      <c r="D40161" s="5">
        <v>0.0</v>
      </c>
    </row>
    <row r="40162" ht="14.25" customHeight="1">
      <c r="A40162" s="5"/>
      <c r="B40162" s="5"/>
      <c r="C40162" s="5" t="str">
        <f>IFERROR(__xludf.DUMMYFUNCTION("""COMPUTED_VALUE"""),"")</f>
        <v/>
      </c>
      <c r="D40162" s="5">
        <v>0.0</v>
      </c>
    </row>
    <row r="40163" ht="14.25" customHeight="1">
      <c r="A40163" s="5"/>
      <c r="B40163" s="5"/>
      <c r="C40163" s="5" t="str">
        <f>IFERROR(__xludf.DUMMYFUNCTION("""COMPUTED_VALUE"""),"")</f>
        <v/>
      </c>
      <c r="D40163" s="5">
        <v>0.0</v>
      </c>
    </row>
    <row r="40164" ht="14.25" customHeight="1">
      <c r="A40164" s="5"/>
      <c r="B40164" s="5"/>
      <c r="C40164" s="5" t="str">
        <f>IFERROR(__xludf.DUMMYFUNCTION("""COMPUTED_VALUE"""),"")</f>
        <v/>
      </c>
      <c r="D40164" s="5">
        <v>0.0</v>
      </c>
    </row>
    <row r="40165" ht="14.25" customHeight="1">
      <c r="A40165" s="5"/>
      <c r="B40165" s="5"/>
      <c r="C40165" s="5" t="str">
        <f>IFERROR(__xludf.DUMMYFUNCTION("""COMPUTED_VALUE"""),"")</f>
        <v/>
      </c>
      <c r="D40165" s="5">
        <v>0.0</v>
      </c>
    </row>
    <row r="40166" ht="14.25" customHeight="1">
      <c r="A40166" s="5"/>
      <c r="B40166" s="5"/>
      <c r="C40166" s="5" t="str">
        <f>IFERROR(__xludf.DUMMYFUNCTION("""COMPUTED_VALUE"""),"")</f>
        <v/>
      </c>
      <c r="D40166" s="5">
        <v>0.0</v>
      </c>
    </row>
    <row r="40167" ht="14.25" customHeight="1">
      <c r="A40167" s="5"/>
      <c r="B40167" s="5"/>
      <c r="C40167" s="5" t="str">
        <f>IFERROR(__xludf.DUMMYFUNCTION("""COMPUTED_VALUE"""),"")</f>
        <v/>
      </c>
      <c r="D40167" s="5">
        <v>0.0</v>
      </c>
    </row>
    <row r="40168" ht="14.25" customHeight="1">
      <c r="A40168" s="5"/>
      <c r="B40168" s="5"/>
      <c r="C40168" s="5" t="str">
        <f>IFERROR(__xludf.DUMMYFUNCTION("""COMPUTED_VALUE"""),"")</f>
        <v/>
      </c>
      <c r="D40168" s="5">
        <v>0.0</v>
      </c>
    </row>
    <row r="40169" ht="14.25" customHeight="1">
      <c r="A40169" s="5"/>
      <c r="B40169" s="5"/>
      <c r="C40169" s="5" t="str">
        <f>IFERROR(__xludf.DUMMYFUNCTION("""COMPUTED_VALUE"""),"")</f>
        <v/>
      </c>
      <c r="D40169" s="5">
        <v>0.0</v>
      </c>
    </row>
    <row r="40170" ht="14.25" customHeight="1">
      <c r="A40170" s="5"/>
      <c r="B40170" s="5"/>
      <c r="C40170" s="5" t="str">
        <f>IFERROR(__xludf.DUMMYFUNCTION("""COMPUTED_VALUE"""),"")</f>
        <v/>
      </c>
      <c r="D40170" s="5">
        <v>0.0</v>
      </c>
    </row>
    <row r="40171" ht="14.25" customHeight="1">
      <c r="A40171" s="5"/>
      <c r="B40171" s="5"/>
      <c r="C40171" s="5" t="str">
        <f>IFERROR(__xludf.DUMMYFUNCTION("""COMPUTED_VALUE"""),"")</f>
        <v/>
      </c>
      <c r="D40171" s="5">
        <v>0.0</v>
      </c>
    </row>
    <row r="40172" ht="14.25" customHeight="1">
      <c r="A40172" s="5"/>
      <c r="B40172" s="5"/>
      <c r="C40172" s="5" t="str">
        <f>IFERROR(__xludf.DUMMYFUNCTION("""COMPUTED_VALUE"""),"")</f>
        <v/>
      </c>
      <c r="D40172" s="5">
        <v>0.0</v>
      </c>
    </row>
    <row r="40173" ht="14.25" customHeight="1">
      <c r="A40173" s="5"/>
      <c r="B40173" s="5"/>
      <c r="C40173" s="5" t="str">
        <f>IFERROR(__xludf.DUMMYFUNCTION("""COMPUTED_VALUE"""),"")</f>
        <v/>
      </c>
      <c r="D40173" s="5">
        <v>0.0</v>
      </c>
    </row>
    <row r="40174" ht="14.25" customHeight="1">
      <c r="A40174" s="5"/>
      <c r="B40174" s="5"/>
      <c r="C40174" s="5" t="str">
        <f>IFERROR(__xludf.DUMMYFUNCTION("""COMPUTED_VALUE"""),"")</f>
        <v/>
      </c>
      <c r="D40174" s="5">
        <v>0.0</v>
      </c>
    </row>
    <row r="40175" ht="14.25" customHeight="1">
      <c r="A40175" s="5"/>
      <c r="B40175" s="5"/>
      <c r="C40175" s="5" t="str">
        <f>IFERROR(__xludf.DUMMYFUNCTION("""COMPUTED_VALUE"""),"")</f>
        <v/>
      </c>
      <c r="D40175" s="5">
        <v>0.0</v>
      </c>
    </row>
    <row r="40176" ht="14.25" customHeight="1">
      <c r="A40176" s="5"/>
      <c r="B40176" s="5"/>
      <c r="C40176" s="5" t="str">
        <f>IFERROR(__xludf.DUMMYFUNCTION("""COMPUTED_VALUE"""),"")</f>
        <v/>
      </c>
      <c r="D40176" s="5">
        <v>0.0</v>
      </c>
    </row>
    <row r="40177" ht="14.25" customHeight="1">
      <c r="A40177" s="5"/>
      <c r="B40177" s="5"/>
      <c r="C40177" s="5" t="str">
        <f>IFERROR(__xludf.DUMMYFUNCTION("""COMPUTED_VALUE"""),"")</f>
        <v/>
      </c>
      <c r="D40177" s="5">
        <v>0.0</v>
      </c>
    </row>
    <row r="40178" ht="14.25" customHeight="1">
      <c r="A40178" s="5"/>
      <c r="B40178" s="5"/>
      <c r="C40178" s="5" t="str">
        <f>IFERROR(__xludf.DUMMYFUNCTION("""COMPUTED_VALUE"""),"")</f>
        <v/>
      </c>
      <c r="D40178" s="5">
        <v>0.0</v>
      </c>
    </row>
    <row r="40179" ht="14.25" customHeight="1">
      <c r="A40179" s="5"/>
      <c r="B40179" s="5"/>
      <c r="C40179" s="5" t="str">
        <f>IFERROR(__xludf.DUMMYFUNCTION("""COMPUTED_VALUE"""),"")</f>
        <v/>
      </c>
      <c r="D40179" s="5">
        <v>0.0</v>
      </c>
    </row>
    <row r="40180" ht="14.25" customHeight="1">
      <c r="A40180" s="5"/>
      <c r="B40180" s="5"/>
      <c r="C40180" s="5" t="str">
        <f>IFERROR(__xludf.DUMMYFUNCTION("""COMPUTED_VALUE"""),"")</f>
        <v/>
      </c>
      <c r="D40180" s="5">
        <v>0.0</v>
      </c>
    </row>
    <row r="40181" ht="14.25" customHeight="1">
      <c r="A40181" s="5"/>
      <c r="B40181" s="5"/>
      <c r="C40181" s="5" t="str">
        <f>IFERROR(__xludf.DUMMYFUNCTION("""COMPUTED_VALUE"""),"")</f>
        <v/>
      </c>
      <c r="D40181" s="5">
        <v>0.0</v>
      </c>
    </row>
    <row r="40182" ht="14.25" customHeight="1">
      <c r="A40182" s="5"/>
      <c r="B40182" s="5"/>
      <c r="C40182" s="5" t="str">
        <f>IFERROR(__xludf.DUMMYFUNCTION("""COMPUTED_VALUE"""),"")</f>
        <v/>
      </c>
      <c r="D40182" s="5">
        <v>0.0</v>
      </c>
    </row>
    <row r="40183" ht="14.25" customHeight="1">
      <c r="A40183" s="5"/>
      <c r="B40183" s="5"/>
      <c r="C40183" s="5" t="str">
        <f>IFERROR(__xludf.DUMMYFUNCTION("""COMPUTED_VALUE"""),"")</f>
        <v/>
      </c>
      <c r="D40183" s="5">
        <v>0.0</v>
      </c>
    </row>
    <row r="40184" ht="14.25" customHeight="1">
      <c r="A40184" s="5"/>
      <c r="B40184" s="5"/>
      <c r="C40184" s="5" t="str">
        <f>IFERROR(__xludf.DUMMYFUNCTION("""COMPUTED_VALUE"""),"")</f>
        <v/>
      </c>
      <c r="D40184" s="5">
        <v>0.0</v>
      </c>
    </row>
    <row r="40185" ht="14.25" customHeight="1">
      <c r="A40185" s="5"/>
      <c r="B40185" s="5"/>
      <c r="C40185" s="5" t="str">
        <f>IFERROR(__xludf.DUMMYFUNCTION("""COMPUTED_VALUE"""),"")</f>
        <v/>
      </c>
      <c r="D40185" s="5">
        <v>0.0</v>
      </c>
    </row>
    <row r="40186" ht="14.25" customHeight="1">
      <c r="A40186" s="5"/>
      <c r="B40186" s="5"/>
      <c r="C40186" s="5" t="str">
        <f>IFERROR(__xludf.DUMMYFUNCTION("""COMPUTED_VALUE"""),"")</f>
        <v/>
      </c>
      <c r="D40186" s="5">
        <v>0.0</v>
      </c>
    </row>
    <row r="40187" ht="14.25" customHeight="1">
      <c r="A40187" s="5"/>
      <c r="B40187" s="5"/>
      <c r="C40187" s="5" t="str">
        <f>IFERROR(__xludf.DUMMYFUNCTION("""COMPUTED_VALUE"""),"")</f>
        <v/>
      </c>
      <c r="D40187" s="5">
        <v>0.0</v>
      </c>
    </row>
    <row r="40188" ht="14.25" customHeight="1">
      <c r="A40188" s="5"/>
      <c r="B40188" s="5"/>
      <c r="C40188" s="5" t="str">
        <f>IFERROR(__xludf.DUMMYFUNCTION("""COMPUTED_VALUE"""),"")</f>
        <v/>
      </c>
      <c r="D40188" s="5">
        <v>0.0</v>
      </c>
    </row>
    <row r="40189" ht="14.25" customHeight="1">
      <c r="A40189" s="5"/>
      <c r="B40189" s="5"/>
      <c r="C40189" s="5" t="str">
        <f>IFERROR(__xludf.DUMMYFUNCTION("""COMPUTED_VALUE"""),"")</f>
        <v/>
      </c>
      <c r="D40189" s="5">
        <v>0.0</v>
      </c>
    </row>
    <row r="40190" ht="14.25" customHeight="1">
      <c r="A40190" s="5"/>
      <c r="B40190" s="5"/>
      <c r="C40190" s="5" t="str">
        <f>IFERROR(__xludf.DUMMYFUNCTION("""COMPUTED_VALUE"""),"")</f>
        <v/>
      </c>
      <c r="D40190" s="5">
        <v>0.0</v>
      </c>
    </row>
    <row r="40191" ht="14.25" customHeight="1">
      <c r="A40191" s="5"/>
      <c r="B40191" s="5"/>
      <c r="C40191" s="5" t="str">
        <f>IFERROR(__xludf.DUMMYFUNCTION("""COMPUTED_VALUE"""),"")</f>
        <v/>
      </c>
      <c r="D40191" s="5">
        <v>0.0</v>
      </c>
    </row>
    <row r="40192" ht="14.25" customHeight="1">
      <c r="A40192" s="5"/>
      <c r="B40192" s="5"/>
      <c r="C40192" s="5" t="str">
        <f>IFERROR(__xludf.DUMMYFUNCTION("""COMPUTED_VALUE"""),"")</f>
        <v/>
      </c>
      <c r="D40192" s="5">
        <v>0.0</v>
      </c>
    </row>
    <row r="40193" ht="14.25" customHeight="1">
      <c r="A40193" s="5"/>
      <c r="B40193" s="5"/>
      <c r="C40193" s="5" t="str">
        <f>IFERROR(__xludf.DUMMYFUNCTION("""COMPUTED_VALUE"""),"")</f>
        <v/>
      </c>
      <c r="D40193" s="5">
        <v>0.0</v>
      </c>
    </row>
    <row r="40194" ht="14.25" customHeight="1">
      <c r="A40194" s="5"/>
      <c r="B40194" s="5"/>
      <c r="C40194" s="5" t="str">
        <f>IFERROR(__xludf.DUMMYFUNCTION("""COMPUTED_VALUE"""),"")</f>
        <v/>
      </c>
      <c r="D40194" s="5">
        <v>0.0</v>
      </c>
    </row>
    <row r="40195" ht="14.25" customHeight="1">
      <c r="A40195" s="5"/>
      <c r="B40195" s="5"/>
      <c r="C40195" s="5" t="str">
        <f>IFERROR(__xludf.DUMMYFUNCTION("""COMPUTED_VALUE"""),"")</f>
        <v/>
      </c>
      <c r="D40195" s="5">
        <v>0.0</v>
      </c>
    </row>
    <row r="40196" ht="14.25" customHeight="1">
      <c r="A40196" s="5"/>
      <c r="B40196" s="5"/>
      <c r="C40196" s="5" t="str">
        <f>IFERROR(__xludf.DUMMYFUNCTION("""COMPUTED_VALUE"""),"")</f>
        <v/>
      </c>
      <c r="D40196" s="5">
        <v>0.0</v>
      </c>
    </row>
    <row r="40197" ht="14.25" customHeight="1">
      <c r="A40197" s="5"/>
      <c r="B40197" s="5"/>
      <c r="C40197" s="5" t="str">
        <f>IFERROR(__xludf.DUMMYFUNCTION("""COMPUTED_VALUE"""),"")</f>
        <v/>
      </c>
      <c r="D40197" s="5">
        <v>0.0</v>
      </c>
    </row>
    <row r="40198" ht="14.25" customHeight="1">
      <c r="A40198" s="5"/>
      <c r="B40198" s="5"/>
      <c r="C40198" s="5" t="str">
        <f>IFERROR(__xludf.DUMMYFUNCTION("""COMPUTED_VALUE"""),"")</f>
        <v/>
      </c>
      <c r="D40198" s="5">
        <v>0.0</v>
      </c>
    </row>
    <row r="40199" ht="14.25" customHeight="1">
      <c r="A40199" s="5"/>
      <c r="B40199" s="5"/>
      <c r="C40199" s="5" t="str">
        <f>IFERROR(__xludf.DUMMYFUNCTION("""COMPUTED_VALUE"""),"")</f>
        <v/>
      </c>
      <c r="D40199" s="5">
        <v>0.0</v>
      </c>
    </row>
    <row r="40200" ht="14.25" customHeight="1">
      <c r="A40200" s="5"/>
      <c r="B40200" s="5"/>
      <c r="C40200" s="5" t="str">
        <f>IFERROR(__xludf.DUMMYFUNCTION("""COMPUTED_VALUE"""),"")</f>
        <v/>
      </c>
      <c r="D40200" s="5">
        <v>0.0</v>
      </c>
    </row>
    <row r="40201" ht="14.25" customHeight="1">
      <c r="A40201" s="5"/>
      <c r="B40201" s="5"/>
      <c r="C40201" s="5" t="str">
        <f>IFERROR(__xludf.DUMMYFUNCTION("""COMPUTED_VALUE"""),"")</f>
        <v/>
      </c>
      <c r="D40201" s="5">
        <v>0.0</v>
      </c>
    </row>
    <row r="40202" ht="14.25" customHeight="1">
      <c r="A40202" s="5"/>
      <c r="B40202" s="5"/>
      <c r="C40202" s="5" t="str">
        <f>IFERROR(__xludf.DUMMYFUNCTION("""COMPUTED_VALUE"""),"")</f>
        <v/>
      </c>
      <c r="D40202" s="5">
        <v>0.0</v>
      </c>
    </row>
    <row r="40203" ht="14.25" customHeight="1">
      <c r="A40203" s="5"/>
      <c r="B40203" s="5"/>
      <c r="C40203" s="5" t="str">
        <f>IFERROR(__xludf.DUMMYFUNCTION("""COMPUTED_VALUE"""),"")</f>
        <v/>
      </c>
      <c r="D40203" s="5">
        <v>0.0</v>
      </c>
    </row>
    <row r="40204" ht="14.25" customHeight="1">
      <c r="A40204" s="5"/>
      <c r="B40204" s="5"/>
      <c r="C40204" s="5" t="str">
        <f>IFERROR(__xludf.DUMMYFUNCTION("""COMPUTED_VALUE"""),"")</f>
        <v/>
      </c>
      <c r="D40204" s="5">
        <v>0.0</v>
      </c>
    </row>
    <row r="40205" ht="14.25" customHeight="1">
      <c r="A40205" s="5"/>
      <c r="B40205" s="5"/>
      <c r="C40205" s="5" t="str">
        <f>IFERROR(__xludf.DUMMYFUNCTION("""COMPUTED_VALUE"""),"")</f>
        <v/>
      </c>
      <c r="D40205" s="5">
        <v>0.0</v>
      </c>
    </row>
    <row r="40206" ht="14.25" customHeight="1">
      <c r="A40206" s="5"/>
      <c r="B40206" s="5"/>
      <c r="C40206" s="5" t="str">
        <f>IFERROR(__xludf.DUMMYFUNCTION("""COMPUTED_VALUE"""),"")</f>
        <v/>
      </c>
      <c r="D40206" s="5">
        <v>0.0</v>
      </c>
    </row>
    <row r="40207" ht="14.25" customHeight="1">
      <c r="A40207" s="5"/>
      <c r="B40207" s="5"/>
      <c r="C40207" s="5" t="str">
        <f>IFERROR(__xludf.DUMMYFUNCTION("""COMPUTED_VALUE"""),"")</f>
        <v/>
      </c>
      <c r="D40207" s="5">
        <v>0.0</v>
      </c>
    </row>
    <row r="40208" ht="14.25" customHeight="1">
      <c r="A40208" s="5"/>
      <c r="B40208" s="5"/>
      <c r="C40208" s="5" t="str">
        <f>IFERROR(__xludf.DUMMYFUNCTION("""COMPUTED_VALUE"""),"")</f>
        <v/>
      </c>
      <c r="D40208" s="5">
        <v>0.0</v>
      </c>
    </row>
    <row r="40209" ht="14.25" customHeight="1">
      <c r="A40209" s="5"/>
      <c r="B40209" s="5"/>
      <c r="C40209" s="5" t="str">
        <f>IFERROR(__xludf.DUMMYFUNCTION("""COMPUTED_VALUE"""),"")</f>
        <v/>
      </c>
      <c r="D40209" s="5">
        <v>0.0</v>
      </c>
    </row>
    <row r="40210" ht="14.25" customHeight="1">
      <c r="A40210" s="5"/>
      <c r="B40210" s="5"/>
      <c r="C40210" s="5" t="str">
        <f>IFERROR(__xludf.DUMMYFUNCTION("""COMPUTED_VALUE"""),"")</f>
        <v/>
      </c>
      <c r="D40210" s="5">
        <v>0.0</v>
      </c>
    </row>
    <row r="40211" ht="14.25" customHeight="1">
      <c r="A40211" s="5"/>
      <c r="B40211" s="5"/>
      <c r="C40211" s="5" t="str">
        <f>IFERROR(__xludf.DUMMYFUNCTION("""COMPUTED_VALUE"""),"")</f>
        <v/>
      </c>
      <c r="D40211" s="5">
        <v>0.0</v>
      </c>
    </row>
    <row r="40212" ht="14.25" customHeight="1">
      <c r="A40212" s="5"/>
      <c r="B40212" s="5"/>
      <c r="C40212" s="5" t="str">
        <f>IFERROR(__xludf.DUMMYFUNCTION("""COMPUTED_VALUE"""),"")</f>
        <v/>
      </c>
      <c r="D40212" s="5">
        <v>0.0</v>
      </c>
    </row>
    <row r="40213" ht="14.25" customHeight="1">
      <c r="A40213" s="5"/>
      <c r="B40213" s="5"/>
      <c r="C40213" s="5" t="str">
        <f>IFERROR(__xludf.DUMMYFUNCTION("""COMPUTED_VALUE"""),"")</f>
        <v/>
      </c>
      <c r="D40213" s="5">
        <v>0.0</v>
      </c>
    </row>
    <row r="40214" ht="14.25" customHeight="1">
      <c r="A40214" s="5"/>
      <c r="B40214" s="5"/>
      <c r="C40214" s="5" t="str">
        <f>IFERROR(__xludf.DUMMYFUNCTION("""COMPUTED_VALUE"""),"")</f>
        <v/>
      </c>
      <c r="D40214" s="5">
        <v>0.0</v>
      </c>
    </row>
    <row r="40215" ht="14.25" customHeight="1">
      <c r="A40215" s="5"/>
      <c r="B40215" s="5"/>
      <c r="C40215" s="5" t="str">
        <f>IFERROR(__xludf.DUMMYFUNCTION("""COMPUTED_VALUE"""),"")</f>
        <v/>
      </c>
      <c r="D40215" s="5">
        <v>0.0</v>
      </c>
    </row>
    <row r="40216" ht="14.25" customHeight="1">
      <c r="A40216" s="5"/>
      <c r="B40216" s="5"/>
      <c r="C40216" s="5" t="str">
        <f>IFERROR(__xludf.DUMMYFUNCTION("""COMPUTED_VALUE"""),"")</f>
        <v/>
      </c>
      <c r="D40216" s="5">
        <v>0.0</v>
      </c>
    </row>
    <row r="40217" ht="14.25" customHeight="1">
      <c r="A40217" s="5"/>
      <c r="B40217" s="5"/>
      <c r="C40217" s="5" t="str">
        <f>IFERROR(__xludf.DUMMYFUNCTION("""COMPUTED_VALUE"""),"")</f>
        <v/>
      </c>
      <c r="D40217" s="5">
        <v>0.0</v>
      </c>
    </row>
    <row r="40218" ht="14.25" customHeight="1">
      <c r="A40218" s="5"/>
      <c r="B40218" s="5"/>
      <c r="C40218" s="5" t="str">
        <f>IFERROR(__xludf.DUMMYFUNCTION("""COMPUTED_VALUE"""),"")</f>
        <v/>
      </c>
      <c r="D40218" s="5">
        <v>0.0</v>
      </c>
    </row>
    <row r="40219" ht="14.25" customHeight="1">
      <c r="A40219" s="5"/>
      <c r="B40219" s="5"/>
      <c r="C40219" s="5" t="str">
        <f>IFERROR(__xludf.DUMMYFUNCTION("""COMPUTED_VALUE"""),"")</f>
        <v/>
      </c>
      <c r="D40219" s="5">
        <v>0.0</v>
      </c>
    </row>
    <row r="40220" ht="14.25" customHeight="1">
      <c r="A40220" s="5"/>
      <c r="B40220" s="5"/>
      <c r="C40220" s="5" t="str">
        <f>IFERROR(__xludf.DUMMYFUNCTION("""COMPUTED_VALUE"""),"")</f>
        <v/>
      </c>
      <c r="D40220" s="5">
        <v>0.0</v>
      </c>
    </row>
    <row r="40221" ht="14.25" customHeight="1">
      <c r="A40221" s="5"/>
      <c r="B40221" s="5"/>
      <c r="C40221" s="5" t="str">
        <f>IFERROR(__xludf.DUMMYFUNCTION("""COMPUTED_VALUE"""),"")</f>
        <v/>
      </c>
      <c r="D40221" s="5">
        <v>0.0</v>
      </c>
    </row>
    <row r="40222" ht="14.25" customHeight="1">
      <c r="A40222" s="5"/>
      <c r="B40222" s="5"/>
      <c r="C40222" s="5" t="str">
        <f>IFERROR(__xludf.DUMMYFUNCTION("""COMPUTED_VALUE"""),"")</f>
        <v/>
      </c>
      <c r="D40222" s="5">
        <v>0.0</v>
      </c>
    </row>
    <row r="40223" ht="14.25" customHeight="1">
      <c r="A40223" s="5"/>
      <c r="B40223" s="5"/>
      <c r="C40223" s="5" t="str">
        <f>IFERROR(__xludf.DUMMYFUNCTION("""COMPUTED_VALUE"""),"")</f>
        <v/>
      </c>
      <c r="D40223" s="5">
        <v>0.0</v>
      </c>
    </row>
    <row r="40224" ht="14.25" customHeight="1">
      <c r="A40224" s="5"/>
      <c r="B40224" s="5"/>
      <c r="C40224" s="5" t="str">
        <f>IFERROR(__xludf.DUMMYFUNCTION("""COMPUTED_VALUE"""),"")</f>
        <v/>
      </c>
      <c r="D40224" s="5">
        <v>0.0</v>
      </c>
    </row>
    <row r="40225" ht="14.25" customHeight="1">
      <c r="A40225" s="5"/>
      <c r="B40225" s="5"/>
      <c r="C40225" s="5" t="str">
        <f>IFERROR(__xludf.DUMMYFUNCTION("""COMPUTED_VALUE"""),"")</f>
        <v/>
      </c>
      <c r="D40225" s="5">
        <v>0.0</v>
      </c>
    </row>
    <row r="40226" ht="14.25" customHeight="1">
      <c r="A40226" s="5"/>
      <c r="B40226" s="5"/>
      <c r="C40226" s="5" t="str">
        <f>IFERROR(__xludf.DUMMYFUNCTION("""COMPUTED_VALUE"""),"")</f>
        <v/>
      </c>
      <c r="D40226" s="5">
        <v>0.0</v>
      </c>
    </row>
    <row r="40227" ht="14.25" customHeight="1">
      <c r="A40227" s="5"/>
      <c r="B40227" s="5"/>
      <c r="C40227" s="5" t="str">
        <f>IFERROR(__xludf.DUMMYFUNCTION("""COMPUTED_VALUE"""),"")</f>
        <v/>
      </c>
      <c r="D40227" s="5">
        <v>0.0</v>
      </c>
    </row>
    <row r="40228" ht="14.25" customHeight="1">
      <c r="A40228" s="5"/>
      <c r="B40228" s="5"/>
      <c r="C40228" s="5" t="str">
        <f>IFERROR(__xludf.DUMMYFUNCTION("""COMPUTED_VALUE"""),"")</f>
        <v/>
      </c>
      <c r="D40228" s="5">
        <v>0.0</v>
      </c>
    </row>
    <row r="40229" ht="14.25" customHeight="1">
      <c r="A40229" s="5"/>
      <c r="B40229" s="5"/>
      <c r="C40229" s="5" t="str">
        <f>IFERROR(__xludf.DUMMYFUNCTION("""COMPUTED_VALUE"""),"")</f>
        <v/>
      </c>
      <c r="D40229" s="5">
        <v>0.0</v>
      </c>
    </row>
    <row r="40230" ht="14.25" customHeight="1">
      <c r="A40230" s="5"/>
      <c r="B40230" s="5"/>
      <c r="C40230" s="5" t="str">
        <f>IFERROR(__xludf.DUMMYFUNCTION("""COMPUTED_VALUE"""),"")</f>
        <v/>
      </c>
      <c r="D40230" s="5">
        <v>0.0</v>
      </c>
    </row>
    <row r="40231" ht="14.25" customHeight="1">
      <c r="A40231" s="5"/>
      <c r="B40231" s="5"/>
      <c r="C40231" s="5" t="str">
        <f>IFERROR(__xludf.DUMMYFUNCTION("""COMPUTED_VALUE"""),"")</f>
        <v/>
      </c>
      <c r="D40231" s="5">
        <v>0.0</v>
      </c>
    </row>
    <row r="40232" ht="14.25" customHeight="1">
      <c r="A40232" s="5"/>
      <c r="B40232" s="5"/>
      <c r="C40232" s="5" t="str">
        <f>IFERROR(__xludf.DUMMYFUNCTION("""COMPUTED_VALUE"""),"")</f>
        <v/>
      </c>
      <c r="D40232" s="5">
        <v>0.0</v>
      </c>
    </row>
    <row r="40233" ht="14.25" customHeight="1">
      <c r="A40233" s="5"/>
      <c r="B40233" s="5"/>
      <c r="C40233" s="5" t="str">
        <f>IFERROR(__xludf.DUMMYFUNCTION("""COMPUTED_VALUE"""),"")</f>
        <v/>
      </c>
      <c r="D40233" s="5">
        <v>0.0</v>
      </c>
    </row>
    <row r="40234" ht="14.25" customHeight="1">
      <c r="A40234" s="5"/>
      <c r="B40234" s="5"/>
      <c r="C40234" s="5" t="str">
        <f>IFERROR(__xludf.DUMMYFUNCTION("""COMPUTED_VALUE"""),"")</f>
        <v/>
      </c>
      <c r="D40234" s="5">
        <v>0.0</v>
      </c>
    </row>
    <row r="40235" ht="14.25" customHeight="1">
      <c r="A40235" s="5"/>
      <c r="B40235" s="5"/>
      <c r="C40235" s="5" t="str">
        <f>IFERROR(__xludf.DUMMYFUNCTION("""COMPUTED_VALUE"""),"")</f>
        <v/>
      </c>
      <c r="D40235" s="5">
        <v>0.0</v>
      </c>
    </row>
    <row r="40236" ht="14.25" customHeight="1">
      <c r="A40236" s="5"/>
      <c r="B40236" s="5"/>
      <c r="C40236" s="5" t="str">
        <f>IFERROR(__xludf.DUMMYFUNCTION("""COMPUTED_VALUE"""),"")</f>
        <v/>
      </c>
      <c r="D40236" s="5">
        <v>0.0</v>
      </c>
    </row>
    <row r="40237" ht="14.25" customHeight="1">
      <c r="A40237" s="5"/>
      <c r="B40237" s="5"/>
      <c r="C40237" s="5" t="str">
        <f>IFERROR(__xludf.DUMMYFUNCTION("""COMPUTED_VALUE"""),"")</f>
        <v/>
      </c>
      <c r="D40237" s="5">
        <v>0.0</v>
      </c>
    </row>
    <row r="40238" ht="14.25" customHeight="1">
      <c r="A40238" s="5"/>
      <c r="B40238" s="5"/>
      <c r="C40238" s="5" t="str">
        <f>IFERROR(__xludf.DUMMYFUNCTION("""COMPUTED_VALUE"""),"")</f>
        <v/>
      </c>
      <c r="D40238" s="5">
        <v>0.0</v>
      </c>
    </row>
    <row r="40239" ht="14.25" customHeight="1">
      <c r="A40239" s="5"/>
      <c r="B40239" s="5"/>
      <c r="C40239" s="5" t="str">
        <f>IFERROR(__xludf.DUMMYFUNCTION("""COMPUTED_VALUE"""),"")</f>
        <v/>
      </c>
      <c r="D40239" s="5">
        <v>0.0</v>
      </c>
    </row>
    <row r="40240" ht="14.25" customHeight="1">
      <c r="A40240" s="5"/>
      <c r="B40240" s="5"/>
      <c r="C40240" s="5" t="str">
        <f>IFERROR(__xludf.DUMMYFUNCTION("""COMPUTED_VALUE"""),"")</f>
        <v/>
      </c>
      <c r="D40240" s="5">
        <v>0.0</v>
      </c>
    </row>
    <row r="40241" ht="14.25" customHeight="1">
      <c r="A40241" s="5"/>
      <c r="B40241" s="5"/>
      <c r="C40241" s="5" t="str">
        <f>IFERROR(__xludf.DUMMYFUNCTION("""COMPUTED_VALUE"""),"")</f>
        <v/>
      </c>
      <c r="D40241" s="5">
        <v>0.0</v>
      </c>
    </row>
    <row r="40242" ht="14.25" customHeight="1">
      <c r="A40242" s="5"/>
      <c r="B40242" s="5"/>
      <c r="C40242" s="5" t="str">
        <f>IFERROR(__xludf.DUMMYFUNCTION("""COMPUTED_VALUE"""),"")</f>
        <v/>
      </c>
      <c r="D40242" s="5">
        <v>0.0</v>
      </c>
    </row>
    <row r="40243" ht="14.25" customHeight="1">
      <c r="A40243" s="5"/>
      <c r="B40243" s="5"/>
      <c r="C40243" s="5" t="str">
        <f>IFERROR(__xludf.DUMMYFUNCTION("""COMPUTED_VALUE"""),"")</f>
        <v/>
      </c>
      <c r="D40243" s="5">
        <v>0.0</v>
      </c>
    </row>
    <row r="40244" ht="14.25" customHeight="1">
      <c r="A40244" s="5"/>
      <c r="B40244" s="5"/>
      <c r="C40244" s="5" t="str">
        <f>IFERROR(__xludf.DUMMYFUNCTION("""COMPUTED_VALUE"""),"")</f>
        <v/>
      </c>
      <c r="D40244" s="5">
        <v>0.0</v>
      </c>
    </row>
    <row r="40245" ht="14.25" customHeight="1">
      <c r="A40245" s="5"/>
      <c r="B40245" s="5"/>
      <c r="C40245" s="5" t="str">
        <f>IFERROR(__xludf.DUMMYFUNCTION("""COMPUTED_VALUE"""),"")</f>
        <v/>
      </c>
      <c r="D40245" s="5">
        <v>0.0</v>
      </c>
    </row>
    <row r="40246" ht="14.25" customHeight="1">
      <c r="A40246" s="5"/>
      <c r="B40246" s="5"/>
      <c r="C40246" s="5" t="str">
        <f>IFERROR(__xludf.DUMMYFUNCTION("""COMPUTED_VALUE"""),"")</f>
        <v/>
      </c>
      <c r="D40246" s="5">
        <v>0.0</v>
      </c>
    </row>
    <row r="40247" ht="14.25" customHeight="1">
      <c r="A40247" s="5"/>
      <c r="B40247" s="5"/>
      <c r="C40247" s="5" t="str">
        <f>IFERROR(__xludf.DUMMYFUNCTION("""COMPUTED_VALUE"""),"")</f>
        <v/>
      </c>
      <c r="D40247" s="5">
        <v>0.0</v>
      </c>
    </row>
    <row r="40248" ht="14.25" customHeight="1">
      <c r="A40248" s="5"/>
      <c r="B40248" s="5"/>
      <c r="C40248" s="5" t="str">
        <f>IFERROR(__xludf.DUMMYFUNCTION("""COMPUTED_VALUE"""),"")</f>
        <v/>
      </c>
      <c r="D40248" s="5">
        <v>0.0</v>
      </c>
    </row>
    <row r="40249" ht="14.25" customHeight="1">
      <c r="A40249" s="5"/>
      <c r="B40249" s="5"/>
      <c r="C40249" s="5" t="str">
        <f>IFERROR(__xludf.DUMMYFUNCTION("""COMPUTED_VALUE"""),"")</f>
        <v/>
      </c>
      <c r="D40249" s="5">
        <v>0.0</v>
      </c>
    </row>
    <row r="40250" ht="14.25" customHeight="1">
      <c r="A40250" s="5"/>
      <c r="B40250" s="5"/>
      <c r="C40250" s="5" t="str">
        <f>IFERROR(__xludf.DUMMYFUNCTION("""COMPUTED_VALUE"""),"")</f>
        <v/>
      </c>
      <c r="D40250" s="5">
        <v>0.0</v>
      </c>
    </row>
    <row r="40251" ht="14.25" customHeight="1">
      <c r="A40251" s="5"/>
      <c r="B40251" s="5"/>
      <c r="C40251" s="5" t="str">
        <f>IFERROR(__xludf.DUMMYFUNCTION("""COMPUTED_VALUE"""),"")</f>
        <v/>
      </c>
      <c r="D40251" s="5">
        <v>0.0</v>
      </c>
    </row>
    <row r="40252" ht="14.25" customHeight="1">
      <c r="A40252" s="5"/>
      <c r="B40252" s="5"/>
      <c r="C40252" s="5" t="str">
        <f>IFERROR(__xludf.DUMMYFUNCTION("""COMPUTED_VALUE"""),"")</f>
        <v/>
      </c>
      <c r="D40252" s="5">
        <v>0.0</v>
      </c>
    </row>
    <row r="40253" ht="14.25" customHeight="1">
      <c r="A40253" s="5"/>
      <c r="B40253" s="5"/>
      <c r="C40253" s="5" t="str">
        <f>IFERROR(__xludf.DUMMYFUNCTION("""COMPUTED_VALUE"""),"")</f>
        <v/>
      </c>
      <c r="D40253" s="5">
        <v>0.0</v>
      </c>
    </row>
    <row r="40254" ht="14.25" customHeight="1">
      <c r="A40254" s="5"/>
      <c r="B40254" s="5"/>
      <c r="C40254" s="5" t="str">
        <f>IFERROR(__xludf.DUMMYFUNCTION("""COMPUTED_VALUE"""),"")</f>
        <v/>
      </c>
      <c r="D40254" s="5">
        <v>0.0</v>
      </c>
    </row>
    <row r="40255" ht="14.25" customHeight="1">
      <c r="A40255" s="5"/>
      <c r="B40255" s="5"/>
      <c r="C40255" s="5" t="str">
        <f>IFERROR(__xludf.DUMMYFUNCTION("""COMPUTED_VALUE"""),"")</f>
        <v/>
      </c>
      <c r="D40255" s="5">
        <v>0.0</v>
      </c>
    </row>
    <row r="40256" ht="14.25" customHeight="1">
      <c r="A40256" s="5"/>
      <c r="B40256" s="5"/>
      <c r="C40256" s="5" t="str">
        <f>IFERROR(__xludf.DUMMYFUNCTION("""COMPUTED_VALUE"""),"")</f>
        <v/>
      </c>
      <c r="D40256" s="5">
        <v>0.0</v>
      </c>
    </row>
    <row r="40257" ht="14.25" customHeight="1">
      <c r="A40257" s="5"/>
      <c r="B40257" s="5"/>
      <c r="C40257" s="5" t="str">
        <f>IFERROR(__xludf.DUMMYFUNCTION("""COMPUTED_VALUE"""),"")</f>
        <v/>
      </c>
      <c r="D40257" s="5">
        <v>0.0</v>
      </c>
    </row>
    <row r="40258" ht="14.25" customHeight="1">
      <c r="A40258" s="5"/>
      <c r="B40258" s="5"/>
      <c r="C40258" s="5" t="str">
        <f>IFERROR(__xludf.DUMMYFUNCTION("""COMPUTED_VALUE"""),"")</f>
        <v/>
      </c>
      <c r="D40258" s="5">
        <v>0.0</v>
      </c>
    </row>
    <row r="40259" ht="14.25" customHeight="1">
      <c r="A40259" s="5"/>
      <c r="B40259" s="5"/>
      <c r="C40259" s="5" t="str">
        <f>IFERROR(__xludf.DUMMYFUNCTION("""COMPUTED_VALUE"""),"")</f>
        <v/>
      </c>
      <c r="D40259" s="5">
        <v>0.0</v>
      </c>
    </row>
    <row r="40260" ht="14.25" customHeight="1">
      <c r="A40260" s="5"/>
      <c r="B40260" s="5"/>
      <c r="C40260" s="5" t="str">
        <f>IFERROR(__xludf.DUMMYFUNCTION("""COMPUTED_VALUE"""),"")</f>
        <v/>
      </c>
      <c r="D40260" s="5">
        <v>0.0</v>
      </c>
    </row>
    <row r="40261" ht="14.25" customHeight="1">
      <c r="A40261" s="5"/>
      <c r="B40261" s="5"/>
      <c r="C40261" s="5" t="str">
        <f>IFERROR(__xludf.DUMMYFUNCTION("""COMPUTED_VALUE"""),"")</f>
        <v/>
      </c>
      <c r="D40261" s="5">
        <v>0.0</v>
      </c>
    </row>
    <row r="40262" ht="14.25" customHeight="1">
      <c r="A40262" s="5"/>
      <c r="B40262" s="5"/>
      <c r="C40262" s="5" t="str">
        <f>IFERROR(__xludf.DUMMYFUNCTION("""COMPUTED_VALUE"""),"")</f>
        <v/>
      </c>
      <c r="D40262" s="5">
        <v>0.0</v>
      </c>
    </row>
    <row r="40263" ht="14.25" customHeight="1">
      <c r="A40263" s="5"/>
      <c r="B40263" s="5"/>
      <c r="C40263" s="5" t="str">
        <f>IFERROR(__xludf.DUMMYFUNCTION("""COMPUTED_VALUE"""),"")</f>
        <v/>
      </c>
      <c r="D40263" s="5">
        <v>0.0</v>
      </c>
    </row>
    <row r="40264" ht="14.25" customHeight="1">
      <c r="A40264" s="5"/>
      <c r="B40264" s="5"/>
      <c r="C40264" s="5" t="str">
        <f>IFERROR(__xludf.DUMMYFUNCTION("""COMPUTED_VALUE"""),"")</f>
        <v/>
      </c>
      <c r="D40264" s="5">
        <v>0.0</v>
      </c>
    </row>
    <row r="40265" ht="14.25" customHeight="1">
      <c r="A40265" s="5"/>
      <c r="B40265" s="5"/>
      <c r="C40265" s="5" t="str">
        <f>IFERROR(__xludf.DUMMYFUNCTION("""COMPUTED_VALUE"""),"")</f>
        <v/>
      </c>
      <c r="D40265" s="5">
        <v>0.0</v>
      </c>
    </row>
    <row r="40266" ht="14.25" customHeight="1">
      <c r="A40266" s="5"/>
      <c r="B40266" s="5"/>
      <c r="C40266" s="5" t="str">
        <f>IFERROR(__xludf.DUMMYFUNCTION("""COMPUTED_VALUE"""),"")</f>
        <v/>
      </c>
      <c r="D40266" s="5">
        <v>0.0</v>
      </c>
    </row>
    <row r="40267" ht="14.25" customHeight="1">
      <c r="A40267" s="5"/>
      <c r="B40267" s="5"/>
      <c r="C40267" s="5" t="str">
        <f>IFERROR(__xludf.DUMMYFUNCTION("""COMPUTED_VALUE"""),"")</f>
        <v/>
      </c>
      <c r="D40267" s="5">
        <v>0.0</v>
      </c>
    </row>
    <row r="40268" ht="14.25" customHeight="1">
      <c r="A40268" s="5"/>
      <c r="B40268" s="5"/>
      <c r="C40268" s="5" t="str">
        <f>IFERROR(__xludf.DUMMYFUNCTION("""COMPUTED_VALUE"""),"")</f>
        <v/>
      </c>
      <c r="D40268" s="5">
        <v>0.0</v>
      </c>
    </row>
    <row r="40269" ht="14.25" customHeight="1">
      <c r="A40269" s="5"/>
      <c r="B40269" s="5"/>
      <c r="C40269" s="5" t="str">
        <f>IFERROR(__xludf.DUMMYFUNCTION("""COMPUTED_VALUE"""),"")</f>
        <v/>
      </c>
      <c r="D40269" s="5">
        <v>0.0</v>
      </c>
    </row>
    <row r="40270" ht="14.25" customHeight="1">
      <c r="A40270" s="5"/>
      <c r="B40270" s="5"/>
      <c r="C40270" s="5" t="str">
        <f>IFERROR(__xludf.DUMMYFUNCTION("""COMPUTED_VALUE"""),"")</f>
        <v/>
      </c>
      <c r="D40270" s="5">
        <v>0.0</v>
      </c>
    </row>
    <row r="40271" ht="14.25" customHeight="1">
      <c r="A40271" s="5"/>
      <c r="B40271" s="5"/>
      <c r="C40271" s="5" t="str">
        <f>IFERROR(__xludf.DUMMYFUNCTION("""COMPUTED_VALUE"""),"")</f>
        <v/>
      </c>
      <c r="D40271" s="5">
        <v>0.0</v>
      </c>
    </row>
    <row r="40272" ht="14.25" customHeight="1">
      <c r="A40272" s="5"/>
      <c r="B40272" s="5"/>
      <c r="C40272" s="5" t="str">
        <f>IFERROR(__xludf.DUMMYFUNCTION("""COMPUTED_VALUE"""),"")</f>
        <v/>
      </c>
      <c r="D40272" s="5">
        <v>0.0</v>
      </c>
    </row>
    <row r="40273" ht="14.25" customHeight="1">
      <c r="A40273" s="5"/>
      <c r="B40273" s="5"/>
      <c r="C40273" s="5" t="str">
        <f>IFERROR(__xludf.DUMMYFUNCTION("""COMPUTED_VALUE"""),"")</f>
        <v/>
      </c>
      <c r="D40273" s="5">
        <v>0.0</v>
      </c>
    </row>
    <row r="40274" ht="14.25" customHeight="1">
      <c r="A40274" s="5"/>
      <c r="B40274" s="5"/>
      <c r="C40274" s="5" t="str">
        <f>IFERROR(__xludf.DUMMYFUNCTION("""COMPUTED_VALUE"""),"")</f>
        <v/>
      </c>
      <c r="D40274" s="5">
        <v>0.0</v>
      </c>
    </row>
    <row r="40275" ht="14.25" customHeight="1">
      <c r="A40275" s="5"/>
      <c r="B40275" s="5"/>
      <c r="C40275" s="5" t="str">
        <f>IFERROR(__xludf.DUMMYFUNCTION("""COMPUTED_VALUE"""),"")</f>
        <v/>
      </c>
      <c r="D40275" s="5">
        <v>0.0</v>
      </c>
    </row>
    <row r="40276" ht="14.25" customHeight="1">
      <c r="A40276" s="5"/>
      <c r="B40276" s="5"/>
      <c r="C40276" s="5" t="str">
        <f>IFERROR(__xludf.DUMMYFUNCTION("""COMPUTED_VALUE"""),"")</f>
        <v/>
      </c>
      <c r="D40276" s="5">
        <v>0.0</v>
      </c>
    </row>
    <row r="40277" ht="14.25" customHeight="1">
      <c r="A40277" s="5"/>
      <c r="B40277" s="5"/>
      <c r="C40277" s="5" t="str">
        <f>IFERROR(__xludf.DUMMYFUNCTION("""COMPUTED_VALUE"""),"")</f>
        <v/>
      </c>
      <c r="D40277" s="5">
        <v>0.0</v>
      </c>
    </row>
    <row r="40278" ht="14.25" customHeight="1">
      <c r="A40278" s="5"/>
      <c r="B40278" s="5"/>
      <c r="C40278" s="5" t="str">
        <f>IFERROR(__xludf.DUMMYFUNCTION("""COMPUTED_VALUE"""),"")</f>
        <v/>
      </c>
      <c r="D40278" s="5">
        <v>0.0</v>
      </c>
    </row>
    <row r="40279" ht="14.25" customHeight="1">
      <c r="A40279" s="5"/>
      <c r="B40279" s="5"/>
      <c r="C40279" s="5" t="str">
        <f>IFERROR(__xludf.DUMMYFUNCTION("""COMPUTED_VALUE"""),"")</f>
        <v/>
      </c>
      <c r="D40279" s="5">
        <v>0.0</v>
      </c>
    </row>
    <row r="40280" ht="14.25" customHeight="1">
      <c r="A40280" s="5"/>
      <c r="B40280" s="5"/>
      <c r="C40280" s="5" t="str">
        <f>IFERROR(__xludf.DUMMYFUNCTION("""COMPUTED_VALUE"""),"")</f>
        <v/>
      </c>
      <c r="D40280" s="5">
        <v>0.0</v>
      </c>
    </row>
    <row r="40281" ht="14.25" customHeight="1">
      <c r="A40281" s="5"/>
      <c r="B40281" s="5"/>
      <c r="C40281" s="5" t="str">
        <f>IFERROR(__xludf.DUMMYFUNCTION("""COMPUTED_VALUE"""),"")</f>
        <v/>
      </c>
      <c r="D40281" s="5">
        <v>0.0</v>
      </c>
    </row>
    <row r="40282" ht="14.25" customHeight="1">
      <c r="A40282" s="5"/>
      <c r="B40282" s="5"/>
      <c r="C40282" s="5" t="str">
        <f>IFERROR(__xludf.DUMMYFUNCTION("""COMPUTED_VALUE"""),"")</f>
        <v/>
      </c>
      <c r="D40282" s="5">
        <v>0.0</v>
      </c>
    </row>
    <row r="40283" ht="14.25" customHeight="1">
      <c r="A40283" s="5"/>
      <c r="B40283" s="5"/>
      <c r="C40283" s="5" t="str">
        <f>IFERROR(__xludf.DUMMYFUNCTION("""COMPUTED_VALUE"""),"")</f>
        <v/>
      </c>
      <c r="D40283" s="5">
        <v>0.0</v>
      </c>
    </row>
    <row r="40284" ht="14.25" customHeight="1">
      <c r="A40284" s="5"/>
      <c r="B40284" s="5"/>
      <c r="C40284" s="5" t="str">
        <f>IFERROR(__xludf.DUMMYFUNCTION("""COMPUTED_VALUE"""),"")</f>
        <v/>
      </c>
      <c r="D40284" s="5">
        <v>0.0</v>
      </c>
    </row>
    <row r="40285" ht="14.25" customHeight="1">
      <c r="A40285" s="5"/>
      <c r="B40285" s="5"/>
      <c r="C40285" s="5" t="str">
        <f>IFERROR(__xludf.DUMMYFUNCTION("""COMPUTED_VALUE"""),"")</f>
        <v/>
      </c>
      <c r="D40285" s="5">
        <v>0.0</v>
      </c>
    </row>
    <row r="40286" ht="14.25" customHeight="1">
      <c r="A40286" s="5"/>
      <c r="B40286" s="5"/>
      <c r="C40286" s="5" t="str">
        <f>IFERROR(__xludf.DUMMYFUNCTION("""COMPUTED_VALUE"""),"")</f>
        <v/>
      </c>
      <c r="D40286" s="5">
        <v>0.0</v>
      </c>
    </row>
    <row r="40287" ht="14.25" customHeight="1">
      <c r="A40287" s="5"/>
      <c r="B40287" s="5"/>
      <c r="C40287" s="5" t="str">
        <f>IFERROR(__xludf.DUMMYFUNCTION("""COMPUTED_VALUE"""),"")</f>
        <v/>
      </c>
      <c r="D40287" s="5">
        <v>0.0</v>
      </c>
    </row>
    <row r="40288" ht="14.25" customHeight="1">
      <c r="A40288" s="5"/>
      <c r="B40288" s="5"/>
      <c r="C40288" s="5" t="str">
        <f>IFERROR(__xludf.DUMMYFUNCTION("""COMPUTED_VALUE"""),"")</f>
        <v/>
      </c>
      <c r="D40288" s="5">
        <v>0.0</v>
      </c>
    </row>
    <row r="40289" ht="14.25" customHeight="1">
      <c r="A40289" s="5"/>
      <c r="B40289" s="5"/>
      <c r="C40289" s="5" t="str">
        <f>IFERROR(__xludf.DUMMYFUNCTION("""COMPUTED_VALUE"""),"")</f>
        <v/>
      </c>
      <c r="D40289" s="5">
        <v>0.0</v>
      </c>
    </row>
    <row r="40290" ht="14.25" customHeight="1">
      <c r="A40290" s="5"/>
      <c r="B40290" s="5"/>
      <c r="C40290" s="5" t="str">
        <f>IFERROR(__xludf.DUMMYFUNCTION("""COMPUTED_VALUE"""),"")</f>
        <v/>
      </c>
      <c r="D40290" s="5">
        <v>0.0</v>
      </c>
    </row>
    <row r="40291" ht="14.25" customHeight="1">
      <c r="A40291" s="5"/>
      <c r="B40291" s="5"/>
      <c r="C40291" s="5" t="str">
        <f>IFERROR(__xludf.DUMMYFUNCTION("""COMPUTED_VALUE"""),"")</f>
        <v/>
      </c>
      <c r="D40291" s="5">
        <v>0.0</v>
      </c>
    </row>
    <row r="40292" ht="14.25" customHeight="1">
      <c r="A40292" s="5"/>
      <c r="B40292" s="5"/>
      <c r="C40292" s="5" t="str">
        <f>IFERROR(__xludf.DUMMYFUNCTION("""COMPUTED_VALUE"""),"")</f>
        <v/>
      </c>
      <c r="D40292" s="5">
        <v>0.0</v>
      </c>
    </row>
    <row r="40293" ht="14.25" customHeight="1">
      <c r="A40293" s="5"/>
      <c r="B40293" s="5"/>
      <c r="C40293" s="5" t="str">
        <f>IFERROR(__xludf.DUMMYFUNCTION("""COMPUTED_VALUE"""),"")</f>
        <v/>
      </c>
      <c r="D40293" s="5">
        <v>0.0</v>
      </c>
    </row>
    <row r="40294" ht="14.25" customHeight="1">
      <c r="A40294" s="5"/>
      <c r="B40294" s="5"/>
      <c r="C40294" s="5" t="str">
        <f>IFERROR(__xludf.DUMMYFUNCTION("""COMPUTED_VALUE"""),"")</f>
        <v/>
      </c>
      <c r="D40294" s="5">
        <v>0.0</v>
      </c>
    </row>
    <row r="40295" ht="14.25" customHeight="1">
      <c r="A40295" s="5"/>
      <c r="B40295" s="5"/>
      <c r="C40295" s="5" t="str">
        <f>IFERROR(__xludf.DUMMYFUNCTION("""COMPUTED_VALUE"""),"")</f>
        <v/>
      </c>
      <c r="D40295" s="5">
        <v>0.0</v>
      </c>
    </row>
    <row r="40296" ht="14.25" customHeight="1">
      <c r="A40296" s="5"/>
      <c r="B40296" s="5"/>
      <c r="C40296" s="5" t="str">
        <f>IFERROR(__xludf.DUMMYFUNCTION("""COMPUTED_VALUE"""),"")</f>
        <v/>
      </c>
      <c r="D40296" s="5">
        <v>0.0</v>
      </c>
    </row>
    <row r="40297" ht="14.25" customHeight="1">
      <c r="A40297" s="5"/>
      <c r="B40297" s="5"/>
      <c r="C40297" s="5" t="str">
        <f>IFERROR(__xludf.DUMMYFUNCTION("""COMPUTED_VALUE"""),"")</f>
        <v/>
      </c>
      <c r="D40297" s="5">
        <v>0.0</v>
      </c>
    </row>
    <row r="40298" ht="14.25" customHeight="1">
      <c r="A40298" s="5"/>
      <c r="B40298" s="5"/>
      <c r="C40298" s="5" t="str">
        <f>IFERROR(__xludf.DUMMYFUNCTION("""COMPUTED_VALUE"""),"")</f>
        <v/>
      </c>
      <c r="D40298" s="5">
        <v>0.0</v>
      </c>
    </row>
    <row r="40299" ht="14.25" customHeight="1">
      <c r="A40299" s="5"/>
      <c r="B40299" s="5"/>
      <c r="C40299" s="5" t="str">
        <f>IFERROR(__xludf.DUMMYFUNCTION("""COMPUTED_VALUE"""),"")</f>
        <v/>
      </c>
      <c r="D40299" s="5">
        <v>0.0</v>
      </c>
    </row>
    <row r="40300" ht="14.25" customHeight="1">
      <c r="A40300" s="5"/>
      <c r="B40300" s="5"/>
      <c r="C40300" s="5" t="str">
        <f>IFERROR(__xludf.DUMMYFUNCTION("""COMPUTED_VALUE"""),"")</f>
        <v/>
      </c>
      <c r="D40300" s="5">
        <v>0.0</v>
      </c>
    </row>
    <row r="40301" ht="14.25" customHeight="1">
      <c r="A40301" s="5"/>
      <c r="B40301" s="5"/>
      <c r="C40301" s="5" t="str">
        <f>IFERROR(__xludf.DUMMYFUNCTION("""COMPUTED_VALUE"""),"")</f>
        <v/>
      </c>
      <c r="D40301" s="5">
        <v>0.0</v>
      </c>
    </row>
    <row r="40302" ht="14.25" customHeight="1">
      <c r="A40302" s="5"/>
      <c r="B40302" s="5"/>
      <c r="C40302" s="5" t="str">
        <f>IFERROR(__xludf.DUMMYFUNCTION("""COMPUTED_VALUE"""),"")</f>
        <v/>
      </c>
      <c r="D40302" s="5">
        <v>0.0</v>
      </c>
    </row>
    <row r="40303" ht="14.25" customHeight="1">
      <c r="A40303" s="5"/>
      <c r="B40303" s="5"/>
      <c r="C40303" s="5" t="str">
        <f>IFERROR(__xludf.DUMMYFUNCTION("""COMPUTED_VALUE"""),"")</f>
        <v/>
      </c>
      <c r="D40303" s="5">
        <v>0.0</v>
      </c>
    </row>
    <row r="40304" ht="14.25" customHeight="1">
      <c r="A40304" s="5"/>
      <c r="B40304" s="5"/>
      <c r="C40304" s="5" t="str">
        <f>IFERROR(__xludf.DUMMYFUNCTION("""COMPUTED_VALUE"""),"")</f>
        <v/>
      </c>
      <c r="D40304" s="5">
        <v>0.0</v>
      </c>
    </row>
    <row r="40305" ht="14.25" customHeight="1">
      <c r="A40305" s="5"/>
      <c r="B40305" s="5"/>
      <c r="C40305" s="5" t="str">
        <f>IFERROR(__xludf.DUMMYFUNCTION("""COMPUTED_VALUE"""),"")</f>
        <v/>
      </c>
      <c r="D40305" s="5">
        <v>0.0</v>
      </c>
    </row>
    <row r="40306" ht="14.25" customHeight="1">
      <c r="A40306" s="5"/>
      <c r="B40306" s="5"/>
      <c r="C40306" s="5" t="str">
        <f>IFERROR(__xludf.DUMMYFUNCTION("""COMPUTED_VALUE"""),"")</f>
        <v/>
      </c>
      <c r="D40306" s="5">
        <v>0.0</v>
      </c>
    </row>
    <row r="40307" ht="14.25" customHeight="1">
      <c r="A40307" s="5"/>
      <c r="B40307" s="5"/>
      <c r="C40307" s="5" t="str">
        <f>IFERROR(__xludf.DUMMYFUNCTION("""COMPUTED_VALUE"""),"")</f>
        <v/>
      </c>
      <c r="D40307" s="5">
        <v>0.0</v>
      </c>
    </row>
    <row r="40308" ht="14.25" customHeight="1">
      <c r="A40308" s="5"/>
      <c r="B40308" s="5"/>
      <c r="C40308" s="5" t="str">
        <f>IFERROR(__xludf.DUMMYFUNCTION("""COMPUTED_VALUE"""),"")</f>
        <v/>
      </c>
      <c r="D40308" s="5">
        <v>0.0</v>
      </c>
    </row>
    <row r="40309" ht="14.25" customHeight="1">
      <c r="A40309" s="5"/>
      <c r="B40309" s="5"/>
      <c r="C40309" s="5" t="str">
        <f>IFERROR(__xludf.DUMMYFUNCTION("""COMPUTED_VALUE"""),"")</f>
        <v/>
      </c>
      <c r="D40309" s="5">
        <v>0.0</v>
      </c>
    </row>
    <row r="40310" ht="14.25" customHeight="1">
      <c r="A40310" s="5"/>
      <c r="B40310" s="5"/>
      <c r="C40310" s="5" t="str">
        <f>IFERROR(__xludf.DUMMYFUNCTION("""COMPUTED_VALUE"""),"")</f>
        <v/>
      </c>
      <c r="D40310" s="5">
        <v>0.0</v>
      </c>
    </row>
    <row r="40311" ht="14.25" customHeight="1">
      <c r="A40311" s="5"/>
      <c r="B40311" s="5"/>
      <c r="C40311" s="5" t="str">
        <f>IFERROR(__xludf.DUMMYFUNCTION("""COMPUTED_VALUE"""),"")</f>
        <v/>
      </c>
      <c r="D40311" s="5">
        <v>0.0</v>
      </c>
    </row>
    <row r="40312" ht="14.25" customHeight="1">
      <c r="A40312" s="5"/>
      <c r="B40312" s="5"/>
      <c r="C40312" s="5" t="str">
        <f>IFERROR(__xludf.DUMMYFUNCTION("""COMPUTED_VALUE"""),"")</f>
        <v/>
      </c>
      <c r="D40312" s="5">
        <v>0.0</v>
      </c>
    </row>
    <row r="40313" ht="14.25" customHeight="1">
      <c r="A40313" s="5"/>
      <c r="B40313" s="5"/>
      <c r="C40313" s="5" t="str">
        <f>IFERROR(__xludf.DUMMYFUNCTION("""COMPUTED_VALUE"""),"")</f>
        <v/>
      </c>
      <c r="D40313" s="5">
        <v>0.0</v>
      </c>
    </row>
    <row r="40314" ht="14.25" customHeight="1">
      <c r="A40314" s="5"/>
      <c r="B40314" s="5"/>
      <c r="C40314" s="5" t="str">
        <f>IFERROR(__xludf.DUMMYFUNCTION("""COMPUTED_VALUE"""),"")</f>
        <v/>
      </c>
      <c r="D40314" s="5">
        <v>0.0</v>
      </c>
    </row>
    <row r="40315" ht="14.25" customHeight="1">
      <c r="A40315" s="5"/>
      <c r="B40315" s="5"/>
      <c r="C40315" s="5" t="str">
        <f>IFERROR(__xludf.DUMMYFUNCTION("""COMPUTED_VALUE"""),"")</f>
        <v/>
      </c>
      <c r="D40315" s="5">
        <v>0.0</v>
      </c>
    </row>
    <row r="40316" ht="14.25" customHeight="1">
      <c r="A40316" s="5"/>
      <c r="B40316" s="5"/>
      <c r="C40316" s="5" t="str">
        <f>IFERROR(__xludf.DUMMYFUNCTION("""COMPUTED_VALUE"""),"")</f>
        <v/>
      </c>
      <c r="D40316" s="5">
        <v>0.0</v>
      </c>
    </row>
    <row r="40317" ht="14.25" customHeight="1">
      <c r="A40317" s="5"/>
      <c r="B40317" s="5"/>
      <c r="C40317" s="5" t="str">
        <f>IFERROR(__xludf.DUMMYFUNCTION("""COMPUTED_VALUE"""),"")</f>
        <v/>
      </c>
      <c r="D40317" s="5">
        <v>0.0</v>
      </c>
    </row>
    <row r="40318" ht="14.25" customHeight="1">
      <c r="A40318" s="5"/>
      <c r="B40318" s="5"/>
      <c r="C40318" s="5" t="str">
        <f>IFERROR(__xludf.DUMMYFUNCTION("""COMPUTED_VALUE"""),"")</f>
        <v/>
      </c>
      <c r="D40318" s="5">
        <v>0.0</v>
      </c>
    </row>
    <row r="40319" ht="14.25" customHeight="1">
      <c r="A40319" s="5"/>
      <c r="B40319" s="5"/>
      <c r="C40319" s="5" t="str">
        <f>IFERROR(__xludf.DUMMYFUNCTION("""COMPUTED_VALUE"""),"")</f>
        <v/>
      </c>
      <c r="D40319" s="5">
        <v>0.0</v>
      </c>
    </row>
    <row r="40320" ht="14.25" customHeight="1">
      <c r="A40320" s="5"/>
      <c r="B40320" s="5"/>
      <c r="C40320" s="5" t="str">
        <f>IFERROR(__xludf.DUMMYFUNCTION("""COMPUTED_VALUE"""),"")</f>
        <v/>
      </c>
      <c r="D40320" s="5">
        <v>0.0</v>
      </c>
    </row>
    <row r="40321" ht="14.25" customHeight="1">
      <c r="A40321" s="5"/>
      <c r="B40321" s="5"/>
      <c r="C40321" s="5" t="str">
        <f>IFERROR(__xludf.DUMMYFUNCTION("""COMPUTED_VALUE"""),"")</f>
        <v/>
      </c>
      <c r="D40321" s="5">
        <v>0.0</v>
      </c>
    </row>
    <row r="40322" ht="14.25" customHeight="1">
      <c r="A40322" s="5"/>
      <c r="B40322" s="5"/>
      <c r="C40322" s="5" t="str">
        <f>IFERROR(__xludf.DUMMYFUNCTION("""COMPUTED_VALUE"""),"")</f>
        <v/>
      </c>
      <c r="D40322" s="5">
        <v>0.0</v>
      </c>
    </row>
    <row r="40323" ht="14.25" customHeight="1">
      <c r="A40323" s="5"/>
      <c r="B40323" s="5"/>
      <c r="C40323" s="5" t="str">
        <f>IFERROR(__xludf.DUMMYFUNCTION("""COMPUTED_VALUE"""),"")</f>
        <v/>
      </c>
      <c r="D40323" s="5">
        <v>0.0</v>
      </c>
    </row>
    <row r="40324" ht="14.25" customHeight="1">
      <c r="A40324" s="5"/>
      <c r="B40324" s="5"/>
      <c r="C40324" s="5" t="str">
        <f>IFERROR(__xludf.DUMMYFUNCTION("""COMPUTED_VALUE"""),"")</f>
        <v/>
      </c>
      <c r="D40324" s="5">
        <v>0.0</v>
      </c>
    </row>
    <row r="40325" ht="14.25" customHeight="1">
      <c r="A40325" s="5"/>
      <c r="B40325" s="5"/>
      <c r="C40325" s="5" t="str">
        <f>IFERROR(__xludf.DUMMYFUNCTION("""COMPUTED_VALUE"""),"")</f>
        <v/>
      </c>
      <c r="D40325" s="5">
        <v>0.0</v>
      </c>
    </row>
    <row r="40326" ht="14.25" customHeight="1">
      <c r="A40326" s="5"/>
      <c r="B40326" s="5"/>
      <c r="C40326" s="5" t="str">
        <f>IFERROR(__xludf.DUMMYFUNCTION("""COMPUTED_VALUE"""),"")</f>
        <v/>
      </c>
      <c r="D40326" s="5">
        <v>0.0</v>
      </c>
    </row>
    <row r="40327" ht="14.25" customHeight="1">
      <c r="A40327" s="5"/>
      <c r="B40327" s="5"/>
      <c r="C40327" s="5" t="str">
        <f>IFERROR(__xludf.DUMMYFUNCTION("""COMPUTED_VALUE"""),"")</f>
        <v/>
      </c>
      <c r="D40327" s="5">
        <v>0.0</v>
      </c>
    </row>
    <row r="40328" ht="14.25" customHeight="1">
      <c r="A40328" s="5"/>
      <c r="B40328" s="5"/>
      <c r="C40328" s="5" t="str">
        <f>IFERROR(__xludf.DUMMYFUNCTION("""COMPUTED_VALUE"""),"")</f>
        <v/>
      </c>
      <c r="D40328" s="5">
        <v>0.0</v>
      </c>
    </row>
    <row r="40329" ht="14.25" customHeight="1">
      <c r="A40329" s="5"/>
      <c r="B40329" s="5"/>
      <c r="C40329" s="5" t="str">
        <f>IFERROR(__xludf.DUMMYFUNCTION("""COMPUTED_VALUE"""),"")</f>
        <v/>
      </c>
      <c r="D40329" s="5">
        <v>0.0</v>
      </c>
    </row>
    <row r="40330" ht="14.25" customHeight="1">
      <c r="A40330" s="5"/>
      <c r="B40330" s="5"/>
      <c r="C40330" s="5" t="str">
        <f>IFERROR(__xludf.DUMMYFUNCTION("""COMPUTED_VALUE"""),"")</f>
        <v/>
      </c>
      <c r="D40330" s="5">
        <v>0.0</v>
      </c>
    </row>
    <row r="40331" ht="14.25" customHeight="1">
      <c r="A40331" s="5"/>
      <c r="B40331" s="5"/>
      <c r="C40331" s="5" t="str">
        <f>IFERROR(__xludf.DUMMYFUNCTION("""COMPUTED_VALUE"""),"")</f>
        <v/>
      </c>
      <c r="D40331" s="5">
        <v>0.0</v>
      </c>
    </row>
    <row r="40332" ht="14.25" customHeight="1">
      <c r="A40332" s="5"/>
      <c r="B40332" s="5"/>
      <c r="C40332" s="5" t="str">
        <f>IFERROR(__xludf.DUMMYFUNCTION("""COMPUTED_VALUE"""),"")</f>
        <v/>
      </c>
      <c r="D40332" s="5">
        <v>0.0</v>
      </c>
    </row>
    <row r="40333" ht="14.25" customHeight="1">
      <c r="A40333" s="5"/>
      <c r="B40333" s="5"/>
      <c r="C40333" s="5" t="str">
        <f>IFERROR(__xludf.DUMMYFUNCTION("""COMPUTED_VALUE"""),"")</f>
        <v/>
      </c>
      <c r="D40333" s="5">
        <v>0.0</v>
      </c>
    </row>
    <row r="40334" ht="14.25" customHeight="1">
      <c r="A40334" s="5"/>
      <c r="B40334" s="5"/>
      <c r="C40334" s="5" t="str">
        <f>IFERROR(__xludf.DUMMYFUNCTION("""COMPUTED_VALUE"""),"")</f>
        <v/>
      </c>
      <c r="D40334" s="5">
        <v>0.0</v>
      </c>
    </row>
    <row r="40335" ht="14.25" customHeight="1">
      <c r="A40335" s="5"/>
      <c r="B40335" s="5"/>
      <c r="C40335" s="5" t="str">
        <f>IFERROR(__xludf.DUMMYFUNCTION("""COMPUTED_VALUE"""),"")</f>
        <v/>
      </c>
      <c r="D40335" s="5">
        <v>0.0</v>
      </c>
    </row>
    <row r="40336" ht="14.25" customHeight="1">
      <c r="A40336" s="5"/>
      <c r="B40336" s="5"/>
      <c r="C40336" s="5" t="str">
        <f>IFERROR(__xludf.DUMMYFUNCTION("""COMPUTED_VALUE"""),"")</f>
        <v/>
      </c>
      <c r="D40336" s="5">
        <v>0.0</v>
      </c>
    </row>
    <row r="40337" ht="14.25" customHeight="1">
      <c r="A40337" s="5"/>
      <c r="B40337" s="5"/>
      <c r="C40337" s="5" t="str">
        <f>IFERROR(__xludf.DUMMYFUNCTION("""COMPUTED_VALUE"""),"")</f>
        <v/>
      </c>
      <c r="D40337" s="5">
        <v>0.0</v>
      </c>
    </row>
    <row r="40338" ht="14.25" customHeight="1">
      <c r="A40338" s="5"/>
      <c r="B40338" s="5"/>
      <c r="C40338" s="5" t="str">
        <f>IFERROR(__xludf.DUMMYFUNCTION("""COMPUTED_VALUE"""),"")</f>
        <v/>
      </c>
      <c r="D40338" s="5">
        <v>0.0</v>
      </c>
    </row>
    <row r="40339" ht="14.25" customHeight="1">
      <c r="A40339" s="5"/>
      <c r="B40339" s="5"/>
      <c r="C40339" s="5" t="str">
        <f>IFERROR(__xludf.DUMMYFUNCTION("""COMPUTED_VALUE"""),"")</f>
        <v/>
      </c>
      <c r="D40339" s="5">
        <v>0.0</v>
      </c>
    </row>
    <row r="40340" ht="14.25" customHeight="1">
      <c r="A40340" s="5"/>
      <c r="B40340" s="5"/>
      <c r="C40340" s="5" t="str">
        <f>IFERROR(__xludf.DUMMYFUNCTION("""COMPUTED_VALUE"""),"")</f>
        <v/>
      </c>
      <c r="D40340" s="5">
        <v>0.0</v>
      </c>
    </row>
    <row r="40341" ht="14.25" customHeight="1">
      <c r="A40341" s="5"/>
      <c r="B40341" s="5"/>
      <c r="C40341" s="5" t="str">
        <f>IFERROR(__xludf.DUMMYFUNCTION("""COMPUTED_VALUE"""),"")</f>
        <v/>
      </c>
      <c r="D40341" s="5">
        <v>0.0</v>
      </c>
    </row>
    <row r="40342" ht="14.25" customHeight="1">
      <c r="A40342" s="5"/>
      <c r="B40342" s="5"/>
      <c r="C40342" s="5" t="str">
        <f>IFERROR(__xludf.DUMMYFUNCTION("""COMPUTED_VALUE"""),"")</f>
        <v/>
      </c>
      <c r="D40342" s="5">
        <v>0.0</v>
      </c>
    </row>
    <row r="40343" ht="14.25" customHeight="1">
      <c r="A40343" s="5"/>
      <c r="B40343" s="5"/>
      <c r="C40343" s="5" t="str">
        <f>IFERROR(__xludf.DUMMYFUNCTION("""COMPUTED_VALUE"""),"")</f>
        <v/>
      </c>
      <c r="D40343" s="5">
        <v>0.0</v>
      </c>
    </row>
    <row r="40344" ht="14.25" customHeight="1">
      <c r="A40344" s="5"/>
      <c r="B40344" s="5"/>
      <c r="C40344" s="5" t="str">
        <f>IFERROR(__xludf.DUMMYFUNCTION("""COMPUTED_VALUE"""),"")</f>
        <v/>
      </c>
      <c r="D40344" s="5">
        <v>0.0</v>
      </c>
    </row>
    <row r="40345" ht="14.25" customHeight="1">
      <c r="A40345" s="5"/>
      <c r="B40345" s="5"/>
      <c r="C40345" s="5" t="str">
        <f>IFERROR(__xludf.DUMMYFUNCTION("""COMPUTED_VALUE"""),"")</f>
        <v/>
      </c>
      <c r="D40345" s="5">
        <v>0.0</v>
      </c>
    </row>
    <row r="40346" ht="14.25" customHeight="1">
      <c r="A40346" s="5"/>
      <c r="B40346" s="5"/>
      <c r="C40346" s="5" t="str">
        <f>IFERROR(__xludf.DUMMYFUNCTION("""COMPUTED_VALUE"""),"")</f>
        <v/>
      </c>
      <c r="D40346" s="5">
        <v>0.0</v>
      </c>
    </row>
    <row r="40347" ht="14.25" customHeight="1">
      <c r="A40347" s="5"/>
      <c r="B40347" s="5"/>
      <c r="C40347" s="5" t="str">
        <f>IFERROR(__xludf.DUMMYFUNCTION("""COMPUTED_VALUE"""),"")</f>
        <v/>
      </c>
      <c r="D40347" s="5">
        <v>0.0</v>
      </c>
    </row>
    <row r="40348" ht="14.25" customHeight="1">
      <c r="A40348" s="5"/>
      <c r="B40348" s="5"/>
      <c r="C40348" s="5" t="str">
        <f>IFERROR(__xludf.DUMMYFUNCTION("""COMPUTED_VALUE"""),"")</f>
        <v/>
      </c>
      <c r="D40348" s="5">
        <v>0.0</v>
      </c>
    </row>
    <row r="40349" ht="14.25" customHeight="1">
      <c r="A40349" s="5"/>
      <c r="B40349" s="5"/>
      <c r="C40349" s="5" t="str">
        <f>IFERROR(__xludf.DUMMYFUNCTION("""COMPUTED_VALUE"""),"")</f>
        <v/>
      </c>
      <c r="D40349" s="5">
        <v>0.0</v>
      </c>
    </row>
    <row r="40350" ht="14.25" customHeight="1">
      <c r="A40350" s="5"/>
      <c r="B40350" s="5"/>
      <c r="C40350" s="5" t="str">
        <f>IFERROR(__xludf.DUMMYFUNCTION("""COMPUTED_VALUE"""),"")</f>
        <v/>
      </c>
      <c r="D40350" s="5">
        <v>0.0</v>
      </c>
    </row>
    <row r="40351" ht="14.25" customHeight="1">
      <c r="A40351" s="5"/>
      <c r="B40351" s="5"/>
      <c r="C40351" s="5" t="str">
        <f>IFERROR(__xludf.DUMMYFUNCTION("""COMPUTED_VALUE"""),"")</f>
        <v/>
      </c>
      <c r="D40351" s="5">
        <v>0.0</v>
      </c>
    </row>
    <row r="40352" ht="14.25" customHeight="1">
      <c r="A40352" s="5"/>
      <c r="B40352" s="5"/>
      <c r="C40352" s="5" t="str">
        <f>IFERROR(__xludf.DUMMYFUNCTION("""COMPUTED_VALUE"""),"")</f>
        <v/>
      </c>
      <c r="D40352" s="5">
        <v>0.0</v>
      </c>
    </row>
    <row r="40353" ht="14.25" customHeight="1">
      <c r="A40353" s="5"/>
      <c r="B40353" s="5"/>
      <c r="C40353" s="5" t="str">
        <f>IFERROR(__xludf.DUMMYFUNCTION("""COMPUTED_VALUE"""),"")</f>
        <v/>
      </c>
      <c r="D40353" s="5">
        <v>0.0</v>
      </c>
    </row>
    <row r="40354" ht="14.25" customHeight="1">
      <c r="A40354" s="5"/>
      <c r="B40354" s="5"/>
      <c r="C40354" s="5" t="str">
        <f>IFERROR(__xludf.DUMMYFUNCTION("""COMPUTED_VALUE"""),"")</f>
        <v/>
      </c>
      <c r="D40354" s="5">
        <v>0.0</v>
      </c>
    </row>
    <row r="40355" ht="14.25" customHeight="1">
      <c r="A40355" s="5"/>
      <c r="B40355" s="5"/>
      <c r="C40355" s="5" t="str">
        <f>IFERROR(__xludf.DUMMYFUNCTION("""COMPUTED_VALUE"""),"")</f>
        <v/>
      </c>
      <c r="D40355" s="5">
        <v>0.0</v>
      </c>
    </row>
    <row r="40356" ht="14.25" customHeight="1">
      <c r="A40356" s="5"/>
      <c r="B40356" s="5"/>
      <c r="C40356" s="5" t="str">
        <f>IFERROR(__xludf.DUMMYFUNCTION("""COMPUTED_VALUE"""),"")</f>
        <v/>
      </c>
      <c r="D40356" s="5">
        <v>0.0</v>
      </c>
    </row>
    <row r="40357" ht="14.25" customHeight="1">
      <c r="A40357" s="5"/>
      <c r="B40357" s="5"/>
      <c r="C40357" s="5" t="str">
        <f>IFERROR(__xludf.DUMMYFUNCTION("""COMPUTED_VALUE"""),"")</f>
        <v/>
      </c>
      <c r="D40357" s="5">
        <v>0.0</v>
      </c>
    </row>
    <row r="40358" ht="14.25" customHeight="1">
      <c r="A40358" s="5"/>
      <c r="B40358" s="5"/>
      <c r="C40358" s="5" t="str">
        <f>IFERROR(__xludf.DUMMYFUNCTION("""COMPUTED_VALUE"""),"")</f>
        <v/>
      </c>
      <c r="D40358" s="5">
        <v>0.0</v>
      </c>
    </row>
    <row r="40359" ht="14.25" customHeight="1">
      <c r="A40359" s="5"/>
      <c r="B40359" s="5"/>
      <c r="C40359" s="5" t="str">
        <f>IFERROR(__xludf.DUMMYFUNCTION("""COMPUTED_VALUE"""),"")</f>
        <v/>
      </c>
      <c r="D40359" s="5">
        <v>0.0</v>
      </c>
    </row>
    <row r="40360" ht="14.25" customHeight="1">
      <c r="A40360" s="5"/>
      <c r="B40360" s="5"/>
      <c r="C40360" s="5" t="str">
        <f>IFERROR(__xludf.DUMMYFUNCTION("""COMPUTED_VALUE"""),"")</f>
        <v/>
      </c>
      <c r="D40360" s="5">
        <v>0.0</v>
      </c>
    </row>
    <row r="40361" ht="14.25" customHeight="1">
      <c r="A40361" s="5"/>
      <c r="B40361" s="5"/>
      <c r="C40361" s="5" t="str">
        <f>IFERROR(__xludf.DUMMYFUNCTION("""COMPUTED_VALUE"""),"")</f>
        <v/>
      </c>
      <c r="D40361" s="5">
        <v>0.0</v>
      </c>
    </row>
    <row r="40362" ht="14.25" customHeight="1">
      <c r="A40362" s="5"/>
      <c r="B40362" s="5"/>
      <c r="C40362" s="5" t="str">
        <f>IFERROR(__xludf.DUMMYFUNCTION("""COMPUTED_VALUE"""),"")</f>
        <v/>
      </c>
      <c r="D40362" s="5">
        <v>0.0</v>
      </c>
    </row>
    <row r="40363" ht="14.25" customHeight="1">
      <c r="A40363" s="5"/>
      <c r="B40363" s="5"/>
      <c r="C40363" s="5" t="str">
        <f>IFERROR(__xludf.DUMMYFUNCTION("""COMPUTED_VALUE"""),"")</f>
        <v/>
      </c>
      <c r="D40363" s="5">
        <v>0.0</v>
      </c>
    </row>
    <row r="40364" ht="14.25" customHeight="1">
      <c r="A40364" s="5"/>
      <c r="B40364" s="5"/>
      <c r="C40364" s="5" t="str">
        <f>IFERROR(__xludf.DUMMYFUNCTION("""COMPUTED_VALUE"""),"")</f>
        <v/>
      </c>
      <c r="D40364" s="5">
        <v>0.0</v>
      </c>
    </row>
    <row r="40365" ht="14.25" customHeight="1">
      <c r="A40365" s="5"/>
      <c r="B40365" s="5"/>
      <c r="C40365" s="5" t="str">
        <f>IFERROR(__xludf.DUMMYFUNCTION("""COMPUTED_VALUE"""),"")</f>
        <v/>
      </c>
      <c r="D40365" s="5">
        <v>0.0</v>
      </c>
    </row>
    <row r="40366" ht="14.25" customHeight="1">
      <c r="A40366" s="5"/>
      <c r="B40366" s="5"/>
      <c r="C40366" s="5" t="str">
        <f>IFERROR(__xludf.DUMMYFUNCTION("""COMPUTED_VALUE"""),"")</f>
        <v/>
      </c>
      <c r="D40366" s="5">
        <v>0.0</v>
      </c>
    </row>
    <row r="40367" ht="14.25" customHeight="1">
      <c r="A40367" s="5"/>
      <c r="B40367" s="5"/>
      <c r="C40367" s="5" t="str">
        <f>IFERROR(__xludf.DUMMYFUNCTION("""COMPUTED_VALUE"""),"")</f>
        <v/>
      </c>
      <c r="D40367" s="5">
        <v>0.0</v>
      </c>
    </row>
    <row r="40368" ht="14.25" customHeight="1">
      <c r="A40368" s="5"/>
      <c r="B40368" s="5"/>
      <c r="C40368" s="5" t="str">
        <f>IFERROR(__xludf.DUMMYFUNCTION("""COMPUTED_VALUE"""),"")</f>
        <v/>
      </c>
      <c r="D40368" s="5">
        <v>0.0</v>
      </c>
    </row>
    <row r="40369" ht="14.25" customHeight="1">
      <c r="A40369" s="5"/>
      <c r="B40369" s="5"/>
      <c r="C40369" s="5" t="str">
        <f>IFERROR(__xludf.DUMMYFUNCTION("""COMPUTED_VALUE"""),"")</f>
        <v/>
      </c>
      <c r="D40369" s="5">
        <v>0.0</v>
      </c>
    </row>
    <row r="40370" ht="14.25" customHeight="1">
      <c r="A40370" s="5"/>
      <c r="B40370" s="5"/>
      <c r="C40370" s="5" t="str">
        <f>IFERROR(__xludf.DUMMYFUNCTION("""COMPUTED_VALUE"""),"")</f>
        <v/>
      </c>
      <c r="D40370" s="5">
        <v>0.0</v>
      </c>
    </row>
    <row r="40371" ht="14.25" customHeight="1">
      <c r="A40371" s="5"/>
      <c r="B40371" s="5"/>
      <c r="C40371" s="5" t="str">
        <f>IFERROR(__xludf.DUMMYFUNCTION("""COMPUTED_VALUE"""),"")</f>
        <v/>
      </c>
      <c r="D40371" s="5">
        <v>0.0</v>
      </c>
    </row>
    <row r="40372" ht="14.25" customHeight="1">
      <c r="A40372" s="5"/>
      <c r="B40372" s="5"/>
      <c r="C40372" s="5" t="str">
        <f>IFERROR(__xludf.DUMMYFUNCTION("""COMPUTED_VALUE"""),"")</f>
        <v/>
      </c>
      <c r="D40372" s="5">
        <v>0.0</v>
      </c>
    </row>
    <row r="40373" ht="14.25" customHeight="1">
      <c r="A40373" s="5"/>
      <c r="B40373" s="5"/>
      <c r="C40373" s="5" t="str">
        <f>IFERROR(__xludf.DUMMYFUNCTION("""COMPUTED_VALUE"""),"")</f>
        <v/>
      </c>
      <c r="D40373" s="5">
        <v>0.0</v>
      </c>
    </row>
    <row r="40374" ht="14.25" customHeight="1">
      <c r="A40374" s="5"/>
      <c r="B40374" s="5"/>
      <c r="C40374" s="5" t="str">
        <f>IFERROR(__xludf.DUMMYFUNCTION("""COMPUTED_VALUE"""),"")</f>
        <v/>
      </c>
      <c r="D40374" s="5">
        <v>0.0</v>
      </c>
    </row>
    <row r="40375" ht="14.25" customHeight="1">
      <c r="A40375" s="5"/>
      <c r="B40375" s="5"/>
      <c r="C40375" s="5" t="str">
        <f>IFERROR(__xludf.DUMMYFUNCTION("""COMPUTED_VALUE"""),"")</f>
        <v/>
      </c>
      <c r="D40375" s="5">
        <v>0.0</v>
      </c>
    </row>
    <row r="40376" ht="14.25" customHeight="1">
      <c r="A40376" s="5"/>
      <c r="B40376" s="5"/>
      <c r="C40376" s="5" t="str">
        <f>IFERROR(__xludf.DUMMYFUNCTION("""COMPUTED_VALUE"""),"")</f>
        <v/>
      </c>
      <c r="D40376" s="5">
        <v>0.0</v>
      </c>
    </row>
    <row r="40377" ht="14.25" customHeight="1">
      <c r="A40377" s="5"/>
      <c r="B40377" s="5"/>
      <c r="C40377" s="5" t="str">
        <f>IFERROR(__xludf.DUMMYFUNCTION("""COMPUTED_VALUE"""),"")</f>
        <v/>
      </c>
      <c r="D40377" s="5">
        <v>0.0</v>
      </c>
    </row>
    <row r="40378" ht="14.25" customHeight="1">
      <c r="A40378" s="5"/>
      <c r="B40378" s="5"/>
      <c r="C40378" s="5" t="str">
        <f>IFERROR(__xludf.DUMMYFUNCTION("""COMPUTED_VALUE"""),"")</f>
        <v/>
      </c>
      <c r="D40378" s="5">
        <v>0.0</v>
      </c>
    </row>
    <row r="40379" ht="14.25" customHeight="1">
      <c r="A40379" s="5"/>
      <c r="B40379" s="5"/>
      <c r="C40379" s="5" t="str">
        <f>IFERROR(__xludf.DUMMYFUNCTION("""COMPUTED_VALUE"""),"")</f>
        <v/>
      </c>
      <c r="D40379" s="5">
        <v>0.0</v>
      </c>
    </row>
    <row r="40380" ht="14.25" customHeight="1">
      <c r="A40380" s="5"/>
      <c r="B40380" s="5"/>
      <c r="C40380" s="5" t="str">
        <f>IFERROR(__xludf.DUMMYFUNCTION("""COMPUTED_VALUE"""),"")</f>
        <v/>
      </c>
      <c r="D40380" s="5">
        <v>0.0</v>
      </c>
    </row>
    <row r="40381" ht="14.25" customHeight="1">
      <c r="A40381" s="5"/>
      <c r="B40381" s="5"/>
      <c r="C40381" s="5" t="str">
        <f>IFERROR(__xludf.DUMMYFUNCTION("""COMPUTED_VALUE"""),"")</f>
        <v/>
      </c>
      <c r="D40381" s="5">
        <v>0.0</v>
      </c>
    </row>
    <row r="40382" ht="14.25" customHeight="1">
      <c r="A40382" s="5"/>
      <c r="B40382" s="5"/>
      <c r="C40382" s="5" t="str">
        <f>IFERROR(__xludf.DUMMYFUNCTION("""COMPUTED_VALUE"""),"")</f>
        <v/>
      </c>
      <c r="D40382" s="5">
        <v>0.0</v>
      </c>
    </row>
    <row r="40383" ht="14.25" customHeight="1">
      <c r="A40383" s="5"/>
      <c r="B40383" s="5"/>
      <c r="C40383" s="5" t="str">
        <f>IFERROR(__xludf.DUMMYFUNCTION("""COMPUTED_VALUE"""),"")</f>
        <v/>
      </c>
      <c r="D40383" s="5">
        <v>0.0</v>
      </c>
    </row>
    <row r="40384" ht="14.25" customHeight="1">
      <c r="A40384" s="5"/>
      <c r="B40384" s="5"/>
      <c r="C40384" s="5" t="str">
        <f>IFERROR(__xludf.DUMMYFUNCTION("""COMPUTED_VALUE"""),"")</f>
        <v/>
      </c>
      <c r="D40384" s="5">
        <v>0.0</v>
      </c>
    </row>
    <row r="40385" ht="14.25" customHeight="1">
      <c r="A40385" s="5"/>
      <c r="B40385" s="5"/>
      <c r="C40385" s="5" t="str">
        <f>IFERROR(__xludf.DUMMYFUNCTION("""COMPUTED_VALUE"""),"")</f>
        <v/>
      </c>
      <c r="D40385" s="5">
        <v>0.0</v>
      </c>
    </row>
    <row r="40386" ht="14.25" customHeight="1">
      <c r="A40386" s="5"/>
      <c r="B40386" s="5"/>
      <c r="C40386" s="5" t="str">
        <f>IFERROR(__xludf.DUMMYFUNCTION("""COMPUTED_VALUE"""),"")</f>
        <v/>
      </c>
      <c r="D40386" s="5">
        <v>0.0</v>
      </c>
    </row>
    <row r="40387" ht="14.25" customHeight="1">
      <c r="A40387" s="5"/>
      <c r="B40387" s="5"/>
      <c r="C40387" s="5" t="str">
        <f>IFERROR(__xludf.DUMMYFUNCTION("""COMPUTED_VALUE"""),"")</f>
        <v/>
      </c>
      <c r="D40387" s="5">
        <v>0.0</v>
      </c>
    </row>
    <row r="40388" ht="14.25" customHeight="1">
      <c r="A40388" s="5"/>
      <c r="B40388" s="5"/>
      <c r="C40388" s="5" t="str">
        <f>IFERROR(__xludf.DUMMYFUNCTION("""COMPUTED_VALUE"""),"")</f>
        <v/>
      </c>
      <c r="D40388" s="5">
        <v>0.0</v>
      </c>
    </row>
    <row r="40389" ht="14.25" customHeight="1">
      <c r="A40389" s="5"/>
      <c r="B40389" s="5"/>
      <c r="C40389" s="5" t="str">
        <f>IFERROR(__xludf.DUMMYFUNCTION("""COMPUTED_VALUE"""),"")</f>
        <v/>
      </c>
      <c r="D40389" s="5">
        <v>0.0</v>
      </c>
    </row>
    <row r="40390" ht="14.25" customHeight="1">
      <c r="A40390" s="5"/>
      <c r="B40390" s="5"/>
      <c r="C40390" s="5" t="str">
        <f>IFERROR(__xludf.DUMMYFUNCTION("""COMPUTED_VALUE"""),"")</f>
        <v/>
      </c>
      <c r="D40390" s="5">
        <v>0.0</v>
      </c>
    </row>
    <row r="40391" ht="14.25" customHeight="1">
      <c r="A40391" s="5"/>
      <c r="B40391" s="5"/>
      <c r="C40391" s="5" t="str">
        <f>IFERROR(__xludf.DUMMYFUNCTION("""COMPUTED_VALUE"""),"")</f>
        <v/>
      </c>
      <c r="D40391" s="5">
        <v>0.0</v>
      </c>
    </row>
    <row r="40392" ht="14.25" customHeight="1">
      <c r="A40392" s="5"/>
      <c r="B40392" s="5"/>
      <c r="C40392" s="5" t="str">
        <f>IFERROR(__xludf.DUMMYFUNCTION("""COMPUTED_VALUE"""),"")</f>
        <v/>
      </c>
      <c r="D40392" s="5">
        <v>0.0</v>
      </c>
    </row>
    <row r="40393" ht="14.25" customHeight="1">
      <c r="A40393" s="5"/>
      <c r="B40393" s="5"/>
      <c r="C40393" s="5" t="str">
        <f>IFERROR(__xludf.DUMMYFUNCTION("""COMPUTED_VALUE"""),"")</f>
        <v/>
      </c>
      <c r="D40393" s="5">
        <v>0.0</v>
      </c>
    </row>
    <row r="40394" ht="14.25" customHeight="1">
      <c r="A40394" s="5"/>
      <c r="B40394" s="5"/>
      <c r="C40394" s="5" t="str">
        <f>IFERROR(__xludf.DUMMYFUNCTION("""COMPUTED_VALUE"""),"")</f>
        <v/>
      </c>
      <c r="D40394" s="5">
        <v>0.0</v>
      </c>
    </row>
    <row r="40395" ht="14.25" customHeight="1">
      <c r="A40395" s="5"/>
      <c r="B40395" s="5"/>
      <c r="C40395" s="5" t="str">
        <f>IFERROR(__xludf.DUMMYFUNCTION("""COMPUTED_VALUE"""),"")</f>
        <v/>
      </c>
      <c r="D40395" s="5">
        <v>0.0</v>
      </c>
    </row>
    <row r="40396" ht="14.25" customHeight="1">
      <c r="A40396" s="5"/>
      <c r="B40396" s="5"/>
      <c r="C40396" s="5" t="str">
        <f>IFERROR(__xludf.DUMMYFUNCTION("""COMPUTED_VALUE"""),"")</f>
        <v/>
      </c>
      <c r="D40396" s="5">
        <v>0.0</v>
      </c>
    </row>
    <row r="40397" ht="14.25" customHeight="1">
      <c r="A40397" s="5"/>
      <c r="B40397" s="5"/>
      <c r="C40397" s="5" t="str">
        <f>IFERROR(__xludf.DUMMYFUNCTION("""COMPUTED_VALUE"""),"")</f>
        <v/>
      </c>
      <c r="D40397" s="5">
        <v>0.0</v>
      </c>
    </row>
    <row r="40398" ht="14.25" customHeight="1">
      <c r="A40398" s="5"/>
      <c r="B40398" s="5"/>
      <c r="C40398" s="5" t="str">
        <f>IFERROR(__xludf.DUMMYFUNCTION("""COMPUTED_VALUE"""),"")</f>
        <v/>
      </c>
      <c r="D40398" s="5">
        <v>0.0</v>
      </c>
    </row>
    <row r="40399" ht="14.25" customHeight="1">
      <c r="A40399" s="5"/>
      <c r="B40399" s="5"/>
      <c r="C40399" s="5" t="str">
        <f>IFERROR(__xludf.DUMMYFUNCTION("""COMPUTED_VALUE"""),"")</f>
        <v/>
      </c>
      <c r="D40399" s="5">
        <v>0.0</v>
      </c>
    </row>
    <row r="40400" ht="14.25" customHeight="1">
      <c r="A40400" s="5"/>
      <c r="B40400" s="5"/>
      <c r="C40400" s="5" t="str">
        <f>IFERROR(__xludf.DUMMYFUNCTION("""COMPUTED_VALUE"""),"")</f>
        <v/>
      </c>
      <c r="D40400" s="5">
        <v>0.0</v>
      </c>
    </row>
    <row r="40401" ht="14.25" customHeight="1">
      <c r="A40401" s="5"/>
      <c r="B40401" s="5"/>
      <c r="C40401" s="5" t="str">
        <f>IFERROR(__xludf.DUMMYFUNCTION("""COMPUTED_VALUE"""),"")</f>
        <v/>
      </c>
      <c r="D40401" s="5">
        <v>0.0</v>
      </c>
    </row>
    <row r="40402" ht="14.25" customHeight="1">
      <c r="A40402" s="5"/>
      <c r="B40402" s="5"/>
      <c r="C40402" s="5" t="str">
        <f>IFERROR(__xludf.DUMMYFUNCTION("""COMPUTED_VALUE"""),"")</f>
        <v/>
      </c>
      <c r="D40402" s="5">
        <v>0.0</v>
      </c>
    </row>
    <row r="40403" ht="14.25" customHeight="1">
      <c r="A40403" s="5"/>
      <c r="B40403" s="5"/>
      <c r="C40403" s="5" t="str">
        <f>IFERROR(__xludf.DUMMYFUNCTION("""COMPUTED_VALUE"""),"")</f>
        <v/>
      </c>
      <c r="D40403" s="5">
        <v>0.0</v>
      </c>
    </row>
    <row r="40404" ht="14.25" customHeight="1">
      <c r="A40404" s="5"/>
      <c r="B40404" s="5"/>
      <c r="C40404" s="5" t="str">
        <f>IFERROR(__xludf.DUMMYFUNCTION("""COMPUTED_VALUE"""),"")</f>
        <v/>
      </c>
      <c r="D40404" s="5">
        <v>0.0</v>
      </c>
    </row>
    <row r="40405" ht="14.25" customHeight="1">
      <c r="A40405" s="5"/>
      <c r="B40405" s="5"/>
      <c r="C40405" s="5" t="str">
        <f>IFERROR(__xludf.DUMMYFUNCTION("""COMPUTED_VALUE"""),"")</f>
        <v/>
      </c>
      <c r="D40405" s="5">
        <v>0.0</v>
      </c>
    </row>
    <row r="40406" ht="14.25" customHeight="1">
      <c r="A40406" s="5"/>
      <c r="B40406" s="5"/>
      <c r="C40406" s="5" t="str">
        <f>IFERROR(__xludf.DUMMYFUNCTION("""COMPUTED_VALUE"""),"")</f>
        <v/>
      </c>
      <c r="D40406" s="5">
        <v>0.0</v>
      </c>
    </row>
    <row r="40407" ht="14.25" customHeight="1">
      <c r="A40407" s="5"/>
      <c r="B40407" s="5"/>
      <c r="C40407" s="5" t="str">
        <f>IFERROR(__xludf.DUMMYFUNCTION("""COMPUTED_VALUE"""),"")</f>
        <v/>
      </c>
      <c r="D40407" s="5">
        <v>0.0</v>
      </c>
    </row>
    <row r="40408" ht="14.25" customHeight="1">
      <c r="A40408" s="5"/>
      <c r="B40408" s="5"/>
      <c r="C40408" s="5" t="str">
        <f>IFERROR(__xludf.DUMMYFUNCTION("""COMPUTED_VALUE"""),"")</f>
        <v/>
      </c>
      <c r="D40408" s="5">
        <v>0.0</v>
      </c>
    </row>
    <row r="40409" ht="14.25" customHeight="1">
      <c r="A40409" s="5"/>
      <c r="B40409" s="5"/>
      <c r="C40409" s="5" t="str">
        <f>IFERROR(__xludf.DUMMYFUNCTION("""COMPUTED_VALUE"""),"")</f>
        <v/>
      </c>
      <c r="D40409" s="5">
        <v>0.0</v>
      </c>
    </row>
    <row r="40410" ht="14.25" customHeight="1">
      <c r="A40410" s="5"/>
      <c r="B40410" s="5"/>
      <c r="C40410" s="5" t="str">
        <f>IFERROR(__xludf.DUMMYFUNCTION("""COMPUTED_VALUE"""),"")</f>
        <v/>
      </c>
      <c r="D40410" s="5">
        <v>0.0</v>
      </c>
    </row>
    <row r="40411" ht="14.25" customHeight="1">
      <c r="A40411" s="5"/>
      <c r="B40411" s="5"/>
      <c r="C40411" s="5" t="str">
        <f>IFERROR(__xludf.DUMMYFUNCTION("""COMPUTED_VALUE"""),"")</f>
        <v/>
      </c>
      <c r="D40411" s="5">
        <v>0.0</v>
      </c>
    </row>
    <row r="40412" ht="14.25" customHeight="1">
      <c r="A40412" s="5"/>
      <c r="B40412" s="5"/>
      <c r="C40412" s="5" t="str">
        <f>IFERROR(__xludf.DUMMYFUNCTION("""COMPUTED_VALUE"""),"")</f>
        <v/>
      </c>
      <c r="D40412" s="5">
        <v>0.0</v>
      </c>
    </row>
    <row r="40413" ht="14.25" customHeight="1">
      <c r="A40413" s="5"/>
      <c r="B40413" s="5"/>
      <c r="C40413" s="5" t="str">
        <f>IFERROR(__xludf.DUMMYFUNCTION("""COMPUTED_VALUE"""),"")</f>
        <v/>
      </c>
      <c r="D40413" s="5">
        <v>0.0</v>
      </c>
    </row>
    <row r="40414" ht="14.25" customHeight="1">
      <c r="A40414" s="5"/>
      <c r="B40414" s="5"/>
      <c r="C40414" s="5" t="str">
        <f>IFERROR(__xludf.DUMMYFUNCTION("""COMPUTED_VALUE"""),"")</f>
        <v/>
      </c>
      <c r="D40414" s="5">
        <v>0.0</v>
      </c>
    </row>
    <row r="40415" ht="14.25" customHeight="1">
      <c r="A40415" s="5"/>
      <c r="B40415" s="5"/>
      <c r="C40415" s="5" t="str">
        <f>IFERROR(__xludf.DUMMYFUNCTION("""COMPUTED_VALUE"""),"")</f>
        <v/>
      </c>
      <c r="D40415" s="5">
        <v>0.0</v>
      </c>
    </row>
    <row r="40416" ht="14.25" customHeight="1">
      <c r="A40416" s="5"/>
      <c r="B40416" s="5"/>
      <c r="C40416" s="5" t="str">
        <f>IFERROR(__xludf.DUMMYFUNCTION("""COMPUTED_VALUE"""),"")</f>
        <v/>
      </c>
      <c r="D40416" s="5">
        <v>0.0</v>
      </c>
    </row>
    <row r="40417" ht="14.25" customHeight="1">
      <c r="A40417" s="5"/>
      <c r="B40417" s="5"/>
      <c r="C40417" s="5" t="str">
        <f>IFERROR(__xludf.DUMMYFUNCTION("""COMPUTED_VALUE"""),"")</f>
        <v/>
      </c>
      <c r="D40417" s="5">
        <v>0.0</v>
      </c>
    </row>
    <row r="40418" ht="14.25" customHeight="1">
      <c r="A40418" s="5"/>
      <c r="B40418" s="5"/>
      <c r="C40418" s="5" t="str">
        <f>IFERROR(__xludf.DUMMYFUNCTION("""COMPUTED_VALUE"""),"")</f>
        <v/>
      </c>
      <c r="D40418" s="5">
        <v>0.0</v>
      </c>
    </row>
    <row r="40419" ht="14.25" customHeight="1">
      <c r="A40419" s="5"/>
      <c r="B40419" s="5"/>
      <c r="C40419" s="5" t="str">
        <f>IFERROR(__xludf.DUMMYFUNCTION("""COMPUTED_VALUE"""),"")</f>
        <v/>
      </c>
      <c r="D40419" s="5">
        <v>0.0</v>
      </c>
    </row>
    <row r="40420" ht="14.25" customHeight="1">
      <c r="A40420" s="5"/>
      <c r="B40420" s="5"/>
      <c r="C40420" s="5" t="str">
        <f>IFERROR(__xludf.DUMMYFUNCTION("""COMPUTED_VALUE"""),"")</f>
        <v/>
      </c>
      <c r="D40420" s="5">
        <v>0.0</v>
      </c>
    </row>
    <row r="40421" ht="14.25" customHeight="1">
      <c r="A40421" s="5"/>
      <c r="B40421" s="5"/>
      <c r="C40421" s="5" t="str">
        <f>IFERROR(__xludf.DUMMYFUNCTION("""COMPUTED_VALUE"""),"")</f>
        <v/>
      </c>
      <c r="D40421" s="5">
        <v>0.0</v>
      </c>
    </row>
    <row r="40422" ht="14.25" customHeight="1">
      <c r="A40422" s="5"/>
      <c r="B40422" s="5"/>
      <c r="C40422" s="5" t="str">
        <f>IFERROR(__xludf.DUMMYFUNCTION("""COMPUTED_VALUE"""),"")</f>
        <v/>
      </c>
      <c r="D40422" s="5">
        <v>0.0</v>
      </c>
    </row>
    <row r="40423" ht="14.25" customHeight="1">
      <c r="A40423" s="5"/>
      <c r="B40423" s="5"/>
      <c r="C40423" s="5" t="str">
        <f>IFERROR(__xludf.DUMMYFUNCTION("""COMPUTED_VALUE"""),"")</f>
        <v/>
      </c>
      <c r="D40423" s="5">
        <v>0.0</v>
      </c>
    </row>
    <row r="40424" ht="14.25" customHeight="1">
      <c r="A40424" s="5"/>
      <c r="B40424" s="5"/>
      <c r="C40424" s="5" t="str">
        <f>IFERROR(__xludf.DUMMYFUNCTION("""COMPUTED_VALUE"""),"")</f>
        <v/>
      </c>
      <c r="D40424" s="5">
        <v>0.0</v>
      </c>
    </row>
    <row r="40425" ht="14.25" customHeight="1">
      <c r="A40425" s="5"/>
      <c r="B40425" s="5"/>
      <c r="C40425" s="5" t="str">
        <f>IFERROR(__xludf.DUMMYFUNCTION("""COMPUTED_VALUE"""),"")</f>
        <v/>
      </c>
      <c r="D40425" s="5">
        <v>0.0</v>
      </c>
    </row>
    <row r="40426" ht="14.25" customHeight="1">
      <c r="A40426" s="5"/>
      <c r="B40426" s="5"/>
      <c r="C40426" s="5" t="str">
        <f>IFERROR(__xludf.DUMMYFUNCTION("""COMPUTED_VALUE"""),"")</f>
        <v/>
      </c>
      <c r="D40426" s="5">
        <v>0.0</v>
      </c>
    </row>
    <row r="40427" ht="14.25" customHeight="1">
      <c r="A40427" s="5"/>
      <c r="B40427" s="5"/>
      <c r="C40427" s="5" t="str">
        <f>IFERROR(__xludf.DUMMYFUNCTION("""COMPUTED_VALUE"""),"")</f>
        <v/>
      </c>
      <c r="D40427" s="5">
        <v>0.0</v>
      </c>
    </row>
    <row r="40428" ht="14.25" customHeight="1">
      <c r="A40428" s="5"/>
      <c r="B40428" s="5"/>
      <c r="C40428" s="5" t="str">
        <f>IFERROR(__xludf.DUMMYFUNCTION("""COMPUTED_VALUE"""),"")</f>
        <v/>
      </c>
      <c r="D40428" s="5">
        <v>0.0</v>
      </c>
    </row>
    <row r="40429" ht="14.25" customHeight="1">
      <c r="A40429" s="5"/>
      <c r="B40429" s="5"/>
      <c r="C40429" s="5" t="str">
        <f>IFERROR(__xludf.DUMMYFUNCTION("""COMPUTED_VALUE"""),"")</f>
        <v/>
      </c>
      <c r="D40429" s="5">
        <v>0.0</v>
      </c>
    </row>
    <row r="40430" ht="14.25" customHeight="1">
      <c r="A40430" s="5"/>
      <c r="B40430" s="5"/>
      <c r="C40430" s="5" t="str">
        <f>IFERROR(__xludf.DUMMYFUNCTION("""COMPUTED_VALUE"""),"")</f>
        <v/>
      </c>
      <c r="D40430" s="5">
        <v>0.0</v>
      </c>
    </row>
    <row r="40431" ht="14.25" customHeight="1">
      <c r="A40431" s="5"/>
      <c r="B40431" s="5"/>
      <c r="C40431" s="5" t="str">
        <f>IFERROR(__xludf.DUMMYFUNCTION("""COMPUTED_VALUE"""),"")</f>
        <v/>
      </c>
      <c r="D40431" s="5">
        <v>0.0</v>
      </c>
    </row>
    <row r="40432" ht="14.25" customHeight="1">
      <c r="A40432" s="5"/>
      <c r="B40432" s="5"/>
      <c r="C40432" s="5" t="str">
        <f>IFERROR(__xludf.DUMMYFUNCTION("""COMPUTED_VALUE"""),"")</f>
        <v/>
      </c>
      <c r="D40432" s="5">
        <v>0.0</v>
      </c>
    </row>
    <row r="40433" ht="14.25" customHeight="1">
      <c r="A40433" s="5"/>
      <c r="B40433" s="5"/>
      <c r="C40433" s="5" t="str">
        <f>IFERROR(__xludf.DUMMYFUNCTION("""COMPUTED_VALUE"""),"")</f>
        <v/>
      </c>
      <c r="D40433" s="5">
        <v>0.0</v>
      </c>
    </row>
    <row r="40434" ht="14.25" customHeight="1">
      <c r="A40434" s="5"/>
      <c r="B40434" s="5"/>
      <c r="C40434" s="5" t="str">
        <f>IFERROR(__xludf.DUMMYFUNCTION("""COMPUTED_VALUE"""),"")</f>
        <v/>
      </c>
      <c r="D40434" s="5">
        <v>0.0</v>
      </c>
    </row>
    <row r="40435" ht="14.25" customHeight="1">
      <c r="A40435" s="5"/>
      <c r="B40435" s="5"/>
      <c r="C40435" s="5" t="str">
        <f>IFERROR(__xludf.DUMMYFUNCTION("""COMPUTED_VALUE"""),"")</f>
        <v/>
      </c>
      <c r="D40435" s="5">
        <v>0.0</v>
      </c>
    </row>
    <row r="40436" ht="14.25" customHeight="1">
      <c r="A40436" s="5"/>
      <c r="B40436" s="5"/>
      <c r="C40436" s="5" t="str">
        <f>IFERROR(__xludf.DUMMYFUNCTION("""COMPUTED_VALUE"""),"")</f>
        <v/>
      </c>
      <c r="D40436" s="5">
        <v>0.0</v>
      </c>
    </row>
    <row r="40437" ht="14.25" customHeight="1">
      <c r="A40437" s="5"/>
      <c r="B40437" s="5"/>
      <c r="C40437" s="5" t="str">
        <f>IFERROR(__xludf.DUMMYFUNCTION("""COMPUTED_VALUE"""),"")</f>
        <v/>
      </c>
      <c r="D40437" s="5">
        <v>0.0</v>
      </c>
    </row>
    <row r="40438" ht="14.25" customHeight="1">
      <c r="A40438" s="5"/>
      <c r="B40438" s="5"/>
      <c r="C40438" s="5" t="str">
        <f>IFERROR(__xludf.DUMMYFUNCTION("""COMPUTED_VALUE"""),"")</f>
        <v/>
      </c>
      <c r="D40438" s="5">
        <v>0.0</v>
      </c>
    </row>
    <row r="40439" ht="14.25" customHeight="1">
      <c r="A40439" s="5"/>
      <c r="B40439" s="5"/>
      <c r="C40439" s="5" t="str">
        <f>IFERROR(__xludf.DUMMYFUNCTION("""COMPUTED_VALUE"""),"")</f>
        <v/>
      </c>
      <c r="D40439" s="5">
        <v>0.0</v>
      </c>
    </row>
    <row r="40440" ht="14.25" customHeight="1">
      <c r="A40440" s="5"/>
      <c r="B40440" s="5"/>
      <c r="C40440" s="5" t="str">
        <f>IFERROR(__xludf.DUMMYFUNCTION("""COMPUTED_VALUE"""),"")</f>
        <v/>
      </c>
      <c r="D40440" s="5">
        <v>0.0</v>
      </c>
    </row>
    <row r="40441" ht="14.25" customHeight="1">
      <c r="A40441" s="5"/>
      <c r="B40441" s="5"/>
      <c r="C40441" s="5" t="str">
        <f>IFERROR(__xludf.DUMMYFUNCTION("""COMPUTED_VALUE"""),"")</f>
        <v/>
      </c>
      <c r="D40441" s="5">
        <v>0.0</v>
      </c>
    </row>
    <row r="40442" ht="14.25" customHeight="1">
      <c r="A40442" s="5"/>
      <c r="B40442" s="5"/>
      <c r="C40442" s="5" t="str">
        <f>IFERROR(__xludf.DUMMYFUNCTION("""COMPUTED_VALUE"""),"")</f>
        <v/>
      </c>
      <c r="D40442" s="5">
        <v>0.0</v>
      </c>
    </row>
    <row r="40443" ht="14.25" customHeight="1">
      <c r="A40443" s="5"/>
      <c r="B40443" s="5"/>
      <c r="C40443" s="5" t="str">
        <f>IFERROR(__xludf.DUMMYFUNCTION("""COMPUTED_VALUE"""),"")</f>
        <v/>
      </c>
      <c r="D40443" s="5">
        <v>0.0</v>
      </c>
    </row>
    <row r="40444" ht="14.25" customHeight="1">
      <c r="A40444" s="5"/>
      <c r="B40444" s="5"/>
      <c r="C40444" s="5" t="str">
        <f>IFERROR(__xludf.DUMMYFUNCTION("""COMPUTED_VALUE"""),"")</f>
        <v/>
      </c>
      <c r="D40444" s="5">
        <v>0.0</v>
      </c>
    </row>
    <row r="40445" ht="14.25" customHeight="1">
      <c r="A40445" s="5"/>
      <c r="B40445" s="5"/>
      <c r="C40445" s="5" t="str">
        <f>IFERROR(__xludf.DUMMYFUNCTION("""COMPUTED_VALUE"""),"")</f>
        <v/>
      </c>
      <c r="D40445" s="5">
        <v>0.0</v>
      </c>
    </row>
    <row r="40446" ht="14.25" customHeight="1">
      <c r="A40446" s="5"/>
      <c r="B40446" s="5"/>
      <c r="C40446" s="5" t="str">
        <f>IFERROR(__xludf.DUMMYFUNCTION("""COMPUTED_VALUE"""),"")</f>
        <v/>
      </c>
      <c r="D40446" s="5">
        <v>0.0</v>
      </c>
    </row>
    <row r="40447" ht="14.25" customHeight="1">
      <c r="A40447" s="5"/>
      <c r="B40447" s="5"/>
      <c r="C40447" s="5" t="str">
        <f>IFERROR(__xludf.DUMMYFUNCTION("""COMPUTED_VALUE"""),"")</f>
        <v/>
      </c>
      <c r="D40447" s="5">
        <v>0.0</v>
      </c>
    </row>
    <row r="40448" ht="14.25" customHeight="1">
      <c r="A40448" s="5"/>
      <c r="B40448" s="5"/>
      <c r="C40448" s="5" t="str">
        <f>IFERROR(__xludf.DUMMYFUNCTION("""COMPUTED_VALUE"""),"")</f>
        <v/>
      </c>
      <c r="D40448" s="5">
        <v>0.0</v>
      </c>
    </row>
    <row r="40449" ht="14.25" customHeight="1">
      <c r="A40449" s="5"/>
      <c r="B40449" s="5"/>
      <c r="C40449" s="5" t="str">
        <f>IFERROR(__xludf.DUMMYFUNCTION("""COMPUTED_VALUE"""),"")</f>
        <v/>
      </c>
      <c r="D40449" s="5">
        <v>0.0</v>
      </c>
    </row>
    <row r="40450" ht="14.25" customHeight="1">
      <c r="A40450" s="5"/>
      <c r="B40450" s="5"/>
      <c r="C40450" s="5" t="str">
        <f>IFERROR(__xludf.DUMMYFUNCTION("""COMPUTED_VALUE"""),"")</f>
        <v/>
      </c>
      <c r="D40450" s="5">
        <v>0.0</v>
      </c>
    </row>
    <row r="40451" ht="14.25" customHeight="1">
      <c r="A40451" s="5"/>
      <c r="B40451" s="5"/>
      <c r="C40451" s="5" t="str">
        <f>IFERROR(__xludf.DUMMYFUNCTION("""COMPUTED_VALUE"""),"")</f>
        <v/>
      </c>
      <c r="D40451" s="5">
        <v>0.0</v>
      </c>
    </row>
    <row r="40452" ht="14.25" customHeight="1">
      <c r="A40452" s="5"/>
      <c r="B40452" s="5"/>
      <c r="C40452" s="5" t="str">
        <f>IFERROR(__xludf.DUMMYFUNCTION("""COMPUTED_VALUE"""),"")</f>
        <v/>
      </c>
      <c r="D40452" s="5">
        <v>0.0</v>
      </c>
    </row>
    <row r="40453" ht="14.25" customHeight="1">
      <c r="A40453" s="5"/>
      <c r="B40453" s="5"/>
      <c r="C40453" s="5" t="str">
        <f>IFERROR(__xludf.DUMMYFUNCTION("""COMPUTED_VALUE"""),"")</f>
        <v/>
      </c>
      <c r="D40453" s="5">
        <v>0.0</v>
      </c>
    </row>
    <row r="40454" ht="14.25" customHeight="1">
      <c r="A40454" s="5"/>
      <c r="B40454" s="5"/>
      <c r="C40454" s="5" t="str">
        <f>IFERROR(__xludf.DUMMYFUNCTION("""COMPUTED_VALUE"""),"")</f>
        <v/>
      </c>
      <c r="D40454" s="5">
        <v>0.0</v>
      </c>
    </row>
    <row r="40455" ht="14.25" customHeight="1">
      <c r="A40455" s="5"/>
      <c r="B40455" s="5"/>
      <c r="C40455" s="5" t="str">
        <f>IFERROR(__xludf.DUMMYFUNCTION("""COMPUTED_VALUE"""),"")</f>
        <v/>
      </c>
      <c r="D40455" s="5">
        <v>0.0</v>
      </c>
    </row>
    <row r="40456" ht="14.25" customHeight="1">
      <c r="A40456" s="5"/>
      <c r="B40456" s="5"/>
      <c r="C40456" s="5" t="str">
        <f>IFERROR(__xludf.DUMMYFUNCTION("""COMPUTED_VALUE"""),"")</f>
        <v/>
      </c>
      <c r="D40456" s="5">
        <v>0.0</v>
      </c>
    </row>
    <row r="40457" ht="14.25" customHeight="1">
      <c r="A40457" s="5"/>
      <c r="B40457" s="5"/>
      <c r="C40457" s="5" t="str">
        <f>IFERROR(__xludf.DUMMYFUNCTION("""COMPUTED_VALUE"""),"")</f>
        <v/>
      </c>
      <c r="D40457" s="5">
        <v>0.0</v>
      </c>
    </row>
    <row r="40458" ht="14.25" customHeight="1">
      <c r="A40458" s="5"/>
      <c r="B40458" s="5"/>
      <c r="C40458" s="5" t="str">
        <f>IFERROR(__xludf.DUMMYFUNCTION("""COMPUTED_VALUE"""),"")</f>
        <v/>
      </c>
      <c r="D40458" s="5">
        <v>0.0</v>
      </c>
    </row>
    <row r="40459" ht="14.25" customHeight="1">
      <c r="A40459" s="5"/>
      <c r="B40459" s="5"/>
      <c r="C40459" s="5" t="str">
        <f>IFERROR(__xludf.DUMMYFUNCTION("""COMPUTED_VALUE"""),"")</f>
        <v/>
      </c>
      <c r="D40459" s="5">
        <v>0.0</v>
      </c>
    </row>
    <row r="40460" ht="14.25" customHeight="1">
      <c r="A40460" s="5"/>
      <c r="B40460" s="5"/>
      <c r="C40460" s="5" t="str">
        <f>IFERROR(__xludf.DUMMYFUNCTION("""COMPUTED_VALUE"""),"")</f>
        <v/>
      </c>
      <c r="D40460" s="5">
        <v>0.0</v>
      </c>
    </row>
    <row r="40461" ht="14.25" customHeight="1">
      <c r="A40461" s="5"/>
      <c r="B40461" s="5"/>
      <c r="C40461" s="5" t="str">
        <f>IFERROR(__xludf.DUMMYFUNCTION("""COMPUTED_VALUE"""),"")</f>
        <v/>
      </c>
      <c r="D40461" s="5">
        <v>0.0</v>
      </c>
    </row>
    <row r="40462" ht="14.25" customHeight="1">
      <c r="A40462" s="5"/>
      <c r="B40462" s="5"/>
      <c r="C40462" s="5" t="str">
        <f>IFERROR(__xludf.DUMMYFUNCTION("""COMPUTED_VALUE"""),"")</f>
        <v/>
      </c>
      <c r="D40462" s="5">
        <v>0.0</v>
      </c>
    </row>
    <row r="40463" ht="14.25" customHeight="1">
      <c r="A40463" s="5"/>
      <c r="B40463" s="5"/>
      <c r="C40463" s="5" t="str">
        <f>IFERROR(__xludf.DUMMYFUNCTION("""COMPUTED_VALUE"""),"")</f>
        <v/>
      </c>
      <c r="D40463" s="5">
        <v>0.0</v>
      </c>
    </row>
    <row r="40464" ht="14.25" customHeight="1">
      <c r="A40464" s="5"/>
      <c r="B40464" s="5"/>
      <c r="C40464" s="5" t="str">
        <f>IFERROR(__xludf.DUMMYFUNCTION("""COMPUTED_VALUE"""),"")</f>
        <v/>
      </c>
      <c r="D40464" s="5">
        <v>0.0</v>
      </c>
    </row>
    <row r="40465" ht="14.25" customHeight="1">
      <c r="A40465" s="5"/>
      <c r="B40465" s="5"/>
      <c r="C40465" s="5" t="str">
        <f>IFERROR(__xludf.DUMMYFUNCTION("""COMPUTED_VALUE"""),"")</f>
        <v/>
      </c>
      <c r="D40465" s="5">
        <v>0.0</v>
      </c>
    </row>
    <row r="40466" ht="14.25" customHeight="1">
      <c r="A40466" s="5"/>
      <c r="B40466" s="5"/>
      <c r="C40466" s="5" t="str">
        <f>IFERROR(__xludf.DUMMYFUNCTION("""COMPUTED_VALUE"""),"")</f>
        <v/>
      </c>
      <c r="D40466" s="5">
        <v>0.0</v>
      </c>
    </row>
    <row r="40467" ht="14.25" customHeight="1">
      <c r="A40467" s="5"/>
      <c r="B40467" s="5"/>
      <c r="C40467" s="5" t="str">
        <f>IFERROR(__xludf.DUMMYFUNCTION("""COMPUTED_VALUE"""),"")</f>
        <v/>
      </c>
      <c r="D40467" s="5">
        <v>0.0</v>
      </c>
    </row>
    <row r="40468" ht="14.25" customHeight="1">
      <c r="A40468" s="5"/>
      <c r="B40468" s="5"/>
      <c r="C40468" s="5" t="str">
        <f>IFERROR(__xludf.DUMMYFUNCTION("""COMPUTED_VALUE"""),"")</f>
        <v/>
      </c>
      <c r="D40468" s="5">
        <v>0.0</v>
      </c>
    </row>
    <row r="40469" ht="14.25" customHeight="1">
      <c r="A40469" s="5"/>
      <c r="B40469" s="5"/>
      <c r="C40469" s="5" t="str">
        <f>IFERROR(__xludf.DUMMYFUNCTION("""COMPUTED_VALUE"""),"")</f>
        <v/>
      </c>
      <c r="D40469" s="5">
        <v>0.0</v>
      </c>
    </row>
    <row r="40470" ht="14.25" customHeight="1">
      <c r="A40470" s="5"/>
      <c r="B40470" s="5"/>
      <c r="C40470" s="5" t="str">
        <f>IFERROR(__xludf.DUMMYFUNCTION("""COMPUTED_VALUE"""),"")</f>
        <v/>
      </c>
      <c r="D40470" s="5">
        <v>0.0</v>
      </c>
    </row>
    <row r="40471" ht="14.25" customHeight="1">
      <c r="A40471" s="5"/>
      <c r="B40471" s="5"/>
      <c r="C40471" s="5" t="str">
        <f>IFERROR(__xludf.DUMMYFUNCTION("""COMPUTED_VALUE"""),"")</f>
        <v/>
      </c>
      <c r="D40471" s="5">
        <v>0.0</v>
      </c>
    </row>
    <row r="40472" ht="14.25" customHeight="1">
      <c r="A40472" s="5"/>
      <c r="B40472" s="5"/>
      <c r="C40472" s="5" t="str">
        <f>IFERROR(__xludf.DUMMYFUNCTION("""COMPUTED_VALUE"""),"")</f>
        <v/>
      </c>
      <c r="D40472" s="5">
        <v>0.0</v>
      </c>
    </row>
    <row r="40473" ht="14.25" customHeight="1">
      <c r="A40473" s="5"/>
      <c r="B40473" s="5"/>
      <c r="C40473" s="5" t="str">
        <f>IFERROR(__xludf.DUMMYFUNCTION("""COMPUTED_VALUE"""),"")</f>
        <v/>
      </c>
      <c r="D40473" s="5">
        <v>0.0</v>
      </c>
    </row>
    <row r="40474" ht="14.25" customHeight="1">
      <c r="A40474" s="5"/>
      <c r="B40474" s="5"/>
      <c r="C40474" s="5" t="str">
        <f>IFERROR(__xludf.DUMMYFUNCTION("""COMPUTED_VALUE"""),"")</f>
        <v/>
      </c>
      <c r="D40474" s="5">
        <v>0.0</v>
      </c>
    </row>
    <row r="40475" ht="14.25" customHeight="1">
      <c r="A40475" s="5"/>
      <c r="B40475" s="5"/>
      <c r="C40475" s="5" t="str">
        <f>IFERROR(__xludf.DUMMYFUNCTION("""COMPUTED_VALUE"""),"")</f>
        <v/>
      </c>
      <c r="D40475" s="5">
        <v>0.0</v>
      </c>
    </row>
    <row r="40476" ht="14.25" customHeight="1">
      <c r="A40476" s="5"/>
      <c r="B40476" s="5"/>
      <c r="C40476" s="5" t="str">
        <f>IFERROR(__xludf.DUMMYFUNCTION("""COMPUTED_VALUE"""),"")</f>
        <v/>
      </c>
      <c r="D40476" s="5">
        <v>0.0</v>
      </c>
    </row>
    <row r="40477" ht="14.25" customHeight="1">
      <c r="A40477" s="5"/>
      <c r="B40477" s="5"/>
      <c r="C40477" s="5" t="str">
        <f>IFERROR(__xludf.DUMMYFUNCTION("""COMPUTED_VALUE"""),"")</f>
        <v/>
      </c>
      <c r="D40477" s="5">
        <v>0.0</v>
      </c>
    </row>
    <row r="40478" ht="14.25" customHeight="1">
      <c r="A40478" s="5"/>
      <c r="B40478" s="5"/>
      <c r="C40478" s="5" t="str">
        <f>IFERROR(__xludf.DUMMYFUNCTION("""COMPUTED_VALUE"""),"")</f>
        <v/>
      </c>
      <c r="D40478" s="5">
        <v>0.0</v>
      </c>
    </row>
    <row r="40479" ht="14.25" customHeight="1">
      <c r="A40479" s="5"/>
      <c r="B40479" s="5"/>
      <c r="C40479" s="5" t="str">
        <f>IFERROR(__xludf.DUMMYFUNCTION("""COMPUTED_VALUE"""),"")</f>
        <v/>
      </c>
      <c r="D40479" s="5">
        <v>0.0</v>
      </c>
    </row>
    <row r="40480" ht="14.25" customHeight="1">
      <c r="A40480" s="5"/>
      <c r="B40480" s="5"/>
      <c r="C40480" s="5" t="str">
        <f>IFERROR(__xludf.DUMMYFUNCTION("""COMPUTED_VALUE"""),"")</f>
        <v/>
      </c>
      <c r="D40480" s="5">
        <v>0.0</v>
      </c>
    </row>
    <row r="40481" ht="14.25" customHeight="1">
      <c r="A40481" s="5"/>
      <c r="B40481" s="5"/>
      <c r="C40481" s="5" t="str">
        <f>IFERROR(__xludf.DUMMYFUNCTION("""COMPUTED_VALUE"""),"")</f>
        <v/>
      </c>
      <c r="D40481" s="5">
        <v>0.0</v>
      </c>
    </row>
    <row r="40482" ht="14.25" customHeight="1">
      <c r="A40482" s="5"/>
      <c r="B40482" s="5"/>
      <c r="C40482" s="5" t="str">
        <f>IFERROR(__xludf.DUMMYFUNCTION("""COMPUTED_VALUE"""),"")</f>
        <v/>
      </c>
      <c r="D40482" s="5">
        <v>0.0</v>
      </c>
    </row>
    <row r="40483" ht="14.25" customHeight="1">
      <c r="A40483" s="5"/>
      <c r="B40483" s="5"/>
      <c r="C40483" s="5" t="str">
        <f>IFERROR(__xludf.DUMMYFUNCTION("""COMPUTED_VALUE"""),"")</f>
        <v/>
      </c>
      <c r="D40483" s="5">
        <v>0.0</v>
      </c>
    </row>
    <row r="40484" ht="14.25" customHeight="1">
      <c r="A40484" s="5"/>
      <c r="B40484" s="5"/>
      <c r="C40484" s="5" t="str">
        <f>IFERROR(__xludf.DUMMYFUNCTION("""COMPUTED_VALUE"""),"")</f>
        <v/>
      </c>
      <c r="D40484" s="5">
        <v>0.0</v>
      </c>
    </row>
    <row r="40485" ht="14.25" customHeight="1">
      <c r="A40485" s="5"/>
      <c r="B40485" s="5"/>
      <c r="C40485" s="5" t="str">
        <f>IFERROR(__xludf.DUMMYFUNCTION("""COMPUTED_VALUE"""),"")</f>
        <v/>
      </c>
      <c r="D40485" s="5">
        <v>0.0</v>
      </c>
    </row>
    <row r="40486" ht="14.25" customHeight="1">
      <c r="A40486" s="5"/>
      <c r="B40486" s="5"/>
      <c r="C40486" s="5" t="str">
        <f>IFERROR(__xludf.DUMMYFUNCTION("""COMPUTED_VALUE"""),"")</f>
        <v/>
      </c>
      <c r="D40486" s="5">
        <v>0.0</v>
      </c>
    </row>
    <row r="40487" ht="14.25" customHeight="1">
      <c r="A40487" s="5"/>
      <c r="B40487" s="5"/>
      <c r="C40487" s="5" t="str">
        <f>IFERROR(__xludf.DUMMYFUNCTION("""COMPUTED_VALUE"""),"")</f>
        <v/>
      </c>
      <c r="D40487" s="5">
        <v>0.0</v>
      </c>
    </row>
    <row r="40488" ht="14.25" customHeight="1">
      <c r="A40488" s="5"/>
      <c r="B40488" s="5"/>
      <c r="C40488" s="5" t="str">
        <f>IFERROR(__xludf.DUMMYFUNCTION("""COMPUTED_VALUE"""),"")</f>
        <v/>
      </c>
      <c r="D40488" s="5">
        <v>0.0</v>
      </c>
    </row>
    <row r="40489" ht="14.25" customHeight="1">
      <c r="A40489" s="5"/>
      <c r="B40489" s="5"/>
      <c r="C40489" s="5" t="str">
        <f>IFERROR(__xludf.DUMMYFUNCTION("""COMPUTED_VALUE"""),"")</f>
        <v/>
      </c>
      <c r="D40489" s="5">
        <v>0.0</v>
      </c>
    </row>
    <row r="40490" ht="14.25" customHeight="1">
      <c r="A40490" s="5"/>
      <c r="B40490" s="5"/>
      <c r="C40490" s="5" t="str">
        <f>IFERROR(__xludf.DUMMYFUNCTION("""COMPUTED_VALUE"""),"")</f>
        <v/>
      </c>
      <c r="D40490" s="5">
        <v>0.0</v>
      </c>
    </row>
    <row r="40491" ht="14.25" customHeight="1">
      <c r="A40491" s="5"/>
      <c r="B40491" s="5"/>
      <c r="C40491" s="5" t="str">
        <f>IFERROR(__xludf.DUMMYFUNCTION("""COMPUTED_VALUE"""),"")</f>
        <v/>
      </c>
      <c r="D40491" s="5">
        <v>0.0</v>
      </c>
    </row>
    <row r="40492" ht="14.25" customHeight="1">
      <c r="A40492" s="5"/>
      <c r="B40492" s="5"/>
      <c r="C40492" s="5" t="str">
        <f>IFERROR(__xludf.DUMMYFUNCTION("""COMPUTED_VALUE"""),"")</f>
        <v/>
      </c>
      <c r="D40492" s="5">
        <v>0.0</v>
      </c>
    </row>
    <row r="40493" ht="14.25" customHeight="1">
      <c r="A40493" s="5"/>
      <c r="B40493" s="5"/>
      <c r="C40493" s="5" t="str">
        <f>IFERROR(__xludf.DUMMYFUNCTION("""COMPUTED_VALUE"""),"")</f>
        <v/>
      </c>
      <c r="D40493" s="5">
        <v>0.0</v>
      </c>
    </row>
    <row r="40494" ht="14.25" customHeight="1">
      <c r="A40494" s="5"/>
      <c r="B40494" s="5"/>
      <c r="C40494" s="5" t="str">
        <f>IFERROR(__xludf.DUMMYFUNCTION("""COMPUTED_VALUE"""),"")</f>
        <v/>
      </c>
      <c r="D40494" s="5">
        <v>0.0</v>
      </c>
    </row>
    <row r="40495" ht="14.25" customHeight="1">
      <c r="A40495" s="5"/>
      <c r="B40495" s="5"/>
      <c r="C40495" s="5" t="str">
        <f>IFERROR(__xludf.DUMMYFUNCTION("""COMPUTED_VALUE"""),"")</f>
        <v/>
      </c>
      <c r="D40495" s="5">
        <v>0.0</v>
      </c>
    </row>
    <row r="40496" ht="14.25" customHeight="1">
      <c r="A40496" s="5"/>
      <c r="B40496" s="5"/>
      <c r="C40496" s="5" t="str">
        <f>IFERROR(__xludf.DUMMYFUNCTION("""COMPUTED_VALUE"""),"")</f>
        <v/>
      </c>
      <c r="D40496" s="5">
        <v>0.0</v>
      </c>
    </row>
    <row r="40497" ht="14.25" customHeight="1">
      <c r="A40497" s="5"/>
      <c r="B40497" s="5"/>
      <c r="C40497" s="5" t="str">
        <f>IFERROR(__xludf.DUMMYFUNCTION("""COMPUTED_VALUE"""),"")</f>
        <v/>
      </c>
      <c r="D40497" s="5">
        <v>0.0</v>
      </c>
    </row>
    <row r="40498" ht="14.25" customHeight="1">
      <c r="A40498" s="5"/>
      <c r="B40498" s="5"/>
      <c r="C40498" s="5" t="str">
        <f>IFERROR(__xludf.DUMMYFUNCTION("""COMPUTED_VALUE"""),"")</f>
        <v/>
      </c>
      <c r="D40498" s="5">
        <v>0.0</v>
      </c>
    </row>
    <row r="40499" ht="14.25" customHeight="1">
      <c r="A40499" s="5"/>
      <c r="B40499" s="5"/>
      <c r="C40499" s="5" t="str">
        <f>IFERROR(__xludf.DUMMYFUNCTION("""COMPUTED_VALUE"""),"")</f>
        <v/>
      </c>
      <c r="D40499" s="5">
        <v>0.0</v>
      </c>
    </row>
    <row r="40500" ht="14.25" customHeight="1">
      <c r="A40500" s="5"/>
      <c r="B40500" s="5"/>
      <c r="C40500" s="5" t="str">
        <f>IFERROR(__xludf.DUMMYFUNCTION("""COMPUTED_VALUE"""),"")</f>
        <v/>
      </c>
      <c r="D40500" s="5">
        <v>0.0</v>
      </c>
    </row>
    <row r="40501" ht="14.25" customHeight="1">
      <c r="A40501" s="5"/>
      <c r="B40501" s="5"/>
      <c r="C40501" s="5" t="str">
        <f>IFERROR(__xludf.DUMMYFUNCTION("""COMPUTED_VALUE"""),"")</f>
        <v/>
      </c>
      <c r="D40501" s="5">
        <v>0.0</v>
      </c>
    </row>
    <row r="40502" ht="14.25" customHeight="1">
      <c r="A40502" s="5"/>
      <c r="B40502" s="5"/>
      <c r="C40502" s="5" t="str">
        <f>IFERROR(__xludf.DUMMYFUNCTION("""COMPUTED_VALUE"""),"")</f>
        <v/>
      </c>
      <c r="D40502" s="5">
        <v>0.0</v>
      </c>
    </row>
    <row r="40503" ht="14.25" customHeight="1">
      <c r="A40503" s="5"/>
      <c r="B40503" s="5"/>
      <c r="C40503" s="5" t="str">
        <f>IFERROR(__xludf.DUMMYFUNCTION("""COMPUTED_VALUE"""),"")</f>
        <v/>
      </c>
      <c r="D40503" s="5">
        <v>0.0</v>
      </c>
    </row>
    <row r="40504" ht="14.25" customHeight="1">
      <c r="A40504" s="5"/>
      <c r="B40504" s="5"/>
      <c r="C40504" s="5" t="str">
        <f>IFERROR(__xludf.DUMMYFUNCTION("""COMPUTED_VALUE"""),"")</f>
        <v/>
      </c>
      <c r="D40504" s="5">
        <v>0.0</v>
      </c>
    </row>
    <row r="40505" ht="14.25" customHeight="1">
      <c r="A40505" s="5"/>
      <c r="B40505" s="5"/>
      <c r="C40505" s="5" t="str">
        <f>IFERROR(__xludf.DUMMYFUNCTION("""COMPUTED_VALUE"""),"")</f>
        <v/>
      </c>
      <c r="D40505" s="5">
        <v>0.0</v>
      </c>
    </row>
    <row r="40506" ht="14.25" customHeight="1">
      <c r="A40506" s="5"/>
      <c r="B40506" s="5"/>
      <c r="C40506" s="5" t="str">
        <f>IFERROR(__xludf.DUMMYFUNCTION("""COMPUTED_VALUE"""),"")</f>
        <v/>
      </c>
      <c r="D40506" s="5">
        <v>0.0</v>
      </c>
    </row>
    <row r="40507" ht="14.25" customHeight="1">
      <c r="A40507" s="5"/>
      <c r="B40507" s="5"/>
      <c r="C40507" s="5" t="str">
        <f>IFERROR(__xludf.DUMMYFUNCTION("""COMPUTED_VALUE"""),"")</f>
        <v/>
      </c>
      <c r="D40507" s="5">
        <v>0.0</v>
      </c>
    </row>
    <row r="40508" ht="14.25" customHeight="1">
      <c r="A40508" s="5"/>
      <c r="B40508" s="5"/>
      <c r="C40508" s="5" t="str">
        <f>IFERROR(__xludf.DUMMYFUNCTION("""COMPUTED_VALUE"""),"")</f>
        <v/>
      </c>
      <c r="D40508" s="5">
        <v>0.0</v>
      </c>
    </row>
    <row r="40509" ht="14.25" customHeight="1">
      <c r="A40509" s="5"/>
      <c r="B40509" s="5"/>
      <c r="C40509" s="5" t="str">
        <f>IFERROR(__xludf.DUMMYFUNCTION("""COMPUTED_VALUE"""),"")</f>
        <v/>
      </c>
      <c r="D40509" s="5">
        <v>0.0</v>
      </c>
    </row>
    <row r="40510" ht="14.25" customHeight="1">
      <c r="A40510" s="5"/>
      <c r="B40510" s="5"/>
      <c r="C40510" s="5" t="str">
        <f>IFERROR(__xludf.DUMMYFUNCTION("""COMPUTED_VALUE"""),"")</f>
        <v/>
      </c>
      <c r="D40510" s="5">
        <v>0.0</v>
      </c>
    </row>
    <row r="40511" ht="14.25" customHeight="1">
      <c r="A40511" s="5"/>
      <c r="B40511" s="5"/>
      <c r="C40511" s="5" t="str">
        <f>IFERROR(__xludf.DUMMYFUNCTION("""COMPUTED_VALUE"""),"")</f>
        <v/>
      </c>
      <c r="D40511" s="5">
        <v>0.0</v>
      </c>
    </row>
    <row r="40512" ht="14.25" customHeight="1">
      <c r="A40512" s="5"/>
      <c r="B40512" s="5"/>
      <c r="C40512" s="5" t="str">
        <f>IFERROR(__xludf.DUMMYFUNCTION("""COMPUTED_VALUE"""),"")</f>
        <v/>
      </c>
      <c r="D40512" s="5">
        <v>0.0</v>
      </c>
    </row>
    <row r="40513" ht="14.25" customHeight="1">
      <c r="A40513" s="5"/>
      <c r="B40513" s="5"/>
      <c r="C40513" s="5" t="str">
        <f>IFERROR(__xludf.DUMMYFUNCTION("""COMPUTED_VALUE"""),"")</f>
        <v/>
      </c>
      <c r="D40513" s="5">
        <v>0.0</v>
      </c>
    </row>
    <row r="40514" ht="14.25" customHeight="1">
      <c r="A40514" s="5"/>
      <c r="B40514" s="5"/>
      <c r="C40514" s="5" t="str">
        <f>IFERROR(__xludf.DUMMYFUNCTION("""COMPUTED_VALUE"""),"")</f>
        <v/>
      </c>
      <c r="D40514" s="5">
        <v>0.0</v>
      </c>
    </row>
    <row r="40515" ht="14.25" customHeight="1">
      <c r="A40515" s="5"/>
      <c r="B40515" s="5"/>
      <c r="C40515" s="5" t="str">
        <f>IFERROR(__xludf.DUMMYFUNCTION("""COMPUTED_VALUE"""),"")</f>
        <v/>
      </c>
      <c r="D40515" s="5">
        <v>0.0</v>
      </c>
    </row>
    <row r="40516" ht="14.25" customHeight="1">
      <c r="A40516" s="5"/>
      <c r="B40516" s="5"/>
      <c r="C40516" s="5" t="str">
        <f>IFERROR(__xludf.DUMMYFUNCTION("""COMPUTED_VALUE"""),"")</f>
        <v/>
      </c>
      <c r="D40516" s="5">
        <v>0.0</v>
      </c>
    </row>
    <row r="40517" ht="14.25" customHeight="1">
      <c r="A40517" s="5"/>
      <c r="B40517" s="5"/>
      <c r="C40517" s="5" t="str">
        <f>IFERROR(__xludf.DUMMYFUNCTION("""COMPUTED_VALUE"""),"")</f>
        <v/>
      </c>
      <c r="D40517" s="5">
        <v>0.0</v>
      </c>
    </row>
    <row r="40518" ht="14.25" customHeight="1">
      <c r="A40518" s="5"/>
      <c r="B40518" s="5"/>
      <c r="C40518" s="5" t="str">
        <f>IFERROR(__xludf.DUMMYFUNCTION("""COMPUTED_VALUE"""),"")</f>
        <v/>
      </c>
      <c r="D40518" s="5">
        <v>0.0</v>
      </c>
    </row>
    <row r="40519" ht="14.25" customHeight="1">
      <c r="A40519" s="5"/>
      <c r="B40519" s="5"/>
      <c r="C40519" s="5" t="str">
        <f>IFERROR(__xludf.DUMMYFUNCTION("""COMPUTED_VALUE"""),"")</f>
        <v/>
      </c>
      <c r="D40519" s="5">
        <v>0.0</v>
      </c>
    </row>
    <row r="40520" ht="14.25" customHeight="1">
      <c r="A40520" s="5"/>
      <c r="B40520" s="5"/>
      <c r="C40520" s="5" t="str">
        <f>IFERROR(__xludf.DUMMYFUNCTION("""COMPUTED_VALUE"""),"")</f>
        <v/>
      </c>
      <c r="D40520" s="5">
        <v>0.0</v>
      </c>
    </row>
    <row r="40521" ht="14.25" customHeight="1">
      <c r="A40521" s="5"/>
      <c r="B40521" s="5"/>
      <c r="C40521" s="5" t="str">
        <f>IFERROR(__xludf.DUMMYFUNCTION("""COMPUTED_VALUE"""),"")</f>
        <v/>
      </c>
      <c r="D40521" s="5">
        <v>0.0</v>
      </c>
    </row>
    <row r="40522" ht="14.25" customHeight="1">
      <c r="A40522" s="5"/>
      <c r="B40522" s="5"/>
      <c r="C40522" s="5" t="str">
        <f>IFERROR(__xludf.DUMMYFUNCTION("""COMPUTED_VALUE"""),"")</f>
        <v/>
      </c>
      <c r="D40522" s="5">
        <v>0.0</v>
      </c>
    </row>
    <row r="40523" ht="14.25" customHeight="1">
      <c r="A40523" s="5"/>
      <c r="B40523" s="5"/>
      <c r="C40523" s="5" t="str">
        <f>IFERROR(__xludf.DUMMYFUNCTION("""COMPUTED_VALUE"""),"")</f>
        <v/>
      </c>
      <c r="D40523" s="5">
        <v>0.0</v>
      </c>
    </row>
    <row r="40524" ht="14.25" customHeight="1">
      <c r="A40524" s="5"/>
      <c r="B40524" s="5"/>
      <c r="C40524" s="5" t="str">
        <f>IFERROR(__xludf.DUMMYFUNCTION("""COMPUTED_VALUE"""),"")</f>
        <v/>
      </c>
      <c r="D40524" s="5">
        <v>0.0</v>
      </c>
    </row>
    <row r="40525" ht="14.25" customHeight="1">
      <c r="A40525" s="5"/>
      <c r="B40525" s="5"/>
      <c r="C40525" s="5" t="str">
        <f>IFERROR(__xludf.DUMMYFUNCTION("""COMPUTED_VALUE"""),"")</f>
        <v/>
      </c>
      <c r="D40525" s="5">
        <v>0.0</v>
      </c>
    </row>
    <row r="40526" ht="14.25" customHeight="1">
      <c r="A40526" s="5"/>
      <c r="B40526" s="5"/>
      <c r="C40526" s="5" t="str">
        <f>IFERROR(__xludf.DUMMYFUNCTION("""COMPUTED_VALUE"""),"")</f>
        <v/>
      </c>
      <c r="D40526" s="5">
        <v>0.0</v>
      </c>
    </row>
    <row r="40527" ht="14.25" customHeight="1">
      <c r="A40527" s="5"/>
      <c r="B40527" s="5"/>
      <c r="C40527" s="5" t="str">
        <f>IFERROR(__xludf.DUMMYFUNCTION("""COMPUTED_VALUE"""),"")</f>
        <v/>
      </c>
      <c r="D40527" s="5">
        <v>0.0</v>
      </c>
    </row>
    <row r="40528" ht="14.25" customHeight="1">
      <c r="A40528" s="5"/>
      <c r="B40528" s="5"/>
      <c r="C40528" s="5" t="str">
        <f>IFERROR(__xludf.DUMMYFUNCTION("""COMPUTED_VALUE"""),"")</f>
        <v/>
      </c>
      <c r="D40528" s="5">
        <v>0.0</v>
      </c>
    </row>
    <row r="40529" ht="14.25" customHeight="1">
      <c r="A40529" s="5"/>
      <c r="B40529" s="5"/>
      <c r="C40529" s="5" t="str">
        <f>IFERROR(__xludf.DUMMYFUNCTION("""COMPUTED_VALUE"""),"")</f>
        <v/>
      </c>
      <c r="D40529" s="5">
        <v>0.0</v>
      </c>
    </row>
    <row r="40530" ht="14.25" customHeight="1">
      <c r="A40530" s="5"/>
      <c r="B40530" s="5"/>
      <c r="C40530" s="5" t="str">
        <f>IFERROR(__xludf.DUMMYFUNCTION("""COMPUTED_VALUE"""),"")</f>
        <v/>
      </c>
      <c r="D40530" s="5">
        <v>0.0</v>
      </c>
    </row>
    <row r="40531" ht="14.25" customHeight="1">
      <c r="A40531" s="5"/>
      <c r="B40531" s="5"/>
      <c r="C40531" s="5" t="str">
        <f>IFERROR(__xludf.DUMMYFUNCTION("""COMPUTED_VALUE"""),"")</f>
        <v/>
      </c>
      <c r="D40531" s="5">
        <v>0.0</v>
      </c>
    </row>
    <row r="40532" ht="14.25" customHeight="1">
      <c r="A40532" s="5"/>
      <c r="B40532" s="5"/>
      <c r="C40532" s="5" t="str">
        <f>IFERROR(__xludf.DUMMYFUNCTION("""COMPUTED_VALUE"""),"")</f>
        <v/>
      </c>
      <c r="D40532" s="5">
        <v>0.0</v>
      </c>
    </row>
    <row r="40533" ht="14.25" customHeight="1">
      <c r="A40533" s="5"/>
      <c r="B40533" s="5"/>
      <c r="C40533" s="5" t="str">
        <f>IFERROR(__xludf.DUMMYFUNCTION("""COMPUTED_VALUE"""),"")</f>
        <v/>
      </c>
      <c r="D40533" s="5">
        <v>0.0</v>
      </c>
    </row>
    <row r="40534" ht="14.25" customHeight="1">
      <c r="A40534" s="5"/>
      <c r="B40534" s="5"/>
      <c r="C40534" s="5" t="str">
        <f>IFERROR(__xludf.DUMMYFUNCTION("""COMPUTED_VALUE"""),"")</f>
        <v/>
      </c>
      <c r="D40534" s="5">
        <v>0.0</v>
      </c>
    </row>
    <row r="40535" ht="14.25" customHeight="1">
      <c r="A40535" s="5"/>
      <c r="B40535" s="5"/>
      <c r="C40535" s="5" t="str">
        <f>IFERROR(__xludf.DUMMYFUNCTION("""COMPUTED_VALUE"""),"")</f>
        <v/>
      </c>
      <c r="D40535" s="5">
        <v>0.0</v>
      </c>
    </row>
    <row r="40536" ht="14.25" customHeight="1">
      <c r="A40536" s="5"/>
      <c r="B40536" s="5"/>
      <c r="C40536" s="5" t="str">
        <f>IFERROR(__xludf.DUMMYFUNCTION("""COMPUTED_VALUE"""),"")</f>
        <v/>
      </c>
      <c r="D40536" s="5">
        <v>0.0</v>
      </c>
    </row>
    <row r="40537" ht="14.25" customHeight="1">
      <c r="A40537" s="5"/>
      <c r="B40537" s="5"/>
      <c r="C40537" s="5" t="str">
        <f>IFERROR(__xludf.DUMMYFUNCTION("""COMPUTED_VALUE"""),"")</f>
        <v/>
      </c>
      <c r="D40537" s="5">
        <v>0.0</v>
      </c>
    </row>
    <row r="40538" ht="14.25" customHeight="1">
      <c r="A40538" s="5"/>
      <c r="B40538" s="5"/>
      <c r="C40538" s="5" t="str">
        <f>IFERROR(__xludf.DUMMYFUNCTION("""COMPUTED_VALUE"""),"")</f>
        <v/>
      </c>
      <c r="D40538" s="5">
        <v>0.0</v>
      </c>
    </row>
    <row r="40539" ht="14.25" customHeight="1">
      <c r="A40539" s="5"/>
      <c r="B40539" s="5"/>
      <c r="C40539" s="5" t="str">
        <f>IFERROR(__xludf.DUMMYFUNCTION("""COMPUTED_VALUE"""),"")</f>
        <v/>
      </c>
      <c r="D40539" s="5">
        <v>0.0</v>
      </c>
    </row>
    <row r="40540" ht="14.25" customHeight="1">
      <c r="A40540" s="5"/>
      <c r="B40540" s="5"/>
      <c r="C40540" s="5" t="str">
        <f>IFERROR(__xludf.DUMMYFUNCTION("""COMPUTED_VALUE"""),"")</f>
        <v/>
      </c>
      <c r="D40540" s="5">
        <v>0.0</v>
      </c>
    </row>
    <row r="40541" ht="14.25" customHeight="1">
      <c r="A40541" s="5"/>
      <c r="B40541" s="5"/>
      <c r="C40541" s="5" t="str">
        <f>IFERROR(__xludf.DUMMYFUNCTION("""COMPUTED_VALUE"""),"")</f>
        <v/>
      </c>
      <c r="D40541" s="5">
        <v>0.0</v>
      </c>
    </row>
    <row r="40542" ht="14.25" customHeight="1">
      <c r="A40542" s="5"/>
      <c r="B40542" s="5"/>
      <c r="C40542" s="5" t="str">
        <f>IFERROR(__xludf.DUMMYFUNCTION("""COMPUTED_VALUE"""),"")</f>
        <v/>
      </c>
      <c r="D40542" s="5">
        <v>0.0</v>
      </c>
    </row>
    <row r="40543" ht="14.25" customHeight="1">
      <c r="A40543" s="5"/>
      <c r="B40543" s="5"/>
      <c r="C40543" s="5" t="str">
        <f>IFERROR(__xludf.DUMMYFUNCTION("""COMPUTED_VALUE"""),"")</f>
        <v/>
      </c>
      <c r="D40543" s="5">
        <v>0.0</v>
      </c>
    </row>
    <row r="40544" ht="14.25" customHeight="1">
      <c r="A40544" s="5"/>
      <c r="B40544" s="5"/>
      <c r="C40544" s="5" t="str">
        <f>IFERROR(__xludf.DUMMYFUNCTION("""COMPUTED_VALUE"""),"")</f>
        <v/>
      </c>
      <c r="D40544" s="5">
        <v>0.0</v>
      </c>
    </row>
    <row r="40545" ht="14.25" customHeight="1">
      <c r="A40545" s="5"/>
      <c r="B40545" s="5"/>
      <c r="C40545" s="5" t="str">
        <f>IFERROR(__xludf.DUMMYFUNCTION("""COMPUTED_VALUE"""),"")</f>
        <v/>
      </c>
      <c r="D40545" s="5">
        <v>0.0</v>
      </c>
    </row>
    <row r="40546" ht="14.25" customHeight="1">
      <c r="A40546" s="5"/>
      <c r="B40546" s="5"/>
      <c r="C40546" s="5" t="str">
        <f>IFERROR(__xludf.DUMMYFUNCTION("""COMPUTED_VALUE"""),"")</f>
        <v/>
      </c>
      <c r="D40546" s="5">
        <v>0.0</v>
      </c>
    </row>
    <row r="40547" ht="14.25" customHeight="1">
      <c r="A40547" s="5"/>
      <c r="B40547" s="5"/>
      <c r="C40547" s="5" t="str">
        <f>IFERROR(__xludf.DUMMYFUNCTION("""COMPUTED_VALUE"""),"")</f>
        <v/>
      </c>
      <c r="D40547" s="5">
        <v>0.0</v>
      </c>
    </row>
    <row r="40548" ht="14.25" customHeight="1">
      <c r="A40548" s="5"/>
      <c r="B40548" s="5"/>
      <c r="C40548" s="5" t="str">
        <f>IFERROR(__xludf.DUMMYFUNCTION("""COMPUTED_VALUE"""),"")</f>
        <v/>
      </c>
      <c r="D40548" s="5">
        <v>0.0</v>
      </c>
    </row>
    <row r="40549" ht="14.25" customHeight="1">
      <c r="A40549" s="5"/>
      <c r="B40549" s="5"/>
      <c r="C40549" s="5" t="str">
        <f>IFERROR(__xludf.DUMMYFUNCTION("""COMPUTED_VALUE"""),"")</f>
        <v/>
      </c>
      <c r="D40549" s="5">
        <v>0.0</v>
      </c>
    </row>
    <row r="40550" ht="14.25" customHeight="1">
      <c r="A40550" s="5"/>
      <c r="B40550" s="5"/>
      <c r="C40550" s="5" t="str">
        <f>IFERROR(__xludf.DUMMYFUNCTION("""COMPUTED_VALUE"""),"")</f>
        <v/>
      </c>
      <c r="D40550" s="5">
        <v>0.0</v>
      </c>
    </row>
    <row r="40551" ht="14.25" customHeight="1">
      <c r="A40551" s="5"/>
      <c r="B40551" s="5"/>
      <c r="C40551" s="5" t="str">
        <f>IFERROR(__xludf.DUMMYFUNCTION("""COMPUTED_VALUE"""),"")</f>
        <v/>
      </c>
      <c r="D40551" s="5">
        <v>0.0</v>
      </c>
    </row>
    <row r="40552" ht="14.25" customHeight="1">
      <c r="A40552" s="5"/>
      <c r="B40552" s="5"/>
      <c r="C40552" s="5" t="str">
        <f>IFERROR(__xludf.DUMMYFUNCTION("""COMPUTED_VALUE"""),"")</f>
        <v/>
      </c>
      <c r="D40552" s="5">
        <v>0.0</v>
      </c>
    </row>
    <row r="40553" ht="14.25" customHeight="1">
      <c r="A40553" s="5"/>
      <c r="B40553" s="5"/>
      <c r="C40553" s="5" t="str">
        <f>IFERROR(__xludf.DUMMYFUNCTION("""COMPUTED_VALUE"""),"")</f>
        <v/>
      </c>
      <c r="D40553" s="5">
        <v>0.0</v>
      </c>
    </row>
    <row r="40554" ht="14.25" customHeight="1">
      <c r="A40554" s="5"/>
      <c r="B40554" s="5"/>
      <c r="C40554" s="5" t="str">
        <f>IFERROR(__xludf.DUMMYFUNCTION("""COMPUTED_VALUE"""),"")</f>
        <v/>
      </c>
      <c r="D40554" s="5">
        <v>0.0</v>
      </c>
    </row>
    <row r="40555" ht="14.25" customHeight="1">
      <c r="A40555" s="5"/>
      <c r="B40555" s="5"/>
      <c r="C40555" s="5" t="str">
        <f>IFERROR(__xludf.DUMMYFUNCTION("""COMPUTED_VALUE"""),"")</f>
        <v/>
      </c>
      <c r="D40555" s="5">
        <v>0.0</v>
      </c>
    </row>
    <row r="40556" ht="14.25" customHeight="1">
      <c r="A40556" s="5"/>
      <c r="B40556" s="5"/>
      <c r="C40556" s="5" t="str">
        <f>IFERROR(__xludf.DUMMYFUNCTION("""COMPUTED_VALUE"""),"")</f>
        <v/>
      </c>
      <c r="D40556" s="5">
        <v>0.0</v>
      </c>
    </row>
    <row r="40557" ht="14.25" customHeight="1">
      <c r="A40557" s="5"/>
      <c r="B40557" s="5"/>
      <c r="C40557" s="5" t="str">
        <f>IFERROR(__xludf.DUMMYFUNCTION("""COMPUTED_VALUE"""),"")</f>
        <v/>
      </c>
      <c r="D40557" s="5">
        <v>0.0</v>
      </c>
    </row>
    <row r="40558" ht="14.25" customHeight="1">
      <c r="A40558" s="5"/>
      <c r="B40558" s="5"/>
      <c r="C40558" s="5" t="str">
        <f>IFERROR(__xludf.DUMMYFUNCTION("""COMPUTED_VALUE"""),"")</f>
        <v/>
      </c>
      <c r="D40558" s="5">
        <v>0.0</v>
      </c>
    </row>
    <row r="40559" ht="14.25" customHeight="1">
      <c r="A40559" s="5"/>
      <c r="B40559" s="5"/>
      <c r="C40559" s="5" t="str">
        <f>IFERROR(__xludf.DUMMYFUNCTION("""COMPUTED_VALUE"""),"")</f>
        <v/>
      </c>
      <c r="D40559" s="5">
        <v>0.0</v>
      </c>
    </row>
    <row r="40560" ht="14.25" customHeight="1">
      <c r="A40560" s="5"/>
      <c r="B40560" s="5"/>
      <c r="C40560" s="5" t="str">
        <f>IFERROR(__xludf.DUMMYFUNCTION("""COMPUTED_VALUE"""),"")</f>
        <v/>
      </c>
      <c r="D40560" s="5">
        <v>0.0</v>
      </c>
    </row>
    <row r="40561" ht="14.25" customHeight="1">
      <c r="A40561" s="5"/>
      <c r="B40561" s="5"/>
      <c r="C40561" s="5" t="str">
        <f>IFERROR(__xludf.DUMMYFUNCTION("""COMPUTED_VALUE"""),"")</f>
        <v/>
      </c>
      <c r="D40561" s="5">
        <v>0.0</v>
      </c>
    </row>
    <row r="40562" ht="14.25" customHeight="1">
      <c r="A40562" s="5"/>
      <c r="B40562" s="5"/>
      <c r="C40562" s="5" t="str">
        <f>IFERROR(__xludf.DUMMYFUNCTION("""COMPUTED_VALUE"""),"")</f>
        <v/>
      </c>
      <c r="D40562" s="5">
        <v>0.0</v>
      </c>
    </row>
    <row r="40563" ht="14.25" customHeight="1">
      <c r="A40563" s="5"/>
      <c r="B40563" s="5"/>
      <c r="C40563" s="5" t="str">
        <f>IFERROR(__xludf.DUMMYFUNCTION("""COMPUTED_VALUE"""),"")</f>
        <v/>
      </c>
      <c r="D40563" s="5">
        <v>0.0</v>
      </c>
    </row>
    <row r="40564" ht="14.25" customHeight="1">
      <c r="A40564" s="5"/>
      <c r="B40564" s="5"/>
      <c r="C40564" s="5" t="str">
        <f>IFERROR(__xludf.DUMMYFUNCTION("""COMPUTED_VALUE"""),"")</f>
        <v/>
      </c>
      <c r="D40564" s="5">
        <v>0.0</v>
      </c>
    </row>
    <row r="40565" ht="14.25" customHeight="1">
      <c r="A40565" s="5"/>
      <c r="B40565" s="5"/>
      <c r="C40565" s="5" t="str">
        <f>IFERROR(__xludf.DUMMYFUNCTION("""COMPUTED_VALUE"""),"")</f>
        <v/>
      </c>
      <c r="D40565" s="5">
        <v>0.0</v>
      </c>
    </row>
    <row r="40566" ht="14.25" customHeight="1">
      <c r="A40566" s="5"/>
      <c r="B40566" s="5"/>
      <c r="C40566" s="5" t="str">
        <f>IFERROR(__xludf.DUMMYFUNCTION("""COMPUTED_VALUE"""),"")</f>
        <v/>
      </c>
      <c r="D40566" s="5">
        <v>0.0</v>
      </c>
    </row>
    <row r="40567" ht="14.25" customHeight="1">
      <c r="A40567" s="5"/>
      <c r="B40567" s="5"/>
      <c r="C40567" s="5" t="str">
        <f>IFERROR(__xludf.DUMMYFUNCTION("""COMPUTED_VALUE"""),"")</f>
        <v/>
      </c>
      <c r="D40567" s="5">
        <v>0.0</v>
      </c>
    </row>
    <row r="40568" ht="14.25" customHeight="1">
      <c r="A40568" s="5"/>
      <c r="B40568" s="5"/>
      <c r="C40568" s="5" t="str">
        <f>IFERROR(__xludf.DUMMYFUNCTION("""COMPUTED_VALUE"""),"")</f>
        <v/>
      </c>
      <c r="D40568" s="5">
        <v>0.0</v>
      </c>
    </row>
    <row r="40569" ht="14.25" customHeight="1">
      <c r="A40569" s="5"/>
      <c r="B40569" s="5"/>
      <c r="C40569" s="5" t="str">
        <f>IFERROR(__xludf.DUMMYFUNCTION("""COMPUTED_VALUE"""),"")</f>
        <v/>
      </c>
      <c r="D40569" s="5">
        <v>0.0</v>
      </c>
    </row>
    <row r="40570" ht="14.25" customHeight="1">
      <c r="A40570" s="5"/>
      <c r="B40570" s="5"/>
      <c r="C40570" s="5" t="str">
        <f>IFERROR(__xludf.DUMMYFUNCTION("""COMPUTED_VALUE"""),"")</f>
        <v/>
      </c>
      <c r="D40570" s="5">
        <v>0.0</v>
      </c>
    </row>
    <row r="40571" ht="14.25" customHeight="1">
      <c r="A40571" s="5"/>
      <c r="B40571" s="5"/>
      <c r="C40571" s="5" t="str">
        <f>IFERROR(__xludf.DUMMYFUNCTION("""COMPUTED_VALUE"""),"")</f>
        <v/>
      </c>
      <c r="D40571" s="5">
        <v>0.0</v>
      </c>
    </row>
    <row r="40572" ht="14.25" customHeight="1">
      <c r="A40572" s="5"/>
      <c r="B40572" s="5"/>
      <c r="C40572" s="5" t="str">
        <f>IFERROR(__xludf.DUMMYFUNCTION("""COMPUTED_VALUE"""),"")</f>
        <v/>
      </c>
      <c r="D40572" s="5">
        <v>0.0</v>
      </c>
    </row>
    <row r="40573" ht="14.25" customHeight="1">
      <c r="A40573" s="5"/>
      <c r="B40573" s="5"/>
      <c r="C40573" s="5" t="str">
        <f>IFERROR(__xludf.DUMMYFUNCTION("""COMPUTED_VALUE"""),"")</f>
        <v/>
      </c>
      <c r="D40573" s="5">
        <v>0.0</v>
      </c>
    </row>
    <row r="40574" ht="14.25" customHeight="1">
      <c r="A40574" s="5"/>
      <c r="B40574" s="5"/>
      <c r="C40574" s="5" t="str">
        <f>IFERROR(__xludf.DUMMYFUNCTION("""COMPUTED_VALUE"""),"")</f>
        <v/>
      </c>
      <c r="D40574" s="5">
        <v>0.0</v>
      </c>
    </row>
    <row r="40575" ht="14.25" customHeight="1">
      <c r="A40575" s="5"/>
      <c r="B40575" s="5"/>
      <c r="C40575" s="5" t="str">
        <f>IFERROR(__xludf.DUMMYFUNCTION("""COMPUTED_VALUE"""),"")</f>
        <v/>
      </c>
      <c r="D40575" s="5">
        <v>0.0</v>
      </c>
    </row>
    <row r="40576" ht="14.25" customHeight="1">
      <c r="A40576" s="5"/>
      <c r="B40576" s="5"/>
      <c r="C40576" s="5" t="str">
        <f>IFERROR(__xludf.DUMMYFUNCTION("""COMPUTED_VALUE"""),"")</f>
        <v/>
      </c>
      <c r="D40576" s="5">
        <v>0.0</v>
      </c>
    </row>
    <row r="40577" ht="14.25" customHeight="1">
      <c r="A40577" s="5"/>
      <c r="B40577" s="5"/>
      <c r="C40577" s="5" t="str">
        <f>IFERROR(__xludf.DUMMYFUNCTION("""COMPUTED_VALUE"""),"")</f>
        <v/>
      </c>
      <c r="D40577" s="5">
        <v>0.0</v>
      </c>
    </row>
    <row r="40578" ht="14.25" customHeight="1">
      <c r="A40578" s="5"/>
      <c r="B40578" s="5"/>
      <c r="C40578" s="5" t="str">
        <f>IFERROR(__xludf.DUMMYFUNCTION("""COMPUTED_VALUE"""),"")</f>
        <v/>
      </c>
      <c r="D40578" s="5">
        <v>0.0</v>
      </c>
    </row>
    <row r="40579" ht="14.25" customHeight="1">
      <c r="A40579" s="5"/>
      <c r="B40579" s="5"/>
      <c r="C40579" s="5" t="str">
        <f>IFERROR(__xludf.DUMMYFUNCTION("""COMPUTED_VALUE"""),"")</f>
        <v/>
      </c>
      <c r="D40579" s="5">
        <v>0.0</v>
      </c>
    </row>
    <row r="40580" ht="14.25" customHeight="1">
      <c r="A40580" s="5"/>
      <c r="B40580" s="5"/>
      <c r="C40580" s="5" t="str">
        <f>IFERROR(__xludf.DUMMYFUNCTION("""COMPUTED_VALUE"""),"")</f>
        <v/>
      </c>
      <c r="D40580" s="5">
        <v>0.0</v>
      </c>
    </row>
    <row r="40581" ht="14.25" customHeight="1">
      <c r="A40581" s="5"/>
      <c r="B40581" s="5"/>
      <c r="C40581" s="5" t="str">
        <f>IFERROR(__xludf.DUMMYFUNCTION("""COMPUTED_VALUE"""),"")</f>
        <v/>
      </c>
      <c r="D40581" s="5">
        <v>0.0</v>
      </c>
    </row>
    <row r="40582" ht="14.25" customHeight="1">
      <c r="A40582" s="5"/>
      <c r="B40582" s="5"/>
      <c r="C40582" s="5" t="str">
        <f>IFERROR(__xludf.DUMMYFUNCTION("""COMPUTED_VALUE"""),"")</f>
        <v/>
      </c>
      <c r="D40582" s="5">
        <v>0.0</v>
      </c>
    </row>
    <row r="40583" ht="14.25" customHeight="1">
      <c r="A40583" s="5"/>
      <c r="B40583" s="5"/>
      <c r="C40583" s="5" t="str">
        <f>IFERROR(__xludf.DUMMYFUNCTION("""COMPUTED_VALUE"""),"")</f>
        <v/>
      </c>
      <c r="D40583" s="5">
        <v>0.0</v>
      </c>
    </row>
    <row r="40584" ht="14.25" customHeight="1">
      <c r="A40584" s="5"/>
      <c r="B40584" s="5"/>
      <c r="C40584" s="5" t="str">
        <f>IFERROR(__xludf.DUMMYFUNCTION("""COMPUTED_VALUE"""),"")</f>
        <v/>
      </c>
      <c r="D40584" s="5">
        <v>0.0</v>
      </c>
    </row>
    <row r="40585" ht="14.25" customHeight="1">
      <c r="A40585" s="5"/>
      <c r="B40585" s="5"/>
      <c r="C40585" s="5" t="str">
        <f>IFERROR(__xludf.DUMMYFUNCTION("""COMPUTED_VALUE"""),"")</f>
        <v/>
      </c>
      <c r="D40585" s="5">
        <v>0.0</v>
      </c>
    </row>
    <row r="40586" ht="14.25" customHeight="1">
      <c r="A40586" s="5"/>
      <c r="B40586" s="5"/>
      <c r="C40586" s="5" t="str">
        <f>IFERROR(__xludf.DUMMYFUNCTION("""COMPUTED_VALUE"""),"")</f>
        <v/>
      </c>
      <c r="D40586" s="5">
        <v>0.0</v>
      </c>
    </row>
    <row r="40587" ht="14.25" customHeight="1">
      <c r="A40587" s="5"/>
      <c r="B40587" s="5"/>
      <c r="C40587" s="5" t="str">
        <f>IFERROR(__xludf.DUMMYFUNCTION("""COMPUTED_VALUE"""),"")</f>
        <v/>
      </c>
      <c r="D40587" s="5">
        <v>0.0</v>
      </c>
    </row>
    <row r="40588" ht="14.25" customHeight="1">
      <c r="A40588" s="5"/>
      <c r="B40588" s="5"/>
      <c r="C40588" s="5" t="str">
        <f>IFERROR(__xludf.DUMMYFUNCTION("""COMPUTED_VALUE"""),"")</f>
        <v/>
      </c>
      <c r="D40588" s="5">
        <v>0.0</v>
      </c>
    </row>
    <row r="40589" ht="14.25" customHeight="1">
      <c r="A40589" s="5"/>
      <c r="B40589" s="5"/>
      <c r="C40589" s="5" t="str">
        <f>IFERROR(__xludf.DUMMYFUNCTION("""COMPUTED_VALUE"""),"")</f>
        <v/>
      </c>
      <c r="D40589" s="5">
        <v>0.0</v>
      </c>
    </row>
    <row r="40590" ht="14.25" customHeight="1">
      <c r="A40590" s="5"/>
      <c r="B40590" s="5"/>
      <c r="C40590" s="5" t="str">
        <f>IFERROR(__xludf.DUMMYFUNCTION("""COMPUTED_VALUE"""),"")</f>
        <v/>
      </c>
      <c r="D40590" s="5">
        <v>0.0</v>
      </c>
    </row>
    <row r="40591" ht="14.25" customHeight="1">
      <c r="A40591" s="5"/>
      <c r="B40591" s="5"/>
      <c r="C40591" s="5" t="str">
        <f>IFERROR(__xludf.DUMMYFUNCTION("""COMPUTED_VALUE"""),"")</f>
        <v/>
      </c>
      <c r="D40591" s="5">
        <v>0.0</v>
      </c>
    </row>
    <row r="40592" ht="14.25" customHeight="1">
      <c r="A40592" s="5"/>
      <c r="B40592" s="5"/>
      <c r="C40592" s="5" t="str">
        <f>IFERROR(__xludf.DUMMYFUNCTION("""COMPUTED_VALUE"""),"")</f>
        <v/>
      </c>
      <c r="D40592" s="5">
        <v>0.0</v>
      </c>
    </row>
    <row r="40593" ht="14.25" customHeight="1">
      <c r="A40593" s="5"/>
      <c r="B40593" s="5"/>
      <c r="C40593" s="5" t="str">
        <f>IFERROR(__xludf.DUMMYFUNCTION("""COMPUTED_VALUE"""),"")</f>
        <v/>
      </c>
      <c r="D40593" s="5">
        <v>0.0</v>
      </c>
    </row>
    <row r="40594" ht="14.25" customHeight="1">
      <c r="A40594" s="5"/>
      <c r="B40594" s="5"/>
      <c r="C40594" s="5" t="str">
        <f>IFERROR(__xludf.DUMMYFUNCTION("""COMPUTED_VALUE"""),"")</f>
        <v/>
      </c>
      <c r="D40594" s="5">
        <v>0.0</v>
      </c>
    </row>
    <row r="40595" ht="14.25" customHeight="1">
      <c r="A40595" s="5"/>
      <c r="B40595" s="5"/>
      <c r="C40595" s="5" t="str">
        <f>IFERROR(__xludf.DUMMYFUNCTION("""COMPUTED_VALUE"""),"")</f>
        <v/>
      </c>
      <c r="D40595" s="5">
        <v>0.0</v>
      </c>
    </row>
    <row r="40596" ht="14.25" customHeight="1">
      <c r="A40596" s="5"/>
      <c r="B40596" s="5"/>
      <c r="C40596" s="5" t="str">
        <f>IFERROR(__xludf.DUMMYFUNCTION("""COMPUTED_VALUE"""),"")</f>
        <v/>
      </c>
      <c r="D40596" s="5">
        <v>0.0</v>
      </c>
    </row>
    <row r="40597" ht="14.25" customHeight="1">
      <c r="A40597" s="5"/>
      <c r="B40597" s="5"/>
      <c r="C40597" s="5" t="str">
        <f>IFERROR(__xludf.DUMMYFUNCTION("""COMPUTED_VALUE"""),"")</f>
        <v/>
      </c>
      <c r="D40597" s="5">
        <v>0.0</v>
      </c>
    </row>
    <row r="40598" ht="14.25" customHeight="1">
      <c r="A40598" s="5"/>
      <c r="B40598" s="5"/>
      <c r="C40598" s="5" t="str">
        <f>IFERROR(__xludf.DUMMYFUNCTION("""COMPUTED_VALUE"""),"")</f>
        <v/>
      </c>
      <c r="D40598" s="5">
        <v>0.0</v>
      </c>
    </row>
    <row r="40599" ht="14.25" customHeight="1">
      <c r="A40599" s="5"/>
      <c r="B40599" s="5"/>
      <c r="C40599" s="5" t="str">
        <f>IFERROR(__xludf.DUMMYFUNCTION("""COMPUTED_VALUE"""),"")</f>
        <v/>
      </c>
      <c r="D40599" s="5">
        <v>0.0</v>
      </c>
    </row>
    <row r="40600" ht="14.25" customHeight="1">
      <c r="A40600" s="5"/>
      <c r="B40600" s="5"/>
      <c r="C40600" s="5" t="str">
        <f>IFERROR(__xludf.DUMMYFUNCTION("""COMPUTED_VALUE"""),"")</f>
        <v/>
      </c>
      <c r="D40600" s="5">
        <v>0.0</v>
      </c>
    </row>
    <row r="40601" ht="14.25" customHeight="1">
      <c r="A40601" s="5"/>
      <c r="B40601" s="5"/>
      <c r="C40601" s="5" t="str">
        <f>IFERROR(__xludf.DUMMYFUNCTION("""COMPUTED_VALUE"""),"")</f>
        <v/>
      </c>
      <c r="D40601" s="5">
        <v>0.0</v>
      </c>
    </row>
    <row r="40602" ht="14.25" customHeight="1">
      <c r="A40602" s="5"/>
      <c r="B40602" s="5"/>
      <c r="C40602" s="5" t="str">
        <f>IFERROR(__xludf.DUMMYFUNCTION("""COMPUTED_VALUE"""),"")</f>
        <v/>
      </c>
      <c r="D40602" s="5">
        <v>0.0</v>
      </c>
    </row>
    <row r="40603" ht="14.25" customHeight="1">
      <c r="A40603" s="5"/>
      <c r="B40603" s="5"/>
      <c r="C40603" s="5" t="str">
        <f>IFERROR(__xludf.DUMMYFUNCTION("""COMPUTED_VALUE"""),"")</f>
        <v/>
      </c>
      <c r="D40603" s="5">
        <v>0.0</v>
      </c>
    </row>
    <row r="40604" ht="14.25" customHeight="1">
      <c r="A40604" s="5"/>
      <c r="B40604" s="5"/>
      <c r="C40604" s="5" t="str">
        <f>IFERROR(__xludf.DUMMYFUNCTION("""COMPUTED_VALUE"""),"")</f>
        <v/>
      </c>
      <c r="D40604" s="5">
        <v>0.0</v>
      </c>
    </row>
    <row r="40605" ht="14.25" customHeight="1">
      <c r="A40605" s="5"/>
      <c r="B40605" s="5"/>
      <c r="C40605" s="5" t="str">
        <f>IFERROR(__xludf.DUMMYFUNCTION("""COMPUTED_VALUE"""),"")</f>
        <v/>
      </c>
      <c r="D40605" s="5">
        <v>0.0</v>
      </c>
    </row>
    <row r="40606" ht="14.25" customHeight="1">
      <c r="A40606" s="5"/>
      <c r="B40606" s="5"/>
      <c r="C40606" s="5" t="str">
        <f>IFERROR(__xludf.DUMMYFUNCTION("""COMPUTED_VALUE"""),"")</f>
        <v/>
      </c>
      <c r="D40606" s="5">
        <v>0.0</v>
      </c>
    </row>
    <row r="40607" ht="14.25" customHeight="1">
      <c r="A40607" s="5"/>
      <c r="B40607" s="5"/>
      <c r="C40607" s="5" t="str">
        <f>IFERROR(__xludf.DUMMYFUNCTION("""COMPUTED_VALUE"""),"")</f>
        <v/>
      </c>
      <c r="D40607" s="5">
        <v>0.0</v>
      </c>
    </row>
    <row r="40608" ht="14.25" customHeight="1">
      <c r="A40608" s="5"/>
      <c r="B40608" s="5"/>
      <c r="C40608" s="5" t="str">
        <f>IFERROR(__xludf.DUMMYFUNCTION("""COMPUTED_VALUE"""),"")</f>
        <v/>
      </c>
      <c r="D40608" s="5">
        <v>0.0</v>
      </c>
    </row>
    <row r="40609" ht="14.25" customHeight="1">
      <c r="A40609" s="5"/>
      <c r="B40609" s="5"/>
      <c r="C40609" s="5" t="str">
        <f>IFERROR(__xludf.DUMMYFUNCTION("""COMPUTED_VALUE"""),"")</f>
        <v/>
      </c>
      <c r="D40609" s="5">
        <v>0.0</v>
      </c>
    </row>
    <row r="40610" ht="14.25" customHeight="1">
      <c r="A40610" s="5"/>
      <c r="B40610" s="5"/>
      <c r="C40610" s="5" t="str">
        <f>IFERROR(__xludf.DUMMYFUNCTION("""COMPUTED_VALUE"""),"")</f>
        <v/>
      </c>
      <c r="D40610" s="5">
        <v>0.0</v>
      </c>
    </row>
    <row r="40611" ht="14.25" customHeight="1">
      <c r="A40611" s="5"/>
      <c r="B40611" s="5"/>
      <c r="C40611" s="5" t="str">
        <f>IFERROR(__xludf.DUMMYFUNCTION("""COMPUTED_VALUE"""),"")</f>
        <v/>
      </c>
      <c r="D40611" s="5">
        <v>0.0</v>
      </c>
    </row>
    <row r="40612" ht="14.25" customHeight="1">
      <c r="A40612" s="5"/>
      <c r="B40612" s="5"/>
      <c r="C40612" s="5" t="str">
        <f>IFERROR(__xludf.DUMMYFUNCTION("""COMPUTED_VALUE"""),"")</f>
        <v/>
      </c>
      <c r="D40612" s="5">
        <v>0.0</v>
      </c>
    </row>
    <row r="40613" ht="14.25" customHeight="1">
      <c r="A40613" s="5"/>
      <c r="B40613" s="5"/>
      <c r="C40613" s="5" t="str">
        <f>IFERROR(__xludf.DUMMYFUNCTION("""COMPUTED_VALUE"""),"")</f>
        <v/>
      </c>
      <c r="D40613" s="5">
        <v>0.0</v>
      </c>
    </row>
    <row r="40614" ht="14.25" customHeight="1">
      <c r="A40614" s="5"/>
      <c r="B40614" s="5"/>
      <c r="C40614" s="5" t="str">
        <f>IFERROR(__xludf.DUMMYFUNCTION("""COMPUTED_VALUE"""),"")</f>
        <v/>
      </c>
      <c r="D40614" s="5">
        <v>0.0</v>
      </c>
    </row>
    <row r="40615" ht="14.25" customHeight="1">
      <c r="A40615" s="5"/>
      <c r="B40615" s="5"/>
      <c r="C40615" s="5" t="str">
        <f>IFERROR(__xludf.DUMMYFUNCTION("""COMPUTED_VALUE"""),"")</f>
        <v/>
      </c>
      <c r="D40615" s="5">
        <v>0.0</v>
      </c>
    </row>
    <row r="40616" ht="14.25" customHeight="1">
      <c r="A40616" s="5"/>
      <c r="B40616" s="5"/>
      <c r="C40616" s="5" t="str">
        <f>IFERROR(__xludf.DUMMYFUNCTION("""COMPUTED_VALUE"""),"")</f>
        <v/>
      </c>
      <c r="D40616" s="5">
        <v>0.0</v>
      </c>
    </row>
    <row r="40617" ht="14.25" customHeight="1">
      <c r="A40617" s="5"/>
      <c r="B40617" s="5"/>
      <c r="C40617" s="5" t="str">
        <f>IFERROR(__xludf.DUMMYFUNCTION("""COMPUTED_VALUE"""),"")</f>
        <v/>
      </c>
      <c r="D40617" s="5">
        <v>0.0</v>
      </c>
    </row>
    <row r="40618" ht="14.25" customHeight="1">
      <c r="A40618" s="5"/>
      <c r="B40618" s="5"/>
      <c r="C40618" s="5" t="str">
        <f>IFERROR(__xludf.DUMMYFUNCTION("""COMPUTED_VALUE"""),"")</f>
        <v/>
      </c>
      <c r="D40618" s="5">
        <v>0.0</v>
      </c>
    </row>
    <row r="40619" ht="14.25" customHeight="1">
      <c r="A40619" s="5"/>
      <c r="B40619" s="5"/>
      <c r="C40619" s="5" t="str">
        <f>IFERROR(__xludf.DUMMYFUNCTION("""COMPUTED_VALUE"""),"")</f>
        <v/>
      </c>
      <c r="D40619" s="5">
        <v>0.0</v>
      </c>
    </row>
    <row r="40620" ht="14.25" customHeight="1">
      <c r="A40620" s="5"/>
      <c r="B40620" s="5"/>
      <c r="C40620" s="5" t="str">
        <f>IFERROR(__xludf.DUMMYFUNCTION("""COMPUTED_VALUE"""),"")</f>
        <v/>
      </c>
      <c r="D40620" s="5">
        <v>0.0</v>
      </c>
    </row>
    <row r="40621" ht="14.25" customHeight="1">
      <c r="A40621" s="5"/>
      <c r="B40621" s="5"/>
      <c r="C40621" s="5" t="str">
        <f>IFERROR(__xludf.DUMMYFUNCTION("""COMPUTED_VALUE"""),"")</f>
        <v/>
      </c>
      <c r="D40621" s="5">
        <v>0.0</v>
      </c>
    </row>
    <row r="40622" ht="14.25" customHeight="1">
      <c r="A40622" s="5"/>
      <c r="B40622" s="5"/>
      <c r="C40622" s="5" t="str">
        <f>IFERROR(__xludf.DUMMYFUNCTION("""COMPUTED_VALUE"""),"")</f>
        <v/>
      </c>
      <c r="D40622" s="5">
        <v>0.0</v>
      </c>
    </row>
    <row r="40623" ht="14.25" customHeight="1">
      <c r="A40623" s="5"/>
      <c r="B40623" s="5"/>
      <c r="C40623" s="5" t="str">
        <f>IFERROR(__xludf.DUMMYFUNCTION("""COMPUTED_VALUE"""),"")</f>
        <v/>
      </c>
      <c r="D40623" s="5">
        <v>0.0</v>
      </c>
    </row>
    <row r="40624" ht="14.25" customHeight="1">
      <c r="A40624" s="5"/>
      <c r="B40624" s="5"/>
      <c r="C40624" s="5" t="str">
        <f>IFERROR(__xludf.DUMMYFUNCTION("""COMPUTED_VALUE"""),"")</f>
        <v/>
      </c>
      <c r="D40624" s="5">
        <v>0.0</v>
      </c>
    </row>
    <row r="40625" ht="14.25" customHeight="1">
      <c r="A40625" s="5"/>
      <c r="B40625" s="5"/>
      <c r="C40625" s="5" t="str">
        <f>IFERROR(__xludf.DUMMYFUNCTION("""COMPUTED_VALUE"""),"")</f>
        <v/>
      </c>
      <c r="D40625" s="5">
        <v>0.0</v>
      </c>
    </row>
    <row r="40626" ht="14.25" customHeight="1">
      <c r="A40626" s="5"/>
      <c r="B40626" s="5"/>
      <c r="C40626" s="5" t="str">
        <f>IFERROR(__xludf.DUMMYFUNCTION("""COMPUTED_VALUE"""),"")</f>
        <v/>
      </c>
      <c r="D40626" s="5">
        <v>0.0</v>
      </c>
    </row>
    <row r="40627" ht="14.25" customHeight="1">
      <c r="A40627" s="5"/>
      <c r="B40627" s="5"/>
      <c r="C40627" s="5" t="str">
        <f>IFERROR(__xludf.DUMMYFUNCTION("""COMPUTED_VALUE"""),"")</f>
        <v/>
      </c>
      <c r="D40627" s="5">
        <v>0.0</v>
      </c>
    </row>
    <row r="40628" ht="14.25" customHeight="1">
      <c r="A40628" s="5"/>
      <c r="B40628" s="5"/>
      <c r="C40628" s="5" t="str">
        <f>IFERROR(__xludf.DUMMYFUNCTION("""COMPUTED_VALUE"""),"")</f>
        <v/>
      </c>
      <c r="D40628" s="5">
        <v>0.0</v>
      </c>
    </row>
    <row r="40629" ht="14.25" customHeight="1">
      <c r="A40629" s="5"/>
      <c r="B40629" s="5"/>
      <c r="C40629" s="5" t="str">
        <f>IFERROR(__xludf.DUMMYFUNCTION("""COMPUTED_VALUE"""),"")</f>
        <v/>
      </c>
      <c r="D40629" s="5">
        <v>0.0</v>
      </c>
    </row>
    <row r="40630" ht="14.25" customHeight="1">
      <c r="A40630" s="5"/>
      <c r="B40630" s="5"/>
      <c r="C40630" s="5" t="str">
        <f>IFERROR(__xludf.DUMMYFUNCTION("""COMPUTED_VALUE"""),"")</f>
        <v/>
      </c>
      <c r="D40630" s="5">
        <v>0.0</v>
      </c>
    </row>
    <row r="40631" ht="14.25" customHeight="1">
      <c r="A40631" s="5"/>
      <c r="B40631" s="5"/>
      <c r="C40631" s="5" t="str">
        <f>IFERROR(__xludf.DUMMYFUNCTION("""COMPUTED_VALUE"""),"")</f>
        <v/>
      </c>
      <c r="D40631" s="5">
        <v>0.0</v>
      </c>
    </row>
    <row r="40632" ht="14.25" customHeight="1">
      <c r="A40632" s="5"/>
      <c r="B40632" s="5"/>
      <c r="C40632" s="5" t="str">
        <f>IFERROR(__xludf.DUMMYFUNCTION("""COMPUTED_VALUE"""),"")</f>
        <v/>
      </c>
      <c r="D40632" s="5">
        <v>0.0</v>
      </c>
    </row>
    <row r="40633" ht="14.25" customHeight="1">
      <c r="A40633" s="5"/>
      <c r="B40633" s="5"/>
      <c r="C40633" s="5" t="str">
        <f>IFERROR(__xludf.DUMMYFUNCTION("""COMPUTED_VALUE"""),"")</f>
        <v/>
      </c>
      <c r="D40633" s="5">
        <v>0.0</v>
      </c>
    </row>
    <row r="40634" ht="14.25" customHeight="1">
      <c r="A40634" s="5"/>
      <c r="B40634" s="5"/>
      <c r="C40634" s="5" t="str">
        <f>IFERROR(__xludf.DUMMYFUNCTION("""COMPUTED_VALUE"""),"")</f>
        <v/>
      </c>
      <c r="D40634" s="5">
        <v>0.0</v>
      </c>
    </row>
    <row r="40635" ht="14.25" customHeight="1">
      <c r="A40635" s="5"/>
      <c r="B40635" s="5"/>
      <c r="C40635" s="5" t="str">
        <f>IFERROR(__xludf.DUMMYFUNCTION("""COMPUTED_VALUE"""),"")</f>
        <v/>
      </c>
      <c r="D40635" s="5">
        <v>0.0</v>
      </c>
    </row>
    <row r="40636" ht="14.25" customHeight="1">
      <c r="A40636" s="5"/>
      <c r="B40636" s="5"/>
      <c r="C40636" s="5" t="str">
        <f>IFERROR(__xludf.DUMMYFUNCTION("""COMPUTED_VALUE"""),"")</f>
        <v/>
      </c>
      <c r="D40636" s="5">
        <v>0.0</v>
      </c>
    </row>
    <row r="40637" ht="14.25" customHeight="1">
      <c r="A40637" s="5"/>
      <c r="B40637" s="5"/>
      <c r="C40637" s="5" t="str">
        <f>IFERROR(__xludf.DUMMYFUNCTION("""COMPUTED_VALUE"""),"")</f>
        <v/>
      </c>
      <c r="D40637" s="5">
        <v>0.0</v>
      </c>
    </row>
    <row r="40638" ht="14.25" customHeight="1">
      <c r="A40638" s="5"/>
      <c r="B40638" s="5"/>
      <c r="C40638" s="5" t="str">
        <f>IFERROR(__xludf.DUMMYFUNCTION("""COMPUTED_VALUE"""),"")</f>
        <v/>
      </c>
      <c r="D40638" s="5">
        <v>0.0</v>
      </c>
    </row>
    <row r="40639" ht="14.25" customHeight="1">
      <c r="A40639" s="5"/>
      <c r="B40639" s="5"/>
      <c r="C40639" s="5" t="str">
        <f>IFERROR(__xludf.DUMMYFUNCTION("""COMPUTED_VALUE"""),"")</f>
        <v/>
      </c>
      <c r="D40639" s="5">
        <v>0.0</v>
      </c>
    </row>
    <row r="40640" ht="14.25" customHeight="1">
      <c r="A40640" s="5"/>
      <c r="B40640" s="5"/>
      <c r="C40640" s="5" t="str">
        <f>IFERROR(__xludf.DUMMYFUNCTION("""COMPUTED_VALUE"""),"")</f>
        <v/>
      </c>
      <c r="D40640" s="5">
        <v>0.0</v>
      </c>
    </row>
    <row r="40641" ht="14.25" customHeight="1">
      <c r="A40641" s="5"/>
      <c r="B40641" s="5"/>
      <c r="C40641" s="5" t="str">
        <f>IFERROR(__xludf.DUMMYFUNCTION("""COMPUTED_VALUE"""),"")</f>
        <v/>
      </c>
      <c r="D40641" s="5">
        <v>0.0</v>
      </c>
    </row>
    <row r="40642" ht="14.25" customHeight="1">
      <c r="A40642" s="5"/>
      <c r="B40642" s="5"/>
      <c r="C40642" s="5" t="str">
        <f>IFERROR(__xludf.DUMMYFUNCTION("""COMPUTED_VALUE"""),"")</f>
        <v/>
      </c>
      <c r="D40642" s="5">
        <v>0.0</v>
      </c>
    </row>
    <row r="40643" ht="14.25" customHeight="1">
      <c r="A40643" s="5"/>
      <c r="B40643" s="5"/>
      <c r="C40643" s="5" t="str">
        <f>IFERROR(__xludf.DUMMYFUNCTION("""COMPUTED_VALUE"""),"")</f>
        <v/>
      </c>
      <c r="D40643" s="5">
        <v>0.0</v>
      </c>
    </row>
    <row r="40644" ht="14.25" customHeight="1">
      <c r="A40644" s="5"/>
      <c r="B40644" s="5"/>
      <c r="C40644" s="5" t="str">
        <f>IFERROR(__xludf.DUMMYFUNCTION("""COMPUTED_VALUE"""),"")</f>
        <v/>
      </c>
      <c r="D40644" s="5">
        <v>0.0</v>
      </c>
    </row>
    <row r="40645" ht="14.25" customHeight="1">
      <c r="A40645" s="5"/>
      <c r="B40645" s="5"/>
      <c r="C40645" s="5" t="str">
        <f>IFERROR(__xludf.DUMMYFUNCTION("""COMPUTED_VALUE"""),"")</f>
        <v/>
      </c>
      <c r="D40645" s="5">
        <v>0.0</v>
      </c>
    </row>
    <row r="40646" ht="14.25" customHeight="1">
      <c r="A40646" s="5"/>
      <c r="B40646" s="5"/>
      <c r="C40646" s="5" t="str">
        <f>IFERROR(__xludf.DUMMYFUNCTION("""COMPUTED_VALUE"""),"")</f>
        <v/>
      </c>
      <c r="D40646" s="5">
        <v>0.0</v>
      </c>
    </row>
    <row r="40647" ht="14.25" customHeight="1">
      <c r="A40647" s="5"/>
      <c r="B40647" s="5"/>
      <c r="C40647" s="5" t="str">
        <f>IFERROR(__xludf.DUMMYFUNCTION("""COMPUTED_VALUE"""),"")</f>
        <v/>
      </c>
      <c r="D40647" s="5">
        <v>0.0</v>
      </c>
    </row>
    <row r="40648" ht="14.25" customHeight="1">
      <c r="A40648" s="5"/>
      <c r="B40648" s="5"/>
      <c r="C40648" s="5" t="str">
        <f>IFERROR(__xludf.DUMMYFUNCTION("""COMPUTED_VALUE"""),"")</f>
        <v/>
      </c>
      <c r="D40648" s="5">
        <v>0.0</v>
      </c>
    </row>
    <row r="40649" ht="14.25" customHeight="1">
      <c r="A40649" s="5"/>
      <c r="B40649" s="5"/>
      <c r="C40649" s="5" t="str">
        <f>IFERROR(__xludf.DUMMYFUNCTION("""COMPUTED_VALUE"""),"")</f>
        <v/>
      </c>
      <c r="D40649" s="5">
        <v>0.0</v>
      </c>
    </row>
    <row r="40650" ht="14.25" customHeight="1">
      <c r="A40650" s="5"/>
      <c r="B40650" s="5"/>
      <c r="C40650" s="5" t="str">
        <f>IFERROR(__xludf.DUMMYFUNCTION("""COMPUTED_VALUE"""),"")</f>
        <v/>
      </c>
      <c r="D40650" s="5">
        <v>0.0</v>
      </c>
    </row>
    <row r="40651" ht="14.25" customHeight="1">
      <c r="A40651" s="5"/>
      <c r="B40651" s="5"/>
      <c r="C40651" s="5" t="str">
        <f>IFERROR(__xludf.DUMMYFUNCTION("""COMPUTED_VALUE"""),"")</f>
        <v/>
      </c>
      <c r="D40651" s="5">
        <v>0.0</v>
      </c>
    </row>
    <row r="40652" ht="14.25" customHeight="1">
      <c r="A40652" s="5"/>
      <c r="B40652" s="5"/>
      <c r="C40652" s="5" t="str">
        <f>IFERROR(__xludf.DUMMYFUNCTION("""COMPUTED_VALUE"""),"")</f>
        <v/>
      </c>
      <c r="D40652" s="5">
        <v>0.0</v>
      </c>
    </row>
    <row r="40653" ht="14.25" customHeight="1">
      <c r="A40653" s="5"/>
      <c r="B40653" s="5"/>
      <c r="C40653" s="5" t="str">
        <f>IFERROR(__xludf.DUMMYFUNCTION("""COMPUTED_VALUE"""),"")</f>
        <v/>
      </c>
      <c r="D40653" s="5">
        <v>0.0</v>
      </c>
    </row>
    <row r="40654" ht="14.25" customHeight="1">
      <c r="A40654" s="5"/>
      <c r="B40654" s="5"/>
      <c r="C40654" s="5" t="str">
        <f>IFERROR(__xludf.DUMMYFUNCTION("""COMPUTED_VALUE"""),"")</f>
        <v/>
      </c>
      <c r="D40654" s="5">
        <v>0.0</v>
      </c>
    </row>
    <row r="40655" ht="14.25" customHeight="1">
      <c r="A40655" s="5"/>
      <c r="B40655" s="5"/>
      <c r="C40655" s="5" t="str">
        <f>IFERROR(__xludf.DUMMYFUNCTION("""COMPUTED_VALUE"""),"")</f>
        <v/>
      </c>
      <c r="D40655" s="5">
        <v>0.0</v>
      </c>
    </row>
    <row r="40656" ht="14.25" customHeight="1">
      <c r="A40656" s="5"/>
      <c r="B40656" s="5"/>
      <c r="C40656" s="5" t="str">
        <f>IFERROR(__xludf.DUMMYFUNCTION("""COMPUTED_VALUE"""),"")</f>
        <v/>
      </c>
      <c r="D40656" s="5">
        <v>0.0</v>
      </c>
    </row>
    <row r="40657" ht="14.25" customHeight="1">
      <c r="A40657" s="5"/>
      <c r="B40657" s="5"/>
      <c r="C40657" s="5" t="str">
        <f>IFERROR(__xludf.DUMMYFUNCTION("""COMPUTED_VALUE"""),"")</f>
        <v/>
      </c>
      <c r="D40657" s="5">
        <v>0.0</v>
      </c>
    </row>
    <row r="40658" ht="14.25" customHeight="1">
      <c r="A40658" s="5"/>
      <c r="B40658" s="5"/>
      <c r="C40658" s="5" t="str">
        <f>IFERROR(__xludf.DUMMYFUNCTION("""COMPUTED_VALUE"""),"")</f>
        <v/>
      </c>
      <c r="D40658" s="5">
        <v>0.0</v>
      </c>
    </row>
    <row r="40659" ht="14.25" customHeight="1">
      <c r="A40659" s="5"/>
      <c r="B40659" s="5"/>
      <c r="C40659" s="5" t="str">
        <f>IFERROR(__xludf.DUMMYFUNCTION("""COMPUTED_VALUE"""),"")</f>
        <v/>
      </c>
      <c r="D40659" s="5">
        <v>0.0</v>
      </c>
    </row>
    <row r="40660" ht="14.25" customHeight="1">
      <c r="A40660" s="5"/>
      <c r="B40660" s="5"/>
      <c r="C40660" s="5" t="str">
        <f>IFERROR(__xludf.DUMMYFUNCTION("""COMPUTED_VALUE"""),"")</f>
        <v/>
      </c>
      <c r="D40660" s="5">
        <v>0.0</v>
      </c>
    </row>
    <row r="40661" ht="14.25" customHeight="1">
      <c r="A40661" s="5"/>
      <c r="B40661" s="5"/>
      <c r="C40661" s="5" t="str">
        <f>IFERROR(__xludf.DUMMYFUNCTION("""COMPUTED_VALUE"""),"")</f>
        <v/>
      </c>
      <c r="D40661" s="5">
        <v>0.0</v>
      </c>
    </row>
    <row r="40662" ht="14.25" customHeight="1">
      <c r="A40662" s="5"/>
      <c r="B40662" s="5"/>
      <c r="C40662" s="5" t="str">
        <f>IFERROR(__xludf.DUMMYFUNCTION("""COMPUTED_VALUE"""),"")</f>
        <v/>
      </c>
      <c r="D40662" s="5">
        <v>0.0</v>
      </c>
    </row>
    <row r="40663" ht="14.25" customHeight="1">
      <c r="A40663" s="5"/>
      <c r="B40663" s="5"/>
      <c r="C40663" s="5" t="str">
        <f>IFERROR(__xludf.DUMMYFUNCTION("""COMPUTED_VALUE"""),"")</f>
        <v/>
      </c>
      <c r="D40663" s="5">
        <v>0.0</v>
      </c>
    </row>
    <row r="40664" ht="14.25" customHeight="1">
      <c r="A40664" s="5"/>
      <c r="B40664" s="5"/>
      <c r="C40664" s="5" t="str">
        <f>IFERROR(__xludf.DUMMYFUNCTION("""COMPUTED_VALUE"""),"")</f>
        <v/>
      </c>
      <c r="D40664" s="5">
        <v>0.0</v>
      </c>
    </row>
    <row r="40665" ht="14.25" customHeight="1">
      <c r="A40665" s="5"/>
      <c r="B40665" s="5"/>
      <c r="C40665" s="5" t="str">
        <f>IFERROR(__xludf.DUMMYFUNCTION("""COMPUTED_VALUE"""),"")</f>
        <v/>
      </c>
      <c r="D40665" s="5">
        <v>0.0</v>
      </c>
    </row>
    <row r="40666" ht="14.25" customHeight="1">
      <c r="A40666" s="5"/>
      <c r="B40666" s="5"/>
      <c r="C40666" s="5" t="str">
        <f>IFERROR(__xludf.DUMMYFUNCTION("""COMPUTED_VALUE"""),"")</f>
        <v/>
      </c>
      <c r="D40666" s="5">
        <v>0.0</v>
      </c>
    </row>
    <row r="40667" ht="14.25" customHeight="1">
      <c r="A40667" s="5"/>
      <c r="B40667" s="5"/>
      <c r="C40667" s="5" t="str">
        <f>IFERROR(__xludf.DUMMYFUNCTION("""COMPUTED_VALUE"""),"")</f>
        <v/>
      </c>
      <c r="D40667" s="5">
        <v>0.0</v>
      </c>
    </row>
    <row r="40668" ht="14.25" customHeight="1">
      <c r="A40668" s="5"/>
      <c r="B40668" s="5"/>
      <c r="C40668" s="5" t="str">
        <f>IFERROR(__xludf.DUMMYFUNCTION("""COMPUTED_VALUE"""),"")</f>
        <v/>
      </c>
      <c r="D40668" s="5">
        <v>0.0</v>
      </c>
    </row>
    <row r="40669" ht="14.25" customHeight="1">
      <c r="A40669" s="5"/>
      <c r="B40669" s="5"/>
      <c r="C40669" s="5" t="str">
        <f>IFERROR(__xludf.DUMMYFUNCTION("""COMPUTED_VALUE"""),"")</f>
        <v/>
      </c>
      <c r="D40669" s="5">
        <v>0.0</v>
      </c>
    </row>
    <row r="40670" ht="14.25" customHeight="1">
      <c r="A40670" s="5"/>
      <c r="B40670" s="5"/>
      <c r="C40670" s="5" t="str">
        <f>IFERROR(__xludf.DUMMYFUNCTION("""COMPUTED_VALUE"""),"")</f>
        <v/>
      </c>
      <c r="D40670" s="5">
        <v>0.0</v>
      </c>
    </row>
    <row r="40671" ht="14.25" customHeight="1">
      <c r="A40671" s="5"/>
      <c r="B40671" s="5"/>
      <c r="C40671" s="5" t="str">
        <f>IFERROR(__xludf.DUMMYFUNCTION("""COMPUTED_VALUE"""),"")</f>
        <v/>
      </c>
      <c r="D40671" s="5">
        <v>0.0</v>
      </c>
    </row>
    <row r="40672" ht="14.25" customHeight="1">
      <c r="A40672" s="5"/>
      <c r="B40672" s="5"/>
      <c r="C40672" s="5" t="str">
        <f>IFERROR(__xludf.DUMMYFUNCTION("""COMPUTED_VALUE"""),"")</f>
        <v/>
      </c>
      <c r="D40672" s="5">
        <v>0.0</v>
      </c>
    </row>
    <row r="40673" ht="14.25" customHeight="1">
      <c r="A40673" s="5"/>
      <c r="B40673" s="5"/>
      <c r="C40673" s="5" t="str">
        <f>IFERROR(__xludf.DUMMYFUNCTION("""COMPUTED_VALUE"""),"")</f>
        <v/>
      </c>
      <c r="D40673" s="5">
        <v>0.0</v>
      </c>
    </row>
    <row r="40674" ht="14.25" customHeight="1">
      <c r="A40674" s="5"/>
      <c r="B40674" s="5"/>
      <c r="C40674" s="5" t="str">
        <f>IFERROR(__xludf.DUMMYFUNCTION("""COMPUTED_VALUE"""),"")</f>
        <v/>
      </c>
      <c r="D40674" s="5">
        <v>0.0</v>
      </c>
    </row>
    <row r="40675" ht="14.25" customHeight="1">
      <c r="A40675" s="5"/>
      <c r="B40675" s="5"/>
      <c r="C40675" s="5" t="str">
        <f>IFERROR(__xludf.DUMMYFUNCTION("""COMPUTED_VALUE"""),"")</f>
        <v/>
      </c>
      <c r="D40675" s="5">
        <v>0.0</v>
      </c>
    </row>
    <row r="40676" ht="14.25" customHeight="1">
      <c r="A40676" s="5"/>
      <c r="B40676" s="5"/>
      <c r="C40676" s="5" t="str">
        <f>IFERROR(__xludf.DUMMYFUNCTION("""COMPUTED_VALUE"""),"")</f>
        <v/>
      </c>
      <c r="D40676" s="5">
        <v>0.0</v>
      </c>
    </row>
    <row r="40677" ht="14.25" customHeight="1">
      <c r="A40677" s="5"/>
      <c r="B40677" s="5"/>
      <c r="C40677" s="5" t="str">
        <f>IFERROR(__xludf.DUMMYFUNCTION("""COMPUTED_VALUE"""),"")</f>
        <v/>
      </c>
      <c r="D40677" s="5">
        <v>0.0</v>
      </c>
    </row>
    <row r="40678" ht="14.25" customHeight="1">
      <c r="A40678" s="5"/>
      <c r="B40678" s="5"/>
      <c r="C40678" s="5" t="str">
        <f>IFERROR(__xludf.DUMMYFUNCTION("""COMPUTED_VALUE"""),"")</f>
        <v/>
      </c>
      <c r="D40678" s="5">
        <v>0.0</v>
      </c>
    </row>
    <row r="40679" ht="14.25" customHeight="1">
      <c r="A40679" s="5"/>
      <c r="B40679" s="5"/>
      <c r="C40679" s="5" t="str">
        <f>IFERROR(__xludf.DUMMYFUNCTION("""COMPUTED_VALUE"""),"")</f>
        <v/>
      </c>
      <c r="D40679" s="5">
        <v>0.0</v>
      </c>
    </row>
    <row r="40680" ht="14.25" customHeight="1">
      <c r="A40680" s="5"/>
      <c r="B40680" s="5"/>
      <c r="C40680" s="5" t="str">
        <f>IFERROR(__xludf.DUMMYFUNCTION("""COMPUTED_VALUE"""),"")</f>
        <v/>
      </c>
      <c r="D40680" s="5">
        <v>0.0</v>
      </c>
    </row>
    <row r="40681" ht="14.25" customHeight="1">
      <c r="A40681" s="5"/>
      <c r="B40681" s="5"/>
      <c r="C40681" s="5" t="str">
        <f>IFERROR(__xludf.DUMMYFUNCTION("""COMPUTED_VALUE"""),"")</f>
        <v/>
      </c>
      <c r="D40681" s="5">
        <v>0.0</v>
      </c>
    </row>
    <row r="40682" ht="14.25" customHeight="1">
      <c r="A40682" s="5"/>
      <c r="B40682" s="5"/>
      <c r="C40682" s="5" t="str">
        <f>IFERROR(__xludf.DUMMYFUNCTION("""COMPUTED_VALUE"""),"")</f>
        <v/>
      </c>
      <c r="D40682" s="5">
        <v>0.0</v>
      </c>
    </row>
    <row r="40683" ht="14.25" customHeight="1">
      <c r="A40683" s="5"/>
      <c r="B40683" s="5"/>
      <c r="C40683" s="5" t="str">
        <f>IFERROR(__xludf.DUMMYFUNCTION("""COMPUTED_VALUE"""),"")</f>
        <v/>
      </c>
      <c r="D40683" s="5">
        <v>0.0</v>
      </c>
    </row>
    <row r="40684" ht="14.25" customHeight="1">
      <c r="A40684" s="5"/>
      <c r="B40684" s="5"/>
      <c r="C40684" s="5" t="str">
        <f>IFERROR(__xludf.DUMMYFUNCTION("""COMPUTED_VALUE"""),"")</f>
        <v/>
      </c>
      <c r="D40684" s="5">
        <v>0.0</v>
      </c>
    </row>
    <row r="40685" ht="14.25" customHeight="1">
      <c r="A40685" s="5"/>
      <c r="B40685" s="5"/>
      <c r="C40685" s="5" t="str">
        <f>IFERROR(__xludf.DUMMYFUNCTION("""COMPUTED_VALUE"""),"")</f>
        <v/>
      </c>
      <c r="D40685" s="5">
        <v>0.0</v>
      </c>
    </row>
    <row r="40686" ht="14.25" customHeight="1">
      <c r="A40686" s="5"/>
      <c r="B40686" s="5"/>
      <c r="C40686" s="5" t="str">
        <f>IFERROR(__xludf.DUMMYFUNCTION("""COMPUTED_VALUE"""),"")</f>
        <v/>
      </c>
      <c r="D40686" s="5">
        <v>0.0</v>
      </c>
    </row>
    <row r="40687" ht="14.25" customHeight="1">
      <c r="A40687" s="5"/>
      <c r="B40687" s="5"/>
      <c r="C40687" s="5" t="str">
        <f>IFERROR(__xludf.DUMMYFUNCTION("""COMPUTED_VALUE"""),"")</f>
        <v/>
      </c>
      <c r="D40687" s="5">
        <v>0.0</v>
      </c>
    </row>
    <row r="40688" ht="14.25" customHeight="1">
      <c r="A40688" s="5"/>
      <c r="B40688" s="5"/>
      <c r="C40688" s="5" t="str">
        <f>IFERROR(__xludf.DUMMYFUNCTION("""COMPUTED_VALUE"""),"")</f>
        <v/>
      </c>
      <c r="D40688" s="5">
        <v>0.0</v>
      </c>
    </row>
    <row r="40689" ht="14.25" customHeight="1">
      <c r="A40689" s="5"/>
      <c r="B40689" s="5"/>
      <c r="C40689" s="5" t="str">
        <f>IFERROR(__xludf.DUMMYFUNCTION("""COMPUTED_VALUE"""),"")</f>
        <v/>
      </c>
      <c r="D40689" s="5">
        <v>0.0</v>
      </c>
    </row>
    <row r="40690" ht="14.25" customHeight="1">
      <c r="A40690" s="5"/>
      <c r="B40690" s="5"/>
      <c r="C40690" s="5" t="str">
        <f>IFERROR(__xludf.DUMMYFUNCTION("""COMPUTED_VALUE"""),"")</f>
        <v/>
      </c>
      <c r="D40690" s="5">
        <v>0.0</v>
      </c>
    </row>
    <row r="40691" ht="14.25" customHeight="1">
      <c r="A40691" s="5"/>
      <c r="B40691" s="5"/>
      <c r="C40691" s="5" t="str">
        <f>IFERROR(__xludf.DUMMYFUNCTION("""COMPUTED_VALUE"""),"")</f>
        <v/>
      </c>
      <c r="D40691" s="5">
        <v>0.0</v>
      </c>
    </row>
    <row r="40692" ht="14.25" customHeight="1">
      <c r="A40692" s="5"/>
      <c r="B40692" s="5"/>
      <c r="C40692" s="5" t="str">
        <f>IFERROR(__xludf.DUMMYFUNCTION("""COMPUTED_VALUE"""),"")</f>
        <v/>
      </c>
      <c r="D40692" s="5">
        <v>0.0</v>
      </c>
    </row>
    <row r="40693" ht="14.25" customHeight="1">
      <c r="A40693" s="5"/>
      <c r="B40693" s="5"/>
      <c r="C40693" s="5" t="str">
        <f>IFERROR(__xludf.DUMMYFUNCTION("""COMPUTED_VALUE"""),"")</f>
        <v/>
      </c>
      <c r="D40693" s="5">
        <v>0.0</v>
      </c>
    </row>
    <row r="40694" ht="14.25" customHeight="1">
      <c r="A40694" s="5"/>
      <c r="B40694" s="5"/>
      <c r="C40694" s="5" t="str">
        <f>IFERROR(__xludf.DUMMYFUNCTION("""COMPUTED_VALUE"""),"")</f>
        <v/>
      </c>
      <c r="D40694" s="5">
        <v>0.0</v>
      </c>
    </row>
    <row r="40695" ht="14.25" customHeight="1">
      <c r="A40695" s="5"/>
      <c r="B40695" s="5"/>
      <c r="C40695" s="5" t="str">
        <f>IFERROR(__xludf.DUMMYFUNCTION("""COMPUTED_VALUE"""),"")</f>
        <v/>
      </c>
      <c r="D40695" s="5">
        <v>0.0</v>
      </c>
    </row>
    <row r="40696" ht="14.25" customHeight="1">
      <c r="A40696" s="5"/>
      <c r="B40696" s="5"/>
      <c r="C40696" s="5" t="str">
        <f>IFERROR(__xludf.DUMMYFUNCTION("""COMPUTED_VALUE"""),"")</f>
        <v/>
      </c>
      <c r="D40696" s="5">
        <v>0.0</v>
      </c>
    </row>
    <row r="40697" ht="14.25" customHeight="1">
      <c r="A40697" s="5"/>
      <c r="B40697" s="5"/>
      <c r="C40697" s="5" t="str">
        <f>IFERROR(__xludf.DUMMYFUNCTION("""COMPUTED_VALUE"""),"")</f>
        <v/>
      </c>
      <c r="D40697" s="5">
        <v>0.0</v>
      </c>
    </row>
    <row r="40698" ht="14.25" customHeight="1">
      <c r="A40698" s="5"/>
      <c r="B40698" s="5"/>
      <c r="C40698" s="5" t="str">
        <f>IFERROR(__xludf.DUMMYFUNCTION("""COMPUTED_VALUE"""),"")</f>
        <v/>
      </c>
      <c r="D40698" s="5">
        <v>0.0</v>
      </c>
    </row>
    <row r="40699" ht="14.25" customHeight="1">
      <c r="A40699" s="5"/>
      <c r="B40699" s="5"/>
      <c r="C40699" s="5" t="str">
        <f>IFERROR(__xludf.DUMMYFUNCTION("""COMPUTED_VALUE"""),"")</f>
        <v/>
      </c>
      <c r="D40699" s="5">
        <v>0.0</v>
      </c>
    </row>
    <row r="40700" ht="14.25" customHeight="1">
      <c r="A40700" s="5"/>
      <c r="B40700" s="5"/>
      <c r="C40700" s="5" t="str">
        <f>IFERROR(__xludf.DUMMYFUNCTION("""COMPUTED_VALUE"""),"")</f>
        <v/>
      </c>
      <c r="D40700" s="5">
        <v>0.0</v>
      </c>
    </row>
    <row r="40701" ht="14.25" customHeight="1">
      <c r="A40701" s="5"/>
      <c r="B40701" s="5"/>
      <c r="C40701" s="5" t="str">
        <f>IFERROR(__xludf.DUMMYFUNCTION("""COMPUTED_VALUE"""),"")</f>
        <v/>
      </c>
      <c r="D40701" s="5">
        <v>0.0</v>
      </c>
    </row>
    <row r="40702" ht="14.25" customHeight="1">
      <c r="A40702" s="5"/>
      <c r="B40702" s="5"/>
      <c r="C40702" s="5" t="str">
        <f>IFERROR(__xludf.DUMMYFUNCTION("""COMPUTED_VALUE"""),"")</f>
        <v/>
      </c>
      <c r="D40702" s="5">
        <v>0.0</v>
      </c>
    </row>
    <row r="40703" ht="14.25" customHeight="1">
      <c r="A40703" s="5"/>
      <c r="B40703" s="5"/>
      <c r="C40703" s="5" t="str">
        <f>IFERROR(__xludf.DUMMYFUNCTION("""COMPUTED_VALUE"""),"")</f>
        <v/>
      </c>
      <c r="D40703" s="5">
        <v>0.0</v>
      </c>
    </row>
    <row r="40704" ht="14.25" customHeight="1">
      <c r="A40704" s="5"/>
      <c r="B40704" s="5"/>
      <c r="C40704" s="5" t="str">
        <f>IFERROR(__xludf.DUMMYFUNCTION("""COMPUTED_VALUE"""),"")</f>
        <v/>
      </c>
      <c r="D40704" s="5">
        <v>0.0</v>
      </c>
    </row>
    <row r="40705" ht="14.25" customHeight="1">
      <c r="A40705" s="5"/>
      <c r="B40705" s="5"/>
      <c r="C40705" s="5" t="str">
        <f>IFERROR(__xludf.DUMMYFUNCTION("""COMPUTED_VALUE"""),"")</f>
        <v/>
      </c>
      <c r="D40705" s="5">
        <v>0.0</v>
      </c>
    </row>
    <row r="40706" ht="14.25" customHeight="1">
      <c r="A40706" s="5"/>
      <c r="B40706" s="5"/>
      <c r="C40706" s="5" t="str">
        <f>IFERROR(__xludf.DUMMYFUNCTION("""COMPUTED_VALUE"""),"")</f>
        <v/>
      </c>
      <c r="D40706" s="5">
        <v>0.0</v>
      </c>
    </row>
    <row r="40707" ht="14.25" customHeight="1">
      <c r="A40707" s="5"/>
      <c r="B40707" s="5"/>
      <c r="C40707" s="5" t="str">
        <f>IFERROR(__xludf.DUMMYFUNCTION("""COMPUTED_VALUE"""),"")</f>
        <v/>
      </c>
      <c r="D40707" s="5">
        <v>0.0</v>
      </c>
    </row>
    <row r="40708" ht="14.25" customHeight="1">
      <c r="A40708" s="5"/>
      <c r="B40708" s="5"/>
      <c r="C40708" s="5" t="str">
        <f>IFERROR(__xludf.DUMMYFUNCTION("""COMPUTED_VALUE"""),"")</f>
        <v/>
      </c>
      <c r="D40708" s="5">
        <v>0.0</v>
      </c>
    </row>
    <row r="40709" ht="14.25" customHeight="1">
      <c r="A40709" s="5"/>
      <c r="B40709" s="5"/>
      <c r="C40709" s="5" t="str">
        <f>IFERROR(__xludf.DUMMYFUNCTION("""COMPUTED_VALUE"""),"")</f>
        <v/>
      </c>
      <c r="D40709" s="5">
        <v>0.0</v>
      </c>
    </row>
    <row r="40710" ht="14.25" customHeight="1">
      <c r="A40710" s="5"/>
      <c r="B40710" s="5"/>
      <c r="C40710" s="5" t="str">
        <f>IFERROR(__xludf.DUMMYFUNCTION("""COMPUTED_VALUE"""),"")</f>
        <v/>
      </c>
      <c r="D40710" s="5">
        <v>0.0</v>
      </c>
    </row>
    <row r="40711" ht="14.25" customHeight="1">
      <c r="A40711" s="5"/>
      <c r="B40711" s="5"/>
      <c r="C40711" s="5" t="str">
        <f>IFERROR(__xludf.DUMMYFUNCTION("""COMPUTED_VALUE"""),"")</f>
        <v/>
      </c>
      <c r="D40711" s="5">
        <v>0.0</v>
      </c>
    </row>
    <row r="40712" ht="14.25" customHeight="1">
      <c r="A40712" s="5"/>
      <c r="B40712" s="5"/>
      <c r="C40712" s="5" t="str">
        <f>IFERROR(__xludf.DUMMYFUNCTION("""COMPUTED_VALUE"""),"")</f>
        <v/>
      </c>
      <c r="D40712" s="5">
        <v>0.0</v>
      </c>
    </row>
    <row r="40713" ht="14.25" customHeight="1">
      <c r="A40713" s="5"/>
      <c r="B40713" s="5"/>
      <c r="C40713" s="5" t="str">
        <f>IFERROR(__xludf.DUMMYFUNCTION("""COMPUTED_VALUE"""),"")</f>
        <v/>
      </c>
      <c r="D40713" s="5">
        <v>0.0</v>
      </c>
    </row>
    <row r="40714" ht="14.25" customHeight="1">
      <c r="A40714" s="5"/>
      <c r="B40714" s="5"/>
      <c r="C40714" s="5" t="str">
        <f>IFERROR(__xludf.DUMMYFUNCTION("""COMPUTED_VALUE"""),"")</f>
        <v/>
      </c>
      <c r="D40714" s="5">
        <v>0.0</v>
      </c>
    </row>
    <row r="40715" ht="14.25" customHeight="1">
      <c r="A40715" s="5"/>
      <c r="B40715" s="5"/>
      <c r="C40715" s="5" t="str">
        <f>IFERROR(__xludf.DUMMYFUNCTION("""COMPUTED_VALUE"""),"")</f>
        <v/>
      </c>
      <c r="D40715" s="5">
        <v>0.0</v>
      </c>
    </row>
    <row r="40716" ht="14.25" customHeight="1">
      <c r="A40716" s="5"/>
      <c r="B40716" s="5"/>
      <c r="C40716" s="5" t="str">
        <f>IFERROR(__xludf.DUMMYFUNCTION("""COMPUTED_VALUE"""),"")</f>
        <v/>
      </c>
      <c r="D40716" s="5">
        <v>0.0</v>
      </c>
    </row>
    <row r="40717" ht="14.25" customHeight="1">
      <c r="A40717" s="5"/>
      <c r="B40717" s="5"/>
      <c r="C40717" s="5" t="str">
        <f>IFERROR(__xludf.DUMMYFUNCTION("""COMPUTED_VALUE"""),"")</f>
        <v/>
      </c>
      <c r="D40717" s="5">
        <v>0.0</v>
      </c>
    </row>
    <row r="40718" ht="14.25" customHeight="1">
      <c r="A40718" s="5"/>
      <c r="B40718" s="5"/>
      <c r="C40718" s="5" t="str">
        <f>IFERROR(__xludf.DUMMYFUNCTION("""COMPUTED_VALUE"""),"")</f>
        <v/>
      </c>
      <c r="D40718" s="5">
        <v>0.0</v>
      </c>
    </row>
    <row r="40719" ht="14.25" customHeight="1">
      <c r="A40719" s="5"/>
      <c r="B40719" s="5"/>
      <c r="C40719" s="5" t="str">
        <f>IFERROR(__xludf.DUMMYFUNCTION("""COMPUTED_VALUE"""),"")</f>
        <v/>
      </c>
      <c r="D40719" s="5">
        <v>0.0</v>
      </c>
    </row>
    <row r="40720" ht="14.25" customHeight="1">
      <c r="A40720" s="5"/>
      <c r="B40720" s="5"/>
      <c r="C40720" s="5" t="str">
        <f>IFERROR(__xludf.DUMMYFUNCTION("""COMPUTED_VALUE"""),"")</f>
        <v/>
      </c>
      <c r="D40720" s="5">
        <v>0.0</v>
      </c>
    </row>
    <row r="40721" ht="14.25" customHeight="1">
      <c r="A40721" s="5"/>
      <c r="B40721" s="5"/>
      <c r="C40721" s="5" t="str">
        <f>IFERROR(__xludf.DUMMYFUNCTION("""COMPUTED_VALUE"""),"")</f>
        <v/>
      </c>
      <c r="D40721" s="5">
        <v>0.0</v>
      </c>
    </row>
    <row r="40722" ht="14.25" customHeight="1">
      <c r="A40722" s="5"/>
      <c r="B40722" s="5"/>
      <c r="C40722" s="5" t="str">
        <f>IFERROR(__xludf.DUMMYFUNCTION("""COMPUTED_VALUE"""),"")</f>
        <v/>
      </c>
      <c r="D40722" s="5">
        <v>0.0</v>
      </c>
    </row>
    <row r="40723" ht="14.25" customHeight="1">
      <c r="A40723" s="5"/>
      <c r="B40723" s="5"/>
      <c r="C40723" s="5" t="str">
        <f>IFERROR(__xludf.DUMMYFUNCTION("""COMPUTED_VALUE"""),"")</f>
        <v/>
      </c>
      <c r="D40723" s="5">
        <v>0.0</v>
      </c>
    </row>
    <row r="40724" ht="14.25" customHeight="1">
      <c r="A40724" s="5"/>
      <c r="B40724" s="5"/>
      <c r="C40724" s="5" t="str">
        <f>IFERROR(__xludf.DUMMYFUNCTION("""COMPUTED_VALUE"""),"")</f>
        <v/>
      </c>
      <c r="D40724" s="5">
        <v>0.0</v>
      </c>
    </row>
    <row r="40725" ht="14.25" customHeight="1">
      <c r="A40725" s="5"/>
      <c r="B40725" s="5"/>
      <c r="C40725" s="5" t="str">
        <f>IFERROR(__xludf.DUMMYFUNCTION("""COMPUTED_VALUE"""),"")</f>
        <v/>
      </c>
      <c r="D40725" s="5">
        <v>0.0</v>
      </c>
    </row>
    <row r="40726" ht="14.25" customHeight="1">
      <c r="A40726" s="5"/>
      <c r="B40726" s="5"/>
      <c r="C40726" s="5" t="str">
        <f>IFERROR(__xludf.DUMMYFUNCTION("""COMPUTED_VALUE"""),"")</f>
        <v/>
      </c>
      <c r="D40726" s="5">
        <v>0.0</v>
      </c>
    </row>
    <row r="40727" ht="14.25" customHeight="1">
      <c r="A40727" s="5"/>
      <c r="B40727" s="5"/>
      <c r="C40727" s="5" t="str">
        <f>IFERROR(__xludf.DUMMYFUNCTION("""COMPUTED_VALUE"""),"")</f>
        <v/>
      </c>
      <c r="D40727" s="5">
        <v>0.0</v>
      </c>
    </row>
    <row r="40728" ht="14.25" customHeight="1">
      <c r="A40728" s="5"/>
      <c r="B40728" s="5"/>
      <c r="C40728" s="5" t="str">
        <f>IFERROR(__xludf.DUMMYFUNCTION("""COMPUTED_VALUE"""),"")</f>
        <v/>
      </c>
      <c r="D40728" s="5">
        <v>0.0</v>
      </c>
    </row>
    <row r="40729" ht="14.25" customHeight="1">
      <c r="A40729" s="5"/>
      <c r="B40729" s="5"/>
      <c r="C40729" s="5" t="str">
        <f>IFERROR(__xludf.DUMMYFUNCTION("""COMPUTED_VALUE"""),"")</f>
        <v/>
      </c>
      <c r="D40729" s="5">
        <v>0.0</v>
      </c>
    </row>
    <row r="40730" ht="14.25" customHeight="1">
      <c r="A40730" s="5"/>
      <c r="B40730" s="5"/>
      <c r="C40730" s="5" t="str">
        <f>IFERROR(__xludf.DUMMYFUNCTION("""COMPUTED_VALUE"""),"")</f>
        <v/>
      </c>
      <c r="D40730" s="5">
        <v>0.0</v>
      </c>
    </row>
    <row r="40731" ht="14.25" customHeight="1">
      <c r="A40731" s="5"/>
      <c r="B40731" s="5"/>
      <c r="C40731" s="5" t="str">
        <f>IFERROR(__xludf.DUMMYFUNCTION("""COMPUTED_VALUE"""),"")</f>
        <v/>
      </c>
      <c r="D40731" s="5">
        <v>0.0</v>
      </c>
    </row>
    <row r="40732" ht="14.25" customHeight="1">
      <c r="A40732" s="5"/>
      <c r="B40732" s="5"/>
      <c r="C40732" s="5" t="str">
        <f>IFERROR(__xludf.DUMMYFUNCTION("""COMPUTED_VALUE"""),"")</f>
        <v/>
      </c>
      <c r="D40732" s="5">
        <v>0.0</v>
      </c>
    </row>
    <row r="40733" ht="14.25" customHeight="1">
      <c r="A40733" s="5"/>
      <c r="B40733" s="5"/>
      <c r="C40733" s="5" t="str">
        <f>IFERROR(__xludf.DUMMYFUNCTION("""COMPUTED_VALUE"""),"")</f>
        <v/>
      </c>
      <c r="D40733" s="5">
        <v>0.0</v>
      </c>
    </row>
    <row r="40734" ht="14.25" customHeight="1">
      <c r="A40734" s="5"/>
      <c r="B40734" s="5"/>
      <c r="C40734" s="5" t="str">
        <f>IFERROR(__xludf.DUMMYFUNCTION("""COMPUTED_VALUE"""),"")</f>
        <v/>
      </c>
      <c r="D40734" s="5">
        <v>0.0</v>
      </c>
    </row>
    <row r="40735" ht="14.25" customHeight="1">
      <c r="A40735" s="5"/>
      <c r="B40735" s="5"/>
      <c r="C40735" s="5" t="str">
        <f>IFERROR(__xludf.DUMMYFUNCTION("""COMPUTED_VALUE"""),"")</f>
        <v/>
      </c>
      <c r="D40735" s="5">
        <v>0.0</v>
      </c>
    </row>
    <row r="40736" ht="14.25" customHeight="1">
      <c r="A40736" s="5"/>
      <c r="B40736" s="5"/>
      <c r="C40736" s="5" t="str">
        <f>IFERROR(__xludf.DUMMYFUNCTION("""COMPUTED_VALUE"""),"")</f>
        <v/>
      </c>
      <c r="D40736" s="5">
        <v>0.0</v>
      </c>
    </row>
    <row r="40737" ht="14.25" customHeight="1">
      <c r="A40737" s="5"/>
      <c r="B40737" s="5"/>
      <c r="C40737" s="5" t="str">
        <f>IFERROR(__xludf.DUMMYFUNCTION("""COMPUTED_VALUE"""),"")</f>
        <v/>
      </c>
      <c r="D40737" s="5">
        <v>0.0</v>
      </c>
    </row>
    <row r="40738" ht="14.25" customHeight="1">
      <c r="A40738" s="5"/>
      <c r="B40738" s="5"/>
      <c r="C40738" s="5" t="str">
        <f>IFERROR(__xludf.DUMMYFUNCTION("""COMPUTED_VALUE"""),"")</f>
        <v/>
      </c>
      <c r="D40738" s="5">
        <v>0.0</v>
      </c>
    </row>
    <row r="40739" ht="14.25" customHeight="1">
      <c r="A40739" s="5"/>
      <c r="B40739" s="5"/>
      <c r="C40739" s="5" t="str">
        <f>IFERROR(__xludf.DUMMYFUNCTION("""COMPUTED_VALUE"""),"")</f>
        <v/>
      </c>
      <c r="D40739" s="5">
        <v>0.0</v>
      </c>
    </row>
    <row r="40740" ht="14.25" customHeight="1">
      <c r="A40740" s="5"/>
      <c r="B40740" s="5"/>
      <c r="C40740" s="5" t="str">
        <f>IFERROR(__xludf.DUMMYFUNCTION("""COMPUTED_VALUE"""),"")</f>
        <v/>
      </c>
      <c r="D40740" s="5">
        <v>0.0</v>
      </c>
    </row>
    <row r="40741" ht="14.25" customHeight="1">
      <c r="A40741" s="5"/>
      <c r="B40741" s="5"/>
      <c r="C40741" s="5" t="str">
        <f>IFERROR(__xludf.DUMMYFUNCTION("""COMPUTED_VALUE"""),"")</f>
        <v/>
      </c>
      <c r="D40741" s="5">
        <v>0.0</v>
      </c>
    </row>
    <row r="40742" ht="14.25" customHeight="1">
      <c r="A40742" s="5"/>
      <c r="B40742" s="5"/>
      <c r="C40742" s="5" t="str">
        <f>IFERROR(__xludf.DUMMYFUNCTION("""COMPUTED_VALUE"""),"")</f>
        <v/>
      </c>
      <c r="D40742" s="5">
        <v>0.0</v>
      </c>
    </row>
    <row r="40743" ht="14.25" customHeight="1">
      <c r="A40743" s="5"/>
      <c r="B40743" s="5"/>
      <c r="C40743" s="5" t="str">
        <f>IFERROR(__xludf.DUMMYFUNCTION("""COMPUTED_VALUE"""),"")</f>
        <v/>
      </c>
      <c r="D40743" s="5">
        <v>0.0</v>
      </c>
    </row>
    <row r="40744" ht="14.25" customHeight="1">
      <c r="A40744" s="5"/>
      <c r="B40744" s="5"/>
      <c r="C40744" s="5" t="str">
        <f>IFERROR(__xludf.DUMMYFUNCTION("""COMPUTED_VALUE"""),"")</f>
        <v/>
      </c>
      <c r="D40744" s="5">
        <v>0.0</v>
      </c>
    </row>
    <row r="40745" ht="14.25" customHeight="1">
      <c r="A40745" s="5"/>
      <c r="B40745" s="5"/>
      <c r="C40745" s="5" t="str">
        <f>IFERROR(__xludf.DUMMYFUNCTION("""COMPUTED_VALUE"""),"")</f>
        <v/>
      </c>
      <c r="D40745" s="5">
        <v>0.0</v>
      </c>
    </row>
    <row r="40746" ht="14.25" customHeight="1">
      <c r="A40746" s="5"/>
      <c r="B40746" s="5"/>
      <c r="C40746" s="5" t="str">
        <f>IFERROR(__xludf.DUMMYFUNCTION("""COMPUTED_VALUE"""),"")</f>
        <v/>
      </c>
      <c r="D40746" s="5">
        <v>0.0</v>
      </c>
    </row>
    <row r="40747" ht="14.25" customHeight="1">
      <c r="A40747" s="5"/>
      <c r="B40747" s="5"/>
      <c r="C40747" s="5" t="str">
        <f>IFERROR(__xludf.DUMMYFUNCTION("""COMPUTED_VALUE"""),"")</f>
        <v/>
      </c>
      <c r="D40747" s="5">
        <v>0.0</v>
      </c>
    </row>
    <row r="40748" ht="14.25" customHeight="1">
      <c r="A40748" s="5"/>
      <c r="B40748" s="5"/>
      <c r="C40748" s="5" t="str">
        <f>IFERROR(__xludf.DUMMYFUNCTION("""COMPUTED_VALUE"""),"")</f>
        <v/>
      </c>
      <c r="D40748" s="5">
        <v>0.0</v>
      </c>
    </row>
    <row r="40749" ht="14.25" customHeight="1">
      <c r="A40749" s="5"/>
      <c r="B40749" s="5"/>
      <c r="C40749" s="5" t="str">
        <f>IFERROR(__xludf.DUMMYFUNCTION("""COMPUTED_VALUE"""),"")</f>
        <v/>
      </c>
      <c r="D40749" s="5">
        <v>0.0</v>
      </c>
    </row>
    <row r="40750" ht="14.25" customHeight="1">
      <c r="A40750" s="5"/>
      <c r="B40750" s="5"/>
      <c r="C40750" s="5" t="str">
        <f>IFERROR(__xludf.DUMMYFUNCTION("""COMPUTED_VALUE"""),"")</f>
        <v/>
      </c>
      <c r="D40750" s="5">
        <v>0.0</v>
      </c>
    </row>
    <row r="40751" ht="14.25" customHeight="1">
      <c r="A40751" s="5"/>
      <c r="B40751" s="5"/>
      <c r="C40751" s="5" t="str">
        <f>IFERROR(__xludf.DUMMYFUNCTION("""COMPUTED_VALUE"""),"")</f>
        <v/>
      </c>
      <c r="D40751" s="5">
        <v>0.0</v>
      </c>
    </row>
    <row r="40752" ht="14.25" customHeight="1">
      <c r="A40752" s="5"/>
      <c r="B40752" s="5"/>
      <c r="C40752" s="5" t="str">
        <f>IFERROR(__xludf.DUMMYFUNCTION("""COMPUTED_VALUE"""),"")</f>
        <v/>
      </c>
      <c r="D40752" s="5">
        <v>0.0</v>
      </c>
    </row>
    <row r="40753" ht="14.25" customHeight="1">
      <c r="A40753" s="5"/>
      <c r="B40753" s="5"/>
      <c r="C40753" s="5" t="str">
        <f>IFERROR(__xludf.DUMMYFUNCTION("""COMPUTED_VALUE"""),"")</f>
        <v/>
      </c>
      <c r="D40753" s="5">
        <v>0.0</v>
      </c>
    </row>
    <row r="40754" ht="14.25" customHeight="1">
      <c r="A40754" s="5"/>
      <c r="B40754" s="5"/>
      <c r="C40754" s="5" t="str">
        <f>IFERROR(__xludf.DUMMYFUNCTION("""COMPUTED_VALUE"""),"")</f>
        <v/>
      </c>
      <c r="D40754" s="5">
        <v>0.0</v>
      </c>
    </row>
    <row r="40755" ht="14.25" customHeight="1">
      <c r="A40755" s="5"/>
      <c r="B40755" s="5"/>
      <c r="C40755" s="5" t="str">
        <f>IFERROR(__xludf.DUMMYFUNCTION("""COMPUTED_VALUE"""),"")</f>
        <v/>
      </c>
      <c r="D40755" s="5">
        <v>0.0</v>
      </c>
    </row>
    <row r="40756" ht="14.25" customHeight="1">
      <c r="A40756" s="5"/>
      <c r="B40756" s="5"/>
      <c r="C40756" s="5" t="str">
        <f>IFERROR(__xludf.DUMMYFUNCTION("""COMPUTED_VALUE"""),"")</f>
        <v/>
      </c>
      <c r="D40756" s="5">
        <v>0.0</v>
      </c>
    </row>
    <row r="40757" ht="14.25" customHeight="1">
      <c r="A40757" s="5"/>
      <c r="B40757" s="5"/>
      <c r="C40757" s="5" t="str">
        <f>IFERROR(__xludf.DUMMYFUNCTION("""COMPUTED_VALUE"""),"")</f>
        <v/>
      </c>
      <c r="D40757" s="5">
        <v>0.0</v>
      </c>
    </row>
    <row r="40758" ht="14.25" customHeight="1">
      <c r="A40758" s="5"/>
      <c r="B40758" s="5"/>
      <c r="C40758" s="5" t="str">
        <f>IFERROR(__xludf.DUMMYFUNCTION("""COMPUTED_VALUE"""),"")</f>
        <v/>
      </c>
      <c r="D40758" s="5">
        <v>0.0</v>
      </c>
    </row>
    <row r="40759" ht="14.25" customHeight="1">
      <c r="A40759" s="5"/>
      <c r="B40759" s="5"/>
      <c r="C40759" s="5" t="str">
        <f>IFERROR(__xludf.DUMMYFUNCTION("""COMPUTED_VALUE"""),"")</f>
        <v/>
      </c>
      <c r="D40759" s="5">
        <v>0.0</v>
      </c>
    </row>
    <row r="40760" ht="14.25" customHeight="1">
      <c r="A40760" s="5"/>
      <c r="B40760" s="5"/>
      <c r="C40760" s="5" t="str">
        <f>IFERROR(__xludf.DUMMYFUNCTION("""COMPUTED_VALUE"""),"")</f>
        <v/>
      </c>
      <c r="D40760" s="5">
        <v>0.0</v>
      </c>
    </row>
    <row r="40761" ht="14.25" customHeight="1">
      <c r="A40761" s="5"/>
      <c r="B40761" s="5"/>
      <c r="C40761" s="5" t="str">
        <f>IFERROR(__xludf.DUMMYFUNCTION("""COMPUTED_VALUE"""),"")</f>
        <v/>
      </c>
      <c r="D40761" s="5">
        <v>0.0</v>
      </c>
    </row>
    <row r="40762" ht="14.25" customHeight="1">
      <c r="A40762" s="5"/>
      <c r="B40762" s="5"/>
      <c r="C40762" s="5" t="str">
        <f>IFERROR(__xludf.DUMMYFUNCTION("""COMPUTED_VALUE"""),"")</f>
        <v/>
      </c>
      <c r="D40762" s="5">
        <v>0.0</v>
      </c>
    </row>
    <row r="40763" ht="14.25" customHeight="1">
      <c r="A40763" s="5"/>
      <c r="B40763" s="5"/>
      <c r="C40763" s="5" t="str">
        <f>IFERROR(__xludf.DUMMYFUNCTION("""COMPUTED_VALUE"""),"")</f>
        <v/>
      </c>
      <c r="D40763" s="5">
        <v>0.0</v>
      </c>
    </row>
    <row r="40764" ht="14.25" customHeight="1">
      <c r="A40764" s="5"/>
      <c r="B40764" s="5"/>
      <c r="C40764" s="5" t="str">
        <f>IFERROR(__xludf.DUMMYFUNCTION("""COMPUTED_VALUE"""),"")</f>
        <v/>
      </c>
      <c r="D40764" s="5">
        <v>0.0</v>
      </c>
    </row>
    <row r="40765" ht="14.25" customHeight="1">
      <c r="A40765" s="5"/>
      <c r="B40765" s="5"/>
      <c r="C40765" s="5" t="str">
        <f>IFERROR(__xludf.DUMMYFUNCTION("""COMPUTED_VALUE"""),"")</f>
        <v/>
      </c>
      <c r="D40765" s="5">
        <v>0.0</v>
      </c>
    </row>
    <row r="40766" ht="14.25" customHeight="1">
      <c r="A40766" s="5"/>
      <c r="B40766" s="5"/>
      <c r="C40766" s="5" t="str">
        <f>IFERROR(__xludf.DUMMYFUNCTION("""COMPUTED_VALUE"""),"")</f>
        <v/>
      </c>
      <c r="D40766" s="5">
        <v>0.0</v>
      </c>
    </row>
    <row r="40767" ht="14.25" customHeight="1">
      <c r="A40767" s="5"/>
      <c r="B40767" s="5"/>
      <c r="C40767" s="5" t="str">
        <f>IFERROR(__xludf.DUMMYFUNCTION("""COMPUTED_VALUE"""),"")</f>
        <v/>
      </c>
      <c r="D40767" s="5">
        <v>0.0</v>
      </c>
    </row>
    <row r="40768" ht="14.25" customHeight="1">
      <c r="A40768" s="5"/>
      <c r="B40768" s="5"/>
      <c r="C40768" s="5" t="str">
        <f>IFERROR(__xludf.DUMMYFUNCTION("""COMPUTED_VALUE"""),"")</f>
        <v/>
      </c>
      <c r="D40768" s="5">
        <v>0.0</v>
      </c>
    </row>
    <row r="40769" ht="14.25" customHeight="1">
      <c r="A40769" s="5"/>
      <c r="B40769" s="5"/>
      <c r="C40769" s="5" t="str">
        <f>IFERROR(__xludf.DUMMYFUNCTION("""COMPUTED_VALUE"""),"")</f>
        <v/>
      </c>
      <c r="D40769" s="5">
        <v>0.0</v>
      </c>
    </row>
    <row r="40770" ht="14.25" customHeight="1">
      <c r="A40770" s="5"/>
      <c r="B40770" s="5"/>
      <c r="C40770" s="5" t="str">
        <f>IFERROR(__xludf.DUMMYFUNCTION("""COMPUTED_VALUE"""),"")</f>
        <v/>
      </c>
      <c r="D40770" s="5">
        <v>0.0</v>
      </c>
    </row>
    <row r="40771" ht="14.25" customHeight="1">
      <c r="A40771" s="5"/>
      <c r="B40771" s="5"/>
      <c r="C40771" s="5" t="str">
        <f>IFERROR(__xludf.DUMMYFUNCTION("""COMPUTED_VALUE"""),"")</f>
        <v/>
      </c>
      <c r="D40771" s="5">
        <v>0.0</v>
      </c>
    </row>
    <row r="40772" ht="14.25" customHeight="1">
      <c r="A40772" s="5"/>
      <c r="B40772" s="5"/>
      <c r="C40772" s="5" t="str">
        <f>IFERROR(__xludf.DUMMYFUNCTION("""COMPUTED_VALUE"""),"")</f>
        <v/>
      </c>
      <c r="D40772" s="5">
        <v>0.0</v>
      </c>
    </row>
    <row r="40773" ht="14.25" customHeight="1">
      <c r="A40773" s="5"/>
      <c r="B40773" s="5"/>
      <c r="C40773" s="5" t="str">
        <f>IFERROR(__xludf.DUMMYFUNCTION("""COMPUTED_VALUE"""),"")</f>
        <v/>
      </c>
      <c r="D40773" s="5">
        <v>0.0</v>
      </c>
    </row>
    <row r="40774" ht="14.25" customHeight="1">
      <c r="A40774" s="5"/>
      <c r="B40774" s="5"/>
      <c r="C40774" s="5" t="str">
        <f>IFERROR(__xludf.DUMMYFUNCTION("""COMPUTED_VALUE"""),"")</f>
        <v/>
      </c>
      <c r="D40774" s="5">
        <v>0.0</v>
      </c>
    </row>
    <row r="40775" ht="14.25" customHeight="1">
      <c r="A40775" s="5"/>
      <c r="B40775" s="5"/>
      <c r="C40775" s="5" t="str">
        <f>IFERROR(__xludf.DUMMYFUNCTION("""COMPUTED_VALUE"""),"")</f>
        <v/>
      </c>
      <c r="D40775" s="5">
        <v>0.0</v>
      </c>
    </row>
    <row r="40776" ht="14.25" customHeight="1">
      <c r="A40776" s="5"/>
      <c r="B40776" s="5"/>
      <c r="C40776" s="5" t="str">
        <f>IFERROR(__xludf.DUMMYFUNCTION("""COMPUTED_VALUE"""),"")</f>
        <v/>
      </c>
      <c r="D40776" s="5">
        <v>0.0</v>
      </c>
    </row>
    <row r="40777" ht="14.25" customHeight="1">
      <c r="A40777" s="5"/>
      <c r="B40777" s="5"/>
      <c r="C40777" s="5" t="str">
        <f>IFERROR(__xludf.DUMMYFUNCTION("""COMPUTED_VALUE"""),"")</f>
        <v/>
      </c>
      <c r="D40777" s="5">
        <v>0.0</v>
      </c>
    </row>
    <row r="40778" ht="14.25" customHeight="1">
      <c r="A40778" s="5"/>
      <c r="B40778" s="5"/>
      <c r="C40778" s="5" t="str">
        <f>IFERROR(__xludf.DUMMYFUNCTION("""COMPUTED_VALUE"""),"")</f>
        <v/>
      </c>
      <c r="D40778" s="5">
        <v>0.0</v>
      </c>
    </row>
    <row r="40779" ht="14.25" customHeight="1">
      <c r="A40779" s="5"/>
      <c r="B40779" s="5"/>
      <c r="C40779" s="5" t="str">
        <f>IFERROR(__xludf.DUMMYFUNCTION("""COMPUTED_VALUE"""),"")</f>
        <v/>
      </c>
      <c r="D40779" s="5">
        <v>0.0</v>
      </c>
    </row>
    <row r="40780" ht="14.25" customHeight="1">
      <c r="A40780" s="5"/>
      <c r="B40780" s="5"/>
      <c r="C40780" s="5" t="str">
        <f>IFERROR(__xludf.DUMMYFUNCTION("""COMPUTED_VALUE"""),"")</f>
        <v/>
      </c>
      <c r="D40780" s="5">
        <v>0.0</v>
      </c>
    </row>
    <row r="40781" ht="14.25" customHeight="1">
      <c r="A40781" s="5"/>
      <c r="B40781" s="5"/>
      <c r="C40781" s="5" t="str">
        <f>IFERROR(__xludf.DUMMYFUNCTION("""COMPUTED_VALUE"""),"")</f>
        <v/>
      </c>
      <c r="D40781" s="5">
        <v>0.0</v>
      </c>
    </row>
    <row r="40782" ht="14.25" customHeight="1">
      <c r="A40782" s="5"/>
      <c r="B40782" s="5"/>
      <c r="C40782" s="5" t="str">
        <f>IFERROR(__xludf.DUMMYFUNCTION("""COMPUTED_VALUE"""),"")</f>
        <v/>
      </c>
      <c r="D40782" s="5">
        <v>0.0</v>
      </c>
    </row>
    <row r="40783" ht="14.25" customHeight="1">
      <c r="A40783" s="5"/>
      <c r="B40783" s="5"/>
      <c r="C40783" s="5" t="str">
        <f>IFERROR(__xludf.DUMMYFUNCTION("""COMPUTED_VALUE"""),"")</f>
        <v/>
      </c>
      <c r="D40783" s="5">
        <v>0.0</v>
      </c>
    </row>
    <row r="40784" ht="14.25" customHeight="1">
      <c r="A40784" s="5"/>
      <c r="B40784" s="5"/>
      <c r="C40784" s="5" t="str">
        <f>IFERROR(__xludf.DUMMYFUNCTION("""COMPUTED_VALUE"""),"")</f>
        <v/>
      </c>
      <c r="D40784" s="5">
        <v>0.0</v>
      </c>
    </row>
    <row r="40785" ht="14.25" customHeight="1">
      <c r="A40785" s="5"/>
      <c r="B40785" s="5"/>
      <c r="C40785" s="5" t="str">
        <f>IFERROR(__xludf.DUMMYFUNCTION("""COMPUTED_VALUE"""),"")</f>
        <v/>
      </c>
      <c r="D40785" s="5">
        <v>0.0</v>
      </c>
    </row>
    <row r="40786" ht="14.25" customHeight="1">
      <c r="A40786" s="5"/>
      <c r="B40786" s="5"/>
      <c r="C40786" s="5" t="str">
        <f>IFERROR(__xludf.DUMMYFUNCTION("""COMPUTED_VALUE"""),"")</f>
        <v/>
      </c>
      <c r="D40786" s="5">
        <v>0.0</v>
      </c>
    </row>
    <row r="40787" ht="14.25" customHeight="1">
      <c r="A40787" s="5"/>
      <c r="B40787" s="5"/>
      <c r="C40787" s="5" t="str">
        <f>IFERROR(__xludf.DUMMYFUNCTION("""COMPUTED_VALUE"""),"")</f>
        <v/>
      </c>
      <c r="D40787" s="5">
        <v>0.0</v>
      </c>
    </row>
    <row r="40788" ht="14.25" customHeight="1">
      <c r="A40788" s="5"/>
      <c r="B40788" s="5"/>
      <c r="C40788" s="5" t="str">
        <f>IFERROR(__xludf.DUMMYFUNCTION("""COMPUTED_VALUE"""),"")</f>
        <v/>
      </c>
      <c r="D40788" s="5">
        <v>0.0</v>
      </c>
    </row>
    <row r="40789" ht="14.25" customHeight="1">
      <c r="A40789" s="5"/>
      <c r="B40789" s="5"/>
      <c r="C40789" s="5" t="str">
        <f>IFERROR(__xludf.DUMMYFUNCTION("""COMPUTED_VALUE"""),"")</f>
        <v/>
      </c>
      <c r="D40789" s="5">
        <v>0.0</v>
      </c>
    </row>
    <row r="40790" ht="14.25" customHeight="1">
      <c r="A40790" s="5"/>
      <c r="B40790" s="5"/>
      <c r="C40790" s="5" t="str">
        <f>IFERROR(__xludf.DUMMYFUNCTION("""COMPUTED_VALUE"""),"")</f>
        <v/>
      </c>
      <c r="D40790" s="5">
        <v>0.0</v>
      </c>
    </row>
    <row r="40791" ht="14.25" customHeight="1">
      <c r="A40791" s="5"/>
      <c r="B40791" s="5"/>
      <c r="C40791" s="5" t="str">
        <f>IFERROR(__xludf.DUMMYFUNCTION("""COMPUTED_VALUE"""),"")</f>
        <v/>
      </c>
      <c r="D40791" s="5">
        <v>0.0</v>
      </c>
    </row>
    <row r="40792" ht="14.25" customHeight="1">
      <c r="A40792" s="5"/>
      <c r="B40792" s="5"/>
      <c r="C40792" s="5" t="str">
        <f>IFERROR(__xludf.DUMMYFUNCTION("""COMPUTED_VALUE"""),"")</f>
        <v/>
      </c>
      <c r="D40792" s="5">
        <v>0.0</v>
      </c>
    </row>
    <row r="40793" ht="14.25" customHeight="1">
      <c r="A40793" s="5"/>
      <c r="B40793" s="5"/>
      <c r="C40793" s="5" t="str">
        <f>IFERROR(__xludf.DUMMYFUNCTION("""COMPUTED_VALUE"""),"")</f>
        <v/>
      </c>
      <c r="D40793" s="5">
        <v>0.0</v>
      </c>
    </row>
    <row r="40794" ht="14.25" customHeight="1">
      <c r="A40794" s="5"/>
      <c r="B40794" s="5"/>
      <c r="C40794" s="5" t="str">
        <f>IFERROR(__xludf.DUMMYFUNCTION("""COMPUTED_VALUE"""),"")</f>
        <v/>
      </c>
      <c r="D40794" s="5">
        <v>0.0</v>
      </c>
    </row>
    <row r="40795" ht="14.25" customHeight="1">
      <c r="A40795" s="5"/>
      <c r="B40795" s="5"/>
      <c r="C40795" s="5" t="str">
        <f>IFERROR(__xludf.DUMMYFUNCTION("""COMPUTED_VALUE"""),"")</f>
        <v/>
      </c>
      <c r="D40795" s="5">
        <v>0.0</v>
      </c>
    </row>
    <row r="40796" ht="14.25" customHeight="1">
      <c r="A40796" s="5"/>
      <c r="B40796" s="5"/>
      <c r="C40796" s="5" t="str">
        <f>IFERROR(__xludf.DUMMYFUNCTION("""COMPUTED_VALUE"""),"")</f>
        <v/>
      </c>
      <c r="D40796" s="5">
        <v>0.0</v>
      </c>
    </row>
    <row r="40797" ht="14.25" customHeight="1">
      <c r="A40797" s="5"/>
      <c r="B40797" s="5"/>
      <c r="C40797" s="5" t="str">
        <f>IFERROR(__xludf.DUMMYFUNCTION("""COMPUTED_VALUE"""),"")</f>
        <v/>
      </c>
      <c r="D40797" s="5">
        <v>0.0</v>
      </c>
    </row>
    <row r="40798" ht="14.25" customHeight="1">
      <c r="A40798" s="5"/>
      <c r="B40798" s="5"/>
      <c r="C40798" s="5" t="str">
        <f>IFERROR(__xludf.DUMMYFUNCTION("""COMPUTED_VALUE"""),"")</f>
        <v/>
      </c>
      <c r="D40798" s="5">
        <v>0.0</v>
      </c>
    </row>
    <row r="40799" ht="14.25" customHeight="1">
      <c r="A40799" s="5"/>
      <c r="B40799" s="5"/>
      <c r="C40799" s="5" t="str">
        <f>IFERROR(__xludf.DUMMYFUNCTION("""COMPUTED_VALUE"""),"")</f>
        <v/>
      </c>
      <c r="D40799" s="5">
        <v>0.0</v>
      </c>
    </row>
    <row r="40800" ht="14.25" customHeight="1">
      <c r="A40800" s="5"/>
      <c r="B40800" s="5"/>
      <c r="C40800" s="5" t="str">
        <f>IFERROR(__xludf.DUMMYFUNCTION("""COMPUTED_VALUE"""),"")</f>
        <v/>
      </c>
      <c r="D40800" s="5">
        <v>0.0</v>
      </c>
    </row>
    <row r="40801" ht="14.25" customHeight="1">
      <c r="A40801" s="5"/>
      <c r="B40801" s="5"/>
      <c r="C40801" s="5" t="str">
        <f>IFERROR(__xludf.DUMMYFUNCTION("""COMPUTED_VALUE"""),"")</f>
        <v/>
      </c>
      <c r="D40801" s="5">
        <v>0.0</v>
      </c>
    </row>
    <row r="40802" ht="14.25" customHeight="1">
      <c r="A40802" s="5"/>
      <c r="B40802" s="5"/>
      <c r="C40802" s="5" t="str">
        <f>IFERROR(__xludf.DUMMYFUNCTION("""COMPUTED_VALUE"""),"")</f>
        <v/>
      </c>
      <c r="D40802" s="5">
        <v>0.0</v>
      </c>
    </row>
    <row r="40803" ht="14.25" customHeight="1">
      <c r="A40803" s="5"/>
      <c r="B40803" s="5"/>
      <c r="C40803" s="5" t="str">
        <f>IFERROR(__xludf.DUMMYFUNCTION("""COMPUTED_VALUE"""),"")</f>
        <v/>
      </c>
      <c r="D40803" s="5">
        <v>0.0</v>
      </c>
    </row>
    <row r="40804" ht="14.25" customHeight="1">
      <c r="A40804" s="5"/>
      <c r="B40804" s="5"/>
      <c r="C40804" s="5" t="str">
        <f>IFERROR(__xludf.DUMMYFUNCTION("""COMPUTED_VALUE"""),"")</f>
        <v/>
      </c>
      <c r="D40804" s="5">
        <v>0.0</v>
      </c>
    </row>
    <row r="40805" ht="14.25" customHeight="1">
      <c r="A40805" s="5"/>
      <c r="B40805" s="5"/>
      <c r="C40805" s="5" t="str">
        <f>IFERROR(__xludf.DUMMYFUNCTION("""COMPUTED_VALUE"""),"")</f>
        <v/>
      </c>
      <c r="D40805" s="5">
        <v>0.0</v>
      </c>
    </row>
    <row r="40806" ht="14.25" customHeight="1">
      <c r="A40806" s="5"/>
      <c r="B40806" s="5"/>
      <c r="C40806" s="5" t="str">
        <f>IFERROR(__xludf.DUMMYFUNCTION("""COMPUTED_VALUE"""),"")</f>
        <v/>
      </c>
      <c r="D40806" s="5">
        <v>0.0</v>
      </c>
    </row>
    <row r="40807" ht="14.25" customHeight="1">
      <c r="A40807" s="5"/>
      <c r="B40807" s="5"/>
      <c r="C40807" s="5" t="str">
        <f>IFERROR(__xludf.DUMMYFUNCTION("""COMPUTED_VALUE"""),"")</f>
        <v/>
      </c>
      <c r="D40807" s="5">
        <v>0.0</v>
      </c>
    </row>
    <row r="40808" ht="14.25" customHeight="1">
      <c r="A40808" s="5"/>
      <c r="B40808" s="5"/>
      <c r="C40808" s="5" t="str">
        <f>IFERROR(__xludf.DUMMYFUNCTION("""COMPUTED_VALUE"""),"")</f>
        <v/>
      </c>
      <c r="D40808" s="5">
        <v>0.0</v>
      </c>
    </row>
    <row r="40809" ht="14.25" customHeight="1">
      <c r="A40809" s="5"/>
      <c r="B40809" s="5"/>
      <c r="C40809" s="5" t="str">
        <f>IFERROR(__xludf.DUMMYFUNCTION("""COMPUTED_VALUE"""),"")</f>
        <v/>
      </c>
      <c r="D40809" s="5">
        <v>0.0</v>
      </c>
    </row>
    <row r="40810" ht="14.25" customHeight="1">
      <c r="A40810" s="5"/>
      <c r="B40810" s="5"/>
      <c r="C40810" s="5" t="str">
        <f>IFERROR(__xludf.DUMMYFUNCTION("""COMPUTED_VALUE"""),"")</f>
        <v/>
      </c>
      <c r="D40810" s="5">
        <v>0.0</v>
      </c>
    </row>
    <row r="40811" ht="14.25" customHeight="1">
      <c r="A40811" s="5"/>
      <c r="B40811" s="5"/>
      <c r="C40811" s="5" t="str">
        <f>IFERROR(__xludf.DUMMYFUNCTION("""COMPUTED_VALUE"""),"")</f>
        <v/>
      </c>
      <c r="D40811" s="5">
        <v>0.0</v>
      </c>
    </row>
    <row r="40812" ht="14.25" customHeight="1">
      <c r="A40812" s="5"/>
      <c r="B40812" s="5"/>
      <c r="C40812" s="5" t="str">
        <f>IFERROR(__xludf.DUMMYFUNCTION("""COMPUTED_VALUE"""),"")</f>
        <v/>
      </c>
      <c r="D40812" s="5">
        <v>0.0</v>
      </c>
    </row>
    <row r="40813" ht="14.25" customHeight="1">
      <c r="A40813" s="5"/>
      <c r="B40813" s="5"/>
      <c r="C40813" s="5" t="str">
        <f>IFERROR(__xludf.DUMMYFUNCTION("""COMPUTED_VALUE"""),"")</f>
        <v/>
      </c>
      <c r="D40813" s="5">
        <v>0.0</v>
      </c>
    </row>
    <row r="40814" ht="14.25" customHeight="1">
      <c r="A40814" s="5"/>
      <c r="B40814" s="5"/>
      <c r="C40814" s="5" t="str">
        <f>IFERROR(__xludf.DUMMYFUNCTION("""COMPUTED_VALUE"""),"")</f>
        <v/>
      </c>
      <c r="D40814" s="5">
        <v>0.0</v>
      </c>
    </row>
    <row r="40815" ht="14.25" customHeight="1">
      <c r="A40815" s="5"/>
      <c r="B40815" s="5"/>
      <c r="C40815" s="5" t="str">
        <f>IFERROR(__xludf.DUMMYFUNCTION("""COMPUTED_VALUE"""),"")</f>
        <v/>
      </c>
      <c r="D40815" s="5">
        <v>0.0</v>
      </c>
    </row>
    <row r="40816" ht="14.25" customHeight="1">
      <c r="A40816" s="5"/>
      <c r="B40816" s="5"/>
      <c r="C40816" s="5" t="str">
        <f>IFERROR(__xludf.DUMMYFUNCTION("""COMPUTED_VALUE"""),"")</f>
        <v/>
      </c>
      <c r="D40816" s="5">
        <v>0.0</v>
      </c>
    </row>
    <row r="40817" ht="14.25" customHeight="1">
      <c r="A40817" s="5"/>
      <c r="B40817" s="5"/>
      <c r="C40817" s="5" t="str">
        <f>IFERROR(__xludf.DUMMYFUNCTION("""COMPUTED_VALUE"""),"")</f>
        <v/>
      </c>
      <c r="D40817" s="5">
        <v>0.0</v>
      </c>
    </row>
    <row r="40818" ht="14.25" customHeight="1">
      <c r="A40818" s="5"/>
      <c r="B40818" s="5"/>
      <c r="C40818" s="5" t="str">
        <f>IFERROR(__xludf.DUMMYFUNCTION("""COMPUTED_VALUE"""),"")</f>
        <v/>
      </c>
      <c r="D40818" s="5">
        <v>0.0</v>
      </c>
    </row>
    <row r="40819" ht="14.25" customHeight="1">
      <c r="A40819" s="5"/>
      <c r="B40819" s="5"/>
      <c r="C40819" s="5" t="str">
        <f>IFERROR(__xludf.DUMMYFUNCTION("""COMPUTED_VALUE"""),"")</f>
        <v/>
      </c>
      <c r="D40819" s="5">
        <v>0.0</v>
      </c>
    </row>
    <row r="40820" ht="14.25" customHeight="1">
      <c r="A40820" s="5"/>
      <c r="B40820" s="5"/>
      <c r="C40820" s="5" t="str">
        <f>IFERROR(__xludf.DUMMYFUNCTION("""COMPUTED_VALUE"""),"")</f>
        <v/>
      </c>
      <c r="D40820" s="5">
        <v>0.0</v>
      </c>
    </row>
    <row r="40821" ht="14.25" customHeight="1">
      <c r="A40821" s="5"/>
      <c r="B40821" s="5"/>
      <c r="C40821" s="5" t="str">
        <f>IFERROR(__xludf.DUMMYFUNCTION("""COMPUTED_VALUE"""),"")</f>
        <v/>
      </c>
      <c r="D40821" s="5">
        <v>0.0</v>
      </c>
    </row>
    <row r="40822" ht="14.25" customHeight="1">
      <c r="A40822" s="5"/>
      <c r="B40822" s="5"/>
      <c r="C40822" s="5" t="str">
        <f>IFERROR(__xludf.DUMMYFUNCTION("""COMPUTED_VALUE"""),"")</f>
        <v/>
      </c>
      <c r="D40822" s="5">
        <v>0.0</v>
      </c>
    </row>
    <row r="40823" ht="14.25" customHeight="1">
      <c r="A40823" s="5"/>
      <c r="B40823" s="5"/>
      <c r="C40823" s="5" t="str">
        <f>IFERROR(__xludf.DUMMYFUNCTION("""COMPUTED_VALUE"""),"")</f>
        <v/>
      </c>
      <c r="D40823" s="5">
        <v>0.0</v>
      </c>
    </row>
    <row r="40824" ht="14.25" customHeight="1">
      <c r="A40824" s="5"/>
      <c r="B40824" s="5"/>
      <c r="C40824" s="5" t="str">
        <f>IFERROR(__xludf.DUMMYFUNCTION("""COMPUTED_VALUE"""),"")</f>
        <v/>
      </c>
      <c r="D40824" s="5">
        <v>0.0</v>
      </c>
    </row>
    <row r="40825" ht="14.25" customHeight="1">
      <c r="A40825" s="5"/>
      <c r="B40825" s="5"/>
      <c r="C40825" s="5" t="str">
        <f>IFERROR(__xludf.DUMMYFUNCTION("""COMPUTED_VALUE"""),"")</f>
        <v/>
      </c>
      <c r="D40825" s="5">
        <v>0.0</v>
      </c>
    </row>
    <row r="40826" ht="14.25" customHeight="1">
      <c r="A40826" s="5"/>
      <c r="B40826" s="5"/>
      <c r="C40826" s="5" t="str">
        <f>IFERROR(__xludf.DUMMYFUNCTION("""COMPUTED_VALUE"""),"")</f>
        <v/>
      </c>
      <c r="D40826" s="5">
        <v>0.0</v>
      </c>
    </row>
    <row r="40827" ht="14.25" customHeight="1">
      <c r="A40827" s="5"/>
      <c r="B40827" s="5"/>
      <c r="C40827" s="5" t="str">
        <f>IFERROR(__xludf.DUMMYFUNCTION("""COMPUTED_VALUE"""),"")</f>
        <v/>
      </c>
      <c r="D40827" s="5">
        <v>0.0</v>
      </c>
    </row>
    <row r="40828" ht="14.25" customHeight="1">
      <c r="A40828" s="5"/>
      <c r="B40828" s="5"/>
      <c r="C40828" s="5" t="str">
        <f>IFERROR(__xludf.DUMMYFUNCTION("""COMPUTED_VALUE"""),"")</f>
        <v/>
      </c>
      <c r="D40828" s="5">
        <v>0.0</v>
      </c>
    </row>
    <row r="40829" ht="14.25" customHeight="1">
      <c r="A40829" s="5"/>
      <c r="B40829" s="5"/>
      <c r="C40829" s="5" t="str">
        <f>IFERROR(__xludf.DUMMYFUNCTION("""COMPUTED_VALUE"""),"")</f>
        <v/>
      </c>
      <c r="D40829" s="5">
        <v>0.0</v>
      </c>
    </row>
    <row r="40830" ht="14.25" customHeight="1">
      <c r="A40830" s="5"/>
      <c r="B40830" s="5"/>
      <c r="C40830" s="5" t="str">
        <f>IFERROR(__xludf.DUMMYFUNCTION("""COMPUTED_VALUE"""),"")</f>
        <v/>
      </c>
      <c r="D40830" s="5">
        <v>0.0</v>
      </c>
    </row>
    <row r="40831" ht="14.25" customHeight="1">
      <c r="A40831" s="5"/>
      <c r="B40831" s="5"/>
      <c r="C40831" s="5" t="str">
        <f>IFERROR(__xludf.DUMMYFUNCTION("""COMPUTED_VALUE"""),"")</f>
        <v/>
      </c>
      <c r="D40831" s="5">
        <v>0.0</v>
      </c>
    </row>
    <row r="40832" ht="14.25" customHeight="1">
      <c r="A40832" s="5"/>
      <c r="B40832" s="5"/>
      <c r="C40832" s="5" t="str">
        <f>IFERROR(__xludf.DUMMYFUNCTION("""COMPUTED_VALUE"""),"")</f>
        <v/>
      </c>
      <c r="D40832" s="5">
        <v>0.0</v>
      </c>
    </row>
    <row r="40833" ht="14.25" customHeight="1">
      <c r="A40833" s="5"/>
      <c r="B40833" s="5"/>
      <c r="C40833" s="5" t="str">
        <f>IFERROR(__xludf.DUMMYFUNCTION("""COMPUTED_VALUE"""),"")</f>
        <v/>
      </c>
      <c r="D40833" s="5">
        <v>0.0</v>
      </c>
    </row>
    <row r="40834" ht="14.25" customHeight="1">
      <c r="A40834" s="5"/>
      <c r="B40834" s="5"/>
      <c r="C40834" s="5" t="str">
        <f>IFERROR(__xludf.DUMMYFUNCTION("""COMPUTED_VALUE"""),"")</f>
        <v/>
      </c>
      <c r="D40834" s="5">
        <v>0.0</v>
      </c>
    </row>
    <row r="40835" ht="14.25" customHeight="1">
      <c r="A40835" s="5"/>
      <c r="B40835" s="5"/>
      <c r="C40835" s="5" t="str">
        <f>IFERROR(__xludf.DUMMYFUNCTION("""COMPUTED_VALUE"""),"")</f>
        <v/>
      </c>
      <c r="D40835" s="5">
        <v>0.0</v>
      </c>
    </row>
    <row r="40836" ht="14.25" customHeight="1">
      <c r="A40836" s="5"/>
      <c r="B40836" s="5"/>
      <c r="C40836" s="5" t="str">
        <f>IFERROR(__xludf.DUMMYFUNCTION("""COMPUTED_VALUE"""),"")</f>
        <v/>
      </c>
      <c r="D40836" s="5">
        <v>0.0</v>
      </c>
    </row>
    <row r="40837" ht="14.25" customHeight="1">
      <c r="A40837" s="5"/>
      <c r="B40837" s="5"/>
      <c r="C40837" s="5" t="str">
        <f>IFERROR(__xludf.DUMMYFUNCTION("""COMPUTED_VALUE"""),"")</f>
        <v/>
      </c>
      <c r="D40837" s="5">
        <v>0.0</v>
      </c>
    </row>
    <row r="40838" ht="14.25" customHeight="1">
      <c r="A40838" s="5"/>
      <c r="B40838" s="5"/>
      <c r="C40838" s="5" t="str">
        <f>IFERROR(__xludf.DUMMYFUNCTION("""COMPUTED_VALUE"""),"")</f>
        <v/>
      </c>
      <c r="D40838" s="5">
        <v>0.0</v>
      </c>
    </row>
    <row r="40839" ht="14.25" customHeight="1">
      <c r="A40839" s="5"/>
      <c r="B40839" s="5"/>
      <c r="C40839" s="5" t="str">
        <f>IFERROR(__xludf.DUMMYFUNCTION("""COMPUTED_VALUE"""),"")</f>
        <v/>
      </c>
      <c r="D40839" s="5">
        <v>0.0</v>
      </c>
    </row>
    <row r="40840" ht="14.25" customHeight="1">
      <c r="A40840" s="5"/>
      <c r="B40840" s="5"/>
      <c r="C40840" s="5" t="str">
        <f>IFERROR(__xludf.DUMMYFUNCTION("""COMPUTED_VALUE"""),"")</f>
        <v/>
      </c>
      <c r="D40840" s="5">
        <v>0.0</v>
      </c>
    </row>
    <row r="40841" ht="14.25" customHeight="1">
      <c r="A40841" s="5"/>
      <c r="B40841" s="5"/>
      <c r="C40841" s="5" t="str">
        <f>IFERROR(__xludf.DUMMYFUNCTION("""COMPUTED_VALUE"""),"")</f>
        <v/>
      </c>
      <c r="D40841" s="5">
        <v>0.0</v>
      </c>
    </row>
    <row r="40842" ht="14.25" customHeight="1">
      <c r="A40842" s="5"/>
      <c r="B40842" s="5"/>
      <c r="C40842" s="5" t="str">
        <f>IFERROR(__xludf.DUMMYFUNCTION("""COMPUTED_VALUE"""),"")</f>
        <v/>
      </c>
      <c r="D40842" s="5">
        <v>0.0</v>
      </c>
    </row>
    <row r="40843" ht="14.25" customHeight="1">
      <c r="A40843" s="5"/>
      <c r="B40843" s="5"/>
      <c r="C40843" s="5" t="str">
        <f>IFERROR(__xludf.DUMMYFUNCTION("""COMPUTED_VALUE"""),"")</f>
        <v/>
      </c>
      <c r="D40843" s="5">
        <v>0.0</v>
      </c>
    </row>
    <row r="40844" ht="14.25" customHeight="1">
      <c r="A40844" s="5"/>
      <c r="B40844" s="5"/>
      <c r="C40844" s="5" t="str">
        <f>IFERROR(__xludf.DUMMYFUNCTION("""COMPUTED_VALUE"""),"")</f>
        <v/>
      </c>
      <c r="D40844" s="5">
        <v>0.0</v>
      </c>
    </row>
    <row r="40845" ht="14.25" customHeight="1">
      <c r="A40845" s="5"/>
      <c r="B40845" s="5"/>
      <c r="C40845" s="5" t="str">
        <f>IFERROR(__xludf.DUMMYFUNCTION("""COMPUTED_VALUE"""),"")</f>
        <v/>
      </c>
      <c r="D40845" s="5">
        <v>0.0</v>
      </c>
    </row>
    <row r="40846" ht="14.25" customHeight="1">
      <c r="A40846" s="5"/>
      <c r="B40846" s="5"/>
      <c r="C40846" s="5" t="str">
        <f>IFERROR(__xludf.DUMMYFUNCTION("""COMPUTED_VALUE"""),"")</f>
        <v/>
      </c>
      <c r="D40846" s="5">
        <v>0.0</v>
      </c>
    </row>
    <row r="40847" ht="14.25" customHeight="1">
      <c r="A40847" s="5"/>
      <c r="B40847" s="5"/>
      <c r="C40847" s="5" t="str">
        <f>IFERROR(__xludf.DUMMYFUNCTION("""COMPUTED_VALUE"""),"")</f>
        <v/>
      </c>
      <c r="D40847" s="5">
        <v>0.0</v>
      </c>
    </row>
    <row r="40848" ht="14.25" customHeight="1">
      <c r="A40848" s="5"/>
      <c r="B40848" s="5"/>
      <c r="C40848" s="5" t="str">
        <f>IFERROR(__xludf.DUMMYFUNCTION("""COMPUTED_VALUE"""),"")</f>
        <v/>
      </c>
      <c r="D40848" s="5">
        <v>0.0</v>
      </c>
    </row>
    <row r="40849" ht="14.25" customHeight="1">
      <c r="A40849" s="5"/>
      <c r="B40849" s="5"/>
      <c r="C40849" s="5" t="str">
        <f>IFERROR(__xludf.DUMMYFUNCTION("""COMPUTED_VALUE"""),"")</f>
        <v/>
      </c>
      <c r="D40849" s="5">
        <v>0.0</v>
      </c>
    </row>
    <row r="40850" ht="14.25" customHeight="1">
      <c r="A40850" s="5"/>
      <c r="B40850" s="5"/>
      <c r="C40850" s="5" t="str">
        <f>IFERROR(__xludf.DUMMYFUNCTION("""COMPUTED_VALUE"""),"")</f>
        <v/>
      </c>
      <c r="D40850" s="5">
        <v>0.0</v>
      </c>
    </row>
    <row r="40851" ht="14.25" customHeight="1">
      <c r="A40851" s="5"/>
      <c r="B40851" s="5"/>
      <c r="C40851" s="5" t="str">
        <f>IFERROR(__xludf.DUMMYFUNCTION("""COMPUTED_VALUE"""),"")</f>
        <v/>
      </c>
      <c r="D40851" s="5">
        <v>0.0</v>
      </c>
    </row>
    <row r="40852" ht="14.25" customHeight="1">
      <c r="A40852" s="5"/>
      <c r="B40852" s="5"/>
      <c r="C40852" s="5" t="str">
        <f>IFERROR(__xludf.DUMMYFUNCTION("""COMPUTED_VALUE"""),"")</f>
        <v/>
      </c>
      <c r="D40852" s="5">
        <v>0.0</v>
      </c>
    </row>
    <row r="40853" ht="14.25" customHeight="1">
      <c r="A40853" s="5"/>
      <c r="B40853" s="5"/>
      <c r="C40853" s="5" t="str">
        <f>IFERROR(__xludf.DUMMYFUNCTION("""COMPUTED_VALUE"""),"")</f>
        <v/>
      </c>
      <c r="D40853" s="5">
        <v>0.0</v>
      </c>
    </row>
    <row r="40854" ht="14.25" customHeight="1">
      <c r="A40854" s="5"/>
      <c r="B40854" s="5"/>
      <c r="C40854" s="5" t="str">
        <f>IFERROR(__xludf.DUMMYFUNCTION("""COMPUTED_VALUE"""),"")</f>
        <v/>
      </c>
      <c r="D40854" s="5">
        <v>0.0</v>
      </c>
    </row>
    <row r="40855" ht="14.25" customHeight="1">
      <c r="A40855" s="5"/>
      <c r="B40855" s="5"/>
      <c r="C40855" s="5" t="str">
        <f>IFERROR(__xludf.DUMMYFUNCTION("""COMPUTED_VALUE"""),"")</f>
        <v/>
      </c>
      <c r="D40855" s="5">
        <v>0.0</v>
      </c>
    </row>
    <row r="40856" ht="14.25" customHeight="1">
      <c r="A40856" s="5"/>
      <c r="B40856" s="5"/>
      <c r="C40856" s="5" t="str">
        <f>IFERROR(__xludf.DUMMYFUNCTION("""COMPUTED_VALUE"""),"")</f>
        <v/>
      </c>
      <c r="D40856" s="5">
        <v>0.0</v>
      </c>
    </row>
    <row r="40857" ht="14.25" customHeight="1">
      <c r="A40857" s="5"/>
      <c r="B40857" s="5"/>
      <c r="C40857" s="5" t="str">
        <f>IFERROR(__xludf.DUMMYFUNCTION("""COMPUTED_VALUE"""),"")</f>
        <v/>
      </c>
      <c r="D40857" s="5">
        <v>0.0</v>
      </c>
    </row>
    <row r="40858" ht="14.25" customHeight="1">
      <c r="A40858" s="5"/>
      <c r="B40858" s="5"/>
      <c r="C40858" s="5" t="str">
        <f>IFERROR(__xludf.DUMMYFUNCTION("""COMPUTED_VALUE"""),"")</f>
        <v/>
      </c>
      <c r="D40858" s="5">
        <v>0.0</v>
      </c>
    </row>
    <row r="40859" ht="14.25" customHeight="1">
      <c r="A40859" s="5"/>
      <c r="B40859" s="5"/>
      <c r="C40859" s="5" t="str">
        <f>IFERROR(__xludf.DUMMYFUNCTION("""COMPUTED_VALUE"""),"")</f>
        <v/>
      </c>
      <c r="D40859" s="5">
        <v>0.0</v>
      </c>
    </row>
    <row r="40860" ht="14.25" customHeight="1">
      <c r="A40860" s="5"/>
      <c r="B40860" s="5"/>
      <c r="C40860" s="5" t="str">
        <f>IFERROR(__xludf.DUMMYFUNCTION("""COMPUTED_VALUE"""),"")</f>
        <v/>
      </c>
      <c r="D40860" s="5">
        <v>0.0</v>
      </c>
    </row>
    <row r="40861" ht="14.25" customHeight="1">
      <c r="A40861" s="5"/>
      <c r="B40861" s="5"/>
      <c r="C40861" s="5" t="str">
        <f>IFERROR(__xludf.DUMMYFUNCTION("""COMPUTED_VALUE"""),"")</f>
        <v/>
      </c>
      <c r="D40861" s="5">
        <v>0.0</v>
      </c>
    </row>
    <row r="40862" ht="14.25" customHeight="1">
      <c r="A40862" s="5"/>
      <c r="B40862" s="5"/>
      <c r="C40862" s="5" t="str">
        <f>IFERROR(__xludf.DUMMYFUNCTION("""COMPUTED_VALUE"""),"")</f>
        <v/>
      </c>
      <c r="D40862" s="5">
        <v>0.0</v>
      </c>
    </row>
    <row r="40863" ht="14.25" customHeight="1">
      <c r="A40863" s="5"/>
      <c r="B40863" s="5"/>
      <c r="C40863" s="5" t="str">
        <f>IFERROR(__xludf.DUMMYFUNCTION("""COMPUTED_VALUE"""),"")</f>
        <v/>
      </c>
      <c r="D40863" s="5">
        <v>0.0</v>
      </c>
    </row>
    <row r="40864" ht="14.25" customHeight="1">
      <c r="A40864" s="5"/>
      <c r="B40864" s="5"/>
      <c r="C40864" s="5" t="str">
        <f>IFERROR(__xludf.DUMMYFUNCTION("""COMPUTED_VALUE"""),"")</f>
        <v/>
      </c>
      <c r="D40864" s="5">
        <v>0.0</v>
      </c>
    </row>
    <row r="40865" ht="14.25" customHeight="1">
      <c r="A40865" s="5"/>
      <c r="B40865" s="5"/>
      <c r="C40865" s="5" t="str">
        <f>IFERROR(__xludf.DUMMYFUNCTION("""COMPUTED_VALUE"""),"")</f>
        <v/>
      </c>
      <c r="D40865" s="5">
        <v>0.0</v>
      </c>
    </row>
    <row r="40866" ht="14.25" customHeight="1">
      <c r="A40866" s="5"/>
      <c r="B40866" s="5"/>
      <c r="C40866" s="5" t="str">
        <f>IFERROR(__xludf.DUMMYFUNCTION("""COMPUTED_VALUE"""),"")</f>
        <v/>
      </c>
      <c r="D40866" s="5">
        <v>0.0</v>
      </c>
    </row>
    <row r="40867" ht="14.25" customHeight="1">
      <c r="A40867" s="5"/>
      <c r="B40867" s="5"/>
      <c r="C40867" s="5" t="str">
        <f>IFERROR(__xludf.DUMMYFUNCTION("""COMPUTED_VALUE"""),"")</f>
        <v/>
      </c>
      <c r="D40867" s="5">
        <v>0.0</v>
      </c>
    </row>
    <row r="40868" ht="14.25" customHeight="1">
      <c r="A40868" s="5"/>
      <c r="B40868" s="5"/>
      <c r="C40868" s="5" t="str">
        <f>IFERROR(__xludf.DUMMYFUNCTION("""COMPUTED_VALUE"""),"")</f>
        <v/>
      </c>
      <c r="D40868" s="5">
        <v>0.0</v>
      </c>
    </row>
    <row r="40869" ht="14.25" customHeight="1">
      <c r="A40869" s="5"/>
      <c r="B40869" s="5"/>
      <c r="C40869" s="5" t="str">
        <f>IFERROR(__xludf.DUMMYFUNCTION("""COMPUTED_VALUE"""),"")</f>
        <v/>
      </c>
      <c r="D40869" s="5">
        <v>0.0</v>
      </c>
    </row>
    <row r="40870" ht="14.25" customHeight="1">
      <c r="A40870" s="5"/>
      <c r="B40870" s="5"/>
      <c r="C40870" s="5" t="str">
        <f>IFERROR(__xludf.DUMMYFUNCTION("""COMPUTED_VALUE"""),"")</f>
        <v/>
      </c>
      <c r="D40870" s="5">
        <v>0.0</v>
      </c>
    </row>
    <row r="40871" ht="14.25" customHeight="1">
      <c r="A40871" s="5"/>
      <c r="B40871" s="5"/>
      <c r="C40871" s="5" t="str">
        <f>IFERROR(__xludf.DUMMYFUNCTION("""COMPUTED_VALUE"""),"")</f>
        <v/>
      </c>
      <c r="D40871" s="5">
        <v>0.0</v>
      </c>
    </row>
    <row r="40872" ht="14.25" customHeight="1">
      <c r="A40872" s="5"/>
      <c r="B40872" s="5"/>
      <c r="C40872" s="5" t="str">
        <f>IFERROR(__xludf.DUMMYFUNCTION("""COMPUTED_VALUE"""),"")</f>
        <v/>
      </c>
      <c r="D40872" s="5">
        <v>0.0</v>
      </c>
    </row>
    <row r="40873" ht="14.25" customHeight="1">
      <c r="A40873" s="5"/>
      <c r="B40873" s="5"/>
      <c r="C40873" s="5" t="str">
        <f>IFERROR(__xludf.DUMMYFUNCTION("""COMPUTED_VALUE"""),"")</f>
        <v/>
      </c>
      <c r="D40873" s="5">
        <v>0.0</v>
      </c>
    </row>
    <row r="40874" ht="14.25" customHeight="1">
      <c r="A40874" s="5"/>
      <c r="B40874" s="5"/>
      <c r="C40874" s="5" t="str">
        <f>IFERROR(__xludf.DUMMYFUNCTION("""COMPUTED_VALUE"""),"")</f>
        <v/>
      </c>
      <c r="D40874" s="5">
        <v>0.0</v>
      </c>
    </row>
    <row r="40875" ht="14.25" customHeight="1">
      <c r="A40875" s="5"/>
      <c r="B40875" s="5"/>
      <c r="C40875" s="5" t="str">
        <f>IFERROR(__xludf.DUMMYFUNCTION("""COMPUTED_VALUE"""),"")</f>
        <v/>
      </c>
      <c r="D40875" s="5">
        <v>0.0</v>
      </c>
    </row>
    <row r="40876" ht="14.25" customHeight="1">
      <c r="A40876" s="5"/>
      <c r="B40876" s="5"/>
      <c r="C40876" s="5" t="str">
        <f>IFERROR(__xludf.DUMMYFUNCTION("""COMPUTED_VALUE"""),"")</f>
        <v/>
      </c>
      <c r="D40876" s="5">
        <v>0.0</v>
      </c>
    </row>
    <row r="40877" ht="14.25" customHeight="1">
      <c r="A40877" s="5"/>
      <c r="B40877" s="5"/>
      <c r="C40877" s="5" t="str">
        <f>IFERROR(__xludf.DUMMYFUNCTION("""COMPUTED_VALUE"""),"")</f>
        <v/>
      </c>
      <c r="D40877" s="5">
        <v>0.0</v>
      </c>
    </row>
    <row r="40878" ht="14.25" customHeight="1">
      <c r="A40878" s="5"/>
      <c r="B40878" s="5"/>
      <c r="C40878" s="5" t="str">
        <f>IFERROR(__xludf.DUMMYFUNCTION("""COMPUTED_VALUE"""),"")</f>
        <v/>
      </c>
      <c r="D40878" s="5">
        <v>0.0</v>
      </c>
    </row>
    <row r="40879" ht="14.25" customHeight="1">
      <c r="A40879" s="5"/>
      <c r="B40879" s="5"/>
      <c r="C40879" s="5" t="str">
        <f>IFERROR(__xludf.DUMMYFUNCTION("""COMPUTED_VALUE"""),"")</f>
        <v/>
      </c>
      <c r="D40879" s="5">
        <v>0.0</v>
      </c>
    </row>
    <row r="40880" ht="14.25" customHeight="1">
      <c r="A40880" s="5"/>
      <c r="B40880" s="5"/>
      <c r="C40880" s="5" t="str">
        <f>IFERROR(__xludf.DUMMYFUNCTION("""COMPUTED_VALUE"""),"")</f>
        <v/>
      </c>
      <c r="D40880" s="5">
        <v>0.0</v>
      </c>
    </row>
    <row r="40881" ht="14.25" customHeight="1">
      <c r="A40881" s="5"/>
      <c r="B40881" s="5"/>
      <c r="C40881" s="5" t="str">
        <f>IFERROR(__xludf.DUMMYFUNCTION("""COMPUTED_VALUE"""),"")</f>
        <v/>
      </c>
      <c r="D40881" s="5">
        <v>0.0</v>
      </c>
    </row>
    <row r="40882" ht="14.25" customHeight="1">
      <c r="A40882" s="5"/>
      <c r="B40882" s="5"/>
      <c r="C40882" s="5" t="str">
        <f>IFERROR(__xludf.DUMMYFUNCTION("""COMPUTED_VALUE"""),"")</f>
        <v/>
      </c>
      <c r="D40882" s="5">
        <v>0.0</v>
      </c>
    </row>
    <row r="40883" ht="14.25" customHeight="1">
      <c r="A40883" s="5"/>
      <c r="B40883" s="5"/>
      <c r="C40883" s="5" t="str">
        <f>IFERROR(__xludf.DUMMYFUNCTION("""COMPUTED_VALUE"""),"")</f>
        <v/>
      </c>
      <c r="D40883" s="5">
        <v>0.0</v>
      </c>
    </row>
    <row r="40884" ht="14.25" customHeight="1">
      <c r="A40884" s="5"/>
      <c r="B40884" s="5"/>
      <c r="C40884" s="5" t="str">
        <f>IFERROR(__xludf.DUMMYFUNCTION("""COMPUTED_VALUE"""),"")</f>
        <v/>
      </c>
      <c r="D40884" s="5">
        <v>0.0</v>
      </c>
    </row>
    <row r="40885" ht="14.25" customHeight="1">
      <c r="A40885" s="5"/>
      <c r="B40885" s="5"/>
      <c r="C40885" s="5" t="str">
        <f>IFERROR(__xludf.DUMMYFUNCTION("""COMPUTED_VALUE"""),"")</f>
        <v/>
      </c>
      <c r="D40885" s="5">
        <v>0.0</v>
      </c>
    </row>
    <row r="40886" ht="14.25" customHeight="1">
      <c r="A40886" s="5"/>
      <c r="B40886" s="5"/>
      <c r="C40886" s="5" t="str">
        <f>IFERROR(__xludf.DUMMYFUNCTION("""COMPUTED_VALUE"""),"")</f>
        <v/>
      </c>
      <c r="D40886" s="5">
        <v>0.0</v>
      </c>
    </row>
    <row r="40887" ht="14.25" customHeight="1">
      <c r="A40887" s="5"/>
      <c r="B40887" s="5"/>
      <c r="C40887" s="5" t="str">
        <f>IFERROR(__xludf.DUMMYFUNCTION("""COMPUTED_VALUE"""),"")</f>
        <v/>
      </c>
      <c r="D40887" s="5">
        <v>0.0</v>
      </c>
    </row>
    <row r="40888" ht="14.25" customHeight="1">
      <c r="A40888" s="5"/>
      <c r="B40888" s="5"/>
      <c r="C40888" s="5" t="str">
        <f>IFERROR(__xludf.DUMMYFUNCTION("""COMPUTED_VALUE"""),"")</f>
        <v/>
      </c>
      <c r="D40888" s="5">
        <v>0.0</v>
      </c>
    </row>
    <row r="40889" ht="14.25" customHeight="1">
      <c r="A40889" s="5"/>
      <c r="B40889" s="5"/>
      <c r="C40889" s="5" t="str">
        <f>IFERROR(__xludf.DUMMYFUNCTION("""COMPUTED_VALUE"""),"")</f>
        <v/>
      </c>
      <c r="D40889" s="5">
        <v>0.0</v>
      </c>
    </row>
    <row r="40890" ht="14.25" customHeight="1">
      <c r="A40890" s="5"/>
      <c r="B40890" s="5"/>
      <c r="C40890" s="5" t="str">
        <f>IFERROR(__xludf.DUMMYFUNCTION("""COMPUTED_VALUE"""),"")</f>
        <v/>
      </c>
      <c r="D40890" s="5">
        <v>0.0</v>
      </c>
    </row>
    <row r="40891" ht="14.25" customHeight="1">
      <c r="A40891" s="5"/>
      <c r="B40891" s="5"/>
      <c r="C40891" s="5" t="str">
        <f>IFERROR(__xludf.DUMMYFUNCTION("""COMPUTED_VALUE"""),"")</f>
        <v/>
      </c>
      <c r="D40891" s="5">
        <v>0.0</v>
      </c>
    </row>
    <row r="40892" ht="14.25" customHeight="1">
      <c r="A40892" s="5"/>
      <c r="B40892" s="5"/>
      <c r="C40892" s="5" t="str">
        <f>IFERROR(__xludf.DUMMYFUNCTION("""COMPUTED_VALUE"""),"")</f>
        <v/>
      </c>
      <c r="D40892" s="5">
        <v>0.0</v>
      </c>
    </row>
    <row r="40893" ht="14.25" customHeight="1">
      <c r="A40893" s="5"/>
      <c r="B40893" s="5"/>
      <c r="C40893" s="5" t="str">
        <f>IFERROR(__xludf.DUMMYFUNCTION("""COMPUTED_VALUE"""),"")</f>
        <v/>
      </c>
      <c r="D40893" s="5">
        <v>0.0</v>
      </c>
    </row>
    <row r="40894" ht="14.25" customHeight="1">
      <c r="A40894" s="5"/>
      <c r="B40894" s="5"/>
      <c r="C40894" s="5" t="str">
        <f>IFERROR(__xludf.DUMMYFUNCTION("""COMPUTED_VALUE"""),"")</f>
        <v/>
      </c>
      <c r="D40894" s="5">
        <v>0.0</v>
      </c>
    </row>
    <row r="40895" ht="14.25" customHeight="1">
      <c r="A40895" s="5"/>
      <c r="B40895" s="5"/>
      <c r="C40895" s="5" t="str">
        <f>IFERROR(__xludf.DUMMYFUNCTION("""COMPUTED_VALUE"""),"")</f>
        <v/>
      </c>
      <c r="D40895" s="5">
        <v>0.0</v>
      </c>
    </row>
    <row r="40896" ht="14.25" customHeight="1">
      <c r="A40896" s="5"/>
      <c r="B40896" s="5"/>
      <c r="C40896" s="5" t="str">
        <f>IFERROR(__xludf.DUMMYFUNCTION("""COMPUTED_VALUE"""),"")</f>
        <v/>
      </c>
      <c r="D40896" s="5">
        <v>0.0</v>
      </c>
    </row>
    <row r="40897" ht="14.25" customHeight="1">
      <c r="A40897" s="5"/>
      <c r="B40897" s="5"/>
      <c r="C40897" s="5" t="str">
        <f>IFERROR(__xludf.DUMMYFUNCTION("""COMPUTED_VALUE"""),"")</f>
        <v/>
      </c>
      <c r="D40897" s="5">
        <v>0.0</v>
      </c>
    </row>
    <row r="40898" ht="14.25" customHeight="1">
      <c r="A40898" s="5"/>
      <c r="B40898" s="5"/>
      <c r="C40898" s="5" t="str">
        <f>IFERROR(__xludf.DUMMYFUNCTION("""COMPUTED_VALUE"""),"")</f>
        <v/>
      </c>
      <c r="D40898" s="5">
        <v>0.0</v>
      </c>
    </row>
    <row r="40899" ht="14.25" customHeight="1">
      <c r="A40899" s="5"/>
      <c r="B40899" s="5"/>
      <c r="C40899" s="5" t="str">
        <f>IFERROR(__xludf.DUMMYFUNCTION("""COMPUTED_VALUE"""),"")</f>
        <v/>
      </c>
      <c r="D40899" s="5">
        <v>0.0</v>
      </c>
    </row>
    <row r="40900" ht="14.25" customHeight="1">
      <c r="A40900" s="5"/>
      <c r="B40900" s="5"/>
      <c r="C40900" s="5" t="str">
        <f>IFERROR(__xludf.DUMMYFUNCTION("""COMPUTED_VALUE"""),"")</f>
        <v/>
      </c>
      <c r="D40900" s="5">
        <v>0.0</v>
      </c>
    </row>
    <row r="40901" ht="14.25" customHeight="1">
      <c r="A40901" s="5"/>
      <c r="B40901" s="5"/>
      <c r="C40901" s="5" t="str">
        <f>IFERROR(__xludf.DUMMYFUNCTION("""COMPUTED_VALUE"""),"")</f>
        <v/>
      </c>
      <c r="D40901" s="5">
        <v>0.0</v>
      </c>
    </row>
    <row r="40902" ht="14.25" customHeight="1">
      <c r="A40902" s="5"/>
      <c r="B40902" s="5"/>
      <c r="C40902" s="5" t="str">
        <f>IFERROR(__xludf.DUMMYFUNCTION("""COMPUTED_VALUE"""),"")</f>
        <v/>
      </c>
      <c r="D40902" s="5">
        <v>0.0</v>
      </c>
    </row>
    <row r="40903" ht="14.25" customHeight="1">
      <c r="A40903" s="5"/>
      <c r="B40903" s="5"/>
      <c r="C40903" s="5" t="str">
        <f>IFERROR(__xludf.DUMMYFUNCTION("""COMPUTED_VALUE"""),"")</f>
        <v/>
      </c>
      <c r="D40903" s="5">
        <v>0.0</v>
      </c>
    </row>
    <row r="40904" ht="14.25" customHeight="1">
      <c r="A40904" s="5"/>
      <c r="B40904" s="5"/>
      <c r="C40904" s="5" t="str">
        <f>IFERROR(__xludf.DUMMYFUNCTION("""COMPUTED_VALUE"""),"")</f>
        <v/>
      </c>
      <c r="D40904" s="5">
        <v>0.0</v>
      </c>
    </row>
    <row r="40905" ht="14.25" customHeight="1">
      <c r="A40905" s="5"/>
      <c r="B40905" s="5"/>
      <c r="C40905" s="5" t="str">
        <f>IFERROR(__xludf.DUMMYFUNCTION("""COMPUTED_VALUE"""),"")</f>
        <v/>
      </c>
      <c r="D40905" s="5">
        <v>0.0</v>
      </c>
    </row>
    <row r="40906" ht="14.25" customHeight="1">
      <c r="A40906" s="5"/>
      <c r="B40906" s="5"/>
      <c r="C40906" s="5" t="str">
        <f>IFERROR(__xludf.DUMMYFUNCTION("""COMPUTED_VALUE"""),"")</f>
        <v/>
      </c>
      <c r="D40906" s="5">
        <v>0.0</v>
      </c>
    </row>
    <row r="40907" ht="14.25" customHeight="1">
      <c r="A40907" s="5"/>
      <c r="B40907" s="5"/>
      <c r="C40907" s="5" t="str">
        <f>IFERROR(__xludf.DUMMYFUNCTION("""COMPUTED_VALUE"""),"")</f>
        <v/>
      </c>
      <c r="D40907" s="5">
        <v>0.0</v>
      </c>
    </row>
    <row r="40908" ht="14.25" customHeight="1">
      <c r="A40908" s="5"/>
      <c r="B40908" s="5"/>
      <c r="C40908" s="5" t="str">
        <f>IFERROR(__xludf.DUMMYFUNCTION("""COMPUTED_VALUE"""),"")</f>
        <v/>
      </c>
      <c r="D40908" s="5">
        <v>0.0</v>
      </c>
    </row>
    <row r="40909" ht="14.25" customHeight="1">
      <c r="A40909" s="5"/>
      <c r="B40909" s="5"/>
      <c r="C40909" s="5" t="str">
        <f>IFERROR(__xludf.DUMMYFUNCTION("""COMPUTED_VALUE"""),"")</f>
        <v/>
      </c>
      <c r="D40909" s="5">
        <v>0.0</v>
      </c>
    </row>
    <row r="40910" ht="14.25" customHeight="1">
      <c r="A40910" s="5"/>
      <c r="B40910" s="5"/>
      <c r="C40910" s="5" t="str">
        <f>IFERROR(__xludf.DUMMYFUNCTION("""COMPUTED_VALUE"""),"")</f>
        <v/>
      </c>
      <c r="D40910" s="5">
        <v>0.0</v>
      </c>
    </row>
    <row r="40911" ht="14.25" customHeight="1">
      <c r="A40911" s="5"/>
      <c r="B40911" s="5"/>
      <c r="C40911" s="5" t="str">
        <f>IFERROR(__xludf.DUMMYFUNCTION("""COMPUTED_VALUE"""),"")</f>
        <v/>
      </c>
      <c r="D40911" s="5">
        <v>0.0</v>
      </c>
    </row>
    <row r="40912" ht="14.25" customHeight="1">
      <c r="A40912" s="5"/>
      <c r="B40912" s="5"/>
      <c r="C40912" s="5" t="str">
        <f>IFERROR(__xludf.DUMMYFUNCTION("""COMPUTED_VALUE"""),"")</f>
        <v/>
      </c>
      <c r="D40912" s="5">
        <v>0.0</v>
      </c>
    </row>
    <row r="40913" ht="14.25" customHeight="1">
      <c r="A40913" s="5"/>
      <c r="B40913" s="5"/>
      <c r="C40913" s="5" t="str">
        <f>IFERROR(__xludf.DUMMYFUNCTION("""COMPUTED_VALUE"""),"")</f>
        <v/>
      </c>
      <c r="D40913" s="5">
        <v>0.0</v>
      </c>
    </row>
    <row r="40914" ht="14.25" customHeight="1">
      <c r="A40914" s="5"/>
      <c r="B40914" s="5"/>
      <c r="C40914" s="5" t="str">
        <f>IFERROR(__xludf.DUMMYFUNCTION("""COMPUTED_VALUE"""),"")</f>
        <v/>
      </c>
      <c r="D40914" s="5">
        <v>0.0</v>
      </c>
    </row>
    <row r="40915" ht="14.25" customHeight="1">
      <c r="A40915" s="5"/>
      <c r="B40915" s="5"/>
      <c r="C40915" s="5" t="str">
        <f>IFERROR(__xludf.DUMMYFUNCTION("""COMPUTED_VALUE"""),"")</f>
        <v/>
      </c>
      <c r="D40915" s="5">
        <v>0.0</v>
      </c>
    </row>
    <row r="40916" ht="14.25" customHeight="1">
      <c r="A40916" s="5"/>
      <c r="B40916" s="5"/>
      <c r="C40916" s="5" t="str">
        <f>IFERROR(__xludf.DUMMYFUNCTION("""COMPUTED_VALUE"""),"")</f>
        <v/>
      </c>
      <c r="D40916" s="5">
        <v>0.0</v>
      </c>
    </row>
    <row r="40917" ht="14.25" customHeight="1">
      <c r="A40917" s="5"/>
      <c r="B40917" s="5"/>
      <c r="C40917" s="5" t="str">
        <f>IFERROR(__xludf.DUMMYFUNCTION("""COMPUTED_VALUE"""),"")</f>
        <v/>
      </c>
      <c r="D40917" s="5">
        <v>0.0</v>
      </c>
    </row>
    <row r="40918" ht="14.25" customHeight="1">
      <c r="A40918" s="5"/>
      <c r="B40918" s="5"/>
      <c r="C40918" s="5" t="str">
        <f>IFERROR(__xludf.DUMMYFUNCTION("""COMPUTED_VALUE"""),"")</f>
        <v/>
      </c>
      <c r="D40918" s="5">
        <v>0.0</v>
      </c>
    </row>
    <row r="40919" ht="14.25" customHeight="1">
      <c r="A40919" s="5"/>
      <c r="B40919" s="5"/>
      <c r="C40919" s="5" t="str">
        <f>IFERROR(__xludf.DUMMYFUNCTION("""COMPUTED_VALUE"""),"")</f>
        <v/>
      </c>
      <c r="D40919" s="5">
        <v>0.0</v>
      </c>
    </row>
    <row r="40920" ht="14.25" customHeight="1">
      <c r="A40920" s="5"/>
      <c r="B40920" s="5"/>
      <c r="C40920" s="5" t="str">
        <f>IFERROR(__xludf.DUMMYFUNCTION("""COMPUTED_VALUE"""),"")</f>
        <v/>
      </c>
      <c r="D40920" s="5">
        <v>0.0</v>
      </c>
    </row>
    <row r="40921" ht="14.25" customHeight="1">
      <c r="A40921" s="5"/>
      <c r="B40921" s="5"/>
      <c r="C40921" s="5" t="str">
        <f>IFERROR(__xludf.DUMMYFUNCTION("""COMPUTED_VALUE"""),"")</f>
        <v/>
      </c>
      <c r="D40921" s="5">
        <v>0.0</v>
      </c>
    </row>
    <row r="40922" ht="14.25" customHeight="1">
      <c r="A40922" s="5"/>
      <c r="B40922" s="5"/>
      <c r="C40922" s="5" t="str">
        <f>IFERROR(__xludf.DUMMYFUNCTION("""COMPUTED_VALUE"""),"")</f>
        <v/>
      </c>
      <c r="D40922" s="5">
        <v>0.0</v>
      </c>
    </row>
    <row r="40923" ht="14.25" customHeight="1">
      <c r="A40923" s="5"/>
      <c r="B40923" s="5"/>
      <c r="C40923" s="5" t="str">
        <f>IFERROR(__xludf.DUMMYFUNCTION("""COMPUTED_VALUE"""),"")</f>
        <v/>
      </c>
      <c r="D40923" s="5">
        <v>0.0</v>
      </c>
    </row>
    <row r="40924" ht="14.25" customHeight="1">
      <c r="A40924" s="5"/>
      <c r="B40924" s="5"/>
      <c r="C40924" s="5" t="str">
        <f>IFERROR(__xludf.DUMMYFUNCTION("""COMPUTED_VALUE"""),"")</f>
        <v/>
      </c>
      <c r="D40924" s="5">
        <v>0.0</v>
      </c>
    </row>
    <row r="40925" ht="14.25" customHeight="1">
      <c r="A40925" s="5"/>
      <c r="B40925" s="5"/>
      <c r="C40925" s="5" t="str">
        <f>IFERROR(__xludf.DUMMYFUNCTION("""COMPUTED_VALUE"""),"")</f>
        <v/>
      </c>
      <c r="D40925" s="5">
        <v>0.0</v>
      </c>
    </row>
    <row r="40926" ht="14.25" customHeight="1">
      <c r="A40926" s="5"/>
      <c r="B40926" s="5"/>
      <c r="C40926" s="5" t="str">
        <f>IFERROR(__xludf.DUMMYFUNCTION("""COMPUTED_VALUE"""),"")</f>
        <v/>
      </c>
      <c r="D40926" s="5">
        <v>0.0</v>
      </c>
    </row>
    <row r="40927" ht="14.25" customHeight="1">
      <c r="A40927" s="5"/>
      <c r="B40927" s="5"/>
      <c r="C40927" s="5" t="str">
        <f>IFERROR(__xludf.DUMMYFUNCTION("""COMPUTED_VALUE"""),"")</f>
        <v/>
      </c>
      <c r="D40927" s="5">
        <v>0.0</v>
      </c>
    </row>
    <row r="40928" ht="14.25" customHeight="1">
      <c r="A40928" s="5"/>
      <c r="B40928" s="5"/>
      <c r="C40928" s="5" t="str">
        <f>IFERROR(__xludf.DUMMYFUNCTION("""COMPUTED_VALUE"""),"")</f>
        <v/>
      </c>
      <c r="D40928" s="5">
        <v>0.0</v>
      </c>
    </row>
    <row r="40929" ht="14.25" customHeight="1">
      <c r="A40929" s="5"/>
      <c r="B40929" s="5"/>
      <c r="C40929" s="5" t="str">
        <f>IFERROR(__xludf.DUMMYFUNCTION("""COMPUTED_VALUE"""),"")</f>
        <v/>
      </c>
      <c r="D40929" s="5">
        <v>0.0</v>
      </c>
    </row>
    <row r="40930" ht="14.25" customHeight="1">
      <c r="A40930" s="5"/>
      <c r="B40930" s="5"/>
      <c r="C40930" s="5" t="str">
        <f>IFERROR(__xludf.DUMMYFUNCTION("""COMPUTED_VALUE"""),"")</f>
        <v/>
      </c>
      <c r="D40930" s="5">
        <v>0.0</v>
      </c>
    </row>
    <row r="40931" ht="14.25" customHeight="1">
      <c r="A40931" s="5"/>
      <c r="B40931" s="5"/>
      <c r="C40931" s="5" t="str">
        <f>IFERROR(__xludf.DUMMYFUNCTION("""COMPUTED_VALUE"""),"")</f>
        <v/>
      </c>
      <c r="D40931" s="5">
        <v>0.0</v>
      </c>
    </row>
    <row r="40932" ht="14.25" customHeight="1">
      <c r="A40932" s="5"/>
      <c r="B40932" s="5"/>
      <c r="C40932" s="5" t="str">
        <f>IFERROR(__xludf.DUMMYFUNCTION("""COMPUTED_VALUE"""),"")</f>
        <v/>
      </c>
      <c r="D40932" s="5">
        <v>0.0</v>
      </c>
    </row>
    <row r="40933" ht="14.25" customHeight="1">
      <c r="A40933" s="5"/>
      <c r="B40933" s="5"/>
      <c r="C40933" s="5" t="str">
        <f>IFERROR(__xludf.DUMMYFUNCTION("""COMPUTED_VALUE"""),"")</f>
        <v/>
      </c>
      <c r="D40933" s="5">
        <v>0.0</v>
      </c>
    </row>
    <row r="40934" ht="14.25" customHeight="1">
      <c r="A40934" s="5"/>
      <c r="B40934" s="5"/>
      <c r="C40934" s="5" t="str">
        <f>IFERROR(__xludf.DUMMYFUNCTION("""COMPUTED_VALUE"""),"")</f>
        <v/>
      </c>
      <c r="D40934" s="5">
        <v>0.0</v>
      </c>
    </row>
    <row r="40935" ht="14.25" customHeight="1">
      <c r="A40935" s="5"/>
      <c r="B40935" s="5"/>
      <c r="C40935" s="5" t="str">
        <f>IFERROR(__xludf.DUMMYFUNCTION("""COMPUTED_VALUE"""),"")</f>
        <v/>
      </c>
      <c r="D40935" s="5">
        <v>0.0</v>
      </c>
    </row>
    <row r="40936" ht="14.25" customHeight="1">
      <c r="A40936" s="5"/>
      <c r="B40936" s="5"/>
      <c r="C40936" s="5" t="str">
        <f>IFERROR(__xludf.DUMMYFUNCTION("""COMPUTED_VALUE"""),"")</f>
        <v/>
      </c>
      <c r="D40936" s="5">
        <v>0.0</v>
      </c>
    </row>
    <row r="40937" ht="14.25" customHeight="1">
      <c r="A40937" s="5"/>
      <c r="B40937" s="5"/>
      <c r="C40937" s="5" t="str">
        <f>IFERROR(__xludf.DUMMYFUNCTION("""COMPUTED_VALUE"""),"")</f>
        <v/>
      </c>
      <c r="D40937" s="5">
        <v>0.0</v>
      </c>
    </row>
    <row r="40938" ht="14.25" customHeight="1">
      <c r="A40938" s="5"/>
      <c r="B40938" s="5"/>
      <c r="C40938" s="5" t="str">
        <f>IFERROR(__xludf.DUMMYFUNCTION("""COMPUTED_VALUE"""),"")</f>
        <v/>
      </c>
      <c r="D40938" s="5">
        <v>0.0</v>
      </c>
    </row>
    <row r="40939" ht="14.25" customHeight="1">
      <c r="A40939" s="5"/>
      <c r="B40939" s="5"/>
      <c r="C40939" s="5" t="str">
        <f>IFERROR(__xludf.DUMMYFUNCTION("""COMPUTED_VALUE"""),"")</f>
        <v/>
      </c>
      <c r="D40939" s="5">
        <v>0.0</v>
      </c>
    </row>
    <row r="40940" ht="14.25" customHeight="1">
      <c r="A40940" s="5"/>
      <c r="B40940" s="5"/>
      <c r="C40940" s="5" t="str">
        <f>IFERROR(__xludf.DUMMYFUNCTION("""COMPUTED_VALUE"""),"")</f>
        <v/>
      </c>
      <c r="D40940" s="5">
        <v>0.0</v>
      </c>
    </row>
    <row r="40941" ht="14.25" customHeight="1">
      <c r="A40941" s="5"/>
      <c r="B40941" s="5"/>
      <c r="C40941" s="5" t="str">
        <f>IFERROR(__xludf.DUMMYFUNCTION("""COMPUTED_VALUE"""),"")</f>
        <v/>
      </c>
      <c r="D40941" s="5">
        <v>0.0</v>
      </c>
    </row>
    <row r="40942" ht="14.25" customHeight="1">
      <c r="A40942" s="5"/>
      <c r="B40942" s="5"/>
      <c r="C40942" s="5" t="str">
        <f>IFERROR(__xludf.DUMMYFUNCTION("""COMPUTED_VALUE"""),"")</f>
        <v/>
      </c>
      <c r="D40942" s="5">
        <v>0.0</v>
      </c>
    </row>
    <row r="40943" ht="14.25" customHeight="1">
      <c r="A40943" s="5"/>
      <c r="B40943" s="5"/>
      <c r="C40943" s="5" t="str">
        <f>IFERROR(__xludf.DUMMYFUNCTION("""COMPUTED_VALUE"""),"")</f>
        <v/>
      </c>
      <c r="D40943" s="5">
        <v>0.0</v>
      </c>
    </row>
    <row r="40944" ht="14.25" customHeight="1">
      <c r="A40944" s="5"/>
      <c r="B40944" s="5"/>
      <c r="C40944" s="5" t="str">
        <f>IFERROR(__xludf.DUMMYFUNCTION("""COMPUTED_VALUE"""),"")</f>
        <v/>
      </c>
      <c r="D40944" s="5">
        <v>0.0</v>
      </c>
    </row>
    <row r="40945" ht="14.25" customHeight="1">
      <c r="A40945" s="5"/>
      <c r="B40945" s="5"/>
      <c r="C40945" s="5" t="str">
        <f>IFERROR(__xludf.DUMMYFUNCTION("""COMPUTED_VALUE"""),"")</f>
        <v/>
      </c>
      <c r="D40945" s="5">
        <v>0.0</v>
      </c>
    </row>
    <row r="40946" ht="14.25" customHeight="1">
      <c r="A40946" s="5"/>
      <c r="B40946" s="5"/>
      <c r="C40946" s="5" t="str">
        <f>IFERROR(__xludf.DUMMYFUNCTION("""COMPUTED_VALUE"""),"")</f>
        <v/>
      </c>
      <c r="D40946" s="5">
        <v>0.0</v>
      </c>
    </row>
    <row r="40947" ht="14.25" customHeight="1">
      <c r="A40947" s="5"/>
      <c r="B40947" s="5"/>
      <c r="C40947" s="5" t="str">
        <f>IFERROR(__xludf.DUMMYFUNCTION("""COMPUTED_VALUE"""),"")</f>
        <v/>
      </c>
      <c r="D40947" s="5">
        <v>0.0</v>
      </c>
    </row>
    <row r="40948" ht="14.25" customHeight="1">
      <c r="A40948" s="5"/>
      <c r="B40948" s="5"/>
      <c r="C40948" s="5" t="str">
        <f>IFERROR(__xludf.DUMMYFUNCTION("""COMPUTED_VALUE"""),"")</f>
        <v/>
      </c>
      <c r="D40948" s="5">
        <v>0.0</v>
      </c>
    </row>
    <row r="40949" ht="14.25" customHeight="1">
      <c r="A40949" s="5"/>
      <c r="B40949" s="5"/>
      <c r="C40949" s="5" t="str">
        <f>IFERROR(__xludf.DUMMYFUNCTION("""COMPUTED_VALUE"""),"")</f>
        <v/>
      </c>
      <c r="D40949" s="5">
        <v>0.0</v>
      </c>
    </row>
    <row r="40950" ht="14.25" customHeight="1">
      <c r="A40950" s="5"/>
      <c r="B40950" s="5"/>
      <c r="C40950" s="5" t="str">
        <f>IFERROR(__xludf.DUMMYFUNCTION("""COMPUTED_VALUE"""),"")</f>
        <v/>
      </c>
      <c r="D40950" s="5">
        <v>0.0</v>
      </c>
    </row>
    <row r="40951" ht="14.25" customHeight="1">
      <c r="A40951" s="5"/>
      <c r="B40951" s="5"/>
      <c r="C40951" s="5" t="str">
        <f>IFERROR(__xludf.DUMMYFUNCTION("""COMPUTED_VALUE"""),"")</f>
        <v/>
      </c>
      <c r="D40951" s="5">
        <v>0.0</v>
      </c>
    </row>
    <row r="40952" ht="14.25" customHeight="1">
      <c r="A40952" s="5"/>
      <c r="B40952" s="5"/>
      <c r="C40952" s="5" t="str">
        <f>IFERROR(__xludf.DUMMYFUNCTION("""COMPUTED_VALUE"""),"")</f>
        <v/>
      </c>
      <c r="D40952" s="5">
        <v>0.0</v>
      </c>
    </row>
    <row r="40953" ht="14.25" customHeight="1">
      <c r="A40953" s="5"/>
      <c r="B40953" s="5"/>
      <c r="C40953" s="5" t="str">
        <f>IFERROR(__xludf.DUMMYFUNCTION("""COMPUTED_VALUE"""),"")</f>
        <v/>
      </c>
      <c r="D40953" s="5">
        <v>0.0</v>
      </c>
    </row>
    <row r="40954" ht="14.25" customHeight="1">
      <c r="A40954" s="5"/>
      <c r="B40954" s="5"/>
      <c r="C40954" s="5" t="str">
        <f>IFERROR(__xludf.DUMMYFUNCTION("""COMPUTED_VALUE"""),"")</f>
        <v/>
      </c>
      <c r="D40954" s="5">
        <v>0.0</v>
      </c>
    </row>
    <row r="40955" ht="14.25" customHeight="1">
      <c r="A40955" s="5"/>
      <c r="B40955" s="5"/>
      <c r="C40955" s="5" t="str">
        <f>IFERROR(__xludf.DUMMYFUNCTION("""COMPUTED_VALUE"""),"")</f>
        <v/>
      </c>
      <c r="D40955" s="5">
        <v>0.0</v>
      </c>
    </row>
    <row r="40956" ht="14.25" customHeight="1">
      <c r="A40956" s="5"/>
      <c r="B40956" s="5"/>
      <c r="C40956" s="5" t="str">
        <f>IFERROR(__xludf.DUMMYFUNCTION("""COMPUTED_VALUE"""),"")</f>
        <v/>
      </c>
      <c r="D40956" s="5">
        <v>0.0</v>
      </c>
    </row>
    <row r="40957" ht="14.25" customHeight="1">
      <c r="A40957" s="5"/>
      <c r="B40957" s="5"/>
      <c r="C40957" s="5" t="str">
        <f>IFERROR(__xludf.DUMMYFUNCTION("""COMPUTED_VALUE"""),"")</f>
        <v/>
      </c>
      <c r="D40957" s="5">
        <v>0.0</v>
      </c>
    </row>
    <row r="40958" ht="14.25" customHeight="1">
      <c r="A40958" s="5"/>
      <c r="B40958" s="5"/>
      <c r="C40958" s="5" t="str">
        <f>IFERROR(__xludf.DUMMYFUNCTION("""COMPUTED_VALUE"""),"")</f>
        <v/>
      </c>
      <c r="D40958" s="5">
        <v>0.0</v>
      </c>
    </row>
    <row r="40959" ht="14.25" customHeight="1">
      <c r="A40959" s="5"/>
      <c r="B40959" s="5"/>
      <c r="C40959" s="5" t="str">
        <f>IFERROR(__xludf.DUMMYFUNCTION("""COMPUTED_VALUE"""),"")</f>
        <v/>
      </c>
      <c r="D40959" s="5">
        <v>0.0</v>
      </c>
    </row>
    <row r="40960" ht="14.25" customHeight="1">
      <c r="A40960" s="5"/>
      <c r="B40960" s="5"/>
      <c r="C40960" s="5" t="str">
        <f>IFERROR(__xludf.DUMMYFUNCTION("""COMPUTED_VALUE"""),"")</f>
        <v/>
      </c>
      <c r="D40960" s="5">
        <v>0.0</v>
      </c>
    </row>
    <row r="40961" ht="14.25" customHeight="1">
      <c r="A40961" s="5"/>
      <c r="B40961" s="5"/>
      <c r="C40961" s="5" t="str">
        <f>IFERROR(__xludf.DUMMYFUNCTION("""COMPUTED_VALUE"""),"")</f>
        <v/>
      </c>
      <c r="D40961" s="5">
        <v>0.0</v>
      </c>
    </row>
    <row r="40962" ht="14.25" customHeight="1">
      <c r="A40962" s="5"/>
      <c r="B40962" s="5"/>
      <c r="C40962" s="5" t="str">
        <f>IFERROR(__xludf.DUMMYFUNCTION("""COMPUTED_VALUE"""),"")</f>
        <v/>
      </c>
      <c r="D40962" s="5">
        <v>0.0</v>
      </c>
    </row>
    <row r="40963" ht="14.25" customHeight="1">
      <c r="A40963" s="5"/>
      <c r="B40963" s="5"/>
      <c r="C40963" s="5" t="str">
        <f>IFERROR(__xludf.DUMMYFUNCTION("""COMPUTED_VALUE"""),"")</f>
        <v/>
      </c>
      <c r="D40963" s="5">
        <v>0.0</v>
      </c>
    </row>
    <row r="40964" ht="14.25" customHeight="1">
      <c r="A40964" s="5"/>
      <c r="B40964" s="5"/>
      <c r="C40964" s="5" t="str">
        <f>IFERROR(__xludf.DUMMYFUNCTION("""COMPUTED_VALUE"""),"")</f>
        <v/>
      </c>
      <c r="D40964" s="5">
        <v>0.0</v>
      </c>
    </row>
    <row r="40965" ht="14.25" customHeight="1">
      <c r="A40965" s="5"/>
      <c r="B40965" s="5"/>
      <c r="C40965" s="5" t="str">
        <f>IFERROR(__xludf.DUMMYFUNCTION("""COMPUTED_VALUE"""),"")</f>
        <v/>
      </c>
      <c r="D40965" s="5">
        <v>0.0</v>
      </c>
    </row>
    <row r="40966" ht="14.25" customHeight="1">
      <c r="A40966" s="5"/>
      <c r="B40966" s="5"/>
      <c r="C40966" s="5" t="str">
        <f>IFERROR(__xludf.DUMMYFUNCTION("""COMPUTED_VALUE"""),"")</f>
        <v/>
      </c>
      <c r="D40966" s="5">
        <v>0.0</v>
      </c>
    </row>
    <row r="40967" ht="14.25" customHeight="1">
      <c r="A40967" s="5"/>
      <c r="B40967" s="5"/>
      <c r="C40967" s="5" t="str">
        <f>IFERROR(__xludf.DUMMYFUNCTION("""COMPUTED_VALUE"""),"")</f>
        <v/>
      </c>
      <c r="D40967" s="5">
        <v>0.0</v>
      </c>
    </row>
    <row r="40968" ht="14.25" customHeight="1">
      <c r="A40968" s="5"/>
      <c r="B40968" s="5"/>
      <c r="C40968" s="5" t="str">
        <f>IFERROR(__xludf.DUMMYFUNCTION("""COMPUTED_VALUE"""),"")</f>
        <v/>
      </c>
      <c r="D40968" s="5">
        <v>0.0</v>
      </c>
    </row>
    <row r="40969" ht="14.25" customHeight="1">
      <c r="A40969" s="5"/>
      <c r="B40969" s="5"/>
      <c r="C40969" s="5" t="str">
        <f>IFERROR(__xludf.DUMMYFUNCTION("""COMPUTED_VALUE"""),"")</f>
        <v/>
      </c>
      <c r="D40969" s="5">
        <v>0.0</v>
      </c>
    </row>
    <row r="40970" ht="14.25" customHeight="1">
      <c r="A40970" s="5"/>
      <c r="B40970" s="5"/>
      <c r="C40970" s="5" t="str">
        <f>IFERROR(__xludf.DUMMYFUNCTION("""COMPUTED_VALUE"""),"")</f>
        <v/>
      </c>
      <c r="D40970" s="5">
        <v>0.0</v>
      </c>
    </row>
    <row r="40971" ht="14.25" customHeight="1">
      <c r="A40971" s="5"/>
      <c r="B40971" s="5"/>
      <c r="C40971" s="5" t="str">
        <f>IFERROR(__xludf.DUMMYFUNCTION("""COMPUTED_VALUE"""),"")</f>
        <v/>
      </c>
      <c r="D40971" s="5">
        <v>0.0</v>
      </c>
    </row>
    <row r="40972" ht="14.25" customHeight="1">
      <c r="A40972" s="5"/>
      <c r="B40972" s="5"/>
      <c r="C40972" s="5" t="str">
        <f>IFERROR(__xludf.DUMMYFUNCTION("""COMPUTED_VALUE"""),"")</f>
        <v/>
      </c>
      <c r="D40972" s="5">
        <v>0.0</v>
      </c>
    </row>
    <row r="40973" ht="14.25" customHeight="1">
      <c r="A40973" s="5"/>
      <c r="B40973" s="5"/>
      <c r="C40973" s="5" t="str">
        <f>IFERROR(__xludf.DUMMYFUNCTION("""COMPUTED_VALUE"""),"")</f>
        <v/>
      </c>
      <c r="D40973" s="5">
        <v>0.0</v>
      </c>
    </row>
    <row r="40974" ht="14.25" customHeight="1">
      <c r="A40974" s="5"/>
      <c r="B40974" s="5"/>
      <c r="C40974" s="5" t="str">
        <f>IFERROR(__xludf.DUMMYFUNCTION("""COMPUTED_VALUE"""),"")</f>
        <v/>
      </c>
      <c r="D40974" s="5">
        <v>0.0</v>
      </c>
    </row>
    <row r="40975" ht="14.25" customHeight="1">
      <c r="A40975" s="5"/>
      <c r="B40975" s="5"/>
      <c r="C40975" s="5" t="str">
        <f>IFERROR(__xludf.DUMMYFUNCTION("""COMPUTED_VALUE"""),"")</f>
        <v/>
      </c>
      <c r="D40975" s="5">
        <v>0.0</v>
      </c>
    </row>
    <row r="40976" ht="14.25" customHeight="1">
      <c r="A40976" s="5"/>
      <c r="B40976" s="5"/>
      <c r="C40976" s="5" t="str">
        <f>IFERROR(__xludf.DUMMYFUNCTION("""COMPUTED_VALUE"""),"")</f>
        <v/>
      </c>
      <c r="D40976" s="5">
        <v>0.0</v>
      </c>
    </row>
    <row r="40977" ht="14.25" customHeight="1">
      <c r="A40977" s="5"/>
      <c r="B40977" s="5"/>
      <c r="C40977" s="5" t="str">
        <f>IFERROR(__xludf.DUMMYFUNCTION("""COMPUTED_VALUE"""),"")</f>
        <v/>
      </c>
      <c r="D40977" s="5">
        <v>0.0</v>
      </c>
    </row>
    <row r="40978" ht="14.25" customHeight="1">
      <c r="A40978" s="5"/>
      <c r="B40978" s="5"/>
      <c r="C40978" s="5" t="str">
        <f>IFERROR(__xludf.DUMMYFUNCTION("""COMPUTED_VALUE"""),"")</f>
        <v/>
      </c>
      <c r="D40978" s="5">
        <v>0.0</v>
      </c>
    </row>
    <row r="40979" ht="14.25" customHeight="1">
      <c r="A40979" s="5"/>
      <c r="B40979" s="5"/>
      <c r="C40979" s="5" t="str">
        <f>IFERROR(__xludf.DUMMYFUNCTION("""COMPUTED_VALUE"""),"")</f>
        <v/>
      </c>
      <c r="D40979" s="5">
        <v>0.0</v>
      </c>
    </row>
    <row r="40980" ht="14.25" customHeight="1">
      <c r="A40980" s="5"/>
      <c r="B40980" s="5"/>
      <c r="C40980" s="5" t="str">
        <f>IFERROR(__xludf.DUMMYFUNCTION("""COMPUTED_VALUE"""),"")</f>
        <v/>
      </c>
      <c r="D40980" s="5">
        <v>0.0</v>
      </c>
    </row>
    <row r="40981" ht="14.25" customHeight="1">
      <c r="A40981" s="5"/>
      <c r="B40981" s="5"/>
      <c r="C40981" s="5" t="str">
        <f>IFERROR(__xludf.DUMMYFUNCTION("""COMPUTED_VALUE"""),"")</f>
        <v/>
      </c>
      <c r="D40981" s="5">
        <v>0.0</v>
      </c>
    </row>
    <row r="40982" ht="14.25" customHeight="1">
      <c r="A40982" s="5"/>
      <c r="B40982" s="5"/>
      <c r="C40982" s="5" t="str">
        <f>IFERROR(__xludf.DUMMYFUNCTION("""COMPUTED_VALUE"""),"")</f>
        <v/>
      </c>
      <c r="D40982" s="5">
        <v>0.0</v>
      </c>
    </row>
    <row r="40983" ht="14.25" customHeight="1">
      <c r="A40983" s="5"/>
      <c r="B40983" s="5"/>
      <c r="C40983" s="5" t="str">
        <f>IFERROR(__xludf.DUMMYFUNCTION("""COMPUTED_VALUE"""),"")</f>
        <v/>
      </c>
      <c r="D40983" s="5">
        <v>0.0</v>
      </c>
    </row>
    <row r="40984" ht="14.25" customHeight="1">
      <c r="A40984" s="5"/>
      <c r="B40984" s="5"/>
      <c r="C40984" s="5" t="str">
        <f>IFERROR(__xludf.DUMMYFUNCTION("""COMPUTED_VALUE"""),"")</f>
        <v/>
      </c>
      <c r="D40984" s="5">
        <v>0.0</v>
      </c>
    </row>
    <row r="40985" ht="14.25" customHeight="1">
      <c r="A40985" s="5"/>
      <c r="B40985" s="5"/>
      <c r="C40985" s="5" t="str">
        <f>IFERROR(__xludf.DUMMYFUNCTION("""COMPUTED_VALUE"""),"")</f>
        <v/>
      </c>
      <c r="D40985" s="5">
        <v>0.0</v>
      </c>
    </row>
    <row r="40986" ht="14.25" customHeight="1">
      <c r="A40986" s="5"/>
      <c r="B40986" s="5"/>
      <c r="C40986" s="5" t="str">
        <f>IFERROR(__xludf.DUMMYFUNCTION("""COMPUTED_VALUE"""),"")</f>
        <v/>
      </c>
      <c r="D40986" s="5">
        <v>0.0</v>
      </c>
    </row>
    <row r="40987" ht="14.25" customHeight="1">
      <c r="A40987" s="5"/>
      <c r="B40987" s="5"/>
      <c r="C40987" s="5" t="str">
        <f>IFERROR(__xludf.DUMMYFUNCTION("""COMPUTED_VALUE"""),"")</f>
        <v/>
      </c>
      <c r="D40987" s="5">
        <v>0.0</v>
      </c>
    </row>
    <row r="40988" ht="14.25" customHeight="1">
      <c r="A40988" s="5"/>
      <c r="B40988" s="5"/>
      <c r="C40988" s="5" t="str">
        <f>IFERROR(__xludf.DUMMYFUNCTION("""COMPUTED_VALUE"""),"")</f>
        <v/>
      </c>
      <c r="D40988" s="5">
        <v>0.0</v>
      </c>
    </row>
    <row r="40989" ht="14.25" customHeight="1">
      <c r="A40989" s="5"/>
      <c r="B40989" s="5"/>
      <c r="C40989" s="5" t="str">
        <f>IFERROR(__xludf.DUMMYFUNCTION("""COMPUTED_VALUE"""),"")</f>
        <v/>
      </c>
      <c r="D40989" s="5">
        <v>0.0</v>
      </c>
    </row>
    <row r="40990" ht="14.25" customHeight="1">
      <c r="A40990" s="5"/>
      <c r="B40990" s="5"/>
      <c r="C40990" s="5" t="str">
        <f>IFERROR(__xludf.DUMMYFUNCTION("""COMPUTED_VALUE"""),"")</f>
        <v/>
      </c>
      <c r="D40990" s="5">
        <v>0.0</v>
      </c>
    </row>
    <row r="40991" ht="14.25" customHeight="1">
      <c r="A40991" s="5"/>
      <c r="B40991" s="5"/>
      <c r="C40991" s="5" t="str">
        <f>IFERROR(__xludf.DUMMYFUNCTION("""COMPUTED_VALUE"""),"")</f>
        <v/>
      </c>
      <c r="D40991" s="5">
        <v>0.0</v>
      </c>
    </row>
    <row r="40992" ht="14.25" customHeight="1">
      <c r="A40992" s="5"/>
      <c r="B40992" s="5"/>
      <c r="C40992" s="5" t="str">
        <f>IFERROR(__xludf.DUMMYFUNCTION("""COMPUTED_VALUE"""),"")</f>
        <v/>
      </c>
      <c r="D40992" s="5">
        <v>0.0</v>
      </c>
    </row>
    <row r="40993" ht="14.25" customHeight="1">
      <c r="A40993" s="5"/>
      <c r="B40993" s="5"/>
      <c r="C40993" s="5" t="str">
        <f>IFERROR(__xludf.DUMMYFUNCTION("""COMPUTED_VALUE"""),"")</f>
        <v/>
      </c>
      <c r="D40993" s="5">
        <v>0.0</v>
      </c>
    </row>
    <row r="40994" ht="14.25" customHeight="1">
      <c r="A40994" s="5"/>
      <c r="B40994" s="5"/>
      <c r="C40994" s="5" t="str">
        <f>IFERROR(__xludf.DUMMYFUNCTION("""COMPUTED_VALUE"""),"")</f>
        <v/>
      </c>
      <c r="D40994" s="5">
        <v>0.0</v>
      </c>
    </row>
    <row r="40995" ht="14.25" customHeight="1">
      <c r="A40995" s="5"/>
      <c r="B40995" s="5"/>
      <c r="C40995" s="5" t="str">
        <f>IFERROR(__xludf.DUMMYFUNCTION("""COMPUTED_VALUE"""),"")</f>
        <v/>
      </c>
      <c r="D40995" s="5">
        <v>0.0</v>
      </c>
    </row>
    <row r="40996" ht="14.25" customHeight="1">
      <c r="A40996" s="5"/>
      <c r="B40996" s="5"/>
      <c r="C40996" s="5" t="str">
        <f>IFERROR(__xludf.DUMMYFUNCTION("""COMPUTED_VALUE"""),"")</f>
        <v/>
      </c>
      <c r="D40996" s="5">
        <v>0.0</v>
      </c>
    </row>
    <row r="40997" ht="14.25" customHeight="1">
      <c r="A40997" s="5"/>
      <c r="B40997" s="5"/>
      <c r="C40997" s="5" t="str">
        <f>IFERROR(__xludf.DUMMYFUNCTION("""COMPUTED_VALUE"""),"")</f>
        <v/>
      </c>
      <c r="D40997" s="5">
        <v>0.0</v>
      </c>
    </row>
    <row r="40998" ht="14.25" customHeight="1">
      <c r="A40998" s="5"/>
      <c r="B40998" s="5"/>
      <c r="C40998" s="5" t="str">
        <f>IFERROR(__xludf.DUMMYFUNCTION("""COMPUTED_VALUE"""),"")</f>
        <v/>
      </c>
      <c r="D40998" s="5">
        <v>0.0</v>
      </c>
    </row>
    <row r="40999" ht="14.25" customHeight="1">
      <c r="A40999" s="5"/>
      <c r="B40999" s="5"/>
      <c r="C40999" s="5" t="str">
        <f>IFERROR(__xludf.DUMMYFUNCTION("""COMPUTED_VALUE"""),"")</f>
        <v/>
      </c>
      <c r="D40999" s="5">
        <v>0.0</v>
      </c>
    </row>
    <row r="41000" ht="14.25" customHeight="1">
      <c r="A41000" s="5"/>
      <c r="B41000" s="5"/>
      <c r="C41000" s="5" t="str">
        <f>IFERROR(__xludf.DUMMYFUNCTION("""COMPUTED_VALUE"""),"")</f>
        <v/>
      </c>
      <c r="D41000" s="5">
        <v>0.0</v>
      </c>
    </row>
    <row r="41001" ht="14.25" customHeight="1">
      <c r="A41001" s="5"/>
      <c r="B41001" s="5"/>
      <c r="C41001" s="5" t="str">
        <f>IFERROR(__xludf.DUMMYFUNCTION("""COMPUTED_VALUE"""),"")</f>
        <v/>
      </c>
      <c r="D41001" s="5">
        <v>0.0</v>
      </c>
    </row>
    <row r="41002" ht="14.25" customHeight="1">
      <c r="A41002" s="5"/>
      <c r="B41002" s="5"/>
      <c r="C41002" s="5" t="str">
        <f>IFERROR(__xludf.DUMMYFUNCTION("""COMPUTED_VALUE"""),"")</f>
        <v/>
      </c>
      <c r="D41002" s="5">
        <v>0.0</v>
      </c>
    </row>
    <row r="41003" ht="14.25" customHeight="1">
      <c r="A41003" s="5"/>
      <c r="B41003" s="5"/>
      <c r="C41003" s="5" t="str">
        <f>IFERROR(__xludf.DUMMYFUNCTION("""COMPUTED_VALUE"""),"")</f>
        <v/>
      </c>
      <c r="D41003" s="5">
        <v>0.0</v>
      </c>
    </row>
    <row r="41004" ht="14.25" customHeight="1">
      <c r="A41004" s="5"/>
      <c r="B41004" s="5"/>
      <c r="C41004" s="5" t="str">
        <f>IFERROR(__xludf.DUMMYFUNCTION("""COMPUTED_VALUE"""),"")</f>
        <v/>
      </c>
      <c r="D41004" s="5">
        <v>0.0</v>
      </c>
    </row>
    <row r="41005" ht="14.25" customHeight="1">
      <c r="A41005" s="5"/>
      <c r="B41005" s="5"/>
      <c r="C41005" s="5" t="str">
        <f>IFERROR(__xludf.DUMMYFUNCTION("""COMPUTED_VALUE"""),"")</f>
        <v/>
      </c>
      <c r="D41005" s="5">
        <v>0.0</v>
      </c>
    </row>
    <row r="41006" ht="14.25" customHeight="1">
      <c r="A41006" s="5"/>
      <c r="B41006" s="5"/>
      <c r="C41006" s="5" t="str">
        <f>IFERROR(__xludf.DUMMYFUNCTION("""COMPUTED_VALUE"""),"")</f>
        <v/>
      </c>
      <c r="D41006" s="5">
        <v>0.0</v>
      </c>
    </row>
    <row r="41007" ht="14.25" customHeight="1">
      <c r="A41007" s="5"/>
      <c r="B41007" s="5"/>
      <c r="C41007" s="5" t="str">
        <f>IFERROR(__xludf.DUMMYFUNCTION("""COMPUTED_VALUE"""),"")</f>
        <v/>
      </c>
      <c r="D41007" s="5">
        <v>0.0</v>
      </c>
    </row>
    <row r="41008" ht="14.25" customHeight="1">
      <c r="A41008" s="5"/>
      <c r="B41008" s="5"/>
      <c r="C41008" s="5" t="str">
        <f>IFERROR(__xludf.DUMMYFUNCTION("""COMPUTED_VALUE"""),"")</f>
        <v/>
      </c>
      <c r="D41008" s="5">
        <v>0.0</v>
      </c>
    </row>
    <row r="41009" ht="14.25" customHeight="1">
      <c r="A41009" s="5"/>
      <c r="B41009" s="5"/>
      <c r="C41009" s="5" t="str">
        <f>IFERROR(__xludf.DUMMYFUNCTION("""COMPUTED_VALUE"""),"")</f>
        <v/>
      </c>
      <c r="D41009" s="5">
        <v>0.0</v>
      </c>
    </row>
    <row r="41010" ht="14.25" customHeight="1">
      <c r="A41010" s="5"/>
      <c r="B41010" s="5"/>
      <c r="C41010" s="5" t="str">
        <f>IFERROR(__xludf.DUMMYFUNCTION("""COMPUTED_VALUE"""),"")</f>
        <v/>
      </c>
      <c r="D41010" s="5">
        <v>0.0</v>
      </c>
    </row>
    <row r="41011" ht="14.25" customHeight="1">
      <c r="A41011" s="5"/>
      <c r="B41011" s="5"/>
      <c r="C41011" s="5" t="str">
        <f>IFERROR(__xludf.DUMMYFUNCTION("""COMPUTED_VALUE"""),"")</f>
        <v/>
      </c>
      <c r="D41011" s="5">
        <v>0.0</v>
      </c>
    </row>
    <row r="41012" ht="14.25" customHeight="1">
      <c r="A41012" s="5"/>
      <c r="B41012" s="5"/>
      <c r="C41012" s="5" t="str">
        <f>IFERROR(__xludf.DUMMYFUNCTION("""COMPUTED_VALUE"""),"")</f>
        <v/>
      </c>
      <c r="D41012" s="5">
        <v>0.0</v>
      </c>
    </row>
    <row r="41013" ht="14.25" customHeight="1">
      <c r="A41013" s="5"/>
      <c r="B41013" s="5"/>
      <c r="C41013" s="5" t="str">
        <f>IFERROR(__xludf.DUMMYFUNCTION("""COMPUTED_VALUE"""),"")</f>
        <v/>
      </c>
      <c r="D41013" s="5">
        <v>0.0</v>
      </c>
    </row>
    <row r="41014" ht="14.25" customHeight="1">
      <c r="A41014" s="5"/>
      <c r="B41014" s="5"/>
      <c r="C41014" s="5" t="str">
        <f>IFERROR(__xludf.DUMMYFUNCTION("""COMPUTED_VALUE"""),"")</f>
        <v/>
      </c>
      <c r="D41014" s="5">
        <v>0.0</v>
      </c>
    </row>
    <row r="41015" ht="14.25" customHeight="1">
      <c r="A41015" s="5"/>
      <c r="B41015" s="5"/>
      <c r="C41015" s="5" t="str">
        <f>IFERROR(__xludf.DUMMYFUNCTION("""COMPUTED_VALUE"""),"")</f>
        <v/>
      </c>
      <c r="D41015" s="5">
        <v>0.0</v>
      </c>
    </row>
    <row r="41016" ht="14.25" customHeight="1">
      <c r="A41016" s="5"/>
      <c r="B41016" s="5"/>
      <c r="C41016" s="5" t="str">
        <f>IFERROR(__xludf.DUMMYFUNCTION("""COMPUTED_VALUE"""),"")</f>
        <v/>
      </c>
      <c r="D41016" s="5">
        <v>0.0</v>
      </c>
    </row>
    <row r="41017" ht="14.25" customHeight="1">
      <c r="A41017" s="5"/>
      <c r="B41017" s="5"/>
      <c r="C41017" s="5" t="str">
        <f>IFERROR(__xludf.DUMMYFUNCTION("""COMPUTED_VALUE"""),"")</f>
        <v/>
      </c>
      <c r="D41017" s="5">
        <v>0.0</v>
      </c>
    </row>
    <row r="41018" ht="14.25" customHeight="1">
      <c r="A41018" s="5"/>
      <c r="B41018" s="5"/>
      <c r="C41018" s="5" t="str">
        <f>IFERROR(__xludf.DUMMYFUNCTION("""COMPUTED_VALUE"""),"")</f>
        <v/>
      </c>
      <c r="D41018" s="5">
        <v>0.0</v>
      </c>
    </row>
    <row r="41019" ht="14.25" customHeight="1">
      <c r="A41019" s="5"/>
      <c r="B41019" s="5"/>
      <c r="C41019" s="5" t="str">
        <f>IFERROR(__xludf.DUMMYFUNCTION("""COMPUTED_VALUE"""),"")</f>
        <v/>
      </c>
      <c r="D41019" s="5">
        <v>0.0</v>
      </c>
    </row>
    <row r="41020" ht="14.25" customHeight="1">
      <c r="A41020" s="5"/>
      <c r="B41020" s="5"/>
      <c r="C41020" s="5" t="str">
        <f>IFERROR(__xludf.DUMMYFUNCTION("""COMPUTED_VALUE"""),"")</f>
        <v/>
      </c>
      <c r="D41020" s="5">
        <v>0.0</v>
      </c>
    </row>
    <row r="41021" ht="14.25" customHeight="1">
      <c r="A41021" s="5"/>
      <c r="B41021" s="5"/>
      <c r="C41021" s="5" t="str">
        <f>IFERROR(__xludf.DUMMYFUNCTION("""COMPUTED_VALUE"""),"")</f>
        <v/>
      </c>
      <c r="D41021" s="5">
        <v>0.0</v>
      </c>
    </row>
    <row r="41022" ht="14.25" customHeight="1">
      <c r="A41022" s="5"/>
      <c r="B41022" s="5"/>
      <c r="C41022" s="5" t="str">
        <f>IFERROR(__xludf.DUMMYFUNCTION("""COMPUTED_VALUE"""),"")</f>
        <v/>
      </c>
      <c r="D41022" s="5">
        <v>0.0</v>
      </c>
    </row>
    <row r="41023" ht="14.25" customHeight="1">
      <c r="A41023" s="5"/>
      <c r="B41023" s="5"/>
      <c r="C41023" s="5" t="str">
        <f>IFERROR(__xludf.DUMMYFUNCTION("""COMPUTED_VALUE"""),"")</f>
        <v/>
      </c>
      <c r="D41023" s="5">
        <v>0.0</v>
      </c>
    </row>
    <row r="41024" ht="14.25" customHeight="1">
      <c r="A41024" s="5"/>
      <c r="B41024" s="5"/>
      <c r="C41024" s="5" t="str">
        <f>IFERROR(__xludf.DUMMYFUNCTION("""COMPUTED_VALUE"""),"")</f>
        <v/>
      </c>
      <c r="D41024" s="5">
        <v>0.0</v>
      </c>
    </row>
    <row r="41025" ht="14.25" customHeight="1">
      <c r="A41025" s="5"/>
      <c r="B41025" s="5"/>
      <c r="C41025" s="5" t="str">
        <f>IFERROR(__xludf.DUMMYFUNCTION("""COMPUTED_VALUE"""),"")</f>
        <v/>
      </c>
      <c r="D41025" s="5">
        <v>0.0</v>
      </c>
    </row>
    <row r="41026" ht="14.25" customHeight="1">
      <c r="A41026" s="5"/>
      <c r="B41026" s="5"/>
      <c r="C41026" s="5" t="str">
        <f>IFERROR(__xludf.DUMMYFUNCTION("""COMPUTED_VALUE"""),"")</f>
        <v/>
      </c>
      <c r="D41026" s="5">
        <v>0.0</v>
      </c>
    </row>
    <row r="41027" ht="14.25" customHeight="1">
      <c r="A41027" s="5"/>
      <c r="B41027" s="5"/>
      <c r="C41027" s="5" t="str">
        <f>IFERROR(__xludf.DUMMYFUNCTION("""COMPUTED_VALUE"""),"")</f>
        <v/>
      </c>
      <c r="D41027" s="5">
        <v>0.0</v>
      </c>
    </row>
    <row r="41028" ht="14.25" customHeight="1">
      <c r="A41028" s="5"/>
      <c r="B41028" s="5"/>
      <c r="C41028" s="5" t="str">
        <f>IFERROR(__xludf.DUMMYFUNCTION("""COMPUTED_VALUE"""),"")</f>
        <v/>
      </c>
      <c r="D41028" s="5">
        <v>0.0</v>
      </c>
    </row>
    <row r="41029" ht="14.25" customHeight="1">
      <c r="A41029" s="5"/>
      <c r="B41029" s="5"/>
      <c r="C41029" s="5" t="str">
        <f>IFERROR(__xludf.DUMMYFUNCTION("""COMPUTED_VALUE"""),"")</f>
        <v/>
      </c>
      <c r="D41029" s="5">
        <v>0.0</v>
      </c>
    </row>
    <row r="41030" ht="14.25" customHeight="1">
      <c r="A41030" s="5"/>
      <c r="B41030" s="5"/>
      <c r="C41030" s="5" t="str">
        <f>IFERROR(__xludf.DUMMYFUNCTION("""COMPUTED_VALUE"""),"")</f>
        <v/>
      </c>
      <c r="D41030" s="5">
        <v>0.0</v>
      </c>
    </row>
    <row r="41031" ht="14.25" customHeight="1">
      <c r="A41031" s="5"/>
      <c r="B41031" s="5"/>
      <c r="C41031" s="5" t="str">
        <f>IFERROR(__xludf.DUMMYFUNCTION("""COMPUTED_VALUE"""),"")</f>
        <v/>
      </c>
      <c r="D41031" s="5">
        <v>0.0</v>
      </c>
    </row>
    <row r="41032" ht="14.25" customHeight="1">
      <c r="A41032" s="5"/>
      <c r="B41032" s="5"/>
      <c r="C41032" s="5" t="str">
        <f>IFERROR(__xludf.DUMMYFUNCTION("""COMPUTED_VALUE"""),"")</f>
        <v/>
      </c>
      <c r="D41032" s="5">
        <v>0.0</v>
      </c>
    </row>
    <row r="41033" ht="14.25" customHeight="1">
      <c r="A41033" s="5"/>
      <c r="B41033" s="5"/>
      <c r="C41033" s="5" t="str">
        <f>IFERROR(__xludf.DUMMYFUNCTION("""COMPUTED_VALUE"""),"")</f>
        <v/>
      </c>
      <c r="D41033" s="5">
        <v>0.0</v>
      </c>
    </row>
    <row r="41034" ht="14.25" customHeight="1">
      <c r="A41034" s="5"/>
      <c r="B41034" s="5"/>
      <c r="C41034" s="5" t="str">
        <f>IFERROR(__xludf.DUMMYFUNCTION("""COMPUTED_VALUE"""),"")</f>
        <v/>
      </c>
      <c r="D41034" s="5">
        <v>0.0</v>
      </c>
    </row>
    <row r="41035" ht="14.25" customHeight="1">
      <c r="A41035" s="5"/>
      <c r="B41035" s="5"/>
      <c r="C41035" s="5" t="str">
        <f>IFERROR(__xludf.DUMMYFUNCTION("""COMPUTED_VALUE"""),"")</f>
        <v/>
      </c>
      <c r="D41035" s="5">
        <v>0.0</v>
      </c>
    </row>
    <row r="41036" ht="14.25" customHeight="1">
      <c r="A41036" s="5"/>
      <c r="B41036" s="5"/>
      <c r="C41036" s="5" t="str">
        <f>IFERROR(__xludf.DUMMYFUNCTION("""COMPUTED_VALUE"""),"")</f>
        <v/>
      </c>
      <c r="D41036" s="5">
        <v>0.0</v>
      </c>
    </row>
    <row r="41037" ht="14.25" customHeight="1">
      <c r="A41037" s="5"/>
      <c r="B41037" s="5"/>
      <c r="C41037" s="5" t="str">
        <f>IFERROR(__xludf.DUMMYFUNCTION("""COMPUTED_VALUE"""),"")</f>
        <v/>
      </c>
      <c r="D41037" s="5">
        <v>0.0</v>
      </c>
    </row>
    <row r="41038" ht="14.25" customHeight="1">
      <c r="A41038" s="5"/>
      <c r="B41038" s="5"/>
      <c r="C41038" s="5" t="str">
        <f>IFERROR(__xludf.DUMMYFUNCTION("""COMPUTED_VALUE"""),"")</f>
        <v/>
      </c>
      <c r="D41038" s="5">
        <v>0.0</v>
      </c>
    </row>
    <row r="41039" ht="14.25" customHeight="1">
      <c r="A41039" s="5"/>
      <c r="B41039" s="5"/>
      <c r="C41039" s="5" t="str">
        <f>IFERROR(__xludf.DUMMYFUNCTION("""COMPUTED_VALUE"""),"")</f>
        <v/>
      </c>
      <c r="D41039" s="5">
        <v>0.0</v>
      </c>
    </row>
    <row r="41040" ht="14.25" customHeight="1">
      <c r="A41040" s="5"/>
      <c r="B41040" s="5"/>
      <c r="C41040" s="5" t="str">
        <f>IFERROR(__xludf.DUMMYFUNCTION("""COMPUTED_VALUE"""),"")</f>
        <v/>
      </c>
      <c r="D41040" s="5">
        <v>0.0</v>
      </c>
    </row>
    <row r="41041" ht="14.25" customHeight="1">
      <c r="A41041" s="5"/>
      <c r="B41041" s="5"/>
      <c r="C41041" s="5" t="str">
        <f>IFERROR(__xludf.DUMMYFUNCTION("""COMPUTED_VALUE"""),"")</f>
        <v/>
      </c>
      <c r="D41041" s="5">
        <v>0.0</v>
      </c>
    </row>
    <row r="41042" ht="14.25" customHeight="1">
      <c r="A41042" s="5"/>
      <c r="B41042" s="5"/>
      <c r="C41042" s="5" t="str">
        <f>IFERROR(__xludf.DUMMYFUNCTION("""COMPUTED_VALUE"""),"")</f>
        <v/>
      </c>
      <c r="D41042" s="5">
        <v>0.0</v>
      </c>
    </row>
    <row r="41043" ht="14.25" customHeight="1">
      <c r="A41043" s="5"/>
      <c r="B41043" s="5"/>
      <c r="C41043" s="5" t="str">
        <f>IFERROR(__xludf.DUMMYFUNCTION("""COMPUTED_VALUE"""),"")</f>
        <v/>
      </c>
      <c r="D41043" s="5">
        <v>0.0</v>
      </c>
    </row>
    <row r="41044" ht="14.25" customHeight="1">
      <c r="A41044" s="5"/>
      <c r="B41044" s="5"/>
      <c r="C41044" s="5" t="str">
        <f>IFERROR(__xludf.DUMMYFUNCTION("""COMPUTED_VALUE"""),"")</f>
        <v/>
      </c>
      <c r="D41044" s="5">
        <v>0.0</v>
      </c>
    </row>
    <row r="41045" ht="14.25" customHeight="1">
      <c r="A41045" s="5"/>
      <c r="B41045" s="5"/>
      <c r="C41045" s="5" t="str">
        <f>IFERROR(__xludf.DUMMYFUNCTION("""COMPUTED_VALUE"""),"")</f>
        <v/>
      </c>
      <c r="D41045" s="5">
        <v>0.0</v>
      </c>
    </row>
    <row r="41046" ht="14.25" customHeight="1">
      <c r="A41046" s="5"/>
      <c r="B41046" s="5"/>
      <c r="C41046" s="5" t="str">
        <f>IFERROR(__xludf.DUMMYFUNCTION("""COMPUTED_VALUE"""),"")</f>
        <v/>
      </c>
      <c r="D41046" s="5">
        <v>0.0</v>
      </c>
    </row>
    <row r="41047" ht="14.25" customHeight="1">
      <c r="A41047" s="5"/>
      <c r="B41047" s="5"/>
      <c r="C41047" s="5" t="str">
        <f>IFERROR(__xludf.DUMMYFUNCTION("""COMPUTED_VALUE"""),"")</f>
        <v/>
      </c>
      <c r="D41047" s="5">
        <v>0.0</v>
      </c>
    </row>
    <row r="41048" ht="14.25" customHeight="1">
      <c r="A41048" s="5"/>
      <c r="B41048" s="5"/>
      <c r="C41048" s="5" t="str">
        <f>IFERROR(__xludf.DUMMYFUNCTION("""COMPUTED_VALUE"""),"")</f>
        <v/>
      </c>
      <c r="D41048" s="5">
        <v>0.0</v>
      </c>
    </row>
    <row r="41049" ht="14.25" customHeight="1">
      <c r="A41049" s="5"/>
      <c r="B41049" s="5"/>
      <c r="C41049" s="5" t="str">
        <f>IFERROR(__xludf.DUMMYFUNCTION("""COMPUTED_VALUE"""),"")</f>
        <v/>
      </c>
      <c r="D41049" s="5">
        <v>0.0</v>
      </c>
    </row>
    <row r="41050" ht="14.25" customHeight="1">
      <c r="A41050" s="5"/>
      <c r="B41050" s="5"/>
      <c r="C41050" s="5" t="str">
        <f>IFERROR(__xludf.DUMMYFUNCTION("""COMPUTED_VALUE"""),"")</f>
        <v/>
      </c>
      <c r="D41050" s="5">
        <v>0.0</v>
      </c>
    </row>
    <row r="41051" ht="14.25" customHeight="1">
      <c r="A41051" s="5"/>
      <c r="B41051" s="5"/>
      <c r="C41051" s="5" t="str">
        <f>IFERROR(__xludf.DUMMYFUNCTION("""COMPUTED_VALUE"""),"")</f>
        <v/>
      </c>
      <c r="D41051" s="5">
        <v>0.0</v>
      </c>
    </row>
    <row r="41052" ht="14.25" customHeight="1">
      <c r="A41052" s="5"/>
      <c r="B41052" s="5"/>
      <c r="C41052" s="5" t="str">
        <f>IFERROR(__xludf.DUMMYFUNCTION("""COMPUTED_VALUE"""),"")</f>
        <v/>
      </c>
      <c r="D41052" s="5">
        <v>0.0</v>
      </c>
    </row>
    <row r="41053" ht="14.25" customHeight="1">
      <c r="A41053" s="5"/>
      <c r="B41053" s="5"/>
      <c r="C41053" s="5" t="str">
        <f>IFERROR(__xludf.DUMMYFUNCTION("""COMPUTED_VALUE"""),"")</f>
        <v/>
      </c>
      <c r="D41053" s="5">
        <v>0.0</v>
      </c>
    </row>
    <row r="41054" ht="14.25" customHeight="1">
      <c r="A41054" s="5"/>
      <c r="B41054" s="5"/>
      <c r="C41054" s="5" t="str">
        <f>IFERROR(__xludf.DUMMYFUNCTION("""COMPUTED_VALUE"""),"")</f>
        <v/>
      </c>
      <c r="D41054" s="5">
        <v>0.0</v>
      </c>
    </row>
    <row r="41055" ht="14.25" customHeight="1">
      <c r="A41055" s="5"/>
      <c r="B41055" s="5"/>
      <c r="C41055" s="5" t="str">
        <f>IFERROR(__xludf.DUMMYFUNCTION("""COMPUTED_VALUE"""),"")</f>
        <v/>
      </c>
      <c r="D41055" s="5">
        <v>0.0</v>
      </c>
    </row>
    <row r="41056" ht="14.25" customHeight="1">
      <c r="A41056" s="5"/>
      <c r="B41056" s="5"/>
      <c r="C41056" s="5" t="str">
        <f>IFERROR(__xludf.DUMMYFUNCTION("""COMPUTED_VALUE"""),"")</f>
        <v/>
      </c>
      <c r="D41056" s="5">
        <v>0.0</v>
      </c>
    </row>
    <row r="41057" ht="14.25" customHeight="1">
      <c r="A41057" s="5"/>
      <c r="B41057" s="5"/>
      <c r="C41057" s="5" t="str">
        <f>IFERROR(__xludf.DUMMYFUNCTION("""COMPUTED_VALUE"""),"")</f>
        <v/>
      </c>
      <c r="D41057" s="5">
        <v>0.0</v>
      </c>
    </row>
    <row r="41058" ht="14.25" customHeight="1">
      <c r="A41058" s="5"/>
      <c r="B41058" s="5"/>
      <c r="C41058" s="5" t="str">
        <f>IFERROR(__xludf.DUMMYFUNCTION("""COMPUTED_VALUE"""),"")</f>
        <v/>
      </c>
      <c r="D41058" s="5">
        <v>0.0</v>
      </c>
    </row>
    <row r="41059" ht="14.25" customHeight="1">
      <c r="A41059" s="5"/>
      <c r="B41059" s="5"/>
      <c r="C41059" s="5" t="str">
        <f>IFERROR(__xludf.DUMMYFUNCTION("""COMPUTED_VALUE"""),"")</f>
        <v/>
      </c>
      <c r="D41059" s="5">
        <v>0.0</v>
      </c>
    </row>
    <row r="41060" ht="14.25" customHeight="1">
      <c r="A41060" s="5"/>
      <c r="B41060" s="5"/>
      <c r="C41060" s="5" t="str">
        <f>IFERROR(__xludf.DUMMYFUNCTION("""COMPUTED_VALUE"""),"")</f>
        <v/>
      </c>
      <c r="D41060" s="5">
        <v>0.0</v>
      </c>
    </row>
    <row r="41061" ht="14.25" customHeight="1">
      <c r="A41061" s="5"/>
      <c r="B41061" s="5"/>
      <c r="C41061" s="5" t="str">
        <f>IFERROR(__xludf.DUMMYFUNCTION("""COMPUTED_VALUE"""),"")</f>
        <v/>
      </c>
      <c r="D41061" s="5">
        <v>0.0</v>
      </c>
    </row>
    <row r="41062" ht="14.25" customHeight="1">
      <c r="A41062" s="5"/>
      <c r="B41062" s="5"/>
      <c r="C41062" s="5" t="str">
        <f>IFERROR(__xludf.DUMMYFUNCTION("""COMPUTED_VALUE"""),"")</f>
        <v/>
      </c>
      <c r="D41062" s="5">
        <v>0.0</v>
      </c>
    </row>
    <row r="41063" ht="14.25" customHeight="1">
      <c r="A41063" s="5"/>
      <c r="B41063" s="5"/>
      <c r="C41063" s="5" t="str">
        <f>IFERROR(__xludf.DUMMYFUNCTION("""COMPUTED_VALUE"""),"")</f>
        <v/>
      </c>
      <c r="D41063" s="5">
        <v>0.0</v>
      </c>
    </row>
    <row r="41064" ht="14.25" customHeight="1">
      <c r="A41064" s="5"/>
      <c r="B41064" s="5"/>
      <c r="C41064" s="5" t="str">
        <f>IFERROR(__xludf.DUMMYFUNCTION("""COMPUTED_VALUE"""),"")</f>
        <v/>
      </c>
      <c r="D41064" s="5">
        <v>0.0</v>
      </c>
    </row>
    <row r="41065" ht="14.25" customHeight="1">
      <c r="A41065" s="5"/>
      <c r="B41065" s="5"/>
      <c r="C41065" s="5" t="str">
        <f>IFERROR(__xludf.DUMMYFUNCTION("""COMPUTED_VALUE"""),"")</f>
        <v/>
      </c>
      <c r="D41065" s="5">
        <v>0.0</v>
      </c>
    </row>
    <row r="41066" ht="14.25" customHeight="1">
      <c r="A41066" s="5"/>
      <c r="B41066" s="5"/>
      <c r="C41066" s="5" t="str">
        <f>IFERROR(__xludf.DUMMYFUNCTION("""COMPUTED_VALUE"""),"")</f>
        <v/>
      </c>
      <c r="D41066" s="5">
        <v>0.0</v>
      </c>
    </row>
    <row r="41067" ht="14.25" customHeight="1">
      <c r="A41067" s="5"/>
      <c r="B41067" s="5"/>
      <c r="C41067" s="5" t="str">
        <f>IFERROR(__xludf.DUMMYFUNCTION("""COMPUTED_VALUE"""),"")</f>
        <v/>
      </c>
      <c r="D41067" s="5">
        <v>0.0</v>
      </c>
    </row>
    <row r="41068" ht="14.25" customHeight="1">
      <c r="A41068" s="5"/>
      <c r="B41068" s="5"/>
      <c r="C41068" s="5" t="str">
        <f>IFERROR(__xludf.DUMMYFUNCTION("""COMPUTED_VALUE"""),"")</f>
        <v/>
      </c>
      <c r="D41068" s="5">
        <v>0.0</v>
      </c>
    </row>
    <row r="41069" ht="14.25" customHeight="1">
      <c r="A41069" s="5"/>
      <c r="B41069" s="5"/>
      <c r="C41069" s="5" t="str">
        <f>IFERROR(__xludf.DUMMYFUNCTION("""COMPUTED_VALUE"""),"")</f>
        <v/>
      </c>
      <c r="D41069" s="5">
        <v>0.0</v>
      </c>
    </row>
    <row r="41070" ht="14.25" customHeight="1">
      <c r="A41070" s="5"/>
      <c r="B41070" s="5"/>
      <c r="C41070" s="5" t="str">
        <f>IFERROR(__xludf.DUMMYFUNCTION("""COMPUTED_VALUE"""),"")</f>
        <v/>
      </c>
      <c r="D41070" s="5">
        <v>0.0</v>
      </c>
    </row>
    <row r="41071" ht="14.25" customHeight="1">
      <c r="A41071" s="5"/>
      <c r="B41071" s="5"/>
      <c r="C41071" s="5" t="str">
        <f>IFERROR(__xludf.DUMMYFUNCTION("""COMPUTED_VALUE"""),"")</f>
        <v/>
      </c>
      <c r="D41071" s="5">
        <v>0.0</v>
      </c>
    </row>
    <row r="41072" ht="14.25" customHeight="1">
      <c r="A41072" s="5"/>
      <c r="B41072" s="5"/>
      <c r="C41072" s="5" t="str">
        <f>IFERROR(__xludf.DUMMYFUNCTION("""COMPUTED_VALUE"""),"")</f>
        <v/>
      </c>
      <c r="D41072" s="5">
        <v>0.0</v>
      </c>
    </row>
    <row r="41073" ht="14.25" customHeight="1">
      <c r="A41073" s="5"/>
      <c r="B41073" s="5"/>
      <c r="C41073" s="5" t="str">
        <f>IFERROR(__xludf.DUMMYFUNCTION("""COMPUTED_VALUE"""),"")</f>
        <v/>
      </c>
      <c r="D41073" s="5">
        <v>0.0</v>
      </c>
    </row>
    <row r="41074" ht="14.25" customHeight="1">
      <c r="A41074" s="5"/>
      <c r="B41074" s="5"/>
      <c r="C41074" s="5" t="str">
        <f>IFERROR(__xludf.DUMMYFUNCTION("""COMPUTED_VALUE"""),"")</f>
        <v/>
      </c>
      <c r="D41074" s="5">
        <v>0.0</v>
      </c>
    </row>
    <row r="41075" ht="14.25" customHeight="1">
      <c r="A41075" s="5"/>
      <c r="B41075" s="5"/>
      <c r="C41075" s="5" t="str">
        <f>IFERROR(__xludf.DUMMYFUNCTION("""COMPUTED_VALUE"""),"")</f>
        <v/>
      </c>
      <c r="D41075" s="5">
        <v>0.0</v>
      </c>
    </row>
    <row r="41076" ht="14.25" customHeight="1">
      <c r="A41076" s="5"/>
      <c r="B41076" s="5"/>
      <c r="C41076" s="5" t="str">
        <f>IFERROR(__xludf.DUMMYFUNCTION("""COMPUTED_VALUE"""),"")</f>
        <v/>
      </c>
      <c r="D41076" s="5">
        <v>0.0</v>
      </c>
    </row>
    <row r="41077" ht="14.25" customHeight="1">
      <c r="A41077" s="5"/>
      <c r="B41077" s="5"/>
      <c r="C41077" s="5" t="str">
        <f>IFERROR(__xludf.DUMMYFUNCTION("""COMPUTED_VALUE"""),"")</f>
        <v/>
      </c>
      <c r="D41077" s="5">
        <v>0.0</v>
      </c>
    </row>
    <row r="41078" ht="14.25" customHeight="1">
      <c r="A41078" s="5"/>
      <c r="B41078" s="5"/>
      <c r="C41078" s="5" t="str">
        <f>IFERROR(__xludf.DUMMYFUNCTION("""COMPUTED_VALUE"""),"")</f>
        <v/>
      </c>
      <c r="D41078" s="5">
        <v>0.0</v>
      </c>
    </row>
    <row r="41079" ht="14.25" customHeight="1">
      <c r="A41079" s="5"/>
      <c r="B41079" s="5"/>
      <c r="C41079" s="5" t="str">
        <f>IFERROR(__xludf.DUMMYFUNCTION("""COMPUTED_VALUE"""),"")</f>
        <v/>
      </c>
      <c r="D41079" s="5">
        <v>0.0</v>
      </c>
    </row>
    <row r="41080" ht="14.25" customHeight="1">
      <c r="A41080" s="5"/>
      <c r="B41080" s="5"/>
      <c r="C41080" s="5" t="str">
        <f>IFERROR(__xludf.DUMMYFUNCTION("""COMPUTED_VALUE"""),"")</f>
        <v/>
      </c>
      <c r="D41080" s="5">
        <v>0.0</v>
      </c>
    </row>
    <row r="41081" ht="14.25" customHeight="1">
      <c r="A41081" s="5"/>
      <c r="B41081" s="5"/>
      <c r="C41081" s="5" t="str">
        <f>IFERROR(__xludf.DUMMYFUNCTION("""COMPUTED_VALUE"""),"")</f>
        <v/>
      </c>
      <c r="D41081" s="5">
        <v>0.0</v>
      </c>
    </row>
    <row r="41082" ht="14.25" customHeight="1">
      <c r="A41082" s="5"/>
      <c r="B41082" s="5"/>
      <c r="C41082" s="5" t="str">
        <f>IFERROR(__xludf.DUMMYFUNCTION("""COMPUTED_VALUE"""),"")</f>
        <v/>
      </c>
      <c r="D41082" s="5">
        <v>0.0</v>
      </c>
    </row>
    <row r="41083" ht="14.25" customHeight="1">
      <c r="A41083" s="5"/>
      <c r="B41083" s="5"/>
      <c r="C41083" s="5" t="str">
        <f>IFERROR(__xludf.DUMMYFUNCTION("""COMPUTED_VALUE"""),"")</f>
        <v/>
      </c>
      <c r="D41083" s="5">
        <v>0.0</v>
      </c>
    </row>
    <row r="41084" ht="14.25" customHeight="1">
      <c r="A41084" s="5"/>
      <c r="B41084" s="5"/>
      <c r="C41084" s="5" t="str">
        <f>IFERROR(__xludf.DUMMYFUNCTION("""COMPUTED_VALUE"""),"")</f>
        <v/>
      </c>
      <c r="D41084" s="5">
        <v>0.0</v>
      </c>
    </row>
    <row r="41085" ht="14.25" customHeight="1">
      <c r="A41085" s="5"/>
      <c r="B41085" s="5"/>
      <c r="C41085" s="5" t="str">
        <f>IFERROR(__xludf.DUMMYFUNCTION("""COMPUTED_VALUE"""),"")</f>
        <v/>
      </c>
      <c r="D41085" s="5">
        <v>0.0</v>
      </c>
    </row>
    <row r="41086" ht="14.25" customHeight="1">
      <c r="A41086" s="5"/>
      <c r="B41086" s="5"/>
      <c r="C41086" s="5" t="str">
        <f>IFERROR(__xludf.DUMMYFUNCTION("""COMPUTED_VALUE"""),"")</f>
        <v/>
      </c>
      <c r="D41086" s="5">
        <v>0.0</v>
      </c>
    </row>
    <row r="41087" ht="14.25" customHeight="1">
      <c r="A41087" s="5"/>
      <c r="B41087" s="5"/>
      <c r="C41087" s="5" t="str">
        <f>IFERROR(__xludf.DUMMYFUNCTION("""COMPUTED_VALUE"""),"")</f>
        <v/>
      </c>
      <c r="D41087" s="5">
        <v>0.0</v>
      </c>
    </row>
    <row r="41088" ht="14.25" customHeight="1">
      <c r="A41088" s="5"/>
      <c r="B41088" s="5"/>
      <c r="C41088" s="5" t="str">
        <f>IFERROR(__xludf.DUMMYFUNCTION("""COMPUTED_VALUE"""),"")</f>
        <v/>
      </c>
      <c r="D41088" s="5">
        <v>0.0</v>
      </c>
    </row>
    <row r="41089" ht="14.25" customHeight="1">
      <c r="A41089" s="5"/>
      <c r="B41089" s="5"/>
      <c r="C41089" s="5" t="str">
        <f>IFERROR(__xludf.DUMMYFUNCTION("""COMPUTED_VALUE"""),"")</f>
        <v/>
      </c>
      <c r="D41089" s="5">
        <v>0.0</v>
      </c>
    </row>
    <row r="41090" ht="14.25" customHeight="1">
      <c r="A41090" s="5"/>
      <c r="B41090" s="5"/>
      <c r="C41090" s="5" t="str">
        <f>IFERROR(__xludf.DUMMYFUNCTION("""COMPUTED_VALUE"""),"")</f>
        <v/>
      </c>
      <c r="D41090" s="5">
        <v>0.0</v>
      </c>
    </row>
    <row r="41091" ht="14.25" customHeight="1">
      <c r="A41091" s="5"/>
      <c r="B41091" s="5"/>
      <c r="C41091" s="5" t="str">
        <f>IFERROR(__xludf.DUMMYFUNCTION("""COMPUTED_VALUE"""),"")</f>
        <v/>
      </c>
      <c r="D41091" s="5">
        <v>0.0</v>
      </c>
    </row>
    <row r="41092" ht="14.25" customHeight="1">
      <c r="A41092" s="5"/>
      <c r="B41092" s="5"/>
      <c r="C41092" s="5" t="str">
        <f>IFERROR(__xludf.DUMMYFUNCTION("""COMPUTED_VALUE"""),"")</f>
        <v/>
      </c>
      <c r="D41092" s="5">
        <v>0.0</v>
      </c>
    </row>
    <row r="41093" ht="14.25" customHeight="1">
      <c r="A41093" s="5"/>
      <c r="B41093" s="5"/>
      <c r="C41093" s="5" t="str">
        <f>IFERROR(__xludf.DUMMYFUNCTION("""COMPUTED_VALUE"""),"")</f>
        <v/>
      </c>
      <c r="D41093" s="5">
        <v>0.0</v>
      </c>
    </row>
    <row r="41094" ht="14.25" customHeight="1">
      <c r="A41094" s="5"/>
      <c r="B41094" s="5"/>
      <c r="C41094" s="5" t="str">
        <f>IFERROR(__xludf.DUMMYFUNCTION("""COMPUTED_VALUE"""),"")</f>
        <v/>
      </c>
      <c r="D41094" s="5">
        <v>0.0</v>
      </c>
    </row>
    <row r="41095" ht="14.25" customHeight="1">
      <c r="A41095" s="5"/>
      <c r="B41095" s="5"/>
      <c r="C41095" s="5" t="str">
        <f>IFERROR(__xludf.DUMMYFUNCTION("""COMPUTED_VALUE"""),"")</f>
        <v/>
      </c>
      <c r="D41095" s="5">
        <v>0.0</v>
      </c>
    </row>
    <row r="41096" ht="14.25" customHeight="1">
      <c r="A41096" s="5"/>
      <c r="B41096" s="5"/>
      <c r="C41096" s="5" t="str">
        <f>IFERROR(__xludf.DUMMYFUNCTION("""COMPUTED_VALUE"""),"")</f>
        <v/>
      </c>
      <c r="D41096" s="5">
        <v>0.0</v>
      </c>
    </row>
    <row r="41097" ht="14.25" customHeight="1">
      <c r="A41097" s="5"/>
      <c r="B41097" s="5"/>
      <c r="C41097" s="5" t="str">
        <f>IFERROR(__xludf.DUMMYFUNCTION("""COMPUTED_VALUE"""),"")</f>
        <v/>
      </c>
      <c r="D41097" s="5">
        <v>0.0</v>
      </c>
    </row>
    <row r="41098" ht="14.25" customHeight="1">
      <c r="A41098" s="5"/>
      <c r="B41098" s="5"/>
      <c r="C41098" s="5" t="str">
        <f>IFERROR(__xludf.DUMMYFUNCTION("""COMPUTED_VALUE"""),"")</f>
        <v/>
      </c>
      <c r="D41098" s="5">
        <v>0.0</v>
      </c>
    </row>
    <row r="41099" ht="14.25" customHeight="1">
      <c r="A41099" s="5"/>
      <c r="B41099" s="5"/>
      <c r="C41099" s="5" t="str">
        <f>IFERROR(__xludf.DUMMYFUNCTION("""COMPUTED_VALUE"""),"")</f>
        <v/>
      </c>
      <c r="D41099" s="5">
        <v>0.0</v>
      </c>
    </row>
    <row r="41100" ht="14.25" customHeight="1">
      <c r="A41100" s="5"/>
      <c r="B41100" s="5"/>
      <c r="C41100" s="5" t="str">
        <f>IFERROR(__xludf.DUMMYFUNCTION("""COMPUTED_VALUE"""),"")</f>
        <v/>
      </c>
      <c r="D41100" s="5">
        <v>0.0</v>
      </c>
    </row>
    <row r="41101" ht="14.25" customHeight="1">
      <c r="A41101" s="5"/>
      <c r="B41101" s="5"/>
      <c r="C41101" s="5" t="str">
        <f>IFERROR(__xludf.DUMMYFUNCTION("""COMPUTED_VALUE"""),"")</f>
        <v/>
      </c>
      <c r="D41101" s="5">
        <v>0.0</v>
      </c>
    </row>
    <row r="41102" ht="14.25" customHeight="1">
      <c r="A41102" s="5"/>
      <c r="B41102" s="5"/>
      <c r="C41102" s="5" t="str">
        <f>IFERROR(__xludf.DUMMYFUNCTION("""COMPUTED_VALUE"""),"")</f>
        <v/>
      </c>
      <c r="D41102" s="5">
        <v>0.0</v>
      </c>
    </row>
    <row r="41103" ht="14.25" customHeight="1">
      <c r="A41103" s="5"/>
      <c r="B41103" s="5"/>
      <c r="C41103" s="5" t="str">
        <f>IFERROR(__xludf.DUMMYFUNCTION("""COMPUTED_VALUE"""),"")</f>
        <v/>
      </c>
      <c r="D41103" s="5">
        <v>0.0</v>
      </c>
    </row>
    <row r="41104" ht="14.25" customHeight="1">
      <c r="A41104" s="5"/>
      <c r="B41104" s="5"/>
      <c r="C41104" s="5" t="str">
        <f>IFERROR(__xludf.DUMMYFUNCTION("""COMPUTED_VALUE"""),"")</f>
        <v/>
      </c>
      <c r="D41104" s="5">
        <v>0.0</v>
      </c>
    </row>
    <row r="41105" ht="14.25" customHeight="1">
      <c r="A41105" s="5"/>
      <c r="B41105" s="5"/>
      <c r="C41105" s="5" t="str">
        <f>IFERROR(__xludf.DUMMYFUNCTION("""COMPUTED_VALUE"""),"")</f>
        <v/>
      </c>
      <c r="D41105" s="5">
        <v>0.0</v>
      </c>
    </row>
    <row r="41106" ht="14.25" customHeight="1">
      <c r="A41106" s="5"/>
      <c r="B41106" s="5"/>
      <c r="C41106" s="5" t="str">
        <f>IFERROR(__xludf.DUMMYFUNCTION("""COMPUTED_VALUE"""),"")</f>
        <v/>
      </c>
      <c r="D41106" s="5">
        <v>0.0</v>
      </c>
    </row>
    <row r="41107" ht="14.25" customHeight="1">
      <c r="A41107" s="5"/>
      <c r="B41107" s="5"/>
      <c r="C41107" s="5" t="str">
        <f>IFERROR(__xludf.DUMMYFUNCTION("""COMPUTED_VALUE"""),"")</f>
        <v/>
      </c>
      <c r="D41107" s="5">
        <v>0.0</v>
      </c>
    </row>
    <row r="41108" ht="14.25" customHeight="1">
      <c r="A41108" s="5"/>
      <c r="B41108" s="5"/>
      <c r="C41108" s="5" t="str">
        <f>IFERROR(__xludf.DUMMYFUNCTION("""COMPUTED_VALUE"""),"")</f>
        <v/>
      </c>
      <c r="D41108" s="5">
        <v>0.0</v>
      </c>
    </row>
    <row r="41109" ht="14.25" customHeight="1">
      <c r="A41109" s="5"/>
      <c r="B41109" s="5"/>
      <c r="C41109" s="5" t="str">
        <f>IFERROR(__xludf.DUMMYFUNCTION("""COMPUTED_VALUE"""),"")</f>
        <v/>
      </c>
      <c r="D41109" s="5">
        <v>0.0</v>
      </c>
    </row>
    <row r="41110" ht="14.25" customHeight="1">
      <c r="A41110" s="5"/>
      <c r="B41110" s="5"/>
      <c r="C41110" s="5" t="str">
        <f>IFERROR(__xludf.DUMMYFUNCTION("""COMPUTED_VALUE"""),"")</f>
        <v/>
      </c>
      <c r="D41110" s="5">
        <v>0.0</v>
      </c>
    </row>
    <row r="41111" ht="14.25" customHeight="1">
      <c r="A41111" s="5"/>
      <c r="B41111" s="5"/>
      <c r="C41111" s="5" t="str">
        <f>IFERROR(__xludf.DUMMYFUNCTION("""COMPUTED_VALUE"""),"")</f>
        <v/>
      </c>
      <c r="D41111" s="5">
        <v>0.0</v>
      </c>
    </row>
    <row r="41112" ht="14.25" customHeight="1">
      <c r="A41112" s="5"/>
      <c r="B41112" s="5"/>
      <c r="C41112" s="5" t="str">
        <f>IFERROR(__xludf.DUMMYFUNCTION("""COMPUTED_VALUE"""),"")</f>
        <v/>
      </c>
      <c r="D41112" s="5">
        <v>0.0</v>
      </c>
    </row>
    <row r="41113" ht="14.25" customHeight="1">
      <c r="A41113" s="5"/>
      <c r="B41113" s="5"/>
      <c r="C41113" s="5" t="str">
        <f>IFERROR(__xludf.DUMMYFUNCTION("""COMPUTED_VALUE"""),"")</f>
        <v/>
      </c>
      <c r="D41113" s="5">
        <v>0.0</v>
      </c>
    </row>
    <row r="41114" ht="14.25" customHeight="1">
      <c r="A41114" s="5"/>
      <c r="B41114" s="5"/>
      <c r="C41114" s="5" t="str">
        <f>IFERROR(__xludf.DUMMYFUNCTION("""COMPUTED_VALUE"""),"")</f>
        <v/>
      </c>
      <c r="D41114" s="5">
        <v>0.0</v>
      </c>
    </row>
    <row r="41115" ht="14.25" customHeight="1">
      <c r="A41115" s="5"/>
      <c r="B41115" s="5"/>
      <c r="C41115" s="5" t="str">
        <f>IFERROR(__xludf.DUMMYFUNCTION("""COMPUTED_VALUE"""),"")</f>
        <v/>
      </c>
      <c r="D41115" s="5">
        <v>0.0</v>
      </c>
    </row>
    <row r="41116" ht="14.25" customHeight="1">
      <c r="A41116" s="5"/>
      <c r="B41116" s="5"/>
      <c r="C41116" s="5" t="str">
        <f>IFERROR(__xludf.DUMMYFUNCTION("""COMPUTED_VALUE"""),"")</f>
        <v/>
      </c>
      <c r="D41116" s="5">
        <v>0.0</v>
      </c>
    </row>
    <row r="41117" ht="14.25" customHeight="1">
      <c r="A41117" s="5"/>
      <c r="B41117" s="5"/>
      <c r="C41117" s="5" t="str">
        <f>IFERROR(__xludf.DUMMYFUNCTION("""COMPUTED_VALUE"""),"")</f>
        <v/>
      </c>
      <c r="D41117" s="5">
        <v>0.0</v>
      </c>
    </row>
    <row r="41118" ht="14.25" customHeight="1">
      <c r="A41118" s="5"/>
      <c r="B41118" s="5"/>
      <c r="C41118" s="5" t="str">
        <f>IFERROR(__xludf.DUMMYFUNCTION("""COMPUTED_VALUE"""),"")</f>
        <v/>
      </c>
      <c r="D41118" s="5">
        <v>0.0</v>
      </c>
    </row>
    <row r="41119" ht="14.25" customHeight="1">
      <c r="A41119" s="5"/>
      <c r="B41119" s="5"/>
      <c r="C41119" s="5" t="str">
        <f>IFERROR(__xludf.DUMMYFUNCTION("""COMPUTED_VALUE"""),"")</f>
        <v/>
      </c>
      <c r="D41119" s="5">
        <v>0.0</v>
      </c>
    </row>
    <row r="41120" ht="14.25" customHeight="1">
      <c r="A41120" s="5"/>
      <c r="B41120" s="5"/>
      <c r="C41120" s="5" t="str">
        <f>IFERROR(__xludf.DUMMYFUNCTION("""COMPUTED_VALUE"""),"")</f>
        <v/>
      </c>
      <c r="D41120" s="5">
        <v>0.0</v>
      </c>
    </row>
    <row r="41121" ht="14.25" customHeight="1">
      <c r="A41121" s="5"/>
      <c r="B41121" s="5"/>
      <c r="C41121" s="5" t="str">
        <f>IFERROR(__xludf.DUMMYFUNCTION("""COMPUTED_VALUE"""),"")</f>
        <v/>
      </c>
      <c r="D41121" s="5">
        <v>0.0</v>
      </c>
    </row>
    <row r="41122" ht="14.25" customHeight="1">
      <c r="A41122" s="5"/>
      <c r="B41122" s="5"/>
      <c r="C41122" s="5" t="str">
        <f>IFERROR(__xludf.DUMMYFUNCTION("""COMPUTED_VALUE"""),"")</f>
        <v/>
      </c>
      <c r="D41122" s="5">
        <v>0.0</v>
      </c>
    </row>
    <row r="41123" ht="14.25" customHeight="1">
      <c r="A41123" s="5"/>
      <c r="B41123" s="5"/>
      <c r="C41123" s="5" t="str">
        <f>IFERROR(__xludf.DUMMYFUNCTION("""COMPUTED_VALUE"""),"")</f>
        <v/>
      </c>
      <c r="D41123" s="5">
        <v>0.0</v>
      </c>
    </row>
    <row r="41124" ht="14.25" customHeight="1">
      <c r="A41124" s="5"/>
      <c r="B41124" s="5"/>
      <c r="C41124" s="5" t="str">
        <f>IFERROR(__xludf.DUMMYFUNCTION("""COMPUTED_VALUE"""),"")</f>
        <v/>
      </c>
      <c r="D41124" s="5">
        <v>0.0</v>
      </c>
    </row>
    <row r="41125" ht="14.25" customHeight="1">
      <c r="A41125" s="5"/>
      <c r="B41125" s="5"/>
      <c r="C41125" s="5" t="str">
        <f>IFERROR(__xludf.DUMMYFUNCTION("""COMPUTED_VALUE"""),"")</f>
        <v/>
      </c>
      <c r="D41125" s="5">
        <v>0.0</v>
      </c>
    </row>
    <row r="41126" ht="14.25" customHeight="1">
      <c r="A41126" s="5"/>
      <c r="B41126" s="5"/>
      <c r="C41126" s="5" t="str">
        <f>IFERROR(__xludf.DUMMYFUNCTION("""COMPUTED_VALUE"""),"")</f>
        <v/>
      </c>
      <c r="D41126" s="5">
        <v>0.0</v>
      </c>
    </row>
    <row r="41127" ht="14.25" customHeight="1">
      <c r="A41127" s="5"/>
      <c r="B41127" s="5"/>
      <c r="C41127" s="5" t="str">
        <f>IFERROR(__xludf.DUMMYFUNCTION("""COMPUTED_VALUE"""),"")</f>
        <v/>
      </c>
      <c r="D41127" s="5">
        <v>0.0</v>
      </c>
    </row>
    <row r="41128" ht="14.25" customHeight="1">
      <c r="A41128" s="5"/>
      <c r="B41128" s="5"/>
      <c r="C41128" s="5" t="str">
        <f>IFERROR(__xludf.DUMMYFUNCTION("""COMPUTED_VALUE"""),"")</f>
        <v/>
      </c>
      <c r="D41128" s="5">
        <v>0.0</v>
      </c>
    </row>
    <row r="41129" ht="14.25" customHeight="1">
      <c r="A41129" s="5"/>
      <c r="B41129" s="5"/>
      <c r="C41129" s="5" t="str">
        <f>IFERROR(__xludf.DUMMYFUNCTION("""COMPUTED_VALUE"""),"")</f>
        <v/>
      </c>
      <c r="D41129" s="5">
        <v>0.0</v>
      </c>
    </row>
    <row r="41130" ht="14.25" customHeight="1">
      <c r="A41130" s="5"/>
      <c r="B41130" s="5"/>
      <c r="C41130" s="5" t="str">
        <f>IFERROR(__xludf.DUMMYFUNCTION("""COMPUTED_VALUE"""),"")</f>
        <v/>
      </c>
      <c r="D41130" s="5">
        <v>0.0</v>
      </c>
    </row>
    <row r="41131" ht="14.25" customHeight="1">
      <c r="A41131" s="5"/>
      <c r="B41131" s="5"/>
      <c r="C41131" s="5" t="str">
        <f>IFERROR(__xludf.DUMMYFUNCTION("""COMPUTED_VALUE"""),"")</f>
        <v/>
      </c>
      <c r="D41131" s="5">
        <v>0.0</v>
      </c>
    </row>
    <row r="41132" ht="14.25" customHeight="1">
      <c r="A41132" s="5"/>
      <c r="B41132" s="5"/>
      <c r="C41132" s="5" t="str">
        <f>IFERROR(__xludf.DUMMYFUNCTION("""COMPUTED_VALUE"""),"")</f>
        <v/>
      </c>
      <c r="D41132" s="5">
        <v>0.0</v>
      </c>
    </row>
    <row r="41133" ht="14.25" customHeight="1">
      <c r="A41133" s="5"/>
      <c r="B41133" s="5"/>
      <c r="C41133" s="5" t="str">
        <f>IFERROR(__xludf.DUMMYFUNCTION("""COMPUTED_VALUE"""),"")</f>
        <v/>
      </c>
      <c r="D41133" s="5">
        <v>0.0</v>
      </c>
    </row>
    <row r="41134" ht="14.25" customHeight="1">
      <c r="A41134" s="5"/>
      <c r="B41134" s="5"/>
      <c r="C41134" s="5" t="str">
        <f>IFERROR(__xludf.DUMMYFUNCTION("""COMPUTED_VALUE"""),"")</f>
        <v/>
      </c>
      <c r="D41134" s="5">
        <v>0.0</v>
      </c>
    </row>
    <row r="41135" ht="14.25" customHeight="1">
      <c r="A41135" s="5"/>
      <c r="B41135" s="5"/>
      <c r="C41135" s="5" t="str">
        <f>IFERROR(__xludf.DUMMYFUNCTION("""COMPUTED_VALUE"""),"")</f>
        <v/>
      </c>
      <c r="D41135" s="5">
        <v>0.0</v>
      </c>
    </row>
    <row r="41136" ht="14.25" customHeight="1">
      <c r="A41136" s="5"/>
      <c r="B41136" s="5"/>
      <c r="C41136" s="5" t="str">
        <f>IFERROR(__xludf.DUMMYFUNCTION("""COMPUTED_VALUE"""),"")</f>
        <v/>
      </c>
      <c r="D41136" s="5">
        <v>0.0</v>
      </c>
    </row>
    <row r="41137" ht="14.25" customHeight="1">
      <c r="A41137" s="5"/>
      <c r="B41137" s="5"/>
      <c r="C41137" s="5" t="str">
        <f>IFERROR(__xludf.DUMMYFUNCTION("""COMPUTED_VALUE"""),"")</f>
        <v/>
      </c>
      <c r="D41137" s="5">
        <v>0.0</v>
      </c>
    </row>
    <row r="41138" ht="14.25" customHeight="1">
      <c r="A41138" s="5"/>
      <c r="B41138" s="5"/>
      <c r="C41138" s="5" t="str">
        <f>IFERROR(__xludf.DUMMYFUNCTION("""COMPUTED_VALUE"""),"")</f>
        <v/>
      </c>
      <c r="D41138" s="5">
        <v>0.0</v>
      </c>
    </row>
    <row r="41139" ht="14.25" customHeight="1">
      <c r="A41139" s="5"/>
      <c r="B41139" s="5"/>
      <c r="C41139" s="5" t="str">
        <f>IFERROR(__xludf.DUMMYFUNCTION("""COMPUTED_VALUE"""),"")</f>
        <v/>
      </c>
      <c r="D41139" s="5">
        <v>0.0</v>
      </c>
    </row>
    <row r="41140" ht="14.25" customHeight="1">
      <c r="A41140" s="5"/>
      <c r="B41140" s="5"/>
      <c r="C41140" s="5" t="str">
        <f>IFERROR(__xludf.DUMMYFUNCTION("""COMPUTED_VALUE"""),"")</f>
        <v/>
      </c>
      <c r="D41140" s="5">
        <v>0.0</v>
      </c>
    </row>
    <row r="41141" ht="14.25" customHeight="1">
      <c r="A41141" s="5"/>
      <c r="B41141" s="5"/>
      <c r="C41141" s="5" t="str">
        <f>IFERROR(__xludf.DUMMYFUNCTION("""COMPUTED_VALUE"""),"")</f>
        <v/>
      </c>
      <c r="D41141" s="5">
        <v>0.0</v>
      </c>
    </row>
    <row r="41142" ht="14.25" customHeight="1">
      <c r="A41142" s="5"/>
      <c r="B41142" s="5"/>
      <c r="C41142" s="5" t="str">
        <f>IFERROR(__xludf.DUMMYFUNCTION("""COMPUTED_VALUE"""),"")</f>
        <v/>
      </c>
      <c r="D41142" s="5">
        <v>0.0</v>
      </c>
    </row>
    <row r="41143" ht="14.25" customHeight="1">
      <c r="A41143" s="5"/>
      <c r="B41143" s="5"/>
      <c r="C41143" s="5" t="str">
        <f>IFERROR(__xludf.DUMMYFUNCTION("""COMPUTED_VALUE"""),"")</f>
        <v/>
      </c>
      <c r="D41143" s="5">
        <v>0.0</v>
      </c>
    </row>
    <row r="41144" ht="14.25" customHeight="1">
      <c r="A41144" s="5"/>
      <c r="B41144" s="5"/>
      <c r="C41144" s="5" t="str">
        <f>IFERROR(__xludf.DUMMYFUNCTION("""COMPUTED_VALUE"""),"")</f>
        <v/>
      </c>
      <c r="D41144" s="5">
        <v>0.0</v>
      </c>
    </row>
    <row r="41145" ht="14.25" customHeight="1">
      <c r="A41145" s="5"/>
      <c r="B41145" s="5"/>
      <c r="C41145" s="5" t="str">
        <f>IFERROR(__xludf.DUMMYFUNCTION("""COMPUTED_VALUE"""),"")</f>
        <v/>
      </c>
      <c r="D41145" s="5">
        <v>0.0</v>
      </c>
    </row>
    <row r="41146" ht="14.25" customHeight="1">
      <c r="A41146" s="5"/>
      <c r="B41146" s="5"/>
      <c r="C41146" s="5" t="str">
        <f>IFERROR(__xludf.DUMMYFUNCTION("""COMPUTED_VALUE"""),"")</f>
        <v/>
      </c>
      <c r="D41146" s="5">
        <v>0.0</v>
      </c>
    </row>
    <row r="41147" ht="14.25" customHeight="1">
      <c r="A41147" s="5"/>
      <c r="B41147" s="5"/>
      <c r="C41147" s="5" t="str">
        <f>IFERROR(__xludf.DUMMYFUNCTION("""COMPUTED_VALUE"""),"")</f>
        <v/>
      </c>
      <c r="D41147" s="5">
        <v>0.0</v>
      </c>
    </row>
    <row r="41148" ht="14.25" customHeight="1">
      <c r="A41148" s="5"/>
      <c r="B41148" s="5"/>
      <c r="C41148" s="5" t="str">
        <f>IFERROR(__xludf.DUMMYFUNCTION("""COMPUTED_VALUE"""),"")</f>
        <v/>
      </c>
      <c r="D41148" s="5">
        <v>0.0</v>
      </c>
    </row>
    <row r="41149" ht="14.25" customHeight="1">
      <c r="A41149" s="5"/>
      <c r="B41149" s="5"/>
      <c r="C41149" s="5" t="str">
        <f>IFERROR(__xludf.DUMMYFUNCTION("""COMPUTED_VALUE"""),"")</f>
        <v/>
      </c>
      <c r="D41149" s="5">
        <v>0.0</v>
      </c>
    </row>
    <row r="41150" ht="14.25" customHeight="1">
      <c r="A41150" s="5"/>
      <c r="B41150" s="5"/>
      <c r="C41150" s="5" t="str">
        <f>IFERROR(__xludf.DUMMYFUNCTION("""COMPUTED_VALUE"""),"")</f>
        <v/>
      </c>
      <c r="D41150" s="5">
        <v>0.0</v>
      </c>
    </row>
    <row r="41151" ht="14.25" customHeight="1">
      <c r="A41151" s="5"/>
      <c r="B41151" s="5"/>
      <c r="C41151" s="5" t="str">
        <f>IFERROR(__xludf.DUMMYFUNCTION("""COMPUTED_VALUE"""),"")</f>
        <v/>
      </c>
      <c r="D41151" s="5">
        <v>0.0</v>
      </c>
    </row>
    <row r="41152" ht="14.25" customHeight="1">
      <c r="A41152" s="5"/>
      <c r="B41152" s="5"/>
      <c r="C41152" s="5" t="str">
        <f>IFERROR(__xludf.DUMMYFUNCTION("""COMPUTED_VALUE"""),"")</f>
        <v/>
      </c>
      <c r="D41152" s="5">
        <v>0.0</v>
      </c>
    </row>
    <row r="41153" ht="14.25" customHeight="1">
      <c r="A41153" s="5"/>
      <c r="B41153" s="5"/>
      <c r="C41153" s="5" t="str">
        <f>IFERROR(__xludf.DUMMYFUNCTION("""COMPUTED_VALUE"""),"")</f>
        <v/>
      </c>
      <c r="D41153" s="5">
        <v>0.0</v>
      </c>
    </row>
    <row r="41154" ht="14.25" customHeight="1">
      <c r="A41154" s="5"/>
      <c r="B41154" s="5"/>
      <c r="C41154" s="5" t="str">
        <f>IFERROR(__xludf.DUMMYFUNCTION("""COMPUTED_VALUE"""),"")</f>
        <v/>
      </c>
      <c r="D41154" s="5">
        <v>0.0</v>
      </c>
    </row>
    <row r="41155" ht="14.25" customHeight="1">
      <c r="A41155" s="5"/>
      <c r="B41155" s="5"/>
      <c r="C41155" s="5" t="str">
        <f>IFERROR(__xludf.DUMMYFUNCTION("""COMPUTED_VALUE"""),"")</f>
        <v/>
      </c>
      <c r="D41155" s="5">
        <v>0.0</v>
      </c>
    </row>
    <row r="41156" ht="14.25" customHeight="1">
      <c r="A41156" s="5"/>
      <c r="B41156" s="5"/>
      <c r="C41156" s="5" t="str">
        <f>IFERROR(__xludf.DUMMYFUNCTION("""COMPUTED_VALUE"""),"")</f>
        <v/>
      </c>
      <c r="D41156" s="5">
        <v>0.0</v>
      </c>
    </row>
    <row r="41157" ht="14.25" customHeight="1">
      <c r="A41157" s="5"/>
      <c r="B41157" s="5"/>
      <c r="C41157" s="5" t="str">
        <f>IFERROR(__xludf.DUMMYFUNCTION("""COMPUTED_VALUE"""),"")</f>
        <v/>
      </c>
      <c r="D41157" s="5">
        <v>0.0</v>
      </c>
    </row>
    <row r="41158" ht="14.25" customHeight="1">
      <c r="A41158" s="5"/>
      <c r="B41158" s="5"/>
      <c r="C41158" s="5" t="str">
        <f>IFERROR(__xludf.DUMMYFUNCTION("""COMPUTED_VALUE"""),"")</f>
        <v/>
      </c>
      <c r="D41158" s="5">
        <v>0.0</v>
      </c>
    </row>
    <row r="41159" ht="14.25" customHeight="1">
      <c r="A41159" s="5"/>
      <c r="B41159" s="5"/>
      <c r="C41159" s="5" t="str">
        <f>IFERROR(__xludf.DUMMYFUNCTION("""COMPUTED_VALUE"""),"")</f>
        <v/>
      </c>
      <c r="D41159" s="5">
        <v>0.0</v>
      </c>
    </row>
    <row r="41160" ht="14.25" customHeight="1">
      <c r="A41160" s="5"/>
      <c r="B41160" s="5"/>
      <c r="C41160" s="5" t="str">
        <f>IFERROR(__xludf.DUMMYFUNCTION("""COMPUTED_VALUE"""),"")</f>
        <v/>
      </c>
      <c r="D41160" s="5">
        <v>0.0</v>
      </c>
    </row>
    <row r="41161" ht="14.25" customHeight="1">
      <c r="A41161" s="5"/>
      <c r="B41161" s="5"/>
      <c r="C41161" s="5" t="str">
        <f>IFERROR(__xludf.DUMMYFUNCTION("""COMPUTED_VALUE"""),"")</f>
        <v/>
      </c>
      <c r="D41161" s="5">
        <v>0.0</v>
      </c>
    </row>
    <row r="41162" ht="14.25" customHeight="1">
      <c r="A41162" s="5"/>
      <c r="B41162" s="5"/>
      <c r="C41162" s="5" t="str">
        <f>IFERROR(__xludf.DUMMYFUNCTION("""COMPUTED_VALUE"""),"")</f>
        <v/>
      </c>
      <c r="D41162" s="5">
        <v>0.0</v>
      </c>
    </row>
    <row r="41163" ht="14.25" customHeight="1">
      <c r="A41163" s="5"/>
      <c r="B41163" s="5"/>
      <c r="C41163" s="5" t="str">
        <f>IFERROR(__xludf.DUMMYFUNCTION("""COMPUTED_VALUE"""),"")</f>
        <v/>
      </c>
      <c r="D41163" s="5">
        <v>0.0</v>
      </c>
    </row>
    <row r="41164" ht="14.25" customHeight="1">
      <c r="A41164" s="5"/>
      <c r="B41164" s="5"/>
      <c r="C41164" s="5" t="str">
        <f>IFERROR(__xludf.DUMMYFUNCTION("""COMPUTED_VALUE"""),"")</f>
        <v/>
      </c>
      <c r="D41164" s="5">
        <v>0.0</v>
      </c>
    </row>
    <row r="41165" ht="14.25" customHeight="1">
      <c r="A41165" s="5"/>
      <c r="B41165" s="5"/>
      <c r="C41165" s="5" t="str">
        <f>IFERROR(__xludf.DUMMYFUNCTION("""COMPUTED_VALUE"""),"")</f>
        <v/>
      </c>
      <c r="D41165" s="5">
        <v>0.0</v>
      </c>
    </row>
    <row r="41166" ht="14.25" customHeight="1">
      <c r="A41166" s="5"/>
      <c r="B41166" s="5"/>
      <c r="C41166" s="5" t="str">
        <f>IFERROR(__xludf.DUMMYFUNCTION("""COMPUTED_VALUE"""),"")</f>
        <v/>
      </c>
      <c r="D41166" s="5">
        <v>0.0</v>
      </c>
    </row>
    <row r="41167" ht="14.25" customHeight="1">
      <c r="A41167" s="5"/>
      <c r="B41167" s="5"/>
      <c r="C41167" s="5" t="str">
        <f>IFERROR(__xludf.DUMMYFUNCTION("""COMPUTED_VALUE"""),"")</f>
        <v/>
      </c>
      <c r="D41167" s="5">
        <v>0.0</v>
      </c>
    </row>
    <row r="41168" ht="14.25" customHeight="1">
      <c r="A41168" s="5"/>
      <c r="B41168" s="5"/>
      <c r="C41168" s="5" t="str">
        <f>IFERROR(__xludf.DUMMYFUNCTION("""COMPUTED_VALUE"""),"")</f>
        <v/>
      </c>
      <c r="D41168" s="5">
        <v>0.0</v>
      </c>
    </row>
    <row r="41169" ht="14.25" customHeight="1">
      <c r="A41169" s="5"/>
      <c r="B41169" s="5"/>
      <c r="C41169" s="5" t="str">
        <f>IFERROR(__xludf.DUMMYFUNCTION("""COMPUTED_VALUE"""),"")</f>
        <v/>
      </c>
      <c r="D41169" s="5">
        <v>0.0</v>
      </c>
    </row>
    <row r="41170" ht="14.25" customHeight="1">
      <c r="A41170" s="5"/>
      <c r="B41170" s="5"/>
      <c r="C41170" s="5" t="str">
        <f>IFERROR(__xludf.DUMMYFUNCTION("""COMPUTED_VALUE"""),"")</f>
        <v/>
      </c>
      <c r="D41170" s="5">
        <v>0.0</v>
      </c>
    </row>
    <row r="41171" ht="14.25" customHeight="1">
      <c r="A41171" s="5"/>
      <c r="B41171" s="5"/>
      <c r="C41171" s="5" t="str">
        <f>IFERROR(__xludf.DUMMYFUNCTION("""COMPUTED_VALUE"""),"")</f>
        <v/>
      </c>
      <c r="D41171" s="5">
        <v>0.0</v>
      </c>
    </row>
    <row r="41172" ht="14.25" customHeight="1">
      <c r="A41172" s="5"/>
      <c r="B41172" s="5"/>
      <c r="C41172" s="5" t="str">
        <f>IFERROR(__xludf.DUMMYFUNCTION("""COMPUTED_VALUE"""),"")</f>
        <v/>
      </c>
      <c r="D41172" s="5">
        <v>0.0</v>
      </c>
    </row>
    <row r="41173" ht="14.25" customHeight="1">
      <c r="A41173" s="5"/>
      <c r="B41173" s="5"/>
      <c r="C41173" s="5" t="str">
        <f>IFERROR(__xludf.DUMMYFUNCTION("""COMPUTED_VALUE"""),"")</f>
        <v/>
      </c>
      <c r="D41173" s="5">
        <v>0.0</v>
      </c>
    </row>
    <row r="41174" ht="14.25" customHeight="1">
      <c r="A41174" s="5"/>
      <c r="B41174" s="5"/>
      <c r="C41174" s="5" t="str">
        <f>IFERROR(__xludf.DUMMYFUNCTION("""COMPUTED_VALUE"""),"")</f>
        <v/>
      </c>
      <c r="D41174" s="5">
        <v>0.0</v>
      </c>
    </row>
    <row r="41175" ht="14.25" customHeight="1">
      <c r="A41175" s="5"/>
      <c r="B41175" s="5"/>
      <c r="C41175" s="5" t="str">
        <f>IFERROR(__xludf.DUMMYFUNCTION("""COMPUTED_VALUE"""),"")</f>
        <v/>
      </c>
      <c r="D41175" s="5">
        <v>0.0</v>
      </c>
    </row>
    <row r="41176" ht="14.25" customHeight="1">
      <c r="A41176" s="5"/>
      <c r="B41176" s="5"/>
      <c r="C41176" s="5" t="str">
        <f>IFERROR(__xludf.DUMMYFUNCTION("""COMPUTED_VALUE"""),"")</f>
        <v/>
      </c>
      <c r="D41176" s="5">
        <v>0.0</v>
      </c>
    </row>
    <row r="41177" ht="14.25" customHeight="1">
      <c r="A41177" s="5"/>
      <c r="B41177" s="5"/>
      <c r="C41177" s="5" t="str">
        <f>IFERROR(__xludf.DUMMYFUNCTION("""COMPUTED_VALUE"""),"")</f>
        <v/>
      </c>
      <c r="D41177" s="5">
        <v>0.0</v>
      </c>
    </row>
    <row r="41178" ht="14.25" customHeight="1">
      <c r="A41178" s="5"/>
      <c r="B41178" s="5"/>
      <c r="C41178" s="5" t="str">
        <f>IFERROR(__xludf.DUMMYFUNCTION("""COMPUTED_VALUE"""),"")</f>
        <v/>
      </c>
      <c r="D41178" s="5">
        <v>0.0</v>
      </c>
    </row>
    <row r="41179" ht="14.25" customHeight="1">
      <c r="A41179" s="5"/>
      <c r="B41179" s="5"/>
      <c r="C41179" s="5" t="str">
        <f>IFERROR(__xludf.DUMMYFUNCTION("""COMPUTED_VALUE"""),"")</f>
        <v/>
      </c>
      <c r="D41179" s="5">
        <v>0.0</v>
      </c>
    </row>
    <row r="41180" ht="14.25" customHeight="1">
      <c r="A41180" s="5"/>
      <c r="B41180" s="5"/>
      <c r="C41180" s="5" t="str">
        <f>IFERROR(__xludf.DUMMYFUNCTION("""COMPUTED_VALUE"""),"")</f>
        <v/>
      </c>
      <c r="D41180" s="5">
        <v>0.0</v>
      </c>
    </row>
    <row r="41181" ht="14.25" customHeight="1">
      <c r="A41181" s="5"/>
      <c r="B41181" s="5"/>
      <c r="C41181" s="5" t="str">
        <f>IFERROR(__xludf.DUMMYFUNCTION("""COMPUTED_VALUE"""),"")</f>
        <v/>
      </c>
      <c r="D41181" s="5">
        <v>0.0</v>
      </c>
    </row>
    <row r="41182" ht="14.25" customHeight="1">
      <c r="A41182" s="5"/>
      <c r="B41182" s="5"/>
      <c r="C41182" s="5" t="str">
        <f>IFERROR(__xludf.DUMMYFUNCTION("""COMPUTED_VALUE"""),"")</f>
        <v/>
      </c>
      <c r="D41182" s="5">
        <v>0.0</v>
      </c>
    </row>
    <row r="41183" ht="14.25" customHeight="1">
      <c r="A41183" s="5"/>
      <c r="B41183" s="5"/>
      <c r="C41183" s="5" t="str">
        <f>IFERROR(__xludf.DUMMYFUNCTION("""COMPUTED_VALUE"""),"")</f>
        <v/>
      </c>
      <c r="D41183" s="5">
        <v>0.0</v>
      </c>
    </row>
    <row r="41184" ht="14.25" customHeight="1">
      <c r="A41184" s="5"/>
      <c r="B41184" s="5"/>
      <c r="C41184" s="5" t="str">
        <f>IFERROR(__xludf.DUMMYFUNCTION("""COMPUTED_VALUE"""),"")</f>
        <v/>
      </c>
      <c r="D41184" s="5">
        <v>0.0</v>
      </c>
    </row>
    <row r="41185" ht="14.25" customHeight="1">
      <c r="A41185" s="5"/>
      <c r="B41185" s="5"/>
      <c r="C41185" s="5" t="str">
        <f>IFERROR(__xludf.DUMMYFUNCTION("""COMPUTED_VALUE"""),"")</f>
        <v/>
      </c>
      <c r="D41185" s="5">
        <v>0.0</v>
      </c>
    </row>
    <row r="41186" ht="14.25" customHeight="1">
      <c r="A41186" s="5"/>
      <c r="B41186" s="5"/>
      <c r="C41186" s="5" t="str">
        <f>IFERROR(__xludf.DUMMYFUNCTION("""COMPUTED_VALUE"""),"")</f>
        <v/>
      </c>
      <c r="D41186" s="5">
        <v>0.0</v>
      </c>
    </row>
    <row r="41187" ht="14.25" customHeight="1">
      <c r="A41187" s="5"/>
      <c r="B41187" s="5"/>
      <c r="C41187" s="5" t="str">
        <f>IFERROR(__xludf.DUMMYFUNCTION("""COMPUTED_VALUE"""),"")</f>
        <v/>
      </c>
      <c r="D41187" s="5">
        <v>0.0</v>
      </c>
    </row>
    <row r="41188" ht="14.25" customHeight="1">
      <c r="A41188" s="5"/>
      <c r="B41188" s="5"/>
      <c r="C41188" s="5" t="str">
        <f>IFERROR(__xludf.DUMMYFUNCTION("""COMPUTED_VALUE"""),"")</f>
        <v/>
      </c>
      <c r="D41188" s="5">
        <v>0.0</v>
      </c>
    </row>
    <row r="41189" ht="14.25" customHeight="1">
      <c r="A41189" s="5"/>
      <c r="B41189" s="5"/>
      <c r="C41189" s="5" t="str">
        <f>IFERROR(__xludf.DUMMYFUNCTION("""COMPUTED_VALUE"""),"")</f>
        <v/>
      </c>
      <c r="D41189" s="5">
        <v>0.0</v>
      </c>
    </row>
    <row r="41190" ht="14.25" customHeight="1">
      <c r="A41190" s="5"/>
      <c r="B41190" s="5"/>
      <c r="C41190" s="5" t="str">
        <f>IFERROR(__xludf.DUMMYFUNCTION("""COMPUTED_VALUE"""),"")</f>
        <v/>
      </c>
      <c r="D41190" s="5">
        <v>0.0</v>
      </c>
    </row>
    <row r="41191" ht="14.25" customHeight="1">
      <c r="A41191" s="5"/>
      <c r="B41191" s="5"/>
      <c r="C41191" s="5" t="str">
        <f>IFERROR(__xludf.DUMMYFUNCTION("""COMPUTED_VALUE"""),"")</f>
        <v/>
      </c>
      <c r="D41191" s="5">
        <v>0.0</v>
      </c>
    </row>
    <row r="41192" ht="14.25" customHeight="1">
      <c r="A41192" s="5"/>
      <c r="B41192" s="5"/>
      <c r="C41192" s="5" t="str">
        <f>IFERROR(__xludf.DUMMYFUNCTION("""COMPUTED_VALUE"""),"")</f>
        <v/>
      </c>
      <c r="D41192" s="5">
        <v>0.0</v>
      </c>
    </row>
    <row r="41193" ht="14.25" customHeight="1">
      <c r="A41193" s="5"/>
      <c r="B41193" s="5"/>
      <c r="C41193" s="5" t="str">
        <f>IFERROR(__xludf.DUMMYFUNCTION("""COMPUTED_VALUE"""),"")</f>
        <v/>
      </c>
      <c r="D41193" s="5">
        <v>0.0</v>
      </c>
    </row>
    <row r="41194" ht="14.25" customHeight="1">
      <c r="A41194" s="5"/>
      <c r="B41194" s="5"/>
      <c r="C41194" s="5" t="str">
        <f>IFERROR(__xludf.DUMMYFUNCTION("""COMPUTED_VALUE"""),"")</f>
        <v/>
      </c>
      <c r="D41194" s="5">
        <v>0.0</v>
      </c>
    </row>
    <row r="41195" ht="14.25" customHeight="1">
      <c r="A41195" s="5"/>
      <c r="B41195" s="5"/>
      <c r="C41195" s="5" t="str">
        <f>IFERROR(__xludf.DUMMYFUNCTION("""COMPUTED_VALUE"""),"")</f>
        <v/>
      </c>
      <c r="D41195" s="5">
        <v>0.0</v>
      </c>
    </row>
    <row r="41196" ht="14.25" customHeight="1">
      <c r="A41196" s="5"/>
      <c r="B41196" s="5"/>
      <c r="C41196" s="5" t="str">
        <f>IFERROR(__xludf.DUMMYFUNCTION("""COMPUTED_VALUE"""),"")</f>
        <v/>
      </c>
      <c r="D41196" s="5">
        <v>0.0</v>
      </c>
    </row>
    <row r="41197" ht="14.25" customHeight="1">
      <c r="A41197" s="5"/>
      <c r="B41197" s="5"/>
      <c r="C41197" s="5" t="str">
        <f>IFERROR(__xludf.DUMMYFUNCTION("""COMPUTED_VALUE"""),"")</f>
        <v/>
      </c>
      <c r="D41197" s="5">
        <v>0.0</v>
      </c>
    </row>
    <row r="41198" ht="14.25" customHeight="1">
      <c r="A41198" s="5"/>
      <c r="B41198" s="5"/>
      <c r="C41198" s="5" t="str">
        <f>IFERROR(__xludf.DUMMYFUNCTION("""COMPUTED_VALUE"""),"")</f>
        <v/>
      </c>
      <c r="D41198" s="5">
        <v>0.0</v>
      </c>
    </row>
    <row r="41199" ht="14.25" customHeight="1">
      <c r="A41199" s="5"/>
      <c r="B41199" s="5"/>
      <c r="C41199" s="5" t="str">
        <f>IFERROR(__xludf.DUMMYFUNCTION("""COMPUTED_VALUE"""),"")</f>
        <v/>
      </c>
      <c r="D41199" s="5">
        <v>0.0</v>
      </c>
    </row>
    <row r="41200" ht="14.25" customHeight="1">
      <c r="A41200" s="5"/>
      <c r="B41200" s="5"/>
      <c r="C41200" s="5" t="str">
        <f>IFERROR(__xludf.DUMMYFUNCTION("""COMPUTED_VALUE"""),"")</f>
        <v/>
      </c>
      <c r="D41200" s="5">
        <v>0.0</v>
      </c>
    </row>
    <row r="41201" ht="14.25" customHeight="1">
      <c r="A41201" s="5"/>
      <c r="B41201" s="5"/>
      <c r="C41201" s="5" t="str">
        <f>IFERROR(__xludf.DUMMYFUNCTION("""COMPUTED_VALUE"""),"")</f>
        <v/>
      </c>
      <c r="D41201" s="5">
        <v>0.0</v>
      </c>
    </row>
    <row r="41202" ht="14.25" customHeight="1">
      <c r="A41202" s="5"/>
      <c r="B41202" s="5"/>
      <c r="C41202" s="5" t="str">
        <f>IFERROR(__xludf.DUMMYFUNCTION("""COMPUTED_VALUE"""),"")</f>
        <v/>
      </c>
      <c r="D41202" s="5">
        <v>0.0</v>
      </c>
    </row>
    <row r="41203" ht="14.25" customHeight="1">
      <c r="A41203" s="5"/>
      <c r="B41203" s="5"/>
      <c r="C41203" s="5" t="str">
        <f>IFERROR(__xludf.DUMMYFUNCTION("""COMPUTED_VALUE"""),"")</f>
        <v/>
      </c>
      <c r="D41203" s="5">
        <v>0.0</v>
      </c>
    </row>
    <row r="41204" ht="14.25" customHeight="1">
      <c r="A41204" s="5"/>
      <c r="B41204" s="5"/>
      <c r="C41204" s="5" t="str">
        <f>IFERROR(__xludf.DUMMYFUNCTION("""COMPUTED_VALUE"""),"")</f>
        <v/>
      </c>
      <c r="D41204" s="5">
        <v>0.0</v>
      </c>
    </row>
    <row r="41205" ht="14.25" customHeight="1">
      <c r="A41205" s="5"/>
      <c r="B41205" s="5"/>
      <c r="C41205" s="5" t="str">
        <f>IFERROR(__xludf.DUMMYFUNCTION("""COMPUTED_VALUE"""),"")</f>
        <v/>
      </c>
      <c r="D41205" s="5">
        <v>0.0</v>
      </c>
    </row>
    <row r="41206" ht="14.25" customHeight="1">
      <c r="A41206" s="5"/>
      <c r="B41206" s="5"/>
      <c r="C41206" s="5" t="str">
        <f>IFERROR(__xludf.DUMMYFUNCTION("""COMPUTED_VALUE"""),"")</f>
        <v/>
      </c>
      <c r="D41206" s="5">
        <v>0.0</v>
      </c>
    </row>
    <row r="41207" ht="14.25" customHeight="1">
      <c r="A41207" s="5"/>
      <c r="B41207" s="5"/>
      <c r="C41207" s="5" t="str">
        <f>IFERROR(__xludf.DUMMYFUNCTION("""COMPUTED_VALUE"""),"")</f>
        <v/>
      </c>
      <c r="D41207" s="5">
        <v>0.0</v>
      </c>
    </row>
    <row r="41208" ht="14.25" customHeight="1">
      <c r="A41208" s="5"/>
      <c r="B41208" s="5"/>
      <c r="C41208" s="5" t="str">
        <f>IFERROR(__xludf.DUMMYFUNCTION("""COMPUTED_VALUE"""),"")</f>
        <v/>
      </c>
      <c r="D41208" s="5">
        <v>0.0</v>
      </c>
    </row>
    <row r="41209" ht="14.25" customHeight="1">
      <c r="A41209" s="5"/>
      <c r="B41209" s="5"/>
      <c r="C41209" s="5" t="str">
        <f>IFERROR(__xludf.DUMMYFUNCTION("""COMPUTED_VALUE"""),"")</f>
        <v/>
      </c>
      <c r="D41209" s="5">
        <v>0.0</v>
      </c>
    </row>
    <row r="41210" ht="14.25" customHeight="1">
      <c r="A41210" s="5"/>
      <c r="B41210" s="5"/>
      <c r="C41210" s="5" t="str">
        <f>IFERROR(__xludf.DUMMYFUNCTION("""COMPUTED_VALUE"""),"")</f>
        <v/>
      </c>
      <c r="D41210" s="5">
        <v>0.0</v>
      </c>
    </row>
    <row r="41211" ht="14.25" customHeight="1">
      <c r="A41211" s="5"/>
      <c r="B41211" s="5"/>
      <c r="C41211" s="5" t="str">
        <f>IFERROR(__xludf.DUMMYFUNCTION("""COMPUTED_VALUE"""),"")</f>
        <v/>
      </c>
      <c r="D41211" s="5">
        <v>0.0</v>
      </c>
    </row>
    <row r="41212" ht="14.25" customHeight="1">
      <c r="A41212" s="5"/>
      <c r="B41212" s="5"/>
      <c r="C41212" s="5" t="str">
        <f>IFERROR(__xludf.DUMMYFUNCTION("""COMPUTED_VALUE"""),"")</f>
        <v/>
      </c>
      <c r="D41212" s="5">
        <v>0.0</v>
      </c>
    </row>
    <row r="41213" ht="14.25" customHeight="1">
      <c r="A41213" s="5"/>
      <c r="B41213" s="5"/>
      <c r="C41213" s="5" t="str">
        <f>IFERROR(__xludf.DUMMYFUNCTION("""COMPUTED_VALUE"""),"")</f>
        <v/>
      </c>
      <c r="D41213" s="5">
        <v>0.0</v>
      </c>
    </row>
    <row r="41214" ht="14.25" customHeight="1">
      <c r="A41214" s="5"/>
      <c r="B41214" s="5"/>
      <c r="C41214" s="5" t="str">
        <f>IFERROR(__xludf.DUMMYFUNCTION("""COMPUTED_VALUE"""),"")</f>
        <v/>
      </c>
      <c r="D41214" s="5">
        <v>0.0</v>
      </c>
    </row>
    <row r="41215" ht="14.25" customHeight="1">
      <c r="A41215" s="5"/>
      <c r="B41215" s="5"/>
      <c r="C41215" s="5" t="str">
        <f>IFERROR(__xludf.DUMMYFUNCTION("""COMPUTED_VALUE"""),"")</f>
        <v/>
      </c>
      <c r="D41215" s="5">
        <v>0.0</v>
      </c>
    </row>
    <row r="41216" ht="14.25" customHeight="1">
      <c r="A41216" s="5"/>
      <c r="B41216" s="5"/>
      <c r="C41216" s="5" t="str">
        <f>IFERROR(__xludf.DUMMYFUNCTION("""COMPUTED_VALUE"""),"")</f>
        <v/>
      </c>
      <c r="D41216" s="5">
        <v>0.0</v>
      </c>
    </row>
    <row r="41217" ht="14.25" customHeight="1">
      <c r="A41217" s="5"/>
      <c r="B41217" s="5"/>
      <c r="C41217" s="5" t="str">
        <f>IFERROR(__xludf.DUMMYFUNCTION("""COMPUTED_VALUE"""),"")</f>
        <v/>
      </c>
      <c r="D41217" s="5">
        <v>0.0</v>
      </c>
    </row>
    <row r="41218" ht="14.25" customHeight="1">
      <c r="A41218" s="5"/>
      <c r="B41218" s="5"/>
      <c r="C41218" s="5" t="str">
        <f>IFERROR(__xludf.DUMMYFUNCTION("""COMPUTED_VALUE"""),"")</f>
        <v/>
      </c>
      <c r="D41218" s="5">
        <v>0.0</v>
      </c>
    </row>
    <row r="41219" ht="14.25" customHeight="1">
      <c r="A41219" s="5"/>
      <c r="B41219" s="5"/>
      <c r="C41219" s="5" t="str">
        <f>IFERROR(__xludf.DUMMYFUNCTION("""COMPUTED_VALUE"""),"")</f>
        <v/>
      </c>
      <c r="D41219" s="5">
        <v>0.0</v>
      </c>
    </row>
    <row r="41220" ht="14.25" customHeight="1">
      <c r="A41220" s="5"/>
      <c r="B41220" s="5"/>
      <c r="C41220" s="5" t="str">
        <f>IFERROR(__xludf.DUMMYFUNCTION("""COMPUTED_VALUE"""),"")</f>
        <v/>
      </c>
      <c r="D41220" s="5">
        <v>0.0</v>
      </c>
    </row>
    <row r="41221" ht="14.25" customHeight="1">
      <c r="A41221" s="5"/>
      <c r="B41221" s="5"/>
      <c r="C41221" s="5" t="str">
        <f>IFERROR(__xludf.DUMMYFUNCTION("""COMPUTED_VALUE"""),"")</f>
        <v/>
      </c>
      <c r="D41221" s="5">
        <v>0.0</v>
      </c>
    </row>
    <row r="41222" ht="14.25" customHeight="1">
      <c r="A41222" s="5"/>
      <c r="B41222" s="5"/>
      <c r="C41222" s="5" t="str">
        <f>IFERROR(__xludf.DUMMYFUNCTION("""COMPUTED_VALUE"""),"")</f>
        <v/>
      </c>
      <c r="D41222" s="5">
        <v>0.0</v>
      </c>
    </row>
    <row r="41223" ht="14.25" customHeight="1">
      <c r="A41223" s="5"/>
      <c r="B41223" s="5"/>
      <c r="C41223" s="5" t="str">
        <f>IFERROR(__xludf.DUMMYFUNCTION("""COMPUTED_VALUE"""),"")</f>
        <v/>
      </c>
      <c r="D41223" s="5">
        <v>0.0</v>
      </c>
    </row>
    <row r="41224" ht="14.25" customHeight="1">
      <c r="A41224" s="5"/>
      <c r="B41224" s="5"/>
      <c r="C41224" s="5" t="str">
        <f>IFERROR(__xludf.DUMMYFUNCTION("""COMPUTED_VALUE"""),"")</f>
        <v/>
      </c>
      <c r="D41224" s="5">
        <v>0.0</v>
      </c>
    </row>
    <row r="41225" ht="14.25" customHeight="1">
      <c r="A41225" s="5"/>
      <c r="B41225" s="5"/>
      <c r="C41225" s="5" t="str">
        <f>IFERROR(__xludf.DUMMYFUNCTION("""COMPUTED_VALUE"""),"")</f>
        <v/>
      </c>
      <c r="D41225" s="5">
        <v>0.0</v>
      </c>
    </row>
    <row r="41226" ht="14.25" customHeight="1">
      <c r="A41226" s="5"/>
      <c r="B41226" s="5"/>
      <c r="C41226" s="5" t="str">
        <f>IFERROR(__xludf.DUMMYFUNCTION("""COMPUTED_VALUE"""),"")</f>
        <v/>
      </c>
      <c r="D41226" s="5">
        <v>0.0</v>
      </c>
    </row>
    <row r="41227" ht="14.25" customHeight="1">
      <c r="A41227" s="5"/>
      <c r="B41227" s="5"/>
      <c r="C41227" s="5" t="str">
        <f>IFERROR(__xludf.DUMMYFUNCTION("""COMPUTED_VALUE"""),"")</f>
        <v/>
      </c>
      <c r="D41227" s="5">
        <v>0.0</v>
      </c>
    </row>
    <row r="41228" ht="14.25" customHeight="1">
      <c r="A41228" s="5"/>
      <c r="B41228" s="5"/>
      <c r="C41228" s="5" t="str">
        <f>IFERROR(__xludf.DUMMYFUNCTION("""COMPUTED_VALUE"""),"")</f>
        <v/>
      </c>
      <c r="D41228" s="5">
        <v>0.0</v>
      </c>
    </row>
    <row r="41229" ht="14.25" customHeight="1">
      <c r="A41229" s="5"/>
      <c r="B41229" s="5"/>
      <c r="C41229" s="5" t="str">
        <f>IFERROR(__xludf.DUMMYFUNCTION("""COMPUTED_VALUE"""),"")</f>
        <v/>
      </c>
      <c r="D41229" s="5">
        <v>0.0</v>
      </c>
    </row>
    <row r="41230" ht="14.25" customHeight="1">
      <c r="A41230" s="5"/>
      <c r="B41230" s="5"/>
      <c r="C41230" s="5" t="str">
        <f>IFERROR(__xludf.DUMMYFUNCTION("""COMPUTED_VALUE"""),"")</f>
        <v/>
      </c>
      <c r="D41230" s="5">
        <v>0.0</v>
      </c>
    </row>
    <row r="41231" ht="14.25" customHeight="1">
      <c r="A41231" s="5"/>
      <c r="B41231" s="5"/>
      <c r="C41231" s="5" t="str">
        <f>IFERROR(__xludf.DUMMYFUNCTION("""COMPUTED_VALUE"""),"")</f>
        <v/>
      </c>
      <c r="D41231" s="5">
        <v>0.0</v>
      </c>
    </row>
    <row r="41232" ht="14.25" customHeight="1">
      <c r="A41232" s="5"/>
      <c r="B41232" s="5"/>
      <c r="C41232" s="5" t="str">
        <f>IFERROR(__xludf.DUMMYFUNCTION("""COMPUTED_VALUE"""),"")</f>
        <v/>
      </c>
      <c r="D41232" s="5">
        <v>0.0</v>
      </c>
    </row>
    <row r="41233" ht="14.25" customHeight="1">
      <c r="A41233" s="5"/>
      <c r="B41233" s="5"/>
      <c r="C41233" s="5" t="str">
        <f>IFERROR(__xludf.DUMMYFUNCTION("""COMPUTED_VALUE"""),"")</f>
        <v/>
      </c>
      <c r="D41233" s="5">
        <v>0.0</v>
      </c>
    </row>
    <row r="41234" ht="14.25" customHeight="1">
      <c r="A41234" s="5"/>
      <c r="B41234" s="5"/>
      <c r="C41234" s="5" t="str">
        <f>IFERROR(__xludf.DUMMYFUNCTION("""COMPUTED_VALUE"""),"")</f>
        <v/>
      </c>
      <c r="D41234" s="5">
        <v>0.0</v>
      </c>
    </row>
    <row r="41235" ht="14.25" customHeight="1">
      <c r="A41235" s="5"/>
      <c r="B41235" s="5"/>
      <c r="C41235" s="5" t="str">
        <f>IFERROR(__xludf.DUMMYFUNCTION("""COMPUTED_VALUE"""),"")</f>
        <v/>
      </c>
      <c r="D41235" s="5">
        <v>0.0</v>
      </c>
    </row>
    <row r="41236" ht="14.25" customHeight="1">
      <c r="A41236" s="5"/>
      <c r="B41236" s="5"/>
      <c r="C41236" s="5" t="str">
        <f>IFERROR(__xludf.DUMMYFUNCTION("""COMPUTED_VALUE"""),"")</f>
        <v/>
      </c>
      <c r="D41236" s="5">
        <v>0.0</v>
      </c>
    </row>
    <row r="41237" ht="14.25" customHeight="1">
      <c r="A41237" s="5"/>
      <c r="B41237" s="5"/>
      <c r="C41237" s="5" t="str">
        <f>IFERROR(__xludf.DUMMYFUNCTION("""COMPUTED_VALUE"""),"")</f>
        <v/>
      </c>
      <c r="D41237" s="5">
        <v>0.0</v>
      </c>
    </row>
    <row r="41238" ht="14.25" customHeight="1">
      <c r="A41238" s="5"/>
      <c r="B41238" s="5"/>
      <c r="C41238" s="5" t="str">
        <f>IFERROR(__xludf.DUMMYFUNCTION("""COMPUTED_VALUE"""),"")</f>
        <v/>
      </c>
      <c r="D41238" s="5">
        <v>0.0</v>
      </c>
    </row>
    <row r="41239" ht="14.25" customHeight="1">
      <c r="A41239" s="5"/>
      <c r="B41239" s="5"/>
      <c r="C41239" s="5" t="str">
        <f>IFERROR(__xludf.DUMMYFUNCTION("""COMPUTED_VALUE"""),"")</f>
        <v/>
      </c>
      <c r="D41239" s="5">
        <v>0.0</v>
      </c>
    </row>
    <row r="41240" ht="14.25" customHeight="1">
      <c r="A41240" s="5"/>
      <c r="B41240" s="5"/>
      <c r="C41240" s="5" t="str">
        <f>IFERROR(__xludf.DUMMYFUNCTION("""COMPUTED_VALUE"""),"")</f>
        <v/>
      </c>
      <c r="D41240" s="5">
        <v>0.0</v>
      </c>
    </row>
    <row r="41241" ht="14.25" customHeight="1">
      <c r="A41241" s="5"/>
      <c r="B41241" s="5"/>
      <c r="C41241" s="5" t="str">
        <f>IFERROR(__xludf.DUMMYFUNCTION("""COMPUTED_VALUE"""),"")</f>
        <v/>
      </c>
      <c r="D41241" s="5">
        <v>0.0</v>
      </c>
    </row>
    <row r="41242" ht="14.25" customHeight="1">
      <c r="A41242" s="5"/>
      <c r="B41242" s="5"/>
      <c r="C41242" s="5" t="str">
        <f>IFERROR(__xludf.DUMMYFUNCTION("""COMPUTED_VALUE"""),"")</f>
        <v/>
      </c>
      <c r="D41242" s="5">
        <v>0.0</v>
      </c>
    </row>
    <row r="41243" ht="14.25" customHeight="1">
      <c r="A41243" s="5"/>
      <c r="B41243" s="5"/>
      <c r="C41243" s="5" t="str">
        <f>IFERROR(__xludf.DUMMYFUNCTION("""COMPUTED_VALUE"""),"")</f>
        <v/>
      </c>
      <c r="D41243" s="5">
        <v>0.0</v>
      </c>
    </row>
    <row r="41244" ht="14.25" customHeight="1">
      <c r="A41244" s="5"/>
      <c r="B41244" s="5"/>
      <c r="C41244" s="5" t="str">
        <f>IFERROR(__xludf.DUMMYFUNCTION("""COMPUTED_VALUE"""),"")</f>
        <v/>
      </c>
      <c r="D41244" s="5">
        <v>0.0</v>
      </c>
    </row>
    <row r="41245" ht="14.25" customHeight="1">
      <c r="A41245" s="5"/>
      <c r="B41245" s="5"/>
      <c r="C41245" s="5" t="str">
        <f>IFERROR(__xludf.DUMMYFUNCTION("""COMPUTED_VALUE"""),"")</f>
        <v/>
      </c>
      <c r="D41245" s="5">
        <v>0.0</v>
      </c>
    </row>
    <row r="41246" ht="14.25" customHeight="1">
      <c r="A41246" s="5"/>
      <c r="B41246" s="5"/>
      <c r="C41246" s="5" t="str">
        <f>IFERROR(__xludf.DUMMYFUNCTION("""COMPUTED_VALUE"""),"")</f>
        <v/>
      </c>
      <c r="D41246" s="5">
        <v>0.0</v>
      </c>
    </row>
    <row r="41247" ht="14.25" customHeight="1">
      <c r="A41247" s="5"/>
      <c r="B41247" s="5"/>
      <c r="C41247" s="5" t="str">
        <f>IFERROR(__xludf.DUMMYFUNCTION("""COMPUTED_VALUE"""),"")</f>
        <v/>
      </c>
      <c r="D41247" s="5">
        <v>0.0</v>
      </c>
    </row>
    <row r="41248" ht="14.25" customHeight="1">
      <c r="A41248" s="5"/>
      <c r="B41248" s="5"/>
      <c r="C41248" s="5" t="str">
        <f>IFERROR(__xludf.DUMMYFUNCTION("""COMPUTED_VALUE"""),"")</f>
        <v/>
      </c>
      <c r="D41248" s="5">
        <v>0.0</v>
      </c>
    </row>
    <row r="41249" ht="14.25" customHeight="1">
      <c r="A41249" s="5"/>
      <c r="B41249" s="5"/>
      <c r="C41249" s="5" t="str">
        <f>IFERROR(__xludf.DUMMYFUNCTION("""COMPUTED_VALUE"""),"")</f>
        <v/>
      </c>
      <c r="D41249" s="5">
        <v>0.0</v>
      </c>
    </row>
    <row r="41250" ht="14.25" customHeight="1">
      <c r="A41250" s="5"/>
      <c r="B41250" s="5"/>
      <c r="C41250" s="5" t="str">
        <f>IFERROR(__xludf.DUMMYFUNCTION("""COMPUTED_VALUE"""),"")</f>
        <v/>
      </c>
      <c r="D41250" s="5">
        <v>0.0</v>
      </c>
    </row>
    <row r="41251" ht="14.25" customHeight="1">
      <c r="A41251" s="5"/>
      <c r="B41251" s="5"/>
      <c r="C41251" s="5" t="str">
        <f>IFERROR(__xludf.DUMMYFUNCTION("""COMPUTED_VALUE"""),"")</f>
        <v/>
      </c>
      <c r="D41251" s="5">
        <v>0.0</v>
      </c>
    </row>
    <row r="41252" ht="14.25" customHeight="1">
      <c r="A41252" s="5"/>
      <c r="B41252" s="5"/>
      <c r="C41252" s="5" t="str">
        <f>IFERROR(__xludf.DUMMYFUNCTION("""COMPUTED_VALUE"""),"")</f>
        <v/>
      </c>
      <c r="D41252" s="5">
        <v>0.0</v>
      </c>
    </row>
    <row r="41253" ht="14.25" customHeight="1">
      <c r="A41253" s="5"/>
      <c r="B41253" s="5"/>
      <c r="C41253" s="5" t="str">
        <f>IFERROR(__xludf.DUMMYFUNCTION("""COMPUTED_VALUE"""),"")</f>
        <v/>
      </c>
      <c r="D41253" s="5">
        <v>0.0</v>
      </c>
    </row>
    <row r="41254" ht="14.25" customHeight="1">
      <c r="A41254" s="5"/>
      <c r="B41254" s="5"/>
      <c r="C41254" s="5" t="str">
        <f>IFERROR(__xludf.DUMMYFUNCTION("""COMPUTED_VALUE"""),"")</f>
        <v/>
      </c>
      <c r="D41254" s="5">
        <v>0.0</v>
      </c>
    </row>
    <row r="41255" ht="14.25" customHeight="1">
      <c r="A41255" s="5"/>
      <c r="B41255" s="5"/>
      <c r="C41255" s="5" t="str">
        <f>IFERROR(__xludf.DUMMYFUNCTION("""COMPUTED_VALUE"""),"")</f>
        <v/>
      </c>
      <c r="D41255" s="5">
        <v>0.0</v>
      </c>
    </row>
    <row r="41256" ht="14.25" customHeight="1">
      <c r="A41256" s="5"/>
      <c r="B41256" s="5"/>
      <c r="C41256" s="5" t="str">
        <f>IFERROR(__xludf.DUMMYFUNCTION("""COMPUTED_VALUE"""),"")</f>
        <v/>
      </c>
      <c r="D41256" s="5">
        <v>0.0</v>
      </c>
    </row>
    <row r="41257" ht="14.25" customHeight="1">
      <c r="A41257" s="5"/>
      <c r="B41257" s="5"/>
      <c r="C41257" s="5" t="str">
        <f>IFERROR(__xludf.DUMMYFUNCTION("""COMPUTED_VALUE"""),"")</f>
        <v/>
      </c>
      <c r="D41257" s="5">
        <v>0.0</v>
      </c>
    </row>
    <row r="41258" ht="14.25" customHeight="1">
      <c r="A41258" s="5"/>
      <c r="B41258" s="5"/>
      <c r="C41258" s="5" t="str">
        <f>IFERROR(__xludf.DUMMYFUNCTION("""COMPUTED_VALUE"""),"")</f>
        <v/>
      </c>
      <c r="D41258" s="5">
        <v>0.0</v>
      </c>
    </row>
    <row r="41259" ht="14.25" customHeight="1">
      <c r="A41259" s="5"/>
      <c r="B41259" s="5"/>
      <c r="C41259" s="5" t="str">
        <f>IFERROR(__xludf.DUMMYFUNCTION("""COMPUTED_VALUE"""),"")</f>
        <v/>
      </c>
      <c r="D41259" s="5">
        <v>0.0</v>
      </c>
    </row>
    <row r="41260" ht="14.25" customHeight="1">
      <c r="A41260" s="5"/>
      <c r="B41260" s="5"/>
      <c r="C41260" s="5" t="str">
        <f>IFERROR(__xludf.DUMMYFUNCTION("""COMPUTED_VALUE"""),"")</f>
        <v/>
      </c>
      <c r="D41260" s="5">
        <v>0.0</v>
      </c>
    </row>
    <row r="41261" ht="14.25" customHeight="1">
      <c r="A41261" s="5"/>
      <c r="B41261" s="5"/>
      <c r="C41261" s="5" t="str">
        <f>IFERROR(__xludf.DUMMYFUNCTION("""COMPUTED_VALUE"""),"")</f>
        <v/>
      </c>
      <c r="D41261" s="5">
        <v>0.0</v>
      </c>
    </row>
    <row r="41262" ht="14.25" customHeight="1">
      <c r="A41262" s="5"/>
      <c r="B41262" s="5"/>
      <c r="C41262" s="5" t="str">
        <f>IFERROR(__xludf.DUMMYFUNCTION("""COMPUTED_VALUE"""),"")</f>
        <v/>
      </c>
      <c r="D41262" s="5">
        <v>0.0</v>
      </c>
    </row>
    <row r="41263" ht="14.25" customHeight="1">
      <c r="A41263" s="5"/>
      <c r="B41263" s="5"/>
      <c r="C41263" s="5" t="str">
        <f>IFERROR(__xludf.DUMMYFUNCTION("""COMPUTED_VALUE"""),"")</f>
        <v/>
      </c>
      <c r="D41263" s="5">
        <v>0.0</v>
      </c>
    </row>
    <row r="41264" ht="14.25" customHeight="1">
      <c r="A41264" s="5"/>
      <c r="B41264" s="5"/>
      <c r="C41264" s="5" t="str">
        <f>IFERROR(__xludf.DUMMYFUNCTION("""COMPUTED_VALUE"""),"")</f>
        <v/>
      </c>
      <c r="D41264" s="5">
        <v>0.0</v>
      </c>
    </row>
    <row r="41265" ht="14.25" customHeight="1">
      <c r="A41265" s="5"/>
      <c r="B41265" s="5"/>
      <c r="C41265" s="5" t="str">
        <f>IFERROR(__xludf.DUMMYFUNCTION("""COMPUTED_VALUE"""),"")</f>
        <v/>
      </c>
      <c r="D41265" s="5">
        <v>0.0</v>
      </c>
    </row>
    <row r="41266" ht="14.25" customHeight="1">
      <c r="A41266" s="5"/>
      <c r="B41266" s="5"/>
      <c r="C41266" s="5" t="str">
        <f>IFERROR(__xludf.DUMMYFUNCTION("""COMPUTED_VALUE"""),"")</f>
        <v/>
      </c>
      <c r="D41266" s="5">
        <v>0.0</v>
      </c>
    </row>
    <row r="41267" ht="14.25" customHeight="1">
      <c r="A41267" s="5"/>
      <c r="B41267" s="5"/>
      <c r="C41267" s="5" t="str">
        <f>IFERROR(__xludf.DUMMYFUNCTION("""COMPUTED_VALUE"""),"")</f>
        <v/>
      </c>
      <c r="D41267" s="5">
        <v>0.0</v>
      </c>
    </row>
    <row r="41268" ht="14.25" customHeight="1">
      <c r="A41268" s="5"/>
      <c r="B41268" s="5"/>
      <c r="C41268" s="5" t="str">
        <f>IFERROR(__xludf.DUMMYFUNCTION("""COMPUTED_VALUE"""),"")</f>
        <v/>
      </c>
      <c r="D41268" s="5">
        <v>0.0</v>
      </c>
    </row>
    <row r="41269" ht="14.25" customHeight="1">
      <c r="A41269" s="5"/>
      <c r="B41269" s="5"/>
      <c r="C41269" s="5" t="str">
        <f>IFERROR(__xludf.DUMMYFUNCTION("""COMPUTED_VALUE"""),"")</f>
        <v/>
      </c>
      <c r="D41269" s="5">
        <v>0.0</v>
      </c>
    </row>
    <row r="41270" ht="14.25" customHeight="1">
      <c r="A41270" s="5"/>
      <c r="B41270" s="5"/>
      <c r="C41270" s="5" t="str">
        <f>IFERROR(__xludf.DUMMYFUNCTION("""COMPUTED_VALUE"""),"")</f>
        <v/>
      </c>
      <c r="D41270" s="5">
        <v>0.0</v>
      </c>
    </row>
    <row r="41271" ht="14.25" customHeight="1">
      <c r="A41271" s="5"/>
      <c r="B41271" s="5"/>
      <c r="C41271" s="5" t="str">
        <f>IFERROR(__xludf.DUMMYFUNCTION("""COMPUTED_VALUE"""),"")</f>
        <v/>
      </c>
      <c r="D41271" s="5">
        <v>0.0</v>
      </c>
    </row>
    <row r="41272" ht="14.25" customHeight="1">
      <c r="A41272" s="5"/>
      <c r="B41272" s="5"/>
      <c r="C41272" s="5" t="str">
        <f>IFERROR(__xludf.DUMMYFUNCTION("""COMPUTED_VALUE"""),"")</f>
        <v/>
      </c>
      <c r="D41272" s="5">
        <v>0.0</v>
      </c>
    </row>
    <row r="41273" ht="14.25" customHeight="1">
      <c r="A41273" s="5"/>
      <c r="B41273" s="5"/>
      <c r="C41273" s="5" t="str">
        <f>IFERROR(__xludf.DUMMYFUNCTION("""COMPUTED_VALUE"""),"")</f>
        <v/>
      </c>
      <c r="D41273" s="5">
        <v>0.0</v>
      </c>
    </row>
    <row r="41274" ht="14.25" customHeight="1">
      <c r="A41274" s="5"/>
      <c r="B41274" s="5"/>
      <c r="C41274" s="5" t="str">
        <f>IFERROR(__xludf.DUMMYFUNCTION("""COMPUTED_VALUE"""),"")</f>
        <v/>
      </c>
      <c r="D41274" s="5">
        <v>0.0</v>
      </c>
    </row>
    <row r="41275" ht="14.25" customHeight="1">
      <c r="A41275" s="5"/>
      <c r="B41275" s="5"/>
      <c r="C41275" s="5" t="str">
        <f>IFERROR(__xludf.DUMMYFUNCTION("""COMPUTED_VALUE"""),"")</f>
        <v/>
      </c>
      <c r="D41275" s="5">
        <v>0.0</v>
      </c>
    </row>
    <row r="41276" ht="14.25" customHeight="1">
      <c r="A41276" s="5"/>
      <c r="B41276" s="5"/>
      <c r="C41276" s="5" t="str">
        <f>IFERROR(__xludf.DUMMYFUNCTION("""COMPUTED_VALUE"""),"")</f>
        <v/>
      </c>
      <c r="D41276" s="5">
        <v>0.0</v>
      </c>
    </row>
    <row r="41277" ht="14.25" customHeight="1">
      <c r="A41277" s="5"/>
      <c r="B41277" s="5"/>
      <c r="C41277" s="5" t="str">
        <f>IFERROR(__xludf.DUMMYFUNCTION("""COMPUTED_VALUE"""),"")</f>
        <v/>
      </c>
      <c r="D41277" s="5">
        <v>0.0</v>
      </c>
    </row>
    <row r="41278" ht="14.25" customHeight="1">
      <c r="A41278" s="5"/>
      <c r="B41278" s="5"/>
      <c r="C41278" s="5" t="str">
        <f>IFERROR(__xludf.DUMMYFUNCTION("""COMPUTED_VALUE"""),"")</f>
        <v/>
      </c>
      <c r="D41278" s="5">
        <v>0.0</v>
      </c>
    </row>
    <row r="41279" ht="14.25" customHeight="1">
      <c r="A41279" s="5"/>
      <c r="B41279" s="5"/>
      <c r="C41279" s="5" t="str">
        <f>IFERROR(__xludf.DUMMYFUNCTION("""COMPUTED_VALUE"""),"")</f>
        <v/>
      </c>
      <c r="D41279" s="5">
        <v>0.0</v>
      </c>
    </row>
    <row r="41280" ht="14.25" customHeight="1">
      <c r="A41280" s="5"/>
      <c r="B41280" s="5"/>
      <c r="C41280" s="5" t="str">
        <f>IFERROR(__xludf.DUMMYFUNCTION("""COMPUTED_VALUE"""),"")</f>
        <v/>
      </c>
      <c r="D41280" s="5">
        <v>0.0</v>
      </c>
    </row>
    <row r="41281" ht="14.25" customHeight="1">
      <c r="A41281" s="5"/>
      <c r="B41281" s="5"/>
      <c r="C41281" s="5" t="str">
        <f>IFERROR(__xludf.DUMMYFUNCTION("""COMPUTED_VALUE"""),"")</f>
        <v/>
      </c>
      <c r="D41281" s="5">
        <v>0.0</v>
      </c>
    </row>
    <row r="41282" ht="14.25" customHeight="1">
      <c r="A41282" s="5"/>
      <c r="B41282" s="5"/>
      <c r="C41282" s="5" t="str">
        <f>IFERROR(__xludf.DUMMYFUNCTION("""COMPUTED_VALUE"""),"")</f>
        <v/>
      </c>
      <c r="D41282" s="5">
        <v>0.0</v>
      </c>
    </row>
    <row r="41283" ht="14.25" customHeight="1">
      <c r="A41283" s="5"/>
      <c r="B41283" s="5"/>
      <c r="C41283" s="5" t="str">
        <f>IFERROR(__xludf.DUMMYFUNCTION("""COMPUTED_VALUE"""),"")</f>
        <v/>
      </c>
      <c r="D41283" s="5">
        <v>0.0</v>
      </c>
    </row>
    <row r="41284" ht="14.25" customHeight="1">
      <c r="A41284" s="5"/>
      <c r="B41284" s="5"/>
      <c r="C41284" s="5" t="str">
        <f>IFERROR(__xludf.DUMMYFUNCTION("""COMPUTED_VALUE"""),"")</f>
        <v/>
      </c>
      <c r="D41284" s="5">
        <v>0.0</v>
      </c>
    </row>
    <row r="41285" ht="14.25" customHeight="1">
      <c r="A41285" s="5"/>
      <c r="B41285" s="5"/>
      <c r="C41285" s="5" t="str">
        <f>IFERROR(__xludf.DUMMYFUNCTION("""COMPUTED_VALUE"""),"")</f>
        <v/>
      </c>
      <c r="D41285" s="5">
        <v>0.0</v>
      </c>
    </row>
    <row r="41286" ht="14.25" customHeight="1">
      <c r="A41286" s="5"/>
      <c r="B41286" s="5"/>
      <c r="C41286" s="5" t="str">
        <f>IFERROR(__xludf.DUMMYFUNCTION("""COMPUTED_VALUE"""),"")</f>
        <v/>
      </c>
      <c r="D41286" s="5">
        <v>0.0</v>
      </c>
    </row>
    <row r="41287" ht="14.25" customHeight="1">
      <c r="A41287" s="5"/>
      <c r="B41287" s="5"/>
      <c r="C41287" s="5" t="str">
        <f>IFERROR(__xludf.DUMMYFUNCTION("""COMPUTED_VALUE"""),"")</f>
        <v/>
      </c>
      <c r="D41287" s="5">
        <v>0.0</v>
      </c>
    </row>
    <row r="41288" ht="14.25" customHeight="1">
      <c r="A41288" s="5"/>
      <c r="B41288" s="5"/>
      <c r="C41288" s="5" t="str">
        <f>IFERROR(__xludf.DUMMYFUNCTION("""COMPUTED_VALUE"""),"")</f>
        <v/>
      </c>
      <c r="D41288" s="5">
        <v>0.0</v>
      </c>
    </row>
    <row r="41289" ht="14.25" customHeight="1">
      <c r="A41289" s="5"/>
      <c r="B41289" s="5"/>
      <c r="C41289" s="5" t="str">
        <f>IFERROR(__xludf.DUMMYFUNCTION("""COMPUTED_VALUE"""),"")</f>
        <v/>
      </c>
      <c r="D41289" s="5">
        <v>0.0</v>
      </c>
    </row>
    <row r="41290" ht="14.25" customHeight="1">
      <c r="A41290" s="5"/>
      <c r="B41290" s="5"/>
      <c r="C41290" s="5" t="str">
        <f>IFERROR(__xludf.DUMMYFUNCTION("""COMPUTED_VALUE"""),"")</f>
        <v/>
      </c>
      <c r="D41290" s="5">
        <v>0.0</v>
      </c>
    </row>
    <row r="41291" ht="14.25" customHeight="1">
      <c r="A41291" s="5"/>
      <c r="B41291" s="5"/>
      <c r="C41291" s="5" t="str">
        <f>IFERROR(__xludf.DUMMYFUNCTION("""COMPUTED_VALUE"""),"")</f>
        <v/>
      </c>
      <c r="D41291" s="5">
        <v>0.0</v>
      </c>
    </row>
    <row r="41292" ht="14.25" customHeight="1">
      <c r="A41292" s="5"/>
      <c r="B41292" s="5"/>
      <c r="C41292" s="5" t="str">
        <f>IFERROR(__xludf.DUMMYFUNCTION("""COMPUTED_VALUE"""),"")</f>
        <v/>
      </c>
      <c r="D41292" s="5">
        <v>0.0</v>
      </c>
    </row>
    <row r="41293" ht="14.25" customHeight="1">
      <c r="A41293" s="5"/>
      <c r="B41293" s="5"/>
      <c r="C41293" s="5" t="str">
        <f>IFERROR(__xludf.DUMMYFUNCTION("""COMPUTED_VALUE"""),"")</f>
        <v/>
      </c>
      <c r="D41293" s="5">
        <v>0.0</v>
      </c>
    </row>
    <row r="41294" ht="14.25" customHeight="1">
      <c r="A41294" s="5"/>
      <c r="B41294" s="5"/>
      <c r="C41294" s="5" t="str">
        <f>IFERROR(__xludf.DUMMYFUNCTION("""COMPUTED_VALUE"""),"")</f>
        <v/>
      </c>
      <c r="D41294" s="5">
        <v>0.0</v>
      </c>
    </row>
    <row r="41295" ht="14.25" customHeight="1">
      <c r="A41295" s="5"/>
      <c r="B41295" s="5"/>
      <c r="C41295" s="5" t="str">
        <f>IFERROR(__xludf.DUMMYFUNCTION("""COMPUTED_VALUE"""),"")</f>
        <v/>
      </c>
      <c r="D41295" s="5">
        <v>0.0</v>
      </c>
    </row>
    <row r="41296" ht="14.25" customHeight="1">
      <c r="A41296" s="5"/>
      <c r="B41296" s="5"/>
      <c r="C41296" s="5" t="str">
        <f>IFERROR(__xludf.DUMMYFUNCTION("""COMPUTED_VALUE"""),"")</f>
        <v/>
      </c>
      <c r="D41296" s="5">
        <v>0.0</v>
      </c>
    </row>
    <row r="41297" ht="14.25" customHeight="1">
      <c r="A41297" s="5"/>
      <c r="B41297" s="5"/>
      <c r="C41297" s="5" t="str">
        <f>IFERROR(__xludf.DUMMYFUNCTION("""COMPUTED_VALUE"""),"")</f>
        <v/>
      </c>
      <c r="D41297" s="5">
        <v>0.0</v>
      </c>
    </row>
    <row r="41298" ht="14.25" customHeight="1">
      <c r="A41298" s="5"/>
      <c r="B41298" s="5"/>
      <c r="C41298" s="5" t="str">
        <f>IFERROR(__xludf.DUMMYFUNCTION("""COMPUTED_VALUE"""),"")</f>
        <v/>
      </c>
      <c r="D41298" s="5">
        <v>0.0</v>
      </c>
    </row>
    <row r="41299" ht="14.25" customHeight="1">
      <c r="A41299" s="5"/>
      <c r="B41299" s="5"/>
      <c r="C41299" s="5" t="str">
        <f>IFERROR(__xludf.DUMMYFUNCTION("""COMPUTED_VALUE"""),"")</f>
        <v/>
      </c>
      <c r="D41299" s="5">
        <v>0.0</v>
      </c>
    </row>
    <row r="41300" ht="14.25" customHeight="1">
      <c r="A41300" s="5"/>
      <c r="B41300" s="5"/>
      <c r="C41300" s="5" t="str">
        <f>IFERROR(__xludf.DUMMYFUNCTION("""COMPUTED_VALUE"""),"")</f>
        <v/>
      </c>
      <c r="D41300" s="5">
        <v>0.0</v>
      </c>
    </row>
    <row r="41301" ht="14.25" customHeight="1">
      <c r="A41301" s="5"/>
      <c r="B41301" s="5"/>
      <c r="C41301" s="5" t="str">
        <f>IFERROR(__xludf.DUMMYFUNCTION("""COMPUTED_VALUE"""),"")</f>
        <v/>
      </c>
      <c r="D41301" s="5">
        <v>0.0</v>
      </c>
    </row>
    <row r="41302" ht="14.25" customHeight="1">
      <c r="A41302" s="5"/>
      <c r="B41302" s="5"/>
      <c r="C41302" s="5" t="str">
        <f>IFERROR(__xludf.DUMMYFUNCTION("""COMPUTED_VALUE"""),"")</f>
        <v/>
      </c>
      <c r="D41302" s="5">
        <v>0.0</v>
      </c>
    </row>
    <row r="41303" ht="14.25" customHeight="1">
      <c r="A41303" s="5"/>
      <c r="B41303" s="5"/>
      <c r="C41303" s="5" t="str">
        <f>IFERROR(__xludf.DUMMYFUNCTION("""COMPUTED_VALUE"""),"")</f>
        <v/>
      </c>
      <c r="D41303" s="5">
        <v>0.0</v>
      </c>
    </row>
    <row r="41304" ht="14.25" customHeight="1">
      <c r="A41304" s="5"/>
      <c r="B41304" s="5"/>
      <c r="C41304" s="5" t="str">
        <f>IFERROR(__xludf.DUMMYFUNCTION("""COMPUTED_VALUE"""),"")</f>
        <v/>
      </c>
      <c r="D41304" s="5">
        <v>0.0</v>
      </c>
    </row>
    <row r="41305" ht="14.25" customHeight="1">
      <c r="A41305" s="5"/>
      <c r="B41305" s="5"/>
      <c r="C41305" s="5" t="str">
        <f>IFERROR(__xludf.DUMMYFUNCTION("""COMPUTED_VALUE"""),"")</f>
        <v/>
      </c>
      <c r="D41305" s="5">
        <v>0.0</v>
      </c>
    </row>
    <row r="41306" ht="14.25" customHeight="1">
      <c r="A41306" s="5"/>
      <c r="B41306" s="5"/>
      <c r="C41306" s="5" t="str">
        <f>IFERROR(__xludf.DUMMYFUNCTION("""COMPUTED_VALUE"""),"")</f>
        <v/>
      </c>
      <c r="D41306" s="5">
        <v>0.0</v>
      </c>
    </row>
    <row r="41307" ht="14.25" customHeight="1">
      <c r="A41307" s="5"/>
      <c r="B41307" s="5"/>
      <c r="C41307" s="5" t="str">
        <f>IFERROR(__xludf.DUMMYFUNCTION("""COMPUTED_VALUE"""),"")</f>
        <v/>
      </c>
      <c r="D41307" s="5">
        <v>0.0</v>
      </c>
    </row>
    <row r="41308" ht="14.25" customHeight="1">
      <c r="A41308" s="5"/>
      <c r="B41308" s="5"/>
      <c r="C41308" s="5" t="str">
        <f>IFERROR(__xludf.DUMMYFUNCTION("""COMPUTED_VALUE"""),"")</f>
        <v/>
      </c>
      <c r="D41308" s="5">
        <v>0.0</v>
      </c>
    </row>
    <row r="41309" ht="14.25" customHeight="1">
      <c r="A41309" s="5"/>
      <c r="B41309" s="5"/>
      <c r="C41309" s="5" t="str">
        <f>IFERROR(__xludf.DUMMYFUNCTION("""COMPUTED_VALUE"""),"")</f>
        <v/>
      </c>
      <c r="D41309" s="5">
        <v>0.0</v>
      </c>
    </row>
    <row r="41310" ht="14.25" customHeight="1">
      <c r="A41310" s="5"/>
      <c r="B41310" s="5"/>
      <c r="C41310" s="5" t="str">
        <f>IFERROR(__xludf.DUMMYFUNCTION("""COMPUTED_VALUE"""),"")</f>
        <v/>
      </c>
      <c r="D41310" s="5">
        <v>0.0</v>
      </c>
    </row>
    <row r="41311" ht="14.25" customHeight="1">
      <c r="A41311" s="5"/>
      <c r="B41311" s="5"/>
      <c r="C41311" s="5" t="str">
        <f>IFERROR(__xludf.DUMMYFUNCTION("""COMPUTED_VALUE"""),"")</f>
        <v/>
      </c>
      <c r="D41311" s="5">
        <v>0.0</v>
      </c>
    </row>
    <row r="41312" ht="14.25" customHeight="1">
      <c r="A41312" s="5"/>
      <c r="B41312" s="5"/>
      <c r="C41312" s="5" t="str">
        <f>IFERROR(__xludf.DUMMYFUNCTION("""COMPUTED_VALUE"""),"")</f>
        <v/>
      </c>
      <c r="D41312" s="5">
        <v>0.0</v>
      </c>
    </row>
    <row r="41313" ht="14.25" customHeight="1">
      <c r="A41313" s="5"/>
      <c r="B41313" s="5"/>
      <c r="C41313" s="5" t="str">
        <f>IFERROR(__xludf.DUMMYFUNCTION("""COMPUTED_VALUE"""),"")</f>
        <v/>
      </c>
      <c r="D41313" s="5">
        <v>0.0</v>
      </c>
    </row>
    <row r="41314" ht="14.25" customHeight="1">
      <c r="A41314" s="5"/>
      <c r="B41314" s="5"/>
      <c r="C41314" s="5" t="str">
        <f>IFERROR(__xludf.DUMMYFUNCTION("""COMPUTED_VALUE"""),"")</f>
        <v/>
      </c>
      <c r="D41314" s="5">
        <v>0.0</v>
      </c>
    </row>
    <row r="41315" ht="14.25" customHeight="1">
      <c r="A41315" s="5"/>
      <c r="B41315" s="5"/>
      <c r="C41315" s="5" t="str">
        <f>IFERROR(__xludf.DUMMYFUNCTION("""COMPUTED_VALUE"""),"")</f>
        <v/>
      </c>
      <c r="D41315" s="5">
        <v>0.0</v>
      </c>
    </row>
    <row r="41316" ht="14.25" customHeight="1">
      <c r="A41316" s="5"/>
      <c r="B41316" s="5"/>
      <c r="C41316" s="5" t="str">
        <f>IFERROR(__xludf.DUMMYFUNCTION("""COMPUTED_VALUE"""),"")</f>
        <v/>
      </c>
      <c r="D41316" s="5">
        <v>0.0</v>
      </c>
    </row>
    <row r="41317" ht="14.25" customHeight="1">
      <c r="A41317" s="5"/>
      <c r="B41317" s="5"/>
      <c r="C41317" s="5" t="str">
        <f>IFERROR(__xludf.DUMMYFUNCTION("""COMPUTED_VALUE"""),"")</f>
        <v/>
      </c>
      <c r="D41317" s="5">
        <v>0.0</v>
      </c>
    </row>
    <row r="41318" ht="14.25" customHeight="1">
      <c r="A41318" s="5"/>
      <c r="B41318" s="5"/>
      <c r="C41318" s="5" t="str">
        <f>IFERROR(__xludf.DUMMYFUNCTION("""COMPUTED_VALUE"""),"")</f>
        <v/>
      </c>
      <c r="D41318" s="5">
        <v>0.0</v>
      </c>
    </row>
    <row r="41319" ht="14.25" customHeight="1">
      <c r="A41319" s="5"/>
      <c r="B41319" s="5"/>
      <c r="C41319" s="5" t="str">
        <f>IFERROR(__xludf.DUMMYFUNCTION("""COMPUTED_VALUE"""),"")</f>
        <v/>
      </c>
      <c r="D41319" s="5">
        <v>0.0</v>
      </c>
    </row>
    <row r="41320" ht="14.25" customHeight="1">
      <c r="A41320" s="5"/>
      <c r="B41320" s="5"/>
      <c r="C41320" s="5" t="str">
        <f>IFERROR(__xludf.DUMMYFUNCTION("""COMPUTED_VALUE"""),"")</f>
        <v/>
      </c>
      <c r="D41320" s="5">
        <v>0.0</v>
      </c>
    </row>
    <row r="41321" ht="14.25" customHeight="1">
      <c r="A41321" s="5"/>
      <c r="B41321" s="5"/>
      <c r="C41321" s="5" t="str">
        <f>IFERROR(__xludf.DUMMYFUNCTION("""COMPUTED_VALUE"""),"")</f>
        <v/>
      </c>
      <c r="D41321" s="5">
        <v>0.0</v>
      </c>
    </row>
    <row r="41322" ht="14.25" customHeight="1">
      <c r="A41322" s="5"/>
      <c r="B41322" s="5"/>
      <c r="C41322" s="5" t="str">
        <f>IFERROR(__xludf.DUMMYFUNCTION("""COMPUTED_VALUE"""),"")</f>
        <v/>
      </c>
      <c r="D41322" s="5">
        <v>0.0</v>
      </c>
    </row>
    <row r="41323" ht="14.25" customHeight="1">
      <c r="A41323" s="5"/>
      <c r="B41323" s="5"/>
      <c r="C41323" s="5" t="str">
        <f>IFERROR(__xludf.DUMMYFUNCTION("""COMPUTED_VALUE"""),"")</f>
        <v/>
      </c>
      <c r="D41323" s="5">
        <v>0.0</v>
      </c>
    </row>
    <row r="41324" ht="14.25" customHeight="1">
      <c r="A41324" s="5"/>
      <c r="B41324" s="5"/>
      <c r="C41324" s="5" t="str">
        <f>IFERROR(__xludf.DUMMYFUNCTION("""COMPUTED_VALUE"""),"")</f>
        <v/>
      </c>
      <c r="D41324" s="5">
        <v>0.0</v>
      </c>
    </row>
    <row r="41325" ht="14.25" customHeight="1">
      <c r="A41325" s="5"/>
      <c r="B41325" s="5"/>
      <c r="C41325" s="5" t="str">
        <f>IFERROR(__xludf.DUMMYFUNCTION("""COMPUTED_VALUE"""),"")</f>
        <v/>
      </c>
      <c r="D41325" s="5">
        <v>0.0</v>
      </c>
    </row>
    <row r="41326" ht="14.25" customHeight="1">
      <c r="A41326" s="5"/>
      <c r="B41326" s="5"/>
      <c r="C41326" s="5" t="str">
        <f>IFERROR(__xludf.DUMMYFUNCTION("""COMPUTED_VALUE"""),"")</f>
        <v/>
      </c>
      <c r="D41326" s="5">
        <v>0.0</v>
      </c>
    </row>
    <row r="41327" ht="14.25" customHeight="1">
      <c r="A41327" s="5"/>
      <c r="B41327" s="5"/>
      <c r="C41327" s="5" t="str">
        <f>IFERROR(__xludf.DUMMYFUNCTION("""COMPUTED_VALUE"""),"")</f>
        <v/>
      </c>
      <c r="D41327" s="5">
        <v>0.0</v>
      </c>
    </row>
    <row r="41328" ht="14.25" customHeight="1">
      <c r="A41328" s="5"/>
      <c r="B41328" s="5"/>
      <c r="C41328" s="5" t="str">
        <f>IFERROR(__xludf.DUMMYFUNCTION("""COMPUTED_VALUE"""),"")</f>
        <v/>
      </c>
      <c r="D41328" s="5">
        <v>0.0</v>
      </c>
    </row>
    <row r="41329" ht="14.25" customHeight="1">
      <c r="A41329" s="5"/>
      <c r="B41329" s="5"/>
      <c r="C41329" s="5" t="str">
        <f>IFERROR(__xludf.DUMMYFUNCTION("""COMPUTED_VALUE"""),"")</f>
        <v/>
      </c>
      <c r="D41329" s="5">
        <v>0.0</v>
      </c>
    </row>
    <row r="41330" ht="14.25" customHeight="1">
      <c r="A41330" s="5"/>
      <c r="B41330" s="5"/>
      <c r="C41330" s="5" t="str">
        <f>IFERROR(__xludf.DUMMYFUNCTION("""COMPUTED_VALUE"""),"")</f>
        <v/>
      </c>
      <c r="D41330" s="5">
        <v>0.0</v>
      </c>
    </row>
    <row r="41331" ht="14.25" customHeight="1">
      <c r="A41331" s="5"/>
      <c r="B41331" s="5"/>
      <c r="C41331" s="5" t="str">
        <f>IFERROR(__xludf.DUMMYFUNCTION("""COMPUTED_VALUE"""),"")</f>
        <v/>
      </c>
      <c r="D41331" s="5">
        <v>0.0</v>
      </c>
    </row>
    <row r="41332" ht="14.25" customHeight="1">
      <c r="A41332" s="5"/>
      <c r="B41332" s="5"/>
      <c r="C41332" s="5" t="str">
        <f>IFERROR(__xludf.DUMMYFUNCTION("""COMPUTED_VALUE"""),"")</f>
        <v/>
      </c>
      <c r="D41332" s="5">
        <v>0.0</v>
      </c>
    </row>
    <row r="41333" ht="14.25" customHeight="1">
      <c r="A41333" s="5"/>
      <c r="B41333" s="5"/>
      <c r="C41333" s="5" t="str">
        <f>IFERROR(__xludf.DUMMYFUNCTION("""COMPUTED_VALUE"""),"")</f>
        <v/>
      </c>
      <c r="D41333" s="5">
        <v>0.0</v>
      </c>
    </row>
    <row r="41334" ht="14.25" customHeight="1">
      <c r="A41334" s="5"/>
      <c r="B41334" s="5"/>
      <c r="C41334" s="5" t="str">
        <f>IFERROR(__xludf.DUMMYFUNCTION("""COMPUTED_VALUE"""),"")</f>
        <v/>
      </c>
      <c r="D41334" s="5">
        <v>0.0</v>
      </c>
    </row>
    <row r="41335" ht="14.25" customHeight="1">
      <c r="A41335" s="5"/>
      <c r="B41335" s="5"/>
      <c r="C41335" s="5" t="str">
        <f>IFERROR(__xludf.DUMMYFUNCTION("""COMPUTED_VALUE"""),"")</f>
        <v/>
      </c>
      <c r="D41335" s="5">
        <v>0.0</v>
      </c>
    </row>
    <row r="41336" ht="14.25" customHeight="1">
      <c r="A41336" s="5"/>
      <c r="B41336" s="5"/>
      <c r="C41336" s="5" t="str">
        <f>IFERROR(__xludf.DUMMYFUNCTION("""COMPUTED_VALUE"""),"")</f>
        <v/>
      </c>
      <c r="D41336" s="5">
        <v>0.0</v>
      </c>
    </row>
    <row r="41337" ht="14.25" customHeight="1">
      <c r="A41337" s="5"/>
      <c r="B41337" s="5"/>
      <c r="C41337" s="5" t="str">
        <f>IFERROR(__xludf.DUMMYFUNCTION("""COMPUTED_VALUE"""),"")</f>
        <v/>
      </c>
      <c r="D41337" s="5">
        <v>0.0</v>
      </c>
    </row>
    <row r="41338" ht="14.25" customHeight="1">
      <c r="A41338" s="5"/>
      <c r="B41338" s="5"/>
      <c r="C41338" s="5" t="str">
        <f>IFERROR(__xludf.DUMMYFUNCTION("""COMPUTED_VALUE"""),"")</f>
        <v/>
      </c>
      <c r="D41338" s="5">
        <v>0.0</v>
      </c>
    </row>
    <row r="41339" ht="14.25" customHeight="1">
      <c r="A41339" s="5"/>
      <c r="B41339" s="5"/>
      <c r="C41339" s="5" t="str">
        <f>IFERROR(__xludf.DUMMYFUNCTION("""COMPUTED_VALUE"""),"")</f>
        <v/>
      </c>
      <c r="D41339" s="5">
        <v>0.0</v>
      </c>
    </row>
    <row r="41340" ht="14.25" customHeight="1">
      <c r="A41340" s="5"/>
      <c r="B41340" s="5"/>
      <c r="C41340" s="5" t="str">
        <f>IFERROR(__xludf.DUMMYFUNCTION("""COMPUTED_VALUE"""),"")</f>
        <v/>
      </c>
      <c r="D41340" s="5">
        <v>0.0</v>
      </c>
    </row>
    <row r="41341" ht="14.25" customHeight="1">
      <c r="A41341" s="5"/>
      <c r="B41341" s="5"/>
      <c r="C41341" s="5" t="str">
        <f>IFERROR(__xludf.DUMMYFUNCTION("""COMPUTED_VALUE"""),"")</f>
        <v/>
      </c>
      <c r="D41341" s="5">
        <v>0.0</v>
      </c>
    </row>
    <row r="41342" ht="14.25" customHeight="1">
      <c r="A41342" s="5"/>
      <c r="B41342" s="5"/>
      <c r="C41342" s="5" t="str">
        <f>IFERROR(__xludf.DUMMYFUNCTION("""COMPUTED_VALUE"""),"")</f>
        <v/>
      </c>
      <c r="D41342" s="5">
        <v>0.0</v>
      </c>
    </row>
    <row r="41343" ht="14.25" customHeight="1">
      <c r="A41343" s="5"/>
      <c r="B41343" s="5"/>
      <c r="C41343" s="5" t="str">
        <f>IFERROR(__xludf.DUMMYFUNCTION("""COMPUTED_VALUE"""),"")</f>
        <v/>
      </c>
      <c r="D41343" s="5">
        <v>0.0</v>
      </c>
    </row>
    <row r="41344" ht="14.25" customHeight="1">
      <c r="A41344" s="5"/>
      <c r="B41344" s="5"/>
      <c r="C41344" s="5" t="str">
        <f>IFERROR(__xludf.DUMMYFUNCTION("""COMPUTED_VALUE"""),"")</f>
        <v/>
      </c>
      <c r="D41344" s="5">
        <v>0.0</v>
      </c>
    </row>
    <row r="41345" ht="14.25" customHeight="1">
      <c r="A41345" s="5"/>
      <c r="B41345" s="5"/>
      <c r="C41345" s="5" t="str">
        <f>IFERROR(__xludf.DUMMYFUNCTION("""COMPUTED_VALUE"""),"")</f>
        <v/>
      </c>
      <c r="D41345" s="5">
        <v>0.0</v>
      </c>
    </row>
    <row r="41346" ht="14.25" customHeight="1">
      <c r="A41346" s="5"/>
      <c r="B41346" s="5"/>
      <c r="C41346" s="5" t="str">
        <f>IFERROR(__xludf.DUMMYFUNCTION("""COMPUTED_VALUE"""),"")</f>
        <v/>
      </c>
      <c r="D41346" s="5">
        <v>0.0</v>
      </c>
    </row>
    <row r="41347" ht="14.25" customHeight="1">
      <c r="A41347" s="5"/>
      <c r="B41347" s="5"/>
      <c r="C41347" s="5" t="str">
        <f>IFERROR(__xludf.DUMMYFUNCTION("""COMPUTED_VALUE"""),"")</f>
        <v/>
      </c>
      <c r="D41347" s="5">
        <v>0.0</v>
      </c>
    </row>
    <row r="41348" ht="14.25" customHeight="1">
      <c r="A41348" s="5"/>
      <c r="B41348" s="5"/>
      <c r="C41348" s="5" t="str">
        <f>IFERROR(__xludf.DUMMYFUNCTION("""COMPUTED_VALUE"""),"")</f>
        <v/>
      </c>
      <c r="D41348" s="5">
        <v>0.0</v>
      </c>
    </row>
    <row r="41349" ht="14.25" customHeight="1">
      <c r="A41349" s="5"/>
      <c r="B41349" s="5"/>
      <c r="C41349" s="5" t="str">
        <f>IFERROR(__xludf.DUMMYFUNCTION("""COMPUTED_VALUE"""),"")</f>
        <v/>
      </c>
      <c r="D41349" s="5">
        <v>0.0</v>
      </c>
    </row>
    <row r="41350" ht="14.25" customHeight="1">
      <c r="A41350" s="5"/>
      <c r="B41350" s="5"/>
      <c r="C41350" s="5" t="str">
        <f>IFERROR(__xludf.DUMMYFUNCTION("""COMPUTED_VALUE"""),"")</f>
        <v/>
      </c>
      <c r="D41350" s="5">
        <v>0.0</v>
      </c>
    </row>
    <row r="41351" ht="14.25" customHeight="1">
      <c r="A41351" s="5"/>
      <c r="B41351" s="5"/>
      <c r="C41351" s="5" t="str">
        <f>IFERROR(__xludf.DUMMYFUNCTION("""COMPUTED_VALUE"""),"")</f>
        <v/>
      </c>
      <c r="D41351" s="5">
        <v>0.0</v>
      </c>
    </row>
    <row r="41352" ht="14.25" customHeight="1">
      <c r="A41352" s="5"/>
      <c r="B41352" s="5"/>
      <c r="C41352" s="5" t="str">
        <f>IFERROR(__xludf.DUMMYFUNCTION("""COMPUTED_VALUE"""),"")</f>
        <v/>
      </c>
      <c r="D41352" s="5">
        <v>0.0</v>
      </c>
    </row>
    <row r="41353" ht="14.25" customHeight="1">
      <c r="A41353" s="5"/>
      <c r="B41353" s="5"/>
      <c r="C41353" s="5" t="str">
        <f>IFERROR(__xludf.DUMMYFUNCTION("""COMPUTED_VALUE"""),"")</f>
        <v/>
      </c>
      <c r="D41353" s="5">
        <v>0.0</v>
      </c>
    </row>
    <row r="41354" ht="14.25" customHeight="1">
      <c r="A41354" s="5"/>
      <c r="B41354" s="5"/>
      <c r="C41354" s="5" t="str">
        <f>IFERROR(__xludf.DUMMYFUNCTION("""COMPUTED_VALUE"""),"")</f>
        <v/>
      </c>
      <c r="D41354" s="5">
        <v>0.0</v>
      </c>
    </row>
    <row r="41355" ht="14.25" customHeight="1">
      <c r="A41355" s="5"/>
      <c r="B41355" s="5"/>
      <c r="C41355" s="5" t="str">
        <f>IFERROR(__xludf.DUMMYFUNCTION("""COMPUTED_VALUE"""),"")</f>
        <v/>
      </c>
      <c r="D41355" s="5">
        <v>0.0</v>
      </c>
    </row>
    <row r="41356" ht="14.25" customHeight="1">
      <c r="A41356" s="5"/>
      <c r="B41356" s="5"/>
      <c r="C41356" s="5" t="str">
        <f>IFERROR(__xludf.DUMMYFUNCTION("""COMPUTED_VALUE"""),"")</f>
        <v/>
      </c>
      <c r="D41356" s="5">
        <v>0.0</v>
      </c>
    </row>
    <row r="41357" ht="14.25" customHeight="1">
      <c r="A41357" s="5"/>
      <c r="B41357" s="5"/>
      <c r="C41357" s="5" t="str">
        <f>IFERROR(__xludf.DUMMYFUNCTION("""COMPUTED_VALUE"""),"")</f>
        <v/>
      </c>
      <c r="D41357" s="5">
        <v>0.0</v>
      </c>
    </row>
    <row r="41358" ht="14.25" customHeight="1">
      <c r="A41358" s="5"/>
      <c r="B41358" s="5"/>
      <c r="C41358" s="5" t="str">
        <f>IFERROR(__xludf.DUMMYFUNCTION("""COMPUTED_VALUE"""),"")</f>
        <v/>
      </c>
      <c r="D41358" s="5">
        <v>0.0</v>
      </c>
    </row>
    <row r="41359" ht="14.25" customHeight="1">
      <c r="A41359" s="5"/>
      <c r="B41359" s="5"/>
      <c r="C41359" s="5" t="str">
        <f>IFERROR(__xludf.DUMMYFUNCTION("""COMPUTED_VALUE"""),"")</f>
        <v/>
      </c>
      <c r="D41359" s="5">
        <v>0.0</v>
      </c>
    </row>
    <row r="41360" ht="14.25" customHeight="1">
      <c r="A41360" s="5"/>
      <c r="B41360" s="5"/>
      <c r="C41360" s="5" t="str">
        <f>IFERROR(__xludf.DUMMYFUNCTION("""COMPUTED_VALUE"""),"")</f>
        <v/>
      </c>
      <c r="D41360" s="5">
        <v>0.0</v>
      </c>
    </row>
    <row r="41361" ht="14.25" customHeight="1">
      <c r="A41361" s="5"/>
      <c r="B41361" s="5"/>
      <c r="C41361" s="5" t="str">
        <f>IFERROR(__xludf.DUMMYFUNCTION("""COMPUTED_VALUE"""),"")</f>
        <v/>
      </c>
      <c r="D41361" s="5">
        <v>0.0</v>
      </c>
    </row>
    <row r="41362" ht="14.25" customHeight="1">
      <c r="A41362" s="5"/>
      <c r="B41362" s="5"/>
      <c r="C41362" s="5" t="str">
        <f>IFERROR(__xludf.DUMMYFUNCTION("""COMPUTED_VALUE"""),"")</f>
        <v/>
      </c>
      <c r="D41362" s="5">
        <v>0.0</v>
      </c>
    </row>
    <row r="41363" ht="14.25" customHeight="1">
      <c r="A41363" s="5"/>
      <c r="B41363" s="5"/>
      <c r="C41363" s="5" t="str">
        <f>IFERROR(__xludf.DUMMYFUNCTION("""COMPUTED_VALUE"""),"")</f>
        <v/>
      </c>
      <c r="D41363" s="5">
        <v>0.0</v>
      </c>
    </row>
    <row r="41364" ht="14.25" customHeight="1">
      <c r="A41364" s="5"/>
      <c r="B41364" s="5"/>
      <c r="C41364" s="5" t="str">
        <f>IFERROR(__xludf.DUMMYFUNCTION("""COMPUTED_VALUE"""),"")</f>
        <v/>
      </c>
      <c r="D41364" s="5">
        <v>0.0</v>
      </c>
    </row>
    <row r="41365" ht="14.25" customHeight="1">
      <c r="A41365" s="5"/>
      <c r="B41365" s="5"/>
      <c r="C41365" s="5" t="str">
        <f>IFERROR(__xludf.DUMMYFUNCTION("""COMPUTED_VALUE"""),"")</f>
        <v/>
      </c>
      <c r="D41365" s="5">
        <v>0.0</v>
      </c>
    </row>
    <row r="41366" ht="14.25" customHeight="1">
      <c r="A41366" s="5"/>
      <c r="B41366" s="5"/>
      <c r="C41366" s="5" t="str">
        <f>IFERROR(__xludf.DUMMYFUNCTION("""COMPUTED_VALUE"""),"")</f>
        <v/>
      </c>
      <c r="D41366" s="5">
        <v>0.0</v>
      </c>
    </row>
    <row r="41367" ht="14.25" customHeight="1">
      <c r="A41367" s="5"/>
      <c r="B41367" s="5"/>
      <c r="C41367" s="5" t="str">
        <f>IFERROR(__xludf.DUMMYFUNCTION("""COMPUTED_VALUE"""),"")</f>
        <v/>
      </c>
      <c r="D41367" s="5">
        <v>0.0</v>
      </c>
    </row>
    <row r="41368" ht="14.25" customHeight="1">
      <c r="A41368" s="5"/>
      <c r="B41368" s="5"/>
      <c r="C41368" s="5" t="str">
        <f>IFERROR(__xludf.DUMMYFUNCTION("""COMPUTED_VALUE"""),"")</f>
        <v/>
      </c>
      <c r="D41368" s="5">
        <v>0.0</v>
      </c>
    </row>
    <row r="41369" ht="14.25" customHeight="1">
      <c r="A41369" s="5"/>
      <c r="B41369" s="5"/>
      <c r="C41369" s="5" t="str">
        <f>IFERROR(__xludf.DUMMYFUNCTION("""COMPUTED_VALUE"""),"")</f>
        <v/>
      </c>
      <c r="D41369" s="5">
        <v>0.0</v>
      </c>
    </row>
    <row r="41370" ht="14.25" customHeight="1">
      <c r="A41370" s="5"/>
      <c r="B41370" s="5"/>
      <c r="C41370" s="5" t="str">
        <f>IFERROR(__xludf.DUMMYFUNCTION("""COMPUTED_VALUE"""),"")</f>
        <v/>
      </c>
      <c r="D41370" s="5">
        <v>0.0</v>
      </c>
    </row>
    <row r="41371" ht="14.25" customHeight="1">
      <c r="A41371" s="5"/>
      <c r="B41371" s="5"/>
      <c r="C41371" s="5" t="str">
        <f>IFERROR(__xludf.DUMMYFUNCTION("""COMPUTED_VALUE"""),"")</f>
        <v/>
      </c>
      <c r="D41371" s="5">
        <v>0.0</v>
      </c>
    </row>
    <row r="41372" ht="14.25" customHeight="1">
      <c r="A41372" s="5"/>
      <c r="B41372" s="5"/>
      <c r="C41372" s="5" t="str">
        <f>IFERROR(__xludf.DUMMYFUNCTION("""COMPUTED_VALUE"""),"")</f>
        <v/>
      </c>
      <c r="D41372" s="5">
        <v>0.0</v>
      </c>
    </row>
    <row r="41373" ht="14.25" customHeight="1">
      <c r="A41373" s="5"/>
      <c r="B41373" s="5"/>
      <c r="C41373" s="5" t="str">
        <f>IFERROR(__xludf.DUMMYFUNCTION("""COMPUTED_VALUE"""),"")</f>
        <v/>
      </c>
      <c r="D41373" s="5">
        <v>0.0</v>
      </c>
    </row>
    <row r="41374" ht="14.25" customHeight="1">
      <c r="A41374" s="5"/>
      <c r="B41374" s="5"/>
      <c r="C41374" s="5" t="str">
        <f>IFERROR(__xludf.DUMMYFUNCTION("""COMPUTED_VALUE"""),"")</f>
        <v/>
      </c>
      <c r="D41374" s="5">
        <v>0.0</v>
      </c>
    </row>
    <row r="41375" ht="14.25" customHeight="1">
      <c r="A41375" s="5"/>
      <c r="B41375" s="5"/>
      <c r="C41375" s="5" t="str">
        <f>IFERROR(__xludf.DUMMYFUNCTION("""COMPUTED_VALUE"""),"")</f>
        <v/>
      </c>
      <c r="D41375" s="5">
        <v>0.0</v>
      </c>
    </row>
    <row r="41376" ht="14.25" customHeight="1">
      <c r="A41376" s="5"/>
      <c r="B41376" s="5"/>
      <c r="C41376" s="5" t="str">
        <f>IFERROR(__xludf.DUMMYFUNCTION("""COMPUTED_VALUE"""),"")</f>
        <v/>
      </c>
      <c r="D41376" s="5">
        <v>0.0</v>
      </c>
    </row>
    <row r="41377" ht="14.25" customHeight="1">
      <c r="A41377" s="5"/>
      <c r="B41377" s="5"/>
      <c r="C41377" s="5" t="str">
        <f>IFERROR(__xludf.DUMMYFUNCTION("""COMPUTED_VALUE"""),"")</f>
        <v/>
      </c>
      <c r="D41377" s="5">
        <v>0.0</v>
      </c>
    </row>
    <row r="41378" ht="14.25" customHeight="1">
      <c r="A41378" s="5"/>
      <c r="B41378" s="5"/>
      <c r="C41378" s="5" t="str">
        <f>IFERROR(__xludf.DUMMYFUNCTION("""COMPUTED_VALUE"""),"")</f>
        <v/>
      </c>
      <c r="D41378" s="5">
        <v>0.0</v>
      </c>
    </row>
    <row r="41379" ht="14.25" customHeight="1">
      <c r="A41379" s="5"/>
      <c r="B41379" s="5"/>
      <c r="C41379" s="5" t="str">
        <f>IFERROR(__xludf.DUMMYFUNCTION("""COMPUTED_VALUE"""),"")</f>
        <v/>
      </c>
      <c r="D41379" s="5">
        <v>0.0</v>
      </c>
    </row>
    <row r="41380" ht="14.25" customHeight="1">
      <c r="A41380" s="5"/>
      <c r="B41380" s="5"/>
      <c r="C41380" s="5" t="str">
        <f>IFERROR(__xludf.DUMMYFUNCTION("""COMPUTED_VALUE"""),"")</f>
        <v/>
      </c>
      <c r="D41380" s="5">
        <v>0.0</v>
      </c>
    </row>
    <row r="41381" ht="14.25" customHeight="1">
      <c r="A41381" s="5"/>
      <c r="B41381" s="5"/>
      <c r="C41381" s="5" t="str">
        <f>IFERROR(__xludf.DUMMYFUNCTION("""COMPUTED_VALUE"""),"")</f>
        <v/>
      </c>
      <c r="D41381" s="5">
        <v>0.0</v>
      </c>
    </row>
    <row r="41382" ht="14.25" customHeight="1">
      <c r="A41382" s="5"/>
      <c r="B41382" s="5"/>
      <c r="C41382" s="5" t="str">
        <f>IFERROR(__xludf.DUMMYFUNCTION("""COMPUTED_VALUE"""),"")</f>
        <v/>
      </c>
      <c r="D41382" s="5">
        <v>0.0</v>
      </c>
    </row>
    <row r="41383" ht="14.25" customHeight="1">
      <c r="A41383" s="5"/>
      <c r="B41383" s="5"/>
      <c r="C41383" s="5" t="str">
        <f>IFERROR(__xludf.DUMMYFUNCTION("""COMPUTED_VALUE"""),"")</f>
        <v/>
      </c>
      <c r="D41383" s="5">
        <v>0.0</v>
      </c>
    </row>
    <row r="41384" ht="14.25" customHeight="1">
      <c r="A41384" s="5"/>
      <c r="B41384" s="5"/>
      <c r="C41384" s="5" t="str">
        <f>IFERROR(__xludf.DUMMYFUNCTION("""COMPUTED_VALUE"""),"")</f>
        <v/>
      </c>
      <c r="D41384" s="5">
        <v>0.0</v>
      </c>
    </row>
    <row r="41385" ht="14.25" customHeight="1">
      <c r="A41385" s="5"/>
      <c r="B41385" s="5"/>
      <c r="C41385" s="5" t="str">
        <f>IFERROR(__xludf.DUMMYFUNCTION("""COMPUTED_VALUE"""),"")</f>
        <v/>
      </c>
      <c r="D41385" s="5">
        <v>0.0</v>
      </c>
    </row>
    <row r="41386" ht="14.25" customHeight="1">
      <c r="A41386" s="5"/>
      <c r="B41386" s="5"/>
      <c r="C41386" s="5" t="str">
        <f>IFERROR(__xludf.DUMMYFUNCTION("""COMPUTED_VALUE"""),"")</f>
        <v/>
      </c>
      <c r="D41386" s="5">
        <v>0.0</v>
      </c>
    </row>
    <row r="41387" ht="14.25" customHeight="1">
      <c r="A41387" s="5"/>
      <c r="B41387" s="5"/>
      <c r="C41387" s="5" t="str">
        <f>IFERROR(__xludf.DUMMYFUNCTION("""COMPUTED_VALUE"""),"")</f>
        <v/>
      </c>
      <c r="D41387" s="5">
        <v>0.0</v>
      </c>
    </row>
    <row r="41388" ht="14.25" customHeight="1">
      <c r="A41388" s="5"/>
      <c r="B41388" s="5"/>
      <c r="C41388" s="5" t="str">
        <f>IFERROR(__xludf.DUMMYFUNCTION("""COMPUTED_VALUE"""),"")</f>
        <v/>
      </c>
      <c r="D41388" s="5">
        <v>0.0</v>
      </c>
    </row>
    <row r="41389" ht="14.25" customHeight="1">
      <c r="A41389" s="5"/>
      <c r="B41389" s="5"/>
      <c r="C41389" s="5" t="str">
        <f>IFERROR(__xludf.DUMMYFUNCTION("""COMPUTED_VALUE"""),"")</f>
        <v/>
      </c>
      <c r="D41389" s="5">
        <v>0.0</v>
      </c>
    </row>
    <row r="41390" ht="14.25" customHeight="1">
      <c r="A41390" s="5"/>
      <c r="B41390" s="5"/>
      <c r="C41390" s="5" t="str">
        <f>IFERROR(__xludf.DUMMYFUNCTION("""COMPUTED_VALUE"""),"")</f>
        <v/>
      </c>
      <c r="D41390" s="5">
        <v>0.0</v>
      </c>
    </row>
    <row r="41391" ht="14.25" customHeight="1">
      <c r="A41391" s="5"/>
      <c r="B41391" s="5"/>
      <c r="C41391" s="5" t="str">
        <f>IFERROR(__xludf.DUMMYFUNCTION("""COMPUTED_VALUE"""),"")</f>
        <v/>
      </c>
      <c r="D41391" s="5">
        <v>0.0</v>
      </c>
    </row>
    <row r="41392" ht="14.25" customHeight="1">
      <c r="A41392" s="5"/>
      <c r="B41392" s="5"/>
      <c r="C41392" s="5" t="str">
        <f>IFERROR(__xludf.DUMMYFUNCTION("""COMPUTED_VALUE"""),"")</f>
        <v/>
      </c>
      <c r="D41392" s="5">
        <v>0.0</v>
      </c>
    </row>
    <row r="41393" ht="14.25" customHeight="1">
      <c r="A41393" s="5"/>
      <c r="B41393" s="5"/>
      <c r="C41393" s="5" t="str">
        <f>IFERROR(__xludf.DUMMYFUNCTION("""COMPUTED_VALUE"""),"")</f>
        <v/>
      </c>
      <c r="D41393" s="5">
        <v>0.0</v>
      </c>
    </row>
    <row r="41394" ht="14.25" customHeight="1">
      <c r="A41394" s="5"/>
      <c r="B41394" s="5"/>
      <c r="C41394" s="5" t="str">
        <f>IFERROR(__xludf.DUMMYFUNCTION("""COMPUTED_VALUE"""),"")</f>
        <v/>
      </c>
      <c r="D41394" s="5">
        <v>0.0</v>
      </c>
    </row>
    <row r="41395" ht="14.25" customHeight="1">
      <c r="A41395" s="5"/>
      <c r="B41395" s="5"/>
      <c r="C41395" s="5" t="str">
        <f>IFERROR(__xludf.DUMMYFUNCTION("""COMPUTED_VALUE"""),"")</f>
        <v/>
      </c>
      <c r="D41395" s="5">
        <v>0.0</v>
      </c>
    </row>
    <row r="41396" ht="14.25" customHeight="1">
      <c r="A41396" s="5"/>
      <c r="B41396" s="5"/>
      <c r="C41396" s="5" t="str">
        <f>IFERROR(__xludf.DUMMYFUNCTION("""COMPUTED_VALUE"""),"")</f>
        <v/>
      </c>
      <c r="D41396" s="5">
        <v>0.0</v>
      </c>
    </row>
    <row r="41397" ht="14.25" customHeight="1">
      <c r="A41397" s="5"/>
      <c r="B41397" s="5"/>
      <c r="C41397" s="5" t="str">
        <f>IFERROR(__xludf.DUMMYFUNCTION("""COMPUTED_VALUE"""),"")</f>
        <v/>
      </c>
      <c r="D41397" s="5">
        <v>0.0</v>
      </c>
    </row>
    <row r="41398" ht="14.25" customHeight="1">
      <c r="A41398" s="5"/>
      <c r="B41398" s="5"/>
      <c r="C41398" s="5" t="str">
        <f>IFERROR(__xludf.DUMMYFUNCTION("""COMPUTED_VALUE"""),"")</f>
        <v/>
      </c>
      <c r="D41398" s="5">
        <v>0.0</v>
      </c>
    </row>
    <row r="41399" ht="14.25" customHeight="1">
      <c r="A41399" s="5"/>
      <c r="B41399" s="5"/>
      <c r="C41399" s="5" t="str">
        <f>IFERROR(__xludf.DUMMYFUNCTION("""COMPUTED_VALUE"""),"")</f>
        <v/>
      </c>
      <c r="D41399" s="5">
        <v>0.0</v>
      </c>
    </row>
    <row r="41400" ht="14.25" customHeight="1">
      <c r="A41400" s="5"/>
      <c r="B41400" s="5"/>
      <c r="C41400" s="5" t="str">
        <f>IFERROR(__xludf.DUMMYFUNCTION("""COMPUTED_VALUE"""),"")</f>
        <v/>
      </c>
      <c r="D41400" s="5">
        <v>0.0</v>
      </c>
    </row>
    <row r="41401" ht="14.25" customHeight="1">
      <c r="A41401" s="5"/>
      <c r="B41401" s="5"/>
      <c r="C41401" s="5" t="str">
        <f>IFERROR(__xludf.DUMMYFUNCTION("""COMPUTED_VALUE"""),"")</f>
        <v/>
      </c>
      <c r="D41401" s="5">
        <v>0.0</v>
      </c>
    </row>
    <row r="41402" ht="14.25" customHeight="1">
      <c r="A41402" s="5"/>
      <c r="B41402" s="5"/>
      <c r="C41402" s="5" t="str">
        <f>IFERROR(__xludf.DUMMYFUNCTION("""COMPUTED_VALUE"""),"")</f>
        <v/>
      </c>
      <c r="D41402" s="5">
        <v>0.0</v>
      </c>
    </row>
    <row r="41403" ht="14.25" customHeight="1">
      <c r="A41403" s="5"/>
      <c r="B41403" s="5"/>
      <c r="C41403" s="5" t="str">
        <f>IFERROR(__xludf.DUMMYFUNCTION("""COMPUTED_VALUE"""),"")</f>
        <v/>
      </c>
      <c r="D41403" s="5">
        <v>0.0</v>
      </c>
    </row>
    <row r="41404" ht="14.25" customHeight="1">
      <c r="A41404" s="5"/>
      <c r="B41404" s="5"/>
      <c r="C41404" s="5" t="str">
        <f>IFERROR(__xludf.DUMMYFUNCTION("""COMPUTED_VALUE"""),"")</f>
        <v/>
      </c>
      <c r="D41404" s="5">
        <v>0.0</v>
      </c>
    </row>
    <row r="41405" ht="14.25" customHeight="1">
      <c r="A41405" s="5"/>
      <c r="B41405" s="5"/>
      <c r="C41405" s="5" t="str">
        <f>IFERROR(__xludf.DUMMYFUNCTION("""COMPUTED_VALUE"""),"")</f>
        <v/>
      </c>
      <c r="D41405" s="5">
        <v>0.0</v>
      </c>
    </row>
    <row r="41406" ht="14.25" customHeight="1">
      <c r="A41406" s="5"/>
      <c r="B41406" s="5"/>
      <c r="C41406" s="5" t="str">
        <f>IFERROR(__xludf.DUMMYFUNCTION("""COMPUTED_VALUE"""),"")</f>
        <v/>
      </c>
      <c r="D41406" s="5">
        <v>0.0</v>
      </c>
    </row>
    <row r="41407" ht="14.25" customHeight="1">
      <c r="A41407" s="5"/>
      <c r="B41407" s="5"/>
      <c r="C41407" s="5" t="str">
        <f>IFERROR(__xludf.DUMMYFUNCTION("""COMPUTED_VALUE"""),"")</f>
        <v/>
      </c>
      <c r="D41407" s="5">
        <v>0.0</v>
      </c>
    </row>
    <row r="41408" ht="14.25" customHeight="1">
      <c r="A41408" s="5"/>
      <c r="B41408" s="5"/>
      <c r="C41408" s="5" t="str">
        <f>IFERROR(__xludf.DUMMYFUNCTION("""COMPUTED_VALUE"""),"")</f>
        <v/>
      </c>
      <c r="D41408" s="5">
        <v>0.0</v>
      </c>
    </row>
    <row r="41409" ht="14.25" customHeight="1">
      <c r="A41409" s="5"/>
      <c r="B41409" s="5"/>
      <c r="C41409" s="5" t="str">
        <f>IFERROR(__xludf.DUMMYFUNCTION("""COMPUTED_VALUE"""),"")</f>
        <v/>
      </c>
      <c r="D41409" s="5">
        <v>0.0</v>
      </c>
    </row>
    <row r="41410" ht="14.25" customHeight="1">
      <c r="A41410" s="5"/>
      <c r="B41410" s="5"/>
      <c r="C41410" s="5" t="str">
        <f>IFERROR(__xludf.DUMMYFUNCTION("""COMPUTED_VALUE"""),"")</f>
        <v/>
      </c>
      <c r="D41410" s="5">
        <v>0.0</v>
      </c>
    </row>
    <row r="41411" ht="14.25" customHeight="1">
      <c r="A41411" s="5"/>
      <c r="B41411" s="5"/>
      <c r="C41411" s="5" t="str">
        <f>IFERROR(__xludf.DUMMYFUNCTION("""COMPUTED_VALUE"""),"")</f>
        <v/>
      </c>
      <c r="D41411" s="5">
        <v>0.0</v>
      </c>
    </row>
    <row r="41412" ht="14.25" customHeight="1">
      <c r="A41412" s="5"/>
      <c r="B41412" s="5"/>
      <c r="C41412" s="5" t="str">
        <f>IFERROR(__xludf.DUMMYFUNCTION("""COMPUTED_VALUE"""),"")</f>
        <v/>
      </c>
      <c r="D41412" s="5">
        <v>0.0</v>
      </c>
    </row>
    <row r="41413" ht="14.25" customHeight="1">
      <c r="A41413" s="5"/>
      <c r="B41413" s="5"/>
      <c r="C41413" s="5" t="str">
        <f>IFERROR(__xludf.DUMMYFUNCTION("""COMPUTED_VALUE"""),"")</f>
        <v/>
      </c>
      <c r="D41413" s="5">
        <v>0.0</v>
      </c>
    </row>
    <row r="41414" ht="14.25" customHeight="1">
      <c r="A41414" s="5"/>
      <c r="B41414" s="5"/>
      <c r="C41414" s="5" t="str">
        <f>IFERROR(__xludf.DUMMYFUNCTION("""COMPUTED_VALUE"""),"")</f>
        <v/>
      </c>
      <c r="D41414" s="5">
        <v>0.0</v>
      </c>
    </row>
    <row r="41415" ht="14.25" customHeight="1">
      <c r="A41415" s="5"/>
      <c r="B41415" s="5"/>
      <c r="C41415" s="5" t="str">
        <f>IFERROR(__xludf.DUMMYFUNCTION("""COMPUTED_VALUE"""),"")</f>
        <v/>
      </c>
      <c r="D41415" s="5">
        <v>0.0</v>
      </c>
    </row>
    <row r="41416" ht="14.25" customHeight="1">
      <c r="A41416" s="5"/>
      <c r="B41416" s="5"/>
      <c r="C41416" s="5" t="str">
        <f>IFERROR(__xludf.DUMMYFUNCTION("""COMPUTED_VALUE"""),"")</f>
        <v/>
      </c>
      <c r="D41416" s="5">
        <v>0.0</v>
      </c>
    </row>
    <row r="41417" ht="14.25" customHeight="1">
      <c r="A41417" s="5"/>
      <c r="B41417" s="5"/>
      <c r="C41417" s="5" t="str">
        <f>IFERROR(__xludf.DUMMYFUNCTION("""COMPUTED_VALUE"""),"")</f>
        <v/>
      </c>
      <c r="D41417" s="5">
        <v>0.0</v>
      </c>
    </row>
    <row r="41418" ht="14.25" customHeight="1">
      <c r="A41418" s="5"/>
      <c r="B41418" s="5"/>
      <c r="C41418" s="5" t="str">
        <f>IFERROR(__xludf.DUMMYFUNCTION("""COMPUTED_VALUE"""),"")</f>
        <v/>
      </c>
      <c r="D41418" s="5">
        <v>0.0</v>
      </c>
    </row>
    <row r="41419" ht="14.25" customHeight="1">
      <c r="A41419" s="5"/>
      <c r="B41419" s="5"/>
      <c r="C41419" s="5" t="str">
        <f>IFERROR(__xludf.DUMMYFUNCTION("""COMPUTED_VALUE"""),"")</f>
        <v/>
      </c>
      <c r="D41419" s="5">
        <v>0.0</v>
      </c>
    </row>
    <row r="41420" ht="14.25" customHeight="1">
      <c r="A41420" s="5"/>
      <c r="B41420" s="5"/>
      <c r="C41420" s="5" t="str">
        <f>IFERROR(__xludf.DUMMYFUNCTION("""COMPUTED_VALUE"""),"")</f>
        <v/>
      </c>
      <c r="D41420" s="5">
        <v>0.0</v>
      </c>
    </row>
    <row r="41421" ht="14.25" customHeight="1">
      <c r="A41421" s="5"/>
      <c r="B41421" s="5"/>
      <c r="C41421" s="5" t="str">
        <f>IFERROR(__xludf.DUMMYFUNCTION("""COMPUTED_VALUE"""),"")</f>
        <v/>
      </c>
      <c r="D41421" s="5">
        <v>0.0</v>
      </c>
    </row>
    <row r="41422" ht="14.25" customHeight="1">
      <c r="A41422" s="5"/>
      <c r="B41422" s="5"/>
      <c r="C41422" s="5" t="str">
        <f>IFERROR(__xludf.DUMMYFUNCTION("""COMPUTED_VALUE"""),"")</f>
        <v/>
      </c>
      <c r="D41422" s="5">
        <v>0.0</v>
      </c>
    </row>
    <row r="41423" ht="14.25" customHeight="1">
      <c r="A41423" s="5"/>
      <c r="B41423" s="5"/>
      <c r="C41423" s="5" t="str">
        <f>IFERROR(__xludf.DUMMYFUNCTION("""COMPUTED_VALUE"""),"")</f>
        <v/>
      </c>
      <c r="D41423" s="5">
        <v>0.0</v>
      </c>
    </row>
    <row r="41424" ht="14.25" customHeight="1">
      <c r="A41424" s="5"/>
      <c r="B41424" s="5"/>
      <c r="C41424" s="5" t="str">
        <f>IFERROR(__xludf.DUMMYFUNCTION("""COMPUTED_VALUE"""),"")</f>
        <v/>
      </c>
      <c r="D41424" s="5">
        <v>0.0</v>
      </c>
    </row>
    <row r="41425" ht="14.25" customHeight="1">
      <c r="A41425" s="5"/>
      <c r="B41425" s="5"/>
      <c r="C41425" s="5" t="str">
        <f>IFERROR(__xludf.DUMMYFUNCTION("""COMPUTED_VALUE"""),"")</f>
        <v/>
      </c>
      <c r="D41425" s="5">
        <v>0.0</v>
      </c>
    </row>
    <row r="41426" ht="14.25" customHeight="1">
      <c r="A41426" s="5"/>
      <c r="B41426" s="5"/>
      <c r="C41426" s="5" t="str">
        <f>IFERROR(__xludf.DUMMYFUNCTION("""COMPUTED_VALUE"""),"")</f>
        <v/>
      </c>
      <c r="D41426" s="5">
        <v>0.0</v>
      </c>
    </row>
    <row r="41427" ht="14.25" customHeight="1">
      <c r="A41427" s="5"/>
      <c r="B41427" s="5"/>
      <c r="C41427" s="5" t="str">
        <f>IFERROR(__xludf.DUMMYFUNCTION("""COMPUTED_VALUE"""),"")</f>
        <v/>
      </c>
      <c r="D41427" s="5">
        <v>0.0</v>
      </c>
    </row>
    <row r="41428" ht="14.25" customHeight="1">
      <c r="A41428" s="5"/>
      <c r="B41428" s="5"/>
      <c r="C41428" s="5" t="str">
        <f>IFERROR(__xludf.DUMMYFUNCTION("""COMPUTED_VALUE"""),"")</f>
        <v/>
      </c>
      <c r="D41428" s="5">
        <v>0.0</v>
      </c>
    </row>
    <row r="41429" ht="14.25" customHeight="1">
      <c r="A41429" s="5"/>
      <c r="B41429" s="5"/>
      <c r="C41429" s="5" t="str">
        <f>IFERROR(__xludf.DUMMYFUNCTION("""COMPUTED_VALUE"""),"")</f>
        <v/>
      </c>
      <c r="D41429" s="5">
        <v>0.0</v>
      </c>
    </row>
    <row r="41430" ht="14.25" customHeight="1">
      <c r="A41430" s="5"/>
      <c r="B41430" s="5"/>
      <c r="C41430" s="5" t="str">
        <f>IFERROR(__xludf.DUMMYFUNCTION("""COMPUTED_VALUE"""),"")</f>
        <v/>
      </c>
      <c r="D41430" s="5">
        <v>0.0</v>
      </c>
    </row>
    <row r="41431" ht="14.25" customHeight="1">
      <c r="A41431" s="5"/>
      <c r="B41431" s="5"/>
      <c r="C41431" s="5" t="str">
        <f>IFERROR(__xludf.DUMMYFUNCTION("""COMPUTED_VALUE"""),"")</f>
        <v/>
      </c>
      <c r="D41431" s="5">
        <v>0.0</v>
      </c>
    </row>
    <row r="41432" ht="14.25" customHeight="1">
      <c r="A41432" s="5"/>
      <c r="B41432" s="5"/>
      <c r="C41432" s="5" t="str">
        <f>IFERROR(__xludf.DUMMYFUNCTION("""COMPUTED_VALUE"""),"")</f>
        <v/>
      </c>
      <c r="D41432" s="5">
        <v>0.0</v>
      </c>
    </row>
    <row r="41433" ht="14.25" customHeight="1">
      <c r="A41433" s="5"/>
      <c r="B41433" s="5"/>
      <c r="C41433" s="5" t="str">
        <f>IFERROR(__xludf.DUMMYFUNCTION("""COMPUTED_VALUE"""),"")</f>
        <v/>
      </c>
      <c r="D41433" s="5">
        <v>0.0</v>
      </c>
    </row>
    <row r="41434" ht="14.25" customHeight="1">
      <c r="A41434" s="5"/>
      <c r="B41434" s="5"/>
      <c r="C41434" s="5" t="str">
        <f>IFERROR(__xludf.DUMMYFUNCTION("""COMPUTED_VALUE"""),"")</f>
        <v/>
      </c>
      <c r="D41434" s="5">
        <v>0.0</v>
      </c>
    </row>
    <row r="41435" ht="14.25" customHeight="1">
      <c r="A41435" s="5"/>
      <c r="B41435" s="5"/>
      <c r="C41435" s="5" t="str">
        <f>IFERROR(__xludf.DUMMYFUNCTION("""COMPUTED_VALUE"""),"")</f>
        <v/>
      </c>
      <c r="D41435" s="5">
        <v>0.0</v>
      </c>
    </row>
    <row r="41436" ht="14.25" customHeight="1">
      <c r="A41436" s="5"/>
      <c r="B41436" s="5"/>
      <c r="C41436" s="5" t="str">
        <f>IFERROR(__xludf.DUMMYFUNCTION("""COMPUTED_VALUE"""),"")</f>
        <v/>
      </c>
      <c r="D41436" s="5">
        <v>0.0</v>
      </c>
    </row>
    <row r="41437" ht="14.25" customHeight="1">
      <c r="A41437" s="5"/>
      <c r="B41437" s="5"/>
      <c r="C41437" s="5" t="str">
        <f>IFERROR(__xludf.DUMMYFUNCTION("""COMPUTED_VALUE"""),"")</f>
        <v/>
      </c>
      <c r="D41437" s="5">
        <v>0.0</v>
      </c>
    </row>
    <row r="41438" ht="14.25" customHeight="1">
      <c r="A41438" s="5"/>
      <c r="B41438" s="5"/>
      <c r="C41438" s="5" t="str">
        <f>IFERROR(__xludf.DUMMYFUNCTION("""COMPUTED_VALUE"""),"")</f>
        <v/>
      </c>
      <c r="D41438" s="5">
        <v>0.0</v>
      </c>
    </row>
    <row r="41439" ht="14.25" customHeight="1">
      <c r="A41439" s="5"/>
      <c r="B41439" s="5"/>
      <c r="C41439" s="5" t="str">
        <f>IFERROR(__xludf.DUMMYFUNCTION("""COMPUTED_VALUE"""),"")</f>
        <v/>
      </c>
      <c r="D41439" s="5">
        <v>0.0</v>
      </c>
    </row>
    <row r="41440" ht="14.25" customHeight="1">
      <c r="A41440" s="5"/>
      <c r="B41440" s="5"/>
      <c r="C41440" s="5" t="str">
        <f>IFERROR(__xludf.DUMMYFUNCTION("""COMPUTED_VALUE"""),"")</f>
        <v/>
      </c>
      <c r="D41440" s="5">
        <v>0.0</v>
      </c>
    </row>
    <row r="41441" ht="14.25" customHeight="1">
      <c r="A41441" s="5"/>
      <c r="B41441" s="5"/>
      <c r="C41441" s="5" t="str">
        <f>IFERROR(__xludf.DUMMYFUNCTION("""COMPUTED_VALUE"""),"")</f>
        <v/>
      </c>
      <c r="D41441" s="5">
        <v>0.0</v>
      </c>
    </row>
    <row r="41442" ht="14.25" customHeight="1">
      <c r="A41442" s="5"/>
      <c r="B41442" s="5"/>
      <c r="C41442" s="5" t="str">
        <f>IFERROR(__xludf.DUMMYFUNCTION("""COMPUTED_VALUE"""),"")</f>
        <v/>
      </c>
      <c r="D41442" s="5">
        <v>0.0</v>
      </c>
    </row>
    <row r="41443" ht="14.25" customHeight="1">
      <c r="A41443" s="5"/>
      <c r="B41443" s="5"/>
      <c r="C41443" s="5" t="str">
        <f>IFERROR(__xludf.DUMMYFUNCTION("""COMPUTED_VALUE"""),"")</f>
        <v/>
      </c>
      <c r="D41443" s="5">
        <v>0.0</v>
      </c>
    </row>
    <row r="41444" ht="14.25" customHeight="1">
      <c r="A41444" s="5"/>
      <c r="B41444" s="5"/>
      <c r="C41444" s="5" t="str">
        <f>IFERROR(__xludf.DUMMYFUNCTION("""COMPUTED_VALUE"""),"")</f>
        <v/>
      </c>
      <c r="D41444" s="5">
        <v>0.0</v>
      </c>
    </row>
    <row r="41445" ht="14.25" customHeight="1">
      <c r="A41445" s="5"/>
      <c r="B41445" s="5"/>
      <c r="C41445" s="5" t="str">
        <f>IFERROR(__xludf.DUMMYFUNCTION("""COMPUTED_VALUE"""),"")</f>
        <v/>
      </c>
      <c r="D41445" s="5">
        <v>0.0</v>
      </c>
    </row>
    <row r="41446" ht="14.25" customHeight="1">
      <c r="A41446" s="5"/>
      <c r="B41446" s="5"/>
      <c r="C41446" s="5" t="str">
        <f>IFERROR(__xludf.DUMMYFUNCTION("""COMPUTED_VALUE"""),"")</f>
        <v/>
      </c>
      <c r="D41446" s="5">
        <v>0.0</v>
      </c>
    </row>
    <row r="41447" ht="14.25" customHeight="1">
      <c r="A41447" s="5"/>
      <c r="B41447" s="5"/>
      <c r="C41447" s="5" t="str">
        <f>IFERROR(__xludf.DUMMYFUNCTION("""COMPUTED_VALUE"""),"")</f>
        <v/>
      </c>
      <c r="D41447" s="5">
        <v>0.0</v>
      </c>
    </row>
    <row r="41448" ht="14.25" customHeight="1">
      <c r="A41448" s="5"/>
      <c r="B41448" s="5"/>
      <c r="C41448" s="5" t="str">
        <f>IFERROR(__xludf.DUMMYFUNCTION("""COMPUTED_VALUE"""),"")</f>
        <v/>
      </c>
      <c r="D41448" s="5">
        <v>0.0</v>
      </c>
    </row>
    <row r="41449" ht="14.25" customHeight="1">
      <c r="A41449" s="5"/>
      <c r="B41449" s="5"/>
      <c r="C41449" s="5" t="str">
        <f>IFERROR(__xludf.DUMMYFUNCTION("""COMPUTED_VALUE"""),"")</f>
        <v/>
      </c>
      <c r="D41449" s="5">
        <v>0.0</v>
      </c>
    </row>
    <row r="41450" ht="14.25" customHeight="1">
      <c r="A41450" s="5"/>
      <c r="B41450" s="5"/>
      <c r="C41450" s="5" t="str">
        <f>IFERROR(__xludf.DUMMYFUNCTION("""COMPUTED_VALUE"""),"")</f>
        <v/>
      </c>
      <c r="D41450" s="5">
        <v>0.0</v>
      </c>
    </row>
    <row r="41451" ht="14.25" customHeight="1">
      <c r="A41451" s="5"/>
      <c r="B41451" s="5"/>
      <c r="C41451" s="5" t="str">
        <f>IFERROR(__xludf.DUMMYFUNCTION("""COMPUTED_VALUE"""),"")</f>
        <v/>
      </c>
      <c r="D41451" s="5">
        <v>0.0</v>
      </c>
    </row>
    <row r="41452" ht="14.25" customHeight="1">
      <c r="A41452" s="5"/>
      <c r="B41452" s="5"/>
      <c r="C41452" s="5" t="str">
        <f>IFERROR(__xludf.DUMMYFUNCTION("""COMPUTED_VALUE"""),"")</f>
        <v/>
      </c>
      <c r="D41452" s="5">
        <v>0.0</v>
      </c>
    </row>
    <row r="41453" ht="14.25" customHeight="1">
      <c r="A41453" s="5"/>
      <c r="B41453" s="5"/>
      <c r="C41453" s="5" t="str">
        <f>IFERROR(__xludf.DUMMYFUNCTION("""COMPUTED_VALUE"""),"")</f>
        <v/>
      </c>
      <c r="D41453" s="5">
        <v>0.0</v>
      </c>
    </row>
    <row r="41454" ht="14.25" customHeight="1">
      <c r="A41454" s="5"/>
      <c r="B41454" s="5"/>
      <c r="C41454" s="5" t="str">
        <f>IFERROR(__xludf.DUMMYFUNCTION("""COMPUTED_VALUE"""),"")</f>
        <v/>
      </c>
      <c r="D41454" s="5">
        <v>0.0</v>
      </c>
    </row>
    <row r="41455" ht="14.25" customHeight="1">
      <c r="A41455" s="5"/>
      <c r="B41455" s="5"/>
      <c r="C41455" s="5" t="str">
        <f>IFERROR(__xludf.DUMMYFUNCTION("""COMPUTED_VALUE"""),"")</f>
        <v/>
      </c>
      <c r="D41455" s="5">
        <v>0.0</v>
      </c>
    </row>
    <row r="41456" ht="14.25" customHeight="1">
      <c r="A41456" s="5"/>
      <c r="B41456" s="5"/>
      <c r="C41456" s="5" t="str">
        <f>IFERROR(__xludf.DUMMYFUNCTION("""COMPUTED_VALUE"""),"")</f>
        <v/>
      </c>
      <c r="D41456" s="5">
        <v>0.0</v>
      </c>
    </row>
    <row r="41457" ht="14.25" customHeight="1">
      <c r="A41457" s="5"/>
      <c r="B41457" s="5"/>
      <c r="C41457" s="5" t="str">
        <f>IFERROR(__xludf.DUMMYFUNCTION("""COMPUTED_VALUE"""),"")</f>
        <v/>
      </c>
      <c r="D41457" s="5">
        <v>0.0</v>
      </c>
    </row>
    <row r="41458" ht="14.25" customHeight="1">
      <c r="A41458" s="5"/>
      <c r="B41458" s="5"/>
      <c r="C41458" s="5" t="str">
        <f>IFERROR(__xludf.DUMMYFUNCTION("""COMPUTED_VALUE"""),"")</f>
        <v/>
      </c>
      <c r="D41458" s="5">
        <v>0.0</v>
      </c>
    </row>
    <row r="41459" ht="14.25" customHeight="1">
      <c r="A41459" s="5"/>
      <c r="B41459" s="5"/>
      <c r="C41459" s="5" t="str">
        <f>IFERROR(__xludf.DUMMYFUNCTION("""COMPUTED_VALUE"""),"")</f>
        <v/>
      </c>
      <c r="D41459" s="5">
        <v>0.0</v>
      </c>
    </row>
    <row r="41460" ht="14.25" customHeight="1">
      <c r="A41460" s="5"/>
      <c r="B41460" s="5"/>
      <c r="C41460" s="5" t="str">
        <f>IFERROR(__xludf.DUMMYFUNCTION("""COMPUTED_VALUE"""),"")</f>
        <v/>
      </c>
      <c r="D41460" s="5">
        <v>0.0</v>
      </c>
    </row>
    <row r="41461" ht="14.25" customHeight="1">
      <c r="A41461" s="5"/>
      <c r="B41461" s="5"/>
      <c r="C41461" s="5" t="str">
        <f>IFERROR(__xludf.DUMMYFUNCTION("""COMPUTED_VALUE"""),"")</f>
        <v/>
      </c>
      <c r="D41461" s="5">
        <v>0.0</v>
      </c>
    </row>
    <row r="41462" ht="14.25" customHeight="1">
      <c r="A41462" s="5"/>
      <c r="B41462" s="5"/>
      <c r="C41462" s="5" t="str">
        <f>IFERROR(__xludf.DUMMYFUNCTION("""COMPUTED_VALUE"""),"")</f>
        <v/>
      </c>
      <c r="D41462" s="5">
        <v>0.0</v>
      </c>
    </row>
    <row r="41463" ht="14.25" customHeight="1">
      <c r="A41463" s="5"/>
      <c r="B41463" s="5"/>
      <c r="C41463" s="5" t="str">
        <f>IFERROR(__xludf.DUMMYFUNCTION("""COMPUTED_VALUE"""),"")</f>
        <v/>
      </c>
      <c r="D41463" s="5">
        <v>0.0</v>
      </c>
    </row>
    <row r="41464" ht="14.25" customHeight="1">
      <c r="A41464" s="5"/>
      <c r="B41464" s="5"/>
      <c r="C41464" s="5" t="str">
        <f>IFERROR(__xludf.DUMMYFUNCTION("""COMPUTED_VALUE"""),"")</f>
        <v/>
      </c>
      <c r="D41464" s="5">
        <v>0.0</v>
      </c>
    </row>
    <row r="41465" ht="14.25" customHeight="1">
      <c r="A41465" s="5"/>
      <c r="B41465" s="5"/>
      <c r="C41465" s="5" t="str">
        <f>IFERROR(__xludf.DUMMYFUNCTION("""COMPUTED_VALUE"""),"")</f>
        <v/>
      </c>
      <c r="D41465" s="5">
        <v>0.0</v>
      </c>
    </row>
    <row r="41466" ht="14.25" customHeight="1">
      <c r="A41466" s="5"/>
      <c r="B41466" s="5"/>
      <c r="C41466" s="5" t="str">
        <f>IFERROR(__xludf.DUMMYFUNCTION("""COMPUTED_VALUE"""),"")</f>
        <v/>
      </c>
      <c r="D41466" s="5">
        <v>0.0</v>
      </c>
    </row>
    <row r="41467" ht="14.25" customHeight="1">
      <c r="A41467" s="5"/>
      <c r="B41467" s="5"/>
      <c r="C41467" s="5" t="str">
        <f>IFERROR(__xludf.DUMMYFUNCTION("""COMPUTED_VALUE"""),"")</f>
        <v/>
      </c>
      <c r="D41467" s="5">
        <v>0.0</v>
      </c>
    </row>
    <row r="41468" ht="14.25" customHeight="1">
      <c r="A41468" s="5"/>
      <c r="B41468" s="5"/>
      <c r="C41468" s="5" t="str">
        <f>IFERROR(__xludf.DUMMYFUNCTION("""COMPUTED_VALUE"""),"")</f>
        <v/>
      </c>
      <c r="D41468" s="5">
        <v>0.0</v>
      </c>
    </row>
    <row r="41469" ht="14.25" customHeight="1">
      <c r="A41469" s="5"/>
      <c r="B41469" s="5"/>
      <c r="C41469" s="5" t="str">
        <f>IFERROR(__xludf.DUMMYFUNCTION("""COMPUTED_VALUE"""),"")</f>
        <v/>
      </c>
      <c r="D41469" s="5">
        <v>0.0</v>
      </c>
    </row>
    <row r="41470" ht="14.25" customHeight="1">
      <c r="A41470" s="5"/>
      <c r="B41470" s="5"/>
      <c r="C41470" s="5" t="str">
        <f>IFERROR(__xludf.DUMMYFUNCTION("""COMPUTED_VALUE"""),"")</f>
        <v/>
      </c>
      <c r="D41470" s="5">
        <v>0.0</v>
      </c>
    </row>
    <row r="41471" ht="14.25" customHeight="1">
      <c r="A41471" s="5"/>
      <c r="B41471" s="5"/>
      <c r="C41471" s="5" t="str">
        <f>IFERROR(__xludf.DUMMYFUNCTION("""COMPUTED_VALUE"""),"")</f>
        <v/>
      </c>
      <c r="D41471" s="5">
        <v>0.0</v>
      </c>
    </row>
    <row r="41472" ht="14.25" customHeight="1">
      <c r="A41472" s="5"/>
      <c r="B41472" s="5"/>
      <c r="C41472" s="5" t="str">
        <f>IFERROR(__xludf.DUMMYFUNCTION("""COMPUTED_VALUE"""),"")</f>
        <v/>
      </c>
      <c r="D41472" s="5">
        <v>0.0</v>
      </c>
    </row>
    <row r="41473" ht="14.25" customHeight="1">
      <c r="A41473" s="5"/>
      <c r="B41473" s="5"/>
      <c r="C41473" s="5" t="str">
        <f>IFERROR(__xludf.DUMMYFUNCTION("""COMPUTED_VALUE"""),"")</f>
        <v/>
      </c>
      <c r="D41473" s="5">
        <v>0.0</v>
      </c>
    </row>
    <row r="41474" ht="14.25" customHeight="1">
      <c r="A41474" s="5"/>
      <c r="B41474" s="5"/>
      <c r="C41474" s="5" t="str">
        <f>IFERROR(__xludf.DUMMYFUNCTION("""COMPUTED_VALUE"""),"")</f>
        <v/>
      </c>
      <c r="D41474" s="5">
        <v>0.0</v>
      </c>
    </row>
    <row r="41475" ht="14.25" customHeight="1">
      <c r="A41475" s="5"/>
      <c r="B41475" s="5"/>
      <c r="C41475" s="5" t="str">
        <f>IFERROR(__xludf.DUMMYFUNCTION("""COMPUTED_VALUE"""),"")</f>
        <v/>
      </c>
      <c r="D41475" s="5">
        <v>0.0</v>
      </c>
    </row>
    <row r="41476" ht="14.25" customHeight="1">
      <c r="A41476" s="5"/>
      <c r="B41476" s="5"/>
      <c r="C41476" s="5" t="str">
        <f>IFERROR(__xludf.DUMMYFUNCTION("""COMPUTED_VALUE"""),"")</f>
        <v/>
      </c>
      <c r="D41476" s="5">
        <v>0.0</v>
      </c>
    </row>
    <row r="41477" ht="14.25" customHeight="1">
      <c r="A41477" s="5"/>
      <c r="B41477" s="5"/>
      <c r="C41477" s="5" t="str">
        <f>IFERROR(__xludf.DUMMYFUNCTION("""COMPUTED_VALUE"""),"")</f>
        <v/>
      </c>
      <c r="D41477" s="5">
        <v>0.0</v>
      </c>
    </row>
    <row r="41478" ht="14.25" customHeight="1">
      <c r="A41478" s="5"/>
      <c r="B41478" s="5"/>
      <c r="C41478" s="5" t="str">
        <f>IFERROR(__xludf.DUMMYFUNCTION("""COMPUTED_VALUE"""),"")</f>
        <v/>
      </c>
      <c r="D41478" s="5">
        <v>0.0</v>
      </c>
    </row>
    <row r="41479" ht="14.25" customHeight="1">
      <c r="A41479" s="5"/>
      <c r="B41479" s="5"/>
      <c r="C41479" s="5" t="str">
        <f>IFERROR(__xludf.DUMMYFUNCTION("""COMPUTED_VALUE"""),"")</f>
        <v/>
      </c>
      <c r="D41479" s="5">
        <v>0.0</v>
      </c>
    </row>
    <row r="41480" ht="14.25" customHeight="1">
      <c r="A41480" s="5"/>
      <c r="B41480" s="5"/>
      <c r="C41480" s="5" t="str">
        <f>IFERROR(__xludf.DUMMYFUNCTION("""COMPUTED_VALUE"""),"")</f>
        <v/>
      </c>
      <c r="D41480" s="5">
        <v>0.0</v>
      </c>
    </row>
    <row r="41481" ht="14.25" customHeight="1">
      <c r="A41481" s="5"/>
      <c r="B41481" s="5"/>
      <c r="C41481" s="5" t="str">
        <f>IFERROR(__xludf.DUMMYFUNCTION("""COMPUTED_VALUE"""),"")</f>
        <v/>
      </c>
      <c r="D41481" s="5">
        <v>0.0</v>
      </c>
    </row>
    <row r="41482" ht="14.25" customHeight="1">
      <c r="A41482" s="5"/>
      <c r="B41482" s="5"/>
      <c r="C41482" s="5" t="str">
        <f>IFERROR(__xludf.DUMMYFUNCTION("""COMPUTED_VALUE"""),"")</f>
        <v/>
      </c>
      <c r="D41482" s="5">
        <v>0.0</v>
      </c>
    </row>
    <row r="41483" ht="14.25" customHeight="1">
      <c r="A41483" s="5"/>
      <c r="B41483" s="5"/>
      <c r="C41483" s="5" t="str">
        <f>IFERROR(__xludf.DUMMYFUNCTION("""COMPUTED_VALUE"""),"")</f>
        <v/>
      </c>
      <c r="D41483" s="5">
        <v>0.0</v>
      </c>
    </row>
    <row r="41484" ht="14.25" customHeight="1">
      <c r="A41484" s="5"/>
      <c r="B41484" s="5"/>
      <c r="C41484" s="5" t="str">
        <f>IFERROR(__xludf.DUMMYFUNCTION("""COMPUTED_VALUE"""),"")</f>
        <v/>
      </c>
      <c r="D41484" s="5">
        <v>0.0</v>
      </c>
    </row>
    <row r="41485" ht="14.25" customHeight="1">
      <c r="A41485" s="5"/>
      <c r="B41485" s="5"/>
      <c r="C41485" s="5" t="str">
        <f>IFERROR(__xludf.DUMMYFUNCTION("""COMPUTED_VALUE"""),"")</f>
        <v/>
      </c>
      <c r="D41485" s="5">
        <v>0.0</v>
      </c>
    </row>
    <row r="41486" ht="14.25" customHeight="1">
      <c r="A41486" s="5"/>
      <c r="B41486" s="5"/>
      <c r="C41486" s="5" t="str">
        <f>IFERROR(__xludf.DUMMYFUNCTION("""COMPUTED_VALUE"""),"")</f>
        <v/>
      </c>
      <c r="D41486" s="5">
        <v>0.0</v>
      </c>
    </row>
    <row r="41487" ht="14.25" customHeight="1">
      <c r="A41487" s="5"/>
      <c r="B41487" s="5"/>
      <c r="C41487" s="5" t="str">
        <f>IFERROR(__xludf.DUMMYFUNCTION("""COMPUTED_VALUE"""),"")</f>
        <v/>
      </c>
      <c r="D41487" s="5">
        <v>0.0</v>
      </c>
    </row>
    <row r="41488" ht="14.25" customHeight="1">
      <c r="A41488" s="5"/>
      <c r="B41488" s="5"/>
      <c r="C41488" s="5" t="str">
        <f>IFERROR(__xludf.DUMMYFUNCTION("""COMPUTED_VALUE"""),"")</f>
        <v/>
      </c>
      <c r="D41488" s="5">
        <v>0.0</v>
      </c>
    </row>
    <row r="41489" ht="14.25" customHeight="1">
      <c r="A41489" s="5"/>
      <c r="B41489" s="5"/>
      <c r="C41489" s="5" t="str">
        <f>IFERROR(__xludf.DUMMYFUNCTION("""COMPUTED_VALUE"""),"")</f>
        <v/>
      </c>
      <c r="D41489" s="5">
        <v>0.0</v>
      </c>
    </row>
    <row r="41490" ht="14.25" customHeight="1">
      <c r="A41490" s="5"/>
      <c r="B41490" s="5"/>
      <c r="C41490" s="5" t="str">
        <f>IFERROR(__xludf.DUMMYFUNCTION("""COMPUTED_VALUE"""),"")</f>
        <v/>
      </c>
      <c r="D41490" s="5">
        <v>0.0</v>
      </c>
    </row>
    <row r="41491" ht="14.25" customHeight="1">
      <c r="A41491" s="5"/>
      <c r="B41491" s="5"/>
      <c r="C41491" s="5" t="str">
        <f>IFERROR(__xludf.DUMMYFUNCTION("""COMPUTED_VALUE"""),"")</f>
        <v/>
      </c>
      <c r="D41491" s="5">
        <v>0.0</v>
      </c>
    </row>
    <row r="41492" ht="14.25" customHeight="1">
      <c r="A41492" s="5"/>
      <c r="B41492" s="5"/>
      <c r="C41492" s="5" t="str">
        <f>IFERROR(__xludf.DUMMYFUNCTION("""COMPUTED_VALUE"""),"")</f>
        <v/>
      </c>
      <c r="D41492" s="5">
        <v>0.0</v>
      </c>
    </row>
    <row r="41493" ht="14.25" customHeight="1">
      <c r="A41493" s="5"/>
      <c r="B41493" s="5"/>
      <c r="C41493" s="5" t="str">
        <f>IFERROR(__xludf.DUMMYFUNCTION("""COMPUTED_VALUE"""),"")</f>
        <v/>
      </c>
      <c r="D41493" s="5">
        <v>0.0</v>
      </c>
    </row>
    <row r="41494" ht="14.25" customHeight="1">
      <c r="A41494" s="5"/>
      <c r="B41494" s="5"/>
      <c r="C41494" s="5" t="str">
        <f>IFERROR(__xludf.DUMMYFUNCTION("""COMPUTED_VALUE"""),"")</f>
        <v/>
      </c>
      <c r="D41494" s="5">
        <v>0.0</v>
      </c>
    </row>
    <row r="41495" ht="14.25" customHeight="1">
      <c r="A41495" s="5"/>
      <c r="B41495" s="5"/>
      <c r="C41495" s="5" t="str">
        <f>IFERROR(__xludf.DUMMYFUNCTION("""COMPUTED_VALUE"""),"")</f>
        <v/>
      </c>
      <c r="D41495" s="5">
        <v>0.0</v>
      </c>
    </row>
    <row r="41496" ht="14.25" customHeight="1">
      <c r="A41496" s="5"/>
      <c r="B41496" s="5"/>
      <c r="C41496" s="5" t="str">
        <f>IFERROR(__xludf.DUMMYFUNCTION("""COMPUTED_VALUE"""),"")</f>
        <v/>
      </c>
      <c r="D41496" s="5">
        <v>0.0</v>
      </c>
    </row>
    <row r="41497" ht="14.25" customHeight="1">
      <c r="A41497" s="5"/>
      <c r="B41497" s="5"/>
      <c r="C41497" s="5" t="str">
        <f>IFERROR(__xludf.DUMMYFUNCTION("""COMPUTED_VALUE"""),"")</f>
        <v/>
      </c>
      <c r="D41497" s="5">
        <v>0.0</v>
      </c>
    </row>
    <row r="41498" ht="14.25" customHeight="1">
      <c r="A41498" s="5"/>
      <c r="B41498" s="5"/>
      <c r="C41498" s="5" t="str">
        <f>IFERROR(__xludf.DUMMYFUNCTION("""COMPUTED_VALUE"""),"")</f>
        <v/>
      </c>
      <c r="D41498" s="5">
        <v>0.0</v>
      </c>
    </row>
    <row r="41499" ht="14.25" customHeight="1">
      <c r="A41499" s="5"/>
      <c r="B41499" s="5"/>
      <c r="C41499" s="5" t="str">
        <f>IFERROR(__xludf.DUMMYFUNCTION("""COMPUTED_VALUE"""),"")</f>
        <v/>
      </c>
      <c r="D41499" s="5">
        <v>0.0</v>
      </c>
    </row>
    <row r="41500" ht="14.25" customHeight="1">
      <c r="A41500" s="5"/>
      <c r="B41500" s="5"/>
      <c r="C41500" s="5" t="str">
        <f>IFERROR(__xludf.DUMMYFUNCTION("""COMPUTED_VALUE"""),"")</f>
        <v/>
      </c>
      <c r="D41500" s="5">
        <v>0.0</v>
      </c>
    </row>
    <row r="41501" ht="14.25" customHeight="1">
      <c r="A41501" s="5"/>
      <c r="B41501" s="5"/>
      <c r="C41501" s="5" t="str">
        <f>IFERROR(__xludf.DUMMYFUNCTION("""COMPUTED_VALUE"""),"")</f>
        <v/>
      </c>
      <c r="D41501" s="5">
        <v>0.0</v>
      </c>
    </row>
    <row r="41502" ht="14.25" customHeight="1">
      <c r="A41502" s="5"/>
      <c r="B41502" s="5"/>
      <c r="C41502" s="5" t="str">
        <f>IFERROR(__xludf.DUMMYFUNCTION("""COMPUTED_VALUE"""),"")</f>
        <v/>
      </c>
      <c r="D41502" s="5">
        <v>0.0</v>
      </c>
    </row>
    <row r="41503" ht="14.25" customHeight="1">
      <c r="A41503" s="5"/>
      <c r="B41503" s="5"/>
      <c r="C41503" s="5" t="str">
        <f>IFERROR(__xludf.DUMMYFUNCTION("""COMPUTED_VALUE"""),"")</f>
        <v/>
      </c>
      <c r="D41503" s="5">
        <v>0.0</v>
      </c>
    </row>
    <row r="41504" ht="14.25" customHeight="1">
      <c r="A41504" s="5"/>
      <c r="B41504" s="5"/>
      <c r="C41504" s="5" t="str">
        <f>IFERROR(__xludf.DUMMYFUNCTION("""COMPUTED_VALUE"""),"")</f>
        <v/>
      </c>
      <c r="D41504" s="5">
        <v>0.0</v>
      </c>
    </row>
    <row r="41505" ht="14.25" customHeight="1">
      <c r="A41505" s="5"/>
      <c r="B41505" s="5"/>
      <c r="C41505" s="5" t="str">
        <f>IFERROR(__xludf.DUMMYFUNCTION("""COMPUTED_VALUE"""),"")</f>
        <v/>
      </c>
      <c r="D41505" s="5">
        <v>0.0</v>
      </c>
    </row>
    <row r="41506" ht="14.25" customHeight="1">
      <c r="A41506" s="5"/>
      <c r="B41506" s="5"/>
      <c r="C41506" s="5" t="str">
        <f>IFERROR(__xludf.DUMMYFUNCTION("""COMPUTED_VALUE"""),"")</f>
        <v/>
      </c>
      <c r="D41506" s="5">
        <v>0.0</v>
      </c>
    </row>
    <row r="41507" ht="14.25" customHeight="1">
      <c r="A41507" s="5"/>
      <c r="B41507" s="5"/>
      <c r="C41507" s="5" t="str">
        <f>IFERROR(__xludf.DUMMYFUNCTION("""COMPUTED_VALUE"""),"")</f>
        <v/>
      </c>
      <c r="D41507" s="5">
        <v>0.0</v>
      </c>
    </row>
    <row r="41508" ht="14.25" customHeight="1">
      <c r="A41508" s="5"/>
      <c r="B41508" s="5"/>
      <c r="C41508" s="5" t="str">
        <f>IFERROR(__xludf.DUMMYFUNCTION("""COMPUTED_VALUE"""),"")</f>
        <v/>
      </c>
      <c r="D41508" s="5">
        <v>0.0</v>
      </c>
    </row>
    <row r="41509" ht="14.25" customHeight="1">
      <c r="A41509" s="5"/>
      <c r="B41509" s="5"/>
      <c r="C41509" s="5" t="str">
        <f>IFERROR(__xludf.DUMMYFUNCTION("""COMPUTED_VALUE"""),"")</f>
        <v/>
      </c>
      <c r="D41509" s="5">
        <v>0.0</v>
      </c>
    </row>
    <row r="41510" ht="14.25" customHeight="1">
      <c r="A41510" s="5"/>
      <c r="B41510" s="5"/>
      <c r="C41510" s="5" t="str">
        <f>IFERROR(__xludf.DUMMYFUNCTION("""COMPUTED_VALUE"""),"")</f>
        <v/>
      </c>
      <c r="D41510" s="5">
        <v>0.0</v>
      </c>
    </row>
    <row r="41511" ht="14.25" customHeight="1">
      <c r="A41511" s="5"/>
      <c r="B41511" s="5"/>
      <c r="C41511" s="5" t="str">
        <f>IFERROR(__xludf.DUMMYFUNCTION("""COMPUTED_VALUE"""),"")</f>
        <v/>
      </c>
      <c r="D41511" s="5">
        <v>0.0</v>
      </c>
    </row>
    <row r="41512" ht="14.25" customHeight="1">
      <c r="A41512" s="5"/>
      <c r="B41512" s="5"/>
      <c r="C41512" s="5" t="str">
        <f>IFERROR(__xludf.DUMMYFUNCTION("""COMPUTED_VALUE"""),"")</f>
        <v/>
      </c>
      <c r="D41512" s="5">
        <v>0.0</v>
      </c>
    </row>
    <row r="41513" ht="14.25" customHeight="1">
      <c r="A41513" s="5"/>
      <c r="B41513" s="5"/>
      <c r="C41513" s="5" t="str">
        <f>IFERROR(__xludf.DUMMYFUNCTION("""COMPUTED_VALUE"""),"")</f>
        <v/>
      </c>
      <c r="D41513" s="5">
        <v>0.0</v>
      </c>
    </row>
    <row r="41514" ht="14.25" customHeight="1">
      <c r="A41514" s="5"/>
      <c r="B41514" s="5"/>
      <c r="C41514" s="5" t="str">
        <f>IFERROR(__xludf.DUMMYFUNCTION("""COMPUTED_VALUE"""),"")</f>
        <v/>
      </c>
      <c r="D41514" s="5">
        <v>0.0</v>
      </c>
    </row>
    <row r="41515" ht="14.25" customHeight="1">
      <c r="A41515" s="5"/>
      <c r="B41515" s="5"/>
      <c r="C41515" s="5" t="str">
        <f>IFERROR(__xludf.DUMMYFUNCTION("""COMPUTED_VALUE"""),"")</f>
        <v/>
      </c>
      <c r="D41515" s="5">
        <v>0.0</v>
      </c>
    </row>
    <row r="41516" ht="14.25" customHeight="1">
      <c r="A41516" s="5"/>
      <c r="B41516" s="5"/>
      <c r="C41516" s="5" t="str">
        <f>IFERROR(__xludf.DUMMYFUNCTION("""COMPUTED_VALUE"""),"")</f>
        <v/>
      </c>
      <c r="D41516" s="5">
        <v>0.0</v>
      </c>
    </row>
    <row r="41517" ht="14.25" customHeight="1">
      <c r="A41517" s="5"/>
      <c r="B41517" s="5"/>
      <c r="C41517" s="5" t="str">
        <f>IFERROR(__xludf.DUMMYFUNCTION("""COMPUTED_VALUE"""),"")</f>
        <v/>
      </c>
      <c r="D41517" s="5">
        <v>0.0</v>
      </c>
    </row>
    <row r="41518" ht="14.25" customHeight="1">
      <c r="A41518" s="5"/>
      <c r="B41518" s="5"/>
      <c r="C41518" s="5" t="str">
        <f>IFERROR(__xludf.DUMMYFUNCTION("""COMPUTED_VALUE"""),"")</f>
        <v/>
      </c>
      <c r="D41518" s="5">
        <v>0.0</v>
      </c>
    </row>
    <row r="41519" ht="14.25" customHeight="1">
      <c r="A41519" s="5"/>
      <c r="B41519" s="5"/>
      <c r="C41519" s="5" t="str">
        <f>IFERROR(__xludf.DUMMYFUNCTION("""COMPUTED_VALUE"""),"")</f>
        <v/>
      </c>
      <c r="D41519" s="5">
        <v>0.0</v>
      </c>
    </row>
    <row r="41520" ht="14.25" customHeight="1">
      <c r="A41520" s="5"/>
      <c r="B41520" s="5"/>
      <c r="C41520" s="5" t="str">
        <f>IFERROR(__xludf.DUMMYFUNCTION("""COMPUTED_VALUE"""),"")</f>
        <v/>
      </c>
      <c r="D41520" s="5">
        <v>0.0</v>
      </c>
    </row>
    <row r="41521" ht="14.25" customHeight="1">
      <c r="A41521" s="5"/>
      <c r="B41521" s="5"/>
      <c r="C41521" s="5" t="str">
        <f>IFERROR(__xludf.DUMMYFUNCTION("""COMPUTED_VALUE"""),"")</f>
        <v/>
      </c>
      <c r="D41521" s="5">
        <v>0.0</v>
      </c>
    </row>
    <row r="41522" ht="14.25" customHeight="1">
      <c r="A41522" s="5"/>
      <c r="B41522" s="5"/>
      <c r="C41522" s="5" t="str">
        <f>IFERROR(__xludf.DUMMYFUNCTION("""COMPUTED_VALUE"""),"")</f>
        <v/>
      </c>
      <c r="D41522" s="5">
        <v>0.0</v>
      </c>
    </row>
    <row r="41523" ht="14.25" customHeight="1">
      <c r="A41523" s="5"/>
      <c r="B41523" s="5"/>
      <c r="C41523" s="5" t="str">
        <f>IFERROR(__xludf.DUMMYFUNCTION("""COMPUTED_VALUE"""),"")</f>
        <v/>
      </c>
      <c r="D41523" s="5">
        <v>0.0</v>
      </c>
    </row>
    <row r="41524" ht="14.25" customHeight="1">
      <c r="A41524" s="5"/>
      <c r="B41524" s="5"/>
      <c r="C41524" s="5" t="str">
        <f>IFERROR(__xludf.DUMMYFUNCTION("""COMPUTED_VALUE"""),"")</f>
        <v/>
      </c>
      <c r="D41524" s="5">
        <v>0.0</v>
      </c>
    </row>
    <row r="41525" ht="14.25" customHeight="1">
      <c r="A41525" s="5"/>
      <c r="B41525" s="5"/>
      <c r="C41525" s="5" t="str">
        <f>IFERROR(__xludf.DUMMYFUNCTION("""COMPUTED_VALUE"""),"")</f>
        <v/>
      </c>
      <c r="D41525" s="5">
        <v>0.0</v>
      </c>
    </row>
    <row r="41526" ht="14.25" customHeight="1">
      <c r="A41526" s="5"/>
      <c r="B41526" s="5"/>
      <c r="C41526" s="5" t="str">
        <f>IFERROR(__xludf.DUMMYFUNCTION("""COMPUTED_VALUE"""),"")</f>
        <v/>
      </c>
      <c r="D41526" s="5">
        <v>0.0</v>
      </c>
    </row>
    <row r="41527" ht="14.25" customHeight="1">
      <c r="A41527" s="5"/>
      <c r="B41527" s="5"/>
      <c r="C41527" s="5" t="str">
        <f>IFERROR(__xludf.DUMMYFUNCTION("""COMPUTED_VALUE"""),"")</f>
        <v/>
      </c>
      <c r="D41527" s="5">
        <v>0.0</v>
      </c>
    </row>
    <row r="41528" ht="14.25" customHeight="1">
      <c r="A41528" s="5"/>
      <c r="B41528" s="5"/>
      <c r="C41528" s="5" t="str">
        <f>IFERROR(__xludf.DUMMYFUNCTION("""COMPUTED_VALUE"""),"")</f>
        <v/>
      </c>
      <c r="D41528" s="5">
        <v>0.0</v>
      </c>
    </row>
    <row r="41529" ht="14.25" customHeight="1">
      <c r="A41529" s="5"/>
      <c r="B41529" s="5"/>
      <c r="C41529" s="5" t="str">
        <f>IFERROR(__xludf.DUMMYFUNCTION("""COMPUTED_VALUE"""),"")</f>
        <v/>
      </c>
      <c r="D41529" s="5">
        <v>0.0</v>
      </c>
    </row>
    <row r="41530" ht="14.25" customHeight="1">
      <c r="A41530" s="5"/>
      <c r="B41530" s="5"/>
      <c r="C41530" s="5" t="str">
        <f>IFERROR(__xludf.DUMMYFUNCTION("""COMPUTED_VALUE"""),"")</f>
        <v/>
      </c>
      <c r="D41530" s="5">
        <v>0.0</v>
      </c>
    </row>
    <row r="41531" ht="14.25" customHeight="1">
      <c r="A41531" s="5"/>
      <c r="B41531" s="5"/>
      <c r="C41531" s="5" t="str">
        <f>IFERROR(__xludf.DUMMYFUNCTION("""COMPUTED_VALUE"""),"")</f>
        <v/>
      </c>
      <c r="D41531" s="5">
        <v>0.0</v>
      </c>
    </row>
    <row r="41532" ht="14.25" customHeight="1">
      <c r="A41532" s="5"/>
      <c r="B41532" s="5"/>
      <c r="C41532" s="5" t="str">
        <f>IFERROR(__xludf.DUMMYFUNCTION("""COMPUTED_VALUE"""),"")</f>
        <v/>
      </c>
      <c r="D41532" s="5">
        <v>0.0</v>
      </c>
    </row>
    <row r="41533" ht="14.25" customHeight="1">
      <c r="A41533" s="5"/>
      <c r="B41533" s="5"/>
      <c r="C41533" s="5" t="str">
        <f>IFERROR(__xludf.DUMMYFUNCTION("""COMPUTED_VALUE"""),"")</f>
        <v/>
      </c>
      <c r="D41533" s="5">
        <v>0.0</v>
      </c>
    </row>
    <row r="41534" ht="14.25" customHeight="1">
      <c r="A41534" s="5"/>
      <c r="B41534" s="5"/>
      <c r="C41534" s="5" t="str">
        <f>IFERROR(__xludf.DUMMYFUNCTION("""COMPUTED_VALUE"""),"")</f>
        <v/>
      </c>
      <c r="D41534" s="5">
        <v>0.0</v>
      </c>
    </row>
    <row r="41535" ht="14.25" customHeight="1">
      <c r="A41535" s="5"/>
      <c r="B41535" s="5"/>
      <c r="C41535" s="5" t="str">
        <f>IFERROR(__xludf.DUMMYFUNCTION("""COMPUTED_VALUE"""),"")</f>
        <v/>
      </c>
      <c r="D41535" s="5">
        <v>0.0</v>
      </c>
    </row>
    <row r="41536" ht="14.25" customHeight="1">
      <c r="A41536" s="5"/>
      <c r="B41536" s="5"/>
      <c r="C41536" s="5" t="str">
        <f>IFERROR(__xludf.DUMMYFUNCTION("""COMPUTED_VALUE"""),"")</f>
        <v/>
      </c>
      <c r="D41536" s="5">
        <v>0.0</v>
      </c>
    </row>
    <row r="41537" ht="14.25" customHeight="1">
      <c r="A41537" s="5"/>
      <c r="B41537" s="5"/>
      <c r="C41537" s="5" t="str">
        <f>IFERROR(__xludf.DUMMYFUNCTION("""COMPUTED_VALUE"""),"")</f>
        <v/>
      </c>
      <c r="D41537" s="5">
        <v>0.0</v>
      </c>
    </row>
    <row r="41538" ht="14.25" customHeight="1">
      <c r="A41538" s="5"/>
      <c r="B41538" s="5"/>
      <c r="C41538" s="5" t="str">
        <f>IFERROR(__xludf.DUMMYFUNCTION("""COMPUTED_VALUE"""),"")</f>
        <v/>
      </c>
      <c r="D41538" s="5">
        <v>0.0</v>
      </c>
    </row>
    <row r="41539" ht="14.25" customHeight="1">
      <c r="A41539" s="5"/>
      <c r="B41539" s="5"/>
      <c r="C41539" s="5" t="str">
        <f>IFERROR(__xludf.DUMMYFUNCTION("""COMPUTED_VALUE"""),"")</f>
        <v/>
      </c>
      <c r="D41539" s="5">
        <v>0.0</v>
      </c>
    </row>
    <row r="41540" ht="14.25" customHeight="1">
      <c r="A41540" s="5"/>
      <c r="B41540" s="5"/>
      <c r="C41540" s="5" t="str">
        <f>IFERROR(__xludf.DUMMYFUNCTION("""COMPUTED_VALUE"""),"")</f>
        <v/>
      </c>
      <c r="D41540" s="5">
        <v>0.0</v>
      </c>
    </row>
    <row r="41541" ht="14.25" customHeight="1">
      <c r="A41541" s="5"/>
      <c r="B41541" s="5"/>
      <c r="C41541" s="5" t="str">
        <f>IFERROR(__xludf.DUMMYFUNCTION("""COMPUTED_VALUE"""),"")</f>
        <v/>
      </c>
      <c r="D41541" s="5">
        <v>0.0</v>
      </c>
    </row>
    <row r="41542" ht="14.25" customHeight="1">
      <c r="A41542" s="5"/>
      <c r="B41542" s="5"/>
      <c r="C41542" s="5" t="str">
        <f>IFERROR(__xludf.DUMMYFUNCTION("""COMPUTED_VALUE"""),"")</f>
        <v/>
      </c>
      <c r="D41542" s="5">
        <v>0.0</v>
      </c>
    </row>
    <row r="41543" ht="14.25" customHeight="1">
      <c r="A41543" s="5"/>
      <c r="B41543" s="5"/>
      <c r="C41543" s="5" t="str">
        <f>IFERROR(__xludf.DUMMYFUNCTION("""COMPUTED_VALUE"""),"")</f>
        <v/>
      </c>
      <c r="D41543" s="5">
        <v>0.0</v>
      </c>
    </row>
    <row r="41544" ht="14.25" customHeight="1">
      <c r="A41544" s="5"/>
      <c r="B41544" s="5"/>
      <c r="C41544" s="5" t="str">
        <f>IFERROR(__xludf.DUMMYFUNCTION("""COMPUTED_VALUE"""),"")</f>
        <v/>
      </c>
      <c r="D41544" s="5">
        <v>0.0</v>
      </c>
    </row>
    <row r="41545" ht="14.25" customHeight="1">
      <c r="A41545" s="5"/>
      <c r="B41545" s="5"/>
      <c r="C41545" s="5" t="str">
        <f>IFERROR(__xludf.DUMMYFUNCTION("""COMPUTED_VALUE"""),"")</f>
        <v/>
      </c>
      <c r="D41545" s="5">
        <v>0.0</v>
      </c>
    </row>
    <row r="41546" ht="14.25" customHeight="1">
      <c r="A41546" s="5"/>
      <c r="B41546" s="5"/>
      <c r="C41546" s="5" t="str">
        <f>IFERROR(__xludf.DUMMYFUNCTION("""COMPUTED_VALUE"""),"")</f>
        <v/>
      </c>
      <c r="D41546" s="5">
        <v>0.0</v>
      </c>
    </row>
    <row r="41547" ht="14.25" customHeight="1">
      <c r="A41547" s="5"/>
      <c r="B41547" s="5"/>
      <c r="C41547" s="5" t="str">
        <f>IFERROR(__xludf.DUMMYFUNCTION("""COMPUTED_VALUE"""),"")</f>
        <v/>
      </c>
      <c r="D41547" s="5">
        <v>0.0</v>
      </c>
    </row>
    <row r="41548" ht="14.25" customHeight="1">
      <c r="A41548" s="5"/>
      <c r="B41548" s="5"/>
      <c r="C41548" s="5" t="str">
        <f>IFERROR(__xludf.DUMMYFUNCTION("""COMPUTED_VALUE"""),"")</f>
        <v/>
      </c>
      <c r="D41548" s="5">
        <v>0.0</v>
      </c>
    </row>
    <row r="41549" ht="14.25" customHeight="1">
      <c r="A41549" s="5"/>
      <c r="B41549" s="5"/>
      <c r="C41549" s="5" t="str">
        <f>IFERROR(__xludf.DUMMYFUNCTION("""COMPUTED_VALUE"""),"")</f>
        <v/>
      </c>
      <c r="D41549" s="5">
        <v>0.0</v>
      </c>
    </row>
    <row r="41550" ht="14.25" customHeight="1">
      <c r="A41550" s="5"/>
      <c r="B41550" s="5"/>
      <c r="C41550" s="5" t="str">
        <f>IFERROR(__xludf.DUMMYFUNCTION("""COMPUTED_VALUE"""),"")</f>
        <v/>
      </c>
      <c r="D41550" s="5">
        <v>0.0</v>
      </c>
    </row>
    <row r="41551" ht="14.25" customHeight="1">
      <c r="A41551" s="5"/>
      <c r="B41551" s="5"/>
      <c r="C41551" s="5" t="str">
        <f>IFERROR(__xludf.DUMMYFUNCTION("""COMPUTED_VALUE"""),"")</f>
        <v/>
      </c>
      <c r="D41551" s="5">
        <v>0.0</v>
      </c>
    </row>
    <row r="41552" ht="14.25" customHeight="1">
      <c r="A41552" s="5"/>
      <c r="B41552" s="5"/>
      <c r="C41552" s="5" t="str">
        <f>IFERROR(__xludf.DUMMYFUNCTION("""COMPUTED_VALUE"""),"")</f>
        <v/>
      </c>
      <c r="D41552" s="5">
        <v>0.0</v>
      </c>
    </row>
    <row r="41553" ht="14.25" customHeight="1">
      <c r="A41553" s="5"/>
      <c r="B41553" s="5"/>
      <c r="C41553" s="5" t="str">
        <f>IFERROR(__xludf.DUMMYFUNCTION("""COMPUTED_VALUE"""),"")</f>
        <v/>
      </c>
      <c r="D41553" s="5">
        <v>0.0</v>
      </c>
    </row>
    <row r="41554" ht="14.25" customHeight="1">
      <c r="A41554" s="5"/>
      <c r="B41554" s="5"/>
      <c r="C41554" s="5" t="str">
        <f>IFERROR(__xludf.DUMMYFUNCTION("""COMPUTED_VALUE"""),"")</f>
        <v/>
      </c>
      <c r="D41554" s="5">
        <v>0.0</v>
      </c>
    </row>
    <row r="41555" ht="14.25" customHeight="1">
      <c r="A41555" s="5"/>
      <c r="B41555" s="5"/>
      <c r="C41555" s="5" t="str">
        <f>IFERROR(__xludf.DUMMYFUNCTION("""COMPUTED_VALUE"""),"")</f>
        <v/>
      </c>
      <c r="D41555" s="5">
        <v>0.0</v>
      </c>
    </row>
    <row r="41556" ht="14.25" customHeight="1">
      <c r="A41556" s="5"/>
      <c r="B41556" s="5"/>
      <c r="C41556" s="5" t="str">
        <f>IFERROR(__xludf.DUMMYFUNCTION("""COMPUTED_VALUE"""),"")</f>
        <v/>
      </c>
      <c r="D41556" s="5">
        <v>0.0</v>
      </c>
    </row>
    <row r="41557" ht="14.25" customHeight="1">
      <c r="A41557" s="5"/>
      <c r="B41557" s="5"/>
      <c r="C41557" s="5" t="str">
        <f>IFERROR(__xludf.DUMMYFUNCTION("""COMPUTED_VALUE"""),"")</f>
        <v/>
      </c>
      <c r="D41557" s="5">
        <v>0.0</v>
      </c>
    </row>
    <row r="41558" ht="14.25" customHeight="1">
      <c r="A41558" s="5"/>
      <c r="B41558" s="5"/>
      <c r="C41558" s="5" t="str">
        <f>IFERROR(__xludf.DUMMYFUNCTION("""COMPUTED_VALUE"""),"")</f>
        <v/>
      </c>
      <c r="D41558" s="5">
        <v>0.0</v>
      </c>
    </row>
    <row r="41559" ht="14.25" customHeight="1">
      <c r="A41559" s="5"/>
      <c r="B41559" s="5"/>
      <c r="C41559" s="5" t="str">
        <f>IFERROR(__xludf.DUMMYFUNCTION("""COMPUTED_VALUE"""),"")</f>
        <v/>
      </c>
      <c r="D41559" s="5">
        <v>0.0</v>
      </c>
    </row>
    <row r="41560" ht="14.25" customHeight="1">
      <c r="A41560" s="5"/>
      <c r="B41560" s="5"/>
      <c r="C41560" s="5" t="str">
        <f>IFERROR(__xludf.DUMMYFUNCTION("""COMPUTED_VALUE"""),"")</f>
        <v/>
      </c>
      <c r="D41560" s="5">
        <v>0.0</v>
      </c>
    </row>
    <row r="41561" ht="14.25" customHeight="1">
      <c r="A41561" s="5"/>
      <c r="B41561" s="5"/>
      <c r="C41561" s="5" t="str">
        <f>IFERROR(__xludf.DUMMYFUNCTION("""COMPUTED_VALUE"""),"")</f>
        <v/>
      </c>
      <c r="D41561" s="5">
        <v>0.0</v>
      </c>
    </row>
    <row r="41562" ht="14.25" customHeight="1">
      <c r="A41562" s="5"/>
      <c r="B41562" s="5"/>
      <c r="C41562" s="5" t="str">
        <f>IFERROR(__xludf.DUMMYFUNCTION("""COMPUTED_VALUE"""),"")</f>
        <v/>
      </c>
      <c r="D41562" s="5">
        <v>0.0</v>
      </c>
    </row>
    <row r="41563" ht="14.25" customHeight="1">
      <c r="A41563" s="5"/>
      <c r="B41563" s="5"/>
      <c r="C41563" s="5" t="str">
        <f>IFERROR(__xludf.DUMMYFUNCTION("""COMPUTED_VALUE"""),"")</f>
        <v/>
      </c>
      <c r="D41563" s="5">
        <v>0.0</v>
      </c>
    </row>
    <row r="41564" ht="14.25" customHeight="1">
      <c r="A41564" s="5"/>
      <c r="B41564" s="5"/>
      <c r="C41564" s="5" t="str">
        <f>IFERROR(__xludf.DUMMYFUNCTION("""COMPUTED_VALUE"""),"")</f>
        <v/>
      </c>
      <c r="D41564" s="5">
        <v>0.0</v>
      </c>
    </row>
    <row r="41565" ht="14.25" customHeight="1">
      <c r="A41565" s="5"/>
      <c r="B41565" s="5"/>
      <c r="C41565" s="5" t="str">
        <f>IFERROR(__xludf.DUMMYFUNCTION("""COMPUTED_VALUE"""),"")</f>
        <v/>
      </c>
      <c r="D41565" s="5">
        <v>0.0</v>
      </c>
    </row>
    <row r="41566" ht="14.25" customHeight="1">
      <c r="A41566" s="5"/>
      <c r="B41566" s="5"/>
      <c r="C41566" s="5" t="str">
        <f>IFERROR(__xludf.DUMMYFUNCTION("""COMPUTED_VALUE"""),"")</f>
        <v/>
      </c>
      <c r="D41566" s="5">
        <v>0.0</v>
      </c>
    </row>
    <row r="41567" ht="14.25" customHeight="1">
      <c r="A41567" s="5"/>
      <c r="B41567" s="5"/>
      <c r="C41567" s="5" t="str">
        <f>IFERROR(__xludf.DUMMYFUNCTION("""COMPUTED_VALUE"""),"")</f>
        <v/>
      </c>
      <c r="D41567" s="5">
        <v>0.0</v>
      </c>
    </row>
    <row r="41568" ht="14.25" customHeight="1">
      <c r="A41568" s="5"/>
      <c r="B41568" s="5"/>
      <c r="C41568" s="5" t="str">
        <f>IFERROR(__xludf.DUMMYFUNCTION("""COMPUTED_VALUE"""),"")</f>
        <v/>
      </c>
      <c r="D41568" s="5">
        <v>0.0</v>
      </c>
    </row>
    <row r="41569" ht="14.25" customHeight="1">
      <c r="A41569" s="5"/>
      <c r="B41569" s="5"/>
      <c r="C41569" s="5" t="str">
        <f>IFERROR(__xludf.DUMMYFUNCTION("""COMPUTED_VALUE"""),"")</f>
        <v/>
      </c>
      <c r="D41569" s="5">
        <v>0.0</v>
      </c>
    </row>
    <row r="41570" ht="14.25" customHeight="1">
      <c r="A41570" s="5"/>
      <c r="B41570" s="5"/>
      <c r="C41570" s="5" t="str">
        <f>IFERROR(__xludf.DUMMYFUNCTION("""COMPUTED_VALUE"""),"")</f>
        <v/>
      </c>
      <c r="D41570" s="5">
        <v>0.0</v>
      </c>
    </row>
    <row r="41571" ht="14.25" customHeight="1">
      <c r="A41571" s="5"/>
      <c r="B41571" s="5"/>
      <c r="C41571" s="5" t="str">
        <f>IFERROR(__xludf.DUMMYFUNCTION("""COMPUTED_VALUE"""),"")</f>
        <v/>
      </c>
      <c r="D41571" s="5">
        <v>0.0</v>
      </c>
    </row>
    <row r="41572" ht="14.25" customHeight="1">
      <c r="A41572" s="5"/>
      <c r="B41572" s="5"/>
      <c r="C41572" s="5" t="str">
        <f>IFERROR(__xludf.DUMMYFUNCTION("""COMPUTED_VALUE"""),"")</f>
        <v/>
      </c>
      <c r="D41572" s="5">
        <v>0.0</v>
      </c>
    </row>
    <row r="41573" ht="14.25" customHeight="1">
      <c r="A41573" s="5"/>
      <c r="B41573" s="5"/>
      <c r="C41573" s="5" t="str">
        <f>IFERROR(__xludf.DUMMYFUNCTION("""COMPUTED_VALUE"""),"")</f>
        <v/>
      </c>
      <c r="D41573" s="5">
        <v>0.0</v>
      </c>
    </row>
    <row r="41574" ht="14.25" customHeight="1">
      <c r="A41574" s="5"/>
      <c r="B41574" s="5"/>
      <c r="C41574" s="5" t="str">
        <f>IFERROR(__xludf.DUMMYFUNCTION("""COMPUTED_VALUE"""),"")</f>
        <v/>
      </c>
      <c r="D41574" s="5">
        <v>0.0</v>
      </c>
    </row>
    <row r="41575" ht="14.25" customHeight="1">
      <c r="A41575" s="5"/>
      <c r="B41575" s="5"/>
      <c r="C41575" s="5" t="str">
        <f>IFERROR(__xludf.DUMMYFUNCTION("""COMPUTED_VALUE"""),"")</f>
        <v/>
      </c>
      <c r="D41575" s="5">
        <v>0.0</v>
      </c>
    </row>
    <row r="41576" ht="14.25" customHeight="1">
      <c r="A41576" s="5"/>
      <c r="B41576" s="5"/>
      <c r="C41576" s="5" t="str">
        <f>IFERROR(__xludf.DUMMYFUNCTION("""COMPUTED_VALUE"""),"")</f>
        <v/>
      </c>
      <c r="D41576" s="5">
        <v>0.0</v>
      </c>
    </row>
    <row r="41577" ht="14.25" customHeight="1">
      <c r="A41577" s="5"/>
      <c r="B41577" s="5"/>
      <c r="C41577" s="5" t="str">
        <f>IFERROR(__xludf.DUMMYFUNCTION("""COMPUTED_VALUE"""),"")</f>
        <v/>
      </c>
      <c r="D41577" s="5">
        <v>0.0</v>
      </c>
    </row>
    <row r="41578" ht="14.25" customHeight="1">
      <c r="A41578" s="5"/>
      <c r="B41578" s="5"/>
      <c r="C41578" s="5" t="str">
        <f>IFERROR(__xludf.DUMMYFUNCTION("""COMPUTED_VALUE"""),"")</f>
        <v/>
      </c>
      <c r="D41578" s="5">
        <v>0.0</v>
      </c>
    </row>
    <row r="41579" ht="14.25" customHeight="1">
      <c r="A41579" s="5"/>
      <c r="B41579" s="5"/>
      <c r="C41579" s="5" t="str">
        <f>IFERROR(__xludf.DUMMYFUNCTION("""COMPUTED_VALUE"""),"")</f>
        <v/>
      </c>
      <c r="D41579" s="5">
        <v>0.0</v>
      </c>
    </row>
    <row r="41580" ht="14.25" customHeight="1">
      <c r="A41580" s="5"/>
      <c r="B41580" s="5"/>
      <c r="C41580" s="5" t="str">
        <f>IFERROR(__xludf.DUMMYFUNCTION("""COMPUTED_VALUE"""),"")</f>
        <v/>
      </c>
      <c r="D41580" s="5">
        <v>0.0</v>
      </c>
    </row>
    <row r="41581" ht="14.25" customHeight="1">
      <c r="A41581" s="5"/>
      <c r="B41581" s="5"/>
      <c r="C41581" s="5" t="str">
        <f>IFERROR(__xludf.DUMMYFUNCTION("""COMPUTED_VALUE"""),"")</f>
        <v/>
      </c>
      <c r="D41581" s="5">
        <v>0.0</v>
      </c>
    </row>
    <row r="41582" ht="14.25" customHeight="1">
      <c r="A41582" s="5"/>
      <c r="B41582" s="5"/>
      <c r="C41582" s="5" t="str">
        <f>IFERROR(__xludf.DUMMYFUNCTION("""COMPUTED_VALUE"""),"")</f>
        <v/>
      </c>
      <c r="D41582" s="5">
        <v>0.0</v>
      </c>
    </row>
    <row r="41583" ht="14.25" customHeight="1">
      <c r="A41583" s="5"/>
      <c r="B41583" s="5"/>
      <c r="C41583" s="5" t="str">
        <f>IFERROR(__xludf.DUMMYFUNCTION("""COMPUTED_VALUE"""),"")</f>
        <v/>
      </c>
      <c r="D41583" s="5">
        <v>0.0</v>
      </c>
    </row>
    <row r="41584" ht="14.25" customHeight="1">
      <c r="A41584" s="5"/>
      <c r="B41584" s="5"/>
      <c r="C41584" s="5" t="str">
        <f>IFERROR(__xludf.DUMMYFUNCTION("""COMPUTED_VALUE"""),"")</f>
        <v/>
      </c>
      <c r="D41584" s="5">
        <v>0.0</v>
      </c>
    </row>
    <row r="41585" ht="14.25" customHeight="1">
      <c r="A41585" s="5"/>
      <c r="B41585" s="5"/>
      <c r="C41585" s="5" t="str">
        <f>IFERROR(__xludf.DUMMYFUNCTION("""COMPUTED_VALUE"""),"")</f>
        <v/>
      </c>
      <c r="D41585" s="5">
        <v>0.0</v>
      </c>
    </row>
    <row r="41586" ht="14.25" customHeight="1">
      <c r="A41586" s="5"/>
      <c r="B41586" s="5"/>
      <c r="C41586" s="5" t="str">
        <f>IFERROR(__xludf.DUMMYFUNCTION("""COMPUTED_VALUE"""),"")</f>
        <v/>
      </c>
      <c r="D41586" s="5">
        <v>0.0</v>
      </c>
    </row>
    <row r="41587" ht="14.25" customHeight="1">
      <c r="A41587" s="5"/>
      <c r="B41587" s="5"/>
      <c r="C41587" s="5" t="str">
        <f>IFERROR(__xludf.DUMMYFUNCTION("""COMPUTED_VALUE"""),"")</f>
        <v/>
      </c>
      <c r="D41587" s="5">
        <v>0.0</v>
      </c>
    </row>
    <row r="41588" ht="14.25" customHeight="1">
      <c r="A41588" s="5"/>
      <c r="B41588" s="5"/>
      <c r="C41588" s="5" t="str">
        <f>IFERROR(__xludf.DUMMYFUNCTION("""COMPUTED_VALUE"""),"")</f>
        <v/>
      </c>
      <c r="D41588" s="5">
        <v>0.0</v>
      </c>
    </row>
    <row r="41589" ht="14.25" customHeight="1">
      <c r="A41589" s="5"/>
      <c r="B41589" s="5"/>
      <c r="C41589" s="5" t="str">
        <f>IFERROR(__xludf.DUMMYFUNCTION("""COMPUTED_VALUE"""),"")</f>
        <v/>
      </c>
      <c r="D41589" s="5">
        <v>0.0</v>
      </c>
    </row>
    <row r="41590" ht="14.25" customHeight="1">
      <c r="A41590" s="5"/>
      <c r="B41590" s="5"/>
      <c r="C41590" s="5" t="str">
        <f>IFERROR(__xludf.DUMMYFUNCTION("""COMPUTED_VALUE"""),"")</f>
        <v/>
      </c>
      <c r="D41590" s="5">
        <v>0.0</v>
      </c>
    </row>
    <row r="41591" ht="14.25" customHeight="1">
      <c r="A41591" s="5"/>
      <c r="B41591" s="5"/>
      <c r="C41591" s="5" t="str">
        <f>IFERROR(__xludf.DUMMYFUNCTION("""COMPUTED_VALUE"""),"")</f>
        <v/>
      </c>
      <c r="D41591" s="5">
        <v>0.0</v>
      </c>
    </row>
    <row r="41592" ht="14.25" customHeight="1">
      <c r="A41592" s="5"/>
      <c r="B41592" s="5"/>
      <c r="C41592" s="5" t="str">
        <f>IFERROR(__xludf.DUMMYFUNCTION("""COMPUTED_VALUE"""),"")</f>
        <v/>
      </c>
      <c r="D41592" s="5">
        <v>0.0</v>
      </c>
    </row>
    <row r="41593" ht="14.25" customHeight="1">
      <c r="A41593" s="5"/>
      <c r="B41593" s="5"/>
      <c r="C41593" s="5" t="str">
        <f>IFERROR(__xludf.DUMMYFUNCTION("""COMPUTED_VALUE"""),"")</f>
        <v/>
      </c>
      <c r="D41593" s="5">
        <v>0.0</v>
      </c>
    </row>
    <row r="41594" ht="14.25" customHeight="1">
      <c r="A41594" s="5"/>
      <c r="B41594" s="5"/>
      <c r="C41594" s="5" t="str">
        <f>IFERROR(__xludf.DUMMYFUNCTION("""COMPUTED_VALUE"""),"")</f>
        <v/>
      </c>
      <c r="D41594" s="5">
        <v>0.0</v>
      </c>
    </row>
    <row r="41595" ht="14.25" customHeight="1">
      <c r="A41595" s="5"/>
      <c r="B41595" s="5"/>
      <c r="C41595" s="5" t="str">
        <f>IFERROR(__xludf.DUMMYFUNCTION("""COMPUTED_VALUE"""),"")</f>
        <v/>
      </c>
      <c r="D41595" s="5">
        <v>0.0</v>
      </c>
    </row>
    <row r="41596" ht="14.25" customHeight="1">
      <c r="A41596" s="5"/>
      <c r="B41596" s="5"/>
      <c r="C41596" s="5" t="str">
        <f>IFERROR(__xludf.DUMMYFUNCTION("""COMPUTED_VALUE"""),"")</f>
        <v/>
      </c>
      <c r="D41596" s="5">
        <v>0.0</v>
      </c>
    </row>
    <row r="41597" ht="14.25" customHeight="1">
      <c r="A41597" s="5"/>
      <c r="B41597" s="5"/>
      <c r="C41597" s="5" t="str">
        <f>IFERROR(__xludf.DUMMYFUNCTION("""COMPUTED_VALUE"""),"")</f>
        <v/>
      </c>
      <c r="D41597" s="5">
        <v>0.0</v>
      </c>
    </row>
    <row r="41598" ht="14.25" customHeight="1">
      <c r="A41598" s="5"/>
      <c r="B41598" s="5"/>
      <c r="C41598" s="5" t="str">
        <f>IFERROR(__xludf.DUMMYFUNCTION("""COMPUTED_VALUE"""),"")</f>
        <v/>
      </c>
      <c r="D41598" s="5">
        <v>0.0</v>
      </c>
    </row>
    <row r="41599" ht="14.25" customHeight="1">
      <c r="A41599" s="5"/>
      <c r="B41599" s="5"/>
      <c r="C41599" s="5" t="str">
        <f>IFERROR(__xludf.DUMMYFUNCTION("""COMPUTED_VALUE"""),"")</f>
        <v/>
      </c>
      <c r="D41599" s="5">
        <v>0.0</v>
      </c>
    </row>
    <row r="41600" ht="14.25" customHeight="1">
      <c r="A41600" s="5"/>
      <c r="B41600" s="5"/>
      <c r="C41600" s="5" t="str">
        <f>IFERROR(__xludf.DUMMYFUNCTION("""COMPUTED_VALUE"""),"")</f>
        <v/>
      </c>
      <c r="D41600" s="5">
        <v>0.0</v>
      </c>
    </row>
    <row r="41601" ht="14.25" customHeight="1">
      <c r="A41601" s="5"/>
      <c r="B41601" s="5"/>
      <c r="C41601" s="5" t="str">
        <f>IFERROR(__xludf.DUMMYFUNCTION("""COMPUTED_VALUE"""),"")</f>
        <v/>
      </c>
      <c r="D41601" s="5">
        <v>0.0</v>
      </c>
    </row>
    <row r="41602" ht="14.25" customHeight="1">
      <c r="A41602" s="5"/>
      <c r="B41602" s="5"/>
      <c r="C41602" s="5" t="str">
        <f>IFERROR(__xludf.DUMMYFUNCTION("""COMPUTED_VALUE"""),"")</f>
        <v/>
      </c>
      <c r="D41602" s="5">
        <v>0.0</v>
      </c>
    </row>
    <row r="41603" ht="14.25" customHeight="1">
      <c r="A41603" s="5"/>
      <c r="B41603" s="5"/>
      <c r="C41603" s="5" t="str">
        <f>IFERROR(__xludf.DUMMYFUNCTION("""COMPUTED_VALUE"""),"")</f>
        <v/>
      </c>
      <c r="D41603" s="5">
        <v>0.0</v>
      </c>
    </row>
    <row r="41604" ht="14.25" customHeight="1">
      <c r="A41604" s="5"/>
      <c r="B41604" s="5"/>
      <c r="C41604" s="5" t="str">
        <f>IFERROR(__xludf.DUMMYFUNCTION("""COMPUTED_VALUE"""),"")</f>
        <v/>
      </c>
      <c r="D41604" s="5">
        <v>0.0</v>
      </c>
    </row>
    <row r="41605" ht="14.25" customHeight="1">
      <c r="A41605" s="5"/>
      <c r="B41605" s="5"/>
      <c r="C41605" s="5" t="str">
        <f>IFERROR(__xludf.DUMMYFUNCTION("""COMPUTED_VALUE"""),"")</f>
        <v/>
      </c>
      <c r="D41605" s="5">
        <v>0.0</v>
      </c>
    </row>
    <row r="41606" ht="14.25" customHeight="1">
      <c r="A41606" s="5"/>
      <c r="B41606" s="5"/>
      <c r="C41606" s="5" t="str">
        <f>IFERROR(__xludf.DUMMYFUNCTION("""COMPUTED_VALUE"""),"")</f>
        <v/>
      </c>
      <c r="D41606" s="5">
        <v>0.0</v>
      </c>
    </row>
    <row r="41607" ht="14.25" customHeight="1">
      <c r="A41607" s="5"/>
      <c r="B41607" s="5"/>
      <c r="C41607" s="5" t="str">
        <f>IFERROR(__xludf.DUMMYFUNCTION("""COMPUTED_VALUE"""),"")</f>
        <v/>
      </c>
      <c r="D41607" s="5">
        <v>0.0</v>
      </c>
    </row>
    <row r="41608" ht="14.25" customHeight="1">
      <c r="A41608" s="5"/>
      <c r="B41608" s="5"/>
      <c r="C41608" s="5" t="str">
        <f>IFERROR(__xludf.DUMMYFUNCTION("""COMPUTED_VALUE"""),"")</f>
        <v/>
      </c>
      <c r="D41608" s="5">
        <v>0.0</v>
      </c>
    </row>
    <row r="41609" ht="14.25" customHeight="1">
      <c r="A41609" s="5"/>
      <c r="B41609" s="5"/>
      <c r="C41609" s="5" t="str">
        <f>IFERROR(__xludf.DUMMYFUNCTION("""COMPUTED_VALUE"""),"")</f>
        <v/>
      </c>
      <c r="D41609" s="5">
        <v>0.0</v>
      </c>
    </row>
    <row r="41610" ht="14.25" customHeight="1">
      <c r="A41610" s="5"/>
      <c r="B41610" s="5"/>
      <c r="C41610" s="5" t="str">
        <f>IFERROR(__xludf.DUMMYFUNCTION("""COMPUTED_VALUE"""),"")</f>
        <v/>
      </c>
      <c r="D41610" s="5">
        <v>0.0</v>
      </c>
    </row>
    <row r="41611" ht="14.25" customHeight="1">
      <c r="A41611" s="5"/>
      <c r="B41611" s="5"/>
      <c r="C41611" s="5" t="str">
        <f>IFERROR(__xludf.DUMMYFUNCTION("""COMPUTED_VALUE"""),"")</f>
        <v/>
      </c>
      <c r="D41611" s="5">
        <v>0.0</v>
      </c>
    </row>
    <row r="41612" ht="14.25" customHeight="1">
      <c r="A41612" s="5"/>
      <c r="B41612" s="5"/>
      <c r="C41612" s="5" t="str">
        <f>IFERROR(__xludf.DUMMYFUNCTION("""COMPUTED_VALUE"""),"")</f>
        <v/>
      </c>
      <c r="D41612" s="5">
        <v>0.0</v>
      </c>
    </row>
    <row r="41613" ht="14.25" customHeight="1">
      <c r="A41613" s="5"/>
      <c r="B41613" s="5"/>
      <c r="C41613" s="5" t="str">
        <f>IFERROR(__xludf.DUMMYFUNCTION("""COMPUTED_VALUE"""),"")</f>
        <v/>
      </c>
      <c r="D41613" s="5">
        <v>0.0</v>
      </c>
    </row>
    <row r="41614" ht="14.25" customHeight="1">
      <c r="A41614" s="5"/>
      <c r="B41614" s="5"/>
      <c r="C41614" s="5" t="str">
        <f>IFERROR(__xludf.DUMMYFUNCTION("""COMPUTED_VALUE"""),"")</f>
        <v/>
      </c>
      <c r="D41614" s="5">
        <v>0.0</v>
      </c>
    </row>
    <row r="41615" ht="14.25" customHeight="1">
      <c r="A41615" s="5"/>
      <c r="B41615" s="5"/>
      <c r="C41615" s="5" t="str">
        <f>IFERROR(__xludf.DUMMYFUNCTION("""COMPUTED_VALUE"""),"")</f>
        <v/>
      </c>
      <c r="D41615" s="5">
        <v>0.0</v>
      </c>
    </row>
    <row r="41616" ht="14.25" customHeight="1">
      <c r="A41616" s="5"/>
      <c r="B41616" s="5"/>
      <c r="C41616" s="5" t="str">
        <f>IFERROR(__xludf.DUMMYFUNCTION("""COMPUTED_VALUE"""),"")</f>
        <v/>
      </c>
      <c r="D41616" s="5">
        <v>0.0</v>
      </c>
    </row>
    <row r="41617" ht="14.25" customHeight="1">
      <c r="A41617" s="5"/>
      <c r="B41617" s="5"/>
      <c r="C41617" s="5" t="str">
        <f>IFERROR(__xludf.DUMMYFUNCTION("""COMPUTED_VALUE"""),"")</f>
        <v/>
      </c>
      <c r="D41617" s="5">
        <v>0.0</v>
      </c>
    </row>
    <row r="41618" ht="14.25" customHeight="1">
      <c r="A41618" s="5"/>
      <c r="B41618" s="5"/>
      <c r="C41618" s="5" t="str">
        <f>IFERROR(__xludf.DUMMYFUNCTION("""COMPUTED_VALUE"""),"")</f>
        <v/>
      </c>
      <c r="D41618" s="5">
        <v>0.0</v>
      </c>
    </row>
    <row r="41619" ht="14.25" customHeight="1">
      <c r="A41619" s="5"/>
      <c r="B41619" s="5"/>
      <c r="C41619" s="5" t="str">
        <f>IFERROR(__xludf.DUMMYFUNCTION("""COMPUTED_VALUE"""),"")</f>
        <v/>
      </c>
      <c r="D41619" s="5">
        <v>0.0</v>
      </c>
    </row>
    <row r="41620" ht="14.25" customHeight="1">
      <c r="A41620" s="5"/>
      <c r="B41620" s="5"/>
      <c r="C41620" s="5" t="str">
        <f>IFERROR(__xludf.DUMMYFUNCTION("""COMPUTED_VALUE"""),"")</f>
        <v/>
      </c>
      <c r="D41620" s="5">
        <v>0.0</v>
      </c>
    </row>
    <row r="41621" ht="14.25" customHeight="1">
      <c r="A41621" s="5"/>
      <c r="B41621" s="5"/>
      <c r="C41621" s="5" t="str">
        <f>IFERROR(__xludf.DUMMYFUNCTION("""COMPUTED_VALUE"""),"")</f>
        <v/>
      </c>
      <c r="D41621" s="5">
        <v>0.0</v>
      </c>
    </row>
    <row r="41622" ht="14.25" customHeight="1">
      <c r="A41622" s="5"/>
      <c r="B41622" s="5"/>
      <c r="C41622" s="5" t="str">
        <f>IFERROR(__xludf.DUMMYFUNCTION("""COMPUTED_VALUE"""),"")</f>
        <v/>
      </c>
      <c r="D41622" s="5">
        <v>0.0</v>
      </c>
    </row>
    <row r="41623" ht="14.25" customHeight="1">
      <c r="A41623" s="5"/>
      <c r="B41623" s="5"/>
      <c r="C41623" s="5" t="str">
        <f>IFERROR(__xludf.DUMMYFUNCTION("""COMPUTED_VALUE"""),"")</f>
        <v/>
      </c>
      <c r="D41623" s="5">
        <v>0.0</v>
      </c>
    </row>
    <row r="41624" ht="14.25" customHeight="1">
      <c r="A41624" s="5"/>
      <c r="B41624" s="5"/>
      <c r="C41624" s="5" t="str">
        <f>IFERROR(__xludf.DUMMYFUNCTION("""COMPUTED_VALUE"""),"")</f>
        <v/>
      </c>
      <c r="D41624" s="5">
        <v>0.0</v>
      </c>
    </row>
    <row r="41625" ht="14.25" customHeight="1">
      <c r="A41625" s="5"/>
      <c r="B41625" s="5"/>
      <c r="C41625" s="5" t="str">
        <f>IFERROR(__xludf.DUMMYFUNCTION("""COMPUTED_VALUE"""),"")</f>
        <v/>
      </c>
      <c r="D41625" s="5">
        <v>0.0</v>
      </c>
    </row>
    <row r="41626" ht="14.25" customHeight="1">
      <c r="A41626" s="5"/>
      <c r="B41626" s="5"/>
      <c r="C41626" s="5" t="str">
        <f>IFERROR(__xludf.DUMMYFUNCTION("""COMPUTED_VALUE"""),"")</f>
        <v/>
      </c>
      <c r="D41626" s="5">
        <v>0.0</v>
      </c>
    </row>
    <row r="41627" ht="14.25" customHeight="1">
      <c r="A41627" s="5"/>
      <c r="B41627" s="5"/>
      <c r="C41627" s="5" t="str">
        <f>IFERROR(__xludf.DUMMYFUNCTION("""COMPUTED_VALUE"""),"")</f>
        <v/>
      </c>
      <c r="D41627" s="5">
        <v>0.0</v>
      </c>
    </row>
    <row r="41628" ht="14.25" customHeight="1">
      <c r="A41628" s="5"/>
      <c r="B41628" s="5"/>
      <c r="C41628" s="5" t="str">
        <f>IFERROR(__xludf.DUMMYFUNCTION("""COMPUTED_VALUE"""),"")</f>
        <v/>
      </c>
      <c r="D41628" s="5">
        <v>0.0</v>
      </c>
    </row>
    <row r="41629" ht="14.25" customHeight="1">
      <c r="A41629" s="5"/>
      <c r="B41629" s="5"/>
      <c r="C41629" s="5" t="str">
        <f>IFERROR(__xludf.DUMMYFUNCTION("""COMPUTED_VALUE"""),"")</f>
        <v/>
      </c>
      <c r="D41629" s="5">
        <v>0.0</v>
      </c>
    </row>
    <row r="41630" ht="14.25" customHeight="1">
      <c r="A41630" s="5"/>
      <c r="B41630" s="5"/>
      <c r="C41630" s="5" t="str">
        <f>IFERROR(__xludf.DUMMYFUNCTION("""COMPUTED_VALUE"""),"")</f>
        <v/>
      </c>
      <c r="D41630" s="5">
        <v>0.0</v>
      </c>
    </row>
    <row r="41631" ht="14.25" customHeight="1">
      <c r="A41631" s="5"/>
      <c r="B41631" s="5"/>
      <c r="C41631" s="5" t="str">
        <f>IFERROR(__xludf.DUMMYFUNCTION("""COMPUTED_VALUE"""),"")</f>
        <v/>
      </c>
      <c r="D41631" s="5">
        <v>0.0</v>
      </c>
    </row>
    <row r="41632" ht="14.25" customHeight="1">
      <c r="A41632" s="5"/>
      <c r="B41632" s="5"/>
      <c r="C41632" s="5" t="str">
        <f>IFERROR(__xludf.DUMMYFUNCTION("""COMPUTED_VALUE"""),"")</f>
        <v/>
      </c>
      <c r="D41632" s="5">
        <v>0.0</v>
      </c>
    </row>
    <row r="41633" ht="14.25" customHeight="1">
      <c r="A41633" s="5"/>
      <c r="B41633" s="5"/>
      <c r="C41633" s="5" t="str">
        <f>IFERROR(__xludf.DUMMYFUNCTION("""COMPUTED_VALUE"""),"")</f>
        <v/>
      </c>
      <c r="D41633" s="5">
        <v>0.0</v>
      </c>
    </row>
    <row r="41634" ht="14.25" customHeight="1">
      <c r="A41634" s="5"/>
      <c r="B41634" s="5"/>
      <c r="C41634" s="5" t="str">
        <f>IFERROR(__xludf.DUMMYFUNCTION("""COMPUTED_VALUE"""),"")</f>
        <v/>
      </c>
      <c r="D41634" s="5">
        <v>0.0</v>
      </c>
    </row>
    <row r="41635" ht="14.25" customHeight="1">
      <c r="A41635" s="5"/>
      <c r="B41635" s="5"/>
      <c r="C41635" s="5" t="str">
        <f>IFERROR(__xludf.DUMMYFUNCTION("""COMPUTED_VALUE"""),"")</f>
        <v/>
      </c>
      <c r="D41635" s="5">
        <v>0.0</v>
      </c>
    </row>
    <row r="41636" ht="14.25" customHeight="1">
      <c r="A41636" s="5"/>
      <c r="B41636" s="5"/>
      <c r="C41636" s="5" t="str">
        <f>IFERROR(__xludf.DUMMYFUNCTION("""COMPUTED_VALUE"""),"")</f>
        <v/>
      </c>
      <c r="D41636" s="5">
        <v>0.0</v>
      </c>
    </row>
    <row r="41637" ht="14.25" customHeight="1">
      <c r="A41637" s="5"/>
      <c r="B41637" s="5"/>
      <c r="C41637" s="5" t="str">
        <f>IFERROR(__xludf.DUMMYFUNCTION("""COMPUTED_VALUE"""),"")</f>
        <v/>
      </c>
      <c r="D41637" s="5">
        <v>0.0</v>
      </c>
    </row>
    <row r="41638" ht="14.25" customHeight="1">
      <c r="A41638" s="5"/>
      <c r="B41638" s="5"/>
      <c r="C41638" s="5" t="str">
        <f>IFERROR(__xludf.DUMMYFUNCTION("""COMPUTED_VALUE"""),"")</f>
        <v/>
      </c>
      <c r="D41638" s="5">
        <v>0.0</v>
      </c>
    </row>
    <row r="41639" ht="14.25" customHeight="1">
      <c r="A41639" s="5"/>
      <c r="B41639" s="5"/>
      <c r="C41639" s="5" t="str">
        <f>IFERROR(__xludf.DUMMYFUNCTION("""COMPUTED_VALUE"""),"")</f>
        <v/>
      </c>
      <c r="D41639" s="5">
        <v>0.0</v>
      </c>
    </row>
    <row r="41640" ht="14.25" customHeight="1">
      <c r="A41640" s="5"/>
      <c r="B41640" s="5"/>
      <c r="C41640" s="5" t="str">
        <f>IFERROR(__xludf.DUMMYFUNCTION("""COMPUTED_VALUE"""),"")</f>
        <v/>
      </c>
      <c r="D41640" s="5">
        <v>0.0</v>
      </c>
    </row>
    <row r="41641" ht="14.25" customHeight="1">
      <c r="A41641" s="5"/>
      <c r="B41641" s="5"/>
      <c r="C41641" s="5" t="str">
        <f>IFERROR(__xludf.DUMMYFUNCTION("""COMPUTED_VALUE"""),"")</f>
        <v/>
      </c>
      <c r="D41641" s="5">
        <v>0.0</v>
      </c>
    </row>
    <row r="41642" ht="14.25" customHeight="1">
      <c r="A41642" s="5"/>
      <c r="B41642" s="5"/>
      <c r="C41642" s="5" t="str">
        <f>IFERROR(__xludf.DUMMYFUNCTION("""COMPUTED_VALUE"""),"")</f>
        <v/>
      </c>
      <c r="D41642" s="5">
        <v>0.0</v>
      </c>
    </row>
    <row r="41643" ht="14.25" customHeight="1">
      <c r="A41643" s="5"/>
      <c r="B41643" s="5"/>
      <c r="C41643" s="5" t="str">
        <f>IFERROR(__xludf.DUMMYFUNCTION("""COMPUTED_VALUE"""),"")</f>
        <v/>
      </c>
      <c r="D41643" s="5">
        <v>0.0</v>
      </c>
    </row>
    <row r="41644" ht="14.25" customHeight="1">
      <c r="A41644" s="5"/>
      <c r="B41644" s="5"/>
      <c r="C41644" s="5" t="str">
        <f>IFERROR(__xludf.DUMMYFUNCTION("""COMPUTED_VALUE"""),"")</f>
        <v/>
      </c>
      <c r="D41644" s="5">
        <v>0.0</v>
      </c>
    </row>
    <row r="41645" ht="14.25" customHeight="1">
      <c r="A41645" s="5"/>
      <c r="B41645" s="5"/>
      <c r="C41645" s="5" t="str">
        <f>IFERROR(__xludf.DUMMYFUNCTION("""COMPUTED_VALUE"""),"")</f>
        <v/>
      </c>
      <c r="D41645" s="5">
        <v>0.0</v>
      </c>
    </row>
    <row r="41646" ht="14.25" customHeight="1">
      <c r="A41646" s="5"/>
      <c r="B41646" s="5"/>
      <c r="C41646" s="5" t="str">
        <f>IFERROR(__xludf.DUMMYFUNCTION("""COMPUTED_VALUE"""),"")</f>
        <v/>
      </c>
      <c r="D41646" s="5">
        <v>0.0</v>
      </c>
    </row>
    <row r="41647" ht="14.25" customHeight="1">
      <c r="A41647" s="5"/>
      <c r="B41647" s="5"/>
      <c r="C41647" s="5" t="str">
        <f>IFERROR(__xludf.DUMMYFUNCTION("""COMPUTED_VALUE"""),"")</f>
        <v/>
      </c>
      <c r="D41647" s="5">
        <v>0.0</v>
      </c>
    </row>
    <row r="41648" ht="14.25" customHeight="1">
      <c r="A41648" s="5"/>
      <c r="B41648" s="5"/>
      <c r="C41648" s="5" t="str">
        <f>IFERROR(__xludf.DUMMYFUNCTION("""COMPUTED_VALUE"""),"")</f>
        <v/>
      </c>
      <c r="D41648" s="5">
        <v>0.0</v>
      </c>
    </row>
    <row r="41649" ht="14.25" customHeight="1">
      <c r="A41649" s="5"/>
      <c r="B41649" s="5"/>
      <c r="C41649" s="5" t="str">
        <f>IFERROR(__xludf.DUMMYFUNCTION("""COMPUTED_VALUE"""),"")</f>
        <v/>
      </c>
      <c r="D41649" s="5">
        <v>0.0</v>
      </c>
    </row>
    <row r="41650" ht="14.25" customHeight="1">
      <c r="A41650" s="5"/>
      <c r="B41650" s="5"/>
      <c r="C41650" s="5" t="str">
        <f>IFERROR(__xludf.DUMMYFUNCTION("""COMPUTED_VALUE"""),"")</f>
        <v/>
      </c>
      <c r="D41650" s="5">
        <v>0.0</v>
      </c>
    </row>
    <row r="41651" ht="14.25" customHeight="1">
      <c r="A41651" s="5"/>
      <c r="B41651" s="5"/>
      <c r="C41651" s="5" t="str">
        <f>IFERROR(__xludf.DUMMYFUNCTION("""COMPUTED_VALUE"""),"")</f>
        <v/>
      </c>
      <c r="D41651" s="5">
        <v>0.0</v>
      </c>
    </row>
    <row r="41652" ht="14.25" customHeight="1">
      <c r="A41652" s="5"/>
      <c r="B41652" s="5"/>
      <c r="C41652" s="5" t="str">
        <f>IFERROR(__xludf.DUMMYFUNCTION("""COMPUTED_VALUE"""),"")</f>
        <v/>
      </c>
      <c r="D41652" s="5">
        <v>0.0</v>
      </c>
    </row>
    <row r="41653" ht="14.25" customHeight="1">
      <c r="A41653" s="5"/>
      <c r="B41653" s="5"/>
      <c r="C41653" s="5" t="str">
        <f>IFERROR(__xludf.DUMMYFUNCTION("""COMPUTED_VALUE"""),"")</f>
        <v/>
      </c>
      <c r="D41653" s="5">
        <v>0.0</v>
      </c>
    </row>
    <row r="41654" ht="14.25" customHeight="1">
      <c r="A41654" s="5"/>
      <c r="B41654" s="5"/>
      <c r="C41654" s="5" t="str">
        <f>IFERROR(__xludf.DUMMYFUNCTION("""COMPUTED_VALUE"""),"")</f>
        <v/>
      </c>
      <c r="D41654" s="5">
        <v>0.0</v>
      </c>
    </row>
    <row r="41655" ht="14.25" customHeight="1">
      <c r="A41655" s="5"/>
      <c r="B41655" s="5"/>
      <c r="C41655" s="5" t="str">
        <f>IFERROR(__xludf.DUMMYFUNCTION("""COMPUTED_VALUE"""),"")</f>
        <v/>
      </c>
      <c r="D41655" s="5">
        <v>0.0</v>
      </c>
    </row>
    <row r="41656" ht="14.25" customHeight="1">
      <c r="A41656" s="5"/>
      <c r="B41656" s="5"/>
      <c r="C41656" s="5" t="str">
        <f>IFERROR(__xludf.DUMMYFUNCTION("""COMPUTED_VALUE"""),"")</f>
        <v/>
      </c>
      <c r="D41656" s="5">
        <v>0.0</v>
      </c>
    </row>
    <row r="41657" ht="14.25" customHeight="1">
      <c r="A41657" s="5"/>
      <c r="B41657" s="5"/>
      <c r="C41657" s="5" t="str">
        <f>IFERROR(__xludf.DUMMYFUNCTION("""COMPUTED_VALUE"""),"")</f>
        <v/>
      </c>
      <c r="D41657" s="5">
        <v>0.0</v>
      </c>
    </row>
    <row r="41658" ht="14.25" customHeight="1">
      <c r="A41658" s="5"/>
      <c r="B41658" s="5"/>
      <c r="C41658" s="5" t="str">
        <f>IFERROR(__xludf.DUMMYFUNCTION("""COMPUTED_VALUE"""),"")</f>
        <v/>
      </c>
      <c r="D41658" s="5">
        <v>0.0</v>
      </c>
    </row>
    <row r="41659" ht="14.25" customHeight="1">
      <c r="A41659" s="5"/>
      <c r="B41659" s="5"/>
      <c r="C41659" s="5" t="str">
        <f>IFERROR(__xludf.DUMMYFUNCTION("""COMPUTED_VALUE"""),"")</f>
        <v/>
      </c>
      <c r="D41659" s="5">
        <v>0.0</v>
      </c>
    </row>
    <row r="41660" ht="14.25" customHeight="1">
      <c r="A41660" s="5"/>
      <c r="B41660" s="5"/>
      <c r="C41660" s="5" t="str">
        <f>IFERROR(__xludf.DUMMYFUNCTION("""COMPUTED_VALUE"""),"")</f>
        <v/>
      </c>
      <c r="D41660" s="5">
        <v>0.0</v>
      </c>
    </row>
    <row r="41661" ht="14.25" customHeight="1">
      <c r="A41661" s="5"/>
      <c r="B41661" s="5"/>
      <c r="C41661" s="5" t="str">
        <f>IFERROR(__xludf.DUMMYFUNCTION("""COMPUTED_VALUE"""),"")</f>
        <v/>
      </c>
      <c r="D41661" s="5">
        <v>0.0</v>
      </c>
    </row>
    <row r="41662" ht="14.25" customHeight="1">
      <c r="A41662" s="5"/>
      <c r="B41662" s="5"/>
      <c r="C41662" s="5" t="str">
        <f>IFERROR(__xludf.DUMMYFUNCTION("""COMPUTED_VALUE"""),"")</f>
        <v/>
      </c>
      <c r="D41662" s="5">
        <v>0.0</v>
      </c>
    </row>
    <row r="41663" ht="14.25" customHeight="1">
      <c r="A41663" s="5"/>
      <c r="B41663" s="5"/>
      <c r="C41663" s="5" t="str">
        <f>IFERROR(__xludf.DUMMYFUNCTION("""COMPUTED_VALUE"""),"")</f>
        <v/>
      </c>
      <c r="D41663" s="5">
        <v>0.0</v>
      </c>
    </row>
    <row r="41664" ht="14.25" customHeight="1">
      <c r="A41664" s="5"/>
      <c r="B41664" s="5"/>
      <c r="C41664" s="5" t="str">
        <f>IFERROR(__xludf.DUMMYFUNCTION("""COMPUTED_VALUE"""),"")</f>
        <v/>
      </c>
      <c r="D41664" s="5">
        <v>0.0</v>
      </c>
    </row>
    <row r="41665" ht="14.25" customHeight="1">
      <c r="A41665" s="5"/>
      <c r="B41665" s="5"/>
      <c r="C41665" s="5" t="str">
        <f>IFERROR(__xludf.DUMMYFUNCTION("""COMPUTED_VALUE"""),"")</f>
        <v/>
      </c>
      <c r="D41665" s="5">
        <v>0.0</v>
      </c>
    </row>
    <row r="41666" ht="14.25" customHeight="1">
      <c r="A41666" s="5"/>
      <c r="B41666" s="5"/>
      <c r="C41666" s="5" t="str">
        <f>IFERROR(__xludf.DUMMYFUNCTION("""COMPUTED_VALUE"""),"")</f>
        <v/>
      </c>
      <c r="D41666" s="5">
        <v>0.0</v>
      </c>
    </row>
    <row r="41667" ht="14.25" customHeight="1">
      <c r="A41667" s="5"/>
      <c r="B41667" s="5"/>
      <c r="C41667" s="5" t="str">
        <f>IFERROR(__xludf.DUMMYFUNCTION("""COMPUTED_VALUE"""),"")</f>
        <v/>
      </c>
      <c r="D41667" s="5">
        <v>0.0</v>
      </c>
    </row>
    <row r="41668" ht="14.25" customHeight="1">
      <c r="A41668" s="5"/>
      <c r="B41668" s="5"/>
      <c r="C41668" s="5" t="str">
        <f>IFERROR(__xludf.DUMMYFUNCTION("""COMPUTED_VALUE"""),"")</f>
        <v/>
      </c>
      <c r="D41668" s="5">
        <v>0.0</v>
      </c>
    </row>
    <row r="41669" ht="14.25" customHeight="1">
      <c r="A41669" s="5"/>
      <c r="B41669" s="5"/>
      <c r="C41669" s="5" t="str">
        <f>IFERROR(__xludf.DUMMYFUNCTION("""COMPUTED_VALUE"""),"")</f>
        <v/>
      </c>
      <c r="D41669" s="5">
        <v>0.0</v>
      </c>
    </row>
    <row r="41670" ht="14.25" customHeight="1">
      <c r="A41670" s="5"/>
      <c r="B41670" s="5"/>
      <c r="C41670" s="5" t="str">
        <f>IFERROR(__xludf.DUMMYFUNCTION("""COMPUTED_VALUE"""),"")</f>
        <v/>
      </c>
      <c r="D41670" s="5">
        <v>0.0</v>
      </c>
    </row>
    <row r="41671" ht="14.25" customHeight="1">
      <c r="A41671" s="5"/>
      <c r="B41671" s="5"/>
      <c r="C41671" s="5" t="str">
        <f>IFERROR(__xludf.DUMMYFUNCTION("""COMPUTED_VALUE"""),"")</f>
        <v/>
      </c>
      <c r="D41671" s="5">
        <v>0.0</v>
      </c>
    </row>
    <row r="41672" ht="14.25" customHeight="1">
      <c r="A41672" s="5"/>
      <c r="B41672" s="5"/>
      <c r="C41672" s="5" t="str">
        <f>IFERROR(__xludf.DUMMYFUNCTION("""COMPUTED_VALUE"""),"")</f>
        <v/>
      </c>
      <c r="D41672" s="5">
        <v>0.0</v>
      </c>
    </row>
    <row r="41673" ht="14.25" customHeight="1">
      <c r="A41673" s="5"/>
      <c r="B41673" s="5"/>
      <c r="C41673" s="5" t="str">
        <f>IFERROR(__xludf.DUMMYFUNCTION("""COMPUTED_VALUE"""),"")</f>
        <v/>
      </c>
      <c r="D41673" s="5">
        <v>0.0</v>
      </c>
    </row>
    <row r="41674" ht="14.25" customHeight="1">
      <c r="A41674" s="5"/>
      <c r="B41674" s="5"/>
      <c r="C41674" s="5" t="str">
        <f>IFERROR(__xludf.DUMMYFUNCTION("""COMPUTED_VALUE"""),"")</f>
        <v/>
      </c>
      <c r="D41674" s="5">
        <v>0.0</v>
      </c>
    </row>
    <row r="41675" ht="14.25" customHeight="1">
      <c r="A41675" s="5"/>
      <c r="B41675" s="5"/>
      <c r="C41675" s="5" t="str">
        <f>IFERROR(__xludf.DUMMYFUNCTION("""COMPUTED_VALUE"""),"")</f>
        <v/>
      </c>
      <c r="D41675" s="5">
        <v>0.0</v>
      </c>
    </row>
    <row r="41676" ht="14.25" customHeight="1">
      <c r="A41676" s="5"/>
      <c r="B41676" s="5"/>
      <c r="C41676" s="5" t="str">
        <f>IFERROR(__xludf.DUMMYFUNCTION("""COMPUTED_VALUE"""),"")</f>
        <v/>
      </c>
      <c r="D41676" s="5">
        <v>0.0</v>
      </c>
    </row>
    <row r="41677" ht="14.25" customHeight="1">
      <c r="A41677" s="5"/>
      <c r="B41677" s="5"/>
      <c r="C41677" s="5" t="str">
        <f>IFERROR(__xludf.DUMMYFUNCTION("""COMPUTED_VALUE"""),"")</f>
        <v/>
      </c>
      <c r="D41677" s="5">
        <v>0.0</v>
      </c>
    </row>
    <row r="41678" ht="14.25" customHeight="1">
      <c r="A41678" s="5"/>
      <c r="B41678" s="5"/>
      <c r="C41678" s="5" t="str">
        <f>IFERROR(__xludf.DUMMYFUNCTION("""COMPUTED_VALUE"""),"")</f>
        <v/>
      </c>
      <c r="D41678" s="5">
        <v>0.0</v>
      </c>
    </row>
    <row r="41679" ht="14.25" customHeight="1">
      <c r="A41679" s="5"/>
      <c r="B41679" s="5"/>
      <c r="C41679" s="5" t="str">
        <f>IFERROR(__xludf.DUMMYFUNCTION("""COMPUTED_VALUE"""),"")</f>
        <v/>
      </c>
      <c r="D41679" s="5">
        <v>0.0</v>
      </c>
    </row>
    <row r="41680" ht="14.25" customHeight="1">
      <c r="A41680" s="5"/>
      <c r="B41680" s="5"/>
      <c r="C41680" s="5" t="str">
        <f>IFERROR(__xludf.DUMMYFUNCTION("""COMPUTED_VALUE"""),"")</f>
        <v/>
      </c>
      <c r="D41680" s="5">
        <v>0.0</v>
      </c>
    </row>
    <row r="41681" ht="14.25" customHeight="1">
      <c r="A41681" s="5"/>
      <c r="B41681" s="5"/>
      <c r="C41681" s="5" t="str">
        <f>IFERROR(__xludf.DUMMYFUNCTION("""COMPUTED_VALUE"""),"")</f>
        <v/>
      </c>
      <c r="D41681" s="5">
        <v>0.0</v>
      </c>
    </row>
    <row r="41682" ht="14.25" customHeight="1">
      <c r="A41682" s="5"/>
      <c r="B41682" s="5"/>
      <c r="C41682" s="5" t="str">
        <f>IFERROR(__xludf.DUMMYFUNCTION("""COMPUTED_VALUE"""),"")</f>
        <v/>
      </c>
      <c r="D41682" s="5">
        <v>0.0</v>
      </c>
    </row>
    <row r="41683" ht="14.25" customHeight="1">
      <c r="A41683" s="5"/>
      <c r="B41683" s="5"/>
      <c r="C41683" s="5" t="str">
        <f>IFERROR(__xludf.DUMMYFUNCTION("""COMPUTED_VALUE"""),"")</f>
        <v/>
      </c>
      <c r="D41683" s="5">
        <v>0.0</v>
      </c>
    </row>
    <row r="41684" ht="14.25" customHeight="1">
      <c r="A41684" s="5"/>
      <c r="B41684" s="5"/>
      <c r="C41684" s="5" t="str">
        <f>IFERROR(__xludf.DUMMYFUNCTION("""COMPUTED_VALUE"""),"")</f>
        <v/>
      </c>
      <c r="D41684" s="5">
        <v>0.0</v>
      </c>
    </row>
    <row r="41685" ht="14.25" customHeight="1">
      <c r="A41685" s="5"/>
      <c r="B41685" s="5"/>
      <c r="C41685" s="5" t="str">
        <f>IFERROR(__xludf.DUMMYFUNCTION("""COMPUTED_VALUE"""),"")</f>
        <v/>
      </c>
      <c r="D41685" s="5">
        <v>0.0</v>
      </c>
    </row>
    <row r="41686" ht="14.25" customHeight="1">
      <c r="A41686" s="5"/>
      <c r="B41686" s="5"/>
      <c r="C41686" s="5" t="str">
        <f>IFERROR(__xludf.DUMMYFUNCTION("""COMPUTED_VALUE"""),"")</f>
        <v/>
      </c>
      <c r="D41686" s="5">
        <v>0.0</v>
      </c>
    </row>
    <row r="41687" ht="14.25" customHeight="1">
      <c r="A41687" s="5"/>
      <c r="B41687" s="5"/>
      <c r="C41687" s="5" t="str">
        <f>IFERROR(__xludf.DUMMYFUNCTION("""COMPUTED_VALUE"""),"")</f>
        <v/>
      </c>
      <c r="D41687" s="5">
        <v>0.0</v>
      </c>
    </row>
    <row r="41688" ht="14.25" customHeight="1">
      <c r="A41688" s="5"/>
      <c r="B41688" s="5"/>
      <c r="C41688" s="5" t="str">
        <f>IFERROR(__xludf.DUMMYFUNCTION("""COMPUTED_VALUE"""),"")</f>
        <v/>
      </c>
      <c r="D41688" s="5">
        <v>0.0</v>
      </c>
    </row>
    <row r="41689" ht="14.25" customHeight="1">
      <c r="A41689" s="5"/>
      <c r="B41689" s="5"/>
      <c r="C41689" s="5" t="str">
        <f>IFERROR(__xludf.DUMMYFUNCTION("""COMPUTED_VALUE"""),"")</f>
        <v/>
      </c>
      <c r="D41689" s="5">
        <v>0.0</v>
      </c>
    </row>
    <row r="41690" ht="14.25" customHeight="1">
      <c r="A41690" s="5"/>
      <c r="B41690" s="5"/>
      <c r="C41690" s="5" t="str">
        <f>IFERROR(__xludf.DUMMYFUNCTION("""COMPUTED_VALUE"""),"")</f>
        <v/>
      </c>
      <c r="D41690" s="5">
        <v>0.0</v>
      </c>
    </row>
    <row r="41691" ht="14.25" customHeight="1">
      <c r="A41691" s="5"/>
      <c r="B41691" s="5"/>
      <c r="C41691" s="5" t="str">
        <f>IFERROR(__xludf.DUMMYFUNCTION("""COMPUTED_VALUE"""),"")</f>
        <v/>
      </c>
      <c r="D41691" s="5">
        <v>0.0</v>
      </c>
    </row>
    <row r="41692" ht="14.25" customHeight="1">
      <c r="A41692" s="5"/>
      <c r="B41692" s="5"/>
      <c r="C41692" s="5" t="str">
        <f>IFERROR(__xludf.DUMMYFUNCTION("""COMPUTED_VALUE"""),"")</f>
        <v/>
      </c>
      <c r="D41692" s="5">
        <v>0.0</v>
      </c>
    </row>
    <row r="41693" ht="14.25" customHeight="1">
      <c r="A41693" s="5"/>
      <c r="B41693" s="5"/>
      <c r="C41693" s="5" t="str">
        <f>IFERROR(__xludf.DUMMYFUNCTION("""COMPUTED_VALUE"""),"")</f>
        <v/>
      </c>
      <c r="D41693" s="5">
        <v>0.0</v>
      </c>
    </row>
    <row r="41694" ht="14.25" customHeight="1">
      <c r="A41694" s="5"/>
      <c r="B41694" s="5"/>
      <c r="C41694" s="5" t="str">
        <f>IFERROR(__xludf.DUMMYFUNCTION("""COMPUTED_VALUE"""),"")</f>
        <v/>
      </c>
      <c r="D41694" s="5">
        <v>0.0</v>
      </c>
    </row>
    <row r="41695" ht="14.25" customHeight="1">
      <c r="A41695" s="5"/>
      <c r="B41695" s="5"/>
      <c r="C41695" s="5" t="str">
        <f>IFERROR(__xludf.DUMMYFUNCTION("""COMPUTED_VALUE"""),"")</f>
        <v/>
      </c>
      <c r="D41695" s="5">
        <v>0.0</v>
      </c>
    </row>
    <row r="41696" ht="14.25" customHeight="1">
      <c r="A41696" s="5"/>
      <c r="B41696" s="5"/>
      <c r="C41696" s="5" t="str">
        <f>IFERROR(__xludf.DUMMYFUNCTION("""COMPUTED_VALUE"""),"")</f>
        <v/>
      </c>
      <c r="D41696" s="5">
        <v>0.0</v>
      </c>
    </row>
    <row r="41697" ht="14.25" customHeight="1">
      <c r="A41697" s="5"/>
      <c r="B41697" s="5"/>
      <c r="C41697" s="5" t="str">
        <f>IFERROR(__xludf.DUMMYFUNCTION("""COMPUTED_VALUE"""),"")</f>
        <v/>
      </c>
      <c r="D41697" s="5">
        <v>0.0</v>
      </c>
    </row>
    <row r="41698" ht="14.25" customHeight="1">
      <c r="A41698" s="5"/>
      <c r="B41698" s="5"/>
      <c r="C41698" s="5" t="str">
        <f>IFERROR(__xludf.DUMMYFUNCTION("""COMPUTED_VALUE"""),"")</f>
        <v/>
      </c>
      <c r="D41698" s="5">
        <v>0.0</v>
      </c>
    </row>
    <row r="41699" ht="14.25" customHeight="1">
      <c r="A41699" s="5"/>
      <c r="B41699" s="5"/>
      <c r="C41699" s="5" t="str">
        <f>IFERROR(__xludf.DUMMYFUNCTION("""COMPUTED_VALUE"""),"")</f>
        <v/>
      </c>
      <c r="D41699" s="5">
        <v>0.0</v>
      </c>
    </row>
    <row r="41700" ht="14.25" customHeight="1">
      <c r="A41700" s="5"/>
      <c r="B41700" s="5"/>
      <c r="C41700" s="5" t="str">
        <f>IFERROR(__xludf.DUMMYFUNCTION("""COMPUTED_VALUE"""),"")</f>
        <v/>
      </c>
      <c r="D41700" s="5">
        <v>0.0</v>
      </c>
    </row>
    <row r="41701" ht="14.25" customHeight="1">
      <c r="A41701" s="5"/>
      <c r="B41701" s="5"/>
      <c r="C41701" s="5" t="str">
        <f>IFERROR(__xludf.DUMMYFUNCTION("""COMPUTED_VALUE"""),"")</f>
        <v/>
      </c>
      <c r="D41701" s="5">
        <v>0.0</v>
      </c>
    </row>
    <row r="41702" ht="14.25" customHeight="1">
      <c r="A41702" s="5"/>
      <c r="B41702" s="5"/>
      <c r="C41702" s="5" t="str">
        <f>IFERROR(__xludf.DUMMYFUNCTION("""COMPUTED_VALUE"""),"")</f>
        <v/>
      </c>
      <c r="D41702" s="5">
        <v>0.0</v>
      </c>
    </row>
    <row r="41703" ht="14.25" customHeight="1">
      <c r="A41703" s="5"/>
      <c r="B41703" s="5"/>
      <c r="C41703" s="5" t="str">
        <f>IFERROR(__xludf.DUMMYFUNCTION("""COMPUTED_VALUE"""),"")</f>
        <v/>
      </c>
      <c r="D41703" s="5">
        <v>0.0</v>
      </c>
    </row>
    <row r="41704" ht="14.25" customHeight="1">
      <c r="A41704" s="5"/>
      <c r="B41704" s="5"/>
      <c r="C41704" s="5" t="str">
        <f>IFERROR(__xludf.DUMMYFUNCTION("""COMPUTED_VALUE"""),"")</f>
        <v/>
      </c>
      <c r="D41704" s="5">
        <v>0.0</v>
      </c>
    </row>
    <row r="41705" ht="14.25" customHeight="1">
      <c r="A41705" s="5"/>
      <c r="B41705" s="5"/>
      <c r="C41705" s="5" t="str">
        <f>IFERROR(__xludf.DUMMYFUNCTION("""COMPUTED_VALUE"""),"")</f>
        <v/>
      </c>
      <c r="D41705" s="5">
        <v>0.0</v>
      </c>
    </row>
    <row r="41706" ht="14.25" customHeight="1">
      <c r="A41706" s="5"/>
      <c r="B41706" s="5"/>
      <c r="C41706" s="5" t="str">
        <f>IFERROR(__xludf.DUMMYFUNCTION("""COMPUTED_VALUE"""),"")</f>
        <v/>
      </c>
      <c r="D41706" s="5">
        <v>0.0</v>
      </c>
    </row>
    <row r="41707" ht="14.25" customHeight="1">
      <c r="A41707" s="5"/>
      <c r="B41707" s="5"/>
      <c r="C41707" s="5" t="str">
        <f>IFERROR(__xludf.DUMMYFUNCTION("""COMPUTED_VALUE"""),"")</f>
        <v/>
      </c>
      <c r="D41707" s="5">
        <v>0.0</v>
      </c>
    </row>
    <row r="41708" ht="14.25" customHeight="1">
      <c r="A41708" s="5"/>
      <c r="B41708" s="5"/>
      <c r="C41708" s="5" t="str">
        <f>IFERROR(__xludf.DUMMYFUNCTION("""COMPUTED_VALUE"""),"")</f>
        <v/>
      </c>
      <c r="D41708" s="5">
        <v>0.0</v>
      </c>
    </row>
    <row r="41709" ht="14.25" customHeight="1">
      <c r="A41709" s="5"/>
      <c r="B41709" s="5"/>
      <c r="C41709" s="5" t="str">
        <f>IFERROR(__xludf.DUMMYFUNCTION("""COMPUTED_VALUE"""),"")</f>
        <v/>
      </c>
      <c r="D41709" s="5">
        <v>0.0</v>
      </c>
    </row>
    <row r="41710" ht="14.25" customHeight="1">
      <c r="A41710" s="5"/>
      <c r="B41710" s="5"/>
      <c r="C41710" s="5" t="str">
        <f>IFERROR(__xludf.DUMMYFUNCTION("""COMPUTED_VALUE"""),"")</f>
        <v/>
      </c>
      <c r="D41710" s="5">
        <v>0.0</v>
      </c>
    </row>
    <row r="41711" ht="14.25" customHeight="1">
      <c r="A41711" s="5"/>
      <c r="B41711" s="5"/>
      <c r="C41711" s="5" t="str">
        <f>IFERROR(__xludf.DUMMYFUNCTION("""COMPUTED_VALUE"""),"")</f>
        <v/>
      </c>
      <c r="D41711" s="5">
        <v>0.0</v>
      </c>
    </row>
    <row r="41712" ht="14.25" customHeight="1">
      <c r="A41712" s="5"/>
      <c r="B41712" s="5"/>
      <c r="C41712" s="5" t="str">
        <f>IFERROR(__xludf.DUMMYFUNCTION("""COMPUTED_VALUE"""),"")</f>
        <v/>
      </c>
      <c r="D41712" s="5">
        <v>0.0</v>
      </c>
    </row>
    <row r="41713" ht="14.25" customHeight="1">
      <c r="A41713" s="5"/>
      <c r="B41713" s="5"/>
      <c r="C41713" s="5" t="str">
        <f>IFERROR(__xludf.DUMMYFUNCTION("""COMPUTED_VALUE"""),"")</f>
        <v/>
      </c>
      <c r="D41713" s="5">
        <v>0.0</v>
      </c>
    </row>
    <row r="41714" ht="14.25" customHeight="1">
      <c r="A41714" s="5"/>
      <c r="B41714" s="5"/>
      <c r="C41714" s="5" t="str">
        <f>IFERROR(__xludf.DUMMYFUNCTION("""COMPUTED_VALUE"""),"")</f>
        <v/>
      </c>
      <c r="D41714" s="5">
        <v>0.0</v>
      </c>
    </row>
    <row r="41715" ht="14.25" customHeight="1">
      <c r="A41715" s="5"/>
      <c r="B41715" s="5"/>
      <c r="C41715" s="5" t="str">
        <f>IFERROR(__xludf.DUMMYFUNCTION("""COMPUTED_VALUE"""),"")</f>
        <v/>
      </c>
      <c r="D41715" s="5">
        <v>0.0</v>
      </c>
    </row>
    <row r="41716" ht="14.25" customHeight="1">
      <c r="A41716" s="5"/>
      <c r="B41716" s="5"/>
      <c r="C41716" s="5" t="str">
        <f>IFERROR(__xludf.DUMMYFUNCTION("""COMPUTED_VALUE"""),"")</f>
        <v/>
      </c>
      <c r="D41716" s="5">
        <v>0.0</v>
      </c>
    </row>
    <row r="41717" ht="14.25" customHeight="1">
      <c r="A41717" s="5"/>
      <c r="B41717" s="5"/>
      <c r="C41717" s="5" t="str">
        <f>IFERROR(__xludf.DUMMYFUNCTION("""COMPUTED_VALUE"""),"")</f>
        <v/>
      </c>
      <c r="D41717" s="5">
        <v>0.0</v>
      </c>
    </row>
    <row r="41718" ht="14.25" customHeight="1">
      <c r="A41718" s="5"/>
      <c r="B41718" s="5"/>
      <c r="C41718" s="5" t="str">
        <f>IFERROR(__xludf.DUMMYFUNCTION("""COMPUTED_VALUE"""),"")</f>
        <v/>
      </c>
      <c r="D41718" s="5">
        <v>0.0</v>
      </c>
    </row>
    <row r="41719" ht="14.25" customHeight="1">
      <c r="A41719" s="5"/>
      <c r="B41719" s="5"/>
      <c r="C41719" s="5" t="str">
        <f>IFERROR(__xludf.DUMMYFUNCTION("""COMPUTED_VALUE"""),"")</f>
        <v/>
      </c>
      <c r="D41719" s="5">
        <v>0.0</v>
      </c>
    </row>
    <row r="41720" ht="14.25" customHeight="1">
      <c r="A41720" s="5"/>
      <c r="B41720" s="5"/>
      <c r="C41720" s="5" t="str">
        <f>IFERROR(__xludf.DUMMYFUNCTION("""COMPUTED_VALUE"""),"")</f>
        <v/>
      </c>
      <c r="D41720" s="5">
        <v>0.0</v>
      </c>
    </row>
    <row r="41721" ht="14.25" customHeight="1">
      <c r="A41721" s="5"/>
      <c r="B41721" s="5"/>
      <c r="C41721" s="5" t="str">
        <f>IFERROR(__xludf.DUMMYFUNCTION("""COMPUTED_VALUE"""),"")</f>
        <v/>
      </c>
      <c r="D41721" s="5">
        <v>0.0</v>
      </c>
    </row>
    <row r="41722" ht="14.25" customHeight="1">
      <c r="A41722" s="5"/>
      <c r="B41722" s="5"/>
      <c r="C41722" s="5" t="str">
        <f>IFERROR(__xludf.DUMMYFUNCTION("""COMPUTED_VALUE"""),"")</f>
        <v/>
      </c>
      <c r="D41722" s="5">
        <v>0.0</v>
      </c>
    </row>
    <row r="41723" ht="14.25" customHeight="1">
      <c r="A41723" s="5"/>
      <c r="B41723" s="5"/>
      <c r="C41723" s="5" t="str">
        <f>IFERROR(__xludf.DUMMYFUNCTION("""COMPUTED_VALUE"""),"")</f>
        <v/>
      </c>
      <c r="D41723" s="5">
        <v>0.0</v>
      </c>
    </row>
    <row r="41724" ht="14.25" customHeight="1">
      <c r="A41724" s="5"/>
      <c r="B41724" s="5"/>
      <c r="C41724" s="5" t="str">
        <f>IFERROR(__xludf.DUMMYFUNCTION("""COMPUTED_VALUE"""),"")</f>
        <v/>
      </c>
      <c r="D41724" s="5">
        <v>0.0</v>
      </c>
    </row>
    <row r="41725" ht="14.25" customHeight="1">
      <c r="A41725" s="5"/>
      <c r="B41725" s="5"/>
      <c r="C41725" s="5" t="str">
        <f>IFERROR(__xludf.DUMMYFUNCTION("""COMPUTED_VALUE"""),"")</f>
        <v/>
      </c>
      <c r="D41725" s="5">
        <v>0.0</v>
      </c>
    </row>
    <row r="41726" ht="14.25" customHeight="1">
      <c r="A41726" s="5"/>
      <c r="B41726" s="5"/>
      <c r="C41726" s="5" t="str">
        <f>IFERROR(__xludf.DUMMYFUNCTION("""COMPUTED_VALUE"""),"")</f>
        <v/>
      </c>
      <c r="D41726" s="5">
        <v>0.0</v>
      </c>
    </row>
    <row r="41727" ht="14.25" customHeight="1">
      <c r="A41727" s="5"/>
      <c r="B41727" s="5"/>
      <c r="C41727" s="5" t="str">
        <f>IFERROR(__xludf.DUMMYFUNCTION("""COMPUTED_VALUE"""),"")</f>
        <v/>
      </c>
      <c r="D41727" s="5">
        <v>0.0</v>
      </c>
    </row>
    <row r="41728" ht="14.25" customHeight="1">
      <c r="A41728" s="5"/>
      <c r="B41728" s="5"/>
      <c r="C41728" s="5" t="str">
        <f>IFERROR(__xludf.DUMMYFUNCTION("""COMPUTED_VALUE"""),"")</f>
        <v/>
      </c>
      <c r="D41728" s="5">
        <v>0.0</v>
      </c>
    </row>
    <row r="41729" ht="14.25" customHeight="1">
      <c r="A41729" s="5"/>
      <c r="B41729" s="5"/>
      <c r="C41729" s="5" t="str">
        <f>IFERROR(__xludf.DUMMYFUNCTION("""COMPUTED_VALUE"""),"")</f>
        <v/>
      </c>
      <c r="D41729" s="5">
        <v>0.0</v>
      </c>
    </row>
    <row r="41730" ht="14.25" customHeight="1">
      <c r="A41730" s="5"/>
      <c r="B41730" s="5"/>
      <c r="C41730" s="5" t="str">
        <f>IFERROR(__xludf.DUMMYFUNCTION("""COMPUTED_VALUE"""),"")</f>
        <v/>
      </c>
      <c r="D41730" s="5">
        <v>0.0</v>
      </c>
    </row>
    <row r="41731" ht="14.25" customHeight="1">
      <c r="A41731" s="5"/>
      <c r="B41731" s="5"/>
      <c r="C41731" s="5" t="str">
        <f>IFERROR(__xludf.DUMMYFUNCTION("""COMPUTED_VALUE"""),"")</f>
        <v/>
      </c>
      <c r="D41731" s="5">
        <v>0.0</v>
      </c>
    </row>
    <row r="41732" ht="14.25" customHeight="1">
      <c r="A41732" s="5"/>
      <c r="B41732" s="5"/>
      <c r="C41732" s="5" t="str">
        <f>IFERROR(__xludf.DUMMYFUNCTION("""COMPUTED_VALUE"""),"")</f>
        <v/>
      </c>
      <c r="D41732" s="5">
        <v>0.0</v>
      </c>
    </row>
    <row r="41733" ht="14.25" customHeight="1">
      <c r="A41733" s="5"/>
      <c r="B41733" s="5"/>
      <c r="C41733" s="5" t="str">
        <f>IFERROR(__xludf.DUMMYFUNCTION("""COMPUTED_VALUE"""),"")</f>
        <v/>
      </c>
      <c r="D41733" s="5">
        <v>0.0</v>
      </c>
    </row>
    <row r="41734" ht="14.25" customHeight="1">
      <c r="A41734" s="5"/>
      <c r="B41734" s="5"/>
      <c r="C41734" s="5" t="str">
        <f>IFERROR(__xludf.DUMMYFUNCTION("""COMPUTED_VALUE"""),"")</f>
        <v/>
      </c>
      <c r="D41734" s="5">
        <v>0.0</v>
      </c>
    </row>
    <row r="41735" ht="14.25" customHeight="1">
      <c r="A41735" s="5"/>
      <c r="B41735" s="5"/>
      <c r="C41735" s="5" t="str">
        <f>IFERROR(__xludf.DUMMYFUNCTION("""COMPUTED_VALUE"""),"")</f>
        <v/>
      </c>
      <c r="D41735" s="5">
        <v>0.0</v>
      </c>
    </row>
    <row r="41736" ht="14.25" customHeight="1">
      <c r="A41736" s="5"/>
      <c r="B41736" s="5"/>
      <c r="C41736" s="5" t="str">
        <f>IFERROR(__xludf.DUMMYFUNCTION("""COMPUTED_VALUE"""),"")</f>
        <v/>
      </c>
      <c r="D41736" s="5">
        <v>0.0</v>
      </c>
    </row>
    <row r="41737" ht="14.25" customHeight="1">
      <c r="A41737" s="5"/>
      <c r="B41737" s="5"/>
      <c r="C41737" s="5" t="str">
        <f>IFERROR(__xludf.DUMMYFUNCTION("""COMPUTED_VALUE"""),"")</f>
        <v/>
      </c>
      <c r="D41737" s="5">
        <v>0.0</v>
      </c>
    </row>
    <row r="41738" ht="14.25" customHeight="1">
      <c r="A41738" s="5"/>
      <c r="B41738" s="5"/>
      <c r="C41738" s="5" t="str">
        <f>IFERROR(__xludf.DUMMYFUNCTION("""COMPUTED_VALUE"""),"")</f>
        <v/>
      </c>
      <c r="D41738" s="5">
        <v>0.0</v>
      </c>
    </row>
    <row r="41739" ht="14.25" customHeight="1">
      <c r="A41739" s="5"/>
      <c r="B41739" s="5"/>
      <c r="C41739" s="5" t="str">
        <f>IFERROR(__xludf.DUMMYFUNCTION("""COMPUTED_VALUE"""),"")</f>
        <v/>
      </c>
      <c r="D41739" s="5">
        <v>0.0</v>
      </c>
    </row>
    <row r="41740" ht="14.25" customHeight="1">
      <c r="A41740" s="5"/>
      <c r="B41740" s="5"/>
      <c r="C41740" s="5" t="str">
        <f>IFERROR(__xludf.DUMMYFUNCTION("""COMPUTED_VALUE"""),"")</f>
        <v/>
      </c>
      <c r="D41740" s="5">
        <v>0.0</v>
      </c>
    </row>
    <row r="41741" ht="14.25" customHeight="1">
      <c r="A41741" s="5"/>
      <c r="B41741" s="5"/>
      <c r="C41741" s="5" t="str">
        <f>IFERROR(__xludf.DUMMYFUNCTION("""COMPUTED_VALUE"""),"")</f>
        <v/>
      </c>
      <c r="D41741" s="5">
        <v>0.0</v>
      </c>
    </row>
    <row r="41742" ht="14.25" customHeight="1">
      <c r="A41742" s="5"/>
      <c r="B41742" s="5"/>
      <c r="C41742" s="5" t="str">
        <f>IFERROR(__xludf.DUMMYFUNCTION("""COMPUTED_VALUE"""),"")</f>
        <v/>
      </c>
      <c r="D41742" s="5">
        <v>0.0</v>
      </c>
    </row>
    <row r="41743" ht="14.25" customHeight="1">
      <c r="A41743" s="5"/>
      <c r="B41743" s="5"/>
      <c r="C41743" s="5" t="str">
        <f>IFERROR(__xludf.DUMMYFUNCTION("""COMPUTED_VALUE"""),"")</f>
        <v/>
      </c>
      <c r="D41743" s="5">
        <v>0.0</v>
      </c>
    </row>
    <row r="41744" ht="14.25" customHeight="1">
      <c r="A41744" s="5"/>
      <c r="B41744" s="5"/>
      <c r="C41744" s="5" t="str">
        <f>IFERROR(__xludf.DUMMYFUNCTION("""COMPUTED_VALUE"""),"")</f>
        <v/>
      </c>
      <c r="D41744" s="5">
        <v>0.0</v>
      </c>
    </row>
    <row r="41745" ht="14.25" customHeight="1">
      <c r="A41745" s="5"/>
      <c r="B41745" s="5"/>
      <c r="C41745" s="5" t="str">
        <f>IFERROR(__xludf.DUMMYFUNCTION("""COMPUTED_VALUE"""),"")</f>
        <v/>
      </c>
      <c r="D41745" s="5">
        <v>0.0</v>
      </c>
    </row>
    <row r="41746" ht="14.25" customHeight="1">
      <c r="A41746" s="5"/>
      <c r="B41746" s="5"/>
      <c r="C41746" s="5" t="str">
        <f>IFERROR(__xludf.DUMMYFUNCTION("""COMPUTED_VALUE"""),"")</f>
        <v/>
      </c>
      <c r="D41746" s="5">
        <v>0.0</v>
      </c>
    </row>
    <row r="41747" ht="14.25" customHeight="1">
      <c r="A41747" s="5"/>
      <c r="B41747" s="5"/>
      <c r="C41747" s="5" t="str">
        <f>IFERROR(__xludf.DUMMYFUNCTION("""COMPUTED_VALUE"""),"")</f>
        <v/>
      </c>
      <c r="D41747" s="5">
        <v>0.0</v>
      </c>
    </row>
    <row r="41748" ht="14.25" customHeight="1">
      <c r="A41748" s="5"/>
      <c r="B41748" s="5"/>
      <c r="C41748" s="5" t="str">
        <f>IFERROR(__xludf.DUMMYFUNCTION("""COMPUTED_VALUE"""),"")</f>
        <v/>
      </c>
      <c r="D41748" s="5">
        <v>0.0</v>
      </c>
    </row>
    <row r="41749" ht="14.25" customHeight="1">
      <c r="A41749" s="5"/>
      <c r="B41749" s="5"/>
      <c r="C41749" s="5" t="str">
        <f>IFERROR(__xludf.DUMMYFUNCTION("""COMPUTED_VALUE"""),"")</f>
        <v/>
      </c>
      <c r="D41749" s="5">
        <v>0.0</v>
      </c>
    </row>
    <row r="41750" ht="14.25" customHeight="1">
      <c r="A41750" s="5"/>
      <c r="B41750" s="5"/>
      <c r="C41750" s="5" t="str">
        <f>IFERROR(__xludf.DUMMYFUNCTION("""COMPUTED_VALUE"""),"")</f>
        <v/>
      </c>
      <c r="D41750" s="5">
        <v>0.0</v>
      </c>
    </row>
    <row r="41751" ht="14.25" customHeight="1">
      <c r="A41751" s="5"/>
      <c r="B41751" s="5"/>
      <c r="C41751" s="5" t="str">
        <f>IFERROR(__xludf.DUMMYFUNCTION("""COMPUTED_VALUE"""),"")</f>
        <v/>
      </c>
      <c r="D41751" s="5">
        <v>0.0</v>
      </c>
    </row>
    <row r="41752" ht="14.25" customHeight="1">
      <c r="A41752" s="5"/>
      <c r="B41752" s="5"/>
      <c r="C41752" s="5" t="str">
        <f>IFERROR(__xludf.DUMMYFUNCTION("""COMPUTED_VALUE"""),"")</f>
        <v/>
      </c>
      <c r="D41752" s="5">
        <v>0.0</v>
      </c>
    </row>
    <row r="41753" ht="14.25" customHeight="1">
      <c r="A41753" s="5"/>
      <c r="B41753" s="5"/>
      <c r="C41753" s="5" t="str">
        <f>IFERROR(__xludf.DUMMYFUNCTION("""COMPUTED_VALUE"""),"")</f>
        <v/>
      </c>
      <c r="D41753" s="5">
        <v>0.0</v>
      </c>
    </row>
    <row r="41754" ht="14.25" customHeight="1">
      <c r="A41754" s="5"/>
      <c r="B41754" s="5"/>
      <c r="C41754" s="5" t="str">
        <f>IFERROR(__xludf.DUMMYFUNCTION("""COMPUTED_VALUE"""),"")</f>
        <v/>
      </c>
      <c r="D41754" s="5">
        <v>0.0</v>
      </c>
    </row>
    <row r="41755" ht="14.25" customHeight="1">
      <c r="A41755" s="5"/>
      <c r="B41755" s="5"/>
      <c r="C41755" s="5" t="str">
        <f>IFERROR(__xludf.DUMMYFUNCTION("""COMPUTED_VALUE"""),"")</f>
        <v/>
      </c>
      <c r="D41755" s="5">
        <v>0.0</v>
      </c>
    </row>
    <row r="41756" ht="14.25" customHeight="1">
      <c r="A41756" s="5"/>
      <c r="B41756" s="5"/>
      <c r="C41756" s="5" t="str">
        <f>IFERROR(__xludf.DUMMYFUNCTION("""COMPUTED_VALUE"""),"")</f>
        <v/>
      </c>
      <c r="D41756" s="5">
        <v>0.0</v>
      </c>
    </row>
    <row r="41757" ht="14.25" customHeight="1">
      <c r="A41757" s="5"/>
      <c r="B41757" s="5"/>
      <c r="C41757" s="5" t="str">
        <f>IFERROR(__xludf.DUMMYFUNCTION("""COMPUTED_VALUE"""),"")</f>
        <v/>
      </c>
      <c r="D41757" s="5">
        <v>0.0</v>
      </c>
    </row>
    <row r="41758" ht="14.25" customHeight="1">
      <c r="A41758" s="5"/>
      <c r="B41758" s="5"/>
      <c r="C41758" s="5" t="str">
        <f>IFERROR(__xludf.DUMMYFUNCTION("""COMPUTED_VALUE"""),"")</f>
        <v/>
      </c>
      <c r="D41758" s="5">
        <v>0.0</v>
      </c>
    </row>
    <row r="41759" ht="14.25" customHeight="1">
      <c r="A41759" s="5"/>
      <c r="B41759" s="5"/>
      <c r="C41759" s="5" t="str">
        <f>IFERROR(__xludf.DUMMYFUNCTION("""COMPUTED_VALUE"""),"")</f>
        <v/>
      </c>
      <c r="D41759" s="5">
        <v>0.0</v>
      </c>
    </row>
    <row r="41760" ht="14.25" customHeight="1">
      <c r="A41760" s="5"/>
      <c r="B41760" s="5"/>
      <c r="C41760" s="5" t="str">
        <f>IFERROR(__xludf.DUMMYFUNCTION("""COMPUTED_VALUE"""),"")</f>
        <v/>
      </c>
      <c r="D41760" s="5">
        <v>0.0</v>
      </c>
    </row>
    <row r="41761" ht="14.25" customHeight="1">
      <c r="A41761" s="5"/>
      <c r="B41761" s="5"/>
      <c r="C41761" s="5" t="str">
        <f>IFERROR(__xludf.DUMMYFUNCTION("""COMPUTED_VALUE"""),"")</f>
        <v/>
      </c>
      <c r="D41761" s="5">
        <v>0.0</v>
      </c>
    </row>
    <row r="41762" ht="14.25" customHeight="1">
      <c r="A41762" s="5"/>
      <c r="B41762" s="5"/>
      <c r="C41762" s="5" t="str">
        <f>IFERROR(__xludf.DUMMYFUNCTION("""COMPUTED_VALUE"""),"")</f>
        <v/>
      </c>
      <c r="D41762" s="5">
        <v>0.0</v>
      </c>
    </row>
    <row r="41763" ht="14.25" customHeight="1">
      <c r="A41763" s="5"/>
      <c r="B41763" s="5"/>
      <c r="C41763" s="5" t="str">
        <f>IFERROR(__xludf.DUMMYFUNCTION("""COMPUTED_VALUE"""),"")</f>
        <v/>
      </c>
      <c r="D41763" s="5">
        <v>0.0</v>
      </c>
    </row>
    <row r="41764" ht="14.25" customHeight="1">
      <c r="A41764" s="5"/>
      <c r="B41764" s="5"/>
      <c r="C41764" s="5" t="str">
        <f>IFERROR(__xludf.DUMMYFUNCTION("""COMPUTED_VALUE"""),"")</f>
        <v/>
      </c>
      <c r="D41764" s="5">
        <v>0.0</v>
      </c>
    </row>
    <row r="41765" ht="14.25" customHeight="1">
      <c r="A41765" s="5"/>
      <c r="B41765" s="5"/>
      <c r="C41765" s="5" t="str">
        <f>IFERROR(__xludf.DUMMYFUNCTION("""COMPUTED_VALUE"""),"")</f>
        <v/>
      </c>
      <c r="D41765" s="5">
        <v>0.0</v>
      </c>
    </row>
    <row r="41766" ht="14.25" customHeight="1">
      <c r="A41766" s="5"/>
      <c r="B41766" s="5"/>
      <c r="C41766" s="5" t="str">
        <f>IFERROR(__xludf.DUMMYFUNCTION("""COMPUTED_VALUE"""),"")</f>
        <v/>
      </c>
      <c r="D41766" s="5">
        <v>0.0</v>
      </c>
    </row>
    <row r="41767" ht="14.25" customHeight="1">
      <c r="A41767" s="5"/>
      <c r="B41767" s="5"/>
      <c r="C41767" s="5" t="str">
        <f>IFERROR(__xludf.DUMMYFUNCTION("""COMPUTED_VALUE"""),"")</f>
        <v/>
      </c>
      <c r="D41767" s="5">
        <v>0.0</v>
      </c>
    </row>
    <row r="41768" ht="14.25" customHeight="1">
      <c r="A41768" s="5"/>
      <c r="B41768" s="5"/>
      <c r="C41768" s="5" t="str">
        <f>IFERROR(__xludf.DUMMYFUNCTION("""COMPUTED_VALUE"""),"")</f>
        <v/>
      </c>
      <c r="D41768" s="5">
        <v>0.0</v>
      </c>
    </row>
    <row r="41769" ht="14.25" customHeight="1">
      <c r="A41769" s="5"/>
      <c r="B41769" s="5"/>
      <c r="C41769" s="5" t="str">
        <f>IFERROR(__xludf.DUMMYFUNCTION("""COMPUTED_VALUE"""),"")</f>
        <v/>
      </c>
      <c r="D41769" s="5">
        <v>0.0</v>
      </c>
    </row>
    <row r="41770" ht="14.25" customHeight="1">
      <c r="A41770" s="5"/>
      <c r="B41770" s="5"/>
      <c r="C41770" s="5" t="str">
        <f>IFERROR(__xludf.DUMMYFUNCTION("""COMPUTED_VALUE"""),"")</f>
        <v/>
      </c>
      <c r="D41770" s="5">
        <v>0.0</v>
      </c>
    </row>
    <row r="41771" ht="14.25" customHeight="1">
      <c r="A41771" s="5"/>
      <c r="B41771" s="5"/>
      <c r="C41771" s="5" t="str">
        <f>IFERROR(__xludf.DUMMYFUNCTION("""COMPUTED_VALUE"""),"")</f>
        <v/>
      </c>
      <c r="D41771" s="5">
        <v>0.0</v>
      </c>
    </row>
    <row r="41772" ht="14.25" customHeight="1">
      <c r="A41772" s="5"/>
      <c r="B41772" s="5"/>
      <c r="C41772" s="5" t="str">
        <f>IFERROR(__xludf.DUMMYFUNCTION("""COMPUTED_VALUE"""),"")</f>
        <v/>
      </c>
      <c r="D41772" s="5">
        <v>0.0</v>
      </c>
    </row>
    <row r="41773" ht="14.25" customHeight="1">
      <c r="A41773" s="5"/>
      <c r="B41773" s="5"/>
      <c r="C41773" s="5" t="str">
        <f>IFERROR(__xludf.DUMMYFUNCTION("""COMPUTED_VALUE"""),"")</f>
        <v/>
      </c>
      <c r="D41773" s="5">
        <v>0.0</v>
      </c>
    </row>
    <row r="41774" ht="14.25" customHeight="1">
      <c r="A41774" s="5"/>
      <c r="B41774" s="5"/>
      <c r="C41774" s="5" t="str">
        <f>IFERROR(__xludf.DUMMYFUNCTION("""COMPUTED_VALUE"""),"")</f>
        <v/>
      </c>
      <c r="D41774" s="5">
        <v>0.0</v>
      </c>
    </row>
    <row r="41775" ht="14.25" customHeight="1">
      <c r="A41775" s="5"/>
      <c r="B41775" s="5"/>
      <c r="C41775" s="5" t="str">
        <f>IFERROR(__xludf.DUMMYFUNCTION("""COMPUTED_VALUE"""),"")</f>
        <v/>
      </c>
      <c r="D41775" s="5">
        <v>0.0</v>
      </c>
    </row>
    <row r="41776" ht="14.25" customHeight="1">
      <c r="A41776" s="5"/>
      <c r="B41776" s="5"/>
      <c r="C41776" s="5" t="str">
        <f>IFERROR(__xludf.DUMMYFUNCTION("""COMPUTED_VALUE"""),"")</f>
        <v/>
      </c>
      <c r="D41776" s="5">
        <v>0.0</v>
      </c>
    </row>
    <row r="41777" ht="14.25" customHeight="1">
      <c r="A41777" s="5"/>
      <c r="B41777" s="5"/>
      <c r="C41777" s="5" t="str">
        <f>IFERROR(__xludf.DUMMYFUNCTION("""COMPUTED_VALUE"""),"")</f>
        <v/>
      </c>
      <c r="D41777" s="5">
        <v>0.0</v>
      </c>
    </row>
    <row r="41778" ht="14.25" customHeight="1">
      <c r="A41778" s="5"/>
      <c r="B41778" s="5"/>
      <c r="C41778" s="5" t="str">
        <f>IFERROR(__xludf.DUMMYFUNCTION("""COMPUTED_VALUE"""),"")</f>
        <v/>
      </c>
      <c r="D41778" s="5">
        <v>0.0</v>
      </c>
    </row>
    <row r="41779" ht="14.25" customHeight="1">
      <c r="A41779" s="5"/>
      <c r="B41779" s="5"/>
      <c r="C41779" s="5" t="str">
        <f>IFERROR(__xludf.DUMMYFUNCTION("""COMPUTED_VALUE"""),"")</f>
        <v/>
      </c>
      <c r="D41779" s="5">
        <v>0.0</v>
      </c>
    </row>
    <row r="41780" ht="14.25" customHeight="1">
      <c r="A41780" s="5"/>
      <c r="B41780" s="5"/>
      <c r="C41780" s="5" t="str">
        <f>IFERROR(__xludf.DUMMYFUNCTION("""COMPUTED_VALUE"""),"")</f>
        <v/>
      </c>
      <c r="D41780" s="5">
        <v>0.0</v>
      </c>
    </row>
    <row r="41781" ht="14.25" customHeight="1">
      <c r="A41781" s="5"/>
      <c r="B41781" s="5"/>
      <c r="C41781" s="5" t="str">
        <f>IFERROR(__xludf.DUMMYFUNCTION("""COMPUTED_VALUE"""),"")</f>
        <v/>
      </c>
      <c r="D41781" s="5">
        <v>0.0</v>
      </c>
    </row>
    <row r="41782" ht="14.25" customHeight="1">
      <c r="A41782" s="5"/>
      <c r="B41782" s="5"/>
      <c r="C41782" s="5" t="str">
        <f>IFERROR(__xludf.DUMMYFUNCTION("""COMPUTED_VALUE"""),"")</f>
        <v/>
      </c>
      <c r="D41782" s="5">
        <v>0.0</v>
      </c>
    </row>
    <row r="41783" ht="14.25" customHeight="1">
      <c r="A41783" s="5"/>
      <c r="B41783" s="5"/>
      <c r="C41783" s="5" t="str">
        <f>IFERROR(__xludf.DUMMYFUNCTION("""COMPUTED_VALUE"""),"")</f>
        <v/>
      </c>
      <c r="D41783" s="5">
        <v>0.0</v>
      </c>
    </row>
    <row r="41784" ht="14.25" customHeight="1">
      <c r="A41784" s="5"/>
      <c r="B41784" s="5"/>
      <c r="C41784" s="5" t="str">
        <f>IFERROR(__xludf.DUMMYFUNCTION("""COMPUTED_VALUE"""),"")</f>
        <v/>
      </c>
      <c r="D41784" s="5">
        <v>0.0</v>
      </c>
    </row>
    <row r="41785" ht="14.25" customHeight="1">
      <c r="A41785" s="5"/>
      <c r="B41785" s="5"/>
      <c r="C41785" s="5" t="str">
        <f>IFERROR(__xludf.DUMMYFUNCTION("""COMPUTED_VALUE"""),"")</f>
        <v/>
      </c>
      <c r="D41785" s="5">
        <v>0.0</v>
      </c>
    </row>
    <row r="41786" ht="14.25" customHeight="1">
      <c r="A41786" s="5"/>
      <c r="B41786" s="5"/>
      <c r="C41786" s="5" t="str">
        <f>IFERROR(__xludf.DUMMYFUNCTION("""COMPUTED_VALUE"""),"")</f>
        <v/>
      </c>
      <c r="D41786" s="5">
        <v>0.0</v>
      </c>
    </row>
    <row r="41787" ht="14.25" customHeight="1">
      <c r="A41787" s="5"/>
      <c r="B41787" s="5"/>
      <c r="C41787" s="5" t="str">
        <f>IFERROR(__xludf.DUMMYFUNCTION("""COMPUTED_VALUE"""),"")</f>
        <v/>
      </c>
      <c r="D41787" s="5">
        <v>0.0</v>
      </c>
    </row>
    <row r="41788" ht="14.25" customHeight="1">
      <c r="A41788" s="5"/>
      <c r="B41788" s="5"/>
      <c r="C41788" s="5" t="str">
        <f>IFERROR(__xludf.DUMMYFUNCTION("""COMPUTED_VALUE"""),"")</f>
        <v/>
      </c>
      <c r="D41788" s="5">
        <v>0.0</v>
      </c>
    </row>
    <row r="41789" ht="14.25" customHeight="1">
      <c r="A41789" s="5"/>
      <c r="B41789" s="5"/>
      <c r="C41789" s="5" t="str">
        <f>IFERROR(__xludf.DUMMYFUNCTION("""COMPUTED_VALUE"""),"")</f>
        <v/>
      </c>
      <c r="D41789" s="5">
        <v>0.0</v>
      </c>
    </row>
    <row r="41790" ht="14.25" customHeight="1">
      <c r="A41790" s="5"/>
      <c r="B41790" s="5"/>
      <c r="C41790" s="5" t="str">
        <f>IFERROR(__xludf.DUMMYFUNCTION("""COMPUTED_VALUE"""),"")</f>
        <v/>
      </c>
      <c r="D41790" s="5">
        <v>0.0</v>
      </c>
    </row>
    <row r="41791" ht="14.25" customHeight="1">
      <c r="A41791" s="5"/>
      <c r="B41791" s="5"/>
      <c r="C41791" s="5" t="str">
        <f>IFERROR(__xludf.DUMMYFUNCTION("""COMPUTED_VALUE"""),"")</f>
        <v/>
      </c>
      <c r="D41791" s="5">
        <v>0.0</v>
      </c>
    </row>
    <row r="41792" ht="14.25" customHeight="1">
      <c r="A41792" s="5"/>
      <c r="B41792" s="5"/>
      <c r="C41792" s="5" t="str">
        <f>IFERROR(__xludf.DUMMYFUNCTION("""COMPUTED_VALUE"""),"")</f>
        <v/>
      </c>
      <c r="D41792" s="5">
        <v>0.0</v>
      </c>
    </row>
    <row r="41793" ht="14.25" customHeight="1">
      <c r="A41793" s="5"/>
      <c r="B41793" s="5"/>
      <c r="C41793" s="5" t="str">
        <f>IFERROR(__xludf.DUMMYFUNCTION("""COMPUTED_VALUE"""),"")</f>
        <v/>
      </c>
      <c r="D41793" s="5">
        <v>0.0</v>
      </c>
    </row>
    <row r="41794" ht="14.25" customHeight="1">
      <c r="A41794" s="5"/>
      <c r="B41794" s="5"/>
      <c r="C41794" s="5" t="str">
        <f>IFERROR(__xludf.DUMMYFUNCTION("""COMPUTED_VALUE"""),"")</f>
        <v/>
      </c>
      <c r="D41794" s="5">
        <v>0.0</v>
      </c>
    </row>
    <row r="41795" ht="14.25" customHeight="1">
      <c r="A41795" s="5"/>
      <c r="B41795" s="5"/>
      <c r="C41795" s="5" t="str">
        <f>IFERROR(__xludf.DUMMYFUNCTION("""COMPUTED_VALUE"""),"")</f>
        <v/>
      </c>
      <c r="D41795" s="5">
        <v>0.0</v>
      </c>
    </row>
    <row r="41796" ht="14.25" customHeight="1">
      <c r="A41796" s="5"/>
      <c r="B41796" s="5"/>
      <c r="C41796" s="5" t="str">
        <f>IFERROR(__xludf.DUMMYFUNCTION("""COMPUTED_VALUE"""),"")</f>
        <v/>
      </c>
      <c r="D41796" s="5">
        <v>0.0</v>
      </c>
    </row>
    <row r="41797" ht="14.25" customHeight="1">
      <c r="A41797" s="5"/>
      <c r="B41797" s="5"/>
      <c r="C41797" s="5" t="str">
        <f>IFERROR(__xludf.DUMMYFUNCTION("""COMPUTED_VALUE"""),"")</f>
        <v/>
      </c>
      <c r="D41797" s="5">
        <v>0.0</v>
      </c>
    </row>
    <row r="41798" ht="14.25" customHeight="1">
      <c r="A41798" s="5"/>
      <c r="B41798" s="5"/>
      <c r="C41798" s="5" t="str">
        <f>IFERROR(__xludf.DUMMYFUNCTION("""COMPUTED_VALUE"""),"")</f>
        <v/>
      </c>
      <c r="D41798" s="5">
        <v>0.0</v>
      </c>
    </row>
    <row r="41799" ht="14.25" customHeight="1">
      <c r="A41799" s="5"/>
      <c r="B41799" s="5"/>
      <c r="C41799" s="5" t="str">
        <f>IFERROR(__xludf.DUMMYFUNCTION("""COMPUTED_VALUE"""),"")</f>
        <v/>
      </c>
      <c r="D41799" s="5">
        <v>0.0</v>
      </c>
    </row>
    <row r="41800" ht="14.25" customHeight="1">
      <c r="A41800" s="5"/>
      <c r="B41800" s="5"/>
      <c r="C41800" s="5" t="str">
        <f>IFERROR(__xludf.DUMMYFUNCTION("""COMPUTED_VALUE"""),"")</f>
        <v/>
      </c>
      <c r="D41800" s="5">
        <v>0.0</v>
      </c>
    </row>
    <row r="41801" ht="14.25" customHeight="1">
      <c r="A41801" s="5"/>
      <c r="B41801" s="5"/>
      <c r="C41801" s="5" t="str">
        <f>IFERROR(__xludf.DUMMYFUNCTION("""COMPUTED_VALUE"""),"")</f>
        <v/>
      </c>
      <c r="D41801" s="5">
        <v>0.0</v>
      </c>
    </row>
    <row r="41802" ht="14.25" customHeight="1">
      <c r="A41802" s="5"/>
      <c r="B41802" s="5"/>
      <c r="C41802" s="5" t="str">
        <f>IFERROR(__xludf.DUMMYFUNCTION("""COMPUTED_VALUE"""),"")</f>
        <v/>
      </c>
      <c r="D41802" s="5">
        <v>0.0</v>
      </c>
    </row>
    <row r="41803" ht="14.25" customHeight="1">
      <c r="A41803" s="5"/>
      <c r="B41803" s="5"/>
      <c r="C41803" s="5" t="str">
        <f>IFERROR(__xludf.DUMMYFUNCTION("""COMPUTED_VALUE"""),"")</f>
        <v/>
      </c>
      <c r="D41803" s="5">
        <v>0.0</v>
      </c>
    </row>
    <row r="41804" ht="14.25" customHeight="1">
      <c r="A41804" s="5"/>
      <c r="B41804" s="5"/>
      <c r="C41804" s="5" t="str">
        <f>IFERROR(__xludf.DUMMYFUNCTION("""COMPUTED_VALUE"""),"")</f>
        <v/>
      </c>
      <c r="D41804" s="5">
        <v>0.0</v>
      </c>
    </row>
    <row r="41805" ht="14.25" customHeight="1">
      <c r="A41805" s="5"/>
      <c r="B41805" s="5"/>
      <c r="C41805" s="5" t="str">
        <f>IFERROR(__xludf.DUMMYFUNCTION("""COMPUTED_VALUE"""),"")</f>
        <v/>
      </c>
      <c r="D41805" s="5">
        <v>0.0</v>
      </c>
    </row>
    <row r="41806" ht="14.25" customHeight="1">
      <c r="A41806" s="5"/>
      <c r="B41806" s="5"/>
      <c r="C41806" s="5" t="str">
        <f>IFERROR(__xludf.DUMMYFUNCTION("""COMPUTED_VALUE"""),"")</f>
        <v/>
      </c>
      <c r="D41806" s="5">
        <v>0.0</v>
      </c>
    </row>
    <row r="41807" ht="14.25" customHeight="1">
      <c r="A41807" s="5"/>
      <c r="B41807" s="5"/>
      <c r="C41807" s="5" t="str">
        <f>IFERROR(__xludf.DUMMYFUNCTION("""COMPUTED_VALUE"""),"")</f>
        <v/>
      </c>
      <c r="D41807" s="5">
        <v>0.0</v>
      </c>
    </row>
    <row r="41808" ht="14.25" customHeight="1">
      <c r="A41808" s="5"/>
      <c r="B41808" s="5"/>
      <c r="C41808" s="5" t="str">
        <f>IFERROR(__xludf.DUMMYFUNCTION("""COMPUTED_VALUE"""),"")</f>
        <v/>
      </c>
      <c r="D41808" s="5">
        <v>0.0</v>
      </c>
    </row>
    <row r="41809" ht="14.25" customHeight="1">
      <c r="A41809" s="5"/>
      <c r="B41809" s="5"/>
      <c r="C41809" s="5" t="str">
        <f>IFERROR(__xludf.DUMMYFUNCTION("""COMPUTED_VALUE"""),"")</f>
        <v/>
      </c>
      <c r="D41809" s="5">
        <v>0.0</v>
      </c>
    </row>
    <row r="41810" ht="14.25" customHeight="1">
      <c r="A41810" s="5"/>
      <c r="B41810" s="5"/>
      <c r="C41810" s="5" t="str">
        <f>IFERROR(__xludf.DUMMYFUNCTION("""COMPUTED_VALUE"""),"")</f>
        <v/>
      </c>
      <c r="D41810" s="5">
        <v>0.0</v>
      </c>
    </row>
    <row r="41811" ht="14.25" customHeight="1">
      <c r="A41811" s="5"/>
      <c r="B41811" s="5"/>
      <c r="C41811" s="5" t="str">
        <f>IFERROR(__xludf.DUMMYFUNCTION("""COMPUTED_VALUE"""),"")</f>
        <v/>
      </c>
      <c r="D41811" s="5">
        <v>0.0</v>
      </c>
    </row>
    <row r="41812" ht="14.25" customHeight="1">
      <c r="A41812" s="5"/>
      <c r="B41812" s="5"/>
      <c r="C41812" s="5" t="str">
        <f>IFERROR(__xludf.DUMMYFUNCTION("""COMPUTED_VALUE"""),"")</f>
        <v/>
      </c>
      <c r="D41812" s="5">
        <v>0.0</v>
      </c>
    </row>
    <row r="41813" ht="14.25" customHeight="1">
      <c r="A41813" s="5"/>
      <c r="B41813" s="5"/>
      <c r="C41813" s="5" t="str">
        <f>IFERROR(__xludf.DUMMYFUNCTION("""COMPUTED_VALUE"""),"")</f>
        <v/>
      </c>
      <c r="D41813" s="5">
        <v>0.0</v>
      </c>
    </row>
    <row r="41814" ht="14.25" customHeight="1">
      <c r="A41814" s="5"/>
      <c r="B41814" s="5"/>
      <c r="C41814" s="5" t="str">
        <f>IFERROR(__xludf.DUMMYFUNCTION("""COMPUTED_VALUE"""),"")</f>
        <v/>
      </c>
      <c r="D41814" s="5">
        <v>0.0</v>
      </c>
    </row>
    <row r="41815" ht="14.25" customHeight="1">
      <c r="A41815" s="5"/>
      <c r="B41815" s="5"/>
      <c r="C41815" s="5" t="str">
        <f>IFERROR(__xludf.DUMMYFUNCTION("""COMPUTED_VALUE"""),"")</f>
        <v/>
      </c>
      <c r="D41815" s="5">
        <v>0.0</v>
      </c>
    </row>
    <row r="41816" ht="14.25" customHeight="1">
      <c r="A41816" s="5"/>
      <c r="B41816" s="5"/>
      <c r="C41816" s="5" t="str">
        <f>IFERROR(__xludf.DUMMYFUNCTION("""COMPUTED_VALUE"""),"")</f>
        <v/>
      </c>
      <c r="D41816" s="5">
        <v>0.0</v>
      </c>
    </row>
    <row r="41817" ht="14.25" customHeight="1">
      <c r="A41817" s="5"/>
      <c r="B41817" s="5"/>
      <c r="C41817" s="5" t="str">
        <f>IFERROR(__xludf.DUMMYFUNCTION("""COMPUTED_VALUE"""),"")</f>
        <v/>
      </c>
      <c r="D41817" s="5">
        <v>0.0</v>
      </c>
    </row>
    <row r="41818" ht="14.25" customHeight="1">
      <c r="A41818" s="5"/>
      <c r="B41818" s="5"/>
      <c r="C41818" s="5" t="str">
        <f>IFERROR(__xludf.DUMMYFUNCTION("""COMPUTED_VALUE"""),"")</f>
        <v/>
      </c>
      <c r="D41818" s="5">
        <v>0.0</v>
      </c>
    </row>
    <row r="41819" ht="14.25" customHeight="1">
      <c r="A41819" s="5"/>
      <c r="B41819" s="5"/>
      <c r="C41819" s="5" t="str">
        <f>IFERROR(__xludf.DUMMYFUNCTION("""COMPUTED_VALUE"""),"")</f>
        <v/>
      </c>
      <c r="D41819" s="5">
        <v>0.0</v>
      </c>
    </row>
    <row r="41820" ht="14.25" customHeight="1">
      <c r="A41820" s="5"/>
      <c r="B41820" s="5"/>
      <c r="C41820" s="5" t="str">
        <f>IFERROR(__xludf.DUMMYFUNCTION("""COMPUTED_VALUE"""),"")</f>
        <v/>
      </c>
      <c r="D41820" s="5">
        <v>0.0</v>
      </c>
    </row>
    <row r="41821" ht="14.25" customHeight="1">
      <c r="A41821" s="5"/>
      <c r="B41821" s="5"/>
      <c r="C41821" s="5" t="str">
        <f>IFERROR(__xludf.DUMMYFUNCTION("""COMPUTED_VALUE"""),"")</f>
        <v/>
      </c>
      <c r="D41821" s="5">
        <v>0.0</v>
      </c>
    </row>
    <row r="41822" ht="14.25" customHeight="1">
      <c r="A41822" s="5"/>
      <c r="B41822" s="5"/>
      <c r="C41822" s="5" t="str">
        <f>IFERROR(__xludf.DUMMYFUNCTION("""COMPUTED_VALUE"""),"")</f>
        <v/>
      </c>
      <c r="D41822" s="5">
        <v>0.0</v>
      </c>
    </row>
    <row r="41823" ht="14.25" customHeight="1">
      <c r="A41823" s="5"/>
      <c r="B41823" s="5"/>
      <c r="C41823" s="5" t="str">
        <f>IFERROR(__xludf.DUMMYFUNCTION("""COMPUTED_VALUE"""),"")</f>
        <v/>
      </c>
      <c r="D41823" s="5">
        <v>0.0</v>
      </c>
    </row>
    <row r="41824" ht="14.25" customHeight="1">
      <c r="A41824" s="5"/>
      <c r="B41824" s="5"/>
      <c r="C41824" s="5" t="str">
        <f>IFERROR(__xludf.DUMMYFUNCTION("""COMPUTED_VALUE"""),"")</f>
        <v/>
      </c>
      <c r="D41824" s="5">
        <v>0.0</v>
      </c>
    </row>
    <row r="41825" ht="14.25" customHeight="1">
      <c r="A41825" s="5"/>
      <c r="B41825" s="5"/>
      <c r="C41825" s="5" t="str">
        <f>IFERROR(__xludf.DUMMYFUNCTION("""COMPUTED_VALUE"""),"")</f>
        <v/>
      </c>
      <c r="D41825" s="5">
        <v>0.0</v>
      </c>
    </row>
    <row r="41826" ht="14.25" customHeight="1">
      <c r="A41826" s="5"/>
      <c r="B41826" s="5"/>
      <c r="C41826" s="5" t="str">
        <f>IFERROR(__xludf.DUMMYFUNCTION("""COMPUTED_VALUE"""),"")</f>
        <v/>
      </c>
      <c r="D41826" s="5">
        <v>0.0</v>
      </c>
    </row>
    <row r="41827" ht="14.25" customHeight="1">
      <c r="A41827" s="5"/>
      <c r="B41827" s="5"/>
      <c r="C41827" s="5" t="str">
        <f>IFERROR(__xludf.DUMMYFUNCTION("""COMPUTED_VALUE"""),"")</f>
        <v/>
      </c>
      <c r="D41827" s="5">
        <v>0.0</v>
      </c>
    </row>
    <row r="41828" ht="14.25" customHeight="1">
      <c r="A41828" s="5"/>
      <c r="B41828" s="5"/>
      <c r="C41828" s="5" t="str">
        <f>IFERROR(__xludf.DUMMYFUNCTION("""COMPUTED_VALUE"""),"")</f>
        <v/>
      </c>
      <c r="D41828" s="5">
        <v>0.0</v>
      </c>
    </row>
    <row r="41829" ht="14.25" customHeight="1">
      <c r="A41829" s="5"/>
      <c r="B41829" s="5"/>
      <c r="C41829" s="5" t="str">
        <f>IFERROR(__xludf.DUMMYFUNCTION("""COMPUTED_VALUE"""),"")</f>
        <v/>
      </c>
      <c r="D41829" s="5">
        <v>0.0</v>
      </c>
    </row>
    <row r="41830" ht="14.25" customHeight="1">
      <c r="A41830" s="5"/>
      <c r="B41830" s="5"/>
      <c r="C41830" s="5" t="str">
        <f>IFERROR(__xludf.DUMMYFUNCTION("""COMPUTED_VALUE"""),"")</f>
        <v/>
      </c>
      <c r="D41830" s="5">
        <v>0.0</v>
      </c>
    </row>
    <row r="41831" ht="14.25" customHeight="1">
      <c r="A41831" s="5"/>
      <c r="B41831" s="5"/>
      <c r="C41831" s="5" t="str">
        <f>IFERROR(__xludf.DUMMYFUNCTION("""COMPUTED_VALUE"""),"")</f>
        <v/>
      </c>
      <c r="D41831" s="5">
        <v>0.0</v>
      </c>
    </row>
    <row r="41832" ht="14.25" customHeight="1">
      <c r="A41832" s="5"/>
      <c r="B41832" s="5"/>
      <c r="C41832" s="5" t="str">
        <f>IFERROR(__xludf.DUMMYFUNCTION("""COMPUTED_VALUE"""),"")</f>
        <v/>
      </c>
      <c r="D41832" s="5">
        <v>0.0</v>
      </c>
    </row>
    <row r="41833" ht="14.25" customHeight="1">
      <c r="A41833" s="5"/>
      <c r="B41833" s="5"/>
      <c r="C41833" s="5" t="str">
        <f>IFERROR(__xludf.DUMMYFUNCTION("""COMPUTED_VALUE"""),"")</f>
        <v/>
      </c>
      <c r="D41833" s="5">
        <v>0.0</v>
      </c>
    </row>
    <row r="41834" ht="14.25" customHeight="1">
      <c r="A41834" s="5"/>
      <c r="B41834" s="5"/>
      <c r="C41834" s="5" t="str">
        <f>IFERROR(__xludf.DUMMYFUNCTION("""COMPUTED_VALUE"""),"")</f>
        <v/>
      </c>
      <c r="D41834" s="5">
        <v>0.0</v>
      </c>
    </row>
    <row r="41835" ht="14.25" customHeight="1">
      <c r="A41835" s="5"/>
      <c r="B41835" s="5"/>
      <c r="C41835" s="5" t="str">
        <f>IFERROR(__xludf.DUMMYFUNCTION("""COMPUTED_VALUE"""),"")</f>
        <v/>
      </c>
      <c r="D41835" s="5">
        <v>0.0</v>
      </c>
    </row>
    <row r="41836" ht="14.25" customHeight="1">
      <c r="A41836" s="5"/>
      <c r="B41836" s="5"/>
      <c r="C41836" s="5" t="str">
        <f>IFERROR(__xludf.DUMMYFUNCTION("""COMPUTED_VALUE"""),"")</f>
        <v/>
      </c>
      <c r="D41836" s="5">
        <v>0.0</v>
      </c>
    </row>
    <row r="41837" ht="14.25" customHeight="1">
      <c r="A41837" s="5"/>
      <c r="B41837" s="5"/>
      <c r="C41837" s="5" t="str">
        <f>IFERROR(__xludf.DUMMYFUNCTION("""COMPUTED_VALUE"""),"")</f>
        <v/>
      </c>
      <c r="D41837" s="5">
        <v>0.0</v>
      </c>
    </row>
    <row r="41838" ht="14.25" customHeight="1">
      <c r="A41838" s="5"/>
      <c r="B41838" s="5"/>
      <c r="C41838" s="5" t="str">
        <f>IFERROR(__xludf.DUMMYFUNCTION("""COMPUTED_VALUE"""),"")</f>
        <v/>
      </c>
      <c r="D41838" s="5">
        <v>0.0</v>
      </c>
    </row>
    <row r="41839" ht="14.25" customHeight="1">
      <c r="A41839" s="5"/>
      <c r="B41839" s="5"/>
      <c r="C41839" s="5" t="str">
        <f>IFERROR(__xludf.DUMMYFUNCTION("""COMPUTED_VALUE"""),"")</f>
        <v/>
      </c>
      <c r="D41839" s="5">
        <v>0.0</v>
      </c>
    </row>
    <row r="41840" ht="14.25" customHeight="1">
      <c r="A41840" s="5"/>
      <c r="B41840" s="5"/>
      <c r="C41840" s="5" t="str">
        <f>IFERROR(__xludf.DUMMYFUNCTION("""COMPUTED_VALUE"""),"")</f>
        <v/>
      </c>
      <c r="D41840" s="5">
        <v>0.0</v>
      </c>
    </row>
    <row r="41841" ht="14.25" customHeight="1">
      <c r="A41841" s="5"/>
      <c r="B41841" s="5"/>
      <c r="C41841" s="5" t="str">
        <f>IFERROR(__xludf.DUMMYFUNCTION("""COMPUTED_VALUE"""),"")</f>
        <v/>
      </c>
      <c r="D41841" s="5">
        <v>0.0</v>
      </c>
    </row>
    <row r="41842" ht="14.25" customHeight="1">
      <c r="A41842" s="5"/>
      <c r="B41842" s="5"/>
      <c r="C41842" s="5" t="str">
        <f>IFERROR(__xludf.DUMMYFUNCTION("""COMPUTED_VALUE"""),"")</f>
        <v/>
      </c>
      <c r="D41842" s="5">
        <v>0.0</v>
      </c>
    </row>
    <row r="41843" ht="14.25" customHeight="1">
      <c r="A41843" s="5"/>
      <c r="B41843" s="5"/>
      <c r="C41843" s="5" t="str">
        <f>IFERROR(__xludf.DUMMYFUNCTION("""COMPUTED_VALUE"""),"")</f>
        <v/>
      </c>
      <c r="D41843" s="5">
        <v>0.0</v>
      </c>
    </row>
    <row r="41844" ht="14.25" customHeight="1">
      <c r="A41844" s="5"/>
      <c r="B41844" s="5"/>
      <c r="C41844" s="5" t="str">
        <f>IFERROR(__xludf.DUMMYFUNCTION("""COMPUTED_VALUE"""),"")</f>
        <v/>
      </c>
      <c r="D41844" s="5">
        <v>0.0</v>
      </c>
    </row>
    <row r="41845" ht="14.25" customHeight="1">
      <c r="A41845" s="5"/>
      <c r="B41845" s="5"/>
      <c r="C41845" s="5" t="str">
        <f>IFERROR(__xludf.DUMMYFUNCTION("""COMPUTED_VALUE"""),"")</f>
        <v/>
      </c>
      <c r="D41845" s="5">
        <v>0.0</v>
      </c>
    </row>
    <row r="41846" ht="14.25" customHeight="1">
      <c r="A41846" s="5"/>
      <c r="B41846" s="5"/>
      <c r="C41846" s="5" t="str">
        <f>IFERROR(__xludf.DUMMYFUNCTION("""COMPUTED_VALUE"""),"")</f>
        <v/>
      </c>
      <c r="D41846" s="5">
        <v>0.0</v>
      </c>
    </row>
    <row r="41847" ht="14.25" customHeight="1">
      <c r="A41847" s="5"/>
      <c r="B41847" s="5"/>
      <c r="C41847" s="5" t="str">
        <f>IFERROR(__xludf.DUMMYFUNCTION("""COMPUTED_VALUE"""),"")</f>
        <v/>
      </c>
      <c r="D41847" s="5">
        <v>0.0</v>
      </c>
    </row>
    <row r="41848" ht="14.25" customHeight="1">
      <c r="A41848" s="5"/>
      <c r="B41848" s="5"/>
      <c r="C41848" s="5" t="str">
        <f>IFERROR(__xludf.DUMMYFUNCTION("""COMPUTED_VALUE"""),"")</f>
        <v/>
      </c>
      <c r="D41848" s="5">
        <v>0.0</v>
      </c>
    </row>
    <row r="41849" ht="14.25" customHeight="1">
      <c r="A41849" s="5"/>
      <c r="B41849" s="5"/>
      <c r="C41849" s="5" t="str">
        <f>IFERROR(__xludf.DUMMYFUNCTION("""COMPUTED_VALUE"""),"")</f>
        <v/>
      </c>
      <c r="D41849" s="5">
        <v>0.0</v>
      </c>
    </row>
    <row r="41850" ht="14.25" customHeight="1">
      <c r="A41850" s="5"/>
      <c r="B41850" s="5"/>
      <c r="C41850" s="5" t="str">
        <f>IFERROR(__xludf.DUMMYFUNCTION("""COMPUTED_VALUE"""),"")</f>
        <v/>
      </c>
      <c r="D41850" s="5">
        <v>0.0</v>
      </c>
    </row>
    <row r="41851" ht="14.25" customHeight="1">
      <c r="A41851" s="5"/>
      <c r="B41851" s="5"/>
      <c r="C41851" s="5" t="str">
        <f>IFERROR(__xludf.DUMMYFUNCTION("""COMPUTED_VALUE"""),"")</f>
        <v/>
      </c>
      <c r="D41851" s="5">
        <v>0.0</v>
      </c>
    </row>
    <row r="41852" ht="14.25" customHeight="1">
      <c r="A41852" s="5"/>
      <c r="B41852" s="5"/>
      <c r="C41852" s="5" t="str">
        <f>IFERROR(__xludf.DUMMYFUNCTION("""COMPUTED_VALUE"""),"")</f>
        <v/>
      </c>
      <c r="D41852" s="5">
        <v>0.0</v>
      </c>
    </row>
    <row r="41853" ht="14.25" customHeight="1">
      <c r="A41853" s="5"/>
      <c r="B41853" s="5"/>
      <c r="C41853" s="5" t="str">
        <f>IFERROR(__xludf.DUMMYFUNCTION("""COMPUTED_VALUE"""),"")</f>
        <v/>
      </c>
      <c r="D41853" s="5">
        <v>0.0</v>
      </c>
    </row>
    <row r="41854" ht="14.25" customHeight="1">
      <c r="A41854" s="5"/>
      <c r="B41854" s="5"/>
      <c r="C41854" s="5" t="str">
        <f>IFERROR(__xludf.DUMMYFUNCTION("""COMPUTED_VALUE"""),"")</f>
        <v/>
      </c>
      <c r="D41854" s="5">
        <v>0.0</v>
      </c>
    </row>
    <row r="41855" ht="14.25" customHeight="1">
      <c r="A41855" s="5"/>
      <c r="B41855" s="5"/>
      <c r="C41855" s="5" t="str">
        <f>IFERROR(__xludf.DUMMYFUNCTION("""COMPUTED_VALUE"""),"")</f>
        <v/>
      </c>
      <c r="D41855" s="5">
        <v>0.0</v>
      </c>
    </row>
    <row r="41856" ht="14.25" customHeight="1">
      <c r="A41856" s="5"/>
      <c r="B41856" s="5"/>
      <c r="C41856" s="5" t="str">
        <f>IFERROR(__xludf.DUMMYFUNCTION("""COMPUTED_VALUE"""),"")</f>
        <v/>
      </c>
      <c r="D41856" s="5">
        <v>0.0</v>
      </c>
    </row>
    <row r="41857" ht="14.25" customHeight="1">
      <c r="A41857" s="5"/>
      <c r="B41857" s="5"/>
      <c r="C41857" s="5" t="str">
        <f>IFERROR(__xludf.DUMMYFUNCTION("""COMPUTED_VALUE"""),"")</f>
        <v/>
      </c>
      <c r="D41857" s="5">
        <v>0.0</v>
      </c>
    </row>
    <row r="41858" ht="14.25" customHeight="1">
      <c r="A41858" s="5"/>
      <c r="B41858" s="5"/>
      <c r="C41858" s="5" t="str">
        <f>IFERROR(__xludf.DUMMYFUNCTION("""COMPUTED_VALUE"""),"")</f>
        <v/>
      </c>
      <c r="D41858" s="5">
        <v>0.0</v>
      </c>
    </row>
    <row r="41859" ht="14.25" customHeight="1">
      <c r="A41859" s="5"/>
      <c r="B41859" s="5"/>
      <c r="C41859" s="5" t="str">
        <f>IFERROR(__xludf.DUMMYFUNCTION("""COMPUTED_VALUE"""),"")</f>
        <v/>
      </c>
      <c r="D41859" s="5">
        <v>0.0</v>
      </c>
    </row>
    <row r="41860" ht="14.25" customHeight="1">
      <c r="A41860" s="5"/>
      <c r="B41860" s="5"/>
      <c r="C41860" s="5" t="str">
        <f>IFERROR(__xludf.DUMMYFUNCTION("""COMPUTED_VALUE"""),"")</f>
        <v/>
      </c>
      <c r="D41860" s="5">
        <v>0.0</v>
      </c>
    </row>
    <row r="41861" ht="14.25" customHeight="1">
      <c r="A41861" s="5"/>
      <c r="B41861" s="5"/>
      <c r="C41861" s="5" t="str">
        <f>IFERROR(__xludf.DUMMYFUNCTION("""COMPUTED_VALUE"""),"")</f>
        <v/>
      </c>
      <c r="D41861" s="5">
        <v>0.0</v>
      </c>
    </row>
    <row r="41862" ht="14.25" customHeight="1">
      <c r="A41862" s="5"/>
      <c r="B41862" s="5"/>
      <c r="C41862" s="5" t="str">
        <f>IFERROR(__xludf.DUMMYFUNCTION("""COMPUTED_VALUE"""),"")</f>
        <v/>
      </c>
      <c r="D41862" s="5">
        <v>0.0</v>
      </c>
    </row>
    <row r="41863" ht="14.25" customHeight="1">
      <c r="A41863" s="5"/>
      <c r="B41863" s="5"/>
      <c r="C41863" s="5" t="str">
        <f>IFERROR(__xludf.DUMMYFUNCTION("""COMPUTED_VALUE"""),"")</f>
        <v/>
      </c>
      <c r="D41863" s="5">
        <v>0.0</v>
      </c>
    </row>
    <row r="41864" ht="14.25" customHeight="1">
      <c r="A41864" s="5"/>
      <c r="B41864" s="5"/>
      <c r="C41864" s="5" t="str">
        <f>IFERROR(__xludf.DUMMYFUNCTION("""COMPUTED_VALUE"""),"")</f>
        <v/>
      </c>
      <c r="D41864" s="5">
        <v>0.0</v>
      </c>
    </row>
    <row r="41865" ht="14.25" customHeight="1">
      <c r="A41865" s="5"/>
      <c r="B41865" s="5"/>
      <c r="C41865" s="5" t="str">
        <f>IFERROR(__xludf.DUMMYFUNCTION("""COMPUTED_VALUE"""),"")</f>
        <v/>
      </c>
      <c r="D41865" s="5">
        <v>0.0</v>
      </c>
    </row>
    <row r="41866" ht="14.25" customHeight="1">
      <c r="A41866" s="5"/>
      <c r="B41866" s="5"/>
      <c r="C41866" s="5" t="str">
        <f>IFERROR(__xludf.DUMMYFUNCTION("""COMPUTED_VALUE"""),"")</f>
        <v/>
      </c>
      <c r="D41866" s="5">
        <v>0.0</v>
      </c>
    </row>
    <row r="41867" ht="14.25" customHeight="1">
      <c r="A41867" s="5"/>
      <c r="B41867" s="5"/>
      <c r="C41867" s="5" t="str">
        <f>IFERROR(__xludf.DUMMYFUNCTION("""COMPUTED_VALUE"""),"")</f>
        <v/>
      </c>
      <c r="D41867" s="5">
        <v>0.0</v>
      </c>
    </row>
    <row r="41868" ht="14.25" customHeight="1">
      <c r="A41868" s="5"/>
      <c r="B41868" s="5"/>
      <c r="C41868" s="5" t="str">
        <f>IFERROR(__xludf.DUMMYFUNCTION("""COMPUTED_VALUE"""),"")</f>
        <v/>
      </c>
      <c r="D41868" s="5">
        <v>0.0</v>
      </c>
    </row>
    <row r="41869" ht="14.25" customHeight="1">
      <c r="A41869" s="5"/>
      <c r="B41869" s="5"/>
      <c r="C41869" s="5" t="str">
        <f>IFERROR(__xludf.DUMMYFUNCTION("""COMPUTED_VALUE"""),"")</f>
        <v/>
      </c>
      <c r="D41869" s="5">
        <v>0.0</v>
      </c>
    </row>
    <row r="41870" ht="14.25" customHeight="1">
      <c r="A41870" s="5"/>
      <c r="B41870" s="5"/>
      <c r="C41870" s="5" t="str">
        <f>IFERROR(__xludf.DUMMYFUNCTION("""COMPUTED_VALUE"""),"")</f>
        <v/>
      </c>
      <c r="D41870" s="5">
        <v>0.0</v>
      </c>
    </row>
    <row r="41871" ht="14.25" customHeight="1">
      <c r="A41871" s="5"/>
      <c r="B41871" s="5"/>
      <c r="C41871" s="5" t="str">
        <f>IFERROR(__xludf.DUMMYFUNCTION("""COMPUTED_VALUE"""),"")</f>
        <v/>
      </c>
      <c r="D41871" s="5">
        <v>0.0</v>
      </c>
    </row>
    <row r="41872" ht="14.25" customHeight="1">
      <c r="A41872" s="5"/>
      <c r="B41872" s="5"/>
      <c r="C41872" s="5" t="str">
        <f>IFERROR(__xludf.DUMMYFUNCTION("""COMPUTED_VALUE"""),"")</f>
        <v/>
      </c>
      <c r="D41872" s="5">
        <v>0.0</v>
      </c>
    </row>
    <row r="41873" ht="14.25" customHeight="1">
      <c r="A41873" s="5"/>
      <c r="B41873" s="5"/>
      <c r="C41873" s="5" t="str">
        <f>IFERROR(__xludf.DUMMYFUNCTION("""COMPUTED_VALUE"""),"")</f>
        <v/>
      </c>
      <c r="D41873" s="5">
        <v>0.0</v>
      </c>
    </row>
    <row r="41874" ht="14.25" customHeight="1">
      <c r="A41874" s="5"/>
      <c r="B41874" s="5"/>
      <c r="C41874" s="5" t="str">
        <f>IFERROR(__xludf.DUMMYFUNCTION("""COMPUTED_VALUE"""),"")</f>
        <v/>
      </c>
      <c r="D41874" s="5">
        <v>0.0</v>
      </c>
    </row>
    <row r="41875" ht="14.25" customHeight="1">
      <c r="A41875" s="5"/>
      <c r="B41875" s="5"/>
      <c r="C41875" s="5" t="str">
        <f>IFERROR(__xludf.DUMMYFUNCTION("""COMPUTED_VALUE"""),"")</f>
        <v/>
      </c>
      <c r="D41875" s="5">
        <v>0.0</v>
      </c>
    </row>
    <row r="41876" ht="14.25" customHeight="1">
      <c r="A41876" s="5"/>
      <c r="B41876" s="5"/>
      <c r="C41876" s="5" t="str">
        <f>IFERROR(__xludf.DUMMYFUNCTION("""COMPUTED_VALUE"""),"")</f>
        <v/>
      </c>
      <c r="D41876" s="5">
        <v>0.0</v>
      </c>
    </row>
    <row r="41877" ht="14.25" customHeight="1">
      <c r="A41877" s="5"/>
      <c r="B41877" s="5"/>
      <c r="C41877" s="5" t="str">
        <f>IFERROR(__xludf.DUMMYFUNCTION("""COMPUTED_VALUE"""),"")</f>
        <v/>
      </c>
      <c r="D41877" s="5">
        <v>0.0</v>
      </c>
    </row>
    <row r="41878" ht="14.25" customHeight="1">
      <c r="A41878" s="5"/>
      <c r="B41878" s="5"/>
      <c r="C41878" s="5" t="str">
        <f>IFERROR(__xludf.DUMMYFUNCTION("""COMPUTED_VALUE"""),"")</f>
        <v/>
      </c>
      <c r="D41878" s="5">
        <v>0.0</v>
      </c>
    </row>
    <row r="41879" ht="14.25" customHeight="1">
      <c r="A41879" s="5"/>
      <c r="B41879" s="5"/>
      <c r="C41879" s="5" t="str">
        <f>IFERROR(__xludf.DUMMYFUNCTION("""COMPUTED_VALUE"""),"")</f>
        <v/>
      </c>
      <c r="D41879" s="5">
        <v>0.0</v>
      </c>
    </row>
    <row r="41880" ht="14.25" customHeight="1">
      <c r="A41880" s="5"/>
      <c r="B41880" s="5"/>
      <c r="C41880" s="5" t="str">
        <f>IFERROR(__xludf.DUMMYFUNCTION("""COMPUTED_VALUE"""),"")</f>
        <v/>
      </c>
      <c r="D41880" s="5">
        <v>0.0</v>
      </c>
    </row>
    <row r="41881" ht="14.25" customHeight="1">
      <c r="A41881" s="5"/>
      <c r="B41881" s="5"/>
      <c r="C41881" s="5" t="str">
        <f>IFERROR(__xludf.DUMMYFUNCTION("""COMPUTED_VALUE"""),"")</f>
        <v/>
      </c>
      <c r="D41881" s="5">
        <v>0.0</v>
      </c>
    </row>
    <row r="41882" ht="14.25" customHeight="1">
      <c r="A41882" s="5"/>
      <c r="B41882" s="5"/>
      <c r="C41882" s="5" t="str">
        <f>IFERROR(__xludf.DUMMYFUNCTION("""COMPUTED_VALUE"""),"")</f>
        <v/>
      </c>
      <c r="D41882" s="5">
        <v>0.0</v>
      </c>
    </row>
    <row r="41883" ht="14.25" customHeight="1">
      <c r="A41883" s="5"/>
      <c r="B41883" s="5"/>
      <c r="C41883" s="5" t="str">
        <f>IFERROR(__xludf.DUMMYFUNCTION("""COMPUTED_VALUE"""),"")</f>
        <v/>
      </c>
      <c r="D41883" s="5">
        <v>0.0</v>
      </c>
    </row>
    <row r="41884" ht="14.25" customHeight="1">
      <c r="A41884" s="5"/>
      <c r="B41884" s="5"/>
      <c r="C41884" s="5" t="str">
        <f>IFERROR(__xludf.DUMMYFUNCTION("""COMPUTED_VALUE"""),"")</f>
        <v/>
      </c>
      <c r="D41884" s="5">
        <v>0.0</v>
      </c>
    </row>
    <row r="41885" ht="14.25" customHeight="1">
      <c r="A41885" s="5"/>
      <c r="B41885" s="5"/>
      <c r="C41885" s="5" t="str">
        <f>IFERROR(__xludf.DUMMYFUNCTION("""COMPUTED_VALUE"""),"")</f>
        <v/>
      </c>
      <c r="D41885" s="5">
        <v>0.0</v>
      </c>
    </row>
    <row r="41886" ht="14.25" customHeight="1">
      <c r="A41886" s="5"/>
      <c r="B41886" s="5"/>
      <c r="C41886" s="5" t="str">
        <f>IFERROR(__xludf.DUMMYFUNCTION("""COMPUTED_VALUE"""),"")</f>
        <v/>
      </c>
      <c r="D41886" s="5">
        <v>0.0</v>
      </c>
    </row>
    <row r="41887" ht="14.25" customHeight="1">
      <c r="A41887" s="5"/>
      <c r="B41887" s="5"/>
      <c r="C41887" s="5" t="str">
        <f>IFERROR(__xludf.DUMMYFUNCTION("""COMPUTED_VALUE"""),"")</f>
        <v/>
      </c>
      <c r="D41887" s="5">
        <v>0.0</v>
      </c>
    </row>
    <row r="41888" ht="14.25" customHeight="1">
      <c r="A41888" s="5"/>
      <c r="B41888" s="5"/>
      <c r="C41888" s="5" t="str">
        <f>IFERROR(__xludf.DUMMYFUNCTION("""COMPUTED_VALUE"""),"")</f>
        <v/>
      </c>
      <c r="D41888" s="5">
        <v>0.0</v>
      </c>
    </row>
    <row r="41889" ht="14.25" customHeight="1">
      <c r="A41889" s="5"/>
      <c r="B41889" s="5"/>
      <c r="C41889" s="5" t="str">
        <f>IFERROR(__xludf.DUMMYFUNCTION("""COMPUTED_VALUE"""),"")</f>
        <v/>
      </c>
      <c r="D41889" s="5">
        <v>0.0</v>
      </c>
    </row>
    <row r="41890" ht="14.25" customHeight="1">
      <c r="A41890" s="5"/>
      <c r="B41890" s="5"/>
      <c r="C41890" s="5" t="str">
        <f>IFERROR(__xludf.DUMMYFUNCTION("""COMPUTED_VALUE"""),"")</f>
        <v/>
      </c>
      <c r="D41890" s="5">
        <v>0.0</v>
      </c>
    </row>
    <row r="41891" ht="14.25" customHeight="1">
      <c r="A41891" s="5"/>
      <c r="B41891" s="5"/>
      <c r="C41891" s="5" t="str">
        <f>IFERROR(__xludf.DUMMYFUNCTION("""COMPUTED_VALUE"""),"")</f>
        <v/>
      </c>
      <c r="D41891" s="5">
        <v>0.0</v>
      </c>
    </row>
    <row r="41892" ht="14.25" customHeight="1">
      <c r="A41892" s="5"/>
      <c r="B41892" s="5"/>
      <c r="C41892" s="5" t="str">
        <f>IFERROR(__xludf.DUMMYFUNCTION("""COMPUTED_VALUE"""),"")</f>
        <v/>
      </c>
      <c r="D41892" s="5">
        <v>0.0</v>
      </c>
    </row>
    <row r="41893" ht="14.25" customHeight="1">
      <c r="A41893" s="5"/>
      <c r="B41893" s="5"/>
      <c r="C41893" s="5" t="str">
        <f>IFERROR(__xludf.DUMMYFUNCTION("""COMPUTED_VALUE"""),"")</f>
        <v/>
      </c>
      <c r="D41893" s="5">
        <v>0.0</v>
      </c>
    </row>
    <row r="41894" ht="14.25" customHeight="1">
      <c r="A41894" s="5"/>
      <c r="B41894" s="5"/>
      <c r="C41894" s="5" t="str">
        <f>IFERROR(__xludf.DUMMYFUNCTION("""COMPUTED_VALUE"""),"")</f>
        <v/>
      </c>
      <c r="D41894" s="5">
        <v>0.0</v>
      </c>
    </row>
    <row r="41895" ht="14.25" customHeight="1">
      <c r="A41895" s="5"/>
      <c r="B41895" s="5"/>
      <c r="C41895" s="5" t="str">
        <f>IFERROR(__xludf.DUMMYFUNCTION("""COMPUTED_VALUE"""),"")</f>
        <v/>
      </c>
      <c r="D41895" s="5">
        <v>0.0</v>
      </c>
    </row>
    <row r="41896" ht="14.25" customHeight="1">
      <c r="A41896" s="5"/>
      <c r="B41896" s="5"/>
      <c r="C41896" s="5" t="str">
        <f>IFERROR(__xludf.DUMMYFUNCTION("""COMPUTED_VALUE"""),"")</f>
        <v/>
      </c>
      <c r="D41896" s="5">
        <v>0.0</v>
      </c>
    </row>
    <row r="41897" ht="14.25" customHeight="1">
      <c r="A41897" s="5"/>
      <c r="B41897" s="5"/>
      <c r="C41897" s="5" t="str">
        <f>IFERROR(__xludf.DUMMYFUNCTION("""COMPUTED_VALUE"""),"")</f>
        <v/>
      </c>
      <c r="D41897" s="5">
        <v>0.0</v>
      </c>
    </row>
    <row r="41898" ht="14.25" customHeight="1">
      <c r="A41898" s="5"/>
      <c r="B41898" s="5"/>
      <c r="C41898" s="5" t="str">
        <f>IFERROR(__xludf.DUMMYFUNCTION("""COMPUTED_VALUE"""),"")</f>
        <v/>
      </c>
      <c r="D41898" s="5">
        <v>0.0</v>
      </c>
    </row>
    <row r="41899" ht="14.25" customHeight="1">
      <c r="A41899" s="5"/>
      <c r="B41899" s="5"/>
      <c r="C41899" s="5" t="str">
        <f>IFERROR(__xludf.DUMMYFUNCTION("""COMPUTED_VALUE"""),"")</f>
        <v/>
      </c>
      <c r="D41899" s="5">
        <v>0.0</v>
      </c>
    </row>
    <row r="41900" ht="14.25" customHeight="1">
      <c r="A41900" s="5"/>
      <c r="B41900" s="5"/>
      <c r="C41900" s="5" t="str">
        <f>IFERROR(__xludf.DUMMYFUNCTION("""COMPUTED_VALUE"""),"")</f>
        <v/>
      </c>
      <c r="D41900" s="5">
        <v>0.0</v>
      </c>
    </row>
    <row r="41901" ht="14.25" customHeight="1">
      <c r="A41901" s="5"/>
      <c r="B41901" s="5"/>
      <c r="C41901" s="5" t="str">
        <f>IFERROR(__xludf.DUMMYFUNCTION("""COMPUTED_VALUE"""),"")</f>
        <v/>
      </c>
      <c r="D41901" s="5">
        <v>0.0</v>
      </c>
    </row>
    <row r="41902" ht="14.25" customHeight="1">
      <c r="A41902" s="5"/>
      <c r="B41902" s="5"/>
      <c r="C41902" s="5" t="str">
        <f>IFERROR(__xludf.DUMMYFUNCTION("""COMPUTED_VALUE"""),"")</f>
        <v/>
      </c>
      <c r="D41902" s="5">
        <v>0.0</v>
      </c>
    </row>
    <row r="41903" ht="14.25" customHeight="1">
      <c r="A41903" s="5"/>
      <c r="B41903" s="5"/>
      <c r="C41903" s="5" t="str">
        <f>IFERROR(__xludf.DUMMYFUNCTION("""COMPUTED_VALUE"""),"")</f>
        <v/>
      </c>
      <c r="D41903" s="5">
        <v>0.0</v>
      </c>
    </row>
    <row r="41904" ht="14.25" customHeight="1">
      <c r="A41904" s="5"/>
      <c r="B41904" s="5"/>
      <c r="C41904" s="5" t="str">
        <f>IFERROR(__xludf.DUMMYFUNCTION("""COMPUTED_VALUE"""),"")</f>
        <v/>
      </c>
      <c r="D41904" s="5">
        <v>0.0</v>
      </c>
    </row>
    <row r="41905" ht="14.25" customHeight="1">
      <c r="A41905" s="5"/>
      <c r="B41905" s="5"/>
      <c r="C41905" s="5" t="str">
        <f>IFERROR(__xludf.DUMMYFUNCTION("""COMPUTED_VALUE"""),"")</f>
        <v/>
      </c>
      <c r="D41905" s="5">
        <v>0.0</v>
      </c>
    </row>
    <row r="41906" ht="14.25" customHeight="1">
      <c r="A41906" s="5"/>
      <c r="B41906" s="5"/>
      <c r="C41906" s="5" t="str">
        <f>IFERROR(__xludf.DUMMYFUNCTION("""COMPUTED_VALUE"""),"")</f>
        <v/>
      </c>
      <c r="D41906" s="5">
        <v>0.0</v>
      </c>
    </row>
    <row r="41907" ht="14.25" customHeight="1">
      <c r="A41907" s="5"/>
      <c r="B41907" s="5"/>
      <c r="C41907" s="5" t="str">
        <f>IFERROR(__xludf.DUMMYFUNCTION("""COMPUTED_VALUE"""),"")</f>
        <v/>
      </c>
      <c r="D41907" s="5">
        <v>0.0</v>
      </c>
    </row>
    <row r="41908" ht="14.25" customHeight="1">
      <c r="A41908" s="5"/>
      <c r="B41908" s="5"/>
      <c r="C41908" s="5" t="str">
        <f>IFERROR(__xludf.DUMMYFUNCTION("""COMPUTED_VALUE"""),"")</f>
        <v/>
      </c>
      <c r="D41908" s="5">
        <v>0.0</v>
      </c>
    </row>
    <row r="41909" ht="14.25" customHeight="1">
      <c r="A41909" s="5"/>
      <c r="B41909" s="5"/>
      <c r="C41909" s="5" t="str">
        <f>IFERROR(__xludf.DUMMYFUNCTION("""COMPUTED_VALUE"""),"")</f>
        <v/>
      </c>
      <c r="D41909" s="5">
        <v>0.0</v>
      </c>
    </row>
    <row r="41910" ht="14.25" customHeight="1">
      <c r="A41910" s="5"/>
      <c r="B41910" s="5"/>
      <c r="C41910" s="5" t="str">
        <f>IFERROR(__xludf.DUMMYFUNCTION("""COMPUTED_VALUE"""),"")</f>
        <v/>
      </c>
      <c r="D41910" s="5">
        <v>0.0</v>
      </c>
    </row>
    <row r="41911" ht="14.25" customHeight="1">
      <c r="A41911" s="5"/>
      <c r="B41911" s="5"/>
      <c r="C41911" s="5" t="str">
        <f>IFERROR(__xludf.DUMMYFUNCTION("""COMPUTED_VALUE"""),"")</f>
        <v/>
      </c>
      <c r="D41911" s="5">
        <v>0.0</v>
      </c>
    </row>
    <row r="41912" ht="14.25" customHeight="1">
      <c r="A41912" s="5"/>
      <c r="B41912" s="5"/>
      <c r="C41912" s="5" t="str">
        <f>IFERROR(__xludf.DUMMYFUNCTION("""COMPUTED_VALUE"""),"")</f>
        <v/>
      </c>
      <c r="D41912" s="5">
        <v>0.0</v>
      </c>
    </row>
    <row r="41913" ht="14.25" customHeight="1">
      <c r="A41913" s="5"/>
      <c r="B41913" s="5"/>
      <c r="C41913" s="5" t="str">
        <f>IFERROR(__xludf.DUMMYFUNCTION("""COMPUTED_VALUE"""),"")</f>
        <v/>
      </c>
      <c r="D41913" s="5">
        <v>0.0</v>
      </c>
    </row>
    <row r="41914" ht="14.25" customHeight="1">
      <c r="A41914" s="5"/>
      <c r="B41914" s="5"/>
      <c r="C41914" s="5" t="str">
        <f>IFERROR(__xludf.DUMMYFUNCTION("""COMPUTED_VALUE"""),"")</f>
        <v/>
      </c>
      <c r="D41914" s="5">
        <v>0.0</v>
      </c>
    </row>
    <row r="41915" ht="14.25" customHeight="1">
      <c r="A41915" s="5"/>
      <c r="B41915" s="5"/>
      <c r="C41915" s="5" t="str">
        <f>IFERROR(__xludf.DUMMYFUNCTION("""COMPUTED_VALUE"""),"")</f>
        <v/>
      </c>
      <c r="D41915" s="5">
        <v>0.0</v>
      </c>
    </row>
    <row r="41916" ht="14.25" customHeight="1">
      <c r="A41916" s="5"/>
      <c r="B41916" s="5"/>
      <c r="C41916" s="5" t="str">
        <f>IFERROR(__xludf.DUMMYFUNCTION("""COMPUTED_VALUE"""),"")</f>
        <v/>
      </c>
      <c r="D41916" s="5">
        <v>0.0</v>
      </c>
    </row>
    <row r="41917" ht="14.25" customHeight="1">
      <c r="A41917" s="5"/>
      <c r="B41917" s="5"/>
      <c r="C41917" s="5" t="str">
        <f>IFERROR(__xludf.DUMMYFUNCTION("""COMPUTED_VALUE"""),"")</f>
        <v/>
      </c>
      <c r="D41917" s="5">
        <v>0.0</v>
      </c>
    </row>
    <row r="41918" ht="14.25" customHeight="1">
      <c r="A41918" s="5"/>
      <c r="B41918" s="5"/>
      <c r="C41918" s="5" t="str">
        <f>IFERROR(__xludf.DUMMYFUNCTION("""COMPUTED_VALUE"""),"")</f>
        <v/>
      </c>
      <c r="D41918" s="5">
        <v>0.0</v>
      </c>
    </row>
    <row r="41919" ht="14.25" customHeight="1">
      <c r="A41919" s="5"/>
      <c r="B41919" s="5"/>
      <c r="C41919" s="5" t="str">
        <f>IFERROR(__xludf.DUMMYFUNCTION("""COMPUTED_VALUE"""),"")</f>
        <v/>
      </c>
      <c r="D41919" s="5">
        <v>0.0</v>
      </c>
    </row>
    <row r="41920" ht="14.25" customHeight="1">
      <c r="A41920" s="5"/>
      <c r="B41920" s="5"/>
      <c r="C41920" s="5" t="str">
        <f>IFERROR(__xludf.DUMMYFUNCTION("""COMPUTED_VALUE"""),"")</f>
        <v/>
      </c>
      <c r="D41920" s="5">
        <v>0.0</v>
      </c>
    </row>
    <row r="41921" ht="14.25" customHeight="1">
      <c r="A41921" s="5"/>
      <c r="B41921" s="5"/>
      <c r="C41921" s="5" t="str">
        <f>IFERROR(__xludf.DUMMYFUNCTION("""COMPUTED_VALUE"""),"")</f>
        <v/>
      </c>
      <c r="D41921" s="5">
        <v>0.0</v>
      </c>
    </row>
    <row r="41922" ht="14.25" customHeight="1">
      <c r="A41922" s="5"/>
      <c r="B41922" s="5"/>
      <c r="C41922" s="5" t="str">
        <f>IFERROR(__xludf.DUMMYFUNCTION("""COMPUTED_VALUE"""),"")</f>
        <v/>
      </c>
      <c r="D41922" s="5">
        <v>0.0</v>
      </c>
    </row>
    <row r="41923" ht="14.25" customHeight="1">
      <c r="A41923" s="5"/>
      <c r="B41923" s="5"/>
      <c r="C41923" s="5" t="str">
        <f>IFERROR(__xludf.DUMMYFUNCTION("""COMPUTED_VALUE"""),"")</f>
        <v/>
      </c>
      <c r="D41923" s="5">
        <v>0.0</v>
      </c>
    </row>
    <row r="41924" ht="14.25" customHeight="1">
      <c r="A41924" s="5"/>
      <c r="B41924" s="5"/>
      <c r="C41924" s="5" t="str">
        <f>IFERROR(__xludf.DUMMYFUNCTION("""COMPUTED_VALUE"""),"")</f>
        <v/>
      </c>
      <c r="D41924" s="5">
        <v>0.0</v>
      </c>
    </row>
    <row r="41925" ht="14.25" customHeight="1">
      <c r="A41925" s="5"/>
      <c r="B41925" s="5"/>
      <c r="C41925" s="5" t="str">
        <f>IFERROR(__xludf.DUMMYFUNCTION("""COMPUTED_VALUE"""),"")</f>
        <v/>
      </c>
      <c r="D41925" s="5">
        <v>0.0</v>
      </c>
    </row>
    <row r="41926" ht="14.25" customHeight="1">
      <c r="A41926" s="5"/>
      <c r="B41926" s="5"/>
      <c r="C41926" s="5" t="str">
        <f>IFERROR(__xludf.DUMMYFUNCTION("""COMPUTED_VALUE"""),"")</f>
        <v/>
      </c>
      <c r="D41926" s="5">
        <v>0.0</v>
      </c>
    </row>
    <row r="41927" ht="14.25" customHeight="1">
      <c r="A41927" s="5"/>
      <c r="B41927" s="5"/>
      <c r="C41927" s="5" t="str">
        <f>IFERROR(__xludf.DUMMYFUNCTION("""COMPUTED_VALUE"""),"")</f>
        <v/>
      </c>
      <c r="D41927" s="5">
        <v>0.0</v>
      </c>
    </row>
    <row r="41928" ht="14.25" customHeight="1">
      <c r="A41928" s="5"/>
      <c r="B41928" s="5"/>
      <c r="C41928" s="5" t="str">
        <f>IFERROR(__xludf.DUMMYFUNCTION("""COMPUTED_VALUE"""),"")</f>
        <v/>
      </c>
      <c r="D41928" s="5">
        <v>0.0</v>
      </c>
    </row>
    <row r="41929" ht="14.25" customHeight="1">
      <c r="A41929" s="5"/>
      <c r="B41929" s="5"/>
      <c r="C41929" s="5" t="str">
        <f>IFERROR(__xludf.DUMMYFUNCTION("""COMPUTED_VALUE"""),"")</f>
        <v/>
      </c>
      <c r="D41929" s="5">
        <v>0.0</v>
      </c>
    </row>
    <row r="41930" ht="14.25" customHeight="1">
      <c r="A41930" s="5"/>
      <c r="B41930" s="5"/>
      <c r="C41930" s="5" t="str">
        <f>IFERROR(__xludf.DUMMYFUNCTION("""COMPUTED_VALUE"""),"")</f>
        <v/>
      </c>
      <c r="D41930" s="5">
        <v>0.0</v>
      </c>
    </row>
    <row r="41931" ht="14.25" customHeight="1">
      <c r="A41931" s="5"/>
      <c r="B41931" s="5"/>
      <c r="C41931" s="5" t="str">
        <f>IFERROR(__xludf.DUMMYFUNCTION("""COMPUTED_VALUE"""),"")</f>
        <v/>
      </c>
      <c r="D41931" s="5">
        <v>0.0</v>
      </c>
    </row>
    <row r="41932" ht="14.25" customHeight="1">
      <c r="A41932" s="5"/>
      <c r="B41932" s="5"/>
      <c r="C41932" s="5" t="str">
        <f>IFERROR(__xludf.DUMMYFUNCTION("""COMPUTED_VALUE"""),"")</f>
        <v/>
      </c>
      <c r="D41932" s="5">
        <v>0.0</v>
      </c>
    </row>
    <row r="41933" ht="14.25" customHeight="1">
      <c r="A41933" s="5"/>
      <c r="B41933" s="5"/>
      <c r="C41933" s="5" t="str">
        <f>IFERROR(__xludf.DUMMYFUNCTION("""COMPUTED_VALUE"""),"")</f>
        <v/>
      </c>
      <c r="D41933" s="5">
        <v>0.0</v>
      </c>
    </row>
    <row r="41934" ht="14.25" customHeight="1">
      <c r="A41934" s="5"/>
      <c r="B41934" s="5"/>
      <c r="C41934" s="5" t="str">
        <f>IFERROR(__xludf.DUMMYFUNCTION("""COMPUTED_VALUE"""),"")</f>
        <v/>
      </c>
      <c r="D41934" s="5">
        <v>0.0</v>
      </c>
    </row>
    <row r="41935" ht="14.25" customHeight="1">
      <c r="A41935" s="5"/>
      <c r="B41935" s="5"/>
      <c r="C41935" s="5" t="str">
        <f>IFERROR(__xludf.DUMMYFUNCTION("""COMPUTED_VALUE"""),"")</f>
        <v/>
      </c>
      <c r="D41935" s="5">
        <v>0.0</v>
      </c>
    </row>
    <row r="41936" ht="14.25" customHeight="1">
      <c r="A41936" s="5"/>
      <c r="B41936" s="5"/>
      <c r="C41936" s="5" t="str">
        <f>IFERROR(__xludf.DUMMYFUNCTION("""COMPUTED_VALUE"""),"")</f>
        <v/>
      </c>
      <c r="D41936" s="5">
        <v>0.0</v>
      </c>
    </row>
    <row r="41937" ht="14.25" customHeight="1">
      <c r="A41937" s="5"/>
      <c r="B41937" s="5"/>
      <c r="C41937" s="5" t="str">
        <f>IFERROR(__xludf.DUMMYFUNCTION("""COMPUTED_VALUE"""),"")</f>
        <v/>
      </c>
      <c r="D41937" s="5">
        <v>0.0</v>
      </c>
    </row>
    <row r="41938" ht="14.25" customHeight="1">
      <c r="A41938" s="5"/>
      <c r="B41938" s="5"/>
      <c r="C41938" s="5" t="str">
        <f>IFERROR(__xludf.DUMMYFUNCTION("""COMPUTED_VALUE"""),"")</f>
        <v/>
      </c>
      <c r="D41938" s="5">
        <v>0.0</v>
      </c>
    </row>
    <row r="41939" ht="14.25" customHeight="1">
      <c r="A41939" s="5"/>
      <c r="B41939" s="5"/>
      <c r="C41939" s="5" t="str">
        <f>IFERROR(__xludf.DUMMYFUNCTION("""COMPUTED_VALUE"""),"")</f>
        <v/>
      </c>
      <c r="D41939" s="5">
        <v>0.0</v>
      </c>
    </row>
    <row r="41940" ht="14.25" customHeight="1">
      <c r="A41940" s="5"/>
      <c r="B41940" s="5"/>
      <c r="C41940" s="5" t="str">
        <f>IFERROR(__xludf.DUMMYFUNCTION("""COMPUTED_VALUE"""),"")</f>
        <v/>
      </c>
      <c r="D41940" s="5">
        <v>0.0</v>
      </c>
    </row>
    <row r="41941" ht="14.25" customHeight="1">
      <c r="A41941" s="5"/>
      <c r="B41941" s="5"/>
      <c r="C41941" s="5" t="str">
        <f>IFERROR(__xludf.DUMMYFUNCTION("""COMPUTED_VALUE"""),"")</f>
        <v/>
      </c>
      <c r="D41941" s="5">
        <v>0.0</v>
      </c>
    </row>
    <row r="41942" ht="14.25" customHeight="1">
      <c r="A41942" s="5"/>
      <c r="B41942" s="5"/>
      <c r="C41942" s="5" t="str">
        <f>IFERROR(__xludf.DUMMYFUNCTION("""COMPUTED_VALUE"""),"")</f>
        <v/>
      </c>
      <c r="D41942" s="5">
        <v>0.0</v>
      </c>
    </row>
    <row r="41943" ht="14.25" customHeight="1">
      <c r="A41943" s="5"/>
      <c r="B41943" s="5"/>
      <c r="C41943" s="5" t="str">
        <f>IFERROR(__xludf.DUMMYFUNCTION("""COMPUTED_VALUE"""),"")</f>
        <v/>
      </c>
      <c r="D41943" s="5">
        <v>0.0</v>
      </c>
    </row>
    <row r="41944" ht="14.25" customHeight="1">
      <c r="A41944" s="5"/>
      <c r="B41944" s="5"/>
      <c r="C41944" s="5" t="str">
        <f>IFERROR(__xludf.DUMMYFUNCTION("""COMPUTED_VALUE"""),"")</f>
        <v/>
      </c>
      <c r="D41944" s="5">
        <v>0.0</v>
      </c>
    </row>
    <row r="41945" ht="14.25" customHeight="1">
      <c r="A41945" s="5"/>
      <c r="B41945" s="5"/>
      <c r="C41945" s="5" t="str">
        <f>IFERROR(__xludf.DUMMYFUNCTION("""COMPUTED_VALUE"""),"")</f>
        <v/>
      </c>
      <c r="D41945" s="5">
        <v>0.0</v>
      </c>
    </row>
    <row r="41946" ht="14.25" customHeight="1">
      <c r="A41946" s="5"/>
      <c r="B41946" s="5"/>
      <c r="C41946" s="5" t="str">
        <f>IFERROR(__xludf.DUMMYFUNCTION("""COMPUTED_VALUE"""),"")</f>
        <v/>
      </c>
      <c r="D41946" s="5">
        <v>0.0</v>
      </c>
    </row>
    <row r="41947" ht="14.25" customHeight="1">
      <c r="A41947" s="5"/>
      <c r="B41947" s="5"/>
      <c r="C41947" s="5" t="str">
        <f>IFERROR(__xludf.DUMMYFUNCTION("""COMPUTED_VALUE"""),"")</f>
        <v/>
      </c>
      <c r="D41947" s="5">
        <v>0.0</v>
      </c>
    </row>
    <row r="41948" ht="14.25" customHeight="1">
      <c r="A41948" s="5"/>
      <c r="B41948" s="5"/>
      <c r="C41948" s="5" t="str">
        <f>IFERROR(__xludf.DUMMYFUNCTION("""COMPUTED_VALUE"""),"")</f>
        <v/>
      </c>
      <c r="D41948" s="5">
        <v>0.0</v>
      </c>
    </row>
    <row r="41949" ht="14.25" customHeight="1">
      <c r="A41949" s="5"/>
      <c r="B41949" s="5"/>
      <c r="C41949" s="5" t="str">
        <f>IFERROR(__xludf.DUMMYFUNCTION("""COMPUTED_VALUE"""),"")</f>
        <v/>
      </c>
      <c r="D41949" s="5">
        <v>0.0</v>
      </c>
    </row>
    <row r="41950" ht="14.25" customHeight="1">
      <c r="A41950" s="5"/>
      <c r="B41950" s="5"/>
      <c r="C41950" s="5" t="str">
        <f>IFERROR(__xludf.DUMMYFUNCTION("""COMPUTED_VALUE"""),"")</f>
        <v/>
      </c>
      <c r="D41950" s="5">
        <v>0.0</v>
      </c>
    </row>
    <row r="41951" ht="14.25" customHeight="1">
      <c r="A41951" s="5"/>
      <c r="B41951" s="5"/>
      <c r="C41951" s="5" t="str">
        <f>IFERROR(__xludf.DUMMYFUNCTION("""COMPUTED_VALUE"""),"")</f>
        <v/>
      </c>
      <c r="D41951" s="5">
        <v>0.0</v>
      </c>
    </row>
    <row r="41952" ht="14.25" customHeight="1">
      <c r="A41952" s="5"/>
      <c r="B41952" s="5"/>
      <c r="C41952" s="5" t="str">
        <f>IFERROR(__xludf.DUMMYFUNCTION("""COMPUTED_VALUE"""),"")</f>
        <v/>
      </c>
      <c r="D41952" s="5">
        <v>0.0</v>
      </c>
    </row>
    <row r="41953" ht="14.25" customHeight="1">
      <c r="A41953" s="5"/>
      <c r="B41953" s="5"/>
      <c r="C41953" s="5" t="str">
        <f>IFERROR(__xludf.DUMMYFUNCTION("""COMPUTED_VALUE"""),"")</f>
        <v/>
      </c>
      <c r="D41953" s="5">
        <v>0.0</v>
      </c>
    </row>
    <row r="41954" ht="14.25" customHeight="1">
      <c r="A41954" s="5"/>
      <c r="B41954" s="5"/>
      <c r="C41954" s="5" t="str">
        <f>IFERROR(__xludf.DUMMYFUNCTION("""COMPUTED_VALUE"""),"")</f>
        <v/>
      </c>
      <c r="D41954" s="5">
        <v>0.0</v>
      </c>
    </row>
    <row r="41955" ht="14.25" customHeight="1">
      <c r="A41955" s="5"/>
      <c r="B41955" s="5"/>
      <c r="C41955" s="5" t="str">
        <f>IFERROR(__xludf.DUMMYFUNCTION("""COMPUTED_VALUE"""),"")</f>
        <v/>
      </c>
      <c r="D41955" s="5">
        <v>0.0</v>
      </c>
    </row>
    <row r="41956" ht="14.25" customHeight="1">
      <c r="A41956" s="5"/>
      <c r="B41956" s="5"/>
      <c r="C41956" s="5" t="str">
        <f>IFERROR(__xludf.DUMMYFUNCTION("""COMPUTED_VALUE"""),"")</f>
        <v/>
      </c>
      <c r="D41956" s="5">
        <v>0.0</v>
      </c>
    </row>
    <row r="41957" ht="14.25" customHeight="1">
      <c r="A41957" s="5"/>
      <c r="B41957" s="5"/>
      <c r="C41957" s="5" t="str">
        <f>IFERROR(__xludf.DUMMYFUNCTION("""COMPUTED_VALUE"""),"")</f>
        <v/>
      </c>
      <c r="D41957" s="5">
        <v>0.0</v>
      </c>
    </row>
    <row r="41958" ht="14.25" customHeight="1">
      <c r="A41958" s="5"/>
      <c r="B41958" s="5"/>
      <c r="C41958" s="5" t="str">
        <f>IFERROR(__xludf.DUMMYFUNCTION("""COMPUTED_VALUE"""),"")</f>
        <v/>
      </c>
      <c r="D41958" s="5">
        <v>0.0</v>
      </c>
    </row>
    <row r="41959" ht="14.25" customHeight="1">
      <c r="A41959" s="5"/>
      <c r="B41959" s="5"/>
      <c r="C41959" s="5" t="str">
        <f>IFERROR(__xludf.DUMMYFUNCTION("""COMPUTED_VALUE"""),"")</f>
        <v/>
      </c>
      <c r="D41959" s="5">
        <v>0.0</v>
      </c>
    </row>
    <row r="41960" ht="14.25" customHeight="1">
      <c r="A41960" s="5"/>
      <c r="B41960" s="5"/>
      <c r="C41960" s="5" t="str">
        <f>IFERROR(__xludf.DUMMYFUNCTION("""COMPUTED_VALUE"""),"")</f>
        <v/>
      </c>
      <c r="D41960" s="5">
        <v>0.0</v>
      </c>
    </row>
    <row r="41961" ht="14.25" customHeight="1">
      <c r="A41961" s="5"/>
      <c r="B41961" s="5"/>
      <c r="C41961" s="5" t="str">
        <f>IFERROR(__xludf.DUMMYFUNCTION("""COMPUTED_VALUE"""),"")</f>
        <v/>
      </c>
      <c r="D41961" s="5">
        <v>0.0</v>
      </c>
    </row>
    <row r="41962" ht="14.25" customHeight="1">
      <c r="A41962" s="5"/>
      <c r="B41962" s="5"/>
      <c r="C41962" s="5" t="str">
        <f>IFERROR(__xludf.DUMMYFUNCTION("""COMPUTED_VALUE"""),"")</f>
        <v/>
      </c>
      <c r="D41962" s="5">
        <v>0.0</v>
      </c>
    </row>
    <row r="41963" ht="14.25" customHeight="1">
      <c r="A41963" s="5"/>
      <c r="B41963" s="5"/>
      <c r="C41963" s="5" t="str">
        <f>IFERROR(__xludf.DUMMYFUNCTION("""COMPUTED_VALUE"""),"")</f>
        <v/>
      </c>
      <c r="D41963" s="5">
        <v>0.0</v>
      </c>
    </row>
    <row r="41964" ht="14.25" customHeight="1">
      <c r="A41964" s="5"/>
      <c r="B41964" s="5"/>
      <c r="C41964" s="5" t="str">
        <f>IFERROR(__xludf.DUMMYFUNCTION("""COMPUTED_VALUE"""),"")</f>
        <v/>
      </c>
      <c r="D41964" s="5">
        <v>0.0</v>
      </c>
    </row>
    <row r="41965" ht="14.25" customHeight="1">
      <c r="A41965" s="5"/>
      <c r="B41965" s="5"/>
      <c r="C41965" s="5" t="str">
        <f>IFERROR(__xludf.DUMMYFUNCTION("""COMPUTED_VALUE"""),"")</f>
        <v/>
      </c>
      <c r="D41965" s="5">
        <v>0.0</v>
      </c>
    </row>
    <row r="41966" ht="14.25" customHeight="1">
      <c r="A41966" s="5"/>
      <c r="B41966" s="5"/>
      <c r="C41966" s="5" t="str">
        <f>IFERROR(__xludf.DUMMYFUNCTION("""COMPUTED_VALUE"""),"")</f>
        <v/>
      </c>
      <c r="D41966" s="5">
        <v>0.0</v>
      </c>
    </row>
    <row r="41967" ht="14.25" customHeight="1">
      <c r="A41967" s="5"/>
      <c r="B41967" s="5"/>
      <c r="C41967" s="5" t="str">
        <f>IFERROR(__xludf.DUMMYFUNCTION("""COMPUTED_VALUE"""),"")</f>
        <v/>
      </c>
      <c r="D41967" s="5">
        <v>0.0</v>
      </c>
    </row>
    <row r="41968" ht="14.25" customHeight="1">
      <c r="A41968" s="5"/>
      <c r="B41968" s="5"/>
      <c r="C41968" s="5" t="str">
        <f>IFERROR(__xludf.DUMMYFUNCTION("""COMPUTED_VALUE"""),"")</f>
        <v/>
      </c>
      <c r="D41968" s="5">
        <v>0.0</v>
      </c>
    </row>
    <row r="41969" ht="14.25" customHeight="1">
      <c r="A41969" s="5"/>
      <c r="B41969" s="5"/>
      <c r="C41969" s="5" t="str">
        <f>IFERROR(__xludf.DUMMYFUNCTION("""COMPUTED_VALUE"""),"")</f>
        <v/>
      </c>
      <c r="D41969" s="5">
        <v>0.0</v>
      </c>
    </row>
    <row r="41970" ht="14.25" customHeight="1">
      <c r="A41970" s="5"/>
      <c r="B41970" s="5"/>
      <c r="C41970" s="5" t="str">
        <f>IFERROR(__xludf.DUMMYFUNCTION("""COMPUTED_VALUE"""),"")</f>
        <v/>
      </c>
      <c r="D41970" s="5">
        <v>0.0</v>
      </c>
    </row>
    <row r="41971" ht="14.25" customHeight="1">
      <c r="A41971" s="5"/>
      <c r="B41971" s="5"/>
      <c r="C41971" s="5" t="str">
        <f>IFERROR(__xludf.DUMMYFUNCTION("""COMPUTED_VALUE"""),"")</f>
        <v/>
      </c>
      <c r="D41971" s="5">
        <v>0.0</v>
      </c>
    </row>
    <row r="41972" ht="14.25" customHeight="1">
      <c r="A41972" s="5"/>
      <c r="B41972" s="5"/>
      <c r="C41972" s="5" t="str">
        <f>IFERROR(__xludf.DUMMYFUNCTION("""COMPUTED_VALUE"""),"")</f>
        <v/>
      </c>
      <c r="D41972" s="5">
        <v>0.0</v>
      </c>
    </row>
    <row r="41973" ht="14.25" customHeight="1">
      <c r="A41973" s="5"/>
      <c r="B41973" s="5"/>
      <c r="C41973" s="5" t="str">
        <f>IFERROR(__xludf.DUMMYFUNCTION("""COMPUTED_VALUE"""),"")</f>
        <v/>
      </c>
      <c r="D41973" s="5">
        <v>0.0</v>
      </c>
    </row>
    <row r="41974" ht="14.25" customHeight="1">
      <c r="A41974" s="5"/>
      <c r="B41974" s="5"/>
      <c r="C41974" s="5" t="str">
        <f>IFERROR(__xludf.DUMMYFUNCTION("""COMPUTED_VALUE"""),"")</f>
        <v/>
      </c>
      <c r="D41974" s="5">
        <v>0.0</v>
      </c>
    </row>
    <row r="41975" ht="14.25" customHeight="1">
      <c r="A41975" s="5"/>
      <c r="B41975" s="5"/>
      <c r="C41975" s="5" t="str">
        <f>IFERROR(__xludf.DUMMYFUNCTION("""COMPUTED_VALUE"""),"")</f>
        <v/>
      </c>
      <c r="D41975" s="5">
        <v>0.0</v>
      </c>
    </row>
    <row r="41976" ht="14.25" customHeight="1">
      <c r="A41976" s="5"/>
      <c r="B41976" s="5"/>
      <c r="C41976" s="5" t="str">
        <f>IFERROR(__xludf.DUMMYFUNCTION("""COMPUTED_VALUE"""),"")</f>
        <v/>
      </c>
      <c r="D41976" s="5">
        <v>0.0</v>
      </c>
    </row>
    <row r="41977" ht="14.25" customHeight="1">
      <c r="A41977" s="5"/>
      <c r="B41977" s="5"/>
      <c r="C41977" s="5" t="str">
        <f>IFERROR(__xludf.DUMMYFUNCTION("""COMPUTED_VALUE"""),"")</f>
        <v/>
      </c>
      <c r="D41977" s="5">
        <v>0.0</v>
      </c>
    </row>
    <row r="41978" ht="14.25" customHeight="1">
      <c r="A41978" s="5"/>
      <c r="B41978" s="5"/>
      <c r="C41978" s="5" t="str">
        <f>IFERROR(__xludf.DUMMYFUNCTION("""COMPUTED_VALUE"""),"")</f>
        <v/>
      </c>
      <c r="D41978" s="5">
        <v>0.0</v>
      </c>
    </row>
    <row r="41979" ht="14.25" customHeight="1">
      <c r="A41979" s="5"/>
      <c r="B41979" s="5"/>
      <c r="C41979" s="5" t="str">
        <f>IFERROR(__xludf.DUMMYFUNCTION("""COMPUTED_VALUE"""),"")</f>
        <v/>
      </c>
      <c r="D41979" s="5">
        <v>0.0</v>
      </c>
    </row>
    <row r="41980" ht="14.25" customHeight="1">
      <c r="A41980" s="5"/>
      <c r="B41980" s="5"/>
      <c r="C41980" s="5" t="str">
        <f>IFERROR(__xludf.DUMMYFUNCTION("""COMPUTED_VALUE"""),"")</f>
        <v/>
      </c>
      <c r="D41980" s="5">
        <v>0.0</v>
      </c>
    </row>
    <row r="41981" ht="14.25" customHeight="1">
      <c r="A41981" s="5"/>
      <c r="B41981" s="5"/>
      <c r="C41981" s="5" t="str">
        <f>IFERROR(__xludf.DUMMYFUNCTION("""COMPUTED_VALUE"""),"")</f>
        <v/>
      </c>
      <c r="D41981" s="5">
        <v>0.0</v>
      </c>
    </row>
    <row r="41982" ht="14.25" customHeight="1">
      <c r="A41982" s="5"/>
      <c r="B41982" s="5"/>
      <c r="C41982" s="5" t="str">
        <f>IFERROR(__xludf.DUMMYFUNCTION("""COMPUTED_VALUE"""),"")</f>
        <v/>
      </c>
      <c r="D41982" s="5">
        <v>0.0</v>
      </c>
    </row>
    <row r="41983" ht="14.25" customHeight="1">
      <c r="A41983" s="5"/>
      <c r="B41983" s="5"/>
      <c r="C41983" s="5" t="str">
        <f>IFERROR(__xludf.DUMMYFUNCTION("""COMPUTED_VALUE"""),"")</f>
        <v/>
      </c>
      <c r="D41983" s="5">
        <v>0.0</v>
      </c>
    </row>
    <row r="41984" ht="14.25" customHeight="1">
      <c r="A41984" s="5"/>
      <c r="B41984" s="5"/>
      <c r="C41984" s="5" t="str">
        <f>IFERROR(__xludf.DUMMYFUNCTION("""COMPUTED_VALUE"""),"")</f>
        <v/>
      </c>
      <c r="D41984" s="5">
        <v>0.0</v>
      </c>
    </row>
    <row r="41985" ht="14.25" customHeight="1">
      <c r="A41985" s="5"/>
      <c r="B41985" s="5"/>
      <c r="C41985" s="5" t="str">
        <f>IFERROR(__xludf.DUMMYFUNCTION("""COMPUTED_VALUE"""),"")</f>
        <v/>
      </c>
      <c r="D41985" s="5">
        <v>0.0</v>
      </c>
    </row>
    <row r="41986" ht="14.25" customHeight="1">
      <c r="A41986" s="5"/>
      <c r="B41986" s="5"/>
      <c r="C41986" s="5" t="str">
        <f>IFERROR(__xludf.DUMMYFUNCTION("""COMPUTED_VALUE"""),"")</f>
        <v/>
      </c>
      <c r="D41986" s="5">
        <v>0.0</v>
      </c>
    </row>
    <row r="41987" ht="14.25" customHeight="1">
      <c r="A41987" s="5"/>
      <c r="B41987" s="5"/>
      <c r="C41987" s="5" t="str">
        <f>IFERROR(__xludf.DUMMYFUNCTION("""COMPUTED_VALUE"""),"")</f>
        <v/>
      </c>
      <c r="D41987" s="5">
        <v>0.0</v>
      </c>
    </row>
    <row r="41988" ht="14.25" customHeight="1">
      <c r="A41988" s="5"/>
      <c r="B41988" s="5"/>
      <c r="C41988" s="5" t="str">
        <f>IFERROR(__xludf.DUMMYFUNCTION("""COMPUTED_VALUE"""),"")</f>
        <v/>
      </c>
      <c r="D41988" s="5">
        <v>0.0</v>
      </c>
    </row>
    <row r="41989" ht="14.25" customHeight="1">
      <c r="A41989" s="5"/>
      <c r="B41989" s="5"/>
      <c r="C41989" s="5" t="str">
        <f>IFERROR(__xludf.DUMMYFUNCTION("""COMPUTED_VALUE"""),"")</f>
        <v/>
      </c>
      <c r="D41989" s="5">
        <v>0.0</v>
      </c>
    </row>
    <row r="41990" ht="14.25" customHeight="1">
      <c r="A41990" s="5"/>
      <c r="B41990" s="5"/>
      <c r="C41990" s="5" t="str">
        <f>IFERROR(__xludf.DUMMYFUNCTION("""COMPUTED_VALUE"""),"")</f>
        <v/>
      </c>
      <c r="D41990" s="5">
        <v>0.0</v>
      </c>
    </row>
    <row r="41991" ht="14.25" customHeight="1">
      <c r="A41991" s="5"/>
      <c r="B41991" s="5"/>
      <c r="C41991" s="5" t="str">
        <f>IFERROR(__xludf.DUMMYFUNCTION("""COMPUTED_VALUE"""),"")</f>
        <v/>
      </c>
      <c r="D41991" s="5">
        <v>0.0</v>
      </c>
    </row>
    <row r="41992" ht="14.25" customHeight="1">
      <c r="A41992" s="5"/>
      <c r="B41992" s="5"/>
      <c r="C41992" s="5" t="str">
        <f>IFERROR(__xludf.DUMMYFUNCTION("""COMPUTED_VALUE"""),"")</f>
        <v/>
      </c>
      <c r="D41992" s="5">
        <v>0.0</v>
      </c>
    </row>
    <row r="41993" ht="14.25" customHeight="1">
      <c r="A41993" s="5"/>
      <c r="B41993" s="5"/>
      <c r="C41993" s="5" t="str">
        <f>IFERROR(__xludf.DUMMYFUNCTION("""COMPUTED_VALUE"""),"")</f>
        <v/>
      </c>
      <c r="D41993" s="5">
        <v>0.0</v>
      </c>
    </row>
    <row r="41994" ht="14.25" customHeight="1">
      <c r="A41994" s="5"/>
      <c r="B41994" s="5"/>
      <c r="C41994" s="5" t="str">
        <f>IFERROR(__xludf.DUMMYFUNCTION("""COMPUTED_VALUE"""),"")</f>
        <v/>
      </c>
      <c r="D41994" s="5">
        <v>0.0</v>
      </c>
    </row>
    <row r="41995" ht="14.25" customHeight="1">
      <c r="A41995" s="5"/>
      <c r="B41995" s="5"/>
      <c r="C41995" s="5" t="str">
        <f>IFERROR(__xludf.DUMMYFUNCTION("""COMPUTED_VALUE"""),"")</f>
        <v/>
      </c>
      <c r="D41995" s="5">
        <v>0.0</v>
      </c>
    </row>
    <row r="41996" ht="14.25" customHeight="1">
      <c r="A41996" s="5"/>
      <c r="B41996" s="5"/>
      <c r="C41996" s="5" t="str">
        <f>IFERROR(__xludf.DUMMYFUNCTION("""COMPUTED_VALUE"""),"")</f>
        <v/>
      </c>
      <c r="D41996" s="5">
        <v>0.0</v>
      </c>
    </row>
    <row r="41997" ht="14.25" customHeight="1">
      <c r="A41997" s="5"/>
      <c r="B41997" s="5"/>
      <c r="C41997" s="5" t="str">
        <f>IFERROR(__xludf.DUMMYFUNCTION("""COMPUTED_VALUE"""),"")</f>
        <v/>
      </c>
      <c r="D41997" s="5">
        <v>0.0</v>
      </c>
    </row>
    <row r="41998" ht="14.25" customHeight="1">
      <c r="A41998" s="5"/>
      <c r="B41998" s="5"/>
      <c r="C41998" s="5" t="str">
        <f>IFERROR(__xludf.DUMMYFUNCTION("""COMPUTED_VALUE"""),"")</f>
        <v/>
      </c>
      <c r="D41998" s="5">
        <v>0.0</v>
      </c>
    </row>
    <row r="41999" ht="14.25" customHeight="1">
      <c r="A41999" s="5"/>
      <c r="B41999" s="5"/>
      <c r="C41999" s="5" t="str">
        <f>IFERROR(__xludf.DUMMYFUNCTION("""COMPUTED_VALUE"""),"")</f>
        <v/>
      </c>
      <c r="D41999" s="5">
        <v>0.0</v>
      </c>
    </row>
    <row r="42000" ht="14.25" customHeight="1">
      <c r="A42000" s="5"/>
      <c r="B42000" s="5"/>
      <c r="C42000" s="5" t="str">
        <f>IFERROR(__xludf.DUMMYFUNCTION("""COMPUTED_VALUE"""),"")</f>
        <v/>
      </c>
      <c r="D42000" s="5">
        <v>0.0</v>
      </c>
    </row>
    <row r="42001" ht="14.25" customHeight="1">
      <c r="A42001" s="5"/>
      <c r="B42001" s="5"/>
      <c r="C42001" s="5" t="str">
        <f>IFERROR(__xludf.DUMMYFUNCTION("""COMPUTED_VALUE"""),"")</f>
        <v/>
      </c>
      <c r="D42001" s="5">
        <v>0.0</v>
      </c>
    </row>
    <row r="42002" ht="14.25" customHeight="1">
      <c r="A42002" s="5"/>
      <c r="B42002" s="5"/>
      <c r="C42002" s="5" t="str">
        <f>IFERROR(__xludf.DUMMYFUNCTION("""COMPUTED_VALUE"""),"")</f>
        <v/>
      </c>
      <c r="D42002" s="5">
        <v>0.0</v>
      </c>
    </row>
    <row r="42003" ht="14.25" customHeight="1">
      <c r="A42003" s="5"/>
      <c r="B42003" s="5"/>
      <c r="C42003" s="5" t="str">
        <f>IFERROR(__xludf.DUMMYFUNCTION("""COMPUTED_VALUE"""),"")</f>
        <v/>
      </c>
      <c r="D42003" s="5">
        <v>0.0</v>
      </c>
    </row>
    <row r="42004" ht="14.25" customHeight="1">
      <c r="A42004" s="5"/>
      <c r="B42004" s="5"/>
      <c r="C42004" s="5" t="str">
        <f>IFERROR(__xludf.DUMMYFUNCTION("""COMPUTED_VALUE"""),"")</f>
        <v/>
      </c>
      <c r="D42004" s="5">
        <v>0.0</v>
      </c>
    </row>
    <row r="42005" ht="14.25" customHeight="1">
      <c r="A42005" s="5"/>
      <c r="B42005" s="5"/>
      <c r="C42005" s="5" t="str">
        <f>IFERROR(__xludf.DUMMYFUNCTION("""COMPUTED_VALUE"""),"")</f>
        <v/>
      </c>
      <c r="D42005" s="5">
        <v>0.0</v>
      </c>
    </row>
    <row r="42006" ht="14.25" customHeight="1">
      <c r="A42006" s="5"/>
      <c r="B42006" s="5"/>
      <c r="C42006" s="5" t="str">
        <f>IFERROR(__xludf.DUMMYFUNCTION("""COMPUTED_VALUE"""),"")</f>
        <v/>
      </c>
      <c r="D42006" s="5">
        <v>0.0</v>
      </c>
    </row>
    <row r="42007" ht="14.25" customHeight="1">
      <c r="A42007" s="5"/>
      <c r="B42007" s="5"/>
      <c r="C42007" s="5" t="str">
        <f>IFERROR(__xludf.DUMMYFUNCTION("""COMPUTED_VALUE"""),"")</f>
        <v/>
      </c>
      <c r="D42007" s="5">
        <v>0.0</v>
      </c>
    </row>
    <row r="42008" ht="14.25" customHeight="1">
      <c r="A42008" s="5"/>
      <c r="B42008" s="5"/>
      <c r="C42008" s="5" t="str">
        <f>IFERROR(__xludf.DUMMYFUNCTION("""COMPUTED_VALUE"""),"")</f>
        <v/>
      </c>
      <c r="D42008" s="5">
        <v>0.0</v>
      </c>
    </row>
    <row r="42009" ht="14.25" customHeight="1">
      <c r="A42009" s="5"/>
      <c r="B42009" s="5"/>
      <c r="C42009" s="5" t="str">
        <f>IFERROR(__xludf.DUMMYFUNCTION("""COMPUTED_VALUE"""),"")</f>
        <v/>
      </c>
      <c r="D42009" s="5">
        <v>0.0</v>
      </c>
    </row>
    <row r="42010" ht="14.25" customHeight="1">
      <c r="A42010" s="5"/>
      <c r="B42010" s="5"/>
      <c r="C42010" s="5" t="str">
        <f>IFERROR(__xludf.DUMMYFUNCTION("""COMPUTED_VALUE"""),"")</f>
        <v/>
      </c>
      <c r="D42010" s="5">
        <v>0.0</v>
      </c>
    </row>
    <row r="42011" ht="14.25" customHeight="1">
      <c r="A42011" s="5"/>
      <c r="B42011" s="5"/>
      <c r="C42011" s="5" t="str">
        <f>IFERROR(__xludf.DUMMYFUNCTION("""COMPUTED_VALUE"""),"")</f>
        <v/>
      </c>
      <c r="D42011" s="5">
        <v>0.0</v>
      </c>
    </row>
    <row r="42012" ht="14.25" customHeight="1">
      <c r="A42012" s="5"/>
      <c r="B42012" s="5"/>
      <c r="C42012" s="5" t="str">
        <f>IFERROR(__xludf.DUMMYFUNCTION("""COMPUTED_VALUE"""),"")</f>
        <v/>
      </c>
      <c r="D42012" s="5">
        <v>0.0</v>
      </c>
    </row>
    <row r="42013" ht="14.25" customHeight="1">
      <c r="A42013" s="5"/>
      <c r="B42013" s="5"/>
      <c r="C42013" s="5" t="str">
        <f>IFERROR(__xludf.DUMMYFUNCTION("""COMPUTED_VALUE"""),"")</f>
        <v/>
      </c>
      <c r="D42013" s="5">
        <v>0.0</v>
      </c>
    </row>
    <row r="42014" ht="14.25" customHeight="1">
      <c r="A42014" s="5"/>
      <c r="B42014" s="5"/>
      <c r="C42014" s="5" t="str">
        <f>IFERROR(__xludf.DUMMYFUNCTION("""COMPUTED_VALUE"""),"")</f>
        <v/>
      </c>
      <c r="D42014" s="5">
        <v>0.0</v>
      </c>
    </row>
    <row r="42015" ht="14.25" customHeight="1">
      <c r="A42015" s="5"/>
      <c r="B42015" s="5"/>
      <c r="C42015" s="5" t="str">
        <f>IFERROR(__xludf.DUMMYFUNCTION("""COMPUTED_VALUE"""),"")</f>
        <v/>
      </c>
      <c r="D42015" s="5">
        <v>0.0</v>
      </c>
    </row>
    <row r="42016" ht="14.25" customHeight="1">
      <c r="A42016" s="5"/>
      <c r="B42016" s="5"/>
      <c r="C42016" s="5" t="str">
        <f>IFERROR(__xludf.DUMMYFUNCTION("""COMPUTED_VALUE"""),"")</f>
        <v/>
      </c>
      <c r="D42016" s="5">
        <v>0.0</v>
      </c>
    </row>
    <row r="42017" ht="14.25" customHeight="1">
      <c r="A42017" s="5"/>
      <c r="B42017" s="5"/>
      <c r="C42017" s="5" t="str">
        <f>IFERROR(__xludf.DUMMYFUNCTION("""COMPUTED_VALUE"""),"")</f>
        <v/>
      </c>
      <c r="D42017" s="5">
        <v>0.0</v>
      </c>
    </row>
    <row r="42018" ht="14.25" customHeight="1">
      <c r="A42018" s="5"/>
      <c r="B42018" s="5"/>
      <c r="C42018" s="5" t="str">
        <f>IFERROR(__xludf.DUMMYFUNCTION("""COMPUTED_VALUE"""),"")</f>
        <v/>
      </c>
      <c r="D42018" s="5">
        <v>0.0</v>
      </c>
    </row>
    <row r="42019" ht="14.25" customHeight="1">
      <c r="A42019" s="5"/>
      <c r="B42019" s="5"/>
      <c r="C42019" s="5" t="str">
        <f>IFERROR(__xludf.DUMMYFUNCTION("""COMPUTED_VALUE"""),"")</f>
        <v/>
      </c>
      <c r="D42019" s="5">
        <v>0.0</v>
      </c>
    </row>
    <row r="42020" ht="14.25" customHeight="1">
      <c r="A42020" s="5"/>
      <c r="B42020" s="5"/>
      <c r="C42020" s="5" t="str">
        <f>IFERROR(__xludf.DUMMYFUNCTION("""COMPUTED_VALUE"""),"")</f>
        <v/>
      </c>
      <c r="D42020" s="5">
        <v>0.0</v>
      </c>
    </row>
    <row r="42021" ht="14.25" customHeight="1">
      <c r="A42021" s="5"/>
      <c r="B42021" s="5"/>
      <c r="C42021" s="5" t="str">
        <f>IFERROR(__xludf.DUMMYFUNCTION("""COMPUTED_VALUE"""),"")</f>
        <v/>
      </c>
      <c r="D42021" s="5">
        <v>0.0</v>
      </c>
    </row>
    <row r="42022" ht="14.25" customHeight="1">
      <c r="A42022" s="5"/>
      <c r="B42022" s="5"/>
      <c r="C42022" s="5" t="str">
        <f>IFERROR(__xludf.DUMMYFUNCTION("""COMPUTED_VALUE"""),"")</f>
        <v/>
      </c>
      <c r="D42022" s="5">
        <v>0.0</v>
      </c>
    </row>
    <row r="42023" ht="14.25" customHeight="1">
      <c r="A42023" s="5"/>
      <c r="B42023" s="5"/>
      <c r="C42023" s="5" t="str">
        <f>IFERROR(__xludf.DUMMYFUNCTION("""COMPUTED_VALUE"""),"")</f>
        <v/>
      </c>
      <c r="D42023" s="5">
        <v>0.0</v>
      </c>
    </row>
    <row r="42024" ht="14.25" customHeight="1">
      <c r="A42024" s="5"/>
      <c r="B42024" s="5"/>
      <c r="C42024" s="5" t="str">
        <f>IFERROR(__xludf.DUMMYFUNCTION("""COMPUTED_VALUE"""),"")</f>
        <v/>
      </c>
      <c r="D42024" s="5">
        <v>0.0</v>
      </c>
    </row>
    <row r="42025" ht="14.25" customHeight="1">
      <c r="A42025" s="5"/>
      <c r="B42025" s="5"/>
      <c r="C42025" s="5" t="str">
        <f>IFERROR(__xludf.DUMMYFUNCTION("""COMPUTED_VALUE"""),"")</f>
        <v/>
      </c>
      <c r="D42025" s="5">
        <v>0.0</v>
      </c>
    </row>
    <row r="42026" ht="14.25" customHeight="1">
      <c r="A42026" s="5"/>
      <c r="B42026" s="5"/>
      <c r="C42026" s="5" t="str">
        <f>IFERROR(__xludf.DUMMYFUNCTION("""COMPUTED_VALUE"""),"")</f>
        <v/>
      </c>
      <c r="D42026" s="5">
        <v>0.0</v>
      </c>
    </row>
    <row r="42027" ht="14.25" customHeight="1">
      <c r="A42027" s="5"/>
      <c r="B42027" s="5"/>
      <c r="C42027" s="5" t="str">
        <f>IFERROR(__xludf.DUMMYFUNCTION("""COMPUTED_VALUE"""),"")</f>
        <v/>
      </c>
      <c r="D42027" s="5">
        <v>0.0</v>
      </c>
    </row>
    <row r="42028" ht="14.25" customHeight="1">
      <c r="A42028" s="5"/>
      <c r="B42028" s="5"/>
      <c r="C42028" s="5" t="str">
        <f>IFERROR(__xludf.DUMMYFUNCTION("""COMPUTED_VALUE"""),"")</f>
        <v/>
      </c>
      <c r="D42028" s="5">
        <v>0.0</v>
      </c>
    </row>
    <row r="42029" ht="14.25" customHeight="1">
      <c r="A42029" s="5"/>
      <c r="B42029" s="5"/>
      <c r="C42029" s="5" t="str">
        <f>IFERROR(__xludf.DUMMYFUNCTION("""COMPUTED_VALUE"""),"")</f>
        <v/>
      </c>
      <c r="D42029" s="5">
        <v>0.0</v>
      </c>
    </row>
    <row r="42030" ht="14.25" customHeight="1">
      <c r="A42030" s="5"/>
      <c r="B42030" s="5"/>
      <c r="C42030" s="5" t="str">
        <f>IFERROR(__xludf.DUMMYFUNCTION("""COMPUTED_VALUE"""),"")</f>
        <v/>
      </c>
      <c r="D42030" s="5">
        <v>0.0</v>
      </c>
    </row>
    <row r="42031" ht="14.25" customHeight="1">
      <c r="A42031" s="5"/>
      <c r="B42031" s="5"/>
      <c r="C42031" s="5" t="str">
        <f>IFERROR(__xludf.DUMMYFUNCTION("""COMPUTED_VALUE"""),"")</f>
        <v/>
      </c>
      <c r="D42031" s="5">
        <v>0.0</v>
      </c>
    </row>
    <row r="42032" ht="14.25" customHeight="1">
      <c r="A42032" s="5"/>
      <c r="B42032" s="5"/>
      <c r="C42032" s="5" t="str">
        <f>IFERROR(__xludf.DUMMYFUNCTION("""COMPUTED_VALUE"""),"")</f>
        <v/>
      </c>
      <c r="D42032" s="5">
        <v>0.0</v>
      </c>
    </row>
    <row r="42033" ht="14.25" customHeight="1">
      <c r="A42033" s="5"/>
      <c r="B42033" s="5"/>
      <c r="C42033" s="5" t="str">
        <f>IFERROR(__xludf.DUMMYFUNCTION("""COMPUTED_VALUE"""),"")</f>
        <v/>
      </c>
      <c r="D42033" s="5">
        <v>0.0</v>
      </c>
    </row>
    <row r="42034" ht="14.25" customHeight="1">
      <c r="A42034" s="5"/>
      <c r="B42034" s="5"/>
      <c r="C42034" s="5" t="str">
        <f>IFERROR(__xludf.DUMMYFUNCTION("""COMPUTED_VALUE"""),"")</f>
        <v/>
      </c>
      <c r="D42034" s="5">
        <v>0.0</v>
      </c>
    </row>
    <row r="42035" ht="14.25" customHeight="1">
      <c r="A42035" s="5"/>
      <c r="B42035" s="5"/>
      <c r="C42035" s="5" t="str">
        <f>IFERROR(__xludf.DUMMYFUNCTION("""COMPUTED_VALUE"""),"")</f>
        <v/>
      </c>
      <c r="D42035" s="5">
        <v>0.0</v>
      </c>
    </row>
    <row r="42036" ht="14.25" customHeight="1">
      <c r="A42036" s="5"/>
      <c r="B42036" s="5"/>
      <c r="C42036" s="5" t="str">
        <f>IFERROR(__xludf.DUMMYFUNCTION("""COMPUTED_VALUE"""),"")</f>
        <v/>
      </c>
      <c r="D42036" s="5">
        <v>0.0</v>
      </c>
    </row>
    <row r="42037" ht="14.25" customHeight="1">
      <c r="A42037" s="5"/>
      <c r="B42037" s="5"/>
      <c r="C42037" s="5" t="str">
        <f>IFERROR(__xludf.DUMMYFUNCTION("""COMPUTED_VALUE"""),"")</f>
        <v/>
      </c>
      <c r="D42037" s="5">
        <v>0.0</v>
      </c>
    </row>
    <row r="42038" ht="14.25" customHeight="1">
      <c r="A42038" s="5"/>
      <c r="B42038" s="5"/>
      <c r="C42038" s="5" t="str">
        <f>IFERROR(__xludf.DUMMYFUNCTION("""COMPUTED_VALUE"""),"")</f>
        <v/>
      </c>
      <c r="D42038" s="5">
        <v>0.0</v>
      </c>
    </row>
    <row r="42039" ht="14.25" customHeight="1">
      <c r="A42039" s="5"/>
      <c r="B42039" s="5"/>
      <c r="C42039" s="5" t="str">
        <f>IFERROR(__xludf.DUMMYFUNCTION("""COMPUTED_VALUE"""),"")</f>
        <v/>
      </c>
      <c r="D42039" s="5">
        <v>0.0</v>
      </c>
    </row>
    <row r="42040" ht="14.25" customHeight="1">
      <c r="A42040" s="5"/>
      <c r="B42040" s="5"/>
      <c r="C42040" s="5" t="str">
        <f>IFERROR(__xludf.DUMMYFUNCTION("""COMPUTED_VALUE"""),"")</f>
        <v/>
      </c>
      <c r="D42040" s="5">
        <v>0.0</v>
      </c>
    </row>
    <row r="42041" ht="14.25" customHeight="1">
      <c r="A42041" s="5"/>
      <c r="B42041" s="5"/>
      <c r="C42041" s="5" t="str">
        <f>IFERROR(__xludf.DUMMYFUNCTION("""COMPUTED_VALUE"""),"")</f>
        <v/>
      </c>
      <c r="D42041" s="5">
        <v>0.0</v>
      </c>
    </row>
    <row r="42042" ht="14.25" customHeight="1">
      <c r="A42042" s="5"/>
      <c r="B42042" s="5"/>
      <c r="C42042" s="5" t="str">
        <f>IFERROR(__xludf.DUMMYFUNCTION("""COMPUTED_VALUE"""),"")</f>
        <v/>
      </c>
      <c r="D42042" s="5">
        <v>0.0</v>
      </c>
    </row>
    <row r="42043" ht="14.25" customHeight="1">
      <c r="A42043" s="5"/>
      <c r="B42043" s="5"/>
      <c r="C42043" s="5" t="str">
        <f>IFERROR(__xludf.DUMMYFUNCTION("""COMPUTED_VALUE"""),"")</f>
        <v/>
      </c>
      <c r="D42043" s="5">
        <v>0.0</v>
      </c>
    </row>
    <row r="42044" ht="14.25" customHeight="1">
      <c r="A42044" s="5"/>
      <c r="B42044" s="5"/>
      <c r="C42044" s="5" t="str">
        <f>IFERROR(__xludf.DUMMYFUNCTION("""COMPUTED_VALUE"""),"")</f>
        <v/>
      </c>
      <c r="D42044" s="5">
        <v>0.0</v>
      </c>
    </row>
    <row r="42045" ht="14.25" customHeight="1">
      <c r="A42045" s="5"/>
      <c r="B42045" s="5"/>
      <c r="C42045" s="5" t="str">
        <f>IFERROR(__xludf.DUMMYFUNCTION("""COMPUTED_VALUE"""),"")</f>
        <v/>
      </c>
      <c r="D42045" s="5">
        <v>0.0</v>
      </c>
    </row>
    <row r="42046" ht="14.25" customHeight="1">
      <c r="A42046" s="5"/>
      <c r="B42046" s="5"/>
      <c r="C42046" s="5" t="str">
        <f>IFERROR(__xludf.DUMMYFUNCTION("""COMPUTED_VALUE"""),"")</f>
        <v/>
      </c>
      <c r="D42046" s="5">
        <v>0.0</v>
      </c>
    </row>
    <row r="42047" ht="14.25" customHeight="1">
      <c r="A42047" s="5"/>
      <c r="B42047" s="5"/>
      <c r="C42047" s="5" t="str">
        <f>IFERROR(__xludf.DUMMYFUNCTION("""COMPUTED_VALUE"""),"")</f>
        <v/>
      </c>
      <c r="D42047" s="5">
        <v>0.0</v>
      </c>
    </row>
    <row r="42048" ht="14.25" customHeight="1">
      <c r="A42048" s="5"/>
      <c r="B42048" s="5"/>
      <c r="C42048" s="5" t="str">
        <f>IFERROR(__xludf.DUMMYFUNCTION("""COMPUTED_VALUE"""),"")</f>
        <v/>
      </c>
      <c r="D42048" s="5">
        <v>0.0</v>
      </c>
    </row>
    <row r="42049" ht="14.25" customHeight="1">
      <c r="A42049" s="5"/>
      <c r="B42049" s="5"/>
      <c r="C42049" s="5" t="str">
        <f>IFERROR(__xludf.DUMMYFUNCTION("""COMPUTED_VALUE"""),"")</f>
        <v/>
      </c>
      <c r="D42049" s="5">
        <v>0.0</v>
      </c>
    </row>
    <row r="42050" ht="14.25" customHeight="1">
      <c r="A42050" s="5"/>
      <c r="B42050" s="5"/>
      <c r="C42050" s="5" t="str">
        <f>IFERROR(__xludf.DUMMYFUNCTION("""COMPUTED_VALUE"""),"")</f>
        <v/>
      </c>
      <c r="D42050" s="5">
        <v>0.0</v>
      </c>
    </row>
    <row r="42051" ht="14.25" customHeight="1">
      <c r="A42051" s="5"/>
      <c r="B42051" s="5"/>
      <c r="C42051" s="5" t="str">
        <f>IFERROR(__xludf.DUMMYFUNCTION("""COMPUTED_VALUE"""),"")</f>
        <v/>
      </c>
      <c r="D42051" s="5">
        <v>0.0</v>
      </c>
    </row>
    <row r="42052" ht="14.25" customHeight="1">
      <c r="A42052" s="5"/>
      <c r="B42052" s="5"/>
      <c r="C42052" s="5" t="str">
        <f>IFERROR(__xludf.DUMMYFUNCTION("""COMPUTED_VALUE"""),"")</f>
        <v/>
      </c>
      <c r="D42052" s="5">
        <v>0.0</v>
      </c>
    </row>
    <row r="42053" ht="14.25" customHeight="1">
      <c r="A42053" s="5"/>
      <c r="B42053" s="5"/>
      <c r="C42053" s="5" t="str">
        <f>IFERROR(__xludf.DUMMYFUNCTION("""COMPUTED_VALUE"""),"")</f>
        <v/>
      </c>
      <c r="D42053" s="5">
        <v>0.0</v>
      </c>
    </row>
    <row r="42054" ht="14.25" customHeight="1">
      <c r="A42054" s="5"/>
      <c r="B42054" s="5"/>
      <c r="C42054" s="5" t="str">
        <f>IFERROR(__xludf.DUMMYFUNCTION("""COMPUTED_VALUE"""),"")</f>
        <v/>
      </c>
      <c r="D42054" s="5">
        <v>0.0</v>
      </c>
    </row>
    <row r="42055" ht="14.25" customHeight="1">
      <c r="A42055" s="5"/>
      <c r="B42055" s="5"/>
      <c r="C42055" s="5" t="str">
        <f>IFERROR(__xludf.DUMMYFUNCTION("""COMPUTED_VALUE"""),"")</f>
        <v/>
      </c>
      <c r="D42055" s="5">
        <v>0.0</v>
      </c>
    </row>
    <row r="42056" ht="14.25" customHeight="1">
      <c r="A42056" s="5"/>
      <c r="B42056" s="5"/>
      <c r="C42056" s="5" t="str">
        <f>IFERROR(__xludf.DUMMYFUNCTION("""COMPUTED_VALUE"""),"")</f>
        <v/>
      </c>
      <c r="D42056" s="5">
        <v>0.0</v>
      </c>
    </row>
    <row r="42057" ht="14.25" customHeight="1">
      <c r="A42057" s="5"/>
      <c r="B42057" s="5"/>
      <c r="C42057" s="5" t="str">
        <f>IFERROR(__xludf.DUMMYFUNCTION("""COMPUTED_VALUE"""),"")</f>
        <v/>
      </c>
      <c r="D42057" s="5">
        <v>0.0</v>
      </c>
    </row>
    <row r="42058" ht="14.25" customHeight="1">
      <c r="A42058" s="5"/>
      <c r="B42058" s="5"/>
      <c r="C42058" s="5" t="str">
        <f>IFERROR(__xludf.DUMMYFUNCTION("""COMPUTED_VALUE"""),"")</f>
        <v/>
      </c>
      <c r="D42058" s="5">
        <v>0.0</v>
      </c>
    </row>
    <row r="42059" ht="14.25" customHeight="1">
      <c r="A42059" s="5"/>
      <c r="B42059" s="5"/>
      <c r="C42059" s="5" t="str">
        <f>IFERROR(__xludf.DUMMYFUNCTION("""COMPUTED_VALUE"""),"")</f>
        <v/>
      </c>
      <c r="D42059" s="5">
        <v>0.0</v>
      </c>
    </row>
    <row r="42060" ht="14.25" customHeight="1">
      <c r="A42060" s="5"/>
      <c r="B42060" s="5"/>
      <c r="C42060" s="5" t="str">
        <f>IFERROR(__xludf.DUMMYFUNCTION("""COMPUTED_VALUE"""),"")</f>
        <v/>
      </c>
      <c r="D42060" s="5">
        <v>0.0</v>
      </c>
    </row>
    <row r="42061" ht="14.25" customHeight="1">
      <c r="A42061" s="5"/>
      <c r="B42061" s="5"/>
      <c r="C42061" s="5" t="str">
        <f>IFERROR(__xludf.DUMMYFUNCTION("""COMPUTED_VALUE"""),"")</f>
        <v/>
      </c>
      <c r="D42061" s="5">
        <v>0.0</v>
      </c>
    </row>
    <row r="42062" ht="14.25" customHeight="1">
      <c r="A42062" s="5"/>
      <c r="B42062" s="5"/>
      <c r="C42062" s="5" t="str">
        <f>IFERROR(__xludf.DUMMYFUNCTION("""COMPUTED_VALUE"""),"")</f>
        <v/>
      </c>
      <c r="D42062" s="5">
        <v>0.0</v>
      </c>
    </row>
    <row r="42063" ht="14.25" customHeight="1">
      <c r="A42063" s="5"/>
      <c r="B42063" s="5"/>
      <c r="C42063" s="5" t="str">
        <f>IFERROR(__xludf.DUMMYFUNCTION("""COMPUTED_VALUE"""),"")</f>
        <v/>
      </c>
      <c r="D42063" s="5">
        <v>0.0</v>
      </c>
    </row>
    <row r="42064" ht="14.25" customHeight="1">
      <c r="A42064" s="5"/>
      <c r="B42064" s="5"/>
      <c r="C42064" s="5" t="str">
        <f>IFERROR(__xludf.DUMMYFUNCTION("""COMPUTED_VALUE"""),"")</f>
        <v/>
      </c>
      <c r="D42064" s="5">
        <v>0.0</v>
      </c>
    </row>
    <row r="42065" ht="14.25" customHeight="1">
      <c r="A42065" s="5"/>
      <c r="B42065" s="5"/>
      <c r="C42065" s="5" t="str">
        <f>IFERROR(__xludf.DUMMYFUNCTION("""COMPUTED_VALUE"""),"")</f>
        <v/>
      </c>
      <c r="D42065" s="5">
        <v>0.0</v>
      </c>
    </row>
    <row r="42066" ht="14.25" customHeight="1">
      <c r="A42066" s="5"/>
      <c r="B42066" s="5"/>
      <c r="C42066" s="5" t="str">
        <f>IFERROR(__xludf.DUMMYFUNCTION("""COMPUTED_VALUE"""),"")</f>
        <v/>
      </c>
      <c r="D42066" s="5">
        <v>0.0</v>
      </c>
    </row>
    <row r="42067" ht="14.25" customHeight="1">
      <c r="A42067" s="5"/>
      <c r="B42067" s="5"/>
      <c r="C42067" s="5" t="str">
        <f>IFERROR(__xludf.DUMMYFUNCTION("""COMPUTED_VALUE"""),"")</f>
        <v/>
      </c>
      <c r="D42067" s="5">
        <v>0.0</v>
      </c>
    </row>
    <row r="42068" ht="14.25" customHeight="1">
      <c r="A42068" s="5"/>
      <c r="B42068" s="5"/>
      <c r="C42068" s="5" t="str">
        <f>IFERROR(__xludf.DUMMYFUNCTION("""COMPUTED_VALUE"""),"")</f>
        <v/>
      </c>
      <c r="D42068" s="5">
        <v>0.0</v>
      </c>
    </row>
    <row r="42069" ht="14.25" customHeight="1">
      <c r="A42069" s="5"/>
      <c r="B42069" s="5"/>
      <c r="C42069" s="5" t="str">
        <f>IFERROR(__xludf.DUMMYFUNCTION("""COMPUTED_VALUE"""),"")</f>
        <v/>
      </c>
      <c r="D42069" s="5">
        <v>0.0</v>
      </c>
    </row>
    <row r="42070" ht="14.25" customHeight="1">
      <c r="A42070" s="5"/>
      <c r="B42070" s="5"/>
      <c r="C42070" s="5" t="str">
        <f>IFERROR(__xludf.DUMMYFUNCTION("""COMPUTED_VALUE"""),"")</f>
        <v/>
      </c>
      <c r="D42070" s="5">
        <v>0.0</v>
      </c>
    </row>
    <row r="42071" ht="14.25" customHeight="1">
      <c r="A42071" s="5"/>
      <c r="B42071" s="5"/>
      <c r="C42071" s="5" t="str">
        <f>IFERROR(__xludf.DUMMYFUNCTION("""COMPUTED_VALUE"""),"")</f>
        <v/>
      </c>
      <c r="D42071" s="5">
        <v>0.0</v>
      </c>
    </row>
    <row r="42072" ht="14.25" customHeight="1">
      <c r="A42072" s="5"/>
      <c r="B42072" s="5"/>
      <c r="C42072" s="5" t="str">
        <f>IFERROR(__xludf.DUMMYFUNCTION("""COMPUTED_VALUE"""),"")</f>
        <v/>
      </c>
      <c r="D42072" s="5">
        <v>0.0</v>
      </c>
    </row>
    <row r="42073" ht="14.25" customHeight="1">
      <c r="A42073" s="5"/>
      <c r="B42073" s="5"/>
      <c r="C42073" s="5" t="str">
        <f>IFERROR(__xludf.DUMMYFUNCTION("""COMPUTED_VALUE"""),"")</f>
        <v/>
      </c>
      <c r="D42073" s="5">
        <v>0.0</v>
      </c>
    </row>
    <row r="42074" ht="14.25" customHeight="1">
      <c r="A42074" s="5"/>
      <c r="B42074" s="5"/>
      <c r="C42074" s="5" t="str">
        <f>IFERROR(__xludf.DUMMYFUNCTION("""COMPUTED_VALUE"""),"")</f>
        <v/>
      </c>
      <c r="D42074" s="5">
        <v>0.0</v>
      </c>
    </row>
    <row r="42075" ht="14.25" customHeight="1">
      <c r="A42075" s="5"/>
      <c r="B42075" s="5"/>
      <c r="C42075" s="5" t="str">
        <f>IFERROR(__xludf.DUMMYFUNCTION("""COMPUTED_VALUE"""),"")</f>
        <v/>
      </c>
      <c r="D42075" s="5">
        <v>0.0</v>
      </c>
    </row>
    <row r="42076" ht="14.25" customHeight="1">
      <c r="A42076" s="5"/>
      <c r="B42076" s="5"/>
      <c r="C42076" s="5" t="str">
        <f>IFERROR(__xludf.DUMMYFUNCTION("""COMPUTED_VALUE"""),"")</f>
        <v/>
      </c>
      <c r="D42076" s="5">
        <v>0.0</v>
      </c>
    </row>
    <row r="42077" ht="14.25" customHeight="1">
      <c r="A42077" s="5"/>
      <c r="B42077" s="5"/>
      <c r="C42077" s="5" t="str">
        <f>IFERROR(__xludf.DUMMYFUNCTION("""COMPUTED_VALUE"""),"")</f>
        <v/>
      </c>
      <c r="D42077" s="5">
        <v>0.0</v>
      </c>
    </row>
    <row r="42078" ht="14.25" customHeight="1">
      <c r="A42078" s="5"/>
      <c r="B42078" s="5"/>
      <c r="C42078" s="5" t="str">
        <f>IFERROR(__xludf.DUMMYFUNCTION("""COMPUTED_VALUE"""),"")</f>
        <v/>
      </c>
      <c r="D42078" s="5">
        <v>0.0</v>
      </c>
    </row>
    <row r="42079" ht="14.25" customHeight="1">
      <c r="A42079" s="5"/>
      <c r="B42079" s="5"/>
      <c r="C42079" s="5" t="str">
        <f>IFERROR(__xludf.DUMMYFUNCTION("""COMPUTED_VALUE"""),"")</f>
        <v/>
      </c>
      <c r="D42079" s="5">
        <v>0.0</v>
      </c>
    </row>
    <row r="42080" ht="14.25" customHeight="1">
      <c r="A42080" s="5"/>
      <c r="B42080" s="5"/>
      <c r="C42080" s="5" t="str">
        <f>IFERROR(__xludf.DUMMYFUNCTION("""COMPUTED_VALUE"""),"")</f>
        <v/>
      </c>
      <c r="D42080" s="5">
        <v>0.0</v>
      </c>
    </row>
    <row r="42081" ht="14.25" customHeight="1">
      <c r="A42081" s="5"/>
      <c r="B42081" s="5"/>
      <c r="C42081" s="5" t="str">
        <f>IFERROR(__xludf.DUMMYFUNCTION("""COMPUTED_VALUE"""),"")</f>
        <v/>
      </c>
      <c r="D42081" s="5">
        <v>0.0</v>
      </c>
    </row>
    <row r="42082" ht="14.25" customHeight="1">
      <c r="A42082" s="5"/>
      <c r="B42082" s="5"/>
      <c r="C42082" s="5" t="str">
        <f>IFERROR(__xludf.DUMMYFUNCTION("""COMPUTED_VALUE"""),"")</f>
        <v/>
      </c>
      <c r="D42082" s="5">
        <v>0.0</v>
      </c>
    </row>
    <row r="42083" ht="14.25" customHeight="1">
      <c r="A42083" s="5"/>
      <c r="B42083" s="5"/>
      <c r="C42083" s="5" t="str">
        <f>IFERROR(__xludf.DUMMYFUNCTION("""COMPUTED_VALUE"""),"")</f>
        <v/>
      </c>
      <c r="D42083" s="5">
        <v>0.0</v>
      </c>
    </row>
    <row r="42084" ht="14.25" customHeight="1">
      <c r="A42084" s="5"/>
      <c r="B42084" s="5"/>
      <c r="C42084" s="5" t="str">
        <f>IFERROR(__xludf.DUMMYFUNCTION("""COMPUTED_VALUE"""),"")</f>
        <v/>
      </c>
      <c r="D42084" s="5">
        <v>0.0</v>
      </c>
    </row>
    <row r="42085" ht="14.25" customHeight="1">
      <c r="A42085" s="5"/>
      <c r="B42085" s="5"/>
      <c r="C42085" s="5" t="str">
        <f>IFERROR(__xludf.DUMMYFUNCTION("""COMPUTED_VALUE"""),"")</f>
        <v/>
      </c>
      <c r="D42085" s="5">
        <v>0.0</v>
      </c>
    </row>
    <row r="42086" ht="14.25" customHeight="1">
      <c r="A42086" s="5"/>
      <c r="B42086" s="5"/>
      <c r="C42086" s="5" t="str">
        <f>IFERROR(__xludf.DUMMYFUNCTION("""COMPUTED_VALUE"""),"")</f>
        <v/>
      </c>
      <c r="D42086" s="5">
        <v>0.0</v>
      </c>
    </row>
    <row r="42087" ht="14.25" customHeight="1">
      <c r="A42087" s="5"/>
      <c r="B42087" s="5"/>
      <c r="C42087" s="5" t="str">
        <f>IFERROR(__xludf.DUMMYFUNCTION("""COMPUTED_VALUE"""),"")</f>
        <v/>
      </c>
      <c r="D42087" s="5">
        <v>0.0</v>
      </c>
    </row>
    <row r="42088" ht="14.25" customHeight="1">
      <c r="A42088" s="5"/>
      <c r="B42088" s="5"/>
      <c r="C42088" s="5" t="str">
        <f>IFERROR(__xludf.DUMMYFUNCTION("""COMPUTED_VALUE"""),"")</f>
        <v/>
      </c>
      <c r="D42088" s="5">
        <v>0.0</v>
      </c>
    </row>
    <row r="42089" ht="14.25" customHeight="1">
      <c r="A42089" s="5"/>
      <c r="B42089" s="5"/>
      <c r="C42089" s="5" t="str">
        <f>IFERROR(__xludf.DUMMYFUNCTION("""COMPUTED_VALUE"""),"")</f>
        <v/>
      </c>
      <c r="D42089" s="5">
        <v>0.0</v>
      </c>
    </row>
    <row r="42090" ht="14.25" customHeight="1">
      <c r="A42090" s="5"/>
      <c r="B42090" s="5"/>
      <c r="C42090" s="5" t="str">
        <f>IFERROR(__xludf.DUMMYFUNCTION("""COMPUTED_VALUE"""),"")</f>
        <v/>
      </c>
      <c r="D42090" s="5">
        <v>0.0</v>
      </c>
    </row>
    <row r="42091" ht="14.25" customHeight="1">
      <c r="A42091" s="5"/>
      <c r="B42091" s="5"/>
      <c r="C42091" s="5" t="str">
        <f>IFERROR(__xludf.DUMMYFUNCTION("""COMPUTED_VALUE"""),"")</f>
        <v/>
      </c>
      <c r="D42091" s="5">
        <v>0.0</v>
      </c>
    </row>
    <row r="42092" ht="14.25" customHeight="1">
      <c r="A42092" s="5"/>
      <c r="B42092" s="5"/>
      <c r="C42092" s="5" t="str">
        <f>IFERROR(__xludf.DUMMYFUNCTION("""COMPUTED_VALUE"""),"")</f>
        <v/>
      </c>
      <c r="D42092" s="5">
        <v>0.0</v>
      </c>
    </row>
    <row r="42093" ht="14.25" customHeight="1">
      <c r="A42093" s="5"/>
      <c r="B42093" s="5"/>
      <c r="C42093" s="5" t="str">
        <f>IFERROR(__xludf.DUMMYFUNCTION("""COMPUTED_VALUE"""),"")</f>
        <v/>
      </c>
      <c r="D42093" s="5">
        <v>0.0</v>
      </c>
    </row>
    <row r="42094" ht="14.25" customHeight="1">
      <c r="A42094" s="5"/>
      <c r="B42094" s="5"/>
      <c r="C42094" s="5" t="str">
        <f>IFERROR(__xludf.DUMMYFUNCTION("""COMPUTED_VALUE"""),"")</f>
        <v/>
      </c>
      <c r="D42094" s="5">
        <v>0.0</v>
      </c>
    </row>
    <row r="42095" ht="14.25" customHeight="1">
      <c r="A42095" s="5"/>
      <c r="B42095" s="5"/>
      <c r="C42095" s="5" t="str">
        <f>IFERROR(__xludf.DUMMYFUNCTION("""COMPUTED_VALUE"""),"")</f>
        <v/>
      </c>
      <c r="D42095" s="5">
        <v>0.0</v>
      </c>
    </row>
    <row r="42096" ht="14.25" customHeight="1">
      <c r="A42096" s="5"/>
      <c r="B42096" s="5"/>
      <c r="C42096" s="5" t="str">
        <f>IFERROR(__xludf.DUMMYFUNCTION("""COMPUTED_VALUE"""),"")</f>
        <v/>
      </c>
      <c r="D42096" s="5">
        <v>0.0</v>
      </c>
    </row>
    <row r="42097" ht="14.25" customHeight="1">
      <c r="A42097" s="5"/>
      <c r="B42097" s="5"/>
      <c r="C42097" s="5" t="str">
        <f>IFERROR(__xludf.DUMMYFUNCTION("""COMPUTED_VALUE"""),"")</f>
        <v/>
      </c>
      <c r="D42097" s="5">
        <v>0.0</v>
      </c>
    </row>
    <row r="42098" ht="14.25" customHeight="1">
      <c r="A42098" s="5"/>
      <c r="B42098" s="5"/>
      <c r="C42098" s="5" t="str">
        <f>IFERROR(__xludf.DUMMYFUNCTION("""COMPUTED_VALUE"""),"")</f>
        <v/>
      </c>
      <c r="D42098" s="5">
        <v>0.0</v>
      </c>
    </row>
    <row r="42099" ht="14.25" customHeight="1">
      <c r="A42099" s="5"/>
      <c r="B42099" s="5"/>
      <c r="C42099" s="5" t="str">
        <f>IFERROR(__xludf.DUMMYFUNCTION("""COMPUTED_VALUE"""),"")</f>
        <v/>
      </c>
      <c r="D42099" s="5">
        <v>0.0</v>
      </c>
    </row>
    <row r="42100" ht="14.25" customHeight="1">
      <c r="A42100" s="5"/>
      <c r="B42100" s="5"/>
      <c r="C42100" s="5" t="str">
        <f>IFERROR(__xludf.DUMMYFUNCTION("""COMPUTED_VALUE"""),"")</f>
        <v/>
      </c>
      <c r="D42100" s="5">
        <v>0.0</v>
      </c>
    </row>
    <row r="42101" ht="14.25" customHeight="1">
      <c r="A42101" s="5"/>
      <c r="B42101" s="5"/>
      <c r="C42101" s="5" t="str">
        <f>IFERROR(__xludf.DUMMYFUNCTION("""COMPUTED_VALUE"""),"")</f>
        <v/>
      </c>
      <c r="D42101" s="5">
        <v>0.0</v>
      </c>
    </row>
    <row r="42102" ht="14.25" customHeight="1">
      <c r="A42102" s="5"/>
      <c r="B42102" s="5"/>
      <c r="C42102" s="5" t="str">
        <f>IFERROR(__xludf.DUMMYFUNCTION("""COMPUTED_VALUE"""),"")</f>
        <v/>
      </c>
      <c r="D42102" s="5">
        <v>0.0</v>
      </c>
    </row>
    <row r="42103" ht="14.25" customHeight="1">
      <c r="A42103" s="5"/>
      <c r="B42103" s="5"/>
      <c r="C42103" s="5" t="str">
        <f>IFERROR(__xludf.DUMMYFUNCTION("""COMPUTED_VALUE"""),"")</f>
        <v/>
      </c>
      <c r="D42103" s="5">
        <v>0.0</v>
      </c>
    </row>
    <row r="42104" ht="14.25" customHeight="1">
      <c r="A42104" s="5"/>
      <c r="B42104" s="5"/>
      <c r="C42104" s="5" t="str">
        <f>IFERROR(__xludf.DUMMYFUNCTION("""COMPUTED_VALUE"""),"")</f>
        <v/>
      </c>
      <c r="D42104" s="5">
        <v>0.0</v>
      </c>
    </row>
    <row r="42105" ht="14.25" customHeight="1">
      <c r="A42105" s="5"/>
      <c r="B42105" s="5"/>
      <c r="C42105" s="5" t="str">
        <f>IFERROR(__xludf.DUMMYFUNCTION("""COMPUTED_VALUE"""),"")</f>
        <v/>
      </c>
      <c r="D42105" s="5">
        <v>0.0</v>
      </c>
    </row>
    <row r="42106" ht="14.25" customHeight="1">
      <c r="A42106" s="5"/>
      <c r="B42106" s="5"/>
      <c r="C42106" s="5" t="str">
        <f>IFERROR(__xludf.DUMMYFUNCTION("""COMPUTED_VALUE"""),"")</f>
        <v/>
      </c>
      <c r="D42106" s="5">
        <v>0.0</v>
      </c>
    </row>
    <row r="42107" ht="14.25" customHeight="1">
      <c r="A42107" s="5"/>
      <c r="B42107" s="5"/>
      <c r="C42107" s="5" t="str">
        <f>IFERROR(__xludf.DUMMYFUNCTION("""COMPUTED_VALUE"""),"")</f>
        <v/>
      </c>
      <c r="D42107" s="5">
        <v>0.0</v>
      </c>
    </row>
    <row r="42108" ht="14.25" customHeight="1">
      <c r="A42108" s="5"/>
      <c r="B42108" s="5"/>
      <c r="C42108" s="5" t="str">
        <f>IFERROR(__xludf.DUMMYFUNCTION("""COMPUTED_VALUE"""),"")</f>
        <v/>
      </c>
      <c r="D42108" s="5">
        <v>0.0</v>
      </c>
    </row>
    <row r="42109" ht="14.25" customHeight="1">
      <c r="A42109" s="5"/>
      <c r="B42109" s="5"/>
      <c r="C42109" s="5" t="str">
        <f>IFERROR(__xludf.DUMMYFUNCTION("""COMPUTED_VALUE"""),"")</f>
        <v/>
      </c>
      <c r="D42109" s="5">
        <v>0.0</v>
      </c>
    </row>
    <row r="42110" ht="14.25" customHeight="1">
      <c r="A42110" s="5"/>
      <c r="B42110" s="5"/>
      <c r="C42110" s="5" t="str">
        <f>IFERROR(__xludf.DUMMYFUNCTION("""COMPUTED_VALUE"""),"")</f>
        <v/>
      </c>
      <c r="D42110" s="5">
        <v>0.0</v>
      </c>
    </row>
    <row r="42111" ht="14.25" customHeight="1">
      <c r="A42111" s="5"/>
      <c r="B42111" s="5"/>
      <c r="C42111" s="5" t="str">
        <f>IFERROR(__xludf.DUMMYFUNCTION("""COMPUTED_VALUE"""),"")</f>
        <v/>
      </c>
      <c r="D42111" s="5">
        <v>0.0</v>
      </c>
    </row>
    <row r="42112" ht="14.25" customHeight="1">
      <c r="A42112" s="5"/>
      <c r="B42112" s="5"/>
      <c r="C42112" s="5" t="str">
        <f>IFERROR(__xludf.DUMMYFUNCTION("""COMPUTED_VALUE"""),"")</f>
        <v/>
      </c>
      <c r="D42112" s="5">
        <v>0.0</v>
      </c>
    </row>
    <row r="42113" ht="14.25" customHeight="1">
      <c r="A42113" s="5"/>
      <c r="B42113" s="5"/>
      <c r="C42113" s="5" t="str">
        <f>IFERROR(__xludf.DUMMYFUNCTION("""COMPUTED_VALUE"""),"")</f>
        <v/>
      </c>
      <c r="D42113" s="5">
        <v>0.0</v>
      </c>
    </row>
    <row r="42114" ht="14.25" customHeight="1">
      <c r="A42114" s="5"/>
      <c r="B42114" s="5"/>
      <c r="C42114" s="5" t="str">
        <f>IFERROR(__xludf.DUMMYFUNCTION("""COMPUTED_VALUE"""),"")</f>
        <v/>
      </c>
      <c r="D42114" s="5">
        <v>0.0</v>
      </c>
    </row>
    <row r="42115" ht="14.25" customHeight="1">
      <c r="A42115" s="5"/>
      <c r="B42115" s="5"/>
      <c r="C42115" s="5" t="str">
        <f>IFERROR(__xludf.DUMMYFUNCTION("""COMPUTED_VALUE"""),"")</f>
        <v/>
      </c>
      <c r="D42115" s="5">
        <v>0.0</v>
      </c>
    </row>
    <row r="42116" ht="14.25" customHeight="1">
      <c r="A42116" s="5"/>
      <c r="B42116" s="5"/>
      <c r="C42116" s="5" t="str">
        <f>IFERROR(__xludf.DUMMYFUNCTION("""COMPUTED_VALUE"""),"")</f>
        <v/>
      </c>
      <c r="D42116" s="5">
        <v>0.0</v>
      </c>
    </row>
    <row r="42117" ht="14.25" customHeight="1">
      <c r="A42117" s="5"/>
      <c r="B42117" s="5"/>
      <c r="C42117" s="5" t="str">
        <f>IFERROR(__xludf.DUMMYFUNCTION("""COMPUTED_VALUE"""),"")</f>
        <v/>
      </c>
      <c r="D42117" s="5">
        <v>0.0</v>
      </c>
    </row>
    <row r="42118" ht="14.25" customHeight="1">
      <c r="A42118" s="5"/>
      <c r="B42118" s="5"/>
      <c r="C42118" s="5" t="str">
        <f>IFERROR(__xludf.DUMMYFUNCTION("""COMPUTED_VALUE"""),"")</f>
        <v/>
      </c>
      <c r="D42118" s="5">
        <v>0.0</v>
      </c>
    </row>
    <row r="42119" ht="14.25" customHeight="1">
      <c r="A42119" s="5"/>
      <c r="B42119" s="5"/>
      <c r="C42119" s="5" t="str">
        <f>IFERROR(__xludf.DUMMYFUNCTION("""COMPUTED_VALUE"""),"")</f>
        <v/>
      </c>
      <c r="D42119" s="5">
        <v>0.0</v>
      </c>
    </row>
    <row r="42120" ht="14.25" customHeight="1">
      <c r="A42120" s="5"/>
      <c r="B42120" s="5"/>
      <c r="C42120" s="5" t="str">
        <f>IFERROR(__xludf.DUMMYFUNCTION("""COMPUTED_VALUE"""),"")</f>
        <v/>
      </c>
      <c r="D42120" s="5">
        <v>0.0</v>
      </c>
    </row>
    <row r="42121" ht="14.25" customHeight="1">
      <c r="A42121" s="5"/>
      <c r="B42121" s="5"/>
      <c r="C42121" s="5" t="str">
        <f>IFERROR(__xludf.DUMMYFUNCTION("""COMPUTED_VALUE"""),"")</f>
        <v/>
      </c>
      <c r="D42121" s="5">
        <v>0.0</v>
      </c>
    </row>
    <row r="42122" ht="14.25" customHeight="1">
      <c r="A42122" s="5"/>
      <c r="B42122" s="5"/>
      <c r="C42122" s="5" t="str">
        <f>IFERROR(__xludf.DUMMYFUNCTION("""COMPUTED_VALUE"""),"")</f>
        <v/>
      </c>
      <c r="D42122" s="5">
        <v>0.0</v>
      </c>
    </row>
    <row r="42123" ht="14.25" customHeight="1">
      <c r="A42123" s="5"/>
      <c r="B42123" s="5"/>
      <c r="C42123" s="5" t="str">
        <f>IFERROR(__xludf.DUMMYFUNCTION("""COMPUTED_VALUE"""),"")</f>
        <v/>
      </c>
      <c r="D42123" s="5">
        <v>0.0</v>
      </c>
    </row>
    <row r="42124" ht="14.25" customHeight="1">
      <c r="A42124" s="5"/>
      <c r="B42124" s="5"/>
      <c r="C42124" s="5" t="str">
        <f>IFERROR(__xludf.DUMMYFUNCTION("""COMPUTED_VALUE"""),"")</f>
        <v/>
      </c>
      <c r="D42124" s="5">
        <v>0.0</v>
      </c>
    </row>
    <row r="42125" ht="14.25" customHeight="1">
      <c r="A42125" s="5"/>
      <c r="B42125" s="5"/>
      <c r="C42125" s="5" t="str">
        <f>IFERROR(__xludf.DUMMYFUNCTION("""COMPUTED_VALUE"""),"")</f>
        <v/>
      </c>
      <c r="D42125" s="5">
        <v>0.0</v>
      </c>
    </row>
    <row r="42126" ht="14.25" customHeight="1">
      <c r="A42126" s="5"/>
      <c r="B42126" s="5"/>
      <c r="C42126" s="5" t="str">
        <f>IFERROR(__xludf.DUMMYFUNCTION("""COMPUTED_VALUE"""),"")</f>
        <v/>
      </c>
      <c r="D42126" s="5">
        <v>0.0</v>
      </c>
    </row>
    <row r="42127" ht="14.25" customHeight="1">
      <c r="A42127" s="5"/>
      <c r="B42127" s="5"/>
      <c r="C42127" s="5" t="str">
        <f>IFERROR(__xludf.DUMMYFUNCTION("""COMPUTED_VALUE"""),"")</f>
        <v/>
      </c>
      <c r="D42127" s="5">
        <v>0.0</v>
      </c>
    </row>
    <row r="42128" ht="14.25" customHeight="1">
      <c r="A42128" s="5"/>
      <c r="B42128" s="5"/>
      <c r="C42128" s="5" t="str">
        <f>IFERROR(__xludf.DUMMYFUNCTION("""COMPUTED_VALUE"""),"")</f>
        <v/>
      </c>
      <c r="D42128" s="5">
        <v>0.0</v>
      </c>
    </row>
    <row r="42129" ht="14.25" customHeight="1">
      <c r="A42129" s="5"/>
      <c r="B42129" s="5"/>
      <c r="C42129" s="5" t="str">
        <f>IFERROR(__xludf.DUMMYFUNCTION("""COMPUTED_VALUE"""),"")</f>
        <v/>
      </c>
      <c r="D42129" s="5">
        <v>0.0</v>
      </c>
    </row>
    <row r="42130" ht="14.25" customHeight="1">
      <c r="A42130" s="5"/>
      <c r="B42130" s="5"/>
      <c r="C42130" s="5" t="str">
        <f>IFERROR(__xludf.DUMMYFUNCTION("""COMPUTED_VALUE"""),"")</f>
        <v/>
      </c>
      <c r="D42130" s="5">
        <v>0.0</v>
      </c>
    </row>
    <row r="42131" ht="14.25" customHeight="1">
      <c r="A42131" s="5"/>
      <c r="B42131" s="5"/>
      <c r="C42131" s="5" t="str">
        <f>IFERROR(__xludf.DUMMYFUNCTION("""COMPUTED_VALUE"""),"")</f>
        <v/>
      </c>
      <c r="D42131" s="5">
        <v>0.0</v>
      </c>
    </row>
    <row r="42132" ht="14.25" customHeight="1">
      <c r="A42132" s="5"/>
      <c r="B42132" s="5"/>
      <c r="C42132" s="5" t="str">
        <f>IFERROR(__xludf.DUMMYFUNCTION("""COMPUTED_VALUE"""),"")</f>
        <v/>
      </c>
      <c r="D42132" s="5">
        <v>0.0</v>
      </c>
    </row>
    <row r="42133" ht="14.25" customHeight="1">
      <c r="A42133" s="5"/>
      <c r="B42133" s="5"/>
      <c r="C42133" s="5" t="str">
        <f>IFERROR(__xludf.DUMMYFUNCTION("""COMPUTED_VALUE"""),"")</f>
        <v/>
      </c>
      <c r="D42133" s="5">
        <v>0.0</v>
      </c>
    </row>
    <row r="42134" ht="14.25" customHeight="1">
      <c r="A42134" s="5"/>
      <c r="B42134" s="5"/>
      <c r="C42134" s="5" t="str">
        <f>IFERROR(__xludf.DUMMYFUNCTION("""COMPUTED_VALUE"""),"")</f>
        <v/>
      </c>
      <c r="D42134" s="5">
        <v>0.0</v>
      </c>
    </row>
    <row r="42135" ht="14.25" customHeight="1">
      <c r="A42135" s="5"/>
      <c r="B42135" s="5"/>
      <c r="C42135" s="5" t="str">
        <f>IFERROR(__xludf.DUMMYFUNCTION("""COMPUTED_VALUE"""),"")</f>
        <v/>
      </c>
      <c r="D42135" s="5">
        <v>0.0</v>
      </c>
    </row>
    <row r="42136" ht="14.25" customHeight="1">
      <c r="A42136" s="5"/>
      <c r="B42136" s="5"/>
      <c r="C42136" s="5" t="str">
        <f>IFERROR(__xludf.DUMMYFUNCTION("""COMPUTED_VALUE"""),"")</f>
        <v/>
      </c>
      <c r="D42136" s="5">
        <v>0.0</v>
      </c>
    </row>
    <row r="42137" ht="14.25" customHeight="1">
      <c r="A42137" s="5"/>
      <c r="B42137" s="5"/>
      <c r="C42137" s="5" t="str">
        <f>IFERROR(__xludf.DUMMYFUNCTION("""COMPUTED_VALUE"""),"")</f>
        <v/>
      </c>
      <c r="D42137" s="5">
        <v>0.0</v>
      </c>
    </row>
    <row r="42138" ht="14.25" customHeight="1">
      <c r="A42138" s="5"/>
      <c r="B42138" s="5"/>
      <c r="C42138" s="5" t="str">
        <f>IFERROR(__xludf.DUMMYFUNCTION("""COMPUTED_VALUE"""),"")</f>
        <v/>
      </c>
      <c r="D42138" s="5">
        <v>0.0</v>
      </c>
    </row>
    <row r="42139" ht="14.25" customHeight="1">
      <c r="A42139" s="5"/>
      <c r="B42139" s="5"/>
      <c r="C42139" s="5" t="str">
        <f>IFERROR(__xludf.DUMMYFUNCTION("""COMPUTED_VALUE"""),"")</f>
        <v/>
      </c>
      <c r="D42139" s="5">
        <v>0.0</v>
      </c>
    </row>
    <row r="42140" ht="14.25" customHeight="1">
      <c r="A42140" s="5"/>
      <c r="B42140" s="5"/>
      <c r="C42140" s="5" t="str">
        <f>IFERROR(__xludf.DUMMYFUNCTION("""COMPUTED_VALUE"""),"")</f>
        <v/>
      </c>
      <c r="D42140" s="5">
        <v>0.0</v>
      </c>
    </row>
    <row r="42141" ht="14.25" customHeight="1">
      <c r="A42141" s="5"/>
      <c r="B42141" s="5"/>
      <c r="C42141" s="5" t="str">
        <f>IFERROR(__xludf.DUMMYFUNCTION("""COMPUTED_VALUE"""),"")</f>
        <v/>
      </c>
      <c r="D42141" s="5">
        <v>0.0</v>
      </c>
    </row>
    <row r="42142" ht="14.25" customHeight="1">
      <c r="A42142" s="5"/>
      <c r="B42142" s="5"/>
      <c r="C42142" s="5" t="str">
        <f>IFERROR(__xludf.DUMMYFUNCTION("""COMPUTED_VALUE"""),"")</f>
        <v/>
      </c>
      <c r="D42142" s="5">
        <v>0.0</v>
      </c>
    </row>
    <row r="42143" ht="14.25" customHeight="1">
      <c r="A42143" s="5"/>
      <c r="B42143" s="5"/>
      <c r="C42143" s="5" t="str">
        <f>IFERROR(__xludf.DUMMYFUNCTION("""COMPUTED_VALUE"""),"")</f>
        <v/>
      </c>
      <c r="D42143" s="5">
        <v>0.0</v>
      </c>
    </row>
    <row r="42144" ht="14.25" customHeight="1">
      <c r="A42144" s="5"/>
      <c r="B42144" s="5"/>
      <c r="C42144" s="5" t="str">
        <f>IFERROR(__xludf.DUMMYFUNCTION("""COMPUTED_VALUE"""),"")</f>
        <v/>
      </c>
      <c r="D42144" s="5">
        <v>0.0</v>
      </c>
    </row>
    <row r="42145" ht="14.25" customHeight="1">
      <c r="A42145" s="5"/>
      <c r="B42145" s="5"/>
      <c r="C42145" s="5" t="str">
        <f>IFERROR(__xludf.DUMMYFUNCTION("""COMPUTED_VALUE"""),"")</f>
        <v/>
      </c>
      <c r="D42145" s="5">
        <v>0.0</v>
      </c>
    </row>
    <row r="42146" ht="14.25" customHeight="1">
      <c r="A42146" s="5"/>
      <c r="B42146" s="5"/>
      <c r="C42146" s="5" t="str">
        <f>IFERROR(__xludf.DUMMYFUNCTION("""COMPUTED_VALUE"""),"")</f>
        <v/>
      </c>
      <c r="D42146" s="5">
        <v>0.0</v>
      </c>
    </row>
    <row r="42147" ht="14.25" customHeight="1">
      <c r="A42147" s="5"/>
      <c r="B42147" s="5"/>
      <c r="C42147" s="5" t="str">
        <f>IFERROR(__xludf.DUMMYFUNCTION("""COMPUTED_VALUE"""),"")</f>
        <v/>
      </c>
      <c r="D42147" s="5">
        <v>0.0</v>
      </c>
    </row>
    <row r="42148" ht="14.25" customHeight="1">
      <c r="A42148" s="5"/>
      <c r="B42148" s="5"/>
      <c r="C42148" s="5" t="str">
        <f>IFERROR(__xludf.DUMMYFUNCTION("""COMPUTED_VALUE"""),"")</f>
        <v/>
      </c>
      <c r="D42148" s="5">
        <v>0.0</v>
      </c>
    </row>
    <row r="42149" ht="14.25" customHeight="1">
      <c r="A42149" s="5"/>
      <c r="B42149" s="5"/>
      <c r="C42149" s="5" t="str">
        <f>IFERROR(__xludf.DUMMYFUNCTION("""COMPUTED_VALUE"""),"")</f>
        <v/>
      </c>
      <c r="D42149" s="5">
        <v>0.0</v>
      </c>
    </row>
    <row r="42150" ht="14.25" customHeight="1">
      <c r="A42150" s="5"/>
      <c r="B42150" s="5"/>
      <c r="C42150" s="5" t="str">
        <f>IFERROR(__xludf.DUMMYFUNCTION("""COMPUTED_VALUE"""),"")</f>
        <v/>
      </c>
      <c r="D42150" s="5">
        <v>0.0</v>
      </c>
    </row>
    <row r="42151" ht="14.25" customHeight="1">
      <c r="A42151" s="5"/>
      <c r="B42151" s="5"/>
      <c r="C42151" s="5" t="str">
        <f>IFERROR(__xludf.DUMMYFUNCTION("""COMPUTED_VALUE"""),"")</f>
        <v/>
      </c>
      <c r="D42151" s="5">
        <v>0.0</v>
      </c>
    </row>
    <row r="42152" ht="14.25" customHeight="1">
      <c r="A42152" s="5"/>
      <c r="B42152" s="5"/>
      <c r="C42152" s="5" t="str">
        <f>IFERROR(__xludf.DUMMYFUNCTION("""COMPUTED_VALUE"""),"")</f>
        <v/>
      </c>
      <c r="D42152" s="5">
        <v>0.0</v>
      </c>
    </row>
    <row r="42153" ht="14.25" customHeight="1">
      <c r="A42153" s="5"/>
      <c r="B42153" s="5"/>
      <c r="C42153" s="5" t="str">
        <f>IFERROR(__xludf.DUMMYFUNCTION("""COMPUTED_VALUE"""),"")</f>
        <v/>
      </c>
      <c r="D42153" s="5">
        <v>0.0</v>
      </c>
    </row>
    <row r="42154" ht="14.25" customHeight="1">
      <c r="A42154" s="5"/>
      <c r="B42154" s="5"/>
      <c r="C42154" s="5" t="str">
        <f>IFERROR(__xludf.DUMMYFUNCTION("""COMPUTED_VALUE"""),"")</f>
        <v/>
      </c>
      <c r="D42154" s="5">
        <v>0.0</v>
      </c>
    </row>
    <row r="42155" ht="14.25" customHeight="1">
      <c r="A42155" s="5"/>
      <c r="B42155" s="5"/>
      <c r="C42155" s="5" t="str">
        <f>IFERROR(__xludf.DUMMYFUNCTION("""COMPUTED_VALUE"""),"")</f>
        <v/>
      </c>
      <c r="D42155" s="5">
        <v>0.0</v>
      </c>
    </row>
    <row r="42156" ht="14.25" customHeight="1">
      <c r="A42156" s="5"/>
      <c r="B42156" s="5"/>
      <c r="C42156" s="5" t="str">
        <f>IFERROR(__xludf.DUMMYFUNCTION("""COMPUTED_VALUE"""),"")</f>
        <v/>
      </c>
      <c r="D42156" s="5">
        <v>0.0</v>
      </c>
    </row>
    <row r="42157" ht="14.25" customHeight="1">
      <c r="A42157" s="5"/>
      <c r="B42157" s="5"/>
      <c r="C42157" s="5" t="str">
        <f>IFERROR(__xludf.DUMMYFUNCTION("""COMPUTED_VALUE"""),"")</f>
        <v/>
      </c>
      <c r="D42157" s="5">
        <v>0.0</v>
      </c>
    </row>
    <row r="42158" ht="14.25" customHeight="1">
      <c r="A42158" s="5"/>
      <c r="B42158" s="5"/>
      <c r="C42158" s="5" t="str">
        <f>IFERROR(__xludf.DUMMYFUNCTION("""COMPUTED_VALUE"""),"")</f>
        <v/>
      </c>
      <c r="D42158" s="5">
        <v>0.0</v>
      </c>
    </row>
    <row r="42159" ht="14.25" customHeight="1">
      <c r="A42159" s="5"/>
      <c r="B42159" s="5"/>
      <c r="C42159" s="5" t="str">
        <f>IFERROR(__xludf.DUMMYFUNCTION("""COMPUTED_VALUE"""),"")</f>
        <v/>
      </c>
      <c r="D42159" s="5">
        <v>0.0</v>
      </c>
    </row>
    <row r="42160" ht="14.25" customHeight="1">
      <c r="A42160" s="5"/>
      <c r="B42160" s="5"/>
      <c r="C42160" s="5" t="str">
        <f>IFERROR(__xludf.DUMMYFUNCTION("""COMPUTED_VALUE"""),"")</f>
        <v/>
      </c>
      <c r="D42160" s="5">
        <v>0.0</v>
      </c>
    </row>
    <row r="42161" ht="14.25" customHeight="1">
      <c r="A42161" s="5"/>
      <c r="B42161" s="5"/>
      <c r="C42161" s="5" t="str">
        <f>IFERROR(__xludf.DUMMYFUNCTION("""COMPUTED_VALUE"""),"")</f>
        <v/>
      </c>
      <c r="D42161" s="5">
        <v>0.0</v>
      </c>
    </row>
    <row r="42162" ht="14.25" customHeight="1">
      <c r="A42162" s="5"/>
      <c r="B42162" s="5"/>
      <c r="C42162" s="5" t="str">
        <f>IFERROR(__xludf.DUMMYFUNCTION("""COMPUTED_VALUE"""),"")</f>
        <v/>
      </c>
      <c r="D42162" s="5">
        <v>0.0</v>
      </c>
    </row>
    <row r="42163" ht="14.25" customHeight="1">
      <c r="A42163" s="5"/>
      <c r="B42163" s="5"/>
      <c r="C42163" s="5" t="str">
        <f>IFERROR(__xludf.DUMMYFUNCTION("""COMPUTED_VALUE"""),"")</f>
        <v/>
      </c>
      <c r="D42163" s="5">
        <v>0.0</v>
      </c>
    </row>
    <row r="42164" ht="14.25" customHeight="1">
      <c r="A42164" s="5"/>
      <c r="B42164" s="5"/>
      <c r="C42164" s="5" t="str">
        <f>IFERROR(__xludf.DUMMYFUNCTION("""COMPUTED_VALUE"""),"")</f>
        <v/>
      </c>
      <c r="D42164" s="5">
        <v>0.0</v>
      </c>
    </row>
    <row r="42165" ht="14.25" customHeight="1">
      <c r="A42165" s="5"/>
      <c r="B42165" s="5"/>
      <c r="C42165" s="5" t="str">
        <f>IFERROR(__xludf.DUMMYFUNCTION("""COMPUTED_VALUE"""),"")</f>
        <v/>
      </c>
      <c r="D42165" s="5">
        <v>0.0</v>
      </c>
    </row>
    <row r="42166" ht="14.25" customHeight="1">
      <c r="A42166" s="5"/>
      <c r="B42166" s="5"/>
      <c r="C42166" s="5" t="str">
        <f>IFERROR(__xludf.DUMMYFUNCTION("""COMPUTED_VALUE"""),"")</f>
        <v/>
      </c>
      <c r="D42166" s="5">
        <v>0.0</v>
      </c>
    </row>
    <row r="42167" ht="14.25" customHeight="1">
      <c r="A42167" s="5"/>
      <c r="B42167" s="5"/>
      <c r="C42167" s="5" t="str">
        <f>IFERROR(__xludf.DUMMYFUNCTION("""COMPUTED_VALUE"""),"")</f>
        <v/>
      </c>
      <c r="D42167" s="5">
        <v>0.0</v>
      </c>
    </row>
    <row r="42168" ht="14.25" customHeight="1">
      <c r="A42168" s="5"/>
      <c r="B42168" s="5"/>
      <c r="C42168" s="5" t="str">
        <f>IFERROR(__xludf.DUMMYFUNCTION("""COMPUTED_VALUE"""),"")</f>
        <v/>
      </c>
      <c r="D42168" s="5">
        <v>0.0</v>
      </c>
    </row>
    <row r="42169" ht="14.25" customHeight="1">
      <c r="A42169" s="5"/>
      <c r="B42169" s="5"/>
      <c r="C42169" s="5" t="str">
        <f>IFERROR(__xludf.DUMMYFUNCTION("""COMPUTED_VALUE"""),"")</f>
        <v/>
      </c>
      <c r="D42169" s="5">
        <v>0.0</v>
      </c>
    </row>
    <row r="42170" ht="14.25" customHeight="1">
      <c r="A42170" s="5"/>
      <c r="B42170" s="5"/>
      <c r="C42170" s="5" t="str">
        <f>IFERROR(__xludf.DUMMYFUNCTION("""COMPUTED_VALUE"""),"")</f>
        <v/>
      </c>
      <c r="D42170" s="5">
        <v>0.0</v>
      </c>
    </row>
    <row r="42171" ht="14.25" customHeight="1">
      <c r="A42171" s="5"/>
      <c r="B42171" s="5"/>
      <c r="C42171" s="5" t="str">
        <f>IFERROR(__xludf.DUMMYFUNCTION("""COMPUTED_VALUE"""),"")</f>
        <v/>
      </c>
      <c r="D42171" s="5">
        <v>0.0</v>
      </c>
    </row>
    <row r="42172" ht="14.25" customHeight="1">
      <c r="A42172" s="5"/>
      <c r="B42172" s="5"/>
      <c r="C42172" s="5" t="str">
        <f>IFERROR(__xludf.DUMMYFUNCTION("""COMPUTED_VALUE"""),"")</f>
        <v/>
      </c>
      <c r="D42172" s="5">
        <v>0.0</v>
      </c>
    </row>
    <row r="42173" ht="14.25" customHeight="1">
      <c r="A42173" s="5"/>
      <c r="B42173" s="5"/>
      <c r="C42173" s="5" t="str">
        <f>IFERROR(__xludf.DUMMYFUNCTION("""COMPUTED_VALUE"""),"")</f>
        <v/>
      </c>
      <c r="D42173" s="5">
        <v>0.0</v>
      </c>
    </row>
    <row r="42174" ht="14.25" customHeight="1">
      <c r="A42174" s="5"/>
      <c r="B42174" s="5"/>
      <c r="C42174" s="5" t="str">
        <f>IFERROR(__xludf.DUMMYFUNCTION("""COMPUTED_VALUE"""),"")</f>
        <v/>
      </c>
      <c r="D42174" s="5">
        <v>0.0</v>
      </c>
    </row>
    <row r="42175" ht="14.25" customHeight="1">
      <c r="A42175" s="5"/>
      <c r="B42175" s="5"/>
      <c r="C42175" s="5" t="str">
        <f>IFERROR(__xludf.DUMMYFUNCTION("""COMPUTED_VALUE"""),"")</f>
        <v/>
      </c>
      <c r="D42175" s="5">
        <v>0.0</v>
      </c>
    </row>
    <row r="42176" ht="14.25" customHeight="1">
      <c r="A42176" s="5"/>
      <c r="B42176" s="5"/>
      <c r="C42176" s="5" t="str">
        <f>IFERROR(__xludf.DUMMYFUNCTION("""COMPUTED_VALUE"""),"")</f>
        <v/>
      </c>
      <c r="D42176" s="5">
        <v>0.0</v>
      </c>
    </row>
    <row r="42177" ht="14.25" customHeight="1">
      <c r="A42177" s="5"/>
      <c r="B42177" s="5"/>
      <c r="C42177" s="5" t="str">
        <f>IFERROR(__xludf.DUMMYFUNCTION("""COMPUTED_VALUE"""),"")</f>
        <v/>
      </c>
      <c r="D42177" s="5">
        <v>0.0</v>
      </c>
    </row>
    <row r="42178" ht="14.25" customHeight="1">
      <c r="A42178" s="5"/>
      <c r="B42178" s="5"/>
      <c r="C42178" s="5" t="str">
        <f>IFERROR(__xludf.DUMMYFUNCTION("""COMPUTED_VALUE"""),"")</f>
        <v/>
      </c>
      <c r="D42178" s="5">
        <v>0.0</v>
      </c>
    </row>
    <row r="42179" ht="14.25" customHeight="1">
      <c r="A42179" s="5"/>
      <c r="B42179" s="5"/>
      <c r="C42179" s="5" t="str">
        <f>IFERROR(__xludf.DUMMYFUNCTION("""COMPUTED_VALUE"""),"")</f>
        <v/>
      </c>
      <c r="D42179" s="5">
        <v>0.0</v>
      </c>
    </row>
    <row r="42180" ht="14.25" customHeight="1">
      <c r="A42180" s="5"/>
      <c r="B42180" s="5"/>
      <c r="C42180" s="5" t="str">
        <f>IFERROR(__xludf.DUMMYFUNCTION("""COMPUTED_VALUE"""),"")</f>
        <v/>
      </c>
      <c r="D42180" s="5">
        <v>0.0</v>
      </c>
    </row>
    <row r="42181" ht="14.25" customHeight="1">
      <c r="A42181" s="5"/>
      <c r="B42181" s="5"/>
      <c r="C42181" s="5" t="str">
        <f>IFERROR(__xludf.DUMMYFUNCTION("""COMPUTED_VALUE"""),"")</f>
        <v/>
      </c>
      <c r="D42181" s="5">
        <v>0.0</v>
      </c>
    </row>
    <row r="42182" ht="14.25" customHeight="1">
      <c r="A42182" s="5"/>
      <c r="B42182" s="5"/>
      <c r="C42182" s="5" t="str">
        <f>IFERROR(__xludf.DUMMYFUNCTION("""COMPUTED_VALUE"""),"")</f>
        <v/>
      </c>
      <c r="D42182" s="5">
        <v>0.0</v>
      </c>
    </row>
    <row r="42183" ht="14.25" customHeight="1">
      <c r="A42183" s="5"/>
      <c r="B42183" s="5"/>
      <c r="C42183" s="5" t="str">
        <f>IFERROR(__xludf.DUMMYFUNCTION("""COMPUTED_VALUE"""),"")</f>
        <v/>
      </c>
      <c r="D42183" s="5">
        <v>0.0</v>
      </c>
    </row>
    <row r="42184" ht="14.25" customHeight="1">
      <c r="A42184" s="5"/>
      <c r="B42184" s="5"/>
      <c r="C42184" s="5" t="str">
        <f>IFERROR(__xludf.DUMMYFUNCTION("""COMPUTED_VALUE"""),"")</f>
        <v/>
      </c>
      <c r="D42184" s="5">
        <v>0.0</v>
      </c>
    </row>
    <row r="42185" ht="14.25" customHeight="1">
      <c r="A42185" s="5"/>
      <c r="B42185" s="5"/>
      <c r="C42185" s="5" t="str">
        <f>IFERROR(__xludf.DUMMYFUNCTION("""COMPUTED_VALUE"""),"")</f>
        <v/>
      </c>
      <c r="D42185" s="5">
        <v>0.0</v>
      </c>
    </row>
    <row r="42186" ht="14.25" customHeight="1">
      <c r="A42186" s="5"/>
      <c r="B42186" s="5"/>
      <c r="C42186" s="5" t="str">
        <f>IFERROR(__xludf.DUMMYFUNCTION("""COMPUTED_VALUE"""),"")</f>
        <v/>
      </c>
      <c r="D42186" s="5">
        <v>0.0</v>
      </c>
    </row>
    <row r="42187" ht="14.25" customHeight="1">
      <c r="A42187" s="5"/>
      <c r="B42187" s="5"/>
      <c r="C42187" s="5" t="str">
        <f>IFERROR(__xludf.DUMMYFUNCTION("""COMPUTED_VALUE"""),"")</f>
        <v/>
      </c>
      <c r="D42187" s="5">
        <v>0.0</v>
      </c>
    </row>
    <row r="42188" ht="14.25" customHeight="1">
      <c r="A42188" s="5"/>
      <c r="B42188" s="5"/>
      <c r="C42188" s="5" t="str">
        <f>IFERROR(__xludf.DUMMYFUNCTION("""COMPUTED_VALUE"""),"")</f>
        <v/>
      </c>
      <c r="D42188" s="5">
        <v>0.0</v>
      </c>
    </row>
    <row r="42189" ht="14.25" customHeight="1">
      <c r="A42189" s="5"/>
      <c r="B42189" s="5"/>
      <c r="C42189" s="5" t="str">
        <f>IFERROR(__xludf.DUMMYFUNCTION("""COMPUTED_VALUE"""),"")</f>
        <v/>
      </c>
      <c r="D42189" s="5">
        <v>0.0</v>
      </c>
    </row>
    <row r="42190" ht="14.25" customHeight="1">
      <c r="A42190" s="5"/>
      <c r="B42190" s="5"/>
      <c r="C42190" s="5" t="str">
        <f>IFERROR(__xludf.DUMMYFUNCTION("""COMPUTED_VALUE"""),"")</f>
        <v/>
      </c>
      <c r="D42190" s="5">
        <v>0.0</v>
      </c>
    </row>
    <row r="42191" ht="14.25" customHeight="1">
      <c r="A42191" s="5"/>
      <c r="B42191" s="5"/>
      <c r="C42191" s="5" t="str">
        <f>IFERROR(__xludf.DUMMYFUNCTION("""COMPUTED_VALUE"""),"")</f>
        <v/>
      </c>
      <c r="D42191" s="5">
        <v>0.0</v>
      </c>
    </row>
    <row r="42192" ht="14.25" customHeight="1">
      <c r="A42192" s="5"/>
      <c r="B42192" s="5"/>
      <c r="C42192" s="5" t="str">
        <f>IFERROR(__xludf.DUMMYFUNCTION("""COMPUTED_VALUE"""),"")</f>
        <v/>
      </c>
      <c r="D42192" s="5">
        <v>0.0</v>
      </c>
    </row>
    <row r="42193" ht="14.25" customHeight="1">
      <c r="A42193" s="5"/>
      <c r="B42193" s="5"/>
      <c r="C42193" s="5" t="str">
        <f>IFERROR(__xludf.DUMMYFUNCTION("""COMPUTED_VALUE"""),"")</f>
        <v/>
      </c>
      <c r="D42193" s="5">
        <v>0.0</v>
      </c>
    </row>
    <row r="42194" ht="14.25" customHeight="1">
      <c r="A42194" s="5"/>
      <c r="B42194" s="5"/>
      <c r="C42194" s="5" t="str">
        <f>IFERROR(__xludf.DUMMYFUNCTION("""COMPUTED_VALUE"""),"")</f>
        <v/>
      </c>
      <c r="D42194" s="5">
        <v>0.0</v>
      </c>
    </row>
    <row r="42195" ht="14.25" customHeight="1">
      <c r="A42195" s="5"/>
      <c r="B42195" s="5"/>
      <c r="C42195" s="5" t="str">
        <f>IFERROR(__xludf.DUMMYFUNCTION("""COMPUTED_VALUE"""),"")</f>
        <v/>
      </c>
      <c r="D42195" s="5">
        <v>0.0</v>
      </c>
    </row>
    <row r="42196" ht="14.25" customHeight="1">
      <c r="A42196" s="5"/>
      <c r="B42196" s="5"/>
      <c r="C42196" s="5" t="str">
        <f>IFERROR(__xludf.DUMMYFUNCTION("""COMPUTED_VALUE"""),"")</f>
        <v/>
      </c>
      <c r="D42196" s="5">
        <v>0.0</v>
      </c>
    </row>
    <row r="42197" ht="14.25" customHeight="1">
      <c r="A42197" s="5"/>
      <c r="B42197" s="5"/>
      <c r="C42197" s="5" t="str">
        <f>IFERROR(__xludf.DUMMYFUNCTION("""COMPUTED_VALUE"""),"")</f>
        <v/>
      </c>
      <c r="D42197" s="5">
        <v>0.0</v>
      </c>
    </row>
    <row r="42198" ht="14.25" customHeight="1">
      <c r="A42198" s="5"/>
      <c r="B42198" s="5"/>
      <c r="C42198" s="5" t="str">
        <f>IFERROR(__xludf.DUMMYFUNCTION("""COMPUTED_VALUE"""),"")</f>
        <v/>
      </c>
      <c r="D42198" s="5">
        <v>0.0</v>
      </c>
    </row>
    <row r="42199" ht="14.25" customHeight="1">
      <c r="A42199" s="5"/>
      <c r="B42199" s="5"/>
      <c r="C42199" s="5" t="str">
        <f>IFERROR(__xludf.DUMMYFUNCTION("""COMPUTED_VALUE"""),"")</f>
        <v/>
      </c>
      <c r="D42199" s="5">
        <v>0.0</v>
      </c>
    </row>
    <row r="42200" ht="14.25" customHeight="1">
      <c r="A42200" s="5"/>
      <c r="B42200" s="5"/>
      <c r="C42200" s="5" t="str">
        <f>IFERROR(__xludf.DUMMYFUNCTION("""COMPUTED_VALUE"""),"")</f>
        <v/>
      </c>
      <c r="D42200" s="5">
        <v>0.0</v>
      </c>
    </row>
    <row r="42201" ht="14.25" customHeight="1">
      <c r="A42201" s="5"/>
      <c r="B42201" s="5"/>
      <c r="C42201" s="5" t="str">
        <f>IFERROR(__xludf.DUMMYFUNCTION("""COMPUTED_VALUE"""),"")</f>
        <v/>
      </c>
      <c r="D42201" s="5">
        <v>0.0</v>
      </c>
    </row>
    <row r="42202" ht="14.25" customHeight="1">
      <c r="A42202" s="5"/>
      <c r="B42202" s="5"/>
      <c r="C42202" s="5" t="str">
        <f>IFERROR(__xludf.DUMMYFUNCTION("""COMPUTED_VALUE"""),"")</f>
        <v/>
      </c>
      <c r="D42202" s="5">
        <v>0.0</v>
      </c>
    </row>
    <row r="42203" ht="14.25" customHeight="1">
      <c r="A42203" s="5"/>
      <c r="B42203" s="5"/>
      <c r="C42203" s="5" t="str">
        <f>IFERROR(__xludf.DUMMYFUNCTION("""COMPUTED_VALUE"""),"")</f>
        <v/>
      </c>
      <c r="D42203" s="5">
        <v>0.0</v>
      </c>
    </row>
    <row r="42204" ht="14.25" customHeight="1">
      <c r="A42204" s="5"/>
      <c r="B42204" s="5"/>
      <c r="C42204" s="5" t="str">
        <f>IFERROR(__xludf.DUMMYFUNCTION("""COMPUTED_VALUE"""),"")</f>
        <v/>
      </c>
      <c r="D42204" s="5">
        <v>0.0</v>
      </c>
    </row>
    <row r="42205" ht="14.25" customHeight="1">
      <c r="A42205" s="5"/>
      <c r="B42205" s="5"/>
      <c r="C42205" s="5" t="str">
        <f>IFERROR(__xludf.DUMMYFUNCTION("""COMPUTED_VALUE"""),"")</f>
        <v/>
      </c>
      <c r="D42205" s="5">
        <v>0.0</v>
      </c>
    </row>
    <row r="42206" ht="14.25" customHeight="1">
      <c r="A42206" s="5"/>
      <c r="B42206" s="5"/>
      <c r="C42206" s="5" t="str">
        <f>IFERROR(__xludf.DUMMYFUNCTION("""COMPUTED_VALUE"""),"")</f>
        <v/>
      </c>
      <c r="D42206" s="5">
        <v>0.0</v>
      </c>
    </row>
    <row r="42207" ht="14.25" customHeight="1">
      <c r="A42207" s="5"/>
      <c r="B42207" s="5"/>
      <c r="C42207" s="5" t="str">
        <f>IFERROR(__xludf.DUMMYFUNCTION("""COMPUTED_VALUE"""),"")</f>
        <v/>
      </c>
      <c r="D42207" s="5">
        <v>0.0</v>
      </c>
    </row>
    <row r="42208" ht="14.25" customHeight="1">
      <c r="A42208" s="5"/>
      <c r="B42208" s="5"/>
      <c r="C42208" s="5" t="str">
        <f>IFERROR(__xludf.DUMMYFUNCTION("""COMPUTED_VALUE"""),"")</f>
        <v/>
      </c>
      <c r="D42208" s="5">
        <v>0.0</v>
      </c>
    </row>
    <row r="42209" ht="14.25" customHeight="1">
      <c r="A42209" s="5"/>
      <c r="B42209" s="5"/>
      <c r="C42209" s="5" t="str">
        <f>IFERROR(__xludf.DUMMYFUNCTION("""COMPUTED_VALUE"""),"")</f>
        <v/>
      </c>
      <c r="D42209" s="5">
        <v>0.0</v>
      </c>
    </row>
    <row r="42210" ht="14.25" customHeight="1">
      <c r="A42210" s="5"/>
      <c r="B42210" s="5"/>
      <c r="C42210" s="5" t="str">
        <f>IFERROR(__xludf.DUMMYFUNCTION("""COMPUTED_VALUE"""),"")</f>
        <v/>
      </c>
      <c r="D42210" s="5">
        <v>0.0</v>
      </c>
    </row>
    <row r="42211" ht="14.25" customHeight="1">
      <c r="A42211" s="5"/>
      <c r="B42211" s="5"/>
      <c r="C42211" s="5" t="str">
        <f>IFERROR(__xludf.DUMMYFUNCTION("""COMPUTED_VALUE"""),"")</f>
        <v/>
      </c>
      <c r="D42211" s="5">
        <v>0.0</v>
      </c>
    </row>
    <row r="42212" ht="14.25" customHeight="1">
      <c r="A42212" s="5"/>
      <c r="B42212" s="5"/>
      <c r="C42212" s="5" t="str">
        <f>IFERROR(__xludf.DUMMYFUNCTION("""COMPUTED_VALUE"""),"")</f>
        <v/>
      </c>
      <c r="D42212" s="5">
        <v>0.0</v>
      </c>
    </row>
    <row r="42213" ht="14.25" customHeight="1">
      <c r="A42213" s="5"/>
      <c r="B42213" s="5"/>
      <c r="C42213" s="5" t="str">
        <f>IFERROR(__xludf.DUMMYFUNCTION("""COMPUTED_VALUE"""),"")</f>
        <v/>
      </c>
      <c r="D42213" s="5">
        <v>0.0</v>
      </c>
    </row>
    <row r="42214" ht="14.25" customHeight="1">
      <c r="A42214" s="5"/>
      <c r="B42214" s="5"/>
      <c r="C42214" s="5" t="str">
        <f>IFERROR(__xludf.DUMMYFUNCTION("""COMPUTED_VALUE"""),"")</f>
        <v/>
      </c>
      <c r="D42214" s="5">
        <v>0.0</v>
      </c>
    </row>
    <row r="42215" ht="14.25" customHeight="1">
      <c r="A42215" s="5"/>
      <c r="B42215" s="5"/>
      <c r="C42215" s="5" t="str">
        <f>IFERROR(__xludf.DUMMYFUNCTION("""COMPUTED_VALUE"""),"")</f>
        <v/>
      </c>
      <c r="D42215" s="5">
        <v>0.0</v>
      </c>
    </row>
    <row r="42216" ht="14.25" customHeight="1">
      <c r="A42216" s="5"/>
      <c r="B42216" s="5"/>
      <c r="C42216" s="5" t="str">
        <f>IFERROR(__xludf.DUMMYFUNCTION("""COMPUTED_VALUE"""),"")</f>
        <v/>
      </c>
      <c r="D42216" s="5">
        <v>0.0</v>
      </c>
    </row>
    <row r="42217" ht="14.25" customHeight="1">
      <c r="A42217" s="5"/>
      <c r="B42217" s="5"/>
      <c r="C42217" s="5" t="str">
        <f>IFERROR(__xludf.DUMMYFUNCTION("""COMPUTED_VALUE"""),"")</f>
        <v/>
      </c>
      <c r="D42217" s="5">
        <v>0.0</v>
      </c>
    </row>
    <row r="42218" ht="14.25" customHeight="1">
      <c r="A42218" s="5"/>
      <c r="B42218" s="5"/>
      <c r="C42218" s="5" t="str">
        <f>IFERROR(__xludf.DUMMYFUNCTION("""COMPUTED_VALUE"""),"")</f>
        <v/>
      </c>
      <c r="D42218" s="5">
        <v>0.0</v>
      </c>
    </row>
    <row r="42219" ht="14.25" customHeight="1">
      <c r="A42219" s="5"/>
      <c r="B42219" s="5"/>
      <c r="C42219" s="5" t="str">
        <f>IFERROR(__xludf.DUMMYFUNCTION("""COMPUTED_VALUE"""),"")</f>
        <v/>
      </c>
      <c r="D42219" s="5">
        <v>0.0</v>
      </c>
    </row>
    <row r="42220" ht="14.25" customHeight="1">
      <c r="A42220" s="5"/>
      <c r="B42220" s="5"/>
      <c r="C42220" s="5" t="str">
        <f>IFERROR(__xludf.DUMMYFUNCTION("""COMPUTED_VALUE"""),"")</f>
        <v/>
      </c>
      <c r="D42220" s="5">
        <v>0.0</v>
      </c>
    </row>
    <row r="42221" ht="14.25" customHeight="1">
      <c r="A42221" s="5"/>
      <c r="B42221" s="5"/>
      <c r="C42221" s="5" t="str">
        <f>IFERROR(__xludf.DUMMYFUNCTION("""COMPUTED_VALUE"""),"")</f>
        <v/>
      </c>
      <c r="D42221" s="5">
        <v>0.0</v>
      </c>
    </row>
    <row r="42222" ht="14.25" customHeight="1">
      <c r="A42222" s="5"/>
      <c r="B42222" s="5"/>
      <c r="C42222" s="5" t="str">
        <f>IFERROR(__xludf.DUMMYFUNCTION("""COMPUTED_VALUE"""),"")</f>
        <v/>
      </c>
      <c r="D42222" s="5">
        <v>0.0</v>
      </c>
    </row>
    <row r="42223" ht="14.25" customHeight="1">
      <c r="A42223" s="5"/>
      <c r="B42223" s="5"/>
      <c r="C42223" s="5" t="str">
        <f>IFERROR(__xludf.DUMMYFUNCTION("""COMPUTED_VALUE"""),"")</f>
        <v/>
      </c>
      <c r="D42223" s="5">
        <v>0.0</v>
      </c>
    </row>
    <row r="42224" ht="14.25" customHeight="1">
      <c r="A42224" s="5"/>
      <c r="B42224" s="5"/>
      <c r="C42224" s="5" t="str">
        <f>IFERROR(__xludf.DUMMYFUNCTION("""COMPUTED_VALUE"""),"")</f>
        <v/>
      </c>
      <c r="D42224" s="5">
        <v>0.0</v>
      </c>
    </row>
    <row r="42225" ht="14.25" customHeight="1">
      <c r="A42225" s="5"/>
      <c r="B42225" s="5"/>
      <c r="C42225" s="5" t="str">
        <f>IFERROR(__xludf.DUMMYFUNCTION("""COMPUTED_VALUE"""),"")</f>
        <v/>
      </c>
      <c r="D42225" s="5">
        <v>0.0</v>
      </c>
    </row>
    <row r="42226" ht="14.25" customHeight="1">
      <c r="A42226" s="5"/>
      <c r="B42226" s="5"/>
      <c r="C42226" s="5" t="str">
        <f>IFERROR(__xludf.DUMMYFUNCTION("""COMPUTED_VALUE"""),"")</f>
        <v/>
      </c>
      <c r="D42226" s="5">
        <v>0.0</v>
      </c>
    </row>
    <row r="42227" ht="14.25" customHeight="1">
      <c r="A42227" s="5"/>
      <c r="B42227" s="5"/>
      <c r="C42227" s="5" t="str">
        <f>IFERROR(__xludf.DUMMYFUNCTION("""COMPUTED_VALUE"""),"")</f>
        <v/>
      </c>
      <c r="D42227" s="5">
        <v>0.0</v>
      </c>
    </row>
    <row r="42228" ht="14.25" customHeight="1">
      <c r="A42228" s="5"/>
      <c r="B42228" s="5"/>
      <c r="C42228" s="5" t="str">
        <f>IFERROR(__xludf.DUMMYFUNCTION("""COMPUTED_VALUE"""),"")</f>
        <v/>
      </c>
      <c r="D42228" s="5">
        <v>0.0</v>
      </c>
    </row>
    <row r="42229" ht="14.25" customHeight="1">
      <c r="A42229" s="5"/>
      <c r="B42229" s="5"/>
      <c r="C42229" s="5" t="str">
        <f>IFERROR(__xludf.DUMMYFUNCTION("""COMPUTED_VALUE"""),"")</f>
        <v/>
      </c>
      <c r="D42229" s="5">
        <v>0.0</v>
      </c>
    </row>
    <row r="42230" ht="14.25" customHeight="1">
      <c r="A42230" s="5"/>
      <c r="B42230" s="5"/>
      <c r="C42230" s="5" t="str">
        <f>IFERROR(__xludf.DUMMYFUNCTION("""COMPUTED_VALUE"""),"")</f>
        <v/>
      </c>
      <c r="D42230" s="5">
        <v>0.0</v>
      </c>
    </row>
    <row r="42231" ht="14.25" customHeight="1">
      <c r="A42231" s="5"/>
      <c r="B42231" s="5"/>
      <c r="C42231" s="5" t="str">
        <f>IFERROR(__xludf.DUMMYFUNCTION("""COMPUTED_VALUE"""),"")</f>
        <v/>
      </c>
      <c r="D42231" s="5">
        <v>0.0</v>
      </c>
    </row>
    <row r="42232" ht="14.25" customHeight="1">
      <c r="A42232" s="5"/>
      <c r="B42232" s="5"/>
      <c r="C42232" s="5" t="str">
        <f>IFERROR(__xludf.DUMMYFUNCTION("""COMPUTED_VALUE"""),"")</f>
        <v/>
      </c>
      <c r="D42232" s="5">
        <v>0.0</v>
      </c>
    </row>
    <row r="42233" ht="14.25" customHeight="1">
      <c r="A42233" s="5"/>
      <c r="B42233" s="5"/>
      <c r="C42233" s="5" t="str">
        <f>IFERROR(__xludf.DUMMYFUNCTION("""COMPUTED_VALUE"""),"")</f>
        <v/>
      </c>
      <c r="D42233" s="5">
        <v>0.0</v>
      </c>
    </row>
    <row r="42234" ht="14.25" customHeight="1">
      <c r="A42234" s="5"/>
      <c r="B42234" s="5"/>
      <c r="C42234" s="5" t="str">
        <f>IFERROR(__xludf.DUMMYFUNCTION("""COMPUTED_VALUE"""),"")</f>
        <v/>
      </c>
      <c r="D42234" s="5">
        <v>0.0</v>
      </c>
    </row>
    <row r="42235" ht="14.25" customHeight="1">
      <c r="A42235" s="5"/>
      <c r="B42235" s="5"/>
      <c r="C42235" s="5" t="str">
        <f>IFERROR(__xludf.DUMMYFUNCTION("""COMPUTED_VALUE"""),"")</f>
        <v/>
      </c>
      <c r="D42235" s="5">
        <v>0.0</v>
      </c>
    </row>
    <row r="42236" ht="14.25" customHeight="1">
      <c r="A42236" s="5"/>
      <c r="B42236" s="5"/>
      <c r="C42236" s="5" t="str">
        <f>IFERROR(__xludf.DUMMYFUNCTION("""COMPUTED_VALUE"""),"")</f>
        <v/>
      </c>
      <c r="D42236" s="5">
        <v>0.0</v>
      </c>
    </row>
    <row r="42237" ht="14.25" customHeight="1">
      <c r="A42237" s="5"/>
      <c r="B42237" s="5"/>
      <c r="C42237" s="5" t="str">
        <f>IFERROR(__xludf.DUMMYFUNCTION("""COMPUTED_VALUE"""),"")</f>
        <v/>
      </c>
      <c r="D42237" s="5">
        <v>0.0</v>
      </c>
    </row>
    <row r="42238" ht="14.25" customHeight="1">
      <c r="A42238" s="5"/>
      <c r="B42238" s="5"/>
      <c r="C42238" s="5" t="str">
        <f>IFERROR(__xludf.DUMMYFUNCTION("""COMPUTED_VALUE"""),"")</f>
        <v/>
      </c>
      <c r="D42238" s="5">
        <v>0.0</v>
      </c>
    </row>
    <row r="42239" ht="14.25" customHeight="1">
      <c r="A42239" s="5"/>
      <c r="B42239" s="5"/>
      <c r="C42239" s="5" t="str">
        <f>IFERROR(__xludf.DUMMYFUNCTION("""COMPUTED_VALUE"""),"")</f>
        <v/>
      </c>
      <c r="D42239" s="5">
        <v>0.0</v>
      </c>
    </row>
    <row r="42240" ht="14.25" customHeight="1">
      <c r="A42240" s="5"/>
      <c r="B42240" s="5"/>
      <c r="C42240" s="5" t="str">
        <f>IFERROR(__xludf.DUMMYFUNCTION("""COMPUTED_VALUE"""),"")</f>
        <v/>
      </c>
      <c r="D42240" s="5">
        <v>0.0</v>
      </c>
    </row>
    <row r="42241" ht="14.25" customHeight="1">
      <c r="A42241" s="5"/>
      <c r="B42241" s="5"/>
      <c r="C42241" s="5" t="str">
        <f>IFERROR(__xludf.DUMMYFUNCTION("""COMPUTED_VALUE"""),"")</f>
        <v/>
      </c>
      <c r="D42241" s="5">
        <v>0.0</v>
      </c>
    </row>
    <row r="42242" ht="14.25" customHeight="1">
      <c r="A42242" s="5"/>
      <c r="B42242" s="5"/>
      <c r="C42242" s="5" t="str">
        <f>IFERROR(__xludf.DUMMYFUNCTION("""COMPUTED_VALUE"""),"")</f>
        <v/>
      </c>
      <c r="D42242" s="5">
        <v>0.0</v>
      </c>
    </row>
    <row r="42243" ht="14.25" customHeight="1">
      <c r="A42243" s="5"/>
      <c r="B42243" s="5"/>
      <c r="C42243" s="5" t="str">
        <f>IFERROR(__xludf.DUMMYFUNCTION("""COMPUTED_VALUE"""),"")</f>
        <v/>
      </c>
      <c r="D42243" s="5">
        <v>0.0</v>
      </c>
    </row>
    <row r="42244" ht="14.25" customHeight="1">
      <c r="A42244" s="5"/>
      <c r="B42244" s="5"/>
      <c r="C42244" s="5" t="str">
        <f>IFERROR(__xludf.DUMMYFUNCTION("""COMPUTED_VALUE"""),"")</f>
        <v/>
      </c>
      <c r="D42244" s="5">
        <v>0.0</v>
      </c>
    </row>
    <row r="42245" ht="14.25" customHeight="1">
      <c r="A42245" s="5"/>
      <c r="B42245" s="5"/>
      <c r="C42245" s="5" t="str">
        <f>IFERROR(__xludf.DUMMYFUNCTION("""COMPUTED_VALUE"""),"")</f>
        <v/>
      </c>
      <c r="D42245" s="5">
        <v>0.0</v>
      </c>
    </row>
    <row r="42246" ht="14.25" customHeight="1">
      <c r="A42246" s="5"/>
      <c r="B42246" s="5"/>
      <c r="C42246" s="5" t="str">
        <f>IFERROR(__xludf.DUMMYFUNCTION("""COMPUTED_VALUE"""),"")</f>
        <v/>
      </c>
      <c r="D42246" s="5">
        <v>0.0</v>
      </c>
    </row>
    <row r="42247" ht="14.25" customHeight="1">
      <c r="A42247" s="5"/>
      <c r="B42247" s="5"/>
      <c r="C42247" s="5" t="str">
        <f>IFERROR(__xludf.DUMMYFUNCTION("""COMPUTED_VALUE"""),"")</f>
        <v/>
      </c>
      <c r="D42247" s="5">
        <v>0.0</v>
      </c>
    </row>
    <row r="42248" ht="14.25" customHeight="1">
      <c r="A42248" s="5"/>
      <c r="B42248" s="5"/>
      <c r="C42248" s="5" t="str">
        <f>IFERROR(__xludf.DUMMYFUNCTION("""COMPUTED_VALUE"""),"")</f>
        <v/>
      </c>
      <c r="D42248" s="5">
        <v>0.0</v>
      </c>
    </row>
    <row r="42249" ht="14.25" customHeight="1">
      <c r="A42249" s="5"/>
      <c r="B42249" s="5"/>
      <c r="C42249" s="5" t="str">
        <f>IFERROR(__xludf.DUMMYFUNCTION("""COMPUTED_VALUE"""),"")</f>
        <v/>
      </c>
      <c r="D42249" s="5">
        <v>0.0</v>
      </c>
    </row>
    <row r="42250" ht="14.25" customHeight="1">
      <c r="A42250" s="5"/>
      <c r="B42250" s="5"/>
      <c r="C42250" s="5" t="str">
        <f>IFERROR(__xludf.DUMMYFUNCTION("""COMPUTED_VALUE"""),"")</f>
        <v/>
      </c>
      <c r="D42250" s="5">
        <v>0.0</v>
      </c>
    </row>
    <row r="42251" ht="14.25" customHeight="1">
      <c r="A42251" s="5"/>
      <c r="B42251" s="5"/>
      <c r="C42251" s="5" t="str">
        <f>IFERROR(__xludf.DUMMYFUNCTION("""COMPUTED_VALUE"""),"")</f>
        <v/>
      </c>
      <c r="D42251" s="5">
        <v>0.0</v>
      </c>
    </row>
    <row r="42252" ht="14.25" customHeight="1">
      <c r="A42252" s="5"/>
      <c r="B42252" s="5"/>
      <c r="C42252" s="5" t="str">
        <f>IFERROR(__xludf.DUMMYFUNCTION("""COMPUTED_VALUE"""),"")</f>
        <v/>
      </c>
      <c r="D42252" s="5">
        <v>0.0</v>
      </c>
    </row>
    <row r="42253" ht="14.25" customHeight="1">
      <c r="A42253" s="5"/>
      <c r="B42253" s="5"/>
      <c r="C42253" s="5" t="str">
        <f>IFERROR(__xludf.DUMMYFUNCTION("""COMPUTED_VALUE"""),"")</f>
        <v/>
      </c>
      <c r="D42253" s="5">
        <v>0.0</v>
      </c>
    </row>
    <row r="42254" ht="14.25" customHeight="1">
      <c r="A42254" s="5"/>
      <c r="B42254" s="5"/>
      <c r="C42254" s="5" t="str">
        <f>IFERROR(__xludf.DUMMYFUNCTION("""COMPUTED_VALUE"""),"")</f>
        <v/>
      </c>
      <c r="D42254" s="5">
        <v>0.0</v>
      </c>
    </row>
    <row r="42255" ht="14.25" customHeight="1">
      <c r="A42255" s="5"/>
      <c r="B42255" s="5"/>
      <c r="C42255" s="5" t="str">
        <f>IFERROR(__xludf.DUMMYFUNCTION("""COMPUTED_VALUE"""),"")</f>
        <v/>
      </c>
      <c r="D42255" s="5">
        <v>0.0</v>
      </c>
    </row>
    <row r="42256" ht="14.25" customHeight="1">
      <c r="A42256" s="5"/>
      <c r="B42256" s="5"/>
      <c r="C42256" s="5" t="str">
        <f>IFERROR(__xludf.DUMMYFUNCTION("""COMPUTED_VALUE"""),"")</f>
        <v/>
      </c>
      <c r="D42256" s="5">
        <v>0.0</v>
      </c>
    </row>
    <row r="42257" ht="14.25" customHeight="1">
      <c r="A42257" s="5"/>
      <c r="B42257" s="5"/>
      <c r="C42257" s="5" t="str">
        <f>IFERROR(__xludf.DUMMYFUNCTION("""COMPUTED_VALUE"""),"")</f>
        <v/>
      </c>
      <c r="D42257" s="5">
        <v>0.0</v>
      </c>
    </row>
    <row r="42258" ht="14.25" customHeight="1">
      <c r="A42258" s="5"/>
      <c r="B42258" s="5"/>
      <c r="C42258" s="5" t="str">
        <f>IFERROR(__xludf.DUMMYFUNCTION("""COMPUTED_VALUE"""),"")</f>
        <v/>
      </c>
      <c r="D42258" s="5">
        <v>0.0</v>
      </c>
    </row>
    <row r="42259" ht="14.25" customHeight="1">
      <c r="A42259" s="5"/>
      <c r="B42259" s="5"/>
      <c r="C42259" s="5" t="str">
        <f>IFERROR(__xludf.DUMMYFUNCTION("""COMPUTED_VALUE"""),"")</f>
        <v/>
      </c>
      <c r="D42259" s="5">
        <v>0.0</v>
      </c>
    </row>
    <row r="42260" ht="14.25" customHeight="1">
      <c r="A42260" s="5"/>
      <c r="B42260" s="5"/>
      <c r="C42260" s="5" t="str">
        <f>IFERROR(__xludf.DUMMYFUNCTION("""COMPUTED_VALUE"""),"")</f>
        <v/>
      </c>
      <c r="D42260" s="5">
        <v>0.0</v>
      </c>
    </row>
    <row r="42261" ht="14.25" customHeight="1">
      <c r="A42261" s="5"/>
      <c r="B42261" s="5"/>
      <c r="C42261" s="5" t="str">
        <f>IFERROR(__xludf.DUMMYFUNCTION("""COMPUTED_VALUE"""),"")</f>
        <v/>
      </c>
      <c r="D42261" s="5">
        <v>0.0</v>
      </c>
    </row>
    <row r="42262" ht="14.25" customHeight="1">
      <c r="A42262" s="5"/>
      <c r="B42262" s="5"/>
      <c r="C42262" s="5" t="str">
        <f>IFERROR(__xludf.DUMMYFUNCTION("""COMPUTED_VALUE"""),"")</f>
        <v/>
      </c>
      <c r="D42262" s="5">
        <v>0.0</v>
      </c>
    </row>
    <row r="42263" ht="14.25" customHeight="1">
      <c r="A42263" s="5"/>
      <c r="B42263" s="5"/>
      <c r="C42263" s="5" t="str">
        <f>IFERROR(__xludf.DUMMYFUNCTION("""COMPUTED_VALUE"""),"")</f>
        <v/>
      </c>
      <c r="D42263" s="5">
        <v>0.0</v>
      </c>
    </row>
    <row r="42264" ht="14.25" customHeight="1">
      <c r="A42264" s="5"/>
      <c r="B42264" s="5"/>
      <c r="C42264" s="5" t="str">
        <f>IFERROR(__xludf.DUMMYFUNCTION("""COMPUTED_VALUE"""),"")</f>
        <v/>
      </c>
      <c r="D42264" s="5">
        <v>0.0</v>
      </c>
    </row>
    <row r="42265" ht="14.25" customHeight="1">
      <c r="A42265" s="5"/>
      <c r="B42265" s="5"/>
      <c r="C42265" s="5" t="str">
        <f>IFERROR(__xludf.DUMMYFUNCTION("""COMPUTED_VALUE"""),"")</f>
        <v/>
      </c>
      <c r="D42265" s="5">
        <v>0.0</v>
      </c>
    </row>
    <row r="42266" ht="14.25" customHeight="1">
      <c r="A42266" s="5"/>
      <c r="B42266" s="5"/>
      <c r="C42266" s="5" t="str">
        <f>IFERROR(__xludf.DUMMYFUNCTION("""COMPUTED_VALUE"""),"")</f>
        <v/>
      </c>
      <c r="D42266" s="5">
        <v>0.0</v>
      </c>
    </row>
    <row r="42267" ht="14.25" customHeight="1">
      <c r="A42267" s="5"/>
      <c r="B42267" s="5"/>
      <c r="C42267" s="5" t="str">
        <f>IFERROR(__xludf.DUMMYFUNCTION("""COMPUTED_VALUE"""),"")</f>
        <v/>
      </c>
      <c r="D42267" s="5">
        <v>0.0</v>
      </c>
    </row>
    <row r="42268" ht="14.25" customHeight="1">
      <c r="A42268" s="5"/>
      <c r="B42268" s="5"/>
      <c r="C42268" s="5" t="str">
        <f>IFERROR(__xludf.DUMMYFUNCTION("""COMPUTED_VALUE"""),"")</f>
        <v/>
      </c>
      <c r="D42268" s="5">
        <v>0.0</v>
      </c>
    </row>
    <row r="42269" ht="14.25" customHeight="1">
      <c r="A42269" s="5"/>
      <c r="B42269" s="5"/>
      <c r="C42269" s="5" t="str">
        <f>IFERROR(__xludf.DUMMYFUNCTION("""COMPUTED_VALUE"""),"")</f>
        <v/>
      </c>
      <c r="D42269" s="5">
        <v>0.0</v>
      </c>
    </row>
    <row r="42270" ht="14.25" customHeight="1">
      <c r="A42270" s="5"/>
      <c r="B42270" s="5"/>
      <c r="C42270" s="5" t="str">
        <f>IFERROR(__xludf.DUMMYFUNCTION("""COMPUTED_VALUE"""),"")</f>
        <v/>
      </c>
      <c r="D42270" s="5">
        <v>0.0</v>
      </c>
    </row>
    <row r="42271" ht="14.25" customHeight="1">
      <c r="A42271" s="5"/>
      <c r="B42271" s="5"/>
      <c r="C42271" s="5" t="str">
        <f>IFERROR(__xludf.DUMMYFUNCTION("""COMPUTED_VALUE"""),"")</f>
        <v/>
      </c>
      <c r="D42271" s="5">
        <v>0.0</v>
      </c>
    </row>
    <row r="42272" ht="14.25" customHeight="1">
      <c r="A42272" s="5"/>
      <c r="B42272" s="5"/>
      <c r="C42272" s="5" t="str">
        <f>IFERROR(__xludf.DUMMYFUNCTION("""COMPUTED_VALUE"""),"")</f>
        <v/>
      </c>
      <c r="D42272" s="5">
        <v>0.0</v>
      </c>
    </row>
    <row r="42273" ht="14.25" customHeight="1">
      <c r="A42273" s="5"/>
      <c r="B42273" s="5"/>
      <c r="C42273" s="5" t="str">
        <f>IFERROR(__xludf.DUMMYFUNCTION("""COMPUTED_VALUE"""),"")</f>
        <v/>
      </c>
      <c r="D42273" s="5">
        <v>0.0</v>
      </c>
    </row>
    <row r="42274" ht="14.25" customHeight="1">
      <c r="A42274" s="5"/>
      <c r="B42274" s="5"/>
      <c r="C42274" s="5" t="str">
        <f>IFERROR(__xludf.DUMMYFUNCTION("""COMPUTED_VALUE"""),"")</f>
        <v/>
      </c>
      <c r="D42274" s="5">
        <v>0.0</v>
      </c>
    </row>
    <row r="42275" ht="14.25" customHeight="1">
      <c r="A42275" s="5"/>
      <c r="B42275" s="5"/>
      <c r="C42275" s="5" t="str">
        <f>IFERROR(__xludf.DUMMYFUNCTION("""COMPUTED_VALUE"""),"")</f>
        <v/>
      </c>
      <c r="D42275" s="5">
        <v>0.0</v>
      </c>
    </row>
    <row r="42276" ht="14.25" customHeight="1">
      <c r="A42276" s="5"/>
      <c r="B42276" s="5"/>
      <c r="C42276" s="5" t="str">
        <f>IFERROR(__xludf.DUMMYFUNCTION("""COMPUTED_VALUE"""),"")</f>
        <v/>
      </c>
      <c r="D42276" s="5">
        <v>0.0</v>
      </c>
    </row>
    <row r="42277" ht="14.25" customHeight="1">
      <c r="A42277" s="5"/>
      <c r="B42277" s="5"/>
      <c r="C42277" s="5" t="str">
        <f>IFERROR(__xludf.DUMMYFUNCTION("""COMPUTED_VALUE"""),"")</f>
        <v/>
      </c>
      <c r="D42277" s="5">
        <v>0.0</v>
      </c>
    </row>
    <row r="42278" ht="14.25" customHeight="1">
      <c r="A42278" s="5"/>
      <c r="B42278" s="5"/>
      <c r="C42278" s="5" t="str">
        <f>IFERROR(__xludf.DUMMYFUNCTION("""COMPUTED_VALUE"""),"")</f>
        <v/>
      </c>
      <c r="D42278" s="5">
        <v>0.0</v>
      </c>
    </row>
    <row r="42279" ht="14.25" customHeight="1">
      <c r="A42279" s="5"/>
      <c r="B42279" s="5"/>
      <c r="C42279" s="5" t="str">
        <f>IFERROR(__xludf.DUMMYFUNCTION("""COMPUTED_VALUE"""),"")</f>
        <v/>
      </c>
      <c r="D42279" s="5">
        <v>0.0</v>
      </c>
    </row>
    <row r="42280" ht="14.25" customHeight="1">
      <c r="A42280" s="5"/>
      <c r="B42280" s="5"/>
      <c r="C42280" s="5" t="str">
        <f>IFERROR(__xludf.DUMMYFUNCTION("""COMPUTED_VALUE"""),"")</f>
        <v/>
      </c>
      <c r="D42280" s="5">
        <v>0.0</v>
      </c>
    </row>
    <row r="42281" ht="14.25" customHeight="1">
      <c r="A42281" s="5"/>
      <c r="B42281" s="5"/>
      <c r="C42281" s="5" t="str">
        <f>IFERROR(__xludf.DUMMYFUNCTION("""COMPUTED_VALUE"""),"")</f>
        <v/>
      </c>
      <c r="D42281" s="5">
        <v>0.0</v>
      </c>
    </row>
    <row r="42282" ht="14.25" customHeight="1">
      <c r="A42282" s="5"/>
      <c r="B42282" s="5"/>
      <c r="C42282" s="5" t="str">
        <f>IFERROR(__xludf.DUMMYFUNCTION("""COMPUTED_VALUE"""),"")</f>
        <v/>
      </c>
      <c r="D42282" s="5">
        <v>0.0</v>
      </c>
    </row>
    <row r="42283" ht="14.25" customHeight="1">
      <c r="A42283" s="5"/>
      <c r="B42283" s="5"/>
      <c r="C42283" s="5" t="str">
        <f>IFERROR(__xludf.DUMMYFUNCTION("""COMPUTED_VALUE"""),"")</f>
        <v/>
      </c>
      <c r="D42283" s="5">
        <v>0.0</v>
      </c>
    </row>
    <row r="42284" ht="14.25" customHeight="1">
      <c r="A42284" s="5"/>
      <c r="B42284" s="5"/>
      <c r="C42284" s="5" t="str">
        <f>IFERROR(__xludf.DUMMYFUNCTION("""COMPUTED_VALUE"""),"")</f>
        <v/>
      </c>
      <c r="D42284" s="5">
        <v>0.0</v>
      </c>
    </row>
    <row r="42285" ht="14.25" customHeight="1">
      <c r="A42285" s="5"/>
      <c r="B42285" s="5"/>
      <c r="C42285" s="5" t="str">
        <f>IFERROR(__xludf.DUMMYFUNCTION("""COMPUTED_VALUE"""),"")</f>
        <v/>
      </c>
      <c r="D42285" s="5">
        <v>0.0</v>
      </c>
    </row>
    <row r="42286" ht="14.25" customHeight="1">
      <c r="A42286" s="5"/>
      <c r="B42286" s="5"/>
      <c r="C42286" s="5" t="str">
        <f>IFERROR(__xludf.DUMMYFUNCTION("""COMPUTED_VALUE"""),"")</f>
        <v/>
      </c>
      <c r="D42286" s="5">
        <v>0.0</v>
      </c>
    </row>
    <row r="42287" ht="14.25" customHeight="1">
      <c r="A42287" s="5"/>
      <c r="B42287" s="5"/>
      <c r="C42287" s="5" t="str">
        <f>IFERROR(__xludf.DUMMYFUNCTION("""COMPUTED_VALUE"""),"")</f>
        <v/>
      </c>
      <c r="D42287" s="5">
        <v>0.0</v>
      </c>
    </row>
    <row r="42288" ht="14.25" customHeight="1">
      <c r="A42288" s="5"/>
      <c r="B42288" s="5"/>
      <c r="C42288" s="5" t="str">
        <f>IFERROR(__xludf.DUMMYFUNCTION("""COMPUTED_VALUE"""),"")</f>
        <v/>
      </c>
      <c r="D42288" s="5">
        <v>0.0</v>
      </c>
    </row>
    <row r="42289" ht="14.25" customHeight="1">
      <c r="A42289" s="5"/>
      <c r="B42289" s="5"/>
      <c r="C42289" s="5" t="str">
        <f>IFERROR(__xludf.DUMMYFUNCTION("""COMPUTED_VALUE"""),"")</f>
        <v/>
      </c>
      <c r="D42289" s="5">
        <v>0.0</v>
      </c>
    </row>
    <row r="42290" ht="14.25" customHeight="1">
      <c r="A42290" s="5"/>
      <c r="B42290" s="5"/>
      <c r="C42290" s="5" t="str">
        <f>IFERROR(__xludf.DUMMYFUNCTION("""COMPUTED_VALUE"""),"")</f>
        <v/>
      </c>
      <c r="D42290" s="5">
        <v>0.0</v>
      </c>
    </row>
    <row r="42291" ht="14.25" customHeight="1">
      <c r="A42291" s="5"/>
      <c r="B42291" s="5"/>
      <c r="C42291" s="5" t="str">
        <f>IFERROR(__xludf.DUMMYFUNCTION("""COMPUTED_VALUE"""),"")</f>
        <v/>
      </c>
      <c r="D42291" s="5">
        <v>0.0</v>
      </c>
    </row>
    <row r="42292" ht="14.25" customHeight="1">
      <c r="A42292" s="5"/>
      <c r="B42292" s="5"/>
      <c r="C42292" s="5" t="str">
        <f>IFERROR(__xludf.DUMMYFUNCTION("""COMPUTED_VALUE"""),"")</f>
        <v/>
      </c>
      <c r="D42292" s="5">
        <v>0.0</v>
      </c>
    </row>
    <row r="42293" ht="14.25" customHeight="1">
      <c r="A42293" s="5"/>
      <c r="B42293" s="5"/>
      <c r="C42293" s="5" t="str">
        <f>IFERROR(__xludf.DUMMYFUNCTION("""COMPUTED_VALUE"""),"")</f>
        <v/>
      </c>
      <c r="D42293" s="5">
        <v>0.0</v>
      </c>
    </row>
    <row r="42294" ht="14.25" customHeight="1">
      <c r="A42294" s="5"/>
      <c r="B42294" s="5"/>
      <c r="C42294" s="5" t="str">
        <f>IFERROR(__xludf.DUMMYFUNCTION("""COMPUTED_VALUE"""),"")</f>
        <v/>
      </c>
      <c r="D42294" s="5">
        <v>0.0</v>
      </c>
    </row>
    <row r="42295" ht="14.25" customHeight="1">
      <c r="A42295" s="5"/>
      <c r="B42295" s="5"/>
      <c r="C42295" s="5" t="str">
        <f>IFERROR(__xludf.DUMMYFUNCTION("""COMPUTED_VALUE"""),"")</f>
        <v/>
      </c>
      <c r="D42295" s="5">
        <v>0.0</v>
      </c>
    </row>
    <row r="42296" ht="14.25" customHeight="1">
      <c r="A42296" s="5"/>
      <c r="B42296" s="5"/>
      <c r="C42296" s="5" t="str">
        <f>IFERROR(__xludf.DUMMYFUNCTION("""COMPUTED_VALUE"""),"")</f>
        <v/>
      </c>
      <c r="D42296" s="5">
        <v>0.0</v>
      </c>
    </row>
    <row r="42297" ht="14.25" customHeight="1">
      <c r="A42297" s="5"/>
      <c r="B42297" s="5"/>
      <c r="C42297" s="5" t="str">
        <f>IFERROR(__xludf.DUMMYFUNCTION("""COMPUTED_VALUE"""),"")</f>
        <v/>
      </c>
      <c r="D42297" s="5">
        <v>0.0</v>
      </c>
    </row>
    <row r="42298" ht="14.25" customHeight="1">
      <c r="A42298" s="5"/>
      <c r="B42298" s="5"/>
      <c r="C42298" s="5" t="str">
        <f>IFERROR(__xludf.DUMMYFUNCTION("""COMPUTED_VALUE"""),"")</f>
        <v/>
      </c>
      <c r="D42298" s="5">
        <v>0.0</v>
      </c>
    </row>
    <row r="42299" ht="14.25" customHeight="1">
      <c r="A42299" s="5"/>
      <c r="B42299" s="5"/>
      <c r="C42299" s="5" t="str">
        <f>IFERROR(__xludf.DUMMYFUNCTION("""COMPUTED_VALUE"""),"")</f>
        <v/>
      </c>
      <c r="D42299" s="5">
        <v>0.0</v>
      </c>
    </row>
    <row r="42300" ht="14.25" customHeight="1">
      <c r="A42300" s="5"/>
      <c r="B42300" s="5"/>
      <c r="C42300" s="5" t="str">
        <f>IFERROR(__xludf.DUMMYFUNCTION("""COMPUTED_VALUE"""),"")</f>
        <v/>
      </c>
      <c r="D42300" s="5">
        <v>0.0</v>
      </c>
    </row>
    <row r="42301" ht="14.25" customHeight="1">
      <c r="A42301" s="5"/>
      <c r="B42301" s="5"/>
      <c r="C42301" s="5" t="str">
        <f>IFERROR(__xludf.DUMMYFUNCTION("""COMPUTED_VALUE"""),"")</f>
        <v/>
      </c>
      <c r="D42301" s="5">
        <v>0.0</v>
      </c>
    </row>
    <row r="42302" ht="14.25" customHeight="1">
      <c r="A42302" s="5"/>
      <c r="B42302" s="5"/>
      <c r="C42302" s="5" t="str">
        <f>IFERROR(__xludf.DUMMYFUNCTION("""COMPUTED_VALUE"""),"")</f>
        <v/>
      </c>
      <c r="D42302" s="5">
        <v>0.0</v>
      </c>
    </row>
    <row r="42303" ht="14.25" customHeight="1">
      <c r="A42303" s="5"/>
      <c r="B42303" s="5"/>
      <c r="C42303" s="5" t="str">
        <f>IFERROR(__xludf.DUMMYFUNCTION("""COMPUTED_VALUE"""),"")</f>
        <v/>
      </c>
      <c r="D42303" s="5">
        <v>0.0</v>
      </c>
    </row>
    <row r="42304" ht="14.25" customHeight="1">
      <c r="A42304" s="5"/>
      <c r="B42304" s="5"/>
      <c r="C42304" s="5" t="str">
        <f>IFERROR(__xludf.DUMMYFUNCTION("""COMPUTED_VALUE"""),"")</f>
        <v/>
      </c>
      <c r="D42304" s="5">
        <v>0.0</v>
      </c>
    </row>
    <row r="42305" ht="14.25" customHeight="1">
      <c r="A42305" s="5"/>
      <c r="B42305" s="5"/>
      <c r="C42305" s="5" t="str">
        <f>IFERROR(__xludf.DUMMYFUNCTION("""COMPUTED_VALUE"""),"")</f>
        <v/>
      </c>
      <c r="D42305" s="5">
        <v>0.0</v>
      </c>
    </row>
    <row r="42306" ht="14.25" customHeight="1">
      <c r="A42306" s="5"/>
      <c r="B42306" s="5"/>
      <c r="C42306" s="5" t="str">
        <f>IFERROR(__xludf.DUMMYFUNCTION("""COMPUTED_VALUE"""),"")</f>
        <v/>
      </c>
      <c r="D42306" s="5">
        <v>0.0</v>
      </c>
    </row>
    <row r="42307" ht="14.25" customHeight="1">
      <c r="A42307" s="5"/>
      <c r="B42307" s="5"/>
      <c r="C42307" s="5" t="str">
        <f>IFERROR(__xludf.DUMMYFUNCTION("""COMPUTED_VALUE"""),"")</f>
        <v/>
      </c>
      <c r="D42307" s="5">
        <v>0.0</v>
      </c>
    </row>
    <row r="42308" ht="14.25" customHeight="1">
      <c r="A42308" s="5"/>
      <c r="B42308" s="5"/>
      <c r="C42308" s="5" t="str">
        <f>IFERROR(__xludf.DUMMYFUNCTION("""COMPUTED_VALUE"""),"")</f>
        <v/>
      </c>
      <c r="D42308" s="5">
        <v>0.0</v>
      </c>
    </row>
    <row r="42309" ht="14.25" customHeight="1">
      <c r="A42309" s="5"/>
      <c r="B42309" s="5"/>
      <c r="C42309" s="5" t="str">
        <f>IFERROR(__xludf.DUMMYFUNCTION("""COMPUTED_VALUE"""),"")</f>
        <v/>
      </c>
      <c r="D42309" s="5">
        <v>0.0</v>
      </c>
    </row>
    <row r="42310" ht="14.25" customHeight="1">
      <c r="A42310" s="5"/>
      <c r="B42310" s="5"/>
      <c r="C42310" s="5" t="str">
        <f>IFERROR(__xludf.DUMMYFUNCTION("""COMPUTED_VALUE"""),"")</f>
        <v/>
      </c>
      <c r="D42310" s="5">
        <v>0.0</v>
      </c>
    </row>
    <row r="42311" ht="14.25" customHeight="1">
      <c r="A42311" s="5"/>
      <c r="B42311" s="5"/>
      <c r="C42311" s="5" t="str">
        <f>IFERROR(__xludf.DUMMYFUNCTION("""COMPUTED_VALUE"""),"")</f>
        <v/>
      </c>
      <c r="D42311" s="5">
        <v>0.0</v>
      </c>
    </row>
    <row r="42312" ht="14.25" customHeight="1">
      <c r="A42312" s="5"/>
      <c r="B42312" s="5"/>
      <c r="C42312" s="5" t="str">
        <f>IFERROR(__xludf.DUMMYFUNCTION("""COMPUTED_VALUE"""),"")</f>
        <v/>
      </c>
      <c r="D42312" s="5">
        <v>0.0</v>
      </c>
    </row>
    <row r="42313" ht="14.25" customHeight="1">
      <c r="A42313" s="5"/>
      <c r="B42313" s="5"/>
      <c r="C42313" s="5" t="str">
        <f>IFERROR(__xludf.DUMMYFUNCTION("""COMPUTED_VALUE"""),"")</f>
        <v/>
      </c>
      <c r="D42313" s="5">
        <v>0.0</v>
      </c>
    </row>
    <row r="42314" ht="14.25" customHeight="1">
      <c r="A42314" s="5"/>
      <c r="B42314" s="5"/>
      <c r="C42314" s="5" t="str">
        <f>IFERROR(__xludf.DUMMYFUNCTION("""COMPUTED_VALUE"""),"")</f>
        <v/>
      </c>
      <c r="D42314" s="5">
        <v>0.0</v>
      </c>
    </row>
    <row r="42315" ht="14.25" customHeight="1">
      <c r="A42315" s="5"/>
      <c r="B42315" s="5"/>
      <c r="C42315" s="5" t="str">
        <f>IFERROR(__xludf.DUMMYFUNCTION("""COMPUTED_VALUE"""),"")</f>
        <v/>
      </c>
      <c r="D42315" s="5">
        <v>0.0</v>
      </c>
    </row>
    <row r="42316" ht="14.25" customHeight="1">
      <c r="A42316" s="5"/>
      <c r="B42316" s="5"/>
      <c r="C42316" s="5" t="str">
        <f>IFERROR(__xludf.DUMMYFUNCTION("""COMPUTED_VALUE"""),"")</f>
        <v/>
      </c>
      <c r="D42316" s="5">
        <v>0.0</v>
      </c>
    </row>
    <row r="42317" ht="14.25" customHeight="1">
      <c r="A42317" s="5"/>
      <c r="B42317" s="5"/>
      <c r="C42317" s="5" t="str">
        <f>IFERROR(__xludf.DUMMYFUNCTION("""COMPUTED_VALUE"""),"")</f>
        <v/>
      </c>
      <c r="D42317" s="5">
        <v>0.0</v>
      </c>
    </row>
    <row r="42318" ht="14.25" customHeight="1">
      <c r="A42318" s="5"/>
      <c r="B42318" s="5"/>
      <c r="C42318" s="5" t="str">
        <f>IFERROR(__xludf.DUMMYFUNCTION("""COMPUTED_VALUE"""),"")</f>
        <v/>
      </c>
      <c r="D42318" s="5">
        <v>0.0</v>
      </c>
    </row>
    <row r="42319" ht="14.25" customHeight="1">
      <c r="A42319" s="5"/>
      <c r="B42319" s="5"/>
      <c r="C42319" s="5" t="str">
        <f>IFERROR(__xludf.DUMMYFUNCTION("""COMPUTED_VALUE"""),"")</f>
        <v/>
      </c>
      <c r="D42319" s="5">
        <v>0.0</v>
      </c>
    </row>
    <row r="42320" ht="14.25" customHeight="1">
      <c r="A42320" s="5"/>
      <c r="B42320" s="5"/>
      <c r="C42320" s="5" t="str">
        <f>IFERROR(__xludf.DUMMYFUNCTION("""COMPUTED_VALUE"""),"")</f>
        <v/>
      </c>
      <c r="D42320" s="5">
        <v>0.0</v>
      </c>
    </row>
    <row r="42321" ht="14.25" customHeight="1">
      <c r="A42321" s="5"/>
      <c r="B42321" s="5"/>
      <c r="C42321" s="5" t="str">
        <f>IFERROR(__xludf.DUMMYFUNCTION("""COMPUTED_VALUE"""),"")</f>
        <v/>
      </c>
      <c r="D42321" s="5">
        <v>0.0</v>
      </c>
    </row>
    <row r="42322" ht="14.25" customHeight="1">
      <c r="A42322" s="5"/>
      <c r="B42322" s="5"/>
      <c r="C42322" s="5" t="str">
        <f>IFERROR(__xludf.DUMMYFUNCTION("""COMPUTED_VALUE"""),"")</f>
        <v/>
      </c>
      <c r="D42322" s="5">
        <v>0.0</v>
      </c>
    </row>
    <row r="42323" ht="14.25" customHeight="1">
      <c r="A42323" s="5"/>
      <c r="B42323" s="5"/>
      <c r="C42323" s="5" t="str">
        <f>IFERROR(__xludf.DUMMYFUNCTION("""COMPUTED_VALUE"""),"")</f>
        <v/>
      </c>
      <c r="D42323" s="5">
        <v>0.0</v>
      </c>
    </row>
    <row r="42324" ht="14.25" customHeight="1">
      <c r="A42324" s="5"/>
      <c r="B42324" s="5"/>
      <c r="C42324" s="5" t="str">
        <f>IFERROR(__xludf.DUMMYFUNCTION("""COMPUTED_VALUE"""),"")</f>
        <v/>
      </c>
      <c r="D42324" s="5">
        <v>0.0</v>
      </c>
    </row>
    <row r="42325" ht="14.25" customHeight="1">
      <c r="A42325" s="5"/>
      <c r="B42325" s="5"/>
      <c r="C42325" s="5" t="str">
        <f>IFERROR(__xludf.DUMMYFUNCTION("""COMPUTED_VALUE"""),"")</f>
        <v/>
      </c>
      <c r="D42325" s="5">
        <v>0.0</v>
      </c>
    </row>
    <row r="42326" ht="14.25" customHeight="1">
      <c r="A42326" s="5"/>
      <c r="B42326" s="5"/>
      <c r="C42326" s="5" t="str">
        <f>IFERROR(__xludf.DUMMYFUNCTION("""COMPUTED_VALUE"""),"")</f>
        <v/>
      </c>
      <c r="D42326" s="5">
        <v>0.0</v>
      </c>
    </row>
    <row r="42327" ht="14.25" customHeight="1">
      <c r="A42327" s="5"/>
      <c r="B42327" s="5"/>
      <c r="C42327" s="5" t="str">
        <f>IFERROR(__xludf.DUMMYFUNCTION("""COMPUTED_VALUE"""),"")</f>
        <v/>
      </c>
      <c r="D42327" s="5">
        <v>0.0</v>
      </c>
    </row>
    <row r="42328" ht="14.25" customHeight="1">
      <c r="A42328" s="5"/>
      <c r="B42328" s="5"/>
      <c r="C42328" s="5" t="str">
        <f>IFERROR(__xludf.DUMMYFUNCTION("""COMPUTED_VALUE"""),"")</f>
        <v/>
      </c>
      <c r="D42328" s="5">
        <v>0.0</v>
      </c>
    </row>
    <row r="42329" ht="14.25" customHeight="1">
      <c r="A42329" s="5"/>
      <c r="B42329" s="5"/>
      <c r="C42329" s="5" t="str">
        <f>IFERROR(__xludf.DUMMYFUNCTION("""COMPUTED_VALUE"""),"")</f>
        <v/>
      </c>
      <c r="D42329" s="5">
        <v>0.0</v>
      </c>
    </row>
    <row r="42330" ht="14.25" customHeight="1">
      <c r="A42330" s="5"/>
      <c r="B42330" s="5"/>
      <c r="C42330" s="5" t="str">
        <f>IFERROR(__xludf.DUMMYFUNCTION("""COMPUTED_VALUE"""),"")</f>
        <v/>
      </c>
      <c r="D42330" s="5">
        <v>0.0</v>
      </c>
    </row>
    <row r="42331" ht="14.25" customHeight="1">
      <c r="A42331" s="5"/>
      <c r="B42331" s="5"/>
      <c r="C42331" s="5" t="str">
        <f>IFERROR(__xludf.DUMMYFUNCTION("""COMPUTED_VALUE"""),"")</f>
        <v/>
      </c>
      <c r="D42331" s="5">
        <v>0.0</v>
      </c>
    </row>
    <row r="42332" ht="14.25" customHeight="1">
      <c r="A42332" s="5"/>
      <c r="B42332" s="5"/>
      <c r="C42332" s="5" t="str">
        <f>IFERROR(__xludf.DUMMYFUNCTION("""COMPUTED_VALUE"""),"")</f>
        <v/>
      </c>
      <c r="D42332" s="5">
        <v>0.0</v>
      </c>
    </row>
    <row r="42333" ht="14.25" customHeight="1">
      <c r="A42333" s="5"/>
      <c r="B42333" s="5"/>
      <c r="C42333" s="5" t="str">
        <f>IFERROR(__xludf.DUMMYFUNCTION("""COMPUTED_VALUE"""),"")</f>
        <v/>
      </c>
      <c r="D42333" s="5">
        <v>0.0</v>
      </c>
    </row>
    <row r="42334" ht="14.25" customHeight="1">
      <c r="A42334" s="5"/>
      <c r="B42334" s="5"/>
      <c r="C42334" s="5" t="str">
        <f>IFERROR(__xludf.DUMMYFUNCTION("""COMPUTED_VALUE"""),"")</f>
        <v/>
      </c>
      <c r="D42334" s="5">
        <v>0.0</v>
      </c>
    </row>
    <row r="42335" ht="14.25" customHeight="1">
      <c r="A42335" s="5"/>
      <c r="B42335" s="5"/>
      <c r="C42335" s="5" t="str">
        <f>IFERROR(__xludf.DUMMYFUNCTION("""COMPUTED_VALUE"""),"")</f>
        <v/>
      </c>
      <c r="D42335" s="5">
        <v>0.0</v>
      </c>
    </row>
    <row r="42336" ht="14.25" customHeight="1">
      <c r="A42336" s="5"/>
      <c r="B42336" s="5"/>
      <c r="C42336" s="5" t="str">
        <f>IFERROR(__xludf.DUMMYFUNCTION("""COMPUTED_VALUE"""),"")</f>
        <v/>
      </c>
      <c r="D42336" s="5">
        <v>0.0</v>
      </c>
    </row>
    <row r="42337" ht="14.25" customHeight="1">
      <c r="A42337" s="5"/>
      <c r="B42337" s="5"/>
      <c r="C42337" s="5" t="str">
        <f>IFERROR(__xludf.DUMMYFUNCTION("""COMPUTED_VALUE"""),"")</f>
        <v/>
      </c>
      <c r="D42337" s="5">
        <v>0.0</v>
      </c>
    </row>
    <row r="42338" ht="14.25" customHeight="1">
      <c r="A42338" s="5"/>
      <c r="B42338" s="5"/>
      <c r="C42338" s="5" t="str">
        <f>IFERROR(__xludf.DUMMYFUNCTION("""COMPUTED_VALUE"""),"")</f>
        <v/>
      </c>
      <c r="D42338" s="5">
        <v>0.0</v>
      </c>
    </row>
    <row r="42339" ht="14.25" customHeight="1">
      <c r="A42339" s="5"/>
      <c r="B42339" s="5"/>
      <c r="C42339" s="5" t="str">
        <f>IFERROR(__xludf.DUMMYFUNCTION("""COMPUTED_VALUE"""),"")</f>
        <v/>
      </c>
      <c r="D42339" s="5">
        <v>0.0</v>
      </c>
    </row>
    <row r="42340" ht="14.25" customHeight="1">
      <c r="A42340" s="5"/>
      <c r="B42340" s="5"/>
      <c r="C42340" s="5" t="str">
        <f>IFERROR(__xludf.DUMMYFUNCTION("""COMPUTED_VALUE"""),"")</f>
        <v/>
      </c>
      <c r="D42340" s="5">
        <v>0.0</v>
      </c>
    </row>
    <row r="42341" ht="14.25" customHeight="1">
      <c r="A42341" s="5"/>
      <c r="B42341" s="5"/>
      <c r="C42341" s="5" t="str">
        <f>IFERROR(__xludf.DUMMYFUNCTION("""COMPUTED_VALUE"""),"")</f>
        <v/>
      </c>
      <c r="D42341" s="5">
        <v>0.0</v>
      </c>
    </row>
    <row r="42342" ht="14.25" customHeight="1">
      <c r="A42342" s="5"/>
      <c r="B42342" s="5"/>
      <c r="C42342" s="5" t="str">
        <f>IFERROR(__xludf.DUMMYFUNCTION("""COMPUTED_VALUE"""),"")</f>
        <v/>
      </c>
      <c r="D42342" s="5">
        <v>0.0</v>
      </c>
    </row>
    <row r="42343" ht="14.25" customHeight="1">
      <c r="A42343" s="5"/>
      <c r="B42343" s="5"/>
      <c r="C42343" s="5" t="str">
        <f>IFERROR(__xludf.DUMMYFUNCTION("""COMPUTED_VALUE"""),"")</f>
        <v/>
      </c>
      <c r="D42343" s="5">
        <v>0.0</v>
      </c>
    </row>
    <row r="42344" ht="14.25" customHeight="1">
      <c r="A42344" s="5"/>
      <c r="B42344" s="5"/>
      <c r="C42344" s="5" t="str">
        <f>IFERROR(__xludf.DUMMYFUNCTION("""COMPUTED_VALUE"""),"")</f>
        <v/>
      </c>
      <c r="D42344" s="5">
        <v>0.0</v>
      </c>
    </row>
    <row r="42345" ht="14.25" customHeight="1">
      <c r="A42345" s="5"/>
      <c r="B42345" s="5"/>
      <c r="C42345" s="5" t="str">
        <f>IFERROR(__xludf.DUMMYFUNCTION("""COMPUTED_VALUE"""),"")</f>
        <v/>
      </c>
      <c r="D42345" s="5">
        <v>0.0</v>
      </c>
    </row>
    <row r="42346" ht="14.25" customHeight="1">
      <c r="A42346" s="5"/>
      <c r="B42346" s="5"/>
      <c r="C42346" s="5" t="str">
        <f>IFERROR(__xludf.DUMMYFUNCTION("""COMPUTED_VALUE"""),"")</f>
        <v/>
      </c>
      <c r="D42346" s="5">
        <v>0.0</v>
      </c>
    </row>
    <row r="42347" ht="14.25" customHeight="1">
      <c r="A42347" s="5"/>
      <c r="B42347" s="5"/>
      <c r="C42347" s="5" t="str">
        <f>IFERROR(__xludf.DUMMYFUNCTION("""COMPUTED_VALUE"""),"")</f>
        <v/>
      </c>
      <c r="D42347" s="5">
        <v>0.0</v>
      </c>
    </row>
    <row r="42348" ht="14.25" customHeight="1">
      <c r="A42348" s="5"/>
      <c r="B42348" s="5"/>
      <c r="C42348" s="5" t="str">
        <f>IFERROR(__xludf.DUMMYFUNCTION("""COMPUTED_VALUE"""),"")</f>
        <v/>
      </c>
      <c r="D42348" s="5">
        <v>0.0</v>
      </c>
    </row>
    <row r="42349" ht="14.25" customHeight="1">
      <c r="A42349" s="5"/>
      <c r="B42349" s="5"/>
      <c r="C42349" s="5" t="str">
        <f>IFERROR(__xludf.DUMMYFUNCTION("""COMPUTED_VALUE"""),"")</f>
        <v/>
      </c>
      <c r="D42349" s="5">
        <v>0.0</v>
      </c>
    </row>
    <row r="42350" ht="14.25" customHeight="1">
      <c r="A42350" s="5"/>
      <c r="B42350" s="5"/>
      <c r="C42350" s="5" t="str">
        <f>IFERROR(__xludf.DUMMYFUNCTION("""COMPUTED_VALUE"""),"")</f>
        <v/>
      </c>
      <c r="D42350" s="5">
        <v>0.0</v>
      </c>
    </row>
    <row r="42351" ht="14.25" customHeight="1">
      <c r="A42351" s="5"/>
      <c r="B42351" s="5"/>
      <c r="C42351" s="5" t="str">
        <f>IFERROR(__xludf.DUMMYFUNCTION("""COMPUTED_VALUE"""),"")</f>
        <v/>
      </c>
      <c r="D42351" s="5">
        <v>0.0</v>
      </c>
    </row>
    <row r="42352" ht="14.25" customHeight="1">
      <c r="A42352" s="5"/>
      <c r="B42352" s="5"/>
      <c r="C42352" s="5" t="str">
        <f>IFERROR(__xludf.DUMMYFUNCTION("""COMPUTED_VALUE"""),"")</f>
        <v/>
      </c>
      <c r="D42352" s="5">
        <v>0.0</v>
      </c>
    </row>
    <row r="42353" ht="14.25" customHeight="1">
      <c r="A42353" s="5"/>
      <c r="B42353" s="5"/>
      <c r="C42353" s="5" t="str">
        <f>IFERROR(__xludf.DUMMYFUNCTION("""COMPUTED_VALUE"""),"")</f>
        <v/>
      </c>
      <c r="D42353" s="5">
        <v>0.0</v>
      </c>
    </row>
    <row r="42354" ht="14.25" customHeight="1">
      <c r="A42354" s="5"/>
      <c r="B42354" s="5"/>
      <c r="C42354" s="5" t="str">
        <f>IFERROR(__xludf.DUMMYFUNCTION("""COMPUTED_VALUE"""),"")</f>
        <v/>
      </c>
      <c r="D42354" s="5">
        <v>0.0</v>
      </c>
    </row>
    <row r="42355" ht="14.25" customHeight="1">
      <c r="A42355" s="5"/>
      <c r="B42355" s="5"/>
      <c r="C42355" s="5" t="str">
        <f>IFERROR(__xludf.DUMMYFUNCTION("""COMPUTED_VALUE"""),"")</f>
        <v/>
      </c>
      <c r="D42355" s="5">
        <v>0.0</v>
      </c>
    </row>
    <row r="42356" ht="14.25" customHeight="1">
      <c r="A42356" s="5"/>
      <c r="B42356" s="5"/>
      <c r="C42356" s="5" t="str">
        <f>IFERROR(__xludf.DUMMYFUNCTION("""COMPUTED_VALUE"""),"")</f>
        <v/>
      </c>
      <c r="D42356" s="5">
        <v>0.0</v>
      </c>
    </row>
    <row r="42357" ht="14.25" customHeight="1">
      <c r="A42357" s="5"/>
      <c r="B42357" s="5"/>
      <c r="C42357" s="5" t="str">
        <f>IFERROR(__xludf.DUMMYFUNCTION("""COMPUTED_VALUE"""),"")</f>
        <v/>
      </c>
      <c r="D42357" s="5">
        <v>0.0</v>
      </c>
    </row>
    <row r="42358" ht="14.25" customHeight="1">
      <c r="A42358" s="5"/>
      <c r="B42358" s="5"/>
      <c r="C42358" s="5" t="str">
        <f>IFERROR(__xludf.DUMMYFUNCTION("""COMPUTED_VALUE"""),"")</f>
        <v/>
      </c>
      <c r="D42358" s="5">
        <v>0.0</v>
      </c>
    </row>
    <row r="42359" ht="14.25" customHeight="1">
      <c r="A42359" s="5"/>
      <c r="B42359" s="5"/>
      <c r="C42359" s="5" t="str">
        <f>IFERROR(__xludf.DUMMYFUNCTION("""COMPUTED_VALUE"""),"")</f>
        <v/>
      </c>
      <c r="D42359" s="5">
        <v>0.0</v>
      </c>
    </row>
    <row r="42360" ht="14.25" customHeight="1">
      <c r="A42360" s="5"/>
      <c r="B42360" s="5"/>
      <c r="C42360" s="5" t="str">
        <f>IFERROR(__xludf.DUMMYFUNCTION("""COMPUTED_VALUE"""),"")</f>
        <v/>
      </c>
      <c r="D42360" s="5">
        <v>0.0</v>
      </c>
    </row>
    <row r="42361" ht="14.25" customHeight="1">
      <c r="A42361" s="5"/>
      <c r="B42361" s="5"/>
      <c r="C42361" s="5" t="str">
        <f>IFERROR(__xludf.DUMMYFUNCTION("""COMPUTED_VALUE"""),"")</f>
        <v/>
      </c>
      <c r="D42361" s="5">
        <v>0.0</v>
      </c>
    </row>
    <row r="42362" ht="14.25" customHeight="1">
      <c r="A42362" s="5"/>
      <c r="B42362" s="5"/>
      <c r="C42362" s="5" t="str">
        <f>IFERROR(__xludf.DUMMYFUNCTION("""COMPUTED_VALUE"""),"")</f>
        <v/>
      </c>
      <c r="D42362" s="5">
        <v>0.0</v>
      </c>
    </row>
    <row r="42363" ht="14.25" customHeight="1">
      <c r="A42363" s="5"/>
      <c r="B42363" s="5"/>
      <c r="C42363" s="5" t="str">
        <f>IFERROR(__xludf.DUMMYFUNCTION("""COMPUTED_VALUE"""),"")</f>
        <v/>
      </c>
      <c r="D42363" s="5">
        <v>0.0</v>
      </c>
    </row>
    <row r="42364" ht="14.25" customHeight="1">
      <c r="A42364" s="5"/>
      <c r="B42364" s="5"/>
      <c r="C42364" s="5" t="str">
        <f>IFERROR(__xludf.DUMMYFUNCTION("""COMPUTED_VALUE"""),"")</f>
        <v/>
      </c>
      <c r="D42364" s="5">
        <v>0.0</v>
      </c>
    </row>
    <row r="42365" ht="14.25" customHeight="1">
      <c r="A42365" s="5"/>
      <c r="B42365" s="5"/>
      <c r="C42365" s="5" t="str">
        <f>IFERROR(__xludf.DUMMYFUNCTION("""COMPUTED_VALUE"""),"")</f>
        <v/>
      </c>
      <c r="D42365" s="5">
        <v>0.0</v>
      </c>
    </row>
    <row r="42366" ht="14.25" customHeight="1">
      <c r="A42366" s="5"/>
      <c r="B42366" s="5"/>
      <c r="C42366" s="5" t="str">
        <f>IFERROR(__xludf.DUMMYFUNCTION("""COMPUTED_VALUE"""),"")</f>
        <v/>
      </c>
      <c r="D42366" s="5">
        <v>0.0</v>
      </c>
    </row>
    <row r="42367" ht="14.25" customHeight="1">
      <c r="A42367" s="5"/>
      <c r="B42367" s="5"/>
      <c r="C42367" s="5" t="str">
        <f>IFERROR(__xludf.DUMMYFUNCTION("""COMPUTED_VALUE"""),"")</f>
        <v/>
      </c>
      <c r="D42367" s="5">
        <v>0.0</v>
      </c>
    </row>
    <row r="42368" ht="14.25" customHeight="1">
      <c r="A42368" s="5"/>
      <c r="B42368" s="5"/>
      <c r="C42368" s="5" t="str">
        <f>IFERROR(__xludf.DUMMYFUNCTION("""COMPUTED_VALUE"""),"")</f>
        <v/>
      </c>
      <c r="D42368" s="5">
        <v>0.0</v>
      </c>
    </row>
    <row r="42369" ht="14.25" customHeight="1">
      <c r="A42369" s="5"/>
      <c r="B42369" s="5"/>
      <c r="C42369" s="5" t="str">
        <f>IFERROR(__xludf.DUMMYFUNCTION("""COMPUTED_VALUE"""),"")</f>
        <v/>
      </c>
      <c r="D42369" s="5">
        <v>0.0</v>
      </c>
    </row>
    <row r="42370" ht="14.25" customHeight="1">
      <c r="A42370" s="5"/>
      <c r="B42370" s="5"/>
      <c r="C42370" s="5" t="str">
        <f>IFERROR(__xludf.DUMMYFUNCTION("""COMPUTED_VALUE"""),"")</f>
        <v/>
      </c>
      <c r="D42370" s="5">
        <v>0.0</v>
      </c>
    </row>
    <row r="42371" ht="14.25" customHeight="1">
      <c r="A42371" s="5"/>
      <c r="B42371" s="5"/>
      <c r="C42371" s="5" t="str">
        <f>IFERROR(__xludf.DUMMYFUNCTION("""COMPUTED_VALUE"""),"")</f>
        <v/>
      </c>
      <c r="D42371" s="5">
        <v>0.0</v>
      </c>
    </row>
    <row r="42372" ht="14.25" customHeight="1">
      <c r="A42372" s="5"/>
      <c r="B42372" s="5"/>
      <c r="C42372" s="5" t="str">
        <f>IFERROR(__xludf.DUMMYFUNCTION("""COMPUTED_VALUE"""),"")</f>
        <v/>
      </c>
      <c r="D42372" s="5">
        <v>0.0</v>
      </c>
    </row>
    <row r="42373" ht="14.25" customHeight="1">
      <c r="A42373" s="5"/>
      <c r="B42373" s="5"/>
      <c r="C42373" s="5" t="str">
        <f>IFERROR(__xludf.DUMMYFUNCTION("""COMPUTED_VALUE"""),"")</f>
        <v/>
      </c>
      <c r="D42373" s="5">
        <v>0.0</v>
      </c>
    </row>
    <row r="42374" ht="14.25" customHeight="1">
      <c r="A42374" s="5"/>
      <c r="B42374" s="5"/>
      <c r="C42374" s="5" t="str">
        <f>IFERROR(__xludf.DUMMYFUNCTION("""COMPUTED_VALUE"""),"")</f>
        <v/>
      </c>
      <c r="D42374" s="5">
        <v>0.0</v>
      </c>
    </row>
    <row r="42375" ht="14.25" customHeight="1">
      <c r="A42375" s="5"/>
      <c r="B42375" s="5"/>
      <c r="C42375" s="5" t="str">
        <f>IFERROR(__xludf.DUMMYFUNCTION("""COMPUTED_VALUE"""),"")</f>
        <v/>
      </c>
      <c r="D42375" s="5">
        <v>0.0</v>
      </c>
    </row>
    <row r="42376" ht="14.25" customHeight="1">
      <c r="A42376" s="5"/>
      <c r="B42376" s="5"/>
      <c r="C42376" s="5" t="str">
        <f>IFERROR(__xludf.DUMMYFUNCTION("""COMPUTED_VALUE"""),"")</f>
        <v/>
      </c>
      <c r="D42376" s="5">
        <v>0.0</v>
      </c>
    </row>
    <row r="42377" ht="14.25" customHeight="1">
      <c r="A42377" s="5"/>
      <c r="B42377" s="5"/>
      <c r="C42377" s="5" t="str">
        <f>IFERROR(__xludf.DUMMYFUNCTION("""COMPUTED_VALUE"""),"")</f>
        <v/>
      </c>
      <c r="D42377" s="5">
        <v>0.0</v>
      </c>
    </row>
    <row r="42378" ht="14.25" customHeight="1">
      <c r="A42378" s="5"/>
      <c r="B42378" s="5"/>
      <c r="C42378" s="5" t="str">
        <f>IFERROR(__xludf.DUMMYFUNCTION("""COMPUTED_VALUE"""),"")</f>
        <v/>
      </c>
      <c r="D42378" s="5">
        <v>0.0</v>
      </c>
    </row>
    <row r="42379" ht="14.25" customHeight="1">
      <c r="A42379" s="5"/>
      <c r="B42379" s="5"/>
      <c r="C42379" s="5" t="str">
        <f>IFERROR(__xludf.DUMMYFUNCTION("""COMPUTED_VALUE"""),"")</f>
        <v/>
      </c>
      <c r="D42379" s="5">
        <v>0.0</v>
      </c>
    </row>
    <row r="42380" ht="14.25" customHeight="1">
      <c r="A42380" s="5"/>
      <c r="B42380" s="5"/>
      <c r="C42380" s="5" t="str">
        <f>IFERROR(__xludf.DUMMYFUNCTION("""COMPUTED_VALUE"""),"")</f>
        <v/>
      </c>
      <c r="D42380" s="5">
        <v>0.0</v>
      </c>
    </row>
    <row r="42381" ht="14.25" customHeight="1">
      <c r="A42381" s="5"/>
      <c r="B42381" s="5"/>
      <c r="C42381" s="5" t="str">
        <f>IFERROR(__xludf.DUMMYFUNCTION("""COMPUTED_VALUE"""),"")</f>
        <v/>
      </c>
      <c r="D42381" s="5">
        <v>0.0</v>
      </c>
    </row>
    <row r="42382" ht="14.25" customHeight="1">
      <c r="A42382" s="5"/>
      <c r="B42382" s="5"/>
      <c r="C42382" s="5" t="str">
        <f>IFERROR(__xludf.DUMMYFUNCTION("""COMPUTED_VALUE"""),"")</f>
        <v/>
      </c>
      <c r="D42382" s="5">
        <v>0.0</v>
      </c>
    </row>
    <row r="42383" ht="14.25" customHeight="1">
      <c r="A42383" s="5"/>
      <c r="B42383" s="5"/>
      <c r="C42383" s="5" t="str">
        <f>IFERROR(__xludf.DUMMYFUNCTION("""COMPUTED_VALUE"""),"")</f>
        <v/>
      </c>
      <c r="D42383" s="5">
        <v>0.0</v>
      </c>
    </row>
    <row r="42384" ht="14.25" customHeight="1">
      <c r="A42384" s="5"/>
      <c r="B42384" s="5"/>
      <c r="C42384" s="5" t="str">
        <f>IFERROR(__xludf.DUMMYFUNCTION("""COMPUTED_VALUE"""),"")</f>
        <v/>
      </c>
      <c r="D42384" s="5">
        <v>0.0</v>
      </c>
    </row>
    <row r="42385" ht="14.25" customHeight="1">
      <c r="A42385" s="5"/>
      <c r="B42385" s="5"/>
      <c r="C42385" s="5" t="str">
        <f>IFERROR(__xludf.DUMMYFUNCTION("""COMPUTED_VALUE"""),"")</f>
        <v/>
      </c>
      <c r="D42385" s="5">
        <v>0.0</v>
      </c>
    </row>
    <row r="42386" ht="14.25" customHeight="1">
      <c r="A42386" s="5"/>
      <c r="B42386" s="5"/>
      <c r="C42386" s="5" t="str">
        <f>IFERROR(__xludf.DUMMYFUNCTION("""COMPUTED_VALUE"""),"")</f>
        <v/>
      </c>
      <c r="D42386" s="5">
        <v>0.0</v>
      </c>
    </row>
    <row r="42387" ht="14.25" customHeight="1">
      <c r="A42387" s="5"/>
      <c r="B42387" s="5"/>
      <c r="C42387" s="5" t="str">
        <f>IFERROR(__xludf.DUMMYFUNCTION("""COMPUTED_VALUE"""),"")</f>
        <v/>
      </c>
      <c r="D42387" s="5">
        <v>0.0</v>
      </c>
    </row>
    <row r="42388" ht="14.25" customHeight="1">
      <c r="A42388" s="5"/>
      <c r="B42388" s="5"/>
      <c r="C42388" s="5" t="str">
        <f>IFERROR(__xludf.DUMMYFUNCTION("""COMPUTED_VALUE"""),"")</f>
        <v/>
      </c>
      <c r="D42388" s="5">
        <v>0.0</v>
      </c>
    </row>
    <row r="42389" ht="14.25" customHeight="1">
      <c r="A42389" s="5"/>
      <c r="B42389" s="5"/>
      <c r="C42389" s="5" t="str">
        <f>IFERROR(__xludf.DUMMYFUNCTION("""COMPUTED_VALUE"""),"")</f>
        <v/>
      </c>
      <c r="D42389" s="5">
        <v>0.0</v>
      </c>
    </row>
    <row r="42390" ht="14.25" customHeight="1">
      <c r="A42390" s="5"/>
      <c r="B42390" s="5"/>
      <c r="C42390" s="5" t="str">
        <f>IFERROR(__xludf.DUMMYFUNCTION("""COMPUTED_VALUE"""),"")</f>
        <v/>
      </c>
      <c r="D42390" s="5">
        <v>0.0</v>
      </c>
    </row>
    <row r="42391" ht="14.25" customHeight="1">
      <c r="A42391" s="5"/>
      <c r="B42391" s="5"/>
      <c r="C42391" s="5" t="str">
        <f>IFERROR(__xludf.DUMMYFUNCTION("""COMPUTED_VALUE"""),"")</f>
        <v/>
      </c>
      <c r="D42391" s="5">
        <v>0.0</v>
      </c>
    </row>
    <row r="42392" ht="14.25" customHeight="1">
      <c r="A42392" s="5"/>
      <c r="B42392" s="5"/>
      <c r="C42392" s="5" t="str">
        <f>IFERROR(__xludf.DUMMYFUNCTION("""COMPUTED_VALUE"""),"")</f>
        <v/>
      </c>
      <c r="D42392" s="5">
        <v>0.0</v>
      </c>
    </row>
    <row r="42393" ht="14.25" customHeight="1">
      <c r="A42393" s="5"/>
      <c r="B42393" s="5"/>
      <c r="C42393" s="5" t="str">
        <f>IFERROR(__xludf.DUMMYFUNCTION("""COMPUTED_VALUE"""),"")</f>
        <v/>
      </c>
      <c r="D42393" s="5">
        <v>0.0</v>
      </c>
    </row>
    <row r="42394" ht="14.25" customHeight="1">
      <c r="A42394" s="5"/>
      <c r="B42394" s="5"/>
      <c r="C42394" s="5" t="str">
        <f>IFERROR(__xludf.DUMMYFUNCTION("""COMPUTED_VALUE"""),"")</f>
        <v/>
      </c>
      <c r="D42394" s="5">
        <v>0.0</v>
      </c>
    </row>
    <row r="42395" ht="14.25" customHeight="1">
      <c r="A42395" s="5"/>
      <c r="B42395" s="5"/>
      <c r="C42395" s="5" t="str">
        <f>IFERROR(__xludf.DUMMYFUNCTION("""COMPUTED_VALUE"""),"")</f>
        <v/>
      </c>
      <c r="D42395" s="5">
        <v>0.0</v>
      </c>
    </row>
    <row r="42396" ht="14.25" customHeight="1">
      <c r="A42396" s="5"/>
      <c r="B42396" s="5"/>
      <c r="C42396" s="5" t="str">
        <f>IFERROR(__xludf.DUMMYFUNCTION("""COMPUTED_VALUE"""),"")</f>
        <v/>
      </c>
      <c r="D42396" s="5">
        <v>0.0</v>
      </c>
    </row>
    <row r="42397" ht="14.25" customHeight="1">
      <c r="A42397" s="5"/>
      <c r="B42397" s="5"/>
      <c r="C42397" s="5" t="str">
        <f>IFERROR(__xludf.DUMMYFUNCTION("""COMPUTED_VALUE"""),"")</f>
        <v/>
      </c>
      <c r="D42397" s="5">
        <v>0.0</v>
      </c>
    </row>
    <row r="42398" ht="14.25" customHeight="1">
      <c r="A42398" s="5"/>
      <c r="B42398" s="5"/>
      <c r="C42398" s="5" t="str">
        <f>IFERROR(__xludf.DUMMYFUNCTION("""COMPUTED_VALUE"""),"")</f>
        <v/>
      </c>
      <c r="D42398" s="5">
        <v>0.0</v>
      </c>
    </row>
    <row r="42399" ht="14.25" customHeight="1">
      <c r="A42399" s="5"/>
      <c r="B42399" s="5"/>
      <c r="C42399" s="5" t="str">
        <f>IFERROR(__xludf.DUMMYFUNCTION("""COMPUTED_VALUE"""),"")</f>
        <v/>
      </c>
      <c r="D42399" s="5">
        <v>0.0</v>
      </c>
    </row>
    <row r="42400" ht="14.25" customHeight="1">
      <c r="A42400" s="5"/>
      <c r="B42400" s="5"/>
      <c r="C42400" s="5" t="str">
        <f>IFERROR(__xludf.DUMMYFUNCTION("""COMPUTED_VALUE"""),"")</f>
        <v/>
      </c>
      <c r="D42400" s="5">
        <v>0.0</v>
      </c>
    </row>
    <row r="42401" ht="14.25" customHeight="1">
      <c r="A42401" s="5"/>
      <c r="B42401" s="5"/>
      <c r="C42401" s="5" t="str">
        <f>IFERROR(__xludf.DUMMYFUNCTION("""COMPUTED_VALUE"""),"")</f>
        <v/>
      </c>
      <c r="D42401" s="5">
        <v>0.0</v>
      </c>
    </row>
    <row r="42402" ht="14.25" customHeight="1">
      <c r="A42402" s="5"/>
      <c r="B42402" s="5"/>
      <c r="C42402" s="5" t="str">
        <f>IFERROR(__xludf.DUMMYFUNCTION("""COMPUTED_VALUE"""),"")</f>
        <v/>
      </c>
      <c r="D42402" s="5">
        <v>0.0</v>
      </c>
    </row>
    <row r="42403" ht="14.25" customHeight="1">
      <c r="A42403" s="5"/>
      <c r="B42403" s="5"/>
      <c r="C42403" s="5" t="str">
        <f>IFERROR(__xludf.DUMMYFUNCTION("""COMPUTED_VALUE"""),"")</f>
        <v/>
      </c>
      <c r="D42403" s="5">
        <v>0.0</v>
      </c>
    </row>
    <row r="42404" ht="14.25" customHeight="1">
      <c r="A42404" s="5"/>
      <c r="B42404" s="5"/>
      <c r="C42404" s="5" t="str">
        <f>IFERROR(__xludf.DUMMYFUNCTION("""COMPUTED_VALUE"""),"")</f>
        <v/>
      </c>
      <c r="D42404" s="5">
        <v>0.0</v>
      </c>
    </row>
    <row r="42405" ht="14.25" customHeight="1">
      <c r="A42405" s="5"/>
      <c r="B42405" s="5"/>
      <c r="C42405" s="5" t="str">
        <f>IFERROR(__xludf.DUMMYFUNCTION("""COMPUTED_VALUE"""),"")</f>
        <v/>
      </c>
      <c r="D42405" s="5">
        <v>0.0</v>
      </c>
    </row>
    <row r="42406" ht="14.25" customHeight="1">
      <c r="A42406" s="5"/>
      <c r="B42406" s="5"/>
      <c r="C42406" s="5" t="str">
        <f>IFERROR(__xludf.DUMMYFUNCTION("""COMPUTED_VALUE"""),"")</f>
        <v/>
      </c>
      <c r="D42406" s="5">
        <v>0.0</v>
      </c>
    </row>
    <row r="42407" ht="14.25" customHeight="1">
      <c r="A42407" s="5"/>
      <c r="B42407" s="5"/>
      <c r="C42407" s="5" t="str">
        <f>IFERROR(__xludf.DUMMYFUNCTION("""COMPUTED_VALUE"""),"")</f>
        <v/>
      </c>
      <c r="D42407" s="5">
        <v>0.0</v>
      </c>
    </row>
    <row r="42408" ht="14.25" customHeight="1">
      <c r="A42408" s="5"/>
      <c r="B42408" s="5"/>
      <c r="C42408" s="5" t="str">
        <f>IFERROR(__xludf.DUMMYFUNCTION("""COMPUTED_VALUE"""),"")</f>
        <v/>
      </c>
      <c r="D42408" s="5">
        <v>0.0</v>
      </c>
    </row>
    <row r="42409" ht="14.25" customHeight="1">
      <c r="A42409" s="5"/>
      <c r="B42409" s="5"/>
      <c r="C42409" s="5" t="str">
        <f>IFERROR(__xludf.DUMMYFUNCTION("""COMPUTED_VALUE"""),"")</f>
        <v/>
      </c>
      <c r="D42409" s="5">
        <v>0.0</v>
      </c>
    </row>
    <row r="42410" ht="14.25" customHeight="1">
      <c r="A42410" s="5"/>
      <c r="B42410" s="5"/>
      <c r="C42410" s="5" t="str">
        <f>IFERROR(__xludf.DUMMYFUNCTION("""COMPUTED_VALUE"""),"")</f>
        <v/>
      </c>
      <c r="D42410" s="5">
        <v>0.0</v>
      </c>
    </row>
    <row r="42411" ht="14.25" customHeight="1">
      <c r="A42411" s="5"/>
      <c r="B42411" s="5"/>
      <c r="C42411" s="5" t="str">
        <f>IFERROR(__xludf.DUMMYFUNCTION("""COMPUTED_VALUE"""),"")</f>
        <v/>
      </c>
      <c r="D42411" s="5">
        <v>0.0</v>
      </c>
    </row>
    <row r="42412" ht="14.25" customHeight="1">
      <c r="A42412" s="5"/>
      <c r="B42412" s="5"/>
      <c r="C42412" s="5" t="str">
        <f>IFERROR(__xludf.DUMMYFUNCTION("""COMPUTED_VALUE"""),"")</f>
        <v/>
      </c>
      <c r="D42412" s="5">
        <v>0.0</v>
      </c>
    </row>
    <row r="42413" ht="14.25" customHeight="1">
      <c r="A42413" s="5"/>
      <c r="B42413" s="5"/>
      <c r="C42413" s="5" t="str">
        <f>IFERROR(__xludf.DUMMYFUNCTION("""COMPUTED_VALUE"""),"")</f>
        <v/>
      </c>
      <c r="D42413" s="5">
        <v>0.0</v>
      </c>
    </row>
    <row r="42414" ht="14.25" customHeight="1">
      <c r="A42414" s="5"/>
      <c r="B42414" s="5"/>
      <c r="C42414" s="5" t="str">
        <f>IFERROR(__xludf.DUMMYFUNCTION("""COMPUTED_VALUE"""),"")</f>
        <v/>
      </c>
      <c r="D42414" s="5">
        <v>0.0</v>
      </c>
    </row>
    <row r="42415" ht="14.25" customHeight="1">
      <c r="A42415" s="5"/>
      <c r="B42415" s="5"/>
      <c r="C42415" s="5" t="str">
        <f>IFERROR(__xludf.DUMMYFUNCTION("""COMPUTED_VALUE"""),"")</f>
        <v/>
      </c>
      <c r="D42415" s="5">
        <v>0.0</v>
      </c>
    </row>
    <row r="42416" ht="14.25" customHeight="1">
      <c r="A42416" s="5"/>
      <c r="B42416" s="5"/>
      <c r="C42416" s="5" t="str">
        <f>IFERROR(__xludf.DUMMYFUNCTION("""COMPUTED_VALUE"""),"")</f>
        <v/>
      </c>
      <c r="D42416" s="5">
        <v>0.0</v>
      </c>
    </row>
    <row r="42417" ht="14.25" customHeight="1">
      <c r="A42417" s="5"/>
      <c r="B42417" s="5"/>
      <c r="C42417" s="5" t="str">
        <f>IFERROR(__xludf.DUMMYFUNCTION("""COMPUTED_VALUE"""),"")</f>
        <v/>
      </c>
      <c r="D42417" s="5">
        <v>0.0</v>
      </c>
    </row>
    <row r="42418" ht="14.25" customHeight="1">
      <c r="A42418" s="5"/>
      <c r="B42418" s="5"/>
      <c r="C42418" s="5" t="str">
        <f>IFERROR(__xludf.DUMMYFUNCTION("""COMPUTED_VALUE"""),"")</f>
        <v/>
      </c>
      <c r="D42418" s="5">
        <v>0.0</v>
      </c>
    </row>
    <row r="42419" ht="14.25" customHeight="1">
      <c r="A42419" s="5"/>
      <c r="B42419" s="5"/>
      <c r="C42419" s="5" t="str">
        <f>IFERROR(__xludf.DUMMYFUNCTION("""COMPUTED_VALUE"""),"")</f>
        <v/>
      </c>
      <c r="D42419" s="5">
        <v>0.0</v>
      </c>
    </row>
    <row r="42420" ht="14.25" customHeight="1">
      <c r="A42420" s="5"/>
      <c r="B42420" s="5"/>
      <c r="C42420" s="5" t="str">
        <f>IFERROR(__xludf.DUMMYFUNCTION("""COMPUTED_VALUE"""),"")</f>
        <v/>
      </c>
      <c r="D42420" s="5">
        <v>0.0</v>
      </c>
    </row>
    <row r="42421" ht="14.25" customHeight="1">
      <c r="A42421" s="5"/>
      <c r="B42421" s="5"/>
      <c r="C42421" s="5" t="str">
        <f>IFERROR(__xludf.DUMMYFUNCTION("""COMPUTED_VALUE"""),"")</f>
        <v/>
      </c>
      <c r="D42421" s="5">
        <v>0.0</v>
      </c>
    </row>
    <row r="42422" ht="14.25" customHeight="1">
      <c r="A42422" s="5"/>
      <c r="B42422" s="5"/>
      <c r="C42422" s="5" t="str">
        <f>IFERROR(__xludf.DUMMYFUNCTION("""COMPUTED_VALUE"""),"")</f>
        <v/>
      </c>
      <c r="D42422" s="5">
        <v>0.0</v>
      </c>
    </row>
    <row r="42423" ht="14.25" customHeight="1">
      <c r="A42423" s="5"/>
      <c r="B42423" s="5"/>
      <c r="C42423" s="5" t="str">
        <f>IFERROR(__xludf.DUMMYFUNCTION("""COMPUTED_VALUE"""),"")</f>
        <v/>
      </c>
      <c r="D42423" s="5">
        <v>0.0</v>
      </c>
    </row>
    <row r="42424" ht="14.25" customHeight="1">
      <c r="A42424" s="5"/>
      <c r="B42424" s="5"/>
      <c r="C42424" s="5" t="str">
        <f>IFERROR(__xludf.DUMMYFUNCTION("""COMPUTED_VALUE"""),"")</f>
        <v/>
      </c>
      <c r="D42424" s="5">
        <v>0.0</v>
      </c>
    </row>
    <row r="42425" ht="14.25" customHeight="1">
      <c r="A42425" s="5"/>
      <c r="B42425" s="5"/>
      <c r="C42425" s="5" t="str">
        <f>IFERROR(__xludf.DUMMYFUNCTION("""COMPUTED_VALUE"""),"")</f>
        <v/>
      </c>
      <c r="D42425" s="5">
        <v>0.0</v>
      </c>
    </row>
    <row r="42426" ht="14.25" customHeight="1">
      <c r="A42426" s="5"/>
      <c r="B42426" s="5"/>
      <c r="C42426" s="5" t="str">
        <f>IFERROR(__xludf.DUMMYFUNCTION("""COMPUTED_VALUE"""),"")</f>
        <v/>
      </c>
      <c r="D42426" s="5">
        <v>0.0</v>
      </c>
    </row>
    <row r="42427" ht="14.25" customHeight="1">
      <c r="A42427" s="5"/>
      <c r="B42427" s="5"/>
      <c r="C42427" s="5" t="str">
        <f>IFERROR(__xludf.DUMMYFUNCTION("""COMPUTED_VALUE"""),"")</f>
        <v/>
      </c>
      <c r="D42427" s="5">
        <v>0.0</v>
      </c>
    </row>
    <row r="42428" ht="14.25" customHeight="1">
      <c r="A42428" s="5"/>
      <c r="B42428" s="5"/>
      <c r="C42428" s="5" t="str">
        <f>IFERROR(__xludf.DUMMYFUNCTION("""COMPUTED_VALUE"""),"")</f>
        <v/>
      </c>
      <c r="D42428" s="5">
        <v>0.0</v>
      </c>
    </row>
    <row r="42429" ht="14.25" customHeight="1">
      <c r="A42429" s="5"/>
      <c r="B42429" s="5"/>
      <c r="C42429" s="5" t="str">
        <f>IFERROR(__xludf.DUMMYFUNCTION("""COMPUTED_VALUE"""),"")</f>
        <v/>
      </c>
      <c r="D42429" s="5">
        <v>0.0</v>
      </c>
    </row>
    <row r="42430" ht="14.25" customHeight="1">
      <c r="A42430" s="5"/>
      <c r="B42430" s="5"/>
      <c r="C42430" s="5" t="str">
        <f>IFERROR(__xludf.DUMMYFUNCTION("""COMPUTED_VALUE"""),"")</f>
        <v/>
      </c>
      <c r="D42430" s="5">
        <v>0.0</v>
      </c>
    </row>
    <row r="42431" ht="14.25" customHeight="1">
      <c r="A42431" s="5"/>
      <c r="B42431" s="5"/>
      <c r="C42431" s="5" t="str">
        <f>IFERROR(__xludf.DUMMYFUNCTION("""COMPUTED_VALUE"""),"")</f>
        <v/>
      </c>
      <c r="D42431" s="5">
        <v>0.0</v>
      </c>
    </row>
    <row r="42432" ht="14.25" customHeight="1">
      <c r="A42432" s="5"/>
      <c r="B42432" s="5"/>
      <c r="C42432" s="5" t="str">
        <f>IFERROR(__xludf.DUMMYFUNCTION("""COMPUTED_VALUE"""),"")</f>
        <v/>
      </c>
      <c r="D42432" s="5">
        <v>0.0</v>
      </c>
    </row>
    <row r="42433" ht="14.25" customHeight="1">
      <c r="A42433" s="5"/>
      <c r="B42433" s="5"/>
      <c r="C42433" s="5" t="str">
        <f>IFERROR(__xludf.DUMMYFUNCTION("""COMPUTED_VALUE"""),"")</f>
        <v/>
      </c>
      <c r="D42433" s="5">
        <v>0.0</v>
      </c>
    </row>
    <row r="42434" ht="14.25" customHeight="1">
      <c r="A42434" s="5"/>
      <c r="B42434" s="5"/>
      <c r="C42434" s="5" t="str">
        <f>IFERROR(__xludf.DUMMYFUNCTION("""COMPUTED_VALUE"""),"")</f>
        <v/>
      </c>
      <c r="D42434" s="5">
        <v>0.0</v>
      </c>
    </row>
    <row r="42435" ht="14.25" customHeight="1">
      <c r="A42435" s="5"/>
      <c r="B42435" s="5"/>
      <c r="C42435" s="5" t="str">
        <f>IFERROR(__xludf.DUMMYFUNCTION("""COMPUTED_VALUE"""),"")</f>
        <v/>
      </c>
      <c r="D42435" s="5">
        <v>0.0</v>
      </c>
    </row>
    <row r="42436" ht="14.25" customHeight="1">
      <c r="A42436" s="5"/>
      <c r="B42436" s="5"/>
      <c r="C42436" s="5" t="str">
        <f>IFERROR(__xludf.DUMMYFUNCTION("""COMPUTED_VALUE"""),"")</f>
        <v/>
      </c>
      <c r="D42436" s="5">
        <v>0.0</v>
      </c>
    </row>
    <row r="42437" ht="14.25" customHeight="1">
      <c r="A42437" s="5"/>
      <c r="B42437" s="5"/>
      <c r="C42437" s="5" t="str">
        <f>IFERROR(__xludf.DUMMYFUNCTION("""COMPUTED_VALUE"""),"")</f>
        <v/>
      </c>
      <c r="D42437" s="5">
        <v>0.0</v>
      </c>
    </row>
    <row r="42438" ht="14.25" customHeight="1">
      <c r="A42438" s="5"/>
      <c r="B42438" s="5"/>
      <c r="C42438" s="5" t="str">
        <f>IFERROR(__xludf.DUMMYFUNCTION("""COMPUTED_VALUE"""),"")</f>
        <v/>
      </c>
      <c r="D42438" s="5">
        <v>0.0</v>
      </c>
    </row>
    <row r="42439" ht="14.25" customHeight="1">
      <c r="A42439" s="5"/>
      <c r="B42439" s="5"/>
      <c r="C42439" s="5" t="str">
        <f>IFERROR(__xludf.DUMMYFUNCTION("""COMPUTED_VALUE"""),"")</f>
        <v/>
      </c>
      <c r="D42439" s="5">
        <v>0.0</v>
      </c>
    </row>
    <row r="42440" ht="14.25" customHeight="1">
      <c r="A42440" s="5"/>
      <c r="B42440" s="5"/>
      <c r="C42440" s="5" t="str">
        <f>IFERROR(__xludf.DUMMYFUNCTION("""COMPUTED_VALUE"""),"")</f>
        <v/>
      </c>
      <c r="D42440" s="5">
        <v>0.0</v>
      </c>
    </row>
    <row r="42441" ht="14.25" customHeight="1">
      <c r="A42441" s="5"/>
      <c r="B42441" s="5"/>
      <c r="C42441" s="5" t="str">
        <f>IFERROR(__xludf.DUMMYFUNCTION("""COMPUTED_VALUE"""),"")</f>
        <v/>
      </c>
      <c r="D42441" s="5">
        <v>0.0</v>
      </c>
    </row>
    <row r="42442" ht="14.25" customHeight="1">
      <c r="A42442" s="5"/>
      <c r="B42442" s="5"/>
      <c r="C42442" s="5" t="str">
        <f>IFERROR(__xludf.DUMMYFUNCTION("""COMPUTED_VALUE"""),"")</f>
        <v/>
      </c>
      <c r="D42442" s="5">
        <v>0.0</v>
      </c>
    </row>
    <row r="42443" ht="14.25" customHeight="1">
      <c r="A42443" s="5"/>
      <c r="B42443" s="5"/>
      <c r="C42443" s="5" t="str">
        <f>IFERROR(__xludf.DUMMYFUNCTION("""COMPUTED_VALUE"""),"")</f>
        <v/>
      </c>
      <c r="D42443" s="5">
        <v>0.0</v>
      </c>
    </row>
    <row r="42444" ht="14.25" customHeight="1">
      <c r="A42444" s="5"/>
      <c r="B42444" s="5"/>
      <c r="C42444" s="5" t="str">
        <f>IFERROR(__xludf.DUMMYFUNCTION("""COMPUTED_VALUE"""),"")</f>
        <v/>
      </c>
      <c r="D42444" s="5">
        <v>0.0</v>
      </c>
    </row>
    <row r="42445" ht="14.25" customHeight="1">
      <c r="A42445" s="5"/>
      <c r="B42445" s="5"/>
      <c r="C42445" s="5" t="str">
        <f>IFERROR(__xludf.DUMMYFUNCTION("""COMPUTED_VALUE"""),"")</f>
        <v/>
      </c>
      <c r="D42445" s="5">
        <v>0.0</v>
      </c>
    </row>
    <row r="42446" ht="14.25" customHeight="1">
      <c r="A42446" s="5"/>
      <c r="B42446" s="5"/>
      <c r="C42446" s="5" t="str">
        <f>IFERROR(__xludf.DUMMYFUNCTION("""COMPUTED_VALUE"""),"")</f>
        <v/>
      </c>
      <c r="D42446" s="5">
        <v>0.0</v>
      </c>
    </row>
    <row r="42447" ht="14.25" customHeight="1">
      <c r="A42447" s="5"/>
      <c r="B42447" s="5"/>
      <c r="C42447" s="5" t="str">
        <f>IFERROR(__xludf.DUMMYFUNCTION("""COMPUTED_VALUE"""),"")</f>
        <v/>
      </c>
      <c r="D42447" s="5">
        <v>0.0</v>
      </c>
    </row>
    <row r="42448" ht="14.25" customHeight="1">
      <c r="A42448" s="5"/>
      <c r="B42448" s="5"/>
      <c r="C42448" s="5" t="str">
        <f>IFERROR(__xludf.DUMMYFUNCTION("""COMPUTED_VALUE"""),"")</f>
        <v/>
      </c>
      <c r="D42448" s="5">
        <v>0.0</v>
      </c>
    </row>
    <row r="42449" ht="14.25" customHeight="1">
      <c r="A42449" s="5"/>
      <c r="B42449" s="5"/>
      <c r="C42449" s="5" t="str">
        <f>IFERROR(__xludf.DUMMYFUNCTION("""COMPUTED_VALUE"""),"")</f>
        <v/>
      </c>
      <c r="D42449" s="5">
        <v>0.0</v>
      </c>
    </row>
    <row r="42450" ht="14.25" customHeight="1">
      <c r="A42450" s="5"/>
      <c r="B42450" s="5"/>
      <c r="C42450" s="5" t="str">
        <f>IFERROR(__xludf.DUMMYFUNCTION("""COMPUTED_VALUE"""),"")</f>
        <v/>
      </c>
      <c r="D42450" s="5">
        <v>0.0</v>
      </c>
    </row>
    <row r="42451" ht="14.25" customHeight="1">
      <c r="A42451" s="5"/>
      <c r="B42451" s="5"/>
      <c r="C42451" s="5" t="str">
        <f>IFERROR(__xludf.DUMMYFUNCTION("""COMPUTED_VALUE"""),"")</f>
        <v/>
      </c>
      <c r="D42451" s="5">
        <v>0.0</v>
      </c>
    </row>
    <row r="42452" ht="14.25" customHeight="1">
      <c r="A42452" s="5"/>
      <c r="B42452" s="5"/>
      <c r="C42452" s="5" t="str">
        <f>IFERROR(__xludf.DUMMYFUNCTION("""COMPUTED_VALUE"""),"")</f>
        <v/>
      </c>
      <c r="D42452" s="5">
        <v>0.0</v>
      </c>
    </row>
    <row r="42453" ht="14.25" customHeight="1">
      <c r="A42453" s="5"/>
      <c r="B42453" s="5"/>
      <c r="C42453" s="5" t="str">
        <f>IFERROR(__xludf.DUMMYFUNCTION("""COMPUTED_VALUE"""),"")</f>
        <v/>
      </c>
      <c r="D42453" s="5">
        <v>0.0</v>
      </c>
    </row>
    <row r="42454" ht="14.25" customHeight="1">
      <c r="A42454" s="5"/>
      <c r="B42454" s="5"/>
      <c r="C42454" s="5" t="str">
        <f>IFERROR(__xludf.DUMMYFUNCTION("""COMPUTED_VALUE"""),"")</f>
        <v/>
      </c>
      <c r="D42454" s="5">
        <v>0.0</v>
      </c>
    </row>
    <row r="42455" ht="14.25" customHeight="1">
      <c r="A42455" s="5"/>
      <c r="B42455" s="5"/>
      <c r="C42455" s="5" t="str">
        <f>IFERROR(__xludf.DUMMYFUNCTION("""COMPUTED_VALUE"""),"")</f>
        <v/>
      </c>
      <c r="D42455" s="5">
        <v>0.0</v>
      </c>
    </row>
    <row r="42456" ht="14.25" customHeight="1">
      <c r="A42456" s="5"/>
      <c r="B42456" s="5"/>
      <c r="C42456" s="5" t="str">
        <f>IFERROR(__xludf.DUMMYFUNCTION("""COMPUTED_VALUE"""),"")</f>
        <v/>
      </c>
      <c r="D42456" s="5">
        <v>0.0</v>
      </c>
    </row>
    <row r="42457" ht="14.25" customHeight="1">
      <c r="A42457" s="5"/>
      <c r="B42457" s="5"/>
      <c r="C42457" s="5" t="str">
        <f>IFERROR(__xludf.DUMMYFUNCTION("""COMPUTED_VALUE"""),"")</f>
        <v/>
      </c>
      <c r="D42457" s="5">
        <v>0.0</v>
      </c>
    </row>
    <row r="42458" ht="14.25" customHeight="1">
      <c r="A42458" s="5"/>
      <c r="B42458" s="5"/>
      <c r="C42458" s="5" t="str">
        <f>IFERROR(__xludf.DUMMYFUNCTION("""COMPUTED_VALUE"""),"")</f>
        <v/>
      </c>
      <c r="D42458" s="5">
        <v>0.0</v>
      </c>
    </row>
    <row r="42459" ht="14.25" customHeight="1">
      <c r="A42459" s="5"/>
      <c r="B42459" s="5"/>
      <c r="C42459" s="5" t="str">
        <f>IFERROR(__xludf.DUMMYFUNCTION("""COMPUTED_VALUE"""),"")</f>
        <v/>
      </c>
      <c r="D42459" s="5">
        <v>0.0</v>
      </c>
    </row>
    <row r="42460" ht="14.25" customHeight="1">
      <c r="A42460" s="5"/>
      <c r="B42460" s="5"/>
      <c r="C42460" s="5" t="str">
        <f>IFERROR(__xludf.DUMMYFUNCTION("""COMPUTED_VALUE"""),"")</f>
        <v/>
      </c>
      <c r="D42460" s="5">
        <v>0.0</v>
      </c>
    </row>
    <row r="42461" ht="14.25" customHeight="1">
      <c r="A42461" s="5"/>
      <c r="B42461" s="5"/>
      <c r="C42461" s="5" t="str">
        <f>IFERROR(__xludf.DUMMYFUNCTION("""COMPUTED_VALUE"""),"")</f>
        <v/>
      </c>
      <c r="D42461" s="5">
        <v>0.0</v>
      </c>
    </row>
    <row r="42462" ht="14.25" customHeight="1">
      <c r="A42462" s="5"/>
      <c r="B42462" s="5"/>
      <c r="C42462" s="5" t="str">
        <f>IFERROR(__xludf.DUMMYFUNCTION("""COMPUTED_VALUE"""),"")</f>
        <v/>
      </c>
      <c r="D42462" s="5">
        <v>0.0</v>
      </c>
    </row>
    <row r="42463" ht="14.25" customHeight="1">
      <c r="A42463" s="5"/>
      <c r="B42463" s="5"/>
      <c r="C42463" s="5" t="str">
        <f>IFERROR(__xludf.DUMMYFUNCTION("""COMPUTED_VALUE"""),"")</f>
        <v/>
      </c>
      <c r="D42463" s="5">
        <v>0.0</v>
      </c>
    </row>
    <row r="42464" ht="14.25" customHeight="1">
      <c r="A42464" s="5"/>
      <c r="B42464" s="5"/>
      <c r="C42464" s="5" t="str">
        <f>IFERROR(__xludf.DUMMYFUNCTION("""COMPUTED_VALUE"""),"")</f>
        <v/>
      </c>
      <c r="D42464" s="5">
        <v>0.0</v>
      </c>
    </row>
    <row r="42465" ht="14.25" customHeight="1">
      <c r="A42465" s="5"/>
      <c r="B42465" s="5"/>
      <c r="C42465" s="5" t="str">
        <f>IFERROR(__xludf.DUMMYFUNCTION("""COMPUTED_VALUE"""),"")</f>
        <v/>
      </c>
      <c r="D42465" s="5">
        <v>0.0</v>
      </c>
    </row>
    <row r="42466" ht="14.25" customHeight="1">
      <c r="A42466" s="5"/>
      <c r="B42466" s="5"/>
      <c r="C42466" s="5" t="str">
        <f>IFERROR(__xludf.DUMMYFUNCTION("""COMPUTED_VALUE"""),"")</f>
        <v/>
      </c>
      <c r="D42466" s="5">
        <v>0.0</v>
      </c>
    </row>
    <row r="42467" ht="14.25" customHeight="1">
      <c r="A42467" s="5"/>
      <c r="B42467" s="5"/>
      <c r="C42467" s="5" t="str">
        <f>IFERROR(__xludf.DUMMYFUNCTION("""COMPUTED_VALUE"""),"")</f>
        <v/>
      </c>
      <c r="D42467" s="5">
        <v>0.0</v>
      </c>
    </row>
    <row r="42468" ht="14.25" customHeight="1">
      <c r="A42468" s="5"/>
      <c r="B42468" s="5"/>
      <c r="C42468" s="5" t="str">
        <f>IFERROR(__xludf.DUMMYFUNCTION("""COMPUTED_VALUE"""),"")</f>
        <v/>
      </c>
      <c r="D42468" s="5">
        <v>0.0</v>
      </c>
    </row>
    <row r="42469" ht="14.25" customHeight="1">
      <c r="A42469" s="5"/>
      <c r="B42469" s="5"/>
      <c r="C42469" s="5" t="str">
        <f>IFERROR(__xludf.DUMMYFUNCTION("""COMPUTED_VALUE"""),"")</f>
        <v/>
      </c>
      <c r="D42469" s="5">
        <v>0.0</v>
      </c>
    </row>
    <row r="42470" ht="14.25" customHeight="1">
      <c r="A42470" s="5"/>
      <c r="B42470" s="5"/>
      <c r="C42470" s="5" t="str">
        <f>IFERROR(__xludf.DUMMYFUNCTION("""COMPUTED_VALUE"""),"")</f>
        <v/>
      </c>
      <c r="D42470" s="5">
        <v>0.0</v>
      </c>
    </row>
    <row r="42471" ht="14.25" customHeight="1">
      <c r="A42471" s="5"/>
      <c r="B42471" s="5"/>
      <c r="C42471" s="5" t="str">
        <f>IFERROR(__xludf.DUMMYFUNCTION("""COMPUTED_VALUE"""),"")</f>
        <v/>
      </c>
      <c r="D42471" s="5">
        <v>0.0</v>
      </c>
    </row>
    <row r="42472" ht="14.25" customHeight="1">
      <c r="A42472" s="5"/>
      <c r="B42472" s="5"/>
      <c r="C42472" s="5" t="str">
        <f>IFERROR(__xludf.DUMMYFUNCTION("""COMPUTED_VALUE"""),"")</f>
        <v/>
      </c>
      <c r="D42472" s="5">
        <v>0.0</v>
      </c>
    </row>
    <row r="42473" ht="14.25" customHeight="1">
      <c r="A42473" s="5"/>
      <c r="B42473" s="5"/>
      <c r="C42473" s="5" t="str">
        <f>IFERROR(__xludf.DUMMYFUNCTION("""COMPUTED_VALUE"""),"")</f>
        <v/>
      </c>
      <c r="D42473" s="5">
        <v>0.0</v>
      </c>
    </row>
    <row r="42474" ht="14.25" customHeight="1">
      <c r="A42474" s="5"/>
      <c r="B42474" s="5"/>
      <c r="C42474" s="5" t="str">
        <f>IFERROR(__xludf.DUMMYFUNCTION("""COMPUTED_VALUE"""),"")</f>
        <v/>
      </c>
      <c r="D42474" s="5">
        <v>0.0</v>
      </c>
    </row>
    <row r="42475" ht="14.25" customHeight="1">
      <c r="A42475" s="5"/>
      <c r="B42475" s="5"/>
      <c r="C42475" s="5" t="str">
        <f>IFERROR(__xludf.DUMMYFUNCTION("""COMPUTED_VALUE"""),"")</f>
        <v/>
      </c>
      <c r="D42475" s="5">
        <v>0.0</v>
      </c>
    </row>
    <row r="42476" ht="14.25" customHeight="1">
      <c r="A42476" s="5"/>
      <c r="B42476" s="5"/>
      <c r="C42476" s="5" t="str">
        <f>IFERROR(__xludf.DUMMYFUNCTION("""COMPUTED_VALUE"""),"")</f>
        <v/>
      </c>
      <c r="D42476" s="5">
        <v>0.0</v>
      </c>
    </row>
    <row r="42477" ht="14.25" customHeight="1">
      <c r="A42477" s="5"/>
      <c r="B42477" s="5"/>
      <c r="C42477" s="5" t="str">
        <f>IFERROR(__xludf.DUMMYFUNCTION("""COMPUTED_VALUE"""),"")</f>
        <v/>
      </c>
      <c r="D42477" s="5">
        <v>0.0</v>
      </c>
    </row>
    <row r="42478" ht="14.25" customHeight="1">
      <c r="A42478" s="5"/>
      <c r="B42478" s="5"/>
      <c r="C42478" s="5" t="str">
        <f>IFERROR(__xludf.DUMMYFUNCTION("""COMPUTED_VALUE"""),"")</f>
        <v/>
      </c>
      <c r="D42478" s="5">
        <v>0.0</v>
      </c>
    </row>
    <row r="42479" ht="14.25" customHeight="1">
      <c r="A42479" s="5"/>
      <c r="B42479" s="5"/>
      <c r="C42479" s="5" t="str">
        <f>IFERROR(__xludf.DUMMYFUNCTION("""COMPUTED_VALUE"""),"")</f>
        <v/>
      </c>
      <c r="D42479" s="5">
        <v>0.0</v>
      </c>
    </row>
    <row r="42480" ht="14.25" customHeight="1">
      <c r="A42480" s="5"/>
      <c r="B42480" s="5"/>
      <c r="C42480" s="5" t="str">
        <f>IFERROR(__xludf.DUMMYFUNCTION("""COMPUTED_VALUE"""),"")</f>
        <v/>
      </c>
      <c r="D42480" s="5">
        <v>0.0</v>
      </c>
    </row>
    <row r="42481" ht="14.25" customHeight="1">
      <c r="A42481" s="5"/>
      <c r="B42481" s="5"/>
      <c r="C42481" s="5" t="str">
        <f>IFERROR(__xludf.DUMMYFUNCTION("""COMPUTED_VALUE"""),"")</f>
        <v/>
      </c>
      <c r="D42481" s="5">
        <v>0.0</v>
      </c>
    </row>
    <row r="42482" ht="14.25" customHeight="1">
      <c r="A42482" s="5"/>
      <c r="B42482" s="5"/>
      <c r="C42482" s="5" t="str">
        <f>IFERROR(__xludf.DUMMYFUNCTION("""COMPUTED_VALUE"""),"")</f>
        <v/>
      </c>
      <c r="D42482" s="5">
        <v>0.0</v>
      </c>
    </row>
    <row r="42483" ht="14.25" customHeight="1">
      <c r="A42483" s="5"/>
      <c r="B42483" s="5"/>
      <c r="C42483" s="5" t="str">
        <f>IFERROR(__xludf.DUMMYFUNCTION("""COMPUTED_VALUE"""),"")</f>
        <v/>
      </c>
      <c r="D42483" s="5">
        <v>0.0</v>
      </c>
    </row>
    <row r="42484" ht="14.25" customHeight="1">
      <c r="A42484" s="5"/>
      <c r="B42484" s="5"/>
      <c r="C42484" s="5" t="str">
        <f>IFERROR(__xludf.DUMMYFUNCTION("""COMPUTED_VALUE"""),"")</f>
        <v/>
      </c>
      <c r="D42484" s="5">
        <v>0.0</v>
      </c>
    </row>
    <row r="42485" ht="14.25" customHeight="1">
      <c r="A42485" s="5"/>
      <c r="B42485" s="5"/>
      <c r="C42485" s="5" t="str">
        <f>IFERROR(__xludf.DUMMYFUNCTION("""COMPUTED_VALUE"""),"")</f>
        <v/>
      </c>
      <c r="D42485" s="5">
        <v>0.0</v>
      </c>
    </row>
    <row r="42486" ht="14.25" customHeight="1">
      <c r="A42486" s="5"/>
      <c r="B42486" s="5"/>
      <c r="C42486" s="5" t="str">
        <f>IFERROR(__xludf.DUMMYFUNCTION("""COMPUTED_VALUE"""),"")</f>
        <v/>
      </c>
      <c r="D42486" s="5">
        <v>0.0</v>
      </c>
    </row>
    <row r="42487" ht="14.25" customHeight="1">
      <c r="A42487" s="5"/>
      <c r="B42487" s="5"/>
      <c r="C42487" s="5" t="str">
        <f>IFERROR(__xludf.DUMMYFUNCTION("""COMPUTED_VALUE"""),"")</f>
        <v/>
      </c>
      <c r="D42487" s="5">
        <v>0.0</v>
      </c>
    </row>
    <row r="42488" ht="14.25" customHeight="1">
      <c r="A42488" s="5"/>
      <c r="B42488" s="5"/>
      <c r="C42488" s="5" t="str">
        <f>IFERROR(__xludf.DUMMYFUNCTION("""COMPUTED_VALUE"""),"")</f>
        <v/>
      </c>
      <c r="D42488" s="5">
        <v>0.0</v>
      </c>
    </row>
    <row r="42489" ht="14.25" customHeight="1">
      <c r="A42489" s="5"/>
      <c r="B42489" s="5"/>
      <c r="C42489" s="5" t="str">
        <f>IFERROR(__xludf.DUMMYFUNCTION("""COMPUTED_VALUE"""),"")</f>
        <v/>
      </c>
      <c r="D42489" s="5">
        <v>0.0</v>
      </c>
    </row>
    <row r="42490" ht="14.25" customHeight="1">
      <c r="A42490" s="5"/>
      <c r="B42490" s="5"/>
      <c r="C42490" s="5" t="str">
        <f>IFERROR(__xludf.DUMMYFUNCTION("""COMPUTED_VALUE"""),"")</f>
        <v/>
      </c>
      <c r="D42490" s="5">
        <v>0.0</v>
      </c>
    </row>
    <row r="42491" ht="14.25" customHeight="1">
      <c r="A42491" s="5"/>
      <c r="B42491" s="5"/>
      <c r="C42491" s="5" t="str">
        <f>IFERROR(__xludf.DUMMYFUNCTION("""COMPUTED_VALUE"""),"")</f>
        <v/>
      </c>
      <c r="D42491" s="5">
        <v>0.0</v>
      </c>
    </row>
    <row r="42492" ht="14.25" customHeight="1">
      <c r="A42492" s="5"/>
      <c r="B42492" s="5"/>
      <c r="C42492" s="5" t="str">
        <f>IFERROR(__xludf.DUMMYFUNCTION("""COMPUTED_VALUE"""),"")</f>
        <v/>
      </c>
      <c r="D42492" s="5">
        <v>0.0</v>
      </c>
    </row>
    <row r="42493" ht="14.25" customHeight="1">
      <c r="A42493" s="5"/>
      <c r="B42493" s="5"/>
      <c r="C42493" s="5" t="str">
        <f>IFERROR(__xludf.DUMMYFUNCTION("""COMPUTED_VALUE"""),"")</f>
        <v/>
      </c>
      <c r="D42493" s="5">
        <v>0.0</v>
      </c>
    </row>
    <row r="42494" ht="14.25" customHeight="1">
      <c r="A42494" s="5"/>
      <c r="B42494" s="5"/>
      <c r="C42494" s="5" t="str">
        <f>IFERROR(__xludf.DUMMYFUNCTION("""COMPUTED_VALUE"""),"")</f>
        <v/>
      </c>
      <c r="D42494" s="5">
        <v>0.0</v>
      </c>
    </row>
    <row r="42495" ht="14.25" customHeight="1">
      <c r="A42495" s="5"/>
      <c r="B42495" s="5"/>
      <c r="C42495" s="5" t="str">
        <f>IFERROR(__xludf.DUMMYFUNCTION("""COMPUTED_VALUE"""),"")</f>
        <v/>
      </c>
      <c r="D42495" s="5">
        <v>0.0</v>
      </c>
    </row>
    <row r="42496" ht="14.25" customHeight="1">
      <c r="A42496" s="5"/>
      <c r="B42496" s="5"/>
      <c r="C42496" s="5" t="str">
        <f>IFERROR(__xludf.DUMMYFUNCTION("""COMPUTED_VALUE"""),"")</f>
        <v/>
      </c>
      <c r="D42496" s="5">
        <v>0.0</v>
      </c>
    </row>
    <row r="42497" ht="14.25" customHeight="1">
      <c r="A42497" s="5"/>
      <c r="B42497" s="5"/>
      <c r="C42497" s="5" t="str">
        <f>IFERROR(__xludf.DUMMYFUNCTION("""COMPUTED_VALUE"""),"")</f>
        <v/>
      </c>
      <c r="D42497" s="5">
        <v>0.0</v>
      </c>
    </row>
    <row r="42498" ht="14.25" customHeight="1">
      <c r="A42498" s="5"/>
      <c r="B42498" s="5"/>
      <c r="C42498" s="5" t="str">
        <f>IFERROR(__xludf.DUMMYFUNCTION("""COMPUTED_VALUE"""),"")</f>
        <v/>
      </c>
      <c r="D42498" s="5">
        <v>0.0</v>
      </c>
    </row>
    <row r="42499" ht="14.25" customHeight="1">
      <c r="A42499" s="5"/>
      <c r="B42499" s="5"/>
      <c r="C42499" s="5" t="str">
        <f>IFERROR(__xludf.DUMMYFUNCTION("""COMPUTED_VALUE"""),"")</f>
        <v/>
      </c>
      <c r="D42499" s="5">
        <v>0.0</v>
      </c>
    </row>
    <row r="42500" ht="14.25" customHeight="1">
      <c r="A42500" s="5"/>
      <c r="B42500" s="5"/>
      <c r="C42500" s="5" t="str">
        <f>IFERROR(__xludf.DUMMYFUNCTION("""COMPUTED_VALUE"""),"")</f>
        <v/>
      </c>
      <c r="D42500" s="5">
        <v>0.0</v>
      </c>
    </row>
    <row r="42501" ht="14.25" customHeight="1">
      <c r="A42501" s="5"/>
      <c r="B42501" s="5"/>
      <c r="C42501" s="5" t="str">
        <f>IFERROR(__xludf.DUMMYFUNCTION("""COMPUTED_VALUE"""),"")</f>
        <v/>
      </c>
      <c r="D42501" s="5">
        <v>0.0</v>
      </c>
    </row>
    <row r="42502" ht="14.25" customHeight="1">
      <c r="A42502" s="5"/>
      <c r="B42502" s="5"/>
      <c r="C42502" s="5" t="str">
        <f>IFERROR(__xludf.DUMMYFUNCTION("""COMPUTED_VALUE"""),"")</f>
        <v/>
      </c>
      <c r="D42502" s="5">
        <v>0.0</v>
      </c>
    </row>
    <row r="42503" ht="14.25" customHeight="1">
      <c r="A42503" s="5"/>
      <c r="B42503" s="5"/>
      <c r="C42503" s="5" t="str">
        <f>IFERROR(__xludf.DUMMYFUNCTION("""COMPUTED_VALUE"""),"")</f>
        <v/>
      </c>
      <c r="D42503" s="5">
        <v>0.0</v>
      </c>
    </row>
    <row r="42504" ht="14.25" customHeight="1">
      <c r="A42504" s="5"/>
      <c r="B42504" s="5"/>
      <c r="C42504" s="5" t="str">
        <f>IFERROR(__xludf.DUMMYFUNCTION("""COMPUTED_VALUE"""),"")</f>
        <v/>
      </c>
      <c r="D42504" s="5">
        <v>0.0</v>
      </c>
    </row>
    <row r="42505" ht="14.25" customHeight="1">
      <c r="A42505" s="5"/>
      <c r="B42505" s="5"/>
      <c r="C42505" s="5" t="str">
        <f>IFERROR(__xludf.DUMMYFUNCTION("""COMPUTED_VALUE"""),"")</f>
        <v/>
      </c>
      <c r="D42505" s="5">
        <v>0.0</v>
      </c>
    </row>
    <row r="42506" ht="14.25" customHeight="1">
      <c r="A42506" s="5"/>
      <c r="B42506" s="5"/>
      <c r="C42506" s="5" t="str">
        <f>IFERROR(__xludf.DUMMYFUNCTION("""COMPUTED_VALUE"""),"")</f>
        <v/>
      </c>
      <c r="D42506" s="5">
        <v>0.0</v>
      </c>
    </row>
    <row r="42507" ht="14.25" customHeight="1">
      <c r="A42507" s="5"/>
      <c r="B42507" s="5"/>
      <c r="C42507" s="5" t="str">
        <f>IFERROR(__xludf.DUMMYFUNCTION("""COMPUTED_VALUE"""),"")</f>
        <v/>
      </c>
      <c r="D42507" s="5">
        <v>0.0</v>
      </c>
    </row>
    <row r="42508" ht="14.25" customHeight="1">
      <c r="A42508" s="5"/>
      <c r="B42508" s="5"/>
      <c r="C42508" s="5" t="str">
        <f>IFERROR(__xludf.DUMMYFUNCTION("""COMPUTED_VALUE"""),"")</f>
        <v/>
      </c>
      <c r="D42508" s="5">
        <v>0.0</v>
      </c>
    </row>
    <row r="42509" ht="14.25" customHeight="1">
      <c r="A42509" s="5"/>
      <c r="B42509" s="5"/>
      <c r="C42509" s="5" t="str">
        <f>IFERROR(__xludf.DUMMYFUNCTION("""COMPUTED_VALUE"""),"")</f>
        <v/>
      </c>
      <c r="D42509" s="5">
        <v>0.0</v>
      </c>
    </row>
    <row r="42510" ht="14.25" customHeight="1">
      <c r="A42510" s="5"/>
      <c r="B42510" s="5"/>
      <c r="C42510" s="5" t="str">
        <f>IFERROR(__xludf.DUMMYFUNCTION("""COMPUTED_VALUE"""),"")</f>
        <v/>
      </c>
      <c r="D42510" s="5">
        <v>0.0</v>
      </c>
    </row>
    <row r="42511" ht="14.25" customHeight="1">
      <c r="A42511" s="5"/>
      <c r="B42511" s="5"/>
      <c r="C42511" s="5" t="str">
        <f>IFERROR(__xludf.DUMMYFUNCTION("""COMPUTED_VALUE"""),"")</f>
        <v/>
      </c>
      <c r="D42511" s="5">
        <v>0.0</v>
      </c>
    </row>
    <row r="42512" ht="14.25" customHeight="1">
      <c r="A42512" s="5"/>
      <c r="B42512" s="5"/>
      <c r="C42512" s="5" t="str">
        <f>IFERROR(__xludf.DUMMYFUNCTION("""COMPUTED_VALUE"""),"")</f>
        <v/>
      </c>
      <c r="D42512" s="5">
        <v>0.0</v>
      </c>
    </row>
    <row r="42513" ht="14.25" customHeight="1">
      <c r="A42513" s="5"/>
      <c r="B42513" s="5"/>
      <c r="C42513" s="5" t="str">
        <f>IFERROR(__xludf.DUMMYFUNCTION("""COMPUTED_VALUE"""),"")</f>
        <v/>
      </c>
      <c r="D42513" s="5">
        <v>0.0</v>
      </c>
    </row>
    <row r="42514" ht="14.25" customHeight="1">
      <c r="A42514" s="5"/>
      <c r="B42514" s="5"/>
      <c r="C42514" s="5" t="str">
        <f>IFERROR(__xludf.DUMMYFUNCTION("""COMPUTED_VALUE"""),"")</f>
        <v/>
      </c>
      <c r="D42514" s="5">
        <v>0.0</v>
      </c>
    </row>
    <row r="42515" ht="14.25" customHeight="1">
      <c r="A42515" s="5"/>
      <c r="B42515" s="5"/>
      <c r="C42515" s="5" t="str">
        <f>IFERROR(__xludf.DUMMYFUNCTION("""COMPUTED_VALUE"""),"")</f>
        <v/>
      </c>
      <c r="D42515" s="5">
        <v>0.0</v>
      </c>
    </row>
    <row r="42516" ht="14.25" customHeight="1">
      <c r="A42516" s="5"/>
      <c r="B42516" s="5"/>
      <c r="C42516" s="5" t="str">
        <f>IFERROR(__xludf.DUMMYFUNCTION("""COMPUTED_VALUE"""),"")</f>
        <v/>
      </c>
      <c r="D42516" s="5">
        <v>0.0</v>
      </c>
    </row>
    <row r="42517" ht="14.25" customHeight="1">
      <c r="A42517" s="5"/>
      <c r="B42517" s="5"/>
      <c r="C42517" s="5" t="str">
        <f>IFERROR(__xludf.DUMMYFUNCTION("""COMPUTED_VALUE"""),"")</f>
        <v/>
      </c>
      <c r="D42517" s="5">
        <v>0.0</v>
      </c>
    </row>
    <row r="42518" ht="14.25" customHeight="1">
      <c r="A42518" s="5"/>
      <c r="B42518" s="5"/>
      <c r="C42518" s="5" t="str">
        <f>IFERROR(__xludf.DUMMYFUNCTION("""COMPUTED_VALUE"""),"")</f>
        <v/>
      </c>
      <c r="D42518" s="5">
        <v>0.0</v>
      </c>
    </row>
    <row r="42519" ht="14.25" customHeight="1">
      <c r="A42519" s="5"/>
      <c r="B42519" s="5"/>
      <c r="C42519" s="5" t="str">
        <f>IFERROR(__xludf.DUMMYFUNCTION("""COMPUTED_VALUE"""),"")</f>
        <v/>
      </c>
      <c r="D42519" s="5">
        <v>0.0</v>
      </c>
    </row>
    <row r="42520" ht="14.25" customHeight="1">
      <c r="A42520" s="5"/>
      <c r="B42520" s="5"/>
      <c r="C42520" s="5" t="str">
        <f>IFERROR(__xludf.DUMMYFUNCTION("""COMPUTED_VALUE"""),"")</f>
        <v/>
      </c>
      <c r="D42520" s="5">
        <v>0.0</v>
      </c>
    </row>
    <row r="42521" ht="14.25" customHeight="1">
      <c r="A42521" s="5"/>
      <c r="B42521" s="5"/>
      <c r="C42521" s="5" t="str">
        <f>IFERROR(__xludf.DUMMYFUNCTION("""COMPUTED_VALUE"""),"")</f>
        <v/>
      </c>
      <c r="D42521" s="5">
        <v>0.0</v>
      </c>
    </row>
    <row r="42522" ht="14.25" customHeight="1">
      <c r="A42522" s="5"/>
      <c r="B42522" s="5"/>
      <c r="C42522" s="5" t="str">
        <f>IFERROR(__xludf.DUMMYFUNCTION("""COMPUTED_VALUE"""),"")</f>
        <v/>
      </c>
      <c r="D42522" s="5">
        <v>0.0</v>
      </c>
    </row>
    <row r="42523" ht="14.25" customHeight="1">
      <c r="A42523" s="5"/>
      <c r="B42523" s="5"/>
      <c r="C42523" s="5" t="str">
        <f>IFERROR(__xludf.DUMMYFUNCTION("""COMPUTED_VALUE"""),"")</f>
        <v/>
      </c>
      <c r="D42523" s="5">
        <v>0.0</v>
      </c>
    </row>
    <row r="42524" ht="14.25" customHeight="1">
      <c r="A42524" s="5"/>
      <c r="B42524" s="5"/>
      <c r="C42524" s="5" t="str">
        <f>IFERROR(__xludf.DUMMYFUNCTION("""COMPUTED_VALUE"""),"")</f>
        <v/>
      </c>
      <c r="D42524" s="5">
        <v>0.0</v>
      </c>
    </row>
    <row r="42525" ht="14.25" customHeight="1">
      <c r="A42525" s="5"/>
      <c r="B42525" s="5"/>
      <c r="C42525" s="5" t="str">
        <f>IFERROR(__xludf.DUMMYFUNCTION("""COMPUTED_VALUE"""),"")</f>
        <v/>
      </c>
      <c r="D42525" s="5">
        <v>0.0</v>
      </c>
    </row>
    <row r="42526" ht="14.25" customHeight="1">
      <c r="A42526" s="5"/>
      <c r="B42526" s="5"/>
      <c r="C42526" s="5" t="str">
        <f>IFERROR(__xludf.DUMMYFUNCTION("""COMPUTED_VALUE"""),"")</f>
        <v/>
      </c>
      <c r="D42526" s="5">
        <v>0.0</v>
      </c>
    </row>
    <row r="42527" ht="14.25" customHeight="1">
      <c r="A42527" s="5"/>
      <c r="B42527" s="5"/>
      <c r="C42527" s="5" t="str">
        <f>IFERROR(__xludf.DUMMYFUNCTION("""COMPUTED_VALUE"""),"")</f>
        <v/>
      </c>
      <c r="D42527" s="5">
        <v>0.0</v>
      </c>
    </row>
    <row r="42528" ht="14.25" customHeight="1">
      <c r="A42528" s="5"/>
      <c r="B42528" s="5"/>
      <c r="C42528" s="5" t="str">
        <f>IFERROR(__xludf.DUMMYFUNCTION("""COMPUTED_VALUE"""),"")</f>
        <v/>
      </c>
      <c r="D42528" s="5">
        <v>0.0</v>
      </c>
    </row>
    <row r="42529" ht="14.25" customHeight="1">
      <c r="A42529" s="5"/>
      <c r="B42529" s="5"/>
      <c r="C42529" s="5" t="str">
        <f>IFERROR(__xludf.DUMMYFUNCTION("""COMPUTED_VALUE"""),"")</f>
        <v/>
      </c>
      <c r="D42529" s="5">
        <v>0.0</v>
      </c>
    </row>
    <row r="42530" ht="14.25" customHeight="1">
      <c r="A42530" s="5"/>
      <c r="B42530" s="5"/>
      <c r="C42530" s="5" t="str">
        <f>IFERROR(__xludf.DUMMYFUNCTION("""COMPUTED_VALUE"""),"")</f>
        <v/>
      </c>
      <c r="D42530" s="5">
        <v>0.0</v>
      </c>
    </row>
    <row r="42531" ht="14.25" customHeight="1">
      <c r="A42531" s="5"/>
      <c r="B42531" s="5"/>
      <c r="C42531" s="5" t="str">
        <f>IFERROR(__xludf.DUMMYFUNCTION("""COMPUTED_VALUE"""),"")</f>
        <v/>
      </c>
      <c r="D42531" s="5">
        <v>0.0</v>
      </c>
    </row>
    <row r="42532" ht="14.25" customHeight="1">
      <c r="A42532" s="5"/>
      <c r="B42532" s="5"/>
      <c r="C42532" s="5" t="str">
        <f>IFERROR(__xludf.DUMMYFUNCTION("""COMPUTED_VALUE"""),"")</f>
        <v/>
      </c>
      <c r="D42532" s="5">
        <v>0.0</v>
      </c>
    </row>
    <row r="42533" ht="14.25" customHeight="1">
      <c r="A42533" s="5"/>
      <c r="B42533" s="5"/>
      <c r="C42533" s="5" t="str">
        <f>IFERROR(__xludf.DUMMYFUNCTION("""COMPUTED_VALUE"""),"")</f>
        <v/>
      </c>
      <c r="D42533" s="5">
        <v>0.0</v>
      </c>
    </row>
    <row r="42534" ht="14.25" customHeight="1">
      <c r="A42534" s="5"/>
      <c r="B42534" s="5"/>
      <c r="C42534" s="5" t="str">
        <f>IFERROR(__xludf.DUMMYFUNCTION("""COMPUTED_VALUE"""),"")</f>
        <v/>
      </c>
      <c r="D42534" s="5">
        <v>0.0</v>
      </c>
    </row>
    <row r="42535" ht="14.25" customHeight="1">
      <c r="A42535" s="5"/>
      <c r="B42535" s="5"/>
      <c r="C42535" s="5" t="str">
        <f>IFERROR(__xludf.DUMMYFUNCTION("""COMPUTED_VALUE"""),"")</f>
        <v/>
      </c>
      <c r="D42535" s="5">
        <v>0.0</v>
      </c>
    </row>
    <row r="42536" ht="14.25" customHeight="1">
      <c r="A42536" s="5"/>
      <c r="B42536" s="5"/>
      <c r="C42536" s="5" t="str">
        <f>IFERROR(__xludf.DUMMYFUNCTION("""COMPUTED_VALUE"""),"")</f>
        <v/>
      </c>
      <c r="D42536" s="5">
        <v>0.0</v>
      </c>
    </row>
    <row r="42537" ht="14.25" customHeight="1">
      <c r="A42537" s="5"/>
      <c r="B42537" s="5"/>
      <c r="C42537" s="5" t="str">
        <f>IFERROR(__xludf.DUMMYFUNCTION("""COMPUTED_VALUE"""),"")</f>
        <v/>
      </c>
      <c r="D42537" s="5">
        <v>0.0</v>
      </c>
    </row>
    <row r="42538" ht="14.25" customHeight="1">
      <c r="A42538" s="5"/>
      <c r="B42538" s="5"/>
      <c r="C42538" s="5" t="str">
        <f>IFERROR(__xludf.DUMMYFUNCTION("""COMPUTED_VALUE"""),"")</f>
        <v/>
      </c>
      <c r="D42538" s="5">
        <v>0.0</v>
      </c>
    </row>
    <row r="42539" ht="14.25" customHeight="1">
      <c r="A42539" s="5"/>
      <c r="B42539" s="5"/>
      <c r="C42539" s="5" t="str">
        <f>IFERROR(__xludf.DUMMYFUNCTION("""COMPUTED_VALUE"""),"")</f>
        <v/>
      </c>
      <c r="D42539" s="5">
        <v>0.0</v>
      </c>
    </row>
    <row r="42540" ht="14.25" customHeight="1">
      <c r="A42540" s="5"/>
      <c r="B42540" s="5"/>
      <c r="C42540" s="5" t="str">
        <f>IFERROR(__xludf.DUMMYFUNCTION("""COMPUTED_VALUE"""),"")</f>
        <v/>
      </c>
      <c r="D42540" s="5">
        <v>0.0</v>
      </c>
    </row>
    <row r="42541" ht="14.25" customHeight="1">
      <c r="A42541" s="5"/>
      <c r="B42541" s="5"/>
      <c r="C42541" s="5" t="str">
        <f>IFERROR(__xludf.DUMMYFUNCTION("""COMPUTED_VALUE"""),"")</f>
        <v/>
      </c>
      <c r="D42541" s="5">
        <v>0.0</v>
      </c>
    </row>
    <row r="42542" ht="14.25" customHeight="1">
      <c r="A42542" s="5"/>
      <c r="B42542" s="5"/>
      <c r="C42542" s="5" t="str">
        <f>IFERROR(__xludf.DUMMYFUNCTION("""COMPUTED_VALUE"""),"")</f>
        <v/>
      </c>
      <c r="D42542" s="5">
        <v>0.0</v>
      </c>
    </row>
    <row r="42543" ht="14.25" customHeight="1">
      <c r="A42543" s="5"/>
      <c r="B42543" s="5"/>
      <c r="C42543" s="5" t="str">
        <f>IFERROR(__xludf.DUMMYFUNCTION("""COMPUTED_VALUE"""),"")</f>
        <v/>
      </c>
      <c r="D42543" s="5">
        <v>0.0</v>
      </c>
    </row>
    <row r="42544" ht="14.25" customHeight="1">
      <c r="A42544" s="5"/>
      <c r="B42544" s="5"/>
      <c r="C42544" s="5" t="str">
        <f>IFERROR(__xludf.DUMMYFUNCTION("""COMPUTED_VALUE"""),"")</f>
        <v/>
      </c>
      <c r="D42544" s="5">
        <v>0.0</v>
      </c>
    </row>
    <row r="42545" ht="14.25" customHeight="1">
      <c r="A42545" s="5"/>
      <c r="B42545" s="5"/>
      <c r="C42545" s="5" t="str">
        <f>IFERROR(__xludf.DUMMYFUNCTION("""COMPUTED_VALUE"""),"")</f>
        <v/>
      </c>
      <c r="D42545" s="5">
        <v>0.0</v>
      </c>
    </row>
    <row r="42546" ht="14.25" customHeight="1">
      <c r="A42546" s="5"/>
      <c r="B42546" s="5"/>
      <c r="C42546" s="5" t="str">
        <f>IFERROR(__xludf.DUMMYFUNCTION("""COMPUTED_VALUE"""),"")</f>
        <v/>
      </c>
      <c r="D42546" s="5">
        <v>0.0</v>
      </c>
    </row>
    <row r="42547" ht="14.25" customHeight="1">
      <c r="A42547" s="5"/>
      <c r="B42547" s="5"/>
      <c r="C42547" s="5" t="str">
        <f>IFERROR(__xludf.DUMMYFUNCTION("""COMPUTED_VALUE"""),"")</f>
        <v/>
      </c>
      <c r="D42547" s="5">
        <v>0.0</v>
      </c>
    </row>
    <row r="42548" ht="14.25" customHeight="1">
      <c r="A42548" s="5"/>
      <c r="B42548" s="5"/>
      <c r="C42548" s="5" t="str">
        <f>IFERROR(__xludf.DUMMYFUNCTION("""COMPUTED_VALUE"""),"")</f>
        <v/>
      </c>
      <c r="D42548" s="5">
        <v>0.0</v>
      </c>
    </row>
    <row r="42549" ht="14.25" customHeight="1">
      <c r="A42549" s="5"/>
      <c r="B42549" s="5"/>
      <c r="C42549" s="5" t="str">
        <f>IFERROR(__xludf.DUMMYFUNCTION("""COMPUTED_VALUE"""),"")</f>
        <v/>
      </c>
      <c r="D42549" s="5">
        <v>0.0</v>
      </c>
    </row>
    <row r="42550" ht="14.25" customHeight="1">
      <c r="A42550" s="5"/>
      <c r="B42550" s="5"/>
      <c r="C42550" s="5" t="str">
        <f>IFERROR(__xludf.DUMMYFUNCTION("""COMPUTED_VALUE"""),"")</f>
        <v/>
      </c>
      <c r="D42550" s="5">
        <v>0.0</v>
      </c>
    </row>
    <row r="42551" ht="14.25" customHeight="1">
      <c r="A42551" s="5"/>
      <c r="B42551" s="5"/>
      <c r="C42551" s="5" t="str">
        <f>IFERROR(__xludf.DUMMYFUNCTION("""COMPUTED_VALUE"""),"")</f>
        <v/>
      </c>
      <c r="D42551" s="5">
        <v>0.0</v>
      </c>
    </row>
    <row r="42552" ht="14.25" customHeight="1">
      <c r="A42552" s="5"/>
      <c r="B42552" s="5"/>
      <c r="C42552" s="5" t="str">
        <f>IFERROR(__xludf.DUMMYFUNCTION("""COMPUTED_VALUE"""),"")</f>
        <v/>
      </c>
      <c r="D42552" s="5">
        <v>0.0</v>
      </c>
    </row>
    <row r="42553" ht="14.25" customHeight="1">
      <c r="A42553" s="5"/>
      <c r="B42553" s="5"/>
      <c r="C42553" s="5" t="str">
        <f>IFERROR(__xludf.DUMMYFUNCTION("""COMPUTED_VALUE"""),"")</f>
        <v/>
      </c>
      <c r="D42553" s="5">
        <v>0.0</v>
      </c>
    </row>
    <row r="42554" ht="14.25" customHeight="1">
      <c r="A42554" s="5"/>
      <c r="B42554" s="5"/>
      <c r="C42554" s="5" t="str">
        <f>IFERROR(__xludf.DUMMYFUNCTION("""COMPUTED_VALUE"""),"")</f>
        <v/>
      </c>
      <c r="D42554" s="5">
        <v>0.0</v>
      </c>
    </row>
    <row r="42555" ht="14.25" customHeight="1">
      <c r="A42555" s="5"/>
      <c r="B42555" s="5"/>
      <c r="C42555" s="5" t="str">
        <f>IFERROR(__xludf.DUMMYFUNCTION("""COMPUTED_VALUE"""),"")</f>
        <v/>
      </c>
      <c r="D42555" s="5">
        <v>0.0</v>
      </c>
    </row>
    <row r="42556" ht="14.25" customHeight="1">
      <c r="A42556" s="5"/>
      <c r="B42556" s="5"/>
      <c r="C42556" s="5" t="str">
        <f>IFERROR(__xludf.DUMMYFUNCTION("""COMPUTED_VALUE"""),"")</f>
        <v/>
      </c>
      <c r="D42556" s="5">
        <v>0.0</v>
      </c>
    </row>
    <row r="42557" ht="14.25" customHeight="1">
      <c r="A42557" s="5"/>
      <c r="B42557" s="5"/>
      <c r="C42557" s="5" t="str">
        <f>IFERROR(__xludf.DUMMYFUNCTION("""COMPUTED_VALUE"""),"")</f>
        <v/>
      </c>
      <c r="D42557" s="5">
        <v>0.0</v>
      </c>
    </row>
    <row r="42558" ht="14.25" customHeight="1">
      <c r="A42558" s="5"/>
      <c r="B42558" s="5"/>
      <c r="C42558" s="5" t="str">
        <f>IFERROR(__xludf.DUMMYFUNCTION("""COMPUTED_VALUE"""),"")</f>
        <v/>
      </c>
      <c r="D42558" s="5">
        <v>0.0</v>
      </c>
    </row>
    <row r="42559" ht="14.25" customHeight="1">
      <c r="A42559" s="5"/>
      <c r="B42559" s="5"/>
      <c r="C42559" s="5" t="str">
        <f>IFERROR(__xludf.DUMMYFUNCTION("""COMPUTED_VALUE"""),"")</f>
        <v/>
      </c>
      <c r="D42559" s="5">
        <v>0.0</v>
      </c>
    </row>
    <row r="42560" ht="14.25" customHeight="1">
      <c r="A42560" s="5"/>
      <c r="B42560" s="5"/>
      <c r="C42560" s="5" t="str">
        <f>IFERROR(__xludf.DUMMYFUNCTION("""COMPUTED_VALUE"""),"")</f>
        <v/>
      </c>
      <c r="D42560" s="5">
        <v>0.0</v>
      </c>
    </row>
    <row r="42561" ht="14.25" customHeight="1">
      <c r="A42561" s="5"/>
      <c r="B42561" s="5"/>
      <c r="C42561" s="5" t="str">
        <f>IFERROR(__xludf.DUMMYFUNCTION("""COMPUTED_VALUE"""),"")</f>
        <v/>
      </c>
      <c r="D42561" s="5">
        <v>0.0</v>
      </c>
    </row>
    <row r="42562" ht="14.25" customHeight="1">
      <c r="A42562" s="5"/>
      <c r="B42562" s="5"/>
      <c r="C42562" s="5" t="str">
        <f>IFERROR(__xludf.DUMMYFUNCTION("""COMPUTED_VALUE"""),"")</f>
        <v/>
      </c>
      <c r="D42562" s="5">
        <v>0.0</v>
      </c>
    </row>
    <row r="42563" ht="14.25" customHeight="1">
      <c r="A42563" s="5"/>
      <c r="B42563" s="5"/>
      <c r="C42563" s="5" t="str">
        <f>IFERROR(__xludf.DUMMYFUNCTION("""COMPUTED_VALUE"""),"")</f>
        <v/>
      </c>
      <c r="D42563" s="5">
        <v>0.0</v>
      </c>
    </row>
    <row r="42564" ht="14.25" customHeight="1">
      <c r="A42564" s="5"/>
      <c r="B42564" s="5"/>
      <c r="C42564" s="5" t="str">
        <f>IFERROR(__xludf.DUMMYFUNCTION("""COMPUTED_VALUE"""),"")</f>
        <v/>
      </c>
      <c r="D42564" s="5">
        <v>0.0</v>
      </c>
    </row>
    <row r="42565" ht="14.25" customHeight="1">
      <c r="A42565" s="5"/>
      <c r="B42565" s="5"/>
      <c r="C42565" s="5" t="str">
        <f>IFERROR(__xludf.DUMMYFUNCTION("""COMPUTED_VALUE"""),"")</f>
        <v/>
      </c>
      <c r="D42565" s="5">
        <v>0.0</v>
      </c>
    </row>
    <row r="42566" ht="14.25" customHeight="1">
      <c r="A42566" s="5"/>
      <c r="B42566" s="5"/>
      <c r="C42566" s="5" t="str">
        <f>IFERROR(__xludf.DUMMYFUNCTION("""COMPUTED_VALUE"""),"")</f>
        <v/>
      </c>
      <c r="D42566" s="5">
        <v>0.0</v>
      </c>
    </row>
    <row r="42567" ht="14.25" customHeight="1">
      <c r="A42567" s="5"/>
      <c r="B42567" s="5"/>
      <c r="C42567" s="5" t="str">
        <f>IFERROR(__xludf.DUMMYFUNCTION("""COMPUTED_VALUE"""),"")</f>
        <v/>
      </c>
      <c r="D42567" s="5">
        <v>0.0</v>
      </c>
    </row>
    <row r="42568" ht="14.25" customHeight="1">
      <c r="A42568" s="5"/>
      <c r="B42568" s="5"/>
      <c r="C42568" s="5" t="str">
        <f>IFERROR(__xludf.DUMMYFUNCTION("""COMPUTED_VALUE"""),"")</f>
        <v/>
      </c>
      <c r="D42568" s="5">
        <v>0.0</v>
      </c>
    </row>
    <row r="42569" ht="14.25" customHeight="1">
      <c r="A42569" s="5"/>
      <c r="B42569" s="5"/>
      <c r="C42569" s="5" t="str">
        <f>IFERROR(__xludf.DUMMYFUNCTION("""COMPUTED_VALUE"""),"")</f>
        <v/>
      </c>
      <c r="D42569" s="5">
        <v>0.0</v>
      </c>
    </row>
    <row r="42570" ht="14.25" customHeight="1">
      <c r="A42570" s="5"/>
      <c r="B42570" s="5"/>
      <c r="C42570" s="5" t="str">
        <f>IFERROR(__xludf.DUMMYFUNCTION("""COMPUTED_VALUE"""),"")</f>
        <v/>
      </c>
      <c r="D42570" s="5">
        <v>0.0</v>
      </c>
    </row>
    <row r="42571" ht="14.25" customHeight="1">
      <c r="A42571" s="5"/>
      <c r="B42571" s="5"/>
      <c r="C42571" s="5" t="str">
        <f>IFERROR(__xludf.DUMMYFUNCTION("""COMPUTED_VALUE"""),"")</f>
        <v/>
      </c>
      <c r="D42571" s="5">
        <v>0.0</v>
      </c>
    </row>
    <row r="42572" ht="14.25" customHeight="1">
      <c r="A42572" s="5"/>
      <c r="B42572" s="5"/>
      <c r="C42572" s="5" t="str">
        <f>IFERROR(__xludf.DUMMYFUNCTION("""COMPUTED_VALUE"""),"")</f>
        <v/>
      </c>
      <c r="D42572" s="5">
        <v>0.0</v>
      </c>
    </row>
    <row r="42573" ht="14.25" customHeight="1">
      <c r="A42573" s="5"/>
      <c r="B42573" s="5"/>
      <c r="C42573" s="5" t="str">
        <f>IFERROR(__xludf.DUMMYFUNCTION("""COMPUTED_VALUE"""),"")</f>
        <v/>
      </c>
      <c r="D42573" s="5">
        <v>0.0</v>
      </c>
    </row>
    <row r="42574" ht="14.25" customHeight="1">
      <c r="A42574" s="5"/>
      <c r="B42574" s="5"/>
      <c r="C42574" s="5" t="str">
        <f>IFERROR(__xludf.DUMMYFUNCTION("""COMPUTED_VALUE"""),"")</f>
        <v/>
      </c>
      <c r="D42574" s="5">
        <v>0.0</v>
      </c>
    </row>
    <row r="42575" ht="14.25" customHeight="1">
      <c r="A42575" s="5"/>
      <c r="B42575" s="5"/>
      <c r="C42575" s="5" t="str">
        <f>IFERROR(__xludf.DUMMYFUNCTION("""COMPUTED_VALUE"""),"")</f>
        <v/>
      </c>
      <c r="D42575" s="5">
        <v>0.0</v>
      </c>
    </row>
    <row r="42576" ht="14.25" customHeight="1">
      <c r="A42576" s="5"/>
      <c r="B42576" s="5"/>
      <c r="C42576" s="5" t="str">
        <f>IFERROR(__xludf.DUMMYFUNCTION("""COMPUTED_VALUE"""),"")</f>
        <v/>
      </c>
      <c r="D42576" s="5">
        <v>0.0</v>
      </c>
    </row>
    <row r="42577" ht="14.25" customHeight="1">
      <c r="A42577" s="5"/>
      <c r="B42577" s="5"/>
      <c r="C42577" s="5" t="str">
        <f>IFERROR(__xludf.DUMMYFUNCTION("""COMPUTED_VALUE"""),"")</f>
        <v/>
      </c>
      <c r="D42577" s="5">
        <v>0.0</v>
      </c>
    </row>
    <row r="42578" ht="14.25" customHeight="1">
      <c r="A42578" s="5"/>
      <c r="B42578" s="5"/>
      <c r="C42578" s="5" t="str">
        <f>IFERROR(__xludf.DUMMYFUNCTION("""COMPUTED_VALUE"""),"")</f>
        <v/>
      </c>
      <c r="D42578" s="5">
        <v>0.0</v>
      </c>
    </row>
    <row r="42579" ht="14.25" customHeight="1">
      <c r="A42579" s="5"/>
      <c r="B42579" s="5"/>
      <c r="C42579" s="5" t="str">
        <f>IFERROR(__xludf.DUMMYFUNCTION("""COMPUTED_VALUE"""),"")</f>
        <v/>
      </c>
      <c r="D42579" s="5">
        <v>0.0</v>
      </c>
    </row>
    <row r="42580" ht="14.25" customHeight="1">
      <c r="A42580" s="5"/>
      <c r="B42580" s="5"/>
      <c r="C42580" s="5" t="str">
        <f>IFERROR(__xludf.DUMMYFUNCTION("""COMPUTED_VALUE"""),"")</f>
        <v/>
      </c>
      <c r="D42580" s="5">
        <v>0.0</v>
      </c>
    </row>
    <row r="42581" ht="14.25" customHeight="1">
      <c r="A42581" s="5"/>
      <c r="B42581" s="5"/>
      <c r="C42581" s="5" t="str">
        <f>IFERROR(__xludf.DUMMYFUNCTION("""COMPUTED_VALUE"""),"")</f>
        <v/>
      </c>
      <c r="D42581" s="5">
        <v>0.0</v>
      </c>
    </row>
    <row r="42582" ht="14.25" customHeight="1">
      <c r="A42582" s="5"/>
      <c r="B42582" s="5"/>
      <c r="C42582" s="5" t="str">
        <f>IFERROR(__xludf.DUMMYFUNCTION("""COMPUTED_VALUE"""),"")</f>
        <v/>
      </c>
      <c r="D42582" s="5">
        <v>0.0</v>
      </c>
    </row>
    <row r="42583" ht="14.25" customHeight="1">
      <c r="A42583" s="5"/>
      <c r="B42583" s="5"/>
      <c r="C42583" s="5" t="str">
        <f>IFERROR(__xludf.DUMMYFUNCTION("""COMPUTED_VALUE"""),"")</f>
        <v/>
      </c>
      <c r="D42583" s="5">
        <v>0.0</v>
      </c>
    </row>
    <row r="42584" ht="14.25" customHeight="1">
      <c r="A42584" s="5"/>
      <c r="B42584" s="5"/>
      <c r="C42584" s="5" t="str">
        <f>IFERROR(__xludf.DUMMYFUNCTION("""COMPUTED_VALUE"""),"")</f>
        <v/>
      </c>
      <c r="D42584" s="5">
        <v>0.0</v>
      </c>
    </row>
    <row r="42585" ht="14.25" customHeight="1">
      <c r="A42585" s="5"/>
      <c r="B42585" s="5"/>
      <c r="C42585" s="5" t="str">
        <f>IFERROR(__xludf.DUMMYFUNCTION("""COMPUTED_VALUE"""),"")</f>
        <v/>
      </c>
      <c r="D42585" s="5">
        <v>0.0</v>
      </c>
    </row>
    <row r="42586" ht="14.25" customHeight="1">
      <c r="A42586" s="5"/>
      <c r="B42586" s="5"/>
      <c r="C42586" s="5" t="str">
        <f>IFERROR(__xludf.DUMMYFUNCTION("""COMPUTED_VALUE"""),"")</f>
        <v/>
      </c>
      <c r="D42586" s="5">
        <v>0.0</v>
      </c>
    </row>
    <row r="42587" ht="14.25" customHeight="1">
      <c r="A42587" s="5"/>
      <c r="B42587" s="5"/>
      <c r="C42587" s="5" t="str">
        <f>IFERROR(__xludf.DUMMYFUNCTION("""COMPUTED_VALUE"""),"")</f>
        <v/>
      </c>
      <c r="D42587" s="5">
        <v>0.0</v>
      </c>
    </row>
    <row r="42588" ht="14.25" customHeight="1">
      <c r="A42588" s="5"/>
      <c r="B42588" s="5"/>
      <c r="C42588" s="5" t="str">
        <f>IFERROR(__xludf.DUMMYFUNCTION("""COMPUTED_VALUE"""),"")</f>
        <v/>
      </c>
      <c r="D42588" s="5">
        <v>0.0</v>
      </c>
    </row>
    <row r="42589" ht="14.25" customHeight="1">
      <c r="A42589" s="5"/>
      <c r="B42589" s="5"/>
      <c r="C42589" s="5" t="str">
        <f>IFERROR(__xludf.DUMMYFUNCTION("""COMPUTED_VALUE"""),"")</f>
        <v/>
      </c>
      <c r="D42589" s="5">
        <v>0.0</v>
      </c>
    </row>
    <row r="42590" ht="14.25" customHeight="1">
      <c r="A42590" s="5"/>
      <c r="B42590" s="5"/>
      <c r="C42590" s="5" t="str">
        <f>IFERROR(__xludf.DUMMYFUNCTION("""COMPUTED_VALUE"""),"")</f>
        <v/>
      </c>
      <c r="D42590" s="5">
        <v>0.0</v>
      </c>
    </row>
    <row r="42591" ht="14.25" customHeight="1">
      <c r="A42591" s="5"/>
      <c r="B42591" s="5"/>
      <c r="C42591" s="5" t="str">
        <f>IFERROR(__xludf.DUMMYFUNCTION("""COMPUTED_VALUE"""),"")</f>
        <v/>
      </c>
      <c r="D42591" s="5">
        <v>0.0</v>
      </c>
    </row>
    <row r="42592" ht="14.25" customHeight="1">
      <c r="A42592" s="5"/>
      <c r="B42592" s="5"/>
      <c r="C42592" s="5" t="str">
        <f>IFERROR(__xludf.DUMMYFUNCTION("""COMPUTED_VALUE"""),"")</f>
        <v/>
      </c>
      <c r="D42592" s="5">
        <v>0.0</v>
      </c>
    </row>
    <row r="42593" ht="14.25" customHeight="1">
      <c r="A42593" s="5"/>
      <c r="B42593" s="5"/>
      <c r="C42593" s="5" t="str">
        <f>IFERROR(__xludf.DUMMYFUNCTION("""COMPUTED_VALUE"""),"")</f>
        <v/>
      </c>
      <c r="D42593" s="5">
        <v>0.0</v>
      </c>
    </row>
    <row r="42594" ht="14.25" customHeight="1">
      <c r="A42594" s="5"/>
      <c r="B42594" s="5"/>
      <c r="C42594" s="5" t="str">
        <f>IFERROR(__xludf.DUMMYFUNCTION("""COMPUTED_VALUE"""),"")</f>
        <v/>
      </c>
      <c r="D42594" s="5">
        <v>0.0</v>
      </c>
    </row>
    <row r="42595" ht="14.25" customHeight="1">
      <c r="A42595" s="5"/>
      <c r="B42595" s="5"/>
      <c r="C42595" s="5" t="str">
        <f>IFERROR(__xludf.DUMMYFUNCTION("""COMPUTED_VALUE"""),"")</f>
        <v/>
      </c>
      <c r="D42595" s="5">
        <v>0.0</v>
      </c>
    </row>
    <row r="42596" ht="14.25" customHeight="1">
      <c r="A42596" s="5"/>
      <c r="B42596" s="5"/>
      <c r="C42596" s="5" t="str">
        <f>IFERROR(__xludf.DUMMYFUNCTION("""COMPUTED_VALUE"""),"")</f>
        <v/>
      </c>
      <c r="D42596" s="5">
        <v>0.0</v>
      </c>
    </row>
    <row r="42597" ht="14.25" customHeight="1">
      <c r="A42597" s="5"/>
      <c r="B42597" s="5"/>
      <c r="C42597" s="5" t="str">
        <f>IFERROR(__xludf.DUMMYFUNCTION("""COMPUTED_VALUE"""),"")</f>
        <v/>
      </c>
      <c r="D42597" s="5">
        <v>0.0</v>
      </c>
    </row>
    <row r="42598" ht="14.25" customHeight="1">
      <c r="A42598" s="5"/>
      <c r="B42598" s="5"/>
      <c r="C42598" s="5" t="str">
        <f>IFERROR(__xludf.DUMMYFUNCTION("""COMPUTED_VALUE"""),"")</f>
        <v/>
      </c>
      <c r="D42598" s="5">
        <v>0.0</v>
      </c>
    </row>
    <row r="42599" ht="14.25" customHeight="1">
      <c r="A42599" s="5"/>
      <c r="B42599" s="5"/>
      <c r="C42599" s="5" t="str">
        <f>IFERROR(__xludf.DUMMYFUNCTION("""COMPUTED_VALUE"""),"")</f>
        <v/>
      </c>
      <c r="D42599" s="5">
        <v>0.0</v>
      </c>
    </row>
    <row r="42600" ht="14.25" customHeight="1">
      <c r="A42600" s="5"/>
      <c r="B42600" s="5"/>
      <c r="C42600" s="5" t="str">
        <f>IFERROR(__xludf.DUMMYFUNCTION("""COMPUTED_VALUE"""),"")</f>
        <v/>
      </c>
      <c r="D42600" s="5">
        <v>0.0</v>
      </c>
    </row>
    <row r="42601" ht="14.25" customHeight="1">
      <c r="A42601" s="5"/>
      <c r="B42601" s="5"/>
      <c r="C42601" s="5" t="str">
        <f>IFERROR(__xludf.DUMMYFUNCTION("""COMPUTED_VALUE"""),"")</f>
        <v/>
      </c>
      <c r="D42601" s="5">
        <v>0.0</v>
      </c>
    </row>
    <row r="42602" ht="14.25" customHeight="1">
      <c r="A42602" s="5"/>
      <c r="B42602" s="5"/>
      <c r="C42602" s="5" t="str">
        <f>IFERROR(__xludf.DUMMYFUNCTION("""COMPUTED_VALUE"""),"")</f>
        <v/>
      </c>
      <c r="D42602" s="5">
        <v>0.0</v>
      </c>
    </row>
    <row r="42603" ht="14.25" customHeight="1">
      <c r="A42603" s="5"/>
      <c r="B42603" s="5"/>
      <c r="C42603" s="5" t="str">
        <f>IFERROR(__xludf.DUMMYFUNCTION("""COMPUTED_VALUE"""),"")</f>
        <v/>
      </c>
      <c r="D42603" s="5">
        <v>0.0</v>
      </c>
    </row>
    <row r="42604" ht="14.25" customHeight="1">
      <c r="A42604" s="5"/>
      <c r="B42604" s="5"/>
      <c r="C42604" s="5" t="str">
        <f>IFERROR(__xludf.DUMMYFUNCTION("""COMPUTED_VALUE"""),"")</f>
        <v/>
      </c>
      <c r="D42604" s="5">
        <v>0.0</v>
      </c>
    </row>
    <row r="42605" ht="14.25" customHeight="1">
      <c r="A42605" s="5"/>
      <c r="B42605" s="5"/>
      <c r="C42605" s="5" t="str">
        <f>IFERROR(__xludf.DUMMYFUNCTION("""COMPUTED_VALUE"""),"")</f>
        <v/>
      </c>
      <c r="D42605" s="5">
        <v>0.0</v>
      </c>
    </row>
    <row r="42606" ht="14.25" customHeight="1">
      <c r="A42606" s="5"/>
      <c r="B42606" s="5"/>
      <c r="C42606" s="5" t="str">
        <f>IFERROR(__xludf.DUMMYFUNCTION("""COMPUTED_VALUE"""),"")</f>
        <v/>
      </c>
      <c r="D42606" s="5">
        <v>0.0</v>
      </c>
    </row>
    <row r="42607" ht="14.25" customHeight="1">
      <c r="A42607" s="5"/>
      <c r="B42607" s="5"/>
      <c r="C42607" s="5" t="str">
        <f>IFERROR(__xludf.DUMMYFUNCTION("""COMPUTED_VALUE"""),"")</f>
        <v/>
      </c>
      <c r="D42607" s="5">
        <v>0.0</v>
      </c>
    </row>
    <row r="42608" ht="14.25" customHeight="1">
      <c r="A42608" s="5"/>
      <c r="B42608" s="5"/>
      <c r="C42608" s="5" t="str">
        <f>IFERROR(__xludf.DUMMYFUNCTION("""COMPUTED_VALUE"""),"")</f>
        <v/>
      </c>
      <c r="D42608" s="5">
        <v>0.0</v>
      </c>
    </row>
    <row r="42609" ht="14.25" customHeight="1">
      <c r="A42609" s="5"/>
      <c r="B42609" s="5"/>
      <c r="C42609" s="5" t="str">
        <f>IFERROR(__xludf.DUMMYFUNCTION("""COMPUTED_VALUE"""),"")</f>
        <v/>
      </c>
      <c r="D42609" s="5">
        <v>0.0</v>
      </c>
    </row>
    <row r="42610" ht="14.25" customHeight="1">
      <c r="A42610" s="5"/>
      <c r="B42610" s="5"/>
      <c r="C42610" s="5" t="str">
        <f>IFERROR(__xludf.DUMMYFUNCTION("""COMPUTED_VALUE"""),"")</f>
        <v/>
      </c>
      <c r="D42610" s="5">
        <v>0.0</v>
      </c>
    </row>
    <row r="42611" ht="14.25" customHeight="1">
      <c r="A42611" s="5"/>
      <c r="B42611" s="5"/>
      <c r="C42611" s="5" t="str">
        <f>IFERROR(__xludf.DUMMYFUNCTION("""COMPUTED_VALUE"""),"")</f>
        <v/>
      </c>
      <c r="D42611" s="5">
        <v>0.0</v>
      </c>
    </row>
    <row r="42612" ht="14.25" customHeight="1">
      <c r="A42612" s="5"/>
      <c r="B42612" s="5"/>
      <c r="C42612" s="5" t="str">
        <f>IFERROR(__xludf.DUMMYFUNCTION("""COMPUTED_VALUE"""),"")</f>
        <v/>
      </c>
      <c r="D42612" s="5">
        <v>0.0</v>
      </c>
    </row>
    <row r="42613" ht="14.25" customHeight="1">
      <c r="A42613" s="5"/>
      <c r="B42613" s="5"/>
      <c r="C42613" s="5" t="str">
        <f>IFERROR(__xludf.DUMMYFUNCTION("""COMPUTED_VALUE"""),"")</f>
        <v/>
      </c>
      <c r="D42613" s="5">
        <v>0.0</v>
      </c>
    </row>
    <row r="42614" ht="14.25" customHeight="1">
      <c r="A42614" s="5"/>
      <c r="B42614" s="5"/>
      <c r="C42614" s="5" t="str">
        <f>IFERROR(__xludf.DUMMYFUNCTION("""COMPUTED_VALUE"""),"")</f>
        <v/>
      </c>
      <c r="D42614" s="5">
        <v>0.0</v>
      </c>
    </row>
    <row r="42615" ht="14.25" customHeight="1">
      <c r="A42615" s="5"/>
      <c r="B42615" s="5"/>
      <c r="C42615" s="5" t="str">
        <f>IFERROR(__xludf.DUMMYFUNCTION("""COMPUTED_VALUE"""),"")</f>
        <v/>
      </c>
      <c r="D42615" s="5">
        <v>0.0</v>
      </c>
    </row>
    <row r="42616" ht="14.25" customHeight="1">
      <c r="A42616" s="5"/>
      <c r="B42616" s="5"/>
      <c r="C42616" s="5" t="str">
        <f>IFERROR(__xludf.DUMMYFUNCTION("""COMPUTED_VALUE"""),"")</f>
        <v/>
      </c>
      <c r="D42616" s="5">
        <v>0.0</v>
      </c>
    </row>
    <row r="42617" ht="14.25" customHeight="1">
      <c r="A42617" s="5"/>
      <c r="B42617" s="5"/>
      <c r="C42617" s="5" t="str">
        <f>IFERROR(__xludf.DUMMYFUNCTION("""COMPUTED_VALUE"""),"")</f>
        <v/>
      </c>
      <c r="D42617" s="5">
        <v>0.0</v>
      </c>
    </row>
    <row r="42618" ht="14.25" customHeight="1">
      <c r="A42618" s="5"/>
      <c r="B42618" s="5"/>
      <c r="C42618" s="5" t="str">
        <f>IFERROR(__xludf.DUMMYFUNCTION("""COMPUTED_VALUE"""),"")</f>
        <v/>
      </c>
      <c r="D42618" s="5">
        <v>0.0</v>
      </c>
    </row>
    <row r="42619" ht="14.25" customHeight="1">
      <c r="A42619" s="5"/>
      <c r="B42619" s="5"/>
      <c r="C42619" s="5" t="str">
        <f>IFERROR(__xludf.DUMMYFUNCTION("""COMPUTED_VALUE"""),"")</f>
        <v/>
      </c>
      <c r="D42619" s="5">
        <v>0.0</v>
      </c>
    </row>
    <row r="42620" ht="14.25" customHeight="1">
      <c r="A42620" s="5"/>
      <c r="B42620" s="5"/>
      <c r="C42620" s="5" t="str">
        <f>IFERROR(__xludf.DUMMYFUNCTION("""COMPUTED_VALUE"""),"")</f>
        <v/>
      </c>
      <c r="D42620" s="5">
        <v>0.0</v>
      </c>
    </row>
    <row r="42621" ht="14.25" customHeight="1">
      <c r="A42621" s="5"/>
      <c r="B42621" s="5"/>
      <c r="C42621" s="5" t="str">
        <f>IFERROR(__xludf.DUMMYFUNCTION("""COMPUTED_VALUE"""),"")</f>
        <v/>
      </c>
      <c r="D42621" s="5">
        <v>0.0</v>
      </c>
    </row>
    <row r="42622" ht="14.25" customHeight="1">
      <c r="A42622" s="5"/>
      <c r="B42622" s="5"/>
      <c r="C42622" s="5" t="str">
        <f>IFERROR(__xludf.DUMMYFUNCTION("""COMPUTED_VALUE"""),"")</f>
        <v/>
      </c>
      <c r="D42622" s="5">
        <v>0.0</v>
      </c>
    </row>
    <row r="42623" ht="14.25" customHeight="1">
      <c r="A42623" s="5"/>
      <c r="B42623" s="5"/>
      <c r="C42623" s="5" t="str">
        <f>IFERROR(__xludf.DUMMYFUNCTION("""COMPUTED_VALUE"""),"")</f>
        <v/>
      </c>
      <c r="D42623" s="5">
        <v>0.0</v>
      </c>
    </row>
    <row r="42624" ht="14.25" customHeight="1">
      <c r="A42624" s="5"/>
      <c r="B42624" s="5"/>
      <c r="C42624" s="5" t="str">
        <f>IFERROR(__xludf.DUMMYFUNCTION("""COMPUTED_VALUE"""),"")</f>
        <v/>
      </c>
      <c r="D42624" s="5">
        <v>0.0</v>
      </c>
    </row>
    <row r="42625" ht="14.25" customHeight="1">
      <c r="A42625" s="5"/>
      <c r="B42625" s="5"/>
      <c r="C42625" s="5" t="str">
        <f>IFERROR(__xludf.DUMMYFUNCTION("""COMPUTED_VALUE"""),"")</f>
        <v/>
      </c>
      <c r="D42625" s="5">
        <v>0.0</v>
      </c>
    </row>
    <row r="42626" ht="14.25" customHeight="1">
      <c r="A42626" s="5"/>
      <c r="B42626" s="5"/>
      <c r="C42626" s="5" t="str">
        <f>IFERROR(__xludf.DUMMYFUNCTION("""COMPUTED_VALUE"""),"")</f>
        <v/>
      </c>
      <c r="D42626" s="5">
        <v>0.0</v>
      </c>
    </row>
    <row r="42627" ht="14.25" customHeight="1">
      <c r="A42627" s="5"/>
      <c r="B42627" s="5"/>
      <c r="C42627" s="5" t="str">
        <f>IFERROR(__xludf.DUMMYFUNCTION("""COMPUTED_VALUE"""),"")</f>
        <v/>
      </c>
      <c r="D42627" s="5">
        <v>0.0</v>
      </c>
    </row>
    <row r="42628" ht="14.25" customHeight="1">
      <c r="A42628" s="5"/>
      <c r="B42628" s="5"/>
      <c r="C42628" s="5" t="str">
        <f>IFERROR(__xludf.DUMMYFUNCTION("""COMPUTED_VALUE"""),"")</f>
        <v/>
      </c>
      <c r="D42628" s="5">
        <v>0.0</v>
      </c>
    </row>
    <row r="42629" ht="14.25" customHeight="1">
      <c r="A42629" s="5"/>
      <c r="B42629" s="5"/>
      <c r="C42629" s="5" t="str">
        <f>IFERROR(__xludf.DUMMYFUNCTION("""COMPUTED_VALUE"""),"")</f>
        <v/>
      </c>
      <c r="D42629" s="5">
        <v>0.0</v>
      </c>
    </row>
    <row r="42630" ht="14.25" customHeight="1">
      <c r="A42630" s="5"/>
      <c r="B42630" s="5"/>
      <c r="C42630" s="5" t="str">
        <f>IFERROR(__xludf.DUMMYFUNCTION("""COMPUTED_VALUE"""),"")</f>
        <v/>
      </c>
      <c r="D42630" s="5">
        <v>0.0</v>
      </c>
    </row>
    <row r="42631" ht="14.25" customHeight="1">
      <c r="A42631" s="5"/>
      <c r="B42631" s="5"/>
      <c r="C42631" s="5" t="str">
        <f>IFERROR(__xludf.DUMMYFUNCTION("""COMPUTED_VALUE"""),"")</f>
        <v/>
      </c>
      <c r="D42631" s="5">
        <v>0.0</v>
      </c>
    </row>
    <row r="42632" ht="14.25" customHeight="1">
      <c r="A42632" s="5"/>
      <c r="B42632" s="5"/>
      <c r="C42632" s="5" t="str">
        <f>IFERROR(__xludf.DUMMYFUNCTION("""COMPUTED_VALUE"""),"")</f>
        <v/>
      </c>
      <c r="D42632" s="5">
        <v>0.0</v>
      </c>
    </row>
    <row r="42633" ht="14.25" customHeight="1">
      <c r="A42633" s="5"/>
      <c r="B42633" s="5"/>
      <c r="C42633" s="5" t="str">
        <f>IFERROR(__xludf.DUMMYFUNCTION("""COMPUTED_VALUE"""),"")</f>
        <v/>
      </c>
      <c r="D42633" s="5">
        <v>0.0</v>
      </c>
    </row>
    <row r="42634" ht="14.25" customHeight="1">
      <c r="A42634" s="5"/>
      <c r="B42634" s="5"/>
      <c r="C42634" s="5" t="str">
        <f>IFERROR(__xludf.DUMMYFUNCTION("""COMPUTED_VALUE"""),"")</f>
        <v/>
      </c>
      <c r="D42634" s="5">
        <v>0.0</v>
      </c>
    </row>
    <row r="42635" ht="14.25" customHeight="1">
      <c r="A42635" s="5"/>
      <c r="B42635" s="5"/>
      <c r="C42635" s="5" t="str">
        <f>IFERROR(__xludf.DUMMYFUNCTION("""COMPUTED_VALUE"""),"")</f>
        <v/>
      </c>
      <c r="D42635" s="5">
        <v>0.0</v>
      </c>
    </row>
    <row r="42636" ht="14.25" customHeight="1">
      <c r="A42636" s="5"/>
      <c r="B42636" s="5"/>
      <c r="C42636" s="5" t="str">
        <f>IFERROR(__xludf.DUMMYFUNCTION("""COMPUTED_VALUE"""),"")</f>
        <v/>
      </c>
      <c r="D42636" s="5">
        <v>0.0</v>
      </c>
    </row>
    <row r="42637" ht="14.25" customHeight="1">
      <c r="A42637" s="5"/>
      <c r="B42637" s="5"/>
      <c r="C42637" s="5" t="str">
        <f>IFERROR(__xludf.DUMMYFUNCTION("""COMPUTED_VALUE"""),"")</f>
        <v/>
      </c>
      <c r="D42637" s="5">
        <v>0.0</v>
      </c>
    </row>
    <row r="42638" ht="14.25" customHeight="1">
      <c r="A42638" s="5"/>
      <c r="B42638" s="5"/>
      <c r="C42638" s="5" t="str">
        <f>IFERROR(__xludf.DUMMYFUNCTION("""COMPUTED_VALUE"""),"")</f>
        <v/>
      </c>
      <c r="D42638" s="5">
        <v>0.0</v>
      </c>
    </row>
    <row r="42639" ht="14.25" customHeight="1">
      <c r="A42639" s="5"/>
      <c r="B42639" s="5"/>
      <c r="C42639" s="5" t="str">
        <f>IFERROR(__xludf.DUMMYFUNCTION("""COMPUTED_VALUE"""),"")</f>
        <v/>
      </c>
      <c r="D42639" s="5">
        <v>0.0</v>
      </c>
    </row>
    <row r="42640" ht="14.25" customHeight="1">
      <c r="A42640" s="5"/>
      <c r="B42640" s="5"/>
      <c r="C42640" s="5" t="str">
        <f>IFERROR(__xludf.DUMMYFUNCTION("""COMPUTED_VALUE"""),"")</f>
        <v/>
      </c>
      <c r="D42640" s="5">
        <v>0.0</v>
      </c>
    </row>
    <row r="42641" ht="14.25" customHeight="1">
      <c r="A42641" s="5"/>
      <c r="B42641" s="5"/>
      <c r="C42641" s="5" t="str">
        <f>IFERROR(__xludf.DUMMYFUNCTION("""COMPUTED_VALUE"""),"")</f>
        <v/>
      </c>
      <c r="D42641" s="5">
        <v>0.0</v>
      </c>
    </row>
    <row r="42642" ht="14.25" customHeight="1">
      <c r="A42642" s="5"/>
      <c r="B42642" s="5"/>
      <c r="C42642" s="5" t="str">
        <f>IFERROR(__xludf.DUMMYFUNCTION("""COMPUTED_VALUE"""),"")</f>
        <v/>
      </c>
      <c r="D42642" s="5">
        <v>0.0</v>
      </c>
    </row>
    <row r="42643" ht="14.25" customHeight="1">
      <c r="A42643" s="5"/>
      <c r="B42643" s="5"/>
      <c r="C42643" s="5" t="str">
        <f>IFERROR(__xludf.DUMMYFUNCTION("""COMPUTED_VALUE"""),"")</f>
        <v/>
      </c>
      <c r="D42643" s="5">
        <v>0.0</v>
      </c>
    </row>
    <row r="42644" ht="14.25" customHeight="1">
      <c r="A42644" s="5"/>
      <c r="B42644" s="5"/>
      <c r="C42644" s="5" t="str">
        <f>IFERROR(__xludf.DUMMYFUNCTION("""COMPUTED_VALUE"""),"")</f>
        <v/>
      </c>
      <c r="D42644" s="5">
        <v>0.0</v>
      </c>
    </row>
    <row r="42645" ht="14.25" customHeight="1">
      <c r="A42645" s="5"/>
      <c r="B42645" s="5"/>
      <c r="C42645" s="5" t="str">
        <f>IFERROR(__xludf.DUMMYFUNCTION("""COMPUTED_VALUE"""),"")</f>
        <v/>
      </c>
      <c r="D42645" s="5">
        <v>0.0</v>
      </c>
    </row>
    <row r="42646" ht="14.25" customHeight="1">
      <c r="A42646" s="5"/>
      <c r="B42646" s="5"/>
      <c r="C42646" s="5" t="str">
        <f>IFERROR(__xludf.DUMMYFUNCTION("""COMPUTED_VALUE"""),"")</f>
        <v/>
      </c>
      <c r="D42646" s="5">
        <v>0.0</v>
      </c>
    </row>
    <row r="42647" ht="14.25" customHeight="1">
      <c r="A42647" s="5"/>
      <c r="B42647" s="5"/>
      <c r="C42647" s="5" t="str">
        <f>IFERROR(__xludf.DUMMYFUNCTION("""COMPUTED_VALUE"""),"")</f>
        <v/>
      </c>
      <c r="D42647" s="5">
        <v>0.0</v>
      </c>
    </row>
    <row r="42648" ht="14.25" customHeight="1">
      <c r="A42648" s="5"/>
      <c r="B42648" s="5"/>
      <c r="C42648" s="5" t="str">
        <f>IFERROR(__xludf.DUMMYFUNCTION("""COMPUTED_VALUE"""),"")</f>
        <v/>
      </c>
      <c r="D42648" s="5">
        <v>0.0</v>
      </c>
    </row>
    <row r="42649" ht="14.25" customHeight="1">
      <c r="A42649" s="5"/>
      <c r="B42649" s="5"/>
      <c r="C42649" s="5" t="str">
        <f>IFERROR(__xludf.DUMMYFUNCTION("""COMPUTED_VALUE"""),"")</f>
        <v/>
      </c>
      <c r="D42649" s="5">
        <v>0.0</v>
      </c>
    </row>
    <row r="42650" ht="14.25" customHeight="1">
      <c r="A42650" s="5"/>
      <c r="B42650" s="5"/>
      <c r="C42650" s="5" t="str">
        <f>IFERROR(__xludf.DUMMYFUNCTION("""COMPUTED_VALUE"""),"")</f>
        <v/>
      </c>
      <c r="D42650" s="5">
        <v>0.0</v>
      </c>
    </row>
    <row r="42651" ht="14.25" customHeight="1">
      <c r="A42651" s="5"/>
      <c r="B42651" s="5"/>
      <c r="C42651" s="5" t="str">
        <f>IFERROR(__xludf.DUMMYFUNCTION("""COMPUTED_VALUE"""),"")</f>
        <v/>
      </c>
      <c r="D42651" s="5">
        <v>0.0</v>
      </c>
    </row>
    <row r="42652" ht="14.25" customHeight="1">
      <c r="A42652" s="5"/>
      <c r="B42652" s="5"/>
      <c r="C42652" s="5" t="str">
        <f>IFERROR(__xludf.DUMMYFUNCTION("""COMPUTED_VALUE"""),"")</f>
        <v/>
      </c>
      <c r="D42652" s="5">
        <v>0.0</v>
      </c>
    </row>
    <row r="42653" ht="14.25" customHeight="1">
      <c r="A42653" s="5"/>
      <c r="B42653" s="5"/>
      <c r="C42653" s="5" t="str">
        <f>IFERROR(__xludf.DUMMYFUNCTION("""COMPUTED_VALUE"""),"")</f>
        <v/>
      </c>
      <c r="D42653" s="5">
        <v>0.0</v>
      </c>
    </row>
    <row r="42654" ht="14.25" customHeight="1">
      <c r="A42654" s="5"/>
      <c r="B42654" s="5"/>
      <c r="C42654" s="5" t="str">
        <f>IFERROR(__xludf.DUMMYFUNCTION("""COMPUTED_VALUE"""),"")</f>
        <v/>
      </c>
      <c r="D42654" s="5">
        <v>0.0</v>
      </c>
    </row>
    <row r="42655" ht="14.25" customHeight="1">
      <c r="A42655" s="5"/>
      <c r="B42655" s="5"/>
      <c r="C42655" s="5" t="str">
        <f>IFERROR(__xludf.DUMMYFUNCTION("""COMPUTED_VALUE"""),"")</f>
        <v/>
      </c>
      <c r="D42655" s="5">
        <v>0.0</v>
      </c>
    </row>
    <row r="42656" ht="14.25" customHeight="1">
      <c r="A42656" s="5"/>
      <c r="B42656" s="5"/>
      <c r="C42656" s="5" t="str">
        <f>IFERROR(__xludf.DUMMYFUNCTION("""COMPUTED_VALUE"""),"")</f>
        <v/>
      </c>
      <c r="D42656" s="5">
        <v>0.0</v>
      </c>
    </row>
    <row r="42657" ht="14.25" customHeight="1">
      <c r="A42657" s="5"/>
      <c r="B42657" s="5"/>
      <c r="C42657" s="5" t="str">
        <f>IFERROR(__xludf.DUMMYFUNCTION("""COMPUTED_VALUE"""),"")</f>
        <v/>
      </c>
      <c r="D42657" s="5">
        <v>0.0</v>
      </c>
    </row>
    <row r="42658" ht="14.25" customHeight="1">
      <c r="A42658" s="5"/>
      <c r="B42658" s="5"/>
      <c r="C42658" s="5" t="str">
        <f>IFERROR(__xludf.DUMMYFUNCTION("""COMPUTED_VALUE"""),"")</f>
        <v/>
      </c>
      <c r="D42658" s="5">
        <v>0.0</v>
      </c>
    </row>
    <row r="42659" ht="14.25" customHeight="1">
      <c r="A42659" s="5"/>
      <c r="B42659" s="5"/>
      <c r="C42659" s="5" t="str">
        <f>IFERROR(__xludf.DUMMYFUNCTION("""COMPUTED_VALUE"""),"")</f>
        <v/>
      </c>
      <c r="D42659" s="5">
        <v>0.0</v>
      </c>
    </row>
    <row r="42660" ht="14.25" customHeight="1">
      <c r="A42660" s="5"/>
      <c r="B42660" s="5"/>
      <c r="C42660" s="5" t="str">
        <f>IFERROR(__xludf.DUMMYFUNCTION("""COMPUTED_VALUE"""),"")</f>
        <v/>
      </c>
      <c r="D42660" s="5">
        <v>0.0</v>
      </c>
    </row>
    <row r="42661" ht="14.25" customHeight="1">
      <c r="A42661" s="5"/>
      <c r="B42661" s="5"/>
      <c r="C42661" s="5" t="str">
        <f>IFERROR(__xludf.DUMMYFUNCTION("""COMPUTED_VALUE"""),"")</f>
        <v/>
      </c>
      <c r="D42661" s="5">
        <v>0.0</v>
      </c>
    </row>
    <row r="42662" ht="14.25" customHeight="1">
      <c r="A42662" s="5"/>
      <c r="B42662" s="5"/>
      <c r="C42662" s="5" t="str">
        <f>IFERROR(__xludf.DUMMYFUNCTION("""COMPUTED_VALUE"""),"")</f>
        <v/>
      </c>
      <c r="D42662" s="5">
        <v>0.0</v>
      </c>
    </row>
    <row r="42663" ht="14.25" customHeight="1">
      <c r="A42663" s="5"/>
      <c r="B42663" s="5"/>
      <c r="C42663" s="5" t="str">
        <f>IFERROR(__xludf.DUMMYFUNCTION("""COMPUTED_VALUE"""),"")</f>
        <v/>
      </c>
      <c r="D42663" s="5">
        <v>0.0</v>
      </c>
    </row>
    <row r="42664" ht="14.25" customHeight="1">
      <c r="A42664" s="5"/>
      <c r="B42664" s="5"/>
      <c r="C42664" s="5" t="str">
        <f>IFERROR(__xludf.DUMMYFUNCTION("""COMPUTED_VALUE"""),"")</f>
        <v/>
      </c>
      <c r="D42664" s="5">
        <v>0.0</v>
      </c>
    </row>
    <row r="42665" ht="14.25" customHeight="1">
      <c r="A42665" s="5"/>
      <c r="B42665" s="5"/>
      <c r="C42665" s="5" t="str">
        <f>IFERROR(__xludf.DUMMYFUNCTION("""COMPUTED_VALUE"""),"")</f>
        <v/>
      </c>
      <c r="D42665" s="5">
        <v>0.0</v>
      </c>
    </row>
    <row r="42666" ht="14.25" customHeight="1">
      <c r="A42666" s="5"/>
      <c r="B42666" s="5"/>
      <c r="C42666" s="5" t="str">
        <f>IFERROR(__xludf.DUMMYFUNCTION("""COMPUTED_VALUE"""),"")</f>
        <v/>
      </c>
      <c r="D42666" s="5">
        <v>0.0</v>
      </c>
    </row>
    <row r="42667" ht="14.25" customHeight="1">
      <c r="A42667" s="5"/>
      <c r="B42667" s="5"/>
      <c r="C42667" s="5" t="str">
        <f>IFERROR(__xludf.DUMMYFUNCTION("""COMPUTED_VALUE"""),"")</f>
        <v/>
      </c>
      <c r="D42667" s="5">
        <v>0.0</v>
      </c>
    </row>
    <row r="42668" ht="14.25" customHeight="1">
      <c r="A42668" s="5"/>
      <c r="B42668" s="5"/>
      <c r="C42668" s="5" t="str">
        <f>IFERROR(__xludf.DUMMYFUNCTION("""COMPUTED_VALUE"""),"")</f>
        <v/>
      </c>
      <c r="D42668" s="5">
        <v>0.0</v>
      </c>
    </row>
    <row r="42669" ht="14.25" customHeight="1">
      <c r="A42669" s="5"/>
      <c r="B42669" s="5"/>
      <c r="C42669" s="5" t="str">
        <f>IFERROR(__xludf.DUMMYFUNCTION("""COMPUTED_VALUE"""),"")</f>
        <v/>
      </c>
      <c r="D42669" s="5">
        <v>0.0</v>
      </c>
    </row>
    <row r="42670" ht="14.25" customHeight="1">
      <c r="A42670" s="5"/>
      <c r="B42670" s="5"/>
      <c r="C42670" s="5" t="str">
        <f>IFERROR(__xludf.DUMMYFUNCTION("""COMPUTED_VALUE"""),"")</f>
        <v/>
      </c>
      <c r="D42670" s="5">
        <v>0.0</v>
      </c>
    </row>
    <row r="42671" ht="14.25" customHeight="1">
      <c r="A42671" s="5"/>
      <c r="B42671" s="5"/>
      <c r="C42671" s="5" t="str">
        <f>IFERROR(__xludf.DUMMYFUNCTION("""COMPUTED_VALUE"""),"")</f>
        <v/>
      </c>
      <c r="D42671" s="5">
        <v>0.0</v>
      </c>
    </row>
    <row r="42672" ht="14.25" customHeight="1">
      <c r="A42672" s="5"/>
      <c r="B42672" s="5"/>
      <c r="C42672" s="5" t="str">
        <f>IFERROR(__xludf.DUMMYFUNCTION("""COMPUTED_VALUE"""),"")</f>
        <v/>
      </c>
      <c r="D42672" s="5">
        <v>0.0</v>
      </c>
    </row>
    <row r="42673" ht="14.25" customHeight="1">
      <c r="A42673" s="5"/>
      <c r="B42673" s="5"/>
      <c r="C42673" s="5" t="str">
        <f>IFERROR(__xludf.DUMMYFUNCTION("""COMPUTED_VALUE"""),"")</f>
        <v/>
      </c>
      <c r="D42673" s="5">
        <v>0.0</v>
      </c>
    </row>
    <row r="42674" ht="14.25" customHeight="1">
      <c r="A42674" s="5"/>
      <c r="B42674" s="5"/>
      <c r="C42674" s="5" t="str">
        <f>IFERROR(__xludf.DUMMYFUNCTION("""COMPUTED_VALUE"""),"")</f>
        <v/>
      </c>
      <c r="D42674" s="5">
        <v>0.0</v>
      </c>
    </row>
    <row r="42675" ht="14.25" customHeight="1">
      <c r="A42675" s="5"/>
      <c r="B42675" s="5"/>
      <c r="C42675" s="5" t="str">
        <f>IFERROR(__xludf.DUMMYFUNCTION("""COMPUTED_VALUE"""),"")</f>
        <v/>
      </c>
      <c r="D42675" s="5">
        <v>0.0</v>
      </c>
    </row>
    <row r="42676" ht="14.25" customHeight="1">
      <c r="A42676" s="5"/>
      <c r="B42676" s="5"/>
      <c r="C42676" s="5" t="str">
        <f>IFERROR(__xludf.DUMMYFUNCTION("""COMPUTED_VALUE"""),"")</f>
        <v/>
      </c>
      <c r="D42676" s="5">
        <v>0.0</v>
      </c>
    </row>
    <row r="42677" ht="14.25" customHeight="1">
      <c r="A42677" s="5"/>
      <c r="B42677" s="5"/>
      <c r="C42677" s="5" t="str">
        <f>IFERROR(__xludf.DUMMYFUNCTION("""COMPUTED_VALUE"""),"")</f>
        <v/>
      </c>
      <c r="D42677" s="5">
        <v>0.0</v>
      </c>
    </row>
    <row r="42678" ht="14.25" customHeight="1">
      <c r="A42678" s="5"/>
      <c r="B42678" s="5"/>
      <c r="C42678" s="5" t="str">
        <f>IFERROR(__xludf.DUMMYFUNCTION("""COMPUTED_VALUE"""),"")</f>
        <v/>
      </c>
      <c r="D42678" s="5">
        <v>0.0</v>
      </c>
    </row>
    <row r="42679" ht="14.25" customHeight="1">
      <c r="A42679" s="5"/>
      <c r="B42679" s="5"/>
      <c r="C42679" s="5" t="str">
        <f>IFERROR(__xludf.DUMMYFUNCTION("""COMPUTED_VALUE"""),"")</f>
        <v/>
      </c>
      <c r="D42679" s="5">
        <v>0.0</v>
      </c>
    </row>
    <row r="42680" ht="14.25" customHeight="1">
      <c r="A42680" s="5"/>
      <c r="B42680" s="5"/>
      <c r="C42680" s="5" t="str">
        <f>IFERROR(__xludf.DUMMYFUNCTION("""COMPUTED_VALUE"""),"")</f>
        <v/>
      </c>
      <c r="D42680" s="5">
        <v>0.0</v>
      </c>
    </row>
    <row r="42681" ht="14.25" customHeight="1">
      <c r="A42681" s="5"/>
      <c r="B42681" s="5"/>
      <c r="C42681" s="5" t="str">
        <f>IFERROR(__xludf.DUMMYFUNCTION("""COMPUTED_VALUE"""),"")</f>
        <v/>
      </c>
      <c r="D42681" s="5">
        <v>0.0</v>
      </c>
    </row>
    <row r="42682" ht="14.25" customHeight="1">
      <c r="A42682" s="5"/>
      <c r="B42682" s="5"/>
      <c r="C42682" s="5" t="str">
        <f>IFERROR(__xludf.DUMMYFUNCTION("""COMPUTED_VALUE"""),"")</f>
        <v/>
      </c>
      <c r="D42682" s="5">
        <v>0.0</v>
      </c>
    </row>
    <row r="42683" ht="14.25" customHeight="1">
      <c r="A42683" s="5"/>
      <c r="B42683" s="5"/>
      <c r="C42683" s="5" t="str">
        <f>IFERROR(__xludf.DUMMYFUNCTION("""COMPUTED_VALUE"""),"")</f>
        <v/>
      </c>
      <c r="D42683" s="5">
        <v>0.0</v>
      </c>
    </row>
    <row r="42684" ht="14.25" customHeight="1">
      <c r="A42684" s="5"/>
      <c r="B42684" s="5"/>
      <c r="C42684" s="5" t="str">
        <f>IFERROR(__xludf.DUMMYFUNCTION("""COMPUTED_VALUE"""),"")</f>
        <v/>
      </c>
      <c r="D42684" s="5">
        <v>0.0</v>
      </c>
    </row>
    <row r="42685" ht="14.25" customHeight="1">
      <c r="A42685" s="5"/>
      <c r="B42685" s="5"/>
      <c r="C42685" s="5" t="str">
        <f>IFERROR(__xludf.DUMMYFUNCTION("""COMPUTED_VALUE"""),"")</f>
        <v/>
      </c>
      <c r="D42685" s="5">
        <v>0.0</v>
      </c>
    </row>
    <row r="42686" ht="14.25" customHeight="1">
      <c r="A42686" s="5"/>
      <c r="B42686" s="5"/>
      <c r="C42686" s="5" t="str">
        <f>IFERROR(__xludf.DUMMYFUNCTION("""COMPUTED_VALUE"""),"")</f>
        <v/>
      </c>
      <c r="D42686" s="5">
        <v>0.0</v>
      </c>
    </row>
    <row r="42687" ht="14.25" customHeight="1">
      <c r="A42687" s="5"/>
      <c r="B42687" s="5"/>
      <c r="C42687" s="5" t="str">
        <f>IFERROR(__xludf.DUMMYFUNCTION("""COMPUTED_VALUE"""),"")</f>
        <v/>
      </c>
      <c r="D42687" s="5">
        <v>0.0</v>
      </c>
    </row>
    <row r="42688" ht="14.25" customHeight="1">
      <c r="A42688" s="5"/>
      <c r="B42688" s="5"/>
      <c r="C42688" s="5" t="str">
        <f>IFERROR(__xludf.DUMMYFUNCTION("""COMPUTED_VALUE"""),"")</f>
        <v/>
      </c>
      <c r="D42688" s="5">
        <v>0.0</v>
      </c>
    </row>
    <row r="42689" ht="14.25" customHeight="1">
      <c r="A42689" s="5"/>
      <c r="B42689" s="5"/>
      <c r="C42689" s="5" t="str">
        <f>IFERROR(__xludf.DUMMYFUNCTION("""COMPUTED_VALUE"""),"")</f>
        <v/>
      </c>
      <c r="D42689" s="5">
        <v>0.0</v>
      </c>
    </row>
    <row r="42690" ht="14.25" customHeight="1">
      <c r="A42690" s="5"/>
      <c r="B42690" s="5"/>
      <c r="C42690" s="5" t="str">
        <f>IFERROR(__xludf.DUMMYFUNCTION("""COMPUTED_VALUE"""),"")</f>
        <v/>
      </c>
      <c r="D42690" s="5">
        <v>0.0</v>
      </c>
    </row>
    <row r="42691" ht="14.25" customHeight="1">
      <c r="A42691" s="5"/>
      <c r="B42691" s="5"/>
      <c r="C42691" s="5" t="str">
        <f>IFERROR(__xludf.DUMMYFUNCTION("""COMPUTED_VALUE"""),"")</f>
        <v/>
      </c>
      <c r="D42691" s="5">
        <v>0.0</v>
      </c>
    </row>
    <row r="42692" ht="14.25" customHeight="1">
      <c r="A42692" s="5"/>
      <c r="B42692" s="5"/>
      <c r="C42692" s="5" t="str">
        <f>IFERROR(__xludf.DUMMYFUNCTION("""COMPUTED_VALUE"""),"")</f>
        <v/>
      </c>
      <c r="D42692" s="5">
        <v>0.0</v>
      </c>
    </row>
    <row r="42693" ht="14.25" customHeight="1">
      <c r="A42693" s="5"/>
      <c r="B42693" s="5"/>
      <c r="C42693" s="5" t="str">
        <f>IFERROR(__xludf.DUMMYFUNCTION("""COMPUTED_VALUE"""),"")</f>
        <v/>
      </c>
      <c r="D42693" s="5">
        <v>0.0</v>
      </c>
    </row>
    <row r="42694" ht="14.25" customHeight="1">
      <c r="A42694" s="5"/>
      <c r="B42694" s="5"/>
      <c r="C42694" s="5" t="str">
        <f>IFERROR(__xludf.DUMMYFUNCTION("""COMPUTED_VALUE"""),"")</f>
        <v/>
      </c>
      <c r="D42694" s="5">
        <v>0.0</v>
      </c>
    </row>
    <row r="42695" ht="14.25" customHeight="1">
      <c r="A42695" s="5"/>
      <c r="B42695" s="5"/>
      <c r="C42695" s="5" t="str">
        <f>IFERROR(__xludf.DUMMYFUNCTION("""COMPUTED_VALUE"""),"")</f>
        <v/>
      </c>
      <c r="D42695" s="5">
        <v>0.0</v>
      </c>
    </row>
    <row r="42696" ht="14.25" customHeight="1">
      <c r="A42696" s="5"/>
      <c r="B42696" s="5"/>
      <c r="C42696" s="5" t="str">
        <f>IFERROR(__xludf.DUMMYFUNCTION("""COMPUTED_VALUE"""),"")</f>
        <v/>
      </c>
      <c r="D42696" s="5">
        <v>0.0</v>
      </c>
    </row>
    <row r="42697" ht="14.25" customHeight="1">
      <c r="A42697" s="5"/>
      <c r="B42697" s="5"/>
      <c r="C42697" s="5" t="str">
        <f>IFERROR(__xludf.DUMMYFUNCTION("""COMPUTED_VALUE"""),"")</f>
        <v/>
      </c>
      <c r="D42697" s="5">
        <v>0.0</v>
      </c>
    </row>
    <row r="42698" ht="14.25" customHeight="1">
      <c r="A42698" s="5"/>
      <c r="B42698" s="5"/>
      <c r="C42698" s="5" t="str">
        <f>IFERROR(__xludf.DUMMYFUNCTION("""COMPUTED_VALUE"""),"")</f>
        <v/>
      </c>
      <c r="D42698" s="5">
        <v>0.0</v>
      </c>
    </row>
    <row r="42699" ht="14.25" customHeight="1">
      <c r="A42699" s="5"/>
      <c r="B42699" s="5"/>
      <c r="C42699" s="5" t="str">
        <f>IFERROR(__xludf.DUMMYFUNCTION("""COMPUTED_VALUE"""),"")</f>
        <v/>
      </c>
      <c r="D42699" s="5">
        <v>0.0</v>
      </c>
    </row>
    <row r="42700" ht="14.25" customHeight="1">
      <c r="A42700" s="5"/>
      <c r="B42700" s="5"/>
      <c r="C42700" s="5" t="str">
        <f>IFERROR(__xludf.DUMMYFUNCTION("""COMPUTED_VALUE"""),"")</f>
        <v/>
      </c>
      <c r="D42700" s="5">
        <v>0.0</v>
      </c>
    </row>
    <row r="42701" ht="14.25" customHeight="1">
      <c r="A42701" s="5"/>
      <c r="B42701" s="5"/>
      <c r="C42701" s="5" t="str">
        <f>IFERROR(__xludf.DUMMYFUNCTION("""COMPUTED_VALUE"""),"")</f>
        <v/>
      </c>
      <c r="D42701" s="5">
        <v>0.0</v>
      </c>
    </row>
    <row r="42702" ht="14.25" customHeight="1">
      <c r="A42702" s="5"/>
      <c r="B42702" s="5"/>
      <c r="C42702" s="5" t="str">
        <f>IFERROR(__xludf.DUMMYFUNCTION("""COMPUTED_VALUE"""),"")</f>
        <v/>
      </c>
      <c r="D42702" s="5">
        <v>0.0</v>
      </c>
    </row>
    <row r="42703" ht="14.25" customHeight="1">
      <c r="A42703" s="5"/>
      <c r="B42703" s="5"/>
      <c r="C42703" s="5" t="str">
        <f>IFERROR(__xludf.DUMMYFUNCTION("""COMPUTED_VALUE"""),"")</f>
        <v/>
      </c>
      <c r="D42703" s="5">
        <v>0.0</v>
      </c>
    </row>
    <row r="42704" ht="14.25" customHeight="1">
      <c r="A42704" s="5"/>
      <c r="B42704" s="5"/>
      <c r="C42704" s="5" t="str">
        <f>IFERROR(__xludf.DUMMYFUNCTION("""COMPUTED_VALUE"""),"")</f>
        <v/>
      </c>
      <c r="D42704" s="5">
        <v>0.0</v>
      </c>
    </row>
    <row r="42705" ht="14.25" customHeight="1">
      <c r="A42705" s="5"/>
      <c r="B42705" s="5"/>
      <c r="C42705" s="5" t="str">
        <f>IFERROR(__xludf.DUMMYFUNCTION("""COMPUTED_VALUE"""),"")</f>
        <v/>
      </c>
      <c r="D42705" s="5">
        <v>0.0</v>
      </c>
    </row>
    <row r="42706" ht="14.25" customHeight="1">
      <c r="A42706" s="5"/>
      <c r="B42706" s="5"/>
      <c r="C42706" s="5" t="str">
        <f>IFERROR(__xludf.DUMMYFUNCTION("""COMPUTED_VALUE"""),"")</f>
        <v/>
      </c>
      <c r="D42706" s="5">
        <v>0.0</v>
      </c>
    </row>
    <row r="42707" ht="14.25" customHeight="1">
      <c r="A42707" s="5"/>
      <c r="B42707" s="5"/>
      <c r="C42707" s="5" t="str">
        <f>IFERROR(__xludf.DUMMYFUNCTION("""COMPUTED_VALUE"""),"")</f>
        <v/>
      </c>
      <c r="D42707" s="5">
        <v>0.0</v>
      </c>
    </row>
    <row r="42708" ht="14.25" customHeight="1">
      <c r="A42708" s="5"/>
      <c r="B42708" s="5"/>
      <c r="C42708" s="5" t="str">
        <f>IFERROR(__xludf.DUMMYFUNCTION("""COMPUTED_VALUE"""),"")</f>
        <v/>
      </c>
      <c r="D42708" s="5">
        <v>0.0</v>
      </c>
    </row>
    <row r="42709" ht="14.25" customHeight="1">
      <c r="A42709" s="5"/>
      <c r="B42709" s="5"/>
      <c r="C42709" s="5" t="str">
        <f>IFERROR(__xludf.DUMMYFUNCTION("""COMPUTED_VALUE"""),"")</f>
        <v/>
      </c>
      <c r="D42709" s="5">
        <v>0.0</v>
      </c>
    </row>
    <row r="42710" ht="14.25" customHeight="1">
      <c r="A42710" s="5"/>
      <c r="B42710" s="5"/>
      <c r="C42710" s="5" t="str">
        <f>IFERROR(__xludf.DUMMYFUNCTION("""COMPUTED_VALUE"""),"")</f>
        <v/>
      </c>
      <c r="D42710" s="5">
        <v>0.0</v>
      </c>
    </row>
    <row r="42711" ht="14.25" customHeight="1">
      <c r="A42711" s="5"/>
      <c r="B42711" s="5"/>
      <c r="C42711" s="5" t="str">
        <f>IFERROR(__xludf.DUMMYFUNCTION("""COMPUTED_VALUE"""),"")</f>
        <v/>
      </c>
      <c r="D42711" s="5">
        <v>0.0</v>
      </c>
    </row>
    <row r="42712" ht="14.25" customHeight="1">
      <c r="A42712" s="5"/>
      <c r="B42712" s="5"/>
      <c r="C42712" s="5" t="str">
        <f>IFERROR(__xludf.DUMMYFUNCTION("""COMPUTED_VALUE"""),"")</f>
        <v/>
      </c>
      <c r="D42712" s="5">
        <v>0.0</v>
      </c>
    </row>
    <row r="42713" ht="14.25" customHeight="1">
      <c r="A42713" s="5"/>
      <c r="B42713" s="5"/>
      <c r="C42713" s="5" t="str">
        <f>IFERROR(__xludf.DUMMYFUNCTION("""COMPUTED_VALUE"""),"")</f>
        <v/>
      </c>
      <c r="D42713" s="5">
        <v>0.0</v>
      </c>
    </row>
    <row r="42714" ht="14.25" customHeight="1">
      <c r="A42714" s="5"/>
      <c r="B42714" s="5"/>
      <c r="C42714" s="5" t="str">
        <f>IFERROR(__xludf.DUMMYFUNCTION("""COMPUTED_VALUE"""),"")</f>
        <v/>
      </c>
      <c r="D42714" s="5">
        <v>0.0</v>
      </c>
    </row>
    <row r="42715" ht="14.25" customHeight="1">
      <c r="A42715" s="5"/>
      <c r="B42715" s="5"/>
      <c r="C42715" s="5" t="str">
        <f>IFERROR(__xludf.DUMMYFUNCTION("""COMPUTED_VALUE"""),"")</f>
        <v/>
      </c>
      <c r="D42715" s="5">
        <v>0.0</v>
      </c>
    </row>
    <row r="42716" ht="14.25" customHeight="1">
      <c r="A42716" s="5"/>
      <c r="B42716" s="5"/>
      <c r="C42716" s="5" t="str">
        <f>IFERROR(__xludf.DUMMYFUNCTION("""COMPUTED_VALUE"""),"")</f>
        <v/>
      </c>
      <c r="D42716" s="5">
        <v>0.0</v>
      </c>
    </row>
    <row r="42717" ht="14.25" customHeight="1">
      <c r="A42717" s="5"/>
      <c r="B42717" s="5"/>
      <c r="C42717" s="5" t="str">
        <f>IFERROR(__xludf.DUMMYFUNCTION("""COMPUTED_VALUE"""),"")</f>
        <v/>
      </c>
      <c r="D42717" s="5">
        <v>0.0</v>
      </c>
    </row>
    <row r="42718" ht="14.25" customHeight="1">
      <c r="A42718" s="5"/>
      <c r="B42718" s="5"/>
      <c r="C42718" s="5" t="str">
        <f>IFERROR(__xludf.DUMMYFUNCTION("""COMPUTED_VALUE"""),"")</f>
        <v/>
      </c>
      <c r="D42718" s="5">
        <v>0.0</v>
      </c>
    </row>
    <row r="42719" ht="14.25" customHeight="1">
      <c r="A42719" s="5"/>
      <c r="B42719" s="5"/>
      <c r="C42719" s="5" t="str">
        <f>IFERROR(__xludf.DUMMYFUNCTION("""COMPUTED_VALUE"""),"")</f>
        <v/>
      </c>
      <c r="D42719" s="5">
        <v>0.0</v>
      </c>
    </row>
    <row r="42720" ht="14.25" customHeight="1">
      <c r="A42720" s="5"/>
      <c r="B42720" s="5"/>
      <c r="C42720" s="5" t="str">
        <f>IFERROR(__xludf.DUMMYFUNCTION("""COMPUTED_VALUE"""),"")</f>
        <v/>
      </c>
      <c r="D42720" s="5">
        <v>0.0</v>
      </c>
    </row>
    <row r="42721" ht="14.25" customHeight="1">
      <c r="A42721" s="5"/>
      <c r="B42721" s="5"/>
      <c r="C42721" s="5" t="str">
        <f>IFERROR(__xludf.DUMMYFUNCTION("""COMPUTED_VALUE"""),"")</f>
        <v/>
      </c>
      <c r="D42721" s="5">
        <v>0.0</v>
      </c>
    </row>
    <row r="42722" ht="14.25" customHeight="1">
      <c r="A42722" s="5"/>
      <c r="B42722" s="5"/>
      <c r="C42722" s="5" t="str">
        <f>IFERROR(__xludf.DUMMYFUNCTION("""COMPUTED_VALUE"""),"")</f>
        <v/>
      </c>
      <c r="D42722" s="5">
        <v>0.0</v>
      </c>
    </row>
    <row r="42723" ht="14.25" customHeight="1">
      <c r="A42723" s="5"/>
      <c r="B42723" s="5"/>
      <c r="C42723" s="5" t="str">
        <f>IFERROR(__xludf.DUMMYFUNCTION("""COMPUTED_VALUE"""),"")</f>
        <v/>
      </c>
      <c r="D42723" s="5">
        <v>0.0</v>
      </c>
    </row>
    <row r="42724" ht="14.25" customHeight="1">
      <c r="A42724" s="5"/>
      <c r="B42724" s="5"/>
      <c r="C42724" s="5" t="str">
        <f>IFERROR(__xludf.DUMMYFUNCTION("""COMPUTED_VALUE"""),"")</f>
        <v/>
      </c>
      <c r="D42724" s="5">
        <v>0.0</v>
      </c>
    </row>
    <row r="42725" ht="14.25" customHeight="1">
      <c r="A42725" s="5"/>
      <c r="B42725" s="5"/>
      <c r="C42725" s="5" t="str">
        <f>IFERROR(__xludf.DUMMYFUNCTION("""COMPUTED_VALUE"""),"")</f>
        <v/>
      </c>
      <c r="D42725" s="5">
        <v>0.0</v>
      </c>
    </row>
    <row r="42726" ht="14.25" customHeight="1">
      <c r="A42726" s="5"/>
      <c r="B42726" s="5"/>
      <c r="C42726" s="5" t="str">
        <f>IFERROR(__xludf.DUMMYFUNCTION("""COMPUTED_VALUE"""),"")</f>
        <v/>
      </c>
      <c r="D42726" s="5">
        <v>0.0</v>
      </c>
    </row>
    <row r="42727" ht="14.25" customHeight="1">
      <c r="A42727" s="5"/>
      <c r="B42727" s="5"/>
      <c r="C42727" s="5" t="str">
        <f>IFERROR(__xludf.DUMMYFUNCTION("""COMPUTED_VALUE"""),"")</f>
        <v/>
      </c>
      <c r="D42727" s="5">
        <v>0.0</v>
      </c>
    </row>
    <row r="42728" ht="14.25" customHeight="1">
      <c r="A42728" s="5"/>
      <c r="B42728" s="5"/>
      <c r="C42728" s="5" t="str">
        <f>IFERROR(__xludf.DUMMYFUNCTION("""COMPUTED_VALUE"""),"")</f>
        <v/>
      </c>
      <c r="D42728" s="5">
        <v>0.0</v>
      </c>
    </row>
    <row r="42729" ht="14.25" customHeight="1">
      <c r="A42729" s="5"/>
      <c r="B42729" s="5"/>
      <c r="C42729" s="5" t="str">
        <f>IFERROR(__xludf.DUMMYFUNCTION("""COMPUTED_VALUE"""),"")</f>
        <v/>
      </c>
      <c r="D42729" s="5">
        <v>0.0</v>
      </c>
    </row>
    <row r="42730" ht="14.25" customHeight="1">
      <c r="A42730" s="5"/>
      <c r="B42730" s="5"/>
      <c r="C42730" s="5" t="str">
        <f>IFERROR(__xludf.DUMMYFUNCTION("""COMPUTED_VALUE"""),"")</f>
        <v/>
      </c>
      <c r="D42730" s="5">
        <v>0.0</v>
      </c>
    </row>
    <row r="42731" ht="14.25" customHeight="1">
      <c r="A42731" s="5"/>
      <c r="B42731" s="5"/>
      <c r="C42731" s="5" t="str">
        <f>IFERROR(__xludf.DUMMYFUNCTION("""COMPUTED_VALUE"""),"")</f>
        <v/>
      </c>
      <c r="D42731" s="5">
        <v>0.0</v>
      </c>
    </row>
    <row r="42732" ht="14.25" customHeight="1">
      <c r="A42732" s="5"/>
      <c r="B42732" s="5"/>
      <c r="C42732" s="5" t="str">
        <f>IFERROR(__xludf.DUMMYFUNCTION("""COMPUTED_VALUE"""),"")</f>
        <v/>
      </c>
      <c r="D42732" s="5">
        <v>0.0</v>
      </c>
    </row>
    <row r="42733" ht="14.25" customHeight="1">
      <c r="A42733" s="5"/>
      <c r="B42733" s="5"/>
      <c r="C42733" s="5" t="str">
        <f>IFERROR(__xludf.DUMMYFUNCTION("""COMPUTED_VALUE"""),"")</f>
        <v/>
      </c>
      <c r="D42733" s="5">
        <v>0.0</v>
      </c>
    </row>
    <row r="42734" ht="14.25" customHeight="1">
      <c r="A42734" s="5"/>
      <c r="B42734" s="5"/>
      <c r="C42734" s="5" t="str">
        <f>IFERROR(__xludf.DUMMYFUNCTION("""COMPUTED_VALUE"""),"")</f>
        <v/>
      </c>
      <c r="D42734" s="5">
        <v>0.0</v>
      </c>
    </row>
    <row r="42735" ht="14.25" customHeight="1">
      <c r="A42735" s="5"/>
      <c r="B42735" s="5"/>
      <c r="C42735" s="5" t="str">
        <f>IFERROR(__xludf.DUMMYFUNCTION("""COMPUTED_VALUE"""),"")</f>
        <v/>
      </c>
      <c r="D42735" s="5">
        <v>0.0</v>
      </c>
    </row>
    <row r="42736" ht="14.25" customHeight="1">
      <c r="A42736" s="5"/>
      <c r="B42736" s="5"/>
      <c r="C42736" s="5" t="str">
        <f>IFERROR(__xludf.DUMMYFUNCTION("""COMPUTED_VALUE"""),"")</f>
        <v/>
      </c>
      <c r="D42736" s="5">
        <v>0.0</v>
      </c>
    </row>
    <row r="42737" ht="14.25" customHeight="1">
      <c r="A42737" s="5"/>
      <c r="B42737" s="5"/>
      <c r="C42737" s="5" t="str">
        <f>IFERROR(__xludf.DUMMYFUNCTION("""COMPUTED_VALUE"""),"")</f>
        <v/>
      </c>
      <c r="D42737" s="5">
        <v>0.0</v>
      </c>
    </row>
    <row r="42738" ht="14.25" customHeight="1">
      <c r="A42738" s="5"/>
      <c r="B42738" s="5"/>
      <c r="C42738" s="5" t="str">
        <f>IFERROR(__xludf.DUMMYFUNCTION("""COMPUTED_VALUE"""),"")</f>
        <v/>
      </c>
      <c r="D42738" s="5">
        <v>0.0</v>
      </c>
    </row>
    <row r="42739" ht="14.25" customHeight="1">
      <c r="A42739" s="5"/>
      <c r="B42739" s="5"/>
      <c r="C42739" s="5" t="str">
        <f>IFERROR(__xludf.DUMMYFUNCTION("""COMPUTED_VALUE"""),"")</f>
        <v/>
      </c>
      <c r="D42739" s="5">
        <v>0.0</v>
      </c>
    </row>
    <row r="42740" ht="14.25" customHeight="1">
      <c r="A42740" s="5"/>
      <c r="B42740" s="5"/>
      <c r="C42740" s="5" t="str">
        <f>IFERROR(__xludf.DUMMYFUNCTION("""COMPUTED_VALUE"""),"")</f>
        <v/>
      </c>
      <c r="D42740" s="5">
        <v>0.0</v>
      </c>
    </row>
    <row r="42741" ht="14.25" customHeight="1">
      <c r="A42741" s="5"/>
      <c r="B42741" s="5"/>
      <c r="C42741" s="5" t="str">
        <f>IFERROR(__xludf.DUMMYFUNCTION("""COMPUTED_VALUE"""),"")</f>
        <v/>
      </c>
      <c r="D42741" s="5">
        <v>0.0</v>
      </c>
    </row>
    <row r="42742" ht="14.25" customHeight="1">
      <c r="A42742" s="5"/>
      <c r="B42742" s="5"/>
      <c r="C42742" s="5" t="str">
        <f>IFERROR(__xludf.DUMMYFUNCTION("""COMPUTED_VALUE"""),"")</f>
        <v/>
      </c>
      <c r="D42742" s="5">
        <v>0.0</v>
      </c>
    </row>
    <row r="42743" ht="14.25" customHeight="1">
      <c r="A42743" s="5"/>
      <c r="B42743" s="5"/>
      <c r="C42743" s="5" t="str">
        <f>IFERROR(__xludf.DUMMYFUNCTION("""COMPUTED_VALUE"""),"")</f>
        <v/>
      </c>
      <c r="D42743" s="5">
        <v>0.0</v>
      </c>
    </row>
    <row r="42744" ht="14.25" customHeight="1">
      <c r="A42744" s="5"/>
      <c r="B42744" s="5"/>
      <c r="C42744" s="5" t="str">
        <f>IFERROR(__xludf.DUMMYFUNCTION("""COMPUTED_VALUE"""),"")</f>
        <v/>
      </c>
      <c r="D42744" s="5">
        <v>0.0</v>
      </c>
    </row>
    <row r="42745" ht="14.25" customHeight="1">
      <c r="A42745" s="5"/>
      <c r="B42745" s="5"/>
      <c r="C42745" s="5" t="str">
        <f>IFERROR(__xludf.DUMMYFUNCTION("""COMPUTED_VALUE"""),"")</f>
        <v/>
      </c>
      <c r="D42745" s="5">
        <v>0.0</v>
      </c>
    </row>
    <row r="42746" ht="14.25" customHeight="1">
      <c r="A42746" s="5"/>
      <c r="B42746" s="5"/>
      <c r="C42746" s="5" t="str">
        <f>IFERROR(__xludf.DUMMYFUNCTION("""COMPUTED_VALUE"""),"")</f>
        <v/>
      </c>
      <c r="D42746" s="5">
        <v>0.0</v>
      </c>
    </row>
    <row r="42747" ht="14.25" customHeight="1">
      <c r="A42747" s="5"/>
      <c r="B42747" s="5"/>
      <c r="C42747" s="5" t="str">
        <f>IFERROR(__xludf.DUMMYFUNCTION("""COMPUTED_VALUE"""),"")</f>
        <v/>
      </c>
      <c r="D42747" s="5">
        <v>0.0</v>
      </c>
    </row>
    <row r="42748" ht="14.25" customHeight="1">
      <c r="A42748" s="5"/>
      <c r="B42748" s="5"/>
      <c r="C42748" s="5" t="str">
        <f>IFERROR(__xludf.DUMMYFUNCTION("""COMPUTED_VALUE"""),"")</f>
        <v/>
      </c>
      <c r="D42748" s="5">
        <v>0.0</v>
      </c>
    </row>
    <row r="42749" ht="14.25" customHeight="1">
      <c r="A42749" s="5"/>
      <c r="B42749" s="5"/>
      <c r="C42749" s="5" t="str">
        <f>IFERROR(__xludf.DUMMYFUNCTION("""COMPUTED_VALUE"""),"")</f>
        <v/>
      </c>
      <c r="D42749" s="5">
        <v>0.0</v>
      </c>
    </row>
    <row r="42750" ht="14.25" customHeight="1">
      <c r="A42750" s="5"/>
      <c r="B42750" s="5"/>
      <c r="C42750" s="5" t="str">
        <f>IFERROR(__xludf.DUMMYFUNCTION("""COMPUTED_VALUE"""),"")</f>
        <v/>
      </c>
      <c r="D42750" s="5">
        <v>0.0</v>
      </c>
    </row>
    <row r="42751" ht="14.25" customHeight="1">
      <c r="A42751" s="5"/>
      <c r="B42751" s="5"/>
      <c r="C42751" s="5" t="str">
        <f>IFERROR(__xludf.DUMMYFUNCTION("""COMPUTED_VALUE"""),"")</f>
        <v/>
      </c>
      <c r="D42751" s="5">
        <v>0.0</v>
      </c>
    </row>
    <row r="42752" ht="14.25" customHeight="1">
      <c r="A42752" s="5"/>
      <c r="B42752" s="5"/>
      <c r="C42752" s="5" t="str">
        <f>IFERROR(__xludf.DUMMYFUNCTION("""COMPUTED_VALUE"""),"")</f>
        <v/>
      </c>
      <c r="D42752" s="5">
        <v>0.0</v>
      </c>
    </row>
    <row r="42753" ht="14.25" customHeight="1">
      <c r="A42753" s="5"/>
      <c r="B42753" s="5"/>
      <c r="C42753" s="5" t="str">
        <f>IFERROR(__xludf.DUMMYFUNCTION("""COMPUTED_VALUE"""),"")</f>
        <v/>
      </c>
      <c r="D42753" s="5">
        <v>0.0</v>
      </c>
    </row>
    <row r="42754" ht="14.25" customHeight="1">
      <c r="A42754" s="5"/>
      <c r="B42754" s="5"/>
      <c r="C42754" s="5" t="str">
        <f>IFERROR(__xludf.DUMMYFUNCTION("""COMPUTED_VALUE"""),"")</f>
        <v/>
      </c>
      <c r="D42754" s="5">
        <v>0.0</v>
      </c>
    </row>
    <row r="42755" ht="14.25" customHeight="1">
      <c r="A42755" s="5"/>
      <c r="B42755" s="5"/>
      <c r="C42755" s="5" t="str">
        <f>IFERROR(__xludf.DUMMYFUNCTION("""COMPUTED_VALUE"""),"")</f>
        <v/>
      </c>
      <c r="D42755" s="5">
        <v>0.0</v>
      </c>
    </row>
    <row r="42756" ht="14.25" customHeight="1">
      <c r="A42756" s="5"/>
      <c r="B42756" s="5"/>
      <c r="C42756" s="5" t="str">
        <f>IFERROR(__xludf.DUMMYFUNCTION("""COMPUTED_VALUE"""),"")</f>
        <v/>
      </c>
      <c r="D42756" s="5">
        <v>0.0</v>
      </c>
    </row>
    <row r="42757" ht="14.25" customHeight="1">
      <c r="A42757" s="5"/>
      <c r="B42757" s="5"/>
      <c r="C42757" s="5" t="str">
        <f>IFERROR(__xludf.DUMMYFUNCTION("""COMPUTED_VALUE"""),"")</f>
        <v/>
      </c>
      <c r="D42757" s="5">
        <v>0.0</v>
      </c>
    </row>
    <row r="42758" ht="14.25" customHeight="1">
      <c r="A42758" s="5"/>
      <c r="B42758" s="5"/>
      <c r="C42758" s="5" t="str">
        <f>IFERROR(__xludf.DUMMYFUNCTION("""COMPUTED_VALUE"""),"")</f>
        <v/>
      </c>
      <c r="D42758" s="5">
        <v>0.0</v>
      </c>
    </row>
    <row r="42759" ht="14.25" customHeight="1">
      <c r="A42759" s="5"/>
      <c r="B42759" s="5"/>
      <c r="C42759" s="5" t="str">
        <f>IFERROR(__xludf.DUMMYFUNCTION("""COMPUTED_VALUE"""),"")</f>
        <v/>
      </c>
      <c r="D42759" s="5">
        <v>0.0</v>
      </c>
    </row>
    <row r="42760" ht="14.25" customHeight="1">
      <c r="A42760" s="5"/>
      <c r="B42760" s="5"/>
      <c r="C42760" s="5" t="str">
        <f>IFERROR(__xludf.DUMMYFUNCTION("""COMPUTED_VALUE"""),"")</f>
        <v/>
      </c>
      <c r="D42760" s="5">
        <v>0.0</v>
      </c>
    </row>
    <row r="42761" ht="14.25" customHeight="1">
      <c r="A42761" s="5"/>
      <c r="B42761" s="5"/>
      <c r="C42761" s="5" t="str">
        <f>IFERROR(__xludf.DUMMYFUNCTION("""COMPUTED_VALUE"""),"")</f>
        <v/>
      </c>
      <c r="D42761" s="5">
        <v>0.0</v>
      </c>
    </row>
    <row r="42762" ht="14.25" customHeight="1">
      <c r="A42762" s="5"/>
      <c r="B42762" s="5"/>
      <c r="C42762" s="5" t="str">
        <f>IFERROR(__xludf.DUMMYFUNCTION("""COMPUTED_VALUE"""),"")</f>
        <v/>
      </c>
      <c r="D42762" s="5">
        <v>0.0</v>
      </c>
    </row>
    <row r="42763" ht="14.25" customHeight="1">
      <c r="A42763" s="5"/>
      <c r="B42763" s="5"/>
      <c r="C42763" s="5" t="str">
        <f>IFERROR(__xludf.DUMMYFUNCTION("""COMPUTED_VALUE"""),"")</f>
        <v/>
      </c>
      <c r="D42763" s="5">
        <v>0.0</v>
      </c>
    </row>
    <row r="42764" ht="14.25" customHeight="1">
      <c r="A42764" s="5"/>
      <c r="B42764" s="5"/>
      <c r="C42764" s="5" t="str">
        <f>IFERROR(__xludf.DUMMYFUNCTION("""COMPUTED_VALUE"""),"")</f>
        <v/>
      </c>
      <c r="D42764" s="5">
        <v>0.0</v>
      </c>
    </row>
    <row r="42765" ht="14.25" customHeight="1">
      <c r="A42765" s="5"/>
      <c r="B42765" s="5"/>
      <c r="C42765" s="5" t="str">
        <f>IFERROR(__xludf.DUMMYFUNCTION("""COMPUTED_VALUE"""),"")</f>
        <v/>
      </c>
      <c r="D42765" s="5">
        <v>0.0</v>
      </c>
    </row>
    <row r="42766" ht="14.25" customHeight="1">
      <c r="A42766" s="5"/>
      <c r="B42766" s="5"/>
      <c r="C42766" s="5" t="str">
        <f>IFERROR(__xludf.DUMMYFUNCTION("""COMPUTED_VALUE"""),"")</f>
        <v/>
      </c>
      <c r="D42766" s="5">
        <v>0.0</v>
      </c>
    </row>
    <row r="42767" ht="14.25" customHeight="1">
      <c r="A42767" s="5"/>
      <c r="B42767" s="5"/>
      <c r="C42767" s="5" t="str">
        <f>IFERROR(__xludf.DUMMYFUNCTION("""COMPUTED_VALUE"""),"")</f>
        <v/>
      </c>
      <c r="D42767" s="5">
        <v>0.0</v>
      </c>
    </row>
    <row r="42768" ht="14.25" customHeight="1">
      <c r="A42768" s="5"/>
      <c r="B42768" s="5"/>
      <c r="C42768" s="5" t="str">
        <f>IFERROR(__xludf.DUMMYFUNCTION("""COMPUTED_VALUE"""),"")</f>
        <v/>
      </c>
      <c r="D42768" s="5">
        <v>0.0</v>
      </c>
    </row>
    <row r="42769" ht="14.25" customHeight="1">
      <c r="A42769" s="5"/>
      <c r="B42769" s="5"/>
      <c r="C42769" s="5" t="str">
        <f>IFERROR(__xludf.DUMMYFUNCTION("""COMPUTED_VALUE"""),"")</f>
        <v/>
      </c>
      <c r="D42769" s="5">
        <v>0.0</v>
      </c>
    </row>
    <row r="42770" ht="14.25" customHeight="1">
      <c r="A42770" s="5"/>
      <c r="B42770" s="5"/>
      <c r="C42770" s="5" t="str">
        <f>IFERROR(__xludf.DUMMYFUNCTION("""COMPUTED_VALUE"""),"")</f>
        <v/>
      </c>
      <c r="D42770" s="5">
        <v>0.0</v>
      </c>
    </row>
    <row r="42771" ht="14.25" customHeight="1">
      <c r="A42771" s="5"/>
      <c r="B42771" s="5"/>
      <c r="C42771" s="5" t="str">
        <f>IFERROR(__xludf.DUMMYFUNCTION("""COMPUTED_VALUE"""),"")</f>
        <v/>
      </c>
      <c r="D42771" s="5">
        <v>0.0</v>
      </c>
    </row>
    <row r="42772" ht="14.25" customHeight="1">
      <c r="A42772" s="5"/>
      <c r="B42772" s="5"/>
      <c r="C42772" s="5" t="str">
        <f>IFERROR(__xludf.DUMMYFUNCTION("""COMPUTED_VALUE"""),"")</f>
        <v/>
      </c>
      <c r="D42772" s="5">
        <v>0.0</v>
      </c>
    </row>
    <row r="42773" ht="14.25" customHeight="1">
      <c r="A42773" s="5"/>
      <c r="B42773" s="5"/>
      <c r="C42773" s="5" t="str">
        <f>IFERROR(__xludf.DUMMYFUNCTION("""COMPUTED_VALUE"""),"")</f>
        <v/>
      </c>
      <c r="D42773" s="5">
        <v>0.0</v>
      </c>
    </row>
    <row r="42774" ht="14.25" customHeight="1">
      <c r="A42774" s="5"/>
      <c r="B42774" s="5"/>
      <c r="C42774" s="5" t="str">
        <f>IFERROR(__xludf.DUMMYFUNCTION("""COMPUTED_VALUE"""),"")</f>
        <v/>
      </c>
      <c r="D42774" s="5">
        <v>0.0</v>
      </c>
    </row>
    <row r="42775" ht="14.25" customHeight="1">
      <c r="A42775" s="5"/>
      <c r="B42775" s="5"/>
      <c r="C42775" s="5" t="str">
        <f>IFERROR(__xludf.DUMMYFUNCTION("""COMPUTED_VALUE"""),"")</f>
        <v/>
      </c>
      <c r="D42775" s="5">
        <v>0.0</v>
      </c>
    </row>
    <row r="42776" ht="14.25" customHeight="1">
      <c r="A42776" s="5"/>
      <c r="B42776" s="5"/>
      <c r="C42776" s="5" t="str">
        <f>IFERROR(__xludf.DUMMYFUNCTION("""COMPUTED_VALUE"""),"")</f>
        <v/>
      </c>
      <c r="D42776" s="5">
        <v>0.0</v>
      </c>
    </row>
    <row r="42777" ht="14.25" customHeight="1">
      <c r="A42777" s="5"/>
      <c r="B42777" s="5"/>
      <c r="C42777" s="5" t="str">
        <f>IFERROR(__xludf.DUMMYFUNCTION("""COMPUTED_VALUE"""),"")</f>
        <v/>
      </c>
      <c r="D42777" s="5">
        <v>0.0</v>
      </c>
    </row>
    <row r="42778" ht="14.25" customHeight="1">
      <c r="A42778" s="5"/>
      <c r="B42778" s="5"/>
      <c r="C42778" s="5" t="str">
        <f>IFERROR(__xludf.DUMMYFUNCTION("""COMPUTED_VALUE"""),"")</f>
        <v/>
      </c>
      <c r="D42778" s="5">
        <v>0.0</v>
      </c>
    </row>
    <row r="42779" ht="14.25" customHeight="1">
      <c r="A42779" s="5"/>
      <c r="B42779" s="5"/>
      <c r="C42779" s="5" t="str">
        <f>IFERROR(__xludf.DUMMYFUNCTION("""COMPUTED_VALUE"""),"")</f>
        <v/>
      </c>
      <c r="D42779" s="5">
        <v>0.0</v>
      </c>
    </row>
    <row r="42780" ht="14.25" customHeight="1">
      <c r="A42780" s="5"/>
      <c r="B42780" s="5"/>
      <c r="C42780" s="5" t="str">
        <f>IFERROR(__xludf.DUMMYFUNCTION("""COMPUTED_VALUE"""),"")</f>
        <v/>
      </c>
      <c r="D42780" s="5">
        <v>0.0</v>
      </c>
    </row>
    <row r="42781" ht="14.25" customHeight="1">
      <c r="A42781" s="5"/>
      <c r="B42781" s="5"/>
      <c r="C42781" s="5" t="str">
        <f>IFERROR(__xludf.DUMMYFUNCTION("""COMPUTED_VALUE"""),"")</f>
        <v/>
      </c>
      <c r="D42781" s="5">
        <v>0.0</v>
      </c>
    </row>
    <row r="42782" ht="14.25" customHeight="1">
      <c r="A42782" s="5"/>
      <c r="B42782" s="5"/>
      <c r="C42782" s="5" t="str">
        <f>IFERROR(__xludf.DUMMYFUNCTION("""COMPUTED_VALUE"""),"")</f>
        <v/>
      </c>
      <c r="D42782" s="5">
        <v>0.0</v>
      </c>
    </row>
    <row r="42783" ht="14.25" customHeight="1">
      <c r="A42783" s="5"/>
      <c r="B42783" s="5"/>
      <c r="C42783" s="5" t="str">
        <f>IFERROR(__xludf.DUMMYFUNCTION("""COMPUTED_VALUE"""),"")</f>
        <v/>
      </c>
      <c r="D42783" s="5">
        <v>0.0</v>
      </c>
    </row>
    <row r="42784" ht="14.25" customHeight="1">
      <c r="A42784" s="5"/>
      <c r="B42784" s="5"/>
      <c r="C42784" s="5" t="str">
        <f>IFERROR(__xludf.DUMMYFUNCTION("""COMPUTED_VALUE"""),"")</f>
        <v/>
      </c>
      <c r="D42784" s="5">
        <v>0.0</v>
      </c>
    </row>
    <row r="42785" ht="14.25" customHeight="1">
      <c r="A42785" s="5"/>
      <c r="B42785" s="5"/>
      <c r="C42785" s="5" t="str">
        <f>IFERROR(__xludf.DUMMYFUNCTION("""COMPUTED_VALUE"""),"")</f>
        <v/>
      </c>
      <c r="D42785" s="5">
        <v>0.0</v>
      </c>
    </row>
    <row r="42786" ht="14.25" customHeight="1">
      <c r="A42786" s="5"/>
      <c r="B42786" s="5"/>
      <c r="C42786" s="5" t="str">
        <f>IFERROR(__xludf.DUMMYFUNCTION("""COMPUTED_VALUE"""),"")</f>
        <v/>
      </c>
      <c r="D42786" s="5">
        <v>0.0</v>
      </c>
    </row>
    <row r="42787" ht="14.25" customHeight="1">
      <c r="A42787" s="5"/>
      <c r="B42787" s="5"/>
      <c r="C42787" s="5" t="str">
        <f>IFERROR(__xludf.DUMMYFUNCTION("""COMPUTED_VALUE"""),"")</f>
        <v/>
      </c>
      <c r="D42787" s="5">
        <v>0.0</v>
      </c>
    </row>
    <row r="42788" ht="14.25" customHeight="1">
      <c r="A42788" s="5"/>
      <c r="B42788" s="5"/>
      <c r="C42788" s="5" t="str">
        <f>IFERROR(__xludf.DUMMYFUNCTION("""COMPUTED_VALUE"""),"")</f>
        <v/>
      </c>
      <c r="D42788" s="5">
        <v>0.0</v>
      </c>
    </row>
    <row r="42789" ht="14.25" customHeight="1">
      <c r="A42789" s="5"/>
      <c r="B42789" s="5"/>
      <c r="C42789" s="5" t="str">
        <f>IFERROR(__xludf.DUMMYFUNCTION("""COMPUTED_VALUE"""),"")</f>
        <v/>
      </c>
      <c r="D42789" s="5">
        <v>0.0</v>
      </c>
    </row>
    <row r="42790" ht="14.25" customHeight="1">
      <c r="A42790" s="5"/>
      <c r="B42790" s="5"/>
      <c r="C42790" s="5" t="str">
        <f>IFERROR(__xludf.DUMMYFUNCTION("""COMPUTED_VALUE"""),"")</f>
        <v/>
      </c>
      <c r="D42790" s="5">
        <v>0.0</v>
      </c>
    </row>
    <row r="42791" ht="14.25" customHeight="1">
      <c r="A42791" s="5"/>
      <c r="B42791" s="5"/>
      <c r="C42791" s="5" t="str">
        <f>IFERROR(__xludf.DUMMYFUNCTION("""COMPUTED_VALUE"""),"")</f>
        <v/>
      </c>
      <c r="D42791" s="5">
        <v>0.0</v>
      </c>
    </row>
    <row r="42792" ht="14.25" customHeight="1">
      <c r="A42792" s="5"/>
      <c r="B42792" s="5"/>
      <c r="C42792" s="5" t="str">
        <f>IFERROR(__xludf.DUMMYFUNCTION("""COMPUTED_VALUE"""),"")</f>
        <v/>
      </c>
      <c r="D42792" s="5">
        <v>0.0</v>
      </c>
    </row>
    <row r="42793" ht="14.25" customHeight="1">
      <c r="A42793" s="5"/>
      <c r="B42793" s="5"/>
      <c r="C42793" s="5" t="str">
        <f>IFERROR(__xludf.DUMMYFUNCTION("""COMPUTED_VALUE"""),"")</f>
        <v/>
      </c>
      <c r="D42793" s="5">
        <v>0.0</v>
      </c>
    </row>
    <row r="42794" ht="14.25" customHeight="1">
      <c r="A42794" s="5"/>
      <c r="B42794" s="5"/>
      <c r="C42794" s="5" t="str">
        <f>IFERROR(__xludf.DUMMYFUNCTION("""COMPUTED_VALUE"""),"")</f>
        <v/>
      </c>
      <c r="D42794" s="5">
        <v>0.0</v>
      </c>
    </row>
    <row r="42795" ht="14.25" customHeight="1">
      <c r="A42795" s="5"/>
      <c r="B42795" s="5"/>
      <c r="C42795" s="5" t="str">
        <f>IFERROR(__xludf.DUMMYFUNCTION("""COMPUTED_VALUE"""),"")</f>
        <v/>
      </c>
      <c r="D42795" s="5">
        <v>0.0</v>
      </c>
    </row>
    <row r="42796" ht="14.25" customHeight="1">
      <c r="A42796" s="5"/>
      <c r="B42796" s="5"/>
      <c r="C42796" s="5" t="str">
        <f>IFERROR(__xludf.DUMMYFUNCTION("""COMPUTED_VALUE"""),"")</f>
        <v/>
      </c>
      <c r="D42796" s="5">
        <v>0.0</v>
      </c>
    </row>
    <row r="42797" ht="14.25" customHeight="1">
      <c r="A42797" s="5"/>
      <c r="B42797" s="5"/>
      <c r="C42797" s="5" t="str">
        <f>IFERROR(__xludf.DUMMYFUNCTION("""COMPUTED_VALUE"""),"")</f>
        <v/>
      </c>
      <c r="D42797" s="5">
        <v>0.0</v>
      </c>
    </row>
    <row r="42798" ht="14.25" customHeight="1">
      <c r="A42798" s="5"/>
      <c r="B42798" s="5"/>
      <c r="C42798" s="5" t="str">
        <f>IFERROR(__xludf.DUMMYFUNCTION("""COMPUTED_VALUE"""),"")</f>
        <v/>
      </c>
      <c r="D42798" s="5">
        <v>0.0</v>
      </c>
    </row>
    <row r="42799" ht="14.25" customHeight="1">
      <c r="A42799" s="5"/>
      <c r="B42799" s="5"/>
      <c r="C42799" s="5" t="str">
        <f>IFERROR(__xludf.DUMMYFUNCTION("""COMPUTED_VALUE"""),"")</f>
        <v/>
      </c>
      <c r="D42799" s="5">
        <v>0.0</v>
      </c>
    </row>
    <row r="42800" ht="14.25" customHeight="1">
      <c r="A42800" s="5"/>
      <c r="B42800" s="5"/>
      <c r="C42800" s="5" t="str">
        <f>IFERROR(__xludf.DUMMYFUNCTION("""COMPUTED_VALUE"""),"")</f>
        <v/>
      </c>
      <c r="D42800" s="5">
        <v>0.0</v>
      </c>
    </row>
    <row r="42801" ht="14.25" customHeight="1">
      <c r="A42801" s="5"/>
      <c r="B42801" s="5"/>
      <c r="C42801" s="5" t="str">
        <f>IFERROR(__xludf.DUMMYFUNCTION("""COMPUTED_VALUE"""),"")</f>
        <v/>
      </c>
      <c r="D42801" s="5">
        <v>0.0</v>
      </c>
    </row>
    <row r="42802" ht="14.25" customHeight="1">
      <c r="A42802" s="5"/>
      <c r="B42802" s="5"/>
      <c r="C42802" s="5" t="str">
        <f>IFERROR(__xludf.DUMMYFUNCTION("""COMPUTED_VALUE"""),"")</f>
        <v/>
      </c>
      <c r="D42802" s="5">
        <v>0.0</v>
      </c>
    </row>
    <row r="42803" ht="14.25" customHeight="1">
      <c r="A42803" s="5"/>
      <c r="B42803" s="5"/>
      <c r="C42803" s="5" t="str">
        <f>IFERROR(__xludf.DUMMYFUNCTION("""COMPUTED_VALUE"""),"")</f>
        <v/>
      </c>
      <c r="D42803" s="5">
        <v>0.0</v>
      </c>
    </row>
    <row r="42804" ht="14.25" customHeight="1">
      <c r="A42804" s="5"/>
      <c r="B42804" s="5"/>
      <c r="C42804" s="5" t="str">
        <f>IFERROR(__xludf.DUMMYFUNCTION("""COMPUTED_VALUE"""),"")</f>
        <v/>
      </c>
      <c r="D42804" s="5">
        <v>0.0</v>
      </c>
    </row>
    <row r="42805" ht="14.25" customHeight="1">
      <c r="A42805" s="5"/>
      <c r="B42805" s="5"/>
      <c r="C42805" s="5" t="str">
        <f>IFERROR(__xludf.DUMMYFUNCTION("""COMPUTED_VALUE"""),"")</f>
        <v/>
      </c>
      <c r="D42805" s="5">
        <v>0.0</v>
      </c>
    </row>
    <row r="42806" ht="14.25" customHeight="1">
      <c r="A42806" s="5"/>
      <c r="B42806" s="5"/>
      <c r="C42806" s="5" t="str">
        <f>IFERROR(__xludf.DUMMYFUNCTION("""COMPUTED_VALUE"""),"")</f>
        <v/>
      </c>
      <c r="D42806" s="5">
        <v>0.0</v>
      </c>
    </row>
    <row r="42807" ht="14.25" customHeight="1">
      <c r="A42807" s="5"/>
      <c r="B42807" s="5"/>
      <c r="C42807" s="5" t="str">
        <f>IFERROR(__xludf.DUMMYFUNCTION("""COMPUTED_VALUE"""),"")</f>
        <v/>
      </c>
      <c r="D42807" s="5">
        <v>0.0</v>
      </c>
    </row>
    <row r="42808" ht="14.25" customHeight="1">
      <c r="A42808" s="5"/>
      <c r="B42808" s="5"/>
      <c r="C42808" s="5" t="str">
        <f>IFERROR(__xludf.DUMMYFUNCTION("""COMPUTED_VALUE"""),"")</f>
        <v/>
      </c>
      <c r="D42808" s="5">
        <v>0.0</v>
      </c>
    </row>
    <row r="42809" ht="14.25" customHeight="1">
      <c r="A42809" s="5"/>
      <c r="B42809" s="5"/>
      <c r="C42809" s="5" t="str">
        <f>IFERROR(__xludf.DUMMYFUNCTION("""COMPUTED_VALUE"""),"")</f>
        <v/>
      </c>
      <c r="D42809" s="5">
        <v>0.0</v>
      </c>
    </row>
    <row r="42810" ht="14.25" customHeight="1">
      <c r="A42810" s="5"/>
      <c r="B42810" s="5"/>
      <c r="C42810" s="5" t="str">
        <f>IFERROR(__xludf.DUMMYFUNCTION("""COMPUTED_VALUE"""),"")</f>
        <v/>
      </c>
      <c r="D42810" s="5">
        <v>0.0</v>
      </c>
    </row>
    <row r="42811" ht="14.25" customHeight="1">
      <c r="A42811" s="5"/>
      <c r="B42811" s="5"/>
      <c r="C42811" s="5" t="str">
        <f>IFERROR(__xludf.DUMMYFUNCTION("""COMPUTED_VALUE"""),"")</f>
        <v/>
      </c>
      <c r="D42811" s="5">
        <v>0.0</v>
      </c>
    </row>
    <row r="42812" ht="14.25" customHeight="1">
      <c r="A42812" s="5"/>
      <c r="B42812" s="5"/>
      <c r="C42812" s="5" t="str">
        <f>IFERROR(__xludf.DUMMYFUNCTION("""COMPUTED_VALUE"""),"")</f>
        <v/>
      </c>
      <c r="D42812" s="5">
        <v>0.0</v>
      </c>
    </row>
    <row r="42813" ht="14.25" customHeight="1">
      <c r="A42813" s="5"/>
      <c r="B42813" s="5"/>
      <c r="C42813" s="5" t="str">
        <f>IFERROR(__xludf.DUMMYFUNCTION("""COMPUTED_VALUE"""),"")</f>
        <v/>
      </c>
      <c r="D42813" s="5">
        <v>0.0</v>
      </c>
    </row>
    <row r="42814" ht="14.25" customHeight="1">
      <c r="A42814" s="5"/>
      <c r="B42814" s="5"/>
      <c r="C42814" s="5" t="str">
        <f>IFERROR(__xludf.DUMMYFUNCTION("""COMPUTED_VALUE"""),"")</f>
        <v/>
      </c>
      <c r="D42814" s="5">
        <v>0.0</v>
      </c>
    </row>
    <row r="42815" ht="14.25" customHeight="1">
      <c r="A42815" s="5"/>
      <c r="B42815" s="5"/>
      <c r="C42815" s="5" t="str">
        <f>IFERROR(__xludf.DUMMYFUNCTION("""COMPUTED_VALUE"""),"")</f>
        <v/>
      </c>
      <c r="D42815" s="5">
        <v>0.0</v>
      </c>
    </row>
    <row r="42816" ht="14.25" customHeight="1">
      <c r="A42816" s="5"/>
      <c r="B42816" s="5"/>
      <c r="C42816" s="5" t="str">
        <f>IFERROR(__xludf.DUMMYFUNCTION("""COMPUTED_VALUE"""),"")</f>
        <v/>
      </c>
      <c r="D42816" s="5">
        <v>0.0</v>
      </c>
    </row>
    <row r="42817" ht="14.25" customHeight="1">
      <c r="A42817" s="5"/>
      <c r="B42817" s="5"/>
      <c r="C42817" s="5" t="str">
        <f>IFERROR(__xludf.DUMMYFUNCTION("""COMPUTED_VALUE"""),"")</f>
        <v/>
      </c>
      <c r="D42817" s="5">
        <v>0.0</v>
      </c>
    </row>
    <row r="42818" ht="14.25" customHeight="1">
      <c r="A42818" s="5"/>
      <c r="B42818" s="5"/>
      <c r="C42818" s="5" t="str">
        <f>IFERROR(__xludf.DUMMYFUNCTION("""COMPUTED_VALUE"""),"")</f>
        <v/>
      </c>
      <c r="D42818" s="5">
        <v>0.0</v>
      </c>
    </row>
    <row r="42819" ht="14.25" customHeight="1">
      <c r="A42819" s="5"/>
      <c r="B42819" s="5"/>
      <c r="C42819" s="5" t="str">
        <f>IFERROR(__xludf.DUMMYFUNCTION("""COMPUTED_VALUE"""),"")</f>
        <v/>
      </c>
      <c r="D42819" s="5">
        <v>0.0</v>
      </c>
    </row>
    <row r="42820" ht="14.25" customHeight="1">
      <c r="A42820" s="5"/>
      <c r="B42820" s="5"/>
      <c r="C42820" s="5" t="str">
        <f>IFERROR(__xludf.DUMMYFUNCTION("""COMPUTED_VALUE"""),"")</f>
        <v/>
      </c>
      <c r="D42820" s="5">
        <v>0.0</v>
      </c>
    </row>
    <row r="42821" ht="14.25" customHeight="1">
      <c r="A42821" s="5"/>
      <c r="B42821" s="5"/>
      <c r="C42821" s="5" t="str">
        <f>IFERROR(__xludf.DUMMYFUNCTION("""COMPUTED_VALUE"""),"")</f>
        <v/>
      </c>
      <c r="D42821" s="5">
        <v>0.0</v>
      </c>
    </row>
    <row r="42822" ht="14.25" customHeight="1">
      <c r="A42822" s="5"/>
      <c r="B42822" s="5"/>
      <c r="C42822" s="5" t="str">
        <f>IFERROR(__xludf.DUMMYFUNCTION("""COMPUTED_VALUE"""),"")</f>
        <v/>
      </c>
      <c r="D42822" s="5">
        <v>0.0</v>
      </c>
    </row>
    <row r="42823" ht="14.25" customHeight="1">
      <c r="A42823" s="5"/>
      <c r="B42823" s="5"/>
      <c r="C42823" s="5" t="str">
        <f>IFERROR(__xludf.DUMMYFUNCTION("""COMPUTED_VALUE"""),"")</f>
        <v/>
      </c>
      <c r="D42823" s="5">
        <v>0.0</v>
      </c>
    </row>
    <row r="42824" ht="14.25" customHeight="1">
      <c r="A42824" s="5"/>
      <c r="B42824" s="5"/>
      <c r="C42824" s="5" t="str">
        <f>IFERROR(__xludf.DUMMYFUNCTION("""COMPUTED_VALUE"""),"")</f>
        <v/>
      </c>
      <c r="D42824" s="5">
        <v>0.0</v>
      </c>
    </row>
    <row r="42825" ht="14.25" customHeight="1">
      <c r="A42825" s="5"/>
      <c r="B42825" s="5"/>
      <c r="C42825" s="5" t="str">
        <f>IFERROR(__xludf.DUMMYFUNCTION("""COMPUTED_VALUE"""),"")</f>
        <v/>
      </c>
      <c r="D42825" s="5">
        <v>0.0</v>
      </c>
    </row>
    <row r="42826" ht="14.25" customHeight="1">
      <c r="A42826" s="5"/>
      <c r="B42826" s="5"/>
      <c r="C42826" s="5" t="str">
        <f>IFERROR(__xludf.DUMMYFUNCTION("""COMPUTED_VALUE"""),"")</f>
        <v/>
      </c>
      <c r="D42826" s="5">
        <v>0.0</v>
      </c>
    </row>
    <row r="42827" ht="14.25" customHeight="1">
      <c r="A42827" s="5"/>
      <c r="B42827" s="5"/>
      <c r="C42827" s="5" t="str">
        <f>IFERROR(__xludf.DUMMYFUNCTION("""COMPUTED_VALUE"""),"")</f>
        <v/>
      </c>
      <c r="D42827" s="5">
        <v>0.0</v>
      </c>
    </row>
    <row r="42828" ht="14.25" customHeight="1">
      <c r="A42828" s="5"/>
      <c r="B42828" s="5"/>
      <c r="C42828" s="5" t="str">
        <f>IFERROR(__xludf.DUMMYFUNCTION("""COMPUTED_VALUE"""),"")</f>
        <v/>
      </c>
      <c r="D42828" s="5">
        <v>0.0</v>
      </c>
    </row>
    <row r="42829" ht="14.25" customHeight="1">
      <c r="A42829" s="5"/>
      <c r="B42829" s="5"/>
      <c r="C42829" s="5" t="str">
        <f>IFERROR(__xludf.DUMMYFUNCTION("""COMPUTED_VALUE"""),"")</f>
        <v/>
      </c>
      <c r="D42829" s="5">
        <v>0.0</v>
      </c>
    </row>
    <row r="42830" ht="14.25" customHeight="1">
      <c r="A42830" s="5"/>
      <c r="B42830" s="5"/>
      <c r="C42830" s="5" t="str">
        <f>IFERROR(__xludf.DUMMYFUNCTION("""COMPUTED_VALUE"""),"")</f>
        <v/>
      </c>
      <c r="D42830" s="5">
        <v>0.0</v>
      </c>
    </row>
    <row r="42831" ht="14.25" customHeight="1">
      <c r="A42831" s="5"/>
      <c r="B42831" s="5"/>
      <c r="C42831" s="5" t="str">
        <f>IFERROR(__xludf.DUMMYFUNCTION("""COMPUTED_VALUE"""),"")</f>
        <v/>
      </c>
      <c r="D42831" s="5">
        <v>0.0</v>
      </c>
    </row>
    <row r="42832" ht="14.25" customHeight="1">
      <c r="A42832" s="5"/>
      <c r="B42832" s="5"/>
      <c r="C42832" s="5" t="str">
        <f>IFERROR(__xludf.DUMMYFUNCTION("""COMPUTED_VALUE"""),"")</f>
        <v/>
      </c>
      <c r="D42832" s="5">
        <v>0.0</v>
      </c>
    </row>
    <row r="42833" ht="14.25" customHeight="1">
      <c r="A42833" s="5"/>
      <c r="B42833" s="5"/>
      <c r="C42833" s="5" t="str">
        <f>IFERROR(__xludf.DUMMYFUNCTION("""COMPUTED_VALUE"""),"")</f>
        <v/>
      </c>
      <c r="D42833" s="5">
        <v>0.0</v>
      </c>
    </row>
    <row r="42834" ht="14.25" customHeight="1">
      <c r="A42834" s="5"/>
      <c r="B42834" s="5"/>
      <c r="C42834" s="5" t="str">
        <f>IFERROR(__xludf.DUMMYFUNCTION("""COMPUTED_VALUE"""),"")</f>
        <v/>
      </c>
      <c r="D42834" s="5">
        <v>0.0</v>
      </c>
    </row>
    <row r="42835" ht="14.25" customHeight="1">
      <c r="A42835" s="5"/>
      <c r="B42835" s="5"/>
      <c r="C42835" s="5" t="str">
        <f>IFERROR(__xludf.DUMMYFUNCTION("""COMPUTED_VALUE"""),"")</f>
        <v/>
      </c>
      <c r="D42835" s="5">
        <v>0.0</v>
      </c>
    </row>
    <row r="42836" ht="14.25" customHeight="1">
      <c r="A42836" s="5"/>
      <c r="B42836" s="5"/>
      <c r="C42836" s="5" t="str">
        <f>IFERROR(__xludf.DUMMYFUNCTION("""COMPUTED_VALUE"""),"")</f>
        <v/>
      </c>
      <c r="D42836" s="5">
        <v>0.0</v>
      </c>
    </row>
    <row r="42837" ht="14.25" customHeight="1">
      <c r="A42837" s="5"/>
      <c r="B42837" s="5"/>
      <c r="C42837" s="5" t="str">
        <f>IFERROR(__xludf.DUMMYFUNCTION("""COMPUTED_VALUE"""),"")</f>
        <v/>
      </c>
      <c r="D42837" s="5">
        <v>0.0</v>
      </c>
    </row>
    <row r="42838" ht="14.25" customHeight="1">
      <c r="A42838" s="5"/>
      <c r="B42838" s="5"/>
      <c r="C42838" s="5" t="str">
        <f>IFERROR(__xludf.DUMMYFUNCTION("""COMPUTED_VALUE"""),"")</f>
        <v/>
      </c>
      <c r="D42838" s="5">
        <v>0.0</v>
      </c>
    </row>
    <row r="42839" ht="14.25" customHeight="1">
      <c r="A42839" s="5"/>
      <c r="B42839" s="5"/>
      <c r="C42839" s="5" t="str">
        <f>IFERROR(__xludf.DUMMYFUNCTION("""COMPUTED_VALUE"""),"")</f>
        <v/>
      </c>
      <c r="D42839" s="5">
        <v>0.0</v>
      </c>
    </row>
    <row r="42840" ht="14.25" customHeight="1">
      <c r="A42840" s="5"/>
      <c r="B42840" s="5"/>
      <c r="C42840" s="5" t="str">
        <f>IFERROR(__xludf.DUMMYFUNCTION("""COMPUTED_VALUE"""),"")</f>
        <v/>
      </c>
      <c r="D42840" s="5">
        <v>0.0</v>
      </c>
    </row>
    <row r="42841" ht="14.25" customHeight="1">
      <c r="A42841" s="5"/>
      <c r="B42841" s="5"/>
      <c r="C42841" s="5" t="str">
        <f>IFERROR(__xludf.DUMMYFUNCTION("""COMPUTED_VALUE"""),"")</f>
        <v/>
      </c>
      <c r="D42841" s="5">
        <v>0.0</v>
      </c>
    </row>
    <row r="42842" ht="14.25" customHeight="1">
      <c r="A42842" s="5"/>
      <c r="B42842" s="5"/>
      <c r="C42842" s="5" t="str">
        <f>IFERROR(__xludf.DUMMYFUNCTION("""COMPUTED_VALUE"""),"")</f>
        <v/>
      </c>
      <c r="D42842" s="5">
        <v>0.0</v>
      </c>
    </row>
    <row r="42843" ht="14.25" customHeight="1">
      <c r="A42843" s="5"/>
      <c r="B42843" s="5"/>
      <c r="C42843" s="5" t="str">
        <f>IFERROR(__xludf.DUMMYFUNCTION("""COMPUTED_VALUE"""),"")</f>
        <v/>
      </c>
      <c r="D42843" s="5">
        <v>0.0</v>
      </c>
    </row>
    <row r="42844" ht="14.25" customHeight="1">
      <c r="A42844" s="5"/>
      <c r="B42844" s="5"/>
      <c r="C42844" s="5" t="str">
        <f>IFERROR(__xludf.DUMMYFUNCTION("""COMPUTED_VALUE"""),"")</f>
        <v/>
      </c>
      <c r="D42844" s="5">
        <v>0.0</v>
      </c>
    </row>
    <row r="42845" ht="14.25" customHeight="1">
      <c r="A42845" s="5"/>
      <c r="B42845" s="5"/>
      <c r="C42845" s="5" t="str">
        <f>IFERROR(__xludf.DUMMYFUNCTION("""COMPUTED_VALUE"""),"")</f>
        <v/>
      </c>
      <c r="D42845" s="5">
        <v>0.0</v>
      </c>
    </row>
    <row r="42846" ht="14.25" customHeight="1">
      <c r="A42846" s="5"/>
      <c r="B42846" s="5"/>
      <c r="C42846" s="5" t="str">
        <f>IFERROR(__xludf.DUMMYFUNCTION("""COMPUTED_VALUE"""),"")</f>
        <v/>
      </c>
      <c r="D42846" s="5">
        <v>0.0</v>
      </c>
    </row>
    <row r="42847" ht="14.25" customHeight="1">
      <c r="A42847" s="5"/>
      <c r="B42847" s="5"/>
      <c r="C42847" s="5" t="str">
        <f>IFERROR(__xludf.DUMMYFUNCTION("""COMPUTED_VALUE"""),"")</f>
        <v/>
      </c>
      <c r="D42847" s="5">
        <v>0.0</v>
      </c>
    </row>
    <row r="42848" ht="14.25" customHeight="1">
      <c r="A42848" s="5"/>
      <c r="B42848" s="5"/>
      <c r="C42848" s="5" t="str">
        <f>IFERROR(__xludf.DUMMYFUNCTION("""COMPUTED_VALUE"""),"")</f>
        <v/>
      </c>
      <c r="D42848" s="5">
        <v>0.0</v>
      </c>
    </row>
    <row r="42849" ht="14.25" customHeight="1">
      <c r="A42849" s="5"/>
      <c r="B42849" s="5"/>
      <c r="C42849" s="5" t="str">
        <f>IFERROR(__xludf.DUMMYFUNCTION("""COMPUTED_VALUE"""),"")</f>
        <v/>
      </c>
      <c r="D42849" s="5">
        <v>0.0</v>
      </c>
    </row>
    <row r="42850" ht="14.25" customHeight="1">
      <c r="A42850" s="5"/>
      <c r="B42850" s="5"/>
      <c r="C42850" s="5" t="str">
        <f>IFERROR(__xludf.DUMMYFUNCTION("""COMPUTED_VALUE"""),"")</f>
        <v/>
      </c>
      <c r="D42850" s="5">
        <v>0.0</v>
      </c>
    </row>
    <row r="42851" ht="14.25" customHeight="1">
      <c r="A42851" s="5"/>
      <c r="B42851" s="5"/>
      <c r="C42851" s="5" t="str">
        <f>IFERROR(__xludf.DUMMYFUNCTION("""COMPUTED_VALUE"""),"")</f>
        <v/>
      </c>
      <c r="D42851" s="5">
        <v>0.0</v>
      </c>
    </row>
    <row r="42852" ht="14.25" customHeight="1">
      <c r="A42852" s="5"/>
      <c r="B42852" s="5"/>
      <c r="C42852" s="5" t="str">
        <f>IFERROR(__xludf.DUMMYFUNCTION("""COMPUTED_VALUE"""),"")</f>
        <v/>
      </c>
      <c r="D42852" s="5">
        <v>0.0</v>
      </c>
    </row>
    <row r="42853" ht="14.25" customHeight="1">
      <c r="A42853" s="5"/>
      <c r="B42853" s="5"/>
      <c r="C42853" s="5" t="str">
        <f>IFERROR(__xludf.DUMMYFUNCTION("""COMPUTED_VALUE"""),"")</f>
        <v/>
      </c>
      <c r="D42853" s="5">
        <v>0.0</v>
      </c>
    </row>
    <row r="42854" ht="14.25" customHeight="1">
      <c r="A42854" s="5"/>
      <c r="B42854" s="5"/>
      <c r="C42854" s="5" t="str">
        <f>IFERROR(__xludf.DUMMYFUNCTION("""COMPUTED_VALUE"""),"")</f>
        <v/>
      </c>
      <c r="D42854" s="5">
        <v>0.0</v>
      </c>
    </row>
    <row r="42855" ht="14.25" customHeight="1">
      <c r="A42855" s="5"/>
      <c r="B42855" s="5"/>
      <c r="C42855" s="5" t="str">
        <f>IFERROR(__xludf.DUMMYFUNCTION("""COMPUTED_VALUE"""),"")</f>
        <v/>
      </c>
      <c r="D42855" s="5">
        <v>0.0</v>
      </c>
    </row>
    <row r="42856" ht="14.25" customHeight="1">
      <c r="A42856" s="5"/>
      <c r="B42856" s="5"/>
      <c r="C42856" s="5" t="str">
        <f>IFERROR(__xludf.DUMMYFUNCTION("""COMPUTED_VALUE"""),"")</f>
        <v/>
      </c>
      <c r="D42856" s="5">
        <v>0.0</v>
      </c>
    </row>
    <row r="42857" ht="14.25" customHeight="1">
      <c r="A42857" s="5"/>
      <c r="B42857" s="5"/>
      <c r="C42857" s="5" t="str">
        <f>IFERROR(__xludf.DUMMYFUNCTION("""COMPUTED_VALUE"""),"")</f>
        <v/>
      </c>
      <c r="D42857" s="5">
        <v>0.0</v>
      </c>
    </row>
    <row r="42858" ht="14.25" customHeight="1">
      <c r="A42858" s="5"/>
      <c r="B42858" s="5"/>
      <c r="C42858" s="5" t="str">
        <f>IFERROR(__xludf.DUMMYFUNCTION("""COMPUTED_VALUE"""),"")</f>
        <v/>
      </c>
      <c r="D42858" s="5">
        <v>0.0</v>
      </c>
    </row>
    <row r="42859" ht="14.25" customHeight="1">
      <c r="A42859" s="5"/>
      <c r="B42859" s="5"/>
      <c r="C42859" s="5" t="str">
        <f>IFERROR(__xludf.DUMMYFUNCTION("""COMPUTED_VALUE"""),"")</f>
        <v/>
      </c>
      <c r="D42859" s="5">
        <v>0.0</v>
      </c>
    </row>
    <row r="42860" ht="14.25" customHeight="1">
      <c r="A42860" s="5"/>
      <c r="B42860" s="5"/>
      <c r="C42860" s="5" t="str">
        <f>IFERROR(__xludf.DUMMYFUNCTION("""COMPUTED_VALUE"""),"")</f>
        <v/>
      </c>
      <c r="D42860" s="5">
        <v>0.0</v>
      </c>
    </row>
    <row r="42861" ht="14.25" customHeight="1">
      <c r="A42861" s="5"/>
      <c r="B42861" s="5"/>
      <c r="C42861" s="5" t="str">
        <f>IFERROR(__xludf.DUMMYFUNCTION("""COMPUTED_VALUE"""),"")</f>
        <v/>
      </c>
      <c r="D42861" s="5">
        <v>0.0</v>
      </c>
    </row>
    <row r="42862" ht="14.25" customHeight="1">
      <c r="A42862" s="5"/>
      <c r="B42862" s="5"/>
      <c r="C42862" s="5" t="str">
        <f>IFERROR(__xludf.DUMMYFUNCTION("""COMPUTED_VALUE"""),"")</f>
        <v/>
      </c>
      <c r="D42862" s="5">
        <v>0.0</v>
      </c>
    </row>
    <row r="42863" ht="14.25" customHeight="1">
      <c r="A42863" s="5"/>
      <c r="B42863" s="5"/>
      <c r="C42863" s="5" t="str">
        <f>IFERROR(__xludf.DUMMYFUNCTION("""COMPUTED_VALUE"""),"")</f>
        <v/>
      </c>
      <c r="D42863" s="5">
        <v>0.0</v>
      </c>
    </row>
    <row r="42864" ht="14.25" customHeight="1">
      <c r="A42864" s="5"/>
      <c r="B42864" s="5"/>
      <c r="C42864" s="5" t="str">
        <f>IFERROR(__xludf.DUMMYFUNCTION("""COMPUTED_VALUE"""),"")</f>
        <v/>
      </c>
      <c r="D42864" s="5">
        <v>0.0</v>
      </c>
    </row>
    <row r="42865" ht="14.25" customHeight="1">
      <c r="A42865" s="5"/>
      <c r="B42865" s="5"/>
      <c r="C42865" s="5" t="str">
        <f>IFERROR(__xludf.DUMMYFUNCTION("""COMPUTED_VALUE"""),"")</f>
        <v/>
      </c>
      <c r="D42865" s="5">
        <v>0.0</v>
      </c>
    </row>
    <row r="42866" ht="14.25" customHeight="1">
      <c r="A42866" s="5"/>
      <c r="B42866" s="5"/>
      <c r="C42866" s="5" t="str">
        <f>IFERROR(__xludf.DUMMYFUNCTION("""COMPUTED_VALUE"""),"")</f>
        <v/>
      </c>
      <c r="D42866" s="5">
        <v>0.0</v>
      </c>
    </row>
    <row r="42867" ht="14.25" customHeight="1">
      <c r="A42867" s="5"/>
      <c r="B42867" s="5"/>
      <c r="C42867" s="5" t="str">
        <f>IFERROR(__xludf.DUMMYFUNCTION("""COMPUTED_VALUE"""),"")</f>
        <v/>
      </c>
      <c r="D42867" s="5">
        <v>0.0</v>
      </c>
    </row>
    <row r="42868" ht="14.25" customHeight="1">
      <c r="A42868" s="5"/>
      <c r="B42868" s="5"/>
      <c r="C42868" s="5" t="str">
        <f>IFERROR(__xludf.DUMMYFUNCTION("""COMPUTED_VALUE"""),"")</f>
        <v/>
      </c>
      <c r="D42868" s="5">
        <v>0.0</v>
      </c>
    </row>
    <row r="42869" ht="14.25" customHeight="1">
      <c r="A42869" s="5"/>
      <c r="B42869" s="5"/>
      <c r="C42869" s="5" t="str">
        <f>IFERROR(__xludf.DUMMYFUNCTION("""COMPUTED_VALUE"""),"")</f>
        <v/>
      </c>
      <c r="D42869" s="5">
        <v>0.0</v>
      </c>
    </row>
    <row r="42870" ht="14.25" customHeight="1">
      <c r="A42870" s="5"/>
      <c r="B42870" s="5"/>
      <c r="C42870" s="5" t="str">
        <f>IFERROR(__xludf.DUMMYFUNCTION("""COMPUTED_VALUE"""),"")</f>
        <v/>
      </c>
      <c r="D42870" s="5">
        <v>0.0</v>
      </c>
    </row>
    <row r="42871" ht="14.25" customHeight="1">
      <c r="A42871" s="5"/>
      <c r="B42871" s="5"/>
      <c r="C42871" s="5" t="str">
        <f>IFERROR(__xludf.DUMMYFUNCTION("""COMPUTED_VALUE"""),"")</f>
        <v/>
      </c>
      <c r="D42871" s="5">
        <v>0.0</v>
      </c>
    </row>
    <row r="42872" ht="14.25" customHeight="1">
      <c r="A42872" s="5"/>
      <c r="B42872" s="5"/>
      <c r="C42872" s="5" t="str">
        <f>IFERROR(__xludf.DUMMYFUNCTION("""COMPUTED_VALUE"""),"")</f>
        <v/>
      </c>
      <c r="D42872" s="5">
        <v>0.0</v>
      </c>
    </row>
    <row r="42873" ht="14.25" customHeight="1">
      <c r="A42873" s="5"/>
      <c r="B42873" s="5"/>
      <c r="C42873" s="5" t="str">
        <f>IFERROR(__xludf.DUMMYFUNCTION("""COMPUTED_VALUE"""),"")</f>
        <v/>
      </c>
      <c r="D42873" s="5">
        <v>0.0</v>
      </c>
    </row>
    <row r="42874" ht="14.25" customHeight="1">
      <c r="A42874" s="5"/>
      <c r="B42874" s="5"/>
      <c r="C42874" s="5" t="str">
        <f>IFERROR(__xludf.DUMMYFUNCTION("""COMPUTED_VALUE"""),"")</f>
        <v/>
      </c>
      <c r="D42874" s="5">
        <v>0.0</v>
      </c>
    </row>
    <row r="42875" ht="14.25" customHeight="1">
      <c r="A42875" s="5"/>
      <c r="B42875" s="5"/>
      <c r="C42875" s="5" t="str">
        <f>IFERROR(__xludf.DUMMYFUNCTION("""COMPUTED_VALUE"""),"")</f>
        <v/>
      </c>
      <c r="D42875" s="5">
        <v>0.0</v>
      </c>
    </row>
    <row r="42876" ht="14.25" customHeight="1">
      <c r="A42876" s="5"/>
      <c r="B42876" s="5"/>
      <c r="C42876" s="5" t="str">
        <f>IFERROR(__xludf.DUMMYFUNCTION("""COMPUTED_VALUE"""),"")</f>
        <v/>
      </c>
      <c r="D42876" s="5">
        <v>0.0</v>
      </c>
    </row>
    <row r="42877" ht="14.25" customHeight="1">
      <c r="A42877" s="5"/>
      <c r="B42877" s="5"/>
      <c r="C42877" s="5" t="str">
        <f>IFERROR(__xludf.DUMMYFUNCTION("""COMPUTED_VALUE"""),"")</f>
        <v/>
      </c>
      <c r="D42877" s="5">
        <v>0.0</v>
      </c>
    </row>
    <row r="42878" ht="14.25" customHeight="1">
      <c r="A42878" s="5"/>
      <c r="B42878" s="5"/>
      <c r="C42878" s="5" t="str">
        <f>IFERROR(__xludf.DUMMYFUNCTION("""COMPUTED_VALUE"""),"")</f>
        <v/>
      </c>
      <c r="D42878" s="5">
        <v>0.0</v>
      </c>
    </row>
    <row r="42879" ht="14.25" customHeight="1">
      <c r="A42879" s="5"/>
      <c r="B42879" s="5"/>
      <c r="C42879" s="5" t="str">
        <f>IFERROR(__xludf.DUMMYFUNCTION("""COMPUTED_VALUE"""),"")</f>
        <v/>
      </c>
      <c r="D42879" s="5">
        <v>0.0</v>
      </c>
    </row>
    <row r="42880" ht="14.25" customHeight="1">
      <c r="A42880" s="5"/>
      <c r="B42880" s="5"/>
      <c r="C42880" s="5" t="str">
        <f>IFERROR(__xludf.DUMMYFUNCTION("""COMPUTED_VALUE"""),"")</f>
        <v/>
      </c>
      <c r="D42880" s="5">
        <v>0.0</v>
      </c>
    </row>
    <row r="42881" ht="14.25" customHeight="1">
      <c r="A42881" s="5"/>
      <c r="B42881" s="5"/>
      <c r="C42881" s="5" t="str">
        <f>IFERROR(__xludf.DUMMYFUNCTION("""COMPUTED_VALUE"""),"")</f>
        <v/>
      </c>
      <c r="D42881" s="5">
        <v>0.0</v>
      </c>
    </row>
    <row r="42882" ht="14.25" customHeight="1">
      <c r="A42882" s="5"/>
      <c r="B42882" s="5"/>
      <c r="C42882" s="5" t="str">
        <f>IFERROR(__xludf.DUMMYFUNCTION("""COMPUTED_VALUE"""),"")</f>
        <v/>
      </c>
      <c r="D42882" s="5">
        <v>0.0</v>
      </c>
    </row>
    <row r="42883" ht="14.25" customHeight="1">
      <c r="A42883" s="5"/>
      <c r="B42883" s="5"/>
      <c r="C42883" s="5" t="str">
        <f>IFERROR(__xludf.DUMMYFUNCTION("""COMPUTED_VALUE"""),"")</f>
        <v/>
      </c>
      <c r="D42883" s="5">
        <v>0.0</v>
      </c>
    </row>
    <row r="42884" ht="14.25" customHeight="1">
      <c r="A42884" s="5"/>
      <c r="B42884" s="5"/>
      <c r="C42884" s="5" t="str">
        <f>IFERROR(__xludf.DUMMYFUNCTION("""COMPUTED_VALUE"""),"")</f>
        <v/>
      </c>
      <c r="D42884" s="5">
        <v>0.0</v>
      </c>
    </row>
    <row r="42885" ht="14.25" customHeight="1">
      <c r="A42885" s="5"/>
      <c r="B42885" s="5"/>
      <c r="C42885" s="5" t="str">
        <f>IFERROR(__xludf.DUMMYFUNCTION("""COMPUTED_VALUE"""),"")</f>
        <v/>
      </c>
      <c r="D42885" s="5">
        <v>0.0</v>
      </c>
    </row>
    <row r="42886" ht="14.25" customHeight="1">
      <c r="A42886" s="5"/>
      <c r="B42886" s="5"/>
      <c r="C42886" s="5" t="str">
        <f>IFERROR(__xludf.DUMMYFUNCTION("""COMPUTED_VALUE"""),"")</f>
        <v/>
      </c>
      <c r="D42886" s="5">
        <v>0.0</v>
      </c>
    </row>
    <row r="42887" ht="14.25" customHeight="1">
      <c r="A42887" s="5"/>
      <c r="B42887" s="5"/>
      <c r="C42887" s="5" t="str">
        <f>IFERROR(__xludf.DUMMYFUNCTION("""COMPUTED_VALUE"""),"")</f>
        <v/>
      </c>
      <c r="D42887" s="5">
        <v>0.0</v>
      </c>
    </row>
    <row r="42888" ht="14.25" customHeight="1">
      <c r="A42888" s="5"/>
      <c r="B42888" s="5"/>
      <c r="C42888" s="5" t="str">
        <f>IFERROR(__xludf.DUMMYFUNCTION("""COMPUTED_VALUE"""),"")</f>
        <v/>
      </c>
      <c r="D42888" s="5">
        <v>0.0</v>
      </c>
    </row>
    <row r="42889" ht="14.25" customHeight="1">
      <c r="A42889" s="5"/>
      <c r="B42889" s="5"/>
      <c r="C42889" s="5" t="str">
        <f>IFERROR(__xludf.DUMMYFUNCTION("""COMPUTED_VALUE"""),"")</f>
        <v/>
      </c>
      <c r="D42889" s="5">
        <v>0.0</v>
      </c>
    </row>
    <row r="42890" ht="14.25" customHeight="1">
      <c r="A42890" s="5"/>
      <c r="B42890" s="5"/>
      <c r="C42890" s="5" t="str">
        <f>IFERROR(__xludf.DUMMYFUNCTION("""COMPUTED_VALUE"""),"")</f>
        <v/>
      </c>
      <c r="D42890" s="5">
        <v>0.0</v>
      </c>
    </row>
    <row r="42891" ht="14.25" customHeight="1">
      <c r="A42891" s="5"/>
      <c r="B42891" s="5"/>
      <c r="C42891" s="5" t="str">
        <f>IFERROR(__xludf.DUMMYFUNCTION("""COMPUTED_VALUE"""),"")</f>
        <v/>
      </c>
      <c r="D42891" s="5">
        <v>0.0</v>
      </c>
    </row>
    <row r="42892" ht="14.25" customHeight="1">
      <c r="A42892" s="5"/>
      <c r="B42892" s="5"/>
      <c r="C42892" s="5" t="str">
        <f>IFERROR(__xludf.DUMMYFUNCTION("""COMPUTED_VALUE"""),"")</f>
        <v/>
      </c>
      <c r="D42892" s="5">
        <v>0.0</v>
      </c>
    </row>
    <row r="42893" ht="14.25" customHeight="1">
      <c r="A42893" s="5"/>
      <c r="B42893" s="5"/>
      <c r="C42893" s="5" t="str">
        <f>IFERROR(__xludf.DUMMYFUNCTION("""COMPUTED_VALUE"""),"")</f>
        <v/>
      </c>
      <c r="D42893" s="5">
        <v>0.0</v>
      </c>
    </row>
    <row r="42894" ht="14.25" customHeight="1">
      <c r="A42894" s="5"/>
      <c r="B42894" s="5"/>
      <c r="C42894" s="5" t="str">
        <f>IFERROR(__xludf.DUMMYFUNCTION("""COMPUTED_VALUE"""),"")</f>
        <v/>
      </c>
      <c r="D42894" s="5">
        <v>0.0</v>
      </c>
    </row>
    <row r="42895" ht="14.25" customHeight="1">
      <c r="A42895" s="5"/>
      <c r="B42895" s="5"/>
      <c r="C42895" s="5" t="str">
        <f>IFERROR(__xludf.DUMMYFUNCTION("""COMPUTED_VALUE"""),"")</f>
        <v/>
      </c>
      <c r="D42895" s="5">
        <v>0.0</v>
      </c>
    </row>
    <row r="42896" ht="14.25" customHeight="1">
      <c r="A42896" s="5"/>
      <c r="B42896" s="5"/>
      <c r="C42896" s="5" t="str">
        <f>IFERROR(__xludf.DUMMYFUNCTION("""COMPUTED_VALUE"""),"")</f>
        <v/>
      </c>
      <c r="D42896" s="5">
        <v>0.0</v>
      </c>
    </row>
    <row r="42897" ht="14.25" customHeight="1">
      <c r="A42897" s="5"/>
      <c r="B42897" s="5"/>
      <c r="C42897" s="5" t="str">
        <f>IFERROR(__xludf.DUMMYFUNCTION("""COMPUTED_VALUE"""),"")</f>
        <v/>
      </c>
      <c r="D42897" s="5">
        <v>0.0</v>
      </c>
    </row>
    <row r="42898" ht="14.25" customHeight="1">
      <c r="A42898" s="5"/>
      <c r="B42898" s="5"/>
      <c r="C42898" s="5" t="str">
        <f>IFERROR(__xludf.DUMMYFUNCTION("""COMPUTED_VALUE"""),"")</f>
        <v/>
      </c>
      <c r="D42898" s="5">
        <v>0.0</v>
      </c>
    </row>
    <row r="42899" ht="14.25" customHeight="1">
      <c r="A42899" s="5"/>
      <c r="B42899" s="5"/>
      <c r="C42899" s="5" t="str">
        <f>IFERROR(__xludf.DUMMYFUNCTION("""COMPUTED_VALUE"""),"")</f>
        <v/>
      </c>
      <c r="D42899" s="5">
        <v>0.0</v>
      </c>
    </row>
    <row r="42900" ht="14.25" customHeight="1">
      <c r="A42900" s="5"/>
      <c r="B42900" s="5"/>
      <c r="C42900" s="5" t="str">
        <f>IFERROR(__xludf.DUMMYFUNCTION("""COMPUTED_VALUE"""),"")</f>
        <v/>
      </c>
      <c r="D42900" s="5">
        <v>0.0</v>
      </c>
    </row>
    <row r="42901" ht="14.25" customHeight="1">
      <c r="A42901" s="5"/>
      <c r="B42901" s="5"/>
      <c r="C42901" s="5" t="str">
        <f>IFERROR(__xludf.DUMMYFUNCTION("""COMPUTED_VALUE"""),"")</f>
        <v/>
      </c>
      <c r="D42901" s="5">
        <v>0.0</v>
      </c>
    </row>
    <row r="42902" ht="14.25" customHeight="1">
      <c r="A42902" s="5"/>
      <c r="B42902" s="5"/>
      <c r="C42902" s="5" t="str">
        <f>IFERROR(__xludf.DUMMYFUNCTION("""COMPUTED_VALUE"""),"")</f>
        <v/>
      </c>
      <c r="D42902" s="5">
        <v>0.0</v>
      </c>
    </row>
    <row r="42903" ht="14.25" customHeight="1">
      <c r="A42903" s="5"/>
      <c r="B42903" s="5"/>
      <c r="C42903" s="5" t="str">
        <f>IFERROR(__xludf.DUMMYFUNCTION("""COMPUTED_VALUE"""),"")</f>
        <v/>
      </c>
      <c r="D42903" s="5">
        <v>0.0</v>
      </c>
    </row>
    <row r="42904" ht="14.25" customHeight="1">
      <c r="A42904" s="5"/>
      <c r="B42904" s="5"/>
      <c r="C42904" s="5" t="str">
        <f>IFERROR(__xludf.DUMMYFUNCTION("""COMPUTED_VALUE"""),"")</f>
        <v/>
      </c>
      <c r="D42904" s="5">
        <v>0.0</v>
      </c>
    </row>
    <row r="42905" ht="14.25" customHeight="1">
      <c r="A42905" s="5"/>
      <c r="B42905" s="5"/>
      <c r="C42905" s="5" t="str">
        <f>IFERROR(__xludf.DUMMYFUNCTION("""COMPUTED_VALUE"""),"")</f>
        <v/>
      </c>
      <c r="D42905" s="5">
        <v>0.0</v>
      </c>
    </row>
    <row r="42906" ht="14.25" customHeight="1">
      <c r="A42906" s="5"/>
      <c r="B42906" s="5"/>
      <c r="C42906" s="5" t="str">
        <f>IFERROR(__xludf.DUMMYFUNCTION("""COMPUTED_VALUE"""),"")</f>
        <v/>
      </c>
      <c r="D42906" s="5">
        <v>0.0</v>
      </c>
    </row>
    <row r="42907" ht="14.25" customHeight="1">
      <c r="A42907" s="5"/>
      <c r="B42907" s="5"/>
      <c r="C42907" s="5" t="str">
        <f>IFERROR(__xludf.DUMMYFUNCTION("""COMPUTED_VALUE"""),"")</f>
        <v/>
      </c>
      <c r="D42907" s="5">
        <v>0.0</v>
      </c>
    </row>
    <row r="42908" ht="14.25" customHeight="1">
      <c r="A42908" s="5"/>
      <c r="B42908" s="5"/>
      <c r="C42908" s="5" t="str">
        <f>IFERROR(__xludf.DUMMYFUNCTION("""COMPUTED_VALUE"""),"")</f>
        <v/>
      </c>
      <c r="D42908" s="5">
        <v>0.0</v>
      </c>
    </row>
    <row r="42909" ht="14.25" customHeight="1">
      <c r="A42909" s="5"/>
      <c r="B42909" s="5"/>
      <c r="C42909" s="5" t="str">
        <f>IFERROR(__xludf.DUMMYFUNCTION("""COMPUTED_VALUE"""),"")</f>
        <v/>
      </c>
      <c r="D42909" s="5">
        <v>0.0</v>
      </c>
    </row>
    <row r="42910" ht="14.25" customHeight="1">
      <c r="A42910" s="5"/>
      <c r="B42910" s="5"/>
      <c r="C42910" s="5" t="str">
        <f>IFERROR(__xludf.DUMMYFUNCTION("""COMPUTED_VALUE"""),"")</f>
        <v/>
      </c>
      <c r="D42910" s="5">
        <v>0.0</v>
      </c>
    </row>
    <row r="42911" ht="14.25" customHeight="1">
      <c r="A42911" s="5"/>
      <c r="B42911" s="5"/>
      <c r="C42911" s="5" t="str">
        <f>IFERROR(__xludf.DUMMYFUNCTION("""COMPUTED_VALUE"""),"")</f>
        <v/>
      </c>
      <c r="D42911" s="5">
        <v>0.0</v>
      </c>
    </row>
    <row r="42912" ht="14.25" customHeight="1">
      <c r="A42912" s="5"/>
      <c r="B42912" s="5"/>
      <c r="C42912" s="5" t="str">
        <f>IFERROR(__xludf.DUMMYFUNCTION("""COMPUTED_VALUE"""),"")</f>
        <v/>
      </c>
      <c r="D42912" s="5">
        <v>0.0</v>
      </c>
    </row>
    <row r="42913" ht="14.25" customHeight="1">
      <c r="A42913" s="5"/>
      <c r="B42913" s="5"/>
      <c r="C42913" s="5" t="str">
        <f>IFERROR(__xludf.DUMMYFUNCTION("""COMPUTED_VALUE"""),"")</f>
        <v/>
      </c>
      <c r="D42913" s="5">
        <v>0.0</v>
      </c>
    </row>
    <row r="42914" ht="14.25" customHeight="1">
      <c r="A42914" s="5"/>
      <c r="B42914" s="5"/>
      <c r="C42914" s="5" t="str">
        <f>IFERROR(__xludf.DUMMYFUNCTION("""COMPUTED_VALUE"""),"")</f>
        <v/>
      </c>
      <c r="D42914" s="5">
        <v>0.0</v>
      </c>
    </row>
    <row r="42915" ht="14.25" customHeight="1">
      <c r="A42915" s="5"/>
      <c r="B42915" s="5"/>
      <c r="C42915" s="5" t="str">
        <f>IFERROR(__xludf.DUMMYFUNCTION("""COMPUTED_VALUE"""),"")</f>
        <v/>
      </c>
      <c r="D42915" s="5">
        <v>0.0</v>
      </c>
    </row>
    <row r="42916" ht="14.25" customHeight="1">
      <c r="A42916" s="5"/>
      <c r="B42916" s="5"/>
      <c r="C42916" s="5" t="str">
        <f>IFERROR(__xludf.DUMMYFUNCTION("""COMPUTED_VALUE"""),"")</f>
        <v/>
      </c>
      <c r="D42916" s="5">
        <v>0.0</v>
      </c>
    </row>
    <row r="42917" ht="14.25" customHeight="1">
      <c r="A42917" s="5"/>
      <c r="B42917" s="5"/>
      <c r="C42917" s="5" t="str">
        <f>IFERROR(__xludf.DUMMYFUNCTION("""COMPUTED_VALUE"""),"")</f>
        <v/>
      </c>
      <c r="D42917" s="5">
        <v>0.0</v>
      </c>
    </row>
    <row r="42918" ht="14.25" customHeight="1">
      <c r="A42918" s="5"/>
      <c r="B42918" s="5"/>
      <c r="C42918" s="5" t="str">
        <f>IFERROR(__xludf.DUMMYFUNCTION("""COMPUTED_VALUE"""),"")</f>
        <v/>
      </c>
      <c r="D42918" s="5">
        <v>0.0</v>
      </c>
    </row>
    <row r="42919" ht="14.25" customHeight="1">
      <c r="A42919" s="5"/>
      <c r="B42919" s="5"/>
      <c r="C42919" s="5" t="str">
        <f>IFERROR(__xludf.DUMMYFUNCTION("""COMPUTED_VALUE"""),"")</f>
        <v/>
      </c>
      <c r="D42919" s="5">
        <v>0.0</v>
      </c>
    </row>
    <row r="42920" ht="14.25" customHeight="1">
      <c r="A42920" s="5"/>
      <c r="B42920" s="5"/>
      <c r="C42920" s="5" t="str">
        <f>IFERROR(__xludf.DUMMYFUNCTION("""COMPUTED_VALUE"""),"")</f>
        <v/>
      </c>
      <c r="D42920" s="5">
        <v>0.0</v>
      </c>
    </row>
    <row r="42921" ht="14.25" customHeight="1">
      <c r="A42921" s="5"/>
      <c r="B42921" s="5"/>
      <c r="C42921" s="5" t="str">
        <f>IFERROR(__xludf.DUMMYFUNCTION("""COMPUTED_VALUE"""),"")</f>
        <v/>
      </c>
      <c r="D42921" s="5">
        <v>0.0</v>
      </c>
    </row>
    <row r="42922" ht="14.25" customHeight="1">
      <c r="A42922" s="5"/>
      <c r="B42922" s="5"/>
      <c r="C42922" s="5" t="str">
        <f>IFERROR(__xludf.DUMMYFUNCTION("""COMPUTED_VALUE"""),"")</f>
        <v/>
      </c>
      <c r="D42922" s="5">
        <v>0.0</v>
      </c>
    </row>
    <row r="42923" ht="14.25" customHeight="1">
      <c r="A42923" s="5"/>
      <c r="B42923" s="5"/>
      <c r="C42923" s="5" t="str">
        <f>IFERROR(__xludf.DUMMYFUNCTION("""COMPUTED_VALUE"""),"")</f>
        <v/>
      </c>
      <c r="D42923" s="5">
        <v>0.0</v>
      </c>
    </row>
    <row r="42924" ht="14.25" customHeight="1">
      <c r="A42924" s="5"/>
      <c r="B42924" s="5"/>
      <c r="C42924" s="5" t="str">
        <f>IFERROR(__xludf.DUMMYFUNCTION("""COMPUTED_VALUE"""),"")</f>
        <v/>
      </c>
      <c r="D42924" s="5">
        <v>0.0</v>
      </c>
    </row>
    <row r="42925" ht="14.25" customHeight="1">
      <c r="A42925" s="5"/>
      <c r="B42925" s="5"/>
      <c r="C42925" s="5" t="str">
        <f>IFERROR(__xludf.DUMMYFUNCTION("""COMPUTED_VALUE"""),"")</f>
        <v/>
      </c>
      <c r="D42925" s="5">
        <v>0.0</v>
      </c>
    </row>
    <row r="42926" ht="14.25" customHeight="1">
      <c r="A42926" s="5"/>
      <c r="B42926" s="5"/>
      <c r="C42926" s="5" t="str">
        <f>IFERROR(__xludf.DUMMYFUNCTION("""COMPUTED_VALUE"""),"")</f>
        <v/>
      </c>
      <c r="D42926" s="5">
        <v>0.0</v>
      </c>
    </row>
    <row r="42927" ht="14.25" customHeight="1">
      <c r="A42927" s="5"/>
      <c r="B42927" s="5"/>
      <c r="C42927" s="5" t="str">
        <f>IFERROR(__xludf.DUMMYFUNCTION("""COMPUTED_VALUE"""),"")</f>
        <v/>
      </c>
      <c r="D42927" s="5">
        <v>0.0</v>
      </c>
    </row>
    <row r="42928" ht="14.25" customHeight="1">
      <c r="A42928" s="5"/>
      <c r="B42928" s="5"/>
      <c r="C42928" s="5" t="str">
        <f>IFERROR(__xludf.DUMMYFUNCTION("""COMPUTED_VALUE"""),"")</f>
        <v/>
      </c>
      <c r="D42928" s="5">
        <v>0.0</v>
      </c>
    </row>
    <row r="42929" ht="14.25" customHeight="1">
      <c r="A42929" s="5"/>
      <c r="B42929" s="5"/>
      <c r="C42929" s="5" t="str">
        <f>IFERROR(__xludf.DUMMYFUNCTION("""COMPUTED_VALUE"""),"")</f>
        <v/>
      </c>
      <c r="D42929" s="5">
        <v>0.0</v>
      </c>
    </row>
    <row r="42930" ht="14.25" customHeight="1">
      <c r="A42930" s="5"/>
      <c r="B42930" s="5"/>
      <c r="C42930" s="5" t="str">
        <f>IFERROR(__xludf.DUMMYFUNCTION("""COMPUTED_VALUE"""),"")</f>
        <v/>
      </c>
      <c r="D42930" s="5">
        <v>0.0</v>
      </c>
    </row>
    <row r="42931" ht="14.25" customHeight="1">
      <c r="A42931" s="5"/>
      <c r="B42931" s="5"/>
      <c r="C42931" s="5" t="str">
        <f>IFERROR(__xludf.DUMMYFUNCTION("""COMPUTED_VALUE"""),"")</f>
        <v/>
      </c>
      <c r="D42931" s="5">
        <v>0.0</v>
      </c>
    </row>
    <row r="42932" ht="14.25" customHeight="1">
      <c r="A42932" s="5"/>
      <c r="B42932" s="5"/>
      <c r="C42932" s="5" t="str">
        <f>IFERROR(__xludf.DUMMYFUNCTION("""COMPUTED_VALUE"""),"")</f>
        <v/>
      </c>
      <c r="D42932" s="5">
        <v>0.0</v>
      </c>
    </row>
    <row r="42933" ht="14.25" customHeight="1">
      <c r="A42933" s="5"/>
      <c r="B42933" s="5"/>
      <c r="C42933" s="5" t="str">
        <f>IFERROR(__xludf.DUMMYFUNCTION("""COMPUTED_VALUE"""),"")</f>
        <v/>
      </c>
      <c r="D42933" s="5">
        <v>0.0</v>
      </c>
    </row>
    <row r="42934" ht="14.25" customHeight="1">
      <c r="A42934" s="5"/>
      <c r="B42934" s="5"/>
      <c r="C42934" s="5" t="str">
        <f>IFERROR(__xludf.DUMMYFUNCTION("""COMPUTED_VALUE"""),"")</f>
        <v/>
      </c>
      <c r="D42934" s="5">
        <v>0.0</v>
      </c>
    </row>
    <row r="42935" ht="14.25" customHeight="1">
      <c r="A42935" s="5"/>
      <c r="B42935" s="5"/>
      <c r="C42935" s="5" t="str">
        <f>IFERROR(__xludf.DUMMYFUNCTION("""COMPUTED_VALUE"""),"")</f>
        <v/>
      </c>
      <c r="D42935" s="5">
        <v>0.0</v>
      </c>
    </row>
    <row r="42936" ht="14.25" customHeight="1">
      <c r="A42936" s="5"/>
      <c r="B42936" s="5"/>
      <c r="C42936" s="5" t="str">
        <f>IFERROR(__xludf.DUMMYFUNCTION("""COMPUTED_VALUE"""),"")</f>
        <v/>
      </c>
      <c r="D42936" s="5">
        <v>0.0</v>
      </c>
    </row>
    <row r="42937" ht="14.25" customHeight="1">
      <c r="A42937" s="5"/>
      <c r="B42937" s="5"/>
      <c r="C42937" s="5" t="str">
        <f>IFERROR(__xludf.DUMMYFUNCTION("""COMPUTED_VALUE"""),"")</f>
        <v/>
      </c>
      <c r="D42937" s="5">
        <v>0.0</v>
      </c>
    </row>
    <row r="42938" ht="14.25" customHeight="1">
      <c r="A42938" s="5"/>
      <c r="B42938" s="5"/>
      <c r="C42938" s="5" t="str">
        <f>IFERROR(__xludf.DUMMYFUNCTION("""COMPUTED_VALUE"""),"")</f>
        <v/>
      </c>
      <c r="D42938" s="5">
        <v>0.0</v>
      </c>
    </row>
    <row r="42939" ht="14.25" customHeight="1">
      <c r="A42939" s="5"/>
      <c r="B42939" s="5"/>
      <c r="C42939" s="5" t="str">
        <f>IFERROR(__xludf.DUMMYFUNCTION("""COMPUTED_VALUE"""),"")</f>
        <v/>
      </c>
      <c r="D42939" s="5">
        <v>0.0</v>
      </c>
    </row>
    <row r="42940" ht="14.25" customHeight="1">
      <c r="A42940" s="5"/>
      <c r="B42940" s="5"/>
      <c r="C42940" s="5" t="str">
        <f>IFERROR(__xludf.DUMMYFUNCTION("""COMPUTED_VALUE"""),"")</f>
        <v/>
      </c>
      <c r="D42940" s="5">
        <v>0.0</v>
      </c>
    </row>
    <row r="42941" ht="14.25" customHeight="1">
      <c r="A42941" s="5"/>
      <c r="B42941" s="5"/>
      <c r="C42941" s="5" t="str">
        <f>IFERROR(__xludf.DUMMYFUNCTION("""COMPUTED_VALUE"""),"")</f>
        <v/>
      </c>
      <c r="D42941" s="5">
        <v>0.0</v>
      </c>
    </row>
    <row r="42942" ht="14.25" customHeight="1">
      <c r="A42942" s="5"/>
      <c r="B42942" s="5"/>
      <c r="C42942" s="5" t="str">
        <f>IFERROR(__xludf.DUMMYFUNCTION("""COMPUTED_VALUE"""),"")</f>
        <v/>
      </c>
      <c r="D42942" s="5">
        <v>0.0</v>
      </c>
    </row>
    <row r="42943" ht="14.25" customHeight="1">
      <c r="A42943" s="5"/>
      <c r="B42943" s="5"/>
      <c r="C42943" s="5" t="str">
        <f>IFERROR(__xludf.DUMMYFUNCTION("""COMPUTED_VALUE"""),"")</f>
        <v/>
      </c>
      <c r="D42943" s="5">
        <v>0.0</v>
      </c>
    </row>
    <row r="42944" ht="14.25" customHeight="1">
      <c r="A42944" s="5"/>
      <c r="B42944" s="5"/>
      <c r="C42944" s="5" t="str">
        <f>IFERROR(__xludf.DUMMYFUNCTION("""COMPUTED_VALUE"""),"")</f>
        <v/>
      </c>
      <c r="D42944" s="5">
        <v>0.0</v>
      </c>
    </row>
    <row r="42945" ht="14.25" customHeight="1">
      <c r="A42945" s="5"/>
      <c r="B42945" s="5"/>
      <c r="C42945" s="5" t="str">
        <f>IFERROR(__xludf.DUMMYFUNCTION("""COMPUTED_VALUE"""),"")</f>
        <v/>
      </c>
      <c r="D42945" s="5">
        <v>0.0</v>
      </c>
    </row>
    <row r="42946" ht="14.25" customHeight="1">
      <c r="A42946" s="5"/>
      <c r="B42946" s="5"/>
      <c r="C42946" s="5" t="str">
        <f>IFERROR(__xludf.DUMMYFUNCTION("""COMPUTED_VALUE"""),"")</f>
        <v/>
      </c>
      <c r="D42946" s="5">
        <v>0.0</v>
      </c>
    </row>
    <row r="42947" ht="14.25" customHeight="1">
      <c r="A42947" s="5"/>
      <c r="B42947" s="5"/>
      <c r="C42947" s="5" t="str">
        <f>IFERROR(__xludf.DUMMYFUNCTION("""COMPUTED_VALUE"""),"")</f>
        <v/>
      </c>
      <c r="D42947" s="5">
        <v>0.0</v>
      </c>
    </row>
    <row r="42948" ht="14.25" customHeight="1">
      <c r="A42948" s="5"/>
      <c r="B42948" s="5"/>
      <c r="C42948" s="5" t="str">
        <f>IFERROR(__xludf.DUMMYFUNCTION("""COMPUTED_VALUE"""),"")</f>
        <v/>
      </c>
      <c r="D42948" s="5">
        <v>0.0</v>
      </c>
    </row>
    <row r="42949" ht="14.25" customHeight="1">
      <c r="A42949" s="5"/>
      <c r="B42949" s="5"/>
      <c r="C42949" s="5" t="str">
        <f>IFERROR(__xludf.DUMMYFUNCTION("""COMPUTED_VALUE"""),"")</f>
        <v/>
      </c>
      <c r="D42949" s="5">
        <v>0.0</v>
      </c>
    </row>
    <row r="42950" ht="14.25" customHeight="1">
      <c r="A42950" s="5"/>
      <c r="B42950" s="5"/>
      <c r="C42950" s="5" t="str">
        <f>IFERROR(__xludf.DUMMYFUNCTION("""COMPUTED_VALUE"""),"")</f>
        <v/>
      </c>
      <c r="D42950" s="5">
        <v>0.0</v>
      </c>
    </row>
    <row r="42951" ht="14.25" customHeight="1">
      <c r="A42951" s="5"/>
      <c r="B42951" s="5"/>
      <c r="C42951" s="5" t="str">
        <f>IFERROR(__xludf.DUMMYFUNCTION("""COMPUTED_VALUE"""),"")</f>
        <v/>
      </c>
      <c r="D42951" s="5">
        <v>0.0</v>
      </c>
    </row>
    <row r="42952" ht="14.25" customHeight="1">
      <c r="A42952" s="5"/>
      <c r="B42952" s="5"/>
      <c r="C42952" s="5" t="str">
        <f>IFERROR(__xludf.DUMMYFUNCTION("""COMPUTED_VALUE"""),"")</f>
        <v/>
      </c>
      <c r="D42952" s="5">
        <v>0.0</v>
      </c>
    </row>
    <row r="42953" ht="14.25" customHeight="1">
      <c r="A42953" s="5"/>
      <c r="B42953" s="5"/>
      <c r="C42953" s="5" t="str">
        <f>IFERROR(__xludf.DUMMYFUNCTION("""COMPUTED_VALUE"""),"")</f>
        <v/>
      </c>
      <c r="D42953" s="5">
        <v>0.0</v>
      </c>
    </row>
    <row r="42954" ht="14.25" customHeight="1">
      <c r="A42954" s="5"/>
      <c r="B42954" s="5"/>
      <c r="C42954" s="5" t="str">
        <f>IFERROR(__xludf.DUMMYFUNCTION("""COMPUTED_VALUE"""),"")</f>
        <v/>
      </c>
      <c r="D42954" s="5">
        <v>0.0</v>
      </c>
    </row>
    <row r="42955" ht="14.25" customHeight="1">
      <c r="A42955" s="5"/>
      <c r="B42955" s="5"/>
      <c r="C42955" s="5" t="str">
        <f>IFERROR(__xludf.DUMMYFUNCTION("""COMPUTED_VALUE"""),"")</f>
        <v/>
      </c>
      <c r="D42955" s="5">
        <v>0.0</v>
      </c>
    </row>
    <row r="42956" ht="14.25" customHeight="1">
      <c r="A42956" s="5"/>
      <c r="B42956" s="5"/>
      <c r="C42956" s="5" t="str">
        <f>IFERROR(__xludf.DUMMYFUNCTION("""COMPUTED_VALUE"""),"")</f>
        <v/>
      </c>
      <c r="D42956" s="5">
        <v>0.0</v>
      </c>
    </row>
    <row r="42957" ht="14.25" customHeight="1">
      <c r="A42957" s="5"/>
      <c r="B42957" s="5"/>
      <c r="C42957" s="5" t="str">
        <f>IFERROR(__xludf.DUMMYFUNCTION("""COMPUTED_VALUE"""),"")</f>
        <v/>
      </c>
      <c r="D42957" s="5">
        <v>0.0</v>
      </c>
    </row>
    <row r="42958" ht="14.25" customHeight="1">
      <c r="A42958" s="5"/>
      <c r="B42958" s="5"/>
      <c r="C42958" s="5" t="str">
        <f>IFERROR(__xludf.DUMMYFUNCTION("""COMPUTED_VALUE"""),"")</f>
        <v/>
      </c>
      <c r="D42958" s="5">
        <v>0.0</v>
      </c>
    </row>
    <row r="42959" ht="14.25" customHeight="1">
      <c r="A42959" s="5"/>
      <c r="B42959" s="5"/>
      <c r="C42959" s="5" t="str">
        <f>IFERROR(__xludf.DUMMYFUNCTION("""COMPUTED_VALUE"""),"")</f>
        <v/>
      </c>
      <c r="D42959" s="5">
        <v>0.0</v>
      </c>
    </row>
    <row r="42960" ht="14.25" customHeight="1">
      <c r="A42960" s="5"/>
      <c r="B42960" s="5"/>
      <c r="C42960" s="5" t="str">
        <f>IFERROR(__xludf.DUMMYFUNCTION("""COMPUTED_VALUE"""),"")</f>
        <v/>
      </c>
      <c r="D42960" s="5">
        <v>0.0</v>
      </c>
    </row>
    <row r="42961" ht="14.25" customHeight="1">
      <c r="A42961" s="5"/>
      <c r="B42961" s="5"/>
      <c r="C42961" s="5" t="str">
        <f>IFERROR(__xludf.DUMMYFUNCTION("""COMPUTED_VALUE"""),"")</f>
        <v/>
      </c>
      <c r="D42961" s="5">
        <v>0.0</v>
      </c>
    </row>
    <row r="42962" ht="14.25" customHeight="1">
      <c r="A42962" s="5"/>
      <c r="B42962" s="5"/>
      <c r="C42962" s="5" t="str">
        <f>IFERROR(__xludf.DUMMYFUNCTION("""COMPUTED_VALUE"""),"")</f>
        <v/>
      </c>
      <c r="D42962" s="5">
        <v>0.0</v>
      </c>
    </row>
    <row r="42963" ht="14.25" customHeight="1">
      <c r="A42963" s="5"/>
      <c r="B42963" s="5"/>
      <c r="C42963" s="5" t="str">
        <f>IFERROR(__xludf.DUMMYFUNCTION("""COMPUTED_VALUE"""),"")</f>
        <v/>
      </c>
      <c r="D42963" s="5">
        <v>0.0</v>
      </c>
    </row>
    <row r="42964" ht="14.25" customHeight="1">
      <c r="A42964" s="5"/>
      <c r="B42964" s="5"/>
      <c r="C42964" s="5" t="str">
        <f>IFERROR(__xludf.DUMMYFUNCTION("""COMPUTED_VALUE"""),"")</f>
        <v/>
      </c>
      <c r="D42964" s="5">
        <v>0.0</v>
      </c>
    </row>
    <row r="42965" ht="14.25" customHeight="1">
      <c r="A42965" s="5"/>
      <c r="B42965" s="5"/>
      <c r="C42965" s="5" t="str">
        <f>IFERROR(__xludf.DUMMYFUNCTION("""COMPUTED_VALUE"""),"")</f>
        <v/>
      </c>
      <c r="D42965" s="5">
        <v>0.0</v>
      </c>
    </row>
    <row r="42966" ht="14.25" customHeight="1">
      <c r="A42966" s="5"/>
      <c r="B42966" s="5"/>
      <c r="C42966" s="5" t="str">
        <f>IFERROR(__xludf.DUMMYFUNCTION("""COMPUTED_VALUE"""),"")</f>
        <v/>
      </c>
      <c r="D42966" s="5">
        <v>0.0</v>
      </c>
    </row>
    <row r="42967" ht="14.25" customHeight="1">
      <c r="A42967" s="5"/>
      <c r="B42967" s="5"/>
      <c r="C42967" s="5" t="str">
        <f>IFERROR(__xludf.DUMMYFUNCTION("""COMPUTED_VALUE"""),"")</f>
        <v/>
      </c>
      <c r="D42967" s="5">
        <v>0.0</v>
      </c>
    </row>
    <row r="42968" ht="14.25" customHeight="1">
      <c r="A42968" s="5"/>
      <c r="B42968" s="5"/>
      <c r="C42968" s="5" t="str">
        <f>IFERROR(__xludf.DUMMYFUNCTION("""COMPUTED_VALUE"""),"")</f>
        <v/>
      </c>
      <c r="D42968" s="5">
        <v>0.0</v>
      </c>
    </row>
    <row r="42969" ht="14.25" customHeight="1">
      <c r="A42969" s="5"/>
      <c r="B42969" s="5"/>
      <c r="C42969" s="5" t="str">
        <f>IFERROR(__xludf.DUMMYFUNCTION("""COMPUTED_VALUE"""),"")</f>
        <v/>
      </c>
      <c r="D42969" s="5">
        <v>0.0</v>
      </c>
    </row>
    <row r="42970" ht="14.25" customHeight="1">
      <c r="A42970" s="5"/>
      <c r="B42970" s="5"/>
      <c r="C42970" s="5" t="str">
        <f>IFERROR(__xludf.DUMMYFUNCTION("""COMPUTED_VALUE"""),"")</f>
        <v/>
      </c>
      <c r="D42970" s="5">
        <v>0.0</v>
      </c>
    </row>
    <row r="42971" ht="14.25" customHeight="1">
      <c r="A42971" s="5"/>
      <c r="B42971" s="5"/>
      <c r="C42971" s="5" t="str">
        <f>IFERROR(__xludf.DUMMYFUNCTION("""COMPUTED_VALUE"""),"")</f>
        <v/>
      </c>
      <c r="D42971" s="5">
        <v>0.0</v>
      </c>
    </row>
    <row r="42972" ht="14.25" customHeight="1">
      <c r="A42972" s="5"/>
      <c r="B42972" s="5"/>
      <c r="C42972" s="5" t="str">
        <f>IFERROR(__xludf.DUMMYFUNCTION("""COMPUTED_VALUE"""),"")</f>
        <v/>
      </c>
      <c r="D42972" s="5">
        <v>0.0</v>
      </c>
    </row>
    <row r="42973" ht="14.25" customHeight="1">
      <c r="A42973" s="5"/>
      <c r="B42973" s="5"/>
      <c r="C42973" s="5" t="str">
        <f>IFERROR(__xludf.DUMMYFUNCTION("""COMPUTED_VALUE"""),"")</f>
        <v/>
      </c>
      <c r="D42973" s="5">
        <v>0.0</v>
      </c>
    </row>
    <row r="42974" ht="14.25" customHeight="1">
      <c r="A42974" s="5"/>
      <c r="B42974" s="5"/>
      <c r="C42974" s="5" t="str">
        <f>IFERROR(__xludf.DUMMYFUNCTION("""COMPUTED_VALUE"""),"")</f>
        <v/>
      </c>
      <c r="D42974" s="5">
        <v>0.0</v>
      </c>
    </row>
    <row r="42975" ht="14.25" customHeight="1">
      <c r="A42975" s="5"/>
      <c r="B42975" s="5"/>
      <c r="C42975" s="5" t="str">
        <f>IFERROR(__xludf.DUMMYFUNCTION("""COMPUTED_VALUE"""),"")</f>
        <v/>
      </c>
      <c r="D42975" s="5">
        <v>0.0</v>
      </c>
    </row>
    <row r="42976" ht="14.25" customHeight="1">
      <c r="A42976" s="5"/>
      <c r="B42976" s="5"/>
      <c r="C42976" s="5" t="str">
        <f>IFERROR(__xludf.DUMMYFUNCTION("""COMPUTED_VALUE"""),"")</f>
        <v/>
      </c>
      <c r="D42976" s="5">
        <v>0.0</v>
      </c>
    </row>
    <row r="42977" ht="14.25" customHeight="1">
      <c r="A42977" s="5"/>
      <c r="B42977" s="5"/>
      <c r="C42977" s="5" t="str">
        <f>IFERROR(__xludf.DUMMYFUNCTION("""COMPUTED_VALUE"""),"")</f>
        <v/>
      </c>
      <c r="D42977" s="5">
        <v>0.0</v>
      </c>
    </row>
    <row r="42978" ht="14.25" customHeight="1">
      <c r="A42978" s="5"/>
      <c r="B42978" s="5"/>
      <c r="C42978" s="5" t="str">
        <f>IFERROR(__xludf.DUMMYFUNCTION("""COMPUTED_VALUE"""),"")</f>
        <v/>
      </c>
      <c r="D42978" s="5">
        <v>0.0</v>
      </c>
    </row>
    <row r="42979" ht="14.25" customHeight="1">
      <c r="A42979" s="5"/>
      <c r="B42979" s="5"/>
      <c r="C42979" s="5" t="str">
        <f>IFERROR(__xludf.DUMMYFUNCTION("""COMPUTED_VALUE"""),"")</f>
        <v/>
      </c>
      <c r="D42979" s="5">
        <v>0.0</v>
      </c>
    </row>
    <row r="42980" ht="14.25" customHeight="1">
      <c r="A42980" s="5"/>
      <c r="B42980" s="5"/>
      <c r="C42980" s="5" t="str">
        <f>IFERROR(__xludf.DUMMYFUNCTION("""COMPUTED_VALUE"""),"")</f>
        <v/>
      </c>
      <c r="D42980" s="5">
        <v>0.0</v>
      </c>
    </row>
    <row r="42981" ht="14.25" customHeight="1">
      <c r="A42981" s="5"/>
      <c r="B42981" s="5"/>
      <c r="C42981" s="5" t="str">
        <f>IFERROR(__xludf.DUMMYFUNCTION("""COMPUTED_VALUE"""),"")</f>
        <v/>
      </c>
      <c r="D42981" s="5">
        <v>0.0</v>
      </c>
    </row>
    <row r="42982" ht="14.25" customHeight="1">
      <c r="A42982" s="5"/>
      <c r="B42982" s="5"/>
      <c r="C42982" s="5" t="str">
        <f>IFERROR(__xludf.DUMMYFUNCTION("""COMPUTED_VALUE"""),"")</f>
        <v/>
      </c>
      <c r="D42982" s="5">
        <v>0.0</v>
      </c>
    </row>
    <row r="42983" ht="14.25" customHeight="1">
      <c r="A42983" s="5"/>
      <c r="B42983" s="5"/>
      <c r="C42983" s="5" t="str">
        <f>IFERROR(__xludf.DUMMYFUNCTION("""COMPUTED_VALUE"""),"")</f>
        <v/>
      </c>
      <c r="D42983" s="5">
        <v>0.0</v>
      </c>
    </row>
    <row r="42984" ht="14.25" customHeight="1">
      <c r="A42984" s="5"/>
      <c r="B42984" s="5"/>
      <c r="C42984" s="5" t="str">
        <f>IFERROR(__xludf.DUMMYFUNCTION("""COMPUTED_VALUE"""),"")</f>
        <v/>
      </c>
      <c r="D42984" s="5">
        <v>0.0</v>
      </c>
    </row>
    <row r="42985" ht="14.25" customHeight="1">
      <c r="A42985" s="5"/>
      <c r="B42985" s="5"/>
      <c r="C42985" s="5" t="str">
        <f>IFERROR(__xludf.DUMMYFUNCTION("""COMPUTED_VALUE"""),"")</f>
        <v/>
      </c>
      <c r="D42985" s="5">
        <v>0.0</v>
      </c>
    </row>
    <row r="42986" ht="14.25" customHeight="1">
      <c r="A42986" s="5"/>
      <c r="B42986" s="5"/>
      <c r="C42986" s="5" t="str">
        <f>IFERROR(__xludf.DUMMYFUNCTION("""COMPUTED_VALUE"""),"")</f>
        <v/>
      </c>
      <c r="D42986" s="5">
        <v>0.0</v>
      </c>
    </row>
    <row r="42987" ht="14.25" customHeight="1">
      <c r="A42987" s="5"/>
      <c r="B42987" s="5"/>
      <c r="C42987" s="5" t="str">
        <f>IFERROR(__xludf.DUMMYFUNCTION("""COMPUTED_VALUE"""),"")</f>
        <v/>
      </c>
      <c r="D42987" s="5">
        <v>0.0</v>
      </c>
    </row>
    <row r="42988" ht="14.25" customHeight="1">
      <c r="A42988" s="5"/>
      <c r="B42988" s="5"/>
      <c r="C42988" s="5" t="str">
        <f>IFERROR(__xludf.DUMMYFUNCTION("""COMPUTED_VALUE"""),"")</f>
        <v/>
      </c>
      <c r="D42988" s="5">
        <v>0.0</v>
      </c>
    </row>
    <row r="42989" ht="14.25" customHeight="1">
      <c r="A42989" s="5"/>
      <c r="B42989" s="5"/>
      <c r="C42989" s="5" t="str">
        <f>IFERROR(__xludf.DUMMYFUNCTION("""COMPUTED_VALUE"""),"")</f>
        <v/>
      </c>
      <c r="D42989" s="5">
        <v>0.0</v>
      </c>
    </row>
    <row r="42990" ht="14.25" customHeight="1">
      <c r="A42990" s="5"/>
      <c r="B42990" s="5"/>
      <c r="C42990" s="5" t="str">
        <f>IFERROR(__xludf.DUMMYFUNCTION("""COMPUTED_VALUE"""),"")</f>
        <v/>
      </c>
      <c r="D42990" s="5">
        <v>0.0</v>
      </c>
    </row>
    <row r="42991" ht="14.25" customHeight="1">
      <c r="A42991" s="5"/>
      <c r="B42991" s="5"/>
      <c r="C42991" s="5" t="str">
        <f>IFERROR(__xludf.DUMMYFUNCTION("""COMPUTED_VALUE"""),"")</f>
        <v/>
      </c>
      <c r="D42991" s="5">
        <v>0.0</v>
      </c>
    </row>
    <row r="42992" ht="14.25" customHeight="1">
      <c r="A42992" s="5"/>
      <c r="B42992" s="5"/>
      <c r="C42992" s="5" t="str">
        <f>IFERROR(__xludf.DUMMYFUNCTION("""COMPUTED_VALUE"""),"")</f>
        <v/>
      </c>
      <c r="D42992" s="5">
        <v>0.0</v>
      </c>
    </row>
    <row r="42993" ht="14.25" customHeight="1">
      <c r="A42993" s="5"/>
      <c r="B42993" s="5"/>
      <c r="C42993" s="5" t="str">
        <f>IFERROR(__xludf.DUMMYFUNCTION("""COMPUTED_VALUE"""),"")</f>
        <v/>
      </c>
      <c r="D42993" s="5">
        <v>0.0</v>
      </c>
    </row>
    <row r="42994" ht="14.25" customHeight="1">
      <c r="A42994" s="5"/>
      <c r="B42994" s="5"/>
      <c r="C42994" s="5" t="str">
        <f>IFERROR(__xludf.DUMMYFUNCTION("""COMPUTED_VALUE"""),"")</f>
        <v/>
      </c>
      <c r="D42994" s="5">
        <v>0.0</v>
      </c>
    </row>
    <row r="42995" ht="14.25" customHeight="1">
      <c r="A42995" s="5"/>
      <c r="B42995" s="5"/>
      <c r="C42995" s="5" t="str">
        <f>IFERROR(__xludf.DUMMYFUNCTION("""COMPUTED_VALUE"""),"")</f>
        <v/>
      </c>
      <c r="D42995" s="5">
        <v>0.0</v>
      </c>
    </row>
    <row r="42996" ht="14.25" customHeight="1">
      <c r="A42996" s="5"/>
      <c r="B42996" s="5"/>
      <c r="C42996" s="5" t="str">
        <f>IFERROR(__xludf.DUMMYFUNCTION("""COMPUTED_VALUE"""),"")</f>
        <v/>
      </c>
      <c r="D42996" s="5">
        <v>0.0</v>
      </c>
    </row>
    <row r="42997" ht="14.25" customHeight="1">
      <c r="A42997" s="5"/>
      <c r="B42997" s="5"/>
      <c r="C42997" s="5" t="str">
        <f>IFERROR(__xludf.DUMMYFUNCTION("""COMPUTED_VALUE"""),"")</f>
        <v/>
      </c>
      <c r="D42997" s="5">
        <v>0.0</v>
      </c>
    </row>
    <row r="42998" ht="14.25" customHeight="1">
      <c r="A42998" s="5"/>
      <c r="B42998" s="5"/>
      <c r="C42998" s="5" t="str">
        <f>IFERROR(__xludf.DUMMYFUNCTION("""COMPUTED_VALUE"""),"")</f>
        <v/>
      </c>
      <c r="D42998" s="5">
        <v>0.0</v>
      </c>
    </row>
    <row r="42999" ht="14.25" customHeight="1">
      <c r="A42999" s="5"/>
      <c r="B42999" s="5"/>
      <c r="C42999" s="5" t="str">
        <f>IFERROR(__xludf.DUMMYFUNCTION("""COMPUTED_VALUE"""),"")</f>
        <v/>
      </c>
      <c r="D42999" s="5">
        <v>0.0</v>
      </c>
    </row>
    <row r="43000" ht="14.25" customHeight="1">
      <c r="A43000" s="5"/>
      <c r="B43000" s="5"/>
      <c r="C43000" s="5" t="str">
        <f>IFERROR(__xludf.DUMMYFUNCTION("""COMPUTED_VALUE"""),"")</f>
        <v/>
      </c>
      <c r="D43000" s="5">
        <v>0.0</v>
      </c>
    </row>
    <row r="43001" ht="14.25" customHeight="1">
      <c r="A43001" s="5"/>
      <c r="B43001" s="5"/>
      <c r="C43001" s="5" t="str">
        <f>IFERROR(__xludf.DUMMYFUNCTION("""COMPUTED_VALUE"""),"")</f>
        <v/>
      </c>
      <c r="D43001" s="5">
        <v>0.0</v>
      </c>
    </row>
    <row r="43002" ht="14.25" customHeight="1">
      <c r="A43002" s="5"/>
      <c r="B43002" s="5"/>
      <c r="C43002" s="5" t="str">
        <f>IFERROR(__xludf.DUMMYFUNCTION("""COMPUTED_VALUE"""),"")</f>
        <v/>
      </c>
      <c r="D43002" s="5">
        <v>0.0</v>
      </c>
    </row>
    <row r="43003" ht="14.25" customHeight="1">
      <c r="A43003" s="5"/>
      <c r="B43003" s="5"/>
      <c r="C43003" s="5" t="str">
        <f>IFERROR(__xludf.DUMMYFUNCTION("""COMPUTED_VALUE"""),"")</f>
        <v/>
      </c>
      <c r="D43003" s="5">
        <v>0.0</v>
      </c>
    </row>
    <row r="43004" ht="14.25" customHeight="1">
      <c r="A43004" s="5"/>
      <c r="B43004" s="5"/>
      <c r="C43004" s="5" t="str">
        <f>IFERROR(__xludf.DUMMYFUNCTION("""COMPUTED_VALUE"""),"")</f>
        <v/>
      </c>
      <c r="D43004" s="5">
        <v>0.0</v>
      </c>
    </row>
    <row r="43005" ht="14.25" customHeight="1">
      <c r="A43005" s="5"/>
      <c r="B43005" s="5"/>
      <c r="C43005" s="5" t="str">
        <f>IFERROR(__xludf.DUMMYFUNCTION("""COMPUTED_VALUE"""),"")</f>
        <v/>
      </c>
      <c r="D43005" s="5">
        <v>0.0</v>
      </c>
    </row>
    <row r="43006" ht="14.25" customHeight="1">
      <c r="A43006" s="5"/>
      <c r="B43006" s="5"/>
      <c r="C43006" s="5" t="str">
        <f>IFERROR(__xludf.DUMMYFUNCTION("""COMPUTED_VALUE"""),"")</f>
        <v/>
      </c>
      <c r="D43006" s="5">
        <v>0.0</v>
      </c>
    </row>
    <row r="43007" ht="14.25" customHeight="1">
      <c r="A43007" s="5"/>
      <c r="B43007" s="5"/>
      <c r="C43007" s="5" t="str">
        <f>IFERROR(__xludf.DUMMYFUNCTION("""COMPUTED_VALUE"""),"")</f>
        <v/>
      </c>
      <c r="D43007" s="5">
        <v>0.0</v>
      </c>
    </row>
    <row r="43008" ht="14.25" customHeight="1">
      <c r="A43008" s="5"/>
      <c r="B43008" s="5"/>
      <c r="C43008" s="5" t="str">
        <f>IFERROR(__xludf.DUMMYFUNCTION("""COMPUTED_VALUE"""),"")</f>
        <v/>
      </c>
      <c r="D43008" s="5">
        <v>0.0</v>
      </c>
    </row>
    <row r="43009" ht="14.25" customHeight="1">
      <c r="A43009" s="5"/>
      <c r="B43009" s="5"/>
      <c r="C43009" s="5" t="str">
        <f>IFERROR(__xludf.DUMMYFUNCTION("""COMPUTED_VALUE"""),"")</f>
        <v/>
      </c>
      <c r="D43009" s="5">
        <v>0.0</v>
      </c>
    </row>
    <row r="43010" ht="14.25" customHeight="1">
      <c r="A43010" s="5"/>
      <c r="B43010" s="5"/>
      <c r="C43010" s="5" t="str">
        <f>IFERROR(__xludf.DUMMYFUNCTION("""COMPUTED_VALUE"""),"")</f>
        <v/>
      </c>
      <c r="D43010" s="5">
        <v>0.0</v>
      </c>
    </row>
    <row r="43011" ht="14.25" customHeight="1">
      <c r="A43011" s="5"/>
      <c r="B43011" s="5"/>
      <c r="C43011" s="5" t="str">
        <f>IFERROR(__xludf.DUMMYFUNCTION("""COMPUTED_VALUE"""),"")</f>
        <v/>
      </c>
      <c r="D43011" s="5">
        <v>0.0</v>
      </c>
    </row>
    <row r="43012" ht="14.25" customHeight="1">
      <c r="A43012" s="5"/>
      <c r="B43012" s="5"/>
      <c r="C43012" s="5" t="str">
        <f>IFERROR(__xludf.DUMMYFUNCTION("""COMPUTED_VALUE"""),"")</f>
        <v/>
      </c>
      <c r="D43012" s="5">
        <v>0.0</v>
      </c>
    </row>
    <row r="43013" ht="14.25" customHeight="1">
      <c r="A43013" s="5"/>
      <c r="B43013" s="5"/>
      <c r="C43013" s="5" t="str">
        <f>IFERROR(__xludf.DUMMYFUNCTION("""COMPUTED_VALUE"""),"")</f>
        <v/>
      </c>
      <c r="D43013" s="5">
        <v>0.0</v>
      </c>
    </row>
    <row r="43014" ht="14.25" customHeight="1">
      <c r="A43014" s="5"/>
      <c r="B43014" s="5"/>
      <c r="C43014" s="5" t="str">
        <f>IFERROR(__xludf.DUMMYFUNCTION("""COMPUTED_VALUE"""),"")</f>
        <v/>
      </c>
      <c r="D43014" s="5">
        <v>0.0</v>
      </c>
    </row>
    <row r="43015" ht="14.25" customHeight="1">
      <c r="A43015" s="5"/>
      <c r="B43015" s="5"/>
      <c r="C43015" s="5" t="str">
        <f>IFERROR(__xludf.DUMMYFUNCTION("""COMPUTED_VALUE"""),"")</f>
        <v/>
      </c>
      <c r="D43015" s="5">
        <v>0.0</v>
      </c>
    </row>
    <row r="43016" ht="14.25" customHeight="1">
      <c r="A43016" s="5"/>
      <c r="B43016" s="5"/>
      <c r="C43016" s="5" t="str">
        <f>IFERROR(__xludf.DUMMYFUNCTION("""COMPUTED_VALUE"""),"")</f>
        <v/>
      </c>
      <c r="D43016" s="5">
        <v>0.0</v>
      </c>
    </row>
    <row r="43017" ht="14.25" customHeight="1">
      <c r="A43017" s="5"/>
      <c r="B43017" s="5"/>
      <c r="C43017" s="5" t="str">
        <f>IFERROR(__xludf.DUMMYFUNCTION("""COMPUTED_VALUE"""),"")</f>
        <v/>
      </c>
      <c r="D43017" s="5">
        <v>0.0</v>
      </c>
    </row>
    <row r="43018" ht="14.25" customHeight="1">
      <c r="A43018" s="5"/>
      <c r="B43018" s="5"/>
      <c r="C43018" s="5" t="str">
        <f>IFERROR(__xludf.DUMMYFUNCTION("""COMPUTED_VALUE"""),"")</f>
        <v/>
      </c>
      <c r="D43018" s="5">
        <v>0.0</v>
      </c>
    </row>
    <row r="43019" ht="14.25" customHeight="1">
      <c r="A43019" s="5"/>
      <c r="B43019" s="5"/>
      <c r="C43019" s="5" t="str">
        <f>IFERROR(__xludf.DUMMYFUNCTION("""COMPUTED_VALUE"""),"")</f>
        <v/>
      </c>
      <c r="D43019" s="5">
        <v>0.0</v>
      </c>
    </row>
    <row r="43020" ht="14.25" customHeight="1">
      <c r="A43020" s="5"/>
      <c r="B43020" s="5"/>
      <c r="C43020" s="5" t="str">
        <f>IFERROR(__xludf.DUMMYFUNCTION("""COMPUTED_VALUE"""),"")</f>
        <v/>
      </c>
      <c r="D43020" s="5">
        <v>0.0</v>
      </c>
    </row>
    <row r="43021" ht="14.25" customHeight="1">
      <c r="A43021" s="5"/>
      <c r="B43021" s="5"/>
      <c r="C43021" s="5" t="str">
        <f>IFERROR(__xludf.DUMMYFUNCTION("""COMPUTED_VALUE"""),"")</f>
        <v/>
      </c>
      <c r="D43021" s="5">
        <v>0.0</v>
      </c>
    </row>
    <row r="43022" ht="14.25" customHeight="1">
      <c r="A43022" s="5"/>
      <c r="B43022" s="5"/>
      <c r="C43022" s="5" t="str">
        <f>IFERROR(__xludf.DUMMYFUNCTION("""COMPUTED_VALUE"""),"")</f>
        <v/>
      </c>
      <c r="D43022" s="5">
        <v>0.0</v>
      </c>
    </row>
    <row r="43023" ht="14.25" customHeight="1">
      <c r="A43023" s="5"/>
      <c r="B43023" s="5"/>
      <c r="C43023" s="5" t="str">
        <f>IFERROR(__xludf.DUMMYFUNCTION("""COMPUTED_VALUE"""),"")</f>
        <v/>
      </c>
      <c r="D43023" s="5">
        <v>0.0</v>
      </c>
    </row>
    <row r="43024" ht="14.25" customHeight="1">
      <c r="A43024" s="5"/>
      <c r="B43024" s="5"/>
      <c r="C43024" s="5" t="str">
        <f>IFERROR(__xludf.DUMMYFUNCTION("""COMPUTED_VALUE"""),"")</f>
        <v/>
      </c>
      <c r="D43024" s="5">
        <v>0.0</v>
      </c>
    </row>
    <row r="43025" ht="14.25" customHeight="1">
      <c r="A43025" s="5"/>
      <c r="B43025" s="5"/>
      <c r="C43025" s="5" t="str">
        <f>IFERROR(__xludf.DUMMYFUNCTION("""COMPUTED_VALUE"""),"")</f>
        <v/>
      </c>
      <c r="D43025" s="5">
        <v>0.0</v>
      </c>
    </row>
    <row r="43026" ht="14.25" customHeight="1">
      <c r="A43026" s="5"/>
      <c r="B43026" s="5"/>
      <c r="C43026" s="5" t="str">
        <f>IFERROR(__xludf.DUMMYFUNCTION("""COMPUTED_VALUE"""),"")</f>
        <v/>
      </c>
      <c r="D43026" s="5">
        <v>0.0</v>
      </c>
    </row>
    <row r="43027" ht="14.25" customHeight="1">
      <c r="A43027" s="5"/>
      <c r="B43027" s="5"/>
      <c r="C43027" s="5" t="str">
        <f>IFERROR(__xludf.DUMMYFUNCTION("""COMPUTED_VALUE"""),"")</f>
        <v/>
      </c>
      <c r="D43027" s="5">
        <v>0.0</v>
      </c>
    </row>
    <row r="43028" ht="14.25" customHeight="1">
      <c r="A43028" s="5"/>
      <c r="B43028" s="5"/>
      <c r="C43028" s="5" t="str">
        <f>IFERROR(__xludf.DUMMYFUNCTION("""COMPUTED_VALUE"""),"")</f>
        <v/>
      </c>
      <c r="D43028" s="5">
        <v>0.0</v>
      </c>
    </row>
    <row r="43029" ht="14.25" customHeight="1">
      <c r="A43029" s="5"/>
      <c r="B43029" s="5"/>
      <c r="C43029" s="5" t="str">
        <f>IFERROR(__xludf.DUMMYFUNCTION("""COMPUTED_VALUE"""),"")</f>
        <v/>
      </c>
      <c r="D43029" s="5">
        <v>0.0</v>
      </c>
    </row>
    <row r="43030" ht="14.25" customHeight="1">
      <c r="A43030" s="5"/>
      <c r="B43030" s="5"/>
      <c r="C43030" s="5" t="str">
        <f>IFERROR(__xludf.DUMMYFUNCTION("""COMPUTED_VALUE"""),"")</f>
        <v/>
      </c>
      <c r="D43030" s="5">
        <v>0.0</v>
      </c>
    </row>
    <row r="43031" ht="14.25" customHeight="1">
      <c r="A43031" s="5"/>
      <c r="B43031" s="5"/>
      <c r="C43031" s="5" t="str">
        <f>IFERROR(__xludf.DUMMYFUNCTION("""COMPUTED_VALUE"""),"")</f>
        <v/>
      </c>
      <c r="D43031" s="5">
        <v>0.0</v>
      </c>
    </row>
    <row r="43032" ht="14.25" customHeight="1">
      <c r="A43032" s="5"/>
      <c r="B43032" s="5"/>
      <c r="C43032" s="5" t="str">
        <f>IFERROR(__xludf.DUMMYFUNCTION("""COMPUTED_VALUE"""),"")</f>
        <v/>
      </c>
      <c r="D43032" s="5">
        <v>0.0</v>
      </c>
    </row>
    <row r="43033" ht="14.25" customHeight="1">
      <c r="A43033" s="5"/>
      <c r="B43033" s="5"/>
      <c r="C43033" s="5" t="str">
        <f>IFERROR(__xludf.DUMMYFUNCTION("""COMPUTED_VALUE"""),"")</f>
        <v/>
      </c>
      <c r="D43033" s="5">
        <v>0.0</v>
      </c>
    </row>
    <row r="43034" ht="14.25" customHeight="1">
      <c r="A43034" s="5"/>
      <c r="B43034" s="5"/>
      <c r="C43034" s="5" t="str">
        <f>IFERROR(__xludf.DUMMYFUNCTION("""COMPUTED_VALUE"""),"")</f>
        <v/>
      </c>
      <c r="D43034" s="5">
        <v>0.0</v>
      </c>
    </row>
    <row r="43035" ht="14.25" customHeight="1">
      <c r="A43035" s="5"/>
      <c r="B43035" s="5"/>
      <c r="C43035" s="5" t="str">
        <f>IFERROR(__xludf.DUMMYFUNCTION("""COMPUTED_VALUE"""),"")</f>
        <v/>
      </c>
      <c r="D43035" s="5">
        <v>0.0</v>
      </c>
    </row>
    <row r="43036" ht="14.25" customHeight="1">
      <c r="A43036" s="5"/>
      <c r="B43036" s="5"/>
      <c r="C43036" s="5" t="str">
        <f>IFERROR(__xludf.DUMMYFUNCTION("""COMPUTED_VALUE"""),"")</f>
        <v/>
      </c>
      <c r="D43036" s="5">
        <v>0.0</v>
      </c>
    </row>
    <row r="43037" ht="14.25" customHeight="1">
      <c r="A43037" s="5"/>
      <c r="B43037" s="5"/>
      <c r="C43037" s="5" t="str">
        <f>IFERROR(__xludf.DUMMYFUNCTION("""COMPUTED_VALUE"""),"")</f>
        <v/>
      </c>
      <c r="D43037" s="5">
        <v>0.0</v>
      </c>
    </row>
    <row r="43038" ht="14.25" customHeight="1">
      <c r="A43038" s="5"/>
      <c r="B43038" s="5"/>
      <c r="C43038" s="5" t="str">
        <f>IFERROR(__xludf.DUMMYFUNCTION("""COMPUTED_VALUE"""),"")</f>
        <v/>
      </c>
      <c r="D43038" s="5">
        <v>0.0</v>
      </c>
    </row>
    <row r="43039" ht="14.25" customHeight="1">
      <c r="A43039" s="5"/>
      <c r="B43039" s="5"/>
      <c r="C43039" s="5" t="str">
        <f>IFERROR(__xludf.DUMMYFUNCTION("""COMPUTED_VALUE"""),"")</f>
        <v/>
      </c>
      <c r="D43039" s="5">
        <v>0.0</v>
      </c>
    </row>
    <row r="43040" ht="14.25" customHeight="1">
      <c r="A43040" s="5"/>
      <c r="B43040" s="5"/>
      <c r="C43040" s="5" t="str">
        <f>IFERROR(__xludf.DUMMYFUNCTION("""COMPUTED_VALUE"""),"")</f>
        <v/>
      </c>
      <c r="D43040" s="5">
        <v>0.0</v>
      </c>
    </row>
    <row r="43041" ht="14.25" customHeight="1">
      <c r="A43041" s="5"/>
      <c r="B43041" s="5"/>
      <c r="C43041" s="5" t="str">
        <f>IFERROR(__xludf.DUMMYFUNCTION("""COMPUTED_VALUE"""),"")</f>
        <v/>
      </c>
      <c r="D43041" s="5">
        <v>0.0</v>
      </c>
    </row>
    <row r="43042" ht="14.25" customHeight="1">
      <c r="A43042" s="5"/>
      <c r="B43042" s="5"/>
      <c r="C43042" s="5" t="str">
        <f>IFERROR(__xludf.DUMMYFUNCTION("""COMPUTED_VALUE"""),"")</f>
        <v/>
      </c>
      <c r="D43042" s="5">
        <v>0.0</v>
      </c>
    </row>
    <row r="43043" ht="14.25" customHeight="1">
      <c r="A43043" s="5"/>
      <c r="B43043" s="5"/>
      <c r="C43043" s="5" t="str">
        <f>IFERROR(__xludf.DUMMYFUNCTION("""COMPUTED_VALUE"""),"")</f>
        <v/>
      </c>
      <c r="D43043" s="5">
        <v>0.0</v>
      </c>
    </row>
    <row r="43044" ht="14.25" customHeight="1">
      <c r="A43044" s="5"/>
      <c r="B43044" s="5"/>
      <c r="C43044" s="5" t="str">
        <f>IFERROR(__xludf.DUMMYFUNCTION("""COMPUTED_VALUE"""),"")</f>
        <v/>
      </c>
      <c r="D43044" s="5">
        <v>0.0</v>
      </c>
    </row>
    <row r="43045" ht="14.25" customHeight="1">
      <c r="A43045" s="5"/>
      <c r="B43045" s="5"/>
      <c r="C43045" s="5" t="str">
        <f>IFERROR(__xludf.DUMMYFUNCTION("""COMPUTED_VALUE"""),"")</f>
        <v/>
      </c>
      <c r="D43045" s="5">
        <v>0.0</v>
      </c>
    </row>
    <row r="43046" ht="14.25" customHeight="1">
      <c r="A43046" s="5"/>
      <c r="B43046" s="5"/>
      <c r="C43046" s="5" t="str">
        <f>IFERROR(__xludf.DUMMYFUNCTION("""COMPUTED_VALUE"""),"")</f>
        <v/>
      </c>
      <c r="D43046" s="5">
        <v>0.0</v>
      </c>
    </row>
    <row r="43047" ht="14.25" customHeight="1">
      <c r="A43047" s="5"/>
      <c r="B43047" s="5"/>
      <c r="C43047" s="5" t="str">
        <f>IFERROR(__xludf.DUMMYFUNCTION("""COMPUTED_VALUE"""),"")</f>
        <v/>
      </c>
      <c r="D43047" s="5">
        <v>0.0</v>
      </c>
    </row>
    <row r="43048" ht="14.25" customHeight="1">
      <c r="A43048" s="5"/>
      <c r="B43048" s="5"/>
      <c r="C43048" s="5" t="str">
        <f>IFERROR(__xludf.DUMMYFUNCTION("""COMPUTED_VALUE"""),"")</f>
        <v/>
      </c>
      <c r="D43048" s="5">
        <v>0.0</v>
      </c>
    </row>
    <row r="43049" ht="14.25" customHeight="1">
      <c r="A43049" s="5"/>
      <c r="B43049" s="5"/>
      <c r="C43049" s="5" t="str">
        <f>IFERROR(__xludf.DUMMYFUNCTION("""COMPUTED_VALUE"""),"")</f>
        <v/>
      </c>
      <c r="D43049" s="5">
        <v>0.0</v>
      </c>
    </row>
    <row r="43050" ht="14.25" customHeight="1">
      <c r="A43050" s="5"/>
      <c r="B43050" s="5"/>
      <c r="C43050" s="5" t="str">
        <f>IFERROR(__xludf.DUMMYFUNCTION("""COMPUTED_VALUE"""),"")</f>
        <v/>
      </c>
      <c r="D43050" s="5">
        <v>0.0</v>
      </c>
    </row>
    <row r="43051" ht="14.25" customHeight="1">
      <c r="A43051" s="5"/>
      <c r="B43051" s="5"/>
      <c r="C43051" s="5" t="str">
        <f>IFERROR(__xludf.DUMMYFUNCTION("""COMPUTED_VALUE"""),"")</f>
        <v/>
      </c>
      <c r="D43051" s="5">
        <v>0.0</v>
      </c>
    </row>
    <row r="43052" ht="14.25" customHeight="1">
      <c r="A43052" s="5"/>
      <c r="B43052" s="5"/>
      <c r="C43052" s="5" t="str">
        <f>IFERROR(__xludf.DUMMYFUNCTION("""COMPUTED_VALUE"""),"")</f>
        <v/>
      </c>
      <c r="D43052" s="5">
        <v>0.0</v>
      </c>
    </row>
    <row r="43053" ht="14.25" customHeight="1">
      <c r="A43053" s="5"/>
      <c r="B43053" s="5"/>
      <c r="C43053" s="5" t="str">
        <f>IFERROR(__xludf.DUMMYFUNCTION("""COMPUTED_VALUE"""),"")</f>
        <v/>
      </c>
      <c r="D43053" s="5">
        <v>0.0</v>
      </c>
    </row>
    <row r="43054" ht="14.25" customHeight="1">
      <c r="A43054" s="5"/>
      <c r="B43054" s="5"/>
      <c r="C43054" s="5" t="str">
        <f>IFERROR(__xludf.DUMMYFUNCTION("""COMPUTED_VALUE"""),"")</f>
        <v/>
      </c>
      <c r="D43054" s="5">
        <v>0.0</v>
      </c>
    </row>
    <row r="43055" ht="14.25" customHeight="1">
      <c r="A43055" s="5"/>
      <c r="B43055" s="5"/>
      <c r="C43055" s="5" t="str">
        <f>IFERROR(__xludf.DUMMYFUNCTION("""COMPUTED_VALUE"""),"")</f>
        <v/>
      </c>
      <c r="D43055" s="5">
        <v>0.0</v>
      </c>
    </row>
    <row r="43056" ht="14.25" customHeight="1">
      <c r="A43056" s="5"/>
      <c r="B43056" s="5"/>
      <c r="C43056" s="5" t="str">
        <f>IFERROR(__xludf.DUMMYFUNCTION("""COMPUTED_VALUE"""),"")</f>
        <v/>
      </c>
      <c r="D43056" s="5">
        <v>0.0</v>
      </c>
    </row>
    <row r="43057" ht="14.25" customHeight="1">
      <c r="A43057" s="5"/>
      <c r="B43057" s="5"/>
      <c r="C43057" s="5" t="str">
        <f>IFERROR(__xludf.DUMMYFUNCTION("""COMPUTED_VALUE"""),"")</f>
        <v/>
      </c>
      <c r="D43057" s="5">
        <v>0.0</v>
      </c>
    </row>
    <row r="43058" ht="14.25" customHeight="1">
      <c r="A43058" s="5"/>
      <c r="B43058" s="5"/>
      <c r="C43058" s="5" t="str">
        <f>IFERROR(__xludf.DUMMYFUNCTION("""COMPUTED_VALUE"""),"")</f>
        <v/>
      </c>
      <c r="D43058" s="5">
        <v>0.0</v>
      </c>
    </row>
    <row r="43059" ht="14.25" customHeight="1">
      <c r="A43059" s="5"/>
      <c r="B43059" s="5"/>
      <c r="C43059" s="5" t="str">
        <f>IFERROR(__xludf.DUMMYFUNCTION("""COMPUTED_VALUE"""),"")</f>
        <v/>
      </c>
      <c r="D43059" s="5">
        <v>0.0</v>
      </c>
    </row>
    <row r="43060" ht="14.25" customHeight="1">
      <c r="A43060" s="5"/>
      <c r="B43060" s="5"/>
      <c r="C43060" s="5" t="str">
        <f>IFERROR(__xludf.DUMMYFUNCTION("""COMPUTED_VALUE"""),"")</f>
        <v/>
      </c>
      <c r="D43060" s="5">
        <v>0.0</v>
      </c>
    </row>
    <row r="43061" ht="14.25" customHeight="1">
      <c r="A43061" s="5"/>
      <c r="B43061" s="5"/>
      <c r="C43061" s="5" t="str">
        <f>IFERROR(__xludf.DUMMYFUNCTION("""COMPUTED_VALUE"""),"")</f>
        <v/>
      </c>
      <c r="D43061" s="5">
        <v>0.0</v>
      </c>
    </row>
    <row r="43062" ht="14.25" customHeight="1">
      <c r="A43062" s="5"/>
      <c r="B43062" s="5"/>
      <c r="C43062" s="5" t="str">
        <f>IFERROR(__xludf.DUMMYFUNCTION("""COMPUTED_VALUE"""),"")</f>
        <v/>
      </c>
      <c r="D43062" s="5">
        <v>0.0</v>
      </c>
    </row>
    <row r="43063" ht="14.25" customHeight="1">
      <c r="A43063" s="5"/>
      <c r="B43063" s="5"/>
      <c r="C43063" s="5" t="str">
        <f>IFERROR(__xludf.DUMMYFUNCTION("""COMPUTED_VALUE"""),"")</f>
        <v/>
      </c>
      <c r="D43063" s="5">
        <v>0.0</v>
      </c>
    </row>
    <row r="43064" ht="14.25" customHeight="1">
      <c r="A43064" s="5"/>
      <c r="B43064" s="5"/>
      <c r="C43064" s="5" t="str">
        <f>IFERROR(__xludf.DUMMYFUNCTION("""COMPUTED_VALUE"""),"")</f>
        <v/>
      </c>
      <c r="D43064" s="5">
        <v>0.0</v>
      </c>
    </row>
    <row r="43065" ht="14.25" customHeight="1">
      <c r="A43065" s="5"/>
      <c r="B43065" s="5"/>
      <c r="C43065" s="5" t="str">
        <f>IFERROR(__xludf.DUMMYFUNCTION("""COMPUTED_VALUE"""),"")</f>
        <v/>
      </c>
      <c r="D43065" s="5">
        <v>0.0</v>
      </c>
    </row>
    <row r="43066" ht="14.25" customHeight="1">
      <c r="A43066" s="5"/>
      <c r="B43066" s="5"/>
      <c r="C43066" s="5" t="str">
        <f>IFERROR(__xludf.DUMMYFUNCTION("""COMPUTED_VALUE"""),"")</f>
        <v/>
      </c>
      <c r="D43066" s="5">
        <v>0.0</v>
      </c>
    </row>
    <row r="43067" ht="14.25" customHeight="1">
      <c r="A43067" s="5"/>
      <c r="B43067" s="5"/>
      <c r="C43067" s="5" t="str">
        <f>IFERROR(__xludf.DUMMYFUNCTION("""COMPUTED_VALUE"""),"")</f>
        <v/>
      </c>
      <c r="D43067" s="5">
        <v>0.0</v>
      </c>
    </row>
    <row r="43068" ht="14.25" customHeight="1">
      <c r="A43068" s="5"/>
      <c r="B43068" s="5"/>
      <c r="C43068" s="5" t="str">
        <f>IFERROR(__xludf.DUMMYFUNCTION("""COMPUTED_VALUE"""),"")</f>
        <v/>
      </c>
      <c r="D43068" s="5">
        <v>0.0</v>
      </c>
    </row>
    <row r="43069" ht="14.25" customHeight="1">
      <c r="A43069" s="5"/>
      <c r="B43069" s="5"/>
      <c r="C43069" s="5" t="str">
        <f>IFERROR(__xludf.DUMMYFUNCTION("""COMPUTED_VALUE"""),"")</f>
        <v/>
      </c>
      <c r="D43069" s="5">
        <v>0.0</v>
      </c>
    </row>
    <row r="43070" ht="14.25" customHeight="1">
      <c r="A43070" s="5"/>
      <c r="B43070" s="5"/>
      <c r="C43070" s="5" t="str">
        <f>IFERROR(__xludf.DUMMYFUNCTION("""COMPUTED_VALUE"""),"")</f>
        <v/>
      </c>
      <c r="D43070" s="5">
        <v>0.0</v>
      </c>
    </row>
    <row r="43071" ht="14.25" customHeight="1">
      <c r="A43071" s="5"/>
      <c r="B43071" s="5"/>
      <c r="C43071" s="5" t="str">
        <f>IFERROR(__xludf.DUMMYFUNCTION("""COMPUTED_VALUE"""),"")</f>
        <v/>
      </c>
      <c r="D43071" s="5">
        <v>0.0</v>
      </c>
    </row>
    <row r="43072" ht="14.25" customHeight="1">
      <c r="A43072" s="5"/>
      <c r="B43072" s="5"/>
      <c r="C43072" s="5" t="str">
        <f>IFERROR(__xludf.DUMMYFUNCTION("""COMPUTED_VALUE"""),"")</f>
        <v/>
      </c>
      <c r="D43072" s="5">
        <v>0.0</v>
      </c>
    </row>
    <row r="43073" ht="14.25" customHeight="1">
      <c r="A43073" s="5"/>
      <c r="B43073" s="5"/>
      <c r="C43073" s="5" t="str">
        <f>IFERROR(__xludf.DUMMYFUNCTION("""COMPUTED_VALUE"""),"")</f>
        <v/>
      </c>
      <c r="D43073" s="5">
        <v>0.0</v>
      </c>
    </row>
    <row r="43074" ht="14.25" customHeight="1">
      <c r="A43074" s="5"/>
      <c r="B43074" s="5"/>
      <c r="C43074" s="5" t="str">
        <f>IFERROR(__xludf.DUMMYFUNCTION("""COMPUTED_VALUE"""),"")</f>
        <v/>
      </c>
      <c r="D43074" s="5">
        <v>0.0</v>
      </c>
    </row>
    <row r="43075" ht="14.25" customHeight="1">
      <c r="A43075" s="5"/>
      <c r="B43075" s="5"/>
      <c r="C43075" s="5" t="str">
        <f>IFERROR(__xludf.DUMMYFUNCTION("""COMPUTED_VALUE"""),"")</f>
        <v/>
      </c>
      <c r="D43075" s="5">
        <v>0.0</v>
      </c>
    </row>
    <row r="43076" ht="14.25" customHeight="1">
      <c r="A43076" s="5"/>
      <c r="B43076" s="5"/>
      <c r="C43076" s="5" t="str">
        <f>IFERROR(__xludf.DUMMYFUNCTION("""COMPUTED_VALUE"""),"")</f>
        <v/>
      </c>
      <c r="D43076" s="5">
        <v>0.0</v>
      </c>
    </row>
    <row r="43077" ht="14.25" customHeight="1">
      <c r="A43077" s="5"/>
      <c r="B43077" s="5"/>
      <c r="C43077" s="5" t="str">
        <f>IFERROR(__xludf.DUMMYFUNCTION("""COMPUTED_VALUE"""),"")</f>
        <v/>
      </c>
      <c r="D43077" s="5">
        <v>0.0</v>
      </c>
    </row>
    <row r="43078" ht="14.25" customHeight="1">
      <c r="A43078" s="5"/>
      <c r="B43078" s="5"/>
      <c r="C43078" s="5" t="str">
        <f>IFERROR(__xludf.DUMMYFUNCTION("""COMPUTED_VALUE"""),"")</f>
        <v/>
      </c>
      <c r="D43078" s="5">
        <v>0.0</v>
      </c>
    </row>
    <row r="43079" ht="14.25" customHeight="1">
      <c r="A43079" s="5"/>
      <c r="B43079" s="5"/>
      <c r="C43079" s="5" t="str">
        <f>IFERROR(__xludf.DUMMYFUNCTION("""COMPUTED_VALUE"""),"")</f>
        <v/>
      </c>
      <c r="D43079" s="5">
        <v>0.0</v>
      </c>
    </row>
    <row r="43080" ht="14.25" customHeight="1">
      <c r="A43080" s="5"/>
      <c r="B43080" s="5"/>
      <c r="C43080" s="5" t="str">
        <f>IFERROR(__xludf.DUMMYFUNCTION("""COMPUTED_VALUE"""),"")</f>
        <v/>
      </c>
      <c r="D43080" s="5">
        <v>0.0</v>
      </c>
    </row>
    <row r="43081" ht="14.25" customHeight="1">
      <c r="A43081" s="5"/>
      <c r="B43081" s="5"/>
      <c r="C43081" s="5" t="str">
        <f>IFERROR(__xludf.DUMMYFUNCTION("""COMPUTED_VALUE"""),"")</f>
        <v/>
      </c>
      <c r="D43081" s="5">
        <v>0.0</v>
      </c>
    </row>
    <row r="43082" ht="14.25" customHeight="1">
      <c r="A43082" s="5"/>
      <c r="B43082" s="5"/>
      <c r="C43082" s="5" t="str">
        <f>IFERROR(__xludf.DUMMYFUNCTION("""COMPUTED_VALUE"""),"")</f>
        <v/>
      </c>
      <c r="D43082" s="5">
        <v>0.0</v>
      </c>
    </row>
    <row r="43083" ht="14.25" customHeight="1">
      <c r="A43083" s="5"/>
      <c r="B43083" s="5"/>
      <c r="C43083" s="5" t="str">
        <f>IFERROR(__xludf.DUMMYFUNCTION("""COMPUTED_VALUE"""),"")</f>
        <v/>
      </c>
      <c r="D43083" s="5">
        <v>0.0</v>
      </c>
    </row>
    <row r="43084" ht="14.25" customHeight="1">
      <c r="A43084" s="5"/>
      <c r="B43084" s="5"/>
      <c r="C43084" s="5" t="str">
        <f>IFERROR(__xludf.DUMMYFUNCTION("""COMPUTED_VALUE"""),"")</f>
        <v/>
      </c>
      <c r="D43084" s="5">
        <v>0.0</v>
      </c>
    </row>
    <row r="43085" ht="14.25" customHeight="1">
      <c r="A43085" s="5"/>
      <c r="B43085" s="5"/>
      <c r="C43085" s="5" t="str">
        <f>IFERROR(__xludf.DUMMYFUNCTION("""COMPUTED_VALUE"""),"")</f>
        <v/>
      </c>
      <c r="D43085" s="5">
        <v>0.0</v>
      </c>
    </row>
    <row r="43086" ht="14.25" customHeight="1">
      <c r="A43086" s="5"/>
      <c r="B43086" s="5"/>
      <c r="C43086" s="5" t="str">
        <f>IFERROR(__xludf.DUMMYFUNCTION("""COMPUTED_VALUE"""),"")</f>
        <v/>
      </c>
      <c r="D43086" s="5">
        <v>0.0</v>
      </c>
    </row>
    <row r="43087" ht="14.25" customHeight="1">
      <c r="A43087" s="5"/>
      <c r="B43087" s="5"/>
      <c r="C43087" s="5" t="str">
        <f>IFERROR(__xludf.DUMMYFUNCTION("""COMPUTED_VALUE"""),"")</f>
        <v/>
      </c>
      <c r="D43087" s="5">
        <v>0.0</v>
      </c>
    </row>
    <row r="43088" ht="14.25" customHeight="1">
      <c r="A43088" s="5"/>
      <c r="B43088" s="5"/>
      <c r="C43088" s="5" t="str">
        <f>IFERROR(__xludf.DUMMYFUNCTION("""COMPUTED_VALUE"""),"")</f>
        <v/>
      </c>
      <c r="D43088" s="5">
        <v>0.0</v>
      </c>
    </row>
    <row r="43089" ht="14.25" customHeight="1">
      <c r="A43089" s="5"/>
      <c r="B43089" s="5"/>
      <c r="C43089" s="5" t="str">
        <f>IFERROR(__xludf.DUMMYFUNCTION("""COMPUTED_VALUE"""),"")</f>
        <v/>
      </c>
      <c r="D43089" s="5">
        <v>0.0</v>
      </c>
    </row>
    <row r="43090" ht="14.25" customHeight="1">
      <c r="A43090" s="5"/>
      <c r="B43090" s="5"/>
      <c r="C43090" s="5" t="str">
        <f>IFERROR(__xludf.DUMMYFUNCTION("""COMPUTED_VALUE"""),"")</f>
        <v/>
      </c>
      <c r="D43090" s="5">
        <v>0.0</v>
      </c>
    </row>
    <row r="43091" ht="14.25" customHeight="1">
      <c r="A43091" s="5"/>
      <c r="B43091" s="5"/>
      <c r="C43091" s="5" t="str">
        <f>IFERROR(__xludf.DUMMYFUNCTION("""COMPUTED_VALUE"""),"")</f>
        <v/>
      </c>
      <c r="D43091" s="5">
        <v>0.0</v>
      </c>
    </row>
    <row r="43092" ht="14.25" customHeight="1">
      <c r="A43092" s="5"/>
      <c r="B43092" s="5"/>
      <c r="C43092" s="5" t="str">
        <f>IFERROR(__xludf.DUMMYFUNCTION("""COMPUTED_VALUE"""),"")</f>
        <v/>
      </c>
      <c r="D43092" s="5">
        <v>0.0</v>
      </c>
    </row>
    <row r="43093" ht="14.25" customHeight="1">
      <c r="A43093" s="5"/>
      <c r="B43093" s="5"/>
      <c r="C43093" s="5" t="str">
        <f>IFERROR(__xludf.DUMMYFUNCTION("""COMPUTED_VALUE"""),"")</f>
        <v/>
      </c>
      <c r="D43093" s="5">
        <v>0.0</v>
      </c>
    </row>
    <row r="43094" ht="14.25" customHeight="1">
      <c r="A43094" s="5"/>
      <c r="B43094" s="5"/>
      <c r="C43094" s="5" t="str">
        <f>IFERROR(__xludf.DUMMYFUNCTION("""COMPUTED_VALUE"""),"")</f>
        <v/>
      </c>
      <c r="D43094" s="5">
        <v>0.0</v>
      </c>
    </row>
    <row r="43095" ht="14.25" customHeight="1">
      <c r="A43095" s="5"/>
      <c r="B43095" s="5"/>
      <c r="C43095" s="5" t="str">
        <f>IFERROR(__xludf.DUMMYFUNCTION("""COMPUTED_VALUE"""),"")</f>
        <v/>
      </c>
      <c r="D43095" s="5">
        <v>0.0</v>
      </c>
    </row>
    <row r="43096" ht="14.25" customHeight="1">
      <c r="A43096" s="5"/>
      <c r="B43096" s="5"/>
      <c r="C43096" s="5" t="str">
        <f>IFERROR(__xludf.DUMMYFUNCTION("""COMPUTED_VALUE"""),"")</f>
        <v/>
      </c>
      <c r="D43096" s="5">
        <v>0.0</v>
      </c>
    </row>
    <row r="43097" ht="14.25" customHeight="1">
      <c r="A43097" s="5"/>
      <c r="B43097" s="5"/>
      <c r="C43097" s="5" t="str">
        <f>IFERROR(__xludf.DUMMYFUNCTION("""COMPUTED_VALUE"""),"")</f>
        <v/>
      </c>
      <c r="D43097" s="5">
        <v>0.0</v>
      </c>
    </row>
    <row r="43098" ht="14.25" customHeight="1">
      <c r="A43098" s="5"/>
      <c r="B43098" s="5"/>
      <c r="C43098" s="5" t="str">
        <f>IFERROR(__xludf.DUMMYFUNCTION("""COMPUTED_VALUE"""),"")</f>
        <v/>
      </c>
      <c r="D43098" s="5">
        <v>0.0</v>
      </c>
    </row>
    <row r="43099" ht="14.25" customHeight="1">
      <c r="A43099" s="5"/>
      <c r="B43099" s="5"/>
      <c r="C43099" s="5" t="str">
        <f>IFERROR(__xludf.DUMMYFUNCTION("""COMPUTED_VALUE"""),"")</f>
        <v/>
      </c>
      <c r="D43099" s="5">
        <v>0.0</v>
      </c>
    </row>
    <row r="43100" ht="14.25" customHeight="1">
      <c r="A43100" s="5"/>
      <c r="B43100" s="5"/>
      <c r="C43100" s="5" t="str">
        <f>IFERROR(__xludf.DUMMYFUNCTION("""COMPUTED_VALUE"""),"")</f>
        <v/>
      </c>
      <c r="D43100" s="5">
        <v>0.0</v>
      </c>
    </row>
    <row r="43101" ht="14.25" customHeight="1">
      <c r="A43101" s="5"/>
      <c r="B43101" s="5"/>
      <c r="C43101" s="5" t="str">
        <f>IFERROR(__xludf.DUMMYFUNCTION("""COMPUTED_VALUE"""),"")</f>
        <v/>
      </c>
      <c r="D43101" s="5">
        <v>0.0</v>
      </c>
    </row>
    <row r="43102" ht="14.25" customHeight="1">
      <c r="A43102" s="5"/>
      <c r="B43102" s="5"/>
      <c r="C43102" s="5" t="str">
        <f>IFERROR(__xludf.DUMMYFUNCTION("""COMPUTED_VALUE"""),"")</f>
        <v/>
      </c>
      <c r="D43102" s="5">
        <v>0.0</v>
      </c>
    </row>
    <row r="43103" ht="14.25" customHeight="1">
      <c r="A43103" s="5"/>
      <c r="B43103" s="5"/>
      <c r="C43103" s="5" t="str">
        <f>IFERROR(__xludf.DUMMYFUNCTION("""COMPUTED_VALUE"""),"")</f>
        <v/>
      </c>
      <c r="D43103" s="5">
        <v>0.0</v>
      </c>
    </row>
    <row r="43104" ht="14.25" customHeight="1">
      <c r="A43104" s="5"/>
      <c r="B43104" s="5"/>
      <c r="C43104" s="5" t="str">
        <f>IFERROR(__xludf.DUMMYFUNCTION("""COMPUTED_VALUE"""),"")</f>
        <v/>
      </c>
      <c r="D43104" s="5">
        <v>0.0</v>
      </c>
    </row>
    <row r="43105" ht="14.25" customHeight="1">
      <c r="A43105" s="5"/>
      <c r="B43105" s="5"/>
      <c r="C43105" s="5" t="str">
        <f>IFERROR(__xludf.DUMMYFUNCTION("""COMPUTED_VALUE"""),"")</f>
        <v/>
      </c>
      <c r="D43105" s="5">
        <v>0.0</v>
      </c>
    </row>
    <row r="43106" ht="14.25" customHeight="1">
      <c r="A43106" s="5"/>
      <c r="B43106" s="5"/>
      <c r="C43106" s="5" t="str">
        <f>IFERROR(__xludf.DUMMYFUNCTION("""COMPUTED_VALUE"""),"")</f>
        <v/>
      </c>
      <c r="D43106" s="5">
        <v>0.0</v>
      </c>
    </row>
    <row r="43107" ht="14.25" customHeight="1">
      <c r="A43107" s="5"/>
      <c r="B43107" s="5"/>
      <c r="C43107" s="5" t="str">
        <f>IFERROR(__xludf.DUMMYFUNCTION("""COMPUTED_VALUE"""),"")</f>
        <v/>
      </c>
      <c r="D43107" s="5">
        <v>0.0</v>
      </c>
    </row>
    <row r="43108" ht="14.25" customHeight="1">
      <c r="A43108" s="5"/>
      <c r="B43108" s="5"/>
      <c r="C43108" s="5" t="str">
        <f>IFERROR(__xludf.DUMMYFUNCTION("""COMPUTED_VALUE"""),"")</f>
        <v/>
      </c>
      <c r="D43108" s="5">
        <v>0.0</v>
      </c>
    </row>
    <row r="43109" ht="14.25" customHeight="1">
      <c r="A43109" s="5"/>
      <c r="B43109" s="5"/>
      <c r="C43109" s="5" t="str">
        <f>IFERROR(__xludf.DUMMYFUNCTION("""COMPUTED_VALUE"""),"")</f>
        <v/>
      </c>
      <c r="D43109" s="5">
        <v>0.0</v>
      </c>
    </row>
    <row r="43110" ht="14.25" customHeight="1">
      <c r="A43110" s="5"/>
      <c r="B43110" s="5"/>
      <c r="C43110" s="5" t="str">
        <f>IFERROR(__xludf.DUMMYFUNCTION("""COMPUTED_VALUE"""),"")</f>
        <v/>
      </c>
      <c r="D43110" s="5">
        <v>0.0</v>
      </c>
    </row>
    <row r="43111" ht="14.25" customHeight="1">
      <c r="A43111" s="5"/>
      <c r="B43111" s="5"/>
      <c r="C43111" s="5" t="str">
        <f>IFERROR(__xludf.DUMMYFUNCTION("""COMPUTED_VALUE"""),"")</f>
        <v/>
      </c>
      <c r="D43111" s="5">
        <v>0.0</v>
      </c>
    </row>
    <row r="43112" ht="14.25" customHeight="1">
      <c r="A43112" s="5"/>
      <c r="B43112" s="5"/>
      <c r="C43112" s="5" t="str">
        <f>IFERROR(__xludf.DUMMYFUNCTION("""COMPUTED_VALUE"""),"")</f>
        <v/>
      </c>
      <c r="D43112" s="5">
        <v>0.0</v>
      </c>
    </row>
    <row r="43113" ht="14.25" customHeight="1">
      <c r="A43113" s="5"/>
      <c r="B43113" s="5"/>
      <c r="C43113" s="5" t="str">
        <f>IFERROR(__xludf.DUMMYFUNCTION("""COMPUTED_VALUE"""),"")</f>
        <v/>
      </c>
      <c r="D43113" s="5">
        <v>0.0</v>
      </c>
    </row>
    <row r="43114" ht="14.25" customHeight="1">
      <c r="A43114" s="5"/>
      <c r="B43114" s="5"/>
      <c r="C43114" s="5" t="str">
        <f>IFERROR(__xludf.DUMMYFUNCTION("""COMPUTED_VALUE"""),"")</f>
        <v/>
      </c>
      <c r="D43114" s="5">
        <v>0.0</v>
      </c>
    </row>
    <row r="43115" ht="14.25" customHeight="1">
      <c r="A43115" s="5"/>
      <c r="B43115" s="5"/>
      <c r="C43115" s="5" t="str">
        <f>IFERROR(__xludf.DUMMYFUNCTION("""COMPUTED_VALUE"""),"")</f>
        <v/>
      </c>
      <c r="D43115" s="5">
        <v>0.0</v>
      </c>
    </row>
    <row r="43116" ht="14.25" customHeight="1">
      <c r="A43116" s="5"/>
      <c r="B43116" s="5"/>
      <c r="C43116" s="5" t="str">
        <f>IFERROR(__xludf.DUMMYFUNCTION("""COMPUTED_VALUE"""),"")</f>
        <v/>
      </c>
      <c r="D43116" s="5">
        <v>0.0</v>
      </c>
    </row>
    <row r="43117" ht="14.25" customHeight="1">
      <c r="A43117" s="5"/>
      <c r="B43117" s="5"/>
      <c r="C43117" s="5" t="str">
        <f>IFERROR(__xludf.DUMMYFUNCTION("""COMPUTED_VALUE"""),"")</f>
        <v/>
      </c>
      <c r="D43117" s="5">
        <v>0.0</v>
      </c>
    </row>
    <row r="43118" ht="14.25" customHeight="1">
      <c r="A43118" s="5"/>
      <c r="B43118" s="5"/>
      <c r="C43118" s="5" t="str">
        <f>IFERROR(__xludf.DUMMYFUNCTION("""COMPUTED_VALUE"""),"")</f>
        <v/>
      </c>
      <c r="D43118" s="5">
        <v>0.0</v>
      </c>
    </row>
    <row r="43119" ht="14.25" customHeight="1">
      <c r="A43119" s="5"/>
      <c r="B43119" s="5"/>
      <c r="C43119" s="5" t="str">
        <f>IFERROR(__xludf.DUMMYFUNCTION("""COMPUTED_VALUE"""),"")</f>
        <v/>
      </c>
      <c r="D43119" s="5">
        <v>0.0</v>
      </c>
    </row>
    <row r="43120" ht="14.25" customHeight="1">
      <c r="A43120" s="5"/>
      <c r="B43120" s="5"/>
      <c r="C43120" s="5" t="str">
        <f>IFERROR(__xludf.DUMMYFUNCTION("""COMPUTED_VALUE"""),"")</f>
        <v/>
      </c>
      <c r="D43120" s="5">
        <v>0.0</v>
      </c>
    </row>
    <row r="43121" ht="14.25" customHeight="1">
      <c r="A43121" s="5"/>
      <c r="B43121" s="5"/>
      <c r="C43121" s="5" t="str">
        <f>IFERROR(__xludf.DUMMYFUNCTION("""COMPUTED_VALUE"""),"")</f>
        <v/>
      </c>
      <c r="D43121" s="5">
        <v>0.0</v>
      </c>
    </row>
    <row r="43122" ht="14.25" customHeight="1">
      <c r="A43122" s="5"/>
      <c r="B43122" s="5"/>
      <c r="C43122" s="5" t="str">
        <f>IFERROR(__xludf.DUMMYFUNCTION("""COMPUTED_VALUE"""),"")</f>
        <v/>
      </c>
      <c r="D43122" s="5">
        <v>0.0</v>
      </c>
    </row>
    <row r="43123" ht="14.25" customHeight="1">
      <c r="A43123" s="5"/>
      <c r="B43123" s="5"/>
      <c r="C43123" s="5" t="str">
        <f>IFERROR(__xludf.DUMMYFUNCTION("""COMPUTED_VALUE"""),"")</f>
        <v/>
      </c>
      <c r="D43123" s="5">
        <v>0.0</v>
      </c>
    </row>
    <row r="43124" ht="14.25" customHeight="1">
      <c r="A43124" s="5"/>
      <c r="B43124" s="5"/>
      <c r="C43124" s="5" t="str">
        <f>IFERROR(__xludf.DUMMYFUNCTION("""COMPUTED_VALUE"""),"")</f>
        <v/>
      </c>
      <c r="D43124" s="5">
        <v>0.0</v>
      </c>
    </row>
    <row r="43125" ht="14.25" customHeight="1">
      <c r="A43125" s="5"/>
      <c r="B43125" s="5"/>
      <c r="C43125" s="5" t="str">
        <f>IFERROR(__xludf.DUMMYFUNCTION("""COMPUTED_VALUE"""),"")</f>
        <v/>
      </c>
      <c r="D43125" s="5">
        <v>0.0</v>
      </c>
    </row>
    <row r="43126" ht="14.25" customHeight="1">
      <c r="A43126" s="5"/>
      <c r="B43126" s="5"/>
      <c r="C43126" s="5" t="str">
        <f>IFERROR(__xludf.DUMMYFUNCTION("""COMPUTED_VALUE"""),"")</f>
        <v/>
      </c>
      <c r="D43126" s="5">
        <v>0.0</v>
      </c>
    </row>
    <row r="43127" ht="14.25" customHeight="1">
      <c r="A43127" s="5"/>
      <c r="B43127" s="5"/>
      <c r="C43127" s="5" t="str">
        <f>IFERROR(__xludf.DUMMYFUNCTION("""COMPUTED_VALUE"""),"")</f>
        <v/>
      </c>
      <c r="D43127" s="5">
        <v>0.0</v>
      </c>
    </row>
    <row r="43128" ht="14.25" customHeight="1">
      <c r="A43128" s="5"/>
      <c r="B43128" s="5"/>
      <c r="C43128" s="5" t="str">
        <f>IFERROR(__xludf.DUMMYFUNCTION("""COMPUTED_VALUE"""),"")</f>
        <v/>
      </c>
      <c r="D43128" s="5">
        <v>0.0</v>
      </c>
    </row>
    <row r="43129" ht="14.25" customHeight="1">
      <c r="A43129" s="5"/>
      <c r="B43129" s="5"/>
      <c r="C43129" s="5" t="str">
        <f>IFERROR(__xludf.DUMMYFUNCTION("""COMPUTED_VALUE"""),"")</f>
        <v/>
      </c>
      <c r="D43129" s="5">
        <v>0.0</v>
      </c>
    </row>
    <row r="43130" ht="14.25" customHeight="1">
      <c r="A43130" s="5"/>
      <c r="B43130" s="5"/>
      <c r="C43130" s="5" t="str">
        <f>IFERROR(__xludf.DUMMYFUNCTION("""COMPUTED_VALUE"""),"")</f>
        <v/>
      </c>
      <c r="D43130" s="5">
        <v>0.0</v>
      </c>
    </row>
    <row r="43131" ht="14.25" customHeight="1">
      <c r="A43131" s="5"/>
      <c r="B43131" s="5"/>
      <c r="C43131" s="5" t="str">
        <f>IFERROR(__xludf.DUMMYFUNCTION("""COMPUTED_VALUE"""),"")</f>
        <v/>
      </c>
      <c r="D43131" s="5">
        <v>0.0</v>
      </c>
    </row>
    <row r="43132" ht="14.25" customHeight="1">
      <c r="A43132" s="5"/>
      <c r="B43132" s="5"/>
      <c r="C43132" s="5" t="str">
        <f>IFERROR(__xludf.DUMMYFUNCTION("""COMPUTED_VALUE"""),"")</f>
        <v/>
      </c>
      <c r="D43132" s="5">
        <v>0.0</v>
      </c>
    </row>
    <row r="43133" ht="14.25" customHeight="1">
      <c r="A43133" s="5"/>
      <c r="B43133" s="5"/>
      <c r="C43133" s="5" t="str">
        <f>IFERROR(__xludf.DUMMYFUNCTION("""COMPUTED_VALUE"""),"")</f>
        <v/>
      </c>
      <c r="D43133" s="5">
        <v>0.0</v>
      </c>
    </row>
    <row r="43134" ht="14.25" customHeight="1">
      <c r="A43134" s="5"/>
      <c r="B43134" s="5"/>
      <c r="C43134" s="5" t="str">
        <f>IFERROR(__xludf.DUMMYFUNCTION("""COMPUTED_VALUE"""),"")</f>
        <v/>
      </c>
      <c r="D43134" s="5">
        <v>0.0</v>
      </c>
    </row>
    <row r="43135" ht="14.25" customHeight="1">
      <c r="A43135" s="5"/>
      <c r="B43135" s="5"/>
      <c r="C43135" s="5" t="str">
        <f>IFERROR(__xludf.DUMMYFUNCTION("""COMPUTED_VALUE"""),"")</f>
        <v/>
      </c>
      <c r="D43135" s="5">
        <v>0.0</v>
      </c>
    </row>
    <row r="43136" ht="14.25" customHeight="1">
      <c r="A43136" s="5"/>
      <c r="B43136" s="5"/>
      <c r="C43136" s="5" t="str">
        <f>IFERROR(__xludf.DUMMYFUNCTION("""COMPUTED_VALUE"""),"")</f>
        <v/>
      </c>
      <c r="D43136" s="5">
        <v>0.0</v>
      </c>
    </row>
    <row r="43137" ht="14.25" customHeight="1">
      <c r="A43137" s="5"/>
      <c r="B43137" s="5"/>
      <c r="C43137" s="5" t="str">
        <f>IFERROR(__xludf.DUMMYFUNCTION("""COMPUTED_VALUE"""),"")</f>
        <v/>
      </c>
      <c r="D43137" s="5">
        <v>0.0</v>
      </c>
    </row>
    <row r="43138" ht="14.25" customHeight="1">
      <c r="A43138" s="5"/>
      <c r="B43138" s="5"/>
      <c r="C43138" s="5" t="str">
        <f>IFERROR(__xludf.DUMMYFUNCTION("""COMPUTED_VALUE"""),"")</f>
        <v/>
      </c>
      <c r="D43138" s="5">
        <v>0.0</v>
      </c>
    </row>
    <row r="43139" ht="14.25" customHeight="1">
      <c r="A43139" s="5"/>
      <c r="B43139" s="5"/>
      <c r="C43139" s="5" t="str">
        <f>IFERROR(__xludf.DUMMYFUNCTION("""COMPUTED_VALUE"""),"")</f>
        <v/>
      </c>
      <c r="D43139" s="5">
        <v>0.0</v>
      </c>
    </row>
    <row r="43140" ht="14.25" customHeight="1">
      <c r="A43140" s="5"/>
      <c r="B43140" s="5"/>
      <c r="C43140" s="5" t="str">
        <f>IFERROR(__xludf.DUMMYFUNCTION("""COMPUTED_VALUE"""),"")</f>
        <v/>
      </c>
      <c r="D43140" s="5">
        <v>0.0</v>
      </c>
    </row>
    <row r="43141" ht="14.25" customHeight="1">
      <c r="A43141" s="5"/>
      <c r="B43141" s="5"/>
      <c r="C43141" s="5" t="str">
        <f>IFERROR(__xludf.DUMMYFUNCTION("""COMPUTED_VALUE"""),"")</f>
        <v/>
      </c>
      <c r="D43141" s="5">
        <v>0.0</v>
      </c>
    </row>
    <row r="43142" ht="14.25" customHeight="1">
      <c r="A43142" s="5"/>
      <c r="B43142" s="5"/>
      <c r="C43142" s="5" t="str">
        <f>IFERROR(__xludf.DUMMYFUNCTION("""COMPUTED_VALUE"""),"")</f>
        <v/>
      </c>
      <c r="D43142" s="5">
        <v>0.0</v>
      </c>
    </row>
    <row r="43143" ht="14.25" customHeight="1">
      <c r="A43143" s="5"/>
      <c r="B43143" s="5"/>
      <c r="C43143" s="5" t="str">
        <f>IFERROR(__xludf.DUMMYFUNCTION("""COMPUTED_VALUE"""),"")</f>
        <v/>
      </c>
      <c r="D43143" s="5">
        <v>0.0</v>
      </c>
    </row>
    <row r="43144" ht="14.25" customHeight="1">
      <c r="A43144" s="5"/>
      <c r="B43144" s="5"/>
      <c r="C43144" s="5" t="str">
        <f>IFERROR(__xludf.DUMMYFUNCTION("""COMPUTED_VALUE"""),"")</f>
        <v/>
      </c>
      <c r="D43144" s="5">
        <v>0.0</v>
      </c>
    </row>
    <row r="43145" ht="14.25" customHeight="1">
      <c r="A43145" s="5"/>
      <c r="B43145" s="5"/>
      <c r="C43145" s="5" t="str">
        <f>IFERROR(__xludf.DUMMYFUNCTION("""COMPUTED_VALUE"""),"")</f>
        <v/>
      </c>
      <c r="D43145" s="5">
        <v>0.0</v>
      </c>
    </row>
    <row r="43146" ht="14.25" customHeight="1">
      <c r="A43146" s="5"/>
      <c r="B43146" s="5"/>
      <c r="C43146" s="5" t="str">
        <f>IFERROR(__xludf.DUMMYFUNCTION("""COMPUTED_VALUE"""),"")</f>
        <v/>
      </c>
      <c r="D43146" s="5">
        <v>0.0</v>
      </c>
    </row>
    <row r="43147" ht="14.25" customHeight="1">
      <c r="A43147" s="5"/>
      <c r="B43147" s="5"/>
      <c r="C43147" s="5" t="str">
        <f>IFERROR(__xludf.DUMMYFUNCTION("""COMPUTED_VALUE"""),"")</f>
        <v/>
      </c>
      <c r="D43147" s="5">
        <v>0.0</v>
      </c>
    </row>
    <row r="43148" ht="14.25" customHeight="1">
      <c r="A43148" s="5"/>
      <c r="B43148" s="5"/>
      <c r="C43148" s="5" t="str">
        <f>IFERROR(__xludf.DUMMYFUNCTION("""COMPUTED_VALUE"""),"")</f>
        <v/>
      </c>
      <c r="D43148" s="5">
        <v>0.0</v>
      </c>
    </row>
    <row r="43149" ht="14.25" customHeight="1">
      <c r="A43149" s="5"/>
      <c r="B43149" s="5"/>
      <c r="C43149" s="5" t="str">
        <f>IFERROR(__xludf.DUMMYFUNCTION("""COMPUTED_VALUE"""),"")</f>
        <v/>
      </c>
      <c r="D43149" s="5">
        <v>0.0</v>
      </c>
    </row>
    <row r="43150" ht="14.25" customHeight="1">
      <c r="A43150" s="5"/>
      <c r="B43150" s="5"/>
      <c r="C43150" s="5" t="str">
        <f>IFERROR(__xludf.DUMMYFUNCTION("""COMPUTED_VALUE"""),"")</f>
        <v/>
      </c>
      <c r="D43150" s="5">
        <v>0.0</v>
      </c>
    </row>
    <row r="43151" ht="14.25" customHeight="1">
      <c r="A43151" s="5"/>
      <c r="B43151" s="5"/>
      <c r="C43151" s="5" t="str">
        <f>IFERROR(__xludf.DUMMYFUNCTION("""COMPUTED_VALUE"""),"")</f>
        <v/>
      </c>
      <c r="D43151" s="5">
        <v>0.0</v>
      </c>
    </row>
    <row r="43152" ht="14.25" customHeight="1">
      <c r="A43152" s="5"/>
      <c r="B43152" s="5"/>
      <c r="C43152" s="5" t="str">
        <f>IFERROR(__xludf.DUMMYFUNCTION("""COMPUTED_VALUE"""),"")</f>
        <v/>
      </c>
      <c r="D43152" s="5">
        <v>0.0</v>
      </c>
    </row>
    <row r="43153" ht="14.25" customHeight="1">
      <c r="A43153" s="5"/>
      <c r="B43153" s="5"/>
      <c r="C43153" s="5" t="str">
        <f>IFERROR(__xludf.DUMMYFUNCTION("""COMPUTED_VALUE"""),"")</f>
        <v/>
      </c>
      <c r="D43153" s="5">
        <v>0.0</v>
      </c>
    </row>
    <row r="43154" ht="14.25" customHeight="1">
      <c r="A43154" s="5"/>
      <c r="B43154" s="5"/>
      <c r="C43154" s="5" t="str">
        <f>IFERROR(__xludf.DUMMYFUNCTION("""COMPUTED_VALUE"""),"")</f>
        <v/>
      </c>
      <c r="D43154" s="5">
        <v>0.0</v>
      </c>
    </row>
    <row r="43155" ht="14.25" customHeight="1">
      <c r="A43155" s="5"/>
      <c r="B43155" s="5"/>
      <c r="C43155" s="5" t="str">
        <f>IFERROR(__xludf.DUMMYFUNCTION("""COMPUTED_VALUE"""),"")</f>
        <v/>
      </c>
      <c r="D43155" s="5">
        <v>0.0</v>
      </c>
    </row>
    <row r="43156" ht="14.25" customHeight="1">
      <c r="A43156" s="5"/>
      <c r="B43156" s="5"/>
      <c r="C43156" s="5" t="str">
        <f>IFERROR(__xludf.DUMMYFUNCTION("""COMPUTED_VALUE"""),"")</f>
        <v/>
      </c>
      <c r="D43156" s="5">
        <v>0.0</v>
      </c>
    </row>
    <row r="43157" ht="14.25" customHeight="1">
      <c r="A43157" s="5"/>
      <c r="B43157" s="5"/>
      <c r="C43157" s="5" t="str">
        <f>IFERROR(__xludf.DUMMYFUNCTION("""COMPUTED_VALUE"""),"")</f>
        <v/>
      </c>
      <c r="D43157" s="5">
        <v>0.0</v>
      </c>
    </row>
    <row r="43158" ht="14.25" customHeight="1">
      <c r="A43158" s="5"/>
      <c r="B43158" s="5"/>
      <c r="C43158" s="5" t="str">
        <f>IFERROR(__xludf.DUMMYFUNCTION("""COMPUTED_VALUE"""),"")</f>
        <v/>
      </c>
      <c r="D43158" s="5">
        <v>0.0</v>
      </c>
    </row>
    <row r="43159" ht="14.25" customHeight="1">
      <c r="A43159" s="5"/>
      <c r="B43159" s="5"/>
      <c r="C43159" s="5" t="str">
        <f>IFERROR(__xludf.DUMMYFUNCTION("""COMPUTED_VALUE"""),"")</f>
        <v/>
      </c>
      <c r="D43159" s="5">
        <v>0.0</v>
      </c>
    </row>
    <row r="43160" ht="14.25" customHeight="1">
      <c r="A43160" s="5"/>
      <c r="B43160" s="5"/>
      <c r="C43160" s="5" t="str">
        <f>IFERROR(__xludf.DUMMYFUNCTION("""COMPUTED_VALUE"""),"")</f>
        <v/>
      </c>
      <c r="D43160" s="5">
        <v>0.0</v>
      </c>
    </row>
    <row r="43161" ht="14.25" customHeight="1">
      <c r="A43161" s="5"/>
      <c r="B43161" s="5"/>
      <c r="C43161" s="5" t="str">
        <f>IFERROR(__xludf.DUMMYFUNCTION("""COMPUTED_VALUE"""),"")</f>
        <v/>
      </c>
      <c r="D43161" s="5">
        <v>0.0</v>
      </c>
    </row>
    <row r="43162" ht="14.25" customHeight="1">
      <c r="A43162" s="5"/>
      <c r="B43162" s="5"/>
      <c r="C43162" s="5" t="str">
        <f>IFERROR(__xludf.DUMMYFUNCTION("""COMPUTED_VALUE"""),"")</f>
        <v/>
      </c>
      <c r="D43162" s="5">
        <v>0.0</v>
      </c>
    </row>
    <row r="43163" ht="14.25" customHeight="1">
      <c r="A43163" s="5"/>
      <c r="B43163" s="5"/>
      <c r="C43163" s="5" t="str">
        <f>IFERROR(__xludf.DUMMYFUNCTION("""COMPUTED_VALUE"""),"")</f>
        <v/>
      </c>
      <c r="D43163" s="5">
        <v>0.0</v>
      </c>
    </row>
    <row r="43164" ht="14.25" customHeight="1">
      <c r="A43164" s="5"/>
      <c r="B43164" s="5"/>
      <c r="C43164" s="5" t="str">
        <f>IFERROR(__xludf.DUMMYFUNCTION("""COMPUTED_VALUE"""),"")</f>
        <v/>
      </c>
      <c r="D43164" s="5">
        <v>0.0</v>
      </c>
    </row>
    <row r="43165" ht="14.25" customHeight="1">
      <c r="A43165" s="5"/>
      <c r="B43165" s="5"/>
      <c r="C43165" s="5" t="str">
        <f>IFERROR(__xludf.DUMMYFUNCTION("""COMPUTED_VALUE"""),"")</f>
        <v/>
      </c>
      <c r="D43165" s="5">
        <v>0.0</v>
      </c>
    </row>
    <row r="43166" ht="14.25" customHeight="1">
      <c r="A43166" s="5"/>
      <c r="B43166" s="5"/>
      <c r="C43166" s="5" t="str">
        <f>IFERROR(__xludf.DUMMYFUNCTION("""COMPUTED_VALUE"""),"")</f>
        <v/>
      </c>
      <c r="D43166" s="5">
        <v>0.0</v>
      </c>
    </row>
    <row r="43167" ht="14.25" customHeight="1">
      <c r="A43167" s="5"/>
      <c r="B43167" s="5"/>
      <c r="C43167" s="5" t="str">
        <f>IFERROR(__xludf.DUMMYFUNCTION("""COMPUTED_VALUE"""),"")</f>
        <v/>
      </c>
      <c r="D43167" s="5">
        <v>0.0</v>
      </c>
    </row>
    <row r="43168" ht="14.25" customHeight="1">
      <c r="A43168" s="5"/>
      <c r="B43168" s="5"/>
      <c r="C43168" s="5" t="str">
        <f>IFERROR(__xludf.DUMMYFUNCTION("""COMPUTED_VALUE"""),"")</f>
        <v/>
      </c>
      <c r="D43168" s="5">
        <v>0.0</v>
      </c>
    </row>
    <row r="43169" ht="14.25" customHeight="1">
      <c r="A43169" s="5"/>
      <c r="B43169" s="5"/>
      <c r="C43169" s="5" t="str">
        <f>IFERROR(__xludf.DUMMYFUNCTION("""COMPUTED_VALUE"""),"")</f>
        <v/>
      </c>
      <c r="D43169" s="5">
        <v>0.0</v>
      </c>
    </row>
    <row r="43170" ht="14.25" customHeight="1">
      <c r="A43170" s="5"/>
      <c r="B43170" s="5"/>
      <c r="C43170" s="5" t="str">
        <f>IFERROR(__xludf.DUMMYFUNCTION("""COMPUTED_VALUE"""),"")</f>
        <v/>
      </c>
      <c r="D43170" s="5">
        <v>0.0</v>
      </c>
    </row>
    <row r="43171" ht="14.25" customHeight="1">
      <c r="A43171" s="5"/>
      <c r="B43171" s="5"/>
      <c r="C43171" s="5" t="str">
        <f>IFERROR(__xludf.DUMMYFUNCTION("""COMPUTED_VALUE"""),"")</f>
        <v/>
      </c>
      <c r="D43171" s="5">
        <v>0.0</v>
      </c>
    </row>
    <row r="43172" ht="14.25" customHeight="1">
      <c r="A43172" s="5"/>
      <c r="B43172" s="5"/>
      <c r="C43172" s="5" t="str">
        <f>IFERROR(__xludf.DUMMYFUNCTION("""COMPUTED_VALUE"""),"")</f>
        <v/>
      </c>
      <c r="D43172" s="5">
        <v>0.0</v>
      </c>
    </row>
    <row r="43173" ht="14.25" customHeight="1">
      <c r="A43173" s="5"/>
      <c r="B43173" s="5"/>
      <c r="C43173" s="5" t="str">
        <f>IFERROR(__xludf.DUMMYFUNCTION("""COMPUTED_VALUE"""),"")</f>
        <v/>
      </c>
      <c r="D43173" s="5">
        <v>0.0</v>
      </c>
    </row>
    <row r="43174" ht="14.25" customHeight="1">
      <c r="A43174" s="5"/>
      <c r="B43174" s="5"/>
      <c r="C43174" s="5" t="str">
        <f>IFERROR(__xludf.DUMMYFUNCTION("""COMPUTED_VALUE"""),"")</f>
        <v/>
      </c>
      <c r="D43174" s="5">
        <v>0.0</v>
      </c>
    </row>
    <row r="43175" ht="14.25" customHeight="1">
      <c r="A43175" s="5"/>
      <c r="B43175" s="5"/>
      <c r="C43175" s="5" t="str">
        <f>IFERROR(__xludf.DUMMYFUNCTION("""COMPUTED_VALUE"""),"")</f>
        <v/>
      </c>
      <c r="D43175" s="5">
        <v>0.0</v>
      </c>
    </row>
    <row r="43176" ht="14.25" customHeight="1">
      <c r="A43176" s="5"/>
      <c r="B43176" s="5"/>
      <c r="C43176" s="5" t="str">
        <f>IFERROR(__xludf.DUMMYFUNCTION("""COMPUTED_VALUE"""),"")</f>
        <v/>
      </c>
      <c r="D43176" s="5">
        <v>0.0</v>
      </c>
    </row>
    <row r="43177" ht="14.25" customHeight="1">
      <c r="A43177" s="5"/>
      <c r="B43177" s="5"/>
      <c r="C43177" s="5" t="str">
        <f>IFERROR(__xludf.DUMMYFUNCTION("""COMPUTED_VALUE"""),"")</f>
        <v/>
      </c>
      <c r="D43177" s="5">
        <v>0.0</v>
      </c>
    </row>
    <row r="43178" ht="14.25" customHeight="1">
      <c r="A43178" s="5"/>
      <c r="B43178" s="5"/>
      <c r="C43178" s="5" t="str">
        <f>IFERROR(__xludf.DUMMYFUNCTION("""COMPUTED_VALUE"""),"")</f>
        <v/>
      </c>
      <c r="D43178" s="5">
        <v>0.0</v>
      </c>
    </row>
    <row r="43179" ht="14.25" customHeight="1">
      <c r="A43179" s="5"/>
      <c r="B43179" s="5"/>
      <c r="C43179" s="5" t="str">
        <f>IFERROR(__xludf.DUMMYFUNCTION("""COMPUTED_VALUE"""),"")</f>
        <v/>
      </c>
      <c r="D43179" s="5">
        <v>0.0</v>
      </c>
    </row>
    <row r="43180" ht="14.25" customHeight="1">
      <c r="A43180" s="5"/>
      <c r="B43180" s="5"/>
      <c r="C43180" s="5" t="str">
        <f>IFERROR(__xludf.DUMMYFUNCTION("""COMPUTED_VALUE"""),"")</f>
        <v/>
      </c>
      <c r="D43180" s="5">
        <v>0.0</v>
      </c>
    </row>
    <row r="43181" ht="14.25" customHeight="1">
      <c r="A43181" s="5"/>
      <c r="B43181" s="5"/>
      <c r="C43181" s="5" t="str">
        <f>IFERROR(__xludf.DUMMYFUNCTION("""COMPUTED_VALUE"""),"")</f>
        <v/>
      </c>
      <c r="D43181" s="5">
        <v>0.0</v>
      </c>
    </row>
    <row r="43182" ht="14.25" customHeight="1">
      <c r="A43182" s="5"/>
      <c r="B43182" s="5"/>
      <c r="C43182" s="5" t="str">
        <f>IFERROR(__xludf.DUMMYFUNCTION("""COMPUTED_VALUE"""),"")</f>
        <v/>
      </c>
      <c r="D43182" s="5">
        <v>0.0</v>
      </c>
    </row>
    <row r="43183" ht="14.25" customHeight="1">
      <c r="A43183" s="5"/>
      <c r="B43183" s="5"/>
      <c r="C43183" s="5" t="str">
        <f>IFERROR(__xludf.DUMMYFUNCTION("""COMPUTED_VALUE"""),"")</f>
        <v/>
      </c>
      <c r="D43183" s="5">
        <v>0.0</v>
      </c>
    </row>
    <row r="43184" ht="14.25" customHeight="1">
      <c r="A43184" s="5"/>
      <c r="B43184" s="5"/>
      <c r="C43184" s="5" t="str">
        <f>IFERROR(__xludf.DUMMYFUNCTION("""COMPUTED_VALUE"""),"")</f>
        <v/>
      </c>
      <c r="D43184" s="5">
        <v>0.0</v>
      </c>
    </row>
    <row r="43185" ht="14.25" customHeight="1">
      <c r="A43185" s="5"/>
      <c r="B43185" s="5"/>
      <c r="C43185" s="5" t="str">
        <f>IFERROR(__xludf.DUMMYFUNCTION("""COMPUTED_VALUE"""),"")</f>
        <v/>
      </c>
      <c r="D43185" s="5">
        <v>0.0</v>
      </c>
    </row>
    <row r="43186" ht="14.25" customHeight="1">
      <c r="A43186" s="5"/>
      <c r="B43186" s="5"/>
      <c r="C43186" s="5" t="str">
        <f>IFERROR(__xludf.DUMMYFUNCTION("""COMPUTED_VALUE"""),"")</f>
        <v/>
      </c>
      <c r="D43186" s="5">
        <v>0.0</v>
      </c>
    </row>
    <row r="43187" ht="14.25" customHeight="1">
      <c r="A43187" s="5"/>
      <c r="B43187" s="5"/>
      <c r="C43187" s="5" t="str">
        <f>IFERROR(__xludf.DUMMYFUNCTION("""COMPUTED_VALUE"""),"")</f>
        <v/>
      </c>
      <c r="D43187" s="5">
        <v>0.0</v>
      </c>
    </row>
    <row r="43188" ht="14.25" customHeight="1">
      <c r="A43188" s="5"/>
      <c r="B43188" s="5"/>
      <c r="C43188" s="5" t="str">
        <f>IFERROR(__xludf.DUMMYFUNCTION("""COMPUTED_VALUE"""),"")</f>
        <v/>
      </c>
      <c r="D43188" s="5">
        <v>0.0</v>
      </c>
    </row>
    <row r="43189" ht="14.25" customHeight="1">
      <c r="A43189" s="5"/>
      <c r="B43189" s="5"/>
      <c r="C43189" s="5" t="str">
        <f>IFERROR(__xludf.DUMMYFUNCTION("""COMPUTED_VALUE"""),"")</f>
        <v/>
      </c>
      <c r="D43189" s="5">
        <v>0.0</v>
      </c>
    </row>
    <row r="43190" ht="14.25" customHeight="1">
      <c r="A43190" s="5"/>
      <c r="B43190" s="5"/>
      <c r="C43190" s="5" t="str">
        <f>IFERROR(__xludf.DUMMYFUNCTION("""COMPUTED_VALUE"""),"")</f>
        <v/>
      </c>
      <c r="D43190" s="5">
        <v>0.0</v>
      </c>
    </row>
    <row r="43191" ht="14.25" customHeight="1">
      <c r="A43191" s="5"/>
      <c r="B43191" s="5"/>
      <c r="C43191" s="5" t="str">
        <f>IFERROR(__xludf.DUMMYFUNCTION("""COMPUTED_VALUE"""),"")</f>
        <v/>
      </c>
      <c r="D43191" s="5">
        <v>0.0</v>
      </c>
    </row>
    <row r="43192" ht="14.25" customHeight="1">
      <c r="A43192" s="5"/>
      <c r="B43192" s="5"/>
      <c r="C43192" s="5" t="str">
        <f>IFERROR(__xludf.DUMMYFUNCTION("""COMPUTED_VALUE"""),"")</f>
        <v/>
      </c>
      <c r="D43192" s="5">
        <v>0.0</v>
      </c>
    </row>
    <row r="43193" ht="14.25" customHeight="1">
      <c r="A43193" s="5"/>
      <c r="B43193" s="5"/>
      <c r="C43193" s="5" t="str">
        <f>IFERROR(__xludf.DUMMYFUNCTION("""COMPUTED_VALUE"""),"")</f>
        <v/>
      </c>
      <c r="D43193" s="5">
        <v>0.0</v>
      </c>
    </row>
    <row r="43194" ht="14.25" customHeight="1">
      <c r="A43194" s="5"/>
      <c r="B43194" s="5"/>
      <c r="C43194" s="5" t="str">
        <f>IFERROR(__xludf.DUMMYFUNCTION("""COMPUTED_VALUE"""),"")</f>
        <v/>
      </c>
      <c r="D43194" s="5">
        <v>0.0</v>
      </c>
    </row>
    <row r="43195" ht="14.25" customHeight="1">
      <c r="A43195" s="5"/>
      <c r="B43195" s="5"/>
      <c r="C43195" s="5" t="str">
        <f>IFERROR(__xludf.DUMMYFUNCTION("""COMPUTED_VALUE"""),"")</f>
        <v/>
      </c>
      <c r="D43195" s="5">
        <v>0.0</v>
      </c>
    </row>
    <row r="43196" ht="14.25" customHeight="1">
      <c r="A43196" s="5"/>
      <c r="B43196" s="5"/>
      <c r="C43196" s="5" t="str">
        <f>IFERROR(__xludf.DUMMYFUNCTION("""COMPUTED_VALUE"""),"")</f>
        <v/>
      </c>
      <c r="D43196" s="5">
        <v>0.0</v>
      </c>
    </row>
    <row r="43197" ht="14.25" customHeight="1">
      <c r="A43197" s="5"/>
      <c r="B43197" s="5"/>
      <c r="C43197" s="5" t="str">
        <f>IFERROR(__xludf.DUMMYFUNCTION("""COMPUTED_VALUE"""),"")</f>
        <v/>
      </c>
      <c r="D43197" s="5">
        <v>0.0</v>
      </c>
    </row>
    <row r="43198" ht="14.25" customHeight="1">
      <c r="A43198" s="5"/>
      <c r="B43198" s="5"/>
      <c r="C43198" s="5" t="str">
        <f>IFERROR(__xludf.DUMMYFUNCTION("""COMPUTED_VALUE"""),"")</f>
        <v/>
      </c>
      <c r="D43198" s="5">
        <v>0.0</v>
      </c>
    </row>
    <row r="43199" ht="14.25" customHeight="1">
      <c r="A43199" s="5"/>
      <c r="B43199" s="5"/>
      <c r="C43199" s="5" t="str">
        <f>IFERROR(__xludf.DUMMYFUNCTION("""COMPUTED_VALUE"""),"")</f>
        <v/>
      </c>
      <c r="D43199" s="5">
        <v>0.0</v>
      </c>
    </row>
    <row r="43200" ht="14.25" customHeight="1">
      <c r="A43200" s="5"/>
      <c r="B43200" s="5"/>
      <c r="C43200" s="5" t="str">
        <f>IFERROR(__xludf.DUMMYFUNCTION("""COMPUTED_VALUE"""),"")</f>
        <v/>
      </c>
      <c r="D43200" s="5">
        <v>0.0</v>
      </c>
    </row>
    <row r="43201" ht="14.25" customHeight="1">
      <c r="A43201" s="5"/>
      <c r="B43201" s="5"/>
      <c r="C43201" s="5" t="str">
        <f>IFERROR(__xludf.DUMMYFUNCTION("""COMPUTED_VALUE"""),"")</f>
        <v/>
      </c>
      <c r="D43201" s="5">
        <v>0.0</v>
      </c>
    </row>
    <row r="43202" ht="14.25" customHeight="1">
      <c r="A43202" s="5"/>
      <c r="B43202" s="5"/>
      <c r="C43202" s="5" t="str">
        <f>IFERROR(__xludf.DUMMYFUNCTION("""COMPUTED_VALUE"""),"")</f>
        <v/>
      </c>
      <c r="D43202" s="5">
        <v>0.0</v>
      </c>
    </row>
    <row r="43203" ht="14.25" customHeight="1">
      <c r="A43203" s="5"/>
      <c r="B43203" s="5"/>
      <c r="C43203" s="5" t="str">
        <f>IFERROR(__xludf.DUMMYFUNCTION("""COMPUTED_VALUE"""),"")</f>
        <v/>
      </c>
      <c r="D43203" s="5">
        <v>0.0</v>
      </c>
    </row>
    <row r="43204" ht="14.25" customHeight="1">
      <c r="A43204" s="5"/>
      <c r="B43204" s="5"/>
      <c r="C43204" s="5" t="str">
        <f>IFERROR(__xludf.DUMMYFUNCTION("""COMPUTED_VALUE"""),"")</f>
        <v/>
      </c>
      <c r="D43204" s="5">
        <v>0.0</v>
      </c>
    </row>
    <row r="43205" ht="14.25" customHeight="1">
      <c r="A43205" s="5"/>
      <c r="B43205" s="5"/>
      <c r="C43205" s="5" t="str">
        <f>IFERROR(__xludf.DUMMYFUNCTION("""COMPUTED_VALUE"""),"")</f>
        <v/>
      </c>
      <c r="D43205" s="5">
        <v>0.0</v>
      </c>
    </row>
    <row r="43206" ht="14.25" customHeight="1">
      <c r="A43206" s="5"/>
      <c r="B43206" s="5"/>
      <c r="C43206" s="5" t="str">
        <f>IFERROR(__xludf.DUMMYFUNCTION("""COMPUTED_VALUE"""),"")</f>
        <v/>
      </c>
      <c r="D43206" s="5">
        <v>0.0</v>
      </c>
    </row>
    <row r="43207" ht="14.25" customHeight="1">
      <c r="A43207" s="5"/>
      <c r="B43207" s="5"/>
      <c r="C43207" s="5" t="str">
        <f>IFERROR(__xludf.DUMMYFUNCTION("""COMPUTED_VALUE"""),"")</f>
        <v/>
      </c>
      <c r="D43207" s="5">
        <v>0.0</v>
      </c>
    </row>
    <row r="43208" ht="14.25" customHeight="1">
      <c r="A43208" s="5"/>
      <c r="B43208" s="5"/>
      <c r="C43208" s="5" t="str">
        <f>IFERROR(__xludf.DUMMYFUNCTION("""COMPUTED_VALUE"""),"")</f>
        <v/>
      </c>
      <c r="D43208" s="5">
        <v>0.0</v>
      </c>
    </row>
    <row r="43209" ht="14.25" customHeight="1">
      <c r="A43209" s="5"/>
      <c r="B43209" s="5"/>
      <c r="C43209" s="5" t="str">
        <f>IFERROR(__xludf.DUMMYFUNCTION("""COMPUTED_VALUE"""),"")</f>
        <v/>
      </c>
      <c r="D43209" s="5">
        <v>0.0</v>
      </c>
    </row>
    <row r="43210" ht="14.25" customHeight="1">
      <c r="A43210" s="5"/>
      <c r="B43210" s="5"/>
      <c r="C43210" s="5" t="str">
        <f>IFERROR(__xludf.DUMMYFUNCTION("""COMPUTED_VALUE"""),"")</f>
        <v/>
      </c>
      <c r="D43210" s="5">
        <v>0.0</v>
      </c>
    </row>
    <row r="43211" ht="14.25" customHeight="1">
      <c r="A43211" s="5"/>
      <c r="B43211" s="5"/>
      <c r="C43211" s="5" t="str">
        <f>IFERROR(__xludf.DUMMYFUNCTION("""COMPUTED_VALUE"""),"")</f>
        <v/>
      </c>
      <c r="D43211" s="5">
        <v>0.0</v>
      </c>
    </row>
    <row r="43212" ht="14.25" customHeight="1">
      <c r="A43212" s="5"/>
      <c r="B43212" s="5"/>
      <c r="C43212" s="5" t="str">
        <f>IFERROR(__xludf.DUMMYFUNCTION("""COMPUTED_VALUE"""),"")</f>
        <v/>
      </c>
      <c r="D43212" s="5">
        <v>0.0</v>
      </c>
    </row>
    <row r="43213" ht="14.25" customHeight="1">
      <c r="A43213" s="5"/>
      <c r="B43213" s="5"/>
      <c r="C43213" s="5" t="str">
        <f>IFERROR(__xludf.DUMMYFUNCTION("""COMPUTED_VALUE"""),"")</f>
        <v/>
      </c>
      <c r="D43213" s="5">
        <v>0.0</v>
      </c>
    </row>
    <row r="43214" ht="14.25" customHeight="1">
      <c r="A43214" s="5"/>
      <c r="B43214" s="5"/>
      <c r="C43214" s="5" t="str">
        <f>IFERROR(__xludf.DUMMYFUNCTION("""COMPUTED_VALUE"""),"")</f>
        <v/>
      </c>
      <c r="D43214" s="5">
        <v>0.0</v>
      </c>
    </row>
    <row r="43215" ht="14.25" customHeight="1">
      <c r="A43215" s="5"/>
      <c r="B43215" s="5"/>
      <c r="C43215" s="5" t="str">
        <f>IFERROR(__xludf.DUMMYFUNCTION("""COMPUTED_VALUE"""),"")</f>
        <v/>
      </c>
      <c r="D43215" s="5">
        <v>0.0</v>
      </c>
    </row>
    <row r="43216" ht="14.25" customHeight="1">
      <c r="A43216" s="5"/>
      <c r="B43216" s="5"/>
      <c r="C43216" s="5" t="str">
        <f>IFERROR(__xludf.DUMMYFUNCTION("""COMPUTED_VALUE"""),"")</f>
        <v/>
      </c>
      <c r="D43216" s="5">
        <v>0.0</v>
      </c>
    </row>
    <row r="43217" ht="14.25" customHeight="1">
      <c r="A43217" s="5"/>
      <c r="B43217" s="5"/>
      <c r="C43217" s="5" t="str">
        <f>IFERROR(__xludf.DUMMYFUNCTION("""COMPUTED_VALUE"""),"")</f>
        <v/>
      </c>
      <c r="D43217" s="5">
        <v>0.0</v>
      </c>
    </row>
    <row r="43218" ht="14.25" customHeight="1">
      <c r="A43218" s="5"/>
      <c r="B43218" s="5"/>
      <c r="C43218" s="5" t="str">
        <f>IFERROR(__xludf.DUMMYFUNCTION("""COMPUTED_VALUE"""),"")</f>
        <v/>
      </c>
      <c r="D43218" s="5">
        <v>0.0</v>
      </c>
    </row>
    <row r="43219" ht="14.25" customHeight="1">
      <c r="A43219" s="5"/>
      <c r="B43219" s="5"/>
      <c r="C43219" s="5" t="str">
        <f>IFERROR(__xludf.DUMMYFUNCTION("""COMPUTED_VALUE"""),"")</f>
        <v/>
      </c>
      <c r="D43219" s="5">
        <v>0.0</v>
      </c>
    </row>
    <row r="43220" ht="14.25" customHeight="1">
      <c r="A43220" s="5"/>
      <c r="B43220" s="5"/>
      <c r="C43220" s="5" t="str">
        <f>IFERROR(__xludf.DUMMYFUNCTION("""COMPUTED_VALUE"""),"")</f>
        <v/>
      </c>
      <c r="D43220" s="5">
        <v>0.0</v>
      </c>
    </row>
    <row r="43221" ht="14.25" customHeight="1">
      <c r="A43221" s="5"/>
      <c r="B43221" s="5"/>
      <c r="C43221" s="5" t="str">
        <f>IFERROR(__xludf.DUMMYFUNCTION("""COMPUTED_VALUE"""),"")</f>
        <v/>
      </c>
      <c r="D43221" s="5">
        <v>0.0</v>
      </c>
    </row>
    <row r="43222" ht="14.25" customHeight="1">
      <c r="A43222" s="5"/>
      <c r="B43222" s="5"/>
      <c r="C43222" s="5" t="str">
        <f>IFERROR(__xludf.DUMMYFUNCTION("""COMPUTED_VALUE"""),"")</f>
        <v/>
      </c>
      <c r="D43222" s="5">
        <v>0.0</v>
      </c>
    </row>
    <row r="43223" ht="14.25" customHeight="1">
      <c r="A43223" s="5"/>
      <c r="B43223" s="5"/>
      <c r="C43223" s="5" t="str">
        <f>IFERROR(__xludf.DUMMYFUNCTION("""COMPUTED_VALUE"""),"")</f>
        <v/>
      </c>
      <c r="D43223" s="5">
        <v>0.0</v>
      </c>
    </row>
    <row r="43224" ht="14.25" customHeight="1">
      <c r="A43224" s="5"/>
      <c r="B43224" s="5"/>
      <c r="C43224" s="5" t="str">
        <f>IFERROR(__xludf.DUMMYFUNCTION("""COMPUTED_VALUE"""),"")</f>
        <v/>
      </c>
      <c r="D43224" s="5">
        <v>0.0</v>
      </c>
    </row>
    <row r="43225" ht="14.25" customHeight="1">
      <c r="A43225" s="5"/>
      <c r="B43225" s="5"/>
      <c r="C43225" s="5" t="str">
        <f>IFERROR(__xludf.DUMMYFUNCTION("""COMPUTED_VALUE"""),"")</f>
        <v/>
      </c>
      <c r="D43225" s="5">
        <v>0.0</v>
      </c>
    </row>
    <row r="43226" ht="14.25" customHeight="1">
      <c r="A43226" s="5"/>
      <c r="B43226" s="5"/>
      <c r="C43226" s="5" t="str">
        <f>IFERROR(__xludf.DUMMYFUNCTION("""COMPUTED_VALUE"""),"")</f>
        <v/>
      </c>
      <c r="D43226" s="5">
        <v>0.0</v>
      </c>
    </row>
    <row r="43227" ht="14.25" customHeight="1">
      <c r="A43227" s="5"/>
      <c r="B43227" s="5"/>
      <c r="C43227" s="5" t="str">
        <f>IFERROR(__xludf.DUMMYFUNCTION("""COMPUTED_VALUE"""),"")</f>
        <v/>
      </c>
      <c r="D43227" s="5">
        <v>0.0</v>
      </c>
    </row>
    <row r="43228" ht="14.25" customHeight="1">
      <c r="A43228" s="5"/>
      <c r="B43228" s="5"/>
      <c r="C43228" s="5" t="str">
        <f>IFERROR(__xludf.DUMMYFUNCTION("""COMPUTED_VALUE"""),"")</f>
        <v/>
      </c>
      <c r="D43228" s="5">
        <v>0.0</v>
      </c>
    </row>
    <row r="43229" ht="14.25" customHeight="1">
      <c r="A43229" s="5"/>
      <c r="B43229" s="5"/>
      <c r="C43229" s="5" t="str">
        <f>IFERROR(__xludf.DUMMYFUNCTION("""COMPUTED_VALUE"""),"")</f>
        <v/>
      </c>
      <c r="D43229" s="5">
        <v>0.0</v>
      </c>
    </row>
    <row r="43230" ht="14.25" customHeight="1">
      <c r="A43230" s="5"/>
      <c r="B43230" s="5"/>
      <c r="C43230" s="5" t="str">
        <f>IFERROR(__xludf.DUMMYFUNCTION("""COMPUTED_VALUE"""),"")</f>
        <v/>
      </c>
      <c r="D43230" s="5">
        <v>0.0</v>
      </c>
    </row>
    <row r="43231" ht="14.25" customHeight="1">
      <c r="A43231" s="5"/>
      <c r="B43231" s="5"/>
      <c r="C43231" s="5" t="str">
        <f>IFERROR(__xludf.DUMMYFUNCTION("""COMPUTED_VALUE"""),"")</f>
        <v/>
      </c>
      <c r="D43231" s="5">
        <v>0.0</v>
      </c>
    </row>
    <row r="43232" ht="14.25" customHeight="1">
      <c r="A43232" s="5"/>
      <c r="B43232" s="5"/>
      <c r="C43232" s="5" t="str">
        <f>IFERROR(__xludf.DUMMYFUNCTION("""COMPUTED_VALUE"""),"")</f>
        <v/>
      </c>
      <c r="D43232" s="5">
        <v>0.0</v>
      </c>
    </row>
    <row r="43233" ht="14.25" customHeight="1">
      <c r="A43233" s="5"/>
      <c r="B43233" s="5"/>
      <c r="C43233" s="5" t="str">
        <f>IFERROR(__xludf.DUMMYFUNCTION("""COMPUTED_VALUE"""),"")</f>
        <v/>
      </c>
      <c r="D43233" s="5">
        <v>0.0</v>
      </c>
    </row>
    <row r="43234" ht="14.25" customHeight="1">
      <c r="A43234" s="5"/>
      <c r="B43234" s="5"/>
      <c r="C43234" s="5" t="str">
        <f>IFERROR(__xludf.DUMMYFUNCTION("""COMPUTED_VALUE"""),"")</f>
        <v/>
      </c>
      <c r="D43234" s="5">
        <v>0.0</v>
      </c>
    </row>
    <row r="43235" ht="14.25" customHeight="1">
      <c r="A43235" s="5"/>
      <c r="B43235" s="5"/>
      <c r="C43235" s="5" t="str">
        <f>IFERROR(__xludf.DUMMYFUNCTION("""COMPUTED_VALUE"""),"")</f>
        <v/>
      </c>
      <c r="D43235" s="5">
        <v>0.0</v>
      </c>
    </row>
    <row r="43236" ht="14.25" customHeight="1">
      <c r="A43236" s="5"/>
      <c r="B43236" s="5"/>
      <c r="C43236" s="5" t="str">
        <f>IFERROR(__xludf.DUMMYFUNCTION("""COMPUTED_VALUE"""),"")</f>
        <v/>
      </c>
      <c r="D43236" s="5">
        <v>0.0</v>
      </c>
    </row>
    <row r="43237" ht="14.25" customHeight="1">
      <c r="A43237" s="5"/>
      <c r="B43237" s="5"/>
      <c r="C43237" s="5" t="str">
        <f>IFERROR(__xludf.DUMMYFUNCTION("""COMPUTED_VALUE"""),"")</f>
        <v/>
      </c>
      <c r="D43237" s="5">
        <v>0.0</v>
      </c>
    </row>
    <row r="43238" ht="14.25" customHeight="1">
      <c r="A43238" s="5"/>
      <c r="B43238" s="5"/>
      <c r="C43238" s="5" t="str">
        <f>IFERROR(__xludf.DUMMYFUNCTION("""COMPUTED_VALUE"""),"")</f>
        <v/>
      </c>
      <c r="D43238" s="5">
        <v>0.0</v>
      </c>
    </row>
    <row r="43239" ht="14.25" customHeight="1">
      <c r="A43239" s="5"/>
      <c r="B43239" s="5"/>
      <c r="C43239" s="5" t="str">
        <f>IFERROR(__xludf.DUMMYFUNCTION("""COMPUTED_VALUE"""),"")</f>
        <v/>
      </c>
      <c r="D43239" s="5">
        <v>0.0</v>
      </c>
    </row>
    <row r="43240" ht="14.25" customHeight="1">
      <c r="A43240" s="5"/>
      <c r="B43240" s="5"/>
      <c r="C43240" s="5" t="str">
        <f>IFERROR(__xludf.DUMMYFUNCTION("""COMPUTED_VALUE"""),"")</f>
        <v/>
      </c>
      <c r="D43240" s="5">
        <v>0.0</v>
      </c>
    </row>
    <row r="43241" ht="14.25" customHeight="1">
      <c r="A43241" s="5"/>
      <c r="B43241" s="5"/>
      <c r="C43241" s="5" t="str">
        <f>IFERROR(__xludf.DUMMYFUNCTION("""COMPUTED_VALUE"""),"")</f>
        <v/>
      </c>
      <c r="D43241" s="5">
        <v>0.0</v>
      </c>
    </row>
    <row r="43242" ht="14.25" customHeight="1">
      <c r="A43242" s="5"/>
      <c r="B43242" s="5"/>
      <c r="C43242" s="5" t="str">
        <f>IFERROR(__xludf.DUMMYFUNCTION("""COMPUTED_VALUE"""),"")</f>
        <v/>
      </c>
      <c r="D43242" s="5">
        <v>0.0</v>
      </c>
    </row>
    <row r="43243" ht="14.25" customHeight="1">
      <c r="A43243" s="5"/>
      <c r="B43243" s="5"/>
      <c r="C43243" s="5" t="str">
        <f>IFERROR(__xludf.DUMMYFUNCTION("""COMPUTED_VALUE"""),"")</f>
        <v/>
      </c>
      <c r="D43243" s="5">
        <v>0.0</v>
      </c>
    </row>
    <row r="43244" ht="14.25" customHeight="1">
      <c r="A43244" s="5"/>
      <c r="B43244" s="5"/>
      <c r="C43244" s="5" t="str">
        <f>IFERROR(__xludf.DUMMYFUNCTION("""COMPUTED_VALUE"""),"")</f>
        <v/>
      </c>
      <c r="D43244" s="5">
        <v>0.0</v>
      </c>
    </row>
    <row r="43245" ht="14.25" customHeight="1">
      <c r="A43245" s="5"/>
      <c r="B43245" s="5"/>
      <c r="C43245" s="5" t="str">
        <f>IFERROR(__xludf.DUMMYFUNCTION("""COMPUTED_VALUE"""),"")</f>
        <v/>
      </c>
      <c r="D43245" s="5">
        <v>0.0</v>
      </c>
    </row>
    <row r="43246" ht="14.25" customHeight="1">
      <c r="A43246" s="5"/>
      <c r="B43246" s="5"/>
      <c r="C43246" s="5" t="str">
        <f>IFERROR(__xludf.DUMMYFUNCTION("""COMPUTED_VALUE"""),"")</f>
        <v/>
      </c>
      <c r="D43246" s="5">
        <v>0.0</v>
      </c>
    </row>
    <row r="43247" ht="14.25" customHeight="1">
      <c r="A43247" s="5"/>
      <c r="B43247" s="5"/>
      <c r="C43247" s="5" t="str">
        <f>IFERROR(__xludf.DUMMYFUNCTION("""COMPUTED_VALUE"""),"")</f>
        <v/>
      </c>
      <c r="D43247" s="5">
        <v>0.0</v>
      </c>
    </row>
    <row r="43248" ht="14.25" customHeight="1">
      <c r="A43248" s="5"/>
      <c r="B43248" s="5"/>
      <c r="C43248" s="5" t="str">
        <f>IFERROR(__xludf.DUMMYFUNCTION("""COMPUTED_VALUE"""),"")</f>
        <v/>
      </c>
      <c r="D43248" s="5">
        <v>0.0</v>
      </c>
    </row>
    <row r="43249" ht="14.25" customHeight="1">
      <c r="A43249" s="5"/>
      <c r="B43249" s="5"/>
      <c r="C43249" s="5" t="str">
        <f>IFERROR(__xludf.DUMMYFUNCTION("""COMPUTED_VALUE"""),"")</f>
        <v/>
      </c>
      <c r="D43249" s="5">
        <v>0.0</v>
      </c>
    </row>
    <row r="43250" ht="14.25" customHeight="1">
      <c r="A43250" s="5"/>
      <c r="B43250" s="5"/>
      <c r="C43250" s="5" t="str">
        <f>IFERROR(__xludf.DUMMYFUNCTION("""COMPUTED_VALUE"""),"")</f>
        <v/>
      </c>
      <c r="D43250" s="5">
        <v>0.0</v>
      </c>
    </row>
    <row r="43251" ht="14.25" customHeight="1">
      <c r="A43251" s="5"/>
      <c r="B43251" s="5"/>
      <c r="C43251" s="5" t="str">
        <f>IFERROR(__xludf.DUMMYFUNCTION("""COMPUTED_VALUE"""),"")</f>
        <v/>
      </c>
      <c r="D43251" s="5">
        <v>0.0</v>
      </c>
    </row>
    <row r="43252" ht="14.25" customHeight="1">
      <c r="A43252" s="5"/>
      <c r="B43252" s="5"/>
      <c r="C43252" s="5" t="str">
        <f>IFERROR(__xludf.DUMMYFUNCTION("""COMPUTED_VALUE"""),"")</f>
        <v/>
      </c>
      <c r="D43252" s="5">
        <v>0.0</v>
      </c>
    </row>
    <row r="43253" ht="14.25" customHeight="1">
      <c r="A43253" s="5"/>
      <c r="B43253" s="5"/>
      <c r="C43253" s="5" t="str">
        <f>IFERROR(__xludf.DUMMYFUNCTION("""COMPUTED_VALUE"""),"")</f>
        <v/>
      </c>
      <c r="D43253" s="5">
        <v>0.0</v>
      </c>
    </row>
    <row r="43254" ht="14.25" customHeight="1">
      <c r="A43254" s="5"/>
      <c r="B43254" s="5"/>
      <c r="C43254" s="5" t="str">
        <f>IFERROR(__xludf.DUMMYFUNCTION("""COMPUTED_VALUE"""),"")</f>
        <v/>
      </c>
      <c r="D43254" s="5">
        <v>0.0</v>
      </c>
    </row>
    <row r="43255" ht="14.25" customHeight="1">
      <c r="A43255" s="5"/>
      <c r="B43255" s="5"/>
      <c r="C43255" s="5" t="str">
        <f>IFERROR(__xludf.DUMMYFUNCTION("""COMPUTED_VALUE"""),"")</f>
        <v/>
      </c>
      <c r="D43255" s="5">
        <v>0.0</v>
      </c>
    </row>
    <row r="43256" ht="14.25" customHeight="1">
      <c r="A43256" s="5"/>
      <c r="B43256" s="5"/>
      <c r="C43256" s="5" t="str">
        <f>IFERROR(__xludf.DUMMYFUNCTION("""COMPUTED_VALUE"""),"")</f>
        <v/>
      </c>
      <c r="D43256" s="5">
        <v>0.0</v>
      </c>
    </row>
    <row r="43257" ht="14.25" customHeight="1">
      <c r="A43257" s="5"/>
      <c r="B43257" s="5"/>
      <c r="C43257" s="5" t="str">
        <f>IFERROR(__xludf.DUMMYFUNCTION("""COMPUTED_VALUE"""),"")</f>
        <v/>
      </c>
      <c r="D43257" s="5">
        <v>0.0</v>
      </c>
    </row>
    <row r="43258" ht="14.25" customHeight="1">
      <c r="A43258" s="5"/>
      <c r="B43258" s="5"/>
      <c r="C43258" s="5" t="str">
        <f>IFERROR(__xludf.DUMMYFUNCTION("""COMPUTED_VALUE"""),"")</f>
        <v/>
      </c>
      <c r="D43258" s="5">
        <v>0.0</v>
      </c>
    </row>
    <row r="43259" ht="14.25" customHeight="1">
      <c r="A43259" s="5"/>
      <c r="B43259" s="5"/>
      <c r="C43259" s="5" t="str">
        <f>IFERROR(__xludf.DUMMYFUNCTION("""COMPUTED_VALUE"""),"")</f>
        <v/>
      </c>
      <c r="D43259" s="5">
        <v>0.0</v>
      </c>
    </row>
    <row r="43260" ht="14.25" customHeight="1">
      <c r="A43260" s="5"/>
      <c r="B43260" s="5"/>
      <c r="C43260" s="5" t="str">
        <f>IFERROR(__xludf.DUMMYFUNCTION("""COMPUTED_VALUE"""),"")</f>
        <v/>
      </c>
      <c r="D43260" s="5">
        <v>0.0</v>
      </c>
    </row>
    <row r="43261" ht="14.25" customHeight="1">
      <c r="A43261" s="5"/>
      <c r="B43261" s="5"/>
      <c r="C43261" s="5" t="str">
        <f>IFERROR(__xludf.DUMMYFUNCTION("""COMPUTED_VALUE"""),"")</f>
        <v/>
      </c>
      <c r="D43261" s="5">
        <v>0.0</v>
      </c>
    </row>
    <row r="43262" ht="14.25" customHeight="1">
      <c r="A43262" s="5"/>
      <c r="B43262" s="5"/>
      <c r="C43262" s="5" t="str">
        <f>IFERROR(__xludf.DUMMYFUNCTION("""COMPUTED_VALUE"""),"")</f>
        <v/>
      </c>
      <c r="D43262" s="5">
        <v>0.0</v>
      </c>
    </row>
    <row r="43263" ht="14.25" customHeight="1">
      <c r="A43263" s="5"/>
      <c r="B43263" s="5"/>
      <c r="C43263" s="5" t="str">
        <f>IFERROR(__xludf.DUMMYFUNCTION("""COMPUTED_VALUE"""),"")</f>
        <v/>
      </c>
      <c r="D43263" s="5">
        <v>0.0</v>
      </c>
    </row>
    <row r="43264" ht="14.25" customHeight="1">
      <c r="A43264" s="5"/>
      <c r="B43264" s="5"/>
      <c r="C43264" s="5" t="str">
        <f>IFERROR(__xludf.DUMMYFUNCTION("""COMPUTED_VALUE"""),"")</f>
        <v/>
      </c>
      <c r="D43264" s="5">
        <v>0.0</v>
      </c>
    </row>
    <row r="43265" ht="14.25" customHeight="1">
      <c r="A43265" s="5"/>
      <c r="B43265" s="5"/>
      <c r="C43265" s="5" t="str">
        <f>IFERROR(__xludf.DUMMYFUNCTION("""COMPUTED_VALUE"""),"")</f>
        <v/>
      </c>
      <c r="D43265" s="5">
        <v>0.0</v>
      </c>
    </row>
    <row r="43266" ht="14.25" customHeight="1">
      <c r="A43266" s="5"/>
      <c r="B43266" s="5"/>
      <c r="C43266" s="5" t="str">
        <f>IFERROR(__xludf.DUMMYFUNCTION("""COMPUTED_VALUE"""),"")</f>
        <v/>
      </c>
      <c r="D43266" s="5">
        <v>0.0</v>
      </c>
    </row>
    <row r="43267" ht="14.25" customHeight="1">
      <c r="A43267" s="5"/>
      <c r="B43267" s="5"/>
      <c r="C43267" s="5" t="str">
        <f>IFERROR(__xludf.DUMMYFUNCTION("""COMPUTED_VALUE"""),"")</f>
        <v/>
      </c>
      <c r="D43267" s="5">
        <v>0.0</v>
      </c>
    </row>
    <row r="43268" ht="14.25" customHeight="1">
      <c r="A43268" s="5"/>
      <c r="B43268" s="5"/>
      <c r="C43268" s="5" t="str">
        <f>IFERROR(__xludf.DUMMYFUNCTION("""COMPUTED_VALUE"""),"")</f>
        <v/>
      </c>
      <c r="D43268" s="5">
        <v>0.0</v>
      </c>
    </row>
    <row r="43269" ht="14.25" customHeight="1">
      <c r="A43269" s="5"/>
      <c r="B43269" s="5"/>
      <c r="C43269" s="5" t="str">
        <f>IFERROR(__xludf.DUMMYFUNCTION("""COMPUTED_VALUE"""),"")</f>
        <v/>
      </c>
      <c r="D43269" s="5">
        <v>0.0</v>
      </c>
    </row>
    <row r="43270" ht="14.25" customHeight="1">
      <c r="A43270" s="5"/>
      <c r="B43270" s="5"/>
      <c r="C43270" s="5" t="str">
        <f>IFERROR(__xludf.DUMMYFUNCTION("""COMPUTED_VALUE"""),"")</f>
        <v/>
      </c>
      <c r="D43270" s="5">
        <v>0.0</v>
      </c>
    </row>
    <row r="43271" ht="14.25" customHeight="1">
      <c r="A43271" s="5"/>
      <c r="B43271" s="5"/>
      <c r="C43271" s="5" t="str">
        <f>IFERROR(__xludf.DUMMYFUNCTION("""COMPUTED_VALUE"""),"")</f>
        <v/>
      </c>
      <c r="D43271" s="5">
        <v>0.0</v>
      </c>
    </row>
    <row r="43272" ht="14.25" customHeight="1">
      <c r="A43272" s="5"/>
      <c r="B43272" s="5"/>
      <c r="C43272" s="5" t="str">
        <f>IFERROR(__xludf.DUMMYFUNCTION("""COMPUTED_VALUE"""),"")</f>
        <v/>
      </c>
      <c r="D43272" s="5">
        <v>0.0</v>
      </c>
    </row>
    <row r="43273" ht="14.25" customHeight="1">
      <c r="A43273" s="5"/>
      <c r="B43273" s="5"/>
      <c r="C43273" s="5" t="str">
        <f>IFERROR(__xludf.DUMMYFUNCTION("""COMPUTED_VALUE"""),"")</f>
        <v/>
      </c>
      <c r="D43273" s="5">
        <v>0.0</v>
      </c>
    </row>
    <row r="43274" ht="14.25" customHeight="1">
      <c r="A43274" s="5"/>
      <c r="B43274" s="5"/>
      <c r="C43274" s="5" t="str">
        <f>IFERROR(__xludf.DUMMYFUNCTION("""COMPUTED_VALUE"""),"")</f>
        <v/>
      </c>
      <c r="D43274" s="5">
        <v>0.0</v>
      </c>
    </row>
    <row r="43275" ht="14.25" customHeight="1">
      <c r="A43275" s="5"/>
      <c r="B43275" s="5"/>
      <c r="C43275" s="5" t="str">
        <f>IFERROR(__xludf.DUMMYFUNCTION("""COMPUTED_VALUE"""),"")</f>
        <v/>
      </c>
      <c r="D43275" s="5">
        <v>0.0</v>
      </c>
    </row>
    <row r="43276" ht="14.25" customHeight="1">
      <c r="A43276" s="5"/>
      <c r="B43276" s="5"/>
      <c r="C43276" s="5" t="str">
        <f>IFERROR(__xludf.DUMMYFUNCTION("""COMPUTED_VALUE"""),"")</f>
        <v/>
      </c>
      <c r="D43276" s="5">
        <v>0.0</v>
      </c>
    </row>
    <row r="43277" ht="14.25" customHeight="1">
      <c r="A43277" s="5"/>
      <c r="B43277" s="5"/>
      <c r="C43277" s="5" t="str">
        <f>IFERROR(__xludf.DUMMYFUNCTION("""COMPUTED_VALUE"""),"")</f>
        <v/>
      </c>
      <c r="D43277" s="5">
        <v>0.0</v>
      </c>
    </row>
    <row r="43278" ht="14.25" customHeight="1">
      <c r="A43278" s="5"/>
      <c r="B43278" s="5"/>
      <c r="C43278" s="5" t="str">
        <f>IFERROR(__xludf.DUMMYFUNCTION("""COMPUTED_VALUE"""),"")</f>
        <v/>
      </c>
      <c r="D43278" s="5">
        <v>0.0</v>
      </c>
    </row>
    <row r="43279" ht="14.25" customHeight="1">
      <c r="A43279" s="5"/>
      <c r="B43279" s="5"/>
      <c r="C43279" s="5" t="str">
        <f>IFERROR(__xludf.DUMMYFUNCTION("""COMPUTED_VALUE"""),"")</f>
        <v/>
      </c>
      <c r="D43279" s="5">
        <v>0.0</v>
      </c>
    </row>
    <row r="43280" ht="14.25" customHeight="1">
      <c r="A43280" s="5"/>
      <c r="B43280" s="5"/>
      <c r="C43280" s="5" t="str">
        <f>IFERROR(__xludf.DUMMYFUNCTION("""COMPUTED_VALUE"""),"")</f>
        <v/>
      </c>
      <c r="D43280" s="5">
        <v>0.0</v>
      </c>
    </row>
    <row r="43281" ht="14.25" customHeight="1">
      <c r="A43281" s="5"/>
      <c r="B43281" s="5"/>
      <c r="C43281" s="5" t="str">
        <f>IFERROR(__xludf.DUMMYFUNCTION("""COMPUTED_VALUE"""),"")</f>
        <v/>
      </c>
      <c r="D43281" s="5">
        <v>0.0</v>
      </c>
    </row>
    <row r="43282" ht="14.25" customHeight="1">
      <c r="A43282" s="5"/>
      <c r="B43282" s="5"/>
      <c r="C43282" s="5" t="str">
        <f>IFERROR(__xludf.DUMMYFUNCTION("""COMPUTED_VALUE"""),"")</f>
        <v/>
      </c>
      <c r="D43282" s="5">
        <v>0.0</v>
      </c>
    </row>
    <row r="43283" ht="14.25" customHeight="1">
      <c r="A43283" s="5"/>
      <c r="B43283" s="5"/>
      <c r="C43283" s="5" t="str">
        <f>IFERROR(__xludf.DUMMYFUNCTION("""COMPUTED_VALUE"""),"")</f>
        <v/>
      </c>
      <c r="D43283" s="5">
        <v>0.0</v>
      </c>
    </row>
    <row r="43284" ht="14.25" customHeight="1">
      <c r="A43284" s="5"/>
      <c r="B43284" s="5"/>
      <c r="C43284" s="5" t="str">
        <f>IFERROR(__xludf.DUMMYFUNCTION("""COMPUTED_VALUE"""),"")</f>
        <v/>
      </c>
      <c r="D43284" s="5">
        <v>0.0</v>
      </c>
    </row>
    <row r="43285" ht="14.25" customHeight="1">
      <c r="A43285" s="5"/>
      <c r="B43285" s="5"/>
      <c r="C43285" s="5" t="str">
        <f>IFERROR(__xludf.DUMMYFUNCTION("""COMPUTED_VALUE"""),"")</f>
        <v/>
      </c>
      <c r="D43285" s="5">
        <v>0.0</v>
      </c>
    </row>
    <row r="43286" ht="14.25" customHeight="1">
      <c r="A43286" s="5"/>
      <c r="B43286" s="5"/>
      <c r="C43286" s="5" t="str">
        <f>IFERROR(__xludf.DUMMYFUNCTION("""COMPUTED_VALUE"""),"")</f>
        <v/>
      </c>
      <c r="D43286" s="5">
        <v>0.0</v>
      </c>
    </row>
    <row r="43287" ht="14.25" customHeight="1">
      <c r="A43287" s="5"/>
      <c r="B43287" s="5"/>
      <c r="C43287" s="5" t="str">
        <f>IFERROR(__xludf.DUMMYFUNCTION("""COMPUTED_VALUE"""),"")</f>
        <v/>
      </c>
      <c r="D43287" s="5">
        <v>0.0</v>
      </c>
    </row>
    <row r="43288" ht="14.25" customHeight="1">
      <c r="A43288" s="5"/>
      <c r="B43288" s="5"/>
      <c r="C43288" s="5" t="str">
        <f>IFERROR(__xludf.DUMMYFUNCTION("""COMPUTED_VALUE"""),"")</f>
        <v/>
      </c>
      <c r="D43288" s="5">
        <v>0.0</v>
      </c>
    </row>
    <row r="43289" ht="14.25" customHeight="1">
      <c r="A43289" s="5"/>
      <c r="B43289" s="5"/>
      <c r="C43289" s="5" t="str">
        <f>IFERROR(__xludf.DUMMYFUNCTION("""COMPUTED_VALUE"""),"")</f>
        <v/>
      </c>
      <c r="D43289" s="5">
        <v>0.0</v>
      </c>
    </row>
    <row r="43290" ht="14.25" customHeight="1">
      <c r="A43290" s="5"/>
      <c r="B43290" s="5"/>
      <c r="C43290" s="5" t="str">
        <f>IFERROR(__xludf.DUMMYFUNCTION("""COMPUTED_VALUE"""),"")</f>
        <v/>
      </c>
      <c r="D43290" s="5">
        <v>0.0</v>
      </c>
    </row>
    <row r="43291" ht="14.25" customHeight="1">
      <c r="A43291" s="5"/>
      <c r="B43291" s="5"/>
      <c r="C43291" s="5" t="str">
        <f>IFERROR(__xludf.DUMMYFUNCTION("""COMPUTED_VALUE"""),"")</f>
        <v/>
      </c>
      <c r="D43291" s="5">
        <v>0.0</v>
      </c>
    </row>
    <row r="43292" ht="14.25" customHeight="1">
      <c r="A43292" s="5"/>
      <c r="B43292" s="5"/>
      <c r="C43292" s="5" t="str">
        <f>IFERROR(__xludf.DUMMYFUNCTION("""COMPUTED_VALUE"""),"")</f>
        <v/>
      </c>
      <c r="D43292" s="5">
        <v>0.0</v>
      </c>
    </row>
    <row r="43293" ht="14.25" customHeight="1">
      <c r="A43293" s="5"/>
      <c r="B43293" s="5"/>
      <c r="C43293" s="5" t="str">
        <f>IFERROR(__xludf.DUMMYFUNCTION("""COMPUTED_VALUE"""),"")</f>
        <v/>
      </c>
      <c r="D43293" s="5">
        <v>0.0</v>
      </c>
    </row>
    <row r="43294" ht="14.25" customHeight="1">
      <c r="A43294" s="5"/>
      <c r="B43294" s="5"/>
      <c r="C43294" s="5" t="str">
        <f>IFERROR(__xludf.DUMMYFUNCTION("""COMPUTED_VALUE"""),"")</f>
        <v/>
      </c>
      <c r="D43294" s="5">
        <v>0.0</v>
      </c>
    </row>
    <row r="43295" ht="14.25" customHeight="1">
      <c r="A43295" s="5"/>
      <c r="B43295" s="5"/>
      <c r="C43295" s="5" t="str">
        <f>IFERROR(__xludf.DUMMYFUNCTION("""COMPUTED_VALUE"""),"")</f>
        <v/>
      </c>
      <c r="D43295" s="5">
        <v>0.0</v>
      </c>
    </row>
    <row r="43296" ht="14.25" customHeight="1">
      <c r="A43296" s="5"/>
      <c r="B43296" s="5"/>
      <c r="C43296" s="5" t="str">
        <f>IFERROR(__xludf.DUMMYFUNCTION("""COMPUTED_VALUE"""),"")</f>
        <v/>
      </c>
      <c r="D43296" s="5">
        <v>0.0</v>
      </c>
    </row>
    <row r="43297" ht="14.25" customHeight="1">
      <c r="A43297" s="5"/>
      <c r="B43297" s="5"/>
      <c r="C43297" s="5" t="str">
        <f>IFERROR(__xludf.DUMMYFUNCTION("""COMPUTED_VALUE"""),"")</f>
        <v/>
      </c>
      <c r="D43297" s="5">
        <v>0.0</v>
      </c>
    </row>
    <row r="43298" ht="14.25" customHeight="1">
      <c r="A43298" s="5"/>
      <c r="B43298" s="5"/>
      <c r="C43298" s="5" t="str">
        <f>IFERROR(__xludf.DUMMYFUNCTION("""COMPUTED_VALUE"""),"")</f>
        <v/>
      </c>
      <c r="D43298" s="5">
        <v>0.0</v>
      </c>
    </row>
    <row r="43299" ht="14.25" customHeight="1">
      <c r="A43299" s="5"/>
      <c r="B43299" s="5"/>
      <c r="C43299" s="5" t="str">
        <f>IFERROR(__xludf.DUMMYFUNCTION("""COMPUTED_VALUE"""),"")</f>
        <v/>
      </c>
      <c r="D43299" s="5">
        <v>0.0</v>
      </c>
    </row>
    <row r="43300" ht="14.25" customHeight="1">
      <c r="A43300" s="5"/>
      <c r="B43300" s="5"/>
      <c r="C43300" s="5" t="str">
        <f>IFERROR(__xludf.DUMMYFUNCTION("""COMPUTED_VALUE"""),"")</f>
        <v/>
      </c>
      <c r="D43300" s="5">
        <v>0.0</v>
      </c>
    </row>
    <row r="43301" ht="14.25" customHeight="1">
      <c r="A43301" s="5"/>
      <c r="B43301" s="5"/>
      <c r="C43301" s="5" t="str">
        <f>IFERROR(__xludf.DUMMYFUNCTION("""COMPUTED_VALUE"""),"")</f>
        <v/>
      </c>
      <c r="D43301" s="5">
        <v>0.0</v>
      </c>
    </row>
    <row r="43302" ht="14.25" customHeight="1">
      <c r="A43302" s="5"/>
      <c r="B43302" s="5"/>
      <c r="C43302" s="5" t="str">
        <f>IFERROR(__xludf.DUMMYFUNCTION("""COMPUTED_VALUE"""),"")</f>
        <v/>
      </c>
      <c r="D43302" s="5">
        <v>0.0</v>
      </c>
    </row>
    <row r="43303" ht="14.25" customHeight="1">
      <c r="A43303" s="5"/>
      <c r="B43303" s="5"/>
      <c r="C43303" s="5" t="str">
        <f>IFERROR(__xludf.DUMMYFUNCTION("""COMPUTED_VALUE"""),"")</f>
        <v/>
      </c>
      <c r="D43303" s="5">
        <v>0.0</v>
      </c>
    </row>
    <row r="43304" ht="14.25" customHeight="1">
      <c r="A43304" s="5"/>
      <c r="B43304" s="5"/>
      <c r="C43304" s="5" t="str">
        <f>IFERROR(__xludf.DUMMYFUNCTION("""COMPUTED_VALUE"""),"")</f>
        <v/>
      </c>
      <c r="D43304" s="5">
        <v>0.0</v>
      </c>
    </row>
    <row r="43305" ht="14.25" customHeight="1">
      <c r="A43305" s="5"/>
      <c r="B43305" s="5"/>
      <c r="C43305" s="5" t="str">
        <f>IFERROR(__xludf.DUMMYFUNCTION("""COMPUTED_VALUE"""),"")</f>
        <v/>
      </c>
      <c r="D43305" s="5">
        <v>0.0</v>
      </c>
    </row>
    <row r="43306" ht="14.25" customHeight="1">
      <c r="A43306" s="5"/>
      <c r="B43306" s="5"/>
      <c r="C43306" s="5" t="str">
        <f>IFERROR(__xludf.DUMMYFUNCTION("""COMPUTED_VALUE"""),"")</f>
        <v/>
      </c>
      <c r="D43306" s="5">
        <v>0.0</v>
      </c>
    </row>
    <row r="43307" ht="14.25" customHeight="1">
      <c r="A43307" s="5"/>
      <c r="B43307" s="5"/>
      <c r="C43307" s="5" t="str">
        <f>IFERROR(__xludf.DUMMYFUNCTION("""COMPUTED_VALUE"""),"")</f>
        <v/>
      </c>
      <c r="D43307" s="5">
        <v>0.0</v>
      </c>
    </row>
    <row r="43308" ht="14.25" customHeight="1">
      <c r="A43308" s="5"/>
      <c r="B43308" s="5"/>
      <c r="C43308" s="5" t="str">
        <f>IFERROR(__xludf.DUMMYFUNCTION("""COMPUTED_VALUE"""),"")</f>
        <v/>
      </c>
      <c r="D43308" s="5">
        <v>0.0</v>
      </c>
    </row>
    <row r="43309" ht="14.25" customHeight="1">
      <c r="A43309" s="5"/>
      <c r="B43309" s="5"/>
      <c r="C43309" s="5" t="str">
        <f>IFERROR(__xludf.DUMMYFUNCTION("""COMPUTED_VALUE"""),"")</f>
        <v/>
      </c>
      <c r="D43309" s="5">
        <v>0.0</v>
      </c>
    </row>
    <row r="43310" ht="14.25" customHeight="1">
      <c r="A43310" s="5"/>
      <c r="B43310" s="5"/>
      <c r="C43310" s="5" t="str">
        <f>IFERROR(__xludf.DUMMYFUNCTION("""COMPUTED_VALUE"""),"")</f>
        <v/>
      </c>
      <c r="D43310" s="5">
        <v>0.0</v>
      </c>
    </row>
    <row r="43311" ht="14.25" customHeight="1">
      <c r="A43311" s="5"/>
      <c r="B43311" s="5"/>
      <c r="C43311" s="5" t="str">
        <f>IFERROR(__xludf.DUMMYFUNCTION("""COMPUTED_VALUE"""),"")</f>
        <v/>
      </c>
      <c r="D43311" s="5">
        <v>0.0</v>
      </c>
    </row>
    <row r="43312" ht="14.25" customHeight="1">
      <c r="A43312" s="5"/>
      <c r="B43312" s="5"/>
      <c r="C43312" s="5" t="str">
        <f>IFERROR(__xludf.DUMMYFUNCTION("""COMPUTED_VALUE"""),"")</f>
        <v/>
      </c>
      <c r="D43312" s="5">
        <v>0.0</v>
      </c>
    </row>
    <row r="43313" ht="14.25" customHeight="1">
      <c r="A43313" s="5"/>
      <c r="B43313" s="5"/>
      <c r="C43313" s="5" t="str">
        <f>IFERROR(__xludf.DUMMYFUNCTION("""COMPUTED_VALUE"""),"")</f>
        <v/>
      </c>
      <c r="D43313" s="5">
        <v>0.0</v>
      </c>
    </row>
    <row r="43314" ht="14.25" customHeight="1">
      <c r="A43314" s="5"/>
      <c r="B43314" s="5"/>
      <c r="C43314" s="5" t="str">
        <f>IFERROR(__xludf.DUMMYFUNCTION("""COMPUTED_VALUE"""),"")</f>
        <v/>
      </c>
      <c r="D43314" s="5">
        <v>0.0</v>
      </c>
    </row>
    <row r="43315" ht="14.25" customHeight="1">
      <c r="A43315" s="5"/>
      <c r="B43315" s="5"/>
      <c r="C43315" s="5" t="str">
        <f>IFERROR(__xludf.DUMMYFUNCTION("""COMPUTED_VALUE"""),"")</f>
        <v/>
      </c>
      <c r="D43315" s="5">
        <v>0.0</v>
      </c>
    </row>
    <row r="43316" ht="14.25" customHeight="1">
      <c r="A43316" s="5"/>
      <c r="B43316" s="5"/>
      <c r="C43316" s="5" t="str">
        <f>IFERROR(__xludf.DUMMYFUNCTION("""COMPUTED_VALUE"""),"")</f>
        <v/>
      </c>
      <c r="D43316" s="5">
        <v>0.0</v>
      </c>
    </row>
    <row r="43317" ht="14.25" customHeight="1">
      <c r="A43317" s="5"/>
      <c r="B43317" s="5"/>
      <c r="C43317" s="5" t="str">
        <f>IFERROR(__xludf.DUMMYFUNCTION("""COMPUTED_VALUE"""),"")</f>
        <v/>
      </c>
      <c r="D43317" s="5">
        <v>0.0</v>
      </c>
    </row>
    <row r="43318" ht="14.25" customHeight="1">
      <c r="A43318" s="5"/>
      <c r="B43318" s="5"/>
      <c r="C43318" s="5" t="str">
        <f>IFERROR(__xludf.DUMMYFUNCTION("""COMPUTED_VALUE"""),"")</f>
        <v/>
      </c>
      <c r="D43318" s="5">
        <v>0.0</v>
      </c>
    </row>
    <row r="43319" ht="14.25" customHeight="1">
      <c r="A43319" s="5"/>
      <c r="B43319" s="5"/>
      <c r="C43319" s="5" t="str">
        <f>IFERROR(__xludf.DUMMYFUNCTION("""COMPUTED_VALUE"""),"")</f>
        <v/>
      </c>
      <c r="D43319" s="5">
        <v>0.0</v>
      </c>
    </row>
    <row r="43320" ht="14.25" customHeight="1">
      <c r="A43320" s="5"/>
      <c r="B43320" s="5"/>
      <c r="C43320" s="5" t="str">
        <f>IFERROR(__xludf.DUMMYFUNCTION("""COMPUTED_VALUE"""),"")</f>
        <v/>
      </c>
      <c r="D43320" s="5">
        <v>0.0</v>
      </c>
    </row>
    <row r="43321" ht="14.25" customHeight="1">
      <c r="A43321" s="5"/>
      <c r="B43321" s="5"/>
      <c r="C43321" s="5" t="str">
        <f>IFERROR(__xludf.DUMMYFUNCTION("""COMPUTED_VALUE"""),"")</f>
        <v/>
      </c>
      <c r="D43321" s="5">
        <v>0.0</v>
      </c>
    </row>
    <row r="43322" ht="14.25" customHeight="1">
      <c r="A43322" s="5"/>
      <c r="B43322" s="5"/>
      <c r="C43322" s="5" t="str">
        <f>IFERROR(__xludf.DUMMYFUNCTION("""COMPUTED_VALUE"""),"")</f>
        <v/>
      </c>
      <c r="D43322" s="5">
        <v>0.0</v>
      </c>
    </row>
    <row r="43323" ht="14.25" customHeight="1">
      <c r="A43323" s="5"/>
      <c r="B43323" s="5"/>
      <c r="C43323" s="5" t="str">
        <f>IFERROR(__xludf.DUMMYFUNCTION("""COMPUTED_VALUE"""),"")</f>
        <v/>
      </c>
      <c r="D43323" s="5">
        <v>0.0</v>
      </c>
    </row>
    <row r="43324" ht="14.25" customHeight="1">
      <c r="A43324" s="5"/>
      <c r="B43324" s="5"/>
      <c r="C43324" s="5" t="str">
        <f>IFERROR(__xludf.DUMMYFUNCTION("""COMPUTED_VALUE"""),"")</f>
        <v/>
      </c>
      <c r="D43324" s="5">
        <v>0.0</v>
      </c>
    </row>
    <row r="43325" ht="14.25" customHeight="1">
      <c r="A43325" s="5"/>
      <c r="B43325" s="5"/>
      <c r="C43325" s="5" t="str">
        <f>IFERROR(__xludf.DUMMYFUNCTION("""COMPUTED_VALUE"""),"")</f>
        <v/>
      </c>
      <c r="D43325" s="5">
        <v>0.0</v>
      </c>
    </row>
    <row r="43326" ht="14.25" customHeight="1">
      <c r="A43326" s="5"/>
      <c r="B43326" s="5"/>
      <c r="C43326" s="5" t="str">
        <f>IFERROR(__xludf.DUMMYFUNCTION("""COMPUTED_VALUE"""),"")</f>
        <v/>
      </c>
      <c r="D43326" s="5">
        <v>0.0</v>
      </c>
    </row>
    <row r="43327" ht="14.25" customHeight="1">
      <c r="A43327" s="5"/>
      <c r="B43327" s="5"/>
      <c r="C43327" s="5" t="str">
        <f>IFERROR(__xludf.DUMMYFUNCTION("""COMPUTED_VALUE"""),"")</f>
        <v/>
      </c>
      <c r="D43327" s="5">
        <v>0.0</v>
      </c>
    </row>
    <row r="43328" ht="14.25" customHeight="1">
      <c r="A43328" s="5"/>
      <c r="B43328" s="5"/>
      <c r="C43328" s="5" t="str">
        <f>IFERROR(__xludf.DUMMYFUNCTION("""COMPUTED_VALUE"""),"")</f>
        <v/>
      </c>
      <c r="D43328" s="5">
        <v>0.0</v>
      </c>
    </row>
    <row r="43329" ht="14.25" customHeight="1">
      <c r="A43329" s="5"/>
      <c r="B43329" s="5"/>
      <c r="C43329" s="5" t="str">
        <f>IFERROR(__xludf.DUMMYFUNCTION("""COMPUTED_VALUE"""),"")</f>
        <v/>
      </c>
      <c r="D43329" s="5">
        <v>0.0</v>
      </c>
    </row>
    <row r="43330" ht="14.25" customHeight="1">
      <c r="A43330" s="5"/>
      <c r="B43330" s="5"/>
      <c r="C43330" s="5" t="str">
        <f>IFERROR(__xludf.DUMMYFUNCTION("""COMPUTED_VALUE"""),"")</f>
        <v/>
      </c>
      <c r="D43330" s="5">
        <v>0.0</v>
      </c>
    </row>
    <row r="43331" ht="14.25" customHeight="1">
      <c r="A43331" s="5"/>
      <c r="B43331" s="5"/>
      <c r="C43331" s="5" t="str">
        <f>IFERROR(__xludf.DUMMYFUNCTION("""COMPUTED_VALUE"""),"")</f>
        <v/>
      </c>
      <c r="D43331" s="5">
        <v>0.0</v>
      </c>
    </row>
    <row r="43332" ht="14.25" customHeight="1">
      <c r="A43332" s="5"/>
      <c r="B43332" s="5"/>
      <c r="C43332" s="5" t="str">
        <f>IFERROR(__xludf.DUMMYFUNCTION("""COMPUTED_VALUE"""),"")</f>
        <v/>
      </c>
      <c r="D43332" s="5">
        <v>0.0</v>
      </c>
    </row>
    <row r="43333" ht="14.25" customHeight="1">
      <c r="A43333" s="5"/>
      <c r="B43333" s="5"/>
      <c r="C43333" s="5" t="str">
        <f>IFERROR(__xludf.DUMMYFUNCTION("""COMPUTED_VALUE"""),"")</f>
        <v/>
      </c>
      <c r="D43333" s="5">
        <v>0.0</v>
      </c>
    </row>
    <row r="43334" ht="14.25" customHeight="1">
      <c r="A43334" s="5"/>
      <c r="B43334" s="5"/>
      <c r="C43334" s="5" t="str">
        <f>IFERROR(__xludf.DUMMYFUNCTION("""COMPUTED_VALUE"""),"")</f>
        <v/>
      </c>
      <c r="D43334" s="5">
        <v>0.0</v>
      </c>
    </row>
    <row r="43335" ht="14.25" customHeight="1">
      <c r="A43335" s="5"/>
      <c r="B43335" s="5"/>
      <c r="C43335" s="5" t="str">
        <f>IFERROR(__xludf.DUMMYFUNCTION("""COMPUTED_VALUE"""),"")</f>
        <v/>
      </c>
      <c r="D43335" s="5">
        <v>0.0</v>
      </c>
    </row>
    <row r="43336" ht="14.25" customHeight="1">
      <c r="A43336" s="5"/>
      <c r="B43336" s="5"/>
      <c r="C43336" s="5" t="str">
        <f>IFERROR(__xludf.DUMMYFUNCTION("""COMPUTED_VALUE"""),"")</f>
        <v/>
      </c>
      <c r="D43336" s="5">
        <v>0.0</v>
      </c>
    </row>
    <row r="43337" ht="14.25" customHeight="1">
      <c r="A43337" s="5"/>
      <c r="B43337" s="5"/>
      <c r="C43337" s="5" t="str">
        <f>IFERROR(__xludf.DUMMYFUNCTION("""COMPUTED_VALUE"""),"")</f>
        <v/>
      </c>
      <c r="D43337" s="5">
        <v>0.0</v>
      </c>
    </row>
    <row r="43338" ht="14.25" customHeight="1">
      <c r="A43338" s="5"/>
      <c r="B43338" s="5"/>
      <c r="C43338" s="5" t="str">
        <f>IFERROR(__xludf.DUMMYFUNCTION("""COMPUTED_VALUE"""),"")</f>
        <v/>
      </c>
      <c r="D43338" s="5">
        <v>0.0</v>
      </c>
    </row>
    <row r="43339" ht="14.25" customHeight="1">
      <c r="A43339" s="5"/>
      <c r="B43339" s="5"/>
      <c r="C43339" s="5" t="str">
        <f>IFERROR(__xludf.DUMMYFUNCTION("""COMPUTED_VALUE"""),"")</f>
        <v/>
      </c>
      <c r="D43339" s="5">
        <v>0.0</v>
      </c>
    </row>
    <row r="43340" ht="14.25" customHeight="1">
      <c r="A43340" s="5"/>
      <c r="B43340" s="5"/>
      <c r="C43340" s="5" t="str">
        <f>IFERROR(__xludf.DUMMYFUNCTION("""COMPUTED_VALUE"""),"")</f>
        <v/>
      </c>
      <c r="D43340" s="5">
        <v>0.0</v>
      </c>
    </row>
    <row r="43341" ht="14.25" customHeight="1">
      <c r="A43341" s="5"/>
      <c r="B43341" s="5"/>
      <c r="C43341" s="5" t="str">
        <f>IFERROR(__xludf.DUMMYFUNCTION("""COMPUTED_VALUE"""),"")</f>
        <v/>
      </c>
      <c r="D43341" s="5">
        <v>0.0</v>
      </c>
    </row>
    <row r="43342" ht="14.25" customHeight="1">
      <c r="A43342" s="5"/>
      <c r="B43342" s="5"/>
      <c r="C43342" s="5" t="str">
        <f>IFERROR(__xludf.DUMMYFUNCTION("""COMPUTED_VALUE"""),"")</f>
        <v/>
      </c>
      <c r="D43342" s="5">
        <v>0.0</v>
      </c>
    </row>
    <row r="43343" ht="14.25" customHeight="1">
      <c r="A43343" s="5"/>
      <c r="B43343" s="5"/>
      <c r="C43343" s="5" t="str">
        <f>IFERROR(__xludf.DUMMYFUNCTION("""COMPUTED_VALUE"""),"")</f>
        <v/>
      </c>
      <c r="D43343" s="5">
        <v>0.0</v>
      </c>
    </row>
    <row r="43344" ht="14.25" customHeight="1">
      <c r="A43344" s="5"/>
      <c r="B43344" s="5"/>
      <c r="C43344" s="5" t="str">
        <f>IFERROR(__xludf.DUMMYFUNCTION("""COMPUTED_VALUE"""),"")</f>
        <v/>
      </c>
      <c r="D43344" s="5">
        <v>0.0</v>
      </c>
    </row>
    <row r="43345" ht="14.25" customHeight="1">
      <c r="A43345" s="5"/>
      <c r="B43345" s="5"/>
      <c r="C43345" s="5" t="str">
        <f>IFERROR(__xludf.DUMMYFUNCTION("""COMPUTED_VALUE"""),"")</f>
        <v/>
      </c>
      <c r="D43345" s="5">
        <v>0.0</v>
      </c>
    </row>
    <row r="43346" ht="14.25" customHeight="1">
      <c r="A43346" s="5"/>
      <c r="B43346" s="5"/>
      <c r="C43346" s="5" t="str">
        <f>IFERROR(__xludf.DUMMYFUNCTION("""COMPUTED_VALUE"""),"")</f>
        <v/>
      </c>
      <c r="D43346" s="5">
        <v>0.0</v>
      </c>
    </row>
    <row r="43347" ht="14.25" customHeight="1">
      <c r="A43347" s="5"/>
      <c r="B43347" s="5"/>
      <c r="C43347" s="5" t="str">
        <f>IFERROR(__xludf.DUMMYFUNCTION("""COMPUTED_VALUE"""),"")</f>
        <v/>
      </c>
      <c r="D43347" s="5">
        <v>0.0</v>
      </c>
    </row>
    <row r="43348" ht="14.25" customHeight="1">
      <c r="A43348" s="5"/>
      <c r="B43348" s="5"/>
      <c r="C43348" s="5" t="str">
        <f>IFERROR(__xludf.DUMMYFUNCTION("""COMPUTED_VALUE"""),"")</f>
        <v/>
      </c>
      <c r="D43348" s="5">
        <v>0.0</v>
      </c>
    </row>
    <row r="43349" ht="14.25" customHeight="1">
      <c r="A43349" s="5"/>
      <c r="B43349" s="5"/>
      <c r="C43349" s="5" t="str">
        <f>IFERROR(__xludf.DUMMYFUNCTION("""COMPUTED_VALUE"""),"")</f>
        <v/>
      </c>
      <c r="D43349" s="5">
        <v>0.0</v>
      </c>
    </row>
    <row r="43350" ht="14.25" customHeight="1">
      <c r="A43350" s="5"/>
      <c r="B43350" s="5"/>
      <c r="C43350" s="5" t="str">
        <f>IFERROR(__xludf.DUMMYFUNCTION("""COMPUTED_VALUE"""),"")</f>
        <v/>
      </c>
      <c r="D43350" s="5">
        <v>0.0</v>
      </c>
    </row>
    <row r="43351" ht="14.25" customHeight="1">
      <c r="A43351" s="5"/>
      <c r="B43351" s="5"/>
      <c r="C43351" s="5" t="str">
        <f>IFERROR(__xludf.DUMMYFUNCTION("""COMPUTED_VALUE"""),"")</f>
        <v/>
      </c>
      <c r="D43351" s="5">
        <v>0.0</v>
      </c>
    </row>
    <row r="43352" ht="14.25" customHeight="1">
      <c r="A43352" s="5"/>
      <c r="B43352" s="5"/>
      <c r="C43352" s="5" t="str">
        <f>IFERROR(__xludf.DUMMYFUNCTION("""COMPUTED_VALUE"""),"")</f>
        <v/>
      </c>
      <c r="D43352" s="5">
        <v>0.0</v>
      </c>
    </row>
    <row r="43353" ht="14.25" customHeight="1">
      <c r="A43353" s="5"/>
      <c r="B43353" s="5"/>
      <c r="C43353" s="5" t="str">
        <f>IFERROR(__xludf.DUMMYFUNCTION("""COMPUTED_VALUE"""),"")</f>
        <v/>
      </c>
      <c r="D43353" s="5">
        <v>0.0</v>
      </c>
    </row>
    <row r="43354" ht="14.25" customHeight="1">
      <c r="A43354" s="5"/>
      <c r="B43354" s="5"/>
      <c r="C43354" s="5" t="str">
        <f>IFERROR(__xludf.DUMMYFUNCTION("""COMPUTED_VALUE"""),"")</f>
        <v/>
      </c>
      <c r="D43354" s="5">
        <v>0.0</v>
      </c>
    </row>
    <row r="43355" ht="14.25" customHeight="1">
      <c r="A43355" s="5"/>
      <c r="B43355" s="5"/>
      <c r="C43355" s="5" t="str">
        <f>IFERROR(__xludf.DUMMYFUNCTION("""COMPUTED_VALUE"""),"")</f>
        <v/>
      </c>
      <c r="D43355" s="5">
        <v>0.0</v>
      </c>
    </row>
    <row r="43356" ht="14.25" customHeight="1">
      <c r="A43356" s="5"/>
      <c r="B43356" s="5"/>
      <c r="C43356" s="5" t="str">
        <f>IFERROR(__xludf.DUMMYFUNCTION("""COMPUTED_VALUE"""),"")</f>
        <v/>
      </c>
      <c r="D43356" s="5">
        <v>0.0</v>
      </c>
    </row>
    <row r="43357" ht="14.25" customHeight="1">
      <c r="A43357" s="5"/>
      <c r="B43357" s="5"/>
      <c r="C43357" s="5" t="str">
        <f>IFERROR(__xludf.DUMMYFUNCTION("""COMPUTED_VALUE"""),"")</f>
        <v/>
      </c>
      <c r="D43357" s="5">
        <v>0.0</v>
      </c>
    </row>
    <row r="43358" ht="14.25" customHeight="1">
      <c r="A43358" s="5"/>
      <c r="B43358" s="5"/>
      <c r="C43358" s="5" t="str">
        <f>IFERROR(__xludf.DUMMYFUNCTION("""COMPUTED_VALUE"""),"")</f>
        <v/>
      </c>
      <c r="D43358" s="5">
        <v>0.0</v>
      </c>
    </row>
    <row r="43359" ht="14.25" customHeight="1">
      <c r="A43359" s="5"/>
      <c r="B43359" s="5"/>
      <c r="C43359" s="5" t="str">
        <f>IFERROR(__xludf.DUMMYFUNCTION("""COMPUTED_VALUE"""),"")</f>
        <v/>
      </c>
      <c r="D43359" s="5">
        <v>0.0</v>
      </c>
    </row>
    <row r="43360" ht="14.25" customHeight="1">
      <c r="A43360" s="5"/>
      <c r="B43360" s="5"/>
      <c r="C43360" s="5" t="str">
        <f>IFERROR(__xludf.DUMMYFUNCTION("""COMPUTED_VALUE"""),"")</f>
        <v/>
      </c>
      <c r="D43360" s="5">
        <v>0.0</v>
      </c>
    </row>
    <row r="43361" ht="14.25" customHeight="1">
      <c r="A43361" s="5"/>
      <c r="B43361" s="5"/>
      <c r="C43361" s="5" t="str">
        <f>IFERROR(__xludf.DUMMYFUNCTION("""COMPUTED_VALUE"""),"")</f>
        <v/>
      </c>
      <c r="D43361" s="5">
        <v>0.0</v>
      </c>
    </row>
    <row r="43362" ht="14.25" customHeight="1">
      <c r="A43362" s="5"/>
      <c r="B43362" s="5"/>
      <c r="C43362" s="5" t="str">
        <f>IFERROR(__xludf.DUMMYFUNCTION("""COMPUTED_VALUE"""),"")</f>
        <v/>
      </c>
      <c r="D43362" s="5">
        <v>0.0</v>
      </c>
    </row>
    <row r="43363" ht="14.25" customHeight="1">
      <c r="A43363" s="5"/>
      <c r="B43363" s="5"/>
      <c r="C43363" s="5" t="str">
        <f>IFERROR(__xludf.DUMMYFUNCTION("""COMPUTED_VALUE"""),"")</f>
        <v/>
      </c>
      <c r="D43363" s="5">
        <v>0.0</v>
      </c>
    </row>
    <row r="43364" ht="14.25" customHeight="1">
      <c r="A43364" s="5"/>
      <c r="B43364" s="5"/>
      <c r="C43364" s="5" t="str">
        <f>IFERROR(__xludf.DUMMYFUNCTION("""COMPUTED_VALUE"""),"")</f>
        <v/>
      </c>
      <c r="D43364" s="5">
        <v>0.0</v>
      </c>
    </row>
    <row r="43365" ht="14.25" customHeight="1">
      <c r="A43365" s="5"/>
      <c r="B43365" s="5"/>
      <c r="C43365" s="5" t="str">
        <f>IFERROR(__xludf.DUMMYFUNCTION("""COMPUTED_VALUE"""),"")</f>
        <v/>
      </c>
      <c r="D43365" s="5">
        <v>0.0</v>
      </c>
    </row>
    <row r="43366" ht="14.25" customHeight="1">
      <c r="A43366" s="5"/>
      <c r="B43366" s="5"/>
      <c r="C43366" s="5" t="str">
        <f>IFERROR(__xludf.DUMMYFUNCTION("""COMPUTED_VALUE"""),"")</f>
        <v/>
      </c>
      <c r="D43366" s="5">
        <v>0.0</v>
      </c>
    </row>
    <row r="43367" ht="14.25" customHeight="1">
      <c r="A43367" s="5"/>
      <c r="B43367" s="5"/>
      <c r="C43367" s="5" t="str">
        <f>IFERROR(__xludf.DUMMYFUNCTION("""COMPUTED_VALUE"""),"")</f>
        <v/>
      </c>
      <c r="D43367" s="5">
        <v>0.0</v>
      </c>
    </row>
    <row r="43368" ht="14.25" customHeight="1">
      <c r="A43368" s="5"/>
      <c r="B43368" s="5"/>
      <c r="C43368" s="5" t="str">
        <f>IFERROR(__xludf.DUMMYFUNCTION("""COMPUTED_VALUE"""),"")</f>
        <v/>
      </c>
      <c r="D43368" s="5">
        <v>0.0</v>
      </c>
    </row>
    <row r="43369" ht="14.25" customHeight="1">
      <c r="A43369" s="5"/>
      <c r="B43369" s="5"/>
      <c r="C43369" s="5" t="str">
        <f>IFERROR(__xludf.DUMMYFUNCTION("""COMPUTED_VALUE"""),"")</f>
        <v/>
      </c>
      <c r="D43369" s="5">
        <v>0.0</v>
      </c>
    </row>
    <row r="43370" ht="14.25" customHeight="1">
      <c r="A43370" s="5"/>
      <c r="B43370" s="5"/>
      <c r="C43370" s="5" t="str">
        <f>IFERROR(__xludf.DUMMYFUNCTION("""COMPUTED_VALUE"""),"")</f>
        <v/>
      </c>
      <c r="D43370" s="5">
        <v>0.0</v>
      </c>
    </row>
    <row r="43371" ht="14.25" customHeight="1">
      <c r="A43371" s="5"/>
      <c r="B43371" s="5"/>
      <c r="C43371" s="5" t="str">
        <f>IFERROR(__xludf.DUMMYFUNCTION("""COMPUTED_VALUE"""),"")</f>
        <v/>
      </c>
      <c r="D43371" s="5">
        <v>0.0</v>
      </c>
    </row>
    <row r="43372" ht="14.25" customHeight="1">
      <c r="A43372" s="5"/>
      <c r="B43372" s="5"/>
      <c r="C43372" s="5" t="str">
        <f>IFERROR(__xludf.DUMMYFUNCTION("""COMPUTED_VALUE"""),"")</f>
        <v/>
      </c>
      <c r="D43372" s="5">
        <v>0.0</v>
      </c>
    </row>
    <row r="43373" ht="14.25" customHeight="1">
      <c r="A43373" s="5"/>
      <c r="B43373" s="5"/>
      <c r="C43373" s="5" t="str">
        <f>IFERROR(__xludf.DUMMYFUNCTION("""COMPUTED_VALUE"""),"")</f>
        <v/>
      </c>
      <c r="D43373" s="5">
        <v>0.0</v>
      </c>
    </row>
    <row r="43374" ht="14.25" customHeight="1">
      <c r="A43374" s="5"/>
      <c r="B43374" s="5"/>
      <c r="C43374" s="5" t="str">
        <f>IFERROR(__xludf.DUMMYFUNCTION("""COMPUTED_VALUE"""),"")</f>
        <v/>
      </c>
      <c r="D43374" s="5">
        <v>0.0</v>
      </c>
    </row>
    <row r="43375" ht="14.25" customHeight="1">
      <c r="A43375" s="5"/>
      <c r="B43375" s="5"/>
      <c r="C43375" s="5" t="str">
        <f>IFERROR(__xludf.DUMMYFUNCTION("""COMPUTED_VALUE"""),"")</f>
        <v/>
      </c>
      <c r="D43375" s="5">
        <v>0.0</v>
      </c>
    </row>
    <row r="43376" ht="14.25" customHeight="1">
      <c r="A43376" s="5"/>
      <c r="B43376" s="5"/>
      <c r="C43376" s="5" t="str">
        <f>IFERROR(__xludf.DUMMYFUNCTION("""COMPUTED_VALUE"""),"")</f>
        <v/>
      </c>
      <c r="D43376" s="5">
        <v>0.0</v>
      </c>
    </row>
    <row r="43377" ht="14.25" customHeight="1">
      <c r="A43377" s="5"/>
      <c r="B43377" s="5"/>
      <c r="C43377" s="5" t="str">
        <f>IFERROR(__xludf.DUMMYFUNCTION("""COMPUTED_VALUE"""),"")</f>
        <v/>
      </c>
      <c r="D43377" s="5">
        <v>0.0</v>
      </c>
    </row>
    <row r="43378" ht="14.25" customHeight="1">
      <c r="A43378" s="5"/>
      <c r="B43378" s="5"/>
      <c r="C43378" s="5" t="str">
        <f>IFERROR(__xludf.DUMMYFUNCTION("""COMPUTED_VALUE"""),"")</f>
        <v/>
      </c>
      <c r="D43378" s="5">
        <v>0.0</v>
      </c>
    </row>
    <row r="43379" ht="14.25" customHeight="1">
      <c r="A43379" s="5"/>
      <c r="B43379" s="5"/>
      <c r="C43379" s="5" t="str">
        <f>IFERROR(__xludf.DUMMYFUNCTION("""COMPUTED_VALUE"""),"")</f>
        <v/>
      </c>
      <c r="D43379" s="5">
        <v>0.0</v>
      </c>
    </row>
    <row r="43380" ht="14.25" customHeight="1">
      <c r="A43380" s="5"/>
      <c r="B43380" s="5"/>
      <c r="C43380" s="5" t="str">
        <f>IFERROR(__xludf.DUMMYFUNCTION("""COMPUTED_VALUE"""),"")</f>
        <v/>
      </c>
      <c r="D43380" s="5">
        <v>0.0</v>
      </c>
    </row>
    <row r="43381" ht="14.25" customHeight="1">
      <c r="A43381" s="5"/>
      <c r="B43381" s="5"/>
      <c r="C43381" s="5" t="str">
        <f>IFERROR(__xludf.DUMMYFUNCTION("""COMPUTED_VALUE"""),"")</f>
        <v/>
      </c>
      <c r="D43381" s="5">
        <v>0.0</v>
      </c>
    </row>
    <row r="43382" ht="14.25" customHeight="1">
      <c r="A43382" s="5"/>
      <c r="B43382" s="5"/>
      <c r="C43382" s="5" t="str">
        <f>IFERROR(__xludf.DUMMYFUNCTION("""COMPUTED_VALUE"""),"")</f>
        <v/>
      </c>
      <c r="D43382" s="5">
        <v>0.0</v>
      </c>
    </row>
    <row r="43383" ht="14.25" customHeight="1">
      <c r="A43383" s="5"/>
      <c r="B43383" s="5"/>
      <c r="C43383" s="5" t="str">
        <f>IFERROR(__xludf.DUMMYFUNCTION("""COMPUTED_VALUE"""),"")</f>
        <v/>
      </c>
      <c r="D43383" s="5">
        <v>0.0</v>
      </c>
    </row>
    <row r="43384" ht="14.25" customHeight="1">
      <c r="A43384" s="5"/>
      <c r="B43384" s="5"/>
      <c r="C43384" s="5" t="str">
        <f>IFERROR(__xludf.DUMMYFUNCTION("""COMPUTED_VALUE"""),"")</f>
        <v/>
      </c>
      <c r="D43384" s="5">
        <v>0.0</v>
      </c>
    </row>
    <row r="43385" ht="14.25" customHeight="1">
      <c r="A43385" s="5"/>
      <c r="B43385" s="5"/>
      <c r="C43385" s="5" t="str">
        <f>IFERROR(__xludf.DUMMYFUNCTION("""COMPUTED_VALUE"""),"")</f>
        <v/>
      </c>
      <c r="D43385" s="5">
        <v>0.0</v>
      </c>
    </row>
    <row r="43386" ht="14.25" customHeight="1">
      <c r="A43386" s="5"/>
      <c r="B43386" s="5"/>
      <c r="C43386" s="5" t="str">
        <f>IFERROR(__xludf.DUMMYFUNCTION("""COMPUTED_VALUE"""),"")</f>
        <v/>
      </c>
      <c r="D43386" s="5">
        <v>0.0</v>
      </c>
    </row>
    <row r="43387" ht="14.25" customHeight="1">
      <c r="A43387" s="5"/>
      <c r="B43387" s="5"/>
      <c r="C43387" s="5" t="str">
        <f>IFERROR(__xludf.DUMMYFUNCTION("""COMPUTED_VALUE"""),"")</f>
        <v/>
      </c>
      <c r="D43387" s="5">
        <v>0.0</v>
      </c>
    </row>
    <row r="43388" ht="14.25" customHeight="1">
      <c r="A43388" s="5"/>
      <c r="B43388" s="5"/>
      <c r="C43388" s="5" t="str">
        <f>IFERROR(__xludf.DUMMYFUNCTION("""COMPUTED_VALUE"""),"")</f>
        <v/>
      </c>
      <c r="D43388" s="5">
        <v>0.0</v>
      </c>
    </row>
    <row r="43389" ht="14.25" customHeight="1">
      <c r="A43389" s="5"/>
      <c r="B43389" s="5"/>
      <c r="C43389" s="5" t="str">
        <f>IFERROR(__xludf.DUMMYFUNCTION("""COMPUTED_VALUE"""),"")</f>
        <v/>
      </c>
      <c r="D43389" s="5">
        <v>0.0</v>
      </c>
    </row>
    <row r="43390" ht="14.25" customHeight="1">
      <c r="A43390" s="5"/>
      <c r="B43390" s="5"/>
      <c r="C43390" s="5" t="str">
        <f>IFERROR(__xludf.DUMMYFUNCTION("""COMPUTED_VALUE"""),"")</f>
        <v/>
      </c>
      <c r="D43390" s="5">
        <v>0.0</v>
      </c>
    </row>
    <row r="43391" ht="14.25" customHeight="1">
      <c r="A43391" s="5"/>
      <c r="B43391" s="5"/>
      <c r="C43391" s="5" t="str">
        <f>IFERROR(__xludf.DUMMYFUNCTION("""COMPUTED_VALUE"""),"")</f>
        <v/>
      </c>
      <c r="D43391" s="5">
        <v>0.0</v>
      </c>
    </row>
    <row r="43392" ht="14.25" customHeight="1">
      <c r="A43392" s="5"/>
      <c r="B43392" s="5"/>
      <c r="C43392" s="5" t="str">
        <f>IFERROR(__xludf.DUMMYFUNCTION("""COMPUTED_VALUE"""),"")</f>
        <v/>
      </c>
      <c r="D43392" s="5">
        <v>0.0</v>
      </c>
    </row>
    <row r="43393" ht="14.25" customHeight="1">
      <c r="A43393" s="5"/>
      <c r="B43393" s="5"/>
      <c r="C43393" s="5" t="str">
        <f>IFERROR(__xludf.DUMMYFUNCTION("""COMPUTED_VALUE"""),"")</f>
        <v/>
      </c>
      <c r="D43393" s="5">
        <v>0.0</v>
      </c>
    </row>
    <row r="43394" ht="14.25" customHeight="1">
      <c r="A43394" s="5"/>
      <c r="B43394" s="5"/>
      <c r="C43394" s="5" t="str">
        <f>IFERROR(__xludf.DUMMYFUNCTION("""COMPUTED_VALUE"""),"")</f>
        <v/>
      </c>
      <c r="D43394" s="5">
        <v>0.0</v>
      </c>
    </row>
    <row r="43395" ht="14.25" customHeight="1">
      <c r="A43395" s="5"/>
      <c r="B43395" s="5"/>
      <c r="C43395" s="5" t="str">
        <f>IFERROR(__xludf.DUMMYFUNCTION("""COMPUTED_VALUE"""),"")</f>
        <v/>
      </c>
      <c r="D43395" s="5">
        <v>0.0</v>
      </c>
    </row>
    <row r="43396" ht="14.25" customHeight="1">
      <c r="A43396" s="5"/>
      <c r="B43396" s="5"/>
      <c r="C43396" s="5" t="str">
        <f>IFERROR(__xludf.DUMMYFUNCTION("""COMPUTED_VALUE"""),"")</f>
        <v/>
      </c>
      <c r="D43396" s="5">
        <v>0.0</v>
      </c>
    </row>
    <row r="43397" ht="14.25" customHeight="1">
      <c r="A43397" s="5"/>
      <c r="B43397" s="5"/>
      <c r="C43397" s="5" t="str">
        <f>IFERROR(__xludf.DUMMYFUNCTION("""COMPUTED_VALUE"""),"")</f>
        <v/>
      </c>
      <c r="D43397" s="5">
        <v>0.0</v>
      </c>
    </row>
    <row r="43398" ht="14.25" customHeight="1">
      <c r="A43398" s="5"/>
      <c r="B43398" s="5"/>
      <c r="C43398" s="5" t="str">
        <f>IFERROR(__xludf.DUMMYFUNCTION("""COMPUTED_VALUE"""),"")</f>
        <v/>
      </c>
      <c r="D43398" s="5">
        <v>0.0</v>
      </c>
    </row>
    <row r="43399" ht="14.25" customHeight="1">
      <c r="A43399" s="5"/>
      <c r="B43399" s="5"/>
      <c r="C43399" s="5" t="str">
        <f>IFERROR(__xludf.DUMMYFUNCTION("""COMPUTED_VALUE"""),"")</f>
        <v/>
      </c>
      <c r="D43399" s="5">
        <v>0.0</v>
      </c>
    </row>
    <row r="43400" ht="14.25" customHeight="1">
      <c r="A43400" s="5"/>
      <c r="B43400" s="5"/>
      <c r="C43400" s="5" t="str">
        <f>IFERROR(__xludf.DUMMYFUNCTION("""COMPUTED_VALUE"""),"")</f>
        <v/>
      </c>
      <c r="D43400" s="5">
        <v>0.0</v>
      </c>
    </row>
    <row r="43401" ht="14.25" customHeight="1">
      <c r="A43401" s="5"/>
      <c r="B43401" s="5"/>
      <c r="C43401" s="5" t="str">
        <f>IFERROR(__xludf.DUMMYFUNCTION("""COMPUTED_VALUE"""),"")</f>
        <v/>
      </c>
      <c r="D43401" s="5">
        <v>0.0</v>
      </c>
    </row>
    <row r="43402" ht="14.25" customHeight="1">
      <c r="A43402" s="5"/>
      <c r="B43402" s="5"/>
      <c r="C43402" s="5" t="str">
        <f>IFERROR(__xludf.DUMMYFUNCTION("""COMPUTED_VALUE"""),"")</f>
        <v/>
      </c>
      <c r="D43402" s="5">
        <v>0.0</v>
      </c>
    </row>
    <row r="43403" ht="14.25" customHeight="1">
      <c r="A43403" s="5"/>
      <c r="B43403" s="5"/>
      <c r="C43403" s="5" t="str">
        <f>IFERROR(__xludf.DUMMYFUNCTION("""COMPUTED_VALUE"""),"")</f>
        <v/>
      </c>
      <c r="D43403" s="5">
        <v>0.0</v>
      </c>
    </row>
    <row r="43404" ht="14.25" customHeight="1">
      <c r="A43404" s="5"/>
      <c r="B43404" s="5"/>
      <c r="C43404" s="5" t="str">
        <f>IFERROR(__xludf.DUMMYFUNCTION("""COMPUTED_VALUE"""),"")</f>
        <v/>
      </c>
      <c r="D43404" s="5">
        <v>0.0</v>
      </c>
    </row>
    <row r="43405" ht="14.25" customHeight="1">
      <c r="A43405" s="5"/>
      <c r="B43405" s="5"/>
      <c r="C43405" s="5" t="str">
        <f>IFERROR(__xludf.DUMMYFUNCTION("""COMPUTED_VALUE"""),"")</f>
        <v/>
      </c>
      <c r="D43405" s="5">
        <v>0.0</v>
      </c>
    </row>
    <row r="43406" ht="14.25" customHeight="1">
      <c r="A43406" s="5"/>
      <c r="B43406" s="5"/>
      <c r="C43406" s="5" t="str">
        <f>IFERROR(__xludf.DUMMYFUNCTION("""COMPUTED_VALUE"""),"")</f>
        <v/>
      </c>
      <c r="D43406" s="5">
        <v>0.0</v>
      </c>
    </row>
    <row r="43407" ht="14.25" customHeight="1">
      <c r="A43407" s="5"/>
      <c r="B43407" s="5"/>
      <c r="C43407" s="5" t="str">
        <f>IFERROR(__xludf.DUMMYFUNCTION("""COMPUTED_VALUE"""),"")</f>
        <v/>
      </c>
      <c r="D43407" s="5">
        <v>0.0</v>
      </c>
    </row>
    <row r="43408" ht="14.25" customHeight="1">
      <c r="A43408" s="5"/>
      <c r="B43408" s="5"/>
      <c r="C43408" s="5" t="str">
        <f>IFERROR(__xludf.DUMMYFUNCTION("""COMPUTED_VALUE"""),"")</f>
        <v/>
      </c>
      <c r="D43408" s="5">
        <v>0.0</v>
      </c>
    </row>
    <row r="43409" ht="14.25" customHeight="1">
      <c r="A43409" s="5"/>
      <c r="B43409" s="5"/>
      <c r="C43409" s="5" t="str">
        <f>IFERROR(__xludf.DUMMYFUNCTION("""COMPUTED_VALUE"""),"")</f>
        <v/>
      </c>
      <c r="D43409" s="5">
        <v>0.0</v>
      </c>
    </row>
    <row r="43410" ht="14.25" customHeight="1">
      <c r="A43410" s="5"/>
      <c r="B43410" s="5"/>
      <c r="C43410" s="5" t="str">
        <f>IFERROR(__xludf.DUMMYFUNCTION("""COMPUTED_VALUE"""),"")</f>
        <v/>
      </c>
      <c r="D43410" s="5">
        <v>0.0</v>
      </c>
    </row>
    <row r="43411" ht="14.25" customHeight="1">
      <c r="A43411" s="5"/>
      <c r="B43411" s="5"/>
      <c r="C43411" s="5" t="str">
        <f>IFERROR(__xludf.DUMMYFUNCTION("""COMPUTED_VALUE"""),"")</f>
        <v/>
      </c>
      <c r="D43411" s="5">
        <v>0.0</v>
      </c>
    </row>
    <row r="43412" ht="14.25" customHeight="1">
      <c r="A43412" s="5"/>
      <c r="B43412" s="5"/>
      <c r="C43412" s="5" t="str">
        <f>IFERROR(__xludf.DUMMYFUNCTION("""COMPUTED_VALUE"""),"")</f>
        <v/>
      </c>
      <c r="D43412" s="5">
        <v>0.0</v>
      </c>
    </row>
    <row r="43413" ht="14.25" customHeight="1">
      <c r="A43413" s="5"/>
      <c r="B43413" s="5"/>
      <c r="C43413" s="5" t="str">
        <f>IFERROR(__xludf.DUMMYFUNCTION("""COMPUTED_VALUE"""),"")</f>
        <v/>
      </c>
      <c r="D43413" s="5">
        <v>0.0</v>
      </c>
    </row>
    <row r="43414" ht="14.25" customHeight="1">
      <c r="A43414" s="5"/>
      <c r="B43414" s="5"/>
      <c r="C43414" s="5" t="str">
        <f>IFERROR(__xludf.DUMMYFUNCTION("""COMPUTED_VALUE"""),"")</f>
        <v/>
      </c>
      <c r="D43414" s="5">
        <v>0.0</v>
      </c>
    </row>
    <row r="43415" ht="14.25" customHeight="1">
      <c r="A43415" s="5"/>
      <c r="B43415" s="5"/>
      <c r="C43415" s="5" t="str">
        <f>IFERROR(__xludf.DUMMYFUNCTION("""COMPUTED_VALUE"""),"")</f>
        <v/>
      </c>
      <c r="D43415" s="5">
        <v>0.0</v>
      </c>
    </row>
    <row r="43416" ht="14.25" customHeight="1">
      <c r="A43416" s="5"/>
      <c r="B43416" s="5"/>
      <c r="C43416" s="5" t="str">
        <f>IFERROR(__xludf.DUMMYFUNCTION("""COMPUTED_VALUE"""),"")</f>
        <v/>
      </c>
      <c r="D43416" s="5">
        <v>0.0</v>
      </c>
    </row>
    <row r="43417" ht="14.25" customHeight="1">
      <c r="A43417" s="5"/>
      <c r="B43417" s="5"/>
      <c r="C43417" s="5" t="str">
        <f>IFERROR(__xludf.DUMMYFUNCTION("""COMPUTED_VALUE"""),"")</f>
        <v/>
      </c>
      <c r="D43417" s="5">
        <v>0.0</v>
      </c>
    </row>
    <row r="43418" ht="14.25" customHeight="1">
      <c r="A43418" s="5"/>
      <c r="B43418" s="5"/>
      <c r="C43418" s="5" t="str">
        <f>IFERROR(__xludf.DUMMYFUNCTION("""COMPUTED_VALUE"""),"")</f>
        <v/>
      </c>
      <c r="D43418" s="5">
        <v>0.0</v>
      </c>
    </row>
    <row r="43419" ht="14.25" customHeight="1">
      <c r="A43419" s="5"/>
      <c r="B43419" s="5"/>
      <c r="C43419" s="5" t="str">
        <f>IFERROR(__xludf.DUMMYFUNCTION("""COMPUTED_VALUE"""),"")</f>
        <v/>
      </c>
      <c r="D43419" s="5">
        <v>0.0</v>
      </c>
    </row>
    <row r="43420" ht="14.25" customHeight="1">
      <c r="A43420" s="5"/>
      <c r="B43420" s="5"/>
      <c r="C43420" s="5" t="str">
        <f>IFERROR(__xludf.DUMMYFUNCTION("""COMPUTED_VALUE"""),"")</f>
        <v/>
      </c>
      <c r="D43420" s="5">
        <v>0.0</v>
      </c>
    </row>
    <row r="43421" ht="14.25" customHeight="1">
      <c r="A43421" s="5"/>
      <c r="B43421" s="5"/>
      <c r="C43421" s="5" t="str">
        <f>IFERROR(__xludf.DUMMYFUNCTION("""COMPUTED_VALUE"""),"")</f>
        <v/>
      </c>
      <c r="D43421" s="5">
        <v>0.0</v>
      </c>
    </row>
    <row r="43422" ht="14.25" customHeight="1">
      <c r="A43422" s="5"/>
      <c r="B43422" s="5"/>
      <c r="C43422" s="5" t="str">
        <f>IFERROR(__xludf.DUMMYFUNCTION("""COMPUTED_VALUE"""),"")</f>
        <v/>
      </c>
      <c r="D43422" s="5">
        <v>0.0</v>
      </c>
    </row>
    <row r="43423" ht="14.25" customHeight="1">
      <c r="A43423" s="5"/>
      <c r="B43423" s="5"/>
      <c r="C43423" s="5" t="str">
        <f>IFERROR(__xludf.DUMMYFUNCTION("""COMPUTED_VALUE"""),"")</f>
        <v/>
      </c>
      <c r="D43423" s="5">
        <v>0.0</v>
      </c>
    </row>
    <row r="43424" ht="14.25" customHeight="1">
      <c r="A43424" s="5"/>
      <c r="B43424" s="5"/>
      <c r="C43424" s="5" t="str">
        <f>IFERROR(__xludf.DUMMYFUNCTION("""COMPUTED_VALUE"""),"")</f>
        <v/>
      </c>
      <c r="D43424" s="5">
        <v>0.0</v>
      </c>
    </row>
    <row r="43425" ht="14.25" customHeight="1">
      <c r="A43425" s="5"/>
      <c r="B43425" s="5"/>
      <c r="C43425" s="5" t="str">
        <f>IFERROR(__xludf.DUMMYFUNCTION("""COMPUTED_VALUE"""),"")</f>
        <v/>
      </c>
      <c r="D43425" s="5">
        <v>0.0</v>
      </c>
    </row>
    <row r="43426" ht="14.25" customHeight="1">
      <c r="A43426" s="5"/>
      <c r="B43426" s="5"/>
      <c r="C43426" s="5" t="str">
        <f>IFERROR(__xludf.DUMMYFUNCTION("""COMPUTED_VALUE"""),"")</f>
        <v/>
      </c>
      <c r="D43426" s="5">
        <v>0.0</v>
      </c>
    </row>
    <row r="43427" ht="14.25" customHeight="1">
      <c r="A43427" s="5"/>
      <c r="B43427" s="5"/>
      <c r="C43427" s="5" t="str">
        <f>IFERROR(__xludf.DUMMYFUNCTION("""COMPUTED_VALUE"""),"")</f>
        <v/>
      </c>
      <c r="D43427" s="5">
        <v>0.0</v>
      </c>
    </row>
    <row r="43428" ht="14.25" customHeight="1">
      <c r="A43428" s="5"/>
      <c r="B43428" s="5"/>
      <c r="C43428" s="5" t="str">
        <f>IFERROR(__xludf.DUMMYFUNCTION("""COMPUTED_VALUE"""),"")</f>
        <v/>
      </c>
      <c r="D43428" s="5">
        <v>0.0</v>
      </c>
    </row>
    <row r="43429" ht="14.25" customHeight="1">
      <c r="A43429" s="5"/>
      <c r="B43429" s="5"/>
      <c r="C43429" s="5" t="str">
        <f>IFERROR(__xludf.DUMMYFUNCTION("""COMPUTED_VALUE"""),"")</f>
        <v/>
      </c>
      <c r="D43429" s="5">
        <v>0.0</v>
      </c>
    </row>
    <row r="43430" ht="14.25" customHeight="1">
      <c r="A43430" s="5"/>
      <c r="B43430" s="5"/>
      <c r="C43430" s="5" t="str">
        <f>IFERROR(__xludf.DUMMYFUNCTION("""COMPUTED_VALUE"""),"")</f>
        <v/>
      </c>
      <c r="D43430" s="5">
        <v>0.0</v>
      </c>
    </row>
    <row r="43431" ht="14.25" customHeight="1">
      <c r="A43431" s="5"/>
      <c r="B43431" s="5"/>
      <c r="C43431" s="5" t="str">
        <f>IFERROR(__xludf.DUMMYFUNCTION("""COMPUTED_VALUE"""),"")</f>
        <v/>
      </c>
      <c r="D43431" s="5">
        <v>0.0</v>
      </c>
    </row>
    <row r="43432" ht="14.25" customHeight="1">
      <c r="A43432" s="5"/>
      <c r="B43432" s="5"/>
      <c r="C43432" s="5" t="str">
        <f>IFERROR(__xludf.DUMMYFUNCTION("""COMPUTED_VALUE"""),"")</f>
        <v/>
      </c>
      <c r="D43432" s="5">
        <v>0.0</v>
      </c>
    </row>
    <row r="43433" ht="14.25" customHeight="1">
      <c r="A43433" s="5"/>
      <c r="B43433" s="5"/>
      <c r="C43433" s="5" t="str">
        <f>IFERROR(__xludf.DUMMYFUNCTION("""COMPUTED_VALUE"""),"")</f>
        <v/>
      </c>
      <c r="D43433" s="5">
        <v>0.0</v>
      </c>
    </row>
    <row r="43434" ht="14.25" customHeight="1">
      <c r="A43434" s="5"/>
      <c r="B43434" s="5"/>
      <c r="C43434" s="5" t="str">
        <f>IFERROR(__xludf.DUMMYFUNCTION("""COMPUTED_VALUE"""),"")</f>
        <v/>
      </c>
      <c r="D43434" s="5">
        <v>0.0</v>
      </c>
    </row>
    <row r="43435" ht="14.25" customHeight="1">
      <c r="A43435" s="5"/>
      <c r="B43435" s="5"/>
      <c r="C43435" s="5" t="str">
        <f>IFERROR(__xludf.DUMMYFUNCTION("""COMPUTED_VALUE"""),"")</f>
        <v/>
      </c>
      <c r="D43435" s="5">
        <v>0.0</v>
      </c>
    </row>
    <row r="43436" ht="14.25" customHeight="1">
      <c r="A43436" s="5"/>
      <c r="B43436" s="5"/>
      <c r="C43436" s="5" t="str">
        <f>IFERROR(__xludf.DUMMYFUNCTION("""COMPUTED_VALUE"""),"")</f>
        <v/>
      </c>
      <c r="D43436" s="5">
        <v>0.0</v>
      </c>
    </row>
    <row r="43437" ht="14.25" customHeight="1">
      <c r="A43437" s="5"/>
      <c r="B43437" s="5"/>
      <c r="C43437" s="5" t="str">
        <f>IFERROR(__xludf.DUMMYFUNCTION("""COMPUTED_VALUE"""),"")</f>
        <v/>
      </c>
      <c r="D43437" s="5">
        <v>0.0</v>
      </c>
    </row>
    <row r="43438" ht="14.25" customHeight="1">
      <c r="A43438" s="5"/>
      <c r="B43438" s="5"/>
      <c r="C43438" s="5" t="str">
        <f>IFERROR(__xludf.DUMMYFUNCTION("""COMPUTED_VALUE"""),"")</f>
        <v/>
      </c>
      <c r="D43438" s="5">
        <v>0.0</v>
      </c>
    </row>
    <row r="43439" ht="14.25" customHeight="1">
      <c r="A43439" s="5"/>
      <c r="B43439" s="5"/>
      <c r="C43439" s="5" t="str">
        <f>IFERROR(__xludf.DUMMYFUNCTION("""COMPUTED_VALUE"""),"")</f>
        <v/>
      </c>
      <c r="D43439" s="5">
        <v>0.0</v>
      </c>
    </row>
    <row r="43440" ht="14.25" customHeight="1">
      <c r="A43440" s="5"/>
      <c r="B43440" s="5"/>
      <c r="C43440" s="5" t="str">
        <f>IFERROR(__xludf.DUMMYFUNCTION("""COMPUTED_VALUE"""),"")</f>
        <v/>
      </c>
      <c r="D43440" s="5">
        <v>0.0</v>
      </c>
    </row>
    <row r="43441" ht="14.25" customHeight="1">
      <c r="A43441" s="5"/>
      <c r="B43441" s="5"/>
      <c r="C43441" s="5" t="str">
        <f>IFERROR(__xludf.DUMMYFUNCTION("""COMPUTED_VALUE"""),"")</f>
        <v/>
      </c>
      <c r="D43441" s="5">
        <v>0.0</v>
      </c>
    </row>
    <row r="43442" ht="14.25" customHeight="1">
      <c r="A43442" s="5"/>
      <c r="B43442" s="5"/>
      <c r="C43442" s="5" t="str">
        <f>IFERROR(__xludf.DUMMYFUNCTION("""COMPUTED_VALUE"""),"")</f>
        <v/>
      </c>
      <c r="D43442" s="5">
        <v>0.0</v>
      </c>
    </row>
    <row r="43443" ht="14.25" customHeight="1">
      <c r="A43443" s="5"/>
      <c r="B43443" s="5"/>
      <c r="C43443" s="5" t="str">
        <f>IFERROR(__xludf.DUMMYFUNCTION("""COMPUTED_VALUE"""),"")</f>
        <v/>
      </c>
      <c r="D43443" s="5">
        <v>0.0</v>
      </c>
    </row>
    <row r="43444" ht="14.25" customHeight="1">
      <c r="A43444" s="5"/>
      <c r="B43444" s="5"/>
      <c r="C43444" s="5" t="str">
        <f>IFERROR(__xludf.DUMMYFUNCTION("""COMPUTED_VALUE"""),"")</f>
        <v/>
      </c>
      <c r="D43444" s="5">
        <v>0.0</v>
      </c>
    </row>
    <row r="43445" ht="14.25" customHeight="1">
      <c r="A43445" s="5"/>
      <c r="B43445" s="5"/>
      <c r="C43445" s="5" t="str">
        <f>IFERROR(__xludf.DUMMYFUNCTION("""COMPUTED_VALUE"""),"")</f>
        <v/>
      </c>
      <c r="D43445" s="5">
        <v>0.0</v>
      </c>
    </row>
    <row r="43446" ht="14.25" customHeight="1">
      <c r="A43446" s="5"/>
      <c r="B43446" s="5"/>
      <c r="C43446" s="5" t="str">
        <f>IFERROR(__xludf.DUMMYFUNCTION("""COMPUTED_VALUE"""),"")</f>
        <v/>
      </c>
      <c r="D43446" s="5">
        <v>0.0</v>
      </c>
    </row>
    <row r="43447" ht="14.25" customHeight="1">
      <c r="A43447" s="5"/>
      <c r="B43447" s="5"/>
      <c r="C43447" s="5" t="str">
        <f>IFERROR(__xludf.DUMMYFUNCTION("""COMPUTED_VALUE"""),"")</f>
        <v/>
      </c>
      <c r="D43447" s="5">
        <v>0.0</v>
      </c>
    </row>
    <row r="43448" ht="14.25" customHeight="1">
      <c r="A43448" s="5"/>
      <c r="B43448" s="5"/>
      <c r="C43448" s="5" t="str">
        <f>IFERROR(__xludf.DUMMYFUNCTION("""COMPUTED_VALUE"""),"")</f>
        <v/>
      </c>
      <c r="D43448" s="5">
        <v>0.0</v>
      </c>
    </row>
    <row r="43449" ht="14.25" customHeight="1">
      <c r="A43449" s="5"/>
      <c r="B43449" s="5"/>
      <c r="C43449" s="5" t="str">
        <f>IFERROR(__xludf.DUMMYFUNCTION("""COMPUTED_VALUE"""),"")</f>
        <v/>
      </c>
      <c r="D43449" s="5">
        <v>0.0</v>
      </c>
    </row>
    <row r="43450" ht="14.25" customHeight="1">
      <c r="A43450" s="5"/>
      <c r="B43450" s="5"/>
      <c r="C43450" s="5" t="str">
        <f>IFERROR(__xludf.DUMMYFUNCTION("""COMPUTED_VALUE"""),"")</f>
        <v/>
      </c>
      <c r="D43450" s="5">
        <v>0.0</v>
      </c>
    </row>
    <row r="43451" ht="14.25" customHeight="1">
      <c r="A43451" s="5"/>
      <c r="B43451" s="5"/>
      <c r="C43451" s="5" t="str">
        <f>IFERROR(__xludf.DUMMYFUNCTION("""COMPUTED_VALUE"""),"")</f>
        <v/>
      </c>
      <c r="D43451" s="5">
        <v>0.0</v>
      </c>
    </row>
    <row r="43452" ht="14.25" customHeight="1">
      <c r="A43452" s="5"/>
      <c r="B43452" s="5"/>
      <c r="C43452" s="5" t="str">
        <f>IFERROR(__xludf.DUMMYFUNCTION("""COMPUTED_VALUE"""),"")</f>
        <v/>
      </c>
      <c r="D43452" s="5">
        <v>0.0</v>
      </c>
    </row>
    <row r="43453" ht="14.25" customHeight="1">
      <c r="A43453" s="5"/>
      <c r="B43453" s="5"/>
      <c r="C43453" s="5" t="str">
        <f>IFERROR(__xludf.DUMMYFUNCTION("""COMPUTED_VALUE"""),"")</f>
        <v/>
      </c>
      <c r="D43453" s="5">
        <v>0.0</v>
      </c>
    </row>
    <row r="43454" ht="14.25" customHeight="1">
      <c r="A43454" s="5"/>
      <c r="B43454" s="5"/>
      <c r="C43454" s="5" t="str">
        <f>IFERROR(__xludf.DUMMYFUNCTION("""COMPUTED_VALUE"""),"")</f>
        <v/>
      </c>
      <c r="D43454" s="5">
        <v>0.0</v>
      </c>
    </row>
    <row r="43455" ht="14.25" customHeight="1">
      <c r="A43455" s="5"/>
      <c r="B43455" s="5"/>
      <c r="C43455" s="5" t="str">
        <f>IFERROR(__xludf.DUMMYFUNCTION("""COMPUTED_VALUE"""),"")</f>
        <v/>
      </c>
      <c r="D43455" s="5">
        <v>0.0</v>
      </c>
    </row>
    <row r="43456" ht="14.25" customHeight="1">
      <c r="A43456" s="5"/>
      <c r="B43456" s="5"/>
      <c r="C43456" s="5" t="str">
        <f>IFERROR(__xludf.DUMMYFUNCTION("""COMPUTED_VALUE"""),"")</f>
        <v/>
      </c>
      <c r="D43456" s="5">
        <v>0.0</v>
      </c>
    </row>
    <row r="43457" ht="14.25" customHeight="1">
      <c r="A43457" s="5"/>
      <c r="B43457" s="5"/>
      <c r="C43457" s="5" t="str">
        <f>IFERROR(__xludf.DUMMYFUNCTION("""COMPUTED_VALUE"""),"")</f>
        <v/>
      </c>
      <c r="D43457" s="5">
        <v>0.0</v>
      </c>
    </row>
    <row r="43458" ht="14.25" customHeight="1">
      <c r="A43458" s="5"/>
      <c r="B43458" s="5"/>
      <c r="C43458" s="5" t="str">
        <f>IFERROR(__xludf.DUMMYFUNCTION("""COMPUTED_VALUE"""),"")</f>
        <v/>
      </c>
      <c r="D43458" s="5">
        <v>0.0</v>
      </c>
    </row>
    <row r="43459" ht="14.25" customHeight="1">
      <c r="A43459" s="5"/>
      <c r="B43459" s="5"/>
      <c r="C43459" s="5" t="str">
        <f>IFERROR(__xludf.DUMMYFUNCTION("""COMPUTED_VALUE"""),"")</f>
        <v/>
      </c>
      <c r="D43459" s="5">
        <v>0.0</v>
      </c>
    </row>
    <row r="43460" ht="14.25" customHeight="1">
      <c r="A43460" s="5"/>
      <c r="B43460" s="5"/>
      <c r="C43460" s="5" t="str">
        <f>IFERROR(__xludf.DUMMYFUNCTION("""COMPUTED_VALUE"""),"")</f>
        <v/>
      </c>
      <c r="D43460" s="5">
        <v>0.0</v>
      </c>
    </row>
    <row r="43461" ht="14.25" customHeight="1">
      <c r="A43461" s="5"/>
      <c r="B43461" s="5"/>
      <c r="C43461" s="5" t="str">
        <f>IFERROR(__xludf.DUMMYFUNCTION("""COMPUTED_VALUE"""),"")</f>
        <v/>
      </c>
      <c r="D43461" s="5">
        <v>0.0</v>
      </c>
    </row>
    <row r="43462" ht="14.25" customHeight="1">
      <c r="A43462" s="5"/>
      <c r="B43462" s="5"/>
      <c r="C43462" s="5" t="str">
        <f>IFERROR(__xludf.DUMMYFUNCTION("""COMPUTED_VALUE"""),"")</f>
        <v/>
      </c>
      <c r="D43462" s="5">
        <v>0.0</v>
      </c>
    </row>
    <row r="43463" ht="14.25" customHeight="1">
      <c r="A43463" s="5"/>
      <c r="B43463" s="5"/>
      <c r="C43463" s="5" t="str">
        <f>IFERROR(__xludf.DUMMYFUNCTION("""COMPUTED_VALUE"""),"")</f>
        <v/>
      </c>
      <c r="D43463" s="5">
        <v>0.0</v>
      </c>
    </row>
    <row r="43464" ht="14.25" customHeight="1">
      <c r="A43464" s="5"/>
      <c r="B43464" s="5"/>
      <c r="C43464" s="5" t="str">
        <f>IFERROR(__xludf.DUMMYFUNCTION("""COMPUTED_VALUE"""),"")</f>
        <v/>
      </c>
      <c r="D43464" s="5">
        <v>0.0</v>
      </c>
    </row>
    <row r="43465" ht="14.25" customHeight="1">
      <c r="A43465" s="5"/>
      <c r="B43465" s="5"/>
      <c r="C43465" s="5" t="str">
        <f>IFERROR(__xludf.DUMMYFUNCTION("""COMPUTED_VALUE"""),"")</f>
        <v/>
      </c>
      <c r="D43465" s="5">
        <v>0.0</v>
      </c>
    </row>
    <row r="43466" ht="14.25" customHeight="1">
      <c r="A43466" s="5"/>
      <c r="B43466" s="5"/>
      <c r="C43466" s="5" t="str">
        <f>IFERROR(__xludf.DUMMYFUNCTION("""COMPUTED_VALUE"""),"")</f>
        <v/>
      </c>
      <c r="D43466" s="5">
        <v>0.0</v>
      </c>
    </row>
    <row r="43467" ht="14.25" customHeight="1">
      <c r="A43467" s="5"/>
      <c r="B43467" s="5"/>
      <c r="C43467" s="5" t="str">
        <f>IFERROR(__xludf.DUMMYFUNCTION("""COMPUTED_VALUE"""),"")</f>
        <v/>
      </c>
      <c r="D43467" s="5">
        <v>0.0</v>
      </c>
    </row>
    <row r="43468" ht="14.25" customHeight="1">
      <c r="A43468" s="5"/>
      <c r="B43468" s="5"/>
      <c r="C43468" s="5" t="str">
        <f>IFERROR(__xludf.DUMMYFUNCTION("""COMPUTED_VALUE"""),"")</f>
        <v/>
      </c>
      <c r="D43468" s="5">
        <v>0.0</v>
      </c>
    </row>
    <row r="43469" ht="14.25" customHeight="1">
      <c r="A43469" s="5"/>
      <c r="B43469" s="5"/>
      <c r="C43469" s="5" t="str">
        <f>IFERROR(__xludf.DUMMYFUNCTION("""COMPUTED_VALUE"""),"")</f>
        <v/>
      </c>
      <c r="D43469" s="5">
        <v>0.0</v>
      </c>
    </row>
    <row r="43470" ht="14.25" customHeight="1">
      <c r="A43470" s="5"/>
      <c r="B43470" s="5"/>
      <c r="C43470" s="5" t="str">
        <f>IFERROR(__xludf.DUMMYFUNCTION("""COMPUTED_VALUE"""),"")</f>
        <v/>
      </c>
      <c r="D43470" s="5">
        <v>0.0</v>
      </c>
    </row>
    <row r="43471" ht="14.25" customHeight="1">
      <c r="A43471" s="5"/>
      <c r="B43471" s="5"/>
      <c r="C43471" s="5" t="str">
        <f>IFERROR(__xludf.DUMMYFUNCTION("""COMPUTED_VALUE"""),"")</f>
        <v/>
      </c>
      <c r="D43471" s="5">
        <v>0.0</v>
      </c>
    </row>
    <row r="43472" ht="14.25" customHeight="1">
      <c r="A43472" s="5"/>
      <c r="B43472" s="5"/>
      <c r="C43472" s="5" t="str">
        <f>IFERROR(__xludf.DUMMYFUNCTION("""COMPUTED_VALUE"""),"")</f>
        <v/>
      </c>
      <c r="D43472" s="5">
        <v>0.0</v>
      </c>
    </row>
    <row r="43473" ht="14.25" customHeight="1">
      <c r="A43473" s="5"/>
      <c r="B43473" s="5"/>
      <c r="C43473" s="5" t="str">
        <f>IFERROR(__xludf.DUMMYFUNCTION("""COMPUTED_VALUE"""),"")</f>
        <v/>
      </c>
      <c r="D43473" s="5">
        <v>0.0</v>
      </c>
    </row>
    <row r="43474" ht="14.25" customHeight="1">
      <c r="A43474" s="5"/>
      <c r="B43474" s="5"/>
      <c r="C43474" s="5" t="str">
        <f>IFERROR(__xludf.DUMMYFUNCTION("""COMPUTED_VALUE"""),"")</f>
        <v/>
      </c>
      <c r="D43474" s="5">
        <v>0.0</v>
      </c>
    </row>
    <row r="43475" ht="14.25" customHeight="1">
      <c r="A43475" s="5"/>
      <c r="B43475" s="5"/>
      <c r="C43475" s="5" t="str">
        <f>IFERROR(__xludf.DUMMYFUNCTION("""COMPUTED_VALUE"""),"")</f>
        <v/>
      </c>
      <c r="D43475" s="5">
        <v>0.0</v>
      </c>
    </row>
    <row r="43476" ht="14.25" customHeight="1">
      <c r="A43476" s="5"/>
      <c r="B43476" s="5"/>
      <c r="C43476" s="5" t="str">
        <f>IFERROR(__xludf.DUMMYFUNCTION("""COMPUTED_VALUE"""),"")</f>
        <v/>
      </c>
      <c r="D43476" s="5">
        <v>0.0</v>
      </c>
    </row>
    <row r="43477" ht="14.25" customHeight="1">
      <c r="A43477" s="5"/>
      <c r="B43477" s="5"/>
      <c r="C43477" s="5" t="str">
        <f>IFERROR(__xludf.DUMMYFUNCTION("""COMPUTED_VALUE"""),"")</f>
        <v/>
      </c>
      <c r="D43477" s="5">
        <v>0.0</v>
      </c>
    </row>
    <row r="43478" ht="14.25" customHeight="1">
      <c r="A43478" s="5"/>
      <c r="B43478" s="5"/>
      <c r="C43478" s="5" t="str">
        <f>IFERROR(__xludf.DUMMYFUNCTION("""COMPUTED_VALUE"""),"")</f>
        <v/>
      </c>
      <c r="D43478" s="5">
        <v>0.0</v>
      </c>
    </row>
    <row r="43479" ht="14.25" customHeight="1">
      <c r="A43479" s="5"/>
      <c r="B43479" s="5"/>
      <c r="C43479" s="5" t="str">
        <f>IFERROR(__xludf.DUMMYFUNCTION("""COMPUTED_VALUE"""),"")</f>
        <v/>
      </c>
      <c r="D43479" s="5">
        <v>0.0</v>
      </c>
    </row>
    <row r="43480" ht="14.25" customHeight="1">
      <c r="A43480" s="5"/>
      <c r="B43480" s="5"/>
      <c r="C43480" s="5" t="str">
        <f>IFERROR(__xludf.DUMMYFUNCTION("""COMPUTED_VALUE"""),"")</f>
        <v/>
      </c>
      <c r="D43480" s="5">
        <v>0.0</v>
      </c>
    </row>
    <row r="43481" ht="14.25" customHeight="1">
      <c r="A43481" s="5"/>
      <c r="B43481" s="5"/>
      <c r="C43481" s="5" t="str">
        <f>IFERROR(__xludf.DUMMYFUNCTION("""COMPUTED_VALUE"""),"")</f>
        <v/>
      </c>
      <c r="D43481" s="5">
        <v>0.0</v>
      </c>
    </row>
    <row r="43482" ht="14.25" customHeight="1">
      <c r="A43482" s="5"/>
      <c r="B43482" s="5"/>
      <c r="C43482" s="5" t="str">
        <f>IFERROR(__xludf.DUMMYFUNCTION("""COMPUTED_VALUE"""),"")</f>
        <v/>
      </c>
      <c r="D43482" s="5">
        <v>0.0</v>
      </c>
    </row>
    <row r="43483" ht="14.25" customHeight="1">
      <c r="A43483" s="5"/>
      <c r="B43483" s="5"/>
      <c r="C43483" s="5" t="str">
        <f>IFERROR(__xludf.DUMMYFUNCTION("""COMPUTED_VALUE"""),"")</f>
        <v/>
      </c>
      <c r="D43483" s="5">
        <v>0.0</v>
      </c>
    </row>
    <row r="43484" ht="14.25" customHeight="1">
      <c r="A43484" s="5"/>
      <c r="B43484" s="5"/>
      <c r="C43484" s="5" t="str">
        <f>IFERROR(__xludf.DUMMYFUNCTION("""COMPUTED_VALUE"""),"")</f>
        <v/>
      </c>
      <c r="D43484" s="5">
        <v>0.0</v>
      </c>
    </row>
    <row r="43485" ht="14.25" customHeight="1">
      <c r="A43485" s="5"/>
      <c r="B43485" s="5"/>
      <c r="C43485" s="5" t="str">
        <f>IFERROR(__xludf.DUMMYFUNCTION("""COMPUTED_VALUE"""),"")</f>
        <v/>
      </c>
      <c r="D43485" s="5">
        <v>0.0</v>
      </c>
    </row>
    <row r="43486" ht="14.25" customHeight="1">
      <c r="A43486" s="5"/>
      <c r="B43486" s="5"/>
      <c r="C43486" s="5" t="str">
        <f>IFERROR(__xludf.DUMMYFUNCTION("""COMPUTED_VALUE"""),"")</f>
        <v/>
      </c>
      <c r="D43486" s="5">
        <v>0.0</v>
      </c>
    </row>
    <row r="43487" ht="14.25" customHeight="1">
      <c r="A43487" s="5"/>
      <c r="B43487" s="5"/>
      <c r="C43487" s="5" t="str">
        <f>IFERROR(__xludf.DUMMYFUNCTION("""COMPUTED_VALUE"""),"")</f>
        <v/>
      </c>
      <c r="D43487" s="5">
        <v>0.0</v>
      </c>
    </row>
    <row r="43488" ht="14.25" customHeight="1">
      <c r="A43488" s="5"/>
      <c r="B43488" s="5"/>
      <c r="C43488" s="5" t="str">
        <f>IFERROR(__xludf.DUMMYFUNCTION("""COMPUTED_VALUE"""),"")</f>
        <v/>
      </c>
      <c r="D43488" s="5">
        <v>0.0</v>
      </c>
    </row>
    <row r="43489" ht="14.25" customHeight="1">
      <c r="A43489" s="5"/>
      <c r="B43489" s="5"/>
      <c r="C43489" s="5" t="str">
        <f>IFERROR(__xludf.DUMMYFUNCTION("""COMPUTED_VALUE"""),"")</f>
        <v/>
      </c>
      <c r="D43489" s="5">
        <v>0.0</v>
      </c>
    </row>
    <row r="43490" ht="14.25" customHeight="1">
      <c r="A43490" s="5"/>
      <c r="B43490" s="5"/>
      <c r="C43490" s="5" t="str">
        <f>IFERROR(__xludf.DUMMYFUNCTION("""COMPUTED_VALUE"""),"")</f>
        <v/>
      </c>
      <c r="D43490" s="5">
        <v>0.0</v>
      </c>
    </row>
    <row r="43491" ht="14.25" customHeight="1">
      <c r="A43491" s="5"/>
      <c r="B43491" s="5"/>
      <c r="C43491" s="5" t="str">
        <f>IFERROR(__xludf.DUMMYFUNCTION("""COMPUTED_VALUE"""),"")</f>
        <v/>
      </c>
      <c r="D43491" s="5">
        <v>0.0</v>
      </c>
    </row>
    <row r="43492" ht="14.25" customHeight="1">
      <c r="A43492" s="5"/>
      <c r="B43492" s="5"/>
      <c r="C43492" s="5" t="str">
        <f>IFERROR(__xludf.DUMMYFUNCTION("""COMPUTED_VALUE"""),"")</f>
        <v/>
      </c>
      <c r="D43492" s="5">
        <v>0.0</v>
      </c>
    </row>
    <row r="43493" ht="14.25" customHeight="1">
      <c r="A43493" s="5"/>
      <c r="B43493" s="5"/>
      <c r="C43493" s="5" t="str">
        <f>IFERROR(__xludf.DUMMYFUNCTION("""COMPUTED_VALUE"""),"")</f>
        <v/>
      </c>
      <c r="D43493" s="5">
        <v>0.0</v>
      </c>
    </row>
    <row r="43494" ht="14.25" customHeight="1">
      <c r="A43494" s="5"/>
      <c r="B43494" s="5"/>
      <c r="C43494" s="5" t="str">
        <f>IFERROR(__xludf.DUMMYFUNCTION("""COMPUTED_VALUE"""),"")</f>
        <v/>
      </c>
      <c r="D43494" s="5">
        <v>0.0</v>
      </c>
    </row>
    <row r="43495" ht="14.25" customHeight="1">
      <c r="A43495" s="5"/>
      <c r="B43495" s="5"/>
      <c r="C43495" s="5" t="str">
        <f>IFERROR(__xludf.DUMMYFUNCTION("""COMPUTED_VALUE"""),"")</f>
        <v/>
      </c>
      <c r="D43495" s="5">
        <v>0.0</v>
      </c>
    </row>
    <row r="43496" ht="14.25" customHeight="1">
      <c r="A43496" s="5"/>
      <c r="B43496" s="5"/>
      <c r="C43496" s="5" t="str">
        <f>IFERROR(__xludf.DUMMYFUNCTION("""COMPUTED_VALUE"""),"")</f>
        <v/>
      </c>
      <c r="D43496" s="5">
        <v>0.0</v>
      </c>
    </row>
    <row r="43497" ht="14.25" customHeight="1">
      <c r="A43497" s="5"/>
      <c r="B43497" s="5"/>
      <c r="C43497" s="5" t="str">
        <f>IFERROR(__xludf.DUMMYFUNCTION("""COMPUTED_VALUE"""),"")</f>
        <v/>
      </c>
      <c r="D43497" s="5">
        <v>0.0</v>
      </c>
    </row>
    <row r="43498" ht="14.25" customHeight="1">
      <c r="A43498" s="5"/>
      <c r="B43498" s="5"/>
      <c r="C43498" s="5" t="str">
        <f>IFERROR(__xludf.DUMMYFUNCTION("""COMPUTED_VALUE"""),"")</f>
        <v/>
      </c>
      <c r="D43498" s="5">
        <v>0.0</v>
      </c>
    </row>
    <row r="43499" ht="14.25" customHeight="1">
      <c r="A43499" s="5"/>
      <c r="B43499" s="5"/>
      <c r="C43499" s="5" t="str">
        <f>IFERROR(__xludf.DUMMYFUNCTION("""COMPUTED_VALUE"""),"")</f>
        <v/>
      </c>
      <c r="D43499" s="5">
        <v>0.0</v>
      </c>
    </row>
    <row r="43500" ht="14.25" customHeight="1">
      <c r="A43500" s="5"/>
      <c r="B43500" s="5"/>
      <c r="C43500" s="5" t="str">
        <f>IFERROR(__xludf.DUMMYFUNCTION("""COMPUTED_VALUE"""),"")</f>
        <v/>
      </c>
      <c r="D43500" s="5">
        <v>0.0</v>
      </c>
    </row>
    <row r="43501" ht="14.25" customHeight="1">
      <c r="A43501" s="5"/>
      <c r="B43501" s="5"/>
      <c r="C43501" s="5" t="str">
        <f>IFERROR(__xludf.DUMMYFUNCTION("""COMPUTED_VALUE"""),"")</f>
        <v/>
      </c>
      <c r="D43501" s="5">
        <v>0.0</v>
      </c>
    </row>
    <row r="43502" ht="14.25" customHeight="1">
      <c r="A43502" s="5"/>
      <c r="B43502" s="5"/>
      <c r="C43502" s="5" t="str">
        <f>IFERROR(__xludf.DUMMYFUNCTION("""COMPUTED_VALUE"""),"")</f>
        <v/>
      </c>
      <c r="D43502" s="5">
        <v>0.0</v>
      </c>
    </row>
    <row r="43503" ht="14.25" customHeight="1">
      <c r="A43503" s="5"/>
      <c r="B43503" s="5"/>
      <c r="C43503" s="5" t="str">
        <f>IFERROR(__xludf.DUMMYFUNCTION("""COMPUTED_VALUE"""),"")</f>
        <v/>
      </c>
      <c r="D43503" s="5">
        <v>0.0</v>
      </c>
    </row>
    <row r="43504" ht="14.25" customHeight="1">
      <c r="A43504" s="5"/>
      <c r="B43504" s="5"/>
      <c r="C43504" s="5" t="str">
        <f>IFERROR(__xludf.DUMMYFUNCTION("""COMPUTED_VALUE"""),"")</f>
        <v/>
      </c>
      <c r="D43504" s="5">
        <v>0.0</v>
      </c>
    </row>
    <row r="43505" ht="14.25" customHeight="1">
      <c r="A43505" s="5"/>
      <c r="B43505" s="5"/>
      <c r="C43505" s="5" t="str">
        <f>IFERROR(__xludf.DUMMYFUNCTION("""COMPUTED_VALUE"""),"")</f>
        <v/>
      </c>
      <c r="D43505" s="5">
        <v>0.0</v>
      </c>
    </row>
    <row r="43506" ht="14.25" customHeight="1">
      <c r="A43506" s="5"/>
      <c r="B43506" s="5"/>
      <c r="C43506" s="5" t="str">
        <f>IFERROR(__xludf.DUMMYFUNCTION("""COMPUTED_VALUE"""),"")</f>
        <v/>
      </c>
      <c r="D43506" s="5">
        <v>0.0</v>
      </c>
    </row>
    <row r="43507" ht="14.25" customHeight="1">
      <c r="A43507" s="5"/>
      <c r="B43507" s="5"/>
      <c r="C43507" s="5" t="str">
        <f>IFERROR(__xludf.DUMMYFUNCTION("""COMPUTED_VALUE"""),"")</f>
        <v/>
      </c>
      <c r="D43507" s="5">
        <v>0.0</v>
      </c>
    </row>
    <row r="43508" ht="14.25" customHeight="1">
      <c r="A43508" s="5"/>
      <c r="B43508" s="5"/>
      <c r="C43508" s="5" t="str">
        <f>IFERROR(__xludf.DUMMYFUNCTION("""COMPUTED_VALUE"""),"")</f>
        <v/>
      </c>
      <c r="D43508" s="5">
        <v>0.0</v>
      </c>
    </row>
    <row r="43509" ht="14.25" customHeight="1">
      <c r="A43509" s="5"/>
      <c r="B43509" s="5"/>
      <c r="C43509" s="5" t="str">
        <f>IFERROR(__xludf.DUMMYFUNCTION("""COMPUTED_VALUE"""),"")</f>
        <v/>
      </c>
      <c r="D43509" s="5">
        <v>0.0</v>
      </c>
    </row>
    <row r="43510" ht="14.25" customHeight="1">
      <c r="A43510" s="5"/>
      <c r="B43510" s="5"/>
      <c r="C43510" s="5" t="str">
        <f>IFERROR(__xludf.DUMMYFUNCTION("""COMPUTED_VALUE"""),"")</f>
        <v/>
      </c>
      <c r="D43510" s="5">
        <v>0.0</v>
      </c>
    </row>
    <row r="43511" ht="14.25" customHeight="1">
      <c r="A43511" s="5"/>
      <c r="B43511" s="5"/>
      <c r="C43511" s="5" t="str">
        <f>IFERROR(__xludf.DUMMYFUNCTION("""COMPUTED_VALUE"""),"")</f>
        <v/>
      </c>
      <c r="D43511" s="5">
        <v>0.0</v>
      </c>
    </row>
    <row r="43512" ht="14.25" customHeight="1">
      <c r="A43512" s="5"/>
      <c r="B43512" s="5"/>
      <c r="C43512" s="5" t="str">
        <f>IFERROR(__xludf.DUMMYFUNCTION("""COMPUTED_VALUE"""),"")</f>
        <v/>
      </c>
      <c r="D43512" s="5">
        <v>0.0</v>
      </c>
    </row>
    <row r="43513" ht="14.25" customHeight="1">
      <c r="A43513" s="5"/>
      <c r="B43513" s="5"/>
      <c r="C43513" s="5" t="str">
        <f>IFERROR(__xludf.DUMMYFUNCTION("""COMPUTED_VALUE"""),"")</f>
        <v/>
      </c>
      <c r="D43513" s="5">
        <v>0.0</v>
      </c>
    </row>
    <row r="43514" ht="14.25" customHeight="1">
      <c r="A43514" s="5"/>
      <c r="B43514" s="5"/>
      <c r="C43514" s="5" t="str">
        <f>IFERROR(__xludf.DUMMYFUNCTION("""COMPUTED_VALUE"""),"")</f>
        <v/>
      </c>
      <c r="D43514" s="5">
        <v>0.0</v>
      </c>
    </row>
    <row r="43515" ht="14.25" customHeight="1">
      <c r="A43515" s="5"/>
      <c r="B43515" s="5"/>
      <c r="C43515" s="5" t="str">
        <f>IFERROR(__xludf.DUMMYFUNCTION("""COMPUTED_VALUE"""),"")</f>
        <v/>
      </c>
      <c r="D43515" s="5">
        <v>0.0</v>
      </c>
    </row>
    <row r="43516" ht="14.25" customHeight="1">
      <c r="A43516" s="5"/>
      <c r="B43516" s="5"/>
      <c r="C43516" s="5" t="str">
        <f>IFERROR(__xludf.DUMMYFUNCTION("""COMPUTED_VALUE"""),"")</f>
        <v/>
      </c>
      <c r="D43516" s="5">
        <v>0.0</v>
      </c>
    </row>
    <row r="43517" ht="14.25" customHeight="1">
      <c r="A43517" s="5"/>
      <c r="B43517" s="5"/>
      <c r="C43517" s="5" t="str">
        <f>IFERROR(__xludf.DUMMYFUNCTION("""COMPUTED_VALUE"""),"")</f>
        <v/>
      </c>
      <c r="D43517" s="5">
        <v>0.0</v>
      </c>
    </row>
    <row r="43518" ht="14.25" customHeight="1">
      <c r="A43518" s="5"/>
      <c r="B43518" s="5"/>
      <c r="C43518" s="5" t="str">
        <f>IFERROR(__xludf.DUMMYFUNCTION("""COMPUTED_VALUE"""),"")</f>
        <v/>
      </c>
      <c r="D43518" s="5">
        <v>0.0</v>
      </c>
    </row>
    <row r="43519" ht="14.25" customHeight="1">
      <c r="A43519" s="5"/>
      <c r="B43519" s="5"/>
      <c r="C43519" s="5" t="str">
        <f>IFERROR(__xludf.DUMMYFUNCTION("""COMPUTED_VALUE"""),"")</f>
        <v/>
      </c>
      <c r="D43519" s="5">
        <v>0.0</v>
      </c>
    </row>
    <row r="43520" ht="14.25" customHeight="1">
      <c r="A43520" s="5"/>
      <c r="B43520" s="5"/>
      <c r="C43520" s="5" t="str">
        <f>IFERROR(__xludf.DUMMYFUNCTION("""COMPUTED_VALUE"""),"")</f>
        <v/>
      </c>
      <c r="D43520" s="5">
        <v>0.0</v>
      </c>
    </row>
    <row r="43521" ht="14.25" customHeight="1">
      <c r="A43521" s="5"/>
      <c r="B43521" s="5"/>
      <c r="C43521" s="5" t="str">
        <f>IFERROR(__xludf.DUMMYFUNCTION("""COMPUTED_VALUE"""),"")</f>
        <v/>
      </c>
      <c r="D43521" s="5">
        <v>0.0</v>
      </c>
    </row>
    <row r="43522" ht="14.25" customHeight="1">
      <c r="A43522" s="5"/>
      <c r="B43522" s="5"/>
      <c r="C43522" s="5" t="str">
        <f>IFERROR(__xludf.DUMMYFUNCTION("""COMPUTED_VALUE"""),"")</f>
        <v/>
      </c>
      <c r="D43522" s="5">
        <v>0.0</v>
      </c>
    </row>
    <row r="43523" ht="14.25" customHeight="1">
      <c r="A43523" s="5"/>
      <c r="B43523" s="5"/>
      <c r="C43523" s="5" t="str">
        <f>IFERROR(__xludf.DUMMYFUNCTION("""COMPUTED_VALUE"""),"")</f>
        <v/>
      </c>
      <c r="D43523" s="5">
        <v>0.0</v>
      </c>
    </row>
    <row r="43524" ht="14.25" customHeight="1">
      <c r="A43524" s="5"/>
      <c r="B43524" s="5"/>
      <c r="C43524" s="5" t="str">
        <f>IFERROR(__xludf.DUMMYFUNCTION("""COMPUTED_VALUE"""),"")</f>
        <v/>
      </c>
      <c r="D43524" s="5">
        <v>0.0</v>
      </c>
    </row>
    <row r="43525" ht="14.25" customHeight="1">
      <c r="A43525" s="5"/>
      <c r="B43525" s="5"/>
      <c r="C43525" s="5" t="str">
        <f>IFERROR(__xludf.DUMMYFUNCTION("""COMPUTED_VALUE"""),"")</f>
        <v/>
      </c>
      <c r="D43525" s="5">
        <v>0.0</v>
      </c>
    </row>
    <row r="43526" ht="14.25" customHeight="1">
      <c r="A43526" s="5"/>
      <c r="B43526" s="5"/>
      <c r="C43526" s="5" t="str">
        <f>IFERROR(__xludf.DUMMYFUNCTION("""COMPUTED_VALUE"""),"")</f>
        <v/>
      </c>
      <c r="D43526" s="5">
        <v>0.0</v>
      </c>
    </row>
    <row r="43527" ht="14.25" customHeight="1">
      <c r="A43527" s="5"/>
      <c r="B43527" s="5"/>
      <c r="C43527" s="5" t="str">
        <f>IFERROR(__xludf.DUMMYFUNCTION("""COMPUTED_VALUE"""),"")</f>
        <v/>
      </c>
      <c r="D43527" s="5">
        <v>0.0</v>
      </c>
    </row>
    <row r="43528" ht="14.25" customHeight="1">
      <c r="A43528" s="5"/>
      <c r="B43528" s="5"/>
      <c r="C43528" s="5" t="str">
        <f>IFERROR(__xludf.DUMMYFUNCTION("""COMPUTED_VALUE"""),"")</f>
        <v/>
      </c>
      <c r="D43528" s="5">
        <v>0.0</v>
      </c>
    </row>
    <row r="43529" ht="14.25" customHeight="1">
      <c r="A43529" s="5"/>
      <c r="B43529" s="5"/>
      <c r="C43529" s="5" t="str">
        <f>IFERROR(__xludf.DUMMYFUNCTION("""COMPUTED_VALUE"""),"")</f>
        <v/>
      </c>
      <c r="D43529" s="5">
        <v>0.0</v>
      </c>
    </row>
    <row r="43530" ht="14.25" customHeight="1">
      <c r="A43530" s="5"/>
      <c r="B43530" s="5"/>
      <c r="C43530" s="5" t="str">
        <f>IFERROR(__xludf.DUMMYFUNCTION("""COMPUTED_VALUE"""),"")</f>
        <v/>
      </c>
      <c r="D43530" s="5">
        <v>0.0</v>
      </c>
    </row>
    <row r="43531" ht="14.25" customHeight="1">
      <c r="A43531" s="5"/>
      <c r="B43531" s="5"/>
      <c r="C43531" s="5" t="str">
        <f>IFERROR(__xludf.DUMMYFUNCTION("""COMPUTED_VALUE"""),"")</f>
        <v/>
      </c>
      <c r="D43531" s="5">
        <v>0.0</v>
      </c>
    </row>
    <row r="43532" ht="14.25" customHeight="1">
      <c r="A43532" s="5"/>
      <c r="B43532" s="5"/>
      <c r="C43532" s="5" t="str">
        <f>IFERROR(__xludf.DUMMYFUNCTION("""COMPUTED_VALUE"""),"")</f>
        <v/>
      </c>
      <c r="D43532" s="5">
        <v>0.0</v>
      </c>
    </row>
    <row r="43533" ht="14.25" customHeight="1">
      <c r="A43533" s="5"/>
      <c r="B43533" s="5"/>
      <c r="C43533" s="5" t="str">
        <f>IFERROR(__xludf.DUMMYFUNCTION("""COMPUTED_VALUE"""),"")</f>
        <v/>
      </c>
      <c r="D43533" s="5">
        <v>0.0</v>
      </c>
    </row>
    <row r="43534" ht="14.25" customHeight="1">
      <c r="A43534" s="5"/>
      <c r="B43534" s="5"/>
      <c r="C43534" s="5" t="str">
        <f>IFERROR(__xludf.DUMMYFUNCTION("""COMPUTED_VALUE"""),"")</f>
        <v/>
      </c>
      <c r="D43534" s="5">
        <v>0.0</v>
      </c>
    </row>
    <row r="43535" ht="14.25" customHeight="1">
      <c r="A43535" s="5"/>
      <c r="B43535" s="5"/>
      <c r="C43535" s="5" t="str">
        <f>IFERROR(__xludf.DUMMYFUNCTION("""COMPUTED_VALUE"""),"")</f>
        <v/>
      </c>
      <c r="D43535" s="5">
        <v>0.0</v>
      </c>
    </row>
    <row r="43536" ht="14.25" customHeight="1">
      <c r="A43536" s="5"/>
      <c r="B43536" s="5"/>
      <c r="C43536" s="5" t="str">
        <f>IFERROR(__xludf.DUMMYFUNCTION("""COMPUTED_VALUE"""),"")</f>
        <v/>
      </c>
      <c r="D43536" s="5">
        <v>0.0</v>
      </c>
    </row>
    <row r="43537" ht="14.25" customHeight="1">
      <c r="A43537" s="5"/>
      <c r="B43537" s="5"/>
      <c r="C43537" s="5" t="str">
        <f>IFERROR(__xludf.DUMMYFUNCTION("""COMPUTED_VALUE"""),"")</f>
        <v/>
      </c>
      <c r="D43537" s="5">
        <v>0.0</v>
      </c>
    </row>
    <row r="43538" ht="14.25" customHeight="1">
      <c r="A43538" s="5"/>
      <c r="B43538" s="5"/>
      <c r="C43538" s="5" t="str">
        <f>IFERROR(__xludf.DUMMYFUNCTION("""COMPUTED_VALUE"""),"")</f>
        <v/>
      </c>
      <c r="D43538" s="5">
        <v>0.0</v>
      </c>
    </row>
    <row r="43539" ht="14.25" customHeight="1">
      <c r="A43539" s="5"/>
      <c r="B43539" s="5"/>
      <c r="C43539" s="5" t="str">
        <f>IFERROR(__xludf.DUMMYFUNCTION("""COMPUTED_VALUE"""),"")</f>
        <v/>
      </c>
      <c r="D43539" s="5">
        <v>0.0</v>
      </c>
    </row>
    <row r="43540" ht="14.25" customHeight="1">
      <c r="A43540" s="5"/>
      <c r="B43540" s="5"/>
      <c r="C43540" s="5" t="str">
        <f>IFERROR(__xludf.DUMMYFUNCTION("""COMPUTED_VALUE"""),"")</f>
        <v/>
      </c>
      <c r="D43540" s="5">
        <v>0.0</v>
      </c>
    </row>
    <row r="43541" ht="14.25" customHeight="1">
      <c r="A43541" s="5"/>
      <c r="B43541" s="5"/>
      <c r="C43541" s="5" t="str">
        <f>IFERROR(__xludf.DUMMYFUNCTION("""COMPUTED_VALUE"""),"")</f>
        <v/>
      </c>
      <c r="D43541" s="5">
        <v>0.0</v>
      </c>
    </row>
    <row r="43542" ht="14.25" customHeight="1">
      <c r="A43542" s="5"/>
      <c r="B43542" s="5"/>
      <c r="C43542" s="5" t="str">
        <f>IFERROR(__xludf.DUMMYFUNCTION("""COMPUTED_VALUE"""),"")</f>
        <v/>
      </c>
      <c r="D43542" s="5">
        <v>0.0</v>
      </c>
    </row>
    <row r="43543" ht="14.25" customHeight="1">
      <c r="A43543" s="5"/>
      <c r="B43543" s="5"/>
      <c r="C43543" s="5" t="str">
        <f>IFERROR(__xludf.DUMMYFUNCTION("""COMPUTED_VALUE"""),"")</f>
        <v/>
      </c>
      <c r="D43543" s="5">
        <v>0.0</v>
      </c>
    </row>
    <row r="43544" ht="14.25" customHeight="1">
      <c r="A43544" s="5"/>
      <c r="B43544" s="5"/>
      <c r="C43544" s="5" t="str">
        <f>IFERROR(__xludf.DUMMYFUNCTION("""COMPUTED_VALUE"""),"")</f>
        <v/>
      </c>
      <c r="D43544" s="5">
        <v>0.0</v>
      </c>
    </row>
    <row r="43545" ht="14.25" customHeight="1">
      <c r="A43545" s="5"/>
      <c r="B43545" s="5"/>
      <c r="C43545" s="5" t="str">
        <f>IFERROR(__xludf.DUMMYFUNCTION("""COMPUTED_VALUE"""),"")</f>
        <v/>
      </c>
      <c r="D43545" s="5">
        <v>0.0</v>
      </c>
    </row>
    <row r="43546" ht="14.25" customHeight="1">
      <c r="A43546" s="5"/>
      <c r="B43546" s="5"/>
      <c r="C43546" s="5" t="str">
        <f>IFERROR(__xludf.DUMMYFUNCTION("""COMPUTED_VALUE"""),"")</f>
        <v/>
      </c>
      <c r="D43546" s="5">
        <v>0.0</v>
      </c>
    </row>
    <row r="43547" ht="14.25" customHeight="1">
      <c r="A43547" s="5"/>
      <c r="B43547" s="5"/>
      <c r="C43547" s="5" t="str">
        <f>IFERROR(__xludf.DUMMYFUNCTION("""COMPUTED_VALUE"""),"")</f>
        <v/>
      </c>
      <c r="D43547" s="5">
        <v>0.0</v>
      </c>
    </row>
    <row r="43548" ht="14.25" customHeight="1">
      <c r="A43548" s="5"/>
      <c r="B43548" s="5"/>
      <c r="C43548" s="5" t="str">
        <f>IFERROR(__xludf.DUMMYFUNCTION("""COMPUTED_VALUE"""),"")</f>
        <v/>
      </c>
      <c r="D43548" s="5">
        <v>0.0</v>
      </c>
    </row>
    <row r="43549" ht="14.25" customHeight="1">
      <c r="A43549" s="5"/>
      <c r="B43549" s="5"/>
      <c r="C43549" s="5" t="str">
        <f>IFERROR(__xludf.DUMMYFUNCTION("""COMPUTED_VALUE"""),"")</f>
        <v/>
      </c>
      <c r="D43549" s="5">
        <v>0.0</v>
      </c>
    </row>
    <row r="43550" ht="14.25" customHeight="1">
      <c r="A43550" s="5"/>
      <c r="B43550" s="5"/>
      <c r="C43550" s="5" t="str">
        <f>IFERROR(__xludf.DUMMYFUNCTION("""COMPUTED_VALUE"""),"")</f>
        <v/>
      </c>
      <c r="D43550" s="5">
        <v>0.0</v>
      </c>
    </row>
    <row r="43551" ht="14.25" customHeight="1">
      <c r="A43551" s="5"/>
      <c r="B43551" s="5"/>
      <c r="C43551" s="5" t="str">
        <f>IFERROR(__xludf.DUMMYFUNCTION("""COMPUTED_VALUE"""),"")</f>
        <v/>
      </c>
      <c r="D43551" s="5">
        <v>0.0</v>
      </c>
    </row>
    <row r="43552" ht="14.25" customHeight="1">
      <c r="A43552" s="5"/>
      <c r="B43552" s="5"/>
      <c r="C43552" s="5" t="str">
        <f>IFERROR(__xludf.DUMMYFUNCTION("""COMPUTED_VALUE"""),"")</f>
        <v/>
      </c>
      <c r="D43552" s="5">
        <v>0.0</v>
      </c>
    </row>
    <row r="43553" ht="14.25" customHeight="1">
      <c r="A43553" s="5"/>
      <c r="B43553" s="5"/>
      <c r="C43553" s="5" t="str">
        <f>IFERROR(__xludf.DUMMYFUNCTION("""COMPUTED_VALUE"""),"")</f>
        <v/>
      </c>
      <c r="D43553" s="5">
        <v>0.0</v>
      </c>
    </row>
    <row r="43554" ht="14.25" customHeight="1">
      <c r="A43554" s="5"/>
      <c r="B43554" s="5"/>
      <c r="C43554" s="5" t="str">
        <f>IFERROR(__xludf.DUMMYFUNCTION("""COMPUTED_VALUE"""),"")</f>
        <v/>
      </c>
      <c r="D43554" s="5">
        <v>0.0</v>
      </c>
    </row>
    <row r="43555" ht="14.25" customHeight="1">
      <c r="A43555" s="5"/>
      <c r="B43555" s="5"/>
      <c r="C43555" s="5" t="str">
        <f>IFERROR(__xludf.DUMMYFUNCTION("""COMPUTED_VALUE"""),"")</f>
        <v/>
      </c>
      <c r="D43555" s="5">
        <v>0.0</v>
      </c>
    </row>
    <row r="43556" ht="14.25" customHeight="1">
      <c r="A43556" s="5"/>
      <c r="B43556" s="5"/>
      <c r="C43556" s="5" t="str">
        <f>IFERROR(__xludf.DUMMYFUNCTION("""COMPUTED_VALUE"""),"")</f>
        <v/>
      </c>
      <c r="D43556" s="5">
        <v>0.0</v>
      </c>
    </row>
    <row r="43557" ht="14.25" customHeight="1">
      <c r="A43557" s="5"/>
      <c r="B43557" s="5"/>
      <c r="C43557" s="5" t="str">
        <f>IFERROR(__xludf.DUMMYFUNCTION("""COMPUTED_VALUE"""),"")</f>
        <v/>
      </c>
      <c r="D43557" s="5">
        <v>0.0</v>
      </c>
    </row>
    <row r="43558" ht="14.25" customHeight="1">
      <c r="A43558" s="5"/>
      <c r="B43558" s="5"/>
      <c r="C43558" s="5" t="str">
        <f>IFERROR(__xludf.DUMMYFUNCTION("""COMPUTED_VALUE"""),"")</f>
        <v/>
      </c>
      <c r="D43558" s="5">
        <v>0.0</v>
      </c>
    </row>
    <row r="43559" ht="14.25" customHeight="1">
      <c r="A43559" s="5"/>
      <c r="B43559" s="5"/>
      <c r="C43559" s="5" t="str">
        <f>IFERROR(__xludf.DUMMYFUNCTION("""COMPUTED_VALUE"""),"")</f>
        <v/>
      </c>
      <c r="D43559" s="5">
        <v>0.0</v>
      </c>
    </row>
    <row r="43560" ht="14.25" customHeight="1">
      <c r="A43560" s="5"/>
      <c r="B43560" s="5"/>
      <c r="C43560" s="5" t="str">
        <f>IFERROR(__xludf.DUMMYFUNCTION("""COMPUTED_VALUE"""),"")</f>
        <v/>
      </c>
      <c r="D43560" s="5">
        <v>0.0</v>
      </c>
    </row>
    <row r="43561" ht="14.25" customHeight="1">
      <c r="A43561" s="5"/>
      <c r="B43561" s="5"/>
      <c r="C43561" s="5" t="str">
        <f>IFERROR(__xludf.DUMMYFUNCTION("""COMPUTED_VALUE"""),"")</f>
        <v/>
      </c>
      <c r="D43561" s="5">
        <v>0.0</v>
      </c>
    </row>
    <row r="43562" ht="14.25" customHeight="1">
      <c r="A43562" s="5"/>
      <c r="B43562" s="5"/>
      <c r="C43562" s="5" t="str">
        <f>IFERROR(__xludf.DUMMYFUNCTION("""COMPUTED_VALUE"""),"")</f>
        <v/>
      </c>
      <c r="D43562" s="5">
        <v>0.0</v>
      </c>
    </row>
    <row r="43563" ht="14.25" customHeight="1">
      <c r="A43563" s="5"/>
      <c r="B43563" s="5"/>
      <c r="C43563" s="5" t="str">
        <f>IFERROR(__xludf.DUMMYFUNCTION("""COMPUTED_VALUE"""),"")</f>
        <v/>
      </c>
      <c r="D43563" s="5">
        <v>0.0</v>
      </c>
    </row>
    <row r="43564" ht="14.25" customHeight="1">
      <c r="A43564" s="5"/>
      <c r="B43564" s="5"/>
      <c r="C43564" s="5" t="str">
        <f>IFERROR(__xludf.DUMMYFUNCTION("""COMPUTED_VALUE"""),"")</f>
        <v/>
      </c>
      <c r="D43564" s="5">
        <v>0.0</v>
      </c>
    </row>
    <row r="43565" ht="14.25" customHeight="1">
      <c r="A43565" s="5"/>
      <c r="B43565" s="5"/>
      <c r="C43565" s="5" t="str">
        <f>IFERROR(__xludf.DUMMYFUNCTION("""COMPUTED_VALUE"""),"")</f>
        <v/>
      </c>
      <c r="D43565" s="5">
        <v>0.0</v>
      </c>
    </row>
    <row r="43566" ht="14.25" customHeight="1">
      <c r="A43566" s="5"/>
      <c r="B43566" s="5"/>
      <c r="C43566" s="5" t="str">
        <f>IFERROR(__xludf.DUMMYFUNCTION("""COMPUTED_VALUE"""),"")</f>
        <v/>
      </c>
      <c r="D43566" s="5">
        <v>0.0</v>
      </c>
    </row>
    <row r="43567" ht="14.25" customHeight="1">
      <c r="A43567" s="5"/>
      <c r="B43567" s="5"/>
      <c r="C43567" s="5" t="str">
        <f>IFERROR(__xludf.DUMMYFUNCTION("""COMPUTED_VALUE"""),"")</f>
        <v/>
      </c>
      <c r="D43567" s="5">
        <v>0.0</v>
      </c>
    </row>
    <row r="43568" ht="14.25" customHeight="1">
      <c r="A43568" s="5"/>
      <c r="B43568" s="5"/>
      <c r="C43568" s="5" t="str">
        <f>IFERROR(__xludf.DUMMYFUNCTION("""COMPUTED_VALUE"""),"")</f>
        <v/>
      </c>
      <c r="D43568" s="5">
        <v>0.0</v>
      </c>
    </row>
    <row r="43569" ht="14.25" customHeight="1">
      <c r="A43569" s="5"/>
      <c r="B43569" s="5"/>
      <c r="C43569" s="5" t="str">
        <f>IFERROR(__xludf.DUMMYFUNCTION("""COMPUTED_VALUE"""),"")</f>
        <v/>
      </c>
      <c r="D43569" s="5">
        <v>0.0</v>
      </c>
    </row>
    <row r="43570" ht="14.25" customHeight="1">
      <c r="A43570" s="5"/>
      <c r="B43570" s="5"/>
      <c r="C43570" s="5" t="str">
        <f>IFERROR(__xludf.DUMMYFUNCTION("""COMPUTED_VALUE"""),"")</f>
        <v/>
      </c>
      <c r="D43570" s="5">
        <v>0.0</v>
      </c>
    </row>
    <row r="43571" ht="14.25" customHeight="1">
      <c r="A43571" s="5"/>
      <c r="B43571" s="5"/>
      <c r="C43571" s="5" t="str">
        <f>IFERROR(__xludf.DUMMYFUNCTION("""COMPUTED_VALUE"""),"")</f>
        <v/>
      </c>
      <c r="D43571" s="5">
        <v>0.0</v>
      </c>
    </row>
    <row r="43572" ht="14.25" customHeight="1">
      <c r="A43572" s="5"/>
      <c r="B43572" s="5"/>
      <c r="C43572" s="5" t="str">
        <f>IFERROR(__xludf.DUMMYFUNCTION("""COMPUTED_VALUE"""),"")</f>
        <v/>
      </c>
      <c r="D43572" s="5">
        <v>0.0</v>
      </c>
    </row>
    <row r="43573" ht="14.25" customHeight="1">
      <c r="A43573" s="5"/>
      <c r="B43573" s="5"/>
      <c r="C43573" s="5" t="str">
        <f>IFERROR(__xludf.DUMMYFUNCTION("""COMPUTED_VALUE"""),"")</f>
        <v/>
      </c>
      <c r="D43573" s="5">
        <v>0.0</v>
      </c>
    </row>
    <row r="43574" ht="14.25" customHeight="1">
      <c r="A43574" s="5"/>
      <c r="B43574" s="5"/>
      <c r="C43574" s="5" t="str">
        <f>IFERROR(__xludf.DUMMYFUNCTION("""COMPUTED_VALUE"""),"")</f>
        <v/>
      </c>
      <c r="D43574" s="5">
        <v>0.0</v>
      </c>
    </row>
    <row r="43575" ht="14.25" customHeight="1">
      <c r="A43575" s="5"/>
      <c r="B43575" s="5"/>
      <c r="C43575" s="5" t="str">
        <f>IFERROR(__xludf.DUMMYFUNCTION("""COMPUTED_VALUE"""),"")</f>
        <v/>
      </c>
      <c r="D43575" s="5">
        <v>0.0</v>
      </c>
    </row>
    <row r="43576" ht="14.25" customHeight="1">
      <c r="A43576" s="5"/>
      <c r="B43576" s="5"/>
      <c r="C43576" s="5" t="str">
        <f>IFERROR(__xludf.DUMMYFUNCTION("""COMPUTED_VALUE"""),"")</f>
        <v/>
      </c>
      <c r="D43576" s="5">
        <v>0.0</v>
      </c>
    </row>
    <row r="43577" ht="14.25" customHeight="1">
      <c r="A43577" s="5"/>
      <c r="B43577" s="5"/>
      <c r="C43577" s="5" t="str">
        <f>IFERROR(__xludf.DUMMYFUNCTION("""COMPUTED_VALUE"""),"")</f>
        <v/>
      </c>
      <c r="D43577" s="5">
        <v>0.0</v>
      </c>
    </row>
    <row r="43578" ht="14.25" customHeight="1">
      <c r="A43578" s="5"/>
      <c r="B43578" s="5"/>
      <c r="C43578" s="5" t="str">
        <f>IFERROR(__xludf.DUMMYFUNCTION("""COMPUTED_VALUE"""),"")</f>
        <v/>
      </c>
      <c r="D43578" s="5">
        <v>0.0</v>
      </c>
    </row>
    <row r="43579" ht="14.25" customHeight="1">
      <c r="A43579" s="5"/>
      <c r="B43579" s="5"/>
      <c r="C43579" s="5" t="str">
        <f>IFERROR(__xludf.DUMMYFUNCTION("""COMPUTED_VALUE"""),"")</f>
        <v/>
      </c>
      <c r="D43579" s="5">
        <v>0.0</v>
      </c>
    </row>
    <row r="43580" ht="14.25" customHeight="1">
      <c r="A43580" s="5"/>
      <c r="B43580" s="5"/>
      <c r="C43580" s="5" t="str">
        <f>IFERROR(__xludf.DUMMYFUNCTION("""COMPUTED_VALUE"""),"")</f>
        <v/>
      </c>
      <c r="D43580" s="5">
        <v>0.0</v>
      </c>
    </row>
    <row r="43581" ht="14.25" customHeight="1">
      <c r="A43581" s="5"/>
      <c r="B43581" s="5"/>
      <c r="C43581" s="5" t="str">
        <f>IFERROR(__xludf.DUMMYFUNCTION("""COMPUTED_VALUE"""),"")</f>
        <v/>
      </c>
      <c r="D43581" s="5">
        <v>0.0</v>
      </c>
    </row>
    <row r="43582" ht="14.25" customHeight="1">
      <c r="A43582" s="5"/>
      <c r="B43582" s="5"/>
      <c r="C43582" s="5" t="str">
        <f>IFERROR(__xludf.DUMMYFUNCTION("""COMPUTED_VALUE"""),"")</f>
        <v/>
      </c>
      <c r="D43582" s="5">
        <v>0.0</v>
      </c>
    </row>
    <row r="43583" ht="14.25" customHeight="1">
      <c r="A43583" s="5"/>
      <c r="B43583" s="5"/>
      <c r="C43583" s="5" t="str">
        <f>IFERROR(__xludf.DUMMYFUNCTION("""COMPUTED_VALUE"""),"")</f>
        <v/>
      </c>
      <c r="D43583" s="5">
        <v>0.0</v>
      </c>
    </row>
    <row r="43584" ht="14.25" customHeight="1">
      <c r="A43584" s="5"/>
      <c r="B43584" s="5"/>
      <c r="C43584" s="5" t="str">
        <f>IFERROR(__xludf.DUMMYFUNCTION("""COMPUTED_VALUE"""),"")</f>
        <v/>
      </c>
      <c r="D43584" s="5">
        <v>0.0</v>
      </c>
    </row>
    <row r="43585" ht="14.25" customHeight="1">
      <c r="A43585" s="5"/>
      <c r="B43585" s="5"/>
      <c r="C43585" s="5" t="str">
        <f>IFERROR(__xludf.DUMMYFUNCTION("""COMPUTED_VALUE"""),"")</f>
        <v/>
      </c>
      <c r="D43585" s="5">
        <v>0.0</v>
      </c>
    </row>
    <row r="43586" ht="14.25" customHeight="1">
      <c r="A43586" s="5"/>
      <c r="B43586" s="5"/>
      <c r="C43586" s="5" t="str">
        <f>IFERROR(__xludf.DUMMYFUNCTION("""COMPUTED_VALUE"""),"")</f>
        <v/>
      </c>
      <c r="D43586" s="5">
        <v>0.0</v>
      </c>
    </row>
    <row r="43587" ht="14.25" customHeight="1">
      <c r="A43587" s="5"/>
      <c r="B43587" s="5"/>
      <c r="C43587" s="5" t="str">
        <f>IFERROR(__xludf.DUMMYFUNCTION("""COMPUTED_VALUE"""),"")</f>
        <v/>
      </c>
      <c r="D43587" s="5">
        <v>0.0</v>
      </c>
    </row>
    <row r="43588" ht="14.25" customHeight="1">
      <c r="A43588" s="5"/>
      <c r="B43588" s="5"/>
      <c r="C43588" s="5" t="str">
        <f>IFERROR(__xludf.DUMMYFUNCTION("""COMPUTED_VALUE"""),"")</f>
        <v/>
      </c>
      <c r="D43588" s="5">
        <v>0.0</v>
      </c>
    </row>
    <row r="43589" ht="14.25" customHeight="1">
      <c r="A43589" s="5"/>
      <c r="B43589" s="5"/>
      <c r="C43589" s="5" t="str">
        <f>IFERROR(__xludf.DUMMYFUNCTION("""COMPUTED_VALUE"""),"")</f>
        <v/>
      </c>
      <c r="D43589" s="5">
        <v>0.0</v>
      </c>
    </row>
    <row r="43590" ht="14.25" customHeight="1">
      <c r="A43590" s="5"/>
      <c r="B43590" s="5"/>
      <c r="C43590" s="5" t="str">
        <f>IFERROR(__xludf.DUMMYFUNCTION("""COMPUTED_VALUE"""),"")</f>
        <v/>
      </c>
      <c r="D43590" s="5">
        <v>0.0</v>
      </c>
    </row>
    <row r="43591" ht="14.25" customHeight="1">
      <c r="A43591" s="5"/>
      <c r="B43591" s="5"/>
      <c r="C43591" s="5" t="str">
        <f>IFERROR(__xludf.DUMMYFUNCTION("""COMPUTED_VALUE"""),"")</f>
        <v/>
      </c>
      <c r="D43591" s="5">
        <v>0.0</v>
      </c>
    </row>
    <row r="43592" ht="14.25" customHeight="1">
      <c r="A43592" s="5"/>
      <c r="B43592" s="5"/>
      <c r="C43592" s="5" t="str">
        <f>IFERROR(__xludf.DUMMYFUNCTION("""COMPUTED_VALUE"""),"")</f>
        <v/>
      </c>
      <c r="D43592" s="5">
        <v>0.0</v>
      </c>
    </row>
    <row r="43593" ht="14.25" customHeight="1">
      <c r="A43593" s="5"/>
      <c r="B43593" s="5"/>
      <c r="C43593" s="5" t="str">
        <f>IFERROR(__xludf.DUMMYFUNCTION("""COMPUTED_VALUE"""),"")</f>
        <v/>
      </c>
      <c r="D43593" s="5">
        <v>0.0</v>
      </c>
    </row>
    <row r="43594" ht="14.25" customHeight="1">
      <c r="A43594" s="5"/>
      <c r="B43594" s="5"/>
      <c r="C43594" s="5" t="str">
        <f>IFERROR(__xludf.DUMMYFUNCTION("""COMPUTED_VALUE"""),"")</f>
        <v/>
      </c>
      <c r="D43594" s="5">
        <v>0.0</v>
      </c>
    </row>
    <row r="43595" ht="14.25" customHeight="1">
      <c r="A43595" s="5"/>
      <c r="B43595" s="5"/>
      <c r="C43595" s="5" t="str">
        <f>IFERROR(__xludf.DUMMYFUNCTION("""COMPUTED_VALUE"""),"")</f>
        <v/>
      </c>
      <c r="D43595" s="5">
        <v>0.0</v>
      </c>
    </row>
    <row r="43596" ht="14.25" customHeight="1">
      <c r="A43596" s="5"/>
      <c r="B43596" s="5"/>
      <c r="C43596" s="5" t="str">
        <f>IFERROR(__xludf.DUMMYFUNCTION("""COMPUTED_VALUE"""),"")</f>
        <v/>
      </c>
      <c r="D43596" s="5">
        <v>0.0</v>
      </c>
    </row>
    <row r="43597" ht="14.25" customHeight="1">
      <c r="A43597" s="5"/>
      <c r="B43597" s="5"/>
      <c r="C43597" s="5" t="str">
        <f>IFERROR(__xludf.DUMMYFUNCTION("""COMPUTED_VALUE"""),"")</f>
        <v/>
      </c>
      <c r="D43597" s="5">
        <v>0.0</v>
      </c>
    </row>
    <row r="43598" ht="14.25" customHeight="1">
      <c r="A43598" s="5"/>
      <c r="B43598" s="5"/>
      <c r="C43598" s="5" t="str">
        <f>IFERROR(__xludf.DUMMYFUNCTION("""COMPUTED_VALUE"""),"")</f>
        <v/>
      </c>
      <c r="D43598" s="5">
        <v>0.0</v>
      </c>
    </row>
    <row r="43599" ht="14.25" customHeight="1">
      <c r="A43599" s="5"/>
      <c r="B43599" s="5"/>
      <c r="C43599" s="5" t="str">
        <f>IFERROR(__xludf.DUMMYFUNCTION("""COMPUTED_VALUE"""),"")</f>
        <v/>
      </c>
      <c r="D43599" s="5">
        <v>0.0</v>
      </c>
    </row>
    <row r="43600" ht="14.25" customHeight="1">
      <c r="A43600" s="5"/>
      <c r="B43600" s="5"/>
      <c r="C43600" s="5" t="str">
        <f>IFERROR(__xludf.DUMMYFUNCTION("""COMPUTED_VALUE"""),"")</f>
        <v/>
      </c>
      <c r="D43600" s="5">
        <v>0.0</v>
      </c>
    </row>
    <row r="43601" ht="14.25" customHeight="1">
      <c r="A43601" s="5"/>
      <c r="B43601" s="5"/>
      <c r="C43601" s="5" t="str">
        <f>IFERROR(__xludf.DUMMYFUNCTION("""COMPUTED_VALUE"""),"")</f>
        <v/>
      </c>
      <c r="D43601" s="5">
        <v>0.0</v>
      </c>
    </row>
    <row r="43602" ht="14.25" customHeight="1">
      <c r="A43602" s="5"/>
      <c r="B43602" s="5"/>
      <c r="C43602" s="5" t="str">
        <f>IFERROR(__xludf.DUMMYFUNCTION("""COMPUTED_VALUE"""),"")</f>
        <v/>
      </c>
      <c r="D43602" s="5">
        <v>0.0</v>
      </c>
    </row>
    <row r="43603" ht="14.25" customHeight="1">
      <c r="A43603" s="5"/>
      <c r="B43603" s="5"/>
      <c r="C43603" s="5" t="str">
        <f>IFERROR(__xludf.DUMMYFUNCTION("""COMPUTED_VALUE"""),"")</f>
        <v/>
      </c>
      <c r="D43603" s="5">
        <v>0.0</v>
      </c>
    </row>
    <row r="43604" ht="14.25" customHeight="1">
      <c r="A43604" s="5"/>
      <c r="B43604" s="5"/>
      <c r="C43604" s="5" t="str">
        <f>IFERROR(__xludf.DUMMYFUNCTION("""COMPUTED_VALUE"""),"")</f>
        <v/>
      </c>
      <c r="D43604" s="5">
        <v>0.0</v>
      </c>
    </row>
    <row r="43605" ht="14.25" customHeight="1">
      <c r="A43605" s="5"/>
      <c r="B43605" s="5"/>
      <c r="C43605" s="5" t="str">
        <f>IFERROR(__xludf.DUMMYFUNCTION("""COMPUTED_VALUE"""),"")</f>
        <v/>
      </c>
      <c r="D43605" s="5">
        <v>0.0</v>
      </c>
    </row>
    <row r="43606" ht="14.25" customHeight="1">
      <c r="A43606" s="5"/>
      <c r="B43606" s="5"/>
      <c r="C43606" s="5" t="str">
        <f>IFERROR(__xludf.DUMMYFUNCTION("""COMPUTED_VALUE"""),"")</f>
        <v/>
      </c>
      <c r="D43606" s="5">
        <v>0.0</v>
      </c>
    </row>
    <row r="43607" ht="14.25" customHeight="1">
      <c r="A43607" s="5"/>
      <c r="B43607" s="5"/>
      <c r="C43607" s="5" t="str">
        <f>IFERROR(__xludf.DUMMYFUNCTION("""COMPUTED_VALUE"""),"")</f>
        <v/>
      </c>
      <c r="D43607" s="5">
        <v>0.0</v>
      </c>
    </row>
    <row r="43608" ht="14.25" customHeight="1">
      <c r="A43608" s="5"/>
      <c r="B43608" s="5"/>
      <c r="C43608" s="5" t="str">
        <f>IFERROR(__xludf.DUMMYFUNCTION("""COMPUTED_VALUE"""),"")</f>
        <v/>
      </c>
      <c r="D43608" s="5">
        <v>0.0</v>
      </c>
    </row>
    <row r="43609" ht="14.25" customHeight="1">
      <c r="A43609" s="5"/>
      <c r="B43609" s="5"/>
      <c r="C43609" s="5" t="str">
        <f>IFERROR(__xludf.DUMMYFUNCTION("""COMPUTED_VALUE"""),"")</f>
        <v/>
      </c>
      <c r="D43609" s="5">
        <v>0.0</v>
      </c>
    </row>
    <row r="43610" ht="14.25" customHeight="1">
      <c r="A43610" s="5"/>
      <c r="B43610" s="5"/>
      <c r="C43610" s="5" t="str">
        <f>IFERROR(__xludf.DUMMYFUNCTION("""COMPUTED_VALUE"""),"")</f>
        <v/>
      </c>
      <c r="D43610" s="5">
        <v>0.0</v>
      </c>
    </row>
    <row r="43611" ht="14.25" customHeight="1">
      <c r="A43611" s="5"/>
      <c r="B43611" s="5"/>
      <c r="C43611" s="5" t="str">
        <f>IFERROR(__xludf.DUMMYFUNCTION("""COMPUTED_VALUE"""),"")</f>
        <v/>
      </c>
      <c r="D43611" s="5">
        <v>0.0</v>
      </c>
    </row>
    <row r="43612" ht="14.25" customHeight="1">
      <c r="A43612" s="5"/>
      <c r="B43612" s="5"/>
      <c r="C43612" s="5" t="str">
        <f>IFERROR(__xludf.DUMMYFUNCTION("""COMPUTED_VALUE"""),"")</f>
        <v/>
      </c>
      <c r="D43612" s="5">
        <v>0.0</v>
      </c>
    </row>
    <row r="43613" ht="14.25" customHeight="1">
      <c r="A43613" s="5"/>
      <c r="B43613" s="5"/>
      <c r="C43613" s="5" t="str">
        <f>IFERROR(__xludf.DUMMYFUNCTION("""COMPUTED_VALUE"""),"")</f>
        <v/>
      </c>
      <c r="D43613" s="5">
        <v>0.0</v>
      </c>
    </row>
    <row r="43614" ht="14.25" customHeight="1">
      <c r="A43614" s="5"/>
      <c r="B43614" s="5"/>
      <c r="C43614" s="5" t="str">
        <f>IFERROR(__xludf.DUMMYFUNCTION("""COMPUTED_VALUE"""),"")</f>
        <v/>
      </c>
      <c r="D43614" s="5">
        <v>0.0</v>
      </c>
    </row>
    <row r="43615" ht="14.25" customHeight="1">
      <c r="A43615" s="5"/>
      <c r="B43615" s="5"/>
      <c r="C43615" s="5" t="str">
        <f>IFERROR(__xludf.DUMMYFUNCTION("""COMPUTED_VALUE"""),"")</f>
        <v/>
      </c>
      <c r="D43615" s="5">
        <v>0.0</v>
      </c>
    </row>
    <row r="43616" ht="14.25" customHeight="1">
      <c r="A43616" s="5"/>
      <c r="B43616" s="5"/>
      <c r="C43616" s="5" t="str">
        <f>IFERROR(__xludf.DUMMYFUNCTION("""COMPUTED_VALUE"""),"")</f>
        <v/>
      </c>
      <c r="D43616" s="5">
        <v>0.0</v>
      </c>
    </row>
    <row r="43617" ht="14.25" customHeight="1">
      <c r="A43617" s="5"/>
      <c r="B43617" s="5"/>
      <c r="C43617" s="5" t="str">
        <f>IFERROR(__xludf.DUMMYFUNCTION("""COMPUTED_VALUE"""),"")</f>
        <v/>
      </c>
      <c r="D43617" s="5">
        <v>0.0</v>
      </c>
    </row>
    <row r="43618" ht="14.25" customHeight="1">
      <c r="A43618" s="5"/>
      <c r="B43618" s="5"/>
      <c r="C43618" s="5" t="str">
        <f>IFERROR(__xludf.DUMMYFUNCTION("""COMPUTED_VALUE"""),"")</f>
        <v/>
      </c>
      <c r="D43618" s="5">
        <v>0.0</v>
      </c>
    </row>
    <row r="43619" ht="14.25" customHeight="1">
      <c r="A43619" s="5"/>
      <c r="B43619" s="5"/>
      <c r="C43619" s="5" t="str">
        <f>IFERROR(__xludf.DUMMYFUNCTION("""COMPUTED_VALUE"""),"")</f>
        <v/>
      </c>
      <c r="D43619" s="5">
        <v>0.0</v>
      </c>
    </row>
    <row r="43620" ht="14.25" customHeight="1">
      <c r="A43620" s="5"/>
      <c r="B43620" s="5"/>
      <c r="C43620" s="5" t="str">
        <f>IFERROR(__xludf.DUMMYFUNCTION("""COMPUTED_VALUE"""),"")</f>
        <v/>
      </c>
      <c r="D43620" s="5">
        <v>0.0</v>
      </c>
    </row>
    <row r="43621" ht="14.25" customHeight="1">
      <c r="A43621" s="5"/>
      <c r="B43621" s="5"/>
      <c r="C43621" s="5" t="str">
        <f>IFERROR(__xludf.DUMMYFUNCTION("""COMPUTED_VALUE"""),"")</f>
        <v/>
      </c>
      <c r="D43621" s="5">
        <v>0.0</v>
      </c>
    </row>
    <row r="43622" ht="14.25" customHeight="1">
      <c r="A43622" s="5"/>
      <c r="B43622" s="5"/>
      <c r="C43622" s="5" t="str">
        <f>IFERROR(__xludf.DUMMYFUNCTION("""COMPUTED_VALUE"""),"")</f>
        <v/>
      </c>
      <c r="D43622" s="5">
        <v>0.0</v>
      </c>
    </row>
    <row r="43623" ht="14.25" customHeight="1">
      <c r="A43623" s="5"/>
      <c r="B43623" s="5"/>
      <c r="C43623" s="5" t="str">
        <f>IFERROR(__xludf.DUMMYFUNCTION("""COMPUTED_VALUE"""),"")</f>
        <v/>
      </c>
      <c r="D43623" s="5">
        <v>0.0</v>
      </c>
    </row>
    <row r="43624" ht="14.25" customHeight="1">
      <c r="A43624" s="5"/>
      <c r="B43624" s="5"/>
      <c r="C43624" s="5" t="str">
        <f>IFERROR(__xludf.DUMMYFUNCTION("""COMPUTED_VALUE"""),"")</f>
        <v/>
      </c>
      <c r="D43624" s="5">
        <v>0.0</v>
      </c>
    </row>
    <row r="43625" ht="14.25" customHeight="1">
      <c r="A43625" s="5"/>
      <c r="B43625" s="5"/>
      <c r="C43625" s="5" t="str">
        <f>IFERROR(__xludf.DUMMYFUNCTION("""COMPUTED_VALUE"""),"")</f>
        <v/>
      </c>
      <c r="D43625" s="5">
        <v>0.0</v>
      </c>
    </row>
    <row r="43626" ht="14.25" customHeight="1">
      <c r="A43626" s="5"/>
      <c r="B43626" s="5"/>
      <c r="C43626" s="5" t="str">
        <f>IFERROR(__xludf.DUMMYFUNCTION("""COMPUTED_VALUE"""),"")</f>
        <v/>
      </c>
      <c r="D43626" s="5">
        <v>0.0</v>
      </c>
    </row>
    <row r="43627" ht="14.25" customHeight="1">
      <c r="A43627" s="5"/>
      <c r="B43627" s="5"/>
      <c r="C43627" s="5" t="str">
        <f>IFERROR(__xludf.DUMMYFUNCTION("""COMPUTED_VALUE"""),"")</f>
        <v/>
      </c>
      <c r="D43627" s="5">
        <v>0.0</v>
      </c>
    </row>
    <row r="43628" ht="14.25" customHeight="1">
      <c r="A43628" s="5"/>
      <c r="B43628" s="5"/>
      <c r="C43628" s="5" t="str">
        <f>IFERROR(__xludf.DUMMYFUNCTION("""COMPUTED_VALUE"""),"")</f>
        <v/>
      </c>
      <c r="D43628" s="5">
        <v>0.0</v>
      </c>
    </row>
    <row r="43629" ht="14.25" customHeight="1">
      <c r="A43629" s="5"/>
      <c r="B43629" s="5"/>
      <c r="C43629" s="5" t="str">
        <f>IFERROR(__xludf.DUMMYFUNCTION("""COMPUTED_VALUE"""),"")</f>
        <v/>
      </c>
      <c r="D43629" s="5">
        <v>0.0</v>
      </c>
    </row>
    <row r="43630" ht="14.25" customHeight="1">
      <c r="A43630" s="5"/>
      <c r="B43630" s="5"/>
      <c r="C43630" s="5" t="str">
        <f>IFERROR(__xludf.DUMMYFUNCTION("""COMPUTED_VALUE"""),"")</f>
        <v/>
      </c>
      <c r="D43630" s="5">
        <v>0.0</v>
      </c>
    </row>
    <row r="43631" ht="14.25" customHeight="1">
      <c r="A43631" s="5"/>
      <c r="B43631" s="5"/>
      <c r="C43631" s="5" t="str">
        <f>IFERROR(__xludf.DUMMYFUNCTION("""COMPUTED_VALUE"""),"")</f>
        <v/>
      </c>
      <c r="D43631" s="5">
        <v>0.0</v>
      </c>
    </row>
    <row r="43632" ht="14.25" customHeight="1">
      <c r="A43632" s="5"/>
      <c r="B43632" s="5"/>
      <c r="C43632" s="5" t="str">
        <f>IFERROR(__xludf.DUMMYFUNCTION("""COMPUTED_VALUE"""),"")</f>
        <v/>
      </c>
      <c r="D43632" s="5">
        <v>0.0</v>
      </c>
    </row>
    <row r="43633" ht="14.25" customHeight="1">
      <c r="A43633" s="5"/>
      <c r="B43633" s="5"/>
      <c r="C43633" s="5" t="str">
        <f>IFERROR(__xludf.DUMMYFUNCTION("""COMPUTED_VALUE"""),"")</f>
        <v/>
      </c>
      <c r="D43633" s="5">
        <v>0.0</v>
      </c>
    </row>
    <row r="43634" ht="14.25" customHeight="1">
      <c r="A43634" s="5"/>
      <c r="B43634" s="5"/>
      <c r="C43634" s="5" t="str">
        <f>IFERROR(__xludf.DUMMYFUNCTION("""COMPUTED_VALUE"""),"")</f>
        <v/>
      </c>
      <c r="D43634" s="5">
        <v>0.0</v>
      </c>
    </row>
    <row r="43635" ht="14.25" customHeight="1">
      <c r="A43635" s="5"/>
      <c r="B43635" s="5"/>
      <c r="C43635" s="5" t="str">
        <f>IFERROR(__xludf.DUMMYFUNCTION("""COMPUTED_VALUE"""),"")</f>
        <v/>
      </c>
      <c r="D43635" s="5">
        <v>0.0</v>
      </c>
    </row>
    <row r="43636" ht="14.25" customHeight="1">
      <c r="A43636" s="5"/>
      <c r="B43636" s="5"/>
      <c r="C43636" s="5" t="str">
        <f>IFERROR(__xludf.DUMMYFUNCTION("""COMPUTED_VALUE"""),"")</f>
        <v/>
      </c>
      <c r="D43636" s="5">
        <v>0.0</v>
      </c>
    </row>
    <row r="43637" ht="14.25" customHeight="1">
      <c r="A43637" s="5"/>
      <c r="B43637" s="5"/>
      <c r="C43637" s="5" t="str">
        <f>IFERROR(__xludf.DUMMYFUNCTION("""COMPUTED_VALUE"""),"")</f>
        <v/>
      </c>
      <c r="D43637" s="5">
        <v>0.0</v>
      </c>
    </row>
    <row r="43638" ht="14.25" customHeight="1">
      <c r="A43638" s="5"/>
      <c r="B43638" s="5"/>
      <c r="C43638" s="5" t="str">
        <f>IFERROR(__xludf.DUMMYFUNCTION("""COMPUTED_VALUE"""),"")</f>
        <v/>
      </c>
      <c r="D43638" s="5">
        <v>0.0</v>
      </c>
    </row>
    <row r="43639" ht="14.25" customHeight="1">
      <c r="A43639" s="5"/>
      <c r="B43639" s="5"/>
      <c r="C43639" s="5" t="str">
        <f>IFERROR(__xludf.DUMMYFUNCTION("""COMPUTED_VALUE"""),"")</f>
        <v/>
      </c>
      <c r="D43639" s="5">
        <v>0.0</v>
      </c>
    </row>
    <row r="43640" ht="14.25" customHeight="1">
      <c r="A43640" s="5"/>
      <c r="B43640" s="5"/>
      <c r="C43640" s="5" t="str">
        <f>IFERROR(__xludf.DUMMYFUNCTION("""COMPUTED_VALUE"""),"")</f>
        <v/>
      </c>
      <c r="D43640" s="5">
        <v>0.0</v>
      </c>
    </row>
    <row r="43641" ht="14.25" customHeight="1">
      <c r="A43641" s="5"/>
      <c r="B43641" s="5"/>
      <c r="C43641" s="5" t="str">
        <f>IFERROR(__xludf.DUMMYFUNCTION("""COMPUTED_VALUE"""),"")</f>
        <v/>
      </c>
      <c r="D43641" s="5">
        <v>0.0</v>
      </c>
    </row>
    <row r="43642" ht="14.25" customHeight="1">
      <c r="A43642" s="5"/>
      <c r="B43642" s="5"/>
      <c r="C43642" s="5" t="str">
        <f>IFERROR(__xludf.DUMMYFUNCTION("""COMPUTED_VALUE"""),"")</f>
        <v/>
      </c>
      <c r="D43642" s="5">
        <v>0.0</v>
      </c>
    </row>
    <row r="43643" ht="14.25" customHeight="1">
      <c r="A43643" s="5"/>
      <c r="B43643" s="5"/>
      <c r="C43643" s="5" t="str">
        <f>IFERROR(__xludf.DUMMYFUNCTION("""COMPUTED_VALUE"""),"")</f>
        <v/>
      </c>
      <c r="D43643" s="5">
        <v>0.0</v>
      </c>
    </row>
    <row r="43644" ht="14.25" customHeight="1">
      <c r="A43644" s="5"/>
      <c r="B43644" s="5"/>
      <c r="C43644" s="5" t="str">
        <f>IFERROR(__xludf.DUMMYFUNCTION("""COMPUTED_VALUE"""),"")</f>
        <v/>
      </c>
      <c r="D43644" s="5">
        <v>0.0</v>
      </c>
    </row>
    <row r="43645" ht="14.25" customHeight="1">
      <c r="A43645" s="5"/>
      <c r="B43645" s="5"/>
      <c r="C43645" s="5" t="str">
        <f>IFERROR(__xludf.DUMMYFUNCTION("""COMPUTED_VALUE"""),"")</f>
        <v/>
      </c>
      <c r="D43645" s="5">
        <v>0.0</v>
      </c>
    </row>
    <row r="43646" ht="14.25" customHeight="1">
      <c r="A43646" s="5"/>
      <c r="B43646" s="5"/>
      <c r="C43646" s="5" t="str">
        <f>IFERROR(__xludf.DUMMYFUNCTION("""COMPUTED_VALUE"""),"")</f>
        <v/>
      </c>
      <c r="D43646" s="5">
        <v>0.0</v>
      </c>
    </row>
    <row r="43647" ht="14.25" customHeight="1">
      <c r="A43647" s="5"/>
      <c r="B43647" s="5"/>
      <c r="C43647" s="5" t="str">
        <f>IFERROR(__xludf.DUMMYFUNCTION("""COMPUTED_VALUE"""),"")</f>
        <v/>
      </c>
      <c r="D43647" s="5">
        <v>0.0</v>
      </c>
    </row>
    <row r="43648" ht="14.25" customHeight="1">
      <c r="A43648" s="5"/>
      <c r="B43648" s="5"/>
      <c r="C43648" s="5" t="str">
        <f>IFERROR(__xludf.DUMMYFUNCTION("""COMPUTED_VALUE"""),"")</f>
        <v/>
      </c>
      <c r="D43648" s="5">
        <v>0.0</v>
      </c>
    </row>
    <row r="43649" ht="14.25" customHeight="1">
      <c r="A43649" s="5"/>
      <c r="B43649" s="5"/>
      <c r="C43649" s="5" t="str">
        <f>IFERROR(__xludf.DUMMYFUNCTION("""COMPUTED_VALUE"""),"")</f>
        <v/>
      </c>
      <c r="D43649" s="5">
        <v>0.0</v>
      </c>
    </row>
    <row r="43650" ht="14.25" customHeight="1">
      <c r="A43650" s="5"/>
      <c r="B43650" s="5"/>
      <c r="C43650" s="5" t="str">
        <f>IFERROR(__xludf.DUMMYFUNCTION("""COMPUTED_VALUE"""),"")</f>
        <v/>
      </c>
      <c r="D43650" s="5">
        <v>0.0</v>
      </c>
    </row>
    <row r="43651" ht="14.25" customHeight="1">
      <c r="A43651" s="5"/>
      <c r="B43651" s="5"/>
      <c r="C43651" s="5" t="str">
        <f>IFERROR(__xludf.DUMMYFUNCTION("""COMPUTED_VALUE"""),"")</f>
        <v/>
      </c>
      <c r="D43651" s="5">
        <v>0.0</v>
      </c>
    </row>
    <row r="43652" ht="14.25" customHeight="1">
      <c r="A43652" s="5"/>
      <c r="B43652" s="5"/>
      <c r="C43652" s="5" t="str">
        <f>IFERROR(__xludf.DUMMYFUNCTION("""COMPUTED_VALUE"""),"")</f>
        <v/>
      </c>
      <c r="D43652" s="5">
        <v>0.0</v>
      </c>
    </row>
    <row r="43653" ht="14.25" customHeight="1">
      <c r="A43653" s="5"/>
      <c r="B43653" s="5"/>
      <c r="C43653" s="5" t="str">
        <f>IFERROR(__xludf.DUMMYFUNCTION("""COMPUTED_VALUE"""),"")</f>
        <v/>
      </c>
      <c r="D43653" s="5">
        <v>0.0</v>
      </c>
    </row>
    <row r="43654" ht="14.25" customHeight="1">
      <c r="A43654" s="5"/>
      <c r="B43654" s="5"/>
      <c r="C43654" s="5" t="str">
        <f>IFERROR(__xludf.DUMMYFUNCTION("""COMPUTED_VALUE"""),"")</f>
        <v/>
      </c>
      <c r="D43654" s="5">
        <v>0.0</v>
      </c>
    </row>
    <row r="43655" ht="14.25" customHeight="1">
      <c r="A43655" s="5"/>
      <c r="B43655" s="5"/>
      <c r="C43655" s="5" t="str">
        <f>IFERROR(__xludf.DUMMYFUNCTION("""COMPUTED_VALUE"""),"")</f>
        <v/>
      </c>
      <c r="D43655" s="5">
        <v>0.0</v>
      </c>
    </row>
    <row r="43656" ht="14.25" customHeight="1">
      <c r="A43656" s="5"/>
      <c r="B43656" s="5"/>
      <c r="C43656" s="5" t="str">
        <f>IFERROR(__xludf.DUMMYFUNCTION("""COMPUTED_VALUE"""),"")</f>
        <v/>
      </c>
      <c r="D43656" s="5">
        <v>0.0</v>
      </c>
    </row>
    <row r="43657" ht="14.25" customHeight="1">
      <c r="A43657" s="5"/>
      <c r="B43657" s="5"/>
      <c r="C43657" s="5" t="str">
        <f>IFERROR(__xludf.DUMMYFUNCTION("""COMPUTED_VALUE"""),"")</f>
        <v/>
      </c>
      <c r="D43657" s="5">
        <v>0.0</v>
      </c>
    </row>
    <row r="43658" ht="14.25" customHeight="1">
      <c r="A43658" s="5"/>
      <c r="B43658" s="5"/>
      <c r="C43658" s="5" t="str">
        <f>IFERROR(__xludf.DUMMYFUNCTION("""COMPUTED_VALUE"""),"")</f>
        <v/>
      </c>
      <c r="D43658" s="5">
        <v>0.0</v>
      </c>
    </row>
    <row r="43659" ht="14.25" customHeight="1">
      <c r="A43659" s="5"/>
      <c r="B43659" s="5"/>
      <c r="C43659" s="5" t="str">
        <f>IFERROR(__xludf.DUMMYFUNCTION("""COMPUTED_VALUE"""),"")</f>
        <v/>
      </c>
      <c r="D43659" s="5">
        <v>0.0</v>
      </c>
    </row>
    <row r="43660" ht="14.25" customHeight="1">
      <c r="A43660" s="5"/>
      <c r="B43660" s="5"/>
      <c r="C43660" s="5" t="str">
        <f>IFERROR(__xludf.DUMMYFUNCTION("""COMPUTED_VALUE"""),"")</f>
        <v/>
      </c>
      <c r="D43660" s="5">
        <v>0.0</v>
      </c>
    </row>
    <row r="43661" ht="14.25" customHeight="1">
      <c r="A43661" s="5"/>
      <c r="B43661" s="5"/>
      <c r="C43661" s="5" t="str">
        <f>IFERROR(__xludf.DUMMYFUNCTION("""COMPUTED_VALUE"""),"")</f>
        <v/>
      </c>
      <c r="D43661" s="5">
        <v>0.0</v>
      </c>
    </row>
    <row r="43662" ht="14.25" customHeight="1">
      <c r="A43662" s="5"/>
      <c r="B43662" s="5"/>
      <c r="C43662" s="5" t="str">
        <f>IFERROR(__xludf.DUMMYFUNCTION("""COMPUTED_VALUE"""),"")</f>
        <v/>
      </c>
      <c r="D43662" s="5">
        <v>0.0</v>
      </c>
    </row>
    <row r="43663" ht="14.25" customHeight="1">
      <c r="A43663" s="5"/>
      <c r="B43663" s="5"/>
      <c r="C43663" s="5" t="str">
        <f>IFERROR(__xludf.DUMMYFUNCTION("""COMPUTED_VALUE"""),"")</f>
        <v/>
      </c>
      <c r="D43663" s="5">
        <v>0.0</v>
      </c>
    </row>
    <row r="43664" ht="14.25" customHeight="1">
      <c r="A43664" s="5"/>
      <c r="B43664" s="5"/>
      <c r="C43664" s="5" t="str">
        <f>IFERROR(__xludf.DUMMYFUNCTION("""COMPUTED_VALUE"""),"")</f>
        <v/>
      </c>
      <c r="D43664" s="5">
        <v>0.0</v>
      </c>
    </row>
    <row r="43665" ht="14.25" customHeight="1">
      <c r="A43665" s="5"/>
      <c r="B43665" s="5"/>
      <c r="C43665" s="5" t="str">
        <f>IFERROR(__xludf.DUMMYFUNCTION("""COMPUTED_VALUE"""),"")</f>
        <v/>
      </c>
      <c r="D43665" s="5">
        <v>0.0</v>
      </c>
    </row>
    <row r="43666" ht="14.25" customHeight="1">
      <c r="A43666" s="5"/>
      <c r="B43666" s="5"/>
      <c r="C43666" s="5" t="str">
        <f>IFERROR(__xludf.DUMMYFUNCTION("""COMPUTED_VALUE"""),"")</f>
        <v/>
      </c>
      <c r="D43666" s="5">
        <v>0.0</v>
      </c>
    </row>
    <row r="43667" ht="14.25" customHeight="1">
      <c r="A43667" s="5"/>
      <c r="B43667" s="5"/>
      <c r="C43667" s="5" t="str">
        <f>IFERROR(__xludf.DUMMYFUNCTION("""COMPUTED_VALUE"""),"")</f>
        <v/>
      </c>
      <c r="D43667" s="5">
        <v>0.0</v>
      </c>
    </row>
    <row r="43668" ht="14.25" customHeight="1">
      <c r="A43668" s="5"/>
      <c r="B43668" s="5"/>
      <c r="C43668" s="5" t="str">
        <f>IFERROR(__xludf.DUMMYFUNCTION("""COMPUTED_VALUE"""),"")</f>
        <v/>
      </c>
      <c r="D43668" s="5">
        <v>0.0</v>
      </c>
    </row>
    <row r="43669" ht="14.25" customHeight="1">
      <c r="A43669" s="5"/>
      <c r="B43669" s="5"/>
      <c r="C43669" s="5" t="str">
        <f>IFERROR(__xludf.DUMMYFUNCTION("""COMPUTED_VALUE"""),"")</f>
        <v/>
      </c>
      <c r="D43669" s="5">
        <v>0.0</v>
      </c>
    </row>
    <row r="43670" ht="14.25" customHeight="1">
      <c r="A43670" s="5"/>
      <c r="B43670" s="5"/>
      <c r="C43670" s="5" t="str">
        <f>IFERROR(__xludf.DUMMYFUNCTION("""COMPUTED_VALUE"""),"")</f>
        <v/>
      </c>
      <c r="D43670" s="5">
        <v>0.0</v>
      </c>
    </row>
    <row r="43671" ht="14.25" customHeight="1">
      <c r="A43671" s="5"/>
      <c r="B43671" s="5"/>
      <c r="C43671" s="5" t="str">
        <f>IFERROR(__xludf.DUMMYFUNCTION("""COMPUTED_VALUE"""),"")</f>
        <v/>
      </c>
      <c r="D43671" s="5">
        <v>0.0</v>
      </c>
    </row>
    <row r="43672" ht="14.25" customHeight="1">
      <c r="A43672" s="5"/>
      <c r="B43672" s="5"/>
      <c r="C43672" s="5" t="str">
        <f>IFERROR(__xludf.DUMMYFUNCTION("""COMPUTED_VALUE"""),"")</f>
        <v/>
      </c>
      <c r="D43672" s="5">
        <v>0.0</v>
      </c>
    </row>
    <row r="43673" ht="14.25" customHeight="1">
      <c r="A43673" s="5"/>
      <c r="B43673" s="5"/>
      <c r="C43673" s="5" t="str">
        <f>IFERROR(__xludf.DUMMYFUNCTION("""COMPUTED_VALUE"""),"")</f>
        <v/>
      </c>
      <c r="D43673" s="5">
        <v>0.0</v>
      </c>
    </row>
    <row r="43674" ht="14.25" customHeight="1">
      <c r="A43674" s="5"/>
      <c r="B43674" s="5"/>
      <c r="C43674" s="5" t="str">
        <f>IFERROR(__xludf.DUMMYFUNCTION("""COMPUTED_VALUE"""),"")</f>
        <v/>
      </c>
      <c r="D43674" s="5">
        <v>0.0</v>
      </c>
    </row>
    <row r="43675" ht="14.25" customHeight="1">
      <c r="A43675" s="5"/>
      <c r="B43675" s="5"/>
      <c r="C43675" s="5" t="str">
        <f>IFERROR(__xludf.DUMMYFUNCTION("""COMPUTED_VALUE"""),"")</f>
        <v/>
      </c>
      <c r="D43675" s="5">
        <v>0.0</v>
      </c>
    </row>
    <row r="43676" ht="14.25" customHeight="1">
      <c r="A43676" s="5"/>
      <c r="B43676" s="5"/>
      <c r="C43676" s="5" t="str">
        <f>IFERROR(__xludf.DUMMYFUNCTION("""COMPUTED_VALUE"""),"")</f>
        <v/>
      </c>
      <c r="D43676" s="5">
        <v>0.0</v>
      </c>
    </row>
    <row r="43677" ht="14.25" customHeight="1">
      <c r="A43677" s="5"/>
      <c r="B43677" s="5"/>
      <c r="C43677" s="5" t="str">
        <f>IFERROR(__xludf.DUMMYFUNCTION("""COMPUTED_VALUE"""),"")</f>
        <v/>
      </c>
      <c r="D43677" s="5">
        <v>0.0</v>
      </c>
    </row>
    <row r="43678" ht="14.25" customHeight="1">
      <c r="A43678" s="5"/>
      <c r="B43678" s="5"/>
      <c r="C43678" s="5" t="str">
        <f>IFERROR(__xludf.DUMMYFUNCTION("""COMPUTED_VALUE"""),"")</f>
        <v/>
      </c>
      <c r="D43678" s="5">
        <v>0.0</v>
      </c>
    </row>
    <row r="43679" ht="14.25" customHeight="1">
      <c r="A43679" s="5"/>
      <c r="B43679" s="5"/>
      <c r="C43679" s="5" t="str">
        <f>IFERROR(__xludf.DUMMYFUNCTION("""COMPUTED_VALUE"""),"")</f>
        <v/>
      </c>
      <c r="D43679" s="5">
        <v>0.0</v>
      </c>
    </row>
    <row r="43680" ht="14.25" customHeight="1">
      <c r="A43680" s="5"/>
      <c r="B43680" s="5"/>
      <c r="C43680" s="5" t="str">
        <f>IFERROR(__xludf.DUMMYFUNCTION("""COMPUTED_VALUE"""),"")</f>
        <v/>
      </c>
      <c r="D43680" s="5">
        <v>0.0</v>
      </c>
    </row>
    <row r="43681" ht="14.25" customHeight="1">
      <c r="A43681" s="5"/>
      <c r="B43681" s="5"/>
      <c r="C43681" s="5" t="str">
        <f>IFERROR(__xludf.DUMMYFUNCTION("""COMPUTED_VALUE"""),"")</f>
        <v/>
      </c>
      <c r="D43681" s="5">
        <v>0.0</v>
      </c>
    </row>
    <row r="43682" ht="14.25" customHeight="1">
      <c r="A43682" s="5"/>
      <c r="B43682" s="5"/>
      <c r="C43682" s="5" t="str">
        <f>IFERROR(__xludf.DUMMYFUNCTION("""COMPUTED_VALUE"""),"")</f>
        <v/>
      </c>
      <c r="D43682" s="5">
        <v>0.0</v>
      </c>
    </row>
    <row r="43683" ht="14.25" customHeight="1">
      <c r="A43683" s="5"/>
      <c r="B43683" s="5"/>
      <c r="C43683" s="5" t="str">
        <f>IFERROR(__xludf.DUMMYFUNCTION("""COMPUTED_VALUE"""),"")</f>
        <v/>
      </c>
      <c r="D43683" s="5">
        <v>0.0</v>
      </c>
    </row>
    <row r="43684" ht="14.25" customHeight="1">
      <c r="A43684" s="5"/>
      <c r="B43684" s="5"/>
      <c r="C43684" s="5" t="str">
        <f>IFERROR(__xludf.DUMMYFUNCTION("""COMPUTED_VALUE"""),"")</f>
        <v/>
      </c>
      <c r="D43684" s="5">
        <v>0.0</v>
      </c>
    </row>
    <row r="43685" ht="14.25" customHeight="1">
      <c r="A43685" s="5"/>
      <c r="B43685" s="5"/>
      <c r="C43685" s="5" t="str">
        <f>IFERROR(__xludf.DUMMYFUNCTION("""COMPUTED_VALUE"""),"")</f>
        <v/>
      </c>
      <c r="D43685" s="5">
        <v>0.0</v>
      </c>
    </row>
    <row r="43686" ht="14.25" customHeight="1">
      <c r="A43686" s="5"/>
      <c r="B43686" s="5"/>
      <c r="C43686" s="5" t="str">
        <f>IFERROR(__xludf.DUMMYFUNCTION("""COMPUTED_VALUE"""),"")</f>
        <v/>
      </c>
      <c r="D43686" s="5">
        <v>0.0</v>
      </c>
    </row>
    <row r="43687" ht="14.25" customHeight="1">
      <c r="A43687" s="5"/>
      <c r="B43687" s="5"/>
      <c r="C43687" s="5" t="str">
        <f>IFERROR(__xludf.DUMMYFUNCTION("""COMPUTED_VALUE"""),"")</f>
        <v/>
      </c>
      <c r="D43687" s="5">
        <v>0.0</v>
      </c>
    </row>
    <row r="43688" ht="14.25" customHeight="1">
      <c r="A43688" s="5"/>
      <c r="B43688" s="5"/>
      <c r="C43688" s="5" t="str">
        <f>IFERROR(__xludf.DUMMYFUNCTION("""COMPUTED_VALUE"""),"")</f>
        <v/>
      </c>
      <c r="D43688" s="5">
        <v>0.0</v>
      </c>
    </row>
    <row r="43689" ht="14.25" customHeight="1">
      <c r="A43689" s="5"/>
      <c r="B43689" s="5"/>
      <c r="C43689" s="5" t="str">
        <f>IFERROR(__xludf.DUMMYFUNCTION("""COMPUTED_VALUE"""),"")</f>
        <v/>
      </c>
      <c r="D43689" s="5">
        <v>0.0</v>
      </c>
    </row>
    <row r="43690" ht="14.25" customHeight="1">
      <c r="A43690" s="5"/>
      <c r="B43690" s="5"/>
      <c r="C43690" s="5" t="str">
        <f>IFERROR(__xludf.DUMMYFUNCTION("""COMPUTED_VALUE"""),"")</f>
        <v/>
      </c>
      <c r="D43690" s="5">
        <v>0.0</v>
      </c>
    </row>
    <row r="43691" ht="14.25" customHeight="1">
      <c r="A43691" s="5"/>
      <c r="B43691" s="5"/>
      <c r="C43691" s="5" t="str">
        <f>IFERROR(__xludf.DUMMYFUNCTION("""COMPUTED_VALUE"""),"")</f>
        <v/>
      </c>
      <c r="D43691" s="5">
        <v>0.0</v>
      </c>
    </row>
    <row r="43692" ht="14.25" customHeight="1">
      <c r="A43692" s="5"/>
      <c r="B43692" s="5"/>
      <c r="C43692" s="5" t="str">
        <f>IFERROR(__xludf.DUMMYFUNCTION("""COMPUTED_VALUE"""),"")</f>
        <v/>
      </c>
      <c r="D43692" s="5">
        <v>0.0</v>
      </c>
    </row>
    <row r="43693" ht="14.25" customHeight="1">
      <c r="A43693" s="5"/>
      <c r="B43693" s="5"/>
      <c r="C43693" s="5" t="str">
        <f>IFERROR(__xludf.DUMMYFUNCTION("""COMPUTED_VALUE"""),"")</f>
        <v/>
      </c>
      <c r="D43693" s="5">
        <v>0.0</v>
      </c>
    </row>
    <row r="43694" ht="14.25" customHeight="1">
      <c r="A43694" s="5"/>
      <c r="B43694" s="5"/>
      <c r="C43694" s="5" t="str">
        <f>IFERROR(__xludf.DUMMYFUNCTION("""COMPUTED_VALUE"""),"")</f>
        <v/>
      </c>
      <c r="D43694" s="5">
        <v>0.0</v>
      </c>
    </row>
    <row r="43695" ht="14.25" customHeight="1">
      <c r="A43695" s="5"/>
      <c r="B43695" s="5"/>
      <c r="C43695" s="5" t="str">
        <f>IFERROR(__xludf.DUMMYFUNCTION("""COMPUTED_VALUE"""),"")</f>
        <v/>
      </c>
      <c r="D43695" s="5">
        <v>0.0</v>
      </c>
    </row>
    <row r="43696" ht="14.25" customHeight="1">
      <c r="A43696" s="5"/>
      <c r="B43696" s="5"/>
      <c r="C43696" s="5" t="str">
        <f>IFERROR(__xludf.DUMMYFUNCTION("""COMPUTED_VALUE"""),"")</f>
        <v/>
      </c>
      <c r="D43696" s="5">
        <v>0.0</v>
      </c>
    </row>
    <row r="43697" ht="14.25" customHeight="1">
      <c r="A43697" s="5"/>
      <c r="B43697" s="5"/>
      <c r="C43697" s="5" t="str">
        <f>IFERROR(__xludf.DUMMYFUNCTION("""COMPUTED_VALUE"""),"")</f>
        <v/>
      </c>
      <c r="D43697" s="5">
        <v>0.0</v>
      </c>
    </row>
    <row r="43698" ht="14.25" customHeight="1">
      <c r="A43698" s="5"/>
      <c r="B43698" s="5"/>
      <c r="C43698" s="5" t="str">
        <f>IFERROR(__xludf.DUMMYFUNCTION("""COMPUTED_VALUE"""),"")</f>
        <v/>
      </c>
      <c r="D43698" s="5">
        <v>0.0</v>
      </c>
    </row>
    <row r="43699" ht="14.25" customHeight="1">
      <c r="A43699" s="5"/>
      <c r="B43699" s="5"/>
      <c r="C43699" s="5" t="str">
        <f>IFERROR(__xludf.DUMMYFUNCTION("""COMPUTED_VALUE"""),"")</f>
        <v/>
      </c>
      <c r="D43699" s="5">
        <v>0.0</v>
      </c>
    </row>
    <row r="43700" ht="14.25" customHeight="1">
      <c r="A43700" s="5"/>
      <c r="B43700" s="5"/>
      <c r="C43700" s="5" t="str">
        <f>IFERROR(__xludf.DUMMYFUNCTION("""COMPUTED_VALUE"""),"")</f>
        <v/>
      </c>
      <c r="D43700" s="5">
        <v>0.0</v>
      </c>
    </row>
    <row r="43701" ht="14.25" customHeight="1">
      <c r="A43701" s="5"/>
      <c r="B43701" s="5"/>
      <c r="C43701" s="5" t="str">
        <f>IFERROR(__xludf.DUMMYFUNCTION("""COMPUTED_VALUE"""),"")</f>
        <v/>
      </c>
      <c r="D43701" s="5">
        <v>0.0</v>
      </c>
    </row>
    <row r="43702" ht="14.25" customHeight="1">
      <c r="A43702" s="5"/>
      <c r="B43702" s="5"/>
      <c r="C43702" s="5" t="str">
        <f>IFERROR(__xludf.DUMMYFUNCTION("""COMPUTED_VALUE"""),"")</f>
        <v/>
      </c>
      <c r="D43702" s="5">
        <v>0.0</v>
      </c>
    </row>
    <row r="43703" ht="14.25" customHeight="1">
      <c r="A43703" s="5"/>
      <c r="B43703" s="5"/>
      <c r="C43703" s="5" t="str">
        <f>IFERROR(__xludf.DUMMYFUNCTION("""COMPUTED_VALUE"""),"")</f>
        <v/>
      </c>
      <c r="D43703" s="5">
        <v>0.0</v>
      </c>
    </row>
    <row r="43704" ht="14.25" customHeight="1">
      <c r="A43704" s="5"/>
      <c r="B43704" s="5"/>
      <c r="C43704" s="5" t="str">
        <f>IFERROR(__xludf.DUMMYFUNCTION("""COMPUTED_VALUE"""),"")</f>
        <v/>
      </c>
      <c r="D43704" s="5">
        <v>0.0</v>
      </c>
    </row>
    <row r="43705" ht="14.25" customHeight="1">
      <c r="A43705" s="5"/>
      <c r="B43705" s="5"/>
      <c r="C43705" s="5" t="str">
        <f>IFERROR(__xludf.DUMMYFUNCTION("""COMPUTED_VALUE"""),"")</f>
        <v/>
      </c>
      <c r="D43705" s="5">
        <v>0.0</v>
      </c>
    </row>
    <row r="43706" ht="14.25" customHeight="1">
      <c r="A43706" s="5"/>
      <c r="B43706" s="5"/>
      <c r="C43706" s="5" t="str">
        <f>IFERROR(__xludf.DUMMYFUNCTION("""COMPUTED_VALUE"""),"")</f>
        <v/>
      </c>
      <c r="D43706" s="5">
        <v>0.0</v>
      </c>
    </row>
    <row r="43707" ht="14.25" customHeight="1">
      <c r="A43707" s="5"/>
      <c r="B43707" s="5"/>
      <c r="C43707" s="5" t="str">
        <f>IFERROR(__xludf.DUMMYFUNCTION("""COMPUTED_VALUE"""),"")</f>
        <v/>
      </c>
      <c r="D43707" s="5">
        <v>0.0</v>
      </c>
    </row>
    <row r="43708" ht="14.25" customHeight="1">
      <c r="A43708" s="5"/>
      <c r="B43708" s="5"/>
      <c r="C43708" s="5" t="str">
        <f>IFERROR(__xludf.DUMMYFUNCTION("""COMPUTED_VALUE"""),"")</f>
        <v/>
      </c>
      <c r="D43708" s="5">
        <v>0.0</v>
      </c>
    </row>
    <row r="43709" ht="14.25" customHeight="1">
      <c r="A43709" s="5"/>
      <c r="B43709" s="5"/>
      <c r="C43709" s="5" t="str">
        <f>IFERROR(__xludf.DUMMYFUNCTION("""COMPUTED_VALUE"""),"")</f>
        <v/>
      </c>
      <c r="D43709" s="5">
        <v>0.0</v>
      </c>
    </row>
    <row r="43710" ht="14.25" customHeight="1">
      <c r="A43710" s="5"/>
      <c r="B43710" s="5"/>
      <c r="C43710" s="5" t="str">
        <f>IFERROR(__xludf.DUMMYFUNCTION("""COMPUTED_VALUE"""),"")</f>
        <v/>
      </c>
      <c r="D43710" s="5">
        <v>0.0</v>
      </c>
    </row>
    <row r="43711" ht="14.25" customHeight="1">
      <c r="A43711" s="5"/>
      <c r="B43711" s="5"/>
      <c r="C43711" s="5" t="str">
        <f>IFERROR(__xludf.DUMMYFUNCTION("""COMPUTED_VALUE"""),"")</f>
        <v/>
      </c>
      <c r="D43711" s="5">
        <v>0.0</v>
      </c>
    </row>
    <row r="43712" ht="14.25" customHeight="1">
      <c r="A43712" s="5"/>
      <c r="B43712" s="5"/>
      <c r="C43712" s="5" t="str">
        <f>IFERROR(__xludf.DUMMYFUNCTION("""COMPUTED_VALUE"""),"")</f>
        <v/>
      </c>
      <c r="D43712" s="5">
        <v>0.0</v>
      </c>
    </row>
    <row r="43713" ht="14.25" customHeight="1">
      <c r="A43713" s="5"/>
      <c r="B43713" s="5"/>
      <c r="C43713" s="5" t="str">
        <f>IFERROR(__xludf.DUMMYFUNCTION("""COMPUTED_VALUE"""),"")</f>
        <v/>
      </c>
      <c r="D43713" s="5">
        <v>0.0</v>
      </c>
    </row>
    <row r="43714" ht="14.25" customHeight="1">
      <c r="A43714" s="5"/>
      <c r="B43714" s="5"/>
      <c r="C43714" s="5" t="str">
        <f>IFERROR(__xludf.DUMMYFUNCTION("""COMPUTED_VALUE"""),"")</f>
        <v/>
      </c>
      <c r="D43714" s="5">
        <v>0.0</v>
      </c>
    </row>
    <row r="43715" ht="14.25" customHeight="1">
      <c r="A43715" s="5"/>
      <c r="B43715" s="5"/>
      <c r="C43715" s="5" t="str">
        <f>IFERROR(__xludf.DUMMYFUNCTION("""COMPUTED_VALUE"""),"")</f>
        <v/>
      </c>
      <c r="D43715" s="5">
        <v>0.0</v>
      </c>
    </row>
    <row r="43716" ht="14.25" customHeight="1">
      <c r="A43716" s="5"/>
      <c r="B43716" s="5"/>
      <c r="C43716" s="5" t="str">
        <f>IFERROR(__xludf.DUMMYFUNCTION("""COMPUTED_VALUE"""),"")</f>
        <v/>
      </c>
      <c r="D43716" s="5">
        <v>0.0</v>
      </c>
    </row>
    <row r="43717" ht="14.25" customHeight="1">
      <c r="A43717" s="5"/>
      <c r="B43717" s="5"/>
      <c r="C43717" s="5" t="str">
        <f>IFERROR(__xludf.DUMMYFUNCTION("""COMPUTED_VALUE"""),"")</f>
        <v/>
      </c>
      <c r="D43717" s="5">
        <v>0.0</v>
      </c>
    </row>
    <row r="43718" ht="14.25" customHeight="1">
      <c r="A43718" s="5"/>
      <c r="B43718" s="5"/>
      <c r="C43718" s="5" t="str">
        <f>IFERROR(__xludf.DUMMYFUNCTION("""COMPUTED_VALUE"""),"")</f>
        <v/>
      </c>
      <c r="D43718" s="5">
        <v>0.0</v>
      </c>
    </row>
    <row r="43719" ht="14.25" customHeight="1">
      <c r="A43719" s="5"/>
      <c r="B43719" s="5"/>
      <c r="C43719" s="5" t="str">
        <f>IFERROR(__xludf.DUMMYFUNCTION("""COMPUTED_VALUE"""),"")</f>
        <v/>
      </c>
      <c r="D43719" s="5">
        <v>0.0</v>
      </c>
    </row>
    <row r="43720" ht="14.25" customHeight="1">
      <c r="A43720" s="5"/>
      <c r="B43720" s="5"/>
      <c r="C43720" s="5" t="str">
        <f>IFERROR(__xludf.DUMMYFUNCTION("""COMPUTED_VALUE"""),"")</f>
        <v/>
      </c>
      <c r="D43720" s="5">
        <v>0.0</v>
      </c>
    </row>
    <row r="43721" ht="14.25" customHeight="1">
      <c r="A43721" s="5"/>
      <c r="B43721" s="5"/>
      <c r="C43721" s="5" t="str">
        <f>IFERROR(__xludf.DUMMYFUNCTION("""COMPUTED_VALUE"""),"")</f>
        <v/>
      </c>
      <c r="D43721" s="5">
        <v>0.0</v>
      </c>
    </row>
    <row r="43722" ht="14.25" customHeight="1">
      <c r="A43722" s="5"/>
      <c r="B43722" s="5"/>
      <c r="C43722" s="5" t="str">
        <f>IFERROR(__xludf.DUMMYFUNCTION("""COMPUTED_VALUE"""),"")</f>
        <v/>
      </c>
      <c r="D43722" s="5">
        <v>0.0</v>
      </c>
    </row>
    <row r="43723" ht="14.25" customHeight="1">
      <c r="A43723" s="5"/>
      <c r="B43723" s="5"/>
      <c r="C43723" s="5" t="str">
        <f>IFERROR(__xludf.DUMMYFUNCTION("""COMPUTED_VALUE"""),"")</f>
        <v/>
      </c>
      <c r="D43723" s="5">
        <v>0.0</v>
      </c>
    </row>
    <row r="43724" ht="14.25" customHeight="1">
      <c r="A43724" s="5"/>
      <c r="B43724" s="5"/>
      <c r="C43724" s="5" t="str">
        <f>IFERROR(__xludf.DUMMYFUNCTION("""COMPUTED_VALUE"""),"")</f>
        <v/>
      </c>
      <c r="D43724" s="5">
        <v>0.0</v>
      </c>
    </row>
    <row r="43725" ht="14.25" customHeight="1">
      <c r="A43725" s="5"/>
      <c r="B43725" s="5"/>
      <c r="C43725" s="5" t="str">
        <f>IFERROR(__xludf.DUMMYFUNCTION("""COMPUTED_VALUE"""),"")</f>
        <v/>
      </c>
      <c r="D43725" s="5">
        <v>0.0</v>
      </c>
    </row>
    <row r="43726" ht="14.25" customHeight="1">
      <c r="A43726" s="5"/>
      <c r="B43726" s="5"/>
      <c r="C43726" s="5" t="str">
        <f>IFERROR(__xludf.DUMMYFUNCTION("""COMPUTED_VALUE"""),"")</f>
        <v/>
      </c>
      <c r="D43726" s="5">
        <v>0.0</v>
      </c>
    </row>
    <row r="43727" ht="14.25" customHeight="1">
      <c r="A43727" s="5"/>
      <c r="B43727" s="5"/>
      <c r="C43727" s="5" t="str">
        <f>IFERROR(__xludf.DUMMYFUNCTION("""COMPUTED_VALUE"""),"")</f>
        <v/>
      </c>
      <c r="D43727" s="5">
        <v>0.0</v>
      </c>
    </row>
    <row r="43728" ht="14.25" customHeight="1">
      <c r="A43728" s="5"/>
      <c r="B43728" s="5"/>
      <c r="C43728" s="5" t="str">
        <f>IFERROR(__xludf.DUMMYFUNCTION("""COMPUTED_VALUE"""),"")</f>
        <v/>
      </c>
      <c r="D43728" s="5">
        <v>0.0</v>
      </c>
    </row>
    <row r="43729" ht="14.25" customHeight="1">
      <c r="A43729" s="5"/>
      <c r="B43729" s="5"/>
      <c r="C43729" s="5" t="str">
        <f>IFERROR(__xludf.DUMMYFUNCTION("""COMPUTED_VALUE"""),"")</f>
        <v/>
      </c>
      <c r="D43729" s="5">
        <v>0.0</v>
      </c>
    </row>
    <row r="43730" ht="14.25" customHeight="1">
      <c r="A43730" s="5"/>
      <c r="B43730" s="5"/>
      <c r="C43730" s="5" t="str">
        <f>IFERROR(__xludf.DUMMYFUNCTION("""COMPUTED_VALUE"""),"")</f>
        <v/>
      </c>
      <c r="D43730" s="5">
        <v>0.0</v>
      </c>
    </row>
    <row r="43731" ht="14.25" customHeight="1">
      <c r="A43731" s="5"/>
      <c r="B43731" s="5"/>
      <c r="C43731" s="5" t="str">
        <f>IFERROR(__xludf.DUMMYFUNCTION("""COMPUTED_VALUE"""),"")</f>
        <v/>
      </c>
      <c r="D43731" s="5">
        <v>0.0</v>
      </c>
    </row>
    <row r="43732" ht="14.25" customHeight="1">
      <c r="A43732" s="5"/>
      <c r="B43732" s="5"/>
      <c r="C43732" s="5" t="str">
        <f>IFERROR(__xludf.DUMMYFUNCTION("""COMPUTED_VALUE"""),"")</f>
        <v/>
      </c>
      <c r="D43732" s="5">
        <v>0.0</v>
      </c>
    </row>
    <row r="43733" ht="14.25" customHeight="1">
      <c r="A43733" s="5"/>
      <c r="B43733" s="5"/>
      <c r="C43733" s="5" t="str">
        <f>IFERROR(__xludf.DUMMYFUNCTION("""COMPUTED_VALUE"""),"")</f>
        <v/>
      </c>
      <c r="D43733" s="5">
        <v>0.0</v>
      </c>
    </row>
    <row r="43734" ht="14.25" customHeight="1">
      <c r="A43734" s="5"/>
      <c r="B43734" s="5"/>
      <c r="C43734" s="5" t="str">
        <f>IFERROR(__xludf.DUMMYFUNCTION("""COMPUTED_VALUE"""),"")</f>
        <v/>
      </c>
      <c r="D43734" s="5">
        <v>0.0</v>
      </c>
    </row>
    <row r="43735" ht="14.25" customHeight="1">
      <c r="A43735" s="5"/>
      <c r="B43735" s="5"/>
      <c r="C43735" s="5" t="str">
        <f>IFERROR(__xludf.DUMMYFUNCTION("""COMPUTED_VALUE"""),"")</f>
        <v/>
      </c>
      <c r="D43735" s="5">
        <v>0.0</v>
      </c>
    </row>
    <row r="43736" ht="14.25" customHeight="1">
      <c r="A43736" s="5"/>
      <c r="B43736" s="5"/>
      <c r="C43736" s="5" t="str">
        <f>IFERROR(__xludf.DUMMYFUNCTION("""COMPUTED_VALUE"""),"")</f>
        <v/>
      </c>
      <c r="D43736" s="5">
        <v>0.0</v>
      </c>
    </row>
    <row r="43737" ht="14.25" customHeight="1">
      <c r="A43737" s="5"/>
      <c r="B43737" s="5"/>
      <c r="C43737" s="5" t="str">
        <f>IFERROR(__xludf.DUMMYFUNCTION("""COMPUTED_VALUE"""),"")</f>
        <v/>
      </c>
      <c r="D43737" s="5">
        <v>0.0</v>
      </c>
    </row>
    <row r="43738" ht="14.25" customHeight="1">
      <c r="A43738" s="5"/>
      <c r="B43738" s="5"/>
      <c r="C43738" s="5" t="str">
        <f>IFERROR(__xludf.DUMMYFUNCTION("""COMPUTED_VALUE"""),"")</f>
        <v/>
      </c>
      <c r="D43738" s="5">
        <v>0.0</v>
      </c>
    </row>
    <row r="43739" ht="14.25" customHeight="1">
      <c r="A43739" s="5"/>
      <c r="B43739" s="5"/>
      <c r="C43739" s="5" t="str">
        <f>IFERROR(__xludf.DUMMYFUNCTION("""COMPUTED_VALUE"""),"")</f>
        <v/>
      </c>
      <c r="D43739" s="5">
        <v>0.0</v>
      </c>
    </row>
    <row r="43740" ht="14.25" customHeight="1">
      <c r="A43740" s="5"/>
      <c r="B43740" s="5"/>
      <c r="C43740" s="5" t="str">
        <f>IFERROR(__xludf.DUMMYFUNCTION("""COMPUTED_VALUE"""),"")</f>
        <v/>
      </c>
      <c r="D43740" s="5">
        <v>0.0</v>
      </c>
    </row>
    <row r="43741" ht="14.25" customHeight="1">
      <c r="A43741" s="5"/>
      <c r="B43741" s="5"/>
      <c r="C43741" s="5" t="str">
        <f>IFERROR(__xludf.DUMMYFUNCTION("""COMPUTED_VALUE"""),"")</f>
        <v/>
      </c>
      <c r="D43741" s="5">
        <v>0.0</v>
      </c>
    </row>
    <row r="43742" ht="14.25" customHeight="1">
      <c r="A43742" s="5"/>
      <c r="B43742" s="5"/>
      <c r="C43742" s="5" t="str">
        <f>IFERROR(__xludf.DUMMYFUNCTION("""COMPUTED_VALUE"""),"")</f>
        <v/>
      </c>
      <c r="D43742" s="5">
        <v>0.0</v>
      </c>
    </row>
    <row r="43743" ht="14.25" customHeight="1">
      <c r="A43743" s="5"/>
      <c r="B43743" s="5"/>
      <c r="C43743" s="5" t="str">
        <f>IFERROR(__xludf.DUMMYFUNCTION("""COMPUTED_VALUE"""),"")</f>
        <v/>
      </c>
      <c r="D43743" s="5">
        <v>0.0</v>
      </c>
    </row>
    <row r="43744" ht="14.25" customHeight="1">
      <c r="A43744" s="5"/>
      <c r="B43744" s="5"/>
      <c r="C43744" s="5" t="str">
        <f>IFERROR(__xludf.DUMMYFUNCTION("""COMPUTED_VALUE"""),"")</f>
        <v/>
      </c>
      <c r="D43744" s="5">
        <v>0.0</v>
      </c>
    </row>
    <row r="43745" ht="14.25" customHeight="1">
      <c r="A43745" s="5"/>
      <c r="B43745" s="5"/>
      <c r="C43745" s="5" t="str">
        <f>IFERROR(__xludf.DUMMYFUNCTION("""COMPUTED_VALUE"""),"")</f>
        <v/>
      </c>
      <c r="D43745" s="5">
        <v>0.0</v>
      </c>
    </row>
    <row r="43746" ht="14.25" customHeight="1">
      <c r="A43746" s="5"/>
      <c r="B43746" s="5"/>
      <c r="C43746" s="5" t="str">
        <f>IFERROR(__xludf.DUMMYFUNCTION("""COMPUTED_VALUE"""),"")</f>
        <v/>
      </c>
      <c r="D43746" s="5">
        <v>0.0</v>
      </c>
    </row>
    <row r="43747" ht="14.25" customHeight="1">
      <c r="A43747" s="5"/>
      <c r="B43747" s="5"/>
      <c r="C43747" s="5" t="str">
        <f>IFERROR(__xludf.DUMMYFUNCTION("""COMPUTED_VALUE"""),"")</f>
        <v/>
      </c>
      <c r="D43747" s="5">
        <v>0.0</v>
      </c>
    </row>
    <row r="43748" ht="14.25" customHeight="1">
      <c r="A43748" s="5"/>
      <c r="B43748" s="5"/>
      <c r="C43748" s="5" t="str">
        <f>IFERROR(__xludf.DUMMYFUNCTION("""COMPUTED_VALUE"""),"")</f>
        <v/>
      </c>
      <c r="D43748" s="5">
        <v>0.0</v>
      </c>
    </row>
    <row r="43749" ht="14.25" customHeight="1">
      <c r="A43749" s="5"/>
      <c r="B43749" s="5"/>
      <c r="C43749" s="5" t="str">
        <f>IFERROR(__xludf.DUMMYFUNCTION("""COMPUTED_VALUE"""),"")</f>
        <v/>
      </c>
      <c r="D43749" s="5">
        <v>0.0</v>
      </c>
    </row>
    <row r="43750" ht="14.25" customHeight="1">
      <c r="A43750" s="5"/>
      <c r="B43750" s="5"/>
      <c r="C43750" s="5" t="str">
        <f>IFERROR(__xludf.DUMMYFUNCTION("""COMPUTED_VALUE"""),"")</f>
        <v/>
      </c>
      <c r="D43750" s="5">
        <v>0.0</v>
      </c>
    </row>
    <row r="43751" ht="14.25" customHeight="1">
      <c r="A43751" s="5"/>
      <c r="B43751" s="5"/>
      <c r="C43751" s="5" t="str">
        <f>IFERROR(__xludf.DUMMYFUNCTION("""COMPUTED_VALUE"""),"")</f>
        <v/>
      </c>
      <c r="D43751" s="5">
        <v>0.0</v>
      </c>
    </row>
    <row r="43752" ht="14.25" customHeight="1">
      <c r="A43752" s="5"/>
      <c r="B43752" s="5"/>
      <c r="C43752" s="5" t="str">
        <f>IFERROR(__xludf.DUMMYFUNCTION("""COMPUTED_VALUE"""),"")</f>
        <v/>
      </c>
      <c r="D43752" s="5">
        <v>0.0</v>
      </c>
    </row>
    <row r="43753" ht="14.25" customHeight="1">
      <c r="A43753" s="5"/>
      <c r="B43753" s="5"/>
      <c r="C43753" s="5" t="str">
        <f>IFERROR(__xludf.DUMMYFUNCTION("""COMPUTED_VALUE"""),"")</f>
        <v/>
      </c>
      <c r="D43753" s="5">
        <v>0.0</v>
      </c>
    </row>
    <row r="43754" ht="14.25" customHeight="1">
      <c r="A43754" s="5"/>
      <c r="B43754" s="5"/>
      <c r="C43754" s="5" t="str">
        <f>IFERROR(__xludf.DUMMYFUNCTION("""COMPUTED_VALUE"""),"")</f>
        <v/>
      </c>
      <c r="D43754" s="5">
        <v>0.0</v>
      </c>
    </row>
    <row r="43755" ht="14.25" customHeight="1">
      <c r="A43755" s="5"/>
      <c r="B43755" s="5"/>
      <c r="C43755" s="5" t="str">
        <f>IFERROR(__xludf.DUMMYFUNCTION("""COMPUTED_VALUE"""),"")</f>
        <v/>
      </c>
      <c r="D43755" s="5">
        <v>0.0</v>
      </c>
    </row>
    <row r="43756" ht="14.25" customHeight="1">
      <c r="A43756" s="5"/>
      <c r="B43756" s="5"/>
      <c r="C43756" s="5" t="str">
        <f>IFERROR(__xludf.DUMMYFUNCTION("""COMPUTED_VALUE"""),"")</f>
        <v/>
      </c>
      <c r="D43756" s="5">
        <v>0.0</v>
      </c>
    </row>
    <row r="43757" ht="14.25" customHeight="1">
      <c r="A43757" s="5"/>
      <c r="B43757" s="5"/>
      <c r="C43757" s="5" t="str">
        <f>IFERROR(__xludf.DUMMYFUNCTION("""COMPUTED_VALUE"""),"")</f>
        <v/>
      </c>
      <c r="D43757" s="5">
        <v>0.0</v>
      </c>
    </row>
    <row r="43758" ht="14.25" customHeight="1">
      <c r="A43758" s="5"/>
      <c r="B43758" s="5"/>
      <c r="C43758" s="5" t="str">
        <f>IFERROR(__xludf.DUMMYFUNCTION("""COMPUTED_VALUE"""),"")</f>
        <v/>
      </c>
      <c r="D43758" s="5">
        <v>0.0</v>
      </c>
    </row>
    <row r="43759" ht="14.25" customHeight="1">
      <c r="A43759" s="5"/>
      <c r="B43759" s="5"/>
      <c r="C43759" s="5" t="str">
        <f>IFERROR(__xludf.DUMMYFUNCTION("""COMPUTED_VALUE"""),"")</f>
        <v/>
      </c>
      <c r="D43759" s="5">
        <v>0.0</v>
      </c>
    </row>
    <row r="43760" ht="14.25" customHeight="1">
      <c r="A43760" s="5"/>
      <c r="B43760" s="5"/>
      <c r="C43760" s="5" t="str">
        <f>IFERROR(__xludf.DUMMYFUNCTION("""COMPUTED_VALUE"""),"")</f>
        <v/>
      </c>
      <c r="D43760" s="5">
        <v>0.0</v>
      </c>
    </row>
    <row r="43761" ht="14.25" customHeight="1">
      <c r="A43761" s="5"/>
      <c r="B43761" s="5"/>
      <c r="C43761" s="5" t="str">
        <f>IFERROR(__xludf.DUMMYFUNCTION("""COMPUTED_VALUE"""),"")</f>
        <v/>
      </c>
      <c r="D43761" s="5">
        <v>0.0</v>
      </c>
    </row>
    <row r="43762" ht="14.25" customHeight="1">
      <c r="A43762" s="5"/>
      <c r="B43762" s="5"/>
      <c r="C43762" s="5" t="str">
        <f>IFERROR(__xludf.DUMMYFUNCTION("""COMPUTED_VALUE"""),"")</f>
        <v/>
      </c>
      <c r="D43762" s="5">
        <v>0.0</v>
      </c>
    </row>
    <row r="43763" ht="14.25" customHeight="1">
      <c r="A43763" s="5"/>
      <c r="B43763" s="5"/>
      <c r="C43763" s="5" t="str">
        <f>IFERROR(__xludf.DUMMYFUNCTION("""COMPUTED_VALUE"""),"")</f>
        <v/>
      </c>
      <c r="D43763" s="5">
        <v>0.0</v>
      </c>
    </row>
    <row r="43764" ht="14.25" customHeight="1">
      <c r="A43764" s="5"/>
      <c r="B43764" s="5"/>
      <c r="C43764" s="5" t="str">
        <f>IFERROR(__xludf.DUMMYFUNCTION("""COMPUTED_VALUE"""),"")</f>
        <v/>
      </c>
      <c r="D43764" s="5">
        <v>0.0</v>
      </c>
    </row>
    <row r="43765" ht="14.25" customHeight="1">
      <c r="A43765" s="5"/>
      <c r="B43765" s="5"/>
      <c r="C43765" s="5" t="str">
        <f>IFERROR(__xludf.DUMMYFUNCTION("""COMPUTED_VALUE"""),"")</f>
        <v/>
      </c>
      <c r="D43765" s="5">
        <v>0.0</v>
      </c>
    </row>
    <row r="43766" ht="14.25" customHeight="1">
      <c r="A43766" s="5"/>
      <c r="B43766" s="5"/>
      <c r="C43766" s="5" t="str">
        <f>IFERROR(__xludf.DUMMYFUNCTION("""COMPUTED_VALUE"""),"")</f>
        <v/>
      </c>
      <c r="D43766" s="5">
        <v>0.0</v>
      </c>
    </row>
    <row r="43767" ht="14.25" customHeight="1">
      <c r="A43767" s="5"/>
      <c r="B43767" s="5"/>
      <c r="C43767" s="5" t="str">
        <f>IFERROR(__xludf.DUMMYFUNCTION("""COMPUTED_VALUE"""),"")</f>
        <v/>
      </c>
      <c r="D43767" s="5">
        <v>0.0</v>
      </c>
    </row>
    <row r="43768" ht="14.25" customHeight="1">
      <c r="A43768" s="5"/>
      <c r="B43768" s="5"/>
      <c r="C43768" s="5" t="str">
        <f>IFERROR(__xludf.DUMMYFUNCTION("""COMPUTED_VALUE"""),"")</f>
        <v/>
      </c>
      <c r="D43768" s="5">
        <v>0.0</v>
      </c>
    </row>
    <row r="43769" ht="14.25" customHeight="1">
      <c r="A43769" s="5"/>
      <c r="B43769" s="5"/>
      <c r="C43769" s="5" t="str">
        <f>IFERROR(__xludf.DUMMYFUNCTION("""COMPUTED_VALUE"""),"")</f>
        <v/>
      </c>
      <c r="D43769" s="5">
        <v>0.0</v>
      </c>
    </row>
    <row r="43770" ht="14.25" customHeight="1">
      <c r="A43770" s="5"/>
      <c r="B43770" s="5"/>
      <c r="C43770" s="5" t="str">
        <f>IFERROR(__xludf.DUMMYFUNCTION("""COMPUTED_VALUE"""),"")</f>
        <v/>
      </c>
      <c r="D43770" s="5">
        <v>0.0</v>
      </c>
    </row>
    <row r="43771" ht="14.25" customHeight="1">
      <c r="A43771" s="5"/>
      <c r="B43771" s="5"/>
      <c r="C43771" s="5" t="str">
        <f>IFERROR(__xludf.DUMMYFUNCTION("""COMPUTED_VALUE"""),"")</f>
        <v/>
      </c>
      <c r="D43771" s="5">
        <v>0.0</v>
      </c>
    </row>
    <row r="43772" ht="14.25" customHeight="1">
      <c r="A43772" s="5"/>
      <c r="B43772" s="5"/>
      <c r="C43772" s="5" t="str">
        <f>IFERROR(__xludf.DUMMYFUNCTION("""COMPUTED_VALUE"""),"")</f>
        <v/>
      </c>
      <c r="D43772" s="5">
        <v>0.0</v>
      </c>
    </row>
    <row r="43773" ht="14.25" customHeight="1">
      <c r="A43773" s="5"/>
      <c r="B43773" s="5"/>
      <c r="C43773" s="5" t="str">
        <f>IFERROR(__xludf.DUMMYFUNCTION("""COMPUTED_VALUE"""),"")</f>
        <v/>
      </c>
      <c r="D43773" s="5">
        <v>0.0</v>
      </c>
    </row>
    <row r="43774" ht="14.25" customHeight="1">
      <c r="A43774" s="5"/>
      <c r="B43774" s="5"/>
      <c r="C43774" s="5" t="str">
        <f>IFERROR(__xludf.DUMMYFUNCTION("""COMPUTED_VALUE"""),"")</f>
        <v/>
      </c>
      <c r="D43774" s="5">
        <v>0.0</v>
      </c>
    </row>
    <row r="43775" ht="14.25" customHeight="1">
      <c r="A43775" s="5"/>
      <c r="B43775" s="5"/>
      <c r="C43775" s="5" t="str">
        <f>IFERROR(__xludf.DUMMYFUNCTION("""COMPUTED_VALUE"""),"")</f>
        <v/>
      </c>
      <c r="D43775" s="5">
        <v>0.0</v>
      </c>
    </row>
    <row r="43776" ht="14.25" customHeight="1">
      <c r="A43776" s="5"/>
      <c r="B43776" s="5"/>
      <c r="C43776" s="5" t="str">
        <f>IFERROR(__xludf.DUMMYFUNCTION("""COMPUTED_VALUE"""),"")</f>
        <v/>
      </c>
      <c r="D43776" s="5">
        <v>0.0</v>
      </c>
    </row>
    <row r="43777" ht="14.25" customHeight="1">
      <c r="A43777" s="5"/>
      <c r="B43777" s="5"/>
      <c r="C43777" s="5" t="str">
        <f>IFERROR(__xludf.DUMMYFUNCTION("""COMPUTED_VALUE"""),"")</f>
        <v/>
      </c>
      <c r="D43777" s="5">
        <v>0.0</v>
      </c>
    </row>
    <row r="43778" ht="14.25" customHeight="1">
      <c r="A43778" s="5"/>
      <c r="B43778" s="5"/>
      <c r="C43778" s="5" t="str">
        <f>IFERROR(__xludf.DUMMYFUNCTION("""COMPUTED_VALUE"""),"")</f>
        <v/>
      </c>
      <c r="D43778" s="5">
        <v>0.0</v>
      </c>
    </row>
    <row r="43779" ht="14.25" customHeight="1">
      <c r="A43779" s="5"/>
      <c r="B43779" s="5"/>
      <c r="C43779" s="5" t="str">
        <f>IFERROR(__xludf.DUMMYFUNCTION("""COMPUTED_VALUE"""),"")</f>
        <v/>
      </c>
      <c r="D43779" s="5">
        <v>0.0</v>
      </c>
    </row>
    <row r="43780" ht="14.25" customHeight="1">
      <c r="A43780" s="5"/>
      <c r="B43780" s="5"/>
      <c r="C43780" s="5" t="str">
        <f>IFERROR(__xludf.DUMMYFUNCTION("""COMPUTED_VALUE"""),"")</f>
        <v/>
      </c>
      <c r="D43780" s="5">
        <v>0.0</v>
      </c>
    </row>
    <row r="43781" ht="14.25" customHeight="1">
      <c r="A43781" s="5"/>
      <c r="B43781" s="5"/>
      <c r="C43781" s="5" t="str">
        <f>IFERROR(__xludf.DUMMYFUNCTION("""COMPUTED_VALUE"""),"")</f>
        <v/>
      </c>
      <c r="D43781" s="5">
        <v>0.0</v>
      </c>
    </row>
    <row r="43782" ht="14.25" customHeight="1">
      <c r="A43782" s="5"/>
      <c r="B43782" s="5"/>
      <c r="C43782" s="5" t="str">
        <f>IFERROR(__xludf.DUMMYFUNCTION("""COMPUTED_VALUE"""),"")</f>
        <v/>
      </c>
      <c r="D43782" s="5">
        <v>0.0</v>
      </c>
    </row>
    <row r="43783" ht="14.25" customHeight="1">
      <c r="A43783" s="5"/>
      <c r="B43783" s="5"/>
      <c r="C43783" s="5" t="str">
        <f>IFERROR(__xludf.DUMMYFUNCTION("""COMPUTED_VALUE"""),"")</f>
        <v/>
      </c>
      <c r="D43783" s="5">
        <v>0.0</v>
      </c>
    </row>
    <row r="43784" ht="14.25" customHeight="1">
      <c r="A43784" s="5"/>
      <c r="B43784" s="5"/>
      <c r="C43784" s="5" t="str">
        <f>IFERROR(__xludf.DUMMYFUNCTION("""COMPUTED_VALUE"""),"")</f>
        <v/>
      </c>
      <c r="D43784" s="5">
        <v>0.0</v>
      </c>
    </row>
    <row r="43785" ht="14.25" customHeight="1">
      <c r="A43785" s="5"/>
      <c r="B43785" s="5"/>
      <c r="C43785" s="5" t="str">
        <f>IFERROR(__xludf.DUMMYFUNCTION("""COMPUTED_VALUE"""),"")</f>
        <v/>
      </c>
      <c r="D43785" s="5">
        <v>0.0</v>
      </c>
    </row>
    <row r="43786" ht="14.25" customHeight="1">
      <c r="A43786" s="5"/>
      <c r="B43786" s="5"/>
      <c r="C43786" s="5" t="str">
        <f>IFERROR(__xludf.DUMMYFUNCTION("""COMPUTED_VALUE"""),"")</f>
        <v/>
      </c>
      <c r="D43786" s="5">
        <v>0.0</v>
      </c>
    </row>
    <row r="43787" ht="14.25" customHeight="1">
      <c r="A43787" s="5"/>
      <c r="B43787" s="5"/>
      <c r="C43787" s="5" t="str">
        <f>IFERROR(__xludf.DUMMYFUNCTION("""COMPUTED_VALUE"""),"")</f>
        <v/>
      </c>
      <c r="D43787" s="5">
        <v>0.0</v>
      </c>
    </row>
    <row r="43788" ht="14.25" customHeight="1">
      <c r="A43788" s="5"/>
      <c r="B43788" s="5"/>
      <c r="C43788" s="5" t="str">
        <f>IFERROR(__xludf.DUMMYFUNCTION("""COMPUTED_VALUE"""),"")</f>
        <v/>
      </c>
      <c r="D43788" s="5">
        <v>0.0</v>
      </c>
    </row>
    <row r="43789" ht="14.25" customHeight="1">
      <c r="A43789" s="5"/>
      <c r="B43789" s="5"/>
      <c r="C43789" s="5" t="str">
        <f>IFERROR(__xludf.DUMMYFUNCTION("""COMPUTED_VALUE"""),"")</f>
        <v/>
      </c>
      <c r="D43789" s="5">
        <v>0.0</v>
      </c>
    </row>
    <row r="43790" ht="14.25" customHeight="1">
      <c r="A43790" s="5"/>
      <c r="B43790" s="5"/>
      <c r="C43790" s="5" t="str">
        <f>IFERROR(__xludf.DUMMYFUNCTION("""COMPUTED_VALUE"""),"")</f>
        <v/>
      </c>
      <c r="D43790" s="5">
        <v>0.0</v>
      </c>
    </row>
    <row r="43791" ht="14.25" customHeight="1">
      <c r="A43791" s="5"/>
      <c r="B43791" s="5"/>
      <c r="C43791" s="5" t="str">
        <f>IFERROR(__xludf.DUMMYFUNCTION("""COMPUTED_VALUE"""),"")</f>
        <v/>
      </c>
      <c r="D43791" s="5">
        <v>0.0</v>
      </c>
    </row>
    <row r="43792" ht="14.25" customHeight="1">
      <c r="A43792" s="5"/>
      <c r="B43792" s="5"/>
      <c r="C43792" s="5" t="str">
        <f>IFERROR(__xludf.DUMMYFUNCTION("""COMPUTED_VALUE"""),"")</f>
        <v/>
      </c>
      <c r="D43792" s="5">
        <v>0.0</v>
      </c>
    </row>
    <row r="43793" ht="14.25" customHeight="1">
      <c r="A43793" s="5"/>
      <c r="B43793" s="5"/>
      <c r="C43793" s="5" t="str">
        <f>IFERROR(__xludf.DUMMYFUNCTION("""COMPUTED_VALUE"""),"")</f>
        <v/>
      </c>
      <c r="D43793" s="5">
        <v>0.0</v>
      </c>
    </row>
    <row r="43794" ht="14.25" customHeight="1">
      <c r="A43794" s="5"/>
      <c r="B43794" s="5"/>
      <c r="C43794" s="5" t="str">
        <f>IFERROR(__xludf.DUMMYFUNCTION("""COMPUTED_VALUE"""),"")</f>
        <v/>
      </c>
      <c r="D43794" s="5">
        <v>0.0</v>
      </c>
    </row>
    <row r="43795" ht="14.25" customHeight="1">
      <c r="A43795" s="5"/>
      <c r="B43795" s="5"/>
      <c r="C43795" s="5" t="str">
        <f>IFERROR(__xludf.DUMMYFUNCTION("""COMPUTED_VALUE"""),"")</f>
        <v/>
      </c>
      <c r="D43795" s="5">
        <v>0.0</v>
      </c>
    </row>
    <row r="43796" ht="14.25" customHeight="1">
      <c r="A43796" s="5"/>
      <c r="B43796" s="5"/>
      <c r="C43796" s="5" t="str">
        <f>IFERROR(__xludf.DUMMYFUNCTION("""COMPUTED_VALUE"""),"")</f>
        <v/>
      </c>
      <c r="D43796" s="5">
        <v>0.0</v>
      </c>
    </row>
    <row r="43797" ht="14.25" customHeight="1">
      <c r="A43797" s="5"/>
      <c r="B43797" s="5"/>
      <c r="C43797" s="5" t="str">
        <f>IFERROR(__xludf.DUMMYFUNCTION("""COMPUTED_VALUE"""),"")</f>
        <v/>
      </c>
      <c r="D43797" s="5">
        <v>0.0</v>
      </c>
    </row>
    <row r="43798" ht="14.25" customHeight="1">
      <c r="A43798" s="5"/>
      <c r="B43798" s="5"/>
      <c r="C43798" s="5" t="str">
        <f>IFERROR(__xludf.DUMMYFUNCTION("""COMPUTED_VALUE"""),"")</f>
        <v/>
      </c>
      <c r="D43798" s="5">
        <v>0.0</v>
      </c>
    </row>
    <row r="43799" ht="14.25" customHeight="1">
      <c r="A43799" s="5"/>
      <c r="B43799" s="5"/>
      <c r="C43799" s="5" t="str">
        <f>IFERROR(__xludf.DUMMYFUNCTION("""COMPUTED_VALUE"""),"")</f>
        <v/>
      </c>
      <c r="D43799" s="5">
        <v>0.0</v>
      </c>
    </row>
    <row r="43800" ht="14.25" customHeight="1">
      <c r="A43800" s="5"/>
      <c r="B43800" s="5"/>
      <c r="C43800" s="5" t="str">
        <f>IFERROR(__xludf.DUMMYFUNCTION("""COMPUTED_VALUE"""),"")</f>
        <v/>
      </c>
      <c r="D43800" s="5">
        <v>0.0</v>
      </c>
    </row>
    <row r="43801" ht="14.25" customHeight="1">
      <c r="A43801" s="5"/>
      <c r="B43801" s="5"/>
      <c r="C43801" s="5" t="str">
        <f>IFERROR(__xludf.DUMMYFUNCTION("""COMPUTED_VALUE"""),"")</f>
        <v/>
      </c>
      <c r="D43801" s="5">
        <v>0.0</v>
      </c>
    </row>
    <row r="43802" ht="14.25" customHeight="1">
      <c r="A43802" s="5"/>
      <c r="B43802" s="5"/>
      <c r="C43802" s="5" t="str">
        <f>IFERROR(__xludf.DUMMYFUNCTION("""COMPUTED_VALUE"""),"")</f>
        <v/>
      </c>
      <c r="D43802" s="5">
        <v>0.0</v>
      </c>
    </row>
    <row r="43803" ht="14.25" customHeight="1">
      <c r="A43803" s="5"/>
      <c r="B43803" s="5"/>
      <c r="C43803" s="5" t="str">
        <f>IFERROR(__xludf.DUMMYFUNCTION("""COMPUTED_VALUE"""),"")</f>
        <v/>
      </c>
      <c r="D43803" s="5">
        <v>0.0</v>
      </c>
    </row>
    <row r="43804" ht="14.25" customHeight="1">
      <c r="A43804" s="5"/>
      <c r="B43804" s="5"/>
      <c r="C43804" s="5" t="str">
        <f>IFERROR(__xludf.DUMMYFUNCTION("""COMPUTED_VALUE"""),"")</f>
        <v/>
      </c>
      <c r="D43804" s="5">
        <v>0.0</v>
      </c>
    </row>
    <row r="43805" ht="14.25" customHeight="1">
      <c r="A43805" s="5"/>
      <c r="B43805" s="5"/>
      <c r="C43805" s="5" t="str">
        <f>IFERROR(__xludf.DUMMYFUNCTION("""COMPUTED_VALUE"""),"")</f>
        <v/>
      </c>
      <c r="D43805" s="5">
        <v>0.0</v>
      </c>
    </row>
    <row r="43806" ht="14.25" customHeight="1">
      <c r="A43806" s="5"/>
      <c r="B43806" s="5"/>
      <c r="C43806" s="5" t="str">
        <f>IFERROR(__xludf.DUMMYFUNCTION("""COMPUTED_VALUE"""),"")</f>
        <v/>
      </c>
      <c r="D43806" s="5">
        <v>0.0</v>
      </c>
    </row>
    <row r="43807" ht="14.25" customHeight="1">
      <c r="A43807" s="5"/>
      <c r="B43807" s="5"/>
      <c r="C43807" s="5" t="str">
        <f>IFERROR(__xludf.DUMMYFUNCTION("""COMPUTED_VALUE"""),"")</f>
        <v/>
      </c>
      <c r="D43807" s="5">
        <v>0.0</v>
      </c>
    </row>
    <row r="43808" ht="14.25" customHeight="1">
      <c r="A43808" s="5"/>
      <c r="B43808" s="5"/>
      <c r="C43808" s="5" t="str">
        <f>IFERROR(__xludf.DUMMYFUNCTION("""COMPUTED_VALUE"""),"")</f>
        <v/>
      </c>
      <c r="D43808" s="5">
        <v>0.0</v>
      </c>
    </row>
    <row r="43809" ht="14.25" customHeight="1">
      <c r="A43809" s="5"/>
      <c r="B43809" s="5"/>
      <c r="C43809" s="5" t="str">
        <f>IFERROR(__xludf.DUMMYFUNCTION("""COMPUTED_VALUE"""),"")</f>
        <v/>
      </c>
      <c r="D43809" s="5">
        <v>0.0</v>
      </c>
    </row>
    <row r="43810" ht="14.25" customHeight="1">
      <c r="A43810" s="5"/>
      <c r="B43810" s="5"/>
      <c r="C43810" s="5" t="str">
        <f>IFERROR(__xludf.DUMMYFUNCTION("""COMPUTED_VALUE"""),"")</f>
        <v/>
      </c>
      <c r="D43810" s="5">
        <v>0.0</v>
      </c>
    </row>
    <row r="43811" ht="14.25" customHeight="1">
      <c r="A43811" s="5"/>
      <c r="B43811" s="5"/>
      <c r="C43811" s="5" t="str">
        <f>IFERROR(__xludf.DUMMYFUNCTION("""COMPUTED_VALUE"""),"")</f>
        <v/>
      </c>
      <c r="D43811" s="5">
        <v>0.0</v>
      </c>
    </row>
    <row r="43812" ht="14.25" customHeight="1">
      <c r="A43812" s="5"/>
      <c r="B43812" s="5"/>
      <c r="C43812" s="5" t="str">
        <f>IFERROR(__xludf.DUMMYFUNCTION("""COMPUTED_VALUE"""),"")</f>
        <v/>
      </c>
      <c r="D43812" s="5">
        <v>0.0</v>
      </c>
    </row>
    <row r="43813" ht="14.25" customHeight="1">
      <c r="A43813" s="5"/>
      <c r="B43813" s="5"/>
      <c r="C43813" s="5" t="str">
        <f>IFERROR(__xludf.DUMMYFUNCTION("""COMPUTED_VALUE"""),"")</f>
        <v/>
      </c>
      <c r="D43813" s="5">
        <v>0.0</v>
      </c>
    </row>
    <row r="43814" ht="14.25" customHeight="1">
      <c r="A43814" s="5"/>
      <c r="B43814" s="5"/>
      <c r="C43814" s="5" t="str">
        <f>IFERROR(__xludf.DUMMYFUNCTION("""COMPUTED_VALUE"""),"")</f>
        <v/>
      </c>
      <c r="D43814" s="5">
        <v>0.0</v>
      </c>
    </row>
    <row r="43815" ht="14.25" customHeight="1">
      <c r="A43815" s="5"/>
      <c r="B43815" s="5"/>
      <c r="C43815" s="5" t="str">
        <f>IFERROR(__xludf.DUMMYFUNCTION("""COMPUTED_VALUE"""),"")</f>
        <v/>
      </c>
      <c r="D43815" s="5">
        <v>0.0</v>
      </c>
    </row>
    <row r="43816" ht="14.25" customHeight="1">
      <c r="A43816" s="5"/>
      <c r="B43816" s="5"/>
      <c r="C43816" s="5" t="str">
        <f>IFERROR(__xludf.DUMMYFUNCTION("""COMPUTED_VALUE"""),"")</f>
        <v/>
      </c>
      <c r="D43816" s="5">
        <v>0.0</v>
      </c>
    </row>
    <row r="43817" ht="14.25" customHeight="1">
      <c r="A43817" s="5"/>
      <c r="B43817" s="5"/>
      <c r="C43817" s="5" t="str">
        <f>IFERROR(__xludf.DUMMYFUNCTION("""COMPUTED_VALUE"""),"")</f>
        <v/>
      </c>
      <c r="D43817" s="5">
        <v>0.0</v>
      </c>
    </row>
    <row r="43818" ht="14.25" customHeight="1">
      <c r="A43818" s="5"/>
      <c r="B43818" s="5"/>
      <c r="C43818" s="5" t="str">
        <f>IFERROR(__xludf.DUMMYFUNCTION("""COMPUTED_VALUE"""),"")</f>
        <v/>
      </c>
      <c r="D43818" s="5">
        <v>0.0</v>
      </c>
    </row>
    <row r="43819" ht="14.25" customHeight="1">
      <c r="A43819" s="5"/>
      <c r="B43819" s="5"/>
      <c r="C43819" s="5" t="str">
        <f>IFERROR(__xludf.DUMMYFUNCTION("""COMPUTED_VALUE"""),"")</f>
        <v/>
      </c>
      <c r="D43819" s="5">
        <v>0.0</v>
      </c>
    </row>
    <row r="43820" ht="14.25" customHeight="1">
      <c r="A43820" s="5"/>
      <c r="B43820" s="5"/>
      <c r="C43820" s="5" t="str">
        <f>IFERROR(__xludf.DUMMYFUNCTION("""COMPUTED_VALUE"""),"")</f>
        <v/>
      </c>
      <c r="D43820" s="5">
        <v>0.0</v>
      </c>
    </row>
    <row r="43821" ht="14.25" customHeight="1">
      <c r="A43821" s="5"/>
      <c r="B43821" s="5"/>
      <c r="C43821" s="5" t="str">
        <f>IFERROR(__xludf.DUMMYFUNCTION("""COMPUTED_VALUE"""),"")</f>
        <v/>
      </c>
      <c r="D43821" s="5">
        <v>0.0</v>
      </c>
    </row>
    <row r="43822" ht="14.25" customHeight="1">
      <c r="A43822" s="5"/>
      <c r="B43822" s="5"/>
      <c r="C43822" s="5" t="str">
        <f>IFERROR(__xludf.DUMMYFUNCTION("""COMPUTED_VALUE"""),"")</f>
        <v/>
      </c>
      <c r="D43822" s="5">
        <v>0.0</v>
      </c>
    </row>
    <row r="43823" ht="14.25" customHeight="1">
      <c r="A43823" s="5"/>
      <c r="B43823" s="5"/>
      <c r="C43823" s="5" t="str">
        <f>IFERROR(__xludf.DUMMYFUNCTION("""COMPUTED_VALUE"""),"")</f>
        <v/>
      </c>
      <c r="D43823" s="5">
        <v>0.0</v>
      </c>
    </row>
    <row r="43824" ht="14.25" customHeight="1">
      <c r="A43824" s="5"/>
      <c r="B43824" s="5"/>
      <c r="C43824" s="5" t="str">
        <f>IFERROR(__xludf.DUMMYFUNCTION("""COMPUTED_VALUE"""),"")</f>
        <v/>
      </c>
      <c r="D43824" s="5">
        <v>0.0</v>
      </c>
    </row>
    <row r="43825" ht="14.25" customHeight="1">
      <c r="A43825" s="5"/>
      <c r="B43825" s="5"/>
      <c r="C43825" s="5" t="str">
        <f>IFERROR(__xludf.DUMMYFUNCTION("""COMPUTED_VALUE"""),"")</f>
        <v/>
      </c>
      <c r="D43825" s="5">
        <v>0.0</v>
      </c>
    </row>
    <row r="43826" ht="14.25" customHeight="1">
      <c r="A43826" s="5"/>
      <c r="B43826" s="5"/>
      <c r="C43826" s="5" t="str">
        <f>IFERROR(__xludf.DUMMYFUNCTION("""COMPUTED_VALUE"""),"")</f>
        <v/>
      </c>
      <c r="D43826" s="5">
        <v>0.0</v>
      </c>
    </row>
    <row r="43827" ht="14.25" customHeight="1">
      <c r="A43827" s="5"/>
      <c r="B43827" s="5"/>
      <c r="C43827" s="5" t="str">
        <f>IFERROR(__xludf.DUMMYFUNCTION("""COMPUTED_VALUE"""),"")</f>
        <v/>
      </c>
      <c r="D43827" s="5">
        <v>0.0</v>
      </c>
    </row>
    <row r="43828" ht="14.25" customHeight="1">
      <c r="A43828" s="5"/>
      <c r="B43828" s="5"/>
      <c r="C43828" s="5" t="str">
        <f>IFERROR(__xludf.DUMMYFUNCTION("""COMPUTED_VALUE"""),"")</f>
        <v/>
      </c>
      <c r="D43828" s="5">
        <v>0.0</v>
      </c>
    </row>
    <row r="43829" ht="14.25" customHeight="1">
      <c r="A43829" s="5"/>
      <c r="B43829" s="5"/>
      <c r="C43829" s="5" t="str">
        <f>IFERROR(__xludf.DUMMYFUNCTION("""COMPUTED_VALUE"""),"")</f>
        <v/>
      </c>
      <c r="D43829" s="5">
        <v>0.0</v>
      </c>
    </row>
    <row r="43830" ht="14.25" customHeight="1">
      <c r="A43830" s="5"/>
      <c r="B43830" s="5"/>
      <c r="C43830" s="5" t="str">
        <f>IFERROR(__xludf.DUMMYFUNCTION("""COMPUTED_VALUE"""),"")</f>
        <v/>
      </c>
      <c r="D43830" s="5">
        <v>0.0</v>
      </c>
    </row>
    <row r="43831" ht="14.25" customHeight="1">
      <c r="A43831" s="5"/>
      <c r="B43831" s="5"/>
      <c r="C43831" s="5" t="str">
        <f>IFERROR(__xludf.DUMMYFUNCTION("""COMPUTED_VALUE"""),"")</f>
        <v/>
      </c>
      <c r="D43831" s="5">
        <v>0.0</v>
      </c>
    </row>
    <row r="43832" ht="14.25" customHeight="1">
      <c r="A43832" s="5"/>
      <c r="B43832" s="5"/>
      <c r="C43832" s="5" t="str">
        <f>IFERROR(__xludf.DUMMYFUNCTION("""COMPUTED_VALUE"""),"")</f>
        <v/>
      </c>
      <c r="D43832" s="5">
        <v>0.0</v>
      </c>
    </row>
    <row r="43833" ht="14.25" customHeight="1">
      <c r="A43833" s="5"/>
      <c r="B43833" s="5"/>
      <c r="C43833" s="5" t="str">
        <f>IFERROR(__xludf.DUMMYFUNCTION("""COMPUTED_VALUE"""),"")</f>
        <v/>
      </c>
      <c r="D43833" s="5">
        <v>0.0</v>
      </c>
    </row>
    <row r="43834" ht="14.25" customHeight="1">
      <c r="A43834" s="5"/>
      <c r="B43834" s="5"/>
      <c r="C43834" s="5" t="str">
        <f>IFERROR(__xludf.DUMMYFUNCTION("""COMPUTED_VALUE"""),"")</f>
        <v/>
      </c>
      <c r="D43834" s="5">
        <v>0.0</v>
      </c>
    </row>
    <row r="43835" ht="14.25" customHeight="1">
      <c r="A43835" s="5"/>
      <c r="B43835" s="5"/>
      <c r="C43835" s="5" t="str">
        <f>IFERROR(__xludf.DUMMYFUNCTION("""COMPUTED_VALUE"""),"")</f>
        <v/>
      </c>
      <c r="D43835" s="5">
        <v>0.0</v>
      </c>
    </row>
    <row r="43836" ht="14.25" customHeight="1">
      <c r="A43836" s="5"/>
      <c r="B43836" s="5"/>
      <c r="C43836" s="5" t="str">
        <f>IFERROR(__xludf.DUMMYFUNCTION("""COMPUTED_VALUE"""),"")</f>
        <v/>
      </c>
      <c r="D43836" s="5">
        <v>0.0</v>
      </c>
    </row>
    <row r="43837" ht="14.25" customHeight="1">
      <c r="A43837" s="5"/>
      <c r="B43837" s="5"/>
      <c r="C43837" s="5" t="str">
        <f>IFERROR(__xludf.DUMMYFUNCTION("""COMPUTED_VALUE"""),"")</f>
        <v/>
      </c>
      <c r="D43837" s="5">
        <v>0.0</v>
      </c>
    </row>
    <row r="43838" ht="14.25" customHeight="1">
      <c r="A43838" s="5"/>
      <c r="B43838" s="5"/>
      <c r="C43838" s="5" t="str">
        <f>IFERROR(__xludf.DUMMYFUNCTION("""COMPUTED_VALUE"""),"")</f>
        <v/>
      </c>
      <c r="D43838" s="5">
        <v>0.0</v>
      </c>
    </row>
    <row r="43839" ht="14.25" customHeight="1">
      <c r="A43839" s="5"/>
      <c r="B43839" s="5"/>
      <c r="C43839" s="5" t="str">
        <f>IFERROR(__xludf.DUMMYFUNCTION("""COMPUTED_VALUE"""),"")</f>
        <v/>
      </c>
      <c r="D43839" s="5">
        <v>0.0</v>
      </c>
    </row>
    <row r="43840" ht="14.25" customHeight="1">
      <c r="A43840" s="5"/>
      <c r="B43840" s="5"/>
      <c r="C43840" s="5" t="str">
        <f>IFERROR(__xludf.DUMMYFUNCTION("""COMPUTED_VALUE"""),"")</f>
        <v/>
      </c>
      <c r="D43840" s="5">
        <v>0.0</v>
      </c>
    </row>
    <row r="43841" ht="14.25" customHeight="1">
      <c r="A43841" s="5"/>
      <c r="B43841" s="5"/>
      <c r="C43841" s="5" t="str">
        <f>IFERROR(__xludf.DUMMYFUNCTION("""COMPUTED_VALUE"""),"")</f>
        <v/>
      </c>
      <c r="D43841" s="5">
        <v>0.0</v>
      </c>
    </row>
    <row r="43842" ht="14.25" customHeight="1">
      <c r="A43842" s="5"/>
      <c r="B43842" s="5"/>
      <c r="C43842" s="5" t="str">
        <f>IFERROR(__xludf.DUMMYFUNCTION("""COMPUTED_VALUE"""),"")</f>
        <v/>
      </c>
      <c r="D43842" s="5">
        <v>0.0</v>
      </c>
    </row>
    <row r="43843" ht="14.25" customHeight="1">
      <c r="A43843" s="5"/>
      <c r="B43843" s="5"/>
      <c r="C43843" s="5" t="str">
        <f>IFERROR(__xludf.DUMMYFUNCTION("""COMPUTED_VALUE"""),"")</f>
        <v/>
      </c>
      <c r="D43843" s="5">
        <v>0.0</v>
      </c>
    </row>
    <row r="43844" ht="14.25" customHeight="1">
      <c r="A43844" s="5"/>
      <c r="B43844" s="5"/>
      <c r="C43844" s="5" t="str">
        <f>IFERROR(__xludf.DUMMYFUNCTION("""COMPUTED_VALUE"""),"")</f>
        <v/>
      </c>
      <c r="D43844" s="5">
        <v>0.0</v>
      </c>
    </row>
    <row r="43845" ht="14.25" customHeight="1">
      <c r="A43845" s="5"/>
      <c r="B43845" s="5"/>
      <c r="C43845" s="5" t="str">
        <f>IFERROR(__xludf.DUMMYFUNCTION("""COMPUTED_VALUE"""),"")</f>
        <v/>
      </c>
      <c r="D43845" s="5">
        <v>0.0</v>
      </c>
    </row>
    <row r="43846" ht="14.25" customHeight="1">
      <c r="A43846" s="5"/>
      <c r="B43846" s="5"/>
      <c r="C43846" s="5" t="str">
        <f>IFERROR(__xludf.DUMMYFUNCTION("""COMPUTED_VALUE"""),"")</f>
        <v/>
      </c>
      <c r="D43846" s="5">
        <v>0.0</v>
      </c>
    </row>
    <row r="43847" ht="14.25" customHeight="1">
      <c r="A43847" s="5"/>
      <c r="B43847" s="5"/>
      <c r="C43847" s="5" t="str">
        <f>IFERROR(__xludf.DUMMYFUNCTION("""COMPUTED_VALUE"""),"")</f>
        <v/>
      </c>
      <c r="D43847" s="5">
        <v>0.0</v>
      </c>
    </row>
    <row r="43848" ht="14.25" customHeight="1">
      <c r="A43848" s="5"/>
      <c r="B43848" s="5"/>
      <c r="C43848" s="5" t="str">
        <f>IFERROR(__xludf.DUMMYFUNCTION("""COMPUTED_VALUE"""),"")</f>
        <v/>
      </c>
      <c r="D43848" s="5">
        <v>0.0</v>
      </c>
    </row>
    <row r="43849" ht="14.25" customHeight="1">
      <c r="A43849" s="5"/>
      <c r="B43849" s="5"/>
      <c r="C43849" s="5" t="str">
        <f>IFERROR(__xludf.DUMMYFUNCTION("""COMPUTED_VALUE"""),"")</f>
        <v/>
      </c>
      <c r="D43849" s="5">
        <v>0.0</v>
      </c>
    </row>
    <row r="43850" ht="14.25" customHeight="1">
      <c r="A43850" s="5"/>
      <c r="B43850" s="5"/>
      <c r="C43850" s="5" t="str">
        <f>IFERROR(__xludf.DUMMYFUNCTION("""COMPUTED_VALUE"""),"")</f>
        <v/>
      </c>
      <c r="D43850" s="5">
        <v>0.0</v>
      </c>
    </row>
    <row r="43851" ht="14.25" customHeight="1">
      <c r="A43851" s="5"/>
      <c r="B43851" s="5"/>
      <c r="C43851" s="5" t="str">
        <f>IFERROR(__xludf.DUMMYFUNCTION("""COMPUTED_VALUE"""),"")</f>
        <v/>
      </c>
      <c r="D43851" s="5">
        <v>0.0</v>
      </c>
    </row>
    <row r="43852" ht="14.25" customHeight="1">
      <c r="A43852" s="5"/>
      <c r="B43852" s="5"/>
      <c r="C43852" s="5" t="str">
        <f>IFERROR(__xludf.DUMMYFUNCTION("""COMPUTED_VALUE"""),"")</f>
        <v/>
      </c>
      <c r="D43852" s="5">
        <v>0.0</v>
      </c>
    </row>
    <row r="43853" ht="14.25" customHeight="1">
      <c r="A43853" s="5"/>
      <c r="B43853" s="5"/>
      <c r="C43853" s="5" t="str">
        <f>IFERROR(__xludf.DUMMYFUNCTION("""COMPUTED_VALUE"""),"")</f>
        <v/>
      </c>
      <c r="D43853" s="5">
        <v>0.0</v>
      </c>
    </row>
    <row r="43854" ht="14.25" customHeight="1">
      <c r="A43854" s="5"/>
      <c r="B43854" s="5"/>
      <c r="C43854" s="5" t="str">
        <f>IFERROR(__xludf.DUMMYFUNCTION("""COMPUTED_VALUE"""),"")</f>
        <v/>
      </c>
      <c r="D43854" s="5">
        <v>0.0</v>
      </c>
    </row>
    <row r="43855" ht="14.25" customHeight="1">
      <c r="A43855" s="5"/>
      <c r="B43855" s="5"/>
      <c r="C43855" s="5" t="str">
        <f>IFERROR(__xludf.DUMMYFUNCTION("""COMPUTED_VALUE"""),"")</f>
        <v/>
      </c>
      <c r="D43855" s="5">
        <v>0.0</v>
      </c>
    </row>
    <row r="43856" ht="14.25" customHeight="1">
      <c r="A43856" s="5"/>
      <c r="B43856" s="5"/>
      <c r="C43856" s="5" t="str">
        <f>IFERROR(__xludf.DUMMYFUNCTION("""COMPUTED_VALUE"""),"")</f>
        <v/>
      </c>
      <c r="D43856" s="5">
        <v>0.0</v>
      </c>
    </row>
    <row r="43857" ht="14.25" customHeight="1">
      <c r="A43857" s="5"/>
      <c r="B43857" s="5"/>
      <c r="C43857" s="5" t="str">
        <f>IFERROR(__xludf.DUMMYFUNCTION("""COMPUTED_VALUE"""),"")</f>
        <v/>
      </c>
      <c r="D43857" s="5">
        <v>0.0</v>
      </c>
    </row>
    <row r="43858" ht="14.25" customHeight="1">
      <c r="A43858" s="5"/>
      <c r="B43858" s="5"/>
      <c r="C43858" s="5" t="str">
        <f>IFERROR(__xludf.DUMMYFUNCTION("""COMPUTED_VALUE"""),"")</f>
        <v/>
      </c>
      <c r="D43858" s="5">
        <v>0.0</v>
      </c>
    </row>
    <row r="43859" ht="14.25" customHeight="1">
      <c r="A43859" s="5"/>
      <c r="B43859" s="5"/>
      <c r="C43859" s="5" t="str">
        <f>IFERROR(__xludf.DUMMYFUNCTION("""COMPUTED_VALUE"""),"")</f>
        <v/>
      </c>
      <c r="D43859" s="5">
        <v>0.0</v>
      </c>
    </row>
    <row r="43860" ht="14.25" customHeight="1">
      <c r="A43860" s="5"/>
      <c r="B43860" s="5"/>
      <c r="C43860" s="5" t="str">
        <f>IFERROR(__xludf.DUMMYFUNCTION("""COMPUTED_VALUE"""),"")</f>
        <v/>
      </c>
      <c r="D43860" s="5">
        <v>0.0</v>
      </c>
    </row>
    <row r="43861" ht="14.25" customHeight="1">
      <c r="A43861" s="5"/>
      <c r="B43861" s="5"/>
      <c r="C43861" s="5" t="str">
        <f>IFERROR(__xludf.DUMMYFUNCTION("""COMPUTED_VALUE"""),"")</f>
        <v/>
      </c>
      <c r="D43861" s="5">
        <v>0.0</v>
      </c>
    </row>
    <row r="43862" ht="14.25" customHeight="1">
      <c r="A43862" s="5"/>
      <c r="B43862" s="5"/>
      <c r="C43862" s="5" t="str">
        <f>IFERROR(__xludf.DUMMYFUNCTION("""COMPUTED_VALUE"""),"")</f>
        <v/>
      </c>
      <c r="D43862" s="5">
        <v>0.0</v>
      </c>
    </row>
    <row r="43863" ht="14.25" customHeight="1">
      <c r="A43863" s="5"/>
      <c r="B43863" s="5"/>
      <c r="C43863" s="5" t="str">
        <f>IFERROR(__xludf.DUMMYFUNCTION("""COMPUTED_VALUE"""),"")</f>
        <v/>
      </c>
      <c r="D43863" s="5">
        <v>0.0</v>
      </c>
    </row>
    <row r="43864" ht="14.25" customHeight="1">
      <c r="A43864" s="5"/>
      <c r="B43864" s="5"/>
      <c r="C43864" s="5" t="str">
        <f>IFERROR(__xludf.DUMMYFUNCTION("""COMPUTED_VALUE"""),"")</f>
        <v/>
      </c>
      <c r="D43864" s="5">
        <v>0.0</v>
      </c>
    </row>
    <row r="43865" ht="14.25" customHeight="1">
      <c r="A43865" s="5"/>
      <c r="B43865" s="5"/>
      <c r="C43865" s="5" t="str">
        <f>IFERROR(__xludf.DUMMYFUNCTION("""COMPUTED_VALUE"""),"")</f>
        <v/>
      </c>
      <c r="D43865" s="5">
        <v>0.0</v>
      </c>
    </row>
    <row r="43866" ht="14.25" customHeight="1">
      <c r="A43866" s="5"/>
      <c r="B43866" s="5"/>
      <c r="C43866" s="5" t="str">
        <f>IFERROR(__xludf.DUMMYFUNCTION("""COMPUTED_VALUE"""),"")</f>
        <v/>
      </c>
      <c r="D43866" s="5">
        <v>0.0</v>
      </c>
    </row>
    <row r="43867" ht="14.25" customHeight="1">
      <c r="A43867" s="5"/>
      <c r="B43867" s="5"/>
      <c r="C43867" s="5" t="str">
        <f>IFERROR(__xludf.DUMMYFUNCTION("""COMPUTED_VALUE"""),"")</f>
        <v/>
      </c>
      <c r="D43867" s="5">
        <v>0.0</v>
      </c>
    </row>
    <row r="43868" ht="14.25" customHeight="1">
      <c r="A43868" s="5"/>
      <c r="B43868" s="5"/>
      <c r="C43868" s="5" t="str">
        <f>IFERROR(__xludf.DUMMYFUNCTION("""COMPUTED_VALUE"""),"")</f>
        <v/>
      </c>
      <c r="D43868" s="5">
        <v>0.0</v>
      </c>
    </row>
    <row r="43869" ht="14.25" customHeight="1">
      <c r="A43869" s="5"/>
      <c r="B43869" s="5"/>
      <c r="C43869" s="5" t="str">
        <f>IFERROR(__xludf.DUMMYFUNCTION("""COMPUTED_VALUE"""),"")</f>
        <v/>
      </c>
      <c r="D43869" s="5">
        <v>0.0</v>
      </c>
    </row>
    <row r="43870" ht="14.25" customHeight="1">
      <c r="A43870" s="5"/>
      <c r="B43870" s="5"/>
      <c r="C43870" s="5" t="str">
        <f>IFERROR(__xludf.DUMMYFUNCTION("""COMPUTED_VALUE"""),"")</f>
        <v/>
      </c>
      <c r="D43870" s="5">
        <v>0.0</v>
      </c>
    </row>
    <row r="43871" ht="14.25" customHeight="1">
      <c r="A43871" s="5"/>
      <c r="B43871" s="5"/>
      <c r="C43871" s="5" t="str">
        <f>IFERROR(__xludf.DUMMYFUNCTION("""COMPUTED_VALUE"""),"")</f>
        <v/>
      </c>
      <c r="D43871" s="5">
        <v>0.0</v>
      </c>
    </row>
    <row r="43872" ht="14.25" customHeight="1">
      <c r="A43872" s="5"/>
      <c r="B43872" s="5"/>
      <c r="C43872" s="5" t="str">
        <f>IFERROR(__xludf.DUMMYFUNCTION("""COMPUTED_VALUE"""),"")</f>
        <v/>
      </c>
      <c r="D43872" s="5">
        <v>0.0</v>
      </c>
    </row>
    <row r="43873" ht="14.25" customHeight="1">
      <c r="A43873" s="5"/>
      <c r="B43873" s="5"/>
      <c r="C43873" s="5" t="str">
        <f>IFERROR(__xludf.DUMMYFUNCTION("""COMPUTED_VALUE"""),"")</f>
        <v/>
      </c>
      <c r="D43873" s="5">
        <v>0.0</v>
      </c>
    </row>
    <row r="43874" ht="14.25" customHeight="1">
      <c r="A43874" s="5"/>
      <c r="B43874" s="5"/>
      <c r="C43874" s="5" t="str">
        <f>IFERROR(__xludf.DUMMYFUNCTION("""COMPUTED_VALUE"""),"")</f>
        <v/>
      </c>
      <c r="D43874" s="5">
        <v>0.0</v>
      </c>
    </row>
    <row r="43875" ht="14.25" customHeight="1">
      <c r="A43875" s="5"/>
      <c r="B43875" s="5"/>
      <c r="C43875" s="5" t="str">
        <f>IFERROR(__xludf.DUMMYFUNCTION("""COMPUTED_VALUE"""),"")</f>
        <v/>
      </c>
      <c r="D43875" s="5">
        <v>0.0</v>
      </c>
    </row>
    <row r="43876" ht="14.25" customHeight="1">
      <c r="A43876" s="5"/>
      <c r="B43876" s="5"/>
      <c r="C43876" s="5" t="str">
        <f>IFERROR(__xludf.DUMMYFUNCTION("""COMPUTED_VALUE"""),"")</f>
        <v/>
      </c>
      <c r="D43876" s="5">
        <v>0.0</v>
      </c>
    </row>
    <row r="43877" ht="14.25" customHeight="1">
      <c r="A43877" s="5"/>
      <c r="B43877" s="5"/>
      <c r="C43877" s="5" t="str">
        <f>IFERROR(__xludf.DUMMYFUNCTION("""COMPUTED_VALUE"""),"")</f>
        <v/>
      </c>
      <c r="D43877" s="5">
        <v>0.0</v>
      </c>
    </row>
    <row r="43878" ht="14.25" customHeight="1">
      <c r="A43878" s="5"/>
      <c r="B43878" s="5"/>
      <c r="C43878" s="5" t="str">
        <f>IFERROR(__xludf.DUMMYFUNCTION("""COMPUTED_VALUE"""),"")</f>
        <v/>
      </c>
      <c r="D43878" s="5">
        <v>0.0</v>
      </c>
    </row>
    <row r="43879" ht="14.25" customHeight="1">
      <c r="A43879" s="5"/>
      <c r="B43879" s="5"/>
      <c r="C43879" s="5" t="str">
        <f>IFERROR(__xludf.DUMMYFUNCTION("""COMPUTED_VALUE"""),"")</f>
        <v/>
      </c>
      <c r="D43879" s="5">
        <v>0.0</v>
      </c>
    </row>
    <row r="43880" ht="14.25" customHeight="1">
      <c r="A43880" s="5"/>
      <c r="B43880" s="5"/>
      <c r="C43880" s="5" t="str">
        <f>IFERROR(__xludf.DUMMYFUNCTION("""COMPUTED_VALUE"""),"")</f>
        <v/>
      </c>
      <c r="D43880" s="5">
        <v>0.0</v>
      </c>
    </row>
    <row r="43881" ht="14.25" customHeight="1">
      <c r="A43881" s="5"/>
      <c r="B43881" s="5"/>
      <c r="C43881" s="5" t="str">
        <f>IFERROR(__xludf.DUMMYFUNCTION("""COMPUTED_VALUE"""),"")</f>
        <v/>
      </c>
      <c r="D43881" s="5">
        <v>0.0</v>
      </c>
    </row>
    <row r="43882" ht="14.25" customHeight="1">
      <c r="A43882" s="5"/>
      <c r="B43882" s="5"/>
      <c r="C43882" s="5" t="str">
        <f>IFERROR(__xludf.DUMMYFUNCTION("""COMPUTED_VALUE"""),"")</f>
        <v/>
      </c>
      <c r="D43882" s="5">
        <v>0.0</v>
      </c>
    </row>
    <row r="43883" ht="14.25" customHeight="1">
      <c r="A43883" s="5"/>
      <c r="B43883" s="5"/>
      <c r="C43883" s="5" t="str">
        <f>IFERROR(__xludf.DUMMYFUNCTION("""COMPUTED_VALUE"""),"")</f>
        <v/>
      </c>
      <c r="D43883" s="5">
        <v>0.0</v>
      </c>
    </row>
    <row r="43884" ht="14.25" customHeight="1">
      <c r="A43884" s="5"/>
      <c r="B43884" s="5"/>
      <c r="C43884" s="5" t="str">
        <f>IFERROR(__xludf.DUMMYFUNCTION("""COMPUTED_VALUE"""),"")</f>
        <v/>
      </c>
      <c r="D43884" s="5">
        <v>0.0</v>
      </c>
    </row>
    <row r="43885" ht="14.25" customHeight="1">
      <c r="A43885" s="5"/>
      <c r="B43885" s="5"/>
      <c r="C43885" s="5" t="str">
        <f>IFERROR(__xludf.DUMMYFUNCTION("""COMPUTED_VALUE"""),"")</f>
        <v/>
      </c>
      <c r="D43885" s="5">
        <v>0.0</v>
      </c>
    </row>
    <row r="43886" ht="14.25" customHeight="1">
      <c r="A43886" s="5"/>
      <c r="B43886" s="5"/>
      <c r="C43886" s="5" t="str">
        <f>IFERROR(__xludf.DUMMYFUNCTION("""COMPUTED_VALUE"""),"")</f>
        <v/>
      </c>
      <c r="D43886" s="5">
        <v>0.0</v>
      </c>
    </row>
    <row r="43887" ht="14.25" customHeight="1">
      <c r="A43887" s="5"/>
      <c r="B43887" s="5"/>
      <c r="C43887" s="5" t="str">
        <f>IFERROR(__xludf.DUMMYFUNCTION("""COMPUTED_VALUE"""),"")</f>
        <v/>
      </c>
      <c r="D43887" s="5">
        <v>0.0</v>
      </c>
    </row>
    <row r="43888" ht="14.25" customHeight="1">
      <c r="A43888" s="5"/>
      <c r="B43888" s="5"/>
      <c r="C43888" s="5" t="str">
        <f>IFERROR(__xludf.DUMMYFUNCTION("""COMPUTED_VALUE"""),"")</f>
        <v/>
      </c>
      <c r="D43888" s="5">
        <v>0.0</v>
      </c>
    </row>
    <row r="43889" ht="14.25" customHeight="1">
      <c r="A43889" s="5"/>
      <c r="B43889" s="5"/>
      <c r="C43889" s="5" t="str">
        <f>IFERROR(__xludf.DUMMYFUNCTION("""COMPUTED_VALUE"""),"")</f>
        <v/>
      </c>
      <c r="D43889" s="5">
        <v>0.0</v>
      </c>
    </row>
    <row r="43890" ht="14.25" customHeight="1">
      <c r="A43890" s="5"/>
      <c r="B43890" s="5"/>
      <c r="C43890" s="5" t="str">
        <f>IFERROR(__xludf.DUMMYFUNCTION("""COMPUTED_VALUE"""),"")</f>
        <v/>
      </c>
      <c r="D43890" s="5">
        <v>0.0</v>
      </c>
    </row>
    <row r="43891" ht="14.25" customHeight="1">
      <c r="A43891" s="5"/>
      <c r="B43891" s="5"/>
      <c r="C43891" s="5" t="str">
        <f>IFERROR(__xludf.DUMMYFUNCTION("""COMPUTED_VALUE"""),"")</f>
        <v/>
      </c>
      <c r="D43891" s="5">
        <v>0.0</v>
      </c>
    </row>
    <row r="43892" ht="14.25" customHeight="1">
      <c r="A43892" s="5"/>
      <c r="B43892" s="5"/>
      <c r="C43892" s="5" t="str">
        <f>IFERROR(__xludf.DUMMYFUNCTION("""COMPUTED_VALUE"""),"")</f>
        <v/>
      </c>
      <c r="D43892" s="5">
        <v>0.0</v>
      </c>
    </row>
    <row r="43893" ht="14.25" customHeight="1">
      <c r="A43893" s="5"/>
      <c r="B43893" s="5"/>
      <c r="C43893" s="5" t="str">
        <f>IFERROR(__xludf.DUMMYFUNCTION("""COMPUTED_VALUE"""),"")</f>
        <v/>
      </c>
      <c r="D43893" s="5">
        <v>0.0</v>
      </c>
    </row>
    <row r="43894" ht="14.25" customHeight="1">
      <c r="A43894" s="5"/>
      <c r="B43894" s="5"/>
      <c r="C43894" s="5" t="str">
        <f>IFERROR(__xludf.DUMMYFUNCTION("""COMPUTED_VALUE"""),"")</f>
        <v/>
      </c>
      <c r="D43894" s="5">
        <v>0.0</v>
      </c>
    </row>
    <row r="43895" ht="14.25" customHeight="1">
      <c r="A43895" s="5"/>
      <c r="B43895" s="5"/>
      <c r="C43895" s="5" t="str">
        <f>IFERROR(__xludf.DUMMYFUNCTION("""COMPUTED_VALUE"""),"")</f>
        <v/>
      </c>
      <c r="D43895" s="5">
        <v>0.0</v>
      </c>
    </row>
    <row r="43896" ht="14.25" customHeight="1">
      <c r="A43896" s="5"/>
      <c r="B43896" s="5"/>
      <c r="C43896" s="5" t="str">
        <f>IFERROR(__xludf.DUMMYFUNCTION("""COMPUTED_VALUE"""),"")</f>
        <v/>
      </c>
      <c r="D43896" s="5">
        <v>0.0</v>
      </c>
    </row>
    <row r="43897" ht="14.25" customHeight="1">
      <c r="A43897" s="5"/>
      <c r="B43897" s="5"/>
      <c r="C43897" s="5" t="str">
        <f>IFERROR(__xludf.DUMMYFUNCTION("""COMPUTED_VALUE"""),"")</f>
        <v/>
      </c>
      <c r="D43897" s="5">
        <v>0.0</v>
      </c>
    </row>
    <row r="43898" ht="14.25" customHeight="1">
      <c r="A43898" s="5"/>
      <c r="B43898" s="5"/>
      <c r="C43898" s="5" t="str">
        <f>IFERROR(__xludf.DUMMYFUNCTION("""COMPUTED_VALUE"""),"")</f>
        <v/>
      </c>
      <c r="D43898" s="5">
        <v>0.0</v>
      </c>
    </row>
    <row r="43899" ht="14.25" customHeight="1">
      <c r="A43899" s="5"/>
      <c r="B43899" s="5"/>
      <c r="C43899" s="5" t="str">
        <f>IFERROR(__xludf.DUMMYFUNCTION("""COMPUTED_VALUE"""),"")</f>
        <v/>
      </c>
      <c r="D43899" s="5">
        <v>0.0</v>
      </c>
    </row>
    <row r="43900" ht="14.25" customHeight="1">
      <c r="A43900" s="5"/>
      <c r="B43900" s="5"/>
      <c r="C43900" s="5" t="str">
        <f>IFERROR(__xludf.DUMMYFUNCTION("""COMPUTED_VALUE"""),"")</f>
        <v/>
      </c>
      <c r="D43900" s="5">
        <v>0.0</v>
      </c>
    </row>
    <row r="43901" ht="14.25" customHeight="1">
      <c r="A43901" s="5"/>
      <c r="B43901" s="5"/>
      <c r="C43901" s="5" t="str">
        <f>IFERROR(__xludf.DUMMYFUNCTION("""COMPUTED_VALUE"""),"")</f>
        <v/>
      </c>
      <c r="D43901" s="5">
        <v>0.0</v>
      </c>
    </row>
    <row r="43902" ht="14.25" customHeight="1">
      <c r="A43902" s="5"/>
      <c r="B43902" s="5"/>
      <c r="C43902" s="5" t="str">
        <f>IFERROR(__xludf.DUMMYFUNCTION("""COMPUTED_VALUE"""),"")</f>
        <v/>
      </c>
      <c r="D43902" s="5">
        <v>0.0</v>
      </c>
    </row>
    <row r="43903" ht="14.25" customHeight="1">
      <c r="A43903" s="5"/>
      <c r="B43903" s="5"/>
      <c r="C43903" s="5" t="str">
        <f>IFERROR(__xludf.DUMMYFUNCTION("""COMPUTED_VALUE"""),"")</f>
        <v/>
      </c>
      <c r="D43903" s="5">
        <v>0.0</v>
      </c>
    </row>
    <row r="43904" ht="14.25" customHeight="1">
      <c r="A43904" s="5"/>
      <c r="B43904" s="5"/>
      <c r="C43904" s="5" t="str">
        <f>IFERROR(__xludf.DUMMYFUNCTION("""COMPUTED_VALUE"""),"")</f>
        <v/>
      </c>
      <c r="D43904" s="5">
        <v>0.0</v>
      </c>
    </row>
    <row r="43905" ht="14.25" customHeight="1">
      <c r="A43905" s="5"/>
      <c r="B43905" s="5"/>
      <c r="C43905" s="5" t="str">
        <f>IFERROR(__xludf.DUMMYFUNCTION("""COMPUTED_VALUE"""),"")</f>
        <v/>
      </c>
      <c r="D43905" s="5">
        <v>0.0</v>
      </c>
    </row>
    <row r="43906" ht="14.25" customHeight="1">
      <c r="A43906" s="5"/>
      <c r="B43906" s="5"/>
      <c r="C43906" s="5" t="str">
        <f>IFERROR(__xludf.DUMMYFUNCTION("""COMPUTED_VALUE"""),"")</f>
        <v/>
      </c>
      <c r="D43906" s="5">
        <v>0.0</v>
      </c>
    </row>
    <row r="43907" ht="14.25" customHeight="1">
      <c r="A43907" s="5"/>
      <c r="B43907" s="5"/>
      <c r="C43907" s="5" t="str">
        <f>IFERROR(__xludf.DUMMYFUNCTION("""COMPUTED_VALUE"""),"")</f>
        <v/>
      </c>
      <c r="D43907" s="5">
        <v>0.0</v>
      </c>
    </row>
    <row r="43908" ht="14.25" customHeight="1">
      <c r="A43908" s="5"/>
      <c r="B43908" s="5"/>
      <c r="C43908" s="5" t="str">
        <f>IFERROR(__xludf.DUMMYFUNCTION("""COMPUTED_VALUE"""),"")</f>
        <v/>
      </c>
      <c r="D43908" s="5">
        <v>0.0</v>
      </c>
    </row>
    <row r="43909" ht="14.25" customHeight="1">
      <c r="A43909" s="5"/>
      <c r="B43909" s="5"/>
      <c r="C43909" s="5" t="str">
        <f>IFERROR(__xludf.DUMMYFUNCTION("""COMPUTED_VALUE"""),"")</f>
        <v/>
      </c>
      <c r="D43909" s="5">
        <v>0.0</v>
      </c>
    </row>
    <row r="43910" ht="14.25" customHeight="1">
      <c r="A43910" s="5"/>
      <c r="B43910" s="5"/>
      <c r="C43910" s="5" t="str">
        <f>IFERROR(__xludf.DUMMYFUNCTION("""COMPUTED_VALUE"""),"")</f>
        <v/>
      </c>
      <c r="D43910" s="5">
        <v>0.0</v>
      </c>
    </row>
    <row r="43911" ht="14.25" customHeight="1">
      <c r="A43911" s="5"/>
      <c r="B43911" s="5"/>
      <c r="C43911" s="5" t="str">
        <f>IFERROR(__xludf.DUMMYFUNCTION("""COMPUTED_VALUE"""),"")</f>
        <v/>
      </c>
      <c r="D43911" s="5">
        <v>0.0</v>
      </c>
    </row>
    <row r="43912" ht="14.25" customHeight="1">
      <c r="A43912" s="5"/>
      <c r="B43912" s="5"/>
      <c r="C43912" s="5" t="str">
        <f>IFERROR(__xludf.DUMMYFUNCTION("""COMPUTED_VALUE"""),"")</f>
        <v/>
      </c>
      <c r="D43912" s="5">
        <v>0.0</v>
      </c>
    </row>
    <row r="43913" ht="14.25" customHeight="1">
      <c r="A43913" s="5"/>
      <c r="B43913" s="5"/>
      <c r="C43913" s="5" t="str">
        <f>IFERROR(__xludf.DUMMYFUNCTION("""COMPUTED_VALUE"""),"")</f>
        <v/>
      </c>
      <c r="D43913" s="5">
        <v>0.0</v>
      </c>
    </row>
    <row r="43914" ht="14.25" customHeight="1">
      <c r="A43914" s="5"/>
      <c r="B43914" s="5"/>
      <c r="C43914" s="5" t="str">
        <f>IFERROR(__xludf.DUMMYFUNCTION("""COMPUTED_VALUE"""),"")</f>
        <v/>
      </c>
      <c r="D43914" s="5">
        <v>0.0</v>
      </c>
    </row>
    <row r="43915" ht="14.25" customHeight="1">
      <c r="A43915" s="5"/>
      <c r="B43915" s="5"/>
      <c r="C43915" s="5" t="str">
        <f>IFERROR(__xludf.DUMMYFUNCTION("""COMPUTED_VALUE"""),"")</f>
        <v/>
      </c>
      <c r="D43915" s="5">
        <v>0.0</v>
      </c>
    </row>
    <row r="43916" ht="14.25" customHeight="1">
      <c r="A43916" s="5"/>
      <c r="B43916" s="5"/>
      <c r="C43916" s="5" t="str">
        <f>IFERROR(__xludf.DUMMYFUNCTION("""COMPUTED_VALUE"""),"")</f>
        <v/>
      </c>
      <c r="D43916" s="5">
        <v>0.0</v>
      </c>
    </row>
    <row r="43917" ht="14.25" customHeight="1">
      <c r="A43917" s="5"/>
      <c r="B43917" s="5"/>
      <c r="C43917" s="5" t="str">
        <f>IFERROR(__xludf.DUMMYFUNCTION("""COMPUTED_VALUE"""),"")</f>
        <v/>
      </c>
      <c r="D43917" s="5">
        <v>0.0</v>
      </c>
    </row>
    <row r="43918" ht="14.25" customHeight="1">
      <c r="A43918" s="5"/>
      <c r="B43918" s="5"/>
      <c r="C43918" s="5" t="str">
        <f>IFERROR(__xludf.DUMMYFUNCTION("""COMPUTED_VALUE"""),"")</f>
        <v/>
      </c>
      <c r="D43918" s="5">
        <v>0.0</v>
      </c>
    </row>
    <row r="43919" ht="14.25" customHeight="1">
      <c r="A43919" s="5"/>
      <c r="B43919" s="5"/>
      <c r="C43919" s="5" t="str">
        <f>IFERROR(__xludf.DUMMYFUNCTION("""COMPUTED_VALUE"""),"")</f>
        <v/>
      </c>
      <c r="D43919" s="5">
        <v>0.0</v>
      </c>
    </row>
    <row r="43920" ht="14.25" customHeight="1">
      <c r="A43920" s="5"/>
      <c r="B43920" s="5"/>
      <c r="C43920" s="5" t="str">
        <f>IFERROR(__xludf.DUMMYFUNCTION("""COMPUTED_VALUE"""),"")</f>
        <v/>
      </c>
      <c r="D43920" s="5">
        <v>0.0</v>
      </c>
    </row>
    <row r="43921" ht="14.25" customHeight="1">
      <c r="A43921" s="5"/>
      <c r="B43921" s="5"/>
      <c r="C43921" s="5" t="str">
        <f>IFERROR(__xludf.DUMMYFUNCTION("""COMPUTED_VALUE"""),"")</f>
        <v/>
      </c>
      <c r="D43921" s="5">
        <v>0.0</v>
      </c>
    </row>
    <row r="43922" ht="14.25" customHeight="1">
      <c r="A43922" s="5"/>
      <c r="B43922" s="5"/>
      <c r="C43922" s="5" t="str">
        <f>IFERROR(__xludf.DUMMYFUNCTION("""COMPUTED_VALUE"""),"")</f>
        <v/>
      </c>
      <c r="D43922" s="5">
        <v>0.0</v>
      </c>
    </row>
    <row r="43923" ht="14.25" customHeight="1">
      <c r="A43923" s="5"/>
      <c r="B43923" s="5"/>
      <c r="C43923" s="5" t="str">
        <f>IFERROR(__xludf.DUMMYFUNCTION("""COMPUTED_VALUE"""),"")</f>
        <v/>
      </c>
      <c r="D43923" s="5">
        <v>0.0</v>
      </c>
    </row>
    <row r="43924" ht="14.25" customHeight="1">
      <c r="A43924" s="5"/>
      <c r="B43924" s="5"/>
      <c r="C43924" s="5" t="str">
        <f>IFERROR(__xludf.DUMMYFUNCTION("""COMPUTED_VALUE"""),"")</f>
        <v/>
      </c>
      <c r="D43924" s="5">
        <v>0.0</v>
      </c>
    </row>
    <row r="43925" ht="14.25" customHeight="1">
      <c r="A43925" s="5"/>
      <c r="B43925" s="5"/>
      <c r="C43925" s="5" t="str">
        <f>IFERROR(__xludf.DUMMYFUNCTION("""COMPUTED_VALUE"""),"")</f>
        <v/>
      </c>
      <c r="D43925" s="5">
        <v>0.0</v>
      </c>
    </row>
    <row r="43926" ht="14.25" customHeight="1">
      <c r="A43926" s="5"/>
      <c r="B43926" s="5"/>
      <c r="C43926" s="5" t="str">
        <f>IFERROR(__xludf.DUMMYFUNCTION("""COMPUTED_VALUE"""),"")</f>
        <v/>
      </c>
      <c r="D43926" s="5">
        <v>0.0</v>
      </c>
    </row>
    <row r="43927" ht="14.25" customHeight="1">
      <c r="A43927" s="5"/>
      <c r="B43927" s="5"/>
      <c r="C43927" s="5" t="str">
        <f>IFERROR(__xludf.DUMMYFUNCTION("""COMPUTED_VALUE"""),"")</f>
        <v/>
      </c>
      <c r="D43927" s="5">
        <v>0.0</v>
      </c>
    </row>
    <row r="43928" ht="14.25" customHeight="1">
      <c r="A43928" s="5"/>
      <c r="B43928" s="5"/>
      <c r="C43928" s="5" t="str">
        <f>IFERROR(__xludf.DUMMYFUNCTION("""COMPUTED_VALUE"""),"")</f>
        <v/>
      </c>
      <c r="D43928" s="5">
        <v>0.0</v>
      </c>
    </row>
    <row r="43929" ht="14.25" customHeight="1">
      <c r="A43929" s="5"/>
      <c r="B43929" s="5"/>
      <c r="C43929" s="5" t="str">
        <f>IFERROR(__xludf.DUMMYFUNCTION("""COMPUTED_VALUE"""),"")</f>
        <v/>
      </c>
      <c r="D43929" s="5">
        <v>0.0</v>
      </c>
    </row>
    <row r="43930" ht="14.25" customHeight="1">
      <c r="A43930" s="5"/>
      <c r="B43930" s="5"/>
      <c r="C43930" s="5" t="str">
        <f>IFERROR(__xludf.DUMMYFUNCTION("""COMPUTED_VALUE"""),"")</f>
        <v/>
      </c>
      <c r="D43930" s="5">
        <v>0.0</v>
      </c>
    </row>
    <row r="43931" ht="14.25" customHeight="1">
      <c r="A43931" s="5"/>
      <c r="B43931" s="5"/>
      <c r="C43931" s="5" t="str">
        <f>IFERROR(__xludf.DUMMYFUNCTION("""COMPUTED_VALUE"""),"")</f>
        <v/>
      </c>
      <c r="D43931" s="5">
        <v>0.0</v>
      </c>
    </row>
    <row r="43932" ht="14.25" customHeight="1">
      <c r="A43932" s="5"/>
      <c r="B43932" s="5"/>
      <c r="C43932" s="5" t="str">
        <f>IFERROR(__xludf.DUMMYFUNCTION("""COMPUTED_VALUE"""),"")</f>
        <v/>
      </c>
      <c r="D43932" s="5">
        <v>0.0</v>
      </c>
    </row>
    <row r="43933" ht="14.25" customHeight="1">
      <c r="A43933" s="5"/>
      <c r="B43933" s="5"/>
      <c r="C43933" s="5" t="str">
        <f>IFERROR(__xludf.DUMMYFUNCTION("""COMPUTED_VALUE"""),"")</f>
        <v/>
      </c>
      <c r="D43933" s="5">
        <v>0.0</v>
      </c>
    </row>
    <row r="43934" ht="14.25" customHeight="1">
      <c r="A43934" s="5"/>
      <c r="B43934" s="5"/>
      <c r="C43934" s="5" t="str">
        <f>IFERROR(__xludf.DUMMYFUNCTION("""COMPUTED_VALUE"""),"")</f>
        <v/>
      </c>
      <c r="D43934" s="5">
        <v>0.0</v>
      </c>
    </row>
    <row r="43935" ht="14.25" customHeight="1">
      <c r="A43935" s="5"/>
      <c r="B43935" s="5"/>
      <c r="C43935" s="5" t="str">
        <f>IFERROR(__xludf.DUMMYFUNCTION("""COMPUTED_VALUE"""),"")</f>
        <v/>
      </c>
      <c r="D43935" s="5">
        <v>0.0</v>
      </c>
    </row>
    <row r="43936" ht="14.25" customHeight="1">
      <c r="A43936" s="5"/>
      <c r="B43936" s="5"/>
      <c r="C43936" s="5" t="str">
        <f>IFERROR(__xludf.DUMMYFUNCTION("""COMPUTED_VALUE"""),"")</f>
        <v/>
      </c>
      <c r="D43936" s="5">
        <v>0.0</v>
      </c>
    </row>
    <row r="43937" ht="14.25" customHeight="1">
      <c r="A43937" s="5"/>
      <c r="B43937" s="5"/>
      <c r="C43937" s="5" t="str">
        <f>IFERROR(__xludf.DUMMYFUNCTION("""COMPUTED_VALUE"""),"")</f>
        <v/>
      </c>
      <c r="D43937" s="5">
        <v>0.0</v>
      </c>
    </row>
    <row r="43938" ht="14.25" customHeight="1">
      <c r="A43938" s="5"/>
      <c r="B43938" s="5"/>
      <c r="C43938" s="5" t="str">
        <f>IFERROR(__xludf.DUMMYFUNCTION("""COMPUTED_VALUE"""),"")</f>
        <v/>
      </c>
      <c r="D43938" s="5">
        <v>0.0</v>
      </c>
    </row>
    <row r="43939" ht="14.25" customHeight="1">
      <c r="A43939" s="5"/>
      <c r="B43939" s="5"/>
      <c r="C43939" s="5" t="str">
        <f>IFERROR(__xludf.DUMMYFUNCTION("""COMPUTED_VALUE"""),"")</f>
        <v/>
      </c>
      <c r="D43939" s="5">
        <v>0.0</v>
      </c>
    </row>
    <row r="43940" ht="14.25" customHeight="1">
      <c r="A43940" s="5"/>
      <c r="B43940" s="5"/>
      <c r="C43940" s="5" t="str">
        <f>IFERROR(__xludf.DUMMYFUNCTION("""COMPUTED_VALUE"""),"")</f>
        <v/>
      </c>
      <c r="D43940" s="5">
        <v>0.0</v>
      </c>
    </row>
    <row r="43941" ht="14.25" customHeight="1">
      <c r="A43941" s="5"/>
      <c r="B43941" s="5"/>
      <c r="C43941" s="5" t="str">
        <f>IFERROR(__xludf.DUMMYFUNCTION("""COMPUTED_VALUE"""),"")</f>
        <v/>
      </c>
      <c r="D43941" s="5">
        <v>0.0</v>
      </c>
    </row>
    <row r="43942" ht="14.25" customHeight="1">
      <c r="A43942" s="5"/>
      <c r="B43942" s="5"/>
      <c r="C43942" s="5" t="str">
        <f>IFERROR(__xludf.DUMMYFUNCTION("""COMPUTED_VALUE"""),"")</f>
        <v/>
      </c>
      <c r="D43942" s="5">
        <v>0.0</v>
      </c>
    </row>
    <row r="43943" ht="14.25" customHeight="1">
      <c r="A43943" s="5"/>
      <c r="B43943" s="5"/>
      <c r="C43943" s="5" t="str">
        <f>IFERROR(__xludf.DUMMYFUNCTION("""COMPUTED_VALUE"""),"")</f>
        <v/>
      </c>
      <c r="D43943" s="5">
        <v>0.0</v>
      </c>
    </row>
    <row r="43944" ht="14.25" customHeight="1">
      <c r="A43944" s="5"/>
      <c r="B43944" s="5"/>
      <c r="C43944" s="5" t="str">
        <f>IFERROR(__xludf.DUMMYFUNCTION("""COMPUTED_VALUE"""),"")</f>
        <v/>
      </c>
      <c r="D43944" s="5">
        <v>0.0</v>
      </c>
    </row>
    <row r="43945" ht="14.25" customHeight="1">
      <c r="A43945" s="5"/>
      <c r="B43945" s="5"/>
      <c r="C43945" s="5" t="str">
        <f>IFERROR(__xludf.DUMMYFUNCTION("""COMPUTED_VALUE"""),"")</f>
        <v/>
      </c>
      <c r="D43945" s="5">
        <v>0.0</v>
      </c>
    </row>
    <row r="43946" ht="14.25" customHeight="1">
      <c r="A43946" s="5"/>
      <c r="B43946" s="5"/>
      <c r="C43946" s="5" t="str">
        <f>IFERROR(__xludf.DUMMYFUNCTION("""COMPUTED_VALUE"""),"")</f>
        <v/>
      </c>
      <c r="D43946" s="5">
        <v>0.0</v>
      </c>
    </row>
    <row r="43947" ht="14.25" customHeight="1">
      <c r="A43947" s="5"/>
      <c r="B43947" s="5"/>
      <c r="C43947" s="5" t="str">
        <f>IFERROR(__xludf.DUMMYFUNCTION("""COMPUTED_VALUE"""),"")</f>
        <v/>
      </c>
      <c r="D43947" s="5">
        <v>0.0</v>
      </c>
    </row>
    <row r="43948" ht="14.25" customHeight="1">
      <c r="A43948" s="5"/>
      <c r="B43948" s="5"/>
      <c r="C43948" s="5" t="str">
        <f>IFERROR(__xludf.DUMMYFUNCTION("""COMPUTED_VALUE"""),"")</f>
        <v/>
      </c>
      <c r="D43948" s="5">
        <v>0.0</v>
      </c>
    </row>
    <row r="43949" ht="14.25" customHeight="1">
      <c r="A43949" s="5"/>
      <c r="B43949" s="5"/>
      <c r="C43949" s="5" t="str">
        <f>IFERROR(__xludf.DUMMYFUNCTION("""COMPUTED_VALUE"""),"")</f>
        <v/>
      </c>
      <c r="D43949" s="5">
        <v>0.0</v>
      </c>
    </row>
    <row r="43950" ht="14.25" customHeight="1">
      <c r="A43950" s="5"/>
      <c r="B43950" s="5"/>
      <c r="C43950" s="5" t="str">
        <f>IFERROR(__xludf.DUMMYFUNCTION("""COMPUTED_VALUE"""),"")</f>
        <v/>
      </c>
      <c r="D43950" s="5">
        <v>0.0</v>
      </c>
    </row>
    <row r="43951" ht="14.25" customHeight="1">
      <c r="A43951" s="5"/>
      <c r="B43951" s="5"/>
      <c r="C43951" s="5" t="str">
        <f>IFERROR(__xludf.DUMMYFUNCTION("""COMPUTED_VALUE"""),"")</f>
        <v/>
      </c>
      <c r="D43951" s="5">
        <v>0.0</v>
      </c>
    </row>
    <row r="43952" ht="14.25" customHeight="1">
      <c r="A43952" s="5"/>
      <c r="B43952" s="5"/>
      <c r="C43952" s="5" t="str">
        <f>IFERROR(__xludf.DUMMYFUNCTION("""COMPUTED_VALUE"""),"")</f>
        <v/>
      </c>
      <c r="D43952" s="5">
        <v>0.0</v>
      </c>
    </row>
    <row r="43953" ht="14.25" customHeight="1">
      <c r="A43953" s="5"/>
      <c r="B43953" s="5"/>
      <c r="C43953" s="5" t="str">
        <f>IFERROR(__xludf.DUMMYFUNCTION("""COMPUTED_VALUE"""),"")</f>
        <v/>
      </c>
      <c r="D43953" s="5">
        <v>0.0</v>
      </c>
    </row>
    <row r="43954" ht="14.25" customHeight="1">
      <c r="A43954" s="5"/>
      <c r="B43954" s="5"/>
      <c r="C43954" s="5" t="str">
        <f>IFERROR(__xludf.DUMMYFUNCTION("""COMPUTED_VALUE"""),"")</f>
        <v/>
      </c>
      <c r="D43954" s="5">
        <v>0.0</v>
      </c>
    </row>
    <row r="43955" ht="14.25" customHeight="1">
      <c r="A43955" s="5"/>
      <c r="B43955" s="5"/>
      <c r="C43955" s="5" t="str">
        <f>IFERROR(__xludf.DUMMYFUNCTION("""COMPUTED_VALUE"""),"")</f>
        <v/>
      </c>
      <c r="D43955" s="5">
        <v>0.0</v>
      </c>
    </row>
    <row r="43956" ht="14.25" customHeight="1">
      <c r="A43956" s="5"/>
      <c r="B43956" s="5"/>
      <c r="C43956" s="5" t="str">
        <f>IFERROR(__xludf.DUMMYFUNCTION("""COMPUTED_VALUE"""),"")</f>
        <v/>
      </c>
      <c r="D43956" s="5">
        <v>0.0</v>
      </c>
    </row>
    <row r="43957" ht="14.25" customHeight="1">
      <c r="A43957" s="5"/>
      <c r="B43957" s="5"/>
      <c r="C43957" s="5" t="str">
        <f>IFERROR(__xludf.DUMMYFUNCTION("""COMPUTED_VALUE"""),"")</f>
        <v/>
      </c>
      <c r="D43957" s="5">
        <v>0.0</v>
      </c>
    </row>
    <row r="43958" ht="14.25" customHeight="1">
      <c r="A43958" s="5"/>
      <c r="B43958" s="5"/>
      <c r="C43958" s="5" t="str">
        <f>IFERROR(__xludf.DUMMYFUNCTION("""COMPUTED_VALUE"""),"")</f>
        <v/>
      </c>
      <c r="D43958" s="5">
        <v>0.0</v>
      </c>
    </row>
    <row r="43959" ht="14.25" customHeight="1">
      <c r="A43959" s="5"/>
      <c r="B43959" s="5"/>
      <c r="C43959" s="5" t="str">
        <f>IFERROR(__xludf.DUMMYFUNCTION("""COMPUTED_VALUE"""),"")</f>
        <v/>
      </c>
      <c r="D43959" s="5">
        <v>0.0</v>
      </c>
    </row>
    <row r="43960" ht="14.25" customHeight="1">
      <c r="A43960" s="5"/>
      <c r="B43960" s="5"/>
      <c r="C43960" s="5" t="str">
        <f>IFERROR(__xludf.DUMMYFUNCTION("""COMPUTED_VALUE"""),"")</f>
        <v/>
      </c>
      <c r="D43960" s="5">
        <v>0.0</v>
      </c>
    </row>
    <row r="43961" ht="14.25" customHeight="1">
      <c r="A43961" s="5"/>
      <c r="B43961" s="5"/>
      <c r="C43961" s="5" t="str">
        <f>IFERROR(__xludf.DUMMYFUNCTION("""COMPUTED_VALUE"""),"")</f>
        <v/>
      </c>
      <c r="D43961" s="5">
        <v>0.0</v>
      </c>
    </row>
    <row r="43962" ht="14.25" customHeight="1">
      <c r="A43962" s="5"/>
      <c r="B43962" s="5"/>
      <c r="C43962" s="5" t="str">
        <f>IFERROR(__xludf.DUMMYFUNCTION("""COMPUTED_VALUE"""),"")</f>
        <v/>
      </c>
      <c r="D43962" s="5">
        <v>0.0</v>
      </c>
    </row>
    <row r="43963" ht="14.25" customHeight="1">
      <c r="A43963" s="5"/>
      <c r="B43963" s="5"/>
      <c r="C43963" s="5" t="str">
        <f>IFERROR(__xludf.DUMMYFUNCTION("""COMPUTED_VALUE"""),"")</f>
        <v/>
      </c>
      <c r="D43963" s="5">
        <v>0.0</v>
      </c>
    </row>
    <row r="43964" ht="14.25" customHeight="1">
      <c r="A43964" s="5"/>
      <c r="B43964" s="5"/>
      <c r="C43964" s="5" t="str">
        <f>IFERROR(__xludf.DUMMYFUNCTION("""COMPUTED_VALUE"""),"")</f>
        <v/>
      </c>
      <c r="D43964" s="5">
        <v>0.0</v>
      </c>
    </row>
    <row r="43965" ht="14.25" customHeight="1">
      <c r="A43965" s="5"/>
      <c r="B43965" s="5"/>
      <c r="C43965" s="5" t="str">
        <f>IFERROR(__xludf.DUMMYFUNCTION("""COMPUTED_VALUE"""),"")</f>
        <v/>
      </c>
      <c r="D43965" s="5">
        <v>0.0</v>
      </c>
    </row>
    <row r="43966" ht="14.25" customHeight="1">
      <c r="A43966" s="5"/>
      <c r="B43966" s="5"/>
      <c r="C43966" s="5" t="str">
        <f>IFERROR(__xludf.DUMMYFUNCTION("""COMPUTED_VALUE"""),"")</f>
        <v/>
      </c>
      <c r="D43966" s="5">
        <v>0.0</v>
      </c>
    </row>
    <row r="43967" ht="14.25" customHeight="1">
      <c r="A43967" s="5"/>
      <c r="B43967" s="5"/>
      <c r="C43967" s="5" t="str">
        <f>IFERROR(__xludf.DUMMYFUNCTION("""COMPUTED_VALUE"""),"")</f>
        <v/>
      </c>
      <c r="D43967" s="5">
        <v>0.0</v>
      </c>
    </row>
    <row r="43968" ht="14.25" customHeight="1">
      <c r="A43968" s="5"/>
      <c r="B43968" s="5"/>
      <c r="C43968" s="5" t="str">
        <f>IFERROR(__xludf.DUMMYFUNCTION("""COMPUTED_VALUE"""),"")</f>
        <v/>
      </c>
      <c r="D43968" s="5">
        <v>0.0</v>
      </c>
    </row>
    <row r="43969" ht="14.25" customHeight="1">
      <c r="A43969" s="5"/>
      <c r="B43969" s="5"/>
      <c r="C43969" s="5" t="str">
        <f>IFERROR(__xludf.DUMMYFUNCTION("""COMPUTED_VALUE"""),"")</f>
        <v/>
      </c>
      <c r="D43969" s="5">
        <v>0.0</v>
      </c>
    </row>
    <row r="43970" ht="14.25" customHeight="1">
      <c r="A43970" s="5"/>
      <c r="B43970" s="5"/>
      <c r="C43970" s="5" t="str">
        <f>IFERROR(__xludf.DUMMYFUNCTION("""COMPUTED_VALUE"""),"")</f>
        <v/>
      </c>
      <c r="D43970" s="5">
        <v>0.0</v>
      </c>
    </row>
    <row r="43971" ht="14.25" customHeight="1">
      <c r="A43971" s="5"/>
      <c r="B43971" s="5"/>
      <c r="C43971" s="5" t="str">
        <f>IFERROR(__xludf.DUMMYFUNCTION("""COMPUTED_VALUE"""),"")</f>
        <v/>
      </c>
      <c r="D43971" s="5">
        <v>0.0</v>
      </c>
    </row>
    <row r="43972" ht="14.25" customHeight="1">
      <c r="A43972" s="5"/>
      <c r="B43972" s="5"/>
      <c r="C43972" s="5" t="str">
        <f>IFERROR(__xludf.DUMMYFUNCTION("""COMPUTED_VALUE"""),"")</f>
        <v/>
      </c>
      <c r="D43972" s="5">
        <v>0.0</v>
      </c>
    </row>
    <row r="43973" ht="14.25" customHeight="1">
      <c r="A43973" s="5"/>
      <c r="B43973" s="5"/>
      <c r="C43973" s="5" t="str">
        <f>IFERROR(__xludf.DUMMYFUNCTION("""COMPUTED_VALUE"""),"")</f>
        <v/>
      </c>
      <c r="D43973" s="5">
        <v>0.0</v>
      </c>
    </row>
    <row r="43974" ht="14.25" customHeight="1">
      <c r="A43974" s="5"/>
      <c r="B43974" s="5"/>
      <c r="C43974" s="5" t="str">
        <f>IFERROR(__xludf.DUMMYFUNCTION("""COMPUTED_VALUE"""),"")</f>
        <v/>
      </c>
      <c r="D43974" s="5">
        <v>0.0</v>
      </c>
    </row>
    <row r="43975" ht="14.25" customHeight="1">
      <c r="A43975" s="5"/>
      <c r="B43975" s="5"/>
      <c r="C43975" s="5" t="str">
        <f>IFERROR(__xludf.DUMMYFUNCTION("""COMPUTED_VALUE"""),"")</f>
        <v/>
      </c>
      <c r="D43975" s="5">
        <v>0.0</v>
      </c>
    </row>
    <row r="43976" ht="14.25" customHeight="1">
      <c r="A43976" s="5"/>
      <c r="B43976" s="5"/>
      <c r="C43976" s="5" t="str">
        <f>IFERROR(__xludf.DUMMYFUNCTION("""COMPUTED_VALUE"""),"")</f>
        <v/>
      </c>
      <c r="D43976" s="5">
        <v>0.0</v>
      </c>
    </row>
    <row r="43977" ht="14.25" customHeight="1">
      <c r="A43977" s="5"/>
      <c r="B43977" s="5"/>
      <c r="C43977" s="5" t="str">
        <f>IFERROR(__xludf.DUMMYFUNCTION("""COMPUTED_VALUE"""),"")</f>
        <v/>
      </c>
      <c r="D43977" s="5">
        <v>0.0</v>
      </c>
    </row>
    <row r="43978" ht="14.25" customHeight="1">
      <c r="A43978" s="5"/>
      <c r="B43978" s="5"/>
      <c r="C43978" s="5" t="str">
        <f>IFERROR(__xludf.DUMMYFUNCTION("""COMPUTED_VALUE"""),"")</f>
        <v/>
      </c>
      <c r="D43978" s="5">
        <v>0.0</v>
      </c>
    </row>
    <row r="43979" ht="14.25" customHeight="1">
      <c r="A43979" s="5"/>
      <c r="B43979" s="5"/>
      <c r="C43979" s="5" t="str">
        <f>IFERROR(__xludf.DUMMYFUNCTION("""COMPUTED_VALUE"""),"")</f>
        <v/>
      </c>
      <c r="D43979" s="5">
        <v>0.0</v>
      </c>
    </row>
    <row r="43980" ht="14.25" customHeight="1">
      <c r="A43980" s="5"/>
      <c r="B43980" s="5"/>
      <c r="C43980" s="5" t="str">
        <f>IFERROR(__xludf.DUMMYFUNCTION("""COMPUTED_VALUE"""),"")</f>
        <v/>
      </c>
      <c r="D43980" s="5">
        <v>0.0</v>
      </c>
    </row>
    <row r="43981" ht="14.25" customHeight="1">
      <c r="A43981" s="5"/>
      <c r="B43981" s="5"/>
      <c r="C43981" s="5" t="str">
        <f>IFERROR(__xludf.DUMMYFUNCTION("""COMPUTED_VALUE"""),"")</f>
        <v/>
      </c>
      <c r="D43981" s="5">
        <v>0.0</v>
      </c>
    </row>
    <row r="43982" ht="14.25" customHeight="1">
      <c r="A43982" s="5"/>
      <c r="B43982" s="5"/>
      <c r="C43982" s="5" t="str">
        <f>IFERROR(__xludf.DUMMYFUNCTION("""COMPUTED_VALUE"""),"")</f>
        <v/>
      </c>
      <c r="D43982" s="5">
        <v>0.0</v>
      </c>
    </row>
    <row r="43983" ht="14.25" customHeight="1">
      <c r="A43983" s="5"/>
      <c r="B43983" s="5"/>
      <c r="C43983" s="5" t="str">
        <f>IFERROR(__xludf.DUMMYFUNCTION("""COMPUTED_VALUE"""),"")</f>
        <v/>
      </c>
      <c r="D43983" s="5">
        <v>0.0</v>
      </c>
    </row>
    <row r="43984" ht="14.25" customHeight="1">
      <c r="A43984" s="5"/>
      <c r="B43984" s="5"/>
      <c r="C43984" s="5" t="str">
        <f>IFERROR(__xludf.DUMMYFUNCTION("""COMPUTED_VALUE"""),"")</f>
        <v/>
      </c>
      <c r="D43984" s="5">
        <v>0.0</v>
      </c>
    </row>
    <row r="43985" ht="14.25" customHeight="1">
      <c r="A43985" s="5"/>
      <c r="B43985" s="5"/>
      <c r="C43985" s="5" t="str">
        <f>IFERROR(__xludf.DUMMYFUNCTION("""COMPUTED_VALUE"""),"")</f>
        <v/>
      </c>
      <c r="D43985" s="5">
        <v>0.0</v>
      </c>
    </row>
    <row r="43986" ht="14.25" customHeight="1">
      <c r="A43986" s="5"/>
      <c r="B43986" s="5"/>
      <c r="C43986" s="5" t="str">
        <f>IFERROR(__xludf.DUMMYFUNCTION("""COMPUTED_VALUE"""),"")</f>
        <v/>
      </c>
      <c r="D43986" s="5">
        <v>0.0</v>
      </c>
    </row>
    <row r="43987" ht="14.25" customHeight="1">
      <c r="A43987" s="5"/>
      <c r="B43987" s="5"/>
      <c r="C43987" s="5" t="str">
        <f>IFERROR(__xludf.DUMMYFUNCTION("""COMPUTED_VALUE"""),"")</f>
        <v/>
      </c>
      <c r="D43987" s="5">
        <v>0.0</v>
      </c>
    </row>
    <row r="43988" ht="14.25" customHeight="1">
      <c r="A43988" s="5"/>
      <c r="B43988" s="5"/>
      <c r="C43988" s="5" t="str">
        <f>IFERROR(__xludf.DUMMYFUNCTION("""COMPUTED_VALUE"""),"")</f>
        <v/>
      </c>
      <c r="D43988" s="5">
        <v>0.0</v>
      </c>
    </row>
    <row r="43989" ht="14.25" customHeight="1">
      <c r="A43989" s="5"/>
      <c r="B43989" s="5"/>
      <c r="C43989" s="5" t="str">
        <f>IFERROR(__xludf.DUMMYFUNCTION("""COMPUTED_VALUE"""),"")</f>
        <v/>
      </c>
      <c r="D43989" s="5">
        <v>0.0</v>
      </c>
    </row>
    <row r="43990" ht="14.25" customHeight="1">
      <c r="A43990" s="5"/>
      <c r="B43990" s="5"/>
      <c r="C43990" s="5" t="str">
        <f>IFERROR(__xludf.DUMMYFUNCTION("""COMPUTED_VALUE"""),"")</f>
        <v/>
      </c>
      <c r="D43990" s="5">
        <v>0.0</v>
      </c>
    </row>
    <row r="43991" ht="14.25" customHeight="1">
      <c r="A43991" s="5"/>
      <c r="B43991" s="5"/>
      <c r="C43991" s="5" t="str">
        <f>IFERROR(__xludf.DUMMYFUNCTION("""COMPUTED_VALUE"""),"")</f>
        <v/>
      </c>
      <c r="D43991" s="5">
        <v>0.0</v>
      </c>
    </row>
    <row r="43992" ht="14.25" customHeight="1">
      <c r="A43992" s="5"/>
      <c r="B43992" s="5"/>
      <c r="C43992" s="5" t="str">
        <f>IFERROR(__xludf.DUMMYFUNCTION("""COMPUTED_VALUE"""),"")</f>
        <v/>
      </c>
      <c r="D43992" s="5">
        <v>0.0</v>
      </c>
    </row>
    <row r="43993" ht="14.25" customHeight="1">
      <c r="A43993" s="5"/>
      <c r="B43993" s="5"/>
      <c r="C43993" s="5" t="str">
        <f>IFERROR(__xludf.DUMMYFUNCTION("""COMPUTED_VALUE"""),"")</f>
        <v/>
      </c>
      <c r="D43993" s="5">
        <v>0.0</v>
      </c>
    </row>
    <row r="43994" ht="14.25" customHeight="1">
      <c r="A43994" s="5"/>
      <c r="B43994" s="5"/>
      <c r="C43994" s="5" t="str">
        <f>IFERROR(__xludf.DUMMYFUNCTION("""COMPUTED_VALUE"""),"")</f>
        <v/>
      </c>
      <c r="D43994" s="5">
        <v>0.0</v>
      </c>
    </row>
    <row r="43995" ht="14.25" customHeight="1">
      <c r="A43995" s="5"/>
      <c r="B43995" s="5"/>
      <c r="C43995" s="5" t="str">
        <f>IFERROR(__xludf.DUMMYFUNCTION("""COMPUTED_VALUE"""),"")</f>
        <v/>
      </c>
      <c r="D43995" s="5">
        <v>0.0</v>
      </c>
    </row>
    <row r="43996" ht="14.25" customHeight="1">
      <c r="A43996" s="5"/>
      <c r="B43996" s="5"/>
      <c r="C43996" s="5" t="str">
        <f>IFERROR(__xludf.DUMMYFUNCTION("""COMPUTED_VALUE"""),"")</f>
        <v/>
      </c>
      <c r="D43996" s="5">
        <v>0.0</v>
      </c>
    </row>
    <row r="43997" ht="14.25" customHeight="1">
      <c r="A43997" s="5"/>
      <c r="B43997" s="5"/>
      <c r="C43997" s="5" t="str">
        <f>IFERROR(__xludf.DUMMYFUNCTION("""COMPUTED_VALUE"""),"")</f>
        <v/>
      </c>
      <c r="D43997" s="5">
        <v>0.0</v>
      </c>
    </row>
    <row r="43998" ht="14.25" customHeight="1">
      <c r="A43998" s="5"/>
      <c r="B43998" s="5"/>
      <c r="C43998" s="5" t="str">
        <f>IFERROR(__xludf.DUMMYFUNCTION("""COMPUTED_VALUE"""),"")</f>
        <v/>
      </c>
      <c r="D43998" s="5">
        <v>0.0</v>
      </c>
    </row>
    <row r="43999" ht="14.25" customHeight="1">
      <c r="A43999" s="5"/>
      <c r="B43999" s="5"/>
      <c r="C43999" s="5" t="str">
        <f>IFERROR(__xludf.DUMMYFUNCTION("""COMPUTED_VALUE"""),"")</f>
        <v/>
      </c>
      <c r="D43999" s="5">
        <v>0.0</v>
      </c>
    </row>
    <row r="44000" ht="14.25" customHeight="1">
      <c r="A44000" s="5"/>
      <c r="B44000" s="5"/>
      <c r="C44000" s="5" t="str">
        <f>IFERROR(__xludf.DUMMYFUNCTION("""COMPUTED_VALUE"""),"")</f>
        <v/>
      </c>
      <c r="D44000" s="5">
        <v>0.0</v>
      </c>
    </row>
    <row r="44001" ht="14.25" customHeight="1">
      <c r="A44001" s="5"/>
      <c r="B44001" s="5"/>
      <c r="C44001" s="5" t="str">
        <f>IFERROR(__xludf.DUMMYFUNCTION("""COMPUTED_VALUE"""),"")</f>
        <v/>
      </c>
      <c r="D44001" s="5">
        <v>0.0</v>
      </c>
    </row>
    <row r="44002" ht="14.25" customHeight="1">
      <c r="A44002" s="5"/>
      <c r="B44002" s="5"/>
      <c r="C44002" s="5" t="str">
        <f>IFERROR(__xludf.DUMMYFUNCTION("""COMPUTED_VALUE"""),"")</f>
        <v/>
      </c>
      <c r="D44002" s="5">
        <v>0.0</v>
      </c>
    </row>
    <row r="44003" ht="14.25" customHeight="1">
      <c r="A44003" s="5"/>
      <c r="B44003" s="5"/>
      <c r="C44003" s="5" t="str">
        <f>IFERROR(__xludf.DUMMYFUNCTION("""COMPUTED_VALUE"""),"")</f>
        <v/>
      </c>
      <c r="D44003" s="5">
        <v>0.0</v>
      </c>
    </row>
    <row r="44004" ht="14.25" customHeight="1">
      <c r="A44004" s="5"/>
      <c r="B44004" s="5"/>
      <c r="C44004" s="5" t="str">
        <f>IFERROR(__xludf.DUMMYFUNCTION("""COMPUTED_VALUE"""),"")</f>
        <v/>
      </c>
      <c r="D44004" s="5">
        <v>0.0</v>
      </c>
    </row>
    <row r="44005" ht="14.25" customHeight="1">
      <c r="A44005" s="5"/>
      <c r="B44005" s="5"/>
      <c r="C44005" s="5" t="str">
        <f>IFERROR(__xludf.DUMMYFUNCTION("""COMPUTED_VALUE"""),"")</f>
        <v/>
      </c>
      <c r="D44005" s="5">
        <v>0.0</v>
      </c>
    </row>
    <row r="44006" ht="14.25" customHeight="1">
      <c r="A44006" s="5"/>
      <c r="B44006" s="5"/>
      <c r="C44006" s="5" t="str">
        <f>IFERROR(__xludf.DUMMYFUNCTION("""COMPUTED_VALUE"""),"")</f>
        <v/>
      </c>
      <c r="D44006" s="5">
        <v>0.0</v>
      </c>
    </row>
    <row r="44007" ht="14.25" customHeight="1">
      <c r="A44007" s="5"/>
      <c r="B44007" s="5"/>
      <c r="C44007" s="5" t="str">
        <f>IFERROR(__xludf.DUMMYFUNCTION("""COMPUTED_VALUE"""),"")</f>
        <v/>
      </c>
      <c r="D44007" s="5">
        <v>0.0</v>
      </c>
    </row>
    <row r="44008" ht="14.25" customHeight="1">
      <c r="A44008" s="5"/>
      <c r="B44008" s="5"/>
      <c r="C44008" s="5" t="str">
        <f>IFERROR(__xludf.DUMMYFUNCTION("""COMPUTED_VALUE"""),"")</f>
        <v/>
      </c>
      <c r="D44008" s="5">
        <v>0.0</v>
      </c>
    </row>
    <row r="44009" ht="14.25" customHeight="1">
      <c r="A44009" s="5"/>
      <c r="B44009" s="5"/>
      <c r="C44009" s="5" t="str">
        <f>IFERROR(__xludf.DUMMYFUNCTION("""COMPUTED_VALUE"""),"")</f>
        <v/>
      </c>
      <c r="D44009" s="5">
        <v>0.0</v>
      </c>
    </row>
    <row r="44010" ht="14.25" customHeight="1">
      <c r="A44010" s="5"/>
      <c r="B44010" s="5"/>
      <c r="C44010" s="5" t="str">
        <f>IFERROR(__xludf.DUMMYFUNCTION("""COMPUTED_VALUE"""),"")</f>
        <v/>
      </c>
      <c r="D44010" s="5">
        <v>0.0</v>
      </c>
    </row>
    <row r="44011" ht="14.25" customHeight="1">
      <c r="A44011" s="5"/>
      <c r="B44011" s="5"/>
      <c r="C44011" s="5" t="str">
        <f>IFERROR(__xludf.DUMMYFUNCTION("""COMPUTED_VALUE"""),"")</f>
        <v/>
      </c>
      <c r="D44011" s="5">
        <v>0.0</v>
      </c>
    </row>
    <row r="44012" ht="14.25" customHeight="1">
      <c r="A44012" s="5"/>
      <c r="B44012" s="5"/>
      <c r="C44012" s="5" t="str">
        <f>IFERROR(__xludf.DUMMYFUNCTION("""COMPUTED_VALUE"""),"")</f>
        <v/>
      </c>
      <c r="D44012" s="5">
        <v>0.0</v>
      </c>
    </row>
    <row r="44013" ht="14.25" customHeight="1">
      <c r="A44013" s="5"/>
      <c r="B44013" s="5"/>
      <c r="C44013" s="5" t="str">
        <f>IFERROR(__xludf.DUMMYFUNCTION("""COMPUTED_VALUE"""),"")</f>
        <v/>
      </c>
      <c r="D44013" s="5">
        <v>0.0</v>
      </c>
    </row>
    <row r="44014" ht="14.25" customHeight="1">
      <c r="A44014" s="5"/>
      <c r="B44014" s="5"/>
      <c r="C44014" s="5" t="str">
        <f>IFERROR(__xludf.DUMMYFUNCTION("""COMPUTED_VALUE"""),"")</f>
        <v/>
      </c>
      <c r="D44014" s="5">
        <v>0.0</v>
      </c>
    </row>
    <row r="44015" ht="14.25" customHeight="1">
      <c r="A44015" s="5"/>
      <c r="B44015" s="5"/>
      <c r="C44015" s="5" t="str">
        <f>IFERROR(__xludf.DUMMYFUNCTION("""COMPUTED_VALUE"""),"")</f>
        <v/>
      </c>
      <c r="D44015" s="5">
        <v>0.0</v>
      </c>
    </row>
    <row r="44016" ht="14.25" customHeight="1">
      <c r="A44016" s="5"/>
      <c r="B44016" s="5"/>
      <c r="C44016" s="5" t="str">
        <f>IFERROR(__xludf.DUMMYFUNCTION("""COMPUTED_VALUE"""),"")</f>
        <v/>
      </c>
      <c r="D44016" s="5">
        <v>0.0</v>
      </c>
    </row>
    <row r="44017" ht="14.25" customHeight="1">
      <c r="A44017" s="5"/>
      <c r="B44017" s="5"/>
      <c r="C44017" s="5" t="str">
        <f>IFERROR(__xludf.DUMMYFUNCTION("""COMPUTED_VALUE"""),"")</f>
        <v/>
      </c>
      <c r="D44017" s="5">
        <v>0.0</v>
      </c>
    </row>
    <row r="44018" ht="14.25" customHeight="1">
      <c r="A44018" s="5"/>
      <c r="B44018" s="5"/>
      <c r="C44018" s="5" t="str">
        <f>IFERROR(__xludf.DUMMYFUNCTION("""COMPUTED_VALUE"""),"")</f>
        <v/>
      </c>
      <c r="D44018" s="5">
        <v>0.0</v>
      </c>
    </row>
    <row r="44019" ht="14.25" customHeight="1">
      <c r="A44019" s="5"/>
      <c r="B44019" s="5"/>
      <c r="C44019" s="5" t="str">
        <f>IFERROR(__xludf.DUMMYFUNCTION("""COMPUTED_VALUE"""),"")</f>
        <v/>
      </c>
      <c r="D44019" s="5">
        <v>0.0</v>
      </c>
    </row>
    <row r="44020" ht="14.25" customHeight="1">
      <c r="A44020" s="5"/>
      <c r="B44020" s="5"/>
      <c r="C44020" s="5" t="str">
        <f>IFERROR(__xludf.DUMMYFUNCTION("""COMPUTED_VALUE"""),"")</f>
        <v/>
      </c>
      <c r="D44020" s="5">
        <v>0.0</v>
      </c>
    </row>
    <row r="44021" ht="14.25" customHeight="1">
      <c r="A44021" s="5"/>
      <c r="B44021" s="5"/>
      <c r="C44021" s="5" t="str">
        <f>IFERROR(__xludf.DUMMYFUNCTION("""COMPUTED_VALUE"""),"")</f>
        <v/>
      </c>
      <c r="D44021" s="5">
        <v>0.0</v>
      </c>
    </row>
    <row r="44022" ht="14.25" customHeight="1">
      <c r="A44022" s="5"/>
      <c r="B44022" s="5"/>
      <c r="C44022" s="5" t="str">
        <f>IFERROR(__xludf.DUMMYFUNCTION("""COMPUTED_VALUE"""),"")</f>
        <v/>
      </c>
      <c r="D44022" s="5">
        <v>0.0</v>
      </c>
    </row>
    <row r="44023" ht="14.25" customHeight="1">
      <c r="A44023" s="5"/>
      <c r="B44023" s="5"/>
      <c r="C44023" s="5" t="str">
        <f>IFERROR(__xludf.DUMMYFUNCTION("""COMPUTED_VALUE"""),"")</f>
        <v/>
      </c>
      <c r="D44023" s="5">
        <v>0.0</v>
      </c>
    </row>
    <row r="44024" ht="14.25" customHeight="1">
      <c r="A44024" s="5"/>
      <c r="B44024" s="5"/>
      <c r="C44024" s="5" t="str">
        <f>IFERROR(__xludf.DUMMYFUNCTION("""COMPUTED_VALUE"""),"")</f>
        <v/>
      </c>
      <c r="D44024" s="5">
        <v>0.0</v>
      </c>
    </row>
    <row r="44025" ht="14.25" customHeight="1">
      <c r="A44025" s="5"/>
      <c r="B44025" s="5"/>
      <c r="C44025" s="5" t="str">
        <f>IFERROR(__xludf.DUMMYFUNCTION("""COMPUTED_VALUE"""),"")</f>
        <v/>
      </c>
      <c r="D44025" s="5">
        <v>0.0</v>
      </c>
    </row>
    <row r="44026" ht="14.25" customHeight="1">
      <c r="A44026" s="5"/>
      <c r="B44026" s="5"/>
      <c r="C44026" s="5" t="str">
        <f>IFERROR(__xludf.DUMMYFUNCTION("""COMPUTED_VALUE"""),"")</f>
        <v/>
      </c>
      <c r="D44026" s="5">
        <v>0.0</v>
      </c>
    </row>
    <row r="44027" ht="14.25" customHeight="1">
      <c r="A44027" s="5"/>
      <c r="B44027" s="5"/>
      <c r="C44027" s="5" t="str">
        <f>IFERROR(__xludf.DUMMYFUNCTION("""COMPUTED_VALUE"""),"")</f>
        <v/>
      </c>
      <c r="D44027" s="5">
        <v>0.0</v>
      </c>
    </row>
    <row r="44028" ht="14.25" customHeight="1">
      <c r="A44028" s="5"/>
      <c r="B44028" s="5"/>
      <c r="C44028" s="5" t="str">
        <f>IFERROR(__xludf.DUMMYFUNCTION("""COMPUTED_VALUE"""),"")</f>
        <v/>
      </c>
      <c r="D44028" s="5">
        <v>0.0</v>
      </c>
    </row>
    <row r="44029" ht="14.25" customHeight="1">
      <c r="A44029" s="5"/>
      <c r="B44029" s="5"/>
      <c r="C44029" s="5" t="str">
        <f>IFERROR(__xludf.DUMMYFUNCTION("""COMPUTED_VALUE"""),"")</f>
        <v/>
      </c>
      <c r="D44029" s="5">
        <v>0.0</v>
      </c>
    </row>
    <row r="44030" ht="14.25" customHeight="1">
      <c r="A44030" s="5"/>
      <c r="B44030" s="5"/>
      <c r="C44030" s="5" t="str">
        <f>IFERROR(__xludf.DUMMYFUNCTION("""COMPUTED_VALUE"""),"")</f>
        <v/>
      </c>
      <c r="D44030" s="5">
        <v>0.0</v>
      </c>
    </row>
    <row r="44031" ht="14.25" customHeight="1">
      <c r="A44031" s="5"/>
      <c r="B44031" s="5"/>
      <c r="C44031" s="5" t="str">
        <f>IFERROR(__xludf.DUMMYFUNCTION("""COMPUTED_VALUE"""),"")</f>
        <v/>
      </c>
      <c r="D44031" s="5">
        <v>0.0</v>
      </c>
    </row>
    <row r="44032" ht="14.25" customHeight="1">
      <c r="A44032" s="5"/>
      <c r="B44032" s="5"/>
      <c r="C44032" s="5" t="str">
        <f>IFERROR(__xludf.DUMMYFUNCTION("""COMPUTED_VALUE"""),"")</f>
        <v/>
      </c>
      <c r="D44032" s="5">
        <v>0.0</v>
      </c>
    </row>
    <row r="44033" ht="14.25" customHeight="1">
      <c r="A44033" s="5"/>
      <c r="B44033" s="5"/>
      <c r="C44033" s="5" t="str">
        <f>IFERROR(__xludf.DUMMYFUNCTION("""COMPUTED_VALUE"""),"")</f>
        <v/>
      </c>
      <c r="D44033" s="5">
        <v>0.0</v>
      </c>
    </row>
    <row r="44034" ht="14.25" customHeight="1">
      <c r="A44034" s="5"/>
      <c r="B44034" s="5"/>
      <c r="C44034" s="5" t="str">
        <f>IFERROR(__xludf.DUMMYFUNCTION("""COMPUTED_VALUE"""),"")</f>
        <v/>
      </c>
      <c r="D44034" s="5">
        <v>0.0</v>
      </c>
    </row>
    <row r="44035" ht="14.25" customHeight="1">
      <c r="A44035" s="5"/>
      <c r="B44035" s="5"/>
      <c r="C44035" s="5" t="str">
        <f>IFERROR(__xludf.DUMMYFUNCTION("""COMPUTED_VALUE"""),"")</f>
        <v/>
      </c>
      <c r="D44035" s="5">
        <v>0.0</v>
      </c>
    </row>
    <row r="44036" ht="14.25" customHeight="1">
      <c r="A44036" s="5"/>
      <c r="B44036" s="5"/>
      <c r="C44036" s="5" t="str">
        <f>IFERROR(__xludf.DUMMYFUNCTION("""COMPUTED_VALUE"""),"")</f>
        <v/>
      </c>
      <c r="D44036" s="5">
        <v>0.0</v>
      </c>
    </row>
    <row r="44037" ht="14.25" customHeight="1">
      <c r="A44037" s="5"/>
      <c r="B44037" s="5"/>
      <c r="C44037" s="5" t="str">
        <f>IFERROR(__xludf.DUMMYFUNCTION("""COMPUTED_VALUE"""),"")</f>
        <v/>
      </c>
      <c r="D44037" s="5">
        <v>0.0</v>
      </c>
    </row>
    <row r="44038" ht="14.25" customHeight="1">
      <c r="A44038" s="5"/>
      <c r="B44038" s="5"/>
      <c r="C44038" s="5" t="str">
        <f>IFERROR(__xludf.DUMMYFUNCTION("""COMPUTED_VALUE"""),"")</f>
        <v/>
      </c>
      <c r="D44038" s="5">
        <v>0.0</v>
      </c>
    </row>
    <row r="44039" ht="14.25" customHeight="1">
      <c r="A44039" s="5"/>
      <c r="B44039" s="5"/>
      <c r="C44039" s="5" t="str">
        <f>IFERROR(__xludf.DUMMYFUNCTION("""COMPUTED_VALUE"""),"")</f>
        <v/>
      </c>
      <c r="D44039" s="5">
        <v>0.0</v>
      </c>
    </row>
    <row r="44040" ht="14.25" customHeight="1">
      <c r="A44040" s="5"/>
      <c r="B44040" s="5"/>
      <c r="C44040" s="5" t="str">
        <f>IFERROR(__xludf.DUMMYFUNCTION("""COMPUTED_VALUE"""),"")</f>
        <v/>
      </c>
      <c r="D44040" s="5">
        <v>0.0</v>
      </c>
    </row>
    <row r="44041" ht="14.25" customHeight="1">
      <c r="A44041" s="5"/>
      <c r="B44041" s="5"/>
      <c r="C44041" s="5" t="str">
        <f>IFERROR(__xludf.DUMMYFUNCTION("""COMPUTED_VALUE"""),"")</f>
        <v/>
      </c>
      <c r="D44041" s="5">
        <v>0.0</v>
      </c>
    </row>
    <row r="44042" ht="14.25" customHeight="1">
      <c r="A44042" s="5"/>
      <c r="B44042" s="5"/>
      <c r="C44042" s="5" t="str">
        <f>IFERROR(__xludf.DUMMYFUNCTION("""COMPUTED_VALUE"""),"")</f>
        <v/>
      </c>
      <c r="D44042" s="5">
        <v>0.0</v>
      </c>
    </row>
    <row r="44043" ht="14.25" customHeight="1">
      <c r="A44043" s="5"/>
      <c r="B44043" s="5"/>
      <c r="C44043" s="5" t="str">
        <f>IFERROR(__xludf.DUMMYFUNCTION("""COMPUTED_VALUE"""),"")</f>
        <v/>
      </c>
      <c r="D44043" s="5">
        <v>0.0</v>
      </c>
    </row>
    <row r="44044" ht="14.25" customHeight="1">
      <c r="A44044" s="5"/>
      <c r="B44044" s="5"/>
      <c r="C44044" s="5" t="str">
        <f>IFERROR(__xludf.DUMMYFUNCTION("""COMPUTED_VALUE"""),"")</f>
        <v/>
      </c>
      <c r="D44044" s="5">
        <v>0.0</v>
      </c>
    </row>
    <row r="44045" ht="14.25" customHeight="1">
      <c r="A44045" s="5"/>
      <c r="B44045" s="5"/>
      <c r="C44045" s="5" t="str">
        <f>IFERROR(__xludf.DUMMYFUNCTION("""COMPUTED_VALUE"""),"")</f>
        <v/>
      </c>
      <c r="D44045" s="5">
        <v>0.0</v>
      </c>
    </row>
    <row r="44046" ht="14.25" customHeight="1">
      <c r="A44046" s="5"/>
      <c r="B44046" s="5"/>
      <c r="C44046" s="5" t="str">
        <f>IFERROR(__xludf.DUMMYFUNCTION("""COMPUTED_VALUE"""),"")</f>
        <v/>
      </c>
      <c r="D44046" s="5">
        <v>0.0</v>
      </c>
    </row>
    <row r="44047" ht="14.25" customHeight="1">
      <c r="A44047" s="5"/>
      <c r="B44047" s="5"/>
      <c r="C44047" s="5" t="str">
        <f>IFERROR(__xludf.DUMMYFUNCTION("""COMPUTED_VALUE"""),"")</f>
        <v/>
      </c>
      <c r="D44047" s="5">
        <v>0.0</v>
      </c>
    </row>
    <row r="44048" ht="14.25" customHeight="1">
      <c r="A44048" s="5"/>
      <c r="B44048" s="5"/>
      <c r="C44048" s="5" t="str">
        <f>IFERROR(__xludf.DUMMYFUNCTION("""COMPUTED_VALUE"""),"")</f>
        <v/>
      </c>
      <c r="D44048" s="5">
        <v>0.0</v>
      </c>
    </row>
    <row r="44049" ht="14.25" customHeight="1">
      <c r="A44049" s="5"/>
      <c r="B44049" s="5"/>
      <c r="C44049" s="5" t="str">
        <f>IFERROR(__xludf.DUMMYFUNCTION("""COMPUTED_VALUE"""),"")</f>
        <v/>
      </c>
      <c r="D44049" s="5">
        <v>0.0</v>
      </c>
    </row>
    <row r="44050" ht="14.25" customHeight="1">
      <c r="A44050" s="5"/>
      <c r="B44050" s="5"/>
      <c r="C44050" s="5" t="str">
        <f>IFERROR(__xludf.DUMMYFUNCTION("""COMPUTED_VALUE"""),"")</f>
        <v/>
      </c>
      <c r="D44050" s="5">
        <v>0.0</v>
      </c>
    </row>
    <row r="44051" ht="14.25" customHeight="1">
      <c r="A44051" s="5"/>
      <c r="B44051" s="5"/>
      <c r="C44051" s="5" t="str">
        <f>IFERROR(__xludf.DUMMYFUNCTION("""COMPUTED_VALUE"""),"")</f>
        <v/>
      </c>
      <c r="D44051" s="5">
        <v>0.0</v>
      </c>
    </row>
    <row r="44052" ht="14.25" customHeight="1">
      <c r="A44052" s="5"/>
      <c r="B44052" s="5"/>
      <c r="C44052" s="5" t="str">
        <f>IFERROR(__xludf.DUMMYFUNCTION("""COMPUTED_VALUE"""),"")</f>
        <v/>
      </c>
      <c r="D44052" s="5">
        <v>0.0</v>
      </c>
    </row>
    <row r="44053" ht="14.25" customHeight="1">
      <c r="A44053" s="5"/>
      <c r="B44053" s="5"/>
      <c r="C44053" s="5" t="str">
        <f>IFERROR(__xludf.DUMMYFUNCTION("""COMPUTED_VALUE"""),"")</f>
        <v/>
      </c>
      <c r="D44053" s="5">
        <v>0.0</v>
      </c>
    </row>
    <row r="44054" ht="14.25" customHeight="1">
      <c r="A44054" s="5"/>
      <c r="B44054" s="5"/>
      <c r="C44054" s="5" t="str">
        <f>IFERROR(__xludf.DUMMYFUNCTION("""COMPUTED_VALUE"""),"")</f>
        <v/>
      </c>
      <c r="D44054" s="5">
        <v>0.0</v>
      </c>
    </row>
    <row r="44055" ht="14.25" customHeight="1">
      <c r="A44055" s="5"/>
      <c r="B44055" s="5"/>
      <c r="C44055" s="5" t="str">
        <f>IFERROR(__xludf.DUMMYFUNCTION("""COMPUTED_VALUE"""),"")</f>
        <v/>
      </c>
      <c r="D44055" s="5">
        <v>0.0</v>
      </c>
    </row>
    <row r="44056" ht="14.25" customHeight="1">
      <c r="A44056" s="5"/>
      <c r="B44056" s="5"/>
      <c r="C44056" s="5" t="str">
        <f>IFERROR(__xludf.DUMMYFUNCTION("""COMPUTED_VALUE"""),"")</f>
        <v/>
      </c>
      <c r="D44056" s="5">
        <v>0.0</v>
      </c>
    </row>
    <row r="44057" ht="14.25" customHeight="1">
      <c r="A44057" s="5"/>
      <c r="B44057" s="5"/>
      <c r="C44057" s="5" t="str">
        <f>IFERROR(__xludf.DUMMYFUNCTION("""COMPUTED_VALUE"""),"")</f>
        <v/>
      </c>
      <c r="D44057" s="5">
        <v>0.0</v>
      </c>
    </row>
    <row r="44058" ht="14.25" customHeight="1">
      <c r="A44058" s="5"/>
      <c r="B44058" s="5"/>
      <c r="C44058" s="5" t="str">
        <f>IFERROR(__xludf.DUMMYFUNCTION("""COMPUTED_VALUE"""),"")</f>
        <v/>
      </c>
      <c r="D44058" s="5">
        <v>0.0</v>
      </c>
    </row>
    <row r="44059" ht="14.25" customHeight="1">
      <c r="A44059" s="5"/>
      <c r="B44059" s="5"/>
      <c r="C44059" s="5" t="str">
        <f>IFERROR(__xludf.DUMMYFUNCTION("""COMPUTED_VALUE"""),"")</f>
        <v/>
      </c>
      <c r="D44059" s="5">
        <v>0.0</v>
      </c>
    </row>
    <row r="44060" ht="14.25" customHeight="1">
      <c r="A44060" s="5"/>
      <c r="B44060" s="5"/>
      <c r="C44060" s="5" t="str">
        <f>IFERROR(__xludf.DUMMYFUNCTION("""COMPUTED_VALUE"""),"")</f>
        <v/>
      </c>
      <c r="D44060" s="5">
        <v>0.0</v>
      </c>
    </row>
    <row r="44061" ht="14.25" customHeight="1">
      <c r="A44061" s="5"/>
      <c r="B44061" s="5"/>
      <c r="C44061" s="5" t="str">
        <f>IFERROR(__xludf.DUMMYFUNCTION("""COMPUTED_VALUE"""),"")</f>
        <v/>
      </c>
      <c r="D44061" s="5">
        <v>0.0</v>
      </c>
    </row>
    <row r="44062" ht="14.25" customHeight="1">
      <c r="A44062" s="5"/>
      <c r="B44062" s="5"/>
      <c r="C44062" s="5" t="str">
        <f>IFERROR(__xludf.DUMMYFUNCTION("""COMPUTED_VALUE"""),"")</f>
        <v/>
      </c>
      <c r="D44062" s="5">
        <v>0.0</v>
      </c>
    </row>
    <row r="44063" ht="14.25" customHeight="1">
      <c r="A44063" s="5"/>
      <c r="B44063" s="5"/>
      <c r="C44063" s="5" t="str">
        <f>IFERROR(__xludf.DUMMYFUNCTION("""COMPUTED_VALUE"""),"")</f>
        <v/>
      </c>
      <c r="D44063" s="5">
        <v>0.0</v>
      </c>
    </row>
    <row r="44064" ht="14.25" customHeight="1">
      <c r="A44064" s="5"/>
      <c r="B44064" s="5"/>
      <c r="C44064" s="5" t="str">
        <f>IFERROR(__xludf.DUMMYFUNCTION("""COMPUTED_VALUE"""),"")</f>
        <v/>
      </c>
      <c r="D44064" s="5">
        <v>0.0</v>
      </c>
    </row>
    <row r="44065" ht="14.25" customHeight="1">
      <c r="A44065" s="5"/>
      <c r="B44065" s="5"/>
      <c r="C44065" s="5" t="str">
        <f>IFERROR(__xludf.DUMMYFUNCTION("""COMPUTED_VALUE"""),"")</f>
        <v/>
      </c>
      <c r="D44065" s="5">
        <v>0.0</v>
      </c>
    </row>
    <row r="44066" ht="14.25" customHeight="1">
      <c r="A44066" s="5"/>
      <c r="B44066" s="5"/>
      <c r="C44066" s="5" t="str">
        <f>IFERROR(__xludf.DUMMYFUNCTION("""COMPUTED_VALUE"""),"")</f>
        <v/>
      </c>
      <c r="D44066" s="5">
        <v>0.0</v>
      </c>
    </row>
    <row r="44067" ht="14.25" customHeight="1">
      <c r="A44067" s="5"/>
      <c r="B44067" s="5"/>
      <c r="C44067" s="5" t="str">
        <f>IFERROR(__xludf.DUMMYFUNCTION("""COMPUTED_VALUE"""),"")</f>
        <v/>
      </c>
      <c r="D44067" s="5">
        <v>0.0</v>
      </c>
    </row>
    <row r="44068" ht="14.25" customHeight="1">
      <c r="A44068" s="5"/>
      <c r="B44068" s="5"/>
      <c r="C44068" s="5" t="str">
        <f>IFERROR(__xludf.DUMMYFUNCTION("""COMPUTED_VALUE"""),"")</f>
        <v/>
      </c>
      <c r="D44068" s="5">
        <v>0.0</v>
      </c>
    </row>
    <row r="44069" ht="14.25" customHeight="1">
      <c r="A44069" s="5"/>
      <c r="B44069" s="5"/>
      <c r="C44069" s="5" t="str">
        <f>IFERROR(__xludf.DUMMYFUNCTION("""COMPUTED_VALUE"""),"")</f>
        <v/>
      </c>
      <c r="D44069" s="5">
        <v>0.0</v>
      </c>
    </row>
    <row r="44070" ht="14.25" customHeight="1">
      <c r="A44070" s="5"/>
      <c r="B44070" s="5"/>
      <c r="C44070" s="5" t="str">
        <f>IFERROR(__xludf.DUMMYFUNCTION("""COMPUTED_VALUE"""),"")</f>
        <v/>
      </c>
      <c r="D44070" s="5">
        <v>0.0</v>
      </c>
    </row>
    <row r="44071" ht="14.25" customHeight="1">
      <c r="A44071" s="5"/>
      <c r="B44071" s="5"/>
      <c r="C44071" s="5" t="str">
        <f>IFERROR(__xludf.DUMMYFUNCTION("""COMPUTED_VALUE"""),"")</f>
        <v/>
      </c>
      <c r="D44071" s="5">
        <v>0.0</v>
      </c>
    </row>
    <row r="44072" ht="14.25" customHeight="1">
      <c r="A44072" s="5"/>
      <c r="B44072" s="5"/>
      <c r="C44072" s="5" t="str">
        <f>IFERROR(__xludf.DUMMYFUNCTION("""COMPUTED_VALUE"""),"")</f>
        <v/>
      </c>
      <c r="D44072" s="5">
        <v>0.0</v>
      </c>
    </row>
    <row r="44073" ht="14.25" customHeight="1">
      <c r="A44073" s="5"/>
      <c r="B44073" s="5"/>
      <c r="C44073" s="5" t="str">
        <f>IFERROR(__xludf.DUMMYFUNCTION("""COMPUTED_VALUE"""),"")</f>
        <v/>
      </c>
      <c r="D44073" s="5">
        <v>0.0</v>
      </c>
    </row>
    <row r="44074" ht="14.25" customHeight="1">
      <c r="A44074" s="5"/>
      <c r="B44074" s="5"/>
      <c r="C44074" s="5" t="str">
        <f>IFERROR(__xludf.DUMMYFUNCTION("""COMPUTED_VALUE"""),"")</f>
        <v/>
      </c>
      <c r="D44074" s="5">
        <v>0.0</v>
      </c>
    </row>
    <row r="44075" ht="14.25" customHeight="1">
      <c r="A44075" s="5"/>
      <c r="B44075" s="5"/>
      <c r="C44075" s="5" t="str">
        <f>IFERROR(__xludf.DUMMYFUNCTION("""COMPUTED_VALUE"""),"")</f>
        <v/>
      </c>
      <c r="D44075" s="5">
        <v>0.0</v>
      </c>
    </row>
    <row r="44076" ht="14.25" customHeight="1">
      <c r="A44076" s="5"/>
      <c r="B44076" s="5"/>
      <c r="C44076" s="5" t="str">
        <f>IFERROR(__xludf.DUMMYFUNCTION("""COMPUTED_VALUE"""),"")</f>
        <v/>
      </c>
      <c r="D44076" s="5">
        <v>0.0</v>
      </c>
    </row>
    <row r="44077" ht="14.25" customHeight="1">
      <c r="A44077" s="5"/>
      <c r="B44077" s="5"/>
      <c r="C44077" s="5" t="str">
        <f>IFERROR(__xludf.DUMMYFUNCTION("""COMPUTED_VALUE"""),"")</f>
        <v/>
      </c>
      <c r="D44077" s="5">
        <v>0.0</v>
      </c>
    </row>
    <row r="44078" ht="14.25" customHeight="1">
      <c r="A44078" s="5"/>
      <c r="B44078" s="5"/>
      <c r="C44078" s="5" t="str">
        <f>IFERROR(__xludf.DUMMYFUNCTION("""COMPUTED_VALUE"""),"")</f>
        <v/>
      </c>
      <c r="D44078" s="5">
        <v>0.0</v>
      </c>
    </row>
    <row r="44079" ht="14.25" customHeight="1">
      <c r="A44079" s="5"/>
      <c r="B44079" s="5"/>
      <c r="C44079" s="5" t="str">
        <f>IFERROR(__xludf.DUMMYFUNCTION("""COMPUTED_VALUE"""),"")</f>
        <v/>
      </c>
      <c r="D44079" s="5">
        <v>0.0</v>
      </c>
    </row>
    <row r="44080" ht="14.25" customHeight="1">
      <c r="A44080" s="5"/>
      <c r="B44080" s="5"/>
      <c r="C44080" s="5" t="str">
        <f>IFERROR(__xludf.DUMMYFUNCTION("""COMPUTED_VALUE"""),"")</f>
        <v/>
      </c>
      <c r="D44080" s="5">
        <v>0.0</v>
      </c>
    </row>
    <row r="44081" ht="14.25" customHeight="1">
      <c r="A44081" s="5"/>
      <c r="B44081" s="5"/>
      <c r="C44081" s="5" t="str">
        <f>IFERROR(__xludf.DUMMYFUNCTION("""COMPUTED_VALUE"""),"")</f>
        <v/>
      </c>
      <c r="D44081" s="5">
        <v>0.0</v>
      </c>
    </row>
    <row r="44082" ht="14.25" customHeight="1">
      <c r="A44082" s="5"/>
      <c r="B44082" s="5"/>
      <c r="C44082" s="5" t="str">
        <f>IFERROR(__xludf.DUMMYFUNCTION("""COMPUTED_VALUE"""),"")</f>
        <v/>
      </c>
      <c r="D44082" s="5">
        <v>0.0</v>
      </c>
    </row>
    <row r="44083" ht="14.25" customHeight="1">
      <c r="A44083" s="5"/>
      <c r="B44083" s="5"/>
      <c r="C44083" s="5" t="str">
        <f>IFERROR(__xludf.DUMMYFUNCTION("""COMPUTED_VALUE"""),"")</f>
        <v/>
      </c>
      <c r="D44083" s="5">
        <v>0.0</v>
      </c>
    </row>
    <row r="44084" ht="14.25" customHeight="1">
      <c r="A44084" s="5"/>
      <c r="B44084" s="5"/>
      <c r="C44084" s="5" t="str">
        <f>IFERROR(__xludf.DUMMYFUNCTION("""COMPUTED_VALUE"""),"")</f>
        <v/>
      </c>
      <c r="D44084" s="5">
        <v>0.0</v>
      </c>
    </row>
    <row r="44085" ht="14.25" customHeight="1">
      <c r="A44085" s="5"/>
      <c r="B44085" s="5"/>
      <c r="C44085" s="5" t="str">
        <f>IFERROR(__xludf.DUMMYFUNCTION("""COMPUTED_VALUE"""),"")</f>
        <v/>
      </c>
      <c r="D44085" s="5">
        <v>0.0</v>
      </c>
    </row>
    <row r="44086" ht="14.25" customHeight="1">
      <c r="A44086" s="5"/>
      <c r="B44086" s="5"/>
      <c r="C44086" s="5" t="str">
        <f>IFERROR(__xludf.DUMMYFUNCTION("""COMPUTED_VALUE"""),"")</f>
        <v/>
      </c>
      <c r="D44086" s="5">
        <v>0.0</v>
      </c>
    </row>
    <row r="44087" ht="14.25" customHeight="1">
      <c r="A44087" s="5"/>
      <c r="B44087" s="5"/>
      <c r="C44087" s="5" t="str">
        <f>IFERROR(__xludf.DUMMYFUNCTION("""COMPUTED_VALUE"""),"")</f>
        <v/>
      </c>
      <c r="D44087" s="5">
        <v>0.0</v>
      </c>
    </row>
    <row r="44088" ht="14.25" customHeight="1">
      <c r="A44088" s="5"/>
      <c r="B44088" s="5"/>
      <c r="C44088" s="5" t="str">
        <f>IFERROR(__xludf.DUMMYFUNCTION("""COMPUTED_VALUE"""),"")</f>
        <v/>
      </c>
      <c r="D44088" s="5">
        <v>0.0</v>
      </c>
    </row>
    <row r="44089" ht="14.25" customHeight="1">
      <c r="A44089" s="5"/>
      <c r="B44089" s="5"/>
      <c r="C44089" s="5" t="str">
        <f>IFERROR(__xludf.DUMMYFUNCTION("""COMPUTED_VALUE"""),"")</f>
        <v/>
      </c>
      <c r="D44089" s="5">
        <v>0.0</v>
      </c>
    </row>
    <row r="44090" ht="14.25" customHeight="1">
      <c r="A44090" s="5"/>
      <c r="B44090" s="5"/>
      <c r="C44090" s="5" t="str">
        <f>IFERROR(__xludf.DUMMYFUNCTION("""COMPUTED_VALUE"""),"")</f>
        <v/>
      </c>
      <c r="D44090" s="5">
        <v>0.0</v>
      </c>
    </row>
    <row r="44091" ht="14.25" customHeight="1">
      <c r="A44091" s="5"/>
      <c r="B44091" s="5"/>
      <c r="C44091" s="5" t="str">
        <f>IFERROR(__xludf.DUMMYFUNCTION("""COMPUTED_VALUE"""),"")</f>
        <v/>
      </c>
      <c r="D44091" s="5">
        <v>0.0</v>
      </c>
    </row>
    <row r="44092" ht="14.25" customHeight="1">
      <c r="A44092" s="5"/>
      <c r="B44092" s="5"/>
      <c r="C44092" s="5" t="str">
        <f>IFERROR(__xludf.DUMMYFUNCTION("""COMPUTED_VALUE"""),"")</f>
        <v/>
      </c>
      <c r="D44092" s="5">
        <v>0.0</v>
      </c>
    </row>
    <row r="44093" ht="14.25" customHeight="1">
      <c r="A44093" s="5"/>
      <c r="B44093" s="5"/>
      <c r="C44093" s="5" t="str">
        <f>IFERROR(__xludf.DUMMYFUNCTION("""COMPUTED_VALUE"""),"")</f>
        <v/>
      </c>
      <c r="D44093" s="5">
        <v>0.0</v>
      </c>
    </row>
    <row r="44094" ht="14.25" customHeight="1">
      <c r="A44094" s="5"/>
      <c r="B44094" s="5"/>
      <c r="C44094" s="5" t="str">
        <f>IFERROR(__xludf.DUMMYFUNCTION("""COMPUTED_VALUE"""),"")</f>
        <v/>
      </c>
      <c r="D44094" s="5">
        <v>0.0</v>
      </c>
    </row>
    <row r="44095" ht="14.25" customHeight="1">
      <c r="A44095" s="5"/>
      <c r="B44095" s="5"/>
      <c r="C44095" s="5" t="str">
        <f>IFERROR(__xludf.DUMMYFUNCTION("""COMPUTED_VALUE"""),"")</f>
        <v/>
      </c>
      <c r="D44095" s="5">
        <v>0.0</v>
      </c>
    </row>
    <row r="44096" ht="14.25" customHeight="1">
      <c r="A44096" s="5"/>
      <c r="B44096" s="5"/>
      <c r="C44096" s="5" t="str">
        <f>IFERROR(__xludf.DUMMYFUNCTION("""COMPUTED_VALUE"""),"")</f>
        <v/>
      </c>
      <c r="D44096" s="5">
        <v>0.0</v>
      </c>
    </row>
    <row r="44097" ht="14.25" customHeight="1">
      <c r="A44097" s="5"/>
      <c r="B44097" s="5"/>
      <c r="C44097" s="5" t="str">
        <f>IFERROR(__xludf.DUMMYFUNCTION("""COMPUTED_VALUE"""),"")</f>
        <v/>
      </c>
      <c r="D44097" s="5">
        <v>0.0</v>
      </c>
    </row>
    <row r="44098" ht="14.25" customHeight="1">
      <c r="A44098" s="5"/>
      <c r="B44098" s="5"/>
      <c r="C44098" s="5" t="str">
        <f>IFERROR(__xludf.DUMMYFUNCTION("""COMPUTED_VALUE"""),"")</f>
        <v/>
      </c>
      <c r="D44098" s="5">
        <v>0.0</v>
      </c>
    </row>
    <row r="44099" ht="14.25" customHeight="1">
      <c r="A44099" s="5"/>
      <c r="B44099" s="5"/>
      <c r="C44099" s="5" t="str">
        <f>IFERROR(__xludf.DUMMYFUNCTION("""COMPUTED_VALUE"""),"")</f>
        <v/>
      </c>
      <c r="D44099" s="5">
        <v>0.0</v>
      </c>
    </row>
    <row r="44100" ht="14.25" customHeight="1">
      <c r="A44100" s="5"/>
      <c r="B44100" s="5"/>
      <c r="C44100" s="5" t="str">
        <f>IFERROR(__xludf.DUMMYFUNCTION("""COMPUTED_VALUE"""),"")</f>
        <v/>
      </c>
      <c r="D44100" s="5">
        <v>0.0</v>
      </c>
    </row>
    <row r="44101" ht="14.25" customHeight="1">
      <c r="A44101" s="5"/>
      <c r="B44101" s="5"/>
      <c r="C44101" s="5" t="str">
        <f>IFERROR(__xludf.DUMMYFUNCTION("""COMPUTED_VALUE"""),"")</f>
        <v/>
      </c>
      <c r="D44101" s="5">
        <v>0.0</v>
      </c>
    </row>
    <row r="44102" ht="14.25" customHeight="1">
      <c r="A44102" s="5"/>
      <c r="B44102" s="5"/>
      <c r="C44102" s="5" t="str">
        <f>IFERROR(__xludf.DUMMYFUNCTION("""COMPUTED_VALUE"""),"")</f>
        <v/>
      </c>
      <c r="D44102" s="5">
        <v>0.0</v>
      </c>
    </row>
    <row r="44103" ht="14.25" customHeight="1">
      <c r="A44103" s="5"/>
      <c r="B44103" s="5"/>
      <c r="C44103" s="5" t="str">
        <f>IFERROR(__xludf.DUMMYFUNCTION("""COMPUTED_VALUE"""),"")</f>
        <v/>
      </c>
      <c r="D44103" s="5">
        <v>0.0</v>
      </c>
    </row>
    <row r="44104" ht="14.25" customHeight="1">
      <c r="A44104" s="5"/>
      <c r="B44104" s="5"/>
      <c r="C44104" s="5" t="str">
        <f>IFERROR(__xludf.DUMMYFUNCTION("""COMPUTED_VALUE"""),"")</f>
        <v/>
      </c>
      <c r="D44104" s="5">
        <v>0.0</v>
      </c>
    </row>
    <row r="44105" ht="14.25" customHeight="1">
      <c r="A44105" s="5"/>
      <c r="B44105" s="5"/>
      <c r="C44105" s="5" t="str">
        <f>IFERROR(__xludf.DUMMYFUNCTION("""COMPUTED_VALUE"""),"")</f>
        <v/>
      </c>
      <c r="D44105" s="5">
        <v>0.0</v>
      </c>
    </row>
    <row r="44106" ht="14.25" customHeight="1">
      <c r="A44106" s="5"/>
      <c r="B44106" s="5"/>
      <c r="C44106" s="5" t="str">
        <f>IFERROR(__xludf.DUMMYFUNCTION("""COMPUTED_VALUE"""),"")</f>
        <v/>
      </c>
      <c r="D44106" s="5">
        <v>0.0</v>
      </c>
    </row>
    <row r="44107" ht="14.25" customHeight="1">
      <c r="A44107" s="5"/>
      <c r="B44107" s="5"/>
      <c r="C44107" s="5" t="str">
        <f>IFERROR(__xludf.DUMMYFUNCTION("""COMPUTED_VALUE"""),"")</f>
        <v/>
      </c>
      <c r="D44107" s="5">
        <v>0.0</v>
      </c>
    </row>
    <row r="44108" ht="14.25" customHeight="1">
      <c r="A44108" s="5"/>
      <c r="B44108" s="5"/>
      <c r="C44108" s="5" t="str">
        <f>IFERROR(__xludf.DUMMYFUNCTION("""COMPUTED_VALUE"""),"")</f>
        <v/>
      </c>
      <c r="D44108" s="5">
        <v>0.0</v>
      </c>
    </row>
    <row r="44109" ht="14.25" customHeight="1">
      <c r="A44109" s="5"/>
      <c r="B44109" s="5"/>
      <c r="C44109" s="5" t="str">
        <f>IFERROR(__xludf.DUMMYFUNCTION("""COMPUTED_VALUE"""),"")</f>
        <v/>
      </c>
      <c r="D44109" s="5">
        <v>0.0</v>
      </c>
    </row>
    <row r="44110" ht="14.25" customHeight="1">
      <c r="A44110" s="5"/>
      <c r="B44110" s="5"/>
      <c r="C44110" s="5" t="str">
        <f>IFERROR(__xludf.DUMMYFUNCTION("""COMPUTED_VALUE"""),"")</f>
        <v/>
      </c>
      <c r="D44110" s="5">
        <v>0.0</v>
      </c>
    </row>
    <row r="44111" ht="14.25" customHeight="1">
      <c r="A44111" s="5"/>
      <c r="B44111" s="5"/>
      <c r="C44111" s="5" t="str">
        <f>IFERROR(__xludf.DUMMYFUNCTION("""COMPUTED_VALUE"""),"")</f>
        <v/>
      </c>
      <c r="D44111" s="5">
        <v>0.0</v>
      </c>
    </row>
    <row r="44112" ht="14.25" customHeight="1">
      <c r="A44112" s="5"/>
      <c r="B44112" s="5"/>
      <c r="C44112" s="5" t="str">
        <f>IFERROR(__xludf.DUMMYFUNCTION("""COMPUTED_VALUE"""),"")</f>
        <v/>
      </c>
      <c r="D44112" s="5">
        <v>0.0</v>
      </c>
    </row>
    <row r="44113" ht="14.25" customHeight="1">
      <c r="A44113" s="5"/>
      <c r="B44113" s="5"/>
      <c r="C44113" s="5" t="str">
        <f>IFERROR(__xludf.DUMMYFUNCTION("""COMPUTED_VALUE"""),"")</f>
        <v/>
      </c>
      <c r="D44113" s="5">
        <v>0.0</v>
      </c>
    </row>
    <row r="44114" ht="14.25" customHeight="1">
      <c r="A44114" s="5"/>
      <c r="B44114" s="5"/>
      <c r="C44114" s="5" t="str">
        <f>IFERROR(__xludf.DUMMYFUNCTION("""COMPUTED_VALUE"""),"")</f>
        <v/>
      </c>
      <c r="D44114" s="5">
        <v>0.0</v>
      </c>
    </row>
    <row r="44115" ht="14.25" customHeight="1">
      <c r="A44115" s="5"/>
      <c r="B44115" s="5"/>
      <c r="C44115" s="5" t="str">
        <f>IFERROR(__xludf.DUMMYFUNCTION("""COMPUTED_VALUE"""),"")</f>
        <v/>
      </c>
      <c r="D44115" s="5">
        <v>0.0</v>
      </c>
    </row>
    <row r="44116" ht="14.25" customHeight="1">
      <c r="A44116" s="5"/>
      <c r="B44116" s="5"/>
      <c r="C44116" s="5" t="str">
        <f>IFERROR(__xludf.DUMMYFUNCTION("""COMPUTED_VALUE"""),"")</f>
        <v/>
      </c>
      <c r="D44116" s="5">
        <v>0.0</v>
      </c>
    </row>
    <row r="44117" ht="14.25" customHeight="1">
      <c r="A44117" s="5"/>
      <c r="B44117" s="5"/>
      <c r="C44117" s="5" t="str">
        <f>IFERROR(__xludf.DUMMYFUNCTION("""COMPUTED_VALUE"""),"")</f>
        <v/>
      </c>
      <c r="D44117" s="5">
        <v>0.0</v>
      </c>
    </row>
    <row r="44118" ht="14.25" customHeight="1">
      <c r="A44118" s="5"/>
      <c r="B44118" s="5"/>
      <c r="C44118" s="5" t="str">
        <f>IFERROR(__xludf.DUMMYFUNCTION("""COMPUTED_VALUE"""),"")</f>
        <v/>
      </c>
      <c r="D44118" s="5">
        <v>0.0</v>
      </c>
    </row>
    <row r="44119" ht="14.25" customHeight="1">
      <c r="A44119" s="5"/>
      <c r="B44119" s="5"/>
      <c r="C44119" s="5" t="str">
        <f>IFERROR(__xludf.DUMMYFUNCTION("""COMPUTED_VALUE"""),"")</f>
        <v/>
      </c>
      <c r="D44119" s="5">
        <v>0.0</v>
      </c>
    </row>
    <row r="44120" ht="14.25" customHeight="1">
      <c r="A44120" s="5"/>
      <c r="B44120" s="5"/>
      <c r="C44120" s="5" t="str">
        <f>IFERROR(__xludf.DUMMYFUNCTION("""COMPUTED_VALUE"""),"")</f>
        <v/>
      </c>
      <c r="D44120" s="5">
        <v>0.0</v>
      </c>
    </row>
    <row r="44121" ht="14.25" customHeight="1">
      <c r="A44121" s="5"/>
      <c r="B44121" s="5"/>
      <c r="C44121" s="5" t="str">
        <f>IFERROR(__xludf.DUMMYFUNCTION("""COMPUTED_VALUE"""),"")</f>
        <v/>
      </c>
      <c r="D44121" s="5">
        <v>0.0</v>
      </c>
    </row>
    <row r="44122" ht="14.25" customHeight="1">
      <c r="A44122" s="5"/>
      <c r="B44122" s="5"/>
      <c r="C44122" s="5" t="str">
        <f>IFERROR(__xludf.DUMMYFUNCTION("""COMPUTED_VALUE"""),"")</f>
        <v/>
      </c>
      <c r="D44122" s="5">
        <v>0.0</v>
      </c>
    </row>
    <row r="44123" ht="14.25" customHeight="1">
      <c r="A44123" s="5"/>
      <c r="B44123" s="5"/>
      <c r="C44123" s="5" t="str">
        <f>IFERROR(__xludf.DUMMYFUNCTION("""COMPUTED_VALUE"""),"")</f>
        <v/>
      </c>
      <c r="D44123" s="5">
        <v>0.0</v>
      </c>
    </row>
    <row r="44124" ht="14.25" customHeight="1">
      <c r="A44124" s="5"/>
      <c r="B44124" s="5"/>
      <c r="C44124" s="5" t="str">
        <f>IFERROR(__xludf.DUMMYFUNCTION("""COMPUTED_VALUE"""),"")</f>
        <v/>
      </c>
      <c r="D44124" s="5">
        <v>0.0</v>
      </c>
    </row>
    <row r="44125" ht="14.25" customHeight="1">
      <c r="A44125" s="5"/>
      <c r="B44125" s="5"/>
      <c r="C44125" s="5" t="str">
        <f>IFERROR(__xludf.DUMMYFUNCTION("""COMPUTED_VALUE"""),"")</f>
        <v/>
      </c>
      <c r="D44125" s="5">
        <v>0.0</v>
      </c>
    </row>
    <row r="44126" ht="14.25" customHeight="1">
      <c r="A44126" s="5"/>
      <c r="B44126" s="5"/>
      <c r="C44126" s="5" t="str">
        <f>IFERROR(__xludf.DUMMYFUNCTION("""COMPUTED_VALUE"""),"")</f>
        <v/>
      </c>
      <c r="D44126" s="5">
        <v>0.0</v>
      </c>
    </row>
    <row r="44127" ht="14.25" customHeight="1">
      <c r="A44127" s="5"/>
      <c r="B44127" s="5"/>
      <c r="C44127" s="5" t="str">
        <f>IFERROR(__xludf.DUMMYFUNCTION("""COMPUTED_VALUE"""),"")</f>
        <v/>
      </c>
      <c r="D44127" s="5">
        <v>0.0</v>
      </c>
    </row>
    <row r="44128" ht="14.25" customHeight="1">
      <c r="A44128" s="5"/>
      <c r="B44128" s="5"/>
      <c r="C44128" s="5" t="str">
        <f>IFERROR(__xludf.DUMMYFUNCTION("""COMPUTED_VALUE"""),"")</f>
        <v/>
      </c>
      <c r="D44128" s="5">
        <v>0.0</v>
      </c>
    </row>
    <row r="44129" ht="14.25" customHeight="1">
      <c r="A44129" s="5"/>
      <c r="B44129" s="5"/>
      <c r="C44129" s="5" t="str">
        <f>IFERROR(__xludf.DUMMYFUNCTION("""COMPUTED_VALUE"""),"")</f>
        <v/>
      </c>
      <c r="D44129" s="5">
        <v>0.0</v>
      </c>
    </row>
    <row r="44130" ht="14.25" customHeight="1">
      <c r="A44130" s="5"/>
      <c r="B44130" s="5"/>
      <c r="C44130" s="5" t="str">
        <f>IFERROR(__xludf.DUMMYFUNCTION("""COMPUTED_VALUE"""),"")</f>
        <v/>
      </c>
      <c r="D44130" s="5">
        <v>0.0</v>
      </c>
    </row>
    <row r="44131" ht="14.25" customHeight="1">
      <c r="A44131" s="5"/>
      <c r="B44131" s="5"/>
      <c r="C44131" s="5" t="str">
        <f>IFERROR(__xludf.DUMMYFUNCTION("""COMPUTED_VALUE"""),"")</f>
        <v/>
      </c>
      <c r="D44131" s="5">
        <v>0.0</v>
      </c>
    </row>
    <row r="44132" ht="14.25" customHeight="1">
      <c r="A44132" s="5"/>
      <c r="B44132" s="5"/>
      <c r="C44132" s="5" t="str">
        <f>IFERROR(__xludf.DUMMYFUNCTION("""COMPUTED_VALUE"""),"")</f>
        <v/>
      </c>
      <c r="D44132" s="5">
        <v>0.0</v>
      </c>
    </row>
    <row r="44133" ht="14.25" customHeight="1">
      <c r="A44133" s="5"/>
      <c r="B44133" s="5"/>
      <c r="C44133" s="5" t="str">
        <f>IFERROR(__xludf.DUMMYFUNCTION("""COMPUTED_VALUE"""),"")</f>
        <v/>
      </c>
      <c r="D44133" s="5">
        <v>0.0</v>
      </c>
    </row>
    <row r="44134" ht="14.25" customHeight="1">
      <c r="A44134" s="5"/>
      <c r="B44134" s="5"/>
      <c r="C44134" s="5" t="str">
        <f>IFERROR(__xludf.DUMMYFUNCTION("""COMPUTED_VALUE"""),"")</f>
        <v/>
      </c>
      <c r="D44134" s="5">
        <v>0.0</v>
      </c>
    </row>
    <row r="44135" ht="14.25" customHeight="1">
      <c r="A44135" s="5"/>
      <c r="B44135" s="5"/>
      <c r="C44135" s="5" t="str">
        <f>IFERROR(__xludf.DUMMYFUNCTION("""COMPUTED_VALUE"""),"")</f>
        <v/>
      </c>
      <c r="D44135" s="5">
        <v>0.0</v>
      </c>
    </row>
    <row r="44136" ht="14.25" customHeight="1">
      <c r="A44136" s="5"/>
      <c r="B44136" s="5"/>
      <c r="C44136" s="5" t="str">
        <f>IFERROR(__xludf.DUMMYFUNCTION("""COMPUTED_VALUE"""),"")</f>
        <v/>
      </c>
      <c r="D44136" s="5">
        <v>0.0</v>
      </c>
    </row>
    <row r="44137" ht="14.25" customHeight="1">
      <c r="A44137" s="5"/>
      <c r="B44137" s="5"/>
      <c r="C44137" s="5" t="str">
        <f>IFERROR(__xludf.DUMMYFUNCTION("""COMPUTED_VALUE"""),"")</f>
        <v/>
      </c>
      <c r="D44137" s="5">
        <v>0.0</v>
      </c>
    </row>
    <row r="44138" ht="14.25" customHeight="1">
      <c r="A44138" s="5"/>
      <c r="B44138" s="5"/>
      <c r="C44138" s="5" t="str">
        <f>IFERROR(__xludf.DUMMYFUNCTION("""COMPUTED_VALUE"""),"")</f>
        <v/>
      </c>
      <c r="D44138" s="5">
        <v>0.0</v>
      </c>
    </row>
    <row r="44139" ht="14.25" customHeight="1">
      <c r="A44139" s="5"/>
      <c r="B44139" s="5"/>
      <c r="C44139" s="5" t="str">
        <f>IFERROR(__xludf.DUMMYFUNCTION("""COMPUTED_VALUE"""),"")</f>
        <v/>
      </c>
      <c r="D44139" s="5">
        <v>0.0</v>
      </c>
    </row>
    <row r="44140" ht="14.25" customHeight="1">
      <c r="A44140" s="5"/>
      <c r="B44140" s="5"/>
      <c r="C44140" s="5" t="str">
        <f>IFERROR(__xludf.DUMMYFUNCTION("""COMPUTED_VALUE"""),"")</f>
        <v/>
      </c>
      <c r="D44140" s="5">
        <v>0.0</v>
      </c>
    </row>
    <row r="44141" ht="14.25" customHeight="1">
      <c r="A44141" s="5"/>
      <c r="B44141" s="5"/>
      <c r="C44141" s="5" t="str">
        <f>IFERROR(__xludf.DUMMYFUNCTION("""COMPUTED_VALUE"""),"")</f>
        <v/>
      </c>
      <c r="D44141" s="5">
        <v>0.0</v>
      </c>
    </row>
    <row r="44142" ht="14.25" customHeight="1">
      <c r="A44142" s="5"/>
      <c r="B44142" s="5"/>
      <c r="C44142" s="5" t="str">
        <f>IFERROR(__xludf.DUMMYFUNCTION("""COMPUTED_VALUE"""),"")</f>
        <v/>
      </c>
      <c r="D44142" s="5">
        <v>0.0</v>
      </c>
    </row>
    <row r="44143" ht="14.25" customHeight="1">
      <c r="A44143" s="5"/>
      <c r="B44143" s="5"/>
      <c r="C44143" s="5" t="str">
        <f>IFERROR(__xludf.DUMMYFUNCTION("""COMPUTED_VALUE"""),"")</f>
        <v/>
      </c>
      <c r="D44143" s="5">
        <v>0.0</v>
      </c>
    </row>
    <row r="44144" ht="14.25" customHeight="1">
      <c r="A44144" s="5"/>
      <c r="B44144" s="5"/>
      <c r="C44144" s="5" t="str">
        <f>IFERROR(__xludf.DUMMYFUNCTION("""COMPUTED_VALUE"""),"")</f>
        <v/>
      </c>
      <c r="D44144" s="5">
        <v>0.0</v>
      </c>
    </row>
    <row r="44145" ht="14.25" customHeight="1">
      <c r="A44145" s="5"/>
      <c r="B44145" s="5"/>
      <c r="C44145" s="5" t="str">
        <f>IFERROR(__xludf.DUMMYFUNCTION("""COMPUTED_VALUE"""),"")</f>
        <v/>
      </c>
      <c r="D44145" s="5">
        <v>0.0</v>
      </c>
    </row>
    <row r="44146" ht="14.25" customHeight="1">
      <c r="A44146" s="5"/>
      <c r="B44146" s="5"/>
      <c r="C44146" s="5" t="str">
        <f>IFERROR(__xludf.DUMMYFUNCTION("""COMPUTED_VALUE"""),"")</f>
        <v/>
      </c>
      <c r="D44146" s="5">
        <v>0.0</v>
      </c>
    </row>
    <row r="44147" ht="14.25" customHeight="1">
      <c r="A44147" s="5"/>
      <c r="B44147" s="5"/>
      <c r="C44147" s="5" t="str">
        <f>IFERROR(__xludf.DUMMYFUNCTION("""COMPUTED_VALUE"""),"")</f>
        <v/>
      </c>
      <c r="D44147" s="5">
        <v>0.0</v>
      </c>
    </row>
    <row r="44148" ht="14.25" customHeight="1">
      <c r="A44148" s="5"/>
      <c r="B44148" s="5"/>
      <c r="C44148" s="5" t="str">
        <f>IFERROR(__xludf.DUMMYFUNCTION("""COMPUTED_VALUE"""),"")</f>
        <v/>
      </c>
      <c r="D44148" s="5">
        <v>0.0</v>
      </c>
    </row>
    <row r="44149" ht="14.25" customHeight="1">
      <c r="A44149" s="5"/>
      <c r="B44149" s="5"/>
      <c r="C44149" s="5" t="str">
        <f>IFERROR(__xludf.DUMMYFUNCTION("""COMPUTED_VALUE"""),"")</f>
        <v/>
      </c>
      <c r="D44149" s="5">
        <v>0.0</v>
      </c>
    </row>
    <row r="44150" ht="14.25" customHeight="1">
      <c r="A44150" s="5"/>
      <c r="B44150" s="5"/>
      <c r="C44150" s="5" t="str">
        <f>IFERROR(__xludf.DUMMYFUNCTION("""COMPUTED_VALUE"""),"")</f>
        <v/>
      </c>
      <c r="D44150" s="5">
        <v>0.0</v>
      </c>
    </row>
    <row r="44151" ht="14.25" customHeight="1">
      <c r="A44151" s="5"/>
      <c r="B44151" s="5"/>
      <c r="C44151" s="5" t="str">
        <f>IFERROR(__xludf.DUMMYFUNCTION("""COMPUTED_VALUE"""),"")</f>
        <v/>
      </c>
      <c r="D44151" s="5">
        <v>0.0</v>
      </c>
    </row>
    <row r="44152" ht="14.25" customHeight="1">
      <c r="A44152" s="5"/>
      <c r="B44152" s="5"/>
      <c r="C44152" s="5" t="str">
        <f>IFERROR(__xludf.DUMMYFUNCTION("""COMPUTED_VALUE"""),"")</f>
        <v/>
      </c>
      <c r="D44152" s="5">
        <v>0.0</v>
      </c>
    </row>
    <row r="44153" ht="14.25" customHeight="1">
      <c r="A44153" s="5"/>
      <c r="B44153" s="5"/>
      <c r="C44153" s="5" t="str">
        <f>IFERROR(__xludf.DUMMYFUNCTION("""COMPUTED_VALUE"""),"")</f>
        <v/>
      </c>
      <c r="D44153" s="5">
        <v>0.0</v>
      </c>
    </row>
    <row r="44154" ht="14.25" customHeight="1">
      <c r="A44154" s="5"/>
      <c r="B44154" s="5"/>
      <c r="C44154" s="5" t="str">
        <f>IFERROR(__xludf.DUMMYFUNCTION("""COMPUTED_VALUE"""),"")</f>
        <v/>
      </c>
      <c r="D44154" s="5">
        <v>0.0</v>
      </c>
    </row>
    <row r="44155" ht="14.25" customHeight="1">
      <c r="A44155" s="5"/>
      <c r="B44155" s="5"/>
      <c r="C44155" s="5" t="str">
        <f>IFERROR(__xludf.DUMMYFUNCTION("""COMPUTED_VALUE"""),"")</f>
        <v/>
      </c>
      <c r="D44155" s="5">
        <v>0.0</v>
      </c>
    </row>
    <row r="44156" ht="14.25" customHeight="1">
      <c r="A44156" s="5"/>
      <c r="B44156" s="5"/>
      <c r="C44156" s="5" t="str">
        <f>IFERROR(__xludf.DUMMYFUNCTION("""COMPUTED_VALUE"""),"")</f>
        <v/>
      </c>
      <c r="D44156" s="5">
        <v>0.0</v>
      </c>
    </row>
    <row r="44157" ht="14.25" customHeight="1">
      <c r="A44157" s="5"/>
      <c r="B44157" s="5"/>
      <c r="C44157" s="5" t="str">
        <f>IFERROR(__xludf.DUMMYFUNCTION("""COMPUTED_VALUE"""),"")</f>
        <v/>
      </c>
      <c r="D44157" s="5">
        <v>0.0</v>
      </c>
    </row>
    <row r="44158" ht="14.25" customHeight="1">
      <c r="A44158" s="5"/>
      <c r="B44158" s="5"/>
      <c r="C44158" s="5" t="str">
        <f>IFERROR(__xludf.DUMMYFUNCTION("""COMPUTED_VALUE"""),"")</f>
        <v/>
      </c>
      <c r="D44158" s="5">
        <v>0.0</v>
      </c>
    </row>
    <row r="44159" ht="14.25" customHeight="1">
      <c r="A44159" s="5"/>
      <c r="B44159" s="5"/>
      <c r="C44159" s="5" t="str">
        <f>IFERROR(__xludf.DUMMYFUNCTION("""COMPUTED_VALUE"""),"")</f>
        <v/>
      </c>
      <c r="D44159" s="5">
        <v>0.0</v>
      </c>
    </row>
    <row r="44160" ht="14.25" customHeight="1">
      <c r="A44160" s="5"/>
      <c r="B44160" s="5"/>
      <c r="C44160" s="5" t="str">
        <f>IFERROR(__xludf.DUMMYFUNCTION("""COMPUTED_VALUE"""),"")</f>
        <v/>
      </c>
      <c r="D44160" s="5">
        <v>0.0</v>
      </c>
    </row>
    <row r="44161" ht="14.25" customHeight="1">
      <c r="A44161" s="5"/>
      <c r="B44161" s="5"/>
      <c r="C44161" s="5" t="str">
        <f>IFERROR(__xludf.DUMMYFUNCTION("""COMPUTED_VALUE"""),"")</f>
        <v/>
      </c>
      <c r="D44161" s="5">
        <v>0.0</v>
      </c>
    </row>
    <row r="44162" ht="14.25" customHeight="1">
      <c r="A44162" s="5"/>
      <c r="B44162" s="5"/>
      <c r="C44162" s="5" t="str">
        <f>IFERROR(__xludf.DUMMYFUNCTION("""COMPUTED_VALUE"""),"")</f>
        <v/>
      </c>
      <c r="D44162" s="5">
        <v>0.0</v>
      </c>
    </row>
    <row r="44163" ht="14.25" customHeight="1">
      <c r="A44163" s="5"/>
      <c r="B44163" s="5"/>
      <c r="C44163" s="5" t="str">
        <f>IFERROR(__xludf.DUMMYFUNCTION("""COMPUTED_VALUE"""),"")</f>
        <v/>
      </c>
      <c r="D44163" s="5">
        <v>0.0</v>
      </c>
    </row>
    <row r="44164" ht="14.25" customHeight="1">
      <c r="A44164" s="5"/>
      <c r="B44164" s="5"/>
      <c r="C44164" s="5" t="str">
        <f>IFERROR(__xludf.DUMMYFUNCTION("""COMPUTED_VALUE"""),"")</f>
        <v/>
      </c>
      <c r="D44164" s="5">
        <v>0.0</v>
      </c>
    </row>
    <row r="44165" ht="14.25" customHeight="1">
      <c r="A44165" s="5"/>
      <c r="B44165" s="5"/>
      <c r="C44165" s="5" t="str">
        <f>IFERROR(__xludf.DUMMYFUNCTION("""COMPUTED_VALUE"""),"")</f>
        <v/>
      </c>
      <c r="D44165" s="5">
        <v>0.0</v>
      </c>
    </row>
    <row r="44166" ht="14.25" customHeight="1">
      <c r="A44166" s="5"/>
      <c r="B44166" s="5"/>
      <c r="C44166" s="5" t="str">
        <f>IFERROR(__xludf.DUMMYFUNCTION("""COMPUTED_VALUE"""),"")</f>
        <v/>
      </c>
      <c r="D44166" s="5">
        <v>0.0</v>
      </c>
    </row>
    <row r="44167" ht="14.25" customHeight="1">
      <c r="A44167" s="5"/>
      <c r="B44167" s="5"/>
      <c r="C44167" s="5" t="str">
        <f>IFERROR(__xludf.DUMMYFUNCTION("""COMPUTED_VALUE"""),"")</f>
        <v/>
      </c>
      <c r="D44167" s="5">
        <v>0.0</v>
      </c>
    </row>
    <row r="44168" ht="14.25" customHeight="1">
      <c r="A44168" s="5"/>
      <c r="B44168" s="5"/>
      <c r="C44168" s="5" t="str">
        <f>IFERROR(__xludf.DUMMYFUNCTION("""COMPUTED_VALUE"""),"")</f>
        <v/>
      </c>
      <c r="D44168" s="5">
        <v>0.0</v>
      </c>
    </row>
    <row r="44169" ht="14.25" customHeight="1">
      <c r="A44169" s="5"/>
      <c r="B44169" s="5"/>
      <c r="C44169" s="5" t="str">
        <f>IFERROR(__xludf.DUMMYFUNCTION("""COMPUTED_VALUE"""),"")</f>
        <v/>
      </c>
      <c r="D44169" s="5">
        <v>0.0</v>
      </c>
    </row>
    <row r="44170" ht="14.25" customHeight="1">
      <c r="A44170" s="5"/>
      <c r="B44170" s="5"/>
      <c r="C44170" s="5" t="str">
        <f>IFERROR(__xludf.DUMMYFUNCTION("""COMPUTED_VALUE"""),"")</f>
        <v/>
      </c>
      <c r="D44170" s="5">
        <v>0.0</v>
      </c>
    </row>
    <row r="44171" ht="14.25" customHeight="1">
      <c r="A44171" s="5"/>
      <c r="B44171" s="5"/>
      <c r="C44171" s="5" t="str">
        <f>IFERROR(__xludf.DUMMYFUNCTION("""COMPUTED_VALUE"""),"")</f>
        <v/>
      </c>
      <c r="D44171" s="5">
        <v>0.0</v>
      </c>
    </row>
    <row r="44172" ht="14.25" customHeight="1">
      <c r="A44172" s="5"/>
      <c r="B44172" s="5"/>
      <c r="C44172" s="5" t="str">
        <f>IFERROR(__xludf.DUMMYFUNCTION("""COMPUTED_VALUE"""),"")</f>
        <v/>
      </c>
      <c r="D44172" s="5">
        <v>0.0</v>
      </c>
    </row>
    <row r="44173" ht="14.25" customHeight="1">
      <c r="A44173" s="5"/>
      <c r="B44173" s="5"/>
      <c r="C44173" s="5" t="str">
        <f>IFERROR(__xludf.DUMMYFUNCTION("""COMPUTED_VALUE"""),"")</f>
        <v/>
      </c>
      <c r="D44173" s="5">
        <v>0.0</v>
      </c>
    </row>
    <row r="44174" ht="14.25" customHeight="1">
      <c r="A44174" s="5"/>
      <c r="B44174" s="5"/>
      <c r="C44174" s="5" t="str">
        <f>IFERROR(__xludf.DUMMYFUNCTION("""COMPUTED_VALUE"""),"")</f>
        <v/>
      </c>
      <c r="D44174" s="5">
        <v>0.0</v>
      </c>
    </row>
    <row r="44175" ht="14.25" customHeight="1">
      <c r="A44175" s="5"/>
      <c r="B44175" s="5"/>
      <c r="C44175" s="5" t="str">
        <f>IFERROR(__xludf.DUMMYFUNCTION("""COMPUTED_VALUE"""),"")</f>
        <v/>
      </c>
      <c r="D44175" s="5">
        <v>0.0</v>
      </c>
    </row>
    <row r="44176" ht="14.25" customHeight="1">
      <c r="A44176" s="5"/>
      <c r="B44176" s="5"/>
      <c r="C44176" s="5" t="str">
        <f>IFERROR(__xludf.DUMMYFUNCTION("""COMPUTED_VALUE"""),"")</f>
        <v/>
      </c>
      <c r="D44176" s="5">
        <v>0.0</v>
      </c>
    </row>
    <row r="44177" ht="14.25" customHeight="1">
      <c r="A44177" s="5"/>
      <c r="B44177" s="5"/>
      <c r="C44177" s="5" t="str">
        <f>IFERROR(__xludf.DUMMYFUNCTION("""COMPUTED_VALUE"""),"")</f>
        <v/>
      </c>
      <c r="D44177" s="5">
        <v>0.0</v>
      </c>
    </row>
    <row r="44178" ht="14.25" customHeight="1">
      <c r="A44178" s="5"/>
      <c r="B44178" s="5"/>
      <c r="C44178" s="5" t="str">
        <f>IFERROR(__xludf.DUMMYFUNCTION("""COMPUTED_VALUE"""),"")</f>
        <v/>
      </c>
      <c r="D44178" s="5">
        <v>0.0</v>
      </c>
    </row>
    <row r="44179" ht="14.25" customHeight="1">
      <c r="A44179" s="5"/>
      <c r="B44179" s="5"/>
      <c r="C44179" s="5" t="str">
        <f>IFERROR(__xludf.DUMMYFUNCTION("""COMPUTED_VALUE"""),"")</f>
        <v/>
      </c>
      <c r="D44179" s="5">
        <v>0.0</v>
      </c>
    </row>
    <row r="44180" ht="14.25" customHeight="1">
      <c r="A44180" s="5"/>
      <c r="B44180" s="5"/>
      <c r="C44180" s="5" t="str">
        <f>IFERROR(__xludf.DUMMYFUNCTION("""COMPUTED_VALUE"""),"")</f>
        <v/>
      </c>
      <c r="D44180" s="5">
        <v>0.0</v>
      </c>
    </row>
    <row r="44181" ht="14.25" customHeight="1">
      <c r="A44181" s="5"/>
      <c r="B44181" s="5"/>
      <c r="C44181" s="5" t="str">
        <f>IFERROR(__xludf.DUMMYFUNCTION("""COMPUTED_VALUE"""),"")</f>
        <v/>
      </c>
      <c r="D44181" s="5">
        <v>0.0</v>
      </c>
    </row>
    <row r="44182" ht="14.25" customHeight="1">
      <c r="A44182" s="5"/>
      <c r="B44182" s="5"/>
      <c r="C44182" s="5" t="str">
        <f>IFERROR(__xludf.DUMMYFUNCTION("""COMPUTED_VALUE"""),"")</f>
        <v/>
      </c>
      <c r="D44182" s="5">
        <v>0.0</v>
      </c>
    </row>
    <row r="44183" ht="14.25" customHeight="1">
      <c r="A44183" s="5"/>
      <c r="B44183" s="5"/>
      <c r="C44183" s="5" t="str">
        <f>IFERROR(__xludf.DUMMYFUNCTION("""COMPUTED_VALUE"""),"")</f>
        <v/>
      </c>
      <c r="D44183" s="5">
        <v>0.0</v>
      </c>
    </row>
    <row r="44184" ht="14.25" customHeight="1">
      <c r="A44184" s="5"/>
      <c r="B44184" s="5"/>
      <c r="C44184" s="5" t="str">
        <f>IFERROR(__xludf.DUMMYFUNCTION("""COMPUTED_VALUE"""),"")</f>
        <v/>
      </c>
      <c r="D44184" s="5">
        <v>0.0</v>
      </c>
    </row>
    <row r="44185" ht="14.25" customHeight="1">
      <c r="A44185" s="5"/>
      <c r="B44185" s="5"/>
      <c r="C44185" s="5" t="str">
        <f>IFERROR(__xludf.DUMMYFUNCTION("""COMPUTED_VALUE"""),"")</f>
        <v/>
      </c>
      <c r="D44185" s="5">
        <v>0.0</v>
      </c>
    </row>
    <row r="44186" ht="14.25" customHeight="1">
      <c r="A44186" s="5"/>
      <c r="B44186" s="5"/>
      <c r="C44186" s="5" t="str">
        <f>IFERROR(__xludf.DUMMYFUNCTION("""COMPUTED_VALUE"""),"")</f>
        <v/>
      </c>
      <c r="D44186" s="5">
        <v>0.0</v>
      </c>
    </row>
    <row r="44187" ht="14.25" customHeight="1">
      <c r="A44187" s="5"/>
      <c r="B44187" s="5"/>
      <c r="C44187" s="5" t="str">
        <f>IFERROR(__xludf.DUMMYFUNCTION("""COMPUTED_VALUE"""),"")</f>
        <v/>
      </c>
      <c r="D44187" s="5">
        <v>0.0</v>
      </c>
    </row>
    <row r="44188" ht="14.25" customHeight="1">
      <c r="A44188" s="5"/>
      <c r="B44188" s="5"/>
      <c r="C44188" s="5" t="str">
        <f>IFERROR(__xludf.DUMMYFUNCTION("""COMPUTED_VALUE"""),"")</f>
        <v/>
      </c>
      <c r="D44188" s="5">
        <v>0.0</v>
      </c>
    </row>
    <row r="44189" ht="14.25" customHeight="1">
      <c r="A44189" s="5"/>
      <c r="B44189" s="5"/>
      <c r="C44189" s="5" t="str">
        <f>IFERROR(__xludf.DUMMYFUNCTION("""COMPUTED_VALUE"""),"")</f>
        <v/>
      </c>
      <c r="D44189" s="5">
        <v>0.0</v>
      </c>
    </row>
    <row r="44190" ht="14.25" customHeight="1">
      <c r="A44190" s="5"/>
      <c r="B44190" s="5"/>
      <c r="C44190" s="5" t="str">
        <f>IFERROR(__xludf.DUMMYFUNCTION("""COMPUTED_VALUE"""),"")</f>
        <v/>
      </c>
      <c r="D44190" s="5">
        <v>0.0</v>
      </c>
    </row>
    <row r="44191" ht="14.25" customHeight="1">
      <c r="A44191" s="5"/>
      <c r="B44191" s="5"/>
      <c r="C44191" s="5" t="str">
        <f>IFERROR(__xludf.DUMMYFUNCTION("""COMPUTED_VALUE"""),"")</f>
        <v/>
      </c>
      <c r="D44191" s="5">
        <v>0.0</v>
      </c>
    </row>
    <row r="44192" ht="14.25" customHeight="1">
      <c r="A44192" s="5"/>
      <c r="B44192" s="5"/>
      <c r="C44192" s="5" t="str">
        <f>IFERROR(__xludf.DUMMYFUNCTION("""COMPUTED_VALUE"""),"")</f>
        <v/>
      </c>
      <c r="D44192" s="5">
        <v>0.0</v>
      </c>
    </row>
    <row r="44193" ht="14.25" customHeight="1">
      <c r="A44193" s="5"/>
      <c r="B44193" s="5"/>
      <c r="C44193" s="5" t="str">
        <f>IFERROR(__xludf.DUMMYFUNCTION("""COMPUTED_VALUE"""),"")</f>
        <v/>
      </c>
      <c r="D44193" s="5">
        <v>0.0</v>
      </c>
    </row>
    <row r="44194" ht="14.25" customHeight="1">
      <c r="A44194" s="5"/>
      <c r="B44194" s="5"/>
      <c r="C44194" s="5" t="str">
        <f>IFERROR(__xludf.DUMMYFUNCTION("""COMPUTED_VALUE"""),"")</f>
        <v/>
      </c>
      <c r="D44194" s="5">
        <v>0.0</v>
      </c>
    </row>
    <row r="44195" ht="14.25" customHeight="1">
      <c r="A44195" s="5"/>
      <c r="B44195" s="5"/>
      <c r="C44195" s="5" t="str">
        <f>IFERROR(__xludf.DUMMYFUNCTION("""COMPUTED_VALUE"""),"")</f>
        <v/>
      </c>
      <c r="D44195" s="5">
        <v>0.0</v>
      </c>
    </row>
    <row r="44196" ht="14.25" customHeight="1">
      <c r="A44196" s="5"/>
      <c r="B44196" s="5"/>
      <c r="C44196" s="5" t="str">
        <f>IFERROR(__xludf.DUMMYFUNCTION("""COMPUTED_VALUE"""),"")</f>
        <v/>
      </c>
      <c r="D44196" s="5">
        <v>0.0</v>
      </c>
    </row>
    <row r="44197" ht="14.25" customHeight="1">
      <c r="A44197" s="5"/>
      <c r="B44197" s="5"/>
      <c r="C44197" s="5" t="str">
        <f>IFERROR(__xludf.DUMMYFUNCTION("""COMPUTED_VALUE"""),"")</f>
        <v/>
      </c>
      <c r="D44197" s="5">
        <v>0.0</v>
      </c>
    </row>
    <row r="44198" ht="14.25" customHeight="1">
      <c r="A44198" s="5"/>
      <c r="B44198" s="5"/>
      <c r="C44198" s="5" t="str">
        <f>IFERROR(__xludf.DUMMYFUNCTION("""COMPUTED_VALUE"""),"")</f>
        <v/>
      </c>
      <c r="D44198" s="5">
        <v>0.0</v>
      </c>
    </row>
    <row r="44199" ht="14.25" customHeight="1">
      <c r="A44199" s="5"/>
      <c r="B44199" s="5"/>
      <c r="C44199" s="5" t="str">
        <f>IFERROR(__xludf.DUMMYFUNCTION("""COMPUTED_VALUE"""),"")</f>
        <v/>
      </c>
      <c r="D44199" s="5">
        <v>0.0</v>
      </c>
    </row>
    <row r="44200" ht="14.25" customHeight="1">
      <c r="A44200" s="5"/>
      <c r="B44200" s="5"/>
      <c r="C44200" s="5" t="str">
        <f>IFERROR(__xludf.DUMMYFUNCTION("""COMPUTED_VALUE"""),"")</f>
        <v/>
      </c>
      <c r="D44200" s="5">
        <v>0.0</v>
      </c>
    </row>
    <row r="44201" ht="14.25" customHeight="1">
      <c r="A44201" s="5"/>
      <c r="B44201" s="5"/>
      <c r="C44201" s="5" t="str">
        <f>IFERROR(__xludf.DUMMYFUNCTION("""COMPUTED_VALUE"""),"")</f>
        <v/>
      </c>
      <c r="D44201" s="5">
        <v>0.0</v>
      </c>
    </row>
    <row r="44202" ht="14.25" customHeight="1">
      <c r="A44202" s="5"/>
      <c r="B44202" s="5"/>
      <c r="C44202" s="5" t="str">
        <f>IFERROR(__xludf.DUMMYFUNCTION("""COMPUTED_VALUE"""),"")</f>
        <v/>
      </c>
      <c r="D44202" s="5">
        <v>0.0</v>
      </c>
    </row>
    <row r="44203" ht="14.25" customHeight="1">
      <c r="A44203" s="5"/>
      <c r="B44203" s="5"/>
      <c r="C44203" s="5" t="str">
        <f>IFERROR(__xludf.DUMMYFUNCTION("""COMPUTED_VALUE"""),"")</f>
        <v/>
      </c>
      <c r="D44203" s="5">
        <v>0.0</v>
      </c>
    </row>
    <row r="44204" ht="14.25" customHeight="1">
      <c r="A44204" s="5"/>
      <c r="B44204" s="5"/>
      <c r="C44204" s="5" t="str">
        <f>IFERROR(__xludf.DUMMYFUNCTION("""COMPUTED_VALUE"""),"")</f>
        <v/>
      </c>
      <c r="D44204" s="5">
        <v>0.0</v>
      </c>
    </row>
    <row r="44205" ht="14.25" customHeight="1">
      <c r="A44205" s="5"/>
      <c r="B44205" s="5"/>
      <c r="C44205" s="5" t="str">
        <f>IFERROR(__xludf.DUMMYFUNCTION("""COMPUTED_VALUE"""),"")</f>
        <v/>
      </c>
      <c r="D44205" s="5">
        <v>0.0</v>
      </c>
    </row>
    <row r="44206" ht="14.25" customHeight="1">
      <c r="A44206" s="5"/>
      <c r="B44206" s="5"/>
      <c r="C44206" s="5" t="str">
        <f>IFERROR(__xludf.DUMMYFUNCTION("""COMPUTED_VALUE"""),"")</f>
        <v/>
      </c>
      <c r="D44206" s="5">
        <v>0.0</v>
      </c>
    </row>
    <row r="44207" ht="14.25" customHeight="1">
      <c r="A44207" s="5"/>
      <c r="B44207" s="5"/>
      <c r="C44207" s="5" t="str">
        <f>IFERROR(__xludf.DUMMYFUNCTION("""COMPUTED_VALUE"""),"")</f>
        <v/>
      </c>
      <c r="D44207" s="5">
        <v>0.0</v>
      </c>
    </row>
    <row r="44208" ht="14.25" customHeight="1">
      <c r="A44208" s="5"/>
      <c r="B44208" s="5"/>
      <c r="C44208" s="5" t="str">
        <f>IFERROR(__xludf.DUMMYFUNCTION("""COMPUTED_VALUE"""),"")</f>
        <v/>
      </c>
      <c r="D44208" s="5">
        <v>0.0</v>
      </c>
    </row>
    <row r="44209" ht="14.25" customHeight="1">
      <c r="A44209" s="5"/>
      <c r="B44209" s="5"/>
      <c r="C44209" s="5" t="str">
        <f>IFERROR(__xludf.DUMMYFUNCTION("""COMPUTED_VALUE"""),"")</f>
        <v/>
      </c>
      <c r="D44209" s="5">
        <v>0.0</v>
      </c>
    </row>
    <row r="44210" ht="14.25" customHeight="1">
      <c r="A44210" s="5"/>
      <c r="B44210" s="5"/>
      <c r="C44210" s="5" t="str">
        <f>IFERROR(__xludf.DUMMYFUNCTION("""COMPUTED_VALUE"""),"")</f>
        <v/>
      </c>
      <c r="D44210" s="5">
        <v>0.0</v>
      </c>
    </row>
    <row r="44211" ht="14.25" customHeight="1">
      <c r="A44211" s="5"/>
      <c r="B44211" s="5"/>
      <c r="C44211" s="5" t="str">
        <f>IFERROR(__xludf.DUMMYFUNCTION("""COMPUTED_VALUE"""),"")</f>
        <v/>
      </c>
      <c r="D44211" s="5">
        <v>0.0</v>
      </c>
    </row>
    <row r="44212" ht="14.25" customHeight="1">
      <c r="A44212" s="5"/>
      <c r="B44212" s="5"/>
      <c r="C44212" s="5" t="str">
        <f>IFERROR(__xludf.DUMMYFUNCTION("""COMPUTED_VALUE"""),"")</f>
        <v/>
      </c>
      <c r="D44212" s="5">
        <v>0.0</v>
      </c>
    </row>
    <row r="44213" ht="14.25" customHeight="1">
      <c r="A44213" s="5"/>
      <c r="B44213" s="5"/>
      <c r="C44213" s="5" t="str">
        <f>IFERROR(__xludf.DUMMYFUNCTION("""COMPUTED_VALUE"""),"")</f>
        <v/>
      </c>
      <c r="D44213" s="5">
        <v>0.0</v>
      </c>
    </row>
    <row r="44214" ht="14.25" customHeight="1">
      <c r="A44214" s="5"/>
      <c r="B44214" s="5"/>
      <c r="C44214" s="5" t="str">
        <f>IFERROR(__xludf.DUMMYFUNCTION("""COMPUTED_VALUE"""),"")</f>
        <v/>
      </c>
      <c r="D44214" s="5">
        <v>0.0</v>
      </c>
    </row>
    <row r="44215" ht="14.25" customHeight="1">
      <c r="A44215" s="5"/>
      <c r="B44215" s="5"/>
      <c r="C44215" s="5" t="str">
        <f>IFERROR(__xludf.DUMMYFUNCTION("""COMPUTED_VALUE"""),"")</f>
        <v/>
      </c>
      <c r="D44215" s="5">
        <v>0.0</v>
      </c>
    </row>
    <row r="44216" ht="14.25" customHeight="1">
      <c r="A44216" s="5"/>
      <c r="B44216" s="5"/>
      <c r="C44216" s="5" t="str">
        <f>IFERROR(__xludf.DUMMYFUNCTION("""COMPUTED_VALUE"""),"")</f>
        <v/>
      </c>
      <c r="D44216" s="5">
        <v>0.0</v>
      </c>
    </row>
    <row r="44217" ht="14.25" customHeight="1">
      <c r="A44217" s="5"/>
      <c r="B44217" s="5"/>
      <c r="C44217" s="5" t="str">
        <f>IFERROR(__xludf.DUMMYFUNCTION("""COMPUTED_VALUE"""),"")</f>
        <v/>
      </c>
      <c r="D44217" s="5">
        <v>0.0</v>
      </c>
    </row>
    <row r="44218" ht="14.25" customHeight="1">
      <c r="A44218" s="5"/>
      <c r="B44218" s="5"/>
      <c r="C44218" s="5" t="str">
        <f>IFERROR(__xludf.DUMMYFUNCTION("""COMPUTED_VALUE"""),"")</f>
        <v/>
      </c>
      <c r="D44218" s="5">
        <v>0.0</v>
      </c>
    </row>
    <row r="44219" ht="14.25" customHeight="1">
      <c r="A44219" s="5"/>
      <c r="B44219" s="5"/>
      <c r="C44219" s="5" t="str">
        <f>IFERROR(__xludf.DUMMYFUNCTION("""COMPUTED_VALUE"""),"")</f>
        <v/>
      </c>
      <c r="D44219" s="5">
        <v>0.0</v>
      </c>
    </row>
    <row r="44220" ht="14.25" customHeight="1">
      <c r="A44220" s="5"/>
      <c r="B44220" s="5"/>
      <c r="C44220" s="5" t="str">
        <f>IFERROR(__xludf.DUMMYFUNCTION("""COMPUTED_VALUE"""),"")</f>
        <v/>
      </c>
      <c r="D44220" s="5">
        <v>0.0</v>
      </c>
    </row>
    <row r="44221" ht="14.25" customHeight="1">
      <c r="A44221" s="5"/>
      <c r="B44221" s="5"/>
      <c r="C44221" s="5" t="str">
        <f>IFERROR(__xludf.DUMMYFUNCTION("""COMPUTED_VALUE"""),"")</f>
        <v/>
      </c>
      <c r="D44221" s="5">
        <v>0.0</v>
      </c>
    </row>
    <row r="44222" ht="14.25" customHeight="1">
      <c r="A44222" s="5"/>
      <c r="B44222" s="5"/>
      <c r="C44222" s="5" t="str">
        <f>IFERROR(__xludf.DUMMYFUNCTION("""COMPUTED_VALUE"""),"")</f>
        <v/>
      </c>
      <c r="D44222" s="5">
        <v>0.0</v>
      </c>
    </row>
    <row r="44223" ht="14.25" customHeight="1">
      <c r="A44223" s="5"/>
      <c r="B44223" s="5"/>
      <c r="C44223" s="5" t="str">
        <f>IFERROR(__xludf.DUMMYFUNCTION("""COMPUTED_VALUE"""),"")</f>
        <v/>
      </c>
      <c r="D44223" s="5">
        <v>0.0</v>
      </c>
    </row>
    <row r="44224" ht="14.25" customHeight="1">
      <c r="A44224" s="5"/>
      <c r="B44224" s="5"/>
      <c r="C44224" s="5" t="str">
        <f>IFERROR(__xludf.DUMMYFUNCTION("""COMPUTED_VALUE"""),"")</f>
        <v/>
      </c>
      <c r="D44224" s="5">
        <v>0.0</v>
      </c>
    </row>
    <row r="44225" ht="14.25" customHeight="1">
      <c r="A44225" s="5"/>
      <c r="B44225" s="5"/>
      <c r="C44225" s="5" t="str">
        <f>IFERROR(__xludf.DUMMYFUNCTION("""COMPUTED_VALUE"""),"")</f>
        <v/>
      </c>
      <c r="D44225" s="5">
        <v>0.0</v>
      </c>
    </row>
    <row r="44226" ht="14.25" customHeight="1">
      <c r="A44226" s="5"/>
      <c r="B44226" s="5"/>
      <c r="C44226" s="5" t="str">
        <f>IFERROR(__xludf.DUMMYFUNCTION("""COMPUTED_VALUE"""),"")</f>
        <v/>
      </c>
      <c r="D44226" s="5">
        <v>0.0</v>
      </c>
    </row>
    <row r="44227" ht="14.25" customHeight="1">
      <c r="A44227" s="5"/>
      <c r="B44227" s="5"/>
      <c r="C44227" s="5" t="str">
        <f>IFERROR(__xludf.DUMMYFUNCTION("""COMPUTED_VALUE"""),"")</f>
        <v/>
      </c>
      <c r="D44227" s="5">
        <v>0.0</v>
      </c>
    </row>
    <row r="44228" ht="14.25" customHeight="1">
      <c r="A44228" s="5"/>
      <c r="B44228" s="5"/>
      <c r="C44228" s="5" t="str">
        <f>IFERROR(__xludf.DUMMYFUNCTION("""COMPUTED_VALUE"""),"")</f>
        <v/>
      </c>
      <c r="D44228" s="5">
        <v>0.0</v>
      </c>
    </row>
    <row r="44229" ht="14.25" customHeight="1">
      <c r="A44229" s="5"/>
      <c r="B44229" s="5"/>
      <c r="C44229" s="5" t="str">
        <f>IFERROR(__xludf.DUMMYFUNCTION("""COMPUTED_VALUE"""),"")</f>
        <v/>
      </c>
      <c r="D44229" s="5">
        <v>0.0</v>
      </c>
    </row>
    <row r="44230" ht="14.25" customHeight="1">
      <c r="A44230" s="5"/>
      <c r="B44230" s="5"/>
      <c r="C44230" s="5" t="str">
        <f>IFERROR(__xludf.DUMMYFUNCTION("""COMPUTED_VALUE"""),"")</f>
        <v/>
      </c>
      <c r="D44230" s="5">
        <v>0.0</v>
      </c>
    </row>
    <row r="44231" ht="14.25" customHeight="1">
      <c r="A44231" s="5"/>
      <c r="B44231" s="5"/>
      <c r="C44231" s="5" t="str">
        <f>IFERROR(__xludf.DUMMYFUNCTION("""COMPUTED_VALUE"""),"")</f>
        <v/>
      </c>
      <c r="D44231" s="5">
        <v>0.0</v>
      </c>
    </row>
    <row r="44232" ht="14.25" customHeight="1">
      <c r="A44232" s="5"/>
      <c r="B44232" s="5"/>
      <c r="C44232" s="5" t="str">
        <f>IFERROR(__xludf.DUMMYFUNCTION("""COMPUTED_VALUE"""),"")</f>
        <v/>
      </c>
      <c r="D44232" s="5">
        <v>0.0</v>
      </c>
    </row>
    <row r="44233" ht="14.25" customHeight="1">
      <c r="A44233" s="5"/>
      <c r="B44233" s="5"/>
      <c r="C44233" s="5" t="str">
        <f>IFERROR(__xludf.DUMMYFUNCTION("""COMPUTED_VALUE"""),"")</f>
        <v/>
      </c>
      <c r="D44233" s="5">
        <v>0.0</v>
      </c>
    </row>
    <row r="44234" ht="14.25" customHeight="1">
      <c r="A44234" s="5"/>
      <c r="B44234" s="5"/>
      <c r="C44234" s="5" t="str">
        <f>IFERROR(__xludf.DUMMYFUNCTION("""COMPUTED_VALUE"""),"")</f>
        <v/>
      </c>
      <c r="D44234" s="5">
        <v>0.0</v>
      </c>
    </row>
    <row r="44235" ht="14.25" customHeight="1">
      <c r="A44235" s="5"/>
      <c r="B44235" s="5"/>
      <c r="C44235" s="5" t="str">
        <f>IFERROR(__xludf.DUMMYFUNCTION("""COMPUTED_VALUE"""),"")</f>
        <v/>
      </c>
      <c r="D44235" s="5">
        <v>0.0</v>
      </c>
    </row>
    <row r="44236" ht="14.25" customHeight="1">
      <c r="A44236" s="5"/>
      <c r="B44236" s="5"/>
      <c r="C44236" s="5" t="str">
        <f>IFERROR(__xludf.DUMMYFUNCTION("""COMPUTED_VALUE"""),"")</f>
        <v/>
      </c>
      <c r="D44236" s="5">
        <v>0.0</v>
      </c>
    </row>
    <row r="44237" ht="14.25" customHeight="1">
      <c r="A44237" s="5"/>
      <c r="B44237" s="5"/>
      <c r="C44237" s="5" t="str">
        <f>IFERROR(__xludf.DUMMYFUNCTION("""COMPUTED_VALUE"""),"")</f>
        <v/>
      </c>
      <c r="D44237" s="5">
        <v>0.0</v>
      </c>
    </row>
    <row r="44238" ht="14.25" customHeight="1">
      <c r="A44238" s="5"/>
      <c r="B44238" s="5"/>
      <c r="C44238" s="5" t="str">
        <f>IFERROR(__xludf.DUMMYFUNCTION("""COMPUTED_VALUE"""),"")</f>
        <v/>
      </c>
      <c r="D44238" s="5">
        <v>0.0</v>
      </c>
    </row>
    <row r="44239" ht="14.25" customHeight="1">
      <c r="A44239" s="5"/>
      <c r="B44239" s="5"/>
      <c r="C44239" s="5" t="str">
        <f>IFERROR(__xludf.DUMMYFUNCTION("""COMPUTED_VALUE"""),"")</f>
        <v/>
      </c>
      <c r="D44239" s="5">
        <v>0.0</v>
      </c>
    </row>
    <row r="44240" ht="14.25" customHeight="1">
      <c r="A44240" s="5"/>
      <c r="B44240" s="5"/>
      <c r="C44240" s="5" t="str">
        <f>IFERROR(__xludf.DUMMYFUNCTION("""COMPUTED_VALUE"""),"")</f>
        <v/>
      </c>
      <c r="D44240" s="5">
        <v>0.0</v>
      </c>
    </row>
    <row r="44241" ht="14.25" customHeight="1">
      <c r="A44241" s="5"/>
      <c r="B44241" s="5"/>
      <c r="C44241" s="5" t="str">
        <f>IFERROR(__xludf.DUMMYFUNCTION("""COMPUTED_VALUE"""),"")</f>
        <v/>
      </c>
      <c r="D44241" s="5">
        <v>0.0</v>
      </c>
    </row>
    <row r="44242" ht="14.25" customHeight="1">
      <c r="A44242" s="5"/>
      <c r="B44242" s="5"/>
      <c r="C44242" s="5" t="str">
        <f>IFERROR(__xludf.DUMMYFUNCTION("""COMPUTED_VALUE"""),"")</f>
        <v/>
      </c>
      <c r="D44242" s="5">
        <v>0.0</v>
      </c>
    </row>
    <row r="44243" ht="14.25" customHeight="1">
      <c r="A44243" s="5"/>
      <c r="B44243" s="5"/>
      <c r="C44243" s="5" t="str">
        <f>IFERROR(__xludf.DUMMYFUNCTION("""COMPUTED_VALUE"""),"")</f>
        <v/>
      </c>
      <c r="D44243" s="5">
        <v>0.0</v>
      </c>
    </row>
    <row r="44244" ht="14.25" customHeight="1">
      <c r="A44244" s="5"/>
      <c r="B44244" s="5"/>
      <c r="C44244" s="5" t="str">
        <f>IFERROR(__xludf.DUMMYFUNCTION("""COMPUTED_VALUE"""),"")</f>
        <v/>
      </c>
      <c r="D44244" s="5">
        <v>0.0</v>
      </c>
    </row>
    <row r="44245" ht="14.25" customHeight="1">
      <c r="A44245" s="5"/>
      <c r="B44245" s="5"/>
      <c r="C44245" s="5" t="str">
        <f>IFERROR(__xludf.DUMMYFUNCTION("""COMPUTED_VALUE"""),"")</f>
        <v/>
      </c>
      <c r="D44245" s="5">
        <v>0.0</v>
      </c>
    </row>
    <row r="44246" ht="14.25" customHeight="1">
      <c r="A44246" s="5"/>
      <c r="B44246" s="5"/>
      <c r="C44246" s="5" t="str">
        <f>IFERROR(__xludf.DUMMYFUNCTION("""COMPUTED_VALUE"""),"")</f>
        <v/>
      </c>
      <c r="D44246" s="5">
        <v>0.0</v>
      </c>
    </row>
    <row r="44247" ht="14.25" customHeight="1">
      <c r="A44247" s="5"/>
      <c r="B44247" s="5"/>
      <c r="C44247" s="5" t="str">
        <f>IFERROR(__xludf.DUMMYFUNCTION("""COMPUTED_VALUE"""),"")</f>
        <v/>
      </c>
      <c r="D44247" s="5">
        <v>0.0</v>
      </c>
    </row>
    <row r="44248" ht="14.25" customHeight="1">
      <c r="A44248" s="5"/>
      <c r="B44248" s="5"/>
      <c r="C44248" s="5" t="str">
        <f>IFERROR(__xludf.DUMMYFUNCTION("""COMPUTED_VALUE"""),"")</f>
        <v/>
      </c>
      <c r="D44248" s="5">
        <v>0.0</v>
      </c>
    </row>
    <row r="44249" ht="14.25" customHeight="1">
      <c r="A44249" s="5"/>
      <c r="B44249" s="5"/>
      <c r="C44249" s="5" t="str">
        <f>IFERROR(__xludf.DUMMYFUNCTION("""COMPUTED_VALUE"""),"")</f>
        <v/>
      </c>
      <c r="D44249" s="5">
        <v>0.0</v>
      </c>
    </row>
    <row r="44250" ht="14.25" customHeight="1">
      <c r="A44250" s="5"/>
      <c r="B44250" s="5"/>
      <c r="C44250" s="5" t="str">
        <f>IFERROR(__xludf.DUMMYFUNCTION("""COMPUTED_VALUE"""),"")</f>
        <v/>
      </c>
      <c r="D44250" s="5">
        <v>0.0</v>
      </c>
    </row>
    <row r="44251" ht="14.25" customHeight="1">
      <c r="A44251" s="5"/>
      <c r="B44251" s="5"/>
      <c r="C44251" s="5" t="str">
        <f>IFERROR(__xludf.DUMMYFUNCTION("""COMPUTED_VALUE"""),"")</f>
        <v/>
      </c>
      <c r="D44251" s="5">
        <v>0.0</v>
      </c>
    </row>
    <row r="44252" ht="14.25" customHeight="1">
      <c r="A44252" s="5"/>
      <c r="B44252" s="5"/>
      <c r="C44252" s="5" t="str">
        <f>IFERROR(__xludf.DUMMYFUNCTION("""COMPUTED_VALUE"""),"")</f>
        <v/>
      </c>
      <c r="D44252" s="5">
        <v>0.0</v>
      </c>
    </row>
    <row r="44253" ht="14.25" customHeight="1">
      <c r="A44253" s="5"/>
      <c r="B44253" s="5"/>
      <c r="C44253" s="5" t="str">
        <f>IFERROR(__xludf.DUMMYFUNCTION("""COMPUTED_VALUE"""),"")</f>
        <v/>
      </c>
      <c r="D44253" s="5">
        <v>0.0</v>
      </c>
    </row>
    <row r="44254" ht="14.25" customHeight="1">
      <c r="A44254" s="5"/>
      <c r="B44254" s="5"/>
      <c r="C44254" s="5" t="str">
        <f>IFERROR(__xludf.DUMMYFUNCTION("""COMPUTED_VALUE"""),"")</f>
        <v/>
      </c>
      <c r="D44254" s="5">
        <v>0.0</v>
      </c>
    </row>
    <row r="44255" ht="14.25" customHeight="1">
      <c r="A44255" s="5"/>
      <c r="B44255" s="5"/>
      <c r="C44255" s="5" t="str">
        <f>IFERROR(__xludf.DUMMYFUNCTION("""COMPUTED_VALUE"""),"")</f>
        <v/>
      </c>
      <c r="D44255" s="5">
        <v>0.0</v>
      </c>
    </row>
    <row r="44256" ht="14.25" customHeight="1">
      <c r="A44256" s="5"/>
      <c r="B44256" s="5"/>
      <c r="C44256" s="5" t="str">
        <f>IFERROR(__xludf.DUMMYFUNCTION("""COMPUTED_VALUE"""),"")</f>
        <v/>
      </c>
      <c r="D44256" s="5">
        <v>0.0</v>
      </c>
    </row>
    <row r="44257" ht="14.25" customHeight="1">
      <c r="A44257" s="5"/>
      <c r="B44257" s="5"/>
      <c r="C44257" s="5" t="str">
        <f>IFERROR(__xludf.DUMMYFUNCTION("""COMPUTED_VALUE"""),"")</f>
        <v/>
      </c>
      <c r="D44257" s="5">
        <v>0.0</v>
      </c>
    </row>
    <row r="44258" ht="14.25" customHeight="1">
      <c r="A44258" s="5"/>
      <c r="B44258" s="5"/>
      <c r="C44258" s="5" t="str">
        <f>IFERROR(__xludf.DUMMYFUNCTION("""COMPUTED_VALUE"""),"")</f>
        <v/>
      </c>
      <c r="D44258" s="5">
        <v>0.0</v>
      </c>
    </row>
    <row r="44259" ht="14.25" customHeight="1">
      <c r="A44259" s="5"/>
      <c r="B44259" s="5"/>
      <c r="C44259" s="5" t="str">
        <f>IFERROR(__xludf.DUMMYFUNCTION("""COMPUTED_VALUE"""),"")</f>
        <v/>
      </c>
      <c r="D44259" s="5">
        <v>0.0</v>
      </c>
    </row>
    <row r="44260" ht="14.25" customHeight="1">
      <c r="A44260" s="5"/>
      <c r="B44260" s="5"/>
      <c r="C44260" s="5" t="str">
        <f>IFERROR(__xludf.DUMMYFUNCTION("""COMPUTED_VALUE"""),"")</f>
        <v/>
      </c>
      <c r="D44260" s="5">
        <v>0.0</v>
      </c>
    </row>
    <row r="44261" ht="14.25" customHeight="1">
      <c r="A44261" s="5"/>
      <c r="B44261" s="5"/>
      <c r="C44261" s="5" t="str">
        <f>IFERROR(__xludf.DUMMYFUNCTION("""COMPUTED_VALUE"""),"")</f>
        <v/>
      </c>
      <c r="D44261" s="5">
        <v>0.0</v>
      </c>
    </row>
    <row r="44262" ht="14.25" customHeight="1">
      <c r="A44262" s="5"/>
      <c r="B44262" s="5"/>
      <c r="C44262" s="5" t="str">
        <f>IFERROR(__xludf.DUMMYFUNCTION("""COMPUTED_VALUE"""),"")</f>
        <v/>
      </c>
      <c r="D44262" s="5">
        <v>0.0</v>
      </c>
    </row>
    <row r="44263" ht="14.25" customHeight="1">
      <c r="A44263" s="5"/>
      <c r="B44263" s="5"/>
      <c r="C44263" s="5" t="str">
        <f>IFERROR(__xludf.DUMMYFUNCTION("""COMPUTED_VALUE"""),"")</f>
        <v/>
      </c>
      <c r="D44263" s="5">
        <v>0.0</v>
      </c>
    </row>
    <row r="44264" ht="14.25" customHeight="1">
      <c r="A44264" s="5"/>
      <c r="B44264" s="5"/>
      <c r="C44264" s="5" t="str">
        <f>IFERROR(__xludf.DUMMYFUNCTION("""COMPUTED_VALUE"""),"")</f>
        <v/>
      </c>
      <c r="D44264" s="5">
        <v>0.0</v>
      </c>
    </row>
    <row r="44265" ht="14.25" customHeight="1">
      <c r="A44265" s="5"/>
      <c r="B44265" s="5"/>
      <c r="C44265" s="5" t="str">
        <f>IFERROR(__xludf.DUMMYFUNCTION("""COMPUTED_VALUE"""),"")</f>
        <v/>
      </c>
      <c r="D44265" s="5">
        <v>0.0</v>
      </c>
    </row>
    <row r="44266" ht="14.25" customHeight="1">
      <c r="A44266" s="5"/>
      <c r="B44266" s="5"/>
      <c r="C44266" s="5" t="str">
        <f>IFERROR(__xludf.DUMMYFUNCTION("""COMPUTED_VALUE"""),"")</f>
        <v/>
      </c>
      <c r="D44266" s="5">
        <v>0.0</v>
      </c>
    </row>
    <row r="44267" ht="14.25" customHeight="1">
      <c r="A44267" s="5"/>
      <c r="B44267" s="5"/>
      <c r="C44267" s="5" t="str">
        <f>IFERROR(__xludf.DUMMYFUNCTION("""COMPUTED_VALUE"""),"")</f>
        <v/>
      </c>
      <c r="D44267" s="5">
        <v>0.0</v>
      </c>
    </row>
    <row r="44268" ht="14.25" customHeight="1">
      <c r="A44268" s="5"/>
      <c r="B44268" s="5"/>
      <c r="C44268" s="5" t="str">
        <f>IFERROR(__xludf.DUMMYFUNCTION("""COMPUTED_VALUE"""),"")</f>
        <v/>
      </c>
      <c r="D44268" s="5">
        <v>0.0</v>
      </c>
    </row>
    <row r="44269" ht="14.25" customHeight="1">
      <c r="A44269" s="5"/>
      <c r="B44269" s="5"/>
      <c r="C44269" s="5" t="str">
        <f>IFERROR(__xludf.DUMMYFUNCTION("""COMPUTED_VALUE"""),"")</f>
        <v/>
      </c>
      <c r="D44269" s="5">
        <v>0.0</v>
      </c>
    </row>
    <row r="44270" ht="14.25" customHeight="1">
      <c r="A44270" s="5"/>
      <c r="B44270" s="5"/>
      <c r="C44270" s="5" t="str">
        <f>IFERROR(__xludf.DUMMYFUNCTION("""COMPUTED_VALUE"""),"")</f>
        <v/>
      </c>
      <c r="D44270" s="5">
        <v>0.0</v>
      </c>
    </row>
    <row r="44271" ht="14.25" customHeight="1">
      <c r="A44271" s="5"/>
      <c r="B44271" s="5"/>
      <c r="C44271" s="5" t="str">
        <f>IFERROR(__xludf.DUMMYFUNCTION("""COMPUTED_VALUE"""),"")</f>
        <v/>
      </c>
      <c r="D44271" s="5">
        <v>0.0</v>
      </c>
    </row>
    <row r="44272" ht="14.25" customHeight="1">
      <c r="A44272" s="5"/>
      <c r="B44272" s="5"/>
      <c r="C44272" s="5" t="str">
        <f>IFERROR(__xludf.DUMMYFUNCTION("""COMPUTED_VALUE"""),"")</f>
        <v/>
      </c>
      <c r="D44272" s="5">
        <v>0.0</v>
      </c>
    </row>
    <row r="44273" ht="14.25" customHeight="1">
      <c r="A44273" s="5"/>
      <c r="B44273" s="5"/>
      <c r="C44273" s="5" t="str">
        <f>IFERROR(__xludf.DUMMYFUNCTION("""COMPUTED_VALUE"""),"")</f>
        <v/>
      </c>
      <c r="D44273" s="5">
        <v>0.0</v>
      </c>
    </row>
    <row r="44274" ht="14.25" customHeight="1">
      <c r="A44274" s="5"/>
      <c r="B44274" s="5"/>
      <c r="C44274" s="5" t="str">
        <f>IFERROR(__xludf.DUMMYFUNCTION("""COMPUTED_VALUE"""),"")</f>
        <v/>
      </c>
      <c r="D44274" s="5">
        <v>0.0</v>
      </c>
    </row>
    <row r="44275" ht="14.25" customHeight="1">
      <c r="A44275" s="5"/>
      <c r="B44275" s="5"/>
      <c r="C44275" s="5" t="str">
        <f>IFERROR(__xludf.DUMMYFUNCTION("""COMPUTED_VALUE"""),"")</f>
        <v/>
      </c>
      <c r="D44275" s="5">
        <v>0.0</v>
      </c>
    </row>
    <row r="44276" ht="14.25" customHeight="1">
      <c r="A44276" s="5"/>
      <c r="B44276" s="5"/>
      <c r="C44276" s="5" t="str">
        <f>IFERROR(__xludf.DUMMYFUNCTION("""COMPUTED_VALUE"""),"")</f>
        <v/>
      </c>
      <c r="D44276" s="5">
        <v>0.0</v>
      </c>
    </row>
    <row r="44277" ht="14.25" customHeight="1">
      <c r="A44277" s="5"/>
      <c r="B44277" s="5"/>
      <c r="C44277" s="5" t="str">
        <f>IFERROR(__xludf.DUMMYFUNCTION("""COMPUTED_VALUE"""),"")</f>
        <v/>
      </c>
      <c r="D44277" s="5">
        <v>0.0</v>
      </c>
    </row>
    <row r="44278" ht="14.25" customHeight="1">
      <c r="A44278" s="5"/>
      <c r="B44278" s="5"/>
      <c r="C44278" s="5" t="str">
        <f>IFERROR(__xludf.DUMMYFUNCTION("""COMPUTED_VALUE"""),"")</f>
        <v/>
      </c>
      <c r="D44278" s="5">
        <v>0.0</v>
      </c>
    </row>
    <row r="44279" ht="14.25" customHeight="1">
      <c r="A44279" s="5"/>
      <c r="B44279" s="5"/>
      <c r="C44279" s="5" t="str">
        <f>IFERROR(__xludf.DUMMYFUNCTION("""COMPUTED_VALUE"""),"")</f>
        <v/>
      </c>
      <c r="D44279" s="5">
        <v>0.0</v>
      </c>
    </row>
    <row r="44280" ht="14.25" customHeight="1">
      <c r="A44280" s="5"/>
      <c r="B44280" s="5"/>
      <c r="C44280" s="5" t="str">
        <f>IFERROR(__xludf.DUMMYFUNCTION("""COMPUTED_VALUE"""),"")</f>
        <v/>
      </c>
      <c r="D44280" s="5">
        <v>0.0</v>
      </c>
    </row>
    <row r="44281" ht="14.25" customHeight="1">
      <c r="A44281" s="5"/>
      <c r="B44281" s="5"/>
      <c r="C44281" s="5" t="str">
        <f>IFERROR(__xludf.DUMMYFUNCTION("""COMPUTED_VALUE"""),"")</f>
        <v/>
      </c>
      <c r="D44281" s="5">
        <v>0.0</v>
      </c>
    </row>
    <row r="44282" ht="14.25" customHeight="1">
      <c r="A44282" s="5"/>
      <c r="B44282" s="5"/>
      <c r="C44282" s="5" t="str">
        <f>IFERROR(__xludf.DUMMYFUNCTION("""COMPUTED_VALUE"""),"")</f>
        <v/>
      </c>
      <c r="D44282" s="5">
        <v>0.0</v>
      </c>
    </row>
    <row r="44283" ht="14.25" customHeight="1">
      <c r="A44283" s="5"/>
      <c r="B44283" s="5"/>
      <c r="C44283" s="5" t="str">
        <f>IFERROR(__xludf.DUMMYFUNCTION("""COMPUTED_VALUE"""),"")</f>
        <v/>
      </c>
      <c r="D44283" s="5">
        <v>0.0</v>
      </c>
    </row>
    <row r="44284" ht="14.25" customHeight="1">
      <c r="A44284" s="5"/>
      <c r="B44284" s="5"/>
      <c r="C44284" s="5" t="str">
        <f>IFERROR(__xludf.DUMMYFUNCTION("""COMPUTED_VALUE"""),"")</f>
        <v/>
      </c>
      <c r="D44284" s="5">
        <v>0.0</v>
      </c>
    </row>
    <row r="44285" ht="14.25" customHeight="1">
      <c r="A44285" s="5"/>
      <c r="B44285" s="5"/>
      <c r="C44285" s="5" t="str">
        <f>IFERROR(__xludf.DUMMYFUNCTION("""COMPUTED_VALUE"""),"")</f>
        <v/>
      </c>
      <c r="D44285" s="5">
        <v>0.0</v>
      </c>
    </row>
    <row r="44286" ht="14.25" customHeight="1">
      <c r="A44286" s="5"/>
      <c r="B44286" s="5"/>
      <c r="C44286" s="5" t="str">
        <f>IFERROR(__xludf.DUMMYFUNCTION("""COMPUTED_VALUE"""),"")</f>
        <v/>
      </c>
      <c r="D44286" s="5">
        <v>0.0</v>
      </c>
    </row>
    <row r="44287" ht="14.25" customHeight="1">
      <c r="A44287" s="5"/>
      <c r="B44287" s="5"/>
      <c r="C44287" s="5" t="str">
        <f>IFERROR(__xludf.DUMMYFUNCTION("""COMPUTED_VALUE"""),"")</f>
        <v/>
      </c>
      <c r="D44287" s="5">
        <v>0.0</v>
      </c>
    </row>
    <row r="44288" ht="14.25" customHeight="1">
      <c r="A44288" s="5"/>
      <c r="B44288" s="5"/>
      <c r="C44288" s="5" t="str">
        <f>IFERROR(__xludf.DUMMYFUNCTION("""COMPUTED_VALUE"""),"")</f>
        <v/>
      </c>
      <c r="D44288" s="5">
        <v>0.0</v>
      </c>
    </row>
    <row r="44289" ht="14.25" customHeight="1">
      <c r="A44289" s="5"/>
      <c r="B44289" s="5"/>
      <c r="C44289" s="5" t="str">
        <f>IFERROR(__xludf.DUMMYFUNCTION("""COMPUTED_VALUE"""),"")</f>
        <v/>
      </c>
      <c r="D44289" s="5">
        <v>0.0</v>
      </c>
    </row>
    <row r="44290" ht="14.25" customHeight="1">
      <c r="A44290" s="5"/>
      <c r="B44290" s="5"/>
      <c r="C44290" s="5" t="str">
        <f>IFERROR(__xludf.DUMMYFUNCTION("""COMPUTED_VALUE"""),"")</f>
        <v/>
      </c>
      <c r="D44290" s="5">
        <v>0.0</v>
      </c>
    </row>
    <row r="44291" ht="14.25" customHeight="1">
      <c r="A44291" s="5"/>
      <c r="B44291" s="5"/>
      <c r="C44291" s="5" t="str">
        <f>IFERROR(__xludf.DUMMYFUNCTION("""COMPUTED_VALUE"""),"")</f>
        <v/>
      </c>
      <c r="D44291" s="5">
        <v>0.0</v>
      </c>
    </row>
    <row r="44292" ht="14.25" customHeight="1">
      <c r="A44292" s="5"/>
      <c r="B44292" s="5"/>
      <c r="C44292" s="5" t="str">
        <f>IFERROR(__xludf.DUMMYFUNCTION("""COMPUTED_VALUE"""),"")</f>
        <v/>
      </c>
      <c r="D44292" s="5">
        <v>0.0</v>
      </c>
    </row>
    <row r="44293" ht="14.25" customHeight="1">
      <c r="A44293" s="5"/>
      <c r="B44293" s="5"/>
      <c r="C44293" s="5" t="str">
        <f>IFERROR(__xludf.DUMMYFUNCTION("""COMPUTED_VALUE"""),"")</f>
        <v/>
      </c>
      <c r="D44293" s="5">
        <v>0.0</v>
      </c>
    </row>
    <row r="44294" ht="14.25" customHeight="1">
      <c r="A44294" s="5"/>
      <c r="B44294" s="5"/>
      <c r="C44294" s="5" t="str">
        <f>IFERROR(__xludf.DUMMYFUNCTION("""COMPUTED_VALUE"""),"")</f>
        <v/>
      </c>
      <c r="D44294" s="5">
        <v>0.0</v>
      </c>
    </row>
    <row r="44295" ht="14.25" customHeight="1">
      <c r="A44295" s="5"/>
      <c r="B44295" s="5"/>
      <c r="C44295" s="5" t="str">
        <f>IFERROR(__xludf.DUMMYFUNCTION("""COMPUTED_VALUE"""),"")</f>
        <v/>
      </c>
      <c r="D44295" s="5">
        <v>0.0</v>
      </c>
    </row>
    <row r="44296" ht="14.25" customHeight="1">
      <c r="A44296" s="5"/>
      <c r="B44296" s="5"/>
      <c r="C44296" s="5" t="str">
        <f>IFERROR(__xludf.DUMMYFUNCTION("""COMPUTED_VALUE"""),"")</f>
        <v/>
      </c>
      <c r="D44296" s="5">
        <v>0.0</v>
      </c>
    </row>
    <row r="44297" ht="14.25" customHeight="1">
      <c r="A44297" s="5"/>
      <c r="B44297" s="5"/>
      <c r="C44297" s="5" t="str">
        <f>IFERROR(__xludf.DUMMYFUNCTION("""COMPUTED_VALUE"""),"")</f>
        <v/>
      </c>
      <c r="D44297" s="5">
        <v>0.0</v>
      </c>
    </row>
    <row r="44298" ht="14.25" customHeight="1">
      <c r="A44298" s="5"/>
      <c r="B44298" s="5"/>
      <c r="C44298" s="5" t="str">
        <f>IFERROR(__xludf.DUMMYFUNCTION("""COMPUTED_VALUE"""),"")</f>
        <v/>
      </c>
      <c r="D44298" s="5">
        <v>0.0</v>
      </c>
    </row>
    <row r="44299" ht="14.25" customHeight="1">
      <c r="A44299" s="5"/>
      <c r="B44299" s="5"/>
      <c r="C44299" s="5" t="str">
        <f>IFERROR(__xludf.DUMMYFUNCTION("""COMPUTED_VALUE"""),"")</f>
        <v/>
      </c>
      <c r="D44299" s="5">
        <v>0.0</v>
      </c>
    </row>
    <row r="44300" ht="14.25" customHeight="1">
      <c r="A44300" s="5"/>
      <c r="B44300" s="5"/>
      <c r="C44300" s="5" t="str">
        <f>IFERROR(__xludf.DUMMYFUNCTION("""COMPUTED_VALUE"""),"")</f>
        <v/>
      </c>
      <c r="D44300" s="5">
        <v>0.0</v>
      </c>
    </row>
    <row r="44301" ht="14.25" customHeight="1">
      <c r="A44301" s="5"/>
      <c r="B44301" s="5"/>
      <c r="C44301" s="5" t="str">
        <f>IFERROR(__xludf.DUMMYFUNCTION("""COMPUTED_VALUE"""),"")</f>
        <v/>
      </c>
      <c r="D44301" s="5">
        <v>0.0</v>
      </c>
    </row>
    <row r="44302" ht="14.25" customHeight="1">
      <c r="A44302" s="5"/>
      <c r="B44302" s="5"/>
      <c r="C44302" s="5" t="str">
        <f>IFERROR(__xludf.DUMMYFUNCTION("""COMPUTED_VALUE"""),"")</f>
        <v/>
      </c>
      <c r="D44302" s="5">
        <v>0.0</v>
      </c>
    </row>
    <row r="44303" ht="14.25" customHeight="1">
      <c r="A44303" s="5"/>
      <c r="B44303" s="5"/>
      <c r="C44303" s="5" t="str">
        <f>IFERROR(__xludf.DUMMYFUNCTION("""COMPUTED_VALUE"""),"")</f>
        <v/>
      </c>
      <c r="D44303" s="5">
        <v>0.0</v>
      </c>
    </row>
    <row r="44304" ht="14.25" customHeight="1">
      <c r="A44304" s="5"/>
      <c r="B44304" s="5"/>
      <c r="C44304" s="5" t="str">
        <f>IFERROR(__xludf.DUMMYFUNCTION("""COMPUTED_VALUE"""),"")</f>
        <v/>
      </c>
      <c r="D44304" s="5">
        <v>0.0</v>
      </c>
    </row>
    <row r="44305" ht="14.25" customHeight="1">
      <c r="A44305" s="5"/>
      <c r="B44305" s="5"/>
      <c r="C44305" s="5" t="str">
        <f>IFERROR(__xludf.DUMMYFUNCTION("""COMPUTED_VALUE"""),"")</f>
        <v/>
      </c>
      <c r="D44305" s="5">
        <v>0.0</v>
      </c>
    </row>
    <row r="44306" ht="14.25" customHeight="1">
      <c r="A44306" s="5"/>
      <c r="B44306" s="5"/>
      <c r="C44306" s="5" t="str">
        <f>IFERROR(__xludf.DUMMYFUNCTION("""COMPUTED_VALUE"""),"")</f>
        <v/>
      </c>
      <c r="D44306" s="5">
        <v>0.0</v>
      </c>
    </row>
    <row r="44307" ht="14.25" customHeight="1">
      <c r="A44307" s="5"/>
      <c r="B44307" s="5"/>
      <c r="C44307" s="5" t="str">
        <f>IFERROR(__xludf.DUMMYFUNCTION("""COMPUTED_VALUE"""),"")</f>
        <v/>
      </c>
      <c r="D44307" s="5">
        <v>0.0</v>
      </c>
    </row>
    <row r="44308" ht="14.25" customHeight="1">
      <c r="A44308" s="5"/>
      <c r="B44308" s="5"/>
      <c r="C44308" s="5" t="str">
        <f>IFERROR(__xludf.DUMMYFUNCTION("""COMPUTED_VALUE"""),"")</f>
        <v/>
      </c>
      <c r="D44308" s="5">
        <v>0.0</v>
      </c>
    </row>
    <row r="44309" ht="14.25" customHeight="1">
      <c r="A44309" s="5"/>
      <c r="B44309" s="5"/>
      <c r="C44309" s="5" t="str">
        <f>IFERROR(__xludf.DUMMYFUNCTION("""COMPUTED_VALUE"""),"")</f>
        <v/>
      </c>
      <c r="D44309" s="5">
        <v>0.0</v>
      </c>
    </row>
    <row r="44310" ht="14.25" customHeight="1">
      <c r="A44310" s="5"/>
      <c r="B44310" s="5"/>
      <c r="C44310" s="5" t="str">
        <f>IFERROR(__xludf.DUMMYFUNCTION("""COMPUTED_VALUE"""),"")</f>
        <v/>
      </c>
      <c r="D44310" s="5">
        <v>0.0</v>
      </c>
    </row>
    <row r="44311" ht="14.25" customHeight="1">
      <c r="A44311" s="5"/>
      <c r="B44311" s="5"/>
      <c r="C44311" s="5" t="str">
        <f>IFERROR(__xludf.DUMMYFUNCTION("""COMPUTED_VALUE"""),"")</f>
        <v/>
      </c>
      <c r="D44311" s="5">
        <v>0.0</v>
      </c>
    </row>
    <row r="44312" ht="14.25" customHeight="1">
      <c r="A44312" s="5"/>
      <c r="B44312" s="5"/>
      <c r="C44312" s="5" t="str">
        <f>IFERROR(__xludf.DUMMYFUNCTION("""COMPUTED_VALUE"""),"")</f>
        <v/>
      </c>
      <c r="D44312" s="5">
        <v>0.0</v>
      </c>
    </row>
    <row r="44313" ht="14.25" customHeight="1">
      <c r="A44313" s="5"/>
      <c r="B44313" s="5"/>
      <c r="C44313" s="5" t="str">
        <f>IFERROR(__xludf.DUMMYFUNCTION("""COMPUTED_VALUE"""),"")</f>
        <v/>
      </c>
      <c r="D44313" s="5">
        <v>0.0</v>
      </c>
    </row>
    <row r="44314" ht="14.25" customHeight="1">
      <c r="A44314" s="5"/>
      <c r="B44314" s="5"/>
      <c r="C44314" s="5" t="str">
        <f>IFERROR(__xludf.DUMMYFUNCTION("""COMPUTED_VALUE"""),"")</f>
        <v/>
      </c>
      <c r="D44314" s="5">
        <v>0.0</v>
      </c>
    </row>
    <row r="44315" ht="14.25" customHeight="1">
      <c r="A44315" s="5"/>
      <c r="B44315" s="5"/>
      <c r="C44315" s="5" t="str">
        <f>IFERROR(__xludf.DUMMYFUNCTION("""COMPUTED_VALUE"""),"")</f>
        <v/>
      </c>
      <c r="D44315" s="5">
        <v>0.0</v>
      </c>
    </row>
    <row r="44316" ht="14.25" customHeight="1">
      <c r="A44316" s="5"/>
      <c r="B44316" s="5"/>
      <c r="C44316" s="5" t="str">
        <f>IFERROR(__xludf.DUMMYFUNCTION("""COMPUTED_VALUE"""),"")</f>
        <v/>
      </c>
      <c r="D44316" s="5">
        <v>0.0</v>
      </c>
    </row>
    <row r="44317" ht="14.25" customHeight="1">
      <c r="A44317" s="5"/>
      <c r="B44317" s="5"/>
      <c r="C44317" s="5" t="str">
        <f>IFERROR(__xludf.DUMMYFUNCTION("""COMPUTED_VALUE"""),"")</f>
        <v/>
      </c>
      <c r="D44317" s="5">
        <v>0.0</v>
      </c>
    </row>
    <row r="44318" ht="14.25" customHeight="1">
      <c r="A44318" s="5"/>
      <c r="B44318" s="5"/>
      <c r="C44318" s="5" t="str">
        <f>IFERROR(__xludf.DUMMYFUNCTION("""COMPUTED_VALUE"""),"")</f>
        <v/>
      </c>
      <c r="D44318" s="5">
        <v>0.0</v>
      </c>
    </row>
    <row r="44319" ht="14.25" customHeight="1">
      <c r="A44319" s="5"/>
      <c r="B44319" s="5"/>
      <c r="C44319" s="5" t="str">
        <f>IFERROR(__xludf.DUMMYFUNCTION("""COMPUTED_VALUE"""),"")</f>
        <v/>
      </c>
      <c r="D44319" s="5">
        <v>0.0</v>
      </c>
    </row>
    <row r="44320" ht="14.25" customHeight="1">
      <c r="A44320" s="5"/>
      <c r="B44320" s="5"/>
      <c r="C44320" s="5" t="str">
        <f>IFERROR(__xludf.DUMMYFUNCTION("""COMPUTED_VALUE"""),"")</f>
        <v/>
      </c>
      <c r="D44320" s="5">
        <v>0.0</v>
      </c>
    </row>
    <row r="44321" ht="14.25" customHeight="1">
      <c r="A44321" s="5"/>
      <c r="B44321" s="5"/>
      <c r="C44321" s="5" t="str">
        <f>IFERROR(__xludf.DUMMYFUNCTION("""COMPUTED_VALUE"""),"")</f>
        <v/>
      </c>
      <c r="D44321" s="5">
        <v>0.0</v>
      </c>
    </row>
    <row r="44322" ht="14.25" customHeight="1">
      <c r="A44322" s="5"/>
      <c r="B44322" s="5"/>
      <c r="C44322" s="5" t="str">
        <f>IFERROR(__xludf.DUMMYFUNCTION("""COMPUTED_VALUE"""),"")</f>
        <v/>
      </c>
      <c r="D44322" s="5">
        <v>0.0</v>
      </c>
    </row>
    <row r="44323" ht="14.25" customHeight="1">
      <c r="A44323" s="5"/>
      <c r="B44323" s="5"/>
      <c r="C44323" s="5" t="str">
        <f>IFERROR(__xludf.DUMMYFUNCTION("""COMPUTED_VALUE"""),"")</f>
        <v/>
      </c>
      <c r="D44323" s="5">
        <v>0.0</v>
      </c>
    </row>
    <row r="44324" ht="14.25" customHeight="1">
      <c r="A44324" s="5"/>
      <c r="B44324" s="5"/>
      <c r="C44324" s="5" t="str">
        <f>IFERROR(__xludf.DUMMYFUNCTION("""COMPUTED_VALUE"""),"")</f>
        <v/>
      </c>
      <c r="D44324" s="5">
        <v>0.0</v>
      </c>
    </row>
    <row r="44325" ht="14.25" customHeight="1">
      <c r="A44325" s="5"/>
      <c r="B44325" s="5"/>
      <c r="C44325" s="5" t="str">
        <f>IFERROR(__xludf.DUMMYFUNCTION("""COMPUTED_VALUE"""),"")</f>
        <v/>
      </c>
      <c r="D44325" s="5">
        <v>0.0</v>
      </c>
    </row>
    <row r="44326" ht="14.25" customHeight="1">
      <c r="A44326" s="5"/>
      <c r="B44326" s="5"/>
      <c r="C44326" s="5" t="str">
        <f>IFERROR(__xludf.DUMMYFUNCTION("""COMPUTED_VALUE"""),"")</f>
        <v/>
      </c>
      <c r="D44326" s="5">
        <v>0.0</v>
      </c>
    </row>
    <row r="44327" ht="14.25" customHeight="1">
      <c r="A44327" s="5"/>
      <c r="B44327" s="5"/>
      <c r="C44327" s="5" t="str">
        <f>IFERROR(__xludf.DUMMYFUNCTION("""COMPUTED_VALUE"""),"")</f>
        <v/>
      </c>
      <c r="D44327" s="5">
        <v>0.0</v>
      </c>
    </row>
    <row r="44328" ht="14.25" customHeight="1">
      <c r="A44328" s="5"/>
      <c r="B44328" s="5"/>
      <c r="C44328" s="5" t="str">
        <f>IFERROR(__xludf.DUMMYFUNCTION("""COMPUTED_VALUE"""),"")</f>
        <v/>
      </c>
      <c r="D44328" s="5">
        <v>0.0</v>
      </c>
    </row>
    <row r="44329" ht="14.25" customHeight="1">
      <c r="A44329" s="5"/>
      <c r="B44329" s="5"/>
      <c r="C44329" s="5" t="str">
        <f>IFERROR(__xludf.DUMMYFUNCTION("""COMPUTED_VALUE"""),"")</f>
        <v/>
      </c>
      <c r="D44329" s="5">
        <v>0.0</v>
      </c>
    </row>
    <row r="44330" ht="14.25" customHeight="1">
      <c r="A44330" s="5"/>
      <c r="B44330" s="5"/>
      <c r="C44330" s="5" t="str">
        <f>IFERROR(__xludf.DUMMYFUNCTION("""COMPUTED_VALUE"""),"")</f>
        <v/>
      </c>
      <c r="D44330" s="5">
        <v>0.0</v>
      </c>
    </row>
    <row r="44331" ht="14.25" customHeight="1">
      <c r="A44331" s="5"/>
      <c r="B44331" s="5"/>
      <c r="C44331" s="5" t="str">
        <f>IFERROR(__xludf.DUMMYFUNCTION("""COMPUTED_VALUE"""),"")</f>
        <v/>
      </c>
      <c r="D44331" s="5">
        <v>0.0</v>
      </c>
    </row>
    <row r="44332" ht="14.25" customHeight="1">
      <c r="A44332" s="5"/>
      <c r="B44332" s="5"/>
      <c r="C44332" s="5" t="str">
        <f>IFERROR(__xludf.DUMMYFUNCTION("""COMPUTED_VALUE"""),"")</f>
        <v/>
      </c>
      <c r="D44332" s="5">
        <v>0.0</v>
      </c>
    </row>
    <row r="44333" ht="14.25" customHeight="1">
      <c r="A44333" s="5"/>
      <c r="B44333" s="5"/>
      <c r="C44333" s="5" t="str">
        <f>IFERROR(__xludf.DUMMYFUNCTION("""COMPUTED_VALUE"""),"")</f>
        <v/>
      </c>
      <c r="D44333" s="5">
        <v>0.0</v>
      </c>
    </row>
    <row r="44334" ht="14.25" customHeight="1">
      <c r="A44334" s="5"/>
      <c r="B44334" s="5"/>
      <c r="C44334" s="5" t="str">
        <f>IFERROR(__xludf.DUMMYFUNCTION("""COMPUTED_VALUE"""),"")</f>
        <v/>
      </c>
      <c r="D44334" s="5">
        <v>0.0</v>
      </c>
    </row>
    <row r="44335" ht="14.25" customHeight="1">
      <c r="A44335" s="5"/>
      <c r="B44335" s="5"/>
      <c r="C44335" s="5" t="str">
        <f>IFERROR(__xludf.DUMMYFUNCTION("""COMPUTED_VALUE"""),"")</f>
        <v/>
      </c>
      <c r="D44335" s="5">
        <v>0.0</v>
      </c>
    </row>
    <row r="44336" ht="14.25" customHeight="1">
      <c r="A44336" s="5"/>
      <c r="B44336" s="5"/>
      <c r="C44336" s="5" t="str">
        <f>IFERROR(__xludf.DUMMYFUNCTION("""COMPUTED_VALUE"""),"")</f>
        <v/>
      </c>
      <c r="D44336" s="5">
        <v>0.0</v>
      </c>
    </row>
    <row r="44337" ht="14.25" customHeight="1">
      <c r="A44337" s="5"/>
      <c r="B44337" s="5"/>
      <c r="C44337" s="5" t="str">
        <f>IFERROR(__xludf.DUMMYFUNCTION("""COMPUTED_VALUE"""),"")</f>
        <v/>
      </c>
      <c r="D44337" s="5">
        <v>0.0</v>
      </c>
    </row>
    <row r="44338" ht="14.25" customHeight="1">
      <c r="A44338" s="5"/>
      <c r="B44338" s="5"/>
      <c r="C44338" s="5" t="str">
        <f>IFERROR(__xludf.DUMMYFUNCTION("""COMPUTED_VALUE"""),"")</f>
        <v/>
      </c>
      <c r="D44338" s="5">
        <v>0.0</v>
      </c>
    </row>
    <row r="44339" ht="14.25" customHeight="1">
      <c r="A44339" s="5"/>
      <c r="B44339" s="5"/>
      <c r="C44339" s="5" t="str">
        <f>IFERROR(__xludf.DUMMYFUNCTION("""COMPUTED_VALUE"""),"")</f>
        <v/>
      </c>
      <c r="D44339" s="5">
        <v>0.0</v>
      </c>
    </row>
    <row r="44340" ht="14.25" customHeight="1">
      <c r="A44340" s="5"/>
      <c r="B44340" s="5"/>
      <c r="C44340" s="5" t="str">
        <f>IFERROR(__xludf.DUMMYFUNCTION("""COMPUTED_VALUE"""),"")</f>
        <v/>
      </c>
      <c r="D44340" s="5">
        <v>0.0</v>
      </c>
    </row>
    <row r="44341" ht="14.25" customHeight="1">
      <c r="A44341" s="5"/>
      <c r="B44341" s="5"/>
      <c r="C44341" s="5" t="str">
        <f>IFERROR(__xludf.DUMMYFUNCTION("""COMPUTED_VALUE"""),"")</f>
        <v/>
      </c>
      <c r="D44341" s="5">
        <v>0.0</v>
      </c>
    </row>
    <row r="44342" ht="14.25" customHeight="1">
      <c r="A44342" s="5"/>
      <c r="B44342" s="5"/>
      <c r="C44342" s="5" t="str">
        <f>IFERROR(__xludf.DUMMYFUNCTION("""COMPUTED_VALUE"""),"")</f>
        <v/>
      </c>
      <c r="D44342" s="5">
        <v>0.0</v>
      </c>
    </row>
    <row r="44343" ht="14.25" customHeight="1">
      <c r="A44343" s="5"/>
      <c r="B44343" s="5"/>
      <c r="C44343" s="5" t="str">
        <f>IFERROR(__xludf.DUMMYFUNCTION("""COMPUTED_VALUE"""),"")</f>
        <v/>
      </c>
      <c r="D44343" s="5">
        <v>0.0</v>
      </c>
    </row>
    <row r="44344" ht="14.25" customHeight="1">
      <c r="A44344" s="5"/>
      <c r="B44344" s="5"/>
      <c r="C44344" s="5" t="str">
        <f>IFERROR(__xludf.DUMMYFUNCTION("""COMPUTED_VALUE"""),"")</f>
        <v/>
      </c>
      <c r="D44344" s="5">
        <v>0.0</v>
      </c>
    </row>
    <row r="44345" ht="14.25" customHeight="1">
      <c r="A44345" s="5"/>
      <c r="B44345" s="5"/>
      <c r="C44345" s="5" t="str">
        <f>IFERROR(__xludf.DUMMYFUNCTION("""COMPUTED_VALUE"""),"")</f>
        <v/>
      </c>
      <c r="D44345" s="5">
        <v>0.0</v>
      </c>
    </row>
    <row r="44346" ht="14.25" customHeight="1">
      <c r="A44346" s="5"/>
      <c r="B44346" s="5"/>
      <c r="C44346" s="5" t="str">
        <f>IFERROR(__xludf.DUMMYFUNCTION("""COMPUTED_VALUE"""),"")</f>
        <v/>
      </c>
      <c r="D44346" s="5">
        <v>0.0</v>
      </c>
    </row>
    <row r="44347" ht="14.25" customHeight="1">
      <c r="A44347" s="5"/>
      <c r="B44347" s="5"/>
      <c r="C44347" s="5" t="str">
        <f>IFERROR(__xludf.DUMMYFUNCTION("""COMPUTED_VALUE"""),"")</f>
        <v/>
      </c>
      <c r="D44347" s="5">
        <v>0.0</v>
      </c>
    </row>
    <row r="44348" ht="14.25" customHeight="1">
      <c r="A44348" s="5"/>
      <c r="B44348" s="5"/>
      <c r="C44348" s="5" t="str">
        <f>IFERROR(__xludf.DUMMYFUNCTION("""COMPUTED_VALUE"""),"")</f>
        <v/>
      </c>
      <c r="D44348" s="5">
        <v>0.0</v>
      </c>
    </row>
    <row r="44349" ht="14.25" customHeight="1">
      <c r="A44349" s="5"/>
      <c r="B44349" s="5"/>
      <c r="C44349" s="5" t="str">
        <f>IFERROR(__xludf.DUMMYFUNCTION("""COMPUTED_VALUE"""),"")</f>
        <v/>
      </c>
      <c r="D44349" s="5">
        <v>0.0</v>
      </c>
    </row>
    <row r="44350" ht="14.25" customHeight="1">
      <c r="A44350" s="5"/>
      <c r="B44350" s="5"/>
      <c r="C44350" s="5" t="str">
        <f>IFERROR(__xludf.DUMMYFUNCTION("""COMPUTED_VALUE"""),"")</f>
        <v/>
      </c>
      <c r="D44350" s="5">
        <v>0.0</v>
      </c>
    </row>
    <row r="44351" ht="14.25" customHeight="1">
      <c r="A44351" s="5"/>
      <c r="B44351" s="5"/>
      <c r="C44351" s="5" t="str">
        <f>IFERROR(__xludf.DUMMYFUNCTION("""COMPUTED_VALUE"""),"")</f>
        <v/>
      </c>
      <c r="D44351" s="5">
        <v>0.0</v>
      </c>
    </row>
    <row r="44352" ht="14.25" customHeight="1">
      <c r="A44352" s="5"/>
      <c r="B44352" s="5"/>
      <c r="C44352" s="5" t="str">
        <f>IFERROR(__xludf.DUMMYFUNCTION("""COMPUTED_VALUE"""),"")</f>
        <v/>
      </c>
      <c r="D44352" s="5">
        <v>0.0</v>
      </c>
    </row>
    <row r="44353" ht="14.25" customHeight="1">
      <c r="A44353" s="5"/>
      <c r="B44353" s="5"/>
      <c r="C44353" s="5" t="str">
        <f>IFERROR(__xludf.DUMMYFUNCTION("""COMPUTED_VALUE"""),"")</f>
        <v/>
      </c>
      <c r="D44353" s="5">
        <v>0.0</v>
      </c>
    </row>
    <row r="44354" ht="14.25" customHeight="1">
      <c r="A44354" s="5"/>
      <c r="B44354" s="5"/>
      <c r="C44354" s="5" t="str">
        <f>IFERROR(__xludf.DUMMYFUNCTION("""COMPUTED_VALUE"""),"")</f>
        <v/>
      </c>
      <c r="D44354" s="5">
        <v>0.0</v>
      </c>
    </row>
    <row r="44355" ht="14.25" customHeight="1">
      <c r="A44355" s="5"/>
      <c r="B44355" s="5"/>
      <c r="C44355" s="5" t="str">
        <f>IFERROR(__xludf.DUMMYFUNCTION("""COMPUTED_VALUE"""),"")</f>
        <v/>
      </c>
      <c r="D44355" s="5">
        <v>0.0</v>
      </c>
    </row>
    <row r="44356" ht="14.25" customHeight="1">
      <c r="A44356" s="5"/>
      <c r="B44356" s="5"/>
      <c r="C44356" s="5" t="str">
        <f>IFERROR(__xludf.DUMMYFUNCTION("""COMPUTED_VALUE"""),"")</f>
        <v/>
      </c>
      <c r="D44356" s="5">
        <v>0.0</v>
      </c>
    </row>
    <row r="44357" ht="14.25" customHeight="1">
      <c r="A44357" s="5"/>
      <c r="B44357" s="5"/>
      <c r="C44357" s="5" t="str">
        <f>IFERROR(__xludf.DUMMYFUNCTION("""COMPUTED_VALUE"""),"")</f>
        <v/>
      </c>
      <c r="D44357" s="5">
        <v>0.0</v>
      </c>
    </row>
    <row r="44358" ht="14.25" customHeight="1">
      <c r="A44358" s="5"/>
      <c r="B44358" s="5"/>
      <c r="C44358" s="5" t="str">
        <f>IFERROR(__xludf.DUMMYFUNCTION("""COMPUTED_VALUE"""),"")</f>
        <v/>
      </c>
      <c r="D44358" s="5">
        <v>0.0</v>
      </c>
    </row>
    <row r="44359" ht="14.25" customHeight="1">
      <c r="A44359" s="5"/>
      <c r="B44359" s="5"/>
      <c r="C44359" s="5" t="str">
        <f>IFERROR(__xludf.DUMMYFUNCTION("""COMPUTED_VALUE"""),"")</f>
        <v/>
      </c>
      <c r="D44359" s="5">
        <v>0.0</v>
      </c>
    </row>
    <row r="44360" ht="14.25" customHeight="1">
      <c r="A44360" s="5"/>
      <c r="B44360" s="5"/>
      <c r="C44360" s="5" t="str">
        <f>IFERROR(__xludf.DUMMYFUNCTION("""COMPUTED_VALUE"""),"")</f>
        <v/>
      </c>
      <c r="D44360" s="5">
        <v>0.0</v>
      </c>
    </row>
    <row r="44361" ht="14.25" customHeight="1">
      <c r="A44361" s="5"/>
      <c r="B44361" s="5"/>
      <c r="C44361" s="5" t="str">
        <f>IFERROR(__xludf.DUMMYFUNCTION("""COMPUTED_VALUE"""),"")</f>
        <v/>
      </c>
      <c r="D44361" s="5">
        <v>0.0</v>
      </c>
    </row>
    <row r="44362" ht="14.25" customHeight="1">
      <c r="A44362" s="5"/>
      <c r="B44362" s="5"/>
      <c r="C44362" s="5" t="str">
        <f>IFERROR(__xludf.DUMMYFUNCTION("""COMPUTED_VALUE"""),"")</f>
        <v/>
      </c>
      <c r="D44362" s="5">
        <v>0.0</v>
      </c>
    </row>
    <row r="44363" ht="14.25" customHeight="1">
      <c r="A44363" s="5"/>
      <c r="B44363" s="5"/>
      <c r="C44363" s="5" t="str">
        <f>IFERROR(__xludf.DUMMYFUNCTION("""COMPUTED_VALUE"""),"")</f>
        <v/>
      </c>
      <c r="D44363" s="5">
        <v>0.0</v>
      </c>
    </row>
    <row r="44364" ht="14.25" customHeight="1">
      <c r="A44364" s="5"/>
      <c r="B44364" s="5"/>
      <c r="C44364" s="5" t="str">
        <f>IFERROR(__xludf.DUMMYFUNCTION("""COMPUTED_VALUE"""),"")</f>
        <v/>
      </c>
      <c r="D44364" s="5">
        <v>0.0</v>
      </c>
    </row>
    <row r="44365" ht="14.25" customHeight="1">
      <c r="A44365" s="5"/>
      <c r="B44365" s="5"/>
      <c r="C44365" s="5" t="str">
        <f>IFERROR(__xludf.DUMMYFUNCTION("""COMPUTED_VALUE"""),"")</f>
        <v/>
      </c>
      <c r="D44365" s="5">
        <v>0.0</v>
      </c>
    </row>
    <row r="44366" ht="14.25" customHeight="1">
      <c r="A44366" s="5"/>
      <c r="B44366" s="5"/>
      <c r="C44366" s="5" t="str">
        <f>IFERROR(__xludf.DUMMYFUNCTION("""COMPUTED_VALUE"""),"")</f>
        <v/>
      </c>
      <c r="D44366" s="5">
        <v>0.0</v>
      </c>
    </row>
    <row r="44367" ht="14.25" customHeight="1">
      <c r="A44367" s="5"/>
      <c r="B44367" s="5"/>
      <c r="C44367" s="5" t="str">
        <f>IFERROR(__xludf.DUMMYFUNCTION("""COMPUTED_VALUE"""),"")</f>
        <v/>
      </c>
      <c r="D44367" s="5">
        <v>0.0</v>
      </c>
    </row>
    <row r="44368" ht="14.25" customHeight="1">
      <c r="A44368" s="5"/>
      <c r="B44368" s="5"/>
      <c r="C44368" s="5" t="str">
        <f>IFERROR(__xludf.DUMMYFUNCTION("""COMPUTED_VALUE"""),"")</f>
        <v/>
      </c>
      <c r="D44368" s="5">
        <v>0.0</v>
      </c>
    </row>
    <row r="44369" ht="14.25" customHeight="1">
      <c r="A44369" s="5"/>
      <c r="B44369" s="5"/>
      <c r="C44369" s="5" t="str">
        <f>IFERROR(__xludf.DUMMYFUNCTION("""COMPUTED_VALUE"""),"")</f>
        <v/>
      </c>
      <c r="D44369" s="5">
        <v>0.0</v>
      </c>
    </row>
    <row r="44370" ht="14.25" customHeight="1">
      <c r="A44370" s="5"/>
      <c r="B44370" s="5"/>
      <c r="C44370" s="5" t="str">
        <f>IFERROR(__xludf.DUMMYFUNCTION("""COMPUTED_VALUE"""),"")</f>
        <v/>
      </c>
      <c r="D44370" s="5">
        <v>0.0</v>
      </c>
    </row>
    <row r="44371" ht="14.25" customHeight="1">
      <c r="A44371" s="5"/>
      <c r="B44371" s="5"/>
      <c r="C44371" s="5" t="str">
        <f>IFERROR(__xludf.DUMMYFUNCTION("""COMPUTED_VALUE"""),"")</f>
        <v/>
      </c>
      <c r="D44371" s="5">
        <v>0.0</v>
      </c>
    </row>
    <row r="44372" ht="14.25" customHeight="1">
      <c r="A44372" s="5"/>
      <c r="B44372" s="5"/>
      <c r="C44372" s="5" t="str">
        <f>IFERROR(__xludf.DUMMYFUNCTION("""COMPUTED_VALUE"""),"")</f>
        <v/>
      </c>
      <c r="D44372" s="5">
        <v>0.0</v>
      </c>
    </row>
    <row r="44373" ht="14.25" customHeight="1">
      <c r="A44373" s="5"/>
      <c r="B44373" s="5"/>
      <c r="C44373" s="5" t="str">
        <f>IFERROR(__xludf.DUMMYFUNCTION("""COMPUTED_VALUE"""),"")</f>
        <v/>
      </c>
      <c r="D44373" s="5">
        <v>0.0</v>
      </c>
    </row>
    <row r="44374" ht="14.25" customHeight="1">
      <c r="A44374" s="5"/>
      <c r="B44374" s="5"/>
      <c r="C44374" s="5" t="str">
        <f>IFERROR(__xludf.DUMMYFUNCTION("""COMPUTED_VALUE"""),"")</f>
        <v/>
      </c>
      <c r="D44374" s="5">
        <v>0.0</v>
      </c>
    </row>
    <row r="44375" ht="14.25" customHeight="1">
      <c r="A44375" s="5"/>
      <c r="B44375" s="5"/>
      <c r="C44375" s="5" t="str">
        <f>IFERROR(__xludf.DUMMYFUNCTION("""COMPUTED_VALUE"""),"")</f>
        <v/>
      </c>
      <c r="D44375" s="5">
        <v>0.0</v>
      </c>
    </row>
    <row r="44376" ht="14.25" customHeight="1">
      <c r="A44376" s="5"/>
      <c r="B44376" s="5"/>
      <c r="C44376" s="5" t="str">
        <f>IFERROR(__xludf.DUMMYFUNCTION("""COMPUTED_VALUE"""),"")</f>
        <v/>
      </c>
      <c r="D44376" s="5">
        <v>0.0</v>
      </c>
    </row>
    <row r="44377" ht="14.25" customHeight="1">
      <c r="A44377" s="5"/>
      <c r="B44377" s="5"/>
      <c r="C44377" s="5" t="str">
        <f>IFERROR(__xludf.DUMMYFUNCTION("""COMPUTED_VALUE"""),"")</f>
        <v/>
      </c>
      <c r="D44377" s="5">
        <v>0.0</v>
      </c>
    </row>
    <row r="44378" ht="14.25" customHeight="1">
      <c r="A44378" s="5"/>
      <c r="B44378" s="5"/>
      <c r="C44378" s="5" t="str">
        <f>IFERROR(__xludf.DUMMYFUNCTION("""COMPUTED_VALUE"""),"")</f>
        <v/>
      </c>
      <c r="D44378" s="5">
        <v>0.0</v>
      </c>
    </row>
    <row r="44379" ht="14.25" customHeight="1">
      <c r="A44379" s="5"/>
      <c r="B44379" s="5"/>
      <c r="C44379" s="5" t="str">
        <f>IFERROR(__xludf.DUMMYFUNCTION("""COMPUTED_VALUE"""),"")</f>
        <v/>
      </c>
      <c r="D44379" s="5">
        <v>0.0</v>
      </c>
    </row>
    <row r="44380" ht="14.25" customHeight="1">
      <c r="A44380" s="5"/>
      <c r="B44380" s="5"/>
      <c r="C44380" s="5" t="str">
        <f>IFERROR(__xludf.DUMMYFUNCTION("""COMPUTED_VALUE"""),"")</f>
        <v/>
      </c>
      <c r="D44380" s="5">
        <v>0.0</v>
      </c>
    </row>
    <row r="44381" ht="14.25" customHeight="1">
      <c r="A44381" s="5"/>
      <c r="B44381" s="5"/>
      <c r="C44381" s="5" t="str">
        <f>IFERROR(__xludf.DUMMYFUNCTION("""COMPUTED_VALUE"""),"")</f>
        <v/>
      </c>
      <c r="D44381" s="5">
        <v>0.0</v>
      </c>
    </row>
    <row r="44382" ht="14.25" customHeight="1">
      <c r="A44382" s="5"/>
      <c r="B44382" s="5"/>
      <c r="C44382" s="5" t="str">
        <f>IFERROR(__xludf.DUMMYFUNCTION("""COMPUTED_VALUE"""),"")</f>
        <v/>
      </c>
      <c r="D44382" s="5">
        <v>0.0</v>
      </c>
    </row>
    <row r="44383" ht="14.25" customHeight="1">
      <c r="A44383" s="5"/>
      <c r="B44383" s="5"/>
      <c r="C44383" s="5" t="str">
        <f>IFERROR(__xludf.DUMMYFUNCTION("""COMPUTED_VALUE"""),"")</f>
        <v/>
      </c>
      <c r="D44383" s="5">
        <v>0.0</v>
      </c>
    </row>
    <row r="44384" ht="14.25" customHeight="1">
      <c r="A44384" s="5"/>
      <c r="B44384" s="5"/>
      <c r="C44384" s="5" t="str">
        <f>IFERROR(__xludf.DUMMYFUNCTION("""COMPUTED_VALUE"""),"")</f>
        <v/>
      </c>
      <c r="D44384" s="5">
        <v>0.0</v>
      </c>
    </row>
    <row r="44385" ht="14.25" customHeight="1">
      <c r="A44385" s="5"/>
      <c r="B44385" s="5"/>
      <c r="C44385" s="5" t="str">
        <f>IFERROR(__xludf.DUMMYFUNCTION("""COMPUTED_VALUE"""),"")</f>
        <v/>
      </c>
      <c r="D44385" s="5">
        <v>0.0</v>
      </c>
    </row>
    <row r="44386" ht="14.25" customHeight="1">
      <c r="A44386" s="5"/>
      <c r="B44386" s="5"/>
      <c r="C44386" s="5" t="str">
        <f>IFERROR(__xludf.DUMMYFUNCTION("""COMPUTED_VALUE"""),"")</f>
        <v/>
      </c>
      <c r="D44386" s="5">
        <v>0.0</v>
      </c>
    </row>
    <row r="44387" ht="14.25" customHeight="1">
      <c r="A44387" s="5"/>
      <c r="B44387" s="5"/>
      <c r="C44387" s="5" t="str">
        <f>IFERROR(__xludf.DUMMYFUNCTION("""COMPUTED_VALUE"""),"")</f>
        <v/>
      </c>
      <c r="D44387" s="5">
        <v>0.0</v>
      </c>
    </row>
    <row r="44388" ht="14.25" customHeight="1">
      <c r="A44388" s="5"/>
      <c r="B44388" s="5"/>
      <c r="C44388" s="5" t="str">
        <f>IFERROR(__xludf.DUMMYFUNCTION("""COMPUTED_VALUE"""),"")</f>
        <v/>
      </c>
      <c r="D44388" s="5">
        <v>0.0</v>
      </c>
    </row>
    <row r="44389" ht="14.25" customHeight="1">
      <c r="A44389" s="5"/>
      <c r="B44389" s="5"/>
      <c r="C44389" s="5" t="str">
        <f>IFERROR(__xludf.DUMMYFUNCTION("""COMPUTED_VALUE"""),"")</f>
        <v/>
      </c>
      <c r="D44389" s="5">
        <v>0.0</v>
      </c>
    </row>
    <row r="44390" ht="14.25" customHeight="1">
      <c r="A44390" s="5"/>
      <c r="B44390" s="5"/>
      <c r="C44390" s="5" t="str">
        <f>IFERROR(__xludf.DUMMYFUNCTION("""COMPUTED_VALUE"""),"")</f>
        <v/>
      </c>
      <c r="D44390" s="5">
        <v>0.0</v>
      </c>
    </row>
    <row r="44391" ht="14.25" customHeight="1">
      <c r="A44391" s="5"/>
      <c r="B44391" s="5"/>
      <c r="C44391" s="5" t="str">
        <f>IFERROR(__xludf.DUMMYFUNCTION("""COMPUTED_VALUE"""),"")</f>
        <v/>
      </c>
      <c r="D44391" s="5">
        <v>0.0</v>
      </c>
    </row>
    <row r="44392" ht="14.25" customHeight="1">
      <c r="A44392" s="5"/>
      <c r="B44392" s="5"/>
      <c r="C44392" s="5" t="str">
        <f>IFERROR(__xludf.DUMMYFUNCTION("""COMPUTED_VALUE"""),"")</f>
        <v/>
      </c>
      <c r="D44392" s="5">
        <v>0.0</v>
      </c>
    </row>
    <row r="44393" ht="14.25" customHeight="1">
      <c r="A44393" s="5"/>
      <c r="B44393" s="5"/>
      <c r="C44393" s="5" t="str">
        <f>IFERROR(__xludf.DUMMYFUNCTION("""COMPUTED_VALUE"""),"")</f>
        <v/>
      </c>
      <c r="D44393" s="5">
        <v>0.0</v>
      </c>
    </row>
    <row r="44394" ht="14.25" customHeight="1">
      <c r="A44394" s="5"/>
      <c r="B44394" s="5"/>
      <c r="C44394" s="5" t="str">
        <f>IFERROR(__xludf.DUMMYFUNCTION("""COMPUTED_VALUE"""),"")</f>
        <v/>
      </c>
      <c r="D44394" s="5">
        <v>0.0</v>
      </c>
    </row>
    <row r="44395" ht="14.25" customHeight="1">
      <c r="A44395" s="5"/>
      <c r="B44395" s="5"/>
      <c r="C44395" s="5" t="str">
        <f>IFERROR(__xludf.DUMMYFUNCTION("""COMPUTED_VALUE"""),"")</f>
        <v/>
      </c>
      <c r="D44395" s="5">
        <v>0.0</v>
      </c>
    </row>
    <row r="44396" ht="14.25" customHeight="1">
      <c r="A44396" s="5"/>
      <c r="B44396" s="5"/>
      <c r="C44396" s="5" t="str">
        <f>IFERROR(__xludf.DUMMYFUNCTION("""COMPUTED_VALUE"""),"")</f>
        <v/>
      </c>
      <c r="D44396" s="5">
        <v>0.0</v>
      </c>
    </row>
    <row r="44397" ht="14.25" customHeight="1">
      <c r="A44397" s="5"/>
      <c r="B44397" s="5"/>
      <c r="C44397" s="5" t="str">
        <f>IFERROR(__xludf.DUMMYFUNCTION("""COMPUTED_VALUE"""),"")</f>
        <v/>
      </c>
      <c r="D44397" s="5">
        <v>0.0</v>
      </c>
    </row>
    <row r="44398" ht="14.25" customHeight="1">
      <c r="A44398" s="5"/>
      <c r="B44398" s="5"/>
      <c r="C44398" s="5" t="str">
        <f>IFERROR(__xludf.DUMMYFUNCTION("""COMPUTED_VALUE"""),"")</f>
        <v/>
      </c>
      <c r="D44398" s="5">
        <v>0.0</v>
      </c>
    </row>
    <row r="44399" ht="14.25" customHeight="1">
      <c r="A44399" s="5"/>
      <c r="B44399" s="5"/>
      <c r="C44399" s="5" t="str">
        <f>IFERROR(__xludf.DUMMYFUNCTION("""COMPUTED_VALUE"""),"")</f>
        <v/>
      </c>
      <c r="D44399" s="5">
        <v>0.0</v>
      </c>
    </row>
    <row r="44400" ht="14.25" customHeight="1">
      <c r="A44400" s="5"/>
      <c r="B44400" s="5"/>
      <c r="C44400" s="5" t="str">
        <f>IFERROR(__xludf.DUMMYFUNCTION("""COMPUTED_VALUE"""),"")</f>
        <v/>
      </c>
      <c r="D44400" s="5">
        <v>0.0</v>
      </c>
    </row>
    <row r="44401" ht="14.25" customHeight="1">
      <c r="A44401" s="5"/>
      <c r="B44401" s="5"/>
      <c r="C44401" s="5" t="str">
        <f>IFERROR(__xludf.DUMMYFUNCTION("""COMPUTED_VALUE"""),"")</f>
        <v/>
      </c>
      <c r="D44401" s="5">
        <v>0.0</v>
      </c>
    </row>
    <row r="44402" ht="14.25" customHeight="1">
      <c r="A44402" s="5"/>
      <c r="B44402" s="5"/>
      <c r="C44402" s="5" t="str">
        <f>IFERROR(__xludf.DUMMYFUNCTION("""COMPUTED_VALUE"""),"")</f>
        <v/>
      </c>
      <c r="D44402" s="5">
        <v>0.0</v>
      </c>
    </row>
    <row r="44403" ht="14.25" customHeight="1">
      <c r="A44403" s="5"/>
      <c r="B44403" s="5"/>
      <c r="C44403" s="5" t="str">
        <f>IFERROR(__xludf.DUMMYFUNCTION("""COMPUTED_VALUE"""),"")</f>
        <v/>
      </c>
      <c r="D44403" s="5">
        <v>0.0</v>
      </c>
    </row>
    <row r="44404" ht="14.25" customHeight="1">
      <c r="A44404" s="5"/>
      <c r="B44404" s="5"/>
      <c r="C44404" s="5" t="str">
        <f>IFERROR(__xludf.DUMMYFUNCTION("""COMPUTED_VALUE"""),"")</f>
        <v/>
      </c>
      <c r="D44404" s="5">
        <v>0.0</v>
      </c>
    </row>
    <row r="44405" ht="14.25" customHeight="1">
      <c r="A44405" s="5"/>
      <c r="B44405" s="5"/>
      <c r="C44405" s="5" t="str">
        <f>IFERROR(__xludf.DUMMYFUNCTION("""COMPUTED_VALUE"""),"")</f>
        <v/>
      </c>
      <c r="D44405" s="5">
        <v>0.0</v>
      </c>
    </row>
    <row r="44406" ht="14.25" customHeight="1">
      <c r="A44406" s="5"/>
      <c r="B44406" s="5"/>
      <c r="C44406" s="5" t="str">
        <f>IFERROR(__xludf.DUMMYFUNCTION("""COMPUTED_VALUE"""),"")</f>
        <v/>
      </c>
      <c r="D44406" s="5">
        <v>0.0</v>
      </c>
    </row>
    <row r="44407" ht="14.25" customHeight="1">
      <c r="A44407" s="5"/>
      <c r="B44407" s="5"/>
      <c r="C44407" s="5" t="str">
        <f>IFERROR(__xludf.DUMMYFUNCTION("""COMPUTED_VALUE"""),"")</f>
        <v/>
      </c>
      <c r="D44407" s="5">
        <v>0.0</v>
      </c>
    </row>
    <row r="44408" ht="14.25" customHeight="1">
      <c r="A44408" s="5"/>
      <c r="B44408" s="5"/>
      <c r="C44408" s="5" t="str">
        <f>IFERROR(__xludf.DUMMYFUNCTION("""COMPUTED_VALUE"""),"")</f>
        <v/>
      </c>
      <c r="D44408" s="5">
        <v>0.0</v>
      </c>
    </row>
    <row r="44409" ht="14.25" customHeight="1">
      <c r="A44409" s="5"/>
      <c r="B44409" s="5"/>
      <c r="C44409" s="5" t="str">
        <f>IFERROR(__xludf.DUMMYFUNCTION("""COMPUTED_VALUE"""),"")</f>
        <v/>
      </c>
      <c r="D44409" s="5">
        <v>0.0</v>
      </c>
    </row>
    <row r="44410" ht="14.25" customHeight="1">
      <c r="A44410" s="5"/>
      <c r="B44410" s="5"/>
      <c r="C44410" s="5" t="str">
        <f>IFERROR(__xludf.DUMMYFUNCTION("""COMPUTED_VALUE"""),"")</f>
        <v/>
      </c>
      <c r="D44410" s="5">
        <v>0.0</v>
      </c>
    </row>
    <row r="44411" ht="14.25" customHeight="1">
      <c r="A44411" s="5"/>
      <c r="B44411" s="5"/>
      <c r="C44411" s="5" t="str">
        <f>IFERROR(__xludf.DUMMYFUNCTION("""COMPUTED_VALUE"""),"")</f>
        <v/>
      </c>
      <c r="D44411" s="5">
        <v>0.0</v>
      </c>
    </row>
    <row r="44412" ht="14.25" customHeight="1">
      <c r="A44412" s="5"/>
      <c r="B44412" s="5"/>
      <c r="C44412" s="5" t="str">
        <f>IFERROR(__xludf.DUMMYFUNCTION("""COMPUTED_VALUE"""),"")</f>
        <v/>
      </c>
      <c r="D44412" s="5">
        <v>0.0</v>
      </c>
    </row>
    <row r="44413" ht="14.25" customHeight="1">
      <c r="A44413" s="5"/>
      <c r="B44413" s="5"/>
      <c r="C44413" s="5" t="str">
        <f>IFERROR(__xludf.DUMMYFUNCTION("""COMPUTED_VALUE"""),"")</f>
        <v/>
      </c>
      <c r="D44413" s="5">
        <v>0.0</v>
      </c>
    </row>
    <row r="44414" ht="14.25" customHeight="1">
      <c r="A44414" s="5"/>
      <c r="B44414" s="5"/>
      <c r="C44414" s="5" t="str">
        <f>IFERROR(__xludf.DUMMYFUNCTION("""COMPUTED_VALUE"""),"")</f>
        <v/>
      </c>
      <c r="D44414" s="5">
        <v>0.0</v>
      </c>
    </row>
    <row r="44415" ht="14.25" customHeight="1">
      <c r="A44415" s="5"/>
      <c r="B44415" s="5"/>
      <c r="C44415" s="5" t="str">
        <f>IFERROR(__xludf.DUMMYFUNCTION("""COMPUTED_VALUE"""),"")</f>
        <v/>
      </c>
      <c r="D44415" s="5">
        <v>0.0</v>
      </c>
    </row>
    <row r="44416" ht="14.25" customHeight="1">
      <c r="A44416" s="5"/>
      <c r="B44416" s="5"/>
      <c r="C44416" s="5" t="str">
        <f>IFERROR(__xludf.DUMMYFUNCTION("""COMPUTED_VALUE"""),"")</f>
        <v/>
      </c>
      <c r="D44416" s="5">
        <v>0.0</v>
      </c>
    </row>
    <row r="44417" ht="14.25" customHeight="1">
      <c r="A44417" s="5"/>
      <c r="B44417" s="5"/>
      <c r="C44417" s="5" t="str">
        <f>IFERROR(__xludf.DUMMYFUNCTION("""COMPUTED_VALUE"""),"")</f>
        <v/>
      </c>
      <c r="D44417" s="5">
        <v>0.0</v>
      </c>
    </row>
    <row r="44418" ht="14.25" customHeight="1">
      <c r="A44418" s="5"/>
      <c r="B44418" s="5"/>
      <c r="C44418" s="5" t="str">
        <f>IFERROR(__xludf.DUMMYFUNCTION("""COMPUTED_VALUE"""),"")</f>
        <v/>
      </c>
      <c r="D44418" s="5">
        <v>0.0</v>
      </c>
    </row>
    <row r="44419" ht="14.25" customHeight="1">
      <c r="A44419" s="5"/>
      <c r="B44419" s="5"/>
      <c r="C44419" s="5" t="str">
        <f>IFERROR(__xludf.DUMMYFUNCTION("""COMPUTED_VALUE"""),"")</f>
        <v/>
      </c>
      <c r="D44419" s="5">
        <v>0.0</v>
      </c>
    </row>
    <row r="44420" ht="14.25" customHeight="1">
      <c r="A44420" s="5"/>
      <c r="B44420" s="5"/>
      <c r="C44420" s="5" t="str">
        <f>IFERROR(__xludf.DUMMYFUNCTION("""COMPUTED_VALUE"""),"")</f>
        <v/>
      </c>
      <c r="D44420" s="5">
        <v>0.0</v>
      </c>
    </row>
    <row r="44421" ht="14.25" customHeight="1">
      <c r="A44421" s="5"/>
      <c r="B44421" s="5"/>
      <c r="C44421" s="5" t="str">
        <f>IFERROR(__xludf.DUMMYFUNCTION("""COMPUTED_VALUE"""),"")</f>
        <v/>
      </c>
      <c r="D44421" s="5">
        <v>0.0</v>
      </c>
    </row>
    <row r="44422" ht="14.25" customHeight="1">
      <c r="A44422" s="5"/>
      <c r="B44422" s="5"/>
      <c r="C44422" s="5" t="str">
        <f>IFERROR(__xludf.DUMMYFUNCTION("""COMPUTED_VALUE"""),"")</f>
        <v/>
      </c>
      <c r="D44422" s="5">
        <v>0.0</v>
      </c>
    </row>
    <row r="44423" ht="14.25" customHeight="1">
      <c r="A44423" s="5"/>
      <c r="B44423" s="5"/>
      <c r="C44423" s="5" t="str">
        <f>IFERROR(__xludf.DUMMYFUNCTION("""COMPUTED_VALUE"""),"")</f>
        <v/>
      </c>
      <c r="D44423" s="5">
        <v>0.0</v>
      </c>
    </row>
    <row r="44424" ht="14.25" customHeight="1">
      <c r="A44424" s="5"/>
      <c r="B44424" s="5"/>
      <c r="C44424" s="5" t="str">
        <f>IFERROR(__xludf.DUMMYFUNCTION("""COMPUTED_VALUE"""),"")</f>
        <v/>
      </c>
      <c r="D44424" s="5">
        <v>0.0</v>
      </c>
    </row>
    <row r="44425" ht="14.25" customHeight="1">
      <c r="A44425" s="5"/>
      <c r="B44425" s="5"/>
      <c r="C44425" s="5" t="str">
        <f>IFERROR(__xludf.DUMMYFUNCTION("""COMPUTED_VALUE"""),"")</f>
        <v/>
      </c>
      <c r="D44425" s="5">
        <v>0.0</v>
      </c>
    </row>
    <row r="44426" ht="14.25" customHeight="1">
      <c r="A44426" s="5"/>
      <c r="B44426" s="5"/>
      <c r="C44426" s="5" t="str">
        <f>IFERROR(__xludf.DUMMYFUNCTION("""COMPUTED_VALUE"""),"")</f>
        <v/>
      </c>
      <c r="D44426" s="5">
        <v>0.0</v>
      </c>
    </row>
    <row r="44427" ht="14.25" customHeight="1">
      <c r="A44427" s="5"/>
      <c r="B44427" s="5"/>
      <c r="C44427" s="5" t="str">
        <f>IFERROR(__xludf.DUMMYFUNCTION("""COMPUTED_VALUE"""),"")</f>
        <v/>
      </c>
      <c r="D44427" s="5">
        <v>0.0</v>
      </c>
    </row>
    <row r="44428" ht="14.25" customHeight="1">
      <c r="A44428" s="5"/>
      <c r="B44428" s="5"/>
      <c r="C44428" s="5" t="str">
        <f>IFERROR(__xludf.DUMMYFUNCTION("""COMPUTED_VALUE"""),"")</f>
        <v/>
      </c>
      <c r="D44428" s="5">
        <v>0.0</v>
      </c>
    </row>
    <row r="44429" ht="14.25" customHeight="1">
      <c r="A44429" s="5"/>
      <c r="B44429" s="5"/>
      <c r="C44429" s="5" t="str">
        <f>IFERROR(__xludf.DUMMYFUNCTION("""COMPUTED_VALUE"""),"")</f>
        <v/>
      </c>
      <c r="D44429" s="5">
        <v>0.0</v>
      </c>
    </row>
    <row r="44430" ht="14.25" customHeight="1">
      <c r="A44430" s="5"/>
      <c r="B44430" s="5"/>
      <c r="C44430" s="5" t="str">
        <f>IFERROR(__xludf.DUMMYFUNCTION("""COMPUTED_VALUE"""),"")</f>
        <v/>
      </c>
      <c r="D44430" s="5">
        <v>0.0</v>
      </c>
    </row>
    <row r="44431" ht="14.25" customHeight="1">
      <c r="A44431" s="5"/>
      <c r="B44431" s="5"/>
      <c r="C44431" s="5" t="str">
        <f>IFERROR(__xludf.DUMMYFUNCTION("""COMPUTED_VALUE"""),"")</f>
        <v/>
      </c>
      <c r="D44431" s="5">
        <v>0.0</v>
      </c>
    </row>
    <row r="44432" ht="14.25" customHeight="1">
      <c r="A44432" s="5"/>
      <c r="B44432" s="5"/>
      <c r="C44432" s="5" t="str">
        <f>IFERROR(__xludf.DUMMYFUNCTION("""COMPUTED_VALUE"""),"")</f>
        <v/>
      </c>
      <c r="D44432" s="5">
        <v>0.0</v>
      </c>
    </row>
    <row r="44433" ht="14.25" customHeight="1">
      <c r="A44433" s="5"/>
      <c r="B44433" s="5"/>
      <c r="C44433" s="5" t="str">
        <f>IFERROR(__xludf.DUMMYFUNCTION("""COMPUTED_VALUE"""),"")</f>
        <v/>
      </c>
      <c r="D44433" s="5">
        <v>0.0</v>
      </c>
    </row>
    <row r="44434" ht="14.25" customHeight="1">
      <c r="A44434" s="5"/>
      <c r="B44434" s="5"/>
      <c r="C44434" s="5" t="str">
        <f>IFERROR(__xludf.DUMMYFUNCTION("""COMPUTED_VALUE"""),"")</f>
        <v/>
      </c>
      <c r="D44434" s="5">
        <v>0.0</v>
      </c>
    </row>
    <row r="44435" ht="14.25" customHeight="1">
      <c r="A44435" s="5"/>
      <c r="B44435" s="5"/>
      <c r="C44435" s="5" t="str">
        <f>IFERROR(__xludf.DUMMYFUNCTION("""COMPUTED_VALUE"""),"")</f>
        <v/>
      </c>
      <c r="D44435" s="5">
        <v>0.0</v>
      </c>
    </row>
    <row r="44436" ht="14.25" customHeight="1">
      <c r="A44436" s="5"/>
      <c r="B44436" s="5"/>
      <c r="C44436" s="5" t="str">
        <f>IFERROR(__xludf.DUMMYFUNCTION("""COMPUTED_VALUE"""),"")</f>
        <v/>
      </c>
      <c r="D44436" s="5">
        <v>0.0</v>
      </c>
    </row>
    <row r="44437" ht="14.25" customHeight="1">
      <c r="A44437" s="5"/>
      <c r="B44437" s="5"/>
      <c r="C44437" s="5" t="str">
        <f>IFERROR(__xludf.DUMMYFUNCTION("""COMPUTED_VALUE"""),"")</f>
        <v/>
      </c>
      <c r="D44437" s="5">
        <v>0.0</v>
      </c>
    </row>
    <row r="44438" ht="14.25" customHeight="1">
      <c r="A44438" s="5"/>
      <c r="B44438" s="5"/>
      <c r="C44438" s="5" t="str">
        <f>IFERROR(__xludf.DUMMYFUNCTION("""COMPUTED_VALUE"""),"")</f>
        <v/>
      </c>
      <c r="D44438" s="5">
        <v>0.0</v>
      </c>
    </row>
    <row r="44439" ht="14.25" customHeight="1">
      <c r="A44439" s="5"/>
      <c r="B44439" s="5"/>
      <c r="C44439" s="5" t="str">
        <f>IFERROR(__xludf.DUMMYFUNCTION("""COMPUTED_VALUE"""),"")</f>
        <v/>
      </c>
      <c r="D44439" s="5">
        <v>0.0</v>
      </c>
    </row>
    <row r="44440" ht="14.25" customHeight="1">
      <c r="A44440" s="5"/>
      <c r="B44440" s="5"/>
      <c r="C44440" s="5" t="str">
        <f>IFERROR(__xludf.DUMMYFUNCTION("""COMPUTED_VALUE"""),"")</f>
        <v/>
      </c>
      <c r="D44440" s="5">
        <v>0.0</v>
      </c>
    </row>
    <row r="44441" ht="14.25" customHeight="1">
      <c r="A44441" s="5"/>
      <c r="B44441" s="5"/>
      <c r="C44441" s="5" t="str">
        <f>IFERROR(__xludf.DUMMYFUNCTION("""COMPUTED_VALUE"""),"")</f>
        <v/>
      </c>
      <c r="D44441" s="5">
        <v>0.0</v>
      </c>
    </row>
    <row r="44442" ht="14.25" customHeight="1">
      <c r="A44442" s="5"/>
      <c r="B44442" s="5"/>
      <c r="C44442" s="5" t="str">
        <f>IFERROR(__xludf.DUMMYFUNCTION("""COMPUTED_VALUE"""),"")</f>
        <v/>
      </c>
      <c r="D44442" s="5">
        <v>0.0</v>
      </c>
    </row>
    <row r="44443" ht="14.25" customHeight="1">
      <c r="A44443" s="5"/>
      <c r="B44443" s="5"/>
      <c r="C44443" s="5" t="str">
        <f>IFERROR(__xludf.DUMMYFUNCTION("""COMPUTED_VALUE"""),"")</f>
        <v/>
      </c>
      <c r="D44443" s="5">
        <v>0.0</v>
      </c>
    </row>
    <row r="44444" ht="14.25" customHeight="1">
      <c r="A44444" s="5"/>
      <c r="B44444" s="5"/>
      <c r="C44444" s="5" t="str">
        <f>IFERROR(__xludf.DUMMYFUNCTION("""COMPUTED_VALUE"""),"")</f>
        <v/>
      </c>
      <c r="D44444" s="5">
        <v>0.0</v>
      </c>
    </row>
    <row r="44445" ht="14.25" customHeight="1">
      <c r="A44445" s="5"/>
      <c r="B44445" s="5"/>
      <c r="C44445" s="5" t="str">
        <f>IFERROR(__xludf.DUMMYFUNCTION("""COMPUTED_VALUE"""),"")</f>
        <v/>
      </c>
      <c r="D44445" s="5">
        <v>0.0</v>
      </c>
    </row>
    <row r="44446" ht="14.25" customHeight="1">
      <c r="A44446" s="5"/>
      <c r="B44446" s="5"/>
      <c r="C44446" s="5" t="str">
        <f>IFERROR(__xludf.DUMMYFUNCTION("""COMPUTED_VALUE"""),"")</f>
        <v/>
      </c>
      <c r="D44446" s="5">
        <v>0.0</v>
      </c>
    </row>
    <row r="44447" ht="14.25" customHeight="1">
      <c r="A44447" s="5"/>
      <c r="B44447" s="5"/>
      <c r="C44447" s="5" t="str">
        <f>IFERROR(__xludf.DUMMYFUNCTION("""COMPUTED_VALUE"""),"")</f>
        <v/>
      </c>
      <c r="D44447" s="5">
        <v>0.0</v>
      </c>
    </row>
    <row r="44448" ht="14.25" customHeight="1">
      <c r="A44448" s="5"/>
      <c r="B44448" s="5"/>
      <c r="C44448" s="5" t="str">
        <f>IFERROR(__xludf.DUMMYFUNCTION("""COMPUTED_VALUE"""),"")</f>
        <v/>
      </c>
      <c r="D44448" s="5">
        <v>0.0</v>
      </c>
    </row>
    <row r="44449" ht="14.25" customHeight="1">
      <c r="A44449" s="5"/>
      <c r="B44449" s="5"/>
      <c r="C44449" s="5" t="str">
        <f>IFERROR(__xludf.DUMMYFUNCTION("""COMPUTED_VALUE"""),"")</f>
        <v/>
      </c>
      <c r="D44449" s="5">
        <v>0.0</v>
      </c>
    </row>
    <row r="44450" ht="14.25" customHeight="1">
      <c r="A44450" s="5"/>
      <c r="B44450" s="5"/>
      <c r="C44450" s="5" t="str">
        <f>IFERROR(__xludf.DUMMYFUNCTION("""COMPUTED_VALUE"""),"")</f>
        <v/>
      </c>
      <c r="D44450" s="5">
        <v>0.0</v>
      </c>
    </row>
    <row r="44451" ht="14.25" customHeight="1">
      <c r="A44451" s="5"/>
      <c r="B44451" s="5"/>
      <c r="C44451" s="5" t="str">
        <f>IFERROR(__xludf.DUMMYFUNCTION("""COMPUTED_VALUE"""),"")</f>
        <v/>
      </c>
      <c r="D44451" s="5">
        <v>0.0</v>
      </c>
    </row>
    <row r="44452" ht="14.25" customHeight="1">
      <c r="A44452" s="5"/>
      <c r="B44452" s="5"/>
      <c r="C44452" s="5" t="str">
        <f>IFERROR(__xludf.DUMMYFUNCTION("""COMPUTED_VALUE"""),"")</f>
        <v/>
      </c>
      <c r="D44452" s="5">
        <v>0.0</v>
      </c>
    </row>
    <row r="44453" ht="14.25" customHeight="1">
      <c r="A44453" s="5"/>
      <c r="B44453" s="5"/>
      <c r="C44453" s="5" t="str">
        <f>IFERROR(__xludf.DUMMYFUNCTION("""COMPUTED_VALUE"""),"")</f>
        <v/>
      </c>
      <c r="D44453" s="5">
        <v>0.0</v>
      </c>
    </row>
    <row r="44454" ht="14.25" customHeight="1">
      <c r="A44454" s="5"/>
      <c r="B44454" s="5"/>
      <c r="C44454" s="5" t="str">
        <f>IFERROR(__xludf.DUMMYFUNCTION("""COMPUTED_VALUE"""),"")</f>
        <v/>
      </c>
      <c r="D44454" s="5">
        <v>0.0</v>
      </c>
    </row>
    <row r="44455" ht="14.25" customHeight="1">
      <c r="A44455" s="5"/>
      <c r="B44455" s="5"/>
      <c r="C44455" s="5" t="str">
        <f>IFERROR(__xludf.DUMMYFUNCTION("""COMPUTED_VALUE"""),"")</f>
        <v/>
      </c>
      <c r="D44455" s="5">
        <v>0.0</v>
      </c>
    </row>
    <row r="44456" ht="14.25" customHeight="1">
      <c r="A44456" s="5"/>
      <c r="B44456" s="5"/>
      <c r="C44456" s="5" t="str">
        <f>IFERROR(__xludf.DUMMYFUNCTION("""COMPUTED_VALUE"""),"")</f>
        <v/>
      </c>
      <c r="D44456" s="5">
        <v>0.0</v>
      </c>
    </row>
    <row r="44457" ht="14.25" customHeight="1">
      <c r="A44457" s="5"/>
      <c r="B44457" s="5"/>
      <c r="C44457" s="5" t="str">
        <f>IFERROR(__xludf.DUMMYFUNCTION("""COMPUTED_VALUE"""),"")</f>
        <v/>
      </c>
      <c r="D44457" s="5">
        <v>0.0</v>
      </c>
    </row>
    <row r="44458" ht="14.25" customHeight="1">
      <c r="A44458" s="5"/>
      <c r="B44458" s="5"/>
      <c r="C44458" s="5" t="str">
        <f>IFERROR(__xludf.DUMMYFUNCTION("""COMPUTED_VALUE"""),"")</f>
        <v/>
      </c>
      <c r="D44458" s="5">
        <v>0.0</v>
      </c>
    </row>
    <row r="44459" ht="14.25" customHeight="1">
      <c r="A44459" s="5"/>
      <c r="B44459" s="5"/>
      <c r="C44459" s="5" t="str">
        <f>IFERROR(__xludf.DUMMYFUNCTION("""COMPUTED_VALUE"""),"")</f>
        <v/>
      </c>
      <c r="D44459" s="5">
        <v>0.0</v>
      </c>
    </row>
    <row r="44460" ht="14.25" customHeight="1">
      <c r="A44460" s="5"/>
      <c r="B44460" s="5"/>
      <c r="C44460" s="5" t="str">
        <f>IFERROR(__xludf.DUMMYFUNCTION("""COMPUTED_VALUE"""),"")</f>
        <v/>
      </c>
      <c r="D44460" s="5">
        <v>0.0</v>
      </c>
    </row>
    <row r="44461" ht="14.25" customHeight="1">
      <c r="A44461" s="5"/>
      <c r="B44461" s="5"/>
      <c r="C44461" s="5" t="str">
        <f>IFERROR(__xludf.DUMMYFUNCTION("""COMPUTED_VALUE"""),"")</f>
        <v/>
      </c>
      <c r="D44461" s="5">
        <v>0.0</v>
      </c>
    </row>
    <row r="44462" ht="14.25" customHeight="1">
      <c r="A44462" s="5"/>
      <c r="B44462" s="5"/>
      <c r="C44462" s="5" t="str">
        <f>IFERROR(__xludf.DUMMYFUNCTION("""COMPUTED_VALUE"""),"")</f>
        <v/>
      </c>
      <c r="D44462" s="5">
        <v>0.0</v>
      </c>
    </row>
    <row r="44463" ht="14.25" customHeight="1">
      <c r="A44463" s="5"/>
      <c r="B44463" s="5"/>
      <c r="C44463" s="5" t="str">
        <f>IFERROR(__xludf.DUMMYFUNCTION("""COMPUTED_VALUE"""),"")</f>
        <v/>
      </c>
      <c r="D44463" s="5">
        <v>0.0</v>
      </c>
    </row>
    <row r="44464" ht="14.25" customHeight="1">
      <c r="A44464" s="5"/>
      <c r="B44464" s="5"/>
      <c r="C44464" s="5" t="str">
        <f>IFERROR(__xludf.DUMMYFUNCTION("""COMPUTED_VALUE"""),"")</f>
        <v/>
      </c>
      <c r="D44464" s="5">
        <v>0.0</v>
      </c>
    </row>
    <row r="44465" ht="14.25" customHeight="1">
      <c r="A44465" s="5"/>
      <c r="B44465" s="5"/>
      <c r="C44465" s="5" t="str">
        <f>IFERROR(__xludf.DUMMYFUNCTION("""COMPUTED_VALUE"""),"")</f>
        <v/>
      </c>
      <c r="D44465" s="5">
        <v>0.0</v>
      </c>
    </row>
    <row r="44466" ht="14.25" customHeight="1">
      <c r="A44466" s="5"/>
      <c r="B44466" s="5"/>
      <c r="C44466" s="5" t="str">
        <f>IFERROR(__xludf.DUMMYFUNCTION("""COMPUTED_VALUE"""),"")</f>
        <v/>
      </c>
      <c r="D44466" s="5">
        <v>0.0</v>
      </c>
    </row>
    <row r="44467" ht="14.25" customHeight="1">
      <c r="A44467" s="5"/>
      <c r="B44467" s="5"/>
      <c r="C44467" s="5" t="str">
        <f>IFERROR(__xludf.DUMMYFUNCTION("""COMPUTED_VALUE"""),"")</f>
        <v/>
      </c>
      <c r="D44467" s="5">
        <v>0.0</v>
      </c>
    </row>
    <row r="44468" ht="14.25" customHeight="1">
      <c r="A44468" s="5"/>
      <c r="B44468" s="5"/>
      <c r="C44468" s="5" t="str">
        <f>IFERROR(__xludf.DUMMYFUNCTION("""COMPUTED_VALUE"""),"")</f>
        <v/>
      </c>
      <c r="D44468" s="5">
        <v>0.0</v>
      </c>
    </row>
    <row r="44469" ht="14.25" customHeight="1">
      <c r="A44469" s="5"/>
      <c r="B44469" s="5"/>
      <c r="C44469" s="5" t="str">
        <f>IFERROR(__xludf.DUMMYFUNCTION("""COMPUTED_VALUE"""),"")</f>
        <v/>
      </c>
      <c r="D44469" s="5">
        <v>0.0</v>
      </c>
    </row>
    <row r="44470" ht="14.25" customHeight="1">
      <c r="A44470" s="5"/>
      <c r="B44470" s="5"/>
      <c r="C44470" s="5" t="str">
        <f>IFERROR(__xludf.DUMMYFUNCTION("""COMPUTED_VALUE"""),"")</f>
        <v/>
      </c>
      <c r="D44470" s="5">
        <v>0.0</v>
      </c>
    </row>
    <row r="44471" ht="14.25" customHeight="1">
      <c r="A44471" s="5"/>
      <c r="B44471" s="5"/>
      <c r="C44471" s="5" t="str">
        <f>IFERROR(__xludf.DUMMYFUNCTION("""COMPUTED_VALUE"""),"")</f>
        <v/>
      </c>
      <c r="D44471" s="5">
        <v>0.0</v>
      </c>
    </row>
    <row r="44472" ht="14.25" customHeight="1">
      <c r="A44472" s="5"/>
      <c r="B44472" s="5"/>
      <c r="C44472" s="5" t="str">
        <f>IFERROR(__xludf.DUMMYFUNCTION("""COMPUTED_VALUE"""),"")</f>
        <v/>
      </c>
      <c r="D44472" s="5">
        <v>0.0</v>
      </c>
    </row>
    <row r="44473" ht="14.25" customHeight="1">
      <c r="A44473" s="5"/>
      <c r="B44473" s="5"/>
      <c r="C44473" s="5" t="str">
        <f>IFERROR(__xludf.DUMMYFUNCTION("""COMPUTED_VALUE"""),"")</f>
        <v/>
      </c>
      <c r="D44473" s="5">
        <v>0.0</v>
      </c>
    </row>
    <row r="44474" ht="14.25" customHeight="1">
      <c r="A44474" s="5"/>
      <c r="B44474" s="5"/>
      <c r="C44474" s="5" t="str">
        <f>IFERROR(__xludf.DUMMYFUNCTION("""COMPUTED_VALUE"""),"")</f>
        <v/>
      </c>
      <c r="D44474" s="5">
        <v>0.0</v>
      </c>
    </row>
    <row r="44475" ht="14.25" customHeight="1">
      <c r="A44475" s="5"/>
      <c r="B44475" s="5"/>
      <c r="C44475" s="5" t="str">
        <f>IFERROR(__xludf.DUMMYFUNCTION("""COMPUTED_VALUE"""),"")</f>
        <v/>
      </c>
      <c r="D44475" s="5">
        <v>0.0</v>
      </c>
    </row>
    <row r="44476" ht="14.25" customHeight="1">
      <c r="A44476" s="5"/>
      <c r="B44476" s="5"/>
      <c r="C44476" s="5" t="str">
        <f>IFERROR(__xludf.DUMMYFUNCTION("""COMPUTED_VALUE"""),"")</f>
        <v/>
      </c>
      <c r="D44476" s="5">
        <v>0.0</v>
      </c>
    </row>
    <row r="44477" ht="14.25" customHeight="1">
      <c r="A44477" s="5"/>
      <c r="B44477" s="5"/>
      <c r="C44477" s="5" t="str">
        <f>IFERROR(__xludf.DUMMYFUNCTION("""COMPUTED_VALUE"""),"")</f>
        <v/>
      </c>
      <c r="D44477" s="5">
        <v>0.0</v>
      </c>
    </row>
    <row r="44478" ht="14.25" customHeight="1">
      <c r="A44478" s="5"/>
      <c r="B44478" s="5"/>
      <c r="C44478" s="5" t="str">
        <f>IFERROR(__xludf.DUMMYFUNCTION("""COMPUTED_VALUE"""),"")</f>
        <v/>
      </c>
      <c r="D44478" s="5">
        <v>0.0</v>
      </c>
    </row>
    <row r="44479" ht="14.25" customHeight="1">
      <c r="A44479" s="5"/>
      <c r="B44479" s="5"/>
      <c r="C44479" s="5" t="str">
        <f>IFERROR(__xludf.DUMMYFUNCTION("""COMPUTED_VALUE"""),"")</f>
        <v/>
      </c>
      <c r="D44479" s="5">
        <v>0.0</v>
      </c>
    </row>
    <row r="44480" ht="14.25" customHeight="1">
      <c r="A44480" s="5"/>
      <c r="B44480" s="5"/>
      <c r="C44480" s="5" t="str">
        <f>IFERROR(__xludf.DUMMYFUNCTION("""COMPUTED_VALUE"""),"")</f>
        <v/>
      </c>
      <c r="D44480" s="5">
        <v>0.0</v>
      </c>
    </row>
    <row r="44481" ht="14.25" customHeight="1">
      <c r="A44481" s="5"/>
      <c r="B44481" s="5"/>
      <c r="C44481" s="5" t="str">
        <f>IFERROR(__xludf.DUMMYFUNCTION("""COMPUTED_VALUE"""),"")</f>
        <v/>
      </c>
      <c r="D44481" s="5">
        <v>0.0</v>
      </c>
    </row>
    <row r="44482" ht="14.25" customHeight="1">
      <c r="A44482" s="5"/>
      <c r="B44482" s="5"/>
      <c r="C44482" s="5" t="str">
        <f>IFERROR(__xludf.DUMMYFUNCTION("""COMPUTED_VALUE"""),"")</f>
        <v/>
      </c>
      <c r="D44482" s="5">
        <v>0.0</v>
      </c>
    </row>
    <row r="44483" ht="14.25" customHeight="1">
      <c r="A44483" s="5"/>
      <c r="B44483" s="5"/>
      <c r="C44483" s="5" t="str">
        <f>IFERROR(__xludf.DUMMYFUNCTION("""COMPUTED_VALUE"""),"")</f>
        <v/>
      </c>
      <c r="D44483" s="5">
        <v>0.0</v>
      </c>
    </row>
    <row r="44484" ht="14.25" customHeight="1">
      <c r="A44484" s="5"/>
      <c r="B44484" s="5"/>
      <c r="C44484" s="5" t="str">
        <f>IFERROR(__xludf.DUMMYFUNCTION("""COMPUTED_VALUE"""),"")</f>
        <v/>
      </c>
      <c r="D44484" s="5">
        <v>0.0</v>
      </c>
    </row>
    <row r="44485" ht="14.25" customHeight="1">
      <c r="A44485" s="5"/>
      <c r="B44485" s="5"/>
      <c r="C44485" s="5" t="str">
        <f>IFERROR(__xludf.DUMMYFUNCTION("""COMPUTED_VALUE"""),"")</f>
        <v/>
      </c>
      <c r="D44485" s="5">
        <v>0.0</v>
      </c>
    </row>
    <row r="44486" ht="14.25" customHeight="1">
      <c r="A44486" s="5"/>
      <c r="B44486" s="5"/>
      <c r="C44486" s="5" t="str">
        <f>IFERROR(__xludf.DUMMYFUNCTION("""COMPUTED_VALUE"""),"")</f>
        <v/>
      </c>
      <c r="D44486" s="5">
        <v>0.0</v>
      </c>
    </row>
    <row r="44487" ht="14.25" customHeight="1">
      <c r="A44487" s="5"/>
      <c r="B44487" s="5"/>
      <c r="C44487" s="5" t="str">
        <f>IFERROR(__xludf.DUMMYFUNCTION("""COMPUTED_VALUE"""),"")</f>
        <v/>
      </c>
      <c r="D44487" s="5">
        <v>0.0</v>
      </c>
    </row>
    <row r="44488" ht="14.25" customHeight="1">
      <c r="A44488" s="5"/>
      <c r="B44488" s="5"/>
      <c r="C44488" s="5" t="str">
        <f>IFERROR(__xludf.DUMMYFUNCTION("""COMPUTED_VALUE"""),"")</f>
        <v/>
      </c>
      <c r="D44488" s="5">
        <v>0.0</v>
      </c>
    </row>
    <row r="44489" ht="14.25" customHeight="1">
      <c r="A44489" s="5"/>
      <c r="B44489" s="5"/>
      <c r="C44489" s="5" t="str">
        <f>IFERROR(__xludf.DUMMYFUNCTION("""COMPUTED_VALUE"""),"")</f>
        <v/>
      </c>
      <c r="D44489" s="5">
        <v>0.0</v>
      </c>
    </row>
    <row r="44490" ht="14.25" customHeight="1">
      <c r="A44490" s="5"/>
      <c r="B44490" s="5"/>
      <c r="C44490" s="5" t="str">
        <f>IFERROR(__xludf.DUMMYFUNCTION("""COMPUTED_VALUE"""),"")</f>
        <v/>
      </c>
      <c r="D44490" s="5">
        <v>0.0</v>
      </c>
    </row>
    <row r="44491" ht="14.25" customHeight="1">
      <c r="A44491" s="5"/>
      <c r="B44491" s="5"/>
      <c r="C44491" s="5" t="str">
        <f>IFERROR(__xludf.DUMMYFUNCTION("""COMPUTED_VALUE"""),"")</f>
        <v/>
      </c>
      <c r="D44491" s="5">
        <v>0.0</v>
      </c>
    </row>
    <row r="44492" ht="14.25" customHeight="1">
      <c r="A44492" s="5"/>
      <c r="B44492" s="5"/>
      <c r="C44492" s="5" t="str">
        <f>IFERROR(__xludf.DUMMYFUNCTION("""COMPUTED_VALUE"""),"")</f>
        <v/>
      </c>
      <c r="D44492" s="5">
        <v>0.0</v>
      </c>
    </row>
    <row r="44493" ht="14.25" customHeight="1">
      <c r="A44493" s="5"/>
      <c r="B44493" s="5"/>
      <c r="C44493" s="5" t="str">
        <f>IFERROR(__xludf.DUMMYFUNCTION("""COMPUTED_VALUE"""),"")</f>
        <v/>
      </c>
      <c r="D44493" s="5">
        <v>0.0</v>
      </c>
    </row>
    <row r="44494" ht="14.25" customHeight="1">
      <c r="A44494" s="5"/>
      <c r="B44494" s="5"/>
      <c r="C44494" s="5" t="str">
        <f>IFERROR(__xludf.DUMMYFUNCTION("""COMPUTED_VALUE"""),"")</f>
        <v/>
      </c>
      <c r="D44494" s="5">
        <v>0.0</v>
      </c>
    </row>
    <row r="44495" ht="14.25" customHeight="1">
      <c r="A44495" s="5"/>
      <c r="B44495" s="5"/>
      <c r="C44495" s="5" t="str">
        <f>IFERROR(__xludf.DUMMYFUNCTION("""COMPUTED_VALUE"""),"")</f>
        <v/>
      </c>
      <c r="D44495" s="5">
        <v>0.0</v>
      </c>
    </row>
    <row r="44496" ht="14.25" customHeight="1">
      <c r="A44496" s="5"/>
      <c r="B44496" s="5"/>
      <c r="C44496" s="5" t="str">
        <f>IFERROR(__xludf.DUMMYFUNCTION("""COMPUTED_VALUE"""),"")</f>
        <v/>
      </c>
      <c r="D44496" s="5">
        <v>0.0</v>
      </c>
    </row>
    <row r="44497" ht="14.25" customHeight="1">
      <c r="A44497" s="5"/>
      <c r="B44497" s="5"/>
      <c r="C44497" s="5" t="str">
        <f>IFERROR(__xludf.DUMMYFUNCTION("""COMPUTED_VALUE"""),"")</f>
        <v/>
      </c>
      <c r="D44497" s="5">
        <v>0.0</v>
      </c>
    </row>
    <row r="44498" ht="14.25" customHeight="1">
      <c r="A44498" s="5"/>
      <c r="B44498" s="5"/>
      <c r="C44498" s="5" t="str">
        <f>IFERROR(__xludf.DUMMYFUNCTION("""COMPUTED_VALUE"""),"")</f>
        <v/>
      </c>
      <c r="D44498" s="5">
        <v>0.0</v>
      </c>
    </row>
    <row r="44499" ht="14.25" customHeight="1">
      <c r="A44499" s="5"/>
      <c r="B44499" s="5"/>
      <c r="C44499" s="5" t="str">
        <f>IFERROR(__xludf.DUMMYFUNCTION("""COMPUTED_VALUE"""),"")</f>
        <v/>
      </c>
      <c r="D44499" s="5">
        <v>0.0</v>
      </c>
    </row>
    <row r="44500" ht="14.25" customHeight="1">
      <c r="A44500" s="5"/>
      <c r="B44500" s="5"/>
      <c r="C44500" s="5" t="str">
        <f>IFERROR(__xludf.DUMMYFUNCTION("""COMPUTED_VALUE"""),"")</f>
        <v/>
      </c>
      <c r="D44500" s="5">
        <v>0.0</v>
      </c>
    </row>
    <row r="44501" ht="14.25" customHeight="1">
      <c r="A44501" s="5"/>
      <c r="B44501" s="5"/>
      <c r="C44501" s="5" t="str">
        <f>IFERROR(__xludf.DUMMYFUNCTION("""COMPUTED_VALUE"""),"")</f>
        <v/>
      </c>
      <c r="D44501" s="5">
        <v>0.0</v>
      </c>
    </row>
    <row r="44502" ht="14.25" customHeight="1">
      <c r="A44502" s="5"/>
      <c r="B44502" s="5"/>
      <c r="C44502" s="5" t="str">
        <f>IFERROR(__xludf.DUMMYFUNCTION("""COMPUTED_VALUE"""),"")</f>
        <v/>
      </c>
      <c r="D44502" s="5">
        <v>0.0</v>
      </c>
    </row>
    <row r="44503" ht="14.25" customHeight="1">
      <c r="A44503" s="5"/>
      <c r="B44503" s="5"/>
      <c r="C44503" s="5" t="str">
        <f>IFERROR(__xludf.DUMMYFUNCTION("""COMPUTED_VALUE"""),"")</f>
        <v/>
      </c>
      <c r="D44503" s="5">
        <v>0.0</v>
      </c>
    </row>
    <row r="44504" ht="14.25" customHeight="1">
      <c r="A44504" s="5"/>
      <c r="B44504" s="5"/>
      <c r="C44504" s="5" t="str">
        <f>IFERROR(__xludf.DUMMYFUNCTION("""COMPUTED_VALUE"""),"")</f>
        <v/>
      </c>
      <c r="D44504" s="5">
        <v>0.0</v>
      </c>
    </row>
    <row r="44505" ht="14.25" customHeight="1">
      <c r="A44505" s="5"/>
      <c r="B44505" s="5"/>
      <c r="C44505" s="5" t="str">
        <f>IFERROR(__xludf.DUMMYFUNCTION("""COMPUTED_VALUE"""),"")</f>
        <v/>
      </c>
      <c r="D44505" s="5">
        <v>0.0</v>
      </c>
    </row>
    <row r="44506" ht="14.25" customHeight="1">
      <c r="A44506" s="5"/>
      <c r="B44506" s="5"/>
      <c r="C44506" s="5" t="str">
        <f>IFERROR(__xludf.DUMMYFUNCTION("""COMPUTED_VALUE"""),"")</f>
        <v/>
      </c>
      <c r="D44506" s="5">
        <v>0.0</v>
      </c>
    </row>
    <row r="44507" ht="14.25" customHeight="1">
      <c r="A44507" s="5"/>
      <c r="B44507" s="5"/>
      <c r="C44507" s="5" t="str">
        <f>IFERROR(__xludf.DUMMYFUNCTION("""COMPUTED_VALUE"""),"")</f>
        <v/>
      </c>
      <c r="D44507" s="5">
        <v>0.0</v>
      </c>
    </row>
    <row r="44508" ht="14.25" customHeight="1">
      <c r="A44508" s="5"/>
      <c r="B44508" s="5"/>
      <c r="C44508" s="5" t="str">
        <f>IFERROR(__xludf.DUMMYFUNCTION("""COMPUTED_VALUE"""),"")</f>
        <v/>
      </c>
      <c r="D44508" s="5">
        <v>0.0</v>
      </c>
    </row>
    <row r="44509" ht="14.25" customHeight="1">
      <c r="A44509" s="5"/>
      <c r="B44509" s="5"/>
      <c r="C44509" s="5" t="str">
        <f>IFERROR(__xludf.DUMMYFUNCTION("""COMPUTED_VALUE"""),"")</f>
        <v/>
      </c>
      <c r="D44509" s="5">
        <v>0.0</v>
      </c>
    </row>
    <row r="44510" ht="14.25" customHeight="1">
      <c r="A44510" s="5"/>
      <c r="B44510" s="5"/>
      <c r="C44510" s="5" t="str">
        <f>IFERROR(__xludf.DUMMYFUNCTION("""COMPUTED_VALUE"""),"")</f>
        <v/>
      </c>
      <c r="D44510" s="5">
        <v>0.0</v>
      </c>
    </row>
    <row r="44511" ht="14.25" customHeight="1">
      <c r="A44511" s="5"/>
      <c r="B44511" s="5"/>
      <c r="C44511" s="5" t="str">
        <f>IFERROR(__xludf.DUMMYFUNCTION("""COMPUTED_VALUE"""),"")</f>
        <v/>
      </c>
      <c r="D44511" s="5">
        <v>0.0</v>
      </c>
    </row>
    <row r="44512" ht="14.25" customHeight="1">
      <c r="A44512" s="5"/>
      <c r="B44512" s="5"/>
      <c r="C44512" s="5" t="str">
        <f>IFERROR(__xludf.DUMMYFUNCTION("""COMPUTED_VALUE"""),"")</f>
        <v/>
      </c>
      <c r="D44512" s="5">
        <v>0.0</v>
      </c>
    </row>
    <row r="44513" ht="14.25" customHeight="1">
      <c r="A44513" s="5"/>
      <c r="B44513" s="5"/>
      <c r="C44513" s="5" t="str">
        <f>IFERROR(__xludf.DUMMYFUNCTION("""COMPUTED_VALUE"""),"")</f>
        <v/>
      </c>
      <c r="D44513" s="5">
        <v>0.0</v>
      </c>
    </row>
    <row r="44514" ht="14.25" customHeight="1">
      <c r="A44514" s="5"/>
      <c r="B44514" s="5"/>
      <c r="C44514" s="5" t="str">
        <f>IFERROR(__xludf.DUMMYFUNCTION("""COMPUTED_VALUE"""),"")</f>
        <v/>
      </c>
      <c r="D44514" s="5">
        <v>0.0</v>
      </c>
    </row>
    <row r="44515" ht="14.25" customHeight="1">
      <c r="A44515" s="5"/>
      <c r="B44515" s="5"/>
      <c r="C44515" s="5" t="str">
        <f>IFERROR(__xludf.DUMMYFUNCTION("""COMPUTED_VALUE"""),"")</f>
        <v/>
      </c>
      <c r="D44515" s="5">
        <v>0.0</v>
      </c>
    </row>
    <row r="44516" ht="14.25" customHeight="1">
      <c r="A44516" s="5"/>
      <c r="B44516" s="5"/>
      <c r="C44516" s="5" t="str">
        <f>IFERROR(__xludf.DUMMYFUNCTION("""COMPUTED_VALUE"""),"")</f>
        <v/>
      </c>
      <c r="D44516" s="5">
        <v>0.0</v>
      </c>
    </row>
    <row r="44517" ht="14.25" customHeight="1">
      <c r="A44517" s="5"/>
      <c r="B44517" s="5"/>
      <c r="C44517" s="5" t="str">
        <f>IFERROR(__xludf.DUMMYFUNCTION("""COMPUTED_VALUE"""),"")</f>
        <v/>
      </c>
      <c r="D44517" s="5">
        <v>0.0</v>
      </c>
    </row>
    <row r="44518" ht="14.25" customHeight="1">
      <c r="A44518" s="5"/>
      <c r="B44518" s="5"/>
      <c r="C44518" s="5" t="str">
        <f>IFERROR(__xludf.DUMMYFUNCTION("""COMPUTED_VALUE"""),"")</f>
        <v/>
      </c>
      <c r="D44518" s="5">
        <v>0.0</v>
      </c>
    </row>
    <row r="44519" ht="14.25" customHeight="1">
      <c r="A44519" s="5"/>
      <c r="B44519" s="5"/>
      <c r="C44519" s="5" t="str">
        <f>IFERROR(__xludf.DUMMYFUNCTION("""COMPUTED_VALUE"""),"")</f>
        <v/>
      </c>
      <c r="D44519" s="5">
        <v>0.0</v>
      </c>
    </row>
    <row r="44520" ht="14.25" customHeight="1">
      <c r="A44520" s="5"/>
      <c r="B44520" s="5"/>
      <c r="C44520" s="5" t="str">
        <f>IFERROR(__xludf.DUMMYFUNCTION("""COMPUTED_VALUE"""),"")</f>
        <v/>
      </c>
      <c r="D44520" s="5">
        <v>0.0</v>
      </c>
    </row>
    <row r="44521" ht="14.25" customHeight="1">
      <c r="A44521" s="5"/>
      <c r="B44521" s="5"/>
      <c r="C44521" s="5" t="str">
        <f>IFERROR(__xludf.DUMMYFUNCTION("""COMPUTED_VALUE"""),"")</f>
        <v/>
      </c>
      <c r="D44521" s="5">
        <v>0.0</v>
      </c>
    </row>
    <row r="44522" ht="14.25" customHeight="1">
      <c r="A44522" s="5"/>
      <c r="B44522" s="5"/>
      <c r="C44522" s="5" t="str">
        <f>IFERROR(__xludf.DUMMYFUNCTION("""COMPUTED_VALUE"""),"")</f>
        <v/>
      </c>
      <c r="D44522" s="5">
        <v>0.0</v>
      </c>
    </row>
    <row r="44523" ht="14.25" customHeight="1">
      <c r="A44523" s="5"/>
      <c r="B44523" s="5"/>
      <c r="C44523" s="5" t="str">
        <f>IFERROR(__xludf.DUMMYFUNCTION("""COMPUTED_VALUE"""),"")</f>
        <v/>
      </c>
      <c r="D44523" s="5">
        <v>0.0</v>
      </c>
    </row>
    <row r="44524" ht="14.25" customHeight="1">
      <c r="A44524" s="5"/>
      <c r="B44524" s="5"/>
      <c r="C44524" s="5" t="str">
        <f>IFERROR(__xludf.DUMMYFUNCTION("""COMPUTED_VALUE"""),"")</f>
        <v/>
      </c>
      <c r="D44524" s="5">
        <v>0.0</v>
      </c>
    </row>
    <row r="44525" ht="14.25" customHeight="1">
      <c r="A44525" s="5"/>
      <c r="B44525" s="5"/>
      <c r="C44525" s="5" t="str">
        <f>IFERROR(__xludf.DUMMYFUNCTION("""COMPUTED_VALUE"""),"")</f>
        <v/>
      </c>
      <c r="D44525" s="5">
        <v>0.0</v>
      </c>
    </row>
    <row r="44526" ht="14.25" customHeight="1">
      <c r="A44526" s="5"/>
      <c r="B44526" s="5"/>
      <c r="C44526" s="5" t="str">
        <f>IFERROR(__xludf.DUMMYFUNCTION("""COMPUTED_VALUE"""),"")</f>
        <v/>
      </c>
      <c r="D44526" s="5">
        <v>0.0</v>
      </c>
    </row>
    <row r="44527" ht="14.25" customHeight="1">
      <c r="A44527" s="5"/>
      <c r="B44527" s="5"/>
      <c r="C44527" s="5" t="str">
        <f>IFERROR(__xludf.DUMMYFUNCTION("""COMPUTED_VALUE"""),"")</f>
        <v/>
      </c>
      <c r="D44527" s="5">
        <v>0.0</v>
      </c>
    </row>
    <row r="44528" ht="14.25" customHeight="1">
      <c r="A44528" s="5"/>
      <c r="B44528" s="5"/>
      <c r="C44528" s="5" t="str">
        <f>IFERROR(__xludf.DUMMYFUNCTION("""COMPUTED_VALUE"""),"")</f>
        <v/>
      </c>
      <c r="D44528" s="5">
        <v>0.0</v>
      </c>
    </row>
    <row r="44529" ht="14.25" customHeight="1">
      <c r="A44529" s="5"/>
      <c r="B44529" s="5"/>
      <c r="C44529" s="5" t="str">
        <f>IFERROR(__xludf.DUMMYFUNCTION("""COMPUTED_VALUE"""),"")</f>
        <v/>
      </c>
      <c r="D44529" s="5">
        <v>0.0</v>
      </c>
    </row>
    <row r="44530" ht="14.25" customHeight="1">
      <c r="A44530" s="5"/>
      <c r="B44530" s="5"/>
      <c r="C44530" s="5" t="str">
        <f>IFERROR(__xludf.DUMMYFUNCTION("""COMPUTED_VALUE"""),"")</f>
        <v/>
      </c>
      <c r="D44530" s="5">
        <v>0.0</v>
      </c>
    </row>
    <row r="44531" ht="14.25" customHeight="1">
      <c r="A44531" s="5"/>
      <c r="B44531" s="5"/>
      <c r="C44531" s="5" t="str">
        <f>IFERROR(__xludf.DUMMYFUNCTION("""COMPUTED_VALUE"""),"")</f>
        <v/>
      </c>
      <c r="D44531" s="5">
        <v>0.0</v>
      </c>
    </row>
    <row r="44532" ht="14.25" customHeight="1">
      <c r="A44532" s="5"/>
      <c r="B44532" s="5"/>
      <c r="C44532" s="5" t="str">
        <f>IFERROR(__xludf.DUMMYFUNCTION("""COMPUTED_VALUE"""),"")</f>
        <v/>
      </c>
      <c r="D44532" s="5">
        <v>0.0</v>
      </c>
    </row>
    <row r="44533" ht="14.25" customHeight="1">
      <c r="A44533" s="5"/>
      <c r="B44533" s="5"/>
      <c r="C44533" s="5" t="str">
        <f>IFERROR(__xludf.DUMMYFUNCTION("""COMPUTED_VALUE"""),"")</f>
        <v/>
      </c>
      <c r="D44533" s="5">
        <v>0.0</v>
      </c>
    </row>
    <row r="44534" ht="14.25" customHeight="1">
      <c r="A44534" s="5"/>
      <c r="B44534" s="5"/>
      <c r="C44534" s="5" t="str">
        <f>IFERROR(__xludf.DUMMYFUNCTION("""COMPUTED_VALUE"""),"")</f>
        <v/>
      </c>
      <c r="D44534" s="5">
        <v>0.0</v>
      </c>
    </row>
    <row r="44535" ht="14.25" customHeight="1">
      <c r="A44535" s="5"/>
      <c r="B44535" s="5"/>
      <c r="C44535" s="5" t="str">
        <f>IFERROR(__xludf.DUMMYFUNCTION("""COMPUTED_VALUE"""),"")</f>
        <v/>
      </c>
      <c r="D44535" s="5">
        <v>0.0</v>
      </c>
    </row>
    <row r="44536" ht="14.25" customHeight="1">
      <c r="A44536" s="5"/>
      <c r="B44536" s="5"/>
      <c r="C44536" s="5" t="str">
        <f>IFERROR(__xludf.DUMMYFUNCTION("""COMPUTED_VALUE"""),"")</f>
        <v/>
      </c>
      <c r="D44536" s="5">
        <v>0.0</v>
      </c>
    </row>
    <row r="44537" ht="14.25" customHeight="1">
      <c r="A44537" s="5"/>
      <c r="B44537" s="5"/>
      <c r="C44537" s="5" t="str">
        <f>IFERROR(__xludf.DUMMYFUNCTION("""COMPUTED_VALUE"""),"")</f>
        <v/>
      </c>
      <c r="D44537" s="5">
        <v>0.0</v>
      </c>
    </row>
    <row r="44538" ht="14.25" customHeight="1">
      <c r="A44538" s="5"/>
      <c r="B44538" s="5"/>
      <c r="C44538" s="5" t="str">
        <f>IFERROR(__xludf.DUMMYFUNCTION("""COMPUTED_VALUE"""),"")</f>
        <v/>
      </c>
      <c r="D44538" s="5">
        <v>0.0</v>
      </c>
    </row>
    <row r="44539" ht="14.25" customHeight="1">
      <c r="A44539" s="5"/>
      <c r="B44539" s="5"/>
      <c r="C44539" s="5" t="str">
        <f>IFERROR(__xludf.DUMMYFUNCTION("""COMPUTED_VALUE"""),"")</f>
        <v/>
      </c>
      <c r="D44539" s="5">
        <v>0.0</v>
      </c>
    </row>
    <row r="44540" ht="14.25" customHeight="1">
      <c r="A44540" s="5"/>
      <c r="B44540" s="5"/>
      <c r="C44540" s="5" t="str">
        <f>IFERROR(__xludf.DUMMYFUNCTION("""COMPUTED_VALUE"""),"")</f>
        <v/>
      </c>
      <c r="D44540" s="5">
        <v>0.0</v>
      </c>
    </row>
    <row r="44541" ht="14.25" customHeight="1">
      <c r="A44541" s="5"/>
      <c r="B44541" s="5"/>
      <c r="C44541" s="5" t="str">
        <f>IFERROR(__xludf.DUMMYFUNCTION("""COMPUTED_VALUE"""),"")</f>
        <v/>
      </c>
      <c r="D44541" s="5">
        <v>0.0</v>
      </c>
    </row>
    <row r="44542" ht="14.25" customHeight="1">
      <c r="A44542" s="5"/>
      <c r="B44542" s="5"/>
      <c r="C44542" s="5" t="str">
        <f>IFERROR(__xludf.DUMMYFUNCTION("""COMPUTED_VALUE"""),"")</f>
        <v/>
      </c>
      <c r="D44542" s="5">
        <v>0.0</v>
      </c>
    </row>
    <row r="44543" ht="14.25" customHeight="1">
      <c r="A44543" s="5"/>
      <c r="B44543" s="5"/>
      <c r="C44543" s="5" t="str">
        <f>IFERROR(__xludf.DUMMYFUNCTION("""COMPUTED_VALUE"""),"")</f>
        <v/>
      </c>
      <c r="D44543" s="5">
        <v>0.0</v>
      </c>
    </row>
    <row r="44544" ht="14.25" customHeight="1">
      <c r="A44544" s="5"/>
      <c r="B44544" s="5"/>
      <c r="C44544" s="5" t="str">
        <f>IFERROR(__xludf.DUMMYFUNCTION("""COMPUTED_VALUE"""),"")</f>
        <v/>
      </c>
      <c r="D44544" s="5">
        <v>0.0</v>
      </c>
    </row>
    <row r="44545" ht="14.25" customHeight="1">
      <c r="A44545" s="5"/>
      <c r="B44545" s="5"/>
      <c r="C44545" s="5" t="str">
        <f>IFERROR(__xludf.DUMMYFUNCTION("""COMPUTED_VALUE"""),"")</f>
        <v/>
      </c>
      <c r="D44545" s="5">
        <v>0.0</v>
      </c>
    </row>
    <row r="44546" ht="14.25" customHeight="1">
      <c r="A44546" s="5"/>
      <c r="B44546" s="5"/>
      <c r="C44546" s="5" t="str">
        <f>IFERROR(__xludf.DUMMYFUNCTION("""COMPUTED_VALUE"""),"")</f>
        <v/>
      </c>
      <c r="D44546" s="5">
        <v>0.0</v>
      </c>
    </row>
    <row r="44547" ht="14.25" customHeight="1">
      <c r="A44547" s="5"/>
      <c r="B44547" s="5"/>
      <c r="C44547" s="5" t="str">
        <f>IFERROR(__xludf.DUMMYFUNCTION("""COMPUTED_VALUE"""),"")</f>
        <v/>
      </c>
      <c r="D44547" s="5">
        <v>0.0</v>
      </c>
    </row>
    <row r="44548" ht="14.25" customHeight="1">
      <c r="A44548" s="5"/>
      <c r="B44548" s="5"/>
      <c r="C44548" s="5" t="str">
        <f>IFERROR(__xludf.DUMMYFUNCTION("""COMPUTED_VALUE"""),"")</f>
        <v/>
      </c>
      <c r="D44548" s="5">
        <v>0.0</v>
      </c>
    </row>
    <row r="44549" ht="14.25" customHeight="1">
      <c r="A44549" s="5"/>
      <c r="B44549" s="5"/>
      <c r="C44549" s="5" t="str">
        <f>IFERROR(__xludf.DUMMYFUNCTION("""COMPUTED_VALUE"""),"")</f>
        <v/>
      </c>
      <c r="D44549" s="5">
        <v>0.0</v>
      </c>
    </row>
    <row r="44550" ht="14.25" customHeight="1">
      <c r="A44550" s="5"/>
      <c r="B44550" s="5"/>
      <c r="C44550" s="5" t="str">
        <f>IFERROR(__xludf.DUMMYFUNCTION("""COMPUTED_VALUE"""),"")</f>
        <v/>
      </c>
      <c r="D44550" s="5">
        <v>0.0</v>
      </c>
    </row>
    <row r="44551" ht="14.25" customHeight="1">
      <c r="A44551" s="5"/>
      <c r="B44551" s="5"/>
      <c r="C44551" s="5" t="str">
        <f>IFERROR(__xludf.DUMMYFUNCTION("""COMPUTED_VALUE"""),"")</f>
        <v/>
      </c>
      <c r="D44551" s="5">
        <v>0.0</v>
      </c>
    </row>
    <row r="44552" ht="14.25" customHeight="1">
      <c r="A44552" s="5"/>
      <c r="B44552" s="5"/>
      <c r="C44552" s="5" t="str">
        <f>IFERROR(__xludf.DUMMYFUNCTION("""COMPUTED_VALUE"""),"")</f>
        <v/>
      </c>
      <c r="D44552" s="5">
        <v>0.0</v>
      </c>
    </row>
    <row r="44553" ht="14.25" customHeight="1">
      <c r="A44553" s="5"/>
      <c r="B44553" s="5"/>
      <c r="C44553" s="5" t="str">
        <f>IFERROR(__xludf.DUMMYFUNCTION("""COMPUTED_VALUE"""),"")</f>
        <v/>
      </c>
      <c r="D44553" s="5">
        <v>0.0</v>
      </c>
    </row>
    <row r="44554" ht="14.25" customHeight="1">
      <c r="A44554" s="5"/>
      <c r="B44554" s="5"/>
      <c r="C44554" s="5" t="str">
        <f>IFERROR(__xludf.DUMMYFUNCTION("""COMPUTED_VALUE"""),"")</f>
        <v/>
      </c>
      <c r="D44554" s="5">
        <v>0.0</v>
      </c>
    </row>
    <row r="44555" ht="14.25" customHeight="1">
      <c r="A44555" s="5"/>
      <c r="B44555" s="5"/>
      <c r="C44555" s="5" t="str">
        <f>IFERROR(__xludf.DUMMYFUNCTION("""COMPUTED_VALUE"""),"")</f>
        <v/>
      </c>
      <c r="D44555" s="5">
        <v>0.0</v>
      </c>
    </row>
    <row r="44556" ht="14.25" customHeight="1">
      <c r="A44556" s="5"/>
      <c r="B44556" s="5"/>
      <c r="C44556" s="5" t="str">
        <f>IFERROR(__xludf.DUMMYFUNCTION("""COMPUTED_VALUE"""),"")</f>
        <v/>
      </c>
      <c r="D44556" s="5">
        <v>0.0</v>
      </c>
    </row>
    <row r="44557" ht="14.25" customHeight="1">
      <c r="A44557" s="5"/>
      <c r="B44557" s="5"/>
      <c r="C44557" s="5" t="str">
        <f>IFERROR(__xludf.DUMMYFUNCTION("""COMPUTED_VALUE"""),"")</f>
        <v/>
      </c>
      <c r="D44557" s="5">
        <v>0.0</v>
      </c>
    </row>
    <row r="44558" ht="14.25" customHeight="1">
      <c r="A44558" s="5"/>
      <c r="B44558" s="5"/>
      <c r="C44558" s="5" t="str">
        <f>IFERROR(__xludf.DUMMYFUNCTION("""COMPUTED_VALUE"""),"")</f>
        <v/>
      </c>
      <c r="D44558" s="5">
        <v>0.0</v>
      </c>
    </row>
    <row r="44559" ht="14.25" customHeight="1">
      <c r="A44559" s="5"/>
      <c r="B44559" s="5"/>
      <c r="C44559" s="5" t="str">
        <f>IFERROR(__xludf.DUMMYFUNCTION("""COMPUTED_VALUE"""),"")</f>
        <v/>
      </c>
      <c r="D44559" s="5">
        <v>0.0</v>
      </c>
    </row>
    <row r="44560" ht="14.25" customHeight="1">
      <c r="A44560" s="5"/>
      <c r="B44560" s="5"/>
      <c r="C44560" s="5" t="str">
        <f>IFERROR(__xludf.DUMMYFUNCTION("""COMPUTED_VALUE"""),"")</f>
        <v/>
      </c>
      <c r="D44560" s="5">
        <v>0.0</v>
      </c>
    </row>
    <row r="44561" ht="14.25" customHeight="1">
      <c r="A44561" s="5"/>
      <c r="B44561" s="5"/>
      <c r="C44561" s="5" t="str">
        <f>IFERROR(__xludf.DUMMYFUNCTION("""COMPUTED_VALUE"""),"")</f>
        <v/>
      </c>
      <c r="D44561" s="5">
        <v>0.0</v>
      </c>
    </row>
    <row r="44562" ht="14.25" customHeight="1">
      <c r="A44562" s="5"/>
      <c r="B44562" s="5"/>
      <c r="C44562" s="5" t="str">
        <f>IFERROR(__xludf.DUMMYFUNCTION("""COMPUTED_VALUE"""),"")</f>
        <v/>
      </c>
      <c r="D44562" s="5">
        <v>0.0</v>
      </c>
    </row>
    <row r="44563" ht="14.25" customHeight="1">
      <c r="A44563" s="5"/>
      <c r="B44563" s="5"/>
      <c r="C44563" s="5" t="str">
        <f>IFERROR(__xludf.DUMMYFUNCTION("""COMPUTED_VALUE"""),"")</f>
        <v/>
      </c>
      <c r="D44563" s="5">
        <v>0.0</v>
      </c>
    </row>
    <row r="44564" ht="14.25" customHeight="1">
      <c r="A44564" s="5"/>
      <c r="B44564" s="5"/>
      <c r="C44564" s="5" t="str">
        <f>IFERROR(__xludf.DUMMYFUNCTION("""COMPUTED_VALUE"""),"")</f>
        <v/>
      </c>
      <c r="D44564" s="5">
        <v>0.0</v>
      </c>
    </row>
    <row r="44565" ht="14.25" customHeight="1">
      <c r="A44565" s="5"/>
      <c r="B44565" s="5"/>
      <c r="C44565" s="5" t="str">
        <f>IFERROR(__xludf.DUMMYFUNCTION("""COMPUTED_VALUE"""),"")</f>
        <v/>
      </c>
      <c r="D44565" s="5">
        <v>0.0</v>
      </c>
    </row>
    <row r="44566" ht="14.25" customHeight="1">
      <c r="A44566" s="5"/>
      <c r="B44566" s="5"/>
      <c r="C44566" s="5" t="str">
        <f>IFERROR(__xludf.DUMMYFUNCTION("""COMPUTED_VALUE"""),"")</f>
        <v/>
      </c>
      <c r="D44566" s="5">
        <v>0.0</v>
      </c>
    </row>
    <row r="44567" ht="14.25" customHeight="1">
      <c r="A44567" s="5"/>
      <c r="B44567" s="5"/>
      <c r="C44567" s="5" t="str">
        <f>IFERROR(__xludf.DUMMYFUNCTION("""COMPUTED_VALUE"""),"")</f>
        <v/>
      </c>
      <c r="D44567" s="5">
        <v>0.0</v>
      </c>
    </row>
    <row r="44568" ht="14.25" customHeight="1">
      <c r="A44568" s="5"/>
      <c r="B44568" s="5"/>
      <c r="C44568" s="5" t="str">
        <f>IFERROR(__xludf.DUMMYFUNCTION("""COMPUTED_VALUE"""),"")</f>
        <v/>
      </c>
      <c r="D44568" s="5">
        <v>0.0</v>
      </c>
    </row>
    <row r="44569" ht="14.25" customHeight="1">
      <c r="A44569" s="5"/>
      <c r="B44569" s="5"/>
      <c r="C44569" s="5" t="str">
        <f>IFERROR(__xludf.DUMMYFUNCTION("""COMPUTED_VALUE"""),"")</f>
        <v/>
      </c>
      <c r="D44569" s="5">
        <v>0.0</v>
      </c>
    </row>
    <row r="44570" ht="14.25" customHeight="1">
      <c r="A44570" s="5"/>
      <c r="B44570" s="5"/>
      <c r="C44570" s="5" t="str">
        <f>IFERROR(__xludf.DUMMYFUNCTION("""COMPUTED_VALUE"""),"")</f>
        <v/>
      </c>
      <c r="D44570" s="5">
        <v>0.0</v>
      </c>
    </row>
    <row r="44571" ht="14.25" customHeight="1">
      <c r="A44571" s="5"/>
      <c r="B44571" s="5"/>
      <c r="C44571" s="5" t="str">
        <f>IFERROR(__xludf.DUMMYFUNCTION("""COMPUTED_VALUE"""),"")</f>
        <v/>
      </c>
      <c r="D44571" s="5">
        <v>0.0</v>
      </c>
    </row>
    <row r="44572" ht="14.25" customHeight="1">
      <c r="A44572" s="5"/>
      <c r="B44572" s="5"/>
      <c r="C44572" s="5" t="str">
        <f>IFERROR(__xludf.DUMMYFUNCTION("""COMPUTED_VALUE"""),"")</f>
        <v/>
      </c>
      <c r="D44572" s="5">
        <v>0.0</v>
      </c>
    </row>
    <row r="44573" ht="14.25" customHeight="1">
      <c r="A44573" s="5"/>
      <c r="B44573" s="5"/>
      <c r="C44573" s="5" t="str">
        <f>IFERROR(__xludf.DUMMYFUNCTION("""COMPUTED_VALUE"""),"")</f>
        <v/>
      </c>
      <c r="D44573" s="5">
        <v>0.0</v>
      </c>
    </row>
    <row r="44574" ht="14.25" customHeight="1">
      <c r="A44574" s="5"/>
      <c r="B44574" s="5"/>
      <c r="C44574" s="5" t="str">
        <f>IFERROR(__xludf.DUMMYFUNCTION("""COMPUTED_VALUE"""),"")</f>
        <v/>
      </c>
      <c r="D44574" s="5">
        <v>0.0</v>
      </c>
    </row>
    <row r="44575" ht="14.25" customHeight="1">
      <c r="A44575" s="5"/>
      <c r="B44575" s="5"/>
      <c r="C44575" s="5" t="str">
        <f>IFERROR(__xludf.DUMMYFUNCTION("""COMPUTED_VALUE"""),"")</f>
        <v/>
      </c>
      <c r="D44575" s="5">
        <v>0.0</v>
      </c>
    </row>
    <row r="44576" ht="14.25" customHeight="1">
      <c r="A44576" s="5"/>
      <c r="B44576" s="5"/>
      <c r="C44576" s="5" t="str">
        <f>IFERROR(__xludf.DUMMYFUNCTION("""COMPUTED_VALUE"""),"")</f>
        <v/>
      </c>
      <c r="D44576" s="5">
        <v>0.0</v>
      </c>
    </row>
    <row r="44577" ht="14.25" customHeight="1">
      <c r="A44577" s="5"/>
      <c r="B44577" s="5"/>
      <c r="C44577" s="5" t="str">
        <f>IFERROR(__xludf.DUMMYFUNCTION("""COMPUTED_VALUE"""),"")</f>
        <v/>
      </c>
      <c r="D44577" s="5">
        <v>0.0</v>
      </c>
    </row>
    <row r="44578" ht="14.25" customHeight="1">
      <c r="A44578" s="5"/>
      <c r="B44578" s="5"/>
      <c r="C44578" s="5" t="str">
        <f>IFERROR(__xludf.DUMMYFUNCTION("""COMPUTED_VALUE"""),"")</f>
        <v/>
      </c>
      <c r="D44578" s="5">
        <v>0.0</v>
      </c>
    </row>
    <row r="44579" ht="14.25" customHeight="1">
      <c r="A44579" s="5"/>
      <c r="B44579" s="5"/>
      <c r="C44579" s="5" t="str">
        <f>IFERROR(__xludf.DUMMYFUNCTION("""COMPUTED_VALUE"""),"")</f>
        <v/>
      </c>
      <c r="D44579" s="5">
        <v>0.0</v>
      </c>
    </row>
    <row r="44580" ht="14.25" customHeight="1">
      <c r="A44580" s="5"/>
      <c r="B44580" s="5"/>
      <c r="C44580" s="5" t="str">
        <f>IFERROR(__xludf.DUMMYFUNCTION("""COMPUTED_VALUE"""),"")</f>
        <v/>
      </c>
      <c r="D44580" s="5">
        <v>0.0</v>
      </c>
    </row>
    <row r="44581" ht="14.25" customHeight="1">
      <c r="A44581" s="5"/>
      <c r="B44581" s="5"/>
      <c r="C44581" s="5" t="str">
        <f>IFERROR(__xludf.DUMMYFUNCTION("""COMPUTED_VALUE"""),"")</f>
        <v/>
      </c>
      <c r="D44581" s="5">
        <v>0.0</v>
      </c>
    </row>
    <row r="44582" ht="14.25" customHeight="1">
      <c r="A44582" s="5"/>
      <c r="B44582" s="5"/>
      <c r="C44582" s="5" t="str">
        <f>IFERROR(__xludf.DUMMYFUNCTION("""COMPUTED_VALUE"""),"")</f>
        <v/>
      </c>
      <c r="D44582" s="5">
        <v>0.0</v>
      </c>
    </row>
    <row r="44583" ht="14.25" customHeight="1">
      <c r="A44583" s="5"/>
      <c r="B44583" s="5"/>
      <c r="C44583" s="5" t="str">
        <f>IFERROR(__xludf.DUMMYFUNCTION("""COMPUTED_VALUE"""),"")</f>
        <v/>
      </c>
      <c r="D44583" s="5">
        <v>0.0</v>
      </c>
    </row>
    <row r="44584" ht="14.25" customHeight="1">
      <c r="A44584" s="5"/>
      <c r="B44584" s="5"/>
      <c r="C44584" s="5" t="str">
        <f>IFERROR(__xludf.DUMMYFUNCTION("""COMPUTED_VALUE"""),"")</f>
        <v/>
      </c>
      <c r="D44584" s="5">
        <v>0.0</v>
      </c>
    </row>
    <row r="44585" ht="14.25" customHeight="1">
      <c r="A44585" s="5"/>
      <c r="B44585" s="5"/>
      <c r="C44585" s="5" t="str">
        <f>IFERROR(__xludf.DUMMYFUNCTION("""COMPUTED_VALUE"""),"")</f>
        <v/>
      </c>
      <c r="D44585" s="5">
        <v>0.0</v>
      </c>
    </row>
    <row r="44586" ht="14.25" customHeight="1">
      <c r="A44586" s="5"/>
      <c r="B44586" s="5"/>
      <c r="C44586" s="5" t="str">
        <f>IFERROR(__xludf.DUMMYFUNCTION("""COMPUTED_VALUE"""),"")</f>
        <v/>
      </c>
      <c r="D44586" s="5">
        <v>0.0</v>
      </c>
    </row>
    <row r="44587" ht="14.25" customHeight="1">
      <c r="A44587" s="5"/>
      <c r="B44587" s="5"/>
      <c r="C44587" s="5" t="str">
        <f>IFERROR(__xludf.DUMMYFUNCTION("""COMPUTED_VALUE"""),"")</f>
        <v/>
      </c>
      <c r="D44587" s="5">
        <v>0.0</v>
      </c>
    </row>
    <row r="44588" ht="14.25" customHeight="1">
      <c r="A44588" s="5"/>
      <c r="B44588" s="5"/>
      <c r="C44588" s="5" t="str">
        <f>IFERROR(__xludf.DUMMYFUNCTION("""COMPUTED_VALUE"""),"")</f>
        <v/>
      </c>
      <c r="D44588" s="5">
        <v>0.0</v>
      </c>
    </row>
    <row r="44589" ht="14.25" customHeight="1">
      <c r="A44589" s="5"/>
      <c r="B44589" s="5"/>
      <c r="C44589" s="5" t="str">
        <f>IFERROR(__xludf.DUMMYFUNCTION("""COMPUTED_VALUE"""),"")</f>
        <v/>
      </c>
      <c r="D44589" s="5">
        <v>0.0</v>
      </c>
    </row>
    <row r="44590" ht="14.25" customHeight="1">
      <c r="A44590" s="5"/>
      <c r="B44590" s="5"/>
      <c r="C44590" s="5" t="str">
        <f>IFERROR(__xludf.DUMMYFUNCTION("""COMPUTED_VALUE"""),"")</f>
        <v/>
      </c>
      <c r="D44590" s="5">
        <v>0.0</v>
      </c>
    </row>
    <row r="44591" ht="14.25" customHeight="1">
      <c r="A44591" s="5"/>
      <c r="B44591" s="5"/>
      <c r="C44591" s="5" t="str">
        <f>IFERROR(__xludf.DUMMYFUNCTION("""COMPUTED_VALUE"""),"")</f>
        <v/>
      </c>
      <c r="D44591" s="5">
        <v>0.0</v>
      </c>
    </row>
    <row r="44592" ht="14.25" customHeight="1">
      <c r="A44592" s="5"/>
      <c r="B44592" s="5"/>
      <c r="C44592" s="5" t="str">
        <f>IFERROR(__xludf.DUMMYFUNCTION("""COMPUTED_VALUE"""),"")</f>
        <v/>
      </c>
      <c r="D44592" s="5">
        <v>0.0</v>
      </c>
    </row>
    <row r="44593" ht="14.25" customHeight="1">
      <c r="A44593" s="5"/>
      <c r="B44593" s="5"/>
      <c r="C44593" s="5" t="str">
        <f>IFERROR(__xludf.DUMMYFUNCTION("""COMPUTED_VALUE"""),"")</f>
        <v/>
      </c>
      <c r="D44593" s="5">
        <v>0.0</v>
      </c>
    </row>
    <row r="44594" ht="14.25" customHeight="1">
      <c r="A44594" s="5"/>
      <c r="B44594" s="5"/>
      <c r="C44594" s="5" t="str">
        <f>IFERROR(__xludf.DUMMYFUNCTION("""COMPUTED_VALUE"""),"")</f>
        <v/>
      </c>
      <c r="D44594" s="5">
        <v>0.0</v>
      </c>
    </row>
    <row r="44595" ht="14.25" customHeight="1">
      <c r="A44595" s="5"/>
      <c r="B44595" s="5"/>
      <c r="C44595" s="5" t="str">
        <f>IFERROR(__xludf.DUMMYFUNCTION("""COMPUTED_VALUE"""),"")</f>
        <v/>
      </c>
      <c r="D44595" s="5">
        <v>0.0</v>
      </c>
    </row>
    <row r="44596" ht="14.25" customHeight="1">
      <c r="A44596" s="5"/>
      <c r="B44596" s="5"/>
      <c r="C44596" s="5" t="str">
        <f>IFERROR(__xludf.DUMMYFUNCTION("""COMPUTED_VALUE"""),"")</f>
        <v/>
      </c>
      <c r="D44596" s="5">
        <v>0.0</v>
      </c>
    </row>
    <row r="44597" ht="14.25" customHeight="1">
      <c r="A44597" s="5"/>
      <c r="B44597" s="5"/>
      <c r="C44597" s="5" t="str">
        <f>IFERROR(__xludf.DUMMYFUNCTION("""COMPUTED_VALUE"""),"")</f>
        <v/>
      </c>
      <c r="D44597" s="5">
        <v>0.0</v>
      </c>
    </row>
    <row r="44598" ht="14.25" customHeight="1">
      <c r="A44598" s="5"/>
      <c r="B44598" s="5"/>
      <c r="C44598" s="5" t="str">
        <f>IFERROR(__xludf.DUMMYFUNCTION("""COMPUTED_VALUE"""),"")</f>
        <v/>
      </c>
      <c r="D44598" s="5">
        <v>0.0</v>
      </c>
    </row>
    <row r="44599" ht="14.25" customHeight="1">
      <c r="A44599" s="5"/>
      <c r="B44599" s="5"/>
      <c r="C44599" s="5" t="str">
        <f>IFERROR(__xludf.DUMMYFUNCTION("""COMPUTED_VALUE"""),"")</f>
        <v/>
      </c>
      <c r="D44599" s="5">
        <v>0.0</v>
      </c>
    </row>
    <row r="44600" ht="14.25" customHeight="1">
      <c r="A44600" s="5"/>
      <c r="B44600" s="5"/>
      <c r="C44600" s="5" t="str">
        <f>IFERROR(__xludf.DUMMYFUNCTION("""COMPUTED_VALUE"""),"")</f>
        <v/>
      </c>
      <c r="D44600" s="5">
        <v>0.0</v>
      </c>
    </row>
    <row r="44601" ht="14.25" customHeight="1">
      <c r="A44601" s="5"/>
      <c r="B44601" s="5"/>
      <c r="C44601" s="5" t="str">
        <f>IFERROR(__xludf.DUMMYFUNCTION("""COMPUTED_VALUE"""),"")</f>
        <v/>
      </c>
      <c r="D44601" s="5">
        <v>0.0</v>
      </c>
    </row>
    <row r="44602" ht="14.25" customHeight="1">
      <c r="A44602" s="5"/>
      <c r="B44602" s="5"/>
      <c r="C44602" s="5" t="str">
        <f>IFERROR(__xludf.DUMMYFUNCTION("""COMPUTED_VALUE"""),"")</f>
        <v/>
      </c>
      <c r="D44602" s="5">
        <v>0.0</v>
      </c>
    </row>
    <row r="44603" ht="14.25" customHeight="1">
      <c r="A44603" s="5"/>
      <c r="B44603" s="5"/>
      <c r="C44603" s="5" t="str">
        <f>IFERROR(__xludf.DUMMYFUNCTION("""COMPUTED_VALUE"""),"")</f>
        <v/>
      </c>
      <c r="D44603" s="5">
        <v>0.0</v>
      </c>
    </row>
    <row r="44604" ht="14.25" customHeight="1">
      <c r="A44604" s="5"/>
      <c r="B44604" s="5"/>
      <c r="C44604" s="5" t="str">
        <f>IFERROR(__xludf.DUMMYFUNCTION("""COMPUTED_VALUE"""),"")</f>
        <v/>
      </c>
      <c r="D44604" s="5">
        <v>0.0</v>
      </c>
    </row>
    <row r="44605" ht="14.25" customHeight="1">
      <c r="A44605" s="5"/>
      <c r="B44605" s="5"/>
      <c r="C44605" s="5" t="str">
        <f>IFERROR(__xludf.DUMMYFUNCTION("""COMPUTED_VALUE"""),"")</f>
        <v/>
      </c>
      <c r="D44605" s="5">
        <v>0.0</v>
      </c>
    </row>
    <row r="44606" ht="14.25" customHeight="1">
      <c r="A44606" s="5"/>
      <c r="B44606" s="5"/>
      <c r="C44606" s="5" t="str">
        <f>IFERROR(__xludf.DUMMYFUNCTION("""COMPUTED_VALUE"""),"")</f>
        <v/>
      </c>
      <c r="D44606" s="5">
        <v>0.0</v>
      </c>
    </row>
    <row r="44607" ht="14.25" customHeight="1">
      <c r="A44607" s="5"/>
      <c r="B44607" s="5"/>
      <c r="C44607" s="5" t="str">
        <f>IFERROR(__xludf.DUMMYFUNCTION("""COMPUTED_VALUE"""),"")</f>
        <v/>
      </c>
      <c r="D44607" s="5">
        <v>0.0</v>
      </c>
    </row>
    <row r="44608" ht="14.25" customHeight="1">
      <c r="A44608" s="5"/>
      <c r="B44608" s="5"/>
      <c r="C44608" s="5" t="str">
        <f>IFERROR(__xludf.DUMMYFUNCTION("""COMPUTED_VALUE"""),"")</f>
        <v/>
      </c>
      <c r="D44608" s="5">
        <v>0.0</v>
      </c>
    </row>
    <row r="44609" ht="14.25" customHeight="1">
      <c r="A44609" s="5"/>
      <c r="B44609" s="5"/>
      <c r="C44609" s="5" t="str">
        <f>IFERROR(__xludf.DUMMYFUNCTION("""COMPUTED_VALUE"""),"")</f>
        <v/>
      </c>
      <c r="D44609" s="5">
        <v>0.0</v>
      </c>
    </row>
    <row r="44610" ht="14.25" customHeight="1">
      <c r="A44610" s="5"/>
      <c r="B44610" s="5"/>
      <c r="C44610" s="5" t="str">
        <f>IFERROR(__xludf.DUMMYFUNCTION("""COMPUTED_VALUE"""),"")</f>
        <v/>
      </c>
      <c r="D44610" s="5">
        <v>0.0</v>
      </c>
    </row>
    <row r="44611" ht="14.25" customHeight="1">
      <c r="A44611" s="5"/>
      <c r="B44611" s="5"/>
      <c r="C44611" s="5" t="str">
        <f>IFERROR(__xludf.DUMMYFUNCTION("""COMPUTED_VALUE"""),"")</f>
        <v/>
      </c>
      <c r="D44611" s="5">
        <v>0.0</v>
      </c>
    </row>
    <row r="44612" ht="14.25" customHeight="1">
      <c r="A44612" s="5"/>
      <c r="B44612" s="5"/>
      <c r="C44612" s="5" t="str">
        <f>IFERROR(__xludf.DUMMYFUNCTION("""COMPUTED_VALUE"""),"")</f>
        <v/>
      </c>
      <c r="D44612" s="5">
        <v>0.0</v>
      </c>
    </row>
    <row r="44613" ht="14.25" customHeight="1">
      <c r="A44613" s="5"/>
      <c r="B44613" s="5"/>
      <c r="C44613" s="5" t="str">
        <f>IFERROR(__xludf.DUMMYFUNCTION("""COMPUTED_VALUE"""),"")</f>
        <v/>
      </c>
      <c r="D44613" s="5">
        <v>0.0</v>
      </c>
    </row>
    <row r="44614" ht="14.25" customHeight="1">
      <c r="A44614" s="5"/>
      <c r="B44614" s="5"/>
      <c r="C44614" s="5" t="str">
        <f>IFERROR(__xludf.DUMMYFUNCTION("""COMPUTED_VALUE"""),"")</f>
        <v/>
      </c>
      <c r="D44614" s="5">
        <v>0.0</v>
      </c>
    </row>
    <row r="44615" ht="14.25" customHeight="1">
      <c r="A44615" s="5"/>
      <c r="B44615" s="5"/>
      <c r="C44615" s="5" t="str">
        <f>IFERROR(__xludf.DUMMYFUNCTION("""COMPUTED_VALUE"""),"")</f>
        <v/>
      </c>
      <c r="D44615" s="5">
        <v>0.0</v>
      </c>
    </row>
    <row r="44616" ht="14.25" customHeight="1">
      <c r="A44616" s="5"/>
      <c r="B44616" s="5"/>
      <c r="C44616" s="5" t="str">
        <f>IFERROR(__xludf.DUMMYFUNCTION("""COMPUTED_VALUE"""),"")</f>
        <v/>
      </c>
      <c r="D44616" s="5">
        <v>0.0</v>
      </c>
    </row>
    <row r="44617" ht="14.25" customHeight="1">
      <c r="A44617" s="5"/>
      <c r="B44617" s="5"/>
      <c r="C44617" s="5" t="str">
        <f>IFERROR(__xludf.DUMMYFUNCTION("""COMPUTED_VALUE"""),"")</f>
        <v/>
      </c>
      <c r="D44617" s="5">
        <v>0.0</v>
      </c>
    </row>
    <row r="44618" ht="14.25" customHeight="1">
      <c r="A44618" s="5"/>
      <c r="B44618" s="5"/>
      <c r="C44618" s="5" t="str">
        <f>IFERROR(__xludf.DUMMYFUNCTION("""COMPUTED_VALUE"""),"")</f>
        <v/>
      </c>
      <c r="D44618" s="5">
        <v>0.0</v>
      </c>
    </row>
    <row r="44619" ht="14.25" customHeight="1">
      <c r="A44619" s="5"/>
      <c r="B44619" s="5"/>
      <c r="C44619" s="5" t="str">
        <f>IFERROR(__xludf.DUMMYFUNCTION("""COMPUTED_VALUE"""),"")</f>
        <v/>
      </c>
      <c r="D44619" s="5">
        <v>0.0</v>
      </c>
    </row>
    <row r="44620" ht="14.25" customHeight="1">
      <c r="A44620" s="5"/>
      <c r="B44620" s="5"/>
      <c r="C44620" s="5" t="str">
        <f>IFERROR(__xludf.DUMMYFUNCTION("""COMPUTED_VALUE"""),"")</f>
        <v/>
      </c>
      <c r="D44620" s="5">
        <v>0.0</v>
      </c>
    </row>
    <row r="44621" ht="14.25" customHeight="1">
      <c r="A44621" s="5"/>
      <c r="B44621" s="5"/>
      <c r="C44621" s="5" t="str">
        <f>IFERROR(__xludf.DUMMYFUNCTION("""COMPUTED_VALUE"""),"")</f>
        <v/>
      </c>
      <c r="D44621" s="5">
        <v>0.0</v>
      </c>
    </row>
    <row r="44622" ht="14.25" customHeight="1">
      <c r="A44622" s="5"/>
      <c r="B44622" s="5"/>
      <c r="C44622" s="5" t="str">
        <f>IFERROR(__xludf.DUMMYFUNCTION("""COMPUTED_VALUE"""),"")</f>
        <v/>
      </c>
      <c r="D44622" s="5">
        <v>0.0</v>
      </c>
    </row>
    <row r="44623" ht="14.25" customHeight="1">
      <c r="A44623" s="5"/>
      <c r="B44623" s="5"/>
      <c r="C44623" s="5" t="str">
        <f>IFERROR(__xludf.DUMMYFUNCTION("""COMPUTED_VALUE"""),"")</f>
        <v/>
      </c>
      <c r="D44623" s="5">
        <v>0.0</v>
      </c>
    </row>
    <row r="44624" ht="14.25" customHeight="1">
      <c r="A44624" s="5"/>
      <c r="B44624" s="5"/>
      <c r="C44624" s="5" t="str">
        <f>IFERROR(__xludf.DUMMYFUNCTION("""COMPUTED_VALUE"""),"")</f>
        <v/>
      </c>
      <c r="D44624" s="5">
        <v>0.0</v>
      </c>
    </row>
    <row r="44625" ht="14.25" customHeight="1">
      <c r="A44625" s="5"/>
      <c r="B44625" s="5"/>
      <c r="C44625" s="5" t="str">
        <f>IFERROR(__xludf.DUMMYFUNCTION("""COMPUTED_VALUE"""),"")</f>
        <v/>
      </c>
      <c r="D44625" s="5">
        <v>0.0</v>
      </c>
    </row>
    <row r="44626" ht="14.25" customHeight="1">
      <c r="A44626" s="5"/>
      <c r="B44626" s="5"/>
      <c r="C44626" s="5" t="str">
        <f>IFERROR(__xludf.DUMMYFUNCTION("""COMPUTED_VALUE"""),"")</f>
        <v/>
      </c>
      <c r="D44626" s="5">
        <v>0.0</v>
      </c>
    </row>
    <row r="44627" ht="14.25" customHeight="1">
      <c r="A44627" s="5"/>
      <c r="B44627" s="5"/>
      <c r="C44627" s="5" t="str">
        <f>IFERROR(__xludf.DUMMYFUNCTION("""COMPUTED_VALUE"""),"")</f>
        <v/>
      </c>
      <c r="D44627" s="5">
        <v>0.0</v>
      </c>
    </row>
    <row r="44628" ht="14.25" customHeight="1">
      <c r="A44628" s="5"/>
      <c r="B44628" s="5"/>
      <c r="C44628" s="5" t="str">
        <f>IFERROR(__xludf.DUMMYFUNCTION("""COMPUTED_VALUE"""),"")</f>
        <v/>
      </c>
      <c r="D44628" s="5">
        <v>0.0</v>
      </c>
    </row>
    <row r="44629" ht="14.25" customHeight="1">
      <c r="A44629" s="5"/>
      <c r="B44629" s="5"/>
      <c r="C44629" s="5" t="str">
        <f>IFERROR(__xludf.DUMMYFUNCTION("""COMPUTED_VALUE"""),"")</f>
        <v/>
      </c>
      <c r="D44629" s="5">
        <v>0.0</v>
      </c>
    </row>
    <row r="44630" ht="14.25" customHeight="1">
      <c r="A44630" s="5"/>
      <c r="B44630" s="5"/>
      <c r="C44630" s="5" t="str">
        <f>IFERROR(__xludf.DUMMYFUNCTION("""COMPUTED_VALUE"""),"")</f>
        <v/>
      </c>
      <c r="D44630" s="5">
        <v>0.0</v>
      </c>
    </row>
    <row r="44631" ht="14.25" customHeight="1">
      <c r="A44631" s="5"/>
      <c r="B44631" s="5"/>
      <c r="C44631" s="5" t="str">
        <f>IFERROR(__xludf.DUMMYFUNCTION("""COMPUTED_VALUE"""),"")</f>
        <v/>
      </c>
      <c r="D44631" s="5">
        <v>0.0</v>
      </c>
    </row>
    <row r="44632" ht="14.25" customHeight="1">
      <c r="A44632" s="5"/>
      <c r="B44632" s="5"/>
      <c r="C44632" s="5" t="str">
        <f>IFERROR(__xludf.DUMMYFUNCTION("""COMPUTED_VALUE"""),"")</f>
        <v/>
      </c>
      <c r="D44632" s="5">
        <v>0.0</v>
      </c>
    </row>
    <row r="44633" ht="14.25" customHeight="1">
      <c r="A44633" s="5"/>
      <c r="B44633" s="5"/>
      <c r="C44633" s="5" t="str">
        <f>IFERROR(__xludf.DUMMYFUNCTION("""COMPUTED_VALUE"""),"")</f>
        <v/>
      </c>
      <c r="D44633" s="5">
        <v>0.0</v>
      </c>
    </row>
    <row r="44634" ht="14.25" customHeight="1">
      <c r="A44634" s="5"/>
      <c r="B44634" s="5"/>
      <c r="C44634" s="5" t="str">
        <f>IFERROR(__xludf.DUMMYFUNCTION("""COMPUTED_VALUE"""),"")</f>
        <v/>
      </c>
      <c r="D44634" s="5">
        <v>0.0</v>
      </c>
    </row>
    <row r="44635" ht="14.25" customHeight="1">
      <c r="A44635" s="5"/>
      <c r="B44635" s="5"/>
      <c r="C44635" s="5" t="str">
        <f>IFERROR(__xludf.DUMMYFUNCTION("""COMPUTED_VALUE"""),"")</f>
        <v/>
      </c>
      <c r="D44635" s="5">
        <v>0.0</v>
      </c>
    </row>
    <row r="44636" ht="14.25" customHeight="1">
      <c r="A44636" s="5"/>
      <c r="B44636" s="5"/>
      <c r="C44636" s="5" t="str">
        <f>IFERROR(__xludf.DUMMYFUNCTION("""COMPUTED_VALUE"""),"")</f>
        <v/>
      </c>
      <c r="D44636" s="5">
        <v>0.0</v>
      </c>
    </row>
    <row r="44637" ht="14.25" customHeight="1">
      <c r="A44637" s="5"/>
      <c r="B44637" s="5"/>
      <c r="C44637" s="5" t="str">
        <f>IFERROR(__xludf.DUMMYFUNCTION("""COMPUTED_VALUE"""),"")</f>
        <v/>
      </c>
      <c r="D44637" s="5">
        <v>0.0</v>
      </c>
    </row>
    <row r="44638" ht="14.25" customHeight="1">
      <c r="A44638" s="5"/>
      <c r="B44638" s="5"/>
      <c r="C44638" s="5" t="str">
        <f>IFERROR(__xludf.DUMMYFUNCTION("""COMPUTED_VALUE"""),"")</f>
        <v/>
      </c>
      <c r="D44638" s="5">
        <v>0.0</v>
      </c>
    </row>
    <row r="44639" ht="14.25" customHeight="1">
      <c r="A44639" s="5"/>
      <c r="B44639" s="5"/>
      <c r="C44639" s="5" t="str">
        <f>IFERROR(__xludf.DUMMYFUNCTION("""COMPUTED_VALUE"""),"")</f>
        <v/>
      </c>
      <c r="D44639" s="5">
        <v>0.0</v>
      </c>
    </row>
    <row r="44640" ht="14.25" customHeight="1">
      <c r="A44640" s="5"/>
      <c r="B44640" s="5"/>
      <c r="C44640" s="5" t="str">
        <f>IFERROR(__xludf.DUMMYFUNCTION("""COMPUTED_VALUE"""),"")</f>
        <v/>
      </c>
      <c r="D44640" s="5">
        <v>0.0</v>
      </c>
    </row>
    <row r="44641" ht="14.25" customHeight="1">
      <c r="A44641" s="5"/>
      <c r="B44641" s="5"/>
      <c r="C44641" s="5" t="str">
        <f>IFERROR(__xludf.DUMMYFUNCTION("""COMPUTED_VALUE"""),"")</f>
        <v/>
      </c>
      <c r="D44641" s="5">
        <v>0.0</v>
      </c>
    </row>
    <row r="44642" ht="14.25" customHeight="1">
      <c r="A44642" s="5"/>
      <c r="B44642" s="5"/>
      <c r="C44642" s="5" t="str">
        <f>IFERROR(__xludf.DUMMYFUNCTION("""COMPUTED_VALUE"""),"")</f>
        <v/>
      </c>
      <c r="D44642" s="5">
        <v>0.0</v>
      </c>
    </row>
    <row r="44643" ht="14.25" customHeight="1">
      <c r="A44643" s="5"/>
      <c r="B44643" s="5"/>
      <c r="C44643" s="5" t="str">
        <f>IFERROR(__xludf.DUMMYFUNCTION("""COMPUTED_VALUE"""),"")</f>
        <v/>
      </c>
      <c r="D44643" s="5">
        <v>0.0</v>
      </c>
    </row>
    <row r="44644" ht="14.25" customHeight="1">
      <c r="A44644" s="5"/>
      <c r="B44644" s="5"/>
      <c r="C44644" s="5" t="str">
        <f>IFERROR(__xludf.DUMMYFUNCTION("""COMPUTED_VALUE"""),"")</f>
        <v/>
      </c>
      <c r="D44644" s="5">
        <v>0.0</v>
      </c>
    </row>
    <row r="44645" ht="14.25" customHeight="1">
      <c r="A44645" s="5"/>
      <c r="B44645" s="5"/>
      <c r="C44645" s="5" t="str">
        <f>IFERROR(__xludf.DUMMYFUNCTION("""COMPUTED_VALUE"""),"")</f>
        <v/>
      </c>
      <c r="D44645" s="5">
        <v>0.0</v>
      </c>
    </row>
    <row r="44646" ht="14.25" customHeight="1">
      <c r="A44646" s="5"/>
      <c r="B44646" s="5"/>
      <c r="C44646" s="5" t="str">
        <f>IFERROR(__xludf.DUMMYFUNCTION("""COMPUTED_VALUE"""),"")</f>
        <v/>
      </c>
      <c r="D44646" s="5">
        <v>0.0</v>
      </c>
    </row>
    <row r="44647" ht="14.25" customHeight="1">
      <c r="A44647" s="5"/>
      <c r="B44647" s="5"/>
      <c r="C44647" s="5" t="str">
        <f>IFERROR(__xludf.DUMMYFUNCTION("""COMPUTED_VALUE"""),"")</f>
        <v/>
      </c>
      <c r="D44647" s="5">
        <v>0.0</v>
      </c>
    </row>
    <row r="44648" ht="14.25" customHeight="1">
      <c r="A44648" s="5"/>
      <c r="B44648" s="5"/>
      <c r="C44648" s="5" t="str">
        <f>IFERROR(__xludf.DUMMYFUNCTION("""COMPUTED_VALUE"""),"")</f>
        <v/>
      </c>
      <c r="D44648" s="5">
        <v>0.0</v>
      </c>
    </row>
    <row r="44649" ht="14.25" customHeight="1">
      <c r="A44649" s="5"/>
      <c r="B44649" s="5"/>
      <c r="C44649" s="5" t="str">
        <f>IFERROR(__xludf.DUMMYFUNCTION("""COMPUTED_VALUE"""),"")</f>
        <v/>
      </c>
      <c r="D44649" s="5">
        <v>0.0</v>
      </c>
    </row>
    <row r="44650" ht="14.25" customHeight="1">
      <c r="A44650" s="5"/>
      <c r="B44650" s="5"/>
      <c r="C44650" s="5" t="str">
        <f>IFERROR(__xludf.DUMMYFUNCTION("""COMPUTED_VALUE"""),"")</f>
        <v/>
      </c>
      <c r="D44650" s="5">
        <v>0.0</v>
      </c>
    </row>
    <row r="44651" ht="14.25" customHeight="1">
      <c r="A44651" s="5"/>
      <c r="B44651" s="5"/>
      <c r="C44651" s="5" t="str">
        <f>IFERROR(__xludf.DUMMYFUNCTION("""COMPUTED_VALUE"""),"")</f>
        <v/>
      </c>
      <c r="D44651" s="5">
        <v>0.0</v>
      </c>
    </row>
    <row r="44652" ht="14.25" customHeight="1">
      <c r="A44652" s="5"/>
      <c r="B44652" s="5"/>
      <c r="C44652" s="5" t="str">
        <f>IFERROR(__xludf.DUMMYFUNCTION("""COMPUTED_VALUE"""),"")</f>
        <v/>
      </c>
      <c r="D44652" s="5">
        <v>0.0</v>
      </c>
    </row>
    <row r="44653" ht="14.25" customHeight="1">
      <c r="A44653" s="5"/>
      <c r="B44653" s="5"/>
      <c r="C44653" s="5" t="str">
        <f>IFERROR(__xludf.DUMMYFUNCTION("""COMPUTED_VALUE"""),"")</f>
        <v/>
      </c>
      <c r="D44653" s="5">
        <v>0.0</v>
      </c>
    </row>
    <row r="44654" ht="14.25" customHeight="1">
      <c r="A44654" s="5"/>
      <c r="B44654" s="5"/>
      <c r="C44654" s="5" t="str">
        <f>IFERROR(__xludf.DUMMYFUNCTION("""COMPUTED_VALUE"""),"")</f>
        <v/>
      </c>
      <c r="D44654" s="5">
        <v>0.0</v>
      </c>
    </row>
    <row r="44655" ht="14.25" customHeight="1">
      <c r="A44655" s="5"/>
      <c r="B44655" s="5"/>
      <c r="C44655" s="5" t="str">
        <f>IFERROR(__xludf.DUMMYFUNCTION("""COMPUTED_VALUE"""),"")</f>
        <v/>
      </c>
      <c r="D44655" s="5">
        <v>0.0</v>
      </c>
    </row>
    <row r="44656" ht="14.25" customHeight="1">
      <c r="A44656" s="5"/>
      <c r="B44656" s="5"/>
      <c r="C44656" s="5" t="str">
        <f>IFERROR(__xludf.DUMMYFUNCTION("""COMPUTED_VALUE"""),"")</f>
        <v/>
      </c>
      <c r="D44656" s="5">
        <v>0.0</v>
      </c>
    </row>
    <row r="44657" ht="14.25" customHeight="1">
      <c r="A44657" s="5"/>
      <c r="B44657" s="5"/>
      <c r="C44657" s="5" t="str">
        <f>IFERROR(__xludf.DUMMYFUNCTION("""COMPUTED_VALUE"""),"")</f>
        <v/>
      </c>
      <c r="D44657" s="5">
        <v>0.0</v>
      </c>
    </row>
    <row r="44658" ht="14.25" customHeight="1">
      <c r="A44658" s="5"/>
      <c r="B44658" s="5"/>
      <c r="C44658" s="5" t="str">
        <f>IFERROR(__xludf.DUMMYFUNCTION("""COMPUTED_VALUE"""),"")</f>
        <v/>
      </c>
      <c r="D44658" s="5">
        <v>0.0</v>
      </c>
    </row>
    <row r="44659" ht="14.25" customHeight="1">
      <c r="A44659" s="5"/>
      <c r="B44659" s="5"/>
      <c r="C44659" s="5" t="str">
        <f>IFERROR(__xludf.DUMMYFUNCTION("""COMPUTED_VALUE"""),"")</f>
        <v/>
      </c>
      <c r="D44659" s="5">
        <v>0.0</v>
      </c>
    </row>
    <row r="44660" ht="14.25" customHeight="1">
      <c r="A44660" s="5"/>
      <c r="B44660" s="5"/>
      <c r="C44660" s="5" t="str">
        <f>IFERROR(__xludf.DUMMYFUNCTION("""COMPUTED_VALUE"""),"")</f>
        <v/>
      </c>
      <c r="D44660" s="5">
        <v>0.0</v>
      </c>
    </row>
    <row r="44661" ht="14.25" customHeight="1">
      <c r="A44661" s="5"/>
      <c r="B44661" s="5"/>
      <c r="C44661" s="5" t="str">
        <f>IFERROR(__xludf.DUMMYFUNCTION("""COMPUTED_VALUE"""),"")</f>
        <v/>
      </c>
      <c r="D44661" s="5">
        <v>0.0</v>
      </c>
    </row>
    <row r="44662" ht="14.25" customHeight="1">
      <c r="A44662" s="5"/>
      <c r="B44662" s="5"/>
      <c r="C44662" s="5" t="str">
        <f>IFERROR(__xludf.DUMMYFUNCTION("""COMPUTED_VALUE"""),"")</f>
        <v/>
      </c>
      <c r="D44662" s="5">
        <v>0.0</v>
      </c>
    </row>
    <row r="44663" ht="14.25" customHeight="1">
      <c r="A44663" s="5"/>
      <c r="B44663" s="5"/>
      <c r="C44663" s="5" t="str">
        <f>IFERROR(__xludf.DUMMYFUNCTION("""COMPUTED_VALUE"""),"")</f>
        <v/>
      </c>
      <c r="D44663" s="5">
        <v>0.0</v>
      </c>
    </row>
    <row r="44664" ht="14.25" customHeight="1">
      <c r="A44664" s="5"/>
      <c r="B44664" s="5"/>
      <c r="C44664" s="5" t="str">
        <f>IFERROR(__xludf.DUMMYFUNCTION("""COMPUTED_VALUE"""),"")</f>
        <v/>
      </c>
      <c r="D44664" s="5">
        <v>0.0</v>
      </c>
    </row>
    <row r="44665" ht="14.25" customHeight="1">
      <c r="A44665" s="5"/>
      <c r="B44665" s="5"/>
      <c r="C44665" s="5" t="str">
        <f>IFERROR(__xludf.DUMMYFUNCTION("""COMPUTED_VALUE"""),"")</f>
        <v/>
      </c>
      <c r="D44665" s="5">
        <v>0.0</v>
      </c>
    </row>
    <row r="44666" ht="14.25" customHeight="1">
      <c r="A44666" s="5"/>
      <c r="B44666" s="5"/>
      <c r="C44666" s="5" t="str">
        <f>IFERROR(__xludf.DUMMYFUNCTION("""COMPUTED_VALUE"""),"")</f>
        <v/>
      </c>
      <c r="D44666" s="5">
        <v>0.0</v>
      </c>
    </row>
    <row r="44667" ht="14.25" customHeight="1">
      <c r="A44667" s="5"/>
      <c r="B44667" s="5"/>
      <c r="C44667" s="5" t="str">
        <f>IFERROR(__xludf.DUMMYFUNCTION("""COMPUTED_VALUE"""),"")</f>
        <v/>
      </c>
      <c r="D44667" s="5">
        <v>0.0</v>
      </c>
    </row>
    <row r="44668" ht="14.25" customHeight="1">
      <c r="A44668" s="5"/>
      <c r="B44668" s="5"/>
      <c r="C44668" s="5" t="str">
        <f>IFERROR(__xludf.DUMMYFUNCTION("""COMPUTED_VALUE"""),"")</f>
        <v/>
      </c>
      <c r="D44668" s="5">
        <v>0.0</v>
      </c>
    </row>
    <row r="44669" ht="14.25" customHeight="1">
      <c r="A44669" s="5"/>
      <c r="B44669" s="5"/>
      <c r="C44669" s="5" t="str">
        <f>IFERROR(__xludf.DUMMYFUNCTION("""COMPUTED_VALUE"""),"")</f>
        <v/>
      </c>
      <c r="D44669" s="5">
        <v>0.0</v>
      </c>
    </row>
    <row r="44670" ht="14.25" customHeight="1">
      <c r="A44670" s="5"/>
      <c r="B44670" s="5"/>
      <c r="C44670" s="5" t="str">
        <f>IFERROR(__xludf.DUMMYFUNCTION("""COMPUTED_VALUE"""),"")</f>
        <v/>
      </c>
      <c r="D44670" s="5">
        <v>0.0</v>
      </c>
    </row>
    <row r="44671" ht="14.25" customHeight="1">
      <c r="A44671" s="5"/>
      <c r="B44671" s="5"/>
      <c r="C44671" s="5" t="str">
        <f>IFERROR(__xludf.DUMMYFUNCTION("""COMPUTED_VALUE"""),"")</f>
        <v/>
      </c>
      <c r="D44671" s="5">
        <v>0.0</v>
      </c>
    </row>
    <row r="44672" ht="14.25" customHeight="1">
      <c r="A44672" s="5"/>
      <c r="B44672" s="5"/>
      <c r="C44672" s="5" t="str">
        <f>IFERROR(__xludf.DUMMYFUNCTION("""COMPUTED_VALUE"""),"")</f>
        <v/>
      </c>
      <c r="D44672" s="5">
        <v>0.0</v>
      </c>
    </row>
    <row r="44673" ht="14.25" customHeight="1">
      <c r="A44673" s="5"/>
      <c r="B44673" s="5"/>
      <c r="C44673" s="5" t="str">
        <f>IFERROR(__xludf.DUMMYFUNCTION("""COMPUTED_VALUE"""),"")</f>
        <v/>
      </c>
      <c r="D44673" s="5">
        <v>0.0</v>
      </c>
    </row>
    <row r="44674" ht="14.25" customHeight="1">
      <c r="A44674" s="5"/>
      <c r="B44674" s="5"/>
      <c r="C44674" s="5" t="str">
        <f>IFERROR(__xludf.DUMMYFUNCTION("""COMPUTED_VALUE"""),"")</f>
        <v/>
      </c>
      <c r="D44674" s="5">
        <v>0.0</v>
      </c>
    </row>
    <row r="44675" ht="14.25" customHeight="1">
      <c r="A44675" s="5"/>
      <c r="B44675" s="5"/>
      <c r="C44675" s="5" t="str">
        <f>IFERROR(__xludf.DUMMYFUNCTION("""COMPUTED_VALUE"""),"")</f>
        <v/>
      </c>
      <c r="D44675" s="5">
        <v>0.0</v>
      </c>
    </row>
    <row r="44676" ht="14.25" customHeight="1">
      <c r="A44676" s="5"/>
      <c r="B44676" s="5"/>
      <c r="C44676" s="5" t="str">
        <f>IFERROR(__xludf.DUMMYFUNCTION("""COMPUTED_VALUE"""),"")</f>
        <v/>
      </c>
      <c r="D44676" s="5">
        <v>0.0</v>
      </c>
    </row>
    <row r="44677" ht="14.25" customHeight="1">
      <c r="A44677" s="5"/>
      <c r="B44677" s="5"/>
      <c r="C44677" s="5" t="str">
        <f>IFERROR(__xludf.DUMMYFUNCTION("""COMPUTED_VALUE"""),"")</f>
        <v/>
      </c>
      <c r="D44677" s="5">
        <v>0.0</v>
      </c>
    </row>
    <row r="44678" ht="14.25" customHeight="1">
      <c r="A44678" s="5"/>
      <c r="B44678" s="5"/>
      <c r="C44678" s="5" t="str">
        <f>IFERROR(__xludf.DUMMYFUNCTION("""COMPUTED_VALUE"""),"")</f>
        <v/>
      </c>
      <c r="D44678" s="5">
        <v>0.0</v>
      </c>
    </row>
    <row r="44679" ht="14.25" customHeight="1">
      <c r="A44679" s="5"/>
      <c r="B44679" s="5"/>
      <c r="C44679" s="5" t="str">
        <f>IFERROR(__xludf.DUMMYFUNCTION("""COMPUTED_VALUE"""),"")</f>
        <v/>
      </c>
      <c r="D44679" s="5">
        <v>0.0</v>
      </c>
    </row>
    <row r="44680" ht="14.25" customHeight="1">
      <c r="A44680" s="5"/>
      <c r="B44680" s="5"/>
      <c r="C44680" s="5" t="str">
        <f>IFERROR(__xludf.DUMMYFUNCTION("""COMPUTED_VALUE"""),"")</f>
        <v/>
      </c>
      <c r="D44680" s="5">
        <v>0.0</v>
      </c>
    </row>
    <row r="44681" ht="14.25" customHeight="1">
      <c r="A44681" s="5"/>
      <c r="B44681" s="5"/>
      <c r="C44681" s="5" t="str">
        <f>IFERROR(__xludf.DUMMYFUNCTION("""COMPUTED_VALUE"""),"")</f>
        <v/>
      </c>
      <c r="D44681" s="5">
        <v>0.0</v>
      </c>
    </row>
    <row r="44682" ht="14.25" customHeight="1">
      <c r="A44682" s="5"/>
      <c r="B44682" s="5"/>
      <c r="C44682" s="5" t="str">
        <f>IFERROR(__xludf.DUMMYFUNCTION("""COMPUTED_VALUE"""),"")</f>
        <v/>
      </c>
      <c r="D44682" s="5">
        <v>0.0</v>
      </c>
    </row>
    <row r="44683" ht="14.25" customHeight="1">
      <c r="A44683" s="5"/>
      <c r="B44683" s="5"/>
      <c r="C44683" s="5" t="str">
        <f>IFERROR(__xludf.DUMMYFUNCTION("""COMPUTED_VALUE"""),"")</f>
        <v/>
      </c>
      <c r="D44683" s="5">
        <v>0.0</v>
      </c>
    </row>
    <row r="44684" ht="14.25" customHeight="1">
      <c r="A44684" s="5"/>
      <c r="B44684" s="5"/>
      <c r="C44684" s="5" t="str">
        <f>IFERROR(__xludf.DUMMYFUNCTION("""COMPUTED_VALUE"""),"")</f>
        <v/>
      </c>
      <c r="D44684" s="5">
        <v>0.0</v>
      </c>
    </row>
    <row r="44685" ht="14.25" customHeight="1">
      <c r="A44685" s="5"/>
      <c r="B44685" s="5"/>
      <c r="C44685" s="5" t="str">
        <f>IFERROR(__xludf.DUMMYFUNCTION("""COMPUTED_VALUE"""),"")</f>
        <v/>
      </c>
      <c r="D44685" s="5">
        <v>0.0</v>
      </c>
    </row>
    <row r="44686" ht="14.25" customHeight="1">
      <c r="A44686" s="5"/>
      <c r="B44686" s="5"/>
      <c r="C44686" s="5" t="str">
        <f>IFERROR(__xludf.DUMMYFUNCTION("""COMPUTED_VALUE"""),"")</f>
        <v/>
      </c>
      <c r="D44686" s="5">
        <v>0.0</v>
      </c>
    </row>
    <row r="44687" ht="14.25" customHeight="1">
      <c r="A44687" s="5"/>
      <c r="B44687" s="5"/>
      <c r="C44687" s="5" t="str">
        <f>IFERROR(__xludf.DUMMYFUNCTION("""COMPUTED_VALUE"""),"")</f>
        <v/>
      </c>
      <c r="D44687" s="5">
        <v>0.0</v>
      </c>
    </row>
    <row r="44688" ht="14.25" customHeight="1">
      <c r="A44688" s="5"/>
      <c r="B44688" s="5"/>
      <c r="C44688" s="5" t="str">
        <f>IFERROR(__xludf.DUMMYFUNCTION("""COMPUTED_VALUE"""),"")</f>
        <v/>
      </c>
      <c r="D44688" s="5">
        <v>0.0</v>
      </c>
    </row>
    <row r="44689" ht="14.25" customHeight="1">
      <c r="A44689" s="5"/>
      <c r="B44689" s="5"/>
      <c r="C44689" s="5" t="str">
        <f>IFERROR(__xludf.DUMMYFUNCTION("""COMPUTED_VALUE"""),"")</f>
        <v/>
      </c>
      <c r="D44689" s="5">
        <v>0.0</v>
      </c>
    </row>
    <row r="44690" ht="14.25" customHeight="1">
      <c r="A44690" s="5"/>
      <c r="B44690" s="5"/>
      <c r="C44690" s="5" t="str">
        <f>IFERROR(__xludf.DUMMYFUNCTION("""COMPUTED_VALUE"""),"")</f>
        <v/>
      </c>
      <c r="D44690" s="5">
        <v>0.0</v>
      </c>
    </row>
    <row r="44691" ht="14.25" customHeight="1">
      <c r="A44691" s="5"/>
      <c r="B44691" s="5"/>
      <c r="C44691" s="5" t="str">
        <f>IFERROR(__xludf.DUMMYFUNCTION("""COMPUTED_VALUE"""),"")</f>
        <v/>
      </c>
      <c r="D44691" s="5">
        <v>0.0</v>
      </c>
    </row>
    <row r="44692" ht="14.25" customHeight="1">
      <c r="A44692" s="5"/>
      <c r="B44692" s="5"/>
      <c r="C44692" s="5" t="str">
        <f>IFERROR(__xludf.DUMMYFUNCTION("""COMPUTED_VALUE"""),"")</f>
        <v/>
      </c>
      <c r="D44692" s="5">
        <v>0.0</v>
      </c>
    </row>
    <row r="44693" ht="14.25" customHeight="1">
      <c r="A44693" s="5"/>
      <c r="B44693" s="5"/>
      <c r="C44693" s="5" t="str">
        <f>IFERROR(__xludf.DUMMYFUNCTION("""COMPUTED_VALUE"""),"")</f>
        <v/>
      </c>
      <c r="D44693" s="5">
        <v>0.0</v>
      </c>
    </row>
    <row r="44694" ht="14.25" customHeight="1">
      <c r="A44694" s="5"/>
      <c r="B44694" s="5"/>
      <c r="C44694" s="5" t="str">
        <f>IFERROR(__xludf.DUMMYFUNCTION("""COMPUTED_VALUE"""),"")</f>
        <v/>
      </c>
      <c r="D44694" s="5">
        <v>0.0</v>
      </c>
    </row>
    <row r="44695" ht="14.25" customHeight="1">
      <c r="A44695" s="5"/>
      <c r="B44695" s="5"/>
      <c r="C44695" s="5" t="str">
        <f>IFERROR(__xludf.DUMMYFUNCTION("""COMPUTED_VALUE"""),"")</f>
        <v/>
      </c>
      <c r="D44695" s="5">
        <v>0.0</v>
      </c>
    </row>
    <row r="44696" ht="14.25" customHeight="1">
      <c r="A44696" s="5"/>
      <c r="B44696" s="5"/>
      <c r="C44696" s="5" t="str">
        <f>IFERROR(__xludf.DUMMYFUNCTION("""COMPUTED_VALUE"""),"")</f>
        <v/>
      </c>
      <c r="D44696" s="5">
        <v>0.0</v>
      </c>
    </row>
    <row r="44697" ht="14.25" customHeight="1">
      <c r="A44697" s="5"/>
      <c r="B44697" s="5"/>
      <c r="C44697" s="5" t="str">
        <f>IFERROR(__xludf.DUMMYFUNCTION("""COMPUTED_VALUE"""),"")</f>
        <v/>
      </c>
      <c r="D44697" s="5">
        <v>0.0</v>
      </c>
    </row>
    <row r="44698" ht="14.25" customHeight="1">
      <c r="A44698" s="5"/>
      <c r="B44698" s="5"/>
      <c r="C44698" s="5" t="str">
        <f>IFERROR(__xludf.DUMMYFUNCTION("""COMPUTED_VALUE"""),"")</f>
        <v/>
      </c>
      <c r="D44698" s="5">
        <v>0.0</v>
      </c>
    </row>
    <row r="44699" ht="14.25" customHeight="1">
      <c r="A44699" s="5"/>
      <c r="B44699" s="5"/>
      <c r="C44699" s="5" t="str">
        <f>IFERROR(__xludf.DUMMYFUNCTION("""COMPUTED_VALUE"""),"")</f>
        <v/>
      </c>
      <c r="D44699" s="5">
        <v>0.0</v>
      </c>
    </row>
    <row r="44700" ht="14.25" customHeight="1">
      <c r="A44700" s="5"/>
      <c r="B44700" s="5"/>
      <c r="C44700" s="5" t="str">
        <f>IFERROR(__xludf.DUMMYFUNCTION("""COMPUTED_VALUE"""),"")</f>
        <v/>
      </c>
      <c r="D44700" s="5">
        <v>0.0</v>
      </c>
    </row>
    <row r="44701" ht="14.25" customHeight="1">
      <c r="A44701" s="5"/>
      <c r="B44701" s="5"/>
      <c r="C44701" s="5" t="str">
        <f>IFERROR(__xludf.DUMMYFUNCTION("""COMPUTED_VALUE"""),"")</f>
        <v/>
      </c>
      <c r="D44701" s="5">
        <v>0.0</v>
      </c>
    </row>
    <row r="44702" ht="14.25" customHeight="1">
      <c r="A44702" s="5"/>
      <c r="B44702" s="5"/>
      <c r="C44702" s="5" t="str">
        <f>IFERROR(__xludf.DUMMYFUNCTION("""COMPUTED_VALUE"""),"")</f>
        <v/>
      </c>
      <c r="D44702" s="5">
        <v>0.0</v>
      </c>
    </row>
    <row r="44703" ht="14.25" customHeight="1">
      <c r="A44703" s="5"/>
      <c r="B44703" s="5"/>
      <c r="C44703" s="5" t="str">
        <f>IFERROR(__xludf.DUMMYFUNCTION("""COMPUTED_VALUE"""),"")</f>
        <v/>
      </c>
      <c r="D44703" s="5">
        <v>0.0</v>
      </c>
    </row>
    <row r="44704" ht="14.25" customHeight="1">
      <c r="A44704" s="5"/>
      <c r="B44704" s="5"/>
      <c r="C44704" s="5" t="str">
        <f>IFERROR(__xludf.DUMMYFUNCTION("""COMPUTED_VALUE"""),"")</f>
        <v/>
      </c>
      <c r="D44704" s="5">
        <v>0.0</v>
      </c>
    </row>
    <row r="44705" ht="14.25" customHeight="1">
      <c r="A44705" s="5"/>
      <c r="B44705" s="5"/>
      <c r="C44705" s="5" t="str">
        <f>IFERROR(__xludf.DUMMYFUNCTION("""COMPUTED_VALUE"""),"")</f>
        <v/>
      </c>
      <c r="D44705" s="5">
        <v>0.0</v>
      </c>
    </row>
    <row r="44706" ht="14.25" customHeight="1">
      <c r="A44706" s="5"/>
      <c r="B44706" s="5"/>
      <c r="C44706" s="5" t="str">
        <f>IFERROR(__xludf.DUMMYFUNCTION("""COMPUTED_VALUE"""),"")</f>
        <v/>
      </c>
      <c r="D44706" s="5">
        <v>0.0</v>
      </c>
    </row>
    <row r="44707" ht="14.25" customHeight="1">
      <c r="A44707" s="5"/>
      <c r="B44707" s="5"/>
      <c r="C44707" s="5" t="str">
        <f>IFERROR(__xludf.DUMMYFUNCTION("""COMPUTED_VALUE"""),"")</f>
        <v/>
      </c>
      <c r="D44707" s="5">
        <v>0.0</v>
      </c>
    </row>
    <row r="44708" ht="14.25" customHeight="1">
      <c r="A44708" s="5"/>
      <c r="B44708" s="5"/>
      <c r="C44708" s="5" t="str">
        <f>IFERROR(__xludf.DUMMYFUNCTION("""COMPUTED_VALUE"""),"")</f>
        <v/>
      </c>
      <c r="D44708" s="5">
        <v>0.0</v>
      </c>
    </row>
    <row r="44709" ht="14.25" customHeight="1">
      <c r="A44709" s="5"/>
      <c r="B44709" s="5"/>
      <c r="C44709" s="5" t="str">
        <f>IFERROR(__xludf.DUMMYFUNCTION("""COMPUTED_VALUE"""),"")</f>
        <v/>
      </c>
      <c r="D44709" s="5">
        <v>0.0</v>
      </c>
    </row>
    <row r="44710" ht="14.25" customHeight="1">
      <c r="A44710" s="5"/>
      <c r="B44710" s="5"/>
      <c r="C44710" s="5" t="str">
        <f>IFERROR(__xludf.DUMMYFUNCTION("""COMPUTED_VALUE"""),"")</f>
        <v/>
      </c>
      <c r="D44710" s="5">
        <v>0.0</v>
      </c>
    </row>
    <row r="44711" ht="14.25" customHeight="1">
      <c r="A44711" s="5"/>
      <c r="B44711" s="5"/>
      <c r="C44711" s="5" t="str">
        <f>IFERROR(__xludf.DUMMYFUNCTION("""COMPUTED_VALUE"""),"")</f>
        <v/>
      </c>
      <c r="D44711" s="5">
        <v>0.0</v>
      </c>
    </row>
    <row r="44712" ht="14.25" customHeight="1">
      <c r="A44712" s="5"/>
      <c r="B44712" s="5"/>
      <c r="C44712" s="5" t="str">
        <f>IFERROR(__xludf.DUMMYFUNCTION("""COMPUTED_VALUE"""),"")</f>
        <v/>
      </c>
      <c r="D44712" s="5">
        <v>0.0</v>
      </c>
    </row>
    <row r="44713" ht="14.25" customHeight="1">
      <c r="A44713" s="5"/>
      <c r="B44713" s="5"/>
      <c r="C44713" s="5" t="str">
        <f>IFERROR(__xludf.DUMMYFUNCTION("""COMPUTED_VALUE"""),"")</f>
        <v/>
      </c>
      <c r="D44713" s="5">
        <v>0.0</v>
      </c>
    </row>
    <row r="44714" ht="14.25" customHeight="1">
      <c r="A44714" s="5"/>
      <c r="B44714" s="5"/>
      <c r="C44714" s="5" t="str">
        <f>IFERROR(__xludf.DUMMYFUNCTION("""COMPUTED_VALUE"""),"")</f>
        <v/>
      </c>
      <c r="D44714" s="5">
        <v>0.0</v>
      </c>
    </row>
    <row r="44715" ht="14.25" customHeight="1">
      <c r="A44715" s="5"/>
      <c r="B44715" s="5"/>
      <c r="C44715" s="5" t="str">
        <f>IFERROR(__xludf.DUMMYFUNCTION("""COMPUTED_VALUE"""),"")</f>
        <v/>
      </c>
      <c r="D44715" s="5">
        <v>0.0</v>
      </c>
    </row>
    <row r="44716" ht="14.25" customHeight="1">
      <c r="A44716" s="5"/>
      <c r="B44716" s="5"/>
      <c r="C44716" s="5" t="str">
        <f>IFERROR(__xludf.DUMMYFUNCTION("""COMPUTED_VALUE"""),"")</f>
        <v/>
      </c>
      <c r="D44716" s="5">
        <v>0.0</v>
      </c>
    </row>
    <row r="44717" ht="14.25" customHeight="1">
      <c r="A44717" s="5"/>
      <c r="B44717" s="5"/>
      <c r="C44717" s="5" t="str">
        <f>IFERROR(__xludf.DUMMYFUNCTION("""COMPUTED_VALUE"""),"")</f>
        <v/>
      </c>
      <c r="D44717" s="5">
        <v>0.0</v>
      </c>
    </row>
    <row r="44718" ht="14.25" customHeight="1">
      <c r="A44718" s="5"/>
      <c r="B44718" s="5"/>
      <c r="C44718" s="5" t="str">
        <f>IFERROR(__xludf.DUMMYFUNCTION("""COMPUTED_VALUE"""),"")</f>
        <v/>
      </c>
      <c r="D44718" s="5">
        <v>0.0</v>
      </c>
    </row>
    <row r="44719" ht="14.25" customHeight="1">
      <c r="A44719" s="5"/>
      <c r="B44719" s="5"/>
      <c r="C44719" s="5" t="str">
        <f>IFERROR(__xludf.DUMMYFUNCTION("""COMPUTED_VALUE"""),"")</f>
        <v/>
      </c>
      <c r="D44719" s="5">
        <v>0.0</v>
      </c>
    </row>
    <row r="44720" ht="14.25" customHeight="1">
      <c r="A44720" s="5"/>
      <c r="B44720" s="5"/>
      <c r="C44720" s="5" t="str">
        <f>IFERROR(__xludf.DUMMYFUNCTION("""COMPUTED_VALUE"""),"")</f>
        <v/>
      </c>
      <c r="D44720" s="5">
        <v>0.0</v>
      </c>
    </row>
    <row r="44721" ht="14.25" customHeight="1">
      <c r="A44721" s="5"/>
      <c r="B44721" s="5"/>
      <c r="C44721" s="5" t="str">
        <f>IFERROR(__xludf.DUMMYFUNCTION("""COMPUTED_VALUE"""),"")</f>
        <v/>
      </c>
      <c r="D44721" s="5">
        <v>0.0</v>
      </c>
    </row>
    <row r="44722" ht="14.25" customHeight="1">
      <c r="A44722" s="5"/>
      <c r="B44722" s="5"/>
      <c r="C44722" s="5" t="str">
        <f>IFERROR(__xludf.DUMMYFUNCTION("""COMPUTED_VALUE"""),"")</f>
        <v/>
      </c>
      <c r="D44722" s="5">
        <v>0.0</v>
      </c>
    </row>
    <row r="44723" ht="14.25" customHeight="1">
      <c r="A44723" s="5"/>
      <c r="B44723" s="5"/>
      <c r="C44723" s="5" t="str">
        <f>IFERROR(__xludf.DUMMYFUNCTION("""COMPUTED_VALUE"""),"")</f>
        <v/>
      </c>
      <c r="D44723" s="5">
        <v>0.0</v>
      </c>
    </row>
    <row r="44724" ht="14.25" customHeight="1">
      <c r="A44724" s="5"/>
      <c r="B44724" s="5"/>
      <c r="C44724" s="5" t="str">
        <f>IFERROR(__xludf.DUMMYFUNCTION("""COMPUTED_VALUE"""),"")</f>
        <v/>
      </c>
      <c r="D44724" s="5">
        <v>0.0</v>
      </c>
    </row>
    <row r="44725" ht="14.25" customHeight="1">
      <c r="A44725" s="5"/>
      <c r="B44725" s="5"/>
      <c r="C44725" s="5" t="str">
        <f>IFERROR(__xludf.DUMMYFUNCTION("""COMPUTED_VALUE"""),"")</f>
        <v/>
      </c>
      <c r="D44725" s="5">
        <v>0.0</v>
      </c>
    </row>
    <row r="44726" ht="14.25" customHeight="1">
      <c r="A44726" s="5"/>
      <c r="B44726" s="5"/>
      <c r="C44726" s="5" t="str">
        <f>IFERROR(__xludf.DUMMYFUNCTION("""COMPUTED_VALUE"""),"")</f>
        <v/>
      </c>
      <c r="D44726" s="5">
        <v>0.0</v>
      </c>
    </row>
    <row r="44727" ht="14.25" customHeight="1">
      <c r="A44727" s="5"/>
      <c r="B44727" s="5"/>
      <c r="C44727" s="5" t="str">
        <f>IFERROR(__xludf.DUMMYFUNCTION("""COMPUTED_VALUE"""),"")</f>
        <v/>
      </c>
      <c r="D44727" s="5">
        <v>0.0</v>
      </c>
    </row>
    <row r="44728" ht="14.25" customHeight="1">
      <c r="A44728" s="5"/>
      <c r="B44728" s="5"/>
      <c r="C44728" s="5" t="str">
        <f>IFERROR(__xludf.DUMMYFUNCTION("""COMPUTED_VALUE"""),"")</f>
        <v/>
      </c>
      <c r="D44728" s="5">
        <v>0.0</v>
      </c>
    </row>
    <row r="44729" ht="14.25" customHeight="1">
      <c r="A44729" s="5"/>
      <c r="B44729" s="5"/>
      <c r="C44729" s="5" t="str">
        <f>IFERROR(__xludf.DUMMYFUNCTION("""COMPUTED_VALUE"""),"")</f>
        <v/>
      </c>
      <c r="D44729" s="5">
        <v>0.0</v>
      </c>
    </row>
    <row r="44730" ht="14.25" customHeight="1">
      <c r="A44730" s="5"/>
      <c r="B44730" s="5"/>
      <c r="C44730" s="5" t="str">
        <f>IFERROR(__xludf.DUMMYFUNCTION("""COMPUTED_VALUE"""),"")</f>
        <v/>
      </c>
      <c r="D44730" s="5">
        <v>0.0</v>
      </c>
    </row>
    <row r="44731" ht="14.25" customHeight="1">
      <c r="A44731" s="5"/>
      <c r="B44731" s="5"/>
      <c r="C44731" s="5" t="str">
        <f>IFERROR(__xludf.DUMMYFUNCTION("""COMPUTED_VALUE"""),"")</f>
        <v/>
      </c>
      <c r="D44731" s="5">
        <v>0.0</v>
      </c>
    </row>
    <row r="44732" ht="14.25" customHeight="1">
      <c r="A44732" s="5"/>
      <c r="B44732" s="5"/>
      <c r="C44732" s="5" t="str">
        <f>IFERROR(__xludf.DUMMYFUNCTION("""COMPUTED_VALUE"""),"")</f>
        <v/>
      </c>
      <c r="D44732" s="5">
        <v>0.0</v>
      </c>
    </row>
    <row r="44733" ht="14.25" customHeight="1">
      <c r="A44733" s="5"/>
      <c r="B44733" s="5"/>
      <c r="C44733" s="5" t="str">
        <f>IFERROR(__xludf.DUMMYFUNCTION("""COMPUTED_VALUE"""),"")</f>
        <v/>
      </c>
      <c r="D44733" s="5">
        <v>0.0</v>
      </c>
    </row>
    <row r="44734" ht="14.25" customHeight="1">
      <c r="A44734" s="5"/>
      <c r="B44734" s="5"/>
      <c r="C44734" s="5" t="str">
        <f>IFERROR(__xludf.DUMMYFUNCTION("""COMPUTED_VALUE"""),"")</f>
        <v/>
      </c>
      <c r="D44734" s="5">
        <v>0.0</v>
      </c>
    </row>
    <row r="44735" ht="14.25" customHeight="1">
      <c r="A44735" s="5"/>
      <c r="B44735" s="5"/>
      <c r="C44735" s="5" t="str">
        <f>IFERROR(__xludf.DUMMYFUNCTION("""COMPUTED_VALUE"""),"")</f>
        <v/>
      </c>
      <c r="D44735" s="5">
        <v>0.0</v>
      </c>
    </row>
    <row r="44736" ht="14.25" customHeight="1">
      <c r="A44736" s="5"/>
      <c r="B44736" s="5"/>
      <c r="C44736" s="5" t="str">
        <f>IFERROR(__xludf.DUMMYFUNCTION("""COMPUTED_VALUE"""),"")</f>
        <v/>
      </c>
      <c r="D44736" s="5">
        <v>0.0</v>
      </c>
    </row>
    <row r="44737" ht="14.25" customHeight="1">
      <c r="A44737" s="5"/>
      <c r="B44737" s="5"/>
      <c r="C44737" s="5" t="str">
        <f>IFERROR(__xludf.DUMMYFUNCTION("""COMPUTED_VALUE"""),"")</f>
        <v/>
      </c>
      <c r="D44737" s="5">
        <v>0.0</v>
      </c>
    </row>
    <row r="44738" ht="14.25" customHeight="1">
      <c r="A44738" s="5"/>
      <c r="B44738" s="5"/>
      <c r="C44738" s="5" t="str">
        <f>IFERROR(__xludf.DUMMYFUNCTION("""COMPUTED_VALUE"""),"")</f>
        <v/>
      </c>
      <c r="D44738" s="5">
        <v>0.0</v>
      </c>
    </row>
    <row r="44739" ht="14.25" customHeight="1">
      <c r="A44739" s="5"/>
      <c r="B44739" s="5"/>
      <c r="C44739" s="5" t="str">
        <f>IFERROR(__xludf.DUMMYFUNCTION("""COMPUTED_VALUE"""),"")</f>
        <v/>
      </c>
      <c r="D44739" s="5">
        <v>0.0</v>
      </c>
    </row>
    <row r="44740" ht="14.25" customHeight="1">
      <c r="A44740" s="5"/>
      <c r="B44740" s="5"/>
      <c r="C44740" s="5" t="str">
        <f>IFERROR(__xludf.DUMMYFUNCTION("""COMPUTED_VALUE"""),"")</f>
        <v/>
      </c>
      <c r="D44740" s="5">
        <v>0.0</v>
      </c>
    </row>
    <row r="44741" ht="14.25" customHeight="1">
      <c r="A44741" s="5"/>
      <c r="B44741" s="5"/>
      <c r="C44741" s="5" t="str">
        <f>IFERROR(__xludf.DUMMYFUNCTION("""COMPUTED_VALUE"""),"")</f>
        <v/>
      </c>
      <c r="D44741" s="5">
        <v>0.0</v>
      </c>
    </row>
    <row r="44742" ht="14.25" customHeight="1">
      <c r="A44742" s="5"/>
      <c r="B44742" s="5"/>
      <c r="C44742" s="5" t="str">
        <f>IFERROR(__xludf.DUMMYFUNCTION("""COMPUTED_VALUE"""),"")</f>
        <v/>
      </c>
      <c r="D44742" s="5">
        <v>0.0</v>
      </c>
    </row>
    <row r="44743" ht="14.25" customHeight="1">
      <c r="A44743" s="5"/>
      <c r="B44743" s="5"/>
      <c r="C44743" s="5" t="str">
        <f>IFERROR(__xludf.DUMMYFUNCTION("""COMPUTED_VALUE"""),"")</f>
        <v/>
      </c>
      <c r="D44743" s="5">
        <v>0.0</v>
      </c>
    </row>
    <row r="44744" ht="14.25" customHeight="1">
      <c r="A44744" s="5"/>
      <c r="B44744" s="5"/>
      <c r="C44744" s="5" t="str">
        <f>IFERROR(__xludf.DUMMYFUNCTION("""COMPUTED_VALUE"""),"")</f>
        <v/>
      </c>
      <c r="D44744" s="5">
        <v>0.0</v>
      </c>
    </row>
    <row r="44745" ht="14.25" customHeight="1">
      <c r="A44745" s="5"/>
      <c r="B44745" s="5"/>
      <c r="C44745" s="5" t="str">
        <f>IFERROR(__xludf.DUMMYFUNCTION("""COMPUTED_VALUE"""),"")</f>
        <v/>
      </c>
      <c r="D44745" s="5">
        <v>0.0</v>
      </c>
    </row>
    <row r="44746" ht="14.25" customHeight="1">
      <c r="A44746" s="5"/>
      <c r="B44746" s="5"/>
      <c r="C44746" s="5" t="str">
        <f>IFERROR(__xludf.DUMMYFUNCTION("""COMPUTED_VALUE"""),"")</f>
        <v/>
      </c>
      <c r="D44746" s="5">
        <v>0.0</v>
      </c>
    </row>
    <row r="44747" ht="14.25" customHeight="1">
      <c r="A44747" s="5"/>
      <c r="B44747" s="5"/>
      <c r="C44747" s="5" t="str">
        <f>IFERROR(__xludf.DUMMYFUNCTION("""COMPUTED_VALUE"""),"")</f>
        <v/>
      </c>
      <c r="D44747" s="5">
        <v>0.0</v>
      </c>
    </row>
    <row r="44748" ht="14.25" customHeight="1">
      <c r="A44748" s="5"/>
      <c r="B44748" s="5"/>
      <c r="C44748" s="5" t="str">
        <f>IFERROR(__xludf.DUMMYFUNCTION("""COMPUTED_VALUE"""),"")</f>
        <v/>
      </c>
      <c r="D44748" s="5">
        <v>0.0</v>
      </c>
    </row>
    <row r="44749" ht="14.25" customHeight="1">
      <c r="A44749" s="5"/>
      <c r="B44749" s="5"/>
      <c r="C44749" s="5" t="str">
        <f>IFERROR(__xludf.DUMMYFUNCTION("""COMPUTED_VALUE"""),"")</f>
        <v/>
      </c>
      <c r="D44749" s="5">
        <v>0.0</v>
      </c>
    </row>
    <row r="44750" ht="14.25" customHeight="1">
      <c r="A44750" s="5"/>
      <c r="B44750" s="5"/>
      <c r="C44750" s="5" t="str">
        <f>IFERROR(__xludf.DUMMYFUNCTION("""COMPUTED_VALUE"""),"")</f>
        <v/>
      </c>
      <c r="D44750" s="5">
        <v>0.0</v>
      </c>
    </row>
    <row r="44751" ht="14.25" customHeight="1">
      <c r="A44751" s="5"/>
      <c r="B44751" s="5"/>
      <c r="C44751" s="5" t="str">
        <f>IFERROR(__xludf.DUMMYFUNCTION("""COMPUTED_VALUE"""),"")</f>
        <v/>
      </c>
      <c r="D44751" s="5">
        <v>0.0</v>
      </c>
    </row>
    <row r="44752" ht="14.25" customHeight="1">
      <c r="A44752" s="5"/>
      <c r="B44752" s="5"/>
      <c r="C44752" s="5" t="str">
        <f>IFERROR(__xludf.DUMMYFUNCTION("""COMPUTED_VALUE"""),"")</f>
        <v/>
      </c>
      <c r="D44752" s="5">
        <v>0.0</v>
      </c>
    </row>
    <row r="44753" ht="14.25" customHeight="1">
      <c r="A44753" s="5"/>
      <c r="B44753" s="5"/>
      <c r="C44753" s="5" t="str">
        <f>IFERROR(__xludf.DUMMYFUNCTION("""COMPUTED_VALUE"""),"")</f>
        <v/>
      </c>
      <c r="D44753" s="5">
        <v>0.0</v>
      </c>
    </row>
    <row r="44754" ht="14.25" customHeight="1">
      <c r="A44754" s="5"/>
      <c r="B44754" s="5"/>
      <c r="C44754" s="5" t="str">
        <f>IFERROR(__xludf.DUMMYFUNCTION("""COMPUTED_VALUE"""),"")</f>
        <v/>
      </c>
      <c r="D44754" s="5">
        <v>0.0</v>
      </c>
    </row>
    <row r="44755" ht="14.25" customHeight="1">
      <c r="A44755" s="5"/>
      <c r="B44755" s="5"/>
      <c r="C44755" s="5" t="str">
        <f>IFERROR(__xludf.DUMMYFUNCTION("""COMPUTED_VALUE"""),"")</f>
        <v/>
      </c>
      <c r="D44755" s="5">
        <v>0.0</v>
      </c>
    </row>
    <row r="44756" ht="14.25" customHeight="1">
      <c r="A44756" s="5"/>
      <c r="B44756" s="5"/>
      <c r="C44756" s="5" t="str">
        <f>IFERROR(__xludf.DUMMYFUNCTION("""COMPUTED_VALUE"""),"")</f>
        <v/>
      </c>
      <c r="D44756" s="5">
        <v>0.0</v>
      </c>
    </row>
    <row r="44757" ht="14.25" customHeight="1">
      <c r="A44757" s="5"/>
      <c r="B44757" s="5"/>
      <c r="C44757" s="5" t="str">
        <f>IFERROR(__xludf.DUMMYFUNCTION("""COMPUTED_VALUE"""),"")</f>
        <v/>
      </c>
      <c r="D44757" s="5">
        <v>0.0</v>
      </c>
    </row>
    <row r="44758" ht="14.25" customHeight="1">
      <c r="A44758" s="5"/>
      <c r="B44758" s="5"/>
      <c r="C44758" s="5" t="str">
        <f>IFERROR(__xludf.DUMMYFUNCTION("""COMPUTED_VALUE"""),"")</f>
        <v/>
      </c>
      <c r="D44758" s="5">
        <v>0.0</v>
      </c>
    </row>
    <row r="44759" ht="14.25" customHeight="1">
      <c r="A44759" s="5"/>
      <c r="B44759" s="5"/>
      <c r="C44759" s="5" t="str">
        <f>IFERROR(__xludf.DUMMYFUNCTION("""COMPUTED_VALUE"""),"")</f>
        <v/>
      </c>
      <c r="D44759" s="5">
        <v>0.0</v>
      </c>
    </row>
    <row r="44760" ht="14.25" customHeight="1">
      <c r="A44760" s="5"/>
      <c r="B44760" s="5"/>
      <c r="C44760" s="5" t="str">
        <f>IFERROR(__xludf.DUMMYFUNCTION("""COMPUTED_VALUE"""),"")</f>
        <v/>
      </c>
      <c r="D44760" s="5">
        <v>0.0</v>
      </c>
    </row>
    <row r="44761" ht="14.25" customHeight="1">
      <c r="A44761" s="5"/>
      <c r="B44761" s="5"/>
      <c r="C44761" s="5" t="str">
        <f>IFERROR(__xludf.DUMMYFUNCTION("""COMPUTED_VALUE"""),"")</f>
        <v/>
      </c>
      <c r="D44761" s="5">
        <v>0.0</v>
      </c>
    </row>
    <row r="44762" ht="14.25" customHeight="1">
      <c r="A44762" s="5"/>
      <c r="B44762" s="5"/>
      <c r="C44762" s="5" t="str">
        <f>IFERROR(__xludf.DUMMYFUNCTION("""COMPUTED_VALUE"""),"")</f>
        <v/>
      </c>
      <c r="D44762" s="5">
        <v>0.0</v>
      </c>
    </row>
    <row r="44763" ht="14.25" customHeight="1">
      <c r="A44763" s="5"/>
      <c r="B44763" s="5"/>
      <c r="C44763" s="5" t="str">
        <f>IFERROR(__xludf.DUMMYFUNCTION("""COMPUTED_VALUE"""),"")</f>
        <v/>
      </c>
      <c r="D44763" s="5">
        <v>0.0</v>
      </c>
    </row>
    <row r="44764" ht="14.25" customHeight="1">
      <c r="A44764" s="5"/>
      <c r="B44764" s="5"/>
      <c r="C44764" s="5" t="str">
        <f>IFERROR(__xludf.DUMMYFUNCTION("""COMPUTED_VALUE"""),"")</f>
        <v/>
      </c>
      <c r="D44764" s="5">
        <v>0.0</v>
      </c>
    </row>
    <row r="44765" ht="14.25" customHeight="1">
      <c r="A44765" s="5"/>
      <c r="B44765" s="5"/>
      <c r="C44765" s="5" t="str">
        <f>IFERROR(__xludf.DUMMYFUNCTION("""COMPUTED_VALUE"""),"")</f>
        <v/>
      </c>
      <c r="D44765" s="5">
        <v>0.0</v>
      </c>
    </row>
    <row r="44766" ht="14.25" customHeight="1">
      <c r="A44766" s="5"/>
      <c r="B44766" s="5"/>
      <c r="C44766" s="5" t="str">
        <f>IFERROR(__xludf.DUMMYFUNCTION("""COMPUTED_VALUE"""),"")</f>
        <v/>
      </c>
      <c r="D44766" s="5">
        <v>0.0</v>
      </c>
    </row>
    <row r="44767" ht="14.25" customHeight="1">
      <c r="A44767" s="5"/>
      <c r="B44767" s="5"/>
      <c r="C44767" s="5" t="str">
        <f>IFERROR(__xludf.DUMMYFUNCTION("""COMPUTED_VALUE"""),"")</f>
        <v/>
      </c>
      <c r="D44767" s="5">
        <v>0.0</v>
      </c>
    </row>
    <row r="44768" ht="14.25" customHeight="1">
      <c r="A44768" s="5"/>
      <c r="B44768" s="5"/>
      <c r="C44768" s="5" t="str">
        <f>IFERROR(__xludf.DUMMYFUNCTION("""COMPUTED_VALUE"""),"")</f>
        <v/>
      </c>
      <c r="D44768" s="5">
        <v>0.0</v>
      </c>
    </row>
    <row r="44769" ht="14.25" customHeight="1">
      <c r="A44769" s="5"/>
      <c r="B44769" s="5"/>
      <c r="C44769" s="5" t="str">
        <f>IFERROR(__xludf.DUMMYFUNCTION("""COMPUTED_VALUE"""),"")</f>
        <v/>
      </c>
      <c r="D44769" s="5">
        <v>0.0</v>
      </c>
    </row>
    <row r="44770" ht="14.25" customHeight="1">
      <c r="A44770" s="5"/>
      <c r="B44770" s="5"/>
      <c r="C44770" s="5" t="str">
        <f>IFERROR(__xludf.DUMMYFUNCTION("""COMPUTED_VALUE"""),"")</f>
        <v/>
      </c>
      <c r="D44770" s="5">
        <v>0.0</v>
      </c>
    </row>
    <row r="44771" ht="14.25" customHeight="1">
      <c r="A44771" s="5"/>
      <c r="B44771" s="5"/>
      <c r="C44771" s="5" t="str">
        <f>IFERROR(__xludf.DUMMYFUNCTION("""COMPUTED_VALUE"""),"")</f>
        <v/>
      </c>
      <c r="D44771" s="5">
        <v>0.0</v>
      </c>
    </row>
    <row r="44772" ht="14.25" customHeight="1">
      <c r="A44772" s="5"/>
      <c r="B44772" s="5"/>
      <c r="C44772" s="5" t="str">
        <f>IFERROR(__xludf.DUMMYFUNCTION("""COMPUTED_VALUE"""),"")</f>
        <v/>
      </c>
      <c r="D44772" s="5">
        <v>0.0</v>
      </c>
    </row>
    <row r="44773" ht="14.25" customHeight="1">
      <c r="A44773" s="5"/>
      <c r="B44773" s="5"/>
      <c r="C44773" s="5" t="str">
        <f>IFERROR(__xludf.DUMMYFUNCTION("""COMPUTED_VALUE"""),"")</f>
        <v/>
      </c>
      <c r="D44773" s="5">
        <v>0.0</v>
      </c>
    </row>
    <row r="44774" ht="14.25" customHeight="1">
      <c r="A44774" s="5"/>
      <c r="B44774" s="5"/>
      <c r="C44774" s="5" t="str">
        <f>IFERROR(__xludf.DUMMYFUNCTION("""COMPUTED_VALUE"""),"")</f>
        <v/>
      </c>
      <c r="D44774" s="5">
        <v>0.0</v>
      </c>
    </row>
    <row r="44775" ht="14.25" customHeight="1">
      <c r="A44775" s="5"/>
      <c r="B44775" s="5"/>
      <c r="C44775" s="5" t="str">
        <f>IFERROR(__xludf.DUMMYFUNCTION("""COMPUTED_VALUE"""),"")</f>
        <v/>
      </c>
      <c r="D44775" s="5">
        <v>0.0</v>
      </c>
    </row>
    <row r="44776" ht="14.25" customHeight="1">
      <c r="A44776" s="5"/>
      <c r="B44776" s="5"/>
      <c r="C44776" s="5" t="str">
        <f>IFERROR(__xludf.DUMMYFUNCTION("""COMPUTED_VALUE"""),"")</f>
        <v/>
      </c>
      <c r="D44776" s="5">
        <v>0.0</v>
      </c>
    </row>
    <row r="44777" ht="14.25" customHeight="1">
      <c r="A44777" s="5"/>
      <c r="B44777" s="5"/>
      <c r="C44777" s="5" t="str">
        <f>IFERROR(__xludf.DUMMYFUNCTION("""COMPUTED_VALUE"""),"")</f>
        <v/>
      </c>
      <c r="D44777" s="5">
        <v>0.0</v>
      </c>
    </row>
    <row r="44778" ht="14.25" customHeight="1">
      <c r="A44778" s="5"/>
      <c r="B44778" s="5"/>
      <c r="C44778" s="5" t="str">
        <f>IFERROR(__xludf.DUMMYFUNCTION("""COMPUTED_VALUE"""),"")</f>
        <v/>
      </c>
      <c r="D44778" s="5">
        <v>0.0</v>
      </c>
    </row>
    <row r="44779" ht="14.25" customHeight="1">
      <c r="A44779" s="5"/>
      <c r="B44779" s="5"/>
      <c r="C44779" s="5" t="str">
        <f>IFERROR(__xludf.DUMMYFUNCTION("""COMPUTED_VALUE"""),"")</f>
        <v/>
      </c>
      <c r="D44779" s="5">
        <v>0.0</v>
      </c>
    </row>
    <row r="44780" ht="14.25" customHeight="1">
      <c r="A44780" s="5"/>
      <c r="B44780" s="5"/>
      <c r="C44780" s="5" t="str">
        <f>IFERROR(__xludf.DUMMYFUNCTION("""COMPUTED_VALUE"""),"")</f>
        <v/>
      </c>
      <c r="D44780" s="5">
        <v>0.0</v>
      </c>
    </row>
    <row r="44781" ht="14.25" customHeight="1">
      <c r="A44781" s="5"/>
      <c r="B44781" s="5"/>
      <c r="C44781" s="5" t="str">
        <f>IFERROR(__xludf.DUMMYFUNCTION("""COMPUTED_VALUE"""),"")</f>
        <v/>
      </c>
      <c r="D44781" s="5">
        <v>0.0</v>
      </c>
    </row>
    <row r="44782" ht="14.25" customHeight="1">
      <c r="A44782" s="5"/>
      <c r="B44782" s="5"/>
      <c r="C44782" s="5" t="str">
        <f>IFERROR(__xludf.DUMMYFUNCTION("""COMPUTED_VALUE"""),"")</f>
        <v/>
      </c>
      <c r="D44782" s="5">
        <v>0.0</v>
      </c>
    </row>
    <row r="44783" ht="14.25" customHeight="1">
      <c r="A44783" s="5"/>
      <c r="B44783" s="5"/>
      <c r="C44783" s="5" t="str">
        <f>IFERROR(__xludf.DUMMYFUNCTION("""COMPUTED_VALUE"""),"")</f>
        <v/>
      </c>
      <c r="D44783" s="5">
        <v>0.0</v>
      </c>
    </row>
    <row r="44784" ht="14.25" customHeight="1">
      <c r="A44784" s="5"/>
      <c r="B44784" s="5"/>
      <c r="C44784" s="5" t="str">
        <f>IFERROR(__xludf.DUMMYFUNCTION("""COMPUTED_VALUE"""),"")</f>
        <v/>
      </c>
      <c r="D44784" s="5">
        <v>0.0</v>
      </c>
    </row>
    <row r="44785" ht="14.25" customHeight="1">
      <c r="A44785" s="5"/>
      <c r="B44785" s="5"/>
      <c r="C44785" s="5" t="str">
        <f>IFERROR(__xludf.DUMMYFUNCTION("""COMPUTED_VALUE"""),"")</f>
        <v/>
      </c>
      <c r="D44785" s="5">
        <v>0.0</v>
      </c>
    </row>
    <row r="44786" ht="14.25" customHeight="1">
      <c r="A44786" s="5"/>
      <c r="B44786" s="5"/>
      <c r="C44786" s="5" t="str">
        <f>IFERROR(__xludf.DUMMYFUNCTION("""COMPUTED_VALUE"""),"")</f>
        <v/>
      </c>
      <c r="D44786" s="5">
        <v>0.0</v>
      </c>
    </row>
    <row r="44787" ht="14.25" customHeight="1">
      <c r="A44787" s="5"/>
      <c r="B44787" s="5"/>
      <c r="C44787" s="5" t="str">
        <f>IFERROR(__xludf.DUMMYFUNCTION("""COMPUTED_VALUE"""),"")</f>
        <v/>
      </c>
      <c r="D44787" s="5">
        <v>0.0</v>
      </c>
    </row>
    <row r="44788" ht="14.25" customHeight="1">
      <c r="A44788" s="5"/>
      <c r="B44788" s="5"/>
      <c r="C44788" s="5" t="str">
        <f>IFERROR(__xludf.DUMMYFUNCTION("""COMPUTED_VALUE"""),"")</f>
        <v/>
      </c>
      <c r="D44788" s="5">
        <v>0.0</v>
      </c>
    </row>
    <row r="44789" ht="14.25" customHeight="1">
      <c r="A44789" s="5"/>
      <c r="B44789" s="5"/>
      <c r="C44789" s="5" t="str">
        <f>IFERROR(__xludf.DUMMYFUNCTION("""COMPUTED_VALUE"""),"")</f>
        <v/>
      </c>
      <c r="D44789" s="5">
        <v>0.0</v>
      </c>
    </row>
    <row r="44790" ht="14.25" customHeight="1">
      <c r="A44790" s="5"/>
      <c r="B44790" s="5"/>
      <c r="C44790" s="5" t="str">
        <f>IFERROR(__xludf.DUMMYFUNCTION("""COMPUTED_VALUE"""),"")</f>
        <v/>
      </c>
      <c r="D44790" s="5">
        <v>0.0</v>
      </c>
    </row>
    <row r="44791" ht="14.25" customHeight="1">
      <c r="A44791" s="5"/>
      <c r="B44791" s="5"/>
      <c r="C44791" s="5" t="str">
        <f>IFERROR(__xludf.DUMMYFUNCTION("""COMPUTED_VALUE"""),"")</f>
        <v/>
      </c>
      <c r="D44791" s="5">
        <v>0.0</v>
      </c>
    </row>
    <row r="44792" ht="14.25" customHeight="1">
      <c r="A44792" s="5"/>
      <c r="B44792" s="5"/>
      <c r="C44792" s="5" t="str">
        <f>IFERROR(__xludf.DUMMYFUNCTION("""COMPUTED_VALUE"""),"")</f>
        <v/>
      </c>
      <c r="D44792" s="5">
        <v>0.0</v>
      </c>
    </row>
    <row r="44793" ht="14.25" customHeight="1">
      <c r="A44793" s="5"/>
      <c r="B44793" s="5"/>
      <c r="C44793" s="5" t="str">
        <f>IFERROR(__xludf.DUMMYFUNCTION("""COMPUTED_VALUE"""),"")</f>
        <v/>
      </c>
      <c r="D44793" s="5">
        <v>0.0</v>
      </c>
    </row>
    <row r="44794" ht="14.25" customHeight="1">
      <c r="A44794" s="5"/>
      <c r="B44794" s="5"/>
      <c r="C44794" s="5" t="str">
        <f>IFERROR(__xludf.DUMMYFUNCTION("""COMPUTED_VALUE"""),"")</f>
        <v/>
      </c>
      <c r="D44794" s="5">
        <v>0.0</v>
      </c>
    </row>
    <row r="44795" ht="14.25" customHeight="1">
      <c r="A44795" s="5"/>
      <c r="B44795" s="5"/>
      <c r="C44795" s="5" t="str">
        <f>IFERROR(__xludf.DUMMYFUNCTION("""COMPUTED_VALUE"""),"")</f>
        <v/>
      </c>
      <c r="D44795" s="5">
        <v>0.0</v>
      </c>
    </row>
    <row r="44796" ht="14.25" customHeight="1">
      <c r="A44796" s="5"/>
      <c r="B44796" s="5"/>
      <c r="C44796" s="5" t="str">
        <f>IFERROR(__xludf.DUMMYFUNCTION("""COMPUTED_VALUE"""),"")</f>
        <v/>
      </c>
      <c r="D44796" s="5">
        <v>0.0</v>
      </c>
    </row>
    <row r="44797" ht="14.25" customHeight="1">
      <c r="A44797" s="5"/>
      <c r="B44797" s="5"/>
      <c r="C44797" s="5" t="str">
        <f>IFERROR(__xludf.DUMMYFUNCTION("""COMPUTED_VALUE"""),"")</f>
        <v/>
      </c>
      <c r="D44797" s="5">
        <v>0.0</v>
      </c>
    </row>
    <row r="44798" ht="14.25" customHeight="1">
      <c r="A44798" s="5"/>
      <c r="B44798" s="5"/>
      <c r="C44798" s="5" t="str">
        <f>IFERROR(__xludf.DUMMYFUNCTION("""COMPUTED_VALUE"""),"")</f>
        <v/>
      </c>
      <c r="D44798" s="5">
        <v>0.0</v>
      </c>
    </row>
    <row r="44799" ht="14.25" customHeight="1">
      <c r="A44799" s="5"/>
      <c r="B44799" s="5"/>
      <c r="C44799" s="5" t="str">
        <f>IFERROR(__xludf.DUMMYFUNCTION("""COMPUTED_VALUE"""),"")</f>
        <v/>
      </c>
      <c r="D44799" s="5">
        <v>0.0</v>
      </c>
    </row>
    <row r="44800" ht="14.25" customHeight="1">
      <c r="A44800" s="5"/>
      <c r="B44800" s="5"/>
      <c r="C44800" s="5" t="str">
        <f>IFERROR(__xludf.DUMMYFUNCTION("""COMPUTED_VALUE"""),"")</f>
        <v/>
      </c>
      <c r="D44800" s="5">
        <v>0.0</v>
      </c>
    </row>
    <row r="44801" ht="14.25" customHeight="1">
      <c r="A44801" s="5"/>
      <c r="B44801" s="5"/>
      <c r="C44801" s="5" t="str">
        <f>IFERROR(__xludf.DUMMYFUNCTION("""COMPUTED_VALUE"""),"")</f>
        <v/>
      </c>
      <c r="D44801" s="5">
        <v>0.0</v>
      </c>
    </row>
    <row r="44802" ht="14.25" customHeight="1">
      <c r="A44802" s="5"/>
      <c r="B44802" s="5"/>
      <c r="C44802" s="5" t="str">
        <f>IFERROR(__xludf.DUMMYFUNCTION("""COMPUTED_VALUE"""),"")</f>
        <v/>
      </c>
      <c r="D44802" s="5">
        <v>0.0</v>
      </c>
    </row>
    <row r="44803" ht="14.25" customHeight="1">
      <c r="A44803" s="5"/>
      <c r="B44803" s="5"/>
      <c r="C44803" s="5" t="str">
        <f>IFERROR(__xludf.DUMMYFUNCTION("""COMPUTED_VALUE"""),"")</f>
        <v/>
      </c>
      <c r="D44803" s="5">
        <v>0.0</v>
      </c>
    </row>
    <row r="44804" ht="14.25" customHeight="1">
      <c r="A44804" s="5"/>
      <c r="B44804" s="5"/>
      <c r="C44804" s="5" t="str">
        <f>IFERROR(__xludf.DUMMYFUNCTION("""COMPUTED_VALUE"""),"")</f>
        <v/>
      </c>
      <c r="D44804" s="5">
        <v>0.0</v>
      </c>
    </row>
    <row r="44805" ht="14.25" customHeight="1">
      <c r="A44805" s="5"/>
      <c r="B44805" s="5"/>
      <c r="C44805" s="5" t="str">
        <f>IFERROR(__xludf.DUMMYFUNCTION("""COMPUTED_VALUE"""),"")</f>
        <v/>
      </c>
      <c r="D44805" s="5">
        <v>0.0</v>
      </c>
    </row>
    <row r="44806" ht="14.25" customHeight="1">
      <c r="A44806" s="5"/>
      <c r="B44806" s="5"/>
      <c r="C44806" s="5" t="str">
        <f>IFERROR(__xludf.DUMMYFUNCTION("""COMPUTED_VALUE"""),"")</f>
        <v/>
      </c>
      <c r="D44806" s="5">
        <v>0.0</v>
      </c>
    </row>
    <row r="44807" ht="14.25" customHeight="1">
      <c r="A44807" s="5"/>
      <c r="B44807" s="5"/>
      <c r="C44807" s="5" t="str">
        <f>IFERROR(__xludf.DUMMYFUNCTION("""COMPUTED_VALUE"""),"")</f>
        <v/>
      </c>
      <c r="D44807" s="5">
        <v>0.0</v>
      </c>
    </row>
    <row r="44808" ht="14.25" customHeight="1">
      <c r="A44808" s="5"/>
      <c r="B44808" s="5"/>
      <c r="C44808" s="5" t="str">
        <f>IFERROR(__xludf.DUMMYFUNCTION("""COMPUTED_VALUE"""),"")</f>
        <v/>
      </c>
      <c r="D44808" s="5">
        <v>0.0</v>
      </c>
    </row>
    <row r="44809" ht="14.25" customHeight="1">
      <c r="A44809" s="5"/>
      <c r="B44809" s="5"/>
      <c r="C44809" s="5" t="str">
        <f>IFERROR(__xludf.DUMMYFUNCTION("""COMPUTED_VALUE"""),"")</f>
        <v/>
      </c>
      <c r="D44809" s="5">
        <v>0.0</v>
      </c>
    </row>
    <row r="44810" ht="14.25" customHeight="1">
      <c r="A44810" s="5"/>
      <c r="B44810" s="5"/>
      <c r="C44810" s="5" t="str">
        <f>IFERROR(__xludf.DUMMYFUNCTION("""COMPUTED_VALUE"""),"")</f>
        <v/>
      </c>
      <c r="D44810" s="5">
        <v>0.0</v>
      </c>
    </row>
    <row r="44811" ht="14.25" customHeight="1">
      <c r="A44811" s="5"/>
      <c r="B44811" s="5"/>
      <c r="C44811" s="5" t="str">
        <f>IFERROR(__xludf.DUMMYFUNCTION("""COMPUTED_VALUE"""),"")</f>
        <v/>
      </c>
      <c r="D44811" s="5">
        <v>0.0</v>
      </c>
    </row>
    <row r="44812" ht="14.25" customHeight="1">
      <c r="A44812" s="5"/>
      <c r="B44812" s="5"/>
      <c r="C44812" s="5" t="str">
        <f>IFERROR(__xludf.DUMMYFUNCTION("""COMPUTED_VALUE"""),"")</f>
        <v/>
      </c>
      <c r="D44812" s="5">
        <v>0.0</v>
      </c>
    </row>
    <row r="44813" ht="14.25" customHeight="1">
      <c r="A44813" s="5"/>
      <c r="B44813" s="5"/>
      <c r="C44813" s="5" t="str">
        <f>IFERROR(__xludf.DUMMYFUNCTION("""COMPUTED_VALUE"""),"")</f>
        <v/>
      </c>
      <c r="D44813" s="5">
        <v>0.0</v>
      </c>
    </row>
    <row r="44814" ht="14.25" customHeight="1">
      <c r="A44814" s="5"/>
      <c r="B44814" s="5"/>
      <c r="C44814" s="5" t="str">
        <f>IFERROR(__xludf.DUMMYFUNCTION("""COMPUTED_VALUE"""),"")</f>
        <v/>
      </c>
      <c r="D44814" s="5">
        <v>0.0</v>
      </c>
    </row>
    <row r="44815" ht="14.25" customHeight="1">
      <c r="A44815" s="5"/>
      <c r="B44815" s="5"/>
      <c r="C44815" s="5" t="str">
        <f>IFERROR(__xludf.DUMMYFUNCTION("""COMPUTED_VALUE"""),"")</f>
        <v/>
      </c>
      <c r="D44815" s="5">
        <v>0.0</v>
      </c>
    </row>
    <row r="44816" ht="14.25" customHeight="1">
      <c r="A44816" s="5"/>
      <c r="B44816" s="5"/>
      <c r="C44816" s="5" t="str">
        <f>IFERROR(__xludf.DUMMYFUNCTION("""COMPUTED_VALUE"""),"")</f>
        <v/>
      </c>
      <c r="D44816" s="5">
        <v>0.0</v>
      </c>
    </row>
    <row r="44817" ht="14.25" customHeight="1">
      <c r="A44817" s="5"/>
      <c r="B44817" s="5"/>
      <c r="C44817" s="5" t="str">
        <f>IFERROR(__xludf.DUMMYFUNCTION("""COMPUTED_VALUE"""),"")</f>
        <v/>
      </c>
      <c r="D44817" s="5">
        <v>0.0</v>
      </c>
    </row>
    <row r="44818" ht="14.25" customHeight="1">
      <c r="A44818" s="5"/>
      <c r="B44818" s="5"/>
      <c r="C44818" s="5" t="str">
        <f>IFERROR(__xludf.DUMMYFUNCTION("""COMPUTED_VALUE"""),"")</f>
        <v/>
      </c>
      <c r="D44818" s="5">
        <v>0.0</v>
      </c>
    </row>
    <row r="44819" ht="14.25" customHeight="1">
      <c r="A44819" s="5"/>
      <c r="B44819" s="5"/>
      <c r="C44819" s="5" t="str">
        <f>IFERROR(__xludf.DUMMYFUNCTION("""COMPUTED_VALUE"""),"")</f>
        <v/>
      </c>
      <c r="D44819" s="5">
        <v>0.0</v>
      </c>
    </row>
    <row r="44820" ht="14.25" customHeight="1">
      <c r="A44820" s="5"/>
      <c r="B44820" s="5"/>
      <c r="C44820" s="5" t="str">
        <f>IFERROR(__xludf.DUMMYFUNCTION("""COMPUTED_VALUE"""),"")</f>
        <v/>
      </c>
      <c r="D44820" s="5">
        <v>0.0</v>
      </c>
    </row>
    <row r="44821" ht="14.25" customHeight="1">
      <c r="A44821" s="5"/>
      <c r="B44821" s="5"/>
      <c r="C44821" s="5" t="str">
        <f>IFERROR(__xludf.DUMMYFUNCTION("""COMPUTED_VALUE"""),"")</f>
        <v/>
      </c>
      <c r="D44821" s="5">
        <v>0.0</v>
      </c>
    </row>
    <row r="44822" ht="14.25" customHeight="1">
      <c r="A44822" s="5"/>
      <c r="B44822" s="5"/>
      <c r="C44822" s="5" t="str">
        <f>IFERROR(__xludf.DUMMYFUNCTION("""COMPUTED_VALUE"""),"")</f>
        <v/>
      </c>
      <c r="D44822" s="5">
        <v>0.0</v>
      </c>
    </row>
    <row r="44823" ht="14.25" customHeight="1">
      <c r="A44823" s="5"/>
      <c r="B44823" s="5"/>
      <c r="C44823" s="5" t="str">
        <f>IFERROR(__xludf.DUMMYFUNCTION("""COMPUTED_VALUE"""),"")</f>
        <v/>
      </c>
      <c r="D44823" s="5">
        <v>0.0</v>
      </c>
    </row>
    <row r="44824" ht="14.25" customHeight="1">
      <c r="A44824" s="5"/>
      <c r="B44824" s="5"/>
      <c r="C44824" s="5" t="str">
        <f>IFERROR(__xludf.DUMMYFUNCTION("""COMPUTED_VALUE"""),"")</f>
        <v/>
      </c>
      <c r="D44824" s="5">
        <v>0.0</v>
      </c>
    </row>
    <row r="44825" ht="14.25" customHeight="1">
      <c r="A44825" s="5"/>
      <c r="B44825" s="5"/>
      <c r="C44825" s="5" t="str">
        <f>IFERROR(__xludf.DUMMYFUNCTION("""COMPUTED_VALUE"""),"")</f>
        <v/>
      </c>
      <c r="D44825" s="5">
        <v>0.0</v>
      </c>
    </row>
    <row r="44826" ht="14.25" customHeight="1">
      <c r="A44826" s="5"/>
      <c r="B44826" s="5"/>
      <c r="C44826" s="5" t="str">
        <f>IFERROR(__xludf.DUMMYFUNCTION("""COMPUTED_VALUE"""),"")</f>
        <v/>
      </c>
      <c r="D44826" s="5">
        <v>0.0</v>
      </c>
    </row>
    <row r="44827" ht="14.25" customHeight="1">
      <c r="A44827" s="5"/>
      <c r="B44827" s="5"/>
      <c r="C44827" s="5" t="str">
        <f>IFERROR(__xludf.DUMMYFUNCTION("""COMPUTED_VALUE"""),"")</f>
        <v/>
      </c>
      <c r="D44827" s="5">
        <v>0.0</v>
      </c>
    </row>
    <row r="44828" ht="14.25" customHeight="1">
      <c r="A44828" s="5"/>
      <c r="B44828" s="5"/>
      <c r="C44828" s="5" t="str">
        <f>IFERROR(__xludf.DUMMYFUNCTION("""COMPUTED_VALUE"""),"")</f>
        <v/>
      </c>
      <c r="D44828" s="5">
        <v>0.0</v>
      </c>
    </row>
    <row r="44829" ht="14.25" customHeight="1">
      <c r="A44829" s="5"/>
      <c r="B44829" s="5"/>
      <c r="C44829" s="5" t="str">
        <f>IFERROR(__xludf.DUMMYFUNCTION("""COMPUTED_VALUE"""),"")</f>
        <v/>
      </c>
      <c r="D44829" s="5">
        <v>0.0</v>
      </c>
    </row>
    <row r="44830" ht="14.25" customHeight="1">
      <c r="A44830" s="5"/>
      <c r="B44830" s="5"/>
      <c r="C44830" s="5" t="str">
        <f>IFERROR(__xludf.DUMMYFUNCTION("""COMPUTED_VALUE"""),"")</f>
        <v/>
      </c>
      <c r="D44830" s="5">
        <v>0.0</v>
      </c>
    </row>
    <row r="44831" ht="14.25" customHeight="1">
      <c r="A44831" s="5"/>
      <c r="B44831" s="5"/>
      <c r="C44831" s="5" t="str">
        <f>IFERROR(__xludf.DUMMYFUNCTION("""COMPUTED_VALUE"""),"")</f>
        <v/>
      </c>
      <c r="D44831" s="5">
        <v>0.0</v>
      </c>
    </row>
    <row r="44832" ht="14.25" customHeight="1">
      <c r="A44832" s="5"/>
      <c r="B44832" s="5"/>
      <c r="C44832" s="5" t="str">
        <f>IFERROR(__xludf.DUMMYFUNCTION("""COMPUTED_VALUE"""),"")</f>
        <v/>
      </c>
      <c r="D44832" s="5">
        <v>0.0</v>
      </c>
    </row>
    <row r="44833" ht="14.25" customHeight="1">
      <c r="A44833" s="5"/>
      <c r="B44833" s="5"/>
      <c r="C44833" s="5" t="str">
        <f>IFERROR(__xludf.DUMMYFUNCTION("""COMPUTED_VALUE"""),"")</f>
        <v/>
      </c>
      <c r="D44833" s="5">
        <v>0.0</v>
      </c>
    </row>
    <row r="44834" ht="14.25" customHeight="1">
      <c r="A44834" s="5"/>
      <c r="B44834" s="5"/>
      <c r="C44834" s="5" t="str">
        <f>IFERROR(__xludf.DUMMYFUNCTION("""COMPUTED_VALUE"""),"")</f>
        <v/>
      </c>
      <c r="D44834" s="5">
        <v>0.0</v>
      </c>
    </row>
    <row r="44835" ht="14.25" customHeight="1">
      <c r="A44835" s="5"/>
      <c r="B44835" s="5"/>
      <c r="C44835" s="5" t="str">
        <f>IFERROR(__xludf.DUMMYFUNCTION("""COMPUTED_VALUE"""),"")</f>
        <v/>
      </c>
      <c r="D44835" s="5">
        <v>0.0</v>
      </c>
    </row>
    <row r="44836" ht="14.25" customHeight="1">
      <c r="A44836" s="5"/>
      <c r="B44836" s="5"/>
      <c r="C44836" s="5" t="str">
        <f>IFERROR(__xludf.DUMMYFUNCTION("""COMPUTED_VALUE"""),"")</f>
        <v/>
      </c>
      <c r="D44836" s="5">
        <v>0.0</v>
      </c>
    </row>
    <row r="44837" ht="14.25" customHeight="1">
      <c r="A44837" s="5"/>
      <c r="B44837" s="5"/>
      <c r="C44837" s="5" t="str">
        <f>IFERROR(__xludf.DUMMYFUNCTION("""COMPUTED_VALUE"""),"")</f>
        <v/>
      </c>
      <c r="D44837" s="5">
        <v>0.0</v>
      </c>
    </row>
    <row r="44838" ht="14.25" customHeight="1">
      <c r="A44838" s="5"/>
      <c r="B44838" s="5"/>
      <c r="C44838" s="5" t="str">
        <f>IFERROR(__xludf.DUMMYFUNCTION("""COMPUTED_VALUE"""),"")</f>
        <v/>
      </c>
      <c r="D44838" s="5">
        <v>0.0</v>
      </c>
    </row>
    <row r="44839" ht="14.25" customHeight="1">
      <c r="A44839" s="5"/>
      <c r="B44839" s="5"/>
      <c r="C44839" s="5" t="str">
        <f>IFERROR(__xludf.DUMMYFUNCTION("""COMPUTED_VALUE"""),"")</f>
        <v/>
      </c>
      <c r="D44839" s="5">
        <v>0.0</v>
      </c>
    </row>
    <row r="44840" ht="14.25" customHeight="1">
      <c r="A44840" s="5"/>
      <c r="B44840" s="5"/>
      <c r="C44840" s="5" t="str">
        <f>IFERROR(__xludf.DUMMYFUNCTION("""COMPUTED_VALUE"""),"")</f>
        <v/>
      </c>
      <c r="D44840" s="5">
        <v>0.0</v>
      </c>
    </row>
    <row r="44841" ht="14.25" customHeight="1">
      <c r="A44841" s="5"/>
      <c r="B44841" s="5"/>
      <c r="C44841" s="5" t="str">
        <f>IFERROR(__xludf.DUMMYFUNCTION("""COMPUTED_VALUE"""),"")</f>
        <v/>
      </c>
      <c r="D44841" s="5">
        <v>0.0</v>
      </c>
    </row>
    <row r="44842" ht="14.25" customHeight="1">
      <c r="A44842" s="5"/>
      <c r="B44842" s="5"/>
      <c r="C44842" s="5" t="str">
        <f>IFERROR(__xludf.DUMMYFUNCTION("""COMPUTED_VALUE"""),"")</f>
        <v/>
      </c>
      <c r="D44842" s="5">
        <v>0.0</v>
      </c>
    </row>
    <row r="44843" ht="14.25" customHeight="1">
      <c r="A44843" s="5"/>
      <c r="B44843" s="5"/>
      <c r="C44843" s="5" t="str">
        <f>IFERROR(__xludf.DUMMYFUNCTION("""COMPUTED_VALUE"""),"")</f>
        <v/>
      </c>
      <c r="D44843" s="5">
        <v>0.0</v>
      </c>
    </row>
    <row r="44844" ht="14.25" customHeight="1">
      <c r="A44844" s="5"/>
      <c r="B44844" s="5"/>
      <c r="C44844" s="5" t="str">
        <f>IFERROR(__xludf.DUMMYFUNCTION("""COMPUTED_VALUE"""),"")</f>
        <v/>
      </c>
      <c r="D44844" s="5">
        <v>0.0</v>
      </c>
    </row>
    <row r="44845" ht="14.25" customHeight="1">
      <c r="A44845" s="5"/>
      <c r="B44845" s="5"/>
      <c r="C44845" s="5" t="str">
        <f>IFERROR(__xludf.DUMMYFUNCTION("""COMPUTED_VALUE"""),"")</f>
        <v/>
      </c>
      <c r="D44845" s="5">
        <v>0.0</v>
      </c>
    </row>
    <row r="44846" ht="14.25" customHeight="1">
      <c r="A44846" s="5"/>
      <c r="B44846" s="5"/>
      <c r="C44846" s="5" t="str">
        <f>IFERROR(__xludf.DUMMYFUNCTION("""COMPUTED_VALUE"""),"")</f>
        <v/>
      </c>
      <c r="D44846" s="5">
        <v>0.0</v>
      </c>
    </row>
    <row r="44847" ht="14.25" customHeight="1">
      <c r="A44847" s="5"/>
      <c r="B44847" s="5"/>
      <c r="C44847" s="5" t="str">
        <f>IFERROR(__xludf.DUMMYFUNCTION("""COMPUTED_VALUE"""),"")</f>
        <v/>
      </c>
      <c r="D44847" s="5">
        <v>0.0</v>
      </c>
    </row>
    <row r="44848" ht="14.25" customHeight="1">
      <c r="A44848" s="5"/>
      <c r="B44848" s="5"/>
      <c r="C44848" s="5" t="str">
        <f>IFERROR(__xludf.DUMMYFUNCTION("""COMPUTED_VALUE"""),"")</f>
        <v/>
      </c>
      <c r="D44848" s="5">
        <v>0.0</v>
      </c>
    </row>
    <row r="44849" ht="14.25" customHeight="1">
      <c r="A44849" s="5"/>
      <c r="B44849" s="5"/>
      <c r="C44849" s="5" t="str">
        <f>IFERROR(__xludf.DUMMYFUNCTION("""COMPUTED_VALUE"""),"")</f>
        <v/>
      </c>
      <c r="D44849" s="5">
        <v>0.0</v>
      </c>
    </row>
    <row r="44850" ht="14.25" customHeight="1">
      <c r="A44850" s="5"/>
      <c r="B44850" s="5"/>
      <c r="C44850" s="5" t="str">
        <f>IFERROR(__xludf.DUMMYFUNCTION("""COMPUTED_VALUE"""),"")</f>
        <v/>
      </c>
      <c r="D44850" s="5">
        <v>0.0</v>
      </c>
    </row>
    <row r="44851" ht="14.25" customHeight="1">
      <c r="A44851" s="5"/>
      <c r="B44851" s="5"/>
      <c r="C44851" s="5" t="str">
        <f>IFERROR(__xludf.DUMMYFUNCTION("""COMPUTED_VALUE"""),"")</f>
        <v/>
      </c>
      <c r="D44851" s="5">
        <v>0.0</v>
      </c>
    </row>
    <row r="44852" ht="14.25" customHeight="1">
      <c r="A44852" s="5"/>
      <c r="B44852" s="5"/>
      <c r="C44852" s="5" t="str">
        <f>IFERROR(__xludf.DUMMYFUNCTION("""COMPUTED_VALUE"""),"")</f>
        <v/>
      </c>
      <c r="D44852" s="5">
        <v>0.0</v>
      </c>
    </row>
    <row r="44853" ht="14.25" customHeight="1">
      <c r="A44853" s="5"/>
      <c r="B44853" s="5"/>
      <c r="C44853" s="5" t="str">
        <f>IFERROR(__xludf.DUMMYFUNCTION("""COMPUTED_VALUE"""),"")</f>
        <v/>
      </c>
      <c r="D44853" s="5">
        <v>0.0</v>
      </c>
    </row>
    <row r="44854" ht="14.25" customHeight="1">
      <c r="A44854" s="5"/>
      <c r="B44854" s="5"/>
      <c r="C44854" s="5" t="str">
        <f>IFERROR(__xludf.DUMMYFUNCTION("""COMPUTED_VALUE"""),"")</f>
        <v/>
      </c>
      <c r="D44854" s="5">
        <v>0.0</v>
      </c>
    </row>
    <row r="44855" ht="14.25" customHeight="1">
      <c r="A44855" s="5"/>
      <c r="B44855" s="5"/>
      <c r="C44855" s="5" t="str">
        <f>IFERROR(__xludf.DUMMYFUNCTION("""COMPUTED_VALUE"""),"")</f>
        <v/>
      </c>
      <c r="D44855" s="5">
        <v>0.0</v>
      </c>
    </row>
    <row r="44856" ht="14.25" customHeight="1">
      <c r="A44856" s="5"/>
      <c r="B44856" s="5"/>
      <c r="C44856" s="5" t="str">
        <f>IFERROR(__xludf.DUMMYFUNCTION("""COMPUTED_VALUE"""),"")</f>
        <v/>
      </c>
      <c r="D44856" s="5">
        <v>0.0</v>
      </c>
    </row>
    <row r="44857" ht="14.25" customHeight="1">
      <c r="A44857" s="5"/>
      <c r="B44857" s="5"/>
      <c r="C44857" s="5" t="str">
        <f>IFERROR(__xludf.DUMMYFUNCTION("""COMPUTED_VALUE"""),"")</f>
        <v/>
      </c>
      <c r="D44857" s="5">
        <v>0.0</v>
      </c>
    </row>
    <row r="44858" ht="14.25" customHeight="1">
      <c r="A44858" s="5"/>
      <c r="B44858" s="5"/>
      <c r="C44858" s="5" t="str">
        <f>IFERROR(__xludf.DUMMYFUNCTION("""COMPUTED_VALUE"""),"")</f>
        <v/>
      </c>
      <c r="D44858" s="5">
        <v>0.0</v>
      </c>
    </row>
    <row r="44859" ht="14.25" customHeight="1">
      <c r="A44859" s="5"/>
      <c r="B44859" s="5"/>
      <c r="C44859" s="5" t="str">
        <f>IFERROR(__xludf.DUMMYFUNCTION("""COMPUTED_VALUE"""),"")</f>
        <v/>
      </c>
      <c r="D44859" s="5">
        <v>0.0</v>
      </c>
    </row>
    <row r="44860" ht="14.25" customHeight="1">
      <c r="A44860" s="5"/>
      <c r="B44860" s="5"/>
      <c r="C44860" s="5" t="str">
        <f>IFERROR(__xludf.DUMMYFUNCTION("""COMPUTED_VALUE"""),"")</f>
        <v/>
      </c>
      <c r="D44860" s="5">
        <v>0.0</v>
      </c>
    </row>
    <row r="44861" ht="14.25" customHeight="1">
      <c r="A44861" s="5"/>
      <c r="B44861" s="5"/>
      <c r="C44861" s="5" t="str">
        <f>IFERROR(__xludf.DUMMYFUNCTION("""COMPUTED_VALUE"""),"")</f>
        <v/>
      </c>
      <c r="D44861" s="5">
        <v>0.0</v>
      </c>
    </row>
    <row r="44862" ht="14.25" customHeight="1">
      <c r="A44862" s="5"/>
      <c r="B44862" s="5"/>
      <c r="C44862" s="5" t="str">
        <f>IFERROR(__xludf.DUMMYFUNCTION("""COMPUTED_VALUE"""),"")</f>
        <v/>
      </c>
      <c r="D44862" s="5">
        <v>0.0</v>
      </c>
    </row>
    <row r="44863" ht="14.25" customHeight="1">
      <c r="A44863" s="5"/>
      <c r="B44863" s="5"/>
      <c r="C44863" s="5" t="str">
        <f>IFERROR(__xludf.DUMMYFUNCTION("""COMPUTED_VALUE"""),"")</f>
        <v/>
      </c>
      <c r="D44863" s="5">
        <v>0.0</v>
      </c>
    </row>
    <row r="44864" ht="14.25" customHeight="1">
      <c r="A44864" s="5"/>
      <c r="B44864" s="5"/>
      <c r="C44864" s="5" t="str">
        <f>IFERROR(__xludf.DUMMYFUNCTION("""COMPUTED_VALUE"""),"")</f>
        <v/>
      </c>
      <c r="D44864" s="5">
        <v>0.0</v>
      </c>
    </row>
    <row r="44865" ht="14.25" customHeight="1">
      <c r="A44865" s="5"/>
      <c r="B44865" s="5"/>
      <c r="C44865" s="5" t="str">
        <f>IFERROR(__xludf.DUMMYFUNCTION("""COMPUTED_VALUE"""),"")</f>
        <v/>
      </c>
      <c r="D44865" s="5">
        <v>0.0</v>
      </c>
    </row>
    <row r="44866" ht="14.25" customHeight="1">
      <c r="A44866" s="5"/>
      <c r="B44866" s="5"/>
      <c r="C44866" s="5" t="str">
        <f>IFERROR(__xludf.DUMMYFUNCTION("""COMPUTED_VALUE"""),"")</f>
        <v/>
      </c>
      <c r="D44866" s="5">
        <v>0.0</v>
      </c>
    </row>
    <row r="44867" ht="14.25" customHeight="1">
      <c r="A44867" s="5"/>
      <c r="B44867" s="5"/>
      <c r="C44867" s="5" t="str">
        <f>IFERROR(__xludf.DUMMYFUNCTION("""COMPUTED_VALUE"""),"")</f>
        <v/>
      </c>
      <c r="D44867" s="5">
        <v>0.0</v>
      </c>
    </row>
    <row r="44868" ht="14.25" customHeight="1">
      <c r="A44868" s="5"/>
      <c r="B44868" s="5"/>
      <c r="C44868" s="5" t="str">
        <f>IFERROR(__xludf.DUMMYFUNCTION("""COMPUTED_VALUE"""),"")</f>
        <v/>
      </c>
      <c r="D44868" s="5">
        <v>0.0</v>
      </c>
    </row>
    <row r="44869" ht="14.25" customHeight="1">
      <c r="A44869" s="5"/>
      <c r="B44869" s="5"/>
      <c r="C44869" s="5" t="str">
        <f>IFERROR(__xludf.DUMMYFUNCTION("""COMPUTED_VALUE"""),"")</f>
        <v/>
      </c>
      <c r="D44869" s="5">
        <v>0.0</v>
      </c>
    </row>
    <row r="44870" ht="14.25" customHeight="1">
      <c r="A44870" s="5"/>
      <c r="B44870" s="5"/>
      <c r="C44870" s="5" t="str">
        <f>IFERROR(__xludf.DUMMYFUNCTION("""COMPUTED_VALUE"""),"")</f>
        <v/>
      </c>
      <c r="D44870" s="5">
        <v>0.0</v>
      </c>
    </row>
    <row r="44871" ht="14.25" customHeight="1">
      <c r="A44871" s="5"/>
      <c r="B44871" s="5"/>
      <c r="C44871" s="5" t="str">
        <f>IFERROR(__xludf.DUMMYFUNCTION("""COMPUTED_VALUE"""),"")</f>
        <v/>
      </c>
      <c r="D44871" s="5">
        <v>0.0</v>
      </c>
    </row>
    <row r="44872" ht="14.25" customHeight="1">
      <c r="A44872" s="5"/>
      <c r="B44872" s="5"/>
      <c r="C44872" s="5" t="str">
        <f>IFERROR(__xludf.DUMMYFUNCTION("""COMPUTED_VALUE"""),"")</f>
        <v/>
      </c>
      <c r="D44872" s="5">
        <v>0.0</v>
      </c>
    </row>
    <row r="44873" ht="14.25" customHeight="1">
      <c r="A44873" s="5"/>
      <c r="B44873" s="5"/>
      <c r="C44873" s="5" t="str">
        <f>IFERROR(__xludf.DUMMYFUNCTION("""COMPUTED_VALUE"""),"")</f>
        <v/>
      </c>
      <c r="D44873" s="5">
        <v>0.0</v>
      </c>
    </row>
    <row r="44874" ht="14.25" customHeight="1">
      <c r="A44874" s="5"/>
      <c r="B44874" s="5"/>
      <c r="C44874" s="5" t="str">
        <f>IFERROR(__xludf.DUMMYFUNCTION("""COMPUTED_VALUE"""),"")</f>
        <v/>
      </c>
      <c r="D44874" s="5">
        <v>0.0</v>
      </c>
    </row>
    <row r="44875" ht="14.25" customHeight="1">
      <c r="A44875" s="5"/>
      <c r="B44875" s="5"/>
      <c r="C44875" s="5" t="str">
        <f>IFERROR(__xludf.DUMMYFUNCTION("""COMPUTED_VALUE"""),"")</f>
        <v/>
      </c>
      <c r="D44875" s="5">
        <v>0.0</v>
      </c>
    </row>
    <row r="44876" ht="14.25" customHeight="1">
      <c r="A44876" s="5"/>
      <c r="B44876" s="5"/>
      <c r="C44876" s="5" t="str">
        <f>IFERROR(__xludf.DUMMYFUNCTION("""COMPUTED_VALUE"""),"")</f>
        <v/>
      </c>
      <c r="D44876" s="5">
        <v>0.0</v>
      </c>
    </row>
    <row r="44877" ht="14.25" customHeight="1">
      <c r="A44877" s="5"/>
      <c r="B44877" s="5"/>
      <c r="C44877" s="5" t="str">
        <f>IFERROR(__xludf.DUMMYFUNCTION("""COMPUTED_VALUE"""),"")</f>
        <v/>
      </c>
      <c r="D44877" s="5">
        <v>0.0</v>
      </c>
    </row>
    <row r="44878" ht="14.25" customHeight="1">
      <c r="A44878" s="5"/>
      <c r="B44878" s="5"/>
      <c r="C44878" s="5" t="str">
        <f>IFERROR(__xludf.DUMMYFUNCTION("""COMPUTED_VALUE"""),"")</f>
        <v/>
      </c>
      <c r="D44878" s="5">
        <v>0.0</v>
      </c>
    </row>
    <row r="44879" ht="14.25" customHeight="1">
      <c r="A44879" s="5"/>
      <c r="B44879" s="5"/>
      <c r="C44879" s="5" t="str">
        <f>IFERROR(__xludf.DUMMYFUNCTION("""COMPUTED_VALUE"""),"")</f>
        <v/>
      </c>
      <c r="D44879" s="5">
        <v>0.0</v>
      </c>
    </row>
    <row r="44880" ht="14.25" customHeight="1">
      <c r="A44880" s="5"/>
      <c r="B44880" s="5"/>
      <c r="C44880" s="5" t="str">
        <f>IFERROR(__xludf.DUMMYFUNCTION("""COMPUTED_VALUE"""),"")</f>
        <v/>
      </c>
      <c r="D44880" s="5">
        <v>0.0</v>
      </c>
    </row>
    <row r="44881" ht="14.25" customHeight="1">
      <c r="A44881" s="5"/>
      <c r="B44881" s="5"/>
      <c r="C44881" s="5" t="str">
        <f>IFERROR(__xludf.DUMMYFUNCTION("""COMPUTED_VALUE"""),"")</f>
        <v/>
      </c>
      <c r="D44881" s="5">
        <v>0.0</v>
      </c>
    </row>
    <row r="44882" ht="14.25" customHeight="1">
      <c r="A44882" s="5"/>
      <c r="B44882" s="5"/>
      <c r="C44882" s="5" t="str">
        <f>IFERROR(__xludf.DUMMYFUNCTION("""COMPUTED_VALUE"""),"")</f>
        <v/>
      </c>
      <c r="D44882" s="5">
        <v>0.0</v>
      </c>
    </row>
    <row r="44883" ht="14.25" customHeight="1">
      <c r="A44883" s="5"/>
      <c r="B44883" s="5"/>
      <c r="C44883" s="5" t="str">
        <f>IFERROR(__xludf.DUMMYFUNCTION("""COMPUTED_VALUE"""),"")</f>
        <v/>
      </c>
      <c r="D44883" s="5">
        <v>0.0</v>
      </c>
    </row>
    <row r="44884" ht="14.25" customHeight="1">
      <c r="A44884" s="5"/>
      <c r="B44884" s="5"/>
      <c r="C44884" s="5" t="str">
        <f>IFERROR(__xludf.DUMMYFUNCTION("""COMPUTED_VALUE"""),"")</f>
        <v/>
      </c>
      <c r="D44884" s="5">
        <v>0.0</v>
      </c>
    </row>
    <row r="44885" ht="14.25" customHeight="1">
      <c r="A44885" s="5"/>
      <c r="B44885" s="5"/>
      <c r="C44885" s="5" t="str">
        <f>IFERROR(__xludf.DUMMYFUNCTION("""COMPUTED_VALUE"""),"")</f>
        <v/>
      </c>
      <c r="D44885" s="5">
        <v>0.0</v>
      </c>
    </row>
    <row r="44886" ht="14.25" customHeight="1">
      <c r="A44886" s="5"/>
      <c r="B44886" s="5"/>
      <c r="C44886" s="5" t="str">
        <f>IFERROR(__xludf.DUMMYFUNCTION("""COMPUTED_VALUE"""),"")</f>
        <v/>
      </c>
      <c r="D44886" s="5">
        <v>0.0</v>
      </c>
    </row>
    <row r="44887" ht="14.25" customHeight="1">
      <c r="A44887" s="5"/>
      <c r="B44887" s="5"/>
      <c r="C44887" s="5" t="str">
        <f>IFERROR(__xludf.DUMMYFUNCTION("""COMPUTED_VALUE"""),"")</f>
        <v/>
      </c>
      <c r="D44887" s="5">
        <v>0.0</v>
      </c>
    </row>
    <row r="44888" ht="14.25" customHeight="1">
      <c r="A44888" s="5"/>
      <c r="B44888" s="5"/>
      <c r="C44888" s="5" t="str">
        <f>IFERROR(__xludf.DUMMYFUNCTION("""COMPUTED_VALUE"""),"")</f>
        <v/>
      </c>
      <c r="D44888" s="5">
        <v>0.0</v>
      </c>
    </row>
    <row r="44889" ht="14.25" customHeight="1">
      <c r="A44889" s="5"/>
      <c r="B44889" s="5"/>
      <c r="C44889" s="5" t="str">
        <f>IFERROR(__xludf.DUMMYFUNCTION("""COMPUTED_VALUE"""),"")</f>
        <v/>
      </c>
      <c r="D44889" s="5">
        <v>0.0</v>
      </c>
    </row>
    <row r="44890" ht="14.25" customHeight="1">
      <c r="A44890" s="5"/>
      <c r="B44890" s="5"/>
      <c r="C44890" s="5" t="str">
        <f>IFERROR(__xludf.DUMMYFUNCTION("""COMPUTED_VALUE"""),"")</f>
        <v/>
      </c>
      <c r="D44890" s="5">
        <v>0.0</v>
      </c>
    </row>
    <row r="44891" ht="14.25" customHeight="1">
      <c r="A44891" s="5"/>
      <c r="B44891" s="5"/>
      <c r="C44891" s="5" t="str">
        <f>IFERROR(__xludf.DUMMYFUNCTION("""COMPUTED_VALUE"""),"")</f>
        <v/>
      </c>
      <c r="D44891" s="5">
        <v>0.0</v>
      </c>
    </row>
    <row r="44892" ht="14.25" customHeight="1">
      <c r="A44892" s="5"/>
      <c r="B44892" s="5"/>
      <c r="C44892" s="5" t="str">
        <f>IFERROR(__xludf.DUMMYFUNCTION("""COMPUTED_VALUE"""),"")</f>
        <v/>
      </c>
      <c r="D44892" s="5">
        <v>0.0</v>
      </c>
    </row>
    <row r="44893" ht="14.25" customHeight="1">
      <c r="A44893" s="5"/>
      <c r="B44893" s="5"/>
      <c r="C44893" s="5" t="str">
        <f>IFERROR(__xludf.DUMMYFUNCTION("""COMPUTED_VALUE"""),"")</f>
        <v/>
      </c>
      <c r="D44893" s="5">
        <v>0.0</v>
      </c>
    </row>
    <row r="44894" ht="14.25" customHeight="1">
      <c r="A44894" s="5"/>
      <c r="B44894" s="5"/>
      <c r="C44894" s="5" t="str">
        <f>IFERROR(__xludf.DUMMYFUNCTION("""COMPUTED_VALUE"""),"")</f>
        <v/>
      </c>
      <c r="D44894" s="5">
        <v>0.0</v>
      </c>
    </row>
    <row r="44895" ht="14.25" customHeight="1">
      <c r="A44895" s="5"/>
      <c r="B44895" s="5"/>
      <c r="C44895" s="5" t="str">
        <f>IFERROR(__xludf.DUMMYFUNCTION("""COMPUTED_VALUE"""),"")</f>
        <v/>
      </c>
      <c r="D44895" s="5">
        <v>0.0</v>
      </c>
    </row>
    <row r="44896" ht="14.25" customHeight="1">
      <c r="A44896" s="5"/>
      <c r="B44896" s="5"/>
      <c r="C44896" s="5" t="str">
        <f>IFERROR(__xludf.DUMMYFUNCTION("""COMPUTED_VALUE"""),"")</f>
        <v/>
      </c>
      <c r="D44896" s="5">
        <v>0.0</v>
      </c>
    </row>
    <row r="44897" ht="14.25" customHeight="1">
      <c r="A44897" s="5"/>
      <c r="B44897" s="5"/>
      <c r="C44897" s="5" t="str">
        <f>IFERROR(__xludf.DUMMYFUNCTION("""COMPUTED_VALUE"""),"")</f>
        <v/>
      </c>
      <c r="D44897" s="5">
        <v>0.0</v>
      </c>
    </row>
    <row r="44898" ht="14.25" customHeight="1">
      <c r="A44898" s="5"/>
      <c r="B44898" s="5"/>
      <c r="C44898" s="5" t="str">
        <f>IFERROR(__xludf.DUMMYFUNCTION("""COMPUTED_VALUE"""),"")</f>
        <v/>
      </c>
      <c r="D44898" s="5">
        <v>0.0</v>
      </c>
    </row>
    <row r="44899" ht="14.25" customHeight="1">
      <c r="A44899" s="5"/>
      <c r="B44899" s="5"/>
      <c r="C44899" s="5" t="str">
        <f>IFERROR(__xludf.DUMMYFUNCTION("""COMPUTED_VALUE"""),"")</f>
        <v/>
      </c>
      <c r="D44899" s="5">
        <v>0.0</v>
      </c>
    </row>
    <row r="44900" ht="14.25" customHeight="1">
      <c r="A44900" s="5"/>
      <c r="B44900" s="5"/>
      <c r="C44900" s="5" t="str">
        <f>IFERROR(__xludf.DUMMYFUNCTION("""COMPUTED_VALUE"""),"")</f>
        <v/>
      </c>
      <c r="D44900" s="5">
        <v>0.0</v>
      </c>
    </row>
    <row r="44901" ht="14.25" customHeight="1">
      <c r="A44901" s="5"/>
      <c r="B44901" s="5"/>
      <c r="C44901" s="5" t="str">
        <f>IFERROR(__xludf.DUMMYFUNCTION("""COMPUTED_VALUE"""),"")</f>
        <v/>
      </c>
      <c r="D44901" s="5">
        <v>0.0</v>
      </c>
    </row>
    <row r="44902" ht="14.25" customHeight="1">
      <c r="A44902" s="5"/>
      <c r="B44902" s="5"/>
      <c r="C44902" s="5" t="str">
        <f>IFERROR(__xludf.DUMMYFUNCTION("""COMPUTED_VALUE"""),"")</f>
        <v/>
      </c>
      <c r="D44902" s="5">
        <v>0.0</v>
      </c>
    </row>
    <row r="44903" ht="14.25" customHeight="1">
      <c r="A44903" s="5"/>
      <c r="B44903" s="5"/>
      <c r="C44903" s="5" t="str">
        <f>IFERROR(__xludf.DUMMYFUNCTION("""COMPUTED_VALUE"""),"")</f>
        <v/>
      </c>
      <c r="D44903" s="5">
        <v>0.0</v>
      </c>
    </row>
    <row r="44904" ht="14.25" customHeight="1">
      <c r="A44904" s="5"/>
      <c r="B44904" s="5"/>
      <c r="C44904" s="5" t="str">
        <f>IFERROR(__xludf.DUMMYFUNCTION("""COMPUTED_VALUE"""),"")</f>
        <v/>
      </c>
      <c r="D44904" s="5">
        <v>0.0</v>
      </c>
    </row>
    <row r="44905" ht="14.25" customHeight="1">
      <c r="A44905" s="5"/>
      <c r="B44905" s="5"/>
      <c r="C44905" s="5" t="str">
        <f>IFERROR(__xludf.DUMMYFUNCTION("""COMPUTED_VALUE"""),"")</f>
        <v/>
      </c>
      <c r="D44905" s="5">
        <v>0.0</v>
      </c>
    </row>
    <row r="44906" ht="14.25" customHeight="1">
      <c r="A44906" s="5"/>
      <c r="B44906" s="5"/>
      <c r="C44906" s="5" t="str">
        <f>IFERROR(__xludf.DUMMYFUNCTION("""COMPUTED_VALUE"""),"")</f>
        <v/>
      </c>
      <c r="D44906" s="5">
        <v>0.0</v>
      </c>
    </row>
    <row r="44907" ht="14.25" customHeight="1">
      <c r="A44907" s="5"/>
      <c r="B44907" s="5"/>
      <c r="C44907" s="5" t="str">
        <f>IFERROR(__xludf.DUMMYFUNCTION("""COMPUTED_VALUE"""),"")</f>
        <v/>
      </c>
      <c r="D44907" s="5">
        <v>0.0</v>
      </c>
    </row>
    <row r="44908" ht="14.25" customHeight="1">
      <c r="A44908" s="5"/>
      <c r="B44908" s="5"/>
      <c r="C44908" s="5" t="str">
        <f>IFERROR(__xludf.DUMMYFUNCTION("""COMPUTED_VALUE"""),"")</f>
        <v/>
      </c>
      <c r="D44908" s="5">
        <v>0.0</v>
      </c>
    </row>
    <row r="44909" ht="14.25" customHeight="1">
      <c r="A44909" s="5"/>
      <c r="B44909" s="5"/>
      <c r="C44909" s="5" t="str">
        <f>IFERROR(__xludf.DUMMYFUNCTION("""COMPUTED_VALUE"""),"")</f>
        <v/>
      </c>
      <c r="D44909" s="5">
        <v>0.0</v>
      </c>
    </row>
    <row r="44910" ht="14.25" customHeight="1">
      <c r="A44910" s="5"/>
      <c r="B44910" s="5"/>
      <c r="C44910" s="5" t="str">
        <f>IFERROR(__xludf.DUMMYFUNCTION("""COMPUTED_VALUE"""),"")</f>
        <v/>
      </c>
      <c r="D44910" s="5">
        <v>0.0</v>
      </c>
    </row>
    <row r="44911" ht="14.25" customHeight="1">
      <c r="A44911" s="5"/>
      <c r="B44911" s="5"/>
      <c r="C44911" s="5" t="str">
        <f>IFERROR(__xludf.DUMMYFUNCTION("""COMPUTED_VALUE"""),"")</f>
        <v/>
      </c>
      <c r="D44911" s="5">
        <v>0.0</v>
      </c>
    </row>
    <row r="44912" ht="14.25" customHeight="1">
      <c r="A44912" s="5"/>
      <c r="B44912" s="5"/>
      <c r="C44912" s="5" t="str">
        <f>IFERROR(__xludf.DUMMYFUNCTION("""COMPUTED_VALUE"""),"")</f>
        <v/>
      </c>
      <c r="D44912" s="5">
        <v>0.0</v>
      </c>
    </row>
    <row r="44913" ht="14.25" customHeight="1">
      <c r="A44913" s="5"/>
      <c r="B44913" s="5"/>
      <c r="C44913" s="5" t="str">
        <f>IFERROR(__xludf.DUMMYFUNCTION("""COMPUTED_VALUE"""),"")</f>
        <v/>
      </c>
      <c r="D44913" s="5">
        <v>0.0</v>
      </c>
    </row>
    <row r="44914" ht="14.25" customHeight="1">
      <c r="A44914" s="5"/>
      <c r="B44914" s="5"/>
      <c r="C44914" s="5" t="str">
        <f>IFERROR(__xludf.DUMMYFUNCTION("""COMPUTED_VALUE"""),"")</f>
        <v/>
      </c>
      <c r="D44914" s="5">
        <v>0.0</v>
      </c>
    </row>
    <row r="44915" ht="14.25" customHeight="1">
      <c r="A44915" s="5"/>
      <c r="B44915" s="5"/>
      <c r="C44915" s="5" t="str">
        <f>IFERROR(__xludf.DUMMYFUNCTION("""COMPUTED_VALUE"""),"")</f>
        <v/>
      </c>
      <c r="D44915" s="5">
        <v>0.0</v>
      </c>
    </row>
    <row r="44916" ht="14.25" customHeight="1">
      <c r="A44916" s="5"/>
      <c r="B44916" s="5"/>
      <c r="C44916" s="5" t="str">
        <f>IFERROR(__xludf.DUMMYFUNCTION("""COMPUTED_VALUE"""),"")</f>
        <v/>
      </c>
      <c r="D44916" s="5">
        <v>0.0</v>
      </c>
    </row>
    <row r="44917" ht="14.25" customHeight="1">
      <c r="A44917" s="5"/>
      <c r="B44917" s="5"/>
      <c r="C44917" s="5" t="str">
        <f>IFERROR(__xludf.DUMMYFUNCTION("""COMPUTED_VALUE"""),"")</f>
        <v/>
      </c>
      <c r="D44917" s="5">
        <v>0.0</v>
      </c>
    </row>
    <row r="44918" ht="14.25" customHeight="1">
      <c r="A44918" s="5"/>
      <c r="B44918" s="5"/>
      <c r="C44918" s="5" t="str">
        <f>IFERROR(__xludf.DUMMYFUNCTION("""COMPUTED_VALUE"""),"")</f>
        <v/>
      </c>
      <c r="D44918" s="5">
        <v>0.0</v>
      </c>
    </row>
    <row r="44919" ht="14.25" customHeight="1">
      <c r="A44919" s="5"/>
      <c r="B44919" s="5"/>
      <c r="C44919" s="5" t="str">
        <f>IFERROR(__xludf.DUMMYFUNCTION("""COMPUTED_VALUE"""),"")</f>
        <v/>
      </c>
      <c r="D44919" s="5">
        <v>0.0</v>
      </c>
    </row>
    <row r="44920" ht="14.25" customHeight="1">
      <c r="A44920" s="5"/>
      <c r="B44920" s="5"/>
      <c r="C44920" s="5" t="str">
        <f>IFERROR(__xludf.DUMMYFUNCTION("""COMPUTED_VALUE"""),"")</f>
        <v/>
      </c>
      <c r="D44920" s="5">
        <v>0.0</v>
      </c>
    </row>
    <row r="44921" ht="14.25" customHeight="1">
      <c r="A44921" s="5"/>
      <c r="B44921" s="5"/>
      <c r="C44921" s="5" t="str">
        <f>IFERROR(__xludf.DUMMYFUNCTION("""COMPUTED_VALUE"""),"")</f>
        <v/>
      </c>
      <c r="D44921" s="5">
        <v>0.0</v>
      </c>
    </row>
    <row r="44922" ht="14.25" customHeight="1">
      <c r="A44922" s="5"/>
      <c r="B44922" s="5"/>
      <c r="C44922" s="5" t="str">
        <f>IFERROR(__xludf.DUMMYFUNCTION("""COMPUTED_VALUE"""),"")</f>
        <v/>
      </c>
      <c r="D44922" s="5">
        <v>0.0</v>
      </c>
    </row>
    <row r="44923" ht="14.25" customHeight="1">
      <c r="A44923" s="5"/>
      <c r="B44923" s="5"/>
      <c r="C44923" s="5" t="str">
        <f>IFERROR(__xludf.DUMMYFUNCTION("""COMPUTED_VALUE"""),"")</f>
        <v/>
      </c>
      <c r="D44923" s="5">
        <v>0.0</v>
      </c>
    </row>
    <row r="44924" ht="14.25" customHeight="1">
      <c r="A44924" s="5"/>
      <c r="B44924" s="5"/>
      <c r="C44924" s="5" t="str">
        <f>IFERROR(__xludf.DUMMYFUNCTION("""COMPUTED_VALUE"""),"")</f>
        <v/>
      </c>
      <c r="D44924" s="5">
        <v>0.0</v>
      </c>
    </row>
    <row r="44925" ht="14.25" customHeight="1">
      <c r="A44925" s="5"/>
      <c r="B44925" s="5"/>
      <c r="C44925" s="5" t="str">
        <f>IFERROR(__xludf.DUMMYFUNCTION("""COMPUTED_VALUE"""),"")</f>
        <v/>
      </c>
      <c r="D44925" s="5">
        <v>0.0</v>
      </c>
    </row>
    <row r="44926" ht="14.25" customHeight="1">
      <c r="A44926" s="5"/>
      <c r="B44926" s="5"/>
      <c r="C44926" s="5" t="str">
        <f>IFERROR(__xludf.DUMMYFUNCTION("""COMPUTED_VALUE"""),"")</f>
        <v/>
      </c>
      <c r="D44926" s="5">
        <v>0.0</v>
      </c>
    </row>
    <row r="44927" ht="14.25" customHeight="1">
      <c r="A44927" s="5"/>
      <c r="B44927" s="5"/>
      <c r="C44927" s="5" t="str">
        <f>IFERROR(__xludf.DUMMYFUNCTION("""COMPUTED_VALUE"""),"")</f>
        <v/>
      </c>
      <c r="D44927" s="5">
        <v>0.0</v>
      </c>
    </row>
    <row r="44928" ht="14.25" customHeight="1">
      <c r="A44928" s="5"/>
      <c r="B44928" s="5"/>
      <c r="C44928" s="5" t="str">
        <f>IFERROR(__xludf.DUMMYFUNCTION("""COMPUTED_VALUE"""),"")</f>
        <v/>
      </c>
      <c r="D44928" s="5">
        <v>0.0</v>
      </c>
    </row>
    <row r="44929" ht="14.25" customHeight="1">
      <c r="A44929" s="5"/>
      <c r="B44929" s="5"/>
      <c r="C44929" s="5" t="str">
        <f>IFERROR(__xludf.DUMMYFUNCTION("""COMPUTED_VALUE"""),"")</f>
        <v/>
      </c>
      <c r="D44929" s="5">
        <v>0.0</v>
      </c>
    </row>
    <row r="44930" ht="14.25" customHeight="1">
      <c r="A44930" s="5"/>
      <c r="B44930" s="5"/>
      <c r="C44930" s="5" t="str">
        <f>IFERROR(__xludf.DUMMYFUNCTION("""COMPUTED_VALUE"""),"")</f>
        <v/>
      </c>
      <c r="D44930" s="5">
        <v>0.0</v>
      </c>
    </row>
    <row r="44931" ht="14.25" customHeight="1">
      <c r="A44931" s="5"/>
      <c r="B44931" s="5"/>
      <c r="C44931" s="5" t="str">
        <f>IFERROR(__xludf.DUMMYFUNCTION("""COMPUTED_VALUE"""),"")</f>
        <v/>
      </c>
      <c r="D44931" s="5">
        <v>0.0</v>
      </c>
    </row>
    <row r="44932" ht="14.25" customHeight="1">
      <c r="A44932" s="5"/>
      <c r="B44932" s="5"/>
      <c r="C44932" s="5" t="str">
        <f>IFERROR(__xludf.DUMMYFUNCTION("""COMPUTED_VALUE"""),"")</f>
        <v/>
      </c>
      <c r="D44932" s="5">
        <v>0.0</v>
      </c>
    </row>
    <row r="44933" ht="14.25" customHeight="1">
      <c r="A44933" s="5"/>
      <c r="B44933" s="5"/>
      <c r="C44933" s="5" t="str">
        <f>IFERROR(__xludf.DUMMYFUNCTION("""COMPUTED_VALUE"""),"")</f>
        <v/>
      </c>
      <c r="D44933" s="5">
        <v>0.0</v>
      </c>
    </row>
    <row r="44934" ht="14.25" customHeight="1">
      <c r="A44934" s="5"/>
      <c r="B44934" s="5"/>
      <c r="C44934" s="5" t="str">
        <f>IFERROR(__xludf.DUMMYFUNCTION("""COMPUTED_VALUE"""),"")</f>
        <v/>
      </c>
      <c r="D44934" s="5">
        <v>0.0</v>
      </c>
    </row>
    <row r="44935" ht="14.25" customHeight="1">
      <c r="A44935" s="5"/>
      <c r="B44935" s="5"/>
      <c r="C44935" s="5" t="str">
        <f>IFERROR(__xludf.DUMMYFUNCTION("""COMPUTED_VALUE"""),"")</f>
        <v/>
      </c>
      <c r="D44935" s="5">
        <v>0.0</v>
      </c>
    </row>
    <row r="44936" ht="14.25" customHeight="1">
      <c r="A44936" s="5"/>
      <c r="B44936" s="5"/>
      <c r="C44936" s="5" t="str">
        <f>IFERROR(__xludf.DUMMYFUNCTION("""COMPUTED_VALUE"""),"")</f>
        <v/>
      </c>
      <c r="D44936" s="5">
        <v>0.0</v>
      </c>
    </row>
    <row r="44937" ht="14.25" customHeight="1">
      <c r="A44937" s="5"/>
      <c r="B44937" s="5"/>
      <c r="C44937" s="5" t="str">
        <f>IFERROR(__xludf.DUMMYFUNCTION("""COMPUTED_VALUE"""),"")</f>
        <v/>
      </c>
      <c r="D44937" s="5">
        <v>0.0</v>
      </c>
    </row>
    <row r="44938" ht="14.25" customHeight="1">
      <c r="A44938" s="5"/>
      <c r="B44938" s="5"/>
      <c r="C44938" s="5" t="str">
        <f>IFERROR(__xludf.DUMMYFUNCTION("""COMPUTED_VALUE"""),"")</f>
        <v/>
      </c>
      <c r="D44938" s="5">
        <v>0.0</v>
      </c>
    </row>
    <row r="44939" ht="14.25" customHeight="1">
      <c r="A44939" s="5"/>
      <c r="B44939" s="5"/>
      <c r="C44939" s="5" t="str">
        <f>IFERROR(__xludf.DUMMYFUNCTION("""COMPUTED_VALUE"""),"")</f>
        <v/>
      </c>
      <c r="D44939" s="5">
        <v>0.0</v>
      </c>
    </row>
    <row r="44940" ht="14.25" customHeight="1">
      <c r="A44940" s="5"/>
      <c r="B44940" s="5"/>
      <c r="C44940" s="5" t="str">
        <f>IFERROR(__xludf.DUMMYFUNCTION("""COMPUTED_VALUE"""),"")</f>
        <v/>
      </c>
      <c r="D44940" s="5">
        <v>0.0</v>
      </c>
    </row>
    <row r="44941" ht="14.25" customHeight="1">
      <c r="A44941" s="5"/>
      <c r="B44941" s="5"/>
      <c r="C44941" s="5" t="str">
        <f>IFERROR(__xludf.DUMMYFUNCTION("""COMPUTED_VALUE"""),"")</f>
        <v/>
      </c>
      <c r="D44941" s="5">
        <v>0.0</v>
      </c>
    </row>
    <row r="44942" ht="14.25" customHeight="1">
      <c r="A44942" s="5"/>
      <c r="B44942" s="5"/>
      <c r="C44942" s="5" t="str">
        <f>IFERROR(__xludf.DUMMYFUNCTION("""COMPUTED_VALUE"""),"")</f>
        <v/>
      </c>
      <c r="D44942" s="5">
        <v>0.0</v>
      </c>
    </row>
    <row r="44943" ht="14.25" customHeight="1">
      <c r="A44943" s="5"/>
      <c r="B44943" s="5"/>
      <c r="C44943" s="5" t="str">
        <f>IFERROR(__xludf.DUMMYFUNCTION("""COMPUTED_VALUE"""),"")</f>
        <v/>
      </c>
      <c r="D44943" s="5">
        <v>0.0</v>
      </c>
    </row>
    <row r="44944" ht="14.25" customHeight="1">
      <c r="A44944" s="5"/>
      <c r="B44944" s="5"/>
      <c r="C44944" s="5" t="str">
        <f>IFERROR(__xludf.DUMMYFUNCTION("""COMPUTED_VALUE"""),"")</f>
        <v/>
      </c>
      <c r="D44944" s="5">
        <v>0.0</v>
      </c>
    </row>
    <row r="44945" ht="14.25" customHeight="1">
      <c r="A44945" s="5"/>
      <c r="B44945" s="5"/>
      <c r="C44945" s="5" t="str">
        <f>IFERROR(__xludf.DUMMYFUNCTION("""COMPUTED_VALUE"""),"")</f>
        <v/>
      </c>
      <c r="D44945" s="5">
        <v>0.0</v>
      </c>
    </row>
    <row r="44946" ht="14.25" customHeight="1">
      <c r="A44946" s="5"/>
      <c r="B44946" s="5"/>
      <c r="C44946" s="5" t="str">
        <f>IFERROR(__xludf.DUMMYFUNCTION("""COMPUTED_VALUE"""),"")</f>
        <v/>
      </c>
      <c r="D44946" s="5">
        <v>0.0</v>
      </c>
    </row>
    <row r="44947" ht="14.25" customHeight="1">
      <c r="A44947" s="5"/>
      <c r="B44947" s="5"/>
      <c r="C44947" s="5" t="str">
        <f>IFERROR(__xludf.DUMMYFUNCTION("""COMPUTED_VALUE"""),"")</f>
        <v/>
      </c>
      <c r="D44947" s="5">
        <v>0.0</v>
      </c>
    </row>
    <row r="44948" ht="14.25" customHeight="1">
      <c r="A44948" s="5"/>
      <c r="B44948" s="5"/>
      <c r="C44948" s="5" t="str">
        <f>IFERROR(__xludf.DUMMYFUNCTION("""COMPUTED_VALUE"""),"")</f>
        <v/>
      </c>
      <c r="D44948" s="5">
        <v>0.0</v>
      </c>
    </row>
    <row r="44949" ht="14.25" customHeight="1">
      <c r="A44949" s="5"/>
      <c r="B44949" s="5"/>
      <c r="C44949" s="5" t="str">
        <f>IFERROR(__xludf.DUMMYFUNCTION("""COMPUTED_VALUE"""),"")</f>
        <v/>
      </c>
      <c r="D44949" s="5">
        <v>0.0</v>
      </c>
    </row>
    <row r="44950" ht="14.25" customHeight="1">
      <c r="A44950" s="5"/>
      <c r="B44950" s="5"/>
      <c r="C44950" s="5" t="str">
        <f>IFERROR(__xludf.DUMMYFUNCTION("""COMPUTED_VALUE"""),"")</f>
        <v/>
      </c>
      <c r="D44950" s="5">
        <v>0.0</v>
      </c>
    </row>
    <row r="44951" ht="14.25" customHeight="1">
      <c r="A44951" s="5"/>
      <c r="B44951" s="5"/>
      <c r="C44951" s="5" t="str">
        <f>IFERROR(__xludf.DUMMYFUNCTION("""COMPUTED_VALUE"""),"")</f>
        <v/>
      </c>
      <c r="D44951" s="5">
        <v>0.0</v>
      </c>
    </row>
    <row r="44952" ht="14.25" customHeight="1">
      <c r="A44952" s="5"/>
      <c r="B44952" s="5"/>
      <c r="C44952" s="5" t="str">
        <f>IFERROR(__xludf.DUMMYFUNCTION("""COMPUTED_VALUE"""),"")</f>
        <v/>
      </c>
      <c r="D44952" s="5">
        <v>0.0</v>
      </c>
    </row>
    <row r="44953" ht="14.25" customHeight="1">
      <c r="A44953" s="5"/>
      <c r="B44953" s="5"/>
      <c r="C44953" s="5" t="str">
        <f>IFERROR(__xludf.DUMMYFUNCTION("""COMPUTED_VALUE"""),"")</f>
        <v/>
      </c>
      <c r="D44953" s="5">
        <v>0.0</v>
      </c>
    </row>
    <row r="44954" ht="14.25" customHeight="1">
      <c r="A44954" s="5"/>
      <c r="B44954" s="5"/>
      <c r="C44954" s="5" t="str">
        <f>IFERROR(__xludf.DUMMYFUNCTION("""COMPUTED_VALUE"""),"")</f>
        <v/>
      </c>
      <c r="D44954" s="5">
        <v>0.0</v>
      </c>
    </row>
    <row r="44955" ht="14.25" customHeight="1">
      <c r="A44955" s="5"/>
      <c r="B44955" s="5"/>
      <c r="C44955" s="5" t="str">
        <f>IFERROR(__xludf.DUMMYFUNCTION("""COMPUTED_VALUE"""),"")</f>
        <v/>
      </c>
      <c r="D44955" s="5">
        <v>0.0</v>
      </c>
    </row>
    <row r="44956" ht="14.25" customHeight="1">
      <c r="A44956" s="5"/>
      <c r="B44956" s="5"/>
      <c r="C44956" s="5" t="str">
        <f>IFERROR(__xludf.DUMMYFUNCTION("""COMPUTED_VALUE"""),"")</f>
        <v/>
      </c>
      <c r="D44956" s="5">
        <v>0.0</v>
      </c>
    </row>
    <row r="44957" ht="14.25" customHeight="1">
      <c r="A44957" s="5"/>
      <c r="B44957" s="5"/>
      <c r="C44957" s="5" t="str">
        <f>IFERROR(__xludf.DUMMYFUNCTION("""COMPUTED_VALUE"""),"")</f>
        <v/>
      </c>
      <c r="D44957" s="5">
        <v>0.0</v>
      </c>
    </row>
    <row r="44958" ht="14.25" customHeight="1">
      <c r="A44958" s="5"/>
      <c r="B44958" s="5"/>
      <c r="C44958" s="5" t="str">
        <f>IFERROR(__xludf.DUMMYFUNCTION("""COMPUTED_VALUE"""),"")</f>
        <v/>
      </c>
      <c r="D44958" s="5">
        <v>0.0</v>
      </c>
    </row>
    <row r="44959" ht="14.25" customHeight="1">
      <c r="A44959" s="5"/>
      <c r="B44959" s="5"/>
      <c r="C44959" s="5" t="str">
        <f>IFERROR(__xludf.DUMMYFUNCTION("""COMPUTED_VALUE"""),"")</f>
        <v/>
      </c>
      <c r="D44959" s="5">
        <v>0.0</v>
      </c>
    </row>
    <row r="44960" ht="14.25" customHeight="1">
      <c r="A44960" s="5"/>
      <c r="B44960" s="5"/>
      <c r="C44960" s="5" t="str">
        <f>IFERROR(__xludf.DUMMYFUNCTION("""COMPUTED_VALUE"""),"")</f>
        <v/>
      </c>
      <c r="D44960" s="5">
        <v>0.0</v>
      </c>
    </row>
    <row r="44961" ht="14.25" customHeight="1">
      <c r="A44961" s="5"/>
      <c r="B44961" s="5"/>
      <c r="C44961" s="5" t="str">
        <f>IFERROR(__xludf.DUMMYFUNCTION("""COMPUTED_VALUE"""),"")</f>
        <v/>
      </c>
      <c r="D44961" s="5">
        <v>0.0</v>
      </c>
    </row>
    <row r="44962" ht="14.25" customHeight="1">
      <c r="A44962" s="5"/>
      <c r="B44962" s="5"/>
      <c r="C44962" s="5" t="str">
        <f>IFERROR(__xludf.DUMMYFUNCTION("""COMPUTED_VALUE"""),"")</f>
        <v/>
      </c>
      <c r="D44962" s="5">
        <v>0.0</v>
      </c>
    </row>
    <row r="44963" ht="14.25" customHeight="1">
      <c r="A44963" s="5"/>
      <c r="B44963" s="5"/>
      <c r="C44963" s="5" t="str">
        <f>IFERROR(__xludf.DUMMYFUNCTION("""COMPUTED_VALUE"""),"")</f>
        <v/>
      </c>
      <c r="D44963" s="5">
        <v>0.0</v>
      </c>
    </row>
    <row r="44964" ht="14.25" customHeight="1">
      <c r="A44964" s="5"/>
      <c r="B44964" s="5"/>
      <c r="C44964" s="5" t="str">
        <f>IFERROR(__xludf.DUMMYFUNCTION("""COMPUTED_VALUE"""),"")</f>
        <v/>
      </c>
      <c r="D44964" s="5">
        <v>0.0</v>
      </c>
    </row>
    <row r="44965" ht="14.25" customHeight="1">
      <c r="A44965" s="5"/>
      <c r="B44965" s="5"/>
      <c r="C44965" s="5" t="str">
        <f>IFERROR(__xludf.DUMMYFUNCTION("""COMPUTED_VALUE"""),"")</f>
        <v/>
      </c>
      <c r="D44965" s="5">
        <v>0.0</v>
      </c>
    </row>
    <row r="44966" ht="14.25" customHeight="1">
      <c r="A44966" s="5"/>
      <c r="B44966" s="5"/>
      <c r="C44966" s="5" t="str">
        <f>IFERROR(__xludf.DUMMYFUNCTION("""COMPUTED_VALUE"""),"")</f>
        <v/>
      </c>
      <c r="D44966" s="5">
        <v>0.0</v>
      </c>
    </row>
    <row r="44967" ht="14.25" customHeight="1">
      <c r="A44967" s="5"/>
      <c r="B44967" s="5"/>
      <c r="C44967" s="5" t="str">
        <f>IFERROR(__xludf.DUMMYFUNCTION("""COMPUTED_VALUE"""),"")</f>
        <v/>
      </c>
      <c r="D44967" s="5">
        <v>0.0</v>
      </c>
    </row>
    <row r="44968" ht="14.25" customHeight="1">
      <c r="A44968" s="5"/>
      <c r="B44968" s="5"/>
      <c r="C44968" s="5" t="str">
        <f>IFERROR(__xludf.DUMMYFUNCTION("""COMPUTED_VALUE"""),"")</f>
        <v/>
      </c>
      <c r="D44968" s="5">
        <v>0.0</v>
      </c>
    </row>
    <row r="44969" ht="14.25" customHeight="1">
      <c r="A44969" s="5"/>
      <c r="B44969" s="5"/>
      <c r="C44969" s="5" t="str">
        <f>IFERROR(__xludf.DUMMYFUNCTION("""COMPUTED_VALUE"""),"")</f>
        <v/>
      </c>
      <c r="D44969" s="5">
        <v>0.0</v>
      </c>
    </row>
    <row r="44970" ht="14.25" customHeight="1">
      <c r="A44970" s="5"/>
      <c r="B44970" s="5"/>
      <c r="C44970" s="5" t="str">
        <f>IFERROR(__xludf.DUMMYFUNCTION("""COMPUTED_VALUE"""),"")</f>
        <v/>
      </c>
      <c r="D44970" s="5">
        <v>0.0</v>
      </c>
    </row>
    <row r="44971" ht="14.25" customHeight="1">
      <c r="A44971" s="5"/>
      <c r="B44971" s="5"/>
      <c r="C44971" s="5" t="str">
        <f>IFERROR(__xludf.DUMMYFUNCTION("""COMPUTED_VALUE"""),"")</f>
        <v/>
      </c>
      <c r="D44971" s="5">
        <v>0.0</v>
      </c>
    </row>
    <row r="44972" ht="14.25" customHeight="1">
      <c r="A44972" s="5"/>
      <c r="B44972" s="5"/>
      <c r="C44972" s="5" t="str">
        <f>IFERROR(__xludf.DUMMYFUNCTION("""COMPUTED_VALUE"""),"")</f>
        <v/>
      </c>
      <c r="D44972" s="5">
        <v>0.0</v>
      </c>
    </row>
    <row r="44973" ht="14.25" customHeight="1">
      <c r="A44973" s="5"/>
      <c r="B44973" s="5"/>
      <c r="C44973" s="5" t="str">
        <f>IFERROR(__xludf.DUMMYFUNCTION("""COMPUTED_VALUE"""),"")</f>
        <v/>
      </c>
      <c r="D44973" s="5">
        <v>0.0</v>
      </c>
    </row>
    <row r="44974" ht="14.25" customHeight="1">
      <c r="A44974" s="5"/>
      <c r="B44974" s="5"/>
      <c r="C44974" s="5" t="str">
        <f>IFERROR(__xludf.DUMMYFUNCTION("""COMPUTED_VALUE"""),"")</f>
        <v/>
      </c>
      <c r="D44974" s="5">
        <v>0.0</v>
      </c>
    </row>
    <row r="44975" ht="14.25" customHeight="1">
      <c r="A44975" s="5"/>
      <c r="B44975" s="5"/>
      <c r="C44975" s="5" t="str">
        <f>IFERROR(__xludf.DUMMYFUNCTION("""COMPUTED_VALUE"""),"")</f>
        <v/>
      </c>
      <c r="D44975" s="5">
        <v>0.0</v>
      </c>
    </row>
    <row r="44976" ht="14.25" customHeight="1">
      <c r="A44976" s="5"/>
      <c r="B44976" s="5"/>
      <c r="C44976" s="5" t="str">
        <f>IFERROR(__xludf.DUMMYFUNCTION("""COMPUTED_VALUE"""),"")</f>
        <v/>
      </c>
      <c r="D44976" s="5">
        <v>0.0</v>
      </c>
    </row>
    <row r="44977" ht="14.25" customHeight="1">
      <c r="A44977" s="5"/>
      <c r="B44977" s="5"/>
      <c r="C44977" s="5" t="str">
        <f>IFERROR(__xludf.DUMMYFUNCTION("""COMPUTED_VALUE"""),"")</f>
        <v/>
      </c>
      <c r="D44977" s="5">
        <v>0.0</v>
      </c>
    </row>
    <row r="44978" ht="14.25" customHeight="1">
      <c r="A44978" s="5"/>
      <c r="B44978" s="5"/>
      <c r="C44978" s="5" t="str">
        <f>IFERROR(__xludf.DUMMYFUNCTION("""COMPUTED_VALUE"""),"")</f>
        <v/>
      </c>
      <c r="D44978" s="5">
        <v>0.0</v>
      </c>
    </row>
    <row r="44979" ht="14.25" customHeight="1">
      <c r="A44979" s="5"/>
      <c r="B44979" s="5"/>
      <c r="C44979" s="5" t="str">
        <f>IFERROR(__xludf.DUMMYFUNCTION("""COMPUTED_VALUE"""),"")</f>
        <v/>
      </c>
      <c r="D44979" s="5">
        <v>0.0</v>
      </c>
    </row>
    <row r="44980" ht="14.25" customHeight="1">
      <c r="A44980" s="5"/>
      <c r="B44980" s="5"/>
      <c r="C44980" s="5" t="str">
        <f>IFERROR(__xludf.DUMMYFUNCTION("""COMPUTED_VALUE"""),"")</f>
        <v/>
      </c>
      <c r="D44980" s="5">
        <v>0.0</v>
      </c>
    </row>
    <row r="44981" ht="14.25" customHeight="1">
      <c r="A44981" s="5"/>
      <c r="B44981" s="5"/>
      <c r="C44981" s="5" t="str">
        <f>IFERROR(__xludf.DUMMYFUNCTION("""COMPUTED_VALUE"""),"")</f>
        <v/>
      </c>
      <c r="D44981" s="5">
        <v>0.0</v>
      </c>
    </row>
    <row r="44982" ht="14.25" customHeight="1">
      <c r="A44982" s="5"/>
      <c r="B44982" s="5"/>
      <c r="C44982" s="5" t="str">
        <f>IFERROR(__xludf.DUMMYFUNCTION("""COMPUTED_VALUE"""),"")</f>
        <v/>
      </c>
      <c r="D44982" s="5">
        <v>0.0</v>
      </c>
    </row>
    <row r="44983" ht="14.25" customHeight="1">
      <c r="A44983" s="5"/>
      <c r="B44983" s="5"/>
      <c r="C44983" s="5" t="str">
        <f>IFERROR(__xludf.DUMMYFUNCTION("""COMPUTED_VALUE"""),"")</f>
        <v/>
      </c>
      <c r="D44983" s="5">
        <v>0.0</v>
      </c>
    </row>
    <row r="44984" ht="14.25" customHeight="1">
      <c r="A44984" s="5"/>
      <c r="B44984" s="5"/>
      <c r="C44984" s="5" t="str">
        <f>IFERROR(__xludf.DUMMYFUNCTION("""COMPUTED_VALUE"""),"")</f>
        <v/>
      </c>
      <c r="D44984" s="5">
        <v>0.0</v>
      </c>
    </row>
    <row r="44985" ht="14.25" customHeight="1">
      <c r="A44985" s="5"/>
      <c r="B44985" s="5"/>
      <c r="C44985" s="5" t="str">
        <f>IFERROR(__xludf.DUMMYFUNCTION("""COMPUTED_VALUE"""),"")</f>
        <v/>
      </c>
      <c r="D44985" s="5">
        <v>0.0</v>
      </c>
    </row>
    <row r="44986" ht="14.25" customHeight="1">
      <c r="A44986" s="5"/>
      <c r="B44986" s="5"/>
      <c r="C44986" s="5" t="str">
        <f>IFERROR(__xludf.DUMMYFUNCTION("""COMPUTED_VALUE"""),"")</f>
        <v/>
      </c>
      <c r="D44986" s="5">
        <v>0.0</v>
      </c>
    </row>
    <row r="44987" ht="14.25" customHeight="1">
      <c r="A44987" s="5"/>
      <c r="B44987" s="5"/>
      <c r="C44987" s="5" t="str">
        <f>IFERROR(__xludf.DUMMYFUNCTION("""COMPUTED_VALUE"""),"")</f>
        <v/>
      </c>
      <c r="D44987" s="5">
        <v>0.0</v>
      </c>
    </row>
    <row r="44988" ht="14.25" customHeight="1">
      <c r="A44988" s="5"/>
      <c r="B44988" s="5"/>
      <c r="C44988" s="5" t="str">
        <f>IFERROR(__xludf.DUMMYFUNCTION("""COMPUTED_VALUE"""),"")</f>
        <v/>
      </c>
      <c r="D44988" s="5">
        <v>0.0</v>
      </c>
    </row>
    <row r="44989" ht="14.25" customHeight="1">
      <c r="A44989" s="5"/>
      <c r="B44989" s="5"/>
      <c r="C44989" s="5" t="str">
        <f>IFERROR(__xludf.DUMMYFUNCTION("""COMPUTED_VALUE"""),"")</f>
        <v/>
      </c>
      <c r="D44989" s="5">
        <v>0.0</v>
      </c>
    </row>
    <row r="44990" ht="14.25" customHeight="1">
      <c r="A44990" s="5"/>
      <c r="B44990" s="5"/>
      <c r="C44990" s="5" t="str">
        <f>IFERROR(__xludf.DUMMYFUNCTION("""COMPUTED_VALUE"""),"")</f>
        <v/>
      </c>
      <c r="D44990" s="5">
        <v>0.0</v>
      </c>
    </row>
    <row r="44991" ht="14.25" customHeight="1">
      <c r="A44991" s="5"/>
      <c r="B44991" s="5"/>
      <c r="C44991" s="5" t="str">
        <f>IFERROR(__xludf.DUMMYFUNCTION("""COMPUTED_VALUE"""),"")</f>
        <v/>
      </c>
      <c r="D44991" s="5">
        <v>0.0</v>
      </c>
    </row>
    <row r="44992" ht="14.25" customHeight="1">
      <c r="A44992" s="5"/>
      <c r="B44992" s="5"/>
      <c r="C44992" s="5" t="str">
        <f>IFERROR(__xludf.DUMMYFUNCTION("""COMPUTED_VALUE"""),"")</f>
        <v/>
      </c>
      <c r="D44992" s="5">
        <v>0.0</v>
      </c>
    </row>
    <row r="44993" ht="14.25" customHeight="1">
      <c r="A44993" s="5"/>
      <c r="B44993" s="5"/>
      <c r="C44993" s="5" t="str">
        <f>IFERROR(__xludf.DUMMYFUNCTION("""COMPUTED_VALUE"""),"")</f>
        <v/>
      </c>
      <c r="D44993" s="5">
        <v>0.0</v>
      </c>
    </row>
    <row r="44994" ht="14.25" customHeight="1">
      <c r="A44994" s="5"/>
      <c r="B44994" s="5"/>
      <c r="C44994" s="5" t="str">
        <f>IFERROR(__xludf.DUMMYFUNCTION("""COMPUTED_VALUE"""),"")</f>
        <v/>
      </c>
      <c r="D44994" s="5">
        <v>0.0</v>
      </c>
    </row>
    <row r="44995" ht="14.25" customHeight="1">
      <c r="A44995" s="5"/>
      <c r="B44995" s="5"/>
      <c r="C44995" s="5" t="str">
        <f>IFERROR(__xludf.DUMMYFUNCTION("""COMPUTED_VALUE"""),"")</f>
        <v/>
      </c>
      <c r="D44995" s="5">
        <v>0.0</v>
      </c>
    </row>
    <row r="44996" ht="14.25" customHeight="1">
      <c r="A44996" s="5"/>
      <c r="B44996" s="5"/>
      <c r="C44996" s="5" t="str">
        <f>IFERROR(__xludf.DUMMYFUNCTION("""COMPUTED_VALUE"""),"")</f>
        <v/>
      </c>
      <c r="D44996" s="5">
        <v>0.0</v>
      </c>
    </row>
    <row r="44997" ht="14.25" customHeight="1">
      <c r="A44997" s="5"/>
      <c r="B44997" s="5"/>
      <c r="C44997" s="5" t="str">
        <f>IFERROR(__xludf.DUMMYFUNCTION("""COMPUTED_VALUE"""),"")</f>
        <v/>
      </c>
      <c r="D44997" s="5">
        <v>0.0</v>
      </c>
    </row>
    <row r="44998" ht="14.25" customHeight="1">
      <c r="A44998" s="5"/>
      <c r="B44998" s="5"/>
      <c r="C44998" s="5" t="str">
        <f>IFERROR(__xludf.DUMMYFUNCTION("""COMPUTED_VALUE"""),"")</f>
        <v/>
      </c>
      <c r="D44998" s="5">
        <v>0.0</v>
      </c>
    </row>
    <row r="44999" ht="14.25" customHeight="1">
      <c r="A44999" s="5"/>
      <c r="B44999" s="5"/>
      <c r="C44999" s="5" t="str">
        <f>IFERROR(__xludf.DUMMYFUNCTION("""COMPUTED_VALUE"""),"")</f>
        <v/>
      </c>
      <c r="D44999" s="5">
        <v>0.0</v>
      </c>
    </row>
    <row r="45000" ht="14.25" customHeight="1">
      <c r="A45000" s="5"/>
      <c r="B45000" s="5"/>
      <c r="C45000" s="5" t="str">
        <f>IFERROR(__xludf.DUMMYFUNCTION("""COMPUTED_VALUE"""),"")</f>
        <v/>
      </c>
      <c r="D45000" s="5">
        <v>0.0</v>
      </c>
    </row>
    <row r="45001" ht="14.25" customHeight="1">
      <c r="A45001" s="5"/>
      <c r="B45001" s="5"/>
      <c r="C45001" s="5" t="str">
        <f>IFERROR(__xludf.DUMMYFUNCTION("""COMPUTED_VALUE"""),"")</f>
        <v/>
      </c>
      <c r="D45001" s="5">
        <v>0.0</v>
      </c>
    </row>
    <row r="45002" ht="14.25" customHeight="1">
      <c r="A45002" s="5"/>
      <c r="B45002" s="5"/>
      <c r="C45002" s="5" t="str">
        <f>IFERROR(__xludf.DUMMYFUNCTION("""COMPUTED_VALUE"""),"")</f>
        <v/>
      </c>
      <c r="D45002" s="5">
        <v>0.0</v>
      </c>
    </row>
    <row r="45003" ht="14.25" customHeight="1">
      <c r="A45003" s="5"/>
      <c r="B45003" s="5"/>
      <c r="C45003" s="5" t="str">
        <f>IFERROR(__xludf.DUMMYFUNCTION("""COMPUTED_VALUE"""),"")</f>
        <v/>
      </c>
      <c r="D45003" s="5">
        <v>0.0</v>
      </c>
    </row>
    <row r="45004" ht="14.25" customHeight="1">
      <c r="A45004" s="5"/>
      <c r="B45004" s="5"/>
      <c r="C45004" s="5" t="str">
        <f>IFERROR(__xludf.DUMMYFUNCTION("""COMPUTED_VALUE"""),"")</f>
        <v/>
      </c>
      <c r="D45004" s="5">
        <v>0.0</v>
      </c>
    </row>
    <row r="45005" ht="14.25" customHeight="1">
      <c r="A45005" s="5"/>
      <c r="B45005" s="5"/>
      <c r="C45005" s="5" t="str">
        <f>IFERROR(__xludf.DUMMYFUNCTION("""COMPUTED_VALUE"""),"")</f>
        <v/>
      </c>
      <c r="D45005" s="5">
        <v>0.0</v>
      </c>
    </row>
    <row r="45006" ht="14.25" customHeight="1">
      <c r="A45006" s="5"/>
      <c r="B45006" s="5"/>
      <c r="C45006" s="5" t="str">
        <f>IFERROR(__xludf.DUMMYFUNCTION("""COMPUTED_VALUE"""),"")</f>
        <v/>
      </c>
      <c r="D45006" s="5">
        <v>0.0</v>
      </c>
    </row>
    <row r="45007" ht="14.25" customHeight="1">
      <c r="A45007" s="5"/>
      <c r="B45007" s="5"/>
      <c r="C45007" s="5" t="str">
        <f>IFERROR(__xludf.DUMMYFUNCTION("""COMPUTED_VALUE"""),"")</f>
        <v/>
      </c>
      <c r="D45007" s="5">
        <v>0.0</v>
      </c>
    </row>
    <row r="45008" ht="14.25" customHeight="1">
      <c r="A45008" s="5"/>
      <c r="B45008" s="5"/>
      <c r="C45008" s="5" t="str">
        <f>IFERROR(__xludf.DUMMYFUNCTION("""COMPUTED_VALUE"""),"")</f>
        <v/>
      </c>
      <c r="D45008" s="5">
        <v>0.0</v>
      </c>
    </row>
    <row r="45009" ht="14.25" customHeight="1">
      <c r="A45009" s="5"/>
      <c r="B45009" s="5"/>
      <c r="C45009" s="5" t="str">
        <f>IFERROR(__xludf.DUMMYFUNCTION("""COMPUTED_VALUE"""),"")</f>
        <v/>
      </c>
      <c r="D45009" s="5">
        <v>0.0</v>
      </c>
    </row>
    <row r="45010" ht="14.25" customHeight="1">
      <c r="A45010" s="5"/>
      <c r="B45010" s="5"/>
      <c r="C45010" s="5" t="str">
        <f>IFERROR(__xludf.DUMMYFUNCTION("""COMPUTED_VALUE"""),"")</f>
        <v/>
      </c>
      <c r="D45010" s="5">
        <v>0.0</v>
      </c>
    </row>
    <row r="45011" ht="14.25" customHeight="1">
      <c r="A45011" s="5"/>
      <c r="B45011" s="5"/>
      <c r="C45011" s="5" t="str">
        <f>IFERROR(__xludf.DUMMYFUNCTION("""COMPUTED_VALUE"""),"")</f>
        <v/>
      </c>
      <c r="D45011" s="5">
        <v>0.0</v>
      </c>
    </row>
    <row r="45012" ht="14.25" customHeight="1">
      <c r="A45012" s="5"/>
      <c r="B45012" s="5"/>
      <c r="C45012" s="5" t="str">
        <f>IFERROR(__xludf.DUMMYFUNCTION("""COMPUTED_VALUE"""),"")</f>
        <v/>
      </c>
      <c r="D45012" s="5">
        <v>0.0</v>
      </c>
    </row>
    <row r="45013" ht="14.25" customHeight="1">
      <c r="A45013" s="5"/>
      <c r="B45013" s="5"/>
      <c r="C45013" s="5" t="str">
        <f>IFERROR(__xludf.DUMMYFUNCTION("""COMPUTED_VALUE"""),"")</f>
        <v/>
      </c>
      <c r="D45013" s="5">
        <v>0.0</v>
      </c>
    </row>
    <row r="45014" ht="14.25" customHeight="1">
      <c r="A45014" s="5"/>
      <c r="B45014" s="5"/>
      <c r="C45014" s="5" t="str">
        <f>IFERROR(__xludf.DUMMYFUNCTION("""COMPUTED_VALUE"""),"")</f>
        <v/>
      </c>
      <c r="D45014" s="5">
        <v>0.0</v>
      </c>
    </row>
    <row r="45015" ht="14.25" customHeight="1">
      <c r="A45015" s="5"/>
      <c r="B45015" s="5"/>
      <c r="C45015" s="5" t="str">
        <f>IFERROR(__xludf.DUMMYFUNCTION("""COMPUTED_VALUE"""),"")</f>
        <v/>
      </c>
      <c r="D45015" s="5">
        <v>0.0</v>
      </c>
    </row>
    <row r="45016" ht="14.25" customHeight="1">
      <c r="A45016" s="5"/>
      <c r="B45016" s="5"/>
      <c r="C45016" s="5" t="str">
        <f>IFERROR(__xludf.DUMMYFUNCTION("""COMPUTED_VALUE"""),"")</f>
        <v/>
      </c>
      <c r="D45016" s="5">
        <v>0.0</v>
      </c>
    </row>
    <row r="45017" ht="14.25" customHeight="1">
      <c r="A45017" s="5"/>
      <c r="B45017" s="5"/>
      <c r="C45017" s="5" t="str">
        <f>IFERROR(__xludf.DUMMYFUNCTION("""COMPUTED_VALUE"""),"")</f>
        <v/>
      </c>
      <c r="D45017" s="5">
        <v>0.0</v>
      </c>
    </row>
    <row r="45018" ht="14.25" customHeight="1">
      <c r="A45018" s="5"/>
      <c r="B45018" s="5"/>
      <c r="C45018" s="5" t="str">
        <f>IFERROR(__xludf.DUMMYFUNCTION("""COMPUTED_VALUE"""),"")</f>
        <v/>
      </c>
      <c r="D45018" s="5">
        <v>0.0</v>
      </c>
    </row>
    <row r="45019" ht="14.25" customHeight="1">
      <c r="A45019" s="5"/>
      <c r="B45019" s="5"/>
      <c r="C45019" s="5" t="str">
        <f>IFERROR(__xludf.DUMMYFUNCTION("""COMPUTED_VALUE"""),"")</f>
        <v/>
      </c>
      <c r="D45019" s="5">
        <v>0.0</v>
      </c>
    </row>
    <row r="45020" ht="14.25" customHeight="1">
      <c r="A45020" s="5"/>
      <c r="B45020" s="5"/>
      <c r="C45020" s="5" t="str">
        <f>IFERROR(__xludf.DUMMYFUNCTION("""COMPUTED_VALUE"""),"")</f>
        <v/>
      </c>
      <c r="D45020" s="5">
        <v>0.0</v>
      </c>
    </row>
    <row r="45021" ht="14.25" customHeight="1">
      <c r="A45021" s="5"/>
      <c r="B45021" s="5"/>
      <c r="C45021" s="5" t="str">
        <f>IFERROR(__xludf.DUMMYFUNCTION("""COMPUTED_VALUE"""),"")</f>
        <v/>
      </c>
      <c r="D45021" s="5">
        <v>0.0</v>
      </c>
    </row>
    <row r="45022" ht="14.25" customHeight="1">
      <c r="A45022" s="5"/>
      <c r="B45022" s="5"/>
      <c r="C45022" s="5" t="str">
        <f>IFERROR(__xludf.DUMMYFUNCTION("""COMPUTED_VALUE"""),"")</f>
        <v/>
      </c>
      <c r="D45022" s="5">
        <v>0.0</v>
      </c>
    </row>
    <row r="45023" ht="14.25" customHeight="1">
      <c r="A45023" s="5"/>
      <c r="B45023" s="5"/>
      <c r="C45023" s="5" t="str">
        <f>IFERROR(__xludf.DUMMYFUNCTION("""COMPUTED_VALUE"""),"")</f>
        <v/>
      </c>
      <c r="D45023" s="5">
        <v>0.0</v>
      </c>
    </row>
    <row r="45024" ht="14.25" customHeight="1">
      <c r="A45024" s="5"/>
      <c r="B45024" s="5"/>
      <c r="C45024" s="5" t="str">
        <f>IFERROR(__xludf.DUMMYFUNCTION("""COMPUTED_VALUE"""),"")</f>
        <v/>
      </c>
      <c r="D45024" s="5">
        <v>0.0</v>
      </c>
    </row>
    <row r="45025" ht="14.25" customHeight="1">
      <c r="A45025" s="5"/>
      <c r="B45025" s="5"/>
      <c r="C45025" s="5" t="str">
        <f>IFERROR(__xludf.DUMMYFUNCTION("""COMPUTED_VALUE"""),"")</f>
        <v/>
      </c>
      <c r="D45025" s="5">
        <v>0.0</v>
      </c>
    </row>
    <row r="45026" ht="14.25" customHeight="1">
      <c r="A45026" s="5"/>
      <c r="B45026" s="5"/>
      <c r="C45026" s="5" t="str">
        <f>IFERROR(__xludf.DUMMYFUNCTION("""COMPUTED_VALUE"""),"")</f>
        <v/>
      </c>
      <c r="D45026" s="5">
        <v>0.0</v>
      </c>
    </row>
    <row r="45027" ht="14.25" customHeight="1">
      <c r="A45027" s="5"/>
      <c r="B45027" s="5"/>
      <c r="C45027" s="5" t="str">
        <f>IFERROR(__xludf.DUMMYFUNCTION("""COMPUTED_VALUE"""),"")</f>
        <v/>
      </c>
      <c r="D45027" s="5">
        <v>0.0</v>
      </c>
    </row>
    <row r="45028" ht="14.25" customHeight="1">
      <c r="A45028" s="5"/>
      <c r="B45028" s="5"/>
      <c r="C45028" s="5" t="str">
        <f>IFERROR(__xludf.DUMMYFUNCTION("""COMPUTED_VALUE"""),"")</f>
        <v/>
      </c>
      <c r="D45028" s="5">
        <v>0.0</v>
      </c>
    </row>
    <row r="45029" ht="14.25" customHeight="1">
      <c r="A45029" s="5"/>
      <c r="B45029" s="5"/>
      <c r="C45029" s="5" t="str">
        <f>IFERROR(__xludf.DUMMYFUNCTION("""COMPUTED_VALUE"""),"")</f>
        <v/>
      </c>
      <c r="D45029" s="5">
        <v>0.0</v>
      </c>
    </row>
    <row r="45030" ht="14.25" customHeight="1">
      <c r="A45030" s="5"/>
      <c r="B45030" s="5"/>
      <c r="C45030" s="5" t="str">
        <f>IFERROR(__xludf.DUMMYFUNCTION("""COMPUTED_VALUE"""),"")</f>
        <v/>
      </c>
      <c r="D45030" s="5">
        <v>0.0</v>
      </c>
    </row>
    <row r="45031" ht="14.25" customHeight="1">
      <c r="A45031" s="5"/>
      <c r="B45031" s="5"/>
      <c r="C45031" s="5" t="str">
        <f>IFERROR(__xludf.DUMMYFUNCTION("""COMPUTED_VALUE"""),"")</f>
        <v/>
      </c>
      <c r="D45031" s="5">
        <v>0.0</v>
      </c>
    </row>
    <row r="45032" ht="14.25" customHeight="1">
      <c r="A45032" s="5"/>
      <c r="B45032" s="5"/>
      <c r="C45032" s="5" t="str">
        <f>IFERROR(__xludf.DUMMYFUNCTION("""COMPUTED_VALUE"""),"")</f>
        <v/>
      </c>
      <c r="D45032" s="5">
        <v>0.0</v>
      </c>
    </row>
    <row r="45033" ht="14.25" customHeight="1">
      <c r="A45033" s="5"/>
      <c r="B45033" s="5"/>
      <c r="C45033" s="5" t="str">
        <f>IFERROR(__xludf.DUMMYFUNCTION("""COMPUTED_VALUE"""),"")</f>
        <v/>
      </c>
      <c r="D45033" s="5">
        <v>0.0</v>
      </c>
    </row>
    <row r="45034" ht="14.25" customHeight="1">
      <c r="A45034" s="5"/>
      <c r="B45034" s="5"/>
      <c r="C45034" s="5" t="str">
        <f>IFERROR(__xludf.DUMMYFUNCTION("""COMPUTED_VALUE"""),"")</f>
        <v/>
      </c>
      <c r="D45034" s="5">
        <v>0.0</v>
      </c>
    </row>
    <row r="45035" ht="14.25" customHeight="1">
      <c r="A45035" s="5"/>
      <c r="B45035" s="5"/>
      <c r="C45035" s="5" t="str">
        <f>IFERROR(__xludf.DUMMYFUNCTION("""COMPUTED_VALUE"""),"")</f>
        <v/>
      </c>
      <c r="D45035" s="5">
        <v>0.0</v>
      </c>
    </row>
    <row r="45036" ht="14.25" customHeight="1">
      <c r="A45036" s="5"/>
      <c r="B45036" s="5"/>
      <c r="C45036" s="5" t="str">
        <f>IFERROR(__xludf.DUMMYFUNCTION("""COMPUTED_VALUE"""),"")</f>
        <v/>
      </c>
      <c r="D45036" s="5">
        <v>0.0</v>
      </c>
    </row>
    <row r="45037" ht="14.25" customHeight="1">
      <c r="A45037" s="5"/>
      <c r="B45037" s="5"/>
      <c r="C45037" s="5" t="str">
        <f>IFERROR(__xludf.DUMMYFUNCTION("""COMPUTED_VALUE"""),"")</f>
        <v/>
      </c>
      <c r="D45037" s="5">
        <v>0.0</v>
      </c>
    </row>
    <row r="45038" ht="14.25" customHeight="1">
      <c r="A45038" s="5"/>
      <c r="B45038" s="5"/>
      <c r="C45038" s="5" t="str">
        <f>IFERROR(__xludf.DUMMYFUNCTION("""COMPUTED_VALUE"""),"")</f>
        <v/>
      </c>
      <c r="D45038" s="5">
        <v>0.0</v>
      </c>
    </row>
    <row r="45039" ht="14.25" customHeight="1">
      <c r="A45039" s="5"/>
      <c r="B45039" s="5"/>
      <c r="C45039" s="5" t="str">
        <f>IFERROR(__xludf.DUMMYFUNCTION("""COMPUTED_VALUE"""),"")</f>
        <v/>
      </c>
      <c r="D45039" s="5">
        <v>0.0</v>
      </c>
    </row>
    <row r="45040" ht="14.25" customHeight="1">
      <c r="A45040" s="5"/>
      <c r="B45040" s="5"/>
      <c r="C45040" s="5" t="str">
        <f>IFERROR(__xludf.DUMMYFUNCTION("""COMPUTED_VALUE"""),"")</f>
        <v/>
      </c>
      <c r="D45040" s="5">
        <v>0.0</v>
      </c>
    </row>
    <row r="45041" ht="14.25" customHeight="1">
      <c r="A45041" s="5"/>
      <c r="B45041" s="5"/>
      <c r="C45041" s="5" t="str">
        <f>IFERROR(__xludf.DUMMYFUNCTION("""COMPUTED_VALUE"""),"")</f>
        <v/>
      </c>
      <c r="D45041" s="5">
        <v>0.0</v>
      </c>
    </row>
    <row r="45042" ht="14.25" customHeight="1">
      <c r="A45042" s="5"/>
      <c r="B45042" s="5"/>
      <c r="C45042" s="5" t="str">
        <f>IFERROR(__xludf.DUMMYFUNCTION("""COMPUTED_VALUE"""),"")</f>
        <v/>
      </c>
      <c r="D45042" s="5">
        <v>0.0</v>
      </c>
    </row>
    <row r="45043" ht="14.25" customHeight="1">
      <c r="A45043" s="5"/>
      <c r="B45043" s="5"/>
      <c r="C45043" s="5" t="str">
        <f>IFERROR(__xludf.DUMMYFUNCTION("""COMPUTED_VALUE"""),"")</f>
        <v/>
      </c>
      <c r="D45043" s="5">
        <v>0.0</v>
      </c>
    </row>
    <row r="45044" ht="14.25" customHeight="1">
      <c r="A45044" s="5"/>
      <c r="B45044" s="5"/>
      <c r="C45044" s="5" t="str">
        <f>IFERROR(__xludf.DUMMYFUNCTION("""COMPUTED_VALUE"""),"")</f>
        <v/>
      </c>
      <c r="D45044" s="5">
        <v>0.0</v>
      </c>
    </row>
    <row r="45045" ht="14.25" customHeight="1">
      <c r="A45045" s="5"/>
      <c r="B45045" s="5"/>
      <c r="C45045" s="5" t="str">
        <f>IFERROR(__xludf.DUMMYFUNCTION("""COMPUTED_VALUE"""),"")</f>
        <v/>
      </c>
      <c r="D45045" s="5">
        <v>0.0</v>
      </c>
    </row>
    <row r="45046" ht="14.25" customHeight="1">
      <c r="A45046" s="5"/>
      <c r="B45046" s="5"/>
      <c r="C45046" s="5" t="str">
        <f>IFERROR(__xludf.DUMMYFUNCTION("""COMPUTED_VALUE"""),"")</f>
        <v/>
      </c>
      <c r="D45046" s="5">
        <v>0.0</v>
      </c>
    </row>
    <row r="45047" ht="14.25" customHeight="1">
      <c r="A45047" s="5"/>
      <c r="B45047" s="5"/>
      <c r="C45047" s="5" t="str">
        <f>IFERROR(__xludf.DUMMYFUNCTION("""COMPUTED_VALUE"""),"")</f>
        <v/>
      </c>
      <c r="D45047" s="5">
        <v>0.0</v>
      </c>
    </row>
    <row r="45048" ht="14.25" customHeight="1">
      <c r="A45048" s="5"/>
      <c r="B45048" s="5"/>
      <c r="C45048" s="5" t="str">
        <f>IFERROR(__xludf.DUMMYFUNCTION("""COMPUTED_VALUE"""),"")</f>
        <v/>
      </c>
      <c r="D45048" s="5">
        <v>0.0</v>
      </c>
    </row>
    <row r="45049" ht="14.25" customHeight="1">
      <c r="A45049" s="5"/>
      <c r="B45049" s="5"/>
      <c r="C45049" s="5" t="str">
        <f>IFERROR(__xludf.DUMMYFUNCTION("""COMPUTED_VALUE"""),"")</f>
        <v/>
      </c>
      <c r="D45049" s="5">
        <v>0.0</v>
      </c>
    </row>
    <row r="45050" ht="14.25" customHeight="1">
      <c r="A45050" s="5"/>
      <c r="B45050" s="5"/>
      <c r="C45050" s="5" t="str">
        <f>IFERROR(__xludf.DUMMYFUNCTION("""COMPUTED_VALUE"""),"")</f>
        <v/>
      </c>
      <c r="D45050" s="5">
        <v>0.0</v>
      </c>
    </row>
    <row r="45051" ht="14.25" customHeight="1">
      <c r="A45051" s="5"/>
      <c r="B45051" s="5"/>
      <c r="C45051" s="5" t="str">
        <f>IFERROR(__xludf.DUMMYFUNCTION("""COMPUTED_VALUE"""),"")</f>
        <v/>
      </c>
      <c r="D45051" s="5">
        <v>0.0</v>
      </c>
    </row>
    <row r="45052" ht="14.25" customHeight="1">
      <c r="A45052" s="5"/>
      <c r="B45052" s="5"/>
      <c r="C45052" s="5" t="str">
        <f>IFERROR(__xludf.DUMMYFUNCTION("""COMPUTED_VALUE"""),"")</f>
        <v/>
      </c>
      <c r="D45052" s="5">
        <v>0.0</v>
      </c>
    </row>
    <row r="45053" ht="14.25" customHeight="1">
      <c r="A45053" s="5"/>
      <c r="B45053" s="5"/>
      <c r="C45053" s="5" t="str">
        <f>IFERROR(__xludf.DUMMYFUNCTION("""COMPUTED_VALUE"""),"")</f>
        <v/>
      </c>
      <c r="D45053" s="5">
        <v>0.0</v>
      </c>
    </row>
    <row r="45054" ht="14.25" customHeight="1">
      <c r="A45054" s="5"/>
      <c r="B45054" s="5"/>
      <c r="C45054" s="5" t="str">
        <f>IFERROR(__xludf.DUMMYFUNCTION("""COMPUTED_VALUE"""),"")</f>
        <v/>
      </c>
      <c r="D45054" s="5">
        <v>0.0</v>
      </c>
    </row>
    <row r="45055" ht="14.25" customHeight="1">
      <c r="A45055" s="5"/>
      <c r="B45055" s="5"/>
      <c r="C45055" s="5" t="str">
        <f>IFERROR(__xludf.DUMMYFUNCTION("""COMPUTED_VALUE"""),"")</f>
        <v/>
      </c>
      <c r="D45055" s="5">
        <v>0.0</v>
      </c>
    </row>
    <row r="45056" ht="14.25" customHeight="1">
      <c r="A45056" s="5"/>
      <c r="B45056" s="5"/>
      <c r="C45056" s="5" t="str">
        <f>IFERROR(__xludf.DUMMYFUNCTION("""COMPUTED_VALUE"""),"")</f>
        <v/>
      </c>
      <c r="D45056" s="5">
        <v>0.0</v>
      </c>
    </row>
    <row r="45057" ht="14.25" customHeight="1">
      <c r="A45057" s="5"/>
      <c r="B45057" s="5"/>
      <c r="C45057" s="5" t="str">
        <f>IFERROR(__xludf.DUMMYFUNCTION("""COMPUTED_VALUE"""),"")</f>
        <v/>
      </c>
      <c r="D45057" s="5">
        <v>0.0</v>
      </c>
    </row>
    <row r="45058" ht="14.25" customHeight="1">
      <c r="A45058" s="5"/>
      <c r="B45058" s="5"/>
      <c r="C45058" s="5" t="str">
        <f>IFERROR(__xludf.DUMMYFUNCTION("""COMPUTED_VALUE"""),"")</f>
        <v/>
      </c>
      <c r="D45058" s="5">
        <v>0.0</v>
      </c>
    </row>
    <row r="45059" ht="14.25" customHeight="1">
      <c r="A45059" s="5"/>
      <c r="B45059" s="5"/>
      <c r="C45059" s="5" t="str">
        <f>IFERROR(__xludf.DUMMYFUNCTION("""COMPUTED_VALUE"""),"")</f>
        <v/>
      </c>
      <c r="D45059" s="5">
        <v>0.0</v>
      </c>
    </row>
    <row r="45060" ht="14.25" customHeight="1">
      <c r="A45060" s="5"/>
      <c r="B45060" s="5"/>
      <c r="C45060" s="5" t="str">
        <f>IFERROR(__xludf.DUMMYFUNCTION("""COMPUTED_VALUE"""),"")</f>
        <v/>
      </c>
      <c r="D45060" s="5">
        <v>0.0</v>
      </c>
    </row>
    <row r="45061" ht="14.25" customHeight="1">
      <c r="A45061" s="5"/>
      <c r="B45061" s="5"/>
      <c r="C45061" s="5" t="str">
        <f>IFERROR(__xludf.DUMMYFUNCTION("""COMPUTED_VALUE"""),"")</f>
        <v/>
      </c>
      <c r="D45061" s="5">
        <v>0.0</v>
      </c>
    </row>
    <row r="45062" ht="14.25" customHeight="1">
      <c r="A45062" s="5"/>
      <c r="B45062" s="5"/>
      <c r="C45062" s="5" t="str">
        <f>IFERROR(__xludf.DUMMYFUNCTION("""COMPUTED_VALUE"""),"")</f>
        <v/>
      </c>
      <c r="D45062" s="5">
        <v>0.0</v>
      </c>
    </row>
    <row r="45063" ht="14.25" customHeight="1">
      <c r="A45063" s="5"/>
      <c r="B45063" s="5"/>
      <c r="C45063" s="5" t="str">
        <f>IFERROR(__xludf.DUMMYFUNCTION("""COMPUTED_VALUE"""),"")</f>
        <v/>
      </c>
      <c r="D45063" s="5">
        <v>0.0</v>
      </c>
    </row>
    <row r="45064" ht="14.25" customHeight="1">
      <c r="A45064" s="5"/>
      <c r="B45064" s="5"/>
      <c r="C45064" s="5" t="str">
        <f>IFERROR(__xludf.DUMMYFUNCTION("""COMPUTED_VALUE"""),"")</f>
        <v/>
      </c>
      <c r="D45064" s="5">
        <v>0.0</v>
      </c>
    </row>
    <row r="45065" ht="14.25" customHeight="1">
      <c r="A45065" s="5"/>
      <c r="B45065" s="5"/>
      <c r="C45065" s="5" t="str">
        <f>IFERROR(__xludf.DUMMYFUNCTION("""COMPUTED_VALUE"""),"")</f>
        <v/>
      </c>
      <c r="D45065" s="5">
        <v>0.0</v>
      </c>
    </row>
    <row r="45066" ht="14.25" customHeight="1">
      <c r="A45066" s="5"/>
      <c r="B45066" s="5"/>
      <c r="C45066" s="5" t="str">
        <f>IFERROR(__xludf.DUMMYFUNCTION("""COMPUTED_VALUE"""),"")</f>
        <v/>
      </c>
      <c r="D45066" s="5">
        <v>0.0</v>
      </c>
    </row>
    <row r="45067" ht="14.25" customHeight="1">
      <c r="A45067" s="5"/>
      <c r="B45067" s="5"/>
      <c r="C45067" s="5" t="str">
        <f>IFERROR(__xludf.DUMMYFUNCTION("""COMPUTED_VALUE"""),"")</f>
        <v/>
      </c>
      <c r="D45067" s="5">
        <v>0.0</v>
      </c>
    </row>
    <row r="45068" ht="14.25" customHeight="1">
      <c r="A45068" s="5"/>
      <c r="B45068" s="5"/>
      <c r="C45068" s="5" t="str">
        <f>IFERROR(__xludf.DUMMYFUNCTION("""COMPUTED_VALUE"""),"")</f>
        <v/>
      </c>
      <c r="D45068" s="5">
        <v>0.0</v>
      </c>
    </row>
    <row r="45069" ht="14.25" customHeight="1">
      <c r="A45069" s="5"/>
      <c r="B45069" s="5"/>
      <c r="C45069" s="5" t="str">
        <f>IFERROR(__xludf.DUMMYFUNCTION("""COMPUTED_VALUE"""),"")</f>
        <v/>
      </c>
      <c r="D45069" s="5">
        <v>0.0</v>
      </c>
    </row>
    <row r="45070" ht="14.25" customHeight="1">
      <c r="A45070" s="5"/>
      <c r="B45070" s="5"/>
      <c r="C45070" s="5" t="str">
        <f>IFERROR(__xludf.DUMMYFUNCTION("""COMPUTED_VALUE"""),"")</f>
        <v/>
      </c>
      <c r="D45070" s="5">
        <v>0.0</v>
      </c>
    </row>
    <row r="45071" ht="14.25" customHeight="1">
      <c r="A45071" s="5"/>
      <c r="B45071" s="5"/>
      <c r="C45071" s="5" t="str">
        <f>IFERROR(__xludf.DUMMYFUNCTION("""COMPUTED_VALUE"""),"")</f>
        <v/>
      </c>
      <c r="D45071" s="5">
        <v>0.0</v>
      </c>
    </row>
    <row r="45072" ht="14.25" customHeight="1">
      <c r="A45072" s="5"/>
      <c r="B45072" s="5"/>
      <c r="C45072" s="5" t="str">
        <f>IFERROR(__xludf.DUMMYFUNCTION("""COMPUTED_VALUE"""),"")</f>
        <v/>
      </c>
      <c r="D45072" s="5">
        <v>0.0</v>
      </c>
    </row>
    <row r="45073" ht="14.25" customHeight="1">
      <c r="A45073" s="5"/>
      <c r="B45073" s="5"/>
      <c r="C45073" s="5" t="str">
        <f>IFERROR(__xludf.DUMMYFUNCTION("""COMPUTED_VALUE"""),"")</f>
        <v/>
      </c>
      <c r="D45073" s="5">
        <v>0.0</v>
      </c>
    </row>
    <row r="45074" ht="14.25" customHeight="1">
      <c r="A45074" s="5"/>
      <c r="B45074" s="5"/>
      <c r="C45074" s="5" t="str">
        <f>IFERROR(__xludf.DUMMYFUNCTION("""COMPUTED_VALUE"""),"")</f>
        <v/>
      </c>
      <c r="D45074" s="5">
        <v>0.0</v>
      </c>
    </row>
    <row r="45075" ht="14.25" customHeight="1">
      <c r="A45075" s="5"/>
      <c r="B45075" s="5"/>
      <c r="C45075" s="5" t="str">
        <f>IFERROR(__xludf.DUMMYFUNCTION("""COMPUTED_VALUE"""),"")</f>
        <v/>
      </c>
      <c r="D45075" s="5">
        <v>0.0</v>
      </c>
    </row>
    <row r="45076" ht="14.25" customHeight="1">
      <c r="A45076" s="5"/>
      <c r="B45076" s="5"/>
      <c r="C45076" s="5" t="str">
        <f>IFERROR(__xludf.DUMMYFUNCTION("""COMPUTED_VALUE"""),"")</f>
        <v/>
      </c>
      <c r="D45076" s="5">
        <v>0.0</v>
      </c>
    </row>
    <row r="45077" ht="14.25" customHeight="1">
      <c r="A45077" s="5"/>
      <c r="B45077" s="5"/>
      <c r="C45077" s="5" t="str">
        <f>IFERROR(__xludf.DUMMYFUNCTION("""COMPUTED_VALUE"""),"")</f>
        <v/>
      </c>
      <c r="D45077" s="5">
        <v>0.0</v>
      </c>
    </row>
    <row r="45078" ht="14.25" customHeight="1">
      <c r="A45078" s="5"/>
      <c r="B45078" s="5"/>
      <c r="C45078" s="5" t="str">
        <f>IFERROR(__xludf.DUMMYFUNCTION("""COMPUTED_VALUE"""),"")</f>
        <v/>
      </c>
      <c r="D45078" s="5">
        <v>0.0</v>
      </c>
    </row>
    <row r="45079" ht="14.25" customHeight="1">
      <c r="A45079" s="5"/>
      <c r="B45079" s="5"/>
      <c r="C45079" s="5" t="str">
        <f>IFERROR(__xludf.DUMMYFUNCTION("""COMPUTED_VALUE"""),"")</f>
        <v/>
      </c>
      <c r="D45079" s="5">
        <v>0.0</v>
      </c>
    </row>
    <row r="45080" ht="14.25" customHeight="1">
      <c r="A45080" s="5"/>
      <c r="B45080" s="5"/>
      <c r="C45080" s="5" t="str">
        <f>IFERROR(__xludf.DUMMYFUNCTION("""COMPUTED_VALUE"""),"")</f>
        <v/>
      </c>
      <c r="D45080" s="5">
        <v>0.0</v>
      </c>
    </row>
    <row r="45081" ht="14.25" customHeight="1">
      <c r="A45081" s="5"/>
      <c r="B45081" s="5"/>
      <c r="C45081" s="5" t="str">
        <f>IFERROR(__xludf.DUMMYFUNCTION("""COMPUTED_VALUE"""),"")</f>
        <v/>
      </c>
      <c r="D45081" s="5">
        <v>0.0</v>
      </c>
    </row>
    <row r="45082" ht="14.25" customHeight="1">
      <c r="A45082" s="5"/>
      <c r="B45082" s="5"/>
      <c r="C45082" s="5" t="str">
        <f>IFERROR(__xludf.DUMMYFUNCTION("""COMPUTED_VALUE"""),"")</f>
        <v/>
      </c>
      <c r="D45082" s="5">
        <v>0.0</v>
      </c>
    </row>
    <row r="45083" ht="14.25" customHeight="1">
      <c r="A45083" s="5"/>
      <c r="B45083" s="5"/>
      <c r="C45083" s="5" t="str">
        <f>IFERROR(__xludf.DUMMYFUNCTION("""COMPUTED_VALUE"""),"")</f>
        <v/>
      </c>
      <c r="D45083" s="5">
        <v>0.0</v>
      </c>
    </row>
    <row r="45084" ht="14.25" customHeight="1">
      <c r="A45084" s="5"/>
      <c r="B45084" s="5"/>
      <c r="C45084" s="5" t="str">
        <f>IFERROR(__xludf.DUMMYFUNCTION("""COMPUTED_VALUE"""),"")</f>
        <v/>
      </c>
      <c r="D45084" s="5">
        <v>0.0</v>
      </c>
    </row>
    <row r="45085" ht="14.25" customHeight="1">
      <c r="A45085" s="5"/>
      <c r="B45085" s="5"/>
      <c r="C45085" s="5" t="str">
        <f>IFERROR(__xludf.DUMMYFUNCTION("""COMPUTED_VALUE"""),"")</f>
        <v/>
      </c>
      <c r="D45085" s="5">
        <v>0.0</v>
      </c>
    </row>
    <row r="45086" ht="14.25" customHeight="1">
      <c r="A45086" s="5"/>
      <c r="B45086" s="5"/>
      <c r="C45086" s="5" t="str">
        <f>IFERROR(__xludf.DUMMYFUNCTION("""COMPUTED_VALUE"""),"")</f>
        <v/>
      </c>
      <c r="D45086" s="5">
        <v>0.0</v>
      </c>
    </row>
    <row r="45087" ht="14.25" customHeight="1">
      <c r="A45087" s="5"/>
      <c r="B45087" s="5"/>
      <c r="C45087" s="5" t="str">
        <f>IFERROR(__xludf.DUMMYFUNCTION("""COMPUTED_VALUE"""),"")</f>
        <v/>
      </c>
      <c r="D45087" s="5">
        <v>0.0</v>
      </c>
    </row>
    <row r="45088" ht="14.25" customHeight="1">
      <c r="A45088" s="5"/>
      <c r="B45088" s="5"/>
      <c r="C45088" s="5" t="str">
        <f>IFERROR(__xludf.DUMMYFUNCTION("""COMPUTED_VALUE"""),"")</f>
        <v/>
      </c>
      <c r="D45088" s="5">
        <v>0.0</v>
      </c>
    </row>
    <row r="45089" ht="14.25" customHeight="1">
      <c r="A45089" s="5"/>
      <c r="B45089" s="5"/>
      <c r="C45089" s="5" t="str">
        <f>IFERROR(__xludf.DUMMYFUNCTION("""COMPUTED_VALUE"""),"")</f>
        <v/>
      </c>
      <c r="D45089" s="5">
        <v>0.0</v>
      </c>
    </row>
    <row r="45090" ht="14.25" customHeight="1">
      <c r="A45090" s="5"/>
      <c r="B45090" s="5"/>
      <c r="C45090" s="5" t="str">
        <f>IFERROR(__xludf.DUMMYFUNCTION("""COMPUTED_VALUE"""),"")</f>
        <v/>
      </c>
      <c r="D45090" s="5">
        <v>0.0</v>
      </c>
    </row>
    <row r="45091" ht="14.25" customHeight="1">
      <c r="A45091" s="5"/>
      <c r="B45091" s="5"/>
      <c r="C45091" s="5" t="str">
        <f>IFERROR(__xludf.DUMMYFUNCTION("""COMPUTED_VALUE"""),"")</f>
        <v/>
      </c>
      <c r="D45091" s="5">
        <v>0.0</v>
      </c>
    </row>
    <row r="45092" ht="14.25" customHeight="1">
      <c r="A45092" s="5"/>
      <c r="B45092" s="5"/>
      <c r="C45092" s="5" t="str">
        <f>IFERROR(__xludf.DUMMYFUNCTION("""COMPUTED_VALUE"""),"")</f>
        <v/>
      </c>
      <c r="D45092" s="5">
        <v>0.0</v>
      </c>
    </row>
    <row r="45093" ht="14.25" customHeight="1">
      <c r="A45093" s="5"/>
      <c r="B45093" s="5"/>
      <c r="C45093" s="5" t="str">
        <f>IFERROR(__xludf.DUMMYFUNCTION("""COMPUTED_VALUE"""),"")</f>
        <v/>
      </c>
      <c r="D45093" s="5">
        <v>0.0</v>
      </c>
    </row>
    <row r="45094" ht="14.25" customHeight="1">
      <c r="A45094" s="5"/>
      <c r="B45094" s="5"/>
      <c r="C45094" s="5" t="str">
        <f>IFERROR(__xludf.DUMMYFUNCTION("""COMPUTED_VALUE"""),"")</f>
        <v/>
      </c>
      <c r="D45094" s="5">
        <v>0.0</v>
      </c>
    </row>
    <row r="45095" ht="14.25" customHeight="1">
      <c r="A45095" s="5"/>
      <c r="B45095" s="5"/>
      <c r="C45095" s="5" t="str">
        <f>IFERROR(__xludf.DUMMYFUNCTION("""COMPUTED_VALUE"""),"")</f>
        <v/>
      </c>
      <c r="D45095" s="5">
        <v>0.0</v>
      </c>
    </row>
    <row r="45096" ht="14.25" customHeight="1">
      <c r="A45096" s="5"/>
      <c r="B45096" s="5"/>
      <c r="C45096" s="5" t="str">
        <f>IFERROR(__xludf.DUMMYFUNCTION("""COMPUTED_VALUE"""),"")</f>
        <v/>
      </c>
      <c r="D45096" s="5">
        <v>0.0</v>
      </c>
    </row>
    <row r="45097" ht="14.25" customHeight="1">
      <c r="A45097" s="5"/>
      <c r="B45097" s="5"/>
      <c r="C45097" s="5" t="str">
        <f>IFERROR(__xludf.DUMMYFUNCTION("""COMPUTED_VALUE"""),"")</f>
        <v/>
      </c>
      <c r="D45097" s="5">
        <v>0.0</v>
      </c>
    </row>
    <row r="45098" ht="14.25" customHeight="1">
      <c r="A45098" s="5"/>
      <c r="B45098" s="5"/>
      <c r="C45098" s="5" t="str">
        <f>IFERROR(__xludf.DUMMYFUNCTION("""COMPUTED_VALUE"""),"")</f>
        <v/>
      </c>
      <c r="D45098" s="5">
        <v>0.0</v>
      </c>
    </row>
    <row r="45099" ht="14.25" customHeight="1">
      <c r="A45099" s="5"/>
      <c r="B45099" s="5"/>
      <c r="C45099" s="5" t="str">
        <f>IFERROR(__xludf.DUMMYFUNCTION("""COMPUTED_VALUE"""),"")</f>
        <v/>
      </c>
      <c r="D45099" s="5">
        <v>0.0</v>
      </c>
    </row>
    <row r="45100" ht="14.25" customHeight="1">
      <c r="A45100" s="5"/>
      <c r="B45100" s="5"/>
      <c r="C45100" s="5" t="str">
        <f>IFERROR(__xludf.DUMMYFUNCTION("""COMPUTED_VALUE"""),"")</f>
        <v/>
      </c>
      <c r="D45100" s="5">
        <v>0.0</v>
      </c>
    </row>
    <row r="45101" ht="14.25" customHeight="1">
      <c r="A45101" s="5"/>
      <c r="B45101" s="5"/>
      <c r="C45101" s="5" t="str">
        <f>IFERROR(__xludf.DUMMYFUNCTION("""COMPUTED_VALUE"""),"")</f>
        <v/>
      </c>
      <c r="D45101" s="5">
        <v>0.0</v>
      </c>
    </row>
    <row r="45102" ht="14.25" customHeight="1">
      <c r="A45102" s="5"/>
      <c r="B45102" s="5"/>
      <c r="C45102" s="5" t="str">
        <f>IFERROR(__xludf.DUMMYFUNCTION("""COMPUTED_VALUE"""),"")</f>
        <v/>
      </c>
      <c r="D45102" s="5">
        <v>0.0</v>
      </c>
    </row>
    <row r="45103" ht="14.25" customHeight="1">
      <c r="A45103" s="5"/>
      <c r="B45103" s="5"/>
      <c r="C45103" s="5" t="str">
        <f>IFERROR(__xludf.DUMMYFUNCTION("""COMPUTED_VALUE"""),"")</f>
        <v/>
      </c>
      <c r="D45103" s="5">
        <v>0.0</v>
      </c>
    </row>
    <row r="45104" ht="14.25" customHeight="1">
      <c r="A45104" s="5"/>
      <c r="B45104" s="5"/>
      <c r="C45104" s="5" t="str">
        <f>IFERROR(__xludf.DUMMYFUNCTION("""COMPUTED_VALUE"""),"")</f>
        <v/>
      </c>
      <c r="D45104" s="5">
        <v>0.0</v>
      </c>
    </row>
    <row r="45105" ht="14.25" customHeight="1">
      <c r="A45105" s="5"/>
      <c r="B45105" s="5"/>
      <c r="C45105" s="5" t="str">
        <f>IFERROR(__xludf.DUMMYFUNCTION("""COMPUTED_VALUE"""),"")</f>
        <v/>
      </c>
      <c r="D45105" s="5">
        <v>0.0</v>
      </c>
    </row>
    <row r="45106" ht="14.25" customHeight="1">
      <c r="A45106" s="5"/>
      <c r="B45106" s="5"/>
      <c r="C45106" s="5" t="str">
        <f>IFERROR(__xludf.DUMMYFUNCTION("""COMPUTED_VALUE"""),"")</f>
        <v/>
      </c>
      <c r="D45106" s="5">
        <v>0.0</v>
      </c>
    </row>
    <row r="45107" ht="14.25" customHeight="1">
      <c r="A45107" s="5"/>
      <c r="B45107" s="5"/>
      <c r="C45107" s="5" t="str">
        <f>IFERROR(__xludf.DUMMYFUNCTION("""COMPUTED_VALUE"""),"")</f>
        <v/>
      </c>
      <c r="D45107" s="5">
        <v>0.0</v>
      </c>
    </row>
    <row r="45108" ht="14.25" customHeight="1">
      <c r="A45108" s="5"/>
      <c r="B45108" s="5"/>
      <c r="C45108" s="5" t="str">
        <f>IFERROR(__xludf.DUMMYFUNCTION("""COMPUTED_VALUE"""),"")</f>
        <v/>
      </c>
      <c r="D45108" s="5">
        <v>0.0</v>
      </c>
    </row>
    <row r="45109" ht="14.25" customHeight="1">
      <c r="A45109" s="5"/>
      <c r="B45109" s="5"/>
      <c r="C45109" s="5" t="str">
        <f>IFERROR(__xludf.DUMMYFUNCTION("""COMPUTED_VALUE"""),"")</f>
        <v/>
      </c>
      <c r="D45109" s="5">
        <v>0.0</v>
      </c>
    </row>
    <row r="45110" ht="14.25" customHeight="1">
      <c r="A45110" s="5"/>
      <c r="B45110" s="5"/>
      <c r="C45110" s="5" t="str">
        <f>IFERROR(__xludf.DUMMYFUNCTION("""COMPUTED_VALUE"""),"")</f>
        <v/>
      </c>
      <c r="D45110" s="5">
        <v>0.0</v>
      </c>
    </row>
    <row r="45111" ht="14.25" customHeight="1">
      <c r="A45111" s="5"/>
      <c r="B45111" s="5"/>
      <c r="C45111" s="5" t="str">
        <f>IFERROR(__xludf.DUMMYFUNCTION("""COMPUTED_VALUE"""),"")</f>
        <v/>
      </c>
      <c r="D45111" s="5">
        <v>0.0</v>
      </c>
    </row>
    <row r="45112" ht="14.25" customHeight="1">
      <c r="A45112" s="5"/>
      <c r="B45112" s="5"/>
      <c r="C45112" s="5" t="str">
        <f>IFERROR(__xludf.DUMMYFUNCTION("""COMPUTED_VALUE"""),"")</f>
        <v/>
      </c>
      <c r="D45112" s="5">
        <v>0.0</v>
      </c>
    </row>
    <row r="45113" ht="14.25" customHeight="1">
      <c r="A45113" s="5"/>
      <c r="B45113" s="5"/>
      <c r="C45113" s="5" t="str">
        <f>IFERROR(__xludf.DUMMYFUNCTION("""COMPUTED_VALUE"""),"")</f>
        <v/>
      </c>
      <c r="D45113" s="5">
        <v>0.0</v>
      </c>
    </row>
    <row r="45114" ht="14.25" customHeight="1">
      <c r="A45114" s="5"/>
      <c r="B45114" s="5"/>
      <c r="C45114" s="5" t="str">
        <f>IFERROR(__xludf.DUMMYFUNCTION("""COMPUTED_VALUE"""),"")</f>
        <v/>
      </c>
      <c r="D45114" s="5">
        <v>0.0</v>
      </c>
    </row>
    <row r="45115" ht="14.25" customHeight="1">
      <c r="A45115" s="5"/>
      <c r="B45115" s="5"/>
      <c r="C45115" s="5" t="str">
        <f>IFERROR(__xludf.DUMMYFUNCTION("""COMPUTED_VALUE"""),"")</f>
        <v/>
      </c>
      <c r="D45115" s="5">
        <v>0.0</v>
      </c>
    </row>
    <row r="45116" ht="14.25" customHeight="1">
      <c r="A45116" s="5"/>
      <c r="B45116" s="5"/>
      <c r="C45116" s="5" t="str">
        <f>IFERROR(__xludf.DUMMYFUNCTION("""COMPUTED_VALUE"""),"")</f>
        <v/>
      </c>
      <c r="D45116" s="5">
        <v>0.0</v>
      </c>
    </row>
    <row r="45117" ht="14.25" customHeight="1">
      <c r="A45117" s="5"/>
      <c r="B45117" s="5"/>
      <c r="C45117" s="5" t="str">
        <f>IFERROR(__xludf.DUMMYFUNCTION("""COMPUTED_VALUE"""),"")</f>
        <v/>
      </c>
      <c r="D45117" s="5">
        <v>0.0</v>
      </c>
    </row>
    <row r="45118" ht="14.25" customHeight="1">
      <c r="A45118" s="5"/>
      <c r="B45118" s="5"/>
      <c r="C45118" s="5" t="str">
        <f>IFERROR(__xludf.DUMMYFUNCTION("""COMPUTED_VALUE"""),"")</f>
        <v/>
      </c>
      <c r="D45118" s="5">
        <v>0.0</v>
      </c>
    </row>
    <row r="45119" ht="14.25" customHeight="1">
      <c r="A45119" s="5"/>
      <c r="B45119" s="5"/>
      <c r="C45119" s="5" t="str">
        <f>IFERROR(__xludf.DUMMYFUNCTION("""COMPUTED_VALUE"""),"")</f>
        <v/>
      </c>
      <c r="D45119" s="5">
        <v>0.0</v>
      </c>
    </row>
    <row r="45120" ht="14.25" customHeight="1">
      <c r="A45120" s="5"/>
      <c r="B45120" s="5"/>
      <c r="C45120" s="5" t="str">
        <f>IFERROR(__xludf.DUMMYFUNCTION("""COMPUTED_VALUE"""),"")</f>
        <v/>
      </c>
      <c r="D45120" s="5">
        <v>0.0</v>
      </c>
    </row>
    <row r="45121" ht="14.25" customHeight="1">
      <c r="A45121" s="5"/>
      <c r="B45121" s="5"/>
      <c r="C45121" s="5" t="str">
        <f>IFERROR(__xludf.DUMMYFUNCTION("""COMPUTED_VALUE"""),"")</f>
        <v/>
      </c>
      <c r="D45121" s="5">
        <v>0.0</v>
      </c>
    </row>
    <row r="45122" ht="14.25" customHeight="1">
      <c r="A45122" s="5"/>
      <c r="B45122" s="5"/>
      <c r="C45122" s="5" t="str">
        <f>IFERROR(__xludf.DUMMYFUNCTION("""COMPUTED_VALUE"""),"")</f>
        <v/>
      </c>
      <c r="D45122" s="5">
        <v>0.0</v>
      </c>
    </row>
    <row r="45123" ht="14.25" customHeight="1">
      <c r="A45123" s="5"/>
      <c r="B45123" s="5"/>
      <c r="C45123" s="5" t="str">
        <f>IFERROR(__xludf.DUMMYFUNCTION("""COMPUTED_VALUE"""),"")</f>
        <v/>
      </c>
      <c r="D45123" s="5">
        <v>0.0</v>
      </c>
    </row>
    <row r="45124" ht="14.25" customHeight="1">
      <c r="A45124" s="5"/>
      <c r="B45124" s="5"/>
      <c r="C45124" s="5" t="str">
        <f>IFERROR(__xludf.DUMMYFUNCTION("""COMPUTED_VALUE"""),"")</f>
        <v/>
      </c>
      <c r="D45124" s="5">
        <v>0.0</v>
      </c>
    </row>
    <row r="45125" ht="14.25" customHeight="1">
      <c r="A45125" s="5"/>
      <c r="B45125" s="5"/>
      <c r="C45125" s="5" t="str">
        <f>IFERROR(__xludf.DUMMYFUNCTION("""COMPUTED_VALUE"""),"")</f>
        <v/>
      </c>
      <c r="D45125" s="5">
        <v>0.0</v>
      </c>
    </row>
    <row r="45126" ht="14.25" customHeight="1">
      <c r="A45126" s="5"/>
      <c r="B45126" s="5"/>
      <c r="C45126" s="5" t="str">
        <f>IFERROR(__xludf.DUMMYFUNCTION("""COMPUTED_VALUE"""),"")</f>
        <v/>
      </c>
      <c r="D45126" s="5">
        <v>0.0</v>
      </c>
    </row>
    <row r="45127" ht="14.25" customHeight="1">
      <c r="A45127" s="5"/>
      <c r="B45127" s="5"/>
      <c r="C45127" s="5" t="str">
        <f>IFERROR(__xludf.DUMMYFUNCTION("""COMPUTED_VALUE"""),"")</f>
        <v/>
      </c>
      <c r="D45127" s="5">
        <v>0.0</v>
      </c>
    </row>
    <row r="45128" ht="14.25" customHeight="1">
      <c r="A45128" s="5"/>
      <c r="B45128" s="5"/>
      <c r="C45128" s="5" t="str">
        <f>IFERROR(__xludf.DUMMYFUNCTION("""COMPUTED_VALUE"""),"")</f>
        <v/>
      </c>
      <c r="D45128" s="5">
        <v>0.0</v>
      </c>
    </row>
    <row r="45129" ht="14.25" customHeight="1">
      <c r="A45129" s="5"/>
      <c r="B45129" s="5"/>
      <c r="C45129" s="5" t="str">
        <f>IFERROR(__xludf.DUMMYFUNCTION("""COMPUTED_VALUE"""),"")</f>
        <v/>
      </c>
      <c r="D45129" s="5">
        <v>0.0</v>
      </c>
    </row>
    <row r="45130" ht="14.25" customHeight="1">
      <c r="A45130" s="5"/>
      <c r="B45130" s="5"/>
      <c r="C45130" s="5" t="str">
        <f>IFERROR(__xludf.DUMMYFUNCTION("""COMPUTED_VALUE"""),"")</f>
        <v/>
      </c>
      <c r="D45130" s="5">
        <v>0.0</v>
      </c>
    </row>
    <row r="45131" ht="14.25" customHeight="1">
      <c r="A45131" s="5"/>
      <c r="B45131" s="5"/>
      <c r="C45131" s="5" t="str">
        <f>IFERROR(__xludf.DUMMYFUNCTION("""COMPUTED_VALUE"""),"")</f>
        <v/>
      </c>
      <c r="D45131" s="5">
        <v>0.0</v>
      </c>
    </row>
    <row r="45132" ht="14.25" customHeight="1">
      <c r="A45132" s="5"/>
      <c r="B45132" s="5"/>
      <c r="C45132" s="5" t="str">
        <f>IFERROR(__xludf.DUMMYFUNCTION("""COMPUTED_VALUE"""),"")</f>
        <v/>
      </c>
      <c r="D45132" s="5">
        <v>0.0</v>
      </c>
    </row>
    <row r="45133" ht="14.25" customHeight="1">
      <c r="A45133" s="5"/>
      <c r="B45133" s="5"/>
      <c r="C45133" s="5" t="str">
        <f>IFERROR(__xludf.DUMMYFUNCTION("""COMPUTED_VALUE"""),"")</f>
        <v/>
      </c>
      <c r="D45133" s="5">
        <v>0.0</v>
      </c>
    </row>
    <row r="45134" ht="14.25" customHeight="1">
      <c r="A45134" s="5"/>
      <c r="B45134" s="5"/>
      <c r="C45134" s="5" t="str">
        <f>IFERROR(__xludf.DUMMYFUNCTION("""COMPUTED_VALUE"""),"")</f>
        <v/>
      </c>
      <c r="D45134" s="5">
        <v>0.0</v>
      </c>
    </row>
    <row r="45135" ht="14.25" customHeight="1">
      <c r="A45135" s="5"/>
      <c r="B45135" s="5"/>
      <c r="C45135" s="5" t="str">
        <f>IFERROR(__xludf.DUMMYFUNCTION("""COMPUTED_VALUE"""),"")</f>
        <v/>
      </c>
      <c r="D45135" s="5">
        <v>0.0</v>
      </c>
    </row>
    <row r="45136" ht="14.25" customHeight="1">
      <c r="A45136" s="5"/>
      <c r="B45136" s="5"/>
      <c r="C45136" s="5" t="str">
        <f>IFERROR(__xludf.DUMMYFUNCTION("""COMPUTED_VALUE"""),"")</f>
        <v/>
      </c>
      <c r="D45136" s="5">
        <v>0.0</v>
      </c>
    </row>
    <row r="45137" ht="14.25" customHeight="1">
      <c r="A45137" s="5"/>
      <c r="B45137" s="5"/>
      <c r="C45137" s="5" t="str">
        <f>IFERROR(__xludf.DUMMYFUNCTION("""COMPUTED_VALUE"""),"")</f>
        <v/>
      </c>
      <c r="D45137" s="5">
        <v>0.0</v>
      </c>
    </row>
    <row r="45138" ht="14.25" customHeight="1">
      <c r="A45138" s="5"/>
      <c r="B45138" s="5"/>
      <c r="C45138" s="5" t="str">
        <f>IFERROR(__xludf.DUMMYFUNCTION("""COMPUTED_VALUE"""),"")</f>
        <v/>
      </c>
      <c r="D45138" s="5">
        <v>0.0</v>
      </c>
    </row>
    <row r="45139" ht="14.25" customHeight="1">
      <c r="A45139" s="5"/>
      <c r="B45139" s="5"/>
      <c r="C45139" s="5" t="str">
        <f>IFERROR(__xludf.DUMMYFUNCTION("""COMPUTED_VALUE"""),"")</f>
        <v/>
      </c>
      <c r="D45139" s="5">
        <v>0.0</v>
      </c>
    </row>
    <row r="45140" ht="14.25" customHeight="1">
      <c r="A45140" s="5"/>
      <c r="B45140" s="5"/>
      <c r="C45140" s="5" t="str">
        <f>IFERROR(__xludf.DUMMYFUNCTION("""COMPUTED_VALUE"""),"")</f>
        <v/>
      </c>
      <c r="D45140" s="5">
        <v>0.0</v>
      </c>
    </row>
    <row r="45141" ht="14.25" customHeight="1">
      <c r="A45141" s="5"/>
      <c r="B45141" s="5"/>
      <c r="C45141" s="5" t="str">
        <f>IFERROR(__xludf.DUMMYFUNCTION("""COMPUTED_VALUE"""),"")</f>
        <v/>
      </c>
      <c r="D45141" s="5">
        <v>0.0</v>
      </c>
    </row>
    <row r="45142" ht="14.25" customHeight="1">
      <c r="A45142" s="5"/>
      <c r="B45142" s="5"/>
      <c r="C45142" s="5" t="str">
        <f>IFERROR(__xludf.DUMMYFUNCTION("""COMPUTED_VALUE"""),"")</f>
        <v/>
      </c>
      <c r="D45142" s="5">
        <v>0.0</v>
      </c>
    </row>
    <row r="45143" ht="14.25" customHeight="1">
      <c r="A45143" s="5"/>
      <c r="B45143" s="5"/>
      <c r="C45143" s="5" t="str">
        <f>IFERROR(__xludf.DUMMYFUNCTION("""COMPUTED_VALUE"""),"")</f>
        <v/>
      </c>
      <c r="D45143" s="5">
        <v>0.0</v>
      </c>
    </row>
    <row r="45144" ht="14.25" customHeight="1">
      <c r="A45144" s="5"/>
      <c r="B45144" s="5"/>
      <c r="C45144" s="5" t="str">
        <f>IFERROR(__xludf.DUMMYFUNCTION("""COMPUTED_VALUE"""),"")</f>
        <v/>
      </c>
      <c r="D45144" s="5">
        <v>0.0</v>
      </c>
    </row>
    <row r="45145" ht="14.25" customHeight="1">
      <c r="A45145" s="5"/>
      <c r="B45145" s="5"/>
      <c r="C45145" s="5" t="str">
        <f>IFERROR(__xludf.DUMMYFUNCTION("""COMPUTED_VALUE"""),"")</f>
        <v/>
      </c>
      <c r="D45145" s="5">
        <v>0.0</v>
      </c>
    </row>
    <row r="45146" ht="14.25" customHeight="1">
      <c r="A45146" s="5"/>
      <c r="B45146" s="5"/>
      <c r="C45146" s="5" t="str">
        <f>IFERROR(__xludf.DUMMYFUNCTION("""COMPUTED_VALUE"""),"")</f>
        <v/>
      </c>
      <c r="D45146" s="5">
        <v>0.0</v>
      </c>
    </row>
    <row r="45147" ht="14.25" customHeight="1">
      <c r="A45147" s="5"/>
      <c r="B45147" s="5"/>
      <c r="C45147" s="5" t="str">
        <f>IFERROR(__xludf.DUMMYFUNCTION("""COMPUTED_VALUE"""),"")</f>
        <v/>
      </c>
      <c r="D45147" s="5">
        <v>0.0</v>
      </c>
    </row>
    <row r="45148" ht="14.25" customHeight="1">
      <c r="A45148" s="5"/>
      <c r="B45148" s="5"/>
      <c r="C45148" s="5" t="str">
        <f>IFERROR(__xludf.DUMMYFUNCTION("""COMPUTED_VALUE"""),"")</f>
        <v/>
      </c>
      <c r="D45148" s="5">
        <v>0.0</v>
      </c>
    </row>
    <row r="45149" ht="14.25" customHeight="1">
      <c r="A45149" s="5"/>
      <c r="B45149" s="5"/>
      <c r="C45149" s="5" t="str">
        <f>IFERROR(__xludf.DUMMYFUNCTION("""COMPUTED_VALUE"""),"")</f>
        <v/>
      </c>
      <c r="D45149" s="5">
        <v>0.0</v>
      </c>
    </row>
    <row r="45150" ht="14.25" customHeight="1">
      <c r="A45150" s="5"/>
      <c r="B45150" s="5"/>
      <c r="C45150" s="5" t="str">
        <f>IFERROR(__xludf.DUMMYFUNCTION("""COMPUTED_VALUE"""),"")</f>
        <v/>
      </c>
      <c r="D45150" s="5">
        <v>0.0</v>
      </c>
    </row>
    <row r="45151" ht="14.25" customHeight="1">
      <c r="A45151" s="5"/>
      <c r="B45151" s="5"/>
      <c r="C45151" s="5" t="str">
        <f>IFERROR(__xludf.DUMMYFUNCTION("""COMPUTED_VALUE"""),"")</f>
        <v/>
      </c>
      <c r="D45151" s="5">
        <v>0.0</v>
      </c>
    </row>
    <row r="45152" ht="14.25" customHeight="1">
      <c r="A45152" s="5"/>
      <c r="B45152" s="5"/>
      <c r="C45152" s="5" t="str">
        <f>IFERROR(__xludf.DUMMYFUNCTION("""COMPUTED_VALUE"""),"")</f>
        <v/>
      </c>
      <c r="D45152" s="5">
        <v>0.0</v>
      </c>
    </row>
    <row r="45153" ht="14.25" customHeight="1">
      <c r="A45153" s="5"/>
      <c r="B45153" s="5"/>
      <c r="C45153" s="5" t="str">
        <f>IFERROR(__xludf.DUMMYFUNCTION("""COMPUTED_VALUE"""),"")</f>
        <v/>
      </c>
      <c r="D45153" s="5">
        <v>0.0</v>
      </c>
    </row>
    <row r="45154" ht="14.25" customHeight="1">
      <c r="A45154" s="5"/>
      <c r="B45154" s="5"/>
      <c r="C45154" s="5" t="str">
        <f>IFERROR(__xludf.DUMMYFUNCTION("""COMPUTED_VALUE"""),"")</f>
        <v/>
      </c>
      <c r="D45154" s="5">
        <v>0.0</v>
      </c>
    </row>
    <row r="45155" ht="14.25" customHeight="1">
      <c r="A45155" s="5"/>
      <c r="B45155" s="5"/>
      <c r="C45155" s="5" t="str">
        <f>IFERROR(__xludf.DUMMYFUNCTION("""COMPUTED_VALUE"""),"")</f>
        <v/>
      </c>
      <c r="D45155" s="5">
        <v>0.0</v>
      </c>
    </row>
    <row r="45156" ht="14.25" customHeight="1">
      <c r="A45156" s="5"/>
      <c r="B45156" s="5"/>
      <c r="C45156" s="5" t="str">
        <f>IFERROR(__xludf.DUMMYFUNCTION("""COMPUTED_VALUE"""),"")</f>
        <v/>
      </c>
      <c r="D45156" s="5">
        <v>0.0</v>
      </c>
    </row>
    <row r="45157" ht="14.25" customHeight="1">
      <c r="A45157" s="5"/>
      <c r="B45157" s="5"/>
      <c r="C45157" s="5" t="str">
        <f>IFERROR(__xludf.DUMMYFUNCTION("""COMPUTED_VALUE"""),"")</f>
        <v/>
      </c>
      <c r="D45157" s="5">
        <v>0.0</v>
      </c>
    </row>
    <row r="45158" ht="14.25" customHeight="1">
      <c r="A45158" s="5"/>
      <c r="B45158" s="5"/>
      <c r="C45158" s="5" t="str">
        <f>IFERROR(__xludf.DUMMYFUNCTION("""COMPUTED_VALUE"""),"")</f>
        <v/>
      </c>
      <c r="D45158" s="5">
        <v>0.0</v>
      </c>
    </row>
    <row r="45159" ht="14.25" customHeight="1">
      <c r="A45159" s="5"/>
      <c r="B45159" s="5"/>
      <c r="C45159" s="5" t="str">
        <f>IFERROR(__xludf.DUMMYFUNCTION("""COMPUTED_VALUE"""),"")</f>
        <v/>
      </c>
      <c r="D45159" s="5">
        <v>0.0</v>
      </c>
    </row>
    <row r="45160" ht="14.25" customHeight="1">
      <c r="A45160" s="5"/>
      <c r="B45160" s="5"/>
      <c r="C45160" s="5" t="str">
        <f>IFERROR(__xludf.DUMMYFUNCTION("""COMPUTED_VALUE"""),"")</f>
        <v/>
      </c>
      <c r="D45160" s="5">
        <v>0.0</v>
      </c>
    </row>
    <row r="45161" ht="14.25" customHeight="1">
      <c r="A45161" s="5"/>
      <c r="B45161" s="5"/>
      <c r="C45161" s="5" t="str">
        <f>IFERROR(__xludf.DUMMYFUNCTION("""COMPUTED_VALUE"""),"")</f>
        <v/>
      </c>
      <c r="D45161" s="5">
        <v>0.0</v>
      </c>
    </row>
    <row r="45162" ht="14.25" customHeight="1">
      <c r="A45162" s="5"/>
      <c r="B45162" s="5"/>
      <c r="C45162" s="5" t="str">
        <f>IFERROR(__xludf.DUMMYFUNCTION("""COMPUTED_VALUE"""),"")</f>
        <v/>
      </c>
      <c r="D45162" s="5">
        <v>0.0</v>
      </c>
    </row>
    <row r="45163" ht="14.25" customHeight="1">
      <c r="A45163" s="5"/>
      <c r="B45163" s="5"/>
      <c r="C45163" s="5" t="str">
        <f>IFERROR(__xludf.DUMMYFUNCTION("""COMPUTED_VALUE"""),"")</f>
        <v/>
      </c>
      <c r="D45163" s="5">
        <v>0.0</v>
      </c>
    </row>
    <row r="45164" ht="14.25" customHeight="1">
      <c r="A45164" s="5"/>
      <c r="B45164" s="5"/>
      <c r="C45164" s="5" t="str">
        <f>IFERROR(__xludf.DUMMYFUNCTION("""COMPUTED_VALUE"""),"")</f>
        <v/>
      </c>
      <c r="D45164" s="5">
        <v>0.0</v>
      </c>
    </row>
    <row r="45165" ht="14.25" customHeight="1">
      <c r="A45165" s="5"/>
      <c r="B45165" s="5"/>
      <c r="C45165" s="5" t="str">
        <f>IFERROR(__xludf.DUMMYFUNCTION("""COMPUTED_VALUE"""),"")</f>
        <v/>
      </c>
      <c r="D45165" s="5">
        <v>0.0</v>
      </c>
    </row>
    <row r="45166" ht="14.25" customHeight="1">
      <c r="A45166" s="5"/>
      <c r="B45166" s="5"/>
      <c r="C45166" s="5" t="str">
        <f>IFERROR(__xludf.DUMMYFUNCTION("""COMPUTED_VALUE"""),"")</f>
        <v/>
      </c>
      <c r="D45166" s="5">
        <v>0.0</v>
      </c>
    </row>
    <row r="45167" ht="14.25" customHeight="1">
      <c r="A45167" s="5"/>
      <c r="B45167" s="5"/>
      <c r="C45167" s="5" t="str">
        <f>IFERROR(__xludf.DUMMYFUNCTION("""COMPUTED_VALUE"""),"")</f>
        <v/>
      </c>
      <c r="D45167" s="5">
        <v>0.0</v>
      </c>
    </row>
    <row r="45168" ht="14.25" customHeight="1">
      <c r="A45168" s="5"/>
      <c r="B45168" s="5"/>
      <c r="C45168" s="5" t="str">
        <f>IFERROR(__xludf.DUMMYFUNCTION("""COMPUTED_VALUE"""),"")</f>
        <v/>
      </c>
      <c r="D45168" s="5">
        <v>0.0</v>
      </c>
    </row>
    <row r="45169" ht="14.25" customHeight="1">
      <c r="A45169" s="5"/>
      <c r="B45169" s="5"/>
      <c r="C45169" s="5" t="str">
        <f>IFERROR(__xludf.DUMMYFUNCTION("""COMPUTED_VALUE"""),"")</f>
        <v/>
      </c>
      <c r="D45169" s="5">
        <v>0.0</v>
      </c>
    </row>
    <row r="45170" ht="14.25" customHeight="1">
      <c r="A45170" s="5"/>
      <c r="B45170" s="5"/>
      <c r="C45170" s="5" t="str">
        <f>IFERROR(__xludf.DUMMYFUNCTION("""COMPUTED_VALUE"""),"")</f>
        <v/>
      </c>
      <c r="D45170" s="5">
        <v>0.0</v>
      </c>
    </row>
    <row r="45171" ht="14.25" customHeight="1">
      <c r="A45171" s="5"/>
      <c r="B45171" s="5"/>
      <c r="C45171" s="5" t="str">
        <f>IFERROR(__xludf.DUMMYFUNCTION("""COMPUTED_VALUE"""),"")</f>
        <v/>
      </c>
      <c r="D45171" s="5">
        <v>0.0</v>
      </c>
    </row>
    <row r="45172" ht="14.25" customHeight="1">
      <c r="A45172" s="5"/>
      <c r="B45172" s="5"/>
      <c r="C45172" s="5" t="str">
        <f>IFERROR(__xludf.DUMMYFUNCTION("""COMPUTED_VALUE"""),"")</f>
        <v/>
      </c>
      <c r="D45172" s="5">
        <v>0.0</v>
      </c>
    </row>
    <row r="45173" ht="14.25" customHeight="1">
      <c r="A45173" s="5"/>
      <c r="B45173" s="5"/>
      <c r="C45173" s="5" t="str">
        <f>IFERROR(__xludf.DUMMYFUNCTION("""COMPUTED_VALUE"""),"")</f>
        <v/>
      </c>
      <c r="D45173" s="5">
        <v>0.0</v>
      </c>
    </row>
    <row r="45174" ht="14.25" customHeight="1">
      <c r="A45174" s="5"/>
      <c r="B45174" s="5"/>
      <c r="C45174" s="5" t="str">
        <f>IFERROR(__xludf.DUMMYFUNCTION("""COMPUTED_VALUE"""),"")</f>
        <v/>
      </c>
      <c r="D45174" s="5">
        <v>0.0</v>
      </c>
    </row>
    <row r="45175" ht="14.25" customHeight="1">
      <c r="A45175" s="5"/>
      <c r="B45175" s="5"/>
      <c r="C45175" s="5" t="str">
        <f>IFERROR(__xludf.DUMMYFUNCTION("""COMPUTED_VALUE"""),"")</f>
        <v/>
      </c>
      <c r="D45175" s="5">
        <v>0.0</v>
      </c>
    </row>
    <row r="45176" ht="14.25" customHeight="1">
      <c r="A45176" s="5"/>
      <c r="B45176" s="5"/>
      <c r="C45176" s="5" t="str">
        <f>IFERROR(__xludf.DUMMYFUNCTION("""COMPUTED_VALUE"""),"")</f>
        <v/>
      </c>
      <c r="D45176" s="5">
        <v>0.0</v>
      </c>
    </row>
    <row r="45177" ht="14.25" customHeight="1">
      <c r="A45177" s="5"/>
      <c r="B45177" s="5"/>
      <c r="C45177" s="5" t="str">
        <f>IFERROR(__xludf.DUMMYFUNCTION("""COMPUTED_VALUE"""),"")</f>
        <v/>
      </c>
      <c r="D45177" s="5">
        <v>0.0</v>
      </c>
    </row>
    <row r="45178" ht="14.25" customHeight="1">
      <c r="A45178" s="5"/>
      <c r="B45178" s="5"/>
      <c r="C45178" s="5" t="str">
        <f>IFERROR(__xludf.DUMMYFUNCTION("""COMPUTED_VALUE"""),"")</f>
        <v/>
      </c>
      <c r="D45178" s="5">
        <v>0.0</v>
      </c>
    </row>
    <row r="45179" ht="14.25" customHeight="1">
      <c r="A45179" s="5"/>
      <c r="B45179" s="5"/>
      <c r="C45179" s="5" t="str">
        <f>IFERROR(__xludf.DUMMYFUNCTION("""COMPUTED_VALUE"""),"")</f>
        <v/>
      </c>
      <c r="D45179" s="5">
        <v>0.0</v>
      </c>
    </row>
    <row r="45180" ht="14.25" customHeight="1">
      <c r="A45180" s="5"/>
      <c r="B45180" s="5"/>
      <c r="C45180" s="5" t="str">
        <f>IFERROR(__xludf.DUMMYFUNCTION("""COMPUTED_VALUE"""),"")</f>
        <v/>
      </c>
      <c r="D45180" s="5">
        <v>0.0</v>
      </c>
    </row>
    <row r="45181" ht="14.25" customHeight="1">
      <c r="A45181" s="5"/>
      <c r="B45181" s="5"/>
      <c r="C45181" s="5" t="str">
        <f>IFERROR(__xludf.DUMMYFUNCTION("""COMPUTED_VALUE"""),"")</f>
        <v/>
      </c>
      <c r="D45181" s="5">
        <v>0.0</v>
      </c>
    </row>
    <row r="45182" ht="14.25" customHeight="1">
      <c r="A45182" s="5"/>
      <c r="B45182" s="5"/>
      <c r="C45182" s="5" t="str">
        <f>IFERROR(__xludf.DUMMYFUNCTION("""COMPUTED_VALUE"""),"")</f>
        <v/>
      </c>
      <c r="D45182" s="5">
        <v>0.0</v>
      </c>
    </row>
    <row r="45183" ht="14.25" customHeight="1">
      <c r="A45183" s="5"/>
      <c r="B45183" s="5"/>
      <c r="C45183" s="5" t="str">
        <f>IFERROR(__xludf.DUMMYFUNCTION("""COMPUTED_VALUE"""),"")</f>
        <v/>
      </c>
      <c r="D45183" s="5">
        <v>0.0</v>
      </c>
    </row>
    <row r="45184" ht="14.25" customHeight="1">
      <c r="A45184" s="5"/>
      <c r="B45184" s="5"/>
      <c r="C45184" s="5" t="str">
        <f>IFERROR(__xludf.DUMMYFUNCTION("""COMPUTED_VALUE"""),"")</f>
        <v/>
      </c>
      <c r="D45184" s="5">
        <v>0.0</v>
      </c>
    </row>
    <row r="45185" ht="14.25" customHeight="1">
      <c r="A45185" s="5"/>
      <c r="B45185" s="5"/>
      <c r="C45185" s="5" t="str">
        <f>IFERROR(__xludf.DUMMYFUNCTION("""COMPUTED_VALUE"""),"")</f>
        <v/>
      </c>
      <c r="D45185" s="5">
        <v>0.0</v>
      </c>
    </row>
    <row r="45186" ht="14.25" customHeight="1">
      <c r="A45186" s="5"/>
      <c r="B45186" s="5"/>
      <c r="C45186" s="5" t="str">
        <f>IFERROR(__xludf.DUMMYFUNCTION("""COMPUTED_VALUE"""),"")</f>
        <v/>
      </c>
      <c r="D45186" s="5">
        <v>0.0</v>
      </c>
    </row>
    <row r="45187" ht="14.25" customHeight="1">
      <c r="A45187" s="5"/>
      <c r="B45187" s="5"/>
      <c r="C45187" s="5" t="str">
        <f>IFERROR(__xludf.DUMMYFUNCTION("""COMPUTED_VALUE"""),"")</f>
        <v/>
      </c>
      <c r="D45187" s="5">
        <v>0.0</v>
      </c>
    </row>
    <row r="45188" ht="14.25" customHeight="1">
      <c r="A45188" s="5"/>
      <c r="B45188" s="5"/>
      <c r="C45188" s="5" t="str">
        <f>IFERROR(__xludf.DUMMYFUNCTION("""COMPUTED_VALUE"""),"")</f>
        <v/>
      </c>
      <c r="D45188" s="5">
        <v>0.0</v>
      </c>
    </row>
    <row r="45189" ht="14.25" customHeight="1">
      <c r="A45189" s="5"/>
      <c r="B45189" s="5"/>
      <c r="C45189" s="5" t="str">
        <f>IFERROR(__xludf.DUMMYFUNCTION("""COMPUTED_VALUE"""),"")</f>
        <v/>
      </c>
      <c r="D45189" s="5">
        <v>0.0</v>
      </c>
    </row>
    <row r="45190" ht="14.25" customHeight="1">
      <c r="A45190" s="5"/>
      <c r="B45190" s="5"/>
      <c r="C45190" s="5" t="str">
        <f>IFERROR(__xludf.DUMMYFUNCTION("""COMPUTED_VALUE"""),"")</f>
        <v/>
      </c>
      <c r="D45190" s="5">
        <v>0.0</v>
      </c>
    </row>
    <row r="45191" ht="14.25" customHeight="1">
      <c r="A45191" s="5"/>
      <c r="B45191" s="5"/>
      <c r="C45191" s="5" t="str">
        <f>IFERROR(__xludf.DUMMYFUNCTION("""COMPUTED_VALUE"""),"")</f>
        <v/>
      </c>
      <c r="D45191" s="5">
        <v>0.0</v>
      </c>
    </row>
    <row r="45192" ht="14.25" customHeight="1">
      <c r="A45192" s="5"/>
      <c r="B45192" s="5"/>
      <c r="C45192" s="5" t="str">
        <f>IFERROR(__xludf.DUMMYFUNCTION("""COMPUTED_VALUE"""),"")</f>
        <v/>
      </c>
      <c r="D45192" s="5">
        <v>0.0</v>
      </c>
    </row>
    <row r="45193" ht="14.25" customHeight="1">
      <c r="A45193" s="5"/>
      <c r="B45193" s="5"/>
      <c r="C45193" s="5" t="str">
        <f>IFERROR(__xludf.DUMMYFUNCTION("""COMPUTED_VALUE"""),"")</f>
        <v/>
      </c>
      <c r="D45193" s="5">
        <v>0.0</v>
      </c>
    </row>
    <row r="45194" ht="14.25" customHeight="1">
      <c r="A45194" s="5"/>
      <c r="B45194" s="5"/>
      <c r="C45194" s="5" t="str">
        <f>IFERROR(__xludf.DUMMYFUNCTION("""COMPUTED_VALUE"""),"")</f>
        <v/>
      </c>
      <c r="D45194" s="5">
        <v>0.0</v>
      </c>
    </row>
    <row r="45195" ht="14.25" customHeight="1">
      <c r="A45195" s="5"/>
      <c r="B45195" s="5"/>
      <c r="C45195" s="5" t="str">
        <f>IFERROR(__xludf.DUMMYFUNCTION("""COMPUTED_VALUE"""),"")</f>
        <v/>
      </c>
      <c r="D45195" s="5">
        <v>0.0</v>
      </c>
    </row>
    <row r="45196" ht="14.25" customHeight="1">
      <c r="A45196" s="5"/>
      <c r="B45196" s="5"/>
      <c r="C45196" s="5" t="str">
        <f>IFERROR(__xludf.DUMMYFUNCTION("""COMPUTED_VALUE"""),"")</f>
        <v/>
      </c>
      <c r="D45196" s="5">
        <v>0.0</v>
      </c>
    </row>
    <row r="45197" ht="14.25" customHeight="1">
      <c r="A45197" s="5"/>
      <c r="B45197" s="5"/>
      <c r="C45197" s="5" t="str">
        <f>IFERROR(__xludf.DUMMYFUNCTION("""COMPUTED_VALUE"""),"")</f>
        <v/>
      </c>
      <c r="D45197" s="5">
        <v>0.0</v>
      </c>
    </row>
    <row r="45198" ht="14.25" customHeight="1">
      <c r="A45198" s="5"/>
      <c r="B45198" s="5"/>
      <c r="C45198" s="5" t="str">
        <f>IFERROR(__xludf.DUMMYFUNCTION("""COMPUTED_VALUE"""),"")</f>
        <v/>
      </c>
      <c r="D45198" s="5">
        <v>0.0</v>
      </c>
    </row>
    <row r="45199" ht="14.25" customHeight="1">
      <c r="A45199" s="5"/>
      <c r="B45199" s="5"/>
      <c r="C45199" s="5" t="str">
        <f>IFERROR(__xludf.DUMMYFUNCTION("""COMPUTED_VALUE"""),"")</f>
        <v/>
      </c>
      <c r="D45199" s="5">
        <v>0.0</v>
      </c>
    </row>
    <row r="45200" ht="14.25" customHeight="1">
      <c r="A45200" s="5"/>
      <c r="B45200" s="5"/>
      <c r="C45200" s="5" t="str">
        <f>IFERROR(__xludf.DUMMYFUNCTION("""COMPUTED_VALUE"""),"")</f>
        <v/>
      </c>
      <c r="D45200" s="5">
        <v>0.0</v>
      </c>
    </row>
    <row r="45201" ht="14.25" customHeight="1">
      <c r="A45201" s="5"/>
      <c r="B45201" s="5"/>
      <c r="C45201" s="5" t="str">
        <f>IFERROR(__xludf.DUMMYFUNCTION("""COMPUTED_VALUE"""),"")</f>
        <v/>
      </c>
      <c r="D45201" s="5">
        <v>0.0</v>
      </c>
    </row>
    <row r="45202" ht="14.25" customHeight="1">
      <c r="A45202" s="5"/>
      <c r="B45202" s="5"/>
      <c r="C45202" s="5" t="str">
        <f>IFERROR(__xludf.DUMMYFUNCTION("""COMPUTED_VALUE"""),"")</f>
        <v/>
      </c>
      <c r="D45202" s="5">
        <v>0.0</v>
      </c>
    </row>
    <row r="45203" ht="14.25" customHeight="1">
      <c r="A45203" s="5"/>
      <c r="B45203" s="5"/>
      <c r="C45203" s="5" t="str">
        <f>IFERROR(__xludf.DUMMYFUNCTION("""COMPUTED_VALUE"""),"")</f>
        <v/>
      </c>
      <c r="D45203" s="5">
        <v>0.0</v>
      </c>
    </row>
    <row r="45204" ht="14.25" customHeight="1">
      <c r="A45204" s="5"/>
      <c r="B45204" s="5"/>
      <c r="C45204" s="5" t="str">
        <f>IFERROR(__xludf.DUMMYFUNCTION("""COMPUTED_VALUE"""),"")</f>
        <v/>
      </c>
      <c r="D45204" s="5">
        <v>0.0</v>
      </c>
    </row>
    <row r="45205" ht="14.25" customHeight="1">
      <c r="A45205" s="5"/>
      <c r="B45205" s="5"/>
      <c r="C45205" s="5" t="str">
        <f>IFERROR(__xludf.DUMMYFUNCTION("""COMPUTED_VALUE"""),"")</f>
        <v/>
      </c>
      <c r="D45205" s="5">
        <v>0.0</v>
      </c>
    </row>
    <row r="45206" ht="14.25" customHeight="1">
      <c r="A45206" s="5"/>
      <c r="B45206" s="5"/>
      <c r="C45206" s="5" t="str">
        <f>IFERROR(__xludf.DUMMYFUNCTION("""COMPUTED_VALUE"""),"")</f>
        <v/>
      </c>
      <c r="D45206" s="5">
        <v>0.0</v>
      </c>
    </row>
    <row r="45207" ht="14.25" customHeight="1">
      <c r="A45207" s="5"/>
      <c r="B45207" s="5"/>
      <c r="C45207" s="5" t="str">
        <f>IFERROR(__xludf.DUMMYFUNCTION("""COMPUTED_VALUE"""),"")</f>
        <v/>
      </c>
      <c r="D45207" s="5">
        <v>0.0</v>
      </c>
    </row>
    <row r="45208" ht="14.25" customHeight="1">
      <c r="A45208" s="5"/>
      <c r="B45208" s="5"/>
      <c r="C45208" s="5" t="str">
        <f>IFERROR(__xludf.DUMMYFUNCTION("""COMPUTED_VALUE"""),"")</f>
        <v/>
      </c>
      <c r="D45208" s="5">
        <v>0.0</v>
      </c>
    </row>
    <row r="45209" ht="14.25" customHeight="1">
      <c r="A45209" s="5"/>
      <c r="B45209" s="5"/>
      <c r="C45209" s="5" t="str">
        <f>IFERROR(__xludf.DUMMYFUNCTION("""COMPUTED_VALUE"""),"")</f>
        <v/>
      </c>
      <c r="D45209" s="5">
        <v>0.0</v>
      </c>
    </row>
    <row r="45210" ht="14.25" customHeight="1">
      <c r="A45210" s="5"/>
      <c r="B45210" s="5"/>
      <c r="C45210" s="5" t="str">
        <f>IFERROR(__xludf.DUMMYFUNCTION("""COMPUTED_VALUE"""),"")</f>
        <v/>
      </c>
      <c r="D45210" s="5">
        <v>0.0</v>
      </c>
    </row>
    <row r="45211" ht="14.25" customHeight="1">
      <c r="A45211" s="5"/>
      <c r="B45211" s="5"/>
      <c r="C45211" s="5" t="str">
        <f>IFERROR(__xludf.DUMMYFUNCTION("""COMPUTED_VALUE"""),"")</f>
        <v/>
      </c>
      <c r="D45211" s="5">
        <v>0.0</v>
      </c>
    </row>
    <row r="45212" ht="14.25" customHeight="1">
      <c r="A45212" s="5"/>
      <c r="B45212" s="5"/>
      <c r="C45212" s="5" t="str">
        <f>IFERROR(__xludf.DUMMYFUNCTION("""COMPUTED_VALUE"""),"")</f>
        <v/>
      </c>
      <c r="D45212" s="5">
        <v>0.0</v>
      </c>
    </row>
    <row r="45213" ht="14.25" customHeight="1">
      <c r="A45213" s="5"/>
      <c r="B45213" s="5"/>
      <c r="C45213" s="5" t="str">
        <f>IFERROR(__xludf.DUMMYFUNCTION("""COMPUTED_VALUE"""),"")</f>
        <v/>
      </c>
      <c r="D45213" s="5">
        <v>0.0</v>
      </c>
    </row>
    <row r="45214" ht="14.25" customHeight="1">
      <c r="A45214" s="5"/>
      <c r="B45214" s="5"/>
      <c r="C45214" s="5" t="str">
        <f>IFERROR(__xludf.DUMMYFUNCTION("""COMPUTED_VALUE"""),"")</f>
        <v/>
      </c>
      <c r="D45214" s="5">
        <v>0.0</v>
      </c>
    </row>
    <row r="45215" ht="14.25" customHeight="1">
      <c r="A45215" s="5"/>
      <c r="B45215" s="5"/>
      <c r="C45215" s="5" t="str">
        <f>IFERROR(__xludf.DUMMYFUNCTION("""COMPUTED_VALUE"""),"")</f>
        <v/>
      </c>
      <c r="D45215" s="5">
        <v>0.0</v>
      </c>
    </row>
    <row r="45216" ht="14.25" customHeight="1">
      <c r="A45216" s="5"/>
      <c r="B45216" s="5"/>
      <c r="C45216" s="5" t="str">
        <f>IFERROR(__xludf.DUMMYFUNCTION("""COMPUTED_VALUE"""),"")</f>
        <v/>
      </c>
      <c r="D45216" s="5">
        <v>0.0</v>
      </c>
    </row>
    <row r="45217" ht="14.25" customHeight="1">
      <c r="A45217" s="5"/>
      <c r="B45217" s="5"/>
      <c r="C45217" s="5" t="str">
        <f>IFERROR(__xludf.DUMMYFUNCTION("""COMPUTED_VALUE"""),"")</f>
        <v/>
      </c>
      <c r="D45217" s="5">
        <v>0.0</v>
      </c>
    </row>
    <row r="45218" ht="14.25" customHeight="1">
      <c r="A45218" s="5"/>
      <c r="B45218" s="5"/>
      <c r="C45218" s="5" t="str">
        <f>IFERROR(__xludf.DUMMYFUNCTION("""COMPUTED_VALUE"""),"")</f>
        <v/>
      </c>
      <c r="D45218" s="5">
        <v>0.0</v>
      </c>
    </row>
    <row r="45219" ht="14.25" customHeight="1">
      <c r="A45219" s="5"/>
      <c r="B45219" s="5"/>
      <c r="C45219" s="5" t="str">
        <f>IFERROR(__xludf.DUMMYFUNCTION("""COMPUTED_VALUE"""),"")</f>
        <v/>
      </c>
      <c r="D45219" s="5">
        <v>0.0</v>
      </c>
    </row>
    <row r="45220" ht="14.25" customHeight="1">
      <c r="A45220" s="5"/>
      <c r="B45220" s="5"/>
      <c r="C45220" s="5" t="str">
        <f>IFERROR(__xludf.DUMMYFUNCTION("""COMPUTED_VALUE"""),"")</f>
        <v/>
      </c>
      <c r="D45220" s="5">
        <v>0.0</v>
      </c>
    </row>
    <row r="45221" ht="14.25" customHeight="1">
      <c r="A45221" s="5"/>
      <c r="B45221" s="5"/>
      <c r="C45221" s="5" t="str">
        <f>IFERROR(__xludf.DUMMYFUNCTION("""COMPUTED_VALUE"""),"")</f>
        <v/>
      </c>
      <c r="D45221" s="5">
        <v>0.0</v>
      </c>
    </row>
    <row r="45222" ht="14.25" customHeight="1">
      <c r="A45222" s="5"/>
      <c r="B45222" s="5"/>
      <c r="C45222" s="5" t="str">
        <f>IFERROR(__xludf.DUMMYFUNCTION("""COMPUTED_VALUE"""),"")</f>
        <v/>
      </c>
      <c r="D45222" s="5">
        <v>0.0</v>
      </c>
    </row>
    <row r="45223" ht="14.25" customHeight="1">
      <c r="A45223" s="5"/>
      <c r="B45223" s="5"/>
      <c r="C45223" s="5" t="str">
        <f>IFERROR(__xludf.DUMMYFUNCTION("""COMPUTED_VALUE"""),"")</f>
        <v/>
      </c>
      <c r="D45223" s="5">
        <v>0.0</v>
      </c>
    </row>
    <row r="45224" ht="14.25" customHeight="1">
      <c r="A45224" s="5"/>
      <c r="B45224" s="5"/>
      <c r="C45224" s="5" t="str">
        <f>IFERROR(__xludf.DUMMYFUNCTION("""COMPUTED_VALUE"""),"")</f>
        <v/>
      </c>
      <c r="D45224" s="5">
        <v>0.0</v>
      </c>
    </row>
    <row r="45225" ht="14.25" customHeight="1">
      <c r="A45225" s="5"/>
      <c r="B45225" s="5"/>
      <c r="C45225" s="5" t="str">
        <f>IFERROR(__xludf.DUMMYFUNCTION("""COMPUTED_VALUE"""),"")</f>
        <v/>
      </c>
      <c r="D45225" s="5">
        <v>0.0</v>
      </c>
    </row>
    <row r="45226" ht="14.25" customHeight="1">
      <c r="A45226" s="5"/>
      <c r="B45226" s="5"/>
      <c r="C45226" s="5" t="str">
        <f>IFERROR(__xludf.DUMMYFUNCTION("""COMPUTED_VALUE"""),"")</f>
        <v/>
      </c>
      <c r="D45226" s="5">
        <v>0.0</v>
      </c>
    </row>
    <row r="45227" ht="14.25" customHeight="1">
      <c r="A45227" s="5"/>
      <c r="B45227" s="5"/>
      <c r="C45227" s="5" t="str">
        <f>IFERROR(__xludf.DUMMYFUNCTION("""COMPUTED_VALUE"""),"")</f>
        <v/>
      </c>
      <c r="D45227" s="5">
        <v>0.0</v>
      </c>
    </row>
    <row r="45228" ht="14.25" customHeight="1">
      <c r="A45228" s="5"/>
      <c r="B45228" s="5"/>
      <c r="C45228" s="5" t="str">
        <f>IFERROR(__xludf.DUMMYFUNCTION("""COMPUTED_VALUE"""),"")</f>
        <v/>
      </c>
      <c r="D45228" s="5">
        <v>0.0</v>
      </c>
    </row>
    <row r="45229" ht="14.25" customHeight="1">
      <c r="A45229" s="5"/>
      <c r="B45229" s="5"/>
      <c r="C45229" s="5" t="str">
        <f>IFERROR(__xludf.DUMMYFUNCTION("""COMPUTED_VALUE"""),"")</f>
        <v/>
      </c>
      <c r="D45229" s="5">
        <v>0.0</v>
      </c>
    </row>
    <row r="45230" ht="14.25" customHeight="1">
      <c r="A45230" s="5"/>
      <c r="B45230" s="5"/>
      <c r="C45230" s="5" t="str">
        <f>IFERROR(__xludf.DUMMYFUNCTION("""COMPUTED_VALUE"""),"")</f>
        <v/>
      </c>
      <c r="D45230" s="5">
        <v>0.0</v>
      </c>
    </row>
    <row r="45231" ht="14.25" customHeight="1">
      <c r="A45231" s="5"/>
      <c r="B45231" s="5"/>
      <c r="C45231" s="5" t="str">
        <f>IFERROR(__xludf.DUMMYFUNCTION("""COMPUTED_VALUE"""),"")</f>
        <v/>
      </c>
      <c r="D45231" s="5">
        <v>0.0</v>
      </c>
    </row>
    <row r="45232" ht="14.25" customHeight="1">
      <c r="A45232" s="5"/>
      <c r="B45232" s="5"/>
      <c r="C45232" s="5" t="str">
        <f>IFERROR(__xludf.DUMMYFUNCTION("""COMPUTED_VALUE"""),"")</f>
        <v/>
      </c>
      <c r="D45232" s="5">
        <v>0.0</v>
      </c>
    </row>
    <row r="45233" ht="14.25" customHeight="1">
      <c r="A45233" s="5"/>
      <c r="B45233" s="5"/>
      <c r="C45233" s="5" t="str">
        <f>IFERROR(__xludf.DUMMYFUNCTION("""COMPUTED_VALUE"""),"")</f>
        <v/>
      </c>
      <c r="D45233" s="5">
        <v>0.0</v>
      </c>
    </row>
    <row r="45234" ht="14.25" customHeight="1">
      <c r="A45234" s="5"/>
      <c r="B45234" s="5"/>
      <c r="C45234" s="5" t="str">
        <f>IFERROR(__xludf.DUMMYFUNCTION("""COMPUTED_VALUE"""),"")</f>
        <v/>
      </c>
      <c r="D45234" s="5">
        <v>0.0</v>
      </c>
    </row>
    <row r="45235" ht="14.25" customHeight="1">
      <c r="A45235" s="5"/>
      <c r="B45235" s="5"/>
      <c r="C45235" s="5" t="str">
        <f>IFERROR(__xludf.DUMMYFUNCTION("""COMPUTED_VALUE"""),"")</f>
        <v/>
      </c>
      <c r="D45235" s="5">
        <v>0.0</v>
      </c>
    </row>
    <row r="45236" ht="14.25" customHeight="1">
      <c r="A45236" s="5"/>
      <c r="B45236" s="5"/>
      <c r="C45236" s="5" t="str">
        <f>IFERROR(__xludf.DUMMYFUNCTION("""COMPUTED_VALUE"""),"")</f>
        <v/>
      </c>
      <c r="D45236" s="5">
        <v>0.0</v>
      </c>
    </row>
    <row r="45237" ht="14.25" customHeight="1">
      <c r="A45237" s="5"/>
      <c r="B45237" s="5"/>
      <c r="C45237" s="5" t="str">
        <f>IFERROR(__xludf.DUMMYFUNCTION("""COMPUTED_VALUE"""),"")</f>
        <v/>
      </c>
      <c r="D45237" s="5">
        <v>0.0</v>
      </c>
    </row>
    <row r="45238" ht="14.25" customHeight="1">
      <c r="A45238" s="5"/>
      <c r="B45238" s="5"/>
      <c r="C45238" s="5" t="str">
        <f>IFERROR(__xludf.DUMMYFUNCTION("""COMPUTED_VALUE"""),"")</f>
        <v/>
      </c>
      <c r="D45238" s="5">
        <v>0.0</v>
      </c>
    </row>
    <row r="45239" ht="14.25" customHeight="1">
      <c r="A45239" s="5"/>
      <c r="B45239" s="5"/>
      <c r="C45239" s="5" t="str">
        <f>IFERROR(__xludf.DUMMYFUNCTION("""COMPUTED_VALUE"""),"")</f>
        <v/>
      </c>
      <c r="D45239" s="5">
        <v>0.0</v>
      </c>
    </row>
    <row r="45240" ht="14.25" customHeight="1">
      <c r="A45240" s="5"/>
      <c r="B45240" s="5"/>
      <c r="C45240" s="5" t="str">
        <f>IFERROR(__xludf.DUMMYFUNCTION("""COMPUTED_VALUE"""),"")</f>
        <v/>
      </c>
      <c r="D45240" s="5">
        <v>0.0</v>
      </c>
    </row>
    <row r="45241" ht="14.25" customHeight="1">
      <c r="A45241" s="5"/>
      <c r="B45241" s="5"/>
      <c r="C45241" s="5" t="str">
        <f>IFERROR(__xludf.DUMMYFUNCTION("""COMPUTED_VALUE"""),"")</f>
        <v/>
      </c>
      <c r="D45241" s="5">
        <v>0.0</v>
      </c>
    </row>
    <row r="45242" ht="14.25" customHeight="1">
      <c r="A45242" s="5"/>
      <c r="B45242" s="5"/>
      <c r="C45242" s="5" t="str">
        <f>IFERROR(__xludf.DUMMYFUNCTION("""COMPUTED_VALUE"""),"")</f>
        <v/>
      </c>
      <c r="D45242" s="5">
        <v>0.0</v>
      </c>
    </row>
    <row r="45243" ht="14.25" customHeight="1">
      <c r="A45243" s="5"/>
      <c r="B45243" s="5"/>
      <c r="C45243" s="5" t="str">
        <f>IFERROR(__xludf.DUMMYFUNCTION("""COMPUTED_VALUE"""),"")</f>
        <v/>
      </c>
      <c r="D45243" s="5">
        <v>0.0</v>
      </c>
    </row>
    <row r="45244" ht="14.25" customHeight="1">
      <c r="A45244" s="5"/>
      <c r="B45244" s="5"/>
      <c r="C45244" s="5" t="str">
        <f>IFERROR(__xludf.DUMMYFUNCTION("""COMPUTED_VALUE"""),"")</f>
        <v/>
      </c>
      <c r="D45244" s="5">
        <v>0.0</v>
      </c>
    </row>
    <row r="45245" ht="14.25" customHeight="1">
      <c r="A45245" s="5"/>
      <c r="B45245" s="5"/>
      <c r="C45245" s="5" t="str">
        <f>IFERROR(__xludf.DUMMYFUNCTION("""COMPUTED_VALUE"""),"")</f>
        <v/>
      </c>
      <c r="D45245" s="5">
        <v>0.0</v>
      </c>
    </row>
    <row r="45246" ht="14.25" customHeight="1">
      <c r="A45246" s="5"/>
      <c r="B45246" s="5"/>
      <c r="C45246" s="5" t="str">
        <f>IFERROR(__xludf.DUMMYFUNCTION("""COMPUTED_VALUE"""),"")</f>
        <v/>
      </c>
      <c r="D45246" s="5">
        <v>0.0</v>
      </c>
    </row>
    <row r="45247" ht="14.25" customHeight="1">
      <c r="A45247" s="5"/>
      <c r="B45247" s="5"/>
      <c r="C45247" s="5" t="str">
        <f>IFERROR(__xludf.DUMMYFUNCTION("""COMPUTED_VALUE"""),"")</f>
        <v/>
      </c>
      <c r="D45247" s="5">
        <v>0.0</v>
      </c>
    </row>
    <row r="45248" ht="14.25" customHeight="1">
      <c r="A45248" s="5"/>
      <c r="B45248" s="5"/>
      <c r="C45248" s="5" t="str">
        <f>IFERROR(__xludf.DUMMYFUNCTION("""COMPUTED_VALUE"""),"")</f>
        <v/>
      </c>
      <c r="D45248" s="5">
        <v>0.0</v>
      </c>
    </row>
    <row r="45249" ht="14.25" customHeight="1">
      <c r="A45249" s="5"/>
      <c r="B45249" s="5"/>
      <c r="C45249" s="5" t="str">
        <f>IFERROR(__xludf.DUMMYFUNCTION("""COMPUTED_VALUE"""),"")</f>
        <v/>
      </c>
      <c r="D45249" s="5">
        <v>0.0</v>
      </c>
    </row>
    <row r="45250" ht="14.25" customHeight="1">
      <c r="A45250" s="5"/>
      <c r="B45250" s="5"/>
      <c r="C45250" s="5" t="str">
        <f>IFERROR(__xludf.DUMMYFUNCTION("""COMPUTED_VALUE"""),"")</f>
        <v/>
      </c>
      <c r="D45250" s="5">
        <v>0.0</v>
      </c>
    </row>
    <row r="45251" ht="14.25" customHeight="1">
      <c r="A45251" s="5"/>
      <c r="B45251" s="5"/>
      <c r="C45251" s="5" t="str">
        <f>IFERROR(__xludf.DUMMYFUNCTION("""COMPUTED_VALUE"""),"")</f>
        <v/>
      </c>
      <c r="D45251" s="5">
        <v>0.0</v>
      </c>
    </row>
    <row r="45252" ht="14.25" customHeight="1">
      <c r="A45252" s="5"/>
      <c r="B45252" s="5"/>
      <c r="C45252" s="5" t="str">
        <f>IFERROR(__xludf.DUMMYFUNCTION("""COMPUTED_VALUE"""),"")</f>
        <v/>
      </c>
      <c r="D45252" s="5">
        <v>0.0</v>
      </c>
    </row>
    <row r="45253" ht="14.25" customHeight="1">
      <c r="A45253" s="5"/>
      <c r="B45253" s="5"/>
      <c r="C45253" s="5" t="str">
        <f>IFERROR(__xludf.DUMMYFUNCTION("""COMPUTED_VALUE"""),"")</f>
        <v/>
      </c>
      <c r="D45253" s="5">
        <v>0.0</v>
      </c>
    </row>
    <row r="45254" ht="14.25" customHeight="1">
      <c r="A45254" s="5"/>
      <c r="B45254" s="5"/>
      <c r="C45254" s="5" t="str">
        <f>IFERROR(__xludf.DUMMYFUNCTION("""COMPUTED_VALUE"""),"")</f>
        <v/>
      </c>
      <c r="D45254" s="5">
        <v>0.0</v>
      </c>
    </row>
    <row r="45255" ht="14.25" customHeight="1">
      <c r="A45255" s="5"/>
      <c r="B45255" s="5"/>
      <c r="C45255" s="5" t="str">
        <f>IFERROR(__xludf.DUMMYFUNCTION("""COMPUTED_VALUE"""),"")</f>
        <v/>
      </c>
      <c r="D45255" s="5">
        <v>0.0</v>
      </c>
    </row>
    <row r="45256" ht="14.25" customHeight="1">
      <c r="A45256" s="5"/>
      <c r="B45256" s="5"/>
      <c r="C45256" s="5" t="str">
        <f>IFERROR(__xludf.DUMMYFUNCTION("""COMPUTED_VALUE"""),"")</f>
        <v/>
      </c>
      <c r="D45256" s="5">
        <v>0.0</v>
      </c>
    </row>
    <row r="45257" ht="14.25" customHeight="1">
      <c r="A45257" s="5"/>
      <c r="B45257" s="5"/>
      <c r="C45257" s="5" t="str">
        <f>IFERROR(__xludf.DUMMYFUNCTION("""COMPUTED_VALUE"""),"")</f>
        <v/>
      </c>
      <c r="D45257" s="5">
        <v>0.0</v>
      </c>
    </row>
    <row r="45258" ht="14.25" customHeight="1">
      <c r="A45258" s="5"/>
      <c r="B45258" s="5"/>
      <c r="C45258" s="5" t="str">
        <f>IFERROR(__xludf.DUMMYFUNCTION("""COMPUTED_VALUE"""),"")</f>
        <v/>
      </c>
      <c r="D45258" s="5">
        <v>0.0</v>
      </c>
    </row>
    <row r="45259" ht="14.25" customHeight="1">
      <c r="A45259" s="5"/>
      <c r="B45259" s="5"/>
      <c r="C45259" s="5" t="str">
        <f>IFERROR(__xludf.DUMMYFUNCTION("""COMPUTED_VALUE"""),"")</f>
        <v/>
      </c>
      <c r="D45259" s="5">
        <v>0.0</v>
      </c>
    </row>
    <row r="45260" ht="14.25" customHeight="1">
      <c r="A45260" s="5"/>
      <c r="B45260" s="5"/>
      <c r="C45260" s="5" t="str">
        <f>IFERROR(__xludf.DUMMYFUNCTION("""COMPUTED_VALUE"""),"")</f>
        <v/>
      </c>
      <c r="D45260" s="5">
        <v>0.0</v>
      </c>
    </row>
    <row r="45261" ht="14.25" customHeight="1">
      <c r="A45261" s="5"/>
      <c r="B45261" s="5"/>
      <c r="C45261" s="5" t="str">
        <f>IFERROR(__xludf.DUMMYFUNCTION("""COMPUTED_VALUE"""),"")</f>
        <v/>
      </c>
      <c r="D45261" s="5">
        <v>0.0</v>
      </c>
    </row>
    <row r="45262" ht="14.25" customHeight="1">
      <c r="A45262" s="5"/>
      <c r="B45262" s="5"/>
      <c r="C45262" s="5" t="str">
        <f>IFERROR(__xludf.DUMMYFUNCTION("""COMPUTED_VALUE"""),"")</f>
        <v/>
      </c>
      <c r="D45262" s="5">
        <v>0.0</v>
      </c>
    </row>
    <row r="45263" ht="14.25" customHeight="1">
      <c r="A45263" s="5"/>
      <c r="B45263" s="5"/>
      <c r="C45263" s="5" t="str">
        <f>IFERROR(__xludf.DUMMYFUNCTION("""COMPUTED_VALUE"""),"")</f>
        <v/>
      </c>
      <c r="D45263" s="5">
        <v>0.0</v>
      </c>
    </row>
    <row r="45264" ht="14.25" customHeight="1">
      <c r="A45264" s="5"/>
      <c r="B45264" s="5"/>
      <c r="C45264" s="5" t="str">
        <f>IFERROR(__xludf.DUMMYFUNCTION("""COMPUTED_VALUE"""),"")</f>
        <v/>
      </c>
      <c r="D45264" s="5">
        <v>0.0</v>
      </c>
    </row>
    <row r="45265" ht="14.25" customHeight="1">
      <c r="A45265" s="5"/>
      <c r="B45265" s="5"/>
      <c r="C45265" s="5" t="str">
        <f>IFERROR(__xludf.DUMMYFUNCTION("""COMPUTED_VALUE"""),"")</f>
        <v/>
      </c>
      <c r="D45265" s="5">
        <v>0.0</v>
      </c>
    </row>
    <row r="45266" ht="14.25" customHeight="1">
      <c r="A45266" s="5"/>
      <c r="B45266" s="5"/>
      <c r="C45266" s="5" t="str">
        <f>IFERROR(__xludf.DUMMYFUNCTION("""COMPUTED_VALUE"""),"")</f>
        <v/>
      </c>
      <c r="D45266" s="5">
        <v>0.0</v>
      </c>
    </row>
    <row r="45267" ht="14.25" customHeight="1">
      <c r="A45267" s="5"/>
      <c r="B45267" s="5"/>
      <c r="C45267" s="5" t="str">
        <f>IFERROR(__xludf.DUMMYFUNCTION("""COMPUTED_VALUE"""),"")</f>
        <v/>
      </c>
      <c r="D45267" s="5">
        <v>0.0</v>
      </c>
    </row>
    <row r="45268" ht="14.25" customHeight="1">
      <c r="A45268" s="5"/>
      <c r="B45268" s="5"/>
      <c r="C45268" s="5" t="str">
        <f>IFERROR(__xludf.DUMMYFUNCTION("""COMPUTED_VALUE"""),"")</f>
        <v/>
      </c>
      <c r="D45268" s="5">
        <v>0.0</v>
      </c>
    </row>
    <row r="45269" ht="14.25" customHeight="1">
      <c r="A45269" s="5"/>
      <c r="B45269" s="5"/>
      <c r="C45269" s="5" t="str">
        <f>IFERROR(__xludf.DUMMYFUNCTION("""COMPUTED_VALUE"""),"")</f>
        <v/>
      </c>
      <c r="D45269" s="5">
        <v>0.0</v>
      </c>
    </row>
    <row r="45270" ht="14.25" customHeight="1">
      <c r="A45270" s="5"/>
      <c r="B45270" s="5"/>
      <c r="C45270" s="5" t="str">
        <f>IFERROR(__xludf.DUMMYFUNCTION("""COMPUTED_VALUE"""),"")</f>
        <v/>
      </c>
      <c r="D45270" s="5">
        <v>0.0</v>
      </c>
    </row>
    <row r="45271" ht="14.25" customHeight="1">
      <c r="A45271" s="5"/>
      <c r="B45271" s="5"/>
      <c r="C45271" s="5" t="str">
        <f>IFERROR(__xludf.DUMMYFUNCTION("""COMPUTED_VALUE"""),"")</f>
        <v/>
      </c>
      <c r="D45271" s="5">
        <v>0.0</v>
      </c>
    </row>
    <row r="45272" ht="14.25" customHeight="1">
      <c r="A45272" s="5"/>
      <c r="B45272" s="5"/>
      <c r="C45272" s="5" t="str">
        <f>IFERROR(__xludf.DUMMYFUNCTION("""COMPUTED_VALUE"""),"")</f>
        <v/>
      </c>
      <c r="D45272" s="5">
        <v>0.0</v>
      </c>
    </row>
    <row r="45273" ht="14.25" customHeight="1">
      <c r="A45273" s="5"/>
      <c r="B45273" s="5"/>
      <c r="C45273" s="5" t="str">
        <f>IFERROR(__xludf.DUMMYFUNCTION("""COMPUTED_VALUE"""),"")</f>
        <v/>
      </c>
      <c r="D45273" s="5">
        <v>0.0</v>
      </c>
    </row>
    <row r="45274" ht="14.25" customHeight="1">
      <c r="A45274" s="5"/>
      <c r="B45274" s="5"/>
      <c r="C45274" s="5" t="str">
        <f>IFERROR(__xludf.DUMMYFUNCTION("""COMPUTED_VALUE"""),"")</f>
        <v/>
      </c>
      <c r="D45274" s="5">
        <v>0.0</v>
      </c>
    </row>
    <row r="45275" ht="14.25" customHeight="1">
      <c r="A45275" s="5"/>
      <c r="B45275" s="5"/>
      <c r="C45275" s="5" t="str">
        <f>IFERROR(__xludf.DUMMYFUNCTION("""COMPUTED_VALUE"""),"")</f>
        <v/>
      </c>
      <c r="D45275" s="5">
        <v>0.0</v>
      </c>
    </row>
    <row r="45276" ht="14.25" customHeight="1">
      <c r="A45276" s="5"/>
      <c r="B45276" s="5"/>
      <c r="C45276" s="5" t="str">
        <f>IFERROR(__xludf.DUMMYFUNCTION("""COMPUTED_VALUE"""),"")</f>
        <v/>
      </c>
      <c r="D45276" s="5">
        <v>0.0</v>
      </c>
    </row>
    <row r="45277" ht="14.25" customHeight="1">
      <c r="A45277" s="5"/>
      <c r="B45277" s="5"/>
      <c r="C45277" s="5" t="str">
        <f>IFERROR(__xludf.DUMMYFUNCTION("""COMPUTED_VALUE"""),"")</f>
        <v/>
      </c>
      <c r="D45277" s="5">
        <v>0.0</v>
      </c>
    </row>
    <row r="45278" ht="14.25" customHeight="1">
      <c r="A45278" s="5"/>
      <c r="B45278" s="5"/>
      <c r="C45278" s="5" t="str">
        <f>IFERROR(__xludf.DUMMYFUNCTION("""COMPUTED_VALUE"""),"")</f>
        <v/>
      </c>
      <c r="D45278" s="5">
        <v>0.0</v>
      </c>
    </row>
    <row r="45279" ht="14.25" customHeight="1">
      <c r="A45279" s="5"/>
      <c r="B45279" s="5"/>
      <c r="C45279" s="5" t="str">
        <f>IFERROR(__xludf.DUMMYFUNCTION("""COMPUTED_VALUE"""),"")</f>
        <v/>
      </c>
      <c r="D45279" s="5">
        <v>0.0</v>
      </c>
    </row>
    <row r="45280" ht="14.25" customHeight="1">
      <c r="A45280" s="5"/>
      <c r="B45280" s="5"/>
      <c r="C45280" s="5" t="str">
        <f>IFERROR(__xludf.DUMMYFUNCTION("""COMPUTED_VALUE"""),"")</f>
        <v/>
      </c>
      <c r="D45280" s="5">
        <v>0.0</v>
      </c>
    </row>
    <row r="45281" ht="14.25" customHeight="1">
      <c r="A45281" s="5"/>
      <c r="B45281" s="5"/>
      <c r="C45281" s="5" t="str">
        <f>IFERROR(__xludf.DUMMYFUNCTION("""COMPUTED_VALUE"""),"")</f>
        <v/>
      </c>
      <c r="D45281" s="5">
        <v>0.0</v>
      </c>
    </row>
    <row r="45282" ht="14.25" customHeight="1">
      <c r="A45282" s="5"/>
      <c r="B45282" s="5"/>
      <c r="C45282" s="5" t="str">
        <f>IFERROR(__xludf.DUMMYFUNCTION("""COMPUTED_VALUE"""),"")</f>
        <v/>
      </c>
      <c r="D45282" s="5">
        <v>0.0</v>
      </c>
    </row>
    <row r="45283" ht="14.25" customHeight="1">
      <c r="A45283" s="5"/>
      <c r="B45283" s="5"/>
      <c r="C45283" s="5" t="str">
        <f>IFERROR(__xludf.DUMMYFUNCTION("""COMPUTED_VALUE"""),"")</f>
        <v/>
      </c>
      <c r="D45283" s="5">
        <v>0.0</v>
      </c>
    </row>
    <row r="45284" ht="14.25" customHeight="1">
      <c r="A45284" s="5"/>
      <c r="B45284" s="5"/>
      <c r="C45284" s="5" t="str">
        <f>IFERROR(__xludf.DUMMYFUNCTION("""COMPUTED_VALUE"""),"")</f>
        <v/>
      </c>
      <c r="D45284" s="5">
        <v>0.0</v>
      </c>
    </row>
    <row r="45285" ht="14.25" customHeight="1">
      <c r="A45285" s="5"/>
      <c r="B45285" s="5"/>
      <c r="C45285" s="5" t="str">
        <f>IFERROR(__xludf.DUMMYFUNCTION("""COMPUTED_VALUE"""),"")</f>
        <v/>
      </c>
      <c r="D45285" s="5">
        <v>0.0</v>
      </c>
    </row>
    <row r="45286" ht="14.25" customHeight="1">
      <c r="A45286" s="5"/>
      <c r="B45286" s="5"/>
      <c r="C45286" s="5" t="str">
        <f>IFERROR(__xludf.DUMMYFUNCTION("""COMPUTED_VALUE"""),"")</f>
        <v/>
      </c>
      <c r="D45286" s="5">
        <v>0.0</v>
      </c>
    </row>
    <row r="45287" ht="14.25" customHeight="1">
      <c r="A45287" s="5"/>
      <c r="B45287" s="5"/>
      <c r="C45287" s="5" t="str">
        <f>IFERROR(__xludf.DUMMYFUNCTION("""COMPUTED_VALUE"""),"")</f>
        <v/>
      </c>
      <c r="D45287" s="5">
        <v>0.0</v>
      </c>
    </row>
    <row r="45288" ht="14.25" customHeight="1">
      <c r="A45288" s="5"/>
      <c r="B45288" s="5"/>
      <c r="C45288" s="5" t="str">
        <f>IFERROR(__xludf.DUMMYFUNCTION("""COMPUTED_VALUE"""),"")</f>
        <v/>
      </c>
      <c r="D45288" s="5">
        <v>0.0</v>
      </c>
    </row>
    <row r="45289" ht="14.25" customHeight="1">
      <c r="A45289" s="5"/>
      <c r="B45289" s="5"/>
      <c r="C45289" s="5" t="str">
        <f>IFERROR(__xludf.DUMMYFUNCTION("""COMPUTED_VALUE"""),"")</f>
        <v/>
      </c>
      <c r="D45289" s="5">
        <v>0.0</v>
      </c>
    </row>
    <row r="45290" ht="14.25" customHeight="1">
      <c r="A45290" s="5"/>
      <c r="B45290" s="5"/>
      <c r="C45290" s="5" t="str">
        <f>IFERROR(__xludf.DUMMYFUNCTION("""COMPUTED_VALUE"""),"")</f>
        <v/>
      </c>
      <c r="D45290" s="5">
        <v>0.0</v>
      </c>
    </row>
    <row r="45291" ht="14.25" customHeight="1">
      <c r="A45291" s="5"/>
      <c r="B45291" s="5"/>
      <c r="C45291" s="5" t="str">
        <f>IFERROR(__xludf.DUMMYFUNCTION("""COMPUTED_VALUE"""),"")</f>
        <v/>
      </c>
      <c r="D45291" s="5">
        <v>0.0</v>
      </c>
    </row>
    <row r="45292" ht="14.25" customHeight="1">
      <c r="A45292" s="5"/>
      <c r="B45292" s="5"/>
      <c r="C45292" s="5" t="str">
        <f>IFERROR(__xludf.DUMMYFUNCTION("""COMPUTED_VALUE"""),"")</f>
        <v/>
      </c>
      <c r="D45292" s="5">
        <v>0.0</v>
      </c>
    </row>
    <row r="45293" ht="14.25" customHeight="1">
      <c r="A45293" s="5"/>
      <c r="B45293" s="5"/>
      <c r="C45293" s="5" t="str">
        <f>IFERROR(__xludf.DUMMYFUNCTION("""COMPUTED_VALUE"""),"")</f>
        <v/>
      </c>
      <c r="D45293" s="5">
        <v>0.0</v>
      </c>
    </row>
    <row r="45294" ht="14.25" customHeight="1">
      <c r="A45294" s="5"/>
      <c r="B45294" s="5"/>
      <c r="C45294" s="5" t="str">
        <f>IFERROR(__xludf.DUMMYFUNCTION("""COMPUTED_VALUE"""),"")</f>
        <v/>
      </c>
      <c r="D45294" s="5">
        <v>0.0</v>
      </c>
    </row>
    <row r="45295" ht="14.25" customHeight="1">
      <c r="A45295" s="5"/>
      <c r="B45295" s="5"/>
      <c r="C45295" s="5" t="str">
        <f>IFERROR(__xludf.DUMMYFUNCTION("""COMPUTED_VALUE"""),"")</f>
        <v/>
      </c>
      <c r="D45295" s="5">
        <v>0.0</v>
      </c>
    </row>
    <row r="45296" ht="14.25" customHeight="1">
      <c r="A45296" s="5"/>
      <c r="B45296" s="5"/>
      <c r="C45296" s="5" t="str">
        <f>IFERROR(__xludf.DUMMYFUNCTION("""COMPUTED_VALUE"""),"")</f>
        <v/>
      </c>
      <c r="D45296" s="5">
        <v>0.0</v>
      </c>
    </row>
    <row r="45297" ht="14.25" customHeight="1">
      <c r="A45297" s="5"/>
      <c r="B45297" s="5"/>
      <c r="C45297" s="5" t="str">
        <f>IFERROR(__xludf.DUMMYFUNCTION("""COMPUTED_VALUE"""),"")</f>
        <v/>
      </c>
      <c r="D45297" s="5">
        <v>0.0</v>
      </c>
    </row>
    <row r="45298" ht="14.25" customHeight="1">
      <c r="A45298" s="5"/>
      <c r="B45298" s="5"/>
      <c r="C45298" s="5" t="str">
        <f>IFERROR(__xludf.DUMMYFUNCTION("""COMPUTED_VALUE"""),"")</f>
        <v/>
      </c>
      <c r="D45298" s="5">
        <v>0.0</v>
      </c>
    </row>
    <row r="45299" ht="14.25" customHeight="1">
      <c r="A45299" s="5"/>
      <c r="B45299" s="5"/>
      <c r="C45299" s="5" t="str">
        <f>IFERROR(__xludf.DUMMYFUNCTION("""COMPUTED_VALUE"""),"")</f>
        <v/>
      </c>
      <c r="D45299" s="5">
        <v>0.0</v>
      </c>
    </row>
    <row r="45300" ht="14.25" customHeight="1">
      <c r="A45300" s="5"/>
      <c r="B45300" s="5"/>
      <c r="C45300" s="5" t="str">
        <f>IFERROR(__xludf.DUMMYFUNCTION("""COMPUTED_VALUE"""),"")</f>
        <v/>
      </c>
      <c r="D45300" s="5">
        <v>0.0</v>
      </c>
    </row>
    <row r="45301" ht="14.25" customHeight="1">
      <c r="A45301" s="5"/>
      <c r="B45301" s="5"/>
      <c r="C45301" s="5" t="str">
        <f>IFERROR(__xludf.DUMMYFUNCTION("""COMPUTED_VALUE"""),"")</f>
        <v/>
      </c>
      <c r="D45301" s="5">
        <v>0.0</v>
      </c>
    </row>
    <row r="45302" ht="14.25" customHeight="1">
      <c r="A45302" s="5"/>
      <c r="B45302" s="5"/>
      <c r="C45302" s="5" t="str">
        <f>IFERROR(__xludf.DUMMYFUNCTION("""COMPUTED_VALUE"""),"")</f>
        <v/>
      </c>
      <c r="D45302" s="5">
        <v>0.0</v>
      </c>
    </row>
    <row r="45303" ht="14.25" customHeight="1">
      <c r="A45303" s="5"/>
      <c r="B45303" s="5"/>
      <c r="C45303" s="5" t="str">
        <f>IFERROR(__xludf.DUMMYFUNCTION("""COMPUTED_VALUE"""),"")</f>
        <v/>
      </c>
      <c r="D45303" s="5">
        <v>0.0</v>
      </c>
    </row>
    <row r="45304" ht="14.25" customHeight="1">
      <c r="A45304" s="5"/>
      <c r="B45304" s="5"/>
      <c r="C45304" s="5" t="str">
        <f>IFERROR(__xludf.DUMMYFUNCTION("""COMPUTED_VALUE"""),"")</f>
        <v/>
      </c>
      <c r="D45304" s="5">
        <v>0.0</v>
      </c>
    </row>
    <row r="45305" ht="14.25" customHeight="1">
      <c r="A45305" s="5"/>
      <c r="B45305" s="5"/>
      <c r="C45305" s="5" t="str">
        <f>IFERROR(__xludf.DUMMYFUNCTION("""COMPUTED_VALUE"""),"")</f>
        <v/>
      </c>
      <c r="D45305" s="5">
        <v>0.0</v>
      </c>
    </row>
    <row r="45306" ht="14.25" customHeight="1">
      <c r="A45306" s="5"/>
      <c r="B45306" s="5"/>
      <c r="C45306" s="5" t="str">
        <f>IFERROR(__xludf.DUMMYFUNCTION("""COMPUTED_VALUE"""),"")</f>
        <v/>
      </c>
      <c r="D45306" s="5">
        <v>0.0</v>
      </c>
    </row>
    <row r="45307" ht="14.25" customHeight="1">
      <c r="A45307" s="5"/>
      <c r="B45307" s="5"/>
      <c r="C45307" s="5" t="str">
        <f>IFERROR(__xludf.DUMMYFUNCTION("""COMPUTED_VALUE"""),"")</f>
        <v/>
      </c>
      <c r="D45307" s="5">
        <v>0.0</v>
      </c>
    </row>
    <row r="45308" ht="14.25" customHeight="1">
      <c r="A45308" s="5"/>
      <c r="B45308" s="5"/>
      <c r="C45308" s="5" t="str">
        <f>IFERROR(__xludf.DUMMYFUNCTION("""COMPUTED_VALUE"""),"")</f>
        <v/>
      </c>
      <c r="D45308" s="5">
        <v>0.0</v>
      </c>
    </row>
    <row r="45309" ht="14.25" customHeight="1">
      <c r="A45309" s="5"/>
      <c r="B45309" s="5"/>
      <c r="C45309" s="5" t="str">
        <f>IFERROR(__xludf.DUMMYFUNCTION("""COMPUTED_VALUE"""),"")</f>
        <v/>
      </c>
      <c r="D45309" s="5">
        <v>0.0</v>
      </c>
    </row>
    <row r="45310" ht="14.25" customHeight="1">
      <c r="A45310" s="5"/>
      <c r="B45310" s="5"/>
      <c r="C45310" s="5" t="str">
        <f>IFERROR(__xludf.DUMMYFUNCTION("""COMPUTED_VALUE"""),"")</f>
        <v/>
      </c>
      <c r="D45310" s="5">
        <v>0.0</v>
      </c>
    </row>
    <row r="45311" ht="14.25" customHeight="1">
      <c r="A45311" s="5"/>
      <c r="B45311" s="5"/>
      <c r="C45311" s="5" t="str">
        <f>IFERROR(__xludf.DUMMYFUNCTION("""COMPUTED_VALUE"""),"")</f>
        <v/>
      </c>
      <c r="D45311" s="5">
        <v>0.0</v>
      </c>
    </row>
    <row r="45312" ht="14.25" customHeight="1">
      <c r="A45312" s="5"/>
      <c r="B45312" s="5"/>
      <c r="C45312" s="5" t="str">
        <f>IFERROR(__xludf.DUMMYFUNCTION("""COMPUTED_VALUE"""),"")</f>
        <v/>
      </c>
      <c r="D45312" s="5">
        <v>0.0</v>
      </c>
    </row>
    <row r="45313" ht="14.25" customHeight="1">
      <c r="A45313" s="5"/>
      <c r="B45313" s="5"/>
      <c r="C45313" s="5" t="str">
        <f>IFERROR(__xludf.DUMMYFUNCTION("""COMPUTED_VALUE"""),"")</f>
        <v/>
      </c>
      <c r="D45313" s="5">
        <v>0.0</v>
      </c>
    </row>
    <row r="45314" ht="14.25" customHeight="1">
      <c r="A45314" s="5"/>
      <c r="B45314" s="5"/>
      <c r="C45314" s="5" t="str">
        <f>IFERROR(__xludf.DUMMYFUNCTION("""COMPUTED_VALUE"""),"")</f>
        <v/>
      </c>
      <c r="D45314" s="5">
        <v>0.0</v>
      </c>
    </row>
    <row r="45315" ht="14.25" customHeight="1">
      <c r="A45315" s="5"/>
      <c r="B45315" s="5"/>
      <c r="C45315" s="5" t="str">
        <f>IFERROR(__xludf.DUMMYFUNCTION("""COMPUTED_VALUE"""),"")</f>
        <v/>
      </c>
      <c r="D45315" s="5">
        <v>0.0</v>
      </c>
    </row>
    <row r="45316" ht="14.25" customHeight="1">
      <c r="A45316" s="5"/>
      <c r="B45316" s="5"/>
      <c r="C45316" s="5" t="str">
        <f>IFERROR(__xludf.DUMMYFUNCTION("""COMPUTED_VALUE"""),"")</f>
        <v/>
      </c>
      <c r="D45316" s="5">
        <v>0.0</v>
      </c>
    </row>
    <row r="45317" ht="14.25" customHeight="1">
      <c r="A45317" s="5"/>
      <c r="B45317" s="5"/>
      <c r="C45317" s="5" t="str">
        <f>IFERROR(__xludf.DUMMYFUNCTION("""COMPUTED_VALUE"""),"")</f>
        <v/>
      </c>
      <c r="D45317" s="5">
        <v>0.0</v>
      </c>
    </row>
    <row r="45318" ht="14.25" customHeight="1">
      <c r="A45318" s="5"/>
      <c r="B45318" s="5"/>
      <c r="C45318" s="5" t="str">
        <f>IFERROR(__xludf.DUMMYFUNCTION("""COMPUTED_VALUE"""),"")</f>
        <v/>
      </c>
      <c r="D45318" s="5">
        <v>0.0</v>
      </c>
    </row>
    <row r="45319" ht="14.25" customHeight="1">
      <c r="A45319" s="5"/>
      <c r="B45319" s="5"/>
      <c r="C45319" s="5" t="str">
        <f>IFERROR(__xludf.DUMMYFUNCTION("""COMPUTED_VALUE"""),"")</f>
        <v/>
      </c>
      <c r="D45319" s="5">
        <v>0.0</v>
      </c>
    </row>
    <row r="45320" ht="14.25" customHeight="1">
      <c r="A45320" s="5"/>
      <c r="B45320" s="5"/>
      <c r="C45320" s="5" t="str">
        <f>IFERROR(__xludf.DUMMYFUNCTION("""COMPUTED_VALUE"""),"")</f>
        <v/>
      </c>
      <c r="D45320" s="5">
        <v>0.0</v>
      </c>
    </row>
    <row r="45321" ht="14.25" customHeight="1">
      <c r="A45321" s="5"/>
      <c r="B45321" s="5"/>
      <c r="C45321" s="5" t="str">
        <f>IFERROR(__xludf.DUMMYFUNCTION("""COMPUTED_VALUE"""),"")</f>
        <v/>
      </c>
      <c r="D45321" s="5">
        <v>0.0</v>
      </c>
    </row>
    <row r="45322" ht="14.25" customHeight="1">
      <c r="A45322" s="5"/>
      <c r="B45322" s="5"/>
      <c r="C45322" s="5" t="str">
        <f>IFERROR(__xludf.DUMMYFUNCTION("""COMPUTED_VALUE"""),"")</f>
        <v/>
      </c>
      <c r="D45322" s="5">
        <v>0.0</v>
      </c>
    </row>
    <row r="45323" ht="14.25" customHeight="1">
      <c r="A45323" s="5"/>
      <c r="B45323" s="5"/>
      <c r="C45323" s="5" t="str">
        <f>IFERROR(__xludf.DUMMYFUNCTION("""COMPUTED_VALUE"""),"")</f>
        <v/>
      </c>
      <c r="D45323" s="5">
        <v>0.0</v>
      </c>
    </row>
    <row r="45324" ht="14.25" customHeight="1">
      <c r="A45324" s="5"/>
      <c r="B45324" s="5"/>
      <c r="C45324" s="5" t="str">
        <f>IFERROR(__xludf.DUMMYFUNCTION("""COMPUTED_VALUE"""),"")</f>
        <v/>
      </c>
      <c r="D45324" s="5">
        <v>0.0</v>
      </c>
    </row>
    <row r="45325" ht="14.25" customHeight="1">
      <c r="A45325" s="5"/>
      <c r="B45325" s="5"/>
      <c r="C45325" s="5" t="str">
        <f>IFERROR(__xludf.DUMMYFUNCTION("""COMPUTED_VALUE"""),"")</f>
        <v/>
      </c>
      <c r="D45325" s="5">
        <v>0.0</v>
      </c>
    </row>
    <row r="45326" ht="14.25" customHeight="1">
      <c r="A45326" s="5"/>
      <c r="B45326" s="5"/>
      <c r="C45326" s="5" t="str">
        <f>IFERROR(__xludf.DUMMYFUNCTION("""COMPUTED_VALUE"""),"")</f>
        <v/>
      </c>
      <c r="D45326" s="5">
        <v>0.0</v>
      </c>
    </row>
    <row r="45327" ht="14.25" customHeight="1">
      <c r="A45327" s="5"/>
      <c r="B45327" s="5"/>
      <c r="C45327" s="5" t="str">
        <f>IFERROR(__xludf.DUMMYFUNCTION("""COMPUTED_VALUE"""),"")</f>
        <v/>
      </c>
      <c r="D45327" s="5">
        <v>0.0</v>
      </c>
    </row>
    <row r="45328" ht="14.25" customHeight="1">
      <c r="A45328" s="5"/>
      <c r="B45328" s="5"/>
      <c r="C45328" s="5" t="str">
        <f>IFERROR(__xludf.DUMMYFUNCTION("""COMPUTED_VALUE"""),"")</f>
        <v/>
      </c>
      <c r="D45328" s="5">
        <v>0.0</v>
      </c>
    </row>
    <row r="45329" ht="14.25" customHeight="1">
      <c r="A45329" s="5"/>
      <c r="B45329" s="5"/>
      <c r="C45329" s="5" t="str">
        <f>IFERROR(__xludf.DUMMYFUNCTION("""COMPUTED_VALUE"""),"")</f>
        <v/>
      </c>
      <c r="D45329" s="5">
        <v>0.0</v>
      </c>
    </row>
    <row r="45330" ht="14.25" customHeight="1">
      <c r="A45330" s="5"/>
      <c r="B45330" s="5"/>
      <c r="C45330" s="5" t="str">
        <f>IFERROR(__xludf.DUMMYFUNCTION("""COMPUTED_VALUE"""),"")</f>
        <v/>
      </c>
      <c r="D45330" s="5">
        <v>0.0</v>
      </c>
    </row>
    <row r="45331" ht="14.25" customHeight="1">
      <c r="A45331" s="5"/>
      <c r="B45331" s="5"/>
      <c r="C45331" s="5" t="str">
        <f>IFERROR(__xludf.DUMMYFUNCTION("""COMPUTED_VALUE"""),"")</f>
        <v/>
      </c>
      <c r="D45331" s="5">
        <v>0.0</v>
      </c>
    </row>
    <row r="45332" ht="14.25" customHeight="1">
      <c r="A45332" s="5"/>
      <c r="B45332" s="5"/>
      <c r="C45332" s="5" t="str">
        <f>IFERROR(__xludf.DUMMYFUNCTION("""COMPUTED_VALUE"""),"")</f>
        <v/>
      </c>
      <c r="D45332" s="5">
        <v>0.0</v>
      </c>
    </row>
    <row r="45333" ht="14.25" customHeight="1">
      <c r="A45333" s="5"/>
      <c r="B45333" s="5"/>
      <c r="C45333" s="5" t="str">
        <f>IFERROR(__xludf.DUMMYFUNCTION("""COMPUTED_VALUE"""),"")</f>
        <v/>
      </c>
      <c r="D45333" s="5">
        <v>0.0</v>
      </c>
    </row>
    <row r="45334" ht="14.25" customHeight="1">
      <c r="A45334" s="5"/>
      <c r="B45334" s="5"/>
      <c r="C45334" s="5" t="str">
        <f>IFERROR(__xludf.DUMMYFUNCTION("""COMPUTED_VALUE"""),"")</f>
        <v/>
      </c>
      <c r="D45334" s="5">
        <v>0.0</v>
      </c>
    </row>
    <row r="45335" ht="14.25" customHeight="1">
      <c r="A45335" s="5"/>
      <c r="B45335" s="5"/>
      <c r="C45335" s="5" t="str">
        <f>IFERROR(__xludf.DUMMYFUNCTION("""COMPUTED_VALUE"""),"")</f>
        <v/>
      </c>
      <c r="D45335" s="5">
        <v>0.0</v>
      </c>
    </row>
    <row r="45336" ht="14.25" customHeight="1">
      <c r="A45336" s="5"/>
      <c r="B45336" s="5"/>
      <c r="C45336" s="5" t="str">
        <f>IFERROR(__xludf.DUMMYFUNCTION("""COMPUTED_VALUE"""),"")</f>
        <v/>
      </c>
      <c r="D45336" s="5">
        <v>0.0</v>
      </c>
    </row>
    <row r="45337" ht="14.25" customHeight="1">
      <c r="A45337" s="5"/>
      <c r="B45337" s="5"/>
      <c r="C45337" s="5" t="str">
        <f>IFERROR(__xludf.DUMMYFUNCTION("""COMPUTED_VALUE"""),"")</f>
        <v/>
      </c>
      <c r="D45337" s="5">
        <v>0.0</v>
      </c>
    </row>
    <row r="45338" ht="14.25" customHeight="1">
      <c r="A45338" s="5"/>
      <c r="B45338" s="5"/>
      <c r="C45338" s="5" t="str">
        <f>IFERROR(__xludf.DUMMYFUNCTION("""COMPUTED_VALUE"""),"")</f>
        <v/>
      </c>
      <c r="D45338" s="5">
        <v>0.0</v>
      </c>
    </row>
    <row r="45339" ht="14.25" customHeight="1">
      <c r="A45339" s="5"/>
      <c r="B45339" s="5"/>
      <c r="C45339" s="5" t="str">
        <f>IFERROR(__xludf.DUMMYFUNCTION("""COMPUTED_VALUE"""),"")</f>
        <v/>
      </c>
      <c r="D45339" s="5">
        <v>0.0</v>
      </c>
    </row>
    <row r="45340" ht="14.25" customHeight="1">
      <c r="A45340" s="5"/>
      <c r="B45340" s="5"/>
      <c r="C45340" s="5" t="str">
        <f>IFERROR(__xludf.DUMMYFUNCTION("""COMPUTED_VALUE"""),"")</f>
        <v/>
      </c>
      <c r="D45340" s="5">
        <v>0.0</v>
      </c>
    </row>
    <row r="45341" ht="14.25" customHeight="1">
      <c r="A45341" s="5"/>
      <c r="B45341" s="5"/>
      <c r="C45341" s="5" t="str">
        <f>IFERROR(__xludf.DUMMYFUNCTION("""COMPUTED_VALUE"""),"")</f>
        <v/>
      </c>
      <c r="D45341" s="5">
        <v>0.0</v>
      </c>
    </row>
    <row r="45342" ht="14.25" customHeight="1">
      <c r="A45342" s="5"/>
      <c r="B45342" s="5"/>
      <c r="C45342" s="5" t="str">
        <f>IFERROR(__xludf.DUMMYFUNCTION("""COMPUTED_VALUE"""),"")</f>
        <v/>
      </c>
      <c r="D45342" s="5">
        <v>0.0</v>
      </c>
    </row>
    <row r="45343" ht="14.25" customHeight="1">
      <c r="A45343" s="5"/>
      <c r="B45343" s="5"/>
      <c r="C45343" s="5" t="str">
        <f>IFERROR(__xludf.DUMMYFUNCTION("""COMPUTED_VALUE"""),"")</f>
        <v/>
      </c>
      <c r="D45343" s="5">
        <v>0.0</v>
      </c>
    </row>
    <row r="45344" ht="14.25" customHeight="1">
      <c r="A45344" s="5"/>
      <c r="B45344" s="5"/>
      <c r="C45344" s="5" t="str">
        <f>IFERROR(__xludf.DUMMYFUNCTION("""COMPUTED_VALUE"""),"")</f>
        <v/>
      </c>
      <c r="D45344" s="5">
        <v>0.0</v>
      </c>
    </row>
    <row r="45345" ht="14.25" customHeight="1">
      <c r="A45345" s="5"/>
      <c r="B45345" s="5"/>
      <c r="C45345" s="5" t="str">
        <f>IFERROR(__xludf.DUMMYFUNCTION("""COMPUTED_VALUE"""),"")</f>
        <v/>
      </c>
      <c r="D45345" s="5">
        <v>0.0</v>
      </c>
    </row>
    <row r="45346" ht="14.25" customHeight="1">
      <c r="A45346" s="5"/>
      <c r="B45346" s="5"/>
      <c r="C45346" s="5" t="str">
        <f>IFERROR(__xludf.DUMMYFUNCTION("""COMPUTED_VALUE"""),"")</f>
        <v/>
      </c>
      <c r="D45346" s="5">
        <v>0.0</v>
      </c>
    </row>
    <row r="45347" ht="14.25" customHeight="1">
      <c r="A45347" s="5"/>
      <c r="B45347" s="5"/>
      <c r="C45347" s="5" t="str">
        <f>IFERROR(__xludf.DUMMYFUNCTION("""COMPUTED_VALUE"""),"")</f>
        <v/>
      </c>
      <c r="D45347" s="5">
        <v>0.0</v>
      </c>
    </row>
    <row r="45348" ht="14.25" customHeight="1">
      <c r="A45348" s="5"/>
      <c r="B45348" s="5"/>
      <c r="C45348" s="5" t="str">
        <f>IFERROR(__xludf.DUMMYFUNCTION("""COMPUTED_VALUE"""),"")</f>
        <v/>
      </c>
      <c r="D45348" s="5">
        <v>0.0</v>
      </c>
    </row>
    <row r="45349" ht="14.25" customHeight="1">
      <c r="A45349" s="5"/>
      <c r="B45349" s="5"/>
      <c r="C45349" s="5" t="str">
        <f>IFERROR(__xludf.DUMMYFUNCTION("""COMPUTED_VALUE"""),"")</f>
        <v/>
      </c>
      <c r="D45349" s="5">
        <v>0.0</v>
      </c>
    </row>
    <row r="45350" ht="14.25" customHeight="1">
      <c r="A45350" s="5"/>
      <c r="B45350" s="5"/>
      <c r="C45350" s="5" t="str">
        <f>IFERROR(__xludf.DUMMYFUNCTION("""COMPUTED_VALUE"""),"")</f>
        <v/>
      </c>
      <c r="D45350" s="5">
        <v>0.0</v>
      </c>
    </row>
    <row r="45351" ht="14.25" customHeight="1">
      <c r="A45351" s="5"/>
      <c r="B45351" s="5"/>
      <c r="C45351" s="5" t="str">
        <f>IFERROR(__xludf.DUMMYFUNCTION("""COMPUTED_VALUE"""),"")</f>
        <v/>
      </c>
      <c r="D45351" s="5">
        <v>0.0</v>
      </c>
    </row>
    <row r="45352" ht="14.25" customHeight="1">
      <c r="A45352" s="5"/>
      <c r="B45352" s="5"/>
      <c r="C45352" s="5" t="str">
        <f>IFERROR(__xludf.DUMMYFUNCTION("""COMPUTED_VALUE"""),"")</f>
        <v/>
      </c>
      <c r="D45352" s="5">
        <v>0.0</v>
      </c>
    </row>
    <row r="45353" ht="14.25" customHeight="1">
      <c r="A45353" s="5"/>
      <c r="B45353" s="5"/>
      <c r="C45353" s="5" t="str">
        <f>IFERROR(__xludf.DUMMYFUNCTION("""COMPUTED_VALUE"""),"")</f>
        <v/>
      </c>
      <c r="D45353" s="5">
        <v>0.0</v>
      </c>
    </row>
    <row r="45354" ht="14.25" customHeight="1">
      <c r="A45354" s="5"/>
      <c r="B45354" s="5"/>
      <c r="C45354" s="5" t="str">
        <f>IFERROR(__xludf.DUMMYFUNCTION("""COMPUTED_VALUE"""),"")</f>
        <v/>
      </c>
      <c r="D45354" s="5">
        <v>0.0</v>
      </c>
    </row>
    <row r="45355" ht="14.25" customHeight="1">
      <c r="A45355" s="5"/>
      <c r="B45355" s="5"/>
      <c r="C45355" s="5" t="str">
        <f>IFERROR(__xludf.DUMMYFUNCTION("""COMPUTED_VALUE"""),"")</f>
        <v/>
      </c>
      <c r="D45355" s="5">
        <v>0.0</v>
      </c>
    </row>
    <row r="45356" ht="14.25" customHeight="1">
      <c r="A45356" s="5"/>
      <c r="B45356" s="5"/>
      <c r="C45356" s="5" t="str">
        <f>IFERROR(__xludf.DUMMYFUNCTION("""COMPUTED_VALUE"""),"")</f>
        <v/>
      </c>
      <c r="D45356" s="5">
        <v>0.0</v>
      </c>
    </row>
    <row r="45357" ht="14.25" customHeight="1">
      <c r="A45357" s="5"/>
      <c r="B45357" s="5"/>
      <c r="C45357" s="5" t="str">
        <f>IFERROR(__xludf.DUMMYFUNCTION("""COMPUTED_VALUE"""),"")</f>
        <v/>
      </c>
      <c r="D45357" s="5">
        <v>0.0</v>
      </c>
    </row>
    <row r="45358" ht="14.25" customHeight="1">
      <c r="A45358" s="5"/>
      <c r="B45358" s="5"/>
      <c r="C45358" s="5" t="str">
        <f>IFERROR(__xludf.DUMMYFUNCTION("""COMPUTED_VALUE"""),"")</f>
        <v/>
      </c>
      <c r="D45358" s="5">
        <v>0.0</v>
      </c>
    </row>
    <row r="45359" ht="14.25" customHeight="1">
      <c r="A45359" s="5"/>
      <c r="B45359" s="5"/>
      <c r="C45359" s="5" t="str">
        <f>IFERROR(__xludf.DUMMYFUNCTION("""COMPUTED_VALUE"""),"")</f>
        <v/>
      </c>
      <c r="D45359" s="5">
        <v>0.0</v>
      </c>
    </row>
    <row r="45360" ht="14.25" customHeight="1">
      <c r="A45360" s="5"/>
      <c r="B45360" s="5"/>
      <c r="C45360" s="5" t="str">
        <f>IFERROR(__xludf.DUMMYFUNCTION("""COMPUTED_VALUE"""),"")</f>
        <v/>
      </c>
      <c r="D45360" s="5">
        <v>0.0</v>
      </c>
    </row>
    <row r="45361" ht="14.25" customHeight="1">
      <c r="A45361" s="5"/>
      <c r="B45361" s="5"/>
      <c r="C45361" s="5" t="str">
        <f>IFERROR(__xludf.DUMMYFUNCTION("""COMPUTED_VALUE"""),"")</f>
        <v/>
      </c>
      <c r="D45361" s="5">
        <v>0.0</v>
      </c>
    </row>
    <row r="45362" ht="14.25" customHeight="1">
      <c r="A45362" s="5"/>
      <c r="B45362" s="5"/>
      <c r="C45362" s="5" t="str">
        <f>IFERROR(__xludf.DUMMYFUNCTION("""COMPUTED_VALUE"""),"")</f>
        <v/>
      </c>
      <c r="D45362" s="5">
        <v>0.0</v>
      </c>
    </row>
    <row r="45363" ht="14.25" customHeight="1">
      <c r="A45363" s="5"/>
      <c r="B45363" s="5"/>
      <c r="C45363" s="5" t="str">
        <f>IFERROR(__xludf.DUMMYFUNCTION("""COMPUTED_VALUE"""),"")</f>
        <v/>
      </c>
      <c r="D45363" s="5">
        <v>0.0</v>
      </c>
    </row>
    <row r="45364" ht="14.25" customHeight="1">
      <c r="A45364" s="5"/>
      <c r="B45364" s="5"/>
      <c r="C45364" s="5" t="str">
        <f>IFERROR(__xludf.DUMMYFUNCTION("""COMPUTED_VALUE"""),"")</f>
        <v/>
      </c>
      <c r="D45364" s="5">
        <v>0.0</v>
      </c>
    </row>
    <row r="45365" ht="14.25" customHeight="1">
      <c r="A45365" s="5"/>
      <c r="B45365" s="5"/>
      <c r="C45365" s="5" t="str">
        <f>IFERROR(__xludf.DUMMYFUNCTION("""COMPUTED_VALUE"""),"")</f>
        <v/>
      </c>
      <c r="D45365" s="5">
        <v>0.0</v>
      </c>
    </row>
    <row r="45366" ht="14.25" customHeight="1">
      <c r="A45366" s="5"/>
      <c r="B45366" s="5"/>
      <c r="C45366" s="5" t="str">
        <f>IFERROR(__xludf.DUMMYFUNCTION("""COMPUTED_VALUE"""),"")</f>
        <v/>
      </c>
      <c r="D45366" s="5">
        <v>0.0</v>
      </c>
    </row>
    <row r="45367" ht="14.25" customHeight="1">
      <c r="A45367" s="5"/>
      <c r="B45367" s="5"/>
      <c r="C45367" s="5" t="str">
        <f>IFERROR(__xludf.DUMMYFUNCTION("""COMPUTED_VALUE"""),"")</f>
        <v/>
      </c>
      <c r="D45367" s="5">
        <v>0.0</v>
      </c>
    </row>
    <row r="45368" ht="14.25" customHeight="1">
      <c r="A45368" s="5"/>
      <c r="B45368" s="5"/>
      <c r="C45368" s="5" t="str">
        <f>IFERROR(__xludf.DUMMYFUNCTION("""COMPUTED_VALUE"""),"")</f>
        <v/>
      </c>
      <c r="D45368" s="5">
        <v>0.0</v>
      </c>
    </row>
    <row r="45369" ht="14.25" customHeight="1">
      <c r="A45369" s="5"/>
      <c r="B45369" s="5"/>
      <c r="C45369" s="5" t="str">
        <f>IFERROR(__xludf.DUMMYFUNCTION("""COMPUTED_VALUE"""),"")</f>
        <v/>
      </c>
      <c r="D45369" s="5">
        <v>0.0</v>
      </c>
    </row>
    <row r="45370" ht="14.25" customHeight="1">
      <c r="A45370" s="5"/>
      <c r="B45370" s="5"/>
      <c r="C45370" s="5" t="str">
        <f>IFERROR(__xludf.DUMMYFUNCTION("""COMPUTED_VALUE"""),"")</f>
        <v/>
      </c>
      <c r="D45370" s="5">
        <v>0.0</v>
      </c>
    </row>
    <row r="45371" ht="14.25" customHeight="1">
      <c r="A45371" s="5"/>
      <c r="B45371" s="5"/>
      <c r="C45371" s="5" t="str">
        <f>IFERROR(__xludf.DUMMYFUNCTION("""COMPUTED_VALUE"""),"")</f>
        <v/>
      </c>
      <c r="D45371" s="5">
        <v>0.0</v>
      </c>
    </row>
    <row r="45372" ht="14.25" customHeight="1">
      <c r="A45372" s="5"/>
      <c r="B45372" s="5"/>
      <c r="C45372" s="5" t="str">
        <f>IFERROR(__xludf.DUMMYFUNCTION("""COMPUTED_VALUE"""),"")</f>
        <v/>
      </c>
      <c r="D45372" s="5">
        <v>0.0</v>
      </c>
    </row>
    <row r="45373" ht="14.25" customHeight="1">
      <c r="A45373" s="5"/>
      <c r="B45373" s="5"/>
      <c r="C45373" s="5" t="str">
        <f>IFERROR(__xludf.DUMMYFUNCTION("""COMPUTED_VALUE"""),"")</f>
        <v/>
      </c>
      <c r="D45373" s="5">
        <v>0.0</v>
      </c>
    </row>
    <row r="45374" ht="14.25" customHeight="1">
      <c r="A45374" s="5"/>
      <c r="B45374" s="5"/>
      <c r="C45374" s="5" t="str">
        <f>IFERROR(__xludf.DUMMYFUNCTION("""COMPUTED_VALUE"""),"")</f>
        <v/>
      </c>
      <c r="D45374" s="5">
        <v>0.0</v>
      </c>
    </row>
    <row r="45375" ht="14.25" customHeight="1">
      <c r="A45375" s="5"/>
      <c r="B45375" s="5"/>
      <c r="C45375" s="5" t="str">
        <f>IFERROR(__xludf.DUMMYFUNCTION("""COMPUTED_VALUE"""),"")</f>
        <v/>
      </c>
      <c r="D45375" s="5">
        <v>0.0</v>
      </c>
    </row>
    <row r="45376" ht="14.25" customHeight="1">
      <c r="A45376" s="5"/>
      <c r="B45376" s="5"/>
      <c r="C45376" s="5" t="str">
        <f>IFERROR(__xludf.DUMMYFUNCTION("""COMPUTED_VALUE"""),"")</f>
        <v/>
      </c>
      <c r="D45376" s="5">
        <v>0.0</v>
      </c>
    </row>
    <row r="45377" ht="14.25" customHeight="1">
      <c r="A45377" s="5"/>
      <c r="B45377" s="5"/>
      <c r="C45377" s="5" t="str">
        <f>IFERROR(__xludf.DUMMYFUNCTION("""COMPUTED_VALUE"""),"")</f>
        <v/>
      </c>
      <c r="D45377" s="5">
        <v>0.0</v>
      </c>
    </row>
    <row r="45378" ht="14.25" customHeight="1">
      <c r="A45378" s="5"/>
      <c r="B45378" s="5"/>
      <c r="C45378" s="5" t="str">
        <f>IFERROR(__xludf.DUMMYFUNCTION("""COMPUTED_VALUE"""),"")</f>
        <v/>
      </c>
      <c r="D45378" s="5">
        <v>0.0</v>
      </c>
    </row>
    <row r="45379" ht="14.25" customHeight="1">
      <c r="A45379" s="5"/>
      <c r="B45379" s="5"/>
      <c r="C45379" s="5" t="str">
        <f>IFERROR(__xludf.DUMMYFUNCTION("""COMPUTED_VALUE"""),"")</f>
        <v/>
      </c>
      <c r="D45379" s="5">
        <v>0.0</v>
      </c>
    </row>
    <row r="45380" ht="14.25" customHeight="1">
      <c r="A45380" s="5"/>
      <c r="B45380" s="5"/>
      <c r="C45380" s="5" t="str">
        <f>IFERROR(__xludf.DUMMYFUNCTION("""COMPUTED_VALUE"""),"")</f>
        <v/>
      </c>
      <c r="D45380" s="5">
        <v>0.0</v>
      </c>
    </row>
    <row r="45381" ht="14.25" customHeight="1">
      <c r="A45381" s="5"/>
      <c r="B45381" s="5"/>
      <c r="C45381" s="5" t="str">
        <f>IFERROR(__xludf.DUMMYFUNCTION("""COMPUTED_VALUE"""),"")</f>
        <v/>
      </c>
      <c r="D45381" s="5">
        <v>0.0</v>
      </c>
    </row>
    <row r="45382" ht="14.25" customHeight="1">
      <c r="A45382" s="5"/>
      <c r="B45382" s="5"/>
      <c r="C45382" s="5" t="str">
        <f>IFERROR(__xludf.DUMMYFUNCTION("""COMPUTED_VALUE"""),"")</f>
        <v/>
      </c>
      <c r="D45382" s="5">
        <v>0.0</v>
      </c>
    </row>
    <row r="45383" ht="14.25" customHeight="1">
      <c r="A45383" s="5"/>
      <c r="B45383" s="5"/>
      <c r="C45383" s="5" t="str">
        <f>IFERROR(__xludf.DUMMYFUNCTION("""COMPUTED_VALUE"""),"")</f>
        <v/>
      </c>
      <c r="D45383" s="5">
        <v>0.0</v>
      </c>
    </row>
    <row r="45384" ht="14.25" customHeight="1">
      <c r="A45384" s="5"/>
      <c r="B45384" s="5"/>
      <c r="C45384" s="5" t="str">
        <f>IFERROR(__xludf.DUMMYFUNCTION("""COMPUTED_VALUE"""),"")</f>
        <v/>
      </c>
      <c r="D45384" s="5">
        <v>0.0</v>
      </c>
    </row>
    <row r="45385" ht="14.25" customHeight="1">
      <c r="A45385" s="5"/>
      <c r="B45385" s="5"/>
      <c r="C45385" s="5" t="str">
        <f>IFERROR(__xludf.DUMMYFUNCTION("""COMPUTED_VALUE"""),"")</f>
        <v/>
      </c>
      <c r="D45385" s="5">
        <v>0.0</v>
      </c>
    </row>
    <row r="45386" ht="14.25" customHeight="1">
      <c r="A45386" s="5"/>
      <c r="B45386" s="5"/>
      <c r="C45386" s="5" t="str">
        <f>IFERROR(__xludf.DUMMYFUNCTION("""COMPUTED_VALUE"""),"")</f>
        <v/>
      </c>
      <c r="D45386" s="5">
        <v>0.0</v>
      </c>
    </row>
    <row r="45387" ht="14.25" customHeight="1">
      <c r="A45387" s="5"/>
      <c r="B45387" s="5"/>
      <c r="C45387" s="5" t="str">
        <f>IFERROR(__xludf.DUMMYFUNCTION("""COMPUTED_VALUE"""),"")</f>
        <v/>
      </c>
      <c r="D45387" s="5">
        <v>0.0</v>
      </c>
    </row>
    <row r="45388" ht="14.25" customHeight="1">
      <c r="A45388" s="5"/>
      <c r="B45388" s="5"/>
      <c r="C45388" s="5" t="str">
        <f>IFERROR(__xludf.DUMMYFUNCTION("""COMPUTED_VALUE"""),"")</f>
        <v/>
      </c>
      <c r="D45388" s="5">
        <v>0.0</v>
      </c>
    </row>
    <row r="45389" ht="14.25" customHeight="1">
      <c r="A45389" s="5"/>
      <c r="B45389" s="5"/>
      <c r="C45389" s="5" t="str">
        <f>IFERROR(__xludf.DUMMYFUNCTION("""COMPUTED_VALUE"""),"")</f>
        <v/>
      </c>
      <c r="D45389" s="5">
        <v>0.0</v>
      </c>
    </row>
    <row r="45390" ht="14.25" customHeight="1">
      <c r="A45390" s="5"/>
      <c r="B45390" s="5"/>
      <c r="C45390" s="5" t="str">
        <f>IFERROR(__xludf.DUMMYFUNCTION("""COMPUTED_VALUE"""),"")</f>
        <v/>
      </c>
      <c r="D45390" s="5">
        <v>0.0</v>
      </c>
    </row>
    <row r="45391" ht="14.25" customHeight="1">
      <c r="A45391" s="5"/>
      <c r="B45391" s="5"/>
      <c r="C45391" s="5" t="str">
        <f>IFERROR(__xludf.DUMMYFUNCTION("""COMPUTED_VALUE"""),"")</f>
        <v/>
      </c>
      <c r="D45391" s="5">
        <v>0.0</v>
      </c>
    </row>
    <row r="45392" ht="14.25" customHeight="1">
      <c r="A45392" s="5"/>
      <c r="B45392" s="5"/>
      <c r="C45392" s="5" t="str">
        <f>IFERROR(__xludf.DUMMYFUNCTION("""COMPUTED_VALUE"""),"")</f>
        <v/>
      </c>
      <c r="D45392" s="5">
        <v>0.0</v>
      </c>
    </row>
    <row r="45393" ht="14.25" customHeight="1">
      <c r="A45393" s="5"/>
      <c r="B45393" s="5"/>
      <c r="C45393" s="5" t="str">
        <f>IFERROR(__xludf.DUMMYFUNCTION("""COMPUTED_VALUE"""),"")</f>
        <v/>
      </c>
      <c r="D45393" s="5">
        <v>0.0</v>
      </c>
    </row>
    <row r="45394" ht="14.25" customHeight="1">
      <c r="A45394" s="5"/>
      <c r="B45394" s="5"/>
      <c r="C45394" s="5" t="str">
        <f>IFERROR(__xludf.DUMMYFUNCTION("""COMPUTED_VALUE"""),"")</f>
        <v/>
      </c>
      <c r="D45394" s="5">
        <v>0.0</v>
      </c>
    </row>
    <row r="45395" ht="14.25" customHeight="1">
      <c r="A45395" s="5"/>
      <c r="B45395" s="5"/>
      <c r="C45395" s="5" t="str">
        <f>IFERROR(__xludf.DUMMYFUNCTION("""COMPUTED_VALUE"""),"")</f>
        <v/>
      </c>
      <c r="D45395" s="5">
        <v>0.0</v>
      </c>
    </row>
    <row r="45396" ht="14.25" customHeight="1">
      <c r="A45396" s="5"/>
      <c r="B45396" s="5"/>
      <c r="C45396" s="5" t="str">
        <f>IFERROR(__xludf.DUMMYFUNCTION("""COMPUTED_VALUE"""),"")</f>
        <v/>
      </c>
      <c r="D45396" s="5">
        <v>0.0</v>
      </c>
    </row>
    <row r="45397" ht="14.25" customHeight="1">
      <c r="A45397" s="5"/>
      <c r="B45397" s="5"/>
      <c r="C45397" s="5" t="str">
        <f>IFERROR(__xludf.DUMMYFUNCTION("""COMPUTED_VALUE"""),"")</f>
        <v/>
      </c>
      <c r="D45397" s="5">
        <v>0.0</v>
      </c>
    </row>
    <row r="45398" ht="14.25" customHeight="1">
      <c r="A45398" s="5"/>
      <c r="B45398" s="5"/>
      <c r="C45398" s="5" t="str">
        <f>IFERROR(__xludf.DUMMYFUNCTION("""COMPUTED_VALUE"""),"")</f>
        <v/>
      </c>
      <c r="D45398" s="5">
        <v>0.0</v>
      </c>
    </row>
    <row r="45399" ht="14.25" customHeight="1">
      <c r="A45399" s="5"/>
      <c r="B45399" s="5"/>
      <c r="C45399" s="5" t="str">
        <f>IFERROR(__xludf.DUMMYFUNCTION("""COMPUTED_VALUE"""),"")</f>
        <v/>
      </c>
      <c r="D45399" s="5">
        <v>0.0</v>
      </c>
    </row>
    <row r="45400" ht="14.25" customHeight="1">
      <c r="A45400" s="5"/>
      <c r="B45400" s="5"/>
      <c r="C45400" s="5" t="str">
        <f>IFERROR(__xludf.DUMMYFUNCTION("""COMPUTED_VALUE"""),"")</f>
        <v/>
      </c>
      <c r="D45400" s="5">
        <v>0.0</v>
      </c>
    </row>
    <row r="45401" ht="14.25" customHeight="1">
      <c r="A45401" s="5"/>
      <c r="B45401" s="5"/>
      <c r="C45401" s="5" t="str">
        <f>IFERROR(__xludf.DUMMYFUNCTION("""COMPUTED_VALUE"""),"")</f>
        <v/>
      </c>
      <c r="D45401" s="5">
        <v>0.0</v>
      </c>
    </row>
    <row r="45402" ht="14.25" customHeight="1">
      <c r="A45402" s="5"/>
      <c r="B45402" s="5"/>
      <c r="C45402" s="5" t="str">
        <f>IFERROR(__xludf.DUMMYFUNCTION("""COMPUTED_VALUE"""),"")</f>
        <v/>
      </c>
      <c r="D45402" s="5">
        <v>0.0</v>
      </c>
    </row>
    <row r="45403" ht="14.25" customHeight="1">
      <c r="A45403" s="5"/>
      <c r="B45403" s="5"/>
      <c r="C45403" s="5" t="str">
        <f>IFERROR(__xludf.DUMMYFUNCTION("""COMPUTED_VALUE"""),"")</f>
        <v/>
      </c>
      <c r="D45403" s="5">
        <v>0.0</v>
      </c>
    </row>
    <row r="45404" ht="14.25" customHeight="1">
      <c r="A45404" s="5"/>
      <c r="B45404" s="5"/>
      <c r="C45404" s="5" t="str">
        <f>IFERROR(__xludf.DUMMYFUNCTION("""COMPUTED_VALUE"""),"")</f>
        <v/>
      </c>
      <c r="D45404" s="5">
        <v>0.0</v>
      </c>
    </row>
    <row r="45405" ht="14.25" customHeight="1">
      <c r="A45405" s="5"/>
      <c r="B45405" s="5"/>
      <c r="C45405" s="5" t="str">
        <f>IFERROR(__xludf.DUMMYFUNCTION("""COMPUTED_VALUE"""),"")</f>
        <v/>
      </c>
      <c r="D45405" s="5">
        <v>0.0</v>
      </c>
    </row>
    <row r="45406" ht="14.25" customHeight="1">
      <c r="A45406" s="5"/>
      <c r="B45406" s="5"/>
      <c r="C45406" s="5" t="str">
        <f>IFERROR(__xludf.DUMMYFUNCTION("""COMPUTED_VALUE"""),"")</f>
        <v/>
      </c>
      <c r="D45406" s="5">
        <v>0.0</v>
      </c>
    </row>
    <row r="45407" ht="14.25" customHeight="1">
      <c r="A45407" s="5"/>
      <c r="B45407" s="5"/>
      <c r="C45407" s="5" t="str">
        <f>IFERROR(__xludf.DUMMYFUNCTION("""COMPUTED_VALUE"""),"")</f>
        <v/>
      </c>
      <c r="D45407" s="5">
        <v>0.0</v>
      </c>
    </row>
    <row r="45408" ht="14.25" customHeight="1">
      <c r="A45408" s="5"/>
      <c r="B45408" s="5"/>
      <c r="C45408" s="5" t="str">
        <f>IFERROR(__xludf.DUMMYFUNCTION("""COMPUTED_VALUE"""),"")</f>
        <v/>
      </c>
      <c r="D45408" s="5">
        <v>0.0</v>
      </c>
    </row>
    <row r="45409" ht="14.25" customHeight="1">
      <c r="A45409" s="5"/>
      <c r="B45409" s="5"/>
      <c r="C45409" s="5" t="str">
        <f>IFERROR(__xludf.DUMMYFUNCTION("""COMPUTED_VALUE"""),"")</f>
        <v/>
      </c>
      <c r="D45409" s="5">
        <v>0.0</v>
      </c>
    </row>
    <row r="45410" ht="14.25" customHeight="1">
      <c r="A45410" s="5"/>
      <c r="B45410" s="5"/>
      <c r="C45410" s="5" t="str">
        <f>IFERROR(__xludf.DUMMYFUNCTION("""COMPUTED_VALUE"""),"")</f>
        <v/>
      </c>
      <c r="D45410" s="5">
        <v>0.0</v>
      </c>
    </row>
    <row r="45411" ht="14.25" customHeight="1">
      <c r="A45411" s="5"/>
      <c r="B45411" s="5"/>
      <c r="C45411" s="5" t="str">
        <f>IFERROR(__xludf.DUMMYFUNCTION("""COMPUTED_VALUE"""),"")</f>
        <v/>
      </c>
      <c r="D45411" s="5">
        <v>0.0</v>
      </c>
    </row>
    <row r="45412" ht="14.25" customHeight="1">
      <c r="A45412" s="5"/>
      <c r="B45412" s="5"/>
      <c r="C45412" s="5" t="str">
        <f>IFERROR(__xludf.DUMMYFUNCTION("""COMPUTED_VALUE"""),"")</f>
        <v/>
      </c>
      <c r="D45412" s="5">
        <v>0.0</v>
      </c>
    </row>
    <row r="45413" ht="14.25" customHeight="1">
      <c r="A45413" s="5"/>
      <c r="B45413" s="5"/>
      <c r="C45413" s="5" t="str">
        <f>IFERROR(__xludf.DUMMYFUNCTION("""COMPUTED_VALUE"""),"")</f>
        <v/>
      </c>
      <c r="D45413" s="5">
        <v>0.0</v>
      </c>
    </row>
    <row r="45414" ht="14.25" customHeight="1">
      <c r="A45414" s="5"/>
      <c r="B45414" s="5"/>
      <c r="C45414" s="5" t="str">
        <f>IFERROR(__xludf.DUMMYFUNCTION("""COMPUTED_VALUE"""),"")</f>
        <v/>
      </c>
      <c r="D45414" s="5">
        <v>0.0</v>
      </c>
    </row>
    <row r="45415" ht="14.25" customHeight="1">
      <c r="A45415" s="5"/>
      <c r="B45415" s="5"/>
      <c r="C45415" s="5" t="str">
        <f>IFERROR(__xludf.DUMMYFUNCTION("""COMPUTED_VALUE"""),"")</f>
        <v/>
      </c>
      <c r="D45415" s="5">
        <v>0.0</v>
      </c>
    </row>
    <row r="45416" ht="14.25" customHeight="1">
      <c r="A45416" s="5"/>
      <c r="B45416" s="5"/>
      <c r="C45416" s="5" t="str">
        <f>IFERROR(__xludf.DUMMYFUNCTION("""COMPUTED_VALUE"""),"")</f>
        <v/>
      </c>
      <c r="D45416" s="5">
        <v>0.0</v>
      </c>
    </row>
    <row r="45417" ht="14.25" customHeight="1">
      <c r="A45417" s="5"/>
      <c r="B45417" s="5"/>
      <c r="C45417" s="5" t="str">
        <f>IFERROR(__xludf.DUMMYFUNCTION("""COMPUTED_VALUE"""),"")</f>
        <v/>
      </c>
      <c r="D45417" s="5">
        <v>0.0</v>
      </c>
    </row>
    <row r="45418" ht="14.25" customHeight="1">
      <c r="A45418" s="5"/>
      <c r="B45418" s="5"/>
      <c r="C45418" s="5" t="str">
        <f>IFERROR(__xludf.DUMMYFUNCTION("""COMPUTED_VALUE"""),"")</f>
        <v/>
      </c>
      <c r="D45418" s="5">
        <v>0.0</v>
      </c>
    </row>
    <row r="45419" ht="14.25" customHeight="1">
      <c r="A45419" s="5"/>
      <c r="B45419" s="5"/>
      <c r="C45419" s="5" t="str">
        <f>IFERROR(__xludf.DUMMYFUNCTION("""COMPUTED_VALUE"""),"")</f>
        <v/>
      </c>
      <c r="D45419" s="5">
        <v>0.0</v>
      </c>
    </row>
    <row r="45420" ht="14.25" customHeight="1">
      <c r="A45420" s="5"/>
      <c r="B45420" s="5"/>
      <c r="C45420" s="5" t="str">
        <f>IFERROR(__xludf.DUMMYFUNCTION("""COMPUTED_VALUE"""),"")</f>
        <v/>
      </c>
      <c r="D45420" s="5">
        <v>0.0</v>
      </c>
    </row>
    <row r="45421" ht="14.25" customHeight="1">
      <c r="A45421" s="5"/>
      <c r="B45421" s="5"/>
      <c r="C45421" s="5" t="str">
        <f>IFERROR(__xludf.DUMMYFUNCTION("""COMPUTED_VALUE"""),"")</f>
        <v/>
      </c>
      <c r="D45421" s="5">
        <v>0.0</v>
      </c>
    </row>
    <row r="45422" ht="14.25" customHeight="1">
      <c r="A45422" s="5"/>
      <c r="B45422" s="5"/>
      <c r="C45422" s="5" t="str">
        <f>IFERROR(__xludf.DUMMYFUNCTION("""COMPUTED_VALUE"""),"")</f>
        <v/>
      </c>
      <c r="D45422" s="5">
        <v>0.0</v>
      </c>
    </row>
    <row r="45423" ht="14.25" customHeight="1">
      <c r="A45423" s="5"/>
      <c r="B45423" s="5"/>
      <c r="C45423" s="5" t="str">
        <f>IFERROR(__xludf.DUMMYFUNCTION("""COMPUTED_VALUE"""),"")</f>
        <v/>
      </c>
      <c r="D45423" s="5">
        <v>0.0</v>
      </c>
    </row>
    <row r="45424" ht="14.25" customHeight="1">
      <c r="A45424" s="5"/>
      <c r="B45424" s="5"/>
      <c r="C45424" s="5" t="str">
        <f>IFERROR(__xludf.DUMMYFUNCTION("""COMPUTED_VALUE"""),"")</f>
        <v/>
      </c>
      <c r="D45424" s="5">
        <v>0.0</v>
      </c>
    </row>
    <row r="45425" ht="14.25" customHeight="1">
      <c r="A45425" s="5"/>
      <c r="B45425" s="5"/>
      <c r="C45425" s="5" t="str">
        <f>IFERROR(__xludf.DUMMYFUNCTION("""COMPUTED_VALUE"""),"")</f>
        <v/>
      </c>
      <c r="D45425" s="5">
        <v>0.0</v>
      </c>
    </row>
    <row r="45426" ht="14.25" customHeight="1">
      <c r="A45426" s="5"/>
      <c r="B45426" s="5"/>
      <c r="C45426" s="5" t="str">
        <f>IFERROR(__xludf.DUMMYFUNCTION("""COMPUTED_VALUE"""),"")</f>
        <v/>
      </c>
      <c r="D45426" s="5">
        <v>0.0</v>
      </c>
    </row>
    <row r="45427" ht="14.25" customHeight="1">
      <c r="A45427" s="5"/>
      <c r="B45427" s="5"/>
      <c r="C45427" s="5" t="str">
        <f>IFERROR(__xludf.DUMMYFUNCTION("""COMPUTED_VALUE"""),"")</f>
        <v/>
      </c>
      <c r="D45427" s="5">
        <v>0.0</v>
      </c>
    </row>
    <row r="45428" ht="14.25" customHeight="1">
      <c r="A45428" s="5"/>
      <c r="B45428" s="5"/>
      <c r="C45428" s="5" t="str">
        <f>IFERROR(__xludf.DUMMYFUNCTION("""COMPUTED_VALUE"""),"")</f>
        <v/>
      </c>
      <c r="D45428" s="5">
        <v>0.0</v>
      </c>
    </row>
    <row r="45429" ht="14.25" customHeight="1">
      <c r="A45429" s="5"/>
      <c r="B45429" s="5"/>
      <c r="C45429" s="5" t="str">
        <f>IFERROR(__xludf.DUMMYFUNCTION("""COMPUTED_VALUE"""),"")</f>
        <v/>
      </c>
      <c r="D45429" s="5">
        <v>0.0</v>
      </c>
    </row>
    <row r="45430" ht="14.25" customHeight="1">
      <c r="A45430" s="5"/>
      <c r="B45430" s="5"/>
      <c r="C45430" s="5" t="str">
        <f>IFERROR(__xludf.DUMMYFUNCTION("""COMPUTED_VALUE"""),"")</f>
        <v/>
      </c>
      <c r="D45430" s="5">
        <v>0.0</v>
      </c>
    </row>
    <row r="45431" ht="14.25" customHeight="1">
      <c r="A45431" s="5"/>
      <c r="B45431" s="5"/>
      <c r="C45431" s="5" t="str">
        <f>IFERROR(__xludf.DUMMYFUNCTION("""COMPUTED_VALUE"""),"")</f>
        <v/>
      </c>
      <c r="D45431" s="5">
        <v>0.0</v>
      </c>
    </row>
    <row r="45432" ht="14.25" customHeight="1">
      <c r="A45432" s="5"/>
      <c r="B45432" s="5"/>
      <c r="C45432" s="5" t="str">
        <f>IFERROR(__xludf.DUMMYFUNCTION("""COMPUTED_VALUE"""),"")</f>
        <v/>
      </c>
      <c r="D45432" s="5">
        <v>0.0</v>
      </c>
    </row>
    <row r="45433" ht="14.25" customHeight="1">
      <c r="A45433" s="5"/>
      <c r="B45433" s="5"/>
      <c r="C45433" s="5" t="str">
        <f>IFERROR(__xludf.DUMMYFUNCTION("""COMPUTED_VALUE"""),"")</f>
        <v/>
      </c>
      <c r="D45433" s="5">
        <v>0.0</v>
      </c>
    </row>
    <row r="45434" ht="14.25" customHeight="1">
      <c r="A45434" s="5"/>
      <c r="B45434" s="5"/>
      <c r="C45434" s="5" t="str">
        <f>IFERROR(__xludf.DUMMYFUNCTION("""COMPUTED_VALUE"""),"")</f>
        <v/>
      </c>
      <c r="D45434" s="5">
        <v>0.0</v>
      </c>
    </row>
    <row r="45435" ht="14.25" customHeight="1">
      <c r="A45435" s="5"/>
      <c r="B45435" s="5"/>
      <c r="C45435" s="5" t="str">
        <f>IFERROR(__xludf.DUMMYFUNCTION("""COMPUTED_VALUE"""),"")</f>
        <v/>
      </c>
      <c r="D45435" s="5">
        <v>0.0</v>
      </c>
    </row>
    <row r="45436" ht="14.25" customHeight="1">
      <c r="A45436" s="5"/>
      <c r="B45436" s="5"/>
      <c r="C45436" s="5" t="str">
        <f>IFERROR(__xludf.DUMMYFUNCTION("""COMPUTED_VALUE"""),"")</f>
        <v/>
      </c>
      <c r="D45436" s="5">
        <v>0.0</v>
      </c>
    </row>
    <row r="45437" ht="14.25" customHeight="1">
      <c r="A45437" s="5"/>
      <c r="B45437" s="5"/>
      <c r="C45437" s="5" t="str">
        <f>IFERROR(__xludf.DUMMYFUNCTION("""COMPUTED_VALUE"""),"")</f>
        <v/>
      </c>
      <c r="D45437" s="5">
        <v>0.0</v>
      </c>
    </row>
    <row r="45438" ht="14.25" customHeight="1">
      <c r="A45438" s="5"/>
      <c r="B45438" s="5"/>
      <c r="C45438" s="5" t="str">
        <f>IFERROR(__xludf.DUMMYFUNCTION("""COMPUTED_VALUE"""),"")</f>
        <v/>
      </c>
      <c r="D45438" s="5">
        <v>0.0</v>
      </c>
    </row>
    <row r="45439" ht="14.25" customHeight="1">
      <c r="A45439" s="5"/>
      <c r="B45439" s="5"/>
      <c r="C45439" s="5" t="str">
        <f>IFERROR(__xludf.DUMMYFUNCTION("""COMPUTED_VALUE"""),"")</f>
        <v/>
      </c>
      <c r="D45439" s="5">
        <v>0.0</v>
      </c>
    </row>
    <row r="45440" ht="14.25" customHeight="1">
      <c r="A45440" s="5"/>
      <c r="B45440" s="5"/>
      <c r="C45440" s="5" t="str">
        <f>IFERROR(__xludf.DUMMYFUNCTION("""COMPUTED_VALUE"""),"")</f>
        <v/>
      </c>
      <c r="D45440" s="5">
        <v>0.0</v>
      </c>
    </row>
    <row r="45441" ht="14.25" customHeight="1">
      <c r="A45441" s="5"/>
      <c r="B45441" s="5"/>
      <c r="C45441" s="5" t="str">
        <f>IFERROR(__xludf.DUMMYFUNCTION("""COMPUTED_VALUE"""),"")</f>
        <v/>
      </c>
      <c r="D45441" s="5">
        <v>0.0</v>
      </c>
    </row>
    <row r="45442" ht="14.25" customHeight="1">
      <c r="A45442" s="5"/>
      <c r="B45442" s="5"/>
      <c r="C45442" s="5" t="str">
        <f>IFERROR(__xludf.DUMMYFUNCTION("""COMPUTED_VALUE"""),"")</f>
        <v/>
      </c>
      <c r="D45442" s="5">
        <v>0.0</v>
      </c>
    </row>
    <row r="45443" ht="14.25" customHeight="1">
      <c r="A45443" s="5"/>
      <c r="B45443" s="5"/>
      <c r="C45443" s="5" t="str">
        <f>IFERROR(__xludf.DUMMYFUNCTION("""COMPUTED_VALUE"""),"")</f>
        <v/>
      </c>
      <c r="D45443" s="5">
        <v>0.0</v>
      </c>
    </row>
    <row r="45444" ht="14.25" customHeight="1">
      <c r="A45444" s="5"/>
      <c r="B45444" s="5"/>
      <c r="C45444" s="5" t="str">
        <f>IFERROR(__xludf.DUMMYFUNCTION("""COMPUTED_VALUE"""),"")</f>
        <v/>
      </c>
      <c r="D45444" s="5">
        <v>0.0</v>
      </c>
    </row>
    <row r="45445" ht="14.25" customHeight="1">
      <c r="A45445" s="5"/>
      <c r="B45445" s="5"/>
      <c r="C45445" s="5" t="str">
        <f>IFERROR(__xludf.DUMMYFUNCTION("""COMPUTED_VALUE"""),"")</f>
        <v/>
      </c>
      <c r="D45445" s="5">
        <v>0.0</v>
      </c>
    </row>
    <row r="45446" ht="14.25" customHeight="1">
      <c r="A45446" s="5"/>
      <c r="B45446" s="5"/>
      <c r="C45446" s="5" t="str">
        <f>IFERROR(__xludf.DUMMYFUNCTION("""COMPUTED_VALUE"""),"")</f>
        <v/>
      </c>
      <c r="D45446" s="5">
        <v>0.0</v>
      </c>
    </row>
    <row r="45447" ht="14.25" customHeight="1">
      <c r="A45447" s="5"/>
      <c r="B45447" s="5"/>
      <c r="C45447" s="5" t="str">
        <f>IFERROR(__xludf.DUMMYFUNCTION("""COMPUTED_VALUE"""),"")</f>
        <v/>
      </c>
      <c r="D45447" s="5">
        <v>0.0</v>
      </c>
    </row>
    <row r="45448" ht="14.25" customHeight="1">
      <c r="A45448" s="5"/>
      <c r="B45448" s="5"/>
      <c r="C45448" s="5" t="str">
        <f>IFERROR(__xludf.DUMMYFUNCTION("""COMPUTED_VALUE"""),"")</f>
        <v/>
      </c>
      <c r="D45448" s="5">
        <v>0.0</v>
      </c>
    </row>
    <row r="45449" ht="14.25" customHeight="1">
      <c r="A45449" s="5"/>
      <c r="B45449" s="5"/>
      <c r="C45449" s="5" t="str">
        <f>IFERROR(__xludf.DUMMYFUNCTION("""COMPUTED_VALUE"""),"")</f>
        <v/>
      </c>
      <c r="D45449" s="5">
        <v>0.0</v>
      </c>
    </row>
    <row r="45450" ht="14.25" customHeight="1">
      <c r="A45450" s="5"/>
      <c r="B45450" s="5"/>
      <c r="C45450" s="5" t="str">
        <f>IFERROR(__xludf.DUMMYFUNCTION("""COMPUTED_VALUE"""),"")</f>
        <v/>
      </c>
      <c r="D45450" s="5">
        <v>0.0</v>
      </c>
    </row>
    <row r="45451" ht="14.25" customHeight="1">
      <c r="A45451" s="5"/>
      <c r="B45451" s="5"/>
      <c r="C45451" s="5" t="str">
        <f>IFERROR(__xludf.DUMMYFUNCTION("""COMPUTED_VALUE"""),"")</f>
        <v/>
      </c>
      <c r="D45451" s="5">
        <v>0.0</v>
      </c>
    </row>
    <row r="45452" ht="14.25" customHeight="1">
      <c r="A45452" s="5"/>
      <c r="B45452" s="5"/>
      <c r="C45452" s="5" t="str">
        <f>IFERROR(__xludf.DUMMYFUNCTION("""COMPUTED_VALUE"""),"")</f>
        <v/>
      </c>
      <c r="D45452" s="5">
        <v>0.0</v>
      </c>
    </row>
    <row r="45453" ht="14.25" customHeight="1">
      <c r="A45453" s="5"/>
      <c r="B45453" s="5"/>
      <c r="C45453" s="5" t="str">
        <f>IFERROR(__xludf.DUMMYFUNCTION("""COMPUTED_VALUE"""),"")</f>
        <v/>
      </c>
      <c r="D45453" s="5">
        <v>0.0</v>
      </c>
    </row>
    <row r="45454" ht="14.25" customHeight="1">
      <c r="A45454" s="5"/>
      <c r="B45454" s="5"/>
      <c r="C45454" s="5" t="str">
        <f>IFERROR(__xludf.DUMMYFUNCTION("""COMPUTED_VALUE"""),"")</f>
        <v/>
      </c>
      <c r="D45454" s="5">
        <v>0.0</v>
      </c>
    </row>
    <row r="45455" ht="14.25" customHeight="1">
      <c r="A45455" s="5"/>
      <c r="B45455" s="5"/>
      <c r="C45455" s="5" t="str">
        <f>IFERROR(__xludf.DUMMYFUNCTION("""COMPUTED_VALUE"""),"")</f>
        <v/>
      </c>
      <c r="D45455" s="5">
        <v>0.0</v>
      </c>
    </row>
    <row r="45456" ht="14.25" customHeight="1">
      <c r="A45456" s="5"/>
      <c r="B45456" s="5"/>
      <c r="C45456" s="5" t="str">
        <f>IFERROR(__xludf.DUMMYFUNCTION("""COMPUTED_VALUE"""),"")</f>
        <v/>
      </c>
      <c r="D45456" s="5">
        <v>0.0</v>
      </c>
    </row>
    <row r="45457" ht="14.25" customHeight="1">
      <c r="A45457" s="5"/>
      <c r="B45457" s="5"/>
      <c r="C45457" s="5" t="str">
        <f>IFERROR(__xludf.DUMMYFUNCTION("""COMPUTED_VALUE"""),"")</f>
        <v/>
      </c>
      <c r="D45457" s="5">
        <v>0.0</v>
      </c>
    </row>
    <row r="45458" ht="14.25" customHeight="1">
      <c r="A45458" s="5"/>
      <c r="B45458" s="5"/>
      <c r="C45458" s="5" t="str">
        <f>IFERROR(__xludf.DUMMYFUNCTION("""COMPUTED_VALUE"""),"")</f>
        <v/>
      </c>
      <c r="D45458" s="5">
        <v>0.0</v>
      </c>
    </row>
    <row r="45459" ht="14.25" customHeight="1">
      <c r="A45459" s="5"/>
      <c r="B45459" s="5"/>
      <c r="C45459" s="5" t="str">
        <f>IFERROR(__xludf.DUMMYFUNCTION("""COMPUTED_VALUE"""),"")</f>
        <v/>
      </c>
      <c r="D45459" s="5">
        <v>0.0</v>
      </c>
    </row>
    <row r="45460" ht="14.25" customHeight="1">
      <c r="A45460" s="5"/>
      <c r="B45460" s="5"/>
      <c r="C45460" s="5" t="str">
        <f>IFERROR(__xludf.DUMMYFUNCTION("""COMPUTED_VALUE"""),"")</f>
        <v/>
      </c>
      <c r="D45460" s="5">
        <v>0.0</v>
      </c>
    </row>
    <row r="45461" ht="14.25" customHeight="1">
      <c r="A45461" s="5"/>
      <c r="B45461" s="5"/>
      <c r="C45461" s="5" t="str">
        <f>IFERROR(__xludf.DUMMYFUNCTION("""COMPUTED_VALUE"""),"")</f>
        <v/>
      </c>
      <c r="D45461" s="5">
        <v>0.0</v>
      </c>
    </row>
    <row r="45462" ht="14.25" customHeight="1">
      <c r="A45462" s="5"/>
      <c r="B45462" s="5"/>
      <c r="C45462" s="5" t="str">
        <f>IFERROR(__xludf.DUMMYFUNCTION("""COMPUTED_VALUE"""),"")</f>
        <v/>
      </c>
      <c r="D45462" s="5">
        <v>0.0</v>
      </c>
    </row>
    <row r="45463" ht="14.25" customHeight="1">
      <c r="A45463" s="5"/>
      <c r="B45463" s="5"/>
      <c r="C45463" s="5" t="str">
        <f>IFERROR(__xludf.DUMMYFUNCTION("""COMPUTED_VALUE"""),"")</f>
        <v/>
      </c>
      <c r="D45463" s="5">
        <v>0.0</v>
      </c>
    </row>
    <row r="45464" ht="14.25" customHeight="1">
      <c r="A45464" s="5"/>
      <c r="B45464" s="5"/>
      <c r="C45464" s="5" t="str">
        <f>IFERROR(__xludf.DUMMYFUNCTION("""COMPUTED_VALUE"""),"")</f>
        <v/>
      </c>
      <c r="D45464" s="5">
        <v>0.0</v>
      </c>
    </row>
    <row r="45465" ht="14.25" customHeight="1">
      <c r="A45465" s="5"/>
      <c r="B45465" s="5"/>
      <c r="C45465" s="5" t="str">
        <f>IFERROR(__xludf.DUMMYFUNCTION("""COMPUTED_VALUE"""),"")</f>
        <v/>
      </c>
      <c r="D45465" s="5">
        <v>0.0</v>
      </c>
    </row>
    <row r="45466" ht="14.25" customHeight="1">
      <c r="A45466" s="5"/>
      <c r="B45466" s="5"/>
      <c r="C45466" s="5" t="str">
        <f>IFERROR(__xludf.DUMMYFUNCTION("""COMPUTED_VALUE"""),"")</f>
        <v/>
      </c>
      <c r="D45466" s="5">
        <v>0.0</v>
      </c>
    </row>
    <row r="45467" ht="14.25" customHeight="1">
      <c r="A45467" s="5"/>
      <c r="B45467" s="5"/>
      <c r="C45467" s="5" t="str">
        <f>IFERROR(__xludf.DUMMYFUNCTION("""COMPUTED_VALUE"""),"")</f>
        <v/>
      </c>
      <c r="D45467" s="5">
        <v>0.0</v>
      </c>
    </row>
    <row r="45468" ht="14.25" customHeight="1">
      <c r="A45468" s="5"/>
      <c r="B45468" s="5"/>
      <c r="C45468" s="5" t="str">
        <f>IFERROR(__xludf.DUMMYFUNCTION("""COMPUTED_VALUE"""),"")</f>
        <v/>
      </c>
      <c r="D45468" s="5">
        <v>0.0</v>
      </c>
    </row>
    <row r="45469" ht="14.25" customHeight="1">
      <c r="A45469" s="5"/>
      <c r="B45469" s="5"/>
      <c r="C45469" s="5" t="str">
        <f>IFERROR(__xludf.DUMMYFUNCTION("""COMPUTED_VALUE"""),"")</f>
        <v/>
      </c>
      <c r="D45469" s="5">
        <v>0.0</v>
      </c>
    </row>
    <row r="45470" ht="14.25" customHeight="1">
      <c r="A45470" s="5"/>
      <c r="B45470" s="5"/>
      <c r="C45470" s="5" t="str">
        <f>IFERROR(__xludf.DUMMYFUNCTION("""COMPUTED_VALUE"""),"")</f>
        <v/>
      </c>
      <c r="D45470" s="5">
        <v>0.0</v>
      </c>
    </row>
    <row r="45471" ht="14.25" customHeight="1">
      <c r="A45471" s="5"/>
      <c r="B45471" s="5"/>
      <c r="C45471" s="5" t="str">
        <f>IFERROR(__xludf.DUMMYFUNCTION("""COMPUTED_VALUE"""),"")</f>
        <v/>
      </c>
      <c r="D45471" s="5">
        <v>0.0</v>
      </c>
    </row>
    <row r="45472" ht="14.25" customHeight="1">
      <c r="A45472" s="5"/>
      <c r="B45472" s="5"/>
      <c r="C45472" s="5" t="str">
        <f>IFERROR(__xludf.DUMMYFUNCTION("""COMPUTED_VALUE"""),"")</f>
        <v/>
      </c>
      <c r="D45472" s="5">
        <v>0.0</v>
      </c>
    </row>
    <row r="45473" ht="14.25" customHeight="1">
      <c r="A45473" s="5"/>
      <c r="B45473" s="5"/>
      <c r="C45473" s="5" t="str">
        <f>IFERROR(__xludf.DUMMYFUNCTION("""COMPUTED_VALUE"""),"")</f>
        <v/>
      </c>
      <c r="D45473" s="5">
        <v>0.0</v>
      </c>
    </row>
    <row r="45474" ht="14.25" customHeight="1">
      <c r="A45474" s="5"/>
      <c r="B45474" s="5"/>
      <c r="C45474" s="5" t="str">
        <f>IFERROR(__xludf.DUMMYFUNCTION("""COMPUTED_VALUE"""),"")</f>
        <v/>
      </c>
      <c r="D45474" s="5">
        <v>0.0</v>
      </c>
    </row>
    <row r="45475" ht="14.25" customHeight="1">
      <c r="A45475" s="5"/>
      <c r="B45475" s="5"/>
      <c r="C45475" s="5" t="str">
        <f>IFERROR(__xludf.DUMMYFUNCTION("""COMPUTED_VALUE"""),"")</f>
        <v/>
      </c>
      <c r="D45475" s="5">
        <v>0.0</v>
      </c>
    </row>
    <row r="45476" ht="14.25" customHeight="1">
      <c r="A45476" s="5"/>
      <c r="B45476" s="5"/>
      <c r="C45476" s="5" t="str">
        <f>IFERROR(__xludf.DUMMYFUNCTION("""COMPUTED_VALUE"""),"")</f>
        <v/>
      </c>
      <c r="D45476" s="5">
        <v>0.0</v>
      </c>
    </row>
    <row r="45477" ht="14.25" customHeight="1">
      <c r="A45477" s="5"/>
      <c r="B45477" s="5"/>
      <c r="C45477" s="5" t="str">
        <f>IFERROR(__xludf.DUMMYFUNCTION("""COMPUTED_VALUE"""),"")</f>
        <v/>
      </c>
      <c r="D45477" s="5">
        <v>0.0</v>
      </c>
    </row>
    <row r="45478" ht="14.25" customHeight="1">
      <c r="A45478" s="5"/>
      <c r="B45478" s="5"/>
      <c r="C45478" s="5" t="str">
        <f>IFERROR(__xludf.DUMMYFUNCTION("""COMPUTED_VALUE"""),"")</f>
        <v/>
      </c>
      <c r="D45478" s="5">
        <v>0.0</v>
      </c>
    </row>
    <row r="45479" ht="14.25" customHeight="1">
      <c r="A45479" s="5"/>
      <c r="B45479" s="5"/>
      <c r="C45479" s="5" t="str">
        <f>IFERROR(__xludf.DUMMYFUNCTION("""COMPUTED_VALUE"""),"")</f>
        <v/>
      </c>
      <c r="D45479" s="5">
        <v>0.0</v>
      </c>
    </row>
    <row r="45480" ht="14.25" customHeight="1">
      <c r="A45480" s="5"/>
      <c r="B45480" s="5"/>
      <c r="C45480" s="5" t="str">
        <f>IFERROR(__xludf.DUMMYFUNCTION("""COMPUTED_VALUE"""),"")</f>
        <v/>
      </c>
      <c r="D45480" s="5">
        <v>0.0</v>
      </c>
    </row>
    <row r="45481" ht="14.25" customHeight="1">
      <c r="A45481" s="5"/>
      <c r="B45481" s="5"/>
      <c r="C45481" s="5" t="str">
        <f>IFERROR(__xludf.DUMMYFUNCTION("""COMPUTED_VALUE"""),"")</f>
        <v/>
      </c>
      <c r="D45481" s="5">
        <v>0.0</v>
      </c>
    </row>
    <row r="45482" ht="14.25" customHeight="1">
      <c r="A45482" s="5"/>
      <c r="B45482" s="5"/>
      <c r="C45482" s="5" t="str">
        <f>IFERROR(__xludf.DUMMYFUNCTION("""COMPUTED_VALUE"""),"")</f>
        <v/>
      </c>
      <c r="D45482" s="5">
        <v>0.0</v>
      </c>
    </row>
    <row r="45483" ht="14.25" customHeight="1">
      <c r="A45483" s="5"/>
      <c r="B45483" s="5"/>
      <c r="C45483" s="5" t="str">
        <f>IFERROR(__xludf.DUMMYFUNCTION("""COMPUTED_VALUE"""),"")</f>
        <v/>
      </c>
      <c r="D45483" s="5">
        <v>0.0</v>
      </c>
    </row>
    <row r="45484" ht="14.25" customHeight="1">
      <c r="A45484" s="5"/>
      <c r="B45484" s="5"/>
      <c r="C45484" s="5" t="str">
        <f>IFERROR(__xludf.DUMMYFUNCTION("""COMPUTED_VALUE"""),"")</f>
        <v/>
      </c>
      <c r="D45484" s="5">
        <v>0.0</v>
      </c>
    </row>
    <row r="45485" ht="14.25" customHeight="1">
      <c r="A45485" s="5"/>
      <c r="B45485" s="5"/>
      <c r="C45485" s="5" t="str">
        <f>IFERROR(__xludf.DUMMYFUNCTION("""COMPUTED_VALUE"""),"")</f>
        <v/>
      </c>
      <c r="D45485" s="5">
        <v>0.0</v>
      </c>
    </row>
    <row r="45486" ht="14.25" customHeight="1">
      <c r="A45486" s="5"/>
      <c r="B45486" s="5"/>
      <c r="C45486" s="5" t="str">
        <f>IFERROR(__xludf.DUMMYFUNCTION("""COMPUTED_VALUE"""),"")</f>
        <v/>
      </c>
      <c r="D45486" s="5">
        <v>0.0</v>
      </c>
    </row>
    <row r="45487" ht="14.25" customHeight="1">
      <c r="A45487" s="5"/>
      <c r="B45487" s="5"/>
      <c r="C45487" s="5" t="str">
        <f>IFERROR(__xludf.DUMMYFUNCTION("""COMPUTED_VALUE"""),"")</f>
        <v/>
      </c>
      <c r="D45487" s="5">
        <v>0.0</v>
      </c>
    </row>
    <row r="45488" ht="14.25" customHeight="1">
      <c r="A45488" s="5"/>
      <c r="B45488" s="5"/>
      <c r="C45488" s="5" t="str">
        <f>IFERROR(__xludf.DUMMYFUNCTION("""COMPUTED_VALUE"""),"")</f>
        <v/>
      </c>
      <c r="D45488" s="5">
        <v>0.0</v>
      </c>
    </row>
    <row r="45489" ht="14.25" customHeight="1">
      <c r="A45489" s="5"/>
      <c r="B45489" s="5"/>
      <c r="C45489" s="5" t="str">
        <f>IFERROR(__xludf.DUMMYFUNCTION("""COMPUTED_VALUE"""),"")</f>
        <v/>
      </c>
      <c r="D45489" s="5">
        <v>0.0</v>
      </c>
    </row>
    <row r="45490" ht="14.25" customHeight="1">
      <c r="A45490" s="5"/>
      <c r="B45490" s="5"/>
      <c r="C45490" s="5" t="str">
        <f>IFERROR(__xludf.DUMMYFUNCTION("""COMPUTED_VALUE"""),"")</f>
        <v/>
      </c>
      <c r="D45490" s="5">
        <v>0.0</v>
      </c>
    </row>
    <row r="45491" ht="14.25" customHeight="1">
      <c r="A45491" s="5"/>
      <c r="B45491" s="5"/>
      <c r="C45491" s="5" t="str">
        <f>IFERROR(__xludf.DUMMYFUNCTION("""COMPUTED_VALUE"""),"")</f>
        <v/>
      </c>
      <c r="D45491" s="5">
        <v>0.0</v>
      </c>
    </row>
    <row r="45492" ht="14.25" customHeight="1">
      <c r="A45492" s="5"/>
      <c r="B45492" s="5"/>
      <c r="C45492" s="5" t="str">
        <f>IFERROR(__xludf.DUMMYFUNCTION("""COMPUTED_VALUE"""),"")</f>
        <v/>
      </c>
      <c r="D45492" s="5">
        <v>0.0</v>
      </c>
    </row>
    <row r="45493" ht="14.25" customHeight="1">
      <c r="A45493" s="5"/>
      <c r="B45493" s="5"/>
      <c r="C45493" s="5" t="str">
        <f>IFERROR(__xludf.DUMMYFUNCTION("""COMPUTED_VALUE"""),"")</f>
        <v/>
      </c>
      <c r="D45493" s="5">
        <v>0.0</v>
      </c>
    </row>
    <row r="45494" ht="14.25" customHeight="1">
      <c r="A45494" s="5"/>
      <c r="B45494" s="5"/>
      <c r="C45494" s="5" t="str">
        <f>IFERROR(__xludf.DUMMYFUNCTION("""COMPUTED_VALUE"""),"")</f>
        <v/>
      </c>
      <c r="D45494" s="5">
        <v>0.0</v>
      </c>
    </row>
    <row r="45495" ht="14.25" customHeight="1">
      <c r="A45495" s="5"/>
      <c r="B45495" s="5"/>
      <c r="C45495" s="5" t="str">
        <f>IFERROR(__xludf.DUMMYFUNCTION("""COMPUTED_VALUE"""),"")</f>
        <v/>
      </c>
      <c r="D45495" s="5">
        <v>0.0</v>
      </c>
    </row>
    <row r="45496" ht="14.25" customHeight="1">
      <c r="A45496" s="5"/>
      <c r="B45496" s="5"/>
      <c r="C45496" s="5" t="str">
        <f>IFERROR(__xludf.DUMMYFUNCTION("""COMPUTED_VALUE"""),"")</f>
        <v/>
      </c>
      <c r="D45496" s="5">
        <v>0.0</v>
      </c>
    </row>
    <row r="45497" ht="14.25" customHeight="1">
      <c r="A45497" s="5"/>
      <c r="B45497" s="5"/>
      <c r="C45497" s="5" t="str">
        <f>IFERROR(__xludf.DUMMYFUNCTION("""COMPUTED_VALUE"""),"")</f>
        <v/>
      </c>
      <c r="D45497" s="5">
        <v>0.0</v>
      </c>
    </row>
    <row r="45498" ht="14.25" customHeight="1">
      <c r="A45498" s="5"/>
      <c r="B45498" s="5"/>
      <c r="C45498" s="5" t="str">
        <f>IFERROR(__xludf.DUMMYFUNCTION("""COMPUTED_VALUE"""),"")</f>
        <v/>
      </c>
      <c r="D45498" s="5">
        <v>0.0</v>
      </c>
    </row>
    <row r="45499" ht="14.25" customHeight="1">
      <c r="A45499" s="5"/>
      <c r="B45499" s="5"/>
      <c r="C45499" s="5" t="str">
        <f>IFERROR(__xludf.DUMMYFUNCTION("""COMPUTED_VALUE"""),"")</f>
        <v/>
      </c>
      <c r="D45499" s="5">
        <v>0.0</v>
      </c>
    </row>
    <row r="45500" ht="14.25" customHeight="1">
      <c r="A45500" s="5"/>
      <c r="B45500" s="5"/>
      <c r="C45500" s="5" t="str">
        <f>IFERROR(__xludf.DUMMYFUNCTION("""COMPUTED_VALUE"""),"")</f>
        <v/>
      </c>
      <c r="D45500" s="5">
        <v>0.0</v>
      </c>
    </row>
    <row r="45501" ht="14.25" customHeight="1">
      <c r="A45501" s="5"/>
      <c r="B45501" s="5"/>
      <c r="C45501" s="5" t="str">
        <f>IFERROR(__xludf.DUMMYFUNCTION("""COMPUTED_VALUE"""),"")</f>
        <v/>
      </c>
      <c r="D45501" s="5">
        <v>0.0</v>
      </c>
    </row>
    <row r="45502" ht="14.25" customHeight="1">
      <c r="A45502" s="5"/>
      <c r="B45502" s="5"/>
      <c r="C45502" s="5" t="str">
        <f>IFERROR(__xludf.DUMMYFUNCTION("""COMPUTED_VALUE"""),"")</f>
        <v/>
      </c>
      <c r="D45502" s="5">
        <v>0.0</v>
      </c>
    </row>
    <row r="45503" ht="14.25" customHeight="1">
      <c r="A45503" s="5"/>
      <c r="B45503" s="5"/>
      <c r="C45503" s="5" t="str">
        <f>IFERROR(__xludf.DUMMYFUNCTION("""COMPUTED_VALUE"""),"")</f>
        <v/>
      </c>
      <c r="D45503" s="5">
        <v>0.0</v>
      </c>
    </row>
    <row r="45504" ht="14.25" customHeight="1">
      <c r="A45504" s="5"/>
      <c r="B45504" s="5"/>
      <c r="C45504" s="5" t="str">
        <f>IFERROR(__xludf.DUMMYFUNCTION("""COMPUTED_VALUE"""),"")</f>
        <v/>
      </c>
      <c r="D45504" s="5">
        <v>0.0</v>
      </c>
    </row>
    <row r="45505" ht="14.25" customHeight="1">
      <c r="A45505" s="5"/>
      <c r="B45505" s="5"/>
      <c r="C45505" s="5" t="str">
        <f>IFERROR(__xludf.DUMMYFUNCTION("""COMPUTED_VALUE"""),"")</f>
        <v/>
      </c>
      <c r="D45505" s="5">
        <v>0.0</v>
      </c>
    </row>
    <row r="45506" ht="14.25" customHeight="1">
      <c r="A45506" s="5"/>
      <c r="B45506" s="5"/>
      <c r="C45506" s="5" t="str">
        <f>IFERROR(__xludf.DUMMYFUNCTION("""COMPUTED_VALUE"""),"")</f>
        <v/>
      </c>
      <c r="D45506" s="5">
        <v>0.0</v>
      </c>
    </row>
    <row r="45507" ht="14.25" customHeight="1">
      <c r="A45507" s="5"/>
      <c r="B45507" s="5"/>
      <c r="C45507" s="5" t="str">
        <f>IFERROR(__xludf.DUMMYFUNCTION("""COMPUTED_VALUE"""),"")</f>
        <v/>
      </c>
      <c r="D45507" s="5">
        <v>0.0</v>
      </c>
    </row>
    <row r="45508" ht="14.25" customHeight="1">
      <c r="A45508" s="5"/>
      <c r="B45508" s="5"/>
      <c r="C45508" s="5" t="str">
        <f>IFERROR(__xludf.DUMMYFUNCTION("""COMPUTED_VALUE"""),"")</f>
        <v/>
      </c>
      <c r="D45508" s="5">
        <v>0.0</v>
      </c>
    </row>
    <row r="45509" ht="14.25" customHeight="1">
      <c r="A45509" s="5"/>
      <c r="B45509" s="5"/>
      <c r="C45509" s="5" t="str">
        <f>IFERROR(__xludf.DUMMYFUNCTION("""COMPUTED_VALUE"""),"")</f>
        <v/>
      </c>
      <c r="D45509" s="5">
        <v>0.0</v>
      </c>
    </row>
    <row r="45510" ht="14.25" customHeight="1">
      <c r="A45510" s="5"/>
      <c r="B45510" s="5"/>
      <c r="C45510" s="5" t="str">
        <f>IFERROR(__xludf.DUMMYFUNCTION("""COMPUTED_VALUE"""),"")</f>
        <v/>
      </c>
      <c r="D45510" s="5">
        <v>0.0</v>
      </c>
    </row>
    <row r="45511" ht="14.25" customHeight="1">
      <c r="A45511" s="5"/>
      <c r="B45511" s="5"/>
      <c r="C45511" s="5" t="str">
        <f>IFERROR(__xludf.DUMMYFUNCTION("""COMPUTED_VALUE"""),"")</f>
        <v/>
      </c>
      <c r="D45511" s="5">
        <v>0.0</v>
      </c>
    </row>
    <row r="45512" ht="14.25" customHeight="1">
      <c r="A45512" s="5"/>
      <c r="B45512" s="5"/>
      <c r="C45512" s="5" t="str">
        <f>IFERROR(__xludf.DUMMYFUNCTION("""COMPUTED_VALUE"""),"")</f>
        <v/>
      </c>
      <c r="D45512" s="5">
        <v>0.0</v>
      </c>
    </row>
    <row r="45513" ht="14.25" customHeight="1">
      <c r="A45513" s="5"/>
      <c r="B45513" s="5"/>
      <c r="C45513" s="5" t="str">
        <f>IFERROR(__xludf.DUMMYFUNCTION("""COMPUTED_VALUE"""),"")</f>
        <v/>
      </c>
      <c r="D45513" s="5">
        <v>0.0</v>
      </c>
    </row>
    <row r="45514" ht="14.25" customHeight="1">
      <c r="A45514" s="5"/>
      <c r="B45514" s="5"/>
      <c r="C45514" s="5" t="str">
        <f>IFERROR(__xludf.DUMMYFUNCTION("""COMPUTED_VALUE"""),"")</f>
        <v/>
      </c>
      <c r="D45514" s="5">
        <v>0.0</v>
      </c>
    </row>
    <row r="45515" ht="14.25" customHeight="1">
      <c r="A45515" s="5"/>
      <c r="B45515" s="5"/>
      <c r="C45515" s="5" t="str">
        <f>IFERROR(__xludf.DUMMYFUNCTION("""COMPUTED_VALUE"""),"")</f>
        <v/>
      </c>
      <c r="D45515" s="5">
        <v>0.0</v>
      </c>
    </row>
    <row r="45516" ht="14.25" customHeight="1">
      <c r="A45516" s="5"/>
      <c r="B45516" s="5"/>
      <c r="C45516" s="5" t="str">
        <f>IFERROR(__xludf.DUMMYFUNCTION("""COMPUTED_VALUE"""),"")</f>
        <v/>
      </c>
      <c r="D45516" s="5">
        <v>0.0</v>
      </c>
    </row>
    <row r="45517" ht="14.25" customHeight="1">
      <c r="A45517" s="5"/>
      <c r="B45517" s="5"/>
      <c r="C45517" s="5" t="str">
        <f>IFERROR(__xludf.DUMMYFUNCTION("""COMPUTED_VALUE"""),"")</f>
        <v/>
      </c>
      <c r="D45517" s="5">
        <v>0.0</v>
      </c>
    </row>
    <row r="45518" ht="14.25" customHeight="1">
      <c r="A45518" s="5"/>
      <c r="B45518" s="5"/>
      <c r="C45518" s="5" t="str">
        <f>IFERROR(__xludf.DUMMYFUNCTION("""COMPUTED_VALUE"""),"")</f>
        <v/>
      </c>
      <c r="D45518" s="5">
        <v>0.0</v>
      </c>
    </row>
    <row r="45519" ht="14.25" customHeight="1">
      <c r="A45519" s="5"/>
      <c r="B45519" s="5"/>
      <c r="C45519" s="5" t="str">
        <f>IFERROR(__xludf.DUMMYFUNCTION("""COMPUTED_VALUE"""),"")</f>
        <v/>
      </c>
      <c r="D45519" s="5">
        <v>0.0</v>
      </c>
    </row>
    <row r="45520" ht="14.25" customHeight="1">
      <c r="A45520" s="5"/>
      <c r="B45520" s="5"/>
      <c r="C45520" s="5" t="str">
        <f>IFERROR(__xludf.DUMMYFUNCTION("""COMPUTED_VALUE"""),"")</f>
        <v/>
      </c>
      <c r="D45520" s="5">
        <v>0.0</v>
      </c>
    </row>
    <row r="45521" ht="14.25" customHeight="1">
      <c r="A45521" s="5"/>
      <c r="B45521" s="5"/>
      <c r="C45521" s="5" t="str">
        <f>IFERROR(__xludf.DUMMYFUNCTION("""COMPUTED_VALUE"""),"")</f>
        <v/>
      </c>
      <c r="D45521" s="5">
        <v>0.0</v>
      </c>
    </row>
    <row r="45522" ht="14.25" customHeight="1">
      <c r="A45522" s="5"/>
      <c r="B45522" s="5"/>
      <c r="C45522" s="5" t="str">
        <f>IFERROR(__xludf.DUMMYFUNCTION("""COMPUTED_VALUE"""),"")</f>
        <v/>
      </c>
      <c r="D45522" s="5">
        <v>0.0</v>
      </c>
    </row>
    <row r="45523" ht="14.25" customHeight="1">
      <c r="A45523" s="5"/>
      <c r="B45523" s="5"/>
      <c r="C45523" s="5" t="str">
        <f>IFERROR(__xludf.DUMMYFUNCTION("""COMPUTED_VALUE"""),"")</f>
        <v/>
      </c>
      <c r="D45523" s="5">
        <v>0.0</v>
      </c>
    </row>
    <row r="45524" ht="14.25" customHeight="1">
      <c r="A45524" s="5"/>
      <c r="B45524" s="5"/>
      <c r="C45524" s="5" t="str">
        <f>IFERROR(__xludf.DUMMYFUNCTION("""COMPUTED_VALUE"""),"")</f>
        <v/>
      </c>
      <c r="D45524" s="5">
        <v>0.0</v>
      </c>
    </row>
    <row r="45525" ht="14.25" customHeight="1">
      <c r="A45525" s="5"/>
      <c r="B45525" s="5"/>
      <c r="C45525" s="5" t="str">
        <f>IFERROR(__xludf.DUMMYFUNCTION("""COMPUTED_VALUE"""),"")</f>
        <v/>
      </c>
      <c r="D45525" s="5">
        <v>0.0</v>
      </c>
    </row>
    <row r="45526" ht="14.25" customHeight="1">
      <c r="A45526" s="5"/>
      <c r="B45526" s="5"/>
      <c r="C45526" s="5" t="str">
        <f>IFERROR(__xludf.DUMMYFUNCTION("""COMPUTED_VALUE"""),"")</f>
        <v/>
      </c>
      <c r="D45526" s="5">
        <v>0.0</v>
      </c>
    </row>
    <row r="45527" ht="14.25" customHeight="1">
      <c r="A45527" s="5"/>
      <c r="B45527" s="5"/>
      <c r="C45527" s="5" t="str">
        <f>IFERROR(__xludf.DUMMYFUNCTION("""COMPUTED_VALUE"""),"")</f>
        <v/>
      </c>
      <c r="D45527" s="5">
        <v>0.0</v>
      </c>
    </row>
    <row r="45528" ht="14.25" customHeight="1">
      <c r="A45528" s="5"/>
      <c r="B45528" s="5"/>
      <c r="C45528" s="5" t="str">
        <f>IFERROR(__xludf.DUMMYFUNCTION("""COMPUTED_VALUE"""),"")</f>
        <v/>
      </c>
      <c r="D45528" s="5">
        <v>0.0</v>
      </c>
    </row>
    <row r="45529" ht="14.25" customHeight="1">
      <c r="A45529" s="5"/>
      <c r="B45529" s="5"/>
      <c r="C45529" s="5" t="str">
        <f>IFERROR(__xludf.DUMMYFUNCTION("""COMPUTED_VALUE"""),"")</f>
        <v/>
      </c>
      <c r="D45529" s="5">
        <v>0.0</v>
      </c>
    </row>
    <row r="45530" ht="14.25" customHeight="1">
      <c r="A45530" s="5"/>
      <c r="B45530" s="5"/>
      <c r="C45530" s="5" t="str">
        <f>IFERROR(__xludf.DUMMYFUNCTION("""COMPUTED_VALUE"""),"")</f>
        <v/>
      </c>
      <c r="D45530" s="5">
        <v>0.0</v>
      </c>
    </row>
    <row r="45531" ht="14.25" customHeight="1">
      <c r="A45531" s="5"/>
      <c r="B45531" s="5"/>
      <c r="C45531" s="5" t="str">
        <f>IFERROR(__xludf.DUMMYFUNCTION("""COMPUTED_VALUE"""),"")</f>
        <v/>
      </c>
      <c r="D45531" s="5">
        <v>0.0</v>
      </c>
    </row>
    <row r="45532" ht="14.25" customHeight="1">
      <c r="A45532" s="5"/>
      <c r="B45532" s="5"/>
      <c r="C45532" s="5" t="str">
        <f>IFERROR(__xludf.DUMMYFUNCTION("""COMPUTED_VALUE"""),"")</f>
        <v/>
      </c>
      <c r="D45532" s="5">
        <v>0.0</v>
      </c>
    </row>
    <row r="45533" ht="14.25" customHeight="1">
      <c r="A45533" s="5"/>
      <c r="B45533" s="5"/>
      <c r="C45533" s="5" t="str">
        <f>IFERROR(__xludf.DUMMYFUNCTION("""COMPUTED_VALUE"""),"")</f>
        <v/>
      </c>
      <c r="D45533" s="5">
        <v>0.0</v>
      </c>
    </row>
    <row r="45534" ht="14.25" customHeight="1">
      <c r="A45534" s="5"/>
      <c r="B45534" s="5"/>
      <c r="C45534" s="5" t="str">
        <f>IFERROR(__xludf.DUMMYFUNCTION("""COMPUTED_VALUE"""),"")</f>
        <v/>
      </c>
      <c r="D45534" s="5">
        <v>0.0</v>
      </c>
    </row>
    <row r="45535" ht="14.25" customHeight="1">
      <c r="A45535" s="5"/>
      <c r="B45535" s="5"/>
      <c r="C45535" s="5" t="str">
        <f>IFERROR(__xludf.DUMMYFUNCTION("""COMPUTED_VALUE"""),"")</f>
        <v/>
      </c>
      <c r="D45535" s="5">
        <v>0.0</v>
      </c>
    </row>
    <row r="45536" ht="14.25" customHeight="1">
      <c r="A45536" s="5"/>
      <c r="B45536" s="5"/>
      <c r="C45536" s="5" t="str">
        <f>IFERROR(__xludf.DUMMYFUNCTION("""COMPUTED_VALUE"""),"")</f>
        <v/>
      </c>
      <c r="D45536" s="5">
        <v>0.0</v>
      </c>
    </row>
    <row r="45537" ht="14.25" customHeight="1">
      <c r="A45537" s="5"/>
      <c r="B45537" s="5"/>
      <c r="C45537" s="5" t="str">
        <f>IFERROR(__xludf.DUMMYFUNCTION("""COMPUTED_VALUE"""),"")</f>
        <v/>
      </c>
      <c r="D45537" s="5">
        <v>0.0</v>
      </c>
    </row>
    <row r="45538" ht="14.25" customHeight="1">
      <c r="A45538" s="5"/>
      <c r="B45538" s="5"/>
      <c r="C45538" s="5" t="str">
        <f>IFERROR(__xludf.DUMMYFUNCTION("""COMPUTED_VALUE"""),"")</f>
        <v/>
      </c>
      <c r="D45538" s="5">
        <v>0.0</v>
      </c>
    </row>
    <row r="45539" ht="14.25" customHeight="1">
      <c r="A45539" s="5"/>
      <c r="B45539" s="5"/>
      <c r="C45539" s="5" t="str">
        <f>IFERROR(__xludf.DUMMYFUNCTION("""COMPUTED_VALUE"""),"")</f>
        <v/>
      </c>
      <c r="D45539" s="5">
        <v>0.0</v>
      </c>
    </row>
    <row r="45540" ht="14.25" customHeight="1">
      <c r="A45540" s="5"/>
      <c r="B45540" s="5"/>
      <c r="C45540" s="5" t="str">
        <f>IFERROR(__xludf.DUMMYFUNCTION("""COMPUTED_VALUE"""),"")</f>
        <v/>
      </c>
      <c r="D45540" s="5">
        <v>0.0</v>
      </c>
    </row>
    <row r="45541" ht="14.25" customHeight="1">
      <c r="A45541" s="5"/>
      <c r="B45541" s="5"/>
      <c r="C45541" s="5" t="str">
        <f>IFERROR(__xludf.DUMMYFUNCTION("""COMPUTED_VALUE"""),"")</f>
        <v/>
      </c>
      <c r="D45541" s="5">
        <v>0.0</v>
      </c>
    </row>
    <row r="45542" ht="14.25" customHeight="1">
      <c r="A45542" s="5"/>
      <c r="B45542" s="5"/>
      <c r="C45542" s="5" t="str">
        <f>IFERROR(__xludf.DUMMYFUNCTION("""COMPUTED_VALUE"""),"")</f>
        <v/>
      </c>
      <c r="D45542" s="5">
        <v>0.0</v>
      </c>
    </row>
    <row r="45543" ht="14.25" customHeight="1">
      <c r="A45543" s="5"/>
      <c r="B45543" s="5"/>
      <c r="C45543" s="5" t="str">
        <f>IFERROR(__xludf.DUMMYFUNCTION("""COMPUTED_VALUE"""),"")</f>
        <v/>
      </c>
      <c r="D45543" s="5">
        <v>0.0</v>
      </c>
    </row>
    <row r="45544" ht="14.25" customHeight="1">
      <c r="A45544" s="5"/>
      <c r="B45544" s="5"/>
      <c r="C45544" s="5" t="str">
        <f>IFERROR(__xludf.DUMMYFUNCTION("""COMPUTED_VALUE"""),"")</f>
        <v/>
      </c>
      <c r="D45544" s="5">
        <v>0.0</v>
      </c>
    </row>
    <row r="45545" ht="14.25" customHeight="1">
      <c r="A45545" s="5"/>
      <c r="B45545" s="5"/>
      <c r="C45545" s="5" t="str">
        <f>IFERROR(__xludf.DUMMYFUNCTION("""COMPUTED_VALUE"""),"")</f>
        <v/>
      </c>
      <c r="D45545" s="5">
        <v>0.0</v>
      </c>
    </row>
    <row r="45546" ht="14.25" customHeight="1">
      <c r="A45546" s="5"/>
      <c r="B45546" s="5"/>
      <c r="C45546" s="5" t="str">
        <f>IFERROR(__xludf.DUMMYFUNCTION("""COMPUTED_VALUE"""),"")</f>
        <v/>
      </c>
      <c r="D45546" s="5">
        <v>0.0</v>
      </c>
    </row>
    <row r="45547" ht="14.25" customHeight="1">
      <c r="A45547" s="5"/>
      <c r="B45547" s="5"/>
      <c r="C45547" s="5" t="str">
        <f>IFERROR(__xludf.DUMMYFUNCTION("""COMPUTED_VALUE"""),"")</f>
        <v/>
      </c>
      <c r="D45547" s="5">
        <v>0.0</v>
      </c>
    </row>
    <row r="45548" ht="14.25" customHeight="1">
      <c r="A45548" s="5"/>
      <c r="B45548" s="5"/>
      <c r="C45548" s="5" t="str">
        <f>IFERROR(__xludf.DUMMYFUNCTION("""COMPUTED_VALUE"""),"")</f>
        <v/>
      </c>
      <c r="D45548" s="5">
        <v>0.0</v>
      </c>
    </row>
    <row r="45549" ht="14.25" customHeight="1">
      <c r="A45549" s="5"/>
      <c r="B45549" s="5"/>
      <c r="C45549" s="5" t="str">
        <f>IFERROR(__xludf.DUMMYFUNCTION("""COMPUTED_VALUE"""),"")</f>
        <v/>
      </c>
      <c r="D45549" s="5">
        <v>0.0</v>
      </c>
    </row>
    <row r="45550" ht="14.25" customHeight="1">
      <c r="A45550" s="5"/>
      <c r="B45550" s="5"/>
      <c r="C45550" s="5" t="str">
        <f>IFERROR(__xludf.DUMMYFUNCTION("""COMPUTED_VALUE"""),"")</f>
        <v/>
      </c>
      <c r="D45550" s="5">
        <v>0.0</v>
      </c>
    </row>
    <row r="45551" ht="14.25" customHeight="1">
      <c r="A45551" s="5"/>
      <c r="B45551" s="5"/>
      <c r="C45551" s="5" t="str">
        <f>IFERROR(__xludf.DUMMYFUNCTION("""COMPUTED_VALUE"""),"")</f>
        <v/>
      </c>
      <c r="D45551" s="5">
        <v>0.0</v>
      </c>
    </row>
    <row r="45552" ht="14.25" customHeight="1">
      <c r="A45552" s="5"/>
      <c r="B45552" s="5"/>
      <c r="C45552" s="5" t="str">
        <f>IFERROR(__xludf.DUMMYFUNCTION("""COMPUTED_VALUE"""),"")</f>
        <v/>
      </c>
      <c r="D45552" s="5">
        <v>0.0</v>
      </c>
    </row>
    <row r="45553" ht="14.25" customHeight="1">
      <c r="A45553" s="5"/>
      <c r="B45553" s="5"/>
      <c r="C45553" s="5" t="str">
        <f>IFERROR(__xludf.DUMMYFUNCTION("""COMPUTED_VALUE"""),"")</f>
        <v/>
      </c>
      <c r="D45553" s="5">
        <v>0.0</v>
      </c>
    </row>
    <row r="45554" ht="14.25" customHeight="1">
      <c r="A45554" s="5"/>
      <c r="B45554" s="5"/>
      <c r="C45554" s="5" t="str">
        <f>IFERROR(__xludf.DUMMYFUNCTION("""COMPUTED_VALUE"""),"")</f>
        <v/>
      </c>
      <c r="D45554" s="5">
        <v>0.0</v>
      </c>
    </row>
    <row r="45555" ht="14.25" customHeight="1">
      <c r="A45555" s="5"/>
      <c r="B45555" s="5"/>
      <c r="C45555" s="5" t="str">
        <f>IFERROR(__xludf.DUMMYFUNCTION("""COMPUTED_VALUE"""),"")</f>
        <v/>
      </c>
      <c r="D45555" s="5">
        <v>0.0</v>
      </c>
    </row>
    <row r="45556" ht="14.25" customHeight="1">
      <c r="A45556" s="5"/>
      <c r="B45556" s="5"/>
      <c r="C45556" s="5" t="str">
        <f>IFERROR(__xludf.DUMMYFUNCTION("""COMPUTED_VALUE"""),"")</f>
        <v/>
      </c>
      <c r="D45556" s="5">
        <v>0.0</v>
      </c>
    </row>
    <row r="45557" ht="14.25" customHeight="1">
      <c r="A45557" s="5"/>
      <c r="B45557" s="5"/>
      <c r="C45557" s="5" t="str">
        <f>IFERROR(__xludf.DUMMYFUNCTION("""COMPUTED_VALUE"""),"")</f>
        <v/>
      </c>
      <c r="D45557" s="5">
        <v>0.0</v>
      </c>
    </row>
    <row r="45558" ht="14.25" customHeight="1">
      <c r="A45558" s="5"/>
      <c r="B45558" s="5"/>
      <c r="C45558" s="5" t="str">
        <f>IFERROR(__xludf.DUMMYFUNCTION("""COMPUTED_VALUE"""),"")</f>
        <v/>
      </c>
      <c r="D45558" s="5">
        <v>0.0</v>
      </c>
    </row>
    <row r="45559" ht="14.25" customHeight="1">
      <c r="A45559" s="5"/>
      <c r="B45559" s="5"/>
      <c r="C45559" s="5" t="str">
        <f>IFERROR(__xludf.DUMMYFUNCTION("""COMPUTED_VALUE"""),"")</f>
        <v/>
      </c>
      <c r="D45559" s="5">
        <v>0.0</v>
      </c>
    </row>
    <row r="45560" ht="14.25" customHeight="1">
      <c r="A45560" s="5"/>
      <c r="B45560" s="5"/>
      <c r="C45560" s="5" t="str">
        <f>IFERROR(__xludf.DUMMYFUNCTION("""COMPUTED_VALUE"""),"")</f>
        <v/>
      </c>
      <c r="D45560" s="5">
        <v>0.0</v>
      </c>
    </row>
    <row r="45561" ht="14.25" customHeight="1">
      <c r="A45561" s="5"/>
      <c r="B45561" s="5"/>
      <c r="C45561" s="5" t="str">
        <f>IFERROR(__xludf.DUMMYFUNCTION("""COMPUTED_VALUE"""),"")</f>
        <v/>
      </c>
      <c r="D45561" s="5">
        <v>0.0</v>
      </c>
    </row>
    <row r="45562" ht="14.25" customHeight="1">
      <c r="A45562" s="5"/>
      <c r="B45562" s="5"/>
      <c r="C45562" s="5" t="str">
        <f>IFERROR(__xludf.DUMMYFUNCTION("""COMPUTED_VALUE"""),"")</f>
        <v/>
      </c>
      <c r="D45562" s="5">
        <v>0.0</v>
      </c>
    </row>
    <row r="45563" ht="14.25" customHeight="1">
      <c r="A45563" s="5"/>
      <c r="B45563" s="5"/>
      <c r="C45563" s="5" t="str">
        <f>IFERROR(__xludf.DUMMYFUNCTION("""COMPUTED_VALUE"""),"")</f>
        <v/>
      </c>
      <c r="D45563" s="5">
        <v>0.0</v>
      </c>
    </row>
    <row r="45564" ht="14.25" customHeight="1">
      <c r="A45564" s="5"/>
      <c r="B45564" s="5"/>
      <c r="C45564" s="5" t="str">
        <f>IFERROR(__xludf.DUMMYFUNCTION("""COMPUTED_VALUE"""),"")</f>
        <v/>
      </c>
      <c r="D45564" s="5">
        <v>0.0</v>
      </c>
    </row>
    <row r="45565" ht="14.25" customHeight="1">
      <c r="A45565" s="5"/>
      <c r="B45565" s="5"/>
      <c r="C45565" s="5" t="str">
        <f>IFERROR(__xludf.DUMMYFUNCTION("""COMPUTED_VALUE"""),"")</f>
        <v/>
      </c>
      <c r="D45565" s="5">
        <v>0.0</v>
      </c>
    </row>
    <row r="45566" ht="14.25" customHeight="1">
      <c r="A45566" s="5"/>
      <c r="B45566" s="5"/>
      <c r="C45566" s="5" t="str">
        <f>IFERROR(__xludf.DUMMYFUNCTION("""COMPUTED_VALUE"""),"")</f>
        <v/>
      </c>
      <c r="D45566" s="5">
        <v>0.0</v>
      </c>
    </row>
    <row r="45567" ht="14.25" customHeight="1">
      <c r="A45567" s="5"/>
      <c r="B45567" s="5"/>
      <c r="C45567" s="5" t="str">
        <f>IFERROR(__xludf.DUMMYFUNCTION("""COMPUTED_VALUE"""),"")</f>
        <v/>
      </c>
      <c r="D45567" s="5">
        <v>0.0</v>
      </c>
    </row>
    <row r="45568" ht="14.25" customHeight="1">
      <c r="A45568" s="5"/>
      <c r="B45568" s="5"/>
      <c r="C45568" s="5" t="str">
        <f>IFERROR(__xludf.DUMMYFUNCTION("""COMPUTED_VALUE"""),"")</f>
        <v/>
      </c>
      <c r="D45568" s="5">
        <v>0.0</v>
      </c>
    </row>
    <row r="45569" ht="14.25" customHeight="1">
      <c r="A45569" s="5"/>
      <c r="B45569" s="5"/>
      <c r="C45569" s="5" t="str">
        <f>IFERROR(__xludf.DUMMYFUNCTION("""COMPUTED_VALUE"""),"")</f>
        <v/>
      </c>
      <c r="D45569" s="5">
        <v>0.0</v>
      </c>
    </row>
    <row r="45570" ht="14.25" customHeight="1">
      <c r="A45570" s="5"/>
      <c r="B45570" s="5"/>
      <c r="C45570" s="5" t="str">
        <f>IFERROR(__xludf.DUMMYFUNCTION("""COMPUTED_VALUE"""),"")</f>
        <v/>
      </c>
      <c r="D45570" s="5">
        <v>0.0</v>
      </c>
    </row>
    <row r="45571" ht="14.25" customHeight="1">
      <c r="A45571" s="5"/>
      <c r="B45571" s="5"/>
      <c r="C45571" s="5" t="str">
        <f>IFERROR(__xludf.DUMMYFUNCTION("""COMPUTED_VALUE"""),"")</f>
        <v/>
      </c>
      <c r="D45571" s="5">
        <v>0.0</v>
      </c>
    </row>
    <row r="45572" ht="14.25" customHeight="1">
      <c r="A45572" s="5"/>
      <c r="B45572" s="5"/>
      <c r="C45572" s="5" t="str">
        <f>IFERROR(__xludf.DUMMYFUNCTION("""COMPUTED_VALUE"""),"")</f>
        <v/>
      </c>
      <c r="D45572" s="5">
        <v>0.0</v>
      </c>
    </row>
    <row r="45573" ht="14.25" customHeight="1">
      <c r="A45573" s="5"/>
      <c r="B45573" s="5"/>
      <c r="C45573" s="5" t="str">
        <f>IFERROR(__xludf.DUMMYFUNCTION("""COMPUTED_VALUE"""),"")</f>
        <v/>
      </c>
      <c r="D45573" s="5">
        <v>0.0</v>
      </c>
    </row>
    <row r="45574" ht="14.25" customHeight="1">
      <c r="A45574" s="5"/>
      <c r="B45574" s="5"/>
      <c r="C45574" s="5" t="str">
        <f>IFERROR(__xludf.DUMMYFUNCTION("""COMPUTED_VALUE"""),"")</f>
        <v/>
      </c>
      <c r="D45574" s="5">
        <v>0.0</v>
      </c>
    </row>
    <row r="45575" ht="14.25" customHeight="1">
      <c r="A45575" s="5"/>
      <c r="B45575" s="5"/>
      <c r="C45575" s="5" t="str">
        <f>IFERROR(__xludf.DUMMYFUNCTION("""COMPUTED_VALUE"""),"")</f>
        <v/>
      </c>
      <c r="D45575" s="5">
        <v>0.0</v>
      </c>
    </row>
    <row r="45576" ht="14.25" customHeight="1">
      <c r="A45576" s="5"/>
      <c r="B45576" s="5"/>
      <c r="C45576" s="5" t="str">
        <f>IFERROR(__xludf.DUMMYFUNCTION("""COMPUTED_VALUE"""),"")</f>
        <v/>
      </c>
      <c r="D45576" s="5">
        <v>0.0</v>
      </c>
    </row>
    <row r="45577" ht="14.25" customHeight="1">
      <c r="A45577" s="5"/>
      <c r="B45577" s="5"/>
      <c r="C45577" s="5" t="str">
        <f>IFERROR(__xludf.DUMMYFUNCTION("""COMPUTED_VALUE"""),"")</f>
        <v/>
      </c>
      <c r="D45577" s="5">
        <v>0.0</v>
      </c>
    </row>
    <row r="45578" ht="14.25" customHeight="1">
      <c r="A45578" s="5"/>
      <c r="B45578" s="5"/>
      <c r="C45578" s="5" t="str">
        <f>IFERROR(__xludf.DUMMYFUNCTION("""COMPUTED_VALUE"""),"")</f>
        <v/>
      </c>
      <c r="D45578" s="5">
        <v>0.0</v>
      </c>
    </row>
    <row r="45579" ht="14.25" customHeight="1">
      <c r="A45579" s="5"/>
      <c r="B45579" s="5"/>
      <c r="C45579" s="5" t="str">
        <f>IFERROR(__xludf.DUMMYFUNCTION("""COMPUTED_VALUE"""),"")</f>
        <v/>
      </c>
      <c r="D45579" s="5">
        <v>0.0</v>
      </c>
    </row>
    <row r="45580" ht="14.25" customHeight="1">
      <c r="A45580" s="5"/>
      <c r="B45580" s="5"/>
      <c r="C45580" s="5" t="str">
        <f>IFERROR(__xludf.DUMMYFUNCTION("""COMPUTED_VALUE"""),"")</f>
        <v/>
      </c>
      <c r="D45580" s="5">
        <v>0.0</v>
      </c>
    </row>
    <row r="45581" ht="14.25" customHeight="1">
      <c r="A45581" s="5"/>
      <c r="B45581" s="5"/>
      <c r="C45581" s="5" t="str">
        <f>IFERROR(__xludf.DUMMYFUNCTION("""COMPUTED_VALUE"""),"")</f>
        <v/>
      </c>
      <c r="D45581" s="5">
        <v>0.0</v>
      </c>
    </row>
    <row r="45582" ht="14.25" customHeight="1">
      <c r="A45582" s="5"/>
      <c r="B45582" s="5"/>
      <c r="C45582" s="5" t="str">
        <f>IFERROR(__xludf.DUMMYFUNCTION("""COMPUTED_VALUE"""),"")</f>
        <v/>
      </c>
      <c r="D45582" s="5">
        <v>0.0</v>
      </c>
    </row>
    <row r="45583" ht="14.25" customHeight="1">
      <c r="A45583" s="5"/>
      <c r="B45583" s="5"/>
      <c r="C45583" s="5" t="str">
        <f>IFERROR(__xludf.DUMMYFUNCTION("""COMPUTED_VALUE"""),"")</f>
        <v/>
      </c>
      <c r="D45583" s="5">
        <v>0.0</v>
      </c>
    </row>
    <row r="45584" ht="14.25" customHeight="1">
      <c r="A45584" s="5"/>
      <c r="B45584" s="5"/>
      <c r="C45584" s="5" t="str">
        <f>IFERROR(__xludf.DUMMYFUNCTION("""COMPUTED_VALUE"""),"")</f>
        <v/>
      </c>
      <c r="D45584" s="5">
        <v>0.0</v>
      </c>
    </row>
    <row r="45585" ht="14.25" customHeight="1">
      <c r="A45585" s="5"/>
      <c r="B45585" s="5"/>
      <c r="C45585" s="5" t="str">
        <f>IFERROR(__xludf.DUMMYFUNCTION("""COMPUTED_VALUE"""),"")</f>
        <v/>
      </c>
      <c r="D45585" s="5">
        <v>0.0</v>
      </c>
    </row>
    <row r="45586" ht="14.25" customHeight="1">
      <c r="A45586" s="5"/>
      <c r="B45586" s="5"/>
      <c r="C45586" s="5" t="str">
        <f>IFERROR(__xludf.DUMMYFUNCTION("""COMPUTED_VALUE"""),"")</f>
        <v/>
      </c>
      <c r="D45586" s="5">
        <v>0.0</v>
      </c>
    </row>
    <row r="45587" ht="14.25" customHeight="1">
      <c r="A45587" s="5"/>
      <c r="B45587" s="5"/>
      <c r="C45587" s="5" t="str">
        <f>IFERROR(__xludf.DUMMYFUNCTION("""COMPUTED_VALUE"""),"")</f>
        <v/>
      </c>
      <c r="D45587" s="5">
        <v>0.0</v>
      </c>
    </row>
    <row r="45588" ht="14.25" customHeight="1">
      <c r="A45588" s="5"/>
      <c r="B45588" s="5"/>
      <c r="C45588" s="5" t="str">
        <f>IFERROR(__xludf.DUMMYFUNCTION("""COMPUTED_VALUE"""),"")</f>
        <v/>
      </c>
      <c r="D45588" s="5">
        <v>0.0</v>
      </c>
    </row>
    <row r="45589" ht="14.25" customHeight="1">
      <c r="A45589" s="5"/>
      <c r="B45589" s="5"/>
      <c r="C45589" s="5" t="str">
        <f>IFERROR(__xludf.DUMMYFUNCTION("""COMPUTED_VALUE"""),"")</f>
        <v/>
      </c>
      <c r="D45589" s="5">
        <v>0.0</v>
      </c>
    </row>
    <row r="45590" ht="14.25" customHeight="1">
      <c r="A45590" s="5"/>
      <c r="B45590" s="5"/>
      <c r="C45590" s="5" t="str">
        <f>IFERROR(__xludf.DUMMYFUNCTION("""COMPUTED_VALUE"""),"")</f>
        <v/>
      </c>
      <c r="D45590" s="5">
        <v>0.0</v>
      </c>
    </row>
    <row r="45591" ht="14.25" customHeight="1">
      <c r="A45591" s="5"/>
      <c r="B45591" s="5"/>
      <c r="C45591" s="5" t="str">
        <f>IFERROR(__xludf.DUMMYFUNCTION("""COMPUTED_VALUE"""),"")</f>
        <v/>
      </c>
      <c r="D45591" s="5">
        <v>0.0</v>
      </c>
    </row>
    <row r="45592" ht="14.25" customHeight="1">
      <c r="A45592" s="5"/>
      <c r="B45592" s="5"/>
      <c r="C45592" s="5" t="str">
        <f>IFERROR(__xludf.DUMMYFUNCTION("""COMPUTED_VALUE"""),"")</f>
        <v/>
      </c>
      <c r="D45592" s="5">
        <v>0.0</v>
      </c>
    </row>
    <row r="45593" ht="14.25" customHeight="1">
      <c r="A45593" s="5"/>
      <c r="B45593" s="5"/>
      <c r="C45593" s="5" t="str">
        <f>IFERROR(__xludf.DUMMYFUNCTION("""COMPUTED_VALUE"""),"")</f>
        <v/>
      </c>
      <c r="D45593" s="5">
        <v>0.0</v>
      </c>
    </row>
    <row r="45594" ht="14.25" customHeight="1">
      <c r="A45594" s="5"/>
      <c r="B45594" s="5"/>
      <c r="C45594" s="5" t="str">
        <f>IFERROR(__xludf.DUMMYFUNCTION("""COMPUTED_VALUE"""),"")</f>
        <v/>
      </c>
      <c r="D45594" s="5">
        <v>0.0</v>
      </c>
    </row>
    <row r="45595" ht="14.25" customHeight="1">
      <c r="A45595" s="5"/>
      <c r="B45595" s="5"/>
      <c r="C45595" s="5" t="str">
        <f>IFERROR(__xludf.DUMMYFUNCTION("""COMPUTED_VALUE"""),"")</f>
        <v/>
      </c>
      <c r="D45595" s="5">
        <v>0.0</v>
      </c>
    </row>
    <row r="45596" ht="14.25" customHeight="1">
      <c r="A45596" s="5"/>
      <c r="B45596" s="5"/>
      <c r="C45596" s="5" t="str">
        <f>IFERROR(__xludf.DUMMYFUNCTION("""COMPUTED_VALUE"""),"")</f>
        <v/>
      </c>
      <c r="D45596" s="5">
        <v>0.0</v>
      </c>
    </row>
    <row r="45597" ht="14.25" customHeight="1">
      <c r="A45597" s="5"/>
      <c r="B45597" s="5"/>
      <c r="C45597" s="5" t="str">
        <f>IFERROR(__xludf.DUMMYFUNCTION("""COMPUTED_VALUE"""),"")</f>
        <v/>
      </c>
      <c r="D45597" s="5">
        <v>0.0</v>
      </c>
    </row>
    <row r="45598" ht="14.25" customHeight="1">
      <c r="A45598" s="5"/>
      <c r="B45598" s="5"/>
      <c r="C45598" s="5" t="str">
        <f>IFERROR(__xludf.DUMMYFUNCTION("""COMPUTED_VALUE"""),"")</f>
        <v/>
      </c>
      <c r="D45598" s="5">
        <v>0.0</v>
      </c>
    </row>
    <row r="45599" ht="14.25" customHeight="1">
      <c r="A45599" s="5"/>
      <c r="B45599" s="5"/>
      <c r="C45599" s="5" t="str">
        <f>IFERROR(__xludf.DUMMYFUNCTION("""COMPUTED_VALUE"""),"")</f>
        <v/>
      </c>
      <c r="D45599" s="5">
        <v>0.0</v>
      </c>
    </row>
    <row r="45600" ht="14.25" customHeight="1">
      <c r="A45600" s="5"/>
      <c r="B45600" s="5"/>
      <c r="C45600" s="5" t="str">
        <f>IFERROR(__xludf.DUMMYFUNCTION("""COMPUTED_VALUE"""),"")</f>
        <v/>
      </c>
      <c r="D45600" s="5">
        <v>0.0</v>
      </c>
    </row>
    <row r="45601" ht="14.25" customHeight="1">
      <c r="A45601" s="5"/>
      <c r="B45601" s="5"/>
      <c r="C45601" s="5" t="str">
        <f>IFERROR(__xludf.DUMMYFUNCTION("""COMPUTED_VALUE"""),"")</f>
        <v/>
      </c>
      <c r="D45601" s="5">
        <v>0.0</v>
      </c>
    </row>
    <row r="45602" ht="14.25" customHeight="1">
      <c r="A45602" s="5"/>
      <c r="B45602" s="5"/>
      <c r="C45602" s="5" t="str">
        <f>IFERROR(__xludf.DUMMYFUNCTION("""COMPUTED_VALUE"""),"")</f>
        <v/>
      </c>
      <c r="D45602" s="5">
        <v>0.0</v>
      </c>
    </row>
    <row r="45603" ht="14.25" customHeight="1">
      <c r="A45603" s="5"/>
      <c r="B45603" s="5"/>
      <c r="C45603" s="5" t="str">
        <f>IFERROR(__xludf.DUMMYFUNCTION("""COMPUTED_VALUE"""),"")</f>
        <v/>
      </c>
      <c r="D45603" s="5">
        <v>0.0</v>
      </c>
    </row>
    <row r="45604" ht="14.25" customHeight="1">
      <c r="A45604" s="5"/>
      <c r="B45604" s="5"/>
      <c r="C45604" s="5" t="str">
        <f>IFERROR(__xludf.DUMMYFUNCTION("""COMPUTED_VALUE"""),"")</f>
        <v/>
      </c>
      <c r="D45604" s="5">
        <v>0.0</v>
      </c>
    </row>
    <row r="45605" ht="14.25" customHeight="1">
      <c r="A45605" s="5"/>
      <c r="B45605" s="5"/>
      <c r="C45605" s="5" t="str">
        <f>IFERROR(__xludf.DUMMYFUNCTION("""COMPUTED_VALUE"""),"")</f>
        <v/>
      </c>
      <c r="D45605" s="5">
        <v>0.0</v>
      </c>
    </row>
    <row r="45606" ht="14.25" customHeight="1">
      <c r="A45606" s="5"/>
      <c r="B45606" s="5"/>
      <c r="C45606" s="5" t="str">
        <f>IFERROR(__xludf.DUMMYFUNCTION("""COMPUTED_VALUE"""),"")</f>
        <v/>
      </c>
      <c r="D45606" s="5">
        <v>0.0</v>
      </c>
    </row>
    <row r="45607" ht="14.25" customHeight="1">
      <c r="A45607" s="5"/>
      <c r="B45607" s="5"/>
      <c r="C45607" s="5" t="str">
        <f>IFERROR(__xludf.DUMMYFUNCTION("""COMPUTED_VALUE"""),"")</f>
        <v/>
      </c>
      <c r="D45607" s="5">
        <v>0.0</v>
      </c>
    </row>
    <row r="45608" ht="14.25" customHeight="1">
      <c r="A45608" s="5"/>
      <c r="B45608" s="5"/>
      <c r="C45608" s="5" t="str">
        <f>IFERROR(__xludf.DUMMYFUNCTION("""COMPUTED_VALUE"""),"")</f>
        <v/>
      </c>
      <c r="D45608" s="5">
        <v>0.0</v>
      </c>
    </row>
    <row r="45609" ht="14.25" customHeight="1">
      <c r="A45609" s="5"/>
      <c r="B45609" s="5"/>
      <c r="C45609" s="5" t="str">
        <f>IFERROR(__xludf.DUMMYFUNCTION("""COMPUTED_VALUE"""),"")</f>
        <v/>
      </c>
      <c r="D45609" s="5">
        <v>0.0</v>
      </c>
    </row>
    <row r="45610" ht="14.25" customHeight="1">
      <c r="A45610" s="5"/>
      <c r="B45610" s="5"/>
      <c r="C45610" s="5" t="str">
        <f>IFERROR(__xludf.DUMMYFUNCTION("""COMPUTED_VALUE"""),"")</f>
        <v/>
      </c>
      <c r="D45610" s="5">
        <v>0.0</v>
      </c>
    </row>
    <row r="45611" ht="14.25" customHeight="1">
      <c r="A45611" s="5"/>
      <c r="B45611" s="5"/>
      <c r="C45611" s="5" t="str">
        <f>IFERROR(__xludf.DUMMYFUNCTION("""COMPUTED_VALUE"""),"")</f>
        <v/>
      </c>
      <c r="D45611" s="5">
        <v>0.0</v>
      </c>
    </row>
    <row r="45612" ht="14.25" customHeight="1">
      <c r="A45612" s="5"/>
      <c r="B45612" s="5"/>
      <c r="C45612" s="5" t="str">
        <f>IFERROR(__xludf.DUMMYFUNCTION("""COMPUTED_VALUE"""),"")</f>
        <v/>
      </c>
      <c r="D45612" s="5">
        <v>0.0</v>
      </c>
    </row>
    <row r="45613" ht="14.25" customHeight="1">
      <c r="A45613" s="5"/>
      <c r="B45613" s="5"/>
      <c r="C45613" s="5" t="str">
        <f>IFERROR(__xludf.DUMMYFUNCTION("""COMPUTED_VALUE"""),"")</f>
        <v/>
      </c>
      <c r="D45613" s="5">
        <v>0.0</v>
      </c>
    </row>
    <row r="45614" ht="14.25" customHeight="1">
      <c r="A45614" s="5"/>
      <c r="B45614" s="5"/>
      <c r="C45614" s="5" t="str">
        <f>IFERROR(__xludf.DUMMYFUNCTION("""COMPUTED_VALUE"""),"")</f>
        <v/>
      </c>
      <c r="D45614" s="5">
        <v>0.0</v>
      </c>
    </row>
    <row r="45615" ht="14.25" customHeight="1">
      <c r="A45615" s="5"/>
      <c r="B45615" s="5"/>
      <c r="C45615" s="5" t="str">
        <f>IFERROR(__xludf.DUMMYFUNCTION("""COMPUTED_VALUE"""),"")</f>
        <v/>
      </c>
      <c r="D45615" s="5">
        <v>0.0</v>
      </c>
    </row>
    <row r="45616" ht="14.25" customHeight="1">
      <c r="A45616" s="5"/>
      <c r="B45616" s="5"/>
      <c r="C45616" s="5" t="str">
        <f>IFERROR(__xludf.DUMMYFUNCTION("""COMPUTED_VALUE"""),"")</f>
        <v/>
      </c>
      <c r="D45616" s="5">
        <v>0.0</v>
      </c>
    </row>
    <row r="45617" ht="14.25" customHeight="1">
      <c r="A45617" s="5"/>
      <c r="B45617" s="5"/>
      <c r="C45617" s="5" t="str">
        <f>IFERROR(__xludf.DUMMYFUNCTION("""COMPUTED_VALUE"""),"")</f>
        <v/>
      </c>
      <c r="D45617" s="5">
        <v>0.0</v>
      </c>
    </row>
    <row r="45618" ht="14.25" customHeight="1">
      <c r="A45618" s="5"/>
      <c r="B45618" s="5"/>
      <c r="C45618" s="5" t="str">
        <f>IFERROR(__xludf.DUMMYFUNCTION("""COMPUTED_VALUE"""),"")</f>
        <v/>
      </c>
      <c r="D45618" s="5">
        <v>0.0</v>
      </c>
    </row>
    <row r="45619" ht="14.25" customHeight="1">
      <c r="A45619" s="5"/>
      <c r="B45619" s="5"/>
      <c r="C45619" s="5" t="str">
        <f>IFERROR(__xludf.DUMMYFUNCTION("""COMPUTED_VALUE"""),"")</f>
        <v/>
      </c>
      <c r="D45619" s="5">
        <v>0.0</v>
      </c>
    </row>
    <row r="45620" ht="14.25" customHeight="1">
      <c r="A45620" s="5"/>
      <c r="B45620" s="5"/>
      <c r="C45620" s="5" t="str">
        <f>IFERROR(__xludf.DUMMYFUNCTION("""COMPUTED_VALUE"""),"")</f>
        <v/>
      </c>
      <c r="D45620" s="5">
        <v>0.0</v>
      </c>
    </row>
    <row r="45621" ht="14.25" customHeight="1">
      <c r="A45621" s="5"/>
      <c r="B45621" s="5"/>
      <c r="C45621" s="5" t="str">
        <f>IFERROR(__xludf.DUMMYFUNCTION("""COMPUTED_VALUE"""),"")</f>
        <v/>
      </c>
      <c r="D45621" s="5">
        <v>0.0</v>
      </c>
    </row>
    <row r="45622" ht="14.25" customHeight="1">
      <c r="A45622" s="5"/>
      <c r="B45622" s="5"/>
      <c r="C45622" s="5" t="str">
        <f>IFERROR(__xludf.DUMMYFUNCTION("""COMPUTED_VALUE"""),"")</f>
        <v/>
      </c>
      <c r="D45622" s="5">
        <v>0.0</v>
      </c>
    </row>
    <row r="45623" ht="14.25" customHeight="1">
      <c r="A45623" s="5"/>
      <c r="B45623" s="5"/>
      <c r="C45623" s="5" t="str">
        <f>IFERROR(__xludf.DUMMYFUNCTION("""COMPUTED_VALUE"""),"")</f>
        <v/>
      </c>
      <c r="D45623" s="5">
        <v>0.0</v>
      </c>
    </row>
    <row r="45624" ht="14.25" customHeight="1">
      <c r="A45624" s="5"/>
      <c r="B45624" s="5"/>
      <c r="C45624" s="5" t="str">
        <f>IFERROR(__xludf.DUMMYFUNCTION("""COMPUTED_VALUE"""),"")</f>
        <v/>
      </c>
      <c r="D45624" s="5">
        <v>0.0</v>
      </c>
    </row>
    <row r="45625" ht="14.25" customHeight="1">
      <c r="A45625" s="5"/>
      <c r="B45625" s="5"/>
      <c r="C45625" s="5" t="str">
        <f>IFERROR(__xludf.DUMMYFUNCTION("""COMPUTED_VALUE"""),"")</f>
        <v/>
      </c>
      <c r="D45625" s="5">
        <v>0.0</v>
      </c>
    </row>
    <row r="45626" ht="14.25" customHeight="1">
      <c r="A45626" s="5"/>
      <c r="B45626" s="5"/>
      <c r="C45626" s="5" t="str">
        <f>IFERROR(__xludf.DUMMYFUNCTION("""COMPUTED_VALUE"""),"")</f>
        <v/>
      </c>
      <c r="D45626" s="5">
        <v>0.0</v>
      </c>
    </row>
    <row r="45627" ht="14.25" customHeight="1">
      <c r="A45627" s="5"/>
      <c r="B45627" s="5"/>
      <c r="C45627" s="5" t="str">
        <f>IFERROR(__xludf.DUMMYFUNCTION("""COMPUTED_VALUE"""),"")</f>
        <v/>
      </c>
      <c r="D45627" s="5">
        <v>0.0</v>
      </c>
    </row>
    <row r="45628" ht="14.25" customHeight="1">
      <c r="A45628" s="5"/>
      <c r="B45628" s="5"/>
      <c r="C45628" s="5" t="str">
        <f>IFERROR(__xludf.DUMMYFUNCTION("""COMPUTED_VALUE"""),"")</f>
        <v/>
      </c>
      <c r="D45628" s="5">
        <v>0.0</v>
      </c>
    </row>
    <row r="45629" ht="14.25" customHeight="1">
      <c r="A45629" s="5"/>
      <c r="B45629" s="5"/>
      <c r="C45629" s="5" t="str">
        <f>IFERROR(__xludf.DUMMYFUNCTION("""COMPUTED_VALUE"""),"")</f>
        <v/>
      </c>
      <c r="D45629" s="5">
        <v>0.0</v>
      </c>
    </row>
    <row r="45630" ht="14.25" customHeight="1">
      <c r="A45630" s="5"/>
      <c r="B45630" s="5"/>
      <c r="C45630" s="5" t="str">
        <f>IFERROR(__xludf.DUMMYFUNCTION("""COMPUTED_VALUE"""),"")</f>
        <v/>
      </c>
      <c r="D45630" s="5">
        <v>0.0</v>
      </c>
    </row>
    <row r="45631" ht="14.25" customHeight="1">
      <c r="A45631" s="5"/>
      <c r="B45631" s="5"/>
      <c r="C45631" s="5" t="str">
        <f>IFERROR(__xludf.DUMMYFUNCTION("""COMPUTED_VALUE"""),"")</f>
        <v/>
      </c>
      <c r="D45631" s="5">
        <v>0.0</v>
      </c>
    </row>
    <row r="45632" ht="14.25" customHeight="1">
      <c r="A45632" s="5"/>
      <c r="B45632" s="5"/>
      <c r="C45632" s="5" t="str">
        <f>IFERROR(__xludf.DUMMYFUNCTION("""COMPUTED_VALUE"""),"")</f>
        <v/>
      </c>
      <c r="D45632" s="5">
        <v>0.0</v>
      </c>
    </row>
    <row r="45633" ht="14.25" customHeight="1">
      <c r="A45633" s="5"/>
      <c r="B45633" s="5"/>
      <c r="C45633" s="5" t="str">
        <f>IFERROR(__xludf.DUMMYFUNCTION("""COMPUTED_VALUE"""),"")</f>
        <v/>
      </c>
      <c r="D45633" s="5">
        <v>0.0</v>
      </c>
    </row>
    <row r="45634" ht="14.25" customHeight="1">
      <c r="A45634" s="5"/>
      <c r="B45634" s="5"/>
      <c r="C45634" s="5" t="str">
        <f>IFERROR(__xludf.DUMMYFUNCTION("""COMPUTED_VALUE"""),"")</f>
        <v/>
      </c>
      <c r="D45634" s="5">
        <v>0.0</v>
      </c>
    </row>
    <row r="45635" ht="14.25" customHeight="1">
      <c r="A45635" s="5"/>
      <c r="B45635" s="5"/>
      <c r="C45635" s="5" t="str">
        <f>IFERROR(__xludf.DUMMYFUNCTION("""COMPUTED_VALUE"""),"")</f>
        <v/>
      </c>
      <c r="D45635" s="5">
        <v>0.0</v>
      </c>
    </row>
    <row r="45636" ht="14.25" customHeight="1">
      <c r="A45636" s="5"/>
      <c r="B45636" s="5"/>
      <c r="C45636" s="5" t="str">
        <f>IFERROR(__xludf.DUMMYFUNCTION("""COMPUTED_VALUE"""),"")</f>
        <v/>
      </c>
      <c r="D45636" s="5">
        <v>0.0</v>
      </c>
    </row>
    <row r="45637" ht="14.25" customHeight="1">
      <c r="A45637" s="5"/>
      <c r="B45637" s="5"/>
      <c r="C45637" s="5" t="str">
        <f>IFERROR(__xludf.DUMMYFUNCTION("""COMPUTED_VALUE"""),"")</f>
        <v/>
      </c>
      <c r="D45637" s="5">
        <v>0.0</v>
      </c>
    </row>
    <row r="45638" ht="14.25" customHeight="1">
      <c r="A45638" s="5"/>
      <c r="B45638" s="5"/>
      <c r="C45638" s="5" t="str">
        <f>IFERROR(__xludf.DUMMYFUNCTION("""COMPUTED_VALUE"""),"")</f>
        <v/>
      </c>
      <c r="D45638" s="5">
        <v>0.0</v>
      </c>
    </row>
    <row r="45639" ht="14.25" customHeight="1">
      <c r="A45639" s="5"/>
      <c r="B45639" s="5"/>
      <c r="C45639" s="5" t="str">
        <f>IFERROR(__xludf.DUMMYFUNCTION("""COMPUTED_VALUE"""),"")</f>
        <v/>
      </c>
      <c r="D45639" s="5">
        <v>0.0</v>
      </c>
    </row>
    <row r="45640" ht="14.25" customHeight="1">
      <c r="A45640" s="5"/>
      <c r="B45640" s="5"/>
      <c r="C45640" s="5" t="str">
        <f>IFERROR(__xludf.DUMMYFUNCTION("""COMPUTED_VALUE"""),"")</f>
        <v/>
      </c>
      <c r="D45640" s="5">
        <v>0.0</v>
      </c>
    </row>
    <row r="45641" ht="14.25" customHeight="1">
      <c r="A45641" s="5"/>
      <c r="B45641" s="5"/>
      <c r="C45641" s="5" t="str">
        <f>IFERROR(__xludf.DUMMYFUNCTION("""COMPUTED_VALUE"""),"")</f>
        <v/>
      </c>
      <c r="D45641" s="5">
        <v>0.0</v>
      </c>
    </row>
    <row r="45642" ht="14.25" customHeight="1">
      <c r="A45642" s="5"/>
      <c r="B45642" s="5"/>
      <c r="C45642" s="5" t="str">
        <f>IFERROR(__xludf.DUMMYFUNCTION("""COMPUTED_VALUE"""),"")</f>
        <v/>
      </c>
      <c r="D45642" s="5">
        <v>0.0</v>
      </c>
    </row>
    <row r="45643" ht="14.25" customHeight="1">
      <c r="A45643" s="5"/>
      <c r="B45643" s="5"/>
      <c r="C45643" s="5" t="str">
        <f>IFERROR(__xludf.DUMMYFUNCTION("""COMPUTED_VALUE"""),"")</f>
        <v/>
      </c>
      <c r="D45643" s="5">
        <v>0.0</v>
      </c>
    </row>
    <row r="45644" ht="14.25" customHeight="1">
      <c r="A45644" s="5"/>
      <c r="B45644" s="5"/>
      <c r="C45644" s="5" t="str">
        <f>IFERROR(__xludf.DUMMYFUNCTION("""COMPUTED_VALUE"""),"")</f>
        <v/>
      </c>
      <c r="D45644" s="5">
        <v>0.0</v>
      </c>
    </row>
    <row r="45645" ht="14.25" customHeight="1">
      <c r="A45645" s="5"/>
      <c r="B45645" s="5"/>
      <c r="C45645" s="5" t="str">
        <f>IFERROR(__xludf.DUMMYFUNCTION("""COMPUTED_VALUE"""),"")</f>
        <v/>
      </c>
      <c r="D45645" s="5">
        <v>0.0</v>
      </c>
    </row>
    <row r="45646" ht="14.25" customHeight="1">
      <c r="A45646" s="5"/>
      <c r="B45646" s="5"/>
      <c r="C45646" s="5" t="str">
        <f>IFERROR(__xludf.DUMMYFUNCTION("""COMPUTED_VALUE"""),"")</f>
        <v/>
      </c>
      <c r="D45646" s="5">
        <v>0.0</v>
      </c>
    </row>
    <row r="45647" ht="14.25" customHeight="1">
      <c r="A45647" s="5"/>
      <c r="B45647" s="5"/>
      <c r="C45647" s="5" t="str">
        <f>IFERROR(__xludf.DUMMYFUNCTION("""COMPUTED_VALUE"""),"")</f>
        <v/>
      </c>
      <c r="D45647" s="5">
        <v>0.0</v>
      </c>
    </row>
    <row r="45648" ht="14.25" customHeight="1">
      <c r="A45648" s="5"/>
      <c r="B45648" s="5"/>
      <c r="C45648" s="5" t="str">
        <f>IFERROR(__xludf.DUMMYFUNCTION("""COMPUTED_VALUE"""),"")</f>
        <v/>
      </c>
      <c r="D45648" s="5">
        <v>0.0</v>
      </c>
    </row>
    <row r="45649" ht="14.25" customHeight="1">
      <c r="A45649" s="5"/>
      <c r="B45649" s="5"/>
      <c r="C45649" s="5" t="str">
        <f>IFERROR(__xludf.DUMMYFUNCTION("""COMPUTED_VALUE"""),"")</f>
        <v/>
      </c>
      <c r="D45649" s="5">
        <v>0.0</v>
      </c>
    </row>
    <row r="45650" ht="14.25" customHeight="1">
      <c r="A45650" s="5"/>
      <c r="B45650" s="5"/>
      <c r="C45650" s="5" t="str">
        <f>IFERROR(__xludf.DUMMYFUNCTION("""COMPUTED_VALUE"""),"")</f>
        <v/>
      </c>
      <c r="D45650" s="5">
        <v>0.0</v>
      </c>
    </row>
    <row r="45651" ht="14.25" customHeight="1">
      <c r="A45651" s="5"/>
      <c r="B45651" s="5"/>
      <c r="C45651" s="5" t="str">
        <f>IFERROR(__xludf.DUMMYFUNCTION("""COMPUTED_VALUE"""),"")</f>
        <v/>
      </c>
      <c r="D45651" s="5">
        <v>0.0</v>
      </c>
    </row>
    <row r="45652" ht="14.25" customHeight="1">
      <c r="A45652" s="5"/>
      <c r="B45652" s="5"/>
      <c r="C45652" s="5" t="str">
        <f>IFERROR(__xludf.DUMMYFUNCTION("""COMPUTED_VALUE"""),"")</f>
        <v/>
      </c>
      <c r="D45652" s="5">
        <v>0.0</v>
      </c>
    </row>
    <row r="45653" ht="14.25" customHeight="1">
      <c r="A45653" s="5"/>
      <c r="B45653" s="5"/>
      <c r="C45653" s="5" t="str">
        <f>IFERROR(__xludf.DUMMYFUNCTION("""COMPUTED_VALUE"""),"")</f>
        <v/>
      </c>
      <c r="D45653" s="5">
        <v>0.0</v>
      </c>
    </row>
    <row r="45654" ht="14.25" customHeight="1">
      <c r="A45654" s="5"/>
      <c r="B45654" s="5"/>
      <c r="C45654" s="5" t="str">
        <f>IFERROR(__xludf.DUMMYFUNCTION("""COMPUTED_VALUE"""),"")</f>
        <v/>
      </c>
      <c r="D45654" s="5">
        <v>0.0</v>
      </c>
    </row>
    <row r="45655" ht="14.25" customHeight="1">
      <c r="A45655" s="5"/>
      <c r="B45655" s="5"/>
      <c r="C45655" s="5" t="str">
        <f>IFERROR(__xludf.DUMMYFUNCTION("""COMPUTED_VALUE"""),"")</f>
        <v/>
      </c>
      <c r="D45655" s="5">
        <v>0.0</v>
      </c>
    </row>
    <row r="45656" ht="14.25" customHeight="1">
      <c r="A45656" s="5"/>
      <c r="B45656" s="5"/>
      <c r="C45656" s="5" t="str">
        <f>IFERROR(__xludf.DUMMYFUNCTION("""COMPUTED_VALUE"""),"")</f>
        <v/>
      </c>
      <c r="D45656" s="5">
        <v>0.0</v>
      </c>
    </row>
    <row r="45657" ht="14.25" customHeight="1">
      <c r="A45657" s="5"/>
      <c r="B45657" s="5"/>
      <c r="C45657" s="5" t="str">
        <f>IFERROR(__xludf.DUMMYFUNCTION("""COMPUTED_VALUE"""),"")</f>
        <v/>
      </c>
      <c r="D45657" s="5">
        <v>0.0</v>
      </c>
    </row>
    <row r="45658" ht="14.25" customHeight="1">
      <c r="A45658" s="5"/>
      <c r="B45658" s="5"/>
      <c r="C45658" s="5" t="str">
        <f>IFERROR(__xludf.DUMMYFUNCTION("""COMPUTED_VALUE"""),"")</f>
        <v/>
      </c>
      <c r="D45658" s="5">
        <v>0.0</v>
      </c>
    </row>
    <row r="45659" ht="14.25" customHeight="1">
      <c r="A45659" s="5"/>
      <c r="B45659" s="5"/>
      <c r="C45659" s="5" t="str">
        <f>IFERROR(__xludf.DUMMYFUNCTION("""COMPUTED_VALUE"""),"")</f>
        <v/>
      </c>
      <c r="D45659" s="5">
        <v>0.0</v>
      </c>
    </row>
    <row r="45660" ht="14.25" customHeight="1">
      <c r="A45660" s="5"/>
      <c r="B45660" s="5"/>
      <c r="C45660" s="5" t="str">
        <f>IFERROR(__xludf.DUMMYFUNCTION("""COMPUTED_VALUE"""),"")</f>
        <v/>
      </c>
      <c r="D45660" s="5">
        <v>0.0</v>
      </c>
    </row>
    <row r="45661" ht="14.25" customHeight="1">
      <c r="A45661" s="5"/>
      <c r="B45661" s="5"/>
      <c r="C45661" s="5" t="str">
        <f>IFERROR(__xludf.DUMMYFUNCTION("""COMPUTED_VALUE"""),"")</f>
        <v/>
      </c>
      <c r="D45661" s="5">
        <v>0.0</v>
      </c>
    </row>
    <row r="45662" ht="14.25" customHeight="1">
      <c r="A45662" s="5"/>
      <c r="B45662" s="5"/>
      <c r="C45662" s="5" t="str">
        <f>IFERROR(__xludf.DUMMYFUNCTION("""COMPUTED_VALUE"""),"")</f>
        <v/>
      </c>
      <c r="D45662" s="5">
        <v>0.0</v>
      </c>
    </row>
    <row r="45663" ht="14.25" customHeight="1">
      <c r="A45663" s="5"/>
      <c r="B45663" s="5"/>
      <c r="C45663" s="5" t="str">
        <f>IFERROR(__xludf.DUMMYFUNCTION("""COMPUTED_VALUE"""),"")</f>
        <v/>
      </c>
      <c r="D45663" s="5">
        <v>0.0</v>
      </c>
    </row>
    <row r="45664" ht="14.25" customHeight="1">
      <c r="A45664" s="5"/>
      <c r="B45664" s="5"/>
      <c r="C45664" s="5" t="str">
        <f>IFERROR(__xludf.DUMMYFUNCTION("""COMPUTED_VALUE"""),"")</f>
        <v/>
      </c>
      <c r="D45664" s="5">
        <v>0.0</v>
      </c>
    </row>
    <row r="45665" ht="14.25" customHeight="1">
      <c r="A45665" s="5"/>
      <c r="B45665" s="5"/>
      <c r="C45665" s="5" t="str">
        <f>IFERROR(__xludf.DUMMYFUNCTION("""COMPUTED_VALUE"""),"")</f>
        <v/>
      </c>
      <c r="D45665" s="5">
        <v>0.0</v>
      </c>
    </row>
    <row r="45666" ht="14.25" customHeight="1">
      <c r="A45666" s="5"/>
      <c r="B45666" s="5"/>
      <c r="C45666" s="5" t="str">
        <f>IFERROR(__xludf.DUMMYFUNCTION("""COMPUTED_VALUE"""),"")</f>
        <v/>
      </c>
      <c r="D45666" s="5">
        <v>0.0</v>
      </c>
    </row>
    <row r="45667" ht="14.25" customHeight="1">
      <c r="A45667" s="5"/>
      <c r="B45667" s="5"/>
      <c r="C45667" s="5" t="str">
        <f>IFERROR(__xludf.DUMMYFUNCTION("""COMPUTED_VALUE"""),"")</f>
        <v/>
      </c>
      <c r="D45667" s="5">
        <v>0.0</v>
      </c>
    </row>
    <row r="45668" ht="14.25" customHeight="1">
      <c r="A45668" s="5"/>
      <c r="B45668" s="5"/>
      <c r="C45668" s="5" t="str">
        <f>IFERROR(__xludf.DUMMYFUNCTION("""COMPUTED_VALUE"""),"")</f>
        <v/>
      </c>
      <c r="D45668" s="5">
        <v>0.0</v>
      </c>
    </row>
    <row r="45669" ht="14.25" customHeight="1">
      <c r="A45669" s="5"/>
      <c r="B45669" s="5"/>
      <c r="C45669" s="5" t="str">
        <f>IFERROR(__xludf.DUMMYFUNCTION("""COMPUTED_VALUE"""),"")</f>
        <v/>
      </c>
      <c r="D45669" s="5">
        <v>0.0</v>
      </c>
    </row>
    <row r="45670" ht="14.25" customHeight="1">
      <c r="A45670" s="5"/>
      <c r="B45670" s="5"/>
      <c r="C45670" s="5" t="str">
        <f>IFERROR(__xludf.DUMMYFUNCTION("""COMPUTED_VALUE"""),"")</f>
        <v/>
      </c>
      <c r="D45670" s="5">
        <v>0.0</v>
      </c>
    </row>
    <row r="45671" ht="14.25" customHeight="1">
      <c r="A45671" s="5"/>
      <c r="B45671" s="5"/>
      <c r="C45671" s="5" t="str">
        <f>IFERROR(__xludf.DUMMYFUNCTION("""COMPUTED_VALUE"""),"")</f>
        <v/>
      </c>
      <c r="D45671" s="5">
        <v>0.0</v>
      </c>
    </row>
    <row r="45672" ht="14.25" customHeight="1">
      <c r="A45672" s="5"/>
      <c r="B45672" s="5"/>
      <c r="C45672" s="5" t="str">
        <f>IFERROR(__xludf.DUMMYFUNCTION("""COMPUTED_VALUE"""),"")</f>
        <v/>
      </c>
      <c r="D45672" s="5">
        <v>0.0</v>
      </c>
    </row>
    <row r="45673" ht="14.25" customHeight="1">
      <c r="A45673" s="5"/>
      <c r="B45673" s="5"/>
      <c r="C45673" s="5" t="str">
        <f>IFERROR(__xludf.DUMMYFUNCTION("""COMPUTED_VALUE"""),"")</f>
        <v/>
      </c>
      <c r="D45673" s="5">
        <v>0.0</v>
      </c>
    </row>
    <row r="45674" ht="14.25" customHeight="1">
      <c r="A45674" s="5"/>
      <c r="B45674" s="5"/>
      <c r="C45674" s="5" t="str">
        <f>IFERROR(__xludf.DUMMYFUNCTION("""COMPUTED_VALUE"""),"")</f>
        <v/>
      </c>
      <c r="D45674" s="5">
        <v>0.0</v>
      </c>
    </row>
    <row r="45675" ht="14.25" customHeight="1">
      <c r="A45675" s="5"/>
      <c r="B45675" s="5"/>
      <c r="C45675" s="5" t="str">
        <f>IFERROR(__xludf.DUMMYFUNCTION("""COMPUTED_VALUE"""),"")</f>
        <v/>
      </c>
      <c r="D45675" s="5">
        <v>0.0</v>
      </c>
    </row>
    <row r="45676" ht="14.25" customHeight="1">
      <c r="A45676" s="5"/>
      <c r="B45676" s="5"/>
      <c r="C45676" s="5" t="str">
        <f>IFERROR(__xludf.DUMMYFUNCTION("""COMPUTED_VALUE"""),"")</f>
        <v/>
      </c>
      <c r="D45676" s="5">
        <v>0.0</v>
      </c>
    </row>
    <row r="45677" ht="14.25" customHeight="1">
      <c r="A45677" s="5"/>
      <c r="B45677" s="5"/>
      <c r="C45677" s="5" t="str">
        <f>IFERROR(__xludf.DUMMYFUNCTION("""COMPUTED_VALUE"""),"")</f>
        <v/>
      </c>
      <c r="D45677" s="5">
        <v>0.0</v>
      </c>
    </row>
    <row r="45678" ht="14.25" customHeight="1">
      <c r="A45678" s="5"/>
      <c r="B45678" s="5"/>
      <c r="C45678" s="5" t="str">
        <f>IFERROR(__xludf.DUMMYFUNCTION("""COMPUTED_VALUE"""),"")</f>
        <v/>
      </c>
      <c r="D45678" s="5">
        <v>0.0</v>
      </c>
    </row>
    <row r="45679" ht="14.25" customHeight="1">
      <c r="A45679" s="5"/>
      <c r="B45679" s="5"/>
      <c r="C45679" s="5" t="str">
        <f>IFERROR(__xludf.DUMMYFUNCTION("""COMPUTED_VALUE"""),"")</f>
        <v/>
      </c>
      <c r="D45679" s="5">
        <v>0.0</v>
      </c>
    </row>
    <row r="45680" ht="14.25" customHeight="1">
      <c r="A45680" s="5"/>
      <c r="B45680" s="5"/>
      <c r="C45680" s="5" t="str">
        <f>IFERROR(__xludf.DUMMYFUNCTION("""COMPUTED_VALUE"""),"")</f>
        <v/>
      </c>
      <c r="D45680" s="5">
        <v>0.0</v>
      </c>
    </row>
    <row r="45681" ht="14.25" customHeight="1">
      <c r="A45681" s="5"/>
      <c r="B45681" s="5"/>
      <c r="C45681" s="5" t="str">
        <f>IFERROR(__xludf.DUMMYFUNCTION("""COMPUTED_VALUE"""),"")</f>
        <v/>
      </c>
      <c r="D45681" s="5">
        <v>0.0</v>
      </c>
    </row>
    <row r="45682" ht="14.25" customHeight="1">
      <c r="A45682" s="5"/>
      <c r="B45682" s="5"/>
      <c r="C45682" s="5" t="str">
        <f>IFERROR(__xludf.DUMMYFUNCTION("""COMPUTED_VALUE"""),"")</f>
        <v/>
      </c>
      <c r="D45682" s="5">
        <v>0.0</v>
      </c>
    </row>
    <row r="45683" ht="14.25" customHeight="1">
      <c r="A45683" s="5"/>
      <c r="B45683" s="5"/>
      <c r="C45683" s="5" t="str">
        <f>IFERROR(__xludf.DUMMYFUNCTION("""COMPUTED_VALUE"""),"")</f>
        <v/>
      </c>
      <c r="D45683" s="5">
        <v>0.0</v>
      </c>
    </row>
    <row r="45684" ht="14.25" customHeight="1">
      <c r="A45684" s="5"/>
      <c r="B45684" s="5"/>
      <c r="C45684" s="5" t="str">
        <f>IFERROR(__xludf.DUMMYFUNCTION("""COMPUTED_VALUE"""),"")</f>
        <v/>
      </c>
      <c r="D45684" s="5">
        <v>0.0</v>
      </c>
    </row>
    <row r="45685" ht="14.25" customHeight="1">
      <c r="A45685" s="5"/>
      <c r="B45685" s="5"/>
      <c r="C45685" s="5" t="str">
        <f>IFERROR(__xludf.DUMMYFUNCTION("""COMPUTED_VALUE"""),"")</f>
        <v/>
      </c>
      <c r="D45685" s="5">
        <v>0.0</v>
      </c>
    </row>
    <row r="45686" ht="14.25" customHeight="1">
      <c r="A45686" s="5"/>
      <c r="B45686" s="5"/>
      <c r="C45686" s="5" t="str">
        <f>IFERROR(__xludf.DUMMYFUNCTION("""COMPUTED_VALUE"""),"")</f>
        <v/>
      </c>
      <c r="D45686" s="5">
        <v>0.0</v>
      </c>
    </row>
    <row r="45687" ht="14.25" customHeight="1">
      <c r="A45687" s="5"/>
      <c r="B45687" s="5"/>
      <c r="C45687" s="5" t="str">
        <f>IFERROR(__xludf.DUMMYFUNCTION("""COMPUTED_VALUE"""),"")</f>
        <v/>
      </c>
      <c r="D45687" s="5">
        <v>0.0</v>
      </c>
    </row>
    <row r="45688" ht="14.25" customHeight="1">
      <c r="A45688" s="5"/>
      <c r="B45688" s="5"/>
      <c r="C45688" s="5" t="str">
        <f>IFERROR(__xludf.DUMMYFUNCTION("""COMPUTED_VALUE"""),"")</f>
        <v/>
      </c>
      <c r="D45688" s="5">
        <v>0.0</v>
      </c>
    </row>
    <row r="45689" ht="14.25" customHeight="1">
      <c r="A45689" s="5"/>
      <c r="B45689" s="5"/>
      <c r="C45689" s="5" t="str">
        <f>IFERROR(__xludf.DUMMYFUNCTION("""COMPUTED_VALUE"""),"")</f>
        <v/>
      </c>
      <c r="D45689" s="5">
        <v>0.0</v>
      </c>
    </row>
    <row r="45690" ht="14.25" customHeight="1">
      <c r="A45690" s="5"/>
      <c r="B45690" s="5"/>
      <c r="C45690" s="5" t="str">
        <f>IFERROR(__xludf.DUMMYFUNCTION("""COMPUTED_VALUE"""),"")</f>
        <v/>
      </c>
      <c r="D45690" s="5">
        <v>0.0</v>
      </c>
    </row>
    <row r="45691" ht="14.25" customHeight="1">
      <c r="A45691" s="5"/>
      <c r="B45691" s="5"/>
      <c r="C45691" s="5" t="str">
        <f>IFERROR(__xludf.DUMMYFUNCTION("""COMPUTED_VALUE"""),"")</f>
        <v/>
      </c>
      <c r="D45691" s="5">
        <v>0.0</v>
      </c>
    </row>
    <row r="45692" ht="14.25" customHeight="1">
      <c r="A45692" s="5"/>
      <c r="B45692" s="5"/>
      <c r="C45692" s="5" t="str">
        <f>IFERROR(__xludf.DUMMYFUNCTION("""COMPUTED_VALUE"""),"")</f>
        <v/>
      </c>
      <c r="D45692" s="5">
        <v>0.0</v>
      </c>
    </row>
    <row r="45693" ht="14.25" customHeight="1">
      <c r="A45693" s="5"/>
      <c r="B45693" s="5"/>
      <c r="C45693" s="5" t="str">
        <f>IFERROR(__xludf.DUMMYFUNCTION("""COMPUTED_VALUE"""),"")</f>
        <v/>
      </c>
      <c r="D45693" s="5">
        <v>0.0</v>
      </c>
    </row>
    <row r="45694" ht="14.25" customHeight="1">
      <c r="A45694" s="5"/>
      <c r="B45694" s="5"/>
      <c r="C45694" s="5" t="str">
        <f>IFERROR(__xludf.DUMMYFUNCTION("""COMPUTED_VALUE"""),"")</f>
        <v/>
      </c>
      <c r="D45694" s="5">
        <v>0.0</v>
      </c>
    </row>
    <row r="45695" ht="14.25" customHeight="1">
      <c r="A45695" s="5"/>
      <c r="B45695" s="5"/>
      <c r="C45695" s="5" t="str">
        <f>IFERROR(__xludf.DUMMYFUNCTION("""COMPUTED_VALUE"""),"")</f>
        <v/>
      </c>
      <c r="D45695" s="5">
        <v>0.0</v>
      </c>
    </row>
    <row r="45696" ht="14.25" customHeight="1">
      <c r="A45696" s="5"/>
      <c r="B45696" s="5"/>
      <c r="C45696" s="5" t="str">
        <f>IFERROR(__xludf.DUMMYFUNCTION("""COMPUTED_VALUE"""),"")</f>
        <v/>
      </c>
      <c r="D45696" s="5">
        <v>0.0</v>
      </c>
    </row>
    <row r="45697" ht="14.25" customHeight="1">
      <c r="A45697" s="5"/>
      <c r="B45697" s="5"/>
      <c r="C45697" s="5" t="str">
        <f>IFERROR(__xludf.DUMMYFUNCTION("""COMPUTED_VALUE"""),"")</f>
        <v/>
      </c>
      <c r="D45697" s="5">
        <v>0.0</v>
      </c>
    </row>
    <row r="45698" ht="14.25" customHeight="1">
      <c r="A45698" s="5"/>
      <c r="B45698" s="5"/>
      <c r="C45698" s="5" t="str">
        <f>IFERROR(__xludf.DUMMYFUNCTION("""COMPUTED_VALUE"""),"")</f>
        <v/>
      </c>
      <c r="D45698" s="5">
        <v>0.0</v>
      </c>
    </row>
    <row r="45699" ht="14.25" customHeight="1">
      <c r="A45699" s="5"/>
      <c r="B45699" s="5"/>
      <c r="C45699" s="5" t="str">
        <f>IFERROR(__xludf.DUMMYFUNCTION("""COMPUTED_VALUE"""),"")</f>
        <v/>
      </c>
      <c r="D45699" s="5">
        <v>0.0</v>
      </c>
    </row>
    <row r="45700" ht="14.25" customHeight="1">
      <c r="A45700" s="5"/>
      <c r="B45700" s="5"/>
      <c r="C45700" s="5" t="str">
        <f>IFERROR(__xludf.DUMMYFUNCTION("""COMPUTED_VALUE"""),"")</f>
        <v/>
      </c>
      <c r="D45700" s="5">
        <v>0.0</v>
      </c>
    </row>
    <row r="45701" ht="14.25" customHeight="1">
      <c r="A45701" s="5"/>
      <c r="B45701" s="5"/>
      <c r="C45701" s="5" t="str">
        <f>IFERROR(__xludf.DUMMYFUNCTION("""COMPUTED_VALUE"""),"")</f>
        <v/>
      </c>
      <c r="D45701" s="5">
        <v>0.0</v>
      </c>
    </row>
    <row r="45702" ht="14.25" customHeight="1">
      <c r="A45702" s="5"/>
      <c r="B45702" s="5"/>
      <c r="C45702" s="5" t="str">
        <f>IFERROR(__xludf.DUMMYFUNCTION("""COMPUTED_VALUE"""),"")</f>
        <v/>
      </c>
      <c r="D45702" s="5">
        <v>0.0</v>
      </c>
    </row>
    <row r="45703" ht="14.25" customHeight="1">
      <c r="A45703" s="5"/>
      <c r="B45703" s="5"/>
      <c r="C45703" s="5" t="str">
        <f>IFERROR(__xludf.DUMMYFUNCTION("""COMPUTED_VALUE"""),"")</f>
        <v/>
      </c>
      <c r="D45703" s="5">
        <v>0.0</v>
      </c>
    </row>
    <row r="45704" ht="14.25" customHeight="1">
      <c r="A45704" s="5"/>
      <c r="B45704" s="5"/>
      <c r="C45704" s="5" t="str">
        <f>IFERROR(__xludf.DUMMYFUNCTION("""COMPUTED_VALUE"""),"")</f>
        <v/>
      </c>
      <c r="D45704" s="5">
        <v>0.0</v>
      </c>
    </row>
    <row r="45705" ht="14.25" customHeight="1">
      <c r="A45705" s="5"/>
      <c r="B45705" s="5"/>
      <c r="C45705" s="5" t="str">
        <f>IFERROR(__xludf.DUMMYFUNCTION("""COMPUTED_VALUE"""),"")</f>
        <v/>
      </c>
      <c r="D45705" s="5">
        <v>0.0</v>
      </c>
    </row>
    <row r="45706" ht="14.25" customHeight="1">
      <c r="A45706" s="5"/>
      <c r="B45706" s="5"/>
      <c r="C45706" s="5" t="str">
        <f>IFERROR(__xludf.DUMMYFUNCTION("""COMPUTED_VALUE"""),"")</f>
        <v/>
      </c>
      <c r="D45706" s="5">
        <v>0.0</v>
      </c>
    </row>
    <row r="45707" ht="14.25" customHeight="1">
      <c r="A45707" s="5"/>
      <c r="B45707" s="5"/>
      <c r="C45707" s="5" t="str">
        <f>IFERROR(__xludf.DUMMYFUNCTION("""COMPUTED_VALUE"""),"")</f>
        <v/>
      </c>
      <c r="D45707" s="5">
        <v>0.0</v>
      </c>
    </row>
    <row r="45708" ht="14.25" customHeight="1">
      <c r="A45708" s="5"/>
      <c r="B45708" s="5"/>
      <c r="C45708" s="5" t="str">
        <f>IFERROR(__xludf.DUMMYFUNCTION("""COMPUTED_VALUE"""),"")</f>
        <v/>
      </c>
      <c r="D45708" s="5">
        <v>0.0</v>
      </c>
    </row>
    <row r="45709" ht="14.25" customHeight="1">
      <c r="A45709" s="5"/>
      <c r="B45709" s="5"/>
      <c r="C45709" s="5" t="str">
        <f>IFERROR(__xludf.DUMMYFUNCTION("""COMPUTED_VALUE"""),"")</f>
        <v/>
      </c>
      <c r="D45709" s="5">
        <v>0.0</v>
      </c>
    </row>
    <row r="45710" ht="14.25" customHeight="1">
      <c r="A45710" s="5"/>
      <c r="B45710" s="5"/>
      <c r="C45710" s="5" t="str">
        <f>IFERROR(__xludf.DUMMYFUNCTION("""COMPUTED_VALUE"""),"")</f>
        <v/>
      </c>
      <c r="D45710" s="5">
        <v>0.0</v>
      </c>
    </row>
    <row r="45711" ht="14.25" customHeight="1">
      <c r="A45711" s="5"/>
      <c r="B45711" s="5"/>
      <c r="C45711" s="5" t="str">
        <f>IFERROR(__xludf.DUMMYFUNCTION("""COMPUTED_VALUE"""),"")</f>
        <v/>
      </c>
      <c r="D45711" s="5">
        <v>0.0</v>
      </c>
    </row>
    <row r="45712" ht="14.25" customHeight="1">
      <c r="A45712" s="5"/>
      <c r="B45712" s="5"/>
      <c r="C45712" s="5" t="str">
        <f>IFERROR(__xludf.DUMMYFUNCTION("""COMPUTED_VALUE"""),"")</f>
        <v/>
      </c>
      <c r="D45712" s="5">
        <v>0.0</v>
      </c>
    </row>
    <row r="45713" ht="14.25" customHeight="1">
      <c r="A45713" s="5"/>
      <c r="B45713" s="5"/>
      <c r="C45713" s="5" t="str">
        <f>IFERROR(__xludf.DUMMYFUNCTION("""COMPUTED_VALUE"""),"")</f>
        <v/>
      </c>
      <c r="D45713" s="5">
        <v>0.0</v>
      </c>
    </row>
    <row r="45714" ht="14.25" customHeight="1">
      <c r="A45714" s="5"/>
      <c r="B45714" s="5"/>
      <c r="C45714" s="5" t="str">
        <f>IFERROR(__xludf.DUMMYFUNCTION("""COMPUTED_VALUE"""),"")</f>
        <v/>
      </c>
      <c r="D45714" s="5">
        <v>0.0</v>
      </c>
    </row>
    <row r="45715" ht="14.25" customHeight="1">
      <c r="A45715" s="5"/>
      <c r="B45715" s="5"/>
      <c r="C45715" s="5" t="str">
        <f>IFERROR(__xludf.DUMMYFUNCTION("""COMPUTED_VALUE"""),"")</f>
        <v/>
      </c>
      <c r="D45715" s="5">
        <v>0.0</v>
      </c>
    </row>
    <row r="45716" ht="14.25" customHeight="1">
      <c r="A45716" s="5"/>
      <c r="B45716" s="5"/>
      <c r="C45716" s="5" t="str">
        <f>IFERROR(__xludf.DUMMYFUNCTION("""COMPUTED_VALUE"""),"")</f>
        <v/>
      </c>
      <c r="D45716" s="5">
        <v>0.0</v>
      </c>
    </row>
    <row r="45717" ht="14.25" customHeight="1">
      <c r="A45717" s="5"/>
      <c r="B45717" s="5"/>
      <c r="C45717" s="5" t="str">
        <f>IFERROR(__xludf.DUMMYFUNCTION("""COMPUTED_VALUE"""),"")</f>
        <v/>
      </c>
      <c r="D45717" s="5">
        <v>0.0</v>
      </c>
    </row>
    <row r="45718" ht="14.25" customHeight="1">
      <c r="A45718" s="5"/>
      <c r="B45718" s="5"/>
      <c r="C45718" s="5" t="str">
        <f>IFERROR(__xludf.DUMMYFUNCTION("""COMPUTED_VALUE"""),"")</f>
        <v/>
      </c>
      <c r="D45718" s="5">
        <v>0.0</v>
      </c>
    </row>
    <row r="45719" ht="14.25" customHeight="1">
      <c r="A45719" s="5"/>
      <c r="B45719" s="5"/>
      <c r="C45719" s="5" t="str">
        <f>IFERROR(__xludf.DUMMYFUNCTION("""COMPUTED_VALUE"""),"")</f>
        <v/>
      </c>
      <c r="D45719" s="5">
        <v>0.0</v>
      </c>
    </row>
    <row r="45720" ht="14.25" customHeight="1">
      <c r="A45720" s="5"/>
      <c r="B45720" s="5"/>
      <c r="C45720" s="5" t="str">
        <f>IFERROR(__xludf.DUMMYFUNCTION("""COMPUTED_VALUE"""),"")</f>
        <v/>
      </c>
      <c r="D45720" s="5">
        <v>0.0</v>
      </c>
    </row>
    <row r="45721" ht="14.25" customHeight="1">
      <c r="A45721" s="5"/>
      <c r="B45721" s="5"/>
      <c r="C45721" s="5" t="str">
        <f>IFERROR(__xludf.DUMMYFUNCTION("""COMPUTED_VALUE"""),"")</f>
        <v/>
      </c>
      <c r="D45721" s="5">
        <v>0.0</v>
      </c>
    </row>
    <row r="45722" ht="14.25" customHeight="1">
      <c r="A45722" s="5"/>
      <c r="B45722" s="5"/>
      <c r="C45722" s="5" t="str">
        <f>IFERROR(__xludf.DUMMYFUNCTION("""COMPUTED_VALUE"""),"")</f>
        <v/>
      </c>
      <c r="D45722" s="5">
        <v>0.0</v>
      </c>
    </row>
    <row r="45723" ht="14.25" customHeight="1">
      <c r="A45723" s="5"/>
      <c r="B45723" s="5"/>
      <c r="C45723" s="5" t="str">
        <f>IFERROR(__xludf.DUMMYFUNCTION("""COMPUTED_VALUE"""),"")</f>
        <v/>
      </c>
      <c r="D45723" s="5">
        <v>0.0</v>
      </c>
    </row>
    <row r="45724" ht="14.25" customHeight="1">
      <c r="A45724" s="5"/>
      <c r="B45724" s="5"/>
      <c r="C45724" s="5" t="str">
        <f>IFERROR(__xludf.DUMMYFUNCTION("""COMPUTED_VALUE"""),"")</f>
        <v/>
      </c>
      <c r="D45724" s="5">
        <v>0.0</v>
      </c>
    </row>
    <row r="45725" ht="14.25" customHeight="1">
      <c r="A45725" s="5"/>
      <c r="B45725" s="5"/>
      <c r="C45725" s="5" t="str">
        <f>IFERROR(__xludf.DUMMYFUNCTION("""COMPUTED_VALUE"""),"")</f>
        <v/>
      </c>
      <c r="D45725" s="5">
        <v>0.0</v>
      </c>
    </row>
    <row r="45726" ht="14.25" customHeight="1">
      <c r="A45726" s="5"/>
      <c r="B45726" s="5"/>
      <c r="C45726" s="5" t="str">
        <f>IFERROR(__xludf.DUMMYFUNCTION("""COMPUTED_VALUE"""),"")</f>
        <v/>
      </c>
      <c r="D45726" s="5">
        <v>0.0</v>
      </c>
    </row>
    <row r="45727" ht="14.25" customHeight="1">
      <c r="A45727" s="5"/>
      <c r="B45727" s="5"/>
      <c r="C45727" s="5" t="str">
        <f>IFERROR(__xludf.DUMMYFUNCTION("""COMPUTED_VALUE"""),"")</f>
        <v/>
      </c>
      <c r="D45727" s="5">
        <v>0.0</v>
      </c>
    </row>
    <row r="45728" ht="14.25" customHeight="1">
      <c r="A45728" s="5"/>
      <c r="B45728" s="5"/>
      <c r="C45728" s="5" t="str">
        <f>IFERROR(__xludf.DUMMYFUNCTION("""COMPUTED_VALUE"""),"")</f>
        <v/>
      </c>
      <c r="D45728" s="5">
        <v>0.0</v>
      </c>
    </row>
    <row r="45729" ht="14.25" customHeight="1">
      <c r="A45729" s="5"/>
      <c r="B45729" s="5"/>
      <c r="C45729" s="5" t="str">
        <f>IFERROR(__xludf.DUMMYFUNCTION("""COMPUTED_VALUE"""),"")</f>
        <v/>
      </c>
      <c r="D45729" s="5">
        <v>0.0</v>
      </c>
    </row>
    <row r="45730" ht="14.25" customHeight="1">
      <c r="A45730" s="5"/>
      <c r="B45730" s="5"/>
      <c r="C45730" s="5" t="str">
        <f>IFERROR(__xludf.DUMMYFUNCTION("""COMPUTED_VALUE"""),"")</f>
        <v/>
      </c>
      <c r="D45730" s="5">
        <v>0.0</v>
      </c>
    </row>
    <row r="45731" ht="14.25" customHeight="1">
      <c r="A45731" s="5"/>
      <c r="B45731" s="5"/>
      <c r="C45731" s="5" t="str">
        <f>IFERROR(__xludf.DUMMYFUNCTION("""COMPUTED_VALUE"""),"")</f>
        <v/>
      </c>
      <c r="D45731" s="5">
        <v>0.0</v>
      </c>
    </row>
    <row r="45732" ht="14.25" customHeight="1">
      <c r="A45732" s="5"/>
      <c r="B45732" s="5"/>
      <c r="C45732" s="5" t="str">
        <f>IFERROR(__xludf.DUMMYFUNCTION("""COMPUTED_VALUE"""),"")</f>
        <v/>
      </c>
      <c r="D45732" s="5">
        <v>0.0</v>
      </c>
    </row>
    <row r="45733" ht="14.25" customHeight="1">
      <c r="A45733" s="5"/>
      <c r="B45733" s="5"/>
      <c r="C45733" s="5" t="str">
        <f>IFERROR(__xludf.DUMMYFUNCTION("""COMPUTED_VALUE"""),"")</f>
        <v/>
      </c>
      <c r="D45733" s="5">
        <v>0.0</v>
      </c>
    </row>
    <row r="45734" ht="14.25" customHeight="1">
      <c r="A45734" s="5"/>
      <c r="B45734" s="5"/>
      <c r="C45734" s="5" t="str">
        <f>IFERROR(__xludf.DUMMYFUNCTION("""COMPUTED_VALUE"""),"")</f>
        <v/>
      </c>
      <c r="D45734" s="5">
        <v>0.0</v>
      </c>
    </row>
    <row r="45735" ht="14.25" customHeight="1">
      <c r="A45735" s="5"/>
      <c r="B45735" s="5"/>
      <c r="C45735" s="5" t="str">
        <f>IFERROR(__xludf.DUMMYFUNCTION("""COMPUTED_VALUE"""),"")</f>
        <v/>
      </c>
      <c r="D45735" s="5">
        <v>0.0</v>
      </c>
    </row>
    <row r="45736" ht="14.25" customHeight="1">
      <c r="A45736" s="5"/>
      <c r="B45736" s="5"/>
      <c r="C45736" s="5" t="str">
        <f>IFERROR(__xludf.DUMMYFUNCTION("""COMPUTED_VALUE"""),"")</f>
        <v/>
      </c>
      <c r="D45736" s="5">
        <v>0.0</v>
      </c>
    </row>
    <row r="45737" ht="14.25" customHeight="1">
      <c r="A45737" s="5"/>
      <c r="B45737" s="5"/>
      <c r="C45737" s="5" t="str">
        <f>IFERROR(__xludf.DUMMYFUNCTION("""COMPUTED_VALUE"""),"")</f>
        <v/>
      </c>
      <c r="D45737" s="5">
        <v>0.0</v>
      </c>
    </row>
    <row r="45738" ht="14.25" customHeight="1">
      <c r="A45738" s="5"/>
      <c r="B45738" s="5"/>
      <c r="C45738" s="5" t="str">
        <f>IFERROR(__xludf.DUMMYFUNCTION("""COMPUTED_VALUE"""),"")</f>
        <v/>
      </c>
      <c r="D45738" s="5">
        <v>0.0</v>
      </c>
    </row>
    <row r="45739" ht="14.25" customHeight="1">
      <c r="A45739" s="5"/>
      <c r="B45739" s="5"/>
      <c r="C45739" s="5" t="str">
        <f>IFERROR(__xludf.DUMMYFUNCTION("""COMPUTED_VALUE"""),"")</f>
        <v/>
      </c>
      <c r="D45739" s="5">
        <v>0.0</v>
      </c>
    </row>
    <row r="45740" ht="14.25" customHeight="1">
      <c r="A45740" s="5"/>
      <c r="B45740" s="5"/>
      <c r="C45740" s="5" t="str">
        <f>IFERROR(__xludf.DUMMYFUNCTION("""COMPUTED_VALUE"""),"")</f>
        <v/>
      </c>
      <c r="D45740" s="5">
        <v>0.0</v>
      </c>
    </row>
    <row r="45741" ht="14.25" customHeight="1">
      <c r="A45741" s="5"/>
      <c r="B45741" s="5"/>
      <c r="C45741" s="5" t="str">
        <f>IFERROR(__xludf.DUMMYFUNCTION("""COMPUTED_VALUE"""),"")</f>
        <v/>
      </c>
      <c r="D45741" s="5">
        <v>0.0</v>
      </c>
    </row>
    <row r="45742" ht="14.25" customHeight="1">
      <c r="A45742" s="5"/>
      <c r="B45742" s="5"/>
      <c r="C45742" s="5" t="str">
        <f>IFERROR(__xludf.DUMMYFUNCTION("""COMPUTED_VALUE"""),"")</f>
        <v/>
      </c>
      <c r="D45742" s="5">
        <v>0.0</v>
      </c>
    </row>
    <row r="45743" ht="14.25" customHeight="1">
      <c r="A45743" s="5"/>
      <c r="B45743" s="5"/>
      <c r="C45743" s="5" t="str">
        <f>IFERROR(__xludf.DUMMYFUNCTION("""COMPUTED_VALUE"""),"")</f>
        <v/>
      </c>
      <c r="D45743" s="5">
        <v>0.0</v>
      </c>
    </row>
    <row r="45744" ht="14.25" customHeight="1">
      <c r="A45744" s="5"/>
      <c r="B45744" s="5"/>
      <c r="C45744" s="5" t="str">
        <f>IFERROR(__xludf.DUMMYFUNCTION("""COMPUTED_VALUE"""),"")</f>
        <v/>
      </c>
      <c r="D45744" s="5">
        <v>0.0</v>
      </c>
    </row>
    <row r="45745" ht="14.25" customHeight="1">
      <c r="A45745" s="5"/>
      <c r="B45745" s="5"/>
      <c r="C45745" s="5" t="str">
        <f>IFERROR(__xludf.DUMMYFUNCTION("""COMPUTED_VALUE"""),"")</f>
        <v/>
      </c>
      <c r="D45745" s="5">
        <v>0.0</v>
      </c>
    </row>
    <row r="45746" ht="14.25" customHeight="1">
      <c r="A45746" s="5"/>
      <c r="B45746" s="5"/>
      <c r="C45746" s="5" t="str">
        <f>IFERROR(__xludf.DUMMYFUNCTION("""COMPUTED_VALUE"""),"")</f>
        <v/>
      </c>
      <c r="D45746" s="5">
        <v>0.0</v>
      </c>
    </row>
    <row r="45747" ht="14.25" customHeight="1">
      <c r="A45747" s="5"/>
      <c r="B45747" s="5"/>
      <c r="C45747" s="5" t="str">
        <f>IFERROR(__xludf.DUMMYFUNCTION("""COMPUTED_VALUE"""),"")</f>
        <v/>
      </c>
      <c r="D45747" s="5">
        <v>0.0</v>
      </c>
    </row>
    <row r="45748" ht="14.25" customHeight="1">
      <c r="A45748" s="5"/>
      <c r="B45748" s="5"/>
      <c r="C45748" s="5" t="str">
        <f>IFERROR(__xludf.DUMMYFUNCTION("""COMPUTED_VALUE"""),"")</f>
        <v/>
      </c>
      <c r="D45748" s="5">
        <v>0.0</v>
      </c>
    </row>
    <row r="45749" ht="14.25" customHeight="1">
      <c r="A45749" s="5"/>
      <c r="B45749" s="5"/>
      <c r="C45749" s="5" t="str">
        <f>IFERROR(__xludf.DUMMYFUNCTION("""COMPUTED_VALUE"""),"")</f>
        <v/>
      </c>
      <c r="D45749" s="5">
        <v>0.0</v>
      </c>
    </row>
    <row r="45750" ht="14.25" customHeight="1">
      <c r="A45750" s="5"/>
      <c r="B45750" s="5"/>
      <c r="C45750" s="5" t="str">
        <f>IFERROR(__xludf.DUMMYFUNCTION("""COMPUTED_VALUE"""),"")</f>
        <v/>
      </c>
      <c r="D45750" s="5">
        <v>0.0</v>
      </c>
    </row>
    <row r="45751" ht="14.25" customHeight="1">
      <c r="A45751" s="5"/>
      <c r="B45751" s="5"/>
      <c r="C45751" s="5" t="str">
        <f>IFERROR(__xludf.DUMMYFUNCTION("""COMPUTED_VALUE"""),"")</f>
        <v/>
      </c>
      <c r="D45751" s="5">
        <v>0.0</v>
      </c>
    </row>
    <row r="45752" ht="14.25" customHeight="1">
      <c r="A45752" s="5"/>
      <c r="B45752" s="5"/>
      <c r="C45752" s="5" t="str">
        <f>IFERROR(__xludf.DUMMYFUNCTION("""COMPUTED_VALUE"""),"")</f>
        <v/>
      </c>
      <c r="D45752" s="5">
        <v>0.0</v>
      </c>
    </row>
    <row r="45753" ht="14.25" customHeight="1">
      <c r="A45753" s="5"/>
      <c r="B45753" s="5"/>
      <c r="C45753" s="5" t="str">
        <f>IFERROR(__xludf.DUMMYFUNCTION("""COMPUTED_VALUE"""),"")</f>
        <v/>
      </c>
      <c r="D45753" s="5">
        <v>0.0</v>
      </c>
    </row>
    <row r="45754" ht="14.25" customHeight="1">
      <c r="A45754" s="5"/>
      <c r="B45754" s="5"/>
      <c r="C45754" s="5" t="str">
        <f>IFERROR(__xludf.DUMMYFUNCTION("""COMPUTED_VALUE"""),"")</f>
        <v/>
      </c>
      <c r="D45754" s="5">
        <v>0.0</v>
      </c>
    </row>
    <row r="45755" ht="14.25" customHeight="1">
      <c r="A45755" s="5"/>
      <c r="B45755" s="5"/>
      <c r="C45755" s="5" t="str">
        <f>IFERROR(__xludf.DUMMYFUNCTION("""COMPUTED_VALUE"""),"")</f>
        <v/>
      </c>
      <c r="D45755" s="5">
        <v>0.0</v>
      </c>
    </row>
    <row r="45756" ht="14.25" customHeight="1">
      <c r="A45756" s="5"/>
      <c r="B45756" s="5"/>
      <c r="C45756" s="5" t="str">
        <f>IFERROR(__xludf.DUMMYFUNCTION("""COMPUTED_VALUE"""),"")</f>
        <v/>
      </c>
      <c r="D45756" s="5">
        <v>0.0</v>
      </c>
    </row>
    <row r="45757" ht="14.25" customHeight="1">
      <c r="A45757" s="5"/>
      <c r="B45757" s="5"/>
      <c r="C45757" s="5" t="str">
        <f>IFERROR(__xludf.DUMMYFUNCTION("""COMPUTED_VALUE"""),"")</f>
        <v/>
      </c>
      <c r="D45757" s="5">
        <v>0.0</v>
      </c>
    </row>
    <row r="45758" ht="14.25" customHeight="1">
      <c r="A45758" s="5"/>
      <c r="B45758" s="5"/>
      <c r="C45758" s="5" t="str">
        <f>IFERROR(__xludf.DUMMYFUNCTION("""COMPUTED_VALUE"""),"")</f>
        <v/>
      </c>
      <c r="D45758" s="5">
        <v>0.0</v>
      </c>
    </row>
    <row r="45759" ht="14.25" customHeight="1">
      <c r="A45759" s="5"/>
      <c r="B45759" s="5"/>
      <c r="C45759" s="5" t="str">
        <f>IFERROR(__xludf.DUMMYFUNCTION("""COMPUTED_VALUE"""),"")</f>
        <v/>
      </c>
      <c r="D45759" s="5">
        <v>0.0</v>
      </c>
    </row>
    <row r="45760" ht="14.25" customHeight="1">
      <c r="A45760" s="5"/>
      <c r="B45760" s="5"/>
      <c r="C45760" s="5" t="str">
        <f>IFERROR(__xludf.DUMMYFUNCTION("""COMPUTED_VALUE"""),"")</f>
        <v/>
      </c>
      <c r="D45760" s="5">
        <v>0.0</v>
      </c>
    </row>
    <row r="45761" ht="14.25" customHeight="1">
      <c r="A45761" s="5"/>
      <c r="B45761" s="5"/>
      <c r="C45761" s="5" t="str">
        <f>IFERROR(__xludf.DUMMYFUNCTION("""COMPUTED_VALUE"""),"")</f>
        <v/>
      </c>
      <c r="D45761" s="5">
        <v>0.0</v>
      </c>
    </row>
    <row r="45762" ht="14.25" customHeight="1">
      <c r="A45762" s="5"/>
      <c r="B45762" s="5"/>
      <c r="C45762" s="5" t="str">
        <f>IFERROR(__xludf.DUMMYFUNCTION("""COMPUTED_VALUE"""),"")</f>
        <v/>
      </c>
      <c r="D45762" s="5">
        <v>0.0</v>
      </c>
    </row>
    <row r="45763" ht="14.25" customHeight="1">
      <c r="A45763" s="5"/>
      <c r="B45763" s="5"/>
      <c r="C45763" s="5" t="str">
        <f>IFERROR(__xludf.DUMMYFUNCTION("""COMPUTED_VALUE"""),"")</f>
        <v/>
      </c>
      <c r="D45763" s="5">
        <v>0.0</v>
      </c>
    </row>
    <row r="45764" ht="14.25" customHeight="1">
      <c r="A45764" s="5"/>
      <c r="B45764" s="5"/>
      <c r="C45764" s="5" t="str">
        <f>IFERROR(__xludf.DUMMYFUNCTION("""COMPUTED_VALUE"""),"")</f>
        <v/>
      </c>
      <c r="D45764" s="5">
        <v>0.0</v>
      </c>
    </row>
    <row r="45765" ht="14.25" customHeight="1">
      <c r="A45765" s="5"/>
      <c r="B45765" s="5"/>
      <c r="C45765" s="5" t="str">
        <f>IFERROR(__xludf.DUMMYFUNCTION("""COMPUTED_VALUE"""),"")</f>
        <v/>
      </c>
      <c r="D45765" s="5">
        <v>0.0</v>
      </c>
    </row>
    <row r="45766" ht="14.25" customHeight="1">
      <c r="A45766" s="5"/>
      <c r="B45766" s="5"/>
      <c r="C45766" s="5" t="str">
        <f>IFERROR(__xludf.DUMMYFUNCTION("""COMPUTED_VALUE"""),"")</f>
        <v/>
      </c>
      <c r="D45766" s="5">
        <v>0.0</v>
      </c>
    </row>
    <row r="45767" ht="14.25" customHeight="1">
      <c r="A45767" s="5"/>
      <c r="B45767" s="5"/>
      <c r="C45767" s="5" t="str">
        <f>IFERROR(__xludf.DUMMYFUNCTION("""COMPUTED_VALUE"""),"")</f>
        <v/>
      </c>
      <c r="D45767" s="5">
        <v>0.0</v>
      </c>
    </row>
    <row r="45768" ht="14.25" customHeight="1">
      <c r="A45768" s="5"/>
      <c r="B45768" s="5"/>
      <c r="C45768" s="5" t="str">
        <f>IFERROR(__xludf.DUMMYFUNCTION("""COMPUTED_VALUE"""),"")</f>
        <v/>
      </c>
      <c r="D45768" s="5">
        <v>0.0</v>
      </c>
    </row>
    <row r="45769" ht="14.25" customHeight="1">
      <c r="A45769" s="5"/>
      <c r="B45769" s="5"/>
      <c r="C45769" s="5" t="str">
        <f>IFERROR(__xludf.DUMMYFUNCTION("""COMPUTED_VALUE"""),"")</f>
        <v/>
      </c>
      <c r="D45769" s="5">
        <v>0.0</v>
      </c>
    </row>
    <row r="45770" ht="14.25" customHeight="1">
      <c r="A45770" s="5"/>
      <c r="B45770" s="5"/>
      <c r="C45770" s="5" t="str">
        <f>IFERROR(__xludf.DUMMYFUNCTION("""COMPUTED_VALUE"""),"")</f>
        <v/>
      </c>
      <c r="D45770" s="5">
        <v>0.0</v>
      </c>
    </row>
    <row r="45771" ht="14.25" customHeight="1">
      <c r="A45771" s="5"/>
      <c r="B45771" s="5"/>
      <c r="C45771" s="5" t="str">
        <f>IFERROR(__xludf.DUMMYFUNCTION("""COMPUTED_VALUE"""),"")</f>
        <v/>
      </c>
      <c r="D45771" s="5">
        <v>0.0</v>
      </c>
    </row>
    <row r="45772" ht="14.25" customHeight="1">
      <c r="A45772" s="5"/>
      <c r="B45772" s="5"/>
      <c r="C45772" s="5" t="str">
        <f>IFERROR(__xludf.DUMMYFUNCTION("""COMPUTED_VALUE"""),"")</f>
        <v/>
      </c>
      <c r="D45772" s="5">
        <v>0.0</v>
      </c>
    </row>
    <row r="45773" ht="14.25" customHeight="1">
      <c r="A45773" s="5"/>
      <c r="B45773" s="5"/>
      <c r="C45773" s="5" t="str">
        <f>IFERROR(__xludf.DUMMYFUNCTION("""COMPUTED_VALUE"""),"")</f>
        <v/>
      </c>
      <c r="D45773" s="5">
        <v>0.0</v>
      </c>
    </row>
    <row r="45774" ht="14.25" customHeight="1">
      <c r="A45774" s="5"/>
      <c r="B45774" s="5"/>
      <c r="C45774" s="5" t="str">
        <f>IFERROR(__xludf.DUMMYFUNCTION("""COMPUTED_VALUE"""),"")</f>
        <v/>
      </c>
      <c r="D45774" s="5">
        <v>0.0</v>
      </c>
    </row>
    <row r="45775" ht="14.25" customHeight="1">
      <c r="A45775" s="5"/>
      <c r="B45775" s="5"/>
      <c r="C45775" s="5" t="str">
        <f>IFERROR(__xludf.DUMMYFUNCTION("""COMPUTED_VALUE"""),"")</f>
        <v/>
      </c>
      <c r="D45775" s="5">
        <v>0.0</v>
      </c>
    </row>
    <row r="45776" ht="14.25" customHeight="1">
      <c r="A45776" s="5"/>
      <c r="B45776" s="5"/>
      <c r="C45776" s="5" t="str">
        <f>IFERROR(__xludf.DUMMYFUNCTION("""COMPUTED_VALUE"""),"")</f>
        <v/>
      </c>
      <c r="D45776" s="5">
        <v>0.0</v>
      </c>
    </row>
    <row r="45777" ht="14.25" customHeight="1">
      <c r="A45777" s="5"/>
      <c r="B45777" s="5"/>
      <c r="C45777" s="5" t="str">
        <f>IFERROR(__xludf.DUMMYFUNCTION("""COMPUTED_VALUE"""),"")</f>
        <v/>
      </c>
      <c r="D45777" s="5">
        <v>0.0</v>
      </c>
    </row>
    <row r="45778" ht="14.25" customHeight="1">
      <c r="A45778" s="5"/>
      <c r="B45778" s="5"/>
      <c r="C45778" s="5" t="str">
        <f>IFERROR(__xludf.DUMMYFUNCTION("""COMPUTED_VALUE"""),"")</f>
        <v/>
      </c>
      <c r="D45778" s="5">
        <v>0.0</v>
      </c>
    </row>
    <row r="45779" ht="14.25" customHeight="1">
      <c r="A45779" s="5"/>
      <c r="B45779" s="5"/>
      <c r="C45779" s="5" t="str">
        <f>IFERROR(__xludf.DUMMYFUNCTION("""COMPUTED_VALUE"""),"")</f>
        <v/>
      </c>
      <c r="D45779" s="5">
        <v>0.0</v>
      </c>
    </row>
    <row r="45780" ht="14.25" customHeight="1">
      <c r="A45780" s="5"/>
      <c r="B45780" s="5"/>
      <c r="C45780" s="5" t="str">
        <f>IFERROR(__xludf.DUMMYFUNCTION("""COMPUTED_VALUE"""),"")</f>
        <v/>
      </c>
      <c r="D45780" s="5">
        <v>0.0</v>
      </c>
    </row>
    <row r="45781" ht="14.25" customHeight="1">
      <c r="A45781" s="5"/>
      <c r="B45781" s="5"/>
      <c r="C45781" s="5" t="str">
        <f>IFERROR(__xludf.DUMMYFUNCTION("""COMPUTED_VALUE"""),"")</f>
        <v/>
      </c>
      <c r="D45781" s="5">
        <v>0.0</v>
      </c>
    </row>
    <row r="45782" ht="14.25" customHeight="1">
      <c r="A45782" s="5"/>
      <c r="B45782" s="5"/>
      <c r="C45782" s="5" t="str">
        <f>IFERROR(__xludf.DUMMYFUNCTION("""COMPUTED_VALUE"""),"")</f>
        <v/>
      </c>
      <c r="D45782" s="5">
        <v>0.0</v>
      </c>
    </row>
    <row r="45783" ht="14.25" customHeight="1">
      <c r="A45783" s="5"/>
      <c r="B45783" s="5"/>
      <c r="C45783" s="5" t="str">
        <f>IFERROR(__xludf.DUMMYFUNCTION("""COMPUTED_VALUE"""),"")</f>
        <v/>
      </c>
      <c r="D45783" s="5">
        <v>0.0</v>
      </c>
    </row>
    <row r="45784" ht="14.25" customHeight="1">
      <c r="A45784" s="5"/>
      <c r="B45784" s="5"/>
      <c r="C45784" s="5" t="str">
        <f>IFERROR(__xludf.DUMMYFUNCTION("""COMPUTED_VALUE"""),"")</f>
        <v/>
      </c>
      <c r="D45784" s="5">
        <v>0.0</v>
      </c>
    </row>
    <row r="45785" ht="14.25" customHeight="1">
      <c r="A45785" s="5"/>
      <c r="B45785" s="5"/>
      <c r="C45785" s="5" t="str">
        <f>IFERROR(__xludf.DUMMYFUNCTION("""COMPUTED_VALUE"""),"")</f>
        <v/>
      </c>
      <c r="D45785" s="5">
        <v>0.0</v>
      </c>
    </row>
    <row r="45786" ht="14.25" customHeight="1">
      <c r="A45786" s="5"/>
      <c r="B45786" s="5"/>
      <c r="C45786" s="5" t="str">
        <f>IFERROR(__xludf.DUMMYFUNCTION("""COMPUTED_VALUE"""),"")</f>
        <v/>
      </c>
      <c r="D45786" s="5">
        <v>0.0</v>
      </c>
    </row>
    <row r="45787" ht="14.25" customHeight="1">
      <c r="A45787" s="5"/>
      <c r="B45787" s="5"/>
      <c r="C45787" s="5" t="str">
        <f>IFERROR(__xludf.DUMMYFUNCTION("""COMPUTED_VALUE"""),"")</f>
        <v/>
      </c>
      <c r="D45787" s="5">
        <v>0.0</v>
      </c>
    </row>
    <row r="45788" ht="14.25" customHeight="1">
      <c r="A45788" s="5"/>
      <c r="B45788" s="5"/>
      <c r="C45788" s="5" t="str">
        <f>IFERROR(__xludf.DUMMYFUNCTION("""COMPUTED_VALUE"""),"")</f>
        <v/>
      </c>
      <c r="D45788" s="5">
        <v>0.0</v>
      </c>
    </row>
    <row r="45789" ht="14.25" customHeight="1">
      <c r="A45789" s="5"/>
      <c r="B45789" s="5"/>
      <c r="C45789" s="5" t="str">
        <f>IFERROR(__xludf.DUMMYFUNCTION("""COMPUTED_VALUE"""),"")</f>
        <v/>
      </c>
      <c r="D45789" s="5">
        <v>0.0</v>
      </c>
    </row>
    <row r="45790" ht="14.25" customHeight="1">
      <c r="A45790" s="5"/>
      <c r="B45790" s="5"/>
      <c r="C45790" s="5" t="str">
        <f>IFERROR(__xludf.DUMMYFUNCTION("""COMPUTED_VALUE"""),"")</f>
        <v/>
      </c>
      <c r="D45790" s="5">
        <v>0.0</v>
      </c>
    </row>
    <row r="45791" ht="14.25" customHeight="1">
      <c r="A45791" s="5"/>
      <c r="B45791" s="5"/>
      <c r="C45791" s="5" t="str">
        <f>IFERROR(__xludf.DUMMYFUNCTION("""COMPUTED_VALUE"""),"")</f>
        <v/>
      </c>
      <c r="D45791" s="5">
        <v>0.0</v>
      </c>
    </row>
    <row r="45792" ht="14.25" customHeight="1">
      <c r="A45792" s="5"/>
      <c r="B45792" s="5"/>
      <c r="C45792" s="5" t="str">
        <f>IFERROR(__xludf.DUMMYFUNCTION("""COMPUTED_VALUE"""),"")</f>
        <v/>
      </c>
      <c r="D45792" s="5">
        <v>0.0</v>
      </c>
    </row>
    <row r="45793" ht="14.25" customHeight="1">
      <c r="A45793" s="5"/>
      <c r="B45793" s="5"/>
      <c r="C45793" s="5" t="str">
        <f>IFERROR(__xludf.DUMMYFUNCTION("""COMPUTED_VALUE"""),"")</f>
        <v/>
      </c>
      <c r="D45793" s="5">
        <v>0.0</v>
      </c>
    </row>
    <row r="45794" ht="14.25" customHeight="1">
      <c r="A45794" s="5"/>
      <c r="B45794" s="5"/>
      <c r="C45794" s="5" t="str">
        <f>IFERROR(__xludf.DUMMYFUNCTION("""COMPUTED_VALUE"""),"")</f>
        <v/>
      </c>
      <c r="D45794" s="5">
        <v>0.0</v>
      </c>
    </row>
    <row r="45795" ht="14.25" customHeight="1">
      <c r="A45795" s="5"/>
      <c r="B45795" s="5"/>
      <c r="C45795" s="5" t="str">
        <f>IFERROR(__xludf.DUMMYFUNCTION("""COMPUTED_VALUE"""),"")</f>
        <v/>
      </c>
      <c r="D45795" s="5">
        <v>0.0</v>
      </c>
    </row>
    <row r="45796" ht="14.25" customHeight="1">
      <c r="A45796" s="5"/>
      <c r="B45796" s="5"/>
      <c r="C45796" s="5" t="str">
        <f>IFERROR(__xludf.DUMMYFUNCTION("""COMPUTED_VALUE"""),"")</f>
        <v/>
      </c>
      <c r="D45796" s="5">
        <v>0.0</v>
      </c>
    </row>
    <row r="45797" ht="14.25" customHeight="1">
      <c r="A45797" s="5"/>
      <c r="B45797" s="5"/>
      <c r="C45797" s="5" t="str">
        <f>IFERROR(__xludf.DUMMYFUNCTION("""COMPUTED_VALUE"""),"")</f>
        <v/>
      </c>
      <c r="D45797" s="5">
        <v>0.0</v>
      </c>
    </row>
    <row r="45798" ht="14.25" customHeight="1">
      <c r="A45798" s="5"/>
      <c r="B45798" s="5"/>
      <c r="C45798" s="5" t="str">
        <f>IFERROR(__xludf.DUMMYFUNCTION("""COMPUTED_VALUE"""),"")</f>
        <v/>
      </c>
      <c r="D45798" s="5">
        <v>0.0</v>
      </c>
    </row>
    <row r="45799" ht="14.25" customHeight="1">
      <c r="A45799" s="5"/>
      <c r="B45799" s="5"/>
      <c r="C45799" s="5" t="str">
        <f>IFERROR(__xludf.DUMMYFUNCTION("""COMPUTED_VALUE"""),"")</f>
        <v/>
      </c>
      <c r="D45799" s="5">
        <v>0.0</v>
      </c>
    </row>
    <row r="45800" ht="14.25" customHeight="1">
      <c r="A45800" s="5"/>
      <c r="B45800" s="5"/>
      <c r="C45800" s="5" t="str">
        <f>IFERROR(__xludf.DUMMYFUNCTION("""COMPUTED_VALUE"""),"")</f>
        <v/>
      </c>
      <c r="D45800" s="5">
        <v>0.0</v>
      </c>
    </row>
    <row r="45801" ht="14.25" customHeight="1">
      <c r="A45801" s="5"/>
      <c r="B45801" s="5"/>
      <c r="C45801" s="5" t="str">
        <f>IFERROR(__xludf.DUMMYFUNCTION("""COMPUTED_VALUE"""),"")</f>
        <v/>
      </c>
      <c r="D45801" s="5">
        <v>0.0</v>
      </c>
    </row>
    <row r="45802" ht="14.25" customHeight="1">
      <c r="A45802" s="5"/>
      <c r="B45802" s="5"/>
      <c r="C45802" s="5" t="str">
        <f>IFERROR(__xludf.DUMMYFUNCTION("""COMPUTED_VALUE"""),"")</f>
        <v/>
      </c>
      <c r="D45802" s="5">
        <v>0.0</v>
      </c>
    </row>
    <row r="45803" ht="14.25" customHeight="1">
      <c r="A45803" s="5"/>
      <c r="B45803" s="5"/>
      <c r="C45803" s="5" t="str">
        <f>IFERROR(__xludf.DUMMYFUNCTION("""COMPUTED_VALUE"""),"")</f>
        <v/>
      </c>
      <c r="D45803" s="5">
        <v>0.0</v>
      </c>
    </row>
    <row r="45804" ht="14.25" customHeight="1">
      <c r="A45804" s="5"/>
      <c r="B45804" s="5"/>
      <c r="C45804" s="5" t="str">
        <f>IFERROR(__xludf.DUMMYFUNCTION("""COMPUTED_VALUE"""),"")</f>
        <v/>
      </c>
      <c r="D45804" s="5">
        <v>0.0</v>
      </c>
    </row>
    <row r="45805" ht="14.25" customHeight="1">
      <c r="A45805" s="5"/>
      <c r="B45805" s="5"/>
      <c r="C45805" s="5" t="str">
        <f>IFERROR(__xludf.DUMMYFUNCTION("""COMPUTED_VALUE"""),"")</f>
        <v/>
      </c>
      <c r="D45805" s="5">
        <v>0.0</v>
      </c>
    </row>
    <row r="45806" ht="14.25" customHeight="1">
      <c r="A45806" s="5"/>
      <c r="B45806" s="5"/>
      <c r="C45806" s="5" t="str">
        <f>IFERROR(__xludf.DUMMYFUNCTION("""COMPUTED_VALUE"""),"")</f>
        <v/>
      </c>
      <c r="D45806" s="5">
        <v>0.0</v>
      </c>
    </row>
    <row r="45807" ht="14.25" customHeight="1">
      <c r="A45807" s="5"/>
      <c r="B45807" s="5"/>
      <c r="C45807" s="5" t="str">
        <f>IFERROR(__xludf.DUMMYFUNCTION("""COMPUTED_VALUE"""),"")</f>
        <v/>
      </c>
      <c r="D45807" s="5">
        <v>0.0</v>
      </c>
    </row>
    <row r="45808" ht="14.25" customHeight="1">
      <c r="A45808" s="5"/>
      <c r="B45808" s="5"/>
      <c r="C45808" s="5" t="str">
        <f>IFERROR(__xludf.DUMMYFUNCTION("""COMPUTED_VALUE"""),"")</f>
        <v/>
      </c>
      <c r="D45808" s="5">
        <v>0.0</v>
      </c>
    </row>
    <row r="45809" ht="14.25" customHeight="1">
      <c r="A45809" s="5"/>
      <c r="B45809" s="5"/>
      <c r="C45809" s="5" t="str">
        <f>IFERROR(__xludf.DUMMYFUNCTION("""COMPUTED_VALUE"""),"")</f>
        <v/>
      </c>
      <c r="D45809" s="5">
        <v>0.0</v>
      </c>
    </row>
    <row r="45810" ht="14.25" customHeight="1">
      <c r="A45810" s="5"/>
      <c r="B45810" s="5"/>
      <c r="C45810" s="5" t="str">
        <f>IFERROR(__xludf.DUMMYFUNCTION("""COMPUTED_VALUE"""),"")</f>
        <v/>
      </c>
      <c r="D45810" s="5">
        <v>0.0</v>
      </c>
    </row>
    <row r="45811" ht="14.25" customHeight="1">
      <c r="A45811" s="5"/>
      <c r="B45811" s="5"/>
      <c r="C45811" s="5" t="str">
        <f>IFERROR(__xludf.DUMMYFUNCTION("""COMPUTED_VALUE"""),"")</f>
        <v/>
      </c>
      <c r="D45811" s="5">
        <v>0.0</v>
      </c>
    </row>
    <row r="45812" ht="14.25" customHeight="1">
      <c r="A45812" s="5"/>
      <c r="B45812" s="5"/>
      <c r="C45812" s="5" t="str">
        <f>IFERROR(__xludf.DUMMYFUNCTION("""COMPUTED_VALUE"""),"")</f>
        <v/>
      </c>
      <c r="D45812" s="5">
        <v>0.0</v>
      </c>
    </row>
    <row r="45813" ht="14.25" customHeight="1">
      <c r="A45813" s="5"/>
      <c r="B45813" s="5"/>
      <c r="C45813" s="5" t="str">
        <f>IFERROR(__xludf.DUMMYFUNCTION("""COMPUTED_VALUE"""),"")</f>
        <v/>
      </c>
      <c r="D45813" s="5">
        <v>0.0</v>
      </c>
    </row>
    <row r="45814" ht="14.25" customHeight="1">
      <c r="A45814" s="5"/>
      <c r="B45814" s="5"/>
      <c r="C45814" s="5" t="str">
        <f>IFERROR(__xludf.DUMMYFUNCTION("""COMPUTED_VALUE"""),"")</f>
        <v/>
      </c>
      <c r="D45814" s="5">
        <v>0.0</v>
      </c>
    </row>
    <row r="45815" ht="14.25" customHeight="1">
      <c r="A45815" s="5"/>
      <c r="B45815" s="5"/>
      <c r="C45815" s="5" t="str">
        <f>IFERROR(__xludf.DUMMYFUNCTION("""COMPUTED_VALUE"""),"")</f>
        <v/>
      </c>
      <c r="D45815" s="5">
        <v>0.0</v>
      </c>
    </row>
    <row r="45816" ht="14.25" customHeight="1">
      <c r="A45816" s="5"/>
      <c r="B45816" s="5"/>
      <c r="C45816" s="5" t="str">
        <f>IFERROR(__xludf.DUMMYFUNCTION("""COMPUTED_VALUE"""),"")</f>
        <v/>
      </c>
      <c r="D45816" s="5">
        <v>0.0</v>
      </c>
    </row>
    <row r="45817" ht="14.25" customHeight="1">
      <c r="A45817" s="5"/>
      <c r="B45817" s="5"/>
      <c r="C45817" s="5" t="str">
        <f>IFERROR(__xludf.DUMMYFUNCTION("""COMPUTED_VALUE"""),"")</f>
        <v/>
      </c>
      <c r="D45817" s="5">
        <v>0.0</v>
      </c>
    </row>
    <row r="45818" ht="14.25" customHeight="1">
      <c r="A45818" s="5"/>
      <c r="B45818" s="5"/>
      <c r="C45818" s="5" t="str">
        <f>IFERROR(__xludf.DUMMYFUNCTION("""COMPUTED_VALUE"""),"")</f>
        <v/>
      </c>
      <c r="D45818" s="5">
        <v>0.0</v>
      </c>
    </row>
    <row r="45819" ht="14.25" customHeight="1">
      <c r="A45819" s="5"/>
      <c r="B45819" s="5"/>
      <c r="C45819" s="5" t="str">
        <f>IFERROR(__xludf.DUMMYFUNCTION("""COMPUTED_VALUE"""),"")</f>
        <v/>
      </c>
      <c r="D45819" s="5">
        <v>0.0</v>
      </c>
    </row>
    <row r="45820" ht="14.25" customHeight="1">
      <c r="A45820" s="5"/>
      <c r="B45820" s="5"/>
      <c r="C45820" s="5" t="str">
        <f>IFERROR(__xludf.DUMMYFUNCTION("""COMPUTED_VALUE"""),"")</f>
        <v/>
      </c>
      <c r="D45820" s="5">
        <v>0.0</v>
      </c>
    </row>
    <row r="45821" ht="14.25" customHeight="1">
      <c r="A45821" s="5"/>
      <c r="B45821" s="5"/>
      <c r="C45821" s="5" t="str">
        <f>IFERROR(__xludf.DUMMYFUNCTION("""COMPUTED_VALUE"""),"")</f>
        <v/>
      </c>
      <c r="D45821" s="5">
        <v>0.0</v>
      </c>
    </row>
    <row r="45822" ht="14.25" customHeight="1">
      <c r="A45822" s="5"/>
      <c r="B45822" s="5"/>
      <c r="C45822" s="5" t="str">
        <f>IFERROR(__xludf.DUMMYFUNCTION("""COMPUTED_VALUE"""),"")</f>
        <v/>
      </c>
      <c r="D45822" s="5">
        <v>0.0</v>
      </c>
    </row>
    <row r="45823" ht="14.25" customHeight="1">
      <c r="A45823" s="5"/>
      <c r="B45823" s="5"/>
      <c r="C45823" s="5" t="str">
        <f>IFERROR(__xludf.DUMMYFUNCTION("""COMPUTED_VALUE"""),"")</f>
        <v/>
      </c>
      <c r="D45823" s="5">
        <v>0.0</v>
      </c>
    </row>
    <row r="45824" ht="14.25" customHeight="1">
      <c r="A45824" s="5"/>
      <c r="B45824" s="5"/>
      <c r="C45824" s="5" t="str">
        <f>IFERROR(__xludf.DUMMYFUNCTION("""COMPUTED_VALUE"""),"")</f>
        <v/>
      </c>
      <c r="D45824" s="5">
        <v>0.0</v>
      </c>
    </row>
    <row r="45825" ht="14.25" customHeight="1">
      <c r="A45825" s="5"/>
      <c r="B45825" s="5"/>
      <c r="C45825" s="5" t="str">
        <f>IFERROR(__xludf.DUMMYFUNCTION("""COMPUTED_VALUE"""),"")</f>
        <v/>
      </c>
      <c r="D45825" s="5">
        <v>0.0</v>
      </c>
    </row>
    <row r="45826" ht="14.25" customHeight="1">
      <c r="A45826" s="5"/>
      <c r="B45826" s="5"/>
      <c r="C45826" s="5" t="str">
        <f>IFERROR(__xludf.DUMMYFUNCTION("""COMPUTED_VALUE"""),"")</f>
        <v/>
      </c>
      <c r="D45826" s="5">
        <v>0.0</v>
      </c>
    </row>
    <row r="45827" ht="14.25" customHeight="1">
      <c r="A45827" s="5"/>
      <c r="B45827" s="5"/>
      <c r="C45827" s="5" t="str">
        <f>IFERROR(__xludf.DUMMYFUNCTION("""COMPUTED_VALUE"""),"")</f>
        <v/>
      </c>
      <c r="D45827" s="5">
        <v>0.0</v>
      </c>
    </row>
    <row r="45828" ht="14.25" customHeight="1">
      <c r="A45828" s="5"/>
      <c r="B45828" s="5"/>
      <c r="C45828" s="5" t="str">
        <f>IFERROR(__xludf.DUMMYFUNCTION("""COMPUTED_VALUE"""),"")</f>
        <v/>
      </c>
      <c r="D45828" s="5">
        <v>0.0</v>
      </c>
    </row>
    <row r="45829" ht="14.25" customHeight="1">
      <c r="A45829" s="5"/>
      <c r="B45829" s="5"/>
      <c r="C45829" s="5" t="str">
        <f>IFERROR(__xludf.DUMMYFUNCTION("""COMPUTED_VALUE"""),"")</f>
        <v/>
      </c>
      <c r="D45829" s="5">
        <v>0.0</v>
      </c>
    </row>
    <row r="45830" ht="14.25" customHeight="1">
      <c r="A45830" s="5"/>
      <c r="B45830" s="5"/>
      <c r="C45830" s="5" t="str">
        <f>IFERROR(__xludf.DUMMYFUNCTION("""COMPUTED_VALUE"""),"")</f>
        <v/>
      </c>
      <c r="D45830" s="5">
        <v>0.0</v>
      </c>
    </row>
    <row r="45831" ht="14.25" customHeight="1">
      <c r="A45831" s="5"/>
      <c r="B45831" s="5"/>
      <c r="C45831" s="5" t="str">
        <f>IFERROR(__xludf.DUMMYFUNCTION("""COMPUTED_VALUE"""),"")</f>
        <v/>
      </c>
      <c r="D45831" s="5">
        <v>0.0</v>
      </c>
    </row>
    <row r="45832" ht="14.25" customHeight="1">
      <c r="A45832" s="5"/>
      <c r="B45832" s="5"/>
      <c r="C45832" s="5" t="str">
        <f>IFERROR(__xludf.DUMMYFUNCTION("""COMPUTED_VALUE"""),"")</f>
        <v/>
      </c>
      <c r="D45832" s="5">
        <v>0.0</v>
      </c>
    </row>
    <row r="45833" ht="14.25" customHeight="1">
      <c r="A45833" s="5"/>
      <c r="B45833" s="5"/>
      <c r="C45833" s="5" t="str">
        <f>IFERROR(__xludf.DUMMYFUNCTION("""COMPUTED_VALUE"""),"")</f>
        <v/>
      </c>
      <c r="D45833" s="5">
        <v>0.0</v>
      </c>
    </row>
    <row r="45834" ht="14.25" customHeight="1">
      <c r="A45834" s="5"/>
      <c r="B45834" s="5"/>
      <c r="C45834" s="5" t="str">
        <f>IFERROR(__xludf.DUMMYFUNCTION("""COMPUTED_VALUE"""),"")</f>
        <v/>
      </c>
      <c r="D45834" s="5">
        <v>0.0</v>
      </c>
    </row>
    <row r="45835" ht="14.25" customHeight="1">
      <c r="A45835" s="5"/>
      <c r="B45835" s="5"/>
      <c r="C45835" s="5" t="str">
        <f>IFERROR(__xludf.DUMMYFUNCTION("""COMPUTED_VALUE"""),"")</f>
        <v/>
      </c>
      <c r="D45835" s="5">
        <v>0.0</v>
      </c>
    </row>
    <row r="45836" ht="14.25" customHeight="1">
      <c r="A45836" s="5"/>
      <c r="B45836" s="5"/>
      <c r="C45836" s="5" t="str">
        <f>IFERROR(__xludf.DUMMYFUNCTION("""COMPUTED_VALUE"""),"")</f>
        <v/>
      </c>
      <c r="D45836" s="5">
        <v>0.0</v>
      </c>
    </row>
    <row r="45837" ht="14.25" customHeight="1">
      <c r="A45837" s="5"/>
      <c r="B45837" s="5"/>
      <c r="C45837" s="5" t="str">
        <f>IFERROR(__xludf.DUMMYFUNCTION("""COMPUTED_VALUE"""),"")</f>
        <v/>
      </c>
      <c r="D45837" s="5">
        <v>0.0</v>
      </c>
    </row>
    <row r="45838" ht="14.25" customHeight="1">
      <c r="A45838" s="5"/>
      <c r="B45838" s="5"/>
      <c r="C45838" s="5" t="str">
        <f>IFERROR(__xludf.DUMMYFUNCTION("""COMPUTED_VALUE"""),"")</f>
        <v/>
      </c>
      <c r="D45838" s="5">
        <v>0.0</v>
      </c>
    </row>
    <row r="45839" ht="14.25" customHeight="1">
      <c r="A45839" s="5"/>
      <c r="B45839" s="5"/>
      <c r="C45839" s="5" t="str">
        <f>IFERROR(__xludf.DUMMYFUNCTION("""COMPUTED_VALUE"""),"")</f>
        <v/>
      </c>
      <c r="D45839" s="5">
        <v>0.0</v>
      </c>
    </row>
    <row r="45840" ht="14.25" customHeight="1">
      <c r="A45840" s="5"/>
      <c r="B45840" s="5"/>
      <c r="C45840" s="5" t="str">
        <f>IFERROR(__xludf.DUMMYFUNCTION("""COMPUTED_VALUE"""),"")</f>
        <v/>
      </c>
      <c r="D45840" s="5">
        <v>0.0</v>
      </c>
    </row>
    <row r="45841" ht="14.25" customHeight="1">
      <c r="A45841" s="5"/>
      <c r="B45841" s="5"/>
      <c r="C45841" s="5" t="str">
        <f>IFERROR(__xludf.DUMMYFUNCTION("""COMPUTED_VALUE"""),"")</f>
        <v/>
      </c>
      <c r="D45841" s="5">
        <v>0.0</v>
      </c>
    </row>
    <row r="45842" ht="14.25" customHeight="1">
      <c r="A45842" s="5"/>
      <c r="B45842" s="5"/>
      <c r="C45842" s="5" t="str">
        <f>IFERROR(__xludf.DUMMYFUNCTION("""COMPUTED_VALUE"""),"")</f>
        <v/>
      </c>
      <c r="D45842" s="5">
        <v>0.0</v>
      </c>
    </row>
    <row r="45843" ht="14.25" customHeight="1">
      <c r="A45843" s="5"/>
      <c r="B45843" s="5"/>
      <c r="C45843" s="5" t="str">
        <f>IFERROR(__xludf.DUMMYFUNCTION("""COMPUTED_VALUE"""),"")</f>
        <v/>
      </c>
      <c r="D45843" s="5">
        <v>0.0</v>
      </c>
    </row>
    <row r="45844" ht="14.25" customHeight="1">
      <c r="A45844" s="5"/>
      <c r="B45844" s="5"/>
      <c r="C45844" s="5" t="str">
        <f>IFERROR(__xludf.DUMMYFUNCTION("""COMPUTED_VALUE"""),"")</f>
        <v/>
      </c>
      <c r="D45844" s="5">
        <v>0.0</v>
      </c>
    </row>
    <row r="45845" ht="14.25" customHeight="1">
      <c r="A45845" s="5"/>
      <c r="B45845" s="5"/>
      <c r="C45845" s="5" t="str">
        <f>IFERROR(__xludf.DUMMYFUNCTION("""COMPUTED_VALUE"""),"")</f>
        <v/>
      </c>
      <c r="D45845" s="5">
        <v>0.0</v>
      </c>
    </row>
    <row r="45846" ht="14.25" customHeight="1">
      <c r="A45846" s="5"/>
      <c r="B45846" s="5"/>
      <c r="C45846" s="5" t="str">
        <f>IFERROR(__xludf.DUMMYFUNCTION("""COMPUTED_VALUE"""),"")</f>
        <v/>
      </c>
      <c r="D45846" s="5">
        <v>0.0</v>
      </c>
    </row>
    <row r="45847" ht="14.25" customHeight="1">
      <c r="A45847" s="5"/>
      <c r="B45847" s="5"/>
      <c r="C45847" s="5" t="str">
        <f>IFERROR(__xludf.DUMMYFUNCTION("""COMPUTED_VALUE"""),"")</f>
        <v/>
      </c>
      <c r="D45847" s="5">
        <v>0.0</v>
      </c>
    </row>
    <row r="45848" ht="14.25" customHeight="1">
      <c r="A45848" s="5"/>
      <c r="B45848" s="5"/>
      <c r="C45848" s="5" t="str">
        <f>IFERROR(__xludf.DUMMYFUNCTION("""COMPUTED_VALUE"""),"")</f>
        <v/>
      </c>
      <c r="D45848" s="5">
        <v>0.0</v>
      </c>
    </row>
    <row r="45849" ht="14.25" customHeight="1">
      <c r="A45849" s="5"/>
      <c r="B45849" s="5"/>
      <c r="C45849" s="5" t="str">
        <f>IFERROR(__xludf.DUMMYFUNCTION("""COMPUTED_VALUE"""),"")</f>
        <v/>
      </c>
      <c r="D45849" s="5">
        <v>0.0</v>
      </c>
    </row>
    <row r="45850" ht="14.25" customHeight="1">
      <c r="A45850" s="5"/>
      <c r="B45850" s="5"/>
      <c r="C45850" s="5" t="str">
        <f>IFERROR(__xludf.DUMMYFUNCTION("""COMPUTED_VALUE"""),"")</f>
        <v/>
      </c>
      <c r="D45850" s="5">
        <v>0.0</v>
      </c>
    </row>
    <row r="45851" ht="14.25" customHeight="1">
      <c r="A45851" s="5"/>
      <c r="B45851" s="5"/>
      <c r="C45851" s="5" t="str">
        <f>IFERROR(__xludf.DUMMYFUNCTION("""COMPUTED_VALUE"""),"")</f>
        <v/>
      </c>
      <c r="D45851" s="5">
        <v>0.0</v>
      </c>
    </row>
    <row r="45852" ht="14.25" customHeight="1">
      <c r="A45852" s="5"/>
      <c r="B45852" s="5"/>
      <c r="C45852" s="5" t="str">
        <f>IFERROR(__xludf.DUMMYFUNCTION("""COMPUTED_VALUE"""),"")</f>
        <v/>
      </c>
      <c r="D45852" s="5">
        <v>0.0</v>
      </c>
    </row>
    <row r="45853" ht="14.25" customHeight="1">
      <c r="A45853" s="5"/>
      <c r="B45853" s="5"/>
      <c r="C45853" s="5" t="str">
        <f>IFERROR(__xludf.DUMMYFUNCTION("""COMPUTED_VALUE"""),"")</f>
        <v/>
      </c>
      <c r="D45853" s="5">
        <v>0.0</v>
      </c>
    </row>
    <row r="45854" ht="14.25" customHeight="1">
      <c r="A45854" s="5"/>
      <c r="B45854" s="5"/>
      <c r="C45854" s="5" t="str">
        <f>IFERROR(__xludf.DUMMYFUNCTION("""COMPUTED_VALUE"""),"")</f>
        <v/>
      </c>
      <c r="D45854" s="5">
        <v>0.0</v>
      </c>
    </row>
    <row r="45855" ht="14.25" customHeight="1">
      <c r="A45855" s="5"/>
      <c r="B45855" s="5"/>
      <c r="C45855" s="5" t="str">
        <f>IFERROR(__xludf.DUMMYFUNCTION("""COMPUTED_VALUE"""),"")</f>
        <v/>
      </c>
      <c r="D45855" s="5">
        <v>0.0</v>
      </c>
    </row>
    <row r="45856" ht="14.25" customHeight="1">
      <c r="A45856" s="5"/>
      <c r="B45856" s="5"/>
      <c r="C45856" s="5" t="str">
        <f>IFERROR(__xludf.DUMMYFUNCTION("""COMPUTED_VALUE"""),"")</f>
        <v/>
      </c>
      <c r="D45856" s="5">
        <v>0.0</v>
      </c>
    </row>
    <row r="45857" ht="14.25" customHeight="1">
      <c r="A45857" s="5"/>
      <c r="B45857" s="5"/>
      <c r="C45857" s="5" t="str">
        <f>IFERROR(__xludf.DUMMYFUNCTION("""COMPUTED_VALUE"""),"")</f>
        <v/>
      </c>
      <c r="D45857" s="5">
        <v>0.0</v>
      </c>
    </row>
    <row r="45858" ht="14.25" customHeight="1">
      <c r="A45858" s="5"/>
      <c r="B45858" s="5"/>
      <c r="C45858" s="5" t="str">
        <f>IFERROR(__xludf.DUMMYFUNCTION("""COMPUTED_VALUE"""),"")</f>
        <v/>
      </c>
      <c r="D45858" s="5">
        <v>0.0</v>
      </c>
    </row>
    <row r="45859" ht="14.25" customHeight="1">
      <c r="A45859" s="5"/>
      <c r="B45859" s="5"/>
      <c r="C45859" s="5" t="str">
        <f>IFERROR(__xludf.DUMMYFUNCTION("""COMPUTED_VALUE"""),"")</f>
        <v/>
      </c>
      <c r="D45859" s="5">
        <v>0.0</v>
      </c>
    </row>
    <row r="45860" ht="14.25" customHeight="1">
      <c r="A45860" s="5"/>
      <c r="B45860" s="5"/>
      <c r="C45860" s="5" t="str">
        <f>IFERROR(__xludf.DUMMYFUNCTION("""COMPUTED_VALUE"""),"")</f>
        <v/>
      </c>
      <c r="D45860" s="5">
        <v>0.0</v>
      </c>
    </row>
    <row r="45861" ht="14.25" customHeight="1">
      <c r="A45861" s="5"/>
      <c r="B45861" s="5"/>
      <c r="C45861" s="5" t="str">
        <f>IFERROR(__xludf.DUMMYFUNCTION("""COMPUTED_VALUE"""),"")</f>
        <v/>
      </c>
      <c r="D45861" s="5">
        <v>0.0</v>
      </c>
    </row>
    <row r="45862" ht="14.25" customHeight="1">
      <c r="A45862" s="5"/>
      <c r="B45862" s="5"/>
      <c r="C45862" s="5" t="str">
        <f>IFERROR(__xludf.DUMMYFUNCTION("""COMPUTED_VALUE"""),"")</f>
        <v/>
      </c>
      <c r="D45862" s="5">
        <v>0.0</v>
      </c>
    </row>
    <row r="45863" ht="14.25" customHeight="1">
      <c r="A45863" s="5"/>
      <c r="B45863" s="5"/>
      <c r="C45863" s="5" t="str">
        <f>IFERROR(__xludf.DUMMYFUNCTION("""COMPUTED_VALUE"""),"")</f>
        <v/>
      </c>
      <c r="D45863" s="5">
        <v>0.0</v>
      </c>
    </row>
    <row r="45864" ht="14.25" customHeight="1">
      <c r="A45864" s="5"/>
      <c r="B45864" s="5"/>
      <c r="C45864" s="5" t="str">
        <f>IFERROR(__xludf.DUMMYFUNCTION("""COMPUTED_VALUE"""),"")</f>
        <v/>
      </c>
      <c r="D45864" s="5">
        <v>0.0</v>
      </c>
    </row>
    <row r="45865" ht="14.25" customHeight="1">
      <c r="A45865" s="5"/>
      <c r="B45865" s="5"/>
      <c r="C45865" s="5" t="str">
        <f>IFERROR(__xludf.DUMMYFUNCTION("""COMPUTED_VALUE"""),"")</f>
        <v/>
      </c>
      <c r="D45865" s="5">
        <v>0.0</v>
      </c>
    </row>
    <row r="45866" ht="14.25" customHeight="1">
      <c r="A45866" s="5"/>
      <c r="B45866" s="5"/>
      <c r="C45866" s="5" t="str">
        <f>IFERROR(__xludf.DUMMYFUNCTION("""COMPUTED_VALUE"""),"")</f>
        <v/>
      </c>
      <c r="D45866" s="5">
        <v>0.0</v>
      </c>
    </row>
    <row r="45867" ht="14.25" customHeight="1">
      <c r="A45867" s="5"/>
      <c r="B45867" s="5"/>
      <c r="C45867" s="5" t="str">
        <f>IFERROR(__xludf.DUMMYFUNCTION("""COMPUTED_VALUE"""),"")</f>
        <v/>
      </c>
      <c r="D45867" s="5">
        <v>0.0</v>
      </c>
    </row>
    <row r="45868" ht="14.25" customHeight="1">
      <c r="A45868" s="5"/>
      <c r="B45868" s="5"/>
      <c r="C45868" s="5" t="str">
        <f>IFERROR(__xludf.DUMMYFUNCTION("""COMPUTED_VALUE"""),"")</f>
        <v/>
      </c>
      <c r="D45868" s="5">
        <v>0.0</v>
      </c>
    </row>
    <row r="45869" ht="14.25" customHeight="1">
      <c r="A45869" s="5"/>
      <c r="B45869" s="5"/>
      <c r="C45869" s="5" t="str">
        <f>IFERROR(__xludf.DUMMYFUNCTION("""COMPUTED_VALUE"""),"")</f>
        <v/>
      </c>
      <c r="D45869" s="5">
        <v>0.0</v>
      </c>
    </row>
    <row r="45870" ht="14.25" customHeight="1">
      <c r="A45870" s="5"/>
      <c r="B45870" s="5"/>
      <c r="C45870" s="5" t="str">
        <f>IFERROR(__xludf.DUMMYFUNCTION("""COMPUTED_VALUE"""),"")</f>
        <v/>
      </c>
      <c r="D45870" s="5">
        <v>0.0</v>
      </c>
    </row>
    <row r="45871" ht="14.25" customHeight="1">
      <c r="A45871" s="5"/>
      <c r="B45871" s="5"/>
      <c r="C45871" s="5" t="str">
        <f>IFERROR(__xludf.DUMMYFUNCTION("""COMPUTED_VALUE"""),"")</f>
        <v/>
      </c>
      <c r="D45871" s="5">
        <v>0.0</v>
      </c>
    </row>
    <row r="45872" ht="14.25" customHeight="1">
      <c r="A45872" s="5"/>
      <c r="B45872" s="5"/>
      <c r="C45872" s="5" t="str">
        <f>IFERROR(__xludf.DUMMYFUNCTION("""COMPUTED_VALUE"""),"")</f>
        <v/>
      </c>
      <c r="D45872" s="5">
        <v>0.0</v>
      </c>
    </row>
    <row r="45873" ht="14.25" customHeight="1">
      <c r="A45873" s="5"/>
      <c r="B45873" s="5"/>
      <c r="C45873" s="5" t="str">
        <f>IFERROR(__xludf.DUMMYFUNCTION("""COMPUTED_VALUE"""),"")</f>
        <v/>
      </c>
      <c r="D45873" s="5">
        <v>0.0</v>
      </c>
    </row>
    <row r="45874" ht="14.25" customHeight="1">
      <c r="A45874" s="5"/>
      <c r="B45874" s="5"/>
      <c r="C45874" s="5" t="str">
        <f>IFERROR(__xludf.DUMMYFUNCTION("""COMPUTED_VALUE"""),"")</f>
        <v/>
      </c>
      <c r="D45874" s="5">
        <v>0.0</v>
      </c>
    </row>
    <row r="45875" ht="14.25" customHeight="1">
      <c r="A45875" s="5"/>
      <c r="B45875" s="5"/>
      <c r="C45875" s="5" t="str">
        <f>IFERROR(__xludf.DUMMYFUNCTION("""COMPUTED_VALUE"""),"")</f>
        <v/>
      </c>
      <c r="D45875" s="5">
        <v>0.0</v>
      </c>
    </row>
    <row r="45876" ht="14.25" customHeight="1">
      <c r="A45876" s="5"/>
      <c r="B45876" s="5"/>
      <c r="C45876" s="5" t="str">
        <f>IFERROR(__xludf.DUMMYFUNCTION("""COMPUTED_VALUE"""),"")</f>
        <v/>
      </c>
      <c r="D45876" s="5">
        <v>0.0</v>
      </c>
    </row>
    <row r="45877" ht="14.25" customHeight="1">
      <c r="A45877" s="5"/>
      <c r="B45877" s="5"/>
      <c r="C45877" s="5" t="str">
        <f>IFERROR(__xludf.DUMMYFUNCTION("""COMPUTED_VALUE"""),"")</f>
        <v/>
      </c>
      <c r="D45877" s="5">
        <v>0.0</v>
      </c>
    </row>
    <row r="45878" ht="14.25" customHeight="1">
      <c r="A45878" s="5"/>
      <c r="B45878" s="5"/>
      <c r="C45878" s="5" t="str">
        <f>IFERROR(__xludf.DUMMYFUNCTION("""COMPUTED_VALUE"""),"")</f>
        <v/>
      </c>
      <c r="D45878" s="5">
        <v>0.0</v>
      </c>
    </row>
    <row r="45879" ht="14.25" customHeight="1">
      <c r="A45879" s="5"/>
      <c r="B45879" s="5"/>
      <c r="C45879" s="5" t="str">
        <f>IFERROR(__xludf.DUMMYFUNCTION("""COMPUTED_VALUE"""),"")</f>
        <v/>
      </c>
      <c r="D45879" s="5">
        <v>0.0</v>
      </c>
    </row>
    <row r="45880" ht="14.25" customHeight="1">
      <c r="A45880" s="5"/>
      <c r="B45880" s="5"/>
      <c r="C45880" s="5" t="str">
        <f>IFERROR(__xludf.DUMMYFUNCTION("""COMPUTED_VALUE"""),"")</f>
        <v/>
      </c>
      <c r="D45880" s="5">
        <v>0.0</v>
      </c>
    </row>
    <row r="45881" ht="14.25" customHeight="1">
      <c r="A45881" s="5"/>
      <c r="B45881" s="5"/>
      <c r="C45881" s="5" t="str">
        <f>IFERROR(__xludf.DUMMYFUNCTION("""COMPUTED_VALUE"""),"")</f>
        <v/>
      </c>
      <c r="D45881" s="5">
        <v>0.0</v>
      </c>
    </row>
    <row r="45882" ht="14.25" customHeight="1">
      <c r="A45882" s="5"/>
      <c r="B45882" s="5"/>
      <c r="C45882" s="5" t="str">
        <f>IFERROR(__xludf.DUMMYFUNCTION("""COMPUTED_VALUE"""),"")</f>
        <v/>
      </c>
      <c r="D45882" s="5">
        <v>0.0</v>
      </c>
    </row>
    <row r="45883" ht="14.25" customHeight="1">
      <c r="A45883" s="5"/>
      <c r="B45883" s="5"/>
      <c r="C45883" s="5" t="str">
        <f>IFERROR(__xludf.DUMMYFUNCTION("""COMPUTED_VALUE"""),"")</f>
        <v/>
      </c>
      <c r="D45883" s="5">
        <v>0.0</v>
      </c>
    </row>
    <row r="45884" ht="14.25" customHeight="1">
      <c r="A45884" s="5"/>
      <c r="B45884" s="5"/>
      <c r="C45884" s="5" t="str">
        <f>IFERROR(__xludf.DUMMYFUNCTION("""COMPUTED_VALUE"""),"")</f>
        <v/>
      </c>
      <c r="D45884" s="5">
        <v>0.0</v>
      </c>
    </row>
    <row r="45885" ht="14.25" customHeight="1">
      <c r="A45885" s="5"/>
      <c r="B45885" s="5"/>
      <c r="C45885" s="5" t="str">
        <f>IFERROR(__xludf.DUMMYFUNCTION("""COMPUTED_VALUE"""),"")</f>
        <v/>
      </c>
      <c r="D45885" s="5">
        <v>0.0</v>
      </c>
    </row>
    <row r="45886" ht="14.25" customHeight="1">
      <c r="A45886" s="5"/>
      <c r="B45886" s="5"/>
      <c r="C45886" s="5" t="str">
        <f>IFERROR(__xludf.DUMMYFUNCTION("""COMPUTED_VALUE"""),"")</f>
        <v/>
      </c>
      <c r="D45886" s="5">
        <v>0.0</v>
      </c>
    </row>
    <row r="45887" ht="14.25" customHeight="1">
      <c r="A45887" s="5"/>
      <c r="B45887" s="5"/>
      <c r="C45887" s="5" t="str">
        <f>IFERROR(__xludf.DUMMYFUNCTION("""COMPUTED_VALUE"""),"")</f>
        <v/>
      </c>
      <c r="D45887" s="5">
        <v>0.0</v>
      </c>
    </row>
    <row r="45888" ht="14.25" customHeight="1">
      <c r="A45888" s="5"/>
      <c r="B45888" s="5"/>
      <c r="C45888" s="5" t="str">
        <f>IFERROR(__xludf.DUMMYFUNCTION("""COMPUTED_VALUE"""),"")</f>
        <v/>
      </c>
      <c r="D45888" s="5">
        <v>0.0</v>
      </c>
    </row>
    <row r="45889" ht="14.25" customHeight="1">
      <c r="A45889" s="5"/>
      <c r="B45889" s="5"/>
      <c r="C45889" s="5" t="str">
        <f>IFERROR(__xludf.DUMMYFUNCTION("""COMPUTED_VALUE"""),"")</f>
        <v/>
      </c>
      <c r="D45889" s="5">
        <v>0.0</v>
      </c>
    </row>
    <row r="45890" ht="14.25" customHeight="1">
      <c r="A45890" s="5"/>
      <c r="B45890" s="5"/>
      <c r="C45890" s="5" t="str">
        <f>IFERROR(__xludf.DUMMYFUNCTION("""COMPUTED_VALUE"""),"")</f>
        <v/>
      </c>
      <c r="D45890" s="5">
        <v>0.0</v>
      </c>
    </row>
    <row r="45891" ht="14.25" customHeight="1">
      <c r="A45891" s="5"/>
      <c r="B45891" s="5"/>
      <c r="C45891" s="5" t="str">
        <f>IFERROR(__xludf.DUMMYFUNCTION("""COMPUTED_VALUE"""),"")</f>
        <v/>
      </c>
      <c r="D45891" s="5">
        <v>0.0</v>
      </c>
    </row>
    <row r="45892" ht="14.25" customHeight="1">
      <c r="A45892" s="5"/>
      <c r="B45892" s="5"/>
      <c r="C45892" s="5" t="str">
        <f>IFERROR(__xludf.DUMMYFUNCTION("""COMPUTED_VALUE"""),"")</f>
        <v/>
      </c>
      <c r="D45892" s="5">
        <v>0.0</v>
      </c>
    </row>
    <row r="45893" ht="14.25" customHeight="1">
      <c r="A45893" s="5"/>
      <c r="B45893" s="5"/>
      <c r="C45893" s="5" t="str">
        <f>IFERROR(__xludf.DUMMYFUNCTION("""COMPUTED_VALUE"""),"")</f>
        <v/>
      </c>
      <c r="D45893" s="5">
        <v>0.0</v>
      </c>
    </row>
    <row r="45894" ht="14.25" customHeight="1">
      <c r="A45894" s="5"/>
      <c r="B45894" s="5"/>
      <c r="C45894" s="5" t="str">
        <f>IFERROR(__xludf.DUMMYFUNCTION("""COMPUTED_VALUE"""),"")</f>
        <v/>
      </c>
      <c r="D45894" s="5">
        <v>0.0</v>
      </c>
    </row>
    <row r="45895" ht="14.25" customHeight="1">
      <c r="A45895" s="5"/>
      <c r="B45895" s="5"/>
      <c r="C45895" s="5" t="str">
        <f>IFERROR(__xludf.DUMMYFUNCTION("""COMPUTED_VALUE"""),"")</f>
        <v/>
      </c>
      <c r="D45895" s="5">
        <v>0.0</v>
      </c>
    </row>
    <row r="45896" ht="14.25" customHeight="1">
      <c r="A45896" s="5"/>
      <c r="B45896" s="5"/>
      <c r="C45896" s="5" t="str">
        <f>IFERROR(__xludf.DUMMYFUNCTION("""COMPUTED_VALUE"""),"")</f>
        <v/>
      </c>
      <c r="D45896" s="5">
        <v>0.0</v>
      </c>
    </row>
    <row r="45897" ht="14.25" customHeight="1">
      <c r="A45897" s="5"/>
      <c r="B45897" s="5"/>
      <c r="C45897" s="5" t="str">
        <f>IFERROR(__xludf.DUMMYFUNCTION("""COMPUTED_VALUE"""),"")</f>
        <v/>
      </c>
      <c r="D45897" s="5">
        <v>0.0</v>
      </c>
    </row>
    <row r="45898" ht="14.25" customHeight="1">
      <c r="A45898" s="5"/>
      <c r="B45898" s="5"/>
      <c r="C45898" s="5" t="str">
        <f>IFERROR(__xludf.DUMMYFUNCTION("""COMPUTED_VALUE"""),"")</f>
        <v/>
      </c>
      <c r="D45898" s="5">
        <v>0.0</v>
      </c>
    </row>
    <row r="45899" ht="14.25" customHeight="1">
      <c r="A45899" s="5"/>
      <c r="B45899" s="5"/>
      <c r="C45899" s="5" t="str">
        <f>IFERROR(__xludf.DUMMYFUNCTION("""COMPUTED_VALUE"""),"")</f>
        <v/>
      </c>
      <c r="D45899" s="5">
        <v>0.0</v>
      </c>
    </row>
    <row r="45900" ht="14.25" customHeight="1">
      <c r="A45900" s="5"/>
      <c r="B45900" s="5"/>
      <c r="C45900" s="5" t="str">
        <f>IFERROR(__xludf.DUMMYFUNCTION("""COMPUTED_VALUE"""),"")</f>
        <v/>
      </c>
      <c r="D45900" s="5">
        <v>0.0</v>
      </c>
    </row>
    <row r="45901" ht="14.25" customHeight="1">
      <c r="A45901" s="5"/>
      <c r="B45901" s="5"/>
      <c r="C45901" s="5" t="str">
        <f>IFERROR(__xludf.DUMMYFUNCTION("""COMPUTED_VALUE"""),"")</f>
        <v/>
      </c>
      <c r="D45901" s="5">
        <v>0.0</v>
      </c>
    </row>
    <row r="45902" ht="14.25" customHeight="1">
      <c r="A45902" s="5"/>
      <c r="B45902" s="5"/>
      <c r="C45902" s="5" t="str">
        <f>IFERROR(__xludf.DUMMYFUNCTION("""COMPUTED_VALUE"""),"")</f>
        <v/>
      </c>
      <c r="D45902" s="5">
        <v>0.0</v>
      </c>
    </row>
    <row r="45903" ht="14.25" customHeight="1">
      <c r="A45903" s="5"/>
      <c r="B45903" s="5"/>
      <c r="C45903" s="5" t="str">
        <f>IFERROR(__xludf.DUMMYFUNCTION("""COMPUTED_VALUE"""),"")</f>
        <v/>
      </c>
      <c r="D45903" s="5">
        <v>0.0</v>
      </c>
    </row>
    <row r="45904" ht="14.25" customHeight="1">
      <c r="A45904" s="5"/>
      <c r="B45904" s="5"/>
      <c r="C45904" s="5" t="str">
        <f>IFERROR(__xludf.DUMMYFUNCTION("""COMPUTED_VALUE"""),"")</f>
        <v/>
      </c>
      <c r="D45904" s="5">
        <v>0.0</v>
      </c>
    </row>
    <row r="45905" ht="14.25" customHeight="1">
      <c r="A45905" s="5"/>
      <c r="B45905" s="5"/>
      <c r="C45905" s="5" t="str">
        <f>IFERROR(__xludf.DUMMYFUNCTION("""COMPUTED_VALUE"""),"")</f>
        <v/>
      </c>
      <c r="D45905" s="5">
        <v>0.0</v>
      </c>
    </row>
    <row r="45906" ht="14.25" customHeight="1">
      <c r="A45906" s="5"/>
      <c r="B45906" s="5"/>
      <c r="C45906" s="5" t="str">
        <f>IFERROR(__xludf.DUMMYFUNCTION("""COMPUTED_VALUE"""),"")</f>
        <v/>
      </c>
      <c r="D45906" s="5">
        <v>0.0</v>
      </c>
    </row>
    <row r="45907" ht="14.25" customHeight="1">
      <c r="A45907" s="5"/>
      <c r="B45907" s="5"/>
      <c r="C45907" s="5" t="str">
        <f>IFERROR(__xludf.DUMMYFUNCTION("""COMPUTED_VALUE"""),"")</f>
        <v/>
      </c>
      <c r="D45907" s="5">
        <v>0.0</v>
      </c>
    </row>
    <row r="45908" ht="14.25" customHeight="1">
      <c r="A45908" s="5"/>
      <c r="B45908" s="5"/>
      <c r="C45908" s="5" t="str">
        <f>IFERROR(__xludf.DUMMYFUNCTION("""COMPUTED_VALUE"""),"")</f>
        <v/>
      </c>
      <c r="D45908" s="5">
        <v>0.0</v>
      </c>
    </row>
    <row r="45909" ht="14.25" customHeight="1">
      <c r="A45909" s="5"/>
      <c r="B45909" s="5"/>
      <c r="C45909" s="5" t="str">
        <f>IFERROR(__xludf.DUMMYFUNCTION("""COMPUTED_VALUE"""),"")</f>
        <v/>
      </c>
      <c r="D45909" s="5">
        <v>0.0</v>
      </c>
    </row>
    <row r="45910" ht="14.25" customHeight="1">
      <c r="A45910" s="5"/>
      <c r="B45910" s="5"/>
      <c r="C45910" s="5" t="str">
        <f>IFERROR(__xludf.DUMMYFUNCTION("""COMPUTED_VALUE"""),"")</f>
        <v/>
      </c>
      <c r="D45910" s="5">
        <v>0.0</v>
      </c>
    </row>
    <row r="45911" ht="14.25" customHeight="1">
      <c r="A45911" s="5"/>
      <c r="B45911" s="5"/>
      <c r="C45911" s="5" t="str">
        <f>IFERROR(__xludf.DUMMYFUNCTION("""COMPUTED_VALUE"""),"")</f>
        <v/>
      </c>
      <c r="D45911" s="5">
        <v>0.0</v>
      </c>
    </row>
    <row r="45912" ht="14.25" customHeight="1">
      <c r="A45912" s="5"/>
      <c r="B45912" s="5"/>
      <c r="C45912" s="5" t="str">
        <f>IFERROR(__xludf.DUMMYFUNCTION("""COMPUTED_VALUE"""),"")</f>
        <v/>
      </c>
      <c r="D45912" s="5">
        <v>0.0</v>
      </c>
    </row>
    <row r="45913" ht="14.25" customHeight="1">
      <c r="A45913" s="5"/>
      <c r="B45913" s="5"/>
      <c r="C45913" s="5" t="str">
        <f>IFERROR(__xludf.DUMMYFUNCTION("""COMPUTED_VALUE"""),"")</f>
        <v/>
      </c>
      <c r="D45913" s="5">
        <v>0.0</v>
      </c>
    </row>
    <row r="45914" ht="14.25" customHeight="1">
      <c r="A45914" s="5"/>
      <c r="B45914" s="5"/>
      <c r="C45914" s="5" t="str">
        <f>IFERROR(__xludf.DUMMYFUNCTION("""COMPUTED_VALUE"""),"")</f>
        <v/>
      </c>
      <c r="D45914" s="5">
        <v>0.0</v>
      </c>
    </row>
    <row r="45915" ht="14.25" customHeight="1">
      <c r="A45915" s="5"/>
      <c r="B45915" s="5"/>
      <c r="C45915" s="5" t="str">
        <f>IFERROR(__xludf.DUMMYFUNCTION("""COMPUTED_VALUE"""),"")</f>
        <v/>
      </c>
      <c r="D45915" s="5">
        <v>0.0</v>
      </c>
    </row>
    <row r="45916" ht="14.25" customHeight="1">
      <c r="A45916" s="5"/>
      <c r="B45916" s="5"/>
      <c r="C45916" s="5" t="str">
        <f>IFERROR(__xludf.DUMMYFUNCTION("""COMPUTED_VALUE"""),"")</f>
        <v/>
      </c>
      <c r="D45916" s="5">
        <v>0.0</v>
      </c>
    </row>
    <row r="45917" ht="14.25" customHeight="1">
      <c r="A45917" s="5"/>
      <c r="B45917" s="5"/>
      <c r="C45917" s="5" t="str">
        <f>IFERROR(__xludf.DUMMYFUNCTION("""COMPUTED_VALUE"""),"")</f>
        <v/>
      </c>
      <c r="D45917" s="5">
        <v>0.0</v>
      </c>
    </row>
    <row r="45918" ht="14.25" customHeight="1">
      <c r="A45918" s="5"/>
      <c r="B45918" s="5"/>
      <c r="C45918" s="5" t="str">
        <f>IFERROR(__xludf.DUMMYFUNCTION("""COMPUTED_VALUE"""),"")</f>
        <v/>
      </c>
      <c r="D45918" s="5">
        <v>0.0</v>
      </c>
    </row>
    <row r="45919" ht="14.25" customHeight="1">
      <c r="A45919" s="5"/>
      <c r="B45919" s="5"/>
      <c r="C45919" s="5" t="str">
        <f>IFERROR(__xludf.DUMMYFUNCTION("""COMPUTED_VALUE"""),"")</f>
        <v/>
      </c>
      <c r="D45919" s="5">
        <v>0.0</v>
      </c>
    </row>
    <row r="45920" ht="14.25" customHeight="1">
      <c r="A45920" s="5"/>
      <c r="B45920" s="5"/>
      <c r="C45920" s="5" t="str">
        <f>IFERROR(__xludf.DUMMYFUNCTION("""COMPUTED_VALUE"""),"")</f>
        <v/>
      </c>
      <c r="D45920" s="5">
        <v>0.0</v>
      </c>
    </row>
    <row r="45921" ht="14.25" customHeight="1">
      <c r="A45921" s="5"/>
      <c r="B45921" s="5"/>
      <c r="C45921" s="5" t="str">
        <f>IFERROR(__xludf.DUMMYFUNCTION("""COMPUTED_VALUE"""),"")</f>
        <v/>
      </c>
      <c r="D45921" s="5">
        <v>0.0</v>
      </c>
    </row>
    <row r="45922" ht="14.25" customHeight="1">
      <c r="A45922" s="5"/>
      <c r="B45922" s="5"/>
      <c r="C45922" s="5" t="str">
        <f>IFERROR(__xludf.DUMMYFUNCTION("""COMPUTED_VALUE"""),"")</f>
        <v/>
      </c>
      <c r="D45922" s="5">
        <v>0.0</v>
      </c>
    </row>
    <row r="45923" ht="14.25" customHeight="1">
      <c r="A45923" s="5"/>
      <c r="B45923" s="5"/>
      <c r="C45923" s="5" t="str">
        <f>IFERROR(__xludf.DUMMYFUNCTION("""COMPUTED_VALUE"""),"")</f>
        <v/>
      </c>
      <c r="D45923" s="5">
        <v>0.0</v>
      </c>
    </row>
    <row r="45924" ht="14.25" customHeight="1">
      <c r="A45924" s="5"/>
      <c r="B45924" s="5"/>
      <c r="C45924" s="5" t="str">
        <f>IFERROR(__xludf.DUMMYFUNCTION("""COMPUTED_VALUE"""),"")</f>
        <v/>
      </c>
      <c r="D45924" s="5">
        <v>0.0</v>
      </c>
    </row>
    <row r="45925" ht="14.25" customHeight="1">
      <c r="A45925" s="5"/>
      <c r="B45925" s="5"/>
      <c r="C45925" s="5" t="str">
        <f>IFERROR(__xludf.DUMMYFUNCTION("""COMPUTED_VALUE"""),"")</f>
        <v/>
      </c>
      <c r="D45925" s="5">
        <v>0.0</v>
      </c>
    </row>
    <row r="45926" ht="14.25" customHeight="1">
      <c r="A45926" s="5"/>
      <c r="B45926" s="5"/>
      <c r="C45926" s="5" t="str">
        <f>IFERROR(__xludf.DUMMYFUNCTION("""COMPUTED_VALUE"""),"")</f>
        <v/>
      </c>
      <c r="D45926" s="5">
        <v>0.0</v>
      </c>
    </row>
    <row r="45927" ht="14.25" customHeight="1">
      <c r="A45927" s="5"/>
      <c r="B45927" s="5"/>
      <c r="C45927" s="5" t="str">
        <f>IFERROR(__xludf.DUMMYFUNCTION("""COMPUTED_VALUE"""),"")</f>
        <v/>
      </c>
      <c r="D45927" s="5">
        <v>0.0</v>
      </c>
    </row>
    <row r="45928" ht="14.25" customHeight="1">
      <c r="A45928" s="5"/>
      <c r="B45928" s="5"/>
      <c r="C45928" s="5" t="str">
        <f>IFERROR(__xludf.DUMMYFUNCTION("""COMPUTED_VALUE"""),"")</f>
        <v/>
      </c>
      <c r="D45928" s="5">
        <v>0.0</v>
      </c>
    </row>
    <row r="45929" ht="14.25" customHeight="1">
      <c r="A45929" s="5"/>
      <c r="B45929" s="5"/>
      <c r="C45929" s="5" t="str">
        <f>IFERROR(__xludf.DUMMYFUNCTION("""COMPUTED_VALUE"""),"")</f>
        <v/>
      </c>
      <c r="D45929" s="5">
        <v>0.0</v>
      </c>
    </row>
    <row r="45930" ht="14.25" customHeight="1">
      <c r="A45930" s="5"/>
      <c r="B45930" s="5"/>
      <c r="C45930" s="5" t="str">
        <f>IFERROR(__xludf.DUMMYFUNCTION("""COMPUTED_VALUE"""),"")</f>
        <v/>
      </c>
      <c r="D45930" s="5">
        <v>0.0</v>
      </c>
    </row>
    <row r="45931" ht="14.25" customHeight="1">
      <c r="A45931" s="5"/>
      <c r="B45931" s="5"/>
      <c r="C45931" s="5" t="str">
        <f>IFERROR(__xludf.DUMMYFUNCTION("""COMPUTED_VALUE"""),"")</f>
        <v/>
      </c>
      <c r="D45931" s="5">
        <v>0.0</v>
      </c>
    </row>
    <row r="45932" ht="14.25" customHeight="1">
      <c r="A45932" s="5"/>
      <c r="B45932" s="5"/>
      <c r="C45932" s="5" t="str">
        <f>IFERROR(__xludf.DUMMYFUNCTION("""COMPUTED_VALUE"""),"")</f>
        <v/>
      </c>
      <c r="D45932" s="5">
        <v>0.0</v>
      </c>
    </row>
    <row r="45933" ht="14.25" customHeight="1">
      <c r="A45933" s="5"/>
      <c r="B45933" s="5"/>
      <c r="C45933" s="5" t="str">
        <f>IFERROR(__xludf.DUMMYFUNCTION("""COMPUTED_VALUE"""),"")</f>
        <v/>
      </c>
      <c r="D45933" s="5">
        <v>0.0</v>
      </c>
    </row>
    <row r="45934" ht="14.25" customHeight="1">
      <c r="A45934" s="5"/>
      <c r="B45934" s="5"/>
      <c r="C45934" s="5" t="str">
        <f>IFERROR(__xludf.DUMMYFUNCTION("""COMPUTED_VALUE"""),"")</f>
        <v/>
      </c>
      <c r="D45934" s="5">
        <v>0.0</v>
      </c>
    </row>
    <row r="45935" ht="14.25" customHeight="1">
      <c r="A45935" s="5"/>
      <c r="B45935" s="5"/>
      <c r="C45935" s="5" t="str">
        <f>IFERROR(__xludf.DUMMYFUNCTION("""COMPUTED_VALUE"""),"")</f>
        <v/>
      </c>
      <c r="D45935" s="5">
        <v>0.0</v>
      </c>
    </row>
    <row r="45936" ht="14.25" customHeight="1">
      <c r="A45936" s="5"/>
      <c r="B45936" s="5"/>
      <c r="C45936" s="5" t="str">
        <f>IFERROR(__xludf.DUMMYFUNCTION("""COMPUTED_VALUE"""),"")</f>
        <v/>
      </c>
      <c r="D45936" s="5">
        <v>0.0</v>
      </c>
    </row>
    <row r="45937" ht="14.25" customHeight="1">
      <c r="A45937" s="5"/>
      <c r="B45937" s="5"/>
      <c r="C45937" s="5" t="str">
        <f>IFERROR(__xludf.DUMMYFUNCTION("""COMPUTED_VALUE"""),"")</f>
        <v/>
      </c>
      <c r="D45937" s="5">
        <v>0.0</v>
      </c>
    </row>
    <row r="45938" ht="14.25" customHeight="1">
      <c r="A45938" s="5"/>
      <c r="B45938" s="5"/>
      <c r="C45938" s="5" t="str">
        <f>IFERROR(__xludf.DUMMYFUNCTION("""COMPUTED_VALUE"""),"")</f>
        <v/>
      </c>
      <c r="D45938" s="5">
        <v>0.0</v>
      </c>
    </row>
    <row r="45939" ht="14.25" customHeight="1">
      <c r="A45939" s="5"/>
      <c r="B45939" s="5"/>
      <c r="C45939" s="5" t="str">
        <f>IFERROR(__xludf.DUMMYFUNCTION("""COMPUTED_VALUE"""),"")</f>
        <v/>
      </c>
      <c r="D45939" s="5">
        <v>0.0</v>
      </c>
    </row>
    <row r="45940" ht="14.25" customHeight="1">
      <c r="A45940" s="5"/>
      <c r="B45940" s="5"/>
      <c r="C45940" s="5" t="str">
        <f>IFERROR(__xludf.DUMMYFUNCTION("""COMPUTED_VALUE"""),"")</f>
        <v/>
      </c>
      <c r="D45940" s="5">
        <v>0.0</v>
      </c>
    </row>
    <row r="45941" ht="14.25" customHeight="1">
      <c r="A45941" s="5"/>
      <c r="B45941" s="5"/>
      <c r="C45941" s="5" t="str">
        <f>IFERROR(__xludf.DUMMYFUNCTION("""COMPUTED_VALUE"""),"")</f>
        <v/>
      </c>
      <c r="D45941" s="5">
        <v>0.0</v>
      </c>
    </row>
    <row r="45942" ht="14.25" customHeight="1">
      <c r="A45942" s="5"/>
      <c r="B45942" s="5"/>
      <c r="C45942" s="5" t="str">
        <f>IFERROR(__xludf.DUMMYFUNCTION("""COMPUTED_VALUE"""),"")</f>
        <v/>
      </c>
      <c r="D45942" s="5">
        <v>0.0</v>
      </c>
    </row>
    <row r="45943" ht="14.25" customHeight="1">
      <c r="A45943" s="5"/>
      <c r="B45943" s="5"/>
      <c r="C45943" s="5" t="str">
        <f>IFERROR(__xludf.DUMMYFUNCTION("""COMPUTED_VALUE"""),"")</f>
        <v/>
      </c>
      <c r="D45943" s="5">
        <v>0.0</v>
      </c>
    </row>
    <row r="45944" ht="14.25" customHeight="1">
      <c r="A45944" s="5"/>
      <c r="B45944" s="5"/>
      <c r="C45944" s="5" t="str">
        <f>IFERROR(__xludf.DUMMYFUNCTION("""COMPUTED_VALUE"""),"")</f>
        <v/>
      </c>
      <c r="D45944" s="5">
        <v>0.0</v>
      </c>
    </row>
    <row r="45945" ht="14.25" customHeight="1">
      <c r="A45945" s="5"/>
      <c r="B45945" s="5"/>
      <c r="C45945" s="5" t="str">
        <f>IFERROR(__xludf.DUMMYFUNCTION("""COMPUTED_VALUE"""),"")</f>
        <v/>
      </c>
      <c r="D45945" s="5">
        <v>0.0</v>
      </c>
    </row>
    <row r="45946" ht="14.25" customHeight="1">
      <c r="A45946" s="5"/>
      <c r="B45946" s="5"/>
      <c r="C45946" s="5" t="str">
        <f>IFERROR(__xludf.DUMMYFUNCTION("""COMPUTED_VALUE"""),"")</f>
        <v/>
      </c>
      <c r="D45946" s="5">
        <v>0.0</v>
      </c>
    </row>
    <row r="45947" ht="14.25" customHeight="1">
      <c r="A45947" s="5"/>
      <c r="B45947" s="5"/>
      <c r="C45947" s="5" t="str">
        <f>IFERROR(__xludf.DUMMYFUNCTION("""COMPUTED_VALUE"""),"")</f>
        <v/>
      </c>
      <c r="D45947" s="5">
        <v>0.0</v>
      </c>
    </row>
    <row r="45948" ht="14.25" customHeight="1">
      <c r="A45948" s="5"/>
      <c r="B45948" s="5"/>
      <c r="C45948" s="5" t="str">
        <f>IFERROR(__xludf.DUMMYFUNCTION("""COMPUTED_VALUE"""),"")</f>
        <v/>
      </c>
      <c r="D45948" s="5">
        <v>0.0</v>
      </c>
    </row>
    <row r="45949" ht="14.25" customHeight="1">
      <c r="A45949" s="5"/>
      <c r="B45949" s="5"/>
      <c r="C45949" s="5" t="str">
        <f>IFERROR(__xludf.DUMMYFUNCTION("""COMPUTED_VALUE"""),"")</f>
        <v/>
      </c>
      <c r="D45949" s="5">
        <v>0.0</v>
      </c>
    </row>
    <row r="45950" ht="14.25" customHeight="1">
      <c r="A45950" s="5"/>
      <c r="B45950" s="5"/>
      <c r="C45950" s="5" t="str">
        <f>IFERROR(__xludf.DUMMYFUNCTION("""COMPUTED_VALUE"""),"")</f>
        <v/>
      </c>
      <c r="D45950" s="5">
        <v>0.0</v>
      </c>
    </row>
    <row r="45951" ht="14.25" customHeight="1">
      <c r="A45951" s="5"/>
      <c r="B45951" s="5"/>
      <c r="C45951" s="5" t="str">
        <f>IFERROR(__xludf.DUMMYFUNCTION("""COMPUTED_VALUE"""),"")</f>
        <v/>
      </c>
      <c r="D45951" s="5">
        <v>0.0</v>
      </c>
    </row>
    <row r="45952" ht="14.25" customHeight="1">
      <c r="A45952" s="5"/>
      <c r="B45952" s="5"/>
      <c r="C45952" s="5" t="str">
        <f>IFERROR(__xludf.DUMMYFUNCTION("""COMPUTED_VALUE"""),"")</f>
        <v/>
      </c>
      <c r="D45952" s="5">
        <v>0.0</v>
      </c>
    </row>
    <row r="45953" ht="14.25" customHeight="1">
      <c r="A45953" s="5"/>
      <c r="B45953" s="5"/>
      <c r="C45953" s="5" t="str">
        <f>IFERROR(__xludf.DUMMYFUNCTION("""COMPUTED_VALUE"""),"")</f>
        <v/>
      </c>
      <c r="D45953" s="5">
        <v>0.0</v>
      </c>
    </row>
    <row r="45954" ht="14.25" customHeight="1">
      <c r="A45954" s="5"/>
      <c r="B45954" s="5"/>
      <c r="C45954" s="5" t="str">
        <f>IFERROR(__xludf.DUMMYFUNCTION("""COMPUTED_VALUE"""),"")</f>
        <v/>
      </c>
      <c r="D45954" s="5">
        <v>0.0</v>
      </c>
    </row>
    <row r="45955" ht="14.25" customHeight="1">
      <c r="A45955" s="5"/>
      <c r="B45955" s="5"/>
      <c r="C45955" s="5" t="str">
        <f>IFERROR(__xludf.DUMMYFUNCTION("""COMPUTED_VALUE"""),"")</f>
        <v/>
      </c>
      <c r="D45955" s="5">
        <v>0.0</v>
      </c>
    </row>
    <row r="45956" ht="14.25" customHeight="1">
      <c r="A45956" s="5"/>
      <c r="B45956" s="5"/>
      <c r="C45956" s="5" t="str">
        <f>IFERROR(__xludf.DUMMYFUNCTION("""COMPUTED_VALUE"""),"")</f>
        <v/>
      </c>
      <c r="D45956" s="5">
        <v>0.0</v>
      </c>
    </row>
    <row r="45957" ht="14.25" customHeight="1">
      <c r="A45957" s="5"/>
      <c r="B45957" s="5"/>
      <c r="C45957" s="5" t="str">
        <f>IFERROR(__xludf.DUMMYFUNCTION("""COMPUTED_VALUE"""),"")</f>
        <v/>
      </c>
      <c r="D45957" s="5">
        <v>0.0</v>
      </c>
    </row>
    <row r="45958" ht="14.25" customHeight="1">
      <c r="A45958" s="5"/>
      <c r="B45958" s="5"/>
      <c r="C45958" s="5" t="str">
        <f>IFERROR(__xludf.DUMMYFUNCTION("""COMPUTED_VALUE"""),"")</f>
        <v/>
      </c>
      <c r="D45958" s="5">
        <v>0.0</v>
      </c>
    </row>
    <row r="45959" ht="14.25" customHeight="1">
      <c r="A45959" s="5"/>
      <c r="B45959" s="5"/>
      <c r="C45959" s="5" t="str">
        <f>IFERROR(__xludf.DUMMYFUNCTION("""COMPUTED_VALUE"""),"")</f>
        <v/>
      </c>
      <c r="D45959" s="5">
        <v>0.0</v>
      </c>
    </row>
    <row r="45960" ht="14.25" customHeight="1">
      <c r="A45960" s="5"/>
      <c r="B45960" s="5"/>
      <c r="C45960" s="5" t="str">
        <f>IFERROR(__xludf.DUMMYFUNCTION("""COMPUTED_VALUE"""),"")</f>
        <v/>
      </c>
      <c r="D45960" s="5">
        <v>0.0</v>
      </c>
    </row>
    <row r="45961" ht="14.25" customHeight="1">
      <c r="A45961" s="5"/>
      <c r="B45961" s="5"/>
      <c r="C45961" s="5" t="str">
        <f>IFERROR(__xludf.DUMMYFUNCTION("""COMPUTED_VALUE"""),"")</f>
        <v/>
      </c>
      <c r="D45961" s="5">
        <v>0.0</v>
      </c>
    </row>
    <row r="45962" ht="14.25" customHeight="1">
      <c r="A45962" s="5"/>
      <c r="B45962" s="5"/>
      <c r="C45962" s="5" t="str">
        <f>IFERROR(__xludf.DUMMYFUNCTION("""COMPUTED_VALUE"""),"")</f>
        <v/>
      </c>
      <c r="D45962" s="5">
        <v>0.0</v>
      </c>
    </row>
    <row r="45963" ht="14.25" customHeight="1">
      <c r="A45963" s="5"/>
      <c r="B45963" s="5"/>
      <c r="C45963" s="5" t="str">
        <f>IFERROR(__xludf.DUMMYFUNCTION("""COMPUTED_VALUE"""),"")</f>
        <v/>
      </c>
      <c r="D45963" s="5">
        <v>0.0</v>
      </c>
    </row>
    <row r="45964" ht="14.25" customHeight="1">
      <c r="A45964" s="5"/>
      <c r="B45964" s="5"/>
      <c r="C45964" s="5" t="str">
        <f>IFERROR(__xludf.DUMMYFUNCTION("""COMPUTED_VALUE"""),"")</f>
        <v/>
      </c>
      <c r="D45964" s="5">
        <v>0.0</v>
      </c>
    </row>
    <row r="45965" ht="14.25" customHeight="1">
      <c r="A45965" s="5"/>
      <c r="B45965" s="5"/>
      <c r="C45965" s="5" t="str">
        <f>IFERROR(__xludf.DUMMYFUNCTION("""COMPUTED_VALUE"""),"")</f>
        <v/>
      </c>
      <c r="D45965" s="5">
        <v>0.0</v>
      </c>
    </row>
    <row r="45966" ht="14.25" customHeight="1">
      <c r="A45966" s="5"/>
      <c r="B45966" s="5"/>
      <c r="C45966" s="5" t="str">
        <f>IFERROR(__xludf.DUMMYFUNCTION("""COMPUTED_VALUE"""),"")</f>
        <v/>
      </c>
      <c r="D45966" s="5">
        <v>0.0</v>
      </c>
    </row>
    <row r="45967" ht="14.25" customHeight="1">
      <c r="A45967" s="5"/>
      <c r="B45967" s="5"/>
      <c r="C45967" s="5" t="str">
        <f>IFERROR(__xludf.DUMMYFUNCTION("""COMPUTED_VALUE"""),"")</f>
        <v/>
      </c>
      <c r="D45967" s="5">
        <v>0.0</v>
      </c>
    </row>
    <row r="45968" ht="14.25" customHeight="1">
      <c r="A45968" s="5"/>
      <c r="B45968" s="5"/>
      <c r="C45968" s="5" t="str">
        <f>IFERROR(__xludf.DUMMYFUNCTION("""COMPUTED_VALUE"""),"")</f>
        <v/>
      </c>
      <c r="D45968" s="5">
        <v>0.0</v>
      </c>
    </row>
    <row r="45969" ht="14.25" customHeight="1">
      <c r="A45969" s="5"/>
      <c r="B45969" s="5"/>
      <c r="C45969" s="5" t="str">
        <f>IFERROR(__xludf.DUMMYFUNCTION("""COMPUTED_VALUE"""),"")</f>
        <v/>
      </c>
      <c r="D45969" s="5">
        <v>0.0</v>
      </c>
    </row>
    <row r="45970" ht="14.25" customHeight="1">
      <c r="A45970" s="5"/>
      <c r="B45970" s="5"/>
      <c r="C45970" s="5" t="str">
        <f>IFERROR(__xludf.DUMMYFUNCTION("""COMPUTED_VALUE"""),"")</f>
        <v/>
      </c>
      <c r="D45970" s="5">
        <v>0.0</v>
      </c>
    </row>
    <row r="45971" ht="14.25" customHeight="1">
      <c r="A45971" s="5"/>
      <c r="B45971" s="5"/>
      <c r="C45971" s="5" t="str">
        <f>IFERROR(__xludf.DUMMYFUNCTION("""COMPUTED_VALUE"""),"")</f>
        <v/>
      </c>
      <c r="D45971" s="5">
        <v>0.0</v>
      </c>
    </row>
    <row r="45972" ht="14.25" customHeight="1">
      <c r="A45972" s="5"/>
      <c r="B45972" s="5"/>
      <c r="C45972" s="5" t="str">
        <f>IFERROR(__xludf.DUMMYFUNCTION("""COMPUTED_VALUE"""),"")</f>
        <v/>
      </c>
      <c r="D45972" s="5">
        <v>0.0</v>
      </c>
    </row>
    <row r="45973" ht="14.25" customHeight="1">
      <c r="A45973" s="5"/>
      <c r="B45973" s="5"/>
      <c r="C45973" s="5" t="str">
        <f>IFERROR(__xludf.DUMMYFUNCTION("""COMPUTED_VALUE"""),"")</f>
        <v/>
      </c>
      <c r="D45973" s="5">
        <v>0.0</v>
      </c>
    </row>
    <row r="45974" ht="14.25" customHeight="1">
      <c r="A45974" s="5"/>
      <c r="B45974" s="5"/>
      <c r="C45974" s="5" t="str">
        <f>IFERROR(__xludf.DUMMYFUNCTION("""COMPUTED_VALUE"""),"")</f>
        <v/>
      </c>
      <c r="D45974" s="5">
        <v>0.0</v>
      </c>
    </row>
    <row r="45975" ht="14.25" customHeight="1">
      <c r="A45975" s="5"/>
      <c r="B45975" s="5"/>
      <c r="C45975" s="5" t="str">
        <f>IFERROR(__xludf.DUMMYFUNCTION("""COMPUTED_VALUE"""),"")</f>
        <v/>
      </c>
      <c r="D45975" s="5">
        <v>0.0</v>
      </c>
    </row>
    <row r="45976" ht="14.25" customHeight="1">
      <c r="A45976" s="5"/>
      <c r="B45976" s="5"/>
      <c r="C45976" s="5" t="str">
        <f>IFERROR(__xludf.DUMMYFUNCTION("""COMPUTED_VALUE"""),"")</f>
        <v/>
      </c>
      <c r="D45976" s="5">
        <v>0.0</v>
      </c>
    </row>
    <row r="45977" ht="14.25" customHeight="1">
      <c r="A45977" s="5"/>
      <c r="B45977" s="5"/>
      <c r="C45977" s="5" t="str">
        <f>IFERROR(__xludf.DUMMYFUNCTION("""COMPUTED_VALUE"""),"")</f>
        <v/>
      </c>
      <c r="D45977" s="5">
        <v>0.0</v>
      </c>
    </row>
    <row r="45978" ht="14.25" customHeight="1">
      <c r="A45978" s="5"/>
      <c r="B45978" s="5"/>
      <c r="C45978" s="5" t="str">
        <f>IFERROR(__xludf.DUMMYFUNCTION("""COMPUTED_VALUE"""),"")</f>
        <v/>
      </c>
      <c r="D45978" s="5">
        <v>0.0</v>
      </c>
    </row>
    <row r="45979" ht="14.25" customHeight="1">
      <c r="A45979" s="5"/>
      <c r="B45979" s="5"/>
      <c r="C45979" s="5" t="str">
        <f>IFERROR(__xludf.DUMMYFUNCTION("""COMPUTED_VALUE"""),"")</f>
        <v/>
      </c>
      <c r="D45979" s="5">
        <v>0.0</v>
      </c>
    </row>
    <row r="45980" ht="14.25" customHeight="1">
      <c r="A45980" s="5"/>
      <c r="B45980" s="5"/>
      <c r="C45980" s="5" t="str">
        <f>IFERROR(__xludf.DUMMYFUNCTION("""COMPUTED_VALUE"""),"")</f>
        <v/>
      </c>
      <c r="D45980" s="5">
        <v>0.0</v>
      </c>
    </row>
    <row r="45981" ht="14.25" customHeight="1">
      <c r="A45981" s="5"/>
      <c r="B45981" s="5"/>
      <c r="C45981" s="5" t="str">
        <f>IFERROR(__xludf.DUMMYFUNCTION("""COMPUTED_VALUE"""),"")</f>
        <v/>
      </c>
      <c r="D45981" s="5">
        <v>0.0</v>
      </c>
    </row>
    <row r="45982" ht="14.25" customHeight="1">
      <c r="A45982" s="5"/>
      <c r="B45982" s="5"/>
      <c r="C45982" s="5" t="str">
        <f>IFERROR(__xludf.DUMMYFUNCTION("""COMPUTED_VALUE"""),"")</f>
        <v/>
      </c>
      <c r="D45982" s="5">
        <v>0.0</v>
      </c>
    </row>
    <row r="45983" ht="14.25" customHeight="1">
      <c r="A45983" s="5"/>
      <c r="B45983" s="5"/>
      <c r="C45983" s="5" t="str">
        <f>IFERROR(__xludf.DUMMYFUNCTION("""COMPUTED_VALUE"""),"")</f>
        <v/>
      </c>
      <c r="D45983" s="5">
        <v>0.0</v>
      </c>
    </row>
    <row r="45984" ht="14.25" customHeight="1">
      <c r="A45984" s="5"/>
      <c r="B45984" s="5"/>
      <c r="C45984" s="5" t="str">
        <f>IFERROR(__xludf.DUMMYFUNCTION("""COMPUTED_VALUE"""),"")</f>
        <v/>
      </c>
      <c r="D45984" s="5">
        <v>0.0</v>
      </c>
    </row>
    <row r="45985" ht="14.25" customHeight="1">
      <c r="A45985" s="5"/>
      <c r="B45985" s="5"/>
      <c r="C45985" s="5" t="str">
        <f>IFERROR(__xludf.DUMMYFUNCTION("""COMPUTED_VALUE"""),"")</f>
        <v/>
      </c>
      <c r="D45985" s="5">
        <v>0.0</v>
      </c>
    </row>
    <row r="45986" ht="14.25" customHeight="1">
      <c r="A45986" s="5"/>
      <c r="B45986" s="5"/>
      <c r="C45986" s="5" t="str">
        <f>IFERROR(__xludf.DUMMYFUNCTION("""COMPUTED_VALUE"""),"")</f>
        <v/>
      </c>
      <c r="D45986" s="5">
        <v>0.0</v>
      </c>
    </row>
    <row r="45987" ht="14.25" customHeight="1">
      <c r="A45987" s="5"/>
      <c r="B45987" s="5"/>
      <c r="C45987" s="5" t="str">
        <f>IFERROR(__xludf.DUMMYFUNCTION("""COMPUTED_VALUE"""),"")</f>
        <v/>
      </c>
      <c r="D45987" s="5">
        <v>0.0</v>
      </c>
    </row>
    <row r="45988" ht="14.25" customHeight="1">
      <c r="A45988" s="5"/>
      <c r="B45988" s="5"/>
      <c r="C45988" s="5" t="str">
        <f>IFERROR(__xludf.DUMMYFUNCTION("""COMPUTED_VALUE"""),"")</f>
        <v/>
      </c>
      <c r="D45988" s="5">
        <v>0.0</v>
      </c>
    </row>
    <row r="45989" ht="14.25" customHeight="1">
      <c r="A45989" s="5"/>
      <c r="B45989" s="5"/>
      <c r="C45989" s="5" t="str">
        <f>IFERROR(__xludf.DUMMYFUNCTION("""COMPUTED_VALUE"""),"")</f>
        <v/>
      </c>
      <c r="D45989" s="5">
        <v>0.0</v>
      </c>
    </row>
    <row r="45990" ht="14.25" customHeight="1">
      <c r="A45990" s="5"/>
      <c r="B45990" s="5"/>
      <c r="C45990" s="5" t="str">
        <f>IFERROR(__xludf.DUMMYFUNCTION("""COMPUTED_VALUE"""),"")</f>
        <v/>
      </c>
      <c r="D45990" s="5">
        <v>0.0</v>
      </c>
    </row>
    <row r="45991" ht="14.25" customHeight="1">
      <c r="A45991" s="5"/>
      <c r="B45991" s="5"/>
      <c r="C45991" s="5" t="str">
        <f>IFERROR(__xludf.DUMMYFUNCTION("""COMPUTED_VALUE"""),"")</f>
        <v/>
      </c>
      <c r="D45991" s="5">
        <v>0.0</v>
      </c>
    </row>
    <row r="45992" ht="14.25" customHeight="1">
      <c r="A45992" s="5"/>
      <c r="B45992" s="5"/>
      <c r="C45992" s="5" t="str">
        <f>IFERROR(__xludf.DUMMYFUNCTION("""COMPUTED_VALUE"""),"")</f>
        <v/>
      </c>
      <c r="D45992" s="5">
        <v>0.0</v>
      </c>
    </row>
    <row r="45993" ht="14.25" customHeight="1">
      <c r="A45993" s="5"/>
      <c r="B45993" s="5"/>
      <c r="C45993" s="5" t="str">
        <f>IFERROR(__xludf.DUMMYFUNCTION("""COMPUTED_VALUE"""),"")</f>
        <v/>
      </c>
      <c r="D45993" s="5">
        <v>0.0</v>
      </c>
    </row>
    <row r="45994" ht="14.25" customHeight="1">
      <c r="A45994" s="5"/>
      <c r="B45994" s="5"/>
      <c r="C45994" s="5" t="str">
        <f>IFERROR(__xludf.DUMMYFUNCTION("""COMPUTED_VALUE"""),"")</f>
        <v/>
      </c>
      <c r="D45994" s="5">
        <v>0.0</v>
      </c>
    </row>
    <row r="45995" ht="14.25" customHeight="1">
      <c r="A45995" s="5"/>
      <c r="B45995" s="5"/>
      <c r="C45995" s="5" t="str">
        <f>IFERROR(__xludf.DUMMYFUNCTION("""COMPUTED_VALUE"""),"")</f>
        <v/>
      </c>
      <c r="D45995" s="5">
        <v>0.0</v>
      </c>
    </row>
    <row r="45996" ht="14.25" customHeight="1">
      <c r="A45996" s="5"/>
      <c r="B45996" s="5"/>
      <c r="C45996" s="5" t="str">
        <f>IFERROR(__xludf.DUMMYFUNCTION("""COMPUTED_VALUE"""),"")</f>
        <v/>
      </c>
      <c r="D45996" s="5">
        <v>0.0</v>
      </c>
    </row>
    <row r="45997" ht="14.25" customHeight="1">
      <c r="A45997" s="5"/>
      <c r="B45997" s="5"/>
      <c r="C45997" s="5" t="str">
        <f>IFERROR(__xludf.DUMMYFUNCTION("""COMPUTED_VALUE"""),"")</f>
        <v/>
      </c>
      <c r="D45997" s="5">
        <v>0.0</v>
      </c>
    </row>
    <row r="45998" ht="14.25" customHeight="1">
      <c r="A45998" s="5"/>
      <c r="B45998" s="5"/>
      <c r="C45998" s="5" t="str">
        <f>IFERROR(__xludf.DUMMYFUNCTION("""COMPUTED_VALUE"""),"")</f>
        <v/>
      </c>
      <c r="D45998" s="5">
        <v>0.0</v>
      </c>
    </row>
    <row r="45999" ht="14.25" customHeight="1">
      <c r="A45999" s="5"/>
      <c r="B45999" s="5"/>
      <c r="C45999" s="5" t="str">
        <f>IFERROR(__xludf.DUMMYFUNCTION("""COMPUTED_VALUE"""),"")</f>
        <v/>
      </c>
      <c r="D45999" s="5">
        <v>0.0</v>
      </c>
    </row>
    <row r="46000" ht="14.25" customHeight="1">
      <c r="A46000" s="5"/>
      <c r="B46000" s="5"/>
      <c r="C46000" s="5" t="str">
        <f>IFERROR(__xludf.DUMMYFUNCTION("""COMPUTED_VALUE"""),"")</f>
        <v/>
      </c>
      <c r="D46000" s="5">
        <v>0.0</v>
      </c>
    </row>
    <row r="46001" ht="14.25" customHeight="1">
      <c r="A46001" s="5"/>
      <c r="B46001" s="5"/>
      <c r="C46001" s="5" t="str">
        <f>IFERROR(__xludf.DUMMYFUNCTION("""COMPUTED_VALUE"""),"")</f>
        <v/>
      </c>
      <c r="D46001" s="5">
        <v>0.0</v>
      </c>
    </row>
    <row r="46002" ht="14.25" customHeight="1">
      <c r="A46002" s="5"/>
      <c r="B46002" s="5"/>
      <c r="C46002" s="5" t="str">
        <f>IFERROR(__xludf.DUMMYFUNCTION("""COMPUTED_VALUE"""),"")</f>
        <v/>
      </c>
      <c r="D46002" s="5">
        <v>0.0</v>
      </c>
    </row>
    <row r="46003" ht="14.25" customHeight="1">
      <c r="A46003" s="5"/>
      <c r="B46003" s="5"/>
      <c r="C46003" s="5" t="str">
        <f>IFERROR(__xludf.DUMMYFUNCTION("""COMPUTED_VALUE"""),"")</f>
        <v/>
      </c>
      <c r="D46003" s="5">
        <v>0.0</v>
      </c>
    </row>
    <row r="46004" ht="14.25" customHeight="1">
      <c r="A46004" s="5"/>
      <c r="B46004" s="5"/>
      <c r="C46004" s="5" t="str">
        <f>IFERROR(__xludf.DUMMYFUNCTION("""COMPUTED_VALUE"""),"")</f>
        <v/>
      </c>
      <c r="D46004" s="5">
        <v>0.0</v>
      </c>
    </row>
    <row r="46005" ht="14.25" customHeight="1">
      <c r="A46005" s="5"/>
      <c r="B46005" s="5"/>
      <c r="C46005" s="5" t="str">
        <f>IFERROR(__xludf.DUMMYFUNCTION("""COMPUTED_VALUE"""),"")</f>
        <v/>
      </c>
      <c r="D46005" s="5">
        <v>0.0</v>
      </c>
    </row>
    <row r="46006" ht="14.25" customHeight="1">
      <c r="A46006" s="5"/>
      <c r="B46006" s="5"/>
      <c r="C46006" s="5" t="str">
        <f>IFERROR(__xludf.DUMMYFUNCTION("""COMPUTED_VALUE"""),"")</f>
        <v/>
      </c>
      <c r="D46006" s="5">
        <v>0.0</v>
      </c>
    </row>
    <row r="46007" ht="14.25" customHeight="1">
      <c r="A46007" s="5"/>
      <c r="B46007" s="5"/>
      <c r="C46007" s="5" t="str">
        <f>IFERROR(__xludf.DUMMYFUNCTION("""COMPUTED_VALUE"""),"")</f>
        <v/>
      </c>
      <c r="D46007" s="5">
        <v>0.0</v>
      </c>
    </row>
    <row r="46008" ht="14.25" customHeight="1">
      <c r="A46008" s="5"/>
      <c r="B46008" s="5"/>
      <c r="C46008" s="5" t="str">
        <f>IFERROR(__xludf.DUMMYFUNCTION("""COMPUTED_VALUE"""),"")</f>
        <v/>
      </c>
      <c r="D46008" s="5">
        <v>0.0</v>
      </c>
    </row>
    <row r="46009" ht="14.25" customHeight="1">
      <c r="A46009" s="5"/>
      <c r="B46009" s="5"/>
      <c r="C46009" s="5" t="str">
        <f>IFERROR(__xludf.DUMMYFUNCTION("""COMPUTED_VALUE"""),"")</f>
        <v/>
      </c>
      <c r="D46009" s="5">
        <v>0.0</v>
      </c>
    </row>
    <row r="46010" ht="14.25" customHeight="1">
      <c r="A46010" s="5"/>
      <c r="B46010" s="5"/>
      <c r="C46010" s="5" t="str">
        <f>IFERROR(__xludf.DUMMYFUNCTION("""COMPUTED_VALUE"""),"")</f>
        <v/>
      </c>
      <c r="D46010" s="5">
        <v>0.0</v>
      </c>
    </row>
    <row r="46011" ht="14.25" customHeight="1">
      <c r="A46011" s="5"/>
      <c r="B46011" s="5"/>
      <c r="C46011" s="5" t="str">
        <f>IFERROR(__xludf.DUMMYFUNCTION("""COMPUTED_VALUE"""),"")</f>
        <v/>
      </c>
      <c r="D46011" s="5">
        <v>0.0</v>
      </c>
    </row>
    <row r="46012" ht="14.25" customHeight="1">
      <c r="A46012" s="5"/>
      <c r="B46012" s="5"/>
      <c r="C46012" s="5" t="str">
        <f>IFERROR(__xludf.DUMMYFUNCTION("""COMPUTED_VALUE"""),"")</f>
        <v/>
      </c>
      <c r="D46012" s="5">
        <v>0.0</v>
      </c>
    </row>
    <row r="46013" ht="14.25" customHeight="1">
      <c r="A46013" s="5"/>
      <c r="B46013" s="5"/>
      <c r="C46013" s="5" t="str">
        <f>IFERROR(__xludf.DUMMYFUNCTION("""COMPUTED_VALUE"""),"")</f>
        <v/>
      </c>
      <c r="D46013" s="5">
        <v>0.0</v>
      </c>
    </row>
    <row r="46014" ht="14.25" customHeight="1">
      <c r="A46014" s="5"/>
      <c r="B46014" s="5"/>
      <c r="C46014" s="5" t="str">
        <f>IFERROR(__xludf.DUMMYFUNCTION("""COMPUTED_VALUE"""),"")</f>
        <v/>
      </c>
      <c r="D46014" s="5">
        <v>0.0</v>
      </c>
    </row>
    <row r="46015" ht="14.25" customHeight="1">
      <c r="A46015" s="5"/>
      <c r="B46015" s="5"/>
      <c r="C46015" s="5" t="str">
        <f>IFERROR(__xludf.DUMMYFUNCTION("""COMPUTED_VALUE"""),"")</f>
        <v/>
      </c>
      <c r="D46015" s="5">
        <v>0.0</v>
      </c>
    </row>
    <row r="46016" ht="14.25" customHeight="1">
      <c r="A46016" s="5"/>
      <c r="B46016" s="5"/>
      <c r="C46016" s="5" t="str">
        <f>IFERROR(__xludf.DUMMYFUNCTION("""COMPUTED_VALUE"""),"")</f>
        <v/>
      </c>
      <c r="D46016" s="5">
        <v>0.0</v>
      </c>
    </row>
    <row r="46017" ht="14.25" customHeight="1">
      <c r="A46017" s="5"/>
      <c r="B46017" s="5"/>
      <c r="C46017" s="5" t="str">
        <f>IFERROR(__xludf.DUMMYFUNCTION("""COMPUTED_VALUE"""),"")</f>
        <v/>
      </c>
      <c r="D46017" s="5">
        <v>0.0</v>
      </c>
    </row>
    <row r="46018" ht="14.25" customHeight="1">
      <c r="A46018" s="5"/>
      <c r="B46018" s="5"/>
      <c r="C46018" s="5" t="str">
        <f>IFERROR(__xludf.DUMMYFUNCTION("""COMPUTED_VALUE"""),"")</f>
        <v/>
      </c>
      <c r="D46018" s="5">
        <v>0.0</v>
      </c>
    </row>
    <row r="46019" ht="14.25" customHeight="1">
      <c r="A46019" s="5"/>
      <c r="B46019" s="5"/>
      <c r="C46019" s="5" t="str">
        <f>IFERROR(__xludf.DUMMYFUNCTION("""COMPUTED_VALUE"""),"")</f>
        <v/>
      </c>
      <c r="D46019" s="5">
        <v>0.0</v>
      </c>
    </row>
    <row r="46020" ht="14.25" customHeight="1">
      <c r="A46020" s="5"/>
      <c r="B46020" s="5"/>
      <c r="C46020" s="5" t="str">
        <f>IFERROR(__xludf.DUMMYFUNCTION("""COMPUTED_VALUE"""),"")</f>
        <v/>
      </c>
      <c r="D46020" s="5">
        <v>0.0</v>
      </c>
    </row>
    <row r="46021" ht="14.25" customHeight="1">
      <c r="A46021" s="5"/>
      <c r="B46021" s="5"/>
      <c r="C46021" s="5" t="str">
        <f>IFERROR(__xludf.DUMMYFUNCTION("""COMPUTED_VALUE"""),"")</f>
        <v/>
      </c>
      <c r="D46021" s="5">
        <v>0.0</v>
      </c>
    </row>
    <row r="46022" ht="14.25" customHeight="1">
      <c r="A46022" s="5"/>
      <c r="B46022" s="5"/>
      <c r="C46022" s="5" t="str">
        <f>IFERROR(__xludf.DUMMYFUNCTION("""COMPUTED_VALUE"""),"")</f>
        <v/>
      </c>
      <c r="D46022" s="5">
        <v>0.0</v>
      </c>
    </row>
    <row r="46023" ht="14.25" customHeight="1">
      <c r="A46023" s="5"/>
      <c r="B46023" s="5"/>
      <c r="C46023" s="5" t="str">
        <f>IFERROR(__xludf.DUMMYFUNCTION("""COMPUTED_VALUE"""),"")</f>
        <v/>
      </c>
      <c r="D46023" s="5">
        <v>0.0</v>
      </c>
    </row>
    <row r="46024" ht="14.25" customHeight="1">
      <c r="A46024" s="5"/>
      <c r="B46024" s="5"/>
      <c r="C46024" s="5" t="str">
        <f>IFERROR(__xludf.DUMMYFUNCTION("""COMPUTED_VALUE"""),"")</f>
        <v/>
      </c>
      <c r="D46024" s="5">
        <v>0.0</v>
      </c>
    </row>
    <row r="46025" ht="14.25" customHeight="1">
      <c r="A46025" s="5"/>
      <c r="B46025" s="5"/>
      <c r="C46025" s="5" t="str">
        <f>IFERROR(__xludf.DUMMYFUNCTION("""COMPUTED_VALUE"""),"")</f>
        <v/>
      </c>
      <c r="D46025" s="5">
        <v>0.0</v>
      </c>
    </row>
    <row r="46026" ht="14.25" customHeight="1">
      <c r="A46026" s="5"/>
      <c r="B46026" s="5"/>
      <c r="C46026" s="5" t="str">
        <f>IFERROR(__xludf.DUMMYFUNCTION("""COMPUTED_VALUE"""),"")</f>
        <v/>
      </c>
      <c r="D46026" s="5">
        <v>0.0</v>
      </c>
    </row>
    <row r="46027" ht="14.25" customHeight="1">
      <c r="A46027" s="5"/>
      <c r="B46027" s="5"/>
      <c r="C46027" s="5" t="str">
        <f>IFERROR(__xludf.DUMMYFUNCTION("""COMPUTED_VALUE"""),"")</f>
        <v/>
      </c>
      <c r="D46027" s="5">
        <v>0.0</v>
      </c>
    </row>
    <row r="46028" ht="14.25" customHeight="1">
      <c r="A46028" s="5"/>
      <c r="B46028" s="5"/>
      <c r="C46028" s="5" t="str">
        <f>IFERROR(__xludf.DUMMYFUNCTION("""COMPUTED_VALUE"""),"")</f>
        <v/>
      </c>
      <c r="D46028" s="5">
        <v>0.0</v>
      </c>
    </row>
    <row r="46029" ht="14.25" customHeight="1">
      <c r="A46029" s="5"/>
      <c r="B46029" s="5"/>
      <c r="C46029" s="5" t="str">
        <f>IFERROR(__xludf.DUMMYFUNCTION("""COMPUTED_VALUE"""),"")</f>
        <v/>
      </c>
      <c r="D46029" s="5">
        <v>0.0</v>
      </c>
    </row>
    <row r="46030" ht="14.25" customHeight="1">
      <c r="A46030" s="5"/>
      <c r="B46030" s="5"/>
      <c r="C46030" s="5" t="str">
        <f>IFERROR(__xludf.DUMMYFUNCTION("""COMPUTED_VALUE"""),"")</f>
        <v/>
      </c>
      <c r="D46030" s="5">
        <v>0.0</v>
      </c>
    </row>
    <row r="46031" ht="14.25" customHeight="1">
      <c r="A46031" s="5"/>
      <c r="B46031" s="5"/>
      <c r="C46031" s="5" t="str">
        <f>IFERROR(__xludf.DUMMYFUNCTION("""COMPUTED_VALUE"""),"")</f>
        <v/>
      </c>
      <c r="D46031" s="5">
        <v>0.0</v>
      </c>
    </row>
    <row r="46032" ht="14.25" customHeight="1">
      <c r="A46032" s="5"/>
      <c r="B46032" s="5"/>
      <c r="C46032" s="5" t="str">
        <f>IFERROR(__xludf.DUMMYFUNCTION("""COMPUTED_VALUE"""),"")</f>
        <v/>
      </c>
      <c r="D46032" s="5">
        <v>0.0</v>
      </c>
    </row>
    <row r="46033" ht="14.25" customHeight="1">
      <c r="A46033" s="5"/>
      <c r="B46033" s="5"/>
      <c r="C46033" s="5" t="str">
        <f>IFERROR(__xludf.DUMMYFUNCTION("""COMPUTED_VALUE"""),"")</f>
        <v/>
      </c>
      <c r="D46033" s="5">
        <v>0.0</v>
      </c>
    </row>
    <row r="46034" ht="14.25" customHeight="1">
      <c r="A46034" s="5"/>
      <c r="B46034" s="5"/>
      <c r="C46034" s="5" t="str">
        <f>IFERROR(__xludf.DUMMYFUNCTION("""COMPUTED_VALUE"""),"")</f>
        <v/>
      </c>
      <c r="D46034" s="5">
        <v>0.0</v>
      </c>
    </row>
    <row r="46035" ht="14.25" customHeight="1">
      <c r="A46035" s="5"/>
      <c r="B46035" s="5"/>
      <c r="C46035" s="5" t="str">
        <f>IFERROR(__xludf.DUMMYFUNCTION("""COMPUTED_VALUE"""),"")</f>
        <v/>
      </c>
      <c r="D46035" s="5">
        <v>0.0</v>
      </c>
    </row>
    <row r="46036" ht="14.25" customHeight="1">
      <c r="A46036" s="5"/>
      <c r="B46036" s="5"/>
      <c r="C46036" s="5" t="str">
        <f>IFERROR(__xludf.DUMMYFUNCTION("""COMPUTED_VALUE"""),"")</f>
        <v/>
      </c>
      <c r="D46036" s="5">
        <v>0.0</v>
      </c>
    </row>
    <row r="46037" ht="14.25" customHeight="1">
      <c r="A46037" s="5"/>
      <c r="B46037" s="5"/>
      <c r="C46037" s="5" t="str">
        <f>IFERROR(__xludf.DUMMYFUNCTION("""COMPUTED_VALUE"""),"")</f>
        <v/>
      </c>
      <c r="D46037" s="5">
        <v>0.0</v>
      </c>
    </row>
    <row r="46038" ht="14.25" customHeight="1">
      <c r="A46038" s="5"/>
      <c r="B46038" s="5"/>
      <c r="C46038" s="5" t="str">
        <f>IFERROR(__xludf.DUMMYFUNCTION("""COMPUTED_VALUE"""),"")</f>
        <v/>
      </c>
      <c r="D46038" s="5">
        <v>0.0</v>
      </c>
    </row>
    <row r="46039" ht="14.25" customHeight="1">
      <c r="A46039" s="5"/>
      <c r="B46039" s="5"/>
      <c r="C46039" s="5" t="str">
        <f>IFERROR(__xludf.DUMMYFUNCTION("""COMPUTED_VALUE"""),"")</f>
        <v/>
      </c>
      <c r="D46039" s="5">
        <v>0.0</v>
      </c>
    </row>
    <row r="46040" ht="14.25" customHeight="1">
      <c r="A46040" s="5"/>
      <c r="B46040" s="5"/>
      <c r="C46040" s="5" t="str">
        <f>IFERROR(__xludf.DUMMYFUNCTION("""COMPUTED_VALUE"""),"")</f>
        <v/>
      </c>
      <c r="D46040" s="5">
        <v>0.0</v>
      </c>
    </row>
    <row r="46041" ht="14.25" customHeight="1">
      <c r="A46041" s="5"/>
      <c r="B46041" s="5"/>
      <c r="C46041" s="5" t="str">
        <f>IFERROR(__xludf.DUMMYFUNCTION("""COMPUTED_VALUE"""),"")</f>
        <v/>
      </c>
      <c r="D46041" s="5">
        <v>0.0</v>
      </c>
    </row>
    <row r="46042" ht="14.25" customHeight="1">
      <c r="A46042" s="5"/>
      <c r="B46042" s="5"/>
      <c r="C46042" s="5" t="str">
        <f>IFERROR(__xludf.DUMMYFUNCTION("""COMPUTED_VALUE"""),"")</f>
        <v/>
      </c>
      <c r="D46042" s="5">
        <v>0.0</v>
      </c>
    </row>
    <row r="46043" ht="14.25" customHeight="1">
      <c r="A46043" s="5"/>
      <c r="B46043" s="5"/>
      <c r="C46043" s="5" t="str">
        <f>IFERROR(__xludf.DUMMYFUNCTION("""COMPUTED_VALUE"""),"")</f>
        <v/>
      </c>
      <c r="D46043" s="5">
        <v>0.0</v>
      </c>
    </row>
    <row r="46044" ht="14.25" customHeight="1">
      <c r="A46044" s="5"/>
      <c r="B46044" s="5"/>
      <c r="C46044" s="5" t="str">
        <f>IFERROR(__xludf.DUMMYFUNCTION("""COMPUTED_VALUE"""),"")</f>
        <v/>
      </c>
      <c r="D46044" s="5">
        <v>0.0</v>
      </c>
    </row>
    <row r="46045" ht="14.25" customHeight="1">
      <c r="A46045" s="5"/>
      <c r="B46045" s="5"/>
      <c r="C46045" s="5" t="str">
        <f>IFERROR(__xludf.DUMMYFUNCTION("""COMPUTED_VALUE"""),"")</f>
        <v/>
      </c>
      <c r="D46045" s="5">
        <v>0.0</v>
      </c>
    </row>
    <row r="46046" ht="14.25" customHeight="1">
      <c r="A46046" s="5"/>
      <c r="B46046" s="5"/>
      <c r="C46046" s="5" t="str">
        <f>IFERROR(__xludf.DUMMYFUNCTION("""COMPUTED_VALUE"""),"")</f>
        <v/>
      </c>
      <c r="D46046" s="5">
        <v>0.0</v>
      </c>
    </row>
    <row r="46047" ht="14.25" customHeight="1">
      <c r="A46047" s="5"/>
      <c r="B46047" s="5"/>
      <c r="C46047" s="5" t="str">
        <f>IFERROR(__xludf.DUMMYFUNCTION("""COMPUTED_VALUE"""),"")</f>
        <v/>
      </c>
      <c r="D46047" s="5">
        <v>0.0</v>
      </c>
    </row>
    <row r="46048" ht="14.25" customHeight="1">
      <c r="A46048" s="5"/>
      <c r="B46048" s="5"/>
      <c r="C46048" s="5" t="str">
        <f>IFERROR(__xludf.DUMMYFUNCTION("""COMPUTED_VALUE"""),"")</f>
        <v/>
      </c>
      <c r="D46048" s="5">
        <v>0.0</v>
      </c>
    </row>
    <row r="46049" ht="14.25" customHeight="1">
      <c r="A46049" s="5"/>
      <c r="B46049" s="5"/>
      <c r="C46049" s="5" t="str">
        <f>IFERROR(__xludf.DUMMYFUNCTION("""COMPUTED_VALUE"""),"")</f>
        <v/>
      </c>
      <c r="D46049" s="5">
        <v>0.0</v>
      </c>
    </row>
    <row r="46050" ht="14.25" customHeight="1">
      <c r="A46050" s="5"/>
      <c r="B46050" s="5"/>
      <c r="C46050" s="5" t="str">
        <f>IFERROR(__xludf.DUMMYFUNCTION("""COMPUTED_VALUE"""),"")</f>
        <v/>
      </c>
      <c r="D46050" s="5">
        <v>0.0</v>
      </c>
    </row>
    <row r="46051" ht="14.25" customHeight="1">
      <c r="A46051" s="5"/>
      <c r="B46051" s="5"/>
      <c r="C46051" s="5" t="str">
        <f>IFERROR(__xludf.DUMMYFUNCTION("""COMPUTED_VALUE"""),"")</f>
        <v/>
      </c>
      <c r="D46051" s="5">
        <v>0.0</v>
      </c>
    </row>
    <row r="46052" ht="14.25" customHeight="1">
      <c r="A46052" s="5"/>
      <c r="B46052" s="5"/>
      <c r="C46052" s="5" t="str">
        <f>IFERROR(__xludf.DUMMYFUNCTION("""COMPUTED_VALUE"""),"")</f>
        <v/>
      </c>
      <c r="D46052" s="5">
        <v>0.0</v>
      </c>
    </row>
    <row r="46053" ht="14.25" customHeight="1">
      <c r="A46053" s="5"/>
      <c r="B46053" s="5"/>
      <c r="C46053" s="5" t="str">
        <f>IFERROR(__xludf.DUMMYFUNCTION("""COMPUTED_VALUE"""),"")</f>
        <v/>
      </c>
      <c r="D46053" s="5">
        <v>0.0</v>
      </c>
    </row>
    <row r="46054" ht="14.25" customHeight="1">
      <c r="A46054" s="5"/>
      <c r="B46054" s="5"/>
      <c r="C46054" s="5" t="str">
        <f>IFERROR(__xludf.DUMMYFUNCTION("""COMPUTED_VALUE"""),"")</f>
        <v/>
      </c>
      <c r="D46054" s="5">
        <v>0.0</v>
      </c>
    </row>
    <row r="46055" ht="14.25" customHeight="1">
      <c r="A46055" s="5"/>
      <c r="B46055" s="5"/>
      <c r="C46055" s="5" t="str">
        <f>IFERROR(__xludf.DUMMYFUNCTION("""COMPUTED_VALUE"""),"")</f>
        <v/>
      </c>
      <c r="D46055" s="5">
        <v>0.0</v>
      </c>
    </row>
    <row r="46056" ht="14.25" customHeight="1">
      <c r="A46056" s="5"/>
      <c r="B46056" s="5"/>
      <c r="C46056" s="5" t="str">
        <f>IFERROR(__xludf.DUMMYFUNCTION("""COMPUTED_VALUE"""),"")</f>
        <v/>
      </c>
      <c r="D46056" s="5">
        <v>0.0</v>
      </c>
    </row>
    <row r="46057" ht="14.25" customHeight="1">
      <c r="A46057" s="5"/>
      <c r="B46057" s="5"/>
      <c r="C46057" s="5" t="str">
        <f>IFERROR(__xludf.DUMMYFUNCTION("""COMPUTED_VALUE"""),"")</f>
        <v/>
      </c>
      <c r="D46057" s="5">
        <v>0.0</v>
      </c>
    </row>
    <row r="46058" ht="14.25" customHeight="1">
      <c r="A46058" s="5"/>
      <c r="B46058" s="5"/>
      <c r="C46058" s="5" t="str">
        <f>IFERROR(__xludf.DUMMYFUNCTION("""COMPUTED_VALUE"""),"")</f>
        <v/>
      </c>
      <c r="D46058" s="5">
        <v>0.0</v>
      </c>
    </row>
    <row r="46059" ht="14.25" customHeight="1">
      <c r="A46059" s="5"/>
      <c r="B46059" s="5"/>
      <c r="C46059" s="5" t="str">
        <f>IFERROR(__xludf.DUMMYFUNCTION("""COMPUTED_VALUE"""),"")</f>
        <v/>
      </c>
      <c r="D46059" s="5">
        <v>0.0</v>
      </c>
    </row>
    <row r="46060" ht="14.25" customHeight="1">
      <c r="A46060" s="5"/>
      <c r="B46060" s="5"/>
      <c r="C46060" s="5" t="str">
        <f>IFERROR(__xludf.DUMMYFUNCTION("""COMPUTED_VALUE"""),"")</f>
        <v/>
      </c>
      <c r="D46060" s="5">
        <v>0.0</v>
      </c>
    </row>
    <row r="46061" ht="14.25" customHeight="1">
      <c r="A46061" s="5"/>
      <c r="B46061" s="5"/>
      <c r="C46061" s="5" t="str">
        <f>IFERROR(__xludf.DUMMYFUNCTION("""COMPUTED_VALUE"""),"")</f>
        <v/>
      </c>
      <c r="D46061" s="5">
        <v>0.0</v>
      </c>
    </row>
    <row r="46062" ht="14.25" customHeight="1">
      <c r="A46062" s="5"/>
      <c r="B46062" s="5"/>
      <c r="C46062" s="5" t="str">
        <f>IFERROR(__xludf.DUMMYFUNCTION("""COMPUTED_VALUE"""),"")</f>
        <v/>
      </c>
      <c r="D46062" s="5">
        <v>0.0</v>
      </c>
    </row>
    <row r="46063" ht="14.25" customHeight="1">
      <c r="A46063" s="5"/>
      <c r="B46063" s="5"/>
      <c r="C46063" s="5" t="str">
        <f>IFERROR(__xludf.DUMMYFUNCTION("""COMPUTED_VALUE"""),"")</f>
        <v/>
      </c>
      <c r="D46063" s="5">
        <v>0.0</v>
      </c>
    </row>
    <row r="46064" ht="14.25" customHeight="1">
      <c r="A46064" s="5"/>
      <c r="B46064" s="5"/>
      <c r="C46064" s="5" t="str">
        <f>IFERROR(__xludf.DUMMYFUNCTION("""COMPUTED_VALUE"""),"")</f>
        <v/>
      </c>
      <c r="D46064" s="5">
        <v>0.0</v>
      </c>
    </row>
    <row r="46065" ht="14.25" customHeight="1">
      <c r="A46065" s="5"/>
      <c r="B46065" s="5"/>
      <c r="C46065" s="5" t="str">
        <f>IFERROR(__xludf.DUMMYFUNCTION("""COMPUTED_VALUE"""),"")</f>
        <v/>
      </c>
      <c r="D46065" s="5">
        <v>0.0</v>
      </c>
    </row>
    <row r="46066" ht="14.25" customHeight="1">
      <c r="A46066" s="5"/>
      <c r="B46066" s="5"/>
      <c r="C46066" s="5" t="str">
        <f>IFERROR(__xludf.DUMMYFUNCTION("""COMPUTED_VALUE"""),"")</f>
        <v/>
      </c>
      <c r="D46066" s="5">
        <v>0.0</v>
      </c>
    </row>
    <row r="46067" ht="14.25" customHeight="1">
      <c r="A46067" s="5"/>
      <c r="B46067" s="5"/>
      <c r="C46067" s="5" t="str">
        <f>IFERROR(__xludf.DUMMYFUNCTION("""COMPUTED_VALUE"""),"")</f>
        <v/>
      </c>
      <c r="D46067" s="5">
        <v>0.0</v>
      </c>
    </row>
    <row r="46068" ht="14.25" customHeight="1">
      <c r="A46068" s="5"/>
      <c r="B46068" s="5"/>
      <c r="C46068" s="5" t="str">
        <f>IFERROR(__xludf.DUMMYFUNCTION("""COMPUTED_VALUE"""),"")</f>
        <v/>
      </c>
      <c r="D46068" s="5">
        <v>0.0</v>
      </c>
    </row>
    <row r="46069" ht="14.25" customHeight="1">
      <c r="A46069" s="5"/>
      <c r="B46069" s="5"/>
      <c r="C46069" s="5" t="str">
        <f>IFERROR(__xludf.DUMMYFUNCTION("""COMPUTED_VALUE"""),"")</f>
        <v/>
      </c>
      <c r="D46069" s="5">
        <v>0.0</v>
      </c>
    </row>
    <row r="46070" ht="14.25" customHeight="1">
      <c r="A46070" s="5"/>
      <c r="B46070" s="5"/>
      <c r="C46070" s="5" t="str">
        <f>IFERROR(__xludf.DUMMYFUNCTION("""COMPUTED_VALUE"""),"")</f>
        <v/>
      </c>
      <c r="D46070" s="5">
        <v>0.0</v>
      </c>
    </row>
    <row r="46071" ht="14.25" customHeight="1">
      <c r="A46071" s="5"/>
      <c r="B46071" s="5"/>
      <c r="C46071" s="5" t="str">
        <f>IFERROR(__xludf.DUMMYFUNCTION("""COMPUTED_VALUE"""),"")</f>
        <v/>
      </c>
      <c r="D46071" s="5">
        <v>0.0</v>
      </c>
    </row>
    <row r="46072" ht="14.25" customHeight="1">
      <c r="A46072" s="5"/>
      <c r="B46072" s="5"/>
      <c r="C46072" s="5" t="str">
        <f>IFERROR(__xludf.DUMMYFUNCTION("""COMPUTED_VALUE"""),"")</f>
        <v/>
      </c>
      <c r="D46072" s="5">
        <v>0.0</v>
      </c>
    </row>
    <row r="46073" ht="14.25" customHeight="1">
      <c r="A46073" s="5"/>
      <c r="B46073" s="5"/>
      <c r="C46073" s="5" t="str">
        <f>IFERROR(__xludf.DUMMYFUNCTION("""COMPUTED_VALUE"""),"")</f>
        <v/>
      </c>
      <c r="D46073" s="5">
        <v>0.0</v>
      </c>
    </row>
    <row r="46074" ht="14.25" customHeight="1">
      <c r="A46074" s="5"/>
      <c r="B46074" s="5"/>
      <c r="C46074" s="5" t="str">
        <f>IFERROR(__xludf.DUMMYFUNCTION("""COMPUTED_VALUE"""),"")</f>
        <v/>
      </c>
      <c r="D46074" s="5">
        <v>0.0</v>
      </c>
    </row>
    <row r="46075" ht="14.25" customHeight="1">
      <c r="A46075" s="5"/>
      <c r="B46075" s="5"/>
      <c r="C46075" s="5" t="str">
        <f>IFERROR(__xludf.DUMMYFUNCTION("""COMPUTED_VALUE"""),"")</f>
        <v/>
      </c>
      <c r="D46075" s="5">
        <v>0.0</v>
      </c>
    </row>
    <row r="46076" ht="14.25" customHeight="1">
      <c r="A46076" s="5"/>
      <c r="B46076" s="5"/>
      <c r="C46076" s="5" t="str">
        <f>IFERROR(__xludf.DUMMYFUNCTION("""COMPUTED_VALUE"""),"")</f>
        <v/>
      </c>
      <c r="D46076" s="5">
        <v>0.0</v>
      </c>
    </row>
    <row r="46077" ht="14.25" customHeight="1">
      <c r="A46077" s="5"/>
      <c r="B46077" s="5"/>
      <c r="C46077" s="5" t="str">
        <f>IFERROR(__xludf.DUMMYFUNCTION("""COMPUTED_VALUE"""),"")</f>
        <v/>
      </c>
      <c r="D46077" s="5">
        <v>0.0</v>
      </c>
    </row>
    <row r="46078" ht="14.25" customHeight="1">
      <c r="A46078" s="5"/>
      <c r="B46078" s="5"/>
      <c r="C46078" s="5" t="str">
        <f>IFERROR(__xludf.DUMMYFUNCTION("""COMPUTED_VALUE"""),"")</f>
        <v/>
      </c>
      <c r="D46078" s="5">
        <v>0.0</v>
      </c>
    </row>
    <row r="46079" ht="14.25" customHeight="1">
      <c r="A46079" s="5"/>
      <c r="B46079" s="5"/>
      <c r="C46079" s="5" t="str">
        <f>IFERROR(__xludf.DUMMYFUNCTION("""COMPUTED_VALUE"""),"")</f>
        <v/>
      </c>
      <c r="D46079" s="5">
        <v>0.0</v>
      </c>
    </row>
    <row r="46080" ht="14.25" customHeight="1">
      <c r="A46080" s="5"/>
      <c r="B46080" s="5"/>
      <c r="C46080" s="5" t="str">
        <f>IFERROR(__xludf.DUMMYFUNCTION("""COMPUTED_VALUE"""),"")</f>
        <v/>
      </c>
      <c r="D46080" s="5">
        <v>0.0</v>
      </c>
    </row>
    <row r="46081" ht="14.25" customHeight="1">
      <c r="A46081" s="5"/>
      <c r="B46081" s="5"/>
      <c r="C46081" s="5" t="str">
        <f>IFERROR(__xludf.DUMMYFUNCTION("""COMPUTED_VALUE"""),"")</f>
        <v/>
      </c>
      <c r="D46081" s="5">
        <v>0.0</v>
      </c>
    </row>
    <row r="46082" ht="14.25" customHeight="1">
      <c r="A46082" s="5"/>
      <c r="B46082" s="5"/>
      <c r="C46082" s="5" t="str">
        <f>IFERROR(__xludf.DUMMYFUNCTION("""COMPUTED_VALUE"""),"")</f>
        <v/>
      </c>
      <c r="D46082" s="5">
        <v>0.0</v>
      </c>
    </row>
    <row r="46083" ht="14.25" customHeight="1">
      <c r="A46083" s="5"/>
      <c r="B46083" s="5"/>
      <c r="C46083" s="5" t="str">
        <f>IFERROR(__xludf.DUMMYFUNCTION("""COMPUTED_VALUE"""),"")</f>
        <v/>
      </c>
      <c r="D46083" s="5">
        <v>0.0</v>
      </c>
    </row>
    <row r="46084" ht="14.25" customHeight="1">
      <c r="A46084" s="5"/>
      <c r="B46084" s="5"/>
      <c r="C46084" s="5" t="str">
        <f>IFERROR(__xludf.DUMMYFUNCTION("""COMPUTED_VALUE"""),"")</f>
        <v/>
      </c>
      <c r="D46084" s="5">
        <v>0.0</v>
      </c>
    </row>
    <row r="46085" ht="14.25" customHeight="1">
      <c r="A46085" s="5"/>
      <c r="B46085" s="5"/>
      <c r="C46085" s="5" t="str">
        <f>IFERROR(__xludf.DUMMYFUNCTION("""COMPUTED_VALUE"""),"")</f>
        <v/>
      </c>
      <c r="D46085" s="5">
        <v>0.0</v>
      </c>
    </row>
    <row r="46086" ht="14.25" customHeight="1">
      <c r="A46086" s="5"/>
      <c r="B46086" s="5"/>
      <c r="C46086" s="5" t="str">
        <f>IFERROR(__xludf.DUMMYFUNCTION("""COMPUTED_VALUE"""),"")</f>
        <v/>
      </c>
      <c r="D46086" s="5">
        <v>0.0</v>
      </c>
    </row>
    <row r="46087" ht="14.25" customHeight="1">
      <c r="A46087" s="5"/>
      <c r="B46087" s="5"/>
      <c r="C46087" s="5" t="str">
        <f>IFERROR(__xludf.DUMMYFUNCTION("""COMPUTED_VALUE"""),"")</f>
        <v/>
      </c>
      <c r="D46087" s="5">
        <v>0.0</v>
      </c>
    </row>
    <row r="46088" ht="14.25" customHeight="1">
      <c r="A46088" s="5"/>
      <c r="B46088" s="5"/>
      <c r="C46088" s="5" t="str">
        <f>IFERROR(__xludf.DUMMYFUNCTION("""COMPUTED_VALUE"""),"")</f>
        <v/>
      </c>
      <c r="D46088" s="5">
        <v>0.0</v>
      </c>
    </row>
    <row r="46089" ht="14.25" customHeight="1">
      <c r="A46089" s="5"/>
      <c r="B46089" s="5"/>
      <c r="C46089" s="5" t="str">
        <f>IFERROR(__xludf.DUMMYFUNCTION("""COMPUTED_VALUE"""),"")</f>
        <v/>
      </c>
      <c r="D46089" s="5">
        <v>0.0</v>
      </c>
    </row>
    <row r="46090" ht="14.25" customHeight="1">
      <c r="A46090" s="5"/>
      <c r="B46090" s="5"/>
      <c r="C46090" s="5" t="str">
        <f>IFERROR(__xludf.DUMMYFUNCTION("""COMPUTED_VALUE"""),"")</f>
        <v/>
      </c>
      <c r="D46090" s="5">
        <v>0.0</v>
      </c>
    </row>
    <row r="46091" ht="14.25" customHeight="1">
      <c r="A46091" s="5"/>
      <c r="B46091" s="5"/>
      <c r="C46091" s="5" t="str">
        <f>IFERROR(__xludf.DUMMYFUNCTION("""COMPUTED_VALUE"""),"")</f>
        <v/>
      </c>
      <c r="D46091" s="5">
        <v>0.0</v>
      </c>
    </row>
    <row r="46092" ht="14.25" customHeight="1">
      <c r="A46092" s="5"/>
      <c r="B46092" s="5"/>
      <c r="C46092" s="5" t="str">
        <f>IFERROR(__xludf.DUMMYFUNCTION("""COMPUTED_VALUE"""),"")</f>
        <v/>
      </c>
      <c r="D46092" s="5">
        <v>0.0</v>
      </c>
    </row>
    <row r="46093" ht="14.25" customHeight="1">
      <c r="A46093" s="5"/>
      <c r="B46093" s="5"/>
      <c r="C46093" s="5" t="str">
        <f>IFERROR(__xludf.DUMMYFUNCTION("""COMPUTED_VALUE"""),"")</f>
        <v/>
      </c>
      <c r="D46093" s="5">
        <v>0.0</v>
      </c>
    </row>
    <row r="46094" ht="14.25" customHeight="1">
      <c r="A46094" s="5"/>
      <c r="B46094" s="5"/>
      <c r="C46094" s="5" t="str">
        <f>IFERROR(__xludf.DUMMYFUNCTION("""COMPUTED_VALUE"""),"")</f>
        <v/>
      </c>
      <c r="D46094" s="5">
        <v>0.0</v>
      </c>
    </row>
    <row r="46095" ht="14.25" customHeight="1">
      <c r="A46095" s="5"/>
      <c r="B46095" s="5"/>
      <c r="C46095" s="5" t="str">
        <f>IFERROR(__xludf.DUMMYFUNCTION("""COMPUTED_VALUE"""),"")</f>
        <v/>
      </c>
      <c r="D46095" s="5">
        <v>0.0</v>
      </c>
    </row>
    <row r="46096" ht="14.25" customHeight="1">
      <c r="A46096" s="5"/>
      <c r="B46096" s="5"/>
      <c r="C46096" s="5" t="str">
        <f>IFERROR(__xludf.DUMMYFUNCTION("""COMPUTED_VALUE"""),"")</f>
        <v/>
      </c>
      <c r="D46096" s="5">
        <v>0.0</v>
      </c>
    </row>
    <row r="46097" ht="14.25" customHeight="1">
      <c r="A46097" s="5"/>
      <c r="B46097" s="5"/>
      <c r="C46097" s="5" t="str">
        <f>IFERROR(__xludf.DUMMYFUNCTION("""COMPUTED_VALUE"""),"")</f>
        <v/>
      </c>
      <c r="D46097" s="5">
        <v>0.0</v>
      </c>
    </row>
    <row r="46098" ht="14.25" customHeight="1">
      <c r="A46098" s="5"/>
      <c r="B46098" s="5"/>
      <c r="C46098" s="5" t="str">
        <f>IFERROR(__xludf.DUMMYFUNCTION("""COMPUTED_VALUE"""),"")</f>
        <v/>
      </c>
      <c r="D46098" s="5">
        <v>0.0</v>
      </c>
    </row>
    <row r="46099" ht="14.25" customHeight="1">
      <c r="A46099" s="5"/>
      <c r="B46099" s="5"/>
      <c r="C46099" s="5" t="str">
        <f>IFERROR(__xludf.DUMMYFUNCTION("""COMPUTED_VALUE"""),"")</f>
        <v/>
      </c>
      <c r="D46099" s="5">
        <v>0.0</v>
      </c>
    </row>
    <row r="46100" ht="14.25" customHeight="1">
      <c r="A46100" s="5"/>
      <c r="B46100" s="5"/>
      <c r="C46100" s="5" t="str">
        <f>IFERROR(__xludf.DUMMYFUNCTION("""COMPUTED_VALUE"""),"")</f>
        <v/>
      </c>
      <c r="D46100" s="5">
        <v>0.0</v>
      </c>
    </row>
    <row r="46101" ht="14.25" customHeight="1">
      <c r="A46101" s="5"/>
      <c r="B46101" s="5"/>
      <c r="C46101" s="5" t="str">
        <f>IFERROR(__xludf.DUMMYFUNCTION("""COMPUTED_VALUE"""),"")</f>
        <v/>
      </c>
      <c r="D46101" s="5">
        <v>0.0</v>
      </c>
    </row>
    <row r="46102" ht="14.25" customHeight="1">
      <c r="A46102" s="5"/>
      <c r="B46102" s="5"/>
      <c r="C46102" s="5" t="str">
        <f>IFERROR(__xludf.DUMMYFUNCTION("""COMPUTED_VALUE"""),"")</f>
        <v/>
      </c>
      <c r="D46102" s="5">
        <v>0.0</v>
      </c>
    </row>
    <row r="46103" ht="14.25" customHeight="1">
      <c r="A46103" s="5"/>
      <c r="B46103" s="5"/>
      <c r="C46103" s="5" t="str">
        <f>IFERROR(__xludf.DUMMYFUNCTION("""COMPUTED_VALUE"""),"")</f>
        <v/>
      </c>
      <c r="D46103" s="5">
        <v>0.0</v>
      </c>
    </row>
    <row r="46104" ht="14.25" customHeight="1">
      <c r="A46104" s="5"/>
      <c r="B46104" s="5"/>
      <c r="C46104" s="5" t="str">
        <f>IFERROR(__xludf.DUMMYFUNCTION("""COMPUTED_VALUE"""),"")</f>
        <v/>
      </c>
      <c r="D46104" s="5">
        <v>0.0</v>
      </c>
    </row>
    <row r="46105" ht="14.25" customHeight="1">
      <c r="A46105" s="5"/>
      <c r="B46105" s="5"/>
      <c r="C46105" s="5" t="str">
        <f>IFERROR(__xludf.DUMMYFUNCTION("""COMPUTED_VALUE"""),"")</f>
        <v/>
      </c>
      <c r="D46105" s="5">
        <v>0.0</v>
      </c>
    </row>
    <row r="46106" ht="14.25" customHeight="1">
      <c r="A46106" s="5"/>
      <c r="B46106" s="5"/>
      <c r="C46106" s="5" t="str">
        <f>IFERROR(__xludf.DUMMYFUNCTION("""COMPUTED_VALUE"""),"")</f>
        <v/>
      </c>
      <c r="D46106" s="5">
        <v>0.0</v>
      </c>
    </row>
    <row r="46107" ht="14.25" customHeight="1">
      <c r="A46107" s="5"/>
      <c r="B46107" s="5"/>
      <c r="C46107" s="5" t="str">
        <f>IFERROR(__xludf.DUMMYFUNCTION("""COMPUTED_VALUE"""),"")</f>
        <v/>
      </c>
      <c r="D46107" s="5">
        <v>0.0</v>
      </c>
    </row>
    <row r="46108" ht="14.25" customHeight="1">
      <c r="A46108" s="5"/>
      <c r="B46108" s="5"/>
      <c r="C46108" s="5" t="str">
        <f>IFERROR(__xludf.DUMMYFUNCTION("""COMPUTED_VALUE"""),"")</f>
        <v/>
      </c>
      <c r="D46108" s="5">
        <v>0.0</v>
      </c>
    </row>
    <row r="46109" ht="14.25" customHeight="1">
      <c r="A46109" s="5"/>
      <c r="B46109" s="5"/>
      <c r="C46109" s="5" t="str">
        <f>IFERROR(__xludf.DUMMYFUNCTION("""COMPUTED_VALUE"""),"")</f>
        <v/>
      </c>
      <c r="D46109" s="5">
        <v>0.0</v>
      </c>
    </row>
    <row r="46110" ht="14.25" customHeight="1">
      <c r="A46110" s="5"/>
      <c r="B46110" s="5"/>
      <c r="C46110" s="5" t="str">
        <f>IFERROR(__xludf.DUMMYFUNCTION("""COMPUTED_VALUE"""),"")</f>
        <v/>
      </c>
      <c r="D46110" s="5">
        <v>0.0</v>
      </c>
    </row>
    <row r="46111" ht="14.25" customHeight="1">
      <c r="A46111" s="5"/>
      <c r="B46111" s="5"/>
      <c r="C46111" s="5" t="str">
        <f>IFERROR(__xludf.DUMMYFUNCTION("""COMPUTED_VALUE"""),"")</f>
        <v/>
      </c>
      <c r="D46111" s="5">
        <v>0.0</v>
      </c>
    </row>
    <row r="46112" ht="14.25" customHeight="1">
      <c r="A46112" s="5"/>
      <c r="B46112" s="5"/>
      <c r="C46112" s="5" t="str">
        <f>IFERROR(__xludf.DUMMYFUNCTION("""COMPUTED_VALUE"""),"")</f>
        <v/>
      </c>
      <c r="D46112" s="5">
        <v>0.0</v>
      </c>
    </row>
    <row r="46113" ht="14.25" customHeight="1">
      <c r="A46113" s="5"/>
      <c r="B46113" s="5"/>
      <c r="C46113" s="5" t="str">
        <f>IFERROR(__xludf.DUMMYFUNCTION("""COMPUTED_VALUE"""),"")</f>
        <v/>
      </c>
      <c r="D46113" s="5">
        <v>0.0</v>
      </c>
    </row>
    <row r="46114" ht="14.25" customHeight="1">
      <c r="A46114" s="5"/>
      <c r="B46114" s="5"/>
      <c r="C46114" s="5" t="str">
        <f>IFERROR(__xludf.DUMMYFUNCTION("""COMPUTED_VALUE"""),"")</f>
        <v/>
      </c>
      <c r="D46114" s="5">
        <v>0.0</v>
      </c>
    </row>
    <row r="46115" ht="14.25" customHeight="1">
      <c r="A46115" s="5"/>
      <c r="B46115" s="5"/>
      <c r="C46115" s="5" t="str">
        <f>IFERROR(__xludf.DUMMYFUNCTION("""COMPUTED_VALUE"""),"")</f>
        <v/>
      </c>
      <c r="D46115" s="5">
        <v>0.0</v>
      </c>
    </row>
    <row r="46116" ht="14.25" customHeight="1">
      <c r="A46116" s="5"/>
      <c r="B46116" s="5"/>
      <c r="C46116" s="5" t="str">
        <f>IFERROR(__xludf.DUMMYFUNCTION("""COMPUTED_VALUE"""),"")</f>
        <v/>
      </c>
      <c r="D46116" s="5">
        <v>0.0</v>
      </c>
    </row>
    <row r="46117" ht="14.25" customHeight="1">
      <c r="A46117" s="5"/>
      <c r="B46117" s="5"/>
      <c r="C46117" s="5" t="str">
        <f>IFERROR(__xludf.DUMMYFUNCTION("""COMPUTED_VALUE"""),"")</f>
        <v/>
      </c>
      <c r="D46117" s="5">
        <v>0.0</v>
      </c>
    </row>
    <row r="46118" ht="14.25" customHeight="1">
      <c r="A46118" s="5"/>
      <c r="B46118" s="5"/>
      <c r="C46118" s="5" t="str">
        <f>IFERROR(__xludf.DUMMYFUNCTION("""COMPUTED_VALUE"""),"")</f>
        <v/>
      </c>
      <c r="D46118" s="5">
        <v>0.0</v>
      </c>
    </row>
    <row r="46119" ht="14.25" customHeight="1">
      <c r="A46119" s="5"/>
      <c r="B46119" s="5"/>
      <c r="C46119" s="5" t="str">
        <f>IFERROR(__xludf.DUMMYFUNCTION("""COMPUTED_VALUE"""),"")</f>
        <v/>
      </c>
      <c r="D46119" s="5">
        <v>0.0</v>
      </c>
    </row>
    <row r="46120" ht="14.25" customHeight="1">
      <c r="A46120" s="5"/>
      <c r="B46120" s="5"/>
      <c r="C46120" s="5" t="str">
        <f>IFERROR(__xludf.DUMMYFUNCTION("""COMPUTED_VALUE"""),"")</f>
        <v/>
      </c>
      <c r="D46120" s="5">
        <v>0.0</v>
      </c>
    </row>
    <row r="46121" ht="14.25" customHeight="1">
      <c r="A46121" s="5"/>
      <c r="B46121" s="5"/>
      <c r="C46121" s="5" t="str">
        <f>IFERROR(__xludf.DUMMYFUNCTION("""COMPUTED_VALUE"""),"")</f>
        <v/>
      </c>
      <c r="D46121" s="5">
        <v>0.0</v>
      </c>
    </row>
    <row r="46122" ht="14.25" customHeight="1">
      <c r="A46122" s="5"/>
      <c r="B46122" s="5"/>
      <c r="C46122" s="5" t="str">
        <f>IFERROR(__xludf.DUMMYFUNCTION("""COMPUTED_VALUE"""),"")</f>
        <v/>
      </c>
      <c r="D46122" s="5">
        <v>0.0</v>
      </c>
    </row>
    <row r="46123" ht="14.25" customHeight="1">
      <c r="A46123" s="5"/>
      <c r="B46123" s="5"/>
      <c r="C46123" s="5" t="str">
        <f>IFERROR(__xludf.DUMMYFUNCTION("""COMPUTED_VALUE"""),"")</f>
        <v/>
      </c>
      <c r="D46123" s="5">
        <v>0.0</v>
      </c>
    </row>
    <row r="46124" ht="14.25" customHeight="1">
      <c r="A46124" s="5"/>
      <c r="B46124" s="5"/>
      <c r="C46124" s="5" t="str">
        <f>IFERROR(__xludf.DUMMYFUNCTION("""COMPUTED_VALUE"""),"")</f>
        <v/>
      </c>
      <c r="D46124" s="5">
        <v>0.0</v>
      </c>
    </row>
    <row r="46125" ht="14.25" customHeight="1">
      <c r="A46125" s="5"/>
      <c r="B46125" s="5"/>
      <c r="C46125" s="5" t="str">
        <f>IFERROR(__xludf.DUMMYFUNCTION("""COMPUTED_VALUE"""),"")</f>
        <v/>
      </c>
      <c r="D46125" s="5">
        <v>0.0</v>
      </c>
    </row>
    <row r="46126" ht="14.25" customHeight="1">
      <c r="A46126" s="5"/>
      <c r="B46126" s="5"/>
      <c r="C46126" s="5" t="str">
        <f>IFERROR(__xludf.DUMMYFUNCTION("""COMPUTED_VALUE"""),"")</f>
        <v/>
      </c>
      <c r="D46126" s="5">
        <v>0.0</v>
      </c>
    </row>
    <row r="46127" ht="14.25" customHeight="1">
      <c r="A46127" s="5"/>
      <c r="B46127" s="5"/>
      <c r="C46127" s="5" t="str">
        <f>IFERROR(__xludf.DUMMYFUNCTION("""COMPUTED_VALUE"""),"")</f>
        <v/>
      </c>
      <c r="D46127" s="5">
        <v>0.0</v>
      </c>
    </row>
    <row r="46128" ht="14.25" customHeight="1">
      <c r="A46128" s="5"/>
      <c r="B46128" s="5"/>
      <c r="C46128" s="5" t="str">
        <f>IFERROR(__xludf.DUMMYFUNCTION("""COMPUTED_VALUE"""),"")</f>
        <v/>
      </c>
      <c r="D46128" s="5">
        <v>0.0</v>
      </c>
    </row>
    <row r="46129" ht="14.25" customHeight="1">
      <c r="A46129" s="5"/>
      <c r="B46129" s="5"/>
      <c r="C46129" s="5" t="str">
        <f>IFERROR(__xludf.DUMMYFUNCTION("""COMPUTED_VALUE"""),"")</f>
        <v/>
      </c>
      <c r="D46129" s="5">
        <v>0.0</v>
      </c>
    </row>
    <row r="46130" ht="14.25" customHeight="1">
      <c r="A46130" s="5"/>
      <c r="B46130" s="5"/>
      <c r="C46130" s="5" t="str">
        <f>IFERROR(__xludf.DUMMYFUNCTION("""COMPUTED_VALUE"""),"")</f>
        <v/>
      </c>
      <c r="D46130" s="5">
        <v>0.0</v>
      </c>
    </row>
    <row r="46131" ht="14.25" customHeight="1">
      <c r="A46131" s="5"/>
      <c r="B46131" s="5"/>
      <c r="C46131" s="5" t="str">
        <f>IFERROR(__xludf.DUMMYFUNCTION("""COMPUTED_VALUE"""),"")</f>
        <v/>
      </c>
      <c r="D46131" s="5">
        <v>0.0</v>
      </c>
    </row>
    <row r="46132" ht="14.25" customHeight="1">
      <c r="A46132" s="5"/>
      <c r="B46132" s="5"/>
      <c r="C46132" s="5" t="str">
        <f>IFERROR(__xludf.DUMMYFUNCTION("""COMPUTED_VALUE"""),"")</f>
        <v/>
      </c>
      <c r="D46132" s="5">
        <v>0.0</v>
      </c>
    </row>
    <row r="46133" ht="14.25" customHeight="1">
      <c r="A46133" s="5"/>
      <c r="B46133" s="5"/>
      <c r="C46133" s="5" t="str">
        <f>IFERROR(__xludf.DUMMYFUNCTION("""COMPUTED_VALUE"""),"")</f>
        <v/>
      </c>
      <c r="D46133" s="5">
        <v>0.0</v>
      </c>
    </row>
    <row r="46134" ht="14.25" customHeight="1">
      <c r="A46134" s="5"/>
      <c r="B46134" s="5"/>
      <c r="C46134" s="5" t="str">
        <f>IFERROR(__xludf.DUMMYFUNCTION("""COMPUTED_VALUE"""),"")</f>
        <v/>
      </c>
      <c r="D46134" s="5">
        <v>0.0</v>
      </c>
    </row>
    <row r="46135" ht="14.25" customHeight="1">
      <c r="A46135" s="5"/>
      <c r="B46135" s="5"/>
      <c r="C46135" s="5" t="str">
        <f>IFERROR(__xludf.DUMMYFUNCTION("""COMPUTED_VALUE"""),"")</f>
        <v/>
      </c>
      <c r="D46135" s="5">
        <v>0.0</v>
      </c>
    </row>
    <row r="46136" ht="14.25" customHeight="1">
      <c r="A46136" s="5"/>
      <c r="B46136" s="5"/>
      <c r="C46136" s="5" t="str">
        <f>IFERROR(__xludf.DUMMYFUNCTION("""COMPUTED_VALUE"""),"")</f>
        <v/>
      </c>
      <c r="D46136" s="5">
        <v>0.0</v>
      </c>
    </row>
    <row r="46137" ht="14.25" customHeight="1">
      <c r="A46137" s="5"/>
      <c r="B46137" s="5"/>
      <c r="C46137" s="5" t="str">
        <f>IFERROR(__xludf.DUMMYFUNCTION("""COMPUTED_VALUE"""),"")</f>
        <v/>
      </c>
      <c r="D46137" s="5">
        <v>0.0</v>
      </c>
    </row>
    <row r="46138" ht="14.25" customHeight="1">
      <c r="A46138" s="5"/>
      <c r="B46138" s="5"/>
      <c r="C46138" s="5" t="str">
        <f>IFERROR(__xludf.DUMMYFUNCTION("""COMPUTED_VALUE"""),"")</f>
        <v/>
      </c>
      <c r="D46138" s="5">
        <v>0.0</v>
      </c>
    </row>
    <row r="46139" ht="14.25" customHeight="1">
      <c r="A46139" s="5"/>
      <c r="B46139" s="5"/>
      <c r="C46139" s="5" t="str">
        <f>IFERROR(__xludf.DUMMYFUNCTION("""COMPUTED_VALUE"""),"")</f>
        <v/>
      </c>
      <c r="D46139" s="5">
        <v>0.0</v>
      </c>
    </row>
    <row r="46140" ht="14.25" customHeight="1">
      <c r="A46140" s="5"/>
      <c r="B46140" s="5"/>
      <c r="C46140" s="5" t="str">
        <f>IFERROR(__xludf.DUMMYFUNCTION("""COMPUTED_VALUE"""),"")</f>
        <v/>
      </c>
      <c r="D46140" s="5">
        <v>0.0</v>
      </c>
    </row>
    <row r="46141" ht="14.25" customHeight="1">
      <c r="A46141" s="5"/>
      <c r="B46141" s="5"/>
      <c r="C46141" s="5" t="str">
        <f>IFERROR(__xludf.DUMMYFUNCTION("""COMPUTED_VALUE"""),"")</f>
        <v/>
      </c>
      <c r="D46141" s="5">
        <v>0.0</v>
      </c>
    </row>
    <row r="46142" ht="14.25" customHeight="1">
      <c r="A46142" s="5"/>
      <c r="B46142" s="5"/>
      <c r="C46142" s="5" t="str">
        <f>IFERROR(__xludf.DUMMYFUNCTION("""COMPUTED_VALUE"""),"")</f>
        <v/>
      </c>
      <c r="D46142" s="5">
        <v>0.0</v>
      </c>
    </row>
    <row r="46143" ht="14.25" customHeight="1">
      <c r="A46143" s="5"/>
      <c r="B46143" s="5"/>
      <c r="C46143" s="5" t="str">
        <f>IFERROR(__xludf.DUMMYFUNCTION("""COMPUTED_VALUE"""),"")</f>
        <v/>
      </c>
      <c r="D46143" s="5">
        <v>0.0</v>
      </c>
    </row>
    <row r="46144" ht="14.25" customHeight="1">
      <c r="A46144" s="5"/>
      <c r="B46144" s="5"/>
      <c r="C46144" s="5" t="str">
        <f>IFERROR(__xludf.DUMMYFUNCTION("""COMPUTED_VALUE"""),"")</f>
        <v/>
      </c>
      <c r="D46144" s="5">
        <v>0.0</v>
      </c>
    </row>
    <row r="46145" ht="14.25" customHeight="1">
      <c r="A46145" s="5"/>
      <c r="B46145" s="5"/>
      <c r="C46145" s="5" t="str">
        <f>IFERROR(__xludf.DUMMYFUNCTION("""COMPUTED_VALUE"""),"")</f>
        <v/>
      </c>
      <c r="D46145" s="5">
        <v>0.0</v>
      </c>
    </row>
    <row r="46146" ht="14.25" customHeight="1">
      <c r="A46146" s="5"/>
      <c r="B46146" s="5"/>
      <c r="C46146" s="5" t="str">
        <f>IFERROR(__xludf.DUMMYFUNCTION("""COMPUTED_VALUE"""),"")</f>
        <v/>
      </c>
      <c r="D46146" s="5">
        <v>0.0</v>
      </c>
    </row>
    <row r="46147" ht="14.25" customHeight="1">
      <c r="A46147" s="5"/>
      <c r="B46147" s="5"/>
      <c r="C46147" s="5" t="str">
        <f>IFERROR(__xludf.DUMMYFUNCTION("""COMPUTED_VALUE"""),"")</f>
        <v/>
      </c>
      <c r="D46147" s="5">
        <v>0.0</v>
      </c>
    </row>
    <row r="46148" ht="14.25" customHeight="1">
      <c r="A46148" s="5"/>
      <c r="B46148" s="5"/>
      <c r="C46148" s="5" t="str">
        <f>IFERROR(__xludf.DUMMYFUNCTION("""COMPUTED_VALUE"""),"")</f>
        <v/>
      </c>
      <c r="D46148" s="5">
        <v>0.0</v>
      </c>
    </row>
    <row r="46149" ht="14.25" customHeight="1">
      <c r="A46149" s="5"/>
      <c r="B46149" s="5"/>
      <c r="C46149" s="5" t="str">
        <f>IFERROR(__xludf.DUMMYFUNCTION("""COMPUTED_VALUE"""),"")</f>
        <v/>
      </c>
      <c r="D46149" s="5">
        <v>0.0</v>
      </c>
    </row>
    <row r="46150" ht="14.25" customHeight="1">
      <c r="A46150" s="5"/>
      <c r="B46150" s="5"/>
      <c r="C46150" s="5" t="str">
        <f>IFERROR(__xludf.DUMMYFUNCTION("""COMPUTED_VALUE"""),"")</f>
        <v/>
      </c>
      <c r="D46150" s="5">
        <v>0.0</v>
      </c>
    </row>
    <row r="46151" ht="14.25" customHeight="1">
      <c r="A46151" s="5"/>
      <c r="B46151" s="5"/>
      <c r="C46151" s="5" t="str">
        <f>IFERROR(__xludf.DUMMYFUNCTION("""COMPUTED_VALUE"""),"")</f>
        <v/>
      </c>
      <c r="D46151" s="5">
        <v>0.0</v>
      </c>
    </row>
    <row r="46152" ht="14.25" customHeight="1">
      <c r="A46152" s="5"/>
      <c r="B46152" s="5"/>
      <c r="C46152" s="5" t="str">
        <f>IFERROR(__xludf.DUMMYFUNCTION("""COMPUTED_VALUE"""),"")</f>
        <v/>
      </c>
      <c r="D46152" s="5">
        <v>0.0</v>
      </c>
    </row>
    <row r="46153" ht="14.25" customHeight="1">
      <c r="A46153" s="5"/>
      <c r="B46153" s="5"/>
      <c r="C46153" s="5" t="str">
        <f>IFERROR(__xludf.DUMMYFUNCTION("""COMPUTED_VALUE"""),"")</f>
        <v/>
      </c>
      <c r="D46153" s="5">
        <v>0.0</v>
      </c>
    </row>
    <row r="46154" ht="14.25" customHeight="1">
      <c r="A46154" s="5"/>
      <c r="B46154" s="5"/>
      <c r="C46154" s="5" t="str">
        <f>IFERROR(__xludf.DUMMYFUNCTION("""COMPUTED_VALUE"""),"")</f>
        <v/>
      </c>
      <c r="D46154" s="5">
        <v>0.0</v>
      </c>
    </row>
    <row r="46155" ht="14.25" customHeight="1">
      <c r="A46155" s="5"/>
      <c r="B46155" s="5"/>
      <c r="C46155" s="5" t="str">
        <f>IFERROR(__xludf.DUMMYFUNCTION("""COMPUTED_VALUE"""),"")</f>
        <v/>
      </c>
      <c r="D46155" s="5">
        <v>0.0</v>
      </c>
    </row>
    <row r="46156" ht="14.25" customHeight="1">
      <c r="A46156" s="5"/>
      <c r="B46156" s="5"/>
      <c r="C46156" s="5" t="str">
        <f>IFERROR(__xludf.DUMMYFUNCTION("""COMPUTED_VALUE"""),"")</f>
        <v/>
      </c>
      <c r="D46156" s="5">
        <v>0.0</v>
      </c>
    </row>
    <row r="46157" ht="14.25" customHeight="1">
      <c r="A46157" s="5"/>
      <c r="B46157" s="5"/>
      <c r="C46157" s="5" t="str">
        <f>IFERROR(__xludf.DUMMYFUNCTION("""COMPUTED_VALUE"""),"")</f>
        <v/>
      </c>
      <c r="D46157" s="5">
        <v>0.0</v>
      </c>
    </row>
    <row r="46158" ht="14.25" customHeight="1">
      <c r="A46158" s="5"/>
      <c r="B46158" s="5"/>
      <c r="C46158" s="5" t="str">
        <f>IFERROR(__xludf.DUMMYFUNCTION("""COMPUTED_VALUE"""),"")</f>
        <v/>
      </c>
      <c r="D46158" s="5">
        <v>0.0</v>
      </c>
    </row>
    <row r="46159" ht="14.25" customHeight="1">
      <c r="A46159" s="5"/>
      <c r="B46159" s="5"/>
      <c r="C46159" s="5" t="str">
        <f>IFERROR(__xludf.DUMMYFUNCTION("""COMPUTED_VALUE"""),"")</f>
        <v/>
      </c>
      <c r="D46159" s="5">
        <v>0.0</v>
      </c>
    </row>
    <row r="46160" ht="14.25" customHeight="1">
      <c r="A46160" s="5"/>
      <c r="B46160" s="5"/>
      <c r="C46160" s="5" t="str">
        <f>IFERROR(__xludf.DUMMYFUNCTION("""COMPUTED_VALUE"""),"")</f>
        <v/>
      </c>
      <c r="D46160" s="5">
        <v>0.0</v>
      </c>
    </row>
    <row r="46161" ht="14.25" customHeight="1">
      <c r="A46161" s="5"/>
      <c r="B46161" s="5"/>
      <c r="C46161" s="5" t="str">
        <f>IFERROR(__xludf.DUMMYFUNCTION("""COMPUTED_VALUE"""),"")</f>
        <v/>
      </c>
      <c r="D46161" s="5">
        <v>0.0</v>
      </c>
    </row>
    <row r="46162" ht="14.25" customHeight="1">
      <c r="A46162" s="5"/>
      <c r="B46162" s="5"/>
      <c r="C46162" s="5" t="str">
        <f>IFERROR(__xludf.DUMMYFUNCTION("""COMPUTED_VALUE"""),"")</f>
        <v/>
      </c>
      <c r="D46162" s="5">
        <v>0.0</v>
      </c>
    </row>
    <row r="46163" ht="14.25" customHeight="1">
      <c r="A46163" s="5"/>
      <c r="B46163" s="5"/>
      <c r="C46163" s="5" t="str">
        <f>IFERROR(__xludf.DUMMYFUNCTION("""COMPUTED_VALUE"""),"")</f>
        <v/>
      </c>
      <c r="D46163" s="5">
        <v>0.0</v>
      </c>
    </row>
    <row r="46164" ht="14.25" customHeight="1">
      <c r="A46164" s="5"/>
      <c r="B46164" s="5"/>
      <c r="C46164" s="5" t="str">
        <f>IFERROR(__xludf.DUMMYFUNCTION("""COMPUTED_VALUE"""),"")</f>
        <v/>
      </c>
      <c r="D46164" s="5">
        <v>0.0</v>
      </c>
    </row>
    <row r="46165" ht="14.25" customHeight="1">
      <c r="A46165" s="5"/>
      <c r="B46165" s="5"/>
      <c r="C46165" s="5" t="str">
        <f>IFERROR(__xludf.DUMMYFUNCTION("""COMPUTED_VALUE"""),"")</f>
        <v/>
      </c>
      <c r="D46165" s="5">
        <v>0.0</v>
      </c>
    </row>
    <row r="46166" ht="14.25" customHeight="1">
      <c r="A46166" s="5"/>
      <c r="B46166" s="5"/>
      <c r="C46166" s="5" t="str">
        <f>IFERROR(__xludf.DUMMYFUNCTION("""COMPUTED_VALUE"""),"")</f>
        <v/>
      </c>
      <c r="D46166" s="5">
        <v>0.0</v>
      </c>
    </row>
    <row r="46167" ht="14.25" customHeight="1">
      <c r="A46167" s="5"/>
      <c r="B46167" s="5"/>
      <c r="C46167" s="5" t="str">
        <f>IFERROR(__xludf.DUMMYFUNCTION("""COMPUTED_VALUE"""),"")</f>
        <v/>
      </c>
      <c r="D46167" s="5">
        <v>0.0</v>
      </c>
    </row>
    <row r="46168" ht="14.25" customHeight="1">
      <c r="A46168" s="5"/>
      <c r="B46168" s="5"/>
      <c r="C46168" s="5" t="str">
        <f>IFERROR(__xludf.DUMMYFUNCTION("""COMPUTED_VALUE"""),"")</f>
        <v/>
      </c>
      <c r="D46168" s="5">
        <v>0.0</v>
      </c>
    </row>
    <row r="46169" ht="14.25" customHeight="1">
      <c r="A46169" s="5"/>
      <c r="B46169" s="5"/>
      <c r="C46169" s="5" t="str">
        <f>IFERROR(__xludf.DUMMYFUNCTION("""COMPUTED_VALUE"""),"")</f>
        <v/>
      </c>
      <c r="D46169" s="5">
        <v>0.0</v>
      </c>
    </row>
    <row r="46170" ht="14.25" customHeight="1">
      <c r="A46170" s="5"/>
      <c r="B46170" s="5"/>
      <c r="C46170" s="5" t="str">
        <f>IFERROR(__xludf.DUMMYFUNCTION("""COMPUTED_VALUE"""),"")</f>
        <v/>
      </c>
      <c r="D46170" s="5">
        <v>0.0</v>
      </c>
    </row>
    <row r="46171" ht="14.25" customHeight="1">
      <c r="A46171" s="5"/>
      <c r="B46171" s="5"/>
      <c r="C46171" s="5" t="str">
        <f>IFERROR(__xludf.DUMMYFUNCTION("""COMPUTED_VALUE"""),"")</f>
        <v/>
      </c>
      <c r="D46171" s="5">
        <v>0.0</v>
      </c>
    </row>
    <row r="46172" ht="14.25" customHeight="1">
      <c r="A46172" s="5"/>
      <c r="B46172" s="5"/>
      <c r="C46172" s="5" t="str">
        <f>IFERROR(__xludf.DUMMYFUNCTION("""COMPUTED_VALUE"""),"")</f>
        <v/>
      </c>
      <c r="D46172" s="5">
        <v>0.0</v>
      </c>
    </row>
    <row r="46173" ht="14.25" customHeight="1">
      <c r="A46173" s="5"/>
      <c r="B46173" s="5"/>
      <c r="C46173" s="5" t="str">
        <f>IFERROR(__xludf.DUMMYFUNCTION("""COMPUTED_VALUE"""),"")</f>
        <v/>
      </c>
      <c r="D46173" s="5">
        <v>0.0</v>
      </c>
    </row>
    <row r="46174" ht="14.25" customHeight="1">
      <c r="A46174" s="5"/>
      <c r="B46174" s="5"/>
      <c r="C46174" s="5" t="str">
        <f>IFERROR(__xludf.DUMMYFUNCTION("""COMPUTED_VALUE"""),"")</f>
        <v/>
      </c>
      <c r="D46174" s="5">
        <v>0.0</v>
      </c>
    </row>
    <row r="46175" ht="14.25" customHeight="1">
      <c r="A46175" s="5"/>
      <c r="B46175" s="5"/>
      <c r="C46175" s="5" t="str">
        <f>IFERROR(__xludf.DUMMYFUNCTION("""COMPUTED_VALUE"""),"")</f>
        <v/>
      </c>
      <c r="D46175" s="5">
        <v>0.0</v>
      </c>
    </row>
    <row r="46176" ht="14.25" customHeight="1">
      <c r="A46176" s="5"/>
      <c r="B46176" s="5"/>
      <c r="C46176" s="5" t="str">
        <f>IFERROR(__xludf.DUMMYFUNCTION("""COMPUTED_VALUE"""),"")</f>
        <v/>
      </c>
      <c r="D46176" s="5">
        <v>0.0</v>
      </c>
    </row>
    <row r="46177" ht="14.25" customHeight="1">
      <c r="A46177" s="5"/>
      <c r="B46177" s="5"/>
      <c r="C46177" s="5" t="str">
        <f>IFERROR(__xludf.DUMMYFUNCTION("""COMPUTED_VALUE"""),"")</f>
        <v/>
      </c>
      <c r="D46177" s="5">
        <v>0.0</v>
      </c>
    </row>
    <row r="46178" ht="14.25" customHeight="1">
      <c r="A46178" s="5"/>
      <c r="B46178" s="5"/>
      <c r="C46178" s="5" t="str">
        <f>IFERROR(__xludf.DUMMYFUNCTION("""COMPUTED_VALUE"""),"")</f>
        <v/>
      </c>
      <c r="D46178" s="5">
        <v>0.0</v>
      </c>
    </row>
    <row r="46179" ht="14.25" customHeight="1">
      <c r="A46179" s="5"/>
      <c r="B46179" s="5"/>
      <c r="C46179" s="5" t="str">
        <f>IFERROR(__xludf.DUMMYFUNCTION("""COMPUTED_VALUE"""),"")</f>
        <v/>
      </c>
      <c r="D46179" s="5">
        <v>0.0</v>
      </c>
    </row>
    <row r="46180" ht="14.25" customHeight="1">
      <c r="A46180" s="5"/>
      <c r="B46180" s="5"/>
      <c r="C46180" s="5" t="str">
        <f>IFERROR(__xludf.DUMMYFUNCTION("""COMPUTED_VALUE"""),"")</f>
        <v/>
      </c>
      <c r="D46180" s="5">
        <v>0.0</v>
      </c>
    </row>
    <row r="46181" ht="14.25" customHeight="1">
      <c r="A46181" s="5"/>
      <c r="B46181" s="5"/>
      <c r="C46181" s="5" t="str">
        <f>IFERROR(__xludf.DUMMYFUNCTION("""COMPUTED_VALUE"""),"")</f>
        <v/>
      </c>
      <c r="D46181" s="5">
        <v>0.0</v>
      </c>
    </row>
    <row r="46182" ht="14.25" customHeight="1">
      <c r="A46182" s="5"/>
      <c r="B46182" s="5"/>
      <c r="C46182" s="5" t="str">
        <f>IFERROR(__xludf.DUMMYFUNCTION("""COMPUTED_VALUE"""),"")</f>
        <v/>
      </c>
      <c r="D46182" s="5">
        <v>0.0</v>
      </c>
    </row>
    <row r="46183" ht="14.25" customHeight="1">
      <c r="A46183" s="5"/>
      <c r="B46183" s="5"/>
      <c r="C46183" s="5" t="str">
        <f>IFERROR(__xludf.DUMMYFUNCTION("""COMPUTED_VALUE"""),"")</f>
        <v/>
      </c>
      <c r="D46183" s="5">
        <v>0.0</v>
      </c>
    </row>
    <row r="46184" ht="14.25" customHeight="1">
      <c r="A46184" s="5"/>
      <c r="B46184" s="5"/>
      <c r="C46184" s="5" t="str">
        <f>IFERROR(__xludf.DUMMYFUNCTION("""COMPUTED_VALUE"""),"")</f>
        <v/>
      </c>
      <c r="D46184" s="5">
        <v>0.0</v>
      </c>
    </row>
    <row r="46185" ht="14.25" customHeight="1">
      <c r="A46185" s="5"/>
      <c r="B46185" s="5"/>
      <c r="C46185" s="5" t="str">
        <f>IFERROR(__xludf.DUMMYFUNCTION("""COMPUTED_VALUE"""),"")</f>
        <v/>
      </c>
      <c r="D46185" s="5">
        <v>0.0</v>
      </c>
    </row>
    <row r="46186" ht="14.25" customHeight="1">
      <c r="A46186" s="5"/>
      <c r="B46186" s="5"/>
      <c r="C46186" s="5" t="str">
        <f>IFERROR(__xludf.DUMMYFUNCTION("""COMPUTED_VALUE"""),"")</f>
        <v/>
      </c>
      <c r="D46186" s="5">
        <v>0.0</v>
      </c>
    </row>
    <row r="46187" ht="14.25" customHeight="1">
      <c r="A46187" s="5"/>
      <c r="B46187" s="5"/>
      <c r="C46187" s="5" t="str">
        <f>IFERROR(__xludf.DUMMYFUNCTION("""COMPUTED_VALUE"""),"")</f>
        <v/>
      </c>
      <c r="D46187" s="5">
        <v>0.0</v>
      </c>
    </row>
    <row r="46188" ht="14.25" customHeight="1">
      <c r="A46188" s="5"/>
      <c r="B46188" s="5"/>
      <c r="C46188" s="5" t="str">
        <f>IFERROR(__xludf.DUMMYFUNCTION("""COMPUTED_VALUE"""),"")</f>
        <v/>
      </c>
      <c r="D46188" s="5">
        <v>0.0</v>
      </c>
    </row>
    <row r="46189" ht="14.25" customHeight="1">
      <c r="A46189" s="5"/>
      <c r="B46189" s="5"/>
      <c r="C46189" s="5" t="str">
        <f>IFERROR(__xludf.DUMMYFUNCTION("""COMPUTED_VALUE"""),"")</f>
        <v/>
      </c>
      <c r="D46189" s="5">
        <v>0.0</v>
      </c>
    </row>
    <row r="46190" ht="14.25" customHeight="1">
      <c r="A46190" s="5"/>
      <c r="B46190" s="5"/>
      <c r="C46190" s="5" t="str">
        <f>IFERROR(__xludf.DUMMYFUNCTION("""COMPUTED_VALUE"""),"")</f>
        <v/>
      </c>
      <c r="D46190" s="5">
        <v>0.0</v>
      </c>
    </row>
    <row r="46191" ht="14.25" customHeight="1">
      <c r="A46191" s="5"/>
      <c r="B46191" s="5"/>
      <c r="C46191" s="5" t="str">
        <f>IFERROR(__xludf.DUMMYFUNCTION("""COMPUTED_VALUE"""),"")</f>
        <v/>
      </c>
      <c r="D46191" s="5">
        <v>0.0</v>
      </c>
    </row>
    <row r="46192" ht="14.25" customHeight="1">
      <c r="A46192" s="5"/>
      <c r="B46192" s="5"/>
      <c r="C46192" s="5" t="str">
        <f>IFERROR(__xludf.DUMMYFUNCTION("""COMPUTED_VALUE"""),"")</f>
        <v/>
      </c>
      <c r="D46192" s="5">
        <v>0.0</v>
      </c>
    </row>
    <row r="46193" ht="14.25" customHeight="1">
      <c r="A46193" s="5"/>
      <c r="B46193" s="5"/>
      <c r="C46193" s="5" t="str">
        <f>IFERROR(__xludf.DUMMYFUNCTION("""COMPUTED_VALUE"""),"")</f>
        <v/>
      </c>
      <c r="D46193" s="5">
        <v>0.0</v>
      </c>
    </row>
    <row r="46194" ht="14.25" customHeight="1">
      <c r="A46194" s="5"/>
      <c r="B46194" s="5"/>
      <c r="C46194" s="5" t="str">
        <f>IFERROR(__xludf.DUMMYFUNCTION("""COMPUTED_VALUE"""),"")</f>
        <v/>
      </c>
      <c r="D46194" s="5">
        <v>0.0</v>
      </c>
    </row>
    <row r="46195" ht="14.25" customHeight="1">
      <c r="A46195" s="5"/>
      <c r="B46195" s="5"/>
      <c r="C46195" s="5" t="str">
        <f>IFERROR(__xludf.DUMMYFUNCTION("""COMPUTED_VALUE"""),"")</f>
        <v/>
      </c>
      <c r="D46195" s="5">
        <v>0.0</v>
      </c>
    </row>
    <row r="46196" ht="14.25" customHeight="1">
      <c r="A46196" s="5"/>
      <c r="B46196" s="5"/>
      <c r="C46196" s="5" t="str">
        <f>IFERROR(__xludf.DUMMYFUNCTION("""COMPUTED_VALUE"""),"")</f>
        <v/>
      </c>
      <c r="D46196" s="5">
        <v>0.0</v>
      </c>
    </row>
    <row r="46197" ht="14.25" customHeight="1">
      <c r="A46197" s="5"/>
      <c r="B46197" s="5"/>
      <c r="C46197" s="5" t="str">
        <f>IFERROR(__xludf.DUMMYFUNCTION("""COMPUTED_VALUE"""),"")</f>
        <v/>
      </c>
      <c r="D46197" s="5">
        <v>0.0</v>
      </c>
    </row>
    <row r="46198" ht="14.25" customHeight="1">
      <c r="A46198" s="5"/>
      <c r="B46198" s="5"/>
      <c r="C46198" s="5" t="str">
        <f>IFERROR(__xludf.DUMMYFUNCTION("""COMPUTED_VALUE"""),"")</f>
        <v/>
      </c>
      <c r="D46198" s="5">
        <v>0.0</v>
      </c>
    </row>
    <row r="46199" ht="14.25" customHeight="1">
      <c r="A46199" s="5"/>
      <c r="B46199" s="5"/>
      <c r="C46199" s="5" t="str">
        <f>IFERROR(__xludf.DUMMYFUNCTION("""COMPUTED_VALUE"""),"")</f>
        <v/>
      </c>
      <c r="D46199" s="5">
        <v>0.0</v>
      </c>
    </row>
    <row r="46200" ht="14.25" customHeight="1">
      <c r="A46200" s="5"/>
      <c r="B46200" s="5"/>
      <c r="C46200" s="5" t="str">
        <f>IFERROR(__xludf.DUMMYFUNCTION("""COMPUTED_VALUE"""),"")</f>
        <v/>
      </c>
      <c r="D46200" s="5">
        <v>0.0</v>
      </c>
    </row>
    <row r="46201" ht="14.25" customHeight="1">
      <c r="A46201" s="5"/>
      <c r="B46201" s="5"/>
      <c r="C46201" s="5" t="str">
        <f>IFERROR(__xludf.DUMMYFUNCTION("""COMPUTED_VALUE"""),"")</f>
        <v/>
      </c>
      <c r="D46201" s="5">
        <v>0.0</v>
      </c>
    </row>
    <row r="46202" ht="14.25" customHeight="1">
      <c r="A46202" s="5"/>
      <c r="B46202" s="5"/>
      <c r="C46202" s="5" t="str">
        <f>IFERROR(__xludf.DUMMYFUNCTION("""COMPUTED_VALUE"""),"")</f>
        <v/>
      </c>
      <c r="D46202" s="5">
        <v>0.0</v>
      </c>
    </row>
    <row r="46203" ht="14.25" customHeight="1">
      <c r="A46203" s="5"/>
      <c r="B46203" s="5"/>
      <c r="C46203" s="5" t="str">
        <f>IFERROR(__xludf.DUMMYFUNCTION("""COMPUTED_VALUE"""),"")</f>
        <v/>
      </c>
      <c r="D46203" s="5">
        <v>0.0</v>
      </c>
    </row>
    <row r="46204" ht="14.25" customHeight="1">
      <c r="A46204" s="5"/>
      <c r="B46204" s="5"/>
      <c r="C46204" s="5" t="str">
        <f>IFERROR(__xludf.DUMMYFUNCTION("""COMPUTED_VALUE"""),"")</f>
        <v/>
      </c>
      <c r="D46204" s="5">
        <v>0.0</v>
      </c>
    </row>
    <row r="46205" ht="14.25" customHeight="1">
      <c r="A46205" s="5"/>
      <c r="B46205" s="5"/>
      <c r="C46205" s="5" t="str">
        <f>IFERROR(__xludf.DUMMYFUNCTION("""COMPUTED_VALUE"""),"")</f>
        <v/>
      </c>
      <c r="D46205" s="5">
        <v>0.0</v>
      </c>
    </row>
    <row r="46206" ht="14.25" customHeight="1">
      <c r="A46206" s="5"/>
      <c r="B46206" s="5"/>
      <c r="C46206" s="5" t="str">
        <f>IFERROR(__xludf.DUMMYFUNCTION("""COMPUTED_VALUE"""),"")</f>
        <v/>
      </c>
      <c r="D46206" s="5">
        <v>0.0</v>
      </c>
    </row>
    <row r="46207" ht="14.25" customHeight="1">
      <c r="A46207" s="5"/>
      <c r="B46207" s="5"/>
      <c r="C46207" s="5" t="str">
        <f>IFERROR(__xludf.DUMMYFUNCTION("""COMPUTED_VALUE"""),"")</f>
        <v/>
      </c>
      <c r="D46207" s="5">
        <v>0.0</v>
      </c>
    </row>
    <row r="46208" ht="14.25" customHeight="1">
      <c r="A46208" s="5"/>
      <c r="B46208" s="5"/>
      <c r="C46208" s="5" t="str">
        <f>IFERROR(__xludf.DUMMYFUNCTION("""COMPUTED_VALUE"""),"")</f>
        <v/>
      </c>
      <c r="D46208" s="5">
        <v>0.0</v>
      </c>
    </row>
    <row r="46209" ht="14.25" customHeight="1">
      <c r="A46209" s="5"/>
      <c r="B46209" s="5"/>
      <c r="C46209" s="5" t="str">
        <f>IFERROR(__xludf.DUMMYFUNCTION("""COMPUTED_VALUE"""),"")</f>
        <v/>
      </c>
      <c r="D46209" s="5">
        <v>0.0</v>
      </c>
    </row>
    <row r="46210" ht="14.25" customHeight="1">
      <c r="A46210" s="5"/>
      <c r="B46210" s="5"/>
      <c r="C46210" s="5" t="str">
        <f>IFERROR(__xludf.DUMMYFUNCTION("""COMPUTED_VALUE"""),"")</f>
        <v/>
      </c>
      <c r="D46210" s="5">
        <v>0.0</v>
      </c>
    </row>
    <row r="46211" ht="14.25" customHeight="1">
      <c r="A46211" s="5"/>
      <c r="B46211" s="5"/>
      <c r="C46211" s="5" t="str">
        <f>IFERROR(__xludf.DUMMYFUNCTION("""COMPUTED_VALUE"""),"")</f>
        <v/>
      </c>
      <c r="D46211" s="5">
        <v>0.0</v>
      </c>
    </row>
    <row r="46212" ht="14.25" customHeight="1">
      <c r="A46212" s="5"/>
      <c r="B46212" s="5"/>
      <c r="C46212" s="5" t="str">
        <f>IFERROR(__xludf.DUMMYFUNCTION("""COMPUTED_VALUE"""),"")</f>
        <v/>
      </c>
      <c r="D46212" s="5">
        <v>0.0</v>
      </c>
    </row>
    <row r="46213" ht="14.25" customHeight="1">
      <c r="A46213" s="5"/>
      <c r="B46213" s="5"/>
      <c r="C46213" s="5" t="str">
        <f>IFERROR(__xludf.DUMMYFUNCTION("""COMPUTED_VALUE"""),"")</f>
        <v/>
      </c>
      <c r="D46213" s="5">
        <v>0.0</v>
      </c>
    </row>
    <row r="46214" ht="14.25" customHeight="1">
      <c r="A46214" s="5"/>
      <c r="B46214" s="5"/>
      <c r="C46214" s="5" t="str">
        <f>IFERROR(__xludf.DUMMYFUNCTION("""COMPUTED_VALUE"""),"")</f>
        <v/>
      </c>
      <c r="D46214" s="5">
        <v>0.0</v>
      </c>
    </row>
    <row r="46215" ht="14.25" customHeight="1">
      <c r="A46215" s="5"/>
      <c r="B46215" s="5"/>
      <c r="C46215" s="5" t="str">
        <f>IFERROR(__xludf.DUMMYFUNCTION("""COMPUTED_VALUE"""),"")</f>
        <v/>
      </c>
      <c r="D46215" s="5">
        <v>0.0</v>
      </c>
    </row>
    <row r="46216" ht="14.25" customHeight="1">
      <c r="A46216" s="5"/>
      <c r="B46216" s="5"/>
      <c r="C46216" s="5" t="str">
        <f>IFERROR(__xludf.DUMMYFUNCTION("""COMPUTED_VALUE"""),"")</f>
        <v/>
      </c>
      <c r="D46216" s="5">
        <v>0.0</v>
      </c>
    </row>
    <row r="46217" ht="14.25" customHeight="1">
      <c r="A46217" s="5"/>
      <c r="B46217" s="5"/>
      <c r="C46217" s="5" t="str">
        <f>IFERROR(__xludf.DUMMYFUNCTION("""COMPUTED_VALUE"""),"")</f>
        <v/>
      </c>
      <c r="D46217" s="5">
        <v>0.0</v>
      </c>
    </row>
    <row r="46218" ht="14.25" customHeight="1">
      <c r="A46218" s="5"/>
      <c r="B46218" s="5"/>
      <c r="C46218" s="5" t="str">
        <f>IFERROR(__xludf.DUMMYFUNCTION("""COMPUTED_VALUE"""),"")</f>
        <v/>
      </c>
      <c r="D46218" s="5">
        <v>0.0</v>
      </c>
    </row>
    <row r="46219" ht="14.25" customHeight="1">
      <c r="A46219" s="5"/>
      <c r="B46219" s="5"/>
      <c r="C46219" s="5" t="str">
        <f>IFERROR(__xludf.DUMMYFUNCTION("""COMPUTED_VALUE"""),"")</f>
        <v/>
      </c>
      <c r="D46219" s="5">
        <v>0.0</v>
      </c>
    </row>
    <row r="46220" ht="14.25" customHeight="1">
      <c r="A46220" s="5"/>
      <c r="B46220" s="5"/>
      <c r="C46220" s="5" t="str">
        <f>IFERROR(__xludf.DUMMYFUNCTION("""COMPUTED_VALUE"""),"")</f>
        <v/>
      </c>
      <c r="D46220" s="5">
        <v>0.0</v>
      </c>
    </row>
    <row r="46221" ht="14.25" customHeight="1">
      <c r="A46221" s="5"/>
      <c r="B46221" s="5"/>
      <c r="C46221" s="5" t="str">
        <f>IFERROR(__xludf.DUMMYFUNCTION("""COMPUTED_VALUE"""),"")</f>
        <v/>
      </c>
      <c r="D46221" s="5">
        <v>0.0</v>
      </c>
    </row>
    <row r="46222" ht="14.25" customHeight="1">
      <c r="A46222" s="5"/>
      <c r="B46222" s="5"/>
      <c r="C46222" s="5" t="str">
        <f>IFERROR(__xludf.DUMMYFUNCTION("""COMPUTED_VALUE"""),"")</f>
        <v/>
      </c>
      <c r="D46222" s="5">
        <v>0.0</v>
      </c>
    </row>
    <row r="46223" ht="14.25" customHeight="1">
      <c r="A46223" s="5"/>
      <c r="B46223" s="5"/>
      <c r="C46223" s="5" t="str">
        <f>IFERROR(__xludf.DUMMYFUNCTION("""COMPUTED_VALUE"""),"")</f>
        <v/>
      </c>
      <c r="D46223" s="5">
        <v>0.0</v>
      </c>
    </row>
    <row r="46224" ht="14.25" customHeight="1">
      <c r="A46224" s="5"/>
      <c r="B46224" s="5"/>
      <c r="C46224" s="5" t="str">
        <f>IFERROR(__xludf.DUMMYFUNCTION("""COMPUTED_VALUE"""),"")</f>
        <v/>
      </c>
      <c r="D46224" s="5">
        <v>0.0</v>
      </c>
    </row>
    <row r="46225" ht="14.25" customHeight="1">
      <c r="A46225" s="5"/>
      <c r="B46225" s="5"/>
      <c r="C46225" s="5" t="str">
        <f>IFERROR(__xludf.DUMMYFUNCTION("""COMPUTED_VALUE"""),"")</f>
        <v/>
      </c>
      <c r="D46225" s="5">
        <v>0.0</v>
      </c>
    </row>
    <row r="46226" ht="14.25" customHeight="1">
      <c r="A46226" s="5"/>
      <c r="B46226" s="5"/>
      <c r="C46226" s="5" t="str">
        <f>IFERROR(__xludf.DUMMYFUNCTION("""COMPUTED_VALUE"""),"")</f>
        <v/>
      </c>
      <c r="D46226" s="5">
        <v>0.0</v>
      </c>
    </row>
    <row r="46227" ht="14.25" customHeight="1">
      <c r="A46227" s="5"/>
      <c r="B46227" s="5"/>
      <c r="C46227" s="5" t="str">
        <f>IFERROR(__xludf.DUMMYFUNCTION("""COMPUTED_VALUE"""),"")</f>
        <v/>
      </c>
      <c r="D46227" s="5">
        <v>0.0</v>
      </c>
    </row>
    <row r="46228" ht="14.25" customHeight="1">
      <c r="A46228" s="5"/>
      <c r="B46228" s="5"/>
      <c r="C46228" s="5" t="str">
        <f>IFERROR(__xludf.DUMMYFUNCTION("""COMPUTED_VALUE"""),"")</f>
        <v/>
      </c>
      <c r="D46228" s="5">
        <v>0.0</v>
      </c>
    </row>
    <row r="46229" ht="14.25" customHeight="1">
      <c r="A46229" s="5"/>
      <c r="B46229" s="5"/>
      <c r="C46229" s="5" t="str">
        <f>IFERROR(__xludf.DUMMYFUNCTION("""COMPUTED_VALUE"""),"")</f>
        <v/>
      </c>
      <c r="D46229" s="5">
        <v>0.0</v>
      </c>
    </row>
    <row r="46230" ht="14.25" customHeight="1">
      <c r="A46230" s="5"/>
      <c r="B46230" s="5"/>
      <c r="C46230" s="5" t="str">
        <f>IFERROR(__xludf.DUMMYFUNCTION("""COMPUTED_VALUE"""),"")</f>
        <v/>
      </c>
      <c r="D46230" s="5">
        <v>0.0</v>
      </c>
    </row>
    <row r="46231" ht="14.25" customHeight="1">
      <c r="A46231" s="5"/>
      <c r="B46231" s="5"/>
      <c r="C46231" s="5" t="str">
        <f>IFERROR(__xludf.DUMMYFUNCTION("""COMPUTED_VALUE"""),"")</f>
        <v/>
      </c>
      <c r="D46231" s="5">
        <v>0.0</v>
      </c>
    </row>
    <row r="46232" ht="14.25" customHeight="1">
      <c r="A46232" s="5"/>
      <c r="B46232" s="5"/>
      <c r="C46232" s="5" t="str">
        <f>IFERROR(__xludf.DUMMYFUNCTION("""COMPUTED_VALUE"""),"")</f>
        <v/>
      </c>
      <c r="D46232" s="5">
        <v>0.0</v>
      </c>
    </row>
    <row r="46233" ht="14.25" customHeight="1">
      <c r="A46233" s="5"/>
      <c r="B46233" s="5"/>
      <c r="C46233" s="5" t="str">
        <f>IFERROR(__xludf.DUMMYFUNCTION("""COMPUTED_VALUE"""),"")</f>
        <v/>
      </c>
      <c r="D46233" s="5">
        <v>0.0</v>
      </c>
    </row>
    <row r="46234" ht="14.25" customHeight="1">
      <c r="A46234" s="5"/>
      <c r="B46234" s="5"/>
      <c r="C46234" s="5" t="str">
        <f>IFERROR(__xludf.DUMMYFUNCTION("""COMPUTED_VALUE"""),"")</f>
        <v/>
      </c>
      <c r="D46234" s="5">
        <v>0.0</v>
      </c>
    </row>
    <row r="46235" ht="14.25" customHeight="1">
      <c r="A46235" s="5"/>
      <c r="B46235" s="5"/>
      <c r="C46235" s="5" t="str">
        <f>IFERROR(__xludf.DUMMYFUNCTION("""COMPUTED_VALUE"""),"")</f>
        <v/>
      </c>
      <c r="D46235" s="5">
        <v>0.0</v>
      </c>
    </row>
    <row r="46236" ht="14.25" customHeight="1">
      <c r="A46236" s="5"/>
      <c r="B46236" s="5"/>
      <c r="C46236" s="5" t="str">
        <f>IFERROR(__xludf.DUMMYFUNCTION("""COMPUTED_VALUE"""),"")</f>
        <v/>
      </c>
      <c r="D46236" s="5">
        <v>0.0</v>
      </c>
    </row>
    <row r="46237" ht="14.25" customHeight="1">
      <c r="A46237" s="5"/>
      <c r="B46237" s="5"/>
      <c r="C46237" s="5" t="str">
        <f>IFERROR(__xludf.DUMMYFUNCTION("""COMPUTED_VALUE"""),"")</f>
        <v/>
      </c>
      <c r="D46237" s="5">
        <v>0.0</v>
      </c>
    </row>
    <row r="46238" ht="14.25" customHeight="1">
      <c r="A46238" s="5"/>
      <c r="B46238" s="5"/>
      <c r="C46238" s="5" t="str">
        <f>IFERROR(__xludf.DUMMYFUNCTION("""COMPUTED_VALUE"""),"")</f>
        <v/>
      </c>
      <c r="D46238" s="5">
        <v>0.0</v>
      </c>
    </row>
    <row r="46239" ht="14.25" customHeight="1">
      <c r="A46239" s="5"/>
      <c r="B46239" s="5"/>
      <c r="C46239" s="5" t="str">
        <f>IFERROR(__xludf.DUMMYFUNCTION("""COMPUTED_VALUE"""),"")</f>
        <v/>
      </c>
      <c r="D46239" s="5">
        <v>0.0</v>
      </c>
    </row>
    <row r="46240" ht="14.25" customHeight="1">
      <c r="A46240" s="5"/>
      <c r="B46240" s="5"/>
      <c r="C46240" s="5" t="str">
        <f>IFERROR(__xludf.DUMMYFUNCTION("""COMPUTED_VALUE"""),"")</f>
        <v/>
      </c>
      <c r="D46240" s="5">
        <v>0.0</v>
      </c>
    </row>
    <row r="46241" ht="14.25" customHeight="1">
      <c r="A46241" s="5"/>
      <c r="B46241" s="5"/>
      <c r="C46241" s="5" t="str">
        <f>IFERROR(__xludf.DUMMYFUNCTION("""COMPUTED_VALUE"""),"")</f>
        <v/>
      </c>
      <c r="D46241" s="5">
        <v>0.0</v>
      </c>
    </row>
    <row r="46242" ht="14.25" customHeight="1">
      <c r="A46242" s="5"/>
      <c r="B46242" s="5"/>
      <c r="C46242" s="5" t="str">
        <f>IFERROR(__xludf.DUMMYFUNCTION("""COMPUTED_VALUE"""),"")</f>
        <v/>
      </c>
      <c r="D46242" s="5">
        <v>0.0</v>
      </c>
    </row>
    <row r="46243" ht="14.25" customHeight="1">
      <c r="A46243" s="5"/>
      <c r="B46243" s="5"/>
      <c r="C46243" s="5" t="str">
        <f>IFERROR(__xludf.DUMMYFUNCTION("""COMPUTED_VALUE"""),"")</f>
        <v/>
      </c>
      <c r="D46243" s="5">
        <v>0.0</v>
      </c>
    </row>
    <row r="46244" ht="14.25" customHeight="1">
      <c r="A46244" s="5"/>
      <c r="B46244" s="5"/>
      <c r="C46244" s="5" t="str">
        <f>IFERROR(__xludf.DUMMYFUNCTION("""COMPUTED_VALUE"""),"")</f>
        <v/>
      </c>
      <c r="D46244" s="5">
        <v>0.0</v>
      </c>
    </row>
    <row r="46245" ht="14.25" customHeight="1">
      <c r="A46245" s="5"/>
      <c r="B46245" s="5"/>
      <c r="C46245" s="5" t="str">
        <f>IFERROR(__xludf.DUMMYFUNCTION("""COMPUTED_VALUE"""),"")</f>
        <v/>
      </c>
      <c r="D46245" s="5">
        <v>0.0</v>
      </c>
    </row>
    <row r="46246" ht="14.25" customHeight="1">
      <c r="A46246" s="5"/>
      <c r="B46246" s="5"/>
      <c r="C46246" s="5" t="str">
        <f>IFERROR(__xludf.DUMMYFUNCTION("""COMPUTED_VALUE"""),"")</f>
        <v/>
      </c>
      <c r="D46246" s="5">
        <v>0.0</v>
      </c>
    </row>
    <row r="46247" ht="14.25" customHeight="1">
      <c r="A46247" s="5"/>
      <c r="B46247" s="5"/>
      <c r="C46247" s="5" t="str">
        <f>IFERROR(__xludf.DUMMYFUNCTION("""COMPUTED_VALUE"""),"")</f>
        <v/>
      </c>
      <c r="D46247" s="5">
        <v>0.0</v>
      </c>
    </row>
    <row r="46248" ht="14.25" customHeight="1">
      <c r="A46248" s="5"/>
      <c r="B46248" s="5"/>
      <c r="C46248" s="5" t="str">
        <f>IFERROR(__xludf.DUMMYFUNCTION("""COMPUTED_VALUE"""),"")</f>
        <v/>
      </c>
      <c r="D46248" s="5">
        <v>0.0</v>
      </c>
    </row>
    <row r="46249" ht="14.25" customHeight="1">
      <c r="A46249" s="5"/>
      <c r="B46249" s="5"/>
      <c r="C46249" s="5" t="str">
        <f>IFERROR(__xludf.DUMMYFUNCTION("""COMPUTED_VALUE"""),"")</f>
        <v/>
      </c>
      <c r="D46249" s="5">
        <v>0.0</v>
      </c>
    </row>
    <row r="46250" ht="14.25" customHeight="1">
      <c r="A46250" s="5"/>
      <c r="B46250" s="5"/>
      <c r="C46250" s="5" t="str">
        <f>IFERROR(__xludf.DUMMYFUNCTION("""COMPUTED_VALUE"""),"")</f>
        <v/>
      </c>
      <c r="D46250" s="5">
        <v>0.0</v>
      </c>
    </row>
    <row r="46251" ht="14.25" customHeight="1">
      <c r="A46251" s="5"/>
      <c r="B46251" s="5"/>
      <c r="C46251" s="5" t="str">
        <f>IFERROR(__xludf.DUMMYFUNCTION("""COMPUTED_VALUE"""),"")</f>
        <v/>
      </c>
      <c r="D46251" s="5">
        <v>0.0</v>
      </c>
    </row>
    <row r="46252" ht="14.25" customHeight="1">
      <c r="A46252" s="5"/>
      <c r="B46252" s="5"/>
      <c r="C46252" s="5" t="str">
        <f>IFERROR(__xludf.DUMMYFUNCTION("""COMPUTED_VALUE"""),"")</f>
        <v/>
      </c>
      <c r="D46252" s="5">
        <v>0.0</v>
      </c>
    </row>
    <row r="46253" ht="14.25" customHeight="1">
      <c r="A46253" s="5"/>
      <c r="B46253" s="5"/>
      <c r="C46253" s="5" t="str">
        <f>IFERROR(__xludf.DUMMYFUNCTION("""COMPUTED_VALUE"""),"")</f>
        <v/>
      </c>
      <c r="D46253" s="5">
        <v>0.0</v>
      </c>
    </row>
    <row r="46254" ht="14.25" customHeight="1">
      <c r="A46254" s="5"/>
      <c r="B46254" s="5"/>
      <c r="C46254" s="5" t="str">
        <f>IFERROR(__xludf.DUMMYFUNCTION("""COMPUTED_VALUE"""),"")</f>
        <v/>
      </c>
      <c r="D46254" s="5">
        <v>0.0</v>
      </c>
    </row>
    <row r="46255" ht="14.25" customHeight="1">
      <c r="A46255" s="5"/>
      <c r="B46255" s="5"/>
      <c r="C46255" s="5" t="str">
        <f>IFERROR(__xludf.DUMMYFUNCTION("""COMPUTED_VALUE"""),"")</f>
        <v/>
      </c>
      <c r="D46255" s="5">
        <v>0.0</v>
      </c>
    </row>
    <row r="46256" ht="14.25" customHeight="1">
      <c r="A46256" s="5"/>
      <c r="B46256" s="5"/>
      <c r="C46256" s="5" t="str">
        <f>IFERROR(__xludf.DUMMYFUNCTION("""COMPUTED_VALUE"""),"")</f>
        <v/>
      </c>
      <c r="D46256" s="5">
        <v>0.0</v>
      </c>
    </row>
    <row r="46257" ht="14.25" customHeight="1">
      <c r="A46257" s="5"/>
      <c r="B46257" s="5"/>
      <c r="C46257" s="5" t="str">
        <f>IFERROR(__xludf.DUMMYFUNCTION("""COMPUTED_VALUE"""),"")</f>
        <v/>
      </c>
      <c r="D46257" s="5">
        <v>0.0</v>
      </c>
    </row>
    <row r="46258" ht="14.25" customHeight="1">
      <c r="A46258" s="5"/>
      <c r="B46258" s="5"/>
      <c r="C46258" s="5" t="str">
        <f>IFERROR(__xludf.DUMMYFUNCTION("""COMPUTED_VALUE"""),"")</f>
        <v/>
      </c>
      <c r="D46258" s="5">
        <v>0.0</v>
      </c>
    </row>
    <row r="46259" ht="14.25" customHeight="1">
      <c r="A46259" s="5"/>
      <c r="B46259" s="5"/>
      <c r="C46259" s="5" t="str">
        <f>IFERROR(__xludf.DUMMYFUNCTION("""COMPUTED_VALUE"""),"")</f>
        <v/>
      </c>
      <c r="D46259" s="5">
        <v>0.0</v>
      </c>
    </row>
    <row r="46260" ht="14.25" customHeight="1">
      <c r="A46260" s="5"/>
      <c r="B46260" s="5"/>
      <c r="C46260" s="5" t="str">
        <f>IFERROR(__xludf.DUMMYFUNCTION("""COMPUTED_VALUE"""),"")</f>
        <v/>
      </c>
      <c r="D46260" s="5">
        <v>0.0</v>
      </c>
    </row>
    <row r="46261" ht="14.25" customHeight="1">
      <c r="A46261" s="5"/>
      <c r="B46261" s="5"/>
      <c r="C46261" s="5" t="str">
        <f>IFERROR(__xludf.DUMMYFUNCTION("""COMPUTED_VALUE"""),"")</f>
        <v/>
      </c>
      <c r="D46261" s="5">
        <v>0.0</v>
      </c>
    </row>
    <row r="46262" ht="14.25" customHeight="1">
      <c r="A46262" s="5"/>
      <c r="B46262" s="5"/>
      <c r="C46262" s="5" t="str">
        <f>IFERROR(__xludf.DUMMYFUNCTION("""COMPUTED_VALUE"""),"")</f>
        <v/>
      </c>
      <c r="D46262" s="5">
        <v>0.0</v>
      </c>
    </row>
    <row r="46263" ht="14.25" customHeight="1">
      <c r="A46263" s="5"/>
      <c r="B46263" s="5"/>
      <c r="C46263" s="5" t="str">
        <f>IFERROR(__xludf.DUMMYFUNCTION("""COMPUTED_VALUE"""),"")</f>
        <v/>
      </c>
      <c r="D46263" s="5">
        <v>0.0</v>
      </c>
    </row>
    <row r="46264" ht="14.25" customHeight="1">
      <c r="A46264" s="5"/>
      <c r="B46264" s="5"/>
      <c r="C46264" s="5" t="str">
        <f>IFERROR(__xludf.DUMMYFUNCTION("""COMPUTED_VALUE"""),"")</f>
        <v/>
      </c>
      <c r="D46264" s="5">
        <v>0.0</v>
      </c>
    </row>
    <row r="46265" ht="14.25" customHeight="1">
      <c r="A46265" s="5"/>
      <c r="B46265" s="5"/>
      <c r="C46265" s="5" t="str">
        <f>IFERROR(__xludf.DUMMYFUNCTION("""COMPUTED_VALUE"""),"")</f>
        <v/>
      </c>
      <c r="D46265" s="5">
        <v>0.0</v>
      </c>
    </row>
    <row r="46266" ht="14.25" customHeight="1">
      <c r="A46266" s="5"/>
      <c r="B46266" s="5"/>
      <c r="C46266" s="5" t="str">
        <f>IFERROR(__xludf.DUMMYFUNCTION("""COMPUTED_VALUE"""),"")</f>
        <v/>
      </c>
      <c r="D46266" s="5">
        <v>0.0</v>
      </c>
    </row>
    <row r="46267" ht="14.25" customHeight="1">
      <c r="A46267" s="5"/>
      <c r="B46267" s="5"/>
      <c r="C46267" s="5" t="str">
        <f>IFERROR(__xludf.DUMMYFUNCTION("""COMPUTED_VALUE"""),"")</f>
        <v/>
      </c>
      <c r="D46267" s="5">
        <v>0.0</v>
      </c>
    </row>
    <row r="46268" ht="14.25" customHeight="1">
      <c r="A46268" s="5"/>
      <c r="B46268" s="5"/>
      <c r="C46268" s="5" t="str">
        <f>IFERROR(__xludf.DUMMYFUNCTION("""COMPUTED_VALUE"""),"")</f>
        <v/>
      </c>
      <c r="D46268" s="5">
        <v>0.0</v>
      </c>
    </row>
    <row r="46269" ht="14.25" customHeight="1">
      <c r="A46269" s="5"/>
      <c r="B46269" s="5"/>
      <c r="C46269" s="5" t="str">
        <f>IFERROR(__xludf.DUMMYFUNCTION("""COMPUTED_VALUE"""),"")</f>
        <v/>
      </c>
      <c r="D46269" s="5">
        <v>0.0</v>
      </c>
    </row>
    <row r="46270" ht="14.25" customHeight="1">
      <c r="A46270" s="5"/>
      <c r="B46270" s="5"/>
      <c r="C46270" s="5" t="str">
        <f>IFERROR(__xludf.DUMMYFUNCTION("""COMPUTED_VALUE"""),"")</f>
        <v/>
      </c>
      <c r="D46270" s="5">
        <v>0.0</v>
      </c>
    </row>
    <row r="46271" ht="14.25" customHeight="1">
      <c r="A46271" s="5"/>
      <c r="B46271" s="5"/>
      <c r="C46271" s="5" t="str">
        <f>IFERROR(__xludf.DUMMYFUNCTION("""COMPUTED_VALUE"""),"")</f>
        <v/>
      </c>
      <c r="D46271" s="5">
        <v>0.0</v>
      </c>
    </row>
    <row r="46272" ht="14.25" customHeight="1">
      <c r="A46272" s="5"/>
      <c r="B46272" s="5"/>
      <c r="C46272" s="5" t="str">
        <f>IFERROR(__xludf.DUMMYFUNCTION("""COMPUTED_VALUE"""),"")</f>
        <v/>
      </c>
      <c r="D46272" s="5">
        <v>0.0</v>
      </c>
    </row>
    <row r="46273" ht="14.25" customHeight="1">
      <c r="A46273" s="5"/>
      <c r="B46273" s="5"/>
      <c r="C46273" s="5" t="str">
        <f>IFERROR(__xludf.DUMMYFUNCTION("""COMPUTED_VALUE"""),"")</f>
        <v/>
      </c>
      <c r="D46273" s="5">
        <v>0.0</v>
      </c>
    </row>
    <row r="46274" ht="14.25" customHeight="1">
      <c r="A46274" s="5"/>
      <c r="B46274" s="5"/>
      <c r="C46274" s="5" t="str">
        <f>IFERROR(__xludf.DUMMYFUNCTION("""COMPUTED_VALUE"""),"")</f>
        <v/>
      </c>
      <c r="D46274" s="5">
        <v>0.0</v>
      </c>
    </row>
    <row r="46275" ht="14.25" customHeight="1">
      <c r="A46275" s="5"/>
      <c r="B46275" s="5"/>
      <c r="C46275" s="5" t="str">
        <f>IFERROR(__xludf.DUMMYFUNCTION("""COMPUTED_VALUE"""),"")</f>
        <v/>
      </c>
      <c r="D46275" s="5">
        <v>0.0</v>
      </c>
    </row>
    <row r="46276" ht="14.25" customHeight="1">
      <c r="A46276" s="5"/>
      <c r="B46276" s="5"/>
      <c r="C46276" s="5" t="str">
        <f>IFERROR(__xludf.DUMMYFUNCTION("""COMPUTED_VALUE"""),"")</f>
        <v/>
      </c>
      <c r="D46276" s="5">
        <v>0.0</v>
      </c>
    </row>
    <row r="46277" ht="14.25" customHeight="1">
      <c r="A46277" s="5"/>
      <c r="B46277" s="5"/>
      <c r="C46277" s="5" t="str">
        <f>IFERROR(__xludf.DUMMYFUNCTION("""COMPUTED_VALUE"""),"")</f>
        <v/>
      </c>
      <c r="D46277" s="5">
        <v>0.0</v>
      </c>
    </row>
    <row r="46278" ht="14.25" customHeight="1">
      <c r="A46278" s="5"/>
      <c r="B46278" s="5"/>
      <c r="C46278" s="5" t="str">
        <f>IFERROR(__xludf.DUMMYFUNCTION("""COMPUTED_VALUE"""),"")</f>
        <v/>
      </c>
      <c r="D46278" s="5">
        <v>0.0</v>
      </c>
    </row>
    <row r="46279" ht="14.25" customHeight="1">
      <c r="A46279" s="5"/>
      <c r="B46279" s="5"/>
      <c r="C46279" s="5" t="str">
        <f>IFERROR(__xludf.DUMMYFUNCTION("""COMPUTED_VALUE"""),"")</f>
        <v/>
      </c>
      <c r="D46279" s="5">
        <v>0.0</v>
      </c>
    </row>
    <row r="46280" ht="14.25" customHeight="1">
      <c r="A46280" s="5"/>
      <c r="B46280" s="5"/>
      <c r="C46280" s="5" t="str">
        <f>IFERROR(__xludf.DUMMYFUNCTION("""COMPUTED_VALUE"""),"")</f>
        <v/>
      </c>
      <c r="D46280" s="5">
        <v>0.0</v>
      </c>
    </row>
    <row r="46281" ht="14.25" customHeight="1">
      <c r="A46281" s="5"/>
      <c r="B46281" s="5"/>
      <c r="C46281" s="5" t="str">
        <f>IFERROR(__xludf.DUMMYFUNCTION("""COMPUTED_VALUE"""),"")</f>
        <v/>
      </c>
      <c r="D46281" s="5">
        <v>0.0</v>
      </c>
    </row>
    <row r="46282" ht="14.25" customHeight="1">
      <c r="A46282" s="5"/>
      <c r="B46282" s="5"/>
      <c r="C46282" s="5" t="str">
        <f>IFERROR(__xludf.DUMMYFUNCTION("""COMPUTED_VALUE"""),"")</f>
        <v/>
      </c>
      <c r="D46282" s="5">
        <v>0.0</v>
      </c>
    </row>
    <row r="46283" ht="14.25" customHeight="1">
      <c r="A46283" s="5"/>
      <c r="B46283" s="5"/>
      <c r="C46283" s="5" t="str">
        <f>IFERROR(__xludf.DUMMYFUNCTION("""COMPUTED_VALUE"""),"")</f>
        <v/>
      </c>
      <c r="D46283" s="5">
        <v>0.0</v>
      </c>
    </row>
    <row r="46284" ht="14.25" customHeight="1">
      <c r="A46284" s="5"/>
      <c r="B46284" s="5"/>
      <c r="C46284" s="5" t="str">
        <f>IFERROR(__xludf.DUMMYFUNCTION("""COMPUTED_VALUE"""),"")</f>
        <v/>
      </c>
      <c r="D46284" s="5">
        <v>0.0</v>
      </c>
    </row>
    <row r="46285" ht="14.25" customHeight="1">
      <c r="A46285" s="5"/>
      <c r="B46285" s="5"/>
      <c r="C46285" s="5" t="str">
        <f>IFERROR(__xludf.DUMMYFUNCTION("""COMPUTED_VALUE"""),"")</f>
        <v/>
      </c>
      <c r="D46285" s="5">
        <v>0.0</v>
      </c>
    </row>
    <row r="46286" ht="14.25" customHeight="1">
      <c r="A46286" s="5"/>
      <c r="B46286" s="5"/>
      <c r="C46286" s="5" t="str">
        <f>IFERROR(__xludf.DUMMYFUNCTION("""COMPUTED_VALUE"""),"")</f>
        <v/>
      </c>
      <c r="D46286" s="5">
        <v>0.0</v>
      </c>
    </row>
    <row r="46287" ht="14.25" customHeight="1">
      <c r="A46287" s="5"/>
      <c r="B46287" s="5"/>
      <c r="C46287" s="5" t="str">
        <f>IFERROR(__xludf.DUMMYFUNCTION("""COMPUTED_VALUE"""),"")</f>
        <v/>
      </c>
      <c r="D46287" s="5">
        <v>0.0</v>
      </c>
    </row>
    <row r="46288" ht="14.25" customHeight="1">
      <c r="A46288" s="5"/>
      <c r="B46288" s="5"/>
      <c r="C46288" s="5" t="str">
        <f>IFERROR(__xludf.DUMMYFUNCTION("""COMPUTED_VALUE"""),"")</f>
        <v/>
      </c>
      <c r="D46288" s="5">
        <v>0.0</v>
      </c>
    </row>
    <row r="46289" ht="14.25" customHeight="1">
      <c r="A46289" s="5"/>
      <c r="B46289" s="5"/>
      <c r="C46289" s="5" t="str">
        <f>IFERROR(__xludf.DUMMYFUNCTION("""COMPUTED_VALUE"""),"")</f>
        <v/>
      </c>
      <c r="D46289" s="5">
        <v>0.0</v>
      </c>
    </row>
    <row r="46290" ht="14.25" customHeight="1">
      <c r="A46290" s="5"/>
      <c r="B46290" s="5"/>
      <c r="C46290" s="5" t="str">
        <f>IFERROR(__xludf.DUMMYFUNCTION("""COMPUTED_VALUE"""),"")</f>
        <v/>
      </c>
      <c r="D46290" s="5">
        <v>0.0</v>
      </c>
    </row>
    <row r="46291" ht="14.25" customHeight="1">
      <c r="A46291" s="5"/>
      <c r="B46291" s="5"/>
      <c r="C46291" s="5" t="str">
        <f>IFERROR(__xludf.DUMMYFUNCTION("""COMPUTED_VALUE"""),"")</f>
        <v/>
      </c>
      <c r="D46291" s="5">
        <v>0.0</v>
      </c>
    </row>
    <row r="46292" ht="14.25" customHeight="1">
      <c r="A46292" s="5"/>
      <c r="B46292" s="5"/>
      <c r="C46292" s="5" t="str">
        <f>IFERROR(__xludf.DUMMYFUNCTION("""COMPUTED_VALUE"""),"")</f>
        <v/>
      </c>
      <c r="D46292" s="5">
        <v>0.0</v>
      </c>
    </row>
    <row r="46293" ht="14.25" customHeight="1">
      <c r="A46293" s="5"/>
      <c r="B46293" s="5"/>
      <c r="C46293" s="5" t="str">
        <f>IFERROR(__xludf.DUMMYFUNCTION("""COMPUTED_VALUE"""),"")</f>
        <v/>
      </c>
      <c r="D46293" s="5">
        <v>0.0</v>
      </c>
    </row>
    <row r="46294" ht="14.25" customHeight="1">
      <c r="A46294" s="5"/>
      <c r="B46294" s="5"/>
      <c r="C46294" s="5" t="str">
        <f>IFERROR(__xludf.DUMMYFUNCTION("""COMPUTED_VALUE"""),"")</f>
        <v/>
      </c>
      <c r="D46294" s="5">
        <v>0.0</v>
      </c>
    </row>
    <row r="46295" ht="14.25" customHeight="1">
      <c r="A46295" s="5"/>
      <c r="B46295" s="5"/>
      <c r="C46295" s="5" t="str">
        <f>IFERROR(__xludf.DUMMYFUNCTION("""COMPUTED_VALUE"""),"")</f>
        <v/>
      </c>
      <c r="D46295" s="5">
        <v>0.0</v>
      </c>
    </row>
    <row r="46296" ht="14.25" customHeight="1">
      <c r="A46296" s="5"/>
      <c r="B46296" s="5"/>
      <c r="C46296" s="5" t="str">
        <f>IFERROR(__xludf.DUMMYFUNCTION("""COMPUTED_VALUE"""),"")</f>
        <v/>
      </c>
      <c r="D46296" s="5">
        <v>0.0</v>
      </c>
    </row>
    <row r="46297" ht="14.25" customHeight="1">
      <c r="A46297" s="5"/>
      <c r="B46297" s="5"/>
      <c r="C46297" s="5" t="str">
        <f>IFERROR(__xludf.DUMMYFUNCTION("""COMPUTED_VALUE"""),"")</f>
        <v/>
      </c>
      <c r="D46297" s="5">
        <v>0.0</v>
      </c>
    </row>
    <row r="46298" ht="14.25" customHeight="1">
      <c r="A46298" s="5"/>
      <c r="B46298" s="5"/>
      <c r="C46298" s="5" t="str">
        <f>IFERROR(__xludf.DUMMYFUNCTION("""COMPUTED_VALUE"""),"")</f>
        <v/>
      </c>
      <c r="D46298" s="5">
        <v>0.0</v>
      </c>
    </row>
    <row r="46299" ht="14.25" customHeight="1">
      <c r="A46299" s="5"/>
      <c r="B46299" s="5"/>
      <c r="C46299" s="5" t="str">
        <f>IFERROR(__xludf.DUMMYFUNCTION("""COMPUTED_VALUE"""),"")</f>
        <v/>
      </c>
      <c r="D46299" s="5">
        <v>0.0</v>
      </c>
    </row>
    <row r="46300" ht="14.25" customHeight="1">
      <c r="A46300" s="5"/>
      <c r="B46300" s="5"/>
      <c r="C46300" s="5" t="str">
        <f>IFERROR(__xludf.DUMMYFUNCTION("""COMPUTED_VALUE"""),"")</f>
        <v/>
      </c>
      <c r="D46300" s="5">
        <v>0.0</v>
      </c>
    </row>
    <row r="46301" ht="14.25" customHeight="1">
      <c r="A46301" s="5"/>
      <c r="B46301" s="5"/>
      <c r="C46301" s="5" t="str">
        <f>IFERROR(__xludf.DUMMYFUNCTION("""COMPUTED_VALUE"""),"")</f>
        <v/>
      </c>
      <c r="D46301" s="5">
        <v>0.0</v>
      </c>
    </row>
    <row r="46302" ht="14.25" customHeight="1">
      <c r="A46302" s="5"/>
      <c r="B46302" s="5"/>
      <c r="C46302" s="5" t="str">
        <f>IFERROR(__xludf.DUMMYFUNCTION("""COMPUTED_VALUE"""),"")</f>
        <v/>
      </c>
      <c r="D46302" s="5">
        <v>0.0</v>
      </c>
    </row>
    <row r="46303" ht="14.25" customHeight="1">
      <c r="A46303" s="5"/>
      <c r="B46303" s="5"/>
      <c r="C46303" s="5" t="str">
        <f>IFERROR(__xludf.DUMMYFUNCTION("""COMPUTED_VALUE"""),"")</f>
        <v/>
      </c>
      <c r="D46303" s="5">
        <v>0.0</v>
      </c>
    </row>
    <row r="46304" ht="14.25" customHeight="1">
      <c r="A46304" s="5"/>
      <c r="B46304" s="5"/>
      <c r="C46304" s="5" t="str">
        <f>IFERROR(__xludf.DUMMYFUNCTION("""COMPUTED_VALUE"""),"")</f>
        <v/>
      </c>
      <c r="D46304" s="5">
        <v>0.0</v>
      </c>
    </row>
    <row r="46305" ht="14.25" customHeight="1">
      <c r="A46305" s="5"/>
      <c r="B46305" s="5"/>
      <c r="C46305" s="5" t="str">
        <f>IFERROR(__xludf.DUMMYFUNCTION("""COMPUTED_VALUE"""),"")</f>
        <v/>
      </c>
      <c r="D46305" s="5">
        <v>0.0</v>
      </c>
    </row>
    <row r="46306" ht="14.25" customHeight="1">
      <c r="A46306" s="5"/>
      <c r="B46306" s="5"/>
      <c r="C46306" s="5" t="str">
        <f>IFERROR(__xludf.DUMMYFUNCTION("""COMPUTED_VALUE"""),"")</f>
        <v/>
      </c>
      <c r="D46306" s="5">
        <v>0.0</v>
      </c>
    </row>
    <row r="46307" ht="14.25" customHeight="1">
      <c r="A46307" s="5"/>
      <c r="B46307" s="5"/>
      <c r="C46307" s="5" t="str">
        <f>IFERROR(__xludf.DUMMYFUNCTION("""COMPUTED_VALUE"""),"")</f>
        <v/>
      </c>
      <c r="D46307" s="5">
        <v>0.0</v>
      </c>
    </row>
    <row r="46308" ht="14.25" customHeight="1">
      <c r="A46308" s="5"/>
      <c r="B46308" s="5"/>
      <c r="C46308" s="5" t="str">
        <f>IFERROR(__xludf.DUMMYFUNCTION("""COMPUTED_VALUE"""),"")</f>
        <v/>
      </c>
      <c r="D46308" s="5">
        <v>0.0</v>
      </c>
    </row>
    <row r="46309" ht="14.25" customHeight="1">
      <c r="A46309" s="5"/>
      <c r="B46309" s="5"/>
      <c r="C46309" s="5" t="str">
        <f>IFERROR(__xludf.DUMMYFUNCTION("""COMPUTED_VALUE"""),"")</f>
        <v/>
      </c>
      <c r="D46309" s="5">
        <v>0.0</v>
      </c>
    </row>
    <row r="46310" ht="14.25" customHeight="1">
      <c r="A46310" s="5"/>
      <c r="B46310" s="5"/>
      <c r="C46310" s="5" t="str">
        <f>IFERROR(__xludf.DUMMYFUNCTION("""COMPUTED_VALUE"""),"")</f>
        <v/>
      </c>
      <c r="D46310" s="5">
        <v>0.0</v>
      </c>
    </row>
    <row r="46311" ht="14.25" customHeight="1">
      <c r="A46311" s="5"/>
      <c r="B46311" s="5"/>
      <c r="C46311" s="5" t="str">
        <f>IFERROR(__xludf.DUMMYFUNCTION("""COMPUTED_VALUE"""),"")</f>
        <v/>
      </c>
      <c r="D46311" s="5">
        <v>0.0</v>
      </c>
    </row>
    <row r="46312" ht="14.25" customHeight="1">
      <c r="A46312" s="5"/>
      <c r="B46312" s="5"/>
      <c r="C46312" s="5" t="str">
        <f>IFERROR(__xludf.DUMMYFUNCTION("""COMPUTED_VALUE"""),"")</f>
        <v/>
      </c>
      <c r="D46312" s="5">
        <v>0.0</v>
      </c>
    </row>
    <row r="46313" ht="14.25" customHeight="1">
      <c r="A46313" s="5"/>
      <c r="B46313" s="5"/>
      <c r="C46313" s="5" t="str">
        <f>IFERROR(__xludf.DUMMYFUNCTION("""COMPUTED_VALUE"""),"")</f>
        <v/>
      </c>
      <c r="D46313" s="5">
        <v>0.0</v>
      </c>
    </row>
    <row r="46314" ht="14.25" customHeight="1">
      <c r="A46314" s="5"/>
      <c r="B46314" s="5"/>
      <c r="C46314" s="5" t="str">
        <f>IFERROR(__xludf.DUMMYFUNCTION("""COMPUTED_VALUE"""),"")</f>
        <v/>
      </c>
      <c r="D46314" s="5">
        <v>0.0</v>
      </c>
    </row>
    <row r="46315" ht="14.25" customHeight="1">
      <c r="A46315" s="5"/>
      <c r="B46315" s="5"/>
      <c r="C46315" s="5" t="str">
        <f>IFERROR(__xludf.DUMMYFUNCTION("""COMPUTED_VALUE"""),"")</f>
        <v/>
      </c>
      <c r="D46315" s="5">
        <v>0.0</v>
      </c>
    </row>
    <row r="46316" ht="14.25" customHeight="1">
      <c r="A46316" s="5"/>
      <c r="B46316" s="5"/>
      <c r="C46316" s="5" t="str">
        <f>IFERROR(__xludf.DUMMYFUNCTION("""COMPUTED_VALUE"""),"")</f>
        <v/>
      </c>
      <c r="D46316" s="5">
        <v>0.0</v>
      </c>
    </row>
    <row r="46317" ht="14.25" customHeight="1">
      <c r="A46317" s="5"/>
      <c r="B46317" s="5"/>
      <c r="C46317" s="5" t="str">
        <f>IFERROR(__xludf.DUMMYFUNCTION("""COMPUTED_VALUE"""),"")</f>
        <v/>
      </c>
      <c r="D46317" s="5">
        <v>0.0</v>
      </c>
    </row>
    <row r="46318" ht="14.25" customHeight="1">
      <c r="A46318" s="5"/>
      <c r="B46318" s="5"/>
      <c r="C46318" s="5" t="str">
        <f>IFERROR(__xludf.DUMMYFUNCTION("""COMPUTED_VALUE"""),"")</f>
        <v/>
      </c>
      <c r="D46318" s="5">
        <v>0.0</v>
      </c>
    </row>
    <row r="46319" ht="14.25" customHeight="1">
      <c r="A46319" s="5"/>
      <c r="B46319" s="5"/>
      <c r="C46319" s="5" t="str">
        <f>IFERROR(__xludf.DUMMYFUNCTION("""COMPUTED_VALUE"""),"")</f>
        <v/>
      </c>
      <c r="D46319" s="5">
        <v>0.0</v>
      </c>
    </row>
    <row r="46320" ht="14.25" customHeight="1">
      <c r="A46320" s="5"/>
      <c r="B46320" s="5"/>
      <c r="C46320" s="5" t="str">
        <f>IFERROR(__xludf.DUMMYFUNCTION("""COMPUTED_VALUE"""),"")</f>
        <v/>
      </c>
      <c r="D46320" s="5">
        <v>0.0</v>
      </c>
    </row>
    <row r="46321" ht="14.25" customHeight="1">
      <c r="A46321" s="5"/>
      <c r="B46321" s="5"/>
      <c r="C46321" s="5" t="str">
        <f>IFERROR(__xludf.DUMMYFUNCTION("""COMPUTED_VALUE"""),"")</f>
        <v/>
      </c>
      <c r="D46321" s="5">
        <v>0.0</v>
      </c>
    </row>
    <row r="46322" ht="14.25" customHeight="1">
      <c r="A46322" s="5"/>
      <c r="B46322" s="5"/>
      <c r="C46322" s="5" t="str">
        <f>IFERROR(__xludf.DUMMYFUNCTION("""COMPUTED_VALUE"""),"")</f>
        <v/>
      </c>
      <c r="D46322" s="5">
        <v>0.0</v>
      </c>
    </row>
    <row r="46323" ht="14.25" customHeight="1">
      <c r="A46323" s="5"/>
      <c r="B46323" s="5"/>
      <c r="C46323" s="5" t="str">
        <f>IFERROR(__xludf.DUMMYFUNCTION("""COMPUTED_VALUE"""),"")</f>
        <v/>
      </c>
      <c r="D46323" s="5">
        <v>0.0</v>
      </c>
    </row>
    <row r="46324" ht="14.25" customHeight="1">
      <c r="A46324" s="5"/>
      <c r="B46324" s="5"/>
      <c r="C46324" s="5" t="str">
        <f>IFERROR(__xludf.DUMMYFUNCTION("""COMPUTED_VALUE"""),"")</f>
        <v/>
      </c>
      <c r="D46324" s="5">
        <v>0.0</v>
      </c>
    </row>
    <row r="46325" ht="14.25" customHeight="1">
      <c r="A46325" s="5"/>
      <c r="B46325" s="5"/>
      <c r="C46325" s="5" t="str">
        <f>IFERROR(__xludf.DUMMYFUNCTION("""COMPUTED_VALUE"""),"")</f>
        <v/>
      </c>
      <c r="D46325" s="5">
        <v>0.0</v>
      </c>
    </row>
    <row r="46326" ht="14.25" customHeight="1">
      <c r="A46326" s="5"/>
      <c r="B46326" s="5"/>
      <c r="C46326" s="5" t="str">
        <f>IFERROR(__xludf.DUMMYFUNCTION("""COMPUTED_VALUE"""),"")</f>
        <v/>
      </c>
      <c r="D46326" s="5">
        <v>0.0</v>
      </c>
    </row>
    <row r="46327" ht="14.25" customHeight="1">
      <c r="A46327" s="5"/>
      <c r="B46327" s="5"/>
      <c r="C46327" s="5" t="str">
        <f>IFERROR(__xludf.DUMMYFUNCTION("""COMPUTED_VALUE"""),"")</f>
        <v/>
      </c>
      <c r="D46327" s="5">
        <v>0.0</v>
      </c>
    </row>
    <row r="46328" ht="14.25" customHeight="1">
      <c r="A46328" s="5"/>
      <c r="B46328" s="5"/>
      <c r="C46328" s="5" t="str">
        <f>IFERROR(__xludf.DUMMYFUNCTION("""COMPUTED_VALUE"""),"")</f>
        <v/>
      </c>
      <c r="D46328" s="5">
        <v>0.0</v>
      </c>
    </row>
    <row r="46329" ht="14.25" customHeight="1">
      <c r="A46329" s="5"/>
      <c r="B46329" s="5"/>
      <c r="C46329" s="5" t="str">
        <f>IFERROR(__xludf.DUMMYFUNCTION("""COMPUTED_VALUE"""),"")</f>
        <v/>
      </c>
      <c r="D46329" s="5">
        <v>0.0</v>
      </c>
    </row>
    <row r="46330" ht="14.25" customHeight="1">
      <c r="A46330" s="5"/>
      <c r="B46330" s="5"/>
      <c r="C46330" s="5" t="str">
        <f>IFERROR(__xludf.DUMMYFUNCTION("""COMPUTED_VALUE"""),"")</f>
        <v/>
      </c>
      <c r="D46330" s="5">
        <v>0.0</v>
      </c>
    </row>
    <row r="46331" ht="14.25" customHeight="1">
      <c r="A46331" s="5"/>
      <c r="B46331" s="5"/>
      <c r="C46331" s="5" t="str">
        <f>IFERROR(__xludf.DUMMYFUNCTION("""COMPUTED_VALUE"""),"")</f>
        <v/>
      </c>
      <c r="D46331" s="5">
        <v>0.0</v>
      </c>
    </row>
    <row r="46332" ht="14.25" customHeight="1">
      <c r="A46332" s="5"/>
      <c r="B46332" s="5"/>
      <c r="C46332" s="5" t="str">
        <f>IFERROR(__xludf.DUMMYFUNCTION("""COMPUTED_VALUE"""),"")</f>
        <v/>
      </c>
      <c r="D46332" s="5">
        <v>0.0</v>
      </c>
    </row>
    <row r="46333" ht="14.25" customHeight="1">
      <c r="A46333" s="5"/>
      <c r="B46333" s="5"/>
      <c r="C46333" s="5" t="str">
        <f>IFERROR(__xludf.DUMMYFUNCTION("""COMPUTED_VALUE"""),"")</f>
        <v/>
      </c>
      <c r="D46333" s="5">
        <v>0.0</v>
      </c>
    </row>
    <row r="46334" ht="14.25" customHeight="1">
      <c r="A46334" s="5"/>
      <c r="B46334" s="5"/>
      <c r="C46334" s="5" t="str">
        <f>IFERROR(__xludf.DUMMYFUNCTION("""COMPUTED_VALUE"""),"")</f>
        <v/>
      </c>
      <c r="D46334" s="5">
        <v>0.0</v>
      </c>
    </row>
    <row r="46335" ht="14.25" customHeight="1">
      <c r="A46335" s="5"/>
      <c r="B46335" s="5"/>
      <c r="C46335" s="5" t="str">
        <f>IFERROR(__xludf.DUMMYFUNCTION("""COMPUTED_VALUE"""),"")</f>
        <v/>
      </c>
      <c r="D46335" s="5">
        <v>0.0</v>
      </c>
    </row>
    <row r="46336" ht="14.25" customHeight="1">
      <c r="A46336" s="5"/>
      <c r="B46336" s="5"/>
      <c r="C46336" s="5" t="str">
        <f>IFERROR(__xludf.DUMMYFUNCTION("""COMPUTED_VALUE"""),"")</f>
        <v/>
      </c>
      <c r="D46336" s="5">
        <v>0.0</v>
      </c>
    </row>
    <row r="46337" ht="14.25" customHeight="1">
      <c r="A46337" s="5"/>
      <c r="B46337" s="5"/>
      <c r="C46337" s="5" t="str">
        <f>IFERROR(__xludf.DUMMYFUNCTION("""COMPUTED_VALUE"""),"")</f>
        <v/>
      </c>
      <c r="D46337" s="5">
        <v>0.0</v>
      </c>
    </row>
    <row r="46338" ht="14.25" customHeight="1">
      <c r="A46338" s="5"/>
      <c r="B46338" s="5"/>
      <c r="C46338" s="5" t="str">
        <f>IFERROR(__xludf.DUMMYFUNCTION("""COMPUTED_VALUE"""),"")</f>
        <v/>
      </c>
      <c r="D46338" s="5">
        <v>0.0</v>
      </c>
    </row>
    <row r="46339" ht="14.25" customHeight="1">
      <c r="A46339" s="5"/>
      <c r="B46339" s="5"/>
      <c r="C46339" s="5" t="str">
        <f>IFERROR(__xludf.DUMMYFUNCTION("""COMPUTED_VALUE"""),"")</f>
        <v/>
      </c>
      <c r="D46339" s="5">
        <v>0.0</v>
      </c>
    </row>
    <row r="46340" ht="14.25" customHeight="1">
      <c r="A46340" s="5"/>
      <c r="B46340" s="5"/>
      <c r="C46340" s="5" t="str">
        <f>IFERROR(__xludf.DUMMYFUNCTION("""COMPUTED_VALUE"""),"")</f>
        <v/>
      </c>
      <c r="D46340" s="5">
        <v>0.0</v>
      </c>
    </row>
    <row r="46341" ht="14.25" customHeight="1">
      <c r="A46341" s="5"/>
      <c r="B46341" s="5"/>
      <c r="C46341" s="5" t="str">
        <f>IFERROR(__xludf.DUMMYFUNCTION("""COMPUTED_VALUE"""),"")</f>
        <v/>
      </c>
      <c r="D46341" s="5">
        <v>0.0</v>
      </c>
    </row>
    <row r="46342" ht="14.25" customHeight="1">
      <c r="A46342" s="5"/>
      <c r="B46342" s="5"/>
      <c r="C46342" s="5" t="str">
        <f>IFERROR(__xludf.DUMMYFUNCTION("""COMPUTED_VALUE"""),"")</f>
        <v/>
      </c>
      <c r="D46342" s="5">
        <v>0.0</v>
      </c>
    </row>
    <row r="46343" ht="14.25" customHeight="1">
      <c r="A46343" s="5"/>
      <c r="B46343" s="5"/>
      <c r="C46343" s="5" t="str">
        <f>IFERROR(__xludf.DUMMYFUNCTION("""COMPUTED_VALUE"""),"")</f>
        <v/>
      </c>
      <c r="D46343" s="5">
        <v>0.0</v>
      </c>
    </row>
    <row r="46344" ht="14.25" customHeight="1">
      <c r="A46344" s="5"/>
      <c r="B46344" s="5"/>
      <c r="C46344" s="5" t="str">
        <f>IFERROR(__xludf.DUMMYFUNCTION("""COMPUTED_VALUE"""),"")</f>
        <v/>
      </c>
      <c r="D46344" s="5">
        <v>0.0</v>
      </c>
    </row>
    <row r="46345" ht="14.25" customHeight="1">
      <c r="A46345" s="5"/>
      <c r="B46345" s="5"/>
      <c r="C46345" s="5" t="str">
        <f>IFERROR(__xludf.DUMMYFUNCTION("""COMPUTED_VALUE"""),"")</f>
        <v/>
      </c>
      <c r="D46345" s="5">
        <v>0.0</v>
      </c>
    </row>
    <row r="46346" ht="14.25" customHeight="1">
      <c r="A46346" s="5"/>
      <c r="B46346" s="5"/>
      <c r="C46346" s="5" t="str">
        <f>IFERROR(__xludf.DUMMYFUNCTION("""COMPUTED_VALUE"""),"")</f>
        <v/>
      </c>
      <c r="D46346" s="5">
        <v>0.0</v>
      </c>
    </row>
    <row r="46347" ht="14.25" customHeight="1">
      <c r="A46347" s="5"/>
      <c r="B46347" s="5"/>
      <c r="C46347" s="5" t="str">
        <f>IFERROR(__xludf.DUMMYFUNCTION("""COMPUTED_VALUE"""),"")</f>
        <v/>
      </c>
      <c r="D46347" s="5">
        <v>0.0</v>
      </c>
    </row>
    <row r="46348" ht="14.25" customHeight="1">
      <c r="A46348" s="5"/>
      <c r="B46348" s="5"/>
      <c r="C46348" s="5" t="str">
        <f>IFERROR(__xludf.DUMMYFUNCTION("""COMPUTED_VALUE"""),"")</f>
        <v/>
      </c>
      <c r="D46348" s="5">
        <v>0.0</v>
      </c>
    </row>
    <row r="46349" ht="14.25" customHeight="1">
      <c r="A46349" s="5"/>
      <c r="B46349" s="5"/>
      <c r="C46349" s="5" t="str">
        <f>IFERROR(__xludf.DUMMYFUNCTION("""COMPUTED_VALUE"""),"")</f>
        <v/>
      </c>
      <c r="D46349" s="5">
        <v>0.0</v>
      </c>
    </row>
    <row r="46350" ht="14.25" customHeight="1">
      <c r="A46350" s="5"/>
      <c r="B46350" s="5"/>
      <c r="C46350" s="5" t="str">
        <f>IFERROR(__xludf.DUMMYFUNCTION("""COMPUTED_VALUE"""),"")</f>
        <v/>
      </c>
      <c r="D46350" s="5">
        <v>0.0</v>
      </c>
    </row>
    <row r="46351" ht="14.25" customHeight="1">
      <c r="A46351" s="5"/>
      <c r="B46351" s="5"/>
      <c r="C46351" s="5" t="str">
        <f>IFERROR(__xludf.DUMMYFUNCTION("""COMPUTED_VALUE"""),"")</f>
        <v/>
      </c>
      <c r="D46351" s="5">
        <v>0.0</v>
      </c>
    </row>
    <row r="46352" ht="14.25" customHeight="1">
      <c r="A46352" s="5"/>
      <c r="B46352" s="5"/>
      <c r="C46352" s="5" t="str">
        <f>IFERROR(__xludf.DUMMYFUNCTION("""COMPUTED_VALUE"""),"")</f>
        <v/>
      </c>
      <c r="D46352" s="5">
        <v>0.0</v>
      </c>
    </row>
    <row r="46353" ht="14.25" customHeight="1">
      <c r="A46353" s="5"/>
      <c r="B46353" s="5"/>
      <c r="C46353" s="5" t="str">
        <f>IFERROR(__xludf.DUMMYFUNCTION("""COMPUTED_VALUE"""),"")</f>
        <v/>
      </c>
      <c r="D46353" s="5">
        <v>0.0</v>
      </c>
    </row>
    <row r="46354" ht="14.25" customHeight="1">
      <c r="A46354" s="5"/>
      <c r="B46354" s="5"/>
      <c r="C46354" s="5" t="str">
        <f>IFERROR(__xludf.DUMMYFUNCTION("""COMPUTED_VALUE"""),"")</f>
        <v/>
      </c>
      <c r="D46354" s="5">
        <v>0.0</v>
      </c>
    </row>
    <row r="46355" ht="14.25" customHeight="1">
      <c r="A46355" s="5"/>
      <c r="B46355" s="5"/>
      <c r="C46355" s="5" t="str">
        <f>IFERROR(__xludf.DUMMYFUNCTION("""COMPUTED_VALUE"""),"")</f>
        <v/>
      </c>
      <c r="D46355" s="5">
        <v>0.0</v>
      </c>
    </row>
    <row r="46356" ht="14.25" customHeight="1">
      <c r="A46356" s="5"/>
      <c r="B46356" s="5"/>
      <c r="C46356" s="5" t="str">
        <f>IFERROR(__xludf.DUMMYFUNCTION("""COMPUTED_VALUE"""),"")</f>
        <v/>
      </c>
      <c r="D46356" s="5">
        <v>0.0</v>
      </c>
    </row>
    <row r="46357" ht="14.25" customHeight="1">
      <c r="A46357" s="5"/>
      <c r="B46357" s="5"/>
      <c r="C46357" s="5" t="str">
        <f>IFERROR(__xludf.DUMMYFUNCTION("""COMPUTED_VALUE"""),"")</f>
        <v/>
      </c>
      <c r="D46357" s="5">
        <v>0.0</v>
      </c>
    </row>
    <row r="46358" ht="14.25" customHeight="1">
      <c r="A46358" s="5"/>
      <c r="B46358" s="5"/>
      <c r="C46358" s="5" t="str">
        <f>IFERROR(__xludf.DUMMYFUNCTION("""COMPUTED_VALUE"""),"")</f>
        <v/>
      </c>
      <c r="D46358" s="5">
        <v>0.0</v>
      </c>
    </row>
    <row r="46359" ht="14.25" customHeight="1">
      <c r="A46359" s="5"/>
      <c r="B46359" s="5"/>
      <c r="C46359" s="5" t="str">
        <f>IFERROR(__xludf.DUMMYFUNCTION("""COMPUTED_VALUE"""),"")</f>
        <v/>
      </c>
      <c r="D46359" s="5">
        <v>0.0</v>
      </c>
    </row>
    <row r="46360" ht="14.25" customHeight="1">
      <c r="A46360" s="5"/>
      <c r="B46360" s="5"/>
      <c r="C46360" s="5" t="str">
        <f>IFERROR(__xludf.DUMMYFUNCTION("""COMPUTED_VALUE"""),"")</f>
        <v/>
      </c>
      <c r="D46360" s="5">
        <v>0.0</v>
      </c>
    </row>
    <row r="46361" ht="14.25" customHeight="1">
      <c r="A46361" s="5"/>
      <c r="B46361" s="5"/>
      <c r="C46361" s="5" t="str">
        <f>IFERROR(__xludf.DUMMYFUNCTION("""COMPUTED_VALUE"""),"")</f>
        <v/>
      </c>
      <c r="D46361" s="5">
        <v>0.0</v>
      </c>
    </row>
    <row r="46362" ht="14.25" customHeight="1">
      <c r="A46362" s="5"/>
      <c r="B46362" s="5"/>
      <c r="C46362" s="5" t="str">
        <f>IFERROR(__xludf.DUMMYFUNCTION("""COMPUTED_VALUE"""),"")</f>
        <v/>
      </c>
      <c r="D46362" s="5">
        <v>0.0</v>
      </c>
    </row>
    <row r="46363" ht="14.25" customHeight="1">
      <c r="A46363" s="5"/>
      <c r="B46363" s="5"/>
      <c r="C46363" s="5" t="str">
        <f>IFERROR(__xludf.DUMMYFUNCTION("""COMPUTED_VALUE"""),"")</f>
        <v/>
      </c>
      <c r="D46363" s="5">
        <v>0.0</v>
      </c>
    </row>
    <row r="46364" ht="14.25" customHeight="1">
      <c r="A46364" s="5"/>
      <c r="B46364" s="5"/>
      <c r="C46364" s="5" t="str">
        <f>IFERROR(__xludf.DUMMYFUNCTION("""COMPUTED_VALUE"""),"")</f>
        <v/>
      </c>
      <c r="D46364" s="5">
        <v>0.0</v>
      </c>
    </row>
    <row r="46365" ht="14.25" customHeight="1">
      <c r="A46365" s="5"/>
      <c r="B46365" s="5"/>
      <c r="C46365" s="5" t="str">
        <f>IFERROR(__xludf.DUMMYFUNCTION("""COMPUTED_VALUE"""),"")</f>
        <v/>
      </c>
      <c r="D46365" s="5">
        <v>0.0</v>
      </c>
    </row>
    <row r="46366" ht="14.25" customHeight="1">
      <c r="A46366" s="5"/>
      <c r="B46366" s="5"/>
      <c r="C46366" s="5" t="str">
        <f>IFERROR(__xludf.DUMMYFUNCTION("""COMPUTED_VALUE"""),"")</f>
        <v/>
      </c>
      <c r="D46366" s="5">
        <v>0.0</v>
      </c>
    </row>
    <row r="46367" ht="14.25" customHeight="1">
      <c r="A46367" s="5"/>
      <c r="B46367" s="5"/>
      <c r="C46367" s="5" t="str">
        <f>IFERROR(__xludf.DUMMYFUNCTION("""COMPUTED_VALUE"""),"")</f>
        <v/>
      </c>
      <c r="D46367" s="5">
        <v>0.0</v>
      </c>
    </row>
    <row r="46368" ht="14.25" customHeight="1">
      <c r="A46368" s="5"/>
      <c r="B46368" s="5"/>
      <c r="C46368" s="5" t="str">
        <f>IFERROR(__xludf.DUMMYFUNCTION("""COMPUTED_VALUE"""),"")</f>
        <v/>
      </c>
      <c r="D46368" s="5">
        <v>0.0</v>
      </c>
    </row>
    <row r="46369" ht="14.25" customHeight="1">
      <c r="A46369" s="5"/>
      <c r="B46369" s="5"/>
      <c r="C46369" s="5" t="str">
        <f>IFERROR(__xludf.DUMMYFUNCTION("""COMPUTED_VALUE"""),"")</f>
        <v/>
      </c>
      <c r="D46369" s="5">
        <v>0.0</v>
      </c>
    </row>
    <row r="46370" ht="14.25" customHeight="1">
      <c r="A46370" s="5"/>
      <c r="B46370" s="5"/>
      <c r="C46370" s="5" t="str">
        <f>IFERROR(__xludf.DUMMYFUNCTION("""COMPUTED_VALUE"""),"")</f>
        <v/>
      </c>
      <c r="D46370" s="5">
        <v>0.0</v>
      </c>
    </row>
    <row r="46371" ht="14.25" customHeight="1">
      <c r="A46371" s="5"/>
      <c r="B46371" s="5"/>
      <c r="C46371" s="5" t="str">
        <f>IFERROR(__xludf.DUMMYFUNCTION("""COMPUTED_VALUE"""),"")</f>
        <v/>
      </c>
      <c r="D46371" s="5">
        <v>0.0</v>
      </c>
    </row>
    <row r="46372" ht="14.25" customHeight="1">
      <c r="A46372" s="5"/>
      <c r="B46372" s="5"/>
      <c r="C46372" s="5" t="str">
        <f>IFERROR(__xludf.DUMMYFUNCTION("""COMPUTED_VALUE"""),"")</f>
        <v/>
      </c>
      <c r="D46372" s="5">
        <v>0.0</v>
      </c>
    </row>
    <row r="46373" ht="14.25" customHeight="1">
      <c r="A46373" s="5"/>
      <c r="B46373" s="5"/>
      <c r="C46373" s="5" t="str">
        <f>IFERROR(__xludf.DUMMYFUNCTION("""COMPUTED_VALUE"""),"")</f>
        <v/>
      </c>
      <c r="D46373" s="5">
        <v>0.0</v>
      </c>
    </row>
    <row r="46374" ht="14.25" customHeight="1">
      <c r="A46374" s="5"/>
      <c r="B46374" s="5"/>
      <c r="C46374" s="5" t="str">
        <f>IFERROR(__xludf.DUMMYFUNCTION("""COMPUTED_VALUE"""),"")</f>
        <v/>
      </c>
      <c r="D46374" s="5">
        <v>0.0</v>
      </c>
    </row>
    <row r="46375" ht="14.25" customHeight="1">
      <c r="A46375" s="5"/>
      <c r="B46375" s="5"/>
      <c r="C46375" s="5" t="str">
        <f>IFERROR(__xludf.DUMMYFUNCTION("""COMPUTED_VALUE"""),"")</f>
        <v/>
      </c>
      <c r="D46375" s="5">
        <v>0.0</v>
      </c>
    </row>
    <row r="46376" ht="14.25" customHeight="1">
      <c r="A46376" s="5"/>
      <c r="B46376" s="5"/>
      <c r="C46376" s="5" t="str">
        <f>IFERROR(__xludf.DUMMYFUNCTION("""COMPUTED_VALUE"""),"")</f>
        <v/>
      </c>
      <c r="D46376" s="5">
        <v>0.0</v>
      </c>
    </row>
    <row r="46377" ht="14.25" customHeight="1">
      <c r="A46377" s="5"/>
      <c r="B46377" s="5"/>
      <c r="C46377" s="5" t="str">
        <f>IFERROR(__xludf.DUMMYFUNCTION("""COMPUTED_VALUE"""),"")</f>
        <v/>
      </c>
      <c r="D46377" s="5">
        <v>0.0</v>
      </c>
    </row>
    <row r="46378" ht="14.25" customHeight="1">
      <c r="A46378" s="5"/>
      <c r="B46378" s="5"/>
      <c r="C46378" s="5" t="str">
        <f>IFERROR(__xludf.DUMMYFUNCTION("""COMPUTED_VALUE"""),"")</f>
        <v/>
      </c>
      <c r="D46378" s="5">
        <v>0.0</v>
      </c>
    </row>
    <row r="46379" ht="14.25" customHeight="1">
      <c r="A46379" s="5"/>
      <c r="B46379" s="5"/>
      <c r="C46379" s="5" t="str">
        <f>IFERROR(__xludf.DUMMYFUNCTION("""COMPUTED_VALUE"""),"")</f>
        <v/>
      </c>
      <c r="D46379" s="5">
        <v>0.0</v>
      </c>
    </row>
    <row r="46380" ht="14.25" customHeight="1">
      <c r="A46380" s="5"/>
      <c r="B46380" s="5"/>
      <c r="C46380" s="5" t="str">
        <f>IFERROR(__xludf.DUMMYFUNCTION("""COMPUTED_VALUE"""),"")</f>
        <v/>
      </c>
      <c r="D46380" s="5">
        <v>0.0</v>
      </c>
    </row>
    <row r="46381" ht="14.25" customHeight="1">
      <c r="A46381" s="5"/>
      <c r="B46381" s="5"/>
      <c r="C46381" s="5" t="str">
        <f>IFERROR(__xludf.DUMMYFUNCTION("""COMPUTED_VALUE"""),"")</f>
        <v/>
      </c>
      <c r="D46381" s="5">
        <v>0.0</v>
      </c>
    </row>
    <row r="46382" ht="14.25" customHeight="1">
      <c r="A46382" s="5"/>
      <c r="B46382" s="5"/>
      <c r="C46382" s="5" t="str">
        <f>IFERROR(__xludf.DUMMYFUNCTION("""COMPUTED_VALUE"""),"")</f>
        <v/>
      </c>
      <c r="D46382" s="5">
        <v>0.0</v>
      </c>
    </row>
    <row r="46383" ht="14.25" customHeight="1">
      <c r="A46383" s="5"/>
      <c r="B46383" s="5"/>
      <c r="C46383" s="5" t="str">
        <f>IFERROR(__xludf.DUMMYFUNCTION("""COMPUTED_VALUE"""),"")</f>
        <v/>
      </c>
      <c r="D46383" s="5">
        <v>0.0</v>
      </c>
    </row>
    <row r="46384" ht="14.25" customHeight="1">
      <c r="A46384" s="5"/>
      <c r="B46384" s="5"/>
      <c r="C46384" s="5" t="str">
        <f>IFERROR(__xludf.DUMMYFUNCTION("""COMPUTED_VALUE"""),"")</f>
        <v/>
      </c>
      <c r="D46384" s="5">
        <v>0.0</v>
      </c>
    </row>
    <row r="46385" ht="14.25" customHeight="1">
      <c r="A46385" s="5"/>
      <c r="B46385" s="5"/>
      <c r="C46385" s="5" t="str">
        <f>IFERROR(__xludf.DUMMYFUNCTION("""COMPUTED_VALUE"""),"")</f>
        <v/>
      </c>
      <c r="D46385" s="5">
        <v>0.0</v>
      </c>
    </row>
    <row r="46386" ht="14.25" customHeight="1">
      <c r="A46386" s="5"/>
      <c r="B46386" s="5"/>
      <c r="C46386" s="5" t="str">
        <f>IFERROR(__xludf.DUMMYFUNCTION("""COMPUTED_VALUE"""),"")</f>
        <v/>
      </c>
      <c r="D46386" s="5">
        <v>0.0</v>
      </c>
    </row>
    <row r="46387" ht="14.25" customHeight="1">
      <c r="A46387" s="5"/>
      <c r="B46387" s="5"/>
      <c r="C46387" s="5" t="str">
        <f>IFERROR(__xludf.DUMMYFUNCTION("""COMPUTED_VALUE"""),"")</f>
        <v/>
      </c>
      <c r="D46387" s="5">
        <v>0.0</v>
      </c>
    </row>
    <row r="46388" ht="14.25" customHeight="1">
      <c r="A46388" s="5"/>
      <c r="B46388" s="5"/>
      <c r="C46388" s="5" t="str">
        <f>IFERROR(__xludf.DUMMYFUNCTION("""COMPUTED_VALUE"""),"")</f>
        <v/>
      </c>
      <c r="D46388" s="5">
        <v>0.0</v>
      </c>
    </row>
    <row r="46389" ht="14.25" customHeight="1">
      <c r="A46389" s="5"/>
      <c r="B46389" s="5"/>
      <c r="C46389" s="5" t="str">
        <f>IFERROR(__xludf.DUMMYFUNCTION("""COMPUTED_VALUE"""),"")</f>
        <v/>
      </c>
      <c r="D46389" s="5">
        <v>0.0</v>
      </c>
    </row>
    <row r="46390" ht="14.25" customHeight="1">
      <c r="A46390" s="5"/>
      <c r="B46390" s="5"/>
      <c r="C46390" s="5" t="str">
        <f>IFERROR(__xludf.DUMMYFUNCTION("""COMPUTED_VALUE"""),"")</f>
        <v/>
      </c>
      <c r="D46390" s="5">
        <v>0.0</v>
      </c>
    </row>
    <row r="46391" ht="14.25" customHeight="1">
      <c r="A46391" s="5"/>
      <c r="B46391" s="5"/>
      <c r="C46391" s="5" t="str">
        <f>IFERROR(__xludf.DUMMYFUNCTION("""COMPUTED_VALUE"""),"")</f>
        <v/>
      </c>
      <c r="D46391" s="5">
        <v>0.0</v>
      </c>
    </row>
    <row r="46392" ht="14.25" customHeight="1">
      <c r="A46392" s="5"/>
      <c r="B46392" s="5"/>
      <c r="C46392" s="5" t="str">
        <f>IFERROR(__xludf.DUMMYFUNCTION("""COMPUTED_VALUE"""),"")</f>
        <v/>
      </c>
      <c r="D46392" s="5">
        <v>0.0</v>
      </c>
    </row>
    <row r="46393" ht="14.25" customHeight="1">
      <c r="A46393" s="5"/>
      <c r="B46393" s="5"/>
      <c r="C46393" s="5" t="str">
        <f>IFERROR(__xludf.DUMMYFUNCTION("""COMPUTED_VALUE"""),"")</f>
        <v/>
      </c>
      <c r="D46393" s="5">
        <v>0.0</v>
      </c>
    </row>
    <row r="46394" ht="14.25" customHeight="1">
      <c r="A46394" s="5"/>
      <c r="B46394" s="5"/>
      <c r="C46394" s="5" t="str">
        <f>IFERROR(__xludf.DUMMYFUNCTION("""COMPUTED_VALUE"""),"")</f>
        <v/>
      </c>
      <c r="D46394" s="5">
        <v>0.0</v>
      </c>
    </row>
    <row r="46395" ht="14.25" customHeight="1">
      <c r="A46395" s="5"/>
      <c r="B46395" s="5"/>
      <c r="C46395" s="5" t="str">
        <f>IFERROR(__xludf.DUMMYFUNCTION("""COMPUTED_VALUE"""),"")</f>
        <v/>
      </c>
      <c r="D46395" s="5">
        <v>0.0</v>
      </c>
    </row>
    <row r="46396" ht="14.25" customHeight="1">
      <c r="A46396" s="5"/>
      <c r="B46396" s="5"/>
      <c r="C46396" s="5" t="str">
        <f>IFERROR(__xludf.DUMMYFUNCTION("""COMPUTED_VALUE"""),"")</f>
        <v/>
      </c>
      <c r="D46396" s="5">
        <v>0.0</v>
      </c>
    </row>
    <row r="46397" ht="14.25" customHeight="1">
      <c r="A46397" s="5"/>
      <c r="B46397" s="5"/>
      <c r="C46397" s="5" t="str">
        <f>IFERROR(__xludf.DUMMYFUNCTION("""COMPUTED_VALUE"""),"")</f>
        <v/>
      </c>
      <c r="D46397" s="5">
        <v>0.0</v>
      </c>
    </row>
    <row r="46398" ht="14.25" customHeight="1">
      <c r="A46398" s="5"/>
      <c r="B46398" s="5"/>
      <c r="C46398" s="5" t="str">
        <f>IFERROR(__xludf.DUMMYFUNCTION("""COMPUTED_VALUE"""),"")</f>
        <v/>
      </c>
      <c r="D46398" s="5">
        <v>0.0</v>
      </c>
    </row>
    <row r="46399" ht="14.25" customHeight="1">
      <c r="A46399" s="5"/>
      <c r="B46399" s="5"/>
      <c r="C46399" s="5" t="str">
        <f>IFERROR(__xludf.DUMMYFUNCTION("""COMPUTED_VALUE"""),"")</f>
        <v/>
      </c>
      <c r="D46399" s="5">
        <v>0.0</v>
      </c>
    </row>
    <row r="46400" ht="14.25" customHeight="1">
      <c r="A46400" s="5"/>
      <c r="B46400" s="5"/>
      <c r="C46400" s="5" t="str">
        <f>IFERROR(__xludf.DUMMYFUNCTION("""COMPUTED_VALUE"""),"")</f>
        <v/>
      </c>
      <c r="D46400" s="5">
        <v>0.0</v>
      </c>
    </row>
    <row r="46401" ht="14.25" customHeight="1">
      <c r="A46401" s="5"/>
      <c r="B46401" s="5"/>
      <c r="C46401" s="5" t="str">
        <f>IFERROR(__xludf.DUMMYFUNCTION("""COMPUTED_VALUE"""),"")</f>
        <v/>
      </c>
      <c r="D46401" s="5">
        <v>0.0</v>
      </c>
    </row>
    <row r="46402" ht="14.25" customHeight="1">
      <c r="A46402" s="5"/>
      <c r="B46402" s="5"/>
      <c r="C46402" s="5" t="str">
        <f>IFERROR(__xludf.DUMMYFUNCTION("""COMPUTED_VALUE"""),"")</f>
        <v/>
      </c>
      <c r="D46402" s="5">
        <v>0.0</v>
      </c>
    </row>
    <row r="46403" ht="14.25" customHeight="1">
      <c r="A46403" s="5"/>
      <c r="B46403" s="5"/>
      <c r="C46403" s="5" t="str">
        <f>IFERROR(__xludf.DUMMYFUNCTION("""COMPUTED_VALUE"""),"")</f>
        <v/>
      </c>
      <c r="D46403" s="5">
        <v>0.0</v>
      </c>
    </row>
    <row r="46404" ht="14.25" customHeight="1">
      <c r="A46404" s="5"/>
      <c r="B46404" s="5"/>
      <c r="C46404" s="5" t="str">
        <f>IFERROR(__xludf.DUMMYFUNCTION("""COMPUTED_VALUE"""),"")</f>
        <v/>
      </c>
      <c r="D46404" s="5">
        <v>0.0</v>
      </c>
    </row>
    <row r="46405" ht="14.25" customHeight="1">
      <c r="A46405" s="5"/>
      <c r="B46405" s="5"/>
      <c r="C46405" s="5" t="str">
        <f>IFERROR(__xludf.DUMMYFUNCTION("""COMPUTED_VALUE"""),"")</f>
        <v/>
      </c>
      <c r="D46405" s="5">
        <v>0.0</v>
      </c>
    </row>
    <row r="46406" ht="14.25" customHeight="1">
      <c r="A46406" s="5"/>
      <c r="B46406" s="5"/>
      <c r="C46406" s="5" t="str">
        <f>IFERROR(__xludf.DUMMYFUNCTION("""COMPUTED_VALUE"""),"")</f>
        <v/>
      </c>
      <c r="D46406" s="5">
        <v>0.0</v>
      </c>
    </row>
    <row r="46407" ht="14.25" customHeight="1">
      <c r="A46407" s="5"/>
      <c r="B46407" s="5"/>
      <c r="C46407" s="5" t="str">
        <f>IFERROR(__xludf.DUMMYFUNCTION("""COMPUTED_VALUE"""),"")</f>
        <v/>
      </c>
      <c r="D46407" s="5">
        <v>0.0</v>
      </c>
    </row>
    <row r="46408" ht="14.25" customHeight="1">
      <c r="A46408" s="5"/>
      <c r="B46408" s="5"/>
      <c r="C46408" s="5" t="str">
        <f>IFERROR(__xludf.DUMMYFUNCTION("""COMPUTED_VALUE"""),"")</f>
        <v/>
      </c>
      <c r="D46408" s="5">
        <v>0.0</v>
      </c>
    </row>
    <row r="46409" ht="14.25" customHeight="1">
      <c r="A46409" s="5"/>
      <c r="B46409" s="5"/>
      <c r="C46409" s="5" t="str">
        <f>IFERROR(__xludf.DUMMYFUNCTION("""COMPUTED_VALUE"""),"")</f>
        <v/>
      </c>
      <c r="D46409" s="5">
        <v>0.0</v>
      </c>
    </row>
    <row r="46410" ht="14.25" customHeight="1">
      <c r="A46410" s="5"/>
      <c r="B46410" s="5"/>
      <c r="C46410" s="5" t="str">
        <f>IFERROR(__xludf.DUMMYFUNCTION("""COMPUTED_VALUE"""),"")</f>
        <v/>
      </c>
      <c r="D46410" s="5">
        <v>0.0</v>
      </c>
    </row>
    <row r="46411" ht="14.25" customHeight="1">
      <c r="A46411" s="5"/>
      <c r="B46411" s="5"/>
      <c r="C46411" s="5" t="str">
        <f>IFERROR(__xludf.DUMMYFUNCTION("""COMPUTED_VALUE"""),"")</f>
        <v/>
      </c>
      <c r="D46411" s="5">
        <v>0.0</v>
      </c>
    </row>
    <row r="46412" ht="14.25" customHeight="1">
      <c r="A46412" s="5"/>
      <c r="B46412" s="5"/>
      <c r="C46412" s="5" t="str">
        <f>IFERROR(__xludf.DUMMYFUNCTION("""COMPUTED_VALUE"""),"")</f>
        <v/>
      </c>
      <c r="D46412" s="5">
        <v>0.0</v>
      </c>
    </row>
    <row r="46413" ht="14.25" customHeight="1">
      <c r="A46413" s="5"/>
      <c r="B46413" s="5"/>
      <c r="C46413" s="5" t="str">
        <f>IFERROR(__xludf.DUMMYFUNCTION("""COMPUTED_VALUE"""),"")</f>
        <v/>
      </c>
      <c r="D46413" s="5">
        <v>0.0</v>
      </c>
    </row>
    <row r="46414" ht="14.25" customHeight="1">
      <c r="A46414" s="5"/>
      <c r="B46414" s="5"/>
      <c r="C46414" s="5" t="str">
        <f>IFERROR(__xludf.DUMMYFUNCTION("""COMPUTED_VALUE"""),"")</f>
        <v/>
      </c>
      <c r="D46414" s="5">
        <v>0.0</v>
      </c>
    </row>
    <row r="46415" ht="14.25" customHeight="1">
      <c r="A46415" s="5"/>
      <c r="B46415" s="5"/>
      <c r="C46415" s="5" t="str">
        <f>IFERROR(__xludf.DUMMYFUNCTION("""COMPUTED_VALUE"""),"")</f>
        <v/>
      </c>
      <c r="D46415" s="5">
        <v>0.0</v>
      </c>
    </row>
    <row r="46416" ht="14.25" customHeight="1">
      <c r="A46416" s="5"/>
      <c r="B46416" s="5"/>
      <c r="C46416" s="5" t="str">
        <f>IFERROR(__xludf.DUMMYFUNCTION("""COMPUTED_VALUE"""),"")</f>
        <v/>
      </c>
      <c r="D46416" s="5">
        <v>0.0</v>
      </c>
    </row>
    <row r="46417" ht="14.25" customHeight="1">
      <c r="A46417" s="5"/>
      <c r="B46417" s="5"/>
      <c r="C46417" s="5" t="str">
        <f>IFERROR(__xludf.DUMMYFUNCTION("""COMPUTED_VALUE"""),"")</f>
        <v/>
      </c>
      <c r="D46417" s="5">
        <v>0.0</v>
      </c>
    </row>
    <row r="46418" ht="14.25" customHeight="1">
      <c r="A46418" s="5"/>
      <c r="B46418" s="5"/>
      <c r="C46418" s="5" t="str">
        <f>IFERROR(__xludf.DUMMYFUNCTION("""COMPUTED_VALUE"""),"")</f>
        <v/>
      </c>
      <c r="D46418" s="5">
        <v>0.0</v>
      </c>
    </row>
    <row r="46419" ht="14.25" customHeight="1">
      <c r="A46419" s="5"/>
      <c r="B46419" s="5"/>
      <c r="C46419" s="5" t="str">
        <f>IFERROR(__xludf.DUMMYFUNCTION("""COMPUTED_VALUE"""),"")</f>
        <v/>
      </c>
      <c r="D46419" s="5">
        <v>0.0</v>
      </c>
    </row>
    <row r="46420" ht="14.25" customHeight="1">
      <c r="A46420" s="5"/>
      <c r="B46420" s="5"/>
      <c r="C46420" s="5" t="str">
        <f>IFERROR(__xludf.DUMMYFUNCTION("""COMPUTED_VALUE"""),"")</f>
        <v/>
      </c>
      <c r="D46420" s="5">
        <v>0.0</v>
      </c>
    </row>
    <row r="46421" ht="14.25" customHeight="1">
      <c r="A46421" s="5"/>
      <c r="B46421" s="5"/>
      <c r="C46421" s="5" t="str">
        <f>IFERROR(__xludf.DUMMYFUNCTION("""COMPUTED_VALUE"""),"")</f>
        <v/>
      </c>
      <c r="D46421" s="5">
        <v>0.0</v>
      </c>
    </row>
    <row r="46422" ht="14.25" customHeight="1">
      <c r="A46422" s="5"/>
      <c r="B46422" s="5"/>
      <c r="C46422" s="5" t="str">
        <f>IFERROR(__xludf.DUMMYFUNCTION("""COMPUTED_VALUE"""),"")</f>
        <v/>
      </c>
      <c r="D46422" s="5">
        <v>0.0</v>
      </c>
    </row>
    <row r="46423" ht="14.25" customHeight="1">
      <c r="A46423" s="5"/>
      <c r="B46423" s="5"/>
      <c r="C46423" s="5" t="str">
        <f>IFERROR(__xludf.DUMMYFUNCTION("""COMPUTED_VALUE"""),"")</f>
        <v/>
      </c>
      <c r="D46423" s="5">
        <v>0.0</v>
      </c>
    </row>
    <row r="46424" ht="14.25" customHeight="1">
      <c r="A46424" s="5"/>
      <c r="B46424" s="5"/>
      <c r="C46424" s="5" t="str">
        <f>IFERROR(__xludf.DUMMYFUNCTION("""COMPUTED_VALUE"""),"")</f>
        <v/>
      </c>
      <c r="D46424" s="5">
        <v>0.0</v>
      </c>
    </row>
    <row r="46425" ht="14.25" customHeight="1">
      <c r="A46425" s="5"/>
      <c r="B46425" s="5"/>
      <c r="C46425" s="5" t="str">
        <f>IFERROR(__xludf.DUMMYFUNCTION("""COMPUTED_VALUE"""),"")</f>
        <v/>
      </c>
      <c r="D46425" s="5">
        <v>0.0</v>
      </c>
    </row>
    <row r="46426" ht="14.25" customHeight="1">
      <c r="A46426" s="5"/>
      <c r="B46426" s="5"/>
      <c r="C46426" s="5" t="str">
        <f>IFERROR(__xludf.DUMMYFUNCTION("""COMPUTED_VALUE"""),"")</f>
        <v/>
      </c>
      <c r="D46426" s="5">
        <v>0.0</v>
      </c>
    </row>
    <row r="46427" ht="14.25" customHeight="1">
      <c r="A46427" s="5"/>
      <c r="B46427" s="5"/>
      <c r="C46427" s="5" t="str">
        <f>IFERROR(__xludf.DUMMYFUNCTION("""COMPUTED_VALUE"""),"")</f>
        <v/>
      </c>
      <c r="D46427" s="5">
        <v>0.0</v>
      </c>
    </row>
    <row r="46428" ht="14.25" customHeight="1">
      <c r="A46428" s="5"/>
      <c r="B46428" s="5"/>
      <c r="C46428" s="5" t="str">
        <f>IFERROR(__xludf.DUMMYFUNCTION("""COMPUTED_VALUE"""),"")</f>
        <v/>
      </c>
      <c r="D46428" s="5">
        <v>0.0</v>
      </c>
    </row>
    <row r="46429" ht="14.25" customHeight="1">
      <c r="A46429" s="5"/>
      <c r="B46429" s="5"/>
      <c r="C46429" s="5" t="str">
        <f>IFERROR(__xludf.DUMMYFUNCTION("""COMPUTED_VALUE"""),"")</f>
        <v/>
      </c>
      <c r="D46429" s="5">
        <v>0.0</v>
      </c>
    </row>
    <row r="46430" ht="14.25" customHeight="1">
      <c r="A46430" s="5"/>
      <c r="B46430" s="5"/>
      <c r="C46430" s="5" t="str">
        <f>IFERROR(__xludf.DUMMYFUNCTION("""COMPUTED_VALUE"""),"")</f>
        <v/>
      </c>
      <c r="D46430" s="5">
        <v>0.0</v>
      </c>
    </row>
    <row r="46431" ht="14.25" customHeight="1">
      <c r="A46431" s="5"/>
      <c r="B46431" s="5"/>
      <c r="C46431" s="5" t="str">
        <f>IFERROR(__xludf.DUMMYFUNCTION("""COMPUTED_VALUE"""),"")</f>
        <v/>
      </c>
      <c r="D46431" s="5">
        <v>0.0</v>
      </c>
    </row>
    <row r="46432" ht="14.25" customHeight="1">
      <c r="A46432" s="5"/>
      <c r="B46432" s="5"/>
      <c r="C46432" s="5" t="str">
        <f>IFERROR(__xludf.DUMMYFUNCTION("""COMPUTED_VALUE"""),"")</f>
        <v/>
      </c>
      <c r="D46432" s="5">
        <v>0.0</v>
      </c>
    </row>
    <row r="46433" ht="14.25" customHeight="1">
      <c r="A46433" s="5"/>
      <c r="B46433" s="5"/>
      <c r="C46433" s="5" t="str">
        <f>IFERROR(__xludf.DUMMYFUNCTION("""COMPUTED_VALUE"""),"")</f>
        <v/>
      </c>
      <c r="D46433" s="5">
        <v>0.0</v>
      </c>
    </row>
    <row r="46434" ht="14.25" customHeight="1">
      <c r="A46434" s="5"/>
      <c r="B46434" s="5"/>
      <c r="C46434" s="5" t="str">
        <f>IFERROR(__xludf.DUMMYFUNCTION("""COMPUTED_VALUE"""),"")</f>
        <v/>
      </c>
      <c r="D46434" s="5">
        <v>0.0</v>
      </c>
    </row>
    <row r="46435" ht="14.25" customHeight="1">
      <c r="A46435" s="5"/>
      <c r="B46435" s="5"/>
      <c r="C46435" s="5" t="str">
        <f>IFERROR(__xludf.DUMMYFUNCTION("""COMPUTED_VALUE"""),"")</f>
        <v/>
      </c>
      <c r="D46435" s="5">
        <v>0.0</v>
      </c>
    </row>
    <row r="46436" ht="14.25" customHeight="1">
      <c r="A46436" s="5"/>
      <c r="B46436" s="5"/>
      <c r="C46436" s="5" t="str">
        <f>IFERROR(__xludf.DUMMYFUNCTION("""COMPUTED_VALUE"""),"")</f>
        <v/>
      </c>
      <c r="D46436" s="5">
        <v>0.0</v>
      </c>
    </row>
    <row r="46437" ht="14.25" customHeight="1">
      <c r="A46437" s="5"/>
      <c r="B46437" s="5"/>
      <c r="C46437" s="5" t="str">
        <f>IFERROR(__xludf.DUMMYFUNCTION("""COMPUTED_VALUE"""),"")</f>
        <v/>
      </c>
      <c r="D46437" s="5">
        <v>0.0</v>
      </c>
    </row>
    <row r="46438" ht="14.25" customHeight="1">
      <c r="A46438" s="5"/>
      <c r="B46438" s="5"/>
      <c r="C46438" s="5" t="str">
        <f>IFERROR(__xludf.DUMMYFUNCTION("""COMPUTED_VALUE"""),"")</f>
        <v/>
      </c>
      <c r="D46438" s="5">
        <v>0.0</v>
      </c>
    </row>
    <row r="46439" ht="14.25" customHeight="1">
      <c r="A46439" s="5"/>
      <c r="B46439" s="5"/>
      <c r="C46439" s="5" t="str">
        <f>IFERROR(__xludf.DUMMYFUNCTION("""COMPUTED_VALUE"""),"")</f>
        <v/>
      </c>
      <c r="D46439" s="5">
        <v>0.0</v>
      </c>
    </row>
    <row r="46440" ht="14.25" customHeight="1">
      <c r="A46440" s="5"/>
      <c r="B46440" s="5"/>
      <c r="C46440" s="5" t="str">
        <f>IFERROR(__xludf.DUMMYFUNCTION("""COMPUTED_VALUE"""),"")</f>
        <v/>
      </c>
      <c r="D46440" s="5">
        <v>0.0</v>
      </c>
    </row>
    <row r="46441" ht="14.25" customHeight="1">
      <c r="A46441" s="5"/>
      <c r="B46441" s="5"/>
      <c r="C46441" s="5" t="str">
        <f>IFERROR(__xludf.DUMMYFUNCTION("""COMPUTED_VALUE"""),"")</f>
        <v/>
      </c>
      <c r="D46441" s="5">
        <v>0.0</v>
      </c>
    </row>
    <row r="46442" ht="14.25" customHeight="1">
      <c r="A46442" s="5"/>
      <c r="B46442" s="5"/>
      <c r="C46442" s="5" t="str">
        <f>IFERROR(__xludf.DUMMYFUNCTION("""COMPUTED_VALUE"""),"")</f>
        <v/>
      </c>
      <c r="D46442" s="5">
        <v>0.0</v>
      </c>
    </row>
    <row r="46443" ht="14.25" customHeight="1">
      <c r="A46443" s="5"/>
      <c r="B46443" s="5"/>
      <c r="C46443" s="5" t="str">
        <f>IFERROR(__xludf.DUMMYFUNCTION("""COMPUTED_VALUE"""),"")</f>
        <v/>
      </c>
      <c r="D46443" s="5">
        <v>0.0</v>
      </c>
    </row>
    <row r="46444" ht="14.25" customHeight="1">
      <c r="A46444" s="5"/>
      <c r="B46444" s="5"/>
      <c r="C46444" s="5" t="str">
        <f>IFERROR(__xludf.DUMMYFUNCTION("""COMPUTED_VALUE"""),"")</f>
        <v/>
      </c>
      <c r="D46444" s="5">
        <v>0.0</v>
      </c>
    </row>
    <row r="46445" ht="14.25" customHeight="1">
      <c r="A46445" s="5"/>
      <c r="B46445" s="5"/>
      <c r="C46445" s="5" t="str">
        <f>IFERROR(__xludf.DUMMYFUNCTION("""COMPUTED_VALUE"""),"")</f>
        <v/>
      </c>
      <c r="D46445" s="5">
        <v>0.0</v>
      </c>
    </row>
    <row r="46446" ht="14.25" customHeight="1">
      <c r="A46446" s="5"/>
      <c r="B46446" s="5"/>
      <c r="C46446" s="5" t="str">
        <f>IFERROR(__xludf.DUMMYFUNCTION("""COMPUTED_VALUE"""),"")</f>
        <v/>
      </c>
      <c r="D46446" s="5">
        <v>0.0</v>
      </c>
    </row>
    <row r="46447" ht="14.25" customHeight="1">
      <c r="A46447" s="5"/>
      <c r="B46447" s="5"/>
      <c r="C46447" s="5" t="str">
        <f>IFERROR(__xludf.DUMMYFUNCTION("""COMPUTED_VALUE"""),"")</f>
        <v/>
      </c>
      <c r="D46447" s="5">
        <v>0.0</v>
      </c>
    </row>
    <row r="46448" ht="14.25" customHeight="1">
      <c r="A46448" s="5"/>
      <c r="B46448" s="5"/>
      <c r="C46448" s="5" t="str">
        <f>IFERROR(__xludf.DUMMYFUNCTION("""COMPUTED_VALUE"""),"")</f>
        <v/>
      </c>
      <c r="D46448" s="5">
        <v>0.0</v>
      </c>
    </row>
    <row r="46449" ht="14.25" customHeight="1">
      <c r="A46449" s="5"/>
      <c r="B46449" s="5"/>
      <c r="C46449" s="5" t="str">
        <f>IFERROR(__xludf.DUMMYFUNCTION("""COMPUTED_VALUE"""),"")</f>
        <v/>
      </c>
      <c r="D46449" s="5">
        <v>0.0</v>
      </c>
    </row>
    <row r="46450" ht="14.25" customHeight="1">
      <c r="A46450" s="5"/>
      <c r="B46450" s="5"/>
      <c r="C46450" s="5" t="str">
        <f>IFERROR(__xludf.DUMMYFUNCTION("""COMPUTED_VALUE"""),"")</f>
        <v/>
      </c>
      <c r="D46450" s="5">
        <v>0.0</v>
      </c>
    </row>
    <row r="46451" ht="14.25" customHeight="1">
      <c r="A46451" s="5"/>
      <c r="B46451" s="5"/>
      <c r="C46451" s="5" t="str">
        <f>IFERROR(__xludf.DUMMYFUNCTION("""COMPUTED_VALUE"""),"")</f>
        <v/>
      </c>
      <c r="D46451" s="5">
        <v>0.0</v>
      </c>
    </row>
    <row r="46452" ht="14.25" customHeight="1">
      <c r="A46452" s="5"/>
      <c r="B46452" s="5"/>
      <c r="C46452" s="5" t="str">
        <f>IFERROR(__xludf.DUMMYFUNCTION("""COMPUTED_VALUE"""),"")</f>
        <v/>
      </c>
      <c r="D46452" s="5">
        <v>0.0</v>
      </c>
    </row>
    <row r="46453" ht="14.25" customHeight="1">
      <c r="A46453" s="5"/>
      <c r="B46453" s="5"/>
      <c r="C46453" s="5" t="str">
        <f>IFERROR(__xludf.DUMMYFUNCTION("""COMPUTED_VALUE"""),"")</f>
        <v/>
      </c>
      <c r="D46453" s="5">
        <v>0.0</v>
      </c>
    </row>
    <row r="46454" ht="14.25" customHeight="1">
      <c r="A46454" s="5"/>
      <c r="B46454" s="5"/>
      <c r="C46454" s="5" t="str">
        <f>IFERROR(__xludf.DUMMYFUNCTION("""COMPUTED_VALUE"""),"")</f>
        <v/>
      </c>
      <c r="D46454" s="5">
        <v>0.0</v>
      </c>
    </row>
    <row r="46455" ht="14.25" customHeight="1">
      <c r="A46455" s="5"/>
      <c r="B46455" s="5"/>
      <c r="C46455" s="5" t="str">
        <f>IFERROR(__xludf.DUMMYFUNCTION("""COMPUTED_VALUE"""),"")</f>
        <v/>
      </c>
      <c r="D46455" s="5">
        <v>0.0</v>
      </c>
    </row>
    <row r="46456" ht="14.25" customHeight="1">
      <c r="A46456" s="5"/>
      <c r="B46456" s="5"/>
      <c r="C46456" s="5" t="str">
        <f>IFERROR(__xludf.DUMMYFUNCTION("""COMPUTED_VALUE"""),"")</f>
        <v/>
      </c>
      <c r="D46456" s="5">
        <v>0.0</v>
      </c>
    </row>
    <row r="46457" ht="14.25" customHeight="1">
      <c r="A46457" s="5"/>
      <c r="B46457" s="5"/>
      <c r="C46457" s="5" t="str">
        <f>IFERROR(__xludf.DUMMYFUNCTION("""COMPUTED_VALUE"""),"")</f>
        <v/>
      </c>
      <c r="D46457" s="5">
        <v>0.0</v>
      </c>
    </row>
    <row r="46458" ht="14.25" customHeight="1">
      <c r="A46458" s="5"/>
      <c r="B46458" s="5"/>
      <c r="C46458" s="5" t="str">
        <f>IFERROR(__xludf.DUMMYFUNCTION("""COMPUTED_VALUE"""),"")</f>
        <v/>
      </c>
      <c r="D46458" s="5">
        <v>0.0</v>
      </c>
    </row>
    <row r="46459" ht="14.25" customHeight="1">
      <c r="A46459" s="5"/>
      <c r="B46459" s="5"/>
      <c r="C46459" s="5" t="str">
        <f>IFERROR(__xludf.DUMMYFUNCTION("""COMPUTED_VALUE"""),"")</f>
        <v/>
      </c>
      <c r="D46459" s="5">
        <v>0.0</v>
      </c>
    </row>
    <row r="46460" ht="14.25" customHeight="1">
      <c r="A46460" s="5"/>
      <c r="B46460" s="5"/>
      <c r="C46460" s="5" t="str">
        <f>IFERROR(__xludf.DUMMYFUNCTION("""COMPUTED_VALUE"""),"")</f>
        <v/>
      </c>
      <c r="D46460" s="5">
        <v>0.0</v>
      </c>
    </row>
    <row r="46461" ht="14.25" customHeight="1">
      <c r="A46461" s="5"/>
      <c r="B46461" s="5"/>
      <c r="C46461" s="5" t="str">
        <f>IFERROR(__xludf.DUMMYFUNCTION("""COMPUTED_VALUE"""),"")</f>
        <v/>
      </c>
      <c r="D46461" s="5">
        <v>0.0</v>
      </c>
    </row>
    <row r="46462" ht="14.25" customHeight="1">
      <c r="A46462" s="5"/>
      <c r="B46462" s="5"/>
      <c r="C46462" s="5" t="str">
        <f>IFERROR(__xludf.DUMMYFUNCTION("""COMPUTED_VALUE"""),"")</f>
        <v/>
      </c>
      <c r="D46462" s="5">
        <v>0.0</v>
      </c>
    </row>
    <row r="46463" ht="14.25" customHeight="1">
      <c r="A46463" s="5"/>
      <c r="B46463" s="5"/>
      <c r="C46463" s="5" t="str">
        <f>IFERROR(__xludf.DUMMYFUNCTION("""COMPUTED_VALUE"""),"")</f>
        <v/>
      </c>
      <c r="D46463" s="5">
        <v>0.0</v>
      </c>
    </row>
    <row r="46464" ht="14.25" customHeight="1">
      <c r="A46464" s="5"/>
      <c r="B46464" s="5"/>
      <c r="C46464" s="5" t="str">
        <f>IFERROR(__xludf.DUMMYFUNCTION("""COMPUTED_VALUE"""),"")</f>
        <v/>
      </c>
      <c r="D46464" s="5">
        <v>0.0</v>
      </c>
    </row>
    <row r="46465" ht="14.25" customHeight="1">
      <c r="A46465" s="5"/>
      <c r="B46465" s="5"/>
      <c r="C46465" s="5" t="str">
        <f>IFERROR(__xludf.DUMMYFUNCTION("""COMPUTED_VALUE"""),"")</f>
        <v/>
      </c>
      <c r="D46465" s="5">
        <v>0.0</v>
      </c>
    </row>
    <row r="46466" ht="14.25" customHeight="1">
      <c r="A46466" s="5"/>
      <c r="B46466" s="5"/>
      <c r="C46466" s="5" t="str">
        <f>IFERROR(__xludf.DUMMYFUNCTION("""COMPUTED_VALUE"""),"")</f>
        <v/>
      </c>
      <c r="D46466" s="5">
        <v>0.0</v>
      </c>
    </row>
    <row r="46467" ht="14.25" customHeight="1">
      <c r="A46467" s="5"/>
      <c r="B46467" s="5"/>
      <c r="C46467" s="5" t="str">
        <f>IFERROR(__xludf.DUMMYFUNCTION("""COMPUTED_VALUE"""),"")</f>
        <v/>
      </c>
      <c r="D46467" s="5">
        <v>0.0</v>
      </c>
    </row>
    <row r="46468" ht="14.25" customHeight="1">
      <c r="A46468" s="5"/>
      <c r="B46468" s="5"/>
      <c r="C46468" s="5" t="str">
        <f>IFERROR(__xludf.DUMMYFUNCTION("""COMPUTED_VALUE"""),"")</f>
        <v/>
      </c>
      <c r="D46468" s="5">
        <v>0.0</v>
      </c>
    </row>
    <row r="46469" ht="14.25" customHeight="1">
      <c r="A46469" s="5"/>
      <c r="B46469" s="5"/>
      <c r="C46469" s="5" t="str">
        <f>IFERROR(__xludf.DUMMYFUNCTION("""COMPUTED_VALUE"""),"")</f>
        <v/>
      </c>
      <c r="D46469" s="5">
        <v>0.0</v>
      </c>
    </row>
    <row r="46470" ht="14.25" customHeight="1">
      <c r="A46470" s="5"/>
      <c r="B46470" s="5"/>
      <c r="C46470" s="5" t="str">
        <f>IFERROR(__xludf.DUMMYFUNCTION("""COMPUTED_VALUE"""),"")</f>
        <v/>
      </c>
      <c r="D46470" s="5">
        <v>0.0</v>
      </c>
    </row>
    <row r="46471" ht="14.25" customHeight="1">
      <c r="A46471" s="5"/>
      <c r="B46471" s="5"/>
      <c r="C46471" s="5" t="str">
        <f>IFERROR(__xludf.DUMMYFUNCTION("""COMPUTED_VALUE"""),"")</f>
        <v/>
      </c>
      <c r="D46471" s="5">
        <v>0.0</v>
      </c>
    </row>
    <row r="46472" ht="14.25" customHeight="1">
      <c r="A46472" s="5"/>
      <c r="B46472" s="5"/>
      <c r="C46472" s="5" t="str">
        <f>IFERROR(__xludf.DUMMYFUNCTION("""COMPUTED_VALUE"""),"")</f>
        <v/>
      </c>
      <c r="D46472" s="5">
        <v>0.0</v>
      </c>
    </row>
    <row r="46473" ht="14.25" customHeight="1">
      <c r="A46473" s="5"/>
      <c r="B46473" s="5"/>
      <c r="C46473" s="5" t="str">
        <f>IFERROR(__xludf.DUMMYFUNCTION("""COMPUTED_VALUE"""),"")</f>
        <v/>
      </c>
      <c r="D46473" s="5">
        <v>0.0</v>
      </c>
    </row>
    <row r="46474" ht="14.25" customHeight="1">
      <c r="A46474" s="5"/>
      <c r="B46474" s="5"/>
      <c r="C46474" s="5" t="str">
        <f>IFERROR(__xludf.DUMMYFUNCTION("""COMPUTED_VALUE"""),"")</f>
        <v/>
      </c>
      <c r="D46474" s="5">
        <v>0.0</v>
      </c>
    </row>
    <row r="46475" ht="14.25" customHeight="1">
      <c r="A46475" s="5"/>
      <c r="B46475" s="5"/>
      <c r="C46475" s="5" t="str">
        <f>IFERROR(__xludf.DUMMYFUNCTION("""COMPUTED_VALUE"""),"")</f>
        <v/>
      </c>
      <c r="D46475" s="5">
        <v>0.0</v>
      </c>
    </row>
    <row r="46476" ht="14.25" customHeight="1">
      <c r="A46476" s="5"/>
      <c r="B46476" s="5"/>
      <c r="C46476" s="5" t="str">
        <f>IFERROR(__xludf.DUMMYFUNCTION("""COMPUTED_VALUE"""),"")</f>
        <v/>
      </c>
      <c r="D46476" s="5">
        <v>0.0</v>
      </c>
    </row>
    <row r="46477" ht="14.25" customHeight="1">
      <c r="A46477" s="5"/>
      <c r="B46477" s="5"/>
      <c r="C46477" s="5" t="str">
        <f>IFERROR(__xludf.DUMMYFUNCTION("""COMPUTED_VALUE"""),"")</f>
        <v/>
      </c>
      <c r="D46477" s="5">
        <v>0.0</v>
      </c>
    </row>
    <row r="46478" ht="14.25" customHeight="1">
      <c r="A46478" s="5"/>
      <c r="B46478" s="5"/>
      <c r="C46478" s="5" t="str">
        <f>IFERROR(__xludf.DUMMYFUNCTION("""COMPUTED_VALUE"""),"")</f>
        <v/>
      </c>
      <c r="D46478" s="5">
        <v>0.0</v>
      </c>
    </row>
    <row r="46479" ht="14.25" customHeight="1">
      <c r="A46479" s="5"/>
      <c r="B46479" s="5"/>
      <c r="C46479" s="5" t="str">
        <f>IFERROR(__xludf.DUMMYFUNCTION("""COMPUTED_VALUE"""),"")</f>
        <v/>
      </c>
      <c r="D46479" s="5">
        <v>0.0</v>
      </c>
    </row>
    <row r="46480" ht="14.25" customHeight="1">
      <c r="A46480" s="5"/>
      <c r="B46480" s="5"/>
      <c r="C46480" s="5" t="str">
        <f>IFERROR(__xludf.DUMMYFUNCTION("""COMPUTED_VALUE"""),"")</f>
        <v/>
      </c>
      <c r="D46480" s="5">
        <v>0.0</v>
      </c>
    </row>
    <row r="46481" ht="14.25" customHeight="1">
      <c r="A46481" s="5"/>
      <c r="B46481" s="5"/>
      <c r="C46481" s="5" t="str">
        <f>IFERROR(__xludf.DUMMYFUNCTION("""COMPUTED_VALUE"""),"")</f>
        <v/>
      </c>
      <c r="D46481" s="5">
        <v>0.0</v>
      </c>
    </row>
    <row r="46482" ht="14.25" customHeight="1">
      <c r="A46482" s="5"/>
      <c r="B46482" s="5"/>
      <c r="C46482" s="5" t="str">
        <f>IFERROR(__xludf.DUMMYFUNCTION("""COMPUTED_VALUE"""),"")</f>
        <v/>
      </c>
      <c r="D46482" s="5">
        <v>0.0</v>
      </c>
    </row>
    <row r="46483" ht="14.25" customHeight="1">
      <c r="A46483" s="5"/>
      <c r="B46483" s="5"/>
      <c r="C46483" s="5" t="str">
        <f>IFERROR(__xludf.DUMMYFUNCTION("""COMPUTED_VALUE"""),"")</f>
        <v/>
      </c>
      <c r="D46483" s="5">
        <v>0.0</v>
      </c>
    </row>
    <row r="46484" ht="14.25" customHeight="1">
      <c r="A46484" s="5"/>
      <c r="B46484" s="5"/>
      <c r="C46484" s="5" t="str">
        <f>IFERROR(__xludf.DUMMYFUNCTION("""COMPUTED_VALUE"""),"")</f>
        <v/>
      </c>
      <c r="D46484" s="5">
        <v>0.0</v>
      </c>
    </row>
    <row r="46485" ht="14.25" customHeight="1">
      <c r="A46485" s="5"/>
      <c r="B46485" s="5"/>
      <c r="C46485" s="5" t="str">
        <f>IFERROR(__xludf.DUMMYFUNCTION("""COMPUTED_VALUE"""),"")</f>
        <v/>
      </c>
      <c r="D46485" s="5">
        <v>0.0</v>
      </c>
    </row>
    <row r="46486" ht="14.25" customHeight="1">
      <c r="A46486" s="5"/>
      <c r="B46486" s="5"/>
      <c r="C46486" s="5" t="str">
        <f>IFERROR(__xludf.DUMMYFUNCTION("""COMPUTED_VALUE"""),"")</f>
        <v/>
      </c>
      <c r="D46486" s="5">
        <v>0.0</v>
      </c>
    </row>
    <row r="46487" ht="14.25" customHeight="1">
      <c r="A46487" s="5"/>
      <c r="B46487" s="5"/>
      <c r="C46487" s="5" t="str">
        <f>IFERROR(__xludf.DUMMYFUNCTION("""COMPUTED_VALUE"""),"")</f>
        <v/>
      </c>
      <c r="D46487" s="5">
        <v>0.0</v>
      </c>
    </row>
    <row r="46488" ht="14.25" customHeight="1">
      <c r="A46488" s="5"/>
      <c r="B46488" s="5"/>
      <c r="C46488" s="5" t="str">
        <f>IFERROR(__xludf.DUMMYFUNCTION("""COMPUTED_VALUE"""),"")</f>
        <v/>
      </c>
      <c r="D46488" s="5">
        <v>0.0</v>
      </c>
    </row>
    <row r="46489" ht="14.25" customHeight="1">
      <c r="A46489" s="5"/>
      <c r="B46489" s="5"/>
      <c r="C46489" s="5" t="str">
        <f>IFERROR(__xludf.DUMMYFUNCTION("""COMPUTED_VALUE"""),"")</f>
        <v/>
      </c>
      <c r="D46489" s="5">
        <v>0.0</v>
      </c>
    </row>
    <row r="46490" ht="14.25" customHeight="1">
      <c r="A46490" s="5"/>
      <c r="B46490" s="5"/>
      <c r="C46490" s="5" t="str">
        <f>IFERROR(__xludf.DUMMYFUNCTION("""COMPUTED_VALUE"""),"")</f>
        <v/>
      </c>
      <c r="D46490" s="5">
        <v>0.0</v>
      </c>
    </row>
    <row r="46491" ht="14.25" customHeight="1">
      <c r="A46491" s="5"/>
      <c r="B46491" s="5"/>
      <c r="C46491" s="5" t="str">
        <f>IFERROR(__xludf.DUMMYFUNCTION("""COMPUTED_VALUE"""),"")</f>
        <v/>
      </c>
      <c r="D46491" s="5">
        <v>0.0</v>
      </c>
    </row>
    <row r="46492" ht="14.25" customHeight="1">
      <c r="A46492" s="5"/>
      <c r="B46492" s="5"/>
      <c r="C46492" s="5" t="str">
        <f>IFERROR(__xludf.DUMMYFUNCTION("""COMPUTED_VALUE"""),"")</f>
        <v/>
      </c>
      <c r="D46492" s="5">
        <v>0.0</v>
      </c>
    </row>
    <row r="46493" ht="14.25" customHeight="1">
      <c r="A46493" s="5"/>
      <c r="B46493" s="5"/>
      <c r="C46493" s="5" t="str">
        <f>IFERROR(__xludf.DUMMYFUNCTION("""COMPUTED_VALUE"""),"")</f>
        <v/>
      </c>
      <c r="D46493" s="5">
        <v>0.0</v>
      </c>
    </row>
    <row r="46494" ht="14.25" customHeight="1">
      <c r="A46494" s="5"/>
      <c r="B46494" s="5"/>
      <c r="C46494" s="5" t="str">
        <f>IFERROR(__xludf.DUMMYFUNCTION("""COMPUTED_VALUE"""),"")</f>
        <v/>
      </c>
      <c r="D46494" s="5">
        <v>0.0</v>
      </c>
    </row>
    <row r="46495" ht="14.25" customHeight="1">
      <c r="A46495" s="5"/>
      <c r="B46495" s="5"/>
      <c r="C46495" s="5" t="str">
        <f>IFERROR(__xludf.DUMMYFUNCTION("""COMPUTED_VALUE"""),"")</f>
        <v/>
      </c>
      <c r="D46495" s="5">
        <v>0.0</v>
      </c>
    </row>
    <row r="46496" ht="14.25" customHeight="1">
      <c r="A46496" s="5"/>
      <c r="B46496" s="5"/>
      <c r="C46496" s="5" t="str">
        <f>IFERROR(__xludf.DUMMYFUNCTION("""COMPUTED_VALUE"""),"")</f>
        <v/>
      </c>
      <c r="D46496" s="5">
        <v>0.0</v>
      </c>
    </row>
    <row r="46497" ht="14.25" customHeight="1">
      <c r="A46497" s="5"/>
      <c r="B46497" s="5"/>
      <c r="C46497" s="5" t="str">
        <f>IFERROR(__xludf.DUMMYFUNCTION("""COMPUTED_VALUE"""),"")</f>
        <v/>
      </c>
      <c r="D46497" s="5">
        <v>0.0</v>
      </c>
    </row>
    <row r="46498" ht="14.25" customHeight="1">
      <c r="A46498" s="5"/>
      <c r="B46498" s="5"/>
      <c r="C46498" s="5" t="str">
        <f>IFERROR(__xludf.DUMMYFUNCTION("""COMPUTED_VALUE"""),"")</f>
        <v/>
      </c>
      <c r="D46498" s="5">
        <v>0.0</v>
      </c>
    </row>
    <row r="46499" ht="14.25" customHeight="1">
      <c r="A46499" s="5"/>
      <c r="B46499" s="5"/>
      <c r="C46499" s="5" t="str">
        <f>IFERROR(__xludf.DUMMYFUNCTION("""COMPUTED_VALUE"""),"")</f>
        <v/>
      </c>
      <c r="D46499" s="5">
        <v>0.0</v>
      </c>
    </row>
    <row r="46500" ht="14.25" customHeight="1">
      <c r="A46500" s="5"/>
      <c r="B46500" s="5"/>
      <c r="C46500" s="5" t="str">
        <f>IFERROR(__xludf.DUMMYFUNCTION("""COMPUTED_VALUE"""),"")</f>
        <v/>
      </c>
      <c r="D46500" s="5">
        <v>0.0</v>
      </c>
    </row>
    <row r="46501" ht="14.25" customHeight="1">
      <c r="A46501" s="5"/>
      <c r="B46501" s="5"/>
      <c r="C46501" s="5" t="str">
        <f>IFERROR(__xludf.DUMMYFUNCTION("""COMPUTED_VALUE"""),"")</f>
        <v/>
      </c>
      <c r="D46501" s="5">
        <v>0.0</v>
      </c>
    </row>
    <row r="46502" ht="14.25" customHeight="1">
      <c r="A46502" s="5"/>
      <c r="B46502" s="5"/>
      <c r="C46502" s="5" t="str">
        <f>IFERROR(__xludf.DUMMYFUNCTION("""COMPUTED_VALUE"""),"")</f>
        <v/>
      </c>
      <c r="D46502" s="5">
        <v>0.0</v>
      </c>
    </row>
    <row r="46503" ht="14.25" customHeight="1">
      <c r="A46503" s="5"/>
      <c r="B46503" s="5"/>
      <c r="C46503" s="5" t="str">
        <f>IFERROR(__xludf.DUMMYFUNCTION("""COMPUTED_VALUE"""),"")</f>
        <v/>
      </c>
      <c r="D46503" s="5">
        <v>0.0</v>
      </c>
    </row>
    <row r="46504" ht="14.25" customHeight="1">
      <c r="A46504" s="5"/>
      <c r="B46504" s="5"/>
      <c r="C46504" s="5" t="str">
        <f>IFERROR(__xludf.DUMMYFUNCTION("""COMPUTED_VALUE"""),"")</f>
        <v/>
      </c>
      <c r="D46504" s="5">
        <v>0.0</v>
      </c>
    </row>
    <row r="46505" ht="14.25" customHeight="1">
      <c r="A46505" s="5"/>
      <c r="B46505" s="5"/>
      <c r="C46505" s="5" t="str">
        <f>IFERROR(__xludf.DUMMYFUNCTION("""COMPUTED_VALUE"""),"")</f>
        <v/>
      </c>
      <c r="D46505" s="5">
        <v>0.0</v>
      </c>
    </row>
    <row r="46506" ht="14.25" customHeight="1">
      <c r="A46506" s="5"/>
      <c r="B46506" s="5"/>
      <c r="C46506" s="5" t="str">
        <f>IFERROR(__xludf.DUMMYFUNCTION("""COMPUTED_VALUE"""),"")</f>
        <v/>
      </c>
      <c r="D46506" s="5">
        <v>0.0</v>
      </c>
    </row>
    <row r="46507" ht="14.25" customHeight="1">
      <c r="A46507" s="5"/>
      <c r="B46507" s="5"/>
      <c r="C46507" s="5" t="str">
        <f>IFERROR(__xludf.DUMMYFUNCTION("""COMPUTED_VALUE"""),"")</f>
        <v/>
      </c>
      <c r="D46507" s="5">
        <v>0.0</v>
      </c>
    </row>
    <row r="46508" ht="14.25" customHeight="1">
      <c r="A46508" s="5"/>
      <c r="B46508" s="5"/>
      <c r="C46508" s="5" t="str">
        <f>IFERROR(__xludf.DUMMYFUNCTION("""COMPUTED_VALUE"""),"")</f>
        <v/>
      </c>
      <c r="D46508" s="5">
        <v>0.0</v>
      </c>
    </row>
    <row r="46509" ht="14.25" customHeight="1">
      <c r="A46509" s="5"/>
      <c r="B46509" s="5"/>
      <c r="C46509" s="5" t="str">
        <f>IFERROR(__xludf.DUMMYFUNCTION("""COMPUTED_VALUE"""),"")</f>
        <v/>
      </c>
      <c r="D46509" s="5">
        <v>0.0</v>
      </c>
    </row>
    <row r="46510" ht="14.25" customHeight="1">
      <c r="A46510" s="5"/>
      <c r="B46510" s="5"/>
      <c r="C46510" s="5" t="str">
        <f>IFERROR(__xludf.DUMMYFUNCTION("""COMPUTED_VALUE"""),"")</f>
        <v/>
      </c>
      <c r="D46510" s="5">
        <v>0.0</v>
      </c>
    </row>
    <row r="46511" ht="14.25" customHeight="1">
      <c r="A46511" s="5"/>
      <c r="B46511" s="5"/>
      <c r="C46511" s="5" t="str">
        <f>IFERROR(__xludf.DUMMYFUNCTION("""COMPUTED_VALUE"""),"")</f>
        <v/>
      </c>
      <c r="D46511" s="5">
        <v>0.0</v>
      </c>
    </row>
    <row r="46512" ht="14.25" customHeight="1">
      <c r="A46512" s="5"/>
      <c r="B46512" s="5"/>
      <c r="C46512" s="5" t="str">
        <f>IFERROR(__xludf.DUMMYFUNCTION("""COMPUTED_VALUE"""),"")</f>
        <v/>
      </c>
      <c r="D46512" s="5">
        <v>0.0</v>
      </c>
    </row>
    <row r="46513" ht="14.25" customHeight="1">
      <c r="A46513" s="5"/>
      <c r="B46513" s="5"/>
      <c r="C46513" s="5" t="str">
        <f>IFERROR(__xludf.DUMMYFUNCTION("""COMPUTED_VALUE"""),"")</f>
        <v/>
      </c>
      <c r="D46513" s="5">
        <v>0.0</v>
      </c>
    </row>
    <row r="46514" ht="14.25" customHeight="1">
      <c r="A46514" s="5"/>
      <c r="B46514" s="5"/>
      <c r="C46514" s="5" t="str">
        <f>IFERROR(__xludf.DUMMYFUNCTION("""COMPUTED_VALUE"""),"")</f>
        <v/>
      </c>
      <c r="D46514" s="5">
        <v>0.0</v>
      </c>
    </row>
    <row r="46515" ht="14.25" customHeight="1">
      <c r="A46515" s="5"/>
      <c r="B46515" s="5"/>
      <c r="C46515" s="5" t="str">
        <f>IFERROR(__xludf.DUMMYFUNCTION("""COMPUTED_VALUE"""),"")</f>
        <v/>
      </c>
      <c r="D46515" s="5">
        <v>0.0</v>
      </c>
    </row>
    <row r="46516" ht="14.25" customHeight="1">
      <c r="A46516" s="5"/>
      <c r="B46516" s="5"/>
      <c r="C46516" s="5" t="str">
        <f>IFERROR(__xludf.DUMMYFUNCTION("""COMPUTED_VALUE"""),"")</f>
        <v/>
      </c>
      <c r="D46516" s="5">
        <v>0.0</v>
      </c>
    </row>
    <row r="46517" ht="14.25" customHeight="1">
      <c r="A46517" s="5"/>
      <c r="B46517" s="5"/>
      <c r="C46517" s="5" t="str">
        <f>IFERROR(__xludf.DUMMYFUNCTION("""COMPUTED_VALUE"""),"")</f>
        <v/>
      </c>
      <c r="D46517" s="5">
        <v>0.0</v>
      </c>
    </row>
    <row r="46518" ht="14.25" customHeight="1">
      <c r="A46518" s="5"/>
      <c r="B46518" s="5"/>
      <c r="C46518" s="5" t="str">
        <f>IFERROR(__xludf.DUMMYFUNCTION("""COMPUTED_VALUE"""),"")</f>
        <v/>
      </c>
      <c r="D46518" s="5">
        <v>0.0</v>
      </c>
    </row>
    <row r="46519" ht="14.25" customHeight="1">
      <c r="A46519" s="5"/>
      <c r="B46519" s="5"/>
      <c r="C46519" s="5" t="str">
        <f>IFERROR(__xludf.DUMMYFUNCTION("""COMPUTED_VALUE"""),"")</f>
        <v/>
      </c>
      <c r="D46519" s="5">
        <v>0.0</v>
      </c>
    </row>
    <row r="46520" ht="14.25" customHeight="1">
      <c r="A46520" s="5"/>
      <c r="B46520" s="5"/>
      <c r="C46520" s="5" t="str">
        <f>IFERROR(__xludf.DUMMYFUNCTION("""COMPUTED_VALUE"""),"")</f>
        <v/>
      </c>
      <c r="D46520" s="5">
        <v>0.0</v>
      </c>
    </row>
    <row r="46521" ht="14.25" customHeight="1">
      <c r="A46521" s="5"/>
      <c r="B46521" s="5"/>
      <c r="C46521" s="5" t="str">
        <f>IFERROR(__xludf.DUMMYFUNCTION("""COMPUTED_VALUE"""),"")</f>
        <v/>
      </c>
      <c r="D46521" s="5">
        <v>0.0</v>
      </c>
    </row>
    <row r="46522" ht="14.25" customHeight="1">
      <c r="A46522" s="5"/>
      <c r="B46522" s="5"/>
      <c r="C46522" s="5" t="str">
        <f>IFERROR(__xludf.DUMMYFUNCTION("""COMPUTED_VALUE"""),"")</f>
        <v/>
      </c>
      <c r="D46522" s="5">
        <v>0.0</v>
      </c>
    </row>
    <row r="46523" ht="14.25" customHeight="1">
      <c r="A46523" s="5"/>
      <c r="B46523" s="5"/>
      <c r="C46523" s="5" t="str">
        <f>IFERROR(__xludf.DUMMYFUNCTION("""COMPUTED_VALUE"""),"")</f>
        <v/>
      </c>
      <c r="D46523" s="5">
        <v>0.0</v>
      </c>
    </row>
    <row r="46524" ht="14.25" customHeight="1">
      <c r="A46524" s="5"/>
      <c r="B46524" s="5"/>
      <c r="C46524" s="5" t="str">
        <f>IFERROR(__xludf.DUMMYFUNCTION("""COMPUTED_VALUE"""),"")</f>
        <v/>
      </c>
      <c r="D46524" s="5">
        <v>0.0</v>
      </c>
    </row>
    <row r="46525" ht="14.25" customHeight="1">
      <c r="A46525" s="5"/>
      <c r="B46525" s="5"/>
      <c r="C46525" s="5" t="str">
        <f>IFERROR(__xludf.DUMMYFUNCTION("""COMPUTED_VALUE"""),"")</f>
        <v/>
      </c>
      <c r="D46525" s="5">
        <v>0.0</v>
      </c>
    </row>
    <row r="46526" ht="14.25" customHeight="1">
      <c r="A46526" s="5"/>
      <c r="B46526" s="5"/>
      <c r="C46526" s="5" t="str">
        <f>IFERROR(__xludf.DUMMYFUNCTION("""COMPUTED_VALUE"""),"")</f>
        <v/>
      </c>
      <c r="D46526" s="5">
        <v>0.0</v>
      </c>
    </row>
    <row r="46527" ht="14.25" customHeight="1">
      <c r="A46527" s="5"/>
      <c r="B46527" s="5"/>
      <c r="C46527" s="5" t="str">
        <f>IFERROR(__xludf.DUMMYFUNCTION("""COMPUTED_VALUE"""),"")</f>
        <v/>
      </c>
      <c r="D46527" s="5">
        <v>0.0</v>
      </c>
    </row>
    <row r="46528" ht="14.25" customHeight="1">
      <c r="A46528" s="5"/>
      <c r="B46528" s="5"/>
      <c r="C46528" s="5" t="str">
        <f>IFERROR(__xludf.DUMMYFUNCTION("""COMPUTED_VALUE"""),"")</f>
        <v/>
      </c>
      <c r="D46528" s="5">
        <v>0.0</v>
      </c>
    </row>
    <row r="46529" ht="14.25" customHeight="1">
      <c r="A46529" s="5"/>
      <c r="B46529" s="5"/>
      <c r="C46529" s="5" t="str">
        <f>IFERROR(__xludf.DUMMYFUNCTION("""COMPUTED_VALUE"""),"")</f>
        <v/>
      </c>
      <c r="D46529" s="5">
        <v>0.0</v>
      </c>
    </row>
    <row r="46530" ht="14.25" customHeight="1">
      <c r="A46530" s="5"/>
      <c r="B46530" s="5"/>
      <c r="C46530" s="5" t="str">
        <f>IFERROR(__xludf.DUMMYFUNCTION("""COMPUTED_VALUE"""),"")</f>
        <v/>
      </c>
      <c r="D46530" s="5">
        <v>0.0</v>
      </c>
    </row>
    <row r="46531" ht="14.25" customHeight="1">
      <c r="A46531" s="5"/>
      <c r="B46531" s="5"/>
      <c r="C46531" s="5" t="str">
        <f>IFERROR(__xludf.DUMMYFUNCTION("""COMPUTED_VALUE"""),"")</f>
        <v/>
      </c>
      <c r="D46531" s="5">
        <v>0.0</v>
      </c>
    </row>
    <row r="46532" ht="14.25" customHeight="1">
      <c r="A46532" s="5"/>
      <c r="B46532" s="5"/>
      <c r="C46532" s="5" t="str">
        <f>IFERROR(__xludf.DUMMYFUNCTION("""COMPUTED_VALUE"""),"")</f>
        <v/>
      </c>
      <c r="D46532" s="5">
        <v>0.0</v>
      </c>
    </row>
    <row r="46533" ht="14.25" customHeight="1">
      <c r="A46533" s="5"/>
      <c r="B46533" s="5"/>
      <c r="C46533" s="5" t="str">
        <f>IFERROR(__xludf.DUMMYFUNCTION("""COMPUTED_VALUE"""),"")</f>
        <v/>
      </c>
      <c r="D46533" s="5">
        <v>0.0</v>
      </c>
    </row>
    <row r="46534" ht="14.25" customHeight="1">
      <c r="A46534" s="5"/>
      <c r="B46534" s="5"/>
      <c r="C46534" s="5" t="str">
        <f>IFERROR(__xludf.DUMMYFUNCTION("""COMPUTED_VALUE"""),"")</f>
        <v/>
      </c>
      <c r="D46534" s="5">
        <v>0.0</v>
      </c>
    </row>
    <row r="46535" ht="14.25" customHeight="1">
      <c r="A46535" s="5"/>
      <c r="B46535" s="5"/>
      <c r="C46535" s="5" t="str">
        <f>IFERROR(__xludf.DUMMYFUNCTION("""COMPUTED_VALUE"""),"")</f>
        <v/>
      </c>
      <c r="D46535" s="5">
        <v>0.0</v>
      </c>
    </row>
    <row r="46536" ht="14.25" customHeight="1">
      <c r="A46536" s="5"/>
      <c r="B46536" s="5"/>
      <c r="C46536" s="5" t="str">
        <f>IFERROR(__xludf.DUMMYFUNCTION("""COMPUTED_VALUE"""),"")</f>
        <v/>
      </c>
      <c r="D46536" s="5">
        <v>0.0</v>
      </c>
    </row>
    <row r="46537" ht="14.25" customHeight="1">
      <c r="A46537" s="5"/>
      <c r="B46537" s="5"/>
      <c r="C46537" s="5" t="str">
        <f>IFERROR(__xludf.DUMMYFUNCTION("""COMPUTED_VALUE"""),"")</f>
        <v/>
      </c>
      <c r="D46537" s="5">
        <v>0.0</v>
      </c>
    </row>
    <row r="46538" ht="14.25" customHeight="1">
      <c r="A46538" s="5"/>
      <c r="B46538" s="5"/>
      <c r="C46538" s="5" t="str">
        <f>IFERROR(__xludf.DUMMYFUNCTION("""COMPUTED_VALUE"""),"")</f>
        <v/>
      </c>
      <c r="D46538" s="5">
        <v>0.0</v>
      </c>
    </row>
    <row r="46539" ht="14.25" customHeight="1">
      <c r="A46539" s="5"/>
      <c r="B46539" s="5"/>
      <c r="C46539" s="5" t="str">
        <f>IFERROR(__xludf.DUMMYFUNCTION("""COMPUTED_VALUE"""),"")</f>
        <v/>
      </c>
      <c r="D46539" s="5">
        <v>0.0</v>
      </c>
    </row>
    <row r="46540" ht="14.25" customHeight="1">
      <c r="A46540" s="5"/>
      <c r="B46540" s="5"/>
      <c r="C46540" s="5" t="str">
        <f>IFERROR(__xludf.DUMMYFUNCTION("""COMPUTED_VALUE"""),"")</f>
        <v/>
      </c>
      <c r="D46540" s="5">
        <v>0.0</v>
      </c>
    </row>
    <row r="46541" ht="14.25" customHeight="1">
      <c r="A46541" s="5"/>
      <c r="B46541" s="5"/>
      <c r="C46541" s="5" t="str">
        <f>IFERROR(__xludf.DUMMYFUNCTION("""COMPUTED_VALUE"""),"")</f>
        <v/>
      </c>
      <c r="D46541" s="5">
        <v>0.0</v>
      </c>
    </row>
    <row r="46542" ht="14.25" customHeight="1">
      <c r="A46542" s="5"/>
      <c r="B46542" s="5"/>
      <c r="C46542" s="5" t="str">
        <f>IFERROR(__xludf.DUMMYFUNCTION("""COMPUTED_VALUE"""),"")</f>
        <v/>
      </c>
      <c r="D46542" s="5">
        <v>0.0</v>
      </c>
    </row>
    <row r="46543" ht="14.25" customHeight="1">
      <c r="A46543" s="5"/>
      <c r="B46543" s="5"/>
      <c r="C46543" s="5" t="str">
        <f>IFERROR(__xludf.DUMMYFUNCTION("""COMPUTED_VALUE"""),"")</f>
        <v/>
      </c>
      <c r="D46543" s="5">
        <v>0.0</v>
      </c>
    </row>
    <row r="46544" ht="14.25" customHeight="1">
      <c r="A46544" s="5"/>
      <c r="B46544" s="5"/>
      <c r="C46544" s="5" t="str">
        <f>IFERROR(__xludf.DUMMYFUNCTION("""COMPUTED_VALUE"""),"")</f>
        <v/>
      </c>
      <c r="D46544" s="5">
        <v>0.0</v>
      </c>
    </row>
    <row r="46545" ht="14.25" customHeight="1">
      <c r="A46545" s="5"/>
      <c r="B46545" s="5"/>
      <c r="C46545" s="5" t="str">
        <f>IFERROR(__xludf.DUMMYFUNCTION("""COMPUTED_VALUE"""),"")</f>
        <v/>
      </c>
      <c r="D46545" s="5">
        <v>0.0</v>
      </c>
    </row>
    <row r="46546" ht="14.25" customHeight="1">
      <c r="A46546" s="5"/>
      <c r="B46546" s="5"/>
      <c r="C46546" s="5" t="str">
        <f>IFERROR(__xludf.DUMMYFUNCTION("""COMPUTED_VALUE"""),"")</f>
        <v/>
      </c>
      <c r="D46546" s="5">
        <v>0.0</v>
      </c>
    </row>
    <row r="46547" ht="14.25" customHeight="1">
      <c r="A46547" s="5"/>
      <c r="B46547" s="5"/>
      <c r="C46547" s="5" t="str">
        <f>IFERROR(__xludf.DUMMYFUNCTION("""COMPUTED_VALUE"""),"")</f>
        <v/>
      </c>
      <c r="D46547" s="5">
        <v>0.0</v>
      </c>
    </row>
    <row r="46548" ht="14.25" customHeight="1">
      <c r="A46548" s="5"/>
      <c r="B46548" s="5"/>
      <c r="C46548" s="5" t="str">
        <f>IFERROR(__xludf.DUMMYFUNCTION("""COMPUTED_VALUE"""),"")</f>
        <v/>
      </c>
      <c r="D46548" s="5">
        <v>0.0</v>
      </c>
    </row>
    <row r="46549" ht="14.25" customHeight="1">
      <c r="A46549" s="5"/>
      <c r="B46549" s="5"/>
      <c r="C46549" s="5" t="str">
        <f>IFERROR(__xludf.DUMMYFUNCTION("""COMPUTED_VALUE"""),"")</f>
        <v/>
      </c>
      <c r="D46549" s="5">
        <v>0.0</v>
      </c>
    </row>
    <row r="46550" ht="14.25" customHeight="1">
      <c r="A46550" s="5"/>
      <c r="B46550" s="5"/>
      <c r="C46550" s="5" t="str">
        <f>IFERROR(__xludf.DUMMYFUNCTION("""COMPUTED_VALUE"""),"")</f>
        <v/>
      </c>
      <c r="D46550" s="5">
        <v>0.0</v>
      </c>
    </row>
    <row r="46551" ht="14.25" customHeight="1">
      <c r="A46551" s="5"/>
      <c r="B46551" s="5"/>
      <c r="C46551" s="5" t="str">
        <f>IFERROR(__xludf.DUMMYFUNCTION("""COMPUTED_VALUE"""),"")</f>
        <v/>
      </c>
      <c r="D46551" s="5">
        <v>0.0</v>
      </c>
    </row>
    <row r="46552" ht="14.25" customHeight="1">
      <c r="A46552" s="5"/>
      <c r="B46552" s="5"/>
      <c r="C46552" s="5" t="str">
        <f>IFERROR(__xludf.DUMMYFUNCTION("""COMPUTED_VALUE"""),"")</f>
        <v/>
      </c>
      <c r="D46552" s="5">
        <v>0.0</v>
      </c>
    </row>
    <row r="46553" ht="14.25" customHeight="1">
      <c r="A46553" s="5"/>
      <c r="B46553" s="5"/>
      <c r="C46553" s="5" t="str">
        <f>IFERROR(__xludf.DUMMYFUNCTION("""COMPUTED_VALUE"""),"")</f>
        <v/>
      </c>
      <c r="D46553" s="5">
        <v>0.0</v>
      </c>
    </row>
    <row r="46554" ht="14.25" customHeight="1">
      <c r="A46554" s="5"/>
      <c r="B46554" s="5"/>
      <c r="C46554" s="5" t="str">
        <f>IFERROR(__xludf.DUMMYFUNCTION("""COMPUTED_VALUE"""),"")</f>
        <v/>
      </c>
      <c r="D46554" s="5">
        <v>0.0</v>
      </c>
    </row>
    <row r="46555" ht="14.25" customHeight="1">
      <c r="A46555" s="5"/>
      <c r="B46555" s="5"/>
      <c r="C46555" s="5" t="str">
        <f>IFERROR(__xludf.DUMMYFUNCTION("""COMPUTED_VALUE"""),"")</f>
        <v/>
      </c>
      <c r="D46555" s="5">
        <v>0.0</v>
      </c>
    </row>
    <row r="46556" ht="14.25" customHeight="1">
      <c r="A46556" s="5"/>
      <c r="B46556" s="5"/>
      <c r="C46556" s="5" t="str">
        <f>IFERROR(__xludf.DUMMYFUNCTION("""COMPUTED_VALUE"""),"")</f>
        <v/>
      </c>
      <c r="D46556" s="5">
        <v>0.0</v>
      </c>
    </row>
    <row r="46557" ht="14.25" customHeight="1">
      <c r="A46557" s="5"/>
      <c r="B46557" s="5"/>
      <c r="C46557" s="5" t="str">
        <f>IFERROR(__xludf.DUMMYFUNCTION("""COMPUTED_VALUE"""),"")</f>
        <v/>
      </c>
      <c r="D46557" s="5">
        <v>0.0</v>
      </c>
    </row>
    <row r="46558" ht="14.25" customHeight="1">
      <c r="A46558" s="5"/>
      <c r="B46558" s="5"/>
      <c r="C46558" s="5" t="str">
        <f>IFERROR(__xludf.DUMMYFUNCTION("""COMPUTED_VALUE"""),"")</f>
        <v/>
      </c>
      <c r="D46558" s="5">
        <v>0.0</v>
      </c>
    </row>
    <row r="46559" ht="14.25" customHeight="1">
      <c r="A46559" s="5"/>
      <c r="B46559" s="5"/>
      <c r="C46559" s="5" t="str">
        <f>IFERROR(__xludf.DUMMYFUNCTION("""COMPUTED_VALUE"""),"")</f>
        <v/>
      </c>
      <c r="D46559" s="5">
        <v>0.0</v>
      </c>
    </row>
    <row r="46560" ht="14.25" customHeight="1">
      <c r="A46560" s="5"/>
      <c r="B46560" s="5"/>
      <c r="C46560" s="5" t="str">
        <f>IFERROR(__xludf.DUMMYFUNCTION("""COMPUTED_VALUE"""),"")</f>
        <v/>
      </c>
      <c r="D46560" s="5">
        <v>0.0</v>
      </c>
    </row>
    <row r="46561" ht="14.25" customHeight="1">
      <c r="A46561" s="5"/>
      <c r="B46561" s="5"/>
      <c r="C46561" s="5" t="str">
        <f>IFERROR(__xludf.DUMMYFUNCTION("""COMPUTED_VALUE"""),"")</f>
        <v/>
      </c>
      <c r="D46561" s="5">
        <v>0.0</v>
      </c>
    </row>
    <row r="46562" ht="14.25" customHeight="1">
      <c r="A46562" s="5"/>
      <c r="B46562" s="5"/>
      <c r="C46562" s="5" t="str">
        <f>IFERROR(__xludf.DUMMYFUNCTION("""COMPUTED_VALUE"""),"")</f>
        <v/>
      </c>
      <c r="D46562" s="5">
        <v>0.0</v>
      </c>
    </row>
    <row r="46563" ht="14.25" customHeight="1">
      <c r="A46563" s="5"/>
      <c r="B46563" s="5"/>
      <c r="C46563" s="5" t="str">
        <f>IFERROR(__xludf.DUMMYFUNCTION("""COMPUTED_VALUE"""),"")</f>
        <v/>
      </c>
      <c r="D46563" s="5">
        <v>0.0</v>
      </c>
    </row>
    <row r="46564" ht="14.25" customHeight="1">
      <c r="A46564" s="5"/>
      <c r="B46564" s="5"/>
      <c r="C46564" s="5" t="str">
        <f>IFERROR(__xludf.DUMMYFUNCTION("""COMPUTED_VALUE"""),"")</f>
        <v/>
      </c>
      <c r="D46564" s="5">
        <v>0.0</v>
      </c>
    </row>
    <row r="46565" ht="14.25" customHeight="1">
      <c r="A46565" s="5"/>
      <c r="B46565" s="5"/>
      <c r="C46565" s="5" t="str">
        <f>IFERROR(__xludf.DUMMYFUNCTION("""COMPUTED_VALUE"""),"")</f>
        <v/>
      </c>
      <c r="D46565" s="5">
        <v>0.0</v>
      </c>
    </row>
    <row r="46566" ht="14.25" customHeight="1">
      <c r="A46566" s="5"/>
      <c r="B46566" s="5"/>
      <c r="C46566" s="5" t="str">
        <f>IFERROR(__xludf.DUMMYFUNCTION("""COMPUTED_VALUE"""),"")</f>
        <v/>
      </c>
      <c r="D46566" s="5">
        <v>0.0</v>
      </c>
    </row>
    <row r="46567" ht="14.25" customHeight="1">
      <c r="A46567" s="5"/>
      <c r="B46567" s="5"/>
      <c r="C46567" s="5" t="str">
        <f>IFERROR(__xludf.DUMMYFUNCTION("""COMPUTED_VALUE"""),"")</f>
        <v/>
      </c>
      <c r="D46567" s="5">
        <v>0.0</v>
      </c>
    </row>
    <row r="46568" ht="14.25" customHeight="1">
      <c r="A46568" s="5"/>
      <c r="B46568" s="5"/>
      <c r="C46568" s="5" t="str">
        <f>IFERROR(__xludf.DUMMYFUNCTION("""COMPUTED_VALUE"""),"")</f>
        <v/>
      </c>
      <c r="D46568" s="5">
        <v>0.0</v>
      </c>
    </row>
    <row r="46569" ht="14.25" customHeight="1">
      <c r="A46569" s="5"/>
      <c r="B46569" s="5"/>
      <c r="C46569" s="5" t="str">
        <f>IFERROR(__xludf.DUMMYFUNCTION("""COMPUTED_VALUE"""),"")</f>
        <v/>
      </c>
      <c r="D46569" s="5">
        <v>0.0</v>
      </c>
    </row>
    <row r="46570" ht="14.25" customHeight="1">
      <c r="A46570" s="5"/>
      <c r="B46570" s="5"/>
      <c r="C46570" s="5" t="str">
        <f>IFERROR(__xludf.DUMMYFUNCTION("""COMPUTED_VALUE"""),"")</f>
        <v/>
      </c>
      <c r="D46570" s="5">
        <v>0.0</v>
      </c>
    </row>
    <row r="46571" ht="14.25" customHeight="1">
      <c r="A46571" s="5"/>
      <c r="B46571" s="5"/>
      <c r="C46571" s="5" t="str">
        <f>IFERROR(__xludf.DUMMYFUNCTION("""COMPUTED_VALUE"""),"")</f>
        <v/>
      </c>
      <c r="D46571" s="5">
        <v>0.0</v>
      </c>
    </row>
    <row r="46572" ht="14.25" customHeight="1">
      <c r="A46572" s="5"/>
      <c r="B46572" s="5"/>
      <c r="C46572" s="5" t="str">
        <f>IFERROR(__xludf.DUMMYFUNCTION("""COMPUTED_VALUE"""),"")</f>
        <v/>
      </c>
      <c r="D46572" s="5">
        <v>0.0</v>
      </c>
    </row>
    <row r="46573" ht="14.25" customHeight="1">
      <c r="A46573" s="5"/>
      <c r="B46573" s="5"/>
      <c r="C46573" s="5" t="str">
        <f>IFERROR(__xludf.DUMMYFUNCTION("""COMPUTED_VALUE"""),"")</f>
        <v/>
      </c>
      <c r="D46573" s="5">
        <v>0.0</v>
      </c>
    </row>
    <row r="46574" ht="14.25" customHeight="1">
      <c r="A46574" s="5"/>
      <c r="B46574" s="5"/>
      <c r="C46574" s="5" t="str">
        <f>IFERROR(__xludf.DUMMYFUNCTION("""COMPUTED_VALUE"""),"")</f>
        <v/>
      </c>
      <c r="D46574" s="5">
        <v>0.0</v>
      </c>
    </row>
    <row r="46575" ht="14.25" customHeight="1">
      <c r="A46575" s="5"/>
      <c r="B46575" s="5"/>
      <c r="C46575" s="5" t="str">
        <f>IFERROR(__xludf.DUMMYFUNCTION("""COMPUTED_VALUE"""),"")</f>
        <v/>
      </c>
      <c r="D46575" s="5">
        <v>0.0</v>
      </c>
    </row>
    <row r="46576" ht="14.25" customHeight="1">
      <c r="A46576" s="5"/>
      <c r="B46576" s="5"/>
      <c r="C46576" s="5" t="str">
        <f>IFERROR(__xludf.DUMMYFUNCTION("""COMPUTED_VALUE"""),"")</f>
        <v/>
      </c>
      <c r="D46576" s="5">
        <v>0.0</v>
      </c>
    </row>
    <row r="46577" ht="14.25" customHeight="1">
      <c r="A46577" s="5"/>
      <c r="B46577" s="5"/>
      <c r="C46577" s="5" t="str">
        <f>IFERROR(__xludf.DUMMYFUNCTION("""COMPUTED_VALUE"""),"")</f>
        <v/>
      </c>
      <c r="D46577" s="5">
        <v>0.0</v>
      </c>
    </row>
    <row r="46578" ht="14.25" customHeight="1">
      <c r="A46578" s="5"/>
      <c r="B46578" s="5"/>
      <c r="C46578" s="5" t="str">
        <f>IFERROR(__xludf.DUMMYFUNCTION("""COMPUTED_VALUE"""),"")</f>
        <v/>
      </c>
      <c r="D46578" s="5">
        <v>0.0</v>
      </c>
    </row>
    <row r="46579" ht="14.25" customHeight="1">
      <c r="A46579" s="5"/>
      <c r="B46579" s="5"/>
      <c r="C46579" s="5" t="str">
        <f>IFERROR(__xludf.DUMMYFUNCTION("""COMPUTED_VALUE"""),"")</f>
        <v/>
      </c>
      <c r="D46579" s="5">
        <v>0.0</v>
      </c>
    </row>
    <row r="46580" ht="14.25" customHeight="1">
      <c r="A46580" s="5"/>
      <c r="B46580" s="5"/>
      <c r="C46580" s="5" t="str">
        <f>IFERROR(__xludf.DUMMYFUNCTION("""COMPUTED_VALUE"""),"")</f>
        <v/>
      </c>
      <c r="D46580" s="5">
        <v>0.0</v>
      </c>
    </row>
    <row r="46581" ht="14.25" customHeight="1">
      <c r="A46581" s="5"/>
      <c r="B46581" s="5"/>
      <c r="C46581" s="5" t="str">
        <f>IFERROR(__xludf.DUMMYFUNCTION("""COMPUTED_VALUE"""),"")</f>
        <v/>
      </c>
      <c r="D46581" s="5">
        <v>0.0</v>
      </c>
    </row>
    <row r="46582" ht="14.25" customHeight="1">
      <c r="A46582" s="5"/>
      <c r="B46582" s="5"/>
      <c r="C46582" s="5" t="str">
        <f>IFERROR(__xludf.DUMMYFUNCTION("""COMPUTED_VALUE"""),"")</f>
        <v/>
      </c>
      <c r="D46582" s="5">
        <v>0.0</v>
      </c>
    </row>
    <row r="46583" ht="14.25" customHeight="1">
      <c r="A46583" s="5"/>
      <c r="B46583" s="5"/>
      <c r="C46583" s="5" t="str">
        <f>IFERROR(__xludf.DUMMYFUNCTION("""COMPUTED_VALUE"""),"")</f>
        <v/>
      </c>
      <c r="D46583" s="5">
        <v>0.0</v>
      </c>
    </row>
    <row r="46584" ht="14.25" customHeight="1">
      <c r="A46584" s="5"/>
      <c r="B46584" s="5"/>
      <c r="C46584" s="5" t="str">
        <f>IFERROR(__xludf.DUMMYFUNCTION("""COMPUTED_VALUE"""),"")</f>
        <v/>
      </c>
      <c r="D46584" s="5">
        <v>0.0</v>
      </c>
    </row>
    <row r="46585" ht="14.25" customHeight="1">
      <c r="A46585" s="5"/>
      <c r="B46585" s="5"/>
      <c r="C46585" s="5" t="str">
        <f>IFERROR(__xludf.DUMMYFUNCTION("""COMPUTED_VALUE"""),"")</f>
        <v/>
      </c>
      <c r="D46585" s="5">
        <v>0.0</v>
      </c>
    </row>
    <row r="46586" ht="14.25" customHeight="1">
      <c r="A46586" s="5"/>
      <c r="B46586" s="5"/>
      <c r="C46586" s="5" t="str">
        <f>IFERROR(__xludf.DUMMYFUNCTION("""COMPUTED_VALUE"""),"")</f>
        <v/>
      </c>
      <c r="D46586" s="5">
        <v>0.0</v>
      </c>
    </row>
    <row r="46587" ht="14.25" customHeight="1">
      <c r="A46587" s="5"/>
      <c r="B46587" s="5"/>
      <c r="C46587" s="5" t="str">
        <f>IFERROR(__xludf.DUMMYFUNCTION("""COMPUTED_VALUE"""),"")</f>
        <v/>
      </c>
      <c r="D46587" s="5">
        <v>0.0</v>
      </c>
    </row>
    <row r="46588" ht="14.25" customHeight="1">
      <c r="A46588" s="5"/>
      <c r="B46588" s="5"/>
      <c r="C46588" s="5" t="str">
        <f>IFERROR(__xludf.DUMMYFUNCTION("""COMPUTED_VALUE"""),"")</f>
        <v/>
      </c>
      <c r="D46588" s="5">
        <v>0.0</v>
      </c>
    </row>
    <row r="46589" ht="14.25" customHeight="1">
      <c r="A46589" s="5"/>
      <c r="B46589" s="5"/>
      <c r="C46589" s="5" t="str">
        <f>IFERROR(__xludf.DUMMYFUNCTION("""COMPUTED_VALUE"""),"")</f>
        <v/>
      </c>
      <c r="D46589" s="5">
        <v>0.0</v>
      </c>
    </row>
    <row r="46590" ht="14.25" customHeight="1">
      <c r="A46590" s="5"/>
      <c r="B46590" s="5"/>
      <c r="C46590" s="5" t="str">
        <f>IFERROR(__xludf.DUMMYFUNCTION("""COMPUTED_VALUE"""),"")</f>
        <v/>
      </c>
      <c r="D46590" s="5">
        <v>0.0</v>
      </c>
    </row>
    <row r="46591" ht="14.25" customHeight="1">
      <c r="A46591" s="5"/>
      <c r="B46591" s="5"/>
      <c r="C46591" s="5" t="str">
        <f>IFERROR(__xludf.DUMMYFUNCTION("""COMPUTED_VALUE"""),"")</f>
        <v/>
      </c>
      <c r="D46591" s="5">
        <v>0.0</v>
      </c>
    </row>
    <row r="46592" ht="14.25" customHeight="1">
      <c r="A46592" s="5"/>
      <c r="B46592" s="5"/>
      <c r="C46592" s="5" t="str">
        <f>IFERROR(__xludf.DUMMYFUNCTION("""COMPUTED_VALUE"""),"")</f>
        <v/>
      </c>
      <c r="D46592" s="5">
        <v>0.0</v>
      </c>
    </row>
    <row r="46593" ht="14.25" customHeight="1">
      <c r="A46593" s="5"/>
      <c r="B46593" s="5"/>
      <c r="C46593" s="5" t="str">
        <f>IFERROR(__xludf.DUMMYFUNCTION("""COMPUTED_VALUE"""),"")</f>
        <v/>
      </c>
      <c r="D46593" s="5">
        <v>0.0</v>
      </c>
    </row>
    <row r="46594" ht="14.25" customHeight="1">
      <c r="A46594" s="5"/>
      <c r="B46594" s="5"/>
      <c r="C46594" s="5" t="str">
        <f>IFERROR(__xludf.DUMMYFUNCTION("""COMPUTED_VALUE"""),"")</f>
        <v/>
      </c>
      <c r="D46594" s="5">
        <v>0.0</v>
      </c>
    </row>
    <row r="46595" ht="14.25" customHeight="1">
      <c r="A46595" s="5"/>
      <c r="B46595" s="5"/>
      <c r="C46595" s="5" t="str">
        <f>IFERROR(__xludf.DUMMYFUNCTION("""COMPUTED_VALUE"""),"")</f>
        <v/>
      </c>
      <c r="D46595" s="5">
        <v>0.0</v>
      </c>
    </row>
    <row r="46596" ht="14.25" customHeight="1">
      <c r="A46596" s="5"/>
      <c r="B46596" s="5"/>
      <c r="C46596" s="5" t="str">
        <f>IFERROR(__xludf.DUMMYFUNCTION("""COMPUTED_VALUE"""),"")</f>
        <v/>
      </c>
      <c r="D46596" s="5">
        <v>0.0</v>
      </c>
    </row>
    <row r="46597" ht="14.25" customHeight="1">
      <c r="A46597" s="5"/>
      <c r="B46597" s="5"/>
      <c r="C46597" s="5" t="str">
        <f>IFERROR(__xludf.DUMMYFUNCTION("""COMPUTED_VALUE"""),"")</f>
        <v/>
      </c>
      <c r="D46597" s="5">
        <v>0.0</v>
      </c>
    </row>
    <row r="46598" ht="14.25" customHeight="1">
      <c r="A46598" s="5"/>
      <c r="B46598" s="5"/>
      <c r="C46598" s="5" t="str">
        <f>IFERROR(__xludf.DUMMYFUNCTION("""COMPUTED_VALUE"""),"")</f>
        <v/>
      </c>
      <c r="D46598" s="5">
        <v>0.0</v>
      </c>
    </row>
    <row r="46599" ht="14.25" customHeight="1">
      <c r="A46599" s="5"/>
      <c r="B46599" s="5"/>
      <c r="C46599" s="5" t="str">
        <f>IFERROR(__xludf.DUMMYFUNCTION("""COMPUTED_VALUE"""),"")</f>
        <v/>
      </c>
      <c r="D46599" s="5">
        <v>0.0</v>
      </c>
    </row>
    <row r="46600" ht="14.25" customHeight="1">
      <c r="A46600" s="5"/>
      <c r="B46600" s="5"/>
      <c r="C46600" s="5" t="str">
        <f>IFERROR(__xludf.DUMMYFUNCTION("""COMPUTED_VALUE"""),"")</f>
        <v/>
      </c>
      <c r="D46600" s="5">
        <v>0.0</v>
      </c>
    </row>
    <row r="46601" ht="14.25" customHeight="1">
      <c r="A46601" s="5"/>
      <c r="B46601" s="5"/>
      <c r="C46601" s="5" t="str">
        <f>IFERROR(__xludf.DUMMYFUNCTION("""COMPUTED_VALUE"""),"")</f>
        <v/>
      </c>
      <c r="D46601" s="5">
        <v>0.0</v>
      </c>
    </row>
    <row r="46602" ht="14.25" customHeight="1">
      <c r="A46602" s="5"/>
      <c r="B46602" s="5"/>
      <c r="C46602" s="5" t="str">
        <f>IFERROR(__xludf.DUMMYFUNCTION("""COMPUTED_VALUE"""),"")</f>
        <v/>
      </c>
      <c r="D46602" s="5">
        <v>0.0</v>
      </c>
    </row>
    <row r="46603" ht="14.25" customHeight="1">
      <c r="A46603" s="5"/>
      <c r="B46603" s="5"/>
      <c r="C46603" s="5" t="str">
        <f>IFERROR(__xludf.DUMMYFUNCTION("""COMPUTED_VALUE"""),"")</f>
        <v/>
      </c>
      <c r="D46603" s="5">
        <v>0.0</v>
      </c>
    </row>
    <row r="46604" ht="14.25" customHeight="1">
      <c r="A46604" s="5"/>
      <c r="B46604" s="5"/>
      <c r="C46604" s="5" t="str">
        <f>IFERROR(__xludf.DUMMYFUNCTION("""COMPUTED_VALUE"""),"")</f>
        <v/>
      </c>
      <c r="D46604" s="5">
        <v>0.0</v>
      </c>
    </row>
    <row r="46605" ht="14.25" customHeight="1">
      <c r="A46605" s="5"/>
      <c r="B46605" s="5"/>
      <c r="C46605" s="5" t="str">
        <f>IFERROR(__xludf.DUMMYFUNCTION("""COMPUTED_VALUE"""),"")</f>
        <v/>
      </c>
      <c r="D46605" s="5">
        <v>0.0</v>
      </c>
    </row>
    <row r="46606" ht="14.25" customHeight="1">
      <c r="A46606" s="5"/>
      <c r="B46606" s="5"/>
      <c r="C46606" s="5" t="str">
        <f>IFERROR(__xludf.DUMMYFUNCTION("""COMPUTED_VALUE"""),"")</f>
        <v/>
      </c>
      <c r="D46606" s="5">
        <v>0.0</v>
      </c>
    </row>
    <row r="46607" ht="14.25" customHeight="1">
      <c r="A46607" s="5"/>
      <c r="B46607" s="5"/>
      <c r="C46607" s="5" t="str">
        <f>IFERROR(__xludf.DUMMYFUNCTION("""COMPUTED_VALUE"""),"")</f>
        <v/>
      </c>
      <c r="D46607" s="5">
        <v>0.0</v>
      </c>
    </row>
    <row r="46608" ht="14.25" customHeight="1">
      <c r="A46608" s="5"/>
      <c r="B46608" s="5"/>
      <c r="C46608" s="5" t="str">
        <f>IFERROR(__xludf.DUMMYFUNCTION("""COMPUTED_VALUE"""),"")</f>
        <v/>
      </c>
      <c r="D46608" s="5">
        <v>0.0</v>
      </c>
    </row>
    <row r="46609" ht="14.25" customHeight="1">
      <c r="A46609" s="5"/>
      <c r="B46609" s="5"/>
      <c r="C46609" s="5" t="str">
        <f>IFERROR(__xludf.DUMMYFUNCTION("""COMPUTED_VALUE"""),"")</f>
        <v/>
      </c>
      <c r="D46609" s="5">
        <v>0.0</v>
      </c>
    </row>
    <row r="46610" ht="14.25" customHeight="1">
      <c r="A46610" s="5"/>
      <c r="B46610" s="5"/>
      <c r="C46610" s="5" t="str">
        <f>IFERROR(__xludf.DUMMYFUNCTION("""COMPUTED_VALUE"""),"")</f>
        <v/>
      </c>
      <c r="D46610" s="5">
        <v>0.0</v>
      </c>
    </row>
    <row r="46611" ht="14.25" customHeight="1">
      <c r="A46611" s="5"/>
      <c r="B46611" s="5"/>
      <c r="C46611" s="5" t="str">
        <f>IFERROR(__xludf.DUMMYFUNCTION("""COMPUTED_VALUE"""),"")</f>
        <v/>
      </c>
      <c r="D46611" s="5">
        <v>0.0</v>
      </c>
    </row>
    <row r="46612" ht="14.25" customHeight="1">
      <c r="A46612" s="5"/>
      <c r="B46612" s="5"/>
      <c r="C46612" s="5" t="str">
        <f>IFERROR(__xludf.DUMMYFUNCTION("""COMPUTED_VALUE"""),"")</f>
        <v/>
      </c>
      <c r="D46612" s="5">
        <v>0.0</v>
      </c>
    </row>
    <row r="46613" ht="14.25" customHeight="1">
      <c r="A46613" s="5"/>
      <c r="B46613" s="5"/>
      <c r="C46613" s="5" t="str">
        <f>IFERROR(__xludf.DUMMYFUNCTION("""COMPUTED_VALUE"""),"")</f>
        <v/>
      </c>
      <c r="D46613" s="5">
        <v>0.0</v>
      </c>
    </row>
    <row r="46614" ht="14.25" customHeight="1">
      <c r="A46614" s="5"/>
      <c r="B46614" s="5"/>
      <c r="C46614" s="5" t="str">
        <f>IFERROR(__xludf.DUMMYFUNCTION("""COMPUTED_VALUE"""),"")</f>
        <v/>
      </c>
      <c r="D46614" s="5">
        <v>0.0</v>
      </c>
    </row>
    <row r="46615" ht="14.25" customHeight="1">
      <c r="A46615" s="5"/>
      <c r="B46615" s="5"/>
      <c r="C46615" s="5" t="str">
        <f>IFERROR(__xludf.DUMMYFUNCTION("""COMPUTED_VALUE"""),"")</f>
        <v/>
      </c>
      <c r="D46615" s="5">
        <v>0.0</v>
      </c>
    </row>
    <row r="46616" ht="14.25" customHeight="1">
      <c r="A46616" s="5"/>
      <c r="B46616" s="5"/>
      <c r="C46616" s="5" t="str">
        <f>IFERROR(__xludf.DUMMYFUNCTION("""COMPUTED_VALUE"""),"")</f>
        <v/>
      </c>
      <c r="D46616" s="5">
        <v>0.0</v>
      </c>
    </row>
    <row r="46617" ht="14.25" customHeight="1">
      <c r="A46617" s="5"/>
      <c r="B46617" s="5"/>
      <c r="C46617" s="5" t="str">
        <f>IFERROR(__xludf.DUMMYFUNCTION("""COMPUTED_VALUE"""),"")</f>
        <v/>
      </c>
      <c r="D46617" s="5">
        <v>0.0</v>
      </c>
    </row>
    <row r="46618" ht="14.25" customHeight="1">
      <c r="A46618" s="5"/>
      <c r="B46618" s="5"/>
      <c r="C46618" s="5" t="str">
        <f>IFERROR(__xludf.DUMMYFUNCTION("""COMPUTED_VALUE"""),"")</f>
        <v/>
      </c>
      <c r="D46618" s="5">
        <v>0.0</v>
      </c>
    </row>
    <row r="46619" ht="14.25" customHeight="1">
      <c r="A46619" s="5"/>
      <c r="B46619" s="5"/>
      <c r="C46619" s="5" t="str">
        <f>IFERROR(__xludf.DUMMYFUNCTION("""COMPUTED_VALUE"""),"")</f>
        <v/>
      </c>
      <c r="D46619" s="5">
        <v>0.0</v>
      </c>
    </row>
    <row r="46620" ht="14.25" customHeight="1">
      <c r="A46620" s="5"/>
      <c r="B46620" s="5"/>
      <c r="C46620" s="5" t="str">
        <f>IFERROR(__xludf.DUMMYFUNCTION("""COMPUTED_VALUE"""),"")</f>
        <v/>
      </c>
      <c r="D46620" s="5">
        <v>0.0</v>
      </c>
    </row>
    <row r="46621" ht="14.25" customHeight="1">
      <c r="A46621" s="5"/>
      <c r="B46621" s="5"/>
      <c r="C46621" s="5" t="str">
        <f>IFERROR(__xludf.DUMMYFUNCTION("""COMPUTED_VALUE"""),"")</f>
        <v/>
      </c>
      <c r="D46621" s="5">
        <v>0.0</v>
      </c>
    </row>
    <row r="46622" ht="14.25" customHeight="1">
      <c r="A46622" s="5"/>
      <c r="B46622" s="5"/>
      <c r="C46622" s="5" t="str">
        <f>IFERROR(__xludf.DUMMYFUNCTION("""COMPUTED_VALUE"""),"")</f>
        <v/>
      </c>
      <c r="D46622" s="5">
        <v>0.0</v>
      </c>
    </row>
    <row r="46623" ht="14.25" customHeight="1">
      <c r="A46623" s="5"/>
      <c r="B46623" s="5"/>
      <c r="C46623" s="5" t="str">
        <f>IFERROR(__xludf.DUMMYFUNCTION("""COMPUTED_VALUE"""),"")</f>
        <v/>
      </c>
      <c r="D46623" s="5">
        <v>0.0</v>
      </c>
    </row>
    <row r="46624" ht="14.25" customHeight="1">
      <c r="A46624" s="5"/>
      <c r="B46624" s="5"/>
      <c r="C46624" s="5" t="str">
        <f>IFERROR(__xludf.DUMMYFUNCTION("""COMPUTED_VALUE"""),"")</f>
        <v/>
      </c>
      <c r="D46624" s="5">
        <v>0.0</v>
      </c>
    </row>
    <row r="46625" ht="14.25" customHeight="1">
      <c r="A46625" s="5"/>
      <c r="B46625" s="5"/>
      <c r="C46625" s="5" t="str">
        <f>IFERROR(__xludf.DUMMYFUNCTION("""COMPUTED_VALUE"""),"")</f>
        <v/>
      </c>
      <c r="D46625" s="5">
        <v>0.0</v>
      </c>
    </row>
    <row r="46626" ht="14.25" customHeight="1">
      <c r="A46626" s="5"/>
      <c r="B46626" s="5"/>
      <c r="C46626" s="5" t="str">
        <f>IFERROR(__xludf.DUMMYFUNCTION("""COMPUTED_VALUE"""),"")</f>
        <v/>
      </c>
      <c r="D46626" s="5">
        <v>0.0</v>
      </c>
    </row>
    <row r="46627" ht="14.25" customHeight="1">
      <c r="A46627" s="5"/>
      <c r="B46627" s="5"/>
      <c r="C46627" s="5" t="str">
        <f>IFERROR(__xludf.DUMMYFUNCTION("""COMPUTED_VALUE"""),"")</f>
        <v/>
      </c>
      <c r="D46627" s="5">
        <v>0.0</v>
      </c>
    </row>
    <row r="46628" ht="14.25" customHeight="1">
      <c r="A46628" s="5"/>
      <c r="B46628" s="5"/>
      <c r="C46628" s="5" t="str">
        <f>IFERROR(__xludf.DUMMYFUNCTION("""COMPUTED_VALUE"""),"")</f>
        <v/>
      </c>
      <c r="D46628" s="5">
        <v>0.0</v>
      </c>
    </row>
    <row r="46629" ht="14.25" customHeight="1">
      <c r="A46629" s="5"/>
      <c r="B46629" s="5"/>
      <c r="C46629" s="5" t="str">
        <f>IFERROR(__xludf.DUMMYFUNCTION("""COMPUTED_VALUE"""),"")</f>
        <v/>
      </c>
      <c r="D46629" s="5">
        <v>0.0</v>
      </c>
    </row>
    <row r="46630" ht="14.25" customHeight="1">
      <c r="A46630" s="5"/>
      <c r="B46630" s="5"/>
      <c r="C46630" s="5" t="str">
        <f>IFERROR(__xludf.DUMMYFUNCTION("""COMPUTED_VALUE"""),"")</f>
        <v/>
      </c>
      <c r="D46630" s="5">
        <v>0.0</v>
      </c>
    </row>
    <row r="46631" ht="14.25" customHeight="1">
      <c r="A46631" s="5"/>
      <c r="B46631" s="5"/>
      <c r="C46631" s="5" t="str">
        <f>IFERROR(__xludf.DUMMYFUNCTION("""COMPUTED_VALUE"""),"")</f>
        <v/>
      </c>
      <c r="D46631" s="5">
        <v>0.0</v>
      </c>
    </row>
    <row r="46632" ht="14.25" customHeight="1">
      <c r="A46632" s="5"/>
      <c r="B46632" s="5"/>
      <c r="C46632" s="5" t="str">
        <f>IFERROR(__xludf.DUMMYFUNCTION("""COMPUTED_VALUE"""),"")</f>
        <v/>
      </c>
      <c r="D46632" s="5">
        <v>0.0</v>
      </c>
    </row>
    <row r="46633" ht="14.25" customHeight="1">
      <c r="A46633" s="5"/>
      <c r="B46633" s="5"/>
      <c r="C46633" s="5" t="str">
        <f>IFERROR(__xludf.DUMMYFUNCTION("""COMPUTED_VALUE"""),"")</f>
        <v/>
      </c>
      <c r="D46633" s="5">
        <v>0.0</v>
      </c>
    </row>
    <row r="46634" ht="14.25" customHeight="1">
      <c r="A46634" s="5"/>
      <c r="B46634" s="5"/>
      <c r="C46634" s="5" t="str">
        <f>IFERROR(__xludf.DUMMYFUNCTION("""COMPUTED_VALUE"""),"")</f>
        <v/>
      </c>
      <c r="D46634" s="5">
        <v>0.0</v>
      </c>
    </row>
    <row r="46635" ht="14.25" customHeight="1">
      <c r="A46635" s="5"/>
      <c r="B46635" s="5"/>
      <c r="C46635" s="5" t="str">
        <f>IFERROR(__xludf.DUMMYFUNCTION("""COMPUTED_VALUE"""),"")</f>
        <v/>
      </c>
      <c r="D46635" s="5">
        <v>0.0</v>
      </c>
    </row>
    <row r="46636" ht="14.25" customHeight="1">
      <c r="A46636" s="5"/>
      <c r="B46636" s="5"/>
      <c r="C46636" s="5" t="str">
        <f>IFERROR(__xludf.DUMMYFUNCTION("""COMPUTED_VALUE"""),"")</f>
        <v/>
      </c>
      <c r="D46636" s="5">
        <v>0.0</v>
      </c>
    </row>
    <row r="46637" ht="14.25" customHeight="1">
      <c r="A46637" s="5"/>
      <c r="B46637" s="5"/>
      <c r="C46637" s="5" t="str">
        <f>IFERROR(__xludf.DUMMYFUNCTION("""COMPUTED_VALUE"""),"")</f>
        <v/>
      </c>
      <c r="D46637" s="5">
        <v>0.0</v>
      </c>
    </row>
    <row r="46638" ht="14.25" customHeight="1">
      <c r="A46638" s="5"/>
      <c r="B46638" s="5"/>
      <c r="C46638" s="5" t="str">
        <f>IFERROR(__xludf.DUMMYFUNCTION("""COMPUTED_VALUE"""),"")</f>
        <v/>
      </c>
      <c r="D46638" s="5">
        <v>0.0</v>
      </c>
    </row>
    <row r="46639" ht="14.25" customHeight="1">
      <c r="A46639" s="5"/>
      <c r="B46639" s="5"/>
      <c r="C46639" s="5" t="str">
        <f>IFERROR(__xludf.DUMMYFUNCTION("""COMPUTED_VALUE"""),"")</f>
        <v/>
      </c>
      <c r="D46639" s="5">
        <v>0.0</v>
      </c>
    </row>
    <row r="46640" ht="14.25" customHeight="1">
      <c r="A46640" s="5"/>
      <c r="B46640" s="5"/>
      <c r="C46640" s="5" t="str">
        <f>IFERROR(__xludf.DUMMYFUNCTION("""COMPUTED_VALUE"""),"")</f>
        <v/>
      </c>
      <c r="D46640" s="5">
        <v>0.0</v>
      </c>
    </row>
    <row r="46641" ht="14.25" customHeight="1">
      <c r="A46641" s="5"/>
      <c r="B46641" s="5"/>
      <c r="C46641" s="5" t="str">
        <f>IFERROR(__xludf.DUMMYFUNCTION("""COMPUTED_VALUE"""),"")</f>
        <v/>
      </c>
      <c r="D46641" s="5">
        <v>0.0</v>
      </c>
    </row>
    <row r="46642" ht="14.25" customHeight="1">
      <c r="A46642" s="5"/>
      <c r="B46642" s="5"/>
      <c r="C46642" s="5" t="str">
        <f>IFERROR(__xludf.DUMMYFUNCTION("""COMPUTED_VALUE"""),"")</f>
        <v/>
      </c>
      <c r="D46642" s="5">
        <v>0.0</v>
      </c>
    </row>
    <row r="46643" ht="14.25" customHeight="1">
      <c r="A46643" s="5"/>
      <c r="B46643" s="5"/>
      <c r="C46643" s="5" t="str">
        <f>IFERROR(__xludf.DUMMYFUNCTION("""COMPUTED_VALUE"""),"")</f>
        <v/>
      </c>
      <c r="D46643" s="5">
        <v>0.0</v>
      </c>
    </row>
    <row r="46644" ht="14.25" customHeight="1">
      <c r="A46644" s="5"/>
      <c r="B46644" s="5"/>
      <c r="C46644" s="5" t="str">
        <f>IFERROR(__xludf.DUMMYFUNCTION("""COMPUTED_VALUE"""),"")</f>
        <v/>
      </c>
      <c r="D46644" s="5">
        <v>0.0</v>
      </c>
    </row>
    <row r="46645" ht="14.25" customHeight="1">
      <c r="A46645" s="5"/>
      <c r="B46645" s="5"/>
      <c r="C46645" s="5" t="str">
        <f>IFERROR(__xludf.DUMMYFUNCTION("""COMPUTED_VALUE"""),"")</f>
        <v/>
      </c>
      <c r="D46645" s="5">
        <v>0.0</v>
      </c>
    </row>
    <row r="46646" ht="14.25" customHeight="1">
      <c r="A46646" s="5"/>
      <c r="B46646" s="5"/>
      <c r="C46646" s="5" t="str">
        <f>IFERROR(__xludf.DUMMYFUNCTION("""COMPUTED_VALUE"""),"")</f>
        <v/>
      </c>
      <c r="D46646" s="5">
        <v>0.0</v>
      </c>
    </row>
    <row r="46647" ht="14.25" customHeight="1">
      <c r="A46647" s="5"/>
      <c r="B46647" s="5"/>
      <c r="C46647" s="5" t="str">
        <f>IFERROR(__xludf.DUMMYFUNCTION("""COMPUTED_VALUE"""),"")</f>
        <v/>
      </c>
      <c r="D46647" s="5">
        <v>0.0</v>
      </c>
    </row>
    <row r="46648" ht="14.25" customHeight="1">
      <c r="A46648" s="5"/>
      <c r="B46648" s="5"/>
      <c r="C46648" s="5" t="str">
        <f>IFERROR(__xludf.DUMMYFUNCTION("""COMPUTED_VALUE"""),"")</f>
        <v/>
      </c>
      <c r="D46648" s="5">
        <v>0.0</v>
      </c>
    </row>
    <row r="46649" ht="14.25" customHeight="1">
      <c r="A46649" s="5"/>
      <c r="B46649" s="5"/>
      <c r="C46649" s="5" t="str">
        <f>IFERROR(__xludf.DUMMYFUNCTION("""COMPUTED_VALUE"""),"")</f>
        <v/>
      </c>
      <c r="D46649" s="5">
        <v>0.0</v>
      </c>
    </row>
    <row r="46650" ht="14.25" customHeight="1">
      <c r="A46650" s="5"/>
      <c r="B46650" s="5"/>
      <c r="C46650" s="5" t="str">
        <f>IFERROR(__xludf.DUMMYFUNCTION("""COMPUTED_VALUE"""),"")</f>
        <v/>
      </c>
      <c r="D46650" s="5">
        <v>0.0</v>
      </c>
    </row>
    <row r="46651" ht="14.25" customHeight="1">
      <c r="A46651" s="5"/>
      <c r="B46651" s="5"/>
      <c r="C46651" s="5" t="str">
        <f>IFERROR(__xludf.DUMMYFUNCTION("""COMPUTED_VALUE"""),"")</f>
        <v/>
      </c>
      <c r="D46651" s="5">
        <v>0.0</v>
      </c>
    </row>
    <row r="46652" ht="14.25" customHeight="1">
      <c r="A46652" s="5"/>
      <c r="B46652" s="5"/>
      <c r="C46652" s="5" t="str">
        <f>IFERROR(__xludf.DUMMYFUNCTION("""COMPUTED_VALUE"""),"")</f>
        <v/>
      </c>
      <c r="D46652" s="5">
        <v>0.0</v>
      </c>
    </row>
    <row r="46653" ht="14.25" customHeight="1">
      <c r="A46653" s="5"/>
      <c r="B46653" s="5"/>
      <c r="C46653" s="5" t="str">
        <f>IFERROR(__xludf.DUMMYFUNCTION("""COMPUTED_VALUE"""),"")</f>
        <v/>
      </c>
      <c r="D46653" s="5">
        <v>0.0</v>
      </c>
    </row>
    <row r="46654" ht="14.25" customHeight="1">
      <c r="A46654" s="5"/>
      <c r="B46654" s="5"/>
      <c r="C46654" s="5" t="str">
        <f>IFERROR(__xludf.DUMMYFUNCTION("""COMPUTED_VALUE"""),"")</f>
        <v/>
      </c>
      <c r="D46654" s="5">
        <v>0.0</v>
      </c>
    </row>
    <row r="46655" ht="14.25" customHeight="1">
      <c r="A46655" s="5"/>
      <c r="B46655" s="5"/>
      <c r="C46655" s="5" t="str">
        <f>IFERROR(__xludf.DUMMYFUNCTION("""COMPUTED_VALUE"""),"")</f>
        <v/>
      </c>
      <c r="D46655" s="5">
        <v>0.0</v>
      </c>
    </row>
    <row r="46656" ht="14.25" customHeight="1">
      <c r="A46656" s="5"/>
      <c r="B46656" s="5"/>
      <c r="C46656" s="5" t="str">
        <f>IFERROR(__xludf.DUMMYFUNCTION("""COMPUTED_VALUE"""),"")</f>
        <v/>
      </c>
      <c r="D46656" s="5">
        <v>0.0</v>
      </c>
    </row>
    <row r="46657" ht="14.25" customHeight="1">
      <c r="A46657" s="5"/>
      <c r="B46657" s="5"/>
      <c r="C46657" s="5" t="str">
        <f>IFERROR(__xludf.DUMMYFUNCTION("""COMPUTED_VALUE"""),"")</f>
        <v/>
      </c>
      <c r="D46657" s="5">
        <v>0.0</v>
      </c>
    </row>
    <row r="46658" ht="14.25" customHeight="1">
      <c r="A46658" s="5"/>
      <c r="B46658" s="5"/>
      <c r="C46658" s="5" t="str">
        <f>IFERROR(__xludf.DUMMYFUNCTION("""COMPUTED_VALUE"""),"")</f>
        <v/>
      </c>
      <c r="D46658" s="5">
        <v>0.0</v>
      </c>
    </row>
    <row r="46659" ht="14.25" customHeight="1">
      <c r="A46659" s="5"/>
      <c r="B46659" s="5"/>
      <c r="C46659" s="5" t="str">
        <f>IFERROR(__xludf.DUMMYFUNCTION("""COMPUTED_VALUE"""),"")</f>
        <v/>
      </c>
      <c r="D46659" s="5">
        <v>0.0</v>
      </c>
    </row>
    <row r="46660" ht="14.25" customHeight="1">
      <c r="A46660" s="5"/>
      <c r="B46660" s="5"/>
      <c r="C46660" s="5" t="str">
        <f>IFERROR(__xludf.DUMMYFUNCTION("""COMPUTED_VALUE"""),"")</f>
        <v/>
      </c>
      <c r="D46660" s="5">
        <v>0.0</v>
      </c>
    </row>
    <row r="46661" ht="14.25" customHeight="1">
      <c r="A46661" s="5"/>
      <c r="B46661" s="5"/>
      <c r="C46661" s="5" t="str">
        <f>IFERROR(__xludf.DUMMYFUNCTION("""COMPUTED_VALUE"""),"")</f>
        <v/>
      </c>
      <c r="D46661" s="5">
        <v>0.0</v>
      </c>
    </row>
    <row r="46662" ht="14.25" customHeight="1">
      <c r="A46662" s="5"/>
      <c r="B46662" s="5"/>
      <c r="C46662" s="5" t="str">
        <f>IFERROR(__xludf.DUMMYFUNCTION("""COMPUTED_VALUE"""),"")</f>
        <v/>
      </c>
      <c r="D46662" s="5">
        <v>0.0</v>
      </c>
    </row>
    <row r="46663" ht="14.25" customHeight="1">
      <c r="A46663" s="5"/>
      <c r="B46663" s="5"/>
      <c r="C46663" s="5" t="str">
        <f>IFERROR(__xludf.DUMMYFUNCTION("""COMPUTED_VALUE"""),"")</f>
        <v/>
      </c>
      <c r="D46663" s="5">
        <v>0.0</v>
      </c>
    </row>
    <row r="46664" ht="14.25" customHeight="1">
      <c r="A46664" s="5"/>
      <c r="B46664" s="5"/>
      <c r="C46664" s="5" t="str">
        <f>IFERROR(__xludf.DUMMYFUNCTION("""COMPUTED_VALUE"""),"")</f>
        <v/>
      </c>
      <c r="D46664" s="5">
        <v>0.0</v>
      </c>
    </row>
    <row r="46665" ht="14.25" customHeight="1">
      <c r="A46665" s="5"/>
      <c r="B46665" s="5"/>
      <c r="C46665" s="5" t="str">
        <f>IFERROR(__xludf.DUMMYFUNCTION("""COMPUTED_VALUE"""),"")</f>
        <v/>
      </c>
      <c r="D46665" s="5">
        <v>0.0</v>
      </c>
    </row>
    <row r="46666" ht="14.25" customHeight="1">
      <c r="A46666" s="5"/>
      <c r="B46666" s="5"/>
      <c r="C46666" s="5" t="str">
        <f>IFERROR(__xludf.DUMMYFUNCTION("""COMPUTED_VALUE"""),"")</f>
        <v/>
      </c>
      <c r="D46666" s="5">
        <v>0.0</v>
      </c>
    </row>
    <row r="46667" ht="14.25" customHeight="1">
      <c r="A46667" s="5"/>
      <c r="B46667" s="5"/>
      <c r="C46667" s="5" t="str">
        <f>IFERROR(__xludf.DUMMYFUNCTION("""COMPUTED_VALUE"""),"")</f>
        <v/>
      </c>
      <c r="D46667" s="5">
        <v>0.0</v>
      </c>
    </row>
    <row r="46668" ht="14.25" customHeight="1">
      <c r="A46668" s="5"/>
      <c r="B46668" s="5"/>
      <c r="C46668" s="5" t="str">
        <f>IFERROR(__xludf.DUMMYFUNCTION("""COMPUTED_VALUE"""),"")</f>
        <v/>
      </c>
      <c r="D46668" s="5">
        <v>0.0</v>
      </c>
    </row>
    <row r="46669" ht="14.25" customHeight="1">
      <c r="A46669" s="5"/>
      <c r="B46669" s="5"/>
      <c r="C46669" s="5" t="str">
        <f>IFERROR(__xludf.DUMMYFUNCTION("""COMPUTED_VALUE"""),"")</f>
        <v/>
      </c>
      <c r="D46669" s="5">
        <v>0.0</v>
      </c>
    </row>
    <row r="46670" ht="14.25" customHeight="1">
      <c r="A46670" s="5"/>
      <c r="B46670" s="5"/>
      <c r="C46670" s="5" t="str">
        <f>IFERROR(__xludf.DUMMYFUNCTION("""COMPUTED_VALUE"""),"")</f>
        <v/>
      </c>
      <c r="D46670" s="5">
        <v>0.0</v>
      </c>
    </row>
    <row r="46671" ht="14.25" customHeight="1">
      <c r="A46671" s="5"/>
      <c r="B46671" s="5"/>
      <c r="C46671" s="5" t="str">
        <f>IFERROR(__xludf.DUMMYFUNCTION("""COMPUTED_VALUE"""),"")</f>
        <v/>
      </c>
      <c r="D46671" s="5">
        <v>0.0</v>
      </c>
    </row>
    <row r="46672" ht="14.25" customHeight="1">
      <c r="A46672" s="5"/>
      <c r="B46672" s="5"/>
      <c r="C46672" s="5" t="str">
        <f>IFERROR(__xludf.DUMMYFUNCTION("""COMPUTED_VALUE"""),"")</f>
        <v/>
      </c>
      <c r="D46672" s="5">
        <v>0.0</v>
      </c>
    </row>
    <row r="46673" ht="14.25" customHeight="1">
      <c r="A46673" s="5"/>
      <c r="B46673" s="5"/>
      <c r="C46673" s="5" t="str">
        <f>IFERROR(__xludf.DUMMYFUNCTION("""COMPUTED_VALUE"""),"")</f>
        <v/>
      </c>
      <c r="D46673" s="5">
        <v>0.0</v>
      </c>
    </row>
    <row r="46674" ht="14.25" customHeight="1">
      <c r="A46674" s="5"/>
      <c r="B46674" s="5"/>
      <c r="C46674" s="5" t="str">
        <f>IFERROR(__xludf.DUMMYFUNCTION("""COMPUTED_VALUE"""),"")</f>
        <v/>
      </c>
      <c r="D46674" s="5">
        <v>0.0</v>
      </c>
    </row>
    <row r="46675" ht="14.25" customHeight="1">
      <c r="A46675" s="5"/>
      <c r="B46675" s="5"/>
      <c r="C46675" s="5" t="str">
        <f>IFERROR(__xludf.DUMMYFUNCTION("""COMPUTED_VALUE"""),"")</f>
        <v/>
      </c>
      <c r="D46675" s="5">
        <v>0.0</v>
      </c>
    </row>
    <row r="46676" ht="14.25" customHeight="1">
      <c r="A46676" s="5"/>
      <c r="B46676" s="5"/>
      <c r="C46676" s="5" t="str">
        <f>IFERROR(__xludf.DUMMYFUNCTION("""COMPUTED_VALUE"""),"")</f>
        <v/>
      </c>
      <c r="D46676" s="5">
        <v>0.0</v>
      </c>
    </row>
    <row r="46677" ht="14.25" customHeight="1">
      <c r="A46677" s="5"/>
      <c r="B46677" s="5"/>
      <c r="C46677" s="5" t="str">
        <f>IFERROR(__xludf.DUMMYFUNCTION("""COMPUTED_VALUE"""),"")</f>
        <v/>
      </c>
      <c r="D46677" s="5">
        <v>0.0</v>
      </c>
    </row>
    <row r="46678" ht="14.25" customHeight="1">
      <c r="A46678" s="5"/>
      <c r="B46678" s="5"/>
      <c r="C46678" s="5" t="str">
        <f>IFERROR(__xludf.DUMMYFUNCTION("""COMPUTED_VALUE"""),"")</f>
        <v/>
      </c>
      <c r="D46678" s="5">
        <v>0.0</v>
      </c>
    </row>
    <row r="46679" ht="14.25" customHeight="1">
      <c r="A46679" s="5"/>
      <c r="B46679" s="5"/>
      <c r="C46679" s="5" t="str">
        <f>IFERROR(__xludf.DUMMYFUNCTION("""COMPUTED_VALUE"""),"")</f>
        <v/>
      </c>
      <c r="D46679" s="5">
        <v>0.0</v>
      </c>
    </row>
    <row r="46680" ht="14.25" customHeight="1">
      <c r="A46680" s="5"/>
      <c r="B46680" s="5"/>
      <c r="C46680" s="5" t="str">
        <f>IFERROR(__xludf.DUMMYFUNCTION("""COMPUTED_VALUE"""),"")</f>
        <v/>
      </c>
      <c r="D46680" s="5">
        <v>0.0</v>
      </c>
    </row>
    <row r="46681" ht="14.25" customHeight="1">
      <c r="A46681" s="5"/>
      <c r="B46681" s="5"/>
      <c r="C46681" s="5" t="str">
        <f>IFERROR(__xludf.DUMMYFUNCTION("""COMPUTED_VALUE"""),"")</f>
        <v/>
      </c>
      <c r="D46681" s="5">
        <v>0.0</v>
      </c>
    </row>
    <row r="46682" ht="14.25" customHeight="1">
      <c r="A46682" s="5"/>
      <c r="B46682" s="5"/>
      <c r="C46682" s="5" t="str">
        <f>IFERROR(__xludf.DUMMYFUNCTION("""COMPUTED_VALUE"""),"")</f>
        <v/>
      </c>
      <c r="D46682" s="5">
        <v>0.0</v>
      </c>
    </row>
    <row r="46683" ht="14.25" customHeight="1">
      <c r="A46683" s="5"/>
      <c r="B46683" s="5"/>
      <c r="C46683" s="5" t="str">
        <f>IFERROR(__xludf.DUMMYFUNCTION("""COMPUTED_VALUE"""),"")</f>
        <v/>
      </c>
      <c r="D46683" s="5">
        <v>0.0</v>
      </c>
    </row>
    <row r="46684" ht="14.25" customHeight="1">
      <c r="A46684" s="5"/>
      <c r="B46684" s="5"/>
      <c r="C46684" s="5" t="str">
        <f>IFERROR(__xludf.DUMMYFUNCTION("""COMPUTED_VALUE"""),"")</f>
        <v/>
      </c>
      <c r="D46684" s="5">
        <v>0.0</v>
      </c>
    </row>
    <row r="46685" ht="14.25" customHeight="1">
      <c r="A46685" s="5"/>
      <c r="B46685" s="5"/>
      <c r="C46685" s="5" t="str">
        <f>IFERROR(__xludf.DUMMYFUNCTION("""COMPUTED_VALUE"""),"")</f>
        <v/>
      </c>
      <c r="D46685" s="5">
        <v>0.0</v>
      </c>
    </row>
    <row r="46686" ht="14.25" customHeight="1">
      <c r="A46686" s="5"/>
      <c r="B46686" s="5"/>
      <c r="C46686" s="5" t="str">
        <f>IFERROR(__xludf.DUMMYFUNCTION("""COMPUTED_VALUE"""),"")</f>
        <v/>
      </c>
      <c r="D46686" s="5">
        <v>0.0</v>
      </c>
    </row>
    <row r="46687" ht="14.25" customHeight="1">
      <c r="A46687" s="5"/>
      <c r="B46687" s="5"/>
      <c r="C46687" s="5" t="str">
        <f>IFERROR(__xludf.DUMMYFUNCTION("""COMPUTED_VALUE"""),"")</f>
        <v/>
      </c>
      <c r="D46687" s="5">
        <v>0.0</v>
      </c>
    </row>
    <row r="46688" ht="14.25" customHeight="1">
      <c r="A46688" s="5"/>
      <c r="B46688" s="5"/>
      <c r="C46688" s="5" t="str">
        <f>IFERROR(__xludf.DUMMYFUNCTION("""COMPUTED_VALUE"""),"")</f>
        <v/>
      </c>
      <c r="D46688" s="5">
        <v>0.0</v>
      </c>
    </row>
    <row r="46689" ht="14.25" customHeight="1">
      <c r="A46689" s="5"/>
      <c r="B46689" s="5"/>
      <c r="C46689" s="5" t="str">
        <f>IFERROR(__xludf.DUMMYFUNCTION("""COMPUTED_VALUE"""),"")</f>
        <v/>
      </c>
      <c r="D46689" s="5">
        <v>0.0</v>
      </c>
    </row>
    <row r="46690" ht="14.25" customHeight="1">
      <c r="A46690" s="5"/>
      <c r="B46690" s="5"/>
      <c r="C46690" s="5" t="str">
        <f>IFERROR(__xludf.DUMMYFUNCTION("""COMPUTED_VALUE"""),"")</f>
        <v/>
      </c>
      <c r="D46690" s="5">
        <v>0.0</v>
      </c>
    </row>
    <row r="46691" ht="14.25" customHeight="1">
      <c r="A46691" s="5"/>
      <c r="B46691" s="5"/>
      <c r="C46691" s="5" t="str">
        <f>IFERROR(__xludf.DUMMYFUNCTION("""COMPUTED_VALUE"""),"")</f>
        <v/>
      </c>
      <c r="D46691" s="5">
        <v>0.0</v>
      </c>
    </row>
    <row r="46692" ht="14.25" customHeight="1">
      <c r="A46692" s="5"/>
      <c r="B46692" s="5"/>
      <c r="C46692" s="5" t="str">
        <f>IFERROR(__xludf.DUMMYFUNCTION("""COMPUTED_VALUE"""),"")</f>
        <v/>
      </c>
      <c r="D46692" s="5">
        <v>0.0</v>
      </c>
    </row>
    <row r="46693" ht="14.25" customHeight="1">
      <c r="A46693" s="5"/>
      <c r="B46693" s="5"/>
      <c r="C46693" s="5" t="str">
        <f>IFERROR(__xludf.DUMMYFUNCTION("""COMPUTED_VALUE"""),"")</f>
        <v/>
      </c>
      <c r="D46693" s="5">
        <v>0.0</v>
      </c>
    </row>
    <row r="46694" ht="14.25" customHeight="1">
      <c r="A46694" s="5"/>
      <c r="B46694" s="5"/>
      <c r="C46694" s="5" t="str">
        <f>IFERROR(__xludf.DUMMYFUNCTION("""COMPUTED_VALUE"""),"")</f>
        <v/>
      </c>
      <c r="D46694" s="5">
        <v>0.0</v>
      </c>
    </row>
    <row r="46695" ht="14.25" customHeight="1">
      <c r="A46695" s="5"/>
      <c r="B46695" s="5"/>
      <c r="C46695" s="5" t="str">
        <f>IFERROR(__xludf.DUMMYFUNCTION("""COMPUTED_VALUE"""),"")</f>
        <v/>
      </c>
      <c r="D46695" s="5">
        <v>0.0</v>
      </c>
    </row>
    <row r="46696" ht="14.25" customHeight="1">
      <c r="A46696" s="5"/>
      <c r="B46696" s="5"/>
      <c r="C46696" s="5" t="str">
        <f>IFERROR(__xludf.DUMMYFUNCTION("""COMPUTED_VALUE"""),"")</f>
        <v/>
      </c>
      <c r="D46696" s="5">
        <v>0.0</v>
      </c>
    </row>
    <row r="46697" ht="14.25" customHeight="1">
      <c r="A46697" s="5"/>
      <c r="B46697" s="5"/>
      <c r="C46697" s="5" t="str">
        <f>IFERROR(__xludf.DUMMYFUNCTION("""COMPUTED_VALUE"""),"")</f>
        <v/>
      </c>
      <c r="D46697" s="5">
        <v>0.0</v>
      </c>
    </row>
    <row r="46698" ht="14.25" customHeight="1">
      <c r="A46698" s="5"/>
      <c r="B46698" s="5"/>
      <c r="C46698" s="5" t="str">
        <f>IFERROR(__xludf.DUMMYFUNCTION("""COMPUTED_VALUE"""),"")</f>
        <v/>
      </c>
      <c r="D46698" s="5">
        <v>0.0</v>
      </c>
    </row>
    <row r="46699" ht="14.25" customHeight="1">
      <c r="A46699" s="5"/>
      <c r="B46699" s="5"/>
      <c r="C46699" s="5" t="str">
        <f>IFERROR(__xludf.DUMMYFUNCTION("""COMPUTED_VALUE"""),"")</f>
        <v/>
      </c>
      <c r="D46699" s="5">
        <v>0.0</v>
      </c>
    </row>
    <row r="46700" ht="14.25" customHeight="1">
      <c r="A46700" s="5"/>
      <c r="B46700" s="5"/>
      <c r="C46700" s="5" t="str">
        <f>IFERROR(__xludf.DUMMYFUNCTION("""COMPUTED_VALUE"""),"")</f>
        <v/>
      </c>
      <c r="D46700" s="5">
        <v>0.0</v>
      </c>
    </row>
    <row r="46701" ht="14.25" customHeight="1">
      <c r="A46701" s="5"/>
      <c r="B46701" s="5"/>
      <c r="C46701" s="5" t="str">
        <f>IFERROR(__xludf.DUMMYFUNCTION("""COMPUTED_VALUE"""),"")</f>
        <v/>
      </c>
      <c r="D46701" s="5">
        <v>0.0</v>
      </c>
    </row>
    <row r="46702" ht="14.25" customHeight="1">
      <c r="A46702" s="5"/>
      <c r="B46702" s="5"/>
      <c r="C46702" s="5" t="str">
        <f>IFERROR(__xludf.DUMMYFUNCTION("""COMPUTED_VALUE"""),"")</f>
        <v/>
      </c>
      <c r="D46702" s="5">
        <v>0.0</v>
      </c>
    </row>
    <row r="46703" ht="14.25" customHeight="1">
      <c r="A46703" s="5"/>
      <c r="B46703" s="5"/>
      <c r="C46703" s="5" t="str">
        <f>IFERROR(__xludf.DUMMYFUNCTION("""COMPUTED_VALUE"""),"")</f>
        <v/>
      </c>
      <c r="D46703" s="5">
        <v>0.0</v>
      </c>
    </row>
    <row r="46704" ht="14.25" customHeight="1">
      <c r="A46704" s="5"/>
      <c r="B46704" s="5"/>
      <c r="C46704" s="5" t="str">
        <f>IFERROR(__xludf.DUMMYFUNCTION("""COMPUTED_VALUE"""),"")</f>
        <v/>
      </c>
      <c r="D46704" s="5">
        <v>0.0</v>
      </c>
    </row>
    <row r="46705" ht="14.25" customHeight="1">
      <c r="A46705" s="5"/>
      <c r="B46705" s="5"/>
      <c r="C46705" s="5" t="str">
        <f>IFERROR(__xludf.DUMMYFUNCTION("""COMPUTED_VALUE"""),"")</f>
        <v/>
      </c>
      <c r="D46705" s="5">
        <v>0.0</v>
      </c>
    </row>
    <row r="46706" ht="14.25" customHeight="1">
      <c r="A46706" s="5"/>
      <c r="B46706" s="5"/>
      <c r="C46706" s="5" t="str">
        <f>IFERROR(__xludf.DUMMYFUNCTION("""COMPUTED_VALUE"""),"")</f>
        <v/>
      </c>
      <c r="D46706" s="5">
        <v>0.0</v>
      </c>
    </row>
    <row r="46707" ht="14.25" customHeight="1">
      <c r="A46707" s="5"/>
      <c r="B46707" s="5"/>
      <c r="C46707" s="5" t="str">
        <f>IFERROR(__xludf.DUMMYFUNCTION("""COMPUTED_VALUE"""),"")</f>
        <v/>
      </c>
      <c r="D46707" s="5">
        <v>0.0</v>
      </c>
    </row>
    <row r="46708" ht="14.25" customHeight="1">
      <c r="A46708" s="5"/>
      <c r="B46708" s="5"/>
      <c r="C46708" s="5" t="str">
        <f>IFERROR(__xludf.DUMMYFUNCTION("""COMPUTED_VALUE"""),"")</f>
        <v/>
      </c>
      <c r="D46708" s="5">
        <v>0.0</v>
      </c>
    </row>
    <row r="46709" ht="14.25" customHeight="1">
      <c r="A46709" s="5"/>
      <c r="B46709" s="5"/>
      <c r="C46709" s="5" t="str">
        <f>IFERROR(__xludf.DUMMYFUNCTION("""COMPUTED_VALUE"""),"")</f>
        <v/>
      </c>
      <c r="D46709" s="5">
        <v>0.0</v>
      </c>
    </row>
    <row r="46710" ht="14.25" customHeight="1">
      <c r="A46710" s="5"/>
      <c r="B46710" s="5"/>
      <c r="C46710" s="5" t="str">
        <f>IFERROR(__xludf.DUMMYFUNCTION("""COMPUTED_VALUE"""),"")</f>
        <v/>
      </c>
      <c r="D46710" s="5">
        <v>0.0</v>
      </c>
    </row>
    <row r="46711" ht="14.25" customHeight="1">
      <c r="A46711" s="5"/>
      <c r="B46711" s="5"/>
      <c r="C46711" s="5" t="str">
        <f>IFERROR(__xludf.DUMMYFUNCTION("""COMPUTED_VALUE"""),"")</f>
        <v/>
      </c>
      <c r="D46711" s="5">
        <v>0.0</v>
      </c>
    </row>
    <row r="46712" ht="14.25" customHeight="1">
      <c r="A46712" s="5"/>
      <c r="B46712" s="5"/>
      <c r="C46712" s="5" t="str">
        <f>IFERROR(__xludf.DUMMYFUNCTION("""COMPUTED_VALUE"""),"")</f>
        <v/>
      </c>
      <c r="D46712" s="5">
        <v>0.0</v>
      </c>
    </row>
    <row r="46713" ht="14.25" customHeight="1">
      <c r="A46713" s="5"/>
      <c r="B46713" s="5"/>
      <c r="C46713" s="5" t="str">
        <f>IFERROR(__xludf.DUMMYFUNCTION("""COMPUTED_VALUE"""),"")</f>
        <v/>
      </c>
      <c r="D46713" s="5">
        <v>0.0</v>
      </c>
    </row>
    <row r="46714" ht="14.25" customHeight="1">
      <c r="A46714" s="5"/>
      <c r="B46714" s="5"/>
      <c r="C46714" s="5" t="str">
        <f>IFERROR(__xludf.DUMMYFUNCTION("""COMPUTED_VALUE"""),"")</f>
        <v/>
      </c>
      <c r="D46714" s="5">
        <v>0.0</v>
      </c>
    </row>
    <row r="46715" ht="14.25" customHeight="1">
      <c r="A46715" s="5"/>
      <c r="B46715" s="5"/>
      <c r="C46715" s="5" t="str">
        <f>IFERROR(__xludf.DUMMYFUNCTION("""COMPUTED_VALUE"""),"")</f>
        <v/>
      </c>
      <c r="D46715" s="5">
        <v>0.0</v>
      </c>
    </row>
    <row r="46716" ht="14.25" customHeight="1">
      <c r="A46716" s="5"/>
      <c r="B46716" s="5"/>
      <c r="C46716" s="5" t="str">
        <f>IFERROR(__xludf.DUMMYFUNCTION("""COMPUTED_VALUE"""),"")</f>
        <v/>
      </c>
      <c r="D46716" s="5">
        <v>0.0</v>
      </c>
    </row>
    <row r="46717" ht="14.25" customHeight="1">
      <c r="A46717" s="5"/>
      <c r="B46717" s="5"/>
      <c r="C46717" s="5" t="str">
        <f>IFERROR(__xludf.DUMMYFUNCTION("""COMPUTED_VALUE"""),"")</f>
        <v/>
      </c>
      <c r="D46717" s="5">
        <v>0.0</v>
      </c>
    </row>
    <row r="46718" ht="14.25" customHeight="1">
      <c r="A46718" s="5"/>
      <c r="B46718" s="5"/>
      <c r="C46718" s="5" t="str">
        <f>IFERROR(__xludf.DUMMYFUNCTION("""COMPUTED_VALUE"""),"")</f>
        <v/>
      </c>
      <c r="D46718" s="5">
        <v>0.0</v>
      </c>
    </row>
    <row r="46719" ht="14.25" customHeight="1">
      <c r="A46719" s="5"/>
      <c r="B46719" s="5"/>
      <c r="C46719" s="5" t="str">
        <f>IFERROR(__xludf.DUMMYFUNCTION("""COMPUTED_VALUE"""),"")</f>
        <v/>
      </c>
      <c r="D46719" s="5">
        <v>0.0</v>
      </c>
    </row>
    <row r="46720" ht="14.25" customHeight="1">
      <c r="A46720" s="5"/>
      <c r="B46720" s="5"/>
      <c r="C46720" s="5" t="str">
        <f>IFERROR(__xludf.DUMMYFUNCTION("""COMPUTED_VALUE"""),"")</f>
        <v/>
      </c>
      <c r="D46720" s="5">
        <v>0.0</v>
      </c>
    </row>
    <row r="46721" ht="14.25" customHeight="1">
      <c r="A46721" s="5"/>
      <c r="B46721" s="5"/>
      <c r="C46721" s="5" t="str">
        <f>IFERROR(__xludf.DUMMYFUNCTION("""COMPUTED_VALUE"""),"")</f>
        <v/>
      </c>
      <c r="D46721" s="5">
        <v>0.0</v>
      </c>
    </row>
    <row r="46722" ht="14.25" customHeight="1">
      <c r="A46722" s="5"/>
      <c r="B46722" s="5"/>
      <c r="C46722" s="5" t="str">
        <f>IFERROR(__xludf.DUMMYFUNCTION("""COMPUTED_VALUE"""),"")</f>
        <v/>
      </c>
      <c r="D46722" s="5">
        <v>0.0</v>
      </c>
    </row>
    <row r="46723" ht="14.25" customHeight="1">
      <c r="A46723" s="5"/>
      <c r="B46723" s="5"/>
      <c r="C46723" s="5" t="str">
        <f>IFERROR(__xludf.DUMMYFUNCTION("""COMPUTED_VALUE"""),"")</f>
        <v/>
      </c>
      <c r="D46723" s="5">
        <v>0.0</v>
      </c>
    </row>
    <row r="46724" ht="14.25" customHeight="1">
      <c r="A46724" s="5"/>
      <c r="B46724" s="5"/>
      <c r="C46724" s="5" t="str">
        <f>IFERROR(__xludf.DUMMYFUNCTION("""COMPUTED_VALUE"""),"")</f>
        <v/>
      </c>
      <c r="D46724" s="5">
        <v>0.0</v>
      </c>
    </row>
    <row r="46725" ht="14.25" customHeight="1">
      <c r="A46725" s="5"/>
      <c r="B46725" s="5"/>
      <c r="C46725" s="5" t="str">
        <f>IFERROR(__xludf.DUMMYFUNCTION("""COMPUTED_VALUE"""),"")</f>
        <v/>
      </c>
      <c r="D46725" s="5">
        <v>0.0</v>
      </c>
    </row>
    <row r="46726" ht="14.25" customHeight="1">
      <c r="A46726" s="5"/>
      <c r="B46726" s="5"/>
      <c r="C46726" s="5" t="str">
        <f>IFERROR(__xludf.DUMMYFUNCTION("""COMPUTED_VALUE"""),"")</f>
        <v/>
      </c>
      <c r="D46726" s="5">
        <v>0.0</v>
      </c>
    </row>
    <row r="46727" ht="14.25" customHeight="1">
      <c r="A46727" s="5"/>
      <c r="B46727" s="5"/>
      <c r="C46727" s="5" t="str">
        <f>IFERROR(__xludf.DUMMYFUNCTION("""COMPUTED_VALUE"""),"")</f>
        <v/>
      </c>
      <c r="D46727" s="5">
        <v>0.0</v>
      </c>
    </row>
    <row r="46728" ht="14.25" customHeight="1">
      <c r="A46728" s="5"/>
      <c r="B46728" s="5"/>
      <c r="C46728" s="5" t="str">
        <f>IFERROR(__xludf.DUMMYFUNCTION("""COMPUTED_VALUE"""),"")</f>
        <v/>
      </c>
      <c r="D46728" s="5">
        <v>0.0</v>
      </c>
    </row>
    <row r="46729" ht="14.25" customHeight="1">
      <c r="A46729" s="5"/>
      <c r="B46729" s="5"/>
      <c r="C46729" s="5" t="str">
        <f>IFERROR(__xludf.DUMMYFUNCTION("""COMPUTED_VALUE"""),"")</f>
        <v/>
      </c>
      <c r="D46729" s="5">
        <v>0.0</v>
      </c>
    </row>
    <row r="46730" ht="14.25" customHeight="1">
      <c r="A46730" s="5"/>
      <c r="B46730" s="5"/>
      <c r="C46730" s="5" t="str">
        <f>IFERROR(__xludf.DUMMYFUNCTION("""COMPUTED_VALUE"""),"")</f>
        <v/>
      </c>
      <c r="D46730" s="5">
        <v>0.0</v>
      </c>
    </row>
    <row r="46731" ht="14.25" customHeight="1">
      <c r="A46731" s="5"/>
      <c r="B46731" s="5"/>
      <c r="C46731" s="5" t="str">
        <f>IFERROR(__xludf.DUMMYFUNCTION("""COMPUTED_VALUE"""),"")</f>
        <v/>
      </c>
      <c r="D46731" s="5">
        <v>0.0</v>
      </c>
    </row>
    <row r="46732" ht="14.25" customHeight="1">
      <c r="A46732" s="5"/>
      <c r="B46732" s="5"/>
      <c r="C46732" s="5" t="str">
        <f>IFERROR(__xludf.DUMMYFUNCTION("""COMPUTED_VALUE"""),"")</f>
        <v/>
      </c>
      <c r="D46732" s="5">
        <v>0.0</v>
      </c>
    </row>
    <row r="46733" ht="14.25" customHeight="1">
      <c r="A46733" s="5"/>
      <c r="B46733" s="5"/>
      <c r="C46733" s="5" t="str">
        <f>IFERROR(__xludf.DUMMYFUNCTION("""COMPUTED_VALUE"""),"")</f>
        <v/>
      </c>
      <c r="D46733" s="5">
        <v>0.0</v>
      </c>
    </row>
    <row r="46734" ht="14.25" customHeight="1">
      <c r="A46734" s="5"/>
      <c r="B46734" s="5"/>
      <c r="C46734" s="5" t="str">
        <f>IFERROR(__xludf.DUMMYFUNCTION("""COMPUTED_VALUE"""),"")</f>
        <v/>
      </c>
      <c r="D46734" s="5">
        <v>0.0</v>
      </c>
    </row>
    <row r="46735" ht="14.25" customHeight="1">
      <c r="A46735" s="5"/>
      <c r="B46735" s="5"/>
      <c r="C46735" s="5" t="str">
        <f>IFERROR(__xludf.DUMMYFUNCTION("""COMPUTED_VALUE"""),"")</f>
        <v/>
      </c>
      <c r="D46735" s="5">
        <v>0.0</v>
      </c>
    </row>
    <row r="46736" ht="14.25" customHeight="1">
      <c r="A46736" s="5"/>
      <c r="B46736" s="5"/>
      <c r="C46736" s="5" t="str">
        <f>IFERROR(__xludf.DUMMYFUNCTION("""COMPUTED_VALUE"""),"")</f>
        <v/>
      </c>
      <c r="D46736" s="5">
        <v>0.0</v>
      </c>
    </row>
    <row r="46737" ht="14.25" customHeight="1">
      <c r="A46737" s="5"/>
      <c r="B46737" s="5"/>
      <c r="C46737" s="5" t="str">
        <f>IFERROR(__xludf.DUMMYFUNCTION("""COMPUTED_VALUE"""),"")</f>
        <v/>
      </c>
      <c r="D46737" s="5">
        <v>0.0</v>
      </c>
    </row>
    <row r="46738" ht="14.25" customHeight="1">
      <c r="A46738" s="5"/>
      <c r="B46738" s="5"/>
      <c r="C46738" s="5" t="str">
        <f>IFERROR(__xludf.DUMMYFUNCTION("""COMPUTED_VALUE"""),"")</f>
        <v/>
      </c>
      <c r="D46738" s="5">
        <v>0.0</v>
      </c>
    </row>
    <row r="46739" ht="14.25" customHeight="1">
      <c r="A46739" s="5"/>
      <c r="B46739" s="5"/>
      <c r="C46739" s="5" t="str">
        <f>IFERROR(__xludf.DUMMYFUNCTION("""COMPUTED_VALUE"""),"")</f>
        <v/>
      </c>
      <c r="D46739" s="5">
        <v>0.0</v>
      </c>
    </row>
    <row r="46740" ht="14.25" customHeight="1">
      <c r="A46740" s="5"/>
      <c r="B46740" s="5"/>
      <c r="C46740" s="5" t="str">
        <f>IFERROR(__xludf.DUMMYFUNCTION("""COMPUTED_VALUE"""),"")</f>
        <v/>
      </c>
      <c r="D46740" s="5">
        <v>0.0</v>
      </c>
    </row>
    <row r="46741" ht="14.25" customHeight="1">
      <c r="A46741" s="5"/>
      <c r="B46741" s="5"/>
      <c r="C46741" s="5" t="str">
        <f>IFERROR(__xludf.DUMMYFUNCTION("""COMPUTED_VALUE"""),"")</f>
        <v/>
      </c>
      <c r="D46741" s="5">
        <v>0.0</v>
      </c>
    </row>
    <row r="46742" ht="14.25" customHeight="1">
      <c r="A46742" s="5"/>
      <c r="B46742" s="5"/>
      <c r="C46742" s="5" t="str">
        <f>IFERROR(__xludf.DUMMYFUNCTION("""COMPUTED_VALUE"""),"")</f>
        <v/>
      </c>
      <c r="D46742" s="5">
        <v>0.0</v>
      </c>
    </row>
    <row r="46743" ht="14.25" customHeight="1">
      <c r="A46743" s="5"/>
      <c r="B46743" s="5"/>
      <c r="C46743" s="5" t="str">
        <f>IFERROR(__xludf.DUMMYFUNCTION("""COMPUTED_VALUE"""),"")</f>
        <v/>
      </c>
      <c r="D46743" s="5">
        <v>0.0</v>
      </c>
    </row>
    <row r="46744" ht="14.25" customHeight="1">
      <c r="A46744" s="5"/>
      <c r="B46744" s="5"/>
      <c r="C46744" s="5" t="str">
        <f>IFERROR(__xludf.DUMMYFUNCTION("""COMPUTED_VALUE"""),"")</f>
        <v/>
      </c>
      <c r="D46744" s="5">
        <v>0.0</v>
      </c>
    </row>
    <row r="46745" ht="14.25" customHeight="1">
      <c r="A46745" s="5"/>
      <c r="B46745" s="5"/>
      <c r="C46745" s="5" t="str">
        <f>IFERROR(__xludf.DUMMYFUNCTION("""COMPUTED_VALUE"""),"")</f>
        <v/>
      </c>
      <c r="D46745" s="5">
        <v>0.0</v>
      </c>
    </row>
    <row r="46746" ht="14.25" customHeight="1">
      <c r="A46746" s="5"/>
      <c r="B46746" s="5"/>
      <c r="C46746" s="5" t="str">
        <f>IFERROR(__xludf.DUMMYFUNCTION("""COMPUTED_VALUE"""),"")</f>
        <v/>
      </c>
      <c r="D46746" s="5">
        <v>0.0</v>
      </c>
    </row>
    <row r="46747" ht="14.25" customHeight="1">
      <c r="A46747" s="5"/>
      <c r="B46747" s="5"/>
      <c r="C46747" s="5" t="str">
        <f>IFERROR(__xludf.DUMMYFUNCTION("""COMPUTED_VALUE"""),"")</f>
        <v/>
      </c>
      <c r="D46747" s="5">
        <v>0.0</v>
      </c>
    </row>
    <row r="46748" ht="14.25" customHeight="1">
      <c r="A46748" s="5"/>
      <c r="B46748" s="5"/>
      <c r="C46748" s="5" t="str">
        <f>IFERROR(__xludf.DUMMYFUNCTION("""COMPUTED_VALUE"""),"")</f>
        <v/>
      </c>
      <c r="D46748" s="5">
        <v>0.0</v>
      </c>
    </row>
    <row r="46749" ht="14.25" customHeight="1">
      <c r="A46749" s="5"/>
      <c r="B46749" s="5"/>
      <c r="C46749" s="5" t="str">
        <f>IFERROR(__xludf.DUMMYFUNCTION("""COMPUTED_VALUE"""),"")</f>
        <v/>
      </c>
      <c r="D46749" s="5">
        <v>0.0</v>
      </c>
    </row>
    <row r="46750" ht="14.25" customHeight="1">
      <c r="A46750" s="5"/>
      <c r="B46750" s="5"/>
      <c r="C46750" s="5" t="str">
        <f>IFERROR(__xludf.DUMMYFUNCTION("""COMPUTED_VALUE"""),"")</f>
        <v/>
      </c>
      <c r="D46750" s="5">
        <v>0.0</v>
      </c>
    </row>
    <row r="46751" ht="14.25" customHeight="1">
      <c r="A46751" s="5"/>
      <c r="B46751" s="5"/>
      <c r="C46751" s="5" t="str">
        <f>IFERROR(__xludf.DUMMYFUNCTION("""COMPUTED_VALUE"""),"")</f>
        <v/>
      </c>
      <c r="D46751" s="5">
        <v>0.0</v>
      </c>
    </row>
    <row r="46752" ht="14.25" customHeight="1">
      <c r="A46752" s="5"/>
      <c r="B46752" s="5"/>
      <c r="C46752" s="5" t="str">
        <f>IFERROR(__xludf.DUMMYFUNCTION("""COMPUTED_VALUE"""),"")</f>
        <v/>
      </c>
      <c r="D46752" s="5">
        <v>0.0</v>
      </c>
    </row>
    <row r="46753" ht="14.25" customHeight="1">
      <c r="A46753" s="5"/>
      <c r="B46753" s="5"/>
      <c r="C46753" s="5" t="str">
        <f>IFERROR(__xludf.DUMMYFUNCTION("""COMPUTED_VALUE"""),"")</f>
        <v/>
      </c>
      <c r="D46753" s="5">
        <v>0.0</v>
      </c>
    </row>
    <row r="46754" ht="14.25" customHeight="1">
      <c r="A46754" s="5"/>
      <c r="B46754" s="5"/>
      <c r="C46754" s="5" t="str">
        <f>IFERROR(__xludf.DUMMYFUNCTION("""COMPUTED_VALUE"""),"")</f>
        <v/>
      </c>
      <c r="D46754" s="5">
        <v>0.0</v>
      </c>
    </row>
    <row r="46755" ht="14.25" customHeight="1">
      <c r="A46755" s="5"/>
      <c r="B46755" s="5"/>
      <c r="C46755" s="5" t="str">
        <f>IFERROR(__xludf.DUMMYFUNCTION("""COMPUTED_VALUE"""),"")</f>
        <v/>
      </c>
      <c r="D46755" s="5">
        <v>0.0</v>
      </c>
    </row>
    <row r="46756" ht="14.25" customHeight="1">
      <c r="A46756" s="5"/>
      <c r="B46756" s="5"/>
      <c r="C46756" s="5" t="str">
        <f>IFERROR(__xludf.DUMMYFUNCTION("""COMPUTED_VALUE"""),"")</f>
        <v/>
      </c>
      <c r="D46756" s="5">
        <v>0.0</v>
      </c>
    </row>
    <row r="46757" ht="14.25" customHeight="1">
      <c r="A46757" s="5"/>
      <c r="B46757" s="5"/>
      <c r="C46757" s="5" t="str">
        <f>IFERROR(__xludf.DUMMYFUNCTION("""COMPUTED_VALUE"""),"")</f>
        <v/>
      </c>
      <c r="D46757" s="5">
        <v>0.0</v>
      </c>
    </row>
    <row r="46758" ht="14.25" customHeight="1">
      <c r="A46758" s="5"/>
      <c r="B46758" s="5"/>
      <c r="C46758" s="5" t="str">
        <f>IFERROR(__xludf.DUMMYFUNCTION("""COMPUTED_VALUE"""),"")</f>
        <v/>
      </c>
      <c r="D46758" s="5">
        <v>0.0</v>
      </c>
    </row>
    <row r="46759" ht="14.25" customHeight="1">
      <c r="A46759" s="5"/>
      <c r="B46759" s="5"/>
      <c r="C46759" s="5" t="str">
        <f>IFERROR(__xludf.DUMMYFUNCTION("""COMPUTED_VALUE"""),"")</f>
        <v/>
      </c>
      <c r="D46759" s="5">
        <v>0.0</v>
      </c>
    </row>
    <row r="46760" ht="14.25" customHeight="1">
      <c r="A46760" s="5"/>
      <c r="B46760" s="5"/>
      <c r="C46760" s="5" t="str">
        <f>IFERROR(__xludf.DUMMYFUNCTION("""COMPUTED_VALUE"""),"")</f>
        <v/>
      </c>
      <c r="D46760" s="5">
        <v>0.0</v>
      </c>
    </row>
    <row r="46761" ht="14.25" customHeight="1">
      <c r="A46761" s="5"/>
      <c r="B46761" s="5"/>
      <c r="C46761" s="5" t="str">
        <f>IFERROR(__xludf.DUMMYFUNCTION("""COMPUTED_VALUE"""),"")</f>
        <v/>
      </c>
      <c r="D46761" s="5">
        <v>0.0</v>
      </c>
    </row>
    <row r="46762" ht="14.25" customHeight="1">
      <c r="A46762" s="5"/>
      <c r="B46762" s="5"/>
      <c r="C46762" s="5" t="str">
        <f>IFERROR(__xludf.DUMMYFUNCTION("""COMPUTED_VALUE"""),"")</f>
        <v/>
      </c>
      <c r="D46762" s="5">
        <v>0.0</v>
      </c>
    </row>
    <row r="46763" ht="14.25" customHeight="1">
      <c r="A46763" s="5"/>
      <c r="B46763" s="5"/>
      <c r="C46763" s="5" t="str">
        <f>IFERROR(__xludf.DUMMYFUNCTION("""COMPUTED_VALUE"""),"")</f>
        <v/>
      </c>
      <c r="D46763" s="5">
        <v>0.0</v>
      </c>
    </row>
    <row r="46764" ht="14.25" customHeight="1">
      <c r="A46764" s="5"/>
      <c r="B46764" s="5"/>
      <c r="C46764" s="5" t="str">
        <f>IFERROR(__xludf.DUMMYFUNCTION("""COMPUTED_VALUE"""),"")</f>
        <v/>
      </c>
      <c r="D46764" s="5">
        <v>0.0</v>
      </c>
    </row>
    <row r="46765" ht="14.25" customHeight="1">
      <c r="A46765" s="5"/>
      <c r="B46765" s="5"/>
      <c r="C46765" s="5" t="str">
        <f>IFERROR(__xludf.DUMMYFUNCTION("""COMPUTED_VALUE"""),"")</f>
        <v/>
      </c>
      <c r="D46765" s="5">
        <v>0.0</v>
      </c>
    </row>
    <row r="46766" ht="14.25" customHeight="1">
      <c r="A46766" s="5"/>
      <c r="B46766" s="5"/>
      <c r="C46766" s="5" t="str">
        <f>IFERROR(__xludf.DUMMYFUNCTION("""COMPUTED_VALUE"""),"")</f>
        <v/>
      </c>
      <c r="D46766" s="5">
        <v>0.0</v>
      </c>
    </row>
    <row r="46767" ht="14.25" customHeight="1">
      <c r="A46767" s="5"/>
      <c r="B46767" s="5"/>
      <c r="C46767" s="5" t="str">
        <f>IFERROR(__xludf.DUMMYFUNCTION("""COMPUTED_VALUE"""),"")</f>
        <v/>
      </c>
      <c r="D46767" s="5">
        <v>0.0</v>
      </c>
    </row>
    <row r="46768" ht="14.25" customHeight="1">
      <c r="A46768" s="5"/>
      <c r="B46768" s="5"/>
      <c r="C46768" s="5" t="str">
        <f>IFERROR(__xludf.DUMMYFUNCTION("""COMPUTED_VALUE"""),"")</f>
        <v/>
      </c>
      <c r="D46768" s="5">
        <v>0.0</v>
      </c>
    </row>
    <row r="46769" ht="14.25" customHeight="1">
      <c r="A46769" s="5"/>
      <c r="B46769" s="5"/>
      <c r="C46769" s="5" t="str">
        <f>IFERROR(__xludf.DUMMYFUNCTION("""COMPUTED_VALUE"""),"")</f>
        <v/>
      </c>
      <c r="D46769" s="5">
        <v>0.0</v>
      </c>
    </row>
    <row r="46770" ht="14.25" customHeight="1">
      <c r="A46770" s="5"/>
      <c r="B46770" s="5"/>
      <c r="C46770" s="5" t="str">
        <f>IFERROR(__xludf.DUMMYFUNCTION("""COMPUTED_VALUE"""),"")</f>
        <v/>
      </c>
      <c r="D46770" s="5">
        <v>0.0</v>
      </c>
    </row>
    <row r="46771" ht="14.25" customHeight="1">
      <c r="A46771" s="5"/>
      <c r="B46771" s="5"/>
      <c r="C46771" s="5" t="str">
        <f>IFERROR(__xludf.DUMMYFUNCTION("""COMPUTED_VALUE"""),"")</f>
        <v/>
      </c>
      <c r="D46771" s="5">
        <v>0.0</v>
      </c>
    </row>
    <row r="46772" ht="14.25" customHeight="1">
      <c r="A46772" s="5"/>
      <c r="B46772" s="5"/>
      <c r="C46772" s="5" t="str">
        <f>IFERROR(__xludf.DUMMYFUNCTION("""COMPUTED_VALUE"""),"")</f>
        <v/>
      </c>
      <c r="D46772" s="5">
        <v>0.0</v>
      </c>
    </row>
    <row r="46773" ht="14.25" customHeight="1">
      <c r="A46773" s="5"/>
      <c r="B46773" s="5"/>
      <c r="C46773" s="5" t="str">
        <f>IFERROR(__xludf.DUMMYFUNCTION("""COMPUTED_VALUE"""),"")</f>
        <v/>
      </c>
      <c r="D46773" s="5">
        <v>0.0</v>
      </c>
    </row>
    <row r="46774" ht="14.25" customHeight="1">
      <c r="A46774" s="5"/>
      <c r="B46774" s="5"/>
      <c r="C46774" s="5" t="str">
        <f>IFERROR(__xludf.DUMMYFUNCTION("""COMPUTED_VALUE"""),"")</f>
        <v/>
      </c>
      <c r="D46774" s="5">
        <v>0.0</v>
      </c>
    </row>
    <row r="46775" ht="14.25" customHeight="1">
      <c r="A46775" s="5"/>
      <c r="B46775" s="5"/>
      <c r="C46775" s="5" t="str">
        <f>IFERROR(__xludf.DUMMYFUNCTION("""COMPUTED_VALUE"""),"")</f>
        <v/>
      </c>
      <c r="D46775" s="5">
        <v>0.0</v>
      </c>
    </row>
    <row r="46776" ht="14.25" customHeight="1">
      <c r="A46776" s="5"/>
      <c r="B46776" s="5"/>
      <c r="C46776" s="5" t="str">
        <f>IFERROR(__xludf.DUMMYFUNCTION("""COMPUTED_VALUE"""),"")</f>
        <v/>
      </c>
      <c r="D46776" s="5">
        <v>0.0</v>
      </c>
    </row>
    <row r="46777" ht="14.25" customHeight="1">
      <c r="A46777" s="5"/>
      <c r="B46777" s="5"/>
      <c r="C46777" s="5" t="str">
        <f>IFERROR(__xludf.DUMMYFUNCTION("""COMPUTED_VALUE"""),"")</f>
        <v/>
      </c>
      <c r="D46777" s="5">
        <v>0.0</v>
      </c>
    </row>
    <row r="46778" ht="14.25" customHeight="1">
      <c r="A46778" s="5"/>
      <c r="B46778" s="5"/>
      <c r="C46778" s="5" t="str">
        <f>IFERROR(__xludf.DUMMYFUNCTION("""COMPUTED_VALUE"""),"")</f>
        <v/>
      </c>
      <c r="D46778" s="5">
        <v>0.0</v>
      </c>
    </row>
    <row r="46779" ht="14.25" customHeight="1">
      <c r="A46779" s="5"/>
      <c r="B46779" s="5"/>
      <c r="C46779" s="5" t="str">
        <f>IFERROR(__xludf.DUMMYFUNCTION("""COMPUTED_VALUE"""),"")</f>
        <v/>
      </c>
      <c r="D46779" s="5">
        <v>0.0</v>
      </c>
    </row>
    <row r="46780" ht="14.25" customHeight="1">
      <c r="A46780" s="5"/>
      <c r="B46780" s="5"/>
      <c r="C46780" s="5" t="str">
        <f>IFERROR(__xludf.DUMMYFUNCTION("""COMPUTED_VALUE"""),"")</f>
        <v/>
      </c>
      <c r="D46780" s="5">
        <v>0.0</v>
      </c>
    </row>
    <row r="46781" ht="14.25" customHeight="1">
      <c r="A46781" s="5"/>
      <c r="B46781" s="5"/>
      <c r="C46781" s="5" t="str">
        <f>IFERROR(__xludf.DUMMYFUNCTION("""COMPUTED_VALUE"""),"")</f>
        <v/>
      </c>
      <c r="D46781" s="5">
        <v>0.0</v>
      </c>
    </row>
    <row r="46782" ht="14.25" customHeight="1">
      <c r="A46782" s="5"/>
      <c r="B46782" s="5"/>
      <c r="C46782" s="5" t="str">
        <f>IFERROR(__xludf.DUMMYFUNCTION("""COMPUTED_VALUE"""),"")</f>
        <v/>
      </c>
      <c r="D46782" s="5">
        <v>0.0</v>
      </c>
    </row>
    <row r="46783" ht="14.25" customHeight="1">
      <c r="A46783" s="5"/>
      <c r="B46783" s="5"/>
      <c r="C46783" s="5" t="str">
        <f>IFERROR(__xludf.DUMMYFUNCTION("""COMPUTED_VALUE"""),"")</f>
        <v/>
      </c>
      <c r="D46783" s="5">
        <v>0.0</v>
      </c>
    </row>
    <row r="46784" ht="14.25" customHeight="1">
      <c r="A46784" s="5"/>
      <c r="B46784" s="5"/>
      <c r="C46784" s="5" t="str">
        <f>IFERROR(__xludf.DUMMYFUNCTION("""COMPUTED_VALUE"""),"")</f>
        <v/>
      </c>
      <c r="D46784" s="5">
        <v>0.0</v>
      </c>
    </row>
    <row r="46785" ht="14.25" customHeight="1">
      <c r="A46785" s="5"/>
      <c r="B46785" s="5"/>
      <c r="C46785" s="5" t="str">
        <f>IFERROR(__xludf.DUMMYFUNCTION("""COMPUTED_VALUE"""),"")</f>
        <v/>
      </c>
      <c r="D46785" s="5">
        <v>0.0</v>
      </c>
    </row>
    <row r="46786" ht="14.25" customHeight="1">
      <c r="A46786" s="5"/>
      <c r="B46786" s="5"/>
      <c r="C46786" s="5" t="str">
        <f>IFERROR(__xludf.DUMMYFUNCTION("""COMPUTED_VALUE"""),"")</f>
        <v/>
      </c>
      <c r="D46786" s="5">
        <v>0.0</v>
      </c>
    </row>
    <row r="46787" ht="14.25" customHeight="1">
      <c r="A46787" s="5"/>
      <c r="B46787" s="5"/>
      <c r="C46787" s="5" t="str">
        <f>IFERROR(__xludf.DUMMYFUNCTION("""COMPUTED_VALUE"""),"")</f>
        <v/>
      </c>
      <c r="D46787" s="5">
        <v>0.0</v>
      </c>
    </row>
    <row r="46788" ht="14.25" customHeight="1">
      <c r="A46788" s="5"/>
      <c r="B46788" s="5"/>
      <c r="C46788" s="5" t="str">
        <f>IFERROR(__xludf.DUMMYFUNCTION("""COMPUTED_VALUE"""),"")</f>
        <v/>
      </c>
      <c r="D46788" s="5">
        <v>0.0</v>
      </c>
    </row>
    <row r="46789" ht="14.25" customHeight="1">
      <c r="A46789" s="5"/>
      <c r="B46789" s="5"/>
      <c r="C46789" s="5" t="str">
        <f>IFERROR(__xludf.DUMMYFUNCTION("""COMPUTED_VALUE"""),"")</f>
        <v/>
      </c>
      <c r="D46789" s="5">
        <v>0.0</v>
      </c>
    </row>
    <row r="46790" ht="14.25" customHeight="1">
      <c r="A46790" s="5"/>
      <c r="B46790" s="5"/>
      <c r="C46790" s="5" t="str">
        <f>IFERROR(__xludf.DUMMYFUNCTION("""COMPUTED_VALUE"""),"")</f>
        <v/>
      </c>
      <c r="D46790" s="5">
        <v>0.0</v>
      </c>
    </row>
    <row r="46791" ht="14.25" customHeight="1">
      <c r="A46791" s="5"/>
      <c r="B46791" s="5"/>
      <c r="C46791" s="5" t="str">
        <f>IFERROR(__xludf.DUMMYFUNCTION("""COMPUTED_VALUE"""),"")</f>
        <v/>
      </c>
      <c r="D46791" s="5">
        <v>0.0</v>
      </c>
    </row>
    <row r="46792" ht="14.25" customHeight="1">
      <c r="A46792" s="5"/>
      <c r="B46792" s="5"/>
      <c r="C46792" s="5" t="str">
        <f>IFERROR(__xludf.DUMMYFUNCTION("""COMPUTED_VALUE"""),"")</f>
        <v/>
      </c>
      <c r="D46792" s="5">
        <v>0.0</v>
      </c>
    </row>
    <row r="46793" ht="14.25" customHeight="1">
      <c r="A46793" s="5"/>
      <c r="B46793" s="5"/>
      <c r="C46793" s="5" t="str">
        <f>IFERROR(__xludf.DUMMYFUNCTION("""COMPUTED_VALUE"""),"")</f>
        <v/>
      </c>
      <c r="D46793" s="5">
        <v>0.0</v>
      </c>
    </row>
    <row r="46794" ht="14.25" customHeight="1">
      <c r="A46794" s="5"/>
      <c r="B46794" s="5"/>
      <c r="C46794" s="5" t="str">
        <f>IFERROR(__xludf.DUMMYFUNCTION("""COMPUTED_VALUE"""),"")</f>
        <v/>
      </c>
      <c r="D46794" s="5">
        <v>0.0</v>
      </c>
    </row>
    <row r="46795" ht="14.25" customHeight="1">
      <c r="A46795" s="5"/>
      <c r="B46795" s="5"/>
      <c r="C46795" s="5" t="str">
        <f>IFERROR(__xludf.DUMMYFUNCTION("""COMPUTED_VALUE"""),"")</f>
        <v/>
      </c>
      <c r="D46795" s="5">
        <v>0.0</v>
      </c>
    </row>
    <row r="46796" ht="14.25" customHeight="1">
      <c r="A46796" s="5"/>
      <c r="B46796" s="5"/>
      <c r="C46796" s="5" t="str">
        <f>IFERROR(__xludf.DUMMYFUNCTION("""COMPUTED_VALUE"""),"")</f>
        <v/>
      </c>
      <c r="D46796" s="5">
        <v>0.0</v>
      </c>
    </row>
    <row r="46797" ht="14.25" customHeight="1">
      <c r="A46797" s="5"/>
      <c r="B46797" s="5"/>
      <c r="C46797" s="5" t="str">
        <f>IFERROR(__xludf.DUMMYFUNCTION("""COMPUTED_VALUE"""),"")</f>
        <v/>
      </c>
      <c r="D46797" s="5">
        <v>0.0</v>
      </c>
    </row>
    <row r="46798" ht="14.25" customHeight="1">
      <c r="A46798" s="5"/>
      <c r="B46798" s="5"/>
      <c r="C46798" s="5" t="str">
        <f>IFERROR(__xludf.DUMMYFUNCTION("""COMPUTED_VALUE"""),"")</f>
        <v/>
      </c>
      <c r="D46798" s="5">
        <v>0.0</v>
      </c>
    </row>
    <row r="46799" ht="14.25" customHeight="1">
      <c r="A46799" s="5"/>
      <c r="B46799" s="5"/>
      <c r="C46799" s="5" t="str">
        <f>IFERROR(__xludf.DUMMYFUNCTION("""COMPUTED_VALUE"""),"")</f>
        <v/>
      </c>
      <c r="D46799" s="5">
        <v>0.0</v>
      </c>
    </row>
    <row r="46800" ht="14.25" customHeight="1">
      <c r="A46800" s="5"/>
      <c r="B46800" s="5"/>
      <c r="C46800" s="5" t="str">
        <f>IFERROR(__xludf.DUMMYFUNCTION("""COMPUTED_VALUE"""),"")</f>
        <v/>
      </c>
      <c r="D46800" s="5">
        <v>0.0</v>
      </c>
    </row>
    <row r="46801" ht="14.25" customHeight="1">
      <c r="A46801" s="5"/>
      <c r="B46801" s="5"/>
      <c r="C46801" s="5" t="str">
        <f>IFERROR(__xludf.DUMMYFUNCTION("""COMPUTED_VALUE"""),"")</f>
        <v/>
      </c>
      <c r="D46801" s="5">
        <v>0.0</v>
      </c>
    </row>
    <row r="46802" ht="14.25" customHeight="1">
      <c r="A46802" s="5"/>
      <c r="B46802" s="5"/>
      <c r="C46802" s="5" t="str">
        <f>IFERROR(__xludf.DUMMYFUNCTION("""COMPUTED_VALUE"""),"")</f>
        <v/>
      </c>
      <c r="D46802" s="5">
        <v>0.0</v>
      </c>
    </row>
    <row r="46803" ht="14.25" customHeight="1">
      <c r="A46803" s="5"/>
      <c r="B46803" s="5"/>
      <c r="C46803" s="5" t="str">
        <f>IFERROR(__xludf.DUMMYFUNCTION("""COMPUTED_VALUE"""),"")</f>
        <v/>
      </c>
      <c r="D46803" s="5">
        <v>0.0</v>
      </c>
    </row>
    <row r="46804" ht="14.25" customHeight="1">
      <c r="A46804" s="5"/>
      <c r="B46804" s="5"/>
      <c r="C46804" s="5" t="str">
        <f>IFERROR(__xludf.DUMMYFUNCTION("""COMPUTED_VALUE"""),"")</f>
        <v/>
      </c>
      <c r="D46804" s="5">
        <v>0.0</v>
      </c>
    </row>
    <row r="46805" ht="14.25" customHeight="1">
      <c r="A46805" s="5"/>
      <c r="B46805" s="5"/>
      <c r="C46805" s="5" t="str">
        <f>IFERROR(__xludf.DUMMYFUNCTION("""COMPUTED_VALUE"""),"")</f>
        <v/>
      </c>
      <c r="D46805" s="5">
        <v>0.0</v>
      </c>
    </row>
    <row r="46806" ht="14.25" customHeight="1">
      <c r="A46806" s="5"/>
      <c r="B46806" s="5"/>
      <c r="C46806" s="5" t="str">
        <f>IFERROR(__xludf.DUMMYFUNCTION("""COMPUTED_VALUE"""),"")</f>
        <v/>
      </c>
      <c r="D46806" s="5">
        <v>0.0</v>
      </c>
    </row>
    <row r="46807" ht="14.25" customHeight="1">
      <c r="A46807" s="5"/>
      <c r="B46807" s="5"/>
      <c r="C46807" s="5" t="str">
        <f>IFERROR(__xludf.DUMMYFUNCTION("""COMPUTED_VALUE"""),"")</f>
        <v/>
      </c>
      <c r="D46807" s="5">
        <v>0.0</v>
      </c>
    </row>
    <row r="46808" ht="14.25" customHeight="1">
      <c r="A46808" s="5"/>
      <c r="B46808" s="5"/>
      <c r="C46808" s="5" t="str">
        <f>IFERROR(__xludf.DUMMYFUNCTION("""COMPUTED_VALUE"""),"")</f>
        <v/>
      </c>
      <c r="D46808" s="5">
        <v>0.0</v>
      </c>
    </row>
    <row r="46809" ht="14.25" customHeight="1">
      <c r="A46809" s="5"/>
      <c r="B46809" s="5"/>
      <c r="C46809" s="5" t="str">
        <f>IFERROR(__xludf.DUMMYFUNCTION("""COMPUTED_VALUE"""),"")</f>
        <v/>
      </c>
      <c r="D46809" s="5">
        <v>0.0</v>
      </c>
    </row>
    <row r="46810" ht="14.25" customHeight="1">
      <c r="A46810" s="5"/>
      <c r="B46810" s="5"/>
      <c r="C46810" s="5" t="str">
        <f>IFERROR(__xludf.DUMMYFUNCTION("""COMPUTED_VALUE"""),"")</f>
        <v/>
      </c>
      <c r="D46810" s="5">
        <v>0.0</v>
      </c>
    </row>
    <row r="46811" ht="14.25" customHeight="1">
      <c r="A46811" s="5"/>
      <c r="B46811" s="5"/>
      <c r="C46811" s="5" t="str">
        <f>IFERROR(__xludf.DUMMYFUNCTION("""COMPUTED_VALUE"""),"")</f>
        <v/>
      </c>
      <c r="D46811" s="5">
        <v>0.0</v>
      </c>
    </row>
    <row r="46812" ht="14.25" customHeight="1">
      <c r="A46812" s="5"/>
      <c r="B46812" s="5"/>
      <c r="C46812" s="5" t="str">
        <f>IFERROR(__xludf.DUMMYFUNCTION("""COMPUTED_VALUE"""),"")</f>
        <v/>
      </c>
      <c r="D46812" s="5">
        <v>0.0</v>
      </c>
    </row>
    <row r="46813" ht="14.25" customHeight="1">
      <c r="A46813" s="5"/>
      <c r="B46813" s="5"/>
      <c r="C46813" s="5" t="str">
        <f>IFERROR(__xludf.DUMMYFUNCTION("""COMPUTED_VALUE"""),"")</f>
        <v/>
      </c>
      <c r="D46813" s="5">
        <v>0.0</v>
      </c>
    </row>
    <row r="46814" ht="14.25" customHeight="1">
      <c r="A46814" s="5"/>
      <c r="B46814" s="5"/>
      <c r="C46814" s="5" t="str">
        <f>IFERROR(__xludf.DUMMYFUNCTION("""COMPUTED_VALUE"""),"")</f>
        <v/>
      </c>
      <c r="D46814" s="5">
        <v>0.0</v>
      </c>
    </row>
    <row r="46815" ht="14.25" customHeight="1">
      <c r="A46815" s="5"/>
      <c r="B46815" s="5"/>
      <c r="C46815" s="5" t="str">
        <f>IFERROR(__xludf.DUMMYFUNCTION("""COMPUTED_VALUE"""),"")</f>
        <v/>
      </c>
      <c r="D46815" s="5">
        <v>0.0</v>
      </c>
    </row>
    <row r="46816" ht="14.25" customHeight="1">
      <c r="A46816" s="5"/>
      <c r="B46816" s="5"/>
      <c r="C46816" s="5" t="str">
        <f>IFERROR(__xludf.DUMMYFUNCTION("""COMPUTED_VALUE"""),"")</f>
        <v/>
      </c>
      <c r="D46816" s="5">
        <v>0.0</v>
      </c>
    </row>
    <row r="46817" ht="14.25" customHeight="1">
      <c r="A46817" s="5"/>
      <c r="B46817" s="5"/>
      <c r="C46817" s="5" t="str">
        <f>IFERROR(__xludf.DUMMYFUNCTION("""COMPUTED_VALUE"""),"")</f>
        <v/>
      </c>
      <c r="D46817" s="5">
        <v>0.0</v>
      </c>
    </row>
    <row r="46818" ht="14.25" customHeight="1">
      <c r="A46818" s="5"/>
      <c r="B46818" s="5"/>
      <c r="C46818" s="5" t="str">
        <f>IFERROR(__xludf.DUMMYFUNCTION("""COMPUTED_VALUE"""),"")</f>
        <v/>
      </c>
      <c r="D46818" s="5">
        <v>0.0</v>
      </c>
    </row>
    <row r="46819" ht="14.25" customHeight="1">
      <c r="A46819" s="5"/>
      <c r="B46819" s="5"/>
      <c r="C46819" s="5" t="str">
        <f>IFERROR(__xludf.DUMMYFUNCTION("""COMPUTED_VALUE"""),"")</f>
        <v/>
      </c>
      <c r="D46819" s="5">
        <v>0.0</v>
      </c>
    </row>
    <row r="46820" ht="14.25" customHeight="1">
      <c r="A46820" s="5"/>
      <c r="B46820" s="5"/>
      <c r="C46820" s="5" t="str">
        <f>IFERROR(__xludf.DUMMYFUNCTION("""COMPUTED_VALUE"""),"")</f>
        <v/>
      </c>
      <c r="D46820" s="5">
        <v>0.0</v>
      </c>
    </row>
    <row r="46821" ht="14.25" customHeight="1">
      <c r="A46821" s="5"/>
      <c r="B46821" s="5"/>
      <c r="C46821" s="5" t="str">
        <f>IFERROR(__xludf.DUMMYFUNCTION("""COMPUTED_VALUE"""),"")</f>
        <v/>
      </c>
      <c r="D46821" s="5">
        <v>0.0</v>
      </c>
    </row>
    <row r="46822" ht="14.25" customHeight="1">
      <c r="A46822" s="5"/>
      <c r="B46822" s="5"/>
      <c r="C46822" s="5" t="str">
        <f>IFERROR(__xludf.DUMMYFUNCTION("""COMPUTED_VALUE"""),"")</f>
        <v/>
      </c>
      <c r="D46822" s="5">
        <v>0.0</v>
      </c>
    </row>
    <row r="46823" ht="14.25" customHeight="1">
      <c r="A46823" s="5"/>
      <c r="B46823" s="5"/>
      <c r="C46823" s="5" t="str">
        <f>IFERROR(__xludf.DUMMYFUNCTION("""COMPUTED_VALUE"""),"")</f>
        <v/>
      </c>
      <c r="D46823" s="5">
        <v>0.0</v>
      </c>
    </row>
    <row r="46824" ht="14.25" customHeight="1">
      <c r="A46824" s="5"/>
      <c r="B46824" s="5"/>
      <c r="C46824" s="5" t="str">
        <f>IFERROR(__xludf.DUMMYFUNCTION("""COMPUTED_VALUE"""),"")</f>
        <v/>
      </c>
      <c r="D46824" s="5">
        <v>0.0</v>
      </c>
    </row>
    <row r="46825" ht="14.25" customHeight="1">
      <c r="A46825" s="5"/>
      <c r="B46825" s="5"/>
      <c r="C46825" s="5" t="str">
        <f>IFERROR(__xludf.DUMMYFUNCTION("""COMPUTED_VALUE"""),"")</f>
        <v/>
      </c>
      <c r="D46825" s="5">
        <v>0.0</v>
      </c>
    </row>
    <row r="46826" ht="14.25" customHeight="1">
      <c r="A46826" s="5"/>
      <c r="B46826" s="5"/>
      <c r="C46826" s="5" t="str">
        <f>IFERROR(__xludf.DUMMYFUNCTION("""COMPUTED_VALUE"""),"")</f>
        <v/>
      </c>
      <c r="D46826" s="5">
        <v>0.0</v>
      </c>
    </row>
    <row r="46827" ht="14.25" customHeight="1">
      <c r="A46827" s="5"/>
      <c r="B46827" s="5"/>
      <c r="C46827" s="5" t="str">
        <f>IFERROR(__xludf.DUMMYFUNCTION("""COMPUTED_VALUE"""),"")</f>
        <v/>
      </c>
      <c r="D46827" s="5">
        <v>0.0</v>
      </c>
    </row>
    <row r="46828" ht="14.25" customHeight="1">
      <c r="A46828" s="5"/>
      <c r="B46828" s="5"/>
      <c r="C46828" s="5" t="str">
        <f>IFERROR(__xludf.DUMMYFUNCTION("""COMPUTED_VALUE"""),"")</f>
        <v/>
      </c>
      <c r="D46828" s="5">
        <v>0.0</v>
      </c>
    </row>
    <row r="46829" ht="14.25" customHeight="1">
      <c r="A46829" s="5"/>
      <c r="B46829" s="5"/>
      <c r="C46829" s="5" t="str">
        <f>IFERROR(__xludf.DUMMYFUNCTION("""COMPUTED_VALUE"""),"")</f>
        <v/>
      </c>
      <c r="D46829" s="5">
        <v>0.0</v>
      </c>
    </row>
    <row r="46830" ht="14.25" customHeight="1">
      <c r="A46830" s="5"/>
      <c r="B46830" s="5"/>
      <c r="C46830" s="5" t="str">
        <f>IFERROR(__xludf.DUMMYFUNCTION("""COMPUTED_VALUE"""),"")</f>
        <v/>
      </c>
      <c r="D46830" s="5">
        <v>0.0</v>
      </c>
    </row>
    <row r="46831" ht="14.25" customHeight="1">
      <c r="A46831" s="5"/>
      <c r="B46831" s="5"/>
      <c r="C46831" s="5" t="str">
        <f>IFERROR(__xludf.DUMMYFUNCTION("""COMPUTED_VALUE"""),"")</f>
        <v/>
      </c>
      <c r="D46831" s="5">
        <v>0.0</v>
      </c>
    </row>
    <row r="46832" ht="14.25" customHeight="1">
      <c r="A46832" s="5"/>
      <c r="B46832" s="5"/>
      <c r="C46832" s="5" t="str">
        <f>IFERROR(__xludf.DUMMYFUNCTION("""COMPUTED_VALUE"""),"")</f>
        <v/>
      </c>
      <c r="D46832" s="5">
        <v>0.0</v>
      </c>
    </row>
    <row r="46833" ht="14.25" customHeight="1">
      <c r="A46833" s="5"/>
      <c r="B46833" s="5"/>
      <c r="C46833" s="5" t="str">
        <f>IFERROR(__xludf.DUMMYFUNCTION("""COMPUTED_VALUE"""),"")</f>
        <v/>
      </c>
      <c r="D46833" s="5">
        <v>0.0</v>
      </c>
    </row>
    <row r="46834" ht="14.25" customHeight="1">
      <c r="A46834" s="5"/>
      <c r="B46834" s="5"/>
      <c r="C46834" s="5" t="str">
        <f>IFERROR(__xludf.DUMMYFUNCTION("""COMPUTED_VALUE"""),"")</f>
        <v/>
      </c>
      <c r="D46834" s="5">
        <v>0.0</v>
      </c>
    </row>
    <row r="46835" ht="14.25" customHeight="1">
      <c r="A46835" s="5"/>
      <c r="B46835" s="5"/>
      <c r="C46835" s="5" t="str">
        <f>IFERROR(__xludf.DUMMYFUNCTION("""COMPUTED_VALUE"""),"")</f>
        <v/>
      </c>
      <c r="D46835" s="5">
        <v>0.0</v>
      </c>
    </row>
    <row r="46836" ht="14.25" customHeight="1">
      <c r="A46836" s="5"/>
      <c r="B46836" s="5"/>
      <c r="C46836" s="5" t="str">
        <f>IFERROR(__xludf.DUMMYFUNCTION("""COMPUTED_VALUE"""),"")</f>
        <v/>
      </c>
      <c r="D46836" s="5">
        <v>0.0</v>
      </c>
    </row>
    <row r="46837" ht="14.25" customHeight="1">
      <c r="A46837" s="5"/>
      <c r="B46837" s="5"/>
      <c r="C46837" s="5" t="str">
        <f>IFERROR(__xludf.DUMMYFUNCTION("""COMPUTED_VALUE"""),"")</f>
        <v/>
      </c>
      <c r="D46837" s="5">
        <v>0.0</v>
      </c>
    </row>
    <row r="46838" ht="14.25" customHeight="1">
      <c r="A46838" s="5"/>
      <c r="B46838" s="5"/>
      <c r="C46838" s="5" t="str">
        <f>IFERROR(__xludf.DUMMYFUNCTION("""COMPUTED_VALUE"""),"")</f>
        <v/>
      </c>
      <c r="D46838" s="5">
        <v>0.0</v>
      </c>
    </row>
    <row r="46839" ht="14.25" customHeight="1">
      <c r="A46839" s="5"/>
      <c r="B46839" s="5"/>
      <c r="C46839" s="5" t="str">
        <f>IFERROR(__xludf.DUMMYFUNCTION("""COMPUTED_VALUE"""),"")</f>
        <v/>
      </c>
      <c r="D46839" s="5">
        <v>0.0</v>
      </c>
    </row>
    <row r="46840" ht="14.25" customHeight="1">
      <c r="A46840" s="5"/>
      <c r="B46840" s="5"/>
      <c r="C46840" s="5" t="str">
        <f>IFERROR(__xludf.DUMMYFUNCTION("""COMPUTED_VALUE"""),"")</f>
        <v/>
      </c>
      <c r="D46840" s="5">
        <v>0.0</v>
      </c>
    </row>
    <row r="46841" ht="14.25" customHeight="1">
      <c r="A46841" s="5"/>
      <c r="B46841" s="5"/>
      <c r="C46841" s="5" t="str">
        <f>IFERROR(__xludf.DUMMYFUNCTION("""COMPUTED_VALUE"""),"")</f>
        <v/>
      </c>
      <c r="D46841" s="5">
        <v>0.0</v>
      </c>
    </row>
    <row r="46842" ht="14.25" customHeight="1">
      <c r="A46842" s="5"/>
      <c r="B46842" s="5"/>
      <c r="C46842" s="5" t="str">
        <f>IFERROR(__xludf.DUMMYFUNCTION("""COMPUTED_VALUE"""),"")</f>
        <v/>
      </c>
      <c r="D46842" s="5">
        <v>0.0</v>
      </c>
    </row>
    <row r="46843" ht="14.25" customHeight="1">
      <c r="A46843" s="5"/>
      <c r="B46843" s="5"/>
      <c r="C46843" s="5" t="str">
        <f>IFERROR(__xludf.DUMMYFUNCTION("""COMPUTED_VALUE"""),"")</f>
        <v/>
      </c>
      <c r="D46843" s="5">
        <v>0.0</v>
      </c>
    </row>
    <row r="46844" ht="14.25" customHeight="1">
      <c r="A46844" s="5"/>
      <c r="B46844" s="5"/>
      <c r="C46844" s="5" t="str">
        <f>IFERROR(__xludf.DUMMYFUNCTION("""COMPUTED_VALUE"""),"")</f>
        <v/>
      </c>
      <c r="D46844" s="5">
        <v>0.0</v>
      </c>
    </row>
    <row r="46845" ht="14.25" customHeight="1">
      <c r="A46845" s="5"/>
      <c r="B46845" s="5"/>
      <c r="C46845" s="5" t="str">
        <f>IFERROR(__xludf.DUMMYFUNCTION("""COMPUTED_VALUE"""),"")</f>
        <v/>
      </c>
      <c r="D46845" s="5">
        <v>0.0</v>
      </c>
    </row>
    <row r="46846" ht="14.25" customHeight="1">
      <c r="A46846" s="5"/>
      <c r="B46846" s="5"/>
      <c r="C46846" s="5" t="str">
        <f>IFERROR(__xludf.DUMMYFUNCTION("""COMPUTED_VALUE"""),"")</f>
        <v/>
      </c>
      <c r="D46846" s="5">
        <v>0.0</v>
      </c>
    </row>
    <row r="46847" ht="14.25" customHeight="1">
      <c r="A46847" s="5"/>
      <c r="B46847" s="5"/>
      <c r="C46847" s="5" t="str">
        <f>IFERROR(__xludf.DUMMYFUNCTION("""COMPUTED_VALUE"""),"")</f>
        <v/>
      </c>
      <c r="D46847" s="5">
        <v>0.0</v>
      </c>
    </row>
    <row r="46848" ht="14.25" customHeight="1">
      <c r="A46848" s="5"/>
      <c r="B46848" s="5"/>
      <c r="C46848" s="5" t="str">
        <f>IFERROR(__xludf.DUMMYFUNCTION("""COMPUTED_VALUE"""),"")</f>
        <v/>
      </c>
      <c r="D46848" s="5">
        <v>0.0</v>
      </c>
    </row>
    <row r="46849" ht="14.25" customHeight="1">
      <c r="A46849" s="5"/>
      <c r="B46849" s="5"/>
      <c r="C46849" s="5" t="str">
        <f>IFERROR(__xludf.DUMMYFUNCTION("""COMPUTED_VALUE"""),"")</f>
        <v/>
      </c>
      <c r="D46849" s="5">
        <v>0.0</v>
      </c>
    </row>
    <row r="46850" ht="14.25" customHeight="1">
      <c r="A46850" s="5"/>
      <c r="B46850" s="5"/>
      <c r="C46850" s="5" t="str">
        <f>IFERROR(__xludf.DUMMYFUNCTION("""COMPUTED_VALUE"""),"")</f>
        <v/>
      </c>
      <c r="D46850" s="5">
        <v>0.0</v>
      </c>
    </row>
    <row r="46851" ht="14.25" customHeight="1">
      <c r="A46851" s="5"/>
      <c r="B46851" s="5"/>
      <c r="C46851" s="5" t="str">
        <f>IFERROR(__xludf.DUMMYFUNCTION("""COMPUTED_VALUE"""),"")</f>
        <v/>
      </c>
      <c r="D46851" s="5">
        <v>0.0</v>
      </c>
    </row>
    <row r="46852" ht="14.25" customHeight="1">
      <c r="A46852" s="5"/>
      <c r="B46852" s="5"/>
      <c r="C46852" s="5" t="str">
        <f>IFERROR(__xludf.DUMMYFUNCTION("""COMPUTED_VALUE"""),"")</f>
        <v/>
      </c>
      <c r="D46852" s="5">
        <v>0.0</v>
      </c>
    </row>
    <row r="46853" ht="14.25" customHeight="1">
      <c r="A46853" s="5"/>
      <c r="B46853" s="5"/>
      <c r="C46853" s="5" t="str">
        <f>IFERROR(__xludf.DUMMYFUNCTION("""COMPUTED_VALUE"""),"")</f>
        <v/>
      </c>
      <c r="D46853" s="5">
        <v>0.0</v>
      </c>
    </row>
    <row r="46854" ht="14.25" customHeight="1">
      <c r="A46854" s="5"/>
      <c r="B46854" s="5"/>
      <c r="C46854" s="5" t="str">
        <f>IFERROR(__xludf.DUMMYFUNCTION("""COMPUTED_VALUE"""),"")</f>
        <v/>
      </c>
      <c r="D46854" s="5">
        <v>0.0</v>
      </c>
    </row>
    <row r="46855" ht="14.25" customHeight="1">
      <c r="A46855" s="5"/>
      <c r="B46855" s="5"/>
      <c r="C46855" s="5" t="str">
        <f>IFERROR(__xludf.DUMMYFUNCTION("""COMPUTED_VALUE"""),"")</f>
        <v/>
      </c>
      <c r="D46855" s="5">
        <v>0.0</v>
      </c>
    </row>
    <row r="46856" ht="14.25" customHeight="1">
      <c r="A46856" s="5"/>
      <c r="B46856" s="5"/>
      <c r="C46856" s="5" t="str">
        <f>IFERROR(__xludf.DUMMYFUNCTION("""COMPUTED_VALUE"""),"")</f>
        <v/>
      </c>
      <c r="D46856" s="5">
        <v>0.0</v>
      </c>
    </row>
    <row r="46857" ht="14.25" customHeight="1">
      <c r="A46857" s="5"/>
      <c r="B46857" s="5"/>
      <c r="C46857" s="5" t="str">
        <f>IFERROR(__xludf.DUMMYFUNCTION("""COMPUTED_VALUE"""),"")</f>
        <v/>
      </c>
      <c r="D46857" s="5">
        <v>0.0</v>
      </c>
    </row>
    <row r="46858" ht="14.25" customHeight="1">
      <c r="A46858" s="5"/>
      <c r="B46858" s="5"/>
      <c r="C46858" s="5" t="str">
        <f>IFERROR(__xludf.DUMMYFUNCTION("""COMPUTED_VALUE"""),"")</f>
        <v/>
      </c>
      <c r="D46858" s="5">
        <v>0.0</v>
      </c>
    </row>
    <row r="46859" ht="14.25" customHeight="1">
      <c r="A46859" s="5"/>
      <c r="B46859" s="5"/>
      <c r="C46859" s="5" t="str">
        <f>IFERROR(__xludf.DUMMYFUNCTION("""COMPUTED_VALUE"""),"")</f>
        <v/>
      </c>
      <c r="D46859" s="5">
        <v>0.0</v>
      </c>
    </row>
    <row r="46860" ht="14.25" customHeight="1">
      <c r="A46860" s="5"/>
      <c r="B46860" s="5"/>
      <c r="C46860" s="5" t="str">
        <f>IFERROR(__xludf.DUMMYFUNCTION("""COMPUTED_VALUE"""),"")</f>
        <v/>
      </c>
      <c r="D46860" s="5">
        <v>0.0</v>
      </c>
    </row>
    <row r="46861" ht="14.25" customHeight="1">
      <c r="A46861" s="5"/>
      <c r="B46861" s="5"/>
      <c r="C46861" s="5" t="str">
        <f>IFERROR(__xludf.DUMMYFUNCTION("""COMPUTED_VALUE"""),"")</f>
        <v/>
      </c>
      <c r="D46861" s="5">
        <v>0.0</v>
      </c>
    </row>
    <row r="46862" ht="14.25" customHeight="1">
      <c r="A46862" s="5"/>
      <c r="B46862" s="5"/>
      <c r="C46862" s="5" t="str">
        <f>IFERROR(__xludf.DUMMYFUNCTION("""COMPUTED_VALUE"""),"")</f>
        <v/>
      </c>
      <c r="D46862" s="5">
        <v>0.0</v>
      </c>
    </row>
    <row r="46863" ht="14.25" customHeight="1">
      <c r="A46863" s="5"/>
      <c r="B46863" s="5"/>
      <c r="C46863" s="5" t="str">
        <f>IFERROR(__xludf.DUMMYFUNCTION("""COMPUTED_VALUE"""),"")</f>
        <v/>
      </c>
      <c r="D46863" s="5">
        <v>0.0</v>
      </c>
    </row>
    <row r="46864" ht="14.25" customHeight="1">
      <c r="A46864" s="5"/>
      <c r="B46864" s="5"/>
      <c r="C46864" s="5" t="str">
        <f>IFERROR(__xludf.DUMMYFUNCTION("""COMPUTED_VALUE"""),"")</f>
        <v/>
      </c>
      <c r="D46864" s="5">
        <v>0.0</v>
      </c>
    </row>
    <row r="46865" ht="14.25" customHeight="1">
      <c r="A46865" s="5"/>
      <c r="B46865" s="5"/>
      <c r="C46865" s="5" t="str">
        <f>IFERROR(__xludf.DUMMYFUNCTION("""COMPUTED_VALUE"""),"")</f>
        <v/>
      </c>
      <c r="D46865" s="5">
        <v>0.0</v>
      </c>
    </row>
    <row r="46866" ht="14.25" customHeight="1">
      <c r="A46866" s="5"/>
      <c r="B46866" s="5"/>
      <c r="C46866" s="5" t="str">
        <f>IFERROR(__xludf.DUMMYFUNCTION("""COMPUTED_VALUE"""),"")</f>
        <v/>
      </c>
      <c r="D46866" s="5">
        <v>0.0</v>
      </c>
    </row>
    <row r="46867" ht="14.25" customHeight="1">
      <c r="A46867" s="5"/>
      <c r="B46867" s="5"/>
      <c r="C46867" s="5" t="str">
        <f>IFERROR(__xludf.DUMMYFUNCTION("""COMPUTED_VALUE"""),"")</f>
        <v/>
      </c>
      <c r="D46867" s="5">
        <v>0.0</v>
      </c>
    </row>
    <row r="46868" ht="14.25" customHeight="1">
      <c r="A46868" s="5"/>
      <c r="B46868" s="5"/>
      <c r="C46868" s="5" t="str">
        <f>IFERROR(__xludf.DUMMYFUNCTION("""COMPUTED_VALUE"""),"")</f>
        <v/>
      </c>
      <c r="D46868" s="5">
        <v>0.0</v>
      </c>
    </row>
    <row r="46869" ht="14.25" customHeight="1">
      <c r="A46869" s="5"/>
      <c r="B46869" s="5"/>
      <c r="C46869" s="5" t="str">
        <f>IFERROR(__xludf.DUMMYFUNCTION("""COMPUTED_VALUE"""),"")</f>
        <v/>
      </c>
      <c r="D46869" s="5">
        <v>0.0</v>
      </c>
    </row>
    <row r="46870" ht="14.25" customHeight="1">
      <c r="A46870" s="5"/>
      <c r="B46870" s="5"/>
      <c r="C46870" s="5" t="str">
        <f>IFERROR(__xludf.DUMMYFUNCTION("""COMPUTED_VALUE"""),"")</f>
        <v/>
      </c>
      <c r="D46870" s="5">
        <v>0.0</v>
      </c>
    </row>
    <row r="46871" ht="14.25" customHeight="1">
      <c r="A46871" s="5"/>
      <c r="B46871" s="5"/>
      <c r="C46871" s="5" t="str">
        <f>IFERROR(__xludf.DUMMYFUNCTION("""COMPUTED_VALUE"""),"")</f>
        <v/>
      </c>
      <c r="D46871" s="5">
        <v>0.0</v>
      </c>
    </row>
    <row r="46872" ht="14.25" customHeight="1">
      <c r="A46872" s="5"/>
      <c r="B46872" s="5"/>
      <c r="C46872" s="5" t="str">
        <f>IFERROR(__xludf.DUMMYFUNCTION("""COMPUTED_VALUE"""),"")</f>
        <v/>
      </c>
      <c r="D46872" s="5">
        <v>0.0</v>
      </c>
    </row>
    <row r="46873" ht="14.25" customHeight="1">
      <c r="A46873" s="5"/>
      <c r="B46873" s="5"/>
      <c r="C46873" s="5" t="str">
        <f>IFERROR(__xludf.DUMMYFUNCTION("""COMPUTED_VALUE"""),"")</f>
        <v/>
      </c>
      <c r="D46873" s="5">
        <v>0.0</v>
      </c>
    </row>
    <row r="46874" ht="14.25" customHeight="1">
      <c r="A46874" s="5"/>
      <c r="B46874" s="5"/>
      <c r="C46874" s="5" t="str">
        <f>IFERROR(__xludf.DUMMYFUNCTION("""COMPUTED_VALUE"""),"")</f>
        <v/>
      </c>
      <c r="D46874" s="5">
        <v>0.0</v>
      </c>
    </row>
    <row r="46875" ht="14.25" customHeight="1">
      <c r="A46875" s="5"/>
      <c r="B46875" s="5"/>
      <c r="C46875" s="5" t="str">
        <f>IFERROR(__xludf.DUMMYFUNCTION("""COMPUTED_VALUE"""),"")</f>
        <v/>
      </c>
      <c r="D46875" s="5">
        <v>0.0</v>
      </c>
    </row>
    <row r="46876" ht="14.25" customHeight="1">
      <c r="A46876" s="5"/>
      <c r="B46876" s="5"/>
      <c r="C46876" s="5" t="str">
        <f>IFERROR(__xludf.DUMMYFUNCTION("""COMPUTED_VALUE"""),"")</f>
        <v/>
      </c>
      <c r="D46876" s="5">
        <v>0.0</v>
      </c>
    </row>
    <row r="46877" ht="14.25" customHeight="1">
      <c r="A46877" s="5"/>
      <c r="B46877" s="5"/>
      <c r="C46877" s="5" t="str">
        <f>IFERROR(__xludf.DUMMYFUNCTION("""COMPUTED_VALUE"""),"")</f>
        <v/>
      </c>
      <c r="D46877" s="5">
        <v>0.0</v>
      </c>
    </row>
    <row r="46878" ht="14.25" customHeight="1">
      <c r="A46878" s="5"/>
      <c r="B46878" s="5"/>
      <c r="C46878" s="5" t="str">
        <f>IFERROR(__xludf.DUMMYFUNCTION("""COMPUTED_VALUE"""),"")</f>
        <v/>
      </c>
      <c r="D46878" s="5">
        <v>0.0</v>
      </c>
    </row>
    <row r="46879" ht="14.25" customHeight="1">
      <c r="A46879" s="5"/>
      <c r="B46879" s="5"/>
      <c r="C46879" s="5" t="str">
        <f>IFERROR(__xludf.DUMMYFUNCTION("""COMPUTED_VALUE"""),"")</f>
        <v/>
      </c>
      <c r="D46879" s="5">
        <v>0.0</v>
      </c>
    </row>
    <row r="46880" ht="14.25" customHeight="1">
      <c r="A46880" s="5"/>
      <c r="B46880" s="5"/>
      <c r="C46880" s="5" t="str">
        <f>IFERROR(__xludf.DUMMYFUNCTION("""COMPUTED_VALUE"""),"")</f>
        <v/>
      </c>
      <c r="D46880" s="5">
        <v>0.0</v>
      </c>
    </row>
    <row r="46881" ht="14.25" customHeight="1">
      <c r="A46881" s="5"/>
      <c r="B46881" s="5"/>
      <c r="C46881" s="5" t="str">
        <f>IFERROR(__xludf.DUMMYFUNCTION("""COMPUTED_VALUE"""),"")</f>
        <v/>
      </c>
      <c r="D46881" s="5">
        <v>0.0</v>
      </c>
    </row>
    <row r="46882" ht="14.25" customHeight="1">
      <c r="A46882" s="5"/>
      <c r="B46882" s="5"/>
      <c r="C46882" s="5" t="str">
        <f>IFERROR(__xludf.DUMMYFUNCTION("""COMPUTED_VALUE"""),"")</f>
        <v/>
      </c>
      <c r="D46882" s="5">
        <v>0.0</v>
      </c>
    </row>
    <row r="46883" ht="14.25" customHeight="1">
      <c r="A46883" s="5"/>
      <c r="B46883" s="5"/>
      <c r="C46883" s="5" t="str">
        <f>IFERROR(__xludf.DUMMYFUNCTION("""COMPUTED_VALUE"""),"")</f>
        <v/>
      </c>
      <c r="D46883" s="5">
        <v>0.0</v>
      </c>
    </row>
    <row r="46884" ht="14.25" customHeight="1">
      <c r="A46884" s="5"/>
      <c r="B46884" s="5"/>
      <c r="C46884" s="5" t="str">
        <f>IFERROR(__xludf.DUMMYFUNCTION("""COMPUTED_VALUE"""),"")</f>
        <v/>
      </c>
      <c r="D46884" s="5">
        <v>0.0</v>
      </c>
    </row>
    <row r="46885" ht="14.25" customHeight="1">
      <c r="A46885" s="5"/>
      <c r="B46885" s="5"/>
      <c r="C46885" s="5" t="str">
        <f>IFERROR(__xludf.DUMMYFUNCTION("""COMPUTED_VALUE"""),"")</f>
        <v/>
      </c>
      <c r="D46885" s="5">
        <v>0.0</v>
      </c>
    </row>
    <row r="46886" ht="14.25" customHeight="1">
      <c r="A46886" s="5"/>
      <c r="B46886" s="5"/>
      <c r="C46886" s="5" t="str">
        <f>IFERROR(__xludf.DUMMYFUNCTION("""COMPUTED_VALUE"""),"")</f>
        <v/>
      </c>
      <c r="D46886" s="5">
        <v>0.0</v>
      </c>
    </row>
    <row r="46887" ht="14.25" customHeight="1">
      <c r="A46887" s="5"/>
      <c r="B46887" s="5"/>
      <c r="C46887" s="5" t="str">
        <f>IFERROR(__xludf.DUMMYFUNCTION("""COMPUTED_VALUE"""),"")</f>
        <v/>
      </c>
      <c r="D46887" s="5">
        <v>0.0</v>
      </c>
    </row>
    <row r="46888" ht="14.25" customHeight="1">
      <c r="A46888" s="5"/>
      <c r="B46888" s="5"/>
      <c r="C46888" s="5" t="str">
        <f>IFERROR(__xludf.DUMMYFUNCTION("""COMPUTED_VALUE"""),"")</f>
        <v/>
      </c>
      <c r="D46888" s="5">
        <v>0.0</v>
      </c>
    </row>
    <row r="46889" ht="14.25" customHeight="1">
      <c r="A46889" s="5"/>
      <c r="B46889" s="5"/>
      <c r="C46889" s="5" t="str">
        <f>IFERROR(__xludf.DUMMYFUNCTION("""COMPUTED_VALUE"""),"")</f>
        <v/>
      </c>
      <c r="D46889" s="5">
        <v>0.0</v>
      </c>
    </row>
    <row r="46890" ht="14.25" customHeight="1">
      <c r="A46890" s="5"/>
      <c r="B46890" s="5"/>
      <c r="C46890" s="5" t="str">
        <f>IFERROR(__xludf.DUMMYFUNCTION("""COMPUTED_VALUE"""),"")</f>
        <v/>
      </c>
      <c r="D46890" s="5">
        <v>0.0</v>
      </c>
    </row>
    <row r="46891" ht="14.25" customHeight="1">
      <c r="A46891" s="5"/>
      <c r="B46891" s="5"/>
      <c r="C46891" s="5" t="str">
        <f>IFERROR(__xludf.DUMMYFUNCTION("""COMPUTED_VALUE"""),"")</f>
        <v/>
      </c>
      <c r="D46891" s="5">
        <v>0.0</v>
      </c>
    </row>
    <row r="46892" ht="14.25" customHeight="1">
      <c r="A46892" s="5"/>
      <c r="B46892" s="5"/>
      <c r="C46892" s="5" t="str">
        <f>IFERROR(__xludf.DUMMYFUNCTION("""COMPUTED_VALUE"""),"")</f>
        <v/>
      </c>
      <c r="D46892" s="5">
        <v>0.0</v>
      </c>
    </row>
    <row r="46893" ht="14.25" customHeight="1">
      <c r="A46893" s="5"/>
      <c r="B46893" s="5"/>
      <c r="C46893" s="5" t="str">
        <f>IFERROR(__xludf.DUMMYFUNCTION("""COMPUTED_VALUE"""),"")</f>
        <v/>
      </c>
      <c r="D46893" s="5">
        <v>0.0</v>
      </c>
    </row>
    <row r="46894" ht="14.25" customHeight="1">
      <c r="A46894" s="5"/>
      <c r="B46894" s="5"/>
      <c r="C46894" s="5" t="str">
        <f>IFERROR(__xludf.DUMMYFUNCTION("""COMPUTED_VALUE"""),"")</f>
        <v/>
      </c>
      <c r="D46894" s="5">
        <v>0.0</v>
      </c>
    </row>
    <row r="46895" ht="14.25" customHeight="1">
      <c r="A46895" s="5"/>
      <c r="B46895" s="5"/>
      <c r="C46895" s="5" t="str">
        <f>IFERROR(__xludf.DUMMYFUNCTION("""COMPUTED_VALUE"""),"")</f>
        <v/>
      </c>
      <c r="D46895" s="5">
        <v>0.0</v>
      </c>
    </row>
    <row r="46896" ht="14.25" customHeight="1">
      <c r="A46896" s="5"/>
      <c r="B46896" s="5"/>
      <c r="C46896" s="5" t="str">
        <f>IFERROR(__xludf.DUMMYFUNCTION("""COMPUTED_VALUE"""),"")</f>
        <v/>
      </c>
      <c r="D46896" s="5">
        <v>0.0</v>
      </c>
    </row>
    <row r="46897" ht="14.25" customHeight="1">
      <c r="A46897" s="5"/>
      <c r="B46897" s="5"/>
      <c r="C46897" s="5" t="str">
        <f>IFERROR(__xludf.DUMMYFUNCTION("""COMPUTED_VALUE"""),"")</f>
        <v/>
      </c>
      <c r="D46897" s="5">
        <v>0.0</v>
      </c>
    </row>
    <row r="46898" ht="14.25" customHeight="1">
      <c r="A46898" s="5"/>
      <c r="B46898" s="5"/>
      <c r="C46898" s="5" t="str">
        <f>IFERROR(__xludf.DUMMYFUNCTION("""COMPUTED_VALUE"""),"")</f>
        <v/>
      </c>
      <c r="D46898" s="5">
        <v>0.0</v>
      </c>
    </row>
    <row r="46899" ht="14.25" customHeight="1">
      <c r="A46899" s="5"/>
      <c r="B46899" s="5"/>
      <c r="C46899" s="5" t="str">
        <f>IFERROR(__xludf.DUMMYFUNCTION("""COMPUTED_VALUE"""),"")</f>
        <v/>
      </c>
      <c r="D46899" s="5">
        <v>0.0</v>
      </c>
    </row>
    <row r="46900" ht="14.25" customHeight="1">
      <c r="A46900" s="5"/>
      <c r="B46900" s="5"/>
      <c r="C46900" s="5" t="str">
        <f>IFERROR(__xludf.DUMMYFUNCTION("""COMPUTED_VALUE"""),"")</f>
        <v/>
      </c>
      <c r="D46900" s="5">
        <v>0.0</v>
      </c>
    </row>
    <row r="46901" ht="14.25" customHeight="1">
      <c r="A46901" s="5"/>
      <c r="B46901" s="5"/>
      <c r="C46901" s="5" t="str">
        <f>IFERROR(__xludf.DUMMYFUNCTION("""COMPUTED_VALUE"""),"")</f>
        <v/>
      </c>
      <c r="D46901" s="5">
        <v>0.0</v>
      </c>
    </row>
    <row r="46902" ht="14.25" customHeight="1">
      <c r="A46902" s="5"/>
      <c r="B46902" s="5"/>
      <c r="C46902" s="5" t="str">
        <f>IFERROR(__xludf.DUMMYFUNCTION("""COMPUTED_VALUE"""),"")</f>
        <v/>
      </c>
      <c r="D46902" s="5">
        <v>0.0</v>
      </c>
    </row>
    <row r="46903" ht="14.25" customHeight="1">
      <c r="A46903" s="5"/>
      <c r="B46903" s="5"/>
      <c r="C46903" s="5" t="str">
        <f>IFERROR(__xludf.DUMMYFUNCTION("""COMPUTED_VALUE"""),"")</f>
        <v/>
      </c>
      <c r="D46903" s="5">
        <v>0.0</v>
      </c>
    </row>
    <row r="46904" ht="14.25" customHeight="1">
      <c r="A46904" s="5"/>
      <c r="B46904" s="5"/>
      <c r="C46904" s="5" t="str">
        <f>IFERROR(__xludf.DUMMYFUNCTION("""COMPUTED_VALUE"""),"")</f>
        <v/>
      </c>
      <c r="D46904" s="5">
        <v>0.0</v>
      </c>
    </row>
    <row r="46905" ht="14.25" customHeight="1">
      <c r="A46905" s="5"/>
      <c r="B46905" s="5"/>
      <c r="C46905" s="5" t="str">
        <f>IFERROR(__xludf.DUMMYFUNCTION("""COMPUTED_VALUE"""),"")</f>
        <v/>
      </c>
      <c r="D46905" s="5">
        <v>0.0</v>
      </c>
    </row>
    <row r="46906" ht="14.25" customHeight="1">
      <c r="A46906" s="5"/>
      <c r="B46906" s="5"/>
      <c r="C46906" s="5" t="str">
        <f>IFERROR(__xludf.DUMMYFUNCTION("""COMPUTED_VALUE"""),"")</f>
        <v/>
      </c>
      <c r="D46906" s="5">
        <v>0.0</v>
      </c>
    </row>
    <row r="46907" ht="14.25" customHeight="1">
      <c r="A46907" s="5"/>
      <c r="B46907" s="5"/>
      <c r="C46907" s="5" t="str">
        <f>IFERROR(__xludf.DUMMYFUNCTION("""COMPUTED_VALUE"""),"")</f>
        <v/>
      </c>
      <c r="D46907" s="5">
        <v>0.0</v>
      </c>
    </row>
    <row r="46908" ht="14.25" customHeight="1">
      <c r="A46908" s="5"/>
      <c r="B46908" s="5"/>
      <c r="C46908" s="5" t="str">
        <f>IFERROR(__xludf.DUMMYFUNCTION("""COMPUTED_VALUE"""),"")</f>
        <v/>
      </c>
      <c r="D46908" s="5">
        <v>0.0</v>
      </c>
    </row>
    <row r="46909" ht="14.25" customHeight="1">
      <c r="A46909" s="5"/>
      <c r="B46909" s="5"/>
      <c r="C46909" s="5" t="str">
        <f>IFERROR(__xludf.DUMMYFUNCTION("""COMPUTED_VALUE"""),"")</f>
        <v/>
      </c>
      <c r="D46909" s="5">
        <v>0.0</v>
      </c>
    </row>
    <row r="46910" ht="14.25" customHeight="1">
      <c r="A46910" s="5"/>
      <c r="B46910" s="5"/>
      <c r="C46910" s="5" t="str">
        <f>IFERROR(__xludf.DUMMYFUNCTION("""COMPUTED_VALUE"""),"")</f>
        <v/>
      </c>
      <c r="D46910" s="5">
        <v>0.0</v>
      </c>
    </row>
    <row r="46911" ht="14.25" customHeight="1">
      <c r="A46911" s="5"/>
      <c r="B46911" s="5"/>
      <c r="C46911" s="5" t="str">
        <f>IFERROR(__xludf.DUMMYFUNCTION("""COMPUTED_VALUE"""),"")</f>
        <v/>
      </c>
      <c r="D46911" s="5">
        <v>0.0</v>
      </c>
    </row>
    <row r="46912" ht="14.25" customHeight="1">
      <c r="A46912" s="5"/>
      <c r="B46912" s="5"/>
      <c r="C46912" s="5" t="str">
        <f>IFERROR(__xludf.DUMMYFUNCTION("""COMPUTED_VALUE"""),"")</f>
        <v/>
      </c>
      <c r="D46912" s="5">
        <v>0.0</v>
      </c>
    </row>
    <row r="46913" ht="14.25" customHeight="1">
      <c r="A46913" s="5"/>
      <c r="B46913" s="5"/>
      <c r="C46913" s="5" t="str">
        <f>IFERROR(__xludf.DUMMYFUNCTION("""COMPUTED_VALUE"""),"")</f>
        <v/>
      </c>
      <c r="D46913" s="5">
        <v>0.0</v>
      </c>
    </row>
    <row r="46914" ht="14.25" customHeight="1">
      <c r="A46914" s="5"/>
      <c r="B46914" s="5"/>
      <c r="C46914" s="5" t="str">
        <f>IFERROR(__xludf.DUMMYFUNCTION("""COMPUTED_VALUE"""),"")</f>
        <v/>
      </c>
      <c r="D46914" s="5">
        <v>0.0</v>
      </c>
    </row>
    <row r="46915" ht="14.25" customHeight="1">
      <c r="A46915" s="5"/>
      <c r="B46915" s="5"/>
      <c r="C46915" s="5" t="str">
        <f>IFERROR(__xludf.DUMMYFUNCTION("""COMPUTED_VALUE"""),"")</f>
        <v/>
      </c>
      <c r="D46915" s="5">
        <v>0.0</v>
      </c>
    </row>
    <row r="46916" ht="14.25" customHeight="1">
      <c r="A46916" s="5"/>
      <c r="B46916" s="5"/>
      <c r="C46916" s="5" t="str">
        <f>IFERROR(__xludf.DUMMYFUNCTION("""COMPUTED_VALUE"""),"")</f>
        <v/>
      </c>
      <c r="D46916" s="5">
        <v>0.0</v>
      </c>
    </row>
    <row r="46917" ht="14.25" customHeight="1">
      <c r="A46917" s="5"/>
      <c r="B46917" s="5"/>
      <c r="C46917" s="5" t="str">
        <f>IFERROR(__xludf.DUMMYFUNCTION("""COMPUTED_VALUE"""),"")</f>
        <v/>
      </c>
      <c r="D46917" s="5">
        <v>0.0</v>
      </c>
    </row>
    <row r="46918" ht="14.25" customHeight="1">
      <c r="A46918" s="5"/>
      <c r="B46918" s="5"/>
      <c r="C46918" s="5" t="str">
        <f>IFERROR(__xludf.DUMMYFUNCTION("""COMPUTED_VALUE"""),"")</f>
        <v/>
      </c>
      <c r="D46918" s="5">
        <v>0.0</v>
      </c>
    </row>
    <row r="46919" ht="14.25" customHeight="1">
      <c r="A46919" s="5"/>
      <c r="B46919" s="5"/>
      <c r="C46919" s="5" t="str">
        <f>IFERROR(__xludf.DUMMYFUNCTION("""COMPUTED_VALUE"""),"")</f>
        <v/>
      </c>
      <c r="D46919" s="5">
        <v>0.0</v>
      </c>
    </row>
    <row r="46920" ht="14.25" customHeight="1">
      <c r="A46920" s="5"/>
      <c r="B46920" s="5"/>
      <c r="C46920" s="5" t="str">
        <f>IFERROR(__xludf.DUMMYFUNCTION("""COMPUTED_VALUE"""),"")</f>
        <v/>
      </c>
      <c r="D46920" s="5">
        <v>0.0</v>
      </c>
    </row>
    <row r="46921" ht="14.25" customHeight="1">
      <c r="A46921" s="5"/>
      <c r="B46921" s="5"/>
      <c r="C46921" s="5" t="str">
        <f>IFERROR(__xludf.DUMMYFUNCTION("""COMPUTED_VALUE"""),"")</f>
        <v/>
      </c>
      <c r="D46921" s="5">
        <v>0.0</v>
      </c>
    </row>
    <row r="46922" ht="14.25" customHeight="1">
      <c r="A46922" s="5"/>
      <c r="B46922" s="5"/>
      <c r="C46922" s="5" t="str">
        <f>IFERROR(__xludf.DUMMYFUNCTION("""COMPUTED_VALUE"""),"")</f>
        <v/>
      </c>
      <c r="D46922" s="5">
        <v>0.0</v>
      </c>
    </row>
    <row r="46923" ht="14.25" customHeight="1">
      <c r="A46923" s="5"/>
      <c r="B46923" s="5"/>
      <c r="C46923" s="5" t="str">
        <f>IFERROR(__xludf.DUMMYFUNCTION("""COMPUTED_VALUE"""),"")</f>
        <v/>
      </c>
      <c r="D46923" s="5">
        <v>0.0</v>
      </c>
    </row>
    <row r="46924" ht="14.25" customHeight="1">
      <c r="A46924" s="5"/>
      <c r="B46924" s="5"/>
      <c r="C46924" s="5" t="str">
        <f>IFERROR(__xludf.DUMMYFUNCTION("""COMPUTED_VALUE"""),"")</f>
        <v/>
      </c>
      <c r="D46924" s="5">
        <v>0.0</v>
      </c>
    </row>
    <row r="46925" ht="14.25" customHeight="1">
      <c r="A46925" s="5"/>
      <c r="B46925" s="5"/>
      <c r="C46925" s="5" t="str">
        <f>IFERROR(__xludf.DUMMYFUNCTION("""COMPUTED_VALUE"""),"")</f>
        <v/>
      </c>
      <c r="D46925" s="5">
        <v>0.0</v>
      </c>
    </row>
    <row r="46926" ht="14.25" customHeight="1">
      <c r="A46926" s="5"/>
      <c r="B46926" s="5"/>
      <c r="C46926" s="5" t="str">
        <f>IFERROR(__xludf.DUMMYFUNCTION("""COMPUTED_VALUE"""),"")</f>
        <v/>
      </c>
      <c r="D46926" s="5">
        <v>0.0</v>
      </c>
    </row>
    <row r="46927" ht="14.25" customHeight="1">
      <c r="A46927" s="5"/>
      <c r="B46927" s="5"/>
      <c r="C46927" s="5" t="str">
        <f>IFERROR(__xludf.DUMMYFUNCTION("""COMPUTED_VALUE"""),"")</f>
        <v/>
      </c>
      <c r="D46927" s="5">
        <v>0.0</v>
      </c>
    </row>
    <row r="46928" ht="14.25" customHeight="1">
      <c r="A46928" s="5"/>
      <c r="B46928" s="5"/>
      <c r="C46928" s="5" t="str">
        <f>IFERROR(__xludf.DUMMYFUNCTION("""COMPUTED_VALUE"""),"")</f>
        <v/>
      </c>
      <c r="D46928" s="5">
        <v>0.0</v>
      </c>
    </row>
    <row r="46929" ht="14.25" customHeight="1">
      <c r="A46929" s="5"/>
      <c r="B46929" s="5"/>
      <c r="C46929" s="5" t="str">
        <f>IFERROR(__xludf.DUMMYFUNCTION("""COMPUTED_VALUE"""),"")</f>
        <v/>
      </c>
      <c r="D46929" s="5">
        <v>0.0</v>
      </c>
    </row>
    <row r="46930" ht="14.25" customHeight="1">
      <c r="A46930" s="5"/>
      <c r="B46930" s="5"/>
      <c r="C46930" s="5" t="str">
        <f>IFERROR(__xludf.DUMMYFUNCTION("""COMPUTED_VALUE"""),"")</f>
        <v/>
      </c>
      <c r="D46930" s="5">
        <v>0.0</v>
      </c>
    </row>
    <row r="46931" ht="14.25" customHeight="1">
      <c r="A46931" s="5"/>
      <c r="B46931" s="5"/>
      <c r="C46931" s="5" t="str">
        <f>IFERROR(__xludf.DUMMYFUNCTION("""COMPUTED_VALUE"""),"")</f>
        <v/>
      </c>
      <c r="D46931" s="5">
        <v>0.0</v>
      </c>
    </row>
    <row r="46932" ht="14.25" customHeight="1">
      <c r="A46932" s="5"/>
      <c r="B46932" s="5"/>
      <c r="C46932" s="5" t="str">
        <f>IFERROR(__xludf.DUMMYFUNCTION("""COMPUTED_VALUE"""),"")</f>
        <v/>
      </c>
      <c r="D46932" s="5">
        <v>0.0</v>
      </c>
    </row>
    <row r="46933" ht="14.25" customHeight="1">
      <c r="A46933" s="5"/>
      <c r="B46933" s="5"/>
      <c r="C46933" s="5" t="str">
        <f>IFERROR(__xludf.DUMMYFUNCTION("""COMPUTED_VALUE"""),"")</f>
        <v/>
      </c>
      <c r="D46933" s="5">
        <v>0.0</v>
      </c>
    </row>
    <row r="46934" ht="14.25" customHeight="1">
      <c r="A46934" s="5"/>
      <c r="B46934" s="5"/>
      <c r="C46934" s="5" t="str">
        <f>IFERROR(__xludf.DUMMYFUNCTION("""COMPUTED_VALUE"""),"")</f>
        <v/>
      </c>
      <c r="D46934" s="5">
        <v>0.0</v>
      </c>
    </row>
    <row r="46935" ht="14.25" customHeight="1">
      <c r="A46935" s="5"/>
      <c r="B46935" s="5"/>
      <c r="C46935" s="5" t="str">
        <f>IFERROR(__xludf.DUMMYFUNCTION("""COMPUTED_VALUE"""),"")</f>
        <v/>
      </c>
      <c r="D46935" s="5">
        <v>0.0</v>
      </c>
    </row>
    <row r="46936" ht="14.25" customHeight="1">
      <c r="A46936" s="5"/>
      <c r="B46936" s="5"/>
      <c r="C46936" s="5" t="str">
        <f>IFERROR(__xludf.DUMMYFUNCTION("""COMPUTED_VALUE"""),"")</f>
        <v/>
      </c>
      <c r="D46936" s="5">
        <v>0.0</v>
      </c>
    </row>
    <row r="46937" ht="14.25" customHeight="1">
      <c r="A46937" s="5"/>
      <c r="B46937" s="5"/>
      <c r="C46937" s="5" t="str">
        <f>IFERROR(__xludf.DUMMYFUNCTION("""COMPUTED_VALUE"""),"")</f>
        <v/>
      </c>
      <c r="D46937" s="5">
        <v>0.0</v>
      </c>
    </row>
    <row r="46938" ht="14.25" customHeight="1">
      <c r="A46938" s="5"/>
      <c r="B46938" s="5"/>
      <c r="C46938" s="5" t="str">
        <f>IFERROR(__xludf.DUMMYFUNCTION("""COMPUTED_VALUE"""),"")</f>
        <v/>
      </c>
      <c r="D46938" s="5">
        <v>0.0</v>
      </c>
    </row>
    <row r="46939" ht="14.25" customHeight="1">
      <c r="A46939" s="5"/>
      <c r="B46939" s="5"/>
      <c r="C46939" s="5" t="str">
        <f>IFERROR(__xludf.DUMMYFUNCTION("""COMPUTED_VALUE"""),"")</f>
        <v/>
      </c>
      <c r="D46939" s="5">
        <v>0.0</v>
      </c>
    </row>
    <row r="46940" ht="14.25" customHeight="1">
      <c r="A46940" s="5"/>
      <c r="B46940" s="5"/>
      <c r="C46940" s="5" t="str">
        <f>IFERROR(__xludf.DUMMYFUNCTION("""COMPUTED_VALUE"""),"")</f>
        <v/>
      </c>
      <c r="D46940" s="5">
        <v>0.0</v>
      </c>
    </row>
    <row r="46941" ht="14.25" customHeight="1">
      <c r="A46941" s="5"/>
      <c r="B46941" s="5"/>
      <c r="C46941" s="5" t="str">
        <f>IFERROR(__xludf.DUMMYFUNCTION("""COMPUTED_VALUE"""),"")</f>
        <v/>
      </c>
      <c r="D46941" s="5">
        <v>0.0</v>
      </c>
    </row>
    <row r="46942" ht="14.25" customHeight="1">
      <c r="A46942" s="5"/>
      <c r="B46942" s="5"/>
      <c r="C46942" s="5" t="str">
        <f>IFERROR(__xludf.DUMMYFUNCTION("""COMPUTED_VALUE"""),"")</f>
        <v/>
      </c>
      <c r="D46942" s="5">
        <v>0.0</v>
      </c>
    </row>
    <row r="46943" ht="14.25" customHeight="1">
      <c r="A46943" s="5"/>
      <c r="B46943" s="5"/>
      <c r="C46943" s="5" t="str">
        <f>IFERROR(__xludf.DUMMYFUNCTION("""COMPUTED_VALUE"""),"")</f>
        <v/>
      </c>
      <c r="D46943" s="5">
        <v>0.0</v>
      </c>
    </row>
    <row r="46944" ht="14.25" customHeight="1">
      <c r="A46944" s="5"/>
      <c r="B46944" s="5"/>
      <c r="C46944" s="5" t="str">
        <f>IFERROR(__xludf.DUMMYFUNCTION("""COMPUTED_VALUE"""),"")</f>
        <v/>
      </c>
      <c r="D46944" s="5">
        <v>0.0</v>
      </c>
    </row>
    <row r="46945" ht="14.25" customHeight="1">
      <c r="A46945" s="5"/>
      <c r="B46945" s="5"/>
      <c r="C46945" s="5" t="str">
        <f>IFERROR(__xludf.DUMMYFUNCTION("""COMPUTED_VALUE"""),"")</f>
        <v/>
      </c>
      <c r="D46945" s="5">
        <v>0.0</v>
      </c>
    </row>
    <row r="46946" ht="14.25" customHeight="1">
      <c r="A46946" s="5"/>
      <c r="B46946" s="5"/>
      <c r="C46946" s="5" t="str">
        <f>IFERROR(__xludf.DUMMYFUNCTION("""COMPUTED_VALUE"""),"")</f>
        <v/>
      </c>
      <c r="D46946" s="5">
        <v>0.0</v>
      </c>
    </row>
    <row r="46947" ht="14.25" customHeight="1">
      <c r="A46947" s="5"/>
      <c r="B46947" s="5"/>
      <c r="C46947" s="5" t="str">
        <f>IFERROR(__xludf.DUMMYFUNCTION("""COMPUTED_VALUE"""),"")</f>
        <v/>
      </c>
      <c r="D46947" s="5">
        <v>0.0</v>
      </c>
    </row>
    <row r="46948" ht="14.25" customHeight="1">
      <c r="A46948" s="5"/>
      <c r="B46948" s="5"/>
      <c r="C46948" s="5" t="str">
        <f>IFERROR(__xludf.DUMMYFUNCTION("""COMPUTED_VALUE"""),"")</f>
        <v/>
      </c>
      <c r="D46948" s="5">
        <v>0.0</v>
      </c>
    </row>
    <row r="46949" ht="14.25" customHeight="1">
      <c r="A46949" s="5"/>
      <c r="B46949" s="5"/>
      <c r="C46949" s="5" t="str">
        <f>IFERROR(__xludf.DUMMYFUNCTION("""COMPUTED_VALUE"""),"")</f>
        <v/>
      </c>
      <c r="D46949" s="5">
        <v>0.0</v>
      </c>
    </row>
    <row r="46950" ht="14.25" customHeight="1">
      <c r="A46950" s="5"/>
      <c r="B46950" s="5"/>
      <c r="C46950" s="5" t="str">
        <f>IFERROR(__xludf.DUMMYFUNCTION("""COMPUTED_VALUE"""),"")</f>
        <v/>
      </c>
      <c r="D46950" s="5">
        <v>0.0</v>
      </c>
    </row>
    <row r="46951" ht="14.25" customHeight="1">
      <c r="A46951" s="5"/>
      <c r="B46951" s="5"/>
      <c r="C46951" s="5" t="str">
        <f>IFERROR(__xludf.DUMMYFUNCTION("""COMPUTED_VALUE"""),"")</f>
        <v/>
      </c>
      <c r="D46951" s="5">
        <v>0.0</v>
      </c>
    </row>
    <row r="46952" ht="14.25" customHeight="1">
      <c r="A46952" s="5"/>
      <c r="B46952" s="5"/>
      <c r="C46952" s="5" t="str">
        <f>IFERROR(__xludf.DUMMYFUNCTION("""COMPUTED_VALUE"""),"")</f>
        <v/>
      </c>
      <c r="D46952" s="5">
        <v>0.0</v>
      </c>
    </row>
    <row r="46953" ht="14.25" customHeight="1">
      <c r="A46953" s="5"/>
      <c r="B46953" s="5"/>
      <c r="C46953" s="5" t="str">
        <f>IFERROR(__xludf.DUMMYFUNCTION("""COMPUTED_VALUE"""),"")</f>
        <v/>
      </c>
      <c r="D46953" s="5">
        <v>0.0</v>
      </c>
    </row>
    <row r="46954" ht="14.25" customHeight="1">
      <c r="A46954" s="5"/>
      <c r="B46954" s="5"/>
      <c r="C46954" s="5" t="str">
        <f>IFERROR(__xludf.DUMMYFUNCTION("""COMPUTED_VALUE"""),"")</f>
        <v/>
      </c>
      <c r="D46954" s="5">
        <v>0.0</v>
      </c>
    </row>
    <row r="46955" ht="14.25" customHeight="1">
      <c r="A46955" s="5"/>
      <c r="B46955" s="5"/>
      <c r="C46955" s="5" t="str">
        <f>IFERROR(__xludf.DUMMYFUNCTION("""COMPUTED_VALUE"""),"")</f>
        <v/>
      </c>
      <c r="D46955" s="5">
        <v>0.0</v>
      </c>
    </row>
    <row r="46956" ht="14.25" customHeight="1">
      <c r="A46956" s="5"/>
      <c r="B46956" s="5"/>
      <c r="C46956" s="5" t="str">
        <f>IFERROR(__xludf.DUMMYFUNCTION("""COMPUTED_VALUE"""),"")</f>
        <v/>
      </c>
      <c r="D46956" s="5">
        <v>0.0</v>
      </c>
    </row>
    <row r="46957" ht="14.25" customHeight="1">
      <c r="A46957" s="5"/>
      <c r="B46957" s="5"/>
      <c r="C46957" s="5" t="str">
        <f>IFERROR(__xludf.DUMMYFUNCTION("""COMPUTED_VALUE"""),"")</f>
        <v/>
      </c>
      <c r="D46957" s="5">
        <v>0.0</v>
      </c>
    </row>
    <row r="46958" ht="14.25" customHeight="1">
      <c r="A46958" s="5"/>
      <c r="B46958" s="5"/>
      <c r="C46958" s="5" t="str">
        <f>IFERROR(__xludf.DUMMYFUNCTION("""COMPUTED_VALUE"""),"")</f>
        <v/>
      </c>
      <c r="D46958" s="5">
        <v>0.0</v>
      </c>
    </row>
    <row r="46959" ht="14.25" customHeight="1">
      <c r="A46959" s="5"/>
      <c r="B46959" s="5"/>
      <c r="C46959" s="5" t="str">
        <f>IFERROR(__xludf.DUMMYFUNCTION("""COMPUTED_VALUE"""),"")</f>
        <v/>
      </c>
      <c r="D46959" s="5">
        <v>0.0</v>
      </c>
    </row>
    <row r="46960" ht="14.25" customHeight="1">
      <c r="A46960" s="5"/>
      <c r="B46960" s="5"/>
      <c r="C46960" s="5" t="str">
        <f>IFERROR(__xludf.DUMMYFUNCTION("""COMPUTED_VALUE"""),"")</f>
        <v/>
      </c>
      <c r="D46960" s="5">
        <v>0.0</v>
      </c>
    </row>
    <row r="46961" ht="14.25" customHeight="1">
      <c r="A46961" s="5"/>
      <c r="B46961" s="5"/>
      <c r="C46961" s="5" t="str">
        <f>IFERROR(__xludf.DUMMYFUNCTION("""COMPUTED_VALUE"""),"")</f>
        <v/>
      </c>
      <c r="D46961" s="5">
        <v>0.0</v>
      </c>
    </row>
    <row r="46962" ht="14.25" customHeight="1">
      <c r="A46962" s="5"/>
      <c r="B46962" s="5"/>
      <c r="C46962" s="5" t="str">
        <f>IFERROR(__xludf.DUMMYFUNCTION("""COMPUTED_VALUE"""),"")</f>
        <v/>
      </c>
      <c r="D46962" s="5">
        <v>0.0</v>
      </c>
    </row>
    <row r="46963" ht="14.25" customHeight="1">
      <c r="A46963" s="5"/>
      <c r="B46963" s="5"/>
      <c r="C46963" s="5" t="str">
        <f>IFERROR(__xludf.DUMMYFUNCTION("""COMPUTED_VALUE"""),"")</f>
        <v/>
      </c>
      <c r="D46963" s="5">
        <v>0.0</v>
      </c>
    </row>
    <row r="46964" ht="14.25" customHeight="1">
      <c r="A46964" s="5"/>
      <c r="B46964" s="5"/>
      <c r="C46964" s="5" t="str">
        <f>IFERROR(__xludf.DUMMYFUNCTION("""COMPUTED_VALUE"""),"")</f>
        <v/>
      </c>
      <c r="D46964" s="5">
        <v>0.0</v>
      </c>
    </row>
    <row r="46965" ht="14.25" customHeight="1">
      <c r="A46965" s="5"/>
      <c r="B46965" s="5"/>
      <c r="C46965" s="5" t="str">
        <f>IFERROR(__xludf.DUMMYFUNCTION("""COMPUTED_VALUE"""),"")</f>
        <v/>
      </c>
      <c r="D46965" s="5">
        <v>0.0</v>
      </c>
    </row>
    <row r="46966" ht="14.25" customHeight="1">
      <c r="A46966" s="5"/>
      <c r="B46966" s="5"/>
      <c r="C46966" s="5" t="str">
        <f>IFERROR(__xludf.DUMMYFUNCTION("""COMPUTED_VALUE"""),"")</f>
        <v/>
      </c>
      <c r="D46966" s="5">
        <v>0.0</v>
      </c>
    </row>
    <row r="46967" ht="14.25" customHeight="1">
      <c r="A46967" s="5"/>
      <c r="B46967" s="5"/>
      <c r="C46967" s="5" t="str">
        <f>IFERROR(__xludf.DUMMYFUNCTION("""COMPUTED_VALUE"""),"")</f>
        <v/>
      </c>
      <c r="D46967" s="5">
        <v>0.0</v>
      </c>
    </row>
    <row r="46968" ht="14.25" customHeight="1">
      <c r="A46968" s="5"/>
      <c r="B46968" s="5"/>
      <c r="C46968" s="5" t="str">
        <f>IFERROR(__xludf.DUMMYFUNCTION("""COMPUTED_VALUE"""),"")</f>
        <v/>
      </c>
      <c r="D46968" s="5">
        <v>0.0</v>
      </c>
    </row>
    <row r="46969" ht="14.25" customHeight="1">
      <c r="A46969" s="5"/>
      <c r="B46969" s="5"/>
      <c r="C46969" s="5" t="str">
        <f>IFERROR(__xludf.DUMMYFUNCTION("""COMPUTED_VALUE"""),"")</f>
        <v/>
      </c>
      <c r="D46969" s="5">
        <v>0.0</v>
      </c>
    </row>
    <row r="46970" ht="14.25" customHeight="1">
      <c r="A46970" s="5"/>
      <c r="B46970" s="5"/>
      <c r="C46970" s="5" t="str">
        <f>IFERROR(__xludf.DUMMYFUNCTION("""COMPUTED_VALUE"""),"")</f>
        <v/>
      </c>
      <c r="D46970" s="5">
        <v>0.0</v>
      </c>
    </row>
    <row r="46971" ht="14.25" customHeight="1">
      <c r="A46971" s="5"/>
      <c r="B46971" s="5"/>
      <c r="C46971" s="5" t="str">
        <f>IFERROR(__xludf.DUMMYFUNCTION("""COMPUTED_VALUE"""),"")</f>
        <v/>
      </c>
      <c r="D46971" s="5">
        <v>0.0</v>
      </c>
    </row>
    <row r="46972" ht="14.25" customHeight="1">
      <c r="A46972" s="5"/>
      <c r="B46972" s="5"/>
      <c r="C46972" s="5" t="str">
        <f>IFERROR(__xludf.DUMMYFUNCTION("""COMPUTED_VALUE"""),"")</f>
        <v/>
      </c>
      <c r="D46972" s="5">
        <v>0.0</v>
      </c>
    </row>
    <row r="46973" ht="14.25" customHeight="1">
      <c r="A46973" s="5"/>
      <c r="B46973" s="5"/>
      <c r="C46973" s="5" t="str">
        <f>IFERROR(__xludf.DUMMYFUNCTION("""COMPUTED_VALUE"""),"")</f>
        <v/>
      </c>
      <c r="D46973" s="5">
        <v>0.0</v>
      </c>
    </row>
    <row r="46974" ht="14.25" customHeight="1">
      <c r="A46974" s="5"/>
      <c r="B46974" s="5"/>
      <c r="C46974" s="5" t="str">
        <f>IFERROR(__xludf.DUMMYFUNCTION("""COMPUTED_VALUE"""),"")</f>
        <v/>
      </c>
      <c r="D46974" s="5">
        <v>0.0</v>
      </c>
    </row>
    <row r="46975" ht="14.25" customHeight="1">
      <c r="A46975" s="5"/>
      <c r="B46975" s="5"/>
      <c r="C46975" s="5" t="str">
        <f>IFERROR(__xludf.DUMMYFUNCTION("""COMPUTED_VALUE"""),"")</f>
        <v/>
      </c>
      <c r="D46975" s="5">
        <v>0.0</v>
      </c>
    </row>
    <row r="46976" ht="14.25" customHeight="1">
      <c r="A46976" s="5"/>
      <c r="B46976" s="5"/>
      <c r="C46976" s="5" t="str">
        <f>IFERROR(__xludf.DUMMYFUNCTION("""COMPUTED_VALUE"""),"")</f>
        <v/>
      </c>
      <c r="D46976" s="5">
        <v>0.0</v>
      </c>
    </row>
    <row r="46977" ht="14.25" customHeight="1">
      <c r="A46977" s="5"/>
      <c r="B46977" s="5"/>
      <c r="C46977" s="5" t="str">
        <f>IFERROR(__xludf.DUMMYFUNCTION("""COMPUTED_VALUE"""),"")</f>
        <v/>
      </c>
      <c r="D46977" s="5">
        <v>0.0</v>
      </c>
    </row>
    <row r="46978" ht="14.25" customHeight="1">
      <c r="A46978" s="5"/>
      <c r="B46978" s="5"/>
      <c r="C46978" s="5" t="str">
        <f>IFERROR(__xludf.DUMMYFUNCTION("""COMPUTED_VALUE"""),"")</f>
        <v/>
      </c>
      <c r="D46978" s="5">
        <v>0.0</v>
      </c>
    </row>
    <row r="46979" ht="14.25" customHeight="1">
      <c r="A46979" s="5"/>
      <c r="B46979" s="5"/>
      <c r="C46979" s="5" t="str">
        <f>IFERROR(__xludf.DUMMYFUNCTION("""COMPUTED_VALUE"""),"")</f>
        <v/>
      </c>
      <c r="D46979" s="5">
        <v>0.0</v>
      </c>
    </row>
    <row r="46980" ht="14.25" customHeight="1">
      <c r="A46980" s="5"/>
      <c r="B46980" s="5"/>
      <c r="C46980" s="5" t="str">
        <f>IFERROR(__xludf.DUMMYFUNCTION("""COMPUTED_VALUE"""),"")</f>
        <v/>
      </c>
      <c r="D46980" s="5">
        <v>0.0</v>
      </c>
    </row>
    <row r="46981" ht="14.25" customHeight="1">
      <c r="A46981" s="5"/>
      <c r="B46981" s="5"/>
      <c r="C46981" s="5" t="str">
        <f>IFERROR(__xludf.DUMMYFUNCTION("""COMPUTED_VALUE"""),"")</f>
        <v/>
      </c>
      <c r="D46981" s="5">
        <v>0.0</v>
      </c>
    </row>
    <row r="46982" ht="14.25" customHeight="1">
      <c r="A46982" s="5"/>
      <c r="B46982" s="5"/>
      <c r="C46982" s="5" t="str">
        <f>IFERROR(__xludf.DUMMYFUNCTION("""COMPUTED_VALUE"""),"")</f>
        <v/>
      </c>
      <c r="D46982" s="5">
        <v>0.0</v>
      </c>
    </row>
    <row r="46983" ht="14.25" customHeight="1">
      <c r="A46983" s="5"/>
      <c r="B46983" s="5"/>
      <c r="C46983" s="5" t="str">
        <f>IFERROR(__xludf.DUMMYFUNCTION("""COMPUTED_VALUE"""),"")</f>
        <v/>
      </c>
      <c r="D46983" s="5">
        <v>0.0</v>
      </c>
    </row>
    <row r="46984" ht="14.25" customHeight="1">
      <c r="A46984" s="5"/>
      <c r="B46984" s="5"/>
      <c r="C46984" s="5" t="str">
        <f>IFERROR(__xludf.DUMMYFUNCTION("""COMPUTED_VALUE"""),"")</f>
        <v/>
      </c>
      <c r="D46984" s="5">
        <v>0.0</v>
      </c>
    </row>
    <row r="46985" ht="14.25" customHeight="1">
      <c r="A46985" s="5"/>
      <c r="B46985" s="5"/>
      <c r="C46985" s="5" t="str">
        <f>IFERROR(__xludf.DUMMYFUNCTION("""COMPUTED_VALUE"""),"")</f>
        <v/>
      </c>
      <c r="D46985" s="5">
        <v>0.0</v>
      </c>
    </row>
    <row r="46986" ht="14.25" customHeight="1">
      <c r="A46986" s="5"/>
      <c r="B46986" s="5"/>
      <c r="C46986" s="5" t="str">
        <f>IFERROR(__xludf.DUMMYFUNCTION("""COMPUTED_VALUE"""),"")</f>
        <v/>
      </c>
      <c r="D46986" s="5">
        <v>0.0</v>
      </c>
    </row>
    <row r="46987" ht="14.25" customHeight="1">
      <c r="A46987" s="5"/>
      <c r="B46987" s="5"/>
      <c r="C46987" s="5" t="str">
        <f>IFERROR(__xludf.DUMMYFUNCTION("""COMPUTED_VALUE"""),"")</f>
        <v/>
      </c>
      <c r="D46987" s="5">
        <v>0.0</v>
      </c>
    </row>
    <row r="46988" ht="14.25" customHeight="1">
      <c r="A46988" s="5"/>
      <c r="B46988" s="5"/>
      <c r="C46988" s="5" t="str">
        <f>IFERROR(__xludf.DUMMYFUNCTION("""COMPUTED_VALUE"""),"")</f>
        <v/>
      </c>
      <c r="D46988" s="5">
        <v>0.0</v>
      </c>
    </row>
    <row r="46989" ht="14.25" customHeight="1">
      <c r="A46989" s="5"/>
      <c r="B46989" s="5"/>
      <c r="C46989" s="5" t="str">
        <f>IFERROR(__xludf.DUMMYFUNCTION("""COMPUTED_VALUE"""),"")</f>
        <v/>
      </c>
      <c r="D46989" s="5">
        <v>0.0</v>
      </c>
    </row>
    <row r="46990" ht="14.25" customHeight="1">
      <c r="A46990" s="5"/>
      <c r="B46990" s="5"/>
      <c r="C46990" s="5" t="str">
        <f>IFERROR(__xludf.DUMMYFUNCTION("""COMPUTED_VALUE"""),"")</f>
        <v/>
      </c>
      <c r="D46990" s="5">
        <v>0.0</v>
      </c>
    </row>
    <row r="46991" ht="14.25" customHeight="1">
      <c r="A46991" s="5"/>
      <c r="B46991" s="5"/>
      <c r="C46991" s="5" t="str">
        <f>IFERROR(__xludf.DUMMYFUNCTION("""COMPUTED_VALUE"""),"")</f>
        <v/>
      </c>
      <c r="D46991" s="5">
        <v>0.0</v>
      </c>
    </row>
    <row r="46992" ht="14.25" customHeight="1">
      <c r="A46992" s="5"/>
      <c r="B46992" s="5"/>
      <c r="C46992" s="5" t="str">
        <f>IFERROR(__xludf.DUMMYFUNCTION("""COMPUTED_VALUE"""),"")</f>
        <v/>
      </c>
      <c r="D46992" s="5">
        <v>0.0</v>
      </c>
    </row>
    <row r="46993" ht="14.25" customHeight="1">
      <c r="A46993" s="5"/>
      <c r="B46993" s="5"/>
      <c r="C46993" s="5" t="str">
        <f>IFERROR(__xludf.DUMMYFUNCTION("""COMPUTED_VALUE"""),"")</f>
        <v/>
      </c>
      <c r="D46993" s="5">
        <v>0.0</v>
      </c>
    </row>
    <row r="46994" ht="14.25" customHeight="1">
      <c r="A46994" s="5"/>
      <c r="B46994" s="5"/>
      <c r="C46994" s="5" t="str">
        <f>IFERROR(__xludf.DUMMYFUNCTION("""COMPUTED_VALUE"""),"")</f>
        <v/>
      </c>
      <c r="D46994" s="5">
        <v>0.0</v>
      </c>
    </row>
    <row r="46995" ht="14.25" customHeight="1">
      <c r="A46995" s="5"/>
      <c r="B46995" s="5"/>
      <c r="C46995" s="5" t="str">
        <f>IFERROR(__xludf.DUMMYFUNCTION("""COMPUTED_VALUE"""),"")</f>
        <v/>
      </c>
      <c r="D46995" s="5">
        <v>0.0</v>
      </c>
    </row>
    <row r="46996" ht="14.25" customHeight="1">
      <c r="A46996" s="5"/>
      <c r="B46996" s="5"/>
      <c r="C46996" s="5" t="str">
        <f>IFERROR(__xludf.DUMMYFUNCTION("""COMPUTED_VALUE"""),"")</f>
        <v/>
      </c>
      <c r="D46996" s="5">
        <v>0.0</v>
      </c>
    </row>
    <row r="46997" ht="14.25" customHeight="1">
      <c r="A46997" s="5"/>
      <c r="B46997" s="5"/>
      <c r="C46997" s="5" t="str">
        <f>IFERROR(__xludf.DUMMYFUNCTION("""COMPUTED_VALUE"""),"")</f>
        <v/>
      </c>
      <c r="D46997" s="5">
        <v>0.0</v>
      </c>
    </row>
    <row r="46998" ht="14.25" customHeight="1">
      <c r="A46998" s="5"/>
      <c r="B46998" s="5"/>
      <c r="C46998" s="5" t="str">
        <f>IFERROR(__xludf.DUMMYFUNCTION("""COMPUTED_VALUE"""),"")</f>
        <v/>
      </c>
      <c r="D46998" s="5">
        <v>0.0</v>
      </c>
    </row>
    <row r="46999" ht="14.25" customHeight="1">
      <c r="A46999" s="5"/>
      <c r="B46999" s="5"/>
      <c r="C46999" s="5" t="str">
        <f>IFERROR(__xludf.DUMMYFUNCTION("""COMPUTED_VALUE"""),"")</f>
        <v/>
      </c>
      <c r="D46999" s="5">
        <v>0.0</v>
      </c>
    </row>
    <row r="47000" ht="14.25" customHeight="1">
      <c r="A47000" s="5"/>
      <c r="B47000" s="5"/>
      <c r="C47000" s="5" t="str">
        <f>IFERROR(__xludf.DUMMYFUNCTION("""COMPUTED_VALUE"""),"")</f>
        <v/>
      </c>
      <c r="D47000" s="5">
        <v>0.0</v>
      </c>
    </row>
    <row r="47001" ht="14.25" customHeight="1">
      <c r="A47001" s="5"/>
      <c r="B47001" s="5"/>
      <c r="C47001" s="5" t="str">
        <f>IFERROR(__xludf.DUMMYFUNCTION("""COMPUTED_VALUE"""),"")</f>
        <v/>
      </c>
      <c r="D47001" s="5">
        <v>0.0</v>
      </c>
    </row>
    <row r="47002" ht="14.25" customHeight="1">
      <c r="A47002" s="5"/>
      <c r="B47002" s="5"/>
      <c r="C47002" s="5" t="str">
        <f>IFERROR(__xludf.DUMMYFUNCTION("""COMPUTED_VALUE"""),"")</f>
        <v/>
      </c>
      <c r="D47002" s="5">
        <v>0.0</v>
      </c>
    </row>
    <row r="47003" ht="14.25" customHeight="1">
      <c r="A47003" s="5"/>
      <c r="B47003" s="5"/>
      <c r="C47003" s="5" t="str">
        <f>IFERROR(__xludf.DUMMYFUNCTION("""COMPUTED_VALUE"""),"")</f>
        <v/>
      </c>
      <c r="D47003" s="5">
        <v>0.0</v>
      </c>
    </row>
    <row r="47004" ht="14.25" customHeight="1">
      <c r="A47004" s="5"/>
      <c r="B47004" s="5"/>
      <c r="C47004" s="5" t="str">
        <f>IFERROR(__xludf.DUMMYFUNCTION("""COMPUTED_VALUE"""),"")</f>
        <v/>
      </c>
      <c r="D47004" s="5">
        <v>0.0</v>
      </c>
    </row>
    <row r="47005" ht="14.25" customHeight="1">
      <c r="A47005" s="5"/>
      <c r="B47005" s="5"/>
      <c r="C47005" s="5" t="str">
        <f>IFERROR(__xludf.DUMMYFUNCTION("""COMPUTED_VALUE"""),"")</f>
        <v/>
      </c>
      <c r="D47005" s="5">
        <v>0.0</v>
      </c>
    </row>
    <row r="47006" ht="14.25" customHeight="1">
      <c r="A47006" s="5"/>
      <c r="B47006" s="5"/>
      <c r="C47006" s="5" t="str">
        <f>IFERROR(__xludf.DUMMYFUNCTION("""COMPUTED_VALUE"""),"")</f>
        <v/>
      </c>
      <c r="D47006" s="5">
        <v>0.0</v>
      </c>
    </row>
    <row r="47007" ht="14.25" customHeight="1">
      <c r="A47007" s="5"/>
      <c r="B47007" s="5"/>
      <c r="C47007" s="5" t="str">
        <f>IFERROR(__xludf.DUMMYFUNCTION("""COMPUTED_VALUE"""),"")</f>
        <v/>
      </c>
      <c r="D47007" s="5">
        <v>0.0</v>
      </c>
    </row>
    <row r="47008" ht="14.25" customHeight="1">
      <c r="A47008" s="5"/>
      <c r="B47008" s="5"/>
      <c r="C47008" s="5" t="str">
        <f>IFERROR(__xludf.DUMMYFUNCTION("""COMPUTED_VALUE"""),"")</f>
        <v/>
      </c>
      <c r="D47008" s="5">
        <v>0.0</v>
      </c>
    </row>
    <row r="47009" ht="14.25" customHeight="1">
      <c r="A47009" s="5"/>
      <c r="B47009" s="5"/>
      <c r="C47009" s="5" t="str">
        <f>IFERROR(__xludf.DUMMYFUNCTION("""COMPUTED_VALUE"""),"")</f>
        <v/>
      </c>
      <c r="D47009" s="5">
        <v>0.0</v>
      </c>
    </row>
    <row r="47010" ht="14.25" customHeight="1">
      <c r="A47010" s="5"/>
      <c r="B47010" s="5"/>
      <c r="C47010" s="5" t="str">
        <f>IFERROR(__xludf.DUMMYFUNCTION("""COMPUTED_VALUE"""),"")</f>
        <v/>
      </c>
      <c r="D47010" s="5">
        <v>0.0</v>
      </c>
    </row>
    <row r="47011" ht="14.25" customHeight="1">
      <c r="A47011" s="5"/>
      <c r="B47011" s="5"/>
      <c r="C47011" s="5" t="str">
        <f>IFERROR(__xludf.DUMMYFUNCTION("""COMPUTED_VALUE"""),"")</f>
        <v/>
      </c>
      <c r="D47011" s="5">
        <v>0.0</v>
      </c>
    </row>
    <row r="47012" ht="14.25" customHeight="1">
      <c r="A47012" s="5"/>
      <c r="B47012" s="5"/>
      <c r="C47012" s="5" t="str">
        <f>IFERROR(__xludf.DUMMYFUNCTION("""COMPUTED_VALUE"""),"")</f>
        <v/>
      </c>
      <c r="D47012" s="5">
        <v>0.0</v>
      </c>
    </row>
    <row r="47013" ht="14.25" customHeight="1">
      <c r="A47013" s="5"/>
      <c r="B47013" s="5"/>
      <c r="C47013" s="5" t="str">
        <f>IFERROR(__xludf.DUMMYFUNCTION("""COMPUTED_VALUE"""),"")</f>
        <v/>
      </c>
      <c r="D47013" s="5">
        <v>0.0</v>
      </c>
    </row>
    <row r="47014" ht="14.25" customHeight="1">
      <c r="A47014" s="5"/>
      <c r="B47014" s="5"/>
      <c r="C47014" s="5" t="str">
        <f>IFERROR(__xludf.DUMMYFUNCTION("""COMPUTED_VALUE"""),"")</f>
        <v/>
      </c>
      <c r="D47014" s="5">
        <v>0.0</v>
      </c>
    </row>
    <row r="47015" ht="14.25" customHeight="1">
      <c r="A47015" s="5"/>
      <c r="B47015" s="5"/>
      <c r="C47015" s="5" t="str">
        <f>IFERROR(__xludf.DUMMYFUNCTION("""COMPUTED_VALUE"""),"")</f>
        <v/>
      </c>
      <c r="D47015" s="5">
        <v>0.0</v>
      </c>
    </row>
    <row r="47016" ht="14.25" customHeight="1">
      <c r="A47016" s="5"/>
      <c r="B47016" s="5"/>
      <c r="C47016" s="5" t="str">
        <f>IFERROR(__xludf.DUMMYFUNCTION("""COMPUTED_VALUE"""),"")</f>
        <v/>
      </c>
      <c r="D47016" s="5">
        <v>0.0</v>
      </c>
    </row>
    <row r="47017" ht="14.25" customHeight="1">
      <c r="A47017" s="5"/>
      <c r="B47017" s="5"/>
      <c r="C47017" s="5" t="str">
        <f>IFERROR(__xludf.DUMMYFUNCTION("""COMPUTED_VALUE"""),"")</f>
        <v/>
      </c>
      <c r="D47017" s="5">
        <v>0.0</v>
      </c>
    </row>
    <row r="47018" ht="14.25" customHeight="1">
      <c r="A47018" s="5"/>
      <c r="B47018" s="5"/>
      <c r="C47018" s="5" t="str">
        <f>IFERROR(__xludf.DUMMYFUNCTION("""COMPUTED_VALUE"""),"")</f>
        <v/>
      </c>
      <c r="D47018" s="5">
        <v>0.0</v>
      </c>
    </row>
    <row r="47019" ht="14.25" customHeight="1">
      <c r="A47019" s="5"/>
      <c r="B47019" s="5"/>
      <c r="C47019" s="5" t="str">
        <f>IFERROR(__xludf.DUMMYFUNCTION("""COMPUTED_VALUE"""),"")</f>
        <v/>
      </c>
      <c r="D47019" s="5">
        <v>0.0</v>
      </c>
    </row>
    <row r="47020" ht="14.25" customHeight="1">
      <c r="A47020" s="5"/>
      <c r="B47020" s="5"/>
      <c r="C47020" s="5" t="str">
        <f>IFERROR(__xludf.DUMMYFUNCTION("""COMPUTED_VALUE"""),"")</f>
        <v/>
      </c>
      <c r="D47020" s="5">
        <v>0.0</v>
      </c>
    </row>
    <row r="47021" ht="14.25" customHeight="1">
      <c r="A47021" s="5"/>
      <c r="B47021" s="5"/>
      <c r="C47021" s="5" t="str">
        <f>IFERROR(__xludf.DUMMYFUNCTION("""COMPUTED_VALUE"""),"")</f>
        <v/>
      </c>
      <c r="D47021" s="5">
        <v>0.0</v>
      </c>
    </row>
    <row r="47022" ht="14.25" customHeight="1">
      <c r="A47022" s="5"/>
      <c r="B47022" s="5"/>
      <c r="C47022" s="5" t="str">
        <f>IFERROR(__xludf.DUMMYFUNCTION("""COMPUTED_VALUE"""),"")</f>
        <v/>
      </c>
      <c r="D47022" s="5">
        <v>0.0</v>
      </c>
    </row>
    <row r="47023" ht="14.25" customHeight="1">
      <c r="A47023" s="5"/>
      <c r="B47023" s="5"/>
      <c r="C47023" s="5" t="str">
        <f>IFERROR(__xludf.DUMMYFUNCTION("""COMPUTED_VALUE"""),"")</f>
        <v/>
      </c>
      <c r="D47023" s="5">
        <v>0.0</v>
      </c>
    </row>
    <row r="47024" ht="14.25" customHeight="1">
      <c r="A47024" s="5"/>
      <c r="B47024" s="5"/>
      <c r="C47024" s="5" t="str">
        <f>IFERROR(__xludf.DUMMYFUNCTION("""COMPUTED_VALUE"""),"")</f>
        <v/>
      </c>
      <c r="D47024" s="5">
        <v>0.0</v>
      </c>
    </row>
    <row r="47025" ht="14.25" customHeight="1">
      <c r="A47025" s="5"/>
      <c r="B47025" s="5"/>
      <c r="C47025" s="5" t="str">
        <f>IFERROR(__xludf.DUMMYFUNCTION("""COMPUTED_VALUE"""),"")</f>
        <v/>
      </c>
      <c r="D47025" s="5">
        <v>0.0</v>
      </c>
    </row>
    <row r="47026" ht="14.25" customHeight="1">
      <c r="A47026" s="5"/>
      <c r="B47026" s="5"/>
      <c r="C47026" s="5" t="str">
        <f>IFERROR(__xludf.DUMMYFUNCTION("""COMPUTED_VALUE"""),"")</f>
        <v/>
      </c>
      <c r="D47026" s="5">
        <v>0.0</v>
      </c>
    </row>
    <row r="47027" ht="14.25" customHeight="1">
      <c r="A47027" s="5"/>
      <c r="B47027" s="5"/>
      <c r="C47027" s="5" t="str">
        <f>IFERROR(__xludf.DUMMYFUNCTION("""COMPUTED_VALUE"""),"")</f>
        <v/>
      </c>
      <c r="D47027" s="5">
        <v>0.0</v>
      </c>
    </row>
    <row r="47028" ht="14.25" customHeight="1">
      <c r="A47028" s="5"/>
      <c r="B47028" s="5"/>
      <c r="C47028" s="5" t="str">
        <f>IFERROR(__xludf.DUMMYFUNCTION("""COMPUTED_VALUE"""),"")</f>
        <v/>
      </c>
      <c r="D47028" s="5">
        <v>0.0</v>
      </c>
    </row>
    <row r="47029" ht="14.25" customHeight="1">
      <c r="A47029" s="5"/>
      <c r="B47029" s="5"/>
      <c r="C47029" s="5" t="str">
        <f>IFERROR(__xludf.DUMMYFUNCTION("""COMPUTED_VALUE"""),"")</f>
        <v/>
      </c>
      <c r="D47029" s="5">
        <v>0.0</v>
      </c>
    </row>
    <row r="47030" ht="14.25" customHeight="1">
      <c r="A47030" s="5"/>
      <c r="B47030" s="5"/>
      <c r="C47030" s="5" t="str">
        <f>IFERROR(__xludf.DUMMYFUNCTION("""COMPUTED_VALUE"""),"")</f>
        <v/>
      </c>
      <c r="D47030" s="5">
        <v>0.0</v>
      </c>
    </row>
    <row r="47031" ht="14.25" customHeight="1">
      <c r="A47031" s="5"/>
      <c r="B47031" s="5"/>
      <c r="C47031" s="5" t="str">
        <f>IFERROR(__xludf.DUMMYFUNCTION("""COMPUTED_VALUE"""),"")</f>
        <v/>
      </c>
      <c r="D47031" s="5">
        <v>0.0</v>
      </c>
    </row>
    <row r="47032" ht="14.25" customHeight="1">
      <c r="A47032" s="5"/>
      <c r="B47032" s="5"/>
      <c r="C47032" s="5" t="str">
        <f>IFERROR(__xludf.DUMMYFUNCTION("""COMPUTED_VALUE"""),"")</f>
        <v/>
      </c>
      <c r="D47032" s="5">
        <v>0.0</v>
      </c>
    </row>
    <row r="47033" ht="14.25" customHeight="1">
      <c r="A47033" s="5"/>
      <c r="B47033" s="5"/>
      <c r="C47033" s="5" t="str">
        <f>IFERROR(__xludf.DUMMYFUNCTION("""COMPUTED_VALUE"""),"")</f>
        <v/>
      </c>
      <c r="D47033" s="5">
        <v>0.0</v>
      </c>
    </row>
    <row r="47034" ht="14.25" customHeight="1">
      <c r="A47034" s="5"/>
      <c r="B47034" s="5"/>
      <c r="C47034" s="5" t="str">
        <f>IFERROR(__xludf.DUMMYFUNCTION("""COMPUTED_VALUE"""),"")</f>
        <v/>
      </c>
      <c r="D47034" s="5">
        <v>0.0</v>
      </c>
    </row>
    <row r="47035" ht="14.25" customHeight="1">
      <c r="A47035" s="5"/>
      <c r="B47035" s="5"/>
      <c r="C47035" s="5" t="str">
        <f>IFERROR(__xludf.DUMMYFUNCTION("""COMPUTED_VALUE"""),"")</f>
        <v/>
      </c>
      <c r="D47035" s="5">
        <v>0.0</v>
      </c>
    </row>
    <row r="47036" ht="14.25" customHeight="1">
      <c r="A47036" s="5"/>
      <c r="B47036" s="5"/>
      <c r="C47036" s="5" t="str">
        <f>IFERROR(__xludf.DUMMYFUNCTION("""COMPUTED_VALUE"""),"")</f>
        <v/>
      </c>
      <c r="D47036" s="5">
        <v>0.0</v>
      </c>
    </row>
    <row r="47037" ht="14.25" customHeight="1">
      <c r="A47037" s="5"/>
      <c r="B47037" s="5"/>
      <c r="C47037" s="5" t="str">
        <f>IFERROR(__xludf.DUMMYFUNCTION("""COMPUTED_VALUE"""),"")</f>
        <v/>
      </c>
      <c r="D47037" s="5">
        <v>0.0</v>
      </c>
    </row>
    <row r="47038" ht="14.25" customHeight="1">
      <c r="A47038" s="5"/>
      <c r="B47038" s="5"/>
      <c r="C47038" s="5" t="str">
        <f>IFERROR(__xludf.DUMMYFUNCTION("""COMPUTED_VALUE"""),"")</f>
        <v/>
      </c>
      <c r="D47038" s="5">
        <v>0.0</v>
      </c>
    </row>
    <row r="47039" ht="14.25" customHeight="1">
      <c r="A47039" s="5"/>
      <c r="B47039" s="5"/>
      <c r="C47039" s="5" t="str">
        <f>IFERROR(__xludf.DUMMYFUNCTION("""COMPUTED_VALUE"""),"")</f>
        <v/>
      </c>
      <c r="D47039" s="5">
        <v>0.0</v>
      </c>
    </row>
    <row r="47040" ht="14.25" customHeight="1">
      <c r="A47040" s="5"/>
      <c r="B47040" s="5"/>
      <c r="C47040" s="5" t="str">
        <f>IFERROR(__xludf.DUMMYFUNCTION("""COMPUTED_VALUE"""),"")</f>
        <v/>
      </c>
      <c r="D47040" s="5">
        <v>0.0</v>
      </c>
    </row>
    <row r="47041" ht="14.25" customHeight="1">
      <c r="A47041" s="5"/>
      <c r="B47041" s="5"/>
      <c r="C47041" s="5" t="str">
        <f>IFERROR(__xludf.DUMMYFUNCTION("""COMPUTED_VALUE"""),"")</f>
        <v/>
      </c>
      <c r="D47041" s="5">
        <v>0.0</v>
      </c>
    </row>
    <row r="47042" ht="14.25" customHeight="1">
      <c r="A47042" s="5"/>
      <c r="B47042" s="5"/>
      <c r="C47042" s="5" t="str">
        <f>IFERROR(__xludf.DUMMYFUNCTION("""COMPUTED_VALUE"""),"")</f>
        <v/>
      </c>
      <c r="D47042" s="5">
        <v>0.0</v>
      </c>
    </row>
    <row r="47043" ht="14.25" customHeight="1">
      <c r="A47043" s="5"/>
      <c r="B47043" s="5"/>
      <c r="C47043" s="5" t="str">
        <f>IFERROR(__xludf.DUMMYFUNCTION("""COMPUTED_VALUE"""),"")</f>
        <v/>
      </c>
      <c r="D47043" s="5">
        <v>0.0</v>
      </c>
    </row>
    <row r="47044" ht="14.25" customHeight="1">
      <c r="A47044" s="5"/>
      <c r="B47044" s="5"/>
      <c r="C47044" s="5" t="str">
        <f>IFERROR(__xludf.DUMMYFUNCTION("""COMPUTED_VALUE"""),"")</f>
        <v/>
      </c>
      <c r="D47044" s="5">
        <v>0.0</v>
      </c>
    </row>
    <row r="47045" ht="14.25" customHeight="1">
      <c r="A47045" s="5"/>
      <c r="B47045" s="5"/>
      <c r="C47045" s="5" t="str">
        <f>IFERROR(__xludf.DUMMYFUNCTION("""COMPUTED_VALUE"""),"")</f>
        <v/>
      </c>
      <c r="D47045" s="5">
        <v>0.0</v>
      </c>
    </row>
    <row r="47046" ht="14.25" customHeight="1">
      <c r="A47046" s="5"/>
      <c r="B47046" s="5"/>
      <c r="C47046" s="5" t="str">
        <f>IFERROR(__xludf.DUMMYFUNCTION("""COMPUTED_VALUE"""),"")</f>
        <v/>
      </c>
      <c r="D47046" s="5">
        <v>0.0</v>
      </c>
    </row>
    <row r="47047" ht="14.25" customHeight="1">
      <c r="A47047" s="5"/>
      <c r="B47047" s="5"/>
      <c r="C47047" s="5" t="str">
        <f>IFERROR(__xludf.DUMMYFUNCTION("""COMPUTED_VALUE"""),"")</f>
        <v/>
      </c>
      <c r="D47047" s="5">
        <v>0.0</v>
      </c>
    </row>
    <row r="47048" ht="14.25" customHeight="1">
      <c r="A47048" s="5"/>
      <c r="B47048" s="5"/>
      <c r="C47048" s="5" t="str">
        <f>IFERROR(__xludf.DUMMYFUNCTION("""COMPUTED_VALUE"""),"")</f>
        <v/>
      </c>
      <c r="D47048" s="5">
        <v>0.0</v>
      </c>
    </row>
    <row r="47049" ht="14.25" customHeight="1">
      <c r="A47049" s="5"/>
      <c r="B47049" s="5"/>
      <c r="C47049" s="5" t="str">
        <f>IFERROR(__xludf.DUMMYFUNCTION("""COMPUTED_VALUE"""),"")</f>
        <v/>
      </c>
      <c r="D47049" s="5">
        <v>0.0</v>
      </c>
    </row>
    <row r="47050" ht="14.25" customHeight="1">
      <c r="A47050" s="5"/>
      <c r="B47050" s="5"/>
      <c r="C47050" s="5" t="str">
        <f>IFERROR(__xludf.DUMMYFUNCTION("""COMPUTED_VALUE"""),"")</f>
        <v/>
      </c>
      <c r="D47050" s="5">
        <v>0.0</v>
      </c>
    </row>
    <row r="47051" ht="14.25" customHeight="1">
      <c r="A47051" s="5"/>
      <c r="B47051" s="5"/>
      <c r="C47051" s="5" t="str">
        <f>IFERROR(__xludf.DUMMYFUNCTION("""COMPUTED_VALUE"""),"")</f>
        <v/>
      </c>
      <c r="D47051" s="5">
        <v>0.0</v>
      </c>
    </row>
    <row r="47052" ht="14.25" customHeight="1">
      <c r="A47052" s="5"/>
      <c r="B47052" s="5"/>
      <c r="C47052" s="5" t="str">
        <f>IFERROR(__xludf.DUMMYFUNCTION("""COMPUTED_VALUE"""),"")</f>
        <v/>
      </c>
      <c r="D47052" s="5">
        <v>0.0</v>
      </c>
    </row>
    <row r="47053" ht="14.25" customHeight="1">
      <c r="A47053" s="5"/>
      <c r="B47053" s="5"/>
      <c r="C47053" s="5" t="str">
        <f>IFERROR(__xludf.DUMMYFUNCTION("""COMPUTED_VALUE"""),"")</f>
        <v/>
      </c>
      <c r="D47053" s="5">
        <v>0.0</v>
      </c>
    </row>
    <row r="47054" ht="14.25" customHeight="1">
      <c r="A47054" s="5"/>
      <c r="B47054" s="5"/>
      <c r="C47054" s="5" t="str">
        <f>IFERROR(__xludf.DUMMYFUNCTION("""COMPUTED_VALUE"""),"")</f>
        <v/>
      </c>
      <c r="D47054" s="5">
        <v>0.0</v>
      </c>
    </row>
    <row r="47055" ht="14.25" customHeight="1">
      <c r="A47055" s="5"/>
      <c r="B47055" s="5"/>
      <c r="C47055" s="5" t="str">
        <f>IFERROR(__xludf.DUMMYFUNCTION("""COMPUTED_VALUE"""),"")</f>
        <v/>
      </c>
      <c r="D47055" s="5">
        <v>0.0</v>
      </c>
    </row>
    <row r="47056" ht="14.25" customHeight="1">
      <c r="A47056" s="5"/>
      <c r="B47056" s="5"/>
      <c r="C47056" s="5" t="str">
        <f>IFERROR(__xludf.DUMMYFUNCTION("""COMPUTED_VALUE"""),"")</f>
        <v/>
      </c>
      <c r="D47056" s="5">
        <v>0.0</v>
      </c>
    </row>
    <row r="47057" ht="14.25" customHeight="1">
      <c r="A47057" s="5"/>
      <c r="B47057" s="5"/>
      <c r="C47057" s="5" t="str">
        <f>IFERROR(__xludf.DUMMYFUNCTION("""COMPUTED_VALUE"""),"")</f>
        <v/>
      </c>
      <c r="D47057" s="5">
        <v>0.0</v>
      </c>
    </row>
    <row r="47058" ht="14.25" customHeight="1">
      <c r="A47058" s="5"/>
      <c r="B47058" s="5"/>
      <c r="C47058" s="5" t="str">
        <f>IFERROR(__xludf.DUMMYFUNCTION("""COMPUTED_VALUE"""),"")</f>
        <v/>
      </c>
      <c r="D47058" s="5">
        <v>0.0</v>
      </c>
    </row>
    <row r="47059" ht="14.25" customHeight="1">
      <c r="A47059" s="5"/>
      <c r="B47059" s="5"/>
      <c r="C47059" s="5" t="str">
        <f>IFERROR(__xludf.DUMMYFUNCTION("""COMPUTED_VALUE"""),"")</f>
        <v/>
      </c>
      <c r="D47059" s="5">
        <v>0.0</v>
      </c>
    </row>
    <row r="47060" ht="14.25" customHeight="1">
      <c r="A47060" s="5"/>
      <c r="B47060" s="5"/>
      <c r="C47060" s="5" t="str">
        <f>IFERROR(__xludf.DUMMYFUNCTION("""COMPUTED_VALUE"""),"")</f>
        <v/>
      </c>
      <c r="D47060" s="5">
        <v>0.0</v>
      </c>
    </row>
    <row r="47061" ht="14.25" customHeight="1">
      <c r="A47061" s="5"/>
      <c r="B47061" s="5"/>
      <c r="C47061" s="5" t="str">
        <f>IFERROR(__xludf.DUMMYFUNCTION("""COMPUTED_VALUE"""),"")</f>
        <v/>
      </c>
      <c r="D47061" s="5">
        <v>0.0</v>
      </c>
    </row>
    <row r="47062" ht="14.25" customHeight="1">
      <c r="A47062" s="5"/>
      <c r="B47062" s="5"/>
      <c r="C47062" s="5" t="str">
        <f>IFERROR(__xludf.DUMMYFUNCTION("""COMPUTED_VALUE"""),"")</f>
        <v/>
      </c>
      <c r="D47062" s="5">
        <v>0.0</v>
      </c>
    </row>
    <row r="47063" ht="14.25" customHeight="1">
      <c r="A47063" s="5"/>
      <c r="B47063" s="5"/>
      <c r="C47063" s="5" t="str">
        <f>IFERROR(__xludf.DUMMYFUNCTION("""COMPUTED_VALUE"""),"")</f>
        <v/>
      </c>
      <c r="D47063" s="5">
        <v>0.0</v>
      </c>
    </row>
    <row r="47064" ht="14.25" customHeight="1">
      <c r="A47064" s="5"/>
      <c r="B47064" s="5"/>
      <c r="C47064" s="5" t="str">
        <f>IFERROR(__xludf.DUMMYFUNCTION("""COMPUTED_VALUE"""),"")</f>
        <v/>
      </c>
      <c r="D47064" s="5">
        <v>0.0</v>
      </c>
    </row>
    <row r="47065" ht="14.25" customHeight="1">
      <c r="A47065" s="5"/>
      <c r="B47065" s="5"/>
      <c r="C47065" s="5" t="str">
        <f>IFERROR(__xludf.DUMMYFUNCTION("""COMPUTED_VALUE"""),"")</f>
        <v/>
      </c>
      <c r="D47065" s="5">
        <v>0.0</v>
      </c>
    </row>
    <row r="47066" ht="14.25" customHeight="1">
      <c r="A47066" s="5"/>
      <c r="B47066" s="5"/>
      <c r="C47066" s="5" t="str">
        <f>IFERROR(__xludf.DUMMYFUNCTION("""COMPUTED_VALUE"""),"")</f>
        <v/>
      </c>
      <c r="D47066" s="5">
        <v>0.0</v>
      </c>
    </row>
    <row r="47067" ht="14.25" customHeight="1">
      <c r="A47067" s="5"/>
      <c r="B47067" s="5"/>
      <c r="C47067" s="5" t="str">
        <f>IFERROR(__xludf.DUMMYFUNCTION("""COMPUTED_VALUE"""),"")</f>
        <v/>
      </c>
      <c r="D47067" s="5">
        <v>0.0</v>
      </c>
    </row>
    <row r="47068" ht="14.25" customHeight="1">
      <c r="A47068" s="5"/>
      <c r="B47068" s="5"/>
      <c r="C47068" s="5" t="str">
        <f>IFERROR(__xludf.DUMMYFUNCTION("""COMPUTED_VALUE"""),"")</f>
        <v/>
      </c>
      <c r="D47068" s="5">
        <v>0.0</v>
      </c>
    </row>
    <row r="47069" ht="14.25" customHeight="1">
      <c r="A47069" s="5"/>
      <c r="B47069" s="5"/>
      <c r="C47069" s="5" t="str">
        <f>IFERROR(__xludf.DUMMYFUNCTION("""COMPUTED_VALUE"""),"")</f>
        <v/>
      </c>
      <c r="D47069" s="5">
        <v>0.0</v>
      </c>
    </row>
    <row r="47070" ht="14.25" customHeight="1">
      <c r="A47070" s="5"/>
      <c r="B47070" s="5"/>
      <c r="C47070" s="5" t="str">
        <f>IFERROR(__xludf.DUMMYFUNCTION("""COMPUTED_VALUE"""),"")</f>
        <v/>
      </c>
      <c r="D47070" s="5">
        <v>0.0</v>
      </c>
    </row>
    <row r="47071" ht="14.25" customHeight="1">
      <c r="A47071" s="5"/>
      <c r="B47071" s="5"/>
      <c r="C47071" s="5" t="str">
        <f>IFERROR(__xludf.DUMMYFUNCTION("""COMPUTED_VALUE"""),"")</f>
        <v/>
      </c>
      <c r="D47071" s="5">
        <v>0.0</v>
      </c>
    </row>
    <row r="47072" ht="14.25" customHeight="1">
      <c r="A47072" s="5"/>
      <c r="B47072" s="5"/>
      <c r="C47072" s="5" t="str">
        <f>IFERROR(__xludf.DUMMYFUNCTION("""COMPUTED_VALUE"""),"")</f>
        <v/>
      </c>
      <c r="D47072" s="5">
        <v>0.0</v>
      </c>
    </row>
    <row r="47073" ht="14.25" customHeight="1">
      <c r="A47073" s="5"/>
      <c r="B47073" s="5"/>
      <c r="C47073" s="5" t="str">
        <f>IFERROR(__xludf.DUMMYFUNCTION("""COMPUTED_VALUE"""),"")</f>
        <v/>
      </c>
      <c r="D47073" s="5">
        <v>0.0</v>
      </c>
    </row>
    <row r="47074" ht="14.25" customHeight="1">
      <c r="A47074" s="5"/>
      <c r="B47074" s="5"/>
      <c r="C47074" s="5" t="str">
        <f>IFERROR(__xludf.DUMMYFUNCTION("""COMPUTED_VALUE"""),"")</f>
        <v/>
      </c>
      <c r="D47074" s="5">
        <v>0.0</v>
      </c>
    </row>
    <row r="47075" ht="14.25" customHeight="1">
      <c r="A47075" s="5"/>
      <c r="B47075" s="5"/>
      <c r="C47075" s="5" t="str">
        <f>IFERROR(__xludf.DUMMYFUNCTION("""COMPUTED_VALUE"""),"")</f>
        <v/>
      </c>
      <c r="D47075" s="5">
        <v>0.0</v>
      </c>
    </row>
    <row r="47076" ht="14.25" customHeight="1">
      <c r="A47076" s="5"/>
      <c r="B47076" s="5"/>
      <c r="C47076" s="5" t="str">
        <f>IFERROR(__xludf.DUMMYFUNCTION("""COMPUTED_VALUE"""),"")</f>
        <v/>
      </c>
      <c r="D47076" s="5">
        <v>0.0</v>
      </c>
    </row>
    <row r="47077" ht="14.25" customHeight="1">
      <c r="A47077" s="5"/>
      <c r="B47077" s="5"/>
      <c r="C47077" s="5" t="str">
        <f>IFERROR(__xludf.DUMMYFUNCTION("""COMPUTED_VALUE"""),"")</f>
        <v/>
      </c>
      <c r="D47077" s="5">
        <v>0.0</v>
      </c>
    </row>
    <row r="47078" ht="14.25" customHeight="1">
      <c r="A47078" s="5"/>
      <c r="B47078" s="5"/>
      <c r="C47078" s="5" t="str">
        <f>IFERROR(__xludf.DUMMYFUNCTION("""COMPUTED_VALUE"""),"")</f>
        <v/>
      </c>
      <c r="D47078" s="5">
        <v>0.0</v>
      </c>
    </row>
    <row r="47079" ht="14.25" customHeight="1">
      <c r="A47079" s="5"/>
      <c r="B47079" s="5"/>
      <c r="C47079" s="5" t="str">
        <f>IFERROR(__xludf.DUMMYFUNCTION("""COMPUTED_VALUE"""),"")</f>
        <v/>
      </c>
      <c r="D47079" s="5">
        <v>0.0</v>
      </c>
    </row>
    <row r="47080" ht="14.25" customHeight="1">
      <c r="A47080" s="5"/>
      <c r="B47080" s="5"/>
      <c r="C47080" s="5" t="str">
        <f>IFERROR(__xludf.DUMMYFUNCTION("""COMPUTED_VALUE"""),"")</f>
        <v/>
      </c>
      <c r="D47080" s="5">
        <v>0.0</v>
      </c>
    </row>
    <row r="47081" ht="14.25" customHeight="1">
      <c r="A47081" s="5"/>
      <c r="B47081" s="5"/>
      <c r="C47081" s="5" t="str">
        <f>IFERROR(__xludf.DUMMYFUNCTION("""COMPUTED_VALUE"""),"")</f>
        <v/>
      </c>
      <c r="D47081" s="5">
        <v>0.0</v>
      </c>
    </row>
    <row r="47082" ht="14.25" customHeight="1">
      <c r="A47082" s="5"/>
      <c r="B47082" s="5"/>
      <c r="C47082" s="5" t="str">
        <f>IFERROR(__xludf.DUMMYFUNCTION("""COMPUTED_VALUE"""),"")</f>
        <v/>
      </c>
      <c r="D47082" s="5">
        <v>0.0</v>
      </c>
    </row>
    <row r="47083" ht="14.25" customHeight="1">
      <c r="A47083" s="5"/>
      <c r="B47083" s="5"/>
      <c r="C47083" s="5" t="str">
        <f>IFERROR(__xludf.DUMMYFUNCTION("""COMPUTED_VALUE"""),"")</f>
        <v/>
      </c>
      <c r="D47083" s="5">
        <v>0.0</v>
      </c>
    </row>
    <row r="47084" ht="14.25" customHeight="1">
      <c r="A47084" s="5"/>
      <c r="B47084" s="5"/>
      <c r="C47084" s="5" t="str">
        <f>IFERROR(__xludf.DUMMYFUNCTION("""COMPUTED_VALUE"""),"")</f>
        <v/>
      </c>
      <c r="D47084" s="5">
        <v>0.0</v>
      </c>
    </row>
    <row r="47085" ht="14.25" customHeight="1">
      <c r="A47085" s="5"/>
      <c r="B47085" s="5"/>
      <c r="C47085" s="5" t="str">
        <f>IFERROR(__xludf.DUMMYFUNCTION("""COMPUTED_VALUE"""),"")</f>
        <v/>
      </c>
      <c r="D47085" s="5">
        <v>0.0</v>
      </c>
    </row>
    <row r="47086" ht="14.25" customHeight="1">
      <c r="A47086" s="5"/>
      <c r="B47086" s="5"/>
      <c r="C47086" s="5" t="str">
        <f>IFERROR(__xludf.DUMMYFUNCTION("""COMPUTED_VALUE"""),"")</f>
        <v/>
      </c>
      <c r="D47086" s="5">
        <v>0.0</v>
      </c>
    </row>
    <row r="47087" ht="14.25" customHeight="1">
      <c r="A47087" s="5"/>
      <c r="B47087" s="5"/>
      <c r="C47087" s="5" t="str">
        <f>IFERROR(__xludf.DUMMYFUNCTION("""COMPUTED_VALUE"""),"")</f>
        <v/>
      </c>
      <c r="D47087" s="5">
        <v>0.0</v>
      </c>
    </row>
    <row r="47088" ht="14.25" customHeight="1">
      <c r="A47088" s="5"/>
      <c r="B47088" s="5"/>
      <c r="C47088" s="5" t="str">
        <f>IFERROR(__xludf.DUMMYFUNCTION("""COMPUTED_VALUE"""),"")</f>
        <v/>
      </c>
      <c r="D47088" s="5">
        <v>0.0</v>
      </c>
    </row>
    <row r="47089" ht="14.25" customHeight="1">
      <c r="A47089" s="5"/>
      <c r="B47089" s="5"/>
      <c r="C47089" s="5" t="str">
        <f>IFERROR(__xludf.DUMMYFUNCTION("""COMPUTED_VALUE"""),"")</f>
        <v/>
      </c>
      <c r="D47089" s="5">
        <v>0.0</v>
      </c>
    </row>
    <row r="47090" ht="14.25" customHeight="1">
      <c r="A47090" s="5"/>
      <c r="B47090" s="5"/>
      <c r="C47090" s="5" t="str">
        <f>IFERROR(__xludf.DUMMYFUNCTION("""COMPUTED_VALUE"""),"")</f>
        <v/>
      </c>
      <c r="D47090" s="5">
        <v>0.0</v>
      </c>
    </row>
    <row r="47091" ht="14.25" customHeight="1">
      <c r="A47091" s="5"/>
      <c r="B47091" s="5"/>
      <c r="C47091" s="5" t="str">
        <f>IFERROR(__xludf.DUMMYFUNCTION("""COMPUTED_VALUE"""),"")</f>
        <v/>
      </c>
      <c r="D47091" s="5">
        <v>0.0</v>
      </c>
    </row>
    <row r="47092" ht="14.25" customHeight="1">
      <c r="A47092" s="5"/>
      <c r="B47092" s="5"/>
      <c r="C47092" s="5" t="str">
        <f>IFERROR(__xludf.DUMMYFUNCTION("""COMPUTED_VALUE"""),"")</f>
        <v/>
      </c>
      <c r="D47092" s="5">
        <v>0.0</v>
      </c>
    </row>
    <row r="47093" ht="14.25" customHeight="1">
      <c r="A47093" s="5"/>
      <c r="B47093" s="5"/>
      <c r="C47093" s="5" t="str">
        <f>IFERROR(__xludf.DUMMYFUNCTION("""COMPUTED_VALUE"""),"")</f>
        <v/>
      </c>
      <c r="D47093" s="5">
        <v>0.0</v>
      </c>
    </row>
    <row r="47094" ht="14.25" customHeight="1">
      <c r="A47094" s="5"/>
      <c r="B47094" s="5"/>
      <c r="C47094" s="5" t="str">
        <f>IFERROR(__xludf.DUMMYFUNCTION("""COMPUTED_VALUE"""),"")</f>
        <v/>
      </c>
      <c r="D47094" s="5">
        <v>0.0</v>
      </c>
    </row>
    <row r="47095" ht="14.25" customHeight="1">
      <c r="A47095" s="5"/>
      <c r="B47095" s="5"/>
      <c r="C47095" s="5" t="str">
        <f>IFERROR(__xludf.DUMMYFUNCTION("""COMPUTED_VALUE"""),"")</f>
        <v/>
      </c>
      <c r="D47095" s="5">
        <v>0.0</v>
      </c>
    </row>
    <row r="47096" ht="14.25" customHeight="1">
      <c r="A47096" s="5"/>
      <c r="B47096" s="5"/>
      <c r="C47096" s="5" t="str">
        <f>IFERROR(__xludf.DUMMYFUNCTION("""COMPUTED_VALUE"""),"")</f>
        <v/>
      </c>
      <c r="D47096" s="5">
        <v>0.0</v>
      </c>
    </row>
    <row r="47097" ht="14.25" customHeight="1">
      <c r="A47097" s="5"/>
      <c r="B47097" s="5"/>
      <c r="C47097" s="5" t="str">
        <f>IFERROR(__xludf.DUMMYFUNCTION("""COMPUTED_VALUE"""),"")</f>
        <v/>
      </c>
      <c r="D47097" s="5">
        <v>0.0</v>
      </c>
    </row>
    <row r="47098" ht="14.25" customHeight="1">
      <c r="A47098" s="5"/>
      <c r="B47098" s="5"/>
      <c r="C47098" s="5" t="str">
        <f>IFERROR(__xludf.DUMMYFUNCTION("""COMPUTED_VALUE"""),"")</f>
        <v/>
      </c>
      <c r="D47098" s="5">
        <v>0.0</v>
      </c>
    </row>
    <row r="47099" ht="14.25" customHeight="1">
      <c r="A47099" s="5"/>
      <c r="B47099" s="5"/>
      <c r="C47099" s="5" t="str">
        <f>IFERROR(__xludf.DUMMYFUNCTION("""COMPUTED_VALUE"""),"")</f>
        <v/>
      </c>
      <c r="D47099" s="5">
        <v>0.0</v>
      </c>
    </row>
    <row r="47100" ht="14.25" customHeight="1">
      <c r="A47100" s="5"/>
      <c r="B47100" s="5"/>
      <c r="C47100" s="5" t="str">
        <f>IFERROR(__xludf.DUMMYFUNCTION("""COMPUTED_VALUE"""),"")</f>
        <v/>
      </c>
      <c r="D47100" s="5">
        <v>0.0</v>
      </c>
    </row>
    <row r="47101" ht="14.25" customHeight="1">
      <c r="A47101" s="5"/>
      <c r="B47101" s="5"/>
      <c r="C47101" s="5" t="str">
        <f>IFERROR(__xludf.DUMMYFUNCTION("""COMPUTED_VALUE"""),"")</f>
        <v/>
      </c>
      <c r="D47101" s="5">
        <v>0.0</v>
      </c>
    </row>
    <row r="47102" ht="14.25" customHeight="1">
      <c r="A47102" s="5"/>
      <c r="B47102" s="5"/>
      <c r="C47102" s="5" t="str">
        <f>IFERROR(__xludf.DUMMYFUNCTION("""COMPUTED_VALUE"""),"")</f>
        <v/>
      </c>
      <c r="D47102" s="5">
        <v>0.0</v>
      </c>
    </row>
    <row r="47103" ht="14.25" customHeight="1">
      <c r="A47103" s="5"/>
      <c r="B47103" s="5"/>
      <c r="C47103" s="5" t="str">
        <f>IFERROR(__xludf.DUMMYFUNCTION("""COMPUTED_VALUE"""),"")</f>
        <v/>
      </c>
      <c r="D47103" s="5">
        <v>0.0</v>
      </c>
    </row>
    <row r="47104" ht="14.25" customHeight="1">
      <c r="A47104" s="5"/>
      <c r="B47104" s="5"/>
      <c r="C47104" s="5" t="str">
        <f>IFERROR(__xludf.DUMMYFUNCTION("""COMPUTED_VALUE"""),"")</f>
        <v/>
      </c>
      <c r="D47104" s="5">
        <v>0.0</v>
      </c>
    </row>
    <row r="47105" ht="14.25" customHeight="1">
      <c r="A47105" s="5"/>
      <c r="B47105" s="5"/>
      <c r="C47105" s="5" t="str">
        <f>IFERROR(__xludf.DUMMYFUNCTION("""COMPUTED_VALUE"""),"")</f>
        <v/>
      </c>
      <c r="D47105" s="5">
        <v>0.0</v>
      </c>
    </row>
    <row r="47106" ht="14.25" customHeight="1">
      <c r="A47106" s="5"/>
      <c r="B47106" s="5"/>
      <c r="C47106" s="5" t="str">
        <f>IFERROR(__xludf.DUMMYFUNCTION("""COMPUTED_VALUE"""),"")</f>
        <v/>
      </c>
      <c r="D47106" s="5">
        <v>0.0</v>
      </c>
    </row>
    <row r="47107" ht="14.25" customHeight="1">
      <c r="A47107" s="5"/>
      <c r="B47107" s="5"/>
      <c r="C47107" s="5" t="str">
        <f>IFERROR(__xludf.DUMMYFUNCTION("""COMPUTED_VALUE"""),"")</f>
        <v/>
      </c>
      <c r="D47107" s="5">
        <v>0.0</v>
      </c>
    </row>
    <row r="47108" ht="14.25" customHeight="1">
      <c r="A47108" s="5"/>
      <c r="B47108" s="5"/>
      <c r="C47108" s="5" t="str">
        <f>IFERROR(__xludf.DUMMYFUNCTION("""COMPUTED_VALUE"""),"")</f>
        <v/>
      </c>
      <c r="D47108" s="5">
        <v>0.0</v>
      </c>
    </row>
    <row r="47109" ht="14.25" customHeight="1">
      <c r="A47109" s="5"/>
      <c r="B47109" s="5"/>
      <c r="C47109" s="5" t="str">
        <f>IFERROR(__xludf.DUMMYFUNCTION("""COMPUTED_VALUE"""),"")</f>
        <v/>
      </c>
      <c r="D47109" s="5">
        <v>0.0</v>
      </c>
    </row>
    <row r="47110" ht="14.25" customHeight="1">
      <c r="A47110" s="5"/>
      <c r="B47110" s="5"/>
      <c r="C47110" s="5" t="str">
        <f>IFERROR(__xludf.DUMMYFUNCTION("""COMPUTED_VALUE"""),"")</f>
        <v/>
      </c>
      <c r="D47110" s="5">
        <v>0.0</v>
      </c>
    </row>
    <row r="47111" ht="14.25" customHeight="1">
      <c r="A47111" s="5"/>
      <c r="B47111" s="5"/>
      <c r="C47111" s="5" t="str">
        <f>IFERROR(__xludf.DUMMYFUNCTION("""COMPUTED_VALUE"""),"")</f>
        <v/>
      </c>
      <c r="D47111" s="5">
        <v>0.0</v>
      </c>
    </row>
    <row r="47112" ht="14.25" customHeight="1">
      <c r="A47112" s="5"/>
      <c r="B47112" s="5"/>
      <c r="C47112" s="5" t="str">
        <f>IFERROR(__xludf.DUMMYFUNCTION("""COMPUTED_VALUE"""),"")</f>
        <v/>
      </c>
      <c r="D47112" s="5">
        <v>0.0</v>
      </c>
    </row>
    <row r="47113" ht="14.25" customHeight="1">
      <c r="A47113" s="5"/>
      <c r="B47113" s="5"/>
      <c r="C47113" s="5" t="str">
        <f>IFERROR(__xludf.DUMMYFUNCTION("""COMPUTED_VALUE"""),"")</f>
        <v/>
      </c>
      <c r="D47113" s="5">
        <v>0.0</v>
      </c>
    </row>
    <row r="47114" ht="14.25" customHeight="1">
      <c r="A47114" s="5"/>
      <c r="B47114" s="5"/>
      <c r="C47114" s="5" t="str">
        <f>IFERROR(__xludf.DUMMYFUNCTION("""COMPUTED_VALUE"""),"")</f>
        <v/>
      </c>
      <c r="D47114" s="5">
        <v>0.0</v>
      </c>
    </row>
    <row r="47115" ht="14.25" customHeight="1">
      <c r="A47115" s="5"/>
      <c r="B47115" s="5"/>
      <c r="C47115" s="5" t="str">
        <f>IFERROR(__xludf.DUMMYFUNCTION("""COMPUTED_VALUE"""),"")</f>
        <v/>
      </c>
      <c r="D47115" s="5">
        <v>0.0</v>
      </c>
    </row>
    <row r="47116" ht="14.25" customHeight="1">
      <c r="A47116" s="5"/>
      <c r="B47116" s="5"/>
      <c r="C47116" s="5" t="str">
        <f>IFERROR(__xludf.DUMMYFUNCTION("""COMPUTED_VALUE"""),"")</f>
        <v/>
      </c>
      <c r="D47116" s="5">
        <v>0.0</v>
      </c>
    </row>
    <row r="47117" ht="14.25" customHeight="1">
      <c r="A47117" s="5"/>
      <c r="B47117" s="5"/>
      <c r="C47117" s="5" t="str">
        <f>IFERROR(__xludf.DUMMYFUNCTION("""COMPUTED_VALUE"""),"")</f>
        <v/>
      </c>
      <c r="D47117" s="5">
        <v>0.0</v>
      </c>
    </row>
    <row r="47118" ht="14.25" customHeight="1">
      <c r="A47118" s="5"/>
      <c r="B47118" s="5"/>
      <c r="C47118" s="5" t="str">
        <f>IFERROR(__xludf.DUMMYFUNCTION("""COMPUTED_VALUE"""),"")</f>
        <v/>
      </c>
      <c r="D47118" s="5">
        <v>0.0</v>
      </c>
    </row>
    <row r="47119" ht="14.25" customHeight="1">
      <c r="A47119" s="5"/>
      <c r="B47119" s="5"/>
      <c r="C47119" s="5" t="str">
        <f>IFERROR(__xludf.DUMMYFUNCTION("""COMPUTED_VALUE"""),"")</f>
        <v/>
      </c>
      <c r="D47119" s="5">
        <v>0.0</v>
      </c>
    </row>
    <row r="47120" ht="14.25" customHeight="1">
      <c r="A47120" s="5"/>
      <c r="B47120" s="5"/>
      <c r="C47120" s="5" t="str">
        <f>IFERROR(__xludf.DUMMYFUNCTION("""COMPUTED_VALUE"""),"")</f>
        <v/>
      </c>
      <c r="D47120" s="5">
        <v>0.0</v>
      </c>
    </row>
    <row r="47121" ht="14.25" customHeight="1">
      <c r="A47121" s="5"/>
      <c r="B47121" s="5"/>
      <c r="C47121" s="5" t="str">
        <f>IFERROR(__xludf.DUMMYFUNCTION("""COMPUTED_VALUE"""),"")</f>
        <v/>
      </c>
      <c r="D47121" s="5">
        <v>0.0</v>
      </c>
    </row>
    <row r="47122" ht="14.25" customHeight="1">
      <c r="A47122" s="5"/>
      <c r="B47122" s="5"/>
      <c r="C47122" s="5" t="str">
        <f>IFERROR(__xludf.DUMMYFUNCTION("""COMPUTED_VALUE"""),"")</f>
        <v/>
      </c>
      <c r="D47122" s="5">
        <v>0.0</v>
      </c>
    </row>
    <row r="47123" ht="14.25" customHeight="1">
      <c r="A47123" s="5"/>
      <c r="B47123" s="5"/>
      <c r="C47123" s="5" t="str">
        <f>IFERROR(__xludf.DUMMYFUNCTION("""COMPUTED_VALUE"""),"")</f>
        <v/>
      </c>
      <c r="D47123" s="5">
        <v>0.0</v>
      </c>
    </row>
    <row r="47124" ht="14.25" customHeight="1">
      <c r="A47124" s="5"/>
      <c r="B47124" s="5"/>
      <c r="C47124" s="5" t="str">
        <f>IFERROR(__xludf.DUMMYFUNCTION("""COMPUTED_VALUE"""),"")</f>
        <v/>
      </c>
      <c r="D47124" s="5">
        <v>0.0</v>
      </c>
    </row>
    <row r="47125" ht="14.25" customHeight="1">
      <c r="A47125" s="5"/>
      <c r="B47125" s="5"/>
      <c r="C47125" s="5" t="str">
        <f>IFERROR(__xludf.DUMMYFUNCTION("""COMPUTED_VALUE"""),"")</f>
        <v/>
      </c>
      <c r="D47125" s="5">
        <v>0.0</v>
      </c>
    </row>
    <row r="47126" ht="14.25" customHeight="1">
      <c r="A47126" s="5"/>
      <c r="B47126" s="5"/>
      <c r="C47126" s="5" t="str">
        <f>IFERROR(__xludf.DUMMYFUNCTION("""COMPUTED_VALUE"""),"")</f>
        <v/>
      </c>
      <c r="D47126" s="5">
        <v>0.0</v>
      </c>
    </row>
    <row r="47127" ht="14.25" customHeight="1">
      <c r="A47127" s="5"/>
      <c r="B47127" s="5"/>
      <c r="C47127" s="5" t="str">
        <f>IFERROR(__xludf.DUMMYFUNCTION("""COMPUTED_VALUE"""),"")</f>
        <v/>
      </c>
      <c r="D47127" s="5">
        <v>0.0</v>
      </c>
    </row>
    <row r="47128" ht="14.25" customHeight="1">
      <c r="A47128" s="5"/>
      <c r="B47128" s="5"/>
      <c r="C47128" s="5" t="str">
        <f>IFERROR(__xludf.DUMMYFUNCTION("""COMPUTED_VALUE"""),"")</f>
        <v/>
      </c>
      <c r="D47128" s="5">
        <v>0.0</v>
      </c>
    </row>
    <row r="47129" ht="14.25" customHeight="1">
      <c r="A47129" s="5"/>
      <c r="B47129" s="5"/>
      <c r="C47129" s="5" t="str">
        <f>IFERROR(__xludf.DUMMYFUNCTION("""COMPUTED_VALUE"""),"")</f>
        <v/>
      </c>
      <c r="D47129" s="5">
        <v>0.0</v>
      </c>
    </row>
    <row r="47130" ht="14.25" customHeight="1">
      <c r="A47130" s="5"/>
      <c r="B47130" s="5"/>
      <c r="C47130" s="5" t="str">
        <f>IFERROR(__xludf.DUMMYFUNCTION("""COMPUTED_VALUE"""),"")</f>
        <v/>
      </c>
      <c r="D47130" s="5">
        <v>0.0</v>
      </c>
    </row>
    <row r="47131" ht="14.25" customHeight="1">
      <c r="A47131" s="5"/>
      <c r="B47131" s="5"/>
      <c r="C47131" s="5" t="str">
        <f>IFERROR(__xludf.DUMMYFUNCTION("""COMPUTED_VALUE"""),"")</f>
        <v/>
      </c>
      <c r="D47131" s="5">
        <v>0.0</v>
      </c>
    </row>
    <row r="47132" ht="14.25" customHeight="1">
      <c r="A47132" s="5"/>
      <c r="B47132" s="5"/>
      <c r="C47132" s="5" t="str">
        <f>IFERROR(__xludf.DUMMYFUNCTION("""COMPUTED_VALUE"""),"")</f>
        <v/>
      </c>
      <c r="D47132" s="5">
        <v>0.0</v>
      </c>
    </row>
    <row r="47133" ht="14.25" customHeight="1">
      <c r="A47133" s="5"/>
      <c r="B47133" s="5"/>
      <c r="C47133" s="5" t="str">
        <f>IFERROR(__xludf.DUMMYFUNCTION("""COMPUTED_VALUE"""),"")</f>
        <v/>
      </c>
      <c r="D47133" s="5">
        <v>0.0</v>
      </c>
    </row>
    <row r="47134" ht="14.25" customHeight="1">
      <c r="A47134" s="5"/>
      <c r="B47134" s="5"/>
      <c r="C47134" s="5" t="str">
        <f>IFERROR(__xludf.DUMMYFUNCTION("""COMPUTED_VALUE"""),"")</f>
        <v/>
      </c>
      <c r="D47134" s="5">
        <v>0.0</v>
      </c>
    </row>
    <row r="47135" ht="14.25" customHeight="1">
      <c r="A47135" s="5"/>
      <c r="B47135" s="5"/>
      <c r="C47135" s="5" t="str">
        <f>IFERROR(__xludf.DUMMYFUNCTION("""COMPUTED_VALUE"""),"")</f>
        <v/>
      </c>
      <c r="D47135" s="5">
        <v>0.0</v>
      </c>
    </row>
    <row r="47136" ht="14.25" customHeight="1">
      <c r="A47136" s="5"/>
      <c r="B47136" s="5"/>
      <c r="C47136" s="5" t="str">
        <f>IFERROR(__xludf.DUMMYFUNCTION("""COMPUTED_VALUE"""),"")</f>
        <v/>
      </c>
      <c r="D47136" s="5">
        <v>0.0</v>
      </c>
    </row>
    <row r="47137" ht="14.25" customHeight="1">
      <c r="A47137" s="5"/>
      <c r="B47137" s="5"/>
      <c r="C47137" s="5" t="str">
        <f>IFERROR(__xludf.DUMMYFUNCTION("""COMPUTED_VALUE"""),"")</f>
        <v/>
      </c>
      <c r="D47137" s="5">
        <v>0.0</v>
      </c>
    </row>
    <row r="47138" ht="14.25" customHeight="1">
      <c r="A47138" s="5"/>
      <c r="B47138" s="5"/>
      <c r="C47138" s="5" t="str">
        <f>IFERROR(__xludf.DUMMYFUNCTION("""COMPUTED_VALUE"""),"")</f>
        <v/>
      </c>
      <c r="D47138" s="5">
        <v>0.0</v>
      </c>
    </row>
    <row r="47139" ht="14.25" customHeight="1">
      <c r="A47139" s="5"/>
      <c r="B47139" s="5"/>
      <c r="C47139" s="5" t="str">
        <f>IFERROR(__xludf.DUMMYFUNCTION("""COMPUTED_VALUE"""),"")</f>
        <v/>
      </c>
      <c r="D47139" s="5">
        <v>0.0</v>
      </c>
    </row>
    <row r="47140" ht="14.25" customHeight="1">
      <c r="A47140" s="5"/>
      <c r="B47140" s="5"/>
      <c r="C47140" s="5" t="str">
        <f>IFERROR(__xludf.DUMMYFUNCTION("""COMPUTED_VALUE"""),"")</f>
        <v/>
      </c>
      <c r="D47140" s="5">
        <v>0.0</v>
      </c>
    </row>
    <row r="47141" ht="14.25" customHeight="1">
      <c r="A47141" s="5"/>
      <c r="B47141" s="5"/>
      <c r="C47141" s="5" t="str">
        <f>IFERROR(__xludf.DUMMYFUNCTION("""COMPUTED_VALUE"""),"")</f>
        <v/>
      </c>
      <c r="D47141" s="5">
        <v>0.0</v>
      </c>
    </row>
    <row r="47142" ht="14.25" customHeight="1">
      <c r="A47142" s="5"/>
      <c r="B47142" s="5"/>
      <c r="C47142" s="5" t="str">
        <f>IFERROR(__xludf.DUMMYFUNCTION("""COMPUTED_VALUE"""),"")</f>
        <v/>
      </c>
      <c r="D47142" s="5">
        <v>0.0</v>
      </c>
    </row>
    <row r="47143" ht="14.25" customHeight="1">
      <c r="A47143" s="5"/>
      <c r="B47143" s="5"/>
      <c r="C47143" s="5" t="str">
        <f>IFERROR(__xludf.DUMMYFUNCTION("""COMPUTED_VALUE"""),"")</f>
        <v/>
      </c>
      <c r="D47143" s="5">
        <v>0.0</v>
      </c>
    </row>
    <row r="47144" ht="14.25" customHeight="1">
      <c r="A47144" s="5"/>
      <c r="B47144" s="5"/>
      <c r="C47144" s="5" t="str">
        <f>IFERROR(__xludf.DUMMYFUNCTION("""COMPUTED_VALUE"""),"")</f>
        <v/>
      </c>
      <c r="D47144" s="5">
        <v>0.0</v>
      </c>
    </row>
    <row r="47145" ht="14.25" customHeight="1">
      <c r="A47145" s="5"/>
      <c r="B47145" s="5"/>
      <c r="C47145" s="5" t="str">
        <f>IFERROR(__xludf.DUMMYFUNCTION("""COMPUTED_VALUE"""),"")</f>
        <v/>
      </c>
      <c r="D47145" s="5">
        <v>0.0</v>
      </c>
    </row>
    <row r="47146" ht="14.25" customHeight="1">
      <c r="A47146" s="5"/>
      <c r="B47146" s="5"/>
      <c r="C47146" s="5" t="str">
        <f>IFERROR(__xludf.DUMMYFUNCTION("""COMPUTED_VALUE"""),"")</f>
        <v/>
      </c>
      <c r="D47146" s="5">
        <v>0.0</v>
      </c>
    </row>
    <row r="47147" ht="14.25" customHeight="1">
      <c r="A47147" s="5"/>
      <c r="B47147" s="5"/>
      <c r="C47147" s="5" t="str">
        <f>IFERROR(__xludf.DUMMYFUNCTION("""COMPUTED_VALUE"""),"")</f>
        <v/>
      </c>
      <c r="D47147" s="5">
        <v>0.0</v>
      </c>
    </row>
    <row r="47148" ht="14.25" customHeight="1">
      <c r="A47148" s="5"/>
      <c r="B47148" s="5"/>
      <c r="C47148" s="5" t="str">
        <f>IFERROR(__xludf.DUMMYFUNCTION("""COMPUTED_VALUE"""),"")</f>
        <v/>
      </c>
      <c r="D47148" s="5">
        <v>0.0</v>
      </c>
    </row>
    <row r="47149" ht="14.25" customHeight="1">
      <c r="A47149" s="5"/>
      <c r="B47149" s="5"/>
      <c r="C47149" s="5" t="str">
        <f>IFERROR(__xludf.DUMMYFUNCTION("""COMPUTED_VALUE"""),"")</f>
        <v/>
      </c>
      <c r="D47149" s="5">
        <v>0.0</v>
      </c>
    </row>
    <row r="47150" ht="14.25" customHeight="1">
      <c r="A47150" s="5"/>
      <c r="B47150" s="5"/>
      <c r="C47150" s="5" t="str">
        <f>IFERROR(__xludf.DUMMYFUNCTION("""COMPUTED_VALUE"""),"")</f>
        <v/>
      </c>
      <c r="D47150" s="5">
        <v>0.0</v>
      </c>
    </row>
    <row r="47151" ht="14.25" customHeight="1">
      <c r="A47151" s="5"/>
      <c r="B47151" s="5"/>
      <c r="C47151" s="5" t="str">
        <f>IFERROR(__xludf.DUMMYFUNCTION("""COMPUTED_VALUE"""),"")</f>
        <v/>
      </c>
      <c r="D47151" s="5">
        <v>0.0</v>
      </c>
    </row>
    <row r="47152" ht="14.25" customHeight="1">
      <c r="A47152" s="5"/>
      <c r="B47152" s="5"/>
      <c r="C47152" s="5" t="str">
        <f>IFERROR(__xludf.DUMMYFUNCTION("""COMPUTED_VALUE"""),"")</f>
        <v/>
      </c>
      <c r="D47152" s="5">
        <v>0.0</v>
      </c>
    </row>
    <row r="47153" ht="14.25" customHeight="1">
      <c r="A47153" s="5"/>
      <c r="B47153" s="5"/>
      <c r="C47153" s="5" t="str">
        <f>IFERROR(__xludf.DUMMYFUNCTION("""COMPUTED_VALUE"""),"")</f>
        <v/>
      </c>
      <c r="D47153" s="5">
        <v>0.0</v>
      </c>
    </row>
    <row r="47154" ht="14.25" customHeight="1">
      <c r="A47154" s="5"/>
      <c r="B47154" s="5"/>
      <c r="C47154" s="5" t="str">
        <f>IFERROR(__xludf.DUMMYFUNCTION("""COMPUTED_VALUE"""),"")</f>
        <v/>
      </c>
      <c r="D47154" s="5">
        <v>0.0</v>
      </c>
    </row>
    <row r="47155" ht="14.25" customHeight="1">
      <c r="A47155" s="5"/>
      <c r="B47155" s="5"/>
      <c r="C47155" s="5" t="str">
        <f>IFERROR(__xludf.DUMMYFUNCTION("""COMPUTED_VALUE"""),"")</f>
        <v/>
      </c>
      <c r="D47155" s="5">
        <v>0.0</v>
      </c>
    </row>
    <row r="47156" ht="14.25" customHeight="1">
      <c r="A47156" s="5"/>
      <c r="B47156" s="5"/>
      <c r="C47156" s="5" t="str">
        <f>IFERROR(__xludf.DUMMYFUNCTION("""COMPUTED_VALUE"""),"")</f>
        <v/>
      </c>
      <c r="D47156" s="5">
        <v>0.0</v>
      </c>
    </row>
    <row r="47157" ht="14.25" customHeight="1">
      <c r="A47157" s="5"/>
      <c r="B47157" s="5"/>
      <c r="C47157" s="5" t="str">
        <f>IFERROR(__xludf.DUMMYFUNCTION("""COMPUTED_VALUE"""),"")</f>
        <v/>
      </c>
      <c r="D47157" s="5">
        <v>0.0</v>
      </c>
    </row>
    <row r="47158" ht="14.25" customHeight="1">
      <c r="A47158" s="5"/>
      <c r="B47158" s="5"/>
      <c r="C47158" s="5" t="str">
        <f>IFERROR(__xludf.DUMMYFUNCTION("""COMPUTED_VALUE"""),"")</f>
        <v/>
      </c>
      <c r="D47158" s="5">
        <v>0.0</v>
      </c>
    </row>
    <row r="47159" ht="14.25" customHeight="1">
      <c r="A47159" s="5"/>
      <c r="B47159" s="5"/>
      <c r="C47159" s="5" t="str">
        <f>IFERROR(__xludf.DUMMYFUNCTION("""COMPUTED_VALUE"""),"")</f>
        <v/>
      </c>
      <c r="D47159" s="5">
        <v>0.0</v>
      </c>
    </row>
    <row r="47160" ht="14.25" customHeight="1">
      <c r="A47160" s="5"/>
      <c r="B47160" s="5"/>
      <c r="C47160" s="5" t="str">
        <f>IFERROR(__xludf.DUMMYFUNCTION("""COMPUTED_VALUE"""),"")</f>
        <v/>
      </c>
      <c r="D47160" s="5">
        <v>0.0</v>
      </c>
    </row>
    <row r="47161" ht="14.25" customHeight="1">
      <c r="A47161" s="5"/>
      <c r="B47161" s="5"/>
      <c r="C47161" s="5" t="str">
        <f>IFERROR(__xludf.DUMMYFUNCTION("""COMPUTED_VALUE"""),"")</f>
        <v/>
      </c>
      <c r="D47161" s="5">
        <v>0.0</v>
      </c>
    </row>
    <row r="47162" ht="14.25" customHeight="1">
      <c r="A47162" s="5"/>
      <c r="B47162" s="5"/>
      <c r="C47162" s="5" t="str">
        <f>IFERROR(__xludf.DUMMYFUNCTION("""COMPUTED_VALUE"""),"")</f>
        <v/>
      </c>
      <c r="D47162" s="5">
        <v>0.0</v>
      </c>
    </row>
    <row r="47163" ht="14.25" customHeight="1">
      <c r="A47163" s="5"/>
      <c r="B47163" s="5"/>
      <c r="C47163" s="5" t="str">
        <f>IFERROR(__xludf.DUMMYFUNCTION("""COMPUTED_VALUE"""),"")</f>
        <v/>
      </c>
      <c r="D47163" s="5">
        <v>0.0</v>
      </c>
    </row>
    <row r="47164" ht="14.25" customHeight="1">
      <c r="A47164" s="5"/>
      <c r="B47164" s="5"/>
      <c r="C47164" s="5" t="str">
        <f>IFERROR(__xludf.DUMMYFUNCTION("""COMPUTED_VALUE"""),"")</f>
        <v/>
      </c>
      <c r="D47164" s="5">
        <v>0.0</v>
      </c>
    </row>
    <row r="47165" ht="14.25" customHeight="1">
      <c r="A47165" s="5"/>
      <c r="B47165" s="5"/>
      <c r="C47165" s="5" t="str">
        <f>IFERROR(__xludf.DUMMYFUNCTION("""COMPUTED_VALUE"""),"")</f>
        <v/>
      </c>
      <c r="D47165" s="5">
        <v>0.0</v>
      </c>
    </row>
    <row r="47166" ht="14.25" customHeight="1">
      <c r="A47166" s="5"/>
      <c r="B47166" s="5"/>
      <c r="C47166" s="5" t="str">
        <f>IFERROR(__xludf.DUMMYFUNCTION("""COMPUTED_VALUE"""),"")</f>
        <v/>
      </c>
      <c r="D47166" s="5">
        <v>0.0</v>
      </c>
    </row>
    <row r="47167" ht="14.25" customHeight="1">
      <c r="A47167" s="5"/>
      <c r="B47167" s="5"/>
      <c r="C47167" s="5" t="str">
        <f>IFERROR(__xludf.DUMMYFUNCTION("""COMPUTED_VALUE"""),"")</f>
        <v/>
      </c>
      <c r="D47167" s="5">
        <v>0.0</v>
      </c>
    </row>
    <row r="47168" ht="14.25" customHeight="1">
      <c r="A47168" s="5"/>
      <c r="B47168" s="5"/>
      <c r="C47168" s="5" t="str">
        <f>IFERROR(__xludf.DUMMYFUNCTION("""COMPUTED_VALUE"""),"")</f>
        <v/>
      </c>
      <c r="D47168" s="5">
        <v>0.0</v>
      </c>
    </row>
    <row r="47169" ht="14.25" customHeight="1">
      <c r="A47169" s="5"/>
      <c r="B47169" s="5"/>
      <c r="C47169" s="5" t="str">
        <f>IFERROR(__xludf.DUMMYFUNCTION("""COMPUTED_VALUE"""),"")</f>
        <v/>
      </c>
      <c r="D47169" s="5">
        <v>0.0</v>
      </c>
    </row>
    <row r="47170" ht="14.25" customHeight="1">
      <c r="A47170" s="5"/>
      <c r="B47170" s="5"/>
      <c r="C47170" s="5" t="str">
        <f>IFERROR(__xludf.DUMMYFUNCTION("""COMPUTED_VALUE"""),"")</f>
        <v/>
      </c>
      <c r="D47170" s="5">
        <v>0.0</v>
      </c>
    </row>
    <row r="47171" ht="14.25" customHeight="1">
      <c r="A47171" s="5"/>
      <c r="B47171" s="5"/>
      <c r="C47171" s="5" t="str">
        <f>IFERROR(__xludf.DUMMYFUNCTION("""COMPUTED_VALUE"""),"")</f>
        <v/>
      </c>
      <c r="D47171" s="5">
        <v>0.0</v>
      </c>
    </row>
    <row r="47172" ht="14.25" customHeight="1">
      <c r="A47172" s="5"/>
      <c r="B47172" s="5"/>
      <c r="C47172" s="5" t="str">
        <f>IFERROR(__xludf.DUMMYFUNCTION("""COMPUTED_VALUE"""),"")</f>
        <v/>
      </c>
      <c r="D47172" s="5">
        <v>0.0</v>
      </c>
    </row>
    <row r="47173" ht="14.25" customHeight="1">
      <c r="A47173" s="5"/>
      <c r="B47173" s="5"/>
      <c r="C47173" s="5" t="str">
        <f>IFERROR(__xludf.DUMMYFUNCTION("""COMPUTED_VALUE"""),"")</f>
        <v/>
      </c>
      <c r="D47173" s="5">
        <v>0.0</v>
      </c>
    </row>
    <row r="47174" ht="14.25" customHeight="1">
      <c r="A47174" s="5"/>
      <c r="B47174" s="5"/>
      <c r="C47174" s="5" t="str">
        <f>IFERROR(__xludf.DUMMYFUNCTION("""COMPUTED_VALUE"""),"")</f>
        <v/>
      </c>
      <c r="D47174" s="5">
        <v>0.0</v>
      </c>
    </row>
    <row r="47175" ht="14.25" customHeight="1">
      <c r="A47175" s="5"/>
      <c r="B47175" s="5"/>
      <c r="C47175" s="5" t="str">
        <f>IFERROR(__xludf.DUMMYFUNCTION("""COMPUTED_VALUE"""),"")</f>
        <v/>
      </c>
      <c r="D47175" s="5">
        <v>0.0</v>
      </c>
    </row>
    <row r="47176" ht="14.25" customHeight="1">
      <c r="A47176" s="5"/>
      <c r="B47176" s="5"/>
      <c r="C47176" s="5" t="str">
        <f>IFERROR(__xludf.DUMMYFUNCTION("""COMPUTED_VALUE"""),"")</f>
        <v/>
      </c>
      <c r="D47176" s="5">
        <v>0.0</v>
      </c>
    </row>
    <row r="47177" ht="14.25" customHeight="1">
      <c r="A47177" s="5"/>
      <c r="B47177" s="5"/>
      <c r="C47177" s="5" t="str">
        <f>IFERROR(__xludf.DUMMYFUNCTION("""COMPUTED_VALUE"""),"")</f>
        <v/>
      </c>
      <c r="D47177" s="5">
        <v>0.0</v>
      </c>
    </row>
    <row r="47178" ht="14.25" customHeight="1">
      <c r="A47178" s="5"/>
      <c r="B47178" s="5"/>
      <c r="C47178" s="5" t="str">
        <f>IFERROR(__xludf.DUMMYFUNCTION("""COMPUTED_VALUE"""),"")</f>
        <v/>
      </c>
      <c r="D47178" s="5">
        <v>0.0</v>
      </c>
    </row>
    <row r="47179" ht="14.25" customHeight="1">
      <c r="A47179" s="5"/>
      <c r="B47179" s="5"/>
      <c r="C47179" s="5" t="str">
        <f>IFERROR(__xludf.DUMMYFUNCTION("""COMPUTED_VALUE"""),"")</f>
        <v/>
      </c>
      <c r="D47179" s="5">
        <v>0.0</v>
      </c>
    </row>
    <row r="47180" ht="14.25" customHeight="1">
      <c r="A47180" s="5"/>
      <c r="B47180" s="5"/>
      <c r="C47180" s="5" t="str">
        <f>IFERROR(__xludf.DUMMYFUNCTION("""COMPUTED_VALUE"""),"")</f>
        <v/>
      </c>
      <c r="D47180" s="5">
        <v>0.0</v>
      </c>
    </row>
    <row r="47181" ht="14.25" customHeight="1">
      <c r="A47181" s="5"/>
      <c r="B47181" s="5"/>
      <c r="C47181" s="5" t="str">
        <f>IFERROR(__xludf.DUMMYFUNCTION("""COMPUTED_VALUE"""),"")</f>
        <v/>
      </c>
      <c r="D47181" s="5">
        <v>0.0</v>
      </c>
    </row>
    <row r="47182" ht="14.25" customHeight="1">
      <c r="A47182" s="5"/>
      <c r="B47182" s="5"/>
      <c r="C47182" s="5" t="str">
        <f>IFERROR(__xludf.DUMMYFUNCTION("""COMPUTED_VALUE"""),"")</f>
        <v/>
      </c>
      <c r="D47182" s="5">
        <v>0.0</v>
      </c>
    </row>
    <row r="47183" ht="14.25" customHeight="1">
      <c r="A47183" s="5"/>
      <c r="B47183" s="5"/>
      <c r="C47183" s="5" t="str">
        <f>IFERROR(__xludf.DUMMYFUNCTION("""COMPUTED_VALUE"""),"")</f>
        <v/>
      </c>
      <c r="D47183" s="5">
        <v>0.0</v>
      </c>
    </row>
    <row r="47184" ht="14.25" customHeight="1">
      <c r="A47184" s="5"/>
      <c r="B47184" s="5"/>
      <c r="C47184" s="5" t="str">
        <f>IFERROR(__xludf.DUMMYFUNCTION("""COMPUTED_VALUE"""),"")</f>
        <v/>
      </c>
      <c r="D47184" s="5">
        <v>0.0</v>
      </c>
    </row>
    <row r="47185" ht="14.25" customHeight="1">
      <c r="A47185" s="5"/>
      <c r="B47185" s="5"/>
      <c r="C47185" s="5" t="str">
        <f>IFERROR(__xludf.DUMMYFUNCTION("""COMPUTED_VALUE"""),"")</f>
        <v/>
      </c>
      <c r="D47185" s="5">
        <v>0.0</v>
      </c>
    </row>
    <row r="47186" ht="14.25" customHeight="1">
      <c r="A47186" s="5"/>
      <c r="B47186" s="5"/>
      <c r="C47186" s="5" t="str">
        <f>IFERROR(__xludf.DUMMYFUNCTION("""COMPUTED_VALUE"""),"")</f>
        <v/>
      </c>
      <c r="D47186" s="5">
        <v>0.0</v>
      </c>
    </row>
    <row r="47187" ht="14.25" customHeight="1">
      <c r="A47187" s="5"/>
      <c r="B47187" s="5"/>
      <c r="C47187" s="5" t="str">
        <f>IFERROR(__xludf.DUMMYFUNCTION("""COMPUTED_VALUE"""),"")</f>
        <v/>
      </c>
      <c r="D47187" s="5">
        <v>0.0</v>
      </c>
    </row>
    <row r="47188" ht="14.25" customHeight="1">
      <c r="A47188" s="5"/>
      <c r="B47188" s="5"/>
      <c r="C47188" s="5" t="str">
        <f>IFERROR(__xludf.DUMMYFUNCTION("""COMPUTED_VALUE"""),"")</f>
        <v/>
      </c>
      <c r="D47188" s="5">
        <v>0.0</v>
      </c>
    </row>
    <row r="47189" ht="14.25" customHeight="1">
      <c r="A47189" s="5"/>
      <c r="B47189" s="5"/>
      <c r="C47189" s="5" t="str">
        <f>IFERROR(__xludf.DUMMYFUNCTION("""COMPUTED_VALUE"""),"")</f>
        <v/>
      </c>
      <c r="D47189" s="5">
        <v>0.0</v>
      </c>
    </row>
    <row r="47190" ht="14.25" customHeight="1">
      <c r="A47190" s="5"/>
      <c r="B47190" s="5"/>
      <c r="C47190" s="5" t="str">
        <f>IFERROR(__xludf.DUMMYFUNCTION("""COMPUTED_VALUE"""),"")</f>
        <v/>
      </c>
      <c r="D47190" s="5">
        <v>0.0</v>
      </c>
    </row>
    <row r="47191" ht="14.25" customHeight="1">
      <c r="A47191" s="5"/>
      <c r="B47191" s="5"/>
      <c r="C47191" s="5" t="str">
        <f>IFERROR(__xludf.DUMMYFUNCTION("""COMPUTED_VALUE"""),"")</f>
        <v/>
      </c>
      <c r="D47191" s="5">
        <v>0.0</v>
      </c>
    </row>
    <row r="47192" ht="14.25" customHeight="1">
      <c r="A47192" s="5"/>
      <c r="B47192" s="5"/>
      <c r="C47192" s="5" t="str">
        <f>IFERROR(__xludf.DUMMYFUNCTION("""COMPUTED_VALUE"""),"")</f>
        <v/>
      </c>
      <c r="D47192" s="5">
        <v>0.0</v>
      </c>
    </row>
    <row r="47193" ht="14.25" customHeight="1">
      <c r="A47193" s="5"/>
      <c r="B47193" s="5"/>
      <c r="C47193" s="5" t="str">
        <f>IFERROR(__xludf.DUMMYFUNCTION("""COMPUTED_VALUE"""),"")</f>
        <v/>
      </c>
      <c r="D47193" s="5">
        <v>0.0</v>
      </c>
    </row>
    <row r="47194" ht="14.25" customHeight="1">
      <c r="A47194" s="5"/>
      <c r="B47194" s="5"/>
      <c r="C47194" s="5" t="str">
        <f>IFERROR(__xludf.DUMMYFUNCTION("""COMPUTED_VALUE"""),"")</f>
        <v/>
      </c>
      <c r="D47194" s="5">
        <v>0.0</v>
      </c>
    </row>
    <row r="47195" ht="14.25" customHeight="1">
      <c r="A47195" s="5"/>
      <c r="B47195" s="5"/>
      <c r="C47195" s="5" t="str">
        <f>IFERROR(__xludf.DUMMYFUNCTION("""COMPUTED_VALUE"""),"")</f>
        <v/>
      </c>
      <c r="D47195" s="5">
        <v>0.0</v>
      </c>
    </row>
    <row r="47196" ht="14.25" customHeight="1">
      <c r="A47196" s="5"/>
      <c r="B47196" s="5"/>
      <c r="C47196" s="5" t="str">
        <f>IFERROR(__xludf.DUMMYFUNCTION("""COMPUTED_VALUE"""),"")</f>
        <v/>
      </c>
      <c r="D47196" s="5">
        <v>0.0</v>
      </c>
    </row>
    <row r="47197" ht="14.25" customHeight="1">
      <c r="A47197" s="5"/>
      <c r="B47197" s="5"/>
      <c r="C47197" s="5" t="str">
        <f>IFERROR(__xludf.DUMMYFUNCTION("""COMPUTED_VALUE"""),"")</f>
        <v/>
      </c>
      <c r="D47197" s="5">
        <v>0.0</v>
      </c>
    </row>
    <row r="47198" ht="14.25" customHeight="1">
      <c r="A47198" s="5"/>
      <c r="B47198" s="5"/>
      <c r="C47198" s="5" t="str">
        <f>IFERROR(__xludf.DUMMYFUNCTION("""COMPUTED_VALUE"""),"")</f>
        <v/>
      </c>
      <c r="D47198" s="5">
        <v>0.0</v>
      </c>
    </row>
    <row r="47199" ht="14.25" customHeight="1">
      <c r="A47199" s="5"/>
      <c r="B47199" s="5"/>
      <c r="C47199" s="5" t="str">
        <f>IFERROR(__xludf.DUMMYFUNCTION("""COMPUTED_VALUE"""),"")</f>
        <v/>
      </c>
      <c r="D47199" s="5">
        <v>0.0</v>
      </c>
    </row>
    <row r="47200" ht="14.25" customHeight="1">
      <c r="A47200" s="5"/>
      <c r="B47200" s="5"/>
      <c r="C47200" s="5" t="str">
        <f>IFERROR(__xludf.DUMMYFUNCTION("""COMPUTED_VALUE"""),"")</f>
        <v/>
      </c>
      <c r="D47200" s="5">
        <v>0.0</v>
      </c>
    </row>
    <row r="47201" ht="14.25" customHeight="1">
      <c r="A47201" s="5"/>
      <c r="B47201" s="5"/>
      <c r="C47201" s="5" t="str">
        <f>IFERROR(__xludf.DUMMYFUNCTION("""COMPUTED_VALUE"""),"")</f>
        <v/>
      </c>
      <c r="D47201" s="5">
        <v>0.0</v>
      </c>
    </row>
    <row r="47202" ht="14.25" customHeight="1">
      <c r="A47202" s="5"/>
      <c r="B47202" s="5"/>
      <c r="C47202" s="5" t="str">
        <f>IFERROR(__xludf.DUMMYFUNCTION("""COMPUTED_VALUE"""),"")</f>
        <v/>
      </c>
      <c r="D47202" s="5">
        <v>0.0</v>
      </c>
    </row>
    <row r="47203" ht="14.25" customHeight="1">
      <c r="A47203" s="5"/>
      <c r="B47203" s="5"/>
      <c r="C47203" s="5" t="str">
        <f>IFERROR(__xludf.DUMMYFUNCTION("""COMPUTED_VALUE"""),"")</f>
        <v/>
      </c>
      <c r="D47203" s="5">
        <v>0.0</v>
      </c>
    </row>
    <row r="47204" ht="14.25" customHeight="1">
      <c r="A47204" s="5"/>
      <c r="B47204" s="5"/>
      <c r="C47204" s="5" t="str">
        <f>IFERROR(__xludf.DUMMYFUNCTION("""COMPUTED_VALUE"""),"")</f>
        <v/>
      </c>
      <c r="D47204" s="5">
        <v>0.0</v>
      </c>
    </row>
    <row r="47205" ht="14.25" customHeight="1">
      <c r="A47205" s="5"/>
      <c r="B47205" s="5"/>
      <c r="C47205" s="5" t="str">
        <f>IFERROR(__xludf.DUMMYFUNCTION("""COMPUTED_VALUE"""),"")</f>
        <v/>
      </c>
      <c r="D47205" s="5">
        <v>0.0</v>
      </c>
    </row>
    <row r="47206" ht="14.25" customHeight="1">
      <c r="A47206" s="5"/>
      <c r="B47206" s="5"/>
      <c r="C47206" s="5" t="str">
        <f>IFERROR(__xludf.DUMMYFUNCTION("""COMPUTED_VALUE"""),"")</f>
        <v/>
      </c>
      <c r="D47206" s="5">
        <v>0.0</v>
      </c>
    </row>
    <row r="47207" ht="14.25" customHeight="1">
      <c r="A47207" s="5"/>
      <c r="B47207" s="5"/>
      <c r="C47207" s="5" t="str">
        <f>IFERROR(__xludf.DUMMYFUNCTION("""COMPUTED_VALUE"""),"")</f>
        <v/>
      </c>
      <c r="D47207" s="5">
        <v>0.0</v>
      </c>
    </row>
    <row r="47208" ht="14.25" customHeight="1">
      <c r="A47208" s="5"/>
      <c r="B47208" s="5"/>
      <c r="C47208" s="5" t="str">
        <f>IFERROR(__xludf.DUMMYFUNCTION("""COMPUTED_VALUE"""),"")</f>
        <v/>
      </c>
      <c r="D47208" s="5">
        <v>0.0</v>
      </c>
    </row>
    <row r="47209" ht="14.25" customHeight="1">
      <c r="A47209" s="5"/>
      <c r="B47209" s="5"/>
      <c r="C47209" s="5" t="str">
        <f>IFERROR(__xludf.DUMMYFUNCTION("""COMPUTED_VALUE"""),"")</f>
        <v/>
      </c>
      <c r="D47209" s="5">
        <v>0.0</v>
      </c>
    </row>
    <row r="47210" ht="14.25" customHeight="1">
      <c r="A47210" s="5"/>
      <c r="B47210" s="5"/>
      <c r="C47210" s="5" t="str">
        <f>IFERROR(__xludf.DUMMYFUNCTION("""COMPUTED_VALUE"""),"")</f>
        <v/>
      </c>
      <c r="D47210" s="5">
        <v>0.0</v>
      </c>
    </row>
    <row r="47211" ht="14.25" customHeight="1">
      <c r="A47211" s="5"/>
      <c r="B47211" s="5"/>
      <c r="C47211" s="5" t="str">
        <f>IFERROR(__xludf.DUMMYFUNCTION("""COMPUTED_VALUE"""),"")</f>
        <v/>
      </c>
      <c r="D47211" s="5">
        <v>0.0</v>
      </c>
    </row>
    <row r="47212" ht="14.25" customHeight="1">
      <c r="A47212" s="5"/>
      <c r="B47212" s="5"/>
      <c r="C47212" s="5" t="str">
        <f>IFERROR(__xludf.DUMMYFUNCTION("""COMPUTED_VALUE"""),"")</f>
        <v/>
      </c>
      <c r="D47212" s="5">
        <v>0.0</v>
      </c>
    </row>
    <row r="47213" ht="14.25" customHeight="1">
      <c r="A47213" s="5"/>
      <c r="B47213" s="5"/>
      <c r="C47213" s="5" t="str">
        <f>IFERROR(__xludf.DUMMYFUNCTION("""COMPUTED_VALUE"""),"")</f>
        <v/>
      </c>
      <c r="D47213" s="5">
        <v>0.0</v>
      </c>
    </row>
    <row r="47214" ht="14.25" customHeight="1">
      <c r="A47214" s="5"/>
      <c r="B47214" s="5"/>
      <c r="C47214" s="5" t="str">
        <f>IFERROR(__xludf.DUMMYFUNCTION("""COMPUTED_VALUE"""),"")</f>
        <v/>
      </c>
      <c r="D47214" s="5">
        <v>0.0</v>
      </c>
    </row>
    <row r="47215" ht="14.25" customHeight="1">
      <c r="A47215" s="5"/>
      <c r="B47215" s="5"/>
      <c r="C47215" s="5" t="str">
        <f>IFERROR(__xludf.DUMMYFUNCTION("""COMPUTED_VALUE"""),"")</f>
        <v/>
      </c>
      <c r="D47215" s="5">
        <v>0.0</v>
      </c>
    </row>
    <row r="47216" ht="14.25" customHeight="1">
      <c r="A47216" s="5"/>
      <c r="B47216" s="5"/>
      <c r="C47216" s="5" t="str">
        <f>IFERROR(__xludf.DUMMYFUNCTION("""COMPUTED_VALUE"""),"")</f>
        <v/>
      </c>
      <c r="D47216" s="5">
        <v>0.0</v>
      </c>
    </row>
    <row r="47217" ht="14.25" customHeight="1">
      <c r="A47217" s="5"/>
      <c r="B47217" s="5"/>
      <c r="C47217" s="5" t="str">
        <f>IFERROR(__xludf.DUMMYFUNCTION("""COMPUTED_VALUE"""),"")</f>
        <v/>
      </c>
      <c r="D47217" s="5">
        <v>0.0</v>
      </c>
    </row>
    <row r="47218" ht="14.25" customHeight="1">
      <c r="A47218" s="5"/>
      <c r="B47218" s="5"/>
      <c r="C47218" s="5" t="str">
        <f>IFERROR(__xludf.DUMMYFUNCTION("""COMPUTED_VALUE"""),"")</f>
        <v/>
      </c>
      <c r="D47218" s="5">
        <v>0.0</v>
      </c>
    </row>
    <row r="47219" ht="14.25" customHeight="1">
      <c r="A47219" s="5"/>
      <c r="B47219" s="5"/>
      <c r="C47219" s="5" t="str">
        <f>IFERROR(__xludf.DUMMYFUNCTION("""COMPUTED_VALUE"""),"")</f>
        <v/>
      </c>
      <c r="D47219" s="5">
        <v>0.0</v>
      </c>
    </row>
    <row r="47220" ht="14.25" customHeight="1">
      <c r="A47220" s="5"/>
      <c r="B47220" s="5"/>
      <c r="C47220" s="5" t="str">
        <f>IFERROR(__xludf.DUMMYFUNCTION("""COMPUTED_VALUE"""),"")</f>
        <v/>
      </c>
      <c r="D47220" s="5">
        <v>0.0</v>
      </c>
    </row>
    <row r="47221" ht="14.25" customHeight="1">
      <c r="A47221" s="5"/>
      <c r="B47221" s="5"/>
      <c r="C47221" s="5" t="str">
        <f>IFERROR(__xludf.DUMMYFUNCTION("""COMPUTED_VALUE"""),"")</f>
        <v/>
      </c>
      <c r="D47221" s="5">
        <v>0.0</v>
      </c>
    </row>
    <row r="47222" ht="14.25" customHeight="1">
      <c r="A47222" s="5"/>
      <c r="B47222" s="5"/>
      <c r="C47222" s="5" t="str">
        <f>IFERROR(__xludf.DUMMYFUNCTION("""COMPUTED_VALUE"""),"")</f>
        <v/>
      </c>
      <c r="D47222" s="5">
        <v>0.0</v>
      </c>
    </row>
    <row r="47223" ht="14.25" customHeight="1">
      <c r="A47223" s="5"/>
      <c r="B47223" s="5"/>
      <c r="C47223" s="5" t="str">
        <f>IFERROR(__xludf.DUMMYFUNCTION("""COMPUTED_VALUE"""),"")</f>
        <v/>
      </c>
      <c r="D47223" s="5">
        <v>0.0</v>
      </c>
    </row>
    <row r="47224" ht="14.25" customHeight="1">
      <c r="A47224" s="5"/>
      <c r="B47224" s="5"/>
      <c r="C47224" s="5" t="str">
        <f>IFERROR(__xludf.DUMMYFUNCTION("""COMPUTED_VALUE"""),"")</f>
        <v/>
      </c>
      <c r="D47224" s="5">
        <v>0.0</v>
      </c>
    </row>
    <row r="47225" ht="14.25" customHeight="1">
      <c r="A47225" s="5"/>
      <c r="B47225" s="5"/>
      <c r="C47225" s="5" t="str">
        <f>IFERROR(__xludf.DUMMYFUNCTION("""COMPUTED_VALUE"""),"")</f>
        <v/>
      </c>
      <c r="D47225" s="5">
        <v>0.0</v>
      </c>
    </row>
    <row r="47226" ht="14.25" customHeight="1">
      <c r="A47226" s="5"/>
      <c r="B47226" s="5"/>
      <c r="C47226" s="5" t="str">
        <f>IFERROR(__xludf.DUMMYFUNCTION("""COMPUTED_VALUE"""),"")</f>
        <v/>
      </c>
      <c r="D47226" s="5">
        <v>0.0</v>
      </c>
    </row>
    <row r="47227" ht="14.25" customHeight="1">
      <c r="A47227" s="5"/>
      <c r="B47227" s="5"/>
      <c r="C47227" s="5" t="str">
        <f>IFERROR(__xludf.DUMMYFUNCTION("""COMPUTED_VALUE"""),"")</f>
        <v/>
      </c>
      <c r="D47227" s="5">
        <v>0.0</v>
      </c>
    </row>
    <row r="47228" ht="14.25" customHeight="1">
      <c r="A47228" s="5"/>
      <c r="B47228" s="5"/>
      <c r="C47228" s="5" t="str">
        <f>IFERROR(__xludf.DUMMYFUNCTION("""COMPUTED_VALUE"""),"")</f>
        <v/>
      </c>
      <c r="D47228" s="5">
        <v>0.0</v>
      </c>
    </row>
    <row r="47229" ht="14.25" customHeight="1">
      <c r="A47229" s="5"/>
      <c r="B47229" s="5"/>
      <c r="C47229" s="5" t="str">
        <f>IFERROR(__xludf.DUMMYFUNCTION("""COMPUTED_VALUE"""),"")</f>
        <v/>
      </c>
      <c r="D47229" s="5">
        <v>0.0</v>
      </c>
    </row>
    <row r="47230" ht="14.25" customHeight="1">
      <c r="A47230" s="5"/>
      <c r="B47230" s="5"/>
      <c r="C47230" s="5" t="str">
        <f>IFERROR(__xludf.DUMMYFUNCTION("""COMPUTED_VALUE"""),"")</f>
        <v/>
      </c>
      <c r="D47230" s="5">
        <v>0.0</v>
      </c>
    </row>
    <row r="47231" ht="14.25" customHeight="1">
      <c r="A47231" s="5"/>
      <c r="B47231" s="5"/>
      <c r="C47231" s="5" t="str">
        <f>IFERROR(__xludf.DUMMYFUNCTION("""COMPUTED_VALUE"""),"")</f>
        <v/>
      </c>
      <c r="D47231" s="5">
        <v>0.0</v>
      </c>
    </row>
    <row r="47232" ht="14.25" customHeight="1">
      <c r="A47232" s="5"/>
      <c r="B47232" s="5"/>
      <c r="C47232" s="5" t="str">
        <f>IFERROR(__xludf.DUMMYFUNCTION("""COMPUTED_VALUE"""),"")</f>
        <v/>
      </c>
      <c r="D47232" s="5">
        <v>0.0</v>
      </c>
    </row>
    <row r="47233" ht="14.25" customHeight="1">
      <c r="A47233" s="5"/>
      <c r="B47233" s="5"/>
      <c r="C47233" s="5" t="str">
        <f>IFERROR(__xludf.DUMMYFUNCTION("""COMPUTED_VALUE"""),"")</f>
        <v/>
      </c>
      <c r="D47233" s="5">
        <v>0.0</v>
      </c>
    </row>
    <row r="47234" ht="14.25" customHeight="1">
      <c r="A47234" s="5"/>
      <c r="B47234" s="5"/>
      <c r="C47234" s="5" t="str">
        <f>IFERROR(__xludf.DUMMYFUNCTION("""COMPUTED_VALUE"""),"")</f>
        <v/>
      </c>
      <c r="D47234" s="5">
        <v>0.0</v>
      </c>
    </row>
    <row r="47235" ht="14.25" customHeight="1">
      <c r="A47235" s="5"/>
      <c r="B47235" s="5"/>
      <c r="C47235" s="5" t="str">
        <f>IFERROR(__xludf.DUMMYFUNCTION("""COMPUTED_VALUE"""),"")</f>
        <v/>
      </c>
      <c r="D47235" s="5">
        <v>0.0</v>
      </c>
    </row>
    <row r="47236" ht="14.25" customHeight="1">
      <c r="A47236" s="5"/>
      <c r="B47236" s="5"/>
      <c r="C47236" s="5" t="str">
        <f>IFERROR(__xludf.DUMMYFUNCTION("""COMPUTED_VALUE"""),"")</f>
        <v/>
      </c>
      <c r="D47236" s="5">
        <v>0.0</v>
      </c>
    </row>
    <row r="47237" ht="14.25" customHeight="1">
      <c r="A47237" s="5"/>
      <c r="B47237" s="5"/>
      <c r="C47237" s="5" t="str">
        <f>IFERROR(__xludf.DUMMYFUNCTION("""COMPUTED_VALUE"""),"")</f>
        <v/>
      </c>
      <c r="D47237" s="5">
        <v>0.0</v>
      </c>
    </row>
    <row r="47238" ht="14.25" customHeight="1">
      <c r="A47238" s="5"/>
      <c r="B47238" s="5"/>
      <c r="C47238" s="5" t="str">
        <f>IFERROR(__xludf.DUMMYFUNCTION("""COMPUTED_VALUE"""),"")</f>
        <v/>
      </c>
      <c r="D47238" s="5">
        <v>0.0</v>
      </c>
    </row>
    <row r="47239" ht="14.25" customHeight="1">
      <c r="A47239" s="5"/>
      <c r="B47239" s="5"/>
      <c r="C47239" s="5" t="str">
        <f>IFERROR(__xludf.DUMMYFUNCTION("""COMPUTED_VALUE"""),"")</f>
        <v/>
      </c>
      <c r="D47239" s="5">
        <v>0.0</v>
      </c>
    </row>
    <row r="47240" ht="14.25" customHeight="1">
      <c r="A47240" s="5"/>
      <c r="B47240" s="5"/>
      <c r="C47240" s="5" t="str">
        <f>IFERROR(__xludf.DUMMYFUNCTION("""COMPUTED_VALUE"""),"")</f>
        <v/>
      </c>
      <c r="D47240" s="5">
        <v>0.0</v>
      </c>
    </row>
    <row r="47241" ht="14.25" customHeight="1">
      <c r="A47241" s="5"/>
      <c r="B47241" s="5"/>
      <c r="C47241" s="5" t="str">
        <f>IFERROR(__xludf.DUMMYFUNCTION("""COMPUTED_VALUE"""),"")</f>
        <v/>
      </c>
      <c r="D47241" s="5">
        <v>0.0</v>
      </c>
    </row>
    <row r="47242" ht="14.25" customHeight="1">
      <c r="A47242" s="5"/>
      <c r="B47242" s="5"/>
      <c r="C47242" s="5" t="str">
        <f>IFERROR(__xludf.DUMMYFUNCTION("""COMPUTED_VALUE"""),"")</f>
        <v/>
      </c>
      <c r="D47242" s="5">
        <v>0.0</v>
      </c>
    </row>
    <row r="47243" ht="14.25" customHeight="1">
      <c r="A47243" s="5"/>
      <c r="B47243" s="5"/>
      <c r="C47243" s="5" t="str">
        <f>IFERROR(__xludf.DUMMYFUNCTION("""COMPUTED_VALUE"""),"")</f>
        <v/>
      </c>
      <c r="D47243" s="5">
        <v>0.0</v>
      </c>
    </row>
    <row r="47244" ht="14.25" customHeight="1">
      <c r="A47244" s="5"/>
      <c r="B47244" s="5"/>
      <c r="C47244" s="5" t="str">
        <f>IFERROR(__xludf.DUMMYFUNCTION("""COMPUTED_VALUE"""),"")</f>
        <v/>
      </c>
      <c r="D47244" s="5">
        <v>0.0</v>
      </c>
    </row>
    <row r="47245" ht="14.25" customHeight="1">
      <c r="A47245" s="5"/>
      <c r="B47245" s="5"/>
      <c r="C47245" s="5" t="str">
        <f>IFERROR(__xludf.DUMMYFUNCTION("""COMPUTED_VALUE"""),"")</f>
        <v/>
      </c>
      <c r="D47245" s="5">
        <v>0.0</v>
      </c>
    </row>
    <row r="47246" ht="14.25" customHeight="1">
      <c r="A47246" s="5"/>
      <c r="B47246" s="5"/>
      <c r="C47246" s="5" t="str">
        <f>IFERROR(__xludf.DUMMYFUNCTION("""COMPUTED_VALUE"""),"")</f>
        <v/>
      </c>
      <c r="D47246" s="5">
        <v>0.0</v>
      </c>
    </row>
    <row r="47247" ht="14.25" customHeight="1">
      <c r="A47247" s="5"/>
      <c r="B47247" s="5"/>
      <c r="C47247" s="5" t="str">
        <f>IFERROR(__xludf.DUMMYFUNCTION("""COMPUTED_VALUE"""),"")</f>
        <v/>
      </c>
      <c r="D47247" s="5">
        <v>0.0</v>
      </c>
    </row>
    <row r="47248" ht="14.25" customHeight="1">
      <c r="A47248" s="5"/>
      <c r="B47248" s="5"/>
      <c r="C47248" s="5" t="str">
        <f>IFERROR(__xludf.DUMMYFUNCTION("""COMPUTED_VALUE"""),"")</f>
        <v/>
      </c>
      <c r="D47248" s="5">
        <v>0.0</v>
      </c>
    </row>
    <row r="47249" ht="14.25" customHeight="1">
      <c r="A47249" s="5"/>
      <c r="B47249" s="5"/>
      <c r="C47249" s="5" t="str">
        <f>IFERROR(__xludf.DUMMYFUNCTION("""COMPUTED_VALUE"""),"")</f>
        <v/>
      </c>
      <c r="D47249" s="5">
        <v>0.0</v>
      </c>
    </row>
    <row r="47250" ht="14.25" customHeight="1">
      <c r="A47250" s="5"/>
      <c r="B47250" s="5"/>
      <c r="C47250" s="5" t="str">
        <f>IFERROR(__xludf.DUMMYFUNCTION("""COMPUTED_VALUE"""),"")</f>
        <v/>
      </c>
      <c r="D47250" s="5">
        <v>0.0</v>
      </c>
    </row>
    <row r="47251" ht="14.25" customHeight="1">
      <c r="A47251" s="5"/>
      <c r="B47251" s="5"/>
      <c r="C47251" s="5" t="str">
        <f>IFERROR(__xludf.DUMMYFUNCTION("""COMPUTED_VALUE"""),"")</f>
        <v/>
      </c>
      <c r="D47251" s="5">
        <v>0.0</v>
      </c>
    </row>
    <row r="47252" ht="14.25" customHeight="1">
      <c r="A47252" s="5"/>
      <c r="B47252" s="5"/>
      <c r="C47252" s="5" t="str">
        <f>IFERROR(__xludf.DUMMYFUNCTION("""COMPUTED_VALUE"""),"")</f>
        <v/>
      </c>
      <c r="D47252" s="5">
        <v>0.0</v>
      </c>
    </row>
    <row r="47253" ht="14.25" customHeight="1">
      <c r="A47253" s="5"/>
      <c r="B47253" s="5"/>
      <c r="C47253" s="5" t="str">
        <f>IFERROR(__xludf.DUMMYFUNCTION("""COMPUTED_VALUE"""),"")</f>
        <v/>
      </c>
      <c r="D47253" s="5">
        <v>0.0</v>
      </c>
    </row>
    <row r="47254" ht="14.25" customHeight="1">
      <c r="A47254" s="5"/>
      <c r="B47254" s="5"/>
      <c r="C47254" s="5" t="str">
        <f>IFERROR(__xludf.DUMMYFUNCTION("""COMPUTED_VALUE"""),"")</f>
        <v/>
      </c>
      <c r="D47254" s="5">
        <v>0.0</v>
      </c>
    </row>
    <row r="47255" ht="14.25" customHeight="1">
      <c r="A47255" s="5"/>
      <c r="B47255" s="5"/>
      <c r="C47255" s="5" t="str">
        <f>IFERROR(__xludf.DUMMYFUNCTION("""COMPUTED_VALUE"""),"")</f>
        <v/>
      </c>
      <c r="D47255" s="5">
        <v>0.0</v>
      </c>
    </row>
    <row r="47256" ht="14.25" customHeight="1">
      <c r="A47256" s="5"/>
      <c r="B47256" s="5"/>
      <c r="C47256" s="5" t="str">
        <f>IFERROR(__xludf.DUMMYFUNCTION("""COMPUTED_VALUE"""),"")</f>
        <v/>
      </c>
      <c r="D47256" s="5">
        <v>0.0</v>
      </c>
    </row>
    <row r="47257" ht="14.25" customHeight="1">
      <c r="A47257" s="5"/>
      <c r="B47257" s="5"/>
      <c r="C47257" s="5" t="str">
        <f>IFERROR(__xludf.DUMMYFUNCTION("""COMPUTED_VALUE"""),"")</f>
        <v/>
      </c>
      <c r="D47257" s="5">
        <v>0.0</v>
      </c>
    </row>
    <row r="47258" ht="14.25" customHeight="1">
      <c r="A47258" s="5"/>
      <c r="B47258" s="5"/>
      <c r="C47258" s="5" t="str">
        <f>IFERROR(__xludf.DUMMYFUNCTION("""COMPUTED_VALUE"""),"")</f>
        <v/>
      </c>
      <c r="D47258" s="5">
        <v>0.0</v>
      </c>
    </row>
    <row r="47259" ht="14.25" customHeight="1">
      <c r="A47259" s="5"/>
      <c r="B47259" s="5"/>
      <c r="C47259" s="5" t="str">
        <f>IFERROR(__xludf.DUMMYFUNCTION("""COMPUTED_VALUE"""),"")</f>
        <v/>
      </c>
      <c r="D47259" s="5">
        <v>0.0</v>
      </c>
    </row>
    <row r="47260" ht="14.25" customHeight="1">
      <c r="A47260" s="5"/>
      <c r="B47260" s="5"/>
      <c r="C47260" s="5" t="str">
        <f>IFERROR(__xludf.DUMMYFUNCTION("""COMPUTED_VALUE"""),"")</f>
        <v/>
      </c>
      <c r="D47260" s="5">
        <v>0.0</v>
      </c>
    </row>
    <row r="47261" ht="14.25" customHeight="1">
      <c r="A47261" s="5"/>
      <c r="B47261" s="5"/>
      <c r="C47261" s="5" t="str">
        <f>IFERROR(__xludf.DUMMYFUNCTION("""COMPUTED_VALUE"""),"")</f>
        <v/>
      </c>
      <c r="D47261" s="5">
        <v>0.0</v>
      </c>
    </row>
    <row r="47262" ht="14.25" customHeight="1">
      <c r="A47262" s="5"/>
      <c r="B47262" s="5"/>
      <c r="C47262" s="5" t="str">
        <f>IFERROR(__xludf.DUMMYFUNCTION("""COMPUTED_VALUE"""),"")</f>
        <v/>
      </c>
      <c r="D47262" s="5">
        <v>0.0</v>
      </c>
    </row>
    <row r="47263" ht="14.25" customHeight="1">
      <c r="A47263" s="5"/>
      <c r="B47263" s="5"/>
      <c r="C47263" s="5" t="str">
        <f>IFERROR(__xludf.DUMMYFUNCTION("""COMPUTED_VALUE"""),"")</f>
        <v/>
      </c>
      <c r="D47263" s="5">
        <v>0.0</v>
      </c>
    </row>
    <row r="47264" ht="14.25" customHeight="1">
      <c r="A47264" s="5"/>
      <c r="B47264" s="5"/>
      <c r="C47264" s="5" t="str">
        <f>IFERROR(__xludf.DUMMYFUNCTION("""COMPUTED_VALUE"""),"")</f>
        <v/>
      </c>
      <c r="D47264" s="5">
        <v>0.0</v>
      </c>
    </row>
    <row r="47265" ht="14.25" customHeight="1">
      <c r="A47265" s="5"/>
      <c r="B47265" s="5"/>
      <c r="C47265" s="5" t="str">
        <f>IFERROR(__xludf.DUMMYFUNCTION("""COMPUTED_VALUE"""),"")</f>
        <v/>
      </c>
      <c r="D47265" s="5">
        <v>0.0</v>
      </c>
    </row>
    <row r="47266" ht="14.25" customHeight="1">
      <c r="A47266" s="5"/>
      <c r="B47266" s="5"/>
      <c r="C47266" s="5" t="str">
        <f>IFERROR(__xludf.DUMMYFUNCTION("""COMPUTED_VALUE"""),"")</f>
        <v/>
      </c>
      <c r="D47266" s="5">
        <v>0.0</v>
      </c>
    </row>
    <row r="47267" ht="14.25" customHeight="1">
      <c r="A47267" s="5"/>
      <c r="B47267" s="5"/>
      <c r="C47267" s="5" t="str">
        <f>IFERROR(__xludf.DUMMYFUNCTION("""COMPUTED_VALUE"""),"")</f>
        <v/>
      </c>
      <c r="D47267" s="5">
        <v>0.0</v>
      </c>
    </row>
    <row r="47268" ht="14.25" customHeight="1">
      <c r="A47268" s="5"/>
      <c r="B47268" s="5"/>
      <c r="C47268" s="5" t="str">
        <f>IFERROR(__xludf.DUMMYFUNCTION("""COMPUTED_VALUE"""),"")</f>
        <v/>
      </c>
      <c r="D47268" s="5">
        <v>0.0</v>
      </c>
    </row>
    <row r="47269" ht="14.25" customHeight="1">
      <c r="A47269" s="5"/>
      <c r="B47269" s="5"/>
      <c r="C47269" s="5" t="str">
        <f>IFERROR(__xludf.DUMMYFUNCTION("""COMPUTED_VALUE"""),"")</f>
        <v/>
      </c>
      <c r="D47269" s="5">
        <v>0.0</v>
      </c>
    </row>
    <row r="47270" ht="14.25" customHeight="1">
      <c r="A47270" s="5"/>
      <c r="B47270" s="5"/>
      <c r="C47270" s="5" t="str">
        <f>IFERROR(__xludf.DUMMYFUNCTION("""COMPUTED_VALUE"""),"")</f>
        <v/>
      </c>
      <c r="D47270" s="5">
        <v>0.0</v>
      </c>
    </row>
    <row r="47271" ht="14.25" customHeight="1">
      <c r="A47271" s="5"/>
      <c r="B47271" s="5"/>
      <c r="C47271" s="5" t="str">
        <f>IFERROR(__xludf.DUMMYFUNCTION("""COMPUTED_VALUE"""),"")</f>
        <v/>
      </c>
      <c r="D47271" s="5">
        <v>0.0</v>
      </c>
    </row>
    <row r="47272" ht="14.25" customHeight="1">
      <c r="A47272" s="5"/>
      <c r="B47272" s="5"/>
      <c r="C47272" s="5" t="str">
        <f>IFERROR(__xludf.DUMMYFUNCTION("""COMPUTED_VALUE"""),"")</f>
        <v/>
      </c>
      <c r="D47272" s="5">
        <v>0.0</v>
      </c>
    </row>
    <row r="47273" ht="14.25" customHeight="1">
      <c r="A47273" s="5"/>
      <c r="B47273" s="5"/>
      <c r="C47273" s="5" t="str">
        <f>IFERROR(__xludf.DUMMYFUNCTION("""COMPUTED_VALUE"""),"")</f>
        <v/>
      </c>
      <c r="D47273" s="5">
        <v>0.0</v>
      </c>
    </row>
    <row r="47274" ht="14.25" customHeight="1">
      <c r="A47274" s="5"/>
      <c r="B47274" s="5"/>
      <c r="C47274" s="5" t="str">
        <f>IFERROR(__xludf.DUMMYFUNCTION("""COMPUTED_VALUE"""),"")</f>
        <v/>
      </c>
      <c r="D47274" s="5">
        <v>0.0</v>
      </c>
    </row>
    <row r="47275" ht="14.25" customHeight="1">
      <c r="A47275" s="5"/>
      <c r="B47275" s="5"/>
      <c r="C47275" s="5" t="str">
        <f>IFERROR(__xludf.DUMMYFUNCTION("""COMPUTED_VALUE"""),"")</f>
        <v/>
      </c>
      <c r="D47275" s="5">
        <v>0.0</v>
      </c>
    </row>
    <row r="47276" ht="14.25" customHeight="1">
      <c r="A47276" s="5"/>
      <c r="B47276" s="5"/>
      <c r="C47276" s="5" t="str">
        <f>IFERROR(__xludf.DUMMYFUNCTION("""COMPUTED_VALUE"""),"")</f>
        <v/>
      </c>
      <c r="D47276" s="5">
        <v>0.0</v>
      </c>
    </row>
    <row r="47277" ht="14.25" customHeight="1">
      <c r="A47277" s="5"/>
      <c r="B47277" s="5"/>
      <c r="C47277" s="5" t="str">
        <f>IFERROR(__xludf.DUMMYFUNCTION("""COMPUTED_VALUE"""),"")</f>
        <v/>
      </c>
      <c r="D47277" s="5">
        <v>0.0</v>
      </c>
    </row>
    <row r="47278" ht="14.25" customHeight="1">
      <c r="A47278" s="5"/>
      <c r="B47278" s="5"/>
      <c r="C47278" s="5" t="str">
        <f>IFERROR(__xludf.DUMMYFUNCTION("""COMPUTED_VALUE"""),"")</f>
        <v/>
      </c>
      <c r="D47278" s="5">
        <v>0.0</v>
      </c>
    </row>
    <row r="47279" ht="14.25" customHeight="1">
      <c r="A47279" s="5"/>
      <c r="B47279" s="5"/>
      <c r="C47279" s="5" t="str">
        <f>IFERROR(__xludf.DUMMYFUNCTION("""COMPUTED_VALUE"""),"")</f>
        <v/>
      </c>
      <c r="D47279" s="5">
        <v>0.0</v>
      </c>
    </row>
    <row r="47280" ht="14.25" customHeight="1">
      <c r="A47280" s="5"/>
      <c r="B47280" s="5"/>
      <c r="C47280" s="5" t="str">
        <f>IFERROR(__xludf.DUMMYFUNCTION("""COMPUTED_VALUE"""),"")</f>
        <v/>
      </c>
      <c r="D47280" s="5">
        <v>0.0</v>
      </c>
    </row>
    <row r="47281" ht="14.25" customHeight="1">
      <c r="A47281" s="5"/>
      <c r="B47281" s="5"/>
      <c r="C47281" s="5" t="str">
        <f>IFERROR(__xludf.DUMMYFUNCTION("""COMPUTED_VALUE"""),"")</f>
        <v/>
      </c>
      <c r="D47281" s="5">
        <v>0.0</v>
      </c>
    </row>
    <row r="47282" ht="14.25" customHeight="1">
      <c r="A47282" s="5"/>
      <c r="B47282" s="5"/>
      <c r="C47282" s="5" t="str">
        <f>IFERROR(__xludf.DUMMYFUNCTION("""COMPUTED_VALUE"""),"")</f>
        <v/>
      </c>
      <c r="D47282" s="5">
        <v>0.0</v>
      </c>
    </row>
    <row r="47283" ht="14.25" customHeight="1">
      <c r="A47283" s="5"/>
      <c r="B47283" s="5"/>
      <c r="C47283" s="5" t="str">
        <f>IFERROR(__xludf.DUMMYFUNCTION("""COMPUTED_VALUE"""),"")</f>
        <v/>
      </c>
      <c r="D47283" s="5">
        <v>0.0</v>
      </c>
    </row>
    <row r="47284" ht="14.25" customHeight="1">
      <c r="A47284" s="5"/>
      <c r="B47284" s="5"/>
      <c r="C47284" s="5" t="str">
        <f>IFERROR(__xludf.DUMMYFUNCTION("""COMPUTED_VALUE"""),"")</f>
        <v/>
      </c>
      <c r="D47284" s="5">
        <v>0.0</v>
      </c>
    </row>
    <row r="47285" ht="14.25" customHeight="1">
      <c r="A47285" s="5"/>
      <c r="B47285" s="5"/>
      <c r="C47285" s="5" t="str">
        <f>IFERROR(__xludf.DUMMYFUNCTION("""COMPUTED_VALUE"""),"")</f>
        <v/>
      </c>
      <c r="D47285" s="5">
        <v>0.0</v>
      </c>
    </row>
    <row r="47286" ht="14.25" customHeight="1">
      <c r="A47286" s="5"/>
      <c r="B47286" s="5"/>
      <c r="C47286" s="5" t="str">
        <f>IFERROR(__xludf.DUMMYFUNCTION("""COMPUTED_VALUE"""),"")</f>
        <v/>
      </c>
      <c r="D47286" s="5">
        <v>0.0</v>
      </c>
    </row>
    <row r="47287" ht="14.25" customHeight="1">
      <c r="A47287" s="5"/>
      <c r="B47287" s="5"/>
      <c r="C47287" s="5" t="str">
        <f>IFERROR(__xludf.DUMMYFUNCTION("""COMPUTED_VALUE"""),"")</f>
        <v/>
      </c>
      <c r="D47287" s="5">
        <v>0.0</v>
      </c>
    </row>
    <row r="47288" ht="14.25" customHeight="1">
      <c r="A47288" s="5"/>
      <c r="B47288" s="5"/>
      <c r="C47288" s="5" t="str">
        <f>IFERROR(__xludf.DUMMYFUNCTION("""COMPUTED_VALUE"""),"")</f>
        <v/>
      </c>
      <c r="D47288" s="5">
        <v>0.0</v>
      </c>
    </row>
    <row r="47289" ht="14.25" customHeight="1">
      <c r="A47289" s="5"/>
      <c r="B47289" s="5"/>
      <c r="C47289" s="5" t="str">
        <f>IFERROR(__xludf.DUMMYFUNCTION("""COMPUTED_VALUE"""),"")</f>
        <v/>
      </c>
      <c r="D47289" s="5">
        <v>0.0</v>
      </c>
    </row>
    <row r="47290" ht="14.25" customHeight="1">
      <c r="A47290" s="5"/>
      <c r="B47290" s="5"/>
      <c r="C47290" s="5" t="str">
        <f>IFERROR(__xludf.DUMMYFUNCTION("""COMPUTED_VALUE"""),"")</f>
        <v/>
      </c>
      <c r="D47290" s="5">
        <v>0.0</v>
      </c>
    </row>
    <row r="47291" ht="14.25" customHeight="1">
      <c r="A47291" s="5"/>
      <c r="B47291" s="5"/>
      <c r="C47291" s="5" t="str">
        <f>IFERROR(__xludf.DUMMYFUNCTION("""COMPUTED_VALUE"""),"")</f>
        <v/>
      </c>
      <c r="D47291" s="5">
        <v>0.0</v>
      </c>
    </row>
    <row r="47292" ht="14.25" customHeight="1">
      <c r="A47292" s="5"/>
      <c r="B47292" s="5"/>
      <c r="C47292" s="5" t="str">
        <f>IFERROR(__xludf.DUMMYFUNCTION("""COMPUTED_VALUE"""),"")</f>
        <v/>
      </c>
      <c r="D47292" s="5">
        <v>0.0</v>
      </c>
    </row>
    <row r="47293" ht="14.25" customHeight="1">
      <c r="A47293" s="5"/>
      <c r="B47293" s="5"/>
      <c r="C47293" s="5" t="str">
        <f>IFERROR(__xludf.DUMMYFUNCTION("""COMPUTED_VALUE"""),"")</f>
        <v/>
      </c>
      <c r="D47293" s="5">
        <v>0.0</v>
      </c>
    </row>
    <row r="47294" ht="14.25" customHeight="1">
      <c r="A47294" s="5"/>
      <c r="B47294" s="5"/>
      <c r="C47294" s="5" t="str">
        <f>IFERROR(__xludf.DUMMYFUNCTION("""COMPUTED_VALUE"""),"")</f>
        <v/>
      </c>
      <c r="D47294" s="5">
        <v>0.0</v>
      </c>
    </row>
    <row r="47295" ht="14.25" customHeight="1">
      <c r="A47295" s="5"/>
      <c r="B47295" s="5"/>
      <c r="C47295" s="5" t="str">
        <f>IFERROR(__xludf.DUMMYFUNCTION("""COMPUTED_VALUE"""),"")</f>
        <v/>
      </c>
      <c r="D47295" s="5">
        <v>0.0</v>
      </c>
    </row>
    <row r="47296" ht="14.25" customHeight="1">
      <c r="A47296" s="5"/>
      <c r="B47296" s="5"/>
      <c r="C47296" s="5" t="str">
        <f>IFERROR(__xludf.DUMMYFUNCTION("""COMPUTED_VALUE"""),"")</f>
        <v/>
      </c>
      <c r="D47296" s="5">
        <v>0.0</v>
      </c>
    </row>
    <row r="47297" ht="14.25" customHeight="1">
      <c r="A47297" s="5"/>
      <c r="B47297" s="5"/>
      <c r="C47297" s="5" t="str">
        <f>IFERROR(__xludf.DUMMYFUNCTION("""COMPUTED_VALUE"""),"")</f>
        <v/>
      </c>
      <c r="D47297" s="5">
        <v>0.0</v>
      </c>
    </row>
    <row r="47298" ht="14.25" customHeight="1">
      <c r="A47298" s="5"/>
      <c r="B47298" s="5"/>
      <c r="C47298" s="5" t="str">
        <f>IFERROR(__xludf.DUMMYFUNCTION("""COMPUTED_VALUE"""),"")</f>
        <v/>
      </c>
      <c r="D47298" s="5">
        <v>0.0</v>
      </c>
    </row>
    <row r="47299" ht="14.25" customHeight="1">
      <c r="A47299" s="5"/>
      <c r="B47299" s="5"/>
      <c r="C47299" s="5" t="str">
        <f>IFERROR(__xludf.DUMMYFUNCTION("""COMPUTED_VALUE"""),"")</f>
        <v/>
      </c>
      <c r="D47299" s="5">
        <v>0.0</v>
      </c>
    </row>
    <row r="47300" ht="14.25" customHeight="1">
      <c r="A47300" s="5"/>
      <c r="B47300" s="5"/>
      <c r="C47300" s="5" t="str">
        <f>IFERROR(__xludf.DUMMYFUNCTION("""COMPUTED_VALUE"""),"")</f>
        <v/>
      </c>
      <c r="D47300" s="5">
        <v>0.0</v>
      </c>
    </row>
    <row r="47301" ht="14.25" customHeight="1">
      <c r="A47301" s="5"/>
      <c r="B47301" s="5"/>
      <c r="C47301" s="5" t="str">
        <f>IFERROR(__xludf.DUMMYFUNCTION("""COMPUTED_VALUE"""),"")</f>
        <v/>
      </c>
      <c r="D47301" s="5">
        <v>0.0</v>
      </c>
    </row>
    <row r="47302" ht="14.25" customHeight="1">
      <c r="A47302" s="5"/>
      <c r="B47302" s="5"/>
      <c r="C47302" s="5" t="str">
        <f>IFERROR(__xludf.DUMMYFUNCTION("""COMPUTED_VALUE"""),"")</f>
        <v/>
      </c>
      <c r="D47302" s="5">
        <v>0.0</v>
      </c>
    </row>
    <row r="47303" ht="14.25" customHeight="1">
      <c r="A47303" s="5"/>
      <c r="B47303" s="5"/>
      <c r="C47303" s="5" t="str">
        <f>IFERROR(__xludf.DUMMYFUNCTION("""COMPUTED_VALUE"""),"")</f>
        <v/>
      </c>
      <c r="D47303" s="5">
        <v>0.0</v>
      </c>
    </row>
    <row r="47304" ht="14.25" customHeight="1">
      <c r="A47304" s="5"/>
      <c r="B47304" s="5"/>
      <c r="C47304" s="5" t="str">
        <f>IFERROR(__xludf.DUMMYFUNCTION("""COMPUTED_VALUE"""),"")</f>
        <v/>
      </c>
      <c r="D47304" s="5">
        <v>0.0</v>
      </c>
    </row>
    <row r="47305" ht="14.25" customHeight="1">
      <c r="A47305" s="5"/>
      <c r="B47305" s="5"/>
      <c r="C47305" s="5" t="str">
        <f>IFERROR(__xludf.DUMMYFUNCTION("""COMPUTED_VALUE"""),"")</f>
        <v/>
      </c>
      <c r="D47305" s="5">
        <v>0.0</v>
      </c>
    </row>
    <row r="47306" ht="14.25" customHeight="1">
      <c r="A47306" s="5"/>
      <c r="B47306" s="5"/>
      <c r="C47306" s="5" t="str">
        <f>IFERROR(__xludf.DUMMYFUNCTION("""COMPUTED_VALUE"""),"")</f>
        <v/>
      </c>
      <c r="D47306" s="5">
        <v>0.0</v>
      </c>
    </row>
    <row r="47307" ht="14.25" customHeight="1">
      <c r="A47307" s="5"/>
      <c r="B47307" s="5"/>
      <c r="C47307" s="5" t="str">
        <f>IFERROR(__xludf.DUMMYFUNCTION("""COMPUTED_VALUE"""),"")</f>
        <v/>
      </c>
      <c r="D47307" s="5">
        <v>0.0</v>
      </c>
    </row>
    <row r="47308" ht="14.25" customHeight="1">
      <c r="A47308" s="5"/>
      <c r="B47308" s="5"/>
      <c r="C47308" s="5" t="str">
        <f>IFERROR(__xludf.DUMMYFUNCTION("""COMPUTED_VALUE"""),"")</f>
        <v/>
      </c>
      <c r="D47308" s="5">
        <v>0.0</v>
      </c>
    </row>
    <row r="47309" ht="14.25" customHeight="1">
      <c r="A47309" s="5"/>
      <c r="B47309" s="5"/>
      <c r="C47309" s="5" t="str">
        <f>IFERROR(__xludf.DUMMYFUNCTION("""COMPUTED_VALUE"""),"")</f>
        <v/>
      </c>
      <c r="D47309" s="5">
        <v>0.0</v>
      </c>
    </row>
    <row r="47310" ht="14.25" customHeight="1">
      <c r="A47310" s="5"/>
      <c r="B47310" s="5"/>
      <c r="C47310" s="5" t="str">
        <f>IFERROR(__xludf.DUMMYFUNCTION("""COMPUTED_VALUE"""),"")</f>
        <v/>
      </c>
      <c r="D47310" s="5">
        <v>0.0</v>
      </c>
    </row>
    <row r="47311" ht="14.25" customHeight="1">
      <c r="A47311" s="5"/>
      <c r="B47311" s="5"/>
      <c r="C47311" s="5" t="str">
        <f>IFERROR(__xludf.DUMMYFUNCTION("""COMPUTED_VALUE"""),"")</f>
        <v/>
      </c>
      <c r="D47311" s="5">
        <v>0.0</v>
      </c>
    </row>
    <row r="47312" ht="14.25" customHeight="1">
      <c r="A47312" s="5"/>
      <c r="B47312" s="5"/>
      <c r="C47312" s="5" t="str">
        <f>IFERROR(__xludf.DUMMYFUNCTION("""COMPUTED_VALUE"""),"")</f>
        <v/>
      </c>
      <c r="D47312" s="5">
        <v>0.0</v>
      </c>
    </row>
    <row r="47313" ht="14.25" customHeight="1">
      <c r="A47313" s="5"/>
      <c r="B47313" s="5"/>
      <c r="C47313" s="5" t="str">
        <f>IFERROR(__xludf.DUMMYFUNCTION("""COMPUTED_VALUE"""),"")</f>
        <v/>
      </c>
      <c r="D47313" s="5">
        <v>0.0</v>
      </c>
    </row>
    <row r="47314" ht="14.25" customHeight="1">
      <c r="A47314" s="5"/>
      <c r="B47314" s="5"/>
      <c r="C47314" s="5" t="str">
        <f>IFERROR(__xludf.DUMMYFUNCTION("""COMPUTED_VALUE"""),"")</f>
        <v/>
      </c>
      <c r="D47314" s="5">
        <v>0.0</v>
      </c>
    </row>
    <row r="47315" ht="14.25" customHeight="1">
      <c r="A47315" s="5"/>
      <c r="B47315" s="5"/>
      <c r="C47315" s="5" t="str">
        <f>IFERROR(__xludf.DUMMYFUNCTION("""COMPUTED_VALUE"""),"")</f>
        <v/>
      </c>
      <c r="D47315" s="5">
        <v>0.0</v>
      </c>
    </row>
    <row r="47316" ht="14.25" customHeight="1">
      <c r="A47316" s="5"/>
      <c r="B47316" s="5"/>
      <c r="C47316" s="5" t="str">
        <f>IFERROR(__xludf.DUMMYFUNCTION("""COMPUTED_VALUE"""),"")</f>
        <v/>
      </c>
      <c r="D47316" s="5">
        <v>0.0</v>
      </c>
    </row>
    <row r="47317" ht="14.25" customHeight="1">
      <c r="A47317" s="5"/>
      <c r="B47317" s="5"/>
      <c r="C47317" s="5" t="str">
        <f>IFERROR(__xludf.DUMMYFUNCTION("""COMPUTED_VALUE"""),"")</f>
        <v/>
      </c>
      <c r="D47317" s="5">
        <v>0.0</v>
      </c>
    </row>
    <row r="47318" ht="14.25" customHeight="1">
      <c r="A47318" s="5"/>
      <c r="B47318" s="5"/>
      <c r="C47318" s="5" t="str">
        <f>IFERROR(__xludf.DUMMYFUNCTION("""COMPUTED_VALUE"""),"")</f>
        <v/>
      </c>
      <c r="D47318" s="5">
        <v>0.0</v>
      </c>
    </row>
    <row r="47319" ht="14.25" customHeight="1">
      <c r="A47319" s="5"/>
      <c r="B47319" s="5"/>
      <c r="C47319" s="5" t="str">
        <f>IFERROR(__xludf.DUMMYFUNCTION("""COMPUTED_VALUE"""),"")</f>
        <v/>
      </c>
      <c r="D47319" s="5">
        <v>0.0</v>
      </c>
    </row>
    <row r="47320" ht="14.25" customHeight="1">
      <c r="A47320" s="5"/>
      <c r="B47320" s="5"/>
      <c r="C47320" s="5" t="str">
        <f>IFERROR(__xludf.DUMMYFUNCTION("""COMPUTED_VALUE"""),"")</f>
        <v/>
      </c>
      <c r="D47320" s="5">
        <v>0.0</v>
      </c>
    </row>
    <row r="47321" ht="14.25" customHeight="1">
      <c r="A47321" s="5"/>
      <c r="B47321" s="5"/>
      <c r="C47321" s="5" t="str">
        <f>IFERROR(__xludf.DUMMYFUNCTION("""COMPUTED_VALUE"""),"")</f>
        <v/>
      </c>
      <c r="D47321" s="5">
        <v>0.0</v>
      </c>
    </row>
    <row r="47322" ht="14.25" customHeight="1">
      <c r="A47322" s="5"/>
      <c r="B47322" s="5"/>
      <c r="C47322" s="5" t="str">
        <f>IFERROR(__xludf.DUMMYFUNCTION("""COMPUTED_VALUE"""),"")</f>
        <v/>
      </c>
      <c r="D47322" s="5">
        <v>0.0</v>
      </c>
    </row>
    <row r="47323" ht="14.25" customHeight="1">
      <c r="A47323" s="5"/>
      <c r="B47323" s="5"/>
      <c r="C47323" s="5" t="str">
        <f>IFERROR(__xludf.DUMMYFUNCTION("""COMPUTED_VALUE"""),"")</f>
        <v/>
      </c>
      <c r="D47323" s="5">
        <v>0.0</v>
      </c>
    </row>
    <row r="47324" ht="14.25" customHeight="1">
      <c r="A47324" s="5"/>
      <c r="B47324" s="5"/>
      <c r="C47324" s="5" t="str">
        <f>IFERROR(__xludf.DUMMYFUNCTION("""COMPUTED_VALUE"""),"")</f>
        <v/>
      </c>
      <c r="D47324" s="5">
        <v>0.0</v>
      </c>
    </row>
    <row r="47325" ht="14.25" customHeight="1">
      <c r="A47325" s="5"/>
      <c r="B47325" s="5"/>
      <c r="C47325" s="5" t="str">
        <f>IFERROR(__xludf.DUMMYFUNCTION("""COMPUTED_VALUE"""),"")</f>
        <v/>
      </c>
      <c r="D47325" s="5">
        <v>0.0</v>
      </c>
    </row>
    <row r="47326" ht="14.25" customHeight="1">
      <c r="A47326" s="5"/>
      <c r="B47326" s="5"/>
      <c r="C47326" s="5" t="str">
        <f>IFERROR(__xludf.DUMMYFUNCTION("""COMPUTED_VALUE"""),"")</f>
        <v/>
      </c>
      <c r="D47326" s="5">
        <v>0.0</v>
      </c>
    </row>
    <row r="47327" ht="14.25" customHeight="1">
      <c r="A47327" s="5"/>
      <c r="B47327" s="5"/>
      <c r="C47327" s="5" t="str">
        <f>IFERROR(__xludf.DUMMYFUNCTION("""COMPUTED_VALUE"""),"")</f>
        <v/>
      </c>
      <c r="D47327" s="5">
        <v>0.0</v>
      </c>
    </row>
    <row r="47328" ht="14.25" customHeight="1">
      <c r="A47328" s="5"/>
      <c r="B47328" s="5"/>
      <c r="C47328" s="5" t="str">
        <f>IFERROR(__xludf.DUMMYFUNCTION("""COMPUTED_VALUE"""),"")</f>
        <v/>
      </c>
      <c r="D47328" s="5">
        <v>0.0</v>
      </c>
    </row>
    <row r="47329" ht="14.25" customHeight="1">
      <c r="A47329" s="5"/>
      <c r="B47329" s="5"/>
      <c r="C47329" s="5" t="str">
        <f>IFERROR(__xludf.DUMMYFUNCTION("""COMPUTED_VALUE"""),"")</f>
        <v/>
      </c>
      <c r="D47329" s="5">
        <v>0.0</v>
      </c>
    </row>
    <row r="47330" ht="14.25" customHeight="1">
      <c r="A47330" s="5"/>
      <c r="B47330" s="5"/>
      <c r="C47330" s="5" t="str">
        <f>IFERROR(__xludf.DUMMYFUNCTION("""COMPUTED_VALUE"""),"")</f>
        <v/>
      </c>
      <c r="D47330" s="5">
        <v>0.0</v>
      </c>
    </row>
    <row r="47331" ht="14.25" customHeight="1">
      <c r="A47331" s="5"/>
      <c r="B47331" s="5"/>
      <c r="C47331" s="5" t="str">
        <f>IFERROR(__xludf.DUMMYFUNCTION("""COMPUTED_VALUE"""),"")</f>
        <v/>
      </c>
      <c r="D47331" s="5">
        <v>0.0</v>
      </c>
    </row>
    <row r="47332" ht="14.25" customHeight="1">
      <c r="A47332" s="5"/>
      <c r="B47332" s="5"/>
      <c r="C47332" s="5" t="str">
        <f>IFERROR(__xludf.DUMMYFUNCTION("""COMPUTED_VALUE"""),"")</f>
        <v/>
      </c>
      <c r="D47332" s="5">
        <v>0.0</v>
      </c>
    </row>
    <row r="47333" ht="14.25" customHeight="1">
      <c r="A47333" s="5"/>
      <c r="B47333" s="5"/>
      <c r="C47333" s="5" t="str">
        <f>IFERROR(__xludf.DUMMYFUNCTION("""COMPUTED_VALUE"""),"")</f>
        <v/>
      </c>
      <c r="D47333" s="5">
        <v>0.0</v>
      </c>
    </row>
    <row r="47334" ht="14.25" customHeight="1">
      <c r="A47334" s="5"/>
      <c r="B47334" s="5"/>
      <c r="C47334" s="5" t="str">
        <f>IFERROR(__xludf.DUMMYFUNCTION("""COMPUTED_VALUE"""),"")</f>
        <v/>
      </c>
      <c r="D47334" s="5">
        <v>0.0</v>
      </c>
    </row>
    <row r="47335" ht="14.25" customHeight="1">
      <c r="A47335" s="5"/>
      <c r="B47335" s="5"/>
      <c r="C47335" s="5" t="str">
        <f>IFERROR(__xludf.DUMMYFUNCTION("""COMPUTED_VALUE"""),"")</f>
        <v/>
      </c>
      <c r="D47335" s="5">
        <v>0.0</v>
      </c>
    </row>
    <row r="47336" ht="14.25" customHeight="1">
      <c r="A47336" s="5"/>
      <c r="B47336" s="5"/>
      <c r="C47336" s="5" t="str">
        <f>IFERROR(__xludf.DUMMYFUNCTION("""COMPUTED_VALUE"""),"")</f>
        <v/>
      </c>
      <c r="D47336" s="5">
        <v>0.0</v>
      </c>
    </row>
    <row r="47337" ht="14.25" customHeight="1">
      <c r="A47337" s="5"/>
      <c r="B47337" s="5"/>
      <c r="C47337" s="5" t="str">
        <f>IFERROR(__xludf.DUMMYFUNCTION("""COMPUTED_VALUE"""),"")</f>
        <v/>
      </c>
      <c r="D47337" s="5">
        <v>0.0</v>
      </c>
    </row>
    <row r="47338" ht="14.25" customHeight="1">
      <c r="A47338" s="5"/>
      <c r="B47338" s="5"/>
      <c r="C47338" s="5" t="str">
        <f>IFERROR(__xludf.DUMMYFUNCTION("""COMPUTED_VALUE"""),"")</f>
        <v/>
      </c>
      <c r="D47338" s="5">
        <v>0.0</v>
      </c>
    </row>
    <row r="47339" ht="14.25" customHeight="1">
      <c r="A47339" s="5"/>
      <c r="B47339" s="5"/>
      <c r="C47339" s="5" t="str">
        <f>IFERROR(__xludf.DUMMYFUNCTION("""COMPUTED_VALUE"""),"")</f>
        <v/>
      </c>
      <c r="D47339" s="5">
        <v>0.0</v>
      </c>
    </row>
    <row r="47340" ht="14.25" customHeight="1">
      <c r="A47340" s="5"/>
      <c r="B47340" s="5"/>
      <c r="C47340" s="5" t="str">
        <f>IFERROR(__xludf.DUMMYFUNCTION("""COMPUTED_VALUE"""),"")</f>
        <v/>
      </c>
      <c r="D47340" s="5">
        <v>0.0</v>
      </c>
    </row>
    <row r="47341" ht="14.25" customHeight="1">
      <c r="A47341" s="5"/>
      <c r="B47341" s="5"/>
      <c r="C47341" s="5" t="str">
        <f>IFERROR(__xludf.DUMMYFUNCTION("""COMPUTED_VALUE"""),"")</f>
        <v/>
      </c>
      <c r="D47341" s="5">
        <v>0.0</v>
      </c>
    </row>
    <row r="47342" ht="14.25" customHeight="1">
      <c r="A47342" s="5"/>
      <c r="B47342" s="5"/>
      <c r="C47342" s="5" t="str">
        <f>IFERROR(__xludf.DUMMYFUNCTION("""COMPUTED_VALUE"""),"")</f>
        <v/>
      </c>
      <c r="D47342" s="5">
        <v>0.0</v>
      </c>
    </row>
    <row r="47343" ht="14.25" customHeight="1">
      <c r="A47343" s="5"/>
      <c r="B47343" s="5"/>
      <c r="C47343" s="5" t="str">
        <f>IFERROR(__xludf.DUMMYFUNCTION("""COMPUTED_VALUE"""),"")</f>
        <v/>
      </c>
      <c r="D47343" s="5">
        <v>0.0</v>
      </c>
    </row>
    <row r="47344" ht="14.25" customHeight="1">
      <c r="A47344" s="5"/>
      <c r="B47344" s="5"/>
      <c r="C47344" s="5" t="str">
        <f>IFERROR(__xludf.DUMMYFUNCTION("""COMPUTED_VALUE"""),"")</f>
        <v/>
      </c>
      <c r="D47344" s="5">
        <v>0.0</v>
      </c>
    </row>
    <row r="47345" ht="14.25" customHeight="1">
      <c r="A47345" s="5"/>
      <c r="B47345" s="5"/>
      <c r="C47345" s="5" t="str">
        <f>IFERROR(__xludf.DUMMYFUNCTION("""COMPUTED_VALUE"""),"")</f>
        <v/>
      </c>
      <c r="D47345" s="5">
        <v>0.0</v>
      </c>
    </row>
    <row r="47346" ht="14.25" customHeight="1">
      <c r="A47346" s="5"/>
      <c r="B47346" s="5"/>
      <c r="C47346" s="5" t="str">
        <f>IFERROR(__xludf.DUMMYFUNCTION("""COMPUTED_VALUE"""),"")</f>
        <v/>
      </c>
      <c r="D47346" s="5">
        <v>0.0</v>
      </c>
    </row>
    <row r="47347" ht="14.25" customHeight="1">
      <c r="A47347" s="5"/>
      <c r="B47347" s="5"/>
      <c r="C47347" s="5" t="str">
        <f>IFERROR(__xludf.DUMMYFUNCTION("""COMPUTED_VALUE"""),"")</f>
        <v/>
      </c>
      <c r="D47347" s="5">
        <v>0.0</v>
      </c>
    </row>
    <row r="47348" ht="14.25" customHeight="1">
      <c r="A47348" s="5"/>
      <c r="B47348" s="5"/>
      <c r="C47348" s="5" t="str">
        <f>IFERROR(__xludf.DUMMYFUNCTION("""COMPUTED_VALUE"""),"")</f>
        <v/>
      </c>
      <c r="D47348" s="5">
        <v>0.0</v>
      </c>
    </row>
    <row r="47349" ht="14.25" customHeight="1">
      <c r="A47349" s="5"/>
      <c r="B47349" s="5"/>
      <c r="C47349" s="5" t="str">
        <f>IFERROR(__xludf.DUMMYFUNCTION("""COMPUTED_VALUE"""),"")</f>
        <v/>
      </c>
      <c r="D47349" s="5">
        <v>0.0</v>
      </c>
    </row>
    <row r="47350" ht="14.25" customHeight="1">
      <c r="A47350" s="5"/>
      <c r="B47350" s="5"/>
      <c r="C47350" s="5" t="str">
        <f>IFERROR(__xludf.DUMMYFUNCTION("""COMPUTED_VALUE"""),"")</f>
        <v/>
      </c>
      <c r="D47350" s="5">
        <v>0.0</v>
      </c>
    </row>
    <row r="47351" ht="14.25" customHeight="1">
      <c r="A47351" s="5"/>
      <c r="B47351" s="5"/>
      <c r="C47351" s="5" t="str">
        <f>IFERROR(__xludf.DUMMYFUNCTION("""COMPUTED_VALUE"""),"")</f>
        <v/>
      </c>
      <c r="D47351" s="5">
        <v>0.0</v>
      </c>
    </row>
    <row r="47352" ht="14.25" customHeight="1">
      <c r="A47352" s="5"/>
      <c r="B47352" s="5"/>
      <c r="C47352" s="5" t="str">
        <f>IFERROR(__xludf.DUMMYFUNCTION("""COMPUTED_VALUE"""),"")</f>
        <v/>
      </c>
      <c r="D47352" s="5">
        <v>0.0</v>
      </c>
    </row>
    <row r="47353" ht="14.25" customHeight="1">
      <c r="A47353" s="5"/>
      <c r="B47353" s="5"/>
      <c r="C47353" s="5" t="str">
        <f>IFERROR(__xludf.DUMMYFUNCTION("""COMPUTED_VALUE"""),"")</f>
        <v/>
      </c>
      <c r="D47353" s="5">
        <v>0.0</v>
      </c>
    </row>
    <row r="47354" ht="14.25" customHeight="1">
      <c r="A47354" s="5"/>
      <c r="B47354" s="5"/>
      <c r="C47354" s="5" t="str">
        <f>IFERROR(__xludf.DUMMYFUNCTION("""COMPUTED_VALUE"""),"")</f>
        <v/>
      </c>
      <c r="D47354" s="5">
        <v>0.0</v>
      </c>
    </row>
    <row r="47355" ht="14.25" customHeight="1">
      <c r="A47355" s="5"/>
      <c r="B47355" s="5"/>
      <c r="C47355" s="5" t="str">
        <f>IFERROR(__xludf.DUMMYFUNCTION("""COMPUTED_VALUE"""),"")</f>
        <v/>
      </c>
      <c r="D47355" s="5">
        <v>0.0</v>
      </c>
    </row>
    <row r="47356" ht="14.25" customHeight="1">
      <c r="A47356" s="5"/>
      <c r="B47356" s="5"/>
      <c r="C47356" s="5" t="str">
        <f>IFERROR(__xludf.DUMMYFUNCTION("""COMPUTED_VALUE"""),"")</f>
        <v/>
      </c>
      <c r="D47356" s="5">
        <v>0.0</v>
      </c>
    </row>
    <row r="47357" ht="14.25" customHeight="1">
      <c r="A47357" s="5"/>
      <c r="B47357" s="5"/>
      <c r="C47357" s="5" t="str">
        <f>IFERROR(__xludf.DUMMYFUNCTION("""COMPUTED_VALUE"""),"")</f>
        <v/>
      </c>
      <c r="D47357" s="5">
        <v>0.0</v>
      </c>
    </row>
    <row r="47358" ht="14.25" customHeight="1">
      <c r="A47358" s="5"/>
      <c r="B47358" s="5"/>
      <c r="C47358" s="5" t="str">
        <f>IFERROR(__xludf.DUMMYFUNCTION("""COMPUTED_VALUE"""),"")</f>
        <v/>
      </c>
      <c r="D47358" s="5">
        <v>0.0</v>
      </c>
    </row>
    <row r="47359" ht="14.25" customHeight="1">
      <c r="A47359" s="5"/>
      <c r="B47359" s="5"/>
      <c r="C47359" s="5" t="str">
        <f>IFERROR(__xludf.DUMMYFUNCTION("""COMPUTED_VALUE"""),"")</f>
        <v/>
      </c>
      <c r="D47359" s="5">
        <v>0.0</v>
      </c>
    </row>
    <row r="47360" ht="14.25" customHeight="1">
      <c r="A47360" s="5"/>
      <c r="B47360" s="5"/>
      <c r="C47360" s="5" t="str">
        <f>IFERROR(__xludf.DUMMYFUNCTION("""COMPUTED_VALUE"""),"")</f>
        <v/>
      </c>
      <c r="D47360" s="5">
        <v>0.0</v>
      </c>
    </row>
    <row r="47361" ht="14.25" customHeight="1">
      <c r="A47361" s="5"/>
      <c r="B47361" s="5"/>
      <c r="C47361" s="5" t="str">
        <f>IFERROR(__xludf.DUMMYFUNCTION("""COMPUTED_VALUE"""),"")</f>
        <v/>
      </c>
      <c r="D47361" s="5">
        <v>0.0</v>
      </c>
    </row>
    <row r="47362" ht="14.25" customHeight="1">
      <c r="A47362" s="5"/>
      <c r="B47362" s="5"/>
      <c r="C47362" s="5" t="str">
        <f>IFERROR(__xludf.DUMMYFUNCTION("""COMPUTED_VALUE"""),"")</f>
        <v/>
      </c>
      <c r="D47362" s="5">
        <v>0.0</v>
      </c>
    </row>
    <row r="47363" ht="14.25" customHeight="1">
      <c r="A47363" s="5"/>
      <c r="B47363" s="5"/>
      <c r="C47363" s="5" t="str">
        <f>IFERROR(__xludf.DUMMYFUNCTION("""COMPUTED_VALUE"""),"")</f>
        <v/>
      </c>
      <c r="D47363" s="5">
        <v>0.0</v>
      </c>
    </row>
    <row r="47364" ht="14.25" customHeight="1">
      <c r="A47364" s="5"/>
      <c r="B47364" s="5"/>
      <c r="C47364" s="5" t="str">
        <f>IFERROR(__xludf.DUMMYFUNCTION("""COMPUTED_VALUE"""),"")</f>
        <v/>
      </c>
      <c r="D47364" s="5">
        <v>0.0</v>
      </c>
    </row>
    <row r="47365" ht="14.25" customHeight="1">
      <c r="A47365" s="5"/>
      <c r="B47365" s="5"/>
      <c r="C47365" s="5" t="str">
        <f>IFERROR(__xludf.DUMMYFUNCTION("""COMPUTED_VALUE"""),"")</f>
        <v/>
      </c>
      <c r="D47365" s="5">
        <v>0.0</v>
      </c>
    </row>
    <row r="47366" ht="14.25" customHeight="1">
      <c r="A47366" s="5"/>
      <c r="B47366" s="5"/>
      <c r="C47366" s="5" t="str">
        <f>IFERROR(__xludf.DUMMYFUNCTION("""COMPUTED_VALUE"""),"")</f>
        <v/>
      </c>
      <c r="D47366" s="5">
        <v>0.0</v>
      </c>
    </row>
    <row r="47367" ht="14.25" customHeight="1">
      <c r="A47367" s="5"/>
      <c r="B47367" s="5"/>
      <c r="C47367" s="5" t="str">
        <f>IFERROR(__xludf.DUMMYFUNCTION("""COMPUTED_VALUE"""),"")</f>
        <v/>
      </c>
      <c r="D47367" s="5">
        <v>0.0</v>
      </c>
    </row>
    <row r="47368" ht="14.25" customHeight="1">
      <c r="A47368" s="5"/>
      <c r="B47368" s="5"/>
      <c r="C47368" s="5" t="str">
        <f>IFERROR(__xludf.DUMMYFUNCTION("""COMPUTED_VALUE"""),"")</f>
        <v/>
      </c>
      <c r="D47368" s="5">
        <v>0.0</v>
      </c>
    </row>
    <row r="47369" ht="14.25" customHeight="1">
      <c r="A47369" s="5"/>
      <c r="B47369" s="5"/>
      <c r="C47369" s="5" t="str">
        <f>IFERROR(__xludf.DUMMYFUNCTION("""COMPUTED_VALUE"""),"")</f>
        <v/>
      </c>
      <c r="D47369" s="5">
        <v>0.0</v>
      </c>
    </row>
    <row r="47370" ht="14.25" customHeight="1">
      <c r="A47370" s="5"/>
      <c r="B47370" s="5"/>
      <c r="C47370" s="5" t="str">
        <f>IFERROR(__xludf.DUMMYFUNCTION("""COMPUTED_VALUE"""),"")</f>
        <v/>
      </c>
      <c r="D47370" s="5">
        <v>0.0</v>
      </c>
    </row>
    <row r="47371" ht="14.25" customHeight="1">
      <c r="A47371" s="5"/>
      <c r="B47371" s="5"/>
      <c r="C47371" s="5" t="str">
        <f>IFERROR(__xludf.DUMMYFUNCTION("""COMPUTED_VALUE"""),"")</f>
        <v/>
      </c>
      <c r="D47371" s="5">
        <v>0.0</v>
      </c>
    </row>
    <row r="47372" ht="14.25" customHeight="1">
      <c r="A47372" s="5"/>
      <c r="B47372" s="5"/>
      <c r="C47372" s="5" t="str">
        <f>IFERROR(__xludf.DUMMYFUNCTION("""COMPUTED_VALUE"""),"")</f>
        <v/>
      </c>
      <c r="D47372" s="5">
        <v>0.0</v>
      </c>
    </row>
    <row r="47373" ht="14.25" customHeight="1">
      <c r="A47373" s="5"/>
      <c r="B47373" s="5"/>
      <c r="C47373" s="5" t="str">
        <f>IFERROR(__xludf.DUMMYFUNCTION("""COMPUTED_VALUE"""),"")</f>
        <v/>
      </c>
      <c r="D47373" s="5">
        <v>0.0</v>
      </c>
    </row>
    <row r="47374" ht="14.25" customHeight="1">
      <c r="A47374" s="5"/>
      <c r="B47374" s="5"/>
      <c r="C47374" s="5" t="str">
        <f>IFERROR(__xludf.DUMMYFUNCTION("""COMPUTED_VALUE"""),"")</f>
        <v/>
      </c>
      <c r="D47374" s="5">
        <v>0.0</v>
      </c>
    </row>
    <row r="47375" ht="14.25" customHeight="1">
      <c r="A47375" s="5"/>
      <c r="B47375" s="5"/>
      <c r="C47375" s="5" t="str">
        <f>IFERROR(__xludf.DUMMYFUNCTION("""COMPUTED_VALUE"""),"")</f>
        <v/>
      </c>
      <c r="D47375" s="5">
        <v>0.0</v>
      </c>
    </row>
    <row r="47376" ht="14.25" customHeight="1">
      <c r="A47376" s="5"/>
      <c r="B47376" s="5"/>
      <c r="C47376" s="5" t="str">
        <f>IFERROR(__xludf.DUMMYFUNCTION("""COMPUTED_VALUE"""),"")</f>
        <v/>
      </c>
      <c r="D47376" s="5">
        <v>0.0</v>
      </c>
    </row>
    <row r="47377" ht="14.25" customHeight="1">
      <c r="A47377" s="5"/>
      <c r="B47377" s="5"/>
      <c r="C47377" s="5" t="str">
        <f>IFERROR(__xludf.DUMMYFUNCTION("""COMPUTED_VALUE"""),"")</f>
        <v/>
      </c>
      <c r="D47377" s="5">
        <v>0.0</v>
      </c>
    </row>
    <row r="47378" ht="14.25" customHeight="1">
      <c r="A47378" s="5"/>
      <c r="B47378" s="5"/>
      <c r="C47378" s="5" t="str">
        <f>IFERROR(__xludf.DUMMYFUNCTION("""COMPUTED_VALUE"""),"")</f>
        <v/>
      </c>
      <c r="D47378" s="5">
        <v>0.0</v>
      </c>
    </row>
    <row r="47379" ht="14.25" customHeight="1">
      <c r="A47379" s="5"/>
      <c r="B47379" s="5"/>
      <c r="C47379" s="5" t="str">
        <f>IFERROR(__xludf.DUMMYFUNCTION("""COMPUTED_VALUE"""),"")</f>
        <v/>
      </c>
      <c r="D47379" s="5">
        <v>0.0</v>
      </c>
    </row>
    <row r="47380" ht="14.25" customHeight="1">
      <c r="A47380" s="5"/>
      <c r="B47380" s="5"/>
      <c r="C47380" s="5" t="str">
        <f>IFERROR(__xludf.DUMMYFUNCTION("""COMPUTED_VALUE"""),"")</f>
        <v/>
      </c>
      <c r="D47380" s="5">
        <v>0.0</v>
      </c>
    </row>
    <row r="47381" ht="14.25" customHeight="1">
      <c r="A47381" s="5"/>
      <c r="B47381" s="5"/>
      <c r="C47381" s="5" t="str">
        <f>IFERROR(__xludf.DUMMYFUNCTION("""COMPUTED_VALUE"""),"")</f>
        <v/>
      </c>
      <c r="D47381" s="5">
        <v>0.0</v>
      </c>
    </row>
    <row r="47382" ht="14.25" customHeight="1">
      <c r="A47382" s="5"/>
      <c r="B47382" s="5"/>
      <c r="C47382" s="5" t="str">
        <f>IFERROR(__xludf.DUMMYFUNCTION("""COMPUTED_VALUE"""),"")</f>
        <v/>
      </c>
      <c r="D47382" s="5">
        <v>0.0</v>
      </c>
    </row>
    <row r="47383" ht="14.25" customHeight="1">
      <c r="A47383" s="5"/>
      <c r="B47383" s="5"/>
      <c r="C47383" s="5" t="str">
        <f>IFERROR(__xludf.DUMMYFUNCTION("""COMPUTED_VALUE"""),"")</f>
        <v/>
      </c>
      <c r="D47383" s="5">
        <v>0.0</v>
      </c>
    </row>
    <row r="47384" ht="14.25" customHeight="1">
      <c r="A47384" s="5"/>
      <c r="B47384" s="5"/>
      <c r="C47384" s="5" t="str">
        <f>IFERROR(__xludf.DUMMYFUNCTION("""COMPUTED_VALUE"""),"")</f>
        <v/>
      </c>
      <c r="D47384" s="5">
        <v>0.0</v>
      </c>
    </row>
    <row r="47385" ht="14.25" customHeight="1">
      <c r="A47385" s="5"/>
      <c r="B47385" s="5"/>
      <c r="C47385" s="5" t="str">
        <f>IFERROR(__xludf.DUMMYFUNCTION("""COMPUTED_VALUE"""),"")</f>
        <v/>
      </c>
      <c r="D47385" s="5">
        <v>0.0</v>
      </c>
    </row>
    <row r="47386" ht="14.25" customHeight="1">
      <c r="A47386" s="5"/>
      <c r="B47386" s="5"/>
      <c r="C47386" s="5" t="str">
        <f>IFERROR(__xludf.DUMMYFUNCTION("""COMPUTED_VALUE"""),"")</f>
        <v/>
      </c>
      <c r="D47386" s="5">
        <v>0.0</v>
      </c>
    </row>
    <row r="47387" ht="14.25" customHeight="1">
      <c r="A47387" s="5"/>
      <c r="B47387" s="5"/>
      <c r="C47387" s="5" t="str">
        <f>IFERROR(__xludf.DUMMYFUNCTION("""COMPUTED_VALUE"""),"")</f>
        <v/>
      </c>
      <c r="D47387" s="5">
        <v>0.0</v>
      </c>
    </row>
    <row r="47388" ht="14.25" customHeight="1">
      <c r="A47388" s="5"/>
      <c r="B47388" s="5"/>
      <c r="C47388" s="5" t="str">
        <f>IFERROR(__xludf.DUMMYFUNCTION("""COMPUTED_VALUE"""),"")</f>
        <v/>
      </c>
      <c r="D47388" s="5">
        <v>0.0</v>
      </c>
    </row>
    <row r="47389" ht="14.25" customHeight="1">
      <c r="A47389" s="5"/>
      <c r="B47389" s="5"/>
      <c r="C47389" s="5" t="str">
        <f>IFERROR(__xludf.DUMMYFUNCTION("""COMPUTED_VALUE"""),"")</f>
        <v/>
      </c>
      <c r="D47389" s="5">
        <v>0.0</v>
      </c>
    </row>
    <row r="47390" ht="14.25" customHeight="1">
      <c r="A47390" s="5"/>
      <c r="B47390" s="5"/>
      <c r="C47390" s="5" t="str">
        <f>IFERROR(__xludf.DUMMYFUNCTION("""COMPUTED_VALUE"""),"")</f>
        <v/>
      </c>
      <c r="D47390" s="5">
        <v>0.0</v>
      </c>
    </row>
    <row r="47391" ht="14.25" customHeight="1">
      <c r="A47391" s="5"/>
      <c r="B47391" s="5"/>
      <c r="C47391" s="5" t="str">
        <f>IFERROR(__xludf.DUMMYFUNCTION("""COMPUTED_VALUE"""),"")</f>
        <v/>
      </c>
      <c r="D47391" s="5">
        <v>0.0</v>
      </c>
    </row>
    <row r="47392" ht="14.25" customHeight="1">
      <c r="A47392" s="5"/>
      <c r="B47392" s="5"/>
      <c r="C47392" s="5" t="str">
        <f>IFERROR(__xludf.DUMMYFUNCTION("""COMPUTED_VALUE"""),"")</f>
        <v/>
      </c>
      <c r="D47392" s="5">
        <v>0.0</v>
      </c>
    </row>
    <row r="47393" ht="14.25" customHeight="1">
      <c r="A47393" s="5"/>
      <c r="B47393" s="5"/>
      <c r="C47393" s="5" t="str">
        <f>IFERROR(__xludf.DUMMYFUNCTION("""COMPUTED_VALUE"""),"")</f>
        <v/>
      </c>
      <c r="D47393" s="5">
        <v>0.0</v>
      </c>
    </row>
    <row r="47394" ht="14.25" customHeight="1">
      <c r="A47394" s="5"/>
      <c r="B47394" s="5"/>
      <c r="C47394" s="5" t="str">
        <f>IFERROR(__xludf.DUMMYFUNCTION("""COMPUTED_VALUE"""),"")</f>
        <v/>
      </c>
      <c r="D47394" s="5">
        <v>0.0</v>
      </c>
    </row>
    <row r="47395" ht="14.25" customHeight="1">
      <c r="A47395" s="5"/>
      <c r="B47395" s="5"/>
      <c r="C47395" s="5" t="str">
        <f>IFERROR(__xludf.DUMMYFUNCTION("""COMPUTED_VALUE"""),"")</f>
        <v/>
      </c>
      <c r="D47395" s="5">
        <v>0.0</v>
      </c>
    </row>
    <row r="47396" ht="14.25" customHeight="1">
      <c r="A47396" s="5"/>
      <c r="B47396" s="5"/>
      <c r="C47396" s="5" t="str">
        <f>IFERROR(__xludf.DUMMYFUNCTION("""COMPUTED_VALUE"""),"")</f>
        <v/>
      </c>
      <c r="D47396" s="5">
        <v>0.0</v>
      </c>
    </row>
    <row r="47397" ht="14.25" customHeight="1">
      <c r="A47397" s="5"/>
      <c r="B47397" s="5"/>
      <c r="C47397" s="5" t="str">
        <f>IFERROR(__xludf.DUMMYFUNCTION("""COMPUTED_VALUE"""),"")</f>
        <v/>
      </c>
      <c r="D47397" s="5">
        <v>0.0</v>
      </c>
    </row>
    <row r="47398" ht="14.25" customHeight="1">
      <c r="A47398" s="5"/>
      <c r="B47398" s="5"/>
      <c r="C47398" s="5" t="str">
        <f>IFERROR(__xludf.DUMMYFUNCTION("""COMPUTED_VALUE"""),"")</f>
        <v/>
      </c>
      <c r="D47398" s="5">
        <v>0.0</v>
      </c>
    </row>
    <row r="47399" ht="14.25" customHeight="1">
      <c r="A47399" s="5"/>
      <c r="B47399" s="5"/>
      <c r="C47399" s="5" t="str">
        <f>IFERROR(__xludf.DUMMYFUNCTION("""COMPUTED_VALUE"""),"")</f>
        <v/>
      </c>
      <c r="D47399" s="5">
        <v>0.0</v>
      </c>
    </row>
    <row r="47400" ht="14.25" customHeight="1">
      <c r="A47400" s="5"/>
      <c r="B47400" s="5"/>
      <c r="C47400" s="5" t="str">
        <f>IFERROR(__xludf.DUMMYFUNCTION("""COMPUTED_VALUE"""),"")</f>
        <v/>
      </c>
      <c r="D47400" s="5">
        <v>0.0</v>
      </c>
    </row>
    <row r="47401" ht="14.25" customHeight="1">
      <c r="A47401" s="5"/>
      <c r="B47401" s="5"/>
      <c r="C47401" s="5" t="str">
        <f>IFERROR(__xludf.DUMMYFUNCTION("""COMPUTED_VALUE"""),"")</f>
        <v/>
      </c>
      <c r="D47401" s="5">
        <v>0.0</v>
      </c>
    </row>
    <row r="47402" ht="14.25" customHeight="1">
      <c r="A47402" s="5"/>
      <c r="B47402" s="5"/>
      <c r="C47402" s="5" t="str">
        <f>IFERROR(__xludf.DUMMYFUNCTION("""COMPUTED_VALUE"""),"")</f>
        <v/>
      </c>
      <c r="D47402" s="5">
        <v>0.0</v>
      </c>
    </row>
    <row r="47403" ht="14.25" customHeight="1">
      <c r="A47403" s="5"/>
      <c r="B47403" s="5"/>
      <c r="C47403" s="5" t="str">
        <f>IFERROR(__xludf.DUMMYFUNCTION("""COMPUTED_VALUE"""),"")</f>
        <v/>
      </c>
      <c r="D47403" s="5">
        <v>0.0</v>
      </c>
    </row>
    <row r="47404" ht="14.25" customHeight="1">
      <c r="A47404" s="5"/>
      <c r="B47404" s="5"/>
      <c r="C47404" s="5" t="str">
        <f>IFERROR(__xludf.DUMMYFUNCTION("""COMPUTED_VALUE"""),"")</f>
        <v/>
      </c>
      <c r="D47404" s="5">
        <v>0.0</v>
      </c>
    </row>
    <row r="47405" ht="14.25" customHeight="1">
      <c r="A47405" s="5"/>
      <c r="B47405" s="5"/>
      <c r="C47405" s="5" t="str">
        <f>IFERROR(__xludf.DUMMYFUNCTION("""COMPUTED_VALUE"""),"")</f>
        <v/>
      </c>
      <c r="D47405" s="5">
        <v>0.0</v>
      </c>
    </row>
    <row r="47406" ht="14.25" customHeight="1">
      <c r="A47406" s="5"/>
      <c r="B47406" s="5"/>
      <c r="C47406" s="5" t="str">
        <f>IFERROR(__xludf.DUMMYFUNCTION("""COMPUTED_VALUE"""),"")</f>
        <v/>
      </c>
      <c r="D47406" s="5">
        <v>0.0</v>
      </c>
    </row>
    <row r="47407" ht="14.25" customHeight="1">
      <c r="A47407" s="5"/>
      <c r="B47407" s="5"/>
      <c r="C47407" s="5" t="str">
        <f>IFERROR(__xludf.DUMMYFUNCTION("""COMPUTED_VALUE"""),"")</f>
        <v/>
      </c>
      <c r="D47407" s="5">
        <v>0.0</v>
      </c>
    </row>
    <row r="47408" ht="14.25" customHeight="1">
      <c r="A47408" s="5"/>
      <c r="B47408" s="5"/>
      <c r="C47408" s="5" t="str">
        <f>IFERROR(__xludf.DUMMYFUNCTION("""COMPUTED_VALUE"""),"")</f>
        <v/>
      </c>
      <c r="D47408" s="5">
        <v>0.0</v>
      </c>
    </row>
    <row r="47409" ht="14.25" customHeight="1">
      <c r="A47409" s="5"/>
      <c r="B47409" s="5"/>
      <c r="C47409" s="5" t="str">
        <f>IFERROR(__xludf.DUMMYFUNCTION("""COMPUTED_VALUE"""),"")</f>
        <v/>
      </c>
      <c r="D47409" s="5">
        <v>0.0</v>
      </c>
    </row>
    <row r="47410" ht="14.25" customHeight="1">
      <c r="A47410" s="5"/>
      <c r="B47410" s="5"/>
      <c r="C47410" s="5" t="str">
        <f>IFERROR(__xludf.DUMMYFUNCTION("""COMPUTED_VALUE"""),"")</f>
        <v/>
      </c>
      <c r="D47410" s="5">
        <v>0.0</v>
      </c>
    </row>
    <row r="47411" ht="14.25" customHeight="1">
      <c r="A47411" s="5"/>
      <c r="B47411" s="5"/>
      <c r="C47411" s="5" t="str">
        <f>IFERROR(__xludf.DUMMYFUNCTION("""COMPUTED_VALUE"""),"")</f>
        <v/>
      </c>
      <c r="D47411" s="5">
        <v>0.0</v>
      </c>
    </row>
    <row r="47412" ht="14.25" customHeight="1">
      <c r="A47412" s="5"/>
      <c r="B47412" s="5"/>
      <c r="C47412" s="5" t="str">
        <f>IFERROR(__xludf.DUMMYFUNCTION("""COMPUTED_VALUE"""),"")</f>
        <v/>
      </c>
      <c r="D47412" s="5">
        <v>0.0</v>
      </c>
    </row>
    <row r="47413" ht="14.25" customHeight="1">
      <c r="A47413" s="5"/>
      <c r="B47413" s="5"/>
      <c r="C47413" s="5" t="str">
        <f>IFERROR(__xludf.DUMMYFUNCTION("""COMPUTED_VALUE"""),"")</f>
        <v/>
      </c>
      <c r="D47413" s="5">
        <v>0.0</v>
      </c>
    </row>
    <row r="47414" ht="14.25" customHeight="1">
      <c r="A47414" s="5"/>
      <c r="B47414" s="5"/>
      <c r="C47414" s="5" t="str">
        <f>IFERROR(__xludf.DUMMYFUNCTION("""COMPUTED_VALUE"""),"")</f>
        <v/>
      </c>
      <c r="D47414" s="5">
        <v>0.0</v>
      </c>
    </row>
    <row r="47415" ht="14.25" customHeight="1">
      <c r="A47415" s="5"/>
      <c r="B47415" s="5"/>
      <c r="C47415" s="5" t="str">
        <f>IFERROR(__xludf.DUMMYFUNCTION("""COMPUTED_VALUE"""),"")</f>
        <v/>
      </c>
      <c r="D47415" s="5">
        <v>0.0</v>
      </c>
    </row>
    <row r="47416" ht="14.25" customHeight="1">
      <c r="A47416" s="5"/>
      <c r="B47416" s="5"/>
      <c r="C47416" s="5" t="str">
        <f>IFERROR(__xludf.DUMMYFUNCTION("""COMPUTED_VALUE"""),"")</f>
        <v/>
      </c>
      <c r="D47416" s="5">
        <v>0.0</v>
      </c>
    </row>
    <row r="47417" ht="14.25" customHeight="1">
      <c r="A47417" s="5"/>
      <c r="B47417" s="5"/>
      <c r="C47417" s="5" t="str">
        <f>IFERROR(__xludf.DUMMYFUNCTION("""COMPUTED_VALUE"""),"")</f>
        <v/>
      </c>
      <c r="D47417" s="5">
        <v>0.0</v>
      </c>
    </row>
    <row r="47418" ht="14.25" customHeight="1">
      <c r="A47418" s="5"/>
      <c r="B47418" s="5"/>
      <c r="C47418" s="5" t="str">
        <f>IFERROR(__xludf.DUMMYFUNCTION("""COMPUTED_VALUE"""),"")</f>
        <v/>
      </c>
      <c r="D47418" s="5">
        <v>0.0</v>
      </c>
    </row>
    <row r="47419" ht="14.25" customHeight="1">
      <c r="A47419" s="5"/>
      <c r="B47419" s="5"/>
      <c r="C47419" s="5" t="str">
        <f>IFERROR(__xludf.DUMMYFUNCTION("""COMPUTED_VALUE"""),"")</f>
        <v/>
      </c>
      <c r="D47419" s="5">
        <v>0.0</v>
      </c>
    </row>
    <row r="47420" ht="14.25" customHeight="1">
      <c r="A47420" s="5"/>
      <c r="B47420" s="5"/>
      <c r="C47420" s="5" t="str">
        <f>IFERROR(__xludf.DUMMYFUNCTION("""COMPUTED_VALUE"""),"")</f>
        <v/>
      </c>
      <c r="D47420" s="5">
        <v>0.0</v>
      </c>
    </row>
    <row r="47421" ht="14.25" customHeight="1">
      <c r="A47421" s="5"/>
      <c r="B47421" s="5"/>
      <c r="C47421" s="5" t="str">
        <f>IFERROR(__xludf.DUMMYFUNCTION("""COMPUTED_VALUE"""),"")</f>
        <v/>
      </c>
      <c r="D47421" s="5">
        <v>0.0</v>
      </c>
    </row>
    <row r="47422" ht="14.25" customHeight="1">
      <c r="A47422" s="5"/>
      <c r="B47422" s="5"/>
      <c r="C47422" s="5" t="str">
        <f>IFERROR(__xludf.DUMMYFUNCTION("""COMPUTED_VALUE"""),"")</f>
        <v/>
      </c>
      <c r="D47422" s="5">
        <v>0.0</v>
      </c>
    </row>
    <row r="47423" ht="14.25" customHeight="1">
      <c r="A47423" s="5"/>
      <c r="B47423" s="5"/>
      <c r="C47423" s="5" t="str">
        <f>IFERROR(__xludf.DUMMYFUNCTION("""COMPUTED_VALUE"""),"")</f>
        <v/>
      </c>
      <c r="D47423" s="5">
        <v>0.0</v>
      </c>
    </row>
    <row r="47424" ht="14.25" customHeight="1">
      <c r="A47424" s="5"/>
      <c r="B47424" s="5"/>
      <c r="C47424" s="5" t="str">
        <f>IFERROR(__xludf.DUMMYFUNCTION("""COMPUTED_VALUE"""),"")</f>
        <v/>
      </c>
      <c r="D47424" s="5">
        <v>0.0</v>
      </c>
    </row>
    <row r="47425" ht="14.25" customHeight="1">
      <c r="A47425" s="5"/>
      <c r="B47425" s="5"/>
      <c r="C47425" s="5" t="str">
        <f>IFERROR(__xludf.DUMMYFUNCTION("""COMPUTED_VALUE"""),"")</f>
        <v/>
      </c>
      <c r="D47425" s="5">
        <v>0.0</v>
      </c>
    </row>
    <row r="47426" ht="14.25" customHeight="1">
      <c r="A47426" s="5"/>
      <c r="B47426" s="5"/>
      <c r="C47426" s="5" t="str">
        <f>IFERROR(__xludf.DUMMYFUNCTION("""COMPUTED_VALUE"""),"")</f>
        <v/>
      </c>
      <c r="D47426" s="5">
        <v>0.0</v>
      </c>
    </row>
    <row r="47427" ht="14.25" customHeight="1">
      <c r="A47427" s="5"/>
      <c r="B47427" s="5"/>
      <c r="C47427" s="5" t="str">
        <f>IFERROR(__xludf.DUMMYFUNCTION("""COMPUTED_VALUE"""),"")</f>
        <v/>
      </c>
      <c r="D47427" s="5">
        <v>0.0</v>
      </c>
    </row>
    <row r="47428" ht="14.25" customHeight="1">
      <c r="A47428" s="5"/>
      <c r="B47428" s="5"/>
      <c r="C47428" s="5" t="str">
        <f>IFERROR(__xludf.DUMMYFUNCTION("""COMPUTED_VALUE"""),"")</f>
        <v/>
      </c>
      <c r="D47428" s="5">
        <v>0.0</v>
      </c>
    </row>
    <row r="47429" ht="14.25" customHeight="1">
      <c r="A47429" s="5"/>
      <c r="B47429" s="5"/>
      <c r="C47429" s="5" t="str">
        <f>IFERROR(__xludf.DUMMYFUNCTION("""COMPUTED_VALUE"""),"")</f>
        <v/>
      </c>
      <c r="D47429" s="5">
        <v>0.0</v>
      </c>
    </row>
    <row r="47430" ht="14.25" customHeight="1">
      <c r="A47430" s="5"/>
      <c r="B47430" s="5"/>
      <c r="C47430" s="5" t="str">
        <f>IFERROR(__xludf.DUMMYFUNCTION("""COMPUTED_VALUE"""),"")</f>
        <v/>
      </c>
      <c r="D47430" s="5">
        <v>0.0</v>
      </c>
    </row>
    <row r="47431" ht="14.25" customHeight="1">
      <c r="A47431" s="5"/>
      <c r="B47431" s="5"/>
      <c r="C47431" s="5" t="str">
        <f>IFERROR(__xludf.DUMMYFUNCTION("""COMPUTED_VALUE"""),"")</f>
        <v/>
      </c>
      <c r="D47431" s="5">
        <v>0.0</v>
      </c>
    </row>
    <row r="47432" ht="14.25" customHeight="1">
      <c r="A47432" s="5"/>
      <c r="B47432" s="5"/>
      <c r="C47432" s="5" t="str">
        <f>IFERROR(__xludf.DUMMYFUNCTION("""COMPUTED_VALUE"""),"")</f>
        <v/>
      </c>
      <c r="D47432" s="5">
        <v>0.0</v>
      </c>
    </row>
    <row r="47433" ht="14.25" customHeight="1">
      <c r="A47433" s="5"/>
      <c r="B47433" s="5"/>
      <c r="C47433" s="5" t="str">
        <f>IFERROR(__xludf.DUMMYFUNCTION("""COMPUTED_VALUE"""),"")</f>
        <v/>
      </c>
      <c r="D47433" s="5">
        <v>0.0</v>
      </c>
    </row>
    <row r="47434" ht="14.25" customHeight="1">
      <c r="A47434" s="5"/>
      <c r="B47434" s="5"/>
      <c r="C47434" s="5" t="str">
        <f>IFERROR(__xludf.DUMMYFUNCTION("""COMPUTED_VALUE"""),"")</f>
        <v/>
      </c>
      <c r="D47434" s="5">
        <v>0.0</v>
      </c>
    </row>
    <row r="47435" ht="14.25" customHeight="1">
      <c r="A47435" s="5"/>
      <c r="B47435" s="5"/>
      <c r="C47435" s="5" t="str">
        <f>IFERROR(__xludf.DUMMYFUNCTION("""COMPUTED_VALUE"""),"")</f>
        <v/>
      </c>
      <c r="D47435" s="5">
        <v>0.0</v>
      </c>
    </row>
    <row r="47436" ht="14.25" customHeight="1">
      <c r="A47436" s="5"/>
      <c r="B47436" s="5"/>
      <c r="C47436" s="5" t="str">
        <f>IFERROR(__xludf.DUMMYFUNCTION("""COMPUTED_VALUE"""),"")</f>
        <v/>
      </c>
      <c r="D47436" s="5">
        <v>0.0</v>
      </c>
    </row>
    <row r="47437" ht="14.25" customHeight="1">
      <c r="A47437" s="5"/>
      <c r="B47437" s="5"/>
      <c r="C47437" s="5" t="str">
        <f>IFERROR(__xludf.DUMMYFUNCTION("""COMPUTED_VALUE"""),"")</f>
        <v/>
      </c>
      <c r="D47437" s="5">
        <v>0.0</v>
      </c>
    </row>
    <row r="47438" ht="14.25" customHeight="1">
      <c r="A47438" s="5"/>
      <c r="B47438" s="5"/>
      <c r="C47438" s="5" t="str">
        <f>IFERROR(__xludf.DUMMYFUNCTION("""COMPUTED_VALUE"""),"")</f>
        <v/>
      </c>
      <c r="D47438" s="5">
        <v>0.0</v>
      </c>
    </row>
    <row r="47439" ht="14.25" customHeight="1">
      <c r="A47439" s="5"/>
      <c r="B47439" s="5"/>
      <c r="C47439" s="5" t="str">
        <f>IFERROR(__xludf.DUMMYFUNCTION("""COMPUTED_VALUE"""),"")</f>
        <v/>
      </c>
      <c r="D47439" s="5">
        <v>0.0</v>
      </c>
    </row>
    <row r="47440" ht="14.25" customHeight="1">
      <c r="A47440" s="5"/>
      <c r="B47440" s="5"/>
      <c r="C47440" s="5" t="str">
        <f>IFERROR(__xludf.DUMMYFUNCTION("""COMPUTED_VALUE"""),"")</f>
        <v/>
      </c>
      <c r="D47440" s="5">
        <v>0.0</v>
      </c>
    </row>
    <row r="47441" ht="14.25" customHeight="1">
      <c r="A47441" s="5"/>
      <c r="B47441" s="5"/>
      <c r="C47441" s="5" t="str">
        <f>IFERROR(__xludf.DUMMYFUNCTION("""COMPUTED_VALUE"""),"")</f>
        <v/>
      </c>
      <c r="D47441" s="5">
        <v>0.0</v>
      </c>
    </row>
    <row r="47442" ht="14.25" customHeight="1">
      <c r="A47442" s="5"/>
      <c r="B47442" s="5"/>
      <c r="C47442" s="5" t="str">
        <f>IFERROR(__xludf.DUMMYFUNCTION("""COMPUTED_VALUE"""),"")</f>
        <v/>
      </c>
      <c r="D47442" s="5">
        <v>0.0</v>
      </c>
    </row>
    <row r="47443" ht="14.25" customHeight="1">
      <c r="A47443" s="5"/>
      <c r="B47443" s="5"/>
      <c r="C47443" s="5" t="str">
        <f>IFERROR(__xludf.DUMMYFUNCTION("""COMPUTED_VALUE"""),"")</f>
        <v/>
      </c>
      <c r="D47443" s="5">
        <v>0.0</v>
      </c>
    </row>
    <row r="47444" ht="14.25" customHeight="1">
      <c r="A47444" s="5"/>
      <c r="B47444" s="5"/>
      <c r="C47444" s="5" t="str">
        <f>IFERROR(__xludf.DUMMYFUNCTION("""COMPUTED_VALUE"""),"")</f>
        <v/>
      </c>
      <c r="D47444" s="5">
        <v>0.0</v>
      </c>
    </row>
    <row r="47445" ht="14.25" customHeight="1">
      <c r="A47445" s="5"/>
      <c r="B47445" s="5"/>
      <c r="C47445" s="5" t="str">
        <f>IFERROR(__xludf.DUMMYFUNCTION("""COMPUTED_VALUE"""),"")</f>
        <v/>
      </c>
      <c r="D47445" s="5">
        <v>0.0</v>
      </c>
    </row>
    <row r="47446" ht="14.25" customHeight="1">
      <c r="A47446" s="5"/>
      <c r="B47446" s="5"/>
      <c r="C47446" s="5" t="str">
        <f>IFERROR(__xludf.DUMMYFUNCTION("""COMPUTED_VALUE"""),"")</f>
        <v/>
      </c>
      <c r="D47446" s="5">
        <v>0.0</v>
      </c>
    </row>
    <row r="47447" ht="14.25" customHeight="1">
      <c r="A47447" s="5"/>
      <c r="B47447" s="5"/>
      <c r="C47447" s="5" t="str">
        <f>IFERROR(__xludf.DUMMYFUNCTION("""COMPUTED_VALUE"""),"")</f>
        <v/>
      </c>
      <c r="D47447" s="5">
        <v>0.0</v>
      </c>
    </row>
    <row r="47448" ht="14.25" customHeight="1">
      <c r="A47448" s="5"/>
      <c r="B47448" s="5"/>
      <c r="C47448" s="5" t="str">
        <f>IFERROR(__xludf.DUMMYFUNCTION("""COMPUTED_VALUE"""),"")</f>
        <v/>
      </c>
      <c r="D47448" s="5">
        <v>0.0</v>
      </c>
    </row>
    <row r="47449" ht="14.25" customHeight="1">
      <c r="A47449" s="5"/>
      <c r="B47449" s="5"/>
      <c r="C47449" s="5" t="str">
        <f>IFERROR(__xludf.DUMMYFUNCTION("""COMPUTED_VALUE"""),"")</f>
        <v/>
      </c>
      <c r="D47449" s="5">
        <v>0.0</v>
      </c>
    </row>
    <row r="47450" ht="14.25" customHeight="1">
      <c r="A47450" s="5"/>
      <c r="B47450" s="5"/>
      <c r="C47450" s="5" t="str">
        <f>IFERROR(__xludf.DUMMYFUNCTION("""COMPUTED_VALUE"""),"")</f>
        <v/>
      </c>
      <c r="D47450" s="5">
        <v>0.0</v>
      </c>
    </row>
    <row r="47451" ht="14.25" customHeight="1">
      <c r="A47451" s="5"/>
      <c r="B47451" s="5"/>
      <c r="C47451" s="5" t="str">
        <f>IFERROR(__xludf.DUMMYFUNCTION("""COMPUTED_VALUE"""),"")</f>
        <v/>
      </c>
      <c r="D47451" s="5">
        <v>0.0</v>
      </c>
    </row>
    <row r="47452" ht="14.25" customHeight="1">
      <c r="A47452" s="5"/>
      <c r="B47452" s="5"/>
      <c r="C47452" s="5" t="str">
        <f>IFERROR(__xludf.DUMMYFUNCTION("""COMPUTED_VALUE"""),"")</f>
        <v/>
      </c>
      <c r="D47452" s="5">
        <v>0.0</v>
      </c>
    </row>
    <row r="47453" ht="14.25" customHeight="1">
      <c r="A47453" s="5"/>
      <c r="B47453" s="5"/>
      <c r="C47453" s="5" t="str">
        <f>IFERROR(__xludf.DUMMYFUNCTION("""COMPUTED_VALUE"""),"")</f>
        <v/>
      </c>
      <c r="D47453" s="5">
        <v>0.0</v>
      </c>
    </row>
    <row r="47454" ht="14.25" customHeight="1">
      <c r="A47454" s="5"/>
      <c r="B47454" s="5"/>
      <c r="C47454" s="5" t="str">
        <f>IFERROR(__xludf.DUMMYFUNCTION("""COMPUTED_VALUE"""),"")</f>
        <v/>
      </c>
      <c r="D47454" s="5">
        <v>0.0</v>
      </c>
    </row>
    <row r="47455" ht="14.25" customHeight="1">
      <c r="A47455" s="5"/>
      <c r="B47455" s="5"/>
      <c r="C47455" s="5" t="str">
        <f>IFERROR(__xludf.DUMMYFUNCTION("""COMPUTED_VALUE"""),"")</f>
        <v/>
      </c>
      <c r="D47455" s="5">
        <v>0.0</v>
      </c>
    </row>
    <row r="47456" ht="14.25" customHeight="1">
      <c r="A47456" s="5"/>
      <c r="B47456" s="5"/>
      <c r="C47456" s="5" t="str">
        <f>IFERROR(__xludf.DUMMYFUNCTION("""COMPUTED_VALUE"""),"")</f>
        <v/>
      </c>
      <c r="D47456" s="5">
        <v>0.0</v>
      </c>
    </row>
    <row r="47457" ht="14.25" customHeight="1">
      <c r="A47457" s="5"/>
      <c r="B47457" s="5"/>
      <c r="C47457" s="5" t="str">
        <f>IFERROR(__xludf.DUMMYFUNCTION("""COMPUTED_VALUE"""),"")</f>
        <v/>
      </c>
      <c r="D47457" s="5">
        <v>0.0</v>
      </c>
    </row>
    <row r="47458" ht="14.25" customHeight="1">
      <c r="A47458" s="5"/>
      <c r="B47458" s="5"/>
      <c r="C47458" s="5" t="str">
        <f>IFERROR(__xludf.DUMMYFUNCTION("""COMPUTED_VALUE"""),"")</f>
        <v/>
      </c>
      <c r="D47458" s="5">
        <v>0.0</v>
      </c>
    </row>
    <row r="47459" ht="14.25" customHeight="1">
      <c r="A47459" s="5"/>
      <c r="B47459" s="5"/>
      <c r="C47459" s="5" t="str">
        <f>IFERROR(__xludf.DUMMYFUNCTION("""COMPUTED_VALUE"""),"")</f>
        <v/>
      </c>
      <c r="D47459" s="5">
        <v>0.0</v>
      </c>
    </row>
    <row r="47460" ht="14.25" customHeight="1">
      <c r="A47460" s="5"/>
      <c r="B47460" s="5"/>
      <c r="C47460" s="5" t="str">
        <f>IFERROR(__xludf.DUMMYFUNCTION("""COMPUTED_VALUE"""),"")</f>
        <v/>
      </c>
      <c r="D47460" s="5">
        <v>0.0</v>
      </c>
    </row>
    <row r="47461" ht="14.25" customHeight="1">
      <c r="A47461" s="5"/>
      <c r="B47461" s="5"/>
      <c r="C47461" s="5" t="str">
        <f>IFERROR(__xludf.DUMMYFUNCTION("""COMPUTED_VALUE"""),"")</f>
        <v/>
      </c>
      <c r="D47461" s="5">
        <v>0.0</v>
      </c>
    </row>
    <row r="47462" ht="14.25" customHeight="1">
      <c r="A47462" s="5"/>
      <c r="B47462" s="5"/>
      <c r="C47462" s="5" t="str">
        <f>IFERROR(__xludf.DUMMYFUNCTION("""COMPUTED_VALUE"""),"")</f>
        <v/>
      </c>
      <c r="D47462" s="5">
        <v>0.0</v>
      </c>
    </row>
    <row r="47463" ht="14.25" customHeight="1">
      <c r="A47463" s="5"/>
      <c r="B47463" s="5"/>
      <c r="C47463" s="5" t="str">
        <f>IFERROR(__xludf.DUMMYFUNCTION("""COMPUTED_VALUE"""),"")</f>
        <v/>
      </c>
      <c r="D47463" s="5">
        <v>0.0</v>
      </c>
    </row>
    <row r="47464" ht="14.25" customHeight="1">
      <c r="A47464" s="5"/>
      <c r="B47464" s="5"/>
      <c r="C47464" s="5" t="str">
        <f>IFERROR(__xludf.DUMMYFUNCTION("""COMPUTED_VALUE"""),"")</f>
        <v/>
      </c>
      <c r="D47464" s="5">
        <v>0.0</v>
      </c>
    </row>
    <row r="47465" ht="14.25" customHeight="1">
      <c r="A47465" s="5"/>
      <c r="B47465" s="5"/>
      <c r="C47465" s="5" t="str">
        <f>IFERROR(__xludf.DUMMYFUNCTION("""COMPUTED_VALUE"""),"")</f>
        <v/>
      </c>
      <c r="D47465" s="5">
        <v>0.0</v>
      </c>
    </row>
    <row r="47466" ht="14.25" customHeight="1">
      <c r="A47466" s="5"/>
      <c r="B47466" s="5"/>
      <c r="C47466" s="5" t="str">
        <f>IFERROR(__xludf.DUMMYFUNCTION("""COMPUTED_VALUE"""),"")</f>
        <v/>
      </c>
      <c r="D47466" s="5">
        <v>0.0</v>
      </c>
    </row>
    <row r="47467" ht="14.25" customHeight="1">
      <c r="A47467" s="5"/>
      <c r="B47467" s="5"/>
      <c r="C47467" s="5" t="str">
        <f>IFERROR(__xludf.DUMMYFUNCTION("""COMPUTED_VALUE"""),"")</f>
        <v/>
      </c>
      <c r="D47467" s="5">
        <v>0.0</v>
      </c>
    </row>
    <row r="47468" ht="14.25" customHeight="1">
      <c r="A47468" s="5"/>
      <c r="B47468" s="5"/>
      <c r="C47468" s="5" t="str">
        <f>IFERROR(__xludf.DUMMYFUNCTION("""COMPUTED_VALUE"""),"")</f>
        <v/>
      </c>
      <c r="D47468" s="5">
        <v>0.0</v>
      </c>
    </row>
    <row r="47469" ht="14.25" customHeight="1">
      <c r="A47469" s="5"/>
      <c r="B47469" s="5"/>
      <c r="C47469" s="5" t="str">
        <f>IFERROR(__xludf.DUMMYFUNCTION("""COMPUTED_VALUE"""),"")</f>
        <v/>
      </c>
      <c r="D47469" s="5">
        <v>0.0</v>
      </c>
    </row>
    <row r="47470" ht="14.25" customHeight="1">
      <c r="A47470" s="5"/>
      <c r="B47470" s="5"/>
      <c r="C47470" s="5" t="str">
        <f>IFERROR(__xludf.DUMMYFUNCTION("""COMPUTED_VALUE"""),"")</f>
        <v/>
      </c>
      <c r="D47470" s="5">
        <v>0.0</v>
      </c>
    </row>
    <row r="47471" ht="14.25" customHeight="1">
      <c r="A47471" s="5"/>
      <c r="B47471" s="5"/>
      <c r="C47471" s="5" t="str">
        <f>IFERROR(__xludf.DUMMYFUNCTION("""COMPUTED_VALUE"""),"")</f>
        <v/>
      </c>
      <c r="D47471" s="5">
        <v>0.0</v>
      </c>
    </row>
    <row r="47472" ht="14.25" customHeight="1">
      <c r="A47472" s="5"/>
      <c r="B47472" s="5"/>
      <c r="C47472" s="5" t="str">
        <f>IFERROR(__xludf.DUMMYFUNCTION("""COMPUTED_VALUE"""),"")</f>
        <v/>
      </c>
      <c r="D47472" s="5">
        <v>0.0</v>
      </c>
    </row>
    <row r="47473" ht="14.25" customHeight="1">
      <c r="A47473" s="5"/>
      <c r="B47473" s="5"/>
      <c r="C47473" s="5" t="str">
        <f>IFERROR(__xludf.DUMMYFUNCTION("""COMPUTED_VALUE"""),"")</f>
        <v/>
      </c>
      <c r="D47473" s="5">
        <v>0.0</v>
      </c>
    </row>
    <row r="47474" ht="14.25" customHeight="1">
      <c r="A47474" s="5"/>
      <c r="B47474" s="5"/>
      <c r="C47474" s="5" t="str">
        <f>IFERROR(__xludf.DUMMYFUNCTION("""COMPUTED_VALUE"""),"")</f>
        <v/>
      </c>
      <c r="D47474" s="5">
        <v>0.0</v>
      </c>
    </row>
    <row r="47475" ht="14.25" customHeight="1">
      <c r="A47475" s="5"/>
      <c r="B47475" s="5"/>
      <c r="C47475" s="5" t="str">
        <f>IFERROR(__xludf.DUMMYFUNCTION("""COMPUTED_VALUE"""),"")</f>
        <v/>
      </c>
      <c r="D47475" s="5">
        <v>0.0</v>
      </c>
    </row>
    <row r="47476" ht="14.25" customHeight="1">
      <c r="A47476" s="5"/>
      <c r="B47476" s="5"/>
      <c r="C47476" s="5" t="str">
        <f>IFERROR(__xludf.DUMMYFUNCTION("""COMPUTED_VALUE"""),"")</f>
        <v/>
      </c>
      <c r="D47476" s="5">
        <v>0.0</v>
      </c>
    </row>
    <row r="47477" ht="14.25" customHeight="1">
      <c r="A47477" s="5"/>
      <c r="B47477" s="5"/>
      <c r="C47477" s="5" t="str">
        <f>IFERROR(__xludf.DUMMYFUNCTION("""COMPUTED_VALUE"""),"")</f>
        <v/>
      </c>
      <c r="D47477" s="5">
        <v>0.0</v>
      </c>
    </row>
    <row r="47478" ht="14.25" customHeight="1">
      <c r="A47478" s="5"/>
      <c r="B47478" s="5"/>
      <c r="C47478" s="5" t="str">
        <f>IFERROR(__xludf.DUMMYFUNCTION("""COMPUTED_VALUE"""),"")</f>
        <v/>
      </c>
      <c r="D47478" s="5">
        <v>0.0</v>
      </c>
    </row>
    <row r="47479" ht="14.25" customHeight="1">
      <c r="A47479" s="5"/>
      <c r="B47479" s="5"/>
      <c r="C47479" s="5" t="str">
        <f>IFERROR(__xludf.DUMMYFUNCTION("""COMPUTED_VALUE"""),"")</f>
        <v/>
      </c>
      <c r="D47479" s="5">
        <v>0.0</v>
      </c>
    </row>
    <row r="47480" ht="14.25" customHeight="1">
      <c r="A47480" s="5"/>
      <c r="B47480" s="5"/>
      <c r="C47480" s="5" t="str">
        <f>IFERROR(__xludf.DUMMYFUNCTION("""COMPUTED_VALUE"""),"")</f>
        <v/>
      </c>
      <c r="D47480" s="5">
        <v>0.0</v>
      </c>
    </row>
    <row r="47481" ht="14.25" customHeight="1">
      <c r="A47481" s="5"/>
      <c r="B47481" s="5"/>
      <c r="C47481" s="5" t="str">
        <f>IFERROR(__xludf.DUMMYFUNCTION("""COMPUTED_VALUE"""),"")</f>
        <v/>
      </c>
      <c r="D47481" s="5">
        <v>0.0</v>
      </c>
    </row>
    <row r="47482" ht="14.25" customHeight="1">
      <c r="A47482" s="5"/>
      <c r="B47482" s="5"/>
      <c r="C47482" s="5" t="str">
        <f>IFERROR(__xludf.DUMMYFUNCTION("""COMPUTED_VALUE"""),"")</f>
        <v/>
      </c>
      <c r="D47482" s="5">
        <v>0.0</v>
      </c>
    </row>
    <row r="47483" ht="14.25" customHeight="1">
      <c r="A47483" s="5"/>
      <c r="B47483" s="5"/>
      <c r="C47483" s="5" t="str">
        <f>IFERROR(__xludf.DUMMYFUNCTION("""COMPUTED_VALUE"""),"")</f>
        <v/>
      </c>
      <c r="D47483" s="5">
        <v>0.0</v>
      </c>
    </row>
    <row r="47484" ht="14.25" customHeight="1">
      <c r="A47484" s="5"/>
      <c r="B47484" s="5"/>
      <c r="C47484" s="5" t="str">
        <f>IFERROR(__xludf.DUMMYFUNCTION("""COMPUTED_VALUE"""),"")</f>
        <v/>
      </c>
      <c r="D47484" s="5">
        <v>0.0</v>
      </c>
    </row>
    <row r="47485" ht="14.25" customHeight="1">
      <c r="A47485" s="5"/>
      <c r="B47485" s="5"/>
      <c r="C47485" s="5" t="str">
        <f>IFERROR(__xludf.DUMMYFUNCTION("""COMPUTED_VALUE"""),"")</f>
        <v/>
      </c>
      <c r="D47485" s="5">
        <v>0.0</v>
      </c>
    </row>
    <row r="47486" ht="14.25" customHeight="1">
      <c r="A47486" s="5"/>
      <c r="B47486" s="5"/>
      <c r="C47486" s="5" t="str">
        <f>IFERROR(__xludf.DUMMYFUNCTION("""COMPUTED_VALUE"""),"")</f>
        <v/>
      </c>
      <c r="D47486" s="5">
        <v>0.0</v>
      </c>
    </row>
    <row r="47487" ht="14.25" customHeight="1">
      <c r="A47487" s="5"/>
      <c r="B47487" s="5"/>
      <c r="C47487" s="5" t="str">
        <f>IFERROR(__xludf.DUMMYFUNCTION("""COMPUTED_VALUE"""),"")</f>
        <v/>
      </c>
      <c r="D47487" s="5">
        <v>0.0</v>
      </c>
    </row>
    <row r="47488" ht="14.25" customHeight="1">
      <c r="A47488" s="5"/>
      <c r="B47488" s="5"/>
      <c r="C47488" s="5" t="str">
        <f>IFERROR(__xludf.DUMMYFUNCTION("""COMPUTED_VALUE"""),"")</f>
        <v/>
      </c>
      <c r="D47488" s="5">
        <v>0.0</v>
      </c>
    </row>
    <row r="47489" ht="14.25" customHeight="1">
      <c r="A47489" s="5"/>
      <c r="B47489" s="5"/>
      <c r="C47489" s="5" t="str">
        <f>IFERROR(__xludf.DUMMYFUNCTION("""COMPUTED_VALUE"""),"")</f>
        <v/>
      </c>
      <c r="D47489" s="5">
        <v>0.0</v>
      </c>
    </row>
    <row r="47490" ht="14.25" customHeight="1">
      <c r="A47490" s="5"/>
      <c r="B47490" s="5"/>
      <c r="C47490" s="5" t="str">
        <f>IFERROR(__xludf.DUMMYFUNCTION("""COMPUTED_VALUE"""),"")</f>
        <v/>
      </c>
      <c r="D47490" s="5">
        <v>0.0</v>
      </c>
    </row>
    <row r="47491" ht="14.25" customHeight="1">
      <c r="A47491" s="5"/>
      <c r="B47491" s="5"/>
      <c r="C47491" s="5" t="str">
        <f>IFERROR(__xludf.DUMMYFUNCTION("""COMPUTED_VALUE"""),"")</f>
        <v/>
      </c>
      <c r="D47491" s="5">
        <v>0.0</v>
      </c>
    </row>
    <row r="47492" ht="14.25" customHeight="1">
      <c r="A47492" s="5"/>
      <c r="B47492" s="5"/>
      <c r="C47492" s="5" t="str">
        <f>IFERROR(__xludf.DUMMYFUNCTION("""COMPUTED_VALUE"""),"")</f>
        <v/>
      </c>
      <c r="D47492" s="5">
        <v>0.0</v>
      </c>
    </row>
    <row r="47493" ht="14.25" customHeight="1">
      <c r="A47493" s="5"/>
      <c r="B47493" s="5"/>
      <c r="C47493" s="5" t="str">
        <f>IFERROR(__xludf.DUMMYFUNCTION("""COMPUTED_VALUE"""),"")</f>
        <v/>
      </c>
      <c r="D47493" s="5">
        <v>0.0</v>
      </c>
    </row>
    <row r="47494" ht="14.25" customHeight="1">
      <c r="A47494" s="5"/>
      <c r="B47494" s="5"/>
      <c r="C47494" s="5" t="str">
        <f>IFERROR(__xludf.DUMMYFUNCTION("""COMPUTED_VALUE"""),"")</f>
        <v/>
      </c>
      <c r="D47494" s="5">
        <v>0.0</v>
      </c>
    </row>
    <row r="47495" ht="14.25" customHeight="1">
      <c r="A47495" s="5"/>
      <c r="B47495" s="5"/>
      <c r="C47495" s="5" t="str">
        <f>IFERROR(__xludf.DUMMYFUNCTION("""COMPUTED_VALUE"""),"")</f>
        <v/>
      </c>
      <c r="D47495" s="5">
        <v>0.0</v>
      </c>
    </row>
    <row r="47496" ht="14.25" customHeight="1">
      <c r="A47496" s="5"/>
      <c r="B47496" s="5"/>
      <c r="C47496" s="5" t="str">
        <f>IFERROR(__xludf.DUMMYFUNCTION("""COMPUTED_VALUE"""),"")</f>
        <v/>
      </c>
      <c r="D47496" s="5">
        <v>0.0</v>
      </c>
    </row>
    <row r="47497" ht="14.25" customHeight="1">
      <c r="A47497" s="5"/>
      <c r="B47497" s="5"/>
      <c r="C47497" s="5" t="str">
        <f>IFERROR(__xludf.DUMMYFUNCTION("""COMPUTED_VALUE"""),"")</f>
        <v/>
      </c>
      <c r="D47497" s="5">
        <v>0.0</v>
      </c>
    </row>
    <row r="47498" ht="14.25" customHeight="1">
      <c r="A47498" s="5"/>
      <c r="B47498" s="5"/>
      <c r="C47498" s="5" t="str">
        <f>IFERROR(__xludf.DUMMYFUNCTION("""COMPUTED_VALUE"""),"")</f>
        <v/>
      </c>
      <c r="D47498" s="5">
        <v>0.0</v>
      </c>
    </row>
    <row r="47499" ht="14.25" customHeight="1">
      <c r="A47499" s="5"/>
      <c r="B47499" s="5"/>
      <c r="C47499" s="5" t="str">
        <f>IFERROR(__xludf.DUMMYFUNCTION("""COMPUTED_VALUE"""),"")</f>
        <v/>
      </c>
      <c r="D47499" s="5">
        <v>0.0</v>
      </c>
    </row>
    <row r="47500" ht="14.25" customHeight="1">
      <c r="A47500" s="5"/>
      <c r="B47500" s="5"/>
      <c r="C47500" s="5" t="str">
        <f>IFERROR(__xludf.DUMMYFUNCTION("""COMPUTED_VALUE"""),"")</f>
        <v/>
      </c>
      <c r="D47500" s="5">
        <v>0.0</v>
      </c>
    </row>
    <row r="47501" ht="14.25" customHeight="1">
      <c r="A47501" s="5"/>
      <c r="B47501" s="5"/>
      <c r="C47501" s="5" t="str">
        <f>IFERROR(__xludf.DUMMYFUNCTION("""COMPUTED_VALUE"""),"")</f>
        <v/>
      </c>
      <c r="D47501" s="5">
        <v>0.0</v>
      </c>
    </row>
    <row r="47502" ht="14.25" customHeight="1">
      <c r="A47502" s="5"/>
      <c r="B47502" s="5"/>
      <c r="C47502" s="5" t="str">
        <f>IFERROR(__xludf.DUMMYFUNCTION("""COMPUTED_VALUE"""),"")</f>
        <v/>
      </c>
      <c r="D47502" s="5">
        <v>0.0</v>
      </c>
    </row>
    <row r="47503" ht="14.25" customHeight="1">
      <c r="A47503" s="5"/>
      <c r="B47503" s="5"/>
      <c r="C47503" s="5" t="str">
        <f>IFERROR(__xludf.DUMMYFUNCTION("""COMPUTED_VALUE"""),"")</f>
        <v/>
      </c>
      <c r="D47503" s="5">
        <v>0.0</v>
      </c>
    </row>
    <row r="47504" ht="14.25" customHeight="1">
      <c r="A47504" s="5"/>
      <c r="B47504" s="5"/>
      <c r="C47504" s="5" t="str">
        <f>IFERROR(__xludf.DUMMYFUNCTION("""COMPUTED_VALUE"""),"")</f>
        <v/>
      </c>
      <c r="D47504" s="5">
        <v>0.0</v>
      </c>
    </row>
    <row r="47505" ht="14.25" customHeight="1">
      <c r="A47505" s="5"/>
      <c r="B47505" s="5"/>
      <c r="C47505" s="5" t="str">
        <f>IFERROR(__xludf.DUMMYFUNCTION("""COMPUTED_VALUE"""),"")</f>
        <v/>
      </c>
      <c r="D47505" s="5">
        <v>0.0</v>
      </c>
    </row>
    <row r="47506" ht="14.25" customHeight="1">
      <c r="A47506" s="5"/>
      <c r="B47506" s="5"/>
      <c r="C47506" s="5" t="str">
        <f>IFERROR(__xludf.DUMMYFUNCTION("""COMPUTED_VALUE"""),"")</f>
        <v/>
      </c>
      <c r="D47506" s="5">
        <v>0.0</v>
      </c>
    </row>
    <row r="47507" ht="14.25" customHeight="1">
      <c r="A47507" s="5"/>
      <c r="B47507" s="5"/>
      <c r="C47507" s="5" t="str">
        <f>IFERROR(__xludf.DUMMYFUNCTION("""COMPUTED_VALUE"""),"")</f>
        <v/>
      </c>
      <c r="D47507" s="5">
        <v>0.0</v>
      </c>
    </row>
    <row r="47508" ht="14.25" customHeight="1">
      <c r="A47508" s="5"/>
      <c r="B47508" s="5"/>
      <c r="C47508" s="5" t="str">
        <f>IFERROR(__xludf.DUMMYFUNCTION("""COMPUTED_VALUE"""),"")</f>
        <v/>
      </c>
      <c r="D47508" s="5">
        <v>0.0</v>
      </c>
    </row>
    <row r="47509" ht="14.25" customHeight="1">
      <c r="A47509" s="5"/>
      <c r="B47509" s="5"/>
      <c r="C47509" s="5" t="str">
        <f>IFERROR(__xludf.DUMMYFUNCTION("""COMPUTED_VALUE"""),"")</f>
        <v/>
      </c>
      <c r="D47509" s="5">
        <v>0.0</v>
      </c>
    </row>
    <row r="47510" ht="14.25" customHeight="1">
      <c r="A47510" s="5"/>
      <c r="B47510" s="5"/>
      <c r="C47510" s="5" t="str">
        <f>IFERROR(__xludf.DUMMYFUNCTION("""COMPUTED_VALUE"""),"")</f>
        <v/>
      </c>
      <c r="D47510" s="5">
        <v>0.0</v>
      </c>
    </row>
    <row r="47511" ht="14.25" customHeight="1">
      <c r="A47511" s="5"/>
      <c r="B47511" s="5"/>
      <c r="C47511" s="5" t="str">
        <f>IFERROR(__xludf.DUMMYFUNCTION("""COMPUTED_VALUE"""),"")</f>
        <v/>
      </c>
      <c r="D47511" s="5">
        <v>0.0</v>
      </c>
    </row>
    <row r="47512" ht="14.25" customHeight="1">
      <c r="A47512" s="5"/>
      <c r="B47512" s="5"/>
      <c r="C47512" s="5" t="str">
        <f>IFERROR(__xludf.DUMMYFUNCTION("""COMPUTED_VALUE"""),"")</f>
        <v/>
      </c>
      <c r="D47512" s="5">
        <v>0.0</v>
      </c>
    </row>
    <row r="47513" ht="14.25" customHeight="1">
      <c r="A47513" s="5"/>
      <c r="B47513" s="5"/>
      <c r="C47513" s="5" t="str">
        <f>IFERROR(__xludf.DUMMYFUNCTION("""COMPUTED_VALUE"""),"")</f>
        <v/>
      </c>
      <c r="D47513" s="5">
        <v>0.0</v>
      </c>
    </row>
    <row r="47514" ht="14.25" customHeight="1">
      <c r="A47514" s="5"/>
      <c r="B47514" s="5"/>
      <c r="C47514" s="5" t="str">
        <f>IFERROR(__xludf.DUMMYFUNCTION("""COMPUTED_VALUE"""),"")</f>
        <v/>
      </c>
      <c r="D47514" s="5">
        <v>0.0</v>
      </c>
    </row>
    <row r="47515" ht="14.25" customHeight="1">
      <c r="A47515" s="5"/>
      <c r="B47515" s="5"/>
      <c r="C47515" s="5" t="str">
        <f>IFERROR(__xludf.DUMMYFUNCTION("""COMPUTED_VALUE"""),"")</f>
        <v/>
      </c>
      <c r="D47515" s="5">
        <v>0.0</v>
      </c>
    </row>
    <row r="47516" ht="14.25" customHeight="1">
      <c r="A47516" s="5"/>
      <c r="B47516" s="5"/>
      <c r="C47516" s="5" t="str">
        <f>IFERROR(__xludf.DUMMYFUNCTION("""COMPUTED_VALUE"""),"")</f>
        <v/>
      </c>
      <c r="D47516" s="5">
        <v>0.0</v>
      </c>
    </row>
    <row r="47517" ht="14.25" customHeight="1">
      <c r="A47517" s="5"/>
      <c r="B47517" s="5"/>
      <c r="C47517" s="5" t="str">
        <f>IFERROR(__xludf.DUMMYFUNCTION("""COMPUTED_VALUE"""),"")</f>
        <v/>
      </c>
      <c r="D47517" s="5">
        <v>0.0</v>
      </c>
    </row>
    <row r="47518" ht="14.25" customHeight="1">
      <c r="A47518" s="5"/>
      <c r="B47518" s="5"/>
      <c r="C47518" s="5" t="str">
        <f>IFERROR(__xludf.DUMMYFUNCTION("""COMPUTED_VALUE"""),"")</f>
        <v/>
      </c>
      <c r="D47518" s="5">
        <v>0.0</v>
      </c>
    </row>
    <row r="47519" ht="14.25" customHeight="1">
      <c r="A47519" s="5"/>
      <c r="B47519" s="5"/>
      <c r="C47519" s="5" t="str">
        <f>IFERROR(__xludf.DUMMYFUNCTION("""COMPUTED_VALUE"""),"")</f>
        <v/>
      </c>
      <c r="D47519" s="5">
        <v>0.0</v>
      </c>
    </row>
    <row r="47520" ht="14.25" customHeight="1">
      <c r="A47520" s="5"/>
      <c r="B47520" s="5"/>
      <c r="C47520" s="5" t="str">
        <f>IFERROR(__xludf.DUMMYFUNCTION("""COMPUTED_VALUE"""),"")</f>
        <v/>
      </c>
      <c r="D47520" s="5">
        <v>0.0</v>
      </c>
    </row>
    <row r="47521" ht="14.25" customHeight="1">
      <c r="A47521" s="5"/>
      <c r="B47521" s="5"/>
      <c r="C47521" s="5" t="str">
        <f>IFERROR(__xludf.DUMMYFUNCTION("""COMPUTED_VALUE"""),"")</f>
        <v/>
      </c>
      <c r="D47521" s="5">
        <v>0.0</v>
      </c>
    </row>
    <row r="47522" ht="14.25" customHeight="1">
      <c r="A47522" s="5"/>
      <c r="B47522" s="5"/>
      <c r="C47522" s="5" t="str">
        <f>IFERROR(__xludf.DUMMYFUNCTION("""COMPUTED_VALUE"""),"")</f>
        <v/>
      </c>
      <c r="D47522" s="5">
        <v>0.0</v>
      </c>
    </row>
    <row r="47523" ht="14.25" customHeight="1">
      <c r="A47523" s="5"/>
      <c r="B47523" s="5"/>
      <c r="C47523" s="5" t="str">
        <f>IFERROR(__xludf.DUMMYFUNCTION("""COMPUTED_VALUE"""),"")</f>
        <v/>
      </c>
      <c r="D47523" s="5">
        <v>0.0</v>
      </c>
    </row>
    <row r="47524" ht="14.25" customHeight="1">
      <c r="A47524" s="5"/>
      <c r="B47524" s="5"/>
      <c r="C47524" s="5" t="str">
        <f>IFERROR(__xludf.DUMMYFUNCTION("""COMPUTED_VALUE"""),"")</f>
        <v/>
      </c>
      <c r="D47524" s="5">
        <v>0.0</v>
      </c>
    </row>
    <row r="47525" ht="14.25" customHeight="1">
      <c r="A47525" s="5"/>
      <c r="B47525" s="5"/>
      <c r="C47525" s="5" t="str">
        <f>IFERROR(__xludf.DUMMYFUNCTION("""COMPUTED_VALUE"""),"")</f>
        <v/>
      </c>
      <c r="D47525" s="5">
        <v>0.0</v>
      </c>
    </row>
    <row r="47526" ht="14.25" customHeight="1">
      <c r="A47526" s="5"/>
      <c r="B47526" s="5"/>
      <c r="C47526" s="5" t="str">
        <f>IFERROR(__xludf.DUMMYFUNCTION("""COMPUTED_VALUE"""),"")</f>
        <v/>
      </c>
      <c r="D47526" s="5">
        <v>0.0</v>
      </c>
    </row>
    <row r="47527" ht="14.25" customHeight="1">
      <c r="A47527" s="5"/>
      <c r="B47527" s="5"/>
      <c r="C47527" s="5" t="str">
        <f>IFERROR(__xludf.DUMMYFUNCTION("""COMPUTED_VALUE"""),"")</f>
        <v/>
      </c>
      <c r="D47527" s="5">
        <v>0.0</v>
      </c>
    </row>
    <row r="47528" ht="14.25" customHeight="1">
      <c r="A47528" s="5"/>
      <c r="B47528" s="5"/>
      <c r="C47528" s="5" t="str">
        <f>IFERROR(__xludf.DUMMYFUNCTION("""COMPUTED_VALUE"""),"")</f>
        <v/>
      </c>
      <c r="D47528" s="5">
        <v>0.0</v>
      </c>
    </row>
    <row r="47529" ht="14.25" customHeight="1">
      <c r="A47529" s="5"/>
      <c r="B47529" s="5"/>
      <c r="C47529" s="5" t="str">
        <f>IFERROR(__xludf.DUMMYFUNCTION("""COMPUTED_VALUE"""),"")</f>
        <v/>
      </c>
      <c r="D47529" s="5">
        <v>0.0</v>
      </c>
    </row>
    <row r="47530" ht="14.25" customHeight="1">
      <c r="A47530" s="5"/>
      <c r="B47530" s="5"/>
      <c r="C47530" s="5" t="str">
        <f>IFERROR(__xludf.DUMMYFUNCTION("""COMPUTED_VALUE"""),"")</f>
        <v/>
      </c>
      <c r="D47530" s="5">
        <v>0.0</v>
      </c>
    </row>
    <row r="47531" ht="14.25" customHeight="1">
      <c r="A47531" s="5"/>
      <c r="B47531" s="5"/>
      <c r="C47531" s="5" t="str">
        <f>IFERROR(__xludf.DUMMYFUNCTION("""COMPUTED_VALUE"""),"")</f>
        <v/>
      </c>
      <c r="D47531" s="5">
        <v>0.0</v>
      </c>
    </row>
    <row r="47532" ht="14.25" customHeight="1">
      <c r="A47532" s="5"/>
      <c r="B47532" s="5"/>
      <c r="C47532" s="5" t="str">
        <f>IFERROR(__xludf.DUMMYFUNCTION("""COMPUTED_VALUE"""),"")</f>
        <v/>
      </c>
      <c r="D47532" s="5">
        <v>0.0</v>
      </c>
    </row>
    <row r="47533" ht="14.25" customHeight="1">
      <c r="A47533" s="5"/>
      <c r="B47533" s="5"/>
      <c r="C47533" s="5" t="str">
        <f>IFERROR(__xludf.DUMMYFUNCTION("""COMPUTED_VALUE"""),"")</f>
        <v/>
      </c>
      <c r="D47533" s="5">
        <v>0.0</v>
      </c>
    </row>
    <row r="47534" ht="14.25" customHeight="1">
      <c r="A47534" s="5"/>
      <c r="B47534" s="5"/>
      <c r="C47534" s="5" t="str">
        <f>IFERROR(__xludf.DUMMYFUNCTION("""COMPUTED_VALUE"""),"")</f>
        <v/>
      </c>
      <c r="D47534" s="5">
        <v>0.0</v>
      </c>
    </row>
    <row r="47535" ht="14.25" customHeight="1">
      <c r="A47535" s="5"/>
      <c r="B47535" s="5"/>
      <c r="C47535" s="5" t="str">
        <f>IFERROR(__xludf.DUMMYFUNCTION("""COMPUTED_VALUE"""),"")</f>
        <v/>
      </c>
      <c r="D47535" s="5">
        <v>0.0</v>
      </c>
    </row>
    <row r="47536" ht="14.25" customHeight="1">
      <c r="A47536" s="5"/>
      <c r="B47536" s="5"/>
      <c r="C47536" s="5" t="str">
        <f>IFERROR(__xludf.DUMMYFUNCTION("""COMPUTED_VALUE"""),"")</f>
        <v/>
      </c>
      <c r="D47536" s="5">
        <v>0.0</v>
      </c>
    </row>
    <row r="47537" ht="14.25" customHeight="1">
      <c r="A47537" s="5"/>
      <c r="B47537" s="5"/>
      <c r="C47537" s="5" t="str">
        <f>IFERROR(__xludf.DUMMYFUNCTION("""COMPUTED_VALUE"""),"")</f>
        <v/>
      </c>
      <c r="D47537" s="5">
        <v>0.0</v>
      </c>
    </row>
    <row r="47538" ht="14.25" customHeight="1">
      <c r="A47538" s="5"/>
      <c r="B47538" s="5"/>
      <c r="C47538" s="5" t="str">
        <f>IFERROR(__xludf.DUMMYFUNCTION("""COMPUTED_VALUE"""),"")</f>
        <v/>
      </c>
      <c r="D47538" s="5">
        <v>0.0</v>
      </c>
    </row>
    <row r="47539" ht="14.25" customHeight="1">
      <c r="A47539" s="5"/>
      <c r="B47539" s="5"/>
      <c r="C47539" s="5" t="str">
        <f>IFERROR(__xludf.DUMMYFUNCTION("""COMPUTED_VALUE"""),"")</f>
        <v/>
      </c>
      <c r="D47539" s="5">
        <v>0.0</v>
      </c>
    </row>
    <row r="47540" ht="14.25" customHeight="1">
      <c r="A47540" s="5"/>
      <c r="B47540" s="5"/>
      <c r="C47540" s="5" t="str">
        <f>IFERROR(__xludf.DUMMYFUNCTION("""COMPUTED_VALUE"""),"")</f>
        <v/>
      </c>
      <c r="D47540" s="5">
        <v>0.0</v>
      </c>
    </row>
    <row r="47541" ht="14.25" customHeight="1">
      <c r="A47541" s="5"/>
      <c r="B47541" s="5"/>
      <c r="C47541" s="5" t="str">
        <f>IFERROR(__xludf.DUMMYFUNCTION("""COMPUTED_VALUE"""),"")</f>
        <v/>
      </c>
      <c r="D47541" s="5">
        <v>0.0</v>
      </c>
    </row>
    <row r="47542" ht="14.25" customHeight="1">
      <c r="A47542" s="5"/>
      <c r="B47542" s="5"/>
      <c r="C47542" s="5" t="str">
        <f>IFERROR(__xludf.DUMMYFUNCTION("""COMPUTED_VALUE"""),"")</f>
        <v/>
      </c>
      <c r="D47542" s="5">
        <v>0.0</v>
      </c>
    </row>
    <row r="47543" ht="14.25" customHeight="1">
      <c r="A47543" s="5"/>
      <c r="B47543" s="5"/>
      <c r="C47543" s="5" t="str">
        <f>IFERROR(__xludf.DUMMYFUNCTION("""COMPUTED_VALUE"""),"")</f>
        <v/>
      </c>
      <c r="D47543" s="5">
        <v>0.0</v>
      </c>
    </row>
    <row r="47544" ht="14.25" customHeight="1">
      <c r="A47544" s="5"/>
      <c r="B47544" s="5"/>
      <c r="C47544" s="5" t="str">
        <f>IFERROR(__xludf.DUMMYFUNCTION("""COMPUTED_VALUE"""),"")</f>
        <v/>
      </c>
      <c r="D47544" s="5">
        <v>0.0</v>
      </c>
    </row>
    <row r="47545" ht="14.25" customHeight="1">
      <c r="A47545" s="5"/>
      <c r="B47545" s="5"/>
      <c r="C47545" s="5" t="str">
        <f>IFERROR(__xludf.DUMMYFUNCTION("""COMPUTED_VALUE"""),"")</f>
        <v/>
      </c>
      <c r="D47545" s="5">
        <v>0.0</v>
      </c>
    </row>
    <row r="47546" ht="14.25" customHeight="1">
      <c r="A47546" s="5"/>
      <c r="B47546" s="5"/>
      <c r="C47546" s="5" t="str">
        <f>IFERROR(__xludf.DUMMYFUNCTION("""COMPUTED_VALUE"""),"")</f>
        <v/>
      </c>
      <c r="D47546" s="5">
        <v>0.0</v>
      </c>
    </row>
    <row r="47547" ht="14.25" customHeight="1">
      <c r="A47547" s="5"/>
      <c r="B47547" s="5"/>
      <c r="C47547" s="5" t="str">
        <f>IFERROR(__xludf.DUMMYFUNCTION("""COMPUTED_VALUE"""),"")</f>
        <v/>
      </c>
      <c r="D47547" s="5">
        <v>0.0</v>
      </c>
    </row>
    <row r="47548" ht="14.25" customHeight="1">
      <c r="A47548" s="5"/>
      <c r="B47548" s="5"/>
      <c r="C47548" s="5" t="str">
        <f>IFERROR(__xludf.DUMMYFUNCTION("""COMPUTED_VALUE"""),"")</f>
        <v/>
      </c>
      <c r="D47548" s="5">
        <v>0.0</v>
      </c>
    </row>
    <row r="47549" ht="14.25" customHeight="1">
      <c r="A47549" s="5"/>
      <c r="B47549" s="5"/>
      <c r="C47549" s="5" t="str">
        <f>IFERROR(__xludf.DUMMYFUNCTION("""COMPUTED_VALUE"""),"")</f>
        <v/>
      </c>
      <c r="D47549" s="5">
        <v>0.0</v>
      </c>
    </row>
    <row r="47550" ht="14.25" customHeight="1">
      <c r="A47550" s="5"/>
      <c r="B47550" s="5"/>
      <c r="C47550" s="5" t="str">
        <f>IFERROR(__xludf.DUMMYFUNCTION("""COMPUTED_VALUE"""),"")</f>
        <v/>
      </c>
      <c r="D47550" s="5">
        <v>0.0</v>
      </c>
    </row>
    <row r="47551" ht="14.25" customHeight="1">
      <c r="A47551" s="5"/>
      <c r="B47551" s="5"/>
      <c r="C47551" s="5" t="str">
        <f>IFERROR(__xludf.DUMMYFUNCTION("""COMPUTED_VALUE"""),"")</f>
        <v/>
      </c>
      <c r="D47551" s="5">
        <v>0.0</v>
      </c>
    </row>
    <row r="47552" ht="14.25" customHeight="1">
      <c r="A47552" s="5"/>
      <c r="B47552" s="5"/>
      <c r="C47552" s="5" t="str">
        <f>IFERROR(__xludf.DUMMYFUNCTION("""COMPUTED_VALUE"""),"")</f>
        <v/>
      </c>
      <c r="D47552" s="5">
        <v>0.0</v>
      </c>
    </row>
    <row r="47553" ht="14.25" customHeight="1">
      <c r="A47553" s="5"/>
      <c r="B47553" s="5"/>
      <c r="C47553" s="5" t="str">
        <f>IFERROR(__xludf.DUMMYFUNCTION("""COMPUTED_VALUE"""),"")</f>
        <v/>
      </c>
      <c r="D47553" s="5">
        <v>0.0</v>
      </c>
    </row>
    <row r="47554" ht="14.25" customHeight="1">
      <c r="A47554" s="5"/>
      <c r="B47554" s="5"/>
      <c r="C47554" s="5" t="str">
        <f>IFERROR(__xludf.DUMMYFUNCTION("""COMPUTED_VALUE"""),"")</f>
        <v/>
      </c>
      <c r="D47554" s="5">
        <v>0.0</v>
      </c>
    </row>
    <row r="47555" ht="14.25" customHeight="1">
      <c r="A47555" s="5"/>
      <c r="B47555" s="5"/>
      <c r="C47555" s="5" t="str">
        <f>IFERROR(__xludf.DUMMYFUNCTION("""COMPUTED_VALUE"""),"")</f>
        <v/>
      </c>
      <c r="D47555" s="5">
        <v>0.0</v>
      </c>
    </row>
    <row r="47556" ht="14.25" customHeight="1">
      <c r="A47556" s="5"/>
      <c r="B47556" s="5"/>
      <c r="C47556" s="5" t="str">
        <f>IFERROR(__xludf.DUMMYFUNCTION("""COMPUTED_VALUE"""),"")</f>
        <v/>
      </c>
      <c r="D47556" s="5">
        <v>0.0</v>
      </c>
    </row>
    <row r="47557" ht="14.25" customHeight="1">
      <c r="A47557" s="5"/>
      <c r="B47557" s="5"/>
      <c r="C47557" s="5" t="str">
        <f>IFERROR(__xludf.DUMMYFUNCTION("""COMPUTED_VALUE"""),"")</f>
        <v/>
      </c>
      <c r="D47557" s="5">
        <v>0.0</v>
      </c>
    </row>
    <row r="47558" ht="14.25" customHeight="1">
      <c r="A47558" s="5"/>
      <c r="B47558" s="5"/>
      <c r="C47558" s="5" t="str">
        <f>IFERROR(__xludf.DUMMYFUNCTION("""COMPUTED_VALUE"""),"")</f>
        <v/>
      </c>
      <c r="D47558" s="5">
        <v>0.0</v>
      </c>
    </row>
    <row r="47559" ht="14.25" customHeight="1">
      <c r="A47559" s="5"/>
      <c r="B47559" s="5"/>
      <c r="C47559" s="5" t="str">
        <f>IFERROR(__xludf.DUMMYFUNCTION("""COMPUTED_VALUE"""),"")</f>
        <v/>
      </c>
      <c r="D47559" s="5">
        <v>0.0</v>
      </c>
    </row>
    <row r="47560" ht="14.25" customHeight="1">
      <c r="A47560" s="5"/>
      <c r="B47560" s="5"/>
      <c r="C47560" s="5" t="str">
        <f>IFERROR(__xludf.DUMMYFUNCTION("""COMPUTED_VALUE"""),"")</f>
        <v/>
      </c>
      <c r="D47560" s="5">
        <v>0.0</v>
      </c>
    </row>
    <row r="47561" ht="14.25" customHeight="1">
      <c r="A47561" s="5"/>
      <c r="B47561" s="5"/>
      <c r="C47561" s="5" t="str">
        <f>IFERROR(__xludf.DUMMYFUNCTION("""COMPUTED_VALUE"""),"")</f>
        <v/>
      </c>
      <c r="D47561" s="5">
        <v>0.0</v>
      </c>
    </row>
    <row r="47562" ht="14.25" customHeight="1">
      <c r="A47562" s="5"/>
      <c r="B47562" s="5"/>
      <c r="C47562" s="5" t="str">
        <f>IFERROR(__xludf.DUMMYFUNCTION("""COMPUTED_VALUE"""),"")</f>
        <v/>
      </c>
      <c r="D47562" s="5">
        <v>0.0</v>
      </c>
    </row>
    <row r="47563" ht="14.25" customHeight="1">
      <c r="A47563" s="5"/>
      <c r="B47563" s="5"/>
      <c r="C47563" s="5" t="str">
        <f>IFERROR(__xludf.DUMMYFUNCTION("""COMPUTED_VALUE"""),"")</f>
        <v/>
      </c>
      <c r="D47563" s="5">
        <v>0.0</v>
      </c>
    </row>
    <row r="47564" ht="14.25" customHeight="1">
      <c r="A47564" s="5"/>
      <c r="B47564" s="5"/>
      <c r="C47564" s="5" t="str">
        <f>IFERROR(__xludf.DUMMYFUNCTION("""COMPUTED_VALUE"""),"")</f>
        <v/>
      </c>
      <c r="D47564" s="5">
        <v>0.0</v>
      </c>
    </row>
    <row r="47565" ht="14.25" customHeight="1">
      <c r="A47565" s="5"/>
      <c r="B47565" s="5"/>
      <c r="C47565" s="5" t="str">
        <f>IFERROR(__xludf.DUMMYFUNCTION("""COMPUTED_VALUE"""),"")</f>
        <v/>
      </c>
      <c r="D47565" s="5">
        <v>0.0</v>
      </c>
    </row>
    <row r="47566" ht="14.25" customHeight="1">
      <c r="A47566" s="5"/>
      <c r="B47566" s="5"/>
      <c r="C47566" s="5" t="str">
        <f>IFERROR(__xludf.DUMMYFUNCTION("""COMPUTED_VALUE"""),"")</f>
        <v/>
      </c>
      <c r="D47566" s="5">
        <v>0.0</v>
      </c>
    </row>
    <row r="47567" ht="14.25" customHeight="1">
      <c r="A47567" s="5"/>
      <c r="B47567" s="5"/>
      <c r="C47567" s="5" t="str">
        <f>IFERROR(__xludf.DUMMYFUNCTION("""COMPUTED_VALUE"""),"")</f>
        <v/>
      </c>
      <c r="D47567" s="5">
        <v>0.0</v>
      </c>
    </row>
    <row r="47568" ht="14.25" customHeight="1">
      <c r="A47568" s="5"/>
      <c r="B47568" s="5"/>
      <c r="C47568" s="5" t="str">
        <f>IFERROR(__xludf.DUMMYFUNCTION("""COMPUTED_VALUE"""),"")</f>
        <v/>
      </c>
      <c r="D47568" s="5">
        <v>0.0</v>
      </c>
    </row>
    <row r="47569" ht="14.25" customHeight="1">
      <c r="A47569" s="5"/>
      <c r="B47569" s="5"/>
      <c r="C47569" s="5" t="str">
        <f>IFERROR(__xludf.DUMMYFUNCTION("""COMPUTED_VALUE"""),"")</f>
        <v/>
      </c>
      <c r="D47569" s="5">
        <v>0.0</v>
      </c>
    </row>
    <row r="47570" ht="14.25" customHeight="1">
      <c r="A47570" s="5"/>
      <c r="B47570" s="5"/>
      <c r="C47570" s="5" t="str">
        <f>IFERROR(__xludf.DUMMYFUNCTION("""COMPUTED_VALUE"""),"")</f>
        <v/>
      </c>
      <c r="D47570" s="5">
        <v>0.0</v>
      </c>
    </row>
    <row r="47571" ht="14.25" customHeight="1">
      <c r="A47571" s="5"/>
      <c r="B47571" s="5"/>
      <c r="C47571" s="5" t="str">
        <f>IFERROR(__xludf.DUMMYFUNCTION("""COMPUTED_VALUE"""),"")</f>
        <v/>
      </c>
      <c r="D47571" s="5">
        <v>0.0</v>
      </c>
    </row>
    <row r="47572" ht="14.25" customHeight="1">
      <c r="A47572" s="5"/>
      <c r="B47572" s="5"/>
      <c r="C47572" s="5" t="str">
        <f>IFERROR(__xludf.DUMMYFUNCTION("""COMPUTED_VALUE"""),"")</f>
        <v/>
      </c>
      <c r="D47572" s="5">
        <v>0.0</v>
      </c>
    </row>
    <row r="47573" ht="14.25" customHeight="1">
      <c r="A47573" s="5"/>
      <c r="B47573" s="5"/>
      <c r="C47573" s="5" t="str">
        <f>IFERROR(__xludf.DUMMYFUNCTION("""COMPUTED_VALUE"""),"")</f>
        <v/>
      </c>
      <c r="D47573" s="5">
        <v>0.0</v>
      </c>
    </row>
    <row r="47574" ht="14.25" customHeight="1">
      <c r="A47574" s="5"/>
      <c r="B47574" s="5"/>
      <c r="C47574" s="5" t="str">
        <f>IFERROR(__xludf.DUMMYFUNCTION("""COMPUTED_VALUE"""),"")</f>
        <v/>
      </c>
      <c r="D47574" s="5">
        <v>0.0</v>
      </c>
    </row>
    <row r="47575" ht="14.25" customHeight="1">
      <c r="A47575" s="5"/>
      <c r="B47575" s="5"/>
      <c r="C47575" s="5" t="str">
        <f>IFERROR(__xludf.DUMMYFUNCTION("""COMPUTED_VALUE"""),"")</f>
        <v/>
      </c>
      <c r="D47575" s="5">
        <v>0.0</v>
      </c>
    </row>
    <row r="47576" ht="14.25" customHeight="1">
      <c r="A47576" s="5"/>
      <c r="B47576" s="5"/>
      <c r="C47576" s="5" t="str">
        <f>IFERROR(__xludf.DUMMYFUNCTION("""COMPUTED_VALUE"""),"")</f>
        <v/>
      </c>
      <c r="D47576" s="5">
        <v>0.0</v>
      </c>
    </row>
    <row r="47577" ht="14.25" customHeight="1">
      <c r="A47577" s="5"/>
      <c r="B47577" s="5"/>
      <c r="C47577" s="5" t="str">
        <f>IFERROR(__xludf.DUMMYFUNCTION("""COMPUTED_VALUE"""),"")</f>
        <v/>
      </c>
      <c r="D47577" s="5">
        <v>0.0</v>
      </c>
    </row>
    <row r="47578" ht="14.25" customHeight="1">
      <c r="A47578" s="5"/>
      <c r="B47578" s="5"/>
      <c r="C47578" s="5" t="str">
        <f>IFERROR(__xludf.DUMMYFUNCTION("""COMPUTED_VALUE"""),"")</f>
        <v/>
      </c>
      <c r="D47578" s="5">
        <v>0.0</v>
      </c>
    </row>
    <row r="47579" ht="14.25" customHeight="1">
      <c r="A47579" s="5"/>
      <c r="B47579" s="5"/>
      <c r="C47579" s="5" t="str">
        <f>IFERROR(__xludf.DUMMYFUNCTION("""COMPUTED_VALUE"""),"")</f>
        <v/>
      </c>
      <c r="D47579" s="5">
        <v>0.0</v>
      </c>
    </row>
    <row r="47580" ht="14.25" customHeight="1">
      <c r="A47580" s="5"/>
      <c r="B47580" s="5"/>
      <c r="C47580" s="5" t="str">
        <f>IFERROR(__xludf.DUMMYFUNCTION("""COMPUTED_VALUE"""),"")</f>
        <v/>
      </c>
      <c r="D47580" s="5">
        <v>0.0</v>
      </c>
    </row>
    <row r="47581" ht="14.25" customHeight="1">
      <c r="A47581" s="5"/>
      <c r="B47581" s="5"/>
      <c r="C47581" s="5" t="str">
        <f>IFERROR(__xludf.DUMMYFUNCTION("""COMPUTED_VALUE"""),"")</f>
        <v/>
      </c>
      <c r="D47581" s="5">
        <v>0.0</v>
      </c>
    </row>
    <row r="47582" ht="14.25" customHeight="1">
      <c r="A47582" s="5"/>
      <c r="B47582" s="5"/>
      <c r="C47582" s="5" t="str">
        <f>IFERROR(__xludf.DUMMYFUNCTION("""COMPUTED_VALUE"""),"")</f>
        <v/>
      </c>
      <c r="D47582" s="5">
        <v>0.0</v>
      </c>
    </row>
    <row r="47583" ht="14.25" customHeight="1">
      <c r="A47583" s="5"/>
      <c r="B47583" s="5"/>
      <c r="C47583" s="5" t="str">
        <f>IFERROR(__xludf.DUMMYFUNCTION("""COMPUTED_VALUE"""),"")</f>
        <v/>
      </c>
      <c r="D47583" s="5">
        <v>0.0</v>
      </c>
    </row>
    <row r="47584" ht="14.25" customHeight="1">
      <c r="A47584" s="5"/>
      <c r="B47584" s="5"/>
      <c r="C47584" s="5" t="str">
        <f>IFERROR(__xludf.DUMMYFUNCTION("""COMPUTED_VALUE"""),"")</f>
        <v/>
      </c>
      <c r="D47584" s="5">
        <v>0.0</v>
      </c>
    </row>
    <row r="47585" ht="14.25" customHeight="1">
      <c r="A47585" s="5"/>
      <c r="B47585" s="5"/>
      <c r="C47585" s="5" t="str">
        <f>IFERROR(__xludf.DUMMYFUNCTION("""COMPUTED_VALUE"""),"")</f>
        <v/>
      </c>
      <c r="D47585" s="5">
        <v>0.0</v>
      </c>
    </row>
    <row r="47586" ht="14.25" customHeight="1">
      <c r="A47586" s="5"/>
      <c r="B47586" s="5"/>
      <c r="C47586" s="5" t="str">
        <f>IFERROR(__xludf.DUMMYFUNCTION("""COMPUTED_VALUE"""),"")</f>
        <v/>
      </c>
      <c r="D47586" s="5">
        <v>0.0</v>
      </c>
    </row>
    <row r="47587" ht="14.25" customHeight="1">
      <c r="A47587" s="5"/>
      <c r="B47587" s="5"/>
      <c r="C47587" s="5" t="str">
        <f>IFERROR(__xludf.DUMMYFUNCTION("""COMPUTED_VALUE"""),"")</f>
        <v/>
      </c>
      <c r="D47587" s="5">
        <v>0.0</v>
      </c>
    </row>
    <row r="47588" ht="14.25" customHeight="1">
      <c r="A47588" s="5"/>
      <c r="B47588" s="5"/>
      <c r="C47588" s="5" t="str">
        <f>IFERROR(__xludf.DUMMYFUNCTION("""COMPUTED_VALUE"""),"")</f>
        <v/>
      </c>
      <c r="D47588" s="5">
        <v>0.0</v>
      </c>
    </row>
    <row r="47589" ht="14.25" customHeight="1">
      <c r="A47589" s="5"/>
      <c r="B47589" s="5"/>
      <c r="C47589" s="5" t="str">
        <f>IFERROR(__xludf.DUMMYFUNCTION("""COMPUTED_VALUE"""),"")</f>
        <v/>
      </c>
      <c r="D47589" s="5">
        <v>0.0</v>
      </c>
    </row>
    <row r="47590" ht="14.25" customHeight="1">
      <c r="A47590" s="5"/>
      <c r="B47590" s="5"/>
      <c r="C47590" s="5" t="str">
        <f>IFERROR(__xludf.DUMMYFUNCTION("""COMPUTED_VALUE"""),"")</f>
        <v/>
      </c>
      <c r="D47590" s="5">
        <v>0.0</v>
      </c>
    </row>
    <row r="47591" ht="14.25" customHeight="1">
      <c r="A47591" s="5"/>
      <c r="B47591" s="5"/>
      <c r="C47591" s="5" t="str">
        <f>IFERROR(__xludf.DUMMYFUNCTION("""COMPUTED_VALUE"""),"")</f>
        <v/>
      </c>
      <c r="D47591" s="5">
        <v>0.0</v>
      </c>
    </row>
    <row r="47592" ht="14.25" customHeight="1">
      <c r="A47592" s="5"/>
      <c r="B47592" s="5"/>
      <c r="C47592" s="5" t="str">
        <f>IFERROR(__xludf.DUMMYFUNCTION("""COMPUTED_VALUE"""),"")</f>
        <v/>
      </c>
      <c r="D47592" s="5">
        <v>0.0</v>
      </c>
    </row>
    <row r="47593" ht="14.25" customHeight="1">
      <c r="A47593" s="5"/>
      <c r="B47593" s="5"/>
      <c r="C47593" s="5" t="str">
        <f>IFERROR(__xludf.DUMMYFUNCTION("""COMPUTED_VALUE"""),"")</f>
        <v/>
      </c>
      <c r="D47593" s="5">
        <v>0.0</v>
      </c>
    </row>
    <row r="47594" ht="14.25" customHeight="1">
      <c r="A47594" s="5"/>
      <c r="B47594" s="5"/>
      <c r="C47594" s="5" t="str">
        <f>IFERROR(__xludf.DUMMYFUNCTION("""COMPUTED_VALUE"""),"")</f>
        <v/>
      </c>
      <c r="D47594" s="5">
        <v>0.0</v>
      </c>
    </row>
    <row r="47595" ht="14.25" customHeight="1">
      <c r="A47595" s="5"/>
      <c r="B47595" s="5"/>
      <c r="C47595" s="5" t="str">
        <f>IFERROR(__xludf.DUMMYFUNCTION("""COMPUTED_VALUE"""),"")</f>
        <v/>
      </c>
      <c r="D47595" s="5">
        <v>0.0</v>
      </c>
    </row>
    <row r="47596" ht="14.25" customHeight="1">
      <c r="A47596" s="5"/>
      <c r="B47596" s="5"/>
      <c r="C47596" s="5" t="str">
        <f>IFERROR(__xludf.DUMMYFUNCTION("""COMPUTED_VALUE"""),"")</f>
        <v/>
      </c>
      <c r="D47596" s="5">
        <v>0.0</v>
      </c>
    </row>
    <row r="47597" ht="14.25" customHeight="1">
      <c r="A47597" s="5"/>
      <c r="B47597" s="5"/>
      <c r="C47597" s="5" t="str">
        <f>IFERROR(__xludf.DUMMYFUNCTION("""COMPUTED_VALUE"""),"")</f>
        <v/>
      </c>
      <c r="D47597" s="5">
        <v>0.0</v>
      </c>
    </row>
    <row r="47598" ht="14.25" customHeight="1">
      <c r="A47598" s="5"/>
      <c r="B47598" s="5"/>
      <c r="C47598" s="5" t="str">
        <f>IFERROR(__xludf.DUMMYFUNCTION("""COMPUTED_VALUE"""),"")</f>
        <v/>
      </c>
      <c r="D47598" s="5">
        <v>0.0</v>
      </c>
    </row>
    <row r="47599" ht="14.25" customHeight="1">
      <c r="A47599" s="5"/>
      <c r="B47599" s="5"/>
      <c r="C47599" s="5" t="str">
        <f>IFERROR(__xludf.DUMMYFUNCTION("""COMPUTED_VALUE"""),"")</f>
        <v/>
      </c>
      <c r="D47599" s="5">
        <v>0.0</v>
      </c>
    </row>
    <row r="47600" ht="14.25" customHeight="1">
      <c r="A47600" s="5"/>
      <c r="B47600" s="5"/>
      <c r="C47600" s="5" t="str">
        <f>IFERROR(__xludf.DUMMYFUNCTION("""COMPUTED_VALUE"""),"")</f>
        <v/>
      </c>
      <c r="D47600" s="5">
        <v>0.0</v>
      </c>
    </row>
    <row r="47601" ht="14.25" customHeight="1">
      <c r="A47601" s="5"/>
      <c r="B47601" s="5"/>
      <c r="C47601" s="5" t="str">
        <f>IFERROR(__xludf.DUMMYFUNCTION("""COMPUTED_VALUE"""),"")</f>
        <v/>
      </c>
      <c r="D47601" s="5">
        <v>0.0</v>
      </c>
    </row>
    <row r="47602" ht="14.25" customHeight="1">
      <c r="A47602" s="5"/>
      <c r="B47602" s="5"/>
      <c r="C47602" s="5" t="str">
        <f>IFERROR(__xludf.DUMMYFUNCTION("""COMPUTED_VALUE"""),"")</f>
        <v/>
      </c>
      <c r="D47602" s="5">
        <v>0.0</v>
      </c>
    </row>
    <row r="47603" ht="14.25" customHeight="1">
      <c r="A47603" s="5"/>
      <c r="B47603" s="5"/>
      <c r="C47603" s="5" t="str">
        <f>IFERROR(__xludf.DUMMYFUNCTION("""COMPUTED_VALUE"""),"")</f>
        <v/>
      </c>
      <c r="D47603" s="5">
        <v>0.0</v>
      </c>
    </row>
    <row r="47604" ht="14.25" customHeight="1">
      <c r="A47604" s="5"/>
      <c r="B47604" s="5"/>
      <c r="C47604" s="5" t="str">
        <f>IFERROR(__xludf.DUMMYFUNCTION("""COMPUTED_VALUE"""),"")</f>
        <v/>
      </c>
      <c r="D47604" s="5">
        <v>0.0</v>
      </c>
    </row>
    <row r="47605" ht="14.25" customHeight="1">
      <c r="A47605" s="5"/>
      <c r="B47605" s="5"/>
      <c r="C47605" s="5" t="str">
        <f>IFERROR(__xludf.DUMMYFUNCTION("""COMPUTED_VALUE"""),"")</f>
        <v/>
      </c>
      <c r="D47605" s="5">
        <v>0.0</v>
      </c>
    </row>
    <row r="47606" ht="14.25" customHeight="1">
      <c r="A47606" s="5"/>
      <c r="B47606" s="5"/>
      <c r="C47606" s="5" t="str">
        <f>IFERROR(__xludf.DUMMYFUNCTION("""COMPUTED_VALUE"""),"")</f>
        <v/>
      </c>
      <c r="D47606" s="5">
        <v>0.0</v>
      </c>
    </row>
    <row r="47607" ht="14.25" customHeight="1">
      <c r="A47607" s="5"/>
      <c r="B47607" s="5"/>
      <c r="C47607" s="5" t="str">
        <f>IFERROR(__xludf.DUMMYFUNCTION("""COMPUTED_VALUE"""),"")</f>
        <v/>
      </c>
      <c r="D47607" s="5">
        <v>0.0</v>
      </c>
    </row>
    <row r="47608" ht="14.25" customHeight="1">
      <c r="A47608" s="5"/>
      <c r="B47608" s="5"/>
      <c r="C47608" s="5" t="str">
        <f>IFERROR(__xludf.DUMMYFUNCTION("""COMPUTED_VALUE"""),"")</f>
        <v/>
      </c>
      <c r="D47608" s="5">
        <v>0.0</v>
      </c>
    </row>
    <row r="47609" ht="14.25" customHeight="1">
      <c r="A47609" s="5"/>
      <c r="B47609" s="5"/>
      <c r="C47609" s="5" t="str">
        <f>IFERROR(__xludf.DUMMYFUNCTION("""COMPUTED_VALUE"""),"")</f>
        <v/>
      </c>
      <c r="D47609" s="5">
        <v>0.0</v>
      </c>
    </row>
    <row r="47610" ht="14.25" customHeight="1">
      <c r="A47610" s="5"/>
      <c r="B47610" s="5"/>
      <c r="C47610" s="5" t="str">
        <f>IFERROR(__xludf.DUMMYFUNCTION("""COMPUTED_VALUE"""),"")</f>
        <v/>
      </c>
      <c r="D47610" s="5">
        <v>0.0</v>
      </c>
    </row>
    <row r="47611" ht="14.25" customHeight="1">
      <c r="A47611" s="5"/>
      <c r="B47611" s="5"/>
      <c r="C47611" s="5" t="str">
        <f>IFERROR(__xludf.DUMMYFUNCTION("""COMPUTED_VALUE"""),"")</f>
        <v/>
      </c>
      <c r="D47611" s="5">
        <v>0.0</v>
      </c>
    </row>
    <row r="47612" ht="14.25" customHeight="1">
      <c r="A47612" s="5"/>
      <c r="B47612" s="5"/>
      <c r="C47612" s="5" t="str">
        <f>IFERROR(__xludf.DUMMYFUNCTION("""COMPUTED_VALUE"""),"")</f>
        <v/>
      </c>
      <c r="D47612" s="5">
        <v>0.0</v>
      </c>
    </row>
    <row r="47613" ht="14.25" customHeight="1">
      <c r="A47613" s="5"/>
      <c r="B47613" s="5"/>
      <c r="C47613" s="5" t="str">
        <f>IFERROR(__xludf.DUMMYFUNCTION("""COMPUTED_VALUE"""),"")</f>
        <v/>
      </c>
      <c r="D47613" s="5">
        <v>0.0</v>
      </c>
    </row>
    <row r="47614" ht="14.25" customHeight="1">
      <c r="A47614" s="5"/>
      <c r="B47614" s="5"/>
      <c r="C47614" s="5" t="str">
        <f>IFERROR(__xludf.DUMMYFUNCTION("""COMPUTED_VALUE"""),"")</f>
        <v/>
      </c>
      <c r="D47614" s="5">
        <v>0.0</v>
      </c>
    </row>
    <row r="47615" ht="14.25" customHeight="1">
      <c r="A47615" s="5"/>
      <c r="B47615" s="5"/>
      <c r="C47615" s="5" t="str">
        <f>IFERROR(__xludf.DUMMYFUNCTION("""COMPUTED_VALUE"""),"")</f>
        <v/>
      </c>
      <c r="D47615" s="5">
        <v>0.0</v>
      </c>
    </row>
    <row r="47616" ht="14.25" customHeight="1">
      <c r="A47616" s="5"/>
      <c r="B47616" s="5"/>
      <c r="C47616" s="5" t="str">
        <f>IFERROR(__xludf.DUMMYFUNCTION("""COMPUTED_VALUE"""),"")</f>
        <v/>
      </c>
      <c r="D47616" s="5">
        <v>0.0</v>
      </c>
    </row>
    <row r="47617" ht="14.25" customHeight="1">
      <c r="A47617" s="5"/>
      <c r="B47617" s="5"/>
      <c r="C47617" s="5" t="str">
        <f>IFERROR(__xludf.DUMMYFUNCTION("""COMPUTED_VALUE"""),"")</f>
        <v/>
      </c>
      <c r="D47617" s="5">
        <v>0.0</v>
      </c>
    </row>
    <row r="47618" ht="14.25" customHeight="1">
      <c r="A47618" s="5"/>
      <c r="B47618" s="5"/>
      <c r="C47618" s="5" t="str">
        <f>IFERROR(__xludf.DUMMYFUNCTION("""COMPUTED_VALUE"""),"")</f>
        <v/>
      </c>
      <c r="D47618" s="5">
        <v>0.0</v>
      </c>
    </row>
    <row r="47619" ht="14.25" customHeight="1">
      <c r="A47619" s="5"/>
      <c r="B47619" s="5"/>
      <c r="C47619" s="5" t="str">
        <f>IFERROR(__xludf.DUMMYFUNCTION("""COMPUTED_VALUE"""),"")</f>
        <v/>
      </c>
      <c r="D47619" s="5">
        <v>0.0</v>
      </c>
    </row>
    <row r="47620" ht="14.25" customHeight="1">
      <c r="A47620" s="5"/>
      <c r="B47620" s="5"/>
      <c r="C47620" s="5" t="str">
        <f>IFERROR(__xludf.DUMMYFUNCTION("""COMPUTED_VALUE"""),"")</f>
        <v/>
      </c>
      <c r="D47620" s="5">
        <v>0.0</v>
      </c>
    </row>
    <row r="47621" ht="14.25" customHeight="1">
      <c r="A47621" s="5"/>
      <c r="B47621" s="5"/>
      <c r="C47621" s="5" t="str">
        <f>IFERROR(__xludf.DUMMYFUNCTION("""COMPUTED_VALUE"""),"")</f>
        <v/>
      </c>
      <c r="D47621" s="5">
        <v>0.0</v>
      </c>
    </row>
    <row r="47622" ht="14.25" customHeight="1">
      <c r="A47622" s="5"/>
      <c r="B47622" s="5"/>
      <c r="C47622" s="5" t="str">
        <f>IFERROR(__xludf.DUMMYFUNCTION("""COMPUTED_VALUE"""),"")</f>
        <v/>
      </c>
      <c r="D47622" s="5">
        <v>0.0</v>
      </c>
    </row>
    <row r="47623" ht="14.25" customHeight="1">
      <c r="A47623" s="5"/>
      <c r="B47623" s="5"/>
      <c r="C47623" s="5" t="str">
        <f>IFERROR(__xludf.DUMMYFUNCTION("""COMPUTED_VALUE"""),"")</f>
        <v/>
      </c>
      <c r="D47623" s="5">
        <v>0.0</v>
      </c>
    </row>
    <row r="47624" ht="14.25" customHeight="1">
      <c r="A47624" s="5"/>
      <c r="B47624" s="5"/>
      <c r="C47624" s="5" t="str">
        <f>IFERROR(__xludf.DUMMYFUNCTION("""COMPUTED_VALUE"""),"")</f>
        <v/>
      </c>
      <c r="D47624" s="5">
        <v>0.0</v>
      </c>
    </row>
    <row r="47625" ht="14.25" customHeight="1">
      <c r="A47625" s="5"/>
      <c r="B47625" s="5"/>
      <c r="C47625" s="5" t="str">
        <f>IFERROR(__xludf.DUMMYFUNCTION("""COMPUTED_VALUE"""),"")</f>
        <v/>
      </c>
      <c r="D47625" s="5">
        <v>0.0</v>
      </c>
    </row>
    <row r="47626" ht="14.25" customHeight="1">
      <c r="A47626" s="5"/>
      <c r="B47626" s="5"/>
      <c r="C47626" s="5" t="str">
        <f>IFERROR(__xludf.DUMMYFUNCTION("""COMPUTED_VALUE"""),"")</f>
        <v/>
      </c>
      <c r="D47626" s="5">
        <v>0.0</v>
      </c>
    </row>
    <row r="47627" ht="14.25" customHeight="1">
      <c r="A47627" s="5"/>
      <c r="B47627" s="5"/>
      <c r="C47627" s="5" t="str">
        <f>IFERROR(__xludf.DUMMYFUNCTION("""COMPUTED_VALUE"""),"")</f>
        <v/>
      </c>
      <c r="D47627" s="5">
        <v>0.0</v>
      </c>
    </row>
    <row r="47628" ht="14.25" customHeight="1">
      <c r="A47628" s="5"/>
      <c r="B47628" s="5"/>
      <c r="C47628" s="5" t="str">
        <f>IFERROR(__xludf.DUMMYFUNCTION("""COMPUTED_VALUE"""),"")</f>
        <v/>
      </c>
      <c r="D47628" s="5">
        <v>0.0</v>
      </c>
    </row>
    <row r="47629" ht="14.25" customHeight="1">
      <c r="A47629" s="5"/>
      <c r="B47629" s="5"/>
      <c r="C47629" s="5" t="str">
        <f>IFERROR(__xludf.DUMMYFUNCTION("""COMPUTED_VALUE"""),"")</f>
        <v/>
      </c>
      <c r="D47629" s="5">
        <v>0.0</v>
      </c>
    </row>
    <row r="47630" ht="14.25" customHeight="1">
      <c r="A47630" s="5"/>
      <c r="B47630" s="5"/>
      <c r="C47630" s="5" t="str">
        <f>IFERROR(__xludf.DUMMYFUNCTION("""COMPUTED_VALUE"""),"")</f>
        <v/>
      </c>
      <c r="D47630" s="5">
        <v>0.0</v>
      </c>
    </row>
    <row r="47631" ht="14.25" customHeight="1">
      <c r="A47631" s="5"/>
      <c r="B47631" s="5"/>
      <c r="C47631" s="5" t="str">
        <f>IFERROR(__xludf.DUMMYFUNCTION("""COMPUTED_VALUE"""),"")</f>
        <v/>
      </c>
      <c r="D47631" s="5">
        <v>0.0</v>
      </c>
    </row>
    <row r="47632" ht="14.25" customHeight="1">
      <c r="A47632" s="5"/>
      <c r="B47632" s="5"/>
      <c r="C47632" s="5" t="str">
        <f>IFERROR(__xludf.DUMMYFUNCTION("""COMPUTED_VALUE"""),"")</f>
        <v/>
      </c>
      <c r="D47632" s="5">
        <v>0.0</v>
      </c>
    </row>
    <row r="47633" ht="14.25" customHeight="1">
      <c r="A47633" s="5"/>
      <c r="B47633" s="5"/>
      <c r="C47633" s="5" t="str">
        <f>IFERROR(__xludf.DUMMYFUNCTION("""COMPUTED_VALUE"""),"")</f>
        <v/>
      </c>
      <c r="D47633" s="5">
        <v>0.0</v>
      </c>
    </row>
    <row r="47634" ht="14.25" customHeight="1">
      <c r="A47634" s="5"/>
      <c r="B47634" s="5"/>
      <c r="C47634" s="5" t="str">
        <f>IFERROR(__xludf.DUMMYFUNCTION("""COMPUTED_VALUE"""),"")</f>
        <v/>
      </c>
      <c r="D47634" s="5">
        <v>0.0</v>
      </c>
    </row>
    <row r="47635" ht="14.25" customHeight="1">
      <c r="A47635" s="5"/>
      <c r="B47635" s="5"/>
      <c r="C47635" s="5" t="str">
        <f>IFERROR(__xludf.DUMMYFUNCTION("""COMPUTED_VALUE"""),"")</f>
        <v/>
      </c>
      <c r="D47635" s="5">
        <v>0.0</v>
      </c>
    </row>
    <row r="47636" ht="14.25" customHeight="1">
      <c r="A47636" s="5"/>
      <c r="B47636" s="5"/>
      <c r="C47636" s="5" t="str">
        <f>IFERROR(__xludf.DUMMYFUNCTION("""COMPUTED_VALUE"""),"")</f>
        <v/>
      </c>
      <c r="D47636" s="5">
        <v>0.0</v>
      </c>
    </row>
    <row r="47637" ht="14.25" customHeight="1">
      <c r="A47637" s="5"/>
      <c r="B47637" s="5"/>
      <c r="C47637" s="5" t="str">
        <f>IFERROR(__xludf.DUMMYFUNCTION("""COMPUTED_VALUE"""),"")</f>
        <v/>
      </c>
      <c r="D47637" s="5">
        <v>0.0</v>
      </c>
    </row>
    <row r="47638" ht="14.25" customHeight="1">
      <c r="A47638" s="5"/>
      <c r="B47638" s="5"/>
      <c r="C47638" s="5" t="str">
        <f>IFERROR(__xludf.DUMMYFUNCTION("""COMPUTED_VALUE"""),"")</f>
        <v/>
      </c>
      <c r="D47638" s="5">
        <v>0.0</v>
      </c>
    </row>
    <row r="47639" ht="14.25" customHeight="1">
      <c r="A47639" s="5"/>
      <c r="B47639" s="5"/>
      <c r="C47639" s="5" t="str">
        <f>IFERROR(__xludf.DUMMYFUNCTION("""COMPUTED_VALUE"""),"")</f>
        <v/>
      </c>
      <c r="D47639" s="5">
        <v>0.0</v>
      </c>
    </row>
    <row r="47640" ht="14.25" customHeight="1">
      <c r="A47640" s="5"/>
      <c r="B47640" s="5"/>
      <c r="C47640" s="5" t="str">
        <f>IFERROR(__xludf.DUMMYFUNCTION("""COMPUTED_VALUE"""),"")</f>
        <v/>
      </c>
      <c r="D47640" s="5">
        <v>0.0</v>
      </c>
    </row>
    <row r="47641" ht="14.25" customHeight="1">
      <c r="A47641" s="5"/>
      <c r="B47641" s="5"/>
      <c r="C47641" s="5" t="str">
        <f>IFERROR(__xludf.DUMMYFUNCTION("""COMPUTED_VALUE"""),"")</f>
        <v/>
      </c>
      <c r="D47641" s="5">
        <v>0.0</v>
      </c>
    </row>
    <row r="47642" ht="14.25" customHeight="1">
      <c r="A47642" s="5"/>
      <c r="B47642" s="5"/>
      <c r="C47642" s="5" t="str">
        <f>IFERROR(__xludf.DUMMYFUNCTION("""COMPUTED_VALUE"""),"")</f>
        <v/>
      </c>
      <c r="D47642" s="5">
        <v>0.0</v>
      </c>
    </row>
    <row r="47643" ht="14.25" customHeight="1">
      <c r="A47643" s="5"/>
      <c r="B47643" s="5"/>
      <c r="C47643" s="5" t="str">
        <f>IFERROR(__xludf.DUMMYFUNCTION("""COMPUTED_VALUE"""),"")</f>
        <v/>
      </c>
      <c r="D47643" s="5">
        <v>0.0</v>
      </c>
    </row>
    <row r="47644" ht="14.25" customHeight="1">
      <c r="A47644" s="5"/>
      <c r="B47644" s="5"/>
      <c r="C47644" s="5" t="str">
        <f>IFERROR(__xludf.DUMMYFUNCTION("""COMPUTED_VALUE"""),"")</f>
        <v/>
      </c>
      <c r="D47644" s="5">
        <v>0.0</v>
      </c>
    </row>
    <row r="47645" ht="14.25" customHeight="1">
      <c r="A47645" s="5"/>
      <c r="B47645" s="5"/>
      <c r="C47645" s="5" t="str">
        <f>IFERROR(__xludf.DUMMYFUNCTION("""COMPUTED_VALUE"""),"")</f>
        <v/>
      </c>
      <c r="D47645" s="5">
        <v>0.0</v>
      </c>
    </row>
    <row r="47646" ht="14.25" customHeight="1">
      <c r="A47646" s="5"/>
      <c r="B47646" s="5"/>
      <c r="C47646" s="5" t="str">
        <f>IFERROR(__xludf.DUMMYFUNCTION("""COMPUTED_VALUE"""),"")</f>
        <v/>
      </c>
      <c r="D47646" s="5">
        <v>0.0</v>
      </c>
    </row>
    <row r="47647" ht="14.25" customHeight="1">
      <c r="A47647" s="5"/>
      <c r="B47647" s="5"/>
      <c r="C47647" s="5" t="str">
        <f>IFERROR(__xludf.DUMMYFUNCTION("""COMPUTED_VALUE"""),"")</f>
        <v/>
      </c>
      <c r="D47647" s="5">
        <v>0.0</v>
      </c>
    </row>
    <row r="47648" ht="14.25" customHeight="1">
      <c r="A47648" s="5"/>
      <c r="B47648" s="5"/>
      <c r="C47648" s="5" t="str">
        <f>IFERROR(__xludf.DUMMYFUNCTION("""COMPUTED_VALUE"""),"")</f>
        <v/>
      </c>
      <c r="D47648" s="5">
        <v>0.0</v>
      </c>
    </row>
    <row r="47649" ht="14.25" customHeight="1">
      <c r="A47649" s="5"/>
      <c r="B47649" s="5"/>
      <c r="C47649" s="5" t="str">
        <f>IFERROR(__xludf.DUMMYFUNCTION("""COMPUTED_VALUE"""),"")</f>
        <v/>
      </c>
      <c r="D47649" s="5">
        <v>0.0</v>
      </c>
    </row>
    <row r="47650" ht="14.25" customHeight="1">
      <c r="A47650" s="5"/>
      <c r="B47650" s="5"/>
      <c r="C47650" s="5" t="str">
        <f>IFERROR(__xludf.DUMMYFUNCTION("""COMPUTED_VALUE"""),"")</f>
        <v/>
      </c>
      <c r="D47650" s="5">
        <v>0.0</v>
      </c>
    </row>
    <row r="47651" ht="14.25" customHeight="1">
      <c r="A47651" s="5"/>
      <c r="B47651" s="5"/>
      <c r="C47651" s="5" t="str">
        <f>IFERROR(__xludf.DUMMYFUNCTION("""COMPUTED_VALUE"""),"")</f>
        <v/>
      </c>
      <c r="D47651" s="5">
        <v>0.0</v>
      </c>
    </row>
    <row r="47652" ht="14.25" customHeight="1">
      <c r="A47652" s="5"/>
      <c r="B47652" s="5"/>
      <c r="C47652" s="5" t="str">
        <f>IFERROR(__xludf.DUMMYFUNCTION("""COMPUTED_VALUE"""),"")</f>
        <v/>
      </c>
      <c r="D47652" s="5">
        <v>0.0</v>
      </c>
    </row>
    <row r="47653" ht="14.25" customHeight="1">
      <c r="A47653" s="5"/>
      <c r="B47653" s="5"/>
      <c r="C47653" s="5" t="str">
        <f>IFERROR(__xludf.DUMMYFUNCTION("""COMPUTED_VALUE"""),"")</f>
        <v/>
      </c>
      <c r="D47653" s="5">
        <v>0.0</v>
      </c>
    </row>
    <row r="47654" ht="14.25" customHeight="1">
      <c r="A47654" s="5"/>
      <c r="B47654" s="5"/>
      <c r="C47654" s="5" t="str">
        <f>IFERROR(__xludf.DUMMYFUNCTION("""COMPUTED_VALUE"""),"")</f>
        <v/>
      </c>
      <c r="D47654" s="5">
        <v>0.0</v>
      </c>
    </row>
    <row r="47655" ht="14.25" customHeight="1">
      <c r="A47655" s="5"/>
      <c r="B47655" s="5"/>
      <c r="C47655" s="5" t="str">
        <f>IFERROR(__xludf.DUMMYFUNCTION("""COMPUTED_VALUE"""),"")</f>
        <v/>
      </c>
      <c r="D47655" s="5">
        <v>0.0</v>
      </c>
    </row>
    <row r="47656" ht="14.25" customHeight="1">
      <c r="A47656" s="5"/>
      <c r="B47656" s="5"/>
      <c r="C47656" s="5" t="str">
        <f>IFERROR(__xludf.DUMMYFUNCTION("""COMPUTED_VALUE"""),"")</f>
        <v/>
      </c>
      <c r="D47656" s="5">
        <v>0.0</v>
      </c>
    </row>
    <row r="47657" ht="14.25" customHeight="1">
      <c r="A47657" s="5"/>
      <c r="B47657" s="5"/>
      <c r="C47657" s="5" t="str">
        <f>IFERROR(__xludf.DUMMYFUNCTION("""COMPUTED_VALUE"""),"")</f>
        <v/>
      </c>
      <c r="D47657" s="5">
        <v>0.0</v>
      </c>
    </row>
    <row r="47658" ht="14.25" customHeight="1">
      <c r="A47658" s="5"/>
      <c r="B47658" s="5"/>
      <c r="C47658" s="5" t="str">
        <f>IFERROR(__xludf.DUMMYFUNCTION("""COMPUTED_VALUE"""),"")</f>
        <v/>
      </c>
      <c r="D47658" s="5">
        <v>0.0</v>
      </c>
    </row>
    <row r="47659" ht="14.25" customHeight="1">
      <c r="A47659" s="5"/>
      <c r="B47659" s="5"/>
      <c r="C47659" s="5" t="str">
        <f>IFERROR(__xludf.DUMMYFUNCTION("""COMPUTED_VALUE"""),"")</f>
        <v/>
      </c>
      <c r="D47659" s="5">
        <v>0.0</v>
      </c>
    </row>
    <row r="47660" ht="14.25" customHeight="1">
      <c r="A47660" s="5"/>
      <c r="B47660" s="5"/>
      <c r="C47660" s="5" t="str">
        <f>IFERROR(__xludf.DUMMYFUNCTION("""COMPUTED_VALUE"""),"")</f>
        <v/>
      </c>
      <c r="D47660" s="5">
        <v>0.0</v>
      </c>
    </row>
    <row r="47661" ht="14.25" customHeight="1">
      <c r="A47661" s="5"/>
      <c r="B47661" s="5"/>
      <c r="C47661" s="5" t="str">
        <f>IFERROR(__xludf.DUMMYFUNCTION("""COMPUTED_VALUE"""),"")</f>
        <v/>
      </c>
      <c r="D47661" s="5">
        <v>0.0</v>
      </c>
    </row>
    <row r="47662" ht="14.25" customHeight="1">
      <c r="A47662" s="5"/>
      <c r="B47662" s="5"/>
      <c r="C47662" s="5" t="str">
        <f>IFERROR(__xludf.DUMMYFUNCTION("""COMPUTED_VALUE"""),"")</f>
        <v/>
      </c>
      <c r="D47662" s="5">
        <v>0.0</v>
      </c>
    </row>
    <row r="47663" ht="14.25" customHeight="1">
      <c r="A47663" s="5"/>
      <c r="B47663" s="5"/>
      <c r="C47663" s="5" t="str">
        <f>IFERROR(__xludf.DUMMYFUNCTION("""COMPUTED_VALUE"""),"")</f>
        <v/>
      </c>
      <c r="D47663" s="5">
        <v>0.0</v>
      </c>
    </row>
    <row r="47664" ht="14.25" customHeight="1">
      <c r="A47664" s="5"/>
      <c r="B47664" s="5"/>
      <c r="C47664" s="5" t="str">
        <f>IFERROR(__xludf.DUMMYFUNCTION("""COMPUTED_VALUE"""),"")</f>
        <v/>
      </c>
      <c r="D47664" s="5">
        <v>0.0</v>
      </c>
    </row>
    <row r="47665" ht="14.25" customHeight="1">
      <c r="A47665" s="5"/>
      <c r="B47665" s="5"/>
      <c r="C47665" s="5" t="str">
        <f>IFERROR(__xludf.DUMMYFUNCTION("""COMPUTED_VALUE"""),"")</f>
        <v/>
      </c>
      <c r="D47665" s="5">
        <v>0.0</v>
      </c>
    </row>
    <row r="47666" ht="14.25" customHeight="1">
      <c r="A47666" s="5"/>
      <c r="B47666" s="5"/>
      <c r="C47666" s="5" t="str">
        <f>IFERROR(__xludf.DUMMYFUNCTION("""COMPUTED_VALUE"""),"")</f>
        <v/>
      </c>
      <c r="D47666" s="5">
        <v>0.0</v>
      </c>
    </row>
    <row r="47667" ht="14.25" customHeight="1">
      <c r="A47667" s="5"/>
      <c r="B47667" s="5"/>
      <c r="C47667" s="5" t="str">
        <f>IFERROR(__xludf.DUMMYFUNCTION("""COMPUTED_VALUE"""),"")</f>
        <v/>
      </c>
      <c r="D47667" s="5">
        <v>0.0</v>
      </c>
    </row>
    <row r="47668" ht="14.25" customHeight="1">
      <c r="A47668" s="5"/>
      <c r="B47668" s="5"/>
      <c r="C47668" s="5" t="str">
        <f>IFERROR(__xludf.DUMMYFUNCTION("""COMPUTED_VALUE"""),"")</f>
        <v/>
      </c>
      <c r="D47668" s="5">
        <v>0.0</v>
      </c>
    </row>
    <row r="47669" ht="14.25" customHeight="1">
      <c r="A47669" s="5"/>
      <c r="B47669" s="5"/>
      <c r="C47669" s="5" t="str">
        <f>IFERROR(__xludf.DUMMYFUNCTION("""COMPUTED_VALUE"""),"")</f>
        <v/>
      </c>
      <c r="D47669" s="5">
        <v>0.0</v>
      </c>
    </row>
    <row r="47670" ht="14.25" customHeight="1">
      <c r="A47670" s="5"/>
      <c r="B47670" s="5"/>
      <c r="C47670" s="5" t="str">
        <f>IFERROR(__xludf.DUMMYFUNCTION("""COMPUTED_VALUE"""),"")</f>
        <v/>
      </c>
      <c r="D47670" s="5">
        <v>0.0</v>
      </c>
    </row>
    <row r="47671" ht="14.25" customHeight="1">
      <c r="A47671" s="5"/>
      <c r="B47671" s="5"/>
      <c r="C47671" s="5" t="str">
        <f>IFERROR(__xludf.DUMMYFUNCTION("""COMPUTED_VALUE"""),"")</f>
        <v/>
      </c>
      <c r="D47671" s="5">
        <v>0.0</v>
      </c>
    </row>
    <row r="47672" ht="14.25" customHeight="1">
      <c r="A47672" s="5"/>
      <c r="B47672" s="5"/>
      <c r="C47672" s="5" t="str">
        <f>IFERROR(__xludf.DUMMYFUNCTION("""COMPUTED_VALUE"""),"")</f>
        <v/>
      </c>
      <c r="D47672" s="5">
        <v>0.0</v>
      </c>
    </row>
    <row r="47673" ht="14.25" customHeight="1">
      <c r="A47673" s="5"/>
      <c r="B47673" s="5"/>
      <c r="C47673" s="5" t="str">
        <f>IFERROR(__xludf.DUMMYFUNCTION("""COMPUTED_VALUE"""),"")</f>
        <v/>
      </c>
      <c r="D47673" s="5">
        <v>0.0</v>
      </c>
    </row>
    <row r="47674" ht="14.25" customHeight="1">
      <c r="A47674" s="5"/>
      <c r="B47674" s="5"/>
      <c r="C47674" s="5" t="str">
        <f>IFERROR(__xludf.DUMMYFUNCTION("""COMPUTED_VALUE"""),"")</f>
        <v/>
      </c>
      <c r="D47674" s="5">
        <v>0.0</v>
      </c>
    </row>
    <row r="47675" ht="14.25" customHeight="1">
      <c r="A47675" s="5"/>
      <c r="B47675" s="5"/>
      <c r="C47675" s="5" t="str">
        <f>IFERROR(__xludf.DUMMYFUNCTION("""COMPUTED_VALUE"""),"")</f>
        <v/>
      </c>
      <c r="D47675" s="5">
        <v>0.0</v>
      </c>
    </row>
    <row r="47676" ht="14.25" customHeight="1">
      <c r="A47676" s="5"/>
      <c r="B47676" s="5"/>
      <c r="C47676" s="5" t="str">
        <f>IFERROR(__xludf.DUMMYFUNCTION("""COMPUTED_VALUE"""),"")</f>
        <v/>
      </c>
      <c r="D47676" s="5">
        <v>0.0</v>
      </c>
    </row>
    <row r="47677" ht="14.25" customHeight="1">
      <c r="A47677" s="5"/>
      <c r="B47677" s="5"/>
      <c r="C47677" s="5" t="str">
        <f>IFERROR(__xludf.DUMMYFUNCTION("""COMPUTED_VALUE"""),"")</f>
        <v/>
      </c>
      <c r="D47677" s="5">
        <v>0.0</v>
      </c>
    </row>
    <row r="47678" ht="14.25" customHeight="1">
      <c r="A47678" s="5"/>
      <c r="B47678" s="5"/>
      <c r="C47678" s="5" t="str">
        <f>IFERROR(__xludf.DUMMYFUNCTION("""COMPUTED_VALUE"""),"")</f>
        <v/>
      </c>
      <c r="D47678" s="5">
        <v>0.0</v>
      </c>
    </row>
    <row r="47679" ht="14.25" customHeight="1">
      <c r="A47679" s="5"/>
      <c r="B47679" s="5"/>
      <c r="C47679" s="5" t="str">
        <f>IFERROR(__xludf.DUMMYFUNCTION("""COMPUTED_VALUE"""),"")</f>
        <v/>
      </c>
      <c r="D47679" s="5">
        <v>0.0</v>
      </c>
    </row>
    <row r="47680" ht="14.25" customHeight="1">
      <c r="A47680" s="5"/>
      <c r="B47680" s="5"/>
      <c r="C47680" s="5" t="str">
        <f>IFERROR(__xludf.DUMMYFUNCTION("""COMPUTED_VALUE"""),"")</f>
        <v/>
      </c>
      <c r="D47680" s="5">
        <v>0.0</v>
      </c>
    </row>
    <row r="47681" ht="14.25" customHeight="1">
      <c r="A47681" s="5"/>
      <c r="B47681" s="5"/>
      <c r="C47681" s="5" t="str">
        <f>IFERROR(__xludf.DUMMYFUNCTION("""COMPUTED_VALUE"""),"")</f>
        <v/>
      </c>
      <c r="D47681" s="5">
        <v>0.0</v>
      </c>
    </row>
    <row r="47682" ht="14.25" customHeight="1">
      <c r="A47682" s="5"/>
      <c r="B47682" s="5"/>
      <c r="C47682" s="5" t="str">
        <f>IFERROR(__xludf.DUMMYFUNCTION("""COMPUTED_VALUE"""),"")</f>
        <v/>
      </c>
      <c r="D47682" s="5">
        <v>0.0</v>
      </c>
    </row>
    <row r="47683" ht="14.25" customHeight="1">
      <c r="A47683" s="5"/>
      <c r="B47683" s="5"/>
      <c r="C47683" s="5" t="str">
        <f>IFERROR(__xludf.DUMMYFUNCTION("""COMPUTED_VALUE"""),"")</f>
        <v/>
      </c>
      <c r="D47683" s="5">
        <v>0.0</v>
      </c>
    </row>
    <row r="47684" ht="14.25" customHeight="1">
      <c r="A47684" s="5"/>
      <c r="B47684" s="5"/>
      <c r="C47684" s="5" t="str">
        <f>IFERROR(__xludf.DUMMYFUNCTION("""COMPUTED_VALUE"""),"")</f>
        <v/>
      </c>
      <c r="D47684" s="5">
        <v>0.0</v>
      </c>
    </row>
    <row r="47685" ht="14.25" customHeight="1">
      <c r="A47685" s="5"/>
      <c r="B47685" s="5"/>
      <c r="C47685" s="5" t="str">
        <f>IFERROR(__xludf.DUMMYFUNCTION("""COMPUTED_VALUE"""),"")</f>
        <v/>
      </c>
      <c r="D47685" s="5">
        <v>0.0</v>
      </c>
    </row>
    <row r="47686" ht="14.25" customHeight="1">
      <c r="A47686" s="5"/>
      <c r="B47686" s="5"/>
      <c r="C47686" s="5" t="str">
        <f>IFERROR(__xludf.DUMMYFUNCTION("""COMPUTED_VALUE"""),"")</f>
        <v/>
      </c>
      <c r="D47686" s="5">
        <v>0.0</v>
      </c>
    </row>
    <row r="47687" ht="14.25" customHeight="1">
      <c r="A47687" s="5"/>
      <c r="B47687" s="5"/>
      <c r="C47687" s="5" t="str">
        <f>IFERROR(__xludf.DUMMYFUNCTION("""COMPUTED_VALUE"""),"")</f>
        <v/>
      </c>
      <c r="D47687" s="5">
        <v>0.0</v>
      </c>
    </row>
    <row r="47688" ht="14.25" customHeight="1">
      <c r="A47688" s="5"/>
      <c r="B47688" s="5"/>
      <c r="C47688" s="5" t="str">
        <f>IFERROR(__xludf.DUMMYFUNCTION("""COMPUTED_VALUE"""),"")</f>
        <v/>
      </c>
      <c r="D47688" s="5">
        <v>0.0</v>
      </c>
    </row>
    <row r="47689" ht="14.25" customHeight="1">
      <c r="A47689" s="5"/>
      <c r="B47689" s="5"/>
      <c r="C47689" s="5" t="str">
        <f>IFERROR(__xludf.DUMMYFUNCTION("""COMPUTED_VALUE"""),"")</f>
        <v/>
      </c>
      <c r="D47689" s="5">
        <v>0.0</v>
      </c>
    </row>
    <row r="47690" ht="14.25" customHeight="1">
      <c r="A47690" s="5"/>
      <c r="B47690" s="5"/>
      <c r="C47690" s="5" t="str">
        <f>IFERROR(__xludf.DUMMYFUNCTION("""COMPUTED_VALUE"""),"")</f>
        <v/>
      </c>
      <c r="D47690" s="5">
        <v>0.0</v>
      </c>
    </row>
    <row r="47691" ht="14.25" customHeight="1">
      <c r="A47691" s="5"/>
      <c r="B47691" s="5"/>
      <c r="C47691" s="5" t="str">
        <f>IFERROR(__xludf.DUMMYFUNCTION("""COMPUTED_VALUE"""),"")</f>
        <v/>
      </c>
      <c r="D47691" s="5">
        <v>0.0</v>
      </c>
    </row>
    <row r="47692" ht="14.25" customHeight="1">
      <c r="A47692" s="5"/>
      <c r="B47692" s="5"/>
      <c r="C47692" s="5" t="str">
        <f>IFERROR(__xludf.DUMMYFUNCTION("""COMPUTED_VALUE"""),"")</f>
        <v/>
      </c>
      <c r="D47692" s="5">
        <v>0.0</v>
      </c>
    </row>
    <row r="47693" ht="14.25" customHeight="1">
      <c r="A47693" s="5"/>
      <c r="B47693" s="5"/>
      <c r="C47693" s="5" t="str">
        <f>IFERROR(__xludf.DUMMYFUNCTION("""COMPUTED_VALUE"""),"")</f>
        <v/>
      </c>
      <c r="D47693" s="5">
        <v>0.0</v>
      </c>
    </row>
    <row r="47694" ht="14.25" customHeight="1">
      <c r="A47694" s="5"/>
      <c r="B47694" s="5"/>
      <c r="C47694" s="5" t="str">
        <f>IFERROR(__xludf.DUMMYFUNCTION("""COMPUTED_VALUE"""),"")</f>
        <v/>
      </c>
      <c r="D47694" s="5">
        <v>0.0</v>
      </c>
    </row>
    <row r="47695" ht="14.25" customHeight="1">
      <c r="A47695" s="5"/>
      <c r="B47695" s="5"/>
      <c r="C47695" s="5" t="str">
        <f>IFERROR(__xludf.DUMMYFUNCTION("""COMPUTED_VALUE"""),"")</f>
        <v/>
      </c>
      <c r="D47695" s="5">
        <v>0.0</v>
      </c>
    </row>
    <row r="47696" ht="14.25" customHeight="1">
      <c r="A47696" s="5"/>
      <c r="B47696" s="5"/>
      <c r="C47696" s="5" t="str">
        <f>IFERROR(__xludf.DUMMYFUNCTION("""COMPUTED_VALUE"""),"")</f>
        <v/>
      </c>
      <c r="D47696" s="5">
        <v>0.0</v>
      </c>
    </row>
    <row r="47697" ht="14.25" customHeight="1">
      <c r="A47697" s="5"/>
      <c r="B47697" s="5"/>
      <c r="C47697" s="5" t="str">
        <f>IFERROR(__xludf.DUMMYFUNCTION("""COMPUTED_VALUE"""),"")</f>
        <v/>
      </c>
      <c r="D47697" s="5">
        <v>0.0</v>
      </c>
    </row>
    <row r="47698" ht="14.25" customHeight="1">
      <c r="A47698" s="5"/>
      <c r="B47698" s="5"/>
      <c r="C47698" s="5" t="str">
        <f>IFERROR(__xludf.DUMMYFUNCTION("""COMPUTED_VALUE"""),"")</f>
        <v/>
      </c>
      <c r="D47698" s="5">
        <v>0.0</v>
      </c>
    </row>
    <row r="47699" ht="14.25" customHeight="1">
      <c r="A47699" s="5"/>
      <c r="B47699" s="5"/>
      <c r="C47699" s="5" t="str">
        <f>IFERROR(__xludf.DUMMYFUNCTION("""COMPUTED_VALUE"""),"")</f>
        <v/>
      </c>
      <c r="D47699" s="5">
        <v>0.0</v>
      </c>
    </row>
    <row r="47700" ht="14.25" customHeight="1">
      <c r="A47700" s="5"/>
      <c r="B47700" s="5"/>
      <c r="C47700" s="5" t="str">
        <f>IFERROR(__xludf.DUMMYFUNCTION("""COMPUTED_VALUE"""),"")</f>
        <v/>
      </c>
      <c r="D47700" s="5">
        <v>0.0</v>
      </c>
    </row>
    <row r="47701" ht="14.25" customHeight="1">
      <c r="A47701" s="5"/>
      <c r="B47701" s="5"/>
      <c r="C47701" s="5" t="str">
        <f>IFERROR(__xludf.DUMMYFUNCTION("""COMPUTED_VALUE"""),"")</f>
        <v/>
      </c>
      <c r="D47701" s="5">
        <v>0.0</v>
      </c>
    </row>
    <row r="47702" ht="14.25" customHeight="1">
      <c r="A47702" s="5"/>
      <c r="B47702" s="5"/>
      <c r="C47702" s="5" t="str">
        <f>IFERROR(__xludf.DUMMYFUNCTION("""COMPUTED_VALUE"""),"")</f>
        <v/>
      </c>
      <c r="D47702" s="5">
        <v>0.0</v>
      </c>
    </row>
    <row r="47703" ht="14.25" customHeight="1">
      <c r="A47703" s="5"/>
      <c r="B47703" s="5"/>
      <c r="C47703" s="5" t="str">
        <f>IFERROR(__xludf.DUMMYFUNCTION("""COMPUTED_VALUE"""),"")</f>
        <v/>
      </c>
      <c r="D47703" s="5">
        <v>0.0</v>
      </c>
    </row>
    <row r="47704" ht="14.25" customHeight="1">
      <c r="A47704" s="5"/>
      <c r="B47704" s="5"/>
      <c r="C47704" s="5" t="str">
        <f>IFERROR(__xludf.DUMMYFUNCTION("""COMPUTED_VALUE"""),"")</f>
        <v/>
      </c>
      <c r="D47704" s="5">
        <v>0.0</v>
      </c>
    </row>
    <row r="47705" ht="14.25" customHeight="1">
      <c r="A47705" s="5"/>
      <c r="B47705" s="5"/>
      <c r="C47705" s="5" t="str">
        <f>IFERROR(__xludf.DUMMYFUNCTION("""COMPUTED_VALUE"""),"")</f>
        <v/>
      </c>
      <c r="D47705" s="5">
        <v>0.0</v>
      </c>
    </row>
    <row r="47706" ht="14.25" customHeight="1">
      <c r="A47706" s="5"/>
      <c r="B47706" s="5"/>
      <c r="C47706" s="5" t="str">
        <f>IFERROR(__xludf.DUMMYFUNCTION("""COMPUTED_VALUE"""),"")</f>
        <v/>
      </c>
      <c r="D47706" s="5">
        <v>0.0</v>
      </c>
    </row>
    <row r="47707" ht="14.25" customHeight="1">
      <c r="A47707" s="5"/>
      <c r="B47707" s="5"/>
      <c r="C47707" s="5" t="str">
        <f>IFERROR(__xludf.DUMMYFUNCTION("""COMPUTED_VALUE"""),"")</f>
        <v/>
      </c>
      <c r="D47707" s="5">
        <v>0.0</v>
      </c>
    </row>
    <row r="47708" ht="14.25" customHeight="1">
      <c r="A47708" s="5"/>
      <c r="B47708" s="5"/>
      <c r="C47708" s="5" t="str">
        <f>IFERROR(__xludf.DUMMYFUNCTION("""COMPUTED_VALUE"""),"")</f>
        <v/>
      </c>
      <c r="D47708" s="5">
        <v>0.0</v>
      </c>
    </row>
    <row r="47709" ht="14.25" customHeight="1">
      <c r="A47709" s="5"/>
      <c r="B47709" s="5"/>
      <c r="C47709" s="5" t="str">
        <f>IFERROR(__xludf.DUMMYFUNCTION("""COMPUTED_VALUE"""),"")</f>
        <v/>
      </c>
      <c r="D47709" s="5">
        <v>0.0</v>
      </c>
    </row>
    <row r="47710" ht="14.25" customHeight="1">
      <c r="A47710" s="5"/>
      <c r="B47710" s="5"/>
      <c r="C47710" s="5" t="str">
        <f>IFERROR(__xludf.DUMMYFUNCTION("""COMPUTED_VALUE"""),"")</f>
        <v/>
      </c>
      <c r="D47710" s="5">
        <v>0.0</v>
      </c>
    </row>
    <row r="47711" ht="14.25" customHeight="1">
      <c r="A47711" s="5"/>
      <c r="B47711" s="5"/>
      <c r="C47711" s="5" t="str">
        <f>IFERROR(__xludf.DUMMYFUNCTION("""COMPUTED_VALUE"""),"")</f>
        <v/>
      </c>
      <c r="D47711" s="5">
        <v>0.0</v>
      </c>
    </row>
    <row r="47712" ht="14.25" customHeight="1">
      <c r="A47712" s="5"/>
      <c r="B47712" s="5"/>
      <c r="C47712" s="5" t="str">
        <f>IFERROR(__xludf.DUMMYFUNCTION("""COMPUTED_VALUE"""),"")</f>
        <v/>
      </c>
      <c r="D47712" s="5">
        <v>0.0</v>
      </c>
    </row>
    <row r="47713" ht="14.25" customHeight="1">
      <c r="A47713" s="5"/>
      <c r="B47713" s="5"/>
      <c r="C47713" s="5" t="str">
        <f>IFERROR(__xludf.DUMMYFUNCTION("""COMPUTED_VALUE"""),"")</f>
        <v/>
      </c>
      <c r="D47713" s="5">
        <v>0.0</v>
      </c>
    </row>
    <row r="47714" ht="14.25" customHeight="1">
      <c r="A47714" s="5"/>
      <c r="B47714" s="5"/>
      <c r="C47714" s="5" t="str">
        <f>IFERROR(__xludf.DUMMYFUNCTION("""COMPUTED_VALUE"""),"")</f>
        <v/>
      </c>
      <c r="D47714" s="5">
        <v>0.0</v>
      </c>
    </row>
    <row r="47715" ht="14.25" customHeight="1">
      <c r="A47715" s="5"/>
      <c r="B47715" s="5"/>
      <c r="C47715" s="5" t="str">
        <f>IFERROR(__xludf.DUMMYFUNCTION("""COMPUTED_VALUE"""),"")</f>
        <v/>
      </c>
      <c r="D47715" s="5">
        <v>0.0</v>
      </c>
    </row>
    <row r="47716" ht="14.25" customHeight="1">
      <c r="A47716" s="5"/>
      <c r="B47716" s="5"/>
      <c r="C47716" s="5" t="str">
        <f>IFERROR(__xludf.DUMMYFUNCTION("""COMPUTED_VALUE"""),"")</f>
        <v/>
      </c>
      <c r="D47716" s="5">
        <v>0.0</v>
      </c>
    </row>
    <row r="47717" ht="14.25" customHeight="1">
      <c r="A47717" s="5"/>
      <c r="B47717" s="5"/>
      <c r="C47717" s="5" t="str">
        <f>IFERROR(__xludf.DUMMYFUNCTION("""COMPUTED_VALUE"""),"")</f>
        <v/>
      </c>
      <c r="D47717" s="5">
        <v>0.0</v>
      </c>
    </row>
    <row r="47718" ht="14.25" customHeight="1">
      <c r="A47718" s="5"/>
      <c r="B47718" s="5"/>
      <c r="C47718" s="5" t="str">
        <f>IFERROR(__xludf.DUMMYFUNCTION("""COMPUTED_VALUE"""),"")</f>
        <v/>
      </c>
      <c r="D47718" s="5">
        <v>0.0</v>
      </c>
    </row>
    <row r="47719" ht="14.25" customHeight="1">
      <c r="A47719" s="5"/>
      <c r="B47719" s="5"/>
      <c r="C47719" s="5" t="str">
        <f>IFERROR(__xludf.DUMMYFUNCTION("""COMPUTED_VALUE"""),"")</f>
        <v/>
      </c>
      <c r="D47719" s="5">
        <v>0.0</v>
      </c>
    </row>
    <row r="47720" ht="14.25" customHeight="1">
      <c r="A47720" s="5"/>
      <c r="B47720" s="5"/>
      <c r="C47720" s="5" t="str">
        <f>IFERROR(__xludf.DUMMYFUNCTION("""COMPUTED_VALUE"""),"")</f>
        <v/>
      </c>
      <c r="D47720" s="5">
        <v>0.0</v>
      </c>
    </row>
    <row r="47721" ht="14.25" customHeight="1">
      <c r="A47721" s="5"/>
      <c r="B47721" s="5"/>
      <c r="C47721" s="5" t="str">
        <f>IFERROR(__xludf.DUMMYFUNCTION("""COMPUTED_VALUE"""),"")</f>
        <v/>
      </c>
      <c r="D47721" s="5">
        <v>0.0</v>
      </c>
    </row>
    <row r="47722" ht="14.25" customHeight="1">
      <c r="A47722" s="5"/>
      <c r="B47722" s="5"/>
      <c r="C47722" s="5" t="str">
        <f>IFERROR(__xludf.DUMMYFUNCTION("""COMPUTED_VALUE"""),"")</f>
        <v/>
      </c>
      <c r="D47722" s="5">
        <v>0.0</v>
      </c>
    </row>
    <row r="47723" ht="14.25" customHeight="1">
      <c r="A47723" s="5"/>
      <c r="B47723" s="5"/>
      <c r="C47723" s="5" t="str">
        <f>IFERROR(__xludf.DUMMYFUNCTION("""COMPUTED_VALUE"""),"")</f>
        <v/>
      </c>
      <c r="D47723" s="5">
        <v>0.0</v>
      </c>
    </row>
    <row r="47724" ht="14.25" customHeight="1">
      <c r="A47724" s="5"/>
      <c r="B47724" s="5"/>
      <c r="C47724" s="5" t="str">
        <f>IFERROR(__xludf.DUMMYFUNCTION("""COMPUTED_VALUE"""),"")</f>
        <v/>
      </c>
      <c r="D47724" s="5">
        <v>0.0</v>
      </c>
    </row>
    <row r="47725" ht="14.25" customHeight="1">
      <c r="A47725" s="5"/>
      <c r="B47725" s="5"/>
      <c r="C47725" s="5" t="str">
        <f>IFERROR(__xludf.DUMMYFUNCTION("""COMPUTED_VALUE"""),"")</f>
        <v/>
      </c>
      <c r="D47725" s="5">
        <v>0.0</v>
      </c>
    </row>
    <row r="47726" ht="14.25" customHeight="1">
      <c r="A47726" s="5"/>
      <c r="B47726" s="5"/>
      <c r="C47726" s="5" t="str">
        <f>IFERROR(__xludf.DUMMYFUNCTION("""COMPUTED_VALUE"""),"")</f>
        <v/>
      </c>
      <c r="D47726" s="5">
        <v>0.0</v>
      </c>
    </row>
    <row r="47727" ht="14.25" customHeight="1">
      <c r="A47727" s="5"/>
      <c r="B47727" s="5"/>
      <c r="C47727" s="5" t="str">
        <f>IFERROR(__xludf.DUMMYFUNCTION("""COMPUTED_VALUE"""),"")</f>
        <v/>
      </c>
      <c r="D47727" s="5">
        <v>0.0</v>
      </c>
    </row>
    <row r="47728" ht="14.25" customHeight="1">
      <c r="A47728" s="5"/>
      <c r="B47728" s="5"/>
      <c r="C47728" s="5" t="str">
        <f>IFERROR(__xludf.DUMMYFUNCTION("""COMPUTED_VALUE"""),"")</f>
        <v/>
      </c>
      <c r="D47728" s="5">
        <v>0.0</v>
      </c>
    </row>
    <row r="47729" ht="14.25" customHeight="1">
      <c r="A47729" s="5"/>
      <c r="B47729" s="5"/>
      <c r="C47729" s="5" t="str">
        <f>IFERROR(__xludf.DUMMYFUNCTION("""COMPUTED_VALUE"""),"")</f>
        <v/>
      </c>
      <c r="D47729" s="5">
        <v>0.0</v>
      </c>
    </row>
    <row r="47730" ht="14.25" customHeight="1">
      <c r="A47730" s="5"/>
      <c r="B47730" s="5"/>
      <c r="C47730" s="5" t="str">
        <f>IFERROR(__xludf.DUMMYFUNCTION("""COMPUTED_VALUE"""),"")</f>
        <v/>
      </c>
      <c r="D47730" s="5">
        <v>0.0</v>
      </c>
    </row>
    <row r="47731" ht="14.25" customHeight="1">
      <c r="A47731" s="5"/>
      <c r="B47731" s="5"/>
      <c r="C47731" s="5" t="str">
        <f>IFERROR(__xludf.DUMMYFUNCTION("""COMPUTED_VALUE"""),"")</f>
        <v/>
      </c>
      <c r="D47731" s="5">
        <v>0.0</v>
      </c>
    </row>
    <row r="47732" ht="14.25" customHeight="1">
      <c r="A47732" s="5"/>
      <c r="B47732" s="5"/>
      <c r="C47732" s="5" t="str">
        <f>IFERROR(__xludf.DUMMYFUNCTION("""COMPUTED_VALUE"""),"")</f>
        <v/>
      </c>
      <c r="D47732" s="5">
        <v>0.0</v>
      </c>
    </row>
    <row r="47733" ht="14.25" customHeight="1">
      <c r="A47733" s="5"/>
      <c r="B47733" s="5"/>
      <c r="C47733" s="5" t="str">
        <f>IFERROR(__xludf.DUMMYFUNCTION("""COMPUTED_VALUE"""),"")</f>
        <v/>
      </c>
      <c r="D47733" s="5">
        <v>0.0</v>
      </c>
    </row>
    <row r="47734" ht="14.25" customHeight="1">
      <c r="A47734" s="5"/>
      <c r="B47734" s="5"/>
      <c r="C47734" s="5" t="str">
        <f>IFERROR(__xludf.DUMMYFUNCTION("""COMPUTED_VALUE"""),"")</f>
        <v/>
      </c>
      <c r="D47734" s="5">
        <v>0.0</v>
      </c>
    </row>
    <row r="47735" ht="14.25" customHeight="1">
      <c r="A47735" s="5"/>
      <c r="B47735" s="5"/>
      <c r="C47735" s="5" t="str">
        <f>IFERROR(__xludf.DUMMYFUNCTION("""COMPUTED_VALUE"""),"")</f>
        <v/>
      </c>
      <c r="D47735" s="5">
        <v>0.0</v>
      </c>
    </row>
    <row r="47736" ht="14.25" customHeight="1">
      <c r="A47736" s="5"/>
      <c r="B47736" s="5"/>
      <c r="C47736" s="5" t="str">
        <f>IFERROR(__xludf.DUMMYFUNCTION("""COMPUTED_VALUE"""),"")</f>
        <v/>
      </c>
      <c r="D47736" s="5">
        <v>0.0</v>
      </c>
    </row>
    <row r="47737" ht="14.25" customHeight="1">
      <c r="A47737" s="5"/>
      <c r="B47737" s="5"/>
      <c r="C47737" s="5" t="str">
        <f>IFERROR(__xludf.DUMMYFUNCTION("""COMPUTED_VALUE"""),"")</f>
        <v/>
      </c>
      <c r="D47737" s="5">
        <v>0.0</v>
      </c>
    </row>
    <row r="47738" ht="14.25" customHeight="1">
      <c r="A47738" s="5"/>
      <c r="B47738" s="5"/>
      <c r="C47738" s="5" t="str">
        <f>IFERROR(__xludf.DUMMYFUNCTION("""COMPUTED_VALUE"""),"")</f>
        <v/>
      </c>
      <c r="D47738" s="5">
        <v>0.0</v>
      </c>
    </row>
    <row r="47739" ht="14.25" customHeight="1">
      <c r="A47739" s="5"/>
      <c r="B47739" s="5"/>
      <c r="C47739" s="5" t="str">
        <f>IFERROR(__xludf.DUMMYFUNCTION("""COMPUTED_VALUE"""),"")</f>
        <v/>
      </c>
      <c r="D47739" s="5">
        <v>0.0</v>
      </c>
    </row>
    <row r="47740" ht="14.25" customHeight="1">
      <c r="A47740" s="5"/>
      <c r="B47740" s="5"/>
      <c r="C47740" s="5" t="str">
        <f>IFERROR(__xludf.DUMMYFUNCTION("""COMPUTED_VALUE"""),"")</f>
        <v/>
      </c>
      <c r="D47740" s="5">
        <v>0.0</v>
      </c>
    </row>
    <row r="47741" ht="14.25" customHeight="1">
      <c r="A47741" s="5"/>
      <c r="B47741" s="5"/>
      <c r="C47741" s="5" t="str">
        <f>IFERROR(__xludf.DUMMYFUNCTION("""COMPUTED_VALUE"""),"")</f>
        <v/>
      </c>
      <c r="D47741" s="5">
        <v>0.0</v>
      </c>
    </row>
    <row r="47742" ht="14.25" customHeight="1">
      <c r="A47742" s="5"/>
      <c r="B47742" s="5"/>
      <c r="C47742" s="5" t="str">
        <f>IFERROR(__xludf.DUMMYFUNCTION("""COMPUTED_VALUE"""),"")</f>
        <v/>
      </c>
      <c r="D47742" s="5">
        <v>0.0</v>
      </c>
    </row>
    <row r="47743" ht="14.25" customHeight="1">
      <c r="A47743" s="5"/>
      <c r="B47743" s="5"/>
      <c r="C47743" s="5" t="str">
        <f>IFERROR(__xludf.DUMMYFUNCTION("""COMPUTED_VALUE"""),"")</f>
        <v/>
      </c>
      <c r="D47743" s="5">
        <v>0.0</v>
      </c>
    </row>
    <row r="47744" ht="14.25" customHeight="1">
      <c r="A47744" s="5"/>
      <c r="B47744" s="5"/>
      <c r="C47744" s="5" t="str">
        <f>IFERROR(__xludf.DUMMYFUNCTION("""COMPUTED_VALUE"""),"")</f>
        <v/>
      </c>
      <c r="D47744" s="5">
        <v>0.0</v>
      </c>
    </row>
    <row r="47745" ht="14.25" customHeight="1">
      <c r="A47745" s="5"/>
      <c r="B47745" s="5"/>
      <c r="C47745" s="5" t="str">
        <f>IFERROR(__xludf.DUMMYFUNCTION("""COMPUTED_VALUE"""),"")</f>
        <v/>
      </c>
      <c r="D47745" s="5">
        <v>0.0</v>
      </c>
    </row>
    <row r="47746" ht="14.25" customHeight="1">
      <c r="A47746" s="5"/>
      <c r="B47746" s="5"/>
      <c r="C47746" s="5" t="str">
        <f>IFERROR(__xludf.DUMMYFUNCTION("""COMPUTED_VALUE"""),"")</f>
        <v/>
      </c>
      <c r="D47746" s="5">
        <v>0.0</v>
      </c>
    </row>
    <row r="47747" ht="14.25" customHeight="1">
      <c r="A47747" s="5"/>
      <c r="B47747" s="5"/>
      <c r="C47747" s="5" t="str">
        <f>IFERROR(__xludf.DUMMYFUNCTION("""COMPUTED_VALUE"""),"")</f>
        <v/>
      </c>
      <c r="D47747" s="5">
        <v>0.0</v>
      </c>
    </row>
    <row r="47748" ht="14.25" customHeight="1">
      <c r="A47748" s="5"/>
      <c r="B47748" s="5"/>
      <c r="C47748" s="5" t="str">
        <f>IFERROR(__xludf.DUMMYFUNCTION("""COMPUTED_VALUE"""),"")</f>
        <v/>
      </c>
      <c r="D47748" s="5">
        <v>0.0</v>
      </c>
    </row>
    <row r="47749" ht="14.25" customHeight="1">
      <c r="A47749" s="5"/>
      <c r="B47749" s="5"/>
      <c r="C47749" s="5" t="str">
        <f>IFERROR(__xludf.DUMMYFUNCTION("""COMPUTED_VALUE"""),"")</f>
        <v/>
      </c>
      <c r="D47749" s="5">
        <v>0.0</v>
      </c>
    </row>
    <row r="47750" ht="14.25" customHeight="1">
      <c r="A47750" s="5"/>
      <c r="B47750" s="5"/>
      <c r="C47750" s="5" t="str">
        <f>IFERROR(__xludf.DUMMYFUNCTION("""COMPUTED_VALUE"""),"")</f>
        <v/>
      </c>
      <c r="D47750" s="5">
        <v>0.0</v>
      </c>
    </row>
    <row r="47751" ht="14.25" customHeight="1">
      <c r="A47751" s="5"/>
      <c r="B47751" s="5"/>
      <c r="C47751" s="5" t="str">
        <f>IFERROR(__xludf.DUMMYFUNCTION("""COMPUTED_VALUE"""),"")</f>
        <v/>
      </c>
      <c r="D47751" s="5">
        <v>0.0</v>
      </c>
    </row>
    <row r="47752" ht="14.25" customHeight="1">
      <c r="A47752" s="5"/>
      <c r="B47752" s="5"/>
      <c r="C47752" s="5" t="str">
        <f>IFERROR(__xludf.DUMMYFUNCTION("""COMPUTED_VALUE"""),"")</f>
        <v/>
      </c>
      <c r="D47752" s="5">
        <v>0.0</v>
      </c>
    </row>
    <row r="47753" ht="14.25" customHeight="1">
      <c r="A47753" s="5"/>
      <c r="B47753" s="5"/>
      <c r="C47753" s="5" t="str">
        <f>IFERROR(__xludf.DUMMYFUNCTION("""COMPUTED_VALUE"""),"")</f>
        <v/>
      </c>
      <c r="D47753" s="5">
        <v>0.0</v>
      </c>
    </row>
    <row r="47754" ht="14.25" customHeight="1">
      <c r="A47754" s="5"/>
      <c r="B47754" s="5"/>
      <c r="C47754" s="5" t="str">
        <f>IFERROR(__xludf.DUMMYFUNCTION("""COMPUTED_VALUE"""),"")</f>
        <v/>
      </c>
      <c r="D47754" s="5">
        <v>0.0</v>
      </c>
    </row>
    <row r="47755" ht="14.25" customHeight="1">
      <c r="A47755" s="5"/>
      <c r="B47755" s="5"/>
      <c r="C47755" s="5" t="str">
        <f>IFERROR(__xludf.DUMMYFUNCTION("""COMPUTED_VALUE"""),"")</f>
        <v/>
      </c>
      <c r="D47755" s="5">
        <v>0.0</v>
      </c>
    </row>
    <row r="47756" ht="14.25" customHeight="1">
      <c r="A47756" s="5"/>
      <c r="B47756" s="5"/>
      <c r="C47756" s="5" t="str">
        <f>IFERROR(__xludf.DUMMYFUNCTION("""COMPUTED_VALUE"""),"")</f>
        <v/>
      </c>
      <c r="D47756" s="5">
        <v>0.0</v>
      </c>
    </row>
    <row r="47757" ht="14.25" customHeight="1">
      <c r="A47757" s="5"/>
      <c r="B47757" s="5"/>
      <c r="C47757" s="5" t="str">
        <f>IFERROR(__xludf.DUMMYFUNCTION("""COMPUTED_VALUE"""),"")</f>
        <v/>
      </c>
      <c r="D47757" s="5">
        <v>0.0</v>
      </c>
    </row>
    <row r="47758" ht="14.25" customHeight="1">
      <c r="A47758" s="5"/>
      <c r="B47758" s="5"/>
      <c r="C47758" s="5" t="str">
        <f>IFERROR(__xludf.DUMMYFUNCTION("""COMPUTED_VALUE"""),"")</f>
        <v/>
      </c>
      <c r="D47758" s="5">
        <v>0.0</v>
      </c>
    </row>
    <row r="47759" ht="14.25" customHeight="1">
      <c r="A47759" s="5"/>
      <c r="B47759" s="5"/>
      <c r="C47759" s="5" t="str">
        <f>IFERROR(__xludf.DUMMYFUNCTION("""COMPUTED_VALUE"""),"")</f>
        <v/>
      </c>
      <c r="D47759" s="5">
        <v>0.0</v>
      </c>
    </row>
    <row r="47760" ht="14.25" customHeight="1">
      <c r="A47760" s="5"/>
      <c r="B47760" s="5"/>
      <c r="C47760" s="5" t="str">
        <f>IFERROR(__xludf.DUMMYFUNCTION("""COMPUTED_VALUE"""),"")</f>
        <v/>
      </c>
      <c r="D47760" s="5">
        <v>0.0</v>
      </c>
    </row>
    <row r="47761" ht="14.25" customHeight="1">
      <c r="A47761" s="5"/>
      <c r="B47761" s="5"/>
      <c r="C47761" s="5" t="str">
        <f>IFERROR(__xludf.DUMMYFUNCTION("""COMPUTED_VALUE"""),"")</f>
        <v/>
      </c>
      <c r="D47761" s="5">
        <v>0.0</v>
      </c>
    </row>
    <row r="47762" ht="14.25" customHeight="1">
      <c r="A47762" s="5"/>
      <c r="B47762" s="5"/>
      <c r="C47762" s="5" t="str">
        <f>IFERROR(__xludf.DUMMYFUNCTION("""COMPUTED_VALUE"""),"")</f>
        <v/>
      </c>
      <c r="D47762" s="5">
        <v>0.0</v>
      </c>
    </row>
    <row r="47763" ht="14.25" customHeight="1">
      <c r="A47763" s="5"/>
      <c r="B47763" s="5"/>
      <c r="C47763" s="5" t="str">
        <f>IFERROR(__xludf.DUMMYFUNCTION("""COMPUTED_VALUE"""),"")</f>
        <v/>
      </c>
      <c r="D47763" s="5">
        <v>0.0</v>
      </c>
    </row>
    <row r="47764" ht="14.25" customHeight="1">
      <c r="A47764" s="5"/>
      <c r="B47764" s="5"/>
      <c r="C47764" s="5" t="str">
        <f>IFERROR(__xludf.DUMMYFUNCTION("""COMPUTED_VALUE"""),"")</f>
        <v/>
      </c>
      <c r="D47764" s="5">
        <v>0.0</v>
      </c>
    </row>
    <row r="47765" ht="14.25" customHeight="1">
      <c r="A47765" s="5"/>
      <c r="B47765" s="5"/>
      <c r="C47765" s="5" t="str">
        <f>IFERROR(__xludf.DUMMYFUNCTION("""COMPUTED_VALUE"""),"")</f>
        <v/>
      </c>
      <c r="D47765" s="5">
        <v>0.0</v>
      </c>
    </row>
    <row r="47766" ht="14.25" customHeight="1">
      <c r="A47766" s="5"/>
      <c r="B47766" s="5"/>
      <c r="C47766" s="5" t="str">
        <f>IFERROR(__xludf.DUMMYFUNCTION("""COMPUTED_VALUE"""),"")</f>
        <v/>
      </c>
      <c r="D47766" s="5">
        <v>0.0</v>
      </c>
    </row>
    <row r="47767" ht="14.25" customHeight="1">
      <c r="A47767" s="5"/>
      <c r="B47767" s="5"/>
      <c r="C47767" s="5" t="str">
        <f>IFERROR(__xludf.DUMMYFUNCTION("""COMPUTED_VALUE"""),"")</f>
        <v/>
      </c>
      <c r="D47767" s="5">
        <v>0.0</v>
      </c>
    </row>
    <row r="47768" ht="14.25" customHeight="1">
      <c r="A47768" s="5"/>
      <c r="B47768" s="5"/>
      <c r="C47768" s="5" t="str">
        <f>IFERROR(__xludf.DUMMYFUNCTION("""COMPUTED_VALUE"""),"")</f>
        <v/>
      </c>
      <c r="D47768" s="5">
        <v>0.0</v>
      </c>
    </row>
    <row r="47769" ht="14.25" customHeight="1">
      <c r="A47769" s="5"/>
      <c r="B47769" s="5"/>
      <c r="C47769" s="5" t="str">
        <f>IFERROR(__xludf.DUMMYFUNCTION("""COMPUTED_VALUE"""),"")</f>
        <v/>
      </c>
      <c r="D47769" s="5">
        <v>0.0</v>
      </c>
    </row>
    <row r="47770" ht="14.25" customHeight="1">
      <c r="A47770" s="5"/>
      <c r="B47770" s="5"/>
      <c r="C47770" s="5" t="str">
        <f>IFERROR(__xludf.DUMMYFUNCTION("""COMPUTED_VALUE"""),"")</f>
        <v/>
      </c>
      <c r="D47770" s="5">
        <v>0.0</v>
      </c>
    </row>
    <row r="47771" ht="14.25" customHeight="1">
      <c r="A47771" s="5"/>
      <c r="B47771" s="5"/>
      <c r="C47771" s="5" t="str">
        <f>IFERROR(__xludf.DUMMYFUNCTION("""COMPUTED_VALUE"""),"")</f>
        <v/>
      </c>
      <c r="D47771" s="5">
        <v>0.0</v>
      </c>
    </row>
    <row r="47772" ht="14.25" customHeight="1">
      <c r="A47772" s="5"/>
      <c r="B47772" s="5"/>
      <c r="C47772" s="5" t="str">
        <f>IFERROR(__xludf.DUMMYFUNCTION("""COMPUTED_VALUE"""),"")</f>
        <v/>
      </c>
      <c r="D47772" s="5">
        <v>0.0</v>
      </c>
    </row>
    <row r="47773" ht="14.25" customHeight="1">
      <c r="A47773" s="5"/>
      <c r="B47773" s="5"/>
      <c r="C47773" s="5" t="str">
        <f>IFERROR(__xludf.DUMMYFUNCTION("""COMPUTED_VALUE"""),"")</f>
        <v/>
      </c>
      <c r="D47773" s="5">
        <v>0.0</v>
      </c>
    </row>
    <row r="47774" ht="14.25" customHeight="1">
      <c r="A47774" s="5"/>
      <c r="B47774" s="5"/>
      <c r="C47774" s="5" t="str">
        <f>IFERROR(__xludf.DUMMYFUNCTION("""COMPUTED_VALUE"""),"")</f>
        <v/>
      </c>
      <c r="D47774" s="5">
        <v>0.0</v>
      </c>
    </row>
    <row r="47775" ht="14.25" customHeight="1">
      <c r="A47775" s="5"/>
      <c r="B47775" s="5"/>
      <c r="C47775" s="5" t="str">
        <f>IFERROR(__xludf.DUMMYFUNCTION("""COMPUTED_VALUE"""),"")</f>
        <v/>
      </c>
      <c r="D47775" s="5">
        <v>0.0</v>
      </c>
    </row>
    <row r="47776" ht="14.25" customHeight="1">
      <c r="A47776" s="5"/>
      <c r="B47776" s="5"/>
      <c r="C47776" s="5" t="str">
        <f>IFERROR(__xludf.DUMMYFUNCTION("""COMPUTED_VALUE"""),"")</f>
        <v/>
      </c>
      <c r="D47776" s="5">
        <v>0.0</v>
      </c>
    </row>
    <row r="47777" ht="14.25" customHeight="1">
      <c r="A47777" s="5"/>
      <c r="B47777" s="5"/>
      <c r="C47777" s="5" t="str">
        <f>IFERROR(__xludf.DUMMYFUNCTION("""COMPUTED_VALUE"""),"")</f>
        <v/>
      </c>
      <c r="D47777" s="5">
        <v>0.0</v>
      </c>
    </row>
    <row r="47778" ht="14.25" customHeight="1">
      <c r="A47778" s="5"/>
      <c r="B47778" s="5"/>
      <c r="C47778" s="5" t="str">
        <f>IFERROR(__xludf.DUMMYFUNCTION("""COMPUTED_VALUE"""),"")</f>
        <v/>
      </c>
      <c r="D47778" s="5">
        <v>0.0</v>
      </c>
    </row>
    <row r="47779" ht="14.25" customHeight="1">
      <c r="A47779" s="5"/>
      <c r="B47779" s="5"/>
      <c r="C47779" s="5" t="str">
        <f>IFERROR(__xludf.DUMMYFUNCTION("""COMPUTED_VALUE"""),"")</f>
        <v/>
      </c>
      <c r="D47779" s="5">
        <v>0.0</v>
      </c>
    </row>
    <row r="47780" ht="14.25" customHeight="1">
      <c r="A47780" s="5"/>
      <c r="B47780" s="5"/>
      <c r="C47780" s="5" t="str">
        <f>IFERROR(__xludf.DUMMYFUNCTION("""COMPUTED_VALUE"""),"")</f>
        <v/>
      </c>
      <c r="D47780" s="5">
        <v>0.0</v>
      </c>
    </row>
    <row r="47781" ht="14.25" customHeight="1">
      <c r="A47781" s="5"/>
      <c r="B47781" s="5"/>
      <c r="C47781" s="5" t="str">
        <f>IFERROR(__xludf.DUMMYFUNCTION("""COMPUTED_VALUE"""),"")</f>
        <v/>
      </c>
      <c r="D47781" s="5">
        <v>0.0</v>
      </c>
    </row>
    <row r="47782" ht="14.25" customHeight="1">
      <c r="A47782" s="5"/>
      <c r="B47782" s="5"/>
      <c r="C47782" s="5" t="str">
        <f>IFERROR(__xludf.DUMMYFUNCTION("""COMPUTED_VALUE"""),"")</f>
        <v/>
      </c>
      <c r="D47782" s="5">
        <v>0.0</v>
      </c>
    </row>
    <row r="47783" ht="14.25" customHeight="1">
      <c r="A47783" s="5"/>
      <c r="B47783" s="5"/>
      <c r="C47783" s="5" t="str">
        <f>IFERROR(__xludf.DUMMYFUNCTION("""COMPUTED_VALUE"""),"")</f>
        <v/>
      </c>
      <c r="D47783" s="5">
        <v>0.0</v>
      </c>
    </row>
    <row r="47784" ht="14.25" customHeight="1">
      <c r="A47784" s="5"/>
      <c r="B47784" s="5"/>
      <c r="C47784" s="5" t="str">
        <f>IFERROR(__xludf.DUMMYFUNCTION("""COMPUTED_VALUE"""),"")</f>
        <v/>
      </c>
      <c r="D47784" s="5">
        <v>0.0</v>
      </c>
    </row>
    <row r="47785" ht="14.25" customHeight="1">
      <c r="A47785" s="5"/>
      <c r="B47785" s="5"/>
      <c r="C47785" s="5" t="str">
        <f>IFERROR(__xludf.DUMMYFUNCTION("""COMPUTED_VALUE"""),"")</f>
        <v/>
      </c>
      <c r="D47785" s="5">
        <v>0.0</v>
      </c>
    </row>
    <row r="47786" ht="14.25" customHeight="1">
      <c r="A47786" s="5"/>
      <c r="B47786" s="5"/>
      <c r="C47786" s="5" t="str">
        <f>IFERROR(__xludf.DUMMYFUNCTION("""COMPUTED_VALUE"""),"")</f>
        <v/>
      </c>
      <c r="D47786" s="5">
        <v>0.0</v>
      </c>
    </row>
    <row r="47787" ht="14.25" customHeight="1">
      <c r="A47787" s="5"/>
      <c r="B47787" s="5"/>
      <c r="C47787" s="5" t="str">
        <f>IFERROR(__xludf.DUMMYFUNCTION("""COMPUTED_VALUE"""),"")</f>
        <v/>
      </c>
      <c r="D47787" s="5">
        <v>0.0</v>
      </c>
    </row>
    <row r="47788" ht="14.25" customHeight="1">
      <c r="A47788" s="5"/>
      <c r="B47788" s="5"/>
      <c r="C47788" s="5" t="str">
        <f>IFERROR(__xludf.DUMMYFUNCTION("""COMPUTED_VALUE"""),"")</f>
        <v/>
      </c>
      <c r="D47788" s="5">
        <v>0.0</v>
      </c>
    </row>
    <row r="47789" ht="14.25" customHeight="1">
      <c r="A47789" s="5"/>
      <c r="B47789" s="5"/>
      <c r="C47789" s="5" t="str">
        <f>IFERROR(__xludf.DUMMYFUNCTION("""COMPUTED_VALUE"""),"")</f>
        <v/>
      </c>
      <c r="D47789" s="5">
        <v>0.0</v>
      </c>
    </row>
    <row r="47790" ht="14.25" customHeight="1">
      <c r="A47790" s="5"/>
      <c r="B47790" s="5"/>
      <c r="C47790" s="5" t="str">
        <f>IFERROR(__xludf.DUMMYFUNCTION("""COMPUTED_VALUE"""),"")</f>
        <v/>
      </c>
      <c r="D47790" s="5">
        <v>0.0</v>
      </c>
    </row>
    <row r="47791" ht="14.25" customHeight="1">
      <c r="A47791" s="5"/>
      <c r="B47791" s="5"/>
      <c r="C47791" s="5" t="str">
        <f>IFERROR(__xludf.DUMMYFUNCTION("""COMPUTED_VALUE"""),"")</f>
        <v/>
      </c>
      <c r="D47791" s="5">
        <v>0.0</v>
      </c>
    </row>
    <row r="47792" ht="14.25" customHeight="1">
      <c r="A47792" s="5"/>
      <c r="B47792" s="5"/>
      <c r="C47792" s="5" t="str">
        <f>IFERROR(__xludf.DUMMYFUNCTION("""COMPUTED_VALUE"""),"")</f>
        <v/>
      </c>
      <c r="D47792" s="5">
        <v>0.0</v>
      </c>
    </row>
    <row r="47793" ht="14.25" customHeight="1">
      <c r="A47793" s="5"/>
      <c r="B47793" s="5"/>
      <c r="C47793" s="5" t="str">
        <f>IFERROR(__xludf.DUMMYFUNCTION("""COMPUTED_VALUE"""),"")</f>
        <v/>
      </c>
      <c r="D47793" s="5">
        <v>0.0</v>
      </c>
    </row>
    <row r="47794" ht="14.25" customHeight="1">
      <c r="A47794" s="5"/>
      <c r="B47794" s="5"/>
      <c r="C47794" s="5" t="str">
        <f>IFERROR(__xludf.DUMMYFUNCTION("""COMPUTED_VALUE"""),"")</f>
        <v/>
      </c>
      <c r="D47794" s="5">
        <v>0.0</v>
      </c>
    </row>
    <row r="47795" ht="14.25" customHeight="1">
      <c r="A47795" s="5"/>
      <c r="B47795" s="5"/>
      <c r="C47795" s="5" t="str">
        <f>IFERROR(__xludf.DUMMYFUNCTION("""COMPUTED_VALUE"""),"")</f>
        <v/>
      </c>
      <c r="D47795" s="5">
        <v>0.0</v>
      </c>
    </row>
    <row r="47796" ht="14.25" customHeight="1">
      <c r="A47796" s="5"/>
      <c r="B47796" s="5"/>
      <c r="C47796" s="5" t="str">
        <f>IFERROR(__xludf.DUMMYFUNCTION("""COMPUTED_VALUE"""),"")</f>
        <v/>
      </c>
      <c r="D47796" s="5">
        <v>0.0</v>
      </c>
    </row>
    <row r="47797" ht="14.25" customHeight="1">
      <c r="A47797" s="5"/>
      <c r="B47797" s="5"/>
      <c r="C47797" s="5" t="str">
        <f>IFERROR(__xludf.DUMMYFUNCTION("""COMPUTED_VALUE"""),"")</f>
        <v/>
      </c>
      <c r="D47797" s="5">
        <v>0.0</v>
      </c>
    </row>
    <row r="47798" ht="14.25" customHeight="1">
      <c r="A47798" s="5"/>
      <c r="B47798" s="5"/>
      <c r="C47798" s="5" t="str">
        <f>IFERROR(__xludf.DUMMYFUNCTION("""COMPUTED_VALUE"""),"")</f>
        <v/>
      </c>
      <c r="D47798" s="5">
        <v>0.0</v>
      </c>
    </row>
    <row r="47799" ht="14.25" customHeight="1">
      <c r="A47799" s="5"/>
      <c r="B47799" s="5"/>
      <c r="C47799" s="5" t="str">
        <f>IFERROR(__xludf.DUMMYFUNCTION("""COMPUTED_VALUE"""),"")</f>
        <v/>
      </c>
      <c r="D47799" s="5">
        <v>0.0</v>
      </c>
    </row>
    <row r="47800" ht="14.25" customHeight="1">
      <c r="A47800" s="5"/>
      <c r="B47800" s="5"/>
      <c r="C47800" s="5" t="str">
        <f>IFERROR(__xludf.DUMMYFUNCTION("""COMPUTED_VALUE"""),"")</f>
        <v/>
      </c>
      <c r="D47800" s="5">
        <v>0.0</v>
      </c>
    </row>
    <row r="47801" ht="14.25" customHeight="1">
      <c r="A47801" s="5"/>
      <c r="B47801" s="5"/>
      <c r="C47801" s="5" t="str">
        <f>IFERROR(__xludf.DUMMYFUNCTION("""COMPUTED_VALUE"""),"")</f>
        <v/>
      </c>
      <c r="D47801" s="5">
        <v>0.0</v>
      </c>
    </row>
    <row r="47802" ht="14.25" customHeight="1">
      <c r="A47802" s="5"/>
      <c r="B47802" s="5"/>
      <c r="C47802" s="5" t="str">
        <f>IFERROR(__xludf.DUMMYFUNCTION("""COMPUTED_VALUE"""),"")</f>
        <v/>
      </c>
      <c r="D47802" s="5">
        <v>0.0</v>
      </c>
    </row>
    <row r="47803" ht="14.25" customHeight="1">
      <c r="A47803" s="5"/>
      <c r="B47803" s="5"/>
      <c r="C47803" s="5" t="str">
        <f>IFERROR(__xludf.DUMMYFUNCTION("""COMPUTED_VALUE"""),"")</f>
        <v/>
      </c>
      <c r="D47803" s="5">
        <v>0.0</v>
      </c>
    </row>
    <row r="47804" ht="14.25" customHeight="1">
      <c r="A47804" s="5"/>
      <c r="B47804" s="5"/>
      <c r="C47804" s="5" t="str">
        <f>IFERROR(__xludf.DUMMYFUNCTION("""COMPUTED_VALUE"""),"")</f>
        <v/>
      </c>
      <c r="D47804" s="5">
        <v>0.0</v>
      </c>
    </row>
    <row r="47805" ht="14.25" customHeight="1">
      <c r="A47805" s="5"/>
      <c r="B47805" s="5"/>
      <c r="C47805" s="5" t="str">
        <f>IFERROR(__xludf.DUMMYFUNCTION("""COMPUTED_VALUE"""),"")</f>
        <v/>
      </c>
      <c r="D47805" s="5">
        <v>0.0</v>
      </c>
    </row>
    <row r="47806" ht="14.25" customHeight="1">
      <c r="A47806" s="5"/>
      <c r="B47806" s="5"/>
      <c r="C47806" s="5" t="str">
        <f>IFERROR(__xludf.DUMMYFUNCTION("""COMPUTED_VALUE"""),"")</f>
        <v/>
      </c>
      <c r="D47806" s="5">
        <v>0.0</v>
      </c>
    </row>
    <row r="47807" ht="14.25" customHeight="1">
      <c r="A47807" s="5"/>
      <c r="B47807" s="5"/>
      <c r="C47807" s="5" t="str">
        <f>IFERROR(__xludf.DUMMYFUNCTION("""COMPUTED_VALUE"""),"")</f>
        <v/>
      </c>
      <c r="D47807" s="5">
        <v>0.0</v>
      </c>
    </row>
    <row r="47808" ht="14.25" customHeight="1">
      <c r="A47808" s="5"/>
      <c r="B47808" s="5"/>
      <c r="C47808" s="5" t="str">
        <f>IFERROR(__xludf.DUMMYFUNCTION("""COMPUTED_VALUE"""),"")</f>
        <v/>
      </c>
      <c r="D47808" s="5">
        <v>0.0</v>
      </c>
    </row>
    <row r="47809" ht="14.25" customHeight="1">
      <c r="A47809" s="5"/>
      <c r="B47809" s="5"/>
      <c r="C47809" s="5" t="str">
        <f>IFERROR(__xludf.DUMMYFUNCTION("""COMPUTED_VALUE"""),"")</f>
        <v/>
      </c>
      <c r="D47809" s="5">
        <v>0.0</v>
      </c>
    </row>
    <row r="47810" ht="14.25" customHeight="1">
      <c r="A47810" s="5"/>
      <c r="B47810" s="5"/>
      <c r="C47810" s="5" t="str">
        <f>IFERROR(__xludf.DUMMYFUNCTION("""COMPUTED_VALUE"""),"")</f>
        <v/>
      </c>
      <c r="D47810" s="5">
        <v>0.0</v>
      </c>
    </row>
    <row r="47811" ht="14.25" customHeight="1">
      <c r="A47811" s="5"/>
      <c r="B47811" s="5"/>
      <c r="C47811" s="5" t="str">
        <f>IFERROR(__xludf.DUMMYFUNCTION("""COMPUTED_VALUE"""),"")</f>
        <v/>
      </c>
      <c r="D47811" s="5">
        <v>0.0</v>
      </c>
    </row>
    <row r="47812" ht="14.25" customHeight="1">
      <c r="A47812" s="5"/>
      <c r="B47812" s="5"/>
      <c r="C47812" s="5" t="str">
        <f>IFERROR(__xludf.DUMMYFUNCTION("""COMPUTED_VALUE"""),"")</f>
        <v/>
      </c>
      <c r="D47812" s="5">
        <v>0.0</v>
      </c>
    </row>
    <row r="47813" ht="14.25" customHeight="1">
      <c r="A47813" s="5"/>
      <c r="B47813" s="5"/>
      <c r="C47813" s="5" t="str">
        <f>IFERROR(__xludf.DUMMYFUNCTION("""COMPUTED_VALUE"""),"")</f>
        <v/>
      </c>
      <c r="D47813" s="5">
        <v>0.0</v>
      </c>
    </row>
    <row r="47814" ht="14.25" customHeight="1">
      <c r="A47814" s="5"/>
      <c r="B47814" s="5"/>
      <c r="C47814" s="5" t="str">
        <f>IFERROR(__xludf.DUMMYFUNCTION("""COMPUTED_VALUE"""),"")</f>
        <v/>
      </c>
      <c r="D47814" s="5">
        <v>0.0</v>
      </c>
    </row>
    <row r="47815" ht="14.25" customHeight="1">
      <c r="A47815" s="5"/>
      <c r="B47815" s="5"/>
      <c r="C47815" s="5" t="str">
        <f>IFERROR(__xludf.DUMMYFUNCTION("""COMPUTED_VALUE"""),"")</f>
        <v/>
      </c>
      <c r="D47815" s="5">
        <v>0.0</v>
      </c>
    </row>
    <row r="47816" ht="14.25" customHeight="1">
      <c r="A47816" s="5"/>
      <c r="B47816" s="5"/>
      <c r="C47816" s="5" t="str">
        <f>IFERROR(__xludf.DUMMYFUNCTION("""COMPUTED_VALUE"""),"")</f>
        <v/>
      </c>
      <c r="D47816" s="5">
        <v>0.0</v>
      </c>
    </row>
    <row r="47817" ht="14.25" customHeight="1">
      <c r="A47817" s="5"/>
      <c r="B47817" s="5"/>
      <c r="C47817" s="5" t="str">
        <f>IFERROR(__xludf.DUMMYFUNCTION("""COMPUTED_VALUE"""),"")</f>
        <v/>
      </c>
      <c r="D47817" s="5">
        <v>0.0</v>
      </c>
    </row>
    <row r="47818" ht="14.25" customHeight="1">
      <c r="A47818" s="5"/>
      <c r="B47818" s="5"/>
      <c r="C47818" s="5" t="str">
        <f>IFERROR(__xludf.DUMMYFUNCTION("""COMPUTED_VALUE"""),"")</f>
        <v/>
      </c>
      <c r="D47818" s="5">
        <v>0.0</v>
      </c>
    </row>
    <row r="47819" ht="14.25" customHeight="1">
      <c r="A47819" s="5"/>
      <c r="B47819" s="5"/>
      <c r="C47819" s="5" t="str">
        <f>IFERROR(__xludf.DUMMYFUNCTION("""COMPUTED_VALUE"""),"")</f>
        <v/>
      </c>
      <c r="D47819" s="5">
        <v>0.0</v>
      </c>
    </row>
    <row r="47820" ht="14.25" customHeight="1">
      <c r="A47820" s="5"/>
      <c r="B47820" s="5"/>
      <c r="C47820" s="5" t="str">
        <f>IFERROR(__xludf.DUMMYFUNCTION("""COMPUTED_VALUE"""),"")</f>
        <v/>
      </c>
      <c r="D47820" s="5">
        <v>0.0</v>
      </c>
    </row>
    <row r="47821" ht="14.25" customHeight="1">
      <c r="A47821" s="5"/>
      <c r="B47821" s="5"/>
      <c r="C47821" s="5" t="str">
        <f>IFERROR(__xludf.DUMMYFUNCTION("""COMPUTED_VALUE"""),"")</f>
        <v/>
      </c>
      <c r="D47821" s="5">
        <v>0.0</v>
      </c>
    </row>
    <row r="47822" ht="14.25" customHeight="1">
      <c r="A47822" s="5"/>
      <c r="B47822" s="5"/>
      <c r="C47822" s="5" t="str">
        <f>IFERROR(__xludf.DUMMYFUNCTION("""COMPUTED_VALUE"""),"")</f>
        <v/>
      </c>
      <c r="D47822" s="5">
        <v>0.0</v>
      </c>
    </row>
    <row r="47823" ht="14.25" customHeight="1">
      <c r="A47823" s="5"/>
      <c r="B47823" s="5"/>
      <c r="C47823" s="5" t="str">
        <f>IFERROR(__xludf.DUMMYFUNCTION("""COMPUTED_VALUE"""),"")</f>
        <v/>
      </c>
      <c r="D47823" s="5">
        <v>0.0</v>
      </c>
    </row>
    <row r="47824" ht="14.25" customHeight="1">
      <c r="A47824" s="5"/>
      <c r="B47824" s="5"/>
      <c r="C47824" s="5" t="str">
        <f>IFERROR(__xludf.DUMMYFUNCTION("""COMPUTED_VALUE"""),"")</f>
        <v/>
      </c>
      <c r="D47824" s="5">
        <v>0.0</v>
      </c>
    </row>
    <row r="47825" ht="14.25" customHeight="1">
      <c r="A47825" s="5"/>
      <c r="B47825" s="5"/>
      <c r="C47825" s="5" t="str">
        <f>IFERROR(__xludf.DUMMYFUNCTION("""COMPUTED_VALUE"""),"")</f>
        <v/>
      </c>
      <c r="D47825" s="5">
        <v>0.0</v>
      </c>
    </row>
    <row r="47826" ht="14.25" customHeight="1">
      <c r="A47826" s="5"/>
      <c r="B47826" s="5"/>
      <c r="C47826" s="5" t="str">
        <f>IFERROR(__xludf.DUMMYFUNCTION("""COMPUTED_VALUE"""),"")</f>
        <v/>
      </c>
      <c r="D47826" s="5">
        <v>0.0</v>
      </c>
    </row>
    <row r="47827" ht="14.25" customHeight="1">
      <c r="A47827" s="5"/>
      <c r="B47827" s="5"/>
      <c r="C47827" s="5" t="str">
        <f>IFERROR(__xludf.DUMMYFUNCTION("""COMPUTED_VALUE"""),"")</f>
        <v/>
      </c>
      <c r="D47827" s="5">
        <v>0.0</v>
      </c>
    </row>
    <row r="47828" ht="14.25" customHeight="1">
      <c r="A47828" s="5"/>
      <c r="B47828" s="5"/>
      <c r="C47828" s="5" t="str">
        <f>IFERROR(__xludf.DUMMYFUNCTION("""COMPUTED_VALUE"""),"")</f>
        <v/>
      </c>
      <c r="D47828" s="5">
        <v>0.0</v>
      </c>
    </row>
    <row r="47829" ht="14.25" customHeight="1">
      <c r="A47829" s="5"/>
      <c r="B47829" s="5"/>
      <c r="C47829" s="5" t="str">
        <f>IFERROR(__xludf.DUMMYFUNCTION("""COMPUTED_VALUE"""),"")</f>
        <v/>
      </c>
      <c r="D47829" s="5">
        <v>0.0</v>
      </c>
    </row>
    <row r="47830" ht="14.25" customHeight="1">
      <c r="A47830" s="5"/>
      <c r="B47830" s="5"/>
      <c r="C47830" s="5" t="str">
        <f>IFERROR(__xludf.DUMMYFUNCTION("""COMPUTED_VALUE"""),"")</f>
        <v/>
      </c>
      <c r="D47830" s="5">
        <v>0.0</v>
      </c>
    </row>
    <row r="47831" ht="14.25" customHeight="1">
      <c r="A47831" s="5"/>
      <c r="B47831" s="5"/>
      <c r="C47831" s="5" t="str">
        <f>IFERROR(__xludf.DUMMYFUNCTION("""COMPUTED_VALUE"""),"")</f>
        <v/>
      </c>
      <c r="D47831" s="5">
        <v>0.0</v>
      </c>
    </row>
    <row r="47832" ht="14.25" customHeight="1">
      <c r="A47832" s="5"/>
      <c r="B47832" s="5"/>
      <c r="C47832" s="5" t="str">
        <f>IFERROR(__xludf.DUMMYFUNCTION("""COMPUTED_VALUE"""),"")</f>
        <v/>
      </c>
      <c r="D47832" s="5">
        <v>0.0</v>
      </c>
    </row>
    <row r="47833" ht="14.25" customHeight="1">
      <c r="A47833" s="5"/>
      <c r="B47833" s="5"/>
      <c r="C47833" s="5" t="str">
        <f>IFERROR(__xludf.DUMMYFUNCTION("""COMPUTED_VALUE"""),"")</f>
        <v/>
      </c>
      <c r="D47833" s="5">
        <v>0.0</v>
      </c>
    </row>
    <row r="47834" ht="14.25" customHeight="1">
      <c r="A47834" s="5"/>
      <c r="B47834" s="5"/>
      <c r="C47834" s="5" t="str">
        <f>IFERROR(__xludf.DUMMYFUNCTION("""COMPUTED_VALUE"""),"")</f>
        <v/>
      </c>
      <c r="D47834" s="5">
        <v>0.0</v>
      </c>
    </row>
    <row r="47835" ht="14.25" customHeight="1">
      <c r="A47835" s="5"/>
      <c r="B47835" s="5"/>
      <c r="C47835" s="5" t="str">
        <f>IFERROR(__xludf.DUMMYFUNCTION("""COMPUTED_VALUE"""),"")</f>
        <v/>
      </c>
      <c r="D47835" s="5">
        <v>0.0</v>
      </c>
    </row>
    <row r="47836" ht="14.25" customHeight="1">
      <c r="A47836" s="5"/>
      <c r="B47836" s="5"/>
      <c r="C47836" s="5" t="str">
        <f>IFERROR(__xludf.DUMMYFUNCTION("""COMPUTED_VALUE"""),"")</f>
        <v/>
      </c>
      <c r="D47836" s="5">
        <v>0.0</v>
      </c>
    </row>
    <row r="47837" ht="14.25" customHeight="1">
      <c r="A47837" s="5"/>
      <c r="B47837" s="5"/>
      <c r="C47837" s="5" t="str">
        <f>IFERROR(__xludf.DUMMYFUNCTION("""COMPUTED_VALUE"""),"")</f>
        <v/>
      </c>
      <c r="D47837" s="5">
        <v>0.0</v>
      </c>
    </row>
    <row r="47838" ht="14.25" customHeight="1">
      <c r="A47838" s="5"/>
      <c r="B47838" s="5"/>
      <c r="C47838" s="5" t="str">
        <f>IFERROR(__xludf.DUMMYFUNCTION("""COMPUTED_VALUE"""),"")</f>
        <v/>
      </c>
      <c r="D47838" s="5">
        <v>0.0</v>
      </c>
    </row>
    <row r="47839" ht="14.25" customHeight="1">
      <c r="A47839" s="5"/>
      <c r="B47839" s="5"/>
      <c r="C47839" s="5" t="str">
        <f>IFERROR(__xludf.DUMMYFUNCTION("""COMPUTED_VALUE"""),"")</f>
        <v/>
      </c>
      <c r="D47839" s="5">
        <v>0.0</v>
      </c>
    </row>
    <row r="47840" ht="14.25" customHeight="1">
      <c r="A47840" s="5"/>
      <c r="B47840" s="5"/>
      <c r="C47840" s="5" t="str">
        <f>IFERROR(__xludf.DUMMYFUNCTION("""COMPUTED_VALUE"""),"")</f>
        <v/>
      </c>
      <c r="D47840" s="5">
        <v>0.0</v>
      </c>
    </row>
    <row r="47841" ht="14.25" customHeight="1">
      <c r="A47841" s="5"/>
      <c r="B47841" s="5"/>
      <c r="C47841" s="5" t="str">
        <f>IFERROR(__xludf.DUMMYFUNCTION("""COMPUTED_VALUE"""),"")</f>
        <v/>
      </c>
      <c r="D47841" s="5">
        <v>0.0</v>
      </c>
    </row>
    <row r="47842" ht="14.25" customHeight="1">
      <c r="A47842" s="5"/>
      <c r="B47842" s="5"/>
      <c r="C47842" s="5" t="str">
        <f>IFERROR(__xludf.DUMMYFUNCTION("""COMPUTED_VALUE"""),"")</f>
        <v/>
      </c>
      <c r="D47842" s="5">
        <v>0.0</v>
      </c>
    </row>
    <row r="47843" ht="14.25" customHeight="1">
      <c r="A47843" s="5"/>
      <c r="B47843" s="5"/>
      <c r="C47843" s="5" t="str">
        <f>IFERROR(__xludf.DUMMYFUNCTION("""COMPUTED_VALUE"""),"")</f>
        <v/>
      </c>
      <c r="D47843" s="5">
        <v>0.0</v>
      </c>
    </row>
    <row r="47844" ht="14.25" customHeight="1">
      <c r="A47844" s="5"/>
      <c r="B47844" s="5"/>
      <c r="C47844" s="5" t="str">
        <f>IFERROR(__xludf.DUMMYFUNCTION("""COMPUTED_VALUE"""),"")</f>
        <v/>
      </c>
      <c r="D47844" s="5">
        <v>0.0</v>
      </c>
    </row>
    <row r="47845" ht="14.25" customHeight="1">
      <c r="A47845" s="5"/>
      <c r="B47845" s="5"/>
      <c r="C47845" s="5" t="str">
        <f>IFERROR(__xludf.DUMMYFUNCTION("""COMPUTED_VALUE"""),"")</f>
        <v/>
      </c>
      <c r="D47845" s="5">
        <v>0.0</v>
      </c>
    </row>
    <row r="47846" ht="14.25" customHeight="1">
      <c r="A47846" s="5"/>
      <c r="B47846" s="5"/>
      <c r="C47846" s="5" t="str">
        <f>IFERROR(__xludf.DUMMYFUNCTION("""COMPUTED_VALUE"""),"")</f>
        <v/>
      </c>
      <c r="D47846" s="5">
        <v>0.0</v>
      </c>
    </row>
    <row r="47847" ht="14.25" customHeight="1">
      <c r="A47847" s="5"/>
      <c r="B47847" s="5"/>
      <c r="C47847" s="5" t="str">
        <f>IFERROR(__xludf.DUMMYFUNCTION("""COMPUTED_VALUE"""),"")</f>
        <v/>
      </c>
      <c r="D47847" s="5">
        <v>0.0</v>
      </c>
    </row>
    <row r="47848" ht="14.25" customHeight="1">
      <c r="A47848" s="5"/>
      <c r="B47848" s="5"/>
      <c r="C47848" s="5" t="str">
        <f>IFERROR(__xludf.DUMMYFUNCTION("""COMPUTED_VALUE"""),"")</f>
        <v/>
      </c>
      <c r="D47848" s="5">
        <v>0.0</v>
      </c>
    </row>
    <row r="47849" ht="14.25" customHeight="1">
      <c r="A47849" s="5"/>
      <c r="B47849" s="5"/>
      <c r="C47849" s="5" t="str">
        <f>IFERROR(__xludf.DUMMYFUNCTION("""COMPUTED_VALUE"""),"")</f>
        <v/>
      </c>
      <c r="D47849" s="5">
        <v>0.0</v>
      </c>
    </row>
    <row r="47850" ht="14.25" customHeight="1">
      <c r="A47850" s="5"/>
      <c r="B47850" s="5"/>
      <c r="C47850" s="5" t="str">
        <f>IFERROR(__xludf.DUMMYFUNCTION("""COMPUTED_VALUE"""),"")</f>
        <v/>
      </c>
      <c r="D47850" s="5">
        <v>0.0</v>
      </c>
    </row>
    <row r="47851" ht="14.25" customHeight="1">
      <c r="A47851" s="5"/>
      <c r="B47851" s="5"/>
      <c r="C47851" s="5" t="str">
        <f>IFERROR(__xludf.DUMMYFUNCTION("""COMPUTED_VALUE"""),"")</f>
        <v/>
      </c>
      <c r="D47851" s="5">
        <v>0.0</v>
      </c>
    </row>
    <row r="47852" ht="14.25" customHeight="1">
      <c r="A47852" s="5"/>
      <c r="B47852" s="5"/>
      <c r="C47852" s="5" t="str">
        <f>IFERROR(__xludf.DUMMYFUNCTION("""COMPUTED_VALUE"""),"")</f>
        <v/>
      </c>
      <c r="D47852" s="5">
        <v>0.0</v>
      </c>
    </row>
    <row r="47853" ht="14.25" customHeight="1">
      <c r="A47853" s="5"/>
      <c r="B47853" s="5"/>
      <c r="C47853" s="5" t="str">
        <f>IFERROR(__xludf.DUMMYFUNCTION("""COMPUTED_VALUE"""),"")</f>
        <v/>
      </c>
      <c r="D47853" s="5">
        <v>0.0</v>
      </c>
    </row>
    <row r="47854" ht="14.25" customHeight="1">
      <c r="A47854" s="5"/>
      <c r="B47854" s="5"/>
      <c r="C47854" s="5" t="str">
        <f>IFERROR(__xludf.DUMMYFUNCTION("""COMPUTED_VALUE"""),"")</f>
        <v/>
      </c>
      <c r="D47854" s="5">
        <v>0.0</v>
      </c>
    </row>
    <row r="47855" ht="14.25" customHeight="1">
      <c r="A47855" s="5"/>
      <c r="B47855" s="5"/>
      <c r="C47855" s="5" t="str">
        <f>IFERROR(__xludf.DUMMYFUNCTION("""COMPUTED_VALUE"""),"")</f>
        <v/>
      </c>
      <c r="D47855" s="5">
        <v>0.0</v>
      </c>
    </row>
    <row r="47856" ht="14.25" customHeight="1">
      <c r="A47856" s="5"/>
      <c r="B47856" s="5"/>
      <c r="C47856" s="5" t="str">
        <f>IFERROR(__xludf.DUMMYFUNCTION("""COMPUTED_VALUE"""),"")</f>
        <v/>
      </c>
      <c r="D47856" s="5">
        <v>0.0</v>
      </c>
    </row>
    <row r="47857" ht="14.25" customHeight="1">
      <c r="A47857" s="5"/>
      <c r="B47857" s="5"/>
      <c r="C47857" s="5" t="str">
        <f>IFERROR(__xludf.DUMMYFUNCTION("""COMPUTED_VALUE"""),"")</f>
        <v/>
      </c>
      <c r="D47857" s="5">
        <v>0.0</v>
      </c>
    </row>
    <row r="47858" ht="14.25" customHeight="1">
      <c r="A47858" s="5"/>
      <c r="B47858" s="5"/>
      <c r="C47858" s="5" t="str">
        <f>IFERROR(__xludf.DUMMYFUNCTION("""COMPUTED_VALUE"""),"")</f>
        <v/>
      </c>
      <c r="D47858" s="5">
        <v>0.0</v>
      </c>
    </row>
    <row r="47859" ht="14.25" customHeight="1">
      <c r="A47859" s="5"/>
      <c r="B47859" s="5"/>
      <c r="C47859" s="5" t="str">
        <f>IFERROR(__xludf.DUMMYFUNCTION("""COMPUTED_VALUE"""),"")</f>
        <v/>
      </c>
      <c r="D47859" s="5">
        <v>0.0</v>
      </c>
    </row>
    <row r="47860" ht="14.25" customHeight="1">
      <c r="A47860" s="5"/>
      <c r="B47860" s="5"/>
      <c r="C47860" s="5" t="str">
        <f>IFERROR(__xludf.DUMMYFUNCTION("""COMPUTED_VALUE"""),"")</f>
        <v/>
      </c>
      <c r="D47860" s="5">
        <v>0.0</v>
      </c>
    </row>
    <row r="47861" ht="14.25" customHeight="1">
      <c r="A47861" s="5"/>
      <c r="B47861" s="5"/>
      <c r="C47861" s="5" t="str">
        <f>IFERROR(__xludf.DUMMYFUNCTION("""COMPUTED_VALUE"""),"")</f>
        <v/>
      </c>
      <c r="D47861" s="5">
        <v>0.0</v>
      </c>
    </row>
    <row r="47862" ht="14.25" customHeight="1">
      <c r="A47862" s="5"/>
      <c r="B47862" s="5"/>
      <c r="C47862" s="5" t="str">
        <f>IFERROR(__xludf.DUMMYFUNCTION("""COMPUTED_VALUE"""),"")</f>
        <v/>
      </c>
      <c r="D47862" s="5">
        <v>0.0</v>
      </c>
    </row>
    <row r="47863" ht="14.25" customHeight="1">
      <c r="A47863" s="5"/>
      <c r="B47863" s="5"/>
      <c r="C47863" s="5" t="str">
        <f>IFERROR(__xludf.DUMMYFUNCTION("""COMPUTED_VALUE"""),"")</f>
        <v/>
      </c>
      <c r="D47863" s="5">
        <v>0.0</v>
      </c>
    </row>
    <row r="47864" ht="14.25" customHeight="1">
      <c r="A47864" s="5"/>
      <c r="B47864" s="5"/>
      <c r="C47864" s="5" t="str">
        <f>IFERROR(__xludf.DUMMYFUNCTION("""COMPUTED_VALUE"""),"")</f>
        <v/>
      </c>
      <c r="D47864" s="5">
        <v>0.0</v>
      </c>
    </row>
    <row r="47865" ht="14.25" customHeight="1">
      <c r="A47865" s="5"/>
      <c r="B47865" s="5"/>
      <c r="C47865" s="5" t="str">
        <f>IFERROR(__xludf.DUMMYFUNCTION("""COMPUTED_VALUE"""),"")</f>
        <v/>
      </c>
      <c r="D47865" s="5">
        <v>0.0</v>
      </c>
    </row>
    <row r="47866" ht="14.25" customHeight="1">
      <c r="A47866" s="5"/>
      <c r="B47866" s="5"/>
      <c r="C47866" s="5" t="str">
        <f>IFERROR(__xludf.DUMMYFUNCTION("""COMPUTED_VALUE"""),"")</f>
        <v/>
      </c>
      <c r="D47866" s="5">
        <v>0.0</v>
      </c>
    </row>
    <row r="47867" ht="14.25" customHeight="1">
      <c r="A47867" s="5"/>
      <c r="B47867" s="5"/>
      <c r="C47867" s="5" t="str">
        <f>IFERROR(__xludf.DUMMYFUNCTION("""COMPUTED_VALUE"""),"")</f>
        <v/>
      </c>
      <c r="D47867" s="5">
        <v>0.0</v>
      </c>
    </row>
    <row r="47868" ht="14.25" customHeight="1">
      <c r="A47868" s="5"/>
      <c r="B47868" s="5"/>
      <c r="C47868" s="5" t="str">
        <f>IFERROR(__xludf.DUMMYFUNCTION("""COMPUTED_VALUE"""),"")</f>
        <v/>
      </c>
      <c r="D47868" s="5">
        <v>0.0</v>
      </c>
    </row>
    <row r="47869" ht="14.25" customHeight="1">
      <c r="A47869" s="5"/>
      <c r="B47869" s="5"/>
      <c r="C47869" s="5" t="str">
        <f>IFERROR(__xludf.DUMMYFUNCTION("""COMPUTED_VALUE"""),"")</f>
        <v/>
      </c>
      <c r="D47869" s="5">
        <v>0.0</v>
      </c>
    </row>
    <row r="47870" ht="14.25" customHeight="1">
      <c r="A47870" s="5"/>
      <c r="B47870" s="5"/>
      <c r="C47870" s="5" t="str">
        <f>IFERROR(__xludf.DUMMYFUNCTION("""COMPUTED_VALUE"""),"")</f>
        <v/>
      </c>
      <c r="D47870" s="5">
        <v>0.0</v>
      </c>
    </row>
    <row r="47871" ht="14.25" customHeight="1">
      <c r="A47871" s="5"/>
      <c r="B47871" s="5"/>
      <c r="C47871" s="5" t="str">
        <f>IFERROR(__xludf.DUMMYFUNCTION("""COMPUTED_VALUE"""),"")</f>
        <v/>
      </c>
      <c r="D47871" s="5">
        <v>0.0</v>
      </c>
    </row>
    <row r="47872" ht="14.25" customHeight="1">
      <c r="A47872" s="5"/>
      <c r="B47872" s="5"/>
      <c r="C47872" s="5" t="str">
        <f>IFERROR(__xludf.DUMMYFUNCTION("""COMPUTED_VALUE"""),"")</f>
        <v/>
      </c>
      <c r="D47872" s="5">
        <v>0.0</v>
      </c>
    </row>
    <row r="47873" ht="14.25" customHeight="1">
      <c r="A47873" s="5"/>
      <c r="B47873" s="5"/>
      <c r="C47873" s="5" t="str">
        <f>IFERROR(__xludf.DUMMYFUNCTION("""COMPUTED_VALUE"""),"")</f>
        <v/>
      </c>
      <c r="D47873" s="5">
        <v>0.0</v>
      </c>
    </row>
    <row r="47874" ht="14.25" customHeight="1">
      <c r="A47874" s="5"/>
      <c r="B47874" s="5"/>
      <c r="C47874" s="5" t="str">
        <f>IFERROR(__xludf.DUMMYFUNCTION("""COMPUTED_VALUE"""),"")</f>
        <v/>
      </c>
      <c r="D47874" s="5">
        <v>0.0</v>
      </c>
    </row>
    <row r="47875" ht="14.25" customHeight="1">
      <c r="A47875" s="5"/>
      <c r="B47875" s="5"/>
      <c r="C47875" s="5" t="str">
        <f>IFERROR(__xludf.DUMMYFUNCTION("""COMPUTED_VALUE"""),"")</f>
        <v/>
      </c>
      <c r="D47875" s="5">
        <v>0.0</v>
      </c>
    </row>
    <row r="47876" ht="14.25" customHeight="1">
      <c r="A47876" s="5"/>
      <c r="B47876" s="5"/>
      <c r="C47876" s="5" t="str">
        <f>IFERROR(__xludf.DUMMYFUNCTION("""COMPUTED_VALUE"""),"")</f>
        <v/>
      </c>
      <c r="D47876" s="5">
        <v>0.0</v>
      </c>
    </row>
    <row r="47877" ht="14.25" customHeight="1">
      <c r="A47877" s="5"/>
      <c r="B47877" s="5"/>
      <c r="C47877" s="5" t="str">
        <f>IFERROR(__xludf.DUMMYFUNCTION("""COMPUTED_VALUE"""),"")</f>
        <v/>
      </c>
      <c r="D47877" s="5">
        <v>0.0</v>
      </c>
    </row>
    <row r="47878" ht="14.25" customHeight="1">
      <c r="A47878" s="5"/>
      <c r="B47878" s="5"/>
      <c r="C47878" s="5" t="str">
        <f>IFERROR(__xludf.DUMMYFUNCTION("""COMPUTED_VALUE"""),"")</f>
        <v/>
      </c>
      <c r="D47878" s="5">
        <v>0.0</v>
      </c>
    </row>
    <row r="47879" ht="14.25" customHeight="1">
      <c r="A47879" s="5"/>
      <c r="B47879" s="5"/>
      <c r="C47879" s="5" t="str">
        <f>IFERROR(__xludf.DUMMYFUNCTION("""COMPUTED_VALUE"""),"")</f>
        <v/>
      </c>
      <c r="D47879" s="5">
        <v>0.0</v>
      </c>
    </row>
    <row r="47880" ht="14.25" customHeight="1">
      <c r="A47880" s="5"/>
      <c r="B47880" s="5"/>
      <c r="C47880" s="5" t="str">
        <f>IFERROR(__xludf.DUMMYFUNCTION("""COMPUTED_VALUE"""),"")</f>
        <v/>
      </c>
      <c r="D47880" s="5">
        <v>0.0</v>
      </c>
    </row>
    <row r="47881" ht="14.25" customHeight="1">
      <c r="A47881" s="5"/>
      <c r="B47881" s="5"/>
      <c r="C47881" s="5" t="str">
        <f>IFERROR(__xludf.DUMMYFUNCTION("""COMPUTED_VALUE"""),"")</f>
        <v/>
      </c>
      <c r="D47881" s="5">
        <v>0.0</v>
      </c>
    </row>
    <row r="47882" ht="14.25" customHeight="1">
      <c r="A47882" s="5"/>
      <c r="B47882" s="5"/>
      <c r="C47882" s="5" t="str">
        <f>IFERROR(__xludf.DUMMYFUNCTION("""COMPUTED_VALUE"""),"")</f>
        <v/>
      </c>
      <c r="D47882" s="5">
        <v>0.0</v>
      </c>
    </row>
    <row r="47883" ht="14.25" customHeight="1">
      <c r="A47883" s="5"/>
      <c r="B47883" s="5"/>
      <c r="C47883" s="5" t="str">
        <f>IFERROR(__xludf.DUMMYFUNCTION("""COMPUTED_VALUE"""),"")</f>
        <v/>
      </c>
      <c r="D47883" s="5">
        <v>0.0</v>
      </c>
    </row>
    <row r="47884" ht="14.25" customHeight="1">
      <c r="A47884" s="5"/>
      <c r="B47884" s="5"/>
      <c r="C47884" s="5" t="str">
        <f>IFERROR(__xludf.DUMMYFUNCTION("""COMPUTED_VALUE"""),"")</f>
        <v/>
      </c>
      <c r="D47884" s="5">
        <v>0.0</v>
      </c>
    </row>
    <row r="47885" ht="14.25" customHeight="1">
      <c r="A47885" s="5"/>
      <c r="B47885" s="5"/>
      <c r="C47885" s="5" t="str">
        <f>IFERROR(__xludf.DUMMYFUNCTION("""COMPUTED_VALUE"""),"")</f>
        <v/>
      </c>
      <c r="D47885" s="5">
        <v>0.0</v>
      </c>
    </row>
    <row r="47886" ht="14.25" customHeight="1">
      <c r="A47886" s="5"/>
      <c r="B47886" s="5"/>
      <c r="C47886" s="5" t="str">
        <f>IFERROR(__xludf.DUMMYFUNCTION("""COMPUTED_VALUE"""),"")</f>
        <v/>
      </c>
      <c r="D47886" s="5">
        <v>0.0</v>
      </c>
    </row>
    <row r="47887" ht="14.25" customHeight="1">
      <c r="A47887" s="5"/>
      <c r="B47887" s="5"/>
      <c r="C47887" s="5" t="str">
        <f>IFERROR(__xludf.DUMMYFUNCTION("""COMPUTED_VALUE"""),"")</f>
        <v/>
      </c>
      <c r="D47887" s="5">
        <v>0.0</v>
      </c>
    </row>
    <row r="47888" ht="14.25" customHeight="1">
      <c r="A47888" s="5"/>
      <c r="B47888" s="5"/>
      <c r="C47888" s="5" t="str">
        <f>IFERROR(__xludf.DUMMYFUNCTION("""COMPUTED_VALUE"""),"")</f>
        <v/>
      </c>
      <c r="D47888" s="5">
        <v>0.0</v>
      </c>
    </row>
    <row r="47889" ht="14.25" customHeight="1">
      <c r="A47889" s="5"/>
      <c r="B47889" s="5"/>
      <c r="C47889" s="5" t="str">
        <f>IFERROR(__xludf.DUMMYFUNCTION("""COMPUTED_VALUE"""),"")</f>
        <v/>
      </c>
      <c r="D47889" s="5">
        <v>0.0</v>
      </c>
    </row>
    <row r="47890" ht="14.25" customHeight="1">
      <c r="A47890" s="5"/>
      <c r="B47890" s="5"/>
      <c r="C47890" s="5" t="str">
        <f>IFERROR(__xludf.DUMMYFUNCTION("""COMPUTED_VALUE"""),"")</f>
        <v/>
      </c>
      <c r="D47890" s="5">
        <v>0.0</v>
      </c>
    </row>
    <row r="47891" ht="14.25" customHeight="1">
      <c r="A47891" s="5"/>
      <c r="B47891" s="5"/>
      <c r="C47891" s="5" t="str">
        <f>IFERROR(__xludf.DUMMYFUNCTION("""COMPUTED_VALUE"""),"")</f>
        <v/>
      </c>
      <c r="D47891" s="5">
        <v>0.0</v>
      </c>
    </row>
    <row r="47892" ht="14.25" customHeight="1">
      <c r="A47892" s="5"/>
      <c r="B47892" s="5"/>
      <c r="C47892" s="5" t="str">
        <f>IFERROR(__xludf.DUMMYFUNCTION("""COMPUTED_VALUE"""),"")</f>
        <v/>
      </c>
      <c r="D47892" s="5">
        <v>0.0</v>
      </c>
    </row>
    <row r="47893" ht="14.25" customHeight="1">
      <c r="A47893" s="5"/>
      <c r="B47893" s="5"/>
      <c r="C47893" s="5" t="str">
        <f>IFERROR(__xludf.DUMMYFUNCTION("""COMPUTED_VALUE"""),"")</f>
        <v/>
      </c>
      <c r="D47893" s="5">
        <v>0.0</v>
      </c>
    </row>
    <row r="47894" ht="14.25" customHeight="1">
      <c r="A47894" s="5"/>
      <c r="B47894" s="5"/>
      <c r="C47894" s="5" t="str">
        <f>IFERROR(__xludf.DUMMYFUNCTION("""COMPUTED_VALUE"""),"")</f>
        <v/>
      </c>
      <c r="D47894" s="5">
        <v>0.0</v>
      </c>
    </row>
    <row r="47895" ht="14.25" customHeight="1">
      <c r="A47895" s="5"/>
      <c r="B47895" s="5"/>
      <c r="C47895" s="5" t="str">
        <f>IFERROR(__xludf.DUMMYFUNCTION("""COMPUTED_VALUE"""),"")</f>
        <v/>
      </c>
      <c r="D47895" s="5">
        <v>0.0</v>
      </c>
    </row>
    <row r="47896" ht="14.25" customHeight="1">
      <c r="A47896" s="5"/>
      <c r="B47896" s="5"/>
      <c r="C47896" s="5" t="str">
        <f>IFERROR(__xludf.DUMMYFUNCTION("""COMPUTED_VALUE"""),"")</f>
        <v/>
      </c>
      <c r="D47896" s="5">
        <v>0.0</v>
      </c>
    </row>
    <row r="47897" ht="14.25" customHeight="1">
      <c r="A47897" s="5"/>
      <c r="B47897" s="5"/>
      <c r="C47897" s="5" t="str">
        <f>IFERROR(__xludf.DUMMYFUNCTION("""COMPUTED_VALUE"""),"")</f>
        <v/>
      </c>
      <c r="D47897" s="5">
        <v>0.0</v>
      </c>
    </row>
    <row r="47898" ht="14.25" customHeight="1">
      <c r="A47898" s="5"/>
      <c r="B47898" s="5"/>
      <c r="C47898" s="5" t="str">
        <f>IFERROR(__xludf.DUMMYFUNCTION("""COMPUTED_VALUE"""),"")</f>
        <v/>
      </c>
      <c r="D47898" s="5">
        <v>0.0</v>
      </c>
    </row>
    <row r="47899" ht="14.25" customHeight="1">
      <c r="A47899" s="5"/>
      <c r="B47899" s="5"/>
      <c r="C47899" s="5" t="str">
        <f>IFERROR(__xludf.DUMMYFUNCTION("""COMPUTED_VALUE"""),"")</f>
        <v/>
      </c>
      <c r="D47899" s="5">
        <v>0.0</v>
      </c>
    </row>
    <row r="47900" ht="14.25" customHeight="1">
      <c r="A47900" s="5"/>
      <c r="B47900" s="5"/>
      <c r="C47900" s="5" t="str">
        <f>IFERROR(__xludf.DUMMYFUNCTION("""COMPUTED_VALUE"""),"")</f>
        <v/>
      </c>
      <c r="D47900" s="5">
        <v>0.0</v>
      </c>
    </row>
    <row r="47901" ht="14.25" customHeight="1">
      <c r="A47901" s="5"/>
      <c r="B47901" s="5"/>
      <c r="C47901" s="5" t="str">
        <f>IFERROR(__xludf.DUMMYFUNCTION("""COMPUTED_VALUE"""),"")</f>
        <v/>
      </c>
      <c r="D47901" s="5">
        <v>0.0</v>
      </c>
    </row>
    <row r="47902" ht="14.25" customHeight="1">
      <c r="A47902" s="5"/>
      <c r="B47902" s="5"/>
      <c r="C47902" s="5" t="str">
        <f>IFERROR(__xludf.DUMMYFUNCTION("""COMPUTED_VALUE"""),"")</f>
        <v/>
      </c>
      <c r="D47902" s="5">
        <v>0.0</v>
      </c>
    </row>
    <row r="47903" ht="14.25" customHeight="1">
      <c r="A47903" s="5"/>
      <c r="B47903" s="5"/>
      <c r="C47903" s="5" t="str">
        <f>IFERROR(__xludf.DUMMYFUNCTION("""COMPUTED_VALUE"""),"")</f>
        <v/>
      </c>
      <c r="D47903" s="5">
        <v>0.0</v>
      </c>
    </row>
    <row r="47904" ht="14.25" customHeight="1">
      <c r="A47904" s="5"/>
      <c r="B47904" s="5"/>
      <c r="C47904" s="5" t="str">
        <f>IFERROR(__xludf.DUMMYFUNCTION("""COMPUTED_VALUE"""),"")</f>
        <v/>
      </c>
      <c r="D47904" s="5">
        <v>0.0</v>
      </c>
    </row>
    <row r="47905" ht="14.25" customHeight="1">
      <c r="A47905" s="5"/>
      <c r="B47905" s="5"/>
      <c r="C47905" s="5" t="str">
        <f>IFERROR(__xludf.DUMMYFUNCTION("""COMPUTED_VALUE"""),"")</f>
        <v/>
      </c>
      <c r="D47905" s="5">
        <v>0.0</v>
      </c>
    </row>
    <row r="47906" ht="14.25" customHeight="1">
      <c r="A47906" s="5"/>
      <c r="B47906" s="5"/>
      <c r="C47906" s="5" t="str">
        <f>IFERROR(__xludf.DUMMYFUNCTION("""COMPUTED_VALUE"""),"")</f>
        <v/>
      </c>
      <c r="D47906" s="5">
        <v>0.0</v>
      </c>
    </row>
    <row r="47907" ht="14.25" customHeight="1">
      <c r="A47907" s="5"/>
      <c r="B47907" s="5"/>
      <c r="C47907" s="5" t="str">
        <f>IFERROR(__xludf.DUMMYFUNCTION("""COMPUTED_VALUE"""),"")</f>
        <v/>
      </c>
      <c r="D47907" s="5">
        <v>0.0</v>
      </c>
    </row>
    <row r="47908" ht="14.25" customHeight="1">
      <c r="A47908" s="5"/>
      <c r="B47908" s="5"/>
      <c r="C47908" s="5" t="str">
        <f>IFERROR(__xludf.DUMMYFUNCTION("""COMPUTED_VALUE"""),"")</f>
        <v/>
      </c>
      <c r="D47908" s="5">
        <v>0.0</v>
      </c>
    </row>
    <row r="47909" ht="14.25" customHeight="1">
      <c r="A47909" s="5"/>
      <c r="B47909" s="5"/>
      <c r="C47909" s="5" t="str">
        <f>IFERROR(__xludf.DUMMYFUNCTION("""COMPUTED_VALUE"""),"")</f>
        <v/>
      </c>
      <c r="D47909" s="5">
        <v>0.0</v>
      </c>
    </row>
    <row r="47910" ht="14.25" customHeight="1">
      <c r="A47910" s="5"/>
      <c r="B47910" s="5"/>
      <c r="C47910" s="5" t="str">
        <f>IFERROR(__xludf.DUMMYFUNCTION("""COMPUTED_VALUE"""),"")</f>
        <v/>
      </c>
      <c r="D47910" s="5">
        <v>0.0</v>
      </c>
    </row>
    <row r="47911" ht="14.25" customHeight="1">
      <c r="A47911" s="5"/>
      <c r="B47911" s="5"/>
      <c r="C47911" s="5" t="str">
        <f>IFERROR(__xludf.DUMMYFUNCTION("""COMPUTED_VALUE"""),"")</f>
        <v/>
      </c>
      <c r="D47911" s="5">
        <v>0.0</v>
      </c>
    </row>
    <row r="47912" ht="14.25" customHeight="1">
      <c r="A47912" s="5"/>
      <c r="B47912" s="5"/>
      <c r="C47912" s="5" t="str">
        <f>IFERROR(__xludf.DUMMYFUNCTION("""COMPUTED_VALUE"""),"")</f>
        <v/>
      </c>
      <c r="D47912" s="5">
        <v>0.0</v>
      </c>
    </row>
    <row r="47913" ht="14.25" customHeight="1">
      <c r="A47913" s="5"/>
      <c r="B47913" s="5"/>
      <c r="C47913" s="5" t="str">
        <f>IFERROR(__xludf.DUMMYFUNCTION("""COMPUTED_VALUE"""),"")</f>
        <v/>
      </c>
      <c r="D47913" s="5">
        <v>0.0</v>
      </c>
    </row>
    <row r="47914" ht="14.25" customHeight="1">
      <c r="A47914" s="5"/>
      <c r="B47914" s="5"/>
      <c r="C47914" s="5" t="str">
        <f>IFERROR(__xludf.DUMMYFUNCTION("""COMPUTED_VALUE"""),"")</f>
        <v/>
      </c>
      <c r="D47914" s="5">
        <v>0.0</v>
      </c>
    </row>
    <row r="47915" ht="14.25" customHeight="1">
      <c r="A47915" s="5"/>
      <c r="B47915" s="5"/>
      <c r="C47915" s="5" t="str">
        <f>IFERROR(__xludf.DUMMYFUNCTION("""COMPUTED_VALUE"""),"")</f>
        <v/>
      </c>
      <c r="D47915" s="5">
        <v>0.0</v>
      </c>
    </row>
    <row r="47916" ht="14.25" customHeight="1">
      <c r="A47916" s="5"/>
      <c r="B47916" s="5"/>
      <c r="C47916" s="5" t="str">
        <f>IFERROR(__xludf.DUMMYFUNCTION("""COMPUTED_VALUE"""),"")</f>
        <v/>
      </c>
      <c r="D47916" s="5">
        <v>0.0</v>
      </c>
    </row>
    <row r="47917" ht="14.25" customHeight="1">
      <c r="A47917" s="5"/>
      <c r="B47917" s="5"/>
      <c r="C47917" s="5" t="str">
        <f>IFERROR(__xludf.DUMMYFUNCTION("""COMPUTED_VALUE"""),"")</f>
        <v/>
      </c>
      <c r="D47917" s="5">
        <v>0.0</v>
      </c>
    </row>
    <row r="47918" ht="14.25" customHeight="1">
      <c r="A47918" s="5"/>
      <c r="B47918" s="5"/>
      <c r="C47918" s="5" t="str">
        <f>IFERROR(__xludf.DUMMYFUNCTION("""COMPUTED_VALUE"""),"")</f>
        <v/>
      </c>
      <c r="D47918" s="5">
        <v>0.0</v>
      </c>
    </row>
    <row r="47919" ht="14.25" customHeight="1">
      <c r="A47919" s="5"/>
      <c r="B47919" s="5"/>
      <c r="C47919" s="5" t="str">
        <f>IFERROR(__xludf.DUMMYFUNCTION("""COMPUTED_VALUE"""),"")</f>
        <v/>
      </c>
      <c r="D47919" s="5">
        <v>0.0</v>
      </c>
    </row>
    <row r="47920" ht="14.25" customHeight="1">
      <c r="A47920" s="5"/>
      <c r="B47920" s="5"/>
      <c r="C47920" s="5" t="str">
        <f>IFERROR(__xludf.DUMMYFUNCTION("""COMPUTED_VALUE"""),"")</f>
        <v/>
      </c>
      <c r="D47920" s="5">
        <v>0.0</v>
      </c>
    </row>
    <row r="47921" ht="14.25" customHeight="1">
      <c r="A47921" s="5"/>
      <c r="B47921" s="5"/>
      <c r="C47921" s="5" t="str">
        <f>IFERROR(__xludf.DUMMYFUNCTION("""COMPUTED_VALUE"""),"")</f>
        <v/>
      </c>
      <c r="D47921" s="5">
        <v>0.0</v>
      </c>
    </row>
    <row r="47922" ht="14.25" customHeight="1">
      <c r="A47922" s="5"/>
      <c r="B47922" s="5"/>
      <c r="C47922" s="5" t="str">
        <f>IFERROR(__xludf.DUMMYFUNCTION("""COMPUTED_VALUE"""),"")</f>
        <v/>
      </c>
      <c r="D47922" s="5">
        <v>0.0</v>
      </c>
    </row>
    <row r="47923" ht="14.25" customHeight="1">
      <c r="A47923" s="5"/>
      <c r="B47923" s="5"/>
      <c r="C47923" s="5" t="str">
        <f>IFERROR(__xludf.DUMMYFUNCTION("""COMPUTED_VALUE"""),"")</f>
        <v/>
      </c>
      <c r="D47923" s="5">
        <v>0.0</v>
      </c>
    </row>
    <row r="47924" ht="14.25" customHeight="1">
      <c r="A47924" s="5"/>
      <c r="B47924" s="5"/>
      <c r="C47924" s="5" t="str">
        <f>IFERROR(__xludf.DUMMYFUNCTION("""COMPUTED_VALUE"""),"")</f>
        <v/>
      </c>
      <c r="D47924" s="5">
        <v>0.0</v>
      </c>
    </row>
    <row r="47925" ht="14.25" customHeight="1">
      <c r="A47925" s="5"/>
      <c r="B47925" s="5"/>
      <c r="C47925" s="5" t="str">
        <f>IFERROR(__xludf.DUMMYFUNCTION("""COMPUTED_VALUE"""),"")</f>
        <v/>
      </c>
      <c r="D47925" s="5">
        <v>0.0</v>
      </c>
    </row>
    <row r="47926" ht="14.25" customHeight="1">
      <c r="A47926" s="5"/>
      <c r="B47926" s="5"/>
      <c r="C47926" s="5" t="str">
        <f>IFERROR(__xludf.DUMMYFUNCTION("""COMPUTED_VALUE"""),"")</f>
        <v/>
      </c>
      <c r="D47926" s="5">
        <v>0.0</v>
      </c>
    </row>
    <row r="47927" ht="14.25" customHeight="1">
      <c r="A47927" s="5"/>
      <c r="B47927" s="5"/>
      <c r="C47927" s="5" t="str">
        <f>IFERROR(__xludf.DUMMYFUNCTION("""COMPUTED_VALUE"""),"")</f>
        <v/>
      </c>
      <c r="D47927" s="5">
        <v>0.0</v>
      </c>
    </row>
    <row r="47928" ht="14.25" customHeight="1">
      <c r="A47928" s="5"/>
      <c r="B47928" s="5"/>
      <c r="C47928" s="5" t="str">
        <f>IFERROR(__xludf.DUMMYFUNCTION("""COMPUTED_VALUE"""),"")</f>
        <v/>
      </c>
      <c r="D47928" s="5">
        <v>0.0</v>
      </c>
    </row>
    <row r="47929" ht="14.25" customHeight="1">
      <c r="A47929" s="5"/>
      <c r="B47929" s="5"/>
      <c r="C47929" s="5" t="str">
        <f>IFERROR(__xludf.DUMMYFUNCTION("""COMPUTED_VALUE"""),"")</f>
        <v/>
      </c>
      <c r="D47929" s="5">
        <v>0.0</v>
      </c>
    </row>
    <row r="47930" ht="14.25" customHeight="1">
      <c r="A47930" s="5"/>
      <c r="B47930" s="5"/>
      <c r="C47930" s="5" t="str">
        <f>IFERROR(__xludf.DUMMYFUNCTION("""COMPUTED_VALUE"""),"")</f>
        <v/>
      </c>
      <c r="D47930" s="5">
        <v>0.0</v>
      </c>
    </row>
    <row r="47931" ht="14.25" customHeight="1">
      <c r="A47931" s="5"/>
      <c r="B47931" s="5"/>
      <c r="C47931" s="5" t="str">
        <f>IFERROR(__xludf.DUMMYFUNCTION("""COMPUTED_VALUE"""),"")</f>
        <v/>
      </c>
      <c r="D47931" s="5">
        <v>0.0</v>
      </c>
    </row>
    <row r="47932" ht="14.25" customHeight="1">
      <c r="A47932" s="5"/>
      <c r="B47932" s="5"/>
      <c r="C47932" s="5" t="str">
        <f>IFERROR(__xludf.DUMMYFUNCTION("""COMPUTED_VALUE"""),"")</f>
        <v/>
      </c>
      <c r="D47932" s="5">
        <v>0.0</v>
      </c>
    </row>
    <row r="47933" ht="14.25" customHeight="1">
      <c r="A47933" s="5"/>
      <c r="B47933" s="5"/>
      <c r="C47933" s="5" t="str">
        <f>IFERROR(__xludf.DUMMYFUNCTION("""COMPUTED_VALUE"""),"")</f>
        <v/>
      </c>
      <c r="D47933" s="5">
        <v>0.0</v>
      </c>
    </row>
    <row r="47934" ht="14.25" customHeight="1">
      <c r="A47934" s="5"/>
      <c r="B47934" s="5"/>
      <c r="C47934" s="5" t="str">
        <f>IFERROR(__xludf.DUMMYFUNCTION("""COMPUTED_VALUE"""),"")</f>
        <v/>
      </c>
      <c r="D47934" s="5">
        <v>0.0</v>
      </c>
    </row>
    <row r="47935" ht="14.25" customHeight="1">
      <c r="A47935" s="5"/>
      <c r="B47935" s="5"/>
      <c r="C47935" s="5" t="str">
        <f>IFERROR(__xludf.DUMMYFUNCTION("""COMPUTED_VALUE"""),"")</f>
        <v/>
      </c>
      <c r="D47935" s="5">
        <v>0.0</v>
      </c>
    </row>
    <row r="47936" ht="14.25" customHeight="1">
      <c r="A47936" s="5"/>
      <c r="B47936" s="5"/>
      <c r="C47936" s="5" t="str">
        <f>IFERROR(__xludf.DUMMYFUNCTION("""COMPUTED_VALUE"""),"")</f>
        <v/>
      </c>
      <c r="D47936" s="5">
        <v>0.0</v>
      </c>
    </row>
    <row r="47937" ht="14.25" customHeight="1">
      <c r="A47937" s="5"/>
      <c r="B47937" s="5"/>
      <c r="C47937" s="5" t="str">
        <f>IFERROR(__xludf.DUMMYFUNCTION("""COMPUTED_VALUE"""),"")</f>
        <v/>
      </c>
      <c r="D47937" s="5">
        <v>0.0</v>
      </c>
    </row>
    <row r="47938" ht="14.25" customHeight="1">
      <c r="A47938" s="5"/>
      <c r="B47938" s="5"/>
      <c r="C47938" s="5" t="str">
        <f>IFERROR(__xludf.DUMMYFUNCTION("""COMPUTED_VALUE"""),"")</f>
        <v/>
      </c>
      <c r="D47938" s="5">
        <v>0.0</v>
      </c>
    </row>
    <row r="47939" ht="14.25" customHeight="1">
      <c r="A47939" s="5"/>
      <c r="B47939" s="5"/>
      <c r="C47939" s="5" t="str">
        <f>IFERROR(__xludf.DUMMYFUNCTION("""COMPUTED_VALUE"""),"")</f>
        <v/>
      </c>
      <c r="D47939" s="5">
        <v>0.0</v>
      </c>
    </row>
    <row r="47940" ht="14.25" customHeight="1">
      <c r="A47940" s="5"/>
      <c r="B47940" s="5"/>
      <c r="C47940" s="5" t="str">
        <f>IFERROR(__xludf.DUMMYFUNCTION("""COMPUTED_VALUE"""),"")</f>
        <v/>
      </c>
      <c r="D47940" s="5">
        <v>0.0</v>
      </c>
    </row>
    <row r="47941" ht="14.25" customHeight="1">
      <c r="A47941" s="5"/>
      <c r="B47941" s="5"/>
      <c r="C47941" s="5" t="str">
        <f>IFERROR(__xludf.DUMMYFUNCTION("""COMPUTED_VALUE"""),"")</f>
        <v/>
      </c>
      <c r="D47941" s="5">
        <v>0.0</v>
      </c>
    </row>
    <row r="47942" ht="14.25" customHeight="1">
      <c r="A47942" s="5"/>
      <c r="B47942" s="5"/>
      <c r="C47942" s="5" t="str">
        <f>IFERROR(__xludf.DUMMYFUNCTION("""COMPUTED_VALUE"""),"")</f>
        <v/>
      </c>
      <c r="D47942" s="5">
        <v>0.0</v>
      </c>
    </row>
    <row r="47943" ht="14.25" customHeight="1">
      <c r="A47943" s="5"/>
      <c r="B47943" s="5"/>
      <c r="C47943" s="5" t="str">
        <f>IFERROR(__xludf.DUMMYFUNCTION("""COMPUTED_VALUE"""),"")</f>
        <v/>
      </c>
      <c r="D47943" s="5">
        <v>0.0</v>
      </c>
    </row>
    <row r="47944" ht="14.25" customHeight="1">
      <c r="A47944" s="5"/>
      <c r="B47944" s="5"/>
      <c r="C47944" s="5" t="str">
        <f>IFERROR(__xludf.DUMMYFUNCTION("""COMPUTED_VALUE"""),"")</f>
        <v/>
      </c>
      <c r="D47944" s="5">
        <v>0.0</v>
      </c>
    </row>
    <row r="47945" ht="14.25" customHeight="1">
      <c r="A47945" s="5"/>
      <c r="B47945" s="5"/>
      <c r="C47945" s="5" t="str">
        <f>IFERROR(__xludf.DUMMYFUNCTION("""COMPUTED_VALUE"""),"")</f>
        <v/>
      </c>
      <c r="D47945" s="5">
        <v>0.0</v>
      </c>
    </row>
    <row r="47946" ht="14.25" customHeight="1">
      <c r="A47946" s="5"/>
      <c r="B47946" s="5"/>
      <c r="C47946" s="5" t="str">
        <f>IFERROR(__xludf.DUMMYFUNCTION("""COMPUTED_VALUE"""),"")</f>
        <v/>
      </c>
      <c r="D47946" s="5">
        <v>0.0</v>
      </c>
    </row>
    <row r="47947" ht="14.25" customHeight="1">
      <c r="A47947" s="5"/>
      <c r="B47947" s="5"/>
      <c r="C47947" s="5" t="str">
        <f>IFERROR(__xludf.DUMMYFUNCTION("""COMPUTED_VALUE"""),"")</f>
        <v/>
      </c>
      <c r="D47947" s="5">
        <v>0.0</v>
      </c>
    </row>
    <row r="47948" ht="14.25" customHeight="1">
      <c r="A47948" s="5"/>
      <c r="B47948" s="5"/>
      <c r="C47948" s="5" t="str">
        <f>IFERROR(__xludf.DUMMYFUNCTION("""COMPUTED_VALUE"""),"")</f>
        <v/>
      </c>
      <c r="D47948" s="5">
        <v>0.0</v>
      </c>
    </row>
    <row r="47949" ht="14.25" customHeight="1">
      <c r="A47949" s="5"/>
      <c r="B47949" s="5"/>
      <c r="C47949" s="5" t="str">
        <f>IFERROR(__xludf.DUMMYFUNCTION("""COMPUTED_VALUE"""),"")</f>
        <v/>
      </c>
      <c r="D47949" s="5">
        <v>0.0</v>
      </c>
    </row>
    <row r="47950" ht="14.25" customHeight="1">
      <c r="A47950" s="5"/>
      <c r="B47950" s="5"/>
      <c r="C47950" s="5" t="str">
        <f>IFERROR(__xludf.DUMMYFUNCTION("""COMPUTED_VALUE"""),"")</f>
        <v/>
      </c>
      <c r="D47950" s="5">
        <v>0.0</v>
      </c>
    </row>
    <row r="47951" ht="14.25" customHeight="1">
      <c r="A47951" s="5"/>
      <c r="B47951" s="5"/>
      <c r="C47951" s="5" t="str">
        <f>IFERROR(__xludf.DUMMYFUNCTION("""COMPUTED_VALUE"""),"")</f>
        <v/>
      </c>
      <c r="D47951" s="5">
        <v>0.0</v>
      </c>
    </row>
    <row r="47952" ht="14.25" customHeight="1">
      <c r="A47952" s="5"/>
      <c r="B47952" s="5"/>
      <c r="C47952" s="5" t="str">
        <f>IFERROR(__xludf.DUMMYFUNCTION("""COMPUTED_VALUE"""),"")</f>
        <v/>
      </c>
      <c r="D47952" s="5">
        <v>0.0</v>
      </c>
    </row>
    <row r="47953" ht="14.25" customHeight="1">
      <c r="A47953" s="5"/>
      <c r="B47953" s="5"/>
      <c r="C47953" s="5" t="str">
        <f>IFERROR(__xludf.DUMMYFUNCTION("""COMPUTED_VALUE"""),"")</f>
        <v/>
      </c>
      <c r="D47953" s="5">
        <v>0.0</v>
      </c>
    </row>
    <row r="47954" ht="14.25" customHeight="1">
      <c r="A47954" s="5"/>
      <c r="B47954" s="5"/>
      <c r="C47954" s="5" t="str">
        <f>IFERROR(__xludf.DUMMYFUNCTION("""COMPUTED_VALUE"""),"")</f>
        <v/>
      </c>
      <c r="D47954" s="5">
        <v>0.0</v>
      </c>
    </row>
    <row r="47955" ht="14.25" customHeight="1">
      <c r="A47955" s="5"/>
      <c r="B47955" s="5"/>
      <c r="C47955" s="5" t="str">
        <f>IFERROR(__xludf.DUMMYFUNCTION("""COMPUTED_VALUE"""),"")</f>
        <v/>
      </c>
      <c r="D47955" s="5">
        <v>0.0</v>
      </c>
    </row>
    <row r="47956" ht="14.25" customHeight="1">
      <c r="A47956" s="5"/>
      <c r="B47956" s="5"/>
      <c r="C47956" s="5" t="str">
        <f>IFERROR(__xludf.DUMMYFUNCTION("""COMPUTED_VALUE"""),"")</f>
        <v/>
      </c>
      <c r="D47956" s="5">
        <v>0.0</v>
      </c>
    </row>
    <row r="47957" ht="14.25" customHeight="1">
      <c r="A47957" s="5"/>
      <c r="B47957" s="5"/>
      <c r="C47957" s="5" t="str">
        <f>IFERROR(__xludf.DUMMYFUNCTION("""COMPUTED_VALUE"""),"")</f>
        <v/>
      </c>
      <c r="D47957" s="5">
        <v>0.0</v>
      </c>
    </row>
    <row r="47958" ht="14.25" customHeight="1">
      <c r="A47958" s="5"/>
      <c r="B47958" s="5"/>
      <c r="C47958" s="5" t="str">
        <f>IFERROR(__xludf.DUMMYFUNCTION("""COMPUTED_VALUE"""),"")</f>
        <v/>
      </c>
      <c r="D47958" s="5">
        <v>0.0</v>
      </c>
    </row>
    <row r="47959" ht="14.25" customHeight="1">
      <c r="A47959" s="5"/>
      <c r="B47959" s="5"/>
      <c r="C47959" s="5" t="str">
        <f>IFERROR(__xludf.DUMMYFUNCTION("""COMPUTED_VALUE"""),"")</f>
        <v/>
      </c>
      <c r="D47959" s="5">
        <v>0.0</v>
      </c>
    </row>
    <row r="47960" ht="14.25" customHeight="1">
      <c r="A47960" s="5"/>
      <c r="B47960" s="5"/>
      <c r="C47960" s="5" t="str">
        <f>IFERROR(__xludf.DUMMYFUNCTION("""COMPUTED_VALUE"""),"")</f>
        <v/>
      </c>
      <c r="D47960" s="5">
        <v>0.0</v>
      </c>
    </row>
    <row r="47961" ht="14.25" customHeight="1">
      <c r="A47961" s="5"/>
      <c r="B47961" s="5"/>
      <c r="C47961" s="5" t="str">
        <f>IFERROR(__xludf.DUMMYFUNCTION("""COMPUTED_VALUE"""),"")</f>
        <v/>
      </c>
      <c r="D47961" s="5">
        <v>0.0</v>
      </c>
    </row>
    <row r="47962" ht="14.25" customHeight="1">
      <c r="A47962" s="5"/>
      <c r="B47962" s="5"/>
      <c r="C47962" s="5" t="str">
        <f>IFERROR(__xludf.DUMMYFUNCTION("""COMPUTED_VALUE"""),"")</f>
        <v/>
      </c>
      <c r="D47962" s="5">
        <v>0.0</v>
      </c>
    </row>
    <row r="47963" ht="14.25" customHeight="1">
      <c r="A47963" s="5"/>
      <c r="B47963" s="5"/>
      <c r="C47963" s="5" t="str">
        <f>IFERROR(__xludf.DUMMYFUNCTION("""COMPUTED_VALUE"""),"")</f>
        <v/>
      </c>
      <c r="D47963" s="5">
        <v>0.0</v>
      </c>
    </row>
    <row r="47964" ht="14.25" customHeight="1">
      <c r="A47964" s="5"/>
      <c r="B47964" s="5"/>
      <c r="C47964" s="5" t="str">
        <f>IFERROR(__xludf.DUMMYFUNCTION("""COMPUTED_VALUE"""),"")</f>
        <v/>
      </c>
      <c r="D47964" s="5">
        <v>0.0</v>
      </c>
    </row>
    <row r="47965" ht="14.25" customHeight="1">
      <c r="A47965" s="5"/>
      <c r="B47965" s="5"/>
      <c r="C47965" s="5" t="str">
        <f>IFERROR(__xludf.DUMMYFUNCTION("""COMPUTED_VALUE"""),"")</f>
        <v/>
      </c>
      <c r="D47965" s="5">
        <v>0.0</v>
      </c>
    </row>
    <row r="47966" ht="14.25" customHeight="1">
      <c r="A47966" s="5"/>
      <c r="B47966" s="5"/>
      <c r="C47966" s="5" t="str">
        <f>IFERROR(__xludf.DUMMYFUNCTION("""COMPUTED_VALUE"""),"")</f>
        <v/>
      </c>
      <c r="D47966" s="5">
        <v>0.0</v>
      </c>
    </row>
    <row r="47967" ht="14.25" customHeight="1">
      <c r="A47967" s="5"/>
      <c r="B47967" s="5"/>
      <c r="C47967" s="5" t="str">
        <f>IFERROR(__xludf.DUMMYFUNCTION("""COMPUTED_VALUE"""),"")</f>
        <v/>
      </c>
      <c r="D47967" s="5">
        <v>0.0</v>
      </c>
    </row>
    <row r="47968" ht="14.25" customHeight="1">
      <c r="A47968" s="5"/>
      <c r="B47968" s="5"/>
      <c r="C47968" s="5" t="str">
        <f>IFERROR(__xludf.DUMMYFUNCTION("""COMPUTED_VALUE"""),"")</f>
        <v/>
      </c>
      <c r="D47968" s="5">
        <v>0.0</v>
      </c>
    </row>
    <row r="47969" ht="14.25" customHeight="1">
      <c r="A47969" s="5"/>
      <c r="B47969" s="5"/>
      <c r="C47969" s="5" t="str">
        <f>IFERROR(__xludf.DUMMYFUNCTION("""COMPUTED_VALUE"""),"")</f>
        <v/>
      </c>
      <c r="D47969" s="5">
        <v>0.0</v>
      </c>
    </row>
    <row r="47970" ht="14.25" customHeight="1">
      <c r="A47970" s="5"/>
      <c r="B47970" s="5"/>
      <c r="C47970" s="5" t="str">
        <f>IFERROR(__xludf.DUMMYFUNCTION("""COMPUTED_VALUE"""),"")</f>
        <v/>
      </c>
      <c r="D47970" s="5">
        <v>0.0</v>
      </c>
    </row>
    <row r="47971" ht="14.25" customHeight="1">
      <c r="A47971" s="5"/>
      <c r="B47971" s="5"/>
      <c r="C47971" s="5" t="str">
        <f>IFERROR(__xludf.DUMMYFUNCTION("""COMPUTED_VALUE"""),"")</f>
        <v/>
      </c>
      <c r="D47971" s="5">
        <v>0.0</v>
      </c>
    </row>
    <row r="47972" ht="14.25" customHeight="1">
      <c r="A47972" s="5"/>
      <c r="B47972" s="5"/>
      <c r="C47972" s="5" t="str">
        <f>IFERROR(__xludf.DUMMYFUNCTION("""COMPUTED_VALUE"""),"")</f>
        <v/>
      </c>
      <c r="D47972" s="5">
        <v>0.0</v>
      </c>
    </row>
    <row r="47973" ht="14.25" customHeight="1">
      <c r="A47973" s="5"/>
      <c r="B47973" s="5"/>
      <c r="C47973" s="5" t="str">
        <f>IFERROR(__xludf.DUMMYFUNCTION("""COMPUTED_VALUE"""),"")</f>
        <v/>
      </c>
      <c r="D47973" s="5">
        <v>0.0</v>
      </c>
    </row>
    <row r="47974" ht="14.25" customHeight="1">
      <c r="A47974" s="5"/>
      <c r="B47974" s="5"/>
      <c r="C47974" s="5" t="str">
        <f>IFERROR(__xludf.DUMMYFUNCTION("""COMPUTED_VALUE"""),"")</f>
        <v/>
      </c>
      <c r="D47974" s="5">
        <v>0.0</v>
      </c>
    </row>
    <row r="47975" ht="14.25" customHeight="1">
      <c r="A47975" s="5"/>
      <c r="B47975" s="5"/>
      <c r="C47975" s="5" t="str">
        <f>IFERROR(__xludf.DUMMYFUNCTION("""COMPUTED_VALUE"""),"")</f>
        <v/>
      </c>
      <c r="D47975" s="5">
        <v>0.0</v>
      </c>
    </row>
    <row r="47976" ht="14.25" customHeight="1">
      <c r="A47976" s="5"/>
      <c r="B47976" s="5"/>
      <c r="C47976" s="5" t="str">
        <f>IFERROR(__xludf.DUMMYFUNCTION("""COMPUTED_VALUE"""),"")</f>
        <v/>
      </c>
      <c r="D47976" s="5">
        <v>0.0</v>
      </c>
    </row>
    <row r="47977" ht="14.25" customHeight="1">
      <c r="A47977" s="5"/>
      <c r="B47977" s="5"/>
      <c r="C47977" s="5" t="str">
        <f>IFERROR(__xludf.DUMMYFUNCTION("""COMPUTED_VALUE"""),"")</f>
        <v/>
      </c>
      <c r="D47977" s="5">
        <v>0.0</v>
      </c>
    </row>
    <row r="47978" ht="14.25" customHeight="1">
      <c r="A47978" s="5"/>
      <c r="B47978" s="5"/>
      <c r="C47978" s="5" t="str">
        <f>IFERROR(__xludf.DUMMYFUNCTION("""COMPUTED_VALUE"""),"")</f>
        <v/>
      </c>
      <c r="D47978" s="5">
        <v>0.0</v>
      </c>
    </row>
    <row r="47979" ht="14.25" customHeight="1">
      <c r="A47979" s="5"/>
      <c r="B47979" s="5"/>
      <c r="C47979" s="5" t="str">
        <f>IFERROR(__xludf.DUMMYFUNCTION("""COMPUTED_VALUE"""),"")</f>
        <v/>
      </c>
      <c r="D47979" s="5">
        <v>0.0</v>
      </c>
    </row>
    <row r="47980" ht="14.25" customHeight="1">
      <c r="A47980" s="5"/>
      <c r="B47980" s="5"/>
      <c r="C47980" s="5" t="str">
        <f>IFERROR(__xludf.DUMMYFUNCTION("""COMPUTED_VALUE"""),"")</f>
        <v/>
      </c>
      <c r="D47980" s="5">
        <v>0.0</v>
      </c>
    </row>
    <row r="47981" ht="14.25" customHeight="1">
      <c r="A47981" s="5"/>
      <c r="B47981" s="5"/>
      <c r="C47981" s="5" t="str">
        <f>IFERROR(__xludf.DUMMYFUNCTION("""COMPUTED_VALUE"""),"")</f>
        <v/>
      </c>
      <c r="D47981" s="5">
        <v>0.0</v>
      </c>
    </row>
    <row r="47982" ht="14.25" customHeight="1">
      <c r="A47982" s="5"/>
      <c r="B47982" s="5"/>
      <c r="C47982" s="5" t="str">
        <f>IFERROR(__xludf.DUMMYFUNCTION("""COMPUTED_VALUE"""),"")</f>
        <v/>
      </c>
      <c r="D47982" s="5">
        <v>0.0</v>
      </c>
    </row>
    <row r="47983" ht="14.25" customHeight="1">
      <c r="A47983" s="5"/>
      <c r="B47983" s="5"/>
      <c r="C47983" s="5" t="str">
        <f>IFERROR(__xludf.DUMMYFUNCTION("""COMPUTED_VALUE"""),"")</f>
        <v/>
      </c>
      <c r="D47983" s="5">
        <v>0.0</v>
      </c>
    </row>
    <row r="47984" ht="14.25" customHeight="1">
      <c r="A47984" s="5"/>
      <c r="B47984" s="5"/>
      <c r="C47984" s="5" t="str">
        <f>IFERROR(__xludf.DUMMYFUNCTION("""COMPUTED_VALUE"""),"")</f>
        <v/>
      </c>
      <c r="D47984" s="5">
        <v>0.0</v>
      </c>
    </row>
    <row r="47985" ht="14.25" customHeight="1">
      <c r="A47985" s="5"/>
      <c r="B47985" s="5"/>
      <c r="C47985" s="5" t="str">
        <f>IFERROR(__xludf.DUMMYFUNCTION("""COMPUTED_VALUE"""),"")</f>
        <v/>
      </c>
      <c r="D47985" s="5">
        <v>0.0</v>
      </c>
    </row>
    <row r="47986" ht="14.25" customHeight="1">
      <c r="A47986" s="5"/>
      <c r="B47986" s="5"/>
      <c r="C47986" s="5" t="str">
        <f>IFERROR(__xludf.DUMMYFUNCTION("""COMPUTED_VALUE"""),"")</f>
        <v/>
      </c>
      <c r="D47986" s="5">
        <v>0.0</v>
      </c>
    </row>
    <row r="47987" ht="14.25" customHeight="1">
      <c r="A47987" s="5"/>
      <c r="B47987" s="5"/>
      <c r="C47987" s="5" t="str">
        <f>IFERROR(__xludf.DUMMYFUNCTION("""COMPUTED_VALUE"""),"")</f>
        <v/>
      </c>
      <c r="D47987" s="5">
        <v>0.0</v>
      </c>
    </row>
    <row r="47988" ht="14.25" customHeight="1">
      <c r="A47988" s="5"/>
      <c r="B47988" s="5"/>
      <c r="C47988" s="5" t="str">
        <f>IFERROR(__xludf.DUMMYFUNCTION("""COMPUTED_VALUE"""),"")</f>
        <v/>
      </c>
      <c r="D47988" s="5">
        <v>0.0</v>
      </c>
    </row>
    <row r="47989" ht="14.25" customHeight="1">
      <c r="A47989" s="5"/>
      <c r="B47989" s="5"/>
      <c r="C47989" s="5" t="str">
        <f>IFERROR(__xludf.DUMMYFUNCTION("""COMPUTED_VALUE"""),"")</f>
        <v/>
      </c>
      <c r="D47989" s="5">
        <v>0.0</v>
      </c>
    </row>
    <row r="47990" ht="14.25" customHeight="1">
      <c r="A47990" s="5"/>
      <c r="B47990" s="5"/>
      <c r="C47990" s="5" t="str">
        <f>IFERROR(__xludf.DUMMYFUNCTION("""COMPUTED_VALUE"""),"")</f>
        <v/>
      </c>
      <c r="D47990" s="5">
        <v>0.0</v>
      </c>
    </row>
    <row r="47991" ht="14.25" customHeight="1">
      <c r="A47991" s="5"/>
      <c r="B47991" s="5"/>
      <c r="C47991" s="5" t="str">
        <f>IFERROR(__xludf.DUMMYFUNCTION("""COMPUTED_VALUE"""),"")</f>
        <v/>
      </c>
      <c r="D47991" s="5">
        <v>0.0</v>
      </c>
    </row>
    <row r="47992" ht="14.25" customHeight="1">
      <c r="A47992" s="5"/>
      <c r="B47992" s="5"/>
      <c r="C47992" s="5" t="str">
        <f>IFERROR(__xludf.DUMMYFUNCTION("""COMPUTED_VALUE"""),"")</f>
        <v/>
      </c>
      <c r="D47992" s="5">
        <v>0.0</v>
      </c>
    </row>
    <row r="47993" ht="14.25" customHeight="1">
      <c r="A47993" s="5"/>
      <c r="B47993" s="5"/>
      <c r="C47993" s="5" t="str">
        <f>IFERROR(__xludf.DUMMYFUNCTION("""COMPUTED_VALUE"""),"")</f>
        <v/>
      </c>
      <c r="D47993" s="5">
        <v>0.0</v>
      </c>
    </row>
    <row r="47994" ht="14.25" customHeight="1">
      <c r="A47994" s="5"/>
      <c r="B47994" s="5"/>
      <c r="C47994" s="5" t="str">
        <f>IFERROR(__xludf.DUMMYFUNCTION("""COMPUTED_VALUE"""),"")</f>
        <v/>
      </c>
      <c r="D47994" s="5">
        <v>0.0</v>
      </c>
    </row>
    <row r="47995" ht="14.25" customHeight="1">
      <c r="A47995" s="5"/>
      <c r="B47995" s="5"/>
      <c r="C47995" s="5" t="str">
        <f>IFERROR(__xludf.DUMMYFUNCTION("""COMPUTED_VALUE"""),"")</f>
        <v/>
      </c>
      <c r="D47995" s="5">
        <v>0.0</v>
      </c>
    </row>
    <row r="47996" ht="14.25" customHeight="1">
      <c r="A47996" s="5"/>
      <c r="B47996" s="5"/>
      <c r="C47996" s="5" t="str">
        <f>IFERROR(__xludf.DUMMYFUNCTION("""COMPUTED_VALUE"""),"")</f>
        <v/>
      </c>
      <c r="D47996" s="5">
        <v>0.0</v>
      </c>
    </row>
    <row r="47997" ht="14.25" customHeight="1">
      <c r="A47997" s="5"/>
      <c r="B47997" s="5"/>
      <c r="C47997" s="5" t="str">
        <f>IFERROR(__xludf.DUMMYFUNCTION("""COMPUTED_VALUE"""),"")</f>
        <v/>
      </c>
      <c r="D47997" s="5">
        <v>0.0</v>
      </c>
    </row>
    <row r="47998" ht="14.25" customHeight="1">
      <c r="A47998" s="5"/>
      <c r="B47998" s="5"/>
      <c r="C47998" s="5" t="str">
        <f>IFERROR(__xludf.DUMMYFUNCTION("""COMPUTED_VALUE"""),"")</f>
        <v/>
      </c>
      <c r="D47998" s="5">
        <v>0.0</v>
      </c>
    </row>
    <row r="47999" ht="14.25" customHeight="1">
      <c r="A47999" s="5"/>
      <c r="B47999" s="5"/>
      <c r="C47999" s="5" t="str">
        <f>IFERROR(__xludf.DUMMYFUNCTION("""COMPUTED_VALUE"""),"")</f>
        <v/>
      </c>
      <c r="D47999" s="5">
        <v>0.0</v>
      </c>
    </row>
    <row r="48000" ht="14.25" customHeight="1">
      <c r="A48000" s="5"/>
      <c r="B48000" s="5"/>
      <c r="C48000" s="5" t="str">
        <f>IFERROR(__xludf.DUMMYFUNCTION("""COMPUTED_VALUE"""),"")</f>
        <v/>
      </c>
      <c r="D48000" s="5">
        <v>0.0</v>
      </c>
    </row>
    <row r="48001" ht="14.25" customHeight="1">
      <c r="A48001" s="5"/>
      <c r="B48001" s="5"/>
      <c r="C48001" s="5" t="str">
        <f>IFERROR(__xludf.DUMMYFUNCTION("""COMPUTED_VALUE"""),"")</f>
        <v/>
      </c>
      <c r="D48001" s="5">
        <v>0.0</v>
      </c>
    </row>
    <row r="48002" ht="14.25" customHeight="1">
      <c r="A48002" s="5"/>
      <c r="B48002" s="5"/>
      <c r="C48002" s="5" t="str">
        <f>IFERROR(__xludf.DUMMYFUNCTION("""COMPUTED_VALUE"""),"")</f>
        <v/>
      </c>
      <c r="D48002" s="5">
        <v>0.0</v>
      </c>
    </row>
    <row r="48003" ht="14.25" customHeight="1">
      <c r="A48003" s="5"/>
      <c r="B48003" s="5"/>
      <c r="C48003" s="5" t="str">
        <f>IFERROR(__xludf.DUMMYFUNCTION("""COMPUTED_VALUE"""),"")</f>
        <v/>
      </c>
      <c r="D48003" s="5">
        <v>0.0</v>
      </c>
    </row>
    <row r="48004" ht="14.25" customHeight="1">
      <c r="A48004" s="5"/>
      <c r="B48004" s="5"/>
      <c r="C48004" s="5" t="str">
        <f>IFERROR(__xludf.DUMMYFUNCTION("""COMPUTED_VALUE"""),"")</f>
        <v/>
      </c>
      <c r="D48004" s="5">
        <v>0.0</v>
      </c>
    </row>
    <row r="48005" ht="14.25" customHeight="1">
      <c r="A48005" s="5"/>
      <c r="B48005" s="5"/>
      <c r="C48005" s="5" t="str">
        <f>IFERROR(__xludf.DUMMYFUNCTION("""COMPUTED_VALUE"""),"")</f>
        <v/>
      </c>
      <c r="D48005" s="5">
        <v>0.0</v>
      </c>
    </row>
    <row r="48006" ht="14.25" customHeight="1">
      <c r="A48006" s="5"/>
      <c r="B48006" s="5"/>
      <c r="C48006" s="5" t="str">
        <f>IFERROR(__xludf.DUMMYFUNCTION("""COMPUTED_VALUE"""),"")</f>
        <v/>
      </c>
      <c r="D48006" s="5">
        <v>0.0</v>
      </c>
    </row>
    <row r="48007" ht="14.25" customHeight="1">
      <c r="A48007" s="5"/>
      <c r="B48007" s="5"/>
      <c r="C48007" s="5" t="str">
        <f>IFERROR(__xludf.DUMMYFUNCTION("""COMPUTED_VALUE"""),"")</f>
        <v/>
      </c>
      <c r="D48007" s="5">
        <v>0.0</v>
      </c>
    </row>
    <row r="48008" ht="14.25" customHeight="1">
      <c r="A48008" s="5"/>
      <c r="B48008" s="5"/>
      <c r="C48008" s="5" t="str">
        <f>IFERROR(__xludf.DUMMYFUNCTION("""COMPUTED_VALUE"""),"")</f>
        <v/>
      </c>
      <c r="D48008" s="5">
        <v>0.0</v>
      </c>
    </row>
    <row r="48009" ht="14.25" customHeight="1">
      <c r="A48009" s="5"/>
      <c r="B48009" s="5"/>
      <c r="C48009" s="5" t="str">
        <f>IFERROR(__xludf.DUMMYFUNCTION("""COMPUTED_VALUE"""),"")</f>
        <v/>
      </c>
      <c r="D48009" s="5">
        <v>0.0</v>
      </c>
    </row>
    <row r="48010" ht="14.25" customHeight="1">
      <c r="A48010" s="5"/>
      <c r="B48010" s="5"/>
      <c r="C48010" s="5" t="str">
        <f>IFERROR(__xludf.DUMMYFUNCTION("""COMPUTED_VALUE"""),"")</f>
        <v/>
      </c>
      <c r="D48010" s="5">
        <v>0.0</v>
      </c>
    </row>
    <row r="48011" ht="14.25" customHeight="1">
      <c r="A48011" s="5"/>
      <c r="B48011" s="5"/>
      <c r="C48011" s="5" t="str">
        <f>IFERROR(__xludf.DUMMYFUNCTION("""COMPUTED_VALUE"""),"")</f>
        <v/>
      </c>
      <c r="D48011" s="5">
        <v>0.0</v>
      </c>
    </row>
    <row r="48012" ht="14.25" customHeight="1">
      <c r="A48012" s="5"/>
      <c r="B48012" s="5"/>
      <c r="C48012" s="5" t="str">
        <f>IFERROR(__xludf.DUMMYFUNCTION("""COMPUTED_VALUE"""),"")</f>
        <v/>
      </c>
      <c r="D48012" s="5">
        <v>0.0</v>
      </c>
    </row>
    <row r="48013" ht="14.25" customHeight="1">
      <c r="A48013" s="5"/>
      <c r="B48013" s="5"/>
      <c r="C48013" s="5" t="str">
        <f>IFERROR(__xludf.DUMMYFUNCTION("""COMPUTED_VALUE"""),"")</f>
        <v/>
      </c>
      <c r="D48013" s="5">
        <v>0.0</v>
      </c>
    </row>
    <row r="48014" ht="14.25" customHeight="1">
      <c r="A48014" s="5"/>
      <c r="B48014" s="5"/>
      <c r="C48014" s="5" t="str">
        <f>IFERROR(__xludf.DUMMYFUNCTION("""COMPUTED_VALUE"""),"")</f>
        <v/>
      </c>
      <c r="D48014" s="5">
        <v>0.0</v>
      </c>
    </row>
    <row r="48015" ht="14.25" customHeight="1">
      <c r="A48015" s="5"/>
      <c r="B48015" s="5"/>
      <c r="C48015" s="5" t="str">
        <f>IFERROR(__xludf.DUMMYFUNCTION("""COMPUTED_VALUE"""),"")</f>
        <v/>
      </c>
      <c r="D48015" s="5">
        <v>0.0</v>
      </c>
    </row>
    <row r="48016" ht="14.25" customHeight="1">
      <c r="A48016" s="5"/>
      <c r="B48016" s="5"/>
      <c r="C48016" s="5" t="str">
        <f>IFERROR(__xludf.DUMMYFUNCTION("""COMPUTED_VALUE"""),"")</f>
        <v/>
      </c>
      <c r="D48016" s="5">
        <v>0.0</v>
      </c>
    </row>
    <row r="48017" ht="14.25" customHeight="1">
      <c r="A48017" s="5"/>
      <c r="B48017" s="5"/>
      <c r="C48017" s="5" t="str">
        <f>IFERROR(__xludf.DUMMYFUNCTION("""COMPUTED_VALUE"""),"")</f>
        <v/>
      </c>
      <c r="D48017" s="5">
        <v>0.0</v>
      </c>
    </row>
    <row r="48018" ht="14.25" customHeight="1">
      <c r="A48018" s="5"/>
      <c r="B48018" s="5"/>
      <c r="C48018" s="5" t="str">
        <f>IFERROR(__xludf.DUMMYFUNCTION("""COMPUTED_VALUE"""),"")</f>
        <v/>
      </c>
      <c r="D48018" s="5">
        <v>0.0</v>
      </c>
    </row>
    <row r="48019" ht="14.25" customHeight="1">
      <c r="A48019" s="5"/>
      <c r="B48019" s="5"/>
      <c r="C48019" s="5" t="str">
        <f>IFERROR(__xludf.DUMMYFUNCTION("""COMPUTED_VALUE"""),"")</f>
        <v/>
      </c>
      <c r="D48019" s="5">
        <v>0.0</v>
      </c>
    </row>
    <row r="48020" ht="14.25" customHeight="1">
      <c r="A48020" s="5"/>
      <c r="B48020" s="5"/>
      <c r="C48020" s="5" t="str">
        <f>IFERROR(__xludf.DUMMYFUNCTION("""COMPUTED_VALUE"""),"")</f>
        <v/>
      </c>
      <c r="D48020" s="5">
        <v>0.0</v>
      </c>
    </row>
    <row r="48021" ht="14.25" customHeight="1">
      <c r="A48021" s="5"/>
      <c r="B48021" s="5"/>
      <c r="C48021" s="5" t="str">
        <f>IFERROR(__xludf.DUMMYFUNCTION("""COMPUTED_VALUE"""),"")</f>
        <v/>
      </c>
      <c r="D48021" s="5">
        <v>0.0</v>
      </c>
    </row>
    <row r="48022" ht="14.25" customHeight="1">
      <c r="A48022" s="5"/>
      <c r="B48022" s="5"/>
      <c r="C48022" s="5" t="str">
        <f>IFERROR(__xludf.DUMMYFUNCTION("""COMPUTED_VALUE"""),"")</f>
        <v/>
      </c>
      <c r="D48022" s="5">
        <v>0.0</v>
      </c>
    </row>
    <row r="48023" ht="14.25" customHeight="1">
      <c r="A48023" s="5"/>
      <c r="B48023" s="5"/>
      <c r="C48023" s="5" t="str">
        <f>IFERROR(__xludf.DUMMYFUNCTION("""COMPUTED_VALUE"""),"")</f>
        <v/>
      </c>
      <c r="D48023" s="5">
        <v>0.0</v>
      </c>
    </row>
    <row r="48024" ht="14.25" customHeight="1">
      <c r="A48024" s="5"/>
      <c r="B48024" s="5"/>
      <c r="C48024" s="5" t="str">
        <f>IFERROR(__xludf.DUMMYFUNCTION("""COMPUTED_VALUE"""),"")</f>
        <v/>
      </c>
      <c r="D48024" s="5">
        <v>0.0</v>
      </c>
    </row>
    <row r="48025" ht="14.25" customHeight="1">
      <c r="A48025" s="5"/>
      <c r="B48025" s="5"/>
      <c r="C48025" s="5" t="str">
        <f>IFERROR(__xludf.DUMMYFUNCTION("""COMPUTED_VALUE"""),"")</f>
        <v/>
      </c>
      <c r="D48025" s="5">
        <v>0.0</v>
      </c>
    </row>
    <row r="48026" ht="14.25" customHeight="1">
      <c r="A48026" s="5"/>
      <c r="B48026" s="5"/>
      <c r="C48026" s="5" t="str">
        <f>IFERROR(__xludf.DUMMYFUNCTION("""COMPUTED_VALUE"""),"")</f>
        <v/>
      </c>
      <c r="D48026" s="5">
        <v>0.0</v>
      </c>
    </row>
    <row r="48027" ht="14.25" customHeight="1">
      <c r="A48027" s="5"/>
      <c r="B48027" s="5"/>
      <c r="C48027" s="5" t="str">
        <f>IFERROR(__xludf.DUMMYFUNCTION("""COMPUTED_VALUE"""),"")</f>
        <v/>
      </c>
      <c r="D48027" s="5">
        <v>0.0</v>
      </c>
    </row>
    <row r="48028" ht="14.25" customHeight="1">
      <c r="A48028" s="5"/>
      <c r="B48028" s="5"/>
      <c r="C48028" s="5" t="str">
        <f>IFERROR(__xludf.DUMMYFUNCTION("""COMPUTED_VALUE"""),"")</f>
        <v/>
      </c>
      <c r="D48028" s="5">
        <v>0.0</v>
      </c>
    </row>
    <row r="48029" ht="14.25" customHeight="1">
      <c r="A48029" s="5"/>
      <c r="B48029" s="5"/>
      <c r="C48029" s="5" t="str">
        <f>IFERROR(__xludf.DUMMYFUNCTION("""COMPUTED_VALUE"""),"")</f>
        <v/>
      </c>
      <c r="D48029" s="5">
        <v>0.0</v>
      </c>
    </row>
    <row r="48030" ht="14.25" customHeight="1">
      <c r="A48030" s="5"/>
      <c r="B48030" s="5"/>
      <c r="C48030" s="5" t="str">
        <f>IFERROR(__xludf.DUMMYFUNCTION("""COMPUTED_VALUE"""),"")</f>
        <v/>
      </c>
      <c r="D48030" s="5">
        <v>0.0</v>
      </c>
    </row>
    <row r="48031" ht="14.25" customHeight="1">
      <c r="A48031" s="5"/>
      <c r="B48031" s="5"/>
      <c r="C48031" s="5" t="str">
        <f>IFERROR(__xludf.DUMMYFUNCTION("""COMPUTED_VALUE"""),"")</f>
        <v/>
      </c>
      <c r="D48031" s="5">
        <v>0.0</v>
      </c>
    </row>
    <row r="48032" ht="14.25" customHeight="1">
      <c r="A48032" s="5"/>
      <c r="B48032" s="5"/>
      <c r="C48032" s="5" t="str">
        <f>IFERROR(__xludf.DUMMYFUNCTION("""COMPUTED_VALUE"""),"")</f>
        <v/>
      </c>
      <c r="D48032" s="5">
        <v>0.0</v>
      </c>
    </row>
    <row r="48033" ht="14.25" customHeight="1">
      <c r="A48033" s="5"/>
      <c r="B48033" s="5"/>
      <c r="C48033" s="5" t="str">
        <f>IFERROR(__xludf.DUMMYFUNCTION("""COMPUTED_VALUE"""),"")</f>
        <v/>
      </c>
      <c r="D48033" s="5">
        <v>0.0</v>
      </c>
    </row>
    <row r="48034" ht="14.25" customHeight="1">
      <c r="A48034" s="5"/>
      <c r="B48034" s="5"/>
      <c r="C48034" s="5" t="str">
        <f>IFERROR(__xludf.DUMMYFUNCTION("""COMPUTED_VALUE"""),"")</f>
        <v/>
      </c>
      <c r="D48034" s="5">
        <v>0.0</v>
      </c>
    </row>
    <row r="48035" ht="14.25" customHeight="1">
      <c r="A48035" s="5"/>
      <c r="B48035" s="5"/>
      <c r="C48035" s="5" t="str">
        <f>IFERROR(__xludf.DUMMYFUNCTION("""COMPUTED_VALUE"""),"")</f>
        <v/>
      </c>
      <c r="D48035" s="5">
        <v>0.0</v>
      </c>
    </row>
    <row r="48036" ht="14.25" customHeight="1">
      <c r="A48036" s="5"/>
      <c r="B48036" s="5"/>
      <c r="C48036" s="5" t="str">
        <f>IFERROR(__xludf.DUMMYFUNCTION("""COMPUTED_VALUE"""),"")</f>
        <v/>
      </c>
      <c r="D48036" s="5">
        <v>0.0</v>
      </c>
    </row>
    <row r="48037" ht="14.25" customHeight="1">
      <c r="A48037" s="5"/>
      <c r="B48037" s="5"/>
      <c r="C48037" s="5" t="str">
        <f>IFERROR(__xludf.DUMMYFUNCTION("""COMPUTED_VALUE"""),"")</f>
        <v/>
      </c>
      <c r="D48037" s="5">
        <v>0.0</v>
      </c>
    </row>
    <row r="48038" ht="14.25" customHeight="1">
      <c r="A48038" s="5"/>
      <c r="B48038" s="5"/>
      <c r="C48038" s="5" t="str">
        <f>IFERROR(__xludf.DUMMYFUNCTION("""COMPUTED_VALUE"""),"")</f>
        <v/>
      </c>
      <c r="D48038" s="5">
        <v>0.0</v>
      </c>
    </row>
    <row r="48039" ht="14.25" customHeight="1">
      <c r="A48039" s="5"/>
      <c r="B48039" s="5"/>
      <c r="C48039" s="5" t="str">
        <f>IFERROR(__xludf.DUMMYFUNCTION("""COMPUTED_VALUE"""),"")</f>
        <v/>
      </c>
      <c r="D48039" s="5">
        <v>0.0</v>
      </c>
    </row>
    <row r="48040" ht="14.25" customHeight="1">
      <c r="A48040" s="5"/>
      <c r="B48040" s="5"/>
      <c r="C48040" s="5" t="str">
        <f>IFERROR(__xludf.DUMMYFUNCTION("""COMPUTED_VALUE"""),"")</f>
        <v/>
      </c>
      <c r="D48040" s="5">
        <v>0.0</v>
      </c>
    </row>
    <row r="48041" ht="14.25" customHeight="1">
      <c r="A48041" s="5"/>
      <c r="B48041" s="5"/>
      <c r="C48041" s="5" t="str">
        <f>IFERROR(__xludf.DUMMYFUNCTION("""COMPUTED_VALUE"""),"")</f>
        <v/>
      </c>
      <c r="D48041" s="5">
        <v>0.0</v>
      </c>
    </row>
    <row r="48042" ht="14.25" customHeight="1">
      <c r="A48042" s="5"/>
      <c r="B48042" s="5"/>
      <c r="C48042" s="5" t="str">
        <f>IFERROR(__xludf.DUMMYFUNCTION("""COMPUTED_VALUE"""),"")</f>
        <v/>
      </c>
      <c r="D48042" s="5">
        <v>0.0</v>
      </c>
    </row>
    <row r="48043" ht="14.25" customHeight="1">
      <c r="A48043" s="5"/>
      <c r="B48043" s="5"/>
      <c r="C48043" s="5" t="str">
        <f>IFERROR(__xludf.DUMMYFUNCTION("""COMPUTED_VALUE"""),"")</f>
        <v/>
      </c>
      <c r="D48043" s="5">
        <v>0.0</v>
      </c>
    </row>
    <row r="48044" ht="14.25" customHeight="1">
      <c r="A48044" s="5"/>
      <c r="B48044" s="5"/>
      <c r="C48044" s="5" t="str">
        <f>IFERROR(__xludf.DUMMYFUNCTION("""COMPUTED_VALUE"""),"")</f>
        <v/>
      </c>
      <c r="D48044" s="5">
        <v>0.0</v>
      </c>
    </row>
    <row r="48045" ht="14.25" customHeight="1">
      <c r="A48045" s="5"/>
      <c r="B48045" s="5"/>
      <c r="C48045" s="5" t="str">
        <f>IFERROR(__xludf.DUMMYFUNCTION("""COMPUTED_VALUE"""),"")</f>
        <v/>
      </c>
      <c r="D48045" s="5">
        <v>0.0</v>
      </c>
    </row>
    <row r="48046" ht="14.25" customHeight="1">
      <c r="A48046" s="5"/>
      <c r="B48046" s="5"/>
      <c r="C48046" s="5" t="str">
        <f>IFERROR(__xludf.DUMMYFUNCTION("""COMPUTED_VALUE"""),"")</f>
        <v/>
      </c>
      <c r="D48046" s="5">
        <v>0.0</v>
      </c>
    </row>
    <row r="48047" ht="14.25" customHeight="1">
      <c r="A48047" s="5"/>
      <c r="B48047" s="5"/>
      <c r="C48047" s="5" t="str">
        <f>IFERROR(__xludf.DUMMYFUNCTION("""COMPUTED_VALUE"""),"")</f>
        <v/>
      </c>
      <c r="D48047" s="5">
        <v>0.0</v>
      </c>
    </row>
    <row r="48048" ht="14.25" customHeight="1">
      <c r="A48048" s="5"/>
      <c r="B48048" s="5"/>
      <c r="C48048" s="5" t="str">
        <f>IFERROR(__xludf.DUMMYFUNCTION("""COMPUTED_VALUE"""),"")</f>
        <v/>
      </c>
      <c r="D48048" s="5">
        <v>0.0</v>
      </c>
    </row>
    <row r="48049" ht="14.25" customHeight="1">
      <c r="A48049" s="5"/>
      <c r="B48049" s="5"/>
      <c r="C48049" s="5" t="str">
        <f>IFERROR(__xludf.DUMMYFUNCTION("""COMPUTED_VALUE"""),"")</f>
        <v/>
      </c>
      <c r="D48049" s="5">
        <v>0.0</v>
      </c>
    </row>
    <row r="48050" ht="14.25" customHeight="1">
      <c r="A48050" s="5"/>
      <c r="B48050" s="5"/>
      <c r="C48050" s="5" t="str">
        <f>IFERROR(__xludf.DUMMYFUNCTION("""COMPUTED_VALUE"""),"")</f>
        <v/>
      </c>
      <c r="D48050" s="5">
        <v>0.0</v>
      </c>
    </row>
    <row r="48051" ht="14.25" customHeight="1">
      <c r="A48051" s="5"/>
      <c r="B48051" s="5"/>
      <c r="C48051" s="5" t="str">
        <f>IFERROR(__xludf.DUMMYFUNCTION("""COMPUTED_VALUE"""),"")</f>
        <v/>
      </c>
      <c r="D48051" s="5">
        <v>0.0</v>
      </c>
    </row>
    <row r="48052" ht="14.25" customHeight="1">
      <c r="A48052" s="5"/>
      <c r="B48052" s="5"/>
      <c r="C48052" s="5" t="str">
        <f>IFERROR(__xludf.DUMMYFUNCTION("""COMPUTED_VALUE"""),"")</f>
        <v/>
      </c>
      <c r="D48052" s="5">
        <v>0.0</v>
      </c>
    </row>
    <row r="48053" ht="14.25" customHeight="1">
      <c r="A48053" s="5"/>
      <c r="B48053" s="5"/>
      <c r="C48053" s="5" t="str">
        <f>IFERROR(__xludf.DUMMYFUNCTION("""COMPUTED_VALUE"""),"")</f>
        <v/>
      </c>
      <c r="D48053" s="5">
        <v>0.0</v>
      </c>
    </row>
    <row r="48054" ht="14.25" customHeight="1">
      <c r="A48054" s="5"/>
      <c r="B48054" s="5"/>
      <c r="C48054" s="5" t="str">
        <f>IFERROR(__xludf.DUMMYFUNCTION("""COMPUTED_VALUE"""),"")</f>
        <v/>
      </c>
      <c r="D48054" s="5">
        <v>0.0</v>
      </c>
    </row>
    <row r="48055" ht="14.25" customHeight="1">
      <c r="A48055" s="5"/>
      <c r="B48055" s="5"/>
      <c r="C48055" s="5" t="str">
        <f>IFERROR(__xludf.DUMMYFUNCTION("""COMPUTED_VALUE"""),"")</f>
        <v/>
      </c>
      <c r="D48055" s="5">
        <v>0.0</v>
      </c>
    </row>
    <row r="48056" ht="14.25" customHeight="1">
      <c r="A48056" s="5"/>
      <c r="B48056" s="5"/>
      <c r="C48056" s="5" t="str">
        <f>IFERROR(__xludf.DUMMYFUNCTION("""COMPUTED_VALUE"""),"")</f>
        <v/>
      </c>
      <c r="D48056" s="5">
        <v>0.0</v>
      </c>
    </row>
    <row r="48057" ht="14.25" customHeight="1">
      <c r="A48057" s="5"/>
      <c r="B48057" s="5"/>
      <c r="C48057" s="5" t="str">
        <f>IFERROR(__xludf.DUMMYFUNCTION("""COMPUTED_VALUE"""),"")</f>
        <v/>
      </c>
      <c r="D48057" s="5">
        <v>0.0</v>
      </c>
    </row>
    <row r="48058" ht="14.25" customHeight="1">
      <c r="A48058" s="5"/>
      <c r="B48058" s="5"/>
      <c r="C48058" s="5" t="str">
        <f>IFERROR(__xludf.DUMMYFUNCTION("""COMPUTED_VALUE"""),"")</f>
        <v/>
      </c>
      <c r="D48058" s="5">
        <v>0.0</v>
      </c>
    </row>
    <row r="48059" ht="14.25" customHeight="1">
      <c r="A48059" s="5"/>
      <c r="B48059" s="5"/>
      <c r="C48059" s="5" t="str">
        <f>IFERROR(__xludf.DUMMYFUNCTION("""COMPUTED_VALUE"""),"")</f>
        <v/>
      </c>
      <c r="D48059" s="5">
        <v>0.0</v>
      </c>
    </row>
    <row r="48060" ht="14.25" customHeight="1">
      <c r="A48060" s="5"/>
      <c r="B48060" s="5"/>
      <c r="C48060" s="5" t="str">
        <f>IFERROR(__xludf.DUMMYFUNCTION("""COMPUTED_VALUE"""),"")</f>
        <v/>
      </c>
      <c r="D48060" s="5">
        <v>0.0</v>
      </c>
    </row>
    <row r="48061" ht="14.25" customHeight="1">
      <c r="A48061" s="5"/>
      <c r="B48061" s="5"/>
      <c r="C48061" s="5" t="str">
        <f>IFERROR(__xludf.DUMMYFUNCTION("""COMPUTED_VALUE"""),"")</f>
        <v/>
      </c>
      <c r="D48061" s="5">
        <v>0.0</v>
      </c>
    </row>
    <row r="48062" ht="14.25" customHeight="1">
      <c r="A48062" s="5"/>
      <c r="B48062" s="5"/>
      <c r="C48062" s="5" t="str">
        <f>IFERROR(__xludf.DUMMYFUNCTION("""COMPUTED_VALUE"""),"")</f>
        <v/>
      </c>
      <c r="D48062" s="5">
        <v>0.0</v>
      </c>
    </row>
    <row r="48063" ht="14.25" customHeight="1">
      <c r="A48063" s="5"/>
      <c r="B48063" s="5"/>
      <c r="C48063" s="5" t="str">
        <f>IFERROR(__xludf.DUMMYFUNCTION("""COMPUTED_VALUE"""),"")</f>
        <v/>
      </c>
      <c r="D48063" s="5">
        <v>0.0</v>
      </c>
    </row>
    <row r="48064" ht="14.25" customHeight="1">
      <c r="A48064" s="5"/>
      <c r="B48064" s="5"/>
      <c r="C48064" s="5" t="str">
        <f>IFERROR(__xludf.DUMMYFUNCTION("""COMPUTED_VALUE"""),"")</f>
        <v/>
      </c>
      <c r="D48064" s="5">
        <v>0.0</v>
      </c>
    </row>
    <row r="48065" ht="14.25" customHeight="1">
      <c r="A48065" s="5"/>
      <c r="B48065" s="5"/>
      <c r="C48065" s="5" t="str">
        <f>IFERROR(__xludf.DUMMYFUNCTION("""COMPUTED_VALUE"""),"")</f>
        <v/>
      </c>
      <c r="D48065" s="5">
        <v>0.0</v>
      </c>
    </row>
    <row r="48066" ht="14.25" customHeight="1">
      <c r="A48066" s="5"/>
      <c r="B48066" s="5"/>
      <c r="C48066" s="5" t="str">
        <f>IFERROR(__xludf.DUMMYFUNCTION("""COMPUTED_VALUE"""),"")</f>
        <v/>
      </c>
      <c r="D48066" s="5">
        <v>0.0</v>
      </c>
    </row>
    <row r="48067" ht="14.25" customHeight="1">
      <c r="A48067" s="5"/>
      <c r="B48067" s="5"/>
      <c r="C48067" s="5" t="str">
        <f>IFERROR(__xludf.DUMMYFUNCTION("""COMPUTED_VALUE"""),"")</f>
        <v/>
      </c>
      <c r="D48067" s="5">
        <v>0.0</v>
      </c>
    </row>
    <row r="48068" ht="14.25" customHeight="1">
      <c r="A48068" s="5"/>
      <c r="B48068" s="5"/>
      <c r="C48068" s="5" t="str">
        <f>IFERROR(__xludf.DUMMYFUNCTION("""COMPUTED_VALUE"""),"")</f>
        <v/>
      </c>
      <c r="D48068" s="5">
        <v>0.0</v>
      </c>
    </row>
    <row r="48069" ht="14.25" customHeight="1">
      <c r="A48069" s="5"/>
      <c r="B48069" s="5"/>
      <c r="C48069" s="5" t="str">
        <f>IFERROR(__xludf.DUMMYFUNCTION("""COMPUTED_VALUE"""),"")</f>
        <v/>
      </c>
      <c r="D48069" s="5">
        <v>0.0</v>
      </c>
    </row>
    <row r="48070" ht="14.25" customHeight="1">
      <c r="A48070" s="5"/>
      <c r="B48070" s="5"/>
      <c r="C48070" s="5" t="str">
        <f>IFERROR(__xludf.DUMMYFUNCTION("""COMPUTED_VALUE"""),"")</f>
        <v/>
      </c>
      <c r="D48070" s="5">
        <v>0.0</v>
      </c>
    </row>
    <row r="48071" ht="14.25" customHeight="1">
      <c r="A48071" s="5"/>
      <c r="B48071" s="5"/>
      <c r="C48071" s="5" t="str">
        <f>IFERROR(__xludf.DUMMYFUNCTION("""COMPUTED_VALUE"""),"")</f>
        <v/>
      </c>
      <c r="D48071" s="5">
        <v>0.0</v>
      </c>
    </row>
    <row r="48072" ht="14.25" customHeight="1">
      <c r="A48072" s="5"/>
      <c r="B48072" s="5"/>
      <c r="C48072" s="5" t="str">
        <f>IFERROR(__xludf.DUMMYFUNCTION("""COMPUTED_VALUE"""),"")</f>
        <v/>
      </c>
      <c r="D48072" s="5">
        <v>0.0</v>
      </c>
    </row>
    <row r="48073" ht="14.25" customHeight="1">
      <c r="A48073" s="5"/>
      <c r="B48073" s="5"/>
      <c r="C48073" s="5" t="str">
        <f>IFERROR(__xludf.DUMMYFUNCTION("""COMPUTED_VALUE"""),"")</f>
        <v/>
      </c>
      <c r="D48073" s="5">
        <v>0.0</v>
      </c>
    </row>
    <row r="48074" ht="14.25" customHeight="1">
      <c r="A48074" s="5"/>
      <c r="B48074" s="5"/>
      <c r="C48074" s="5" t="str">
        <f>IFERROR(__xludf.DUMMYFUNCTION("""COMPUTED_VALUE"""),"")</f>
        <v/>
      </c>
      <c r="D48074" s="5">
        <v>0.0</v>
      </c>
    </row>
    <row r="48075" ht="14.25" customHeight="1">
      <c r="A48075" s="5"/>
      <c r="B48075" s="5"/>
      <c r="C48075" s="5" t="str">
        <f>IFERROR(__xludf.DUMMYFUNCTION("""COMPUTED_VALUE"""),"")</f>
        <v/>
      </c>
      <c r="D48075" s="5">
        <v>0.0</v>
      </c>
    </row>
    <row r="48076" ht="14.25" customHeight="1">
      <c r="A48076" s="5"/>
      <c r="B48076" s="5"/>
      <c r="C48076" s="5" t="str">
        <f>IFERROR(__xludf.DUMMYFUNCTION("""COMPUTED_VALUE"""),"")</f>
        <v/>
      </c>
      <c r="D48076" s="5">
        <v>0.0</v>
      </c>
    </row>
    <row r="48077" ht="14.25" customHeight="1">
      <c r="A48077" s="5"/>
      <c r="B48077" s="5"/>
      <c r="C48077" s="5" t="str">
        <f>IFERROR(__xludf.DUMMYFUNCTION("""COMPUTED_VALUE"""),"")</f>
        <v/>
      </c>
      <c r="D48077" s="5">
        <v>0.0</v>
      </c>
    </row>
    <row r="48078" ht="14.25" customHeight="1">
      <c r="A48078" s="5"/>
      <c r="B48078" s="5"/>
      <c r="C48078" s="5" t="str">
        <f>IFERROR(__xludf.DUMMYFUNCTION("""COMPUTED_VALUE"""),"")</f>
        <v/>
      </c>
      <c r="D48078" s="5">
        <v>0.0</v>
      </c>
    </row>
    <row r="48079" ht="14.25" customHeight="1">
      <c r="A48079" s="5"/>
      <c r="B48079" s="5"/>
      <c r="C48079" s="5" t="str">
        <f>IFERROR(__xludf.DUMMYFUNCTION("""COMPUTED_VALUE"""),"")</f>
        <v/>
      </c>
      <c r="D48079" s="5">
        <v>0.0</v>
      </c>
    </row>
    <row r="48080" ht="14.25" customHeight="1">
      <c r="A48080" s="5"/>
      <c r="B48080" s="5"/>
      <c r="C48080" s="5" t="str">
        <f>IFERROR(__xludf.DUMMYFUNCTION("""COMPUTED_VALUE"""),"")</f>
        <v/>
      </c>
      <c r="D48080" s="5">
        <v>0.0</v>
      </c>
    </row>
    <row r="48081" ht="14.25" customHeight="1">
      <c r="A48081" s="5"/>
      <c r="B48081" s="5"/>
      <c r="C48081" s="5" t="str">
        <f>IFERROR(__xludf.DUMMYFUNCTION("""COMPUTED_VALUE"""),"")</f>
        <v/>
      </c>
      <c r="D48081" s="5">
        <v>0.0</v>
      </c>
    </row>
    <row r="48082" ht="14.25" customHeight="1">
      <c r="A48082" s="5"/>
      <c r="B48082" s="5"/>
      <c r="C48082" s="5" t="str">
        <f>IFERROR(__xludf.DUMMYFUNCTION("""COMPUTED_VALUE"""),"")</f>
        <v/>
      </c>
      <c r="D48082" s="5">
        <v>0.0</v>
      </c>
    </row>
    <row r="48083" ht="14.25" customHeight="1">
      <c r="A48083" s="5"/>
      <c r="B48083" s="5"/>
      <c r="C48083" s="5" t="str">
        <f>IFERROR(__xludf.DUMMYFUNCTION("""COMPUTED_VALUE"""),"")</f>
        <v/>
      </c>
      <c r="D48083" s="5">
        <v>0.0</v>
      </c>
    </row>
    <row r="48084" ht="14.25" customHeight="1">
      <c r="A48084" s="5"/>
      <c r="B48084" s="5"/>
      <c r="C48084" s="5" t="str">
        <f>IFERROR(__xludf.DUMMYFUNCTION("""COMPUTED_VALUE"""),"")</f>
        <v/>
      </c>
      <c r="D48084" s="5">
        <v>0.0</v>
      </c>
    </row>
    <row r="48085" ht="14.25" customHeight="1">
      <c r="A48085" s="5"/>
      <c r="B48085" s="5"/>
      <c r="C48085" s="5" t="str">
        <f>IFERROR(__xludf.DUMMYFUNCTION("""COMPUTED_VALUE"""),"")</f>
        <v/>
      </c>
      <c r="D48085" s="5">
        <v>0.0</v>
      </c>
    </row>
    <row r="48086" ht="14.25" customHeight="1">
      <c r="A48086" s="5"/>
      <c r="B48086" s="5"/>
      <c r="C48086" s="5" t="str">
        <f>IFERROR(__xludf.DUMMYFUNCTION("""COMPUTED_VALUE"""),"")</f>
        <v/>
      </c>
      <c r="D48086" s="5">
        <v>0.0</v>
      </c>
    </row>
    <row r="48087" ht="14.25" customHeight="1">
      <c r="A48087" s="5"/>
      <c r="B48087" s="5"/>
      <c r="C48087" s="5" t="str">
        <f>IFERROR(__xludf.DUMMYFUNCTION("""COMPUTED_VALUE"""),"")</f>
        <v/>
      </c>
      <c r="D48087" s="5">
        <v>0.0</v>
      </c>
    </row>
    <row r="48088" ht="14.25" customHeight="1">
      <c r="A48088" s="5"/>
      <c r="B48088" s="5"/>
      <c r="C48088" s="5" t="str">
        <f>IFERROR(__xludf.DUMMYFUNCTION("""COMPUTED_VALUE"""),"")</f>
        <v/>
      </c>
      <c r="D48088" s="5">
        <v>0.0</v>
      </c>
    </row>
    <row r="48089" ht="14.25" customHeight="1">
      <c r="A48089" s="5"/>
      <c r="B48089" s="5"/>
      <c r="C48089" s="5" t="str">
        <f>IFERROR(__xludf.DUMMYFUNCTION("""COMPUTED_VALUE"""),"")</f>
        <v/>
      </c>
      <c r="D48089" s="5">
        <v>0.0</v>
      </c>
    </row>
    <row r="48090" ht="14.25" customHeight="1">
      <c r="A48090" s="5"/>
      <c r="B48090" s="5"/>
      <c r="C48090" s="5" t="str">
        <f>IFERROR(__xludf.DUMMYFUNCTION("""COMPUTED_VALUE"""),"")</f>
        <v/>
      </c>
      <c r="D48090" s="5">
        <v>0.0</v>
      </c>
    </row>
    <row r="48091" ht="14.25" customHeight="1">
      <c r="A48091" s="5"/>
      <c r="B48091" s="5"/>
      <c r="C48091" s="5" t="str">
        <f>IFERROR(__xludf.DUMMYFUNCTION("""COMPUTED_VALUE"""),"")</f>
        <v/>
      </c>
      <c r="D48091" s="5">
        <v>0.0</v>
      </c>
    </row>
    <row r="48092" ht="14.25" customHeight="1">
      <c r="A48092" s="5"/>
      <c r="B48092" s="5"/>
      <c r="C48092" s="5" t="str">
        <f>IFERROR(__xludf.DUMMYFUNCTION("""COMPUTED_VALUE"""),"")</f>
        <v/>
      </c>
      <c r="D48092" s="5">
        <v>0.0</v>
      </c>
    </row>
    <row r="48093" ht="14.25" customHeight="1">
      <c r="A48093" s="5"/>
      <c r="B48093" s="5"/>
      <c r="C48093" s="5" t="str">
        <f>IFERROR(__xludf.DUMMYFUNCTION("""COMPUTED_VALUE"""),"")</f>
        <v/>
      </c>
      <c r="D48093" s="5">
        <v>0.0</v>
      </c>
    </row>
    <row r="48094" ht="14.25" customHeight="1">
      <c r="A48094" s="5"/>
      <c r="B48094" s="5"/>
      <c r="C48094" s="5" t="str">
        <f>IFERROR(__xludf.DUMMYFUNCTION("""COMPUTED_VALUE"""),"")</f>
        <v/>
      </c>
      <c r="D48094" s="5">
        <v>0.0</v>
      </c>
    </row>
    <row r="48095" ht="14.25" customHeight="1">
      <c r="A48095" s="5"/>
      <c r="B48095" s="5"/>
      <c r="C48095" s="5" t="str">
        <f>IFERROR(__xludf.DUMMYFUNCTION("""COMPUTED_VALUE"""),"")</f>
        <v/>
      </c>
      <c r="D48095" s="5">
        <v>0.0</v>
      </c>
    </row>
    <row r="48096" ht="14.25" customHeight="1">
      <c r="A48096" s="5"/>
      <c r="B48096" s="5"/>
      <c r="C48096" s="5" t="str">
        <f>IFERROR(__xludf.DUMMYFUNCTION("""COMPUTED_VALUE"""),"")</f>
        <v/>
      </c>
      <c r="D48096" s="5">
        <v>0.0</v>
      </c>
    </row>
    <row r="48097" ht="14.25" customHeight="1">
      <c r="A48097" s="5"/>
      <c r="B48097" s="5"/>
      <c r="C48097" s="5" t="str">
        <f>IFERROR(__xludf.DUMMYFUNCTION("""COMPUTED_VALUE"""),"")</f>
        <v/>
      </c>
      <c r="D48097" s="5">
        <v>0.0</v>
      </c>
    </row>
    <row r="48098" ht="14.25" customHeight="1">
      <c r="A48098" s="5"/>
      <c r="B48098" s="5"/>
      <c r="C48098" s="5" t="str">
        <f>IFERROR(__xludf.DUMMYFUNCTION("""COMPUTED_VALUE"""),"")</f>
        <v/>
      </c>
      <c r="D48098" s="5">
        <v>0.0</v>
      </c>
    </row>
    <row r="48099" ht="14.25" customHeight="1">
      <c r="A48099" s="5"/>
      <c r="B48099" s="5"/>
      <c r="C48099" s="5" t="str">
        <f>IFERROR(__xludf.DUMMYFUNCTION("""COMPUTED_VALUE"""),"")</f>
        <v/>
      </c>
      <c r="D48099" s="5">
        <v>0.0</v>
      </c>
    </row>
    <row r="48100" ht="14.25" customHeight="1">
      <c r="A48100" s="5"/>
      <c r="B48100" s="5"/>
      <c r="C48100" s="5" t="str">
        <f>IFERROR(__xludf.DUMMYFUNCTION("""COMPUTED_VALUE"""),"")</f>
        <v/>
      </c>
      <c r="D48100" s="5">
        <v>0.0</v>
      </c>
    </row>
    <row r="48101" ht="14.25" customHeight="1">
      <c r="A48101" s="5"/>
      <c r="B48101" s="5"/>
      <c r="C48101" s="5" t="str">
        <f>IFERROR(__xludf.DUMMYFUNCTION("""COMPUTED_VALUE"""),"")</f>
        <v/>
      </c>
      <c r="D48101" s="5">
        <v>0.0</v>
      </c>
    </row>
    <row r="48102" ht="14.25" customHeight="1">
      <c r="A48102" s="5"/>
      <c r="B48102" s="5"/>
      <c r="C48102" s="5" t="str">
        <f>IFERROR(__xludf.DUMMYFUNCTION("""COMPUTED_VALUE"""),"")</f>
        <v/>
      </c>
      <c r="D48102" s="5">
        <v>0.0</v>
      </c>
    </row>
    <row r="48103" ht="14.25" customHeight="1">
      <c r="A48103" s="5"/>
      <c r="B48103" s="5"/>
      <c r="C48103" s="5" t="str">
        <f>IFERROR(__xludf.DUMMYFUNCTION("""COMPUTED_VALUE"""),"")</f>
        <v/>
      </c>
      <c r="D48103" s="5">
        <v>0.0</v>
      </c>
    </row>
    <row r="48104" ht="14.25" customHeight="1">
      <c r="A48104" s="5"/>
      <c r="B48104" s="5"/>
      <c r="C48104" s="5" t="str">
        <f>IFERROR(__xludf.DUMMYFUNCTION("""COMPUTED_VALUE"""),"")</f>
        <v/>
      </c>
      <c r="D48104" s="5">
        <v>0.0</v>
      </c>
    </row>
    <row r="48105" ht="14.25" customHeight="1">
      <c r="A48105" s="5"/>
      <c r="B48105" s="5"/>
      <c r="C48105" s="5" t="str">
        <f>IFERROR(__xludf.DUMMYFUNCTION("""COMPUTED_VALUE"""),"")</f>
        <v/>
      </c>
      <c r="D48105" s="5">
        <v>0.0</v>
      </c>
    </row>
    <row r="48106" ht="14.25" customHeight="1">
      <c r="A48106" s="5"/>
      <c r="B48106" s="5"/>
      <c r="C48106" s="5" t="str">
        <f>IFERROR(__xludf.DUMMYFUNCTION("""COMPUTED_VALUE"""),"")</f>
        <v/>
      </c>
      <c r="D48106" s="5">
        <v>0.0</v>
      </c>
    </row>
    <row r="48107" ht="14.25" customHeight="1">
      <c r="A48107" s="5"/>
      <c r="B48107" s="5"/>
      <c r="C48107" s="5" t="str">
        <f>IFERROR(__xludf.DUMMYFUNCTION("""COMPUTED_VALUE"""),"")</f>
        <v/>
      </c>
      <c r="D48107" s="5">
        <v>0.0</v>
      </c>
    </row>
    <row r="48108" ht="14.25" customHeight="1">
      <c r="A48108" s="5"/>
      <c r="B48108" s="5"/>
      <c r="C48108" s="5" t="str">
        <f>IFERROR(__xludf.DUMMYFUNCTION("""COMPUTED_VALUE"""),"")</f>
        <v/>
      </c>
      <c r="D48108" s="5">
        <v>0.0</v>
      </c>
    </row>
    <row r="48109" ht="14.25" customHeight="1">
      <c r="A48109" s="5"/>
      <c r="B48109" s="5"/>
      <c r="C48109" s="5" t="str">
        <f>IFERROR(__xludf.DUMMYFUNCTION("""COMPUTED_VALUE"""),"")</f>
        <v/>
      </c>
      <c r="D48109" s="5">
        <v>0.0</v>
      </c>
    </row>
    <row r="48110" ht="14.25" customHeight="1">
      <c r="A48110" s="5"/>
      <c r="B48110" s="5"/>
      <c r="C48110" s="5" t="str">
        <f>IFERROR(__xludf.DUMMYFUNCTION("""COMPUTED_VALUE"""),"")</f>
        <v/>
      </c>
      <c r="D48110" s="5">
        <v>0.0</v>
      </c>
    </row>
    <row r="48111" ht="14.25" customHeight="1">
      <c r="A48111" s="5"/>
      <c r="B48111" s="5"/>
      <c r="C48111" s="5" t="str">
        <f>IFERROR(__xludf.DUMMYFUNCTION("""COMPUTED_VALUE"""),"")</f>
        <v/>
      </c>
      <c r="D48111" s="5">
        <v>0.0</v>
      </c>
    </row>
    <row r="48112" ht="14.25" customHeight="1">
      <c r="A48112" s="5"/>
      <c r="B48112" s="5"/>
      <c r="C48112" s="5" t="str">
        <f>IFERROR(__xludf.DUMMYFUNCTION("""COMPUTED_VALUE"""),"")</f>
        <v/>
      </c>
      <c r="D48112" s="5">
        <v>0.0</v>
      </c>
    </row>
    <row r="48113" ht="14.25" customHeight="1">
      <c r="A48113" s="5"/>
      <c r="B48113" s="5"/>
      <c r="C48113" s="5" t="str">
        <f>IFERROR(__xludf.DUMMYFUNCTION("""COMPUTED_VALUE"""),"")</f>
        <v/>
      </c>
      <c r="D48113" s="5">
        <v>0.0</v>
      </c>
    </row>
    <row r="48114" ht="14.25" customHeight="1">
      <c r="A48114" s="5"/>
      <c r="B48114" s="5"/>
      <c r="C48114" s="5" t="str">
        <f>IFERROR(__xludf.DUMMYFUNCTION("""COMPUTED_VALUE"""),"")</f>
        <v/>
      </c>
      <c r="D48114" s="5">
        <v>0.0</v>
      </c>
    </row>
    <row r="48115" ht="14.25" customHeight="1">
      <c r="A48115" s="5"/>
      <c r="B48115" s="5"/>
      <c r="C48115" s="5" t="str">
        <f>IFERROR(__xludf.DUMMYFUNCTION("""COMPUTED_VALUE"""),"")</f>
        <v/>
      </c>
      <c r="D48115" s="5">
        <v>0.0</v>
      </c>
    </row>
    <row r="48116" ht="14.25" customHeight="1">
      <c r="A48116" s="5"/>
      <c r="B48116" s="5"/>
      <c r="C48116" s="5" t="str">
        <f>IFERROR(__xludf.DUMMYFUNCTION("""COMPUTED_VALUE"""),"")</f>
        <v/>
      </c>
      <c r="D48116" s="5">
        <v>0.0</v>
      </c>
    </row>
    <row r="48117" ht="14.25" customHeight="1">
      <c r="A48117" s="5"/>
      <c r="B48117" s="5"/>
      <c r="C48117" s="5" t="str">
        <f>IFERROR(__xludf.DUMMYFUNCTION("""COMPUTED_VALUE"""),"")</f>
        <v/>
      </c>
      <c r="D48117" s="5">
        <v>0.0</v>
      </c>
    </row>
    <row r="48118" ht="14.25" customHeight="1">
      <c r="A48118" s="5"/>
      <c r="B48118" s="5"/>
      <c r="C48118" s="5" t="str">
        <f>IFERROR(__xludf.DUMMYFUNCTION("""COMPUTED_VALUE"""),"")</f>
        <v/>
      </c>
      <c r="D48118" s="5">
        <v>0.0</v>
      </c>
    </row>
    <row r="48119" ht="14.25" customHeight="1">
      <c r="A48119" s="5"/>
      <c r="B48119" s="5"/>
      <c r="C48119" s="5" t="str">
        <f>IFERROR(__xludf.DUMMYFUNCTION("""COMPUTED_VALUE"""),"")</f>
        <v/>
      </c>
      <c r="D48119" s="5">
        <v>0.0</v>
      </c>
    </row>
    <row r="48120" ht="14.25" customHeight="1">
      <c r="A48120" s="5"/>
      <c r="B48120" s="5"/>
      <c r="C48120" s="5" t="str">
        <f>IFERROR(__xludf.DUMMYFUNCTION("""COMPUTED_VALUE"""),"")</f>
        <v/>
      </c>
      <c r="D48120" s="5">
        <v>0.0</v>
      </c>
    </row>
    <row r="48121" ht="14.25" customHeight="1">
      <c r="A48121" s="5"/>
      <c r="B48121" s="5"/>
      <c r="C48121" s="5" t="str">
        <f>IFERROR(__xludf.DUMMYFUNCTION("""COMPUTED_VALUE"""),"")</f>
        <v/>
      </c>
      <c r="D48121" s="5">
        <v>0.0</v>
      </c>
    </row>
    <row r="48122" ht="14.25" customHeight="1">
      <c r="A48122" s="5"/>
      <c r="B48122" s="5"/>
      <c r="C48122" s="5" t="str">
        <f>IFERROR(__xludf.DUMMYFUNCTION("""COMPUTED_VALUE"""),"")</f>
        <v/>
      </c>
      <c r="D48122" s="5">
        <v>0.0</v>
      </c>
    </row>
    <row r="48123" ht="14.25" customHeight="1">
      <c r="A48123" s="5"/>
      <c r="B48123" s="5"/>
      <c r="C48123" s="5" t="str">
        <f>IFERROR(__xludf.DUMMYFUNCTION("""COMPUTED_VALUE"""),"")</f>
        <v/>
      </c>
      <c r="D48123" s="5">
        <v>0.0</v>
      </c>
    </row>
    <row r="48124" ht="14.25" customHeight="1">
      <c r="A48124" s="5"/>
      <c r="B48124" s="5"/>
      <c r="C48124" s="5" t="str">
        <f>IFERROR(__xludf.DUMMYFUNCTION("""COMPUTED_VALUE"""),"")</f>
        <v/>
      </c>
      <c r="D48124" s="5">
        <v>0.0</v>
      </c>
    </row>
    <row r="48125" ht="14.25" customHeight="1">
      <c r="A48125" s="5"/>
      <c r="B48125" s="5"/>
      <c r="C48125" s="5" t="str">
        <f>IFERROR(__xludf.DUMMYFUNCTION("""COMPUTED_VALUE"""),"")</f>
        <v/>
      </c>
      <c r="D48125" s="5">
        <v>0.0</v>
      </c>
    </row>
    <row r="48126" ht="14.25" customHeight="1">
      <c r="A48126" s="5"/>
      <c r="B48126" s="5"/>
      <c r="C48126" s="5" t="str">
        <f>IFERROR(__xludf.DUMMYFUNCTION("""COMPUTED_VALUE"""),"")</f>
        <v/>
      </c>
      <c r="D48126" s="5">
        <v>0.0</v>
      </c>
    </row>
    <row r="48127" ht="14.25" customHeight="1">
      <c r="A48127" s="5"/>
      <c r="B48127" s="5"/>
      <c r="C48127" s="5" t="str">
        <f>IFERROR(__xludf.DUMMYFUNCTION("""COMPUTED_VALUE"""),"")</f>
        <v/>
      </c>
      <c r="D48127" s="5">
        <v>0.0</v>
      </c>
    </row>
    <row r="48128" ht="14.25" customHeight="1">
      <c r="A48128" s="5"/>
      <c r="B48128" s="5"/>
      <c r="C48128" s="5" t="str">
        <f>IFERROR(__xludf.DUMMYFUNCTION("""COMPUTED_VALUE"""),"")</f>
        <v/>
      </c>
      <c r="D48128" s="5">
        <v>0.0</v>
      </c>
    </row>
    <row r="48129" ht="14.25" customHeight="1">
      <c r="A48129" s="5"/>
      <c r="B48129" s="5"/>
      <c r="C48129" s="5" t="str">
        <f>IFERROR(__xludf.DUMMYFUNCTION("""COMPUTED_VALUE"""),"")</f>
        <v/>
      </c>
      <c r="D48129" s="5">
        <v>0.0</v>
      </c>
    </row>
    <row r="48130" ht="14.25" customHeight="1">
      <c r="A48130" s="5"/>
      <c r="B48130" s="5"/>
      <c r="C48130" s="5" t="str">
        <f>IFERROR(__xludf.DUMMYFUNCTION("""COMPUTED_VALUE"""),"")</f>
        <v/>
      </c>
      <c r="D48130" s="5">
        <v>0.0</v>
      </c>
    </row>
    <row r="48131" ht="14.25" customHeight="1">
      <c r="A48131" s="5"/>
      <c r="B48131" s="5"/>
      <c r="C48131" s="5" t="str">
        <f>IFERROR(__xludf.DUMMYFUNCTION("""COMPUTED_VALUE"""),"")</f>
        <v/>
      </c>
      <c r="D48131" s="5">
        <v>0.0</v>
      </c>
    </row>
    <row r="48132" ht="14.25" customHeight="1">
      <c r="A48132" s="5"/>
      <c r="B48132" s="5"/>
      <c r="C48132" s="5" t="str">
        <f>IFERROR(__xludf.DUMMYFUNCTION("""COMPUTED_VALUE"""),"")</f>
        <v/>
      </c>
      <c r="D48132" s="5">
        <v>0.0</v>
      </c>
    </row>
    <row r="48133" ht="14.25" customHeight="1">
      <c r="A48133" s="5"/>
      <c r="B48133" s="5"/>
      <c r="C48133" s="5" t="str">
        <f>IFERROR(__xludf.DUMMYFUNCTION("""COMPUTED_VALUE"""),"")</f>
        <v/>
      </c>
      <c r="D48133" s="5">
        <v>0.0</v>
      </c>
    </row>
    <row r="48134" ht="14.25" customHeight="1">
      <c r="A48134" s="5"/>
      <c r="B48134" s="5"/>
      <c r="C48134" s="5" t="str">
        <f>IFERROR(__xludf.DUMMYFUNCTION("""COMPUTED_VALUE"""),"")</f>
        <v/>
      </c>
      <c r="D48134" s="5">
        <v>0.0</v>
      </c>
    </row>
    <row r="48135" ht="14.25" customHeight="1">
      <c r="A48135" s="5"/>
      <c r="B48135" s="5"/>
      <c r="C48135" s="5" t="str">
        <f>IFERROR(__xludf.DUMMYFUNCTION("""COMPUTED_VALUE"""),"")</f>
        <v/>
      </c>
      <c r="D48135" s="5">
        <v>0.0</v>
      </c>
    </row>
    <row r="48136" ht="14.25" customHeight="1">
      <c r="A48136" s="5"/>
      <c r="B48136" s="5"/>
      <c r="C48136" s="5" t="str">
        <f>IFERROR(__xludf.DUMMYFUNCTION("""COMPUTED_VALUE"""),"")</f>
        <v/>
      </c>
      <c r="D48136" s="5">
        <v>0.0</v>
      </c>
    </row>
    <row r="48137" ht="14.25" customHeight="1">
      <c r="A48137" s="5"/>
      <c r="B48137" s="5"/>
      <c r="C48137" s="5" t="str">
        <f>IFERROR(__xludf.DUMMYFUNCTION("""COMPUTED_VALUE"""),"")</f>
        <v/>
      </c>
      <c r="D48137" s="5">
        <v>0.0</v>
      </c>
    </row>
    <row r="48138" ht="14.25" customHeight="1">
      <c r="A48138" s="5"/>
      <c r="B48138" s="5"/>
      <c r="C48138" s="5" t="str">
        <f>IFERROR(__xludf.DUMMYFUNCTION("""COMPUTED_VALUE"""),"")</f>
        <v/>
      </c>
      <c r="D48138" s="5">
        <v>0.0</v>
      </c>
    </row>
    <row r="48139" ht="14.25" customHeight="1">
      <c r="A48139" s="5"/>
      <c r="B48139" s="5"/>
      <c r="C48139" s="5" t="str">
        <f>IFERROR(__xludf.DUMMYFUNCTION("""COMPUTED_VALUE"""),"")</f>
        <v/>
      </c>
      <c r="D48139" s="5">
        <v>0.0</v>
      </c>
    </row>
    <row r="48140" ht="14.25" customHeight="1">
      <c r="A48140" s="5"/>
      <c r="B48140" s="5"/>
      <c r="C48140" s="5" t="str">
        <f>IFERROR(__xludf.DUMMYFUNCTION("""COMPUTED_VALUE"""),"")</f>
        <v/>
      </c>
      <c r="D48140" s="5">
        <v>0.0</v>
      </c>
    </row>
    <row r="48141" ht="14.25" customHeight="1">
      <c r="A48141" s="5"/>
      <c r="B48141" s="5"/>
      <c r="C48141" s="5" t="str">
        <f>IFERROR(__xludf.DUMMYFUNCTION("""COMPUTED_VALUE"""),"")</f>
        <v/>
      </c>
      <c r="D48141" s="5">
        <v>0.0</v>
      </c>
    </row>
    <row r="48142" ht="14.25" customHeight="1">
      <c r="A48142" s="5"/>
      <c r="B48142" s="5"/>
      <c r="C48142" s="5" t="str">
        <f>IFERROR(__xludf.DUMMYFUNCTION("""COMPUTED_VALUE"""),"")</f>
        <v/>
      </c>
      <c r="D48142" s="5">
        <v>0.0</v>
      </c>
    </row>
    <row r="48143" ht="14.25" customHeight="1">
      <c r="A48143" s="5"/>
      <c r="B48143" s="5"/>
      <c r="C48143" s="5" t="str">
        <f>IFERROR(__xludf.DUMMYFUNCTION("""COMPUTED_VALUE"""),"")</f>
        <v/>
      </c>
      <c r="D48143" s="5">
        <v>0.0</v>
      </c>
    </row>
    <row r="48144" ht="14.25" customHeight="1">
      <c r="A48144" s="5"/>
      <c r="B48144" s="5"/>
      <c r="C48144" s="5" t="str">
        <f>IFERROR(__xludf.DUMMYFUNCTION("""COMPUTED_VALUE"""),"")</f>
        <v/>
      </c>
      <c r="D48144" s="5">
        <v>0.0</v>
      </c>
    </row>
    <row r="48145" ht="14.25" customHeight="1">
      <c r="A48145" s="5"/>
      <c r="B48145" s="5"/>
      <c r="C48145" s="5" t="str">
        <f>IFERROR(__xludf.DUMMYFUNCTION("""COMPUTED_VALUE"""),"")</f>
        <v/>
      </c>
      <c r="D48145" s="5">
        <v>0.0</v>
      </c>
    </row>
    <row r="48146" ht="14.25" customHeight="1">
      <c r="A48146" s="5"/>
      <c r="B48146" s="5"/>
      <c r="C48146" s="5" t="str">
        <f>IFERROR(__xludf.DUMMYFUNCTION("""COMPUTED_VALUE"""),"")</f>
        <v/>
      </c>
      <c r="D48146" s="5">
        <v>0.0</v>
      </c>
    </row>
    <row r="48147" ht="14.25" customHeight="1">
      <c r="A48147" s="5"/>
      <c r="B48147" s="5"/>
      <c r="C48147" s="5" t="str">
        <f>IFERROR(__xludf.DUMMYFUNCTION("""COMPUTED_VALUE"""),"")</f>
        <v/>
      </c>
      <c r="D48147" s="5">
        <v>0.0</v>
      </c>
    </row>
    <row r="48148" ht="14.25" customHeight="1">
      <c r="A48148" s="5"/>
      <c r="B48148" s="5"/>
      <c r="C48148" s="5" t="str">
        <f>IFERROR(__xludf.DUMMYFUNCTION("""COMPUTED_VALUE"""),"")</f>
        <v/>
      </c>
      <c r="D48148" s="5">
        <v>0.0</v>
      </c>
    </row>
    <row r="48149" ht="14.25" customHeight="1">
      <c r="A48149" s="5"/>
      <c r="B48149" s="5"/>
      <c r="C48149" s="5" t="str">
        <f>IFERROR(__xludf.DUMMYFUNCTION("""COMPUTED_VALUE"""),"")</f>
        <v/>
      </c>
      <c r="D48149" s="5">
        <v>0.0</v>
      </c>
    </row>
    <row r="48150" ht="14.25" customHeight="1">
      <c r="A48150" s="5"/>
      <c r="B48150" s="5"/>
      <c r="C48150" s="5" t="str">
        <f>IFERROR(__xludf.DUMMYFUNCTION("""COMPUTED_VALUE"""),"")</f>
        <v/>
      </c>
      <c r="D48150" s="5">
        <v>0.0</v>
      </c>
    </row>
    <row r="48151" ht="14.25" customHeight="1">
      <c r="A48151" s="5"/>
      <c r="B48151" s="5"/>
      <c r="C48151" s="5" t="str">
        <f>IFERROR(__xludf.DUMMYFUNCTION("""COMPUTED_VALUE"""),"")</f>
        <v/>
      </c>
      <c r="D48151" s="5">
        <v>0.0</v>
      </c>
    </row>
    <row r="48152" ht="14.25" customHeight="1">
      <c r="A48152" s="5"/>
      <c r="B48152" s="5"/>
      <c r="C48152" s="5" t="str">
        <f>IFERROR(__xludf.DUMMYFUNCTION("""COMPUTED_VALUE"""),"")</f>
        <v/>
      </c>
      <c r="D48152" s="5">
        <v>0.0</v>
      </c>
    </row>
    <row r="48153" ht="14.25" customHeight="1">
      <c r="A48153" s="5"/>
      <c r="B48153" s="5"/>
      <c r="C48153" s="5" t="str">
        <f>IFERROR(__xludf.DUMMYFUNCTION("""COMPUTED_VALUE"""),"")</f>
        <v/>
      </c>
      <c r="D48153" s="5">
        <v>0.0</v>
      </c>
    </row>
    <row r="48154" ht="14.25" customHeight="1">
      <c r="A48154" s="5"/>
      <c r="B48154" s="5"/>
      <c r="C48154" s="5" t="str">
        <f>IFERROR(__xludf.DUMMYFUNCTION("""COMPUTED_VALUE"""),"")</f>
        <v/>
      </c>
      <c r="D48154" s="5">
        <v>0.0</v>
      </c>
    </row>
    <row r="48155" ht="14.25" customHeight="1">
      <c r="A48155" s="5"/>
      <c r="B48155" s="5"/>
      <c r="C48155" s="5" t="str">
        <f>IFERROR(__xludf.DUMMYFUNCTION("""COMPUTED_VALUE"""),"")</f>
        <v/>
      </c>
      <c r="D48155" s="5">
        <v>0.0</v>
      </c>
    </row>
    <row r="48156" ht="14.25" customHeight="1">
      <c r="A48156" s="5"/>
      <c r="B48156" s="5"/>
      <c r="C48156" s="5" t="str">
        <f>IFERROR(__xludf.DUMMYFUNCTION("""COMPUTED_VALUE"""),"")</f>
        <v/>
      </c>
      <c r="D48156" s="5">
        <v>0.0</v>
      </c>
    </row>
    <row r="48157" ht="14.25" customHeight="1">
      <c r="A48157" s="5"/>
      <c r="B48157" s="5"/>
      <c r="C48157" s="5" t="str">
        <f>IFERROR(__xludf.DUMMYFUNCTION("""COMPUTED_VALUE"""),"")</f>
        <v/>
      </c>
      <c r="D48157" s="5">
        <v>0.0</v>
      </c>
    </row>
    <row r="48158" ht="14.25" customHeight="1">
      <c r="A48158" s="5"/>
      <c r="B48158" s="5"/>
      <c r="C48158" s="5" t="str">
        <f>IFERROR(__xludf.DUMMYFUNCTION("""COMPUTED_VALUE"""),"")</f>
        <v/>
      </c>
      <c r="D48158" s="5">
        <v>0.0</v>
      </c>
    </row>
    <row r="48159" ht="14.25" customHeight="1">
      <c r="A48159" s="5"/>
      <c r="B48159" s="5"/>
      <c r="C48159" s="5" t="str">
        <f>IFERROR(__xludf.DUMMYFUNCTION("""COMPUTED_VALUE"""),"")</f>
        <v/>
      </c>
      <c r="D48159" s="5">
        <v>0.0</v>
      </c>
    </row>
    <row r="48160" ht="14.25" customHeight="1">
      <c r="A48160" s="5"/>
      <c r="B48160" s="5"/>
      <c r="C48160" s="5" t="str">
        <f>IFERROR(__xludf.DUMMYFUNCTION("""COMPUTED_VALUE"""),"")</f>
        <v/>
      </c>
      <c r="D48160" s="5">
        <v>0.0</v>
      </c>
    </row>
    <row r="48161" ht="14.25" customHeight="1">
      <c r="A48161" s="5"/>
      <c r="B48161" s="5"/>
      <c r="C48161" s="5" t="str">
        <f>IFERROR(__xludf.DUMMYFUNCTION("""COMPUTED_VALUE"""),"")</f>
        <v/>
      </c>
      <c r="D48161" s="5">
        <v>0.0</v>
      </c>
    </row>
    <row r="48162" ht="14.25" customHeight="1">
      <c r="A48162" s="5"/>
      <c r="B48162" s="5"/>
      <c r="C48162" s="5" t="str">
        <f>IFERROR(__xludf.DUMMYFUNCTION("""COMPUTED_VALUE"""),"")</f>
        <v/>
      </c>
      <c r="D48162" s="5">
        <v>0.0</v>
      </c>
    </row>
    <row r="48163" ht="14.25" customHeight="1">
      <c r="A48163" s="5"/>
      <c r="B48163" s="5"/>
      <c r="C48163" s="5" t="str">
        <f>IFERROR(__xludf.DUMMYFUNCTION("""COMPUTED_VALUE"""),"")</f>
        <v/>
      </c>
      <c r="D48163" s="5">
        <v>0.0</v>
      </c>
    </row>
    <row r="48164" ht="14.25" customHeight="1">
      <c r="A48164" s="5"/>
      <c r="B48164" s="5"/>
      <c r="C48164" s="5" t="str">
        <f>IFERROR(__xludf.DUMMYFUNCTION("""COMPUTED_VALUE"""),"")</f>
        <v/>
      </c>
      <c r="D48164" s="5">
        <v>0.0</v>
      </c>
    </row>
    <row r="48165" ht="14.25" customHeight="1">
      <c r="A48165" s="5"/>
      <c r="B48165" s="5"/>
      <c r="C48165" s="5" t="str">
        <f>IFERROR(__xludf.DUMMYFUNCTION("""COMPUTED_VALUE"""),"")</f>
        <v/>
      </c>
      <c r="D48165" s="5">
        <v>0.0</v>
      </c>
    </row>
    <row r="48166" ht="14.25" customHeight="1">
      <c r="A48166" s="5"/>
      <c r="B48166" s="5"/>
      <c r="C48166" s="5" t="str">
        <f>IFERROR(__xludf.DUMMYFUNCTION("""COMPUTED_VALUE"""),"")</f>
        <v/>
      </c>
      <c r="D48166" s="5">
        <v>0.0</v>
      </c>
    </row>
    <row r="48167" ht="14.25" customHeight="1">
      <c r="A48167" s="5"/>
      <c r="B48167" s="5"/>
      <c r="C48167" s="5" t="str">
        <f>IFERROR(__xludf.DUMMYFUNCTION("""COMPUTED_VALUE"""),"")</f>
        <v/>
      </c>
      <c r="D48167" s="5">
        <v>0.0</v>
      </c>
    </row>
    <row r="48168" ht="14.25" customHeight="1">
      <c r="A48168" s="5"/>
      <c r="B48168" s="5"/>
      <c r="C48168" s="5" t="str">
        <f>IFERROR(__xludf.DUMMYFUNCTION("""COMPUTED_VALUE"""),"")</f>
        <v/>
      </c>
      <c r="D48168" s="5">
        <v>0.0</v>
      </c>
    </row>
    <row r="48169" ht="14.25" customHeight="1">
      <c r="A48169" s="5"/>
      <c r="B48169" s="5"/>
      <c r="C48169" s="5" t="str">
        <f>IFERROR(__xludf.DUMMYFUNCTION("""COMPUTED_VALUE"""),"")</f>
        <v/>
      </c>
      <c r="D48169" s="5">
        <v>0.0</v>
      </c>
    </row>
    <row r="48170" ht="14.25" customHeight="1">
      <c r="A48170" s="5"/>
      <c r="B48170" s="5"/>
      <c r="C48170" s="5" t="str">
        <f>IFERROR(__xludf.DUMMYFUNCTION("""COMPUTED_VALUE"""),"")</f>
        <v/>
      </c>
      <c r="D48170" s="5">
        <v>0.0</v>
      </c>
    </row>
    <row r="48171" ht="14.25" customHeight="1">
      <c r="A48171" s="5"/>
      <c r="B48171" s="5"/>
      <c r="C48171" s="5" t="str">
        <f>IFERROR(__xludf.DUMMYFUNCTION("""COMPUTED_VALUE"""),"")</f>
        <v/>
      </c>
      <c r="D48171" s="5">
        <v>0.0</v>
      </c>
    </row>
    <row r="48172" ht="14.25" customHeight="1">
      <c r="A48172" s="5"/>
      <c r="B48172" s="5"/>
      <c r="C48172" s="5" t="str">
        <f>IFERROR(__xludf.DUMMYFUNCTION("""COMPUTED_VALUE"""),"")</f>
        <v/>
      </c>
      <c r="D48172" s="5">
        <v>0.0</v>
      </c>
    </row>
    <row r="48173" ht="14.25" customHeight="1">
      <c r="A48173" s="5"/>
      <c r="B48173" s="5"/>
      <c r="C48173" s="5" t="str">
        <f>IFERROR(__xludf.DUMMYFUNCTION("""COMPUTED_VALUE"""),"")</f>
        <v/>
      </c>
      <c r="D48173" s="5">
        <v>0.0</v>
      </c>
    </row>
    <row r="48174" ht="14.25" customHeight="1">
      <c r="A48174" s="5"/>
      <c r="B48174" s="5"/>
      <c r="C48174" s="5" t="str">
        <f>IFERROR(__xludf.DUMMYFUNCTION("""COMPUTED_VALUE"""),"")</f>
        <v/>
      </c>
      <c r="D48174" s="5">
        <v>0.0</v>
      </c>
    </row>
    <row r="48175" ht="14.25" customHeight="1">
      <c r="A48175" s="5"/>
      <c r="B48175" s="5"/>
      <c r="C48175" s="5" t="str">
        <f>IFERROR(__xludf.DUMMYFUNCTION("""COMPUTED_VALUE"""),"")</f>
        <v/>
      </c>
      <c r="D48175" s="5">
        <v>0.0</v>
      </c>
    </row>
    <row r="48176" ht="14.25" customHeight="1">
      <c r="A48176" s="5"/>
      <c r="B48176" s="5"/>
      <c r="C48176" s="5" t="str">
        <f>IFERROR(__xludf.DUMMYFUNCTION("""COMPUTED_VALUE"""),"")</f>
        <v/>
      </c>
      <c r="D48176" s="5">
        <v>0.0</v>
      </c>
    </row>
    <row r="48177" ht="14.25" customHeight="1">
      <c r="A48177" s="5"/>
      <c r="B48177" s="5"/>
      <c r="C48177" s="5" t="str">
        <f>IFERROR(__xludf.DUMMYFUNCTION("""COMPUTED_VALUE"""),"")</f>
        <v/>
      </c>
      <c r="D48177" s="5">
        <v>0.0</v>
      </c>
    </row>
    <row r="48178" ht="14.25" customHeight="1">
      <c r="A48178" s="5"/>
      <c r="B48178" s="5"/>
      <c r="C48178" s="5" t="str">
        <f>IFERROR(__xludf.DUMMYFUNCTION("""COMPUTED_VALUE"""),"")</f>
        <v/>
      </c>
      <c r="D48178" s="5">
        <v>0.0</v>
      </c>
    </row>
    <row r="48179" ht="14.25" customHeight="1">
      <c r="A48179" s="5"/>
      <c r="B48179" s="5"/>
      <c r="C48179" s="5" t="str">
        <f>IFERROR(__xludf.DUMMYFUNCTION("""COMPUTED_VALUE"""),"")</f>
        <v/>
      </c>
      <c r="D48179" s="5">
        <v>0.0</v>
      </c>
    </row>
    <row r="48180" ht="14.25" customHeight="1">
      <c r="A48180" s="5"/>
      <c r="B48180" s="5"/>
      <c r="C48180" s="5" t="str">
        <f>IFERROR(__xludf.DUMMYFUNCTION("""COMPUTED_VALUE"""),"")</f>
        <v/>
      </c>
      <c r="D48180" s="5">
        <v>0.0</v>
      </c>
    </row>
    <row r="48181" ht="14.25" customHeight="1">
      <c r="A48181" s="5"/>
      <c r="B48181" s="5"/>
      <c r="C48181" s="5" t="str">
        <f>IFERROR(__xludf.DUMMYFUNCTION("""COMPUTED_VALUE"""),"")</f>
        <v/>
      </c>
      <c r="D48181" s="5">
        <v>0.0</v>
      </c>
    </row>
    <row r="48182" ht="14.25" customHeight="1">
      <c r="A48182" s="5"/>
      <c r="B48182" s="5"/>
      <c r="C48182" s="5" t="str">
        <f>IFERROR(__xludf.DUMMYFUNCTION("""COMPUTED_VALUE"""),"")</f>
        <v/>
      </c>
      <c r="D48182" s="5">
        <v>0.0</v>
      </c>
    </row>
    <row r="48183" ht="14.25" customHeight="1">
      <c r="A48183" s="5"/>
      <c r="B48183" s="5"/>
      <c r="C48183" s="5" t="str">
        <f>IFERROR(__xludf.DUMMYFUNCTION("""COMPUTED_VALUE"""),"")</f>
        <v/>
      </c>
      <c r="D48183" s="5">
        <v>0.0</v>
      </c>
    </row>
    <row r="48184" ht="14.25" customHeight="1">
      <c r="A48184" s="5"/>
      <c r="B48184" s="5"/>
      <c r="C48184" s="5" t="str">
        <f>IFERROR(__xludf.DUMMYFUNCTION("""COMPUTED_VALUE"""),"")</f>
        <v/>
      </c>
      <c r="D48184" s="5">
        <v>0.0</v>
      </c>
    </row>
    <row r="48185" ht="14.25" customHeight="1">
      <c r="A48185" s="5"/>
      <c r="B48185" s="5"/>
      <c r="C48185" s="5" t="str">
        <f>IFERROR(__xludf.DUMMYFUNCTION("""COMPUTED_VALUE"""),"")</f>
        <v/>
      </c>
      <c r="D48185" s="5">
        <v>0.0</v>
      </c>
    </row>
    <row r="48186" ht="14.25" customHeight="1">
      <c r="A48186" s="5"/>
      <c r="B48186" s="5"/>
      <c r="C48186" s="5" t="str">
        <f>IFERROR(__xludf.DUMMYFUNCTION("""COMPUTED_VALUE"""),"")</f>
        <v/>
      </c>
      <c r="D48186" s="5">
        <v>0.0</v>
      </c>
    </row>
    <row r="48187" ht="14.25" customHeight="1">
      <c r="A48187" s="5"/>
      <c r="B48187" s="5"/>
      <c r="C48187" s="5" t="str">
        <f>IFERROR(__xludf.DUMMYFUNCTION("""COMPUTED_VALUE"""),"")</f>
        <v/>
      </c>
      <c r="D48187" s="5">
        <v>0.0</v>
      </c>
    </row>
    <row r="48188" ht="14.25" customHeight="1">
      <c r="A48188" s="5"/>
      <c r="B48188" s="5"/>
      <c r="C48188" s="5" t="str">
        <f>IFERROR(__xludf.DUMMYFUNCTION("""COMPUTED_VALUE"""),"")</f>
        <v/>
      </c>
      <c r="D48188" s="5">
        <v>0.0</v>
      </c>
    </row>
    <row r="48189" ht="14.25" customHeight="1">
      <c r="A48189" s="5"/>
      <c r="B48189" s="5"/>
      <c r="C48189" s="5" t="str">
        <f>IFERROR(__xludf.DUMMYFUNCTION("""COMPUTED_VALUE"""),"")</f>
        <v/>
      </c>
      <c r="D48189" s="5">
        <v>0.0</v>
      </c>
    </row>
    <row r="48190" ht="14.25" customHeight="1">
      <c r="A48190" s="5"/>
      <c r="B48190" s="5"/>
      <c r="C48190" s="5" t="str">
        <f>IFERROR(__xludf.DUMMYFUNCTION("""COMPUTED_VALUE"""),"")</f>
        <v/>
      </c>
      <c r="D48190" s="5">
        <v>0.0</v>
      </c>
    </row>
    <row r="48191" ht="14.25" customHeight="1">
      <c r="A48191" s="5"/>
      <c r="B48191" s="5"/>
      <c r="C48191" s="5" t="str">
        <f>IFERROR(__xludf.DUMMYFUNCTION("""COMPUTED_VALUE"""),"")</f>
        <v/>
      </c>
      <c r="D48191" s="5">
        <v>0.0</v>
      </c>
    </row>
    <row r="48192" ht="14.25" customHeight="1">
      <c r="A48192" s="5"/>
      <c r="B48192" s="5"/>
      <c r="C48192" s="5" t="str">
        <f>IFERROR(__xludf.DUMMYFUNCTION("""COMPUTED_VALUE"""),"")</f>
        <v/>
      </c>
      <c r="D48192" s="5">
        <v>0.0</v>
      </c>
    </row>
    <row r="48193" ht="14.25" customHeight="1">
      <c r="A48193" s="5"/>
      <c r="B48193" s="5"/>
      <c r="C48193" s="5" t="str">
        <f>IFERROR(__xludf.DUMMYFUNCTION("""COMPUTED_VALUE"""),"")</f>
        <v/>
      </c>
      <c r="D48193" s="5">
        <v>0.0</v>
      </c>
    </row>
    <row r="48194" ht="14.25" customHeight="1">
      <c r="A48194" s="5"/>
      <c r="B48194" s="5"/>
      <c r="C48194" s="5" t="str">
        <f>IFERROR(__xludf.DUMMYFUNCTION("""COMPUTED_VALUE"""),"")</f>
        <v/>
      </c>
      <c r="D48194" s="5">
        <v>0.0</v>
      </c>
    </row>
    <row r="48195" ht="14.25" customHeight="1">
      <c r="A48195" s="5"/>
      <c r="B48195" s="5"/>
      <c r="C48195" s="5" t="str">
        <f>IFERROR(__xludf.DUMMYFUNCTION("""COMPUTED_VALUE"""),"")</f>
        <v/>
      </c>
      <c r="D48195" s="5">
        <v>0.0</v>
      </c>
    </row>
    <row r="48196" ht="14.25" customHeight="1">
      <c r="A48196" s="5"/>
      <c r="B48196" s="5"/>
      <c r="C48196" s="5" t="str">
        <f>IFERROR(__xludf.DUMMYFUNCTION("""COMPUTED_VALUE"""),"")</f>
        <v/>
      </c>
      <c r="D48196" s="5">
        <v>0.0</v>
      </c>
    </row>
    <row r="48197" ht="14.25" customHeight="1">
      <c r="A48197" s="5"/>
      <c r="B48197" s="5"/>
      <c r="C48197" s="5" t="str">
        <f>IFERROR(__xludf.DUMMYFUNCTION("""COMPUTED_VALUE"""),"")</f>
        <v/>
      </c>
      <c r="D48197" s="5">
        <v>0.0</v>
      </c>
    </row>
    <row r="48198" ht="14.25" customHeight="1">
      <c r="A48198" s="5"/>
      <c r="B48198" s="5"/>
      <c r="C48198" s="5" t="str">
        <f>IFERROR(__xludf.DUMMYFUNCTION("""COMPUTED_VALUE"""),"")</f>
        <v/>
      </c>
      <c r="D48198" s="5">
        <v>0.0</v>
      </c>
    </row>
    <row r="48199" ht="14.25" customHeight="1">
      <c r="A48199" s="5"/>
      <c r="B48199" s="5"/>
      <c r="C48199" s="5" t="str">
        <f>IFERROR(__xludf.DUMMYFUNCTION("""COMPUTED_VALUE"""),"")</f>
        <v/>
      </c>
      <c r="D48199" s="5">
        <v>0.0</v>
      </c>
    </row>
    <row r="48200" ht="14.25" customHeight="1">
      <c r="A48200" s="5"/>
      <c r="B48200" s="5"/>
      <c r="C48200" s="5" t="str">
        <f>IFERROR(__xludf.DUMMYFUNCTION("""COMPUTED_VALUE"""),"")</f>
        <v/>
      </c>
      <c r="D48200" s="5">
        <v>0.0</v>
      </c>
    </row>
    <row r="48201" ht="14.25" customHeight="1">
      <c r="A48201" s="5"/>
      <c r="B48201" s="5"/>
      <c r="C48201" s="5" t="str">
        <f>IFERROR(__xludf.DUMMYFUNCTION("""COMPUTED_VALUE"""),"")</f>
        <v/>
      </c>
      <c r="D48201" s="5">
        <v>0.0</v>
      </c>
    </row>
    <row r="48202" ht="14.25" customHeight="1">
      <c r="A48202" s="5"/>
      <c r="B48202" s="5"/>
      <c r="C48202" s="5" t="str">
        <f>IFERROR(__xludf.DUMMYFUNCTION("""COMPUTED_VALUE"""),"")</f>
        <v/>
      </c>
      <c r="D48202" s="5">
        <v>0.0</v>
      </c>
    </row>
    <row r="48203" ht="14.25" customHeight="1">
      <c r="A48203" s="5"/>
      <c r="B48203" s="5"/>
      <c r="C48203" s="5" t="str">
        <f>IFERROR(__xludf.DUMMYFUNCTION("""COMPUTED_VALUE"""),"")</f>
        <v/>
      </c>
      <c r="D48203" s="5">
        <v>0.0</v>
      </c>
    </row>
    <row r="48204" ht="14.25" customHeight="1">
      <c r="A48204" s="5"/>
      <c r="B48204" s="5"/>
      <c r="C48204" s="5" t="str">
        <f>IFERROR(__xludf.DUMMYFUNCTION("""COMPUTED_VALUE"""),"")</f>
        <v/>
      </c>
      <c r="D48204" s="5">
        <v>0.0</v>
      </c>
    </row>
    <row r="48205" ht="14.25" customHeight="1">
      <c r="A48205" s="5"/>
      <c r="B48205" s="5"/>
      <c r="C48205" s="5" t="str">
        <f>IFERROR(__xludf.DUMMYFUNCTION("""COMPUTED_VALUE"""),"")</f>
        <v/>
      </c>
      <c r="D48205" s="5">
        <v>0.0</v>
      </c>
    </row>
    <row r="48206" ht="14.25" customHeight="1">
      <c r="A48206" s="5"/>
      <c r="B48206" s="5"/>
      <c r="C48206" s="5" t="str">
        <f>IFERROR(__xludf.DUMMYFUNCTION("""COMPUTED_VALUE"""),"")</f>
        <v/>
      </c>
      <c r="D48206" s="5">
        <v>0.0</v>
      </c>
    </row>
    <row r="48207" ht="14.25" customHeight="1">
      <c r="A48207" s="5"/>
      <c r="B48207" s="5"/>
      <c r="C48207" s="5" t="str">
        <f>IFERROR(__xludf.DUMMYFUNCTION("""COMPUTED_VALUE"""),"")</f>
        <v/>
      </c>
      <c r="D48207" s="5">
        <v>0.0</v>
      </c>
    </row>
    <row r="48208" ht="14.25" customHeight="1">
      <c r="A48208" s="5"/>
      <c r="B48208" s="5"/>
      <c r="C48208" s="5" t="str">
        <f>IFERROR(__xludf.DUMMYFUNCTION("""COMPUTED_VALUE"""),"")</f>
        <v/>
      </c>
      <c r="D48208" s="5">
        <v>0.0</v>
      </c>
    </row>
    <row r="48209" ht="14.25" customHeight="1">
      <c r="A48209" s="5"/>
      <c r="B48209" s="5"/>
      <c r="C48209" s="5" t="str">
        <f>IFERROR(__xludf.DUMMYFUNCTION("""COMPUTED_VALUE"""),"")</f>
        <v/>
      </c>
      <c r="D48209" s="5">
        <v>0.0</v>
      </c>
    </row>
    <row r="48210" ht="14.25" customHeight="1">
      <c r="A48210" s="5"/>
      <c r="B48210" s="5"/>
      <c r="C48210" s="5" t="str">
        <f>IFERROR(__xludf.DUMMYFUNCTION("""COMPUTED_VALUE"""),"")</f>
        <v/>
      </c>
      <c r="D48210" s="5">
        <v>0.0</v>
      </c>
    </row>
    <row r="48211" ht="14.25" customHeight="1">
      <c r="A48211" s="5"/>
      <c r="B48211" s="5"/>
      <c r="C48211" s="5" t="str">
        <f>IFERROR(__xludf.DUMMYFUNCTION("""COMPUTED_VALUE"""),"")</f>
        <v/>
      </c>
      <c r="D48211" s="5">
        <v>0.0</v>
      </c>
    </row>
    <row r="48212" ht="14.25" customHeight="1">
      <c r="A48212" s="5"/>
      <c r="B48212" s="5"/>
      <c r="C48212" s="5" t="str">
        <f>IFERROR(__xludf.DUMMYFUNCTION("""COMPUTED_VALUE"""),"")</f>
        <v/>
      </c>
      <c r="D48212" s="5">
        <v>0.0</v>
      </c>
    </row>
    <row r="48213" ht="14.25" customHeight="1">
      <c r="A48213" s="5"/>
      <c r="B48213" s="5"/>
      <c r="C48213" s="5" t="str">
        <f>IFERROR(__xludf.DUMMYFUNCTION("""COMPUTED_VALUE"""),"")</f>
        <v/>
      </c>
      <c r="D48213" s="5">
        <v>0.0</v>
      </c>
    </row>
    <row r="48214" ht="14.25" customHeight="1">
      <c r="A48214" s="5"/>
      <c r="B48214" s="5"/>
      <c r="C48214" s="5" t="str">
        <f>IFERROR(__xludf.DUMMYFUNCTION("""COMPUTED_VALUE"""),"")</f>
        <v/>
      </c>
      <c r="D48214" s="5">
        <v>0.0</v>
      </c>
    </row>
    <row r="48215" ht="14.25" customHeight="1">
      <c r="A48215" s="5"/>
      <c r="B48215" s="5"/>
      <c r="C48215" s="5" t="str">
        <f>IFERROR(__xludf.DUMMYFUNCTION("""COMPUTED_VALUE"""),"")</f>
        <v/>
      </c>
      <c r="D48215" s="5">
        <v>0.0</v>
      </c>
    </row>
    <row r="48216" ht="14.25" customHeight="1">
      <c r="A48216" s="5"/>
      <c r="B48216" s="5"/>
      <c r="C48216" s="5" t="str">
        <f>IFERROR(__xludf.DUMMYFUNCTION("""COMPUTED_VALUE"""),"")</f>
        <v/>
      </c>
      <c r="D48216" s="5">
        <v>0.0</v>
      </c>
    </row>
    <row r="48217" ht="14.25" customHeight="1">
      <c r="A48217" s="5"/>
      <c r="B48217" s="5"/>
      <c r="C48217" s="5" t="str">
        <f>IFERROR(__xludf.DUMMYFUNCTION("""COMPUTED_VALUE"""),"")</f>
        <v/>
      </c>
      <c r="D48217" s="5">
        <v>0.0</v>
      </c>
    </row>
    <row r="48218" ht="14.25" customHeight="1">
      <c r="A48218" s="5"/>
      <c r="B48218" s="5"/>
      <c r="C48218" s="5" t="str">
        <f>IFERROR(__xludf.DUMMYFUNCTION("""COMPUTED_VALUE"""),"")</f>
        <v/>
      </c>
      <c r="D48218" s="5">
        <v>0.0</v>
      </c>
    </row>
    <row r="48219" ht="14.25" customHeight="1">
      <c r="A48219" s="5"/>
      <c r="B48219" s="5"/>
      <c r="C48219" s="5" t="str">
        <f>IFERROR(__xludf.DUMMYFUNCTION("""COMPUTED_VALUE"""),"")</f>
        <v/>
      </c>
      <c r="D48219" s="5">
        <v>0.0</v>
      </c>
    </row>
    <row r="48220" ht="14.25" customHeight="1">
      <c r="A48220" s="5"/>
      <c r="B48220" s="5"/>
      <c r="C48220" s="5" t="str">
        <f>IFERROR(__xludf.DUMMYFUNCTION("""COMPUTED_VALUE"""),"")</f>
        <v/>
      </c>
      <c r="D48220" s="5">
        <v>0.0</v>
      </c>
    </row>
    <row r="48221" ht="14.25" customHeight="1">
      <c r="A48221" s="5"/>
      <c r="B48221" s="5"/>
      <c r="C48221" s="5" t="str">
        <f>IFERROR(__xludf.DUMMYFUNCTION("""COMPUTED_VALUE"""),"")</f>
        <v/>
      </c>
      <c r="D48221" s="5">
        <v>0.0</v>
      </c>
    </row>
    <row r="48222" ht="14.25" customHeight="1">
      <c r="A48222" s="5"/>
      <c r="B48222" s="5"/>
      <c r="C48222" s="5" t="str">
        <f>IFERROR(__xludf.DUMMYFUNCTION("""COMPUTED_VALUE"""),"")</f>
        <v/>
      </c>
      <c r="D48222" s="5">
        <v>0.0</v>
      </c>
    </row>
    <row r="48223" ht="14.25" customHeight="1">
      <c r="A48223" s="5"/>
      <c r="B48223" s="5"/>
      <c r="C48223" s="5" t="str">
        <f>IFERROR(__xludf.DUMMYFUNCTION("""COMPUTED_VALUE"""),"")</f>
        <v/>
      </c>
      <c r="D48223" s="5">
        <v>0.0</v>
      </c>
    </row>
    <row r="48224" ht="14.25" customHeight="1">
      <c r="A48224" s="5"/>
      <c r="B48224" s="5"/>
      <c r="C48224" s="5" t="str">
        <f>IFERROR(__xludf.DUMMYFUNCTION("""COMPUTED_VALUE"""),"")</f>
        <v/>
      </c>
      <c r="D48224" s="5">
        <v>0.0</v>
      </c>
    </row>
    <row r="48225" ht="14.25" customHeight="1">
      <c r="A48225" s="5"/>
      <c r="B48225" s="5"/>
      <c r="C48225" s="5" t="str">
        <f>IFERROR(__xludf.DUMMYFUNCTION("""COMPUTED_VALUE"""),"")</f>
        <v/>
      </c>
      <c r="D48225" s="5">
        <v>0.0</v>
      </c>
    </row>
    <row r="48226" ht="14.25" customHeight="1">
      <c r="A48226" s="5"/>
      <c r="B48226" s="5"/>
      <c r="C48226" s="5" t="str">
        <f>IFERROR(__xludf.DUMMYFUNCTION("""COMPUTED_VALUE"""),"")</f>
        <v/>
      </c>
      <c r="D48226" s="5">
        <v>0.0</v>
      </c>
    </row>
    <row r="48227" ht="14.25" customHeight="1">
      <c r="A48227" s="5"/>
      <c r="B48227" s="5"/>
      <c r="C48227" s="5" t="str">
        <f>IFERROR(__xludf.DUMMYFUNCTION("""COMPUTED_VALUE"""),"")</f>
        <v/>
      </c>
      <c r="D48227" s="5">
        <v>0.0</v>
      </c>
    </row>
    <row r="48228" ht="14.25" customHeight="1">
      <c r="A48228" s="5"/>
      <c r="B48228" s="5"/>
      <c r="C48228" s="5" t="str">
        <f>IFERROR(__xludf.DUMMYFUNCTION("""COMPUTED_VALUE"""),"")</f>
        <v/>
      </c>
      <c r="D48228" s="5">
        <v>0.0</v>
      </c>
    </row>
    <row r="48229" ht="14.25" customHeight="1">
      <c r="A48229" s="5"/>
      <c r="B48229" s="5"/>
      <c r="C48229" s="5" t="str">
        <f>IFERROR(__xludf.DUMMYFUNCTION("""COMPUTED_VALUE"""),"")</f>
        <v/>
      </c>
      <c r="D48229" s="5">
        <v>0.0</v>
      </c>
    </row>
    <row r="48230" ht="14.25" customHeight="1">
      <c r="A48230" s="5"/>
      <c r="B48230" s="5"/>
      <c r="C48230" s="5" t="str">
        <f>IFERROR(__xludf.DUMMYFUNCTION("""COMPUTED_VALUE"""),"")</f>
        <v/>
      </c>
      <c r="D48230" s="5">
        <v>0.0</v>
      </c>
    </row>
    <row r="48231" ht="14.25" customHeight="1">
      <c r="A48231" s="5"/>
      <c r="B48231" s="5"/>
      <c r="C48231" s="5" t="str">
        <f>IFERROR(__xludf.DUMMYFUNCTION("""COMPUTED_VALUE"""),"")</f>
        <v/>
      </c>
      <c r="D48231" s="5">
        <v>0.0</v>
      </c>
    </row>
    <row r="48232" ht="14.25" customHeight="1">
      <c r="A48232" s="5"/>
      <c r="B48232" s="5"/>
      <c r="C48232" s="5" t="str">
        <f>IFERROR(__xludf.DUMMYFUNCTION("""COMPUTED_VALUE"""),"")</f>
        <v/>
      </c>
      <c r="D48232" s="5">
        <v>0.0</v>
      </c>
    </row>
    <row r="48233" ht="14.25" customHeight="1">
      <c r="A48233" s="5"/>
      <c r="B48233" s="5"/>
      <c r="C48233" s="5" t="str">
        <f>IFERROR(__xludf.DUMMYFUNCTION("""COMPUTED_VALUE"""),"")</f>
        <v/>
      </c>
      <c r="D48233" s="5">
        <v>0.0</v>
      </c>
    </row>
    <row r="48234" ht="14.25" customHeight="1">
      <c r="A48234" s="5"/>
      <c r="B48234" s="5"/>
      <c r="C48234" s="5" t="str">
        <f>IFERROR(__xludf.DUMMYFUNCTION("""COMPUTED_VALUE"""),"")</f>
        <v/>
      </c>
      <c r="D48234" s="5">
        <v>0.0</v>
      </c>
    </row>
    <row r="48235" ht="14.25" customHeight="1">
      <c r="A48235" s="5"/>
      <c r="B48235" s="5"/>
      <c r="C48235" s="5" t="str">
        <f>IFERROR(__xludf.DUMMYFUNCTION("""COMPUTED_VALUE"""),"")</f>
        <v/>
      </c>
      <c r="D48235" s="5">
        <v>0.0</v>
      </c>
    </row>
    <row r="48236" ht="14.25" customHeight="1">
      <c r="A48236" s="5"/>
      <c r="B48236" s="5"/>
      <c r="C48236" s="5" t="str">
        <f>IFERROR(__xludf.DUMMYFUNCTION("""COMPUTED_VALUE"""),"")</f>
        <v/>
      </c>
      <c r="D48236" s="5">
        <v>0.0</v>
      </c>
    </row>
    <row r="48237" ht="14.25" customHeight="1">
      <c r="A48237" s="5"/>
      <c r="B48237" s="5"/>
      <c r="C48237" s="5" t="str">
        <f>IFERROR(__xludf.DUMMYFUNCTION("""COMPUTED_VALUE"""),"")</f>
        <v/>
      </c>
      <c r="D48237" s="5">
        <v>0.0</v>
      </c>
    </row>
    <row r="48238" ht="14.25" customHeight="1">
      <c r="A48238" s="5"/>
      <c r="B48238" s="5"/>
      <c r="C48238" s="5" t="str">
        <f>IFERROR(__xludf.DUMMYFUNCTION("""COMPUTED_VALUE"""),"")</f>
        <v/>
      </c>
      <c r="D48238" s="5">
        <v>0.0</v>
      </c>
    </row>
    <row r="48239" ht="14.25" customHeight="1">
      <c r="A48239" s="5"/>
      <c r="B48239" s="5"/>
      <c r="C48239" s="5" t="str">
        <f>IFERROR(__xludf.DUMMYFUNCTION("""COMPUTED_VALUE"""),"")</f>
        <v/>
      </c>
      <c r="D48239" s="5">
        <v>0.0</v>
      </c>
    </row>
    <row r="48240" ht="14.25" customHeight="1">
      <c r="A48240" s="5"/>
      <c r="B48240" s="5"/>
      <c r="C48240" s="5" t="str">
        <f>IFERROR(__xludf.DUMMYFUNCTION("""COMPUTED_VALUE"""),"")</f>
        <v/>
      </c>
      <c r="D48240" s="5">
        <v>0.0</v>
      </c>
    </row>
    <row r="48241" ht="14.25" customHeight="1">
      <c r="A48241" s="5"/>
      <c r="B48241" s="5"/>
      <c r="C48241" s="5" t="str">
        <f>IFERROR(__xludf.DUMMYFUNCTION("""COMPUTED_VALUE"""),"")</f>
        <v/>
      </c>
      <c r="D48241" s="5">
        <v>0.0</v>
      </c>
    </row>
    <row r="48242" ht="14.25" customHeight="1">
      <c r="A48242" s="5"/>
      <c r="B48242" s="5"/>
      <c r="C48242" s="5" t="str">
        <f>IFERROR(__xludf.DUMMYFUNCTION("""COMPUTED_VALUE"""),"")</f>
        <v/>
      </c>
      <c r="D48242" s="5">
        <v>0.0</v>
      </c>
    </row>
    <row r="48243" ht="14.25" customHeight="1">
      <c r="A48243" s="5"/>
      <c r="B48243" s="5"/>
      <c r="C48243" s="5" t="str">
        <f>IFERROR(__xludf.DUMMYFUNCTION("""COMPUTED_VALUE"""),"")</f>
        <v/>
      </c>
      <c r="D48243" s="5">
        <v>0.0</v>
      </c>
    </row>
    <row r="48244" ht="14.25" customHeight="1">
      <c r="A48244" s="5"/>
      <c r="B48244" s="5"/>
      <c r="C48244" s="5" t="str">
        <f>IFERROR(__xludf.DUMMYFUNCTION("""COMPUTED_VALUE"""),"")</f>
        <v/>
      </c>
      <c r="D48244" s="5">
        <v>0.0</v>
      </c>
    </row>
    <row r="48245" ht="14.25" customHeight="1">
      <c r="A48245" s="5"/>
      <c r="B48245" s="5"/>
      <c r="C48245" s="5" t="str">
        <f>IFERROR(__xludf.DUMMYFUNCTION("""COMPUTED_VALUE"""),"")</f>
        <v/>
      </c>
      <c r="D48245" s="5">
        <v>0.0</v>
      </c>
    </row>
    <row r="48246" ht="14.25" customHeight="1">
      <c r="A48246" s="5"/>
      <c r="B48246" s="5"/>
      <c r="C48246" s="5" t="str">
        <f>IFERROR(__xludf.DUMMYFUNCTION("""COMPUTED_VALUE"""),"")</f>
        <v/>
      </c>
      <c r="D48246" s="5">
        <v>0.0</v>
      </c>
    </row>
    <row r="48247" ht="14.25" customHeight="1">
      <c r="A48247" s="5"/>
      <c r="B48247" s="5"/>
      <c r="C48247" s="5" t="str">
        <f>IFERROR(__xludf.DUMMYFUNCTION("""COMPUTED_VALUE"""),"")</f>
        <v/>
      </c>
      <c r="D48247" s="5">
        <v>0.0</v>
      </c>
    </row>
    <row r="48248" ht="14.25" customHeight="1">
      <c r="A48248" s="5"/>
      <c r="B48248" s="5"/>
      <c r="C48248" s="5" t="str">
        <f>IFERROR(__xludf.DUMMYFUNCTION("""COMPUTED_VALUE"""),"")</f>
        <v/>
      </c>
      <c r="D48248" s="5">
        <v>0.0</v>
      </c>
    </row>
    <row r="48249" ht="14.25" customHeight="1">
      <c r="A48249" s="5"/>
      <c r="B48249" s="5"/>
      <c r="C48249" s="5" t="str">
        <f>IFERROR(__xludf.DUMMYFUNCTION("""COMPUTED_VALUE"""),"")</f>
        <v/>
      </c>
      <c r="D48249" s="5">
        <v>0.0</v>
      </c>
    </row>
    <row r="48250" ht="14.25" customHeight="1">
      <c r="A48250" s="5"/>
      <c r="B48250" s="5"/>
      <c r="C48250" s="5" t="str">
        <f>IFERROR(__xludf.DUMMYFUNCTION("""COMPUTED_VALUE"""),"")</f>
        <v/>
      </c>
      <c r="D48250" s="5">
        <v>0.0</v>
      </c>
    </row>
    <row r="48251" ht="14.25" customHeight="1">
      <c r="A48251" s="5"/>
      <c r="B48251" s="5"/>
      <c r="C48251" s="5" t="str">
        <f>IFERROR(__xludf.DUMMYFUNCTION("""COMPUTED_VALUE"""),"")</f>
        <v/>
      </c>
      <c r="D48251" s="5">
        <v>0.0</v>
      </c>
    </row>
    <row r="48252" ht="14.25" customHeight="1">
      <c r="A48252" s="5"/>
      <c r="B48252" s="5"/>
      <c r="C48252" s="5" t="str">
        <f>IFERROR(__xludf.DUMMYFUNCTION("""COMPUTED_VALUE"""),"")</f>
        <v/>
      </c>
      <c r="D48252" s="5">
        <v>0.0</v>
      </c>
    </row>
    <row r="48253" ht="14.25" customHeight="1">
      <c r="A48253" s="5"/>
      <c r="B48253" s="5"/>
      <c r="C48253" s="5" t="str">
        <f>IFERROR(__xludf.DUMMYFUNCTION("""COMPUTED_VALUE"""),"")</f>
        <v/>
      </c>
      <c r="D48253" s="5">
        <v>0.0</v>
      </c>
    </row>
    <row r="48254" ht="14.25" customHeight="1">
      <c r="A48254" s="5"/>
      <c r="B48254" s="5"/>
      <c r="C48254" s="5" t="str">
        <f>IFERROR(__xludf.DUMMYFUNCTION("""COMPUTED_VALUE"""),"")</f>
        <v/>
      </c>
      <c r="D48254" s="5">
        <v>0.0</v>
      </c>
    </row>
    <row r="48255" ht="14.25" customHeight="1">
      <c r="A48255" s="5"/>
      <c r="B48255" s="5"/>
      <c r="C48255" s="5" t="str">
        <f>IFERROR(__xludf.DUMMYFUNCTION("""COMPUTED_VALUE"""),"")</f>
        <v/>
      </c>
      <c r="D48255" s="5">
        <v>0.0</v>
      </c>
    </row>
    <row r="48256" ht="14.25" customHeight="1">
      <c r="A48256" s="5"/>
      <c r="B48256" s="5"/>
      <c r="C48256" s="5" t="str">
        <f>IFERROR(__xludf.DUMMYFUNCTION("""COMPUTED_VALUE"""),"")</f>
        <v/>
      </c>
      <c r="D48256" s="5">
        <v>0.0</v>
      </c>
    </row>
    <row r="48257" ht="14.25" customHeight="1">
      <c r="A48257" s="5"/>
      <c r="B48257" s="5"/>
      <c r="C48257" s="5" t="str">
        <f>IFERROR(__xludf.DUMMYFUNCTION("""COMPUTED_VALUE"""),"")</f>
        <v/>
      </c>
      <c r="D48257" s="5">
        <v>0.0</v>
      </c>
    </row>
    <row r="48258" ht="14.25" customHeight="1">
      <c r="A48258" s="5"/>
      <c r="B48258" s="5"/>
      <c r="C48258" s="5" t="str">
        <f>IFERROR(__xludf.DUMMYFUNCTION("""COMPUTED_VALUE"""),"")</f>
        <v/>
      </c>
      <c r="D48258" s="5">
        <v>0.0</v>
      </c>
    </row>
    <row r="48259" ht="14.25" customHeight="1">
      <c r="A48259" s="5"/>
      <c r="B48259" s="5"/>
      <c r="C48259" s="5" t="str">
        <f>IFERROR(__xludf.DUMMYFUNCTION("""COMPUTED_VALUE"""),"")</f>
        <v/>
      </c>
      <c r="D48259" s="5">
        <v>0.0</v>
      </c>
    </row>
    <row r="48260" ht="14.25" customHeight="1">
      <c r="A48260" s="5"/>
      <c r="B48260" s="5"/>
      <c r="C48260" s="5" t="str">
        <f>IFERROR(__xludf.DUMMYFUNCTION("""COMPUTED_VALUE"""),"")</f>
        <v/>
      </c>
      <c r="D48260" s="5">
        <v>0.0</v>
      </c>
    </row>
    <row r="48261" ht="14.25" customHeight="1">
      <c r="A48261" s="5"/>
      <c r="B48261" s="5"/>
      <c r="C48261" s="5" t="str">
        <f>IFERROR(__xludf.DUMMYFUNCTION("""COMPUTED_VALUE"""),"")</f>
        <v/>
      </c>
      <c r="D48261" s="5">
        <v>0.0</v>
      </c>
    </row>
    <row r="48262" ht="14.25" customHeight="1">
      <c r="A48262" s="5"/>
      <c r="B48262" s="5"/>
      <c r="C48262" s="5" t="str">
        <f>IFERROR(__xludf.DUMMYFUNCTION("""COMPUTED_VALUE"""),"")</f>
        <v/>
      </c>
      <c r="D48262" s="5">
        <v>0.0</v>
      </c>
    </row>
    <row r="48263" ht="14.25" customHeight="1">
      <c r="A48263" s="5"/>
      <c r="B48263" s="5"/>
      <c r="C48263" s="5" t="str">
        <f>IFERROR(__xludf.DUMMYFUNCTION("""COMPUTED_VALUE"""),"")</f>
        <v/>
      </c>
      <c r="D48263" s="5">
        <v>0.0</v>
      </c>
    </row>
    <row r="48264" ht="14.25" customHeight="1">
      <c r="A48264" s="5"/>
      <c r="B48264" s="5"/>
      <c r="C48264" s="5" t="str">
        <f>IFERROR(__xludf.DUMMYFUNCTION("""COMPUTED_VALUE"""),"")</f>
        <v/>
      </c>
      <c r="D48264" s="5">
        <v>0.0</v>
      </c>
    </row>
    <row r="48265" ht="14.25" customHeight="1">
      <c r="A48265" s="5"/>
      <c r="B48265" s="5"/>
      <c r="C48265" s="5" t="str">
        <f>IFERROR(__xludf.DUMMYFUNCTION("""COMPUTED_VALUE"""),"")</f>
        <v/>
      </c>
      <c r="D48265" s="5">
        <v>0.0</v>
      </c>
    </row>
    <row r="48266" ht="14.25" customHeight="1">
      <c r="A48266" s="5"/>
      <c r="B48266" s="5"/>
      <c r="C48266" s="5" t="str">
        <f>IFERROR(__xludf.DUMMYFUNCTION("""COMPUTED_VALUE"""),"")</f>
        <v/>
      </c>
      <c r="D48266" s="5">
        <v>0.0</v>
      </c>
    </row>
    <row r="48267" ht="14.25" customHeight="1">
      <c r="A48267" s="5"/>
      <c r="B48267" s="5"/>
      <c r="C48267" s="5" t="str">
        <f>IFERROR(__xludf.DUMMYFUNCTION("""COMPUTED_VALUE"""),"")</f>
        <v/>
      </c>
      <c r="D48267" s="5">
        <v>0.0</v>
      </c>
    </row>
    <row r="48268" ht="14.25" customHeight="1">
      <c r="A48268" s="5"/>
      <c r="B48268" s="5"/>
      <c r="C48268" s="5" t="str">
        <f>IFERROR(__xludf.DUMMYFUNCTION("""COMPUTED_VALUE"""),"")</f>
        <v/>
      </c>
      <c r="D48268" s="5">
        <v>0.0</v>
      </c>
    </row>
    <row r="48269" ht="14.25" customHeight="1">
      <c r="A48269" s="5"/>
      <c r="B48269" s="5"/>
      <c r="C48269" s="5" t="str">
        <f>IFERROR(__xludf.DUMMYFUNCTION("""COMPUTED_VALUE"""),"")</f>
        <v/>
      </c>
      <c r="D48269" s="5">
        <v>0.0</v>
      </c>
    </row>
    <row r="48270" ht="14.25" customHeight="1">
      <c r="A48270" s="5"/>
      <c r="B48270" s="5"/>
      <c r="C48270" s="5" t="str">
        <f>IFERROR(__xludf.DUMMYFUNCTION("""COMPUTED_VALUE"""),"")</f>
        <v/>
      </c>
      <c r="D48270" s="5">
        <v>0.0</v>
      </c>
    </row>
    <row r="48271" ht="14.25" customHeight="1">
      <c r="A48271" s="5"/>
      <c r="B48271" s="5"/>
      <c r="C48271" s="5" t="str">
        <f>IFERROR(__xludf.DUMMYFUNCTION("""COMPUTED_VALUE"""),"")</f>
        <v/>
      </c>
      <c r="D48271" s="5">
        <v>0.0</v>
      </c>
    </row>
    <row r="48272" ht="14.25" customHeight="1">
      <c r="A48272" s="5"/>
      <c r="B48272" s="5"/>
      <c r="C48272" s="5" t="str">
        <f>IFERROR(__xludf.DUMMYFUNCTION("""COMPUTED_VALUE"""),"")</f>
        <v/>
      </c>
      <c r="D48272" s="5">
        <v>0.0</v>
      </c>
    </row>
    <row r="48273" ht="14.25" customHeight="1">
      <c r="A48273" s="5"/>
      <c r="B48273" s="5"/>
      <c r="C48273" s="5" t="str">
        <f>IFERROR(__xludf.DUMMYFUNCTION("""COMPUTED_VALUE"""),"")</f>
        <v/>
      </c>
      <c r="D48273" s="5">
        <v>0.0</v>
      </c>
    </row>
    <row r="48274" ht="14.25" customHeight="1">
      <c r="A48274" s="5"/>
      <c r="B48274" s="5"/>
      <c r="C48274" s="5" t="str">
        <f>IFERROR(__xludf.DUMMYFUNCTION("""COMPUTED_VALUE"""),"")</f>
        <v/>
      </c>
      <c r="D48274" s="5">
        <v>0.0</v>
      </c>
    </row>
    <row r="48275" ht="14.25" customHeight="1">
      <c r="A48275" s="5"/>
      <c r="B48275" s="5"/>
      <c r="C48275" s="5" t="str">
        <f>IFERROR(__xludf.DUMMYFUNCTION("""COMPUTED_VALUE"""),"")</f>
        <v/>
      </c>
      <c r="D48275" s="5">
        <v>0.0</v>
      </c>
    </row>
    <row r="48276" ht="14.25" customHeight="1">
      <c r="A48276" s="5"/>
      <c r="B48276" s="5"/>
      <c r="C48276" s="5" t="str">
        <f>IFERROR(__xludf.DUMMYFUNCTION("""COMPUTED_VALUE"""),"")</f>
        <v/>
      </c>
      <c r="D48276" s="5">
        <v>0.0</v>
      </c>
    </row>
    <row r="48277" ht="14.25" customHeight="1">
      <c r="A48277" s="5"/>
      <c r="B48277" s="5"/>
      <c r="C48277" s="5" t="str">
        <f>IFERROR(__xludf.DUMMYFUNCTION("""COMPUTED_VALUE"""),"")</f>
        <v/>
      </c>
      <c r="D48277" s="5">
        <v>0.0</v>
      </c>
    </row>
    <row r="48278" ht="14.25" customHeight="1">
      <c r="A48278" s="5"/>
      <c r="B48278" s="5"/>
      <c r="C48278" s="5" t="str">
        <f>IFERROR(__xludf.DUMMYFUNCTION("""COMPUTED_VALUE"""),"")</f>
        <v/>
      </c>
      <c r="D48278" s="5">
        <v>0.0</v>
      </c>
    </row>
    <row r="48279" ht="14.25" customHeight="1">
      <c r="A48279" s="5"/>
      <c r="B48279" s="5"/>
      <c r="C48279" s="5" t="str">
        <f>IFERROR(__xludf.DUMMYFUNCTION("""COMPUTED_VALUE"""),"")</f>
        <v/>
      </c>
      <c r="D48279" s="5">
        <v>0.0</v>
      </c>
    </row>
    <row r="48280" ht="14.25" customHeight="1">
      <c r="A48280" s="5"/>
      <c r="B48280" s="5"/>
      <c r="C48280" s="5" t="str">
        <f>IFERROR(__xludf.DUMMYFUNCTION("""COMPUTED_VALUE"""),"")</f>
        <v/>
      </c>
      <c r="D48280" s="5">
        <v>0.0</v>
      </c>
    </row>
    <row r="48281" ht="14.25" customHeight="1">
      <c r="A48281" s="5"/>
      <c r="B48281" s="5"/>
      <c r="C48281" s="5" t="str">
        <f>IFERROR(__xludf.DUMMYFUNCTION("""COMPUTED_VALUE"""),"")</f>
        <v/>
      </c>
      <c r="D48281" s="5">
        <v>0.0</v>
      </c>
    </row>
    <row r="48282" ht="14.25" customHeight="1">
      <c r="A48282" s="5"/>
      <c r="B48282" s="5"/>
      <c r="C48282" s="5" t="str">
        <f>IFERROR(__xludf.DUMMYFUNCTION("""COMPUTED_VALUE"""),"")</f>
        <v/>
      </c>
      <c r="D48282" s="5">
        <v>0.0</v>
      </c>
    </row>
    <row r="48283" ht="14.25" customHeight="1">
      <c r="A48283" s="5"/>
      <c r="B48283" s="5"/>
      <c r="C48283" s="5" t="str">
        <f>IFERROR(__xludf.DUMMYFUNCTION("""COMPUTED_VALUE"""),"")</f>
        <v/>
      </c>
      <c r="D48283" s="5">
        <v>0.0</v>
      </c>
    </row>
    <row r="48284" ht="14.25" customHeight="1">
      <c r="A48284" s="5"/>
      <c r="B48284" s="5"/>
      <c r="C48284" s="5" t="str">
        <f>IFERROR(__xludf.DUMMYFUNCTION("""COMPUTED_VALUE"""),"")</f>
        <v/>
      </c>
      <c r="D48284" s="5">
        <v>0.0</v>
      </c>
    </row>
    <row r="48285" ht="14.25" customHeight="1">
      <c r="A48285" s="5"/>
      <c r="B48285" s="5"/>
      <c r="C48285" s="5" t="str">
        <f>IFERROR(__xludf.DUMMYFUNCTION("""COMPUTED_VALUE"""),"")</f>
        <v/>
      </c>
      <c r="D48285" s="5">
        <v>0.0</v>
      </c>
    </row>
    <row r="48286" ht="14.25" customHeight="1">
      <c r="A48286" s="5"/>
      <c r="B48286" s="5"/>
      <c r="C48286" s="5" t="str">
        <f>IFERROR(__xludf.DUMMYFUNCTION("""COMPUTED_VALUE"""),"")</f>
        <v/>
      </c>
      <c r="D48286" s="5">
        <v>0.0</v>
      </c>
    </row>
    <row r="48287" ht="14.25" customHeight="1">
      <c r="A48287" s="5"/>
      <c r="B48287" s="5"/>
      <c r="C48287" s="5" t="str">
        <f>IFERROR(__xludf.DUMMYFUNCTION("""COMPUTED_VALUE"""),"")</f>
        <v/>
      </c>
      <c r="D48287" s="5">
        <v>0.0</v>
      </c>
    </row>
    <row r="48288" ht="14.25" customHeight="1">
      <c r="A48288" s="5"/>
      <c r="B48288" s="5"/>
      <c r="C48288" s="5" t="str">
        <f>IFERROR(__xludf.DUMMYFUNCTION("""COMPUTED_VALUE"""),"")</f>
        <v/>
      </c>
      <c r="D48288" s="5">
        <v>0.0</v>
      </c>
    </row>
    <row r="48289" ht="14.25" customHeight="1">
      <c r="A48289" s="5"/>
      <c r="B48289" s="5"/>
      <c r="C48289" s="5" t="str">
        <f>IFERROR(__xludf.DUMMYFUNCTION("""COMPUTED_VALUE"""),"")</f>
        <v/>
      </c>
      <c r="D48289" s="5">
        <v>0.0</v>
      </c>
    </row>
    <row r="48290" ht="14.25" customHeight="1">
      <c r="A48290" s="5"/>
      <c r="B48290" s="5"/>
      <c r="C48290" s="5" t="str">
        <f>IFERROR(__xludf.DUMMYFUNCTION("""COMPUTED_VALUE"""),"")</f>
        <v/>
      </c>
      <c r="D48290" s="5">
        <v>0.0</v>
      </c>
    </row>
    <row r="48291" ht="14.25" customHeight="1">
      <c r="A48291" s="5"/>
      <c r="B48291" s="5"/>
      <c r="C48291" s="5" t="str">
        <f>IFERROR(__xludf.DUMMYFUNCTION("""COMPUTED_VALUE"""),"")</f>
        <v/>
      </c>
      <c r="D48291" s="5">
        <v>0.0</v>
      </c>
    </row>
    <row r="48292" ht="14.25" customHeight="1">
      <c r="A48292" s="5"/>
      <c r="B48292" s="5"/>
      <c r="C48292" s="5" t="str">
        <f>IFERROR(__xludf.DUMMYFUNCTION("""COMPUTED_VALUE"""),"")</f>
        <v/>
      </c>
      <c r="D48292" s="5">
        <v>0.0</v>
      </c>
    </row>
    <row r="48293" ht="14.25" customHeight="1">
      <c r="A48293" s="5"/>
      <c r="B48293" s="5"/>
      <c r="C48293" s="5" t="str">
        <f>IFERROR(__xludf.DUMMYFUNCTION("""COMPUTED_VALUE"""),"")</f>
        <v/>
      </c>
      <c r="D48293" s="5">
        <v>0.0</v>
      </c>
    </row>
    <row r="48294" ht="14.25" customHeight="1">
      <c r="A48294" s="5"/>
      <c r="B48294" s="5"/>
      <c r="C48294" s="5" t="str">
        <f>IFERROR(__xludf.DUMMYFUNCTION("""COMPUTED_VALUE"""),"")</f>
        <v/>
      </c>
      <c r="D48294" s="5">
        <v>0.0</v>
      </c>
    </row>
    <row r="48295" ht="14.25" customHeight="1">
      <c r="A48295" s="5"/>
      <c r="B48295" s="5"/>
      <c r="C48295" s="5" t="str">
        <f>IFERROR(__xludf.DUMMYFUNCTION("""COMPUTED_VALUE"""),"")</f>
        <v/>
      </c>
      <c r="D48295" s="5">
        <v>0.0</v>
      </c>
    </row>
    <row r="48296" ht="14.25" customHeight="1">
      <c r="A48296" s="5"/>
      <c r="B48296" s="5"/>
      <c r="C48296" s="5" t="str">
        <f>IFERROR(__xludf.DUMMYFUNCTION("""COMPUTED_VALUE"""),"")</f>
        <v/>
      </c>
      <c r="D48296" s="5">
        <v>0.0</v>
      </c>
    </row>
    <row r="48297" ht="14.25" customHeight="1">
      <c r="A48297" s="5"/>
      <c r="B48297" s="5"/>
      <c r="C48297" s="5" t="str">
        <f>IFERROR(__xludf.DUMMYFUNCTION("""COMPUTED_VALUE"""),"")</f>
        <v/>
      </c>
      <c r="D48297" s="5">
        <v>0.0</v>
      </c>
    </row>
    <row r="48298" ht="14.25" customHeight="1">
      <c r="A48298" s="5"/>
      <c r="B48298" s="5"/>
      <c r="C48298" s="5" t="str">
        <f>IFERROR(__xludf.DUMMYFUNCTION("""COMPUTED_VALUE"""),"")</f>
        <v/>
      </c>
      <c r="D48298" s="5">
        <v>0.0</v>
      </c>
    </row>
    <row r="48299" ht="14.25" customHeight="1">
      <c r="A48299" s="5"/>
      <c r="B48299" s="5"/>
      <c r="C48299" s="5" t="str">
        <f>IFERROR(__xludf.DUMMYFUNCTION("""COMPUTED_VALUE"""),"")</f>
        <v/>
      </c>
      <c r="D48299" s="5">
        <v>0.0</v>
      </c>
    </row>
    <row r="48300" ht="14.25" customHeight="1">
      <c r="A48300" s="5"/>
      <c r="B48300" s="5"/>
      <c r="C48300" s="5" t="str">
        <f>IFERROR(__xludf.DUMMYFUNCTION("""COMPUTED_VALUE"""),"")</f>
        <v/>
      </c>
      <c r="D48300" s="5">
        <v>0.0</v>
      </c>
    </row>
    <row r="48301" ht="14.25" customHeight="1">
      <c r="A48301" s="5"/>
      <c r="B48301" s="5"/>
      <c r="C48301" s="5" t="str">
        <f>IFERROR(__xludf.DUMMYFUNCTION("""COMPUTED_VALUE"""),"")</f>
        <v/>
      </c>
      <c r="D48301" s="5">
        <v>0.0</v>
      </c>
    </row>
    <row r="48302" ht="14.25" customHeight="1">
      <c r="A48302" s="5"/>
      <c r="B48302" s="5"/>
      <c r="C48302" s="5" t="str">
        <f>IFERROR(__xludf.DUMMYFUNCTION("""COMPUTED_VALUE"""),"")</f>
        <v/>
      </c>
      <c r="D48302" s="5">
        <v>0.0</v>
      </c>
    </row>
    <row r="48303" ht="14.25" customHeight="1">
      <c r="A48303" s="5"/>
      <c r="B48303" s="5"/>
      <c r="C48303" s="5" t="str">
        <f>IFERROR(__xludf.DUMMYFUNCTION("""COMPUTED_VALUE"""),"")</f>
        <v/>
      </c>
      <c r="D48303" s="5">
        <v>0.0</v>
      </c>
    </row>
    <row r="48304" ht="14.25" customHeight="1">
      <c r="A48304" s="5"/>
      <c r="B48304" s="5"/>
      <c r="C48304" s="5" t="str">
        <f>IFERROR(__xludf.DUMMYFUNCTION("""COMPUTED_VALUE"""),"")</f>
        <v/>
      </c>
      <c r="D48304" s="5">
        <v>0.0</v>
      </c>
    </row>
    <row r="48305" ht="14.25" customHeight="1">
      <c r="A48305" s="5"/>
      <c r="B48305" s="5"/>
      <c r="C48305" s="5" t="str">
        <f>IFERROR(__xludf.DUMMYFUNCTION("""COMPUTED_VALUE"""),"")</f>
        <v/>
      </c>
      <c r="D48305" s="5">
        <v>0.0</v>
      </c>
    </row>
    <row r="48306" ht="14.25" customHeight="1">
      <c r="A48306" s="5"/>
      <c r="B48306" s="5"/>
      <c r="C48306" s="5" t="str">
        <f>IFERROR(__xludf.DUMMYFUNCTION("""COMPUTED_VALUE"""),"")</f>
        <v/>
      </c>
      <c r="D48306" s="5">
        <v>0.0</v>
      </c>
    </row>
    <row r="48307" ht="14.25" customHeight="1">
      <c r="A48307" s="5"/>
      <c r="B48307" s="5"/>
      <c r="C48307" s="5" t="str">
        <f>IFERROR(__xludf.DUMMYFUNCTION("""COMPUTED_VALUE"""),"")</f>
        <v/>
      </c>
      <c r="D48307" s="5">
        <v>0.0</v>
      </c>
    </row>
    <row r="48308" ht="14.25" customHeight="1">
      <c r="A48308" s="5"/>
      <c r="B48308" s="5"/>
      <c r="C48308" s="5" t="str">
        <f>IFERROR(__xludf.DUMMYFUNCTION("""COMPUTED_VALUE"""),"")</f>
        <v/>
      </c>
      <c r="D48308" s="5">
        <v>0.0</v>
      </c>
    </row>
    <row r="48309" ht="14.25" customHeight="1">
      <c r="A48309" s="5"/>
      <c r="B48309" s="5"/>
      <c r="C48309" s="5" t="str">
        <f>IFERROR(__xludf.DUMMYFUNCTION("""COMPUTED_VALUE"""),"")</f>
        <v/>
      </c>
      <c r="D48309" s="5">
        <v>0.0</v>
      </c>
    </row>
    <row r="48310" ht="14.25" customHeight="1">
      <c r="A48310" s="5"/>
      <c r="B48310" s="5"/>
      <c r="C48310" s="5" t="str">
        <f>IFERROR(__xludf.DUMMYFUNCTION("""COMPUTED_VALUE"""),"")</f>
        <v/>
      </c>
      <c r="D48310" s="5">
        <v>0.0</v>
      </c>
    </row>
    <row r="48311" ht="14.25" customHeight="1">
      <c r="A48311" s="5"/>
      <c r="B48311" s="5"/>
      <c r="C48311" s="5" t="str">
        <f>IFERROR(__xludf.DUMMYFUNCTION("""COMPUTED_VALUE"""),"")</f>
        <v/>
      </c>
      <c r="D48311" s="5">
        <v>0.0</v>
      </c>
    </row>
    <row r="48312" ht="14.25" customHeight="1">
      <c r="A48312" s="5"/>
      <c r="B48312" s="5"/>
      <c r="C48312" s="5" t="str">
        <f>IFERROR(__xludf.DUMMYFUNCTION("""COMPUTED_VALUE"""),"")</f>
        <v/>
      </c>
      <c r="D48312" s="5">
        <v>0.0</v>
      </c>
    </row>
    <row r="48313" ht="14.25" customHeight="1">
      <c r="A48313" s="5"/>
      <c r="B48313" s="5"/>
      <c r="C48313" s="5" t="str">
        <f>IFERROR(__xludf.DUMMYFUNCTION("""COMPUTED_VALUE"""),"")</f>
        <v/>
      </c>
      <c r="D48313" s="5">
        <v>0.0</v>
      </c>
    </row>
    <row r="48314" ht="14.25" customHeight="1">
      <c r="A48314" s="5"/>
      <c r="B48314" s="5"/>
      <c r="C48314" s="5" t="str">
        <f>IFERROR(__xludf.DUMMYFUNCTION("""COMPUTED_VALUE"""),"")</f>
        <v/>
      </c>
      <c r="D48314" s="5">
        <v>0.0</v>
      </c>
    </row>
    <row r="48315" ht="14.25" customHeight="1">
      <c r="A48315" s="5"/>
      <c r="B48315" s="5"/>
      <c r="C48315" s="5" t="str">
        <f>IFERROR(__xludf.DUMMYFUNCTION("""COMPUTED_VALUE"""),"")</f>
        <v/>
      </c>
      <c r="D48315" s="5">
        <v>0.0</v>
      </c>
    </row>
    <row r="48316" ht="14.25" customHeight="1">
      <c r="A48316" s="5"/>
      <c r="B48316" s="5"/>
      <c r="C48316" s="5" t="str">
        <f>IFERROR(__xludf.DUMMYFUNCTION("""COMPUTED_VALUE"""),"")</f>
        <v/>
      </c>
      <c r="D48316" s="5">
        <v>0.0</v>
      </c>
    </row>
    <row r="48317" ht="14.25" customHeight="1">
      <c r="A48317" s="5"/>
      <c r="B48317" s="5"/>
      <c r="C48317" s="5" t="str">
        <f>IFERROR(__xludf.DUMMYFUNCTION("""COMPUTED_VALUE"""),"")</f>
        <v/>
      </c>
      <c r="D48317" s="5">
        <v>0.0</v>
      </c>
    </row>
    <row r="48318" ht="14.25" customHeight="1">
      <c r="A48318" s="5"/>
      <c r="B48318" s="5"/>
      <c r="C48318" s="5" t="str">
        <f>IFERROR(__xludf.DUMMYFUNCTION("""COMPUTED_VALUE"""),"")</f>
        <v/>
      </c>
      <c r="D48318" s="5">
        <v>0.0</v>
      </c>
    </row>
    <row r="48319" ht="14.25" customHeight="1">
      <c r="A48319" s="5"/>
      <c r="B48319" s="5"/>
      <c r="C48319" s="5" t="str">
        <f>IFERROR(__xludf.DUMMYFUNCTION("""COMPUTED_VALUE"""),"")</f>
        <v/>
      </c>
      <c r="D48319" s="5">
        <v>0.0</v>
      </c>
    </row>
    <row r="48320" ht="14.25" customHeight="1">
      <c r="A48320" s="5"/>
      <c r="B48320" s="5"/>
      <c r="C48320" s="5" t="str">
        <f>IFERROR(__xludf.DUMMYFUNCTION("""COMPUTED_VALUE"""),"")</f>
        <v/>
      </c>
      <c r="D48320" s="5">
        <v>0.0</v>
      </c>
    </row>
    <row r="48321" ht="14.25" customHeight="1">
      <c r="A48321" s="5"/>
      <c r="B48321" s="5"/>
      <c r="C48321" s="5" t="str">
        <f>IFERROR(__xludf.DUMMYFUNCTION("""COMPUTED_VALUE"""),"")</f>
        <v/>
      </c>
      <c r="D48321" s="5">
        <v>0.0</v>
      </c>
    </row>
    <row r="48322" ht="14.25" customHeight="1">
      <c r="A48322" s="5"/>
      <c r="B48322" s="5"/>
      <c r="C48322" s="5" t="str">
        <f>IFERROR(__xludf.DUMMYFUNCTION("""COMPUTED_VALUE"""),"")</f>
        <v/>
      </c>
      <c r="D48322" s="5">
        <v>0.0</v>
      </c>
    </row>
    <row r="48323" ht="14.25" customHeight="1">
      <c r="A48323" s="5"/>
      <c r="B48323" s="5"/>
      <c r="C48323" s="5" t="str">
        <f>IFERROR(__xludf.DUMMYFUNCTION("""COMPUTED_VALUE"""),"")</f>
        <v/>
      </c>
      <c r="D48323" s="5">
        <v>0.0</v>
      </c>
    </row>
    <row r="48324" ht="14.25" customHeight="1">
      <c r="A48324" s="5"/>
      <c r="B48324" s="5"/>
      <c r="C48324" s="5" t="str">
        <f>IFERROR(__xludf.DUMMYFUNCTION("""COMPUTED_VALUE"""),"")</f>
        <v/>
      </c>
      <c r="D48324" s="5">
        <v>0.0</v>
      </c>
    </row>
    <row r="48325" ht="14.25" customHeight="1">
      <c r="A48325" s="5"/>
      <c r="B48325" s="5"/>
      <c r="C48325" s="5" t="str">
        <f>IFERROR(__xludf.DUMMYFUNCTION("""COMPUTED_VALUE"""),"")</f>
        <v/>
      </c>
      <c r="D48325" s="5">
        <v>0.0</v>
      </c>
    </row>
    <row r="48326" ht="14.25" customHeight="1">
      <c r="A48326" s="5"/>
      <c r="B48326" s="5"/>
      <c r="C48326" s="5" t="str">
        <f>IFERROR(__xludf.DUMMYFUNCTION("""COMPUTED_VALUE"""),"")</f>
        <v/>
      </c>
      <c r="D48326" s="5">
        <v>0.0</v>
      </c>
    </row>
    <row r="48327" ht="14.25" customHeight="1">
      <c r="A48327" s="5"/>
      <c r="B48327" s="5"/>
      <c r="C48327" s="5" t="str">
        <f>IFERROR(__xludf.DUMMYFUNCTION("""COMPUTED_VALUE"""),"")</f>
        <v/>
      </c>
      <c r="D48327" s="5">
        <v>0.0</v>
      </c>
    </row>
    <row r="48328" ht="14.25" customHeight="1">
      <c r="A48328" s="5"/>
      <c r="B48328" s="5"/>
      <c r="C48328" s="5" t="str">
        <f>IFERROR(__xludf.DUMMYFUNCTION("""COMPUTED_VALUE"""),"")</f>
        <v/>
      </c>
      <c r="D48328" s="5">
        <v>0.0</v>
      </c>
    </row>
    <row r="48329" ht="14.25" customHeight="1">
      <c r="A48329" s="5"/>
      <c r="B48329" s="5"/>
      <c r="C48329" s="5" t="str">
        <f>IFERROR(__xludf.DUMMYFUNCTION("""COMPUTED_VALUE"""),"")</f>
        <v/>
      </c>
      <c r="D48329" s="5">
        <v>0.0</v>
      </c>
    </row>
    <row r="48330" ht="14.25" customHeight="1">
      <c r="A48330" s="5"/>
      <c r="B48330" s="5"/>
      <c r="C48330" s="5" t="str">
        <f>IFERROR(__xludf.DUMMYFUNCTION("""COMPUTED_VALUE"""),"")</f>
        <v/>
      </c>
      <c r="D48330" s="5">
        <v>0.0</v>
      </c>
    </row>
    <row r="48331" ht="14.25" customHeight="1">
      <c r="A48331" s="5"/>
      <c r="B48331" s="5"/>
      <c r="C48331" s="5" t="str">
        <f>IFERROR(__xludf.DUMMYFUNCTION("""COMPUTED_VALUE"""),"")</f>
        <v/>
      </c>
      <c r="D48331" s="5">
        <v>0.0</v>
      </c>
    </row>
    <row r="48332" ht="14.25" customHeight="1">
      <c r="A48332" s="5"/>
      <c r="B48332" s="5"/>
      <c r="C48332" s="5" t="str">
        <f>IFERROR(__xludf.DUMMYFUNCTION("""COMPUTED_VALUE"""),"")</f>
        <v/>
      </c>
      <c r="D48332" s="5">
        <v>0.0</v>
      </c>
    </row>
    <row r="48333" ht="14.25" customHeight="1">
      <c r="A48333" s="5"/>
      <c r="B48333" s="5"/>
      <c r="C48333" s="5" t="str">
        <f>IFERROR(__xludf.DUMMYFUNCTION("""COMPUTED_VALUE"""),"")</f>
        <v/>
      </c>
      <c r="D48333" s="5">
        <v>0.0</v>
      </c>
    </row>
    <row r="48334" ht="14.25" customHeight="1">
      <c r="A48334" s="5"/>
      <c r="B48334" s="5"/>
      <c r="C48334" s="5" t="str">
        <f>IFERROR(__xludf.DUMMYFUNCTION("""COMPUTED_VALUE"""),"")</f>
        <v/>
      </c>
      <c r="D48334" s="5">
        <v>0.0</v>
      </c>
    </row>
    <row r="48335" ht="14.25" customHeight="1">
      <c r="A48335" s="5"/>
      <c r="B48335" s="5"/>
      <c r="C48335" s="5" t="str">
        <f>IFERROR(__xludf.DUMMYFUNCTION("""COMPUTED_VALUE"""),"")</f>
        <v/>
      </c>
      <c r="D48335" s="5">
        <v>0.0</v>
      </c>
    </row>
    <row r="48336" ht="14.25" customHeight="1">
      <c r="A48336" s="5"/>
      <c r="B48336" s="5"/>
      <c r="C48336" s="5" t="str">
        <f>IFERROR(__xludf.DUMMYFUNCTION("""COMPUTED_VALUE"""),"")</f>
        <v/>
      </c>
      <c r="D48336" s="5">
        <v>0.0</v>
      </c>
    </row>
    <row r="48337" ht="14.25" customHeight="1">
      <c r="A48337" s="5"/>
      <c r="B48337" s="5"/>
      <c r="C48337" s="5" t="str">
        <f>IFERROR(__xludf.DUMMYFUNCTION("""COMPUTED_VALUE"""),"")</f>
        <v/>
      </c>
      <c r="D48337" s="5">
        <v>0.0</v>
      </c>
    </row>
    <row r="48338" ht="14.25" customHeight="1">
      <c r="A48338" s="5"/>
      <c r="B48338" s="5"/>
      <c r="C48338" s="5" t="str">
        <f>IFERROR(__xludf.DUMMYFUNCTION("""COMPUTED_VALUE"""),"")</f>
        <v/>
      </c>
      <c r="D48338" s="5">
        <v>0.0</v>
      </c>
    </row>
    <row r="48339" ht="14.25" customHeight="1">
      <c r="A48339" s="5"/>
      <c r="B48339" s="5"/>
      <c r="C48339" s="5" t="str">
        <f>IFERROR(__xludf.DUMMYFUNCTION("""COMPUTED_VALUE"""),"")</f>
        <v/>
      </c>
      <c r="D48339" s="5">
        <v>0.0</v>
      </c>
    </row>
    <row r="48340" ht="14.25" customHeight="1">
      <c r="A48340" s="5"/>
      <c r="B48340" s="5"/>
      <c r="C48340" s="5" t="str">
        <f>IFERROR(__xludf.DUMMYFUNCTION("""COMPUTED_VALUE"""),"")</f>
        <v/>
      </c>
      <c r="D48340" s="5">
        <v>0.0</v>
      </c>
    </row>
    <row r="48341" ht="14.25" customHeight="1">
      <c r="A48341" s="5"/>
      <c r="B48341" s="5"/>
      <c r="C48341" s="5" t="str">
        <f>IFERROR(__xludf.DUMMYFUNCTION("""COMPUTED_VALUE"""),"")</f>
        <v/>
      </c>
      <c r="D48341" s="5">
        <v>0.0</v>
      </c>
    </row>
    <row r="48342" ht="14.25" customHeight="1">
      <c r="A48342" s="5"/>
      <c r="B48342" s="5"/>
      <c r="C48342" s="5" t="str">
        <f>IFERROR(__xludf.DUMMYFUNCTION("""COMPUTED_VALUE"""),"")</f>
        <v/>
      </c>
      <c r="D48342" s="5">
        <v>0.0</v>
      </c>
    </row>
    <row r="48343" ht="14.25" customHeight="1">
      <c r="A48343" s="5"/>
      <c r="B48343" s="5"/>
      <c r="C48343" s="5" t="str">
        <f>IFERROR(__xludf.DUMMYFUNCTION("""COMPUTED_VALUE"""),"")</f>
        <v/>
      </c>
      <c r="D48343" s="5">
        <v>0.0</v>
      </c>
    </row>
    <row r="48344" ht="14.25" customHeight="1">
      <c r="A48344" s="5"/>
      <c r="B48344" s="5"/>
      <c r="C48344" s="5" t="str">
        <f>IFERROR(__xludf.DUMMYFUNCTION("""COMPUTED_VALUE"""),"")</f>
        <v/>
      </c>
      <c r="D48344" s="5">
        <v>0.0</v>
      </c>
    </row>
    <row r="48345" ht="14.25" customHeight="1">
      <c r="A48345" s="5"/>
      <c r="B48345" s="5"/>
      <c r="C48345" s="5" t="str">
        <f>IFERROR(__xludf.DUMMYFUNCTION("""COMPUTED_VALUE"""),"")</f>
        <v/>
      </c>
      <c r="D48345" s="5">
        <v>0.0</v>
      </c>
    </row>
    <row r="48346" ht="14.25" customHeight="1">
      <c r="A48346" s="5"/>
      <c r="B48346" s="5"/>
      <c r="C48346" s="5" t="str">
        <f>IFERROR(__xludf.DUMMYFUNCTION("""COMPUTED_VALUE"""),"")</f>
        <v/>
      </c>
      <c r="D48346" s="5">
        <v>0.0</v>
      </c>
    </row>
    <row r="48347" ht="14.25" customHeight="1">
      <c r="A48347" s="5"/>
      <c r="B48347" s="5"/>
      <c r="C48347" s="5" t="str">
        <f>IFERROR(__xludf.DUMMYFUNCTION("""COMPUTED_VALUE"""),"")</f>
        <v/>
      </c>
      <c r="D48347" s="5">
        <v>0.0</v>
      </c>
    </row>
    <row r="48348" ht="14.25" customHeight="1">
      <c r="A48348" s="5"/>
      <c r="B48348" s="5"/>
      <c r="C48348" s="5" t="str">
        <f>IFERROR(__xludf.DUMMYFUNCTION("""COMPUTED_VALUE"""),"")</f>
        <v/>
      </c>
      <c r="D48348" s="5">
        <v>0.0</v>
      </c>
    </row>
    <row r="48349" ht="14.25" customHeight="1">
      <c r="A48349" s="5"/>
      <c r="B48349" s="5"/>
      <c r="C48349" s="5" t="str">
        <f>IFERROR(__xludf.DUMMYFUNCTION("""COMPUTED_VALUE"""),"")</f>
        <v/>
      </c>
      <c r="D48349" s="5">
        <v>0.0</v>
      </c>
    </row>
    <row r="48350" ht="14.25" customHeight="1">
      <c r="A48350" s="5"/>
      <c r="B48350" s="5"/>
      <c r="C48350" s="5" t="str">
        <f>IFERROR(__xludf.DUMMYFUNCTION("""COMPUTED_VALUE"""),"")</f>
        <v/>
      </c>
      <c r="D48350" s="5">
        <v>0.0</v>
      </c>
    </row>
    <row r="48351" ht="14.25" customHeight="1">
      <c r="A48351" s="5"/>
      <c r="B48351" s="5"/>
      <c r="C48351" s="5" t="str">
        <f>IFERROR(__xludf.DUMMYFUNCTION("""COMPUTED_VALUE"""),"")</f>
        <v/>
      </c>
      <c r="D48351" s="5">
        <v>0.0</v>
      </c>
    </row>
    <row r="48352" ht="14.25" customHeight="1">
      <c r="A48352" s="5"/>
      <c r="B48352" s="5"/>
      <c r="C48352" s="5" t="str">
        <f>IFERROR(__xludf.DUMMYFUNCTION("""COMPUTED_VALUE"""),"")</f>
        <v/>
      </c>
      <c r="D48352" s="5">
        <v>0.0</v>
      </c>
    </row>
    <row r="48353" ht="14.25" customHeight="1">
      <c r="A48353" s="5"/>
      <c r="B48353" s="5"/>
      <c r="C48353" s="5" t="str">
        <f>IFERROR(__xludf.DUMMYFUNCTION("""COMPUTED_VALUE"""),"")</f>
        <v/>
      </c>
      <c r="D48353" s="5">
        <v>0.0</v>
      </c>
    </row>
    <row r="48354" ht="14.25" customHeight="1">
      <c r="A48354" s="5"/>
      <c r="B48354" s="5"/>
      <c r="C48354" s="5" t="str">
        <f>IFERROR(__xludf.DUMMYFUNCTION("""COMPUTED_VALUE"""),"")</f>
        <v/>
      </c>
      <c r="D48354" s="5">
        <v>0.0</v>
      </c>
    </row>
    <row r="48355" ht="14.25" customHeight="1">
      <c r="A48355" s="5"/>
      <c r="B48355" s="5"/>
      <c r="C48355" s="5" t="str">
        <f>IFERROR(__xludf.DUMMYFUNCTION("""COMPUTED_VALUE"""),"")</f>
        <v/>
      </c>
      <c r="D48355" s="5">
        <v>0.0</v>
      </c>
    </row>
    <row r="48356" ht="14.25" customHeight="1">
      <c r="A48356" s="5"/>
      <c r="B48356" s="5"/>
      <c r="C48356" s="5" t="str">
        <f>IFERROR(__xludf.DUMMYFUNCTION("""COMPUTED_VALUE"""),"")</f>
        <v/>
      </c>
      <c r="D48356" s="5">
        <v>0.0</v>
      </c>
    </row>
    <row r="48357" ht="14.25" customHeight="1">
      <c r="A48357" s="5"/>
      <c r="B48357" s="5"/>
      <c r="C48357" s="5" t="str">
        <f>IFERROR(__xludf.DUMMYFUNCTION("""COMPUTED_VALUE"""),"")</f>
        <v/>
      </c>
      <c r="D48357" s="5">
        <v>0.0</v>
      </c>
    </row>
    <row r="48358" ht="14.25" customHeight="1">
      <c r="A48358" s="5"/>
      <c r="B48358" s="5"/>
      <c r="C48358" s="5" t="str">
        <f>IFERROR(__xludf.DUMMYFUNCTION("""COMPUTED_VALUE"""),"")</f>
        <v/>
      </c>
      <c r="D48358" s="5">
        <v>0.0</v>
      </c>
    </row>
    <row r="48359" ht="14.25" customHeight="1">
      <c r="A48359" s="5"/>
      <c r="B48359" s="5"/>
      <c r="C48359" s="5" t="str">
        <f>IFERROR(__xludf.DUMMYFUNCTION("""COMPUTED_VALUE"""),"")</f>
        <v/>
      </c>
      <c r="D48359" s="5">
        <v>0.0</v>
      </c>
    </row>
    <row r="48360" ht="14.25" customHeight="1">
      <c r="A48360" s="5"/>
      <c r="B48360" s="5"/>
      <c r="C48360" s="5" t="str">
        <f>IFERROR(__xludf.DUMMYFUNCTION("""COMPUTED_VALUE"""),"")</f>
        <v/>
      </c>
      <c r="D48360" s="5">
        <v>0.0</v>
      </c>
    </row>
    <row r="48361" ht="14.25" customHeight="1">
      <c r="A48361" s="5"/>
      <c r="B48361" s="5"/>
      <c r="C48361" s="5" t="str">
        <f>IFERROR(__xludf.DUMMYFUNCTION("""COMPUTED_VALUE"""),"")</f>
        <v/>
      </c>
      <c r="D48361" s="5">
        <v>0.0</v>
      </c>
    </row>
    <row r="48362" ht="14.25" customHeight="1">
      <c r="A48362" s="5"/>
      <c r="B48362" s="5"/>
      <c r="C48362" s="5" t="str">
        <f>IFERROR(__xludf.DUMMYFUNCTION("""COMPUTED_VALUE"""),"")</f>
        <v/>
      </c>
      <c r="D48362" s="5">
        <v>0.0</v>
      </c>
    </row>
    <row r="48363" ht="14.25" customHeight="1">
      <c r="A48363" s="5"/>
      <c r="B48363" s="5"/>
      <c r="C48363" s="5" t="str">
        <f>IFERROR(__xludf.DUMMYFUNCTION("""COMPUTED_VALUE"""),"")</f>
        <v/>
      </c>
      <c r="D48363" s="5">
        <v>0.0</v>
      </c>
    </row>
    <row r="48364" ht="14.25" customHeight="1">
      <c r="A48364" s="5"/>
      <c r="B48364" s="5"/>
      <c r="C48364" s="5" t="str">
        <f>IFERROR(__xludf.DUMMYFUNCTION("""COMPUTED_VALUE"""),"")</f>
        <v/>
      </c>
      <c r="D48364" s="5">
        <v>0.0</v>
      </c>
    </row>
    <row r="48365" ht="14.25" customHeight="1">
      <c r="A48365" s="5"/>
      <c r="B48365" s="5"/>
      <c r="C48365" s="5" t="str">
        <f>IFERROR(__xludf.DUMMYFUNCTION("""COMPUTED_VALUE"""),"")</f>
        <v/>
      </c>
      <c r="D48365" s="5">
        <v>0.0</v>
      </c>
    </row>
    <row r="48366" ht="14.25" customHeight="1">
      <c r="A48366" s="5"/>
      <c r="B48366" s="5"/>
      <c r="C48366" s="5" t="str">
        <f>IFERROR(__xludf.DUMMYFUNCTION("""COMPUTED_VALUE"""),"")</f>
        <v/>
      </c>
      <c r="D48366" s="5">
        <v>0.0</v>
      </c>
    </row>
    <row r="48367" ht="14.25" customHeight="1">
      <c r="A48367" s="5"/>
      <c r="B48367" s="5"/>
      <c r="C48367" s="5" t="str">
        <f>IFERROR(__xludf.DUMMYFUNCTION("""COMPUTED_VALUE"""),"")</f>
        <v/>
      </c>
      <c r="D48367" s="5">
        <v>0.0</v>
      </c>
    </row>
    <row r="48368" ht="14.25" customHeight="1">
      <c r="A48368" s="5"/>
      <c r="B48368" s="5"/>
      <c r="C48368" s="5" t="str">
        <f>IFERROR(__xludf.DUMMYFUNCTION("""COMPUTED_VALUE"""),"")</f>
        <v/>
      </c>
      <c r="D48368" s="5">
        <v>0.0</v>
      </c>
    </row>
    <row r="48369" ht="14.25" customHeight="1">
      <c r="A48369" s="5"/>
      <c r="B48369" s="5"/>
      <c r="C48369" s="5" t="str">
        <f>IFERROR(__xludf.DUMMYFUNCTION("""COMPUTED_VALUE"""),"")</f>
        <v/>
      </c>
      <c r="D48369" s="5">
        <v>0.0</v>
      </c>
    </row>
    <row r="48370" ht="14.25" customHeight="1">
      <c r="A48370" s="5"/>
      <c r="B48370" s="5"/>
      <c r="C48370" s="5" t="str">
        <f>IFERROR(__xludf.DUMMYFUNCTION("""COMPUTED_VALUE"""),"")</f>
        <v/>
      </c>
      <c r="D48370" s="5">
        <v>0.0</v>
      </c>
    </row>
    <row r="48371" ht="14.25" customHeight="1">
      <c r="A48371" s="5"/>
      <c r="B48371" s="5"/>
      <c r="C48371" s="5" t="str">
        <f>IFERROR(__xludf.DUMMYFUNCTION("""COMPUTED_VALUE"""),"")</f>
        <v/>
      </c>
      <c r="D48371" s="5">
        <v>0.0</v>
      </c>
    </row>
    <row r="48372" ht="14.25" customHeight="1">
      <c r="A48372" s="5"/>
      <c r="B48372" s="5"/>
      <c r="C48372" s="5" t="str">
        <f>IFERROR(__xludf.DUMMYFUNCTION("""COMPUTED_VALUE"""),"")</f>
        <v/>
      </c>
      <c r="D48372" s="5">
        <v>0.0</v>
      </c>
    </row>
    <row r="48373" ht="14.25" customHeight="1">
      <c r="A48373" s="5"/>
      <c r="B48373" s="5"/>
      <c r="C48373" s="5" t="str">
        <f>IFERROR(__xludf.DUMMYFUNCTION("""COMPUTED_VALUE"""),"")</f>
        <v/>
      </c>
      <c r="D48373" s="5">
        <v>0.0</v>
      </c>
    </row>
    <row r="48374" ht="14.25" customHeight="1">
      <c r="A48374" s="5"/>
      <c r="B48374" s="5"/>
      <c r="C48374" s="5" t="str">
        <f>IFERROR(__xludf.DUMMYFUNCTION("""COMPUTED_VALUE"""),"")</f>
        <v/>
      </c>
      <c r="D48374" s="5">
        <v>0.0</v>
      </c>
    </row>
    <row r="48375" ht="14.25" customHeight="1">
      <c r="A48375" s="5"/>
      <c r="B48375" s="5"/>
      <c r="C48375" s="5" t="str">
        <f>IFERROR(__xludf.DUMMYFUNCTION("""COMPUTED_VALUE"""),"")</f>
        <v/>
      </c>
      <c r="D48375" s="5">
        <v>0.0</v>
      </c>
    </row>
    <row r="48376" ht="14.25" customHeight="1">
      <c r="A48376" s="5"/>
      <c r="B48376" s="5"/>
      <c r="C48376" s="5" t="str">
        <f>IFERROR(__xludf.DUMMYFUNCTION("""COMPUTED_VALUE"""),"")</f>
        <v/>
      </c>
      <c r="D48376" s="5">
        <v>0.0</v>
      </c>
    </row>
    <row r="48377" ht="14.25" customHeight="1">
      <c r="A48377" s="5"/>
      <c r="B48377" s="5"/>
      <c r="C48377" s="5" t="str">
        <f>IFERROR(__xludf.DUMMYFUNCTION("""COMPUTED_VALUE"""),"")</f>
        <v/>
      </c>
      <c r="D48377" s="5">
        <v>0.0</v>
      </c>
    </row>
    <row r="48378" ht="14.25" customHeight="1">
      <c r="A48378" s="5"/>
      <c r="B48378" s="5"/>
      <c r="C48378" s="5" t="str">
        <f>IFERROR(__xludf.DUMMYFUNCTION("""COMPUTED_VALUE"""),"")</f>
        <v/>
      </c>
      <c r="D48378" s="5">
        <v>0.0</v>
      </c>
    </row>
    <row r="48379" ht="14.25" customHeight="1">
      <c r="A48379" s="5"/>
      <c r="B48379" s="5"/>
      <c r="C48379" s="5" t="str">
        <f>IFERROR(__xludf.DUMMYFUNCTION("""COMPUTED_VALUE"""),"")</f>
        <v/>
      </c>
      <c r="D48379" s="5">
        <v>0.0</v>
      </c>
    </row>
    <row r="48380" ht="14.25" customHeight="1">
      <c r="A48380" s="5"/>
      <c r="B48380" s="5"/>
      <c r="C48380" s="5" t="str">
        <f>IFERROR(__xludf.DUMMYFUNCTION("""COMPUTED_VALUE"""),"")</f>
        <v/>
      </c>
      <c r="D48380" s="5">
        <v>0.0</v>
      </c>
    </row>
    <row r="48381" ht="14.25" customHeight="1">
      <c r="A48381" s="5"/>
      <c r="B48381" s="5"/>
      <c r="C48381" s="5" t="str">
        <f>IFERROR(__xludf.DUMMYFUNCTION("""COMPUTED_VALUE"""),"")</f>
        <v/>
      </c>
      <c r="D48381" s="5">
        <v>0.0</v>
      </c>
    </row>
    <row r="48382" ht="14.25" customHeight="1">
      <c r="A48382" s="5"/>
      <c r="B48382" s="5"/>
      <c r="C48382" s="5" t="str">
        <f>IFERROR(__xludf.DUMMYFUNCTION("""COMPUTED_VALUE"""),"")</f>
        <v/>
      </c>
      <c r="D48382" s="5">
        <v>0.0</v>
      </c>
    </row>
    <row r="48383" ht="14.25" customHeight="1">
      <c r="A48383" s="5"/>
      <c r="B48383" s="5"/>
      <c r="C48383" s="5" t="str">
        <f>IFERROR(__xludf.DUMMYFUNCTION("""COMPUTED_VALUE"""),"")</f>
        <v/>
      </c>
      <c r="D48383" s="5">
        <v>0.0</v>
      </c>
    </row>
    <row r="48384" ht="14.25" customHeight="1">
      <c r="A48384" s="5"/>
      <c r="B48384" s="5"/>
      <c r="C48384" s="5" t="str">
        <f>IFERROR(__xludf.DUMMYFUNCTION("""COMPUTED_VALUE"""),"")</f>
        <v/>
      </c>
      <c r="D48384" s="5">
        <v>0.0</v>
      </c>
    </row>
    <row r="48385" ht="14.25" customHeight="1">
      <c r="A48385" s="5"/>
      <c r="B48385" s="5"/>
      <c r="C48385" s="5" t="str">
        <f>IFERROR(__xludf.DUMMYFUNCTION("""COMPUTED_VALUE"""),"")</f>
        <v/>
      </c>
      <c r="D48385" s="5">
        <v>0.0</v>
      </c>
    </row>
    <row r="48386" ht="14.25" customHeight="1">
      <c r="A48386" s="5"/>
      <c r="B48386" s="5"/>
      <c r="C48386" s="5" t="str">
        <f>IFERROR(__xludf.DUMMYFUNCTION("""COMPUTED_VALUE"""),"")</f>
        <v/>
      </c>
      <c r="D48386" s="5">
        <v>0.0</v>
      </c>
    </row>
    <row r="48387" ht="14.25" customHeight="1">
      <c r="A48387" s="5"/>
      <c r="B48387" s="5"/>
      <c r="C48387" s="5" t="str">
        <f>IFERROR(__xludf.DUMMYFUNCTION("""COMPUTED_VALUE"""),"")</f>
        <v/>
      </c>
      <c r="D48387" s="5">
        <v>0.0</v>
      </c>
    </row>
    <row r="48388" ht="14.25" customHeight="1">
      <c r="A48388" s="5"/>
      <c r="B48388" s="5"/>
      <c r="C48388" s="5" t="str">
        <f>IFERROR(__xludf.DUMMYFUNCTION("""COMPUTED_VALUE"""),"")</f>
        <v/>
      </c>
      <c r="D48388" s="5">
        <v>0.0</v>
      </c>
    </row>
    <row r="48389" ht="14.25" customHeight="1">
      <c r="A48389" s="5"/>
      <c r="B48389" s="5"/>
      <c r="C48389" s="5" t="str">
        <f>IFERROR(__xludf.DUMMYFUNCTION("""COMPUTED_VALUE"""),"")</f>
        <v/>
      </c>
      <c r="D48389" s="5">
        <v>0.0</v>
      </c>
    </row>
    <row r="48390" ht="14.25" customHeight="1">
      <c r="A48390" s="5"/>
      <c r="B48390" s="5"/>
      <c r="C48390" s="5" t="str">
        <f>IFERROR(__xludf.DUMMYFUNCTION("""COMPUTED_VALUE"""),"")</f>
        <v/>
      </c>
      <c r="D48390" s="5">
        <v>0.0</v>
      </c>
    </row>
    <row r="48391" ht="14.25" customHeight="1">
      <c r="A48391" s="5"/>
      <c r="B48391" s="5"/>
      <c r="C48391" s="5" t="str">
        <f>IFERROR(__xludf.DUMMYFUNCTION("""COMPUTED_VALUE"""),"")</f>
        <v/>
      </c>
      <c r="D48391" s="5">
        <v>0.0</v>
      </c>
    </row>
    <row r="48392" ht="14.25" customHeight="1">
      <c r="A48392" s="5"/>
      <c r="B48392" s="5"/>
      <c r="C48392" s="5" t="str">
        <f>IFERROR(__xludf.DUMMYFUNCTION("""COMPUTED_VALUE"""),"")</f>
        <v/>
      </c>
      <c r="D48392" s="5">
        <v>0.0</v>
      </c>
    </row>
    <row r="48393" ht="14.25" customHeight="1">
      <c r="A48393" s="5"/>
      <c r="B48393" s="5"/>
      <c r="C48393" s="5" t="str">
        <f>IFERROR(__xludf.DUMMYFUNCTION("""COMPUTED_VALUE"""),"")</f>
        <v/>
      </c>
      <c r="D48393" s="5">
        <v>0.0</v>
      </c>
    </row>
    <row r="48394" ht="14.25" customHeight="1">
      <c r="A48394" s="5"/>
      <c r="B48394" s="5"/>
      <c r="C48394" s="5" t="str">
        <f>IFERROR(__xludf.DUMMYFUNCTION("""COMPUTED_VALUE"""),"")</f>
        <v/>
      </c>
      <c r="D48394" s="5">
        <v>0.0</v>
      </c>
    </row>
    <row r="48395" ht="14.25" customHeight="1">
      <c r="A48395" s="5"/>
      <c r="B48395" s="5"/>
      <c r="C48395" s="5" t="str">
        <f>IFERROR(__xludf.DUMMYFUNCTION("""COMPUTED_VALUE"""),"")</f>
        <v/>
      </c>
      <c r="D48395" s="5">
        <v>0.0</v>
      </c>
    </row>
    <row r="48396" ht="14.25" customHeight="1">
      <c r="A48396" s="5"/>
      <c r="B48396" s="5"/>
      <c r="C48396" s="5" t="str">
        <f>IFERROR(__xludf.DUMMYFUNCTION("""COMPUTED_VALUE"""),"")</f>
        <v/>
      </c>
      <c r="D48396" s="5">
        <v>0.0</v>
      </c>
    </row>
    <row r="48397" ht="14.25" customHeight="1">
      <c r="A48397" s="5"/>
      <c r="B48397" s="5"/>
      <c r="C48397" s="5" t="str">
        <f>IFERROR(__xludf.DUMMYFUNCTION("""COMPUTED_VALUE"""),"")</f>
        <v/>
      </c>
      <c r="D48397" s="5">
        <v>0.0</v>
      </c>
    </row>
    <row r="48398" ht="14.25" customHeight="1">
      <c r="A48398" s="5"/>
      <c r="B48398" s="5"/>
      <c r="C48398" s="5" t="str">
        <f>IFERROR(__xludf.DUMMYFUNCTION("""COMPUTED_VALUE"""),"")</f>
        <v/>
      </c>
      <c r="D48398" s="5">
        <v>0.0</v>
      </c>
    </row>
    <row r="48399" ht="14.25" customHeight="1">
      <c r="A48399" s="5"/>
      <c r="B48399" s="5"/>
      <c r="C48399" s="5" t="str">
        <f>IFERROR(__xludf.DUMMYFUNCTION("""COMPUTED_VALUE"""),"")</f>
        <v/>
      </c>
      <c r="D48399" s="5">
        <v>0.0</v>
      </c>
    </row>
    <row r="48400" ht="14.25" customHeight="1">
      <c r="A48400" s="5"/>
      <c r="B48400" s="5"/>
      <c r="C48400" s="5" t="str">
        <f>IFERROR(__xludf.DUMMYFUNCTION("""COMPUTED_VALUE"""),"")</f>
        <v/>
      </c>
      <c r="D48400" s="5">
        <v>0.0</v>
      </c>
    </row>
    <row r="48401" ht="14.25" customHeight="1">
      <c r="A48401" s="5"/>
      <c r="B48401" s="5"/>
      <c r="C48401" s="5" t="str">
        <f>IFERROR(__xludf.DUMMYFUNCTION("""COMPUTED_VALUE"""),"")</f>
        <v/>
      </c>
      <c r="D48401" s="5">
        <v>0.0</v>
      </c>
    </row>
    <row r="48402" ht="14.25" customHeight="1">
      <c r="A48402" s="5"/>
      <c r="B48402" s="5"/>
      <c r="C48402" s="5" t="str">
        <f>IFERROR(__xludf.DUMMYFUNCTION("""COMPUTED_VALUE"""),"")</f>
        <v/>
      </c>
      <c r="D48402" s="5">
        <v>0.0</v>
      </c>
    </row>
    <row r="48403" ht="14.25" customHeight="1">
      <c r="A48403" s="5"/>
      <c r="B48403" s="5"/>
      <c r="C48403" s="5" t="str">
        <f>IFERROR(__xludf.DUMMYFUNCTION("""COMPUTED_VALUE"""),"")</f>
        <v/>
      </c>
      <c r="D48403" s="5">
        <v>0.0</v>
      </c>
    </row>
    <row r="48404" ht="14.25" customHeight="1">
      <c r="A48404" s="5"/>
      <c r="B48404" s="5"/>
      <c r="C48404" s="5" t="str">
        <f>IFERROR(__xludf.DUMMYFUNCTION("""COMPUTED_VALUE"""),"")</f>
        <v/>
      </c>
      <c r="D48404" s="5">
        <v>0.0</v>
      </c>
    </row>
    <row r="48405" ht="14.25" customHeight="1">
      <c r="A48405" s="5"/>
      <c r="B48405" s="5"/>
      <c r="C48405" s="5" t="str">
        <f>IFERROR(__xludf.DUMMYFUNCTION("""COMPUTED_VALUE"""),"")</f>
        <v/>
      </c>
      <c r="D48405" s="5">
        <v>0.0</v>
      </c>
    </row>
    <row r="48406" ht="14.25" customHeight="1">
      <c r="A48406" s="5"/>
      <c r="B48406" s="5"/>
      <c r="C48406" s="5" t="str">
        <f>IFERROR(__xludf.DUMMYFUNCTION("""COMPUTED_VALUE"""),"")</f>
        <v/>
      </c>
      <c r="D48406" s="5">
        <v>0.0</v>
      </c>
    </row>
    <row r="48407" ht="14.25" customHeight="1">
      <c r="A48407" s="5"/>
      <c r="B48407" s="5"/>
      <c r="C48407" s="5" t="str">
        <f>IFERROR(__xludf.DUMMYFUNCTION("""COMPUTED_VALUE"""),"")</f>
        <v/>
      </c>
      <c r="D48407" s="5">
        <v>0.0</v>
      </c>
    </row>
    <row r="48408" ht="14.25" customHeight="1">
      <c r="A48408" s="5"/>
      <c r="B48408" s="5"/>
      <c r="C48408" s="5" t="str">
        <f>IFERROR(__xludf.DUMMYFUNCTION("""COMPUTED_VALUE"""),"")</f>
        <v/>
      </c>
      <c r="D48408" s="5">
        <v>0.0</v>
      </c>
    </row>
    <row r="48409" ht="14.25" customHeight="1">
      <c r="A48409" s="5"/>
      <c r="B48409" s="5"/>
      <c r="C48409" s="5" t="str">
        <f>IFERROR(__xludf.DUMMYFUNCTION("""COMPUTED_VALUE"""),"")</f>
        <v/>
      </c>
      <c r="D48409" s="5">
        <v>0.0</v>
      </c>
    </row>
    <row r="48410" ht="14.25" customHeight="1">
      <c r="A48410" s="5"/>
      <c r="B48410" s="5"/>
      <c r="C48410" s="5" t="str">
        <f>IFERROR(__xludf.DUMMYFUNCTION("""COMPUTED_VALUE"""),"")</f>
        <v/>
      </c>
      <c r="D48410" s="5">
        <v>0.0</v>
      </c>
    </row>
    <row r="48411" ht="14.25" customHeight="1">
      <c r="A48411" s="5"/>
      <c r="B48411" s="5"/>
      <c r="C48411" s="5" t="str">
        <f>IFERROR(__xludf.DUMMYFUNCTION("""COMPUTED_VALUE"""),"")</f>
        <v/>
      </c>
      <c r="D48411" s="5">
        <v>0.0</v>
      </c>
    </row>
    <row r="48412" ht="14.25" customHeight="1">
      <c r="A48412" s="5"/>
      <c r="B48412" s="5"/>
      <c r="C48412" s="5" t="str">
        <f>IFERROR(__xludf.DUMMYFUNCTION("""COMPUTED_VALUE"""),"")</f>
        <v/>
      </c>
      <c r="D48412" s="5">
        <v>0.0</v>
      </c>
    </row>
    <row r="48413" ht="14.25" customHeight="1">
      <c r="A48413" s="5"/>
      <c r="B48413" s="5"/>
      <c r="C48413" s="5" t="str">
        <f>IFERROR(__xludf.DUMMYFUNCTION("""COMPUTED_VALUE"""),"")</f>
        <v/>
      </c>
      <c r="D48413" s="5">
        <v>0.0</v>
      </c>
    </row>
    <row r="48414" ht="14.25" customHeight="1">
      <c r="A48414" s="5"/>
      <c r="B48414" s="5"/>
      <c r="C48414" s="5" t="str">
        <f>IFERROR(__xludf.DUMMYFUNCTION("""COMPUTED_VALUE"""),"")</f>
        <v/>
      </c>
      <c r="D48414" s="5">
        <v>0.0</v>
      </c>
    </row>
    <row r="48415" ht="14.25" customHeight="1">
      <c r="A48415" s="5"/>
      <c r="B48415" s="5"/>
      <c r="C48415" s="5" t="str">
        <f>IFERROR(__xludf.DUMMYFUNCTION("""COMPUTED_VALUE"""),"")</f>
        <v/>
      </c>
      <c r="D48415" s="5">
        <v>0.0</v>
      </c>
    </row>
    <row r="48416" ht="14.25" customHeight="1">
      <c r="A48416" s="5"/>
      <c r="B48416" s="5"/>
      <c r="C48416" s="5" t="str">
        <f>IFERROR(__xludf.DUMMYFUNCTION("""COMPUTED_VALUE"""),"")</f>
        <v/>
      </c>
      <c r="D48416" s="5">
        <v>0.0</v>
      </c>
    </row>
    <row r="48417" ht="14.25" customHeight="1">
      <c r="A48417" s="5"/>
      <c r="B48417" s="5"/>
      <c r="C48417" s="5" t="str">
        <f>IFERROR(__xludf.DUMMYFUNCTION("""COMPUTED_VALUE"""),"")</f>
        <v/>
      </c>
      <c r="D48417" s="5">
        <v>0.0</v>
      </c>
    </row>
    <row r="48418" ht="14.25" customHeight="1">
      <c r="A48418" s="5"/>
      <c r="B48418" s="5"/>
      <c r="C48418" s="5" t="str">
        <f>IFERROR(__xludf.DUMMYFUNCTION("""COMPUTED_VALUE"""),"")</f>
        <v/>
      </c>
      <c r="D48418" s="5">
        <v>0.0</v>
      </c>
    </row>
    <row r="48419" ht="14.25" customHeight="1">
      <c r="A48419" s="5"/>
      <c r="B48419" s="5"/>
      <c r="C48419" s="5" t="str">
        <f>IFERROR(__xludf.DUMMYFUNCTION("""COMPUTED_VALUE"""),"")</f>
        <v/>
      </c>
      <c r="D48419" s="5">
        <v>0.0</v>
      </c>
    </row>
    <row r="48420" ht="14.25" customHeight="1">
      <c r="A48420" s="5"/>
      <c r="B48420" s="5"/>
      <c r="C48420" s="5" t="str">
        <f>IFERROR(__xludf.DUMMYFUNCTION("""COMPUTED_VALUE"""),"")</f>
        <v/>
      </c>
      <c r="D48420" s="5">
        <v>0.0</v>
      </c>
    </row>
    <row r="48421" ht="14.25" customHeight="1">
      <c r="A48421" s="5"/>
      <c r="B48421" s="5"/>
      <c r="C48421" s="5" t="str">
        <f>IFERROR(__xludf.DUMMYFUNCTION("""COMPUTED_VALUE"""),"")</f>
        <v/>
      </c>
      <c r="D48421" s="5">
        <v>0.0</v>
      </c>
    </row>
    <row r="48422" ht="14.25" customHeight="1">
      <c r="A48422" s="5"/>
      <c r="B48422" s="5"/>
      <c r="C48422" s="5" t="str">
        <f>IFERROR(__xludf.DUMMYFUNCTION("""COMPUTED_VALUE"""),"")</f>
        <v/>
      </c>
      <c r="D48422" s="5">
        <v>0.0</v>
      </c>
    </row>
    <row r="48423" ht="14.25" customHeight="1">
      <c r="A48423" s="5"/>
      <c r="B48423" s="5"/>
      <c r="C48423" s="5" t="str">
        <f>IFERROR(__xludf.DUMMYFUNCTION("""COMPUTED_VALUE"""),"")</f>
        <v/>
      </c>
      <c r="D48423" s="5">
        <v>0.0</v>
      </c>
    </row>
    <row r="48424" ht="14.25" customHeight="1">
      <c r="A48424" s="5"/>
      <c r="B48424" s="5"/>
      <c r="C48424" s="5" t="str">
        <f>IFERROR(__xludf.DUMMYFUNCTION("""COMPUTED_VALUE"""),"")</f>
        <v/>
      </c>
      <c r="D48424" s="5">
        <v>0.0</v>
      </c>
    </row>
    <row r="48425" ht="14.25" customHeight="1">
      <c r="A48425" s="5"/>
      <c r="B48425" s="5"/>
      <c r="C48425" s="5" t="str">
        <f>IFERROR(__xludf.DUMMYFUNCTION("""COMPUTED_VALUE"""),"")</f>
        <v/>
      </c>
      <c r="D48425" s="5">
        <v>0.0</v>
      </c>
    </row>
    <row r="48426" ht="14.25" customHeight="1">
      <c r="A48426" s="5"/>
      <c r="B48426" s="5"/>
      <c r="C48426" s="5" t="str">
        <f>IFERROR(__xludf.DUMMYFUNCTION("""COMPUTED_VALUE"""),"")</f>
        <v/>
      </c>
      <c r="D48426" s="5">
        <v>0.0</v>
      </c>
    </row>
    <row r="48427" ht="14.25" customHeight="1">
      <c r="A48427" s="5"/>
      <c r="B48427" s="5"/>
      <c r="C48427" s="5" t="str">
        <f>IFERROR(__xludf.DUMMYFUNCTION("""COMPUTED_VALUE"""),"")</f>
        <v/>
      </c>
      <c r="D48427" s="5">
        <v>0.0</v>
      </c>
    </row>
    <row r="48428" ht="14.25" customHeight="1">
      <c r="A48428" s="5"/>
      <c r="B48428" s="5"/>
      <c r="C48428" s="5" t="str">
        <f>IFERROR(__xludf.DUMMYFUNCTION("""COMPUTED_VALUE"""),"")</f>
        <v/>
      </c>
      <c r="D48428" s="5">
        <v>0.0</v>
      </c>
    </row>
    <row r="48429" ht="14.25" customHeight="1">
      <c r="A48429" s="5"/>
      <c r="B48429" s="5"/>
      <c r="C48429" s="5" t="str">
        <f>IFERROR(__xludf.DUMMYFUNCTION("""COMPUTED_VALUE"""),"")</f>
        <v/>
      </c>
      <c r="D48429" s="5">
        <v>0.0</v>
      </c>
    </row>
    <row r="48430" ht="14.25" customHeight="1">
      <c r="A48430" s="5"/>
      <c r="B48430" s="5"/>
      <c r="C48430" s="5" t="str">
        <f>IFERROR(__xludf.DUMMYFUNCTION("""COMPUTED_VALUE"""),"")</f>
        <v/>
      </c>
      <c r="D48430" s="5">
        <v>0.0</v>
      </c>
    </row>
    <row r="48431" ht="14.25" customHeight="1">
      <c r="A48431" s="5"/>
      <c r="B48431" s="5"/>
      <c r="C48431" s="5" t="str">
        <f>IFERROR(__xludf.DUMMYFUNCTION("""COMPUTED_VALUE"""),"")</f>
        <v/>
      </c>
      <c r="D48431" s="5">
        <v>0.0</v>
      </c>
    </row>
    <row r="48432" ht="14.25" customHeight="1">
      <c r="A48432" s="5"/>
      <c r="B48432" s="5"/>
      <c r="C48432" s="5" t="str">
        <f>IFERROR(__xludf.DUMMYFUNCTION("""COMPUTED_VALUE"""),"")</f>
        <v/>
      </c>
      <c r="D48432" s="5">
        <v>0.0</v>
      </c>
    </row>
    <row r="48433" ht="14.25" customHeight="1">
      <c r="A48433" s="5"/>
      <c r="B48433" s="5"/>
      <c r="C48433" s="5" t="str">
        <f>IFERROR(__xludf.DUMMYFUNCTION("""COMPUTED_VALUE"""),"")</f>
        <v/>
      </c>
      <c r="D48433" s="5">
        <v>0.0</v>
      </c>
    </row>
    <row r="48434" ht="14.25" customHeight="1">
      <c r="A48434" s="5"/>
      <c r="B48434" s="5"/>
      <c r="C48434" s="5" t="str">
        <f>IFERROR(__xludf.DUMMYFUNCTION("""COMPUTED_VALUE"""),"")</f>
        <v/>
      </c>
      <c r="D48434" s="5">
        <v>0.0</v>
      </c>
    </row>
    <row r="48435" ht="14.25" customHeight="1">
      <c r="A48435" s="5"/>
      <c r="B48435" s="5"/>
      <c r="C48435" s="5" t="str">
        <f>IFERROR(__xludf.DUMMYFUNCTION("""COMPUTED_VALUE"""),"")</f>
        <v/>
      </c>
      <c r="D48435" s="5">
        <v>0.0</v>
      </c>
    </row>
    <row r="48436" ht="14.25" customHeight="1">
      <c r="A48436" s="5"/>
      <c r="B48436" s="5"/>
      <c r="C48436" s="5" t="str">
        <f>IFERROR(__xludf.DUMMYFUNCTION("""COMPUTED_VALUE"""),"")</f>
        <v/>
      </c>
      <c r="D48436" s="5">
        <v>0.0</v>
      </c>
    </row>
    <row r="48437" ht="14.25" customHeight="1">
      <c r="A48437" s="5"/>
      <c r="B48437" s="5"/>
      <c r="C48437" s="5" t="str">
        <f>IFERROR(__xludf.DUMMYFUNCTION("""COMPUTED_VALUE"""),"")</f>
        <v/>
      </c>
      <c r="D48437" s="5">
        <v>0.0</v>
      </c>
    </row>
    <row r="48438" ht="14.25" customHeight="1">
      <c r="A48438" s="5"/>
      <c r="B48438" s="5"/>
      <c r="C48438" s="5" t="str">
        <f>IFERROR(__xludf.DUMMYFUNCTION("""COMPUTED_VALUE"""),"")</f>
        <v/>
      </c>
      <c r="D48438" s="5">
        <v>0.0</v>
      </c>
    </row>
    <row r="48439" ht="14.25" customHeight="1">
      <c r="A48439" s="5"/>
      <c r="B48439" s="5"/>
      <c r="C48439" s="5" t="str">
        <f>IFERROR(__xludf.DUMMYFUNCTION("""COMPUTED_VALUE"""),"")</f>
        <v/>
      </c>
      <c r="D48439" s="5">
        <v>0.0</v>
      </c>
    </row>
    <row r="48440" ht="14.25" customHeight="1">
      <c r="A48440" s="5"/>
      <c r="B48440" s="5"/>
      <c r="C48440" s="5" t="str">
        <f>IFERROR(__xludf.DUMMYFUNCTION("""COMPUTED_VALUE"""),"")</f>
        <v/>
      </c>
      <c r="D48440" s="5">
        <v>0.0</v>
      </c>
    </row>
    <row r="48441" ht="14.25" customHeight="1">
      <c r="A48441" s="5"/>
      <c r="B48441" s="5"/>
      <c r="C48441" s="5" t="str">
        <f>IFERROR(__xludf.DUMMYFUNCTION("""COMPUTED_VALUE"""),"")</f>
        <v/>
      </c>
      <c r="D48441" s="5">
        <v>0.0</v>
      </c>
    </row>
    <row r="48442" ht="14.25" customHeight="1">
      <c r="A48442" s="5"/>
      <c r="B48442" s="5"/>
      <c r="C48442" s="5" t="str">
        <f>IFERROR(__xludf.DUMMYFUNCTION("""COMPUTED_VALUE"""),"")</f>
        <v/>
      </c>
      <c r="D48442" s="5">
        <v>0.0</v>
      </c>
    </row>
    <row r="48443" ht="14.25" customHeight="1">
      <c r="A48443" s="5"/>
      <c r="B48443" s="5"/>
      <c r="C48443" s="5" t="str">
        <f>IFERROR(__xludf.DUMMYFUNCTION("""COMPUTED_VALUE"""),"")</f>
        <v/>
      </c>
      <c r="D48443" s="5">
        <v>0.0</v>
      </c>
    </row>
    <row r="48444" ht="14.25" customHeight="1">
      <c r="A48444" s="5"/>
      <c r="B48444" s="5"/>
      <c r="C48444" s="5" t="str">
        <f>IFERROR(__xludf.DUMMYFUNCTION("""COMPUTED_VALUE"""),"")</f>
        <v/>
      </c>
      <c r="D48444" s="5">
        <v>0.0</v>
      </c>
    </row>
    <row r="48445" ht="14.25" customHeight="1">
      <c r="A48445" s="5"/>
      <c r="B48445" s="5"/>
      <c r="C48445" s="5" t="str">
        <f>IFERROR(__xludf.DUMMYFUNCTION("""COMPUTED_VALUE"""),"")</f>
        <v/>
      </c>
      <c r="D48445" s="5">
        <v>0.0</v>
      </c>
    </row>
    <row r="48446" ht="14.25" customHeight="1">
      <c r="A48446" s="5"/>
      <c r="B48446" s="5"/>
      <c r="C48446" s="5" t="str">
        <f>IFERROR(__xludf.DUMMYFUNCTION("""COMPUTED_VALUE"""),"")</f>
        <v/>
      </c>
      <c r="D48446" s="5">
        <v>0.0</v>
      </c>
    </row>
    <row r="48447" ht="14.25" customHeight="1">
      <c r="A48447" s="5"/>
      <c r="B48447" s="5"/>
      <c r="C48447" s="5" t="str">
        <f>IFERROR(__xludf.DUMMYFUNCTION("""COMPUTED_VALUE"""),"")</f>
        <v/>
      </c>
      <c r="D48447" s="5">
        <v>0.0</v>
      </c>
    </row>
    <row r="48448" ht="14.25" customHeight="1">
      <c r="A48448" s="5"/>
      <c r="B48448" s="5"/>
      <c r="C48448" s="5" t="str">
        <f>IFERROR(__xludf.DUMMYFUNCTION("""COMPUTED_VALUE"""),"")</f>
        <v/>
      </c>
      <c r="D48448" s="5">
        <v>0.0</v>
      </c>
    </row>
    <row r="48449" ht="14.25" customHeight="1">
      <c r="A48449" s="5"/>
      <c r="B48449" s="5"/>
      <c r="C48449" s="5" t="str">
        <f>IFERROR(__xludf.DUMMYFUNCTION("""COMPUTED_VALUE"""),"")</f>
        <v/>
      </c>
      <c r="D48449" s="5">
        <v>0.0</v>
      </c>
    </row>
    <row r="48450" ht="14.25" customHeight="1">
      <c r="A48450" s="5"/>
      <c r="B48450" s="5"/>
      <c r="C48450" s="5" t="str">
        <f>IFERROR(__xludf.DUMMYFUNCTION("""COMPUTED_VALUE"""),"")</f>
        <v/>
      </c>
      <c r="D48450" s="5">
        <v>0.0</v>
      </c>
    </row>
    <row r="48451" ht="14.25" customHeight="1">
      <c r="A48451" s="5"/>
      <c r="B48451" s="5"/>
      <c r="C48451" s="5" t="str">
        <f>IFERROR(__xludf.DUMMYFUNCTION("""COMPUTED_VALUE"""),"")</f>
        <v/>
      </c>
      <c r="D48451" s="5">
        <v>0.0</v>
      </c>
    </row>
    <row r="48452" ht="14.25" customHeight="1">
      <c r="A48452" s="5"/>
      <c r="B48452" s="5"/>
      <c r="C48452" s="5" t="str">
        <f>IFERROR(__xludf.DUMMYFUNCTION("""COMPUTED_VALUE"""),"")</f>
        <v/>
      </c>
      <c r="D48452" s="5">
        <v>0.0</v>
      </c>
    </row>
    <row r="48453" ht="14.25" customHeight="1">
      <c r="A48453" s="5"/>
      <c r="B48453" s="5"/>
      <c r="C48453" s="5" t="str">
        <f>IFERROR(__xludf.DUMMYFUNCTION("""COMPUTED_VALUE"""),"")</f>
        <v/>
      </c>
      <c r="D48453" s="5">
        <v>0.0</v>
      </c>
    </row>
    <row r="48454" ht="14.25" customHeight="1">
      <c r="A48454" s="5"/>
      <c r="B48454" s="5"/>
      <c r="C48454" s="5" t="str">
        <f>IFERROR(__xludf.DUMMYFUNCTION("""COMPUTED_VALUE"""),"")</f>
        <v/>
      </c>
      <c r="D48454" s="5">
        <v>0.0</v>
      </c>
    </row>
    <row r="48455" ht="14.25" customHeight="1">
      <c r="A48455" s="5"/>
      <c r="B48455" s="5"/>
      <c r="C48455" s="5" t="str">
        <f>IFERROR(__xludf.DUMMYFUNCTION("""COMPUTED_VALUE"""),"")</f>
        <v/>
      </c>
      <c r="D48455" s="5">
        <v>0.0</v>
      </c>
    </row>
    <row r="48456" ht="14.25" customHeight="1">
      <c r="A48456" s="5"/>
      <c r="B48456" s="5"/>
      <c r="C48456" s="5" t="str">
        <f>IFERROR(__xludf.DUMMYFUNCTION("""COMPUTED_VALUE"""),"")</f>
        <v/>
      </c>
      <c r="D48456" s="5">
        <v>0.0</v>
      </c>
    </row>
    <row r="48457" ht="14.25" customHeight="1">
      <c r="A48457" s="5"/>
      <c r="B48457" s="5"/>
      <c r="C48457" s="5" t="str">
        <f>IFERROR(__xludf.DUMMYFUNCTION("""COMPUTED_VALUE"""),"")</f>
        <v/>
      </c>
      <c r="D48457" s="5">
        <v>0.0</v>
      </c>
    </row>
    <row r="48458" ht="14.25" customHeight="1">
      <c r="A48458" s="5"/>
      <c r="B48458" s="5"/>
      <c r="C48458" s="5" t="str">
        <f>IFERROR(__xludf.DUMMYFUNCTION("""COMPUTED_VALUE"""),"")</f>
        <v/>
      </c>
      <c r="D48458" s="5">
        <v>0.0</v>
      </c>
    </row>
    <row r="48459" ht="14.25" customHeight="1">
      <c r="A48459" s="5"/>
      <c r="B48459" s="5"/>
      <c r="C48459" s="5" t="str">
        <f>IFERROR(__xludf.DUMMYFUNCTION("""COMPUTED_VALUE"""),"")</f>
        <v/>
      </c>
      <c r="D48459" s="5">
        <v>0.0</v>
      </c>
    </row>
    <row r="48460" ht="14.25" customHeight="1">
      <c r="A48460" s="5"/>
      <c r="B48460" s="5"/>
      <c r="C48460" s="5" t="str">
        <f>IFERROR(__xludf.DUMMYFUNCTION("""COMPUTED_VALUE"""),"")</f>
        <v/>
      </c>
      <c r="D48460" s="5">
        <v>0.0</v>
      </c>
    </row>
    <row r="48461" ht="14.25" customHeight="1">
      <c r="A48461" s="5"/>
      <c r="B48461" s="5"/>
      <c r="C48461" s="5" t="str">
        <f>IFERROR(__xludf.DUMMYFUNCTION("""COMPUTED_VALUE"""),"")</f>
        <v/>
      </c>
      <c r="D48461" s="5">
        <v>0.0</v>
      </c>
    </row>
    <row r="48462" ht="14.25" customHeight="1">
      <c r="A48462" s="5"/>
      <c r="B48462" s="5"/>
      <c r="C48462" s="5" t="str">
        <f>IFERROR(__xludf.DUMMYFUNCTION("""COMPUTED_VALUE"""),"")</f>
        <v/>
      </c>
      <c r="D48462" s="5">
        <v>0.0</v>
      </c>
    </row>
    <row r="48463" ht="14.25" customHeight="1">
      <c r="A48463" s="5"/>
      <c r="B48463" s="5"/>
      <c r="C48463" s="5" t="str">
        <f>IFERROR(__xludf.DUMMYFUNCTION("""COMPUTED_VALUE"""),"")</f>
        <v/>
      </c>
      <c r="D48463" s="5">
        <v>0.0</v>
      </c>
    </row>
    <row r="48464" ht="14.25" customHeight="1">
      <c r="A48464" s="5"/>
      <c r="B48464" s="5"/>
      <c r="C48464" s="5" t="str">
        <f>IFERROR(__xludf.DUMMYFUNCTION("""COMPUTED_VALUE"""),"")</f>
        <v/>
      </c>
      <c r="D48464" s="5">
        <v>0.0</v>
      </c>
    </row>
    <row r="48465" ht="14.25" customHeight="1">
      <c r="A48465" s="5"/>
      <c r="B48465" s="5"/>
      <c r="C48465" s="5" t="str">
        <f>IFERROR(__xludf.DUMMYFUNCTION("""COMPUTED_VALUE"""),"")</f>
        <v/>
      </c>
      <c r="D48465" s="5">
        <v>0.0</v>
      </c>
    </row>
    <row r="48466" ht="14.25" customHeight="1">
      <c r="A48466" s="5"/>
      <c r="B48466" s="5"/>
      <c r="C48466" s="5" t="str">
        <f>IFERROR(__xludf.DUMMYFUNCTION("""COMPUTED_VALUE"""),"")</f>
        <v/>
      </c>
      <c r="D48466" s="5">
        <v>0.0</v>
      </c>
    </row>
    <row r="48467" ht="14.25" customHeight="1">
      <c r="A48467" s="5"/>
      <c r="B48467" s="5"/>
      <c r="C48467" s="5" t="str">
        <f>IFERROR(__xludf.DUMMYFUNCTION("""COMPUTED_VALUE"""),"")</f>
        <v/>
      </c>
      <c r="D48467" s="5">
        <v>0.0</v>
      </c>
    </row>
    <row r="48468" ht="14.25" customHeight="1">
      <c r="A48468" s="5"/>
      <c r="B48468" s="5"/>
      <c r="C48468" s="5" t="str">
        <f>IFERROR(__xludf.DUMMYFUNCTION("""COMPUTED_VALUE"""),"")</f>
        <v/>
      </c>
      <c r="D48468" s="5">
        <v>0.0</v>
      </c>
    </row>
    <row r="48469" ht="14.25" customHeight="1">
      <c r="A48469" s="5"/>
      <c r="B48469" s="5"/>
      <c r="C48469" s="5" t="str">
        <f>IFERROR(__xludf.DUMMYFUNCTION("""COMPUTED_VALUE"""),"")</f>
        <v/>
      </c>
      <c r="D48469" s="5">
        <v>0.0</v>
      </c>
    </row>
    <row r="48470" ht="14.25" customHeight="1">
      <c r="A48470" s="5"/>
      <c r="B48470" s="5"/>
      <c r="C48470" s="5" t="str">
        <f>IFERROR(__xludf.DUMMYFUNCTION("""COMPUTED_VALUE"""),"")</f>
        <v/>
      </c>
      <c r="D48470" s="5">
        <v>0.0</v>
      </c>
    </row>
    <row r="48471" ht="14.25" customHeight="1">
      <c r="A48471" s="5"/>
      <c r="B48471" s="5"/>
      <c r="C48471" s="5" t="str">
        <f>IFERROR(__xludf.DUMMYFUNCTION("""COMPUTED_VALUE"""),"")</f>
        <v/>
      </c>
      <c r="D48471" s="5">
        <v>0.0</v>
      </c>
    </row>
    <row r="48472" ht="14.25" customHeight="1">
      <c r="A48472" s="5"/>
      <c r="B48472" s="5"/>
      <c r="C48472" s="5" t="str">
        <f>IFERROR(__xludf.DUMMYFUNCTION("""COMPUTED_VALUE"""),"")</f>
        <v/>
      </c>
      <c r="D48472" s="5">
        <v>0.0</v>
      </c>
    </row>
    <row r="48473" ht="14.25" customHeight="1">
      <c r="A48473" s="5"/>
      <c r="B48473" s="5"/>
      <c r="C48473" s="5" t="str">
        <f>IFERROR(__xludf.DUMMYFUNCTION("""COMPUTED_VALUE"""),"")</f>
        <v/>
      </c>
      <c r="D48473" s="5">
        <v>0.0</v>
      </c>
    </row>
    <row r="48474" ht="14.25" customHeight="1">
      <c r="A48474" s="5"/>
      <c r="B48474" s="5"/>
      <c r="C48474" s="5" t="str">
        <f>IFERROR(__xludf.DUMMYFUNCTION("""COMPUTED_VALUE"""),"")</f>
        <v/>
      </c>
      <c r="D48474" s="5">
        <v>0.0</v>
      </c>
    </row>
    <row r="48475" ht="14.25" customHeight="1">
      <c r="A48475" s="5"/>
      <c r="B48475" s="5"/>
      <c r="C48475" s="5" t="str">
        <f>IFERROR(__xludf.DUMMYFUNCTION("""COMPUTED_VALUE"""),"")</f>
        <v/>
      </c>
      <c r="D48475" s="5">
        <v>0.0</v>
      </c>
    </row>
    <row r="48476" ht="14.25" customHeight="1">
      <c r="A48476" s="5"/>
      <c r="B48476" s="5"/>
      <c r="C48476" s="5" t="str">
        <f>IFERROR(__xludf.DUMMYFUNCTION("""COMPUTED_VALUE"""),"")</f>
        <v/>
      </c>
      <c r="D48476" s="5">
        <v>0.0</v>
      </c>
    </row>
    <row r="48477" ht="14.25" customHeight="1">
      <c r="A48477" s="5"/>
      <c r="B48477" s="5"/>
      <c r="C48477" s="5" t="str">
        <f>IFERROR(__xludf.DUMMYFUNCTION("""COMPUTED_VALUE"""),"")</f>
        <v/>
      </c>
      <c r="D48477" s="5">
        <v>0.0</v>
      </c>
    </row>
    <row r="48478" ht="14.25" customHeight="1">
      <c r="A48478" s="5"/>
      <c r="B48478" s="5"/>
      <c r="C48478" s="5" t="str">
        <f>IFERROR(__xludf.DUMMYFUNCTION("""COMPUTED_VALUE"""),"")</f>
        <v/>
      </c>
      <c r="D48478" s="5">
        <v>0.0</v>
      </c>
    </row>
    <row r="48479" ht="14.25" customHeight="1">
      <c r="A48479" s="5"/>
      <c r="B48479" s="5"/>
      <c r="C48479" s="5" t="str">
        <f>IFERROR(__xludf.DUMMYFUNCTION("""COMPUTED_VALUE"""),"")</f>
        <v/>
      </c>
      <c r="D48479" s="5">
        <v>0.0</v>
      </c>
    </row>
    <row r="48480" ht="14.25" customHeight="1">
      <c r="A48480" s="5"/>
      <c r="B48480" s="5"/>
      <c r="C48480" s="5" t="str">
        <f>IFERROR(__xludf.DUMMYFUNCTION("""COMPUTED_VALUE"""),"")</f>
        <v/>
      </c>
      <c r="D48480" s="5">
        <v>0.0</v>
      </c>
    </row>
    <row r="48481" ht="14.25" customHeight="1">
      <c r="A48481" s="5"/>
      <c r="B48481" s="5"/>
      <c r="C48481" s="5" t="str">
        <f>IFERROR(__xludf.DUMMYFUNCTION("""COMPUTED_VALUE"""),"")</f>
        <v/>
      </c>
      <c r="D48481" s="5">
        <v>0.0</v>
      </c>
    </row>
    <row r="48482" ht="14.25" customHeight="1">
      <c r="A48482" s="5"/>
      <c r="B48482" s="5"/>
      <c r="C48482" s="5" t="str">
        <f>IFERROR(__xludf.DUMMYFUNCTION("""COMPUTED_VALUE"""),"")</f>
        <v/>
      </c>
      <c r="D48482" s="5">
        <v>0.0</v>
      </c>
    </row>
    <row r="48483" ht="14.25" customHeight="1">
      <c r="A48483" s="5"/>
      <c r="B48483" s="5"/>
      <c r="C48483" s="5" t="str">
        <f>IFERROR(__xludf.DUMMYFUNCTION("""COMPUTED_VALUE"""),"")</f>
        <v/>
      </c>
      <c r="D48483" s="5">
        <v>0.0</v>
      </c>
    </row>
    <row r="48484" ht="14.25" customHeight="1">
      <c r="A48484" s="5"/>
      <c r="B48484" s="5"/>
      <c r="C48484" s="5" t="str">
        <f>IFERROR(__xludf.DUMMYFUNCTION("""COMPUTED_VALUE"""),"")</f>
        <v/>
      </c>
      <c r="D48484" s="5">
        <v>0.0</v>
      </c>
    </row>
    <row r="48485" ht="14.25" customHeight="1">
      <c r="A48485" s="5"/>
      <c r="B48485" s="5"/>
      <c r="C48485" s="5" t="str">
        <f>IFERROR(__xludf.DUMMYFUNCTION("""COMPUTED_VALUE"""),"")</f>
        <v/>
      </c>
      <c r="D48485" s="5">
        <v>0.0</v>
      </c>
    </row>
    <row r="48486" ht="14.25" customHeight="1">
      <c r="A48486" s="5"/>
      <c r="B48486" s="5"/>
      <c r="C48486" s="5" t="str">
        <f>IFERROR(__xludf.DUMMYFUNCTION("""COMPUTED_VALUE"""),"")</f>
        <v/>
      </c>
      <c r="D48486" s="5">
        <v>0.0</v>
      </c>
    </row>
    <row r="48487" ht="14.25" customHeight="1">
      <c r="A48487" s="5"/>
      <c r="B48487" s="5"/>
      <c r="C48487" s="5" t="str">
        <f>IFERROR(__xludf.DUMMYFUNCTION("""COMPUTED_VALUE"""),"")</f>
        <v/>
      </c>
      <c r="D48487" s="5">
        <v>0.0</v>
      </c>
    </row>
    <row r="48488" ht="14.25" customHeight="1">
      <c r="A48488" s="5"/>
      <c r="B48488" s="5"/>
      <c r="C48488" s="5" t="str">
        <f>IFERROR(__xludf.DUMMYFUNCTION("""COMPUTED_VALUE"""),"")</f>
        <v/>
      </c>
      <c r="D48488" s="5">
        <v>0.0</v>
      </c>
    </row>
    <row r="48489" ht="14.25" customHeight="1">
      <c r="A48489" s="5"/>
      <c r="B48489" s="5"/>
      <c r="C48489" s="5" t="str">
        <f>IFERROR(__xludf.DUMMYFUNCTION("""COMPUTED_VALUE"""),"")</f>
        <v/>
      </c>
      <c r="D48489" s="5">
        <v>0.0</v>
      </c>
    </row>
    <row r="48490" ht="14.25" customHeight="1">
      <c r="A48490" s="5"/>
      <c r="B48490" s="5"/>
      <c r="C48490" s="5" t="str">
        <f>IFERROR(__xludf.DUMMYFUNCTION("""COMPUTED_VALUE"""),"")</f>
        <v/>
      </c>
      <c r="D48490" s="5">
        <v>0.0</v>
      </c>
    </row>
    <row r="48491" ht="14.25" customHeight="1">
      <c r="A48491" s="5"/>
      <c r="B48491" s="5"/>
      <c r="C48491" s="5" t="str">
        <f>IFERROR(__xludf.DUMMYFUNCTION("""COMPUTED_VALUE"""),"")</f>
        <v/>
      </c>
      <c r="D48491" s="5">
        <v>0.0</v>
      </c>
    </row>
    <row r="48492" ht="14.25" customHeight="1">
      <c r="A48492" s="5"/>
      <c r="B48492" s="5"/>
      <c r="C48492" s="5" t="str">
        <f>IFERROR(__xludf.DUMMYFUNCTION("""COMPUTED_VALUE"""),"")</f>
        <v/>
      </c>
      <c r="D48492" s="5">
        <v>0.0</v>
      </c>
    </row>
    <row r="48493" ht="14.25" customHeight="1">
      <c r="A48493" s="5"/>
      <c r="B48493" s="5"/>
      <c r="C48493" s="5" t="str">
        <f>IFERROR(__xludf.DUMMYFUNCTION("""COMPUTED_VALUE"""),"")</f>
        <v/>
      </c>
      <c r="D48493" s="5">
        <v>0.0</v>
      </c>
    </row>
    <row r="48494" ht="14.25" customHeight="1">
      <c r="A48494" s="5"/>
      <c r="B48494" s="5"/>
      <c r="C48494" s="5" t="str">
        <f>IFERROR(__xludf.DUMMYFUNCTION("""COMPUTED_VALUE"""),"")</f>
        <v/>
      </c>
      <c r="D48494" s="5">
        <v>0.0</v>
      </c>
    </row>
    <row r="48495" ht="14.25" customHeight="1">
      <c r="A48495" s="5"/>
      <c r="B48495" s="5"/>
      <c r="C48495" s="5" t="str">
        <f>IFERROR(__xludf.DUMMYFUNCTION("""COMPUTED_VALUE"""),"")</f>
        <v/>
      </c>
      <c r="D48495" s="5">
        <v>0.0</v>
      </c>
    </row>
    <row r="48496" ht="14.25" customHeight="1">
      <c r="A48496" s="5"/>
      <c r="B48496" s="5"/>
      <c r="C48496" s="5" t="str">
        <f>IFERROR(__xludf.DUMMYFUNCTION("""COMPUTED_VALUE"""),"")</f>
        <v/>
      </c>
      <c r="D48496" s="5">
        <v>0.0</v>
      </c>
    </row>
    <row r="48497" ht="14.25" customHeight="1">
      <c r="A48497" s="5"/>
      <c r="B48497" s="5"/>
      <c r="C48497" s="5" t="str">
        <f>IFERROR(__xludf.DUMMYFUNCTION("""COMPUTED_VALUE"""),"")</f>
        <v/>
      </c>
      <c r="D48497" s="5">
        <v>0.0</v>
      </c>
    </row>
    <row r="48498" ht="14.25" customHeight="1">
      <c r="A48498" s="5"/>
      <c r="B48498" s="5"/>
      <c r="C48498" s="5" t="str">
        <f>IFERROR(__xludf.DUMMYFUNCTION("""COMPUTED_VALUE"""),"")</f>
        <v/>
      </c>
      <c r="D48498" s="5">
        <v>0.0</v>
      </c>
    </row>
    <row r="48499" ht="14.25" customHeight="1">
      <c r="A48499" s="5"/>
      <c r="B48499" s="5"/>
      <c r="C48499" s="5" t="str">
        <f>IFERROR(__xludf.DUMMYFUNCTION("""COMPUTED_VALUE"""),"")</f>
        <v/>
      </c>
      <c r="D48499" s="5">
        <v>0.0</v>
      </c>
    </row>
    <row r="48500" ht="14.25" customHeight="1">
      <c r="A48500" s="5"/>
      <c r="B48500" s="5"/>
      <c r="C48500" s="5" t="str">
        <f>IFERROR(__xludf.DUMMYFUNCTION("""COMPUTED_VALUE"""),"")</f>
        <v/>
      </c>
      <c r="D48500" s="5">
        <v>0.0</v>
      </c>
    </row>
    <row r="48501" ht="14.25" customHeight="1">
      <c r="A48501" s="5"/>
      <c r="B48501" s="5"/>
      <c r="C48501" s="5" t="str">
        <f>IFERROR(__xludf.DUMMYFUNCTION("""COMPUTED_VALUE"""),"")</f>
        <v/>
      </c>
      <c r="D48501" s="5">
        <v>0.0</v>
      </c>
    </row>
    <row r="48502" ht="14.25" customHeight="1">
      <c r="A48502" s="5"/>
      <c r="B48502" s="5"/>
      <c r="C48502" s="5" t="str">
        <f>IFERROR(__xludf.DUMMYFUNCTION("""COMPUTED_VALUE"""),"")</f>
        <v/>
      </c>
      <c r="D48502" s="5">
        <v>0.0</v>
      </c>
    </row>
    <row r="48503" ht="14.25" customHeight="1">
      <c r="A48503" s="5"/>
      <c r="B48503" s="5"/>
      <c r="C48503" s="5" t="str">
        <f>IFERROR(__xludf.DUMMYFUNCTION("""COMPUTED_VALUE"""),"")</f>
        <v/>
      </c>
      <c r="D48503" s="5">
        <v>0.0</v>
      </c>
    </row>
    <row r="48504" ht="14.25" customHeight="1">
      <c r="A48504" s="5"/>
      <c r="B48504" s="5"/>
      <c r="C48504" s="5" t="str">
        <f>IFERROR(__xludf.DUMMYFUNCTION("""COMPUTED_VALUE"""),"")</f>
        <v/>
      </c>
      <c r="D48504" s="5">
        <v>0.0</v>
      </c>
    </row>
    <row r="48505" ht="14.25" customHeight="1">
      <c r="A48505" s="5"/>
      <c r="B48505" s="5"/>
      <c r="C48505" s="5" t="str">
        <f>IFERROR(__xludf.DUMMYFUNCTION("""COMPUTED_VALUE"""),"")</f>
        <v/>
      </c>
      <c r="D48505" s="5">
        <v>0.0</v>
      </c>
    </row>
    <row r="48506" ht="14.25" customHeight="1">
      <c r="A48506" s="5"/>
      <c r="B48506" s="5"/>
      <c r="C48506" s="5" t="str">
        <f>IFERROR(__xludf.DUMMYFUNCTION("""COMPUTED_VALUE"""),"")</f>
        <v/>
      </c>
      <c r="D48506" s="5">
        <v>0.0</v>
      </c>
    </row>
    <row r="48507" ht="14.25" customHeight="1">
      <c r="A48507" s="5"/>
      <c r="B48507" s="5"/>
      <c r="C48507" s="5" t="str">
        <f>IFERROR(__xludf.DUMMYFUNCTION("""COMPUTED_VALUE"""),"")</f>
        <v/>
      </c>
      <c r="D48507" s="5">
        <v>0.0</v>
      </c>
    </row>
    <row r="48508" ht="14.25" customHeight="1">
      <c r="A48508" s="5"/>
      <c r="B48508" s="5"/>
      <c r="C48508" s="5" t="str">
        <f>IFERROR(__xludf.DUMMYFUNCTION("""COMPUTED_VALUE"""),"")</f>
        <v/>
      </c>
      <c r="D48508" s="5">
        <v>0.0</v>
      </c>
    </row>
    <row r="48509" ht="14.25" customHeight="1">
      <c r="A48509" s="5"/>
      <c r="B48509" s="5"/>
      <c r="C48509" s="5" t="str">
        <f>IFERROR(__xludf.DUMMYFUNCTION("""COMPUTED_VALUE"""),"")</f>
        <v/>
      </c>
      <c r="D48509" s="5">
        <v>0.0</v>
      </c>
    </row>
    <row r="48510" ht="14.25" customHeight="1">
      <c r="A48510" s="5"/>
      <c r="B48510" s="5"/>
      <c r="C48510" s="5" t="str">
        <f>IFERROR(__xludf.DUMMYFUNCTION("""COMPUTED_VALUE"""),"")</f>
        <v/>
      </c>
      <c r="D48510" s="5">
        <v>0.0</v>
      </c>
    </row>
    <row r="48511" ht="14.25" customHeight="1">
      <c r="A48511" s="5"/>
      <c r="B48511" s="5"/>
      <c r="C48511" s="5" t="str">
        <f>IFERROR(__xludf.DUMMYFUNCTION("""COMPUTED_VALUE"""),"")</f>
        <v/>
      </c>
      <c r="D48511" s="5">
        <v>0.0</v>
      </c>
    </row>
    <row r="48512" ht="14.25" customHeight="1">
      <c r="A48512" s="5"/>
      <c r="B48512" s="5"/>
      <c r="C48512" s="5" t="str">
        <f>IFERROR(__xludf.DUMMYFUNCTION("""COMPUTED_VALUE"""),"")</f>
        <v/>
      </c>
      <c r="D48512" s="5">
        <v>0.0</v>
      </c>
    </row>
    <row r="48513" ht="14.25" customHeight="1">
      <c r="A48513" s="5"/>
      <c r="B48513" s="5"/>
      <c r="C48513" s="5" t="str">
        <f>IFERROR(__xludf.DUMMYFUNCTION("""COMPUTED_VALUE"""),"")</f>
        <v/>
      </c>
      <c r="D48513" s="5">
        <v>0.0</v>
      </c>
    </row>
    <row r="48514" ht="14.25" customHeight="1">
      <c r="A48514" s="5"/>
      <c r="B48514" s="5"/>
      <c r="C48514" s="5" t="str">
        <f>IFERROR(__xludf.DUMMYFUNCTION("""COMPUTED_VALUE"""),"")</f>
        <v/>
      </c>
      <c r="D48514" s="5">
        <v>0.0</v>
      </c>
    </row>
    <row r="48515" ht="14.25" customHeight="1">
      <c r="A48515" s="5"/>
      <c r="B48515" s="5"/>
      <c r="C48515" s="5" t="str">
        <f>IFERROR(__xludf.DUMMYFUNCTION("""COMPUTED_VALUE"""),"")</f>
        <v/>
      </c>
      <c r="D48515" s="5">
        <v>0.0</v>
      </c>
    </row>
    <row r="48516" ht="14.25" customHeight="1">
      <c r="A48516" s="5"/>
      <c r="B48516" s="5"/>
      <c r="C48516" s="5" t="str">
        <f>IFERROR(__xludf.DUMMYFUNCTION("""COMPUTED_VALUE"""),"")</f>
        <v/>
      </c>
      <c r="D48516" s="5">
        <v>0.0</v>
      </c>
    </row>
    <row r="48517" ht="14.25" customHeight="1">
      <c r="A48517" s="5"/>
      <c r="B48517" s="5"/>
      <c r="C48517" s="5" t="str">
        <f>IFERROR(__xludf.DUMMYFUNCTION("""COMPUTED_VALUE"""),"")</f>
        <v/>
      </c>
      <c r="D48517" s="5">
        <v>0.0</v>
      </c>
    </row>
    <row r="48518" ht="14.25" customHeight="1">
      <c r="A48518" s="5"/>
      <c r="B48518" s="5"/>
      <c r="C48518" s="5" t="str">
        <f>IFERROR(__xludf.DUMMYFUNCTION("""COMPUTED_VALUE"""),"")</f>
        <v/>
      </c>
      <c r="D48518" s="5">
        <v>0.0</v>
      </c>
    </row>
    <row r="48519" ht="14.25" customHeight="1">
      <c r="A48519" s="5"/>
      <c r="B48519" s="5"/>
      <c r="C48519" s="5" t="str">
        <f>IFERROR(__xludf.DUMMYFUNCTION("""COMPUTED_VALUE"""),"")</f>
        <v/>
      </c>
      <c r="D48519" s="5">
        <v>0.0</v>
      </c>
    </row>
    <row r="48520" ht="14.25" customHeight="1">
      <c r="A48520" s="5"/>
      <c r="B48520" s="5"/>
      <c r="C48520" s="5" t="str">
        <f>IFERROR(__xludf.DUMMYFUNCTION("""COMPUTED_VALUE"""),"")</f>
        <v/>
      </c>
      <c r="D48520" s="5">
        <v>0.0</v>
      </c>
    </row>
    <row r="48521" ht="14.25" customHeight="1">
      <c r="A48521" s="5"/>
      <c r="B48521" s="5"/>
      <c r="C48521" s="5" t="str">
        <f>IFERROR(__xludf.DUMMYFUNCTION("""COMPUTED_VALUE"""),"")</f>
        <v/>
      </c>
      <c r="D48521" s="5">
        <v>0.0</v>
      </c>
    </row>
    <row r="48522" ht="14.25" customHeight="1">
      <c r="A48522" s="5"/>
      <c r="B48522" s="5"/>
      <c r="C48522" s="5" t="str">
        <f>IFERROR(__xludf.DUMMYFUNCTION("""COMPUTED_VALUE"""),"")</f>
        <v/>
      </c>
      <c r="D48522" s="5">
        <v>0.0</v>
      </c>
    </row>
    <row r="48523" ht="14.25" customHeight="1">
      <c r="A48523" s="5"/>
      <c r="B48523" s="5"/>
      <c r="C48523" s="5" t="str">
        <f>IFERROR(__xludf.DUMMYFUNCTION("""COMPUTED_VALUE"""),"")</f>
        <v/>
      </c>
      <c r="D48523" s="5">
        <v>0.0</v>
      </c>
    </row>
    <row r="48524" ht="14.25" customHeight="1">
      <c r="A48524" s="5"/>
      <c r="B48524" s="5"/>
      <c r="C48524" s="5" t="str">
        <f>IFERROR(__xludf.DUMMYFUNCTION("""COMPUTED_VALUE"""),"")</f>
        <v/>
      </c>
      <c r="D48524" s="5">
        <v>0.0</v>
      </c>
    </row>
    <row r="48525" ht="14.25" customHeight="1">
      <c r="A48525" s="5"/>
      <c r="B48525" s="5"/>
      <c r="C48525" s="5" t="str">
        <f>IFERROR(__xludf.DUMMYFUNCTION("""COMPUTED_VALUE"""),"")</f>
        <v/>
      </c>
      <c r="D48525" s="5">
        <v>0.0</v>
      </c>
    </row>
    <row r="48526" ht="14.25" customHeight="1">
      <c r="A48526" s="5"/>
      <c r="B48526" s="5"/>
      <c r="C48526" s="5" t="str">
        <f>IFERROR(__xludf.DUMMYFUNCTION("""COMPUTED_VALUE"""),"")</f>
        <v/>
      </c>
      <c r="D48526" s="5">
        <v>0.0</v>
      </c>
    </row>
    <row r="48527" ht="14.25" customHeight="1">
      <c r="A48527" s="5"/>
      <c r="B48527" s="5"/>
      <c r="C48527" s="5" t="str">
        <f>IFERROR(__xludf.DUMMYFUNCTION("""COMPUTED_VALUE"""),"")</f>
        <v/>
      </c>
      <c r="D48527" s="5">
        <v>0.0</v>
      </c>
    </row>
    <row r="48528" ht="14.25" customHeight="1">
      <c r="A48528" s="5"/>
      <c r="B48528" s="5"/>
      <c r="C48528" s="5" t="str">
        <f>IFERROR(__xludf.DUMMYFUNCTION("""COMPUTED_VALUE"""),"")</f>
        <v/>
      </c>
      <c r="D48528" s="5">
        <v>0.0</v>
      </c>
    </row>
    <row r="48529" ht="14.25" customHeight="1">
      <c r="A48529" s="5"/>
      <c r="B48529" s="5"/>
      <c r="C48529" s="5" t="str">
        <f>IFERROR(__xludf.DUMMYFUNCTION("""COMPUTED_VALUE"""),"")</f>
        <v/>
      </c>
      <c r="D48529" s="5">
        <v>0.0</v>
      </c>
    </row>
    <row r="48530" ht="14.25" customHeight="1">
      <c r="A48530" s="5"/>
      <c r="B48530" s="5"/>
      <c r="C48530" s="5" t="str">
        <f>IFERROR(__xludf.DUMMYFUNCTION("""COMPUTED_VALUE"""),"")</f>
        <v/>
      </c>
      <c r="D48530" s="5">
        <v>0.0</v>
      </c>
    </row>
    <row r="48531" ht="14.25" customHeight="1">
      <c r="A48531" s="5"/>
      <c r="B48531" s="5"/>
      <c r="C48531" s="5" t="str">
        <f>IFERROR(__xludf.DUMMYFUNCTION("""COMPUTED_VALUE"""),"")</f>
        <v/>
      </c>
      <c r="D48531" s="5">
        <v>0.0</v>
      </c>
    </row>
    <row r="48532" ht="14.25" customHeight="1">
      <c r="A48532" s="5"/>
      <c r="B48532" s="5"/>
      <c r="C48532" s="5" t="str">
        <f>IFERROR(__xludf.DUMMYFUNCTION("""COMPUTED_VALUE"""),"")</f>
        <v/>
      </c>
      <c r="D48532" s="5">
        <v>0.0</v>
      </c>
    </row>
    <row r="48533" ht="14.25" customHeight="1">
      <c r="A48533" s="5"/>
      <c r="B48533" s="5"/>
      <c r="C48533" s="5" t="str">
        <f>IFERROR(__xludf.DUMMYFUNCTION("""COMPUTED_VALUE"""),"")</f>
        <v/>
      </c>
      <c r="D48533" s="5">
        <v>0.0</v>
      </c>
    </row>
    <row r="48534" ht="14.25" customHeight="1">
      <c r="A48534" s="5"/>
      <c r="B48534" s="5"/>
      <c r="C48534" s="5" t="str">
        <f>IFERROR(__xludf.DUMMYFUNCTION("""COMPUTED_VALUE"""),"")</f>
        <v/>
      </c>
      <c r="D48534" s="5">
        <v>0.0</v>
      </c>
    </row>
    <row r="48535" ht="14.25" customHeight="1">
      <c r="A48535" s="5"/>
      <c r="B48535" s="5"/>
      <c r="C48535" s="5" t="str">
        <f>IFERROR(__xludf.DUMMYFUNCTION("""COMPUTED_VALUE"""),"")</f>
        <v/>
      </c>
      <c r="D48535" s="5">
        <v>0.0</v>
      </c>
    </row>
    <row r="48536" ht="14.25" customHeight="1">
      <c r="A48536" s="5"/>
      <c r="B48536" s="5"/>
      <c r="C48536" s="5" t="str">
        <f>IFERROR(__xludf.DUMMYFUNCTION("""COMPUTED_VALUE"""),"")</f>
        <v/>
      </c>
      <c r="D48536" s="5">
        <v>0.0</v>
      </c>
    </row>
    <row r="48537" ht="14.25" customHeight="1">
      <c r="A48537" s="5"/>
      <c r="B48537" s="5"/>
      <c r="C48537" s="5" t="str">
        <f>IFERROR(__xludf.DUMMYFUNCTION("""COMPUTED_VALUE"""),"")</f>
        <v/>
      </c>
      <c r="D48537" s="5">
        <v>0.0</v>
      </c>
    </row>
    <row r="48538" ht="14.25" customHeight="1">
      <c r="A48538" s="5"/>
      <c r="B48538" s="5"/>
      <c r="C48538" s="5" t="str">
        <f>IFERROR(__xludf.DUMMYFUNCTION("""COMPUTED_VALUE"""),"")</f>
        <v/>
      </c>
      <c r="D48538" s="5">
        <v>0.0</v>
      </c>
    </row>
    <row r="48539" ht="14.25" customHeight="1">
      <c r="A48539" s="5"/>
      <c r="B48539" s="5"/>
      <c r="C48539" s="5" t="str">
        <f>IFERROR(__xludf.DUMMYFUNCTION("""COMPUTED_VALUE"""),"")</f>
        <v/>
      </c>
      <c r="D48539" s="5">
        <v>0.0</v>
      </c>
    </row>
    <row r="48540" ht="14.25" customHeight="1">
      <c r="A48540" s="5"/>
      <c r="B48540" s="5"/>
      <c r="C48540" s="5" t="str">
        <f>IFERROR(__xludf.DUMMYFUNCTION("""COMPUTED_VALUE"""),"")</f>
        <v/>
      </c>
      <c r="D48540" s="5">
        <v>0.0</v>
      </c>
    </row>
    <row r="48541" ht="14.25" customHeight="1">
      <c r="A48541" s="5"/>
      <c r="B48541" s="5"/>
      <c r="C48541" s="5" t="str">
        <f>IFERROR(__xludf.DUMMYFUNCTION("""COMPUTED_VALUE"""),"")</f>
        <v/>
      </c>
      <c r="D48541" s="5">
        <v>0.0</v>
      </c>
    </row>
    <row r="48542" ht="14.25" customHeight="1">
      <c r="A48542" s="5"/>
      <c r="B48542" s="5"/>
      <c r="C48542" s="5" t="str">
        <f>IFERROR(__xludf.DUMMYFUNCTION("""COMPUTED_VALUE"""),"")</f>
        <v/>
      </c>
      <c r="D48542" s="5">
        <v>0.0</v>
      </c>
    </row>
    <row r="48543" ht="14.25" customHeight="1">
      <c r="A48543" s="5"/>
      <c r="B48543" s="5"/>
      <c r="C48543" s="5" t="str">
        <f>IFERROR(__xludf.DUMMYFUNCTION("""COMPUTED_VALUE"""),"")</f>
        <v/>
      </c>
      <c r="D48543" s="5">
        <v>0.0</v>
      </c>
    </row>
    <row r="48544" ht="14.25" customHeight="1">
      <c r="A48544" s="5"/>
      <c r="B48544" s="5"/>
      <c r="C48544" s="5" t="str">
        <f>IFERROR(__xludf.DUMMYFUNCTION("""COMPUTED_VALUE"""),"")</f>
        <v/>
      </c>
      <c r="D48544" s="5">
        <v>0.0</v>
      </c>
    </row>
    <row r="48545" ht="14.25" customHeight="1">
      <c r="A48545" s="5"/>
      <c r="B48545" s="5"/>
      <c r="C48545" s="5" t="str">
        <f>IFERROR(__xludf.DUMMYFUNCTION("""COMPUTED_VALUE"""),"")</f>
        <v/>
      </c>
      <c r="D48545" s="5">
        <v>0.0</v>
      </c>
    </row>
    <row r="48546" ht="14.25" customHeight="1">
      <c r="A48546" s="5"/>
      <c r="B48546" s="5"/>
      <c r="C48546" s="5" t="str">
        <f>IFERROR(__xludf.DUMMYFUNCTION("""COMPUTED_VALUE"""),"")</f>
        <v/>
      </c>
      <c r="D48546" s="5">
        <v>0.0</v>
      </c>
    </row>
    <row r="48547" ht="14.25" customHeight="1">
      <c r="A48547" s="5"/>
      <c r="B48547" s="5"/>
      <c r="C48547" s="5" t="str">
        <f>IFERROR(__xludf.DUMMYFUNCTION("""COMPUTED_VALUE"""),"")</f>
        <v/>
      </c>
      <c r="D48547" s="5">
        <v>0.0</v>
      </c>
    </row>
    <row r="48548" ht="14.25" customHeight="1">
      <c r="A48548" s="5"/>
      <c r="B48548" s="5"/>
      <c r="C48548" s="5" t="str">
        <f>IFERROR(__xludf.DUMMYFUNCTION("""COMPUTED_VALUE"""),"")</f>
        <v/>
      </c>
      <c r="D48548" s="5">
        <v>0.0</v>
      </c>
    </row>
    <row r="48549" ht="14.25" customHeight="1">
      <c r="A48549" s="5"/>
      <c r="B48549" s="5"/>
      <c r="C48549" s="5" t="str">
        <f>IFERROR(__xludf.DUMMYFUNCTION("""COMPUTED_VALUE"""),"")</f>
        <v/>
      </c>
      <c r="D48549" s="5">
        <v>0.0</v>
      </c>
    </row>
    <row r="48550" ht="14.25" customHeight="1">
      <c r="A48550" s="5"/>
      <c r="B48550" s="5"/>
      <c r="C48550" s="5" t="str">
        <f>IFERROR(__xludf.DUMMYFUNCTION("""COMPUTED_VALUE"""),"")</f>
        <v/>
      </c>
      <c r="D48550" s="5">
        <v>0.0</v>
      </c>
    </row>
    <row r="48551" ht="14.25" customHeight="1">
      <c r="A48551" s="5"/>
      <c r="B48551" s="5"/>
      <c r="C48551" s="5" t="str">
        <f>IFERROR(__xludf.DUMMYFUNCTION("""COMPUTED_VALUE"""),"")</f>
        <v/>
      </c>
      <c r="D48551" s="5">
        <v>0.0</v>
      </c>
    </row>
    <row r="48552" ht="14.25" customHeight="1">
      <c r="A48552" s="5"/>
      <c r="B48552" s="5"/>
      <c r="C48552" s="5" t="str">
        <f>IFERROR(__xludf.DUMMYFUNCTION("""COMPUTED_VALUE"""),"")</f>
        <v/>
      </c>
      <c r="D48552" s="5">
        <v>0.0</v>
      </c>
    </row>
    <row r="48553" ht="14.25" customHeight="1">
      <c r="A48553" s="5"/>
      <c r="B48553" s="5"/>
      <c r="C48553" s="5" t="str">
        <f>IFERROR(__xludf.DUMMYFUNCTION("""COMPUTED_VALUE"""),"")</f>
        <v/>
      </c>
      <c r="D48553" s="5">
        <v>0.0</v>
      </c>
    </row>
    <row r="48554" ht="14.25" customHeight="1">
      <c r="A48554" s="5"/>
      <c r="B48554" s="5"/>
      <c r="C48554" s="5" t="str">
        <f>IFERROR(__xludf.DUMMYFUNCTION("""COMPUTED_VALUE"""),"")</f>
        <v/>
      </c>
      <c r="D48554" s="5">
        <v>0.0</v>
      </c>
    </row>
    <row r="48555" ht="14.25" customHeight="1">
      <c r="A48555" s="5"/>
      <c r="B48555" s="5"/>
      <c r="C48555" s="5" t="str">
        <f>IFERROR(__xludf.DUMMYFUNCTION("""COMPUTED_VALUE"""),"")</f>
        <v/>
      </c>
      <c r="D48555" s="5">
        <v>0.0</v>
      </c>
    </row>
    <row r="48556" ht="14.25" customHeight="1">
      <c r="A48556" s="5"/>
      <c r="B48556" s="5"/>
      <c r="C48556" s="5" t="str">
        <f>IFERROR(__xludf.DUMMYFUNCTION("""COMPUTED_VALUE"""),"")</f>
        <v/>
      </c>
      <c r="D48556" s="5">
        <v>0.0</v>
      </c>
    </row>
    <row r="48557" ht="14.25" customHeight="1">
      <c r="A48557" s="5"/>
      <c r="B48557" s="5"/>
      <c r="C48557" s="5" t="str">
        <f>IFERROR(__xludf.DUMMYFUNCTION("""COMPUTED_VALUE"""),"")</f>
        <v/>
      </c>
      <c r="D48557" s="5">
        <v>0.0</v>
      </c>
    </row>
    <row r="48558" ht="14.25" customHeight="1">
      <c r="A48558" s="5"/>
      <c r="B48558" s="5"/>
      <c r="C48558" s="5" t="str">
        <f>IFERROR(__xludf.DUMMYFUNCTION("""COMPUTED_VALUE"""),"")</f>
        <v/>
      </c>
      <c r="D48558" s="5">
        <v>0.0</v>
      </c>
    </row>
    <row r="48559" ht="14.25" customHeight="1">
      <c r="A48559" s="5"/>
      <c r="B48559" s="5"/>
      <c r="C48559" s="5" t="str">
        <f>IFERROR(__xludf.DUMMYFUNCTION("""COMPUTED_VALUE"""),"")</f>
        <v/>
      </c>
      <c r="D48559" s="5">
        <v>0.0</v>
      </c>
    </row>
    <row r="48560" ht="14.25" customHeight="1">
      <c r="A48560" s="5"/>
      <c r="B48560" s="5"/>
      <c r="C48560" s="5" t="str">
        <f>IFERROR(__xludf.DUMMYFUNCTION("""COMPUTED_VALUE"""),"")</f>
        <v/>
      </c>
      <c r="D48560" s="5">
        <v>0.0</v>
      </c>
    </row>
    <row r="48561" ht="14.25" customHeight="1">
      <c r="A48561" s="5"/>
      <c r="B48561" s="5"/>
      <c r="C48561" s="5" t="str">
        <f>IFERROR(__xludf.DUMMYFUNCTION("""COMPUTED_VALUE"""),"")</f>
        <v/>
      </c>
      <c r="D48561" s="5">
        <v>0.0</v>
      </c>
    </row>
    <row r="48562" ht="14.25" customHeight="1">
      <c r="A48562" s="5"/>
      <c r="B48562" s="5"/>
      <c r="C48562" s="5" t="str">
        <f>IFERROR(__xludf.DUMMYFUNCTION("""COMPUTED_VALUE"""),"")</f>
        <v/>
      </c>
      <c r="D48562" s="5">
        <v>0.0</v>
      </c>
    </row>
    <row r="48563" ht="14.25" customHeight="1">
      <c r="A48563" s="5"/>
      <c r="B48563" s="5"/>
      <c r="C48563" s="5" t="str">
        <f>IFERROR(__xludf.DUMMYFUNCTION("""COMPUTED_VALUE"""),"")</f>
        <v/>
      </c>
      <c r="D48563" s="5">
        <v>0.0</v>
      </c>
    </row>
    <row r="48564" ht="14.25" customHeight="1">
      <c r="A48564" s="5"/>
      <c r="B48564" s="5"/>
      <c r="C48564" s="5" t="str">
        <f>IFERROR(__xludf.DUMMYFUNCTION("""COMPUTED_VALUE"""),"")</f>
        <v/>
      </c>
      <c r="D48564" s="5">
        <v>0.0</v>
      </c>
    </row>
    <row r="48565" ht="14.25" customHeight="1">
      <c r="A48565" s="5"/>
      <c r="B48565" s="5"/>
      <c r="C48565" s="5" t="str">
        <f>IFERROR(__xludf.DUMMYFUNCTION("""COMPUTED_VALUE"""),"")</f>
        <v/>
      </c>
      <c r="D48565" s="5">
        <v>0.0</v>
      </c>
    </row>
    <row r="48566" ht="14.25" customHeight="1">
      <c r="A48566" s="5"/>
      <c r="B48566" s="5"/>
      <c r="C48566" s="5" t="str">
        <f>IFERROR(__xludf.DUMMYFUNCTION("""COMPUTED_VALUE"""),"")</f>
        <v/>
      </c>
      <c r="D48566" s="5">
        <v>0.0</v>
      </c>
    </row>
    <row r="48567" ht="14.25" customHeight="1">
      <c r="A48567" s="5"/>
      <c r="B48567" s="5"/>
      <c r="C48567" s="5" t="str">
        <f>IFERROR(__xludf.DUMMYFUNCTION("""COMPUTED_VALUE"""),"")</f>
        <v/>
      </c>
      <c r="D48567" s="5">
        <v>0.0</v>
      </c>
    </row>
    <row r="48568" ht="14.25" customHeight="1">
      <c r="A48568" s="5"/>
      <c r="B48568" s="5"/>
      <c r="C48568" s="5" t="str">
        <f>IFERROR(__xludf.DUMMYFUNCTION("""COMPUTED_VALUE"""),"")</f>
        <v/>
      </c>
      <c r="D48568" s="5">
        <v>0.0</v>
      </c>
    </row>
    <row r="48569" ht="14.25" customHeight="1">
      <c r="A48569" s="5"/>
      <c r="B48569" s="5"/>
      <c r="C48569" s="5" t="str">
        <f>IFERROR(__xludf.DUMMYFUNCTION("""COMPUTED_VALUE"""),"")</f>
        <v/>
      </c>
      <c r="D48569" s="5">
        <v>0.0</v>
      </c>
    </row>
    <row r="48570" ht="14.25" customHeight="1">
      <c r="A48570" s="5"/>
      <c r="B48570" s="5"/>
      <c r="C48570" s="5" t="str">
        <f>IFERROR(__xludf.DUMMYFUNCTION("""COMPUTED_VALUE"""),"")</f>
        <v/>
      </c>
      <c r="D48570" s="5">
        <v>0.0</v>
      </c>
    </row>
    <row r="48571" ht="14.25" customHeight="1">
      <c r="A48571" s="5"/>
      <c r="B48571" s="5"/>
      <c r="C48571" s="5" t="str">
        <f>IFERROR(__xludf.DUMMYFUNCTION("""COMPUTED_VALUE"""),"")</f>
        <v/>
      </c>
      <c r="D48571" s="5">
        <v>0.0</v>
      </c>
    </row>
    <row r="48572" ht="14.25" customHeight="1">
      <c r="A48572" s="5"/>
      <c r="B48572" s="5"/>
      <c r="C48572" s="5" t="str">
        <f>IFERROR(__xludf.DUMMYFUNCTION("""COMPUTED_VALUE"""),"")</f>
        <v/>
      </c>
      <c r="D48572" s="5">
        <v>0.0</v>
      </c>
    </row>
    <row r="48573" ht="14.25" customHeight="1">
      <c r="A48573" s="5"/>
      <c r="B48573" s="5"/>
      <c r="C48573" s="5" t="str">
        <f>IFERROR(__xludf.DUMMYFUNCTION("""COMPUTED_VALUE"""),"")</f>
        <v/>
      </c>
      <c r="D48573" s="5">
        <v>0.0</v>
      </c>
    </row>
    <row r="48574" ht="14.25" customHeight="1">
      <c r="A48574" s="5"/>
      <c r="B48574" s="5"/>
      <c r="C48574" s="5" t="str">
        <f>IFERROR(__xludf.DUMMYFUNCTION("""COMPUTED_VALUE"""),"")</f>
        <v/>
      </c>
      <c r="D48574" s="5">
        <v>0.0</v>
      </c>
    </row>
    <row r="48575" ht="14.25" customHeight="1">
      <c r="A48575" s="5"/>
      <c r="B48575" s="5"/>
      <c r="C48575" s="5" t="str">
        <f>IFERROR(__xludf.DUMMYFUNCTION("""COMPUTED_VALUE"""),"")</f>
        <v/>
      </c>
      <c r="D48575" s="5">
        <v>0.0</v>
      </c>
    </row>
    <row r="48576" ht="14.25" customHeight="1">
      <c r="A48576" s="5"/>
      <c r="B48576" s="5"/>
      <c r="C48576" s="5" t="str">
        <f>IFERROR(__xludf.DUMMYFUNCTION("""COMPUTED_VALUE"""),"")</f>
        <v/>
      </c>
      <c r="D48576" s="5">
        <v>0.0</v>
      </c>
    </row>
    <row r="48577" ht="14.25" customHeight="1">
      <c r="A48577" s="5"/>
      <c r="B48577" s="5"/>
      <c r="C48577" s="5" t="str">
        <f>IFERROR(__xludf.DUMMYFUNCTION("""COMPUTED_VALUE"""),"")</f>
        <v/>
      </c>
      <c r="D48577" s="5">
        <v>0.0</v>
      </c>
    </row>
    <row r="48578" ht="14.25" customHeight="1">
      <c r="A48578" s="5"/>
      <c r="B48578" s="5"/>
      <c r="C48578" s="5" t="str">
        <f>IFERROR(__xludf.DUMMYFUNCTION("""COMPUTED_VALUE"""),"")</f>
        <v/>
      </c>
      <c r="D48578" s="5">
        <v>0.0</v>
      </c>
    </row>
    <row r="48579" ht="14.25" customHeight="1">
      <c r="A48579" s="5"/>
      <c r="B48579" s="5"/>
      <c r="C48579" s="5" t="str">
        <f>IFERROR(__xludf.DUMMYFUNCTION("""COMPUTED_VALUE"""),"")</f>
        <v/>
      </c>
      <c r="D48579" s="5">
        <v>0.0</v>
      </c>
    </row>
    <row r="48580" ht="14.25" customHeight="1">
      <c r="A48580" s="5"/>
      <c r="B48580" s="5"/>
      <c r="C48580" s="5" t="str">
        <f>IFERROR(__xludf.DUMMYFUNCTION("""COMPUTED_VALUE"""),"")</f>
        <v/>
      </c>
      <c r="D48580" s="5">
        <v>0.0</v>
      </c>
    </row>
    <row r="48581" ht="14.25" customHeight="1">
      <c r="A48581" s="5"/>
      <c r="B48581" s="5"/>
      <c r="C48581" s="5" t="str">
        <f>IFERROR(__xludf.DUMMYFUNCTION("""COMPUTED_VALUE"""),"")</f>
        <v/>
      </c>
      <c r="D48581" s="5">
        <v>0.0</v>
      </c>
    </row>
    <row r="48582" ht="14.25" customHeight="1">
      <c r="A48582" s="5"/>
      <c r="B48582" s="5"/>
      <c r="C48582" s="5" t="str">
        <f>IFERROR(__xludf.DUMMYFUNCTION("""COMPUTED_VALUE"""),"")</f>
        <v/>
      </c>
      <c r="D48582" s="5">
        <v>0.0</v>
      </c>
    </row>
    <row r="48583" ht="14.25" customHeight="1">
      <c r="A48583" s="5"/>
      <c r="B48583" s="5"/>
      <c r="C48583" s="5" t="str">
        <f>IFERROR(__xludf.DUMMYFUNCTION("""COMPUTED_VALUE"""),"")</f>
        <v/>
      </c>
      <c r="D48583" s="5">
        <v>0.0</v>
      </c>
    </row>
    <row r="48584" ht="14.25" customHeight="1">
      <c r="A48584" s="5"/>
      <c r="B48584" s="5"/>
      <c r="C48584" s="5" t="str">
        <f>IFERROR(__xludf.DUMMYFUNCTION("""COMPUTED_VALUE"""),"")</f>
        <v/>
      </c>
      <c r="D48584" s="5">
        <v>0.0</v>
      </c>
    </row>
    <row r="48585" ht="14.25" customHeight="1">
      <c r="A48585" s="5"/>
      <c r="B48585" s="5"/>
      <c r="C48585" s="5" t="str">
        <f>IFERROR(__xludf.DUMMYFUNCTION("""COMPUTED_VALUE"""),"")</f>
        <v/>
      </c>
      <c r="D48585" s="5">
        <v>0.0</v>
      </c>
    </row>
    <row r="48586" ht="14.25" customHeight="1">
      <c r="A48586" s="5"/>
      <c r="B48586" s="5"/>
      <c r="C48586" s="5" t="str">
        <f>IFERROR(__xludf.DUMMYFUNCTION("""COMPUTED_VALUE"""),"")</f>
        <v/>
      </c>
      <c r="D48586" s="5">
        <v>0.0</v>
      </c>
    </row>
    <row r="48587" ht="14.25" customHeight="1">
      <c r="A48587" s="5"/>
      <c r="B48587" s="5"/>
      <c r="C48587" s="5" t="str">
        <f>IFERROR(__xludf.DUMMYFUNCTION("""COMPUTED_VALUE"""),"")</f>
        <v/>
      </c>
      <c r="D48587" s="5">
        <v>0.0</v>
      </c>
    </row>
    <row r="48588" ht="14.25" customHeight="1">
      <c r="A48588" s="5"/>
      <c r="B48588" s="5"/>
      <c r="C48588" s="5" t="str">
        <f>IFERROR(__xludf.DUMMYFUNCTION("""COMPUTED_VALUE"""),"")</f>
        <v/>
      </c>
      <c r="D48588" s="5">
        <v>0.0</v>
      </c>
    </row>
    <row r="48589" ht="14.25" customHeight="1">
      <c r="A48589" s="5"/>
      <c r="B48589" s="5"/>
      <c r="C48589" s="5" t="str">
        <f>IFERROR(__xludf.DUMMYFUNCTION("""COMPUTED_VALUE"""),"")</f>
        <v/>
      </c>
      <c r="D48589" s="5">
        <v>0.0</v>
      </c>
    </row>
    <row r="48590" ht="14.25" customHeight="1">
      <c r="A48590" s="5"/>
      <c r="B48590" s="5"/>
      <c r="C48590" s="5" t="str">
        <f>IFERROR(__xludf.DUMMYFUNCTION("""COMPUTED_VALUE"""),"")</f>
        <v/>
      </c>
      <c r="D48590" s="5">
        <v>0.0</v>
      </c>
    </row>
    <row r="48591" ht="14.25" customHeight="1">
      <c r="A48591" s="5"/>
      <c r="B48591" s="5"/>
      <c r="C48591" s="5" t="str">
        <f>IFERROR(__xludf.DUMMYFUNCTION("""COMPUTED_VALUE"""),"")</f>
        <v/>
      </c>
      <c r="D48591" s="5">
        <v>0.0</v>
      </c>
    </row>
    <row r="48592" ht="14.25" customHeight="1">
      <c r="A48592" s="5"/>
      <c r="B48592" s="5"/>
      <c r="C48592" s="5" t="str">
        <f>IFERROR(__xludf.DUMMYFUNCTION("""COMPUTED_VALUE"""),"")</f>
        <v/>
      </c>
      <c r="D48592" s="5">
        <v>0.0</v>
      </c>
    </row>
    <row r="48593" ht="14.25" customHeight="1">
      <c r="A48593" s="5"/>
      <c r="B48593" s="5"/>
      <c r="C48593" s="5" t="str">
        <f>IFERROR(__xludf.DUMMYFUNCTION("""COMPUTED_VALUE"""),"")</f>
        <v/>
      </c>
      <c r="D48593" s="5">
        <v>0.0</v>
      </c>
    </row>
    <row r="48594" ht="14.25" customHeight="1">
      <c r="A48594" s="5"/>
      <c r="B48594" s="5"/>
      <c r="C48594" s="5" t="str">
        <f>IFERROR(__xludf.DUMMYFUNCTION("""COMPUTED_VALUE"""),"")</f>
        <v/>
      </c>
      <c r="D48594" s="5">
        <v>0.0</v>
      </c>
    </row>
    <row r="48595" ht="14.25" customHeight="1">
      <c r="A48595" s="5"/>
      <c r="B48595" s="5"/>
      <c r="C48595" s="5" t="str">
        <f>IFERROR(__xludf.DUMMYFUNCTION("""COMPUTED_VALUE"""),"")</f>
        <v/>
      </c>
      <c r="D48595" s="5">
        <v>0.0</v>
      </c>
    </row>
    <row r="48596" ht="14.25" customHeight="1">
      <c r="A48596" s="5"/>
      <c r="B48596" s="5"/>
      <c r="C48596" s="5" t="str">
        <f>IFERROR(__xludf.DUMMYFUNCTION("""COMPUTED_VALUE"""),"")</f>
        <v/>
      </c>
      <c r="D48596" s="5">
        <v>0.0</v>
      </c>
    </row>
    <row r="48597" ht="14.25" customHeight="1">
      <c r="A48597" s="5"/>
      <c r="B48597" s="5"/>
      <c r="C48597" s="5" t="str">
        <f>IFERROR(__xludf.DUMMYFUNCTION("""COMPUTED_VALUE"""),"")</f>
        <v/>
      </c>
      <c r="D48597" s="5">
        <v>0.0</v>
      </c>
    </row>
    <row r="48598" ht="14.25" customHeight="1">
      <c r="A48598" s="5"/>
      <c r="B48598" s="5"/>
      <c r="C48598" s="5" t="str">
        <f>IFERROR(__xludf.DUMMYFUNCTION("""COMPUTED_VALUE"""),"")</f>
        <v/>
      </c>
      <c r="D48598" s="5">
        <v>0.0</v>
      </c>
    </row>
    <row r="48599" ht="14.25" customHeight="1">
      <c r="A48599" s="5"/>
      <c r="B48599" s="5"/>
      <c r="C48599" s="5" t="str">
        <f>IFERROR(__xludf.DUMMYFUNCTION("""COMPUTED_VALUE"""),"")</f>
        <v/>
      </c>
      <c r="D48599" s="5">
        <v>0.0</v>
      </c>
    </row>
    <row r="48600" ht="14.25" customHeight="1">
      <c r="A48600" s="5"/>
      <c r="B48600" s="5"/>
      <c r="C48600" s="5" t="str">
        <f>IFERROR(__xludf.DUMMYFUNCTION("""COMPUTED_VALUE"""),"")</f>
        <v/>
      </c>
      <c r="D48600" s="5">
        <v>0.0</v>
      </c>
    </row>
    <row r="48601" ht="14.25" customHeight="1">
      <c r="A48601" s="5"/>
      <c r="B48601" s="5"/>
      <c r="C48601" s="5" t="str">
        <f>IFERROR(__xludf.DUMMYFUNCTION("""COMPUTED_VALUE"""),"")</f>
        <v/>
      </c>
      <c r="D48601" s="5">
        <v>0.0</v>
      </c>
    </row>
    <row r="48602" ht="14.25" customHeight="1">
      <c r="A48602" s="5"/>
      <c r="B48602" s="5"/>
      <c r="C48602" s="5" t="str">
        <f>IFERROR(__xludf.DUMMYFUNCTION("""COMPUTED_VALUE"""),"")</f>
        <v/>
      </c>
      <c r="D48602" s="5">
        <v>0.0</v>
      </c>
    </row>
    <row r="48603" ht="14.25" customHeight="1">
      <c r="A48603" s="5"/>
      <c r="B48603" s="5"/>
      <c r="C48603" s="5" t="str">
        <f>IFERROR(__xludf.DUMMYFUNCTION("""COMPUTED_VALUE"""),"")</f>
        <v/>
      </c>
      <c r="D48603" s="5">
        <v>0.0</v>
      </c>
    </row>
    <row r="48604" ht="14.25" customHeight="1">
      <c r="A48604" s="5"/>
      <c r="B48604" s="5"/>
      <c r="C48604" s="5" t="str">
        <f>IFERROR(__xludf.DUMMYFUNCTION("""COMPUTED_VALUE"""),"")</f>
        <v/>
      </c>
      <c r="D48604" s="5">
        <v>0.0</v>
      </c>
    </row>
    <row r="48605" ht="14.25" customHeight="1">
      <c r="A48605" s="5"/>
      <c r="B48605" s="5"/>
      <c r="C48605" s="5" t="str">
        <f>IFERROR(__xludf.DUMMYFUNCTION("""COMPUTED_VALUE"""),"")</f>
        <v/>
      </c>
      <c r="D48605" s="5">
        <v>0.0</v>
      </c>
    </row>
    <row r="48606" ht="14.25" customHeight="1">
      <c r="A48606" s="5"/>
      <c r="B48606" s="5"/>
      <c r="C48606" s="5" t="str">
        <f>IFERROR(__xludf.DUMMYFUNCTION("""COMPUTED_VALUE"""),"")</f>
        <v/>
      </c>
      <c r="D48606" s="5">
        <v>0.0</v>
      </c>
    </row>
    <row r="48607" ht="14.25" customHeight="1">
      <c r="A48607" s="5"/>
      <c r="B48607" s="5"/>
      <c r="C48607" s="5" t="str">
        <f>IFERROR(__xludf.DUMMYFUNCTION("""COMPUTED_VALUE"""),"")</f>
        <v/>
      </c>
      <c r="D48607" s="5">
        <v>0.0</v>
      </c>
    </row>
    <row r="48608" ht="14.25" customHeight="1">
      <c r="A48608" s="5"/>
      <c r="B48608" s="5"/>
      <c r="C48608" s="5" t="str">
        <f>IFERROR(__xludf.DUMMYFUNCTION("""COMPUTED_VALUE"""),"")</f>
        <v/>
      </c>
      <c r="D48608" s="5">
        <v>0.0</v>
      </c>
    </row>
    <row r="48609" ht="14.25" customHeight="1">
      <c r="A48609" s="5"/>
      <c r="B48609" s="5"/>
      <c r="C48609" s="5" t="str">
        <f>IFERROR(__xludf.DUMMYFUNCTION("""COMPUTED_VALUE"""),"")</f>
        <v/>
      </c>
      <c r="D48609" s="5">
        <v>0.0</v>
      </c>
    </row>
    <row r="48610" ht="14.25" customHeight="1">
      <c r="A48610" s="5"/>
      <c r="B48610" s="5"/>
      <c r="C48610" s="5" t="str">
        <f>IFERROR(__xludf.DUMMYFUNCTION("""COMPUTED_VALUE"""),"")</f>
        <v/>
      </c>
      <c r="D48610" s="5">
        <v>0.0</v>
      </c>
    </row>
    <row r="48611" ht="14.25" customHeight="1">
      <c r="A48611" s="5"/>
      <c r="B48611" s="5"/>
      <c r="C48611" s="5" t="str">
        <f>IFERROR(__xludf.DUMMYFUNCTION("""COMPUTED_VALUE"""),"")</f>
        <v/>
      </c>
      <c r="D48611" s="5">
        <v>0.0</v>
      </c>
    </row>
    <row r="48612" ht="14.25" customHeight="1">
      <c r="A48612" s="5"/>
      <c r="B48612" s="5"/>
      <c r="C48612" s="5" t="str">
        <f>IFERROR(__xludf.DUMMYFUNCTION("""COMPUTED_VALUE"""),"")</f>
        <v/>
      </c>
      <c r="D48612" s="5">
        <v>0.0</v>
      </c>
    </row>
    <row r="48613" ht="14.25" customHeight="1">
      <c r="A48613" s="5"/>
      <c r="B48613" s="5"/>
      <c r="C48613" s="5" t="str">
        <f>IFERROR(__xludf.DUMMYFUNCTION("""COMPUTED_VALUE"""),"")</f>
        <v/>
      </c>
      <c r="D48613" s="5">
        <v>0.0</v>
      </c>
    </row>
    <row r="48614" ht="14.25" customHeight="1">
      <c r="A48614" s="5"/>
      <c r="B48614" s="5"/>
      <c r="C48614" s="5" t="str">
        <f>IFERROR(__xludf.DUMMYFUNCTION("""COMPUTED_VALUE"""),"")</f>
        <v/>
      </c>
      <c r="D48614" s="5">
        <v>0.0</v>
      </c>
    </row>
    <row r="48615" ht="14.25" customHeight="1">
      <c r="A48615" s="5"/>
      <c r="B48615" s="5"/>
      <c r="C48615" s="5" t="str">
        <f>IFERROR(__xludf.DUMMYFUNCTION("""COMPUTED_VALUE"""),"")</f>
        <v/>
      </c>
      <c r="D48615" s="5">
        <v>0.0</v>
      </c>
    </row>
    <row r="48616" ht="14.25" customHeight="1">
      <c r="A48616" s="5"/>
      <c r="B48616" s="5"/>
      <c r="C48616" s="5" t="str">
        <f>IFERROR(__xludf.DUMMYFUNCTION("""COMPUTED_VALUE"""),"")</f>
        <v/>
      </c>
      <c r="D48616" s="5">
        <v>0.0</v>
      </c>
    </row>
    <row r="48617" ht="14.25" customHeight="1">
      <c r="A48617" s="5"/>
      <c r="B48617" s="5"/>
      <c r="C48617" s="5" t="str">
        <f>IFERROR(__xludf.DUMMYFUNCTION("""COMPUTED_VALUE"""),"")</f>
        <v/>
      </c>
      <c r="D48617" s="5">
        <v>0.0</v>
      </c>
    </row>
    <row r="48618" ht="14.25" customHeight="1">
      <c r="A48618" s="5"/>
      <c r="B48618" s="5"/>
      <c r="C48618" s="5" t="str">
        <f>IFERROR(__xludf.DUMMYFUNCTION("""COMPUTED_VALUE"""),"")</f>
        <v/>
      </c>
      <c r="D48618" s="5">
        <v>0.0</v>
      </c>
    </row>
    <row r="48619" ht="14.25" customHeight="1">
      <c r="A48619" s="5"/>
      <c r="B48619" s="5"/>
      <c r="C48619" s="5" t="str">
        <f>IFERROR(__xludf.DUMMYFUNCTION("""COMPUTED_VALUE"""),"")</f>
        <v/>
      </c>
      <c r="D48619" s="5">
        <v>0.0</v>
      </c>
    </row>
    <row r="48620" ht="14.25" customHeight="1">
      <c r="A48620" s="5"/>
      <c r="B48620" s="5"/>
      <c r="C48620" s="5" t="str">
        <f>IFERROR(__xludf.DUMMYFUNCTION("""COMPUTED_VALUE"""),"")</f>
        <v/>
      </c>
      <c r="D48620" s="5">
        <v>0.0</v>
      </c>
    </row>
    <row r="48621" ht="14.25" customHeight="1">
      <c r="A48621" s="5"/>
      <c r="B48621" s="5"/>
      <c r="C48621" s="5" t="str">
        <f>IFERROR(__xludf.DUMMYFUNCTION("""COMPUTED_VALUE"""),"")</f>
        <v/>
      </c>
      <c r="D48621" s="5">
        <v>0.0</v>
      </c>
    </row>
    <row r="48622" ht="14.25" customHeight="1">
      <c r="A48622" s="5"/>
      <c r="B48622" s="5"/>
      <c r="C48622" s="5" t="str">
        <f>IFERROR(__xludf.DUMMYFUNCTION("""COMPUTED_VALUE"""),"")</f>
        <v/>
      </c>
      <c r="D48622" s="5">
        <v>0.0</v>
      </c>
    </row>
    <row r="48623" ht="14.25" customHeight="1">
      <c r="A48623" s="5"/>
      <c r="B48623" s="5"/>
      <c r="C48623" s="5" t="str">
        <f>IFERROR(__xludf.DUMMYFUNCTION("""COMPUTED_VALUE"""),"")</f>
        <v/>
      </c>
      <c r="D48623" s="5">
        <v>0.0</v>
      </c>
    </row>
    <row r="48624" ht="14.25" customHeight="1">
      <c r="A48624" s="5"/>
      <c r="B48624" s="5"/>
      <c r="C48624" s="5" t="str">
        <f>IFERROR(__xludf.DUMMYFUNCTION("""COMPUTED_VALUE"""),"")</f>
        <v/>
      </c>
      <c r="D48624" s="5">
        <v>0.0</v>
      </c>
    </row>
    <row r="48625" ht="14.25" customHeight="1">
      <c r="A48625" s="5"/>
      <c r="B48625" s="5"/>
      <c r="C48625" s="5" t="str">
        <f>IFERROR(__xludf.DUMMYFUNCTION("""COMPUTED_VALUE"""),"")</f>
        <v/>
      </c>
      <c r="D48625" s="5">
        <v>0.0</v>
      </c>
    </row>
    <row r="48626" ht="14.25" customHeight="1">
      <c r="A48626" s="5"/>
      <c r="B48626" s="5"/>
      <c r="C48626" s="5" t="str">
        <f>IFERROR(__xludf.DUMMYFUNCTION("""COMPUTED_VALUE"""),"")</f>
        <v/>
      </c>
      <c r="D48626" s="5">
        <v>0.0</v>
      </c>
    </row>
    <row r="48627" ht="14.25" customHeight="1">
      <c r="A48627" s="5"/>
      <c r="B48627" s="5"/>
      <c r="C48627" s="5" t="str">
        <f>IFERROR(__xludf.DUMMYFUNCTION("""COMPUTED_VALUE"""),"")</f>
        <v/>
      </c>
      <c r="D48627" s="5">
        <v>0.0</v>
      </c>
    </row>
    <row r="48628" ht="14.25" customHeight="1">
      <c r="A48628" s="5"/>
      <c r="B48628" s="5"/>
      <c r="C48628" s="5" t="str">
        <f>IFERROR(__xludf.DUMMYFUNCTION("""COMPUTED_VALUE"""),"")</f>
        <v/>
      </c>
      <c r="D48628" s="5">
        <v>0.0</v>
      </c>
    </row>
    <row r="48629" ht="14.25" customHeight="1">
      <c r="A48629" s="5"/>
      <c r="B48629" s="5"/>
      <c r="C48629" s="5" t="str">
        <f>IFERROR(__xludf.DUMMYFUNCTION("""COMPUTED_VALUE"""),"")</f>
        <v/>
      </c>
      <c r="D48629" s="5">
        <v>0.0</v>
      </c>
    </row>
    <row r="48630" ht="14.25" customHeight="1">
      <c r="A48630" s="5"/>
      <c r="B48630" s="5"/>
      <c r="C48630" s="5" t="str">
        <f>IFERROR(__xludf.DUMMYFUNCTION("""COMPUTED_VALUE"""),"")</f>
        <v/>
      </c>
      <c r="D48630" s="5">
        <v>0.0</v>
      </c>
    </row>
    <row r="48631" ht="14.25" customHeight="1">
      <c r="A48631" s="5"/>
      <c r="B48631" s="5"/>
      <c r="C48631" s="5" t="str">
        <f>IFERROR(__xludf.DUMMYFUNCTION("""COMPUTED_VALUE"""),"")</f>
        <v/>
      </c>
      <c r="D48631" s="5">
        <v>0.0</v>
      </c>
    </row>
    <row r="48632" ht="14.25" customHeight="1">
      <c r="A48632" s="5"/>
      <c r="B48632" s="5"/>
      <c r="C48632" s="5" t="str">
        <f>IFERROR(__xludf.DUMMYFUNCTION("""COMPUTED_VALUE"""),"")</f>
        <v/>
      </c>
      <c r="D48632" s="5">
        <v>0.0</v>
      </c>
    </row>
    <row r="48633" ht="14.25" customHeight="1">
      <c r="A48633" s="5"/>
      <c r="B48633" s="5"/>
      <c r="C48633" s="5" t="str">
        <f>IFERROR(__xludf.DUMMYFUNCTION("""COMPUTED_VALUE"""),"")</f>
        <v/>
      </c>
      <c r="D48633" s="5">
        <v>0.0</v>
      </c>
    </row>
    <row r="48634" ht="14.25" customHeight="1">
      <c r="A48634" s="5"/>
      <c r="B48634" s="5"/>
      <c r="C48634" s="5" t="str">
        <f>IFERROR(__xludf.DUMMYFUNCTION("""COMPUTED_VALUE"""),"")</f>
        <v/>
      </c>
      <c r="D48634" s="5">
        <v>0.0</v>
      </c>
    </row>
    <row r="48635" ht="14.25" customHeight="1">
      <c r="A48635" s="5"/>
      <c r="B48635" s="5"/>
      <c r="C48635" s="5" t="str">
        <f>IFERROR(__xludf.DUMMYFUNCTION("""COMPUTED_VALUE"""),"")</f>
        <v/>
      </c>
      <c r="D48635" s="5">
        <v>0.0</v>
      </c>
    </row>
    <row r="48636" ht="14.25" customHeight="1">
      <c r="A48636" s="5"/>
      <c r="B48636" s="5"/>
      <c r="C48636" s="5" t="str">
        <f>IFERROR(__xludf.DUMMYFUNCTION("""COMPUTED_VALUE"""),"")</f>
        <v/>
      </c>
      <c r="D48636" s="5">
        <v>0.0</v>
      </c>
    </row>
    <row r="48637" ht="14.25" customHeight="1">
      <c r="A48637" s="5"/>
      <c r="B48637" s="5"/>
      <c r="C48637" s="5" t="str">
        <f>IFERROR(__xludf.DUMMYFUNCTION("""COMPUTED_VALUE"""),"")</f>
        <v/>
      </c>
      <c r="D48637" s="5">
        <v>0.0</v>
      </c>
    </row>
    <row r="48638" ht="14.25" customHeight="1">
      <c r="A48638" s="5"/>
      <c r="B48638" s="5"/>
      <c r="C48638" s="5" t="str">
        <f>IFERROR(__xludf.DUMMYFUNCTION("""COMPUTED_VALUE"""),"")</f>
        <v/>
      </c>
      <c r="D48638" s="5">
        <v>0.0</v>
      </c>
    </row>
    <row r="48639" ht="14.25" customHeight="1">
      <c r="A48639" s="5"/>
      <c r="B48639" s="5"/>
      <c r="C48639" s="5" t="str">
        <f>IFERROR(__xludf.DUMMYFUNCTION("""COMPUTED_VALUE"""),"")</f>
        <v/>
      </c>
      <c r="D48639" s="5">
        <v>0.0</v>
      </c>
    </row>
    <row r="48640" ht="14.25" customHeight="1">
      <c r="A48640" s="5"/>
      <c r="B48640" s="5"/>
      <c r="C48640" s="5" t="str">
        <f>IFERROR(__xludf.DUMMYFUNCTION("""COMPUTED_VALUE"""),"")</f>
        <v/>
      </c>
      <c r="D48640" s="5">
        <v>0.0</v>
      </c>
    </row>
    <row r="48641" ht="14.25" customHeight="1">
      <c r="A48641" s="5"/>
      <c r="B48641" s="5"/>
      <c r="C48641" s="5" t="str">
        <f>IFERROR(__xludf.DUMMYFUNCTION("""COMPUTED_VALUE"""),"")</f>
        <v/>
      </c>
      <c r="D48641" s="5">
        <v>0.0</v>
      </c>
    </row>
    <row r="48642" ht="14.25" customHeight="1">
      <c r="A48642" s="5"/>
      <c r="B48642" s="5"/>
      <c r="C48642" s="5" t="str">
        <f>IFERROR(__xludf.DUMMYFUNCTION("""COMPUTED_VALUE"""),"")</f>
        <v/>
      </c>
      <c r="D48642" s="5">
        <v>0.0</v>
      </c>
    </row>
    <row r="48643" ht="14.25" customHeight="1">
      <c r="A48643" s="5"/>
      <c r="B48643" s="5"/>
      <c r="C48643" s="5" t="str">
        <f>IFERROR(__xludf.DUMMYFUNCTION("""COMPUTED_VALUE"""),"")</f>
        <v/>
      </c>
      <c r="D48643" s="5">
        <v>0.0</v>
      </c>
    </row>
    <row r="48644" ht="14.25" customHeight="1">
      <c r="A48644" s="5"/>
      <c r="B48644" s="5"/>
      <c r="C48644" s="5" t="str">
        <f>IFERROR(__xludf.DUMMYFUNCTION("""COMPUTED_VALUE"""),"")</f>
        <v/>
      </c>
      <c r="D48644" s="5">
        <v>0.0</v>
      </c>
    </row>
    <row r="48645" ht="14.25" customHeight="1">
      <c r="A48645" s="5"/>
      <c r="B48645" s="5"/>
      <c r="C48645" s="5" t="str">
        <f>IFERROR(__xludf.DUMMYFUNCTION("""COMPUTED_VALUE"""),"")</f>
        <v/>
      </c>
      <c r="D48645" s="5">
        <v>0.0</v>
      </c>
    </row>
    <row r="48646" ht="14.25" customHeight="1">
      <c r="A48646" s="5"/>
      <c r="B48646" s="5"/>
      <c r="C48646" s="5" t="str">
        <f>IFERROR(__xludf.DUMMYFUNCTION("""COMPUTED_VALUE"""),"")</f>
        <v/>
      </c>
      <c r="D48646" s="5">
        <v>0.0</v>
      </c>
    </row>
    <row r="48647" ht="14.25" customHeight="1">
      <c r="A48647" s="5"/>
      <c r="B48647" s="5"/>
      <c r="C48647" s="5" t="str">
        <f>IFERROR(__xludf.DUMMYFUNCTION("""COMPUTED_VALUE"""),"")</f>
        <v/>
      </c>
      <c r="D48647" s="5">
        <v>0.0</v>
      </c>
    </row>
    <row r="48648" ht="14.25" customHeight="1">
      <c r="A48648" s="5"/>
      <c r="B48648" s="5"/>
      <c r="C48648" s="5" t="str">
        <f>IFERROR(__xludf.DUMMYFUNCTION("""COMPUTED_VALUE"""),"")</f>
        <v/>
      </c>
      <c r="D48648" s="5">
        <v>0.0</v>
      </c>
    </row>
    <row r="48649" ht="14.25" customHeight="1">
      <c r="A48649" s="5"/>
      <c r="B48649" s="5"/>
      <c r="C48649" s="5" t="str">
        <f>IFERROR(__xludf.DUMMYFUNCTION("""COMPUTED_VALUE"""),"")</f>
        <v/>
      </c>
      <c r="D48649" s="5">
        <v>0.0</v>
      </c>
    </row>
    <row r="48650" ht="14.25" customHeight="1">
      <c r="A48650" s="5"/>
      <c r="B48650" s="5"/>
      <c r="C48650" s="5" t="str">
        <f>IFERROR(__xludf.DUMMYFUNCTION("""COMPUTED_VALUE"""),"")</f>
        <v/>
      </c>
      <c r="D48650" s="5">
        <v>0.0</v>
      </c>
    </row>
    <row r="48651" ht="14.25" customHeight="1">
      <c r="A48651" s="5"/>
      <c r="B48651" s="5"/>
      <c r="C48651" s="5" t="str">
        <f>IFERROR(__xludf.DUMMYFUNCTION("""COMPUTED_VALUE"""),"")</f>
        <v/>
      </c>
      <c r="D48651" s="5">
        <v>0.0</v>
      </c>
    </row>
    <row r="48652" ht="14.25" customHeight="1">
      <c r="A48652" s="5"/>
      <c r="B48652" s="5"/>
      <c r="C48652" s="5" t="str">
        <f>IFERROR(__xludf.DUMMYFUNCTION("""COMPUTED_VALUE"""),"")</f>
        <v/>
      </c>
      <c r="D48652" s="5">
        <v>0.0</v>
      </c>
    </row>
    <row r="48653" ht="14.25" customHeight="1">
      <c r="A48653" s="5"/>
      <c r="B48653" s="5"/>
      <c r="C48653" s="5" t="str">
        <f>IFERROR(__xludf.DUMMYFUNCTION("""COMPUTED_VALUE"""),"")</f>
        <v/>
      </c>
      <c r="D48653" s="5">
        <v>0.0</v>
      </c>
    </row>
    <row r="48654" ht="14.25" customHeight="1">
      <c r="A48654" s="5"/>
      <c r="B48654" s="5"/>
      <c r="C48654" s="5" t="str">
        <f>IFERROR(__xludf.DUMMYFUNCTION("""COMPUTED_VALUE"""),"")</f>
        <v/>
      </c>
      <c r="D48654" s="5">
        <v>0.0</v>
      </c>
    </row>
    <row r="48655" ht="14.25" customHeight="1">
      <c r="A48655" s="5"/>
      <c r="B48655" s="5"/>
      <c r="C48655" s="5" t="str">
        <f>IFERROR(__xludf.DUMMYFUNCTION("""COMPUTED_VALUE"""),"")</f>
        <v/>
      </c>
      <c r="D48655" s="5">
        <v>0.0</v>
      </c>
    </row>
    <row r="48656" ht="14.25" customHeight="1">
      <c r="A48656" s="5"/>
      <c r="B48656" s="5"/>
      <c r="C48656" s="5" t="str">
        <f>IFERROR(__xludf.DUMMYFUNCTION("""COMPUTED_VALUE"""),"")</f>
        <v/>
      </c>
      <c r="D48656" s="5">
        <v>0.0</v>
      </c>
    </row>
    <row r="48657" ht="14.25" customHeight="1">
      <c r="A48657" s="5"/>
      <c r="B48657" s="5"/>
      <c r="C48657" s="5" t="str">
        <f>IFERROR(__xludf.DUMMYFUNCTION("""COMPUTED_VALUE"""),"")</f>
        <v/>
      </c>
      <c r="D48657" s="5">
        <v>0.0</v>
      </c>
    </row>
    <row r="48658" ht="14.25" customHeight="1">
      <c r="A48658" s="5"/>
      <c r="B48658" s="5"/>
      <c r="C48658" s="5" t="str">
        <f>IFERROR(__xludf.DUMMYFUNCTION("""COMPUTED_VALUE"""),"")</f>
        <v/>
      </c>
      <c r="D48658" s="5">
        <v>0.0</v>
      </c>
    </row>
    <row r="48659" ht="14.25" customHeight="1">
      <c r="A48659" s="5"/>
      <c r="B48659" s="5"/>
      <c r="C48659" s="5" t="str">
        <f>IFERROR(__xludf.DUMMYFUNCTION("""COMPUTED_VALUE"""),"")</f>
        <v/>
      </c>
      <c r="D48659" s="5">
        <v>0.0</v>
      </c>
    </row>
    <row r="48660" ht="14.25" customHeight="1">
      <c r="A48660" s="5"/>
      <c r="B48660" s="5"/>
      <c r="C48660" s="5" t="str">
        <f>IFERROR(__xludf.DUMMYFUNCTION("""COMPUTED_VALUE"""),"")</f>
        <v/>
      </c>
      <c r="D48660" s="5">
        <v>0.0</v>
      </c>
    </row>
    <row r="48661" ht="14.25" customHeight="1">
      <c r="A48661" s="5"/>
      <c r="B48661" s="5"/>
      <c r="C48661" s="5" t="str">
        <f>IFERROR(__xludf.DUMMYFUNCTION("""COMPUTED_VALUE"""),"")</f>
        <v/>
      </c>
      <c r="D48661" s="5">
        <v>0.0</v>
      </c>
    </row>
    <row r="48662" ht="14.25" customHeight="1">
      <c r="A48662" s="5"/>
      <c r="B48662" s="5"/>
      <c r="C48662" s="5" t="str">
        <f>IFERROR(__xludf.DUMMYFUNCTION("""COMPUTED_VALUE"""),"")</f>
        <v/>
      </c>
      <c r="D48662" s="5">
        <v>0.0</v>
      </c>
    </row>
    <row r="48663" ht="14.25" customHeight="1">
      <c r="A48663" s="5"/>
      <c r="B48663" s="5"/>
      <c r="C48663" s="5" t="str">
        <f>IFERROR(__xludf.DUMMYFUNCTION("""COMPUTED_VALUE"""),"")</f>
        <v/>
      </c>
      <c r="D48663" s="5">
        <v>0.0</v>
      </c>
    </row>
    <row r="48664" ht="14.25" customHeight="1">
      <c r="A48664" s="5"/>
      <c r="B48664" s="5"/>
      <c r="C48664" s="5" t="str">
        <f>IFERROR(__xludf.DUMMYFUNCTION("""COMPUTED_VALUE"""),"")</f>
        <v/>
      </c>
      <c r="D48664" s="5">
        <v>0.0</v>
      </c>
    </row>
    <row r="48665" ht="14.25" customHeight="1">
      <c r="A48665" s="5"/>
      <c r="B48665" s="5"/>
      <c r="C48665" s="5" t="str">
        <f>IFERROR(__xludf.DUMMYFUNCTION("""COMPUTED_VALUE"""),"")</f>
        <v/>
      </c>
      <c r="D48665" s="5">
        <v>0.0</v>
      </c>
    </row>
    <row r="48666" ht="14.25" customHeight="1">
      <c r="A48666" s="5"/>
      <c r="B48666" s="5"/>
      <c r="C48666" s="5" t="str">
        <f>IFERROR(__xludf.DUMMYFUNCTION("""COMPUTED_VALUE"""),"")</f>
        <v/>
      </c>
      <c r="D48666" s="5">
        <v>0.0</v>
      </c>
    </row>
    <row r="48667" ht="14.25" customHeight="1">
      <c r="A48667" s="5"/>
      <c r="B48667" s="5"/>
      <c r="C48667" s="5" t="str">
        <f>IFERROR(__xludf.DUMMYFUNCTION("""COMPUTED_VALUE"""),"")</f>
        <v/>
      </c>
      <c r="D48667" s="5">
        <v>0.0</v>
      </c>
    </row>
    <row r="48668" ht="14.25" customHeight="1">
      <c r="A48668" s="5"/>
      <c r="B48668" s="5"/>
      <c r="C48668" s="5" t="str">
        <f>IFERROR(__xludf.DUMMYFUNCTION("""COMPUTED_VALUE"""),"")</f>
        <v/>
      </c>
      <c r="D48668" s="5">
        <v>0.0</v>
      </c>
    </row>
    <row r="48669" ht="14.25" customHeight="1">
      <c r="A48669" s="5"/>
      <c r="B48669" s="5"/>
      <c r="C48669" s="5" t="str">
        <f>IFERROR(__xludf.DUMMYFUNCTION("""COMPUTED_VALUE"""),"")</f>
        <v/>
      </c>
      <c r="D48669" s="5">
        <v>0.0</v>
      </c>
    </row>
    <row r="48670" ht="14.25" customHeight="1">
      <c r="A48670" s="5"/>
      <c r="B48670" s="5"/>
      <c r="C48670" s="5" t="str">
        <f>IFERROR(__xludf.DUMMYFUNCTION("""COMPUTED_VALUE"""),"")</f>
        <v/>
      </c>
      <c r="D48670" s="5">
        <v>0.0</v>
      </c>
    </row>
    <row r="48671" ht="14.25" customHeight="1">
      <c r="A48671" s="5"/>
      <c r="B48671" s="5"/>
      <c r="C48671" s="5" t="str">
        <f>IFERROR(__xludf.DUMMYFUNCTION("""COMPUTED_VALUE"""),"")</f>
        <v/>
      </c>
      <c r="D48671" s="5">
        <v>0.0</v>
      </c>
    </row>
    <row r="48672" ht="14.25" customHeight="1">
      <c r="A48672" s="5"/>
      <c r="B48672" s="5"/>
      <c r="C48672" s="5" t="str">
        <f>IFERROR(__xludf.DUMMYFUNCTION("""COMPUTED_VALUE"""),"")</f>
        <v/>
      </c>
      <c r="D48672" s="5">
        <v>0.0</v>
      </c>
    </row>
    <row r="48673" ht="14.25" customHeight="1">
      <c r="A48673" s="5"/>
      <c r="B48673" s="5"/>
      <c r="C48673" s="5" t="str">
        <f>IFERROR(__xludf.DUMMYFUNCTION("""COMPUTED_VALUE"""),"")</f>
        <v/>
      </c>
      <c r="D48673" s="5">
        <v>0.0</v>
      </c>
    </row>
    <row r="48674" ht="14.25" customHeight="1">
      <c r="A48674" s="5"/>
      <c r="B48674" s="5"/>
      <c r="C48674" s="5" t="str">
        <f>IFERROR(__xludf.DUMMYFUNCTION("""COMPUTED_VALUE"""),"")</f>
        <v/>
      </c>
      <c r="D48674" s="5">
        <v>0.0</v>
      </c>
    </row>
    <row r="48675" ht="14.25" customHeight="1">
      <c r="A48675" s="5"/>
      <c r="B48675" s="5"/>
      <c r="C48675" s="5" t="str">
        <f>IFERROR(__xludf.DUMMYFUNCTION("""COMPUTED_VALUE"""),"")</f>
        <v/>
      </c>
      <c r="D48675" s="5">
        <v>0.0</v>
      </c>
    </row>
    <row r="48676" ht="14.25" customHeight="1">
      <c r="A48676" s="5"/>
      <c r="B48676" s="5"/>
      <c r="C48676" s="5" t="str">
        <f>IFERROR(__xludf.DUMMYFUNCTION("""COMPUTED_VALUE"""),"")</f>
        <v/>
      </c>
      <c r="D48676" s="5">
        <v>0.0</v>
      </c>
    </row>
    <row r="48677" ht="14.25" customHeight="1">
      <c r="A48677" s="5"/>
      <c r="B48677" s="5"/>
      <c r="C48677" s="5" t="str">
        <f>IFERROR(__xludf.DUMMYFUNCTION("""COMPUTED_VALUE"""),"")</f>
        <v/>
      </c>
      <c r="D48677" s="5">
        <v>0.0</v>
      </c>
    </row>
    <row r="48678" ht="14.25" customHeight="1">
      <c r="A48678" s="5"/>
      <c r="B48678" s="5"/>
      <c r="C48678" s="5" t="str">
        <f>IFERROR(__xludf.DUMMYFUNCTION("""COMPUTED_VALUE"""),"")</f>
        <v/>
      </c>
      <c r="D48678" s="5">
        <v>0.0</v>
      </c>
    </row>
    <row r="48679" ht="14.25" customHeight="1">
      <c r="A48679" s="5"/>
      <c r="B48679" s="5"/>
      <c r="C48679" s="5" t="str">
        <f>IFERROR(__xludf.DUMMYFUNCTION("""COMPUTED_VALUE"""),"")</f>
        <v/>
      </c>
      <c r="D48679" s="5">
        <v>0.0</v>
      </c>
    </row>
    <row r="48680" ht="14.25" customHeight="1">
      <c r="A48680" s="5"/>
      <c r="B48680" s="5"/>
      <c r="C48680" s="5" t="str">
        <f>IFERROR(__xludf.DUMMYFUNCTION("""COMPUTED_VALUE"""),"")</f>
        <v/>
      </c>
      <c r="D48680" s="5">
        <v>0.0</v>
      </c>
    </row>
    <row r="48681" ht="14.25" customHeight="1">
      <c r="A48681" s="5"/>
      <c r="B48681" s="5"/>
      <c r="C48681" s="5" t="str">
        <f>IFERROR(__xludf.DUMMYFUNCTION("""COMPUTED_VALUE"""),"")</f>
        <v/>
      </c>
      <c r="D48681" s="5">
        <v>0.0</v>
      </c>
    </row>
    <row r="48682" ht="14.25" customHeight="1">
      <c r="A48682" s="5"/>
      <c r="B48682" s="5"/>
      <c r="C48682" s="5" t="str">
        <f>IFERROR(__xludf.DUMMYFUNCTION("""COMPUTED_VALUE"""),"")</f>
        <v/>
      </c>
      <c r="D48682" s="5">
        <v>0.0</v>
      </c>
    </row>
    <row r="48683" ht="14.25" customHeight="1">
      <c r="A48683" s="5"/>
      <c r="B48683" s="5"/>
      <c r="C48683" s="5" t="str">
        <f>IFERROR(__xludf.DUMMYFUNCTION("""COMPUTED_VALUE"""),"")</f>
        <v/>
      </c>
      <c r="D48683" s="5">
        <v>0.0</v>
      </c>
    </row>
    <row r="48684" ht="14.25" customHeight="1">
      <c r="A48684" s="5"/>
      <c r="B48684" s="5"/>
      <c r="C48684" s="5" t="str">
        <f>IFERROR(__xludf.DUMMYFUNCTION("""COMPUTED_VALUE"""),"")</f>
        <v/>
      </c>
      <c r="D48684" s="5">
        <v>0.0</v>
      </c>
    </row>
    <row r="48685" ht="14.25" customHeight="1">
      <c r="A48685" s="5"/>
      <c r="B48685" s="5"/>
      <c r="C48685" s="5" t="str">
        <f>IFERROR(__xludf.DUMMYFUNCTION("""COMPUTED_VALUE"""),"")</f>
        <v/>
      </c>
      <c r="D48685" s="5">
        <v>0.0</v>
      </c>
    </row>
    <row r="48686" ht="14.25" customHeight="1">
      <c r="A48686" s="5"/>
      <c r="B48686" s="5"/>
      <c r="C48686" s="5" t="str">
        <f>IFERROR(__xludf.DUMMYFUNCTION("""COMPUTED_VALUE"""),"")</f>
        <v/>
      </c>
      <c r="D48686" s="5">
        <v>0.0</v>
      </c>
    </row>
    <row r="48687" ht="14.25" customHeight="1">
      <c r="A48687" s="5"/>
      <c r="B48687" s="5"/>
      <c r="C48687" s="5" t="str">
        <f>IFERROR(__xludf.DUMMYFUNCTION("""COMPUTED_VALUE"""),"")</f>
        <v/>
      </c>
      <c r="D48687" s="5">
        <v>0.0</v>
      </c>
    </row>
    <row r="48688" ht="14.25" customHeight="1">
      <c r="A48688" s="5"/>
      <c r="B48688" s="5"/>
      <c r="C48688" s="5" t="str">
        <f>IFERROR(__xludf.DUMMYFUNCTION("""COMPUTED_VALUE"""),"")</f>
        <v/>
      </c>
      <c r="D48688" s="5">
        <v>0.0</v>
      </c>
    </row>
    <row r="48689" ht="14.25" customHeight="1">
      <c r="A48689" s="5"/>
      <c r="B48689" s="5"/>
      <c r="C48689" s="5" t="str">
        <f>IFERROR(__xludf.DUMMYFUNCTION("""COMPUTED_VALUE"""),"")</f>
        <v/>
      </c>
      <c r="D48689" s="5">
        <v>0.0</v>
      </c>
    </row>
    <row r="48690" ht="14.25" customHeight="1">
      <c r="A48690" s="5"/>
      <c r="B48690" s="5"/>
      <c r="C48690" s="5" t="str">
        <f>IFERROR(__xludf.DUMMYFUNCTION("""COMPUTED_VALUE"""),"")</f>
        <v/>
      </c>
      <c r="D48690" s="5">
        <v>0.0</v>
      </c>
    </row>
    <row r="48691" ht="14.25" customHeight="1">
      <c r="A48691" s="5"/>
      <c r="B48691" s="5"/>
      <c r="C48691" s="5" t="str">
        <f>IFERROR(__xludf.DUMMYFUNCTION("""COMPUTED_VALUE"""),"")</f>
        <v/>
      </c>
      <c r="D48691" s="5">
        <v>0.0</v>
      </c>
    </row>
    <row r="48692" ht="14.25" customHeight="1">
      <c r="A48692" s="5"/>
      <c r="B48692" s="5"/>
      <c r="C48692" s="5" t="str">
        <f>IFERROR(__xludf.DUMMYFUNCTION("""COMPUTED_VALUE"""),"")</f>
        <v/>
      </c>
      <c r="D48692" s="5">
        <v>0.0</v>
      </c>
    </row>
    <row r="48693" ht="14.25" customHeight="1">
      <c r="A48693" s="5"/>
      <c r="B48693" s="5"/>
      <c r="C48693" s="5" t="str">
        <f>IFERROR(__xludf.DUMMYFUNCTION("""COMPUTED_VALUE"""),"")</f>
        <v/>
      </c>
      <c r="D48693" s="5">
        <v>0.0</v>
      </c>
    </row>
    <row r="48694" ht="14.25" customHeight="1">
      <c r="A48694" s="5"/>
      <c r="B48694" s="5"/>
      <c r="C48694" s="5" t="str">
        <f>IFERROR(__xludf.DUMMYFUNCTION("""COMPUTED_VALUE"""),"")</f>
        <v/>
      </c>
      <c r="D48694" s="5">
        <v>0.0</v>
      </c>
    </row>
    <row r="48695" ht="14.25" customHeight="1">
      <c r="A48695" s="5"/>
      <c r="B48695" s="5"/>
      <c r="C48695" s="5" t="str">
        <f>IFERROR(__xludf.DUMMYFUNCTION("""COMPUTED_VALUE"""),"")</f>
        <v/>
      </c>
      <c r="D48695" s="5">
        <v>0.0</v>
      </c>
    </row>
    <row r="48696" ht="14.25" customHeight="1">
      <c r="A48696" s="5"/>
      <c r="B48696" s="5"/>
      <c r="C48696" s="5" t="str">
        <f>IFERROR(__xludf.DUMMYFUNCTION("""COMPUTED_VALUE"""),"")</f>
        <v/>
      </c>
      <c r="D48696" s="5">
        <v>0.0</v>
      </c>
    </row>
    <row r="48697" ht="14.25" customHeight="1">
      <c r="A48697" s="5"/>
      <c r="B48697" s="5"/>
      <c r="C48697" s="5" t="str">
        <f>IFERROR(__xludf.DUMMYFUNCTION("""COMPUTED_VALUE"""),"")</f>
        <v/>
      </c>
      <c r="D48697" s="5">
        <v>0.0</v>
      </c>
    </row>
    <row r="48698" ht="14.25" customHeight="1">
      <c r="A48698" s="5"/>
      <c r="B48698" s="5"/>
      <c r="C48698" s="5" t="str">
        <f>IFERROR(__xludf.DUMMYFUNCTION("""COMPUTED_VALUE"""),"")</f>
        <v/>
      </c>
      <c r="D48698" s="5">
        <v>0.0</v>
      </c>
    </row>
    <row r="48699" ht="14.25" customHeight="1">
      <c r="A48699" s="5"/>
      <c r="B48699" s="5"/>
      <c r="C48699" s="5" t="str">
        <f>IFERROR(__xludf.DUMMYFUNCTION("""COMPUTED_VALUE"""),"")</f>
        <v/>
      </c>
      <c r="D48699" s="5">
        <v>0.0</v>
      </c>
    </row>
    <row r="48700" ht="14.25" customHeight="1">
      <c r="A48700" s="5"/>
      <c r="B48700" s="5"/>
      <c r="C48700" s="5" t="str">
        <f>IFERROR(__xludf.DUMMYFUNCTION("""COMPUTED_VALUE"""),"")</f>
        <v/>
      </c>
      <c r="D48700" s="5">
        <v>0.0</v>
      </c>
    </row>
    <row r="48701" ht="14.25" customHeight="1">
      <c r="A48701" s="5"/>
      <c r="B48701" s="5"/>
      <c r="C48701" s="5" t="str">
        <f>IFERROR(__xludf.DUMMYFUNCTION("""COMPUTED_VALUE"""),"")</f>
        <v/>
      </c>
      <c r="D48701" s="5">
        <v>0.0</v>
      </c>
    </row>
    <row r="48702" ht="14.25" customHeight="1">
      <c r="A48702" s="5"/>
      <c r="B48702" s="5"/>
      <c r="C48702" s="5" t="str">
        <f>IFERROR(__xludf.DUMMYFUNCTION("""COMPUTED_VALUE"""),"")</f>
        <v/>
      </c>
      <c r="D48702" s="5">
        <v>0.0</v>
      </c>
    </row>
    <row r="48703" ht="14.25" customHeight="1">
      <c r="A48703" s="5"/>
      <c r="B48703" s="5"/>
      <c r="C48703" s="5" t="str">
        <f>IFERROR(__xludf.DUMMYFUNCTION("""COMPUTED_VALUE"""),"")</f>
        <v/>
      </c>
      <c r="D48703" s="5">
        <v>0.0</v>
      </c>
    </row>
    <row r="48704" ht="14.25" customHeight="1">
      <c r="A48704" s="5"/>
      <c r="B48704" s="5"/>
      <c r="C48704" s="5" t="str">
        <f>IFERROR(__xludf.DUMMYFUNCTION("""COMPUTED_VALUE"""),"")</f>
        <v/>
      </c>
      <c r="D48704" s="5">
        <v>0.0</v>
      </c>
    </row>
    <row r="48705" ht="14.25" customHeight="1">
      <c r="A48705" s="5"/>
      <c r="B48705" s="5"/>
      <c r="C48705" s="5" t="str">
        <f>IFERROR(__xludf.DUMMYFUNCTION("""COMPUTED_VALUE"""),"")</f>
        <v/>
      </c>
      <c r="D48705" s="5">
        <v>0.0</v>
      </c>
    </row>
    <row r="48706" ht="14.25" customHeight="1">
      <c r="A48706" s="5"/>
      <c r="B48706" s="5"/>
      <c r="C48706" s="5" t="str">
        <f>IFERROR(__xludf.DUMMYFUNCTION("""COMPUTED_VALUE"""),"")</f>
        <v/>
      </c>
      <c r="D48706" s="5">
        <v>0.0</v>
      </c>
    </row>
    <row r="48707" ht="14.25" customHeight="1">
      <c r="A48707" s="5"/>
      <c r="B48707" s="5"/>
      <c r="C48707" s="5" t="str">
        <f>IFERROR(__xludf.DUMMYFUNCTION("""COMPUTED_VALUE"""),"")</f>
        <v/>
      </c>
      <c r="D48707" s="5">
        <v>0.0</v>
      </c>
    </row>
    <row r="48708" ht="14.25" customHeight="1">
      <c r="A48708" s="5"/>
      <c r="B48708" s="5"/>
      <c r="C48708" s="5" t="str">
        <f>IFERROR(__xludf.DUMMYFUNCTION("""COMPUTED_VALUE"""),"")</f>
        <v/>
      </c>
      <c r="D48708" s="5">
        <v>0.0</v>
      </c>
    </row>
    <row r="48709" ht="14.25" customHeight="1">
      <c r="A48709" s="5"/>
      <c r="B48709" s="5"/>
      <c r="C48709" s="5" t="str">
        <f>IFERROR(__xludf.DUMMYFUNCTION("""COMPUTED_VALUE"""),"")</f>
        <v/>
      </c>
      <c r="D48709" s="5">
        <v>0.0</v>
      </c>
    </row>
    <row r="48710" ht="14.25" customHeight="1">
      <c r="A48710" s="5"/>
      <c r="B48710" s="5"/>
      <c r="C48710" s="5" t="str">
        <f>IFERROR(__xludf.DUMMYFUNCTION("""COMPUTED_VALUE"""),"")</f>
        <v/>
      </c>
      <c r="D48710" s="5">
        <v>0.0</v>
      </c>
    </row>
    <row r="48711" ht="14.25" customHeight="1">
      <c r="A48711" s="5"/>
      <c r="B48711" s="5"/>
      <c r="C48711" s="5" t="str">
        <f>IFERROR(__xludf.DUMMYFUNCTION("""COMPUTED_VALUE"""),"")</f>
        <v/>
      </c>
      <c r="D48711" s="5">
        <v>0.0</v>
      </c>
    </row>
    <row r="48712" ht="14.25" customHeight="1">
      <c r="A48712" s="5"/>
      <c r="B48712" s="5"/>
      <c r="C48712" s="5" t="str">
        <f>IFERROR(__xludf.DUMMYFUNCTION("""COMPUTED_VALUE"""),"")</f>
        <v/>
      </c>
      <c r="D48712" s="5">
        <v>0.0</v>
      </c>
    </row>
    <row r="48713" ht="14.25" customHeight="1">
      <c r="A48713" s="5"/>
      <c r="B48713" s="5"/>
      <c r="C48713" s="5" t="str">
        <f>IFERROR(__xludf.DUMMYFUNCTION("""COMPUTED_VALUE"""),"")</f>
        <v/>
      </c>
      <c r="D48713" s="5">
        <v>0.0</v>
      </c>
    </row>
    <row r="48714" ht="14.25" customHeight="1">
      <c r="A48714" s="5"/>
      <c r="B48714" s="5"/>
      <c r="C48714" s="5" t="str">
        <f>IFERROR(__xludf.DUMMYFUNCTION("""COMPUTED_VALUE"""),"")</f>
        <v/>
      </c>
      <c r="D48714" s="5">
        <v>0.0</v>
      </c>
    </row>
    <row r="48715" ht="14.25" customHeight="1">
      <c r="A48715" s="5"/>
      <c r="B48715" s="5"/>
      <c r="C48715" s="5" t="str">
        <f>IFERROR(__xludf.DUMMYFUNCTION("""COMPUTED_VALUE"""),"")</f>
        <v/>
      </c>
      <c r="D48715" s="5">
        <v>0.0</v>
      </c>
    </row>
    <row r="48716" ht="14.25" customHeight="1">
      <c r="A48716" s="5"/>
      <c r="B48716" s="5"/>
      <c r="C48716" s="5" t="str">
        <f>IFERROR(__xludf.DUMMYFUNCTION("""COMPUTED_VALUE"""),"")</f>
        <v/>
      </c>
      <c r="D48716" s="5">
        <v>0.0</v>
      </c>
    </row>
    <row r="48717" ht="14.25" customHeight="1">
      <c r="A48717" s="5"/>
      <c r="B48717" s="5"/>
      <c r="C48717" s="5" t="str">
        <f>IFERROR(__xludf.DUMMYFUNCTION("""COMPUTED_VALUE"""),"")</f>
        <v/>
      </c>
      <c r="D48717" s="5">
        <v>0.0</v>
      </c>
    </row>
    <row r="48718" ht="14.25" customHeight="1">
      <c r="A48718" s="5"/>
      <c r="B48718" s="5"/>
      <c r="C48718" s="5" t="str">
        <f>IFERROR(__xludf.DUMMYFUNCTION("""COMPUTED_VALUE"""),"")</f>
        <v/>
      </c>
      <c r="D48718" s="5">
        <v>0.0</v>
      </c>
    </row>
    <row r="48719" ht="14.25" customHeight="1">
      <c r="A48719" s="5"/>
      <c r="B48719" s="5"/>
      <c r="C48719" s="5" t="str">
        <f>IFERROR(__xludf.DUMMYFUNCTION("""COMPUTED_VALUE"""),"")</f>
        <v/>
      </c>
      <c r="D48719" s="5">
        <v>0.0</v>
      </c>
    </row>
    <row r="48720" ht="14.25" customHeight="1">
      <c r="A48720" s="5"/>
      <c r="B48720" s="5"/>
      <c r="C48720" s="5" t="str">
        <f>IFERROR(__xludf.DUMMYFUNCTION("""COMPUTED_VALUE"""),"")</f>
        <v/>
      </c>
      <c r="D48720" s="5">
        <v>0.0</v>
      </c>
    </row>
    <row r="48721" ht="14.25" customHeight="1">
      <c r="A48721" s="5"/>
      <c r="B48721" s="5"/>
      <c r="C48721" s="5" t="str">
        <f>IFERROR(__xludf.DUMMYFUNCTION("""COMPUTED_VALUE"""),"")</f>
        <v/>
      </c>
      <c r="D48721" s="5">
        <v>0.0</v>
      </c>
    </row>
    <row r="48722" ht="14.25" customHeight="1">
      <c r="A48722" s="5"/>
      <c r="B48722" s="5"/>
      <c r="C48722" s="5" t="str">
        <f>IFERROR(__xludf.DUMMYFUNCTION("""COMPUTED_VALUE"""),"")</f>
        <v/>
      </c>
      <c r="D48722" s="5">
        <v>0.0</v>
      </c>
    </row>
    <row r="48723" ht="14.25" customHeight="1">
      <c r="A48723" s="5"/>
      <c r="B48723" s="5"/>
      <c r="C48723" s="5" t="str">
        <f>IFERROR(__xludf.DUMMYFUNCTION("""COMPUTED_VALUE"""),"")</f>
        <v/>
      </c>
      <c r="D48723" s="5">
        <v>0.0</v>
      </c>
    </row>
    <row r="48724" ht="14.25" customHeight="1">
      <c r="A48724" s="5"/>
      <c r="B48724" s="5"/>
      <c r="C48724" s="5" t="str">
        <f>IFERROR(__xludf.DUMMYFUNCTION("""COMPUTED_VALUE"""),"")</f>
        <v/>
      </c>
      <c r="D48724" s="5">
        <v>0.0</v>
      </c>
    </row>
    <row r="48725" ht="14.25" customHeight="1">
      <c r="A48725" s="5"/>
      <c r="B48725" s="5"/>
      <c r="C48725" s="5" t="str">
        <f>IFERROR(__xludf.DUMMYFUNCTION("""COMPUTED_VALUE"""),"")</f>
        <v/>
      </c>
      <c r="D48725" s="5">
        <v>0.0</v>
      </c>
    </row>
    <row r="48726" ht="14.25" customHeight="1">
      <c r="A48726" s="5"/>
      <c r="B48726" s="5"/>
      <c r="C48726" s="5" t="str">
        <f>IFERROR(__xludf.DUMMYFUNCTION("""COMPUTED_VALUE"""),"")</f>
        <v/>
      </c>
      <c r="D48726" s="5">
        <v>0.0</v>
      </c>
    </row>
    <row r="48727" ht="14.25" customHeight="1">
      <c r="A48727" s="5"/>
      <c r="B48727" s="5"/>
      <c r="C48727" s="5" t="str">
        <f>IFERROR(__xludf.DUMMYFUNCTION("""COMPUTED_VALUE"""),"")</f>
        <v/>
      </c>
      <c r="D48727" s="5">
        <v>0.0</v>
      </c>
    </row>
    <row r="48728" ht="14.25" customHeight="1">
      <c r="A48728" s="5"/>
      <c r="B48728" s="5"/>
      <c r="C48728" s="5" t="str">
        <f>IFERROR(__xludf.DUMMYFUNCTION("""COMPUTED_VALUE"""),"")</f>
        <v/>
      </c>
      <c r="D48728" s="5">
        <v>0.0</v>
      </c>
    </row>
    <row r="48729" ht="14.25" customHeight="1">
      <c r="A48729" s="5"/>
      <c r="B48729" s="5"/>
      <c r="C48729" s="5" t="str">
        <f>IFERROR(__xludf.DUMMYFUNCTION("""COMPUTED_VALUE"""),"")</f>
        <v/>
      </c>
      <c r="D48729" s="5">
        <v>0.0</v>
      </c>
    </row>
    <row r="48730" ht="14.25" customHeight="1">
      <c r="A48730" s="5"/>
      <c r="B48730" s="5"/>
      <c r="C48730" s="5" t="str">
        <f>IFERROR(__xludf.DUMMYFUNCTION("""COMPUTED_VALUE"""),"")</f>
        <v/>
      </c>
      <c r="D48730" s="5">
        <v>0.0</v>
      </c>
    </row>
    <row r="48731" ht="14.25" customHeight="1">
      <c r="A48731" s="5"/>
      <c r="B48731" s="5"/>
      <c r="C48731" s="5" t="str">
        <f>IFERROR(__xludf.DUMMYFUNCTION("""COMPUTED_VALUE"""),"")</f>
        <v/>
      </c>
      <c r="D48731" s="5">
        <v>0.0</v>
      </c>
    </row>
    <row r="48732" ht="14.25" customHeight="1">
      <c r="A48732" s="5"/>
      <c r="B48732" s="5"/>
      <c r="C48732" s="5" t="str">
        <f>IFERROR(__xludf.DUMMYFUNCTION("""COMPUTED_VALUE"""),"")</f>
        <v/>
      </c>
      <c r="D48732" s="5">
        <v>0.0</v>
      </c>
    </row>
    <row r="48733" ht="14.25" customHeight="1">
      <c r="A48733" s="5"/>
      <c r="B48733" s="5"/>
      <c r="C48733" s="5" t="str">
        <f>IFERROR(__xludf.DUMMYFUNCTION("""COMPUTED_VALUE"""),"")</f>
        <v/>
      </c>
      <c r="D48733" s="5">
        <v>0.0</v>
      </c>
    </row>
    <row r="48734" ht="14.25" customHeight="1">
      <c r="A48734" s="5"/>
      <c r="B48734" s="5"/>
      <c r="C48734" s="5" t="str">
        <f>IFERROR(__xludf.DUMMYFUNCTION("""COMPUTED_VALUE"""),"")</f>
        <v/>
      </c>
      <c r="D48734" s="5">
        <v>0.0</v>
      </c>
    </row>
    <row r="48735" ht="14.25" customHeight="1">
      <c r="A48735" s="5"/>
      <c r="B48735" s="5"/>
      <c r="C48735" s="5" t="str">
        <f>IFERROR(__xludf.DUMMYFUNCTION("""COMPUTED_VALUE"""),"")</f>
        <v/>
      </c>
      <c r="D48735" s="5">
        <v>0.0</v>
      </c>
    </row>
    <row r="48736" ht="14.25" customHeight="1">
      <c r="A48736" s="5"/>
      <c r="B48736" s="5"/>
      <c r="C48736" s="5" t="str">
        <f>IFERROR(__xludf.DUMMYFUNCTION("""COMPUTED_VALUE"""),"")</f>
        <v/>
      </c>
      <c r="D48736" s="5">
        <v>0.0</v>
      </c>
    </row>
    <row r="48737" ht="14.25" customHeight="1">
      <c r="A48737" s="5"/>
      <c r="B48737" s="5"/>
      <c r="C48737" s="5" t="str">
        <f>IFERROR(__xludf.DUMMYFUNCTION("""COMPUTED_VALUE"""),"")</f>
        <v/>
      </c>
      <c r="D48737" s="5">
        <v>0.0</v>
      </c>
    </row>
    <row r="48738" ht="14.25" customHeight="1">
      <c r="A48738" s="5"/>
      <c r="B48738" s="5"/>
      <c r="C48738" s="5" t="str">
        <f>IFERROR(__xludf.DUMMYFUNCTION("""COMPUTED_VALUE"""),"")</f>
        <v/>
      </c>
      <c r="D48738" s="5">
        <v>0.0</v>
      </c>
    </row>
    <row r="48739" ht="14.25" customHeight="1">
      <c r="A48739" s="5"/>
      <c r="B48739" s="5"/>
      <c r="C48739" s="5" t="str">
        <f>IFERROR(__xludf.DUMMYFUNCTION("""COMPUTED_VALUE"""),"")</f>
        <v/>
      </c>
      <c r="D48739" s="5">
        <v>0.0</v>
      </c>
    </row>
    <row r="48740" ht="14.25" customHeight="1">
      <c r="A48740" s="5"/>
      <c r="B48740" s="5"/>
      <c r="C48740" s="5" t="str">
        <f>IFERROR(__xludf.DUMMYFUNCTION("""COMPUTED_VALUE"""),"")</f>
        <v/>
      </c>
      <c r="D48740" s="5">
        <v>0.0</v>
      </c>
    </row>
    <row r="48741" ht="14.25" customHeight="1">
      <c r="A48741" s="5"/>
      <c r="B48741" s="5"/>
      <c r="C48741" s="5" t="str">
        <f>IFERROR(__xludf.DUMMYFUNCTION("""COMPUTED_VALUE"""),"")</f>
        <v/>
      </c>
      <c r="D48741" s="5">
        <v>0.0</v>
      </c>
    </row>
    <row r="48742" ht="14.25" customHeight="1">
      <c r="A48742" s="5"/>
      <c r="B48742" s="5"/>
      <c r="C48742" s="5" t="str">
        <f>IFERROR(__xludf.DUMMYFUNCTION("""COMPUTED_VALUE"""),"")</f>
        <v/>
      </c>
      <c r="D48742" s="5">
        <v>0.0</v>
      </c>
    </row>
    <row r="48743" ht="14.25" customHeight="1">
      <c r="A48743" s="5"/>
      <c r="B48743" s="5"/>
      <c r="C48743" s="5" t="str">
        <f>IFERROR(__xludf.DUMMYFUNCTION("""COMPUTED_VALUE"""),"")</f>
        <v/>
      </c>
      <c r="D48743" s="5">
        <v>0.0</v>
      </c>
    </row>
    <row r="48744" ht="14.25" customHeight="1">
      <c r="A48744" s="5"/>
      <c r="B48744" s="5"/>
      <c r="C48744" s="5" t="str">
        <f>IFERROR(__xludf.DUMMYFUNCTION("""COMPUTED_VALUE"""),"")</f>
        <v/>
      </c>
      <c r="D48744" s="5">
        <v>0.0</v>
      </c>
    </row>
    <row r="48745" ht="14.25" customHeight="1">
      <c r="A48745" s="5"/>
      <c r="B48745" s="5"/>
      <c r="C48745" s="5" t="str">
        <f>IFERROR(__xludf.DUMMYFUNCTION("""COMPUTED_VALUE"""),"")</f>
        <v/>
      </c>
      <c r="D48745" s="5">
        <v>0.0</v>
      </c>
    </row>
    <row r="48746" ht="14.25" customHeight="1">
      <c r="A48746" s="5"/>
      <c r="B48746" s="5"/>
      <c r="C48746" s="5" t="str">
        <f>IFERROR(__xludf.DUMMYFUNCTION("""COMPUTED_VALUE"""),"")</f>
        <v/>
      </c>
      <c r="D48746" s="5">
        <v>0.0</v>
      </c>
    </row>
    <row r="48747" ht="14.25" customHeight="1">
      <c r="A48747" s="5"/>
      <c r="B48747" s="5"/>
      <c r="C48747" s="5" t="str">
        <f>IFERROR(__xludf.DUMMYFUNCTION("""COMPUTED_VALUE"""),"")</f>
        <v/>
      </c>
      <c r="D48747" s="5">
        <v>0.0</v>
      </c>
    </row>
    <row r="48748" ht="14.25" customHeight="1">
      <c r="A48748" s="5"/>
      <c r="B48748" s="5"/>
      <c r="C48748" s="5" t="str">
        <f>IFERROR(__xludf.DUMMYFUNCTION("""COMPUTED_VALUE"""),"")</f>
        <v/>
      </c>
      <c r="D48748" s="5">
        <v>0.0</v>
      </c>
    </row>
    <row r="48749" ht="14.25" customHeight="1">
      <c r="A48749" s="5"/>
      <c r="B48749" s="5"/>
      <c r="C48749" s="5" t="str">
        <f>IFERROR(__xludf.DUMMYFUNCTION("""COMPUTED_VALUE"""),"")</f>
        <v/>
      </c>
      <c r="D48749" s="5">
        <v>0.0</v>
      </c>
    </row>
    <row r="48750" ht="14.25" customHeight="1">
      <c r="A48750" s="5"/>
      <c r="B48750" s="5"/>
      <c r="C48750" s="5" t="str">
        <f>IFERROR(__xludf.DUMMYFUNCTION("""COMPUTED_VALUE"""),"")</f>
        <v/>
      </c>
      <c r="D48750" s="5">
        <v>0.0</v>
      </c>
    </row>
    <row r="48751" ht="14.25" customHeight="1">
      <c r="A48751" s="5"/>
      <c r="B48751" s="5"/>
      <c r="C48751" s="5" t="str">
        <f>IFERROR(__xludf.DUMMYFUNCTION("""COMPUTED_VALUE"""),"")</f>
        <v/>
      </c>
      <c r="D48751" s="5">
        <v>0.0</v>
      </c>
    </row>
    <row r="48752" ht="14.25" customHeight="1">
      <c r="A48752" s="5"/>
      <c r="B48752" s="5"/>
      <c r="C48752" s="5" t="str">
        <f>IFERROR(__xludf.DUMMYFUNCTION("""COMPUTED_VALUE"""),"")</f>
        <v/>
      </c>
      <c r="D48752" s="5">
        <v>0.0</v>
      </c>
    </row>
    <row r="48753" ht="14.25" customHeight="1">
      <c r="A48753" s="5"/>
      <c r="B48753" s="5"/>
      <c r="C48753" s="5" t="str">
        <f>IFERROR(__xludf.DUMMYFUNCTION("""COMPUTED_VALUE"""),"")</f>
        <v/>
      </c>
      <c r="D48753" s="5">
        <v>0.0</v>
      </c>
    </row>
    <row r="48754" ht="14.25" customHeight="1">
      <c r="A48754" s="5"/>
      <c r="B48754" s="5"/>
      <c r="C48754" s="5" t="str">
        <f>IFERROR(__xludf.DUMMYFUNCTION("""COMPUTED_VALUE"""),"")</f>
        <v/>
      </c>
      <c r="D48754" s="5">
        <v>0.0</v>
      </c>
    </row>
    <row r="48755" ht="14.25" customHeight="1">
      <c r="A48755" s="5"/>
      <c r="B48755" s="5"/>
      <c r="C48755" s="5" t="str">
        <f>IFERROR(__xludf.DUMMYFUNCTION("""COMPUTED_VALUE"""),"")</f>
        <v/>
      </c>
      <c r="D48755" s="5">
        <v>0.0</v>
      </c>
    </row>
    <row r="48756" ht="14.25" customHeight="1">
      <c r="A48756" s="5"/>
      <c r="B48756" s="5"/>
      <c r="C48756" s="5" t="str">
        <f>IFERROR(__xludf.DUMMYFUNCTION("""COMPUTED_VALUE"""),"")</f>
        <v/>
      </c>
      <c r="D48756" s="5">
        <v>0.0</v>
      </c>
    </row>
    <row r="48757" ht="14.25" customHeight="1">
      <c r="A48757" s="5"/>
      <c r="B48757" s="5"/>
      <c r="C48757" s="5" t="str">
        <f>IFERROR(__xludf.DUMMYFUNCTION("""COMPUTED_VALUE"""),"")</f>
        <v/>
      </c>
      <c r="D48757" s="5">
        <v>0.0</v>
      </c>
    </row>
    <row r="48758" ht="14.25" customHeight="1">
      <c r="A48758" s="5"/>
      <c r="B48758" s="5"/>
      <c r="C48758" s="5" t="str">
        <f>IFERROR(__xludf.DUMMYFUNCTION("""COMPUTED_VALUE"""),"")</f>
        <v/>
      </c>
      <c r="D48758" s="5">
        <v>0.0</v>
      </c>
    </row>
    <row r="48759" ht="14.25" customHeight="1">
      <c r="A48759" s="5"/>
      <c r="B48759" s="5"/>
      <c r="C48759" s="5" t="str">
        <f>IFERROR(__xludf.DUMMYFUNCTION("""COMPUTED_VALUE"""),"")</f>
        <v/>
      </c>
      <c r="D48759" s="5">
        <v>0.0</v>
      </c>
    </row>
    <row r="48760" ht="14.25" customHeight="1">
      <c r="A48760" s="5"/>
      <c r="B48760" s="5"/>
      <c r="C48760" s="5" t="str">
        <f>IFERROR(__xludf.DUMMYFUNCTION("""COMPUTED_VALUE"""),"")</f>
        <v/>
      </c>
      <c r="D48760" s="5">
        <v>0.0</v>
      </c>
    </row>
    <row r="48761" ht="14.25" customHeight="1">
      <c r="A48761" s="5"/>
      <c r="B48761" s="5"/>
      <c r="C48761" s="5" t="str">
        <f>IFERROR(__xludf.DUMMYFUNCTION("""COMPUTED_VALUE"""),"")</f>
        <v/>
      </c>
      <c r="D48761" s="5">
        <v>0.0</v>
      </c>
    </row>
    <row r="48762" ht="14.25" customHeight="1">
      <c r="A48762" s="5"/>
      <c r="B48762" s="5"/>
      <c r="C48762" s="5" t="str">
        <f>IFERROR(__xludf.DUMMYFUNCTION("""COMPUTED_VALUE"""),"")</f>
        <v/>
      </c>
      <c r="D48762" s="5">
        <v>0.0</v>
      </c>
    </row>
    <row r="48763" ht="14.25" customHeight="1">
      <c r="A48763" s="5"/>
      <c r="B48763" s="5"/>
      <c r="C48763" s="5" t="str">
        <f>IFERROR(__xludf.DUMMYFUNCTION("""COMPUTED_VALUE"""),"")</f>
        <v/>
      </c>
      <c r="D48763" s="5">
        <v>0.0</v>
      </c>
    </row>
    <row r="48764" ht="14.25" customHeight="1">
      <c r="A48764" s="5"/>
      <c r="B48764" s="5"/>
      <c r="C48764" s="5" t="str">
        <f>IFERROR(__xludf.DUMMYFUNCTION("""COMPUTED_VALUE"""),"")</f>
        <v/>
      </c>
      <c r="D48764" s="5">
        <v>0.0</v>
      </c>
    </row>
    <row r="48765" ht="14.25" customHeight="1">
      <c r="A48765" s="5"/>
      <c r="B48765" s="5"/>
      <c r="C48765" s="5" t="str">
        <f>IFERROR(__xludf.DUMMYFUNCTION("""COMPUTED_VALUE"""),"")</f>
        <v/>
      </c>
      <c r="D48765" s="5">
        <v>0.0</v>
      </c>
    </row>
    <row r="48766" ht="14.25" customHeight="1">
      <c r="A48766" s="5"/>
      <c r="B48766" s="5"/>
      <c r="C48766" s="5" t="str">
        <f>IFERROR(__xludf.DUMMYFUNCTION("""COMPUTED_VALUE"""),"")</f>
        <v/>
      </c>
      <c r="D48766" s="5">
        <v>0.0</v>
      </c>
    </row>
    <row r="48767" ht="14.25" customHeight="1">
      <c r="A48767" s="5"/>
      <c r="B48767" s="5"/>
      <c r="C48767" s="5" t="str">
        <f>IFERROR(__xludf.DUMMYFUNCTION("""COMPUTED_VALUE"""),"")</f>
        <v/>
      </c>
      <c r="D48767" s="5">
        <v>0.0</v>
      </c>
    </row>
    <row r="48768" ht="14.25" customHeight="1">
      <c r="A48768" s="5"/>
      <c r="B48768" s="5"/>
      <c r="C48768" s="5" t="str">
        <f>IFERROR(__xludf.DUMMYFUNCTION("""COMPUTED_VALUE"""),"")</f>
        <v/>
      </c>
      <c r="D48768" s="5">
        <v>0.0</v>
      </c>
    </row>
    <row r="48769" ht="14.25" customHeight="1">
      <c r="A48769" s="5"/>
      <c r="B48769" s="5"/>
      <c r="C48769" s="5" t="str">
        <f>IFERROR(__xludf.DUMMYFUNCTION("""COMPUTED_VALUE"""),"")</f>
        <v/>
      </c>
      <c r="D48769" s="5">
        <v>0.0</v>
      </c>
    </row>
    <row r="48770" ht="14.25" customHeight="1">
      <c r="A48770" s="5"/>
      <c r="B48770" s="5"/>
      <c r="C48770" s="5" t="str">
        <f>IFERROR(__xludf.DUMMYFUNCTION("""COMPUTED_VALUE"""),"")</f>
        <v/>
      </c>
      <c r="D48770" s="5">
        <v>0.0</v>
      </c>
    </row>
    <row r="48771" ht="14.25" customHeight="1">
      <c r="A48771" s="5"/>
      <c r="B48771" s="5"/>
      <c r="C48771" s="5" t="str">
        <f>IFERROR(__xludf.DUMMYFUNCTION("""COMPUTED_VALUE"""),"")</f>
        <v/>
      </c>
      <c r="D48771" s="5">
        <v>0.0</v>
      </c>
    </row>
    <row r="48772" ht="14.25" customHeight="1">
      <c r="A48772" s="5"/>
      <c r="B48772" s="5"/>
      <c r="C48772" s="5" t="str">
        <f>IFERROR(__xludf.DUMMYFUNCTION("""COMPUTED_VALUE"""),"")</f>
        <v/>
      </c>
      <c r="D48772" s="5">
        <v>0.0</v>
      </c>
    </row>
    <row r="48773" ht="14.25" customHeight="1">
      <c r="A48773" s="5"/>
      <c r="B48773" s="5"/>
      <c r="C48773" s="5" t="str">
        <f>IFERROR(__xludf.DUMMYFUNCTION("""COMPUTED_VALUE"""),"")</f>
        <v/>
      </c>
      <c r="D48773" s="5">
        <v>0.0</v>
      </c>
    </row>
    <row r="48774" ht="14.25" customHeight="1">
      <c r="A48774" s="5"/>
      <c r="B48774" s="5"/>
      <c r="C48774" s="5" t="str">
        <f>IFERROR(__xludf.DUMMYFUNCTION("""COMPUTED_VALUE"""),"")</f>
        <v/>
      </c>
      <c r="D48774" s="5">
        <v>0.0</v>
      </c>
    </row>
    <row r="48775" ht="14.25" customHeight="1">
      <c r="A48775" s="5"/>
      <c r="B48775" s="5"/>
      <c r="C48775" s="5" t="str">
        <f>IFERROR(__xludf.DUMMYFUNCTION("""COMPUTED_VALUE"""),"")</f>
        <v/>
      </c>
      <c r="D48775" s="5">
        <v>0.0</v>
      </c>
    </row>
    <row r="48776" ht="14.25" customHeight="1">
      <c r="A48776" s="5"/>
      <c r="B48776" s="5"/>
      <c r="C48776" s="5" t="str">
        <f>IFERROR(__xludf.DUMMYFUNCTION("""COMPUTED_VALUE"""),"")</f>
        <v/>
      </c>
      <c r="D48776" s="5">
        <v>0.0</v>
      </c>
    </row>
    <row r="48777" ht="14.25" customHeight="1">
      <c r="A48777" s="5"/>
      <c r="B48777" s="5"/>
      <c r="C48777" s="5" t="str">
        <f>IFERROR(__xludf.DUMMYFUNCTION("""COMPUTED_VALUE"""),"")</f>
        <v/>
      </c>
      <c r="D48777" s="5">
        <v>0.0</v>
      </c>
    </row>
    <row r="48778" ht="14.25" customHeight="1">
      <c r="A48778" s="5"/>
      <c r="B48778" s="5"/>
      <c r="C48778" s="5" t="str">
        <f>IFERROR(__xludf.DUMMYFUNCTION("""COMPUTED_VALUE"""),"")</f>
        <v/>
      </c>
      <c r="D48778" s="5">
        <v>0.0</v>
      </c>
    </row>
    <row r="48779" ht="14.25" customHeight="1">
      <c r="A48779" s="5"/>
      <c r="B48779" s="5"/>
      <c r="C48779" s="5" t="str">
        <f>IFERROR(__xludf.DUMMYFUNCTION("""COMPUTED_VALUE"""),"")</f>
        <v/>
      </c>
      <c r="D48779" s="5">
        <v>0.0</v>
      </c>
    </row>
    <row r="48780" ht="14.25" customHeight="1">
      <c r="A48780" s="5"/>
      <c r="B48780" s="5"/>
      <c r="C48780" s="5" t="str">
        <f>IFERROR(__xludf.DUMMYFUNCTION("""COMPUTED_VALUE"""),"")</f>
        <v/>
      </c>
      <c r="D48780" s="5">
        <v>0.0</v>
      </c>
    </row>
    <row r="48781" ht="14.25" customHeight="1">
      <c r="A48781" s="5"/>
      <c r="B48781" s="5"/>
      <c r="C48781" s="5" t="str">
        <f>IFERROR(__xludf.DUMMYFUNCTION("""COMPUTED_VALUE"""),"")</f>
        <v/>
      </c>
      <c r="D48781" s="5">
        <v>0.0</v>
      </c>
    </row>
    <row r="48782" ht="14.25" customHeight="1">
      <c r="A48782" s="5"/>
      <c r="B48782" s="5"/>
      <c r="C48782" s="5" t="str">
        <f>IFERROR(__xludf.DUMMYFUNCTION("""COMPUTED_VALUE"""),"")</f>
        <v/>
      </c>
      <c r="D48782" s="5">
        <v>0.0</v>
      </c>
    </row>
    <row r="48783" ht="14.25" customHeight="1">
      <c r="A48783" s="5"/>
      <c r="B48783" s="5"/>
      <c r="C48783" s="5" t="str">
        <f>IFERROR(__xludf.DUMMYFUNCTION("""COMPUTED_VALUE"""),"")</f>
        <v/>
      </c>
      <c r="D48783" s="5">
        <v>0.0</v>
      </c>
    </row>
    <row r="48784" ht="14.25" customHeight="1">
      <c r="A48784" s="5"/>
      <c r="B48784" s="5"/>
      <c r="C48784" s="5" t="str">
        <f>IFERROR(__xludf.DUMMYFUNCTION("""COMPUTED_VALUE"""),"")</f>
        <v/>
      </c>
      <c r="D48784" s="5">
        <v>0.0</v>
      </c>
    </row>
    <row r="48785" ht="14.25" customHeight="1">
      <c r="A48785" s="5"/>
      <c r="B48785" s="5"/>
      <c r="C48785" s="5" t="str">
        <f>IFERROR(__xludf.DUMMYFUNCTION("""COMPUTED_VALUE"""),"")</f>
        <v/>
      </c>
      <c r="D48785" s="5">
        <v>0.0</v>
      </c>
    </row>
    <row r="48786" ht="14.25" customHeight="1">
      <c r="A48786" s="5"/>
      <c r="B48786" s="5"/>
      <c r="C48786" s="5" t="str">
        <f>IFERROR(__xludf.DUMMYFUNCTION("""COMPUTED_VALUE"""),"")</f>
        <v/>
      </c>
      <c r="D48786" s="5">
        <v>0.0</v>
      </c>
    </row>
    <row r="48787" ht="14.25" customHeight="1">
      <c r="A48787" s="5"/>
      <c r="B48787" s="5"/>
      <c r="C48787" s="5" t="str">
        <f>IFERROR(__xludf.DUMMYFUNCTION("""COMPUTED_VALUE"""),"")</f>
        <v/>
      </c>
      <c r="D48787" s="5">
        <v>0.0</v>
      </c>
    </row>
    <row r="48788" ht="14.25" customHeight="1">
      <c r="A48788" s="5"/>
      <c r="B48788" s="5"/>
      <c r="C48788" s="5" t="str">
        <f>IFERROR(__xludf.DUMMYFUNCTION("""COMPUTED_VALUE"""),"")</f>
        <v/>
      </c>
      <c r="D48788" s="5">
        <v>0.0</v>
      </c>
    </row>
    <row r="48789" ht="14.25" customHeight="1">
      <c r="A48789" s="5"/>
      <c r="B48789" s="5"/>
      <c r="C48789" s="5" t="str">
        <f>IFERROR(__xludf.DUMMYFUNCTION("""COMPUTED_VALUE"""),"")</f>
        <v/>
      </c>
      <c r="D48789" s="5">
        <v>0.0</v>
      </c>
    </row>
    <row r="48790" ht="14.25" customHeight="1">
      <c r="A48790" s="5"/>
      <c r="B48790" s="5"/>
      <c r="C48790" s="5" t="str">
        <f>IFERROR(__xludf.DUMMYFUNCTION("""COMPUTED_VALUE"""),"")</f>
        <v/>
      </c>
      <c r="D48790" s="5">
        <v>0.0</v>
      </c>
    </row>
    <row r="48791" ht="14.25" customHeight="1">
      <c r="A48791" s="5"/>
      <c r="B48791" s="5"/>
      <c r="C48791" s="5" t="str">
        <f>IFERROR(__xludf.DUMMYFUNCTION("""COMPUTED_VALUE"""),"")</f>
        <v/>
      </c>
      <c r="D48791" s="5">
        <v>0.0</v>
      </c>
    </row>
    <row r="48792" ht="14.25" customHeight="1">
      <c r="A48792" s="5"/>
      <c r="B48792" s="5"/>
      <c r="C48792" s="5" t="str">
        <f>IFERROR(__xludf.DUMMYFUNCTION("""COMPUTED_VALUE"""),"")</f>
        <v/>
      </c>
      <c r="D48792" s="5">
        <v>0.0</v>
      </c>
    </row>
    <row r="48793" ht="14.25" customHeight="1">
      <c r="A48793" s="5"/>
      <c r="B48793" s="5"/>
      <c r="C48793" s="5" t="str">
        <f>IFERROR(__xludf.DUMMYFUNCTION("""COMPUTED_VALUE"""),"")</f>
        <v/>
      </c>
      <c r="D48793" s="5">
        <v>0.0</v>
      </c>
    </row>
    <row r="48794" ht="14.25" customHeight="1">
      <c r="A48794" s="5"/>
      <c r="B48794" s="5"/>
      <c r="C48794" s="5" t="str">
        <f>IFERROR(__xludf.DUMMYFUNCTION("""COMPUTED_VALUE"""),"")</f>
        <v/>
      </c>
      <c r="D48794" s="5">
        <v>0.0</v>
      </c>
    </row>
    <row r="48795" ht="14.25" customHeight="1">
      <c r="A48795" s="5"/>
      <c r="B48795" s="5"/>
      <c r="C48795" s="5" t="str">
        <f>IFERROR(__xludf.DUMMYFUNCTION("""COMPUTED_VALUE"""),"")</f>
        <v/>
      </c>
      <c r="D48795" s="5">
        <v>0.0</v>
      </c>
    </row>
    <row r="48796" ht="14.25" customHeight="1">
      <c r="A48796" s="5"/>
      <c r="B48796" s="5"/>
      <c r="C48796" s="5" t="str">
        <f>IFERROR(__xludf.DUMMYFUNCTION("""COMPUTED_VALUE"""),"")</f>
        <v/>
      </c>
      <c r="D48796" s="5">
        <v>0.0</v>
      </c>
    </row>
    <row r="48797" ht="14.25" customHeight="1">
      <c r="A48797" s="5"/>
      <c r="B48797" s="5"/>
      <c r="C48797" s="5" t="str">
        <f>IFERROR(__xludf.DUMMYFUNCTION("""COMPUTED_VALUE"""),"")</f>
        <v/>
      </c>
      <c r="D48797" s="5">
        <v>0.0</v>
      </c>
    </row>
    <row r="48798" ht="14.25" customHeight="1">
      <c r="A48798" s="5"/>
      <c r="B48798" s="5"/>
      <c r="C48798" s="5" t="str">
        <f>IFERROR(__xludf.DUMMYFUNCTION("""COMPUTED_VALUE"""),"")</f>
        <v/>
      </c>
      <c r="D48798" s="5">
        <v>0.0</v>
      </c>
    </row>
    <row r="48799" ht="14.25" customHeight="1">
      <c r="A48799" s="5"/>
      <c r="B48799" s="5"/>
      <c r="C48799" s="5" t="str">
        <f>IFERROR(__xludf.DUMMYFUNCTION("""COMPUTED_VALUE"""),"")</f>
        <v/>
      </c>
      <c r="D48799" s="5">
        <v>0.0</v>
      </c>
    </row>
    <row r="48800" ht="14.25" customHeight="1">
      <c r="A48800" s="5"/>
      <c r="B48800" s="5"/>
      <c r="C48800" s="5" t="str">
        <f>IFERROR(__xludf.DUMMYFUNCTION("""COMPUTED_VALUE"""),"")</f>
        <v/>
      </c>
      <c r="D48800" s="5">
        <v>0.0</v>
      </c>
    </row>
    <row r="48801" ht="14.25" customHeight="1">
      <c r="A48801" s="5"/>
      <c r="B48801" s="5"/>
      <c r="C48801" s="5" t="str">
        <f>IFERROR(__xludf.DUMMYFUNCTION("""COMPUTED_VALUE"""),"")</f>
        <v/>
      </c>
      <c r="D48801" s="5">
        <v>0.0</v>
      </c>
    </row>
    <row r="48802" ht="14.25" customHeight="1">
      <c r="A48802" s="5"/>
      <c r="B48802" s="5"/>
      <c r="C48802" s="5" t="str">
        <f>IFERROR(__xludf.DUMMYFUNCTION("""COMPUTED_VALUE"""),"")</f>
        <v/>
      </c>
      <c r="D48802" s="5">
        <v>0.0</v>
      </c>
    </row>
    <row r="48803" ht="14.25" customHeight="1">
      <c r="A48803" s="5"/>
      <c r="B48803" s="5"/>
      <c r="C48803" s="5" t="str">
        <f>IFERROR(__xludf.DUMMYFUNCTION("""COMPUTED_VALUE"""),"")</f>
        <v/>
      </c>
      <c r="D48803" s="5">
        <v>0.0</v>
      </c>
    </row>
    <row r="48804" ht="14.25" customHeight="1">
      <c r="A48804" s="5"/>
      <c r="B48804" s="5"/>
      <c r="C48804" s="5" t="str">
        <f>IFERROR(__xludf.DUMMYFUNCTION("""COMPUTED_VALUE"""),"")</f>
        <v/>
      </c>
      <c r="D48804" s="5">
        <v>0.0</v>
      </c>
    </row>
    <row r="48805" ht="14.25" customHeight="1">
      <c r="A48805" s="5"/>
      <c r="B48805" s="5"/>
      <c r="C48805" s="5" t="str">
        <f>IFERROR(__xludf.DUMMYFUNCTION("""COMPUTED_VALUE"""),"")</f>
        <v/>
      </c>
      <c r="D48805" s="5">
        <v>0.0</v>
      </c>
    </row>
    <row r="48806" ht="14.25" customHeight="1">
      <c r="A48806" s="5"/>
      <c r="B48806" s="5"/>
      <c r="C48806" s="5" t="str">
        <f>IFERROR(__xludf.DUMMYFUNCTION("""COMPUTED_VALUE"""),"")</f>
        <v/>
      </c>
      <c r="D48806" s="5">
        <v>0.0</v>
      </c>
    </row>
    <row r="48807" ht="14.25" customHeight="1">
      <c r="A48807" s="5"/>
      <c r="B48807" s="5"/>
      <c r="C48807" s="5" t="str">
        <f>IFERROR(__xludf.DUMMYFUNCTION("""COMPUTED_VALUE"""),"")</f>
        <v/>
      </c>
      <c r="D48807" s="5">
        <v>0.0</v>
      </c>
    </row>
    <row r="48808" ht="14.25" customHeight="1">
      <c r="A48808" s="5"/>
      <c r="B48808" s="5"/>
      <c r="C48808" s="5" t="str">
        <f>IFERROR(__xludf.DUMMYFUNCTION("""COMPUTED_VALUE"""),"")</f>
        <v/>
      </c>
      <c r="D48808" s="5">
        <v>0.0</v>
      </c>
    </row>
    <row r="48809" ht="14.25" customHeight="1">
      <c r="A48809" s="5"/>
      <c r="B48809" s="5"/>
      <c r="C48809" s="5" t="str">
        <f>IFERROR(__xludf.DUMMYFUNCTION("""COMPUTED_VALUE"""),"")</f>
        <v/>
      </c>
      <c r="D48809" s="5">
        <v>0.0</v>
      </c>
    </row>
    <row r="48810" ht="14.25" customHeight="1">
      <c r="A48810" s="5"/>
      <c r="B48810" s="5"/>
      <c r="C48810" s="5" t="str">
        <f>IFERROR(__xludf.DUMMYFUNCTION("""COMPUTED_VALUE"""),"")</f>
        <v/>
      </c>
      <c r="D48810" s="5">
        <v>0.0</v>
      </c>
    </row>
    <row r="48811" ht="14.25" customHeight="1">
      <c r="A48811" s="5"/>
      <c r="B48811" s="5"/>
      <c r="C48811" s="5" t="str">
        <f>IFERROR(__xludf.DUMMYFUNCTION("""COMPUTED_VALUE"""),"")</f>
        <v/>
      </c>
      <c r="D48811" s="5">
        <v>0.0</v>
      </c>
    </row>
    <row r="48812" ht="14.25" customHeight="1">
      <c r="A48812" s="5"/>
      <c r="B48812" s="5"/>
      <c r="C48812" s="5" t="str">
        <f>IFERROR(__xludf.DUMMYFUNCTION("""COMPUTED_VALUE"""),"")</f>
        <v/>
      </c>
      <c r="D48812" s="5">
        <v>0.0</v>
      </c>
    </row>
    <row r="48813" ht="14.25" customHeight="1">
      <c r="A48813" s="5"/>
      <c r="B48813" s="5"/>
      <c r="C48813" s="5" t="str">
        <f>IFERROR(__xludf.DUMMYFUNCTION("""COMPUTED_VALUE"""),"")</f>
        <v/>
      </c>
      <c r="D48813" s="5">
        <v>0.0</v>
      </c>
    </row>
    <row r="48814" ht="14.25" customHeight="1">
      <c r="A48814" s="5"/>
      <c r="B48814" s="5"/>
      <c r="C48814" s="5" t="str">
        <f>IFERROR(__xludf.DUMMYFUNCTION("""COMPUTED_VALUE"""),"")</f>
        <v/>
      </c>
      <c r="D48814" s="5">
        <v>0.0</v>
      </c>
    </row>
    <row r="48815" ht="14.25" customHeight="1">
      <c r="A48815" s="5"/>
      <c r="B48815" s="5"/>
      <c r="C48815" s="5" t="str">
        <f>IFERROR(__xludf.DUMMYFUNCTION("""COMPUTED_VALUE"""),"")</f>
        <v/>
      </c>
      <c r="D48815" s="5">
        <v>0.0</v>
      </c>
    </row>
    <row r="48816" ht="14.25" customHeight="1">
      <c r="A48816" s="5"/>
      <c r="B48816" s="5"/>
      <c r="C48816" s="5" t="str">
        <f>IFERROR(__xludf.DUMMYFUNCTION("""COMPUTED_VALUE"""),"")</f>
        <v/>
      </c>
      <c r="D48816" s="5">
        <v>0.0</v>
      </c>
    </row>
    <row r="48817" ht="14.25" customHeight="1">
      <c r="A48817" s="5"/>
      <c r="B48817" s="5"/>
      <c r="C48817" s="5" t="str">
        <f>IFERROR(__xludf.DUMMYFUNCTION("""COMPUTED_VALUE"""),"")</f>
        <v/>
      </c>
      <c r="D48817" s="5">
        <v>0.0</v>
      </c>
    </row>
    <row r="48818" ht="14.25" customHeight="1">
      <c r="A48818" s="5"/>
      <c r="B48818" s="5"/>
      <c r="C48818" s="5" t="str">
        <f>IFERROR(__xludf.DUMMYFUNCTION("""COMPUTED_VALUE"""),"")</f>
        <v/>
      </c>
      <c r="D48818" s="5">
        <v>0.0</v>
      </c>
    </row>
    <row r="48819" ht="14.25" customHeight="1">
      <c r="A48819" s="5"/>
      <c r="B48819" s="5"/>
      <c r="C48819" s="5" t="str">
        <f>IFERROR(__xludf.DUMMYFUNCTION("""COMPUTED_VALUE"""),"")</f>
        <v/>
      </c>
      <c r="D48819" s="5">
        <v>0.0</v>
      </c>
    </row>
    <row r="48820" ht="14.25" customHeight="1">
      <c r="A48820" s="5"/>
      <c r="B48820" s="5"/>
      <c r="C48820" s="5" t="str">
        <f>IFERROR(__xludf.DUMMYFUNCTION("""COMPUTED_VALUE"""),"")</f>
        <v/>
      </c>
      <c r="D48820" s="5">
        <v>0.0</v>
      </c>
    </row>
    <row r="48821" ht="14.25" customHeight="1">
      <c r="A48821" s="5"/>
      <c r="B48821" s="5"/>
      <c r="C48821" s="5" t="str">
        <f>IFERROR(__xludf.DUMMYFUNCTION("""COMPUTED_VALUE"""),"")</f>
        <v/>
      </c>
      <c r="D48821" s="5">
        <v>0.0</v>
      </c>
    </row>
    <row r="48822" ht="14.25" customHeight="1">
      <c r="A48822" s="5"/>
      <c r="B48822" s="5"/>
      <c r="C48822" s="5" t="str">
        <f>IFERROR(__xludf.DUMMYFUNCTION("""COMPUTED_VALUE"""),"")</f>
        <v/>
      </c>
      <c r="D48822" s="5">
        <v>0.0</v>
      </c>
    </row>
    <row r="48823" ht="14.25" customHeight="1">
      <c r="A48823" s="5"/>
      <c r="B48823" s="5"/>
      <c r="C48823" s="5" t="str">
        <f>IFERROR(__xludf.DUMMYFUNCTION("""COMPUTED_VALUE"""),"")</f>
        <v/>
      </c>
      <c r="D48823" s="5">
        <v>0.0</v>
      </c>
    </row>
    <row r="48824" ht="14.25" customHeight="1">
      <c r="A48824" s="5"/>
      <c r="B48824" s="5"/>
      <c r="C48824" s="5" t="str">
        <f>IFERROR(__xludf.DUMMYFUNCTION("""COMPUTED_VALUE"""),"")</f>
        <v/>
      </c>
      <c r="D48824" s="5">
        <v>0.0</v>
      </c>
    </row>
    <row r="48825" ht="14.25" customHeight="1">
      <c r="A48825" s="5"/>
      <c r="B48825" s="5"/>
      <c r="C48825" s="5" t="str">
        <f>IFERROR(__xludf.DUMMYFUNCTION("""COMPUTED_VALUE"""),"")</f>
        <v/>
      </c>
      <c r="D48825" s="5">
        <v>0.0</v>
      </c>
    </row>
    <row r="48826" ht="14.25" customHeight="1">
      <c r="A48826" s="5"/>
      <c r="B48826" s="5"/>
      <c r="C48826" s="5" t="str">
        <f>IFERROR(__xludf.DUMMYFUNCTION("""COMPUTED_VALUE"""),"")</f>
        <v/>
      </c>
      <c r="D48826" s="5">
        <v>0.0</v>
      </c>
    </row>
    <row r="48827" ht="14.25" customHeight="1">
      <c r="A48827" s="5"/>
      <c r="B48827" s="5"/>
      <c r="C48827" s="5" t="str">
        <f>IFERROR(__xludf.DUMMYFUNCTION("""COMPUTED_VALUE"""),"")</f>
        <v/>
      </c>
      <c r="D48827" s="5">
        <v>0.0</v>
      </c>
    </row>
    <row r="48828" ht="14.25" customHeight="1">
      <c r="A48828" s="5"/>
      <c r="B48828" s="5"/>
      <c r="C48828" s="5" t="str">
        <f>IFERROR(__xludf.DUMMYFUNCTION("""COMPUTED_VALUE"""),"")</f>
        <v/>
      </c>
      <c r="D48828" s="5">
        <v>0.0</v>
      </c>
    </row>
    <row r="48829" ht="14.25" customHeight="1">
      <c r="A48829" s="5"/>
      <c r="B48829" s="5"/>
      <c r="C48829" s="5" t="str">
        <f>IFERROR(__xludf.DUMMYFUNCTION("""COMPUTED_VALUE"""),"")</f>
        <v/>
      </c>
      <c r="D48829" s="5">
        <v>0.0</v>
      </c>
    </row>
    <row r="48830" ht="14.25" customHeight="1">
      <c r="A48830" s="5"/>
      <c r="B48830" s="5"/>
      <c r="C48830" s="5" t="str">
        <f>IFERROR(__xludf.DUMMYFUNCTION("""COMPUTED_VALUE"""),"")</f>
        <v/>
      </c>
      <c r="D48830" s="5">
        <v>0.0</v>
      </c>
    </row>
    <row r="48831" ht="14.25" customHeight="1">
      <c r="A48831" s="5"/>
      <c r="B48831" s="5"/>
      <c r="C48831" s="5" t="str">
        <f>IFERROR(__xludf.DUMMYFUNCTION("""COMPUTED_VALUE"""),"")</f>
        <v/>
      </c>
      <c r="D48831" s="5">
        <v>0.0</v>
      </c>
    </row>
    <row r="48832" ht="14.25" customHeight="1">
      <c r="A48832" s="5"/>
      <c r="B48832" s="5"/>
      <c r="C48832" s="5" t="str">
        <f>IFERROR(__xludf.DUMMYFUNCTION("""COMPUTED_VALUE"""),"")</f>
        <v/>
      </c>
      <c r="D48832" s="5">
        <v>0.0</v>
      </c>
    </row>
    <row r="48833" ht="14.25" customHeight="1">
      <c r="A48833" s="5"/>
      <c r="B48833" s="5"/>
      <c r="C48833" s="5" t="str">
        <f>IFERROR(__xludf.DUMMYFUNCTION("""COMPUTED_VALUE"""),"")</f>
        <v/>
      </c>
      <c r="D48833" s="5">
        <v>0.0</v>
      </c>
    </row>
    <row r="48834" ht="14.25" customHeight="1">
      <c r="A48834" s="5"/>
      <c r="B48834" s="5"/>
      <c r="C48834" s="5" t="str">
        <f>IFERROR(__xludf.DUMMYFUNCTION("""COMPUTED_VALUE"""),"")</f>
        <v/>
      </c>
      <c r="D48834" s="5">
        <v>0.0</v>
      </c>
    </row>
    <row r="48835" ht="14.25" customHeight="1">
      <c r="A48835" s="5"/>
      <c r="B48835" s="5"/>
      <c r="C48835" s="5" t="str">
        <f>IFERROR(__xludf.DUMMYFUNCTION("""COMPUTED_VALUE"""),"")</f>
        <v/>
      </c>
      <c r="D48835" s="5">
        <v>0.0</v>
      </c>
    </row>
    <row r="48836" ht="14.25" customHeight="1">
      <c r="A48836" s="5"/>
      <c r="B48836" s="5"/>
      <c r="C48836" s="5" t="str">
        <f>IFERROR(__xludf.DUMMYFUNCTION("""COMPUTED_VALUE"""),"")</f>
        <v/>
      </c>
      <c r="D48836" s="5">
        <v>0.0</v>
      </c>
    </row>
    <row r="48837" ht="14.25" customHeight="1">
      <c r="A48837" s="5"/>
      <c r="B48837" s="5"/>
      <c r="C48837" s="5" t="str">
        <f>IFERROR(__xludf.DUMMYFUNCTION("""COMPUTED_VALUE"""),"")</f>
        <v/>
      </c>
      <c r="D48837" s="5">
        <v>0.0</v>
      </c>
    </row>
    <row r="48838" ht="14.25" customHeight="1">
      <c r="A48838" s="5"/>
      <c r="B48838" s="5"/>
      <c r="C48838" s="5" t="str">
        <f>IFERROR(__xludf.DUMMYFUNCTION("""COMPUTED_VALUE"""),"")</f>
        <v/>
      </c>
      <c r="D48838" s="5">
        <v>0.0</v>
      </c>
    </row>
    <row r="48839" ht="14.25" customHeight="1">
      <c r="A48839" s="5"/>
      <c r="B48839" s="5"/>
      <c r="C48839" s="5" t="str">
        <f>IFERROR(__xludf.DUMMYFUNCTION("""COMPUTED_VALUE"""),"")</f>
        <v/>
      </c>
      <c r="D48839" s="5">
        <v>0.0</v>
      </c>
    </row>
    <row r="48840" ht="14.25" customHeight="1">
      <c r="A48840" s="5"/>
      <c r="B48840" s="5"/>
      <c r="C48840" s="5" t="str">
        <f>IFERROR(__xludf.DUMMYFUNCTION("""COMPUTED_VALUE"""),"")</f>
        <v/>
      </c>
      <c r="D48840" s="5">
        <v>0.0</v>
      </c>
    </row>
    <row r="48841" ht="14.25" customHeight="1">
      <c r="A48841" s="5"/>
      <c r="B48841" s="5"/>
      <c r="C48841" s="5" t="str">
        <f>IFERROR(__xludf.DUMMYFUNCTION("""COMPUTED_VALUE"""),"")</f>
        <v/>
      </c>
      <c r="D48841" s="5">
        <v>0.0</v>
      </c>
    </row>
    <row r="48842" ht="14.25" customHeight="1">
      <c r="A48842" s="5"/>
      <c r="B48842" s="5"/>
      <c r="C48842" s="5" t="str">
        <f>IFERROR(__xludf.DUMMYFUNCTION("""COMPUTED_VALUE"""),"")</f>
        <v/>
      </c>
      <c r="D48842" s="5">
        <v>0.0</v>
      </c>
    </row>
    <row r="48843" ht="14.25" customHeight="1">
      <c r="A48843" s="5"/>
      <c r="B48843" s="5"/>
      <c r="C48843" s="5" t="str">
        <f>IFERROR(__xludf.DUMMYFUNCTION("""COMPUTED_VALUE"""),"")</f>
        <v/>
      </c>
      <c r="D48843" s="5">
        <v>0.0</v>
      </c>
    </row>
    <row r="48844" ht="14.25" customHeight="1">
      <c r="A48844" s="5"/>
      <c r="B48844" s="5"/>
      <c r="C48844" s="5" t="str">
        <f>IFERROR(__xludf.DUMMYFUNCTION("""COMPUTED_VALUE"""),"")</f>
        <v/>
      </c>
      <c r="D48844" s="5">
        <v>0.0</v>
      </c>
    </row>
    <row r="48845" ht="14.25" customHeight="1">
      <c r="A48845" s="5"/>
      <c r="B48845" s="5"/>
      <c r="C48845" s="5" t="str">
        <f>IFERROR(__xludf.DUMMYFUNCTION("""COMPUTED_VALUE"""),"")</f>
        <v/>
      </c>
      <c r="D48845" s="5">
        <v>0.0</v>
      </c>
    </row>
    <row r="48846" ht="14.25" customHeight="1">
      <c r="A48846" s="5"/>
      <c r="B48846" s="5"/>
      <c r="C48846" s="5" t="str">
        <f>IFERROR(__xludf.DUMMYFUNCTION("""COMPUTED_VALUE"""),"")</f>
        <v/>
      </c>
      <c r="D48846" s="5">
        <v>0.0</v>
      </c>
    </row>
    <row r="48847" ht="14.25" customHeight="1">
      <c r="A48847" s="5"/>
      <c r="B48847" s="5"/>
      <c r="C48847" s="5" t="str">
        <f>IFERROR(__xludf.DUMMYFUNCTION("""COMPUTED_VALUE"""),"")</f>
        <v/>
      </c>
      <c r="D48847" s="5">
        <v>0.0</v>
      </c>
    </row>
    <row r="48848" ht="14.25" customHeight="1">
      <c r="A48848" s="5"/>
      <c r="B48848" s="5"/>
      <c r="C48848" s="5" t="str">
        <f>IFERROR(__xludf.DUMMYFUNCTION("""COMPUTED_VALUE"""),"")</f>
        <v/>
      </c>
      <c r="D48848" s="5">
        <v>0.0</v>
      </c>
    </row>
    <row r="48849" ht="14.25" customHeight="1">
      <c r="A48849" s="5"/>
      <c r="B48849" s="5"/>
      <c r="C48849" s="5" t="str">
        <f>IFERROR(__xludf.DUMMYFUNCTION("""COMPUTED_VALUE"""),"")</f>
        <v/>
      </c>
      <c r="D48849" s="5">
        <v>0.0</v>
      </c>
    </row>
    <row r="48850" ht="14.25" customHeight="1">
      <c r="A48850" s="5"/>
      <c r="B48850" s="5"/>
      <c r="C48850" s="5" t="str">
        <f>IFERROR(__xludf.DUMMYFUNCTION("""COMPUTED_VALUE"""),"")</f>
        <v/>
      </c>
      <c r="D48850" s="5">
        <v>0.0</v>
      </c>
    </row>
    <row r="48851" ht="14.25" customHeight="1">
      <c r="A48851" s="5"/>
      <c r="B48851" s="5"/>
      <c r="C48851" s="5" t="str">
        <f>IFERROR(__xludf.DUMMYFUNCTION("""COMPUTED_VALUE"""),"")</f>
        <v/>
      </c>
      <c r="D48851" s="5">
        <v>0.0</v>
      </c>
    </row>
    <row r="48852" ht="14.25" customHeight="1">
      <c r="A48852" s="5"/>
      <c r="B48852" s="5"/>
      <c r="C48852" s="5" t="str">
        <f>IFERROR(__xludf.DUMMYFUNCTION("""COMPUTED_VALUE"""),"")</f>
        <v/>
      </c>
      <c r="D48852" s="5">
        <v>0.0</v>
      </c>
    </row>
    <row r="48853" ht="14.25" customHeight="1">
      <c r="A48853" s="5"/>
      <c r="B48853" s="5"/>
      <c r="C48853" s="5" t="str">
        <f>IFERROR(__xludf.DUMMYFUNCTION("""COMPUTED_VALUE"""),"")</f>
        <v/>
      </c>
      <c r="D48853" s="5">
        <v>0.0</v>
      </c>
    </row>
    <row r="48854" ht="14.25" customHeight="1">
      <c r="A48854" s="5"/>
      <c r="B48854" s="5"/>
      <c r="C48854" s="5" t="str">
        <f>IFERROR(__xludf.DUMMYFUNCTION("""COMPUTED_VALUE"""),"")</f>
        <v/>
      </c>
      <c r="D48854" s="5">
        <v>0.0</v>
      </c>
    </row>
    <row r="48855" ht="14.25" customHeight="1">
      <c r="A48855" s="5"/>
      <c r="B48855" s="5"/>
      <c r="C48855" s="5" t="str">
        <f>IFERROR(__xludf.DUMMYFUNCTION("""COMPUTED_VALUE"""),"")</f>
        <v/>
      </c>
      <c r="D48855" s="5">
        <v>0.0</v>
      </c>
    </row>
    <row r="48856" ht="14.25" customHeight="1">
      <c r="A48856" s="5"/>
      <c r="B48856" s="5"/>
      <c r="C48856" s="5" t="str">
        <f>IFERROR(__xludf.DUMMYFUNCTION("""COMPUTED_VALUE"""),"")</f>
        <v/>
      </c>
      <c r="D48856" s="5">
        <v>0.0</v>
      </c>
    </row>
    <row r="48857" ht="14.25" customHeight="1">
      <c r="A48857" s="5"/>
      <c r="B48857" s="5"/>
      <c r="C48857" s="5" t="str">
        <f>IFERROR(__xludf.DUMMYFUNCTION("""COMPUTED_VALUE"""),"")</f>
        <v/>
      </c>
      <c r="D48857" s="5">
        <v>0.0</v>
      </c>
    </row>
    <row r="48858" ht="14.25" customHeight="1">
      <c r="A48858" s="5"/>
      <c r="B48858" s="5"/>
      <c r="C48858" s="5" t="str">
        <f>IFERROR(__xludf.DUMMYFUNCTION("""COMPUTED_VALUE"""),"")</f>
        <v/>
      </c>
      <c r="D48858" s="5">
        <v>0.0</v>
      </c>
    </row>
    <row r="48859" ht="14.25" customHeight="1">
      <c r="A48859" s="5"/>
      <c r="B48859" s="5"/>
      <c r="C48859" s="5" t="str">
        <f>IFERROR(__xludf.DUMMYFUNCTION("""COMPUTED_VALUE"""),"")</f>
        <v/>
      </c>
      <c r="D48859" s="5">
        <v>0.0</v>
      </c>
    </row>
    <row r="48860" ht="14.25" customHeight="1">
      <c r="A48860" s="5"/>
      <c r="B48860" s="5"/>
      <c r="C48860" s="5" t="str">
        <f>IFERROR(__xludf.DUMMYFUNCTION("""COMPUTED_VALUE"""),"")</f>
        <v/>
      </c>
      <c r="D48860" s="5">
        <v>0.0</v>
      </c>
    </row>
    <row r="48861" ht="14.25" customHeight="1">
      <c r="A48861" s="5"/>
      <c r="B48861" s="5"/>
      <c r="C48861" s="5" t="str">
        <f>IFERROR(__xludf.DUMMYFUNCTION("""COMPUTED_VALUE"""),"")</f>
        <v/>
      </c>
      <c r="D48861" s="5">
        <v>0.0</v>
      </c>
    </row>
    <row r="48862" ht="14.25" customHeight="1">
      <c r="A48862" s="5"/>
      <c r="B48862" s="5"/>
      <c r="C48862" s="5" t="str">
        <f>IFERROR(__xludf.DUMMYFUNCTION("""COMPUTED_VALUE"""),"")</f>
        <v/>
      </c>
      <c r="D48862" s="5">
        <v>0.0</v>
      </c>
    </row>
    <row r="48863" ht="14.25" customHeight="1">
      <c r="A48863" s="5"/>
      <c r="B48863" s="5"/>
      <c r="C48863" s="5" t="str">
        <f>IFERROR(__xludf.DUMMYFUNCTION("""COMPUTED_VALUE"""),"")</f>
        <v/>
      </c>
      <c r="D48863" s="5">
        <v>0.0</v>
      </c>
    </row>
    <row r="48864" ht="14.25" customHeight="1">
      <c r="A48864" s="5"/>
      <c r="B48864" s="5"/>
      <c r="C48864" s="5" t="str">
        <f>IFERROR(__xludf.DUMMYFUNCTION("""COMPUTED_VALUE"""),"")</f>
        <v/>
      </c>
      <c r="D48864" s="5">
        <v>0.0</v>
      </c>
    </row>
    <row r="48865" ht="14.25" customHeight="1">
      <c r="A48865" s="5"/>
      <c r="B48865" s="5"/>
      <c r="C48865" s="5" t="str">
        <f>IFERROR(__xludf.DUMMYFUNCTION("""COMPUTED_VALUE"""),"")</f>
        <v/>
      </c>
      <c r="D48865" s="5">
        <v>0.0</v>
      </c>
    </row>
    <row r="48866" ht="14.25" customHeight="1">
      <c r="A48866" s="5"/>
      <c r="B48866" s="5"/>
      <c r="C48866" s="5" t="str">
        <f>IFERROR(__xludf.DUMMYFUNCTION("""COMPUTED_VALUE"""),"")</f>
        <v/>
      </c>
      <c r="D48866" s="5">
        <v>0.0</v>
      </c>
    </row>
    <row r="48867" ht="14.25" customHeight="1">
      <c r="A48867" s="5"/>
      <c r="B48867" s="5"/>
      <c r="C48867" s="5" t="str">
        <f>IFERROR(__xludf.DUMMYFUNCTION("""COMPUTED_VALUE"""),"")</f>
        <v/>
      </c>
      <c r="D48867" s="5">
        <v>0.0</v>
      </c>
    </row>
    <row r="48868" ht="14.25" customHeight="1">
      <c r="A48868" s="5"/>
      <c r="B48868" s="5"/>
      <c r="C48868" s="5" t="str">
        <f>IFERROR(__xludf.DUMMYFUNCTION("""COMPUTED_VALUE"""),"")</f>
        <v/>
      </c>
      <c r="D48868" s="5">
        <v>0.0</v>
      </c>
    </row>
    <row r="48869" ht="14.25" customHeight="1">
      <c r="A48869" s="5"/>
      <c r="B48869" s="5"/>
      <c r="C48869" s="5" t="str">
        <f>IFERROR(__xludf.DUMMYFUNCTION("""COMPUTED_VALUE"""),"")</f>
        <v/>
      </c>
      <c r="D48869" s="5">
        <v>0.0</v>
      </c>
    </row>
    <row r="48870" ht="14.25" customHeight="1">
      <c r="A48870" s="5"/>
      <c r="B48870" s="5"/>
      <c r="C48870" s="5" t="str">
        <f>IFERROR(__xludf.DUMMYFUNCTION("""COMPUTED_VALUE"""),"")</f>
        <v/>
      </c>
      <c r="D48870" s="5">
        <v>0.0</v>
      </c>
    </row>
    <row r="48871" ht="14.25" customHeight="1">
      <c r="A48871" s="5"/>
      <c r="B48871" s="5"/>
      <c r="C48871" s="5" t="str">
        <f>IFERROR(__xludf.DUMMYFUNCTION("""COMPUTED_VALUE"""),"")</f>
        <v/>
      </c>
      <c r="D48871" s="5">
        <v>0.0</v>
      </c>
    </row>
    <row r="48872" ht="14.25" customHeight="1">
      <c r="A48872" s="5"/>
      <c r="B48872" s="5"/>
      <c r="C48872" s="5" t="str">
        <f>IFERROR(__xludf.DUMMYFUNCTION("""COMPUTED_VALUE"""),"")</f>
        <v/>
      </c>
      <c r="D48872" s="5">
        <v>0.0</v>
      </c>
    </row>
    <row r="48873" ht="14.25" customHeight="1">
      <c r="A48873" s="5"/>
      <c r="B48873" s="5"/>
      <c r="C48873" s="5" t="str">
        <f>IFERROR(__xludf.DUMMYFUNCTION("""COMPUTED_VALUE"""),"")</f>
        <v/>
      </c>
      <c r="D48873" s="5">
        <v>0.0</v>
      </c>
    </row>
    <row r="48874" ht="14.25" customHeight="1">
      <c r="A48874" s="5"/>
      <c r="B48874" s="5"/>
      <c r="C48874" s="5" t="str">
        <f>IFERROR(__xludf.DUMMYFUNCTION("""COMPUTED_VALUE"""),"")</f>
        <v/>
      </c>
      <c r="D48874" s="5">
        <v>0.0</v>
      </c>
    </row>
    <row r="48875" ht="14.25" customHeight="1">
      <c r="A48875" s="5"/>
      <c r="B48875" s="5"/>
      <c r="C48875" s="5" t="str">
        <f>IFERROR(__xludf.DUMMYFUNCTION("""COMPUTED_VALUE"""),"")</f>
        <v/>
      </c>
      <c r="D48875" s="5">
        <v>0.0</v>
      </c>
    </row>
    <row r="48876" ht="14.25" customHeight="1">
      <c r="A48876" s="5"/>
      <c r="B48876" s="5"/>
      <c r="C48876" s="5" t="str">
        <f>IFERROR(__xludf.DUMMYFUNCTION("""COMPUTED_VALUE"""),"")</f>
        <v/>
      </c>
      <c r="D48876" s="5">
        <v>0.0</v>
      </c>
    </row>
    <row r="48877" ht="14.25" customHeight="1">
      <c r="A48877" s="5"/>
      <c r="B48877" s="5"/>
      <c r="C48877" s="5" t="str">
        <f>IFERROR(__xludf.DUMMYFUNCTION("""COMPUTED_VALUE"""),"")</f>
        <v/>
      </c>
      <c r="D48877" s="5">
        <v>0.0</v>
      </c>
    </row>
    <row r="48878" ht="14.25" customHeight="1">
      <c r="A48878" s="5"/>
      <c r="B48878" s="5"/>
      <c r="C48878" s="5" t="str">
        <f>IFERROR(__xludf.DUMMYFUNCTION("""COMPUTED_VALUE"""),"")</f>
        <v/>
      </c>
      <c r="D48878" s="5">
        <v>0.0</v>
      </c>
    </row>
    <row r="48879" ht="14.25" customHeight="1">
      <c r="A48879" s="5"/>
      <c r="B48879" s="5"/>
      <c r="C48879" s="5" t="str">
        <f>IFERROR(__xludf.DUMMYFUNCTION("""COMPUTED_VALUE"""),"")</f>
        <v/>
      </c>
      <c r="D48879" s="5">
        <v>0.0</v>
      </c>
    </row>
    <row r="48880" ht="14.25" customHeight="1">
      <c r="A48880" s="5"/>
      <c r="B48880" s="5"/>
      <c r="C48880" s="5" t="str">
        <f>IFERROR(__xludf.DUMMYFUNCTION("""COMPUTED_VALUE"""),"")</f>
        <v/>
      </c>
      <c r="D48880" s="5">
        <v>0.0</v>
      </c>
    </row>
    <row r="48881" ht="14.25" customHeight="1">
      <c r="A48881" s="5"/>
      <c r="B48881" s="5"/>
      <c r="C48881" s="5" t="str">
        <f>IFERROR(__xludf.DUMMYFUNCTION("""COMPUTED_VALUE"""),"")</f>
        <v/>
      </c>
      <c r="D48881" s="5">
        <v>0.0</v>
      </c>
    </row>
    <row r="48882" ht="14.25" customHeight="1">
      <c r="A48882" s="5"/>
      <c r="B48882" s="5"/>
      <c r="C48882" s="5" t="str">
        <f>IFERROR(__xludf.DUMMYFUNCTION("""COMPUTED_VALUE"""),"")</f>
        <v/>
      </c>
      <c r="D48882" s="5">
        <v>0.0</v>
      </c>
    </row>
    <row r="48883" ht="14.25" customHeight="1">
      <c r="A48883" s="5"/>
      <c r="B48883" s="5"/>
      <c r="C48883" s="5" t="str">
        <f>IFERROR(__xludf.DUMMYFUNCTION("""COMPUTED_VALUE"""),"")</f>
        <v/>
      </c>
      <c r="D48883" s="5">
        <v>0.0</v>
      </c>
    </row>
    <row r="48884" ht="14.25" customHeight="1">
      <c r="A48884" s="5"/>
      <c r="B48884" s="5"/>
      <c r="C48884" s="5" t="str">
        <f>IFERROR(__xludf.DUMMYFUNCTION("""COMPUTED_VALUE"""),"")</f>
        <v/>
      </c>
      <c r="D48884" s="5">
        <v>0.0</v>
      </c>
    </row>
    <row r="48885" ht="14.25" customHeight="1">
      <c r="A48885" s="5"/>
      <c r="B48885" s="5"/>
      <c r="C48885" s="5" t="str">
        <f>IFERROR(__xludf.DUMMYFUNCTION("""COMPUTED_VALUE"""),"")</f>
        <v/>
      </c>
      <c r="D48885" s="5">
        <v>0.0</v>
      </c>
    </row>
    <row r="48886" ht="14.25" customHeight="1">
      <c r="A48886" s="5"/>
      <c r="B48886" s="5"/>
      <c r="C48886" s="5" t="str">
        <f>IFERROR(__xludf.DUMMYFUNCTION("""COMPUTED_VALUE"""),"")</f>
        <v/>
      </c>
      <c r="D48886" s="5">
        <v>0.0</v>
      </c>
    </row>
    <row r="48887" ht="14.25" customHeight="1">
      <c r="A48887" s="5"/>
      <c r="B48887" s="5"/>
      <c r="C48887" s="5" t="str">
        <f>IFERROR(__xludf.DUMMYFUNCTION("""COMPUTED_VALUE"""),"")</f>
        <v/>
      </c>
      <c r="D48887" s="5">
        <v>0.0</v>
      </c>
    </row>
    <row r="48888" ht="14.25" customHeight="1">
      <c r="A48888" s="5"/>
      <c r="B48888" s="5"/>
      <c r="C48888" s="5" t="str">
        <f>IFERROR(__xludf.DUMMYFUNCTION("""COMPUTED_VALUE"""),"")</f>
        <v/>
      </c>
      <c r="D48888" s="5">
        <v>0.0</v>
      </c>
    </row>
    <row r="48889" ht="14.25" customHeight="1">
      <c r="A48889" s="5"/>
      <c r="B48889" s="5"/>
      <c r="C48889" s="5" t="str">
        <f>IFERROR(__xludf.DUMMYFUNCTION("""COMPUTED_VALUE"""),"")</f>
        <v/>
      </c>
      <c r="D48889" s="5">
        <v>0.0</v>
      </c>
    </row>
    <row r="48890" ht="14.25" customHeight="1">
      <c r="A48890" s="5"/>
      <c r="B48890" s="5"/>
      <c r="C48890" s="5" t="str">
        <f>IFERROR(__xludf.DUMMYFUNCTION("""COMPUTED_VALUE"""),"")</f>
        <v/>
      </c>
      <c r="D48890" s="5">
        <v>0.0</v>
      </c>
    </row>
    <row r="48891" ht="14.25" customHeight="1">
      <c r="A48891" s="5"/>
      <c r="B48891" s="5"/>
      <c r="C48891" s="5" t="str">
        <f>IFERROR(__xludf.DUMMYFUNCTION("""COMPUTED_VALUE"""),"")</f>
        <v/>
      </c>
      <c r="D48891" s="5">
        <v>0.0</v>
      </c>
    </row>
    <row r="48892" ht="14.25" customHeight="1">
      <c r="A48892" s="5"/>
      <c r="B48892" s="5"/>
      <c r="C48892" s="5" t="str">
        <f>IFERROR(__xludf.DUMMYFUNCTION("""COMPUTED_VALUE"""),"")</f>
        <v/>
      </c>
      <c r="D48892" s="5">
        <v>0.0</v>
      </c>
    </row>
    <row r="48893" ht="14.25" customHeight="1">
      <c r="A48893" s="5"/>
      <c r="B48893" s="5"/>
      <c r="C48893" s="5" t="str">
        <f>IFERROR(__xludf.DUMMYFUNCTION("""COMPUTED_VALUE"""),"")</f>
        <v/>
      </c>
      <c r="D48893" s="5">
        <v>0.0</v>
      </c>
    </row>
    <row r="48894" ht="14.25" customHeight="1">
      <c r="A48894" s="5"/>
      <c r="B48894" s="5"/>
      <c r="C48894" s="5" t="str">
        <f>IFERROR(__xludf.DUMMYFUNCTION("""COMPUTED_VALUE"""),"")</f>
        <v/>
      </c>
      <c r="D48894" s="5">
        <v>0.0</v>
      </c>
    </row>
    <row r="48895" ht="14.25" customHeight="1">
      <c r="A48895" s="5"/>
      <c r="B48895" s="5"/>
      <c r="C48895" s="5" t="str">
        <f>IFERROR(__xludf.DUMMYFUNCTION("""COMPUTED_VALUE"""),"")</f>
        <v/>
      </c>
      <c r="D48895" s="5">
        <v>0.0</v>
      </c>
    </row>
    <row r="48896" ht="14.25" customHeight="1">
      <c r="A48896" s="5"/>
      <c r="B48896" s="5"/>
      <c r="C48896" s="5" t="str">
        <f>IFERROR(__xludf.DUMMYFUNCTION("""COMPUTED_VALUE"""),"")</f>
        <v/>
      </c>
      <c r="D48896" s="5">
        <v>0.0</v>
      </c>
    </row>
    <row r="48897" ht="14.25" customHeight="1">
      <c r="A48897" s="5"/>
      <c r="B48897" s="5"/>
      <c r="C48897" s="5" t="str">
        <f>IFERROR(__xludf.DUMMYFUNCTION("""COMPUTED_VALUE"""),"")</f>
        <v/>
      </c>
      <c r="D48897" s="5">
        <v>0.0</v>
      </c>
    </row>
    <row r="48898" ht="14.25" customHeight="1">
      <c r="A48898" s="5"/>
      <c r="B48898" s="5"/>
      <c r="C48898" s="5" t="str">
        <f>IFERROR(__xludf.DUMMYFUNCTION("""COMPUTED_VALUE"""),"")</f>
        <v/>
      </c>
      <c r="D48898" s="5">
        <v>0.0</v>
      </c>
    </row>
    <row r="48899" ht="14.25" customHeight="1">
      <c r="A48899" s="5"/>
      <c r="B48899" s="5"/>
      <c r="C48899" s="5" t="str">
        <f>IFERROR(__xludf.DUMMYFUNCTION("""COMPUTED_VALUE"""),"")</f>
        <v/>
      </c>
      <c r="D48899" s="5">
        <v>0.0</v>
      </c>
    </row>
    <row r="48900" ht="14.25" customHeight="1">
      <c r="A48900" s="5"/>
      <c r="B48900" s="5"/>
      <c r="C48900" s="5" t="str">
        <f>IFERROR(__xludf.DUMMYFUNCTION("""COMPUTED_VALUE"""),"")</f>
        <v/>
      </c>
      <c r="D48900" s="5">
        <v>0.0</v>
      </c>
    </row>
    <row r="48901" ht="14.25" customHeight="1">
      <c r="A48901" s="5"/>
      <c r="B48901" s="5"/>
      <c r="C48901" s="5" t="str">
        <f>IFERROR(__xludf.DUMMYFUNCTION("""COMPUTED_VALUE"""),"")</f>
        <v/>
      </c>
      <c r="D48901" s="5">
        <v>0.0</v>
      </c>
    </row>
    <row r="48902" ht="14.25" customHeight="1">
      <c r="A48902" s="5"/>
      <c r="B48902" s="5"/>
      <c r="C48902" s="5" t="str">
        <f>IFERROR(__xludf.DUMMYFUNCTION("""COMPUTED_VALUE"""),"")</f>
        <v/>
      </c>
      <c r="D48902" s="5">
        <v>0.0</v>
      </c>
    </row>
    <row r="48903" ht="14.25" customHeight="1">
      <c r="A48903" s="5"/>
      <c r="B48903" s="5"/>
      <c r="C48903" s="5" t="str">
        <f>IFERROR(__xludf.DUMMYFUNCTION("""COMPUTED_VALUE"""),"")</f>
        <v/>
      </c>
      <c r="D48903" s="5">
        <v>0.0</v>
      </c>
    </row>
    <row r="48904" ht="14.25" customHeight="1">
      <c r="A48904" s="5"/>
      <c r="B48904" s="5"/>
      <c r="C48904" s="5" t="str">
        <f>IFERROR(__xludf.DUMMYFUNCTION("""COMPUTED_VALUE"""),"")</f>
        <v/>
      </c>
      <c r="D48904" s="5">
        <v>0.0</v>
      </c>
    </row>
    <row r="48905" ht="14.25" customHeight="1">
      <c r="A48905" s="5"/>
      <c r="B48905" s="5"/>
      <c r="C48905" s="5" t="str">
        <f>IFERROR(__xludf.DUMMYFUNCTION("""COMPUTED_VALUE"""),"")</f>
        <v/>
      </c>
      <c r="D48905" s="5">
        <v>0.0</v>
      </c>
    </row>
    <row r="48906" ht="14.25" customHeight="1">
      <c r="A48906" s="5"/>
      <c r="B48906" s="5"/>
      <c r="C48906" s="5" t="str">
        <f>IFERROR(__xludf.DUMMYFUNCTION("""COMPUTED_VALUE"""),"")</f>
        <v/>
      </c>
      <c r="D48906" s="5">
        <v>0.0</v>
      </c>
    </row>
    <row r="48907" ht="14.25" customHeight="1">
      <c r="A48907" s="5"/>
      <c r="B48907" s="5"/>
      <c r="C48907" s="5" t="str">
        <f>IFERROR(__xludf.DUMMYFUNCTION("""COMPUTED_VALUE"""),"")</f>
        <v/>
      </c>
      <c r="D48907" s="5">
        <v>0.0</v>
      </c>
    </row>
    <row r="48908" ht="14.25" customHeight="1">
      <c r="A48908" s="5"/>
      <c r="B48908" s="5"/>
      <c r="C48908" s="5" t="str">
        <f>IFERROR(__xludf.DUMMYFUNCTION("""COMPUTED_VALUE"""),"")</f>
        <v/>
      </c>
      <c r="D48908" s="5">
        <v>0.0</v>
      </c>
    </row>
    <row r="48909" ht="14.25" customHeight="1">
      <c r="A48909" s="5"/>
      <c r="B48909" s="5"/>
      <c r="C48909" s="5" t="str">
        <f>IFERROR(__xludf.DUMMYFUNCTION("""COMPUTED_VALUE"""),"")</f>
        <v/>
      </c>
      <c r="D48909" s="5">
        <v>0.0</v>
      </c>
    </row>
    <row r="48910" ht="14.25" customHeight="1">
      <c r="A48910" s="5"/>
      <c r="B48910" s="5"/>
      <c r="C48910" s="5" t="str">
        <f>IFERROR(__xludf.DUMMYFUNCTION("""COMPUTED_VALUE"""),"")</f>
        <v/>
      </c>
      <c r="D48910" s="5">
        <v>0.0</v>
      </c>
    </row>
    <row r="48911" ht="14.25" customHeight="1">
      <c r="A48911" s="5"/>
      <c r="B48911" s="5"/>
      <c r="C48911" s="5" t="str">
        <f>IFERROR(__xludf.DUMMYFUNCTION("""COMPUTED_VALUE"""),"")</f>
        <v/>
      </c>
      <c r="D48911" s="5">
        <v>0.0</v>
      </c>
    </row>
    <row r="48912" ht="14.25" customHeight="1">
      <c r="A48912" s="5"/>
      <c r="B48912" s="5"/>
      <c r="C48912" s="5" t="str">
        <f>IFERROR(__xludf.DUMMYFUNCTION("""COMPUTED_VALUE"""),"")</f>
        <v/>
      </c>
      <c r="D48912" s="5">
        <v>0.0</v>
      </c>
    </row>
    <row r="48913" ht="14.25" customHeight="1">
      <c r="A48913" s="5"/>
      <c r="B48913" s="5"/>
      <c r="C48913" s="5" t="str">
        <f>IFERROR(__xludf.DUMMYFUNCTION("""COMPUTED_VALUE"""),"")</f>
        <v/>
      </c>
      <c r="D48913" s="5">
        <v>0.0</v>
      </c>
    </row>
    <row r="48914" ht="14.25" customHeight="1">
      <c r="A48914" s="5"/>
      <c r="B48914" s="5"/>
      <c r="C48914" s="5" t="str">
        <f>IFERROR(__xludf.DUMMYFUNCTION("""COMPUTED_VALUE"""),"")</f>
        <v/>
      </c>
      <c r="D48914" s="5">
        <v>0.0</v>
      </c>
    </row>
    <row r="48915" ht="14.25" customHeight="1">
      <c r="A48915" s="5"/>
      <c r="B48915" s="5"/>
      <c r="C48915" s="5" t="str">
        <f>IFERROR(__xludf.DUMMYFUNCTION("""COMPUTED_VALUE"""),"")</f>
        <v/>
      </c>
      <c r="D48915" s="5">
        <v>0.0</v>
      </c>
    </row>
    <row r="48916" ht="14.25" customHeight="1">
      <c r="A48916" s="5"/>
      <c r="B48916" s="5"/>
      <c r="C48916" s="5" t="str">
        <f>IFERROR(__xludf.DUMMYFUNCTION("""COMPUTED_VALUE"""),"")</f>
        <v/>
      </c>
      <c r="D48916" s="5">
        <v>0.0</v>
      </c>
    </row>
    <row r="48917" ht="14.25" customHeight="1">
      <c r="A48917" s="5"/>
      <c r="B48917" s="5"/>
      <c r="C48917" s="5" t="str">
        <f>IFERROR(__xludf.DUMMYFUNCTION("""COMPUTED_VALUE"""),"")</f>
        <v/>
      </c>
      <c r="D48917" s="5">
        <v>0.0</v>
      </c>
    </row>
    <row r="48918" ht="14.25" customHeight="1">
      <c r="A48918" s="5"/>
      <c r="B48918" s="5"/>
      <c r="C48918" s="5" t="str">
        <f>IFERROR(__xludf.DUMMYFUNCTION("""COMPUTED_VALUE"""),"")</f>
        <v/>
      </c>
      <c r="D48918" s="5">
        <v>0.0</v>
      </c>
    </row>
    <row r="48919" ht="14.25" customHeight="1">
      <c r="A48919" s="5"/>
      <c r="B48919" s="5"/>
      <c r="C48919" s="5" t="str">
        <f>IFERROR(__xludf.DUMMYFUNCTION("""COMPUTED_VALUE"""),"")</f>
        <v/>
      </c>
      <c r="D48919" s="5">
        <v>0.0</v>
      </c>
    </row>
    <row r="48920" ht="14.25" customHeight="1">
      <c r="A48920" s="5"/>
      <c r="B48920" s="5"/>
      <c r="C48920" s="5" t="str">
        <f>IFERROR(__xludf.DUMMYFUNCTION("""COMPUTED_VALUE"""),"")</f>
        <v/>
      </c>
      <c r="D48920" s="5">
        <v>0.0</v>
      </c>
    </row>
    <row r="48921" ht="14.25" customHeight="1">
      <c r="A48921" s="5"/>
      <c r="B48921" s="5"/>
      <c r="C48921" s="5" t="str">
        <f>IFERROR(__xludf.DUMMYFUNCTION("""COMPUTED_VALUE"""),"")</f>
        <v/>
      </c>
      <c r="D48921" s="5">
        <v>0.0</v>
      </c>
    </row>
    <row r="48922" ht="14.25" customHeight="1">
      <c r="A48922" s="5"/>
      <c r="B48922" s="5"/>
      <c r="C48922" s="5" t="str">
        <f>IFERROR(__xludf.DUMMYFUNCTION("""COMPUTED_VALUE"""),"")</f>
        <v/>
      </c>
      <c r="D48922" s="5">
        <v>0.0</v>
      </c>
    </row>
    <row r="48923" ht="14.25" customHeight="1">
      <c r="A48923" s="5"/>
      <c r="B48923" s="5"/>
      <c r="C48923" s="5" t="str">
        <f>IFERROR(__xludf.DUMMYFUNCTION("""COMPUTED_VALUE"""),"")</f>
        <v/>
      </c>
      <c r="D48923" s="5">
        <v>0.0</v>
      </c>
    </row>
    <row r="48924" ht="14.25" customHeight="1">
      <c r="A48924" s="5"/>
      <c r="B48924" s="5"/>
      <c r="C48924" s="5" t="str">
        <f>IFERROR(__xludf.DUMMYFUNCTION("""COMPUTED_VALUE"""),"")</f>
        <v/>
      </c>
      <c r="D48924" s="5">
        <v>0.0</v>
      </c>
    </row>
    <row r="48925" ht="14.25" customHeight="1">
      <c r="A48925" s="5"/>
      <c r="B48925" s="5"/>
      <c r="C48925" s="5" t="str">
        <f>IFERROR(__xludf.DUMMYFUNCTION("""COMPUTED_VALUE"""),"")</f>
        <v/>
      </c>
      <c r="D48925" s="5">
        <v>0.0</v>
      </c>
    </row>
    <row r="48926" ht="14.25" customHeight="1">
      <c r="A48926" s="5"/>
      <c r="B48926" s="5"/>
      <c r="C48926" s="5" t="str">
        <f>IFERROR(__xludf.DUMMYFUNCTION("""COMPUTED_VALUE"""),"")</f>
        <v/>
      </c>
      <c r="D48926" s="5">
        <v>0.0</v>
      </c>
    </row>
    <row r="48927" ht="14.25" customHeight="1">
      <c r="A48927" s="5"/>
      <c r="B48927" s="5"/>
      <c r="C48927" s="5" t="str">
        <f>IFERROR(__xludf.DUMMYFUNCTION("""COMPUTED_VALUE"""),"")</f>
        <v/>
      </c>
      <c r="D48927" s="5">
        <v>0.0</v>
      </c>
    </row>
    <row r="48928" ht="14.25" customHeight="1">
      <c r="A48928" s="5"/>
      <c r="B48928" s="5"/>
      <c r="C48928" s="5" t="str">
        <f>IFERROR(__xludf.DUMMYFUNCTION("""COMPUTED_VALUE"""),"")</f>
        <v/>
      </c>
      <c r="D48928" s="5">
        <v>0.0</v>
      </c>
    </row>
    <row r="48929" ht="14.25" customHeight="1">
      <c r="A48929" s="5"/>
      <c r="B48929" s="5"/>
      <c r="C48929" s="5" t="str">
        <f>IFERROR(__xludf.DUMMYFUNCTION("""COMPUTED_VALUE"""),"")</f>
        <v/>
      </c>
      <c r="D48929" s="5">
        <v>0.0</v>
      </c>
    </row>
    <row r="48930" ht="14.25" customHeight="1">
      <c r="A48930" s="5"/>
      <c r="B48930" s="5"/>
      <c r="C48930" s="5" t="str">
        <f>IFERROR(__xludf.DUMMYFUNCTION("""COMPUTED_VALUE"""),"")</f>
        <v/>
      </c>
      <c r="D48930" s="5">
        <v>0.0</v>
      </c>
    </row>
    <row r="48931" ht="14.25" customHeight="1">
      <c r="A48931" s="5"/>
      <c r="B48931" s="5"/>
      <c r="C48931" s="5" t="str">
        <f>IFERROR(__xludf.DUMMYFUNCTION("""COMPUTED_VALUE"""),"")</f>
        <v/>
      </c>
      <c r="D48931" s="5">
        <v>0.0</v>
      </c>
    </row>
    <row r="48932" ht="14.25" customHeight="1">
      <c r="A48932" s="5"/>
      <c r="B48932" s="5"/>
      <c r="C48932" s="5" t="str">
        <f>IFERROR(__xludf.DUMMYFUNCTION("""COMPUTED_VALUE"""),"")</f>
        <v/>
      </c>
      <c r="D48932" s="5">
        <v>0.0</v>
      </c>
    </row>
    <row r="48933" ht="14.25" customHeight="1">
      <c r="A48933" s="5"/>
      <c r="B48933" s="5"/>
      <c r="C48933" s="5" t="str">
        <f>IFERROR(__xludf.DUMMYFUNCTION("""COMPUTED_VALUE"""),"")</f>
        <v/>
      </c>
      <c r="D48933" s="5">
        <v>0.0</v>
      </c>
    </row>
    <row r="48934" ht="14.25" customHeight="1">
      <c r="A48934" s="5"/>
      <c r="B48934" s="5"/>
      <c r="C48934" s="5" t="str">
        <f>IFERROR(__xludf.DUMMYFUNCTION("""COMPUTED_VALUE"""),"")</f>
        <v/>
      </c>
      <c r="D48934" s="5">
        <v>0.0</v>
      </c>
    </row>
    <row r="48935" ht="14.25" customHeight="1">
      <c r="A48935" s="5"/>
      <c r="B48935" s="5"/>
      <c r="C48935" s="5" t="str">
        <f>IFERROR(__xludf.DUMMYFUNCTION("""COMPUTED_VALUE"""),"")</f>
        <v/>
      </c>
      <c r="D48935" s="5">
        <v>0.0</v>
      </c>
    </row>
    <row r="48936" ht="14.25" customHeight="1">
      <c r="A48936" s="5"/>
      <c r="B48936" s="5"/>
      <c r="C48936" s="5" t="str">
        <f>IFERROR(__xludf.DUMMYFUNCTION("""COMPUTED_VALUE"""),"")</f>
        <v/>
      </c>
      <c r="D48936" s="5">
        <v>0.0</v>
      </c>
    </row>
    <row r="48937" ht="14.25" customHeight="1">
      <c r="A48937" s="5"/>
      <c r="B48937" s="5"/>
      <c r="C48937" s="5" t="str">
        <f>IFERROR(__xludf.DUMMYFUNCTION("""COMPUTED_VALUE"""),"")</f>
        <v/>
      </c>
      <c r="D48937" s="5">
        <v>0.0</v>
      </c>
    </row>
    <row r="48938" ht="14.25" customHeight="1">
      <c r="A48938" s="5"/>
      <c r="B48938" s="5"/>
      <c r="C48938" s="5" t="str">
        <f>IFERROR(__xludf.DUMMYFUNCTION("""COMPUTED_VALUE"""),"")</f>
        <v/>
      </c>
      <c r="D48938" s="5">
        <v>0.0</v>
      </c>
    </row>
    <row r="48939" ht="14.25" customHeight="1">
      <c r="A48939" s="5"/>
      <c r="B48939" s="5"/>
      <c r="C48939" s="5" t="str">
        <f>IFERROR(__xludf.DUMMYFUNCTION("""COMPUTED_VALUE"""),"")</f>
        <v/>
      </c>
      <c r="D48939" s="5">
        <v>0.0</v>
      </c>
    </row>
    <row r="48940" ht="14.25" customHeight="1">
      <c r="A48940" s="5"/>
      <c r="B48940" s="5"/>
      <c r="C48940" s="5" t="str">
        <f>IFERROR(__xludf.DUMMYFUNCTION("""COMPUTED_VALUE"""),"")</f>
        <v/>
      </c>
      <c r="D48940" s="5">
        <v>0.0</v>
      </c>
    </row>
    <row r="48941" ht="14.25" customHeight="1">
      <c r="A48941" s="5"/>
      <c r="B48941" s="5"/>
      <c r="C48941" s="5" t="str">
        <f>IFERROR(__xludf.DUMMYFUNCTION("""COMPUTED_VALUE"""),"")</f>
        <v/>
      </c>
      <c r="D48941" s="5">
        <v>0.0</v>
      </c>
    </row>
    <row r="48942" ht="14.25" customHeight="1">
      <c r="A48942" s="5"/>
      <c r="B48942" s="5"/>
      <c r="C48942" s="5" t="str">
        <f>IFERROR(__xludf.DUMMYFUNCTION("""COMPUTED_VALUE"""),"")</f>
        <v/>
      </c>
      <c r="D48942" s="5">
        <v>0.0</v>
      </c>
    </row>
    <row r="48943" ht="14.25" customHeight="1">
      <c r="A48943" s="5"/>
      <c r="B48943" s="5"/>
      <c r="C48943" s="5" t="str">
        <f>IFERROR(__xludf.DUMMYFUNCTION("""COMPUTED_VALUE"""),"")</f>
        <v/>
      </c>
      <c r="D48943" s="5">
        <v>0.0</v>
      </c>
    </row>
    <row r="48944" ht="14.25" customHeight="1">
      <c r="A48944" s="5"/>
      <c r="B48944" s="5"/>
      <c r="C48944" s="5" t="str">
        <f>IFERROR(__xludf.DUMMYFUNCTION("""COMPUTED_VALUE"""),"")</f>
        <v/>
      </c>
      <c r="D48944" s="5">
        <v>0.0</v>
      </c>
    </row>
    <row r="48945" ht="14.25" customHeight="1">
      <c r="A48945" s="5"/>
      <c r="B48945" s="5"/>
      <c r="C48945" s="5" t="str">
        <f>IFERROR(__xludf.DUMMYFUNCTION("""COMPUTED_VALUE"""),"")</f>
        <v/>
      </c>
      <c r="D48945" s="5">
        <v>0.0</v>
      </c>
    </row>
    <row r="48946" ht="14.25" customHeight="1">
      <c r="A48946" s="5"/>
      <c r="B48946" s="5"/>
      <c r="C48946" s="5" t="str">
        <f>IFERROR(__xludf.DUMMYFUNCTION("""COMPUTED_VALUE"""),"")</f>
        <v/>
      </c>
      <c r="D48946" s="5">
        <v>0.0</v>
      </c>
    </row>
    <row r="48947" ht="14.25" customHeight="1">
      <c r="A48947" s="5"/>
      <c r="B48947" s="5"/>
      <c r="C48947" s="5" t="str">
        <f>IFERROR(__xludf.DUMMYFUNCTION("""COMPUTED_VALUE"""),"")</f>
        <v/>
      </c>
      <c r="D48947" s="5">
        <v>0.0</v>
      </c>
    </row>
    <row r="48948" ht="14.25" customHeight="1">
      <c r="A48948" s="5"/>
      <c r="B48948" s="5"/>
      <c r="C48948" s="5" t="str">
        <f>IFERROR(__xludf.DUMMYFUNCTION("""COMPUTED_VALUE"""),"")</f>
        <v/>
      </c>
      <c r="D48948" s="5">
        <v>0.0</v>
      </c>
    </row>
    <row r="48949" ht="14.25" customHeight="1">
      <c r="A48949" s="5"/>
      <c r="B48949" s="5"/>
      <c r="C48949" s="5" t="str">
        <f>IFERROR(__xludf.DUMMYFUNCTION("""COMPUTED_VALUE"""),"")</f>
        <v/>
      </c>
      <c r="D48949" s="5">
        <v>0.0</v>
      </c>
    </row>
    <row r="48950" ht="14.25" customHeight="1">
      <c r="A48950" s="5"/>
      <c r="B48950" s="5"/>
      <c r="C48950" s="5" t="str">
        <f>IFERROR(__xludf.DUMMYFUNCTION("""COMPUTED_VALUE"""),"")</f>
        <v/>
      </c>
      <c r="D48950" s="5">
        <v>0.0</v>
      </c>
    </row>
    <row r="48951" ht="14.25" customHeight="1">
      <c r="A48951" s="5"/>
      <c r="B48951" s="5"/>
      <c r="C48951" s="5" t="str">
        <f>IFERROR(__xludf.DUMMYFUNCTION("""COMPUTED_VALUE"""),"")</f>
        <v/>
      </c>
      <c r="D48951" s="5">
        <v>0.0</v>
      </c>
    </row>
    <row r="48952" ht="14.25" customHeight="1">
      <c r="A48952" s="5"/>
      <c r="B48952" s="5"/>
      <c r="C48952" s="5" t="str">
        <f>IFERROR(__xludf.DUMMYFUNCTION("""COMPUTED_VALUE"""),"")</f>
        <v/>
      </c>
      <c r="D48952" s="5">
        <v>0.0</v>
      </c>
    </row>
    <row r="48953" ht="14.25" customHeight="1">
      <c r="A48953" s="5"/>
      <c r="B48953" s="5"/>
      <c r="C48953" s="5" t="str">
        <f>IFERROR(__xludf.DUMMYFUNCTION("""COMPUTED_VALUE"""),"")</f>
        <v/>
      </c>
      <c r="D48953" s="5">
        <v>0.0</v>
      </c>
    </row>
    <row r="48954" ht="14.25" customHeight="1">
      <c r="A48954" s="5"/>
      <c r="B48954" s="5"/>
      <c r="C48954" s="5" t="str">
        <f>IFERROR(__xludf.DUMMYFUNCTION("""COMPUTED_VALUE"""),"")</f>
        <v/>
      </c>
      <c r="D48954" s="5">
        <v>0.0</v>
      </c>
    </row>
    <row r="48955" ht="14.25" customHeight="1">
      <c r="A48955" s="5"/>
      <c r="B48955" s="5"/>
      <c r="C48955" s="5" t="str">
        <f>IFERROR(__xludf.DUMMYFUNCTION("""COMPUTED_VALUE"""),"")</f>
        <v/>
      </c>
      <c r="D48955" s="5">
        <v>0.0</v>
      </c>
    </row>
    <row r="48956" ht="14.25" customHeight="1">
      <c r="A48956" s="5"/>
      <c r="B48956" s="5"/>
      <c r="C48956" s="5" t="str">
        <f>IFERROR(__xludf.DUMMYFUNCTION("""COMPUTED_VALUE"""),"")</f>
        <v/>
      </c>
      <c r="D48956" s="5">
        <v>0.0</v>
      </c>
    </row>
    <row r="48957" ht="14.25" customHeight="1">
      <c r="A48957" s="5"/>
      <c r="B48957" s="5"/>
      <c r="C48957" s="5" t="str">
        <f>IFERROR(__xludf.DUMMYFUNCTION("""COMPUTED_VALUE"""),"")</f>
        <v/>
      </c>
      <c r="D48957" s="5">
        <v>0.0</v>
      </c>
    </row>
    <row r="48958" ht="14.25" customHeight="1">
      <c r="A48958" s="5"/>
      <c r="B48958" s="5"/>
      <c r="C48958" s="5" t="str">
        <f>IFERROR(__xludf.DUMMYFUNCTION("""COMPUTED_VALUE"""),"")</f>
        <v/>
      </c>
      <c r="D48958" s="5">
        <v>0.0</v>
      </c>
    </row>
    <row r="48959" ht="14.25" customHeight="1">
      <c r="A48959" s="5"/>
      <c r="B48959" s="5"/>
      <c r="C48959" s="5" t="str">
        <f>IFERROR(__xludf.DUMMYFUNCTION("""COMPUTED_VALUE"""),"")</f>
        <v/>
      </c>
      <c r="D48959" s="5">
        <v>0.0</v>
      </c>
    </row>
    <row r="48960" ht="14.25" customHeight="1">
      <c r="A48960" s="5"/>
      <c r="B48960" s="5"/>
      <c r="C48960" s="5" t="str">
        <f>IFERROR(__xludf.DUMMYFUNCTION("""COMPUTED_VALUE"""),"")</f>
        <v/>
      </c>
      <c r="D48960" s="5">
        <v>0.0</v>
      </c>
    </row>
    <row r="48961" ht="14.25" customHeight="1">
      <c r="A48961" s="5"/>
      <c r="B48961" s="5"/>
      <c r="C48961" s="5" t="str">
        <f>IFERROR(__xludf.DUMMYFUNCTION("""COMPUTED_VALUE"""),"")</f>
        <v/>
      </c>
      <c r="D48961" s="5">
        <v>0.0</v>
      </c>
    </row>
    <row r="48962" ht="14.25" customHeight="1">
      <c r="A48962" s="5"/>
      <c r="B48962" s="5"/>
      <c r="C48962" s="5" t="str">
        <f>IFERROR(__xludf.DUMMYFUNCTION("""COMPUTED_VALUE"""),"")</f>
        <v/>
      </c>
      <c r="D48962" s="5">
        <v>0.0</v>
      </c>
    </row>
    <row r="48963" ht="14.25" customHeight="1">
      <c r="A48963" s="5"/>
      <c r="B48963" s="5"/>
      <c r="C48963" s="5" t="str">
        <f>IFERROR(__xludf.DUMMYFUNCTION("""COMPUTED_VALUE"""),"")</f>
        <v/>
      </c>
      <c r="D48963" s="5">
        <v>0.0</v>
      </c>
    </row>
    <row r="48964" ht="14.25" customHeight="1">
      <c r="A48964" s="5"/>
      <c r="B48964" s="5"/>
      <c r="C48964" s="5" t="str">
        <f>IFERROR(__xludf.DUMMYFUNCTION("""COMPUTED_VALUE"""),"")</f>
        <v/>
      </c>
      <c r="D48964" s="5">
        <v>0.0</v>
      </c>
    </row>
    <row r="48965" ht="14.25" customHeight="1">
      <c r="A48965" s="5"/>
      <c r="B48965" s="5"/>
      <c r="C48965" s="5" t="str">
        <f>IFERROR(__xludf.DUMMYFUNCTION("""COMPUTED_VALUE"""),"")</f>
        <v/>
      </c>
      <c r="D48965" s="5">
        <v>0.0</v>
      </c>
    </row>
    <row r="48966" ht="14.25" customHeight="1">
      <c r="A48966" s="5"/>
      <c r="B48966" s="5"/>
      <c r="C48966" s="5" t="str">
        <f>IFERROR(__xludf.DUMMYFUNCTION("""COMPUTED_VALUE"""),"")</f>
        <v/>
      </c>
      <c r="D48966" s="5">
        <v>0.0</v>
      </c>
    </row>
    <row r="48967" ht="14.25" customHeight="1">
      <c r="A48967" s="5"/>
      <c r="B48967" s="5"/>
      <c r="C48967" s="5" t="str">
        <f>IFERROR(__xludf.DUMMYFUNCTION("""COMPUTED_VALUE"""),"")</f>
        <v/>
      </c>
      <c r="D48967" s="5">
        <v>0.0</v>
      </c>
    </row>
    <row r="48968" ht="14.25" customHeight="1">
      <c r="A48968" s="5"/>
      <c r="B48968" s="5"/>
      <c r="C48968" s="5" t="str">
        <f>IFERROR(__xludf.DUMMYFUNCTION("""COMPUTED_VALUE"""),"")</f>
        <v/>
      </c>
      <c r="D48968" s="5">
        <v>0.0</v>
      </c>
    </row>
    <row r="48969" ht="14.25" customHeight="1">
      <c r="A48969" s="5"/>
      <c r="B48969" s="5"/>
      <c r="C48969" s="5" t="str">
        <f>IFERROR(__xludf.DUMMYFUNCTION("""COMPUTED_VALUE"""),"")</f>
        <v/>
      </c>
      <c r="D48969" s="5">
        <v>0.0</v>
      </c>
    </row>
    <row r="48970" ht="14.25" customHeight="1">
      <c r="A48970" s="5"/>
      <c r="B48970" s="5"/>
      <c r="C48970" s="5" t="str">
        <f>IFERROR(__xludf.DUMMYFUNCTION("""COMPUTED_VALUE"""),"")</f>
        <v/>
      </c>
      <c r="D48970" s="5">
        <v>0.0</v>
      </c>
    </row>
    <row r="48971" ht="14.25" customHeight="1">
      <c r="A48971" s="5"/>
      <c r="B48971" s="5"/>
      <c r="C48971" s="5" t="str">
        <f>IFERROR(__xludf.DUMMYFUNCTION("""COMPUTED_VALUE"""),"")</f>
        <v/>
      </c>
      <c r="D48971" s="5">
        <v>0.0</v>
      </c>
    </row>
    <row r="48972" ht="14.25" customHeight="1">
      <c r="A48972" s="5"/>
      <c r="B48972" s="5"/>
      <c r="C48972" s="5" t="str">
        <f>IFERROR(__xludf.DUMMYFUNCTION("""COMPUTED_VALUE"""),"")</f>
        <v/>
      </c>
      <c r="D48972" s="5">
        <v>0.0</v>
      </c>
    </row>
    <row r="48973" ht="14.25" customHeight="1">
      <c r="A48973" s="5"/>
      <c r="B48973" s="5"/>
      <c r="C48973" s="5" t="str">
        <f>IFERROR(__xludf.DUMMYFUNCTION("""COMPUTED_VALUE"""),"")</f>
        <v/>
      </c>
      <c r="D48973" s="5">
        <v>0.0</v>
      </c>
    </row>
    <row r="48974" ht="14.25" customHeight="1">
      <c r="A48974" s="5"/>
      <c r="B48974" s="5"/>
      <c r="C48974" s="5" t="str">
        <f>IFERROR(__xludf.DUMMYFUNCTION("""COMPUTED_VALUE"""),"")</f>
        <v/>
      </c>
      <c r="D48974" s="5">
        <v>0.0</v>
      </c>
    </row>
    <row r="48975" ht="14.25" customHeight="1">
      <c r="A48975" s="5"/>
      <c r="B48975" s="5"/>
      <c r="C48975" s="5" t="str">
        <f>IFERROR(__xludf.DUMMYFUNCTION("""COMPUTED_VALUE"""),"")</f>
        <v/>
      </c>
      <c r="D48975" s="5">
        <v>0.0</v>
      </c>
    </row>
    <row r="48976" ht="14.25" customHeight="1">
      <c r="A48976" s="5"/>
      <c r="B48976" s="5"/>
      <c r="C48976" s="5" t="str">
        <f>IFERROR(__xludf.DUMMYFUNCTION("""COMPUTED_VALUE"""),"")</f>
        <v/>
      </c>
      <c r="D48976" s="5">
        <v>0.0</v>
      </c>
    </row>
    <row r="48977" ht="14.25" customHeight="1">
      <c r="A48977" s="5"/>
      <c r="B48977" s="5"/>
      <c r="C48977" s="5" t="str">
        <f>IFERROR(__xludf.DUMMYFUNCTION("""COMPUTED_VALUE"""),"")</f>
        <v/>
      </c>
      <c r="D48977" s="5">
        <v>0.0</v>
      </c>
    </row>
    <row r="48978" ht="14.25" customHeight="1">
      <c r="A48978" s="5"/>
      <c r="B48978" s="5"/>
      <c r="C48978" s="5" t="str">
        <f>IFERROR(__xludf.DUMMYFUNCTION("""COMPUTED_VALUE"""),"")</f>
        <v/>
      </c>
      <c r="D48978" s="5">
        <v>0.0</v>
      </c>
    </row>
    <row r="48979" ht="14.25" customHeight="1">
      <c r="A48979" s="5"/>
      <c r="B48979" s="5"/>
      <c r="C48979" s="5" t="str">
        <f>IFERROR(__xludf.DUMMYFUNCTION("""COMPUTED_VALUE"""),"")</f>
        <v/>
      </c>
      <c r="D48979" s="5">
        <v>0.0</v>
      </c>
    </row>
    <row r="48980" ht="14.25" customHeight="1">
      <c r="A48980" s="5"/>
      <c r="B48980" s="5"/>
      <c r="C48980" s="5" t="str">
        <f>IFERROR(__xludf.DUMMYFUNCTION("""COMPUTED_VALUE"""),"")</f>
        <v/>
      </c>
      <c r="D48980" s="5">
        <v>0.0</v>
      </c>
    </row>
    <row r="48981" ht="14.25" customHeight="1">
      <c r="A48981" s="5"/>
      <c r="B48981" s="5"/>
      <c r="C48981" s="5" t="str">
        <f>IFERROR(__xludf.DUMMYFUNCTION("""COMPUTED_VALUE"""),"")</f>
        <v/>
      </c>
      <c r="D48981" s="5">
        <v>0.0</v>
      </c>
    </row>
    <row r="48982" ht="14.25" customHeight="1">
      <c r="A48982" s="5"/>
      <c r="B48982" s="5"/>
      <c r="C48982" s="5" t="str">
        <f>IFERROR(__xludf.DUMMYFUNCTION("""COMPUTED_VALUE"""),"")</f>
        <v/>
      </c>
      <c r="D48982" s="5">
        <v>0.0</v>
      </c>
    </row>
    <row r="48983" ht="14.25" customHeight="1">
      <c r="A48983" s="5"/>
      <c r="B48983" s="5"/>
      <c r="C48983" s="5" t="str">
        <f>IFERROR(__xludf.DUMMYFUNCTION("""COMPUTED_VALUE"""),"")</f>
        <v/>
      </c>
      <c r="D48983" s="5">
        <v>0.0</v>
      </c>
    </row>
    <row r="48984" ht="14.25" customHeight="1">
      <c r="A48984" s="5"/>
      <c r="B48984" s="5"/>
      <c r="C48984" s="5" t="str">
        <f>IFERROR(__xludf.DUMMYFUNCTION("""COMPUTED_VALUE"""),"")</f>
        <v/>
      </c>
      <c r="D48984" s="5">
        <v>0.0</v>
      </c>
    </row>
    <row r="48985" ht="14.25" customHeight="1">
      <c r="A48985" s="5"/>
      <c r="B48985" s="5"/>
      <c r="C48985" s="5" t="str">
        <f>IFERROR(__xludf.DUMMYFUNCTION("""COMPUTED_VALUE"""),"")</f>
        <v/>
      </c>
      <c r="D48985" s="5">
        <v>0.0</v>
      </c>
    </row>
    <row r="48986" ht="14.25" customHeight="1">
      <c r="A48986" s="5"/>
      <c r="B48986" s="5"/>
      <c r="C48986" s="5" t="str">
        <f>IFERROR(__xludf.DUMMYFUNCTION("""COMPUTED_VALUE"""),"")</f>
        <v/>
      </c>
      <c r="D48986" s="5">
        <v>0.0</v>
      </c>
    </row>
    <row r="48987" ht="14.25" customHeight="1">
      <c r="A48987" s="5"/>
      <c r="B48987" s="5"/>
      <c r="C48987" s="5" t="str">
        <f>IFERROR(__xludf.DUMMYFUNCTION("""COMPUTED_VALUE"""),"")</f>
        <v/>
      </c>
      <c r="D48987" s="5">
        <v>0.0</v>
      </c>
    </row>
    <row r="48988" ht="14.25" customHeight="1">
      <c r="A48988" s="5"/>
      <c r="B48988" s="5"/>
      <c r="C48988" s="5" t="str">
        <f>IFERROR(__xludf.DUMMYFUNCTION("""COMPUTED_VALUE"""),"")</f>
        <v/>
      </c>
      <c r="D48988" s="5">
        <v>0.0</v>
      </c>
    </row>
    <row r="48989" ht="14.25" customHeight="1">
      <c r="A48989" s="5"/>
      <c r="B48989" s="5"/>
      <c r="C48989" s="5" t="str">
        <f>IFERROR(__xludf.DUMMYFUNCTION("""COMPUTED_VALUE"""),"")</f>
        <v/>
      </c>
      <c r="D48989" s="5">
        <v>0.0</v>
      </c>
    </row>
    <row r="48990" ht="14.25" customHeight="1">
      <c r="A48990" s="5"/>
      <c r="B48990" s="5"/>
      <c r="C48990" s="5" t="str">
        <f>IFERROR(__xludf.DUMMYFUNCTION("""COMPUTED_VALUE"""),"")</f>
        <v/>
      </c>
      <c r="D48990" s="5">
        <v>0.0</v>
      </c>
    </row>
    <row r="48991" ht="14.25" customHeight="1">
      <c r="A48991" s="5"/>
      <c r="B48991" s="5"/>
      <c r="C48991" s="5" t="str">
        <f>IFERROR(__xludf.DUMMYFUNCTION("""COMPUTED_VALUE"""),"")</f>
        <v/>
      </c>
      <c r="D48991" s="5">
        <v>0.0</v>
      </c>
    </row>
    <row r="48992" ht="14.25" customHeight="1">
      <c r="A48992" s="5"/>
      <c r="B48992" s="5"/>
      <c r="C48992" s="5" t="str">
        <f>IFERROR(__xludf.DUMMYFUNCTION("""COMPUTED_VALUE"""),"")</f>
        <v/>
      </c>
      <c r="D48992" s="5">
        <v>0.0</v>
      </c>
    </row>
    <row r="48993" ht="14.25" customHeight="1">
      <c r="A48993" s="5"/>
      <c r="B48993" s="5"/>
      <c r="C48993" s="5" t="str">
        <f>IFERROR(__xludf.DUMMYFUNCTION("""COMPUTED_VALUE"""),"")</f>
        <v/>
      </c>
      <c r="D48993" s="5">
        <v>0.0</v>
      </c>
    </row>
    <row r="48994" ht="14.25" customHeight="1">
      <c r="A48994" s="5"/>
      <c r="B48994" s="5"/>
      <c r="C48994" s="5" t="str">
        <f>IFERROR(__xludf.DUMMYFUNCTION("""COMPUTED_VALUE"""),"")</f>
        <v/>
      </c>
      <c r="D48994" s="5">
        <v>0.0</v>
      </c>
    </row>
    <row r="48995" ht="14.25" customHeight="1">
      <c r="A48995" s="5"/>
      <c r="B48995" s="5"/>
      <c r="C48995" s="5" t="str">
        <f>IFERROR(__xludf.DUMMYFUNCTION("""COMPUTED_VALUE"""),"")</f>
        <v/>
      </c>
      <c r="D48995" s="5">
        <v>0.0</v>
      </c>
    </row>
    <row r="48996" ht="14.25" customHeight="1">
      <c r="A48996" s="5"/>
      <c r="B48996" s="5"/>
      <c r="C48996" s="5" t="str">
        <f>IFERROR(__xludf.DUMMYFUNCTION("""COMPUTED_VALUE"""),"")</f>
        <v/>
      </c>
      <c r="D48996" s="5">
        <v>0.0</v>
      </c>
    </row>
    <row r="48997" ht="14.25" customHeight="1">
      <c r="A48997" s="5"/>
      <c r="B48997" s="5"/>
      <c r="C48997" s="5" t="str">
        <f>IFERROR(__xludf.DUMMYFUNCTION("""COMPUTED_VALUE"""),"")</f>
        <v/>
      </c>
      <c r="D48997" s="5">
        <v>0.0</v>
      </c>
    </row>
    <row r="48998" ht="14.25" customHeight="1">
      <c r="A48998" s="5"/>
      <c r="B48998" s="5"/>
      <c r="C48998" s="5" t="str">
        <f>IFERROR(__xludf.DUMMYFUNCTION("""COMPUTED_VALUE"""),"")</f>
        <v/>
      </c>
      <c r="D48998" s="5">
        <v>0.0</v>
      </c>
    </row>
    <row r="48999" ht="14.25" customHeight="1">
      <c r="A48999" s="5"/>
      <c r="B48999" s="5"/>
      <c r="C48999" s="5" t="str">
        <f>IFERROR(__xludf.DUMMYFUNCTION("""COMPUTED_VALUE"""),"")</f>
        <v/>
      </c>
      <c r="D48999" s="5">
        <v>0.0</v>
      </c>
    </row>
    <row r="49000" ht="14.25" customHeight="1">
      <c r="A49000" s="5"/>
      <c r="B49000" s="5"/>
      <c r="C49000" s="5" t="str">
        <f>IFERROR(__xludf.DUMMYFUNCTION("""COMPUTED_VALUE"""),"")</f>
        <v/>
      </c>
      <c r="D49000" s="5">
        <v>0.0</v>
      </c>
    </row>
    <row r="49001" ht="14.25" customHeight="1">
      <c r="A49001" s="5"/>
      <c r="B49001" s="5"/>
      <c r="C49001" s="5" t="str">
        <f>IFERROR(__xludf.DUMMYFUNCTION("""COMPUTED_VALUE"""),"")</f>
        <v/>
      </c>
      <c r="D49001" s="5">
        <v>0.0</v>
      </c>
    </row>
    <row r="49002" ht="14.25" customHeight="1">
      <c r="A49002" s="5"/>
      <c r="B49002" s="5"/>
      <c r="C49002" s="5" t="str">
        <f>IFERROR(__xludf.DUMMYFUNCTION("""COMPUTED_VALUE"""),"")</f>
        <v/>
      </c>
      <c r="D49002" s="5">
        <v>0.0</v>
      </c>
    </row>
    <row r="49003" ht="14.25" customHeight="1">
      <c r="A49003" s="5"/>
      <c r="B49003" s="5"/>
      <c r="C49003" s="5" t="str">
        <f>IFERROR(__xludf.DUMMYFUNCTION("""COMPUTED_VALUE"""),"")</f>
        <v/>
      </c>
      <c r="D49003" s="5">
        <v>0.0</v>
      </c>
    </row>
    <row r="49004" ht="14.25" customHeight="1">
      <c r="A49004" s="5"/>
      <c r="B49004" s="5"/>
      <c r="C49004" s="5" t="str">
        <f>IFERROR(__xludf.DUMMYFUNCTION("""COMPUTED_VALUE"""),"")</f>
        <v/>
      </c>
      <c r="D49004" s="5">
        <v>0.0</v>
      </c>
    </row>
    <row r="49005" ht="14.25" customHeight="1">
      <c r="A49005" s="5"/>
      <c r="B49005" s="5"/>
      <c r="C49005" s="5" t="str">
        <f>IFERROR(__xludf.DUMMYFUNCTION("""COMPUTED_VALUE"""),"")</f>
        <v/>
      </c>
      <c r="D49005" s="5">
        <v>0.0</v>
      </c>
    </row>
    <row r="49006" ht="14.25" customHeight="1">
      <c r="A49006" s="5"/>
      <c r="B49006" s="5"/>
      <c r="C49006" s="5" t="str">
        <f>IFERROR(__xludf.DUMMYFUNCTION("""COMPUTED_VALUE"""),"")</f>
        <v/>
      </c>
      <c r="D49006" s="5">
        <v>0.0</v>
      </c>
    </row>
    <row r="49007" ht="14.25" customHeight="1">
      <c r="A49007" s="5"/>
      <c r="B49007" s="5"/>
      <c r="C49007" s="5" t="str">
        <f>IFERROR(__xludf.DUMMYFUNCTION("""COMPUTED_VALUE"""),"")</f>
        <v/>
      </c>
      <c r="D49007" s="5">
        <v>0.0</v>
      </c>
    </row>
    <row r="49008" ht="14.25" customHeight="1">
      <c r="A49008" s="5"/>
      <c r="B49008" s="5"/>
      <c r="C49008" s="5" t="str">
        <f>IFERROR(__xludf.DUMMYFUNCTION("""COMPUTED_VALUE"""),"")</f>
        <v/>
      </c>
      <c r="D49008" s="5">
        <v>0.0</v>
      </c>
    </row>
    <row r="49009" ht="14.25" customHeight="1">
      <c r="A49009" s="5"/>
      <c r="B49009" s="5"/>
      <c r="C49009" s="5" t="str">
        <f>IFERROR(__xludf.DUMMYFUNCTION("""COMPUTED_VALUE"""),"")</f>
        <v/>
      </c>
      <c r="D49009" s="5">
        <v>0.0</v>
      </c>
    </row>
    <row r="49010" ht="14.25" customHeight="1">
      <c r="A49010" s="5"/>
      <c r="B49010" s="5"/>
      <c r="C49010" s="5" t="str">
        <f>IFERROR(__xludf.DUMMYFUNCTION("""COMPUTED_VALUE"""),"")</f>
        <v/>
      </c>
      <c r="D49010" s="5">
        <v>0.0</v>
      </c>
    </row>
    <row r="49011" ht="14.25" customHeight="1">
      <c r="A49011" s="5"/>
      <c r="B49011" s="5"/>
      <c r="C49011" s="5" t="str">
        <f>IFERROR(__xludf.DUMMYFUNCTION("""COMPUTED_VALUE"""),"")</f>
        <v/>
      </c>
      <c r="D49011" s="5">
        <v>0.0</v>
      </c>
    </row>
    <row r="49012" ht="14.25" customHeight="1">
      <c r="A49012" s="5"/>
      <c r="B49012" s="5"/>
      <c r="C49012" s="5" t="str">
        <f>IFERROR(__xludf.DUMMYFUNCTION("""COMPUTED_VALUE"""),"")</f>
        <v/>
      </c>
      <c r="D49012" s="5">
        <v>0.0</v>
      </c>
    </row>
    <row r="49013" ht="14.25" customHeight="1">
      <c r="A49013" s="5"/>
      <c r="B49013" s="5"/>
      <c r="C49013" s="5" t="str">
        <f>IFERROR(__xludf.DUMMYFUNCTION("""COMPUTED_VALUE"""),"")</f>
        <v/>
      </c>
      <c r="D49013" s="5">
        <v>0.0</v>
      </c>
    </row>
    <row r="49014" ht="14.25" customHeight="1">
      <c r="A49014" s="5"/>
      <c r="B49014" s="5"/>
      <c r="C49014" s="5" t="str">
        <f>IFERROR(__xludf.DUMMYFUNCTION("""COMPUTED_VALUE"""),"")</f>
        <v/>
      </c>
      <c r="D49014" s="5">
        <v>0.0</v>
      </c>
    </row>
    <row r="49015" ht="14.25" customHeight="1">
      <c r="A49015" s="5"/>
      <c r="B49015" s="5"/>
      <c r="C49015" s="5" t="str">
        <f>IFERROR(__xludf.DUMMYFUNCTION("""COMPUTED_VALUE"""),"")</f>
        <v/>
      </c>
      <c r="D49015" s="5">
        <v>0.0</v>
      </c>
    </row>
    <row r="49016" ht="14.25" customHeight="1">
      <c r="A49016" s="5"/>
      <c r="B49016" s="5"/>
      <c r="C49016" s="5" t="str">
        <f>IFERROR(__xludf.DUMMYFUNCTION("""COMPUTED_VALUE"""),"")</f>
        <v/>
      </c>
      <c r="D49016" s="5">
        <v>0.0</v>
      </c>
    </row>
    <row r="49017" ht="14.25" customHeight="1">
      <c r="A49017" s="5"/>
      <c r="B49017" s="5"/>
      <c r="C49017" s="5" t="str">
        <f>IFERROR(__xludf.DUMMYFUNCTION("""COMPUTED_VALUE"""),"")</f>
        <v/>
      </c>
      <c r="D49017" s="5">
        <v>0.0</v>
      </c>
    </row>
    <row r="49018" ht="14.25" customHeight="1">
      <c r="A49018" s="5"/>
      <c r="B49018" s="5"/>
      <c r="C49018" s="5" t="str">
        <f>IFERROR(__xludf.DUMMYFUNCTION("""COMPUTED_VALUE"""),"")</f>
        <v/>
      </c>
      <c r="D49018" s="5">
        <v>0.0</v>
      </c>
    </row>
    <row r="49019" ht="14.25" customHeight="1">
      <c r="A49019" s="5"/>
      <c r="B49019" s="5"/>
      <c r="C49019" s="5" t="str">
        <f>IFERROR(__xludf.DUMMYFUNCTION("""COMPUTED_VALUE"""),"")</f>
        <v/>
      </c>
      <c r="D49019" s="5">
        <v>0.0</v>
      </c>
    </row>
    <row r="49020" ht="14.25" customHeight="1">
      <c r="A49020" s="5"/>
      <c r="B49020" s="5"/>
      <c r="C49020" s="5" t="str">
        <f>IFERROR(__xludf.DUMMYFUNCTION("""COMPUTED_VALUE"""),"")</f>
        <v/>
      </c>
      <c r="D49020" s="5">
        <v>0.0</v>
      </c>
    </row>
    <row r="49021" ht="14.25" customHeight="1">
      <c r="A49021" s="5"/>
      <c r="B49021" s="5"/>
      <c r="C49021" s="5" t="str">
        <f>IFERROR(__xludf.DUMMYFUNCTION("""COMPUTED_VALUE"""),"")</f>
        <v/>
      </c>
      <c r="D49021" s="5">
        <v>0.0</v>
      </c>
    </row>
    <row r="49022" ht="14.25" customHeight="1">
      <c r="A49022" s="5"/>
      <c r="B49022" s="5"/>
      <c r="C49022" s="5" t="str">
        <f>IFERROR(__xludf.DUMMYFUNCTION("""COMPUTED_VALUE"""),"")</f>
        <v/>
      </c>
      <c r="D49022" s="5">
        <v>0.0</v>
      </c>
    </row>
    <row r="49023" ht="14.25" customHeight="1">
      <c r="A49023" s="5"/>
      <c r="B49023" s="5"/>
      <c r="C49023" s="5" t="str">
        <f>IFERROR(__xludf.DUMMYFUNCTION("""COMPUTED_VALUE"""),"")</f>
        <v/>
      </c>
      <c r="D49023" s="5">
        <v>0.0</v>
      </c>
    </row>
    <row r="49024" ht="14.25" customHeight="1">
      <c r="A49024" s="5"/>
      <c r="B49024" s="5"/>
      <c r="C49024" s="5" t="str">
        <f>IFERROR(__xludf.DUMMYFUNCTION("""COMPUTED_VALUE"""),"")</f>
        <v/>
      </c>
      <c r="D49024" s="5">
        <v>0.0</v>
      </c>
    </row>
    <row r="49025" ht="14.25" customHeight="1">
      <c r="A49025" s="5"/>
      <c r="B49025" s="5"/>
      <c r="C49025" s="5" t="str">
        <f>IFERROR(__xludf.DUMMYFUNCTION("""COMPUTED_VALUE"""),"")</f>
        <v/>
      </c>
      <c r="D49025" s="5">
        <v>0.0</v>
      </c>
    </row>
    <row r="49026" ht="14.25" customHeight="1">
      <c r="A49026" s="5"/>
      <c r="B49026" s="5"/>
      <c r="C49026" s="5" t="str">
        <f>IFERROR(__xludf.DUMMYFUNCTION("""COMPUTED_VALUE"""),"")</f>
        <v/>
      </c>
      <c r="D49026" s="5">
        <v>0.0</v>
      </c>
    </row>
    <row r="49027" ht="14.25" customHeight="1">
      <c r="A49027" s="5"/>
      <c r="B49027" s="5"/>
      <c r="C49027" s="5" t="str">
        <f>IFERROR(__xludf.DUMMYFUNCTION("""COMPUTED_VALUE"""),"")</f>
        <v/>
      </c>
      <c r="D49027" s="5">
        <v>0.0</v>
      </c>
    </row>
    <row r="49028" ht="14.25" customHeight="1">
      <c r="A49028" s="5"/>
      <c r="B49028" s="5"/>
      <c r="C49028" s="5" t="str">
        <f>IFERROR(__xludf.DUMMYFUNCTION("""COMPUTED_VALUE"""),"")</f>
        <v/>
      </c>
      <c r="D49028" s="5">
        <v>0.0</v>
      </c>
    </row>
    <row r="49029" ht="14.25" customHeight="1">
      <c r="A49029" s="5"/>
      <c r="B49029" s="5"/>
      <c r="C49029" s="5" t="str">
        <f>IFERROR(__xludf.DUMMYFUNCTION("""COMPUTED_VALUE"""),"")</f>
        <v/>
      </c>
      <c r="D49029" s="5">
        <v>0.0</v>
      </c>
    </row>
    <row r="49030" ht="14.25" customHeight="1">
      <c r="A49030" s="5"/>
      <c r="B49030" s="5"/>
      <c r="C49030" s="5" t="str">
        <f>IFERROR(__xludf.DUMMYFUNCTION("""COMPUTED_VALUE"""),"")</f>
        <v/>
      </c>
      <c r="D49030" s="5">
        <v>0.0</v>
      </c>
    </row>
    <row r="49031" ht="14.25" customHeight="1">
      <c r="A49031" s="5"/>
      <c r="B49031" s="5"/>
      <c r="C49031" s="5" t="str">
        <f>IFERROR(__xludf.DUMMYFUNCTION("""COMPUTED_VALUE"""),"")</f>
        <v/>
      </c>
      <c r="D49031" s="5">
        <v>0.0</v>
      </c>
    </row>
    <row r="49032" ht="14.25" customHeight="1">
      <c r="A49032" s="5"/>
      <c r="B49032" s="5"/>
      <c r="C49032" s="5" t="str">
        <f>IFERROR(__xludf.DUMMYFUNCTION("""COMPUTED_VALUE"""),"")</f>
        <v/>
      </c>
      <c r="D49032" s="5">
        <v>0.0</v>
      </c>
    </row>
    <row r="49033" ht="14.25" customHeight="1">
      <c r="A49033" s="5"/>
      <c r="B49033" s="5"/>
      <c r="C49033" s="5" t="str">
        <f>IFERROR(__xludf.DUMMYFUNCTION("""COMPUTED_VALUE"""),"")</f>
        <v/>
      </c>
      <c r="D49033" s="5">
        <v>0.0</v>
      </c>
    </row>
    <row r="49034" ht="14.25" customHeight="1">
      <c r="A49034" s="5"/>
      <c r="B49034" s="5"/>
      <c r="C49034" s="5" t="str">
        <f>IFERROR(__xludf.DUMMYFUNCTION("""COMPUTED_VALUE"""),"")</f>
        <v/>
      </c>
      <c r="D49034" s="5">
        <v>0.0</v>
      </c>
    </row>
    <row r="49035" ht="14.25" customHeight="1">
      <c r="A49035" s="5"/>
      <c r="B49035" s="5"/>
      <c r="C49035" s="5" t="str">
        <f>IFERROR(__xludf.DUMMYFUNCTION("""COMPUTED_VALUE"""),"")</f>
        <v/>
      </c>
      <c r="D49035" s="5">
        <v>0.0</v>
      </c>
    </row>
    <row r="49036" ht="14.25" customHeight="1">
      <c r="A49036" s="5"/>
      <c r="B49036" s="5"/>
      <c r="C49036" s="5" t="str">
        <f>IFERROR(__xludf.DUMMYFUNCTION("""COMPUTED_VALUE"""),"")</f>
        <v/>
      </c>
      <c r="D49036" s="5">
        <v>0.0</v>
      </c>
    </row>
    <row r="49037" ht="14.25" customHeight="1">
      <c r="A49037" s="5"/>
      <c r="B49037" s="5"/>
      <c r="C49037" s="5" t="str">
        <f>IFERROR(__xludf.DUMMYFUNCTION("""COMPUTED_VALUE"""),"")</f>
        <v/>
      </c>
      <c r="D49037" s="5">
        <v>0.0</v>
      </c>
    </row>
    <row r="49038" ht="14.25" customHeight="1">
      <c r="A49038" s="5"/>
      <c r="B49038" s="5"/>
      <c r="C49038" s="5" t="str">
        <f>IFERROR(__xludf.DUMMYFUNCTION("""COMPUTED_VALUE"""),"")</f>
        <v/>
      </c>
      <c r="D49038" s="5">
        <v>0.0</v>
      </c>
    </row>
    <row r="49039" ht="14.25" customHeight="1">
      <c r="A49039" s="5"/>
      <c r="B49039" s="5"/>
      <c r="C49039" s="5" t="str">
        <f>IFERROR(__xludf.DUMMYFUNCTION("""COMPUTED_VALUE"""),"")</f>
        <v/>
      </c>
      <c r="D49039" s="5">
        <v>0.0</v>
      </c>
    </row>
    <row r="49040" ht="14.25" customHeight="1">
      <c r="A49040" s="5"/>
      <c r="B49040" s="5"/>
      <c r="C49040" s="5" t="str">
        <f>IFERROR(__xludf.DUMMYFUNCTION("""COMPUTED_VALUE"""),"")</f>
        <v/>
      </c>
      <c r="D49040" s="5">
        <v>0.0</v>
      </c>
    </row>
    <row r="49041" ht="14.25" customHeight="1">
      <c r="A49041" s="5"/>
      <c r="B49041" s="5"/>
      <c r="C49041" s="5" t="str">
        <f>IFERROR(__xludf.DUMMYFUNCTION("""COMPUTED_VALUE"""),"")</f>
        <v/>
      </c>
      <c r="D49041" s="5">
        <v>0.0</v>
      </c>
    </row>
    <row r="49042" ht="14.25" customHeight="1">
      <c r="A49042" s="5"/>
      <c r="B49042" s="5"/>
      <c r="C49042" s="5" t="str">
        <f>IFERROR(__xludf.DUMMYFUNCTION("""COMPUTED_VALUE"""),"")</f>
        <v/>
      </c>
      <c r="D49042" s="5">
        <v>0.0</v>
      </c>
    </row>
    <row r="49043" ht="14.25" customHeight="1">
      <c r="A49043" s="5"/>
      <c r="B49043" s="5"/>
      <c r="C49043" s="5" t="str">
        <f>IFERROR(__xludf.DUMMYFUNCTION("""COMPUTED_VALUE"""),"")</f>
        <v/>
      </c>
      <c r="D49043" s="5">
        <v>0.0</v>
      </c>
    </row>
    <row r="49044" ht="14.25" customHeight="1">
      <c r="A49044" s="5"/>
      <c r="B49044" s="5"/>
      <c r="C49044" s="5" t="str">
        <f>IFERROR(__xludf.DUMMYFUNCTION("""COMPUTED_VALUE"""),"")</f>
        <v/>
      </c>
      <c r="D49044" s="5">
        <v>0.0</v>
      </c>
    </row>
    <row r="49045" ht="14.25" customHeight="1">
      <c r="A49045" s="5"/>
      <c r="B49045" s="5"/>
      <c r="C49045" s="5" t="str">
        <f>IFERROR(__xludf.DUMMYFUNCTION("""COMPUTED_VALUE"""),"")</f>
        <v/>
      </c>
      <c r="D49045" s="5">
        <v>0.0</v>
      </c>
    </row>
    <row r="49046" ht="14.25" customHeight="1">
      <c r="A49046" s="5"/>
      <c r="B49046" s="5"/>
      <c r="C49046" s="5" t="str">
        <f>IFERROR(__xludf.DUMMYFUNCTION("""COMPUTED_VALUE"""),"")</f>
        <v/>
      </c>
      <c r="D49046" s="5">
        <v>0.0</v>
      </c>
    </row>
    <row r="49047" ht="14.25" customHeight="1">
      <c r="A49047" s="5"/>
      <c r="B49047" s="5"/>
      <c r="C49047" s="5" t="str">
        <f>IFERROR(__xludf.DUMMYFUNCTION("""COMPUTED_VALUE"""),"")</f>
        <v/>
      </c>
      <c r="D49047" s="5">
        <v>0.0</v>
      </c>
    </row>
    <row r="49048" ht="14.25" customHeight="1">
      <c r="A49048" s="5"/>
      <c r="B49048" s="5"/>
      <c r="C49048" s="5" t="str">
        <f>IFERROR(__xludf.DUMMYFUNCTION("""COMPUTED_VALUE"""),"")</f>
        <v/>
      </c>
      <c r="D49048" s="5">
        <v>0.0</v>
      </c>
    </row>
    <row r="49049" ht="14.25" customHeight="1">
      <c r="A49049" s="5"/>
      <c r="B49049" s="5"/>
      <c r="C49049" s="5" t="str">
        <f>IFERROR(__xludf.DUMMYFUNCTION("""COMPUTED_VALUE"""),"")</f>
        <v/>
      </c>
      <c r="D49049" s="5">
        <v>0.0</v>
      </c>
    </row>
    <row r="49050" ht="14.25" customHeight="1">
      <c r="A49050" s="5"/>
      <c r="B49050" s="5"/>
      <c r="C49050" s="5" t="str">
        <f>IFERROR(__xludf.DUMMYFUNCTION("""COMPUTED_VALUE"""),"")</f>
        <v/>
      </c>
      <c r="D49050" s="5">
        <v>0.0</v>
      </c>
    </row>
    <row r="49051" ht="14.25" customHeight="1">
      <c r="A49051" s="5"/>
      <c r="B49051" s="5"/>
      <c r="C49051" s="5" t="str">
        <f>IFERROR(__xludf.DUMMYFUNCTION("""COMPUTED_VALUE"""),"")</f>
        <v/>
      </c>
      <c r="D49051" s="5">
        <v>0.0</v>
      </c>
    </row>
    <row r="49052" ht="14.25" customHeight="1">
      <c r="A49052" s="5"/>
      <c r="B49052" s="5"/>
      <c r="C49052" s="5" t="str">
        <f>IFERROR(__xludf.DUMMYFUNCTION("""COMPUTED_VALUE"""),"")</f>
        <v/>
      </c>
      <c r="D49052" s="5">
        <v>0.0</v>
      </c>
    </row>
    <row r="49053" ht="14.25" customHeight="1">
      <c r="A49053" s="5"/>
      <c r="B49053" s="5"/>
      <c r="C49053" s="5" t="str">
        <f>IFERROR(__xludf.DUMMYFUNCTION("""COMPUTED_VALUE"""),"")</f>
        <v/>
      </c>
      <c r="D49053" s="5">
        <v>0.0</v>
      </c>
    </row>
    <row r="49054" ht="14.25" customHeight="1">
      <c r="A49054" s="5"/>
      <c r="B49054" s="5"/>
      <c r="C49054" s="5" t="str">
        <f>IFERROR(__xludf.DUMMYFUNCTION("""COMPUTED_VALUE"""),"")</f>
        <v/>
      </c>
      <c r="D49054" s="5">
        <v>0.0</v>
      </c>
    </row>
    <row r="49055" ht="14.25" customHeight="1">
      <c r="A49055" s="5"/>
      <c r="B49055" s="5"/>
      <c r="C49055" s="5" t="str">
        <f>IFERROR(__xludf.DUMMYFUNCTION("""COMPUTED_VALUE"""),"")</f>
        <v/>
      </c>
      <c r="D49055" s="5">
        <v>0.0</v>
      </c>
    </row>
    <row r="49056" ht="14.25" customHeight="1">
      <c r="A49056" s="5"/>
      <c r="B49056" s="5"/>
      <c r="C49056" s="5" t="str">
        <f>IFERROR(__xludf.DUMMYFUNCTION("""COMPUTED_VALUE"""),"")</f>
        <v/>
      </c>
      <c r="D49056" s="5">
        <v>0.0</v>
      </c>
    </row>
    <row r="49057" ht="14.25" customHeight="1">
      <c r="A49057" s="5"/>
      <c r="B49057" s="5"/>
      <c r="C49057" s="5" t="str">
        <f>IFERROR(__xludf.DUMMYFUNCTION("""COMPUTED_VALUE"""),"")</f>
        <v/>
      </c>
      <c r="D49057" s="5">
        <v>0.0</v>
      </c>
    </row>
    <row r="49058" ht="14.25" customHeight="1">
      <c r="A49058" s="5"/>
      <c r="B49058" s="5"/>
      <c r="C49058" s="5" t="str">
        <f>IFERROR(__xludf.DUMMYFUNCTION("""COMPUTED_VALUE"""),"")</f>
        <v/>
      </c>
      <c r="D49058" s="5">
        <v>0.0</v>
      </c>
    </row>
    <row r="49059" ht="14.25" customHeight="1">
      <c r="A49059" s="5"/>
      <c r="B49059" s="5"/>
      <c r="C49059" s="5" t="str">
        <f>IFERROR(__xludf.DUMMYFUNCTION("""COMPUTED_VALUE"""),"")</f>
        <v/>
      </c>
      <c r="D49059" s="5">
        <v>0.0</v>
      </c>
    </row>
    <row r="49060" ht="14.25" customHeight="1">
      <c r="A49060" s="5"/>
      <c r="B49060" s="5"/>
      <c r="C49060" s="5" t="str">
        <f>IFERROR(__xludf.DUMMYFUNCTION("""COMPUTED_VALUE"""),"")</f>
        <v/>
      </c>
      <c r="D49060" s="5">
        <v>0.0</v>
      </c>
    </row>
    <row r="49061" ht="14.25" customHeight="1">
      <c r="A49061" s="5"/>
      <c r="B49061" s="5"/>
      <c r="C49061" s="5" t="str">
        <f>IFERROR(__xludf.DUMMYFUNCTION("""COMPUTED_VALUE"""),"")</f>
        <v/>
      </c>
      <c r="D49061" s="5">
        <v>0.0</v>
      </c>
    </row>
    <row r="49062" ht="14.25" customHeight="1">
      <c r="A49062" s="5"/>
      <c r="B49062" s="5"/>
      <c r="C49062" s="5" t="str">
        <f>IFERROR(__xludf.DUMMYFUNCTION("""COMPUTED_VALUE"""),"")</f>
        <v/>
      </c>
      <c r="D49062" s="5">
        <v>0.0</v>
      </c>
    </row>
    <row r="49063" ht="14.25" customHeight="1">
      <c r="A49063" s="5"/>
      <c r="B49063" s="5"/>
      <c r="C49063" s="5" t="str">
        <f>IFERROR(__xludf.DUMMYFUNCTION("""COMPUTED_VALUE"""),"")</f>
        <v/>
      </c>
      <c r="D49063" s="5">
        <v>0.0</v>
      </c>
    </row>
    <row r="49064" ht="14.25" customHeight="1">
      <c r="A49064" s="5"/>
      <c r="B49064" s="5"/>
      <c r="C49064" s="5" t="str">
        <f>IFERROR(__xludf.DUMMYFUNCTION("""COMPUTED_VALUE"""),"")</f>
        <v/>
      </c>
      <c r="D49064" s="5">
        <v>0.0</v>
      </c>
    </row>
    <row r="49065" ht="14.25" customHeight="1">
      <c r="A49065" s="5"/>
      <c r="B49065" s="5"/>
      <c r="C49065" s="5" t="str">
        <f>IFERROR(__xludf.DUMMYFUNCTION("""COMPUTED_VALUE"""),"")</f>
        <v/>
      </c>
      <c r="D49065" s="5">
        <v>0.0</v>
      </c>
    </row>
    <row r="49066" ht="14.25" customHeight="1">
      <c r="A49066" s="5"/>
      <c r="B49066" s="5"/>
      <c r="C49066" s="5" t="str">
        <f>IFERROR(__xludf.DUMMYFUNCTION("""COMPUTED_VALUE"""),"")</f>
        <v/>
      </c>
      <c r="D49066" s="5">
        <v>0.0</v>
      </c>
    </row>
    <row r="49067" ht="14.25" customHeight="1">
      <c r="A49067" s="5"/>
      <c r="B49067" s="5"/>
      <c r="C49067" s="5" t="str">
        <f>IFERROR(__xludf.DUMMYFUNCTION("""COMPUTED_VALUE"""),"")</f>
        <v/>
      </c>
      <c r="D49067" s="5">
        <v>0.0</v>
      </c>
    </row>
    <row r="49068" ht="14.25" customHeight="1">
      <c r="A49068" s="5"/>
      <c r="B49068" s="5"/>
      <c r="C49068" s="5" t="str">
        <f>IFERROR(__xludf.DUMMYFUNCTION("""COMPUTED_VALUE"""),"")</f>
        <v/>
      </c>
      <c r="D49068" s="5">
        <v>0.0</v>
      </c>
    </row>
    <row r="49069" ht="14.25" customHeight="1">
      <c r="A49069" s="5"/>
      <c r="B49069" s="5"/>
      <c r="C49069" s="5" t="str">
        <f>IFERROR(__xludf.DUMMYFUNCTION("""COMPUTED_VALUE"""),"")</f>
        <v/>
      </c>
      <c r="D49069" s="5">
        <v>0.0</v>
      </c>
    </row>
    <row r="49070" ht="14.25" customHeight="1">
      <c r="A49070" s="5"/>
      <c r="B49070" s="5"/>
      <c r="C49070" s="5" t="str">
        <f>IFERROR(__xludf.DUMMYFUNCTION("""COMPUTED_VALUE"""),"")</f>
        <v/>
      </c>
      <c r="D49070" s="5">
        <v>0.0</v>
      </c>
    </row>
    <row r="49071" ht="14.25" customHeight="1">
      <c r="A49071" s="5"/>
      <c r="B49071" s="5"/>
      <c r="C49071" s="5" t="str">
        <f>IFERROR(__xludf.DUMMYFUNCTION("""COMPUTED_VALUE"""),"")</f>
        <v/>
      </c>
      <c r="D49071" s="5">
        <v>0.0</v>
      </c>
    </row>
    <row r="49072" ht="14.25" customHeight="1">
      <c r="A49072" s="5"/>
      <c r="B49072" s="5"/>
      <c r="C49072" s="5" t="str">
        <f>IFERROR(__xludf.DUMMYFUNCTION("""COMPUTED_VALUE"""),"")</f>
        <v/>
      </c>
      <c r="D49072" s="5">
        <v>0.0</v>
      </c>
    </row>
    <row r="49073" ht="14.25" customHeight="1">
      <c r="A49073" s="5"/>
      <c r="B49073" s="5"/>
      <c r="C49073" s="5" t="str">
        <f>IFERROR(__xludf.DUMMYFUNCTION("""COMPUTED_VALUE"""),"")</f>
        <v/>
      </c>
      <c r="D49073" s="5">
        <v>0.0</v>
      </c>
    </row>
    <row r="49074" ht="14.25" customHeight="1">
      <c r="A49074" s="5"/>
      <c r="B49074" s="5"/>
      <c r="C49074" s="5" t="str">
        <f>IFERROR(__xludf.DUMMYFUNCTION("""COMPUTED_VALUE"""),"")</f>
        <v/>
      </c>
      <c r="D49074" s="5">
        <v>0.0</v>
      </c>
    </row>
    <row r="49075" ht="14.25" customHeight="1">
      <c r="A49075" s="5"/>
      <c r="B49075" s="5"/>
      <c r="C49075" s="5" t="str">
        <f>IFERROR(__xludf.DUMMYFUNCTION("""COMPUTED_VALUE"""),"")</f>
        <v/>
      </c>
      <c r="D49075" s="5">
        <v>0.0</v>
      </c>
    </row>
    <row r="49076" ht="14.25" customHeight="1">
      <c r="A49076" s="5"/>
      <c r="B49076" s="5"/>
      <c r="C49076" s="5" t="str">
        <f>IFERROR(__xludf.DUMMYFUNCTION("""COMPUTED_VALUE"""),"")</f>
        <v/>
      </c>
      <c r="D49076" s="5">
        <v>0.0</v>
      </c>
    </row>
    <row r="49077" ht="14.25" customHeight="1">
      <c r="A49077" s="5"/>
      <c r="B49077" s="5"/>
      <c r="C49077" s="5" t="str">
        <f>IFERROR(__xludf.DUMMYFUNCTION("""COMPUTED_VALUE"""),"")</f>
        <v/>
      </c>
      <c r="D49077" s="5">
        <v>0.0</v>
      </c>
    </row>
    <row r="49078" ht="14.25" customHeight="1">
      <c r="A49078" s="5"/>
      <c r="B49078" s="5"/>
      <c r="C49078" s="5" t="str">
        <f>IFERROR(__xludf.DUMMYFUNCTION("""COMPUTED_VALUE"""),"")</f>
        <v/>
      </c>
      <c r="D49078" s="5">
        <v>0.0</v>
      </c>
    </row>
    <row r="49079" ht="14.25" customHeight="1">
      <c r="A49079" s="5"/>
      <c r="B49079" s="5"/>
      <c r="C49079" s="5" t="str">
        <f>IFERROR(__xludf.DUMMYFUNCTION("""COMPUTED_VALUE"""),"")</f>
        <v/>
      </c>
      <c r="D49079" s="5">
        <v>0.0</v>
      </c>
    </row>
    <row r="49080" ht="14.25" customHeight="1">
      <c r="A49080" s="5"/>
      <c r="B49080" s="5"/>
      <c r="C49080" s="5" t="str">
        <f>IFERROR(__xludf.DUMMYFUNCTION("""COMPUTED_VALUE"""),"")</f>
        <v/>
      </c>
      <c r="D49080" s="5">
        <v>0.0</v>
      </c>
    </row>
    <row r="49081" ht="14.25" customHeight="1">
      <c r="A49081" s="5"/>
      <c r="B49081" s="5"/>
      <c r="C49081" s="5" t="str">
        <f>IFERROR(__xludf.DUMMYFUNCTION("""COMPUTED_VALUE"""),"")</f>
        <v/>
      </c>
      <c r="D49081" s="5">
        <v>0.0</v>
      </c>
    </row>
    <row r="49082" ht="14.25" customHeight="1">
      <c r="A49082" s="5"/>
      <c r="B49082" s="5"/>
      <c r="C49082" s="5" t="str">
        <f>IFERROR(__xludf.DUMMYFUNCTION("""COMPUTED_VALUE"""),"")</f>
        <v/>
      </c>
      <c r="D49082" s="5">
        <v>0.0</v>
      </c>
    </row>
    <row r="49083" ht="14.25" customHeight="1">
      <c r="A49083" s="5"/>
      <c r="B49083" s="5"/>
      <c r="C49083" s="5" t="str">
        <f>IFERROR(__xludf.DUMMYFUNCTION("""COMPUTED_VALUE"""),"")</f>
        <v/>
      </c>
      <c r="D49083" s="5">
        <v>0.0</v>
      </c>
    </row>
    <row r="49084" ht="14.25" customHeight="1">
      <c r="A49084" s="5"/>
      <c r="B49084" s="5"/>
      <c r="C49084" s="5" t="str">
        <f>IFERROR(__xludf.DUMMYFUNCTION("""COMPUTED_VALUE"""),"")</f>
        <v/>
      </c>
      <c r="D49084" s="5">
        <v>0.0</v>
      </c>
    </row>
    <row r="49085" ht="14.25" customHeight="1">
      <c r="A49085" s="5"/>
      <c r="B49085" s="5"/>
      <c r="C49085" s="5" t="str">
        <f>IFERROR(__xludf.DUMMYFUNCTION("""COMPUTED_VALUE"""),"")</f>
        <v/>
      </c>
      <c r="D49085" s="5">
        <v>0.0</v>
      </c>
    </row>
    <row r="49086" ht="14.25" customHeight="1">
      <c r="A49086" s="5"/>
      <c r="B49086" s="5"/>
      <c r="C49086" s="5" t="str">
        <f>IFERROR(__xludf.DUMMYFUNCTION("""COMPUTED_VALUE"""),"")</f>
        <v/>
      </c>
      <c r="D49086" s="5">
        <v>0.0</v>
      </c>
    </row>
    <row r="49087" ht="14.25" customHeight="1">
      <c r="A49087" s="5"/>
      <c r="B49087" s="5"/>
      <c r="C49087" s="5" t="str">
        <f>IFERROR(__xludf.DUMMYFUNCTION("""COMPUTED_VALUE"""),"")</f>
        <v/>
      </c>
      <c r="D49087" s="5">
        <v>0.0</v>
      </c>
    </row>
    <row r="49088" ht="14.25" customHeight="1">
      <c r="A49088" s="5"/>
      <c r="B49088" s="5"/>
      <c r="C49088" s="5" t="str">
        <f>IFERROR(__xludf.DUMMYFUNCTION("""COMPUTED_VALUE"""),"")</f>
        <v/>
      </c>
      <c r="D49088" s="5">
        <v>0.0</v>
      </c>
    </row>
    <row r="49089" ht="14.25" customHeight="1">
      <c r="A49089" s="5"/>
      <c r="B49089" s="5"/>
      <c r="C49089" s="5" t="str">
        <f>IFERROR(__xludf.DUMMYFUNCTION("""COMPUTED_VALUE"""),"")</f>
        <v/>
      </c>
      <c r="D49089" s="5">
        <v>0.0</v>
      </c>
    </row>
    <row r="49090" ht="14.25" customHeight="1">
      <c r="A49090" s="5"/>
      <c r="B49090" s="5"/>
      <c r="C49090" s="5" t="str">
        <f>IFERROR(__xludf.DUMMYFUNCTION("""COMPUTED_VALUE"""),"")</f>
        <v/>
      </c>
      <c r="D49090" s="5">
        <v>0.0</v>
      </c>
    </row>
    <row r="49091" ht="14.25" customHeight="1">
      <c r="A49091" s="5"/>
      <c r="B49091" s="5"/>
      <c r="C49091" s="5" t="str">
        <f>IFERROR(__xludf.DUMMYFUNCTION("""COMPUTED_VALUE"""),"")</f>
        <v/>
      </c>
      <c r="D49091" s="5">
        <v>0.0</v>
      </c>
    </row>
    <row r="49092" ht="14.25" customHeight="1">
      <c r="A49092" s="5"/>
      <c r="B49092" s="5"/>
      <c r="C49092" s="5" t="str">
        <f>IFERROR(__xludf.DUMMYFUNCTION("""COMPUTED_VALUE"""),"")</f>
        <v/>
      </c>
      <c r="D49092" s="5">
        <v>0.0</v>
      </c>
    </row>
    <row r="49093" ht="14.25" customHeight="1">
      <c r="A49093" s="5"/>
      <c r="B49093" s="5"/>
      <c r="C49093" s="5" t="str">
        <f>IFERROR(__xludf.DUMMYFUNCTION("""COMPUTED_VALUE"""),"")</f>
        <v/>
      </c>
      <c r="D49093" s="5">
        <v>0.0</v>
      </c>
    </row>
    <row r="49094" ht="14.25" customHeight="1">
      <c r="A49094" s="5"/>
      <c r="B49094" s="5"/>
      <c r="C49094" s="5" t="str">
        <f>IFERROR(__xludf.DUMMYFUNCTION("""COMPUTED_VALUE"""),"")</f>
        <v/>
      </c>
      <c r="D49094" s="5">
        <v>0.0</v>
      </c>
    </row>
    <row r="49095" ht="14.25" customHeight="1">
      <c r="A49095" s="5"/>
      <c r="B49095" s="5"/>
      <c r="C49095" s="5" t="str">
        <f>IFERROR(__xludf.DUMMYFUNCTION("""COMPUTED_VALUE"""),"")</f>
        <v/>
      </c>
      <c r="D49095" s="5">
        <v>0.0</v>
      </c>
    </row>
    <row r="49096" ht="14.25" customHeight="1">
      <c r="A49096" s="5"/>
      <c r="B49096" s="5"/>
      <c r="C49096" s="5" t="str">
        <f>IFERROR(__xludf.DUMMYFUNCTION("""COMPUTED_VALUE"""),"")</f>
        <v/>
      </c>
      <c r="D49096" s="5">
        <v>0.0</v>
      </c>
    </row>
    <row r="49097" ht="14.25" customHeight="1">
      <c r="A49097" s="5"/>
      <c r="B49097" s="5"/>
      <c r="C49097" s="5" t="str">
        <f>IFERROR(__xludf.DUMMYFUNCTION("""COMPUTED_VALUE"""),"")</f>
        <v/>
      </c>
      <c r="D49097" s="5">
        <v>0.0</v>
      </c>
    </row>
    <row r="49098" ht="14.25" customHeight="1">
      <c r="A49098" s="5"/>
      <c r="B49098" s="5"/>
      <c r="C49098" s="5" t="str">
        <f>IFERROR(__xludf.DUMMYFUNCTION("""COMPUTED_VALUE"""),"")</f>
        <v/>
      </c>
      <c r="D49098" s="5">
        <v>0.0</v>
      </c>
    </row>
    <row r="49099" ht="14.25" customHeight="1">
      <c r="A49099" s="5"/>
      <c r="B49099" s="5"/>
      <c r="C49099" s="5" t="str">
        <f>IFERROR(__xludf.DUMMYFUNCTION("""COMPUTED_VALUE"""),"")</f>
        <v/>
      </c>
      <c r="D49099" s="5">
        <v>0.0</v>
      </c>
    </row>
    <row r="49100" ht="14.25" customHeight="1">
      <c r="A49100" s="5"/>
      <c r="B49100" s="5"/>
      <c r="C49100" s="5" t="str">
        <f>IFERROR(__xludf.DUMMYFUNCTION("""COMPUTED_VALUE"""),"")</f>
        <v/>
      </c>
      <c r="D49100" s="5">
        <v>0.0</v>
      </c>
    </row>
    <row r="49101" ht="14.25" customHeight="1">
      <c r="A49101" s="5"/>
      <c r="B49101" s="5"/>
      <c r="C49101" s="5" t="str">
        <f>IFERROR(__xludf.DUMMYFUNCTION("""COMPUTED_VALUE"""),"")</f>
        <v/>
      </c>
      <c r="D49101" s="5">
        <v>0.0</v>
      </c>
    </row>
    <row r="49102" ht="14.25" customHeight="1">
      <c r="A49102" s="5"/>
      <c r="B49102" s="5"/>
      <c r="C49102" s="5" t="str">
        <f>IFERROR(__xludf.DUMMYFUNCTION("""COMPUTED_VALUE"""),"")</f>
        <v/>
      </c>
      <c r="D49102" s="5">
        <v>0.0</v>
      </c>
    </row>
    <row r="49103" ht="14.25" customHeight="1">
      <c r="A49103" s="5"/>
      <c r="B49103" s="5"/>
      <c r="C49103" s="5" t="str">
        <f>IFERROR(__xludf.DUMMYFUNCTION("""COMPUTED_VALUE"""),"")</f>
        <v/>
      </c>
      <c r="D49103" s="5">
        <v>0.0</v>
      </c>
    </row>
    <row r="49104" ht="14.25" customHeight="1">
      <c r="A49104" s="5"/>
      <c r="B49104" s="5"/>
      <c r="C49104" s="5" t="str">
        <f>IFERROR(__xludf.DUMMYFUNCTION("""COMPUTED_VALUE"""),"")</f>
        <v/>
      </c>
      <c r="D49104" s="5">
        <v>0.0</v>
      </c>
    </row>
    <row r="49105" ht="14.25" customHeight="1">
      <c r="A49105" s="5"/>
      <c r="B49105" s="5"/>
      <c r="C49105" s="5" t="str">
        <f>IFERROR(__xludf.DUMMYFUNCTION("""COMPUTED_VALUE"""),"")</f>
        <v/>
      </c>
      <c r="D49105" s="5">
        <v>0.0</v>
      </c>
    </row>
    <row r="49106" ht="14.25" customHeight="1">
      <c r="A49106" s="5"/>
      <c r="B49106" s="5"/>
      <c r="C49106" s="5" t="str">
        <f>IFERROR(__xludf.DUMMYFUNCTION("""COMPUTED_VALUE"""),"")</f>
        <v/>
      </c>
      <c r="D49106" s="5">
        <v>0.0</v>
      </c>
    </row>
    <row r="49107" ht="14.25" customHeight="1">
      <c r="A49107" s="5"/>
      <c r="B49107" s="5"/>
      <c r="C49107" s="5" t="str">
        <f>IFERROR(__xludf.DUMMYFUNCTION("""COMPUTED_VALUE"""),"")</f>
        <v/>
      </c>
      <c r="D49107" s="5">
        <v>0.0</v>
      </c>
    </row>
    <row r="49108" ht="14.25" customHeight="1">
      <c r="A49108" s="5"/>
      <c r="B49108" s="5"/>
      <c r="C49108" s="5" t="str">
        <f>IFERROR(__xludf.DUMMYFUNCTION("""COMPUTED_VALUE"""),"")</f>
        <v/>
      </c>
      <c r="D49108" s="5">
        <v>0.0</v>
      </c>
    </row>
    <row r="49109" ht="14.25" customHeight="1">
      <c r="A49109" s="5"/>
      <c r="B49109" s="5"/>
      <c r="C49109" s="5" t="str">
        <f>IFERROR(__xludf.DUMMYFUNCTION("""COMPUTED_VALUE"""),"")</f>
        <v/>
      </c>
      <c r="D49109" s="5">
        <v>0.0</v>
      </c>
    </row>
    <row r="49110" ht="14.25" customHeight="1">
      <c r="A49110" s="5"/>
      <c r="B49110" s="5"/>
      <c r="C49110" s="5" t="str">
        <f>IFERROR(__xludf.DUMMYFUNCTION("""COMPUTED_VALUE"""),"")</f>
        <v/>
      </c>
      <c r="D49110" s="5">
        <v>0.0</v>
      </c>
    </row>
    <row r="49111" ht="14.25" customHeight="1">
      <c r="A49111" s="5"/>
      <c r="B49111" s="5"/>
      <c r="C49111" s="5" t="str">
        <f>IFERROR(__xludf.DUMMYFUNCTION("""COMPUTED_VALUE"""),"")</f>
        <v/>
      </c>
      <c r="D49111" s="5">
        <v>0.0</v>
      </c>
    </row>
    <row r="49112" ht="14.25" customHeight="1">
      <c r="A49112" s="5"/>
      <c r="B49112" s="5"/>
      <c r="C49112" s="5" t="str">
        <f>IFERROR(__xludf.DUMMYFUNCTION("""COMPUTED_VALUE"""),"")</f>
        <v/>
      </c>
      <c r="D49112" s="5">
        <v>0.0</v>
      </c>
    </row>
    <row r="49113" ht="14.25" customHeight="1">
      <c r="A49113" s="5"/>
      <c r="B49113" s="5"/>
      <c r="C49113" s="5" t="str">
        <f>IFERROR(__xludf.DUMMYFUNCTION("""COMPUTED_VALUE"""),"")</f>
        <v/>
      </c>
      <c r="D49113" s="5">
        <v>0.0</v>
      </c>
    </row>
    <row r="49114" ht="14.25" customHeight="1">
      <c r="A49114" s="5"/>
      <c r="B49114" s="5"/>
      <c r="C49114" s="5" t="str">
        <f>IFERROR(__xludf.DUMMYFUNCTION("""COMPUTED_VALUE"""),"")</f>
        <v/>
      </c>
      <c r="D49114" s="5">
        <v>0.0</v>
      </c>
    </row>
    <row r="49115" ht="14.25" customHeight="1">
      <c r="A49115" s="5"/>
      <c r="B49115" s="5"/>
      <c r="C49115" s="5" t="str">
        <f>IFERROR(__xludf.DUMMYFUNCTION("""COMPUTED_VALUE"""),"")</f>
        <v/>
      </c>
      <c r="D49115" s="5">
        <v>0.0</v>
      </c>
    </row>
    <row r="49116" ht="14.25" customHeight="1">
      <c r="A49116" s="5"/>
      <c r="B49116" s="5"/>
      <c r="C49116" s="5" t="str">
        <f>IFERROR(__xludf.DUMMYFUNCTION("""COMPUTED_VALUE"""),"")</f>
        <v/>
      </c>
      <c r="D49116" s="5">
        <v>0.0</v>
      </c>
    </row>
    <row r="49117" ht="14.25" customHeight="1">
      <c r="A49117" s="5"/>
      <c r="B49117" s="5"/>
      <c r="C49117" s="5" t="str">
        <f>IFERROR(__xludf.DUMMYFUNCTION("""COMPUTED_VALUE"""),"")</f>
        <v/>
      </c>
      <c r="D49117" s="5">
        <v>0.0</v>
      </c>
    </row>
    <row r="49118" ht="14.25" customHeight="1">
      <c r="A49118" s="5"/>
      <c r="B49118" s="5"/>
      <c r="C49118" s="5" t="str">
        <f>IFERROR(__xludf.DUMMYFUNCTION("""COMPUTED_VALUE"""),"")</f>
        <v/>
      </c>
      <c r="D49118" s="5">
        <v>0.0</v>
      </c>
    </row>
    <row r="49119" ht="14.25" customHeight="1">
      <c r="A49119" s="5"/>
      <c r="B49119" s="5"/>
      <c r="C49119" s="5" t="str">
        <f>IFERROR(__xludf.DUMMYFUNCTION("""COMPUTED_VALUE"""),"")</f>
        <v/>
      </c>
      <c r="D49119" s="5">
        <v>0.0</v>
      </c>
    </row>
    <row r="49120" ht="14.25" customHeight="1">
      <c r="A49120" s="5"/>
      <c r="B49120" s="5"/>
      <c r="C49120" s="5" t="str">
        <f>IFERROR(__xludf.DUMMYFUNCTION("""COMPUTED_VALUE"""),"")</f>
        <v/>
      </c>
      <c r="D49120" s="5">
        <v>0.0</v>
      </c>
    </row>
    <row r="49121" ht="14.25" customHeight="1">
      <c r="A49121" s="5"/>
      <c r="B49121" s="5"/>
      <c r="C49121" s="5" t="str">
        <f>IFERROR(__xludf.DUMMYFUNCTION("""COMPUTED_VALUE"""),"")</f>
        <v/>
      </c>
      <c r="D49121" s="5">
        <v>0.0</v>
      </c>
    </row>
    <row r="49122" ht="14.25" customHeight="1">
      <c r="A49122" s="5"/>
      <c r="B49122" s="5"/>
      <c r="C49122" s="5" t="str">
        <f>IFERROR(__xludf.DUMMYFUNCTION("""COMPUTED_VALUE"""),"")</f>
        <v/>
      </c>
      <c r="D49122" s="5">
        <v>0.0</v>
      </c>
    </row>
    <row r="49123" ht="14.25" customHeight="1">
      <c r="A49123" s="5"/>
      <c r="B49123" s="5"/>
      <c r="C49123" s="5" t="str">
        <f>IFERROR(__xludf.DUMMYFUNCTION("""COMPUTED_VALUE"""),"")</f>
        <v/>
      </c>
      <c r="D49123" s="5">
        <v>0.0</v>
      </c>
    </row>
    <row r="49124" ht="14.25" customHeight="1">
      <c r="A49124" s="5"/>
      <c r="B49124" s="5"/>
      <c r="C49124" s="5" t="str">
        <f>IFERROR(__xludf.DUMMYFUNCTION("""COMPUTED_VALUE"""),"")</f>
        <v/>
      </c>
      <c r="D49124" s="5">
        <v>0.0</v>
      </c>
    </row>
    <row r="49125" ht="14.25" customHeight="1">
      <c r="A49125" s="5"/>
      <c r="B49125" s="5"/>
      <c r="C49125" s="5" t="str">
        <f>IFERROR(__xludf.DUMMYFUNCTION("""COMPUTED_VALUE"""),"")</f>
        <v/>
      </c>
      <c r="D49125" s="5">
        <v>0.0</v>
      </c>
    </row>
    <row r="49126" ht="14.25" customHeight="1">
      <c r="A49126" s="5"/>
      <c r="B49126" s="5"/>
      <c r="C49126" s="5" t="str">
        <f>IFERROR(__xludf.DUMMYFUNCTION("""COMPUTED_VALUE"""),"")</f>
        <v/>
      </c>
      <c r="D49126" s="5">
        <v>0.0</v>
      </c>
    </row>
    <row r="49127" ht="14.25" customHeight="1">
      <c r="A49127" s="5"/>
      <c r="B49127" s="5"/>
      <c r="C49127" s="5" t="str">
        <f>IFERROR(__xludf.DUMMYFUNCTION("""COMPUTED_VALUE"""),"")</f>
        <v/>
      </c>
      <c r="D49127" s="5">
        <v>0.0</v>
      </c>
    </row>
    <row r="49128" ht="14.25" customHeight="1">
      <c r="A49128" s="5"/>
      <c r="B49128" s="5"/>
      <c r="C49128" s="5" t="str">
        <f>IFERROR(__xludf.DUMMYFUNCTION("""COMPUTED_VALUE"""),"")</f>
        <v/>
      </c>
      <c r="D49128" s="5">
        <v>0.0</v>
      </c>
    </row>
    <row r="49129" ht="14.25" customHeight="1">
      <c r="A49129" s="5"/>
      <c r="B49129" s="5"/>
      <c r="C49129" s="5" t="str">
        <f>IFERROR(__xludf.DUMMYFUNCTION("""COMPUTED_VALUE"""),"")</f>
        <v/>
      </c>
      <c r="D49129" s="5">
        <v>0.0</v>
      </c>
    </row>
    <row r="49130" ht="14.25" customHeight="1">
      <c r="A49130" s="5"/>
      <c r="B49130" s="5"/>
      <c r="C49130" s="5" t="str">
        <f>IFERROR(__xludf.DUMMYFUNCTION("""COMPUTED_VALUE"""),"")</f>
        <v/>
      </c>
      <c r="D49130" s="5">
        <v>0.0</v>
      </c>
    </row>
    <row r="49131" ht="14.25" customHeight="1">
      <c r="A49131" s="5"/>
      <c r="B49131" s="5"/>
      <c r="C49131" s="5" t="str">
        <f>IFERROR(__xludf.DUMMYFUNCTION("""COMPUTED_VALUE"""),"")</f>
        <v/>
      </c>
      <c r="D49131" s="5">
        <v>0.0</v>
      </c>
    </row>
    <row r="49132" ht="14.25" customHeight="1">
      <c r="A49132" s="5"/>
      <c r="B49132" s="5"/>
      <c r="C49132" s="5" t="str">
        <f>IFERROR(__xludf.DUMMYFUNCTION("""COMPUTED_VALUE"""),"")</f>
        <v/>
      </c>
      <c r="D49132" s="5">
        <v>0.0</v>
      </c>
    </row>
    <row r="49133" ht="14.25" customHeight="1">
      <c r="A49133" s="5"/>
      <c r="B49133" s="5"/>
      <c r="C49133" s="5" t="str">
        <f>IFERROR(__xludf.DUMMYFUNCTION("""COMPUTED_VALUE"""),"")</f>
        <v/>
      </c>
      <c r="D49133" s="5">
        <v>0.0</v>
      </c>
    </row>
    <row r="49134" ht="14.25" customHeight="1">
      <c r="A49134" s="5"/>
      <c r="B49134" s="5"/>
      <c r="C49134" s="5" t="str">
        <f>IFERROR(__xludf.DUMMYFUNCTION("""COMPUTED_VALUE"""),"")</f>
        <v/>
      </c>
      <c r="D49134" s="5">
        <v>0.0</v>
      </c>
    </row>
    <row r="49135" ht="14.25" customHeight="1">
      <c r="A49135" s="5"/>
      <c r="B49135" s="5"/>
      <c r="C49135" s="5" t="str">
        <f>IFERROR(__xludf.DUMMYFUNCTION("""COMPUTED_VALUE"""),"")</f>
        <v/>
      </c>
      <c r="D49135" s="5">
        <v>0.0</v>
      </c>
    </row>
    <row r="49136" ht="14.25" customHeight="1">
      <c r="A49136" s="5"/>
      <c r="B49136" s="5"/>
      <c r="C49136" s="5" t="str">
        <f>IFERROR(__xludf.DUMMYFUNCTION("""COMPUTED_VALUE"""),"")</f>
        <v/>
      </c>
      <c r="D49136" s="5">
        <v>0.0</v>
      </c>
    </row>
    <row r="49137" ht="14.25" customHeight="1">
      <c r="A49137" s="5"/>
      <c r="B49137" s="5"/>
      <c r="C49137" s="5" t="str">
        <f>IFERROR(__xludf.DUMMYFUNCTION("""COMPUTED_VALUE"""),"")</f>
        <v/>
      </c>
      <c r="D49137" s="5">
        <v>0.0</v>
      </c>
    </row>
    <row r="49138" ht="14.25" customHeight="1">
      <c r="A49138" s="5"/>
      <c r="B49138" s="5"/>
      <c r="C49138" s="5" t="str">
        <f>IFERROR(__xludf.DUMMYFUNCTION("""COMPUTED_VALUE"""),"")</f>
        <v/>
      </c>
      <c r="D49138" s="5">
        <v>0.0</v>
      </c>
    </row>
    <row r="49139" ht="14.25" customHeight="1">
      <c r="A49139" s="5"/>
      <c r="B49139" s="5"/>
      <c r="C49139" s="5" t="str">
        <f>IFERROR(__xludf.DUMMYFUNCTION("""COMPUTED_VALUE"""),"")</f>
        <v/>
      </c>
      <c r="D49139" s="5">
        <v>0.0</v>
      </c>
    </row>
    <row r="49140" ht="14.25" customHeight="1">
      <c r="A49140" s="5"/>
      <c r="B49140" s="5"/>
      <c r="C49140" s="5" t="str">
        <f>IFERROR(__xludf.DUMMYFUNCTION("""COMPUTED_VALUE"""),"")</f>
        <v/>
      </c>
      <c r="D49140" s="5">
        <v>0.0</v>
      </c>
    </row>
    <row r="49141" ht="14.25" customHeight="1">
      <c r="A49141" s="5"/>
      <c r="B49141" s="5"/>
      <c r="C49141" s="5" t="str">
        <f>IFERROR(__xludf.DUMMYFUNCTION("""COMPUTED_VALUE"""),"")</f>
        <v/>
      </c>
      <c r="D49141" s="5">
        <v>0.0</v>
      </c>
    </row>
    <row r="49142" ht="14.25" customHeight="1">
      <c r="A49142" s="5"/>
      <c r="B49142" s="5"/>
      <c r="C49142" s="5" t="str">
        <f>IFERROR(__xludf.DUMMYFUNCTION("""COMPUTED_VALUE"""),"")</f>
        <v/>
      </c>
      <c r="D49142" s="5">
        <v>0.0</v>
      </c>
    </row>
    <row r="49143" ht="14.25" customHeight="1">
      <c r="A49143" s="5"/>
      <c r="B49143" s="5"/>
      <c r="C49143" s="5" t="str">
        <f>IFERROR(__xludf.DUMMYFUNCTION("""COMPUTED_VALUE"""),"")</f>
        <v/>
      </c>
      <c r="D49143" s="5">
        <v>0.0</v>
      </c>
    </row>
    <row r="49144" ht="14.25" customHeight="1">
      <c r="A49144" s="5"/>
      <c r="B49144" s="5"/>
      <c r="C49144" s="5" t="str">
        <f>IFERROR(__xludf.DUMMYFUNCTION("""COMPUTED_VALUE"""),"")</f>
        <v/>
      </c>
      <c r="D49144" s="5">
        <v>0.0</v>
      </c>
    </row>
    <row r="49145" ht="14.25" customHeight="1">
      <c r="A49145" s="5"/>
      <c r="B49145" s="5"/>
      <c r="C49145" s="5" t="str">
        <f>IFERROR(__xludf.DUMMYFUNCTION("""COMPUTED_VALUE"""),"")</f>
        <v/>
      </c>
      <c r="D49145" s="5">
        <v>0.0</v>
      </c>
    </row>
    <row r="49146" ht="14.25" customHeight="1">
      <c r="A49146" s="5"/>
      <c r="B49146" s="5"/>
      <c r="C49146" s="5" t="str">
        <f>IFERROR(__xludf.DUMMYFUNCTION("""COMPUTED_VALUE"""),"")</f>
        <v/>
      </c>
      <c r="D49146" s="5">
        <v>0.0</v>
      </c>
    </row>
    <row r="49147" ht="14.25" customHeight="1">
      <c r="A49147" s="5"/>
      <c r="B49147" s="5"/>
      <c r="C49147" s="5" t="str">
        <f>IFERROR(__xludf.DUMMYFUNCTION("""COMPUTED_VALUE"""),"")</f>
        <v/>
      </c>
      <c r="D49147" s="5">
        <v>0.0</v>
      </c>
    </row>
    <row r="49148" ht="14.25" customHeight="1">
      <c r="A49148" s="5"/>
      <c r="B49148" s="5"/>
      <c r="C49148" s="5" t="str">
        <f>IFERROR(__xludf.DUMMYFUNCTION("""COMPUTED_VALUE"""),"")</f>
        <v/>
      </c>
      <c r="D49148" s="5">
        <v>0.0</v>
      </c>
    </row>
    <row r="49149" ht="14.25" customHeight="1">
      <c r="A49149" s="5"/>
      <c r="B49149" s="5"/>
      <c r="C49149" s="5" t="str">
        <f>IFERROR(__xludf.DUMMYFUNCTION("""COMPUTED_VALUE"""),"")</f>
        <v/>
      </c>
      <c r="D49149" s="5">
        <v>0.0</v>
      </c>
    </row>
    <row r="49150" ht="14.25" customHeight="1">
      <c r="A49150" s="5"/>
      <c r="B49150" s="5"/>
      <c r="C49150" s="5" t="str">
        <f>IFERROR(__xludf.DUMMYFUNCTION("""COMPUTED_VALUE"""),"")</f>
        <v/>
      </c>
      <c r="D49150" s="5">
        <v>0.0</v>
      </c>
    </row>
    <row r="49151" ht="14.25" customHeight="1">
      <c r="A49151" s="5"/>
      <c r="B49151" s="5"/>
      <c r="C49151" s="5" t="str">
        <f>IFERROR(__xludf.DUMMYFUNCTION("""COMPUTED_VALUE"""),"")</f>
        <v/>
      </c>
      <c r="D49151" s="5">
        <v>0.0</v>
      </c>
    </row>
    <row r="49152" ht="14.25" customHeight="1">
      <c r="A49152" s="5"/>
      <c r="B49152" s="5"/>
      <c r="C49152" s="5" t="str">
        <f>IFERROR(__xludf.DUMMYFUNCTION("""COMPUTED_VALUE"""),"")</f>
        <v/>
      </c>
      <c r="D49152" s="5">
        <v>0.0</v>
      </c>
    </row>
    <row r="49153" ht="14.25" customHeight="1">
      <c r="A49153" s="5"/>
      <c r="B49153" s="5"/>
      <c r="C49153" s="5" t="str">
        <f>IFERROR(__xludf.DUMMYFUNCTION("""COMPUTED_VALUE"""),"")</f>
        <v/>
      </c>
      <c r="D49153" s="5">
        <v>0.0</v>
      </c>
    </row>
    <row r="49154" ht="14.25" customHeight="1">
      <c r="A49154" s="5"/>
      <c r="B49154" s="5"/>
      <c r="C49154" s="5" t="str">
        <f>IFERROR(__xludf.DUMMYFUNCTION("""COMPUTED_VALUE"""),"")</f>
        <v/>
      </c>
      <c r="D49154" s="5">
        <v>0.0</v>
      </c>
    </row>
    <row r="49155" ht="14.25" customHeight="1">
      <c r="A49155" s="5"/>
      <c r="B49155" s="5"/>
      <c r="C49155" s="5" t="str">
        <f>IFERROR(__xludf.DUMMYFUNCTION("""COMPUTED_VALUE"""),"")</f>
        <v/>
      </c>
      <c r="D49155" s="5">
        <v>0.0</v>
      </c>
    </row>
    <row r="49156" ht="14.25" customHeight="1">
      <c r="A49156" s="5"/>
      <c r="B49156" s="5"/>
      <c r="C49156" s="5" t="str">
        <f>IFERROR(__xludf.DUMMYFUNCTION("""COMPUTED_VALUE"""),"")</f>
        <v/>
      </c>
      <c r="D49156" s="5">
        <v>0.0</v>
      </c>
    </row>
    <row r="49157" ht="14.25" customHeight="1">
      <c r="A49157" s="5"/>
      <c r="B49157" s="5"/>
      <c r="C49157" s="5" t="str">
        <f>IFERROR(__xludf.DUMMYFUNCTION("""COMPUTED_VALUE"""),"")</f>
        <v/>
      </c>
      <c r="D49157" s="5">
        <v>0.0</v>
      </c>
    </row>
    <row r="49158" ht="14.25" customHeight="1">
      <c r="A49158" s="5"/>
      <c r="B49158" s="5"/>
      <c r="C49158" s="5" t="str">
        <f>IFERROR(__xludf.DUMMYFUNCTION("""COMPUTED_VALUE"""),"")</f>
        <v/>
      </c>
      <c r="D49158" s="5">
        <v>0.0</v>
      </c>
    </row>
    <row r="49159" ht="14.25" customHeight="1">
      <c r="A49159" s="5"/>
      <c r="B49159" s="5"/>
      <c r="C49159" s="5" t="str">
        <f>IFERROR(__xludf.DUMMYFUNCTION("""COMPUTED_VALUE"""),"")</f>
        <v/>
      </c>
      <c r="D49159" s="5">
        <v>0.0</v>
      </c>
    </row>
    <row r="49160" ht="14.25" customHeight="1">
      <c r="A49160" s="5"/>
      <c r="B49160" s="5"/>
      <c r="C49160" s="5" t="str">
        <f>IFERROR(__xludf.DUMMYFUNCTION("""COMPUTED_VALUE"""),"")</f>
        <v/>
      </c>
      <c r="D49160" s="5">
        <v>0.0</v>
      </c>
    </row>
    <row r="49161" ht="14.25" customHeight="1">
      <c r="A49161" s="5"/>
      <c r="B49161" s="5"/>
      <c r="C49161" s="5" t="str">
        <f>IFERROR(__xludf.DUMMYFUNCTION("""COMPUTED_VALUE"""),"")</f>
        <v/>
      </c>
      <c r="D49161" s="5">
        <v>0.0</v>
      </c>
    </row>
    <row r="49162" ht="14.25" customHeight="1">
      <c r="A49162" s="5"/>
      <c r="B49162" s="5"/>
      <c r="C49162" s="5" t="str">
        <f>IFERROR(__xludf.DUMMYFUNCTION("""COMPUTED_VALUE"""),"")</f>
        <v/>
      </c>
      <c r="D49162" s="5">
        <v>0.0</v>
      </c>
    </row>
    <row r="49163" ht="14.25" customHeight="1">
      <c r="A49163" s="5"/>
      <c r="B49163" s="5"/>
      <c r="C49163" s="5" t="str">
        <f>IFERROR(__xludf.DUMMYFUNCTION("""COMPUTED_VALUE"""),"")</f>
        <v/>
      </c>
      <c r="D49163" s="5">
        <v>0.0</v>
      </c>
    </row>
    <row r="49164" ht="14.25" customHeight="1">
      <c r="A49164" s="5"/>
      <c r="B49164" s="5"/>
      <c r="C49164" s="5" t="str">
        <f>IFERROR(__xludf.DUMMYFUNCTION("""COMPUTED_VALUE"""),"")</f>
        <v/>
      </c>
      <c r="D49164" s="5">
        <v>0.0</v>
      </c>
    </row>
    <row r="49165" ht="14.25" customHeight="1">
      <c r="A49165" s="5"/>
      <c r="B49165" s="5"/>
      <c r="C49165" s="5" t="str">
        <f>IFERROR(__xludf.DUMMYFUNCTION("""COMPUTED_VALUE"""),"")</f>
        <v/>
      </c>
      <c r="D49165" s="5">
        <v>0.0</v>
      </c>
    </row>
    <row r="49166" ht="14.25" customHeight="1">
      <c r="A49166" s="5"/>
      <c r="B49166" s="5"/>
      <c r="C49166" s="5" t="str">
        <f>IFERROR(__xludf.DUMMYFUNCTION("""COMPUTED_VALUE"""),"")</f>
        <v/>
      </c>
      <c r="D49166" s="5">
        <v>0.0</v>
      </c>
    </row>
    <row r="49167" ht="14.25" customHeight="1">
      <c r="A49167" s="5"/>
      <c r="B49167" s="5"/>
      <c r="C49167" s="5" t="str">
        <f>IFERROR(__xludf.DUMMYFUNCTION("""COMPUTED_VALUE"""),"")</f>
        <v/>
      </c>
      <c r="D49167" s="5">
        <v>0.0</v>
      </c>
    </row>
    <row r="49168" ht="14.25" customHeight="1">
      <c r="A49168" s="5"/>
      <c r="B49168" s="5"/>
      <c r="C49168" s="5" t="str">
        <f>IFERROR(__xludf.DUMMYFUNCTION("""COMPUTED_VALUE"""),"")</f>
        <v/>
      </c>
      <c r="D49168" s="5">
        <v>0.0</v>
      </c>
    </row>
    <row r="49169" ht="14.25" customHeight="1">
      <c r="A49169" s="5"/>
      <c r="B49169" s="5"/>
      <c r="C49169" s="5" t="str">
        <f>IFERROR(__xludf.DUMMYFUNCTION("""COMPUTED_VALUE"""),"")</f>
        <v/>
      </c>
      <c r="D49169" s="5">
        <v>0.0</v>
      </c>
    </row>
    <row r="49170" ht="14.25" customHeight="1">
      <c r="A49170" s="5"/>
      <c r="B49170" s="5"/>
      <c r="C49170" s="5" t="str">
        <f>IFERROR(__xludf.DUMMYFUNCTION("""COMPUTED_VALUE"""),"")</f>
        <v/>
      </c>
      <c r="D49170" s="5">
        <v>0.0</v>
      </c>
    </row>
    <row r="49171" ht="14.25" customHeight="1">
      <c r="A49171" s="5"/>
      <c r="B49171" s="5"/>
      <c r="C49171" s="5" t="str">
        <f>IFERROR(__xludf.DUMMYFUNCTION("""COMPUTED_VALUE"""),"")</f>
        <v/>
      </c>
      <c r="D49171" s="5">
        <v>0.0</v>
      </c>
    </row>
    <row r="49172" ht="14.25" customHeight="1">
      <c r="A49172" s="5"/>
      <c r="B49172" s="5"/>
      <c r="C49172" s="5" t="str">
        <f>IFERROR(__xludf.DUMMYFUNCTION("""COMPUTED_VALUE"""),"")</f>
        <v/>
      </c>
      <c r="D49172" s="5">
        <v>0.0</v>
      </c>
    </row>
    <row r="49173" ht="14.25" customHeight="1">
      <c r="A49173" s="5"/>
      <c r="B49173" s="5"/>
      <c r="C49173" s="5" t="str">
        <f>IFERROR(__xludf.DUMMYFUNCTION("""COMPUTED_VALUE"""),"")</f>
        <v/>
      </c>
      <c r="D49173" s="5">
        <v>0.0</v>
      </c>
    </row>
    <row r="49174" ht="14.25" customHeight="1">
      <c r="A49174" s="5"/>
      <c r="B49174" s="5"/>
      <c r="C49174" s="5" t="str">
        <f>IFERROR(__xludf.DUMMYFUNCTION("""COMPUTED_VALUE"""),"")</f>
        <v/>
      </c>
      <c r="D49174" s="5">
        <v>0.0</v>
      </c>
    </row>
    <row r="49175" ht="14.25" customHeight="1">
      <c r="A49175" s="5"/>
      <c r="B49175" s="5"/>
      <c r="C49175" s="5" t="str">
        <f>IFERROR(__xludf.DUMMYFUNCTION("""COMPUTED_VALUE"""),"")</f>
        <v/>
      </c>
      <c r="D49175" s="5">
        <v>0.0</v>
      </c>
    </row>
    <row r="49176" ht="14.25" customHeight="1">
      <c r="A49176" s="5"/>
      <c r="B49176" s="5"/>
      <c r="C49176" s="5" t="str">
        <f>IFERROR(__xludf.DUMMYFUNCTION("""COMPUTED_VALUE"""),"")</f>
        <v/>
      </c>
      <c r="D49176" s="5">
        <v>0.0</v>
      </c>
    </row>
    <row r="49177" ht="14.25" customHeight="1">
      <c r="A49177" s="5"/>
      <c r="B49177" s="5"/>
      <c r="C49177" s="5" t="str">
        <f>IFERROR(__xludf.DUMMYFUNCTION("""COMPUTED_VALUE"""),"")</f>
        <v/>
      </c>
      <c r="D49177" s="5">
        <v>0.0</v>
      </c>
    </row>
    <row r="49178" ht="14.25" customHeight="1">
      <c r="A49178" s="5"/>
      <c r="B49178" s="5"/>
      <c r="C49178" s="5" t="str">
        <f>IFERROR(__xludf.DUMMYFUNCTION("""COMPUTED_VALUE"""),"")</f>
        <v/>
      </c>
      <c r="D49178" s="5">
        <v>0.0</v>
      </c>
    </row>
    <row r="49179" ht="14.25" customHeight="1">
      <c r="A49179" s="5"/>
      <c r="B49179" s="5"/>
      <c r="C49179" s="5" t="str">
        <f>IFERROR(__xludf.DUMMYFUNCTION("""COMPUTED_VALUE"""),"")</f>
        <v/>
      </c>
      <c r="D49179" s="5">
        <v>0.0</v>
      </c>
    </row>
    <row r="49180" ht="14.25" customHeight="1">
      <c r="A49180" s="5"/>
      <c r="B49180" s="5"/>
      <c r="C49180" s="5" t="str">
        <f>IFERROR(__xludf.DUMMYFUNCTION("""COMPUTED_VALUE"""),"")</f>
        <v/>
      </c>
      <c r="D49180" s="5">
        <v>0.0</v>
      </c>
    </row>
    <row r="49181" ht="14.25" customHeight="1">
      <c r="A49181" s="5"/>
      <c r="B49181" s="5"/>
      <c r="C49181" s="5" t="str">
        <f>IFERROR(__xludf.DUMMYFUNCTION("""COMPUTED_VALUE"""),"")</f>
        <v/>
      </c>
      <c r="D49181" s="5">
        <v>0.0</v>
      </c>
    </row>
    <row r="49182" ht="14.25" customHeight="1">
      <c r="A49182" s="5"/>
      <c r="B49182" s="5"/>
      <c r="C49182" s="5" t="str">
        <f>IFERROR(__xludf.DUMMYFUNCTION("""COMPUTED_VALUE"""),"")</f>
        <v/>
      </c>
      <c r="D49182" s="5">
        <v>0.0</v>
      </c>
    </row>
    <row r="49183" ht="14.25" customHeight="1">
      <c r="A49183" s="5"/>
      <c r="B49183" s="5"/>
      <c r="C49183" s="5" t="str">
        <f>IFERROR(__xludf.DUMMYFUNCTION("""COMPUTED_VALUE"""),"")</f>
        <v/>
      </c>
      <c r="D49183" s="5">
        <v>0.0</v>
      </c>
    </row>
    <row r="49184" ht="14.25" customHeight="1">
      <c r="A49184" s="5"/>
      <c r="B49184" s="5"/>
      <c r="C49184" s="5" t="str">
        <f>IFERROR(__xludf.DUMMYFUNCTION("""COMPUTED_VALUE"""),"")</f>
        <v/>
      </c>
      <c r="D49184" s="5">
        <v>0.0</v>
      </c>
    </row>
    <row r="49185" ht="14.25" customHeight="1">
      <c r="A49185" s="5"/>
      <c r="B49185" s="5"/>
      <c r="C49185" s="5" t="str">
        <f>IFERROR(__xludf.DUMMYFUNCTION("""COMPUTED_VALUE"""),"")</f>
        <v/>
      </c>
      <c r="D49185" s="5">
        <v>0.0</v>
      </c>
    </row>
    <row r="49186" ht="14.25" customHeight="1">
      <c r="A49186" s="5"/>
      <c r="B49186" s="5"/>
      <c r="C49186" s="5" t="str">
        <f>IFERROR(__xludf.DUMMYFUNCTION("""COMPUTED_VALUE"""),"")</f>
        <v/>
      </c>
      <c r="D49186" s="5">
        <v>0.0</v>
      </c>
    </row>
    <row r="49187" ht="14.25" customHeight="1">
      <c r="A49187" s="5"/>
      <c r="B49187" s="5"/>
      <c r="C49187" s="5" t="str">
        <f>IFERROR(__xludf.DUMMYFUNCTION("""COMPUTED_VALUE"""),"")</f>
        <v/>
      </c>
      <c r="D49187" s="5">
        <v>0.0</v>
      </c>
    </row>
    <row r="49188" ht="14.25" customHeight="1">
      <c r="A49188" s="5"/>
      <c r="B49188" s="5"/>
      <c r="C49188" s="5" t="str">
        <f>IFERROR(__xludf.DUMMYFUNCTION("""COMPUTED_VALUE"""),"")</f>
        <v/>
      </c>
      <c r="D49188" s="5">
        <v>0.0</v>
      </c>
    </row>
    <row r="49189" ht="14.25" customHeight="1">
      <c r="A49189" s="5"/>
      <c r="B49189" s="5"/>
      <c r="C49189" s="5" t="str">
        <f>IFERROR(__xludf.DUMMYFUNCTION("""COMPUTED_VALUE"""),"")</f>
        <v/>
      </c>
      <c r="D49189" s="5">
        <v>0.0</v>
      </c>
    </row>
    <row r="49190" ht="14.25" customHeight="1">
      <c r="A49190" s="5"/>
      <c r="B49190" s="5"/>
      <c r="C49190" s="5" t="str">
        <f>IFERROR(__xludf.DUMMYFUNCTION("""COMPUTED_VALUE"""),"")</f>
        <v/>
      </c>
      <c r="D49190" s="5">
        <v>0.0</v>
      </c>
    </row>
    <row r="49191" ht="14.25" customHeight="1">
      <c r="A49191" s="5"/>
      <c r="B49191" s="5"/>
      <c r="C49191" s="5" t="str">
        <f>IFERROR(__xludf.DUMMYFUNCTION("""COMPUTED_VALUE"""),"")</f>
        <v/>
      </c>
      <c r="D49191" s="5">
        <v>0.0</v>
      </c>
    </row>
    <row r="49192" ht="14.25" customHeight="1">
      <c r="A49192" s="5"/>
      <c r="B49192" s="5"/>
      <c r="C49192" s="5" t="str">
        <f>IFERROR(__xludf.DUMMYFUNCTION("""COMPUTED_VALUE"""),"")</f>
        <v/>
      </c>
      <c r="D49192" s="5">
        <v>0.0</v>
      </c>
    </row>
    <row r="49193" ht="14.25" customHeight="1">
      <c r="A49193" s="5"/>
      <c r="B49193" s="5"/>
      <c r="C49193" s="5" t="str">
        <f>IFERROR(__xludf.DUMMYFUNCTION("""COMPUTED_VALUE"""),"")</f>
        <v/>
      </c>
      <c r="D49193" s="5">
        <v>0.0</v>
      </c>
    </row>
    <row r="49194" ht="14.25" customHeight="1">
      <c r="A49194" s="5"/>
      <c r="B49194" s="5"/>
      <c r="C49194" s="5" t="str">
        <f>IFERROR(__xludf.DUMMYFUNCTION("""COMPUTED_VALUE"""),"")</f>
        <v/>
      </c>
      <c r="D49194" s="5">
        <v>0.0</v>
      </c>
    </row>
    <row r="49195" ht="14.25" customHeight="1">
      <c r="A49195" s="5"/>
      <c r="B49195" s="5"/>
      <c r="C49195" s="5" t="str">
        <f>IFERROR(__xludf.DUMMYFUNCTION("""COMPUTED_VALUE"""),"")</f>
        <v/>
      </c>
      <c r="D49195" s="5">
        <v>0.0</v>
      </c>
    </row>
    <row r="49196" ht="14.25" customHeight="1">
      <c r="A49196" s="5"/>
      <c r="B49196" s="5"/>
      <c r="C49196" s="5" t="str">
        <f>IFERROR(__xludf.DUMMYFUNCTION("""COMPUTED_VALUE"""),"")</f>
        <v/>
      </c>
      <c r="D49196" s="5">
        <v>0.0</v>
      </c>
    </row>
    <row r="49197" ht="14.25" customHeight="1">
      <c r="A49197" s="5"/>
      <c r="B49197" s="5"/>
      <c r="C49197" s="5" t="str">
        <f>IFERROR(__xludf.DUMMYFUNCTION("""COMPUTED_VALUE"""),"")</f>
        <v/>
      </c>
      <c r="D49197" s="5">
        <v>0.0</v>
      </c>
    </row>
    <row r="49198" ht="14.25" customHeight="1">
      <c r="A49198" s="5"/>
      <c r="B49198" s="5"/>
      <c r="C49198" s="5" t="str">
        <f>IFERROR(__xludf.DUMMYFUNCTION("""COMPUTED_VALUE"""),"")</f>
        <v/>
      </c>
      <c r="D49198" s="5">
        <v>0.0</v>
      </c>
    </row>
    <row r="49199" ht="14.25" customHeight="1">
      <c r="A49199" s="5"/>
      <c r="B49199" s="5"/>
      <c r="C49199" s="5" t="str">
        <f>IFERROR(__xludf.DUMMYFUNCTION("""COMPUTED_VALUE"""),"")</f>
        <v/>
      </c>
      <c r="D49199" s="5">
        <v>0.0</v>
      </c>
    </row>
    <row r="49200" ht="14.25" customHeight="1">
      <c r="A49200" s="5"/>
      <c r="B49200" s="5"/>
      <c r="C49200" s="5" t="str">
        <f>IFERROR(__xludf.DUMMYFUNCTION("""COMPUTED_VALUE"""),"")</f>
        <v/>
      </c>
      <c r="D49200" s="5">
        <v>0.0</v>
      </c>
    </row>
    <row r="49201" ht="14.25" customHeight="1">
      <c r="A49201" s="5"/>
      <c r="B49201" s="5"/>
      <c r="C49201" s="5" t="str">
        <f>IFERROR(__xludf.DUMMYFUNCTION("""COMPUTED_VALUE"""),"")</f>
        <v/>
      </c>
      <c r="D49201" s="5">
        <v>0.0</v>
      </c>
    </row>
    <row r="49202" ht="14.25" customHeight="1">
      <c r="A49202" s="5"/>
      <c r="B49202" s="5"/>
      <c r="C49202" s="5" t="str">
        <f>IFERROR(__xludf.DUMMYFUNCTION("""COMPUTED_VALUE"""),"")</f>
        <v/>
      </c>
      <c r="D49202" s="5">
        <v>0.0</v>
      </c>
    </row>
    <row r="49203" ht="14.25" customHeight="1">
      <c r="A49203" s="5"/>
      <c r="B49203" s="5"/>
      <c r="C49203" s="5" t="str">
        <f>IFERROR(__xludf.DUMMYFUNCTION("""COMPUTED_VALUE"""),"")</f>
        <v/>
      </c>
      <c r="D49203" s="5">
        <v>0.0</v>
      </c>
    </row>
    <row r="49204" ht="14.25" customHeight="1">
      <c r="A49204" s="5"/>
      <c r="B49204" s="5"/>
      <c r="C49204" s="5" t="str">
        <f>IFERROR(__xludf.DUMMYFUNCTION("""COMPUTED_VALUE"""),"")</f>
        <v/>
      </c>
      <c r="D49204" s="5">
        <v>0.0</v>
      </c>
    </row>
    <row r="49205" ht="14.25" customHeight="1">
      <c r="A49205" s="5"/>
      <c r="B49205" s="5"/>
      <c r="C49205" s="5" t="str">
        <f>IFERROR(__xludf.DUMMYFUNCTION("""COMPUTED_VALUE"""),"")</f>
        <v/>
      </c>
      <c r="D49205" s="5">
        <v>0.0</v>
      </c>
    </row>
    <row r="49206" ht="14.25" customHeight="1">
      <c r="A49206" s="5"/>
      <c r="B49206" s="5"/>
      <c r="C49206" s="5" t="str">
        <f>IFERROR(__xludf.DUMMYFUNCTION("""COMPUTED_VALUE"""),"")</f>
        <v/>
      </c>
      <c r="D49206" s="5">
        <v>0.0</v>
      </c>
    </row>
    <row r="49207" ht="14.25" customHeight="1">
      <c r="A49207" s="5"/>
      <c r="B49207" s="5"/>
      <c r="C49207" s="5" t="str">
        <f>IFERROR(__xludf.DUMMYFUNCTION("""COMPUTED_VALUE"""),"")</f>
        <v/>
      </c>
      <c r="D49207" s="5">
        <v>0.0</v>
      </c>
    </row>
    <row r="49208" ht="14.25" customHeight="1">
      <c r="A49208" s="5"/>
      <c r="B49208" s="5"/>
      <c r="C49208" s="5" t="str">
        <f>IFERROR(__xludf.DUMMYFUNCTION("""COMPUTED_VALUE"""),"")</f>
        <v/>
      </c>
      <c r="D49208" s="5">
        <v>0.0</v>
      </c>
    </row>
    <row r="49209" ht="14.25" customHeight="1">
      <c r="A49209" s="5"/>
      <c r="B49209" s="5"/>
      <c r="C49209" s="5" t="str">
        <f>IFERROR(__xludf.DUMMYFUNCTION("""COMPUTED_VALUE"""),"")</f>
        <v/>
      </c>
      <c r="D49209" s="5">
        <v>0.0</v>
      </c>
    </row>
    <row r="49210" ht="14.25" customHeight="1">
      <c r="A49210" s="5"/>
      <c r="B49210" s="5"/>
      <c r="C49210" s="5" t="str">
        <f>IFERROR(__xludf.DUMMYFUNCTION("""COMPUTED_VALUE"""),"")</f>
        <v/>
      </c>
      <c r="D49210" s="5">
        <v>0.0</v>
      </c>
    </row>
    <row r="49211" ht="14.25" customHeight="1">
      <c r="A49211" s="5"/>
      <c r="B49211" s="5"/>
      <c r="C49211" s="5" t="str">
        <f>IFERROR(__xludf.DUMMYFUNCTION("""COMPUTED_VALUE"""),"")</f>
        <v/>
      </c>
      <c r="D49211" s="5">
        <v>0.0</v>
      </c>
    </row>
    <row r="49212" ht="14.25" customHeight="1">
      <c r="A49212" s="5"/>
      <c r="B49212" s="5"/>
      <c r="C49212" s="5" t="str">
        <f>IFERROR(__xludf.DUMMYFUNCTION("""COMPUTED_VALUE"""),"")</f>
        <v/>
      </c>
      <c r="D49212" s="5">
        <v>0.0</v>
      </c>
    </row>
    <row r="49213" ht="14.25" customHeight="1">
      <c r="A49213" s="5"/>
      <c r="B49213" s="5"/>
      <c r="C49213" s="5" t="str">
        <f>IFERROR(__xludf.DUMMYFUNCTION("""COMPUTED_VALUE"""),"")</f>
        <v/>
      </c>
      <c r="D49213" s="5">
        <v>0.0</v>
      </c>
    </row>
    <row r="49214" ht="14.25" customHeight="1">
      <c r="A49214" s="5"/>
      <c r="B49214" s="5"/>
      <c r="C49214" s="5" t="str">
        <f>IFERROR(__xludf.DUMMYFUNCTION("""COMPUTED_VALUE"""),"")</f>
        <v/>
      </c>
      <c r="D49214" s="5">
        <v>0.0</v>
      </c>
    </row>
    <row r="49215" ht="14.25" customHeight="1">
      <c r="A49215" s="5"/>
      <c r="B49215" s="5"/>
      <c r="C49215" s="5" t="str">
        <f>IFERROR(__xludf.DUMMYFUNCTION("""COMPUTED_VALUE"""),"")</f>
        <v/>
      </c>
      <c r="D49215" s="5">
        <v>0.0</v>
      </c>
    </row>
    <row r="49216" ht="14.25" customHeight="1">
      <c r="A49216" s="5"/>
      <c r="B49216" s="5"/>
      <c r="C49216" s="5" t="str">
        <f>IFERROR(__xludf.DUMMYFUNCTION("""COMPUTED_VALUE"""),"")</f>
        <v/>
      </c>
      <c r="D49216" s="5">
        <v>0.0</v>
      </c>
    </row>
    <row r="49217" ht="14.25" customHeight="1">
      <c r="A49217" s="5"/>
      <c r="B49217" s="5"/>
      <c r="C49217" s="5" t="str">
        <f>IFERROR(__xludf.DUMMYFUNCTION("""COMPUTED_VALUE"""),"")</f>
        <v/>
      </c>
      <c r="D49217" s="5">
        <v>0.0</v>
      </c>
    </row>
    <row r="49218" ht="14.25" customHeight="1">
      <c r="A49218" s="5"/>
      <c r="B49218" s="5"/>
      <c r="C49218" s="5" t="str">
        <f>IFERROR(__xludf.DUMMYFUNCTION("""COMPUTED_VALUE"""),"")</f>
        <v/>
      </c>
      <c r="D49218" s="5">
        <v>0.0</v>
      </c>
    </row>
    <row r="49219" ht="14.25" customHeight="1">
      <c r="A49219" s="5"/>
      <c r="B49219" s="5"/>
      <c r="C49219" s="5" t="str">
        <f>IFERROR(__xludf.DUMMYFUNCTION("""COMPUTED_VALUE"""),"")</f>
        <v/>
      </c>
      <c r="D49219" s="5">
        <v>0.0</v>
      </c>
    </row>
    <row r="49220" ht="14.25" customHeight="1">
      <c r="A49220" s="5"/>
      <c r="B49220" s="5"/>
      <c r="C49220" s="5" t="str">
        <f>IFERROR(__xludf.DUMMYFUNCTION("""COMPUTED_VALUE"""),"")</f>
        <v/>
      </c>
      <c r="D49220" s="5">
        <v>0.0</v>
      </c>
    </row>
    <row r="49221" ht="14.25" customHeight="1">
      <c r="A49221" s="5"/>
      <c r="B49221" s="5"/>
      <c r="C49221" s="5" t="str">
        <f>IFERROR(__xludf.DUMMYFUNCTION("""COMPUTED_VALUE"""),"")</f>
        <v/>
      </c>
      <c r="D49221" s="5">
        <v>0.0</v>
      </c>
    </row>
    <row r="49222" ht="14.25" customHeight="1">
      <c r="A49222" s="5"/>
      <c r="B49222" s="5"/>
      <c r="C49222" s="5" t="str">
        <f>IFERROR(__xludf.DUMMYFUNCTION("""COMPUTED_VALUE"""),"")</f>
        <v/>
      </c>
      <c r="D49222" s="5">
        <v>0.0</v>
      </c>
    </row>
    <row r="49223" ht="14.25" customHeight="1">
      <c r="A49223" s="5"/>
      <c r="B49223" s="5"/>
      <c r="C49223" s="5" t="str">
        <f>IFERROR(__xludf.DUMMYFUNCTION("""COMPUTED_VALUE"""),"")</f>
        <v/>
      </c>
      <c r="D49223" s="5">
        <v>0.0</v>
      </c>
    </row>
    <row r="49224" ht="14.25" customHeight="1">
      <c r="A49224" s="5"/>
      <c r="B49224" s="5"/>
      <c r="C49224" s="5" t="str">
        <f>IFERROR(__xludf.DUMMYFUNCTION("""COMPUTED_VALUE"""),"")</f>
        <v/>
      </c>
      <c r="D49224" s="5">
        <v>0.0</v>
      </c>
    </row>
    <row r="49225" ht="14.25" customHeight="1">
      <c r="A49225" s="5"/>
      <c r="B49225" s="5"/>
      <c r="C49225" s="5" t="str">
        <f>IFERROR(__xludf.DUMMYFUNCTION("""COMPUTED_VALUE"""),"")</f>
        <v/>
      </c>
      <c r="D49225" s="5">
        <v>0.0</v>
      </c>
    </row>
    <row r="49226" ht="14.25" customHeight="1">
      <c r="A49226" s="5"/>
      <c r="B49226" s="5"/>
      <c r="C49226" s="5" t="str">
        <f>IFERROR(__xludf.DUMMYFUNCTION("""COMPUTED_VALUE"""),"")</f>
        <v/>
      </c>
      <c r="D49226" s="5">
        <v>0.0</v>
      </c>
    </row>
    <row r="49227" ht="14.25" customHeight="1">
      <c r="A49227" s="5"/>
      <c r="B49227" s="5"/>
      <c r="C49227" s="5" t="str">
        <f>IFERROR(__xludf.DUMMYFUNCTION("""COMPUTED_VALUE"""),"")</f>
        <v/>
      </c>
      <c r="D49227" s="5">
        <v>0.0</v>
      </c>
    </row>
    <row r="49228" ht="14.25" customHeight="1">
      <c r="A49228" s="5"/>
      <c r="B49228" s="5"/>
      <c r="C49228" s="5" t="str">
        <f>IFERROR(__xludf.DUMMYFUNCTION("""COMPUTED_VALUE"""),"")</f>
        <v/>
      </c>
      <c r="D49228" s="5">
        <v>0.0</v>
      </c>
    </row>
    <row r="49229" ht="14.25" customHeight="1">
      <c r="A49229" s="5"/>
      <c r="B49229" s="5"/>
      <c r="C49229" s="5" t="str">
        <f>IFERROR(__xludf.DUMMYFUNCTION("""COMPUTED_VALUE"""),"")</f>
        <v/>
      </c>
      <c r="D49229" s="5">
        <v>0.0</v>
      </c>
    </row>
    <row r="49230" ht="14.25" customHeight="1">
      <c r="A49230" s="5"/>
      <c r="B49230" s="5"/>
      <c r="C49230" s="5" t="str">
        <f>IFERROR(__xludf.DUMMYFUNCTION("""COMPUTED_VALUE"""),"")</f>
        <v/>
      </c>
      <c r="D49230" s="5">
        <v>0.0</v>
      </c>
    </row>
    <row r="49231" ht="14.25" customHeight="1">
      <c r="A49231" s="5"/>
      <c r="B49231" s="5"/>
      <c r="C49231" s="5" t="str">
        <f>IFERROR(__xludf.DUMMYFUNCTION("""COMPUTED_VALUE"""),"")</f>
        <v/>
      </c>
      <c r="D49231" s="5">
        <v>0.0</v>
      </c>
    </row>
    <row r="49232" ht="14.25" customHeight="1">
      <c r="A49232" s="5"/>
      <c r="B49232" s="5"/>
      <c r="C49232" s="5" t="str">
        <f>IFERROR(__xludf.DUMMYFUNCTION("""COMPUTED_VALUE"""),"")</f>
        <v/>
      </c>
      <c r="D49232" s="5">
        <v>0.0</v>
      </c>
    </row>
    <row r="49233" ht="14.25" customHeight="1">
      <c r="A49233" s="5"/>
      <c r="B49233" s="5"/>
      <c r="C49233" s="5" t="str">
        <f>IFERROR(__xludf.DUMMYFUNCTION("""COMPUTED_VALUE"""),"")</f>
        <v/>
      </c>
      <c r="D49233" s="5">
        <v>0.0</v>
      </c>
    </row>
    <row r="49234" ht="14.25" customHeight="1">
      <c r="A49234" s="5"/>
      <c r="B49234" s="5"/>
      <c r="C49234" s="5" t="str">
        <f>IFERROR(__xludf.DUMMYFUNCTION("""COMPUTED_VALUE"""),"")</f>
        <v/>
      </c>
      <c r="D49234" s="5">
        <v>0.0</v>
      </c>
    </row>
    <row r="49235" ht="14.25" customHeight="1">
      <c r="A49235" s="5"/>
      <c r="B49235" s="5"/>
      <c r="C49235" s="5" t="str">
        <f>IFERROR(__xludf.DUMMYFUNCTION("""COMPUTED_VALUE"""),"")</f>
        <v/>
      </c>
      <c r="D49235" s="5">
        <v>0.0</v>
      </c>
    </row>
    <row r="49236" ht="14.25" customHeight="1">
      <c r="A49236" s="5"/>
      <c r="B49236" s="5"/>
      <c r="C49236" s="5" t="str">
        <f>IFERROR(__xludf.DUMMYFUNCTION("""COMPUTED_VALUE"""),"")</f>
        <v/>
      </c>
      <c r="D49236" s="5">
        <v>0.0</v>
      </c>
    </row>
    <row r="49237" ht="14.25" customHeight="1">
      <c r="A49237" s="5"/>
      <c r="B49237" s="5"/>
      <c r="C49237" s="5" t="str">
        <f>IFERROR(__xludf.DUMMYFUNCTION("""COMPUTED_VALUE"""),"")</f>
        <v/>
      </c>
      <c r="D49237" s="5">
        <v>0.0</v>
      </c>
    </row>
    <row r="49238" ht="14.25" customHeight="1">
      <c r="A49238" s="5"/>
      <c r="B49238" s="5"/>
      <c r="C49238" s="5" t="str">
        <f>IFERROR(__xludf.DUMMYFUNCTION("""COMPUTED_VALUE"""),"")</f>
        <v/>
      </c>
      <c r="D49238" s="5">
        <v>0.0</v>
      </c>
    </row>
    <row r="49239" ht="14.25" customHeight="1">
      <c r="A49239" s="5"/>
      <c r="B49239" s="5"/>
      <c r="C49239" s="5" t="str">
        <f>IFERROR(__xludf.DUMMYFUNCTION("""COMPUTED_VALUE"""),"")</f>
        <v/>
      </c>
      <c r="D49239" s="5">
        <v>0.0</v>
      </c>
    </row>
    <row r="49240" ht="14.25" customHeight="1">
      <c r="A49240" s="5"/>
      <c r="B49240" s="5"/>
      <c r="C49240" s="5" t="str">
        <f>IFERROR(__xludf.DUMMYFUNCTION("""COMPUTED_VALUE"""),"")</f>
        <v/>
      </c>
      <c r="D49240" s="5">
        <v>0.0</v>
      </c>
    </row>
    <row r="49241" ht="14.25" customHeight="1">
      <c r="A49241" s="5"/>
      <c r="B49241" s="5"/>
      <c r="C49241" s="5" t="str">
        <f>IFERROR(__xludf.DUMMYFUNCTION("""COMPUTED_VALUE"""),"")</f>
        <v/>
      </c>
      <c r="D49241" s="5">
        <v>0.0</v>
      </c>
    </row>
    <row r="49242" ht="14.25" customHeight="1">
      <c r="A49242" s="5"/>
      <c r="B49242" s="5"/>
      <c r="C49242" s="5" t="str">
        <f>IFERROR(__xludf.DUMMYFUNCTION("""COMPUTED_VALUE"""),"")</f>
        <v/>
      </c>
      <c r="D49242" s="5">
        <v>0.0</v>
      </c>
    </row>
    <row r="49243" ht="14.25" customHeight="1">
      <c r="A49243" s="5"/>
      <c r="B49243" s="5"/>
      <c r="C49243" s="5" t="str">
        <f>IFERROR(__xludf.DUMMYFUNCTION("""COMPUTED_VALUE"""),"")</f>
        <v/>
      </c>
      <c r="D49243" s="5">
        <v>0.0</v>
      </c>
    </row>
    <row r="49244" ht="14.25" customHeight="1">
      <c r="A49244" s="5"/>
      <c r="B49244" s="5"/>
      <c r="C49244" s="5" t="str">
        <f>IFERROR(__xludf.DUMMYFUNCTION("""COMPUTED_VALUE"""),"")</f>
        <v/>
      </c>
      <c r="D49244" s="5">
        <v>0.0</v>
      </c>
    </row>
    <row r="49245" ht="14.25" customHeight="1">
      <c r="A49245" s="5"/>
      <c r="B49245" s="5"/>
      <c r="C49245" s="5" t="str">
        <f>IFERROR(__xludf.DUMMYFUNCTION("""COMPUTED_VALUE"""),"")</f>
        <v/>
      </c>
      <c r="D49245" s="5">
        <v>0.0</v>
      </c>
    </row>
    <row r="49246" ht="14.25" customHeight="1">
      <c r="A49246" s="5"/>
      <c r="B49246" s="5"/>
      <c r="C49246" s="5" t="str">
        <f>IFERROR(__xludf.DUMMYFUNCTION("""COMPUTED_VALUE"""),"")</f>
        <v/>
      </c>
      <c r="D49246" s="5">
        <v>0.0</v>
      </c>
    </row>
    <row r="49247" ht="14.25" customHeight="1">
      <c r="A49247" s="5"/>
      <c r="B49247" s="5"/>
      <c r="C49247" s="5" t="str">
        <f>IFERROR(__xludf.DUMMYFUNCTION("""COMPUTED_VALUE"""),"")</f>
        <v/>
      </c>
      <c r="D49247" s="5">
        <v>0.0</v>
      </c>
    </row>
    <row r="49248" ht="14.25" customHeight="1">
      <c r="A49248" s="5"/>
      <c r="B49248" s="5"/>
      <c r="C49248" s="5" t="str">
        <f>IFERROR(__xludf.DUMMYFUNCTION("""COMPUTED_VALUE"""),"")</f>
        <v/>
      </c>
      <c r="D49248" s="5">
        <v>0.0</v>
      </c>
    </row>
    <row r="49249" ht="14.25" customHeight="1">
      <c r="A49249" s="5"/>
      <c r="B49249" s="5"/>
      <c r="C49249" s="5" t="str">
        <f>IFERROR(__xludf.DUMMYFUNCTION("""COMPUTED_VALUE"""),"")</f>
        <v/>
      </c>
      <c r="D49249" s="5">
        <v>0.0</v>
      </c>
    </row>
    <row r="49250" ht="14.25" customHeight="1">
      <c r="A49250" s="5"/>
      <c r="B49250" s="5"/>
      <c r="C49250" s="5" t="str">
        <f>IFERROR(__xludf.DUMMYFUNCTION("""COMPUTED_VALUE"""),"")</f>
        <v/>
      </c>
      <c r="D49250" s="5">
        <v>0.0</v>
      </c>
    </row>
    <row r="49251" ht="14.25" customHeight="1">
      <c r="A49251" s="5"/>
      <c r="B49251" s="5"/>
      <c r="C49251" s="5" t="str">
        <f>IFERROR(__xludf.DUMMYFUNCTION("""COMPUTED_VALUE"""),"")</f>
        <v/>
      </c>
      <c r="D49251" s="5">
        <v>0.0</v>
      </c>
    </row>
    <row r="49252" ht="14.25" customHeight="1">
      <c r="A49252" s="5"/>
      <c r="B49252" s="5"/>
      <c r="C49252" s="5" t="str">
        <f>IFERROR(__xludf.DUMMYFUNCTION("""COMPUTED_VALUE"""),"")</f>
        <v/>
      </c>
      <c r="D49252" s="5">
        <v>0.0</v>
      </c>
    </row>
    <row r="49253" ht="14.25" customHeight="1">
      <c r="A49253" s="5"/>
      <c r="B49253" s="5"/>
      <c r="C49253" s="5" t="str">
        <f>IFERROR(__xludf.DUMMYFUNCTION("""COMPUTED_VALUE"""),"")</f>
        <v/>
      </c>
      <c r="D49253" s="5">
        <v>0.0</v>
      </c>
    </row>
    <row r="49254" ht="14.25" customHeight="1">
      <c r="A49254" s="5"/>
      <c r="B49254" s="5"/>
      <c r="C49254" s="5" t="str">
        <f>IFERROR(__xludf.DUMMYFUNCTION("""COMPUTED_VALUE"""),"")</f>
        <v/>
      </c>
      <c r="D49254" s="5">
        <v>0.0</v>
      </c>
    </row>
    <row r="49255" ht="14.25" customHeight="1">
      <c r="A49255" s="5"/>
      <c r="B49255" s="5"/>
      <c r="C49255" s="5" t="str">
        <f>IFERROR(__xludf.DUMMYFUNCTION("""COMPUTED_VALUE"""),"")</f>
        <v/>
      </c>
      <c r="D49255" s="5">
        <v>0.0</v>
      </c>
    </row>
    <row r="49256" ht="14.25" customHeight="1">
      <c r="A49256" s="5"/>
      <c r="B49256" s="5"/>
      <c r="C49256" s="5" t="str">
        <f>IFERROR(__xludf.DUMMYFUNCTION("""COMPUTED_VALUE"""),"")</f>
        <v/>
      </c>
      <c r="D49256" s="5">
        <v>0.0</v>
      </c>
    </row>
    <row r="49257" ht="14.25" customHeight="1">
      <c r="A49257" s="5"/>
      <c r="B49257" s="5"/>
      <c r="C49257" s="5" t="str">
        <f>IFERROR(__xludf.DUMMYFUNCTION("""COMPUTED_VALUE"""),"")</f>
        <v/>
      </c>
      <c r="D49257" s="5">
        <v>0.0</v>
      </c>
    </row>
    <row r="49258" ht="14.25" customHeight="1">
      <c r="A49258" s="5"/>
      <c r="B49258" s="5"/>
      <c r="C49258" s="5" t="str">
        <f>IFERROR(__xludf.DUMMYFUNCTION("""COMPUTED_VALUE"""),"")</f>
        <v/>
      </c>
      <c r="D49258" s="5">
        <v>0.0</v>
      </c>
    </row>
    <row r="49259" ht="14.25" customHeight="1">
      <c r="A49259" s="5"/>
      <c r="B49259" s="5"/>
      <c r="C49259" s="5" t="str">
        <f>IFERROR(__xludf.DUMMYFUNCTION("""COMPUTED_VALUE"""),"")</f>
        <v/>
      </c>
      <c r="D49259" s="5">
        <v>0.0</v>
      </c>
    </row>
    <row r="49260" ht="14.25" customHeight="1">
      <c r="A49260" s="5"/>
      <c r="B49260" s="5"/>
      <c r="C49260" s="5" t="str">
        <f>IFERROR(__xludf.DUMMYFUNCTION("""COMPUTED_VALUE"""),"")</f>
        <v/>
      </c>
      <c r="D49260" s="5">
        <v>0.0</v>
      </c>
    </row>
    <row r="49261" ht="14.25" customHeight="1">
      <c r="A49261" s="5"/>
      <c r="B49261" s="5"/>
      <c r="C49261" s="5" t="str">
        <f>IFERROR(__xludf.DUMMYFUNCTION("""COMPUTED_VALUE"""),"")</f>
        <v/>
      </c>
      <c r="D49261" s="5">
        <v>0.0</v>
      </c>
    </row>
    <row r="49262" ht="14.25" customHeight="1">
      <c r="A49262" s="5"/>
      <c r="B49262" s="5"/>
      <c r="C49262" s="5" t="str">
        <f>IFERROR(__xludf.DUMMYFUNCTION("""COMPUTED_VALUE"""),"")</f>
        <v/>
      </c>
      <c r="D49262" s="5">
        <v>0.0</v>
      </c>
    </row>
    <row r="49263" ht="14.25" customHeight="1">
      <c r="A49263" s="5"/>
      <c r="B49263" s="5"/>
      <c r="C49263" s="5" t="str">
        <f>IFERROR(__xludf.DUMMYFUNCTION("""COMPUTED_VALUE"""),"")</f>
        <v/>
      </c>
      <c r="D49263" s="5">
        <v>0.0</v>
      </c>
    </row>
    <row r="49264" ht="14.25" customHeight="1">
      <c r="A49264" s="5"/>
      <c r="B49264" s="5"/>
      <c r="C49264" s="5" t="str">
        <f>IFERROR(__xludf.DUMMYFUNCTION("""COMPUTED_VALUE"""),"")</f>
        <v/>
      </c>
      <c r="D49264" s="5">
        <v>0.0</v>
      </c>
    </row>
    <row r="49265" ht="14.25" customHeight="1">
      <c r="A49265" s="5"/>
      <c r="B49265" s="5"/>
      <c r="C49265" s="5" t="str">
        <f>IFERROR(__xludf.DUMMYFUNCTION("""COMPUTED_VALUE"""),"")</f>
        <v/>
      </c>
      <c r="D49265" s="5">
        <v>0.0</v>
      </c>
    </row>
    <row r="49266" ht="14.25" customHeight="1">
      <c r="A49266" s="5"/>
      <c r="B49266" s="5"/>
      <c r="C49266" s="5" t="str">
        <f>IFERROR(__xludf.DUMMYFUNCTION("""COMPUTED_VALUE"""),"")</f>
        <v/>
      </c>
      <c r="D49266" s="5">
        <v>0.0</v>
      </c>
    </row>
    <row r="49267" ht="14.25" customHeight="1">
      <c r="A49267" s="5"/>
      <c r="B49267" s="5"/>
      <c r="C49267" s="5" t="str">
        <f>IFERROR(__xludf.DUMMYFUNCTION("""COMPUTED_VALUE"""),"")</f>
        <v/>
      </c>
      <c r="D49267" s="5">
        <v>0.0</v>
      </c>
    </row>
    <row r="49268" ht="14.25" customHeight="1">
      <c r="A49268" s="5"/>
      <c r="B49268" s="5"/>
      <c r="C49268" s="5" t="str">
        <f>IFERROR(__xludf.DUMMYFUNCTION("""COMPUTED_VALUE"""),"")</f>
        <v/>
      </c>
      <c r="D49268" s="5">
        <v>0.0</v>
      </c>
    </row>
    <row r="49269" ht="14.25" customHeight="1">
      <c r="A49269" s="5"/>
      <c r="B49269" s="5"/>
      <c r="C49269" s="5" t="str">
        <f>IFERROR(__xludf.DUMMYFUNCTION("""COMPUTED_VALUE"""),"")</f>
        <v/>
      </c>
      <c r="D49269" s="5">
        <v>0.0</v>
      </c>
    </row>
    <row r="49270" ht="14.25" customHeight="1">
      <c r="A49270" s="5"/>
      <c r="B49270" s="5"/>
      <c r="C49270" s="5" t="str">
        <f>IFERROR(__xludf.DUMMYFUNCTION("""COMPUTED_VALUE"""),"")</f>
        <v/>
      </c>
      <c r="D49270" s="5">
        <v>0.0</v>
      </c>
    </row>
    <row r="49271" ht="14.25" customHeight="1">
      <c r="A49271" s="5"/>
      <c r="B49271" s="5"/>
      <c r="C49271" s="5" t="str">
        <f>IFERROR(__xludf.DUMMYFUNCTION("""COMPUTED_VALUE"""),"")</f>
        <v/>
      </c>
      <c r="D49271" s="5">
        <v>0.0</v>
      </c>
    </row>
    <row r="49272" ht="14.25" customHeight="1">
      <c r="A49272" s="5"/>
      <c r="B49272" s="5"/>
      <c r="C49272" s="5" t="str">
        <f>IFERROR(__xludf.DUMMYFUNCTION("""COMPUTED_VALUE"""),"")</f>
        <v/>
      </c>
      <c r="D49272" s="5">
        <v>0.0</v>
      </c>
    </row>
    <row r="49273" ht="14.25" customHeight="1">
      <c r="A49273" s="5"/>
      <c r="B49273" s="5"/>
      <c r="C49273" s="5" t="str">
        <f>IFERROR(__xludf.DUMMYFUNCTION("""COMPUTED_VALUE"""),"")</f>
        <v/>
      </c>
      <c r="D49273" s="5">
        <v>0.0</v>
      </c>
    </row>
    <row r="49274" ht="14.25" customHeight="1">
      <c r="A49274" s="5"/>
      <c r="B49274" s="5"/>
      <c r="C49274" s="5" t="str">
        <f>IFERROR(__xludf.DUMMYFUNCTION("""COMPUTED_VALUE"""),"")</f>
        <v/>
      </c>
      <c r="D49274" s="5">
        <v>0.0</v>
      </c>
    </row>
    <row r="49275" ht="14.25" customHeight="1">
      <c r="A49275" s="5"/>
      <c r="B49275" s="5"/>
      <c r="C49275" s="5" t="str">
        <f>IFERROR(__xludf.DUMMYFUNCTION("""COMPUTED_VALUE"""),"")</f>
        <v/>
      </c>
      <c r="D49275" s="5">
        <v>0.0</v>
      </c>
    </row>
    <row r="49276" ht="14.25" customHeight="1">
      <c r="A49276" s="5"/>
      <c r="B49276" s="5"/>
      <c r="C49276" s="5" t="str">
        <f>IFERROR(__xludf.DUMMYFUNCTION("""COMPUTED_VALUE"""),"")</f>
        <v/>
      </c>
      <c r="D49276" s="5">
        <v>0.0</v>
      </c>
    </row>
    <row r="49277" ht="14.25" customHeight="1">
      <c r="A49277" s="5"/>
      <c r="B49277" s="5"/>
      <c r="C49277" s="5" t="str">
        <f>IFERROR(__xludf.DUMMYFUNCTION("""COMPUTED_VALUE"""),"")</f>
        <v/>
      </c>
      <c r="D49277" s="5">
        <v>0.0</v>
      </c>
    </row>
    <row r="49278" ht="14.25" customHeight="1">
      <c r="A49278" s="5"/>
      <c r="B49278" s="5"/>
      <c r="C49278" s="5" t="str">
        <f>IFERROR(__xludf.DUMMYFUNCTION("""COMPUTED_VALUE"""),"")</f>
        <v/>
      </c>
      <c r="D49278" s="5">
        <v>0.0</v>
      </c>
    </row>
    <row r="49279" ht="14.25" customHeight="1">
      <c r="A49279" s="5"/>
      <c r="B49279" s="5"/>
      <c r="C49279" s="5" t="str">
        <f>IFERROR(__xludf.DUMMYFUNCTION("""COMPUTED_VALUE"""),"")</f>
        <v/>
      </c>
      <c r="D49279" s="5">
        <v>0.0</v>
      </c>
    </row>
    <row r="49280" ht="14.25" customHeight="1">
      <c r="A49280" s="5"/>
      <c r="B49280" s="5"/>
      <c r="C49280" s="5" t="str">
        <f>IFERROR(__xludf.DUMMYFUNCTION("""COMPUTED_VALUE"""),"")</f>
        <v/>
      </c>
      <c r="D49280" s="5">
        <v>0.0</v>
      </c>
    </row>
    <row r="49281" ht="14.25" customHeight="1">
      <c r="A49281" s="5"/>
      <c r="B49281" s="5"/>
      <c r="C49281" s="5" t="str">
        <f>IFERROR(__xludf.DUMMYFUNCTION("""COMPUTED_VALUE"""),"")</f>
        <v/>
      </c>
      <c r="D49281" s="5">
        <v>0.0</v>
      </c>
    </row>
    <row r="49282" ht="14.25" customHeight="1">
      <c r="A49282" s="5"/>
      <c r="B49282" s="5"/>
      <c r="C49282" s="5" t="str">
        <f>IFERROR(__xludf.DUMMYFUNCTION("""COMPUTED_VALUE"""),"")</f>
        <v/>
      </c>
      <c r="D49282" s="5">
        <v>0.0</v>
      </c>
    </row>
    <row r="49283" ht="14.25" customHeight="1">
      <c r="A49283" s="5"/>
      <c r="B49283" s="5"/>
      <c r="C49283" s="5" t="str">
        <f>IFERROR(__xludf.DUMMYFUNCTION("""COMPUTED_VALUE"""),"")</f>
        <v/>
      </c>
      <c r="D49283" s="5">
        <v>0.0</v>
      </c>
    </row>
    <row r="49284" ht="14.25" customHeight="1">
      <c r="A49284" s="5"/>
      <c r="B49284" s="5"/>
      <c r="C49284" s="5" t="str">
        <f>IFERROR(__xludf.DUMMYFUNCTION("""COMPUTED_VALUE"""),"")</f>
        <v/>
      </c>
      <c r="D49284" s="5">
        <v>0.0</v>
      </c>
    </row>
    <row r="49285" ht="14.25" customHeight="1">
      <c r="A49285" s="5"/>
      <c r="B49285" s="5"/>
      <c r="C49285" s="5" t="str">
        <f>IFERROR(__xludf.DUMMYFUNCTION("""COMPUTED_VALUE"""),"")</f>
        <v/>
      </c>
      <c r="D49285" s="5">
        <v>0.0</v>
      </c>
    </row>
    <row r="49286" ht="14.25" customHeight="1">
      <c r="A49286" s="5"/>
      <c r="B49286" s="5"/>
      <c r="C49286" s="5" t="str">
        <f>IFERROR(__xludf.DUMMYFUNCTION("""COMPUTED_VALUE"""),"")</f>
        <v/>
      </c>
      <c r="D49286" s="5">
        <v>0.0</v>
      </c>
    </row>
    <row r="49287" ht="14.25" customHeight="1">
      <c r="A49287" s="5"/>
      <c r="B49287" s="5"/>
      <c r="C49287" s="5" t="str">
        <f>IFERROR(__xludf.DUMMYFUNCTION("""COMPUTED_VALUE"""),"")</f>
        <v/>
      </c>
      <c r="D49287" s="5">
        <v>0.0</v>
      </c>
    </row>
    <row r="49288" ht="14.25" customHeight="1">
      <c r="A49288" s="5"/>
      <c r="B49288" s="5"/>
      <c r="C49288" s="5" t="str">
        <f>IFERROR(__xludf.DUMMYFUNCTION("""COMPUTED_VALUE"""),"")</f>
        <v/>
      </c>
      <c r="D49288" s="5">
        <v>0.0</v>
      </c>
    </row>
    <row r="49289" ht="14.25" customHeight="1">
      <c r="A49289" s="5"/>
      <c r="B49289" s="5"/>
      <c r="C49289" s="5" t="str">
        <f>IFERROR(__xludf.DUMMYFUNCTION("""COMPUTED_VALUE"""),"")</f>
        <v/>
      </c>
      <c r="D49289" s="5">
        <v>0.0</v>
      </c>
    </row>
    <row r="49290" ht="14.25" customHeight="1">
      <c r="A49290" s="5"/>
      <c r="B49290" s="5"/>
      <c r="C49290" s="5" t="str">
        <f>IFERROR(__xludf.DUMMYFUNCTION("""COMPUTED_VALUE"""),"")</f>
        <v/>
      </c>
      <c r="D49290" s="5">
        <v>0.0</v>
      </c>
    </row>
    <row r="49291" ht="14.25" customHeight="1">
      <c r="A49291" s="5"/>
      <c r="B49291" s="5"/>
      <c r="C49291" s="5" t="str">
        <f>IFERROR(__xludf.DUMMYFUNCTION("""COMPUTED_VALUE"""),"")</f>
        <v/>
      </c>
      <c r="D49291" s="5">
        <v>0.0</v>
      </c>
    </row>
    <row r="49292" ht="14.25" customHeight="1">
      <c r="A49292" s="5"/>
      <c r="B49292" s="5"/>
      <c r="C49292" s="5" t="str">
        <f>IFERROR(__xludf.DUMMYFUNCTION("""COMPUTED_VALUE"""),"")</f>
        <v/>
      </c>
      <c r="D49292" s="5">
        <v>0.0</v>
      </c>
    </row>
    <row r="49293" ht="14.25" customHeight="1">
      <c r="A49293" s="5"/>
      <c r="B49293" s="5"/>
      <c r="C49293" s="5" t="str">
        <f>IFERROR(__xludf.DUMMYFUNCTION("""COMPUTED_VALUE"""),"")</f>
        <v/>
      </c>
      <c r="D49293" s="5">
        <v>0.0</v>
      </c>
    </row>
    <row r="49294" ht="14.25" customHeight="1">
      <c r="A49294" s="5"/>
      <c r="B49294" s="5"/>
      <c r="C49294" s="5" t="str">
        <f>IFERROR(__xludf.DUMMYFUNCTION("""COMPUTED_VALUE"""),"")</f>
        <v/>
      </c>
      <c r="D49294" s="5">
        <v>0.0</v>
      </c>
    </row>
    <row r="49295" ht="14.25" customHeight="1">
      <c r="A49295" s="5"/>
      <c r="B49295" s="5"/>
      <c r="C49295" s="5" t="str">
        <f>IFERROR(__xludf.DUMMYFUNCTION("""COMPUTED_VALUE"""),"")</f>
        <v/>
      </c>
      <c r="D49295" s="5">
        <v>0.0</v>
      </c>
    </row>
    <row r="49296" ht="14.25" customHeight="1">
      <c r="A49296" s="5"/>
      <c r="B49296" s="5"/>
      <c r="C49296" s="5" t="str">
        <f>IFERROR(__xludf.DUMMYFUNCTION("""COMPUTED_VALUE"""),"")</f>
        <v/>
      </c>
      <c r="D49296" s="5">
        <v>0.0</v>
      </c>
    </row>
    <row r="49297" ht="14.25" customHeight="1">
      <c r="A49297" s="5"/>
      <c r="B49297" s="5"/>
      <c r="C49297" s="5" t="str">
        <f>IFERROR(__xludf.DUMMYFUNCTION("""COMPUTED_VALUE"""),"")</f>
        <v/>
      </c>
      <c r="D49297" s="5">
        <v>0.0</v>
      </c>
    </row>
    <row r="49298" ht="14.25" customHeight="1">
      <c r="A49298" s="5"/>
      <c r="B49298" s="5"/>
      <c r="C49298" s="5" t="str">
        <f>IFERROR(__xludf.DUMMYFUNCTION("""COMPUTED_VALUE"""),"")</f>
        <v/>
      </c>
      <c r="D49298" s="5">
        <v>0.0</v>
      </c>
    </row>
    <row r="49299" ht="14.25" customHeight="1">
      <c r="A49299" s="5"/>
      <c r="B49299" s="5"/>
      <c r="C49299" s="5" t="str">
        <f>IFERROR(__xludf.DUMMYFUNCTION("""COMPUTED_VALUE"""),"")</f>
        <v/>
      </c>
      <c r="D49299" s="5">
        <v>0.0</v>
      </c>
    </row>
    <row r="49300" ht="14.25" customHeight="1">
      <c r="A49300" s="5"/>
      <c r="B49300" s="5"/>
      <c r="C49300" s="5" t="str">
        <f>IFERROR(__xludf.DUMMYFUNCTION("""COMPUTED_VALUE"""),"")</f>
        <v/>
      </c>
      <c r="D49300" s="5">
        <v>0.0</v>
      </c>
    </row>
    <row r="49301" ht="14.25" customHeight="1">
      <c r="A49301" s="5"/>
      <c r="B49301" s="5"/>
      <c r="C49301" s="5" t="str">
        <f>IFERROR(__xludf.DUMMYFUNCTION("""COMPUTED_VALUE"""),"")</f>
        <v/>
      </c>
      <c r="D49301" s="5">
        <v>0.0</v>
      </c>
    </row>
    <row r="49302" ht="14.25" customHeight="1">
      <c r="A49302" s="5"/>
      <c r="B49302" s="5"/>
      <c r="C49302" s="5" t="str">
        <f>IFERROR(__xludf.DUMMYFUNCTION("""COMPUTED_VALUE"""),"")</f>
        <v/>
      </c>
      <c r="D49302" s="5">
        <v>0.0</v>
      </c>
    </row>
    <row r="49303" ht="14.25" customHeight="1">
      <c r="A49303" s="5"/>
      <c r="B49303" s="5"/>
      <c r="C49303" s="5" t="str">
        <f>IFERROR(__xludf.DUMMYFUNCTION("""COMPUTED_VALUE"""),"")</f>
        <v/>
      </c>
      <c r="D49303" s="5">
        <v>0.0</v>
      </c>
    </row>
    <row r="49304" ht="14.25" customHeight="1">
      <c r="A49304" s="5"/>
      <c r="B49304" s="5"/>
      <c r="C49304" s="5" t="str">
        <f>IFERROR(__xludf.DUMMYFUNCTION("""COMPUTED_VALUE"""),"")</f>
        <v/>
      </c>
      <c r="D49304" s="5">
        <v>0.0</v>
      </c>
    </row>
    <row r="49305" ht="14.25" customHeight="1">
      <c r="A49305" s="5"/>
      <c r="B49305" s="5"/>
      <c r="C49305" s="5" t="str">
        <f>IFERROR(__xludf.DUMMYFUNCTION("""COMPUTED_VALUE"""),"")</f>
        <v/>
      </c>
      <c r="D49305" s="5">
        <v>0.0</v>
      </c>
    </row>
    <row r="49306" ht="14.25" customHeight="1">
      <c r="A49306" s="5"/>
      <c r="B49306" s="5"/>
      <c r="C49306" s="5" t="str">
        <f>IFERROR(__xludf.DUMMYFUNCTION("""COMPUTED_VALUE"""),"")</f>
        <v/>
      </c>
      <c r="D49306" s="5">
        <v>0.0</v>
      </c>
    </row>
    <row r="49307" ht="14.25" customHeight="1">
      <c r="A49307" s="5"/>
      <c r="B49307" s="5"/>
      <c r="C49307" s="5" t="str">
        <f>IFERROR(__xludf.DUMMYFUNCTION("""COMPUTED_VALUE"""),"")</f>
        <v/>
      </c>
      <c r="D49307" s="5">
        <v>0.0</v>
      </c>
    </row>
    <row r="49308" ht="14.25" customHeight="1">
      <c r="A49308" s="5"/>
      <c r="B49308" s="5"/>
      <c r="C49308" s="5" t="str">
        <f>IFERROR(__xludf.DUMMYFUNCTION("""COMPUTED_VALUE"""),"")</f>
        <v/>
      </c>
      <c r="D49308" s="5">
        <v>0.0</v>
      </c>
    </row>
    <row r="49309" ht="14.25" customHeight="1">
      <c r="A49309" s="5"/>
      <c r="B49309" s="5"/>
      <c r="C49309" s="5" t="str">
        <f>IFERROR(__xludf.DUMMYFUNCTION("""COMPUTED_VALUE"""),"")</f>
        <v/>
      </c>
      <c r="D49309" s="5">
        <v>0.0</v>
      </c>
    </row>
    <row r="49310" ht="14.25" customHeight="1">
      <c r="A49310" s="5"/>
      <c r="B49310" s="5"/>
      <c r="C49310" s="5" t="str">
        <f>IFERROR(__xludf.DUMMYFUNCTION("""COMPUTED_VALUE"""),"")</f>
        <v/>
      </c>
      <c r="D49310" s="5">
        <v>0.0</v>
      </c>
    </row>
    <row r="49311" ht="14.25" customHeight="1">
      <c r="A49311" s="5"/>
      <c r="B49311" s="5"/>
      <c r="C49311" s="5" t="str">
        <f>IFERROR(__xludf.DUMMYFUNCTION("""COMPUTED_VALUE"""),"")</f>
        <v/>
      </c>
      <c r="D49311" s="5">
        <v>0.0</v>
      </c>
    </row>
    <row r="49312" ht="14.25" customHeight="1">
      <c r="A49312" s="5"/>
      <c r="B49312" s="5"/>
      <c r="C49312" s="5" t="str">
        <f>IFERROR(__xludf.DUMMYFUNCTION("""COMPUTED_VALUE"""),"")</f>
        <v/>
      </c>
      <c r="D49312" s="5">
        <v>0.0</v>
      </c>
    </row>
    <row r="49313" ht="14.25" customHeight="1">
      <c r="A49313" s="5"/>
      <c r="B49313" s="5"/>
      <c r="C49313" s="5" t="str">
        <f>IFERROR(__xludf.DUMMYFUNCTION("""COMPUTED_VALUE"""),"")</f>
        <v/>
      </c>
      <c r="D49313" s="5">
        <v>0.0</v>
      </c>
    </row>
    <row r="49314" ht="14.25" customHeight="1">
      <c r="A49314" s="5"/>
      <c r="B49314" s="5"/>
      <c r="C49314" s="5" t="str">
        <f>IFERROR(__xludf.DUMMYFUNCTION("""COMPUTED_VALUE"""),"")</f>
        <v/>
      </c>
      <c r="D49314" s="5">
        <v>0.0</v>
      </c>
    </row>
    <row r="49315" ht="14.25" customHeight="1">
      <c r="A49315" s="5"/>
      <c r="B49315" s="5"/>
      <c r="C49315" s="5" t="str">
        <f>IFERROR(__xludf.DUMMYFUNCTION("""COMPUTED_VALUE"""),"")</f>
        <v/>
      </c>
      <c r="D49315" s="5">
        <v>0.0</v>
      </c>
    </row>
    <row r="49316" ht="14.25" customHeight="1">
      <c r="A49316" s="5"/>
      <c r="B49316" s="5"/>
      <c r="C49316" s="5" t="str">
        <f>IFERROR(__xludf.DUMMYFUNCTION("""COMPUTED_VALUE"""),"")</f>
        <v/>
      </c>
      <c r="D49316" s="5">
        <v>0.0</v>
      </c>
    </row>
    <row r="49317" ht="14.25" customHeight="1">
      <c r="A49317" s="5"/>
      <c r="B49317" s="5"/>
      <c r="C49317" s="5" t="str">
        <f>IFERROR(__xludf.DUMMYFUNCTION("""COMPUTED_VALUE"""),"")</f>
        <v/>
      </c>
      <c r="D49317" s="5">
        <v>0.0</v>
      </c>
    </row>
    <row r="49318" ht="14.25" customHeight="1">
      <c r="A49318" s="5"/>
      <c r="B49318" s="5"/>
      <c r="C49318" s="5" t="str">
        <f>IFERROR(__xludf.DUMMYFUNCTION("""COMPUTED_VALUE"""),"")</f>
        <v/>
      </c>
      <c r="D49318" s="5">
        <v>0.0</v>
      </c>
    </row>
    <row r="49319" ht="14.25" customHeight="1">
      <c r="A49319" s="5"/>
      <c r="B49319" s="5"/>
      <c r="C49319" s="5" t="str">
        <f>IFERROR(__xludf.DUMMYFUNCTION("""COMPUTED_VALUE"""),"")</f>
        <v/>
      </c>
      <c r="D49319" s="5">
        <v>0.0</v>
      </c>
    </row>
    <row r="49320" ht="14.25" customHeight="1">
      <c r="A49320" s="5"/>
      <c r="B49320" s="5"/>
      <c r="C49320" s="5" t="str">
        <f>IFERROR(__xludf.DUMMYFUNCTION("""COMPUTED_VALUE"""),"")</f>
        <v/>
      </c>
      <c r="D49320" s="5">
        <v>0.0</v>
      </c>
    </row>
    <row r="49321" ht="14.25" customHeight="1">
      <c r="A49321" s="5"/>
      <c r="B49321" s="5"/>
      <c r="C49321" s="5" t="str">
        <f>IFERROR(__xludf.DUMMYFUNCTION("""COMPUTED_VALUE"""),"")</f>
        <v/>
      </c>
      <c r="D49321" s="5">
        <v>0.0</v>
      </c>
    </row>
    <row r="49322" ht="14.25" customHeight="1">
      <c r="A49322" s="5"/>
      <c r="B49322" s="5"/>
      <c r="C49322" s="5" t="str">
        <f>IFERROR(__xludf.DUMMYFUNCTION("""COMPUTED_VALUE"""),"")</f>
        <v/>
      </c>
      <c r="D49322" s="5">
        <v>0.0</v>
      </c>
    </row>
    <row r="49323" ht="14.25" customHeight="1">
      <c r="A49323" s="5"/>
      <c r="B49323" s="5"/>
      <c r="C49323" s="5" t="str">
        <f>IFERROR(__xludf.DUMMYFUNCTION("""COMPUTED_VALUE"""),"")</f>
        <v/>
      </c>
      <c r="D49323" s="5">
        <v>0.0</v>
      </c>
    </row>
    <row r="49324" ht="14.25" customHeight="1">
      <c r="A49324" s="5"/>
      <c r="B49324" s="5"/>
      <c r="C49324" s="5" t="str">
        <f>IFERROR(__xludf.DUMMYFUNCTION("""COMPUTED_VALUE"""),"")</f>
        <v/>
      </c>
      <c r="D49324" s="5">
        <v>0.0</v>
      </c>
    </row>
    <row r="49325" ht="14.25" customHeight="1">
      <c r="A49325" s="5"/>
      <c r="B49325" s="5"/>
      <c r="C49325" s="5" t="str">
        <f>IFERROR(__xludf.DUMMYFUNCTION("""COMPUTED_VALUE"""),"")</f>
        <v/>
      </c>
      <c r="D49325" s="5">
        <v>0.0</v>
      </c>
    </row>
    <row r="49326" ht="14.25" customHeight="1">
      <c r="A49326" s="5"/>
      <c r="B49326" s="5"/>
      <c r="C49326" s="5" t="str">
        <f>IFERROR(__xludf.DUMMYFUNCTION("""COMPUTED_VALUE"""),"")</f>
        <v/>
      </c>
      <c r="D49326" s="5">
        <v>0.0</v>
      </c>
    </row>
    <row r="49327" ht="14.25" customHeight="1">
      <c r="A49327" s="5"/>
      <c r="B49327" s="5"/>
      <c r="C49327" s="5" t="str">
        <f>IFERROR(__xludf.DUMMYFUNCTION("""COMPUTED_VALUE"""),"")</f>
        <v/>
      </c>
      <c r="D49327" s="5">
        <v>0.0</v>
      </c>
    </row>
    <row r="49328" ht="14.25" customHeight="1">
      <c r="A49328" s="5"/>
      <c r="B49328" s="5"/>
      <c r="C49328" s="5" t="str">
        <f>IFERROR(__xludf.DUMMYFUNCTION("""COMPUTED_VALUE"""),"")</f>
        <v/>
      </c>
      <c r="D49328" s="5">
        <v>0.0</v>
      </c>
    </row>
    <row r="49329" ht="14.25" customHeight="1">
      <c r="A49329" s="5"/>
      <c r="B49329" s="5"/>
      <c r="C49329" s="5" t="str">
        <f>IFERROR(__xludf.DUMMYFUNCTION("""COMPUTED_VALUE"""),"")</f>
        <v/>
      </c>
      <c r="D49329" s="5">
        <v>0.0</v>
      </c>
    </row>
    <row r="49330" ht="14.25" customHeight="1">
      <c r="A49330" s="5"/>
      <c r="B49330" s="5"/>
      <c r="C49330" s="5" t="str">
        <f>IFERROR(__xludf.DUMMYFUNCTION("""COMPUTED_VALUE"""),"")</f>
        <v/>
      </c>
      <c r="D49330" s="5">
        <v>0.0</v>
      </c>
    </row>
    <row r="49331" ht="14.25" customHeight="1">
      <c r="A49331" s="5"/>
      <c r="B49331" s="5"/>
      <c r="C49331" s="5" t="str">
        <f>IFERROR(__xludf.DUMMYFUNCTION("""COMPUTED_VALUE"""),"")</f>
        <v/>
      </c>
      <c r="D49331" s="5">
        <v>0.0</v>
      </c>
    </row>
    <row r="49332" ht="14.25" customHeight="1">
      <c r="A49332" s="5"/>
      <c r="B49332" s="5"/>
      <c r="C49332" s="5" t="str">
        <f>IFERROR(__xludf.DUMMYFUNCTION("""COMPUTED_VALUE"""),"")</f>
        <v/>
      </c>
      <c r="D49332" s="5">
        <v>0.0</v>
      </c>
    </row>
    <row r="49333" ht="14.25" customHeight="1">
      <c r="A49333" s="5"/>
      <c r="B49333" s="5"/>
      <c r="C49333" s="5" t="str">
        <f>IFERROR(__xludf.DUMMYFUNCTION("""COMPUTED_VALUE"""),"")</f>
        <v/>
      </c>
      <c r="D49333" s="5">
        <v>0.0</v>
      </c>
    </row>
    <row r="49334" ht="14.25" customHeight="1">
      <c r="A49334" s="5"/>
      <c r="B49334" s="5"/>
      <c r="C49334" s="5" t="str">
        <f>IFERROR(__xludf.DUMMYFUNCTION("""COMPUTED_VALUE"""),"")</f>
        <v/>
      </c>
      <c r="D49334" s="5">
        <v>0.0</v>
      </c>
    </row>
    <row r="49335" ht="14.25" customHeight="1">
      <c r="A49335" s="5"/>
      <c r="B49335" s="5"/>
      <c r="C49335" s="5" t="str">
        <f>IFERROR(__xludf.DUMMYFUNCTION("""COMPUTED_VALUE"""),"")</f>
        <v/>
      </c>
      <c r="D49335" s="5">
        <v>0.0</v>
      </c>
    </row>
    <row r="49336" ht="14.25" customHeight="1">
      <c r="A49336" s="5"/>
      <c r="B49336" s="5"/>
      <c r="C49336" s="5" t="str">
        <f>IFERROR(__xludf.DUMMYFUNCTION("""COMPUTED_VALUE"""),"")</f>
        <v/>
      </c>
      <c r="D49336" s="5">
        <v>0.0</v>
      </c>
    </row>
    <row r="49337" ht="14.25" customHeight="1">
      <c r="A49337" s="5"/>
      <c r="B49337" s="5"/>
      <c r="C49337" s="5" t="str">
        <f>IFERROR(__xludf.DUMMYFUNCTION("""COMPUTED_VALUE"""),"")</f>
        <v/>
      </c>
      <c r="D49337" s="5">
        <v>0.0</v>
      </c>
    </row>
    <row r="49338" ht="14.25" customHeight="1">
      <c r="A49338" s="5"/>
      <c r="B49338" s="5"/>
      <c r="C49338" s="5" t="str">
        <f>IFERROR(__xludf.DUMMYFUNCTION("""COMPUTED_VALUE"""),"")</f>
        <v/>
      </c>
      <c r="D49338" s="5">
        <v>0.0</v>
      </c>
    </row>
    <row r="49339" ht="14.25" customHeight="1">
      <c r="A49339" s="5"/>
      <c r="B49339" s="5"/>
      <c r="C49339" s="5" t="str">
        <f>IFERROR(__xludf.DUMMYFUNCTION("""COMPUTED_VALUE"""),"")</f>
        <v/>
      </c>
      <c r="D49339" s="5">
        <v>0.0</v>
      </c>
    </row>
    <row r="49340" ht="14.25" customHeight="1">
      <c r="A49340" s="5"/>
      <c r="B49340" s="5"/>
      <c r="C49340" s="5" t="str">
        <f>IFERROR(__xludf.DUMMYFUNCTION("""COMPUTED_VALUE"""),"")</f>
        <v/>
      </c>
      <c r="D49340" s="5">
        <v>0.0</v>
      </c>
    </row>
    <row r="49341" ht="14.25" customHeight="1">
      <c r="A49341" s="5"/>
      <c r="B49341" s="5"/>
      <c r="C49341" s="5" t="str">
        <f>IFERROR(__xludf.DUMMYFUNCTION("""COMPUTED_VALUE"""),"")</f>
        <v/>
      </c>
      <c r="D49341" s="5">
        <v>0.0</v>
      </c>
    </row>
    <row r="49342" ht="14.25" customHeight="1">
      <c r="A49342" s="5"/>
      <c r="B49342" s="5"/>
      <c r="C49342" s="5" t="str">
        <f>IFERROR(__xludf.DUMMYFUNCTION("""COMPUTED_VALUE"""),"")</f>
        <v/>
      </c>
      <c r="D49342" s="5">
        <v>0.0</v>
      </c>
    </row>
    <row r="49343" ht="14.25" customHeight="1">
      <c r="A49343" s="5"/>
      <c r="B49343" s="5"/>
      <c r="C49343" s="5" t="str">
        <f>IFERROR(__xludf.DUMMYFUNCTION("""COMPUTED_VALUE"""),"")</f>
        <v/>
      </c>
      <c r="D49343" s="5">
        <v>0.0</v>
      </c>
    </row>
    <row r="49344" ht="14.25" customHeight="1">
      <c r="A49344" s="5"/>
      <c r="B49344" s="5"/>
      <c r="C49344" s="5" t="str">
        <f>IFERROR(__xludf.DUMMYFUNCTION("""COMPUTED_VALUE"""),"")</f>
        <v/>
      </c>
      <c r="D49344" s="5">
        <v>0.0</v>
      </c>
    </row>
    <row r="49345" ht="14.25" customHeight="1">
      <c r="A49345" s="5"/>
      <c r="B49345" s="5"/>
      <c r="C49345" s="5" t="str">
        <f>IFERROR(__xludf.DUMMYFUNCTION("""COMPUTED_VALUE"""),"")</f>
        <v/>
      </c>
      <c r="D49345" s="5">
        <v>0.0</v>
      </c>
    </row>
    <row r="49346" ht="14.25" customHeight="1">
      <c r="A49346" s="5"/>
      <c r="B49346" s="5"/>
      <c r="C49346" s="5" t="str">
        <f>IFERROR(__xludf.DUMMYFUNCTION("""COMPUTED_VALUE"""),"")</f>
        <v/>
      </c>
      <c r="D49346" s="5">
        <v>0.0</v>
      </c>
    </row>
    <row r="49347" ht="14.25" customHeight="1">
      <c r="A49347" s="5"/>
      <c r="B49347" s="5"/>
      <c r="C49347" s="5" t="str">
        <f>IFERROR(__xludf.DUMMYFUNCTION("""COMPUTED_VALUE"""),"")</f>
        <v/>
      </c>
      <c r="D49347" s="5">
        <v>0.0</v>
      </c>
    </row>
    <row r="49348" ht="14.25" customHeight="1">
      <c r="A49348" s="5"/>
      <c r="B49348" s="5"/>
      <c r="C49348" s="5" t="str">
        <f>IFERROR(__xludf.DUMMYFUNCTION("""COMPUTED_VALUE"""),"")</f>
        <v/>
      </c>
      <c r="D49348" s="5">
        <v>0.0</v>
      </c>
    </row>
    <row r="49349" ht="14.25" customHeight="1">
      <c r="A49349" s="5"/>
      <c r="B49349" s="5"/>
      <c r="C49349" s="5" t="str">
        <f>IFERROR(__xludf.DUMMYFUNCTION("""COMPUTED_VALUE"""),"")</f>
        <v/>
      </c>
      <c r="D49349" s="5">
        <v>0.0</v>
      </c>
    </row>
    <row r="49350" ht="14.25" customHeight="1">
      <c r="A49350" s="5"/>
      <c r="B49350" s="5"/>
      <c r="C49350" s="5" t="str">
        <f>IFERROR(__xludf.DUMMYFUNCTION("""COMPUTED_VALUE"""),"")</f>
        <v/>
      </c>
      <c r="D49350" s="5">
        <v>0.0</v>
      </c>
    </row>
    <row r="49351" ht="14.25" customHeight="1">
      <c r="A49351" s="5"/>
      <c r="B49351" s="5"/>
      <c r="C49351" s="5" t="str">
        <f>IFERROR(__xludf.DUMMYFUNCTION("""COMPUTED_VALUE"""),"")</f>
        <v/>
      </c>
      <c r="D49351" s="5">
        <v>0.0</v>
      </c>
    </row>
    <row r="49352" ht="14.25" customHeight="1">
      <c r="A49352" s="5"/>
      <c r="B49352" s="5"/>
      <c r="C49352" s="5" t="str">
        <f>IFERROR(__xludf.DUMMYFUNCTION("""COMPUTED_VALUE"""),"")</f>
        <v/>
      </c>
      <c r="D49352" s="5">
        <v>0.0</v>
      </c>
    </row>
    <row r="49353" ht="14.25" customHeight="1">
      <c r="A49353" s="5"/>
      <c r="B49353" s="5"/>
      <c r="C49353" s="5" t="str">
        <f>IFERROR(__xludf.DUMMYFUNCTION("""COMPUTED_VALUE"""),"")</f>
        <v/>
      </c>
      <c r="D49353" s="5">
        <v>0.0</v>
      </c>
    </row>
    <row r="49354" ht="14.25" customHeight="1">
      <c r="A49354" s="5"/>
      <c r="B49354" s="5"/>
      <c r="C49354" s="5" t="str">
        <f>IFERROR(__xludf.DUMMYFUNCTION("""COMPUTED_VALUE"""),"")</f>
        <v/>
      </c>
      <c r="D49354" s="5">
        <v>0.0</v>
      </c>
    </row>
    <row r="49355" ht="14.25" customHeight="1">
      <c r="A49355" s="5"/>
      <c r="B49355" s="5"/>
      <c r="C49355" s="5" t="str">
        <f>IFERROR(__xludf.DUMMYFUNCTION("""COMPUTED_VALUE"""),"")</f>
        <v/>
      </c>
      <c r="D49355" s="5">
        <v>0.0</v>
      </c>
    </row>
    <row r="49356" ht="14.25" customHeight="1">
      <c r="A49356" s="5"/>
      <c r="B49356" s="5"/>
      <c r="C49356" s="5" t="str">
        <f>IFERROR(__xludf.DUMMYFUNCTION("""COMPUTED_VALUE"""),"")</f>
        <v/>
      </c>
      <c r="D49356" s="5">
        <v>0.0</v>
      </c>
    </row>
    <row r="49357" ht="14.25" customHeight="1">
      <c r="A49357" s="5"/>
      <c r="B49357" s="5"/>
      <c r="C49357" s="5" t="str">
        <f>IFERROR(__xludf.DUMMYFUNCTION("""COMPUTED_VALUE"""),"")</f>
        <v/>
      </c>
      <c r="D49357" s="5">
        <v>0.0</v>
      </c>
    </row>
    <row r="49358" ht="14.25" customHeight="1">
      <c r="A49358" s="5"/>
      <c r="B49358" s="5"/>
      <c r="C49358" s="5" t="str">
        <f>IFERROR(__xludf.DUMMYFUNCTION("""COMPUTED_VALUE"""),"")</f>
        <v/>
      </c>
      <c r="D49358" s="5">
        <v>0.0</v>
      </c>
    </row>
    <row r="49359" ht="14.25" customHeight="1">
      <c r="A49359" s="5"/>
      <c r="B49359" s="5"/>
      <c r="C49359" s="5" t="str">
        <f>IFERROR(__xludf.DUMMYFUNCTION("""COMPUTED_VALUE"""),"")</f>
        <v/>
      </c>
      <c r="D49359" s="5">
        <v>0.0</v>
      </c>
    </row>
    <row r="49360" ht="14.25" customHeight="1">
      <c r="A49360" s="5"/>
      <c r="B49360" s="5"/>
      <c r="C49360" s="5" t="str">
        <f>IFERROR(__xludf.DUMMYFUNCTION("""COMPUTED_VALUE"""),"")</f>
        <v/>
      </c>
      <c r="D49360" s="5">
        <v>0.0</v>
      </c>
    </row>
    <row r="49361" ht="14.25" customHeight="1">
      <c r="A49361" s="5"/>
      <c r="B49361" s="5"/>
      <c r="C49361" s="5" t="str">
        <f>IFERROR(__xludf.DUMMYFUNCTION("""COMPUTED_VALUE"""),"")</f>
        <v/>
      </c>
      <c r="D49361" s="5">
        <v>0.0</v>
      </c>
    </row>
    <row r="49362" ht="14.25" customHeight="1">
      <c r="A49362" s="5"/>
      <c r="B49362" s="5"/>
      <c r="C49362" s="5" t="str">
        <f>IFERROR(__xludf.DUMMYFUNCTION("""COMPUTED_VALUE"""),"")</f>
        <v/>
      </c>
      <c r="D49362" s="5">
        <v>0.0</v>
      </c>
    </row>
    <row r="49363" ht="14.25" customHeight="1">
      <c r="A49363" s="5"/>
      <c r="B49363" s="5"/>
      <c r="C49363" s="5" t="str">
        <f>IFERROR(__xludf.DUMMYFUNCTION("""COMPUTED_VALUE"""),"")</f>
        <v/>
      </c>
      <c r="D49363" s="5">
        <v>0.0</v>
      </c>
    </row>
    <row r="49364" ht="14.25" customHeight="1">
      <c r="A49364" s="5"/>
      <c r="B49364" s="5"/>
      <c r="C49364" s="5" t="str">
        <f>IFERROR(__xludf.DUMMYFUNCTION("""COMPUTED_VALUE"""),"")</f>
        <v/>
      </c>
      <c r="D49364" s="5">
        <v>0.0</v>
      </c>
    </row>
    <row r="49365" ht="14.25" customHeight="1">
      <c r="A49365" s="5"/>
      <c r="B49365" s="5"/>
      <c r="C49365" s="5" t="str">
        <f>IFERROR(__xludf.DUMMYFUNCTION("""COMPUTED_VALUE"""),"")</f>
        <v/>
      </c>
      <c r="D49365" s="5">
        <v>0.0</v>
      </c>
    </row>
    <row r="49366" ht="14.25" customHeight="1">
      <c r="A49366" s="5"/>
      <c r="B49366" s="5"/>
      <c r="C49366" s="5" t="str">
        <f>IFERROR(__xludf.DUMMYFUNCTION("""COMPUTED_VALUE"""),"")</f>
        <v/>
      </c>
      <c r="D49366" s="5">
        <v>0.0</v>
      </c>
    </row>
    <row r="49367" ht="14.25" customHeight="1">
      <c r="A49367" s="5"/>
      <c r="B49367" s="5"/>
      <c r="C49367" s="5" t="str">
        <f>IFERROR(__xludf.DUMMYFUNCTION("""COMPUTED_VALUE"""),"")</f>
        <v/>
      </c>
      <c r="D49367" s="5">
        <v>0.0</v>
      </c>
    </row>
    <row r="49368" ht="14.25" customHeight="1">
      <c r="A49368" s="5"/>
      <c r="B49368" s="5"/>
      <c r="C49368" s="5" t="str">
        <f>IFERROR(__xludf.DUMMYFUNCTION("""COMPUTED_VALUE"""),"")</f>
        <v/>
      </c>
      <c r="D49368" s="5">
        <v>0.0</v>
      </c>
    </row>
    <row r="49369" ht="14.25" customHeight="1">
      <c r="A49369" s="5"/>
      <c r="B49369" s="5"/>
      <c r="C49369" s="5" t="str">
        <f>IFERROR(__xludf.DUMMYFUNCTION("""COMPUTED_VALUE"""),"")</f>
        <v/>
      </c>
      <c r="D49369" s="5">
        <v>0.0</v>
      </c>
    </row>
    <row r="49370" ht="14.25" customHeight="1">
      <c r="A49370" s="5"/>
      <c r="B49370" s="5"/>
      <c r="C49370" s="5" t="str">
        <f>IFERROR(__xludf.DUMMYFUNCTION("""COMPUTED_VALUE"""),"")</f>
        <v/>
      </c>
      <c r="D49370" s="5">
        <v>0.0</v>
      </c>
    </row>
    <row r="49371" ht="14.25" customHeight="1">
      <c r="A49371" s="5"/>
      <c r="B49371" s="5"/>
      <c r="C49371" s="5" t="str">
        <f>IFERROR(__xludf.DUMMYFUNCTION("""COMPUTED_VALUE"""),"")</f>
        <v/>
      </c>
      <c r="D49371" s="5">
        <v>0.0</v>
      </c>
    </row>
    <row r="49372" ht="14.25" customHeight="1">
      <c r="A49372" s="5"/>
      <c r="B49372" s="5"/>
      <c r="C49372" s="5" t="str">
        <f>IFERROR(__xludf.DUMMYFUNCTION("""COMPUTED_VALUE"""),"")</f>
        <v/>
      </c>
      <c r="D49372" s="5">
        <v>0.0</v>
      </c>
    </row>
    <row r="49373" ht="14.25" customHeight="1">
      <c r="A49373" s="5"/>
      <c r="B49373" s="5"/>
      <c r="C49373" s="5" t="str">
        <f>IFERROR(__xludf.DUMMYFUNCTION("""COMPUTED_VALUE"""),"")</f>
        <v/>
      </c>
      <c r="D49373" s="5">
        <v>0.0</v>
      </c>
    </row>
    <row r="49374" ht="14.25" customHeight="1">
      <c r="A49374" s="5"/>
      <c r="B49374" s="5"/>
      <c r="C49374" s="5" t="str">
        <f>IFERROR(__xludf.DUMMYFUNCTION("""COMPUTED_VALUE"""),"")</f>
        <v/>
      </c>
      <c r="D49374" s="5">
        <v>0.0</v>
      </c>
    </row>
    <row r="49375" ht="14.25" customHeight="1">
      <c r="A49375" s="5"/>
      <c r="B49375" s="5"/>
      <c r="C49375" s="5" t="str">
        <f>IFERROR(__xludf.DUMMYFUNCTION("""COMPUTED_VALUE"""),"")</f>
        <v/>
      </c>
      <c r="D49375" s="5">
        <v>0.0</v>
      </c>
    </row>
    <row r="49376" ht="14.25" customHeight="1">
      <c r="A49376" s="5"/>
      <c r="B49376" s="5"/>
      <c r="C49376" s="5" t="str">
        <f>IFERROR(__xludf.DUMMYFUNCTION("""COMPUTED_VALUE"""),"")</f>
        <v/>
      </c>
      <c r="D49376" s="5">
        <v>0.0</v>
      </c>
    </row>
    <row r="49377" ht="14.25" customHeight="1">
      <c r="A49377" s="5"/>
      <c r="B49377" s="5"/>
      <c r="C49377" s="5" t="str">
        <f>IFERROR(__xludf.DUMMYFUNCTION("""COMPUTED_VALUE"""),"")</f>
        <v/>
      </c>
      <c r="D49377" s="5">
        <v>0.0</v>
      </c>
    </row>
    <row r="49378" ht="14.25" customHeight="1">
      <c r="A49378" s="5"/>
      <c r="B49378" s="5"/>
      <c r="C49378" s="5" t="str">
        <f>IFERROR(__xludf.DUMMYFUNCTION("""COMPUTED_VALUE"""),"")</f>
        <v/>
      </c>
      <c r="D49378" s="5">
        <v>0.0</v>
      </c>
    </row>
    <row r="49379" ht="14.25" customHeight="1">
      <c r="A49379" s="5"/>
      <c r="B49379" s="5"/>
      <c r="C49379" s="5" t="str">
        <f>IFERROR(__xludf.DUMMYFUNCTION("""COMPUTED_VALUE"""),"")</f>
        <v/>
      </c>
      <c r="D49379" s="5">
        <v>0.0</v>
      </c>
    </row>
    <row r="49380" ht="14.25" customHeight="1">
      <c r="A49380" s="5"/>
      <c r="B49380" s="5"/>
      <c r="C49380" s="5" t="str">
        <f>IFERROR(__xludf.DUMMYFUNCTION("""COMPUTED_VALUE"""),"")</f>
        <v/>
      </c>
      <c r="D49380" s="5">
        <v>0.0</v>
      </c>
    </row>
    <row r="49381" ht="14.25" customHeight="1">
      <c r="A49381" s="5"/>
      <c r="B49381" s="5"/>
      <c r="C49381" s="5" t="str">
        <f>IFERROR(__xludf.DUMMYFUNCTION("""COMPUTED_VALUE"""),"")</f>
        <v/>
      </c>
      <c r="D49381" s="5">
        <v>0.0</v>
      </c>
    </row>
    <row r="49382" ht="14.25" customHeight="1">
      <c r="A49382" s="5"/>
      <c r="B49382" s="5"/>
      <c r="C49382" s="5" t="str">
        <f>IFERROR(__xludf.DUMMYFUNCTION("""COMPUTED_VALUE"""),"")</f>
        <v/>
      </c>
      <c r="D49382" s="5">
        <v>0.0</v>
      </c>
    </row>
    <row r="49383" ht="14.25" customHeight="1">
      <c r="A49383" s="5"/>
      <c r="B49383" s="5"/>
      <c r="C49383" s="5" t="str">
        <f>IFERROR(__xludf.DUMMYFUNCTION("""COMPUTED_VALUE"""),"")</f>
        <v/>
      </c>
      <c r="D49383" s="5">
        <v>0.0</v>
      </c>
    </row>
    <row r="49384" ht="14.25" customHeight="1">
      <c r="A49384" s="5"/>
      <c r="B49384" s="5"/>
      <c r="C49384" s="5" t="str">
        <f>IFERROR(__xludf.DUMMYFUNCTION("""COMPUTED_VALUE"""),"")</f>
        <v/>
      </c>
      <c r="D49384" s="5">
        <v>0.0</v>
      </c>
    </row>
    <row r="49385" ht="14.25" customHeight="1">
      <c r="A49385" s="5"/>
      <c r="B49385" s="5"/>
      <c r="C49385" s="5" t="str">
        <f>IFERROR(__xludf.DUMMYFUNCTION("""COMPUTED_VALUE"""),"")</f>
        <v/>
      </c>
      <c r="D49385" s="5">
        <v>0.0</v>
      </c>
    </row>
    <row r="49386" ht="14.25" customHeight="1">
      <c r="A49386" s="5"/>
      <c r="B49386" s="5"/>
      <c r="C49386" s="5" t="str">
        <f>IFERROR(__xludf.DUMMYFUNCTION("""COMPUTED_VALUE"""),"")</f>
        <v/>
      </c>
      <c r="D49386" s="5">
        <v>0.0</v>
      </c>
    </row>
    <row r="49387" ht="14.25" customHeight="1">
      <c r="A49387" s="5"/>
      <c r="B49387" s="5"/>
      <c r="C49387" s="5" t="str">
        <f>IFERROR(__xludf.DUMMYFUNCTION("""COMPUTED_VALUE"""),"")</f>
        <v/>
      </c>
      <c r="D49387" s="5">
        <v>0.0</v>
      </c>
    </row>
    <row r="49388" ht="14.25" customHeight="1">
      <c r="A49388" s="5"/>
      <c r="B49388" s="5"/>
      <c r="C49388" s="5" t="str">
        <f>IFERROR(__xludf.DUMMYFUNCTION("""COMPUTED_VALUE"""),"")</f>
        <v/>
      </c>
      <c r="D49388" s="5">
        <v>0.0</v>
      </c>
    </row>
    <row r="49389" ht="14.25" customHeight="1">
      <c r="A49389" s="5"/>
      <c r="B49389" s="5"/>
      <c r="C49389" s="5" t="str">
        <f>IFERROR(__xludf.DUMMYFUNCTION("""COMPUTED_VALUE"""),"")</f>
        <v/>
      </c>
      <c r="D49389" s="5">
        <v>0.0</v>
      </c>
    </row>
    <row r="49390" ht="14.25" customHeight="1">
      <c r="A49390" s="5"/>
      <c r="B49390" s="5"/>
      <c r="C49390" s="5" t="str">
        <f>IFERROR(__xludf.DUMMYFUNCTION("""COMPUTED_VALUE"""),"")</f>
        <v/>
      </c>
      <c r="D49390" s="5">
        <v>0.0</v>
      </c>
    </row>
    <row r="49391" ht="14.25" customHeight="1">
      <c r="A49391" s="5"/>
      <c r="B49391" s="5"/>
      <c r="C49391" s="5" t="str">
        <f>IFERROR(__xludf.DUMMYFUNCTION("""COMPUTED_VALUE"""),"")</f>
        <v/>
      </c>
      <c r="D49391" s="5">
        <v>0.0</v>
      </c>
    </row>
    <row r="49392" ht="14.25" customHeight="1">
      <c r="A49392" s="5"/>
      <c r="B49392" s="5"/>
      <c r="C49392" s="5" t="str">
        <f>IFERROR(__xludf.DUMMYFUNCTION("""COMPUTED_VALUE"""),"")</f>
        <v/>
      </c>
      <c r="D49392" s="5">
        <v>0.0</v>
      </c>
    </row>
    <row r="49393" ht="14.25" customHeight="1">
      <c r="A49393" s="5"/>
      <c r="B49393" s="5"/>
      <c r="C49393" s="5" t="str">
        <f>IFERROR(__xludf.DUMMYFUNCTION("""COMPUTED_VALUE"""),"")</f>
        <v/>
      </c>
      <c r="D49393" s="5">
        <v>0.0</v>
      </c>
    </row>
    <row r="49394" ht="14.25" customHeight="1">
      <c r="A49394" s="5"/>
      <c r="B49394" s="5"/>
      <c r="C49394" s="5" t="str">
        <f>IFERROR(__xludf.DUMMYFUNCTION("""COMPUTED_VALUE"""),"")</f>
        <v/>
      </c>
      <c r="D49394" s="5">
        <v>0.0</v>
      </c>
    </row>
    <row r="49395" ht="14.25" customHeight="1">
      <c r="A49395" s="5"/>
      <c r="B49395" s="5"/>
      <c r="C49395" s="5" t="str">
        <f>IFERROR(__xludf.DUMMYFUNCTION("""COMPUTED_VALUE"""),"")</f>
        <v/>
      </c>
      <c r="D49395" s="5">
        <v>0.0</v>
      </c>
    </row>
    <row r="49396" ht="14.25" customHeight="1">
      <c r="A49396" s="5"/>
      <c r="B49396" s="5"/>
      <c r="C49396" s="5" t="str">
        <f>IFERROR(__xludf.DUMMYFUNCTION("""COMPUTED_VALUE"""),"")</f>
        <v/>
      </c>
      <c r="D49396" s="5">
        <v>0.0</v>
      </c>
    </row>
    <row r="49397" ht="14.25" customHeight="1">
      <c r="A49397" s="5"/>
      <c r="B49397" s="5"/>
      <c r="C49397" s="5" t="str">
        <f>IFERROR(__xludf.DUMMYFUNCTION("""COMPUTED_VALUE"""),"")</f>
        <v/>
      </c>
      <c r="D49397" s="5">
        <v>0.0</v>
      </c>
    </row>
    <row r="49398" ht="14.25" customHeight="1">
      <c r="A49398" s="5"/>
      <c r="B49398" s="5"/>
      <c r="C49398" s="5" t="str">
        <f>IFERROR(__xludf.DUMMYFUNCTION("""COMPUTED_VALUE"""),"")</f>
        <v/>
      </c>
      <c r="D49398" s="5">
        <v>0.0</v>
      </c>
    </row>
    <row r="49399" ht="14.25" customHeight="1">
      <c r="A49399" s="5"/>
      <c r="B49399" s="5"/>
      <c r="C49399" s="5" t="str">
        <f>IFERROR(__xludf.DUMMYFUNCTION("""COMPUTED_VALUE"""),"")</f>
        <v/>
      </c>
      <c r="D49399" s="5">
        <v>0.0</v>
      </c>
    </row>
    <row r="49400" ht="14.25" customHeight="1">
      <c r="A49400" s="5"/>
      <c r="B49400" s="5"/>
      <c r="C49400" s="5" t="str">
        <f>IFERROR(__xludf.DUMMYFUNCTION("""COMPUTED_VALUE"""),"")</f>
        <v/>
      </c>
      <c r="D49400" s="5">
        <v>0.0</v>
      </c>
    </row>
    <row r="49401" ht="14.25" customHeight="1">
      <c r="A49401" s="5"/>
      <c r="B49401" s="5"/>
      <c r="C49401" s="5" t="str">
        <f>IFERROR(__xludf.DUMMYFUNCTION("""COMPUTED_VALUE"""),"")</f>
        <v/>
      </c>
      <c r="D49401" s="5">
        <v>0.0</v>
      </c>
    </row>
    <row r="49402" ht="14.25" customHeight="1">
      <c r="A49402" s="5"/>
      <c r="B49402" s="5"/>
      <c r="C49402" s="5" t="str">
        <f>IFERROR(__xludf.DUMMYFUNCTION("""COMPUTED_VALUE"""),"")</f>
        <v/>
      </c>
      <c r="D49402" s="5">
        <v>0.0</v>
      </c>
    </row>
    <row r="49403" ht="14.25" customHeight="1">
      <c r="A49403" s="5"/>
      <c r="B49403" s="5"/>
      <c r="C49403" s="5" t="str">
        <f>IFERROR(__xludf.DUMMYFUNCTION("""COMPUTED_VALUE"""),"")</f>
        <v/>
      </c>
      <c r="D49403" s="5">
        <v>0.0</v>
      </c>
    </row>
    <row r="49404" ht="14.25" customHeight="1">
      <c r="A49404" s="5"/>
      <c r="B49404" s="5"/>
      <c r="C49404" s="5" t="str">
        <f>IFERROR(__xludf.DUMMYFUNCTION("""COMPUTED_VALUE"""),"")</f>
        <v/>
      </c>
      <c r="D49404" s="5">
        <v>0.0</v>
      </c>
    </row>
    <row r="49405" ht="14.25" customHeight="1">
      <c r="A49405" s="5"/>
      <c r="B49405" s="5"/>
      <c r="C49405" s="5" t="str">
        <f>IFERROR(__xludf.DUMMYFUNCTION("""COMPUTED_VALUE"""),"")</f>
        <v/>
      </c>
      <c r="D49405" s="5">
        <v>0.0</v>
      </c>
    </row>
    <row r="49406" ht="14.25" customHeight="1">
      <c r="A49406" s="5"/>
      <c r="B49406" s="5"/>
      <c r="C49406" s="5" t="str">
        <f>IFERROR(__xludf.DUMMYFUNCTION("""COMPUTED_VALUE"""),"")</f>
        <v/>
      </c>
      <c r="D49406" s="5">
        <v>0.0</v>
      </c>
    </row>
    <row r="49407" ht="14.25" customHeight="1">
      <c r="A49407" s="5"/>
      <c r="B49407" s="5"/>
      <c r="C49407" s="5" t="str">
        <f>IFERROR(__xludf.DUMMYFUNCTION("""COMPUTED_VALUE"""),"")</f>
        <v/>
      </c>
      <c r="D49407" s="5">
        <v>0.0</v>
      </c>
    </row>
    <row r="49408" ht="14.25" customHeight="1">
      <c r="A49408" s="5"/>
      <c r="B49408" s="5"/>
      <c r="C49408" s="5" t="str">
        <f>IFERROR(__xludf.DUMMYFUNCTION("""COMPUTED_VALUE"""),"")</f>
        <v/>
      </c>
      <c r="D49408" s="5">
        <v>0.0</v>
      </c>
    </row>
    <row r="49409" ht="14.25" customHeight="1">
      <c r="A49409" s="5"/>
      <c r="B49409" s="5"/>
      <c r="C49409" s="5" t="str">
        <f>IFERROR(__xludf.DUMMYFUNCTION("""COMPUTED_VALUE"""),"")</f>
        <v/>
      </c>
      <c r="D49409" s="5">
        <v>0.0</v>
      </c>
    </row>
    <row r="49410" ht="14.25" customHeight="1">
      <c r="A49410" s="5"/>
      <c r="B49410" s="5"/>
      <c r="C49410" s="5" t="str">
        <f>IFERROR(__xludf.DUMMYFUNCTION("""COMPUTED_VALUE"""),"")</f>
        <v/>
      </c>
      <c r="D49410" s="5">
        <v>0.0</v>
      </c>
    </row>
    <row r="49411" ht="14.25" customHeight="1">
      <c r="A49411" s="5"/>
      <c r="B49411" s="5"/>
      <c r="C49411" s="5" t="str">
        <f>IFERROR(__xludf.DUMMYFUNCTION("""COMPUTED_VALUE"""),"")</f>
        <v/>
      </c>
      <c r="D49411" s="5">
        <v>0.0</v>
      </c>
    </row>
    <row r="49412" ht="14.25" customHeight="1">
      <c r="A49412" s="5"/>
      <c r="B49412" s="5"/>
      <c r="C49412" s="5" t="str">
        <f>IFERROR(__xludf.DUMMYFUNCTION("""COMPUTED_VALUE"""),"")</f>
        <v/>
      </c>
      <c r="D49412" s="5">
        <v>0.0</v>
      </c>
    </row>
    <row r="49413" ht="14.25" customHeight="1">
      <c r="A49413" s="5"/>
      <c r="B49413" s="5"/>
      <c r="C49413" s="5" t="str">
        <f>IFERROR(__xludf.DUMMYFUNCTION("""COMPUTED_VALUE"""),"")</f>
        <v/>
      </c>
      <c r="D49413" s="5">
        <v>0.0</v>
      </c>
    </row>
    <row r="49414" ht="14.25" customHeight="1">
      <c r="A49414" s="5"/>
      <c r="B49414" s="5"/>
      <c r="C49414" s="5" t="str">
        <f>IFERROR(__xludf.DUMMYFUNCTION("""COMPUTED_VALUE"""),"")</f>
        <v/>
      </c>
      <c r="D49414" s="5">
        <v>0.0</v>
      </c>
    </row>
    <row r="49415" ht="14.25" customHeight="1">
      <c r="A49415" s="5"/>
      <c r="B49415" s="5"/>
      <c r="C49415" s="5" t="str">
        <f>IFERROR(__xludf.DUMMYFUNCTION("""COMPUTED_VALUE"""),"")</f>
        <v/>
      </c>
      <c r="D49415" s="5">
        <v>0.0</v>
      </c>
    </row>
    <row r="49416" ht="14.25" customHeight="1">
      <c r="A49416" s="5"/>
      <c r="B49416" s="5"/>
      <c r="C49416" s="5" t="str">
        <f>IFERROR(__xludf.DUMMYFUNCTION("""COMPUTED_VALUE"""),"")</f>
        <v/>
      </c>
      <c r="D49416" s="5">
        <v>0.0</v>
      </c>
    </row>
    <row r="49417" ht="14.25" customHeight="1">
      <c r="A49417" s="5"/>
      <c r="B49417" s="5"/>
      <c r="C49417" s="5" t="str">
        <f>IFERROR(__xludf.DUMMYFUNCTION("""COMPUTED_VALUE"""),"")</f>
        <v/>
      </c>
      <c r="D49417" s="5">
        <v>0.0</v>
      </c>
    </row>
    <row r="49418" ht="14.25" customHeight="1">
      <c r="A49418" s="5"/>
      <c r="B49418" s="5"/>
      <c r="C49418" s="5" t="str">
        <f>IFERROR(__xludf.DUMMYFUNCTION("""COMPUTED_VALUE"""),"")</f>
        <v/>
      </c>
      <c r="D49418" s="5">
        <v>0.0</v>
      </c>
    </row>
    <row r="49419" ht="14.25" customHeight="1">
      <c r="A49419" s="5"/>
      <c r="B49419" s="5"/>
      <c r="C49419" s="5" t="str">
        <f>IFERROR(__xludf.DUMMYFUNCTION("""COMPUTED_VALUE"""),"")</f>
        <v/>
      </c>
      <c r="D49419" s="5">
        <v>0.0</v>
      </c>
    </row>
    <row r="49420" ht="14.25" customHeight="1">
      <c r="A49420" s="5"/>
      <c r="B49420" s="5"/>
      <c r="C49420" s="5" t="str">
        <f>IFERROR(__xludf.DUMMYFUNCTION("""COMPUTED_VALUE"""),"")</f>
        <v/>
      </c>
      <c r="D49420" s="5">
        <v>0.0</v>
      </c>
    </row>
    <row r="49421" ht="14.25" customHeight="1">
      <c r="A49421" s="5"/>
      <c r="B49421" s="5"/>
      <c r="C49421" s="5" t="str">
        <f>IFERROR(__xludf.DUMMYFUNCTION("""COMPUTED_VALUE"""),"")</f>
        <v/>
      </c>
      <c r="D49421" s="5">
        <v>0.0</v>
      </c>
    </row>
    <row r="49422" ht="14.25" customHeight="1">
      <c r="A49422" s="5"/>
      <c r="B49422" s="5"/>
      <c r="C49422" s="5" t="str">
        <f>IFERROR(__xludf.DUMMYFUNCTION("""COMPUTED_VALUE"""),"")</f>
        <v/>
      </c>
      <c r="D49422" s="5">
        <v>0.0</v>
      </c>
    </row>
    <row r="49423" ht="14.25" customHeight="1">
      <c r="A49423" s="5"/>
      <c r="B49423" s="5"/>
      <c r="C49423" s="5" t="str">
        <f>IFERROR(__xludf.DUMMYFUNCTION("""COMPUTED_VALUE"""),"")</f>
        <v/>
      </c>
      <c r="D49423" s="5">
        <v>0.0</v>
      </c>
    </row>
    <row r="49424" ht="14.25" customHeight="1">
      <c r="A49424" s="5"/>
      <c r="B49424" s="5"/>
      <c r="C49424" s="5" t="str">
        <f>IFERROR(__xludf.DUMMYFUNCTION("""COMPUTED_VALUE"""),"")</f>
        <v/>
      </c>
      <c r="D49424" s="5">
        <v>0.0</v>
      </c>
    </row>
    <row r="49425" ht="14.25" customHeight="1">
      <c r="A49425" s="5"/>
      <c r="B49425" s="5"/>
      <c r="C49425" s="5" t="str">
        <f>IFERROR(__xludf.DUMMYFUNCTION("""COMPUTED_VALUE"""),"")</f>
        <v/>
      </c>
      <c r="D49425" s="5">
        <v>0.0</v>
      </c>
    </row>
    <row r="49426" ht="14.25" customHeight="1">
      <c r="A49426" s="5"/>
      <c r="B49426" s="5"/>
      <c r="C49426" s="5" t="str">
        <f>IFERROR(__xludf.DUMMYFUNCTION("""COMPUTED_VALUE"""),"")</f>
        <v/>
      </c>
      <c r="D49426" s="5">
        <v>0.0</v>
      </c>
    </row>
    <row r="49427" ht="14.25" customHeight="1">
      <c r="A49427" s="5"/>
      <c r="B49427" s="5"/>
      <c r="C49427" s="5" t="str">
        <f>IFERROR(__xludf.DUMMYFUNCTION("""COMPUTED_VALUE"""),"")</f>
        <v/>
      </c>
      <c r="D49427" s="5">
        <v>0.0</v>
      </c>
    </row>
    <row r="49428" ht="14.25" customHeight="1">
      <c r="A49428" s="5"/>
      <c r="B49428" s="5"/>
      <c r="C49428" s="5" t="str">
        <f>IFERROR(__xludf.DUMMYFUNCTION("""COMPUTED_VALUE"""),"")</f>
        <v/>
      </c>
      <c r="D49428" s="5">
        <v>0.0</v>
      </c>
    </row>
    <row r="49429" ht="14.25" customHeight="1">
      <c r="A49429" s="5"/>
      <c r="B49429" s="5"/>
      <c r="C49429" s="5" t="str">
        <f>IFERROR(__xludf.DUMMYFUNCTION("""COMPUTED_VALUE"""),"")</f>
        <v/>
      </c>
      <c r="D49429" s="5">
        <v>0.0</v>
      </c>
    </row>
    <row r="49430" ht="14.25" customHeight="1">
      <c r="A49430" s="5"/>
      <c r="B49430" s="5"/>
      <c r="C49430" s="5" t="str">
        <f>IFERROR(__xludf.DUMMYFUNCTION("""COMPUTED_VALUE"""),"")</f>
        <v/>
      </c>
      <c r="D49430" s="5">
        <v>0.0</v>
      </c>
    </row>
    <row r="49431" ht="14.25" customHeight="1">
      <c r="A49431" s="5"/>
      <c r="B49431" s="5"/>
      <c r="C49431" s="5" t="str">
        <f>IFERROR(__xludf.DUMMYFUNCTION("""COMPUTED_VALUE"""),"")</f>
        <v/>
      </c>
      <c r="D49431" s="5">
        <v>0.0</v>
      </c>
    </row>
    <row r="49432" ht="14.25" customHeight="1">
      <c r="A49432" s="5"/>
      <c r="B49432" s="5"/>
      <c r="C49432" s="5" t="str">
        <f>IFERROR(__xludf.DUMMYFUNCTION("""COMPUTED_VALUE"""),"")</f>
        <v/>
      </c>
      <c r="D49432" s="5">
        <v>0.0</v>
      </c>
    </row>
    <row r="49433" ht="14.25" customHeight="1">
      <c r="A49433" s="5"/>
      <c r="B49433" s="5"/>
      <c r="C49433" s="5" t="str">
        <f>IFERROR(__xludf.DUMMYFUNCTION("""COMPUTED_VALUE"""),"")</f>
        <v/>
      </c>
      <c r="D49433" s="5">
        <v>0.0</v>
      </c>
    </row>
    <row r="49434" ht="14.25" customHeight="1">
      <c r="A49434" s="5"/>
      <c r="B49434" s="5"/>
      <c r="C49434" s="5" t="str">
        <f>IFERROR(__xludf.DUMMYFUNCTION("""COMPUTED_VALUE"""),"")</f>
        <v/>
      </c>
      <c r="D49434" s="5">
        <v>0.0</v>
      </c>
    </row>
    <row r="49435" ht="14.25" customHeight="1">
      <c r="A49435" s="5"/>
      <c r="B49435" s="5"/>
      <c r="C49435" s="5" t="str">
        <f>IFERROR(__xludf.DUMMYFUNCTION("""COMPUTED_VALUE"""),"")</f>
        <v/>
      </c>
      <c r="D49435" s="5">
        <v>0.0</v>
      </c>
    </row>
    <row r="49436" ht="14.25" customHeight="1">
      <c r="A49436" s="5"/>
      <c r="B49436" s="5"/>
      <c r="C49436" s="5" t="str">
        <f>IFERROR(__xludf.DUMMYFUNCTION("""COMPUTED_VALUE"""),"")</f>
        <v/>
      </c>
      <c r="D49436" s="5">
        <v>0.0</v>
      </c>
    </row>
    <row r="49437" ht="14.25" customHeight="1">
      <c r="A49437" s="5"/>
      <c r="B49437" s="5"/>
      <c r="C49437" s="5" t="str">
        <f>IFERROR(__xludf.DUMMYFUNCTION("""COMPUTED_VALUE"""),"")</f>
        <v/>
      </c>
      <c r="D49437" s="5">
        <v>0.0</v>
      </c>
    </row>
    <row r="49438" ht="14.25" customHeight="1">
      <c r="A49438" s="5"/>
      <c r="B49438" s="5"/>
      <c r="C49438" s="5" t="str">
        <f>IFERROR(__xludf.DUMMYFUNCTION("""COMPUTED_VALUE"""),"")</f>
        <v/>
      </c>
      <c r="D49438" s="5">
        <v>0.0</v>
      </c>
    </row>
    <row r="49439" ht="14.25" customHeight="1">
      <c r="A49439" s="5"/>
      <c r="B49439" s="5"/>
      <c r="C49439" s="5" t="str">
        <f>IFERROR(__xludf.DUMMYFUNCTION("""COMPUTED_VALUE"""),"")</f>
        <v/>
      </c>
      <c r="D49439" s="5">
        <v>0.0</v>
      </c>
    </row>
    <row r="49440" ht="14.25" customHeight="1">
      <c r="A49440" s="5"/>
      <c r="B49440" s="5"/>
      <c r="C49440" s="5" t="str">
        <f>IFERROR(__xludf.DUMMYFUNCTION("""COMPUTED_VALUE"""),"")</f>
        <v/>
      </c>
      <c r="D49440" s="5">
        <v>0.0</v>
      </c>
    </row>
    <row r="49441" ht="14.25" customHeight="1">
      <c r="A49441" s="5"/>
      <c r="B49441" s="5"/>
      <c r="C49441" s="5" t="str">
        <f>IFERROR(__xludf.DUMMYFUNCTION("""COMPUTED_VALUE"""),"")</f>
        <v/>
      </c>
      <c r="D49441" s="5">
        <v>0.0</v>
      </c>
    </row>
    <row r="49442" ht="14.25" customHeight="1">
      <c r="A49442" s="5"/>
      <c r="B49442" s="5"/>
      <c r="C49442" s="5" t="str">
        <f>IFERROR(__xludf.DUMMYFUNCTION("""COMPUTED_VALUE"""),"")</f>
        <v/>
      </c>
      <c r="D49442" s="5">
        <v>0.0</v>
      </c>
    </row>
    <row r="49443" ht="14.25" customHeight="1">
      <c r="A49443" s="5"/>
      <c r="B49443" s="5"/>
      <c r="C49443" s="5" t="str">
        <f>IFERROR(__xludf.DUMMYFUNCTION("""COMPUTED_VALUE"""),"")</f>
        <v/>
      </c>
      <c r="D49443" s="5">
        <v>0.0</v>
      </c>
    </row>
    <row r="49444" ht="14.25" customHeight="1">
      <c r="A49444" s="5"/>
      <c r="B49444" s="5"/>
      <c r="C49444" s="5" t="str">
        <f>IFERROR(__xludf.DUMMYFUNCTION("""COMPUTED_VALUE"""),"")</f>
        <v/>
      </c>
      <c r="D49444" s="5">
        <v>0.0</v>
      </c>
    </row>
    <row r="49445" ht="14.25" customHeight="1">
      <c r="A49445" s="5"/>
      <c r="B49445" s="5"/>
      <c r="C49445" s="5" t="str">
        <f>IFERROR(__xludf.DUMMYFUNCTION("""COMPUTED_VALUE"""),"")</f>
        <v/>
      </c>
      <c r="D49445" s="5">
        <v>0.0</v>
      </c>
    </row>
    <row r="49446" ht="14.25" customHeight="1">
      <c r="A49446" s="5"/>
      <c r="B49446" s="5"/>
      <c r="C49446" s="5" t="str">
        <f>IFERROR(__xludf.DUMMYFUNCTION("""COMPUTED_VALUE"""),"")</f>
        <v/>
      </c>
      <c r="D49446" s="5">
        <v>0.0</v>
      </c>
    </row>
    <row r="49447" ht="14.25" customHeight="1">
      <c r="A49447" s="5"/>
      <c r="B49447" s="5"/>
      <c r="C49447" s="5" t="str">
        <f>IFERROR(__xludf.DUMMYFUNCTION("""COMPUTED_VALUE"""),"")</f>
        <v/>
      </c>
      <c r="D49447" s="5">
        <v>0.0</v>
      </c>
    </row>
    <row r="49448" ht="14.25" customHeight="1">
      <c r="A49448" s="5"/>
      <c r="B49448" s="5"/>
      <c r="C49448" s="5" t="str">
        <f>IFERROR(__xludf.DUMMYFUNCTION("""COMPUTED_VALUE"""),"")</f>
        <v/>
      </c>
      <c r="D49448" s="5">
        <v>0.0</v>
      </c>
    </row>
    <row r="49449" ht="14.25" customHeight="1">
      <c r="A49449" s="5"/>
      <c r="B49449" s="5"/>
      <c r="C49449" s="5" t="str">
        <f>IFERROR(__xludf.DUMMYFUNCTION("""COMPUTED_VALUE"""),"")</f>
        <v/>
      </c>
      <c r="D49449" s="5">
        <v>0.0</v>
      </c>
    </row>
    <row r="49450" ht="14.25" customHeight="1">
      <c r="A49450" s="5"/>
      <c r="B49450" s="5"/>
      <c r="C49450" s="5" t="str">
        <f>IFERROR(__xludf.DUMMYFUNCTION("""COMPUTED_VALUE"""),"")</f>
        <v/>
      </c>
      <c r="D49450" s="5">
        <v>0.0</v>
      </c>
    </row>
    <row r="49451" ht="14.25" customHeight="1">
      <c r="A49451" s="5"/>
      <c r="B49451" s="5"/>
      <c r="C49451" s="5" t="str">
        <f>IFERROR(__xludf.DUMMYFUNCTION("""COMPUTED_VALUE"""),"")</f>
        <v/>
      </c>
      <c r="D49451" s="5">
        <v>0.0</v>
      </c>
    </row>
    <row r="49452" ht="14.25" customHeight="1">
      <c r="A49452" s="5"/>
      <c r="B49452" s="5"/>
      <c r="C49452" s="5" t="str">
        <f>IFERROR(__xludf.DUMMYFUNCTION("""COMPUTED_VALUE"""),"")</f>
        <v/>
      </c>
      <c r="D49452" s="5">
        <v>0.0</v>
      </c>
    </row>
    <row r="49453" ht="14.25" customHeight="1">
      <c r="A49453" s="5"/>
      <c r="B49453" s="5"/>
      <c r="C49453" s="5" t="str">
        <f>IFERROR(__xludf.DUMMYFUNCTION("""COMPUTED_VALUE"""),"")</f>
        <v/>
      </c>
      <c r="D49453" s="5">
        <v>0.0</v>
      </c>
    </row>
    <row r="49454" ht="14.25" customHeight="1">
      <c r="A49454" s="5"/>
      <c r="B49454" s="5"/>
      <c r="C49454" s="5" t="str">
        <f>IFERROR(__xludf.DUMMYFUNCTION("""COMPUTED_VALUE"""),"")</f>
        <v/>
      </c>
      <c r="D49454" s="5">
        <v>0.0</v>
      </c>
    </row>
    <row r="49455" ht="14.25" customHeight="1">
      <c r="A49455" s="5"/>
      <c r="B49455" s="5"/>
      <c r="C49455" s="5" t="str">
        <f>IFERROR(__xludf.DUMMYFUNCTION("""COMPUTED_VALUE"""),"")</f>
        <v/>
      </c>
      <c r="D49455" s="5">
        <v>0.0</v>
      </c>
    </row>
    <row r="49456" ht="14.25" customHeight="1">
      <c r="A49456" s="5"/>
      <c r="B49456" s="5"/>
      <c r="C49456" s="5" t="str">
        <f>IFERROR(__xludf.DUMMYFUNCTION("""COMPUTED_VALUE"""),"")</f>
        <v/>
      </c>
      <c r="D49456" s="5">
        <v>0.0</v>
      </c>
    </row>
    <row r="49457" ht="14.25" customHeight="1">
      <c r="A49457" s="5"/>
      <c r="B49457" s="5"/>
      <c r="C49457" s="5" t="str">
        <f>IFERROR(__xludf.DUMMYFUNCTION("""COMPUTED_VALUE"""),"")</f>
        <v/>
      </c>
      <c r="D49457" s="5">
        <v>0.0</v>
      </c>
    </row>
    <row r="49458" ht="14.25" customHeight="1">
      <c r="A49458" s="5"/>
      <c r="B49458" s="5"/>
      <c r="C49458" s="5" t="str">
        <f>IFERROR(__xludf.DUMMYFUNCTION("""COMPUTED_VALUE"""),"")</f>
        <v/>
      </c>
      <c r="D49458" s="5">
        <v>0.0</v>
      </c>
    </row>
    <row r="49459" ht="14.25" customHeight="1">
      <c r="A49459" s="5"/>
      <c r="B49459" s="5"/>
      <c r="C49459" s="5" t="str">
        <f>IFERROR(__xludf.DUMMYFUNCTION("""COMPUTED_VALUE"""),"")</f>
        <v/>
      </c>
      <c r="D49459" s="5">
        <v>0.0</v>
      </c>
    </row>
    <row r="49460" ht="14.25" customHeight="1">
      <c r="A49460" s="5"/>
      <c r="B49460" s="5"/>
      <c r="C49460" s="5" t="str">
        <f>IFERROR(__xludf.DUMMYFUNCTION("""COMPUTED_VALUE"""),"")</f>
        <v/>
      </c>
      <c r="D49460" s="5">
        <v>0.0</v>
      </c>
    </row>
    <row r="49461" ht="14.25" customHeight="1">
      <c r="A49461" s="5"/>
      <c r="B49461" s="5"/>
      <c r="C49461" s="5" t="str">
        <f>IFERROR(__xludf.DUMMYFUNCTION("""COMPUTED_VALUE"""),"")</f>
        <v/>
      </c>
      <c r="D49461" s="5">
        <v>0.0</v>
      </c>
    </row>
    <row r="49462" ht="14.25" customHeight="1">
      <c r="A49462" s="5"/>
      <c r="B49462" s="5"/>
      <c r="C49462" s="5" t="str">
        <f>IFERROR(__xludf.DUMMYFUNCTION("""COMPUTED_VALUE"""),"")</f>
        <v/>
      </c>
      <c r="D49462" s="5">
        <v>0.0</v>
      </c>
    </row>
    <row r="49463" ht="14.25" customHeight="1">
      <c r="A49463" s="5"/>
      <c r="B49463" s="5"/>
      <c r="C49463" s="5" t="str">
        <f>IFERROR(__xludf.DUMMYFUNCTION("""COMPUTED_VALUE"""),"")</f>
        <v/>
      </c>
      <c r="D49463" s="5">
        <v>0.0</v>
      </c>
    </row>
    <row r="49464" ht="14.25" customHeight="1">
      <c r="A49464" s="5"/>
      <c r="B49464" s="5"/>
      <c r="C49464" s="5" t="str">
        <f>IFERROR(__xludf.DUMMYFUNCTION("""COMPUTED_VALUE"""),"")</f>
        <v/>
      </c>
      <c r="D49464" s="5">
        <v>0.0</v>
      </c>
    </row>
    <row r="49465" ht="14.25" customHeight="1">
      <c r="A49465" s="5"/>
      <c r="B49465" s="5"/>
      <c r="C49465" s="5" t="str">
        <f>IFERROR(__xludf.DUMMYFUNCTION("""COMPUTED_VALUE"""),"")</f>
        <v/>
      </c>
      <c r="D49465" s="5">
        <v>0.0</v>
      </c>
    </row>
    <row r="49466" ht="14.25" customHeight="1">
      <c r="A49466" s="5"/>
      <c r="B49466" s="5"/>
      <c r="C49466" s="5" t="str">
        <f>IFERROR(__xludf.DUMMYFUNCTION("""COMPUTED_VALUE"""),"")</f>
        <v/>
      </c>
      <c r="D49466" s="5">
        <v>0.0</v>
      </c>
    </row>
    <row r="49467" ht="14.25" customHeight="1">
      <c r="A49467" s="5"/>
      <c r="B49467" s="5"/>
      <c r="C49467" s="5" t="str">
        <f>IFERROR(__xludf.DUMMYFUNCTION("""COMPUTED_VALUE"""),"")</f>
        <v/>
      </c>
      <c r="D49467" s="5">
        <v>0.0</v>
      </c>
    </row>
    <row r="49468" ht="14.25" customHeight="1">
      <c r="A49468" s="5"/>
      <c r="B49468" s="5"/>
      <c r="C49468" s="5" t="str">
        <f>IFERROR(__xludf.DUMMYFUNCTION("""COMPUTED_VALUE"""),"")</f>
        <v/>
      </c>
      <c r="D49468" s="5">
        <v>0.0</v>
      </c>
    </row>
    <row r="49469" ht="14.25" customHeight="1">
      <c r="A49469" s="5"/>
      <c r="B49469" s="5"/>
      <c r="C49469" s="5" t="str">
        <f>IFERROR(__xludf.DUMMYFUNCTION("""COMPUTED_VALUE"""),"")</f>
        <v/>
      </c>
      <c r="D49469" s="5">
        <v>0.0</v>
      </c>
    </row>
    <row r="49470" ht="14.25" customHeight="1">
      <c r="A49470" s="5"/>
      <c r="B49470" s="5"/>
      <c r="C49470" s="5" t="str">
        <f>IFERROR(__xludf.DUMMYFUNCTION("""COMPUTED_VALUE"""),"")</f>
        <v/>
      </c>
      <c r="D49470" s="5">
        <v>0.0</v>
      </c>
    </row>
    <row r="49471" ht="14.25" customHeight="1">
      <c r="A49471" s="5"/>
      <c r="B49471" s="5"/>
      <c r="C49471" s="5" t="str">
        <f>IFERROR(__xludf.DUMMYFUNCTION("""COMPUTED_VALUE"""),"")</f>
        <v/>
      </c>
      <c r="D49471" s="5">
        <v>0.0</v>
      </c>
    </row>
    <row r="49472" ht="14.25" customHeight="1">
      <c r="A49472" s="5"/>
      <c r="B49472" s="5"/>
      <c r="C49472" s="5" t="str">
        <f>IFERROR(__xludf.DUMMYFUNCTION("""COMPUTED_VALUE"""),"")</f>
        <v/>
      </c>
      <c r="D49472" s="5">
        <v>0.0</v>
      </c>
    </row>
    <row r="49473" ht="14.25" customHeight="1">
      <c r="A49473" s="5"/>
      <c r="B49473" s="5"/>
      <c r="C49473" s="5" t="str">
        <f>IFERROR(__xludf.DUMMYFUNCTION("""COMPUTED_VALUE"""),"")</f>
        <v/>
      </c>
      <c r="D49473" s="5">
        <v>0.0</v>
      </c>
    </row>
    <row r="49474" ht="14.25" customHeight="1">
      <c r="A49474" s="5"/>
      <c r="B49474" s="5"/>
      <c r="C49474" s="5" t="str">
        <f>IFERROR(__xludf.DUMMYFUNCTION("""COMPUTED_VALUE"""),"")</f>
        <v/>
      </c>
      <c r="D49474" s="5">
        <v>0.0</v>
      </c>
    </row>
    <row r="49475" ht="14.25" customHeight="1">
      <c r="A49475" s="5"/>
      <c r="B49475" s="5"/>
      <c r="C49475" s="5" t="str">
        <f>IFERROR(__xludf.DUMMYFUNCTION("""COMPUTED_VALUE"""),"")</f>
        <v/>
      </c>
      <c r="D49475" s="5">
        <v>0.0</v>
      </c>
    </row>
    <row r="49476" ht="14.25" customHeight="1">
      <c r="A49476" s="5"/>
      <c r="B49476" s="5"/>
      <c r="C49476" s="5" t="str">
        <f>IFERROR(__xludf.DUMMYFUNCTION("""COMPUTED_VALUE"""),"")</f>
        <v/>
      </c>
      <c r="D49476" s="5">
        <v>0.0</v>
      </c>
    </row>
    <row r="49477" ht="14.25" customHeight="1">
      <c r="A49477" s="5"/>
      <c r="B49477" s="5"/>
      <c r="C49477" s="5" t="str">
        <f>IFERROR(__xludf.DUMMYFUNCTION("""COMPUTED_VALUE"""),"")</f>
        <v/>
      </c>
      <c r="D49477" s="5">
        <v>0.0</v>
      </c>
    </row>
    <row r="49478" ht="14.25" customHeight="1">
      <c r="A49478" s="5"/>
      <c r="B49478" s="5"/>
      <c r="C49478" s="5" t="str">
        <f>IFERROR(__xludf.DUMMYFUNCTION("""COMPUTED_VALUE"""),"")</f>
        <v/>
      </c>
      <c r="D49478" s="5">
        <v>0.0</v>
      </c>
    </row>
    <row r="49479" ht="14.25" customHeight="1">
      <c r="A49479" s="5"/>
      <c r="B49479" s="5"/>
      <c r="C49479" s="5" t="str">
        <f>IFERROR(__xludf.DUMMYFUNCTION("""COMPUTED_VALUE"""),"")</f>
        <v/>
      </c>
      <c r="D49479" s="5">
        <v>0.0</v>
      </c>
    </row>
    <row r="49480" ht="14.25" customHeight="1">
      <c r="A49480" s="5"/>
      <c r="B49480" s="5"/>
      <c r="C49480" s="5" t="str">
        <f>IFERROR(__xludf.DUMMYFUNCTION("""COMPUTED_VALUE"""),"")</f>
        <v/>
      </c>
      <c r="D49480" s="5">
        <v>0.0</v>
      </c>
    </row>
    <row r="49481" ht="14.25" customHeight="1">
      <c r="A49481" s="5"/>
      <c r="B49481" s="5"/>
      <c r="C49481" s="5" t="str">
        <f>IFERROR(__xludf.DUMMYFUNCTION("""COMPUTED_VALUE"""),"")</f>
        <v/>
      </c>
      <c r="D49481" s="5">
        <v>0.0</v>
      </c>
    </row>
    <row r="49482" ht="14.25" customHeight="1">
      <c r="A49482" s="5"/>
      <c r="B49482" s="5"/>
      <c r="C49482" s="5" t="str">
        <f>IFERROR(__xludf.DUMMYFUNCTION("""COMPUTED_VALUE"""),"")</f>
        <v/>
      </c>
      <c r="D49482" s="5">
        <v>0.0</v>
      </c>
    </row>
    <row r="49483" ht="14.25" customHeight="1">
      <c r="A49483" s="5"/>
      <c r="B49483" s="5"/>
      <c r="C49483" s="5" t="str">
        <f>IFERROR(__xludf.DUMMYFUNCTION("""COMPUTED_VALUE"""),"")</f>
        <v/>
      </c>
      <c r="D49483" s="5">
        <v>0.0</v>
      </c>
    </row>
    <row r="49484" ht="14.25" customHeight="1">
      <c r="A49484" s="5"/>
      <c r="B49484" s="5"/>
      <c r="C49484" s="5" t="str">
        <f>IFERROR(__xludf.DUMMYFUNCTION("""COMPUTED_VALUE"""),"")</f>
        <v/>
      </c>
      <c r="D49484" s="5">
        <v>0.0</v>
      </c>
    </row>
    <row r="49485" ht="14.25" customHeight="1">
      <c r="A49485" s="5"/>
      <c r="B49485" s="5"/>
      <c r="C49485" s="5" t="str">
        <f>IFERROR(__xludf.DUMMYFUNCTION("""COMPUTED_VALUE"""),"")</f>
        <v/>
      </c>
      <c r="D49485" s="5">
        <v>0.0</v>
      </c>
    </row>
    <row r="49486" ht="14.25" customHeight="1">
      <c r="A49486" s="5"/>
      <c r="B49486" s="5"/>
      <c r="C49486" s="5" t="str">
        <f>IFERROR(__xludf.DUMMYFUNCTION("""COMPUTED_VALUE"""),"")</f>
        <v/>
      </c>
      <c r="D49486" s="5">
        <v>0.0</v>
      </c>
    </row>
    <row r="49487" ht="14.25" customHeight="1">
      <c r="A49487" s="5"/>
      <c r="B49487" s="5"/>
      <c r="C49487" s="5" t="str">
        <f>IFERROR(__xludf.DUMMYFUNCTION("""COMPUTED_VALUE"""),"")</f>
        <v/>
      </c>
      <c r="D49487" s="5">
        <v>0.0</v>
      </c>
    </row>
    <row r="49488" ht="14.25" customHeight="1">
      <c r="A49488" s="5"/>
      <c r="B49488" s="5"/>
      <c r="C49488" s="5" t="str">
        <f>IFERROR(__xludf.DUMMYFUNCTION("""COMPUTED_VALUE"""),"")</f>
        <v/>
      </c>
      <c r="D49488" s="5">
        <v>0.0</v>
      </c>
    </row>
    <row r="49489" ht="14.25" customHeight="1">
      <c r="A49489" s="5"/>
      <c r="B49489" s="5"/>
      <c r="C49489" s="5" t="str">
        <f>IFERROR(__xludf.DUMMYFUNCTION("""COMPUTED_VALUE"""),"")</f>
        <v/>
      </c>
      <c r="D49489" s="5">
        <v>0.0</v>
      </c>
    </row>
    <row r="49490" ht="14.25" customHeight="1">
      <c r="A49490" s="5"/>
      <c r="B49490" s="5"/>
      <c r="C49490" s="5" t="str">
        <f>IFERROR(__xludf.DUMMYFUNCTION("""COMPUTED_VALUE"""),"")</f>
        <v/>
      </c>
      <c r="D49490" s="5">
        <v>0.0</v>
      </c>
    </row>
    <row r="49491" ht="14.25" customHeight="1">
      <c r="A49491" s="5"/>
      <c r="B49491" s="5"/>
      <c r="C49491" s="5" t="str">
        <f>IFERROR(__xludf.DUMMYFUNCTION("""COMPUTED_VALUE"""),"")</f>
        <v/>
      </c>
      <c r="D49491" s="5">
        <v>0.0</v>
      </c>
    </row>
    <row r="49492" ht="14.25" customHeight="1">
      <c r="A49492" s="5"/>
      <c r="B49492" s="5"/>
      <c r="C49492" s="5" t="str">
        <f>IFERROR(__xludf.DUMMYFUNCTION("""COMPUTED_VALUE"""),"")</f>
        <v/>
      </c>
      <c r="D49492" s="5">
        <v>0.0</v>
      </c>
    </row>
    <row r="49493" ht="14.25" customHeight="1">
      <c r="A49493" s="5"/>
      <c r="B49493" s="5"/>
      <c r="C49493" s="5" t="str">
        <f>IFERROR(__xludf.DUMMYFUNCTION("""COMPUTED_VALUE"""),"")</f>
        <v/>
      </c>
      <c r="D49493" s="5">
        <v>0.0</v>
      </c>
    </row>
    <row r="49494" ht="14.25" customHeight="1">
      <c r="A49494" s="5"/>
      <c r="B49494" s="5"/>
      <c r="C49494" s="5" t="str">
        <f>IFERROR(__xludf.DUMMYFUNCTION("""COMPUTED_VALUE"""),"")</f>
        <v/>
      </c>
      <c r="D49494" s="5">
        <v>0.0</v>
      </c>
    </row>
    <row r="49495" ht="14.25" customHeight="1">
      <c r="A49495" s="5"/>
      <c r="B49495" s="5"/>
      <c r="C49495" s="5" t="str">
        <f>IFERROR(__xludf.DUMMYFUNCTION("""COMPUTED_VALUE"""),"")</f>
        <v/>
      </c>
      <c r="D49495" s="5">
        <v>0.0</v>
      </c>
    </row>
    <row r="49496" ht="14.25" customHeight="1">
      <c r="A49496" s="5"/>
      <c r="B49496" s="5"/>
      <c r="C49496" s="5" t="str">
        <f>IFERROR(__xludf.DUMMYFUNCTION("""COMPUTED_VALUE"""),"")</f>
        <v/>
      </c>
      <c r="D49496" s="5">
        <v>0.0</v>
      </c>
    </row>
    <row r="49497" ht="14.25" customHeight="1">
      <c r="A49497" s="5"/>
      <c r="B49497" s="5"/>
      <c r="C49497" s="5" t="str">
        <f>IFERROR(__xludf.DUMMYFUNCTION("""COMPUTED_VALUE"""),"")</f>
        <v/>
      </c>
      <c r="D49497" s="5">
        <v>0.0</v>
      </c>
    </row>
    <row r="49498" ht="14.25" customHeight="1">
      <c r="A49498" s="5"/>
      <c r="B49498" s="5"/>
      <c r="C49498" s="5" t="str">
        <f>IFERROR(__xludf.DUMMYFUNCTION("""COMPUTED_VALUE"""),"")</f>
        <v/>
      </c>
      <c r="D49498" s="5">
        <v>0.0</v>
      </c>
    </row>
    <row r="49499" ht="14.25" customHeight="1">
      <c r="A49499" s="5"/>
      <c r="B49499" s="5"/>
      <c r="C49499" s="5" t="str">
        <f>IFERROR(__xludf.DUMMYFUNCTION("""COMPUTED_VALUE"""),"")</f>
        <v/>
      </c>
      <c r="D49499" s="5">
        <v>0.0</v>
      </c>
    </row>
    <row r="49500" ht="14.25" customHeight="1">
      <c r="A49500" s="5"/>
      <c r="B49500" s="5"/>
      <c r="C49500" s="5" t="str">
        <f>IFERROR(__xludf.DUMMYFUNCTION("""COMPUTED_VALUE"""),"")</f>
        <v/>
      </c>
      <c r="D49500" s="5">
        <v>0.0</v>
      </c>
    </row>
    <row r="49501" ht="14.25" customHeight="1">
      <c r="A49501" s="5"/>
      <c r="B49501" s="5"/>
      <c r="C49501" s="5" t="str">
        <f>IFERROR(__xludf.DUMMYFUNCTION("""COMPUTED_VALUE"""),"")</f>
        <v/>
      </c>
      <c r="D49501" s="5">
        <v>0.0</v>
      </c>
    </row>
    <row r="49502" ht="14.25" customHeight="1">
      <c r="A49502" s="5"/>
      <c r="B49502" s="5"/>
      <c r="C49502" s="5" t="str">
        <f>IFERROR(__xludf.DUMMYFUNCTION("""COMPUTED_VALUE"""),"")</f>
        <v/>
      </c>
      <c r="D49502" s="5">
        <v>0.0</v>
      </c>
    </row>
    <row r="49503" ht="14.25" customHeight="1">
      <c r="A49503" s="5"/>
      <c r="B49503" s="5"/>
      <c r="C49503" s="5" t="str">
        <f>IFERROR(__xludf.DUMMYFUNCTION("""COMPUTED_VALUE"""),"")</f>
        <v/>
      </c>
      <c r="D49503" s="5">
        <v>0.0</v>
      </c>
    </row>
    <row r="49504" ht="14.25" customHeight="1">
      <c r="A49504" s="5"/>
      <c r="B49504" s="5"/>
      <c r="C49504" s="5" t="str">
        <f>IFERROR(__xludf.DUMMYFUNCTION("""COMPUTED_VALUE"""),"")</f>
        <v/>
      </c>
      <c r="D49504" s="5">
        <v>0.0</v>
      </c>
    </row>
    <row r="49505" ht="14.25" customHeight="1">
      <c r="A49505" s="5"/>
      <c r="B49505" s="5"/>
      <c r="C49505" s="5" t="str">
        <f>IFERROR(__xludf.DUMMYFUNCTION("""COMPUTED_VALUE"""),"")</f>
        <v/>
      </c>
      <c r="D49505" s="5">
        <v>0.0</v>
      </c>
    </row>
    <row r="49506" ht="14.25" customHeight="1">
      <c r="A49506" s="5"/>
      <c r="B49506" s="5"/>
      <c r="C49506" s="5" t="str">
        <f>IFERROR(__xludf.DUMMYFUNCTION("""COMPUTED_VALUE"""),"")</f>
        <v/>
      </c>
      <c r="D49506" s="5">
        <v>0.0</v>
      </c>
    </row>
    <row r="49507" ht="14.25" customHeight="1">
      <c r="A49507" s="5"/>
      <c r="B49507" s="5"/>
      <c r="C49507" s="5" t="str">
        <f>IFERROR(__xludf.DUMMYFUNCTION("""COMPUTED_VALUE"""),"")</f>
        <v/>
      </c>
      <c r="D49507" s="5">
        <v>0.0</v>
      </c>
    </row>
    <row r="49508" ht="14.25" customHeight="1">
      <c r="A49508" s="5"/>
      <c r="B49508" s="5"/>
      <c r="C49508" s="5" t="str">
        <f>IFERROR(__xludf.DUMMYFUNCTION("""COMPUTED_VALUE"""),"")</f>
        <v/>
      </c>
      <c r="D49508" s="5">
        <v>0.0</v>
      </c>
    </row>
    <row r="49509" ht="14.25" customHeight="1">
      <c r="A49509" s="5"/>
      <c r="B49509" s="5"/>
      <c r="C49509" s="5" t="str">
        <f>IFERROR(__xludf.DUMMYFUNCTION("""COMPUTED_VALUE"""),"")</f>
        <v/>
      </c>
      <c r="D49509" s="5">
        <v>0.0</v>
      </c>
    </row>
    <row r="49510" ht="14.25" customHeight="1">
      <c r="A49510" s="5"/>
      <c r="B49510" s="5"/>
      <c r="C49510" s="5" t="str">
        <f>IFERROR(__xludf.DUMMYFUNCTION("""COMPUTED_VALUE"""),"")</f>
        <v/>
      </c>
      <c r="D49510" s="5">
        <v>0.0</v>
      </c>
    </row>
    <row r="49511" ht="14.25" customHeight="1">
      <c r="A49511" s="5"/>
      <c r="B49511" s="5"/>
      <c r="C49511" s="5" t="str">
        <f>IFERROR(__xludf.DUMMYFUNCTION("""COMPUTED_VALUE"""),"")</f>
        <v/>
      </c>
      <c r="D49511" s="5">
        <v>0.0</v>
      </c>
    </row>
    <row r="49512" ht="14.25" customHeight="1">
      <c r="A49512" s="5"/>
      <c r="B49512" s="5"/>
      <c r="C49512" s="5" t="str">
        <f>IFERROR(__xludf.DUMMYFUNCTION("""COMPUTED_VALUE"""),"")</f>
        <v/>
      </c>
      <c r="D49512" s="5">
        <v>0.0</v>
      </c>
    </row>
    <row r="49513" ht="14.25" customHeight="1">
      <c r="A49513" s="5"/>
      <c r="B49513" s="5"/>
      <c r="C49513" s="5" t="str">
        <f>IFERROR(__xludf.DUMMYFUNCTION("""COMPUTED_VALUE"""),"")</f>
        <v/>
      </c>
      <c r="D49513" s="5">
        <v>0.0</v>
      </c>
    </row>
    <row r="49514" ht="14.25" customHeight="1">
      <c r="A49514" s="5"/>
      <c r="B49514" s="5"/>
      <c r="C49514" s="5" t="str">
        <f>IFERROR(__xludf.DUMMYFUNCTION("""COMPUTED_VALUE"""),"")</f>
        <v/>
      </c>
      <c r="D49514" s="5">
        <v>0.0</v>
      </c>
    </row>
    <row r="49515" ht="14.25" customHeight="1">
      <c r="A49515" s="5"/>
      <c r="B49515" s="5"/>
      <c r="C49515" s="5" t="str">
        <f>IFERROR(__xludf.DUMMYFUNCTION("""COMPUTED_VALUE"""),"")</f>
        <v/>
      </c>
      <c r="D49515" s="5">
        <v>0.0</v>
      </c>
    </row>
    <row r="49516" ht="14.25" customHeight="1">
      <c r="A49516" s="5"/>
      <c r="B49516" s="5"/>
      <c r="C49516" s="5" t="str">
        <f>IFERROR(__xludf.DUMMYFUNCTION("""COMPUTED_VALUE"""),"")</f>
        <v/>
      </c>
      <c r="D49516" s="5">
        <v>0.0</v>
      </c>
    </row>
    <row r="49517" ht="14.25" customHeight="1">
      <c r="A49517" s="5"/>
      <c r="B49517" s="5"/>
      <c r="C49517" s="5" t="str">
        <f>IFERROR(__xludf.DUMMYFUNCTION("""COMPUTED_VALUE"""),"")</f>
        <v/>
      </c>
      <c r="D49517" s="5">
        <v>0.0</v>
      </c>
    </row>
    <row r="49518" ht="14.25" customHeight="1">
      <c r="A49518" s="5"/>
      <c r="B49518" s="5"/>
      <c r="C49518" s="5" t="str">
        <f>IFERROR(__xludf.DUMMYFUNCTION("""COMPUTED_VALUE"""),"")</f>
        <v/>
      </c>
      <c r="D49518" s="5">
        <v>0.0</v>
      </c>
    </row>
    <row r="49519" ht="14.25" customHeight="1">
      <c r="A49519" s="5"/>
      <c r="B49519" s="5"/>
      <c r="C49519" s="5" t="str">
        <f>IFERROR(__xludf.DUMMYFUNCTION("""COMPUTED_VALUE"""),"")</f>
        <v/>
      </c>
      <c r="D49519" s="5">
        <v>0.0</v>
      </c>
    </row>
    <row r="49520" ht="14.25" customHeight="1">
      <c r="A49520" s="5"/>
      <c r="B49520" s="5"/>
      <c r="C49520" s="5" t="str">
        <f>IFERROR(__xludf.DUMMYFUNCTION("""COMPUTED_VALUE"""),"")</f>
        <v/>
      </c>
      <c r="D49520" s="5">
        <v>0.0</v>
      </c>
    </row>
    <row r="49521" ht="14.25" customHeight="1">
      <c r="A49521" s="5"/>
      <c r="B49521" s="5"/>
      <c r="C49521" s="5" t="str">
        <f>IFERROR(__xludf.DUMMYFUNCTION("""COMPUTED_VALUE"""),"")</f>
        <v/>
      </c>
      <c r="D49521" s="5">
        <v>0.0</v>
      </c>
    </row>
    <row r="49522" ht="14.25" customHeight="1">
      <c r="A49522" s="5"/>
      <c r="B49522" s="5"/>
      <c r="C49522" s="5" t="str">
        <f>IFERROR(__xludf.DUMMYFUNCTION("""COMPUTED_VALUE"""),"")</f>
        <v/>
      </c>
      <c r="D49522" s="5">
        <v>0.0</v>
      </c>
    </row>
    <row r="49523" ht="14.25" customHeight="1">
      <c r="A49523" s="5"/>
      <c r="B49523" s="5"/>
      <c r="C49523" s="5" t="str">
        <f>IFERROR(__xludf.DUMMYFUNCTION("""COMPUTED_VALUE"""),"")</f>
        <v/>
      </c>
      <c r="D49523" s="5">
        <v>0.0</v>
      </c>
    </row>
    <row r="49524" ht="14.25" customHeight="1">
      <c r="A49524" s="5"/>
      <c r="B49524" s="5"/>
      <c r="C49524" s="5" t="str">
        <f>IFERROR(__xludf.DUMMYFUNCTION("""COMPUTED_VALUE"""),"")</f>
        <v/>
      </c>
      <c r="D49524" s="5">
        <v>0.0</v>
      </c>
    </row>
    <row r="49525" ht="14.25" customHeight="1">
      <c r="A49525" s="5"/>
      <c r="B49525" s="5"/>
      <c r="C49525" s="5" t="str">
        <f>IFERROR(__xludf.DUMMYFUNCTION("""COMPUTED_VALUE"""),"")</f>
        <v/>
      </c>
      <c r="D49525" s="5">
        <v>0.0</v>
      </c>
    </row>
    <row r="49526" ht="14.25" customHeight="1">
      <c r="A49526" s="5"/>
      <c r="B49526" s="5"/>
      <c r="C49526" s="5" t="str">
        <f>IFERROR(__xludf.DUMMYFUNCTION("""COMPUTED_VALUE"""),"")</f>
        <v/>
      </c>
      <c r="D49526" s="5">
        <v>0.0</v>
      </c>
    </row>
    <row r="49527" ht="14.25" customHeight="1">
      <c r="A49527" s="5"/>
      <c r="B49527" s="5"/>
      <c r="C49527" s="5" t="str">
        <f>IFERROR(__xludf.DUMMYFUNCTION("""COMPUTED_VALUE"""),"")</f>
        <v/>
      </c>
      <c r="D49527" s="5">
        <v>0.0</v>
      </c>
    </row>
    <row r="49528" ht="14.25" customHeight="1">
      <c r="A49528" s="5"/>
      <c r="B49528" s="5"/>
      <c r="C49528" s="5" t="str">
        <f>IFERROR(__xludf.DUMMYFUNCTION("""COMPUTED_VALUE"""),"")</f>
        <v/>
      </c>
      <c r="D49528" s="5">
        <v>0.0</v>
      </c>
    </row>
    <row r="49529" ht="14.25" customHeight="1">
      <c r="A49529" s="5"/>
      <c r="B49529" s="5"/>
      <c r="C49529" s="5" t="str">
        <f>IFERROR(__xludf.DUMMYFUNCTION("""COMPUTED_VALUE"""),"")</f>
        <v/>
      </c>
      <c r="D49529" s="5">
        <v>0.0</v>
      </c>
    </row>
    <row r="49530" ht="14.25" customHeight="1">
      <c r="A49530" s="5"/>
      <c r="B49530" s="5"/>
      <c r="C49530" s="5" t="str">
        <f>IFERROR(__xludf.DUMMYFUNCTION("""COMPUTED_VALUE"""),"")</f>
        <v/>
      </c>
      <c r="D49530" s="5">
        <v>0.0</v>
      </c>
    </row>
    <row r="49531" ht="14.25" customHeight="1">
      <c r="A49531" s="5"/>
      <c r="B49531" s="5"/>
      <c r="C49531" s="5" t="str">
        <f>IFERROR(__xludf.DUMMYFUNCTION("""COMPUTED_VALUE"""),"")</f>
        <v/>
      </c>
      <c r="D49531" s="5">
        <v>0.0</v>
      </c>
    </row>
    <row r="49532" ht="14.25" customHeight="1">
      <c r="A49532" s="5"/>
      <c r="B49532" s="5"/>
      <c r="C49532" s="5" t="str">
        <f>IFERROR(__xludf.DUMMYFUNCTION("""COMPUTED_VALUE"""),"")</f>
        <v/>
      </c>
      <c r="D49532" s="5">
        <v>0.0</v>
      </c>
    </row>
    <row r="49533" ht="14.25" customHeight="1">
      <c r="A49533" s="5"/>
      <c r="B49533" s="5"/>
      <c r="C49533" s="5" t="str">
        <f>IFERROR(__xludf.DUMMYFUNCTION("""COMPUTED_VALUE"""),"")</f>
        <v/>
      </c>
      <c r="D49533" s="5">
        <v>0.0</v>
      </c>
    </row>
    <row r="49534" ht="14.25" customHeight="1">
      <c r="A49534" s="5"/>
      <c r="B49534" s="5"/>
      <c r="C49534" s="5" t="str">
        <f>IFERROR(__xludf.DUMMYFUNCTION("""COMPUTED_VALUE"""),"")</f>
        <v/>
      </c>
      <c r="D49534" s="5">
        <v>0.0</v>
      </c>
    </row>
    <row r="49535" ht="14.25" customHeight="1">
      <c r="A49535" s="5"/>
      <c r="B49535" s="5"/>
      <c r="C49535" s="5" t="str">
        <f>IFERROR(__xludf.DUMMYFUNCTION("""COMPUTED_VALUE"""),"")</f>
        <v/>
      </c>
      <c r="D49535" s="5">
        <v>0.0</v>
      </c>
    </row>
    <row r="49536" ht="14.25" customHeight="1">
      <c r="A49536" s="5"/>
      <c r="B49536" s="5"/>
      <c r="C49536" s="5" t="str">
        <f>IFERROR(__xludf.DUMMYFUNCTION("""COMPUTED_VALUE"""),"")</f>
        <v/>
      </c>
      <c r="D49536" s="5">
        <v>0.0</v>
      </c>
    </row>
    <row r="49537" ht="14.25" customHeight="1">
      <c r="A49537" s="5"/>
      <c r="B49537" s="5"/>
      <c r="C49537" s="5" t="str">
        <f>IFERROR(__xludf.DUMMYFUNCTION("""COMPUTED_VALUE"""),"")</f>
        <v/>
      </c>
      <c r="D49537" s="5">
        <v>0.0</v>
      </c>
    </row>
    <row r="49538" ht="14.25" customHeight="1">
      <c r="A49538" s="5"/>
      <c r="B49538" s="5"/>
      <c r="C49538" s="5" t="str">
        <f>IFERROR(__xludf.DUMMYFUNCTION("""COMPUTED_VALUE"""),"")</f>
        <v/>
      </c>
      <c r="D49538" s="5">
        <v>0.0</v>
      </c>
    </row>
    <row r="49539" ht="14.25" customHeight="1">
      <c r="A49539" s="5"/>
      <c r="B49539" s="5"/>
      <c r="C49539" s="5" t="str">
        <f>IFERROR(__xludf.DUMMYFUNCTION("""COMPUTED_VALUE"""),"")</f>
        <v/>
      </c>
      <c r="D49539" s="5">
        <v>0.0</v>
      </c>
    </row>
    <row r="49540" ht="14.25" customHeight="1">
      <c r="A49540" s="5"/>
      <c r="B49540" s="5"/>
      <c r="C49540" s="5" t="str">
        <f>IFERROR(__xludf.DUMMYFUNCTION("""COMPUTED_VALUE"""),"")</f>
        <v/>
      </c>
      <c r="D49540" s="5">
        <v>0.0</v>
      </c>
    </row>
    <row r="49541" ht="14.25" customHeight="1">
      <c r="A49541" s="5"/>
      <c r="B49541" s="5"/>
      <c r="C49541" s="5" t="str">
        <f>IFERROR(__xludf.DUMMYFUNCTION("""COMPUTED_VALUE"""),"")</f>
        <v/>
      </c>
      <c r="D49541" s="5">
        <v>0.0</v>
      </c>
    </row>
    <row r="49542" ht="14.25" customHeight="1">
      <c r="A49542" s="5"/>
      <c r="B49542" s="5"/>
      <c r="C49542" s="5" t="str">
        <f>IFERROR(__xludf.DUMMYFUNCTION("""COMPUTED_VALUE"""),"")</f>
        <v/>
      </c>
      <c r="D49542" s="5">
        <v>0.0</v>
      </c>
    </row>
    <row r="49543" ht="14.25" customHeight="1">
      <c r="A49543" s="5"/>
      <c r="B49543" s="5"/>
      <c r="C49543" s="5" t="str">
        <f>IFERROR(__xludf.DUMMYFUNCTION("""COMPUTED_VALUE"""),"")</f>
        <v/>
      </c>
      <c r="D49543" s="5">
        <v>0.0</v>
      </c>
    </row>
    <row r="49544" ht="14.25" customHeight="1">
      <c r="A49544" s="5"/>
      <c r="B49544" s="5"/>
      <c r="C49544" s="5" t="str">
        <f>IFERROR(__xludf.DUMMYFUNCTION("""COMPUTED_VALUE"""),"")</f>
        <v/>
      </c>
      <c r="D49544" s="5">
        <v>0.0</v>
      </c>
    </row>
    <row r="49545" ht="14.25" customHeight="1">
      <c r="A49545" s="5"/>
      <c r="B49545" s="5"/>
      <c r="C49545" s="5" t="str">
        <f>IFERROR(__xludf.DUMMYFUNCTION("""COMPUTED_VALUE"""),"")</f>
        <v/>
      </c>
      <c r="D49545" s="5">
        <v>0.0</v>
      </c>
    </row>
    <row r="49546" ht="14.25" customHeight="1">
      <c r="A49546" s="5"/>
      <c r="B49546" s="5"/>
      <c r="C49546" s="5" t="str">
        <f>IFERROR(__xludf.DUMMYFUNCTION("""COMPUTED_VALUE"""),"")</f>
        <v/>
      </c>
      <c r="D49546" s="5">
        <v>0.0</v>
      </c>
    </row>
    <row r="49547" ht="14.25" customHeight="1">
      <c r="A49547" s="5"/>
      <c r="B49547" s="5"/>
      <c r="C49547" s="5" t="str">
        <f>IFERROR(__xludf.DUMMYFUNCTION("""COMPUTED_VALUE"""),"")</f>
        <v/>
      </c>
      <c r="D49547" s="5">
        <v>0.0</v>
      </c>
    </row>
    <row r="49548" ht="14.25" customHeight="1">
      <c r="A49548" s="5"/>
      <c r="B49548" s="5"/>
      <c r="C49548" s="5" t="str">
        <f>IFERROR(__xludf.DUMMYFUNCTION("""COMPUTED_VALUE"""),"")</f>
        <v/>
      </c>
      <c r="D49548" s="5">
        <v>0.0</v>
      </c>
    </row>
    <row r="49549" ht="14.25" customHeight="1">
      <c r="A49549" s="5"/>
      <c r="B49549" s="5"/>
      <c r="C49549" s="5" t="str">
        <f>IFERROR(__xludf.DUMMYFUNCTION("""COMPUTED_VALUE"""),"")</f>
        <v/>
      </c>
      <c r="D49549" s="5">
        <v>0.0</v>
      </c>
    </row>
    <row r="49550" ht="14.25" customHeight="1">
      <c r="A49550" s="5"/>
      <c r="B49550" s="5"/>
      <c r="C49550" s="5" t="str">
        <f>IFERROR(__xludf.DUMMYFUNCTION("""COMPUTED_VALUE"""),"")</f>
        <v/>
      </c>
      <c r="D49550" s="5">
        <v>0.0</v>
      </c>
    </row>
    <row r="49551" ht="14.25" customHeight="1">
      <c r="A49551" s="5"/>
      <c r="B49551" s="5"/>
      <c r="C49551" s="5" t="str">
        <f>IFERROR(__xludf.DUMMYFUNCTION("""COMPUTED_VALUE"""),"")</f>
        <v/>
      </c>
      <c r="D49551" s="5">
        <v>0.0</v>
      </c>
    </row>
    <row r="49552" ht="14.25" customHeight="1">
      <c r="A49552" s="5"/>
      <c r="B49552" s="5"/>
      <c r="C49552" s="5" t="str">
        <f>IFERROR(__xludf.DUMMYFUNCTION("""COMPUTED_VALUE"""),"")</f>
        <v/>
      </c>
      <c r="D49552" s="5">
        <v>0.0</v>
      </c>
    </row>
    <row r="49553" ht="14.25" customHeight="1">
      <c r="A49553" s="5"/>
      <c r="B49553" s="5"/>
      <c r="C49553" s="5" t="str">
        <f>IFERROR(__xludf.DUMMYFUNCTION("""COMPUTED_VALUE"""),"")</f>
        <v/>
      </c>
      <c r="D49553" s="5">
        <v>0.0</v>
      </c>
    </row>
    <row r="49554" ht="14.25" customHeight="1">
      <c r="A49554" s="5"/>
      <c r="B49554" s="5"/>
      <c r="C49554" s="5" t="str">
        <f>IFERROR(__xludf.DUMMYFUNCTION("""COMPUTED_VALUE"""),"")</f>
        <v/>
      </c>
      <c r="D49554" s="5">
        <v>0.0</v>
      </c>
    </row>
    <row r="49555" ht="14.25" customHeight="1">
      <c r="A49555" s="5"/>
      <c r="B49555" s="5"/>
      <c r="C49555" s="5" t="str">
        <f>IFERROR(__xludf.DUMMYFUNCTION("""COMPUTED_VALUE"""),"")</f>
        <v/>
      </c>
      <c r="D49555" s="5">
        <v>0.0</v>
      </c>
    </row>
    <row r="49556" ht="14.25" customHeight="1">
      <c r="A49556" s="5"/>
      <c r="B49556" s="5"/>
      <c r="C49556" s="5" t="str">
        <f>IFERROR(__xludf.DUMMYFUNCTION("""COMPUTED_VALUE"""),"")</f>
        <v/>
      </c>
      <c r="D49556" s="5">
        <v>0.0</v>
      </c>
    </row>
    <row r="49557" ht="14.25" customHeight="1">
      <c r="A49557" s="5"/>
      <c r="B49557" s="5"/>
      <c r="C49557" s="5" t="str">
        <f>IFERROR(__xludf.DUMMYFUNCTION("""COMPUTED_VALUE"""),"")</f>
        <v/>
      </c>
      <c r="D49557" s="5">
        <v>0.0</v>
      </c>
    </row>
    <row r="49558" ht="14.25" customHeight="1">
      <c r="A49558" s="5"/>
      <c r="B49558" s="5"/>
      <c r="C49558" s="5" t="str">
        <f>IFERROR(__xludf.DUMMYFUNCTION("""COMPUTED_VALUE"""),"")</f>
        <v/>
      </c>
      <c r="D49558" s="5">
        <v>0.0</v>
      </c>
    </row>
    <row r="49559" ht="14.25" customHeight="1">
      <c r="A49559" s="5"/>
      <c r="B49559" s="5"/>
      <c r="C49559" s="5" t="str">
        <f>IFERROR(__xludf.DUMMYFUNCTION("""COMPUTED_VALUE"""),"")</f>
        <v/>
      </c>
      <c r="D49559" s="5">
        <v>0.0</v>
      </c>
    </row>
    <row r="49560" ht="14.25" customHeight="1">
      <c r="A49560" s="5"/>
      <c r="B49560" s="5"/>
      <c r="C49560" s="5" t="str">
        <f>IFERROR(__xludf.DUMMYFUNCTION("""COMPUTED_VALUE"""),"")</f>
        <v/>
      </c>
      <c r="D49560" s="5">
        <v>0.0</v>
      </c>
    </row>
    <row r="49561" ht="14.25" customHeight="1">
      <c r="A49561" s="5"/>
      <c r="B49561" s="5"/>
      <c r="C49561" s="5" t="str">
        <f>IFERROR(__xludf.DUMMYFUNCTION("""COMPUTED_VALUE"""),"")</f>
        <v/>
      </c>
      <c r="D49561" s="5">
        <v>0.0</v>
      </c>
    </row>
    <row r="49562" ht="14.25" customHeight="1">
      <c r="A49562" s="5"/>
      <c r="B49562" s="5"/>
      <c r="C49562" s="5" t="str">
        <f>IFERROR(__xludf.DUMMYFUNCTION("""COMPUTED_VALUE"""),"")</f>
        <v/>
      </c>
      <c r="D49562" s="5">
        <v>0.0</v>
      </c>
    </row>
    <row r="49563" ht="14.25" customHeight="1">
      <c r="A49563" s="5"/>
      <c r="B49563" s="5"/>
      <c r="C49563" s="5" t="str">
        <f>IFERROR(__xludf.DUMMYFUNCTION("""COMPUTED_VALUE"""),"")</f>
        <v/>
      </c>
      <c r="D49563" s="5">
        <v>0.0</v>
      </c>
    </row>
    <row r="49564" ht="14.25" customHeight="1">
      <c r="A49564" s="5"/>
      <c r="B49564" s="5"/>
      <c r="C49564" s="5" t="str">
        <f>IFERROR(__xludf.DUMMYFUNCTION("""COMPUTED_VALUE"""),"")</f>
        <v/>
      </c>
      <c r="D49564" s="5">
        <v>0.0</v>
      </c>
    </row>
    <row r="49565" ht="14.25" customHeight="1">
      <c r="A49565" s="5"/>
      <c r="B49565" s="5"/>
      <c r="C49565" s="5" t="str">
        <f>IFERROR(__xludf.DUMMYFUNCTION("""COMPUTED_VALUE"""),"")</f>
        <v/>
      </c>
      <c r="D49565" s="5">
        <v>0.0</v>
      </c>
    </row>
    <row r="49566" ht="14.25" customHeight="1">
      <c r="A49566" s="5"/>
      <c r="B49566" s="5"/>
      <c r="C49566" s="5" t="str">
        <f>IFERROR(__xludf.DUMMYFUNCTION("""COMPUTED_VALUE"""),"")</f>
        <v/>
      </c>
      <c r="D49566" s="5">
        <v>0.0</v>
      </c>
    </row>
    <row r="49567" ht="14.25" customHeight="1">
      <c r="A49567" s="5"/>
      <c r="B49567" s="5"/>
      <c r="C49567" s="5" t="str">
        <f>IFERROR(__xludf.DUMMYFUNCTION("""COMPUTED_VALUE"""),"")</f>
        <v/>
      </c>
      <c r="D49567" s="5">
        <v>0.0</v>
      </c>
    </row>
    <row r="49568" ht="14.25" customHeight="1">
      <c r="A49568" s="5"/>
      <c r="B49568" s="5"/>
      <c r="C49568" s="5" t="str">
        <f>IFERROR(__xludf.DUMMYFUNCTION("""COMPUTED_VALUE"""),"")</f>
        <v/>
      </c>
      <c r="D49568" s="5">
        <v>0.0</v>
      </c>
    </row>
    <row r="49569" ht="14.25" customHeight="1">
      <c r="A49569" s="5"/>
      <c r="B49569" s="5"/>
      <c r="C49569" s="5" t="str">
        <f>IFERROR(__xludf.DUMMYFUNCTION("""COMPUTED_VALUE"""),"")</f>
        <v/>
      </c>
      <c r="D49569" s="5">
        <v>0.0</v>
      </c>
    </row>
    <row r="49570" ht="14.25" customHeight="1">
      <c r="A49570" s="5"/>
      <c r="B49570" s="5"/>
      <c r="C49570" s="5" t="str">
        <f>IFERROR(__xludf.DUMMYFUNCTION("""COMPUTED_VALUE"""),"")</f>
        <v/>
      </c>
      <c r="D49570" s="5">
        <v>0.0</v>
      </c>
    </row>
    <row r="49571" ht="14.25" customHeight="1">
      <c r="A49571" s="5"/>
      <c r="B49571" s="5"/>
      <c r="C49571" s="5" t="str">
        <f>IFERROR(__xludf.DUMMYFUNCTION("""COMPUTED_VALUE"""),"")</f>
        <v/>
      </c>
      <c r="D49571" s="5">
        <v>0.0</v>
      </c>
    </row>
    <row r="49572" ht="14.25" customHeight="1">
      <c r="A49572" s="5"/>
      <c r="B49572" s="5"/>
      <c r="C49572" s="5" t="str">
        <f>IFERROR(__xludf.DUMMYFUNCTION("""COMPUTED_VALUE"""),"")</f>
        <v/>
      </c>
      <c r="D49572" s="5">
        <v>0.0</v>
      </c>
    </row>
    <row r="49573" ht="14.25" customHeight="1">
      <c r="A49573" s="5"/>
      <c r="B49573" s="5"/>
      <c r="C49573" s="5" t="str">
        <f>IFERROR(__xludf.DUMMYFUNCTION("""COMPUTED_VALUE"""),"")</f>
        <v/>
      </c>
      <c r="D49573" s="5">
        <v>0.0</v>
      </c>
    </row>
    <row r="49574" ht="14.25" customHeight="1">
      <c r="A49574" s="5"/>
      <c r="B49574" s="5"/>
      <c r="C49574" s="5" t="str">
        <f>IFERROR(__xludf.DUMMYFUNCTION("""COMPUTED_VALUE"""),"")</f>
        <v/>
      </c>
      <c r="D49574" s="5">
        <v>0.0</v>
      </c>
    </row>
    <row r="49575" ht="14.25" customHeight="1">
      <c r="A49575" s="5"/>
      <c r="B49575" s="5"/>
      <c r="C49575" s="5" t="str">
        <f>IFERROR(__xludf.DUMMYFUNCTION("""COMPUTED_VALUE"""),"")</f>
        <v/>
      </c>
      <c r="D49575" s="5">
        <v>0.0</v>
      </c>
    </row>
    <row r="49576" ht="14.25" customHeight="1">
      <c r="A49576" s="5"/>
      <c r="B49576" s="5"/>
      <c r="C49576" s="5" t="str">
        <f>IFERROR(__xludf.DUMMYFUNCTION("""COMPUTED_VALUE"""),"")</f>
        <v/>
      </c>
      <c r="D49576" s="5">
        <v>0.0</v>
      </c>
    </row>
    <row r="49577" ht="14.25" customHeight="1">
      <c r="A49577" s="5"/>
      <c r="B49577" s="5"/>
      <c r="C49577" s="5" t="str">
        <f>IFERROR(__xludf.DUMMYFUNCTION("""COMPUTED_VALUE"""),"")</f>
        <v/>
      </c>
      <c r="D49577" s="5">
        <v>0.0</v>
      </c>
    </row>
    <row r="49578" ht="14.25" customHeight="1">
      <c r="A49578" s="5"/>
      <c r="B49578" s="5"/>
      <c r="C49578" s="5" t="str">
        <f>IFERROR(__xludf.DUMMYFUNCTION("""COMPUTED_VALUE"""),"")</f>
        <v/>
      </c>
      <c r="D49578" s="5">
        <v>0.0</v>
      </c>
    </row>
    <row r="49579" ht="14.25" customHeight="1">
      <c r="A49579" s="5"/>
      <c r="B49579" s="5"/>
      <c r="C49579" s="5" t="str">
        <f>IFERROR(__xludf.DUMMYFUNCTION("""COMPUTED_VALUE"""),"")</f>
        <v/>
      </c>
      <c r="D49579" s="5">
        <v>0.0</v>
      </c>
    </row>
    <row r="49580" ht="14.25" customHeight="1">
      <c r="A49580" s="5"/>
      <c r="B49580" s="5"/>
      <c r="C49580" s="5" t="str">
        <f>IFERROR(__xludf.DUMMYFUNCTION("""COMPUTED_VALUE"""),"")</f>
        <v/>
      </c>
      <c r="D49580" s="5">
        <v>0.0</v>
      </c>
    </row>
    <row r="49581" ht="14.25" customHeight="1">
      <c r="A49581" s="5"/>
      <c r="B49581" s="5"/>
      <c r="C49581" s="5" t="str">
        <f>IFERROR(__xludf.DUMMYFUNCTION("""COMPUTED_VALUE"""),"")</f>
        <v/>
      </c>
      <c r="D49581" s="5">
        <v>0.0</v>
      </c>
    </row>
    <row r="49582" ht="14.25" customHeight="1">
      <c r="A49582" s="5"/>
      <c r="B49582" s="5"/>
      <c r="C49582" s="5" t="str">
        <f>IFERROR(__xludf.DUMMYFUNCTION("""COMPUTED_VALUE"""),"")</f>
        <v/>
      </c>
      <c r="D49582" s="5">
        <v>0.0</v>
      </c>
    </row>
    <row r="49583" ht="14.25" customHeight="1">
      <c r="A49583" s="5"/>
      <c r="B49583" s="5"/>
      <c r="C49583" s="5" t="str">
        <f>IFERROR(__xludf.DUMMYFUNCTION("""COMPUTED_VALUE"""),"")</f>
        <v/>
      </c>
      <c r="D49583" s="5">
        <v>0.0</v>
      </c>
    </row>
    <row r="49584" ht="14.25" customHeight="1">
      <c r="A49584" s="5"/>
      <c r="B49584" s="5"/>
      <c r="C49584" s="5" t="str">
        <f>IFERROR(__xludf.DUMMYFUNCTION("""COMPUTED_VALUE"""),"")</f>
        <v/>
      </c>
      <c r="D49584" s="5">
        <v>0.0</v>
      </c>
    </row>
    <row r="49585" ht="14.25" customHeight="1">
      <c r="A49585" s="5"/>
      <c r="B49585" s="5"/>
      <c r="C49585" s="5" t="str">
        <f>IFERROR(__xludf.DUMMYFUNCTION("""COMPUTED_VALUE"""),"")</f>
        <v/>
      </c>
      <c r="D49585" s="5">
        <v>0.0</v>
      </c>
    </row>
    <row r="49586" ht="14.25" customHeight="1">
      <c r="A49586" s="5"/>
      <c r="B49586" s="5"/>
      <c r="C49586" s="5" t="str">
        <f>IFERROR(__xludf.DUMMYFUNCTION("""COMPUTED_VALUE"""),"")</f>
        <v/>
      </c>
      <c r="D49586" s="5">
        <v>0.0</v>
      </c>
    </row>
    <row r="49587" ht="14.25" customHeight="1">
      <c r="A49587" s="5"/>
      <c r="B49587" s="5"/>
      <c r="C49587" s="5" t="str">
        <f>IFERROR(__xludf.DUMMYFUNCTION("""COMPUTED_VALUE"""),"")</f>
        <v/>
      </c>
      <c r="D49587" s="5">
        <v>0.0</v>
      </c>
    </row>
    <row r="49588" ht="14.25" customHeight="1">
      <c r="A49588" s="5"/>
      <c r="B49588" s="5"/>
      <c r="C49588" s="5" t="str">
        <f>IFERROR(__xludf.DUMMYFUNCTION("""COMPUTED_VALUE"""),"")</f>
        <v/>
      </c>
      <c r="D49588" s="5">
        <v>0.0</v>
      </c>
    </row>
    <row r="49589" ht="14.25" customHeight="1">
      <c r="A49589" s="5"/>
      <c r="B49589" s="5"/>
      <c r="C49589" s="5" t="str">
        <f>IFERROR(__xludf.DUMMYFUNCTION("""COMPUTED_VALUE"""),"")</f>
        <v/>
      </c>
      <c r="D49589" s="5">
        <v>0.0</v>
      </c>
    </row>
    <row r="49590" ht="14.25" customHeight="1">
      <c r="A49590" s="5"/>
      <c r="B49590" s="5"/>
      <c r="C49590" s="5" t="str">
        <f>IFERROR(__xludf.DUMMYFUNCTION("""COMPUTED_VALUE"""),"")</f>
        <v/>
      </c>
      <c r="D49590" s="5">
        <v>0.0</v>
      </c>
    </row>
    <row r="49591" ht="14.25" customHeight="1">
      <c r="A49591" s="5"/>
      <c r="B49591" s="5"/>
      <c r="C49591" s="5" t="str">
        <f>IFERROR(__xludf.DUMMYFUNCTION("""COMPUTED_VALUE"""),"")</f>
        <v/>
      </c>
      <c r="D49591" s="5">
        <v>0.0</v>
      </c>
    </row>
    <row r="49592" ht="14.25" customHeight="1">
      <c r="A49592" s="5"/>
      <c r="B49592" s="5"/>
      <c r="C49592" s="5" t="str">
        <f>IFERROR(__xludf.DUMMYFUNCTION("""COMPUTED_VALUE"""),"")</f>
        <v/>
      </c>
      <c r="D49592" s="5">
        <v>0.0</v>
      </c>
    </row>
    <row r="49593" ht="14.25" customHeight="1">
      <c r="A49593" s="5"/>
      <c r="B49593" s="5"/>
      <c r="C49593" s="5" t="str">
        <f>IFERROR(__xludf.DUMMYFUNCTION("""COMPUTED_VALUE"""),"")</f>
        <v/>
      </c>
      <c r="D49593" s="5">
        <v>0.0</v>
      </c>
    </row>
    <row r="49594" ht="14.25" customHeight="1">
      <c r="A49594" s="5"/>
      <c r="B49594" s="5"/>
      <c r="C49594" s="5" t="str">
        <f>IFERROR(__xludf.DUMMYFUNCTION("""COMPUTED_VALUE"""),"")</f>
        <v/>
      </c>
      <c r="D49594" s="5">
        <v>0.0</v>
      </c>
    </row>
    <row r="49595" ht="14.25" customHeight="1">
      <c r="A49595" s="5"/>
      <c r="B49595" s="5"/>
      <c r="C49595" s="5" t="str">
        <f>IFERROR(__xludf.DUMMYFUNCTION("""COMPUTED_VALUE"""),"")</f>
        <v/>
      </c>
      <c r="D49595" s="5">
        <v>0.0</v>
      </c>
    </row>
    <row r="49596" ht="14.25" customHeight="1">
      <c r="A49596" s="5"/>
      <c r="B49596" s="5"/>
      <c r="C49596" s="5" t="str">
        <f>IFERROR(__xludf.DUMMYFUNCTION("""COMPUTED_VALUE"""),"")</f>
        <v/>
      </c>
      <c r="D49596" s="5">
        <v>0.0</v>
      </c>
    </row>
    <row r="49597" ht="14.25" customHeight="1">
      <c r="A49597" s="5"/>
      <c r="B49597" s="5"/>
      <c r="C49597" s="5" t="str">
        <f>IFERROR(__xludf.DUMMYFUNCTION("""COMPUTED_VALUE"""),"")</f>
        <v/>
      </c>
      <c r="D49597" s="5">
        <v>0.0</v>
      </c>
    </row>
    <row r="49598" ht="14.25" customHeight="1">
      <c r="A49598" s="5"/>
      <c r="B49598" s="5"/>
      <c r="C49598" s="5" t="str">
        <f>IFERROR(__xludf.DUMMYFUNCTION("""COMPUTED_VALUE"""),"")</f>
        <v/>
      </c>
      <c r="D49598" s="5">
        <v>0.0</v>
      </c>
    </row>
    <row r="49599" ht="14.25" customHeight="1">
      <c r="A49599" s="5"/>
      <c r="B49599" s="5"/>
      <c r="C49599" s="5" t="str">
        <f>IFERROR(__xludf.DUMMYFUNCTION("""COMPUTED_VALUE"""),"")</f>
        <v/>
      </c>
      <c r="D49599" s="5">
        <v>0.0</v>
      </c>
    </row>
    <row r="49600" ht="14.25" customHeight="1">
      <c r="A49600" s="5"/>
      <c r="B49600" s="5"/>
      <c r="C49600" s="5" t="str">
        <f>IFERROR(__xludf.DUMMYFUNCTION("""COMPUTED_VALUE"""),"")</f>
        <v/>
      </c>
      <c r="D49600" s="5">
        <v>0.0</v>
      </c>
    </row>
    <row r="49601" ht="14.25" customHeight="1">
      <c r="A49601" s="5"/>
      <c r="B49601" s="5"/>
      <c r="C49601" s="5" t="str">
        <f>IFERROR(__xludf.DUMMYFUNCTION("""COMPUTED_VALUE"""),"")</f>
        <v/>
      </c>
      <c r="D49601" s="5">
        <v>0.0</v>
      </c>
    </row>
    <row r="49602" ht="14.25" customHeight="1">
      <c r="A49602" s="5"/>
      <c r="B49602" s="5"/>
      <c r="C49602" s="5" t="str">
        <f>IFERROR(__xludf.DUMMYFUNCTION("""COMPUTED_VALUE"""),"")</f>
        <v/>
      </c>
      <c r="D49602" s="5">
        <v>0.0</v>
      </c>
    </row>
    <row r="49603" ht="14.25" customHeight="1">
      <c r="A49603" s="5"/>
      <c r="B49603" s="5"/>
      <c r="C49603" s="5" t="str">
        <f>IFERROR(__xludf.DUMMYFUNCTION("""COMPUTED_VALUE"""),"")</f>
        <v/>
      </c>
      <c r="D49603" s="5">
        <v>0.0</v>
      </c>
    </row>
    <row r="49604" ht="14.25" customHeight="1">
      <c r="A49604" s="5"/>
      <c r="B49604" s="5"/>
      <c r="C49604" s="5" t="str">
        <f>IFERROR(__xludf.DUMMYFUNCTION("""COMPUTED_VALUE"""),"")</f>
        <v/>
      </c>
      <c r="D49604" s="5">
        <v>0.0</v>
      </c>
    </row>
    <row r="49605" ht="14.25" customHeight="1">
      <c r="A49605" s="5"/>
      <c r="B49605" s="5"/>
      <c r="C49605" s="5" t="str">
        <f>IFERROR(__xludf.DUMMYFUNCTION("""COMPUTED_VALUE"""),"")</f>
        <v/>
      </c>
      <c r="D49605" s="5">
        <v>0.0</v>
      </c>
    </row>
    <row r="49606" ht="14.25" customHeight="1">
      <c r="A49606" s="5"/>
      <c r="B49606" s="5"/>
      <c r="C49606" s="5" t="str">
        <f>IFERROR(__xludf.DUMMYFUNCTION("""COMPUTED_VALUE"""),"")</f>
        <v/>
      </c>
      <c r="D49606" s="5">
        <v>0.0</v>
      </c>
    </row>
    <row r="49607" ht="14.25" customHeight="1">
      <c r="A49607" s="5"/>
      <c r="B49607" s="5"/>
      <c r="C49607" s="5" t="str">
        <f>IFERROR(__xludf.DUMMYFUNCTION("""COMPUTED_VALUE"""),"")</f>
        <v/>
      </c>
      <c r="D49607" s="5">
        <v>0.0</v>
      </c>
    </row>
    <row r="49608" ht="14.25" customHeight="1">
      <c r="A49608" s="5"/>
      <c r="B49608" s="5"/>
      <c r="C49608" s="5" t="str">
        <f>IFERROR(__xludf.DUMMYFUNCTION("""COMPUTED_VALUE"""),"")</f>
        <v/>
      </c>
      <c r="D49608" s="5">
        <v>0.0</v>
      </c>
    </row>
    <row r="49609" ht="14.25" customHeight="1">
      <c r="A49609" s="5"/>
      <c r="B49609" s="5"/>
      <c r="C49609" s="5" t="str">
        <f>IFERROR(__xludf.DUMMYFUNCTION("""COMPUTED_VALUE"""),"")</f>
        <v/>
      </c>
      <c r="D49609" s="5">
        <v>0.0</v>
      </c>
    </row>
    <row r="49610" ht="14.25" customHeight="1">
      <c r="A49610" s="5"/>
      <c r="B49610" s="5"/>
      <c r="C49610" s="5" t="str">
        <f>IFERROR(__xludf.DUMMYFUNCTION("""COMPUTED_VALUE"""),"")</f>
        <v/>
      </c>
      <c r="D49610" s="5">
        <v>0.0</v>
      </c>
    </row>
    <row r="49611" ht="14.25" customHeight="1">
      <c r="A49611" s="5"/>
      <c r="B49611" s="5"/>
      <c r="C49611" s="5" t="str">
        <f>IFERROR(__xludf.DUMMYFUNCTION("""COMPUTED_VALUE"""),"")</f>
        <v/>
      </c>
      <c r="D49611" s="5">
        <v>0.0</v>
      </c>
    </row>
    <row r="49612" ht="14.25" customHeight="1">
      <c r="A49612" s="5"/>
      <c r="B49612" s="5"/>
      <c r="C49612" s="5" t="str">
        <f>IFERROR(__xludf.DUMMYFUNCTION("""COMPUTED_VALUE"""),"")</f>
        <v/>
      </c>
      <c r="D49612" s="5">
        <v>0.0</v>
      </c>
    </row>
    <row r="49613" ht="14.25" customHeight="1">
      <c r="A49613" s="5"/>
      <c r="B49613" s="5"/>
      <c r="C49613" s="5" t="str">
        <f>IFERROR(__xludf.DUMMYFUNCTION("""COMPUTED_VALUE"""),"")</f>
        <v/>
      </c>
      <c r="D49613" s="5">
        <v>0.0</v>
      </c>
    </row>
    <row r="49614" ht="14.25" customHeight="1">
      <c r="A49614" s="5"/>
      <c r="B49614" s="5"/>
      <c r="C49614" s="5" t="str">
        <f>IFERROR(__xludf.DUMMYFUNCTION("""COMPUTED_VALUE"""),"")</f>
        <v/>
      </c>
      <c r="D49614" s="5">
        <v>0.0</v>
      </c>
    </row>
    <row r="49615" ht="14.25" customHeight="1">
      <c r="A49615" s="5"/>
      <c r="B49615" s="5"/>
      <c r="C49615" s="5" t="str">
        <f>IFERROR(__xludf.DUMMYFUNCTION("""COMPUTED_VALUE"""),"")</f>
        <v/>
      </c>
      <c r="D49615" s="5">
        <v>0.0</v>
      </c>
    </row>
    <row r="49616" ht="14.25" customHeight="1">
      <c r="A49616" s="5"/>
      <c r="B49616" s="5"/>
      <c r="C49616" s="5" t="str">
        <f>IFERROR(__xludf.DUMMYFUNCTION("""COMPUTED_VALUE"""),"")</f>
        <v/>
      </c>
      <c r="D49616" s="5">
        <v>0.0</v>
      </c>
    </row>
    <row r="49617" ht="14.25" customHeight="1">
      <c r="A49617" s="5"/>
      <c r="B49617" s="5"/>
      <c r="C49617" s="5" t="str">
        <f>IFERROR(__xludf.DUMMYFUNCTION("""COMPUTED_VALUE"""),"")</f>
        <v/>
      </c>
      <c r="D49617" s="5">
        <v>0.0</v>
      </c>
    </row>
    <row r="49618" ht="14.25" customHeight="1">
      <c r="A49618" s="5"/>
      <c r="B49618" s="5"/>
      <c r="C49618" s="5" t="str">
        <f>IFERROR(__xludf.DUMMYFUNCTION("""COMPUTED_VALUE"""),"")</f>
        <v/>
      </c>
      <c r="D49618" s="5">
        <v>0.0</v>
      </c>
    </row>
    <row r="49619" ht="14.25" customHeight="1">
      <c r="A49619" s="5"/>
      <c r="B49619" s="5"/>
      <c r="C49619" s="5" t="str">
        <f>IFERROR(__xludf.DUMMYFUNCTION("""COMPUTED_VALUE"""),"")</f>
        <v/>
      </c>
      <c r="D49619" s="5">
        <v>0.0</v>
      </c>
    </row>
    <row r="49620" ht="14.25" customHeight="1">
      <c r="A49620" s="5"/>
      <c r="B49620" s="5"/>
      <c r="C49620" s="5" t="str">
        <f>IFERROR(__xludf.DUMMYFUNCTION("""COMPUTED_VALUE"""),"")</f>
        <v/>
      </c>
      <c r="D49620" s="5">
        <v>0.0</v>
      </c>
    </row>
    <row r="49621" ht="14.25" customHeight="1">
      <c r="A49621" s="5"/>
      <c r="B49621" s="5"/>
      <c r="C49621" s="5" t="str">
        <f>IFERROR(__xludf.DUMMYFUNCTION("""COMPUTED_VALUE"""),"")</f>
        <v/>
      </c>
      <c r="D49621" s="5">
        <v>0.0</v>
      </c>
    </row>
    <row r="49622" ht="14.25" customHeight="1">
      <c r="A49622" s="5"/>
      <c r="B49622" s="5"/>
      <c r="C49622" s="5" t="str">
        <f>IFERROR(__xludf.DUMMYFUNCTION("""COMPUTED_VALUE"""),"")</f>
        <v/>
      </c>
      <c r="D49622" s="5">
        <v>0.0</v>
      </c>
    </row>
    <row r="49623" ht="14.25" customHeight="1">
      <c r="A49623" s="5"/>
      <c r="B49623" s="5"/>
      <c r="C49623" s="5" t="str">
        <f>IFERROR(__xludf.DUMMYFUNCTION("""COMPUTED_VALUE"""),"")</f>
        <v/>
      </c>
      <c r="D49623" s="5">
        <v>0.0</v>
      </c>
    </row>
    <row r="49624" ht="14.25" customHeight="1">
      <c r="A49624" s="5"/>
      <c r="B49624" s="5"/>
      <c r="C49624" s="5" t="str">
        <f>IFERROR(__xludf.DUMMYFUNCTION("""COMPUTED_VALUE"""),"")</f>
        <v/>
      </c>
      <c r="D49624" s="5">
        <v>0.0</v>
      </c>
    </row>
    <row r="49625" ht="14.25" customHeight="1">
      <c r="A49625" s="5"/>
      <c r="B49625" s="5"/>
      <c r="C49625" s="5" t="str">
        <f>IFERROR(__xludf.DUMMYFUNCTION("""COMPUTED_VALUE"""),"")</f>
        <v/>
      </c>
      <c r="D49625" s="5">
        <v>0.0</v>
      </c>
    </row>
    <row r="49626" ht="14.25" customHeight="1">
      <c r="A49626" s="5"/>
      <c r="B49626" s="5"/>
      <c r="C49626" s="5" t="str">
        <f>IFERROR(__xludf.DUMMYFUNCTION("""COMPUTED_VALUE"""),"")</f>
        <v/>
      </c>
      <c r="D49626" s="5">
        <v>0.0</v>
      </c>
    </row>
    <row r="49627" ht="14.25" customHeight="1">
      <c r="A49627" s="5"/>
      <c r="B49627" s="5"/>
      <c r="C49627" s="5" t="str">
        <f>IFERROR(__xludf.DUMMYFUNCTION("""COMPUTED_VALUE"""),"")</f>
        <v/>
      </c>
      <c r="D49627" s="5">
        <v>0.0</v>
      </c>
    </row>
    <row r="49628" ht="14.25" customHeight="1">
      <c r="A49628" s="5"/>
      <c r="B49628" s="5"/>
      <c r="C49628" s="5" t="str">
        <f>IFERROR(__xludf.DUMMYFUNCTION("""COMPUTED_VALUE"""),"")</f>
        <v/>
      </c>
      <c r="D49628" s="5">
        <v>0.0</v>
      </c>
    </row>
    <row r="49629" ht="14.25" customHeight="1">
      <c r="A49629" s="5"/>
      <c r="B49629" s="5"/>
      <c r="C49629" s="5" t="str">
        <f>IFERROR(__xludf.DUMMYFUNCTION("""COMPUTED_VALUE"""),"")</f>
        <v/>
      </c>
      <c r="D49629" s="5">
        <v>0.0</v>
      </c>
    </row>
    <row r="49630" ht="14.25" customHeight="1">
      <c r="A49630" s="5"/>
      <c r="B49630" s="5"/>
      <c r="C49630" s="5" t="str">
        <f>IFERROR(__xludf.DUMMYFUNCTION("""COMPUTED_VALUE"""),"")</f>
        <v/>
      </c>
      <c r="D49630" s="5">
        <v>0.0</v>
      </c>
    </row>
    <row r="49631" ht="14.25" customHeight="1">
      <c r="A49631" s="5"/>
      <c r="B49631" s="5"/>
      <c r="C49631" s="5" t="str">
        <f>IFERROR(__xludf.DUMMYFUNCTION("""COMPUTED_VALUE"""),"")</f>
        <v/>
      </c>
      <c r="D49631" s="5">
        <v>0.0</v>
      </c>
    </row>
    <row r="49632" ht="14.25" customHeight="1">
      <c r="A49632" s="5"/>
      <c r="B49632" s="5"/>
      <c r="C49632" s="5" t="str">
        <f>IFERROR(__xludf.DUMMYFUNCTION("""COMPUTED_VALUE"""),"")</f>
        <v/>
      </c>
      <c r="D49632" s="5">
        <v>0.0</v>
      </c>
    </row>
    <row r="49633" ht="14.25" customHeight="1">
      <c r="A49633" s="5"/>
      <c r="B49633" s="5"/>
      <c r="C49633" s="5" t="str">
        <f>IFERROR(__xludf.DUMMYFUNCTION("""COMPUTED_VALUE"""),"")</f>
        <v/>
      </c>
      <c r="D49633" s="5">
        <v>0.0</v>
      </c>
    </row>
    <row r="49634" ht="14.25" customHeight="1">
      <c r="A49634" s="5"/>
      <c r="B49634" s="5"/>
      <c r="C49634" s="5" t="str">
        <f>IFERROR(__xludf.DUMMYFUNCTION("""COMPUTED_VALUE"""),"")</f>
        <v/>
      </c>
      <c r="D49634" s="5">
        <v>0.0</v>
      </c>
    </row>
    <row r="49635" ht="14.25" customHeight="1">
      <c r="A49635" s="5"/>
      <c r="B49635" s="5"/>
      <c r="C49635" s="5" t="str">
        <f>IFERROR(__xludf.DUMMYFUNCTION("""COMPUTED_VALUE"""),"")</f>
        <v/>
      </c>
      <c r="D49635" s="5">
        <v>0.0</v>
      </c>
    </row>
    <row r="49636" ht="14.25" customHeight="1">
      <c r="A49636" s="5"/>
      <c r="B49636" s="5"/>
      <c r="C49636" s="5" t="str">
        <f>IFERROR(__xludf.DUMMYFUNCTION("""COMPUTED_VALUE"""),"")</f>
        <v/>
      </c>
      <c r="D49636" s="5">
        <v>0.0</v>
      </c>
    </row>
    <row r="49637" ht="14.25" customHeight="1">
      <c r="A49637" s="5"/>
      <c r="B49637" s="5"/>
      <c r="C49637" s="5" t="str">
        <f>IFERROR(__xludf.DUMMYFUNCTION("""COMPUTED_VALUE"""),"")</f>
        <v/>
      </c>
      <c r="D49637" s="5">
        <v>0.0</v>
      </c>
    </row>
    <row r="49638" ht="14.25" customHeight="1">
      <c r="A49638" s="5"/>
      <c r="B49638" s="5"/>
      <c r="C49638" s="5" t="str">
        <f>IFERROR(__xludf.DUMMYFUNCTION("""COMPUTED_VALUE"""),"")</f>
        <v/>
      </c>
      <c r="D49638" s="5">
        <v>0.0</v>
      </c>
    </row>
    <row r="49639" ht="14.25" customHeight="1">
      <c r="A49639" s="5"/>
      <c r="B49639" s="5"/>
      <c r="C49639" s="5" t="str">
        <f>IFERROR(__xludf.DUMMYFUNCTION("""COMPUTED_VALUE"""),"")</f>
        <v/>
      </c>
      <c r="D49639" s="5">
        <v>0.0</v>
      </c>
    </row>
    <row r="49640" ht="14.25" customHeight="1">
      <c r="A49640" s="5"/>
      <c r="B49640" s="5"/>
      <c r="C49640" s="5" t="str">
        <f>IFERROR(__xludf.DUMMYFUNCTION("""COMPUTED_VALUE"""),"")</f>
        <v/>
      </c>
      <c r="D49640" s="5">
        <v>0.0</v>
      </c>
    </row>
    <row r="49641" ht="14.25" customHeight="1">
      <c r="A49641" s="5"/>
      <c r="B49641" s="5"/>
      <c r="C49641" s="5" t="str">
        <f>IFERROR(__xludf.DUMMYFUNCTION("""COMPUTED_VALUE"""),"")</f>
        <v/>
      </c>
      <c r="D49641" s="5">
        <v>0.0</v>
      </c>
    </row>
    <row r="49642" ht="14.25" customHeight="1">
      <c r="A49642" s="5"/>
      <c r="B49642" s="5"/>
      <c r="C49642" s="5" t="str">
        <f>IFERROR(__xludf.DUMMYFUNCTION("""COMPUTED_VALUE"""),"")</f>
        <v/>
      </c>
      <c r="D49642" s="5">
        <v>0.0</v>
      </c>
    </row>
    <row r="49643" ht="14.25" customHeight="1">
      <c r="A49643" s="5"/>
      <c r="B49643" s="5"/>
      <c r="C49643" s="5" t="str">
        <f>IFERROR(__xludf.DUMMYFUNCTION("""COMPUTED_VALUE"""),"")</f>
        <v/>
      </c>
      <c r="D49643" s="5">
        <v>0.0</v>
      </c>
    </row>
    <row r="49644" ht="14.25" customHeight="1">
      <c r="A49644" s="5"/>
      <c r="B49644" s="5"/>
      <c r="C49644" s="5" t="str">
        <f>IFERROR(__xludf.DUMMYFUNCTION("""COMPUTED_VALUE"""),"")</f>
        <v/>
      </c>
      <c r="D49644" s="5">
        <v>0.0</v>
      </c>
    </row>
    <row r="49645" ht="14.25" customHeight="1">
      <c r="A49645" s="5"/>
      <c r="B49645" s="5"/>
      <c r="C49645" s="5" t="str">
        <f>IFERROR(__xludf.DUMMYFUNCTION("""COMPUTED_VALUE"""),"")</f>
        <v/>
      </c>
      <c r="D49645" s="5">
        <v>0.0</v>
      </c>
    </row>
    <row r="49646" ht="14.25" customHeight="1">
      <c r="A49646" s="5"/>
      <c r="B49646" s="5"/>
      <c r="C49646" s="5" t="str">
        <f>IFERROR(__xludf.DUMMYFUNCTION("""COMPUTED_VALUE"""),"")</f>
        <v/>
      </c>
      <c r="D49646" s="5">
        <v>0.0</v>
      </c>
    </row>
    <row r="49647" ht="14.25" customHeight="1">
      <c r="A49647" s="5"/>
      <c r="B49647" s="5"/>
      <c r="C49647" s="5" t="str">
        <f>IFERROR(__xludf.DUMMYFUNCTION("""COMPUTED_VALUE"""),"")</f>
        <v/>
      </c>
      <c r="D49647" s="5">
        <v>0.0</v>
      </c>
    </row>
    <row r="49648" ht="14.25" customHeight="1">
      <c r="A49648" s="5"/>
      <c r="B49648" s="5"/>
      <c r="C49648" s="5" t="str">
        <f>IFERROR(__xludf.DUMMYFUNCTION("""COMPUTED_VALUE"""),"")</f>
        <v/>
      </c>
      <c r="D49648" s="5">
        <v>0.0</v>
      </c>
    </row>
    <row r="49649" ht="14.25" customHeight="1">
      <c r="A49649" s="5"/>
      <c r="B49649" s="5"/>
      <c r="C49649" s="5" t="str">
        <f>IFERROR(__xludf.DUMMYFUNCTION("""COMPUTED_VALUE"""),"")</f>
        <v/>
      </c>
      <c r="D49649" s="5">
        <v>0.0</v>
      </c>
    </row>
    <row r="49650" ht="14.25" customHeight="1">
      <c r="A49650" s="5"/>
      <c r="B49650" s="5"/>
      <c r="C49650" s="5" t="str">
        <f>IFERROR(__xludf.DUMMYFUNCTION("""COMPUTED_VALUE"""),"")</f>
        <v/>
      </c>
      <c r="D49650" s="5">
        <v>0.0</v>
      </c>
    </row>
    <row r="49651" ht="14.25" customHeight="1">
      <c r="A49651" s="5"/>
      <c r="B49651" s="5"/>
      <c r="C49651" s="5" t="str">
        <f>IFERROR(__xludf.DUMMYFUNCTION("""COMPUTED_VALUE"""),"")</f>
        <v/>
      </c>
      <c r="D49651" s="5">
        <v>0.0</v>
      </c>
    </row>
    <row r="49652" ht="14.25" customHeight="1">
      <c r="A49652" s="5"/>
      <c r="B49652" s="5"/>
      <c r="C49652" s="5" t="str">
        <f>IFERROR(__xludf.DUMMYFUNCTION("""COMPUTED_VALUE"""),"")</f>
        <v/>
      </c>
      <c r="D49652" s="5">
        <v>0.0</v>
      </c>
    </row>
    <row r="49653" ht="14.25" customHeight="1">
      <c r="A49653" s="5"/>
      <c r="B49653" s="5"/>
      <c r="C49653" s="5" t="str">
        <f>IFERROR(__xludf.DUMMYFUNCTION("""COMPUTED_VALUE"""),"")</f>
        <v/>
      </c>
      <c r="D49653" s="5">
        <v>0.0</v>
      </c>
    </row>
    <row r="49654" ht="14.25" customHeight="1">
      <c r="A49654" s="5"/>
      <c r="B49654" s="5"/>
      <c r="C49654" s="5" t="str">
        <f>IFERROR(__xludf.DUMMYFUNCTION("""COMPUTED_VALUE"""),"")</f>
        <v/>
      </c>
      <c r="D49654" s="5">
        <v>0.0</v>
      </c>
    </row>
    <row r="49655" ht="14.25" customHeight="1">
      <c r="A49655" s="5"/>
      <c r="B49655" s="5"/>
      <c r="C49655" s="5" t="str">
        <f>IFERROR(__xludf.DUMMYFUNCTION("""COMPUTED_VALUE"""),"")</f>
        <v/>
      </c>
      <c r="D49655" s="5">
        <v>0.0</v>
      </c>
    </row>
    <row r="49656" ht="14.25" customHeight="1">
      <c r="A49656" s="5"/>
      <c r="B49656" s="5"/>
      <c r="C49656" s="5" t="str">
        <f>IFERROR(__xludf.DUMMYFUNCTION("""COMPUTED_VALUE"""),"")</f>
        <v/>
      </c>
      <c r="D49656" s="5">
        <v>0.0</v>
      </c>
    </row>
    <row r="49657" ht="14.25" customHeight="1">
      <c r="A49657" s="5"/>
      <c r="B49657" s="5"/>
      <c r="C49657" s="5" t="str">
        <f>IFERROR(__xludf.DUMMYFUNCTION("""COMPUTED_VALUE"""),"")</f>
        <v/>
      </c>
      <c r="D49657" s="5">
        <v>0.0</v>
      </c>
    </row>
    <row r="49658" ht="14.25" customHeight="1">
      <c r="A49658" s="5"/>
      <c r="B49658" s="5"/>
      <c r="C49658" s="5" t="str">
        <f>IFERROR(__xludf.DUMMYFUNCTION("""COMPUTED_VALUE"""),"")</f>
        <v/>
      </c>
      <c r="D49658" s="5">
        <v>0.0</v>
      </c>
    </row>
    <row r="49659" ht="14.25" customHeight="1">
      <c r="A49659" s="5"/>
      <c r="B49659" s="5"/>
      <c r="C49659" s="5" t="str">
        <f>IFERROR(__xludf.DUMMYFUNCTION("""COMPUTED_VALUE"""),"")</f>
        <v/>
      </c>
      <c r="D49659" s="5">
        <v>0.0</v>
      </c>
    </row>
    <row r="49660" ht="14.25" customHeight="1">
      <c r="A49660" s="5"/>
      <c r="B49660" s="5"/>
      <c r="C49660" s="5" t="str">
        <f>IFERROR(__xludf.DUMMYFUNCTION("""COMPUTED_VALUE"""),"")</f>
        <v/>
      </c>
      <c r="D49660" s="5">
        <v>0.0</v>
      </c>
    </row>
    <row r="49661" ht="14.25" customHeight="1">
      <c r="A49661" s="5"/>
      <c r="B49661" s="5"/>
      <c r="C49661" s="5" t="str">
        <f>IFERROR(__xludf.DUMMYFUNCTION("""COMPUTED_VALUE"""),"")</f>
        <v/>
      </c>
      <c r="D49661" s="5">
        <v>0.0</v>
      </c>
    </row>
    <row r="49662" ht="14.25" customHeight="1">
      <c r="A49662" s="5"/>
      <c r="B49662" s="5"/>
      <c r="C49662" s="5" t="str">
        <f>IFERROR(__xludf.DUMMYFUNCTION("""COMPUTED_VALUE"""),"")</f>
        <v/>
      </c>
      <c r="D49662" s="5">
        <v>0.0</v>
      </c>
    </row>
    <row r="49663" ht="14.25" customHeight="1">
      <c r="A49663" s="5"/>
      <c r="B49663" s="5"/>
      <c r="C49663" s="5" t="str">
        <f>IFERROR(__xludf.DUMMYFUNCTION("""COMPUTED_VALUE"""),"")</f>
        <v/>
      </c>
      <c r="D49663" s="5">
        <v>0.0</v>
      </c>
    </row>
    <row r="49664" ht="14.25" customHeight="1">
      <c r="A49664" s="5"/>
      <c r="B49664" s="5"/>
      <c r="C49664" s="5" t="str">
        <f>IFERROR(__xludf.DUMMYFUNCTION("""COMPUTED_VALUE"""),"")</f>
        <v/>
      </c>
      <c r="D49664" s="5">
        <v>0.0</v>
      </c>
    </row>
    <row r="49665" ht="14.25" customHeight="1">
      <c r="A49665" s="5"/>
      <c r="B49665" s="5"/>
      <c r="C49665" s="5" t="str">
        <f>IFERROR(__xludf.DUMMYFUNCTION("""COMPUTED_VALUE"""),"")</f>
        <v/>
      </c>
      <c r="D49665" s="5">
        <v>0.0</v>
      </c>
    </row>
    <row r="49666" ht="14.25" customHeight="1">
      <c r="A49666" s="5"/>
      <c r="B49666" s="5"/>
      <c r="C49666" s="5" t="str">
        <f>IFERROR(__xludf.DUMMYFUNCTION("""COMPUTED_VALUE"""),"")</f>
        <v/>
      </c>
      <c r="D49666" s="5">
        <v>0.0</v>
      </c>
    </row>
    <row r="49667" ht="14.25" customHeight="1">
      <c r="A49667" s="5"/>
      <c r="B49667" s="5"/>
      <c r="C49667" s="5" t="str">
        <f>IFERROR(__xludf.DUMMYFUNCTION("""COMPUTED_VALUE"""),"")</f>
        <v/>
      </c>
      <c r="D49667" s="5">
        <v>0.0</v>
      </c>
    </row>
    <row r="49668" ht="14.25" customHeight="1">
      <c r="A49668" s="5"/>
      <c r="B49668" s="5"/>
      <c r="C49668" s="5" t="str">
        <f>IFERROR(__xludf.DUMMYFUNCTION("""COMPUTED_VALUE"""),"")</f>
        <v/>
      </c>
      <c r="D49668" s="5">
        <v>0.0</v>
      </c>
    </row>
    <row r="49669" ht="14.25" customHeight="1">
      <c r="A49669" s="5"/>
      <c r="B49669" s="5"/>
      <c r="C49669" s="5" t="str">
        <f>IFERROR(__xludf.DUMMYFUNCTION("""COMPUTED_VALUE"""),"")</f>
        <v/>
      </c>
      <c r="D49669" s="5">
        <v>0.0</v>
      </c>
    </row>
    <row r="49670" ht="14.25" customHeight="1">
      <c r="A49670" s="5"/>
      <c r="B49670" s="5"/>
      <c r="C49670" s="5" t="str">
        <f>IFERROR(__xludf.DUMMYFUNCTION("""COMPUTED_VALUE"""),"")</f>
        <v/>
      </c>
      <c r="D49670" s="5">
        <v>0.0</v>
      </c>
    </row>
    <row r="49671" ht="14.25" customHeight="1">
      <c r="A49671" s="5"/>
      <c r="B49671" s="5"/>
      <c r="C49671" s="5" t="str">
        <f>IFERROR(__xludf.DUMMYFUNCTION("""COMPUTED_VALUE"""),"")</f>
        <v/>
      </c>
      <c r="D49671" s="5">
        <v>0.0</v>
      </c>
    </row>
    <row r="49672" ht="14.25" customHeight="1">
      <c r="A49672" s="5"/>
      <c r="B49672" s="5"/>
      <c r="C49672" s="5" t="str">
        <f>IFERROR(__xludf.DUMMYFUNCTION("""COMPUTED_VALUE"""),"")</f>
        <v/>
      </c>
      <c r="D49672" s="5">
        <v>0.0</v>
      </c>
    </row>
    <row r="49673" ht="14.25" customHeight="1">
      <c r="A49673" s="5"/>
      <c r="B49673" s="5"/>
      <c r="C49673" s="5" t="str">
        <f>IFERROR(__xludf.DUMMYFUNCTION("""COMPUTED_VALUE"""),"")</f>
        <v/>
      </c>
      <c r="D49673" s="5">
        <v>0.0</v>
      </c>
    </row>
    <row r="49674" ht="14.25" customHeight="1">
      <c r="A49674" s="5"/>
      <c r="B49674" s="5"/>
      <c r="C49674" s="5" t="str">
        <f>IFERROR(__xludf.DUMMYFUNCTION("""COMPUTED_VALUE"""),"")</f>
        <v/>
      </c>
      <c r="D49674" s="5">
        <v>0.0</v>
      </c>
    </row>
    <row r="49675" ht="14.25" customHeight="1">
      <c r="A49675" s="5"/>
      <c r="B49675" s="5"/>
      <c r="C49675" s="5" t="str">
        <f>IFERROR(__xludf.DUMMYFUNCTION("""COMPUTED_VALUE"""),"")</f>
        <v/>
      </c>
      <c r="D49675" s="5">
        <v>0.0</v>
      </c>
    </row>
    <row r="49676" ht="14.25" customHeight="1">
      <c r="A49676" s="5"/>
      <c r="B49676" s="5"/>
      <c r="C49676" s="5" t="str">
        <f>IFERROR(__xludf.DUMMYFUNCTION("""COMPUTED_VALUE"""),"")</f>
        <v/>
      </c>
      <c r="D49676" s="5">
        <v>0.0</v>
      </c>
    </row>
    <row r="49677" ht="14.25" customHeight="1">
      <c r="A49677" s="5"/>
      <c r="B49677" s="5"/>
      <c r="C49677" s="5" t="str">
        <f>IFERROR(__xludf.DUMMYFUNCTION("""COMPUTED_VALUE"""),"")</f>
        <v/>
      </c>
      <c r="D49677" s="5">
        <v>0.0</v>
      </c>
    </row>
    <row r="49678" ht="14.25" customHeight="1">
      <c r="A49678" s="5"/>
      <c r="B49678" s="5"/>
      <c r="C49678" s="5" t="str">
        <f>IFERROR(__xludf.DUMMYFUNCTION("""COMPUTED_VALUE"""),"")</f>
        <v/>
      </c>
      <c r="D49678" s="5">
        <v>0.0</v>
      </c>
    </row>
    <row r="49679" ht="14.25" customHeight="1">
      <c r="A49679" s="5"/>
      <c r="B49679" s="5"/>
      <c r="C49679" s="5" t="str">
        <f>IFERROR(__xludf.DUMMYFUNCTION("""COMPUTED_VALUE"""),"")</f>
        <v/>
      </c>
      <c r="D49679" s="5">
        <v>0.0</v>
      </c>
    </row>
    <row r="49680" ht="14.25" customHeight="1">
      <c r="A49680" s="5"/>
      <c r="B49680" s="5"/>
      <c r="C49680" s="5" t="str">
        <f>IFERROR(__xludf.DUMMYFUNCTION("""COMPUTED_VALUE"""),"")</f>
        <v/>
      </c>
      <c r="D49680" s="5">
        <v>0.0</v>
      </c>
    </row>
    <row r="49681" ht="14.25" customHeight="1">
      <c r="A49681" s="5"/>
      <c r="B49681" s="5"/>
      <c r="C49681" s="5" t="str">
        <f>IFERROR(__xludf.DUMMYFUNCTION("""COMPUTED_VALUE"""),"")</f>
        <v/>
      </c>
      <c r="D49681" s="5">
        <v>0.0</v>
      </c>
    </row>
    <row r="49682" ht="14.25" customHeight="1">
      <c r="A49682" s="5"/>
      <c r="B49682" s="5"/>
      <c r="C49682" s="5" t="str">
        <f>IFERROR(__xludf.DUMMYFUNCTION("""COMPUTED_VALUE"""),"")</f>
        <v/>
      </c>
      <c r="D49682" s="5">
        <v>0.0</v>
      </c>
    </row>
    <row r="49683" ht="14.25" customHeight="1">
      <c r="A49683" s="5"/>
      <c r="B49683" s="5"/>
      <c r="C49683" s="5" t="str">
        <f>IFERROR(__xludf.DUMMYFUNCTION("""COMPUTED_VALUE"""),"")</f>
        <v/>
      </c>
      <c r="D49683" s="5">
        <v>0.0</v>
      </c>
    </row>
    <row r="49684" ht="14.25" customHeight="1">
      <c r="A49684" s="5"/>
      <c r="B49684" s="5"/>
      <c r="C49684" s="5" t="str">
        <f>IFERROR(__xludf.DUMMYFUNCTION("""COMPUTED_VALUE"""),"")</f>
        <v/>
      </c>
      <c r="D49684" s="5">
        <v>0.0</v>
      </c>
    </row>
    <row r="49685" ht="14.25" customHeight="1">
      <c r="A49685" s="5"/>
      <c r="B49685" s="5"/>
      <c r="C49685" s="5" t="str">
        <f>IFERROR(__xludf.DUMMYFUNCTION("""COMPUTED_VALUE"""),"")</f>
        <v/>
      </c>
      <c r="D49685" s="5">
        <v>0.0</v>
      </c>
    </row>
    <row r="49686" ht="14.25" customHeight="1">
      <c r="A49686" s="5"/>
      <c r="B49686" s="5"/>
      <c r="C49686" s="5" t="str">
        <f>IFERROR(__xludf.DUMMYFUNCTION("""COMPUTED_VALUE"""),"")</f>
        <v/>
      </c>
      <c r="D49686" s="5">
        <v>0.0</v>
      </c>
    </row>
    <row r="49687" ht="14.25" customHeight="1">
      <c r="A49687" s="5"/>
      <c r="B49687" s="5"/>
      <c r="C49687" s="5" t="str">
        <f>IFERROR(__xludf.DUMMYFUNCTION("""COMPUTED_VALUE"""),"")</f>
        <v/>
      </c>
      <c r="D49687" s="5">
        <v>0.0</v>
      </c>
    </row>
    <row r="49688" ht="14.25" customHeight="1">
      <c r="A49688" s="5"/>
      <c r="B49688" s="5"/>
      <c r="C49688" s="5" t="str">
        <f>IFERROR(__xludf.DUMMYFUNCTION("""COMPUTED_VALUE"""),"")</f>
        <v/>
      </c>
      <c r="D49688" s="5">
        <v>0.0</v>
      </c>
    </row>
    <row r="49689" ht="14.25" customHeight="1">
      <c r="A49689" s="5"/>
      <c r="B49689" s="5"/>
      <c r="C49689" s="5" t="str">
        <f>IFERROR(__xludf.DUMMYFUNCTION("""COMPUTED_VALUE"""),"")</f>
        <v/>
      </c>
      <c r="D49689" s="5">
        <v>0.0</v>
      </c>
    </row>
    <row r="49690" ht="14.25" customHeight="1">
      <c r="A49690" s="5"/>
      <c r="B49690" s="5"/>
      <c r="C49690" s="5" t="str">
        <f>IFERROR(__xludf.DUMMYFUNCTION("""COMPUTED_VALUE"""),"")</f>
        <v/>
      </c>
      <c r="D49690" s="5">
        <v>0.0</v>
      </c>
    </row>
    <row r="49691" ht="14.25" customHeight="1">
      <c r="A49691" s="5"/>
      <c r="B49691" s="5"/>
      <c r="C49691" s="5" t="str">
        <f>IFERROR(__xludf.DUMMYFUNCTION("""COMPUTED_VALUE"""),"")</f>
        <v/>
      </c>
      <c r="D49691" s="5">
        <v>0.0</v>
      </c>
    </row>
    <row r="49692" ht="14.25" customHeight="1">
      <c r="A49692" s="5"/>
      <c r="B49692" s="5"/>
      <c r="C49692" s="5" t="str">
        <f>IFERROR(__xludf.DUMMYFUNCTION("""COMPUTED_VALUE"""),"")</f>
        <v/>
      </c>
      <c r="D49692" s="5">
        <v>0.0</v>
      </c>
    </row>
    <row r="49693" ht="14.25" customHeight="1">
      <c r="A49693" s="5"/>
      <c r="B49693" s="5"/>
      <c r="C49693" s="5" t="str">
        <f>IFERROR(__xludf.DUMMYFUNCTION("""COMPUTED_VALUE"""),"")</f>
        <v/>
      </c>
      <c r="D49693" s="5">
        <v>0.0</v>
      </c>
    </row>
    <row r="49694" ht="14.25" customHeight="1">
      <c r="A49694" s="5"/>
      <c r="B49694" s="5"/>
      <c r="C49694" s="5" t="str">
        <f>IFERROR(__xludf.DUMMYFUNCTION("""COMPUTED_VALUE"""),"")</f>
        <v/>
      </c>
      <c r="D49694" s="5">
        <v>0.0</v>
      </c>
    </row>
    <row r="49695" ht="14.25" customHeight="1">
      <c r="A49695" s="5"/>
      <c r="B49695" s="5"/>
      <c r="C49695" s="5" t="str">
        <f>IFERROR(__xludf.DUMMYFUNCTION("""COMPUTED_VALUE"""),"")</f>
        <v/>
      </c>
      <c r="D49695" s="5">
        <v>0.0</v>
      </c>
    </row>
    <row r="49696" ht="14.25" customHeight="1">
      <c r="A49696" s="5"/>
      <c r="B49696" s="5"/>
      <c r="C49696" s="5" t="str">
        <f>IFERROR(__xludf.DUMMYFUNCTION("""COMPUTED_VALUE"""),"")</f>
        <v/>
      </c>
      <c r="D49696" s="5">
        <v>0.0</v>
      </c>
    </row>
    <row r="49697" ht="14.25" customHeight="1">
      <c r="A49697" s="5"/>
      <c r="B49697" s="5"/>
      <c r="C49697" s="5" t="str">
        <f>IFERROR(__xludf.DUMMYFUNCTION("""COMPUTED_VALUE"""),"")</f>
        <v/>
      </c>
      <c r="D49697" s="5">
        <v>0.0</v>
      </c>
    </row>
    <row r="49698" ht="14.25" customHeight="1">
      <c r="A49698" s="5"/>
      <c r="B49698" s="5"/>
      <c r="C49698" s="5" t="str">
        <f>IFERROR(__xludf.DUMMYFUNCTION("""COMPUTED_VALUE"""),"")</f>
        <v/>
      </c>
      <c r="D49698" s="5">
        <v>0.0</v>
      </c>
    </row>
    <row r="49699" ht="14.25" customHeight="1">
      <c r="A49699" s="5"/>
      <c r="B49699" s="5"/>
      <c r="C49699" s="5" t="str">
        <f>IFERROR(__xludf.DUMMYFUNCTION("""COMPUTED_VALUE"""),"")</f>
        <v/>
      </c>
      <c r="D49699" s="5">
        <v>0.0</v>
      </c>
    </row>
    <row r="49700" ht="14.25" customHeight="1">
      <c r="A49700" s="5"/>
      <c r="B49700" s="5"/>
      <c r="C49700" s="5" t="str">
        <f>IFERROR(__xludf.DUMMYFUNCTION("""COMPUTED_VALUE"""),"")</f>
        <v/>
      </c>
      <c r="D49700" s="5">
        <v>0.0</v>
      </c>
    </row>
    <row r="49701" ht="14.25" customHeight="1">
      <c r="A49701" s="5"/>
      <c r="B49701" s="5"/>
      <c r="C49701" s="5" t="str">
        <f>IFERROR(__xludf.DUMMYFUNCTION("""COMPUTED_VALUE"""),"")</f>
        <v/>
      </c>
      <c r="D49701" s="5">
        <v>0.0</v>
      </c>
    </row>
    <row r="49702" ht="14.25" customHeight="1">
      <c r="A49702" s="5"/>
      <c r="B49702" s="5"/>
      <c r="C49702" s="5" t="str">
        <f>IFERROR(__xludf.DUMMYFUNCTION("""COMPUTED_VALUE"""),"")</f>
        <v/>
      </c>
      <c r="D49702" s="5">
        <v>0.0</v>
      </c>
    </row>
    <row r="49703" ht="14.25" customHeight="1">
      <c r="A49703" s="5"/>
      <c r="B49703" s="5"/>
      <c r="C49703" s="5" t="str">
        <f>IFERROR(__xludf.DUMMYFUNCTION("""COMPUTED_VALUE"""),"")</f>
        <v/>
      </c>
      <c r="D49703" s="5">
        <v>0.0</v>
      </c>
    </row>
    <row r="49704" ht="14.25" customHeight="1">
      <c r="A49704" s="5"/>
      <c r="B49704" s="5"/>
      <c r="C49704" s="5" t="str">
        <f>IFERROR(__xludf.DUMMYFUNCTION("""COMPUTED_VALUE"""),"")</f>
        <v/>
      </c>
      <c r="D49704" s="5">
        <v>0.0</v>
      </c>
    </row>
    <row r="49705" ht="14.25" customHeight="1">
      <c r="A49705" s="5"/>
      <c r="B49705" s="5"/>
      <c r="C49705" s="5" t="str">
        <f>IFERROR(__xludf.DUMMYFUNCTION("""COMPUTED_VALUE"""),"")</f>
        <v/>
      </c>
      <c r="D49705" s="5">
        <v>0.0</v>
      </c>
    </row>
    <row r="49706" ht="14.25" customHeight="1">
      <c r="A49706" s="5"/>
      <c r="B49706" s="5"/>
      <c r="C49706" s="5" t="str">
        <f>IFERROR(__xludf.DUMMYFUNCTION("""COMPUTED_VALUE"""),"")</f>
        <v/>
      </c>
      <c r="D49706" s="5">
        <v>0.0</v>
      </c>
    </row>
    <row r="49707" ht="14.25" customHeight="1">
      <c r="A49707" s="5"/>
      <c r="B49707" s="5"/>
      <c r="C49707" s="5" t="str">
        <f>IFERROR(__xludf.DUMMYFUNCTION("""COMPUTED_VALUE"""),"")</f>
        <v/>
      </c>
      <c r="D49707" s="5">
        <v>0.0</v>
      </c>
    </row>
    <row r="49708" ht="14.25" customHeight="1">
      <c r="A49708" s="5"/>
      <c r="B49708" s="5"/>
      <c r="C49708" s="5" t="str">
        <f>IFERROR(__xludf.DUMMYFUNCTION("""COMPUTED_VALUE"""),"")</f>
        <v/>
      </c>
      <c r="D49708" s="5">
        <v>0.0</v>
      </c>
    </row>
    <row r="49709" ht="14.25" customHeight="1">
      <c r="A49709" s="5"/>
      <c r="B49709" s="5"/>
      <c r="C49709" s="5" t="str">
        <f>IFERROR(__xludf.DUMMYFUNCTION("""COMPUTED_VALUE"""),"")</f>
        <v/>
      </c>
      <c r="D49709" s="5">
        <v>0.0</v>
      </c>
    </row>
    <row r="49710" ht="14.25" customHeight="1">
      <c r="A49710" s="5"/>
      <c r="B49710" s="5"/>
      <c r="C49710" s="5" t="str">
        <f>IFERROR(__xludf.DUMMYFUNCTION("""COMPUTED_VALUE"""),"")</f>
        <v/>
      </c>
      <c r="D49710" s="5">
        <v>0.0</v>
      </c>
    </row>
    <row r="49711" ht="14.25" customHeight="1">
      <c r="A49711" s="5"/>
      <c r="B49711" s="5"/>
      <c r="C49711" s="5" t="str">
        <f>IFERROR(__xludf.DUMMYFUNCTION("""COMPUTED_VALUE"""),"")</f>
        <v/>
      </c>
      <c r="D49711" s="5">
        <v>0.0</v>
      </c>
    </row>
    <row r="49712" ht="14.25" customHeight="1">
      <c r="A49712" s="5"/>
      <c r="B49712" s="5"/>
      <c r="C49712" s="5" t="str">
        <f>IFERROR(__xludf.DUMMYFUNCTION("""COMPUTED_VALUE"""),"")</f>
        <v/>
      </c>
      <c r="D49712" s="5">
        <v>0.0</v>
      </c>
    </row>
    <row r="49713" ht="14.25" customHeight="1">
      <c r="A49713" s="5"/>
      <c r="B49713" s="5"/>
      <c r="C49713" s="5" t="str">
        <f>IFERROR(__xludf.DUMMYFUNCTION("""COMPUTED_VALUE"""),"")</f>
        <v/>
      </c>
      <c r="D49713" s="5">
        <v>0.0</v>
      </c>
    </row>
    <row r="49714" ht="14.25" customHeight="1">
      <c r="A49714" s="5"/>
      <c r="B49714" s="5"/>
      <c r="C49714" s="5" t="str">
        <f>IFERROR(__xludf.DUMMYFUNCTION("""COMPUTED_VALUE"""),"")</f>
        <v/>
      </c>
      <c r="D49714" s="5">
        <v>0.0</v>
      </c>
    </row>
    <row r="49715" ht="14.25" customHeight="1">
      <c r="A49715" s="5"/>
      <c r="B49715" s="5"/>
      <c r="C49715" s="5" t="str">
        <f>IFERROR(__xludf.DUMMYFUNCTION("""COMPUTED_VALUE"""),"")</f>
        <v/>
      </c>
      <c r="D49715" s="5">
        <v>0.0</v>
      </c>
    </row>
    <row r="49716" ht="14.25" customHeight="1">
      <c r="A49716" s="5"/>
      <c r="B49716" s="5"/>
      <c r="C49716" s="5" t="str">
        <f>IFERROR(__xludf.DUMMYFUNCTION("""COMPUTED_VALUE"""),"")</f>
        <v/>
      </c>
      <c r="D49716" s="5">
        <v>0.0</v>
      </c>
    </row>
    <row r="49717" ht="14.25" customHeight="1">
      <c r="A49717" s="5"/>
      <c r="B49717" s="5"/>
      <c r="C49717" s="5" t="str">
        <f>IFERROR(__xludf.DUMMYFUNCTION("""COMPUTED_VALUE"""),"")</f>
        <v/>
      </c>
      <c r="D49717" s="5">
        <v>0.0</v>
      </c>
    </row>
    <row r="49718" ht="14.25" customHeight="1">
      <c r="A49718" s="5"/>
      <c r="B49718" s="5"/>
      <c r="C49718" s="5" t="str">
        <f>IFERROR(__xludf.DUMMYFUNCTION("""COMPUTED_VALUE"""),"")</f>
        <v/>
      </c>
      <c r="D49718" s="5">
        <v>0.0</v>
      </c>
    </row>
    <row r="49719" ht="14.25" customHeight="1">
      <c r="A49719" s="5"/>
      <c r="B49719" s="5"/>
      <c r="C49719" s="5" t="str">
        <f>IFERROR(__xludf.DUMMYFUNCTION("""COMPUTED_VALUE"""),"")</f>
        <v/>
      </c>
      <c r="D49719" s="5">
        <v>0.0</v>
      </c>
    </row>
    <row r="49720" ht="14.25" customHeight="1">
      <c r="A49720" s="5"/>
      <c r="B49720" s="5"/>
      <c r="C49720" s="5" t="str">
        <f>IFERROR(__xludf.DUMMYFUNCTION("""COMPUTED_VALUE"""),"")</f>
        <v/>
      </c>
      <c r="D49720" s="5">
        <v>0.0</v>
      </c>
    </row>
    <row r="49721" ht="14.25" customHeight="1">
      <c r="A49721" s="5"/>
      <c r="B49721" s="5"/>
      <c r="C49721" s="5" t="str">
        <f>IFERROR(__xludf.DUMMYFUNCTION("""COMPUTED_VALUE"""),"")</f>
        <v/>
      </c>
      <c r="D49721" s="5">
        <v>0.0</v>
      </c>
    </row>
    <row r="49722" ht="14.25" customHeight="1">
      <c r="A49722" s="5"/>
      <c r="B49722" s="5"/>
      <c r="C49722" s="5" t="str">
        <f>IFERROR(__xludf.DUMMYFUNCTION("""COMPUTED_VALUE"""),"")</f>
        <v/>
      </c>
      <c r="D49722" s="5">
        <v>0.0</v>
      </c>
    </row>
    <row r="49723" ht="14.25" customHeight="1">
      <c r="A49723" s="5"/>
      <c r="B49723" s="5"/>
      <c r="C49723" s="5" t="str">
        <f>IFERROR(__xludf.DUMMYFUNCTION("""COMPUTED_VALUE"""),"")</f>
        <v/>
      </c>
      <c r="D49723" s="5">
        <v>0.0</v>
      </c>
    </row>
    <row r="49724" ht="14.25" customHeight="1">
      <c r="A49724" s="5"/>
      <c r="B49724" s="5"/>
      <c r="C49724" s="5" t="str">
        <f>IFERROR(__xludf.DUMMYFUNCTION("""COMPUTED_VALUE"""),"")</f>
        <v/>
      </c>
      <c r="D49724" s="5">
        <v>0.0</v>
      </c>
    </row>
    <row r="49725" ht="14.25" customHeight="1">
      <c r="A49725" s="5"/>
      <c r="B49725" s="5"/>
      <c r="C49725" s="5" t="str">
        <f>IFERROR(__xludf.DUMMYFUNCTION("""COMPUTED_VALUE"""),"")</f>
        <v/>
      </c>
      <c r="D49725" s="5">
        <v>0.0</v>
      </c>
    </row>
    <row r="49726" ht="14.25" customHeight="1">
      <c r="A49726" s="5"/>
      <c r="B49726" s="5"/>
      <c r="C49726" s="5" t="str">
        <f>IFERROR(__xludf.DUMMYFUNCTION("""COMPUTED_VALUE"""),"")</f>
        <v/>
      </c>
      <c r="D49726" s="5">
        <v>0.0</v>
      </c>
    </row>
    <row r="49727" ht="14.25" customHeight="1">
      <c r="A49727" s="5"/>
      <c r="B49727" s="5"/>
      <c r="C49727" s="5" t="str">
        <f>IFERROR(__xludf.DUMMYFUNCTION("""COMPUTED_VALUE"""),"")</f>
        <v/>
      </c>
      <c r="D49727" s="5">
        <v>0.0</v>
      </c>
    </row>
    <row r="49728" ht="14.25" customHeight="1">
      <c r="A49728" s="5"/>
      <c r="B49728" s="5"/>
      <c r="C49728" s="5" t="str">
        <f>IFERROR(__xludf.DUMMYFUNCTION("""COMPUTED_VALUE"""),"")</f>
        <v/>
      </c>
      <c r="D49728" s="5">
        <v>0.0</v>
      </c>
    </row>
    <row r="49729" ht="14.25" customHeight="1">
      <c r="A49729" s="5"/>
      <c r="B49729" s="5"/>
      <c r="C49729" s="5" t="str">
        <f>IFERROR(__xludf.DUMMYFUNCTION("""COMPUTED_VALUE"""),"")</f>
        <v/>
      </c>
      <c r="D49729" s="5">
        <v>0.0</v>
      </c>
    </row>
    <row r="49730" ht="14.25" customHeight="1">
      <c r="A49730" s="5"/>
      <c r="B49730" s="5"/>
      <c r="C49730" s="5" t="str">
        <f>IFERROR(__xludf.DUMMYFUNCTION("""COMPUTED_VALUE"""),"")</f>
        <v/>
      </c>
      <c r="D49730" s="5">
        <v>0.0</v>
      </c>
    </row>
    <row r="49731" ht="14.25" customHeight="1">
      <c r="A49731" s="5"/>
      <c r="B49731" s="5"/>
      <c r="C49731" s="5" t="str">
        <f>IFERROR(__xludf.DUMMYFUNCTION("""COMPUTED_VALUE"""),"")</f>
        <v/>
      </c>
      <c r="D49731" s="5">
        <v>0.0</v>
      </c>
    </row>
    <row r="49732" ht="14.25" customHeight="1">
      <c r="A49732" s="5"/>
      <c r="B49732" s="5"/>
      <c r="C49732" s="5" t="str">
        <f>IFERROR(__xludf.DUMMYFUNCTION("""COMPUTED_VALUE"""),"")</f>
        <v/>
      </c>
      <c r="D49732" s="5">
        <v>0.0</v>
      </c>
    </row>
    <row r="49733" ht="14.25" customHeight="1">
      <c r="A49733" s="5"/>
      <c r="B49733" s="5"/>
      <c r="C49733" s="5" t="str">
        <f>IFERROR(__xludf.DUMMYFUNCTION("""COMPUTED_VALUE"""),"")</f>
        <v/>
      </c>
      <c r="D49733" s="5">
        <v>0.0</v>
      </c>
    </row>
    <row r="49734" ht="14.25" customHeight="1">
      <c r="A49734" s="5"/>
      <c r="B49734" s="5"/>
      <c r="C49734" s="5" t="str">
        <f>IFERROR(__xludf.DUMMYFUNCTION("""COMPUTED_VALUE"""),"")</f>
        <v/>
      </c>
      <c r="D49734" s="5">
        <v>0.0</v>
      </c>
    </row>
    <row r="49735" ht="14.25" customHeight="1">
      <c r="A49735" s="5"/>
      <c r="B49735" s="5"/>
      <c r="C49735" s="5" t="str">
        <f>IFERROR(__xludf.DUMMYFUNCTION("""COMPUTED_VALUE"""),"")</f>
        <v/>
      </c>
      <c r="D49735" s="5">
        <v>0.0</v>
      </c>
    </row>
    <row r="49736" ht="14.25" customHeight="1">
      <c r="A49736" s="5"/>
      <c r="B49736" s="5"/>
      <c r="C49736" s="5" t="str">
        <f>IFERROR(__xludf.DUMMYFUNCTION("""COMPUTED_VALUE"""),"")</f>
        <v/>
      </c>
      <c r="D49736" s="5">
        <v>0.0</v>
      </c>
    </row>
    <row r="49737" ht="14.25" customHeight="1">
      <c r="A49737" s="5"/>
      <c r="B49737" s="5"/>
      <c r="C49737" s="5" t="str">
        <f>IFERROR(__xludf.DUMMYFUNCTION("""COMPUTED_VALUE"""),"")</f>
        <v/>
      </c>
      <c r="D49737" s="5">
        <v>0.0</v>
      </c>
    </row>
    <row r="49738" ht="14.25" customHeight="1">
      <c r="A49738" s="5"/>
      <c r="B49738" s="5"/>
      <c r="C49738" s="5" t="str">
        <f>IFERROR(__xludf.DUMMYFUNCTION("""COMPUTED_VALUE"""),"")</f>
        <v/>
      </c>
      <c r="D49738" s="5">
        <v>0.0</v>
      </c>
    </row>
    <row r="49739" ht="14.25" customHeight="1">
      <c r="A49739" s="5"/>
      <c r="B49739" s="5"/>
      <c r="C49739" s="5" t="str">
        <f>IFERROR(__xludf.DUMMYFUNCTION("""COMPUTED_VALUE"""),"")</f>
        <v/>
      </c>
      <c r="D49739" s="5">
        <v>0.0</v>
      </c>
    </row>
    <row r="49740" ht="14.25" customHeight="1">
      <c r="A49740" s="5"/>
      <c r="B49740" s="5"/>
      <c r="C49740" s="5" t="str">
        <f>IFERROR(__xludf.DUMMYFUNCTION("""COMPUTED_VALUE"""),"")</f>
        <v/>
      </c>
      <c r="D49740" s="5">
        <v>0.0</v>
      </c>
    </row>
    <row r="49741" ht="14.25" customHeight="1">
      <c r="A49741" s="5"/>
      <c r="B49741" s="5"/>
      <c r="C49741" s="5" t="str">
        <f>IFERROR(__xludf.DUMMYFUNCTION("""COMPUTED_VALUE"""),"")</f>
        <v/>
      </c>
      <c r="D49741" s="5">
        <v>0.0</v>
      </c>
    </row>
    <row r="49742" ht="14.25" customHeight="1">
      <c r="A49742" s="5"/>
      <c r="B49742" s="5"/>
      <c r="C49742" s="5" t="str">
        <f>IFERROR(__xludf.DUMMYFUNCTION("""COMPUTED_VALUE"""),"")</f>
        <v/>
      </c>
      <c r="D49742" s="5">
        <v>0.0</v>
      </c>
    </row>
    <row r="49743" ht="14.25" customHeight="1">
      <c r="A49743" s="5"/>
      <c r="B49743" s="5"/>
      <c r="C49743" s="5" t="str">
        <f>IFERROR(__xludf.DUMMYFUNCTION("""COMPUTED_VALUE"""),"")</f>
        <v/>
      </c>
      <c r="D49743" s="5">
        <v>0.0</v>
      </c>
    </row>
    <row r="49744" ht="14.25" customHeight="1">
      <c r="A49744" s="5"/>
      <c r="B49744" s="5"/>
      <c r="C49744" s="5" t="str">
        <f>IFERROR(__xludf.DUMMYFUNCTION("""COMPUTED_VALUE"""),"")</f>
        <v/>
      </c>
      <c r="D49744" s="5">
        <v>0.0</v>
      </c>
    </row>
    <row r="49745" ht="14.25" customHeight="1">
      <c r="A49745" s="5"/>
      <c r="B49745" s="5"/>
      <c r="C49745" s="5" t="str">
        <f>IFERROR(__xludf.DUMMYFUNCTION("""COMPUTED_VALUE"""),"")</f>
        <v/>
      </c>
      <c r="D49745" s="5">
        <v>0.0</v>
      </c>
    </row>
    <row r="49746" ht="14.25" customHeight="1">
      <c r="A49746" s="5"/>
      <c r="B49746" s="5"/>
      <c r="C49746" s="5" t="str">
        <f>IFERROR(__xludf.DUMMYFUNCTION("""COMPUTED_VALUE"""),"")</f>
        <v/>
      </c>
      <c r="D49746" s="5">
        <v>0.0</v>
      </c>
    </row>
    <row r="49747" ht="14.25" customHeight="1">
      <c r="A49747" s="5"/>
      <c r="B49747" s="5"/>
      <c r="C49747" s="5" t="str">
        <f>IFERROR(__xludf.DUMMYFUNCTION("""COMPUTED_VALUE"""),"")</f>
        <v/>
      </c>
      <c r="D49747" s="5">
        <v>0.0</v>
      </c>
    </row>
    <row r="49748" ht="14.25" customHeight="1">
      <c r="A49748" s="5"/>
      <c r="B49748" s="5"/>
      <c r="C49748" s="5" t="str">
        <f>IFERROR(__xludf.DUMMYFUNCTION("""COMPUTED_VALUE"""),"")</f>
        <v/>
      </c>
      <c r="D49748" s="5">
        <v>0.0</v>
      </c>
    </row>
    <row r="49749" ht="14.25" customHeight="1">
      <c r="A49749" s="5"/>
      <c r="B49749" s="5"/>
      <c r="C49749" s="5" t="str">
        <f>IFERROR(__xludf.DUMMYFUNCTION("""COMPUTED_VALUE"""),"")</f>
        <v/>
      </c>
      <c r="D49749" s="5">
        <v>0.0</v>
      </c>
    </row>
    <row r="49750" ht="14.25" customHeight="1">
      <c r="A49750" s="5"/>
      <c r="B49750" s="5"/>
      <c r="C49750" s="5" t="str">
        <f>IFERROR(__xludf.DUMMYFUNCTION("""COMPUTED_VALUE"""),"")</f>
        <v/>
      </c>
      <c r="D49750" s="5">
        <v>0.0</v>
      </c>
    </row>
    <row r="49751" ht="14.25" customHeight="1">
      <c r="A49751" s="5"/>
      <c r="B49751" s="5"/>
      <c r="C49751" s="5" t="str">
        <f>IFERROR(__xludf.DUMMYFUNCTION("""COMPUTED_VALUE"""),"")</f>
        <v/>
      </c>
      <c r="D49751" s="5">
        <v>0.0</v>
      </c>
    </row>
    <row r="49752" ht="14.25" customHeight="1">
      <c r="A49752" s="5"/>
      <c r="B49752" s="5"/>
      <c r="C49752" s="5" t="str">
        <f>IFERROR(__xludf.DUMMYFUNCTION("""COMPUTED_VALUE"""),"")</f>
        <v/>
      </c>
      <c r="D49752" s="5">
        <v>0.0</v>
      </c>
    </row>
    <row r="49753" ht="14.25" customHeight="1">
      <c r="A49753" s="5"/>
      <c r="B49753" s="5"/>
      <c r="C49753" s="5" t="str">
        <f>IFERROR(__xludf.DUMMYFUNCTION("""COMPUTED_VALUE"""),"")</f>
        <v/>
      </c>
      <c r="D49753" s="5">
        <v>0.0</v>
      </c>
    </row>
    <row r="49754" ht="14.25" customHeight="1">
      <c r="A49754" s="5"/>
      <c r="B49754" s="5"/>
      <c r="C49754" s="5" t="str">
        <f>IFERROR(__xludf.DUMMYFUNCTION("""COMPUTED_VALUE"""),"")</f>
        <v/>
      </c>
      <c r="D49754" s="5">
        <v>0.0</v>
      </c>
    </row>
    <row r="49755" ht="14.25" customHeight="1">
      <c r="A49755" s="5"/>
      <c r="B49755" s="5"/>
      <c r="C49755" s="5" t="str">
        <f>IFERROR(__xludf.DUMMYFUNCTION("""COMPUTED_VALUE"""),"")</f>
        <v/>
      </c>
      <c r="D49755" s="5">
        <v>0.0</v>
      </c>
    </row>
    <row r="49756" ht="14.25" customHeight="1">
      <c r="A49756" s="5"/>
      <c r="B49756" s="5"/>
      <c r="C49756" s="5" t="str">
        <f>IFERROR(__xludf.DUMMYFUNCTION("""COMPUTED_VALUE"""),"")</f>
        <v/>
      </c>
      <c r="D49756" s="5">
        <v>0.0</v>
      </c>
    </row>
    <row r="49757" ht="14.25" customHeight="1">
      <c r="A49757" s="5"/>
      <c r="B49757" s="5"/>
      <c r="C49757" s="5" t="str">
        <f>IFERROR(__xludf.DUMMYFUNCTION("""COMPUTED_VALUE"""),"")</f>
        <v/>
      </c>
      <c r="D49757" s="5">
        <v>0.0</v>
      </c>
    </row>
    <row r="49758" ht="14.25" customHeight="1">
      <c r="A49758" s="5"/>
      <c r="B49758" s="5"/>
      <c r="C49758" s="5" t="str">
        <f>IFERROR(__xludf.DUMMYFUNCTION("""COMPUTED_VALUE"""),"")</f>
        <v/>
      </c>
      <c r="D49758" s="5">
        <v>0.0</v>
      </c>
    </row>
    <row r="49759" ht="14.25" customHeight="1">
      <c r="A49759" s="5"/>
      <c r="B49759" s="5"/>
      <c r="C49759" s="5" t="str">
        <f>IFERROR(__xludf.DUMMYFUNCTION("""COMPUTED_VALUE"""),"")</f>
        <v/>
      </c>
      <c r="D49759" s="5">
        <v>0.0</v>
      </c>
    </row>
    <row r="49760" ht="14.25" customHeight="1">
      <c r="A49760" s="5"/>
      <c r="B49760" s="5"/>
      <c r="C49760" s="5" t="str">
        <f>IFERROR(__xludf.DUMMYFUNCTION("""COMPUTED_VALUE"""),"")</f>
        <v/>
      </c>
      <c r="D49760" s="5">
        <v>0.0</v>
      </c>
    </row>
    <row r="49761" ht="14.25" customHeight="1">
      <c r="A49761" s="5"/>
      <c r="B49761" s="5"/>
      <c r="C49761" s="5" t="str">
        <f>IFERROR(__xludf.DUMMYFUNCTION("""COMPUTED_VALUE"""),"")</f>
        <v/>
      </c>
      <c r="D49761" s="5">
        <v>0.0</v>
      </c>
    </row>
    <row r="49762" ht="14.25" customHeight="1">
      <c r="A49762" s="5"/>
      <c r="B49762" s="5"/>
      <c r="C49762" s="5" t="str">
        <f>IFERROR(__xludf.DUMMYFUNCTION("""COMPUTED_VALUE"""),"")</f>
        <v/>
      </c>
      <c r="D49762" s="5">
        <v>0.0</v>
      </c>
    </row>
    <row r="49763" ht="14.25" customHeight="1">
      <c r="A49763" s="5"/>
      <c r="B49763" s="5"/>
      <c r="C49763" s="5" t="str">
        <f>IFERROR(__xludf.DUMMYFUNCTION("""COMPUTED_VALUE"""),"")</f>
        <v/>
      </c>
      <c r="D49763" s="5">
        <v>0.0</v>
      </c>
    </row>
    <row r="49764" ht="14.25" customHeight="1">
      <c r="A49764" s="5"/>
      <c r="B49764" s="5"/>
      <c r="C49764" s="5" t="str">
        <f>IFERROR(__xludf.DUMMYFUNCTION("""COMPUTED_VALUE"""),"")</f>
        <v/>
      </c>
      <c r="D49764" s="5">
        <v>0.0</v>
      </c>
    </row>
    <row r="49765" ht="14.25" customHeight="1">
      <c r="A49765" s="5"/>
      <c r="B49765" s="5"/>
      <c r="C49765" s="5" t="str">
        <f>IFERROR(__xludf.DUMMYFUNCTION("""COMPUTED_VALUE"""),"")</f>
        <v/>
      </c>
      <c r="D49765" s="5">
        <v>0.0</v>
      </c>
    </row>
    <row r="49766" ht="14.25" customHeight="1">
      <c r="A49766" s="5"/>
      <c r="B49766" s="5"/>
      <c r="C49766" s="5" t="str">
        <f>IFERROR(__xludf.DUMMYFUNCTION("""COMPUTED_VALUE"""),"")</f>
        <v/>
      </c>
      <c r="D49766" s="5">
        <v>0.0</v>
      </c>
    </row>
    <row r="49767" ht="14.25" customHeight="1">
      <c r="A49767" s="5"/>
      <c r="B49767" s="5"/>
      <c r="C49767" s="5" t="str">
        <f>IFERROR(__xludf.DUMMYFUNCTION("""COMPUTED_VALUE"""),"")</f>
        <v/>
      </c>
      <c r="D49767" s="5">
        <v>0.0</v>
      </c>
    </row>
    <row r="49768" ht="14.25" customHeight="1">
      <c r="A49768" s="5"/>
      <c r="B49768" s="5"/>
      <c r="C49768" s="5" t="str">
        <f>IFERROR(__xludf.DUMMYFUNCTION("""COMPUTED_VALUE"""),"")</f>
        <v/>
      </c>
      <c r="D49768" s="5">
        <v>0.0</v>
      </c>
    </row>
    <row r="49769" ht="14.25" customHeight="1">
      <c r="A49769" s="5"/>
      <c r="B49769" s="5"/>
      <c r="C49769" s="5" t="str">
        <f>IFERROR(__xludf.DUMMYFUNCTION("""COMPUTED_VALUE"""),"")</f>
        <v/>
      </c>
      <c r="D49769" s="5">
        <v>0.0</v>
      </c>
    </row>
    <row r="49770" ht="14.25" customHeight="1">
      <c r="A49770" s="5"/>
      <c r="B49770" s="5"/>
      <c r="C49770" s="5" t="str">
        <f>IFERROR(__xludf.DUMMYFUNCTION("""COMPUTED_VALUE"""),"")</f>
        <v/>
      </c>
      <c r="D49770" s="5">
        <v>0.0</v>
      </c>
    </row>
    <row r="49771" ht="14.25" customHeight="1">
      <c r="A49771" s="5"/>
      <c r="B49771" s="5"/>
      <c r="C49771" s="5" t="str">
        <f>IFERROR(__xludf.DUMMYFUNCTION("""COMPUTED_VALUE"""),"")</f>
        <v/>
      </c>
      <c r="D49771" s="5">
        <v>0.0</v>
      </c>
    </row>
    <row r="49772" ht="14.25" customHeight="1">
      <c r="A49772" s="5"/>
      <c r="B49772" s="5"/>
      <c r="C49772" s="5" t="str">
        <f>IFERROR(__xludf.DUMMYFUNCTION("""COMPUTED_VALUE"""),"")</f>
        <v/>
      </c>
      <c r="D49772" s="5">
        <v>0.0</v>
      </c>
    </row>
    <row r="49773" ht="14.25" customHeight="1">
      <c r="A49773" s="5"/>
      <c r="B49773" s="5"/>
      <c r="C49773" s="5" t="str">
        <f>IFERROR(__xludf.DUMMYFUNCTION("""COMPUTED_VALUE"""),"")</f>
        <v/>
      </c>
      <c r="D49773" s="5">
        <v>0.0</v>
      </c>
    </row>
    <row r="49774" ht="14.25" customHeight="1">
      <c r="A49774" s="5"/>
      <c r="B49774" s="5"/>
      <c r="C49774" s="5" t="str">
        <f>IFERROR(__xludf.DUMMYFUNCTION("""COMPUTED_VALUE"""),"")</f>
        <v/>
      </c>
      <c r="D49774" s="5">
        <v>0.0</v>
      </c>
    </row>
    <row r="49775" ht="14.25" customHeight="1">
      <c r="A49775" s="5"/>
      <c r="B49775" s="5"/>
      <c r="C49775" s="5" t="str">
        <f>IFERROR(__xludf.DUMMYFUNCTION("""COMPUTED_VALUE"""),"")</f>
        <v/>
      </c>
      <c r="D49775" s="5">
        <v>0.0</v>
      </c>
    </row>
    <row r="49776" ht="14.25" customHeight="1">
      <c r="A49776" s="5"/>
      <c r="B49776" s="5"/>
      <c r="C49776" s="5" t="str">
        <f>IFERROR(__xludf.DUMMYFUNCTION("""COMPUTED_VALUE"""),"")</f>
        <v/>
      </c>
      <c r="D49776" s="5">
        <v>0.0</v>
      </c>
    </row>
    <row r="49777" ht="14.25" customHeight="1">
      <c r="A49777" s="5"/>
      <c r="B49777" s="5"/>
      <c r="C49777" s="5" t="str">
        <f>IFERROR(__xludf.DUMMYFUNCTION("""COMPUTED_VALUE"""),"")</f>
        <v/>
      </c>
      <c r="D49777" s="5">
        <v>0.0</v>
      </c>
    </row>
    <row r="49778" ht="14.25" customHeight="1">
      <c r="A49778" s="5"/>
      <c r="B49778" s="5"/>
      <c r="C49778" s="5" t="str">
        <f>IFERROR(__xludf.DUMMYFUNCTION("""COMPUTED_VALUE"""),"")</f>
        <v/>
      </c>
      <c r="D49778" s="5">
        <v>0.0</v>
      </c>
    </row>
    <row r="49779" ht="14.25" customHeight="1">
      <c r="A49779" s="5"/>
      <c r="B49779" s="5"/>
      <c r="C49779" s="5" t="str">
        <f>IFERROR(__xludf.DUMMYFUNCTION("""COMPUTED_VALUE"""),"")</f>
        <v/>
      </c>
      <c r="D49779" s="5">
        <v>0.0</v>
      </c>
    </row>
    <row r="49780" ht="14.25" customHeight="1">
      <c r="A49780" s="5"/>
      <c r="B49780" s="5"/>
      <c r="C49780" s="5" t="str">
        <f>IFERROR(__xludf.DUMMYFUNCTION("""COMPUTED_VALUE"""),"")</f>
        <v/>
      </c>
      <c r="D49780" s="5">
        <v>0.0</v>
      </c>
    </row>
    <row r="49781" ht="14.25" customHeight="1">
      <c r="A49781" s="5"/>
      <c r="B49781" s="5"/>
      <c r="C49781" s="5" t="str">
        <f>IFERROR(__xludf.DUMMYFUNCTION("""COMPUTED_VALUE"""),"")</f>
        <v/>
      </c>
      <c r="D49781" s="5">
        <v>0.0</v>
      </c>
    </row>
    <row r="49782" ht="14.25" customHeight="1">
      <c r="A49782" s="5"/>
      <c r="B49782" s="5"/>
      <c r="C49782" s="5" t="str">
        <f>IFERROR(__xludf.DUMMYFUNCTION("""COMPUTED_VALUE"""),"")</f>
        <v/>
      </c>
      <c r="D49782" s="5">
        <v>0.0</v>
      </c>
    </row>
    <row r="49783" ht="14.25" customHeight="1">
      <c r="A49783" s="5"/>
      <c r="B49783" s="5"/>
      <c r="C49783" s="5" t="str">
        <f>IFERROR(__xludf.DUMMYFUNCTION("""COMPUTED_VALUE"""),"")</f>
        <v/>
      </c>
      <c r="D49783" s="5">
        <v>0.0</v>
      </c>
    </row>
    <row r="49784" ht="14.25" customHeight="1">
      <c r="A49784" s="5"/>
      <c r="B49784" s="5"/>
      <c r="C49784" s="5" t="str">
        <f>IFERROR(__xludf.DUMMYFUNCTION("""COMPUTED_VALUE"""),"")</f>
        <v/>
      </c>
      <c r="D49784" s="5">
        <v>0.0</v>
      </c>
    </row>
    <row r="49785" ht="14.25" customHeight="1">
      <c r="A49785" s="5"/>
      <c r="B49785" s="5"/>
      <c r="C49785" s="5" t="str">
        <f>IFERROR(__xludf.DUMMYFUNCTION("""COMPUTED_VALUE"""),"")</f>
        <v/>
      </c>
      <c r="D49785" s="5">
        <v>0.0</v>
      </c>
    </row>
    <row r="49786" ht="14.25" customHeight="1">
      <c r="A49786" s="5"/>
      <c r="B49786" s="5"/>
      <c r="C49786" s="5" t="str">
        <f>IFERROR(__xludf.DUMMYFUNCTION("""COMPUTED_VALUE"""),"")</f>
        <v/>
      </c>
      <c r="D49786" s="5">
        <v>0.0</v>
      </c>
    </row>
    <row r="49787" ht="14.25" customHeight="1">
      <c r="A49787" s="5"/>
      <c r="B49787" s="5"/>
      <c r="C49787" s="5" t="str">
        <f>IFERROR(__xludf.DUMMYFUNCTION("""COMPUTED_VALUE"""),"")</f>
        <v/>
      </c>
      <c r="D49787" s="5">
        <v>0.0</v>
      </c>
    </row>
    <row r="49788" ht="14.25" customHeight="1">
      <c r="A49788" s="5"/>
      <c r="B49788" s="5"/>
      <c r="C49788" s="5" t="str">
        <f>IFERROR(__xludf.DUMMYFUNCTION("""COMPUTED_VALUE"""),"")</f>
        <v/>
      </c>
      <c r="D49788" s="5">
        <v>0.0</v>
      </c>
    </row>
    <row r="49789" ht="14.25" customHeight="1">
      <c r="A49789" s="5"/>
      <c r="B49789" s="5"/>
      <c r="C49789" s="5" t="str">
        <f>IFERROR(__xludf.DUMMYFUNCTION("""COMPUTED_VALUE"""),"")</f>
        <v/>
      </c>
      <c r="D49789" s="5">
        <v>0.0</v>
      </c>
    </row>
    <row r="49790" ht="14.25" customHeight="1">
      <c r="A49790" s="5"/>
      <c r="B49790" s="5"/>
      <c r="C49790" s="5" t="str">
        <f>IFERROR(__xludf.DUMMYFUNCTION("""COMPUTED_VALUE"""),"")</f>
        <v/>
      </c>
      <c r="D49790" s="5">
        <v>0.0</v>
      </c>
    </row>
    <row r="49791" ht="14.25" customHeight="1">
      <c r="A49791" s="5"/>
      <c r="B49791" s="5"/>
      <c r="C49791" s="5" t="str">
        <f>IFERROR(__xludf.DUMMYFUNCTION("""COMPUTED_VALUE"""),"")</f>
        <v/>
      </c>
      <c r="D49791" s="5">
        <v>0.0</v>
      </c>
    </row>
    <row r="49792" ht="14.25" customHeight="1">
      <c r="A49792" s="5"/>
      <c r="B49792" s="5"/>
      <c r="C49792" s="5" t="str">
        <f>IFERROR(__xludf.DUMMYFUNCTION("""COMPUTED_VALUE"""),"")</f>
        <v/>
      </c>
      <c r="D49792" s="5">
        <v>0.0</v>
      </c>
    </row>
    <row r="49793" ht="14.25" customHeight="1">
      <c r="A49793" s="5"/>
      <c r="B49793" s="5"/>
      <c r="C49793" s="5" t="str">
        <f>IFERROR(__xludf.DUMMYFUNCTION("""COMPUTED_VALUE"""),"")</f>
        <v/>
      </c>
      <c r="D49793" s="5">
        <v>0.0</v>
      </c>
    </row>
    <row r="49794" ht="14.25" customHeight="1">
      <c r="A49794" s="5"/>
      <c r="B49794" s="5"/>
      <c r="C49794" s="5" t="str">
        <f>IFERROR(__xludf.DUMMYFUNCTION("""COMPUTED_VALUE"""),"")</f>
        <v/>
      </c>
      <c r="D49794" s="5">
        <v>0.0</v>
      </c>
    </row>
    <row r="49795" ht="14.25" customHeight="1">
      <c r="A49795" s="5"/>
      <c r="B49795" s="5"/>
      <c r="C49795" s="5" t="str">
        <f>IFERROR(__xludf.DUMMYFUNCTION("""COMPUTED_VALUE"""),"")</f>
        <v/>
      </c>
      <c r="D49795" s="5">
        <v>0.0</v>
      </c>
    </row>
    <row r="49796" ht="14.25" customHeight="1">
      <c r="A49796" s="5"/>
      <c r="B49796" s="5"/>
      <c r="C49796" s="5" t="str">
        <f>IFERROR(__xludf.DUMMYFUNCTION("""COMPUTED_VALUE"""),"")</f>
        <v/>
      </c>
      <c r="D49796" s="5">
        <v>0.0</v>
      </c>
    </row>
    <row r="49797" ht="14.25" customHeight="1">
      <c r="A49797" s="5"/>
      <c r="B49797" s="5"/>
      <c r="C49797" s="5" t="str">
        <f>IFERROR(__xludf.DUMMYFUNCTION("""COMPUTED_VALUE"""),"")</f>
        <v/>
      </c>
      <c r="D49797" s="5">
        <v>0.0</v>
      </c>
    </row>
    <row r="49798" ht="14.25" customHeight="1">
      <c r="A49798" s="5"/>
      <c r="B49798" s="5"/>
      <c r="C49798" s="5" t="str">
        <f>IFERROR(__xludf.DUMMYFUNCTION("""COMPUTED_VALUE"""),"")</f>
        <v/>
      </c>
      <c r="D49798" s="5">
        <v>0.0</v>
      </c>
    </row>
    <row r="49799" ht="14.25" customHeight="1">
      <c r="A49799" s="5"/>
      <c r="B49799" s="5"/>
      <c r="C49799" s="5" t="str">
        <f>IFERROR(__xludf.DUMMYFUNCTION("""COMPUTED_VALUE"""),"")</f>
        <v/>
      </c>
      <c r="D49799" s="5">
        <v>0.0</v>
      </c>
    </row>
    <row r="49800" ht="14.25" customHeight="1">
      <c r="A49800" s="5"/>
      <c r="B49800" s="5"/>
      <c r="C49800" s="5" t="str">
        <f>IFERROR(__xludf.DUMMYFUNCTION("""COMPUTED_VALUE"""),"")</f>
        <v/>
      </c>
      <c r="D49800" s="5">
        <v>0.0</v>
      </c>
    </row>
    <row r="49801" ht="14.25" customHeight="1">
      <c r="A49801" s="5"/>
      <c r="B49801" s="5"/>
      <c r="C49801" s="5" t="str">
        <f>IFERROR(__xludf.DUMMYFUNCTION("""COMPUTED_VALUE"""),"")</f>
        <v/>
      </c>
      <c r="D49801" s="5">
        <v>0.0</v>
      </c>
    </row>
    <row r="49802" ht="14.25" customHeight="1">
      <c r="A49802" s="5"/>
      <c r="B49802" s="5"/>
      <c r="C49802" s="5" t="str">
        <f>IFERROR(__xludf.DUMMYFUNCTION("""COMPUTED_VALUE"""),"")</f>
        <v/>
      </c>
      <c r="D49802" s="5">
        <v>0.0</v>
      </c>
    </row>
    <row r="49803" ht="14.25" customHeight="1">
      <c r="A49803" s="5"/>
      <c r="B49803" s="5"/>
      <c r="C49803" s="5" t="str">
        <f>IFERROR(__xludf.DUMMYFUNCTION("""COMPUTED_VALUE"""),"")</f>
        <v/>
      </c>
      <c r="D49803" s="5">
        <v>0.0</v>
      </c>
    </row>
    <row r="49804" ht="14.25" customHeight="1">
      <c r="A49804" s="5"/>
      <c r="B49804" s="5"/>
      <c r="C49804" s="5" t="str">
        <f>IFERROR(__xludf.DUMMYFUNCTION("""COMPUTED_VALUE"""),"")</f>
        <v/>
      </c>
      <c r="D49804" s="5">
        <v>0.0</v>
      </c>
    </row>
    <row r="49805" ht="14.25" customHeight="1">
      <c r="A49805" s="5"/>
      <c r="B49805" s="5"/>
      <c r="C49805" s="5" t="str">
        <f>IFERROR(__xludf.DUMMYFUNCTION("""COMPUTED_VALUE"""),"")</f>
        <v/>
      </c>
      <c r="D49805" s="5">
        <v>0.0</v>
      </c>
    </row>
    <row r="49806" ht="14.25" customHeight="1">
      <c r="A49806" s="5"/>
      <c r="B49806" s="5"/>
      <c r="C49806" s="5" t="str">
        <f>IFERROR(__xludf.DUMMYFUNCTION("""COMPUTED_VALUE"""),"")</f>
        <v/>
      </c>
      <c r="D49806" s="5">
        <v>0.0</v>
      </c>
    </row>
    <row r="49807" ht="14.25" customHeight="1">
      <c r="A49807" s="5"/>
      <c r="B49807" s="5"/>
      <c r="C49807" s="5" t="str">
        <f>IFERROR(__xludf.DUMMYFUNCTION("""COMPUTED_VALUE"""),"")</f>
        <v/>
      </c>
      <c r="D49807" s="5">
        <v>0.0</v>
      </c>
    </row>
    <row r="49808" ht="14.25" customHeight="1">
      <c r="A49808" s="5"/>
      <c r="B49808" s="5"/>
      <c r="C49808" s="5" t="str">
        <f>IFERROR(__xludf.DUMMYFUNCTION("""COMPUTED_VALUE"""),"")</f>
        <v/>
      </c>
      <c r="D49808" s="5">
        <v>0.0</v>
      </c>
    </row>
    <row r="49809" ht="14.25" customHeight="1">
      <c r="A49809" s="5"/>
      <c r="B49809" s="5"/>
      <c r="C49809" s="5" t="str">
        <f>IFERROR(__xludf.DUMMYFUNCTION("""COMPUTED_VALUE"""),"")</f>
        <v/>
      </c>
      <c r="D49809" s="5">
        <v>0.0</v>
      </c>
    </row>
    <row r="49810" ht="14.25" customHeight="1">
      <c r="A49810" s="5"/>
      <c r="B49810" s="5"/>
      <c r="C49810" s="5" t="str">
        <f>IFERROR(__xludf.DUMMYFUNCTION("""COMPUTED_VALUE"""),"")</f>
        <v/>
      </c>
      <c r="D49810" s="5">
        <v>0.0</v>
      </c>
    </row>
    <row r="49811" ht="14.25" customHeight="1">
      <c r="A49811" s="5"/>
      <c r="B49811" s="5"/>
      <c r="C49811" s="5" t="str">
        <f>IFERROR(__xludf.DUMMYFUNCTION("""COMPUTED_VALUE"""),"")</f>
        <v/>
      </c>
      <c r="D49811" s="5">
        <v>0.0</v>
      </c>
    </row>
    <row r="49812" ht="14.25" customHeight="1">
      <c r="A49812" s="5"/>
      <c r="B49812" s="5"/>
      <c r="C49812" s="5" t="str">
        <f>IFERROR(__xludf.DUMMYFUNCTION("""COMPUTED_VALUE"""),"")</f>
        <v/>
      </c>
      <c r="D49812" s="5">
        <v>0.0</v>
      </c>
    </row>
    <row r="49813" ht="14.25" customHeight="1">
      <c r="A49813" s="5"/>
      <c r="B49813" s="5"/>
      <c r="C49813" s="5" t="str">
        <f>IFERROR(__xludf.DUMMYFUNCTION("""COMPUTED_VALUE"""),"")</f>
        <v/>
      </c>
      <c r="D49813" s="5">
        <v>0.0</v>
      </c>
    </row>
    <row r="49814" ht="14.25" customHeight="1">
      <c r="A49814" s="5"/>
      <c r="B49814" s="5"/>
      <c r="C49814" s="5" t="str">
        <f>IFERROR(__xludf.DUMMYFUNCTION("""COMPUTED_VALUE"""),"")</f>
        <v/>
      </c>
      <c r="D49814" s="5">
        <v>0.0</v>
      </c>
    </row>
    <row r="49815" ht="14.25" customHeight="1">
      <c r="A49815" s="5"/>
      <c r="B49815" s="5"/>
      <c r="C49815" s="5" t="str">
        <f>IFERROR(__xludf.DUMMYFUNCTION("""COMPUTED_VALUE"""),"")</f>
        <v/>
      </c>
      <c r="D49815" s="5">
        <v>0.0</v>
      </c>
    </row>
    <row r="49816" ht="14.25" customHeight="1">
      <c r="A49816" s="5"/>
      <c r="B49816" s="5"/>
      <c r="C49816" s="5" t="str">
        <f>IFERROR(__xludf.DUMMYFUNCTION("""COMPUTED_VALUE"""),"")</f>
        <v/>
      </c>
      <c r="D49816" s="5">
        <v>0.0</v>
      </c>
    </row>
    <row r="49817" ht="14.25" customHeight="1">
      <c r="A49817" s="5"/>
      <c r="B49817" s="5"/>
      <c r="C49817" s="5" t="str">
        <f>IFERROR(__xludf.DUMMYFUNCTION("""COMPUTED_VALUE"""),"")</f>
        <v/>
      </c>
      <c r="D49817" s="5">
        <v>0.0</v>
      </c>
    </row>
    <row r="49818" ht="14.25" customHeight="1">
      <c r="A49818" s="5"/>
      <c r="B49818" s="5"/>
      <c r="C49818" s="5" t="str">
        <f>IFERROR(__xludf.DUMMYFUNCTION("""COMPUTED_VALUE"""),"")</f>
        <v/>
      </c>
      <c r="D49818" s="5">
        <v>0.0</v>
      </c>
    </row>
    <row r="49819" ht="14.25" customHeight="1">
      <c r="A49819" s="5"/>
      <c r="B49819" s="5"/>
      <c r="C49819" s="5" t="str">
        <f>IFERROR(__xludf.DUMMYFUNCTION("""COMPUTED_VALUE"""),"")</f>
        <v/>
      </c>
      <c r="D49819" s="5">
        <v>0.0</v>
      </c>
    </row>
    <row r="49820" ht="14.25" customHeight="1">
      <c r="A49820" s="5"/>
      <c r="B49820" s="5"/>
      <c r="C49820" s="5" t="str">
        <f>IFERROR(__xludf.DUMMYFUNCTION("""COMPUTED_VALUE"""),"")</f>
        <v/>
      </c>
      <c r="D49820" s="5">
        <v>0.0</v>
      </c>
    </row>
    <row r="49821" ht="14.25" customHeight="1">
      <c r="A49821" s="5"/>
      <c r="B49821" s="5"/>
      <c r="C49821" s="5" t="str">
        <f>IFERROR(__xludf.DUMMYFUNCTION("""COMPUTED_VALUE"""),"")</f>
        <v/>
      </c>
      <c r="D49821" s="5">
        <v>0.0</v>
      </c>
    </row>
    <row r="49822" ht="14.25" customHeight="1">
      <c r="A49822" s="5"/>
      <c r="B49822" s="5"/>
      <c r="C49822" s="5" t="str">
        <f>IFERROR(__xludf.DUMMYFUNCTION("""COMPUTED_VALUE"""),"")</f>
        <v/>
      </c>
      <c r="D49822" s="5">
        <v>0.0</v>
      </c>
    </row>
    <row r="49823" ht="14.25" customHeight="1">
      <c r="A49823" s="5"/>
      <c r="B49823" s="5"/>
      <c r="C49823" s="5" t="str">
        <f>IFERROR(__xludf.DUMMYFUNCTION("""COMPUTED_VALUE"""),"")</f>
        <v/>
      </c>
      <c r="D49823" s="5">
        <v>0.0</v>
      </c>
    </row>
    <row r="49824" ht="14.25" customHeight="1">
      <c r="A49824" s="5"/>
      <c r="B49824" s="5"/>
      <c r="C49824" s="5" t="str">
        <f>IFERROR(__xludf.DUMMYFUNCTION("""COMPUTED_VALUE"""),"")</f>
        <v/>
      </c>
      <c r="D49824" s="5">
        <v>0.0</v>
      </c>
    </row>
    <row r="49825" ht="14.25" customHeight="1">
      <c r="A49825" s="5"/>
      <c r="B49825" s="5"/>
      <c r="C49825" s="5" t="str">
        <f>IFERROR(__xludf.DUMMYFUNCTION("""COMPUTED_VALUE"""),"")</f>
        <v/>
      </c>
      <c r="D49825" s="5">
        <v>0.0</v>
      </c>
    </row>
    <row r="49826" ht="14.25" customHeight="1">
      <c r="A49826" s="5"/>
      <c r="B49826" s="5"/>
      <c r="C49826" s="5" t="str">
        <f>IFERROR(__xludf.DUMMYFUNCTION("""COMPUTED_VALUE"""),"")</f>
        <v/>
      </c>
      <c r="D49826" s="5">
        <v>0.0</v>
      </c>
    </row>
    <row r="49827" ht="14.25" customHeight="1">
      <c r="A49827" s="5"/>
      <c r="B49827" s="5"/>
      <c r="C49827" s="5" t="str">
        <f>IFERROR(__xludf.DUMMYFUNCTION("""COMPUTED_VALUE"""),"")</f>
        <v/>
      </c>
      <c r="D49827" s="5">
        <v>0.0</v>
      </c>
    </row>
    <row r="49828" ht="14.25" customHeight="1">
      <c r="A49828" s="5"/>
      <c r="B49828" s="5"/>
      <c r="C49828" s="5" t="str">
        <f>IFERROR(__xludf.DUMMYFUNCTION("""COMPUTED_VALUE"""),"")</f>
        <v/>
      </c>
      <c r="D49828" s="5">
        <v>0.0</v>
      </c>
    </row>
    <row r="49829" ht="14.25" customHeight="1">
      <c r="A49829" s="5"/>
      <c r="B49829" s="5"/>
      <c r="C49829" s="5" t="str">
        <f>IFERROR(__xludf.DUMMYFUNCTION("""COMPUTED_VALUE"""),"")</f>
        <v/>
      </c>
      <c r="D49829" s="5">
        <v>0.0</v>
      </c>
    </row>
    <row r="49830" ht="14.25" customHeight="1">
      <c r="A49830" s="5"/>
      <c r="B49830" s="5"/>
      <c r="C49830" s="5" t="str">
        <f>IFERROR(__xludf.DUMMYFUNCTION("""COMPUTED_VALUE"""),"")</f>
        <v/>
      </c>
      <c r="D49830" s="5">
        <v>0.0</v>
      </c>
    </row>
    <row r="49831" ht="14.25" customHeight="1">
      <c r="A49831" s="5"/>
      <c r="B49831" s="5"/>
      <c r="C49831" s="5" t="str">
        <f>IFERROR(__xludf.DUMMYFUNCTION("""COMPUTED_VALUE"""),"")</f>
        <v/>
      </c>
      <c r="D49831" s="5">
        <v>0.0</v>
      </c>
    </row>
    <row r="49832" ht="14.25" customHeight="1">
      <c r="A49832" s="5"/>
      <c r="B49832" s="5"/>
      <c r="C49832" s="5" t="str">
        <f>IFERROR(__xludf.DUMMYFUNCTION("""COMPUTED_VALUE"""),"")</f>
        <v/>
      </c>
      <c r="D49832" s="5">
        <v>0.0</v>
      </c>
    </row>
    <row r="49833" ht="14.25" customHeight="1">
      <c r="A49833" s="5"/>
      <c r="B49833" s="5"/>
      <c r="C49833" s="5" t="str">
        <f>IFERROR(__xludf.DUMMYFUNCTION("""COMPUTED_VALUE"""),"")</f>
        <v/>
      </c>
      <c r="D49833" s="5">
        <v>0.0</v>
      </c>
    </row>
    <row r="49834" ht="14.25" customHeight="1">
      <c r="A49834" s="5"/>
      <c r="B49834" s="5"/>
      <c r="C49834" s="5" t="str">
        <f>IFERROR(__xludf.DUMMYFUNCTION("""COMPUTED_VALUE"""),"")</f>
        <v/>
      </c>
      <c r="D49834" s="5">
        <v>0.0</v>
      </c>
    </row>
    <row r="49835" ht="14.25" customHeight="1">
      <c r="A49835" s="5"/>
      <c r="B49835" s="5"/>
      <c r="C49835" s="5" t="str">
        <f>IFERROR(__xludf.DUMMYFUNCTION("""COMPUTED_VALUE"""),"")</f>
        <v/>
      </c>
      <c r="D49835" s="5">
        <v>0.0</v>
      </c>
    </row>
    <row r="49836" ht="14.25" customHeight="1">
      <c r="A49836" s="5"/>
      <c r="B49836" s="5"/>
      <c r="C49836" s="5" t="str">
        <f>IFERROR(__xludf.DUMMYFUNCTION("""COMPUTED_VALUE"""),"")</f>
        <v/>
      </c>
      <c r="D49836" s="5">
        <v>0.0</v>
      </c>
    </row>
    <row r="49837" ht="14.25" customHeight="1">
      <c r="A49837" s="5"/>
      <c r="B49837" s="5"/>
      <c r="C49837" s="5" t="str">
        <f>IFERROR(__xludf.DUMMYFUNCTION("""COMPUTED_VALUE"""),"")</f>
        <v/>
      </c>
      <c r="D49837" s="5">
        <v>0.0</v>
      </c>
    </row>
    <row r="49838" ht="14.25" customHeight="1">
      <c r="A49838" s="5"/>
      <c r="B49838" s="5"/>
      <c r="C49838" s="5" t="str">
        <f>IFERROR(__xludf.DUMMYFUNCTION("""COMPUTED_VALUE"""),"")</f>
        <v/>
      </c>
      <c r="D49838" s="5">
        <v>0.0</v>
      </c>
    </row>
    <row r="49839" ht="14.25" customHeight="1">
      <c r="A49839" s="5"/>
      <c r="B49839" s="5"/>
      <c r="C49839" s="5" t="str">
        <f>IFERROR(__xludf.DUMMYFUNCTION("""COMPUTED_VALUE"""),"")</f>
        <v/>
      </c>
      <c r="D49839" s="5">
        <v>0.0</v>
      </c>
    </row>
    <row r="49840" ht="14.25" customHeight="1">
      <c r="A49840" s="5"/>
      <c r="B49840" s="5"/>
      <c r="C49840" s="5" t="str">
        <f>IFERROR(__xludf.DUMMYFUNCTION("""COMPUTED_VALUE"""),"")</f>
        <v/>
      </c>
      <c r="D49840" s="5">
        <v>0.0</v>
      </c>
    </row>
    <row r="49841" ht="14.25" customHeight="1">
      <c r="A49841" s="5"/>
      <c r="B49841" s="5"/>
      <c r="C49841" s="5" t="str">
        <f>IFERROR(__xludf.DUMMYFUNCTION("""COMPUTED_VALUE"""),"")</f>
        <v/>
      </c>
      <c r="D49841" s="5">
        <v>0.0</v>
      </c>
    </row>
    <row r="49842" ht="14.25" customHeight="1">
      <c r="A49842" s="5"/>
      <c r="B49842" s="5"/>
      <c r="C49842" s="5" t="str">
        <f>IFERROR(__xludf.DUMMYFUNCTION("""COMPUTED_VALUE"""),"")</f>
        <v/>
      </c>
      <c r="D49842" s="5">
        <v>0.0</v>
      </c>
    </row>
    <row r="49843" ht="14.25" customHeight="1">
      <c r="A49843" s="5"/>
      <c r="B49843" s="5"/>
      <c r="C49843" s="5" t="str">
        <f>IFERROR(__xludf.DUMMYFUNCTION("""COMPUTED_VALUE"""),"")</f>
        <v/>
      </c>
      <c r="D49843" s="5">
        <v>0.0</v>
      </c>
    </row>
    <row r="49844" ht="14.25" customHeight="1">
      <c r="A49844" s="5"/>
      <c r="B49844" s="5"/>
      <c r="C49844" s="5" t="str">
        <f>IFERROR(__xludf.DUMMYFUNCTION("""COMPUTED_VALUE"""),"")</f>
        <v/>
      </c>
      <c r="D49844" s="5">
        <v>0.0</v>
      </c>
    </row>
    <row r="49845" ht="14.25" customHeight="1">
      <c r="A49845" s="5"/>
      <c r="B49845" s="5"/>
      <c r="C49845" s="5" t="str">
        <f>IFERROR(__xludf.DUMMYFUNCTION("""COMPUTED_VALUE"""),"")</f>
        <v/>
      </c>
      <c r="D49845" s="5">
        <v>0.0</v>
      </c>
    </row>
    <row r="49846" ht="14.25" customHeight="1">
      <c r="A49846" s="5"/>
      <c r="B49846" s="5"/>
      <c r="C49846" s="5" t="str">
        <f>IFERROR(__xludf.DUMMYFUNCTION("""COMPUTED_VALUE"""),"")</f>
        <v/>
      </c>
      <c r="D49846" s="5">
        <v>0.0</v>
      </c>
    </row>
    <row r="49847" ht="14.25" customHeight="1">
      <c r="A49847" s="5"/>
      <c r="B49847" s="5"/>
      <c r="C49847" s="5" t="str">
        <f>IFERROR(__xludf.DUMMYFUNCTION("""COMPUTED_VALUE"""),"")</f>
        <v/>
      </c>
      <c r="D49847" s="5">
        <v>0.0</v>
      </c>
    </row>
    <row r="49848" ht="14.25" customHeight="1">
      <c r="A49848" s="5"/>
      <c r="B49848" s="5"/>
      <c r="C49848" s="5" t="str">
        <f>IFERROR(__xludf.DUMMYFUNCTION("""COMPUTED_VALUE"""),"")</f>
        <v/>
      </c>
      <c r="D49848" s="5">
        <v>0.0</v>
      </c>
    </row>
    <row r="49849" ht="14.25" customHeight="1">
      <c r="A49849" s="5"/>
      <c r="B49849" s="5"/>
      <c r="C49849" s="5" t="str">
        <f>IFERROR(__xludf.DUMMYFUNCTION("""COMPUTED_VALUE"""),"")</f>
        <v/>
      </c>
      <c r="D49849" s="5">
        <v>0.0</v>
      </c>
    </row>
    <row r="49850" ht="14.25" customHeight="1">
      <c r="A49850" s="5"/>
      <c r="B49850" s="5"/>
      <c r="C49850" s="5" t="str">
        <f>IFERROR(__xludf.DUMMYFUNCTION("""COMPUTED_VALUE"""),"")</f>
        <v/>
      </c>
      <c r="D49850" s="5">
        <v>0.0</v>
      </c>
    </row>
    <row r="49851" ht="14.25" customHeight="1">
      <c r="A49851" s="5"/>
      <c r="B49851" s="5"/>
      <c r="C49851" s="5" t="str">
        <f>IFERROR(__xludf.DUMMYFUNCTION("""COMPUTED_VALUE"""),"")</f>
        <v/>
      </c>
      <c r="D49851" s="5">
        <v>0.0</v>
      </c>
    </row>
    <row r="49852" ht="14.25" customHeight="1">
      <c r="A49852" s="5"/>
      <c r="B49852" s="5"/>
      <c r="C49852" s="5" t="str">
        <f>IFERROR(__xludf.DUMMYFUNCTION("""COMPUTED_VALUE"""),"")</f>
        <v/>
      </c>
      <c r="D49852" s="5">
        <v>0.0</v>
      </c>
    </row>
    <row r="49853" ht="14.25" customHeight="1">
      <c r="A49853" s="5"/>
      <c r="B49853" s="5"/>
      <c r="C49853" s="5" t="str">
        <f>IFERROR(__xludf.DUMMYFUNCTION("""COMPUTED_VALUE"""),"")</f>
        <v/>
      </c>
      <c r="D49853" s="5">
        <v>0.0</v>
      </c>
    </row>
    <row r="49854" ht="14.25" customHeight="1">
      <c r="A49854" s="5"/>
      <c r="B49854" s="5"/>
      <c r="C49854" s="5" t="str">
        <f>IFERROR(__xludf.DUMMYFUNCTION("""COMPUTED_VALUE"""),"")</f>
        <v/>
      </c>
      <c r="D49854" s="5">
        <v>0.0</v>
      </c>
    </row>
    <row r="49855" ht="14.25" customHeight="1">
      <c r="A49855" s="5"/>
      <c r="B49855" s="5"/>
      <c r="C49855" s="5" t="str">
        <f>IFERROR(__xludf.DUMMYFUNCTION("""COMPUTED_VALUE"""),"")</f>
        <v/>
      </c>
      <c r="D49855" s="5">
        <v>0.0</v>
      </c>
    </row>
    <row r="49856" ht="14.25" customHeight="1">
      <c r="A49856" s="5"/>
      <c r="B49856" s="5"/>
      <c r="C49856" s="5" t="str">
        <f>IFERROR(__xludf.DUMMYFUNCTION("""COMPUTED_VALUE"""),"")</f>
        <v/>
      </c>
      <c r="D49856" s="5">
        <v>0.0</v>
      </c>
    </row>
    <row r="49857" ht="14.25" customHeight="1">
      <c r="A49857" s="5"/>
      <c r="B49857" s="5"/>
      <c r="C49857" s="5" t="str">
        <f>IFERROR(__xludf.DUMMYFUNCTION("""COMPUTED_VALUE"""),"")</f>
        <v/>
      </c>
      <c r="D49857" s="5">
        <v>0.0</v>
      </c>
    </row>
    <row r="49858" ht="14.25" customHeight="1">
      <c r="A49858" s="5"/>
      <c r="B49858" s="5"/>
      <c r="C49858" s="5" t="str">
        <f>IFERROR(__xludf.DUMMYFUNCTION("""COMPUTED_VALUE"""),"")</f>
        <v/>
      </c>
      <c r="D49858" s="5">
        <v>0.0</v>
      </c>
    </row>
    <row r="49859" ht="14.25" customHeight="1">
      <c r="A49859" s="5"/>
      <c r="B49859" s="5"/>
      <c r="C49859" s="5" t="str">
        <f>IFERROR(__xludf.DUMMYFUNCTION("""COMPUTED_VALUE"""),"")</f>
        <v/>
      </c>
      <c r="D49859" s="5">
        <v>0.0</v>
      </c>
    </row>
    <row r="49860" ht="14.25" customHeight="1">
      <c r="A49860" s="5"/>
      <c r="B49860" s="5"/>
      <c r="C49860" s="5" t="str">
        <f>IFERROR(__xludf.DUMMYFUNCTION("""COMPUTED_VALUE"""),"")</f>
        <v/>
      </c>
      <c r="D49860" s="5">
        <v>0.0</v>
      </c>
    </row>
    <row r="49861" ht="14.25" customHeight="1">
      <c r="A49861" s="5"/>
      <c r="B49861" s="5"/>
      <c r="C49861" s="5" t="str">
        <f>IFERROR(__xludf.DUMMYFUNCTION("""COMPUTED_VALUE"""),"")</f>
        <v/>
      </c>
      <c r="D49861" s="5">
        <v>0.0</v>
      </c>
    </row>
    <row r="49862" ht="14.25" customHeight="1">
      <c r="A49862" s="5"/>
      <c r="B49862" s="5"/>
      <c r="C49862" s="5" t="str">
        <f>IFERROR(__xludf.DUMMYFUNCTION("""COMPUTED_VALUE"""),"")</f>
        <v/>
      </c>
      <c r="D49862" s="5">
        <v>0.0</v>
      </c>
    </row>
    <row r="49863" ht="14.25" customHeight="1">
      <c r="A49863" s="5"/>
      <c r="B49863" s="5"/>
      <c r="C49863" s="5" t="str">
        <f>IFERROR(__xludf.DUMMYFUNCTION("""COMPUTED_VALUE"""),"")</f>
        <v/>
      </c>
      <c r="D49863" s="5">
        <v>0.0</v>
      </c>
    </row>
    <row r="49864" ht="14.25" customHeight="1">
      <c r="A49864" s="5"/>
      <c r="B49864" s="5"/>
      <c r="C49864" s="5" t="str">
        <f>IFERROR(__xludf.DUMMYFUNCTION("""COMPUTED_VALUE"""),"")</f>
        <v/>
      </c>
      <c r="D49864" s="5">
        <v>0.0</v>
      </c>
    </row>
    <row r="49865" ht="14.25" customHeight="1">
      <c r="A49865" s="5"/>
      <c r="B49865" s="5"/>
      <c r="C49865" s="5" t="str">
        <f>IFERROR(__xludf.DUMMYFUNCTION("""COMPUTED_VALUE"""),"")</f>
        <v/>
      </c>
      <c r="D49865" s="5">
        <v>0.0</v>
      </c>
    </row>
    <row r="49866" ht="14.25" customHeight="1">
      <c r="A49866" s="5"/>
      <c r="B49866" s="5"/>
      <c r="C49866" s="5" t="str">
        <f>IFERROR(__xludf.DUMMYFUNCTION("""COMPUTED_VALUE"""),"")</f>
        <v/>
      </c>
      <c r="D49866" s="5">
        <v>0.0</v>
      </c>
    </row>
    <row r="49867" ht="14.25" customHeight="1">
      <c r="A49867" s="5"/>
      <c r="B49867" s="5"/>
      <c r="C49867" s="5" t="str">
        <f>IFERROR(__xludf.DUMMYFUNCTION("""COMPUTED_VALUE"""),"")</f>
        <v/>
      </c>
      <c r="D49867" s="5">
        <v>0.0</v>
      </c>
    </row>
    <row r="49868" ht="14.25" customHeight="1">
      <c r="A49868" s="5"/>
      <c r="B49868" s="5"/>
      <c r="C49868" s="5" t="str">
        <f>IFERROR(__xludf.DUMMYFUNCTION("""COMPUTED_VALUE"""),"")</f>
        <v/>
      </c>
      <c r="D49868" s="5">
        <v>0.0</v>
      </c>
    </row>
    <row r="49869" ht="14.25" customHeight="1">
      <c r="A49869" s="5"/>
      <c r="B49869" s="5"/>
      <c r="C49869" s="5" t="str">
        <f>IFERROR(__xludf.DUMMYFUNCTION("""COMPUTED_VALUE"""),"")</f>
        <v/>
      </c>
      <c r="D49869" s="5">
        <v>0.0</v>
      </c>
    </row>
    <row r="49870" ht="14.25" customHeight="1">
      <c r="A49870" s="5"/>
      <c r="B49870" s="5"/>
      <c r="C49870" s="5" t="str">
        <f>IFERROR(__xludf.DUMMYFUNCTION("""COMPUTED_VALUE"""),"")</f>
        <v/>
      </c>
      <c r="D49870" s="5">
        <v>0.0</v>
      </c>
    </row>
    <row r="49871" ht="14.25" customHeight="1">
      <c r="A49871" s="5"/>
      <c r="B49871" s="5"/>
      <c r="C49871" s="5" t="str">
        <f>IFERROR(__xludf.DUMMYFUNCTION("""COMPUTED_VALUE"""),"")</f>
        <v/>
      </c>
      <c r="D49871" s="5">
        <v>0.0</v>
      </c>
    </row>
    <row r="49872" ht="14.25" customHeight="1">
      <c r="A49872" s="5"/>
      <c r="B49872" s="5"/>
      <c r="C49872" s="5" t="str">
        <f>IFERROR(__xludf.DUMMYFUNCTION("""COMPUTED_VALUE"""),"")</f>
        <v/>
      </c>
      <c r="D49872" s="5">
        <v>0.0</v>
      </c>
    </row>
    <row r="49873" ht="14.25" customHeight="1">
      <c r="A49873" s="5"/>
      <c r="B49873" s="5"/>
      <c r="C49873" s="5" t="str">
        <f>IFERROR(__xludf.DUMMYFUNCTION("""COMPUTED_VALUE"""),"")</f>
        <v/>
      </c>
      <c r="D49873" s="5">
        <v>0.0</v>
      </c>
    </row>
    <row r="49874" ht="14.25" customHeight="1">
      <c r="A49874" s="5"/>
      <c r="B49874" s="5"/>
      <c r="C49874" s="5" t="str">
        <f>IFERROR(__xludf.DUMMYFUNCTION("""COMPUTED_VALUE"""),"")</f>
        <v/>
      </c>
      <c r="D49874" s="5">
        <v>0.0</v>
      </c>
    </row>
    <row r="49875" ht="14.25" customHeight="1">
      <c r="A49875" s="5"/>
      <c r="B49875" s="5"/>
      <c r="C49875" s="5" t="str">
        <f>IFERROR(__xludf.DUMMYFUNCTION("""COMPUTED_VALUE"""),"")</f>
        <v/>
      </c>
      <c r="D49875" s="5">
        <v>0.0</v>
      </c>
    </row>
    <row r="49876" ht="14.25" customHeight="1">
      <c r="A49876" s="5"/>
      <c r="B49876" s="5"/>
      <c r="C49876" s="5" t="str">
        <f>IFERROR(__xludf.DUMMYFUNCTION("""COMPUTED_VALUE"""),"")</f>
        <v/>
      </c>
      <c r="D49876" s="5">
        <v>0.0</v>
      </c>
    </row>
    <row r="49877" ht="14.25" customHeight="1">
      <c r="A49877" s="5"/>
      <c r="B49877" s="5"/>
      <c r="C49877" s="5" t="str">
        <f>IFERROR(__xludf.DUMMYFUNCTION("""COMPUTED_VALUE"""),"")</f>
        <v/>
      </c>
      <c r="D49877" s="5">
        <v>0.0</v>
      </c>
    </row>
    <row r="49878" ht="14.25" customHeight="1">
      <c r="A49878" s="5"/>
      <c r="B49878" s="5"/>
      <c r="C49878" s="5" t="str">
        <f>IFERROR(__xludf.DUMMYFUNCTION("""COMPUTED_VALUE"""),"")</f>
        <v/>
      </c>
      <c r="D49878" s="5">
        <v>0.0</v>
      </c>
    </row>
    <row r="49879" ht="14.25" customHeight="1">
      <c r="A49879" s="5"/>
      <c r="B49879" s="5"/>
      <c r="C49879" s="5" t="str">
        <f>IFERROR(__xludf.DUMMYFUNCTION("""COMPUTED_VALUE"""),"")</f>
        <v/>
      </c>
      <c r="D49879" s="5">
        <v>0.0</v>
      </c>
    </row>
    <row r="49880" ht="14.25" customHeight="1">
      <c r="A49880" s="5"/>
      <c r="B49880" s="5"/>
      <c r="C49880" s="5" t="str">
        <f>IFERROR(__xludf.DUMMYFUNCTION("""COMPUTED_VALUE"""),"")</f>
        <v/>
      </c>
      <c r="D49880" s="5">
        <v>0.0</v>
      </c>
    </row>
    <row r="49881" ht="14.25" customHeight="1">
      <c r="A49881" s="5"/>
      <c r="B49881" s="5"/>
      <c r="C49881" s="5" t="str">
        <f>IFERROR(__xludf.DUMMYFUNCTION("""COMPUTED_VALUE"""),"")</f>
        <v/>
      </c>
      <c r="D49881" s="5">
        <v>0.0</v>
      </c>
    </row>
    <row r="49882" ht="14.25" customHeight="1">
      <c r="A49882" s="5"/>
      <c r="B49882" s="5"/>
      <c r="C49882" s="5" t="str">
        <f>IFERROR(__xludf.DUMMYFUNCTION("""COMPUTED_VALUE"""),"")</f>
        <v/>
      </c>
      <c r="D49882" s="5">
        <v>0.0</v>
      </c>
    </row>
    <row r="49883" ht="14.25" customHeight="1">
      <c r="A49883" s="5"/>
      <c r="B49883" s="5"/>
      <c r="C49883" s="5" t="str">
        <f>IFERROR(__xludf.DUMMYFUNCTION("""COMPUTED_VALUE"""),"")</f>
        <v/>
      </c>
      <c r="D49883" s="5">
        <v>0.0</v>
      </c>
    </row>
    <row r="49884" ht="14.25" customHeight="1">
      <c r="A49884" s="5"/>
      <c r="B49884" s="5"/>
      <c r="C49884" s="5" t="str">
        <f>IFERROR(__xludf.DUMMYFUNCTION("""COMPUTED_VALUE"""),"")</f>
        <v/>
      </c>
      <c r="D49884" s="5">
        <v>0.0</v>
      </c>
    </row>
    <row r="49885" ht="14.25" customHeight="1">
      <c r="A49885" s="5"/>
      <c r="B49885" s="5"/>
      <c r="C49885" s="5" t="str">
        <f>IFERROR(__xludf.DUMMYFUNCTION("""COMPUTED_VALUE"""),"")</f>
        <v/>
      </c>
      <c r="D49885" s="5">
        <v>0.0</v>
      </c>
    </row>
    <row r="49886" ht="14.25" customHeight="1">
      <c r="A49886" s="5"/>
      <c r="B49886" s="5"/>
      <c r="C49886" s="5" t="str">
        <f>IFERROR(__xludf.DUMMYFUNCTION("""COMPUTED_VALUE"""),"")</f>
        <v/>
      </c>
      <c r="D49886" s="5">
        <v>0.0</v>
      </c>
    </row>
    <row r="49887" ht="14.25" customHeight="1">
      <c r="A49887" s="5"/>
      <c r="B49887" s="5"/>
      <c r="C49887" s="5" t="str">
        <f>IFERROR(__xludf.DUMMYFUNCTION("""COMPUTED_VALUE"""),"")</f>
        <v/>
      </c>
      <c r="D49887" s="5">
        <v>0.0</v>
      </c>
    </row>
    <row r="49888" ht="14.25" customHeight="1">
      <c r="A49888" s="5"/>
      <c r="B49888" s="5"/>
      <c r="C49888" s="5" t="str">
        <f>IFERROR(__xludf.DUMMYFUNCTION("""COMPUTED_VALUE"""),"")</f>
        <v/>
      </c>
      <c r="D49888" s="5">
        <v>0.0</v>
      </c>
    </row>
    <row r="49889" ht="14.25" customHeight="1">
      <c r="A49889" s="5"/>
      <c r="B49889" s="5"/>
      <c r="C49889" s="5" t="str">
        <f>IFERROR(__xludf.DUMMYFUNCTION("""COMPUTED_VALUE"""),"")</f>
        <v/>
      </c>
      <c r="D49889" s="5">
        <v>0.0</v>
      </c>
    </row>
    <row r="49890" ht="14.25" customHeight="1">
      <c r="A49890" s="5"/>
      <c r="B49890" s="5"/>
      <c r="C49890" s="5" t="str">
        <f>IFERROR(__xludf.DUMMYFUNCTION("""COMPUTED_VALUE"""),"")</f>
        <v/>
      </c>
      <c r="D49890" s="5">
        <v>0.0</v>
      </c>
    </row>
    <row r="49891" ht="14.25" customHeight="1">
      <c r="A49891" s="5"/>
      <c r="B49891" s="5"/>
      <c r="C49891" s="5" t="str">
        <f>IFERROR(__xludf.DUMMYFUNCTION("""COMPUTED_VALUE"""),"")</f>
        <v/>
      </c>
      <c r="D49891" s="5">
        <v>0.0</v>
      </c>
    </row>
    <row r="49892" ht="14.25" customHeight="1">
      <c r="A49892" s="5"/>
      <c r="B49892" s="5"/>
      <c r="C49892" s="5" t="str">
        <f>IFERROR(__xludf.DUMMYFUNCTION("""COMPUTED_VALUE"""),"")</f>
        <v/>
      </c>
      <c r="D49892" s="5">
        <v>0.0</v>
      </c>
    </row>
    <row r="49893" ht="14.25" customHeight="1">
      <c r="A49893" s="5"/>
      <c r="B49893" s="5"/>
      <c r="C49893" s="5" t="str">
        <f>IFERROR(__xludf.DUMMYFUNCTION("""COMPUTED_VALUE"""),"")</f>
        <v/>
      </c>
      <c r="D49893" s="5">
        <v>0.0</v>
      </c>
    </row>
    <row r="49894" ht="14.25" customHeight="1">
      <c r="A49894" s="5"/>
      <c r="B49894" s="5"/>
      <c r="C49894" s="5" t="str">
        <f>IFERROR(__xludf.DUMMYFUNCTION("""COMPUTED_VALUE"""),"")</f>
        <v/>
      </c>
      <c r="D49894" s="5">
        <v>0.0</v>
      </c>
    </row>
    <row r="49895" ht="14.25" customHeight="1">
      <c r="A49895" s="5"/>
      <c r="B49895" s="5"/>
      <c r="C49895" s="5" t="str">
        <f>IFERROR(__xludf.DUMMYFUNCTION("""COMPUTED_VALUE"""),"")</f>
        <v/>
      </c>
      <c r="D49895" s="5">
        <v>0.0</v>
      </c>
    </row>
    <row r="49896" ht="14.25" customHeight="1">
      <c r="A49896" s="5"/>
      <c r="B49896" s="5"/>
      <c r="C49896" s="5" t="str">
        <f>IFERROR(__xludf.DUMMYFUNCTION("""COMPUTED_VALUE"""),"")</f>
        <v/>
      </c>
      <c r="D49896" s="5">
        <v>0.0</v>
      </c>
    </row>
    <row r="49897" ht="14.25" customHeight="1">
      <c r="A49897" s="5"/>
      <c r="B49897" s="5"/>
      <c r="C49897" s="5" t="str">
        <f>IFERROR(__xludf.DUMMYFUNCTION("""COMPUTED_VALUE"""),"")</f>
        <v/>
      </c>
      <c r="D49897" s="5">
        <v>0.0</v>
      </c>
    </row>
    <row r="49898" ht="14.25" customHeight="1">
      <c r="A49898" s="5"/>
      <c r="B49898" s="5"/>
      <c r="C49898" s="5" t="str">
        <f>IFERROR(__xludf.DUMMYFUNCTION("""COMPUTED_VALUE"""),"")</f>
        <v/>
      </c>
      <c r="D49898" s="5">
        <v>0.0</v>
      </c>
    </row>
    <row r="49899" ht="14.25" customHeight="1">
      <c r="A49899" s="5"/>
      <c r="B49899" s="5"/>
      <c r="C49899" s="5" t="str">
        <f>IFERROR(__xludf.DUMMYFUNCTION("""COMPUTED_VALUE"""),"")</f>
        <v/>
      </c>
      <c r="D49899" s="5">
        <v>0.0</v>
      </c>
    </row>
    <row r="49900" ht="14.25" customHeight="1">
      <c r="A49900" s="5"/>
      <c r="B49900" s="5"/>
      <c r="C49900" s="5" t="str">
        <f>IFERROR(__xludf.DUMMYFUNCTION("""COMPUTED_VALUE"""),"")</f>
        <v/>
      </c>
      <c r="D49900" s="5">
        <v>0.0</v>
      </c>
    </row>
    <row r="49901" ht="14.25" customHeight="1">
      <c r="A49901" s="5"/>
      <c r="B49901" s="5"/>
      <c r="C49901" s="5" t="str">
        <f>IFERROR(__xludf.DUMMYFUNCTION("""COMPUTED_VALUE"""),"")</f>
        <v/>
      </c>
      <c r="D49901" s="5">
        <v>0.0</v>
      </c>
    </row>
    <row r="49902" ht="14.25" customHeight="1">
      <c r="A49902" s="5"/>
      <c r="B49902" s="5"/>
      <c r="C49902" s="5" t="str">
        <f>IFERROR(__xludf.DUMMYFUNCTION("""COMPUTED_VALUE"""),"")</f>
        <v/>
      </c>
      <c r="D49902" s="5">
        <v>0.0</v>
      </c>
    </row>
    <row r="49903" ht="14.25" customHeight="1">
      <c r="A49903" s="5"/>
      <c r="B49903" s="5"/>
      <c r="C49903" s="5" t="str">
        <f>IFERROR(__xludf.DUMMYFUNCTION("""COMPUTED_VALUE"""),"")</f>
        <v/>
      </c>
      <c r="D49903" s="5">
        <v>0.0</v>
      </c>
    </row>
    <row r="49904" ht="14.25" customHeight="1">
      <c r="A49904" s="5"/>
      <c r="B49904" s="5"/>
      <c r="C49904" s="5" t="str">
        <f>IFERROR(__xludf.DUMMYFUNCTION("""COMPUTED_VALUE"""),"")</f>
        <v/>
      </c>
      <c r="D49904" s="5">
        <v>0.0</v>
      </c>
    </row>
    <row r="49905" ht="14.25" customHeight="1">
      <c r="A49905" s="5"/>
      <c r="B49905" s="5"/>
      <c r="C49905" s="5" t="str">
        <f>IFERROR(__xludf.DUMMYFUNCTION("""COMPUTED_VALUE"""),"")</f>
        <v/>
      </c>
      <c r="D49905" s="5">
        <v>0.0</v>
      </c>
    </row>
    <row r="49906" ht="14.25" customHeight="1">
      <c r="A49906" s="5"/>
      <c r="B49906" s="5"/>
      <c r="C49906" s="5" t="str">
        <f>IFERROR(__xludf.DUMMYFUNCTION("""COMPUTED_VALUE"""),"")</f>
        <v/>
      </c>
      <c r="D49906" s="5">
        <v>0.0</v>
      </c>
    </row>
    <row r="49907" ht="14.25" customHeight="1">
      <c r="A49907" s="5"/>
      <c r="B49907" s="5"/>
      <c r="C49907" s="5" t="str">
        <f>IFERROR(__xludf.DUMMYFUNCTION("""COMPUTED_VALUE"""),"")</f>
        <v/>
      </c>
      <c r="D49907" s="5">
        <v>0.0</v>
      </c>
    </row>
    <row r="49908" ht="14.25" customHeight="1">
      <c r="A49908" s="5"/>
      <c r="B49908" s="5"/>
      <c r="C49908" s="5" t="str">
        <f>IFERROR(__xludf.DUMMYFUNCTION("""COMPUTED_VALUE"""),"")</f>
        <v/>
      </c>
      <c r="D49908" s="5">
        <v>0.0</v>
      </c>
    </row>
    <row r="49909" ht="14.25" customHeight="1">
      <c r="A49909" s="5"/>
      <c r="B49909" s="5"/>
      <c r="C49909" s="5" t="str">
        <f>IFERROR(__xludf.DUMMYFUNCTION("""COMPUTED_VALUE"""),"")</f>
        <v/>
      </c>
      <c r="D49909" s="5">
        <v>0.0</v>
      </c>
    </row>
    <row r="49910" ht="14.25" customHeight="1">
      <c r="A49910" s="5"/>
      <c r="B49910" s="5"/>
      <c r="C49910" s="5" t="str">
        <f>IFERROR(__xludf.DUMMYFUNCTION("""COMPUTED_VALUE"""),"")</f>
        <v/>
      </c>
      <c r="D49910" s="5">
        <v>0.0</v>
      </c>
    </row>
    <row r="49911" ht="14.25" customHeight="1">
      <c r="A49911" s="5"/>
      <c r="B49911" s="5"/>
      <c r="C49911" s="5" t="str">
        <f>IFERROR(__xludf.DUMMYFUNCTION("""COMPUTED_VALUE"""),"")</f>
        <v/>
      </c>
      <c r="D49911" s="5">
        <v>0.0</v>
      </c>
    </row>
    <row r="49912" ht="14.25" customHeight="1">
      <c r="A49912" s="5"/>
      <c r="B49912" s="5"/>
      <c r="C49912" s="5" t="str">
        <f>IFERROR(__xludf.DUMMYFUNCTION("""COMPUTED_VALUE"""),"")</f>
        <v/>
      </c>
      <c r="D49912" s="5">
        <v>0.0</v>
      </c>
    </row>
    <row r="49913" ht="14.25" customHeight="1">
      <c r="A49913" s="5"/>
      <c r="B49913" s="5"/>
      <c r="C49913" s="5" t="str">
        <f>IFERROR(__xludf.DUMMYFUNCTION("""COMPUTED_VALUE"""),"")</f>
        <v/>
      </c>
      <c r="D49913" s="5">
        <v>0.0</v>
      </c>
    </row>
    <row r="49914" ht="14.25" customHeight="1">
      <c r="A49914" s="5"/>
      <c r="B49914" s="5"/>
      <c r="C49914" s="5" t="str">
        <f>IFERROR(__xludf.DUMMYFUNCTION("""COMPUTED_VALUE"""),"")</f>
        <v/>
      </c>
      <c r="D49914" s="5">
        <v>0.0</v>
      </c>
    </row>
    <row r="49915" ht="14.25" customHeight="1">
      <c r="A49915" s="5"/>
      <c r="B49915" s="5"/>
      <c r="C49915" s="5" t="str">
        <f>IFERROR(__xludf.DUMMYFUNCTION("""COMPUTED_VALUE"""),"")</f>
        <v/>
      </c>
      <c r="D49915" s="5">
        <v>0.0</v>
      </c>
    </row>
    <row r="49916" ht="14.25" customHeight="1">
      <c r="A49916" s="5"/>
      <c r="B49916" s="5"/>
      <c r="C49916" s="5" t="str">
        <f>IFERROR(__xludf.DUMMYFUNCTION("""COMPUTED_VALUE"""),"")</f>
        <v/>
      </c>
      <c r="D49916" s="5">
        <v>0.0</v>
      </c>
    </row>
    <row r="49917" ht="14.25" customHeight="1">
      <c r="A49917" s="5"/>
      <c r="B49917" s="5"/>
      <c r="C49917" s="5" t="str">
        <f>IFERROR(__xludf.DUMMYFUNCTION("""COMPUTED_VALUE"""),"")</f>
        <v/>
      </c>
      <c r="D49917" s="5">
        <v>0.0</v>
      </c>
    </row>
    <row r="49918" ht="14.25" customHeight="1">
      <c r="A49918" s="5"/>
      <c r="B49918" s="5"/>
      <c r="C49918" s="5" t="str">
        <f>IFERROR(__xludf.DUMMYFUNCTION("""COMPUTED_VALUE"""),"")</f>
        <v/>
      </c>
      <c r="D49918" s="5">
        <v>0.0</v>
      </c>
    </row>
    <row r="49919" ht="14.25" customHeight="1">
      <c r="A49919" s="5"/>
      <c r="B49919" s="5"/>
      <c r="C49919" s="5" t="str">
        <f>IFERROR(__xludf.DUMMYFUNCTION("""COMPUTED_VALUE"""),"")</f>
        <v/>
      </c>
      <c r="D49919" s="5">
        <v>0.0</v>
      </c>
    </row>
    <row r="49920" ht="14.25" customHeight="1">
      <c r="A49920" s="5"/>
      <c r="B49920" s="5"/>
      <c r="C49920" s="5" t="str">
        <f>IFERROR(__xludf.DUMMYFUNCTION("""COMPUTED_VALUE"""),"")</f>
        <v/>
      </c>
      <c r="D49920" s="5">
        <v>0.0</v>
      </c>
    </row>
    <row r="49921" ht="14.25" customHeight="1">
      <c r="A49921" s="5"/>
      <c r="B49921" s="5"/>
      <c r="C49921" s="5" t="str">
        <f>IFERROR(__xludf.DUMMYFUNCTION("""COMPUTED_VALUE"""),"")</f>
        <v/>
      </c>
      <c r="D49921" s="5">
        <v>0.0</v>
      </c>
    </row>
    <row r="49922" ht="14.25" customHeight="1">
      <c r="A49922" s="5"/>
      <c r="B49922" s="5"/>
      <c r="C49922" s="5" t="str">
        <f>IFERROR(__xludf.DUMMYFUNCTION("""COMPUTED_VALUE"""),"")</f>
        <v/>
      </c>
      <c r="D49922" s="5">
        <v>0.0</v>
      </c>
    </row>
    <row r="49923" ht="14.25" customHeight="1">
      <c r="A49923" s="5"/>
      <c r="B49923" s="5"/>
      <c r="C49923" s="5" t="str">
        <f>IFERROR(__xludf.DUMMYFUNCTION("""COMPUTED_VALUE"""),"")</f>
        <v/>
      </c>
      <c r="D49923" s="5">
        <v>0.0</v>
      </c>
    </row>
    <row r="49924" ht="14.25" customHeight="1">
      <c r="A49924" s="5"/>
      <c r="B49924" s="5"/>
      <c r="C49924" s="5" t="str">
        <f>IFERROR(__xludf.DUMMYFUNCTION("""COMPUTED_VALUE"""),"")</f>
        <v/>
      </c>
      <c r="D49924" s="5">
        <v>0.0</v>
      </c>
    </row>
    <row r="49925" ht="14.25" customHeight="1">
      <c r="A49925" s="5"/>
      <c r="B49925" s="5"/>
      <c r="C49925" s="5" t="str">
        <f>IFERROR(__xludf.DUMMYFUNCTION("""COMPUTED_VALUE"""),"")</f>
        <v/>
      </c>
      <c r="D49925" s="5">
        <v>0.0</v>
      </c>
    </row>
    <row r="49926" ht="14.25" customHeight="1">
      <c r="A49926" s="5"/>
      <c r="B49926" s="5"/>
      <c r="C49926" s="5" t="str">
        <f>IFERROR(__xludf.DUMMYFUNCTION("""COMPUTED_VALUE"""),"")</f>
        <v/>
      </c>
      <c r="D49926" s="5">
        <v>0.0</v>
      </c>
    </row>
    <row r="49927" ht="14.25" customHeight="1">
      <c r="A49927" s="5"/>
      <c r="B49927" s="5"/>
      <c r="C49927" s="5" t="str">
        <f>IFERROR(__xludf.DUMMYFUNCTION("""COMPUTED_VALUE"""),"")</f>
        <v/>
      </c>
      <c r="D49927" s="5">
        <v>0.0</v>
      </c>
    </row>
    <row r="49928" ht="14.25" customHeight="1">
      <c r="A49928" s="5"/>
      <c r="B49928" s="5"/>
      <c r="C49928" s="5" t="str">
        <f>IFERROR(__xludf.DUMMYFUNCTION("""COMPUTED_VALUE"""),"")</f>
        <v/>
      </c>
      <c r="D49928" s="5">
        <v>0.0</v>
      </c>
    </row>
    <row r="49929" ht="14.25" customHeight="1">
      <c r="A49929" s="5"/>
      <c r="B49929" s="5"/>
      <c r="C49929" s="5" t="str">
        <f>IFERROR(__xludf.DUMMYFUNCTION("""COMPUTED_VALUE"""),"")</f>
        <v/>
      </c>
      <c r="D49929" s="5">
        <v>0.0</v>
      </c>
    </row>
    <row r="49930" ht="14.25" customHeight="1">
      <c r="A49930" s="5"/>
      <c r="B49930" s="5"/>
      <c r="C49930" s="5" t="str">
        <f>IFERROR(__xludf.DUMMYFUNCTION("""COMPUTED_VALUE"""),"")</f>
        <v/>
      </c>
      <c r="D49930" s="5">
        <v>0.0</v>
      </c>
    </row>
    <row r="49931" ht="14.25" customHeight="1">
      <c r="A49931" s="5"/>
      <c r="B49931" s="5"/>
      <c r="C49931" s="5" t="str">
        <f>IFERROR(__xludf.DUMMYFUNCTION("""COMPUTED_VALUE"""),"")</f>
        <v/>
      </c>
      <c r="D49931" s="5">
        <v>0.0</v>
      </c>
    </row>
    <row r="49932" ht="14.25" customHeight="1">
      <c r="A49932" s="5"/>
      <c r="B49932" s="5"/>
      <c r="C49932" s="5" t="str">
        <f>IFERROR(__xludf.DUMMYFUNCTION("""COMPUTED_VALUE"""),"")</f>
        <v/>
      </c>
      <c r="D49932" s="5">
        <v>0.0</v>
      </c>
    </row>
    <row r="49933" ht="14.25" customHeight="1">
      <c r="A49933" s="5"/>
      <c r="B49933" s="5"/>
      <c r="C49933" s="5" t="str">
        <f>IFERROR(__xludf.DUMMYFUNCTION("""COMPUTED_VALUE"""),"")</f>
        <v/>
      </c>
      <c r="D49933" s="5">
        <v>0.0</v>
      </c>
    </row>
    <row r="49934" ht="14.25" customHeight="1">
      <c r="A49934" s="5"/>
      <c r="B49934" s="5"/>
      <c r="C49934" s="5" t="str">
        <f>IFERROR(__xludf.DUMMYFUNCTION("""COMPUTED_VALUE"""),"")</f>
        <v/>
      </c>
      <c r="D49934" s="5">
        <v>0.0</v>
      </c>
    </row>
    <row r="49935" ht="14.25" customHeight="1">
      <c r="A49935" s="5"/>
      <c r="B49935" s="5"/>
      <c r="C49935" s="5" t="str">
        <f>IFERROR(__xludf.DUMMYFUNCTION("""COMPUTED_VALUE"""),"")</f>
        <v/>
      </c>
      <c r="D49935" s="5">
        <v>0.0</v>
      </c>
    </row>
    <row r="49936" ht="14.25" customHeight="1">
      <c r="A49936" s="5"/>
      <c r="B49936" s="5"/>
      <c r="C49936" s="5" t="str">
        <f>IFERROR(__xludf.DUMMYFUNCTION("""COMPUTED_VALUE"""),"")</f>
        <v/>
      </c>
      <c r="D49936" s="5">
        <v>0.0</v>
      </c>
    </row>
    <row r="49937" ht="14.25" customHeight="1">
      <c r="A49937" s="5"/>
      <c r="B49937" s="5"/>
      <c r="C49937" s="5" t="str">
        <f>IFERROR(__xludf.DUMMYFUNCTION("""COMPUTED_VALUE"""),"")</f>
        <v/>
      </c>
      <c r="D49937" s="5">
        <v>0.0</v>
      </c>
    </row>
    <row r="49938" ht="14.25" customHeight="1">
      <c r="A49938" s="5"/>
      <c r="B49938" s="5"/>
      <c r="C49938" s="5" t="str">
        <f>IFERROR(__xludf.DUMMYFUNCTION("""COMPUTED_VALUE"""),"")</f>
        <v/>
      </c>
      <c r="D49938" s="5">
        <v>0.0</v>
      </c>
    </row>
    <row r="49939" ht="14.25" customHeight="1">
      <c r="A49939" s="5"/>
      <c r="B49939" s="5"/>
      <c r="C49939" s="5" t="str">
        <f>IFERROR(__xludf.DUMMYFUNCTION("""COMPUTED_VALUE"""),"")</f>
        <v/>
      </c>
      <c r="D49939" s="5">
        <v>0.0</v>
      </c>
    </row>
    <row r="49940" ht="14.25" customHeight="1">
      <c r="A49940" s="5"/>
      <c r="B49940" s="5"/>
      <c r="C49940" s="5" t="str">
        <f>IFERROR(__xludf.DUMMYFUNCTION("""COMPUTED_VALUE"""),"")</f>
        <v/>
      </c>
      <c r="D49940" s="5">
        <v>0.0</v>
      </c>
    </row>
    <row r="49941" ht="14.25" customHeight="1">
      <c r="A49941" s="5"/>
      <c r="B49941" s="5"/>
      <c r="C49941" s="5" t="str">
        <f>IFERROR(__xludf.DUMMYFUNCTION("""COMPUTED_VALUE"""),"")</f>
        <v/>
      </c>
      <c r="D49941" s="5">
        <v>0.0</v>
      </c>
    </row>
    <row r="49942" ht="14.25" customHeight="1">
      <c r="A49942" s="5"/>
      <c r="B49942" s="5"/>
      <c r="C49942" s="5" t="str">
        <f>IFERROR(__xludf.DUMMYFUNCTION("""COMPUTED_VALUE"""),"")</f>
        <v/>
      </c>
      <c r="D49942" s="5">
        <v>0.0</v>
      </c>
    </row>
    <row r="49943" ht="14.25" customHeight="1">
      <c r="A49943" s="5"/>
      <c r="B49943" s="5"/>
      <c r="C49943" s="5" t="str">
        <f>IFERROR(__xludf.DUMMYFUNCTION("""COMPUTED_VALUE"""),"")</f>
        <v/>
      </c>
      <c r="D49943" s="5">
        <v>0.0</v>
      </c>
    </row>
    <row r="49944" ht="14.25" customHeight="1">
      <c r="A49944" s="5"/>
      <c r="B49944" s="5"/>
      <c r="C49944" s="5" t="str">
        <f>IFERROR(__xludf.DUMMYFUNCTION("""COMPUTED_VALUE"""),"")</f>
        <v/>
      </c>
      <c r="D49944" s="5">
        <v>0.0</v>
      </c>
    </row>
    <row r="49945" ht="14.25" customHeight="1">
      <c r="A49945" s="5"/>
      <c r="B49945" s="5"/>
      <c r="C49945" s="5" t="str">
        <f>IFERROR(__xludf.DUMMYFUNCTION("""COMPUTED_VALUE"""),"")</f>
        <v/>
      </c>
      <c r="D49945" s="5">
        <v>0.0</v>
      </c>
    </row>
    <row r="49946" ht="14.25" customHeight="1">
      <c r="A49946" s="5"/>
      <c r="B49946" s="5"/>
      <c r="C49946" s="5" t="str">
        <f>IFERROR(__xludf.DUMMYFUNCTION("""COMPUTED_VALUE"""),"")</f>
        <v/>
      </c>
      <c r="D49946" s="5">
        <v>0.0</v>
      </c>
    </row>
    <row r="49947" ht="14.25" customHeight="1">
      <c r="A49947" s="5"/>
      <c r="B49947" s="5"/>
      <c r="C49947" s="5" t="str">
        <f>IFERROR(__xludf.DUMMYFUNCTION("""COMPUTED_VALUE"""),"")</f>
        <v/>
      </c>
      <c r="D49947" s="5">
        <v>0.0</v>
      </c>
    </row>
    <row r="49948" ht="14.25" customHeight="1">
      <c r="A49948" s="5"/>
      <c r="B49948" s="5"/>
      <c r="C49948" s="5" t="str">
        <f>IFERROR(__xludf.DUMMYFUNCTION("""COMPUTED_VALUE"""),"")</f>
        <v/>
      </c>
      <c r="D49948" s="5">
        <v>0.0</v>
      </c>
    </row>
    <row r="49949" ht="14.25" customHeight="1">
      <c r="A49949" s="5"/>
      <c r="B49949" s="5"/>
      <c r="C49949" s="5" t="str">
        <f>IFERROR(__xludf.DUMMYFUNCTION("""COMPUTED_VALUE"""),"")</f>
        <v/>
      </c>
      <c r="D49949" s="5">
        <v>0.0</v>
      </c>
    </row>
    <row r="49950" ht="14.25" customHeight="1">
      <c r="A49950" s="5"/>
      <c r="B49950" s="5"/>
      <c r="C49950" s="5" t="str">
        <f>IFERROR(__xludf.DUMMYFUNCTION("""COMPUTED_VALUE"""),"")</f>
        <v/>
      </c>
      <c r="D49950" s="5">
        <v>0.0</v>
      </c>
    </row>
    <row r="49951" ht="14.25" customHeight="1">
      <c r="A49951" s="5"/>
      <c r="B49951" s="5"/>
      <c r="C49951" s="5" t="str">
        <f>IFERROR(__xludf.DUMMYFUNCTION("""COMPUTED_VALUE"""),"")</f>
        <v/>
      </c>
      <c r="D49951" s="5">
        <v>0.0</v>
      </c>
    </row>
    <row r="49952" ht="14.25" customHeight="1">
      <c r="A49952" s="5"/>
      <c r="B49952" s="5"/>
      <c r="C49952" s="5" t="str">
        <f>IFERROR(__xludf.DUMMYFUNCTION("""COMPUTED_VALUE"""),"")</f>
        <v/>
      </c>
      <c r="D49952" s="5">
        <v>0.0</v>
      </c>
    </row>
    <row r="49953" ht="14.25" customHeight="1">
      <c r="A49953" s="5"/>
      <c r="B49953" s="5"/>
      <c r="C49953" s="5" t="str">
        <f>IFERROR(__xludf.DUMMYFUNCTION("""COMPUTED_VALUE"""),"")</f>
        <v/>
      </c>
      <c r="D49953" s="5">
        <v>0.0</v>
      </c>
    </row>
    <row r="49954" ht="14.25" customHeight="1">
      <c r="A49954" s="5"/>
      <c r="B49954" s="5"/>
      <c r="C49954" s="5" t="str">
        <f>IFERROR(__xludf.DUMMYFUNCTION("""COMPUTED_VALUE"""),"")</f>
        <v/>
      </c>
      <c r="D49954" s="5">
        <v>0.0</v>
      </c>
    </row>
    <row r="49955" ht="14.25" customHeight="1">
      <c r="A49955" s="5"/>
      <c r="B49955" s="5"/>
      <c r="C49955" s="5" t="str">
        <f>IFERROR(__xludf.DUMMYFUNCTION("""COMPUTED_VALUE"""),"")</f>
        <v/>
      </c>
      <c r="D49955" s="5">
        <v>0.0</v>
      </c>
    </row>
    <row r="49956" ht="14.25" customHeight="1">
      <c r="A49956" s="5"/>
      <c r="B49956" s="5"/>
      <c r="C49956" s="5" t="str">
        <f>IFERROR(__xludf.DUMMYFUNCTION("""COMPUTED_VALUE"""),"")</f>
        <v/>
      </c>
      <c r="D49956" s="5">
        <v>0.0</v>
      </c>
    </row>
    <row r="49957" ht="14.25" customHeight="1">
      <c r="A49957" s="5"/>
      <c r="B49957" s="5"/>
      <c r="C49957" s="5" t="str">
        <f>IFERROR(__xludf.DUMMYFUNCTION("""COMPUTED_VALUE"""),"")</f>
        <v/>
      </c>
      <c r="D49957" s="5">
        <v>0.0</v>
      </c>
    </row>
    <row r="49958" ht="14.25" customHeight="1">
      <c r="A49958" s="5"/>
      <c r="B49958" s="5"/>
      <c r="C49958" s="5" t="str">
        <f>IFERROR(__xludf.DUMMYFUNCTION("""COMPUTED_VALUE"""),"")</f>
        <v/>
      </c>
      <c r="D49958" s="5">
        <v>0.0</v>
      </c>
    </row>
    <row r="49959" ht="14.25" customHeight="1">
      <c r="A49959" s="5"/>
      <c r="B49959" s="5"/>
      <c r="C49959" s="5" t="str">
        <f>IFERROR(__xludf.DUMMYFUNCTION("""COMPUTED_VALUE"""),"")</f>
        <v/>
      </c>
      <c r="D49959" s="5">
        <v>0.0</v>
      </c>
    </row>
    <row r="49960" ht="14.25" customHeight="1">
      <c r="A49960" s="5"/>
      <c r="B49960" s="5"/>
      <c r="C49960" s="5" t="str">
        <f>IFERROR(__xludf.DUMMYFUNCTION("""COMPUTED_VALUE"""),"")</f>
        <v/>
      </c>
      <c r="D49960" s="5">
        <v>0.0</v>
      </c>
    </row>
    <row r="49961" ht="14.25" customHeight="1">
      <c r="A49961" s="5"/>
      <c r="B49961" s="5"/>
      <c r="C49961" s="5" t="str">
        <f>IFERROR(__xludf.DUMMYFUNCTION("""COMPUTED_VALUE"""),"")</f>
        <v/>
      </c>
      <c r="D49961" s="5">
        <v>0.0</v>
      </c>
    </row>
    <row r="49962" ht="14.25" customHeight="1">
      <c r="A49962" s="5"/>
      <c r="B49962" s="5"/>
      <c r="C49962" s="5" t="str">
        <f>IFERROR(__xludf.DUMMYFUNCTION("""COMPUTED_VALUE"""),"")</f>
        <v/>
      </c>
      <c r="D49962" s="5">
        <v>0.0</v>
      </c>
    </row>
    <row r="49963" ht="14.25" customHeight="1">
      <c r="A49963" s="5"/>
      <c r="B49963" s="5"/>
      <c r="C49963" s="5" t="str">
        <f>IFERROR(__xludf.DUMMYFUNCTION("""COMPUTED_VALUE"""),"")</f>
        <v/>
      </c>
      <c r="D49963" s="5">
        <v>0.0</v>
      </c>
    </row>
    <row r="49964" ht="14.25" customHeight="1">
      <c r="A49964" s="5"/>
      <c r="B49964" s="5"/>
      <c r="C49964" s="5" t="str">
        <f>IFERROR(__xludf.DUMMYFUNCTION("""COMPUTED_VALUE"""),"")</f>
        <v/>
      </c>
      <c r="D49964" s="5">
        <v>0.0</v>
      </c>
    </row>
    <row r="49965" ht="14.25" customHeight="1">
      <c r="A49965" s="5"/>
      <c r="B49965" s="5"/>
      <c r="C49965" s="5" t="str">
        <f>IFERROR(__xludf.DUMMYFUNCTION("""COMPUTED_VALUE"""),"")</f>
        <v/>
      </c>
      <c r="D49965" s="5">
        <v>0.0</v>
      </c>
    </row>
    <row r="49966" ht="14.25" customHeight="1">
      <c r="A49966" s="5"/>
      <c r="B49966" s="5"/>
      <c r="C49966" s="5" t="str">
        <f>IFERROR(__xludf.DUMMYFUNCTION("""COMPUTED_VALUE"""),"")</f>
        <v/>
      </c>
      <c r="D49966" s="5">
        <v>0.0</v>
      </c>
    </row>
    <row r="49967" ht="14.25" customHeight="1">
      <c r="A49967" s="5"/>
      <c r="B49967" s="5"/>
      <c r="C49967" s="5" t="str">
        <f>IFERROR(__xludf.DUMMYFUNCTION("""COMPUTED_VALUE"""),"")</f>
        <v/>
      </c>
      <c r="D49967" s="5">
        <v>0.0</v>
      </c>
    </row>
    <row r="49968" ht="14.25" customHeight="1">
      <c r="A49968" s="5"/>
      <c r="B49968" s="5"/>
      <c r="C49968" s="5" t="str">
        <f>IFERROR(__xludf.DUMMYFUNCTION("""COMPUTED_VALUE"""),"")</f>
        <v/>
      </c>
      <c r="D49968" s="5">
        <v>0.0</v>
      </c>
    </row>
    <row r="49969" ht="14.25" customHeight="1">
      <c r="A49969" s="5"/>
      <c r="B49969" s="5"/>
      <c r="C49969" s="5" t="str">
        <f>IFERROR(__xludf.DUMMYFUNCTION("""COMPUTED_VALUE"""),"")</f>
        <v/>
      </c>
      <c r="D49969" s="5">
        <v>0.0</v>
      </c>
    </row>
    <row r="49970" ht="14.25" customHeight="1">
      <c r="A49970" s="5"/>
      <c r="B49970" s="5"/>
      <c r="C49970" s="5" t="str">
        <f>IFERROR(__xludf.DUMMYFUNCTION("""COMPUTED_VALUE"""),"")</f>
        <v/>
      </c>
      <c r="D49970" s="5">
        <v>0.0</v>
      </c>
    </row>
    <row r="49971" ht="14.25" customHeight="1">
      <c r="A49971" s="5"/>
      <c r="B49971" s="5"/>
      <c r="C49971" s="5" t="str">
        <f>IFERROR(__xludf.DUMMYFUNCTION("""COMPUTED_VALUE"""),"")</f>
        <v/>
      </c>
      <c r="D49971" s="5">
        <v>0.0</v>
      </c>
    </row>
    <row r="49972" ht="14.25" customHeight="1">
      <c r="A49972" s="5"/>
      <c r="B49972" s="5"/>
      <c r="C49972" s="5" t="str">
        <f>IFERROR(__xludf.DUMMYFUNCTION("""COMPUTED_VALUE"""),"")</f>
        <v/>
      </c>
      <c r="D49972" s="5">
        <v>0.0</v>
      </c>
    </row>
    <row r="49973" ht="14.25" customHeight="1">
      <c r="A49973" s="5"/>
      <c r="B49973" s="5"/>
      <c r="C49973" s="5" t="str">
        <f>IFERROR(__xludf.DUMMYFUNCTION("""COMPUTED_VALUE"""),"")</f>
        <v/>
      </c>
      <c r="D49973" s="5">
        <v>0.0</v>
      </c>
    </row>
    <row r="49974" ht="14.25" customHeight="1">
      <c r="A49974" s="5"/>
      <c r="B49974" s="5"/>
      <c r="C49974" s="5" t="str">
        <f>IFERROR(__xludf.DUMMYFUNCTION("""COMPUTED_VALUE"""),"")</f>
        <v/>
      </c>
      <c r="D49974" s="5">
        <v>0.0</v>
      </c>
    </row>
    <row r="49975" ht="14.25" customHeight="1">
      <c r="A49975" s="5"/>
      <c r="B49975" s="5"/>
      <c r="C49975" s="5" t="str">
        <f>IFERROR(__xludf.DUMMYFUNCTION("""COMPUTED_VALUE"""),"")</f>
        <v/>
      </c>
      <c r="D49975" s="5">
        <v>0.0</v>
      </c>
    </row>
    <row r="49976" ht="14.25" customHeight="1">
      <c r="A49976" s="5"/>
      <c r="B49976" s="5"/>
      <c r="C49976" s="5" t="str">
        <f>IFERROR(__xludf.DUMMYFUNCTION("""COMPUTED_VALUE"""),"")</f>
        <v/>
      </c>
      <c r="D49976" s="5">
        <v>0.0</v>
      </c>
    </row>
    <row r="49977" ht="14.25" customHeight="1">
      <c r="A49977" s="5"/>
      <c r="B49977" s="5"/>
      <c r="C49977" s="5" t="str">
        <f>IFERROR(__xludf.DUMMYFUNCTION("""COMPUTED_VALUE"""),"")</f>
        <v/>
      </c>
      <c r="D49977" s="5">
        <v>0.0</v>
      </c>
    </row>
    <row r="49978" ht="14.25" customHeight="1">
      <c r="A49978" s="5"/>
      <c r="B49978" s="5"/>
      <c r="C49978" s="5" t="str">
        <f>IFERROR(__xludf.DUMMYFUNCTION("""COMPUTED_VALUE"""),"")</f>
        <v/>
      </c>
      <c r="D49978" s="5">
        <v>0.0</v>
      </c>
    </row>
    <row r="49979" ht="14.25" customHeight="1">
      <c r="A49979" s="5"/>
      <c r="B49979" s="5"/>
      <c r="C49979" s="5" t="str">
        <f>IFERROR(__xludf.DUMMYFUNCTION("""COMPUTED_VALUE"""),"")</f>
        <v/>
      </c>
      <c r="D49979" s="5">
        <v>0.0</v>
      </c>
    </row>
    <row r="49980" ht="14.25" customHeight="1">
      <c r="A49980" s="5"/>
      <c r="B49980" s="5"/>
      <c r="C49980" s="5" t="str">
        <f>IFERROR(__xludf.DUMMYFUNCTION("""COMPUTED_VALUE"""),"")</f>
        <v/>
      </c>
      <c r="D49980" s="5">
        <v>0.0</v>
      </c>
    </row>
    <row r="49981" ht="14.25" customHeight="1">
      <c r="A49981" s="5"/>
      <c r="B49981" s="5"/>
      <c r="C49981" s="5" t="str">
        <f>IFERROR(__xludf.DUMMYFUNCTION("""COMPUTED_VALUE"""),"")</f>
        <v/>
      </c>
      <c r="D49981" s="5">
        <v>0.0</v>
      </c>
    </row>
    <row r="49982" ht="14.25" customHeight="1">
      <c r="A49982" s="5"/>
      <c r="B49982" s="5"/>
      <c r="C49982" s="5" t="str">
        <f>IFERROR(__xludf.DUMMYFUNCTION("""COMPUTED_VALUE"""),"")</f>
        <v/>
      </c>
      <c r="D49982" s="5">
        <v>0.0</v>
      </c>
    </row>
    <row r="49983" ht="14.25" customHeight="1">
      <c r="A49983" s="5"/>
      <c r="B49983" s="5"/>
      <c r="C49983" s="5" t="str">
        <f>IFERROR(__xludf.DUMMYFUNCTION("""COMPUTED_VALUE"""),"")</f>
        <v/>
      </c>
      <c r="D49983" s="5">
        <v>0.0</v>
      </c>
    </row>
    <row r="49984" ht="14.25" customHeight="1">
      <c r="A49984" s="5"/>
      <c r="B49984" s="5"/>
      <c r="C49984" s="5" t="str">
        <f>IFERROR(__xludf.DUMMYFUNCTION("""COMPUTED_VALUE"""),"")</f>
        <v/>
      </c>
      <c r="D49984" s="5">
        <v>0.0</v>
      </c>
    </row>
    <row r="49985" ht="14.25" customHeight="1">
      <c r="A49985" s="5"/>
      <c r="B49985" s="5"/>
      <c r="C49985" s="5" t="str">
        <f>IFERROR(__xludf.DUMMYFUNCTION("""COMPUTED_VALUE"""),"")</f>
        <v/>
      </c>
      <c r="D49985" s="5">
        <v>0.0</v>
      </c>
    </row>
    <row r="49986" ht="14.25" customHeight="1">
      <c r="A49986" s="5"/>
      <c r="B49986" s="5"/>
      <c r="C49986" s="5" t="str">
        <f>IFERROR(__xludf.DUMMYFUNCTION("""COMPUTED_VALUE"""),"")</f>
        <v/>
      </c>
      <c r="D49986" s="5">
        <v>0.0</v>
      </c>
    </row>
    <row r="49987" ht="14.25" customHeight="1">
      <c r="A49987" s="5"/>
      <c r="B49987" s="5"/>
      <c r="C49987" s="5" t="str">
        <f>IFERROR(__xludf.DUMMYFUNCTION("""COMPUTED_VALUE"""),"")</f>
        <v/>
      </c>
      <c r="D49987" s="5">
        <v>0.0</v>
      </c>
    </row>
    <row r="49988" ht="14.25" customHeight="1">
      <c r="A49988" s="5"/>
      <c r="B49988" s="5"/>
      <c r="C49988" s="5" t="str">
        <f>IFERROR(__xludf.DUMMYFUNCTION("""COMPUTED_VALUE"""),"")</f>
        <v/>
      </c>
      <c r="D49988" s="5">
        <v>0.0</v>
      </c>
    </row>
    <row r="49989" ht="14.25" customHeight="1">
      <c r="A49989" s="5"/>
      <c r="B49989" s="5"/>
      <c r="C49989" s="5" t="str">
        <f>IFERROR(__xludf.DUMMYFUNCTION("""COMPUTED_VALUE"""),"")</f>
        <v/>
      </c>
      <c r="D49989" s="5">
        <v>0.0</v>
      </c>
    </row>
    <row r="49990" ht="14.25" customHeight="1">
      <c r="A49990" s="5"/>
      <c r="B49990" s="5"/>
      <c r="C49990" s="5" t="str">
        <f>IFERROR(__xludf.DUMMYFUNCTION("""COMPUTED_VALUE"""),"")</f>
        <v/>
      </c>
      <c r="D49990" s="5">
        <v>0.0</v>
      </c>
    </row>
    <row r="49991" ht="14.25" customHeight="1">
      <c r="A49991" s="5"/>
      <c r="B49991" s="5"/>
      <c r="C49991" s="5" t="str">
        <f>IFERROR(__xludf.DUMMYFUNCTION("""COMPUTED_VALUE"""),"")</f>
        <v/>
      </c>
      <c r="D49991" s="5">
        <v>0.0</v>
      </c>
    </row>
    <row r="49992" ht="14.25" customHeight="1">
      <c r="A49992" s="5"/>
      <c r="B49992" s="5"/>
      <c r="C49992" s="5" t="str">
        <f>IFERROR(__xludf.DUMMYFUNCTION("""COMPUTED_VALUE"""),"")</f>
        <v/>
      </c>
      <c r="D49992" s="5">
        <v>0.0</v>
      </c>
    </row>
    <row r="49993" ht="14.25" customHeight="1">
      <c r="A49993" s="5"/>
      <c r="B49993" s="5"/>
      <c r="C49993" s="5" t="str">
        <f>IFERROR(__xludf.DUMMYFUNCTION("""COMPUTED_VALUE"""),"")</f>
        <v/>
      </c>
      <c r="D49993" s="5">
        <v>0.0</v>
      </c>
    </row>
    <row r="49994" ht="14.25" customHeight="1">
      <c r="A49994" s="5"/>
      <c r="B49994" s="5"/>
      <c r="C49994" s="5" t="str">
        <f>IFERROR(__xludf.DUMMYFUNCTION("""COMPUTED_VALUE"""),"")</f>
        <v/>
      </c>
      <c r="D49994" s="5">
        <v>0.0</v>
      </c>
    </row>
    <row r="49995" ht="14.25" customHeight="1">
      <c r="A49995" s="5"/>
      <c r="B49995" s="5"/>
      <c r="C49995" s="5" t="str">
        <f>IFERROR(__xludf.DUMMYFUNCTION("""COMPUTED_VALUE"""),"")</f>
        <v/>
      </c>
      <c r="D49995" s="5">
        <v>0.0</v>
      </c>
    </row>
    <row r="49996" ht="14.25" customHeight="1">
      <c r="A49996" s="5"/>
      <c r="B49996" s="5"/>
      <c r="C49996" s="5" t="str">
        <f>IFERROR(__xludf.DUMMYFUNCTION("""COMPUTED_VALUE"""),"")</f>
        <v/>
      </c>
      <c r="D49996" s="5">
        <v>0.0</v>
      </c>
    </row>
    <row r="49997" ht="14.25" customHeight="1">
      <c r="A49997" s="5"/>
      <c r="B49997" s="5"/>
      <c r="C49997" s="5" t="str">
        <f>IFERROR(__xludf.DUMMYFUNCTION("""COMPUTED_VALUE"""),"")</f>
        <v/>
      </c>
      <c r="D49997" s="5">
        <v>0.0</v>
      </c>
    </row>
    <row r="49998" ht="14.25" customHeight="1">
      <c r="A49998" s="5"/>
      <c r="B49998" s="5"/>
      <c r="C49998" s="5" t="str">
        <f>IFERROR(__xludf.DUMMYFUNCTION("""COMPUTED_VALUE"""),"")</f>
        <v/>
      </c>
      <c r="D49998" s="5">
        <v>0.0</v>
      </c>
    </row>
    <row r="49999" ht="14.25" customHeight="1">
      <c r="A49999" s="5"/>
      <c r="B49999" s="5"/>
      <c r="C49999" s="5" t="str">
        <f>IFERROR(__xludf.DUMMYFUNCTION("""COMPUTED_VALUE"""),"")</f>
        <v/>
      </c>
      <c r="D49999" s="5">
        <v>0.0</v>
      </c>
    </row>
    <row r="50000" ht="14.25" customHeight="1">
      <c r="A50000" s="5"/>
      <c r="B50000" s="5"/>
      <c r="C50000" s="5" t="str">
        <f>IFERROR(__xludf.DUMMYFUNCTION("""COMPUTED_VALUE"""),"")</f>
        <v/>
      </c>
      <c r="D50000" s="5">
        <v>0.0</v>
      </c>
    </row>
    <row r="50001" ht="14.25" customHeight="1">
      <c r="A50001" s="5"/>
      <c r="B50001" s="5"/>
      <c r="C50001" s="5" t="str">
        <f>IFERROR(__xludf.DUMMYFUNCTION("""COMPUTED_VALUE"""),"")</f>
        <v/>
      </c>
      <c r="D50001" s="5">
        <v>0.0</v>
      </c>
    </row>
    <row r="50002" ht="14.25" customHeight="1">
      <c r="A50002" s="5"/>
      <c r="B50002" s="5"/>
      <c r="C50002" s="5" t="str">
        <f>IFERROR(__xludf.DUMMYFUNCTION("""COMPUTED_VALUE"""),"")</f>
        <v/>
      </c>
      <c r="D50002" s="5">
        <v>0.0</v>
      </c>
    </row>
    <row r="50003" ht="14.25" customHeight="1">
      <c r="A50003" s="5"/>
      <c r="B50003" s="5"/>
      <c r="C50003" s="5" t="str">
        <f>IFERROR(__xludf.DUMMYFUNCTION("""COMPUTED_VALUE"""),"")</f>
        <v/>
      </c>
      <c r="D50003" s="5">
        <v>0.0</v>
      </c>
    </row>
    <row r="50004" ht="14.25" customHeight="1">
      <c r="A50004" s="5"/>
      <c r="B50004" s="5"/>
      <c r="C50004" s="5" t="str">
        <f>IFERROR(__xludf.DUMMYFUNCTION("""COMPUTED_VALUE"""),"")</f>
        <v/>
      </c>
      <c r="D50004" s="5">
        <v>0.0</v>
      </c>
    </row>
    <row r="50005" ht="14.25" customHeight="1">
      <c r="A50005" s="5"/>
      <c r="B50005" s="5"/>
      <c r="C50005" s="5" t="str">
        <f>IFERROR(__xludf.DUMMYFUNCTION("""COMPUTED_VALUE"""),"")</f>
        <v/>
      </c>
      <c r="D50005" s="5">
        <v>0.0</v>
      </c>
    </row>
    <row r="50006" ht="14.25" customHeight="1">
      <c r="A50006" s="5"/>
      <c r="B50006" s="5"/>
      <c r="C50006" s="5" t="str">
        <f>IFERROR(__xludf.DUMMYFUNCTION("""COMPUTED_VALUE"""),"")</f>
        <v/>
      </c>
      <c r="D50006" s="5">
        <v>0.0</v>
      </c>
    </row>
    <row r="50007" ht="14.25" customHeight="1">
      <c r="A50007" s="5"/>
      <c r="B50007" s="5"/>
      <c r="C50007" s="5" t="str">
        <f>IFERROR(__xludf.DUMMYFUNCTION("""COMPUTED_VALUE"""),"")</f>
        <v/>
      </c>
      <c r="D50007" s="5">
        <v>0.0</v>
      </c>
    </row>
    <row r="50008" ht="14.25" customHeight="1">
      <c r="A50008" s="5"/>
      <c r="B50008" s="5"/>
      <c r="C50008" s="5" t="str">
        <f>IFERROR(__xludf.DUMMYFUNCTION("""COMPUTED_VALUE"""),"")</f>
        <v/>
      </c>
      <c r="D50008" s="5">
        <v>0.0</v>
      </c>
    </row>
    <row r="50009" ht="14.25" customHeight="1">
      <c r="A50009" s="5"/>
      <c r="B50009" s="5"/>
      <c r="C50009" s="5" t="str">
        <f>IFERROR(__xludf.DUMMYFUNCTION("""COMPUTED_VALUE"""),"")</f>
        <v/>
      </c>
      <c r="D50009" s="5">
        <v>0.0</v>
      </c>
    </row>
    <row r="50010" ht="14.25" customHeight="1">
      <c r="A50010" s="5"/>
      <c r="B50010" s="5"/>
      <c r="C50010" s="5" t="str">
        <f>IFERROR(__xludf.DUMMYFUNCTION("""COMPUTED_VALUE"""),"")</f>
        <v/>
      </c>
      <c r="D50010" s="5">
        <v>0.0</v>
      </c>
    </row>
    <row r="50011" ht="14.25" customHeight="1">
      <c r="A50011" s="5"/>
      <c r="B50011" s="5"/>
      <c r="C50011" s="5" t="str">
        <f>IFERROR(__xludf.DUMMYFUNCTION("""COMPUTED_VALUE"""),"")</f>
        <v/>
      </c>
      <c r="D50011" s="5">
        <v>0.0</v>
      </c>
    </row>
    <row r="50012" ht="14.25" customHeight="1">
      <c r="A50012" s="5"/>
      <c r="B50012" s="5"/>
      <c r="C50012" s="5" t="str">
        <f>IFERROR(__xludf.DUMMYFUNCTION("""COMPUTED_VALUE"""),"")</f>
        <v/>
      </c>
      <c r="D50012" s="5">
        <v>0.0</v>
      </c>
    </row>
    <row r="50013" ht="14.25" customHeight="1">
      <c r="A50013" s="5"/>
      <c r="B50013" s="5"/>
      <c r="C50013" s="5" t="str">
        <f>IFERROR(__xludf.DUMMYFUNCTION("""COMPUTED_VALUE"""),"")</f>
        <v/>
      </c>
      <c r="D50013" s="5">
        <v>0.0</v>
      </c>
    </row>
    <row r="50014" ht="14.25" customHeight="1">
      <c r="A50014" s="5"/>
      <c r="B50014" s="5"/>
      <c r="C50014" s="5" t="str">
        <f>IFERROR(__xludf.DUMMYFUNCTION("""COMPUTED_VALUE"""),"")</f>
        <v/>
      </c>
      <c r="D50014" s="5">
        <v>0.0</v>
      </c>
    </row>
    <row r="50015" ht="14.25" customHeight="1">
      <c r="A50015" s="5"/>
      <c r="B50015" s="5"/>
      <c r="C50015" s="5" t="str">
        <f>IFERROR(__xludf.DUMMYFUNCTION("""COMPUTED_VALUE"""),"")</f>
        <v/>
      </c>
      <c r="D50015" s="5">
        <v>0.0</v>
      </c>
    </row>
    <row r="50016" ht="14.25" customHeight="1">
      <c r="A50016" s="5"/>
      <c r="B50016" s="5"/>
      <c r="C50016" s="5" t="str">
        <f>IFERROR(__xludf.DUMMYFUNCTION("""COMPUTED_VALUE"""),"")</f>
        <v/>
      </c>
      <c r="D50016" s="5">
        <v>0.0</v>
      </c>
    </row>
    <row r="50017" ht="14.25" customHeight="1">
      <c r="A50017" s="5"/>
      <c r="B50017" s="5"/>
      <c r="C50017" s="5" t="str">
        <f>IFERROR(__xludf.DUMMYFUNCTION("""COMPUTED_VALUE"""),"")</f>
        <v/>
      </c>
      <c r="D50017" s="5">
        <v>0.0</v>
      </c>
    </row>
    <row r="50018" ht="14.25" customHeight="1">
      <c r="A50018" s="5"/>
      <c r="B50018" s="5"/>
      <c r="C50018" s="5" t="str">
        <f>IFERROR(__xludf.DUMMYFUNCTION("""COMPUTED_VALUE"""),"")</f>
        <v/>
      </c>
      <c r="D50018" s="5">
        <v>0.0</v>
      </c>
    </row>
    <row r="50019" ht="14.25" customHeight="1">
      <c r="A50019" s="5"/>
      <c r="B50019" s="5"/>
      <c r="C50019" s="5" t="str">
        <f>IFERROR(__xludf.DUMMYFUNCTION("""COMPUTED_VALUE"""),"")</f>
        <v/>
      </c>
      <c r="D50019" s="5">
        <v>0.0</v>
      </c>
    </row>
    <row r="50020" ht="14.25" customHeight="1">
      <c r="A50020" s="5"/>
      <c r="B50020" s="5"/>
      <c r="C50020" s="5" t="str">
        <f>IFERROR(__xludf.DUMMYFUNCTION("""COMPUTED_VALUE"""),"")</f>
        <v/>
      </c>
      <c r="D50020" s="5">
        <v>0.0</v>
      </c>
    </row>
    <row r="50021" ht="14.25" customHeight="1">
      <c r="A50021" s="5"/>
      <c r="B50021" s="5"/>
      <c r="C50021" s="5" t="str">
        <f>IFERROR(__xludf.DUMMYFUNCTION("""COMPUTED_VALUE"""),"")</f>
        <v/>
      </c>
      <c r="D50021" s="5">
        <v>0.0</v>
      </c>
    </row>
    <row r="50022" ht="14.25" customHeight="1">
      <c r="A50022" s="5"/>
      <c r="B50022" s="5"/>
      <c r="C50022" s="5" t="str">
        <f>IFERROR(__xludf.DUMMYFUNCTION("""COMPUTED_VALUE"""),"")</f>
        <v/>
      </c>
      <c r="D50022" s="5">
        <v>0.0</v>
      </c>
    </row>
    <row r="50023" ht="14.25" customHeight="1">
      <c r="A50023" s="5"/>
      <c r="B50023" s="5"/>
      <c r="C50023" s="5" t="str">
        <f>IFERROR(__xludf.DUMMYFUNCTION("""COMPUTED_VALUE"""),"")</f>
        <v/>
      </c>
      <c r="D50023" s="5">
        <v>0.0</v>
      </c>
    </row>
    <row r="50024" ht="14.25" customHeight="1">
      <c r="A50024" s="5"/>
      <c r="B50024" s="5"/>
      <c r="C50024" s="5" t="str">
        <f>IFERROR(__xludf.DUMMYFUNCTION("""COMPUTED_VALUE"""),"")</f>
        <v/>
      </c>
      <c r="D50024" s="5">
        <v>0.0</v>
      </c>
    </row>
    <row r="50025" ht="14.25" customHeight="1">
      <c r="A50025" s="5"/>
      <c r="B50025" s="5"/>
      <c r="C50025" s="5" t="str">
        <f>IFERROR(__xludf.DUMMYFUNCTION("""COMPUTED_VALUE"""),"")</f>
        <v/>
      </c>
      <c r="D50025" s="5">
        <v>0.0</v>
      </c>
    </row>
    <row r="50026" ht="14.25" customHeight="1">
      <c r="A50026" s="5"/>
      <c r="B50026" s="5"/>
      <c r="C50026" s="5" t="str">
        <f>IFERROR(__xludf.DUMMYFUNCTION("""COMPUTED_VALUE"""),"")</f>
        <v/>
      </c>
      <c r="D50026" s="5">
        <v>0.0</v>
      </c>
    </row>
    <row r="50027" ht="14.25" customHeight="1">
      <c r="A50027" s="5"/>
      <c r="B50027" s="5"/>
      <c r="C50027" s="5" t="str">
        <f>IFERROR(__xludf.DUMMYFUNCTION("""COMPUTED_VALUE"""),"")</f>
        <v/>
      </c>
      <c r="D50027" s="5">
        <v>0.0</v>
      </c>
    </row>
    <row r="50028" ht="14.25" customHeight="1">
      <c r="A50028" s="5"/>
      <c r="B50028" s="5"/>
      <c r="C50028" s="5" t="str">
        <f>IFERROR(__xludf.DUMMYFUNCTION("""COMPUTED_VALUE"""),"")</f>
        <v/>
      </c>
      <c r="D50028" s="5">
        <v>0.0</v>
      </c>
    </row>
    <row r="50029" ht="14.25" customHeight="1">
      <c r="A50029" s="5"/>
      <c r="B50029" s="5"/>
      <c r="C50029" s="5" t="str">
        <f>IFERROR(__xludf.DUMMYFUNCTION("""COMPUTED_VALUE"""),"")</f>
        <v/>
      </c>
      <c r="D50029" s="5">
        <v>0.0</v>
      </c>
    </row>
    <row r="50030" ht="14.25" customHeight="1">
      <c r="A50030" s="5"/>
      <c r="B50030" s="5"/>
      <c r="C50030" s="5" t="str">
        <f>IFERROR(__xludf.DUMMYFUNCTION("""COMPUTED_VALUE"""),"")</f>
        <v/>
      </c>
      <c r="D50030" s="5">
        <v>0.0</v>
      </c>
    </row>
    <row r="50031" ht="14.25" customHeight="1">
      <c r="A50031" s="5"/>
      <c r="B50031" s="5"/>
      <c r="C50031" s="5" t="str">
        <f>IFERROR(__xludf.DUMMYFUNCTION("""COMPUTED_VALUE"""),"")</f>
        <v/>
      </c>
      <c r="D50031" s="5">
        <v>0.0</v>
      </c>
    </row>
    <row r="50032" ht="14.25" customHeight="1">
      <c r="A50032" s="5"/>
      <c r="B50032" s="5"/>
      <c r="C50032" s="5" t="str">
        <f>IFERROR(__xludf.DUMMYFUNCTION("""COMPUTED_VALUE"""),"")</f>
        <v/>
      </c>
      <c r="D50032" s="5">
        <v>0.0</v>
      </c>
    </row>
    <row r="50033" ht="14.25" customHeight="1">
      <c r="A50033" s="5"/>
      <c r="B50033" s="5"/>
      <c r="C50033" s="5" t="str">
        <f>IFERROR(__xludf.DUMMYFUNCTION("""COMPUTED_VALUE"""),"")</f>
        <v/>
      </c>
      <c r="D50033" s="5">
        <v>0.0</v>
      </c>
    </row>
    <row r="50034" ht="14.25" customHeight="1">
      <c r="A50034" s="5"/>
      <c r="B50034" s="5"/>
      <c r="C50034" s="5" t="str">
        <f>IFERROR(__xludf.DUMMYFUNCTION("""COMPUTED_VALUE"""),"")</f>
        <v/>
      </c>
      <c r="D50034" s="5">
        <v>0.0</v>
      </c>
    </row>
    <row r="50035" ht="14.25" customHeight="1">
      <c r="A50035" s="5"/>
      <c r="B50035" s="5"/>
      <c r="C50035" s="5" t="str">
        <f>IFERROR(__xludf.DUMMYFUNCTION("""COMPUTED_VALUE"""),"")</f>
        <v/>
      </c>
      <c r="D50035" s="5">
        <v>0.0</v>
      </c>
    </row>
    <row r="50036" ht="14.25" customHeight="1">
      <c r="A50036" s="5"/>
      <c r="B50036" s="5"/>
      <c r="C50036" s="5" t="str">
        <f>IFERROR(__xludf.DUMMYFUNCTION("""COMPUTED_VALUE"""),"")</f>
        <v/>
      </c>
      <c r="D50036" s="5">
        <v>0.0</v>
      </c>
    </row>
    <row r="50037" ht="14.25" customHeight="1">
      <c r="A50037" s="5"/>
      <c r="B50037" s="5"/>
      <c r="C50037" s="5" t="str">
        <f>IFERROR(__xludf.DUMMYFUNCTION("""COMPUTED_VALUE"""),"")</f>
        <v/>
      </c>
      <c r="D50037" s="5">
        <v>0.0</v>
      </c>
    </row>
    <row r="50038" ht="14.25" customHeight="1">
      <c r="A50038" s="5"/>
      <c r="B50038" s="5"/>
      <c r="C50038" s="5" t="str">
        <f>IFERROR(__xludf.DUMMYFUNCTION("""COMPUTED_VALUE"""),"")</f>
        <v/>
      </c>
      <c r="D50038" s="5">
        <v>0.0</v>
      </c>
    </row>
    <row r="50039" ht="14.25" customHeight="1">
      <c r="A50039" s="5"/>
      <c r="B50039" s="5"/>
      <c r="C50039" s="5" t="str">
        <f>IFERROR(__xludf.DUMMYFUNCTION("""COMPUTED_VALUE"""),"")</f>
        <v/>
      </c>
      <c r="D50039" s="5">
        <v>0.0</v>
      </c>
    </row>
    <row r="50040" ht="14.25" customHeight="1">
      <c r="A50040" s="5"/>
      <c r="B50040" s="5"/>
      <c r="C50040" s="5" t="str">
        <f>IFERROR(__xludf.DUMMYFUNCTION("""COMPUTED_VALUE"""),"")</f>
        <v/>
      </c>
      <c r="D50040" s="5">
        <v>0.0</v>
      </c>
    </row>
    <row r="50041" ht="14.25" customHeight="1">
      <c r="A50041" s="5"/>
      <c r="B50041" s="5"/>
      <c r="C50041" s="5" t="str">
        <f>IFERROR(__xludf.DUMMYFUNCTION("""COMPUTED_VALUE"""),"")</f>
        <v/>
      </c>
      <c r="D50041" s="5">
        <v>0.0</v>
      </c>
    </row>
    <row r="50042" ht="14.25" customHeight="1">
      <c r="A50042" s="5"/>
      <c r="B50042" s="5"/>
      <c r="C50042" s="5" t="str">
        <f>IFERROR(__xludf.DUMMYFUNCTION("""COMPUTED_VALUE"""),"")</f>
        <v/>
      </c>
      <c r="D50042" s="5">
        <v>0.0</v>
      </c>
    </row>
    <row r="50043" ht="14.25" customHeight="1">
      <c r="A50043" s="5"/>
      <c r="B50043" s="5"/>
      <c r="C50043" s="5" t="str">
        <f>IFERROR(__xludf.DUMMYFUNCTION("""COMPUTED_VALUE"""),"")</f>
        <v/>
      </c>
      <c r="D50043" s="5">
        <v>0.0</v>
      </c>
    </row>
    <row r="50044" ht="14.25" customHeight="1">
      <c r="A50044" s="5"/>
      <c r="B50044" s="5"/>
      <c r="C50044" s="5" t="str">
        <f>IFERROR(__xludf.DUMMYFUNCTION("""COMPUTED_VALUE"""),"")</f>
        <v/>
      </c>
      <c r="D50044" s="5">
        <v>0.0</v>
      </c>
    </row>
    <row r="50045" ht="14.25" customHeight="1">
      <c r="A50045" s="5"/>
      <c r="B50045" s="5"/>
      <c r="C50045" s="5" t="str">
        <f>IFERROR(__xludf.DUMMYFUNCTION("""COMPUTED_VALUE"""),"")</f>
        <v/>
      </c>
      <c r="D50045" s="5">
        <v>0.0</v>
      </c>
    </row>
    <row r="50046" ht="14.25" customHeight="1">
      <c r="A50046" s="5"/>
      <c r="B50046" s="5"/>
      <c r="C50046" s="5" t="str">
        <f>IFERROR(__xludf.DUMMYFUNCTION("""COMPUTED_VALUE"""),"")</f>
        <v/>
      </c>
      <c r="D50046" s="5">
        <v>0.0</v>
      </c>
    </row>
    <row r="50047" ht="14.25" customHeight="1">
      <c r="A50047" s="5"/>
      <c r="B50047" s="5"/>
      <c r="C50047" s="5" t="str">
        <f>IFERROR(__xludf.DUMMYFUNCTION("""COMPUTED_VALUE"""),"")</f>
        <v/>
      </c>
      <c r="D50047" s="5">
        <v>0.0</v>
      </c>
    </row>
    <row r="50048" ht="14.25" customHeight="1">
      <c r="A50048" s="5"/>
      <c r="B50048" s="5"/>
      <c r="C50048" s="5" t="str">
        <f>IFERROR(__xludf.DUMMYFUNCTION("""COMPUTED_VALUE"""),"")</f>
        <v/>
      </c>
      <c r="D50048" s="5">
        <v>0.0</v>
      </c>
    </row>
    <row r="50049" ht="14.25" customHeight="1">
      <c r="A50049" s="5"/>
      <c r="B50049" s="5"/>
      <c r="C50049" s="5" t="str">
        <f>IFERROR(__xludf.DUMMYFUNCTION("""COMPUTED_VALUE"""),"")</f>
        <v/>
      </c>
      <c r="D50049" s="5">
        <v>0.0</v>
      </c>
    </row>
    <row r="50050" ht="14.25" customHeight="1">
      <c r="A50050" s="5"/>
      <c r="B50050" s="5"/>
      <c r="C50050" s="5" t="str">
        <f>IFERROR(__xludf.DUMMYFUNCTION("""COMPUTED_VALUE"""),"")</f>
        <v/>
      </c>
      <c r="D50050" s="5">
        <v>0.0</v>
      </c>
    </row>
    <row r="50051" ht="14.25" customHeight="1">
      <c r="A50051" s="5"/>
      <c r="B50051" s="5"/>
      <c r="C50051" s="5" t="str">
        <f>IFERROR(__xludf.DUMMYFUNCTION("""COMPUTED_VALUE"""),"")</f>
        <v/>
      </c>
      <c r="D50051" s="5">
        <v>0.0</v>
      </c>
    </row>
    <row r="50052" ht="14.25" customHeight="1">
      <c r="A50052" s="5"/>
      <c r="B50052" s="5"/>
      <c r="C50052" s="5" t="str">
        <f>IFERROR(__xludf.DUMMYFUNCTION("""COMPUTED_VALUE"""),"")</f>
        <v/>
      </c>
      <c r="D50052" s="5">
        <v>0.0</v>
      </c>
    </row>
    <row r="50053" ht="14.25" customHeight="1">
      <c r="A50053" s="5"/>
      <c r="B50053" s="5"/>
      <c r="C50053" s="5" t="str">
        <f>IFERROR(__xludf.DUMMYFUNCTION("""COMPUTED_VALUE"""),"")</f>
        <v/>
      </c>
      <c r="D50053" s="5">
        <v>0.0</v>
      </c>
    </row>
    <row r="50054" ht="14.25" customHeight="1">
      <c r="A50054" s="5"/>
      <c r="B50054" s="5"/>
      <c r="C50054" s="5" t="str">
        <f>IFERROR(__xludf.DUMMYFUNCTION("""COMPUTED_VALUE"""),"")</f>
        <v/>
      </c>
      <c r="D50054" s="5">
        <v>0.0</v>
      </c>
    </row>
    <row r="50055" ht="14.25" customHeight="1">
      <c r="A50055" s="5"/>
      <c r="B50055" s="5"/>
      <c r="C50055" s="5" t="str">
        <f>IFERROR(__xludf.DUMMYFUNCTION("""COMPUTED_VALUE"""),"")</f>
        <v/>
      </c>
      <c r="D50055" s="5">
        <v>0.0</v>
      </c>
    </row>
    <row r="50056" ht="14.25" customHeight="1">
      <c r="A50056" s="5"/>
      <c r="B50056" s="5"/>
      <c r="C50056" s="5" t="str">
        <f>IFERROR(__xludf.DUMMYFUNCTION("""COMPUTED_VALUE"""),"")</f>
        <v/>
      </c>
      <c r="D50056" s="5">
        <v>0.0</v>
      </c>
    </row>
    <row r="50057" ht="14.25" customHeight="1">
      <c r="A50057" s="5"/>
      <c r="B50057" s="5"/>
      <c r="C50057" s="5" t="str">
        <f>IFERROR(__xludf.DUMMYFUNCTION("""COMPUTED_VALUE"""),"")</f>
        <v/>
      </c>
      <c r="D50057" s="5">
        <v>0.0</v>
      </c>
    </row>
    <row r="50058" ht="14.25" customHeight="1">
      <c r="A50058" s="5"/>
      <c r="B50058" s="5"/>
      <c r="C50058" s="5" t="str">
        <f>IFERROR(__xludf.DUMMYFUNCTION("""COMPUTED_VALUE"""),"")</f>
        <v/>
      </c>
      <c r="D50058" s="5">
        <v>0.0</v>
      </c>
    </row>
    <row r="50059" ht="14.25" customHeight="1">
      <c r="A50059" s="5"/>
      <c r="B50059" s="5"/>
      <c r="C50059" s="5" t="str">
        <f>IFERROR(__xludf.DUMMYFUNCTION("""COMPUTED_VALUE"""),"")</f>
        <v/>
      </c>
      <c r="D50059" s="5">
        <v>0.0</v>
      </c>
    </row>
    <row r="50060" ht="14.25" customHeight="1">
      <c r="A50060" s="5"/>
      <c r="B50060" s="5"/>
      <c r="C50060" s="5" t="str">
        <f>IFERROR(__xludf.DUMMYFUNCTION("""COMPUTED_VALUE"""),"")</f>
        <v/>
      </c>
      <c r="D50060" s="5">
        <v>0.0</v>
      </c>
    </row>
    <row r="50061" ht="14.25" customHeight="1">
      <c r="A50061" s="5"/>
      <c r="B50061" s="5"/>
      <c r="C50061" s="5" t="str">
        <f>IFERROR(__xludf.DUMMYFUNCTION("""COMPUTED_VALUE"""),"")</f>
        <v/>
      </c>
      <c r="D50061" s="5">
        <v>0.0</v>
      </c>
    </row>
    <row r="50062" ht="14.25" customHeight="1">
      <c r="A50062" s="5"/>
      <c r="B50062" s="5"/>
      <c r="C50062" s="5" t="str">
        <f>IFERROR(__xludf.DUMMYFUNCTION("""COMPUTED_VALUE"""),"")</f>
        <v/>
      </c>
      <c r="D50062" s="5">
        <v>0.0</v>
      </c>
    </row>
    <row r="50063" ht="14.25" customHeight="1">
      <c r="A50063" s="5"/>
      <c r="B50063" s="5"/>
      <c r="C50063" s="5" t="str">
        <f>IFERROR(__xludf.DUMMYFUNCTION("""COMPUTED_VALUE"""),"")</f>
        <v/>
      </c>
      <c r="D50063" s="5">
        <v>0.0</v>
      </c>
    </row>
    <row r="50064" ht="14.25" customHeight="1">
      <c r="A50064" s="5"/>
      <c r="B50064" s="5"/>
      <c r="C50064" s="5" t="str">
        <f>IFERROR(__xludf.DUMMYFUNCTION("""COMPUTED_VALUE"""),"")</f>
        <v/>
      </c>
      <c r="D50064" s="5">
        <v>0.0</v>
      </c>
    </row>
    <row r="50065" ht="14.25" customHeight="1">
      <c r="A50065" s="5"/>
      <c r="B50065" s="5"/>
      <c r="C50065" s="5" t="str">
        <f>IFERROR(__xludf.DUMMYFUNCTION("""COMPUTED_VALUE"""),"")</f>
        <v/>
      </c>
      <c r="D50065" s="5">
        <v>0.0</v>
      </c>
    </row>
    <row r="50066" ht="14.25" customHeight="1">
      <c r="A50066" s="5"/>
      <c r="B50066" s="5"/>
      <c r="C50066" s="5" t="str">
        <f>IFERROR(__xludf.DUMMYFUNCTION("""COMPUTED_VALUE"""),"")</f>
        <v/>
      </c>
      <c r="D50066" s="5">
        <v>0.0</v>
      </c>
    </row>
    <row r="50067" ht="14.25" customHeight="1">
      <c r="A50067" s="5"/>
      <c r="B50067" s="5"/>
      <c r="C50067" s="5" t="str">
        <f>IFERROR(__xludf.DUMMYFUNCTION("""COMPUTED_VALUE"""),"")</f>
        <v/>
      </c>
      <c r="D50067" s="5">
        <v>0.0</v>
      </c>
    </row>
    <row r="50068" ht="14.25" customHeight="1">
      <c r="A50068" s="5"/>
      <c r="B50068" s="5"/>
      <c r="C50068" s="5" t="str">
        <f>IFERROR(__xludf.DUMMYFUNCTION("""COMPUTED_VALUE"""),"")</f>
        <v/>
      </c>
      <c r="D50068" s="5">
        <v>0.0</v>
      </c>
    </row>
    <row r="50069" ht="14.25" customHeight="1">
      <c r="A50069" s="5"/>
      <c r="B50069" s="5"/>
      <c r="C50069" s="5" t="str">
        <f>IFERROR(__xludf.DUMMYFUNCTION("""COMPUTED_VALUE"""),"")</f>
        <v/>
      </c>
      <c r="D50069" s="5">
        <v>0.0</v>
      </c>
    </row>
    <row r="50070" ht="14.25" customHeight="1">
      <c r="A50070" s="5"/>
      <c r="B50070" s="5"/>
      <c r="C50070" s="5" t="str">
        <f>IFERROR(__xludf.DUMMYFUNCTION("""COMPUTED_VALUE"""),"")</f>
        <v/>
      </c>
      <c r="D50070" s="5">
        <v>0.0</v>
      </c>
    </row>
    <row r="50071" ht="14.25" customHeight="1">
      <c r="A50071" s="5"/>
      <c r="B50071" s="5"/>
      <c r="C50071" s="5" t="str">
        <f>IFERROR(__xludf.DUMMYFUNCTION("""COMPUTED_VALUE"""),"")</f>
        <v/>
      </c>
      <c r="D50071" s="5">
        <v>0.0</v>
      </c>
    </row>
    <row r="50072" ht="14.25" customHeight="1">
      <c r="A50072" s="5"/>
      <c r="B50072" s="5"/>
      <c r="C50072" s="5" t="str">
        <f>IFERROR(__xludf.DUMMYFUNCTION("""COMPUTED_VALUE"""),"")</f>
        <v/>
      </c>
      <c r="D50072" s="5">
        <v>0.0</v>
      </c>
    </row>
    <row r="50073" ht="14.25" customHeight="1">
      <c r="A50073" s="5"/>
      <c r="B50073" s="5"/>
      <c r="C50073" s="5" t="str">
        <f>IFERROR(__xludf.DUMMYFUNCTION("""COMPUTED_VALUE"""),"")</f>
        <v/>
      </c>
      <c r="D50073" s="5">
        <v>0.0</v>
      </c>
    </row>
    <row r="50074" ht="14.25" customHeight="1">
      <c r="A50074" s="5"/>
      <c r="B50074" s="5"/>
      <c r="C50074" s="5" t="str">
        <f>IFERROR(__xludf.DUMMYFUNCTION("""COMPUTED_VALUE"""),"")</f>
        <v/>
      </c>
      <c r="D50074" s="5">
        <v>0.0</v>
      </c>
    </row>
    <row r="50075" ht="14.25" customHeight="1">
      <c r="A50075" s="5"/>
      <c r="B50075" s="5"/>
      <c r="C50075" s="5" t="str">
        <f>IFERROR(__xludf.DUMMYFUNCTION("""COMPUTED_VALUE"""),"")</f>
        <v/>
      </c>
      <c r="D50075" s="5">
        <v>0.0</v>
      </c>
    </row>
    <row r="50076" ht="14.25" customHeight="1">
      <c r="A50076" s="5"/>
      <c r="B50076" s="5"/>
      <c r="C50076" s="5" t="str">
        <f>IFERROR(__xludf.DUMMYFUNCTION("""COMPUTED_VALUE"""),"")</f>
        <v/>
      </c>
      <c r="D50076" s="5">
        <v>0.0</v>
      </c>
    </row>
    <row r="50077" ht="14.25" customHeight="1">
      <c r="A50077" s="5"/>
      <c r="B50077" s="5"/>
      <c r="C50077" s="5" t="str">
        <f>IFERROR(__xludf.DUMMYFUNCTION("""COMPUTED_VALUE"""),"")</f>
        <v/>
      </c>
      <c r="D50077" s="5">
        <v>0.0</v>
      </c>
    </row>
    <row r="50078" ht="14.25" customHeight="1">
      <c r="A50078" s="5"/>
      <c r="B50078" s="5"/>
      <c r="C50078" s="5" t="str">
        <f>IFERROR(__xludf.DUMMYFUNCTION("""COMPUTED_VALUE"""),"")</f>
        <v/>
      </c>
      <c r="D50078" s="5">
        <v>0.0</v>
      </c>
    </row>
    <row r="50079" ht="14.25" customHeight="1">
      <c r="A50079" s="5"/>
      <c r="B50079" s="5"/>
      <c r="C50079" s="5" t="str">
        <f>IFERROR(__xludf.DUMMYFUNCTION("""COMPUTED_VALUE"""),"")</f>
        <v/>
      </c>
      <c r="D50079" s="5">
        <v>0.0</v>
      </c>
    </row>
    <row r="50080" ht="14.25" customHeight="1">
      <c r="A50080" s="5"/>
      <c r="B50080" s="5"/>
      <c r="C50080" s="5" t="str">
        <f>IFERROR(__xludf.DUMMYFUNCTION("""COMPUTED_VALUE"""),"")</f>
        <v/>
      </c>
      <c r="D50080" s="5">
        <v>0.0</v>
      </c>
    </row>
    <row r="50081" ht="14.25" customHeight="1">
      <c r="A50081" s="5"/>
      <c r="B50081" s="5"/>
      <c r="C50081" s="5" t="str">
        <f>IFERROR(__xludf.DUMMYFUNCTION("""COMPUTED_VALUE"""),"")</f>
        <v/>
      </c>
      <c r="D50081" s="5">
        <v>0.0</v>
      </c>
    </row>
    <row r="50082" ht="14.25" customHeight="1">
      <c r="A50082" s="5"/>
      <c r="B50082" s="5"/>
      <c r="C50082" s="5" t="str">
        <f>IFERROR(__xludf.DUMMYFUNCTION("""COMPUTED_VALUE"""),"")</f>
        <v/>
      </c>
      <c r="D50082" s="5">
        <v>0.0</v>
      </c>
    </row>
    <row r="50083" ht="14.25" customHeight="1">
      <c r="A50083" s="5"/>
      <c r="B50083" s="5"/>
      <c r="C50083" s="5" t="str">
        <f>IFERROR(__xludf.DUMMYFUNCTION("""COMPUTED_VALUE"""),"")</f>
        <v/>
      </c>
      <c r="D50083" s="5">
        <v>0.0</v>
      </c>
    </row>
    <row r="50084" ht="14.25" customHeight="1">
      <c r="A50084" s="5"/>
      <c r="B50084" s="5"/>
      <c r="C50084" s="5" t="str">
        <f>IFERROR(__xludf.DUMMYFUNCTION("""COMPUTED_VALUE"""),"")</f>
        <v/>
      </c>
      <c r="D50084" s="5">
        <v>0.0</v>
      </c>
    </row>
    <row r="50085" ht="14.25" customHeight="1">
      <c r="A50085" s="5"/>
      <c r="B50085" s="5"/>
      <c r="C50085" s="5" t="str">
        <f>IFERROR(__xludf.DUMMYFUNCTION("""COMPUTED_VALUE"""),"")</f>
        <v/>
      </c>
      <c r="D50085" s="5">
        <v>0.0</v>
      </c>
    </row>
    <row r="50086" ht="14.25" customHeight="1">
      <c r="A50086" s="5"/>
      <c r="B50086" s="5"/>
      <c r="C50086" s="5" t="str">
        <f>IFERROR(__xludf.DUMMYFUNCTION("""COMPUTED_VALUE"""),"")</f>
        <v/>
      </c>
      <c r="D50086" s="5">
        <v>0.0</v>
      </c>
    </row>
    <row r="50087" ht="14.25" customHeight="1">
      <c r="A50087" s="5"/>
      <c r="B50087" s="5"/>
      <c r="C50087" s="5" t="str">
        <f>IFERROR(__xludf.DUMMYFUNCTION("""COMPUTED_VALUE"""),"")</f>
        <v/>
      </c>
      <c r="D50087" s="5">
        <v>0.0</v>
      </c>
    </row>
    <row r="50088" ht="14.25" customHeight="1">
      <c r="A50088" s="5"/>
      <c r="B50088" s="5"/>
      <c r="C50088" s="5" t="str">
        <f>IFERROR(__xludf.DUMMYFUNCTION("""COMPUTED_VALUE"""),"")</f>
        <v/>
      </c>
      <c r="D50088" s="5">
        <v>0.0</v>
      </c>
    </row>
    <row r="50089" ht="14.25" customHeight="1">
      <c r="A50089" s="5"/>
      <c r="B50089" s="5"/>
      <c r="C50089" s="5" t="str">
        <f>IFERROR(__xludf.DUMMYFUNCTION("""COMPUTED_VALUE"""),"")</f>
        <v/>
      </c>
      <c r="D50089" s="5">
        <v>0.0</v>
      </c>
    </row>
    <row r="50090" ht="14.25" customHeight="1">
      <c r="A50090" s="5"/>
      <c r="B50090" s="5"/>
      <c r="C50090" s="5" t="str">
        <f>IFERROR(__xludf.DUMMYFUNCTION("""COMPUTED_VALUE"""),"")</f>
        <v/>
      </c>
      <c r="D50090" s="5">
        <v>0.0</v>
      </c>
    </row>
    <row r="50091" ht="14.25" customHeight="1">
      <c r="A50091" s="5"/>
      <c r="B50091" s="5"/>
      <c r="C50091" s="5" t="str">
        <f>IFERROR(__xludf.DUMMYFUNCTION("""COMPUTED_VALUE"""),"")</f>
        <v/>
      </c>
      <c r="D50091" s="5">
        <v>0.0</v>
      </c>
    </row>
    <row r="50092" ht="14.25" customHeight="1">
      <c r="A50092" s="5"/>
      <c r="B50092" s="5"/>
      <c r="C50092" s="5" t="str">
        <f>IFERROR(__xludf.DUMMYFUNCTION("""COMPUTED_VALUE"""),"")</f>
        <v/>
      </c>
      <c r="D50092" s="5">
        <v>0.0</v>
      </c>
    </row>
    <row r="50093" ht="14.25" customHeight="1">
      <c r="A50093" s="5"/>
      <c r="B50093" s="5"/>
      <c r="C50093" s="5" t="str">
        <f>IFERROR(__xludf.DUMMYFUNCTION("""COMPUTED_VALUE"""),"")</f>
        <v/>
      </c>
      <c r="D50093" s="5">
        <v>0.0</v>
      </c>
    </row>
    <row r="50094" ht="14.25" customHeight="1">
      <c r="A50094" s="5"/>
      <c r="B50094" s="5"/>
      <c r="C50094" s="5" t="str">
        <f>IFERROR(__xludf.DUMMYFUNCTION("""COMPUTED_VALUE"""),"")</f>
        <v/>
      </c>
      <c r="D50094" s="5">
        <v>0.0</v>
      </c>
    </row>
    <row r="50095" ht="14.25" customHeight="1">
      <c r="A50095" s="5"/>
      <c r="B50095" s="5"/>
      <c r="C50095" s="5" t="str">
        <f>IFERROR(__xludf.DUMMYFUNCTION("""COMPUTED_VALUE"""),"")</f>
        <v/>
      </c>
      <c r="D50095" s="5">
        <v>0.0</v>
      </c>
    </row>
    <row r="50096" ht="14.25" customHeight="1">
      <c r="A50096" s="5"/>
      <c r="B50096" s="5"/>
      <c r="C50096" s="5" t="str">
        <f>IFERROR(__xludf.DUMMYFUNCTION("""COMPUTED_VALUE"""),"")</f>
        <v/>
      </c>
      <c r="D50096" s="5">
        <v>0.0</v>
      </c>
    </row>
    <row r="50097" ht="14.25" customHeight="1">
      <c r="A50097" s="5"/>
      <c r="B50097" s="5"/>
      <c r="C50097" s="5" t="str">
        <f>IFERROR(__xludf.DUMMYFUNCTION("""COMPUTED_VALUE"""),"")</f>
        <v/>
      </c>
      <c r="D50097" s="5">
        <v>0.0</v>
      </c>
    </row>
    <row r="50098" ht="14.25" customHeight="1">
      <c r="A50098" s="5"/>
      <c r="B50098" s="5"/>
      <c r="C50098" s="5" t="str">
        <f>IFERROR(__xludf.DUMMYFUNCTION("""COMPUTED_VALUE"""),"")</f>
        <v/>
      </c>
      <c r="D50098" s="5">
        <v>0.0</v>
      </c>
    </row>
    <row r="50099" ht="14.25" customHeight="1">
      <c r="A50099" s="5"/>
      <c r="B50099" s="5"/>
      <c r="C50099" s="5" t="str">
        <f>IFERROR(__xludf.DUMMYFUNCTION("""COMPUTED_VALUE"""),"")</f>
        <v/>
      </c>
      <c r="D50099" s="5">
        <v>0.0</v>
      </c>
    </row>
    <row r="50100" ht="14.25" customHeight="1">
      <c r="A50100" s="5"/>
      <c r="B50100" s="5"/>
      <c r="C50100" s="5" t="str">
        <f>IFERROR(__xludf.DUMMYFUNCTION("""COMPUTED_VALUE"""),"")</f>
        <v/>
      </c>
      <c r="D50100" s="5">
        <v>0.0</v>
      </c>
    </row>
    <row r="50101" ht="14.25" customHeight="1">
      <c r="A50101" s="5"/>
      <c r="B50101" s="5"/>
      <c r="C50101" s="5" t="str">
        <f>IFERROR(__xludf.DUMMYFUNCTION("""COMPUTED_VALUE"""),"")</f>
        <v/>
      </c>
      <c r="D50101" s="5">
        <v>0.0</v>
      </c>
    </row>
    <row r="50102" ht="14.25" customHeight="1">
      <c r="A50102" s="5"/>
      <c r="B50102" s="5"/>
      <c r="C50102" s="5" t="str">
        <f>IFERROR(__xludf.DUMMYFUNCTION("""COMPUTED_VALUE"""),"")</f>
        <v/>
      </c>
      <c r="D50102" s="5">
        <v>0.0</v>
      </c>
    </row>
    <row r="50103" ht="14.25" customHeight="1">
      <c r="A50103" s="5"/>
      <c r="B50103" s="5"/>
      <c r="C50103" s="5" t="str">
        <f>IFERROR(__xludf.DUMMYFUNCTION("""COMPUTED_VALUE"""),"")</f>
        <v/>
      </c>
      <c r="D50103" s="5">
        <v>0.0</v>
      </c>
    </row>
    <row r="50104" ht="14.25" customHeight="1">
      <c r="A50104" s="5"/>
      <c r="B50104" s="5"/>
      <c r="C50104" s="5" t="str">
        <f>IFERROR(__xludf.DUMMYFUNCTION("""COMPUTED_VALUE"""),"")</f>
        <v/>
      </c>
      <c r="D50104" s="5">
        <v>0.0</v>
      </c>
    </row>
    <row r="50105" ht="14.25" customHeight="1">
      <c r="A50105" s="5"/>
      <c r="B50105" s="5"/>
      <c r="C50105" s="5" t="str">
        <f>IFERROR(__xludf.DUMMYFUNCTION("""COMPUTED_VALUE"""),"")</f>
        <v/>
      </c>
      <c r="D50105" s="5">
        <v>0.0</v>
      </c>
    </row>
    <row r="50106" ht="14.25" customHeight="1">
      <c r="A50106" s="5"/>
      <c r="B50106" s="5"/>
      <c r="C50106" s="5" t="str">
        <f>IFERROR(__xludf.DUMMYFUNCTION("""COMPUTED_VALUE"""),"")</f>
        <v/>
      </c>
      <c r="D50106" s="5">
        <v>0.0</v>
      </c>
    </row>
    <row r="50107" ht="14.25" customHeight="1">
      <c r="A50107" s="5"/>
      <c r="B50107" s="5"/>
      <c r="C50107" s="5" t="str">
        <f>IFERROR(__xludf.DUMMYFUNCTION("""COMPUTED_VALUE"""),"")</f>
        <v/>
      </c>
      <c r="D50107" s="5">
        <v>0.0</v>
      </c>
    </row>
    <row r="50108" ht="14.25" customHeight="1">
      <c r="A50108" s="5"/>
      <c r="B50108" s="5"/>
      <c r="C50108" s="5" t="str">
        <f>IFERROR(__xludf.DUMMYFUNCTION("""COMPUTED_VALUE"""),"")</f>
        <v/>
      </c>
      <c r="D50108" s="5">
        <v>0.0</v>
      </c>
    </row>
    <row r="50109" ht="14.25" customHeight="1">
      <c r="A50109" s="5"/>
      <c r="B50109" s="5"/>
      <c r="C50109" s="5" t="str">
        <f>IFERROR(__xludf.DUMMYFUNCTION("""COMPUTED_VALUE"""),"")</f>
        <v/>
      </c>
      <c r="D50109" s="5">
        <v>0.0</v>
      </c>
    </row>
    <row r="50110" ht="14.25" customHeight="1">
      <c r="A50110" s="5"/>
      <c r="B50110" s="5"/>
      <c r="C50110" s="5" t="str">
        <f>IFERROR(__xludf.DUMMYFUNCTION("""COMPUTED_VALUE"""),"")</f>
        <v/>
      </c>
      <c r="D50110" s="5">
        <v>0.0</v>
      </c>
    </row>
    <row r="50111" ht="14.25" customHeight="1">
      <c r="A50111" s="5"/>
      <c r="B50111" s="5"/>
      <c r="C50111" s="5" t="str">
        <f>IFERROR(__xludf.DUMMYFUNCTION("""COMPUTED_VALUE"""),"")</f>
        <v/>
      </c>
      <c r="D50111" s="5">
        <v>0.0</v>
      </c>
    </row>
    <row r="50112" ht="14.25" customHeight="1">
      <c r="A50112" s="5"/>
      <c r="B50112" s="5"/>
      <c r="C50112" s="5" t="str">
        <f>IFERROR(__xludf.DUMMYFUNCTION("""COMPUTED_VALUE"""),"")</f>
        <v/>
      </c>
      <c r="D50112" s="5">
        <v>0.0</v>
      </c>
    </row>
    <row r="50113" ht="14.25" customHeight="1">
      <c r="A50113" s="5"/>
      <c r="B50113" s="5"/>
      <c r="C50113" s="5" t="str">
        <f>IFERROR(__xludf.DUMMYFUNCTION("""COMPUTED_VALUE"""),"")</f>
        <v/>
      </c>
      <c r="D50113" s="5">
        <v>0.0</v>
      </c>
    </row>
    <row r="50114" ht="14.25" customHeight="1">
      <c r="A50114" s="5"/>
      <c r="B50114" s="5"/>
      <c r="C50114" s="5" t="str">
        <f>IFERROR(__xludf.DUMMYFUNCTION("""COMPUTED_VALUE"""),"")</f>
        <v/>
      </c>
      <c r="D50114" s="5">
        <v>0.0</v>
      </c>
    </row>
    <row r="50115" ht="14.25" customHeight="1">
      <c r="A50115" s="5"/>
      <c r="B50115" s="5"/>
      <c r="C50115" s="5" t="str">
        <f>IFERROR(__xludf.DUMMYFUNCTION("""COMPUTED_VALUE"""),"")</f>
        <v/>
      </c>
      <c r="D50115" s="5">
        <v>0.0</v>
      </c>
    </row>
    <row r="50116" ht="14.25" customHeight="1">
      <c r="A50116" s="5"/>
      <c r="B50116" s="5"/>
      <c r="C50116" s="5" t="str">
        <f>IFERROR(__xludf.DUMMYFUNCTION("""COMPUTED_VALUE"""),"")</f>
        <v/>
      </c>
      <c r="D50116" s="5">
        <v>0.0</v>
      </c>
    </row>
    <row r="50117" ht="14.25" customHeight="1">
      <c r="A50117" s="5"/>
      <c r="B50117" s="5"/>
      <c r="C50117" s="5" t="str">
        <f>IFERROR(__xludf.DUMMYFUNCTION("""COMPUTED_VALUE"""),"")</f>
        <v/>
      </c>
      <c r="D50117" s="5">
        <v>0.0</v>
      </c>
    </row>
    <row r="50118" ht="14.25" customHeight="1">
      <c r="A50118" s="5"/>
      <c r="B50118" s="5"/>
      <c r="C50118" s="5" t="str">
        <f>IFERROR(__xludf.DUMMYFUNCTION("""COMPUTED_VALUE"""),"")</f>
        <v/>
      </c>
      <c r="D50118" s="5">
        <v>0.0</v>
      </c>
    </row>
    <row r="50119" ht="14.25" customHeight="1">
      <c r="A50119" s="5"/>
      <c r="B50119" s="5"/>
      <c r="C50119" s="5" t="str">
        <f>IFERROR(__xludf.DUMMYFUNCTION("""COMPUTED_VALUE"""),"")</f>
        <v/>
      </c>
      <c r="D50119" s="5">
        <v>0.0</v>
      </c>
    </row>
    <row r="50120" ht="14.25" customHeight="1">
      <c r="A50120" s="5"/>
      <c r="B50120" s="5"/>
      <c r="C50120" s="5" t="str">
        <f>IFERROR(__xludf.DUMMYFUNCTION("""COMPUTED_VALUE"""),"")</f>
        <v/>
      </c>
      <c r="D50120" s="5">
        <v>0.0</v>
      </c>
    </row>
    <row r="50121" ht="14.25" customHeight="1">
      <c r="A50121" s="5"/>
      <c r="B50121" s="5"/>
      <c r="C50121" s="5" t="str">
        <f>IFERROR(__xludf.DUMMYFUNCTION("""COMPUTED_VALUE"""),"")</f>
        <v/>
      </c>
      <c r="D50121" s="5">
        <v>0.0</v>
      </c>
    </row>
    <row r="50122" ht="14.25" customHeight="1">
      <c r="A50122" s="5"/>
      <c r="B50122" s="5"/>
      <c r="C50122" s="5" t="str">
        <f>IFERROR(__xludf.DUMMYFUNCTION("""COMPUTED_VALUE"""),"")</f>
        <v/>
      </c>
      <c r="D50122" s="5">
        <v>0.0</v>
      </c>
    </row>
    <row r="50123" ht="14.25" customHeight="1">
      <c r="A50123" s="5"/>
      <c r="B50123" s="5"/>
      <c r="C50123" s="5" t="str">
        <f>IFERROR(__xludf.DUMMYFUNCTION("""COMPUTED_VALUE"""),"")</f>
        <v/>
      </c>
      <c r="D50123" s="5">
        <v>0.0</v>
      </c>
    </row>
    <row r="50124" ht="14.25" customHeight="1">
      <c r="A50124" s="5"/>
      <c r="B50124" s="5"/>
      <c r="C50124" s="5" t="str">
        <f>IFERROR(__xludf.DUMMYFUNCTION("""COMPUTED_VALUE"""),"")</f>
        <v/>
      </c>
      <c r="D50124" s="5">
        <v>0.0</v>
      </c>
    </row>
    <row r="50125" ht="14.25" customHeight="1">
      <c r="A50125" s="5"/>
      <c r="B50125" s="5"/>
      <c r="C50125" s="5" t="str">
        <f>IFERROR(__xludf.DUMMYFUNCTION("""COMPUTED_VALUE"""),"")</f>
        <v/>
      </c>
      <c r="D50125" s="5">
        <v>0.0</v>
      </c>
    </row>
    <row r="50126" ht="14.25" customHeight="1">
      <c r="A50126" s="5"/>
      <c r="B50126" s="5"/>
      <c r="C50126" s="5" t="str">
        <f>IFERROR(__xludf.DUMMYFUNCTION("""COMPUTED_VALUE"""),"")</f>
        <v/>
      </c>
      <c r="D50126" s="5">
        <v>0.0</v>
      </c>
    </row>
    <row r="50127" ht="14.25" customHeight="1">
      <c r="A50127" s="5"/>
      <c r="B50127" s="5"/>
      <c r="C50127" s="5" t="str">
        <f>IFERROR(__xludf.DUMMYFUNCTION("""COMPUTED_VALUE"""),"")</f>
        <v/>
      </c>
      <c r="D50127" s="5">
        <v>0.0</v>
      </c>
    </row>
    <row r="50128" ht="14.25" customHeight="1">
      <c r="A50128" s="5"/>
      <c r="B50128" s="5"/>
      <c r="C50128" s="5" t="str">
        <f>IFERROR(__xludf.DUMMYFUNCTION("""COMPUTED_VALUE"""),"")</f>
        <v/>
      </c>
      <c r="D50128" s="5">
        <v>0.0</v>
      </c>
    </row>
    <row r="50129" ht="14.25" customHeight="1">
      <c r="A50129" s="5"/>
      <c r="B50129" s="5"/>
      <c r="C50129" s="5" t="str">
        <f>IFERROR(__xludf.DUMMYFUNCTION("""COMPUTED_VALUE"""),"")</f>
        <v/>
      </c>
      <c r="D50129" s="5">
        <v>0.0</v>
      </c>
    </row>
    <row r="50130" ht="14.25" customHeight="1">
      <c r="A50130" s="5"/>
      <c r="B50130" s="5"/>
      <c r="C50130" s="5" t="str">
        <f>IFERROR(__xludf.DUMMYFUNCTION("""COMPUTED_VALUE"""),"")</f>
        <v/>
      </c>
      <c r="D50130" s="5">
        <v>0.0</v>
      </c>
    </row>
    <row r="50131" ht="14.25" customHeight="1">
      <c r="A50131" s="5"/>
      <c r="B50131" s="5"/>
      <c r="C50131" s="5" t="str">
        <f>IFERROR(__xludf.DUMMYFUNCTION("""COMPUTED_VALUE"""),"")</f>
        <v/>
      </c>
      <c r="D50131" s="5">
        <v>0.0</v>
      </c>
    </row>
    <row r="50132" ht="14.25" customHeight="1">
      <c r="A50132" s="5"/>
      <c r="B50132" s="5"/>
      <c r="C50132" s="5" t="str">
        <f>IFERROR(__xludf.DUMMYFUNCTION("""COMPUTED_VALUE"""),"")</f>
        <v/>
      </c>
      <c r="D50132" s="5">
        <v>0.0</v>
      </c>
    </row>
    <row r="50133" ht="14.25" customHeight="1">
      <c r="A50133" s="5"/>
      <c r="B50133" s="5"/>
      <c r="C50133" s="5" t="str">
        <f>IFERROR(__xludf.DUMMYFUNCTION("""COMPUTED_VALUE"""),"")</f>
        <v/>
      </c>
      <c r="D50133" s="5">
        <v>0.0</v>
      </c>
    </row>
    <row r="50134" ht="14.25" customHeight="1">
      <c r="A50134" s="5"/>
      <c r="B50134" s="5"/>
      <c r="C50134" s="5" t="str">
        <f>IFERROR(__xludf.DUMMYFUNCTION("""COMPUTED_VALUE"""),"")</f>
        <v/>
      </c>
      <c r="D50134" s="5">
        <v>0.0</v>
      </c>
    </row>
    <row r="50135" ht="14.25" customHeight="1">
      <c r="A50135" s="5"/>
      <c r="B50135" s="5"/>
      <c r="C50135" s="5" t="str">
        <f>IFERROR(__xludf.DUMMYFUNCTION("""COMPUTED_VALUE"""),"")</f>
        <v/>
      </c>
      <c r="D50135" s="5">
        <v>0.0</v>
      </c>
    </row>
    <row r="50136" ht="14.25" customHeight="1">
      <c r="A50136" s="5"/>
      <c r="B50136" s="5"/>
      <c r="C50136" s="5" t="str">
        <f>IFERROR(__xludf.DUMMYFUNCTION("""COMPUTED_VALUE"""),"")</f>
        <v/>
      </c>
      <c r="D50136" s="5">
        <v>0.0</v>
      </c>
    </row>
    <row r="50137" ht="14.25" customHeight="1">
      <c r="A50137" s="5"/>
      <c r="B50137" s="5"/>
      <c r="C50137" s="5" t="str">
        <f>IFERROR(__xludf.DUMMYFUNCTION("""COMPUTED_VALUE"""),"")</f>
        <v/>
      </c>
      <c r="D50137" s="5">
        <v>0.0</v>
      </c>
    </row>
    <row r="50138" ht="14.25" customHeight="1">
      <c r="A50138" s="5"/>
      <c r="B50138" s="5"/>
      <c r="C50138" s="5" t="str">
        <f>IFERROR(__xludf.DUMMYFUNCTION("""COMPUTED_VALUE"""),"")</f>
        <v/>
      </c>
      <c r="D50138" s="5">
        <v>0.0</v>
      </c>
    </row>
    <row r="50139" ht="14.25" customHeight="1">
      <c r="A50139" s="5"/>
      <c r="B50139" s="5"/>
      <c r="C50139" s="5" t="str">
        <f>IFERROR(__xludf.DUMMYFUNCTION("""COMPUTED_VALUE"""),"")</f>
        <v/>
      </c>
      <c r="D50139" s="5">
        <v>0.0</v>
      </c>
    </row>
    <row r="50140" ht="14.25" customHeight="1">
      <c r="A50140" s="5"/>
      <c r="B50140" s="5"/>
      <c r="C50140" s="5" t="str">
        <f>IFERROR(__xludf.DUMMYFUNCTION("""COMPUTED_VALUE"""),"")</f>
        <v/>
      </c>
      <c r="D50140" s="5">
        <v>0.0</v>
      </c>
    </row>
    <row r="50141" ht="14.25" customHeight="1">
      <c r="A50141" s="5"/>
      <c r="B50141" s="5"/>
      <c r="C50141" s="5" t="str">
        <f>IFERROR(__xludf.DUMMYFUNCTION("""COMPUTED_VALUE"""),"")</f>
        <v/>
      </c>
      <c r="D50141" s="5">
        <v>0.0</v>
      </c>
    </row>
    <row r="50142" ht="14.25" customHeight="1">
      <c r="A50142" s="5"/>
      <c r="B50142" s="5"/>
      <c r="C50142" s="5" t="str">
        <f>IFERROR(__xludf.DUMMYFUNCTION("""COMPUTED_VALUE"""),"")</f>
        <v/>
      </c>
      <c r="D50142" s="5">
        <v>0.0</v>
      </c>
    </row>
    <row r="50143" ht="14.25" customHeight="1">
      <c r="A50143" s="5"/>
      <c r="B50143" s="5"/>
      <c r="C50143" s="5" t="str">
        <f>IFERROR(__xludf.DUMMYFUNCTION("""COMPUTED_VALUE"""),"")</f>
        <v/>
      </c>
      <c r="D50143" s="5">
        <v>0.0</v>
      </c>
    </row>
    <row r="50144" ht="14.25" customHeight="1">
      <c r="A50144" s="5"/>
      <c r="B50144" s="5"/>
      <c r="C50144" s="5" t="str">
        <f>IFERROR(__xludf.DUMMYFUNCTION("""COMPUTED_VALUE"""),"")</f>
        <v/>
      </c>
      <c r="D50144" s="5">
        <v>0.0</v>
      </c>
    </row>
    <row r="50145" ht="14.25" customHeight="1">
      <c r="A50145" s="5"/>
      <c r="B50145" s="5"/>
      <c r="C50145" s="5" t="str">
        <f>IFERROR(__xludf.DUMMYFUNCTION("""COMPUTED_VALUE"""),"")</f>
        <v/>
      </c>
      <c r="D50145" s="5">
        <v>0.0</v>
      </c>
    </row>
    <row r="50146" ht="14.25" customHeight="1">
      <c r="A50146" s="5"/>
      <c r="B50146" s="5"/>
      <c r="C50146" s="5" t="str">
        <f>IFERROR(__xludf.DUMMYFUNCTION("""COMPUTED_VALUE"""),"")</f>
        <v/>
      </c>
      <c r="D50146" s="5">
        <v>0.0</v>
      </c>
    </row>
    <row r="50147" ht="14.25" customHeight="1">
      <c r="A50147" s="5"/>
      <c r="B50147" s="5"/>
      <c r="C50147" s="5" t="str">
        <f>IFERROR(__xludf.DUMMYFUNCTION("""COMPUTED_VALUE"""),"")</f>
        <v/>
      </c>
      <c r="D50147" s="5">
        <v>0.0</v>
      </c>
    </row>
    <row r="50148" ht="14.25" customHeight="1">
      <c r="A50148" s="5"/>
      <c r="B50148" s="5"/>
      <c r="C50148" s="5" t="str">
        <f>IFERROR(__xludf.DUMMYFUNCTION("""COMPUTED_VALUE"""),"")</f>
        <v/>
      </c>
      <c r="D50148" s="5">
        <v>0.0</v>
      </c>
    </row>
    <row r="50149" ht="14.25" customHeight="1">
      <c r="A50149" s="5"/>
      <c r="B50149" s="5"/>
      <c r="C50149" s="5" t="str">
        <f>IFERROR(__xludf.DUMMYFUNCTION("""COMPUTED_VALUE"""),"")</f>
        <v/>
      </c>
      <c r="D50149" s="5">
        <v>0.0</v>
      </c>
    </row>
    <row r="50150" ht="14.25" customHeight="1">
      <c r="A50150" s="5"/>
      <c r="B50150" s="5"/>
      <c r="C50150" s="5" t="str">
        <f>IFERROR(__xludf.DUMMYFUNCTION("""COMPUTED_VALUE"""),"")</f>
        <v/>
      </c>
      <c r="D50150" s="5">
        <v>0.0</v>
      </c>
    </row>
    <row r="50151" ht="14.25" customHeight="1">
      <c r="A50151" s="5"/>
      <c r="B50151" s="5"/>
      <c r="C50151" s="5" t="str">
        <f>IFERROR(__xludf.DUMMYFUNCTION("""COMPUTED_VALUE"""),"")</f>
        <v/>
      </c>
      <c r="D50151" s="5">
        <v>0.0</v>
      </c>
    </row>
    <row r="50152" ht="14.25" customHeight="1">
      <c r="A50152" s="5"/>
      <c r="B50152" s="5"/>
      <c r="C50152" s="5" t="str">
        <f>IFERROR(__xludf.DUMMYFUNCTION("""COMPUTED_VALUE"""),"")</f>
        <v/>
      </c>
      <c r="D50152" s="5">
        <v>0.0</v>
      </c>
    </row>
    <row r="50153" ht="14.25" customHeight="1">
      <c r="A50153" s="5"/>
      <c r="B50153" s="5"/>
      <c r="C50153" s="5" t="str">
        <f>IFERROR(__xludf.DUMMYFUNCTION("""COMPUTED_VALUE"""),"")</f>
        <v/>
      </c>
      <c r="D50153" s="5">
        <v>0.0</v>
      </c>
    </row>
    <row r="50154" ht="14.25" customHeight="1">
      <c r="A50154" s="5"/>
      <c r="B50154" s="5"/>
      <c r="C50154" s="5" t="str">
        <f>IFERROR(__xludf.DUMMYFUNCTION("""COMPUTED_VALUE"""),"")</f>
        <v/>
      </c>
      <c r="D50154" s="5">
        <v>0.0</v>
      </c>
    </row>
    <row r="50155" ht="14.25" customHeight="1">
      <c r="A50155" s="5"/>
      <c r="B50155" s="5"/>
      <c r="C50155" s="5" t="str">
        <f>IFERROR(__xludf.DUMMYFUNCTION("""COMPUTED_VALUE"""),"")</f>
        <v/>
      </c>
      <c r="D50155" s="5">
        <v>0.0</v>
      </c>
    </row>
    <row r="50156" ht="14.25" customHeight="1">
      <c r="A50156" s="5"/>
      <c r="B50156" s="5"/>
      <c r="C50156" s="5" t="str">
        <f>IFERROR(__xludf.DUMMYFUNCTION("""COMPUTED_VALUE"""),"")</f>
        <v/>
      </c>
      <c r="D50156" s="5">
        <v>0.0</v>
      </c>
    </row>
    <row r="50157" ht="14.25" customHeight="1">
      <c r="A50157" s="5"/>
      <c r="B50157" s="5"/>
      <c r="C50157" s="5" t="str">
        <f>IFERROR(__xludf.DUMMYFUNCTION("""COMPUTED_VALUE"""),"")</f>
        <v/>
      </c>
      <c r="D50157" s="5">
        <v>0.0</v>
      </c>
    </row>
    <row r="50158" ht="14.25" customHeight="1">
      <c r="A50158" s="5"/>
      <c r="B50158" s="5"/>
      <c r="C50158" s="5" t="str">
        <f>IFERROR(__xludf.DUMMYFUNCTION("""COMPUTED_VALUE"""),"")</f>
        <v/>
      </c>
      <c r="D50158" s="5">
        <v>0.0</v>
      </c>
    </row>
    <row r="50159" ht="14.25" customHeight="1">
      <c r="A50159" s="5"/>
      <c r="B50159" s="5"/>
      <c r="C50159" s="5" t="str">
        <f>IFERROR(__xludf.DUMMYFUNCTION("""COMPUTED_VALUE"""),"")</f>
        <v/>
      </c>
      <c r="D50159" s="5">
        <v>0.0</v>
      </c>
    </row>
    <row r="50160" ht="14.25" customHeight="1">
      <c r="A50160" s="5"/>
      <c r="B50160" s="5"/>
      <c r="C50160" s="5" t="str">
        <f>IFERROR(__xludf.DUMMYFUNCTION("""COMPUTED_VALUE"""),"")</f>
        <v/>
      </c>
      <c r="D50160" s="5">
        <v>0.0</v>
      </c>
    </row>
    <row r="50161" ht="14.25" customHeight="1">
      <c r="A50161" s="5"/>
      <c r="B50161" s="5"/>
      <c r="C50161" s="5" t="str">
        <f>IFERROR(__xludf.DUMMYFUNCTION("""COMPUTED_VALUE"""),"")</f>
        <v/>
      </c>
      <c r="D50161" s="5">
        <v>0.0</v>
      </c>
    </row>
    <row r="50162" ht="14.25" customHeight="1">
      <c r="A50162" s="5"/>
      <c r="B50162" s="5"/>
      <c r="C50162" s="5" t="str">
        <f>IFERROR(__xludf.DUMMYFUNCTION("""COMPUTED_VALUE"""),"")</f>
        <v/>
      </c>
      <c r="D50162" s="5">
        <v>0.0</v>
      </c>
    </row>
    <row r="50163" ht="14.25" customHeight="1">
      <c r="A50163" s="5"/>
      <c r="B50163" s="5"/>
      <c r="C50163" s="5" t="str">
        <f>IFERROR(__xludf.DUMMYFUNCTION("""COMPUTED_VALUE"""),"")</f>
        <v/>
      </c>
      <c r="D50163" s="5">
        <v>0.0</v>
      </c>
    </row>
    <row r="50164" ht="14.25" customHeight="1">
      <c r="A50164" s="5"/>
      <c r="B50164" s="5"/>
      <c r="C50164" s="5" t="str">
        <f>IFERROR(__xludf.DUMMYFUNCTION("""COMPUTED_VALUE"""),"")</f>
        <v/>
      </c>
      <c r="D50164" s="5">
        <v>0.0</v>
      </c>
    </row>
    <row r="50165" ht="14.25" customHeight="1">
      <c r="A50165" s="5"/>
      <c r="B50165" s="5"/>
      <c r="C50165" s="5" t="str">
        <f>IFERROR(__xludf.DUMMYFUNCTION("""COMPUTED_VALUE"""),"")</f>
        <v/>
      </c>
      <c r="D50165" s="5">
        <v>0.0</v>
      </c>
    </row>
    <row r="50166" ht="14.25" customHeight="1">
      <c r="A50166" s="5"/>
      <c r="B50166" s="5"/>
      <c r="C50166" s="5" t="str">
        <f>IFERROR(__xludf.DUMMYFUNCTION("""COMPUTED_VALUE"""),"")</f>
        <v/>
      </c>
      <c r="D50166" s="5">
        <v>0.0</v>
      </c>
    </row>
    <row r="50167" ht="14.25" customHeight="1">
      <c r="A50167" s="5"/>
      <c r="B50167" s="5"/>
      <c r="C50167" s="5" t="str">
        <f>IFERROR(__xludf.DUMMYFUNCTION("""COMPUTED_VALUE"""),"")</f>
        <v/>
      </c>
      <c r="D50167" s="5">
        <v>0.0</v>
      </c>
    </row>
    <row r="50168" ht="14.25" customHeight="1">
      <c r="A50168" s="5"/>
      <c r="B50168" s="5"/>
      <c r="C50168" s="5" t="str">
        <f>IFERROR(__xludf.DUMMYFUNCTION("""COMPUTED_VALUE"""),"")</f>
        <v/>
      </c>
      <c r="D50168" s="5">
        <v>0.0</v>
      </c>
    </row>
    <row r="50169" ht="14.25" customHeight="1">
      <c r="A50169" s="5"/>
      <c r="B50169" s="5"/>
      <c r="C50169" s="5" t="str">
        <f>IFERROR(__xludf.DUMMYFUNCTION("""COMPUTED_VALUE"""),"")</f>
        <v/>
      </c>
      <c r="D50169" s="5">
        <v>0.0</v>
      </c>
    </row>
    <row r="50170" ht="14.25" customHeight="1">
      <c r="A50170" s="5"/>
      <c r="B50170" s="5"/>
      <c r="C50170" s="5" t="str">
        <f>IFERROR(__xludf.DUMMYFUNCTION("""COMPUTED_VALUE"""),"")</f>
        <v/>
      </c>
      <c r="D50170" s="5">
        <v>0.0</v>
      </c>
    </row>
    <row r="50171" ht="14.25" customHeight="1">
      <c r="A50171" s="5"/>
      <c r="B50171" s="5"/>
      <c r="C50171" s="5" t="str">
        <f>IFERROR(__xludf.DUMMYFUNCTION("""COMPUTED_VALUE"""),"")</f>
        <v/>
      </c>
      <c r="D50171" s="5">
        <v>0.0</v>
      </c>
    </row>
    <row r="50172" ht="14.25" customHeight="1">
      <c r="A50172" s="5"/>
      <c r="B50172" s="5"/>
      <c r="C50172" s="5" t="str">
        <f>IFERROR(__xludf.DUMMYFUNCTION("""COMPUTED_VALUE"""),"")</f>
        <v/>
      </c>
      <c r="D50172" s="5">
        <v>0.0</v>
      </c>
    </row>
    <row r="50173" ht="14.25" customHeight="1">
      <c r="A50173" s="5"/>
      <c r="B50173" s="5"/>
      <c r="C50173" s="5" t="str">
        <f>IFERROR(__xludf.DUMMYFUNCTION("""COMPUTED_VALUE"""),"")</f>
        <v/>
      </c>
      <c r="D50173" s="5">
        <v>0.0</v>
      </c>
    </row>
    <row r="50174" ht="14.25" customHeight="1">
      <c r="A50174" s="5"/>
      <c r="B50174" s="5"/>
      <c r="C50174" s="5" t="str">
        <f>IFERROR(__xludf.DUMMYFUNCTION("""COMPUTED_VALUE"""),"")</f>
        <v/>
      </c>
      <c r="D50174" s="5">
        <v>0.0</v>
      </c>
    </row>
    <row r="50175" ht="14.25" customHeight="1">
      <c r="A50175" s="5"/>
      <c r="B50175" s="5"/>
      <c r="C50175" s="5" t="str">
        <f>IFERROR(__xludf.DUMMYFUNCTION("""COMPUTED_VALUE"""),"")</f>
        <v/>
      </c>
      <c r="D50175" s="5">
        <v>0.0</v>
      </c>
    </row>
    <row r="50176" ht="14.25" customHeight="1">
      <c r="A50176" s="5"/>
      <c r="B50176" s="5"/>
      <c r="C50176" s="5" t="str">
        <f>IFERROR(__xludf.DUMMYFUNCTION("""COMPUTED_VALUE"""),"")</f>
        <v/>
      </c>
      <c r="D50176" s="5">
        <v>0.0</v>
      </c>
    </row>
    <row r="50177" ht="14.25" customHeight="1">
      <c r="A50177" s="5"/>
      <c r="B50177" s="5"/>
      <c r="C50177" s="5" t="str">
        <f>IFERROR(__xludf.DUMMYFUNCTION("""COMPUTED_VALUE"""),"")</f>
        <v/>
      </c>
      <c r="D50177" s="5">
        <v>0.0</v>
      </c>
    </row>
    <row r="50178" ht="14.25" customHeight="1">
      <c r="A50178" s="5"/>
      <c r="B50178" s="5"/>
      <c r="C50178" s="5" t="str">
        <f>IFERROR(__xludf.DUMMYFUNCTION("""COMPUTED_VALUE"""),"")</f>
        <v/>
      </c>
      <c r="D50178" s="5">
        <v>0.0</v>
      </c>
    </row>
    <row r="50179" ht="14.25" customHeight="1">
      <c r="A50179" s="5"/>
      <c r="B50179" s="5"/>
      <c r="C50179" s="5" t="str">
        <f>IFERROR(__xludf.DUMMYFUNCTION("""COMPUTED_VALUE"""),"")</f>
        <v/>
      </c>
      <c r="D50179" s="5">
        <v>0.0</v>
      </c>
    </row>
    <row r="50180" ht="14.25" customHeight="1">
      <c r="A50180" s="5"/>
      <c r="B50180" s="5"/>
      <c r="C50180" s="5" t="str">
        <f>IFERROR(__xludf.DUMMYFUNCTION("""COMPUTED_VALUE"""),"")</f>
        <v/>
      </c>
      <c r="D50180" s="5">
        <v>0.0</v>
      </c>
    </row>
    <row r="50181" ht="14.25" customHeight="1">
      <c r="A50181" s="5"/>
      <c r="B50181" s="5"/>
      <c r="C50181" s="5" t="str">
        <f>IFERROR(__xludf.DUMMYFUNCTION("""COMPUTED_VALUE"""),"")</f>
        <v/>
      </c>
      <c r="D50181" s="5">
        <v>0.0</v>
      </c>
    </row>
    <row r="50182" ht="14.25" customHeight="1">
      <c r="A50182" s="5"/>
      <c r="B50182" s="5"/>
      <c r="C50182" s="5" t="str">
        <f>IFERROR(__xludf.DUMMYFUNCTION("""COMPUTED_VALUE"""),"")</f>
        <v/>
      </c>
      <c r="D50182" s="5">
        <v>0.0</v>
      </c>
    </row>
    <row r="50183" ht="14.25" customHeight="1">
      <c r="A50183" s="5"/>
      <c r="B50183" s="5"/>
      <c r="C50183" s="5" t="str">
        <f>IFERROR(__xludf.DUMMYFUNCTION("""COMPUTED_VALUE"""),"")</f>
        <v/>
      </c>
      <c r="D50183" s="5">
        <v>0.0</v>
      </c>
    </row>
    <row r="50184" ht="14.25" customHeight="1">
      <c r="A50184" s="5"/>
      <c r="B50184" s="5"/>
      <c r="C50184" s="5" t="str">
        <f>IFERROR(__xludf.DUMMYFUNCTION("""COMPUTED_VALUE"""),"")</f>
        <v/>
      </c>
      <c r="D50184" s="5">
        <v>0.0</v>
      </c>
    </row>
    <row r="50185" ht="14.25" customHeight="1">
      <c r="A50185" s="5"/>
      <c r="B50185" s="5"/>
      <c r="C50185" s="5" t="str">
        <f>IFERROR(__xludf.DUMMYFUNCTION("""COMPUTED_VALUE"""),"")</f>
        <v/>
      </c>
      <c r="D50185" s="5">
        <v>0.0</v>
      </c>
    </row>
    <row r="50186" ht="14.25" customHeight="1">
      <c r="A50186" s="5"/>
      <c r="B50186" s="5"/>
      <c r="C50186" s="5" t="str">
        <f>IFERROR(__xludf.DUMMYFUNCTION("""COMPUTED_VALUE"""),"")</f>
        <v/>
      </c>
      <c r="D50186" s="5">
        <v>0.0</v>
      </c>
    </row>
    <row r="50187" ht="14.25" customHeight="1">
      <c r="A50187" s="5"/>
      <c r="B50187" s="5"/>
      <c r="C50187" s="5" t="str">
        <f>IFERROR(__xludf.DUMMYFUNCTION("""COMPUTED_VALUE"""),"")</f>
        <v/>
      </c>
      <c r="D50187" s="5">
        <v>0.0</v>
      </c>
    </row>
    <row r="50188" ht="14.25" customHeight="1">
      <c r="A50188" s="5"/>
      <c r="B50188" s="5"/>
      <c r="C50188" s="5" t="str">
        <f>IFERROR(__xludf.DUMMYFUNCTION("""COMPUTED_VALUE"""),"")</f>
        <v/>
      </c>
      <c r="D50188" s="5">
        <v>0.0</v>
      </c>
    </row>
    <row r="50189" ht="14.25" customHeight="1">
      <c r="A50189" s="5"/>
      <c r="B50189" s="5"/>
      <c r="C50189" s="5" t="str">
        <f>IFERROR(__xludf.DUMMYFUNCTION("""COMPUTED_VALUE"""),"")</f>
        <v/>
      </c>
      <c r="D50189" s="5">
        <v>0.0</v>
      </c>
    </row>
    <row r="50190" ht="14.25" customHeight="1">
      <c r="A50190" s="5"/>
      <c r="B50190" s="5"/>
      <c r="C50190" s="5" t="str">
        <f>IFERROR(__xludf.DUMMYFUNCTION("""COMPUTED_VALUE"""),"")</f>
        <v/>
      </c>
      <c r="D50190" s="5">
        <v>0.0</v>
      </c>
    </row>
    <row r="50191" ht="14.25" customHeight="1">
      <c r="A50191" s="5"/>
      <c r="B50191" s="5"/>
      <c r="C50191" s="5" t="str">
        <f>IFERROR(__xludf.DUMMYFUNCTION("""COMPUTED_VALUE"""),"")</f>
        <v/>
      </c>
      <c r="D50191" s="5">
        <v>0.0</v>
      </c>
    </row>
    <row r="50192" ht="14.25" customHeight="1">
      <c r="A50192" s="5"/>
      <c r="B50192" s="5"/>
      <c r="C50192" s="5" t="str">
        <f>IFERROR(__xludf.DUMMYFUNCTION("""COMPUTED_VALUE"""),"")</f>
        <v/>
      </c>
      <c r="D50192" s="5">
        <v>0.0</v>
      </c>
    </row>
    <row r="50193" ht="14.25" customHeight="1">
      <c r="A50193" s="5"/>
      <c r="B50193" s="5"/>
      <c r="C50193" s="5" t="str">
        <f>IFERROR(__xludf.DUMMYFUNCTION("""COMPUTED_VALUE"""),"")</f>
        <v/>
      </c>
      <c r="D50193" s="5">
        <v>0.0</v>
      </c>
    </row>
    <row r="50194" ht="14.25" customHeight="1">
      <c r="A50194" s="5"/>
      <c r="B50194" s="5"/>
      <c r="C50194" s="5" t="str">
        <f>IFERROR(__xludf.DUMMYFUNCTION("""COMPUTED_VALUE"""),"")</f>
        <v/>
      </c>
      <c r="D50194" s="5">
        <v>0.0</v>
      </c>
    </row>
    <row r="50195" ht="14.25" customHeight="1">
      <c r="A50195" s="5"/>
      <c r="B50195" s="5"/>
      <c r="C50195" s="5" t="str">
        <f>IFERROR(__xludf.DUMMYFUNCTION("""COMPUTED_VALUE"""),"")</f>
        <v/>
      </c>
      <c r="D50195" s="5">
        <v>0.0</v>
      </c>
    </row>
    <row r="50196" ht="14.25" customHeight="1">
      <c r="A50196" s="5"/>
      <c r="B50196" s="5"/>
      <c r="C50196" s="5" t="str">
        <f>IFERROR(__xludf.DUMMYFUNCTION("""COMPUTED_VALUE"""),"")</f>
        <v/>
      </c>
      <c r="D50196" s="5">
        <v>0.0</v>
      </c>
    </row>
    <row r="50197" ht="14.25" customHeight="1">
      <c r="A50197" s="5"/>
      <c r="B50197" s="5"/>
      <c r="C50197" s="5" t="str">
        <f>IFERROR(__xludf.DUMMYFUNCTION("""COMPUTED_VALUE"""),"")</f>
        <v/>
      </c>
      <c r="D50197" s="5">
        <v>0.0</v>
      </c>
    </row>
    <row r="50198" ht="14.25" customHeight="1">
      <c r="A50198" s="5"/>
      <c r="B50198" s="5"/>
      <c r="C50198" s="5" t="str">
        <f>IFERROR(__xludf.DUMMYFUNCTION("""COMPUTED_VALUE"""),"")</f>
        <v/>
      </c>
      <c r="D50198" s="5">
        <v>0.0</v>
      </c>
    </row>
    <row r="50199" ht="14.25" customHeight="1">
      <c r="A50199" s="5"/>
      <c r="B50199" s="5"/>
      <c r="C50199" s="5" t="str">
        <f>IFERROR(__xludf.DUMMYFUNCTION("""COMPUTED_VALUE"""),"")</f>
        <v/>
      </c>
      <c r="D50199" s="5">
        <v>0.0</v>
      </c>
    </row>
    <row r="50200" ht="14.25" customHeight="1">
      <c r="A50200" s="5"/>
      <c r="B50200" s="5"/>
      <c r="C50200" s="5" t="str">
        <f>IFERROR(__xludf.DUMMYFUNCTION("""COMPUTED_VALUE"""),"")</f>
        <v/>
      </c>
      <c r="D50200" s="5">
        <v>0.0</v>
      </c>
    </row>
    <row r="50201" ht="14.25" customHeight="1">
      <c r="A50201" s="5"/>
      <c r="B50201" s="5"/>
      <c r="C50201" s="5" t="str">
        <f>IFERROR(__xludf.DUMMYFUNCTION("""COMPUTED_VALUE"""),"")</f>
        <v/>
      </c>
      <c r="D50201" s="5">
        <v>0.0</v>
      </c>
    </row>
    <row r="50202" ht="14.25" customHeight="1">
      <c r="A50202" s="5"/>
      <c r="B50202" s="5"/>
      <c r="C50202" s="5" t="str">
        <f>IFERROR(__xludf.DUMMYFUNCTION("""COMPUTED_VALUE"""),"")</f>
        <v/>
      </c>
      <c r="D50202" s="5">
        <v>0.0</v>
      </c>
    </row>
    <row r="50203" ht="14.25" customHeight="1">
      <c r="A50203" s="5"/>
      <c r="B50203" s="5"/>
      <c r="C50203" s="5" t="str">
        <f>IFERROR(__xludf.DUMMYFUNCTION("""COMPUTED_VALUE"""),"")</f>
        <v/>
      </c>
      <c r="D50203" s="5">
        <v>0.0</v>
      </c>
    </row>
    <row r="50204" ht="14.25" customHeight="1">
      <c r="A50204" s="5"/>
      <c r="B50204" s="5"/>
      <c r="C50204" s="5" t="str">
        <f>IFERROR(__xludf.DUMMYFUNCTION("""COMPUTED_VALUE"""),"")</f>
        <v/>
      </c>
      <c r="D50204" s="5">
        <v>0.0</v>
      </c>
    </row>
    <row r="50205" ht="14.25" customHeight="1">
      <c r="A50205" s="5"/>
      <c r="B50205" s="5"/>
      <c r="C50205" s="5" t="str">
        <f>IFERROR(__xludf.DUMMYFUNCTION("""COMPUTED_VALUE"""),"")</f>
        <v/>
      </c>
      <c r="D50205" s="5">
        <v>0.0</v>
      </c>
    </row>
    <row r="50206" ht="14.25" customHeight="1">
      <c r="A50206" s="5"/>
      <c r="B50206" s="5"/>
      <c r="C50206" s="5" t="str">
        <f>IFERROR(__xludf.DUMMYFUNCTION("""COMPUTED_VALUE"""),"")</f>
        <v/>
      </c>
      <c r="D50206" s="5">
        <v>0.0</v>
      </c>
    </row>
    <row r="50207" ht="14.25" customHeight="1">
      <c r="A50207" s="5"/>
      <c r="B50207" s="5"/>
      <c r="C50207" s="5" t="str">
        <f>IFERROR(__xludf.DUMMYFUNCTION("""COMPUTED_VALUE"""),"")</f>
        <v/>
      </c>
      <c r="D50207" s="5">
        <v>0.0</v>
      </c>
    </row>
    <row r="50208" ht="14.25" customHeight="1">
      <c r="A50208" s="5"/>
      <c r="B50208" s="5"/>
      <c r="C50208" s="5" t="str">
        <f>IFERROR(__xludf.DUMMYFUNCTION("""COMPUTED_VALUE"""),"")</f>
        <v/>
      </c>
      <c r="D50208" s="5">
        <v>0.0</v>
      </c>
    </row>
    <row r="50209" ht="14.25" customHeight="1">
      <c r="A50209" s="5"/>
      <c r="B50209" s="5"/>
      <c r="C50209" s="5" t="str">
        <f>IFERROR(__xludf.DUMMYFUNCTION("""COMPUTED_VALUE"""),"")</f>
        <v/>
      </c>
      <c r="D50209" s="5">
        <v>0.0</v>
      </c>
    </row>
    <row r="50210" ht="14.25" customHeight="1">
      <c r="A50210" s="5"/>
      <c r="B50210" s="5"/>
      <c r="C50210" s="5" t="str">
        <f>IFERROR(__xludf.DUMMYFUNCTION("""COMPUTED_VALUE"""),"")</f>
        <v/>
      </c>
      <c r="D50210" s="5">
        <v>0.0</v>
      </c>
    </row>
    <row r="50211" ht="14.25" customHeight="1">
      <c r="A50211" s="5"/>
      <c r="B50211" s="5"/>
      <c r="C50211" s="5" t="str">
        <f>IFERROR(__xludf.DUMMYFUNCTION("""COMPUTED_VALUE"""),"")</f>
        <v/>
      </c>
      <c r="D50211" s="5">
        <v>0.0</v>
      </c>
    </row>
    <row r="50212" ht="14.25" customHeight="1">
      <c r="A50212" s="5"/>
      <c r="B50212" s="5"/>
      <c r="C50212" s="5" t="str">
        <f>IFERROR(__xludf.DUMMYFUNCTION("""COMPUTED_VALUE"""),"")</f>
        <v/>
      </c>
      <c r="D50212" s="5">
        <v>0.0</v>
      </c>
    </row>
    <row r="50213" ht="14.25" customHeight="1">
      <c r="A50213" s="5"/>
      <c r="B50213" s="5"/>
      <c r="C50213" s="5" t="str">
        <f>IFERROR(__xludf.DUMMYFUNCTION("""COMPUTED_VALUE"""),"")</f>
        <v/>
      </c>
      <c r="D50213" s="5">
        <v>0.0</v>
      </c>
    </row>
    <row r="50214" ht="14.25" customHeight="1">
      <c r="A50214" s="5"/>
      <c r="B50214" s="5"/>
      <c r="C50214" s="5" t="str">
        <f>IFERROR(__xludf.DUMMYFUNCTION("""COMPUTED_VALUE"""),"")</f>
        <v/>
      </c>
      <c r="D50214" s="5">
        <v>0.0</v>
      </c>
    </row>
    <row r="50215" ht="14.25" customHeight="1">
      <c r="A50215" s="5"/>
      <c r="B50215" s="5"/>
      <c r="C50215" s="5" t="str">
        <f>IFERROR(__xludf.DUMMYFUNCTION("""COMPUTED_VALUE"""),"")</f>
        <v/>
      </c>
      <c r="D50215" s="5">
        <v>0.0</v>
      </c>
    </row>
    <row r="50216" ht="14.25" customHeight="1">
      <c r="A50216" s="5"/>
      <c r="B50216" s="5"/>
      <c r="C50216" s="5" t="str">
        <f>IFERROR(__xludf.DUMMYFUNCTION("""COMPUTED_VALUE"""),"")</f>
        <v/>
      </c>
      <c r="D50216" s="5">
        <v>0.0</v>
      </c>
    </row>
    <row r="50217" ht="14.25" customHeight="1">
      <c r="A50217" s="5"/>
      <c r="B50217" s="5"/>
      <c r="C50217" s="5" t="str">
        <f>IFERROR(__xludf.DUMMYFUNCTION("""COMPUTED_VALUE"""),"")</f>
        <v/>
      </c>
      <c r="D50217" s="5">
        <v>0.0</v>
      </c>
    </row>
    <row r="50218" ht="14.25" customHeight="1">
      <c r="A50218" s="5"/>
      <c r="B50218" s="5"/>
      <c r="C50218" s="5" t="str">
        <f>IFERROR(__xludf.DUMMYFUNCTION("""COMPUTED_VALUE"""),"")</f>
        <v/>
      </c>
      <c r="D50218" s="5">
        <v>0.0</v>
      </c>
    </row>
    <row r="50219" ht="14.25" customHeight="1">
      <c r="A50219" s="5"/>
      <c r="B50219" s="5"/>
      <c r="C50219" s="5" t="str">
        <f>IFERROR(__xludf.DUMMYFUNCTION("""COMPUTED_VALUE"""),"")</f>
        <v/>
      </c>
      <c r="D50219" s="5">
        <v>0.0</v>
      </c>
    </row>
    <row r="50220" ht="14.25" customHeight="1">
      <c r="A50220" s="5"/>
      <c r="B50220" s="5"/>
      <c r="C50220" s="5" t="str">
        <f>IFERROR(__xludf.DUMMYFUNCTION("""COMPUTED_VALUE"""),"")</f>
        <v/>
      </c>
      <c r="D50220" s="5">
        <v>0.0</v>
      </c>
    </row>
    <row r="50221" ht="14.25" customHeight="1">
      <c r="A50221" s="5"/>
      <c r="B50221" s="5"/>
      <c r="C50221" s="5" t="str">
        <f>IFERROR(__xludf.DUMMYFUNCTION("""COMPUTED_VALUE"""),"")</f>
        <v/>
      </c>
      <c r="D50221" s="5">
        <v>0.0</v>
      </c>
    </row>
    <row r="50222" ht="14.25" customHeight="1">
      <c r="A50222" s="5"/>
      <c r="B50222" s="5"/>
      <c r="C50222" s="5" t="str">
        <f>IFERROR(__xludf.DUMMYFUNCTION("""COMPUTED_VALUE"""),"")</f>
        <v/>
      </c>
      <c r="D50222" s="5">
        <v>0.0</v>
      </c>
    </row>
    <row r="50223" ht="14.25" customHeight="1">
      <c r="A50223" s="5"/>
      <c r="B50223" s="5"/>
      <c r="C50223" s="5" t="str">
        <f>IFERROR(__xludf.DUMMYFUNCTION("""COMPUTED_VALUE"""),"")</f>
        <v/>
      </c>
      <c r="D50223" s="5">
        <v>0.0</v>
      </c>
    </row>
    <row r="50224" ht="14.25" customHeight="1">
      <c r="A50224" s="5"/>
      <c r="B50224" s="5"/>
      <c r="C50224" s="5" t="str">
        <f>IFERROR(__xludf.DUMMYFUNCTION("""COMPUTED_VALUE"""),"")</f>
        <v/>
      </c>
      <c r="D50224" s="5">
        <v>0.0</v>
      </c>
    </row>
    <row r="50225" ht="14.25" customHeight="1">
      <c r="A50225" s="5"/>
      <c r="B50225" s="5"/>
      <c r="C50225" s="5" t="str">
        <f>IFERROR(__xludf.DUMMYFUNCTION("""COMPUTED_VALUE"""),"")</f>
        <v/>
      </c>
      <c r="D50225" s="5">
        <v>0.0</v>
      </c>
    </row>
    <row r="50226" ht="14.25" customHeight="1">
      <c r="A50226" s="5"/>
      <c r="B50226" s="5"/>
      <c r="C50226" s="5" t="str">
        <f>IFERROR(__xludf.DUMMYFUNCTION("""COMPUTED_VALUE"""),"")</f>
        <v/>
      </c>
      <c r="D50226" s="5">
        <v>0.0</v>
      </c>
    </row>
    <row r="50227" ht="14.25" customHeight="1">
      <c r="A50227" s="5"/>
      <c r="B50227" s="5"/>
      <c r="C50227" s="5" t="str">
        <f>IFERROR(__xludf.DUMMYFUNCTION("""COMPUTED_VALUE"""),"")</f>
        <v/>
      </c>
      <c r="D50227" s="5">
        <v>0.0</v>
      </c>
    </row>
    <row r="50228" ht="14.25" customHeight="1">
      <c r="A50228" s="5"/>
      <c r="B50228" s="5"/>
      <c r="C50228" s="5" t="str">
        <f>IFERROR(__xludf.DUMMYFUNCTION("""COMPUTED_VALUE"""),"")</f>
        <v/>
      </c>
      <c r="D50228" s="5">
        <v>0.0</v>
      </c>
    </row>
    <row r="50229" ht="14.25" customHeight="1">
      <c r="A50229" s="5"/>
      <c r="B50229" s="5"/>
      <c r="C50229" s="5" t="str">
        <f>IFERROR(__xludf.DUMMYFUNCTION("""COMPUTED_VALUE"""),"")</f>
        <v/>
      </c>
      <c r="D50229" s="5">
        <v>0.0</v>
      </c>
    </row>
    <row r="50230" ht="14.25" customHeight="1">
      <c r="A50230" s="5"/>
      <c r="B50230" s="5"/>
      <c r="C50230" s="5" t="str">
        <f>IFERROR(__xludf.DUMMYFUNCTION("""COMPUTED_VALUE"""),"")</f>
        <v/>
      </c>
      <c r="D50230" s="5">
        <v>0.0</v>
      </c>
    </row>
    <row r="50231" ht="14.25" customHeight="1">
      <c r="A50231" s="5"/>
      <c r="B50231" s="5"/>
      <c r="C50231" s="5" t="str">
        <f>IFERROR(__xludf.DUMMYFUNCTION("""COMPUTED_VALUE"""),"")</f>
        <v/>
      </c>
      <c r="D50231" s="5">
        <v>0.0</v>
      </c>
    </row>
    <row r="50232" ht="14.25" customHeight="1">
      <c r="A50232" s="5"/>
      <c r="B50232" s="5"/>
      <c r="C50232" s="5" t="str">
        <f>IFERROR(__xludf.DUMMYFUNCTION("""COMPUTED_VALUE"""),"")</f>
        <v/>
      </c>
      <c r="D50232" s="5">
        <v>0.0</v>
      </c>
    </row>
    <row r="50233" ht="14.25" customHeight="1">
      <c r="A50233" s="5"/>
      <c r="B50233" s="5"/>
      <c r="C50233" s="5" t="str">
        <f>IFERROR(__xludf.DUMMYFUNCTION("""COMPUTED_VALUE"""),"")</f>
        <v/>
      </c>
      <c r="D50233" s="5">
        <v>0.0</v>
      </c>
    </row>
    <row r="50234" ht="14.25" customHeight="1">
      <c r="A50234" s="5"/>
      <c r="B50234" s="5"/>
      <c r="C50234" s="5" t="str">
        <f>IFERROR(__xludf.DUMMYFUNCTION("""COMPUTED_VALUE"""),"")</f>
        <v/>
      </c>
      <c r="D50234" s="5">
        <v>0.0</v>
      </c>
    </row>
    <row r="50235" ht="14.25" customHeight="1">
      <c r="A50235" s="5"/>
      <c r="B50235" s="5"/>
      <c r="C50235" s="5" t="str">
        <f>IFERROR(__xludf.DUMMYFUNCTION("""COMPUTED_VALUE"""),"")</f>
        <v/>
      </c>
      <c r="D50235" s="5">
        <v>0.0</v>
      </c>
    </row>
    <row r="50236" ht="14.25" customHeight="1">
      <c r="A50236" s="5"/>
      <c r="B50236" s="5"/>
      <c r="C50236" s="5" t="str">
        <f>IFERROR(__xludf.DUMMYFUNCTION("""COMPUTED_VALUE"""),"")</f>
        <v/>
      </c>
      <c r="D50236" s="5">
        <v>0.0</v>
      </c>
    </row>
    <row r="50237" ht="14.25" customHeight="1">
      <c r="A50237" s="5"/>
      <c r="B50237" s="5"/>
      <c r="C50237" s="5" t="str">
        <f>IFERROR(__xludf.DUMMYFUNCTION("""COMPUTED_VALUE"""),"")</f>
        <v/>
      </c>
      <c r="D50237" s="5">
        <v>0.0</v>
      </c>
    </row>
    <row r="50238" ht="14.25" customHeight="1">
      <c r="A50238" s="5"/>
      <c r="B50238" s="5"/>
      <c r="C50238" s="5" t="str">
        <f>IFERROR(__xludf.DUMMYFUNCTION("""COMPUTED_VALUE"""),"")</f>
        <v/>
      </c>
      <c r="D50238" s="5">
        <v>0.0</v>
      </c>
    </row>
    <row r="50239" ht="14.25" customHeight="1">
      <c r="A50239" s="5"/>
      <c r="B50239" s="5"/>
      <c r="C50239" s="5" t="str">
        <f>IFERROR(__xludf.DUMMYFUNCTION("""COMPUTED_VALUE"""),"")</f>
        <v/>
      </c>
      <c r="D50239" s="5">
        <v>0.0</v>
      </c>
    </row>
    <row r="50240" ht="14.25" customHeight="1">
      <c r="A50240" s="5"/>
      <c r="B50240" s="5"/>
      <c r="C50240" s="5" t="str">
        <f>IFERROR(__xludf.DUMMYFUNCTION("""COMPUTED_VALUE"""),"")</f>
        <v/>
      </c>
      <c r="D50240" s="5">
        <v>0.0</v>
      </c>
    </row>
    <row r="50241" ht="14.25" customHeight="1">
      <c r="A50241" s="5"/>
      <c r="B50241" s="5"/>
      <c r="C50241" s="5" t="str">
        <f>IFERROR(__xludf.DUMMYFUNCTION("""COMPUTED_VALUE"""),"")</f>
        <v/>
      </c>
      <c r="D50241" s="5">
        <v>0.0</v>
      </c>
    </row>
    <row r="50242" ht="14.25" customHeight="1">
      <c r="A50242" s="5"/>
      <c r="B50242" s="5"/>
      <c r="C50242" s="5" t="str">
        <f>IFERROR(__xludf.DUMMYFUNCTION("""COMPUTED_VALUE"""),"")</f>
        <v/>
      </c>
      <c r="D50242" s="5">
        <v>0.0</v>
      </c>
    </row>
    <row r="50243" ht="14.25" customHeight="1">
      <c r="A50243" s="5"/>
      <c r="B50243" s="5"/>
      <c r="C50243" s="5" t="str">
        <f>IFERROR(__xludf.DUMMYFUNCTION("""COMPUTED_VALUE"""),"")</f>
        <v/>
      </c>
      <c r="D50243" s="5">
        <v>0.0</v>
      </c>
    </row>
    <row r="50244" ht="14.25" customHeight="1">
      <c r="A50244" s="5"/>
      <c r="B50244" s="5"/>
      <c r="C50244" s="5" t="str">
        <f>IFERROR(__xludf.DUMMYFUNCTION("""COMPUTED_VALUE"""),"")</f>
        <v/>
      </c>
      <c r="D50244" s="5">
        <v>0.0</v>
      </c>
    </row>
    <row r="50245" ht="14.25" customHeight="1">
      <c r="A50245" s="5"/>
      <c r="B50245" s="5"/>
      <c r="C50245" s="5" t="str">
        <f>IFERROR(__xludf.DUMMYFUNCTION("""COMPUTED_VALUE"""),"")</f>
        <v/>
      </c>
      <c r="D50245" s="5">
        <v>0.0</v>
      </c>
    </row>
    <row r="50246" ht="14.25" customHeight="1">
      <c r="A50246" s="5"/>
      <c r="B50246" s="5"/>
      <c r="C50246" s="5" t="str">
        <f>IFERROR(__xludf.DUMMYFUNCTION("""COMPUTED_VALUE"""),"")</f>
        <v/>
      </c>
      <c r="D50246" s="5">
        <v>0.0</v>
      </c>
    </row>
    <row r="50247" ht="14.25" customHeight="1">
      <c r="A50247" s="5"/>
      <c r="B50247" s="5"/>
      <c r="C50247" s="5" t="str">
        <f>IFERROR(__xludf.DUMMYFUNCTION("""COMPUTED_VALUE"""),"")</f>
        <v/>
      </c>
      <c r="D50247" s="5">
        <v>0.0</v>
      </c>
    </row>
    <row r="50248" ht="14.25" customHeight="1">
      <c r="A50248" s="5"/>
      <c r="B50248" s="5"/>
      <c r="C50248" s="5" t="str">
        <f>IFERROR(__xludf.DUMMYFUNCTION("""COMPUTED_VALUE"""),"")</f>
        <v/>
      </c>
      <c r="D50248" s="5">
        <v>0.0</v>
      </c>
    </row>
    <row r="50249" ht="14.25" customHeight="1">
      <c r="A50249" s="5"/>
      <c r="B50249" s="5"/>
      <c r="C50249" s="5" t="str">
        <f>IFERROR(__xludf.DUMMYFUNCTION("""COMPUTED_VALUE"""),"")</f>
        <v/>
      </c>
      <c r="D50249" s="5">
        <v>0.0</v>
      </c>
    </row>
    <row r="50250" ht="14.25" customHeight="1">
      <c r="A50250" s="5"/>
      <c r="B50250" s="5"/>
      <c r="C50250" s="5" t="str">
        <f>IFERROR(__xludf.DUMMYFUNCTION("""COMPUTED_VALUE"""),"")</f>
        <v/>
      </c>
      <c r="D50250" s="5">
        <v>0.0</v>
      </c>
    </row>
    <row r="50251" ht="14.25" customHeight="1">
      <c r="A50251" s="5"/>
      <c r="B50251" s="5"/>
      <c r="C50251" s="5" t="str">
        <f>IFERROR(__xludf.DUMMYFUNCTION("""COMPUTED_VALUE"""),"")</f>
        <v/>
      </c>
      <c r="D50251" s="5">
        <v>0.0</v>
      </c>
    </row>
    <row r="50252" ht="14.25" customHeight="1">
      <c r="A50252" s="5"/>
      <c r="B50252" s="5"/>
      <c r="C50252" s="5" t="str">
        <f>IFERROR(__xludf.DUMMYFUNCTION("""COMPUTED_VALUE"""),"")</f>
        <v/>
      </c>
      <c r="D50252" s="5">
        <v>0.0</v>
      </c>
    </row>
    <row r="50253" ht="14.25" customHeight="1">
      <c r="A50253" s="5"/>
      <c r="B50253" s="5"/>
      <c r="C50253" s="5" t="str">
        <f>IFERROR(__xludf.DUMMYFUNCTION("""COMPUTED_VALUE"""),"")</f>
        <v/>
      </c>
      <c r="D50253" s="5">
        <v>0.0</v>
      </c>
    </row>
    <row r="50254" ht="14.25" customHeight="1">
      <c r="A50254" s="5"/>
      <c r="B50254" s="5"/>
      <c r="C50254" s="5" t="str">
        <f>IFERROR(__xludf.DUMMYFUNCTION("""COMPUTED_VALUE"""),"")</f>
        <v/>
      </c>
      <c r="D50254" s="5">
        <v>0.0</v>
      </c>
    </row>
    <row r="50255" ht="14.25" customHeight="1">
      <c r="A50255" s="5"/>
      <c r="B50255" s="5"/>
      <c r="C50255" s="5" t="str">
        <f>IFERROR(__xludf.DUMMYFUNCTION("""COMPUTED_VALUE"""),"")</f>
        <v/>
      </c>
      <c r="D50255" s="5">
        <v>0.0</v>
      </c>
    </row>
    <row r="50256" ht="14.25" customHeight="1">
      <c r="A50256" s="5"/>
      <c r="B50256" s="5"/>
      <c r="C50256" s="5" t="str">
        <f>IFERROR(__xludf.DUMMYFUNCTION("""COMPUTED_VALUE"""),"")</f>
        <v/>
      </c>
      <c r="D50256" s="5">
        <v>0.0</v>
      </c>
    </row>
    <row r="50257" ht="14.25" customHeight="1">
      <c r="A50257" s="5"/>
      <c r="B50257" s="5"/>
      <c r="C50257" s="5" t="str">
        <f>IFERROR(__xludf.DUMMYFUNCTION("""COMPUTED_VALUE"""),"")</f>
        <v/>
      </c>
      <c r="D50257" s="5">
        <v>0.0</v>
      </c>
    </row>
    <row r="50258" ht="14.25" customHeight="1">
      <c r="A50258" s="5"/>
      <c r="B50258" s="5"/>
      <c r="C50258" s="5" t="str">
        <f>IFERROR(__xludf.DUMMYFUNCTION("""COMPUTED_VALUE"""),"")</f>
        <v/>
      </c>
      <c r="D50258" s="5">
        <v>0.0</v>
      </c>
    </row>
    <row r="50259" ht="14.25" customHeight="1">
      <c r="A50259" s="5"/>
      <c r="B50259" s="5"/>
      <c r="C50259" s="5" t="str">
        <f>IFERROR(__xludf.DUMMYFUNCTION("""COMPUTED_VALUE"""),"")</f>
        <v/>
      </c>
      <c r="D50259" s="5">
        <v>0.0</v>
      </c>
    </row>
    <row r="50260" ht="14.25" customHeight="1">
      <c r="A50260" s="5"/>
      <c r="B50260" s="5"/>
      <c r="C50260" s="5" t="str">
        <f>IFERROR(__xludf.DUMMYFUNCTION("""COMPUTED_VALUE"""),"")</f>
        <v/>
      </c>
      <c r="D50260" s="5">
        <v>0.0</v>
      </c>
    </row>
    <row r="50261" ht="14.25" customHeight="1">
      <c r="A50261" s="5"/>
      <c r="B50261" s="5"/>
      <c r="C50261" s="5" t="str">
        <f>IFERROR(__xludf.DUMMYFUNCTION("""COMPUTED_VALUE"""),"")</f>
        <v/>
      </c>
      <c r="D50261" s="5">
        <v>0.0</v>
      </c>
    </row>
    <row r="50262" ht="14.25" customHeight="1">
      <c r="A50262" s="5"/>
      <c r="B50262" s="5"/>
      <c r="C50262" s="5" t="str">
        <f>IFERROR(__xludf.DUMMYFUNCTION("""COMPUTED_VALUE"""),"")</f>
        <v/>
      </c>
      <c r="D50262" s="5">
        <v>0.0</v>
      </c>
    </row>
    <row r="50263" ht="14.25" customHeight="1">
      <c r="A50263" s="5"/>
      <c r="B50263" s="5"/>
      <c r="C50263" s="5" t="str">
        <f>IFERROR(__xludf.DUMMYFUNCTION("""COMPUTED_VALUE"""),"")</f>
        <v/>
      </c>
      <c r="D50263" s="5">
        <v>0.0</v>
      </c>
    </row>
    <row r="50264" ht="14.25" customHeight="1">
      <c r="A50264" s="5"/>
      <c r="B50264" s="5"/>
      <c r="C50264" s="5" t="str">
        <f>IFERROR(__xludf.DUMMYFUNCTION("""COMPUTED_VALUE"""),"")</f>
        <v/>
      </c>
      <c r="D50264" s="5">
        <v>0.0</v>
      </c>
    </row>
    <row r="50265" ht="14.25" customHeight="1">
      <c r="A50265" s="5"/>
      <c r="B50265" s="5"/>
      <c r="C50265" s="5" t="str">
        <f>IFERROR(__xludf.DUMMYFUNCTION("""COMPUTED_VALUE"""),"")</f>
        <v/>
      </c>
      <c r="D50265" s="5">
        <v>0.0</v>
      </c>
    </row>
    <row r="50266" ht="14.25" customHeight="1">
      <c r="A50266" s="5"/>
      <c r="B50266" s="5"/>
      <c r="C50266" s="5" t="str">
        <f>IFERROR(__xludf.DUMMYFUNCTION("""COMPUTED_VALUE"""),"")</f>
        <v/>
      </c>
      <c r="D50266" s="5">
        <v>0.0</v>
      </c>
    </row>
    <row r="50267" ht="14.25" customHeight="1">
      <c r="A50267" s="5"/>
      <c r="B50267" s="5"/>
      <c r="C50267" s="5" t="str">
        <f>IFERROR(__xludf.DUMMYFUNCTION("""COMPUTED_VALUE"""),"")</f>
        <v/>
      </c>
      <c r="D50267" s="5">
        <v>0.0</v>
      </c>
    </row>
    <row r="50268" ht="14.25" customHeight="1">
      <c r="A50268" s="5"/>
      <c r="B50268" s="5"/>
      <c r="C50268" s="5" t="str">
        <f>IFERROR(__xludf.DUMMYFUNCTION("""COMPUTED_VALUE"""),"")</f>
        <v/>
      </c>
      <c r="D50268" s="5">
        <v>0.0</v>
      </c>
    </row>
    <row r="50269" ht="14.25" customHeight="1">
      <c r="A50269" s="5"/>
      <c r="B50269" s="5"/>
      <c r="C50269" s="5" t="str">
        <f>IFERROR(__xludf.DUMMYFUNCTION("""COMPUTED_VALUE"""),"")</f>
        <v/>
      </c>
      <c r="D50269" s="5">
        <v>0.0</v>
      </c>
    </row>
    <row r="50270" ht="14.25" customHeight="1">
      <c r="A50270" s="5"/>
      <c r="B50270" s="5"/>
      <c r="C50270" s="5" t="str">
        <f>IFERROR(__xludf.DUMMYFUNCTION("""COMPUTED_VALUE"""),"")</f>
        <v/>
      </c>
      <c r="D50270" s="5">
        <v>0.0</v>
      </c>
    </row>
    <row r="50271" ht="14.25" customHeight="1">
      <c r="A50271" s="5"/>
      <c r="B50271" s="5"/>
      <c r="C50271" s="5" t="str">
        <f>IFERROR(__xludf.DUMMYFUNCTION("""COMPUTED_VALUE"""),"")</f>
        <v/>
      </c>
      <c r="D50271" s="5">
        <v>0.0</v>
      </c>
    </row>
    <row r="50272" ht="14.25" customHeight="1">
      <c r="A50272" s="5"/>
      <c r="B50272" s="5"/>
      <c r="C50272" s="5" t="str">
        <f>IFERROR(__xludf.DUMMYFUNCTION("""COMPUTED_VALUE"""),"")</f>
        <v/>
      </c>
      <c r="D50272" s="5">
        <v>0.0</v>
      </c>
    </row>
    <row r="50273" ht="14.25" customHeight="1">
      <c r="A50273" s="5"/>
      <c r="B50273" s="5"/>
      <c r="C50273" s="5" t="str">
        <f>IFERROR(__xludf.DUMMYFUNCTION("""COMPUTED_VALUE"""),"")</f>
        <v/>
      </c>
      <c r="D50273" s="5">
        <v>0.0</v>
      </c>
    </row>
    <row r="50274" ht="14.25" customHeight="1">
      <c r="A50274" s="5"/>
      <c r="B50274" s="5"/>
      <c r="C50274" s="5" t="str">
        <f>IFERROR(__xludf.DUMMYFUNCTION("""COMPUTED_VALUE"""),"")</f>
        <v/>
      </c>
      <c r="D50274" s="5">
        <v>0.0</v>
      </c>
    </row>
    <row r="50275" ht="14.25" customHeight="1">
      <c r="A50275" s="5"/>
      <c r="B50275" s="5"/>
      <c r="C50275" s="5" t="str">
        <f>IFERROR(__xludf.DUMMYFUNCTION("""COMPUTED_VALUE"""),"")</f>
        <v/>
      </c>
      <c r="D50275" s="5">
        <v>0.0</v>
      </c>
    </row>
    <row r="50276" ht="14.25" customHeight="1">
      <c r="A50276" s="5"/>
      <c r="B50276" s="5"/>
      <c r="C50276" s="5" t="str">
        <f>IFERROR(__xludf.DUMMYFUNCTION("""COMPUTED_VALUE"""),"")</f>
        <v/>
      </c>
      <c r="D50276" s="5">
        <v>0.0</v>
      </c>
    </row>
    <row r="50277" ht="14.25" customHeight="1">
      <c r="A50277" s="5"/>
      <c r="B50277" s="5"/>
      <c r="C50277" s="5" t="str">
        <f>IFERROR(__xludf.DUMMYFUNCTION("""COMPUTED_VALUE"""),"")</f>
        <v/>
      </c>
      <c r="D50277" s="5">
        <v>0.0</v>
      </c>
    </row>
    <row r="50278" ht="14.25" customHeight="1">
      <c r="A50278" s="5"/>
      <c r="B50278" s="5"/>
      <c r="C50278" s="5" t="str">
        <f>IFERROR(__xludf.DUMMYFUNCTION("""COMPUTED_VALUE"""),"")</f>
        <v/>
      </c>
      <c r="D50278" s="5">
        <v>0.0</v>
      </c>
    </row>
    <row r="50279" ht="14.25" customHeight="1">
      <c r="A50279" s="5"/>
      <c r="B50279" s="5"/>
      <c r="C50279" s="5" t="str">
        <f>IFERROR(__xludf.DUMMYFUNCTION("""COMPUTED_VALUE"""),"")</f>
        <v/>
      </c>
      <c r="D50279" s="5">
        <v>0.0</v>
      </c>
    </row>
    <row r="50280" ht="14.25" customHeight="1">
      <c r="A50280" s="5"/>
      <c r="B50280" s="5"/>
      <c r="C50280" s="5" t="str">
        <f>IFERROR(__xludf.DUMMYFUNCTION("""COMPUTED_VALUE"""),"")</f>
        <v/>
      </c>
      <c r="D50280" s="5">
        <v>0.0</v>
      </c>
    </row>
    <row r="50281" ht="14.25" customHeight="1">
      <c r="A50281" s="5"/>
      <c r="B50281" s="5"/>
      <c r="C50281" s="5" t="str">
        <f>IFERROR(__xludf.DUMMYFUNCTION("""COMPUTED_VALUE"""),"")</f>
        <v/>
      </c>
      <c r="D50281" s="5">
        <v>0.0</v>
      </c>
    </row>
    <row r="50282" ht="14.25" customHeight="1">
      <c r="A50282" s="5"/>
      <c r="B50282" s="5"/>
      <c r="C50282" s="5" t="str">
        <f>IFERROR(__xludf.DUMMYFUNCTION("""COMPUTED_VALUE"""),"")</f>
        <v/>
      </c>
      <c r="D50282" s="5">
        <v>0.0</v>
      </c>
    </row>
    <row r="50283" ht="14.25" customHeight="1">
      <c r="A50283" s="5"/>
      <c r="B50283" s="5"/>
      <c r="C50283" s="5" t="str">
        <f>IFERROR(__xludf.DUMMYFUNCTION("""COMPUTED_VALUE"""),"")</f>
        <v/>
      </c>
      <c r="D50283" s="5">
        <v>0.0</v>
      </c>
    </row>
    <row r="50284" ht="14.25" customHeight="1">
      <c r="A50284" s="5"/>
      <c r="B50284" s="5"/>
      <c r="C50284" s="5" t="str">
        <f>IFERROR(__xludf.DUMMYFUNCTION("""COMPUTED_VALUE"""),"")</f>
        <v/>
      </c>
      <c r="D50284" s="5">
        <v>0.0</v>
      </c>
    </row>
    <row r="50285" ht="14.25" customHeight="1">
      <c r="A50285" s="5"/>
      <c r="B50285" s="5"/>
      <c r="C50285" s="5" t="str">
        <f>IFERROR(__xludf.DUMMYFUNCTION("""COMPUTED_VALUE"""),"")</f>
        <v/>
      </c>
      <c r="D50285" s="5">
        <v>0.0</v>
      </c>
    </row>
    <row r="50286" ht="14.25" customHeight="1">
      <c r="A50286" s="5"/>
      <c r="B50286" s="5"/>
      <c r="C50286" s="5" t="str">
        <f>IFERROR(__xludf.DUMMYFUNCTION("""COMPUTED_VALUE"""),"")</f>
        <v/>
      </c>
      <c r="D50286" s="5">
        <v>0.0</v>
      </c>
    </row>
    <row r="50287" ht="14.25" customHeight="1">
      <c r="A50287" s="5"/>
      <c r="B50287" s="5"/>
      <c r="C50287" s="5" t="str">
        <f>IFERROR(__xludf.DUMMYFUNCTION("""COMPUTED_VALUE"""),"")</f>
        <v/>
      </c>
      <c r="D50287" s="5">
        <v>0.0</v>
      </c>
    </row>
    <row r="50288" ht="14.25" customHeight="1">
      <c r="A50288" s="5"/>
      <c r="B50288" s="5"/>
      <c r="C50288" s="5" t="str">
        <f>IFERROR(__xludf.DUMMYFUNCTION("""COMPUTED_VALUE"""),"")</f>
        <v/>
      </c>
      <c r="D50288" s="5">
        <v>0.0</v>
      </c>
    </row>
    <row r="50289" ht="14.25" customHeight="1">
      <c r="A50289" s="5"/>
      <c r="B50289" s="5"/>
      <c r="C50289" s="5" t="str">
        <f>IFERROR(__xludf.DUMMYFUNCTION("""COMPUTED_VALUE"""),"")</f>
        <v/>
      </c>
      <c r="D50289" s="5">
        <v>0.0</v>
      </c>
    </row>
    <row r="50290" ht="14.25" customHeight="1">
      <c r="A50290" s="5"/>
      <c r="B50290" s="5"/>
      <c r="C50290" s="5" t="str">
        <f>IFERROR(__xludf.DUMMYFUNCTION("""COMPUTED_VALUE"""),"")</f>
        <v/>
      </c>
      <c r="D50290" s="5">
        <v>0.0</v>
      </c>
    </row>
    <row r="50291" ht="14.25" customHeight="1">
      <c r="A50291" s="5"/>
      <c r="B50291" s="5"/>
      <c r="C50291" s="5" t="str">
        <f>IFERROR(__xludf.DUMMYFUNCTION("""COMPUTED_VALUE"""),"")</f>
        <v/>
      </c>
      <c r="D50291" s="5">
        <v>0.0</v>
      </c>
    </row>
    <row r="50292" ht="14.25" customHeight="1">
      <c r="A50292" s="5"/>
      <c r="B50292" s="5"/>
      <c r="C50292" s="5" t="str">
        <f>IFERROR(__xludf.DUMMYFUNCTION("""COMPUTED_VALUE"""),"")</f>
        <v/>
      </c>
      <c r="D50292" s="5">
        <v>0.0</v>
      </c>
    </row>
    <row r="50293" ht="14.25" customHeight="1">
      <c r="A50293" s="5"/>
      <c r="B50293" s="5"/>
      <c r="C50293" s="5" t="str">
        <f>IFERROR(__xludf.DUMMYFUNCTION("""COMPUTED_VALUE"""),"")</f>
        <v/>
      </c>
      <c r="D50293" s="5">
        <v>0.0</v>
      </c>
    </row>
    <row r="50294" ht="14.25" customHeight="1">
      <c r="A50294" s="5"/>
      <c r="B50294" s="5"/>
      <c r="C50294" s="5" t="str">
        <f>IFERROR(__xludf.DUMMYFUNCTION("""COMPUTED_VALUE"""),"")</f>
        <v/>
      </c>
      <c r="D50294" s="5">
        <v>0.0</v>
      </c>
    </row>
    <row r="50295" ht="14.25" customHeight="1">
      <c r="A50295" s="5"/>
      <c r="B50295" s="5"/>
      <c r="C50295" s="5" t="str">
        <f>IFERROR(__xludf.DUMMYFUNCTION("""COMPUTED_VALUE"""),"")</f>
        <v/>
      </c>
      <c r="D50295" s="5">
        <v>0.0</v>
      </c>
    </row>
    <row r="50296" ht="14.25" customHeight="1">
      <c r="A50296" s="5"/>
      <c r="B50296" s="5"/>
      <c r="C50296" s="5" t="str">
        <f>IFERROR(__xludf.DUMMYFUNCTION("""COMPUTED_VALUE"""),"")</f>
        <v/>
      </c>
      <c r="D50296" s="5">
        <v>0.0</v>
      </c>
    </row>
    <row r="50297" ht="14.25" customHeight="1">
      <c r="A50297" s="5"/>
      <c r="B50297" s="5"/>
      <c r="C50297" s="5" t="str">
        <f>IFERROR(__xludf.DUMMYFUNCTION("""COMPUTED_VALUE"""),"")</f>
        <v/>
      </c>
      <c r="D50297" s="5">
        <v>0.0</v>
      </c>
    </row>
    <row r="50298" ht="14.25" customHeight="1">
      <c r="A50298" s="5"/>
      <c r="B50298" s="5"/>
      <c r="C50298" s="5" t="str">
        <f>IFERROR(__xludf.DUMMYFUNCTION("""COMPUTED_VALUE"""),"")</f>
        <v/>
      </c>
      <c r="D50298" s="5">
        <v>0.0</v>
      </c>
    </row>
    <row r="50299" ht="14.25" customHeight="1">
      <c r="A50299" s="5"/>
      <c r="B50299" s="5"/>
      <c r="C50299" s="5" t="str">
        <f>IFERROR(__xludf.DUMMYFUNCTION("""COMPUTED_VALUE"""),"")</f>
        <v/>
      </c>
      <c r="D50299" s="5">
        <v>0.0</v>
      </c>
    </row>
    <row r="50300" ht="14.25" customHeight="1">
      <c r="A50300" s="5"/>
      <c r="B50300" s="5"/>
      <c r="C50300" s="5" t="str">
        <f>IFERROR(__xludf.DUMMYFUNCTION("""COMPUTED_VALUE"""),"")</f>
        <v/>
      </c>
      <c r="D50300" s="5">
        <v>0.0</v>
      </c>
    </row>
    <row r="50301" ht="14.25" customHeight="1">
      <c r="A50301" s="5"/>
      <c r="B50301" s="5"/>
      <c r="C50301" s="5" t="str">
        <f>IFERROR(__xludf.DUMMYFUNCTION("""COMPUTED_VALUE"""),"")</f>
        <v/>
      </c>
      <c r="D50301" s="5">
        <v>0.0</v>
      </c>
    </row>
    <row r="50302" ht="14.25" customHeight="1">
      <c r="A50302" s="5"/>
      <c r="B50302" s="5"/>
      <c r="C50302" s="5" t="str">
        <f>IFERROR(__xludf.DUMMYFUNCTION("""COMPUTED_VALUE"""),"")</f>
        <v/>
      </c>
      <c r="D50302" s="5">
        <v>0.0</v>
      </c>
    </row>
    <row r="50303" ht="14.25" customHeight="1">
      <c r="A50303" s="5"/>
      <c r="B50303" s="5"/>
      <c r="C50303" s="5" t="str">
        <f>IFERROR(__xludf.DUMMYFUNCTION("""COMPUTED_VALUE"""),"")</f>
        <v/>
      </c>
      <c r="D50303" s="5">
        <v>0.0</v>
      </c>
    </row>
    <row r="50304" ht="14.25" customHeight="1">
      <c r="A50304" s="5"/>
      <c r="B50304" s="5"/>
      <c r="C50304" s="5" t="str">
        <f>IFERROR(__xludf.DUMMYFUNCTION("""COMPUTED_VALUE"""),"")</f>
        <v/>
      </c>
      <c r="D50304" s="5">
        <v>0.0</v>
      </c>
    </row>
    <row r="50305" ht="14.25" customHeight="1">
      <c r="A50305" s="5"/>
      <c r="B50305" s="5"/>
      <c r="C50305" s="5" t="str">
        <f>IFERROR(__xludf.DUMMYFUNCTION("""COMPUTED_VALUE"""),"")</f>
        <v/>
      </c>
      <c r="D50305" s="5">
        <v>0.0</v>
      </c>
    </row>
    <row r="50306" ht="14.25" customHeight="1">
      <c r="A50306" s="5"/>
      <c r="B50306" s="5"/>
      <c r="C50306" s="5" t="str">
        <f>IFERROR(__xludf.DUMMYFUNCTION("""COMPUTED_VALUE"""),"")</f>
        <v/>
      </c>
      <c r="D50306" s="5">
        <v>0.0</v>
      </c>
    </row>
    <row r="50307" ht="14.25" customHeight="1">
      <c r="A50307" s="5"/>
      <c r="B50307" s="5"/>
      <c r="C50307" s="5" t="str">
        <f>IFERROR(__xludf.DUMMYFUNCTION("""COMPUTED_VALUE"""),"")</f>
        <v/>
      </c>
      <c r="D50307" s="5">
        <v>0.0</v>
      </c>
    </row>
    <row r="50308" ht="14.25" customHeight="1">
      <c r="A50308" s="5"/>
      <c r="B50308" s="5"/>
      <c r="C50308" s="5" t="str">
        <f>IFERROR(__xludf.DUMMYFUNCTION("""COMPUTED_VALUE"""),"")</f>
        <v/>
      </c>
      <c r="D50308" s="5">
        <v>0.0</v>
      </c>
    </row>
    <row r="50309" ht="14.25" customHeight="1">
      <c r="A50309" s="5"/>
      <c r="B50309" s="5"/>
      <c r="C50309" s="5" t="str">
        <f>IFERROR(__xludf.DUMMYFUNCTION("""COMPUTED_VALUE"""),"")</f>
        <v/>
      </c>
      <c r="D50309" s="5">
        <v>0.0</v>
      </c>
    </row>
    <row r="50310" ht="14.25" customHeight="1">
      <c r="A50310" s="5"/>
      <c r="B50310" s="5"/>
      <c r="C50310" s="5" t="str">
        <f>IFERROR(__xludf.DUMMYFUNCTION("""COMPUTED_VALUE"""),"")</f>
        <v/>
      </c>
      <c r="D50310" s="5">
        <v>0.0</v>
      </c>
    </row>
    <row r="50311" ht="14.25" customHeight="1">
      <c r="A50311" s="5"/>
      <c r="B50311" s="5"/>
      <c r="C50311" s="5" t="str">
        <f>IFERROR(__xludf.DUMMYFUNCTION("""COMPUTED_VALUE"""),"")</f>
        <v/>
      </c>
      <c r="D50311" s="5">
        <v>0.0</v>
      </c>
    </row>
    <row r="50312" ht="14.25" customHeight="1">
      <c r="A50312" s="5"/>
      <c r="B50312" s="5"/>
      <c r="C50312" s="5" t="str">
        <f>IFERROR(__xludf.DUMMYFUNCTION("""COMPUTED_VALUE"""),"")</f>
        <v/>
      </c>
      <c r="D50312" s="5">
        <v>0.0</v>
      </c>
    </row>
    <row r="50313" ht="14.25" customHeight="1">
      <c r="A50313" s="5"/>
      <c r="B50313" s="5"/>
      <c r="C50313" s="5" t="str">
        <f>IFERROR(__xludf.DUMMYFUNCTION("""COMPUTED_VALUE"""),"")</f>
        <v/>
      </c>
      <c r="D50313" s="5">
        <v>0.0</v>
      </c>
    </row>
    <row r="50314" ht="14.25" customHeight="1">
      <c r="A50314" s="5"/>
      <c r="B50314" s="5"/>
      <c r="C50314" s="5" t="str">
        <f>IFERROR(__xludf.DUMMYFUNCTION("""COMPUTED_VALUE"""),"")</f>
        <v/>
      </c>
      <c r="D50314" s="5">
        <v>0.0</v>
      </c>
    </row>
    <row r="50315" ht="14.25" customHeight="1">
      <c r="A50315" s="5"/>
      <c r="B50315" s="5"/>
      <c r="C50315" s="5" t="str">
        <f>IFERROR(__xludf.DUMMYFUNCTION("""COMPUTED_VALUE"""),"")</f>
        <v/>
      </c>
      <c r="D50315" s="5">
        <v>0.0</v>
      </c>
    </row>
    <row r="50316" ht="14.25" customHeight="1">
      <c r="A50316" s="5"/>
      <c r="B50316" s="5"/>
      <c r="C50316" s="5" t="str">
        <f>IFERROR(__xludf.DUMMYFUNCTION("""COMPUTED_VALUE"""),"")</f>
        <v/>
      </c>
      <c r="D50316" s="5">
        <v>0.0</v>
      </c>
    </row>
    <row r="50317" ht="14.25" customHeight="1">
      <c r="A50317" s="5"/>
      <c r="B50317" s="5"/>
      <c r="C50317" s="5" t="str">
        <f>IFERROR(__xludf.DUMMYFUNCTION("""COMPUTED_VALUE"""),"")</f>
        <v/>
      </c>
      <c r="D50317" s="5">
        <v>0.0</v>
      </c>
    </row>
    <row r="50318" ht="14.25" customHeight="1">
      <c r="A50318" s="5"/>
      <c r="B50318" s="5"/>
      <c r="C50318" s="5" t="str">
        <f>IFERROR(__xludf.DUMMYFUNCTION("""COMPUTED_VALUE"""),"")</f>
        <v/>
      </c>
      <c r="D50318" s="5">
        <v>0.0</v>
      </c>
    </row>
    <row r="50319" ht="14.25" customHeight="1">
      <c r="A50319" s="5"/>
      <c r="B50319" s="5"/>
      <c r="C50319" s="5" t="str">
        <f>IFERROR(__xludf.DUMMYFUNCTION("""COMPUTED_VALUE"""),"")</f>
        <v/>
      </c>
      <c r="D50319" s="5">
        <v>0.0</v>
      </c>
    </row>
    <row r="50320" ht="14.25" customHeight="1">
      <c r="A50320" s="5"/>
      <c r="B50320" s="5"/>
      <c r="C50320" s="5" t="str">
        <f>IFERROR(__xludf.DUMMYFUNCTION("""COMPUTED_VALUE"""),"")</f>
        <v/>
      </c>
      <c r="D50320" s="5">
        <v>0.0</v>
      </c>
    </row>
    <row r="50321" ht="14.25" customHeight="1">
      <c r="A50321" s="5"/>
      <c r="B50321" s="5"/>
      <c r="C50321" s="5" t="str">
        <f>IFERROR(__xludf.DUMMYFUNCTION("""COMPUTED_VALUE"""),"")</f>
        <v/>
      </c>
      <c r="D50321" s="5">
        <v>0.0</v>
      </c>
    </row>
    <row r="50322" ht="14.25" customHeight="1">
      <c r="A50322" s="5"/>
      <c r="B50322" s="5"/>
      <c r="C50322" s="5" t="str">
        <f>IFERROR(__xludf.DUMMYFUNCTION("""COMPUTED_VALUE"""),"")</f>
        <v/>
      </c>
      <c r="D50322" s="5">
        <v>0.0</v>
      </c>
    </row>
    <row r="50323" ht="14.25" customHeight="1">
      <c r="A50323" s="5"/>
      <c r="B50323" s="5"/>
      <c r="C50323" s="5" t="str">
        <f>IFERROR(__xludf.DUMMYFUNCTION("""COMPUTED_VALUE"""),"")</f>
        <v/>
      </c>
      <c r="D50323" s="5">
        <v>0.0</v>
      </c>
    </row>
    <row r="50324" ht="14.25" customHeight="1">
      <c r="A50324" s="5"/>
      <c r="B50324" s="5"/>
      <c r="C50324" s="5" t="str">
        <f>IFERROR(__xludf.DUMMYFUNCTION("""COMPUTED_VALUE"""),"")</f>
        <v/>
      </c>
      <c r="D50324" s="5">
        <v>0.0</v>
      </c>
    </row>
    <row r="50325" ht="14.25" customHeight="1">
      <c r="A50325" s="5"/>
      <c r="B50325" s="5"/>
      <c r="C50325" s="5" t="str">
        <f>IFERROR(__xludf.DUMMYFUNCTION("""COMPUTED_VALUE"""),"")</f>
        <v/>
      </c>
      <c r="D50325" s="5">
        <v>0.0</v>
      </c>
    </row>
    <row r="50326" ht="14.25" customHeight="1">
      <c r="A50326" s="5"/>
      <c r="B50326" s="5"/>
      <c r="C50326" s="5" t="str">
        <f>IFERROR(__xludf.DUMMYFUNCTION("""COMPUTED_VALUE"""),"")</f>
        <v/>
      </c>
      <c r="D50326" s="5">
        <v>0.0</v>
      </c>
    </row>
    <row r="50327" ht="14.25" customHeight="1">
      <c r="A50327" s="5"/>
      <c r="B50327" s="5"/>
      <c r="C50327" s="5" t="str">
        <f>IFERROR(__xludf.DUMMYFUNCTION("""COMPUTED_VALUE"""),"")</f>
        <v/>
      </c>
      <c r="D50327" s="5">
        <v>0.0</v>
      </c>
    </row>
    <row r="50328" ht="14.25" customHeight="1">
      <c r="A50328" s="5"/>
      <c r="B50328" s="5"/>
      <c r="C50328" s="5" t="str">
        <f>IFERROR(__xludf.DUMMYFUNCTION("""COMPUTED_VALUE"""),"")</f>
        <v/>
      </c>
      <c r="D50328" s="5">
        <v>0.0</v>
      </c>
    </row>
    <row r="50329" ht="14.25" customHeight="1">
      <c r="A50329" s="5"/>
      <c r="B50329" s="5"/>
      <c r="C50329" s="5" t="str">
        <f>IFERROR(__xludf.DUMMYFUNCTION("""COMPUTED_VALUE"""),"")</f>
        <v/>
      </c>
      <c r="D50329" s="5">
        <v>0.0</v>
      </c>
    </row>
    <row r="50330" ht="14.25" customHeight="1">
      <c r="A50330" s="5"/>
      <c r="B50330" s="5"/>
      <c r="C50330" s="5" t="str">
        <f>IFERROR(__xludf.DUMMYFUNCTION("""COMPUTED_VALUE"""),"")</f>
        <v/>
      </c>
      <c r="D50330" s="5">
        <v>0.0</v>
      </c>
    </row>
    <row r="50331" ht="14.25" customHeight="1">
      <c r="A50331" s="5"/>
      <c r="B50331" s="5"/>
      <c r="C50331" s="5" t="str">
        <f>IFERROR(__xludf.DUMMYFUNCTION("""COMPUTED_VALUE"""),"")</f>
        <v/>
      </c>
      <c r="D50331" s="5">
        <v>0.0</v>
      </c>
    </row>
    <row r="50332" ht="14.25" customHeight="1">
      <c r="A50332" s="5"/>
      <c r="B50332" s="5"/>
      <c r="C50332" s="5" t="str">
        <f>IFERROR(__xludf.DUMMYFUNCTION("""COMPUTED_VALUE"""),"")</f>
        <v/>
      </c>
      <c r="D50332" s="5">
        <v>0.0</v>
      </c>
    </row>
    <row r="50333" ht="14.25" customHeight="1">
      <c r="A50333" s="5"/>
      <c r="B50333" s="5"/>
      <c r="C50333" s="5" t="str">
        <f>IFERROR(__xludf.DUMMYFUNCTION("""COMPUTED_VALUE"""),"")</f>
        <v/>
      </c>
      <c r="D50333" s="5">
        <v>0.0</v>
      </c>
    </row>
    <row r="50334" ht="14.25" customHeight="1">
      <c r="A50334" s="5"/>
      <c r="B50334" s="5"/>
      <c r="C50334" s="5" t="str">
        <f>IFERROR(__xludf.DUMMYFUNCTION("""COMPUTED_VALUE"""),"")</f>
        <v/>
      </c>
      <c r="D50334" s="5">
        <v>0.0</v>
      </c>
    </row>
    <row r="50335" ht="14.25" customHeight="1">
      <c r="A50335" s="5"/>
      <c r="B50335" s="5"/>
      <c r="C50335" s="5" t="str">
        <f>IFERROR(__xludf.DUMMYFUNCTION("""COMPUTED_VALUE"""),"")</f>
        <v/>
      </c>
      <c r="D50335" s="5">
        <v>0.0</v>
      </c>
    </row>
    <row r="50336" ht="14.25" customHeight="1">
      <c r="A50336" s="5"/>
      <c r="B50336" s="5"/>
      <c r="C50336" s="5" t="str">
        <f>IFERROR(__xludf.DUMMYFUNCTION("""COMPUTED_VALUE"""),"")</f>
        <v/>
      </c>
      <c r="D50336" s="5">
        <v>0.0</v>
      </c>
    </row>
    <row r="50337" ht="14.25" customHeight="1">
      <c r="A50337" s="5"/>
      <c r="B50337" s="5"/>
      <c r="C50337" s="5" t="str">
        <f>IFERROR(__xludf.DUMMYFUNCTION("""COMPUTED_VALUE"""),"")</f>
        <v/>
      </c>
      <c r="D50337" s="5">
        <v>0.0</v>
      </c>
    </row>
    <row r="50338" ht="14.25" customHeight="1">
      <c r="A50338" s="5"/>
      <c r="B50338" s="5"/>
      <c r="C50338" s="5" t="str">
        <f>IFERROR(__xludf.DUMMYFUNCTION("""COMPUTED_VALUE"""),"")</f>
        <v/>
      </c>
      <c r="D50338" s="5">
        <v>0.0</v>
      </c>
    </row>
    <row r="50339" ht="14.25" customHeight="1">
      <c r="A50339" s="5"/>
      <c r="B50339" s="5"/>
      <c r="C50339" s="5" t="str">
        <f>IFERROR(__xludf.DUMMYFUNCTION("""COMPUTED_VALUE"""),"")</f>
        <v/>
      </c>
      <c r="D50339" s="5">
        <v>0.0</v>
      </c>
    </row>
    <row r="50340" ht="14.25" customHeight="1">
      <c r="A50340" s="5"/>
      <c r="B50340" s="5"/>
      <c r="C50340" s="5" t="str">
        <f>IFERROR(__xludf.DUMMYFUNCTION("""COMPUTED_VALUE"""),"")</f>
        <v/>
      </c>
      <c r="D50340" s="5">
        <v>0.0</v>
      </c>
    </row>
    <row r="50341" ht="14.25" customHeight="1">
      <c r="A50341" s="5"/>
      <c r="B50341" s="5"/>
      <c r="C50341" s="5" t="str">
        <f>IFERROR(__xludf.DUMMYFUNCTION("""COMPUTED_VALUE"""),"")</f>
        <v/>
      </c>
      <c r="D50341" s="5">
        <v>0.0</v>
      </c>
    </row>
    <row r="50342" ht="14.25" customHeight="1">
      <c r="A50342" s="5"/>
      <c r="B50342" s="5"/>
      <c r="C50342" s="5" t="str">
        <f>IFERROR(__xludf.DUMMYFUNCTION("""COMPUTED_VALUE"""),"")</f>
        <v/>
      </c>
      <c r="D50342" s="5">
        <v>0.0</v>
      </c>
    </row>
    <row r="50343" ht="14.25" customHeight="1">
      <c r="A50343" s="5"/>
      <c r="B50343" s="5"/>
      <c r="C50343" s="5" t="str">
        <f>IFERROR(__xludf.DUMMYFUNCTION("""COMPUTED_VALUE"""),"")</f>
        <v/>
      </c>
      <c r="D50343" s="5">
        <v>0.0</v>
      </c>
    </row>
    <row r="50344" ht="14.25" customHeight="1">
      <c r="A50344" s="5"/>
      <c r="B50344" s="5"/>
      <c r="C50344" s="5" t="str">
        <f>IFERROR(__xludf.DUMMYFUNCTION("""COMPUTED_VALUE"""),"")</f>
        <v/>
      </c>
      <c r="D50344" s="5">
        <v>0.0</v>
      </c>
    </row>
    <row r="50345" ht="14.25" customHeight="1">
      <c r="A50345" s="5"/>
      <c r="B50345" s="5"/>
      <c r="C50345" s="5" t="str">
        <f>IFERROR(__xludf.DUMMYFUNCTION("""COMPUTED_VALUE"""),"")</f>
        <v/>
      </c>
      <c r="D50345" s="5">
        <v>0.0</v>
      </c>
    </row>
    <row r="50346" ht="14.25" customHeight="1">
      <c r="A50346" s="5"/>
      <c r="B50346" s="5"/>
      <c r="C50346" s="5" t="str">
        <f>IFERROR(__xludf.DUMMYFUNCTION("""COMPUTED_VALUE"""),"")</f>
        <v/>
      </c>
      <c r="D50346" s="5">
        <v>0.0</v>
      </c>
    </row>
    <row r="50347" ht="14.25" customHeight="1">
      <c r="A50347" s="5"/>
      <c r="B50347" s="5"/>
      <c r="C50347" s="5" t="str">
        <f>IFERROR(__xludf.DUMMYFUNCTION("""COMPUTED_VALUE"""),"")</f>
        <v/>
      </c>
      <c r="D50347" s="5">
        <v>0.0</v>
      </c>
    </row>
    <row r="50348" ht="14.25" customHeight="1">
      <c r="A50348" s="5"/>
      <c r="B50348" s="5"/>
      <c r="C50348" s="5" t="str">
        <f>IFERROR(__xludf.DUMMYFUNCTION("""COMPUTED_VALUE"""),"")</f>
        <v/>
      </c>
      <c r="D50348" s="5">
        <v>0.0</v>
      </c>
    </row>
    <row r="50349" ht="14.25" customHeight="1">
      <c r="A50349" s="5"/>
      <c r="B50349" s="5"/>
      <c r="C50349" s="5" t="str">
        <f>IFERROR(__xludf.DUMMYFUNCTION("""COMPUTED_VALUE"""),"")</f>
        <v/>
      </c>
      <c r="D50349" s="5">
        <v>0.0</v>
      </c>
    </row>
    <row r="50350" ht="14.25" customHeight="1">
      <c r="A50350" s="5"/>
      <c r="B50350" s="5"/>
      <c r="C50350" s="5" t="str">
        <f>IFERROR(__xludf.DUMMYFUNCTION("""COMPUTED_VALUE"""),"")</f>
        <v/>
      </c>
      <c r="D50350" s="5">
        <v>0.0</v>
      </c>
    </row>
    <row r="50351" ht="14.25" customHeight="1">
      <c r="A50351" s="5"/>
      <c r="B50351" s="5"/>
      <c r="C50351" s="5" t="str">
        <f>IFERROR(__xludf.DUMMYFUNCTION("""COMPUTED_VALUE"""),"")</f>
        <v/>
      </c>
      <c r="D50351" s="5">
        <v>0.0</v>
      </c>
    </row>
    <row r="50352" ht="14.25" customHeight="1">
      <c r="A50352" s="5"/>
      <c r="B50352" s="5"/>
      <c r="C50352" s="5" t="str">
        <f>IFERROR(__xludf.DUMMYFUNCTION("""COMPUTED_VALUE"""),"")</f>
        <v/>
      </c>
      <c r="D50352" s="5">
        <v>0.0</v>
      </c>
    </row>
    <row r="50353" ht="14.25" customHeight="1">
      <c r="A50353" s="5"/>
      <c r="B50353" s="5"/>
      <c r="C50353" s="5" t="str">
        <f>IFERROR(__xludf.DUMMYFUNCTION("""COMPUTED_VALUE"""),"")</f>
        <v/>
      </c>
      <c r="D50353" s="5">
        <v>0.0</v>
      </c>
    </row>
    <row r="50354" ht="14.25" customHeight="1">
      <c r="A50354" s="5"/>
      <c r="B50354" s="5"/>
      <c r="C50354" s="5" t="str">
        <f>IFERROR(__xludf.DUMMYFUNCTION("""COMPUTED_VALUE"""),"")</f>
        <v/>
      </c>
      <c r="D50354" s="5">
        <v>0.0</v>
      </c>
    </row>
    <row r="50355" ht="14.25" customHeight="1">
      <c r="A50355" s="5"/>
      <c r="B50355" s="5"/>
      <c r="C50355" s="5" t="str">
        <f>IFERROR(__xludf.DUMMYFUNCTION("""COMPUTED_VALUE"""),"")</f>
        <v/>
      </c>
      <c r="D50355" s="5">
        <v>0.0</v>
      </c>
    </row>
    <row r="50356" ht="14.25" customHeight="1">
      <c r="A50356" s="5"/>
      <c r="B50356" s="5"/>
      <c r="C50356" s="5" t="str">
        <f>IFERROR(__xludf.DUMMYFUNCTION("""COMPUTED_VALUE"""),"")</f>
        <v/>
      </c>
      <c r="D50356" s="5">
        <v>0.0</v>
      </c>
    </row>
    <row r="50357" ht="14.25" customHeight="1">
      <c r="A50357" s="5"/>
      <c r="B50357" s="5"/>
      <c r="C50357" s="5" t="str">
        <f>IFERROR(__xludf.DUMMYFUNCTION("""COMPUTED_VALUE"""),"")</f>
        <v/>
      </c>
      <c r="D50357" s="5">
        <v>0.0</v>
      </c>
    </row>
    <row r="50358" ht="14.25" customHeight="1">
      <c r="A50358" s="5"/>
      <c r="B50358" s="5"/>
      <c r="C50358" s="5" t="str">
        <f>IFERROR(__xludf.DUMMYFUNCTION("""COMPUTED_VALUE"""),"")</f>
        <v/>
      </c>
      <c r="D50358" s="5">
        <v>0.0</v>
      </c>
    </row>
    <row r="50359" ht="14.25" customHeight="1">
      <c r="A50359" s="5"/>
      <c r="B50359" s="5"/>
      <c r="C50359" s="5" t="str">
        <f>IFERROR(__xludf.DUMMYFUNCTION("""COMPUTED_VALUE"""),"")</f>
        <v/>
      </c>
      <c r="D50359" s="5">
        <v>0.0</v>
      </c>
    </row>
    <row r="50360" ht="14.25" customHeight="1">
      <c r="A50360" s="5"/>
      <c r="B50360" s="5"/>
      <c r="C50360" s="5" t="str">
        <f>IFERROR(__xludf.DUMMYFUNCTION("""COMPUTED_VALUE"""),"")</f>
        <v/>
      </c>
      <c r="D50360" s="5">
        <v>0.0</v>
      </c>
    </row>
    <row r="50361" ht="14.25" customHeight="1">
      <c r="A50361" s="5"/>
      <c r="B50361" s="5"/>
      <c r="C50361" s="5" t="str">
        <f>IFERROR(__xludf.DUMMYFUNCTION("""COMPUTED_VALUE"""),"")</f>
        <v/>
      </c>
      <c r="D50361" s="5">
        <v>0.0</v>
      </c>
    </row>
    <row r="50362" ht="14.25" customHeight="1">
      <c r="A50362" s="5"/>
      <c r="B50362" s="5"/>
      <c r="C50362" s="5" t="str">
        <f>IFERROR(__xludf.DUMMYFUNCTION("""COMPUTED_VALUE"""),"")</f>
        <v/>
      </c>
      <c r="D50362" s="5">
        <v>0.0</v>
      </c>
    </row>
    <row r="50363" ht="14.25" customHeight="1">
      <c r="A50363" s="5"/>
      <c r="B50363" s="5"/>
      <c r="C50363" s="5" t="str">
        <f>IFERROR(__xludf.DUMMYFUNCTION("""COMPUTED_VALUE"""),"")</f>
        <v/>
      </c>
      <c r="D50363" s="5">
        <v>0.0</v>
      </c>
    </row>
    <row r="50364" ht="14.25" customHeight="1">
      <c r="A50364" s="5"/>
      <c r="B50364" s="5"/>
      <c r="C50364" s="5" t="str">
        <f>IFERROR(__xludf.DUMMYFUNCTION("""COMPUTED_VALUE"""),"")</f>
        <v/>
      </c>
      <c r="D50364" s="5">
        <v>0.0</v>
      </c>
    </row>
    <row r="50365" ht="14.25" customHeight="1">
      <c r="A50365" s="5"/>
      <c r="B50365" s="5"/>
      <c r="C50365" s="5" t="str">
        <f>IFERROR(__xludf.DUMMYFUNCTION("""COMPUTED_VALUE"""),"")</f>
        <v/>
      </c>
      <c r="D50365" s="5">
        <v>0.0</v>
      </c>
    </row>
    <row r="50366" ht="14.25" customHeight="1">
      <c r="A50366" s="5"/>
      <c r="B50366" s="5"/>
      <c r="C50366" s="5" t="str">
        <f>IFERROR(__xludf.DUMMYFUNCTION("""COMPUTED_VALUE"""),"")</f>
        <v/>
      </c>
      <c r="D50366" s="5">
        <v>0.0</v>
      </c>
    </row>
    <row r="50367" ht="14.25" customHeight="1">
      <c r="A50367" s="5"/>
      <c r="B50367" s="5"/>
      <c r="C50367" s="5" t="str">
        <f>IFERROR(__xludf.DUMMYFUNCTION("""COMPUTED_VALUE"""),"")</f>
        <v/>
      </c>
      <c r="D50367" s="5">
        <v>0.0</v>
      </c>
    </row>
    <row r="50368" ht="14.25" customHeight="1">
      <c r="A50368" s="5"/>
      <c r="B50368" s="5"/>
      <c r="C50368" s="5" t="str">
        <f>IFERROR(__xludf.DUMMYFUNCTION("""COMPUTED_VALUE"""),"")</f>
        <v/>
      </c>
      <c r="D50368" s="5">
        <v>0.0</v>
      </c>
    </row>
    <row r="50369" ht="14.25" customHeight="1">
      <c r="A50369" s="5"/>
      <c r="B50369" s="5"/>
      <c r="C50369" s="5" t="str">
        <f>IFERROR(__xludf.DUMMYFUNCTION("""COMPUTED_VALUE"""),"")</f>
        <v/>
      </c>
      <c r="D50369" s="5">
        <v>0.0</v>
      </c>
    </row>
    <row r="50370" ht="14.25" customHeight="1">
      <c r="A50370" s="5"/>
      <c r="B50370" s="5"/>
      <c r="C50370" s="5" t="str">
        <f>IFERROR(__xludf.DUMMYFUNCTION("""COMPUTED_VALUE"""),"")</f>
        <v/>
      </c>
      <c r="D50370" s="5">
        <v>0.0</v>
      </c>
    </row>
    <row r="50371" ht="14.25" customHeight="1">
      <c r="A50371" s="5"/>
      <c r="B50371" s="5"/>
      <c r="C50371" s="5" t="str">
        <f>IFERROR(__xludf.DUMMYFUNCTION("""COMPUTED_VALUE"""),"")</f>
        <v/>
      </c>
      <c r="D50371" s="5">
        <v>0.0</v>
      </c>
    </row>
    <row r="50372" ht="14.25" customHeight="1">
      <c r="A50372" s="5"/>
      <c r="B50372" s="5"/>
      <c r="C50372" s="5" t="str">
        <f>IFERROR(__xludf.DUMMYFUNCTION("""COMPUTED_VALUE"""),"")</f>
        <v/>
      </c>
      <c r="D50372" s="5">
        <v>0.0</v>
      </c>
    </row>
    <row r="50373" ht="14.25" customHeight="1">
      <c r="A50373" s="5"/>
      <c r="B50373" s="5"/>
      <c r="C50373" s="5" t="str">
        <f>IFERROR(__xludf.DUMMYFUNCTION("""COMPUTED_VALUE"""),"")</f>
        <v/>
      </c>
      <c r="D50373" s="5">
        <v>0.0</v>
      </c>
    </row>
    <row r="50374" ht="14.25" customHeight="1">
      <c r="A50374" s="5"/>
      <c r="B50374" s="5"/>
      <c r="C50374" s="5" t="str">
        <f>IFERROR(__xludf.DUMMYFUNCTION("""COMPUTED_VALUE"""),"")</f>
        <v/>
      </c>
      <c r="D50374" s="5">
        <v>0.0</v>
      </c>
    </row>
    <row r="50375" ht="14.25" customHeight="1">
      <c r="A50375" s="5"/>
      <c r="B50375" s="5"/>
      <c r="C50375" s="5" t="str">
        <f>IFERROR(__xludf.DUMMYFUNCTION("""COMPUTED_VALUE"""),"")</f>
        <v/>
      </c>
      <c r="D50375" s="5">
        <v>0.0</v>
      </c>
    </row>
    <row r="50376" ht="14.25" customHeight="1">
      <c r="A50376" s="5"/>
      <c r="B50376" s="5"/>
      <c r="C50376" s="5" t="str">
        <f>IFERROR(__xludf.DUMMYFUNCTION("""COMPUTED_VALUE"""),"")</f>
        <v/>
      </c>
      <c r="D50376" s="5">
        <v>0.0</v>
      </c>
    </row>
    <row r="50377" ht="14.25" customHeight="1">
      <c r="A50377" s="5"/>
      <c r="B50377" s="5"/>
      <c r="C50377" s="5" t="str">
        <f>IFERROR(__xludf.DUMMYFUNCTION("""COMPUTED_VALUE"""),"")</f>
        <v/>
      </c>
      <c r="D50377" s="5">
        <v>0.0</v>
      </c>
    </row>
    <row r="50378" ht="14.25" customHeight="1">
      <c r="A50378" s="5"/>
      <c r="B50378" s="5"/>
      <c r="C50378" s="5" t="str">
        <f>IFERROR(__xludf.DUMMYFUNCTION("""COMPUTED_VALUE"""),"")</f>
        <v/>
      </c>
      <c r="D50378" s="5">
        <v>0.0</v>
      </c>
    </row>
    <row r="50379" ht="14.25" customHeight="1">
      <c r="A50379" s="5"/>
      <c r="B50379" s="5"/>
      <c r="C50379" s="5" t="str">
        <f>IFERROR(__xludf.DUMMYFUNCTION("""COMPUTED_VALUE"""),"")</f>
        <v/>
      </c>
      <c r="D50379" s="5">
        <v>0.0</v>
      </c>
    </row>
    <row r="50380" ht="14.25" customHeight="1">
      <c r="A50380" s="5"/>
      <c r="B50380" s="5"/>
      <c r="C50380" s="5" t="str">
        <f>IFERROR(__xludf.DUMMYFUNCTION("""COMPUTED_VALUE"""),"")</f>
        <v/>
      </c>
      <c r="D50380" s="5">
        <v>0.0</v>
      </c>
    </row>
    <row r="50381" ht="14.25" customHeight="1">
      <c r="A50381" s="5"/>
      <c r="B50381" s="5"/>
      <c r="C50381" s="5" t="str">
        <f>IFERROR(__xludf.DUMMYFUNCTION("""COMPUTED_VALUE"""),"")</f>
        <v/>
      </c>
      <c r="D50381" s="5">
        <v>0.0</v>
      </c>
    </row>
    <row r="50382" ht="14.25" customHeight="1">
      <c r="A50382" s="5"/>
      <c r="B50382" s="5"/>
      <c r="C50382" s="5" t="str">
        <f>IFERROR(__xludf.DUMMYFUNCTION("""COMPUTED_VALUE"""),"")</f>
        <v/>
      </c>
      <c r="D50382" s="5">
        <v>0.0</v>
      </c>
    </row>
    <row r="50383" ht="14.25" customHeight="1">
      <c r="A50383" s="5"/>
      <c r="B50383" s="5"/>
      <c r="C50383" s="5" t="str">
        <f>IFERROR(__xludf.DUMMYFUNCTION("""COMPUTED_VALUE"""),"")</f>
        <v/>
      </c>
      <c r="D50383" s="5">
        <v>0.0</v>
      </c>
    </row>
    <row r="50384" ht="14.25" customHeight="1">
      <c r="A50384" s="5"/>
      <c r="B50384" s="5"/>
      <c r="C50384" s="5" t="str">
        <f>IFERROR(__xludf.DUMMYFUNCTION("""COMPUTED_VALUE"""),"")</f>
        <v/>
      </c>
      <c r="D50384" s="5">
        <v>0.0</v>
      </c>
    </row>
    <row r="50385" ht="14.25" customHeight="1">
      <c r="A50385" s="5"/>
      <c r="B50385" s="5"/>
      <c r="C50385" s="5" t="str">
        <f>IFERROR(__xludf.DUMMYFUNCTION("""COMPUTED_VALUE"""),"")</f>
        <v/>
      </c>
      <c r="D50385" s="5">
        <v>0.0</v>
      </c>
    </row>
    <row r="50386" ht="14.25" customHeight="1">
      <c r="A50386" s="5"/>
      <c r="B50386" s="5"/>
      <c r="C50386" s="5" t="str">
        <f>IFERROR(__xludf.DUMMYFUNCTION("""COMPUTED_VALUE"""),"")</f>
        <v/>
      </c>
      <c r="D50386" s="5">
        <v>0.0</v>
      </c>
    </row>
    <row r="50387" ht="14.25" customHeight="1">
      <c r="A50387" s="5"/>
      <c r="B50387" s="5"/>
      <c r="C50387" s="5" t="str">
        <f>IFERROR(__xludf.DUMMYFUNCTION("""COMPUTED_VALUE"""),"")</f>
        <v/>
      </c>
      <c r="D50387" s="5">
        <v>0.0</v>
      </c>
    </row>
    <row r="50388" ht="14.25" customHeight="1">
      <c r="A50388" s="5"/>
      <c r="B50388" s="5"/>
      <c r="C50388" s="5" t="str">
        <f>IFERROR(__xludf.DUMMYFUNCTION("""COMPUTED_VALUE"""),"")</f>
        <v/>
      </c>
      <c r="D50388" s="5">
        <v>0.0</v>
      </c>
    </row>
    <row r="50389" ht="14.25" customHeight="1">
      <c r="A50389" s="5"/>
      <c r="B50389" s="5"/>
      <c r="C50389" s="5" t="str">
        <f>IFERROR(__xludf.DUMMYFUNCTION("""COMPUTED_VALUE"""),"")</f>
        <v/>
      </c>
      <c r="D50389" s="5">
        <v>0.0</v>
      </c>
    </row>
    <row r="50390" ht="14.25" customHeight="1">
      <c r="A50390" s="5"/>
      <c r="B50390" s="5"/>
      <c r="C50390" s="5" t="str">
        <f>IFERROR(__xludf.DUMMYFUNCTION("""COMPUTED_VALUE"""),"")</f>
        <v/>
      </c>
      <c r="D50390" s="5">
        <v>0.0</v>
      </c>
    </row>
    <row r="50391" ht="14.25" customHeight="1">
      <c r="A50391" s="5"/>
      <c r="B50391" s="5"/>
      <c r="C50391" s="5" t="str">
        <f>IFERROR(__xludf.DUMMYFUNCTION("""COMPUTED_VALUE"""),"")</f>
        <v/>
      </c>
      <c r="D50391" s="5">
        <v>0.0</v>
      </c>
    </row>
    <row r="50392" ht="14.25" customHeight="1">
      <c r="A50392" s="5"/>
      <c r="B50392" s="5"/>
      <c r="C50392" s="5" t="str">
        <f>IFERROR(__xludf.DUMMYFUNCTION("""COMPUTED_VALUE"""),"")</f>
        <v/>
      </c>
      <c r="D50392" s="5">
        <v>0.0</v>
      </c>
    </row>
    <row r="50393" ht="14.25" customHeight="1">
      <c r="A50393" s="5"/>
      <c r="B50393" s="5"/>
      <c r="C50393" s="5" t="str">
        <f>IFERROR(__xludf.DUMMYFUNCTION("""COMPUTED_VALUE"""),"")</f>
        <v/>
      </c>
      <c r="D50393" s="5">
        <v>0.0</v>
      </c>
    </row>
    <row r="50394" ht="14.25" customHeight="1">
      <c r="A50394" s="5"/>
      <c r="B50394" s="5"/>
      <c r="C50394" s="5" t="str">
        <f>IFERROR(__xludf.DUMMYFUNCTION("""COMPUTED_VALUE"""),"")</f>
        <v/>
      </c>
      <c r="D50394" s="5">
        <v>0.0</v>
      </c>
    </row>
    <row r="50395" ht="14.25" customHeight="1">
      <c r="A50395" s="5"/>
      <c r="B50395" s="5"/>
      <c r="C50395" s="5" t="str">
        <f>IFERROR(__xludf.DUMMYFUNCTION("""COMPUTED_VALUE"""),"")</f>
        <v/>
      </c>
      <c r="D50395" s="5">
        <v>0.0</v>
      </c>
    </row>
    <row r="50396" ht="14.25" customHeight="1">
      <c r="A50396" s="5"/>
      <c r="B50396" s="5"/>
      <c r="C50396" s="5" t="str">
        <f>IFERROR(__xludf.DUMMYFUNCTION("""COMPUTED_VALUE"""),"")</f>
        <v/>
      </c>
      <c r="D50396" s="5">
        <v>0.0</v>
      </c>
    </row>
    <row r="50397" ht="14.25" customHeight="1">
      <c r="A50397" s="5"/>
      <c r="B50397" s="5"/>
      <c r="C50397" s="5" t="str">
        <f>IFERROR(__xludf.DUMMYFUNCTION("""COMPUTED_VALUE"""),"")</f>
        <v/>
      </c>
      <c r="D50397" s="5">
        <v>0.0</v>
      </c>
    </row>
    <row r="50398" ht="14.25" customHeight="1">
      <c r="A50398" s="5"/>
      <c r="B50398" s="5"/>
      <c r="C50398" s="5" t="str">
        <f>IFERROR(__xludf.DUMMYFUNCTION("""COMPUTED_VALUE"""),"")</f>
        <v/>
      </c>
      <c r="D50398" s="5">
        <v>0.0</v>
      </c>
    </row>
    <row r="50399" ht="14.25" customHeight="1">
      <c r="A50399" s="5"/>
      <c r="B50399" s="5"/>
      <c r="C50399" s="5" t="str">
        <f>IFERROR(__xludf.DUMMYFUNCTION("""COMPUTED_VALUE"""),"")</f>
        <v/>
      </c>
      <c r="D50399" s="5">
        <v>0.0</v>
      </c>
    </row>
    <row r="50400" ht="14.25" customHeight="1">
      <c r="A50400" s="5"/>
      <c r="B50400" s="5"/>
      <c r="C50400" s="5" t="str">
        <f>IFERROR(__xludf.DUMMYFUNCTION("""COMPUTED_VALUE"""),"")</f>
        <v/>
      </c>
      <c r="D50400" s="5">
        <v>0.0</v>
      </c>
    </row>
    <row r="50401" ht="14.25" customHeight="1">
      <c r="A50401" s="5"/>
      <c r="B50401" s="5"/>
      <c r="C50401" s="5" t="str">
        <f>IFERROR(__xludf.DUMMYFUNCTION("""COMPUTED_VALUE"""),"")</f>
        <v/>
      </c>
      <c r="D50401" s="5">
        <v>0.0</v>
      </c>
    </row>
    <row r="50402" ht="14.25" customHeight="1">
      <c r="A50402" s="5"/>
      <c r="B50402" s="5"/>
      <c r="C50402" s="5" t="str">
        <f>IFERROR(__xludf.DUMMYFUNCTION("""COMPUTED_VALUE"""),"")</f>
        <v/>
      </c>
      <c r="D50402" s="5">
        <v>0.0</v>
      </c>
    </row>
    <row r="50403" ht="14.25" customHeight="1">
      <c r="A50403" s="5"/>
      <c r="B50403" s="5"/>
      <c r="C50403" s="5" t="str">
        <f>IFERROR(__xludf.DUMMYFUNCTION("""COMPUTED_VALUE"""),"")</f>
        <v/>
      </c>
      <c r="D50403" s="5">
        <v>0.0</v>
      </c>
    </row>
    <row r="50404" ht="14.25" customHeight="1">
      <c r="A50404" s="5"/>
      <c r="B50404" s="5"/>
      <c r="C50404" s="5" t="str">
        <f>IFERROR(__xludf.DUMMYFUNCTION("""COMPUTED_VALUE"""),"")</f>
        <v/>
      </c>
      <c r="D50404" s="5">
        <v>0.0</v>
      </c>
    </row>
    <row r="50405" ht="14.25" customHeight="1">
      <c r="A50405" s="5"/>
      <c r="B50405" s="5"/>
      <c r="C50405" s="5" t="str">
        <f>IFERROR(__xludf.DUMMYFUNCTION("""COMPUTED_VALUE"""),"")</f>
        <v/>
      </c>
      <c r="D50405" s="5">
        <v>0.0</v>
      </c>
    </row>
    <row r="50406" ht="14.25" customHeight="1">
      <c r="A50406" s="5"/>
      <c r="B50406" s="5"/>
      <c r="C50406" s="5" t="str">
        <f>IFERROR(__xludf.DUMMYFUNCTION("""COMPUTED_VALUE"""),"")</f>
        <v/>
      </c>
      <c r="D50406" s="5">
        <v>0.0</v>
      </c>
    </row>
    <row r="50407" ht="14.25" customHeight="1">
      <c r="A50407" s="5"/>
      <c r="B50407" s="5"/>
      <c r="C50407" s="5" t="str">
        <f>IFERROR(__xludf.DUMMYFUNCTION("""COMPUTED_VALUE"""),"")</f>
        <v/>
      </c>
      <c r="D50407" s="5">
        <v>0.0</v>
      </c>
    </row>
    <row r="50408" ht="14.25" customHeight="1">
      <c r="A50408" s="5"/>
      <c r="B50408" s="5"/>
      <c r="C50408" s="5" t="str">
        <f>IFERROR(__xludf.DUMMYFUNCTION("""COMPUTED_VALUE"""),"")</f>
        <v/>
      </c>
      <c r="D50408" s="5">
        <v>0.0</v>
      </c>
    </row>
    <row r="50409" ht="14.25" customHeight="1">
      <c r="A50409" s="5"/>
      <c r="B50409" s="5"/>
      <c r="C50409" s="5" t="str">
        <f>IFERROR(__xludf.DUMMYFUNCTION("""COMPUTED_VALUE"""),"")</f>
        <v/>
      </c>
      <c r="D50409" s="5">
        <v>0.0</v>
      </c>
    </row>
    <row r="50410" ht="14.25" customHeight="1">
      <c r="A50410" s="5"/>
      <c r="B50410" s="5"/>
      <c r="C50410" s="5" t="str">
        <f>IFERROR(__xludf.DUMMYFUNCTION("""COMPUTED_VALUE"""),"")</f>
        <v/>
      </c>
      <c r="D50410" s="5">
        <v>0.0</v>
      </c>
    </row>
    <row r="50411" ht="14.25" customHeight="1">
      <c r="A50411" s="5"/>
      <c r="B50411" s="5"/>
      <c r="C50411" s="5" t="str">
        <f>IFERROR(__xludf.DUMMYFUNCTION("""COMPUTED_VALUE"""),"")</f>
        <v/>
      </c>
      <c r="D50411" s="5">
        <v>0.0</v>
      </c>
    </row>
    <row r="50412" ht="14.25" customHeight="1">
      <c r="A50412" s="5"/>
      <c r="B50412" s="5"/>
      <c r="C50412" s="5" t="str">
        <f>IFERROR(__xludf.DUMMYFUNCTION("""COMPUTED_VALUE"""),"")</f>
        <v/>
      </c>
      <c r="D50412" s="5">
        <v>0.0</v>
      </c>
    </row>
    <row r="50413" ht="14.25" customHeight="1">
      <c r="A50413" s="5"/>
      <c r="B50413" s="5"/>
      <c r="C50413" s="5" t="str">
        <f>IFERROR(__xludf.DUMMYFUNCTION("""COMPUTED_VALUE"""),"")</f>
        <v/>
      </c>
      <c r="D50413" s="5">
        <v>0.0</v>
      </c>
    </row>
    <row r="50414" ht="14.25" customHeight="1">
      <c r="A50414" s="5"/>
      <c r="B50414" s="5"/>
      <c r="C50414" s="5" t="str">
        <f>IFERROR(__xludf.DUMMYFUNCTION("""COMPUTED_VALUE"""),"")</f>
        <v/>
      </c>
      <c r="D50414" s="5">
        <v>0.0</v>
      </c>
    </row>
    <row r="50415" ht="14.25" customHeight="1">
      <c r="A50415" s="5"/>
      <c r="B50415" s="5"/>
      <c r="C50415" s="5" t="str">
        <f>IFERROR(__xludf.DUMMYFUNCTION("""COMPUTED_VALUE"""),"")</f>
        <v/>
      </c>
      <c r="D50415" s="5">
        <v>0.0</v>
      </c>
    </row>
    <row r="50416" ht="14.25" customHeight="1">
      <c r="A50416" s="5"/>
      <c r="B50416" s="5"/>
      <c r="C50416" s="5" t="str">
        <f>IFERROR(__xludf.DUMMYFUNCTION("""COMPUTED_VALUE"""),"")</f>
        <v/>
      </c>
      <c r="D50416" s="5">
        <v>0.0</v>
      </c>
    </row>
    <row r="50417" ht="14.25" customHeight="1">
      <c r="A50417" s="5"/>
      <c r="B50417" s="5"/>
      <c r="C50417" s="5" t="str">
        <f>IFERROR(__xludf.DUMMYFUNCTION("""COMPUTED_VALUE"""),"")</f>
        <v/>
      </c>
      <c r="D50417" s="5">
        <v>0.0</v>
      </c>
    </row>
    <row r="50418" ht="14.25" customHeight="1">
      <c r="A50418" s="5"/>
      <c r="B50418" s="5"/>
      <c r="C50418" s="5" t="str">
        <f>IFERROR(__xludf.DUMMYFUNCTION("""COMPUTED_VALUE"""),"")</f>
        <v/>
      </c>
      <c r="D50418" s="5">
        <v>0.0</v>
      </c>
    </row>
    <row r="50419" ht="14.25" customHeight="1">
      <c r="A50419" s="5"/>
      <c r="B50419" s="5"/>
      <c r="C50419" s="5" t="str">
        <f>IFERROR(__xludf.DUMMYFUNCTION("""COMPUTED_VALUE"""),"")</f>
        <v/>
      </c>
      <c r="D50419" s="5">
        <v>0.0</v>
      </c>
    </row>
    <row r="50420" ht="14.25" customHeight="1">
      <c r="A50420" s="5"/>
      <c r="B50420" s="5"/>
      <c r="C50420" s="5" t="str">
        <f>IFERROR(__xludf.DUMMYFUNCTION("""COMPUTED_VALUE"""),"")</f>
        <v/>
      </c>
      <c r="D50420" s="5">
        <v>0.0</v>
      </c>
    </row>
    <row r="50421" ht="14.25" customHeight="1">
      <c r="A50421" s="5"/>
      <c r="B50421" s="5"/>
      <c r="C50421" s="5" t="str">
        <f>IFERROR(__xludf.DUMMYFUNCTION("""COMPUTED_VALUE"""),"")</f>
        <v/>
      </c>
      <c r="D50421" s="5">
        <v>0.0</v>
      </c>
    </row>
    <row r="50422" ht="14.25" customHeight="1">
      <c r="A50422" s="5"/>
      <c r="B50422" s="5"/>
      <c r="C50422" s="5" t="str">
        <f>IFERROR(__xludf.DUMMYFUNCTION("""COMPUTED_VALUE"""),"")</f>
        <v/>
      </c>
      <c r="D50422" s="5">
        <v>0.0</v>
      </c>
    </row>
    <row r="50423" ht="14.25" customHeight="1">
      <c r="A50423" s="5"/>
      <c r="B50423" s="5"/>
      <c r="C50423" s="5" t="str">
        <f>IFERROR(__xludf.DUMMYFUNCTION("""COMPUTED_VALUE"""),"")</f>
        <v/>
      </c>
      <c r="D50423" s="5">
        <v>0.0</v>
      </c>
    </row>
    <row r="50424" ht="14.25" customHeight="1">
      <c r="A50424" s="5"/>
      <c r="B50424" s="5"/>
      <c r="C50424" s="5" t="str">
        <f>IFERROR(__xludf.DUMMYFUNCTION("""COMPUTED_VALUE"""),"")</f>
        <v/>
      </c>
      <c r="D50424" s="5">
        <v>0.0</v>
      </c>
    </row>
    <row r="50425" ht="14.25" customHeight="1">
      <c r="A50425" s="5"/>
      <c r="B50425" s="5"/>
      <c r="C50425" s="5" t="str">
        <f>IFERROR(__xludf.DUMMYFUNCTION("""COMPUTED_VALUE"""),"")</f>
        <v/>
      </c>
      <c r="D50425" s="5">
        <v>0.0</v>
      </c>
    </row>
    <row r="50426" ht="14.25" customHeight="1">
      <c r="A50426" s="5"/>
      <c r="B50426" s="5"/>
      <c r="C50426" s="5" t="str">
        <f>IFERROR(__xludf.DUMMYFUNCTION("""COMPUTED_VALUE"""),"")</f>
        <v/>
      </c>
      <c r="D50426" s="5">
        <v>0.0</v>
      </c>
    </row>
    <row r="50427" ht="14.25" customHeight="1">
      <c r="A50427" s="5"/>
      <c r="B50427" s="5"/>
      <c r="C50427" s="5" t="str">
        <f>IFERROR(__xludf.DUMMYFUNCTION("""COMPUTED_VALUE"""),"")</f>
        <v/>
      </c>
      <c r="D50427" s="5">
        <v>0.0</v>
      </c>
    </row>
    <row r="50428" ht="14.25" customHeight="1">
      <c r="A50428" s="5"/>
      <c r="B50428" s="5"/>
      <c r="C50428" s="5" t="str">
        <f>IFERROR(__xludf.DUMMYFUNCTION("""COMPUTED_VALUE"""),"")</f>
        <v/>
      </c>
      <c r="D50428" s="5">
        <v>0.0</v>
      </c>
    </row>
    <row r="50429" ht="14.25" customHeight="1">
      <c r="A50429" s="5"/>
      <c r="B50429" s="5"/>
      <c r="C50429" s="5" t="str">
        <f>IFERROR(__xludf.DUMMYFUNCTION("""COMPUTED_VALUE"""),"")</f>
        <v/>
      </c>
      <c r="D50429" s="5">
        <v>0.0</v>
      </c>
    </row>
    <row r="50430" ht="14.25" customHeight="1">
      <c r="A50430" s="5"/>
      <c r="B50430" s="5"/>
      <c r="C50430" s="5" t="str">
        <f>IFERROR(__xludf.DUMMYFUNCTION("""COMPUTED_VALUE"""),"")</f>
        <v/>
      </c>
      <c r="D50430" s="5">
        <v>0.0</v>
      </c>
    </row>
    <row r="50431" ht="14.25" customHeight="1">
      <c r="A50431" s="5"/>
      <c r="B50431" s="5"/>
      <c r="C50431" s="5" t="str">
        <f>IFERROR(__xludf.DUMMYFUNCTION("""COMPUTED_VALUE"""),"")</f>
        <v/>
      </c>
      <c r="D50431" s="5">
        <v>0.0</v>
      </c>
    </row>
    <row r="50432" ht="14.25" customHeight="1">
      <c r="A50432" s="5"/>
      <c r="B50432" s="5"/>
      <c r="C50432" s="5" t="str">
        <f>IFERROR(__xludf.DUMMYFUNCTION("""COMPUTED_VALUE"""),"")</f>
        <v/>
      </c>
      <c r="D50432" s="5">
        <v>0.0</v>
      </c>
    </row>
    <row r="50433" ht="14.25" customHeight="1">
      <c r="A50433" s="5"/>
      <c r="B50433" s="5"/>
      <c r="C50433" s="5" t="str">
        <f>IFERROR(__xludf.DUMMYFUNCTION("""COMPUTED_VALUE"""),"")</f>
        <v/>
      </c>
      <c r="D50433" s="5">
        <v>0.0</v>
      </c>
    </row>
    <row r="50434" ht="14.25" customHeight="1">
      <c r="A50434" s="5"/>
      <c r="B50434" s="5"/>
      <c r="C50434" s="5" t="str">
        <f>IFERROR(__xludf.DUMMYFUNCTION("""COMPUTED_VALUE"""),"")</f>
        <v/>
      </c>
      <c r="D50434" s="5">
        <v>0.0</v>
      </c>
    </row>
    <row r="50435" ht="14.25" customHeight="1">
      <c r="A50435" s="5"/>
      <c r="B50435" s="5"/>
      <c r="C50435" s="5" t="str">
        <f>IFERROR(__xludf.DUMMYFUNCTION("""COMPUTED_VALUE"""),"")</f>
        <v/>
      </c>
      <c r="D50435" s="5">
        <v>0.0</v>
      </c>
    </row>
    <row r="50436" ht="14.25" customHeight="1">
      <c r="A50436" s="5"/>
      <c r="B50436" s="5"/>
      <c r="C50436" s="5" t="str">
        <f>IFERROR(__xludf.DUMMYFUNCTION("""COMPUTED_VALUE"""),"")</f>
        <v/>
      </c>
      <c r="D50436" s="5">
        <v>0.0</v>
      </c>
    </row>
    <row r="50437" ht="14.25" customHeight="1">
      <c r="A50437" s="5"/>
      <c r="B50437" s="5"/>
      <c r="C50437" s="5" t="str">
        <f>IFERROR(__xludf.DUMMYFUNCTION("""COMPUTED_VALUE"""),"")</f>
        <v/>
      </c>
      <c r="D50437" s="5">
        <v>0.0</v>
      </c>
    </row>
    <row r="50438" ht="14.25" customHeight="1">
      <c r="A50438" s="5"/>
      <c r="B50438" s="5"/>
      <c r="C50438" s="5" t="str">
        <f>IFERROR(__xludf.DUMMYFUNCTION("""COMPUTED_VALUE"""),"")</f>
        <v/>
      </c>
      <c r="D50438" s="5">
        <v>0.0</v>
      </c>
    </row>
    <row r="50439" ht="14.25" customHeight="1">
      <c r="A50439" s="5"/>
      <c r="B50439" s="5"/>
      <c r="C50439" s="5" t="str">
        <f>IFERROR(__xludf.DUMMYFUNCTION("""COMPUTED_VALUE"""),"")</f>
        <v/>
      </c>
      <c r="D50439" s="5">
        <v>0.0</v>
      </c>
    </row>
    <row r="50440" ht="14.25" customHeight="1">
      <c r="A50440" s="5"/>
      <c r="B50440" s="5"/>
      <c r="C50440" s="5" t="str">
        <f>IFERROR(__xludf.DUMMYFUNCTION("""COMPUTED_VALUE"""),"")</f>
        <v/>
      </c>
      <c r="D50440" s="5">
        <v>0.0</v>
      </c>
    </row>
    <row r="50441" ht="14.25" customHeight="1">
      <c r="A50441" s="5"/>
      <c r="B50441" s="5"/>
      <c r="C50441" s="5" t="str">
        <f>IFERROR(__xludf.DUMMYFUNCTION("""COMPUTED_VALUE"""),"")</f>
        <v/>
      </c>
      <c r="D50441" s="5">
        <v>0.0</v>
      </c>
    </row>
    <row r="50442" ht="14.25" customHeight="1">
      <c r="A50442" s="5"/>
      <c r="B50442" s="5"/>
      <c r="C50442" s="5" t="str">
        <f>IFERROR(__xludf.DUMMYFUNCTION("""COMPUTED_VALUE"""),"")</f>
        <v/>
      </c>
      <c r="D50442" s="5">
        <v>0.0</v>
      </c>
    </row>
    <row r="50443" ht="14.25" customHeight="1">
      <c r="A50443" s="5"/>
      <c r="B50443" s="5"/>
      <c r="C50443" s="5" t="str">
        <f>IFERROR(__xludf.DUMMYFUNCTION("""COMPUTED_VALUE"""),"")</f>
        <v/>
      </c>
      <c r="D50443" s="5">
        <v>0.0</v>
      </c>
    </row>
    <row r="50444" ht="14.25" customHeight="1">
      <c r="A50444" s="5"/>
      <c r="B50444" s="5"/>
      <c r="C50444" s="5" t="str">
        <f>IFERROR(__xludf.DUMMYFUNCTION("""COMPUTED_VALUE"""),"")</f>
        <v/>
      </c>
      <c r="D50444" s="5">
        <v>0.0</v>
      </c>
    </row>
    <row r="50445" ht="14.25" customHeight="1">
      <c r="A50445" s="5"/>
      <c r="B50445" s="5"/>
      <c r="C50445" s="5" t="str">
        <f>IFERROR(__xludf.DUMMYFUNCTION("""COMPUTED_VALUE"""),"")</f>
        <v/>
      </c>
      <c r="D50445" s="5">
        <v>0.0</v>
      </c>
    </row>
    <row r="50446" ht="14.25" customHeight="1">
      <c r="A50446" s="5"/>
      <c r="B50446" s="5"/>
      <c r="C50446" s="5" t="str">
        <f>IFERROR(__xludf.DUMMYFUNCTION("""COMPUTED_VALUE"""),"")</f>
        <v/>
      </c>
      <c r="D50446" s="5">
        <v>0.0</v>
      </c>
    </row>
    <row r="50447" ht="14.25" customHeight="1">
      <c r="A50447" s="5"/>
      <c r="B50447" s="5"/>
      <c r="C50447" s="5" t="str">
        <f>IFERROR(__xludf.DUMMYFUNCTION("""COMPUTED_VALUE"""),"")</f>
        <v/>
      </c>
      <c r="D50447" s="5">
        <v>0.0</v>
      </c>
    </row>
    <row r="50448" ht="14.25" customHeight="1">
      <c r="A50448" s="5"/>
      <c r="B50448" s="5"/>
      <c r="C50448" s="5" t="str">
        <f>IFERROR(__xludf.DUMMYFUNCTION("""COMPUTED_VALUE"""),"")</f>
        <v/>
      </c>
      <c r="D50448" s="5">
        <v>0.0</v>
      </c>
    </row>
    <row r="50449" ht="14.25" customHeight="1">
      <c r="A50449" s="5"/>
      <c r="B50449" s="5"/>
      <c r="C50449" s="5" t="str">
        <f>IFERROR(__xludf.DUMMYFUNCTION("""COMPUTED_VALUE"""),"")</f>
        <v/>
      </c>
      <c r="D50449" s="5">
        <v>0.0</v>
      </c>
    </row>
    <row r="50450" ht="14.25" customHeight="1">
      <c r="A50450" s="5"/>
      <c r="B50450" s="5"/>
      <c r="C50450" s="5" t="str">
        <f>IFERROR(__xludf.DUMMYFUNCTION("""COMPUTED_VALUE"""),"")</f>
        <v/>
      </c>
      <c r="D50450" s="5">
        <v>0.0</v>
      </c>
    </row>
    <row r="50451" ht="14.25" customHeight="1">
      <c r="A50451" s="5"/>
      <c r="B50451" s="5"/>
      <c r="C50451" s="5" t="str">
        <f>IFERROR(__xludf.DUMMYFUNCTION("""COMPUTED_VALUE"""),"")</f>
        <v/>
      </c>
      <c r="D50451" s="5">
        <v>0.0</v>
      </c>
    </row>
    <row r="50452" ht="14.25" customHeight="1">
      <c r="A50452" s="5"/>
      <c r="B50452" s="5"/>
      <c r="C50452" s="5" t="str">
        <f>IFERROR(__xludf.DUMMYFUNCTION("""COMPUTED_VALUE"""),"")</f>
        <v/>
      </c>
      <c r="D50452" s="5">
        <v>0.0</v>
      </c>
    </row>
    <row r="50453" ht="14.25" customHeight="1">
      <c r="A50453" s="5"/>
      <c r="B50453" s="5"/>
      <c r="C50453" s="5" t="str">
        <f>IFERROR(__xludf.DUMMYFUNCTION("""COMPUTED_VALUE"""),"")</f>
        <v/>
      </c>
      <c r="D50453" s="5">
        <v>0.0</v>
      </c>
    </row>
    <row r="50454" ht="14.25" customHeight="1">
      <c r="A50454" s="5"/>
      <c r="B50454" s="5"/>
      <c r="C50454" s="5" t="str">
        <f>IFERROR(__xludf.DUMMYFUNCTION("""COMPUTED_VALUE"""),"")</f>
        <v/>
      </c>
      <c r="D50454" s="5">
        <v>0.0</v>
      </c>
    </row>
    <row r="50455" ht="14.25" customHeight="1">
      <c r="A50455" s="5"/>
      <c r="B50455" s="5"/>
      <c r="C50455" s="5" t="str">
        <f>IFERROR(__xludf.DUMMYFUNCTION("""COMPUTED_VALUE"""),"")</f>
        <v/>
      </c>
      <c r="D50455" s="5">
        <v>0.0</v>
      </c>
    </row>
    <row r="50456" ht="14.25" customHeight="1">
      <c r="A50456" s="5"/>
      <c r="B50456" s="5"/>
      <c r="C50456" s="5" t="str">
        <f>IFERROR(__xludf.DUMMYFUNCTION("""COMPUTED_VALUE"""),"")</f>
        <v/>
      </c>
      <c r="D50456" s="5">
        <v>0.0</v>
      </c>
    </row>
    <row r="50457" ht="14.25" customHeight="1">
      <c r="A50457" s="5"/>
      <c r="B50457" s="5"/>
      <c r="C50457" s="5" t="str">
        <f>IFERROR(__xludf.DUMMYFUNCTION("""COMPUTED_VALUE"""),"")</f>
        <v/>
      </c>
      <c r="D50457" s="5">
        <v>0.0</v>
      </c>
    </row>
    <row r="50458" ht="14.25" customHeight="1">
      <c r="A50458" s="5"/>
      <c r="B50458" s="5"/>
      <c r="C50458" s="5" t="str">
        <f>IFERROR(__xludf.DUMMYFUNCTION("""COMPUTED_VALUE"""),"")</f>
        <v/>
      </c>
      <c r="D50458" s="5">
        <v>0.0</v>
      </c>
    </row>
    <row r="50459" ht="14.25" customHeight="1">
      <c r="A50459" s="5"/>
      <c r="B50459" s="5"/>
      <c r="C50459" s="5" t="str">
        <f>IFERROR(__xludf.DUMMYFUNCTION("""COMPUTED_VALUE"""),"")</f>
        <v/>
      </c>
      <c r="D50459" s="5">
        <v>0.0</v>
      </c>
    </row>
    <row r="50460" ht="14.25" customHeight="1">
      <c r="A50460" s="5"/>
      <c r="B50460" s="5"/>
      <c r="C50460" s="5" t="str">
        <f>IFERROR(__xludf.DUMMYFUNCTION("""COMPUTED_VALUE"""),"")</f>
        <v/>
      </c>
      <c r="D50460" s="5">
        <v>0.0</v>
      </c>
    </row>
    <row r="50461" ht="14.25" customHeight="1">
      <c r="A50461" s="5"/>
      <c r="B50461" s="5"/>
      <c r="C50461" s="5" t="str">
        <f>IFERROR(__xludf.DUMMYFUNCTION("""COMPUTED_VALUE"""),"")</f>
        <v/>
      </c>
      <c r="D50461" s="5">
        <v>0.0</v>
      </c>
    </row>
    <row r="50462" ht="14.25" customHeight="1">
      <c r="A50462" s="5"/>
      <c r="B50462" s="5"/>
      <c r="C50462" s="5" t="str">
        <f>IFERROR(__xludf.DUMMYFUNCTION("""COMPUTED_VALUE"""),"")</f>
        <v/>
      </c>
      <c r="D50462" s="5">
        <v>0.0</v>
      </c>
    </row>
    <row r="50463" ht="14.25" customHeight="1">
      <c r="A50463" s="5"/>
      <c r="B50463" s="5"/>
      <c r="C50463" s="5" t="str">
        <f>IFERROR(__xludf.DUMMYFUNCTION("""COMPUTED_VALUE"""),"")</f>
        <v/>
      </c>
      <c r="D50463" s="5">
        <v>0.0</v>
      </c>
    </row>
    <row r="50464" ht="14.25" customHeight="1">
      <c r="A50464" s="5"/>
      <c r="B50464" s="5"/>
      <c r="C50464" s="5" t="str">
        <f>IFERROR(__xludf.DUMMYFUNCTION("""COMPUTED_VALUE"""),"")</f>
        <v/>
      </c>
      <c r="D50464" s="5">
        <v>0.0</v>
      </c>
    </row>
    <row r="50465" ht="14.25" customHeight="1">
      <c r="A50465" s="5"/>
      <c r="B50465" s="5"/>
      <c r="C50465" s="5" t="str">
        <f>IFERROR(__xludf.DUMMYFUNCTION("""COMPUTED_VALUE"""),"")</f>
        <v/>
      </c>
      <c r="D50465" s="5">
        <v>0.0</v>
      </c>
    </row>
    <row r="50466" ht="14.25" customHeight="1">
      <c r="A50466" s="5"/>
      <c r="B50466" s="5"/>
      <c r="C50466" s="5" t="str">
        <f>IFERROR(__xludf.DUMMYFUNCTION("""COMPUTED_VALUE"""),"")</f>
        <v/>
      </c>
      <c r="D50466" s="5">
        <v>0.0</v>
      </c>
    </row>
    <row r="50467" ht="14.25" customHeight="1">
      <c r="A50467" s="5"/>
      <c r="B50467" s="5"/>
      <c r="C50467" s="5" t="str">
        <f>IFERROR(__xludf.DUMMYFUNCTION("""COMPUTED_VALUE"""),"")</f>
        <v/>
      </c>
      <c r="D50467" s="5">
        <v>0.0</v>
      </c>
    </row>
    <row r="50468" ht="14.25" customHeight="1">
      <c r="A50468" s="5"/>
      <c r="B50468" s="5"/>
      <c r="C50468" s="5" t="str">
        <f>IFERROR(__xludf.DUMMYFUNCTION("""COMPUTED_VALUE"""),"")</f>
        <v/>
      </c>
      <c r="D50468" s="5">
        <v>0.0</v>
      </c>
    </row>
    <row r="50469" ht="14.25" customHeight="1">
      <c r="A50469" s="5"/>
      <c r="B50469" s="5"/>
      <c r="C50469" s="5" t="str">
        <f>IFERROR(__xludf.DUMMYFUNCTION("""COMPUTED_VALUE"""),"")</f>
        <v/>
      </c>
      <c r="D50469" s="5">
        <v>0.0</v>
      </c>
    </row>
    <row r="50470" ht="14.25" customHeight="1">
      <c r="A50470" s="5"/>
      <c r="B50470" s="5"/>
      <c r="C50470" s="5" t="str">
        <f>IFERROR(__xludf.DUMMYFUNCTION("""COMPUTED_VALUE"""),"")</f>
        <v/>
      </c>
      <c r="D50470" s="5">
        <v>0.0</v>
      </c>
    </row>
    <row r="50471" ht="14.25" customHeight="1">
      <c r="A50471" s="5"/>
      <c r="B50471" s="5"/>
      <c r="C50471" s="5" t="str">
        <f>IFERROR(__xludf.DUMMYFUNCTION("""COMPUTED_VALUE"""),"")</f>
        <v/>
      </c>
      <c r="D50471" s="5">
        <v>0.0</v>
      </c>
    </row>
    <row r="50472" ht="14.25" customHeight="1">
      <c r="A50472" s="5"/>
      <c r="B50472" s="5"/>
      <c r="C50472" s="5" t="str">
        <f>IFERROR(__xludf.DUMMYFUNCTION("""COMPUTED_VALUE"""),"")</f>
        <v/>
      </c>
      <c r="D50472" s="5">
        <v>0.0</v>
      </c>
    </row>
    <row r="50473" ht="14.25" customHeight="1">
      <c r="A50473" s="5"/>
      <c r="B50473" s="5"/>
      <c r="C50473" s="5" t="str">
        <f>IFERROR(__xludf.DUMMYFUNCTION("""COMPUTED_VALUE"""),"")</f>
        <v/>
      </c>
      <c r="D50473" s="5">
        <v>0.0</v>
      </c>
    </row>
    <row r="50474" ht="14.25" customHeight="1">
      <c r="A50474" s="5"/>
      <c r="B50474" s="5"/>
      <c r="C50474" s="5" t="str">
        <f>IFERROR(__xludf.DUMMYFUNCTION("""COMPUTED_VALUE"""),"")</f>
        <v/>
      </c>
      <c r="D50474" s="5">
        <v>0.0</v>
      </c>
    </row>
    <row r="50475" ht="14.25" customHeight="1">
      <c r="A50475" s="5"/>
      <c r="B50475" s="5"/>
      <c r="C50475" s="5" t="str">
        <f>IFERROR(__xludf.DUMMYFUNCTION("""COMPUTED_VALUE"""),"")</f>
        <v/>
      </c>
      <c r="D50475" s="5">
        <v>0.0</v>
      </c>
    </row>
    <row r="50476" ht="14.25" customHeight="1">
      <c r="A50476" s="5"/>
      <c r="B50476" s="5"/>
      <c r="C50476" s="5" t="str">
        <f>IFERROR(__xludf.DUMMYFUNCTION("""COMPUTED_VALUE"""),"")</f>
        <v/>
      </c>
      <c r="D50476" s="5">
        <v>0.0</v>
      </c>
    </row>
    <row r="50477" ht="14.25" customHeight="1">
      <c r="A50477" s="5"/>
      <c r="B50477" s="5"/>
      <c r="C50477" s="5" t="str">
        <f>IFERROR(__xludf.DUMMYFUNCTION("""COMPUTED_VALUE"""),"")</f>
        <v/>
      </c>
      <c r="D50477" s="5">
        <v>0.0</v>
      </c>
    </row>
    <row r="50478" ht="14.25" customHeight="1">
      <c r="A50478" s="5"/>
      <c r="B50478" s="5"/>
      <c r="C50478" s="5" t="str">
        <f>IFERROR(__xludf.DUMMYFUNCTION("""COMPUTED_VALUE"""),"")</f>
        <v/>
      </c>
      <c r="D50478" s="5">
        <v>0.0</v>
      </c>
    </row>
    <row r="50479" ht="14.25" customHeight="1">
      <c r="A50479" s="5"/>
      <c r="B50479" s="5"/>
      <c r="C50479" s="5" t="str">
        <f>IFERROR(__xludf.DUMMYFUNCTION("""COMPUTED_VALUE"""),"")</f>
        <v/>
      </c>
      <c r="D50479" s="5">
        <v>0.0</v>
      </c>
    </row>
    <row r="50480" ht="14.25" customHeight="1">
      <c r="A50480" s="5"/>
      <c r="B50480" s="5"/>
      <c r="C50480" s="5" t="str">
        <f>IFERROR(__xludf.DUMMYFUNCTION("""COMPUTED_VALUE"""),"")</f>
        <v/>
      </c>
      <c r="D50480" s="5">
        <v>0.0</v>
      </c>
    </row>
    <row r="50481" ht="14.25" customHeight="1">
      <c r="A50481" s="5"/>
      <c r="B50481" s="5"/>
      <c r="C50481" s="5" t="str">
        <f>IFERROR(__xludf.DUMMYFUNCTION("""COMPUTED_VALUE"""),"")</f>
        <v/>
      </c>
      <c r="D50481" s="5">
        <v>0.0</v>
      </c>
    </row>
    <row r="50482" ht="14.25" customHeight="1">
      <c r="A50482" s="5"/>
      <c r="B50482" s="5"/>
      <c r="C50482" s="5" t="str">
        <f>IFERROR(__xludf.DUMMYFUNCTION("""COMPUTED_VALUE"""),"")</f>
        <v/>
      </c>
      <c r="D50482" s="5">
        <v>0.0</v>
      </c>
    </row>
    <row r="50483" ht="14.25" customHeight="1">
      <c r="A50483" s="5"/>
      <c r="B50483" s="5"/>
      <c r="C50483" s="5" t="str">
        <f>IFERROR(__xludf.DUMMYFUNCTION("""COMPUTED_VALUE"""),"")</f>
        <v/>
      </c>
      <c r="D50483" s="5">
        <v>0.0</v>
      </c>
    </row>
    <row r="50484" ht="14.25" customHeight="1">
      <c r="A50484" s="5"/>
      <c r="B50484" s="5"/>
      <c r="C50484" s="5" t="str">
        <f>IFERROR(__xludf.DUMMYFUNCTION("""COMPUTED_VALUE"""),"")</f>
        <v/>
      </c>
      <c r="D50484" s="5">
        <v>0.0</v>
      </c>
    </row>
    <row r="50485" ht="14.25" customHeight="1">
      <c r="A50485" s="5"/>
      <c r="B50485" s="5"/>
      <c r="C50485" s="5" t="str">
        <f>IFERROR(__xludf.DUMMYFUNCTION("""COMPUTED_VALUE"""),"")</f>
        <v/>
      </c>
      <c r="D50485" s="5">
        <v>0.0</v>
      </c>
    </row>
    <row r="50486" ht="14.25" customHeight="1">
      <c r="A50486" s="5"/>
      <c r="B50486" s="5"/>
      <c r="C50486" s="5" t="str">
        <f>IFERROR(__xludf.DUMMYFUNCTION("""COMPUTED_VALUE"""),"")</f>
        <v/>
      </c>
      <c r="D50486" s="5">
        <v>0.0</v>
      </c>
    </row>
    <row r="50487" ht="14.25" customHeight="1">
      <c r="A50487" s="5"/>
      <c r="B50487" s="5"/>
      <c r="C50487" s="5" t="str">
        <f>IFERROR(__xludf.DUMMYFUNCTION("""COMPUTED_VALUE"""),"")</f>
        <v/>
      </c>
      <c r="D50487" s="5">
        <v>0.0</v>
      </c>
    </row>
    <row r="50488" ht="14.25" customHeight="1">
      <c r="A50488" s="5"/>
      <c r="B50488" s="5"/>
      <c r="C50488" s="5" t="str">
        <f>IFERROR(__xludf.DUMMYFUNCTION("""COMPUTED_VALUE"""),"")</f>
        <v/>
      </c>
      <c r="D50488" s="5">
        <v>0.0</v>
      </c>
    </row>
    <row r="50489" ht="14.25" customHeight="1">
      <c r="A50489" s="5"/>
      <c r="B50489" s="5"/>
      <c r="C50489" s="5" t="str">
        <f>IFERROR(__xludf.DUMMYFUNCTION("""COMPUTED_VALUE"""),"")</f>
        <v/>
      </c>
      <c r="D50489" s="5">
        <v>0.0</v>
      </c>
    </row>
    <row r="50490" ht="14.25" customHeight="1">
      <c r="A50490" s="5"/>
      <c r="B50490" s="5"/>
      <c r="C50490" s="5" t="str">
        <f>IFERROR(__xludf.DUMMYFUNCTION("""COMPUTED_VALUE"""),"")</f>
        <v/>
      </c>
      <c r="D50490" s="5">
        <v>0.0</v>
      </c>
    </row>
    <row r="50491" ht="14.25" customHeight="1">
      <c r="A50491" s="5"/>
      <c r="B50491" s="5"/>
      <c r="C50491" s="5" t="str">
        <f>IFERROR(__xludf.DUMMYFUNCTION("""COMPUTED_VALUE"""),"")</f>
        <v/>
      </c>
      <c r="D50491" s="5">
        <v>0.0</v>
      </c>
    </row>
    <row r="50492" ht="14.25" customHeight="1">
      <c r="A50492" s="5"/>
      <c r="B50492" s="5"/>
      <c r="C50492" s="5" t="str">
        <f>IFERROR(__xludf.DUMMYFUNCTION("""COMPUTED_VALUE"""),"")</f>
        <v/>
      </c>
      <c r="D50492" s="5">
        <v>0.0</v>
      </c>
    </row>
    <row r="50493" ht="14.25" customHeight="1">
      <c r="A50493" s="5"/>
      <c r="B50493" s="5"/>
      <c r="C50493" s="5" t="str">
        <f>IFERROR(__xludf.DUMMYFUNCTION("""COMPUTED_VALUE"""),"")</f>
        <v/>
      </c>
      <c r="D50493" s="5">
        <v>0.0</v>
      </c>
    </row>
    <row r="50494" ht="14.25" customHeight="1">
      <c r="A50494" s="5"/>
      <c r="B50494" s="5"/>
      <c r="C50494" s="5" t="str">
        <f>IFERROR(__xludf.DUMMYFUNCTION("""COMPUTED_VALUE"""),"")</f>
        <v/>
      </c>
      <c r="D50494" s="5">
        <v>0.0</v>
      </c>
    </row>
    <row r="50495" ht="14.25" customHeight="1">
      <c r="A50495" s="5"/>
      <c r="B50495" s="5"/>
      <c r="C50495" s="5" t="str">
        <f>IFERROR(__xludf.DUMMYFUNCTION("""COMPUTED_VALUE"""),"")</f>
        <v/>
      </c>
      <c r="D50495" s="5">
        <v>0.0</v>
      </c>
    </row>
    <row r="50496" ht="14.25" customHeight="1">
      <c r="A50496" s="5"/>
      <c r="B50496" s="5"/>
      <c r="C50496" s="5" t="str">
        <f>IFERROR(__xludf.DUMMYFUNCTION("""COMPUTED_VALUE"""),"")</f>
        <v/>
      </c>
      <c r="D50496" s="5">
        <v>0.0</v>
      </c>
    </row>
    <row r="50497" ht="14.25" customHeight="1">
      <c r="A50497" s="5"/>
      <c r="B50497" s="5"/>
      <c r="C50497" s="5" t="str">
        <f>IFERROR(__xludf.DUMMYFUNCTION("""COMPUTED_VALUE"""),"")</f>
        <v/>
      </c>
      <c r="D50497" s="5">
        <v>0.0</v>
      </c>
    </row>
    <row r="50498" ht="14.25" customHeight="1">
      <c r="A50498" s="5"/>
      <c r="B50498" s="5"/>
      <c r="C50498" s="5" t="str">
        <f>IFERROR(__xludf.DUMMYFUNCTION("""COMPUTED_VALUE"""),"")</f>
        <v/>
      </c>
      <c r="D50498" s="5">
        <v>0.0</v>
      </c>
    </row>
    <row r="50499" ht="14.25" customHeight="1">
      <c r="A50499" s="5"/>
      <c r="B50499" s="5"/>
      <c r="C50499" s="5" t="str">
        <f>IFERROR(__xludf.DUMMYFUNCTION("""COMPUTED_VALUE"""),"")</f>
        <v/>
      </c>
      <c r="D50499" s="5">
        <v>0.0</v>
      </c>
    </row>
    <row r="50500" ht="14.25" customHeight="1">
      <c r="A50500" s="5"/>
      <c r="B50500" s="5"/>
      <c r="C50500" s="5" t="str">
        <f>IFERROR(__xludf.DUMMYFUNCTION("""COMPUTED_VALUE"""),"")</f>
        <v/>
      </c>
      <c r="D50500" s="5">
        <v>0.0</v>
      </c>
    </row>
  </sheetData>
  <autoFilter ref="$A$1:$D$7906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96.5"/>
    <col customWidth="1" min="3" max="3" width="31.88"/>
    <col customWidth="1" min="4" max="4" width="25.88"/>
    <col customWidth="1" min="5" max="5" width="16.75"/>
    <col customWidth="1" min="6" max="6" width="21.13"/>
    <col customWidth="1" min="7" max="18" width="8.63"/>
  </cols>
  <sheetData>
    <row r="1" ht="14.25" customHeight="1">
      <c r="A1" s="8" t="s">
        <v>3</v>
      </c>
      <c r="B1" s="8" t="s">
        <v>4</v>
      </c>
      <c r="C1" s="8" t="s">
        <v>5</v>
      </c>
      <c r="D1" s="8" t="s">
        <v>6</v>
      </c>
      <c r="E1" s="9" t="s">
        <v>7</v>
      </c>
      <c r="F1" s="10" t="s">
        <v>8</v>
      </c>
    </row>
    <row r="2" ht="14.25" customHeight="1">
      <c r="B2" s="11" t="s">
        <v>9</v>
      </c>
      <c r="D2" s="12"/>
      <c r="E2" s="13">
        <v>9000.0</v>
      </c>
    </row>
    <row r="3" ht="14.25" customHeight="1">
      <c r="B3" s="11" t="s">
        <v>10</v>
      </c>
      <c r="D3" s="11" t="s">
        <v>11</v>
      </c>
      <c r="E3" s="13">
        <v>2000.0</v>
      </c>
    </row>
    <row r="4" ht="14.25" customHeight="1">
      <c r="B4" s="11" t="s">
        <v>10</v>
      </c>
      <c r="D4" s="11" t="s">
        <v>12</v>
      </c>
      <c r="E4" s="13">
        <v>2000.0</v>
      </c>
    </row>
    <row r="5" ht="14.25" customHeight="1">
      <c r="B5" s="11" t="s">
        <v>10</v>
      </c>
      <c r="D5" s="11" t="s">
        <v>13</v>
      </c>
      <c r="E5" s="13">
        <v>2000.0</v>
      </c>
    </row>
    <row r="6" ht="14.25" customHeight="1">
      <c r="B6" s="11" t="s">
        <v>10</v>
      </c>
      <c r="D6" s="11" t="s">
        <v>14</v>
      </c>
      <c r="E6" s="13">
        <v>2000.0</v>
      </c>
    </row>
    <row r="7" ht="14.25" customHeight="1">
      <c r="B7" s="11" t="s">
        <v>10</v>
      </c>
      <c r="D7" s="11" t="s">
        <v>15</v>
      </c>
      <c r="E7" s="13">
        <v>2000.0</v>
      </c>
    </row>
    <row r="8" ht="14.25" customHeight="1">
      <c r="B8" s="11" t="s">
        <v>16</v>
      </c>
      <c r="D8" s="11" t="s">
        <v>17</v>
      </c>
      <c r="E8" s="13">
        <v>70000.0</v>
      </c>
    </row>
    <row r="9" ht="14.25" customHeight="1">
      <c r="B9" s="11" t="s">
        <v>16</v>
      </c>
      <c r="D9" s="11" t="s">
        <v>18</v>
      </c>
      <c r="E9" s="13">
        <v>85000.0</v>
      </c>
    </row>
    <row r="10" ht="14.25" customHeight="1">
      <c r="B10" s="11" t="s">
        <v>16</v>
      </c>
      <c r="D10" s="11" t="s">
        <v>19</v>
      </c>
      <c r="E10" s="13">
        <v>95000.0</v>
      </c>
    </row>
    <row r="11" ht="14.25" customHeight="1">
      <c r="B11" s="11" t="s">
        <v>20</v>
      </c>
      <c r="D11" s="11" t="s">
        <v>21</v>
      </c>
      <c r="E11" s="13">
        <v>7000.0</v>
      </c>
    </row>
    <row r="12" ht="14.25" customHeight="1">
      <c r="B12" s="11" t="s">
        <v>20</v>
      </c>
      <c r="D12" s="11" t="s">
        <v>22</v>
      </c>
      <c r="E12" s="13">
        <v>7000.0</v>
      </c>
    </row>
    <row r="13" ht="14.25" customHeight="1">
      <c r="A13" s="14"/>
      <c r="B13" s="11" t="s">
        <v>20</v>
      </c>
      <c r="C13" s="15"/>
      <c r="D13" s="16" t="s">
        <v>23</v>
      </c>
      <c r="E13" s="13">
        <v>5000.0</v>
      </c>
    </row>
    <row r="14" ht="14.25" customHeight="1">
      <c r="A14" s="14"/>
      <c r="B14" s="11" t="s">
        <v>20</v>
      </c>
      <c r="C14" s="15"/>
      <c r="D14" s="16" t="s">
        <v>24</v>
      </c>
      <c r="E14" s="13">
        <v>5000.0</v>
      </c>
    </row>
    <row r="15" ht="14.25" customHeight="1">
      <c r="A15" s="17"/>
      <c r="B15" s="11" t="s">
        <v>20</v>
      </c>
      <c r="C15" s="18"/>
      <c r="D15" s="16" t="s">
        <v>25</v>
      </c>
      <c r="E15" s="13">
        <v>7000.0</v>
      </c>
    </row>
    <row r="16" ht="14.25" customHeight="1">
      <c r="A16" s="14"/>
      <c r="B16" s="11" t="s">
        <v>20</v>
      </c>
      <c r="C16" s="15"/>
      <c r="D16" s="16" t="s">
        <v>26</v>
      </c>
      <c r="E16" s="13">
        <v>7000.0</v>
      </c>
    </row>
    <row r="17" ht="14.25" customHeight="1">
      <c r="A17" s="14"/>
      <c r="B17" s="11" t="s">
        <v>20</v>
      </c>
      <c r="C17" s="15"/>
      <c r="D17" s="16" t="s">
        <v>27</v>
      </c>
      <c r="E17" s="13">
        <v>5000.0</v>
      </c>
    </row>
    <row r="18" ht="14.25" customHeight="1">
      <c r="A18" s="14"/>
      <c r="B18" s="11" t="s">
        <v>20</v>
      </c>
      <c r="C18" s="15"/>
      <c r="D18" s="16" t="s">
        <v>28</v>
      </c>
      <c r="E18" s="13">
        <v>5000.0</v>
      </c>
    </row>
    <row r="19" ht="14.25" customHeight="1">
      <c r="A19" s="14"/>
      <c r="B19" s="11" t="s">
        <v>20</v>
      </c>
      <c r="C19" s="15"/>
      <c r="D19" s="16" t="s">
        <v>29</v>
      </c>
      <c r="E19" s="13">
        <v>7000.0</v>
      </c>
    </row>
    <row r="20" ht="14.25" customHeight="1">
      <c r="A20" s="17"/>
      <c r="B20" s="11" t="s">
        <v>20</v>
      </c>
      <c r="C20" s="18"/>
      <c r="D20" s="16" t="s">
        <v>30</v>
      </c>
      <c r="E20" s="13">
        <v>7000.0</v>
      </c>
    </row>
    <row r="21" ht="14.25" customHeight="1">
      <c r="A21" s="14"/>
      <c r="B21" s="11" t="s">
        <v>20</v>
      </c>
      <c r="C21" s="15"/>
      <c r="D21" s="16" t="s">
        <v>31</v>
      </c>
      <c r="E21" s="13">
        <v>5000.0</v>
      </c>
    </row>
    <row r="22" ht="14.25" customHeight="1">
      <c r="A22" s="17"/>
      <c r="B22" s="11" t="s">
        <v>20</v>
      </c>
      <c r="C22" s="18"/>
      <c r="D22" s="16" t="s">
        <v>32</v>
      </c>
      <c r="E22" s="13">
        <v>5000.0</v>
      </c>
    </row>
    <row r="23" ht="14.25" customHeight="1">
      <c r="A23" s="19"/>
      <c r="B23" s="20" t="s">
        <v>33</v>
      </c>
      <c r="C23" s="21"/>
      <c r="D23" s="22" t="s">
        <v>34</v>
      </c>
      <c r="E23" s="23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ht="14.25" customHeight="1">
      <c r="A24" s="19"/>
      <c r="B24" s="20" t="s">
        <v>33</v>
      </c>
      <c r="C24" s="21"/>
      <c r="D24" s="22" t="s">
        <v>35</v>
      </c>
      <c r="E24" s="23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ht="14.25" customHeight="1">
      <c r="A25" s="19"/>
      <c r="B25" s="20" t="s">
        <v>33</v>
      </c>
      <c r="C25" s="21"/>
      <c r="D25" s="22" t="s">
        <v>36</v>
      </c>
      <c r="E25" s="2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ht="14.25" customHeight="1">
      <c r="A26" s="19"/>
      <c r="B26" s="20" t="s">
        <v>33</v>
      </c>
      <c r="C26" s="21"/>
      <c r="D26" s="22" t="s">
        <v>37</v>
      </c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ht="14.25" customHeight="1">
      <c r="A27" s="19"/>
      <c r="B27" s="20" t="s">
        <v>33</v>
      </c>
      <c r="C27" s="21"/>
      <c r="D27" s="22" t="s">
        <v>38</v>
      </c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ht="14.25" customHeight="1">
      <c r="A28" s="19"/>
      <c r="B28" s="20" t="s">
        <v>33</v>
      </c>
      <c r="C28" s="21"/>
      <c r="D28" s="22" t="s">
        <v>39</v>
      </c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ht="14.25" customHeight="1">
      <c r="A29" s="19"/>
      <c r="B29" s="20" t="s">
        <v>33</v>
      </c>
      <c r="C29" s="21"/>
      <c r="D29" s="22" t="s">
        <v>40</v>
      </c>
      <c r="E29" s="23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ht="14.25" customHeight="1">
      <c r="A30" s="19"/>
      <c r="B30" s="20" t="s">
        <v>33</v>
      </c>
      <c r="C30" s="21"/>
      <c r="D30" s="22" t="s">
        <v>41</v>
      </c>
      <c r="E30" s="23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ht="14.25" customHeight="1">
      <c r="A31" s="19"/>
      <c r="B31" s="20" t="s">
        <v>33</v>
      </c>
      <c r="C31" s="21"/>
      <c r="D31" s="22" t="s">
        <v>42</v>
      </c>
      <c r="E31" s="2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ht="14.25" customHeight="1">
      <c r="A32" s="19"/>
      <c r="B32" s="20" t="s">
        <v>33</v>
      </c>
      <c r="C32" s="21"/>
      <c r="D32" s="22" t="s">
        <v>43</v>
      </c>
      <c r="E32" s="23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</row>
    <row r="33" ht="14.25" customHeight="1">
      <c r="A33" s="19"/>
      <c r="B33" s="20" t="s">
        <v>33</v>
      </c>
      <c r="C33" s="21"/>
      <c r="D33" s="22" t="s">
        <v>44</v>
      </c>
      <c r="E33" s="23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ht="14.25" customHeight="1">
      <c r="A34" s="19"/>
      <c r="B34" s="20" t="s">
        <v>33</v>
      </c>
      <c r="C34" s="21"/>
      <c r="D34" s="22" t="s">
        <v>45</v>
      </c>
      <c r="E34" s="23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</row>
    <row r="35" ht="14.25" customHeight="1">
      <c r="A35" s="19"/>
      <c r="B35" s="20" t="s">
        <v>33</v>
      </c>
      <c r="C35" s="21"/>
      <c r="D35" s="22" t="s">
        <v>46</v>
      </c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ht="14.25" customHeight="1">
      <c r="A36" s="19"/>
      <c r="B36" s="20" t="s">
        <v>33</v>
      </c>
      <c r="C36" s="21"/>
      <c r="D36" s="22" t="s">
        <v>47</v>
      </c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ht="14.25" customHeight="1">
      <c r="A37" s="19"/>
      <c r="B37" s="20" t="s">
        <v>33</v>
      </c>
      <c r="C37" s="21"/>
      <c r="D37" s="22" t="s">
        <v>48</v>
      </c>
      <c r="E37" s="23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ht="14.25" customHeight="1">
      <c r="A38" s="19"/>
      <c r="B38" s="20" t="s">
        <v>33</v>
      </c>
      <c r="C38" s="21"/>
      <c r="D38" s="22" t="s">
        <v>49</v>
      </c>
      <c r="E38" s="23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ht="14.25" customHeight="1">
      <c r="A39" s="19"/>
      <c r="B39" s="20" t="s">
        <v>33</v>
      </c>
      <c r="C39" s="21"/>
      <c r="D39" s="22" t="s">
        <v>50</v>
      </c>
      <c r="E39" s="23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ht="14.25" customHeight="1">
      <c r="A40" s="19"/>
      <c r="B40" s="20" t="s">
        <v>33</v>
      </c>
      <c r="C40" s="21"/>
      <c r="D40" s="22" t="s">
        <v>51</v>
      </c>
      <c r="E40" s="23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ht="14.25" customHeight="1">
      <c r="A41" s="19"/>
      <c r="B41" s="20" t="s">
        <v>52</v>
      </c>
      <c r="C41" s="21"/>
      <c r="D41" s="22" t="s">
        <v>53</v>
      </c>
      <c r="E41" s="23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ht="14.25" customHeight="1">
      <c r="A42" s="19"/>
      <c r="B42" s="20" t="s">
        <v>52</v>
      </c>
      <c r="C42" s="21"/>
      <c r="D42" s="22" t="s">
        <v>54</v>
      </c>
      <c r="E42" s="23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ht="14.25" customHeight="1">
      <c r="A43" s="19"/>
      <c r="B43" s="20" t="s">
        <v>52</v>
      </c>
      <c r="C43" s="21"/>
      <c r="D43" s="22" t="s">
        <v>55</v>
      </c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 ht="14.25" customHeight="1">
      <c r="A44" s="19"/>
      <c r="B44" s="20" t="s">
        <v>52</v>
      </c>
      <c r="C44" s="21"/>
      <c r="D44" s="22" t="s">
        <v>56</v>
      </c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ht="14.25" customHeight="1">
      <c r="A45" s="19"/>
      <c r="B45" s="20" t="s">
        <v>52</v>
      </c>
      <c r="C45" s="21"/>
      <c r="D45" s="22" t="s">
        <v>57</v>
      </c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 ht="14.25" customHeight="1">
      <c r="A46" s="19"/>
      <c r="B46" s="20" t="s">
        <v>52</v>
      </c>
      <c r="C46" s="21"/>
      <c r="D46" s="22" t="s">
        <v>58</v>
      </c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ht="14.25" customHeight="1">
      <c r="A47" s="19"/>
      <c r="B47" s="20" t="s">
        <v>52</v>
      </c>
      <c r="C47" s="21"/>
      <c r="D47" s="22" t="s">
        <v>59</v>
      </c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 ht="14.25" customHeight="1">
      <c r="A48" s="19"/>
      <c r="B48" s="20" t="s">
        <v>52</v>
      </c>
      <c r="C48" s="21"/>
      <c r="D48" s="22" t="s">
        <v>60</v>
      </c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</row>
    <row r="49" ht="14.25" customHeight="1">
      <c r="A49" s="19"/>
      <c r="B49" s="20" t="s">
        <v>52</v>
      </c>
      <c r="C49" s="21"/>
      <c r="D49" s="22" t="s">
        <v>61</v>
      </c>
      <c r="E49" s="23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</row>
    <row r="50" ht="14.25" customHeight="1">
      <c r="A50" s="19"/>
      <c r="B50" s="20" t="s">
        <v>52</v>
      </c>
      <c r="C50" s="21"/>
      <c r="D50" s="22" t="s">
        <v>62</v>
      </c>
      <c r="E50" s="23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</row>
    <row r="51" ht="14.25" customHeight="1">
      <c r="A51" s="19"/>
      <c r="B51" s="20" t="s">
        <v>52</v>
      </c>
      <c r="C51" s="21"/>
      <c r="D51" s="22" t="s">
        <v>63</v>
      </c>
      <c r="E51" s="23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</row>
    <row r="52" ht="14.25" customHeight="1">
      <c r="A52" s="19"/>
      <c r="B52" s="20" t="s">
        <v>52</v>
      </c>
      <c r="C52" s="21"/>
      <c r="D52" s="22" t="s">
        <v>64</v>
      </c>
      <c r="E52" s="23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</row>
    <row r="53" ht="14.25" customHeight="1">
      <c r="A53" s="19"/>
      <c r="B53" s="20" t="s">
        <v>65</v>
      </c>
      <c r="C53" s="21"/>
      <c r="D53" s="22" t="s">
        <v>66</v>
      </c>
      <c r="E53" s="23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</row>
    <row r="54" ht="14.25" customHeight="1">
      <c r="A54" s="19"/>
      <c r="B54" s="20" t="s">
        <v>65</v>
      </c>
      <c r="C54" s="21"/>
      <c r="D54" s="22" t="s">
        <v>67</v>
      </c>
      <c r="E54" s="23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</row>
    <row r="55" ht="14.25" customHeight="1">
      <c r="A55" s="19"/>
      <c r="B55" s="20" t="s">
        <v>65</v>
      </c>
      <c r="C55" s="21"/>
      <c r="D55" s="22" t="s">
        <v>68</v>
      </c>
      <c r="E55" s="23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</row>
    <row r="56" ht="14.25" customHeight="1">
      <c r="A56" s="19"/>
      <c r="B56" s="20" t="s">
        <v>65</v>
      </c>
      <c r="C56" s="21"/>
      <c r="D56" s="22" t="s">
        <v>69</v>
      </c>
      <c r="E56" s="23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</row>
    <row r="57" ht="14.25" customHeight="1">
      <c r="A57" s="19"/>
      <c r="B57" s="20" t="s">
        <v>65</v>
      </c>
      <c r="C57" s="21"/>
      <c r="D57" s="22" t="s">
        <v>70</v>
      </c>
      <c r="E57" s="23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</row>
    <row r="58" ht="14.25" customHeight="1">
      <c r="A58" s="19"/>
      <c r="B58" s="20" t="s">
        <v>65</v>
      </c>
      <c r="C58" s="21"/>
      <c r="D58" s="22" t="s">
        <v>71</v>
      </c>
      <c r="E58" s="2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</row>
    <row r="59" ht="14.25" customHeight="1">
      <c r="A59" s="19"/>
      <c r="B59" s="20" t="s">
        <v>65</v>
      </c>
      <c r="C59" s="21"/>
      <c r="D59" s="22" t="s">
        <v>72</v>
      </c>
      <c r="E59" s="23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</row>
    <row r="60" ht="14.25" customHeight="1">
      <c r="A60" s="19"/>
      <c r="B60" s="20" t="s">
        <v>65</v>
      </c>
      <c r="C60" s="21"/>
      <c r="D60" s="22" t="s">
        <v>73</v>
      </c>
      <c r="E60" s="2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</row>
    <row r="61" ht="14.25" customHeight="1">
      <c r="A61" s="19"/>
      <c r="B61" s="20" t="s">
        <v>65</v>
      </c>
      <c r="C61" s="21"/>
      <c r="D61" s="22" t="s">
        <v>74</v>
      </c>
      <c r="E61" s="2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</row>
    <row r="62" ht="14.25" customHeight="1">
      <c r="A62" s="19"/>
      <c r="B62" s="20" t="s">
        <v>65</v>
      </c>
      <c r="C62" s="21"/>
      <c r="D62" s="22" t="s">
        <v>75</v>
      </c>
      <c r="E62" s="2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</row>
    <row r="63" ht="14.25" customHeight="1">
      <c r="A63" s="19"/>
      <c r="B63" s="20" t="s">
        <v>65</v>
      </c>
      <c r="C63" s="21"/>
      <c r="D63" s="22" t="s">
        <v>76</v>
      </c>
      <c r="E63" s="23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</row>
    <row r="64" ht="14.25" customHeight="1">
      <c r="A64" s="19"/>
      <c r="B64" s="20" t="s">
        <v>65</v>
      </c>
      <c r="C64" s="21"/>
      <c r="D64" s="22" t="s">
        <v>77</v>
      </c>
      <c r="E64" s="23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</row>
    <row r="65" ht="14.25" customHeight="1">
      <c r="A65" s="17"/>
      <c r="B65" s="11" t="s">
        <v>78</v>
      </c>
      <c r="C65" s="18"/>
      <c r="D65" s="25"/>
      <c r="E65" s="13">
        <v>45000.0</v>
      </c>
    </row>
    <row r="66" ht="14.25" customHeight="1">
      <c r="A66" s="17"/>
      <c r="B66" s="11" t="s">
        <v>79</v>
      </c>
      <c r="C66" s="18"/>
      <c r="D66" s="16" t="s">
        <v>80</v>
      </c>
      <c r="E66" s="13">
        <v>2500.0</v>
      </c>
    </row>
    <row r="67" ht="14.25" customHeight="1">
      <c r="A67" s="14"/>
      <c r="B67" s="11" t="s">
        <v>79</v>
      </c>
      <c r="C67" s="15"/>
      <c r="D67" s="16" t="s">
        <v>81</v>
      </c>
      <c r="E67" s="13">
        <v>2500.0</v>
      </c>
    </row>
    <row r="68" ht="14.25" customHeight="1">
      <c r="A68" s="14"/>
      <c r="B68" s="11" t="s">
        <v>79</v>
      </c>
      <c r="C68" s="15"/>
      <c r="D68" s="16" t="s">
        <v>82</v>
      </c>
      <c r="E68" s="13">
        <v>2500.0</v>
      </c>
    </row>
    <row r="69" ht="14.25" customHeight="1">
      <c r="A69" s="14"/>
      <c r="B69" s="11" t="s">
        <v>79</v>
      </c>
      <c r="C69" s="15"/>
      <c r="D69" s="16" t="s">
        <v>83</v>
      </c>
      <c r="E69" s="13">
        <v>2500.0</v>
      </c>
    </row>
    <row r="70" ht="14.25" customHeight="1">
      <c r="A70" s="14"/>
      <c r="B70" s="11" t="s">
        <v>79</v>
      </c>
      <c r="C70" s="15"/>
      <c r="D70" s="16" t="s">
        <v>84</v>
      </c>
      <c r="E70" s="13">
        <v>2500.0</v>
      </c>
    </row>
    <row r="71" ht="14.25" customHeight="1">
      <c r="A71" s="14"/>
      <c r="B71" s="11" t="s">
        <v>79</v>
      </c>
      <c r="C71" s="15"/>
      <c r="D71" s="16" t="s">
        <v>85</v>
      </c>
      <c r="E71" s="13">
        <v>2500.0</v>
      </c>
    </row>
    <row r="72" ht="14.25" customHeight="1">
      <c r="A72" s="19"/>
      <c r="B72" s="20" t="s">
        <v>86</v>
      </c>
      <c r="C72" s="21"/>
      <c r="D72" s="26"/>
      <c r="E72" s="23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 ht="14.25" customHeight="1">
      <c r="A73" s="19"/>
      <c r="B73" s="20" t="s">
        <v>87</v>
      </c>
      <c r="C73" s="21"/>
      <c r="D73" s="26"/>
      <c r="E73" s="23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</row>
    <row r="74" ht="14.25" customHeight="1">
      <c r="A74" s="19"/>
      <c r="B74" s="20" t="s">
        <v>88</v>
      </c>
      <c r="C74" s="21"/>
      <c r="D74" s="22" t="s">
        <v>89</v>
      </c>
      <c r="E74" s="23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</row>
    <row r="75" ht="14.25" customHeight="1">
      <c r="A75" s="19"/>
      <c r="B75" s="20" t="s">
        <v>88</v>
      </c>
      <c r="C75" s="21"/>
      <c r="D75" s="22" t="s">
        <v>90</v>
      </c>
      <c r="E75" s="23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</row>
    <row r="76" ht="14.25" customHeight="1">
      <c r="A76" s="19"/>
      <c r="B76" s="20" t="s">
        <v>88</v>
      </c>
      <c r="C76" s="21"/>
      <c r="D76" s="22" t="s">
        <v>91</v>
      </c>
      <c r="E76" s="23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</row>
    <row r="77" ht="14.25" customHeight="1">
      <c r="A77" s="19"/>
      <c r="B77" s="20" t="s">
        <v>88</v>
      </c>
      <c r="C77" s="21"/>
      <c r="D77" s="22" t="s">
        <v>92</v>
      </c>
      <c r="E77" s="23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</row>
    <row r="78" ht="14.25" customHeight="1">
      <c r="A78" s="19"/>
      <c r="B78" s="20" t="s">
        <v>88</v>
      </c>
      <c r="C78" s="21"/>
      <c r="D78" s="22" t="s">
        <v>93</v>
      </c>
      <c r="E78" s="23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 ht="14.25" customHeight="1">
      <c r="A79" s="19"/>
      <c r="B79" s="20" t="s">
        <v>88</v>
      </c>
      <c r="C79" s="21"/>
      <c r="D79" s="22" t="s">
        <v>94</v>
      </c>
      <c r="E79" s="23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</row>
    <row r="80" ht="14.25" customHeight="1">
      <c r="A80" s="19"/>
      <c r="B80" s="20" t="s">
        <v>95</v>
      </c>
      <c r="C80" s="21"/>
      <c r="D80" s="22" t="s">
        <v>96</v>
      </c>
      <c r="E80" s="23">
        <v>9000.0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</row>
    <row r="81" ht="14.25" customHeight="1">
      <c r="A81" s="19"/>
      <c r="B81" s="20" t="s">
        <v>95</v>
      </c>
      <c r="C81" s="21"/>
      <c r="D81" s="22" t="s">
        <v>97</v>
      </c>
      <c r="E81" s="23">
        <v>12000.0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</row>
    <row r="82" ht="14.25" customHeight="1">
      <c r="A82" s="19"/>
      <c r="B82" s="20" t="s">
        <v>95</v>
      </c>
      <c r="C82" s="21"/>
      <c r="D82" s="22" t="s">
        <v>98</v>
      </c>
      <c r="E82" s="23">
        <v>16000.0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</row>
    <row r="83" ht="14.25" customHeight="1">
      <c r="A83" s="19"/>
      <c r="B83" s="20" t="s">
        <v>95</v>
      </c>
      <c r="C83" s="21"/>
      <c r="D83" s="22" t="s">
        <v>99</v>
      </c>
      <c r="E83" s="23">
        <v>16000.0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</row>
    <row r="84" ht="14.25" customHeight="1">
      <c r="A84" s="19"/>
      <c r="B84" s="20" t="s">
        <v>95</v>
      </c>
      <c r="C84" s="21"/>
      <c r="D84" s="22" t="s">
        <v>100</v>
      </c>
      <c r="E84" s="23">
        <v>21000.0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</row>
    <row r="85" ht="14.25" customHeight="1">
      <c r="A85" s="19"/>
      <c r="B85" s="20" t="s">
        <v>95</v>
      </c>
      <c r="C85" s="21"/>
      <c r="D85" s="22" t="s">
        <v>101</v>
      </c>
      <c r="E85" s="23">
        <v>23000.0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</row>
    <row r="86" ht="14.25" customHeight="1">
      <c r="A86" s="19"/>
      <c r="B86" s="20" t="s">
        <v>95</v>
      </c>
      <c r="C86" s="21"/>
      <c r="D86" s="22" t="s">
        <v>102</v>
      </c>
      <c r="E86" s="23">
        <v>26000.0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</row>
    <row r="87" ht="14.25" customHeight="1">
      <c r="A87" s="19"/>
      <c r="B87" s="20" t="s">
        <v>95</v>
      </c>
      <c r="C87" s="21"/>
      <c r="D87" s="22" t="s">
        <v>103</v>
      </c>
      <c r="E87" s="23">
        <v>9000.0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</row>
    <row r="88" ht="14.25" customHeight="1">
      <c r="A88" s="19"/>
      <c r="B88" s="20" t="s">
        <v>104</v>
      </c>
      <c r="C88" s="21"/>
      <c r="D88" s="26"/>
      <c r="E88" s="23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</row>
    <row r="89" ht="14.25" customHeight="1">
      <c r="A89" s="17"/>
      <c r="B89" s="11" t="s">
        <v>105</v>
      </c>
      <c r="C89" s="18"/>
      <c r="D89" s="16" t="s">
        <v>106</v>
      </c>
      <c r="E89" s="13">
        <v>18000.0</v>
      </c>
    </row>
    <row r="90" ht="14.25" customHeight="1">
      <c r="A90" s="17"/>
      <c r="B90" s="11" t="s">
        <v>105</v>
      </c>
      <c r="C90" s="18"/>
      <c r="D90" s="16" t="s">
        <v>107</v>
      </c>
      <c r="E90" s="13">
        <v>18000.0</v>
      </c>
    </row>
    <row r="91" ht="14.25" customHeight="1">
      <c r="A91" s="17"/>
      <c r="B91" s="11" t="s">
        <v>105</v>
      </c>
      <c r="C91" s="18"/>
      <c r="D91" s="16" t="s">
        <v>108</v>
      </c>
      <c r="E91" s="13">
        <v>10000.0</v>
      </c>
    </row>
    <row r="92" ht="14.25" customHeight="1">
      <c r="A92" s="14"/>
      <c r="B92" s="11" t="s">
        <v>105</v>
      </c>
      <c r="C92" s="15"/>
      <c r="D92" s="16" t="s">
        <v>109</v>
      </c>
      <c r="E92" s="13">
        <v>10000.0</v>
      </c>
    </row>
    <row r="93" ht="14.25" customHeight="1">
      <c r="A93" s="17"/>
      <c r="B93" s="11" t="s">
        <v>110</v>
      </c>
      <c r="C93" s="18"/>
      <c r="D93" s="16" t="s">
        <v>18</v>
      </c>
      <c r="E93" s="13">
        <v>115000.0</v>
      </c>
    </row>
    <row r="94" ht="14.25" customHeight="1">
      <c r="A94" s="17"/>
      <c r="B94" s="11" t="s">
        <v>110</v>
      </c>
      <c r="C94" s="18"/>
      <c r="D94" s="16" t="s">
        <v>19</v>
      </c>
      <c r="E94" s="13">
        <v>125000.0</v>
      </c>
    </row>
    <row r="95" ht="14.25" customHeight="1">
      <c r="A95" s="14"/>
      <c r="B95" s="11" t="s">
        <v>110</v>
      </c>
      <c r="C95" s="15"/>
      <c r="D95" s="16" t="s">
        <v>17</v>
      </c>
      <c r="E95" s="13">
        <v>100000.0</v>
      </c>
    </row>
    <row r="96" ht="14.25" customHeight="1">
      <c r="A96" s="19"/>
      <c r="B96" s="20" t="s">
        <v>111</v>
      </c>
      <c r="C96" s="21"/>
      <c r="D96" s="22" t="s">
        <v>112</v>
      </c>
      <c r="E96" s="23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</row>
    <row r="97" ht="14.25" customHeight="1">
      <c r="A97" s="19"/>
      <c r="B97" s="20" t="s">
        <v>111</v>
      </c>
      <c r="C97" s="21"/>
      <c r="D97" s="22" t="s">
        <v>113</v>
      </c>
      <c r="E97" s="23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</row>
    <row r="98" ht="14.25" customHeight="1">
      <c r="A98" s="19"/>
      <c r="B98" s="20" t="s">
        <v>111</v>
      </c>
      <c r="C98" s="21"/>
      <c r="D98" s="22" t="s">
        <v>114</v>
      </c>
      <c r="E98" s="23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</row>
    <row r="99" ht="14.25" customHeight="1">
      <c r="A99" s="19"/>
      <c r="B99" s="20" t="s">
        <v>111</v>
      </c>
      <c r="C99" s="21"/>
      <c r="D99" s="22" t="s">
        <v>115</v>
      </c>
      <c r="E99" s="23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</row>
    <row r="100" ht="14.25" customHeight="1">
      <c r="A100" s="19"/>
      <c r="B100" s="20" t="s">
        <v>111</v>
      </c>
      <c r="C100" s="21"/>
      <c r="D100" s="22" t="s">
        <v>116</v>
      </c>
      <c r="E100" s="23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</row>
    <row r="101" ht="14.25" customHeight="1">
      <c r="A101" s="19"/>
      <c r="B101" s="20" t="s">
        <v>111</v>
      </c>
      <c r="C101" s="21"/>
      <c r="D101" s="22" t="s">
        <v>117</v>
      </c>
      <c r="E101" s="23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</row>
    <row r="102" ht="14.25" customHeight="1">
      <c r="A102" s="19"/>
      <c r="B102" s="20" t="s">
        <v>111</v>
      </c>
      <c r="C102" s="21"/>
      <c r="D102" s="22" t="s">
        <v>118</v>
      </c>
      <c r="E102" s="23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</row>
    <row r="103" ht="14.25" customHeight="1">
      <c r="A103" s="19"/>
      <c r="B103" s="20" t="s">
        <v>111</v>
      </c>
      <c r="C103" s="21"/>
      <c r="D103" s="22" t="s">
        <v>119</v>
      </c>
      <c r="E103" s="23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ht="14.25" customHeight="1">
      <c r="A104" s="19"/>
      <c r="B104" s="20" t="s">
        <v>111</v>
      </c>
      <c r="C104" s="21"/>
      <c r="D104" s="22" t="s">
        <v>120</v>
      </c>
      <c r="E104" s="23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</row>
    <row r="105" ht="14.25" customHeight="1">
      <c r="A105" s="19"/>
      <c r="B105" s="20" t="s">
        <v>111</v>
      </c>
      <c r="C105" s="21"/>
      <c r="D105" s="22" t="s">
        <v>121</v>
      </c>
      <c r="E105" s="23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</row>
    <row r="106" ht="14.25" customHeight="1">
      <c r="A106" s="19"/>
      <c r="B106" s="20" t="s">
        <v>111</v>
      </c>
      <c r="C106" s="21"/>
      <c r="D106" s="22" t="s">
        <v>122</v>
      </c>
      <c r="E106" s="23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 ht="14.25" customHeight="1">
      <c r="A107" s="19"/>
      <c r="B107" s="20" t="s">
        <v>111</v>
      </c>
      <c r="C107" s="21"/>
      <c r="D107" s="22" t="s">
        <v>123</v>
      </c>
      <c r="E107" s="23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</row>
    <row r="108" ht="14.25" customHeight="1">
      <c r="A108" s="19"/>
      <c r="B108" s="20" t="s">
        <v>124</v>
      </c>
      <c r="C108" s="21"/>
      <c r="D108" s="22" t="s">
        <v>125</v>
      </c>
      <c r="E108" s="23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</row>
    <row r="109" ht="14.25" customHeight="1">
      <c r="A109" s="19"/>
      <c r="B109" s="20" t="s">
        <v>124</v>
      </c>
      <c r="C109" s="21"/>
      <c r="D109" s="22" t="s">
        <v>126</v>
      </c>
      <c r="E109" s="23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</row>
    <row r="110" ht="14.25" customHeight="1">
      <c r="A110" s="19"/>
      <c r="B110" s="20" t="s">
        <v>124</v>
      </c>
      <c r="C110" s="21"/>
      <c r="D110" s="22" t="s">
        <v>127</v>
      </c>
      <c r="E110" s="23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</row>
    <row r="111" ht="14.25" customHeight="1">
      <c r="A111" s="19"/>
      <c r="B111" s="20" t="s">
        <v>124</v>
      </c>
      <c r="C111" s="21"/>
      <c r="D111" s="22" t="s">
        <v>128</v>
      </c>
      <c r="E111" s="23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</row>
    <row r="112" ht="14.25" customHeight="1">
      <c r="A112" s="19"/>
      <c r="B112" s="20" t="s">
        <v>124</v>
      </c>
      <c r="C112" s="21"/>
      <c r="D112" s="22" t="s">
        <v>129</v>
      </c>
      <c r="E112" s="23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</row>
    <row r="113" ht="14.25" customHeight="1">
      <c r="A113" s="19"/>
      <c r="B113" s="20" t="s">
        <v>124</v>
      </c>
      <c r="C113" s="21"/>
      <c r="D113" s="22" t="s">
        <v>130</v>
      </c>
      <c r="E113" s="23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</row>
    <row r="114" ht="14.25" customHeight="1">
      <c r="A114" s="19"/>
      <c r="B114" s="20" t="s">
        <v>124</v>
      </c>
      <c r="C114" s="21"/>
      <c r="D114" s="22" t="s">
        <v>131</v>
      </c>
      <c r="E114" s="23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</row>
    <row r="115" ht="14.25" customHeight="1">
      <c r="A115" s="19"/>
      <c r="B115" s="20" t="s">
        <v>124</v>
      </c>
      <c r="C115" s="21"/>
      <c r="D115" s="22" t="s">
        <v>132</v>
      </c>
      <c r="E115" s="23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</row>
    <row r="116" ht="14.25" customHeight="1">
      <c r="A116" s="19"/>
      <c r="B116" s="20" t="s">
        <v>124</v>
      </c>
      <c r="C116" s="21"/>
      <c r="D116" s="22" t="s">
        <v>133</v>
      </c>
      <c r="E116" s="23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</row>
    <row r="117" ht="14.25" customHeight="1">
      <c r="A117" s="19"/>
      <c r="B117" s="20" t="s">
        <v>124</v>
      </c>
      <c r="C117" s="21"/>
      <c r="D117" s="22" t="s">
        <v>134</v>
      </c>
      <c r="E117" s="23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</row>
    <row r="118" ht="14.25" customHeight="1">
      <c r="A118" s="19"/>
      <c r="B118" s="20" t="s">
        <v>124</v>
      </c>
      <c r="C118" s="21"/>
      <c r="D118" s="22" t="s">
        <v>135</v>
      </c>
      <c r="E118" s="23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</row>
    <row r="119" ht="14.25" customHeight="1">
      <c r="A119" s="19"/>
      <c r="B119" s="20" t="s">
        <v>124</v>
      </c>
      <c r="C119" s="21"/>
      <c r="D119" s="22" t="s">
        <v>136</v>
      </c>
      <c r="E119" s="23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</row>
    <row r="120" ht="14.25" customHeight="1">
      <c r="A120" s="24"/>
      <c r="B120" s="20" t="s">
        <v>137</v>
      </c>
      <c r="C120" s="24"/>
      <c r="D120" s="27"/>
      <c r="E120" s="28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</row>
    <row r="121" ht="14.25" customHeight="1">
      <c r="A121" s="24"/>
      <c r="B121" s="20" t="s">
        <v>138</v>
      </c>
      <c r="C121" s="24"/>
      <c r="D121" s="20" t="s">
        <v>139</v>
      </c>
      <c r="E121" s="28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</row>
    <row r="122" ht="14.25" customHeight="1">
      <c r="A122" s="24"/>
      <c r="B122" s="20" t="s">
        <v>138</v>
      </c>
      <c r="C122" s="24"/>
      <c r="D122" s="20" t="s">
        <v>140</v>
      </c>
      <c r="E122" s="28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</row>
    <row r="123" ht="14.25" customHeight="1">
      <c r="A123" s="24"/>
      <c r="B123" s="20" t="s">
        <v>138</v>
      </c>
      <c r="C123" s="24"/>
      <c r="D123" s="20" t="s">
        <v>141</v>
      </c>
      <c r="E123" s="28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</row>
    <row r="124" ht="14.25" customHeight="1">
      <c r="A124" s="24"/>
      <c r="B124" s="20" t="s">
        <v>138</v>
      </c>
      <c r="C124" s="24"/>
      <c r="D124" s="20" t="s">
        <v>142</v>
      </c>
      <c r="E124" s="28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</row>
    <row r="125" ht="14.25" customHeight="1">
      <c r="A125" s="24"/>
      <c r="B125" s="20" t="s">
        <v>138</v>
      </c>
      <c r="C125" s="24"/>
      <c r="D125" s="20" t="s">
        <v>143</v>
      </c>
      <c r="E125" s="28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</row>
    <row r="126" ht="14.25" customHeight="1">
      <c r="A126" s="24"/>
      <c r="B126" s="20" t="s">
        <v>138</v>
      </c>
      <c r="C126" s="24"/>
      <c r="D126" s="20" t="s">
        <v>144</v>
      </c>
      <c r="E126" s="28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</row>
    <row r="127" ht="14.25" customHeight="1">
      <c r="A127" s="24"/>
      <c r="B127" s="20" t="s">
        <v>138</v>
      </c>
      <c r="C127" s="24"/>
      <c r="D127" s="20" t="s">
        <v>145</v>
      </c>
      <c r="E127" s="28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</row>
    <row r="128" ht="14.25" customHeight="1">
      <c r="A128" s="24"/>
      <c r="B128" s="20" t="s">
        <v>138</v>
      </c>
      <c r="C128" s="24"/>
      <c r="D128" s="20" t="s">
        <v>146</v>
      </c>
      <c r="E128" s="28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</row>
    <row r="129" ht="14.25" customHeight="1">
      <c r="A129" s="24"/>
      <c r="B129" s="20" t="s">
        <v>138</v>
      </c>
      <c r="C129" s="24"/>
      <c r="D129" s="20" t="s">
        <v>147</v>
      </c>
      <c r="E129" s="28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</row>
    <row r="130" ht="14.25" customHeight="1">
      <c r="A130" s="24"/>
      <c r="B130" s="20" t="s">
        <v>138</v>
      </c>
      <c r="C130" s="24"/>
      <c r="D130" s="20" t="s">
        <v>148</v>
      </c>
      <c r="E130" s="28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</row>
    <row r="131" ht="14.25" customHeight="1">
      <c r="A131" s="24"/>
      <c r="B131" s="20" t="s">
        <v>138</v>
      </c>
      <c r="C131" s="24"/>
      <c r="D131" s="20" t="s">
        <v>149</v>
      </c>
      <c r="E131" s="28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</row>
    <row r="132" ht="14.25" customHeight="1">
      <c r="A132" s="24"/>
      <c r="B132" s="20" t="s">
        <v>138</v>
      </c>
      <c r="C132" s="24"/>
      <c r="D132" s="20" t="s">
        <v>150</v>
      </c>
      <c r="E132" s="28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</row>
    <row r="133" ht="14.25" customHeight="1">
      <c r="B133" s="11" t="s">
        <v>151</v>
      </c>
      <c r="D133" s="29"/>
      <c r="E133" s="13">
        <v>25000.0</v>
      </c>
    </row>
    <row r="134" ht="14.25" customHeight="1">
      <c r="A134" s="24"/>
      <c r="B134" s="20" t="s">
        <v>152</v>
      </c>
      <c r="C134" s="24"/>
      <c r="D134" s="20" t="s">
        <v>153</v>
      </c>
      <c r="E134" s="28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</row>
    <row r="135" ht="14.25" customHeight="1">
      <c r="A135" s="24"/>
      <c r="B135" s="20" t="s">
        <v>152</v>
      </c>
      <c r="C135" s="24"/>
      <c r="D135" s="20" t="s">
        <v>154</v>
      </c>
      <c r="E135" s="28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</row>
    <row r="136" ht="14.25" customHeight="1">
      <c r="A136" s="24"/>
      <c r="B136" s="20" t="s">
        <v>152</v>
      </c>
      <c r="C136" s="24"/>
      <c r="D136" s="20" t="s">
        <v>155</v>
      </c>
      <c r="E136" s="28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</row>
    <row r="137" ht="14.25" customHeight="1">
      <c r="A137" s="24"/>
      <c r="B137" s="20" t="s">
        <v>152</v>
      </c>
      <c r="C137" s="24"/>
      <c r="D137" s="20" t="s">
        <v>156</v>
      </c>
      <c r="E137" s="28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</row>
    <row r="138" ht="14.25" customHeight="1">
      <c r="A138" s="24"/>
      <c r="B138" s="20" t="s">
        <v>152</v>
      </c>
      <c r="C138" s="24"/>
      <c r="D138" s="20" t="s">
        <v>157</v>
      </c>
      <c r="E138" s="28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</row>
    <row r="139" ht="14.25" customHeight="1">
      <c r="A139" s="24"/>
      <c r="B139" s="20" t="s">
        <v>152</v>
      </c>
      <c r="C139" s="24"/>
      <c r="D139" s="20" t="s">
        <v>158</v>
      </c>
      <c r="E139" s="28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</row>
    <row r="140" ht="14.25" customHeight="1">
      <c r="A140" s="24"/>
      <c r="B140" s="20" t="s">
        <v>152</v>
      </c>
      <c r="C140" s="24"/>
      <c r="D140" s="20" t="s">
        <v>159</v>
      </c>
      <c r="E140" s="28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</row>
    <row r="141" ht="14.25" customHeight="1">
      <c r="A141" s="24"/>
      <c r="B141" s="20" t="s">
        <v>152</v>
      </c>
      <c r="C141" s="24"/>
      <c r="D141" s="20" t="s">
        <v>160</v>
      </c>
      <c r="E141" s="28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</row>
    <row r="142" ht="14.25" customHeight="1">
      <c r="A142" s="24"/>
      <c r="B142" s="20" t="s">
        <v>152</v>
      </c>
      <c r="C142" s="24"/>
      <c r="D142" s="20" t="s">
        <v>161</v>
      </c>
      <c r="E142" s="28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</row>
    <row r="143" ht="14.25" customHeight="1">
      <c r="A143" s="24"/>
      <c r="B143" s="20" t="s">
        <v>152</v>
      </c>
      <c r="C143" s="24"/>
      <c r="D143" s="20" t="s">
        <v>162</v>
      </c>
      <c r="E143" s="28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</row>
    <row r="144" ht="14.25" customHeight="1">
      <c r="A144" s="24"/>
      <c r="B144" s="20" t="s">
        <v>152</v>
      </c>
      <c r="C144" s="24"/>
      <c r="D144" s="20" t="s">
        <v>163</v>
      </c>
      <c r="E144" s="28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</row>
    <row r="145" ht="14.25" customHeight="1">
      <c r="A145" s="24"/>
      <c r="B145" s="20" t="s">
        <v>152</v>
      </c>
      <c r="C145" s="24"/>
      <c r="D145" s="20" t="s">
        <v>164</v>
      </c>
      <c r="E145" s="28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</row>
    <row r="146" ht="14.25" customHeight="1">
      <c r="A146" s="24"/>
      <c r="B146" s="20" t="s">
        <v>165</v>
      </c>
      <c r="C146" s="24"/>
      <c r="D146" s="20" t="s">
        <v>166</v>
      </c>
      <c r="E146" s="28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</row>
    <row r="147" ht="14.25" customHeight="1">
      <c r="A147" s="24"/>
      <c r="B147" s="20" t="s">
        <v>165</v>
      </c>
      <c r="C147" s="24"/>
      <c r="D147" s="20" t="s">
        <v>167</v>
      </c>
      <c r="E147" s="28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</row>
    <row r="148" ht="14.25" customHeight="1">
      <c r="A148" s="24"/>
      <c r="B148" s="20" t="s">
        <v>165</v>
      </c>
      <c r="C148" s="24"/>
      <c r="D148" s="20" t="s">
        <v>168</v>
      </c>
      <c r="E148" s="28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</row>
    <row r="149" ht="14.25" customHeight="1">
      <c r="A149" s="24"/>
      <c r="B149" s="20" t="s">
        <v>165</v>
      </c>
      <c r="C149" s="24"/>
      <c r="D149" s="20" t="s">
        <v>169</v>
      </c>
      <c r="E149" s="28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</row>
    <row r="150" ht="14.25" customHeight="1">
      <c r="A150" s="24"/>
      <c r="B150" s="20" t="s">
        <v>165</v>
      </c>
      <c r="C150" s="24"/>
      <c r="D150" s="20" t="s">
        <v>170</v>
      </c>
      <c r="E150" s="28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</row>
    <row r="151" ht="14.25" customHeight="1">
      <c r="A151" s="24"/>
      <c r="B151" s="20" t="s">
        <v>165</v>
      </c>
      <c r="C151" s="24"/>
      <c r="D151" s="20" t="s">
        <v>171</v>
      </c>
      <c r="E151" s="28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</row>
    <row r="152" ht="14.25" customHeight="1">
      <c r="A152" s="24"/>
      <c r="B152" s="20" t="s">
        <v>172</v>
      </c>
      <c r="C152" s="24"/>
      <c r="D152" s="20" t="s">
        <v>173</v>
      </c>
      <c r="E152" s="28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</row>
    <row r="153" ht="14.25" customHeight="1">
      <c r="A153" s="24"/>
      <c r="B153" s="20" t="s">
        <v>172</v>
      </c>
      <c r="C153" s="24"/>
      <c r="D153" s="20" t="s">
        <v>174</v>
      </c>
      <c r="E153" s="28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</row>
    <row r="154" ht="14.25" customHeight="1">
      <c r="A154" s="24"/>
      <c r="B154" s="20" t="s">
        <v>172</v>
      </c>
      <c r="C154" s="24"/>
      <c r="D154" s="20" t="s">
        <v>175</v>
      </c>
      <c r="E154" s="28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</row>
    <row r="155" ht="14.25" customHeight="1">
      <c r="A155" s="24"/>
      <c r="B155" s="20" t="s">
        <v>172</v>
      </c>
      <c r="C155" s="24"/>
      <c r="D155" s="20" t="s">
        <v>176</v>
      </c>
      <c r="E155" s="28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</row>
    <row r="156" ht="14.25" customHeight="1">
      <c r="A156" s="24"/>
      <c r="B156" s="20" t="s">
        <v>172</v>
      </c>
      <c r="C156" s="24"/>
      <c r="D156" s="20" t="s">
        <v>177</v>
      </c>
      <c r="E156" s="28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</row>
    <row r="157" ht="14.25" customHeight="1">
      <c r="A157" s="24"/>
      <c r="B157" s="20" t="s">
        <v>172</v>
      </c>
      <c r="C157" s="24"/>
      <c r="D157" s="20" t="s">
        <v>178</v>
      </c>
      <c r="E157" s="28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</row>
    <row r="158" ht="14.25" customHeight="1">
      <c r="A158" s="24"/>
      <c r="B158" s="20" t="s">
        <v>172</v>
      </c>
      <c r="C158" s="24"/>
      <c r="D158" s="20" t="s">
        <v>179</v>
      </c>
      <c r="E158" s="28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</row>
    <row r="159" ht="14.25" customHeight="1">
      <c r="A159" s="24"/>
      <c r="B159" s="20" t="s">
        <v>172</v>
      </c>
      <c r="C159" s="24"/>
      <c r="D159" s="20" t="s">
        <v>180</v>
      </c>
      <c r="E159" s="28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</row>
    <row r="160" ht="14.25" customHeight="1">
      <c r="A160" s="24"/>
      <c r="B160" s="20" t="s">
        <v>172</v>
      </c>
      <c r="C160" s="24"/>
      <c r="D160" s="20" t="s">
        <v>181</v>
      </c>
      <c r="E160" s="28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</row>
    <row r="161" ht="14.25" customHeight="1">
      <c r="A161" s="24"/>
      <c r="B161" s="20" t="s">
        <v>172</v>
      </c>
      <c r="C161" s="24"/>
      <c r="D161" s="20" t="s">
        <v>182</v>
      </c>
      <c r="E161" s="28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</row>
    <row r="162" ht="14.25" customHeight="1">
      <c r="A162" s="24"/>
      <c r="B162" s="20" t="s">
        <v>172</v>
      </c>
      <c r="C162" s="24"/>
      <c r="D162" s="20" t="s">
        <v>183</v>
      </c>
      <c r="E162" s="28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</row>
    <row r="163" ht="14.25" customHeight="1">
      <c r="A163" s="24"/>
      <c r="B163" s="20" t="s">
        <v>172</v>
      </c>
      <c r="C163" s="24"/>
      <c r="D163" s="20" t="s">
        <v>184</v>
      </c>
      <c r="E163" s="28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</row>
    <row r="164" ht="14.25" customHeight="1">
      <c r="A164" s="24"/>
      <c r="B164" s="20" t="s">
        <v>185</v>
      </c>
      <c r="C164" s="24"/>
      <c r="D164" s="20" t="s">
        <v>186</v>
      </c>
      <c r="E164" s="28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</row>
    <row r="165" ht="14.25" customHeight="1">
      <c r="A165" s="24"/>
      <c r="B165" s="20" t="s">
        <v>185</v>
      </c>
      <c r="C165" s="24"/>
      <c r="D165" s="20" t="s">
        <v>187</v>
      </c>
      <c r="E165" s="28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</row>
    <row r="166" ht="14.25" customHeight="1">
      <c r="A166" s="24"/>
      <c r="B166" s="20" t="s">
        <v>185</v>
      </c>
      <c r="C166" s="24"/>
      <c r="D166" s="20" t="s">
        <v>188</v>
      </c>
      <c r="E166" s="28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</row>
    <row r="167" ht="14.25" customHeight="1">
      <c r="A167" s="24"/>
      <c r="B167" s="20" t="s">
        <v>185</v>
      </c>
      <c r="C167" s="24"/>
      <c r="D167" s="20" t="s">
        <v>189</v>
      </c>
      <c r="E167" s="28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</row>
    <row r="168" ht="14.25" customHeight="1">
      <c r="A168" s="24"/>
      <c r="B168" s="20" t="s">
        <v>185</v>
      </c>
      <c r="C168" s="24"/>
      <c r="D168" s="20" t="s">
        <v>190</v>
      </c>
      <c r="E168" s="28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</row>
    <row r="169" ht="14.25" customHeight="1">
      <c r="A169" s="24"/>
      <c r="B169" s="20" t="s">
        <v>185</v>
      </c>
      <c r="C169" s="24"/>
      <c r="D169" s="20" t="s">
        <v>191</v>
      </c>
      <c r="E169" s="28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</row>
    <row r="170" ht="14.25" customHeight="1">
      <c r="A170" s="24"/>
      <c r="B170" s="20" t="s">
        <v>185</v>
      </c>
      <c r="C170" s="24"/>
      <c r="D170" s="20" t="s">
        <v>192</v>
      </c>
      <c r="E170" s="28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ht="14.25" customHeight="1">
      <c r="A171" s="24"/>
      <c r="B171" s="20" t="s">
        <v>185</v>
      </c>
      <c r="C171" s="24"/>
      <c r="D171" s="20" t="s">
        <v>193</v>
      </c>
      <c r="E171" s="28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</row>
    <row r="172" ht="14.25" customHeight="1">
      <c r="A172" s="24"/>
      <c r="B172" s="20" t="s">
        <v>185</v>
      </c>
      <c r="C172" s="24"/>
      <c r="D172" s="20" t="s">
        <v>194</v>
      </c>
      <c r="E172" s="28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</row>
    <row r="173" ht="14.25" customHeight="1">
      <c r="A173" s="24"/>
      <c r="B173" s="20" t="s">
        <v>185</v>
      </c>
      <c r="C173" s="24"/>
      <c r="D173" s="20" t="s">
        <v>195</v>
      </c>
      <c r="E173" s="28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</row>
    <row r="174" ht="14.25" customHeight="1">
      <c r="A174" s="24"/>
      <c r="B174" s="20" t="s">
        <v>185</v>
      </c>
      <c r="C174" s="24"/>
      <c r="D174" s="20" t="s">
        <v>196</v>
      </c>
      <c r="E174" s="28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ht="14.25" customHeight="1">
      <c r="A175" s="24"/>
      <c r="B175" s="20" t="s">
        <v>185</v>
      </c>
      <c r="C175" s="24"/>
      <c r="D175" s="20" t="s">
        <v>197</v>
      </c>
      <c r="E175" s="28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</row>
    <row r="176" ht="14.25" customHeight="1">
      <c r="A176" s="24"/>
      <c r="B176" s="20" t="s">
        <v>185</v>
      </c>
      <c r="C176" s="24"/>
      <c r="D176" s="20" t="s">
        <v>198</v>
      </c>
      <c r="E176" s="28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</row>
    <row r="177" ht="14.25" customHeight="1">
      <c r="A177" s="24"/>
      <c r="B177" s="20" t="s">
        <v>185</v>
      </c>
      <c r="C177" s="24"/>
      <c r="D177" s="20" t="s">
        <v>199</v>
      </c>
      <c r="E177" s="28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</row>
    <row r="178" ht="14.25" customHeight="1">
      <c r="A178" s="24"/>
      <c r="B178" s="20" t="s">
        <v>185</v>
      </c>
      <c r="C178" s="24"/>
      <c r="D178" s="20" t="s">
        <v>200</v>
      </c>
      <c r="E178" s="28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ht="14.25" customHeight="1">
      <c r="A179" s="24"/>
      <c r="B179" s="20" t="s">
        <v>185</v>
      </c>
      <c r="C179" s="24"/>
      <c r="D179" s="20" t="s">
        <v>201</v>
      </c>
      <c r="E179" s="28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</row>
    <row r="180" ht="14.25" customHeight="1">
      <c r="A180" s="24"/>
      <c r="B180" s="20" t="s">
        <v>185</v>
      </c>
      <c r="C180" s="24"/>
      <c r="D180" s="20" t="s">
        <v>202</v>
      </c>
      <c r="E180" s="28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</row>
    <row r="181" ht="14.25" customHeight="1">
      <c r="A181" s="24"/>
      <c r="B181" s="20" t="s">
        <v>185</v>
      </c>
      <c r="C181" s="24"/>
      <c r="D181" s="20" t="s">
        <v>203</v>
      </c>
      <c r="E181" s="28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</row>
    <row r="182" ht="14.25" customHeight="1">
      <c r="A182" s="24"/>
      <c r="B182" s="20" t="s">
        <v>185</v>
      </c>
      <c r="C182" s="24"/>
      <c r="D182" s="20" t="s">
        <v>204</v>
      </c>
      <c r="E182" s="28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ht="14.25" customHeight="1">
      <c r="A183" s="24"/>
      <c r="B183" s="20" t="s">
        <v>185</v>
      </c>
      <c r="C183" s="24"/>
      <c r="D183" s="20" t="s">
        <v>205</v>
      </c>
      <c r="E183" s="28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</row>
    <row r="184" ht="14.25" customHeight="1">
      <c r="A184" s="24"/>
      <c r="B184" s="20" t="s">
        <v>185</v>
      </c>
      <c r="C184" s="24"/>
      <c r="D184" s="20" t="s">
        <v>206</v>
      </c>
      <c r="E184" s="28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</row>
    <row r="185" ht="14.25" customHeight="1">
      <c r="A185" s="24"/>
      <c r="B185" s="20" t="s">
        <v>185</v>
      </c>
      <c r="C185" s="24"/>
      <c r="D185" s="20" t="s">
        <v>207</v>
      </c>
      <c r="E185" s="28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</row>
    <row r="186" ht="14.25" customHeight="1">
      <c r="A186" s="24"/>
      <c r="B186" s="20" t="s">
        <v>185</v>
      </c>
      <c r="C186" s="24"/>
      <c r="D186" s="20" t="s">
        <v>208</v>
      </c>
      <c r="E186" s="28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ht="14.25" customHeight="1">
      <c r="A187" s="24"/>
      <c r="B187" s="20" t="s">
        <v>185</v>
      </c>
      <c r="C187" s="24"/>
      <c r="D187" s="20" t="s">
        <v>209</v>
      </c>
      <c r="E187" s="28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</row>
    <row r="188" ht="14.25" customHeight="1">
      <c r="A188" s="24"/>
      <c r="B188" s="20" t="s">
        <v>185</v>
      </c>
      <c r="C188" s="24"/>
      <c r="D188" s="20" t="s">
        <v>210</v>
      </c>
      <c r="E188" s="28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</row>
    <row r="189" ht="14.25" customHeight="1">
      <c r="B189" s="11" t="s">
        <v>211</v>
      </c>
      <c r="D189" s="11" t="s">
        <v>212</v>
      </c>
      <c r="E189" s="9"/>
    </row>
    <row r="190" ht="14.25" customHeight="1">
      <c r="B190" s="11" t="s">
        <v>211</v>
      </c>
      <c r="D190" s="11" t="s">
        <v>213</v>
      </c>
      <c r="E190" s="9"/>
    </row>
    <row r="191" ht="14.25" customHeight="1">
      <c r="B191" s="11" t="s">
        <v>211</v>
      </c>
      <c r="D191" s="11" t="s">
        <v>214</v>
      </c>
      <c r="E191" s="9"/>
    </row>
    <row r="192" ht="14.25" customHeight="1">
      <c r="B192" s="11" t="s">
        <v>211</v>
      </c>
      <c r="D192" s="11" t="s">
        <v>215</v>
      </c>
      <c r="E192" s="9"/>
    </row>
    <row r="193" ht="14.25" customHeight="1">
      <c r="B193" s="11" t="s">
        <v>211</v>
      </c>
      <c r="D193" s="11" t="s">
        <v>216</v>
      </c>
      <c r="E193" s="9"/>
    </row>
    <row r="194" ht="14.25" customHeight="1">
      <c r="B194" s="11" t="s">
        <v>211</v>
      </c>
      <c r="D194" s="11" t="s">
        <v>217</v>
      </c>
      <c r="E194" s="9"/>
    </row>
    <row r="195" ht="14.25" customHeight="1">
      <c r="B195" s="11" t="s">
        <v>218</v>
      </c>
      <c r="D195" s="11" t="s">
        <v>219</v>
      </c>
      <c r="E195" s="9"/>
    </row>
    <row r="196" ht="14.25" customHeight="1">
      <c r="B196" s="11" t="s">
        <v>218</v>
      </c>
      <c r="D196" s="11" t="s">
        <v>220</v>
      </c>
      <c r="E196" s="9"/>
    </row>
    <row r="197" ht="14.25" customHeight="1">
      <c r="B197" s="11" t="s">
        <v>218</v>
      </c>
      <c r="D197" s="11" t="s">
        <v>221</v>
      </c>
      <c r="E197" s="9"/>
    </row>
    <row r="198" ht="14.25" customHeight="1">
      <c r="B198" s="11" t="s">
        <v>218</v>
      </c>
      <c r="D198" s="11" t="s">
        <v>222</v>
      </c>
      <c r="E198" s="9"/>
    </row>
    <row r="199" ht="14.25" customHeight="1">
      <c r="B199" s="11" t="s">
        <v>218</v>
      </c>
      <c r="D199" s="11" t="s">
        <v>223</v>
      </c>
      <c r="E199" s="9"/>
    </row>
    <row r="200" ht="14.25" customHeight="1">
      <c r="B200" s="11" t="s">
        <v>218</v>
      </c>
      <c r="D200" s="11" t="s">
        <v>224</v>
      </c>
      <c r="E200" s="9"/>
    </row>
    <row r="201" ht="14.25" customHeight="1">
      <c r="B201" s="11" t="s">
        <v>218</v>
      </c>
      <c r="D201" s="11" t="s">
        <v>225</v>
      </c>
      <c r="E201" s="9"/>
    </row>
    <row r="202" ht="14.25" customHeight="1">
      <c r="B202" s="11" t="s">
        <v>218</v>
      </c>
      <c r="D202" s="11" t="s">
        <v>226</v>
      </c>
      <c r="E202" s="9"/>
    </row>
    <row r="203" ht="14.25" customHeight="1">
      <c r="B203" s="11" t="s">
        <v>218</v>
      </c>
      <c r="D203" s="11" t="s">
        <v>227</v>
      </c>
      <c r="E203" s="9"/>
    </row>
    <row r="204" ht="14.25" customHeight="1">
      <c r="B204" s="11" t="s">
        <v>218</v>
      </c>
      <c r="D204" s="11" t="s">
        <v>228</v>
      </c>
      <c r="E204" s="9"/>
    </row>
    <row r="205" ht="14.25" customHeight="1">
      <c r="B205" s="11" t="s">
        <v>218</v>
      </c>
      <c r="D205" s="11" t="s">
        <v>229</v>
      </c>
      <c r="E205" s="9"/>
    </row>
    <row r="206" ht="14.25" customHeight="1">
      <c r="B206" s="11" t="s">
        <v>218</v>
      </c>
      <c r="D206" s="11" t="s">
        <v>230</v>
      </c>
      <c r="E206" s="9"/>
    </row>
    <row r="207" ht="14.25" customHeight="1">
      <c r="B207" s="11" t="s">
        <v>218</v>
      </c>
      <c r="D207" s="11" t="s">
        <v>231</v>
      </c>
      <c r="E207" s="9"/>
    </row>
    <row r="208" ht="14.25" customHeight="1">
      <c r="B208" s="11" t="s">
        <v>218</v>
      </c>
      <c r="D208" s="11" t="s">
        <v>232</v>
      </c>
      <c r="E208" s="9"/>
    </row>
    <row r="209" ht="14.25" customHeight="1">
      <c r="B209" s="11" t="s">
        <v>218</v>
      </c>
      <c r="D209" s="11" t="s">
        <v>233</v>
      </c>
      <c r="E209" s="9"/>
    </row>
    <row r="210" ht="14.25" customHeight="1">
      <c r="B210" s="11" t="s">
        <v>218</v>
      </c>
      <c r="D210" s="11" t="s">
        <v>234</v>
      </c>
      <c r="E210" s="9"/>
    </row>
    <row r="211" ht="14.25" customHeight="1">
      <c r="B211" s="11" t="s">
        <v>218</v>
      </c>
      <c r="D211" s="11" t="s">
        <v>235</v>
      </c>
      <c r="E211" s="9"/>
    </row>
    <row r="212" ht="14.25" customHeight="1">
      <c r="B212" s="11" t="s">
        <v>218</v>
      </c>
      <c r="D212" s="11" t="s">
        <v>236</v>
      </c>
      <c r="E212" s="9"/>
    </row>
    <row r="213" ht="14.25" customHeight="1">
      <c r="B213" s="11" t="s">
        <v>237</v>
      </c>
      <c r="D213" s="11" t="s">
        <v>238</v>
      </c>
      <c r="E213" s="9"/>
    </row>
    <row r="214" ht="14.25" customHeight="1">
      <c r="B214" s="11" t="s">
        <v>237</v>
      </c>
      <c r="D214" s="11" t="s">
        <v>239</v>
      </c>
      <c r="E214" s="9"/>
    </row>
    <row r="215" ht="14.25" customHeight="1">
      <c r="B215" s="11" t="s">
        <v>237</v>
      </c>
      <c r="D215" s="11" t="s">
        <v>240</v>
      </c>
      <c r="E215" s="9"/>
    </row>
    <row r="216" ht="14.25" customHeight="1">
      <c r="B216" s="11" t="s">
        <v>241</v>
      </c>
      <c r="D216" s="29"/>
      <c r="E216" s="9"/>
    </row>
    <row r="217" ht="14.25" customHeight="1">
      <c r="B217" s="11" t="s">
        <v>242</v>
      </c>
      <c r="D217" s="11" t="s">
        <v>243</v>
      </c>
      <c r="E217" s="9"/>
    </row>
    <row r="218" ht="14.25" customHeight="1">
      <c r="B218" s="11" t="s">
        <v>242</v>
      </c>
      <c r="D218" s="11" t="s">
        <v>244</v>
      </c>
      <c r="E218" s="9"/>
    </row>
    <row r="219" ht="14.25" customHeight="1">
      <c r="B219" s="11" t="s">
        <v>245</v>
      </c>
      <c r="D219" s="11" t="s">
        <v>246</v>
      </c>
      <c r="E219" s="9"/>
    </row>
    <row r="220" ht="14.25" customHeight="1">
      <c r="B220" s="11" t="s">
        <v>245</v>
      </c>
      <c r="D220" s="11" t="s">
        <v>247</v>
      </c>
      <c r="E220" s="9"/>
    </row>
    <row r="221" ht="14.25" customHeight="1">
      <c r="B221" s="11" t="s">
        <v>245</v>
      </c>
      <c r="D221" s="11" t="s">
        <v>248</v>
      </c>
      <c r="E221" s="9"/>
    </row>
    <row r="222" ht="14.25" customHeight="1">
      <c r="B222" s="11" t="s">
        <v>245</v>
      </c>
      <c r="D222" s="11" t="s">
        <v>249</v>
      </c>
      <c r="E222" s="9"/>
    </row>
    <row r="223" ht="14.25" customHeight="1">
      <c r="B223" s="11" t="s">
        <v>245</v>
      </c>
      <c r="D223" s="11" t="s">
        <v>250</v>
      </c>
      <c r="E223" s="9"/>
    </row>
    <row r="224" ht="14.25" customHeight="1">
      <c r="B224" s="11" t="s">
        <v>245</v>
      </c>
      <c r="D224" s="11" t="s">
        <v>251</v>
      </c>
      <c r="E224" s="9"/>
    </row>
    <row r="225" ht="14.25" customHeight="1">
      <c r="B225" s="11" t="s">
        <v>252</v>
      </c>
      <c r="D225" s="11" t="s">
        <v>253</v>
      </c>
      <c r="E225" s="9"/>
    </row>
    <row r="226" ht="14.25" customHeight="1">
      <c r="B226" s="11" t="s">
        <v>252</v>
      </c>
      <c r="D226" s="11" t="s">
        <v>254</v>
      </c>
      <c r="E226" s="9"/>
    </row>
    <row r="227" ht="14.25" customHeight="1">
      <c r="B227" s="11" t="s">
        <v>255</v>
      </c>
      <c r="D227" s="29"/>
      <c r="E227" s="9"/>
    </row>
    <row r="228" ht="14.25" customHeight="1">
      <c r="B228" s="11" t="s">
        <v>256</v>
      </c>
      <c r="D228" s="11" t="s">
        <v>257</v>
      </c>
      <c r="E228" s="9"/>
    </row>
    <row r="229" ht="14.25" customHeight="1">
      <c r="B229" s="11" t="s">
        <v>256</v>
      </c>
      <c r="D229" s="11" t="s">
        <v>258</v>
      </c>
      <c r="E229" s="9"/>
    </row>
    <row r="230" ht="14.25" customHeight="1">
      <c r="B230" s="11" t="s">
        <v>256</v>
      </c>
      <c r="D230" s="11" t="s">
        <v>259</v>
      </c>
      <c r="E230" s="9"/>
    </row>
    <row r="231" ht="14.25" customHeight="1">
      <c r="B231" s="11" t="s">
        <v>256</v>
      </c>
      <c r="D231" s="11" t="s">
        <v>260</v>
      </c>
      <c r="E231" s="9"/>
    </row>
    <row r="232" ht="14.25" customHeight="1">
      <c r="B232" s="11" t="s">
        <v>256</v>
      </c>
      <c r="D232" s="11" t="s">
        <v>261</v>
      </c>
      <c r="E232" s="9"/>
    </row>
    <row r="233" ht="14.25" customHeight="1">
      <c r="B233" s="11" t="s">
        <v>256</v>
      </c>
      <c r="D233" s="11" t="s">
        <v>262</v>
      </c>
      <c r="E233" s="9"/>
    </row>
    <row r="234" ht="14.25" customHeight="1">
      <c r="B234" s="11" t="s">
        <v>256</v>
      </c>
      <c r="D234" s="11" t="s">
        <v>263</v>
      </c>
      <c r="E234" s="9"/>
    </row>
    <row r="235" ht="14.25" customHeight="1">
      <c r="B235" s="11" t="s">
        <v>256</v>
      </c>
      <c r="D235" s="11" t="s">
        <v>264</v>
      </c>
      <c r="E235" s="9"/>
    </row>
    <row r="236" ht="14.25" customHeight="1">
      <c r="B236" s="11" t="s">
        <v>256</v>
      </c>
      <c r="D236" s="11" t="s">
        <v>265</v>
      </c>
      <c r="E236" s="9"/>
    </row>
    <row r="237" ht="14.25" customHeight="1">
      <c r="B237" s="11" t="s">
        <v>256</v>
      </c>
      <c r="D237" s="11" t="s">
        <v>266</v>
      </c>
      <c r="E237" s="9"/>
    </row>
    <row r="238" ht="14.25" customHeight="1">
      <c r="B238" s="11" t="s">
        <v>256</v>
      </c>
      <c r="D238" s="11" t="s">
        <v>267</v>
      </c>
      <c r="E238" s="9"/>
    </row>
    <row r="239" ht="14.25" customHeight="1">
      <c r="B239" s="11" t="s">
        <v>256</v>
      </c>
      <c r="D239" s="11" t="s">
        <v>268</v>
      </c>
      <c r="E239" s="9"/>
    </row>
    <row r="240" ht="14.25" customHeight="1">
      <c r="B240" s="11" t="s">
        <v>269</v>
      </c>
      <c r="D240" s="11" t="s">
        <v>270</v>
      </c>
      <c r="E240" s="9"/>
    </row>
    <row r="241" ht="14.25" customHeight="1">
      <c r="B241" s="11" t="s">
        <v>269</v>
      </c>
      <c r="D241" s="11" t="s">
        <v>271</v>
      </c>
      <c r="E241" s="9"/>
    </row>
    <row r="242" ht="14.25" customHeight="1">
      <c r="B242" s="11" t="s">
        <v>269</v>
      </c>
      <c r="D242" s="11" t="s">
        <v>272</v>
      </c>
      <c r="E242" s="9"/>
    </row>
    <row r="243" ht="14.25" customHeight="1">
      <c r="B243" s="11" t="s">
        <v>269</v>
      </c>
      <c r="D243" s="11" t="s">
        <v>273</v>
      </c>
      <c r="E243" s="9"/>
    </row>
    <row r="244" ht="14.25" customHeight="1">
      <c r="B244" s="11" t="s">
        <v>269</v>
      </c>
      <c r="D244" s="11" t="s">
        <v>274</v>
      </c>
      <c r="E244" s="9"/>
    </row>
    <row r="245" ht="14.25" customHeight="1">
      <c r="B245" s="11" t="s">
        <v>269</v>
      </c>
      <c r="D245" s="11" t="s">
        <v>275</v>
      </c>
      <c r="E245" s="9"/>
    </row>
    <row r="246" ht="14.25" customHeight="1">
      <c r="B246" s="11" t="s">
        <v>276</v>
      </c>
      <c r="D246" s="29"/>
      <c r="E246" s="9"/>
    </row>
    <row r="247" ht="14.25" customHeight="1">
      <c r="B247" s="11" t="s">
        <v>277</v>
      </c>
      <c r="D247" s="11" t="s">
        <v>278</v>
      </c>
      <c r="E247" s="9"/>
    </row>
    <row r="248" ht="14.25" customHeight="1">
      <c r="B248" s="11" t="s">
        <v>277</v>
      </c>
      <c r="D248" s="11" t="s">
        <v>279</v>
      </c>
      <c r="E248" s="9"/>
    </row>
    <row r="249" ht="14.25" customHeight="1">
      <c r="B249" s="11" t="s">
        <v>280</v>
      </c>
      <c r="D249" s="11" t="s">
        <v>281</v>
      </c>
      <c r="E249" s="9"/>
    </row>
    <row r="250" ht="14.25" customHeight="1">
      <c r="B250" s="11" t="s">
        <v>280</v>
      </c>
      <c r="D250" s="11" t="s">
        <v>282</v>
      </c>
      <c r="E250" s="9"/>
    </row>
    <row r="251" ht="14.25" customHeight="1">
      <c r="B251" s="11" t="s">
        <v>283</v>
      </c>
      <c r="D251" s="11" t="s">
        <v>284</v>
      </c>
      <c r="E251" s="9"/>
    </row>
    <row r="252" ht="14.25" customHeight="1">
      <c r="B252" s="11" t="s">
        <v>283</v>
      </c>
      <c r="D252" s="11" t="s">
        <v>285</v>
      </c>
      <c r="E252" s="9"/>
    </row>
    <row r="253" ht="14.25" customHeight="1">
      <c r="B253" s="11" t="s">
        <v>286</v>
      </c>
      <c r="D253" s="11" t="s">
        <v>287</v>
      </c>
      <c r="E253" s="9"/>
    </row>
    <row r="254" ht="14.25" customHeight="1">
      <c r="B254" s="11" t="s">
        <v>286</v>
      </c>
      <c r="D254" s="11" t="s">
        <v>288</v>
      </c>
      <c r="E254" s="9"/>
    </row>
    <row r="255" ht="14.25" customHeight="1">
      <c r="B255" s="11" t="s">
        <v>286</v>
      </c>
      <c r="D255" s="11" t="s">
        <v>289</v>
      </c>
      <c r="E255" s="9"/>
    </row>
    <row r="256" ht="14.25" customHeight="1">
      <c r="B256" s="11" t="s">
        <v>286</v>
      </c>
      <c r="D256" s="11" t="s">
        <v>290</v>
      </c>
      <c r="E256" s="9"/>
    </row>
    <row r="257" ht="14.25" customHeight="1">
      <c r="B257" s="11" t="s">
        <v>286</v>
      </c>
      <c r="D257" s="11" t="s">
        <v>291</v>
      </c>
      <c r="E257" s="9"/>
    </row>
    <row r="258" ht="14.25" customHeight="1">
      <c r="B258" s="11" t="s">
        <v>286</v>
      </c>
      <c r="D258" s="11" t="s">
        <v>292</v>
      </c>
      <c r="E258" s="9"/>
    </row>
    <row r="259" ht="14.25" customHeight="1">
      <c r="B259" s="11" t="s">
        <v>286</v>
      </c>
      <c r="D259" s="11" t="s">
        <v>293</v>
      </c>
      <c r="E259" s="9"/>
    </row>
    <row r="260" ht="14.25" customHeight="1">
      <c r="B260" s="11" t="s">
        <v>286</v>
      </c>
      <c r="D260" s="11" t="s">
        <v>294</v>
      </c>
      <c r="E260" s="9"/>
    </row>
    <row r="261" ht="14.25" customHeight="1">
      <c r="B261" s="11" t="s">
        <v>286</v>
      </c>
      <c r="D261" s="11" t="s">
        <v>295</v>
      </c>
      <c r="E261" s="9"/>
    </row>
    <row r="262" ht="14.25" customHeight="1">
      <c r="B262" s="11" t="s">
        <v>286</v>
      </c>
      <c r="D262" s="11" t="s">
        <v>296</v>
      </c>
      <c r="E262" s="9"/>
    </row>
    <row r="263" ht="14.25" customHeight="1">
      <c r="B263" s="11" t="s">
        <v>297</v>
      </c>
      <c r="D263" s="11" t="s">
        <v>298</v>
      </c>
      <c r="E263" s="9"/>
    </row>
    <row r="264" ht="14.25" customHeight="1">
      <c r="B264" s="11" t="s">
        <v>297</v>
      </c>
      <c r="D264" s="11" t="s">
        <v>299</v>
      </c>
      <c r="E264" s="9"/>
    </row>
    <row r="265" ht="14.25" customHeight="1">
      <c r="B265" s="11" t="s">
        <v>297</v>
      </c>
      <c r="D265" s="11" t="s">
        <v>300</v>
      </c>
      <c r="E265" s="9"/>
    </row>
    <row r="266" ht="14.25" customHeight="1">
      <c r="B266" s="11" t="s">
        <v>297</v>
      </c>
      <c r="D266" s="11" t="s">
        <v>301</v>
      </c>
      <c r="E266" s="9"/>
    </row>
    <row r="267" ht="14.25" customHeight="1">
      <c r="B267" s="11" t="s">
        <v>297</v>
      </c>
      <c r="D267" s="11" t="s">
        <v>302</v>
      </c>
      <c r="E267" s="9"/>
    </row>
    <row r="268" ht="14.25" customHeight="1">
      <c r="B268" s="11" t="s">
        <v>297</v>
      </c>
      <c r="D268" s="11" t="s">
        <v>303</v>
      </c>
      <c r="E268" s="9"/>
    </row>
    <row r="269" ht="14.25" customHeight="1">
      <c r="B269" s="11" t="s">
        <v>304</v>
      </c>
      <c r="D269" s="11" t="s">
        <v>305</v>
      </c>
      <c r="E269" s="9"/>
    </row>
    <row r="270" ht="14.25" customHeight="1">
      <c r="B270" s="11" t="s">
        <v>304</v>
      </c>
      <c r="D270" s="11" t="s">
        <v>306</v>
      </c>
      <c r="E270" s="9"/>
    </row>
    <row r="271" ht="14.25" customHeight="1">
      <c r="B271" s="11" t="s">
        <v>304</v>
      </c>
      <c r="D271" s="11" t="s">
        <v>307</v>
      </c>
      <c r="E271" s="9"/>
    </row>
    <row r="272" ht="14.25" customHeight="1">
      <c r="B272" s="11" t="s">
        <v>304</v>
      </c>
      <c r="D272" s="11" t="s">
        <v>308</v>
      </c>
      <c r="E272" s="9"/>
    </row>
    <row r="273" ht="14.25" customHeight="1">
      <c r="B273" s="11" t="s">
        <v>304</v>
      </c>
      <c r="D273" s="11" t="s">
        <v>309</v>
      </c>
      <c r="E273" s="9"/>
    </row>
    <row r="274" ht="14.25" customHeight="1">
      <c r="B274" s="11" t="s">
        <v>304</v>
      </c>
      <c r="D274" s="11" t="s">
        <v>310</v>
      </c>
      <c r="E274" s="9"/>
    </row>
    <row r="275" ht="14.25" customHeight="1">
      <c r="B275" s="11" t="s">
        <v>304</v>
      </c>
      <c r="D275" s="11" t="s">
        <v>311</v>
      </c>
      <c r="E275" s="9"/>
    </row>
    <row r="276" ht="14.25" customHeight="1">
      <c r="B276" s="11" t="s">
        <v>304</v>
      </c>
      <c r="D276" s="11" t="s">
        <v>312</v>
      </c>
      <c r="E276" s="9"/>
    </row>
    <row r="277" ht="14.25" customHeight="1">
      <c r="B277" s="11" t="s">
        <v>304</v>
      </c>
      <c r="D277" s="11" t="s">
        <v>313</v>
      </c>
      <c r="E277" s="9"/>
    </row>
    <row r="278" ht="14.25" customHeight="1">
      <c r="B278" s="11" t="s">
        <v>304</v>
      </c>
      <c r="D278" s="11" t="s">
        <v>314</v>
      </c>
      <c r="E278" s="9"/>
    </row>
    <row r="279" ht="14.25" customHeight="1">
      <c r="B279" s="11" t="s">
        <v>304</v>
      </c>
      <c r="D279" s="11" t="s">
        <v>315</v>
      </c>
      <c r="E279" s="9"/>
    </row>
    <row r="280" ht="14.25" customHeight="1">
      <c r="B280" s="11" t="s">
        <v>304</v>
      </c>
      <c r="D280" s="11" t="s">
        <v>316</v>
      </c>
      <c r="E280" s="9"/>
    </row>
    <row r="281" ht="14.25" customHeight="1">
      <c r="B281" s="11" t="s">
        <v>304</v>
      </c>
      <c r="D281" s="11" t="s">
        <v>317</v>
      </c>
      <c r="E281" s="9"/>
    </row>
    <row r="282" ht="14.25" customHeight="1">
      <c r="B282" s="11" t="s">
        <v>304</v>
      </c>
      <c r="D282" s="11" t="s">
        <v>318</v>
      </c>
      <c r="E282" s="9"/>
    </row>
    <row r="283" ht="14.25" customHeight="1">
      <c r="B283" s="11" t="s">
        <v>304</v>
      </c>
      <c r="D283" s="11" t="s">
        <v>319</v>
      </c>
      <c r="E283" s="9"/>
    </row>
    <row r="284" ht="14.25" customHeight="1">
      <c r="B284" s="11" t="s">
        <v>304</v>
      </c>
      <c r="D284" s="11" t="s">
        <v>320</v>
      </c>
      <c r="E284" s="9"/>
    </row>
    <row r="285" ht="14.25" customHeight="1">
      <c r="B285" s="11" t="s">
        <v>321</v>
      </c>
      <c r="D285" s="11" t="s">
        <v>322</v>
      </c>
      <c r="E285" s="9"/>
    </row>
    <row r="286" ht="14.25" customHeight="1">
      <c r="B286" s="11" t="s">
        <v>321</v>
      </c>
      <c r="D286" s="11" t="s">
        <v>323</v>
      </c>
      <c r="E286" s="9"/>
    </row>
    <row r="287" ht="14.25" customHeight="1">
      <c r="B287" s="11" t="s">
        <v>321</v>
      </c>
      <c r="D287" s="11" t="s">
        <v>282</v>
      </c>
      <c r="E287" s="9"/>
    </row>
    <row r="288" ht="14.25" customHeight="1">
      <c r="B288" s="11" t="s">
        <v>324</v>
      </c>
      <c r="D288" s="11" t="s">
        <v>325</v>
      </c>
      <c r="E288" s="9"/>
    </row>
    <row r="289" ht="14.25" customHeight="1">
      <c r="B289" s="11" t="s">
        <v>324</v>
      </c>
      <c r="D289" s="11" t="s">
        <v>326</v>
      </c>
      <c r="E289" s="9"/>
    </row>
    <row r="290" ht="14.25" customHeight="1">
      <c r="B290" s="11" t="s">
        <v>324</v>
      </c>
      <c r="D290" s="11" t="s">
        <v>327</v>
      </c>
      <c r="E290" s="9"/>
    </row>
    <row r="291" ht="14.25" customHeight="1">
      <c r="B291" s="11" t="s">
        <v>324</v>
      </c>
      <c r="D291" s="11" t="s">
        <v>328</v>
      </c>
      <c r="E291" s="9"/>
    </row>
    <row r="292" ht="14.25" customHeight="1">
      <c r="B292" s="11" t="s">
        <v>324</v>
      </c>
      <c r="D292" s="11" t="s">
        <v>329</v>
      </c>
      <c r="E292" s="9"/>
    </row>
    <row r="293" ht="14.25" customHeight="1">
      <c r="B293" s="11" t="s">
        <v>324</v>
      </c>
      <c r="D293" s="11" t="s">
        <v>330</v>
      </c>
      <c r="E293" s="9"/>
    </row>
    <row r="294" ht="14.25" customHeight="1">
      <c r="B294" s="11" t="s">
        <v>324</v>
      </c>
      <c r="D294" s="11" t="s">
        <v>331</v>
      </c>
      <c r="E294" s="9"/>
    </row>
    <row r="295" ht="14.25" customHeight="1">
      <c r="B295" s="11" t="s">
        <v>324</v>
      </c>
      <c r="D295" s="11" t="s">
        <v>332</v>
      </c>
      <c r="E295" s="9"/>
    </row>
    <row r="296" ht="14.25" customHeight="1">
      <c r="B296" s="11" t="s">
        <v>324</v>
      </c>
      <c r="D296" s="11" t="s">
        <v>333</v>
      </c>
      <c r="E296" s="9"/>
    </row>
    <row r="297" ht="14.25" customHeight="1">
      <c r="B297" s="11" t="s">
        <v>324</v>
      </c>
      <c r="D297" s="11" t="s">
        <v>334</v>
      </c>
      <c r="E297" s="9"/>
    </row>
    <row r="298" ht="14.25" customHeight="1">
      <c r="B298" s="11" t="s">
        <v>324</v>
      </c>
      <c r="D298" s="11" t="s">
        <v>335</v>
      </c>
      <c r="E298" s="9"/>
    </row>
    <row r="299" ht="14.25" customHeight="1">
      <c r="B299" s="11" t="s">
        <v>324</v>
      </c>
      <c r="D299" s="11" t="s">
        <v>336</v>
      </c>
      <c r="E299" s="9"/>
    </row>
    <row r="300" ht="14.25" customHeight="1">
      <c r="B300" s="11" t="s">
        <v>337</v>
      </c>
      <c r="D300" s="11" t="s">
        <v>338</v>
      </c>
      <c r="E300" s="9"/>
    </row>
    <row r="301" ht="14.25" customHeight="1">
      <c r="B301" s="11" t="s">
        <v>337</v>
      </c>
      <c r="D301" s="11" t="s">
        <v>339</v>
      </c>
      <c r="E301" s="9"/>
    </row>
    <row r="302" ht="14.25" customHeight="1">
      <c r="B302" s="11" t="s">
        <v>337</v>
      </c>
      <c r="D302" s="11" t="s">
        <v>340</v>
      </c>
      <c r="E302" s="9"/>
    </row>
    <row r="303" ht="14.25" customHeight="1">
      <c r="B303" s="11" t="s">
        <v>337</v>
      </c>
      <c r="D303" s="11" t="s">
        <v>341</v>
      </c>
      <c r="E303" s="9"/>
    </row>
    <row r="304" ht="14.25" customHeight="1">
      <c r="B304" s="11" t="s">
        <v>342</v>
      </c>
      <c r="D304" s="29"/>
      <c r="E304" s="9"/>
    </row>
    <row r="305" ht="14.25" customHeight="1">
      <c r="B305" s="11" t="s">
        <v>343</v>
      </c>
      <c r="D305" s="29"/>
      <c r="E305" s="9"/>
    </row>
    <row r="306" ht="14.25" customHeight="1">
      <c r="B306" s="11" t="s">
        <v>344</v>
      </c>
      <c r="D306" s="11" t="s">
        <v>19</v>
      </c>
      <c r="E306" s="9"/>
    </row>
    <row r="307" ht="14.25" customHeight="1">
      <c r="B307" s="11" t="s">
        <v>344</v>
      </c>
      <c r="D307" s="11" t="s">
        <v>17</v>
      </c>
      <c r="E307" s="9"/>
    </row>
    <row r="308" ht="14.25" customHeight="1">
      <c r="B308" s="11" t="s">
        <v>344</v>
      </c>
      <c r="D308" s="11" t="s">
        <v>18</v>
      </c>
      <c r="E308" s="9"/>
    </row>
    <row r="309" ht="14.25" customHeight="1">
      <c r="B309" s="11" t="s">
        <v>345</v>
      </c>
      <c r="D309" s="11" t="s">
        <v>346</v>
      </c>
      <c r="E309" s="9"/>
    </row>
    <row r="310" ht="14.25" customHeight="1">
      <c r="B310" s="11" t="s">
        <v>345</v>
      </c>
      <c r="D310" s="11" t="s">
        <v>347</v>
      </c>
      <c r="E310" s="9"/>
    </row>
    <row r="311" ht="14.25" customHeight="1">
      <c r="B311" s="11" t="s">
        <v>345</v>
      </c>
      <c r="D311" s="11" t="s">
        <v>348</v>
      </c>
      <c r="E311" s="9"/>
    </row>
    <row r="312" ht="14.25" customHeight="1">
      <c r="B312" s="11" t="s">
        <v>345</v>
      </c>
      <c r="D312" s="11" t="s">
        <v>349</v>
      </c>
      <c r="E312" s="9"/>
    </row>
    <row r="313" ht="14.25" customHeight="1">
      <c r="B313" s="11" t="s">
        <v>350</v>
      </c>
      <c r="D313" s="11" t="s">
        <v>244</v>
      </c>
      <c r="E313" s="9"/>
    </row>
    <row r="314" ht="14.25" customHeight="1">
      <c r="B314" s="11" t="s">
        <v>350</v>
      </c>
      <c r="D314" s="11" t="s">
        <v>351</v>
      </c>
      <c r="E314" s="9"/>
    </row>
    <row r="315" ht="14.25" customHeight="1">
      <c r="B315" s="11" t="s">
        <v>352</v>
      </c>
      <c r="D315" s="29"/>
      <c r="E315" s="9"/>
    </row>
    <row r="316" ht="14.25" customHeight="1">
      <c r="B316" s="11" t="s">
        <v>353</v>
      </c>
      <c r="D316" s="29"/>
      <c r="E316" s="9"/>
    </row>
    <row r="317" ht="14.25" customHeight="1">
      <c r="B317" s="11" t="s">
        <v>354</v>
      </c>
      <c r="D317" s="11" t="s">
        <v>355</v>
      </c>
      <c r="E317" s="9"/>
    </row>
    <row r="318" ht="14.25" customHeight="1">
      <c r="B318" s="11" t="s">
        <v>354</v>
      </c>
      <c r="D318" s="11" t="s">
        <v>356</v>
      </c>
      <c r="E318" s="9"/>
    </row>
    <row r="319" ht="14.25" customHeight="1">
      <c r="B319" s="11" t="s">
        <v>354</v>
      </c>
      <c r="D319" s="11" t="s">
        <v>357</v>
      </c>
      <c r="E319" s="9"/>
    </row>
    <row r="320" ht="14.25" customHeight="1">
      <c r="B320" s="11" t="s">
        <v>354</v>
      </c>
      <c r="D320" s="11" t="s">
        <v>358</v>
      </c>
      <c r="E320" s="9"/>
    </row>
    <row r="321" ht="14.25" customHeight="1">
      <c r="B321" s="11" t="s">
        <v>354</v>
      </c>
      <c r="D321" s="11" t="s">
        <v>359</v>
      </c>
      <c r="E321" s="9"/>
    </row>
    <row r="322" ht="14.25" customHeight="1">
      <c r="B322" s="11" t="s">
        <v>354</v>
      </c>
      <c r="D322" s="11" t="s">
        <v>360</v>
      </c>
      <c r="E322" s="9"/>
    </row>
    <row r="323" ht="14.25" customHeight="1">
      <c r="B323" s="11" t="s">
        <v>354</v>
      </c>
      <c r="D323" s="11" t="s">
        <v>361</v>
      </c>
      <c r="E323" s="9"/>
    </row>
    <row r="324" ht="14.25" customHeight="1">
      <c r="B324" s="11" t="s">
        <v>354</v>
      </c>
      <c r="D324" s="11" t="s">
        <v>362</v>
      </c>
      <c r="E324" s="9"/>
    </row>
    <row r="325" ht="14.25" customHeight="1">
      <c r="B325" s="11" t="s">
        <v>354</v>
      </c>
      <c r="D325" s="11" t="s">
        <v>363</v>
      </c>
      <c r="E325" s="9"/>
    </row>
    <row r="326" ht="14.25" customHeight="1">
      <c r="B326" s="11" t="s">
        <v>354</v>
      </c>
      <c r="D326" s="11" t="s">
        <v>364</v>
      </c>
      <c r="E326" s="9"/>
    </row>
    <row r="327" ht="14.25" customHeight="1">
      <c r="B327" s="11" t="s">
        <v>354</v>
      </c>
      <c r="D327" s="11" t="s">
        <v>365</v>
      </c>
      <c r="E327" s="9"/>
    </row>
    <row r="328" ht="14.25" customHeight="1">
      <c r="B328" s="11" t="s">
        <v>354</v>
      </c>
      <c r="D328" s="11" t="s">
        <v>366</v>
      </c>
      <c r="E328" s="9"/>
    </row>
    <row r="329" ht="14.25" customHeight="1">
      <c r="B329" s="11" t="s">
        <v>354</v>
      </c>
      <c r="D329" s="11" t="s">
        <v>367</v>
      </c>
      <c r="E329" s="9"/>
    </row>
    <row r="330" ht="14.25" customHeight="1">
      <c r="B330" s="11" t="s">
        <v>354</v>
      </c>
      <c r="D330" s="11" t="s">
        <v>368</v>
      </c>
      <c r="E330" s="9"/>
    </row>
    <row r="331" ht="14.25" customHeight="1">
      <c r="B331" s="11" t="s">
        <v>369</v>
      </c>
      <c r="D331" s="11" t="s">
        <v>370</v>
      </c>
      <c r="E331" s="9"/>
    </row>
    <row r="332" ht="14.25" customHeight="1">
      <c r="B332" s="11" t="s">
        <v>369</v>
      </c>
      <c r="D332" s="11" t="s">
        <v>371</v>
      </c>
      <c r="E332" s="9"/>
    </row>
    <row r="333" ht="14.25" customHeight="1">
      <c r="B333" s="11" t="s">
        <v>369</v>
      </c>
      <c r="D333" s="11" t="s">
        <v>372</v>
      </c>
      <c r="E333" s="9"/>
    </row>
    <row r="334" ht="14.25" customHeight="1">
      <c r="B334" s="11" t="s">
        <v>373</v>
      </c>
      <c r="D334" s="11" t="s">
        <v>374</v>
      </c>
      <c r="E334" s="9"/>
    </row>
    <row r="335" ht="14.25" customHeight="1">
      <c r="B335" s="11" t="s">
        <v>373</v>
      </c>
      <c r="D335" s="11" t="s">
        <v>375</v>
      </c>
      <c r="E335" s="9"/>
    </row>
    <row r="336" ht="14.25" customHeight="1">
      <c r="B336" s="11" t="s">
        <v>373</v>
      </c>
      <c r="D336" s="11" t="s">
        <v>376</v>
      </c>
      <c r="E336" s="9"/>
    </row>
    <row r="337" ht="14.25" customHeight="1">
      <c r="B337" s="11" t="s">
        <v>373</v>
      </c>
      <c r="D337" s="11" t="s">
        <v>377</v>
      </c>
      <c r="E337" s="9"/>
    </row>
    <row r="338" ht="14.25" customHeight="1">
      <c r="B338" s="11" t="s">
        <v>373</v>
      </c>
      <c r="D338" s="11" t="s">
        <v>378</v>
      </c>
      <c r="E338" s="9"/>
    </row>
    <row r="339" ht="14.25" customHeight="1">
      <c r="B339" s="11" t="s">
        <v>373</v>
      </c>
      <c r="D339" s="11" t="s">
        <v>379</v>
      </c>
      <c r="E339" s="9"/>
    </row>
    <row r="340" ht="14.25" customHeight="1">
      <c r="B340" s="11" t="s">
        <v>373</v>
      </c>
      <c r="D340" s="11" t="s">
        <v>380</v>
      </c>
      <c r="E340" s="9"/>
    </row>
    <row r="341" ht="14.25" customHeight="1">
      <c r="B341" s="11" t="s">
        <v>373</v>
      </c>
      <c r="D341" s="11" t="s">
        <v>381</v>
      </c>
      <c r="E341" s="9"/>
    </row>
    <row r="342" ht="14.25" customHeight="1">
      <c r="B342" s="11" t="s">
        <v>373</v>
      </c>
      <c r="D342" s="11" t="s">
        <v>382</v>
      </c>
      <c r="E342" s="9"/>
    </row>
    <row r="343" ht="14.25" customHeight="1">
      <c r="B343" s="11" t="s">
        <v>373</v>
      </c>
      <c r="D343" s="11" t="s">
        <v>383</v>
      </c>
      <c r="E343" s="9"/>
    </row>
    <row r="344" ht="14.25" customHeight="1">
      <c r="B344" s="11" t="s">
        <v>384</v>
      </c>
      <c r="D344" s="11" t="s">
        <v>385</v>
      </c>
      <c r="E344" s="9"/>
    </row>
    <row r="345" ht="14.25" customHeight="1">
      <c r="B345" s="11" t="s">
        <v>384</v>
      </c>
      <c r="D345" s="11" t="s">
        <v>386</v>
      </c>
      <c r="E345" s="9"/>
    </row>
    <row r="346" ht="14.25" customHeight="1">
      <c r="B346" s="11" t="s">
        <v>384</v>
      </c>
      <c r="D346" s="11" t="s">
        <v>387</v>
      </c>
      <c r="E346" s="9"/>
    </row>
    <row r="347" ht="14.25" customHeight="1">
      <c r="B347" s="11" t="s">
        <v>384</v>
      </c>
      <c r="D347" s="11" t="s">
        <v>388</v>
      </c>
      <c r="E347" s="9"/>
    </row>
    <row r="348" ht="14.25" customHeight="1">
      <c r="B348" s="11" t="s">
        <v>384</v>
      </c>
      <c r="D348" s="11" t="s">
        <v>389</v>
      </c>
      <c r="E348" s="9"/>
    </row>
    <row r="349" ht="14.25" customHeight="1">
      <c r="B349" s="11" t="s">
        <v>384</v>
      </c>
      <c r="D349" s="11" t="s">
        <v>390</v>
      </c>
      <c r="E349" s="9"/>
    </row>
    <row r="350" ht="14.25" customHeight="1">
      <c r="B350" s="11" t="s">
        <v>384</v>
      </c>
      <c r="D350" s="11" t="s">
        <v>391</v>
      </c>
      <c r="E350" s="9"/>
    </row>
    <row r="351" ht="14.25" customHeight="1">
      <c r="B351" s="11" t="s">
        <v>384</v>
      </c>
      <c r="D351" s="11" t="s">
        <v>392</v>
      </c>
      <c r="E351" s="9"/>
    </row>
    <row r="352" ht="14.25" customHeight="1">
      <c r="B352" s="11" t="s">
        <v>384</v>
      </c>
      <c r="D352" s="11" t="s">
        <v>393</v>
      </c>
      <c r="E352" s="9"/>
    </row>
    <row r="353" ht="14.25" customHeight="1">
      <c r="B353" s="11" t="s">
        <v>384</v>
      </c>
      <c r="D353" s="11" t="s">
        <v>394</v>
      </c>
      <c r="E353" s="9"/>
    </row>
    <row r="354" ht="14.25" customHeight="1">
      <c r="B354" s="11" t="s">
        <v>384</v>
      </c>
      <c r="D354" s="11" t="s">
        <v>395</v>
      </c>
      <c r="E354" s="9"/>
    </row>
    <row r="355" ht="14.25" customHeight="1">
      <c r="B355" s="11" t="s">
        <v>384</v>
      </c>
      <c r="D355" s="11" t="s">
        <v>396</v>
      </c>
      <c r="E355" s="9"/>
    </row>
    <row r="356" ht="14.25" customHeight="1">
      <c r="B356" s="11" t="s">
        <v>397</v>
      </c>
      <c r="D356" s="11" t="s">
        <v>398</v>
      </c>
      <c r="E356" s="9"/>
    </row>
    <row r="357" ht="14.25" customHeight="1">
      <c r="B357" s="11" t="s">
        <v>397</v>
      </c>
      <c r="D357" s="11" t="s">
        <v>399</v>
      </c>
      <c r="E357" s="9"/>
    </row>
    <row r="358" ht="14.25" customHeight="1">
      <c r="B358" s="11" t="s">
        <v>397</v>
      </c>
      <c r="D358" s="11" t="s">
        <v>400</v>
      </c>
      <c r="E358" s="9"/>
    </row>
    <row r="359" ht="14.25" customHeight="1">
      <c r="B359" s="11" t="s">
        <v>401</v>
      </c>
      <c r="D359" s="11" t="s">
        <v>402</v>
      </c>
      <c r="E359" s="9"/>
    </row>
    <row r="360" ht="14.25" customHeight="1">
      <c r="B360" s="11" t="s">
        <v>401</v>
      </c>
      <c r="D360" s="11" t="s">
        <v>403</v>
      </c>
      <c r="E360" s="9"/>
    </row>
    <row r="361" ht="14.25" customHeight="1">
      <c r="B361" s="11" t="s">
        <v>401</v>
      </c>
      <c r="D361" s="11" t="s">
        <v>404</v>
      </c>
      <c r="E361" s="9"/>
    </row>
    <row r="362" ht="14.25" customHeight="1">
      <c r="B362" s="11" t="s">
        <v>401</v>
      </c>
      <c r="D362" s="11" t="s">
        <v>405</v>
      </c>
      <c r="E362" s="9"/>
    </row>
    <row r="363" ht="14.25" customHeight="1">
      <c r="B363" s="11" t="s">
        <v>406</v>
      </c>
      <c r="D363" s="29"/>
      <c r="E363" s="9"/>
    </row>
    <row r="364" ht="14.25" customHeight="1">
      <c r="B364" s="11" t="s">
        <v>407</v>
      </c>
      <c r="D364" s="11" t="s">
        <v>278</v>
      </c>
      <c r="E364" s="9"/>
    </row>
    <row r="365" ht="14.25" customHeight="1">
      <c r="B365" s="11" t="s">
        <v>407</v>
      </c>
      <c r="D365" s="11" t="s">
        <v>279</v>
      </c>
      <c r="E365" s="9"/>
    </row>
    <row r="366" ht="14.25" customHeight="1">
      <c r="B366" s="11" t="s">
        <v>408</v>
      </c>
      <c r="D366" s="29"/>
      <c r="E366" s="9"/>
    </row>
    <row r="367" ht="14.25" customHeight="1">
      <c r="B367" s="11" t="s">
        <v>409</v>
      </c>
      <c r="D367" s="29"/>
      <c r="E367" s="9"/>
    </row>
    <row r="368" ht="14.25" customHeight="1">
      <c r="B368" s="11" t="s">
        <v>410</v>
      </c>
      <c r="D368" s="11" t="s">
        <v>54</v>
      </c>
      <c r="E368" s="9"/>
    </row>
    <row r="369" ht="14.25" customHeight="1">
      <c r="B369" s="11" t="s">
        <v>410</v>
      </c>
      <c r="D369" s="11" t="s">
        <v>57</v>
      </c>
      <c r="E369" s="9"/>
    </row>
    <row r="370" ht="14.25" customHeight="1">
      <c r="B370" s="11" t="s">
        <v>410</v>
      </c>
      <c r="D370" s="11" t="s">
        <v>55</v>
      </c>
      <c r="E370" s="9"/>
    </row>
    <row r="371" ht="14.25" customHeight="1">
      <c r="B371" s="11" t="s">
        <v>410</v>
      </c>
      <c r="D371" s="11" t="s">
        <v>59</v>
      </c>
      <c r="E371" s="9"/>
    </row>
    <row r="372" ht="14.25" customHeight="1">
      <c r="B372" s="11" t="s">
        <v>410</v>
      </c>
      <c r="D372" s="11" t="s">
        <v>60</v>
      </c>
      <c r="E372" s="9"/>
    </row>
    <row r="373" ht="14.25" customHeight="1">
      <c r="B373" s="11" t="s">
        <v>410</v>
      </c>
      <c r="D373" s="11" t="s">
        <v>64</v>
      </c>
      <c r="E373" s="9"/>
    </row>
    <row r="374" ht="14.25" customHeight="1">
      <c r="B374" s="11" t="s">
        <v>410</v>
      </c>
      <c r="D374" s="11" t="s">
        <v>62</v>
      </c>
      <c r="E374" s="9"/>
    </row>
    <row r="375" ht="14.25" customHeight="1">
      <c r="B375" s="11" t="s">
        <v>410</v>
      </c>
      <c r="D375" s="11" t="s">
        <v>61</v>
      </c>
      <c r="E375" s="9"/>
    </row>
    <row r="376" ht="14.25" customHeight="1">
      <c r="B376" s="11" t="s">
        <v>410</v>
      </c>
      <c r="D376" s="11" t="s">
        <v>63</v>
      </c>
      <c r="E376" s="9"/>
    </row>
    <row r="377" ht="14.25" customHeight="1">
      <c r="B377" s="11" t="s">
        <v>410</v>
      </c>
      <c r="D377" s="11" t="s">
        <v>58</v>
      </c>
      <c r="E377" s="9"/>
    </row>
    <row r="378" ht="14.25" customHeight="1">
      <c r="B378" s="11" t="s">
        <v>410</v>
      </c>
      <c r="D378" s="11" t="s">
        <v>53</v>
      </c>
      <c r="E378" s="9"/>
    </row>
    <row r="379" ht="14.25" customHeight="1">
      <c r="B379" s="11" t="s">
        <v>410</v>
      </c>
      <c r="D379" s="11" t="s">
        <v>56</v>
      </c>
      <c r="E379" s="9"/>
    </row>
    <row r="380" ht="14.25" customHeight="1">
      <c r="B380" s="11" t="s">
        <v>411</v>
      </c>
      <c r="D380" s="11" t="s">
        <v>412</v>
      </c>
      <c r="E380" s="9"/>
    </row>
    <row r="381" ht="14.25" customHeight="1">
      <c r="B381" s="11" t="s">
        <v>411</v>
      </c>
      <c r="D381" s="11" t="s">
        <v>413</v>
      </c>
      <c r="E381" s="9"/>
    </row>
    <row r="382" ht="14.25" customHeight="1">
      <c r="B382" s="11" t="s">
        <v>411</v>
      </c>
      <c r="D382" s="11" t="s">
        <v>414</v>
      </c>
      <c r="E382" s="9"/>
    </row>
    <row r="383" ht="14.25" customHeight="1">
      <c r="B383" s="11" t="s">
        <v>411</v>
      </c>
      <c r="D383" s="11" t="s">
        <v>415</v>
      </c>
      <c r="E383" s="9"/>
    </row>
    <row r="384" ht="14.25" customHeight="1">
      <c r="B384" s="11" t="s">
        <v>411</v>
      </c>
      <c r="D384" s="11" t="s">
        <v>416</v>
      </c>
      <c r="E384" s="9"/>
    </row>
    <row r="385" ht="14.25" customHeight="1">
      <c r="B385" s="11" t="s">
        <v>411</v>
      </c>
      <c r="D385" s="11" t="s">
        <v>417</v>
      </c>
      <c r="E385" s="9"/>
    </row>
    <row r="386" ht="14.25" customHeight="1">
      <c r="B386" s="11" t="s">
        <v>411</v>
      </c>
      <c r="D386" s="11" t="s">
        <v>418</v>
      </c>
      <c r="E386" s="9"/>
    </row>
    <row r="387" ht="14.25" customHeight="1">
      <c r="B387" s="11" t="s">
        <v>411</v>
      </c>
      <c r="D387" s="11" t="s">
        <v>419</v>
      </c>
      <c r="E387" s="9"/>
    </row>
    <row r="388" ht="14.25" customHeight="1">
      <c r="B388" s="11" t="s">
        <v>411</v>
      </c>
      <c r="D388" s="11" t="s">
        <v>420</v>
      </c>
      <c r="E388" s="9"/>
    </row>
    <row r="389" ht="14.25" customHeight="1">
      <c r="B389" s="11" t="s">
        <v>411</v>
      </c>
      <c r="D389" s="11" t="s">
        <v>421</v>
      </c>
      <c r="E389" s="9"/>
    </row>
    <row r="390" ht="14.25" customHeight="1">
      <c r="B390" s="11" t="s">
        <v>411</v>
      </c>
      <c r="D390" s="11" t="s">
        <v>422</v>
      </c>
      <c r="E390" s="9"/>
    </row>
    <row r="391" ht="14.25" customHeight="1">
      <c r="B391" s="11" t="s">
        <v>411</v>
      </c>
      <c r="D391" s="11" t="s">
        <v>423</v>
      </c>
      <c r="E391" s="9"/>
    </row>
    <row r="392" ht="14.25" customHeight="1">
      <c r="B392" s="11" t="s">
        <v>424</v>
      </c>
      <c r="D392" s="11" t="s">
        <v>425</v>
      </c>
      <c r="E392" s="9"/>
    </row>
    <row r="393" ht="14.25" customHeight="1">
      <c r="B393" s="11" t="s">
        <v>424</v>
      </c>
      <c r="D393" s="11" t="s">
        <v>426</v>
      </c>
      <c r="E393" s="9"/>
    </row>
    <row r="394" ht="14.25" customHeight="1">
      <c r="B394" s="11" t="s">
        <v>424</v>
      </c>
      <c r="D394" s="11" t="s">
        <v>427</v>
      </c>
      <c r="E394" s="9"/>
    </row>
    <row r="395" ht="14.25" customHeight="1">
      <c r="B395" s="11" t="s">
        <v>424</v>
      </c>
      <c r="D395" s="11" t="s">
        <v>273</v>
      </c>
      <c r="E395" s="9"/>
    </row>
    <row r="396" ht="14.25" customHeight="1">
      <c r="B396" s="11" t="s">
        <v>424</v>
      </c>
      <c r="D396" s="11" t="s">
        <v>428</v>
      </c>
      <c r="E396" s="9"/>
    </row>
    <row r="397" ht="14.25" customHeight="1">
      <c r="B397" s="11" t="s">
        <v>424</v>
      </c>
      <c r="D397" s="11" t="s">
        <v>429</v>
      </c>
      <c r="E397" s="9"/>
    </row>
    <row r="398" ht="14.25" customHeight="1">
      <c r="B398" s="11" t="s">
        <v>424</v>
      </c>
      <c r="D398" s="11" t="s">
        <v>430</v>
      </c>
      <c r="E398" s="9"/>
    </row>
    <row r="399" ht="14.25" customHeight="1">
      <c r="B399" s="11" t="s">
        <v>424</v>
      </c>
      <c r="D399" s="11" t="s">
        <v>431</v>
      </c>
      <c r="E399" s="9"/>
    </row>
    <row r="400" ht="14.25" customHeight="1">
      <c r="B400" s="11" t="s">
        <v>432</v>
      </c>
      <c r="D400" s="11" t="s">
        <v>433</v>
      </c>
      <c r="E400" s="9"/>
    </row>
    <row r="401" ht="14.25" customHeight="1">
      <c r="B401" s="11" t="s">
        <v>432</v>
      </c>
      <c r="D401" s="11" t="s">
        <v>434</v>
      </c>
      <c r="E401" s="9"/>
    </row>
    <row r="402" ht="14.25" customHeight="1">
      <c r="B402" s="11" t="s">
        <v>432</v>
      </c>
      <c r="D402" s="11" t="s">
        <v>435</v>
      </c>
      <c r="E402" s="9"/>
    </row>
    <row r="403" ht="14.25" customHeight="1">
      <c r="B403" s="11" t="s">
        <v>432</v>
      </c>
      <c r="D403" s="11" t="s">
        <v>436</v>
      </c>
      <c r="E403" s="9"/>
    </row>
    <row r="404" ht="14.25" customHeight="1">
      <c r="B404" s="11" t="s">
        <v>432</v>
      </c>
      <c r="D404" s="11" t="s">
        <v>437</v>
      </c>
      <c r="E404" s="9"/>
    </row>
    <row r="405" ht="14.25" customHeight="1">
      <c r="B405" s="11" t="s">
        <v>432</v>
      </c>
      <c r="D405" s="11" t="s">
        <v>438</v>
      </c>
      <c r="E405" s="9"/>
    </row>
    <row r="406" ht="14.25" customHeight="1">
      <c r="B406" s="11" t="s">
        <v>432</v>
      </c>
      <c r="D406" s="11" t="s">
        <v>439</v>
      </c>
      <c r="E406" s="9"/>
    </row>
    <row r="407" ht="14.25" customHeight="1">
      <c r="B407" s="11" t="s">
        <v>432</v>
      </c>
      <c r="D407" s="11" t="s">
        <v>440</v>
      </c>
      <c r="E407" s="9"/>
    </row>
    <row r="408" ht="14.25" customHeight="1">
      <c r="B408" s="11" t="s">
        <v>432</v>
      </c>
      <c r="D408" s="11" t="s">
        <v>441</v>
      </c>
      <c r="E408" s="9"/>
    </row>
    <row r="409" ht="14.25" customHeight="1">
      <c r="B409" s="11" t="s">
        <v>432</v>
      </c>
      <c r="D409" s="11" t="s">
        <v>442</v>
      </c>
      <c r="E409" s="9"/>
    </row>
    <row r="410" ht="14.25" customHeight="1">
      <c r="B410" s="11" t="s">
        <v>432</v>
      </c>
      <c r="D410" s="11" t="s">
        <v>443</v>
      </c>
      <c r="E410" s="9"/>
    </row>
    <row r="411" ht="14.25" customHeight="1">
      <c r="B411" s="11" t="s">
        <v>432</v>
      </c>
      <c r="D411" s="11" t="s">
        <v>444</v>
      </c>
      <c r="E411" s="9"/>
    </row>
    <row r="412" ht="14.25" customHeight="1">
      <c r="B412" s="11" t="s">
        <v>445</v>
      </c>
      <c r="D412" s="11" t="s">
        <v>446</v>
      </c>
      <c r="E412" s="9"/>
    </row>
    <row r="413" ht="14.25" customHeight="1">
      <c r="B413" s="11" t="s">
        <v>445</v>
      </c>
      <c r="D413" s="11" t="s">
        <v>447</v>
      </c>
      <c r="E413" s="9"/>
    </row>
    <row r="414" ht="14.25" customHeight="1">
      <c r="B414" s="11" t="s">
        <v>448</v>
      </c>
      <c r="D414" s="11" t="s">
        <v>449</v>
      </c>
      <c r="E414" s="9"/>
    </row>
    <row r="415" ht="14.25" customHeight="1">
      <c r="B415" s="11" t="s">
        <v>448</v>
      </c>
      <c r="D415" s="11" t="s">
        <v>450</v>
      </c>
      <c r="E415" s="9"/>
    </row>
    <row r="416" ht="14.25" customHeight="1">
      <c r="B416" s="11" t="s">
        <v>448</v>
      </c>
      <c r="D416" s="11" t="s">
        <v>451</v>
      </c>
      <c r="E416" s="9"/>
    </row>
    <row r="417" ht="14.25" customHeight="1">
      <c r="B417" s="11" t="s">
        <v>448</v>
      </c>
      <c r="D417" s="11" t="s">
        <v>452</v>
      </c>
      <c r="E417" s="9"/>
    </row>
    <row r="418" ht="14.25" customHeight="1">
      <c r="B418" s="11" t="s">
        <v>448</v>
      </c>
      <c r="D418" s="11" t="s">
        <v>453</v>
      </c>
      <c r="E418" s="9"/>
    </row>
    <row r="419" ht="14.25" customHeight="1">
      <c r="B419" s="11" t="s">
        <v>454</v>
      </c>
      <c r="D419" s="11" t="s">
        <v>455</v>
      </c>
      <c r="E419" s="9"/>
    </row>
    <row r="420" ht="14.25" customHeight="1">
      <c r="B420" s="11" t="s">
        <v>454</v>
      </c>
      <c r="D420" s="11" t="s">
        <v>456</v>
      </c>
      <c r="E420" s="9"/>
    </row>
    <row r="421" ht="14.25" customHeight="1">
      <c r="B421" s="11" t="s">
        <v>454</v>
      </c>
      <c r="D421" s="11" t="s">
        <v>457</v>
      </c>
      <c r="E421" s="9"/>
    </row>
    <row r="422" ht="14.25" customHeight="1">
      <c r="B422" s="11" t="s">
        <v>454</v>
      </c>
      <c r="D422" s="11" t="s">
        <v>458</v>
      </c>
      <c r="E422" s="9"/>
    </row>
    <row r="423" ht="14.25" customHeight="1">
      <c r="B423" s="11" t="s">
        <v>459</v>
      </c>
      <c r="D423" s="11" t="s">
        <v>274</v>
      </c>
      <c r="E423" s="9"/>
    </row>
    <row r="424" ht="14.25" customHeight="1">
      <c r="B424" s="11" t="s">
        <v>459</v>
      </c>
      <c r="D424" s="11" t="s">
        <v>273</v>
      </c>
      <c r="E424" s="9"/>
    </row>
    <row r="425" ht="14.25" customHeight="1">
      <c r="B425" s="11" t="s">
        <v>460</v>
      </c>
      <c r="D425" s="11" t="s">
        <v>461</v>
      </c>
      <c r="E425" s="9"/>
    </row>
    <row r="426" ht="14.25" customHeight="1">
      <c r="B426" s="11" t="s">
        <v>460</v>
      </c>
      <c r="D426" s="11" t="s">
        <v>462</v>
      </c>
      <c r="E426" s="9"/>
    </row>
    <row r="427" ht="14.25" customHeight="1">
      <c r="B427" s="11" t="s">
        <v>460</v>
      </c>
      <c r="D427" s="11" t="s">
        <v>463</v>
      </c>
      <c r="E427" s="9"/>
    </row>
    <row r="428" ht="14.25" customHeight="1">
      <c r="B428" s="11" t="s">
        <v>460</v>
      </c>
      <c r="D428" s="11" t="s">
        <v>464</v>
      </c>
      <c r="E428" s="9"/>
    </row>
    <row r="429" ht="14.25" customHeight="1">
      <c r="B429" s="11" t="s">
        <v>465</v>
      </c>
      <c r="D429" s="11" t="s">
        <v>466</v>
      </c>
      <c r="E429" s="9"/>
    </row>
    <row r="430" ht="14.25" customHeight="1">
      <c r="B430" s="11" t="s">
        <v>465</v>
      </c>
      <c r="D430" s="11" t="s">
        <v>467</v>
      </c>
      <c r="E430" s="9"/>
    </row>
    <row r="431" ht="14.25" customHeight="1">
      <c r="B431" s="11" t="s">
        <v>465</v>
      </c>
      <c r="D431" s="11" t="s">
        <v>468</v>
      </c>
      <c r="E431" s="9"/>
    </row>
    <row r="432" ht="14.25" customHeight="1">
      <c r="B432" s="11" t="s">
        <v>465</v>
      </c>
      <c r="D432" s="11" t="s">
        <v>469</v>
      </c>
      <c r="E432" s="9"/>
    </row>
    <row r="433" ht="14.25" customHeight="1">
      <c r="B433" s="11" t="s">
        <v>470</v>
      </c>
      <c r="D433" s="11" t="s">
        <v>273</v>
      </c>
      <c r="E433" s="9"/>
    </row>
    <row r="434" ht="14.25" customHeight="1">
      <c r="B434" s="11" t="s">
        <v>470</v>
      </c>
      <c r="D434" s="11" t="s">
        <v>428</v>
      </c>
      <c r="E434" s="9"/>
    </row>
    <row r="435" ht="14.25" customHeight="1">
      <c r="B435" s="11" t="s">
        <v>470</v>
      </c>
      <c r="D435" s="11" t="s">
        <v>274</v>
      </c>
      <c r="E435" s="9"/>
    </row>
    <row r="436" ht="14.25" customHeight="1">
      <c r="B436" s="11" t="s">
        <v>471</v>
      </c>
      <c r="D436" s="11" t="s">
        <v>472</v>
      </c>
      <c r="E436" s="9"/>
    </row>
    <row r="437" ht="14.25" customHeight="1">
      <c r="B437" s="11" t="s">
        <v>471</v>
      </c>
      <c r="D437" s="11" t="s">
        <v>473</v>
      </c>
      <c r="E437" s="9"/>
    </row>
    <row r="438" ht="14.25" customHeight="1">
      <c r="B438" s="11" t="s">
        <v>471</v>
      </c>
      <c r="D438" s="11" t="s">
        <v>474</v>
      </c>
      <c r="E438" s="9"/>
    </row>
    <row r="439" ht="14.25" customHeight="1">
      <c r="B439" s="11" t="s">
        <v>471</v>
      </c>
      <c r="D439" s="11" t="s">
        <v>475</v>
      </c>
      <c r="E439" s="9"/>
    </row>
    <row r="440" ht="14.25" customHeight="1">
      <c r="B440" s="11" t="s">
        <v>471</v>
      </c>
      <c r="D440" s="11" t="s">
        <v>476</v>
      </c>
      <c r="E440" s="9"/>
    </row>
    <row r="441" ht="14.25" customHeight="1">
      <c r="B441" s="11" t="s">
        <v>477</v>
      </c>
      <c r="D441" s="29"/>
      <c r="E441" s="9"/>
    </row>
    <row r="442" ht="14.25" customHeight="1">
      <c r="B442" s="11" t="s">
        <v>478</v>
      </c>
      <c r="D442" s="29"/>
      <c r="E442" s="9"/>
    </row>
    <row r="443" ht="14.25" customHeight="1">
      <c r="B443" s="11" t="s">
        <v>479</v>
      </c>
      <c r="D443" s="11" t="s">
        <v>219</v>
      </c>
      <c r="E443" s="9"/>
    </row>
    <row r="444" ht="14.25" customHeight="1">
      <c r="B444" s="11" t="s">
        <v>479</v>
      </c>
      <c r="D444" s="11" t="s">
        <v>480</v>
      </c>
      <c r="E444" s="9"/>
    </row>
    <row r="445" ht="14.25" customHeight="1">
      <c r="B445" s="11" t="s">
        <v>479</v>
      </c>
      <c r="D445" s="11" t="s">
        <v>481</v>
      </c>
      <c r="E445" s="9"/>
    </row>
    <row r="446" ht="14.25" customHeight="1">
      <c r="B446" s="11" t="s">
        <v>479</v>
      </c>
      <c r="D446" s="11" t="s">
        <v>482</v>
      </c>
      <c r="E446" s="9"/>
    </row>
    <row r="447" ht="14.25" customHeight="1">
      <c r="B447" s="11" t="s">
        <v>479</v>
      </c>
      <c r="D447" s="11" t="s">
        <v>483</v>
      </c>
      <c r="E447" s="9"/>
    </row>
    <row r="448" ht="14.25" customHeight="1">
      <c r="B448" s="11" t="s">
        <v>479</v>
      </c>
      <c r="D448" s="11" t="s">
        <v>484</v>
      </c>
      <c r="E448" s="9"/>
    </row>
    <row r="449" ht="14.25" customHeight="1">
      <c r="B449" s="11" t="s">
        <v>479</v>
      </c>
      <c r="D449" s="11" t="s">
        <v>226</v>
      </c>
      <c r="E449" s="9"/>
    </row>
    <row r="450" ht="14.25" customHeight="1">
      <c r="B450" s="11" t="s">
        <v>479</v>
      </c>
      <c r="D450" s="11" t="s">
        <v>228</v>
      </c>
      <c r="E450" s="9"/>
    </row>
    <row r="451" ht="14.25" customHeight="1">
      <c r="B451" s="11" t="s">
        <v>479</v>
      </c>
      <c r="D451" s="11" t="s">
        <v>485</v>
      </c>
      <c r="E451" s="9"/>
    </row>
    <row r="452" ht="14.25" customHeight="1">
      <c r="B452" s="11" t="s">
        <v>479</v>
      </c>
      <c r="D452" s="11" t="s">
        <v>486</v>
      </c>
      <c r="E452" s="9"/>
    </row>
    <row r="453" ht="14.25" customHeight="1">
      <c r="B453" s="11" t="s">
        <v>479</v>
      </c>
      <c r="D453" s="11" t="s">
        <v>487</v>
      </c>
      <c r="E453" s="9"/>
    </row>
    <row r="454" ht="14.25" customHeight="1">
      <c r="B454" s="11" t="s">
        <v>479</v>
      </c>
      <c r="D454" s="11" t="s">
        <v>223</v>
      </c>
      <c r="E454" s="9"/>
    </row>
    <row r="455" ht="14.25" customHeight="1">
      <c r="B455" s="11" t="s">
        <v>479</v>
      </c>
      <c r="D455" s="11" t="s">
        <v>488</v>
      </c>
      <c r="E455" s="9"/>
    </row>
    <row r="456" ht="14.25" customHeight="1">
      <c r="B456" s="11" t="s">
        <v>479</v>
      </c>
      <c r="D456" s="11" t="s">
        <v>489</v>
      </c>
      <c r="E456" s="9"/>
    </row>
    <row r="457" ht="14.25" customHeight="1">
      <c r="B457" s="11" t="s">
        <v>479</v>
      </c>
      <c r="D457" s="11" t="s">
        <v>490</v>
      </c>
      <c r="E457" s="9"/>
    </row>
    <row r="458" ht="14.25" customHeight="1">
      <c r="B458" s="11" t="s">
        <v>479</v>
      </c>
      <c r="D458" s="11" t="s">
        <v>229</v>
      </c>
      <c r="E458" s="9"/>
    </row>
    <row r="459" ht="14.25" customHeight="1">
      <c r="B459" s="11" t="s">
        <v>479</v>
      </c>
      <c r="D459" s="11" t="s">
        <v>230</v>
      </c>
      <c r="E459" s="9"/>
    </row>
    <row r="460" ht="14.25" customHeight="1">
      <c r="B460" s="11" t="s">
        <v>479</v>
      </c>
      <c r="D460" s="11" t="s">
        <v>491</v>
      </c>
      <c r="E460" s="9"/>
    </row>
    <row r="461" ht="14.25" customHeight="1">
      <c r="B461" s="11" t="s">
        <v>492</v>
      </c>
      <c r="D461" s="29"/>
      <c r="E461" s="9"/>
    </row>
    <row r="462" ht="14.25" customHeight="1">
      <c r="B462" s="11" t="s">
        <v>493</v>
      </c>
      <c r="D462" s="29"/>
      <c r="E462" s="9"/>
    </row>
    <row r="463" ht="14.25" customHeight="1">
      <c r="B463" s="11" t="s">
        <v>494</v>
      </c>
      <c r="D463" s="29"/>
      <c r="E463" s="9"/>
    </row>
    <row r="464" ht="14.25" customHeight="1">
      <c r="B464" s="11" t="s">
        <v>495</v>
      </c>
      <c r="D464" s="11" t="s">
        <v>103</v>
      </c>
      <c r="E464" s="9"/>
    </row>
    <row r="465" ht="14.25" customHeight="1">
      <c r="B465" s="11" t="s">
        <v>495</v>
      </c>
      <c r="D465" s="11" t="s">
        <v>96</v>
      </c>
      <c r="E465" s="9"/>
    </row>
    <row r="466" ht="14.25" customHeight="1">
      <c r="B466" s="11" t="s">
        <v>495</v>
      </c>
      <c r="D466" s="11" t="s">
        <v>97</v>
      </c>
      <c r="E466" s="9"/>
    </row>
    <row r="467" ht="14.25" customHeight="1">
      <c r="B467" s="11" t="s">
        <v>495</v>
      </c>
      <c r="D467" s="11" t="s">
        <v>98</v>
      </c>
      <c r="E467" s="9"/>
    </row>
    <row r="468" ht="14.25" customHeight="1">
      <c r="B468" s="11" t="s">
        <v>495</v>
      </c>
      <c r="D468" s="11" t="s">
        <v>99</v>
      </c>
      <c r="E468" s="9"/>
    </row>
    <row r="469" ht="14.25" customHeight="1">
      <c r="B469" s="11" t="s">
        <v>495</v>
      </c>
      <c r="D469" s="11" t="s">
        <v>100</v>
      </c>
      <c r="E469" s="9"/>
    </row>
    <row r="470" ht="14.25" customHeight="1">
      <c r="B470" s="11" t="s">
        <v>495</v>
      </c>
      <c r="D470" s="11" t="s">
        <v>101</v>
      </c>
      <c r="E470" s="9"/>
    </row>
    <row r="471" ht="14.25" customHeight="1">
      <c r="B471" s="11" t="s">
        <v>495</v>
      </c>
      <c r="D471" s="11" t="s">
        <v>102</v>
      </c>
      <c r="E471" s="9"/>
    </row>
    <row r="472" ht="14.25" customHeight="1">
      <c r="B472" s="11" t="s">
        <v>496</v>
      </c>
      <c r="D472" s="11" t="s">
        <v>497</v>
      </c>
      <c r="E472" s="9"/>
    </row>
    <row r="473" ht="14.25" customHeight="1">
      <c r="B473" s="11" t="s">
        <v>496</v>
      </c>
      <c r="D473" s="11" t="s">
        <v>498</v>
      </c>
      <c r="E473" s="9"/>
    </row>
    <row r="474" ht="14.25" customHeight="1">
      <c r="B474" s="11" t="s">
        <v>496</v>
      </c>
      <c r="D474" s="11" t="s">
        <v>499</v>
      </c>
      <c r="E474" s="9"/>
    </row>
    <row r="475" ht="14.25" customHeight="1">
      <c r="B475" s="11" t="s">
        <v>496</v>
      </c>
      <c r="D475" s="11" t="s">
        <v>500</v>
      </c>
      <c r="E475" s="9"/>
    </row>
    <row r="476" ht="14.25" customHeight="1">
      <c r="B476" s="11" t="s">
        <v>496</v>
      </c>
      <c r="D476" s="11" t="s">
        <v>501</v>
      </c>
      <c r="E476" s="9"/>
    </row>
    <row r="477" ht="14.25" customHeight="1">
      <c r="B477" s="11" t="s">
        <v>496</v>
      </c>
      <c r="D477" s="11" t="s">
        <v>502</v>
      </c>
      <c r="E477" s="9"/>
    </row>
    <row r="478" ht="14.25" customHeight="1">
      <c r="B478" s="11" t="s">
        <v>496</v>
      </c>
      <c r="D478" s="11" t="s">
        <v>503</v>
      </c>
      <c r="E478" s="9"/>
    </row>
    <row r="479" ht="14.25" customHeight="1">
      <c r="B479" s="11" t="s">
        <v>496</v>
      </c>
      <c r="D479" s="11" t="s">
        <v>504</v>
      </c>
      <c r="E479" s="9"/>
    </row>
    <row r="480" ht="14.25" customHeight="1">
      <c r="B480" s="11" t="s">
        <v>496</v>
      </c>
      <c r="D480" s="11" t="s">
        <v>505</v>
      </c>
      <c r="E480" s="9"/>
    </row>
    <row r="481" ht="14.25" customHeight="1">
      <c r="B481" s="11" t="s">
        <v>496</v>
      </c>
      <c r="D481" s="11" t="s">
        <v>506</v>
      </c>
      <c r="E481" s="9"/>
    </row>
    <row r="482" ht="14.25" customHeight="1">
      <c r="B482" s="11" t="s">
        <v>496</v>
      </c>
      <c r="D482" s="11" t="s">
        <v>507</v>
      </c>
      <c r="E482" s="9"/>
    </row>
    <row r="483" ht="14.25" customHeight="1">
      <c r="B483" s="11" t="s">
        <v>496</v>
      </c>
      <c r="D483" s="11" t="s">
        <v>508</v>
      </c>
      <c r="E483" s="9"/>
    </row>
    <row r="484" ht="14.25" customHeight="1">
      <c r="B484" s="11" t="s">
        <v>496</v>
      </c>
      <c r="D484" s="11" t="s">
        <v>509</v>
      </c>
      <c r="E484" s="9"/>
    </row>
    <row r="485" ht="14.25" customHeight="1">
      <c r="B485" s="11" t="s">
        <v>496</v>
      </c>
      <c r="D485" s="11" t="s">
        <v>510</v>
      </c>
      <c r="E485" s="9"/>
    </row>
    <row r="486" ht="14.25" customHeight="1">
      <c r="B486" s="11" t="s">
        <v>496</v>
      </c>
      <c r="D486" s="11" t="s">
        <v>511</v>
      </c>
      <c r="E486" s="9"/>
    </row>
    <row r="487" ht="14.25" customHeight="1">
      <c r="B487" s="11" t="s">
        <v>496</v>
      </c>
      <c r="D487" s="11" t="s">
        <v>512</v>
      </c>
      <c r="E487" s="9"/>
    </row>
    <row r="488" ht="14.25" customHeight="1">
      <c r="B488" s="11" t="s">
        <v>496</v>
      </c>
      <c r="D488" s="11" t="s">
        <v>513</v>
      </c>
      <c r="E488" s="9"/>
    </row>
    <row r="489" ht="14.25" customHeight="1">
      <c r="B489" s="11" t="s">
        <v>496</v>
      </c>
      <c r="D489" s="11" t="s">
        <v>514</v>
      </c>
      <c r="E489" s="9"/>
    </row>
    <row r="490" ht="14.25" customHeight="1">
      <c r="B490" s="11" t="s">
        <v>515</v>
      </c>
      <c r="D490" s="11" t="s">
        <v>516</v>
      </c>
      <c r="E490" s="9"/>
    </row>
    <row r="491" ht="14.25" customHeight="1">
      <c r="B491" s="11" t="s">
        <v>515</v>
      </c>
      <c r="D491" s="11" t="s">
        <v>517</v>
      </c>
      <c r="E491" s="9"/>
    </row>
    <row r="492" ht="14.25" customHeight="1">
      <c r="B492" s="11" t="s">
        <v>518</v>
      </c>
      <c r="D492" s="29"/>
      <c r="E492" s="9"/>
    </row>
    <row r="493" ht="14.25" customHeight="1">
      <c r="B493" s="11" t="s">
        <v>519</v>
      </c>
      <c r="D493" s="11" t="s">
        <v>446</v>
      </c>
      <c r="E493" s="9"/>
    </row>
    <row r="494" ht="14.25" customHeight="1">
      <c r="B494" s="11" t="s">
        <v>519</v>
      </c>
      <c r="D494" s="11" t="s">
        <v>447</v>
      </c>
      <c r="E494" s="9"/>
    </row>
    <row r="495" ht="14.25" customHeight="1">
      <c r="B495" s="11" t="s">
        <v>520</v>
      </c>
      <c r="D495" s="11" t="s">
        <v>521</v>
      </c>
      <c r="E495" s="9"/>
    </row>
    <row r="496" ht="14.25" customHeight="1">
      <c r="B496" s="11" t="s">
        <v>520</v>
      </c>
      <c r="D496" s="11" t="s">
        <v>522</v>
      </c>
      <c r="E496" s="9"/>
    </row>
    <row r="497" ht="14.25" customHeight="1">
      <c r="B497" s="11" t="s">
        <v>520</v>
      </c>
      <c r="D497" s="11" t="s">
        <v>523</v>
      </c>
      <c r="E497" s="9"/>
    </row>
    <row r="498" ht="14.25" customHeight="1">
      <c r="B498" s="11" t="s">
        <v>520</v>
      </c>
      <c r="D498" s="11" t="s">
        <v>524</v>
      </c>
      <c r="E498" s="9"/>
    </row>
    <row r="499" ht="14.25" customHeight="1">
      <c r="B499" s="11" t="s">
        <v>525</v>
      </c>
      <c r="D499" s="29"/>
      <c r="E499" s="9"/>
    </row>
    <row r="500" ht="14.25" customHeight="1">
      <c r="B500" s="11" t="s">
        <v>526</v>
      </c>
      <c r="D500" s="11" t="s">
        <v>527</v>
      </c>
      <c r="E500" s="9"/>
    </row>
    <row r="501" ht="14.25" customHeight="1">
      <c r="B501" s="11" t="s">
        <v>526</v>
      </c>
      <c r="D501" s="11" t="s">
        <v>528</v>
      </c>
      <c r="E501" s="9"/>
    </row>
    <row r="502" ht="14.25" customHeight="1">
      <c r="B502" s="11" t="s">
        <v>526</v>
      </c>
      <c r="D502" s="11" t="s">
        <v>522</v>
      </c>
      <c r="E502" s="9"/>
    </row>
    <row r="503" ht="14.25" customHeight="1">
      <c r="B503" s="11" t="s">
        <v>526</v>
      </c>
      <c r="D503" s="11" t="s">
        <v>523</v>
      </c>
      <c r="E503" s="9"/>
    </row>
    <row r="504" ht="14.25" customHeight="1">
      <c r="B504" s="11" t="s">
        <v>526</v>
      </c>
      <c r="D504" s="11" t="s">
        <v>529</v>
      </c>
      <c r="E504" s="9"/>
    </row>
    <row r="505" ht="14.25" customHeight="1">
      <c r="B505" s="11" t="s">
        <v>526</v>
      </c>
      <c r="D505" s="11" t="s">
        <v>530</v>
      </c>
      <c r="E505" s="9"/>
    </row>
    <row r="506" ht="14.25" customHeight="1">
      <c r="B506" s="11" t="s">
        <v>531</v>
      </c>
      <c r="D506" s="29"/>
      <c r="E506" s="9"/>
    </row>
    <row r="507" ht="14.25" customHeight="1">
      <c r="B507" s="11" t="s">
        <v>532</v>
      </c>
      <c r="D507" s="29"/>
      <c r="E507" s="9"/>
    </row>
    <row r="508" ht="14.25" customHeight="1">
      <c r="B508" s="11" t="s">
        <v>533</v>
      </c>
      <c r="D508" s="29"/>
      <c r="E508" s="9"/>
    </row>
    <row r="509" ht="14.25" customHeight="1">
      <c r="B509" s="11" t="s">
        <v>534</v>
      </c>
      <c r="D509" s="11" t="s">
        <v>499</v>
      </c>
      <c r="E509" s="9"/>
    </row>
    <row r="510" ht="14.25" customHeight="1">
      <c r="B510" s="11" t="s">
        <v>534</v>
      </c>
      <c r="D510" s="11" t="s">
        <v>513</v>
      </c>
      <c r="E510" s="9"/>
    </row>
    <row r="511" ht="14.25" customHeight="1">
      <c r="B511" s="11" t="s">
        <v>534</v>
      </c>
      <c r="D511" s="11" t="s">
        <v>504</v>
      </c>
      <c r="E511" s="9"/>
    </row>
    <row r="512" ht="14.25" customHeight="1">
      <c r="B512" s="11" t="s">
        <v>534</v>
      </c>
      <c r="D512" s="11" t="s">
        <v>509</v>
      </c>
      <c r="E512" s="9"/>
    </row>
    <row r="513" ht="14.25" customHeight="1">
      <c r="B513" s="11" t="s">
        <v>534</v>
      </c>
      <c r="D513" s="11" t="s">
        <v>500</v>
      </c>
      <c r="E513" s="9"/>
    </row>
    <row r="514" ht="14.25" customHeight="1">
      <c r="B514" s="11" t="s">
        <v>534</v>
      </c>
      <c r="D514" s="11" t="s">
        <v>506</v>
      </c>
      <c r="E514" s="9"/>
    </row>
    <row r="515" ht="14.25" customHeight="1">
      <c r="B515" s="11" t="s">
        <v>534</v>
      </c>
      <c r="D515" s="11" t="s">
        <v>501</v>
      </c>
      <c r="E515" s="9"/>
    </row>
    <row r="516" ht="14.25" customHeight="1">
      <c r="B516" s="11" t="s">
        <v>534</v>
      </c>
      <c r="D516" s="11" t="s">
        <v>502</v>
      </c>
      <c r="E516" s="9"/>
    </row>
    <row r="517" ht="14.25" customHeight="1">
      <c r="B517" s="11" t="s">
        <v>534</v>
      </c>
      <c r="D517" s="11" t="s">
        <v>498</v>
      </c>
      <c r="E517" s="8"/>
    </row>
    <row r="518" ht="14.25" customHeight="1">
      <c r="B518" s="11" t="s">
        <v>534</v>
      </c>
      <c r="D518" s="11" t="s">
        <v>505</v>
      </c>
      <c r="E518" s="8"/>
    </row>
    <row r="519" ht="14.25" customHeight="1">
      <c r="B519" s="11" t="s">
        <v>534</v>
      </c>
      <c r="D519" s="11" t="s">
        <v>514</v>
      </c>
      <c r="E519" s="8"/>
    </row>
    <row r="520" ht="14.25" customHeight="1">
      <c r="B520" s="11" t="s">
        <v>534</v>
      </c>
      <c r="D520" s="11" t="s">
        <v>503</v>
      </c>
      <c r="E520" s="8"/>
    </row>
    <row r="521" ht="14.25" customHeight="1">
      <c r="B521" s="11" t="s">
        <v>534</v>
      </c>
      <c r="D521" s="11" t="s">
        <v>511</v>
      </c>
      <c r="E521" s="8"/>
    </row>
    <row r="522" ht="14.25" customHeight="1">
      <c r="B522" s="11" t="s">
        <v>534</v>
      </c>
      <c r="D522" s="11" t="s">
        <v>508</v>
      </c>
      <c r="E522" s="8"/>
    </row>
    <row r="523" ht="14.25" customHeight="1">
      <c r="B523" s="11" t="s">
        <v>534</v>
      </c>
      <c r="D523" s="11" t="s">
        <v>497</v>
      </c>
      <c r="E523" s="8"/>
    </row>
    <row r="524" ht="14.25" customHeight="1">
      <c r="B524" s="11" t="s">
        <v>534</v>
      </c>
      <c r="D524" s="11" t="s">
        <v>507</v>
      </c>
      <c r="E524" s="8"/>
    </row>
    <row r="525" ht="14.25" customHeight="1">
      <c r="B525" s="11" t="s">
        <v>534</v>
      </c>
      <c r="D525" s="11" t="s">
        <v>510</v>
      </c>
      <c r="E525" s="8"/>
    </row>
    <row r="526" ht="14.25" customHeight="1">
      <c r="B526" s="11" t="s">
        <v>534</v>
      </c>
      <c r="D526" s="11" t="s">
        <v>512</v>
      </c>
      <c r="E526" s="8"/>
    </row>
    <row r="527" ht="14.25" customHeight="1">
      <c r="B527" s="11" t="s">
        <v>535</v>
      </c>
      <c r="D527" s="29"/>
      <c r="E527" s="8"/>
    </row>
    <row r="528" ht="14.25" customHeight="1">
      <c r="B528" s="11" t="s">
        <v>536</v>
      </c>
      <c r="D528" s="11" t="s">
        <v>537</v>
      </c>
      <c r="E528" s="8"/>
    </row>
    <row r="529" ht="14.25" customHeight="1">
      <c r="B529" s="11" t="s">
        <v>536</v>
      </c>
      <c r="D529" s="11" t="s">
        <v>538</v>
      </c>
      <c r="E529" s="8"/>
    </row>
    <row r="530" ht="14.25" customHeight="1">
      <c r="B530" s="11" t="s">
        <v>536</v>
      </c>
      <c r="D530" s="11" t="s">
        <v>539</v>
      </c>
      <c r="E530" s="8"/>
    </row>
    <row r="531" ht="14.25" customHeight="1">
      <c r="B531" s="11" t="s">
        <v>536</v>
      </c>
      <c r="D531" s="11" t="s">
        <v>540</v>
      </c>
      <c r="E531" s="8"/>
    </row>
    <row r="532" ht="14.25" customHeight="1">
      <c r="B532" s="11" t="s">
        <v>536</v>
      </c>
      <c r="D532" s="11" t="s">
        <v>541</v>
      </c>
      <c r="E532" s="8"/>
    </row>
    <row r="533" ht="14.25" customHeight="1">
      <c r="B533" s="11" t="s">
        <v>536</v>
      </c>
      <c r="D533" s="11" t="s">
        <v>542</v>
      </c>
      <c r="E533" s="8"/>
    </row>
    <row r="534" ht="14.25" customHeight="1">
      <c r="B534" s="11" t="s">
        <v>536</v>
      </c>
      <c r="D534" s="11" t="s">
        <v>543</v>
      </c>
      <c r="E534" s="8"/>
    </row>
    <row r="535" ht="14.25" customHeight="1">
      <c r="B535" s="11" t="s">
        <v>536</v>
      </c>
      <c r="D535" s="11" t="s">
        <v>544</v>
      </c>
      <c r="E535" s="8"/>
    </row>
    <row r="536" ht="14.25" customHeight="1">
      <c r="B536" s="11" t="s">
        <v>536</v>
      </c>
      <c r="D536" s="11" t="s">
        <v>545</v>
      </c>
      <c r="E536" s="8"/>
    </row>
    <row r="537" ht="14.25" customHeight="1">
      <c r="B537" s="11" t="s">
        <v>536</v>
      </c>
      <c r="D537" s="11" t="s">
        <v>546</v>
      </c>
      <c r="E537" s="8"/>
    </row>
    <row r="538" ht="14.25" customHeight="1">
      <c r="B538" s="11" t="s">
        <v>536</v>
      </c>
      <c r="D538" s="11" t="s">
        <v>547</v>
      </c>
      <c r="E538" s="8"/>
    </row>
    <row r="539" ht="14.25" customHeight="1">
      <c r="B539" s="11" t="s">
        <v>536</v>
      </c>
      <c r="D539" s="11" t="s">
        <v>548</v>
      </c>
      <c r="E539" s="8"/>
    </row>
    <row r="540" ht="14.25" customHeight="1">
      <c r="B540" s="11" t="s">
        <v>536</v>
      </c>
      <c r="D540" s="11" t="s">
        <v>549</v>
      </c>
      <c r="E540" s="8"/>
    </row>
    <row r="541" ht="14.25" customHeight="1">
      <c r="B541" s="11" t="s">
        <v>536</v>
      </c>
      <c r="D541" s="11" t="s">
        <v>550</v>
      </c>
      <c r="E541" s="8"/>
    </row>
    <row r="542" ht="14.25" customHeight="1">
      <c r="B542" s="11" t="s">
        <v>536</v>
      </c>
      <c r="D542" s="11" t="s">
        <v>551</v>
      </c>
      <c r="E542" s="8"/>
    </row>
    <row r="543" ht="14.25" customHeight="1">
      <c r="B543" s="11" t="s">
        <v>536</v>
      </c>
      <c r="D543" s="11" t="s">
        <v>552</v>
      </c>
      <c r="E543" s="8"/>
    </row>
    <row r="544" ht="14.25" customHeight="1">
      <c r="B544" s="11" t="s">
        <v>536</v>
      </c>
      <c r="D544" s="11" t="s">
        <v>553</v>
      </c>
      <c r="E544" s="8"/>
    </row>
    <row r="545" ht="14.25" customHeight="1">
      <c r="B545" s="11" t="s">
        <v>536</v>
      </c>
      <c r="D545" s="11" t="s">
        <v>554</v>
      </c>
      <c r="E545" s="8"/>
    </row>
    <row r="546" ht="14.25" customHeight="1">
      <c r="B546" s="11" t="s">
        <v>536</v>
      </c>
      <c r="D546" s="11" t="s">
        <v>555</v>
      </c>
      <c r="E546" s="8"/>
    </row>
    <row r="547" ht="14.25" customHeight="1">
      <c r="B547" s="11" t="s">
        <v>536</v>
      </c>
      <c r="D547" s="11" t="s">
        <v>556</v>
      </c>
      <c r="E547" s="8"/>
    </row>
    <row r="548" ht="14.25" customHeight="1">
      <c r="B548" s="11" t="s">
        <v>536</v>
      </c>
      <c r="D548" s="11" t="s">
        <v>557</v>
      </c>
      <c r="E548" s="8"/>
    </row>
    <row r="549" ht="14.25" customHeight="1">
      <c r="B549" s="11" t="s">
        <v>536</v>
      </c>
      <c r="D549" s="11" t="s">
        <v>558</v>
      </c>
      <c r="E549" s="8"/>
    </row>
    <row r="550" ht="14.25" customHeight="1">
      <c r="B550" s="11" t="s">
        <v>536</v>
      </c>
      <c r="D550" s="11" t="s">
        <v>559</v>
      </c>
      <c r="E550" s="8"/>
    </row>
    <row r="551" ht="14.25" customHeight="1">
      <c r="B551" s="11" t="s">
        <v>536</v>
      </c>
      <c r="D551" s="11" t="s">
        <v>560</v>
      </c>
      <c r="E551" s="8"/>
    </row>
    <row r="552" ht="14.25" customHeight="1">
      <c r="B552" s="11" t="s">
        <v>536</v>
      </c>
      <c r="D552" s="11" t="s">
        <v>561</v>
      </c>
      <c r="E552" s="8"/>
    </row>
    <row r="553" ht="14.25" customHeight="1">
      <c r="B553" s="11" t="s">
        <v>536</v>
      </c>
      <c r="D553" s="11" t="s">
        <v>562</v>
      </c>
      <c r="E553" s="8"/>
    </row>
    <row r="554" ht="14.25" customHeight="1">
      <c r="B554" s="11" t="s">
        <v>536</v>
      </c>
      <c r="D554" s="11" t="s">
        <v>563</v>
      </c>
      <c r="E554" s="8"/>
    </row>
    <row r="555" ht="14.25" customHeight="1">
      <c r="B555" s="11" t="s">
        <v>536</v>
      </c>
      <c r="D555" s="11" t="s">
        <v>564</v>
      </c>
      <c r="E555" s="8"/>
    </row>
    <row r="556" ht="14.25" customHeight="1">
      <c r="B556" s="11" t="s">
        <v>536</v>
      </c>
      <c r="D556" s="11" t="s">
        <v>565</v>
      </c>
      <c r="E556" s="8"/>
    </row>
    <row r="557" ht="14.25" customHeight="1">
      <c r="B557" s="11" t="s">
        <v>536</v>
      </c>
      <c r="D557" s="11" t="s">
        <v>566</v>
      </c>
      <c r="E557" s="8"/>
    </row>
    <row r="558" ht="14.25" customHeight="1">
      <c r="B558" s="11" t="s">
        <v>536</v>
      </c>
      <c r="D558" s="11" t="s">
        <v>567</v>
      </c>
      <c r="E558" s="8"/>
    </row>
    <row r="559" ht="14.25" customHeight="1">
      <c r="B559" s="11" t="s">
        <v>536</v>
      </c>
      <c r="D559" s="11" t="s">
        <v>568</v>
      </c>
      <c r="E559" s="8"/>
    </row>
    <row r="560" ht="14.25" customHeight="1">
      <c r="B560" s="11" t="s">
        <v>536</v>
      </c>
      <c r="D560" s="11" t="s">
        <v>569</v>
      </c>
      <c r="E560" s="8"/>
    </row>
    <row r="561" ht="14.25" customHeight="1">
      <c r="B561" s="11" t="s">
        <v>536</v>
      </c>
      <c r="D561" s="11" t="s">
        <v>570</v>
      </c>
      <c r="E561" s="8"/>
    </row>
    <row r="562" ht="14.25" customHeight="1">
      <c r="B562" s="11" t="s">
        <v>536</v>
      </c>
      <c r="D562" s="11" t="s">
        <v>571</v>
      </c>
      <c r="E562" s="8"/>
    </row>
    <row r="563" ht="14.25" customHeight="1">
      <c r="B563" s="11" t="s">
        <v>536</v>
      </c>
      <c r="D563" s="11" t="s">
        <v>572</v>
      </c>
      <c r="E563" s="8"/>
    </row>
    <row r="564" ht="14.25" customHeight="1">
      <c r="B564" s="11" t="s">
        <v>536</v>
      </c>
      <c r="D564" s="11" t="s">
        <v>573</v>
      </c>
      <c r="E564" s="8"/>
    </row>
    <row r="565" ht="14.25" customHeight="1">
      <c r="B565" s="11" t="s">
        <v>536</v>
      </c>
      <c r="D565" s="11" t="s">
        <v>574</v>
      </c>
      <c r="E565" s="8"/>
    </row>
    <row r="566" ht="14.25" customHeight="1">
      <c r="B566" s="11" t="s">
        <v>536</v>
      </c>
      <c r="D566" s="11" t="s">
        <v>575</v>
      </c>
      <c r="E566" s="8"/>
    </row>
    <row r="567" ht="14.25" customHeight="1">
      <c r="B567" s="11" t="s">
        <v>536</v>
      </c>
      <c r="D567" s="11" t="s">
        <v>576</v>
      </c>
      <c r="E567" s="8"/>
    </row>
    <row r="568" ht="14.25" customHeight="1">
      <c r="B568" s="11" t="s">
        <v>536</v>
      </c>
      <c r="D568" s="11" t="s">
        <v>577</v>
      </c>
      <c r="E568" s="8"/>
    </row>
    <row r="569" ht="14.25" customHeight="1">
      <c r="B569" s="11" t="s">
        <v>536</v>
      </c>
      <c r="D569" s="11" t="s">
        <v>578</v>
      </c>
      <c r="E569" s="8"/>
    </row>
    <row r="570" ht="14.25" customHeight="1">
      <c r="B570" s="11" t="s">
        <v>579</v>
      </c>
      <c r="D570" s="11" t="s">
        <v>239</v>
      </c>
      <c r="E570" s="8"/>
    </row>
    <row r="571" ht="14.25" customHeight="1">
      <c r="B571" s="11" t="s">
        <v>579</v>
      </c>
      <c r="D571" s="11" t="s">
        <v>240</v>
      </c>
      <c r="E571" s="8"/>
    </row>
    <row r="572" ht="14.25" customHeight="1">
      <c r="B572" s="11" t="s">
        <v>580</v>
      </c>
      <c r="D572" s="11" t="s">
        <v>581</v>
      </c>
      <c r="E572" s="8"/>
    </row>
    <row r="573" ht="14.25" customHeight="1">
      <c r="B573" s="11" t="s">
        <v>580</v>
      </c>
      <c r="D573" s="11" t="s">
        <v>582</v>
      </c>
      <c r="E573" s="8"/>
    </row>
    <row r="574" ht="14.25" customHeight="1">
      <c r="B574" s="11" t="s">
        <v>580</v>
      </c>
      <c r="D574" s="11" t="s">
        <v>583</v>
      </c>
      <c r="E574" s="8"/>
    </row>
    <row r="575" ht="14.25" customHeight="1">
      <c r="B575" s="11" t="s">
        <v>580</v>
      </c>
      <c r="D575" s="11" t="s">
        <v>584</v>
      </c>
      <c r="E575" s="8"/>
    </row>
    <row r="576" ht="14.25" customHeight="1">
      <c r="B576" s="11" t="s">
        <v>580</v>
      </c>
      <c r="D576" s="11" t="s">
        <v>585</v>
      </c>
      <c r="E576" s="8"/>
    </row>
    <row r="577" ht="14.25" customHeight="1">
      <c r="B577" s="11" t="s">
        <v>580</v>
      </c>
      <c r="D577" s="11" t="s">
        <v>586</v>
      </c>
      <c r="E577" s="8"/>
    </row>
    <row r="578" ht="14.25" customHeight="1">
      <c r="B578" s="11" t="s">
        <v>580</v>
      </c>
      <c r="D578" s="11" t="s">
        <v>587</v>
      </c>
      <c r="E578" s="8"/>
    </row>
    <row r="579" ht="14.25" customHeight="1">
      <c r="B579" s="11" t="s">
        <v>580</v>
      </c>
      <c r="D579" s="11" t="s">
        <v>588</v>
      </c>
      <c r="E579" s="8"/>
    </row>
    <row r="580" ht="14.25" customHeight="1">
      <c r="B580" s="11" t="s">
        <v>589</v>
      </c>
      <c r="D580" s="11" t="s">
        <v>590</v>
      </c>
      <c r="E580" s="8"/>
    </row>
    <row r="581" ht="14.25" customHeight="1">
      <c r="B581" s="11" t="s">
        <v>589</v>
      </c>
      <c r="D581" s="11" t="s">
        <v>591</v>
      </c>
      <c r="E581" s="8"/>
    </row>
    <row r="582" ht="14.25" customHeight="1">
      <c r="B582" s="11" t="s">
        <v>589</v>
      </c>
      <c r="D582" s="11" t="s">
        <v>592</v>
      </c>
      <c r="E582" s="8"/>
    </row>
    <row r="583" ht="14.25" customHeight="1">
      <c r="B583" s="11" t="s">
        <v>589</v>
      </c>
      <c r="D583" s="11" t="s">
        <v>593</v>
      </c>
      <c r="E583" s="8"/>
    </row>
    <row r="584" ht="14.25" customHeight="1">
      <c r="B584" s="11" t="s">
        <v>589</v>
      </c>
      <c r="D584" s="11" t="s">
        <v>594</v>
      </c>
      <c r="E584" s="8"/>
    </row>
    <row r="585" ht="14.25" customHeight="1">
      <c r="B585" s="11" t="s">
        <v>589</v>
      </c>
      <c r="D585" s="11" t="s">
        <v>595</v>
      </c>
      <c r="E585" s="8"/>
    </row>
    <row r="586" ht="14.25" customHeight="1">
      <c r="B586" s="11" t="s">
        <v>596</v>
      </c>
      <c r="D586" s="11" t="s">
        <v>244</v>
      </c>
      <c r="E586" s="8"/>
    </row>
    <row r="587" ht="14.25" customHeight="1">
      <c r="B587" s="11" t="s">
        <v>596</v>
      </c>
      <c r="D587" s="11" t="s">
        <v>243</v>
      </c>
      <c r="E587" s="8"/>
    </row>
    <row r="588" ht="14.25" customHeight="1">
      <c r="B588" s="11" t="s">
        <v>597</v>
      </c>
      <c r="D588" s="11" t="s">
        <v>598</v>
      </c>
      <c r="E588" s="8"/>
    </row>
    <row r="589" ht="14.25" customHeight="1">
      <c r="B589" s="11" t="s">
        <v>597</v>
      </c>
      <c r="D589" s="11" t="s">
        <v>599</v>
      </c>
      <c r="E589" s="8"/>
    </row>
    <row r="590" ht="14.25" customHeight="1">
      <c r="B590" s="11" t="s">
        <v>597</v>
      </c>
      <c r="D590" s="11" t="s">
        <v>600</v>
      </c>
      <c r="E590" s="8"/>
    </row>
    <row r="591" ht="14.25" customHeight="1">
      <c r="B591" s="11" t="s">
        <v>597</v>
      </c>
      <c r="D591" s="11" t="s">
        <v>601</v>
      </c>
      <c r="E591" s="8"/>
    </row>
    <row r="592" ht="14.25" customHeight="1">
      <c r="B592" s="11" t="s">
        <v>597</v>
      </c>
      <c r="D592" s="11" t="s">
        <v>602</v>
      </c>
      <c r="E592" s="8"/>
    </row>
    <row r="593" ht="14.25" customHeight="1">
      <c r="B593" s="11" t="s">
        <v>597</v>
      </c>
      <c r="D593" s="11" t="s">
        <v>603</v>
      </c>
      <c r="E593" s="8"/>
    </row>
    <row r="594" ht="14.25" customHeight="1">
      <c r="B594" s="11" t="s">
        <v>597</v>
      </c>
      <c r="D594" s="11" t="s">
        <v>604</v>
      </c>
      <c r="E594" s="8"/>
    </row>
    <row r="595" ht="14.25" customHeight="1">
      <c r="B595" s="11" t="s">
        <v>597</v>
      </c>
      <c r="D595" s="11" t="s">
        <v>605</v>
      </c>
      <c r="E595" s="8"/>
    </row>
    <row r="596" ht="14.25" customHeight="1">
      <c r="B596" s="11" t="s">
        <v>606</v>
      </c>
      <c r="D596" s="29"/>
      <c r="E596" s="8"/>
    </row>
    <row r="597" ht="14.25" customHeight="1">
      <c r="B597" s="11" t="s">
        <v>607</v>
      </c>
      <c r="D597" s="29"/>
      <c r="E597" s="8"/>
    </row>
    <row r="598" ht="14.25" customHeight="1">
      <c r="B598" s="11" t="s">
        <v>608</v>
      </c>
      <c r="D598" s="29"/>
      <c r="E598" s="8"/>
    </row>
    <row r="599" ht="14.25" customHeight="1">
      <c r="E599" s="8"/>
    </row>
    <row r="600" ht="14.25" customHeight="1">
      <c r="E600" s="8"/>
    </row>
    <row r="601" ht="14.25" customHeight="1">
      <c r="E601" s="8"/>
    </row>
    <row r="602" ht="14.25" customHeight="1">
      <c r="E602" s="8"/>
    </row>
    <row r="603" ht="14.25" customHeight="1">
      <c r="E603" s="8"/>
    </row>
    <row r="604" ht="14.25" customHeight="1">
      <c r="E604" s="8"/>
    </row>
    <row r="605" ht="14.25" customHeight="1">
      <c r="E605" s="8"/>
    </row>
    <row r="606" ht="14.25" customHeight="1">
      <c r="E606" s="8"/>
    </row>
    <row r="607" ht="14.25" customHeight="1">
      <c r="E607" s="8"/>
    </row>
    <row r="608" ht="14.25" customHeight="1">
      <c r="E608" s="8"/>
    </row>
    <row r="609" ht="14.25" customHeight="1">
      <c r="E609" s="8"/>
    </row>
    <row r="610" ht="14.25" customHeight="1">
      <c r="E610" s="8"/>
    </row>
    <row r="611" ht="14.25" customHeight="1">
      <c r="E611" s="8"/>
    </row>
    <row r="612" ht="14.25" customHeight="1">
      <c r="E612" s="8"/>
    </row>
    <row r="613" ht="14.25" customHeight="1">
      <c r="E613" s="8"/>
    </row>
    <row r="614" ht="14.25" customHeight="1">
      <c r="E614" s="8"/>
    </row>
    <row r="615" ht="14.25" customHeight="1">
      <c r="E615" s="8"/>
    </row>
    <row r="616" ht="14.25" customHeight="1">
      <c r="E616" s="8"/>
    </row>
    <row r="617" ht="14.25" customHeight="1">
      <c r="E617" s="8"/>
    </row>
    <row r="618" ht="14.25" customHeight="1">
      <c r="E618" s="8"/>
    </row>
    <row r="619" ht="14.25" customHeight="1">
      <c r="E619" s="8"/>
    </row>
    <row r="620" ht="14.25" customHeight="1">
      <c r="E620" s="8"/>
    </row>
    <row r="621" ht="14.25" customHeight="1">
      <c r="E621" s="8"/>
    </row>
    <row r="622" ht="14.25" customHeight="1">
      <c r="E622" s="8"/>
    </row>
    <row r="623" ht="14.25" customHeight="1">
      <c r="E623" s="8"/>
    </row>
    <row r="624" ht="14.25" customHeight="1">
      <c r="E624" s="8"/>
    </row>
    <row r="625" ht="14.25" customHeight="1">
      <c r="E625" s="8"/>
    </row>
    <row r="626" ht="14.25" customHeight="1">
      <c r="E626" s="8"/>
    </row>
    <row r="627" ht="14.25" customHeight="1">
      <c r="E627" s="8"/>
    </row>
    <row r="628" ht="14.25" customHeight="1">
      <c r="E628" s="8"/>
    </row>
    <row r="629" ht="14.25" customHeight="1">
      <c r="E629" s="8"/>
    </row>
    <row r="630" ht="14.25" customHeight="1">
      <c r="E630" s="8"/>
    </row>
    <row r="631" ht="14.25" customHeight="1">
      <c r="E631" s="8"/>
    </row>
    <row r="632" ht="14.25" customHeight="1">
      <c r="E632" s="8"/>
    </row>
    <row r="633" ht="14.25" customHeight="1">
      <c r="E633" s="8"/>
    </row>
    <row r="634" ht="14.25" customHeight="1">
      <c r="E634" s="8"/>
    </row>
    <row r="635" ht="14.25" customHeight="1">
      <c r="E635" s="8"/>
    </row>
    <row r="636" ht="14.25" customHeight="1">
      <c r="E636" s="8"/>
    </row>
    <row r="637" ht="14.25" customHeight="1">
      <c r="E637" s="8"/>
    </row>
    <row r="638" ht="14.25" customHeight="1">
      <c r="E638" s="8"/>
    </row>
    <row r="639" ht="14.25" customHeight="1">
      <c r="E639" s="8"/>
    </row>
    <row r="640" ht="14.25" customHeight="1">
      <c r="E640" s="8"/>
    </row>
    <row r="641" ht="14.25" customHeight="1">
      <c r="E641" s="8"/>
    </row>
    <row r="642" ht="14.25" customHeight="1">
      <c r="E642" s="8"/>
    </row>
    <row r="643" ht="14.25" customHeight="1">
      <c r="E643" s="8"/>
    </row>
    <row r="644" ht="14.25" customHeight="1">
      <c r="E644" s="8"/>
    </row>
    <row r="645" ht="14.25" customHeight="1">
      <c r="E645" s="8"/>
    </row>
    <row r="646" ht="14.25" customHeight="1">
      <c r="E646" s="8"/>
    </row>
    <row r="647" ht="14.25" customHeight="1">
      <c r="E647" s="8"/>
    </row>
    <row r="648" ht="14.25" customHeight="1">
      <c r="E648" s="8"/>
    </row>
    <row r="649" ht="14.25" customHeight="1">
      <c r="E649" s="8"/>
    </row>
    <row r="650" ht="14.25" customHeight="1">
      <c r="E650" s="8"/>
    </row>
    <row r="651" ht="14.25" customHeight="1">
      <c r="E651" s="8"/>
    </row>
    <row r="652" ht="14.25" customHeight="1">
      <c r="E652" s="8"/>
    </row>
    <row r="653" ht="14.25" customHeight="1">
      <c r="E653" s="8"/>
    </row>
    <row r="654" ht="14.25" customHeight="1">
      <c r="E654" s="8"/>
    </row>
    <row r="655" ht="14.25" customHeight="1">
      <c r="E655" s="8"/>
    </row>
    <row r="656" ht="14.25" customHeight="1">
      <c r="E656" s="8"/>
    </row>
    <row r="657" ht="14.25" customHeight="1">
      <c r="E657" s="8"/>
    </row>
    <row r="658" ht="14.25" customHeight="1">
      <c r="E658" s="8"/>
    </row>
    <row r="659" ht="14.25" customHeight="1">
      <c r="E659" s="8"/>
    </row>
    <row r="660" ht="14.25" customHeight="1">
      <c r="E660" s="8"/>
    </row>
    <row r="661" ht="14.25" customHeight="1">
      <c r="E661" s="8"/>
    </row>
    <row r="662" ht="14.25" customHeight="1">
      <c r="E662" s="8"/>
    </row>
    <row r="663" ht="14.25" customHeight="1">
      <c r="E663" s="8"/>
    </row>
    <row r="664" ht="14.25" customHeight="1">
      <c r="E664" s="8"/>
    </row>
    <row r="665" ht="14.25" customHeight="1">
      <c r="E665" s="8"/>
    </row>
    <row r="666" ht="14.25" customHeight="1">
      <c r="E666" s="8"/>
    </row>
    <row r="667" ht="14.25" customHeight="1">
      <c r="E667" s="8"/>
    </row>
    <row r="668" ht="14.25" customHeight="1">
      <c r="E668" s="8"/>
    </row>
    <row r="669" ht="14.25" customHeight="1">
      <c r="E669" s="8"/>
    </row>
    <row r="670" ht="14.25" customHeight="1">
      <c r="E670" s="8"/>
    </row>
    <row r="671" ht="14.25" customHeight="1">
      <c r="E671" s="8"/>
    </row>
    <row r="672" ht="14.25" customHeight="1">
      <c r="E672" s="8"/>
    </row>
    <row r="673" ht="14.25" customHeight="1">
      <c r="E673" s="8"/>
    </row>
    <row r="674" ht="14.25" customHeight="1">
      <c r="E674" s="8"/>
    </row>
    <row r="675" ht="14.25" customHeight="1">
      <c r="E675" s="8"/>
    </row>
    <row r="676" ht="14.25" customHeight="1">
      <c r="E676" s="8"/>
    </row>
    <row r="677" ht="14.25" customHeight="1">
      <c r="E677" s="8"/>
    </row>
    <row r="678" ht="14.25" customHeight="1">
      <c r="E678" s="8"/>
    </row>
    <row r="679" ht="14.25" customHeight="1">
      <c r="E679" s="8"/>
    </row>
    <row r="680" ht="14.25" customHeight="1">
      <c r="E680" s="8"/>
    </row>
    <row r="681" ht="14.25" customHeight="1">
      <c r="E681" s="8"/>
    </row>
    <row r="682" ht="14.25" customHeight="1">
      <c r="E682" s="8"/>
    </row>
    <row r="683" ht="14.25" customHeight="1">
      <c r="E683" s="8"/>
    </row>
    <row r="684" ht="14.25" customHeight="1">
      <c r="E684" s="8"/>
    </row>
    <row r="685" ht="14.25" customHeight="1">
      <c r="E685" s="8"/>
    </row>
    <row r="686" ht="14.25" customHeight="1">
      <c r="E686" s="8"/>
    </row>
    <row r="687" ht="14.25" customHeight="1">
      <c r="E687" s="8"/>
    </row>
    <row r="688" ht="14.25" customHeight="1">
      <c r="E688" s="8"/>
    </row>
    <row r="689" ht="14.25" customHeight="1">
      <c r="E689" s="8"/>
    </row>
    <row r="690" ht="14.25" customHeight="1">
      <c r="E690" s="8"/>
    </row>
    <row r="691" ht="14.25" customHeight="1">
      <c r="E691" s="8"/>
    </row>
    <row r="692" ht="14.25" customHeight="1">
      <c r="E692" s="8"/>
    </row>
    <row r="693" ht="14.25" customHeight="1">
      <c r="E693" s="8"/>
    </row>
    <row r="694" ht="14.25" customHeight="1">
      <c r="E694" s="8"/>
    </row>
    <row r="695" ht="14.25" customHeight="1">
      <c r="E695" s="8"/>
    </row>
    <row r="696" ht="14.25" customHeight="1">
      <c r="E696" s="8"/>
    </row>
    <row r="697" ht="14.25" customHeight="1">
      <c r="E697" s="8"/>
    </row>
    <row r="698" ht="14.25" customHeight="1">
      <c r="E698" s="8"/>
    </row>
    <row r="699" ht="14.25" customHeight="1">
      <c r="E699" s="8"/>
    </row>
    <row r="700" ht="14.25" customHeight="1">
      <c r="E700" s="8"/>
    </row>
    <row r="701" ht="14.25" customHeight="1">
      <c r="E701" s="8"/>
    </row>
    <row r="702" ht="14.25" customHeight="1">
      <c r="E702" s="8"/>
    </row>
    <row r="703" ht="14.25" customHeight="1">
      <c r="E703" s="8"/>
    </row>
    <row r="704" ht="14.25" customHeight="1">
      <c r="E704" s="8"/>
    </row>
    <row r="705" ht="14.25" customHeight="1">
      <c r="E705" s="8"/>
    </row>
    <row r="706" ht="14.25" customHeight="1">
      <c r="E706" s="8"/>
    </row>
    <row r="707" ht="14.25" customHeight="1">
      <c r="E707" s="8"/>
    </row>
    <row r="708" ht="14.25" customHeight="1">
      <c r="E708" s="8"/>
    </row>
    <row r="709" ht="14.25" customHeight="1">
      <c r="E709" s="8"/>
    </row>
    <row r="710" ht="14.25" customHeight="1">
      <c r="E710" s="8"/>
    </row>
    <row r="711" ht="14.25" customHeight="1">
      <c r="E711" s="8"/>
    </row>
    <row r="712" ht="14.25" customHeight="1">
      <c r="E712" s="8"/>
    </row>
    <row r="713" ht="14.25" customHeight="1">
      <c r="E713" s="8"/>
    </row>
    <row r="714" ht="14.25" customHeight="1">
      <c r="E714" s="8"/>
    </row>
    <row r="715" ht="14.25" customHeight="1">
      <c r="E715" s="8"/>
    </row>
    <row r="716" ht="14.25" customHeight="1">
      <c r="E716" s="8"/>
    </row>
    <row r="717" ht="14.25" customHeight="1">
      <c r="E717" s="8"/>
    </row>
    <row r="718" ht="14.25" customHeight="1">
      <c r="E718" s="8"/>
    </row>
    <row r="719" ht="14.25" customHeight="1">
      <c r="E719" s="8"/>
    </row>
    <row r="720" ht="14.25" customHeight="1">
      <c r="E720" s="8"/>
    </row>
    <row r="721" ht="14.25" customHeight="1">
      <c r="E721" s="8"/>
    </row>
    <row r="722" ht="14.25" customHeight="1">
      <c r="E722" s="8"/>
    </row>
    <row r="723" ht="14.25" customHeight="1">
      <c r="E723" s="8"/>
    </row>
    <row r="724" ht="14.25" customHeight="1">
      <c r="E724" s="8"/>
    </row>
    <row r="725" ht="14.25" customHeight="1">
      <c r="E725" s="8"/>
    </row>
    <row r="726" ht="14.25" customHeight="1">
      <c r="E726" s="8"/>
    </row>
    <row r="727" ht="14.25" customHeight="1">
      <c r="E727" s="8"/>
    </row>
    <row r="728" ht="14.25" customHeight="1">
      <c r="E728" s="8"/>
    </row>
    <row r="729" ht="14.25" customHeight="1">
      <c r="E729" s="8"/>
    </row>
    <row r="730" ht="14.25" customHeight="1">
      <c r="E730" s="8"/>
    </row>
    <row r="731" ht="14.25" customHeight="1">
      <c r="E731" s="8"/>
    </row>
    <row r="732" ht="14.25" customHeight="1">
      <c r="E732" s="8"/>
    </row>
    <row r="733" ht="14.25" customHeight="1">
      <c r="E733" s="8"/>
    </row>
    <row r="734" ht="14.25" customHeight="1">
      <c r="E734" s="8"/>
    </row>
    <row r="735" ht="14.25" customHeight="1">
      <c r="E735" s="8"/>
    </row>
    <row r="736" ht="14.25" customHeight="1">
      <c r="E736" s="8"/>
    </row>
    <row r="737" ht="14.25" customHeight="1">
      <c r="E737" s="8"/>
    </row>
    <row r="738" ht="14.25" customHeight="1">
      <c r="E738" s="8"/>
    </row>
    <row r="739" ht="14.25" customHeight="1">
      <c r="E739" s="8"/>
    </row>
    <row r="740" ht="14.25" customHeight="1">
      <c r="E740" s="8"/>
    </row>
    <row r="741" ht="14.25" customHeight="1">
      <c r="E741" s="8"/>
    </row>
    <row r="742" ht="14.25" customHeight="1">
      <c r="E742" s="8"/>
    </row>
    <row r="743" ht="14.25" customHeight="1">
      <c r="E743" s="8"/>
    </row>
    <row r="744" ht="14.25" customHeight="1">
      <c r="E744" s="8"/>
    </row>
    <row r="745" ht="14.25" customHeight="1">
      <c r="E745" s="8"/>
    </row>
    <row r="746" ht="14.25" customHeight="1">
      <c r="E746" s="8"/>
    </row>
    <row r="747" ht="14.25" customHeight="1">
      <c r="E747" s="8"/>
    </row>
    <row r="748" ht="14.25" customHeight="1">
      <c r="E748" s="8"/>
    </row>
    <row r="749" ht="14.25" customHeight="1">
      <c r="E749" s="8"/>
    </row>
    <row r="750" ht="14.25" customHeight="1">
      <c r="E750" s="8"/>
    </row>
    <row r="751" ht="14.25" customHeight="1">
      <c r="E751" s="8"/>
    </row>
    <row r="752" ht="14.25" customHeight="1">
      <c r="E752" s="8"/>
    </row>
    <row r="753" ht="14.25" customHeight="1">
      <c r="E753" s="8"/>
    </row>
    <row r="754" ht="14.25" customHeight="1">
      <c r="E754" s="8"/>
    </row>
    <row r="755" ht="14.25" customHeight="1">
      <c r="E755" s="8"/>
    </row>
    <row r="756" ht="14.25" customHeight="1">
      <c r="E756" s="8"/>
    </row>
    <row r="757" ht="14.25" customHeight="1">
      <c r="E757" s="8"/>
    </row>
    <row r="758" ht="14.25" customHeight="1">
      <c r="E758" s="8"/>
    </row>
    <row r="759" ht="14.25" customHeight="1">
      <c r="E759" s="8"/>
    </row>
    <row r="760" ht="14.25" customHeight="1">
      <c r="E760" s="8"/>
    </row>
    <row r="761" ht="14.25" customHeight="1">
      <c r="E761" s="8"/>
    </row>
    <row r="762" ht="14.25" customHeight="1">
      <c r="E762" s="8"/>
    </row>
    <row r="763" ht="14.25" customHeight="1">
      <c r="E763" s="8"/>
    </row>
    <row r="764" ht="14.25" customHeight="1">
      <c r="E764" s="8"/>
    </row>
    <row r="765" ht="14.25" customHeight="1">
      <c r="E765" s="8"/>
    </row>
    <row r="766" ht="14.25" customHeight="1">
      <c r="E766" s="8"/>
    </row>
    <row r="767" ht="14.25" customHeight="1">
      <c r="E767" s="8"/>
    </row>
    <row r="768" ht="14.25" customHeight="1">
      <c r="E768" s="8"/>
    </row>
    <row r="769" ht="14.25" customHeight="1">
      <c r="E769" s="8"/>
    </row>
    <row r="770" ht="14.25" customHeight="1">
      <c r="E770" s="8"/>
    </row>
    <row r="771" ht="14.25" customHeight="1">
      <c r="E771" s="8"/>
    </row>
    <row r="772" ht="14.25" customHeight="1">
      <c r="E772" s="8"/>
    </row>
    <row r="773" ht="14.25" customHeight="1">
      <c r="E773" s="8"/>
    </row>
    <row r="774" ht="14.25" customHeight="1">
      <c r="E774" s="8"/>
    </row>
    <row r="775" ht="14.25" customHeight="1">
      <c r="E775" s="8"/>
    </row>
    <row r="776" ht="14.25" customHeight="1">
      <c r="E776" s="8"/>
    </row>
    <row r="777" ht="14.25" customHeight="1">
      <c r="E777" s="8"/>
    </row>
    <row r="778" ht="14.25" customHeight="1">
      <c r="E778" s="8"/>
    </row>
    <row r="779" ht="14.25" customHeight="1">
      <c r="E779" s="8"/>
    </row>
    <row r="780" ht="14.25" customHeight="1">
      <c r="E780" s="8"/>
    </row>
    <row r="781" ht="14.25" customHeight="1">
      <c r="E781" s="8"/>
    </row>
    <row r="782" ht="14.25" customHeight="1">
      <c r="E782" s="8"/>
    </row>
    <row r="783" ht="14.25" customHeight="1">
      <c r="E783" s="8"/>
    </row>
    <row r="784" ht="14.25" customHeight="1">
      <c r="E784" s="8"/>
    </row>
    <row r="785" ht="14.25" customHeight="1">
      <c r="E785" s="8"/>
    </row>
    <row r="786" ht="14.25" customHeight="1">
      <c r="E786" s="8"/>
    </row>
    <row r="787" ht="14.25" customHeight="1">
      <c r="E787" s="8"/>
    </row>
    <row r="788" ht="14.25" customHeight="1">
      <c r="E788" s="8"/>
    </row>
    <row r="789" ht="14.25" customHeight="1">
      <c r="E789" s="8"/>
    </row>
    <row r="790" ht="14.25" customHeight="1">
      <c r="E790" s="8"/>
    </row>
    <row r="791" ht="14.25" customHeight="1">
      <c r="E791" s="8"/>
    </row>
    <row r="792" ht="14.25" customHeight="1">
      <c r="E792" s="8"/>
    </row>
    <row r="793" ht="14.25" customHeight="1">
      <c r="E793" s="8"/>
    </row>
    <row r="794" ht="14.25" customHeight="1">
      <c r="E794" s="8"/>
    </row>
    <row r="795" ht="14.25" customHeight="1">
      <c r="E795" s="8"/>
    </row>
    <row r="796" ht="14.25" customHeight="1">
      <c r="E796" s="8"/>
    </row>
    <row r="797" ht="14.25" customHeight="1">
      <c r="E797" s="8"/>
    </row>
    <row r="798" ht="14.25" customHeight="1">
      <c r="E798" s="8"/>
    </row>
    <row r="799" ht="14.25" customHeight="1">
      <c r="E799" s="8"/>
    </row>
    <row r="800" ht="14.25" customHeight="1">
      <c r="E800" s="8"/>
    </row>
    <row r="801" ht="14.25" customHeight="1">
      <c r="E801" s="8"/>
    </row>
    <row r="802" ht="14.25" customHeight="1">
      <c r="E802" s="8"/>
    </row>
    <row r="803" ht="14.25" customHeight="1">
      <c r="E803" s="8"/>
    </row>
    <row r="804" ht="14.25" customHeight="1">
      <c r="E804" s="8"/>
    </row>
    <row r="805" ht="14.25" customHeight="1">
      <c r="E805" s="8"/>
    </row>
    <row r="806" ht="14.25" customHeight="1">
      <c r="E806" s="8"/>
    </row>
    <row r="807" ht="14.25" customHeight="1">
      <c r="E807" s="8"/>
    </row>
    <row r="808" ht="14.25" customHeight="1">
      <c r="E808" s="8"/>
    </row>
    <row r="809" ht="14.25" customHeight="1">
      <c r="E809" s="8"/>
    </row>
    <row r="810" ht="14.25" customHeight="1">
      <c r="E810" s="8"/>
    </row>
    <row r="811" ht="14.25" customHeight="1">
      <c r="E811" s="8"/>
    </row>
    <row r="812" ht="14.25" customHeight="1">
      <c r="E812" s="8"/>
    </row>
    <row r="813" ht="14.25" customHeight="1">
      <c r="E813" s="8"/>
    </row>
    <row r="814" ht="14.25" customHeight="1">
      <c r="E814" s="8"/>
    </row>
    <row r="815" ht="14.25" customHeight="1">
      <c r="E815" s="8"/>
    </row>
    <row r="816" ht="14.25" customHeight="1">
      <c r="E816" s="8"/>
    </row>
    <row r="817" ht="14.25" customHeight="1">
      <c r="E817" s="8"/>
    </row>
    <row r="818" ht="14.25" customHeight="1">
      <c r="E818" s="8"/>
    </row>
    <row r="819" ht="14.25" customHeight="1">
      <c r="E819" s="8"/>
    </row>
    <row r="820" ht="14.25" customHeight="1">
      <c r="E820" s="8"/>
    </row>
    <row r="821" ht="14.25" customHeight="1">
      <c r="E821" s="8"/>
    </row>
    <row r="822" ht="14.25" customHeight="1">
      <c r="E822" s="8"/>
    </row>
    <row r="823" ht="14.25" customHeight="1">
      <c r="E823" s="8"/>
    </row>
    <row r="824" ht="14.25" customHeight="1">
      <c r="E824" s="8"/>
    </row>
    <row r="825" ht="14.25" customHeight="1">
      <c r="E825" s="8"/>
    </row>
    <row r="826" ht="14.25" customHeight="1">
      <c r="E826" s="8"/>
    </row>
    <row r="827" ht="14.25" customHeight="1">
      <c r="E827" s="8"/>
    </row>
    <row r="828" ht="14.25" customHeight="1">
      <c r="E828" s="8"/>
    </row>
    <row r="829" ht="14.25" customHeight="1">
      <c r="E829" s="8"/>
    </row>
    <row r="830" ht="14.25" customHeight="1">
      <c r="E830" s="8"/>
    </row>
    <row r="831" ht="14.25" customHeight="1">
      <c r="E831" s="8"/>
    </row>
    <row r="832" ht="14.25" customHeight="1">
      <c r="E832" s="8"/>
    </row>
    <row r="833" ht="14.25" customHeight="1">
      <c r="E833" s="8"/>
    </row>
    <row r="834" ht="14.25" customHeight="1">
      <c r="E834" s="8"/>
    </row>
    <row r="835" ht="14.25" customHeight="1">
      <c r="E835" s="8"/>
    </row>
    <row r="836" ht="14.25" customHeight="1">
      <c r="E836" s="8"/>
    </row>
    <row r="837" ht="14.25" customHeight="1">
      <c r="E837" s="8"/>
    </row>
    <row r="838" ht="14.25" customHeight="1">
      <c r="E838" s="8"/>
    </row>
    <row r="839" ht="14.25" customHeight="1">
      <c r="E839" s="8"/>
    </row>
    <row r="840" ht="14.25" customHeight="1">
      <c r="E840" s="8"/>
    </row>
    <row r="841" ht="14.25" customHeight="1">
      <c r="E841" s="8"/>
    </row>
    <row r="842" ht="14.25" customHeight="1">
      <c r="E842" s="8"/>
    </row>
    <row r="843" ht="14.25" customHeight="1">
      <c r="E843" s="8"/>
    </row>
    <row r="844" ht="14.25" customHeight="1">
      <c r="E844" s="8"/>
    </row>
    <row r="845" ht="14.25" customHeight="1">
      <c r="E845" s="8"/>
    </row>
    <row r="846" ht="14.25" customHeight="1">
      <c r="E846" s="8"/>
    </row>
    <row r="847" ht="14.25" customHeight="1">
      <c r="E847" s="8"/>
    </row>
    <row r="848" ht="14.25" customHeight="1">
      <c r="E848" s="8"/>
    </row>
    <row r="849" ht="14.25" customHeight="1">
      <c r="E849" s="8"/>
    </row>
    <row r="850" ht="14.25" customHeight="1">
      <c r="E850" s="8"/>
    </row>
    <row r="851" ht="14.25" customHeight="1">
      <c r="E851" s="8"/>
    </row>
    <row r="852" ht="14.25" customHeight="1">
      <c r="E852" s="8"/>
    </row>
    <row r="853" ht="14.25" customHeight="1">
      <c r="E853" s="8"/>
    </row>
    <row r="854" ht="14.25" customHeight="1">
      <c r="E854" s="8"/>
    </row>
    <row r="855" ht="14.25" customHeight="1">
      <c r="E855" s="8"/>
    </row>
    <row r="856" ht="14.25" customHeight="1">
      <c r="E856" s="8"/>
    </row>
    <row r="857" ht="14.25" customHeight="1">
      <c r="E857" s="8"/>
    </row>
    <row r="858" ht="14.25" customHeight="1">
      <c r="E858" s="8"/>
    </row>
    <row r="859" ht="14.25" customHeight="1">
      <c r="E859" s="8"/>
    </row>
    <row r="860" ht="14.25" customHeight="1">
      <c r="E860" s="8"/>
    </row>
    <row r="861" ht="14.25" customHeight="1">
      <c r="E861" s="8"/>
    </row>
    <row r="862" ht="14.25" customHeight="1">
      <c r="E862" s="8"/>
    </row>
    <row r="863" ht="14.25" customHeight="1">
      <c r="E863" s="8"/>
    </row>
    <row r="864" ht="14.25" customHeight="1">
      <c r="E864" s="8"/>
    </row>
    <row r="865" ht="14.25" customHeight="1">
      <c r="E865" s="8"/>
    </row>
    <row r="866" ht="14.25" customHeight="1">
      <c r="E866" s="8"/>
    </row>
    <row r="867" ht="14.25" customHeight="1">
      <c r="E867" s="8"/>
    </row>
    <row r="868" ht="14.25" customHeight="1">
      <c r="E868" s="8"/>
    </row>
    <row r="869" ht="14.25" customHeight="1">
      <c r="E869" s="8"/>
    </row>
    <row r="870" ht="14.25" customHeight="1">
      <c r="E870" s="8"/>
    </row>
    <row r="871" ht="14.25" customHeight="1">
      <c r="E871" s="8"/>
    </row>
    <row r="872" ht="14.25" customHeight="1">
      <c r="E872" s="8"/>
    </row>
    <row r="873" ht="14.25" customHeight="1">
      <c r="E873" s="8"/>
    </row>
    <row r="874" ht="14.25" customHeight="1">
      <c r="E874" s="8"/>
    </row>
    <row r="875" ht="14.25" customHeight="1">
      <c r="E875" s="8"/>
    </row>
    <row r="876" ht="14.25" customHeight="1">
      <c r="E876" s="8"/>
    </row>
    <row r="877" ht="14.25" customHeight="1">
      <c r="E877" s="8"/>
    </row>
    <row r="878" ht="14.25" customHeight="1">
      <c r="E878" s="8"/>
    </row>
    <row r="879" ht="14.25" customHeight="1">
      <c r="E879" s="8"/>
    </row>
    <row r="880" ht="14.25" customHeight="1">
      <c r="E880" s="8"/>
    </row>
    <row r="881" ht="14.25" customHeight="1">
      <c r="E881" s="8"/>
    </row>
    <row r="882" ht="14.25" customHeight="1">
      <c r="E882" s="8"/>
    </row>
    <row r="883" ht="14.25" customHeight="1">
      <c r="E883" s="8"/>
    </row>
    <row r="884" ht="14.25" customHeight="1">
      <c r="E884" s="8"/>
    </row>
    <row r="885" ht="14.25" customHeight="1">
      <c r="E885" s="8"/>
    </row>
    <row r="886" ht="14.25" customHeight="1">
      <c r="E886" s="8"/>
    </row>
    <row r="887" ht="14.25" customHeight="1">
      <c r="E887" s="8"/>
    </row>
    <row r="888" ht="14.25" customHeight="1">
      <c r="E888" s="8"/>
    </row>
    <row r="889" ht="14.25" customHeight="1">
      <c r="E889" s="8"/>
    </row>
    <row r="890" ht="14.25" customHeight="1">
      <c r="E890" s="8"/>
    </row>
    <row r="891" ht="14.25" customHeight="1">
      <c r="E891" s="8"/>
    </row>
    <row r="892" ht="14.25" customHeight="1">
      <c r="E892" s="8"/>
    </row>
    <row r="893" ht="14.25" customHeight="1">
      <c r="E893" s="8"/>
    </row>
    <row r="894" ht="14.25" customHeight="1">
      <c r="E894" s="8"/>
    </row>
    <row r="895" ht="14.25" customHeight="1">
      <c r="E895" s="8"/>
    </row>
    <row r="896" ht="14.25" customHeight="1">
      <c r="E896" s="8"/>
    </row>
    <row r="897" ht="14.25" customHeight="1">
      <c r="E897" s="8"/>
    </row>
    <row r="898" ht="14.25" customHeight="1">
      <c r="E898" s="8"/>
    </row>
    <row r="899" ht="14.25" customHeight="1">
      <c r="E899" s="8"/>
    </row>
    <row r="900" ht="14.25" customHeight="1">
      <c r="E900" s="8"/>
    </row>
    <row r="901" ht="14.25" customHeight="1">
      <c r="E901" s="8"/>
    </row>
    <row r="902" ht="14.25" customHeight="1">
      <c r="E902" s="8"/>
    </row>
    <row r="903" ht="14.25" customHeight="1">
      <c r="E903" s="8"/>
    </row>
    <row r="904" ht="14.25" customHeight="1">
      <c r="E904" s="8"/>
    </row>
    <row r="905" ht="14.25" customHeight="1">
      <c r="E905" s="8"/>
    </row>
    <row r="906" ht="14.25" customHeight="1">
      <c r="E906" s="8"/>
    </row>
    <row r="907" ht="14.25" customHeight="1">
      <c r="E907" s="8"/>
    </row>
    <row r="908" ht="14.25" customHeight="1">
      <c r="E908" s="8"/>
    </row>
    <row r="909" ht="14.25" customHeight="1">
      <c r="E909" s="8"/>
    </row>
    <row r="910" ht="14.25" customHeight="1">
      <c r="E910" s="8"/>
    </row>
    <row r="911" ht="14.25" customHeight="1">
      <c r="E911" s="8"/>
    </row>
    <row r="912" ht="14.25" customHeight="1">
      <c r="E912" s="8"/>
    </row>
    <row r="913" ht="14.25" customHeight="1">
      <c r="E913" s="8"/>
    </row>
    <row r="914" ht="14.25" customHeight="1">
      <c r="E914" s="8"/>
    </row>
    <row r="915" ht="14.25" customHeight="1">
      <c r="E915" s="8"/>
    </row>
    <row r="916" ht="14.25" customHeight="1">
      <c r="E916" s="8"/>
    </row>
    <row r="917" ht="14.25" customHeight="1">
      <c r="E917" s="8"/>
    </row>
    <row r="918" ht="14.25" customHeight="1">
      <c r="E918" s="8"/>
    </row>
    <row r="919" ht="14.25" customHeight="1">
      <c r="E919" s="8"/>
    </row>
    <row r="920" ht="14.25" customHeight="1">
      <c r="E920" s="8"/>
    </row>
    <row r="921" ht="14.25" customHeight="1">
      <c r="E921" s="8"/>
    </row>
    <row r="922" ht="14.25" customHeight="1">
      <c r="E922" s="8"/>
    </row>
    <row r="923" ht="14.25" customHeight="1">
      <c r="E923" s="8"/>
    </row>
    <row r="924" ht="14.25" customHeight="1">
      <c r="E924" s="8"/>
    </row>
    <row r="925" ht="14.25" customHeight="1">
      <c r="E925" s="8"/>
    </row>
    <row r="926" ht="14.25" customHeight="1">
      <c r="E926" s="8"/>
    </row>
    <row r="927" ht="14.25" customHeight="1">
      <c r="E927" s="8"/>
    </row>
    <row r="928" ht="14.25" customHeight="1">
      <c r="E928" s="8"/>
    </row>
    <row r="929" ht="14.25" customHeight="1">
      <c r="E929" s="8"/>
    </row>
    <row r="930" ht="14.25" customHeight="1">
      <c r="E930" s="8"/>
    </row>
    <row r="931" ht="14.25" customHeight="1">
      <c r="E931" s="8"/>
    </row>
    <row r="932" ht="14.25" customHeight="1">
      <c r="E932" s="8"/>
    </row>
    <row r="933" ht="14.25" customHeight="1">
      <c r="E933" s="8"/>
    </row>
    <row r="934" ht="14.25" customHeight="1">
      <c r="E934" s="8"/>
    </row>
    <row r="935" ht="14.25" customHeight="1">
      <c r="E935" s="8"/>
    </row>
    <row r="936" ht="14.25" customHeight="1">
      <c r="E936" s="8"/>
    </row>
    <row r="937" ht="14.25" customHeight="1">
      <c r="E937" s="8"/>
    </row>
    <row r="938" ht="14.25" customHeight="1">
      <c r="E938" s="8"/>
    </row>
    <row r="939" ht="14.25" customHeight="1">
      <c r="E939" s="8"/>
    </row>
    <row r="940" ht="14.25" customHeight="1">
      <c r="E940" s="8"/>
    </row>
    <row r="941" ht="14.25" customHeight="1">
      <c r="E941" s="8"/>
    </row>
    <row r="942" ht="14.25" customHeight="1">
      <c r="E942" s="8"/>
    </row>
    <row r="943" ht="14.25" customHeight="1">
      <c r="E943" s="8"/>
    </row>
    <row r="944" ht="14.25" customHeight="1">
      <c r="E944" s="8"/>
    </row>
    <row r="945" ht="14.25" customHeight="1">
      <c r="E945" s="8"/>
    </row>
    <row r="946" ht="14.25" customHeight="1">
      <c r="E946" s="8"/>
    </row>
    <row r="947" ht="14.25" customHeight="1">
      <c r="E947" s="8"/>
    </row>
    <row r="948" ht="14.25" customHeight="1">
      <c r="E948" s="8"/>
    </row>
    <row r="949" ht="14.25" customHeight="1">
      <c r="E949" s="8"/>
    </row>
    <row r="950" ht="14.25" customHeight="1">
      <c r="E950" s="8"/>
    </row>
    <row r="951" ht="14.25" customHeight="1">
      <c r="E951" s="8"/>
    </row>
    <row r="952" ht="14.25" customHeight="1">
      <c r="E952" s="8"/>
    </row>
    <row r="953" ht="14.25" customHeight="1">
      <c r="E953" s="8"/>
    </row>
    <row r="954" ht="14.25" customHeight="1">
      <c r="E954" s="8"/>
    </row>
    <row r="955" ht="14.25" customHeight="1">
      <c r="E955" s="8"/>
    </row>
    <row r="956" ht="14.25" customHeight="1">
      <c r="E956" s="8"/>
    </row>
    <row r="957" ht="14.25" customHeight="1">
      <c r="E957" s="8"/>
    </row>
    <row r="958" ht="14.25" customHeight="1">
      <c r="E958" s="8"/>
    </row>
    <row r="959" ht="14.25" customHeight="1">
      <c r="E959" s="8"/>
    </row>
    <row r="960" ht="14.25" customHeight="1">
      <c r="E960" s="8"/>
    </row>
    <row r="961" ht="14.25" customHeight="1">
      <c r="E961" s="8"/>
    </row>
    <row r="962" ht="14.25" customHeight="1">
      <c r="E962" s="8"/>
    </row>
    <row r="963" ht="14.25" customHeight="1">
      <c r="E963" s="8"/>
    </row>
    <row r="964" ht="14.25" customHeight="1">
      <c r="E964" s="8"/>
    </row>
    <row r="965" ht="14.25" customHeight="1">
      <c r="E965" s="8"/>
    </row>
    <row r="966" ht="14.25" customHeight="1">
      <c r="E966" s="8"/>
    </row>
    <row r="967" ht="14.25" customHeight="1">
      <c r="E967" s="8"/>
    </row>
    <row r="968" ht="14.25" customHeight="1">
      <c r="E968" s="8"/>
    </row>
    <row r="969" ht="14.25" customHeight="1">
      <c r="E969" s="8"/>
    </row>
    <row r="970" ht="14.25" customHeight="1">
      <c r="E970" s="8"/>
    </row>
    <row r="971" ht="14.25" customHeight="1">
      <c r="E971" s="8"/>
    </row>
    <row r="972" ht="14.25" customHeight="1">
      <c r="E972" s="8"/>
    </row>
    <row r="973" ht="14.25" customHeight="1">
      <c r="E973" s="8"/>
    </row>
    <row r="974" ht="14.25" customHeight="1">
      <c r="E974" s="8"/>
    </row>
    <row r="975" ht="14.25" customHeight="1">
      <c r="E975" s="8"/>
    </row>
    <row r="976" ht="14.25" customHeight="1">
      <c r="E976" s="8"/>
    </row>
    <row r="977" ht="14.25" customHeight="1">
      <c r="E977" s="8"/>
    </row>
    <row r="978" ht="14.25" customHeight="1">
      <c r="E978" s="8"/>
    </row>
    <row r="979" ht="14.25" customHeight="1">
      <c r="E979" s="8"/>
    </row>
    <row r="980" ht="14.25" customHeight="1">
      <c r="E980" s="8"/>
    </row>
    <row r="981" ht="14.25" customHeight="1">
      <c r="E981" s="8"/>
    </row>
    <row r="982" ht="14.25" customHeight="1">
      <c r="E982" s="8"/>
    </row>
    <row r="983" ht="14.25" customHeight="1">
      <c r="E983" s="8"/>
    </row>
    <row r="984" ht="14.25" customHeight="1">
      <c r="E984" s="8"/>
    </row>
    <row r="985" ht="14.25" customHeight="1">
      <c r="E985" s="8"/>
    </row>
    <row r="986" ht="14.25" customHeight="1">
      <c r="E986" s="8"/>
    </row>
    <row r="987" ht="14.25" customHeight="1">
      <c r="E987" s="8"/>
    </row>
    <row r="988" ht="14.25" customHeight="1">
      <c r="E988" s="8"/>
    </row>
    <row r="989" ht="14.25" customHeight="1">
      <c r="E989" s="8"/>
    </row>
    <row r="990" ht="14.25" customHeight="1">
      <c r="E990" s="8"/>
    </row>
    <row r="991" ht="14.25" customHeight="1">
      <c r="E991" s="8"/>
    </row>
    <row r="992" ht="14.25" customHeight="1">
      <c r="E992" s="8"/>
    </row>
    <row r="993" ht="14.25" customHeight="1">
      <c r="E993" s="8"/>
    </row>
    <row r="994" ht="14.25" customHeight="1">
      <c r="E994" s="8"/>
    </row>
    <row r="995" ht="14.25" customHeight="1">
      <c r="E995" s="8"/>
    </row>
    <row r="996" ht="14.25" customHeight="1">
      <c r="E996" s="8"/>
    </row>
    <row r="997" ht="14.25" customHeight="1">
      <c r="E997" s="8"/>
    </row>
    <row r="998" ht="14.25" customHeight="1">
      <c r="E998" s="8"/>
    </row>
    <row r="999" ht="14.25" customHeight="1">
      <c r="E999" s="8"/>
    </row>
    <row r="1000" ht="14.25" customHeight="1">
      <c r="E1000" s="8"/>
    </row>
    <row r="1001" ht="14.25" customHeight="1">
      <c r="E1001" s="8"/>
    </row>
    <row r="1002" ht="14.25" customHeight="1">
      <c r="E1002" s="8"/>
    </row>
    <row r="1003" ht="14.25" customHeight="1">
      <c r="E1003" s="8"/>
    </row>
    <row r="1004" ht="14.25" customHeight="1">
      <c r="E1004" s="8"/>
    </row>
    <row r="1005" ht="14.25" customHeight="1">
      <c r="E1005" s="8"/>
    </row>
    <row r="1006" ht="14.25" customHeight="1">
      <c r="E1006" s="8"/>
    </row>
    <row r="1007" ht="14.25" customHeight="1">
      <c r="E1007" s="8"/>
    </row>
    <row r="1008" ht="14.25" customHeight="1">
      <c r="E1008" s="8"/>
    </row>
    <row r="1009" ht="14.25" customHeight="1">
      <c r="E1009" s="8"/>
    </row>
    <row r="1010" ht="14.25" customHeight="1">
      <c r="E1010" s="8"/>
    </row>
    <row r="1011" ht="14.25" customHeight="1">
      <c r="E1011" s="8"/>
    </row>
    <row r="1012" ht="14.25" customHeight="1">
      <c r="E1012" s="8"/>
    </row>
    <row r="1013" ht="14.25" customHeight="1">
      <c r="E1013" s="8"/>
    </row>
    <row r="1014" ht="14.25" customHeight="1">
      <c r="E1014" s="8"/>
    </row>
    <row r="1015" ht="14.25" customHeight="1">
      <c r="E1015" s="8"/>
    </row>
    <row r="1016" ht="14.25" customHeight="1">
      <c r="E1016" s="8"/>
    </row>
    <row r="1017" ht="14.25" customHeight="1">
      <c r="E1017" s="8"/>
    </row>
    <row r="1018" ht="14.25" customHeight="1">
      <c r="E1018" s="8"/>
    </row>
    <row r="1019" ht="14.25" customHeight="1">
      <c r="E1019" s="8"/>
    </row>
    <row r="1020" ht="14.25" customHeight="1">
      <c r="E1020" s="8"/>
    </row>
    <row r="1021" ht="14.25" customHeight="1">
      <c r="E1021" s="8"/>
    </row>
    <row r="1022" ht="14.25" customHeight="1">
      <c r="E1022" s="8"/>
    </row>
    <row r="1023" ht="14.25" customHeight="1">
      <c r="E1023" s="8"/>
    </row>
    <row r="1024" ht="14.25" customHeight="1">
      <c r="E1024" s="8"/>
    </row>
    <row r="1025" ht="14.25" customHeight="1">
      <c r="E1025" s="8"/>
    </row>
    <row r="1026" ht="14.25" customHeight="1">
      <c r="E1026" s="8"/>
    </row>
    <row r="1027" ht="14.25" customHeight="1">
      <c r="E1027" s="8"/>
    </row>
    <row r="1028" ht="14.25" customHeight="1">
      <c r="E1028" s="8"/>
    </row>
    <row r="1029" ht="14.25" customHeight="1">
      <c r="E1029" s="8"/>
    </row>
    <row r="1030" ht="14.25" customHeight="1">
      <c r="E1030" s="8"/>
    </row>
    <row r="1031" ht="14.25" customHeight="1">
      <c r="E1031" s="8"/>
    </row>
    <row r="1032" ht="14.25" customHeight="1">
      <c r="E1032" s="8"/>
    </row>
    <row r="1033" ht="14.25" customHeight="1">
      <c r="E1033" s="8"/>
    </row>
    <row r="1034" ht="14.25" customHeight="1">
      <c r="E1034" s="8"/>
    </row>
    <row r="1035" ht="14.25" customHeight="1">
      <c r="E1035" s="8"/>
    </row>
    <row r="1036" ht="14.25" customHeight="1">
      <c r="E1036" s="8"/>
    </row>
    <row r="1037" ht="14.25" customHeight="1">
      <c r="E1037" s="8"/>
    </row>
    <row r="1038" ht="14.25" customHeight="1">
      <c r="E1038" s="8"/>
    </row>
    <row r="1039" ht="14.25" customHeight="1">
      <c r="E1039" s="8"/>
    </row>
    <row r="1040" ht="14.25" customHeight="1">
      <c r="E1040" s="8"/>
    </row>
    <row r="1041" ht="14.25" customHeight="1">
      <c r="E1041" s="8"/>
    </row>
    <row r="1042" ht="14.25" customHeight="1">
      <c r="E1042" s="8"/>
    </row>
    <row r="1043" ht="14.25" customHeight="1">
      <c r="E1043" s="8"/>
    </row>
    <row r="1044" ht="14.25" customHeight="1">
      <c r="E1044" s="8"/>
    </row>
    <row r="1045" ht="14.25" customHeight="1">
      <c r="E1045" s="8"/>
    </row>
    <row r="1046" ht="14.25" customHeight="1">
      <c r="E1046" s="8"/>
    </row>
    <row r="1047" ht="14.25" customHeight="1">
      <c r="E1047" s="8"/>
    </row>
    <row r="1048" ht="14.25" customHeight="1">
      <c r="E1048" s="8"/>
    </row>
    <row r="1049" ht="14.25" customHeight="1">
      <c r="E1049" s="8"/>
    </row>
    <row r="1050" ht="14.25" customHeight="1">
      <c r="E1050" s="8"/>
    </row>
    <row r="1051" ht="14.25" customHeight="1">
      <c r="E1051" s="8"/>
    </row>
    <row r="1052" ht="14.25" customHeight="1">
      <c r="E1052" s="8"/>
    </row>
    <row r="1053" ht="14.25" customHeight="1">
      <c r="E1053" s="8"/>
    </row>
    <row r="1054" ht="14.25" customHeight="1">
      <c r="E1054" s="8"/>
    </row>
    <row r="1055" ht="14.25" customHeight="1">
      <c r="E1055" s="8"/>
    </row>
    <row r="1056" ht="14.25" customHeight="1">
      <c r="E1056" s="8"/>
    </row>
    <row r="1057" ht="14.25" customHeight="1">
      <c r="E1057" s="8"/>
    </row>
    <row r="1058" ht="14.25" customHeight="1">
      <c r="E1058" s="8"/>
    </row>
    <row r="1059" ht="14.25" customHeight="1">
      <c r="E1059" s="8"/>
    </row>
    <row r="1060" ht="14.25" customHeight="1">
      <c r="E1060" s="8"/>
    </row>
    <row r="1061" ht="14.25" customHeight="1">
      <c r="E1061" s="8"/>
    </row>
    <row r="1062" ht="14.25" customHeight="1">
      <c r="E1062" s="8"/>
    </row>
    <row r="1063" ht="14.25" customHeight="1">
      <c r="E1063" s="8"/>
    </row>
    <row r="1064" ht="14.25" customHeight="1">
      <c r="E1064" s="8"/>
    </row>
    <row r="1065" ht="14.25" customHeight="1">
      <c r="E1065" s="8"/>
    </row>
    <row r="1066" ht="14.25" customHeight="1">
      <c r="E1066" s="8"/>
    </row>
    <row r="1067" ht="14.25" customHeight="1">
      <c r="E1067" s="8"/>
    </row>
    <row r="1068" ht="14.25" customHeight="1">
      <c r="E1068" s="8"/>
    </row>
    <row r="1069" ht="14.25" customHeight="1">
      <c r="E1069" s="8"/>
    </row>
    <row r="1070" ht="14.25" customHeight="1">
      <c r="E1070" s="8"/>
    </row>
    <row r="1071" ht="14.25" customHeight="1">
      <c r="E1071" s="8"/>
    </row>
    <row r="1072" ht="14.25" customHeight="1">
      <c r="E1072" s="8"/>
    </row>
    <row r="1073" ht="14.25" customHeight="1">
      <c r="E1073" s="8"/>
    </row>
    <row r="1074" ht="14.25" customHeight="1">
      <c r="E1074" s="8"/>
    </row>
    <row r="1075" ht="14.25" customHeight="1">
      <c r="E1075" s="8"/>
    </row>
    <row r="1076" ht="14.25" customHeight="1">
      <c r="E1076" s="8"/>
    </row>
    <row r="1077" ht="14.25" customHeight="1">
      <c r="E1077" s="8"/>
    </row>
    <row r="1078" ht="14.25" customHeight="1">
      <c r="E1078" s="8"/>
    </row>
    <row r="1079" ht="14.25" customHeight="1">
      <c r="E1079" s="8"/>
    </row>
    <row r="1080" ht="14.25" customHeight="1">
      <c r="E1080" s="8"/>
    </row>
    <row r="1081" ht="14.25" customHeight="1">
      <c r="E1081" s="8"/>
    </row>
    <row r="1082" ht="14.25" customHeight="1">
      <c r="E1082" s="8"/>
    </row>
    <row r="1083" ht="14.25" customHeight="1">
      <c r="E1083" s="8"/>
    </row>
    <row r="1084" ht="14.25" customHeight="1">
      <c r="E1084" s="8"/>
    </row>
    <row r="1085" ht="14.25" customHeight="1">
      <c r="E1085" s="8"/>
    </row>
    <row r="1086" ht="14.25" customHeight="1">
      <c r="E1086" s="8"/>
    </row>
    <row r="1087" ht="14.25" customHeight="1">
      <c r="E1087" s="8"/>
    </row>
    <row r="1088" ht="14.25" customHeight="1">
      <c r="E1088" s="8"/>
    </row>
    <row r="1089" ht="14.25" customHeight="1">
      <c r="E1089" s="8"/>
    </row>
    <row r="1090" ht="14.25" customHeight="1">
      <c r="E1090" s="8"/>
    </row>
    <row r="1091" ht="14.25" customHeight="1">
      <c r="E1091" s="8"/>
    </row>
    <row r="1092" ht="14.25" customHeight="1">
      <c r="E1092" s="8"/>
    </row>
    <row r="1093" ht="14.25" customHeight="1">
      <c r="E1093" s="8"/>
    </row>
    <row r="1094" ht="14.25" customHeight="1">
      <c r="E1094" s="8"/>
    </row>
    <row r="1095" ht="14.25" customHeight="1">
      <c r="E1095" s="8"/>
    </row>
    <row r="1096" ht="14.25" customHeight="1">
      <c r="E1096" s="8"/>
    </row>
    <row r="1097" ht="14.25" customHeight="1">
      <c r="E1097" s="8"/>
    </row>
    <row r="1098" ht="14.25" customHeight="1">
      <c r="E1098" s="8"/>
    </row>
    <row r="1099" ht="14.25" customHeight="1">
      <c r="E1099" s="8"/>
    </row>
    <row r="1100" ht="14.25" customHeight="1">
      <c r="E1100" s="8"/>
    </row>
    <row r="1101" ht="14.25" customHeight="1">
      <c r="E1101" s="8"/>
    </row>
    <row r="1102" ht="14.25" customHeight="1">
      <c r="E1102" s="8"/>
    </row>
    <row r="1103" ht="14.25" customHeight="1">
      <c r="E1103" s="8"/>
    </row>
    <row r="1104" ht="14.25" customHeight="1">
      <c r="E1104" s="8"/>
    </row>
    <row r="1105" ht="14.25" customHeight="1">
      <c r="E1105" s="8"/>
    </row>
    <row r="1106" ht="14.25" customHeight="1">
      <c r="E1106" s="8"/>
    </row>
    <row r="1107" ht="14.25" customHeight="1">
      <c r="E1107" s="8"/>
    </row>
    <row r="1108" ht="14.25" customHeight="1">
      <c r="E1108" s="8"/>
    </row>
    <row r="1109" ht="14.25" customHeight="1">
      <c r="E1109" s="8"/>
    </row>
    <row r="1110" ht="14.25" customHeight="1">
      <c r="E1110" s="8"/>
    </row>
    <row r="1111" ht="14.25" customHeight="1">
      <c r="E1111" s="8"/>
    </row>
    <row r="1112" ht="14.25" customHeight="1">
      <c r="E1112" s="8"/>
    </row>
    <row r="1113" ht="14.25" customHeight="1">
      <c r="E1113" s="8"/>
    </row>
    <row r="1114" ht="14.25" customHeight="1">
      <c r="E1114" s="8"/>
    </row>
    <row r="1115" ht="14.25" customHeight="1">
      <c r="E1115" s="8"/>
    </row>
    <row r="1116" ht="14.25" customHeight="1">
      <c r="E1116" s="8"/>
    </row>
    <row r="1117" ht="14.25" customHeight="1">
      <c r="E1117" s="8"/>
    </row>
    <row r="1118" ht="14.25" customHeight="1">
      <c r="E1118" s="8"/>
    </row>
    <row r="1119" ht="14.25" customHeight="1">
      <c r="E1119" s="8"/>
    </row>
    <row r="1120" ht="14.25" customHeight="1">
      <c r="E1120" s="8"/>
    </row>
    <row r="1121" ht="14.25" customHeight="1">
      <c r="E1121" s="8"/>
    </row>
    <row r="1122" ht="14.25" customHeight="1">
      <c r="E1122" s="8"/>
    </row>
    <row r="1123" ht="14.25" customHeight="1">
      <c r="E1123" s="8"/>
    </row>
    <row r="1124" ht="14.25" customHeight="1">
      <c r="E1124" s="8"/>
    </row>
    <row r="1125" ht="14.25" customHeight="1">
      <c r="E1125" s="8"/>
    </row>
    <row r="1126" ht="14.25" customHeight="1">
      <c r="E1126" s="8"/>
    </row>
    <row r="1127" ht="14.25" customHeight="1">
      <c r="E1127" s="8"/>
    </row>
    <row r="1128" ht="14.25" customHeight="1">
      <c r="E1128" s="8"/>
    </row>
    <row r="1129" ht="14.25" customHeight="1">
      <c r="E1129" s="8"/>
    </row>
    <row r="1130" ht="14.25" customHeight="1">
      <c r="E1130" s="8"/>
    </row>
    <row r="1131" ht="14.25" customHeight="1">
      <c r="E1131" s="8"/>
    </row>
    <row r="1132" ht="14.25" customHeight="1">
      <c r="E1132" s="8"/>
    </row>
    <row r="1133" ht="14.25" customHeight="1">
      <c r="E1133" s="8"/>
    </row>
    <row r="1134" ht="14.25" customHeight="1">
      <c r="E1134" s="8"/>
    </row>
    <row r="1135" ht="14.25" customHeight="1">
      <c r="E1135" s="8"/>
    </row>
    <row r="1136" ht="14.25" customHeight="1">
      <c r="E1136" s="8"/>
    </row>
    <row r="1137" ht="14.25" customHeight="1">
      <c r="E1137" s="8"/>
    </row>
    <row r="1138" ht="14.25" customHeight="1">
      <c r="E1138" s="8"/>
    </row>
    <row r="1139" ht="14.25" customHeight="1">
      <c r="E1139" s="8"/>
    </row>
    <row r="1140" ht="14.25" customHeight="1">
      <c r="E1140" s="8"/>
    </row>
    <row r="1141" ht="14.25" customHeight="1">
      <c r="E1141" s="8"/>
    </row>
    <row r="1142" ht="14.25" customHeight="1">
      <c r="E1142" s="8"/>
    </row>
    <row r="1143" ht="14.25" customHeight="1">
      <c r="E1143" s="8"/>
    </row>
    <row r="1144" ht="14.25" customHeight="1">
      <c r="E1144" s="8"/>
    </row>
    <row r="1145" ht="14.25" customHeight="1">
      <c r="E1145" s="8"/>
    </row>
    <row r="1146" ht="14.25" customHeight="1">
      <c r="E1146" s="8"/>
    </row>
    <row r="1147" ht="14.25" customHeight="1">
      <c r="E1147" s="8"/>
    </row>
    <row r="1148" ht="14.25" customHeight="1">
      <c r="E1148" s="8"/>
    </row>
    <row r="1149" ht="14.25" customHeight="1">
      <c r="E1149" s="8"/>
    </row>
    <row r="1150" ht="14.25" customHeight="1">
      <c r="E1150" s="8"/>
    </row>
    <row r="1151" ht="14.25" customHeight="1">
      <c r="E1151" s="8"/>
    </row>
    <row r="1152" ht="14.25" customHeight="1">
      <c r="E1152" s="8"/>
    </row>
    <row r="1153" ht="14.25" customHeight="1">
      <c r="E1153" s="8"/>
    </row>
    <row r="1154" ht="14.25" customHeight="1">
      <c r="E1154" s="8"/>
    </row>
    <row r="1155" ht="14.25" customHeight="1">
      <c r="E1155" s="8"/>
    </row>
    <row r="1156" ht="14.25" customHeight="1">
      <c r="E1156" s="8"/>
    </row>
    <row r="1157" ht="14.25" customHeight="1">
      <c r="E1157" s="8"/>
    </row>
    <row r="1158" ht="14.25" customHeight="1">
      <c r="E1158" s="8"/>
    </row>
    <row r="1159" ht="14.25" customHeight="1">
      <c r="E1159" s="8"/>
    </row>
    <row r="1160" ht="14.25" customHeight="1">
      <c r="E1160" s="8"/>
    </row>
    <row r="1161" ht="14.25" customHeight="1">
      <c r="E1161" s="8"/>
    </row>
    <row r="1162" ht="14.25" customHeight="1">
      <c r="E1162" s="8"/>
    </row>
    <row r="1163" ht="14.25" customHeight="1">
      <c r="E1163" s="8"/>
    </row>
    <row r="1164" ht="14.25" customHeight="1">
      <c r="E1164" s="8"/>
    </row>
    <row r="1165" ht="14.25" customHeight="1">
      <c r="E1165" s="8"/>
    </row>
    <row r="1166" ht="14.25" customHeight="1">
      <c r="E1166" s="8"/>
    </row>
    <row r="1167" ht="14.25" customHeight="1">
      <c r="E1167" s="8"/>
    </row>
    <row r="1168" ht="14.25" customHeight="1">
      <c r="E1168" s="8"/>
    </row>
    <row r="1169" ht="14.25" customHeight="1">
      <c r="E1169" s="8"/>
    </row>
    <row r="1170" ht="14.25" customHeight="1">
      <c r="E1170" s="8"/>
    </row>
    <row r="1171" ht="14.25" customHeight="1">
      <c r="E1171" s="8"/>
    </row>
    <row r="1172" ht="14.25" customHeight="1">
      <c r="E1172" s="8"/>
    </row>
    <row r="1173" ht="14.25" customHeight="1">
      <c r="E1173" s="8"/>
    </row>
    <row r="1174" ht="14.25" customHeight="1">
      <c r="E1174" s="8"/>
    </row>
    <row r="1175" ht="14.25" customHeight="1">
      <c r="E1175" s="8"/>
    </row>
    <row r="1176" ht="14.25" customHeight="1">
      <c r="E1176" s="8"/>
    </row>
    <row r="1177" ht="14.25" customHeight="1">
      <c r="E1177" s="8"/>
    </row>
    <row r="1178" ht="14.25" customHeight="1">
      <c r="E1178" s="8"/>
    </row>
    <row r="1179" ht="14.25" customHeight="1">
      <c r="E1179" s="8"/>
    </row>
    <row r="1180" ht="14.25" customHeight="1">
      <c r="E1180" s="8"/>
    </row>
    <row r="1181" ht="14.25" customHeight="1">
      <c r="E1181" s="8"/>
    </row>
    <row r="1182" ht="14.25" customHeight="1">
      <c r="E1182" s="8"/>
    </row>
    <row r="1183" ht="14.25" customHeight="1">
      <c r="E1183" s="8"/>
    </row>
    <row r="1184" ht="14.25" customHeight="1">
      <c r="E1184" s="8"/>
    </row>
    <row r="1185" ht="14.25" customHeight="1">
      <c r="E1185" s="8"/>
    </row>
    <row r="1186" ht="14.25" customHeight="1">
      <c r="E1186" s="8"/>
    </row>
    <row r="1187" ht="14.25" customHeight="1">
      <c r="E1187" s="8"/>
    </row>
    <row r="1188" ht="14.25" customHeight="1">
      <c r="E1188" s="8"/>
    </row>
    <row r="1189" ht="14.25" customHeight="1">
      <c r="E1189" s="8"/>
    </row>
    <row r="1190" ht="14.25" customHeight="1">
      <c r="E1190" s="8"/>
    </row>
    <row r="1191" ht="14.25" customHeight="1">
      <c r="E1191" s="8"/>
    </row>
    <row r="1192" ht="14.25" customHeight="1">
      <c r="E1192" s="8"/>
    </row>
    <row r="1193" ht="14.25" customHeight="1">
      <c r="E1193" s="8"/>
    </row>
    <row r="1194" ht="14.25" customHeight="1">
      <c r="E1194" s="8"/>
    </row>
    <row r="1195" ht="14.25" customHeight="1">
      <c r="E1195" s="8"/>
    </row>
    <row r="1196" ht="14.25" customHeight="1">
      <c r="E1196" s="8"/>
    </row>
    <row r="1197" ht="14.25" customHeight="1">
      <c r="E1197" s="8"/>
    </row>
    <row r="1198" ht="14.25" customHeight="1">
      <c r="E1198" s="8"/>
    </row>
    <row r="1199" ht="14.25" customHeight="1">
      <c r="E1199" s="8"/>
    </row>
    <row r="1200" ht="14.25" customHeight="1">
      <c r="E1200" s="8"/>
    </row>
    <row r="1201" ht="14.25" customHeight="1">
      <c r="E1201" s="8"/>
    </row>
    <row r="1202" ht="14.25" customHeight="1">
      <c r="E1202" s="8"/>
    </row>
    <row r="1203" ht="14.25" customHeight="1">
      <c r="E1203" s="8"/>
    </row>
    <row r="1204" ht="14.25" customHeight="1">
      <c r="E1204" s="8"/>
    </row>
    <row r="1205" ht="14.25" customHeight="1">
      <c r="E1205" s="8"/>
    </row>
    <row r="1206" ht="14.25" customHeight="1">
      <c r="E1206" s="8"/>
    </row>
    <row r="1207" ht="14.25" customHeight="1">
      <c r="E1207" s="8"/>
    </row>
    <row r="1208" ht="14.25" customHeight="1">
      <c r="E1208" s="8"/>
    </row>
    <row r="1209" ht="14.25" customHeight="1">
      <c r="E1209" s="8"/>
    </row>
    <row r="1210" ht="14.25" customHeight="1">
      <c r="E1210" s="8"/>
    </row>
    <row r="1211" ht="14.25" customHeight="1">
      <c r="E1211" s="8"/>
    </row>
    <row r="1212" ht="14.25" customHeight="1">
      <c r="E1212" s="8"/>
    </row>
    <row r="1213" ht="14.25" customHeight="1">
      <c r="E1213" s="8"/>
    </row>
    <row r="1214" ht="14.25" customHeight="1">
      <c r="E1214" s="8"/>
    </row>
    <row r="1215" ht="14.25" customHeight="1">
      <c r="E1215" s="8"/>
    </row>
    <row r="1216" ht="14.25" customHeight="1">
      <c r="E1216" s="8"/>
    </row>
    <row r="1217" ht="14.25" customHeight="1">
      <c r="E1217" s="8"/>
    </row>
    <row r="1218" ht="14.25" customHeight="1">
      <c r="E1218" s="8"/>
    </row>
    <row r="1219" ht="14.25" customHeight="1">
      <c r="E1219" s="8"/>
    </row>
    <row r="1220" ht="14.25" customHeight="1">
      <c r="E1220" s="8"/>
    </row>
    <row r="1221" ht="14.25" customHeight="1">
      <c r="E1221" s="8"/>
    </row>
    <row r="1222" ht="14.25" customHeight="1">
      <c r="E1222" s="8"/>
    </row>
    <row r="1223" ht="14.25" customHeight="1">
      <c r="E1223" s="8"/>
    </row>
    <row r="1224" ht="14.25" customHeight="1">
      <c r="E1224" s="8"/>
    </row>
    <row r="1225" ht="14.25" customHeight="1">
      <c r="E1225" s="8"/>
    </row>
    <row r="1226" ht="14.25" customHeight="1">
      <c r="E1226" s="8"/>
    </row>
    <row r="1227" ht="14.25" customHeight="1">
      <c r="E1227" s="8"/>
    </row>
    <row r="1228" ht="14.25" customHeight="1">
      <c r="E1228" s="8"/>
    </row>
    <row r="1229" ht="14.25" customHeight="1">
      <c r="E1229" s="8"/>
    </row>
    <row r="1230" ht="14.25" customHeight="1">
      <c r="E1230" s="8"/>
    </row>
    <row r="1231" ht="14.25" customHeight="1">
      <c r="E1231" s="8"/>
    </row>
    <row r="1232" ht="14.25" customHeight="1">
      <c r="E1232" s="8"/>
    </row>
    <row r="1233" ht="14.25" customHeight="1">
      <c r="E1233" s="8"/>
    </row>
    <row r="1234" ht="14.25" customHeight="1">
      <c r="E1234" s="8"/>
    </row>
    <row r="1235" ht="14.25" customHeight="1">
      <c r="E1235" s="8"/>
    </row>
    <row r="1236" ht="14.25" customHeight="1">
      <c r="E1236" s="8"/>
    </row>
    <row r="1237" ht="14.25" customHeight="1">
      <c r="E1237" s="8"/>
    </row>
    <row r="1238" ht="14.25" customHeight="1">
      <c r="E1238" s="8"/>
    </row>
    <row r="1239" ht="14.25" customHeight="1">
      <c r="E1239" s="8"/>
    </row>
    <row r="1240" ht="14.25" customHeight="1">
      <c r="E1240" s="8"/>
    </row>
    <row r="1241" ht="14.25" customHeight="1">
      <c r="E1241" s="8"/>
    </row>
    <row r="1242" ht="14.25" customHeight="1">
      <c r="E1242" s="8"/>
    </row>
    <row r="1243" ht="14.25" customHeight="1">
      <c r="E1243" s="8"/>
    </row>
    <row r="1244" ht="14.25" customHeight="1">
      <c r="E1244" s="8"/>
    </row>
    <row r="1245" ht="14.25" customHeight="1">
      <c r="E1245" s="8"/>
    </row>
    <row r="1246" ht="14.25" customHeight="1">
      <c r="E1246" s="8"/>
    </row>
    <row r="1247" ht="14.25" customHeight="1">
      <c r="E1247" s="8"/>
    </row>
    <row r="1248" ht="14.25" customHeight="1">
      <c r="E1248" s="8"/>
    </row>
    <row r="1249" ht="14.25" customHeight="1">
      <c r="E1249" s="8"/>
    </row>
    <row r="1250" ht="14.25" customHeight="1">
      <c r="E1250" s="8"/>
    </row>
    <row r="1251" ht="14.25" customHeight="1">
      <c r="E1251" s="8"/>
    </row>
    <row r="1252" ht="14.25" customHeight="1">
      <c r="E1252" s="8"/>
    </row>
    <row r="1253" ht="14.25" customHeight="1">
      <c r="E1253" s="8"/>
    </row>
    <row r="1254" ht="14.25" customHeight="1">
      <c r="E1254" s="8"/>
    </row>
    <row r="1255" ht="14.25" customHeight="1">
      <c r="E1255" s="8"/>
    </row>
    <row r="1256" ht="14.25" customHeight="1">
      <c r="E1256" s="8"/>
    </row>
    <row r="1257" ht="14.25" customHeight="1">
      <c r="E1257" s="8"/>
    </row>
    <row r="1258" ht="14.25" customHeight="1">
      <c r="E1258" s="8"/>
    </row>
    <row r="1259" ht="14.25" customHeight="1">
      <c r="E1259" s="8"/>
    </row>
    <row r="1260" ht="14.25" customHeight="1">
      <c r="E1260" s="8"/>
    </row>
    <row r="1261" ht="14.25" customHeight="1">
      <c r="E1261" s="8"/>
    </row>
    <row r="1262" ht="14.25" customHeight="1">
      <c r="E1262" s="8"/>
    </row>
    <row r="1263" ht="14.25" customHeight="1">
      <c r="E1263" s="8"/>
    </row>
    <row r="1264" ht="14.25" customHeight="1">
      <c r="E1264" s="8"/>
    </row>
    <row r="1265" ht="14.25" customHeight="1">
      <c r="E1265" s="8"/>
    </row>
    <row r="1266" ht="14.25" customHeight="1">
      <c r="E1266" s="8"/>
    </row>
    <row r="1267" ht="14.25" customHeight="1">
      <c r="E1267" s="8"/>
    </row>
    <row r="1268" ht="14.25" customHeight="1">
      <c r="E1268" s="8"/>
    </row>
    <row r="1269" ht="14.25" customHeight="1">
      <c r="E1269" s="8"/>
    </row>
    <row r="1270" ht="14.25" customHeight="1">
      <c r="E1270" s="8"/>
    </row>
    <row r="1271" ht="14.25" customHeight="1">
      <c r="E1271" s="8"/>
    </row>
    <row r="1272" ht="14.25" customHeight="1">
      <c r="E1272" s="8"/>
    </row>
    <row r="1273" ht="14.25" customHeight="1">
      <c r="E1273" s="8"/>
    </row>
    <row r="1274" ht="14.25" customHeight="1">
      <c r="E1274" s="8"/>
    </row>
    <row r="1275" ht="14.25" customHeight="1">
      <c r="E1275" s="8"/>
    </row>
    <row r="1276" ht="14.25" customHeight="1">
      <c r="E1276" s="8"/>
    </row>
    <row r="1277" ht="14.25" customHeight="1">
      <c r="E1277" s="8"/>
    </row>
    <row r="1278" ht="14.25" customHeight="1">
      <c r="E1278" s="8"/>
    </row>
    <row r="1279" ht="14.25" customHeight="1">
      <c r="E1279" s="8"/>
    </row>
    <row r="1280" ht="14.25" customHeight="1">
      <c r="E1280" s="8"/>
    </row>
    <row r="1281" ht="14.25" customHeight="1">
      <c r="E1281" s="8"/>
    </row>
    <row r="1282" ht="14.25" customHeight="1">
      <c r="E1282" s="8"/>
    </row>
    <row r="1283" ht="14.25" customHeight="1">
      <c r="E1283" s="8"/>
    </row>
    <row r="1284" ht="14.25" customHeight="1">
      <c r="E1284" s="8"/>
    </row>
    <row r="1285" ht="14.25" customHeight="1">
      <c r="E1285" s="8"/>
    </row>
    <row r="1286" ht="14.25" customHeight="1">
      <c r="E1286" s="8"/>
    </row>
    <row r="1287" ht="14.25" customHeight="1">
      <c r="E1287" s="8"/>
    </row>
    <row r="1288" ht="14.25" customHeight="1">
      <c r="E1288" s="8"/>
    </row>
    <row r="1289" ht="14.25" customHeight="1">
      <c r="E1289" s="8"/>
    </row>
    <row r="1290" ht="14.25" customHeight="1">
      <c r="E1290" s="8"/>
    </row>
    <row r="1291" ht="14.25" customHeight="1">
      <c r="E1291" s="8"/>
    </row>
    <row r="1292" ht="14.25" customHeight="1">
      <c r="E1292" s="8"/>
    </row>
    <row r="1293" ht="14.25" customHeight="1">
      <c r="E1293" s="8"/>
    </row>
    <row r="1294" ht="14.25" customHeight="1">
      <c r="E1294" s="8"/>
    </row>
    <row r="1295" ht="14.25" customHeight="1">
      <c r="E1295" s="8"/>
    </row>
    <row r="1296" ht="14.25" customHeight="1">
      <c r="E1296" s="8"/>
    </row>
    <row r="1297" ht="14.25" customHeight="1">
      <c r="E1297" s="8"/>
    </row>
    <row r="1298" ht="14.25" customHeight="1">
      <c r="E1298" s="8"/>
    </row>
    <row r="1299" ht="14.25" customHeight="1">
      <c r="E1299" s="8"/>
    </row>
    <row r="1300" ht="14.25" customHeight="1">
      <c r="E1300" s="8"/>
    </row>
    <row r="1301" ht="14.25" customHeight="1">
      <c r="E1301" s="8"/>
    </row>
    <row r="1302" ht="14.25" customHeight="1">
      <c r="E1302" s="8"/>
    </row>
    <row r="1303" ht="14.25" customHeight="1">
      <c r="E1303" s="8"/>
    </row>
    <row r="1304" ht="14.25" customHeight="1">
      <c r="E1304" s="8"/>
    </row>
    <row r="1305" ht="14.25" customHeight="1">
      <c r="E1305" s="8"/>
    </row>
    <row r="1306" ht="14.25" customHeight="1">
      <c r="E1306" s="8"/>
    </row>
    <row r="1307" ht="14.25" customHeight="1">
      <c r="E1307" s="8"/>
    </row>
    <row r="1308" ht="14.25" customHeight="1">
      <c r="E1308" s="8"/>
    </row>
    <row r="1309" ht="14.25" customHeight="1">
      <c r="E1309" s="8"/>
    </row>
    <row r="1310" ht="14.25" customHeight="1">
      <c r="E1310" s="8"/>
    </row>
    <row r="1311" ht="14.25" customHeight="1">
      <c r="E1311" s="8"/>
    </row>
    <row r="1312" ht="14.25" customHeight="1">
      <c r="E1312" s="8"/>
    </row>
    <row r="1313" ht="14.25" customHeight="1">
      <c r="E1313" s="8"/>
    </row>
    <row r="1314" ht="14.25" customHeight="1">
      <c r="E1314" s="8"/>
    </row>
    <row r="1315" ht="14.25" customHeight="1">
      <c r="E1315" s="8"/>
    </row>
    <row r="1316" ht="14.25" customHeight="1">
      <c r="E1316" s="8"/>
    </row>
    <row r="1317" ht="14.25" customHeight="1">
      <c r="E1317" s="8"/>
    </row>
    <row r="1318" ht="14.25" customHeight="1">
      <c r="E1318" s="8"/>
    </row>
    <row r="1319" ht="14.25" customHeight="1">
      <c r="E1319" s="8"/>
    </row>
    <row r="1320" ht="14.25" customHeight="1">
      <c r="E1320" s="8"/>
    </row>
    <row r="1321" ht="14.25" customHeight="1">
      <c r="E1321" s="8"/>
    </row>
    <row r="1322" ht="14.25" customHeight="1">
      <c r="E1322" s="8"/>
    </row>
    <row r="1323" ht="14.25" customHeight="1">
      <c r="E1323" s="8"/>
    </row>
    <row r="1324" ht="14.25" customHeight="1">
      <c r="E1324" s="8"/>
    </row>
    <row r="1325" ht="14.25" customHeight="1">
      <c r="E1325" s="8"/>
    </row>
    <row r="1326" ht="14.25" customHeight="1">
      <c r="E1326" s="8"/>
    </row>
    <row r="1327" ht="14.25" customHeight="1">
      <c r="E1327" s="8"/>
    </row>
    <row r="1328" ht="14.25" customHeight="1">
      <c r="E1328" s="8"/>
    </row>
    <row r="1329" ht="14.25" customHeight="1">
      <c r="E1329" s="8"/>
    </row>
    <row r="1330" ht="14.25" customHeight="1">
      <c r="E1330" s="8"/>
    </row>
    <row r="1331" ht="14.25" customHeight="1">
      <c r="E1331" s="8"/>
    </row>
    <row r="1332" ht="14.25" customHeight="1">
      <c r="E1332" s="8"/>
    </row>
    <row r="1333" ht="14.25" customHeight="1">
      <c r="E1333" s="8"/>
    </row>
    <row r="1334" ht="14.25" customHeight="1">
      <c r="E1334" s="8"/>
    </row>
    <row r="1335" ht="14.25" customHeight="1">
      <c r="E1335" s="8"/>
    </row>
    <row r="1336" ht="14.25" customHeight="1">
      <c r="E1336" s="8"/>
    </row>
    <row r="1337" ht="14.25" customHeight="1">
      <c r="E1337" s="8"/>
    </row>
    <row r="1338" ht="14.25" customHeight="1">
      <c r="E1338" s="8"/>
    </row>
    <row r="1339" ht="14.25" customHeight="1">
      <c r="E1339" s="8"/>
    </row>
    <row r="1340" ht="14.25" customHeight="1">
      <c r="E1340" s="8"/>
    </row>
    <row r="1341" ht="14.25" customHeight="1">
      <c r="E1341" s="8"/>
    </row>
    <row r="1342" ht="14.25" customHeight="1">
      <c r="E1342" s="8"/>
    </row>
    <row r="1343" ht="14.25" customHeight="1">
      <c r="E1343" s="8"/>
    </row>
    <row r="1344" ht="14.25" customHeight="1">
      <c r="E1344" s="8"/>
    </row>
    <row r="1345" ht="14.25" customHeight="1">
      <c r="E1345" s="8"/>
    </row>
    <row r="1346" ht="14.25" customHeight="1">
      <c r="E1346" s="8"/>
    </row>
    <row r="1347" ht="14.25" customHeight="1">
      <c r="E1347" s="8"/>
    </row>
    <row r="1348" ht="14.25" customHeight="1">
      <c r="E1348" s="8"/>
    </row>
    <row r="1349" ht="14.25" customHeight="1">
      <c r="E1349" s="8"/>
    </row>
    <row r="1350" ht="14.25" customHeight="1">
      <c r="E1350" s="8"/>
    </row>
    <row r="1351" ht="14.25" customHeight="1">
      <c r="E1351" s="8"/>
    </row>
    <row r="1352" ht="14.25" customHeight="1">
      <c r="E1352" s="8"/>
    </row>
    <row r="1353" ht="14.25" customHeight="1">
      <c r="E1353" s="8"/>
    </row>
    <row r="1354" ht="14.25" customHeight="1">
      <c r="E1354" s="8"/>
    </row>
    <row r="1355" ht="14.25" customHeight="1">
      <c r="E1355" s="8"/>
    </row>
    <row r="1356" ht="14.25" customHeight="1">
      <c r="E1356" s="8"/>
    </row>
    <row r="1357" ht="14.25" customHeight="1">
      <c r="E1357" s="8"/>
    </row>
    <row r="1358" ht="14.25" customHeight="1">
      <c r="E1358" s="8"/>
    </row>
    <row r="1359" ht="14.25" customHeight="1">
      <c r="E1359" s="8"/>
    </row>
    <row r="1360" ht="14.25" customHeight="1">
      <c r="E1360" s="8"/>
    </row>
    <row r="1361" ht="14.25" customHeight="1">
      <c r="E1361" s="8"/>
    </row>
    <row r="1362" ht="14.25" customHeight="1">
      <c r="E1362" s="8"/>
    </row>
    <row r="1363" ht="14.25" customHeight="1">
      <c r="E1363" s="8"/>
    </row>
    <row r="1364" ht="14.25" customHeight="1">
      <c r="E1364" s="8"/>
    </row>
    <row r="1365" ht="14.25" customHeight="1">
      <c r="E1365" s="8"/>
    </row>
    <row r="1366" ht="14.25" customHeight="1">
      <c r="E1366" s="8"/>
    </row>
    <row r="1367" ht="14.25" customHeight="1">
      <c r="E1367" s="8"/>
    </row>
    <row r="1368" ht="14.25" customHeight="1">
      <c r="E1368" s="8"/>
    </row>
    <row r="1369" ht="14.25" customHeight="1">
      <c r="E1369" s="8"/>
    </row>
    <row r="1370" ht="14.25" customHeight="1">
      <c r="E1370" s="8"/>
    </row>
    <row r="1371" ht="14.25" customHeight="1">
      <c r="E1371" s="8"/>
    </row>
    <row r="1372" ht="14.25" customHeight="1">
      <c r="E1372" s="8"/>
    </row>
    <row r="1373" ht="14.25" customHeight="1">
      <c r="E1373" s="8"/>
    </row>
    <row r="1374" ht="14.25" customHeight="1">
      <c r="E1374" s="8"/>
    </row>
    <row r="1375" ht="14.25" customHeight="1">
      <c r="E1375" s="8"/>
    </row>
    <row r="1376" ht="14.25" customHeight="1">
      <c r="E1376" s="8"/>
    </row>
    <row r="1377" ht="14.25" customHeight="1">
      <c r="E1377" s="8"/>
    </row>
    <row r="1378" ht="14.25" customHeight="1">
      <c r="E1378" s="8"/>
    </row>
    <row r="1379" ht="14.25" customHeight="1">
      <c r="E1379" s="8"/>
    </row>
    <row r="1380" ht="14.25" customHeight="1">
      <c r="E1380" s="8"/>
    </row>
    <row r="1381" ht="14.25" customHeight="1">
      <c r="E1381" s="8"/>
    </row>
    <row r="1382" ht="14.25" customHeight="1">
      <c r="E1382" s="8"/>
    </row>
    <row r="1383" ht="14.25" customHeight="1">
      <c r="E1383" s="8"/>
    </row>
    <row r="1384" ht="14.25" customHeight="1">
      <c r="E1384" s="8"/>
    </row>
    <row r="1385" ht="14.25" customHeight="1">
      <c r="E1385" s="8"/>
    </row>
    <row r="1386" ht="14.25" customHeight="1">
      <c r="E1386" s="8"/>
    </row>
    <row r="1387" ht="14.25" customHeight="1">
      <c r="E1387" s="8"/>
    </row>
    <row r="1388" ht="14.25" customHeight="1">
      <c r="E1388" s="8"/>
    </row>
    <row r="1389" ht="14.25" customHeight="1">
      <c r="E1389" s="8"/>
    </row>
    <row r="1390" ht="14.25" customHeight="1">
      <c r="E1390" s="8"/>
    </row>
    <row r="1391" ht="14.25" customHeight="1">
      <c r="E1391" s="8"/>
    </row>
    <row r="1392" ht="14.25" customHeight="1">
      <c r="E1392" s="8"/>
    </row>
    <row r="1393" ht="14.25" customHeight="1">
      <c r="E1393" s="8"/>
    </row>
    <row r="1394" ht="14.25" customHeight="1">
      <c r="E1394" s="8"/>
    </row>
    <row r="1395" ht="14.25" customHeight="1">
      <c r="E1395" s="8"/>
    </row>
    <row r="1396" ht="14.25" customHeight="1">
      <c r="E1396" s="8"/>
    </row>
    <row r="1397" ht="14.25" customHeight="1">
      <c r="E1397" s="8"/>
    </row>
    <row r="1398" ht="14.25" customHeight="1">
      <c r="E1398" s="8"/>
    </row>
    <row r="1399" ht="14.25" customHeight="1">
      <c r="E1399" s="8"/>
    </row>
    <row r="1400" ht="14.25" customHeight="1">
      <c r="E1400" s="8"/>
    </row>
    <row r="1401" ht="14.25" customHeight="1">
      <c r="E1401" s="8"/>
    </row>
    <row r="1402" ht="14.25" customHeight="1">
      <c r="E1402" s="8"/>
    </row>
    <row r="1403" ht="14.25" customHeight="1">
      <c r="E1403" s="8"/>
    </row>
    <row r="1404" ht="14.25" customHeight="1">
      <c r="E1404" s="8"/>
    </row>
    <row r="1405" ht="14.25" customHeight="1">
      <c r="E1405" s="8"/>
    </row>
    <row r="1406" ht="14.25" customHeight="1">
      <c r="E1406" s="8"/>
    </row>
    <row r="1407" ht="14.25" customHeight="1">
      <c r="E1407" s="8"/>
    </row>
    <row r="1408" ht="14.25" customHeight="1">
      <c r="E1408" s="8"/>
    </row>
    <row r="1409" ht="14.25" customHeight="1">
      <c r="E1409" s="8"/>
    </row>
    <row r="1410" ht="14.25" customHeight="1">
      <c r="E1410" s="8"/>
    </row>
    <row r="1411" ht="14.25" customHeight="1">
      <c r="E1411" s="8"/>
    </row>
    <row r="1412" ht="14.25" customHeight="1">
      <c r="E1412" s="8"/>
    </row>
    <row r="1413" ht="14.25" customHeight="1">
      <c r="E1413" s="8"/>
    </row>
    <row r="1414" ht="14.25" customHeight="1">
      <c r="E1414" s="8"/>
    </row>
    <row r="1415" ht="14.25" customHeight="1">
      <c r="E1415" s="8"/>
    </row>
    <row r="1416" ht="14.25" customHeight="1">
      <c r="E1416" s="8"/>
    </row>
    <row r="1417" ht="14.25" customHeight="1">
      <c r="E1417" s="8"/>
    </row>
    <row r="1418" ht="14.25" customHeight="1">
      <c r="E1418" s="8"/>
    </row>
    <row r="1419" ht="14.25" customHeight="1">
      <c r="E1419" s="8"/>
    </row>
    <row r="1420" ht="14.25" customHeight="1">
      <c r="E1420" s="8"/>
    </row>
    <row r="1421" ht="14.25" customHeight="1">
      <c r="E1421" s="8"/>
    </row>
    <row r="1422" ht="14.25" customHeight="1">
      <c r="E1422" s="8"/>
    </row>
    <row r="1423" ht="14.25" customHeight="1">
      <c r="E1423" s="8"/>
    </row>
    <row r="1424" ht="14.25" customHeight="1">
      <c r="E1424" s="8"/>
    </row>
    <row r="1425" ht="14.25" customHeight="1">
      <c r="E1425" s="8"/>
    </row>
    <row r="1426" ht="14.25" customHeight="1">
      <c r="E1426" s="8"/>
    </row>
    <row r="1427" ht="14.25" customHeight="1">
      <c r="E1427" s="8"/>
    </row>
    <row r="1428" ht="14.25" customHeight="1">
      <c r="E1428" s="8"/>
    </row>
    <row r="1429" ht="14.25" customHeight="1">
      <c r="E1429" s="8"/>
    </row>
    <row r="1430" ht="14.25" customHeight="1">
      <c r="E1430" s="8"/>
    </row>
    <row r="1431" ht="14.25" customHeight="1">
      <c r="E1431" s="8"/>
    </row>
    <row r="1432" ht="14.25" customHeight="1">
      <c r="E1432" s="8"/>
    </row>
    <row r="1433" ht="14.25" customHeight="1">
      <c r="E1433" s="8"/>
    </row>
    <row r="1434" ht="14.25" customHeight="1">
      <c r="E1434" s="8"/>
    </row>
    <row r="1435" ht="14.25" customHeight="1">
      <c r="E1435" s="8"/>
    </row>
    <row r="1436" ht="14.25" customHeight="1">
      <c r="E1436" s="8"/>
    </row>
    <row r="1437" ht="14.25" customHeight="1">
      <c r="E1437" s="8"/>
    </row>
    <row r="1438" ht="14.25" customHeight="1">
      <c r="E1438" s="8"/>
    </row>
    <row r="1439" ht="14.25" customHeight="1">
      <c r="E1439" s="8"/>
    </row>
    <row r="1440" ht="14.25" customHeight="1">
      <c r="E1440" s="8"/>
    </row>
    <row r="1441" ht="14.25" customHeight="1">
      <c r="E1441" s="8"/>
    </row>
    <row r="1442" ht="14.25" customHeight="1">
      <c r="E1442" s="8"/>
    </row>
    <row r="1443" ht="14.25" customHeight="1">
      <c r="E1443" s="8"/>
    </row>
    <row r="1444" ht="14.25" customHeight="1">
      <c r="E1444" s="8"/>
    </row>
    <row r="1445" ht="14.25" customHeight="1">
      <c r="E1445" s="8"/>
    </row>
    <row r="1446" ht="14.25" customHeight="1">
      <c r="E1446" s="8"/>
    </row>
    <row r="1447" ht="14.25" customHeight="1">
      <c r="E1447" s="8"/>
    </row>
    <row r="1448" ht="14.25" customHeight="1">
      <c r="E1448" s="8"/>
    </row>
    <row r="1449" ht="14.25" customHeight="1">
      <c r="E1449" s="8"/>
    </row>
    <row r="1450" ht="14.25" customHeight="1">
      <c r="E1450" s="8"/>
    </row>
    <row r="1451" ht="14.25" customHeight="1">
      <c r="E1451" s="8"/>
    </row>
    <row r="1452" ht="14.25" customHeight="1">
      <c r="E1452" s="8"/>
    </row>
    <row r="1453" ht="14.25" customHeight="1">
      <c r="E1453" s="8"/>
    </row>
    <row r="1454" ht="14.25" customHeight="1">
      <c r="E1454" s="8"/>
    </row>
    <row r="1455" ht="14.25" customHeight="1">
      <c r="E1455" s="8"/>
    </row>
    <row r="1456" ht="14.25" customHeight="1">
      <c r="E1456" s="8"/>
    </row>
    <row r="1457" ht="14.25" customHeight="1">
      <c r="E1457" s="8"/>
    </row>
    <row r="1458" ht="14.25" customHeight="1">
      <c r="E1458" s="8"/>
    </row>
    <row r="1459" ht="14.25" customHeight="1">
      <c r="E1459" s="8"/>
    </row>
    <row r="1460" ht="14.25" customHeight="1">
      <c r="E1460" s="8"/>
    </row>
    <row r="1461" ht="14.25" customHeight="1">
      <c r="E1461" s="8"/>
    </row>
    <row r="1462" ht="14.25" customHeight="1">
      <c r="E1462" s="8"/>
    </row>
    <row r="1463" ht="14.25" customHeight="1">
      <c r="E1463" s="8"/>
    </row>
    <row r="1464" ht="14.25" customHeight="1">
      <c r="E1464" s="8"/>
    </row>
    <row r="1465" ht="14.25" customHeight="1">
      <c r="E1465" s="8"/>
    </row>
    <row r="1466" ht="14.25" customHeight="1">
      <c r="E1466" s="8"/>
    </row>
    <row r="1467" ht="14.25" customHeight="1">
      <c r="E1467" s="8"/>
    </row>
    <row r="1468" ht="14.25" customHeight="1">
      <c r="E1468" s="8"/>
    </row>
    <row r="1469" ht="14.25" customHeight="1">
      <c r="E1469" s="8"/>
    </row>
    <row r="1470" ht="14.25" customHeight="1">
      <c r="E1470" s="8"/>
    </row>
    <row r="1471" ht="14.25" customHeight="1">
      <c r="E1471" s="8"/>
    </row>
    <row r="1472" ht="14.25" customHeight="1">
      <c r="E1472" s="8"/>
    </row>
    <row r="1473" ht="14.25" customHeight="1">
      <c r="E1473" s="8"/>
    </row>
    <row r="1474" ht="14.25" customHeight="1">
      <c r="E1474" s="8"/>
    </row>
    <row r="1475" ht="14.25" customHeight="1">
      <c r="E1475" s="8"/>
    </row>
    <row r="1476" ht="14.25" customHeight="1">
      <c r="E1476" s="8"/>
    </row>
    <row r="1477" ht="14.25" customHeight="1">
      <c r="E1477" s="8"/>
    </row>
    <row r="1478" ht="14.25" customHeight="1">
      <c r="E1478" s="8"/>
    </row>
    <row r="1479" ht="14.25" customHeight="1">
      <c r="E1479" s="8"/>
    </row>
    <row r="1480" ht="14.25" customHeight="1">
      <c r="E1480" s="8"/>
    </row>
    <row r="1481" ht="14.25" customHeight="1">
      <c r="E1481" s="8"/>
    </row>
    <row r="1482" ht="14.25" customHeight="1">
      <c r="E1482" s="8"/>
    </row>
    <row r="1483" ht="14.25" customHeight="1">
      <c r="E1483" s="8"/>
    </row>
    <row r="1484" ht="14.25" customHeight="1">
      <c r="E1484" s="8"/>
    </row>
    <row r="1485" ht="14.25" customHeight="1">
      <c r="E1485" s="8"/>
    </row>
    <row r="1486" ht="14.25" customHeight="1">
      <c r="E1486" s="8"/>
    </row>
    <row r="1487" ht="14.25" customHeight="1">
      <c r="E1487" s="8"/>
    </row>
    <row r="1488" ht="14.25" customHeight="1">
      <c r="E1488" s="8"/>
    </row>
    <row r="1489" ht="14.25" customHeight="1">
      <c r="E1489" s="8"/>
    </row>
    <row r="1490" ht="14.25" customHeight="1">
      <c r="E1490" s="8"/>
    </row>
    <row r="1491" ht="14.25" customHeight="1">
      <c r="E1491" s="8"/>
    </row>
    <row r="1492" ht="14.25" customHeight="1">
      <c r="E1492" s="8"/>
    </row>
    <row r="1493" ht="14.25" customHeight="1">
      <c r="E1493" s="8"/>
    </row>
    <row r="1494" ht="14.25" customHeight="1">
      <c r="E1494" s="8"/>
    </row>
    <row r="1495" ht="14.25" customHeight="1">
      <c r="E1495" s="8"/>
    </row>
    <row r="1496" ht="14.25" customHeight="1">
      <c r="E1496" s="8"/>
    </row>
    <row r="1497" ht="14.25" customHeight="1">
      <c r="E1497" s="8"/>
    </row>
    <row r="1498" ht="14.25" customHeight="1">
      <c r="E1498" s="8"/>
    </row>
    <row r="1499" ht="14.25" customHeight="1">
      <c r="E1499" s="8"/>
    </row>
    <row r="1500" ht="14.25" customHeight="1">
      <c r="E1500" s="8"/>
    </row>
    <row r="1501" ht="14.25" customHeight="1">
      <c r="E1501" s="8"/>
    </row>
    <row r="1502" ht="14.25" customHeight="1">
      <c r="E1502" s="8"/>
    </row>
    <row r="1503" ht="14.25" customHeight="1">
      <c r="E1503" s="8"/>
    </row>
    <row r="1504" ht="14.25" customHeight="1">
      <c r="E1504" s="8"/>
    </row>
    <row r="1505" ht="14.25" customHeight="1">
      <c r="E1505" s="8"/>
    </row>
    <row r="1506" ht="14.25" customHeight="1">
      <c r="E1506" s="8"/>
    </row>
    <row r="1507" ht="14.25" customHeight="1">
      <c r="E1507" s="8"/>
    </row>
    <row r="1508" ht="14.25" customHeight="1">
      <c r="E1508" s="8"/>
    </row>
    <row r="1509" ht="14.25" customHeight="1">
      <c r="E1509" s="8"/>
    </row>
    <row r="1510" ht="14.25" customHeight="1">
      <c r="E1510" s="8"/>
    </row>
    <row r="1511" ht="14.25" customHeight="1">
      <c r="E1511" s="8"/>
    </row>
    <row r="1512" ht="14.25" customHeight="1">
      <c r="E1512" s="8"/>
    </row>
    <row r="1513" ht="14.25" customHeight="1">
      <c r="E1513" s="8"/>
    </row>
    <row r="1514" ht="14.25" customHeight="1">
      <c r="E1514" s="8"/>
    </row>
    <row r="1515" ht="14.25" customHeight="1">
      <c r="E1515" s="8"/>
    </row>
    <row r="1516" ht="14.25" customHeight="1">
      <c r="E1516" s="8"/>
    </row>
    <row r="1517" ht="14.25" customHeight="1">
      <c r="E1517" s="8"/>
    </row>
    <row r="1518" ht="14.25" customHeight="1">
      <c r="E1518" s="8"/>
    </row>
    <row r="1519" ht="14.25" customHeight="1">
      <c r="E1519" s="8"/>
    </row>
    <row r="1520" ht="14.25" customHeight="1">
      <c r="E1520" s="8"/>
    </row>
    <row r="1521" ht="14.25" customHeight="1">
      <c r="E1521" s="8"/>
    </row>
    <row r="1522" ht="14.25" customHeight="1">
      <c r="E1522" s="8"/>
    </row>
    <row r="1523" ht="14.25" customHeight="1">
      <c r="E1523" s="8"/>
    </row>
    <row r="1524" ht="14.25" customHeight="1">
      <c r="E1524" s="8"/>
    </row>
    <row r="1525" ht="14.25" customHeight="1">
      <c r="E1525" s="8"/>
    </row>
    <row r="1526" ht="14.25" customHeight="1">
      <c r="E1526" s="8"/>
    </row>
    <row r="1527" ht="14.25" customHeight="1">
      <c r="E1527" s="8"/>
    </row>
    <row r="1528" ht="14.25" customHeight="1">
      <c r="E1528" s="8"/>
    </row>
    <row r="1529" ht="14.25" customHeight="1">
      <c r="E1529" s="8"/>
    </row>
    <row r="1530" ht="14.25" customHeight="1">
      <c r="E1530" s="8"/>
    </row>
    <row r="1531" ht="14.25" customHeight="1">
      <c r="E1531" s="8"/>
    </row>
    <row r="1532" ht="14.25" customHeight="1">
      <c r="E1532" s="8"/>
    </row>
    <row r="1533" ht="14.25" customHeight="1">
      <c r="E1533" s="8"/>
    </row>
    <row r="1534" ht="14.25" customHeight="1">
      <c r="E1534" s="8"/>
    </row>
    <row r="1535" ht="14.25" customHeight="1">
      <c r="E1535" s="8"/>
    </row>
    <row r="1536" ht="14.25" customHeight="1">
      <c r="E1536" s="8"/>
    </row>
    <row r="1537" ht="14.25" customHeight="1">
      <c r="E1537" s="8"/>
    </row>
    <row r="1538" ht="14.25" customHeight="1">
      <c r="E1538" s="8"/>
    </row>
    <row r="1539" ht="14.25" customHeight="1">
      <c r="E1539" s="8"/>
    </row>
    <row r="1540" ht="14.25" customHeight="1">
      <c r="E1540" s="8"/>
    </row>
    <row r="1541" ht="14.25" customHeight="1">
      <c r="E1541" s="8"/>
    </row>
    <row r="1542" ht="14.25" customHeight="1">
      <c r="E1542" s="8"/>
    </row>
    <row r="1543" ht="14.25" customHeight="1">
      <c r="E1543" s="8"/>
    </row>
    <row r="1544" ht="14.25" customHeight="1">
      <c r="E1544" s="8"/>
    </row>
    <row r="1545" ht="14.25" customHeight="1">
      <c r="E1545" s="8"/>
    </row>
    <row r="1546" ht="14.25" customHeight="1">
      <c r="E1546" s="8"/>
    </row>
    <row r="1547" ht="14.25" customHeight="1">
      <c r="E1547" s="8"/>
    </row>
    <row r="1548" ht="14.25" customHeight="1">
      <c r="E1548" s="8"/>
    </row>
    <row r="1549" ht="14.25" customHeight="1">
      <c r="E1549" s="8"/>
    </row>
    <row r="1550" ht="14.25" customHeight="1">
      <c r="E1550" s="8"/>
    </row>
    <row r="1551" ht="14.25" customHeight="1">
      <c r="E1551" s="8"/>
    </row>
    <row r="1552" ht="14.25" customHeight="1">
      <c r="E1552" s="8"/>
    </row>
    <row r="1553" ht="14.25" customHeight="1">
      <c r="E1553" s="8"/>
    </row>
    <row r="1554" ht="14.25" customHeight="1">
      <c r="E1554" s="8"/>
    </row>
    <row r="1555" ht="14.25" customHeight="1">
      <c r="E1555" s="8"/>
    </row>
    <row r="1556" ht="14.25" customHeight="1">
      <c r="E1556" s="8"/>
    </row>
    <row r="1557" ht="14.25" customHeight="1">
      <c r="E1557" s="8"/>
    </row>
    <row r="1558" ht="14.25" customHeight="1">
      <c r="E1558" s="8"/>
    </row>
    <row r="1559" ht="14.25" customHeight="1">
      <c r="E1559" s="8"/>
    </row>
    <row r="1560" ht="14.25" customHeight="1">
      <c r="E1560" s="8"/>
    </row>
    <row r="1561" ht="14.25" customHeight="1">
      <c r="E1561" s="8"/>
    </row>
    <row r="1562" ht="14.25" customHeight="1">
      <c r="E1562" s="8"/>
    </row>
    <row r="1563" ht="14.25" customHeight="1">
      <c r="E1563" s="8"/>
    </row>
    <row r="1564" ht="14.25" customHeight="1">
      <c r="E1564" s="8"/>
    </row>
    <row r="1565" ht="14.25" customHeight="1">
      <c r="E1565" s="8"/>
    </row>
    <row r="1566" ht="14.25" customHeight="1">
      <c r="E1566" s="8"/>
    </row>
    <row r="1567" ht="14.25" customHeight="1">
      <c r="E1567" s="8"/>
    </row>
    <row r="1568" ht="14.25" customHeight="1">
      <c r="E1568" s="8"/>
    </row>
    <row r="1569" ht="14.25" customHeight="1">
      <c r="E1569" s="8"/>
    </row>
    <row r="1570" ht="14.25" customHeight="1">
      <c r="E1570" s="8"/>
    </row>
    <row r="1571" ht="14.25" customHeight="1">
      <c r="E1571" s="8"/>
    </row>
    <row r="1572" ht="14.25" customHeight="1">
      <c r="E1572" s="8"/>
    </row>
    <row r="1573" ht="14.25" customHeight="1">
      <c r="E1573" s="8"/>
    </row>
    <row r="1574" ht="14.25" customHeight="1">
      <c r="E1574" s="8"/>
    </row>
    <row r="1575" ht="14.25" customHeight="1">
      <c r="E1575" s="8"/>
    </row>
    <row r="1576" ht="14.25" customHeight="1">
      <c r="E1576" s="8"/>
    </row>
    <row r="1577" ht="14.25" customHeight="1">
      <c r="E1577" s="8"/>
    </row>
    <row r="1578" ht="14.25" customHeight="1">
      <c r="E1578" s="8"/>
    </row>
    <row r="1579" ht="14.25" customHeight="1">
      <c r="E1579" s="8"/>
    </row>
    <row r="1580" ht="14.25" customHeight="1">
      <c r="E1580" s="8"/>
    </row>
    <row r="1581" ht="14.25" customHeight="1">
      <c r="E1581" s="8"/>
    </row>
    <row r="1582" ht="14.25" customHeight="1">
      <c r="E1582" s="8"/>
    </row>
    <row r="1583" ht="14.25" customHeight="1">
      <c r="E1583" s="8"/>
    </row>
    <row r="1584" ht="14.25" customHeight="1">
      <c r="E1584" s="8"/>
    </row>
    <row r="1585" ht="14.25" customHeight="1">
      <c r="E1585" s="8"/>
    </row>
    <row r="1586" ht="14.25" customHeight="1">
      <c r="E1586" s="8"/>
    </row>
    <row r="1587" ht="14.25" customHeight="1">
      <c r="E1587" s="8"/>
    </row>
    <row r="1588" ht="14.25" customHeight="1">
      <c r="E1588" s="8"/>
    </row>
    <row r="1589" ht="14.25" customHeight="1">
      <c r="E1589" s="8"/>
    </row>
    <row r="1590" ht="14.25" customHeight="1">
      <c r="E1590" s="8"/>
    </row>
    <row r="1591" ht="14.25" customHeight="1">
      <c r="E1591" s="8"/>
    </row>
    <row r="1592" ht="14.25" customHeight="1">
      <c r="E1592" s="8"/>
    </row>
    <row r="1593" ht="14.25" customHeight="1">
      <c r="E1593" s="8"/>
    </row>
    <row r="1594" ht="14.25" customHeight="1">
      <c r="E1594" s="8"/>
    </row>
    <row r="1595" ht="14.25" customHeight="1">
      <c r="E1595" s="8"/>
    </row>
    <row r="1596" ht="14.25" customHeight="1">
      <c r="E1596" s="8"/>
    </row>
    <row r="1597" ht="14.25" customHeight="1">
      <c r="E1597" s="8"/>
    </row>
    <row r="1598" ht="14.25" customHeight="1">
      <c r="E1598" s="8"/>
    </row>
    <row r="1599" ht="14.25" customHeight="1">
      <c r="E1599" s="8"/>
    </row>
    <row r="1600" ht="14.25" customHeight="1">
      <c r="E1600" s="8"/>
    </row>
    <row r="1601" ht="14.25" customHeight="1">
      <c r="E1601" s="8"/>
    </row>
    <row r="1602" ht="14.25" customHeight="1">
      <c r="E1602" s="8"/>
    </row>
    <row r="1603" ht="14.25" customHeight="1">
      <c r="E1603" s="8"/>
    </row>
    <row r="1604" ht="14.25" customHeight="1">
      <c r="E1604" s="8"/>
    </row>
    <row r="1605" ht="14.25" customHeight="1">
      <c r="E1605" s="8"/>
    </row>
    <row r="1606" ht="14.25" customHeight="1">
      <c r="E1606" s="8"/>
    </row>
    <row r="1607" ht="14.25" customHeight="1">
      <c r="E1607" s="8"/>
    </row>
    <row r="1608" ht="14.25" customHeight="1">
      <c r="E1608" s="8"/>
    </row>
    <row r="1609" ht="14.25" customHeight="1">
      <c r="E1609" s="8"/>
    </row>
    <row r="1610" ht="14.25" customHeight="1">
      <c r="E1610" s="8"/>
    </row>
    <row r="1611" ht="14.25" customHeight="1">
      <c r="E1611" s="8"/>
    </row>
    <row r="1612" ht="14.25" customHeight="1">
      <c r="E1612" s="8"/>
    </row>
    <row r="1613" ht="14.25" customHeight="1">
      <c r="E1613" s="8"/>
    </row>
    <row r="1614" ht="14.25" customHeight="1">
      <c r="E1614" s="8"/>
    </row>
    <row r="1615" ht="14.25" customHeight="1">
      <c r="E1615" s="8"/>
    </row>
    <row r="1616" ht="14.25" customHeight="1">
      <c r="E1616" s="8"/>
    </row>
    <row r="1617" ht="14.25" customHeight="1">
      <c r="E1617" s="8"/>
    </row>
    <row r="1618" ht="14.25" customHeight="1">
      <c r="E1618" s="8"/>
    </row>
    <row r="1619" ht="14.25" customHeight="1">
      <c r="E1619" s="8"/>
    </row>
    <row r="1620" ht="14.25" customHeight="1">
      <c r="E1620" s="8"/>
    </row>
    <row r="1621" ht="14.25" customHeight="1">
      <c r="E1621" s="8"/>
    </row>
    <row r="1622" ht="14.25" customHeight="1">
      <c r="E1622" s="8"/>
    </row>
    <row r="1623" ht="14.25" customHeight="1">
      <c r="E1623" s="8"/>
    </row>
    <row r="1624" ht="14.25" customHeight="1">
      <c r="E1624" s="8"/>
    </row>
    <row r="1625" ht="14.25" customHeight="1">
      <c r="E1625" s="8"/>
    </row>
    <row r="1626" ht="14.25" customHeight="1">
      <c r="E1626" s="8"/>
    </row>
    <row r="1627" ht="14.25" customHeight="1">
      <c r="E1627" s="8"/>
    </row>
    <row r="1628" ht="14.25" customHeight="1">
      <c r="E1628" s="8"/>
    </row>
    <row r="1629" ht="14.25" customHeight="1">
      <c r="E1629" s="8"/>
    </row>
    <row r="1630" ht="14.25" customHeight="1">
      <c r="E1630" s="8"/>
    </row>
    <row r="1631" ht="14.25" customHeight="1">
      <c r="E1631" s="8"/>
    </row>
    <row r="1632" ht="14.25" customHeight="1">
      <c r="E1632" s="8"/>
    </row>
    <row r="1633" ht="14.25" customHeight="1">
      <c r="E1633" s="8"/>
    </row>
    <row r="1634" ht="14.25" customHeight="1">
      <c r="E1634" s="8"/>
    </row>
    <row r="1635" ht="14.25" customHeight="1">
      <c r="E1635" s="8"/>
    </row>
    <row r="1636" ht="14.25" customHeight="1">
      <c r="E1636" s="8"/>
    </row>
    <row r="1637" ht="14.25" customHeight="1">
      <c r="E1637" s="8"/>
    </row>
    <row r="1638" ht="14.25" customHeight="1">
      <c r="E1638" s="8"/>
    </row>
    <row r="1639" ht="14.25" customHeight="1">
      <c r="E1639" s="8"/>
    </row>
    <row r="1640" ht="14.25" customHeight="1">
      <c r="E1640" s="8"/>
    </row>
    <row r="1641" ht="14.25" customHeight="1">
      <c r="E1641" s="8"/>
    </row>
    <row r="1642" ht="14.25" customHeight="1">
      <c r="E1642" s="8"/>
    </row>
    <row r="1643" ht="14.25" customHeight="1">
      <c r="E1643" s="8"/>
    </row>
    <row r="1644" ht="14.25" customHeight="1">
      <c r="E1644" s="8"/>
    </row>
    <row r="1645" ht="14.25" customHeight="1">
      <c r="E1645" s="8"/>
    </row>
    <row r="1646" ht="14.25" customHeight="1">
      <c r="E1646" s="8"/>
    </row>
    <row r="1647" ht="14.25" customHeight="1">
      <c r="E1647" s="8"/>
    </row>
    <row r="1648" ht="14.25" customHeight="1">
      <c r="E1648" s="8"/>
    </row>
    <row r="1649" ht="14.25" customHeight="1">
      <c r="E1649" s="8"/>
    </row>
    <row r="1650" ht="14.25" customHeight="1">
      <c r="E1650" s="8"/>
    </row>
    <row r="1651" ht="14.25" customHeight="1">
      <c r="E1651" s="8"/>
    </row>
    <row r="1652" ht="14.25" customHeight="1">
      <c r="E1652" s="8"/>
    </row>
    <row r="1653" ht="14.25" customHeight="1">
      <c r="E1653" s="8"/>
    </row>
    <row r="1654" ht="14.25" customHeight="1">
      <c r="E1654" s="8"/>
    </row>
    <row r="1655" ht="14.25" customHeight="1">
      <c r="E1655" s="8"/>
    </row>
    <row r="1656" ht="14.25" customHeight="1">
      <c r="E1656" s="8"/>
    </row>
    <row r="1657" ht="14.25" customHeight="1">
      <c r="E1657" s="8"/>
    </row>
    <row r="1658" ht="14.25" customHeight="1">
      <c r="E1658" s="8"/>
    </row>
    <row r="1659" ht="14.25" customHeight="1">
      <c r="E1659" s="8"/>
    </row>
    <row r="1660" ht="14.25" customHeight="1">
      <c r="E1660" s="8"/>
    </row>
    <row r="1661" ht="14.25" customHeight="1">
      <c r="E1661" s="8"/>
    </row>
    <row r="1662" ht="14.25" customHeight="1">
      <c r="E1662" s="8"/>
    </row>
    <row r="1663" ht="14.25" customHeight="1">
      <c r="E1663" s="8"/>
    </row>
    <row r="1664" ht="14.25" customHeight="1">
      <c r="E1664" s="8"/>
    </row>
    <row r="1665" ht="14.25" customHeight="1">
      <c r="E1665" s="8"/>
    </row>
    <row r="1666" ht="14.25" customHeight="1">
      <c r="E1666" s="8"/>
    </row>
    <row r="1667" ht="14.25" customHeight="1">
      <c r="E1667" s="8"/>
    </row>
    <row r="1668" ht="14.25" customHeight="1">
      <c r="E1668" s="8"/>
    </row>
    <row r="1669" ht="14.25" customHeight="1">
      <c r="E1669" s="8"/>
    </row>
    <row r="1670" ht="14.25" customHeight="1">
      <c r="E1670" s="8"/>
    </row>
    <row r="1671" ht="14.25" customHeight="1">
      <c r="E1671" s="8"/>
    </row>
    <row r="1672" ht="14.25" customHeight="1">
      <c r="E1672" s="8"/>
    </row>
    <row r="1673" ht="14.25" customHeight="1">
      <c r="E1673" s="8"/>
    </row>
    <row r="1674" ht="14.25" customHeight="1">
      <c r="E1674" s="8"/>
    </row>
    <row r="1675" ht="14.25" customHeight="1">
      <c r="E1675" s="8"/>
    </row>
    <row r="1676" ht="14.25" customHeight="1">
      <c r="E1676" s="8"/>
    </row>
    <row r="1677" ht="14.25" customHeight="1">
      <c r="E1677" s="8"/>
    </row>
    <row r="1678" ht="14.25" customHeight="1">
      <c r="E1678" s="8"/>
    </row>
    <row r="1679" ht="14.25" customHeight="1">
      <c r="E1679" s="8"/>
    </row>
    <row r="1680" ht="14.25" customHeight="1">
      <c r="E1680" s="8"/>
    </row>
    <row r="1681" ht="14.25" customHeight="1">
      <c r="E1681" s="8"/>
    </row>
    <row r="1682" ht="14.25" customHeight="1">
      <c r="E1682" s="8"/>
    </row>
    <row r="1683" ht="14.25" customHeight="1">
      <c r="E1683" s="8"/>
    </row>
    <row r="1684" ht="14.25" customHeight="1">
      <c r="E1684" s="8"/>
    </row>
    <row r="1685" ht="14.25" customHeight="1">
      <c r="E1685" s="8"/>
    </row>
    <row r="1686" ht="14.25" customHeight="1">
      <c r="E1686" s="8"/>
    </row>
    <row r="1687" ht="14.25" customHeight="1">
      <c r="E1687" s="8"/>
    </row>
    <row r="1688" ht="14.25" customHeight="1">
      <c r="E1688" s="8"/>
    </row>
    <row r="1689" ht="14.25" customHeight="1">
      <c r="E1689" s="8"/>
    </row>
    <row r="1690" ht="14.25" customHeight="1">
      <c r="E1690" s="8"/>
    </row>
    <row r="1691" ht="14.25" customHeight="1">
      <c r="E1691" s="8"/>
    </row>
    <row r="1692" ht="14.25" customHeight="1">
      <c r="E1692" s="8"/>
    </row>
    <row r="1693" ht="14.25" customHeight="1">
      <c r="E1693" s="8"/>
    </row>
    <row r="1694" ht="14.25" customHeight="1">
      <c r="E1694" s="8"/>
    </row>
    <row r="1695" ht="14.25" customHeight="1">
      <c r="E1695" s="8"/>
    </row>
    <row r="1696" ht="14.25" customHeight="1">
      <c r="E1696" s="8"/>
    </row>
    <row r="1697" ht="14.25" customHeight="1">
      <c r="E1697" s="8"/>
    </row>
    <row r="1698" ht="14.25" customHeight="1">
      <c r="E1698" s="8"/>
    </row>
    <row r="1699" ht="14.25" customHeight="1">
      <c r="E1699" s="8"/>
    </row>
    <row r="1700" ht="14.25" customHeight="1">
      <c r="E1700" s="8"/>
    </row>
    <row r="1701" ht="14.25" customHeight="1">
      <c r="E1701" s="8"/>
    </row>
    <row r="1702" ht="14.25" customHeight="1">
      <c r="E1702" s="8"/>
    </row>
    <row r="1703" ht="14.25" customHeight="1">
      <c r="E1703" s="8"/>
    </row>
    <row r="1704" ht="14.25" customHeight="1">
      <c r="E1704" s="8"/>
    </row>
    <row r="1705" ht="14.25" customHeight="1">
      <c r="E1705" s="8"/>
    </row>
    <row r="1706" ht="14.25" customHeight="1">
      <c r="E1706" s="8"/>
    </row>
    <row r="1707" ht="14.25" customHeight="1">
      <c r="E1707" s="8"/>
    </row>
    <row r="1708" ht="14.25" customHeight="1">
      <c r="E1708" s="8"/>
    </row>
    <row r="1709" ht="14.25" customHeight="1">
      <c r="E1709" s="8"/>
    </row>
    <row r="1710" ht="14.25" customHeight="1">
      <c r="E1710" s="8"/>
    </row>
    <row r="1711" ht="14.25" customHeight="1">
      <c r="E1711" s="8"/>
    </row>
    <row r="1712" ht="14.25" customHeight="1">
      <c r="E1712" s="8"/>
    </row>
    <row r="1713" ht="14.25" customHeight="1">
      <c r="E1713" s="8"/>
    </row>
    <row r="1714" ht="14.25" customHeight="1">
      <c r="E1714" s="8"/>
    </row>
    <row r="1715" ht="14.25" customHeight="1">
      <c r="E1715" s="8"/>
    </row>
    <row r="1716" ht="14.25" customHeight="1">
      <c r="E1716" s="8"/>
    </row>
    <row r="1717" ht="14.25" customHeight="1">
      <c r="E1717" s="8"/>
    </row>
    <row r="1718" ht="14.25" customHeight="1">
      <c r="E1718" s="8"/>
    </row>
    <row r="1719" ht="14.25" customHeight="1">
      <c r="E1719" s="8"/>
    </row>
    <row r="1720" ht="14.25" customHeight="1">
      <c r="E1720" s="8"/>
    </row>
    <row r="1721" ht="14.25" customHeight="1">
      <c r="E1721" s="8"/>
    </row>
    <row r="1722" ht="14.25" customHeight="1">
      <c r="E1722" s="8"/>
    </row>
    <row r="1723" ht="14.25" customHeight="1">
      <c r="E1723" s="8"/>
    </row>
    <row r="1724" ht="14.25" customHeight="1">
      <c r="E1724" s="8"/>
    </row>
    <row r="1725" ht="14.25" customHeight="1">
      <c r="E1725" s="8"/>
    </row>
    <row r="1726" ht="14.25" customHeight="1">
      <c r="E1726" s="8"/>
    </row>
    <row r="1727" ht="14.25" customHeight="1">
      <c r="E1727" s="8"/>
    </row>
    <row r="1728" ht="14.25" customHeight="1">
      <c r="E1728" s="8"/>
    </row>
    <row r="1729" ht="14.25" customHeight="1">
      <c r="E1729" s="8"/>
    </row>
    <row r="1730" ht="14.25" customHeight="1">
      <c r="E1730" s="8"/>
    </row>
    <row r="1731" ht="14.25" customHeight="1">
      <c r="E1731" s="8"/>
    </row>
    <row r="1732" ht="14.25" customHeight="1">
      <c r="E1732" s="8"/>
    </row>
    <row r="1733" ht="14.25" customHeight="1">
      <c r="E1733" s="8"/>
    </row>
    <row r="1734" ht="14.25" customHeight="1">
      <c r="E1734" s="8"/>
    </row>
    <row r="1735" ht="14.25" customHeight="1">
      <c r="E1735" s="8"/>
    </row>
    <row r="1736" ht="14.25" customHeight="1">
      <c r="E1736" s="8"/>
    </row>
    <row r="1737" ht="14.25" customHeight="1">
      <c r="E1737" s="8"/>
    </row>
    <row r="1738" ht="14.25" customHeight="1">
      <c r="E1738" s="8"/>
    </row>
    <row r="1739" ht="14.25" customHeight="1">
      <c r="E1739" s="8"/>
    </row>
    <row r="1740" ht="14.25" customHeight="1">
      <c r="E1740" s="8"/>
    </row>
    <row r="1741" ht="14.25" customHeight="1">
      <c r="E1741" s="8"/>
    </row>
    <row r="1742" ht="14.25" customHeight="1">
      <c r="E1742" s="8"/>
    </row>
    <row r="1743" ht="14.25" customHeight="1">
      <c r="E1743" s="8"/>
    </row>
    <row r="1744" ht="14.25" customHeight="1">
      <c r="E1744" s="8"/>
    </row>
    <row r="1745" ht="14.25" customHeight="1">
      <c r="E1745" s="8"/>
    </row>
    <row r="1746" ht="14.25" customHeight="1">
      <c r="E1746" s="8"/>
    </row>
    <row r="1747" ht="14.25" customHeight="1">
      <c r="E1747" s="8"/>
    </row>
    <row r="1748" ht="14.25" customHeight="1">
      <c r="E1748" s="8"/>
    </row>
    <row r="1749" ht="14.25" customHeight="1">
      <c r="E1749" s="8"/>
    </row>
    <row r="1750" ht="14.25" customHeight="1">
      <c r="E1750" s="8"/>
    </row>
    <row r="1751" ht="14.25" customHeight="1">
      <c r="E1751" s="8"/>
    </row>
    <row r="1752" ht="14.25" customHeight="1">
      <c r="E1752" s="8"/>
    </row>
    <row r="1753" ht="14.25" customHeight="1">
      <c r="E1753" s="8"/>
    </row>
    <row r="1754" ht="14.25" customHeight="1">
      <c r="E1754" s="8"/>
    </row>
    <row r="1755" ht="14.25" customHeight="1">
      <c r="E1755" s="8"/>
    </row>
    <row r="1756" ht="14.25" customHeight="1">
      <c r="E1756" s="8"/>
    </row>
    <row r="1757" ht="14.25" customHeight="1">
      <c r="E1757" s="8"/>
    </row>
    <row r="1758" ht="14.25" customHeight="1">
      <c r="E1758" s="8"/>
    </row>
    <row r="1759" ht="14.25" customHeight="1">
      <c r="E1759" s="8"/>
    </row>
    <row r="1760" ht="14.25" customHeight="1">
      <c r="E1760" s="8"/>
    </row>
    <row r="1761" ht="14.25" customHeight="1">
      <c r="E1761" s="8"/>
    </row>
    <row r="1762" ht="14.25" customHeight="1">
      <c r="E1762" s="8"/>
    </row>
    <row r="1763" ht="14.25" customHeight="1">
      <c r="E1763" s="8"/>
    </row>
    <row r="1764" ht="14.25" customHeight="1">
      <c r="E1764" s="8"/>
    </row>
    <row r="1765" ht="14.25" customHeight="1">
      <c r="E1765" s="8"/>
    </row>
    <row r="1766" ht="14.25" customHeight="1">
      <c r="E1766" s="8"/>
    </row>
    <row r="1767" ht="14.25" customHeight="1">
      <c r="E1767" s="8"/>
    </row>
    <row r="1768" ht="14.25" customHeight="1">
      <c r="E1768" s="8"/>
    </row>
    <row r="1769" ht="14.25" customHeight="1">
      <c r="E1769" s="8"/>
    </row>
    <row r="1770" ht="14.25" customHeight="1">
      <c r="E1770" s="8"/>
    </row>
    <row r="1771" ht="14.25" customHeight="1">
      <c r="E1771" s="8"/>
    </row>
    <row r="1772" ht="14.25" customHeight="1">
      <c r="E1772" s="8"/>
    </row>
    <row r="1773" ht="14.25" customHeight="1">
      <c r="E1773" s="8"/>
    </row>
    <row r="1774" ht="14.25" customHeight="1">
      <c r="E1774" s="8"/>
    </row>
    <row r="1775" ht="14.25" customHeight="1">
      <c r="E1775" s="8"/>
    </row>
    <row r="1776" ht="14.25" customHeight="1">
      <c r="E1776" s="8"/>
    </row>
    <row r="1777" ht="14.25" customHeight="1">
      <c r="E1777" s="8"/>
    </row>
    <row r="1778" ht="14.25" customHeight="1">
      <c r="E1778" s="8"/>
    </row>
    <row r="1779" ht="14.25" customHeight="1">
      <c r="E1779" s="8"/>
    </row>
    <row r="1780" ht="14.25" customHeight="1">
      <c r="E1780" s="8"/>
    </row>
    <row r="1781" ht="14.25" customHeight="1">
      <c r="E1781" s="8"/>
    </row>
    <row r="1782" ht="14.25" customHeight="1">
      <c r="E1782" s="8"/>
    </row>
    <row r="1783" ht="14.25" customHeight="1">
      <c r="E1783" s="8"/>
    </row>
    <row r="1784" ht="14.25" customHeight="1">
      <c r="E1784" s="8"/>
    </row>
    <row r="1785" ht="14.25" customHeight="1">
      <c r="E1785" s="8"/>
    </row>
    <row r="1786" ht="14.25" customHeight="1">
      <c r="E1786" s="8"/>
    </row>
    <row r="1787" ht="14.25" customHeight="1">
      <c r="E1787" s="8"/>
    </row>
    <row r="1788" ht="14.25" customHeight="1">
      <c r="E1788" s="8"/>
    </row>
    <row r="1789" ht="14.25" customHeight="1">
      <c r="E1789" s="8"/>
    </row>
    <row r="1790" ht="14.25" customHeight="1">
      <c r="E1790" s="8"/>
    </row>
    <row r="1791" ht="14.25" customHeight="1">
      <c r="E1791" s="8"/>
    </row>
    <row r="1792" ht="14.25" customHeight="1">
      <c r="E1792" s="8"/>
    </row>
    <row r="1793" ht="14.25" customHeight="1">
      <c r="E1793" s="8"/>
    </row>
    <row r="1794" ht="14.25" customHeight="1">
      <c r="E1794" s="8"/>
    </row>
    <row r="1795" ht="14.25" customHeight="1">
      <c r="E1795" s="8"/>
    </row>
    <row r="1796" ht="14.25" customHeight="1">
      <c r="E1796" s="8"/>
    </row>
    <row r="1797" ht="14.25" customHeight="1">
      <c r="E1797" s="8"/>
    </row>
    <row r="1798" ht="14.25" customHeight="1">
      <c r="E1798" s="8"/>
    </row>
    <row r="1799" ht="14.25" customHeight="1">
      <c r="E1799" s="8"/>
    </row>
    <row r="1800" ht="14.25" customHeight="1">
      <c r="E1800" s="8"/>
    </row>
    <row r="1801" ht="14.25" customHeight="1">
      <c r="E1801" s="8"/>
    </row>
    <row r="1802" ht="14.25" customHeight="1">
      <c r="E1802" s="8"/>
    </row>
    <row r="1803" ht="14.25" customHeight="1">
      <c r="E1803" s="8"/>
    </row>
    <row r="1804" ht="14.25" customHeight="1">
      <c r="E1804" s="8"/>
    </row>
    <row r="1805" ht="14.25" customHeight="1">
      <c r="E1805" s="8"/>
    </row>
    <row r="1806" ht="14.25" customHeight="1">
      <c r="E1806" s="8"/>
    </row>
    <row r="1807" ht="14.25" customHeight="1">
      <c r="E1807" s="8"/>
    </row>
    <row r="1808" ht="14.25" customHeight="1">
      <c r="E1808" s="8"/>
    </row>
    <row r="1809" ht="14.25" customHeight="1">
      <c r="E1809" s="8"/>
    </row>
    <row r="1810" ht="14.25" customHeight="1">
      <c r="E1810" s="8"/>
    </row>
    <row r="1811" ht="14.25" customHeight="1">
      <c r="E1811" s="8"/>
    </row>
    <row r="1812" ht="14.25" customHeight="1">
      <c r="E1812" s="8"/>
    </row>
    <row r="1813" ht="14.25" customHeight="1">
      <c r="E1813" s="8"/>
    </row>
    <row r="1814" ht="14.25" customHeight="1">
      <c r="E1814" s="8"/>
    </row>
    <row r="1815" ht="14.25" customHeight="1">
      <c r="E1815" s="8"/>
    </row>
    <row r="1816" ht="14.25" customHeight="1">
      <c r="E1816" s="8"/>
    </row>
    <row r="1817" ht="14.25" customHeight="1">
      <c r="E1817" s="8"/>
    </row>
    <row r="1818" ht="14.25" customHeight="1">
      <c r="E1818" s="8"/>
    </row>
    <row r="1819" ht="14.25" customHeight="1">
      <c r="E1819" s="8"/>
    </row>
    <row r="1820" ht="14.25" customHeight="1">
      <c r="E1820" s="8"/>
    </row>
    <row r="1821" ht="14.25" customHeight="1">
      <c r="E1821" s="8"/>
    </row>
    <row r="1822" ht="14.25" customHeight="1">
      <c r="E1822" s="8"/>
    </row>
    <row r="1823" ht="14.25" customHeight="1">
      <c r="E1823" s="8"/>
    </row>
    <row r="1824" ht="14.25" customHeight="1">
      <c r="E1824" s="8"/>
    </row>
    <row r="1825" ht="14.25" customHeight="1">
      <c r="E1825" s="8"/>
    </row>
    <row r="1826" ht="14.25" customHeight="1">
      <c r="E1826" s="8"/>
    </row>
    <row r="1827" ht="14.25" customHeight="1">
      <c r="E1827" s="8"/>
    </row>
    <row r="1828" ht="14.25" customHeight="1">
      <c r="E1828" s="8"/>
    </row>
    <row r="1829" ht="14.25" customHeight="1">
      <c r="E1829" s="8"/>
    </row>
    <row r="1830" ht="14.25" customHeight="1">
      <c r="E1830" s="8"/>
    </row>
    <row r="1831" ht="14.25" customHeight="1">
      <c r="E1831" s="8"/>
    </row>
    <row r="1832" ht="14.25" customHeight="1">
      <c r="E1832" s="8"/>
    </row>
    <row r="1833" ht="14.25" customHeight="1">
      <c r="E1833" s="8"/>
    </row>
    <row r="1834" ht="14.25" customHeight="1">
      <c r="E1834" s="8"/>
    </row>
    <row r="1835" ht="14.25" customHeight="1">
      <c r="E1835" s="8"/>
    </row>
    <row r="1836" ht="14.25" customHeight="1">
      <c r="E1836" s="8"/>
    </row>
    <row r="1837" ht="14.25" customHeight="1">
      <c r="E1837" s="8"/>
    </row>
    <row r="1838" ht="14.25" customHeight="1">
      <c r="E1838" s="8"/>
    </row>
    <row r="1839" ht="14.25" customHeight="1">
      <c r="E1839" s="8"/>
    </row>
    <row r="1840" ht="14.25" customHeight="1">
      <c r="E1840" s="8"/>
    </row>
    <row r="1841" ht="14.25" customHeight="1">
      <c r="E1841" s="8"/>
    </row>
    <row r="1842" ht="14.25" customHeight="1">
      <c r="E1842" s="8"/>
    </row>
    <row r="1843" ht="14.25" customHeight="1">
      <c r="E1843" s="8"/>
    </row>
    <row r="1844" ht="14.25" customHeight="1">
      <c r="E1844" s="8"/>
    </row>
    <row r="1845" ht="14.25" customHeight="1">
      <c r="E1845" s="8"/>
    </row>
    <row r="1846" ht="14.25" customHeight="1">
      <c r="E1846" s="8"/>
    </row>
    <row r="1847" ht="14.25" customHeight="1">
      <c r="E1847" s="8"/>
    </row>
    <row r="1848" ht="14.25" customHeight="1">
      <c r="E1848" s="8"/>
    </row>
    <row r="1849" ht="14.25" customHeight="1">
      <c r="E1849" s="8"/>
    </row>
    <row r="1850" ht="14.25" customHeight="1">
      <c r="E1850" s="8"/>
    </row>
    <row r="1851" ht="14.25" customHeight="1">
      <c r="E1851" s="8"/>
    </row>
    <row r="1852" ht="14.25" customHeight="1">
      <c r="E1852" s="8"/>
    </row>
    <row r="1853" ht="14.25" customHeight="1">
      <c r="E1853" s="8"/>
    </row>
    <row r="1854" ht="14.25" customHeight="1">
      <c r="E1854" s="8"/>
    </row>
    <row r="1855" ht="14.25" customHeight="1">
      <c r="E1855" s="8"/>
    </row>
    <row r="1856" ht="14.25" customHeight="1">
      <c r="E1856" s="8"/>
    </row>
    <row r="1857" ht="14.25" customHeight="1">
      <c r="E1857" s="8"/>
    </row>
    <row r="1858" ht="14.25" customHeight="1">
      <c r="E1858" s="8"/>
    </row>
    <row r="1859" ht="14.25" customHeight="1">
      <c r="E1859" s="8"/>
    </row>
    <row r="1860" ht="14.25" customHeight="1">
      <c r="E1860" s="8"/>
    </row>
    <row r="1861" ht="14.25" customHeight="1">
      <c r="E1861" s="8"/>
    </row>
    <row r="1862" ht="14.25" customHeight="1">
      <c r="E1862" s="8"/>
    </row>
    <row r="1863" ht="14.25" customHeight="1">
      <c r="E1863" s="8"/>
    </row>
    <row r="1864" ht="14.25" customHeight="1">
      <c r="E1864" s="8"/>
    </row>
    <row r="1865" ht="14.25" customHeight="1">
      <c r="E1865" s="8"/>
    </row>
    <row r="1866" ht="14.25" customHeight="1">
      <c r="E1866" s="8"/>
    </row>
    <row r="1867" ht="14.25" customHeight="1">
      <c r="E1867" s="8"/>
    </row>
    <row r="1868" ht="14.25" customHeight="1">
      <c r="E1868" s="8"/>
    </row>
    <row r="1869" ht="14.25" customHeight="1">
      <c r="E1869" s="8"/>
    </row>
    <row r="1870" ht="14.25" customHeight="1">
      <c r="E1870" s="8"/>
    </row>
    <row r="1871" ht="14.25" customHeight="1">
      <c r="E1871" s="8"/>
    </row>
    <row r="1872" ht="14.25" customHeight="1">
      <c r="E1872" s="8"/>
    </row>
    <row r="1873" ht="14.25" customHeight="1">
      <c r="E1873" s="8"/>
    </row>
    <row r="1874" ht="14.25" customHeight="1">
      <c r="E1874" s="8"/>
    </row>
    <row r="1875" ht="14.25" customHeight="1">
      <c r="E1875" s="8"/>
    </row>
    <row r="1876" ht="14.25" customHeight="1">
      <c r="E1876" s="8"/>
    </row>
    <row r="1877" ht="14.25" customHeight="1">
      <c r="E1877" s="8"/>
    </row>
    <row r="1878" ht="14.25" customHeight="1">
      <c r="E1878" s="8"/>
    </row>
    <row r="1879" ht="14.25" customHeight="1">
      <c r="E1879" s="8"/>
    </row>
    <row r="1880" ht="14.25" customHeight="1">
      <c r="E1880" s="8"/>
    </row>
    <row r="1881" ht="14.25" customHeight="1">
      <c r="E1881" s="8"/>
    </row>
    <row r="1882" ht="14.25" customHeight="1">
      <c r="E1882" s="8"/>
    </row>
    <row r="1883" ht="14.25" customHeight="1">
      <c r="E1883" s="8"/>
    </row>
    <row r="1884" ht="14.25" customHeight="1">
      <c r="E1884" s="8"/>
    </row>
    <row r="1885" ht="14.25" customHeight="1">
      <c r="E1885" s="8"/>
    </row>
    <row r="1886" ht="14.25" customHeight="1">
      <c r="E1886" s="8"/>
    </row>
    <row r="1887" ht="14.25" customHeight="1">
      <c r="E1887" s="8"/>
    </row>
    <row r="1888" ht="14.25" customHeight="1">
      <c r="E1888" s="8"/>
    </row>
    <row r="1889" ht="14.25" customHeight="1">
      <c r="E1889" s="8"/>
    </row>
    <row r="1890" ht="14.25" customHeight="1">
      <c r="E1890" s="8"/>
    </row>
    <row r="1891" ht="14.25" customHeight="1">
      <c r="E1891" s="8"/>
    </row>
    <row r="1892" ht="14.25" customHeight="1">
      <c r="E1892" s="8"/>
    </row>
    <row r="1893" ht="14.25" customHeight="1">
      <c r="E1893" s="8"/>
    </row>
    <row r="1894" ht="14.25" customHeight="1">
      <c r="E1894" s="8"/>
    </row>
    <row r="1895" ht="14.25" customHeight="1">
      <c r="E1895" s="8"/>
    </row>
    <row r="1896" ht="14.25" customHeight="1">
      <c r="E1896" s="8"/>
    </row>
    <row r="1897" ht="14.25" customHeight="1">
      <c r="E1897" s="8"/>
    </row>
    <row r="1898" ht="14.25" customHeight="1">
      <c r="E1898" s="8"/>
    </row>
    <row r="1899" ht="14.25" customHeight="1">
      <c r="E1899" s="8"/>
    </row>
    <row r="1900" ht="14.25" customHeight="1">
      <c r="E1900" s="8"/>
    </row>
    <row r="1901" ht="14.25" customHeight="1">
      <c r="E1901" s="8"/>
    </row>
    <row r="1902" ht="14.25" customHeight="1">
      <c r="E1902" s="8"/>
    </row>
    <row r="1903" ht="14.25" customHeight="1">
      <c r="E1903" s="8"/>
    </row>
    <row r="1904" ht="14.25" customHeight="1">
      <c r="E1904" s="8"/>
    </row>
    <row r="1905" ht="14.25" customHeight="1">
      <c r="E1905" s="8"/>
    </row>
    <row r="1906" ht="14.25" customHeight="1">
      <c r="E1906" s="8"/>
    </row>
    <row r="1907" ht="14.25" customHeight="1">
      <c r="E1907" s="8"/>
    </row>
    <row r="1908" ht="14.25" customHeight="1">
      <c r="E1908" s="8"/>
    </row>
    <row r="1909" ht="14.25" customHeight="1">
      <c r="E1909" s="8"/>
    </row>
    <row r="1910" ht="14.25" customHeight="1">
      <c r="E1910" s="8"/>
    </row>
    <row r="1911" ht="14.25" customHeight="1">
      <c r="E1911" s="8"/>
    </row>
    <row r="1912" ht="14.25" customHeight="1">
      <c r="E1912" s="8"/>
    </row>
    <row r="1913" ht="14.25" customHeight="1">
      <c r="E1913" s="8"/>
    </row>
    <row r="1914" ht="14.25" customHeight="1">
      <c r="E1914" s="8"/>
    </row>
    <row r="1915" ht="14.25" customHeight="1">
      <c r="E1915" s="8"/>
    </row>
    <row r="1916" ht="14.25" customHeight="1">
      <c r="E1916" s="8"/>
    </row>
    <row r="1917" ht="14.25" customHeight="1">
      <c r="E1917" s="8"/>
    </row>
    <row r="1918" ht="14.25" customHeight="1">
      <c r="E1918" s="8"/>
    </row>
    <row r="1919" ht="14.25" customHeight="1">
      <c r="E1919" s="8"/>
    </row>
    <row r="1920" ht="14.25" customHeight="1">
      <c r="E1920" s="8"/>
    </row>
    <row r="1921" ht="14.25" customHeight="1">
      <c r="E1921" s="8"/>
    </row>
    <row r="1922" ht="14.25" customHeight="1">
      <c r="E1922" s="8"/>
    </row>
    <row r="1923" ht="14.25" customHeight="1">
      <c r="E1923" s="8"/>
    </row>
    <row r="1924" ht="14.25" customHeight="1">
      <c r="E1924" s="8"/>
    </row>
    <row r="1925" ht="14.25" customHeight="1">
      <c r="E1925" s="8"/>
    </row>
    <row r="1926" ht="14.25" customHeight="1">
      <c r="E1926" s="8"/>
    </row>
    <row r="1927" ht="14.25" customHeight="1">
      <c r="E1927" s="8"/>
    </row>
    <row r="1928" ht="14.25" customHeight="1">
      <c r="E1928" s="8"/>
    </row>
    <row r="1929" ht="14.25" customHeight="1">
      <c r="E1929" s="8"/>
    </row>
    <row r="1930" ht="14.25" customHeight="1">
      <c r="E1930" s="8"/>
    </row>
    <row r="1931" ht="14.25" customHeight="1">
      <c r="E1931" s="8"/>
    </row>
    <row r="1932" ht="14.25" customHeight="1">
      <c r="E1932" s="8"/>
    </row>
    <row r="1933" ht="14.25" customHeight="1">
      <c r="E1933" s="8"/>
    </row>
    <row r="1934" ht="14.25" customHeight="1">
      <c r="E1934" s="8"/>
    </row>
    <row r="1935" ht="14.25" customHeight="1">
      <c r="E1935" s="8"/>
    </row>
    <row r="1936" ht="14.25" customHeight="1">
      <c r="E1936" s="8"/>
    </row>
    <row r="1937" ht="14.25" customHeight="1">
      <c r="E1937" s="8"/>
    </row>
    <row r="1938" ht="14.25" customHeight="1">
      <c r="E1938" s="8"/>
    </row>
    <row r="1939" ht="14.25" customHeight="1">
      <c r="E1939" s="8"/>
    </row>
    <row r="1940" ht="14.25" customHeight="1">
      <c r="E1940" s="8"/>
    </row>
    <row r="1941" ht="14.25" customHeight="1">
      <c r="E1941" s="8"/>
    </row>
    <row r="1942" ht="14.25" customHeight="1">
      <c r="E1942" s="8"/>
    </row>
    <row r="1943" ht="14.25" customHeight="1">
      <c r="E1943" s="8"/>
    </row>
    <row r="1944" ht="14.25" customHeight="1">
      <c r="E1944" s="8"/>
    </row>
    <row r="1945" ht="14.25" customHeight="1">
      <c r="E1945" s="8"/>
    </row>
    <row r="1946" ht="14.25" customHeight="1">
      <c r="E1946" s="8"/>
    </row>
    <row r="1947" ht="14.25" customHeight="1">
      <c r="E1947" s="8"/>
    </row>
    <row r="1948" ht="14.25" customHeight="1">
      <c r="E1948" s="8"/>
    </row>
    <row r="1949" ht="14.25" customHeight="1">
      <c r="E1949" s="8"/>
    </row>
    <row r="1950" ht="14.25" customHeight="1">
      <c r="E1950" s="8"/>
    </row>
    <row r="1951" ht="14.25" customHeight="1">
      <c r="E1951" s="8"/>
    </row>
    <row r="1952" ht="14.25" customHeight="1">
      <c r="E1952" s="8"/>
    </row>
    <row r="1953" ht="14.25" customHeight="1">
      <c r="E1953" s="8"/>
    </row>
    <row r="1954" ht="14.25" customHeight="1">
      <c r="E1954" s="8"/>
    </row>
    <row r="1955" ht="14.25" customHeight="1">
      <c r="E1955" s="8"/>
    </row>
    <row r="1956" ht="14.25" customHeight="1">
      <c r="E1956" s="8"/>
    </row>
    <row r="1957" ht="14.25" customHeight="1">
      <c r="E1957" s="8"/>
    </row>
    <row r="1958" ht="14.25" customHeight="1">
      <c r="E1958" s="8"/>
    </row>
    <row r="1959" ht="14.25" customHeight="1">
      <c r="E1959" s="8"/>
    </row>
    <row r="1960" ht="14.25" customHeight="1">
      <c r="E1960" s="8"/>
    </row>
    <row r="1961" ht="14.25" customHeight="1">
      <c r="E1961" s="8"/>
    </row>
    <row r="1962" ht="14.25" customHeight="1">
      <c r="E1962" s="8"/>
    </row>
    <row r="1963" ht="14.25" customHeight="1">
      <c r="E1963" s="8"/>
    </row>
    <row r="1964" ht="14.25" customHeight="1">
      <c r="E1964" s="8"/>
    </row>
    <row r="1965" ht="14.25" customHeight="1">
      <c r="E1965" s="8"/>
    </row>
    <row r="1966" ht="14.25" customHeight="1">
      <c r="E1966" s="8"/>
    </row>
    <row r="1967" ht="14.25" customHeight="1">
      <c r="E1967" s="8"/>
    </row>
    <row r="1968" ht="14.25" customHeight="1">
      <c r="E1968" s="8"/>
    </row>
    <row r="1969" ht="14.25" customHeight="1">
      <c r="E1969" s="8"/>
    </row>
    <row r="1970" ht="14.25" customHeight="1">
      <c r="E1970" s="8"/>
    </row>
    <row r="1971" ht="14.25" customHeight="1">
      <c r="E1971" s="8"/>
    </row>
    <row r="1972" ht="14.25" customHeight="1">
      <c r="E1972" s="8"/>
    </row>
    <row r="1973" ht="14.25" customHeight="1">
      <c r="E1973" s="8"/>
    </row>
    <row r="1974" ht="14.25" customHeight="1">
      <c r="E1974" s="8"/>
    </row>
    <row r="1975" ht="14.25" customHeight="1">
      <c r="E1975" s="8"/>
    </row>
    <row r="1976" ht="14.25" customHeight="1">
      <c r="E1976" s="8"/>
    </row>
    <row r="1977" ht="14.25" customHeight="1">
      <c r="E1977" s="8"/>
    </row>
    <row r="1978" ht="14.25" customHeight="1">
      <c r="E1978" s="8"/>
    </row>
    <row r="1979" ht="14.25" customHeight="1">
      <c r="E1979" s="8"/>
    </row>
    <row r="1980" ht="14.25" customHeight="1">
      <c r="E1980" s="8"/>
    </row>
    <row r="1981" ht="14.25" customHeight="1">
      <c r="E1981" s="8"/>
    </row>
    <row r="1982" ht="14.25" customHeight="1">
      <c r="E1982" s="8"/>
    </row>
    <row r="1983" ht="14.25" customHeight="1">
      <c r="E1983" s="8"/>
    </row>
    <row r="1984" ht="14.25" customHeight="1">
      <c r="E1984" s="8"/>
    </row>
    <row r="1985" ht="14.25" customHeight="1">
      <c r="E1985" s="8"/>
    </row>
    <row r="1986" ht="14.25" customHeight="1">
      <c r="E1986" s="8"/>
    </row>
    <row r="1987" ht="14.25" customHeight="1">
      <c r="E1987" s="8"/>
    </row>
    <row r="1988" ht="14.25" customHeight="1">
      <c r="E1988" s="8"/>
    </row>
    <row r="1989" ht="14.25" customHeight="1">
      <c r="E1989" s="8"/>
    </row>
    <row r="1990" ht="14.25" customHeight="1">
      <c r="E1990" s="8"/>
    </row>
    <row r="1991" ht="14.25" customHeight="1">
      <c r="E1991" s="8"/>
    </row>
    <row r="1992" ht="14.25" customHeight="1">
      <c r="E1992" s="8"/>
    </row>
    <row r="1993" ht="14.25" customHeight="1">
      <c r="E1993" s="8"/>
    </row>
    <row r="1994" ht="14.25" customHeight="1">
      <c r="E1994" s="8"/>
    </row>
    <row r="1995" ht="14.25" customHeight="1">
      <c r="E1995" s="8"/>
    </row>
    <row r="1996" ht="14.25" customHeight="1">
      <c r="E1996" s="8"/>
    </row>
    <row r="1997" ht="14.25" customHeight="1">
      <c r="E1997" s="8"/>
    </row>
    <row r="1998" ht="14.25" customHeight="1">
      <c r="E1998" s="8"/>
    </row>
    <row r="1999" ht="14.25" customHeight="1">
      <c r="E1999" s="8"/>
    </row>
    <row r="2000" ht="14.25" customHeight="1">
      <c r="E2000" s="8"/>
    </row>
    <row r="2001" ht="14.25" customHeight="1">
      <c r="E2001" s="8"/>
    </row>
    <row r="2002" ht="14.25" customHeight="1">
      <c r="E2002" s="8"/>
    </row>
    <row r="2003" ht="14.25" customHeight="1">
      <c r="E2003" s="8"/>
    </row>
    <row r="2004" ht="14.25" customHeight="1">
      <c r="E2004" s="8"/>
    </row>
    <row r="2005" ht="14.25" customHeight="1">
      <c r="E2005" s="8"/>
    </row>
    <row r="2006" ht="14.25" customHeight="1">
      <c r="E2006" s="8"/>
    </row>
    <row r="2007" ht="14.25" customHeight="1">
      <c r="E2007" s="8"/>
    </row>
    <row r="2008" ht="14.25" customHeight="1">
      <c r="E2008" s="8"/>
    </row>
    <row r="2009" ht="14.25" customHeight="1">
      <c r="E2009" s="8"/>
    </row>
    <row r="2010" ht="14.25" customHeight="1">
      <c r="E2010" s="8"/>
    </row>
    <row r="2011" ht="14.25" customHeight="1">
      <c r="E2011" s="8"/>
    </row>
    <row r="2012" ht="14.25" customHeight="1">
      <c r="E2012" s="8"/>
    </row>
    <row r="2013" ht="14.25" customHeight="1">
      <c r="E2013" s="8"/>
    </row>
    <row r="2014" ht="14.25" customHeight="1">
      <c r="E2014" s="8"/>
    </row>
    <row r="2015" ht="14.25" customHeight="1">
      <c r="E2015" s="8"/>
    </row>
    <row r="2016" ht="14.25" customHeight="1">
      <c r="E2016" s="8"/>
    </row>
    <row r="2017" ht="14.25" customHeight="1">
      <c r="E2017" s="8"/>
    </row>
    <row r="2018" ht="14.25" customHeight="1">
      <c r="E2018" s="8"/>
    </row>
    <row r="2019" ht="14.25" customHeight="1">
      <c r="E2019" s="8"/>
    </row>
    <row r="2020" ht="14.25" customHeight="1">
      <c r="E2020" s="8"/>
    </row>
    <row r="2021" ht="14.25" customHeight="1">
      <c r="E2021" s="8"/>
    </row>
    <row r="2022" ht="14.25" customHeight="1">
      <c r="E2022" s="8"/>
    </row>
    <row r="2023" ht="14.25" customHeight="1">
      <c r="E2023" s="8"/>
    </row>
    <row r="2024" ht="14.25" customHeight="1">
      <c r="E2024" s="8"/>
    </row>
    <row r="2025" ht="14.25" customHeight="1">
      <c r="E2025" s="8"/>
    </row>
    <row r="2026" ht="14.25" customHeight="1">
      <c r="E2026" s="8"/>
    </row>
    <row r="2027" ht="14.25" customHeight="1">
      <c r="E2027" s="8"/>
    </row>
    <row r="2028" ht="14.25" customHeight="1">
      <c r="E2028" s="8"/>
    </row>
    <row r="2029" ht="14.25" customHeight="1">
      <c r="E2029" s="8"/>
    </row>
    <row r="2030" ht="14.25" customHeight="1">
      <c r="E2030" s="8"/>
    </row>
    <row r="2031" ht="14.25" customHeight="1">
      <c r="E2031" s="8"/>
    </row>
    <row r="2032" ht="14.25" customHeight="1">
      <c r="E2032" s="8"/>
    </row>
    <row r="2033" ht="14.25" customHeight="1">
      <c r="E2033" s="8"/>
    </row>
    <row r="2034" ht="14.25" customHeight="1">
      <c r="E2034" s="8"/>
    </row>
    <row r="2035" ht="14.25" customHeight="1">
      <c r="E2035" s="8"/>
    </row>
    <row r="2036" ht="14.25" customHeight="1">
      <c r="E2036" s="8"/>
    </row>
    <row r="2037" ht="14.25" customHeight="1">
      <c r="E2037" s="8"/>
    </row>
    <row r="2038" ht="14.25" customHeight="1">
      <c r="E2038" s="8"/>
    </row>
    <row r="2039" ht="14.25" customHeight="1">
      <c r="E2039" s="8"/>
    </row>
    <row r="2040" ht="14.25" customHeight="1">
      <c r="E2040" s="8"/>
    </row>
    <row r="2041" ht="14.25" customHeight="1">
      <c r="E2041" s="8"/>
    </row>
    <row r="2042" ht="14.25" customHeight="1">
      <c r="E2042" s="8"/>
    </row>
    <row r="2043" ht="14.25" customHeight="1">
      <c r="E2043" s="8"/>
    </row>
    <row r="2044" ht="14.25" customHeight="1">
      <c r="E2044" s="8"/>
    </row>
    <row r="2045" ht="14.25" customHeight="1">
      <c r="E2045" s="8"/>
    </row>
    <row r="2046" ht="14.25" customHeight="1">
      <c r="E2046" s="8"/>
    </row>
    <row r="2047" ht="14.25" customHeight="1">
      <c r="E2047" s="8"/>
    </row>
    <row r="2048" ht="14.25" customHeight="1">
      <c r="E2048" s="8"/>
    </row>
    <row r="2049" ht="14.25" customHeight="1">
      <c r="E2049" s="8"/>
    </row>
    <row r="2050" ht="14.25" customHeight="1">
      <c r="E2050" s="8"/>
    </row>
    <row r="2051" ht="14.25" customHeight="1">
      <c r="E2051" s="8"/>
    </row>
    <row r="2052" ht="14.25" customHeight="1">
      <c r="E2052" s="8"/>
    </row>
    <row r="2053" ht="14.25" customHeight="1">
      <c r="E2053" s="8"/>
    </row>
    <row r="2054" ht="14.25" customHeight="1">
      <c r="E2054" s="8"/>
    </row>
    <row r="2055" ht="14.25" customHeight="1">
      <c r="E2055" s="8"/>
    </row>
    <row r="2056" ht="14.25" customHeight="1">
      <c r="E2056" s="8"/>
    </row>
    <row r="2057" ht="14.25" customHeight="1">
      <c r="E2057" s="8"/>
    </row>
    <row r="2058" ht="14.25" customHeight="1">
      <c r="E2058" s="8"/>
    </row>
    <row r="2059" ht="14.25" customHeight="1">
      <c r="E2059" s="8"/>
    </row>
    <row r="2060" ht="14.25" customHeight="1">
      <c r="E2060" s="8"/>
    </row>
    <row r="2061" ht="14.25" customHeight="1">
      <c r="E2061" s="8"/>
    </row>
    <row r="2062" ht="14.25" customHeight="1">
      <c r="E2062" s="8"/>
    </row>
    <row r="2063" ht="14.25" customHeight="1">
      <c r="E2063" s="8"/>
    </row>
    <row r="2064" ht="14.25" customHeight="1">
      <c r="E2064" s="8"/>
    </row>
    <row r="2065" ht="14.25" customHeight="1">
      <c r="E2065" s="8"/>
    </row>
    <row r="2066" ht="14.25" customHeight="1">
      <c r="E2066" s="8"/>
    </row>
    <row r="2067" ht="14.25" customHeight="1">
      <c r="E2067" s="8"/>
    </row>
    <row r="2068" ht="14.25" customHeight="1">
      <c r="E2068" s="8"/>
    </row>
    <row r="2069" ht="14.25" customHeight="1">
      <c r="E2069" s="8"/>
    </row>
    <row r="2070" ht="14.25" customHeight="1">
      <c r="E2070" s="8"/>
    </row>
    <row r="2071" ht="14.25" customHeight="1">
      <c r="E2071" s="8"/>
    </row>
    <row r="2072" ht="14.25" customHeight="1">
      <c r="E2072" s="8"/>
    </row>
    <row r="2073" ht="14.25" customHeight="1">
      <c r="E2073" s="8"/>
    </row>
    <row r="2074" ht="14.25" customHeight="1">
      <c r="E2074" s="8"/>
    </row>
    <row r="2075" ht="14.25" customHeight="1">
      <c r="E2075" s="8"/>
    </row>
    <row r="2076" ht="14.25" customHeight="1">
      <c r="E2076" s="8"/>
    </row>
    <row r="2077" ht="14.25" customHeight="1">
      <c r="E2077" s="8"/>
    </row>
    <row r="2078" ht="14.25" customHeight="1">
      <c r="E2078" s="8"/>
    </row>
    <row r="2079" ht="14.25" customHeight="1">
      <c r="E2079" s="8"/>
    </row>
    <row r="2080" ht="14.25" customHeight="1">
      <c r="E2080" s="8"/>
    </row>
    <row r="2081" ht="14.25" customHeight="1">
      <c r="E2081" s="8"/>
    </row>
    <row r="2082" ht="14.25" customHeight="1">
      <c r="E2082" s="8"/>
    </row>
    <row r="2083" ht="14.25" customHeight="1">
      <c r="E2083" s="8"/>
    </row>
    <row r="2084" ht="14.25" customHeight="1">
      <c r="E2084" s="8"/>
    </row>
    <row r="2085" ht="14.25" customHeight="1">
      <c r="E2085" s="8"/>
    </row>
    <row r="2086" ht="14.25" customHeight="1">
      <c r="E2086" s="8"/>
    </row>
    <row r="2087" ht="14.25" customHeight="1">
      <c r="E2087" s="8"/>
    </row>
    <row r="2088" ht="14.25" customHeight="1">
      <c r="E2088" s="8"/>
    </row>
    <row r="2089" ht="14.25" customHeight="1">
      <c r="E2089" s="8"/>
    </row>
    <row r="2090" ht="14.25" customHeight="1">
      <c r="E2090" s="8"/>
    </row>
    <row r="2091" ht="14.25" customHeight="1">
      <c r="E2091" s="8"/>
    </row>
    <row r="2092" ht="14.25" customHeight="1">
      <c r="E2092" s="8"/>
    </row>
    <row r="2093" ht="14.25" customHeight="1">
      <c r="E2093" s="8"/>
    </row>
    <row r="2094" ht="14.25" customHeight="1">
      <c r="E2094" s="8"/>
    </row>
    <row r="2095" ht="14.25" customHeight="1">
      <c r="E2095" s="8"/>
    </row>
    <row r="2096" ht="14.25" customHeight="1">
      <c r="E2096" s="8"/>
    </row>
    <row r="2097" ht="14.25" customHeight="1">
      <c r="E2097" s="8"/>
    </row>
    <row r="2098" ht="14.25" customHeight="1">
      <c r="E2098" s="8"/>
    </row>
    <row r="2099" ht="14.25" customHeight="1">
      <c r="E2099" s="8"/>
    </row>
    <row r="2100" ht="14.25" customHeight="1">
      <c r="E2100" s="8"/>
    </row>
    <row r="2101" ht="14.25" customHeight="1">
      <c r="E2101" s="8"/>
    </row>
    <row r="2102" ht="14.25" customHeight="1">
      <c r="E2102" s="8"/>
    </row>
    <row r="2103" ht="14.25" customHeight="1">
      <c r="E2103" s="8"/>
    </row>
    <row r="2104" ht="14.25" customHeight="1">
      <c r="E2104" s="8"/>
    </row>
    <row r="2105" ht="14.25" customHeight="1">
      <c r="E2105" s="8"/>
    </row>
    <row r="2106" ht="14.25" customHeight="1">
      <c r="E2106" s="8"/>
    </row>
    <row r="2107" ht="14.25" customHeight="1">
      <c r="E2107" s="8"/>
    </row>
    <row r="2108" ht="14.25" customHeight="1">
      <c r="E2108" s="8"/>
    </row>
    <row r="2109" ht="14.25" customHeight="1">
      <c r="E2109" s="8"/>
    </row>
    <row r="2110" ht="14.25" customHeight="1">
      <c r="E2110" s="8"/>
    </row>
    <row r="2111" ht="14.25" customHeight="1">
      <c r="E2111" s="8"/>
    </row>
    <row r="2112" ht="14.25" customHeight="1">
      <c r="E2112" s="8"/>
    </row>
    <row r="2113" ht="14.25" customHeight="1">
      <c r="E2113" s="8"/>
    </row>
    <row r="2114" ht="14.25" customHeight="1">
      <c r="E2114" s="8"/>
    </row>
    <row r="2115" ht="14.25" customHeight="1">
      <c r="E2115" s="8"/>
    </row>
    <row r="2116" ht="14.25" customHeight="1">
      <c r="E2116" s="8"/>
    </row>
    <row r="2117" ht="14.25" customHeight="1">
      <c r="E2117" s="8"/>
    </row>
    <row r="2118" ht="14.25" customHeight="1">
      <c r="E2118" s="8"/>
    </row>
    <row r="2119" ht="14.25" customHeight="1">
      <c r="E2119" s="8"/>
    </row>
    <row r="2120" ht="14.25" customHeight="1">
      <c r="E2120" s="8"/>
    </row>
    <row r="2121" ht="14.25" customHeight="1">
      <c r="E2121" s="8"/>
    </row>
    <row r="2122" ht="14.25" customHeight="1">
      <c r="E2122" s="8"/>
    </row>
    <row r="2123" ht="14.25" customHeight="1">
      <c r="E2123" s="8"/>
    </row>
    <row r="2124" ht="14.25" customHeight="1">
      <c r="E2124" s="8"/>
    </row>
    <row r="2125" ht="14.25" customHeight="1">
      <c r="E2125" s="8"/>
    </row>
    <row r="2126" ht="14.25" customHeight="1">
      <c r="E2126" s="8"/>
    </row>
    <row r="2127" ht="14.25" customHeight="1">
      <c r="E2127" s="8"/>
    </row>
    <row r="2128" ht="14.25" customHeight="1">
      <c r="E2128" s="8"/>
    </row>
    <row r="2129" ht="14.25" customHeight="1">
      <c r="E2129" s="8"/>
    </row>
    <row r="2130" ht="14.25" customHeight="1">
      <c r="E2130" s="8"/>
    </row>
    <row r="2131" ht="14.25" customHeight="1">
      <c r="E2131" s="8"/>
    </row>
    <row r="2132" ht="14.25" customHeight="1">
      <c r="E2132" s="8"/>
    </row>
    <row r="2133" ht="14.25" customHeight="1">
      <c r="E2133" s="8"/>
    </row>
    <row r="2134" ht="14.25" customHeight="1">
      <c r="E2134" s="8"/>
    </row>
    <row r="2135" ht="14.25" customHeight="1">
      <c r="E2135" s="8"/>
    </row>
    <row r="2136" ht="14.25" customHeight="1">
      <c r="E2136" s="8"/>
    </row>
    <row r="2137" ht="14.25" customHeight="1">
      <c r="E2137" s="8"/>
    </row>
    <row r="2138" ht="14.25" customHeight="1">
      <c r="E2138" s="8"/>
    </row>
    <row r="2139" ht="14.25" customHeight="1">
      <c r="E2139" s="8"/>
    </row>
    <row r="2140" ht="14.25" customHeight="1">
      <c r="E2140" s="8"/>
    </row>
    <row r="2141" ht="14.25" customHeight="1">
      <c r="E2141" s="8"/>
    </row>
    <row r="2142" ht="14.25" customHeight="1">
      <c r="E2142" s="8"/>
    </row>
    <row r="2143" ht="14.25" customHeight="1">
      <c r="E2143" s="8"/>
    </row>
    <row r="2144" ht="14.25" customHeight="1">
      <c r="E2144" s="8"/>
    </row>
    <row r="2145" ht="14.25" customHeight="1">
      <c r="E2145" s="8"/>
    </row>
    <row r="2146" ht="14.25" customHeight="1">
      <c r="E2146" s="8"/>
    </row>
    <row r="2147" ht="14.25" customHeight="1">
      <c r="E2147" s="8"/>
    </row>
    <row r="2148" ht="14.25" customHeight="1">
      <c r="E2148" s="8"/>
    </row>
    <row r="2149" ht="14.25" customHeight="1">
      <c r="E2149" s="8"/>
    </row>
    <row r="2150" ht="14.25" customHeight="1">
      <c r="E2150" s="8"/>
    </row>
    <row r="2151" ht="14.25" customHeight="1">
      <c r="E2151" s="8"/>
    </row>
    <row r="2152" ht="14.25" customHeight="1">
      <c r="E2152" s="8"/>
    </row>
    <row r="2153" ht="14.25" customHeight="1">
      <c r="E2153" s="8"/>
    </row>
    <row r="2154" ht="14.25" customHeight="1">
      <c r="E2154" s="8"/>
    </row>
    <row r="2155" ht="14.25" customHeight="1">
      <c r="E2155" s="8"/>
    </row>
    <row r="2156" ht="14.25" customHeight="1">
      <c r="E2156" s="8"/>
    </row>
    <row r="2157" ht="14.25" customHeight="1">
      <c r="E2157" s="8"/>
    </row>
    <row r="2158" ht="14.25" customHeight="1">
      <c r="E2158" s="8"/>
    </row>
    <row r="2159" ht="14.25" customHeight="1">
      <c r="E2159" s="8"/>
    </row>
    <row r="2160" ht="14.25" customHeight="1">
      <c r="E2160" s="8"/>
    </row>
    <row r="2161" ht="14.25" customHeight="1">
      <c r="E2161" s="8"/>
    </row>
    <row r="2162" ht="14.25" customHeight="1">
      <c r="E2162" s="8"/>
    </row>
    <row r="2163" ht="14.25" customHeight="1">
      <c r="E2163" s="8"/>
    </row>
    <row r="2164" ht="14.25" customHeight="1">
      <c r="E2164" s="8"/>
    </row>
    <row r="2165" ht="14.25" customHeight="1">
      <c r="E2165" s="8"/>
    </row>
    <row r="2166" ht="14.25" customHeight="1">
      <c r="E2166" s="8"/>
    </row>
    <row r="2167" ht="14.25" customHeight="1">
      <c r="E2167" s="8"/>
    </row>
    <row r="2168" ht="14.25" customHeight="1">
      <c r="E2168" s="8"/>
    </row>
    <row r="2169" ht="14.25" customHeight="1">
      <c r="E2169" s="8"/>
    </row>
    <row r="2170" ht="14.25" customHeight="1">
      <c r="E2170" s="8"/>
    </row>
    <row r="2171" ht="14.25" customHeight="1">
      <c r="E2171" s="8"/>
    </row>
    <row r="2172" ht="14.25" customHeight="1">
      <c r="E2172" s="8"/>
    </row>
    <row r="2173" ht="14.25" customHeight="1">
      <c r="E2173" s="8"/>
    </row>
    <row r="2174" ht="14.25" customHeight="1">
      <c r="E2174" s="8"/>
    </row>
    <row r="2175" ht="14.25" customHeight="1">
      <c r="E2175" s="8"/>
    </row>
    <row r="2176" ht="14.25" customHeight="1">
      <c r="E2176" s="8"/>
    </row>
    <row r="2177" ht="14.25" customHeight="1">
      <c r="E2177" s="8"/>
    </row>
    <row r="2178" ht="14.25" customHeight="1">
      <c r="E2178" s="8"/>
    </row>
    <row r="2179" ht="14.25" customHeight="1">
      <c r="E2179" s="8"/>
    </row>
    <row r="2180" ht="14.25" customHeight="1">
      <c r="E2180" s="8"/>
    </row>
    <row r="2181" ht="14.25" customHeight="1">
      <c r="E2181" s="8"/>
    </row>
    <row r="2182" ht="14.25" customHeight="1">
      <c r="E2182" s="8"/>
    </row>
    <row r="2183" ht="14.25" customHeight="1">
      <c r="E2183" s="8"/>
    </row>
    <row r="2184" ht="14.25" customHeight="1">
      <c r="E2184" s="8"/>
    </row>
    <row r="2185" ht="14.25" customHeight="1">
      <c r="E2185" s="8"/>
    </row>
    <row r="2186" ht="14.25" customHeight="1">
      <c r="E2186" s="8"/>
    </row>
    <row r="2187" ht="14.25" customHeight="1">
      <c r="E2187" s="8"/>
    </row>
    <row r="2188" ht="14.25" customHeight="1">
      <c r="E2188" s="8"/>
    </row>
    <row r="2189" ht="14.25" customHeight="1">
      <c r="E2189" s="8"/>
    </row>
    <row r="2190" ht="14.25" customHeight="1">
      <c r="E2190" s="8"/>
    </row>
    <row r="2191" ht="14.25" customHeight="1">
      <c r="E2191" s="8"/>
    </row>
    <row r="2192" ht="14.25" customHeight="1">
      <c r="E2192" s="8"/>
    </row>
    <row r="2193" ht="14.25" customHeight="1">
      <c r="E2193" s="8"/>
    </row>
    <row r="2194" ht="14.25" customHeight="1">
      <c r="E2194" s="8"/>
    </row>
    <row r="2195" ht="14.25" customHeight="1">
      <c r="E2195" s="8"/>
    </row>
    <row r="2196" ht="14.25" customHeight="1">
      <c r="E2196" s="8"/>
    </row>
    <row r="2197" ht="14.25" customHeight="1">
      <c r="E2197" s="8"/>
    </row>
    <row r="2198" ht="14.25" customHeight="1">
      <c r="E2198" s="8"/>
    </row>
    <row r="2199" ht="14.25" customHeight="1">
      <c r="E2199" s="8"/>
    </row>
    <row r="2200" ht="14.25" customHeight="1">
      <c r="E2200" s="8"/>
    </row>
    <row r="2201" ht="14.25" customHeight="1">
      <c r="E2201" s="8"/>
    </row>
    <row r="2202" ht="14.25" customHeight="1">
      <c r="E2202" s="8"/>
    </row>
    <row r="2203" ht="14.25" customHeight="1">
      <c r="E2203" s="8"/>
    </row>
    <row r="2204" ht="14.25" customHeight="1">
      <c r="E2204" s="8"/>
    </row>
    <row r="2205" ht="14.25" customHeight="1">
      <c r="E2205" s="8"/>
    </row>
    <row r="2206" ht="14.25" customHeight="1">
      <c r="E2206" s="8"/>
    </row>
    <row r="2207" ht="14.25" customHeight="1">
      <c r="E2207" s="8"/>
    </row>
    <row r="2208" ht="14.25" customHeight="1">
      <c r="E2208" s="8"/>
    </row>
    <row r="2209" ht="14.25" customHeight="1">
      <c r="E2209" s="8"/>
    </row>
    <row r="2210" ht="14.25" customHeight="1">
      <c r="E2210" s="8"/>
    </row>
    <row r="2211" ht="14.25" customHeight="1">
      <c r="E2211" s="8"/>
    </row>
    <row r="2212" ht="14.25" customHeight="1">
      <c r="E2212" s="8"/>
    </row>
    <row r="2213" ht="14.25" customHeight="1">
      <c r="E2213" s="8"/>
    </row>
    <row r="2214" ht="14.25" customHeight="1">
      <c r="E2214" s="8"/>
    </row>
    <row r="2215" ht="14.25" customHeight="1">
      <c r="E2215" s="8"/>
    </row>
    <row r="2216" ht="14.25" customHeight="1">
      <c r="E2216" s="8"/>
    </row>
    <row r="2217" ht="14.25" customHeight="1">
      <c r="E2217" s="8"/>
    </row>
    <row r="2218" ht="14.25" customHeight="1">
      <c r="E2218" s="8"/>
    </row>
    <row r="2219" ht="14.25" customHeight="1">
      <c r="E2219" s="8"/>
    </row>
    <row r="2220" ht="14.25" customHeight="1">
      <c r="E2220" s="8"/>
    </row>
    <row r="2221" ht="14.25" customHeight="1">
      <c r="E2221" s="8"/>
    </row>
    <row r="2222" ht="14.25" customHeight="1">
      <c r="E2222" s="8"/>
    </row>
    <row r="2223" ht="14.25" customHeight="1">
      <c r="E2223" s="8"/>
    </row>
    <row r="2224" ht="14.25" customHeight="1">
      <c r="E2224" s="8"/>
    </row>
    <row r="2225" ht="14.25" customHeight="1">
      <c r="E2225" s="8"/>
    </row>
    <row r="2226" ht="14.25" customHeight="1">
      <c r="E2226" s="8"/>
    </row>
    <row r="2227" ht="14.25" customHeight="1">
      <c r="E2227" s="8"/>
    </row>
    <row r="2228" ht="14.25" customHeight="1">
      <c r="E2228" s="8"/>
    </row>
    <row r="2229" ht="14.25" customHeight="1">
      <c r="E2229" s="8"/>
    </row>
    <row r="2230" ht="14.25" customHeight="1">
      <c r="E2230" s="8"/>
    </row>
    <row r="2231" ht="14.25" customHeight="1">
      <c r="E2231" s="8"/>
    </row>
    <row r="2232" ht="14.25" customHeight="1">
      <c r="E2232" s="8"/>
    </row>
    <row r="2233" ht="14.25" customHeight="1">
      <c r="E2233" s="8"/>
    </row>
    <row r="2234" ht="14.25" customHeight="1">
      <c r="E2234" s="8"/>
    </row>
    <row r="2235" ht="14.25" customHeight="1">
      <c r="E2235" s="8"/>
    </row>
    <row r="2236" ht="14.25" customHeight="1">
      <c r="E2236" s="8"/>
    </row>
    <row r="2237" ht="14.25" customHeight="1">
      <c r="E2237" s="8"/>
    </row>
    <row r="2238" ht="14.25" customHeight="1">
      <c r="E2238" s="8"/>
    </row>
    <row r="2239" ht="14.25" customHeight="1">
      <c r="E2239" s="8"/>
    </row>
    <row r="2240" ht="14.25" customHeight="1">
      <c r="E2240" s="8"/>
    </row>
    <row r="2241" ht="14.25" customHeight="1">
      <c r="E2241" s="8"/>
    </row>
    <row r="2242" ht="14.25" customHeight="1">
      <c r="E2242" s="8"/>
    </row>
    <row r="2243" ht="14.25" customHeight="1">
      <c r="E2243" s="8"/>
    </row>
    <row r="2244" ht="14.25" customHeight="1">
      <c r="E2244" s="8"/>
    </row>
    <row r="2245" ht="14.25" customHeight="1">
      <c r="E2245" s="8"/>
    </row>
    <row r="2246" ht="14.25" customHeight="1">
      <c r="E2246" s="8"/>
    </row>
    <row r="2247" ht="14.25" customHeight="1">
      <c r="E2247" s="8"/>
    </row>
    <row r="2248" ht="14.25" customHeight="1">
      <c r="E2248" s="8"/>
    </row>
    <row r="2249" ht="14.25" customHeight="1">
      <c r="E2249" s="8"/>
    </row>
    <row r="2250" ht="14.25" customHeight="1">
      <c r="E2250" s="8"/>
    </row>
    <row r="2251" ht="14.25" customHeight="1">
      <c r="E2251" s="8"/>
    </row>
    <row r="2252" ht="14.25" customHeight="1">
      <c r="E2252" s="8"/>
    </row>
    <row r="2253" ht="14.25" customHeight="1">
      <c r="E2253" s="8"/>
    </row>
    <row r="2254" ht="14.25" customHeight="1">
      <c r="E2254" s="8"/>
    </row>
    <row r="2255" ht="14.25" customHeight="1">
      <c r="E2255" s="8"/>
    </row>
    <row r="2256" ht="14.25" customHeight="1">
      <c r="E2256" s="8"/>
    </row>
    <row r="2257" ht="14.25" customHeight="1">
      <c r="E2257" s="8"/>
    </row>
    <row r="2258" ht="14.25" customHeight="1">
      <c r="E2258" s="8"/>
    </row>
    <row r="2259" ht="14.25" customHeight="1">
      <c r="E2259" s="8"/>
    </row>
    <row r="2260" ht="14.25" customHeight="1">
      <c r="E2260" s="8"/>
    </row>
    <row r="2261" ht="14.25" customHeight="1">
      <c r="E2261" s="8"/>
    </row>
    <row r="2262" ht="14.25" customHeight="1">
      <c r="E2262" s="8"/>
    </row>
    <row r="2263" ht="14.25" customHeight="1">
      <c r="E2263" s="8"/>
    </row>
    <row r="2264" ht="14.25" customHeight="1">
      <c r="E2264" s="8"/>
    </row>
    <row r="2265" ht="14.25" customHeight="1">
      <c r="E2265" s="8"/>
    </row>
    <row r="2266" ht="14.25" customHeight="1">
      <c r="E2266" s="8"/>
    </row>
    <row r="2267" ht="14.25" customHeight="1">
      <c r="E2267" s="8"/>
    </row>
    <row r="2268" ht="14.25" customHeight="1">
      <c r="E2268" s="8"/>
    </row>
    <row r="2269" ht="14.25" customHeight="1">
      <c r="E2269" s="8"/>
    </row>
    <row r="2270" ht="14.25" customHeight="1">
      <c r="E2270" s="8"/>
    </row>
    <row r="2271" ht="14.25" customHeight="1">
      <c r="E2271" s="8"/>
    </row>
    <row r="2272" ht="14.25" customHeight="1">
      <c r="E2272" s="8"/>
    </row>
    <row r="2273" ht="14.25" customHeight="1">
      <c r="E2273" s="8"/>
    </row>
    <row r="2274" ht="14.25" customHeight="1">
      <c r="E2274" s="8"/>
    </row>
    <row r="2275" ht="14.25" customHeight="1">
      <c r="E2275" s="8"/>
    </row>
    <row r="2276" ht="14.25" customHeight="1">
      <c r="E2276" s="8"/>
    </row>
    <row r="2277" ht="14.25" customHeight="1">
      <c r="E2277" s="8"/>
    </row>
    <row r="2278" ht="14.25" customHeight="1">
      <c r="E2278" s="8"/>
    </row>
    <row r="2279" ht="14.25" customHeight="1">
      <c r="E2279" s="8"/>
    </row>
    <row r="2280" ht="14.25" customHeight="1">
      <c r="E2280" s="8"/>
    </row>
    <row r="2281" ht="14.25" customHeight="1">
      <c r="E2281" s="8"/>
    </row>
    <row r="2282" ht="14.25" customHeight="1">
      <c r="E2282" s="8"/>
    </row>
    <row r="2283" ht="14.25" customHeight="1">
      <c r="E2283" s="8"/>
    </row>
    <row r="2284" ht="14.25" customHeight="1">
      <c r="E2284" s="8"/>
    </row>
    <row r="2285" ht="14.25" customHeight="1">
      <c r="E2285" s="8"/>
    </row>
    <row r="2286" ht="14.25" customHeight="1">
      <c r="E2286" s="8"/>
    </row>
    <row r="2287" ht="14.25" customHeight="1">
      <c r="E2287" s="8"/>
    </row>
    <row r="2288" ht="14.25" customHeight="1">
      <c r="E2288" s="8"/>
    </row>
    <row r="2289" ht="14.25" customHeight="1">
      <c r="E2289" s="8"/>
    </row>
    <row r="2290" ht="14.25" customHeight="1">
      <c r="E2290" s="8"/>
    </row>
    <row r="2291" ht="14.25" customHeight="1">
      <c r="E2291" s="8"/>
    </row>
    <row r="2292" ht="14.25" customHeight="1">
      <c r="E2292" s="8"/>
    </row>
    <row r="2293" ht="14.25" customHeight="1">
      <c r="E2293" s="8"/>
    </row>
    <row r="2294" ht="14.25" customHeight="1">
      <c r="E2294" s="8"/>
    </row>
    <row r="2295" ht="14.25" customHeight="1">
      <c r="E2295" s="8"/>
    </row>
    <row r="2296" ht="14.25" customHeight="1">
      <c r="E2296" s="8"/>
    </row>
    <row r="2297" ht="14.25" customHeight="1">
      <c r="E2297" s="8"/>
    </row>
    <row r="2298" ht="14.25" customHeight="1">
      <c r="E2298" s="8"/>
    </row>
    <row r="2299" ht="14.25" customHeight="1">
      <c r="E2299" s="8"/>
    </row>
    <row r="2300" ht="14.25" customHeight="1">
      <c r="E2300" s="8"/>
    </row>
    <row r="2301" ht="14.25" customHeight="1">
      <c r="E2301" s="8"/>
    </row>
    <row r="2302" ht="14.25" customHeight="1">
      <c r="E2302" s="8"/>
    </row>
    <row r="2303" ht="14.25" customHeight="1">
      <c r="E2303" s="8"/>
    </row>
    <row r="2304" ht="14.25" customHeight="1">
      <c r="E2304" s="8"/>
    </row>
    <row r="2305" ht="14.25" customHeight="1">
      <c r="E2305" s="8"/>
    </row>
    <row r="2306" ht="14.25" customHeight="1">
      <c r="E2306" s="8"/>
    </row>
    <row r="2307" ht="14.25" customHeight="1">
      <c r="E2307" s="8"/>
    </row>
    <row r="2308" ht="14.25" customHeight="1">
      <c r="E2308" s="8"/>
    </row>
    <row r="2309" ht="14.25" customHeight="1">
      <c r="E2309" s="8"/>
    </row>
    <row r="2310" ht="14.25" customHeight="1">
      <c r="E2310" s="8"/>
    </row>
    <row r="2311" ht="14.25" customHeight="1">
      <c r="E2311" s="8"/>
    </row>
    <row r="2312" ht="14.25" customHeight="1">
      <c r="E2312" s="8"/>
    </row>
    <row r="2313" ht="14.25" customHeight="1">
      <c r="E2313" s="8"/>
    </row>
    <row r="2314" ht="14.25" customHeight="1">
      <c r="E2314" s="8"/>
    </row>
    <row r="2315" ht="14.25" customHeight="1">
      <c r="E2315" s="8"/>
    </row>
    <row r="2316" ht="14.25" customHeight="1">
      <c r="E2316" s="8"/>
    </row>
    <row r="2317" ht="14.25" customHeight="1">
      <c r="E2317" s="8"/>
    </row>
    <row r="2318" ht="14.25" customHeight="1">
      <c r="E2318" s="8"/>
    </row>
    <row r="2319" ht="14.25" customHeight="1">
      <c r="E2319" s="8"/>
    </row>
    <row r="2320" ht="14.25" customHeight="1">
      <c r="E2320" s="8"/>
    </row>
    <row r="2321" ht="14.25" customHeight="1">
      <c r="E2321" s="8"/>
    </row>
    <row r="2322" ht="14.25" customHeight="1">
      <c r="E2322" s="8"/>
    </row>
    <row r="2323" ht="14.25" customHeight="1">
      <c r="E2323" s="8"/>
    </row>
    <row r="2324" ht="14.25" customHeight="1">
      <c r="E2324" s="8"/>
    </row>
    <row r="2325" ht="14.25" customHeight="1">
      <c r="E2325" s="8"/>
    </row>
    <row r="2326" ht="14.25" customHeight="1">
      <c r="E2326" s="8"/>
    </row>
    <row r="2327" ht="14.25" customHeight="1">
      <c r="E2327" s="8"/>
    </row>
    <row r="2328" ht="14.25" customHeight="1">
      <c r="E2328" s="8"/>
    </row>
    <row r="2329" ht="14.25" customHeight="1">
      <c r="E2329" s="8"/>
    </row>
    <row r="2330" ht="14.25" customHeight="1">
      <c r="E2330" s="8"/>
    </row>
    <row r="2331" ht="14.25" customHeight="1">
      <c r="E2331" s="8"/>
    </row>
    <row r="2332" ht="14.25" customHeight="1">
      <c r="E2332" s="8"/>
    </row>
    <row r="2333" ht="14.25" customHeight="1">
      <c r="E2333" s="8"/>
    </row>
    <row r="2334" ht="14.25" customHeight="1">
      <c r="E2334" s="8"/>
    </row>
    <row r="2335" ht="14.25" customHeight="1">
      <c r="E2335" s="8"/>
    </row>
    <row r="2336" ht="14.25" customHeight="1">
      <c r="E2336" s="8"/>
    </row>
    <row r="2337" ht="14.25" customHeight="1">
      <c r="E2337" s="8"/>
    </row>
    <row r="2338" ht="14.25" customHeight="1">
      <c r="E2338" s="8"/>
    </row>
    <row r="2339" ht="14.25" customHeight="1">
      <c r="E2339" s="8"/>
    </row>
    <row r="2340" ht="14.25" customHeight="1">
      <c r="E2340" s="8"/>
    </row>
    <row r="2341" ht="14.25" customHeight="1">
      <c r="E2341" s="8"/>
    </row>
    <row r="2342" ht="14.25" customHeight="1">
      <c r="E2342" s="8"/>
    </row>
    <row r="2343" ht="14.25" customHeight="1">
      <c r="E2343" s="8"/>
    </row>
    <row r="2344" ht="14.25" customHeight="1">
      <c r="E2344" s="8"/>
    </row>
    <row r="2345" ht="14.25" customHeight="1">
      <c r="E2345" s="8"/>
    </row>
    <row r="2346" ht="14.25" customHeight="1">
      <c r="E2346" s="8"/>
    </row>
    <row r="2347" ht="14.25" customHeight="1">
      <c r="E2347" s="8"/>
    </row>
    <row r="2348" ht="14.25" customHeight="1">
      <c r="E2348" s="8"/>
    </row>
    <row r="2349" ht="14.25" customHeight="1">
      <c r="E2349" s="8"/>
    </row>
    <row r="2350" ht="14.25" customHeight="1">
      <c r="E2350" s="8"/>
    </row>
    <row r="2351" ht="14.25" customHeight="1">
      <c r="E2351" s="8"/>
    </row>
    <row r="2352" ht="14.25" customHeight="1">
      <c r="E2352" s="8"/>
    </row>
    <row r="2353" ht="14.25" customHeight="1">
      <c r="E2353" s="8"/>
    </row>
    <row r="2354" ht="14.25" customHeight="1">
      <c r="E2354" s="8"/>
    </row>
    <row r="2355" ht="14.25" customHeight="1">
      <c r="E2355" s="8"/>
    </row>
    <row r="2356" ht="14.25" customHeight="1">
      <c r="E2356" s="8"/>
    </row>
    <row r="2357" ht="14.25" customHeight="1">
      <c r="E2357" s="8"/>
    </row>
    <row r="2358" ht="14.25" customHeight="1">
      <c r="E2358" s="8"/>
    </row>
    <row r="2359" ht="14.25" customHeight="1">
      <c r="E2359" s="8"/>
    </row>
    <row r="2360" ht="14.25" customHeight="1">
      <c r="E2360" s="8"/>
    </row>
    <row r="2361" ht="14.25" customHeight="1">
      <c r="E2361" s="8"/>
    </row>
    <row r="2362" ht="14.25" customHeight="1">
      <c r="E2362" s="8"/>
    </row>
    <row r="2363" ht="14.25" customHeight="1">
      <c r="E2363" s="8"/>
    </row>
    <row r="2364" ht="14.25" customHeight="1">
      <c r="E2364" s="8"/>
    </row>
    <row r="2365" ht="14.25" customHeight="1">
      <c r="E2365" s="8"/>
    </row>
    <row r="2366" ht="14.25" customHeight="1">
      <c r="E2366" s="8"/>
    </row>
    <row r="2367" ht="14.25" customHeight="1">
      <c r="E2367" s="8"/>
    </row>
    <row r="2368" ht="14.25" customHeight="1">
      <c r="E2368" s="8"/>
    </row>
    <row r="2369" ht="14.25" customHeight="1">
      <c r="E2369" s="8"/>
    </row>
    <row r="2370" ht="14.25" customHeight="1">
      <c r="E2370" s="8"/>
    </row>
    <row r="2371" ht="14.25" customHeight="1">
      <c r="E2371" s="8"/>
    </row>
    <row r="2372" ht="14.25" customHeight="1">
      <c r="E2372" s="8"/>
    </row>
    <row r="2373" ht="14.25" customHeight="1">
      <c r="E2373" s="8"/>
    </row>
    <row r="2374" ht="14.25" customHeight="1">
      <c r="E2374" s="8"/>
    </row>
    <row r="2375" ht="14.25" customHeight="1">
      <c r="E2375" s="8"/>
    </row>
    <row r="2376" ht="14.25" customHeight="1">
      <c r="E2376" s="8"/>
    </row>
    <row r="2377" ht="14.25" customHeight="1">
      <c r="E2377" s="8"/>
    </row>
    <row r="2378" ht="14.25" customHeight="1">
      <c r="E2378" s="8"/>
    </row>
    <row r="2379" ht="14.25" customHeight="1">
      <c r="E2379" s="8"/>
    </row>
    <row r="2380" ht="14.25" customHeight="1">
      <c r="E2380" s="8"/>
    </row>
    <row r="2381" ht="14.25" customHeight="1">
      <c r="E2381" s="8"/>
    </row>
    <row r="2382" ht="14.25" customHeight="1">
      <c r="E2382" s="8"/>
    </row>
    <row r="2383" ht="14.25" customHeight="1">
      <c r="E2383" s="8"/>
    </row>
    <row r="2384" ht="14.25" customHeight="1">
      <c r="E2384" s="8"/>
    </row>
    <row r="2385" ht="14.25" customHeight="1">
      <c r="E2385" s="8"/>
    </row>
    <row r="2386" ht="14.25" customHeight="1">
      <c r="E2386" s="8"/>
    </row>
    <row r="2387" ht="14.25" customHeight="1">
      <c r="E2387" s="8"/>
    </row>
    <row r="2388" ht="14.25" customHeight="1">
      <c r="E2388" s="8"/>
    </row>
    <row r="2389" ht="14.25" customHeight="1">
      <c r="E2389" s="8"/>
    </row>
    <row r="2390" ht="14.25" customHeight="1">
      <c r="E2390" s="8"/>
    </row>
    <row r="2391" ht="14.25" customHeight="1">
      <c r="E2391" s="8"/>
    </row>
    <row r="2392" ht="14.25" customHeight="1">
      <c r="E2392" s="8"/>
    </row>
    <row r="2393" ht="14.25" customHeight="1">
      <c r="E2393" s="8"/>
    </row>
    <row r="2394" ht="14.25" customHeight="1">
      <c r="E2394" s="8"/>
    </row>
    <row r="2395" ht="14.25" customHeight="1">
      <c r="E2395" s="8"/>
    </row>
    <row r="2396" ht="14.25" customHeight="1">
      <c r="E2396" s="8"/>
    </row>
    <row r="2397" ht="14.25" customHeight="1">
      <c r="E2397" s="8"/>
    </row>
    <row r="2398" ht="14.25" customHeight="1">
      <c r="E2398" s="8"/>
    </row>
    <row r="2399" ht="14.25" customHeight="1">
      <c r="E2399" s="8"/>
    </row>
    <row r="2400" ht="14.25" customHeight="1">
      <c r="E2400" s="8"/>
    </row>
    <row r="2401" ht="14.25" customHeight="1">
      <c r="E2401" s="8"/>
    </row>
    <row r="2402" ht="14.25" customHeight="1">
      <c r="E2402" s="8"/>
    </row>
    <row r="2403" ht="14.25" customHeight="1">
      <c r="E2403" s="8"/>
    </row>
    <row r="2404" ht="14.25" customHeight="1">
      <c r="E2404" s="8"/>
    </row>
    <row r="2405" ht="14.25" customHeight="1">
      <c r="E2405" s="8"/>
    </row>
    <row r="2406" ht="14.25" customHeight="1">
      <c r="E2406" s="8"/>
    </row>
    <row r="2407" ht="14.25" customHeight="1">
      <c r="E2407" s="8"/>
    </row>
    <row r="2408" ht="14.25" customHeight="1">
      <c r="E2408" s="8"/>
    </row>
    <row r="2409" ht="14.25" customHeight="1">
      <c r="E2409" s="8"/>
    </row>
    <row r="2410" ht="14.25" customHeight="1">
      <c r="E2410" s="8"/>
    </row>
    <row r="2411" ht="14.25" customHeight="1">
      <c r="E2411" s="8"/>
    </row>
    <row r="2412" ht="14.25" customHeight="1">
      <c r="E2412" s="8"/>
    </row>
    <row r="2413" ht="14.25" customHeight="1">
      <c r="E2413" s="8"/>
    </row>
    <row r="2414" ht="14.25" customHeight="1">
      <c r="E2414" s="8"/>
    </row>
    <row r="2415" ht="14.25" customHeight="1">
      <c r="E2415" s="8"/>
    </row>
    <row r="2416" ht="14.25" customHeight="1">
      <c r="E2416" s="8"/>
    </row>
    <row r="2417" ht="14.25" customHeight="1">
      <c r="E2417" s="8"/>
    </row>
    <row r="2418" ht="14.25" customHeight="1">
      <c r="E2418" s="8"/>
    </row>
    <row r="2419" ht="14.25" customHeight="1">
      <c r="E2419" s="8"/>
    </row>
    <row r="2420" ht="14.25" customHeight="1">
      <c r="E2420" s="8"/>
    </row>
    <row r="2421" ht="14.25" customHeight="1">
      <c r="E2421" s="8"/>
    </row>
    <row r="2422" ht="14.25" customHeight="1">
      <c r="E2422" s="8"/>
    </row>
    <row r="2423" ht="14.25" customHeight="1">
      <c r="E2423" s="8"/>
    </row>
    <row r="2424" ht="14.25" customHeight="1">
      <c r="E2424" s="8"/>
    </row>
    <row r="2425" ht="14.25" customHeight="1">
      <c r="E2425" s="8"/>
    </row>
    <row r="2426" ht="14.25" customHeight="1">
      <c r="E2426" s="8"/>
    </row>
    <row r="2427" ht="14.25" customHeight="1">
      <c r="E2427" s="8"/>
    </row>
    <row r="2428" ht="14.25" customHeight="1">
      <c r="E2428" s="8"/>
    </row>
    <row r="2429" ht="14.25" customHeight="1">
      <c r="E2429" s="8"/>
    </row>
    <row r="2430" ht="14.25" customHeight="1">
      <c r="E2430" s="8"/>
    </row>
    <row r="2431" ht="14.25" customHeight="1">
      <c r="E2431" s="8"/>
    </row>
    <row r="2432" ht="14.25" customHeight="1">
      <c r="E2432" s="8"/>
    </row>
    <row r="2433" ht="14.25" customHeight="1">
      <c r="E2433" s="8"/>
    </row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  <row r="2542" ht="14.25" customHeight="1"/>
    <row r="2543" ht="14.25" customHeight="1"/>
    <row r="2544" ht="14.25" customHeight="1"/>
    <row r="2545" ht="14.25" customHeight="1"/>
    <row r="2546" ht="14.25" customHeight="1"/>
    <row r="2547" ht="14.25" customHeight="1"/>
    <row r="2548" ht="14.25" customHeight="1"/>
    <row r="2549" ht="14.25" customHeight="1"/>
    <row r="2550" ht="14.25" customHeight="1"/>
    <row r="2551" ht="14.25" customHeight="1"/>
    <row r="2552" ht="14.25" customHeight="1"/>
    <row r="2553" ht="14.25" customHeight="1"/>
    <row r="2554" ht="14.25" customHeight="1"/>
    <row r="2555" ht="14.25" customHeight="1"/>
    <row r="2556" ht="14.25" customHeight="1"/>
    <row r="2557" ht="14.25" customHeight="1"/>
    <row r="2558" ht="14.25" customHeight="1"/>
    <row r="2559" ht="14.25" customHeight="1"/>
    <row r="2560" ht="14.25" customHeight="1"/>
    <row r="2561" ht="14.25" customHeight="1"/>
    <row r="2562" ht="14.25" customHeight="1"/>
    <row r="2563" ht="14.25" customHeight="1"/>
    <row r="2564" ht="14.25" customHeight="1"/>
    <row r="2565" ht="14.25" customHeight="1"/>
    <row r="2566" ht="14.25" customHeight="1"/>
    <row r="2567" ht="14.25" customHeight="1"/>
    <row r="2568" ht="14.25" customHeight="1"/>
    <row r="2569" ht="14.25" customHeight="1"/>
    <row r="2570" ht="14.25" customHeight="1"/>
    <row r="2571" ht="14.25" customHeight="1"/>
    <row r="2572" ht="14.25" customHeight="1"/>
    <row r="2573" ht="14.25" customHeight="1"/>
    <row r="2574" ht="14.25" customHeight="1"/>
    <row r="2575" ht="14.25" customHeight="1"/>
    <row r="2576" ht="14.25" customHeight="1"/>
    <row r="2577" ht="14.25" customHeight="1"/>
    <row r="2578" ht="14.25" customHeight="1"/>
    <row r="2579" ht="14.25" customHeight="1"/>
    <row r="2580" ht="14.25" customHeight="1"/>
    <row r="2581" ht="14.25" customHeight="1"/>
    <row r="2582" ht="14.25" customHeight="1"/>
    <row r="2583" ht="14.25" customHeight="1"/>
    <row r="2584" ht="14.25" customHeight="1"/>
    <row r="2585" ht="14.25" customHeight="1"/>
    <row r="2586" ht="14.25" customHeight="1"/>
    <row r="2587" ht="14.25" customHeight="1"/>
    <row r="2588" ht="14.25" customHeight="1"/>
    <row r="2589" ht="14.25" customHeight="1"/>
    <row r="2590" ht="14.25" customHeight="1"/>
    <row r="2591" ht="14.25" customHeight="1"/>
    <row r="2592" ht="14.25" customHeight="1"/>
    <row r="2593" ht="14.25" customHeight="1"/>
    <row r="2594" ht="14.25" customHeight="1"/>
    <row r="2595" ht="14.25" customHeight="1"/>
    <row r="2596" ht="14.25" customHeight="1"/>
    <row r="2597" ht="14.25" customHeight="1"/>
    <row r="2598" ht="14.25" customHeight="1"/>
    <row r="2599" ht="14.25" customHeight="1"/>
    <row r="2600" ht="14.25" customHeight="1"/>
    <row r="2601" ht="14.25" customHeight="1"/>
    <row r="2602" ht="14.25" customHeight="1"/>
    <row r="2603" ht="14.25" customHeight="1"/>
    <row r="2604" ht="14.25" customHeight="1"/>
    <row r="2605" ht="14.25" customHeight="1"/>
    <row r="2606" ht="14.25" customHeight="1"/>
    <row r="2607" ht="14.25" customHeight="1"/>
    <row r="2608" ht="14.25" customHeight="1"/>
    <row r="2609" ht="14.25" customHeight="1"/>
    <row r="2610" ht="14.25" customHeight="1"/>
    <row r="2611" ht="14.25" customHeight="1"/>
    <row r="2612" ht="14.25" customHeight="1"/>
    <row r="2613" ht="14.25" customHeight="1"/>
    <row r="2614" ht="14.25" customHeight="1"/>
    <row r="2615" ht="14.25" customHeight="1"/>
    <row r="2616" ht="14.25" customHeight="1"/>
    <row r="2617" ht="14.25" customHeight="1"/>
    <row r="2618" ht="14.25" customHeight="1"/>
    <row r="2619" ht="14.25" customHeight="1"/>
    <row r="2620" ht="14.25" customHeight="1"/>
    <row r="2621" ht="14.25" customHeight="1"/>
    <row r="2622" ht="14.25" customHeight="1"/>
    <row r="2623" ht="14.25" customHeight="1"/>
    <row r="2624" ht="14.25" customHeight="1"/>
    <row r="2625" ht="14.25" customHeight="1"/>
    <row r="2626" ht="14.25" customHeight="1"/>
    <row r="2627" ht="14.25" customHeight="1"/>
    <row r="2628" ht="14.25" customHeight="1"/>
    <row r="2629" ht="14.25" customHeight="1"/>
    <row r="2630" ht="14.25" customHeight="1"/>
    <row r="2631" ht="14.25" customHeight="1"/>
    <row r="2632" ht="14.25" customHeight="1"/>
    <row r="2633" ht="14.25" customHeight="1"/>
    <row r="2634" ht="14.25" customHeight="1"/>
    <row r="2635" ht="14.25" customHeight="1"/>
    <row r="2636" ht="14.25" customHeight="1"/>
    <row r="2637" ht="14.25" customHeight="1"/>
    <row r="2638" ht="14.25" customHeight="1"/>
    <row r="2639" ht="14.25" customHeight="1"/>
    <row r="2640" ht="14.25" customHeight="1"/>
    <row r="2641" ht="14.25" customHeight="1"/>
    <row r="2642" ht="14.25" customHeight="1"/>
    <row r="2643" ht="14.25" customHeight="1"/>
    <row r="2644" ht="14.25" customHeight="1"/>
    <row r="2645" ht="14.25" customHeight="1"/>
    <row r="2646" ht="14.25" customHeight="1"/>
    <row r="2647" ht="14.25" customHeight="1"/>
    <row r="2648" ht="14.25" customHeight="1"/>
    <row r="2649" ht="14.25" customHeight="1"/>
    <row r="2650" ht="14.25" customHeight="1"/>
    <row r="2651" ht="14.25" customHeight="1"/>
    <row r="2652" ht="14.25" customHeight="1"/>
    <row r="2653" ht="14.25" customHeight="1"/>
    <row r="2654" ht="14.25" customHeight="1"/>
    <row r="2655" ht="14.25" customHeight="1"/>
    <row r="2656" ht="14.25" customHeight="1"/>
    <row r="2657" ht="14.25" customHeight="1"/>
    <row r="2658" ht="14.25" customHeight="1"/>
    <row r="2659" ht="14.25" customHeight="1"/>
    <row r="2660" ht="14.25" customHeight="1"/>
    <row r="2661" ht="14.25" customHeight="1"/>
    <row r="2662" ht="14.25" customHeight="1"/>
    <row r="2663" ht="14.25" customHeight="1"/>
    <row r="2664" ht="14.25" customHeight="1"/>
    <row r="2665" ht="14.25" customHeight="1"/>
    <row r="2666" ht="14.25" customHeight="1"/>
    <row r="2667" ht="14.25" customHeight="1"/>
    <row r="2668" ht="14.25" customHeight="1"/>
    <row r="2669" ht="14.25" customHeight="1"/>
    <row r="2670" ht="14.25" customHeight="1"/>
    <row r="2671" ht="14.25" customHeight="1"/>
    <row r="2672" ht="14.25" customHeight="1"/>
    <row r="2673" ht="14.25" customHeight="1"/>
    <row r="2674" ht="14.25" customHeight="1"/>
    <row r="2675" ht="14.25" customHeight="1"/>
    <row r="2676" ht="14.25" customHeight="1"/>
    <row r="2677" ht="14.25" customHeight="1"/>
    <row r="2678" ht="14.25" customHeight="1"/>
    <row r="2679" ht="14.25" customHeight="1"/>
    <row r="2680" ht="14.25" customHeight="1"/>
    <row r="2681" ht="14.25" customHeight="1"/>
    <row r="2682" ht="14.25" customHeight="1"/>
    <row r="2683" ht="14.25" customHeight="1"/>
    <row r="2684" ht="14.25" customHeight="1"/>
    <row r="2685" ht="14.25" customHeight="1"/>
    <row r="2686" ht="14.25" customHeight="1"/>
    <row r="2687" ht="14.25" customHeight="1"/>
    <row r="2688" ht="14.25" customHeight="1"/>
    <row r="2689" ht="14.25" customHeight="1"/>
    <row r="2690" ht="14.25" customHeight="1"/>
    <row r="2691" ht="14.25" customHeight="1"/>
    <row r="2692" ht="14.25" customHeight="1"/>
    <row r="2693" ht="14.25" customHeight="1"/>
    <row r="2694" ht="14.25" customHeight="1"/>
    <row r="2695" ht="14.25" customHeight="1"/>
    <row r="2696" ht="14.25" customHeight="1"/>
    <row r="2697" ht="14.25" customHeight="1"/>
    <row r="2698" ht="14.25" customHeight="1"/>
    <row r="2699" ht="14.25" customHeight="1"/>
    <row r="2700" ht="14.25" customHeight="1"/>
    <row r="2701" ht="14.25" customHeight="1"/>
    <row r="2702" ht="14.25" customHeight="1"/>
    <row r="2703" ht="14.25" customHeight="1"/>
    <row r="2704" ht="14.25" customHeight="1"/>
    <row r="2705" ht="14.25" customHeight="1"/>
    <row r="2706" ht="14.25" customHeight="1"/>
    <row r="2707" ht="14.25" customHeight="1"/>
    <row r="2708" ht="14.25" customHeight="1"/>
    <row r="2709" ht="14.25" customHeight="1"/>
    <row r="2710" ht="14.25" customHeight="1"/>
    <row r="2711" ht="14.25" customHeight="1"/>
    <row r="2712" ht="14.25" customHeight="1"/>
    <row r="2713" ht="14.25" customHeight="1"/>
    <row r="2714" ht="14.25" customHeight="1"/>
    <row r="2715" ht="14.25" customHeight="1"/>
    <row r="2716" ht="14.25" customHeight="1"/>
    <row r="2717" ht="14.25" customHeight="1"/>
    <row r="2718" ht="14.25" customHeight="1"/>
    <row r="2719" ht="14.25" customHeight="1"/>
    <row r="2720" ht="14.25" customHeight="1"/>
    <row r="2721" ht="14.25" customHeight="1"/>
    <row r="2722" ht="14.25" customHeight="1"/>
    <row r="2723" ht="14.25" customHeight="1"/>
    <row r="2724" ht="14.25" customHeight="1"/>
    <row r="2725" ht="14.25" customHeight="1"/>
    <row r="2726" ht="14.25" customHeight="1"/>
    <row r="2727" ht="14.25" customHeight="1"/>
    <row r="2728" ht="14.25" customHeight="1"/>
    <row r="2729" ht="14.25" customHeight="1"/>
    <row r="2730" ht="14.25" customHeight="1"/>
    <row r="2731" ht="14.25" customHeight="1"/>
    <row r="2732" ht="14.25" customHeight="1"/>
    <row r="2733" ht="14.25" customHeight="1"/>
    <row r="2734" ht="14.25" customHeight="1"/>
    <row r="2735" ht="14.25" customHeight="1"/>
    <row r="2736" ht="14.25" customHeight="1"/>
    <row r="2737" ht="14.25" customHeight="1"/>
    <row r="2738" ht="14.25" customHeight="1"/>
    <row r="2739" ht="14.25" customHeight="1"/>
    <row r="2740" ht="14.25" customHeight="1"/>
    <row r="2741" ht="14.25" customHeight="1"/>
    <row r="2742" ht="14.25" customHeight="1"/>
    <row r="2743" ht="14.25" customHeight="1"/>
    <row r="2744" ht="14.25" customHeight="1"/>
    <row r="2745" ht="14.25" customHeight="1"/>
    <row r="2746" ht="14.25" customHeight="1"/>
    <row r="2747" ht="14.25" customHeight="1"/>
    <row r="2748" ht="14.25" customHeight="1"/>
    <row r="2749" ht="14.25" customHeight="1"/>
    <row r="2750" ht="14.25" customHeight="1"/>
    <row r="2751" ht="14.25" customHeight="1"/>
    <row r="2752" ht="14.25" customHeight="1"/>
    <row r="2753" ht="14.25" customHeight="1"/>
    <row r="2754" ht="14.25" customHeight="1"/>
    <row r="2755" ht="14.25" customHeight="1"/>
    <row r="2756" ht="14.25" customHeight="1"/>
    <row r="2757" ht="14.25" customHeight="1"/>
    <row r="2758" ht="14.25" customHeight="1"/>
    <row r="2759" ht="14.25" customHeight="1"/>
    <row r="2760" ht="14.25" customHeight="1"/>
    <row r="2761" ht="14.25" customHeight="1"/>
    <row r="2762" ht="14.25" customHeight="1"/>
    <row r="2763" ht="14.25" customHeight="1"/>
    <row r="2764" ht="14.25" customHeight="1"/>
    <row r="2765" ht="14.25" customHeight="1"/>
    <row r="2766" ht="14.25" customHeight="1"/>
    <row r="2767" ht="14.25" customHeight="1"/>
    <row r="2768" ht="14.25" customHeight="1"/>
    <row r="2769" ht="14.25" customHeight="1"/>
    <row r="2770" ht="14.25" customHeight="1"/>
    <row r="2771" ht="14.25" customHeight="1"/>
    <row r="2772" ht="14.25" customHeight="1"/>
    <row r="2773" ht="14.25" customHeight="1"/>
    <row r="2774" ht="14.25" customHeight="1"/>
    <row r="2775" ht="14.25" customHeight="1"/>
    <row r="2776" ht="14.25" customHeight="1"/>
    <row r="2777" ht="14.25" customHeight="1"/>
    <row r="2778" ht="14.25" customHeight="1"/>
    <row r="2779" ht="14.25" customHeight="1"/>
    <row r="2780" ht="14.25" customHeight="1"/>
    <row r="2781" ht="14.25" customHeight="1"/>
    <row r="2782" ht="14.25" customHeight="1"/>
    <row r="2783" ht="14.25" customHeight="1"/>
    <row r="2784" ht="14.25" customHeight="1"/>
    <row r="2785" ht="14.25" customHeight="1"/>
    <row r="2786" ht="14.25" customHeight="1"/>
    <row r="2787" ht="14.25" customHeight="1"/>
    <row r="2788" ht="14.25" customHeight="1"/>
    <row r="2789" ht="14.25" customHeight="1"/>
    <row r="2790" ht="14.25" customHeight="1"/>
    <row r="2791" ht="14.25" customHeight="1"/>
    <row r="2792" ht="14.25" customHeight="1"/>
    <row r="2793" ht="14.25" customHeight="1"/>
    <row r="2794" ht="14.25" customHeight="1"/>
    <row r="2795" ht="14.25" customHeight="1"/>
    <row r="2796" ht="14.25" customHeight="1"/>
    <row r="2797" ht="14.25" customHeight="1"/>
    <row r="2798" ht="14.25" customHeight="1"/>
    <row r="2799" ht="14.25" customHeight="1"/>
    <row r="2800" ht="14.25" customHeight="1"/>
    <row r="2801" ht="14.25" customHeight="1"/>
    <row r="2802" ht="14.25" customHeight="1"/>
    <row r="2803" ht="14.25" customHeight="1"/>
    <row r="2804" ht="14.25" customHeight="1"/>
    <row r="2805" ht="14.25" customHeight="1"/>
    <row r="2806" ht="14.25" customHeight="1"/>
    <row r="2807" ht="14.25" customHeight="1"/>
    <row r="2808" ht="14.25" customHeight="1"/>
    <row r="2809" ht="14.25" customHeight="1"/>
    <row r="2810" ht="14.25" customHeight="1"/>
    <row r="2811" ht="14.25" customHeight="1"/>
    <row r="2812" ht="14.25" customHeight="1"/>
    <row r="2813" ht="14.25" customHeight="1"/>
    <row r="2814" ht="14.25" customHeight="1"/>
    <row r="2815" ht="14.25" customHeight="1"/>
    <row r="2816" ht="14.25" customHeight="1"/>
    <row r="2817" ht="14.25" customHeight="1"/>
    <row r="2818" ht="14.25" customHeight="1"/>
    <row r="2819" ht="14.25" customHeight="1"/>
    <row r="2820" ht="14.25" customHeight="1"/>
    <row r="2821" ht="14.25" customHeight="1"/>
    <row r="2822" ht="14.25" customHeight="1"/>
    <row r="2823" ht="14.25" customHeight="1"/>
    <row r="2824" ht="14.25" customHeight="1"/>
    <row r="2825" ht="14.25" customHeight="1"/>
    <row r="2826" ht="14.25" customHeight="1"/>
    <row r="2827" ht="14.25" customHeight="1"/>
    <row r="2828" ht="14.25" customHeight="1"/>
    <row r="2829" ht="14.25" customHeight="1"/>
    <row r="2830" ht="14.25" customHeight="1"/>
    <row r="2831" ht="14.25" customHeight="1"/>
    <row r="2832" ht="14.25" customHeight="1"/>
    <row r="2833" ht="14.25" customHeight="1"/>
    <row r="2834" ht="14.25" customHeight="1"/>
    <row r="2835" ht="14.25" customHeight="1"/>
    <row r="2836" ht="14.25" customHeight="1"/>
    <row r="2837" ht="14.25" customHeight="1"/>
    <row r="2838" ht="14.25" customHeight="1"/>
    <row r="2839" ht="14.25" customHeight="1"/>
    <row r="2840" ht="14.25" customHeight="1"/>
    <row r="2841" ht="14.25" customHeight="1"/>
    <row r="2842" ht="14.25" customHeight="1"/>
    <row r="2843" ht="14.25" customHeight="1"/>
    <row r="2844" ht="14.25" customHeight="1"/>
    <row r="2845" ht="14.25" customHeight="1"/>
    <row r="2846" ht="14.25" customHeight="1"/>
    <row r="2847" ht="14.25" customHeight="1"/>
    <row r="2848" ht="14.25" customHeight="1"/>
    <row r="2849" ht="14.25" customHeight="1"/>
    <row r="2850" ht="14.25" customHeight="1"/>
    <row r="2851" ht="14.25" customHeight="1"/>
    <row r="2852" ht="14.25" customHeight="1"/>
    <row r="2853" ht="14.25" customHeight="1"/>
    <row r="2854" ht="14.25" customHeight="1"/>
    <row r="2855" ht="14.25" customHeight="1"/>
    <row r="2856" ht="14.25" customHeight="1"/>
    <row r="2857" ht="14.25" customHeight="1"/>
    <row r="2858" ht="14.25" customHeight="1"/>
    <row r="2859" ht="14.25" customHeight="1"/>
    <row r="2860" ht="14.25" customHeight="1"/>
    <row r="2861" ht="14.25" customHeight="1"/>
    <row r="2862" ht="14.25" customHeight="1"/>
    <row r="2863" ht="14.25" customHeight="1"/>
    <row r="2864" ht="14.25" customHeight="1"/>
    <row r="2865" ht="14.25" customHeight="1"/>
    <row r="2866" ht="14.25" customHeight="1"/>
    <row r="2867" ht="14.25" customHeight="1"/>
    <row r="2868" ht="14.25" customHeight="1"/>
    <row r="2869" ht="14.25" customHeight="1"/>
    <row r="2870" ht="14.25" customHeight="1"/>
    <row r="2871" ht="14.25" customHeight="1"/>
    <row r="2872" ht="14.25" customHeight="1"/>
    <row r="2873" ht="14.25" customHeight="1"/>
    <row r="2874" ht="14.25" customHeight="1"/>
    <row r="2875" ht="14.25" customHeight="1"/>
    <row r="2876" ht="14.25" customHeight="1"/>
    <row r="2877" ht="14.25" customHeight="1"/>
    <row r="2878" ht="14.25" customHeight="1"/>
    <row r="2879" ht="14.25" customHeight="1"/>
    <row r="2880" ht="14.25" customHeight="1"/>
    <row r="2881" ht="14.25" customHeight="1"/>
    <row r="2882" ht="14.25" customHeight="1"/>
    <row r="2883" ht="14.25" customHeight="1"/>
    <row r="2884" ht="14.25" customHeight="1"/>
    <row r="2885" ht="14.25" customHeight="1"/>
    <row r="2886" ht="14.25" customHeight="1"/>
    <row r="2887" ht="14.25" customHeight="1"/>
    <row r="2888" ht="14.25" customHeight="1"/>
    <row r="2889" ht="14.25" customHeight="1"/>
    <row r="2890" ht="14.25" customHeight="1"/>
    <row r="2891" ht="14.25" customHeight="1"/>
    <row r="2892" ht="14.25" customHeight="1"/>
    <row r="2893" ht="14.25" customHeight="1"/>
    <row r="2894" ht="14.25" customHeight="1"/>
    <row r="2895" ht="14.25" customHeight="1"/>
    <row r="2896" ht="14.25" customHeight="1"/>
    <row r="2897" ht="14.25" customHeight="1"/>
    <row r="2898" ht="14.25" customHeight="1"/>
    <row r="2899" ht="14.25" customHeight="1"/>
    <row r="2900" ht="14.25" customHeight="1"/>
    <row r="2901" ht="14.25" customHeight="1"/>
    <row r="2902" ht="14.25" customHeight="1"/>
    <row r="2903" ht="14.25" customHeight="1"/>
    <row r="2904" ht="14.25" customHeight="1"/>
    <row r="2905" ht="14.25" customHeight="1"/>
    <row r="2906" ht="14.25" customHeight="1"/>
    <row r="2907" ht="14.25" customHeight="1"/>
    <row r="2908" ht="14.25" customHeight="1"/>
    <row r="2909" ht="14.25" customHeight="1"/>
    <row r="2910" ht="14.25" customHeight="1"/>
    <row r="2911" ht="14.25" customHeight="1"/>
    <row r="2912" ht="14.25" customHeight="1"/>
    <row r="2913" ht="14.25" customHeight="1"/>
    <row r="2914" ht="14.25" customHeight="1"/>
    <row r="2915" ht="14.25" customHeight="1"/>
    <row r="2916" ht="14.25" customHeight="1"/>
    <row r="2917" ht="14.25" customHeight="1"/>
    <row r="2918" ht="14.25" customHeight="1"/>
    <row r="2919" ht="14.25" customHeight="1"/>
    <row r="2920" ht="14.25" customHeight="1"/>
    <row r="2921" ht="14.25" customHeight="1"/>
    <row r="2922" ht="14.25" customHeight="1"/>
    <row r="2923" ht="14.25" customHeight="1"/>
    <row r="2924" ht="14.25" customHeight="1"/>
    <row r="2925" ht="14.25" customHeight="1"/>
    <row r="2926" ht="14.25" customHeight="1"/>
    <row r="2927" ht="14.25" customHeight="1"/>
    <row r="2928" ht="14.25" customHeight="1"/>
    <row r="2929" ht="14.25" customHeight="1"/>
    <row r="2930" ht="14.25" customHeight="1"/>
    <row r="2931" ht="14.25" customHeight="1"/>
    <row r="2932" ht="14.25" customHeight="1"/>
    <row r="2933" ht="14.25" customHeight="1"/>
    <row r="2934" ht="14.25" customHeight="1"/>
    <row r="2935" ht="14.25" customHeight="1"/>
    <row r="2936" ht="14.25" customHeight="1"/>
    <row r="2937" ht="14.25" customHeight="1"/>
    <row r="2938" ht="14.25" customHeight="1"/>
    <row r="2939" ht="14.25" customHeight="1"/>
    <row r="2940" ht="14.25" customHeight="1"/>
    <row r="2941" ht="14.25" customHeight="1"/>
    <row r="2942" ht="14.25" customHeight="1"/>
    <row r="2943" ht="14.25" customHeight="1"/>
    <row r="2944" ht="14.25" customHeight="1"/>
    <row r="2945" ht="14.25" customHeight="1"/>
    <row r="2946" ht="14.25" customHeight="1"/>
    <row r="2947" ht="14.25" customHeight="1"/>
    <row r="2948" ht="14.25" customHeight="1"/>
    <row r="2949" ht="14.25" customHeight="1"/>
    <row r="2950" ht="14.25" customHeight="1"/>
    <row r="2951" ht="14.25" customHeight="1"/>
    <row r="2952" ht="14.25" customHeight="1"/>
    <row r="2953" ht="14.25" customHeight="1"/>
    <row r="2954" ht="14.25" customHeight="1"/>
    <row r="2955" ht="14.25" customHeight="1"/>
    <row r="2956" ht="14.25" customHeight="1"/>
    <row r="2957" ht="14.25" customHeight="1"/>
    <row r="2958" ht="14.25" customHeight="1"/>
    <row r="2959" ht="14.25" customHeight="1"/>
    <row r="2960" ht="14.25" customHeight="1"/>
    <row r="2961" ht="14.25" customHeight="1"/>
    <row r="2962" ht="14.25" customHeight="1"/>
    <row r="2963" ht="14.25" customHeight="1"/>
    <row r="2964" ht="14.25" customHeight="1"/>
    <row r="2965" ht="14.25" customHeight="1"/>
    <row r="2966" ht="14.25" customHeight="1"/>
    <row r="2967" ht="14.25" customHeight="1"/>
    <row r="2968" ht="14.25" customHeight="1"/>
    <row r="2969" ht="14.25" customHeight="1"/>
    <row r="2970" ht="14.25" customHeight="1"/>
    <row r="2971" ht="14.25" customHeight="1"/>
    <row r="2972" ht="14.25" customHeight="1"/>
    <row r="2973" ht="14.25" customHeight="1"/>
    <row r="2974" ht="14.25" customHeight="1"/>
    <row r="2975" ht="14.25" customHeight="1"/>
    <row r="2976" ht="14.25" customHeight="1"/>
    <row r="2977" ht="14.25" customHeight="1"/>
    <row r="2978" ht="14.25" customHeight="1"/>
    <row r="2979" ht="14.25" customHeight="1"/>
    <row r="2980" ht="14.25" customHeight="1"/>
    <row r="2981" ht="14.25" customHeight="1"/>
    <row r="2982" ht="14.25" customHeight="1"/>
    <row r="2983" ht="14.25" customHeight="1"/>
    <row r="2984" ht="14.25" customHeight="1"/>
    <row r="2985" ht="14.25" customHeight="1"/>
    <row r="2986" ht="14.25" customHeight="1"/>
    <row r="2987" ht="14.25" customHeight="1"/>
    <row r="2988" ht="14.25" customHeight="1"/>
    <row r="2989" ht="14.25" customHeight="1"/>
    <row r="2990" ht="14.25" customHeight="1"/>
    <row r="2991" ht="14.25" customHeight="1"/>
    <row r="2992" ht="14.25" customHeight="1"/>
    <row r="2993" ht="14.25" customHeight="1"/>
    <row r="2994" ht="14.25" customHeight="1"/>
    <row r="2995" ht="14.25" customHeight="1"/>
    <row r="2996" ht="14.25" customHeight="1"/>
    <row r="2997" ht="14.25" customHeight="1"/>
    <row r="2998" ht="14.25" customHeight="1"/>
    <row r="2999" ht="14.25" customHeight="1"/>
    <row r="3000" ht="14.25" customHeight="1"/>
    <row r="3001" ht="14.25" customHeight="1"/>
    <row r="3002" ht="14.25" customHeight="1"/>
    <row r="3003" ht="14.25" customHeight="1"/>
    <row r="3004" ht="14.25" customHeight="1"/>
    <row r="3005" ht="14.25" customHeight="1"/>
    <row r="3006" ht="14.25" customHeight="1"/>
    <row r="3007" ht="14.25" customHeight="1"/>
    <row r="3008" ht="14.25" customHeight="1"/>
    <row r="3009" ht="14.25" customHeight="1"/>
    <row r="3010" ht="14.25" customHeight="1"/>
    <row r="3011" ht="14.25" customHeight="1"/>
    <row r="3012" ht="14.25" customHeight="1"/>
    <row r="3013" ht="14.25" customHeight="1"/>
    <row r="3014" ht="14.25" customHeight="1"/>
    <row r="3015" ht="14.25" customHeight="1"/>
    <row r="3016" ht="14.25" customHeight="1"/>
    <row r="3017" ht="14.25" customHeight="1"/>
    <row r="3018" ht="14.25" customHeight="1"/>
    <row r="3019" ht="14.25" customHeight="1"/>
    <row r="3020" ht="14.25" customHeight="1"/>
    <row r="3021" ht="14.25" customHeight="1"/>
    <row r="3022" ht="14.25" customHeight="1"/>
    <row r="3023" ht="14.25" customHeight="1"/>
    <row r="3024" ht="14.25" customHeight="1"/>
    <row r="3025" ht="14.25" customHeight="1"/>
    <row r="3026" ht="14.25" customHeight="1"/>
    <row r="3027" ht="14.25" customHeight="1"/>
    <row r="3028" ht="14.25" customHeight="1"/>
    <row r="3029" ht="14.25" customHeight="1"/>
    <row r="3030" ht="14.25" customHeight="1"/>
    <row r="3031" ht="14.25" customHeight="1"/>
    <row r="3032" ht="14.25" customHeight="1"/>
    <row r="3033" ht="14.25" customHeight="1"/>
    <row r="3034" ht="14.25" customHeight="1"/>
    <row r="3035" ht="14.25" customHeight="1"/>
    <row r="3036" ht="14.25" customHeight="1"/>
    <row r="3037" ht="14.25" customHeight="1"/>
    <row r="3038" ht="14.25" customHeight="1"/>
    <row r="3039" ht="14.25" customHeight="1"/>
    <row r="3040" ht="14.25" customHeight="1"/>
    <row r="3041" ht="14.25" customHeight="1"/>
    <row r="3042" ht="14.25" customHeight="1"/>
    <row r="3043" ht="14.25" customHeight="1"/>
    <row r="3044" ht="14.25" customHeight="1"/>
    <row r="3045" ht="14.25" customHeight="1"/>
    <row r="3046" ht="14.25" customHeight="1"/>
    <row r="3047" ht="14.25" customHeight="1"/>
    <row r="3048" ht="14.25" customHeight="1"/>
    <row r="3049" ht="14.25" customHeight="1"/>
    <row r="3050" ht="14.25" customHeight="1"/>
    <row r="3051" ht="14.25" customHeight="1"/>
    <row r="3052" ht="14.25" customHeight="1"/>
    <row r="3053" ht="14.25" customHeight="1"/>
    <row r="3054" ht="14.25" customHeight="1"/>
    <row r="3055" ht="14.25" customHeight="1"/>
    <row r="3056" ht="14.25" customHeight="1"/>
    <row r="3057" ht="14.25" customHeight="1"/>
    <row r="3058" ht="14.25" customHeight="1"/>
    <row r="3059" ht="14.25" customHeight="1"/>
    <row r="3060" ht="14.25" customHeight="1"/>
    <row r="3061" ht="14.25" customHeight="1"/>
    <row r="3062" ht="14.25" customHeight="1"/>
    <row r="3063" ht="14.25" customHeight="1"/>
    <row r="3064" ht="14.25" customHeight="1"/>
    <row r="3065" ht="14.25" customHeight="1"/>
    <row r="3066" ht="14.25" customHeight="1"/>
    <row r="3067" ht="14.25" customHeight="1"/>
    <row r="3068" ht="14.25" customHeight="1"/>
    <row r="3069" ht="14.25" customHeight="1"/>
    <row r="3070" ht="14.25" customHeight="1"/>
    <row r="3071" ht="14.25" customHeight="1"/>
    <row r="3072" ht="14.25" customHeight="1"/>
    <row r="3073" ht="14.25" customHeight="1"/>
    <row r="3074" ht="14.25" customHeight="1"/>
    <row r="3075" ht="14.25" customHeight="1"/>
    <row r="3076" ht="14.25" customHeight="1"/>
    <row r="3077" ht="14.25" customHeight="1"/>
    <row r="3078" ht="14.25" customHeight="1"/>
    <row r="3079" ht="14.25" customHeight="1"/>
    <row r="3080" ht="14.25" customHeight="1"/>
    <row r="3081" ht="14.25" customHeight="1"/>
    <row r="3082" ht="14.25" customHeight="1"/>
    <row r="3083" ht="14.25" customHeight="1"/>
    <row r="3084" ht="14.25" customHeight="1"/>
    <row r="3085" ht="14.25" customHeight="1"/>
    <row r="3086" ht="14.25" customHeight="1"/>
    <row r="3087" ht="14.25" customHeight="1"/>
    <row r="3088" ht="14.25" customHeight="1"/>
    <row r="3089" ht="14.25" customHeight="1"/>
    <row r="3090" ht="14.25" customHeight="1"/>
    <row r="3091" ht="14.25" customHeight="1"/>
    <row r="3092" ht="14.25" customHeight="1"/>
    <row r="3093" ht="14.25" customHeight="1"/>
    <row r="3094" ht="14.25" customHeight="1"/>
    <row r="3095" ht="14.25" customHeight="1"/>
    <row r="3096" ht="14.25" customHeight="1"/>
    <row r="3097" ht="14.25" customHeight="1"/>
    <row r="3098" ht="14.25" customHeight="1"/>
    <row r="3099" ht="14.25" customHeight="1"/>
    <row r="3100" ht="14.25" customHeight="1"/>
    <row r="3101" ht="14.25" customHeight="1"/>
    <row r="3102" ht="14.25" customHeight="1"/>
    <row r="3103" ht="14.25" customHeight="1"/>
    <row r="3104" ht="14.25" customHeight="1"/>
    <row r="3105" ht="14.25" customHeight="1"/>
    <row r="3106" ht="14.25" customHeight="1"/>
    <row r="3107" ht="14.25" customHeight="1"/>
    <row r="3108" ht="14.25" customHeight="1"/>
    <row r="3109" ht="14.25" customHeight="1"/>
    <row r="3110" ht="14.25" customHeight="1"/>
    <row r="3111" ht="14.25" customHeight="1"/>
    <row r="3112" ht="14.25" customHeight="1"/>
    <row r="3113" ht="14.25" customHeight="1"/>
    <row r="3114" ht="14.25" customHeight="1"/>
    <row r="3115" ht="14.25" customHeight="1"/>
    <row r="3116" ht="14.25" customHeight="1"/>
    <row r="3117" ht="14.25" customHeight="1"/>
    <row r="3118" ht="14.25" customHeight="1"/>
    <row r="3119" ht="14.25" customHeight="1"/>
    <row r="3120" ht="14.25" customHeight="1"/>
    <row r="3121" ht="14.25" customHeight="1"/>
    <row r="3122" ht="14.25" customHeight="1"/>
    <row r="3123" ht="14.25" customHeight="1"/>
    <row r="3124" ht="14.25" customHeight="1"/>
    <row r="3125" ht="14.25" customHeight="1"/>
    <row r="3126" ht="14.25" customHeight="1"/>
    <row r="3127" ht="14.25" customHeight="1"/>
    <row r="3128" ht="14.25" customHeight="1"/>
    <row r="3129" ht="14.25" customHeight="1"/>
    <row r="3130" ht="14.25" customHeight="1"/>
    <row r="3131" ht="14.25" customHeight="1"/>
    <row r="3132" ht="14.25" customHeight="1"/>
    <row r="3133" ht="14.25" customHeight="1"/>
    <row r="3134" ht="14.25" customHeight="1"/>
    <row r="3135" ht="14.25" customHeight="1"/>
    <row r="3136" ht="14.25" customHeight="1"/>
    <row r="3137" ht="14.25" customHeight="1"/>
    <row r="3138" ht="14.25" customHeight="1"/>
    <row r="3139" ht="14.25" customHeight="1"/>
    <row r="3140" ht="14.25" customHeight="1"/>
    <row r="3141" ht="14.25" customHeight="1"/>
    <row r="3142" ht="14.25" customHeight="1"/>
    <row r="3143" ht="14.25" customHeight="1"/>
    <row r="3144" ht="14.25" customHeight="1"/>
    <row r="3145" ht="14.25" customHeight="1"/>
    <row r="3146" ht="14.25" customHeight="1"/>
    <row r="3147" ht="14.25" customHeight="1"/>
    <row r="3148" ht="14.25" customHeight="1"/>
    <row r="3149" ht="14.25" customHeight="1"/>
    <row r="3150" ht="14.25" customHeight="1"/>
    <row r="3151" ht="14.25" customHeight="1"/>
    <row r="3152" ht="14.25" customHeight="1"/>
    <row r="3153" ht="14.25" customHeight="1"/>
    <row r="3154" ht="14.25" customHeight="1"/>
    <row r="3155" ht="14.25" customHeight="1"/>
    <row r="3156" ht="14.25" customHeight="1"/>
    <row r="3157" ht="14.25" customHeight="1"/>
    <row r="3158" ht="14.25" customHeight="1"/>
    <row r="3159" ht="14.25" customHeight="1"/>
    <row r="3160" ht="14.25" customHeight="1"/>
    <row r="3161" ht="14.25" customHeight="1"/>
    <row r="3162" ht="14.25" customHeight="1"/>
    <row r="3163" ht="14.25" customHeight="1"/>
    <row r="3164" ht="14.25" customHeight="1"/>
    <row r="3165" ht="14.25" customHeight="1"/>
    <row r="3166" ht="14.25" customHeight="1"/>
    <row r="3167" ht="14.25" customHeight="1"/>
    <row r="3168" ht="14.25" customHeight="1"/>
    <row r="3169" ht="14.25" customHeight="1"/>
    <row r="3170" ht="14.25" customHeight="1"/>
    <row r="3171" ht="14.25" customHeight="1"/>
    <row r="3172" ht="14.25" customHeight="1"/>
    <row r="3173" ht="14.25" customHeight="1"/>
    <row r="3174" ht="14.25" customHeight="1"/>
    <row r="3175" ht="14.25" customHeight="1"/>
    <row r="3176" ht="14.25" customHeight="1"/>
    <row r="3177" ht="14.25" customHeight="1"/>
    <row r="3178" ht="14.25" customHeight="1"/>
    <row r="3179" ht="14.25" customHeight="1"/>
    <row r="3180" ht="14.25" customHeight="1"/>
    <row r="3181" ht="14.25" customHeight="1"/>
    <row r="3182" ht="14.25" customHeight="1"/>
    <row r="3183" ht="14.25" customHeight="1"/>
    <row r="3184" ht="14.25" customHeight="1"/>
    <row r="3185" ht="14.25" customHeight="1"/>
    <row r="3186" ht="14.25" customHeight="1"/>
    <row r="3187" ht="14.25" customHeight="1"/>
    <row r="3188" ht="14.25" customHeight="1"/>
    <row r="3189" ht="14.25" customHeight="1"/>
    <row r="3190" ht="14.25" customHeight="1"/>
    <row r="3191" ht="14.25" customHeight="1"/>
    <row r="3192" ht="14.25" customHeight="1"/>
    <row r="3193" ht="14.25" customHeight="1"/>
    <row r="3194" ht="14.25" customHeight="1"/>
    <row r="3195" ht="14.25" customHeight="1"/>
    <row r="3196" ht="14.25" customHeight="1"/>
    <row r="3197" ht="14.25" customHeight="1"/>
    <row r="3198" ht="14.25" customHeight="1"/>
    <row r="3199" ht="14.25" customHeight="1"/>
    <row r="3200" ht="14.25" customHeight="1"/>
    <row r="3201" ht="14.25" customHeight="1"/>
    <row r="3202" ht="14.25" customHeight="1"/>
    <row r="3203" ht="14.25" customHeight="1"/>
    <row r="3204" ht="14.25" customHeight="1"/>
    <row r="3205" ht="14.25" customHeight="1"/>
    <row r="3206" ht="14.25" customHeight="1"/>
    <row r="3207" ht="14.25" customHeight="1"/>
    <row r="3208" ht="14.25" customHeight="1"/>
    <row r="3209" ht="14.25" customHeight="1"/>
    <row r="3210" ht="14.25" customHeight="1"/>
    <row r="3211" ht="14.25" customHeight="1"/>
    <row r="3212" ht="14.25" customHeight="1"/>
    <row r="3213" ht="14.25" customHeight="1"/>
    <row r="3214" ht="14.25" customHeight="1"/>
    <row r="3215" ht="14.25" customHeight="1"/>
    <row r="3216" ht="14.25" customHeight="1"/>
    <row r="3217" ht="14.25" customHeight="1"/>
    <row r="3218" ht="14.25" customHeight="1"/>
    <row r="3219" ht="14.25" customHeight="1"/>
    <row r="3220" ht="14.25" customHeight="1"/>
    <row r="3221" ht="14.25" customHeight="1"/>
    <row r="3222" ht="14.25" customHeight="1"/>
    <row r="3223" ht="14.25" customHeight="1"/>
    <row r="3224" ht="14.25" customHeight="1"/>
    <row r="3225" ht="14.25" customHeight="1"/>
    <row r="3226" ht="14.25" customHeight="1"/>
    <row r="3227" ht="14.25" customHeight="1"/>
    <row r="3228" ht="14.25" customHeight="1"/>
    <row r="3229" ht="14.25" customHeight="1"/>
    <row r="3230" ht="14.25" customHeight="1"/>
    <row r="3231" ht="14.25" customHeight="1"/>
    <row r="3232" ht="14.25" customHeight="1"/>
    <row r="3233" ht="14.25" customHeight="1"/>
    <row r="3234" ht="14.25" customHeight="1"/>
    <row r="3235" ht="14.25" customHeight="1"/>
    <row r="3236" ht="14.25" customHeight="1"/>
    <row r="3237" ht="14.25" customHeight="1"/>
    <row r="3238" ht="14.25" customHeight="1"/>
    <row r="3239" ht="14.25" customHeight="1"/>
    <row r="3240" ht="14.25" customHeight="1"/>
    <row r="3241" ht="14.25" customHeight="1"/>
    <row r="3242" ht="14.25" customHeight="1"/>
    <row r="3243" ht="14.25" customHeight="1"/>
    <row r="3244" ht="14.25" customHeight="1"/>
    <row r="3245" ht="14.25" customHeight="1"/>
    <row r="3246" ht="14.25" customHeight="1"/>
    <row r="3247" ht="14.25" customHeight="1"/>
    <row r="3248" ht="14.25" customHeight="1"/>
    <row r="3249" ht="14.25" customHeight="1"/>
    <row r="3250" ht="14.25" customHeight="1"/>
    <row r="3251" ht="14.25" customHeight="1"/>
    <row r="3252" ht="14.25" customHeight="1"/>
    <row r="3253" ht="14.25" customHeight="1"/>
    <row r="3254" ht="14.25" customHeight="1"/>
    <row r="3255" ht="14.25" customHeight="1"/>
    <row r="3256" ht="14.25" customHeight="1"/>
    <row r="3257" ht="14.25" customHeight="1"/>
    <row r="3258" ht="14.25" customHeight="1"/>
    <row r="3259" ht="14.25" customHeight="1"/>
    <row r="3260" ht="14.25" customHeight="1"/>
    <row r="3261" ht="14.25" customHeight="1"/>
    <row r="3262" ht="14.25" customHeight="1"/>
    <row r="3263" ht="14.25" customHeight="1"/>
    <row r="3264" ht="14.25" customHeight="1"/>
    <row r="3265" ht="14.25" customHeight="1"/>
    <row r="3266" ht="14.25" customHeight="1"/>
    <row r="3267" ht="14.25" customHeight="1"/>
    <row r="3268" ht="14.25" customHeight="1"/>
    <row r="3269" ht="14.25" customHeight="1"/>
    <row r="3270" ht="14.25" customHeight="1"/>
    <row r="3271" ht="14.25" customHeight="1"/>
    <row r="3272" ht="14.25" customHeight="1"/>
    <row r="3273" ht="14.25" customHeight="1"/>
    <row r="3274" ht="14.25" customHeight="1"/>
    <row r="3275" ht="14.25" customHeight="1"/>
    <row r="3276" ht="14.25" customHeight="1"/>
    <row r="3277" ht="14.25" customHeight="1"/>
    <row r="3278" ht="14.25" customHeight="1"/>
    <row r="3279" ht="14.25" customHeight="1"/>
    <row r="3280" ht="14.25" customHeight="1"/>
    <row r="3281" ht="14.25" customHeight="1"/>
    <row r="3282" ht="14.25" customHeight="1"/>
    <row r="3283" ht="14.25" customHeight="1"/>
    <row r="3284" ht="14.25" customHeight="1"/>
    <row r="3285" ht="14.25" customHeight="1"/>
    <row r="3286" ht="14.25" customHeight="1"/>
    <row r="3287" ht="14.25" customHeight="1"/>
    <row r="3288" ht="14.25" customHeight="1"/>
    <row r="3289" ht="14.25" customHeight="1"/>
    <row r="3290" ht="14.25" customHeight="1"/>
    <row r="3291" ht="14.25" customHeight="1"/>
    <row r="3292" ht="14.25" customHeight="1"/>
    <row r="3293" ht="14.25" customHeight="1"/>
    <row r="3294" ht="14.25" customHeight="1"/>
    <row r="3295" ht="14.25" customHeight="1"/>
    <row r="3296" ht="14.25" customHeight="1"/>
    <row r="3297" ht="14.25" customHeight="1"/>
    <row r="3298" ht="14.25" customHeight="1"/>
    <row r="3299" ht="14.25" customHeight="1"/>
    <row r="3300" ht="14.25" customHeight="1"/>
    <row r="3301" ht="14.25" customHeight="1"/>
    <row r="3302" ht="14.25" customHeight="1"/>
    <row r="3303" ht="14.25" customHeight="1"/>
    <row r="3304" ht="14.25" customHeight="1"/>
    <row r="3305" ht="14.25" customHeight="1"/>
    <row r="3306" ht="14.25" customHeight="1"/>
    <row r="3307" ht="14.25" customHeight="1"/>
    <row r="3308" ht="14.25" customHeight="1"/>
    <row r="3309" ht="14.25" customHeight="1"/>
    <row r="3310" ht="14.25" customHeight="1"/>
    <row r="3311" ht="14.25" customHeight="1"/>
    <row r="3312" ht="14.25" customHeight="1"/>
    <row r="3313" ht="14.25" customHeight="1"/>
    <row r="3314" ht="14.25" customHeight="1"/>
    <row r="3315" ht="14.25" customHeight="1"/>
    <row r="3316" ht="14.25" customHeight="1"/>
    <row r="3317" ht="14.25" customHeight="1"/>
    <row r="3318" ht="14.25" customHeight="1"/>
    <row r="3319" ht="14.25" customHeight="1"/>
    <row r="3320" ht="14.25" customHeight="1"/>
    <row r="3321" ht="14.25" customHeight="1"/>
    <row r="3322" ht="14.25" customHeight="1"/>
    <row r="3323" ht="14.25" customHeight="1"/>
    <row r="3324" ht="14.25" customHeight="1"/>
    <row r="3325" ht="14.25" customHeight="1"/>
    <row r="3326" ht="14.25" customHeight="1"/>
    <row r="3327" ht="14.25" customHeight="1"/>
    <row r="3328" ht="14.25" customHeight="1"/>
    <row r="3329" ht="14.25" customHeight="1"/>
    <row r="3330" ht="14.25" customHeight="1"/>
    <row r="3331" ht="14.25" customHeight="1"/>
    <row r="3332" ht="14.25" customHeight="1"/>
    <row r="3333" ht="14.25" customHeight="1"/>
    <row r="3334" ht="14.25" customHeight="1"/>
    <row r="3335" ht="14.25" customHeight="1"/>
    <row r="3336" ht="14.25" customHeight="1"/>
    <row r="3337" ht="14.25" customHeight="1"/>
    <row r="3338" ht="14.25" customHeight="1"/>
    <row r="3339" ht="14.25" customHeight="1"/>
    <row r="3340" ht="14.25" customHeight="1"/>
    <row r="3341" ht="14.25" customHeight="1"/>
    <row r="3342" ht="14.25" customHeight="1"/>
    <row r="3343" ht="14.25" customHeight="1"/>
    <row r="3344" ht="14.25" customHeight="1"/>
    <row r="3345" ht="14.25" customHeight="1"/>
    <row r="3346" ht="14.25" customHeight="1"/>
    <row r="3347" ht="14.25" customHeight="1"/>
    <row r="3348" ht="14.25" customHeight="1"/>
    <row r="3349" ht="14.25" customHeight="1"/>
    <row r="3350" ht="14.25" customHeight="1"/>
    <row r="3351" ht="14.25" customHeight="1"/>
    <row r="3352" ht="14.25" customHeight="1"/>
    <row r="3353" ht="14.25" customHeight="1"/>
    <row r="3354" ht="14.25" customHeight="1"/>
    <row r="3355" ht="14.25" customHeight="1"/>
    <row r="3356" ht="14.25" customHeight="1"/>
    <row r="3357" ht="14.25" customHeight="1"/>
    <row r="3358" ht="14.25" customHeight="1"/>
    <row r="3359" ht="14.25" customHeight="1"/>
    <row r="3360" ht="14.25" customHeight="1"/>
    <row r="3361" ht="14.25" customHeight="1"/>
    <row r="3362" ht="14.25" customHeight="1"/>
    <row r="3363" ht="14.25" customHeight="1"/>
    <row r="3364" ht="14.25" customHeight="1"/>
    <row r="3365" ht="14.25" customHeight="1"/>
    <row r="3366" ht="14.25" customHeight="1"/>
    <row r="3367" ht="14.25" customHeight="1"/>
    <row r="3368" ht="14.25" customHeight="1"/>
    <row r="3369" ht="14.25" customHeight="1"/>
    <row r="3370" ht="14.25" customHeight="1"/>
    <row r="3371" ht="14.25" customHeight="1"/>
    <row r="3372" ht="14.25" customHeight="1"/>
    <row r="3373" ht="14.25" customHeight="1"/>
    <row r="3374" ht="14.25" customHeight="1"/>
    <row r="3375" ht="14.25" customHeight="1"/>
    <row r="3376" ht="14.25" customHeight="1"/>
    <row r="3377" ht="14.25" customHeight="1"/>
    <row r="3378" ht="14.25" customHeight="1"/>
    <row r="3379" ht="14.25" customHeight="1"/>
    <row r="3380" ht="14.25" customHeight="1"/>
    <row r="3381" ht="14.25" customHeight="1"/>
    <row r="3382" ht="14.25" customHeight="1"/>
    <row r="3383" ht="14.25" customHeight="1"/>
    <row r="3384" ht="14.25" customHeight="1"/>
    <row r="3385" ht="14.25" customHeight="1"/>
    <row r="3386" ht="14.25" customHeight="1"/>
    <row r="3387" ht="14.25" customHeight="1"/>
    <row r="3388" ht="14.25" customHeight="1"/>
    <row r="3389" ht="14.25" customHeight="1"/>
    <row r="3390" ht="14.25" customHeight="1"/>
    <row r="3391" ht="14.25" customHeight="1"/>
    <row r="3392" ht="14.25" customHeight="1"/>
    <row r="3393" ht="14.25" customHeight="1"/>
    <row r="3394" ht="14.25" customHeight="1"/>
    <row r="3395" ht="14.25" customHeight="1"/>
    <row r="3396" ht="14.25" customHeight="1"/>
    <row r="3397" ht="14.25" customHeight="1"/>
    <row r="3398" ht="14.25" customHeight="1"/>
    <row r="3399" ht="14.25" customHeight="1"/>
    <row r="3400" ht="14.25" customHeight="1"/>
    <row r="3401" ht="14.25" customHeight="1"/>
    <row r="3402" ht="14.25" customHeight="1"/>
    <row r="3403" ht="14.25" customHeight="1"/>
    <row r="3404" ht="14.25" customHeight="1"/>
    <row r="3405" ht="14.25" customHeight="1"/>
    <row r="3406" ht="14.25" customHeight="1"/>
    <row r="3407" ht="14.25" customHeight="1"/>
    <row r="3408" ht="14.25" customHeight="1"/>
    <row r="3409" ht="14.25" customHeight="1"/>
    <row r="3410" ht="14.25" customHeight="1"/>
    <row r="3411" ht="14.25" customHeight="1"/>
    <row r="3412" ht="14.25" customHeight="1"/>
    <row r="3413" ht="14.25" customHeight="1"/>
    <row r="3414" ht="14.25" customHeight="1"/>
    <row r="3415" ht="14.25" customHeight="1"/>
    <row r="3416" ht="14.25" customHeight="1"/>
    <row r="3417" ht="14.25" customHeight="1"/>
    <row r="3418" ht="14.25" customHeight="1"/>
    <row r="3419" ht="14.25" customHeight="1"/>
    <row r="3420" ht="14.25" customHeight="1"/>
    <row r="3421" ht="14.25" customHeight="1"/>
    <row r="3422" ht="14.25" customHeight="1"/>
    <row r="3423" ht="14.25" customHeight="1"/>
    <row r="3424" ht="14.25" customHeight="1"/>
    <row r="3425" ht="14.25" customHeight="1"/>
    <row r="3426" ht="14.25" customHeight="1"/>
    <row r="3427" ht="14.25" customHeight="1"/>
    <row r="3428" ht="14.25" customHeight="1"/>
    <row r="3429" ht="14.25" customHeight="1"/>
    <row r="3430" ht="14.25" customHeight="1"/>
    <row r="3431" ht="14.25" customHeight="1"/>
    <row r="3432" ht="14.25" customHeight="1"/>
    <row r="3433" ht="14.25" customHeight="1"/>
    <row r="3434" ht="14.25" customHeight="1"/>
    <row r="3435" ht="14.25" customHeight="1"/>
    <row r="3436" ht="14.25" customHeight="1"/>
    <row r="3437" ht="14.25" customHeight="1"/>
    <row r="3438" ht="14.25" customHeight="1"/>
    <row r="3439" ht="14.25" customHeight="1"/>
    <row r="3440" ht="14.25" customHeight="1"/>
    <row r="3441" ht="14.25" customHeight="1"/>
    <row r="3442" ht="14.25" customHeight="1"/>
    <row r="3443" ht="14.25" customHeight="1"/>
    <row r="3444" ht="14.25" customHeight="1"/>
    <row r="3445" ht="14.25" customHeight="1"/>
    <row r="3446" ht="14.25" customHeight="1"/>
    <row r="3447" ht="14.25" customHeight="1"/>
    <row r="3448" ht="14.25" customHeight="1"/>
    <row r="3449" ht="14.25" customHeight="1"/>
    <row r="3450" ht="14.25" customHeight="1"/>
    <row r="3451" ht="14.25" customHeight="1"/>
    <row r="3452" ht="14.25" customHeight="1"/>
    <row r="3453" ht="14.25" customHeight="1"/>
    <row r="3454" ht="14.25" customHeight="1"/>
    <row r="3455" ht="14.25" customHeight="1"/>
    <row r="3456" ht="14.25" customHeight="1"/>
    <row r="3457" ht="14.25" customHeight="1"/>
    <row r="3458" ht="14.25" customHeight="1"/>
    <row r="3459" ht="14.25" customHeight="1"/>
    <row r="3460" ht="14.25" customHeight="1"/>
    <row r="3461" ht="14.25" customHeight="1"/>
    <row r="3462" ht="14.25" customHeight="1"/>
    <row r="3463" ht="14.25" customHeight="1"/>
    <row r="3464" ht="14.25" customHeight="1"/>
    <row r="3465" ht="14.25" customHeight="1"/>
    <row r="3466" ht="14.25" customHeight="1"/>
    <row r="3467" ht="14.25" customHeight="1"/>
    <row r="3468" ht="14.25" customHeight="1"/>
    <row r="3469" ht="14.25" customHeight="1"/>
    <row r="3470" ht="14.25" customHeight="1"/>
    <row r="3471" ht="14.25" customHeight="1"/>
    <row r="3472" ht="14.25" customHeight="1"/>
    <row r="3473" ht="14.25" customHeight="1"/>
    <row r="3474" ht="14.25" customHeight="1"/>
    <row r="3475" ht="14.25" customHeight="1"/>
    <row r="3476" ht="14.25" customHeight="1"/>
    <row r="3477" ht="14.25" customHeight="1"/>
    <row r="3478" ht="14.25" customHeight="1"/>
    <row r="3479" ht="14.25" customHeight="1"/>
    <row r="3480" ht="14.25" customHeight="1"/>
    <row r="3481" ht="14.25" customHeight="1"/>
    <row r="3482" ht="14.25" customHeight="1"/>
    <row r="3483" ht="14.25" customHeight="1"/>
    <row r="3484" ht="14.25" customHeight="1"/>
    <row r="3485" ht="14.25" customHeight="1"/>
    <row r="3486" ht="14.25" customHeight="1"/>
    <row r="3487" ht="14.25" customHeight="1"/>
    <row r="3488" ht="14.25" customHeight="1"/>
    <row r="3489" ht="14.25" customHeight="1"/>
    <row r="3490" ht="14.25" customHeight="1"/>
    <row r="3491" ht="14.25" customHeight="1"/>
    <row r="3492" ht="14.25" customHeight="1"/>
    <row r="3493" ht="14.25" customHeight="1"/>
    <row r="3494" ht="14.25" customHeight="1"/>
    <row r="3495" ht="14.25" customHeight="1"/>
    <row r="3496" ht="14.25" customHeight="1"/>
    <row r="3497" ht="14.25" customHeight="1"/>
    <row r="3498" ht="14.25" customHeight="1"/>
    <row r="3499" ht="14.25" customHeight="1"/>
    <row r="3500" ht="14.25" customHeight="1"/>
    <row r="3501" ht="14.25" customHeight="1"/>
    <row r="3502" ht="14.25" customHeight="1"/>
    <row r="3503" ht="14.25" customHeight="1"/>
    <row r="3504" ht="14.25" customHeight="1"/>
    <row r="3505" ht="14.25" customHeight="1"/>
    <row r="3506" ht="14.25" customHeight="1"/>
    <row r="3507" ht="14.25" customHeight="1"/>
    <row r="3508" ht="14.25" customHeight="1"/>
    <row r="3509" ht="14.25" customHeight="1"/>
    <row r="3510" ht="14.25" customHeight="1"/>
    <row r="3511" ht="14.25" customHeight="1"/>
    <row r="3512" ht="14.25" customHeight="1"/>
    <row r="3513" ht="14.25" customHeight="1"/>
    <row r="3514" ht="14.25" customHeight="1"/>
    <row r="3515" ht="14.25" customHeight="1"/>
    <row r="3516" ht="14.25" customHeight="1"/>
    <row r="3517" ht="14.25" customHeight="1"/>
    <row r="3518" ht="14.25" customHeight="1"/>
    <row r="3519" ht="14.25" customHeight="1"/>
    <row r="3520" ht="14.25" customHeight="1"/>
    <row r="3521" ht="14.25" customHeight="1"/>
    <row r="3522" ht="14.25" customHeight="1"/>
    <row r="3523" ht="14.25" customHeight="1"/>
    <row r="3524" ht="14.25" customHeight="1"/>
    <row r="3525" ht="14.25" customHeight="1"/>
    <row r="3526" ht="14.25" customHeight="1"/>
    <row r="3527" ht="14.25" customHeight="1"/>
    <row r="3528" ht="14.25" customHeight="1"/>
    <row r="3529" ht="14.25" customHeight="1"/>
    <row r="3530" ht="14.25" customHeight="1"/>
    <row r="3531" ht="14.25" customHeight="1"/>
    <row r="3532" ht="14.25" customHeight="1"/>
    <row r="3533" ht="14.25" customHeight="1"/>
    <row r="3534" ht="14.25" customHeight="1"/>
    <row r="3535" ht="14.25" customHeight="1"/>
    <row r="3536" ht="14.25" customHeight="1"/>
    <row r="3537" ht="14.25" customHeight="1"/>
    <row r="3538" ht="14.25" customHeight="1"/>
    <row r="3539" ht="14.25" customHeight="1"/>
    <row r="3540" ht="14.25" customHeight="1"/>
    <row r="3541" ht="14.25" customHeight="1"/>
    <row r="3542" ht="14.25" customHeight="1"/>
    <row r="3543" ht="14.25" customHeight="1"/>
    <row r="3544" ht="14.25" customHeight="1"/>
    <row r="3545" ht="14.25" customHeight="1"/>
    <row r="3546" ht="14.25" customHeight="1"/>
    <row r="3547" ht="14.25" customHeight="1"/>
    <row r="3548" ht="14.25" customHeight="1"/>
    <row r="3549" ht="14.25" customHeight="1"/>
    <row r="3550" ht="14.25" customHeight="1"/>
    <row r="3551" ht="14.25" customHeight="1"/>
    <row r="3552" ht="14.25" customHeight="1"/>
    <row r="3553" ht="14.25" customHeight="1"/>
    <row r="3554" ht="14.25" customHeight="1"/>
    <row r="3555" ht="14.25" customHeight="1"/>
    <row r="3556" ht="14.25" customHeight="1"/>
    <row r="3557" ht="14.25" customHeight="1"/>
    <row r="3558" ht="14.25" customHeight="1"/>
    <row r="3559" ht="14.25" customHeight="1"/>
    <row r="3560" ht="14.25" customHeight="1"/>
    <row r="3561" ht="14.25" customHeight="1"/>
    <row r="3562" ht="14.25" customHeight="1"/>
    <row r="3563" ht="14.25" customHeight="1"/>
    <row r="3564" ht="14.25" customHeight="1"/>
    <row r="3565" ht="14.25" customHeight="1"/>
    <row r="3566" ht="14.25" customHeight="1"/>
    <row r="3567" ht="14.25" customHeight="1"/>
    <row r="3568" ht="14.25" customHeight="1"/>
    <row r="3569" ht="14.25" customHeight="1"/>
    <row r="3570" ht="14.25" customHeight="1"/>
    <row r="3571" ht="14.25" customHeight="1"/>
    <row r="3572" ht="14.25" customHeight="1"/>
    <row r="3573" ht="14.25" customHeight="1"/>
    <row r="3574" ht="14.25" customHeight="1"/>
    <row r="3575" ht="14.25" customHeight="1"/>
    <row r="3576" ht="14.25" customHeight="1"/>
    <row r="3577" ht="14.25" customHeight="1"/>
    <row r="3578" ht="14.25" customHeight="1"/>
    <row r="3579" ht="14.25" customHeight="1"/>
    <row r="3580" ht="14.25" customHeight="1"/>
    <row r="3581" ht="14.25" customHeight="1"/>
    <row r="3582" ht="14.25" customHeight="1"/>
    <row r="3583" ht="14.25" customHeight="1"/>
    <row r="3584" ht="14.25" customHeight="1"/>
    <row r="3585" ht="14.25" customHeight="1"/>
    <row r="3586" ht="14.25" customHeight="1"/>
    <row r="3587" ht="14.25" customHeight="1"/>
    <row r="3588" ht="14.25" customHeight="1"/>
    <row r="3589" ht="14.25" customHeight="1"/>
    <row r="3590" ht="14.25" customHeight="1"/>
    <row r="3591" ht="14.25" customHeight="1"/>
    <row r="3592" ht="14.25" customHeight="1"/>
    <row r="3593" ht="14.25" customHeight="1"/>
    <row r="3594" ht="14.25" customHeight="1"/>
    <row r="3595" ht="14.25" customHeight="1"/>
    <row r="3596" ht="14.25" customHeight="1"/>
    <row r="3597" ht="14.25" customHeight="1"/>
    <row r="3598" ht="14.25" customHeight="1"/>
    <row r="3599" ht="14.25" customHeight="1"/>
    <row r="3600" ht="14.25" customHeight="1"/>
    <row r="3601" ht="14.25" customHeight="1"/>
    <row r="3602" ht="14.25" customHeight="1"/>
    <row r="3603" ht="14.25" customHeight="1"/>
    <row r="3604" ht="14.25" customHeight="1"/>
    <row r="3605" ht="14.25" customHeight="1"/>
    <row r="3606" ht="14.25" customHeight="1"/>
    <row r="3607" ht="14.25" customHeight="1"/>
    <row r="3608" ht="14.25" customHeight="1"/>
    <row r="3609" ht="14.25" customHeight="1"/>
    <row r="3610" ht="14.25" customHeight="1"/>
    <row r="3611" ht="14.25" customHeight="1"/>
    <row r="3612" ht="14.25" customHeight="1"/>
    <row r="3613" ht="14.25" customHeight="1"/>
    <row r="3614" ht="14.25" customHeight="1"/>
    <row r="3615" ht="14.25" customHeight="1"/>
    <row r="3616" ht="14.25" customHeight="1"/>
    <row r="3617" ht="14.25" customHeight="1"/>
    <row r="3618" ht="14.25" customHeight="1"/>
    <row r="3619" ht="14.25" customHeight="1"/>
    <row r="3620" ht="14.25" customHeight="1"/>
    <row r="3621" ht="14.25" customHeight="1"/>
    <row r="3622" ht="14.25" customHeight="1"/>
    <row r="3623" ht="14.25" customHeight="1"/>
    <row r="3624" ht="14.25" customHeight="1"/>
    <row r="3625" ht="14.25" customHeight="1"/>
    <row r="3626" ht="14.25" customHeight="1"/>
    <row r="3627" ht="14.25" customHeight="1"/>
    <row r="3628" ht="14.25" customHeight="1"/>
    <row r="3629" ht="14.25" customHeight="1"/>
    <row r="3630" ht="14.25" customHeight="1"/>
    <row r="3631" ht="14.25" customHeight="1"/>
    <row r="3632" ht="14.25" customHeight="1"/>
    <row r="3633" ht="14.25" customHeight="1"/>
    <row r="3634" ht="14.25" customHeight="1"/>
    <row r="3635" ht="14.25" customHeight="1"/>
    <row r="3636" ht="14.25" customHeight="1"/>
    <row r="3637" ht="14.25" customHeight="1"/>
    <row r="3638" ht="14.25" customHeight="1"/>
    <row r="3639" ht="14.25" customHeight="1"/>
    <row r="3640" ht="14.25" customHeight="1"/>
    <row r="3641" ht="14.25" customHeight="1"/>
    <row r="3642" ht="14.25" customHeight="1"/>
    <row r="3643" ht="14.25" customHeight="1"/>
    <row r="3644" ht="14.25" customHeight="1"/>
    <row r="3645" ht="14.25" customHeight="1"/>
    <row r="3646" ht="14.25" customHeight="1"/>
    <row r="3647" ht="14.25" customHeight="1"/>
    <row r="3648" ht="14.25" customHeight="1"/>
    <row r="3649" ht="14.25" customHeight="1"/>
    <row r="3650" ht="14.25" customHeight="1"/>
    <row r="3651" ht="14.25" customHeight="1"/>
    <row r="3652" ht="14.25" customHeight="1"/>
    <row r="3653" ht="14.25" customHeight="1"/>
    <row r="3654" ht="14.25" customHeight="1"/>
    <row r="3655" ht="14.25" customHeight="1"/>
    <row r="3656" ht="14.25" customHeight="1"/>
    <row r="3657" ht="14.25" customHeight="1"/>
    <row r="3658" ht="14.25" customHeight="1"/>
    <row r="3659" ht="14.25" customHeight="1"/>
    <row r="3660" ht="14.25" customHeight="1"/>
    <row r="3661" ht="14.25" customHeight="1"/>
    <row r="3662" ht="14.25" customHeight="1"/>
    <row r="3663" ht="14.25" customHeight="1"/>
    <row r="3664" ht="14.25" customHeight="1"/>
    <row r="3665" ht="14.25" customHeight="1"/>
    <row r="3666" ht="14.25" customHeight="1"/>
    <row r="3667" ht="14.25" customHeight="1"/>
    <row r="3668" ht="14.25" customHeight="1"/>
    <row r="3669" ht="14.25" customHeight="1"/>
    <row r="3670" ht="14.25" customHeight="1"/>
    <row r="3671" ht="14.25" customHeight="1"/>
    <row r="3672" ht="14.25" customHeight="1"/>
    <row r="3673" ht="14.25" customHeight="1"/>
    <row r="3674" ht="14.25" customHeight="1"/>
    <row r="3675" ht="14.25" customHeight="1"/>
    <row r="3676" ht="14.25" customHeight="1"/>
    <row r="3677" ht="14.25" customHeight="1"/>
    <row r="3678" ht="14.25" customHeight="1"/>
    <row r="3679" ht="14.25" customHeight="1"/>
    <row r="3680" ht="14.25" customHeight="1"/>
    <row r="3681" ht="14.25" customHeight="1"/>
    <row r="3682" ht="14.25" customHeight="1"/>
    <row r="3683" ht="14.25" customHeight="1"/>
    <row r="3684" ht="14.25" customHeight="1"/>
    <row r="3685" ht="14.25" customHeight="1"/>
    <row r="3686" ht="14.25" customHeight="1"/>
    <row r="3687" ht="14.25" customHeight="1"/>
    <row r="3688" ht="14.25" customHeight="1"/>
    <row r="3689" ht="14.25" customHeight="1"/>
    <row r="3690" ht="14.25" customHeight="1"/>
    <row r="3691" ht="14.25" customHeight="1"/>
    <row r="3692" ht="14.25" customHeight="1"/>
    <row r="3693" ht="14.25" customHeight="1"/>
    <row r="3694" ht="14.25" customHeight="1"/>
    <row r="3695" ht="14.25" customHeight="1"/>
    <row r="3696" ht="14.25" customHeight="1"/>
    <row r="3697" ht="14.25" customHeight="1"/>
    <row r="3698" ht="14.25" customHeight="1"/>
    <row r="3699" ht="14.25" customHeight="1"/>
    <row r="3700" ht="14.25" customHeight="1"/>
    <row r="3701" ht="14.25" customHeight="1"/>
    <row r="3702" ht="14.25" customHeight="1"/>
    <row r="3703" ht="14.25" customHeight="1"/>
    <row r="3704" ht="14.25" customHeight="1"/>
    <row r="3705" ht="14.25" customHeight="1"/>
    <row r="3706" ht="14.25" customHeight="1"/>
    <row r="3707" ht="14.25" customHeight="1"/>
    <row r="3708" ht="14.25" customHeight="1"/>
    <row r="3709" ht="14.25" customHeight="1"/>
    <row r="3710" ht="14.25" customHeight="1"/>
    <row r="3711" ht="14.25" customHeight="1"/>
    <row r="3712" ht="14.25" customHeight="1"/>
    <row r="3713" ht="14.25" customHeight="1"/>
    <row r="3714" ht="14.25" customHeight="1"/>
    <row r="3715" ht="14.25" customHeight="1"/>
    <row r="3716" ht="14.25" customHeight="1"/>
    <row r="3717" ht="14.25" customHeight="1"/>
    <row r="3718" ht="14.25" customHeight="1"/>
    <row r="3719" ht="14.25" customHeight="1"/>
    <row r="3720" ht="14.25" customHeight="1"/>
    <row r="3721" ht="14.25" customHeight="1"/>
    <row r="3722" ht="14.25" customHeight="1"/>
    <row r="3723" ht="14.25" customHeight="1"/>
    <row r="3724" ht="14.25" customHeight="1"/>
    <row r="3725" ht="14.25" customHeight="1"/>
    <row r="3726" ht="14.25" customHeight="1"/>
    <row r="3727" ht="14.25" customHeight="1"/>
    <row r="3728" ht="14.25" customHeight="1"/>
    <row r="3729" ht="14.25" customHeight="1"/>
    <row r="3730" ht="14.25" customHeight="1"/>
    <row r="3731" ht="14.25" customHeight="1"/>
    <row r="3732" ht="14.25" customHeight="1"/>
    <row r="3733" ht="14.25" customHeight="1"/>
    <row r="3734" ht="14.25" customHeight="1"/>
    <row r="3735" ht="14.25" customHeight="1"/>
    <row r="3736" ht="14.25" customHeight="1"/>
    <row r="3737" ht="14.25" customHeight="1"/>
    <row r="3738" ht="14.25" customHeight="1"/>
    <row r="3739" ht="14.25" customHeight="1"/>
    <row r="3740" ht="14.25" customHeight="1"/>
    <row r="3741" ht="14.25" customHeight="1"/>
    <row r="3742" ht="14.25" customHeight="1"/>
    <row r="3743" ht="14.25" customHeight="1"/>
    <row r="3744" ht="14.25" customHeight="1"/>
    <row r="3745" ht="14.25" customHeight="1"/>
    <row r="3746" ht="14.25" customHeight="1"/>
    <row r="3747" ht="14.25" customHeight="1"/>
    <row r="3748" ht="14.25" customHeight="1"/>
    <row r="3749" ht="14.25" customHeight="1"/>
    <row r="3750" ht="14.25" customHeight="1"/>
    <row r="3751" ht="14.25" customHeight="1"/>
    <row r="3752" ht="14.25" customHeight="1"/>
    <row r="3753" ht="14.25" customHeight="1"/>
    <row r="3754" ht="14.25" customHeight="1"/>
    <row r="3755" ht="14.25" customHeight="1"/>
    <row r="3756" ht="14.25" customHeight="1"/>
    <row r="3757" ht="14.25" customHeight="1"/>
    <row r="3758" ht="14.25" customHeight="1"/>
    <row r="3759" ht="14.25" customHeight="1"/>
    <row r="3760" ht="14.25" customHeight="1"/>
    <row r="3761" ht="14.25" customHeight="1"/>
    <row r="3762" ht="14.25" customHeight="1"/>
    <row r="3763" ht="14.25" customHeight="1"/>
    <row r="3764" ht="14.25" customHeight="1"/>
    <row r="3765" ht="14.25" customHeight="1"/>
    <row r="3766" ht="14.25" customHeight="1"/>
    <row r="3767" ht="14.25" customHeight="1"/>
    <row r="3768" ht="14.25" customHeight="1"/>
    <row r="3769" ht="14.25" customHeight="1"/>
    <row r="3770" ht="14.25" customHeight="1"/>
    <row r="3771" ht="14.25" customHeight="1"/>
    <row r="3772" ht="14.25" customHeight="1"/>
    <row r="3773" ht="14.25" customHeight="1"/>
    <row r="3774" ht="14.25" customHeight="1"/>
    <row r="3775" ht="14.25" customHeight="1"/>
    <row r="3776" ht="14.25" customHeight="1"/>
    <row r="3777" ht="14.25" customHeight="1"/>
    <row r="3778" ht="14.25" customHeight="1"/>
    <row r="3779" ht="14.25" customHeight="1"/>
    <row r="3780" ht="14.25" customHeight="1"/>
    <row r="3781" ht="14.25" customHeight="1"/>
    <row r="3782" ht="14.25" customHeight="1"/>
    <row r="3783" ht="14.25" customHeight="1"/>
    <row r="3784" ht="14.25" customHeight="1"/>
    <row r="3785" ht="14.25" customHeight="1"/>
    <row r="3786" ht="14.25" customHeight="1"/>
    <row r="3787" ht="14.25" customHeight="1"/>
    <row r="3788" ht="14.25" customHeight="1"/>
    <row r="3789" ht="14.25" customHeight="1"/>
    <row r="3790" ht="14.25" customHeight="1"/>
    <row r="3791" ht="14.25" customHeight="1"/>
    <row r="3792" ht="14.25" customHeight="1"/>
    <row r="3793" ht="14.25" customHeight="1"/>
    <row r="3794" ht="14.25" customHeight="1"/>
    <row r="3795" ht="14.25" customHeight="1"/>
    <row r="3796" ht="14.25" customHeight="1"/>
    <row r="3797" ht="14.25" customHeight="1"/>
    <row r="3798" ht="14.25" customHeight="1"/>
    <row r="3799" ht="14.25" customHeight="1"/>
    <row r="3800" ht="14.25" customHeight="1"/>
    <row r="3801" ht="14.25" customHeight="1"/>
    <row r="3802" ht="14.25" customHeight="1"/>
    <row r="3803" ht="14.25" customHeight="1"/>
    <row r="3804" ht="14.25" customHeight="1"/>
    <row r="3805" ht="14.25" customHeight="1"/>
    <row r="3806" ht="14.25" customHeight="1"/>
    <row r="3807" ht="14.25" customHeight="1"/>
    <row r="3808" ht="14.25" customHeight="1"/>
    <row r="3809" ht="14.25" customHeight="1"/>
    <row r="3810" ht="14.25" customHeight="1"/>
    <row r="3811" ht="14.25" customHeight="1"/>
    <row r="3812" ht="14.25" customHeight="1"/>
    <row r="3813" ht="14.25" customHeight="1"/>
    <row r="3814" ht="14.25" customHeight="1"/>
    <row r="3815" ht="14.25" customHeight="1"/>
    <row r="3816" ht="14.25" customHeight="1"/>
    <row r="3817" ht="14.25" customHeight="1"/>
    <row r="3818" ht="14.25" customHeight="1"/>
    <row r="3819" ht="14.25" customHeight="1"/>
    <row r="3820" ht="14.25" customHeight="1"/>
    <row r="3821" ht="14.25" customHeight="1"/>
    <row r="3822" ht="14.25" customHeight="1"/>
    <row r="3823" ht="14.25" customHeight="1"/>
    <row r="3824" ht="14.25" customHeight="1"/>
    <row r="3825" ht="14.25" customHeight="1"/>
    <row r="3826" ht="14.25" customHeight="1"/>
    <row r="3827" ht="14.25" customHeight="1"/>
    <row r="3828" ht="14.25" customHeight="1"/>
    <row r="3829" ht="14.25" customHeight="1"/>
    <row r="3830" ht="14.25" customHeight="1"/>
    <row r="3831" ht="14.25" customHeight="1"/>
    <row r="3832" ht="14.25" customHeight="1"/>
    <row r="3833" ht="14.25" customHeight="1"/>
    <row r="3834" ht="14.25" customHeight="1"/>
    <row r="3835" ht="14.25" customHeight="1"/>
    <row r="3836" ht="14.25" customHeight="1"/>
    <row r="3837" ht="14.25" customHeight="1"/>
    <row r="3838" ht="14.25" customHeight="1"/>
    <row r="3839" ht="14.25" customHeight="1"/>
    <row r="3840" ht="14.25" customHeight="1"/>
    <row r="3841" ht="14.25" customHeight="1"/>
    <row r="3842" ht="14.25" customHeight="1"/>
    <row r="3843" ht="14.25" customHeight="1"/>
    <row r="3844" ht="14.25" customHeight="1"/>
    <row r="3845" ht="14.25" customHeight="1"/>
    <row r="3846" ht="14.25" customHeight="1"/>
    <row r="3847" ht="14.25" customHeight="1"/>
    <row r="3848" ht="14.25" customHeight="1"/>
    <row r="3849" ht="14.25" customHeight="1"/>
    <row r="3850" ht="14.25" customHeight="1"/>
    <row r="3851" ht="14.25" customHeight="1"/>
    <row r="3852" ht="14.25" customHeight="1"/>
    <row r="3853" ht="14.25" customHeight="1"/>
    <row r="3854" ht="14.25" customHeight="1"/>
    <row r="3855" ht="14.25" customHeight="1"/>
    <row r="3856" ht="14.25" customHeight="1"/>
    <row r="3857" ht="14.25" customHeight="1"/>
    <row r="3858" ht="14.25" customHeight="1"/>
    <row r="3859" ht="14.25" customHeight="1"/>
    <row r="3860" ht="14.25" customHeight="1"/>
    <row r="3861" ht="14.25" customHeight="1"/>
    <row r="3862" ht="14.25" customHeight="1"/>
    <row r="3863" ht="14.25" customHeight="1"/>
    <row r="3864" ht="14.25" customHeight="1"/>
    <row r="3865" ht="14.25" customHeight="1"/>
    <row r="3866" ht="14.25" customHeight="1"/>
    <row r="3867" ht="14.25" customHeight="1"/>
    <row r="3868" ht="14.25" customHeight="1"/>
    <row r="3869" ht="14.25" customHeight="1"/>
    <row r="3870" ht="14.25" customHeight="1"/>
    <row r="3871" ht="14.25" customHeight="1"/>
    <row r="3872" ht="14.25" customHeight="1"/>
    <row r="3873" ht="14.25" customHeight="1"/>
    <row r="3874" ht="14.25" customHeight="1"/>
    <row r="3875" ht="14.25" customHeight="1"/>
    <row r="3876" ht="14.25" customHeight="1"/>
    <row r="3877" ht="14.25" customHeight="1"/>
    <row r="3878" ht="14.25" customHeight="1"/>
    <row r="3879" ht="14.25" customHeight="1"/>
    <row r="3880" ht="14.25" customHeight="1"/>
    <row r="3881" ht="14.25" customHeight="1"/>
    <row r="3882" ht="14.25" customHeight="1"/>
    <row r="3883" ht="14.25" customHeight="1"/>
    <row r="3884" ht="14.25" customHeight="1"/>
    <row r="3885" ht="14.25" customHeight="1"/>
    <row r="3886" ht="14.25" customHeight="1"/>
    <row r="3887" ht="14.25" customHeight="1"/>
    <row r="3888" ht="14.25" customHeight="1"/>
    <row r="3889" ht="14.25" customHeight="1"/>
    <row r="3890" ht="14.25" customHeight="1"/>
    <row r="3891" ht="14.25" customHeight="1"/>
    <row r="3892" ht="14.25" customHeight="1"/>
    <row r="3893" ht="14.25" customHeight="1"/>
    <row r="3894" ht="14.25" customHeight="1"/>
    <row r="3895" ht="14.25" customHeight="1"/>
    <row r="3896" ht="14.25" customHeight="1"/>
    <row r="3897" ht="14.25" customHeight="1"/>
    <row r="3898" ht="14.25" customHeight="1"/>
    <row r="3899" ht="14.25" customHeight="1"/>
    <row r="3900" ht="14.25" customHeight="1"/>
    <row r="3901" ht="14.25" customHeight="1"/>
    <row r="3902" ht="14.25" customHeight="1"/>
    <row r="3903" ht="14.25" customHeight="1"/>
    <row r="3904" ht="14.25" customHeight="1"/>
    <row r="3905" ht="14.25" customHeight="1"/>
    <row r="3906" ht="14.25" customHeight="1"/>
    <row r="3907" ht="14.25" customHeight="1"/>
    <row r="3908" ht="14.25" customHeight="1"/>
    <row r="3909" ht="14.25" customHeight="1"/>
    <row r="3910" ht="14.25" customHeight="1"/>
    <row r="3911" ht="14.25" customHeight="1"/>
    <row r="3912" ht="14.25" customHeight="1"/>
    <row r="3913" ht="14.25" customHeight="1"/>
    <row r="3914" ht="14.25" customHeight="1"/>
    <row r="3915" ht="14.25" customHeight="1"/>
    <row r="3916" ht="14.25" customHeight="1"/>
    <row r="3917" ht="14.25" customHeight="1"/>
    <row r="3918" ht="14.25" customHeight="1"/>
    <row r="3919" ht="14.25" customHeight="1"/>
    <row r="3920" ht="14.25" customHeight="1"/>
    <row r="3921" ht="14.25" customHeight="1"/>
    <row r="3922" ht="14.25" customHeight="1"/>
    <row r="3923" ht="14.25" customHeight="1"/>
    <row r="3924" ht="14.25" customHeight="1"/>
    <row r="3925" ht="14.25" customHeight="1"/>
    <row r="3926" ht="14.25" customHeight="1"/>
    <row r="3927" ht="14.25" customHeight="1"/>
    <row r="3928" ht="14.25" customHeight="1"/>
    <row r="3929" ht="14.25" customHeight="1"/>
    <row r="3930" ht="14.25" customHeight="1"/>
    <row r="3931" ht="14.25" customHeight="1"/>
    <row r="3932" ht="14.25" customHeight="1"/>
    <row r="3933" ht="14.25" customHeight="1"/>
    <row r="3934" ht="14.25" customHeight="1"/>
    <row r="3935" ht="14.25" customHeight="1"/>
    <row r="3936" ht="14.25" customHeight="1"/>
    <row r="3937" ht="14.25" customHeight="1"/>
    <row r="3938" ht="14.25" customHeight="1"/>
    <row r="3939" ht="14.25" customHeight="1"/>
    <row r="3940" ht="14.25" customHeight="1"/>
    <row r="3941" ht="14.25" customHeight="1"/>
    <row r="3942" ht="14.25" customHeight="1"/>
    <row r="3943" ht="14.25" customHeight="1"/>
    <row r="3944" ht="14.25" customHeight="1"/>
    <row r="3945" ht="14.25" customHeight="1"/>
    <row r="3946" ht="14.25" customHeight="1"/>
    <row r="3947" ht="14.25" customHeight="1"/>
    <row r="3948" ht="14.25" customHeight="1"/>
    <row r="3949" ht="14.25" customHeight="1"/>
    <row r="3950" ht="14.25" customHeight="1"/>
    <row r="3951" ht="14.25" customHeight="1"/>
    <row r="3952" ht="14.25" customHeight="1"/>
    <row r="3953" ht="14.25" customHeight="1"/>
    <row r="3954" ht="14.25" customHeight="1"/>
    <row r="3955" ht="14.25" customHeight="1"/>
    <row r="3956" ht="14.25" customHeight="1"/>
    <row r="3957" ht="14.25" customHeight="1"/>
    <row r="3958" ht="14.25" customHeight="1"/>
    <row r="3959" ht="14.25" customHeight="1"/>
    <row r="3960" ht="14.25" customHeight="1"/>
    <row r="3961" ht="14.25" customHeight="1"/>
    <row r="3962" ht="14.25" customHeight="1"/>
    <row r="3963" ht="14.25" customHeight="1"/>
    <row r="3964" ht="14.25" customHeight="1"/>
    <row r="3965" ht="14.25" customHeight="1"/>
    <row r="3966" ht="14.25" customHeight="1"/>
    <row r="3967" ht="14.25" customHeight="1"/>
    <row r="3968" ht="14.25" customHeight="1"/>
    <row r="3969" ht="14.25" customHeight="1"/>
    <row r="3970" ht="14.25" customHeight="1"/>
    <row r="3971" ht="14.25" customHeight="1"/>
    <row r="3972" ht="14.25" customHeight="1"/>
    <row r="3973" ht="14.25" customHeight="1"/>
    <row r="3974" ht="14.25" customHeight="1"/>
    <row r="3975" ht="14.25" customHeight="1"/>
    <row r="3976" ht="14.25" customHeight="1"/>
    <row r="3977" ht="14.25" customHeight="1"/>
    <row r="3978" ht="14.25" customHeight="1"/>
    <row r="3979" ht="14.25" customHeight="1"/>
    <row r="3980" ht="14.25" customHeight="1"/>
    <row r="3981" ht="14.25" customHeight="1"/>
    <row r="3982" ht="14.25" customHeight="1"/>
    <row r="3983" ht="14.25" customHeight="1"/>
    <row r="3984" ht="14.25" customHeight="1"/>
    <row r="3985" ht="14.25" customHeight="1"/>
    <row r="3986" ht="14.25" customHeight="1"/>
    <row r="3987" ht="14.25" customHeight="1"/>
    <row r="3988" ht="14.25" customHeight="1"/>
    <row r="3989" ht="14.25" customHeight="1"/>
    <row r="3990" ht="14.25" customHeight="1"/>
    <row r="3991" ht="14.25" customHeight="1"/>
    <row r="3992" ht="14.25" customHeight="1"/>
    <row r="3993" ht="14.25" customHeight="1"/>
    <row r="3994" ht="14.25" customHeight="1"/>
    <row r="3995" ht="14.25" customHeight="1"/>
    <row r="3996" ht="14.25" customHeight="1"/>
    <row r="3997" ht="14.25" customHeight="1"/>
    <row r="3998" ht="14.25" customHeight="1"/>
    <row r="3999" ht="14.25" customHeight="1"/>
    <row r="4000" ht="14.25" customHeight="1"/>
    <row r="4001" ht="14.25" customHeight="1"/>
    <row r="4002" ht="14.25" customHeight="1"/>
    <row r="4003" ht="14.25" customHeight="1"/>
    <row r="4004" ht="14.25" customHeight="1"/>
    <row r="4005" ht="14.25" customHeight="1"/>
    <row r="4006" ht="14.25" customHeight="1"/>
    <row r="4007" ht="14.25" customHeight="1"/>
    <row r="4008" ht="14.25" customHeight="1"/>
    <row r="4009" ht="14.25" customHeight="1"/>
    <row r="4010" ht="14.25" customHeight="1"/>
    <row r="4011" ht="14.25" customHeight="1"/>
    <row r="4012" ht="14.25" customHeight="1"/>
    <row r="4013" ht="14.25" customHeight="1"/>
    <row r="4014" ht="14.25" customHeight="1"/>
    <row r="4015" ht="14.25" customHeight="1"/>
    <row r="4016" ht="14.25" customHeight="1"/>
    <row r="4017" ht="14.25" customHeight="1"/>
    <row r="4018" ht="14.25" customHeight="1"/>
    <row r="4019" ht="14.25" customHeight="1"/>
    <row r="4020" ht="14.25" customHeight="1"/>
    <row r="4021" ht="14.25" customHeight="1"/>
    <row r="4022" ht="14.25" customHeight="1"/>
    <row r="4023" ht="14.25" customHeight="1"/>
    <row r="4024" ht="14.25" customHeight="1"/>
    <row r="4025" ht="14.25" customHeight="1"/>
    <row r="4026" ht="14.25" customHeight="1"/>
    <row r="4027" ht="14.25" customHeight="1"/>
    <row r="4028" ht="14.25" customHeight="1"/>
    <row r="4029" ht="14.25" customHeight="1"/>
    <row r="4030" ht="14.25" customHeight="1"/>
    <row r="4031" ht="14.25" customHeight="1"/>
    <row r="4032" ht="14.25" customHeight="1"/>
    <row r="4033" ht="14.25" customHeight="1"/>
    <row r="4034" ht="14.25" customHeight="1"/>
    <row r="4035" ht="14.25" customHeight="1"/>
    <row r="4036" ht="14.25" customHeight="1"/>
    <row r="4037" ht="14.25" customHeight="1"/>
    <row r="4038" ht="14.25" customHeight="1"/>
    <row r="4039" ht="14.25" customHeight="1"/>
    <row r="4040" ht="14.25" customHeight="1"/>
    <row r="4041" ht="14.25" customHeight="1"/>
    <row r="4042" ht="14.25" customHeight="1"/>
    <row r="4043" ht="14.25" customHeight="1"/>
    <row r="4044" ht="14.25" customHeight="1"/>
    <row r="4045" ht="14.25" customHeight="1"/>
    <row r="4046" ht="14.25" customHeight="1"/>
    <row r="4047" ht="14.25" customHeight="1"/>
    <row r="4048" ht="14.25" customHeight="1"/>
    <row r="4049" ht="14.25" customHeight="1"/>
    <row r="4050" ht="14.25" customHeight="1"/>
    <row r="4051" ht="14.25" customHeight="1"/>
    <row r="4052" ht="14.25" customHeight="1"/>
    <row r="4053" ht="14.25" customHeight="1"/>
    <row r="4054" ht="14.25" customHeight="1"/>
    <row r="4055" ht="14.25" customHeight="1"/>
    <row r="4056" ht="14.25" customHeight="1"/>
    <row r="4057" ht="14.25" customHeight="1"/>
    <row r="4058" ht="14.25" customHeight="1"/>
    <row r="4059" ht="14.25" customHeight="1"/>
    <row r="4060" ht="14.25" customHeight="1"/>
    <row r="4061" ht="14.25" customHeight="1"/>
    <row r="4062" ht="14.25" customHeight="1"/>
    <row r="4063" ht="14.25" customHeight="1"/>
    <row r="4064" ht="14.25" customHeight="1"/>
    <row r="4065" ht="14.25" customHeight="1"/>
    <row r="4066" ht="14.25" customHeight="1"/>
    <row r="4067" ht="14.25" customHeight="1"/>
    <row r="4068" ht="14.25" customHeight="1"/>
    <row r="4069" ht="14.25" customHeight="1"/>
    <row r="4070" ht="14.25" customHeight="1"/>
    <row r="4071" ht="14.25" customHeight="1"/>
    <row r="4072" ht="14.25" customHeight="1"/>
    <row r="4073" ht="14.25" customHeight="1"/>
    <row r="4074" ht="14.25" customHeight="1"/>
    <row r="4075" ht="14.25" customHeight="1"/>
    <row r="4076" ht="14.25" customHeight="1"/>
    <row r="4077" ht="14.25" customHeight="1"/>
    <row r="4078" ht="14.25" customHeight="1"/>
    <row r="4079" ht="14.25" customHeight="1"/>
    <row r="4080" ht="14.25" customHeight="1"/>
    <row r="4081" ht="14.25" customHeight="1"/>
    <row r="4082" ht="14.25" customHeight="1"/>
    <row r="4083" ht="14.25" customHeight="1"/>
    <row r="4084" ht="14.25" customHeight="1"/>
    <row r="4085" ht="14.25" customHeight="1"/>
    <row r="4086" ht="14.25" customHeight="1"/>
    <row r="4087" ht="14.25" customHeight="1"/>
    <row r="4088" ht="14.25" customHeight="1"/>
    <row r="4089" ht="14.25" customHeight="1"/>
    <row r="4090" ht="14.25" customHeight="1"/>
    <row r="4091" ht="14.25" customHeight="1"/>
    <row r="4092" ht="14.25" customHeight="1"/>
    <row r="4093" ht="14.25" customHeight="1"/>
    <row r="4094" ht="14.25" customHeight="1"/>
    <row r="4095" ht="14.25" customHeight="1"/>
    <row r="4096" ht="14.25" customHeight="1"/>
    <row r="4097" ht="14.25" customHeight="1"/>
    <row r="4098" ht="14.25" customHeight="1"/>
    <row r="4099" ht="14.25" customHeight="1"/>
    <row r="4100" ht="14.25" customHeight="1"/>
    <row r="4101" ht="14.25" customHeight="1"/>
    <row r="4102" ht="14.25" customHeight="1"/>
    <row r="4103" ht="14.25" customHeight="1"/>
    <row r="4104" ht="14.25" customHeight="1"/>
    <row r="4105" ht="14.25" customHeight="1"/>
    <row r="4106" ht="14.25" customHeight="1"/>
    <row r="4107" ht="14.25" customHeight="1"/>
    <row r="4108" ht="14.25" customHeight="1"/>
    <row r="4109" ht="14.25" customHeight="1"/>
    <row r="4110" ht="14.25" customHeight="1"/>
    <row r="4111" ht="14.25" customHeight="1"/>
    <row r="4112" ht="14.25" customHeight="1"/>
    <row r="4113" ht="14.25" customHeight="1"/>
    <row r="4114" ht="14.25" customHeight="1"/>
    <row r="4115" ht="14.25" customHeight="1"/>
    <row r="4116" ht="14.25" customHeight="1"/>
    <row r="4117" ht="14.25" customHeight="1"/>
    <row r="4118" ht="14.25" customHeight="1"/>
    <row r="4119" ht="14.25" customHeight="1"/>
    <row r="4120" ht="14.25" customHeight="1"/>
    <row r="4121" ht="14.25" customHeight="1"/>
    <row r="4122" ht="14.25" customHeight="1"/>
    <row r="4123" ht="14.25" customHeight="1"/>
    <row r="4124" ht="14.25" customHeight="1"/>
    <row r="4125" ht="14.25" customHeight="1"/>
    <row r="4126" ht="14.25" customHeight="1"/>
    <row r="4127" ht="14.25" customHeight="1"/>
    <row r="4128" ht="14.25" customHeight="1"/>
    <row r="4129" ht="14.25" customHeight="1"/>
    <row r="4130" ht="14.25" customHeight="1"/>
    <row r="4131" ht="14.25" customHeight="1"/>
    <row r="4132" ht="14.25" customHeight="1"/>
    <row r="4133" ht="14.25" customHeight="1"/>
    <row r="4134" ht="14.25" customHeight="1"/>
    <row r="4135" ht="14.25" customHeight="1"/>
    <row r="4136" ht="14.25" customHeight="1"/>
    <row r="4137" ht="14.25" customHeight="1"/>
    <row r="4138" ht="14.25" customHeight="1"/>
    <row r="4139" ht="14.25" customHeight="1"/>
    <row r="4140" ht="14.25" customHeight="1"/>
    <row r="4141" ht="14.25" customHeight="1"/>
    <row r="4142" ht="14.25" customHeight="1"/>
    <row r="4143" ht="14.25" customHeight="1"/>
    <row r="4144" ht="14.25" customHeight="1"/>
    <row r="4145" ht="14.25" customHeight="1"/>
    <row r="4146" ht="14.25" customHeight="1"/>
    <row r="4147" ht="14.25" customHeight="1"/>
    <row r="4148" ht="14.25" customHeight="1"/>
    <row r="4149" ht="14.25" customHeight="1"/>
    <row r="4150" ht="14.25" customHeight="1"/>
    <row r="4151" ht="14.25" customHeight="1"/>
    <row r="4152" ht="14.25" customHeight="1"/>
    <row r="4153" ht="14.25" customHeight="1"/>
    <row r="4154" ht="14.25" customHeight="1"/>
    <row r="4155" ht="14.25" customHeight="1"/>
    <row r="4156" ht="14.25" customHeight="1"/>
    <row r="4157" ht="14.25" customHeight="1"/>
    <row r="4158" ht="14.25" customHeight="1"/>
    <row r="4159" ht="14.25" customHeight="1"/>
    <row r="4160" ht="14.25" customHeight="1"/>
    <row r="4161" ht="14.25" customHeight="1"/>
    <row r="4162" ht="14.25" customHeight="1"/>
    <row r="4163" ht="14.25" customHeight="1"/>
    <row r="4164" ht="14.25" customHeight="1"/>
    <row r="4165" ht="14.25" customHeight="1"/>
    <row r="4166" ht="14.25" customHeight="1"/>
    <row r="4167" ht="14.25" customHeight="1"/>
    <row r="4168" ht="14.25" customHeight="1"/>
    <row r="4169" ht="14.25" customHeight="1"/>
    <row r="4170" ht="14.25" customHeight="1"/>
    <row r="4171" ht="14.25" customHeight="1"/>
    <row r="4172" ht="14.25" customHeight="1"/>
    <row r="4173" ht="14.25" customHeight="1"/>
    <row r="4174" ht="14.25" customHeight="1"/>
    <row r="4175" ht="14.25" customHeight="1"/>
    <row r="4176" ht="14.25" customHeight="1"/>
    <row r="4177" ht="14.25" customHeight="1"/>
    <row r="4178" ht="14.25" customHeight="1"/>
    <row r="4179" ht="14.25" customHeight="1"/>
    <row r="4180" ht="14.25" customHeight="1"/>
    <row r="4181" ht="14.25" customHeight="1"/>
    <row r="4182" ht="14.25" customHeight="1"/>
    <row r="4183" ht="14.25" customHeight="1"/>
    <row r="4184" ht="14.25" customHeight="1"/>
    <row r="4185" ht="14.25" customHeight="1"/>
    <row r="4186" ht="14.25" customHeight="1"/>
    <row r="4187" ht="14.25" customHeight="1"/>
    <row r="4188" ht="14.25" customHeight="1"/>
    <row r="4189" ht="14.25" customHeight="1"/>
    <row r="4190" ht="14.25" customHeight="1"/>
    <row r="4191" ht="14.25" customHeight="1"/>
    <row r="4192" ht="14.25" customHeight="1"/>
    <row r="4193" ht="14.25" customHeight="1"/>
    <row r="4194" ht="14.25" customHeight="1"/>
    <row r="4195" ht="14.25" customHeight="1"/>
    <row r="4196" ht="14.25" customHeight="1"/>
    <row r="4197" ht="14.25" customHeight="1"/>
    <row r="4198" ht="14.25" customHeight="1"/>
    <row r="4199" ht="14.25" customHeight="1"/>
    <row r="4200" ht="14.25" customHeight="1"/>
    <row r="4201" ht="14.25" customHeight="1"/>
    <row r="4202" ht="14.25" customHeight="1"/>
    <row r="4203" ht="14.25" customHeight="1"/>
    <row r="4204" ht="14.25" customHeight="1"/>
    <row r="4205" ht="14.25" customHeight="1"/>
    <row r="4206" ht="14.25" customHeight="1"/>
    <row r="4207" ht="14.25" customHeight="1"/>
    <row r="4208" ht="14.25" customHeight="1"/>
    <row r="4209" ht="14.25" customHeight="1"/>
    <row r="4210" ht="14.25" customHeight="1"/>
    <row r="4211" ht="14.25" customHeight="1"/>
    <row r="4212" ht="14.25" customHeight="1"/>
    <row r="4213" ht="14.25" customHeight="1"/>
    <row r="4214" ht="14.25" customHeight="1"/>
    <row r="4215" ht="14.25" customHeight="1"/>
    <row r="4216" ht="14.25" customHeight="1"/>
    <row r="4217" ht="14.25" customHeight="1"/>
    <row r="4218" ht="14.25" customHeight="1"/>
    <row r="4219" ht="14.25" customHeight="1"/>
    <row r="4220" ht="14.25" customHeight="1"/>
    <row r="4221" ht="14.25" customHeight="1"/>
    <row r="4222" ht="14.25" customHeight="1"/>
    <row r="4223" ht="14.25" customHeight="1"/>
    <row r="4224" ht="14.25" customHeight="1"/>
    <row r="4225" ht="14.25" customHeight="1"/>
    <row r="4226" ht="14.25" customHeight="1"/>
    <row r="4227" ht="14.25" customHeight="1"/>
    <row r="4228" ht="14.25" customHeight="1"/>
    <row r="4229" ht="14.25" customHeight="1"/>
    <row r="4230" ht="14.25" customHeight="1"/>
    <row r="4231" ht="14.25" customHeight="1"/>
    <row r="4232" ht="14.25" customHeight="1"/>
    <row r="4233" ht="14.25" customHeight="1"/>
    <row r="4234" ht="14.25" customHeight="1"/>
    <row r="4235" ht="14.25" customHeight="1"/>
    <row r="4236" ht="14.25" customHeight="1"/>
    <row r="4237" ht="14.25" customHeight="1"/>
    <row r="4238" ht="14.25" customHeight="1"/>
    <row r="4239" ht="14.25" customHeight="1"/>
    <row r="4240" ht="14.25" customHeight="1"/>
    <row r="4241" ht="14.25" customHeight="1"/>
    <row r="4242" ht="14.25" customHeight="1"/>
    <row r="4243" ht="14.25" customHeight="1"/>
    <row r="4244" ht="14.25" customHeight="1"/>
    <row r="4245" ht="14.25" customHeight="1"/>
    <row r="4246" ht="14.25" customHeight="1"/>
    <row r="4247" ht="14.25" customHeight="1"/>
    <row r="4248" ht="14.25" customHeight="1"/>
    <row r="4249" ht="14.25" customHeight="1"/>
    <row r="4250" ht="14.25" customHeight="1"/>
    <row r="4251" ht="14.25" customHeight="1"/>
    <row r="4252" ht="14.25" customHeight="1"/>
    <row r="4253" ht="14.25" customHeight="1"/>
    <row r="4254" ht="14.25" customHeight="1"/>
    <row r="4255" ht="14.25" customHeight="1"/>
    <row r="4256" ht="14.25" customHeight="1"/>
    <row r="4257" ht="14.25" customHeight="1"/>
    <row r="4258" ht="14.25" customHeight="1"/>
    <row r="4259" ht="14.25" customHeight="1"/>
    <row r="4260" ht="14.25" customHeight="1"/>
    <row r="4261" ht="14.25" customHeight="1"/>
    <row r="4262" ht="14.25" customHeight="1"/>
    <row r="4263" ht="14.25" customHeight="1"/>
    <row r="4264" ht="14.25" customHeight="1"/>
    <row r="4265" ht="14.25" customHeight="1"/>
    <row r="4266" ht="14.25" customHeight="1"/>
    <row r="4267" ht="14.25" customHeight="1"/>
    <row r="4268" ht="14.25" customHeight="1"/>
    <row r="4269" ht="14.25" customHeight="1"/>
    <row r="4270" ht="14.25" customHeight="1"/>
    <row r="4271" ht="14.25" customHeight="1"/>
    <row r="4272" ht="14.25" customHeight="1"/>
    <row r="4273" ht="14.25" customHeight="1"/>
    <row r="4274" ht="14.25" customHeight="1"/>
    <row r="4275" ht="14.25" customHeight="1"/>
    <row r="4276" ht="14.25" customHeight="1"/>
    <row r="4277" ht="14.25" customHeight="1"/>
    <row r="4278" ht="14.25" customHeight="1"/>
    <row r="4279" ht="14.25" customHeight="1"/>
    <row r="4280" ht="14.25" customHeight="1"/>
    <row r="4281" ht="14.25" customHeight="1"/>
    <row r="4282" ht="14.25" customHeight="1"/>
    <row r="4283" ht="14.25" customHeight="1"/>
    <row r="4284" ht="14.25" customHeight="1"/>
    <row r="4285" ht="14.25" customHeight="1"/>
    <row r="4286" ht="14.25" customHeight="1"/>
    <row r="4287" ht="14.25" customHeight="1"/>
    <row r="4288" ht="14.25" customHeight="1"/>
    <row r="4289" ht="14.25" customHeight="1"/>
    <row r="4290" ht="14.25" customHeight="1"/>
    <row r="4291" ht="14.25" customHeight="1"/>
    <row r="4292" ht="14.25" customHeight="1"/>
    <row r="4293" ht="14.25" customHeight="1"/>
    <row r="4294" ht="14.25" customHeight="1"/>
    <row r="4295" ht="14.25" customHeight="1"/>
    <row r="4296" ht="14.25" customHeight="1"/>
    <row r="4297" ht="14.25" customHeight="1"/>
    <row r="4298" ht="14.25" customHeight="1"/>
    <row r="4299" ht="14.25" customHeight="1"/>
    <row r="4300" ht="14.25" customHeight="1"/>
    <row r="4301" ht="14.25" customHeight="1"/>
    <row r="4302" ht="14.25" customHeight="1"/>
    <row r="4303" ht="14.25" customHeight="1"/>
    <row r="4304" ht="14.25" customHeight="1"/>
    <row r="4305" ht="14.25" customHeight="1"/>
    <row r="4306" ht="14.25" customHeight="1"/>
    <row r="4307" ht="14.25" customHeight="1"/>
    <row r="4308" ht="14.25" customHeight="1"/>
    <row r="4309" ht="14.25" customHeight="1"/>
    <row r="4310" ht="14.25" customHeight="1"/>
    <row r="4311" ht="14.25" customHeight="1"/>
    <row r="4312" ht="14.25" customHeight="1"/>
    <row r="4313" ht="14.25" customHeight="1"/>
    <row r="4314" ht="14.25" customHeight="1"/>
    <row r="4315" ht="14.25" customHeight="1"/>
    <row r="4316" ht="14.25" customHeight="1"/>
    <row r="4317" ht="14.25" customHeight="1"/>
    <row r="4318" ht="14.25" customHeight="1"/>
    <row r="4319" ht="14.25" customHeight="1"/>
    <row r="4320" ht="14.25" customHeight="1"/>
    <row r="4321" ht="14.25" customHeight="1"/>
    <row r="4322" ht="14.25" customHeight="1"/>
    <row r="4323" ht="14.25" customHeight="1"/>
    <row r="4324" ht="14.25" customHeight="1"/>
    <row r="4325" ht="14.25" customHeight="1"/>
    <row r="4326" ht="14.25" customHeight="1"/>
    <row r="4327" ht="14.25" customHeight="1"/>
    <row r="4328" ht="14.25" customHeight="1"/>
    <row r="4329" ht="14.25" customHeight="1"/>
    <row r="4330" ht="14.25" customHeight="1"/>
    <row r="4331" ht="14.25" customHeight="1"/>
    <row r="4332" ht="14.25" customHeight="1"/>
    <row r="4333" ht="14.25" customHeight="1"/>
    <row r="4334" ht="14.25" customHeight="1"/>
    <row r="4335" ht="14.25" customHeight="1"/>
    <row r="4336" ht="14.25" customHeight="1"/>
    <row r="4337" ht="14.25" customHeight="1"/>
    <row r="4338" ht="14.25" customHeight="1"/>
    <row r="4339" ht="14.25" customHeight="1"/>
    <row r="4340" ht="14.25" customHeight="1"/>
    <row r="4341" ht="14.25" customHeight="1"/>
    <row r="4342" ht="14.25" customHeight="1"/>
    <row r="4343" ht="14.25" customHeight="1"/>
    <row r="4344" ht="14.25" customHeight="1"/>
    <row r="4345" ht="14.25" customHeight="1"/>
    <row r="4346" ht="14.25" customHeight="1"/>
    <row r="4347" ht="14.25" customHeight="1"/>
    <row r="4348" ht="14.25" customHeight="1"/>
    <row r="4349" ht="14.25" customHeight="1"/>
    <row r="4350" ht="14.25" customHeight="1"/>
    <row r="4351" ht="14.25" customHeight="1"/>
    <row r="4352" ht="14.25" customHeight="1"/>
    <row r="4353" ht="14.25" customHeight="1"/>
    <row r="4354" ht="14.25" customHeight="1"/>
    <row r="4355" ht="14.25" customHeight="1"/>
    <row r="4356" ht="14.25" customHeight="1"/>
    <row r="4357" ht="14.25" customHeight="1"/>
    <row r="4358" ht="14.25" customHeight="1"/>
    <row r="4359" ht="14.25" customHeight="1"/>
    <row r="4360" ht="14.25" customHeight="1"/>
    <row r="4361" ht="14.25" customHeight="1"/>
    <row r="4362" ht="14.25" customHeight="1"/>
    <row r="4363" ht="14.25" customHeight="1"/>
    <row r="4364" ht="14.25" customHeight="1"/>
    <row r="4365" ht="14.25" customHeight="1"/>
    <row r="4366" ht="14.25" customHeight="1"/>
    <row r="4367" ht="14.25" customHeight="1"/>
    <row r="4368" ht="14.25" customHeight="1"/>
    <row r="4369" ht="14.25" customHeight="1"/>
    <row r="4370" ht="14.25" customHeight="1"/>
    <row r="4371" ht="14.25" customHeight="1"/>
    <row r="4372" ht="14.25" customHeight="1"/>
    <row r="4373" ht="14.25" customHeight="1"/>
    <row r="4374" ht="14.25" customHeight="1"/>
    <row r="4375" ht="14.25" customHeight="1"/>
    <row r="4376" ht="14.25" customHeight="1"/>
    <row r="4377" ht="14.25" customHeight="1"/>
    <row r="4378" ht="14.25" customHeight="1"/>
    <row r="4379" ht="14.25" customHeight="1"/>
    <row r="4380" ht="14.25" customHeight="1"/>
    <row r="4381" ht="14.25" customHeight="1"/>
    <row r="4382" ht="14.25" customHeight="1"/>
    <row r="4383" ht="14.25" customHeight="1"/>
    <row r="4384" ht="14.25" customHeight="1"/>
    <row r="4385" ht="14.25" customHeight="1"/>
    <row r="4386" ht="14.25" customHeight="1"/>
    <row r="4387" ht="14.25" customHeight="1"/>
    <row r="4388" ht="14.25" customHeight="1"/>
    <row r="4389" ht="14.25" customHeight="1"/>
    <row r="4390" ht="14.25" customHeight="1"/>
    <row r="4391" ht="14.25" customHeight="1"/>
    <row r="4392" ht="14.25" customHeight="1"/>
    <row r="4393" ht="14.25" customHeight="1"/>
    <row r="4394" ht="14.25" customHeight="1"/>
    <row r="4395" ht="14.25" customHeight="1"/>
    <row r="4396" ht="14.25" customHeight="1"/>
    <row r="4397" ht="14.25" customHeight="1"/>
    <row r="4398" ht="14.25" customHeight="1"/>
    <row r="4399" ht="14.25" customHeight="1"/>
    <row r="4400" ht="14.25" customHeight="1"/>
    <row r="4401" ht="14.25" customHeight="1"/>
    <row r="4402" ht="14.25" customHeight="1"/>
    <row r="4403" ht="14.25" customHeight="1"/>
    <row r="4404" ht="14.25" customHeight="1"/>
    <row r="4405" ht="14.25" customHeight="1"/>
    <row r="4406" ht="14.25" customHeight="1"/>
    <row r="4407" ht="14.25" customHeight="1"/>
    <row r="4408" ht="14.25" customHeight="1"/>
    <row r="4409" ht="14.25" customHeight="1"/>
    <row r="4410" ht="14.25" customHeight="1"/>
    <row r="4411" ht="14.25" customHeight="1"/>
    <row r="4412" ht="14.25" customHeight="1"/>
    <row r="4413" ht="14.25" customHeight="1"/>
    <row r="4414" ht="14.25" customHeight="1"/>
    <row r="4415" ht="14.25" customHeight="1"/>
    <row r="4416" ht="14.25" customHeight="1"/>
    <row r="4417" ht="14.25" customHeight="1"/>
    <row r="4418" ht="14.25" customHeight="1"/>
    <row r="4419" ht="14.25" customHeight="1"/>
    <row r="4420" ht="14.25" customHeight="1"/>
    <row r="4421" ht="14.25" customHeight="1"/>
    <row r="4422" ht="14.25" customHeight="1"/>
    <row r="4423" ht="14.25" customHeight="1"/>
    <row r="4424" ht="14.25" customHeight="1"/>
    <row r="4425" ht="14.25" customHeight="1"/>
    <row r="4426" ht="14.25" customHeight="1"/>
    <row r="4427" ht="14.25" customHeight="1"/>
    <row r="4428" ht="14.25" customHeight="1"/>
    <row r="4429" ht="14.25" customHeight="1"/>
    <row r="4430" ht="14.25" customHeight="1"/>
    <row r="4431" ht="14.25" customHeight="1"/>
    <row r="4432" ht="14.25" customHeight="1"/>
    <row r="4433" ht="14.25" customHeight="1"/>
    <row r="4434" ht="14.25" customHeight="1"/>
    <row r="4435" ht="14.25" customHeight="1"/>
    <row r="4436" ht="14.25" customHeight="1"/>
    <row r="4437" ht="14.25" customHeight="1"/>
    <row r="4438" ht="14.25" customHeight="1"/>
    <row r="4439" ht="14.25" customHeight="1"/>
    <row r="4440" ht="14.25" customHeight="1"/>
    <row r="4441" ht="14.25" customHeight="1"/>
    <row r="4442" ht="14.25" customHeight="1"/>
    <row r="4443" ht="14.25" customHeight="1"/>
    <row r="4444" ht="14.25" customHeight="1"/>
    <row r="4445" ht="14.25" customHeight="1"/>
    <row r="4446" ht="14.25" customHeight="1"/>
    <row r="4447" ht="14.25" customHeight="1"/>
    <row r="4448" ht="14.25" customHeight="1"/>
    <row r="4449" ht="14.25" customHeight="1"/>
    <row r="4450" ht="14.25" customHeight="1"/>
    <row r="4451" ht="14.25" customHeight="1"/>
    <row r="4452" ht="14.25" customHeight="1"/>
    <row r="4453" ht="14.25" customHeight="1"/>
    <row r="4454" ht="14.25" customHeight="1"/>
    <row r="4455" ht="14.25" customHeight="1"/>
    <row r="4456" ht="14.25" customHeight="1"/>
    <row r="4457" ht="14.25" customHeight="1"/>
    <row r="4458" ht="14.25" customHeight="1"/>
    <row r="4459" ht="14.25" customHeight="1"/>
    <row r="4460" ht="14.25" customHeight="1"/>
    <row r="4461" ht="14.25" customHeight="1"/>
    <row r="4462" ht="14.25" customHeight="1"/>
    <row r="4463" ht="14.25" customHeight="1"/>
    <row r="4464" ht="14.25" customHeight="1"/>
    <row r="4465" ht="14.25" customHeight="1"/>
    <row r="4466" ht="14.25" customHeight="1"/>
    <row r="4467" ht="14.25" customHeight="1"/>
    <row r="4468" ht="14.25" customHeight="1"/>
    <row r="4469" ht="14.25" customHeight="1"/>
    <row r="4470" ht="14.25" customHeight="1"/>
    <row r="4471" ht="14.25" customHeight="1"/>
    <row r="4472" ht="14.25" customHeight="1"/>
    <row r="4473" ht="14.25" customHeight="1"/>
    <row r="4474" ht="14.25" customHeight="1"/>
    <row r="4475" ht="14.25" customHeight="1"/>
    <row r="4476" ht="14.25" customHeight="1"/>
    <row r="4477" ht="14.25" customHeight="1"/>
    <row r="4478" ht="14.25" customHeight="1"/>
    <row r="4479" ht="14.25" customHeight="1"/>
    <row r="4480" ht="14.25" customHeight="1"/>
    <row r="4481" ht="14.25" customHeight="1"/>
    <row r="4482" ht="14.25" customHeight="1"/>
    <row r="4483" ht="14.25" customHeight="1"/>
    <row r="4484" ht="14.25" customHeight="1"/>
    <row r="4485" ht="14.25" customHeight="1"/>
    <row r="4486" ht="14.25" customHeight="1"/>
    <row r="4487" ht="14.25" customHeight="1"/>
    <row r="4488" ht="14.25" customHeight="1"/>
    <row r="4489" ht="14.25" customHeight="1"/>
    <row r="4490" ht="14.25" customHeight="1"/>
    <row r="4491" ht="14.25" customHeight="1"/>
    <row r="4492" ht="14.25" customHeight="1"/>
    <row r="4493" ht="14.25" customHeight="1"/>
    <row r="4494" ht="14.25" customHeight="1"/>
    <row r="4495" ht="14.25" customHeight="1"/>
    <row r="4496" ht="14.25" customHeight="1"/>
    <row r="4497" ht="14.25" customHeight="1"/>
    <row r="4498" ht="14.25" customHeight="1"/>
    <row r="4499" ht="14.25" customHeight="1"/>
    <row r="4500" ht="14.25" customHeight="1"/>
    <row r="4501" ht="14.25" customHeight="1"/>
    <row r="4502" ht="14.25" customHeight="1"/>
    <row r="4503" ht="14.25" customHeight="1"/>
    <row r="4504" ht="14.25" customHeight="1"/>
    <row r="4505" ht="14.25" customHeight="1"/>
    <row r="4506" ht="14.25" customHeight="1"/>
    <row r="4507" ht="14.25" customHeight="1"/>
    <row r="4508" ht="14.25" customHeight="1"/>
    <row r="4509" ht="14.25" customHeight="1"/>
    <row r="4510" ht="14.25" customHeight="1"/>
    <row r="4511" ht="14.25" customHeight="1"/>
    <row r="4512" ht="14.25" customHeight="1"/>
    <row r="4513" ht="14.25" customHeight="1"/>
    <row r="4514" ht="14.25" customHeight="1"/>
    <row r="4515" ht="14.25" customHeight="1"/>
    <row r="4516" ht="14.25" customHeight="1"/>
    <row r="4517" ht="14.25" customHeight="1"/>
    <row r="4518" ht="14.25" customHeight="1"/>
    <row r="4519" ht="14.25" customHeight="1"/>
    <row r="4520" ht="14.25" customHeight="1"/>
    <row r="4521" ht="14.25" customHeight="1"/>
    <row r="4522" ht="14.25" customHeight="1"/>
    <row r="4523" ht="14.25" customHeight="1"/>
    <row r="4524" ht="14.25" customHeight="1"/>
    <row r="4525" ht="14.25" customHeight="1"/>
    <row r="4526" ht="14.25" customHeight="1"/>
    <row r="4527" ht="14.25" customHeight="1"/>
    <row r="4528" ht="14.25" customHeight="1"/>
    <row r="4529" ht="14.25" customHeight="1"/>
    <row r="4530" ht="14.25" customHeight="1"/>
    <row r="4531" ht="14.25" customHeight="1"/>
    <row r="4532" ht="14.25" customHeight="1"/>
    <row r="4533" ht="14.25" customHeight="1"/>
    <row r="4534" ht="14.25" customHeight="1"/>
    <row r="4535" ht="14.25" customHeight="1"/>
    <row r="4536" ht="14.25" customHeight="1"/>
    <row r="4537" ht="14.25" customHeight="1"/>
    <row r="4538" ht="14.25" customHeight="1"/>
    <row r="4539" ht="14.25" customHeight="1"/>
    <row r="4540" ht="14.25" customHeight="1"/>
    <row r="4541" ht="14.25" customHeight="1"/>
    <row r="4542" ht="14.25" customHeight="1"/>
    <row r="4543" ht="14.25" customHeight="1"/>
    <row r="4544" ht="14.25" customHeight="1"/>
    <row r="4545" ht="14.25" customHeight="1"/>
    <row r="4546" ht="14.25" customHeight="1"/>
    <row r="4547" ht="14.25" customHeight="1"/>
    <row r="4548" ht="14.25" customHeight="1"/>
    <row r="4549" ht="14.25" customHeight="1"/>
    <row r="4550" ht="14.25" customHeight="1"/>
    <row r="4551" ht="14.25" customHeight="1"/>
    <row r="4552" ht="14.25" customHeight="1"/>
    <row r="4553" ht="14.25" customHeight="1"/>
    <row r="4554" ht="14.25" customHeight="1"/>
    <row r="4555" ht="14.25" customHeight="1"/>
    <row r="4556" ht="14.25" customHeight="1"/>
    <row r="4557" ht="14.25" customHeight="1"/>
    <row r="4558" ht="14.25" customHeight="1"/>
    <row r="4559" ht="14.25" customHeight="1"/>
    <row r="4560" ht="14.25" customHeight="1"/>
    <row r="4561" ht="14.25" customHeight="1"/>
    <row r="4562" ht="14.25" customHeight="1"/>
    <row r="4563" ht="14.25" customHeight="1"/>
    <row r="4564" ht="14.25" customHeight="1"/>
    <row r="4565" ht="14.25" customHeight="1"/>
    <row r="4566" ht="14.25" customHeight="1"/>
    <row r="4567" ht="14.25" customHeight="1"/>
    <row r="4568" ht="14.25" customHeight="1"/>
    <row r="4569" ht="14.25" customHeight="1"/>
    <row r="4570" ht="14.25" customHeight="1"/>
    <row r="4571" ht="14.25" customHeight="1"/>
    <row r="4572" ht="14.25" customHeight="1"/>
    <row r="4573" ht="14.25" customHeight="1"/>
    <row r="4574" ht="14.25" customHeight="1"/>
    <row r="4575" ht="14.25" customHeight="1"/>
    <row r="4576" ht="14.25" customHeight="1"/>
    <row r="4577" ht="14.25" customHeight="1"/>
    <row r="4578" ht="14.25" customHeight="1"/>
    <row r="4579" ht="14.25" customHeight="1"/>
    <row r="4580" ht="14.25" customHeight="1"/>
    <row r="4581" ht="14.25" customHeight="1"/>
    <row r="4582" ht="14.25" customHeight="1"/>
    <row r="4583" ht="14.25" customHeight="1"/>
    <row r="4584" ht="14.25" customHeight="1"/>
    <row r="4585" ht="14.25" customHeight="1"/>
    <row r="4586" ht="14.25" customHeight="1"/>
    <row r="4587" ht="14.25" customHeight="1"/>
    <row r="4588" ht="14.25" customHeight="1"/>
    <row r="4589" ht="14.25" customHeight="1"/>
    <row r="4590" ht="14.25" customHeight="1"/>
    <row r="4591" ht="14.25" customHeight="1"/>
    <row r="4592" ht="14.25" customHeight="1"/>
    <row r="4593" ht="14.25" customHeight="1"/>
    <row r="4594" ht="14.25" customHeight="1"/>
    <row r="4595" ht="14.25" customHeight="1"/>
    <row r="4596" ht="14.25" customHeight="1"/>
    <row r="4597" ht="14.25" customHeight="1"/>
    <row r="4598" ht="14.25" customHeight="1"/>
    <row r="4599" ht="14.25" customHeight="1"/>
    <row r="4600" ht="14.25" customHeight="1"/>
    <row r="4601" ht="14.25" customHeight="1"/>
    <row r="4602" ht="14.25" customHeight="1"/>
    <row r="4603" ht="14.25" customHeight="1"/>
    <row r="4604" ht="14.25" customHeight="1"/>
    <row r="4605" ht="14.25" customHeight="1"/>
    <row r="4606" ht="14.25" customHeight="1"/>
    <row r="4607" ht="14.25" customHeight="1"/>
    <row r="4608" ht="14.25" customHeight="1"/>
    <row r="4609" ht="14.25" customHeight="1"/>
    <row r="4610" ht="14.25" customHeight="1"/>
    <row r="4611" ht="14.25" customHeight="1"/>
    <row r="4612" ht="14.25" customHeight="1"/>
    <row r="4613" ht="14.25" customHeight="1"/>
    <row r="4614" ht="14.25" customHeight="1"/>
    <row r="4615" ht="14.25" customHeight="1"/>
    <row r="4616" ht="14.25" customHeight="1"/>
    <row r="4617" ht="14.25" customHeight="1"/>
    <row r="4618" ht="14.25" customHeight="1"/>
    <row r="4619" ht="14.25" customHeight="1"/>
    <row r="4620" ht="14.25" customHeight="1"/>
    <row r="4621" ht="14.25" customHeight="1"/>
    <row r="4622" ht="14.25" customHeight="1"/>
    <row r="4623" ht="14.25" customHeight="1"/>
    <row r="4624" ht="14.25" customHeight="1"/>
    <row r="4625" ht="14.25" customHeight="1"/>
    <row r="4626" ht="14.25" customHeight="1"/>
    <row r="4627" ht="14.25" customHeight="1"/>
    <row r="4628" ht="14.25" customHeight="1"/>
    <row r="4629" ht="14.25" customHeight="1"/>
    <row r="4630" ht="14.25" customHeight="1"/>
    <row r="4631" ht="14.25" customHeight="1"/>
    <row r="4632" ht="14.25" customHeight="1"/>
    <row r="4633" ht="14.25" customHeight="1"/>
    <row r="4634" ht="14.25" customHeight="1"/>
    <row r="4635" ht="14.25" customHeight="1"/>
    <row r="4636" ht="14.25" customHeight="1"/>
    <row r="4637" ht="14.25" customHeight="1"/>
    <row r="4638" ht="14.25" customHeight="1"/>
    <row r="4639" ht="14.25" customHeight="1"/>
    <row r="4640" ht="14.25" customHeight="1"/>
    <row r="4641" ht="14.25" customHeight="1"/>
    <row r="4642" ht="14.25" customHeight="1"/>
    <row r="4643" ht="14.25" customHeight="1"/>
    <row r="4644" ht="14.25" customHeight="1"/>
    <row r="4645" ht="14.25" customHeight="1"/>
    <row r="4646" ht="14.25" customHeight="1"/>
    <row r="4647" ht="14.25" customHeight="1"/>
    <row r="4648" ht="14.25" customHeight="1"/>
    <row r="4649" ht="14.25" customHeight="1"/>
    <row r="4650" ht="14.25" customHeight="1"/>
    <row r="4651" ht="14.25" customHeight="1"/>
    <row r="4652" ht="14.25" customHeight="1"/>
    <row r="4653" ht="14.25" customHeight="1"/>
    <row r="4654" ht="14.25" customHeight="1"/>
    <row r="4655" ht="14.25" customHeight="1"/>
    <row r="4656" ht="14.25" customHeight="1"/>
    <row r="4657" ht="14.25" customHeight="1"/>
    <row r="4658" ht="14.25" customHeight="1"/>
    <row r="4659" ht="14.25" customHeight="1"/>
    <row r="4660" ht="14.25" customHeight="1"/>
    <row r="4661" ht="14.25" customHeight="1"/>
    <row r="4662" ht="14.25" customHeight="1"/>
    <row r="4663" ht="14.25" customHeight="1"/>
    <row r="4664" ht="14.25" customHeight="1"/>
    <row r="4665" ht="14.25" customHeight="1"/>
    <row r="4666" ht="14.25" customHeight="1"/>
    <row r="4667" ht="14.25" customHeight="1"/>
    <row r="4668" ht="14.25" customHeight="1"/>
    <row r="4669" ht="14.25" customHeight="1"/>
    <row r="4670" ht="14.25" customHeight="1"/>
    <row r="4671" ht="14.25" customHeight="1"/>
    <row r="4672" ht="14.25" customHeight="1"/>
    <row r="4673" ht="14.25" customHeight="1"/>
    <row r="4674" ht="14.25" customHeight="1"/>
    <row r="4675" ht="14.25" customHeight="1"/>
    <row r="4676" ht="14.25" customHeight="1"/>
    <row r="4677" ht="14.25" customHeight="1"/>
    <row r="4678" ht="14.25" customHeight="1"/>
    <row r="4679" ht="14.25" customHeight="1"/>
    <row r="4680" ht="14.25" customHeight="1"/>
    <row r="4681" ht="14.25" customHeight="1"/>
    <row r="4682" ht="14.25" customHeight="1"/>
    <row r="4683" ht="14.25" customHeight="1"/>
    <row r="4684" ht="14.25" customHeight="1"/>
    <row r="4685" ht="14.25" customHeight="1"/>
    <row r="4686" ht="14.25" customHeight="1"/>
    <row r="4687" ht="14.25" customHeight="1"/>
    <row r="4688" ht="14.25" customHeight="1"/>
    <row r="4689" ht="14.25" customHeight="1"/>
    <row r="4690" ht="14.25" customHeight="1"/>
    <row r="4691" ht="14.25" customHeight="1"/>
    <row r="4692" ht="14.25" customHeight="1"/>
    <row r="4693" ht="14.25" customHeight="1"/>
    <row r="4694" ht="14.25" customHeight="1"/>
    <row r="4695" ht="14.25" customHeight="1"/>
    <row r="4696" ht="14.25" customHeight="1"/>
    <row r="4697" ht="14.25" customHeight="1"/>
    <row r="4698" ht="14.25" customHeight="1"/>
    <row r="4699" ht="14.25" customHeight="1"/>
    <row r="4700" ht="14.25" customHeight="1"/>
    <row r="4701" ht="14.25" customHeight="1"/>
    <row r="4702" ht="14.25" customHeight="1"/>
    <row r="4703" ht="14.25" customHeight="1"/>
    <row r="4704" ht="14.25" customHeight="1"/>
    <row r="4705" ht="14.25" customHeight="1"/>
    <row r="4706" ht="14.25" customHeight="1"/>
    <row r="4707" ht="14.25" customHeight="1"/>
    <row r="4708" ht="14.25" customHeight="1"/>
    <row r="4709" ht="14.25" customHeight="1"/>
    <row r="4710" ht="14.25" customHeight="1"/>
    <row r="4711" ht="14.25" customHeight="1"/>
    <row r="4712" ht="14.25" customHeight="1"/>
    <row r="4713" ht="14.25" customHeight="1"/>
    <row r="4714" ht="14.25" customHeight="1"/>
    <row r="4715" ht="14.25" customHeight="1"/>
    <row r="4716" ht="14.25" customHeight="1"/>
    <row r="4717" ht="14.25" customHeight="1"/>
    <row r="4718" ht="14.25" customHeight="1"/>
    <row r="4719" ht="14.25" customHeight="1"/>
    <row r="4720" ht="14.25" customHeight="1"/>
    <row r="4721" ht="14.25" customHeight="1"/>
    <row r="4722" ht="14.25" customHeight="1"/>
    <row r="4723" ht="14.25" customHeight="1"/>
    <row r="4724" ht="14.25" customHeight="1"/>
    <row r="4725" ht="14.25" customHeight="1"/>
    <row r="4726" ht="14.25" customHeight="1"/>
    <row r="4727" ht="14.25" customHeight="1"/>
    <row r="4728" ht="14.25" customHeight="1"/>
    <row r="4729" ht="14.25" customHeight="1"/>
    <row r="4730" ht="14.25" customHeight="1"/>
    <row r="4731" ht="14.25" customHeight="1"/>
    <row r="4732" ht="14.25" customHeight="1"/>
    <row r="4733" ht="14.25" customHeight="1"/>
    <row r="4734" ht="14.25" customHeight="1"/>
    <row r="4735" ht="14.25" customHeight="1"/>
    <row r="4736" ht="14.25" customHeight="1"/>
    <row r="4737" ht="14.25" customHeight="1"/>
    <row r="4738" ht="14.25" customHeight="1"/>
    <row r="4739" ht="14.25" customHeight="1"/>
    <row r="4740" ht="14.25" customHeight="1"/>
    <row r="4741" ht="14.25" customHeight="1"/>
    <row r="4742" ht="14.25" customHeight="1"/>
    <row r="4743" ht="14.25" customHeight="1"/>
    <row r="4744" ht="14.25" customHeight="1"/>
    <row r="4745" ht="14.25" customHeight="1"/>
    <row r="4746" ht="14.25" customHeight="1"/>
    <row r="4747" ht="14.25" customHeight="1"/>
    <row r="4748" ht="14.25" customHeight="1"/>
    <row r="4749" ht="14.25" customHeight="1"/>
    <row r="4750" ht="14.25" customHeight="1"/>
    <row r="4751" ht="14.25" customHeight="1"/>
    <row r="4752" ht="14.25" customHeight="1"/>
    <row r="4753" ht="14.25" customHeight="1"/>
    <row r="4754" ht="14.25" customHeight="1"/>
    <row r="4755" ht="14.25" customHeight="1"/>
    <row r="4756" ht="14.25" customHeight="1"/>
    <row r="4757" ht="14.25" customHeight="1"/>
    <row r="4758" ht="14.25" customHeight="1"/>
    <row r="4759" ht="14.25" customHeight="1"/>
    <row r="4760" ht="14.25" customHeight="1"/>
    <row r="4761" ht="14.25" customHeight="1"/>
    <row r="4762" ht="14.25" customHeight="1"/>
    <row r="4763" ht="14.25" customHeight="1"/>
    <row r="4764" ht="14.25" customHeight="1"/>
    <row r="4765" ht="14.25" customHeight="1"/>
    <row r="4766" ht="14.25" customHeight="1"/>
    <row r="4767" ht="14.25" customHeight="1"/>
    <row r="4768" ht="14.25" customHeight="1"/>
    <row r="4769" ht="14.25" customHeight="1"/>
    <row r="4770" ht="14.25" customHeight="1"/>
    <row r="4771" ht="14.25" customHeight="1"/>
    <row r="4772" ht="14.25" customHeight="1"/>
    <row r="4773" ht="14.25" customHeight="1"/>
    <row r="4774" ht="14.25" customHeight="1"/>
    <row r="4775" ht="14.25" customHeight="1"/>
    <row r="4776" ht="14.25" customHeight="1"/>
    <row r="4777" ht="14.25" customHeight="1"/>
    <row r="4778" ht="14.25" customHeight="1"/>
    <row r="4779" ht="14.25" customHeight="1"/>
    <row r="4780" ht="14.25" customHeight="1"/>
    <row r="4781" ht="14.25" customHeight="1"/>
    <row r="4782" ht="14.25" customHeight="1"/>
    <row r="4783" ht="14.25" customHeight="1"/>
    <row r="4784" ht="14.25" customHeight="1"/>
    <row r="4785" ht="14.25" customHeight="1"/>
    <row r="4786" ht="14.25" customHeight="1"/>
    <row r="4787" ht="14.25" customHeight="1"/>
    <row r="4788" ht="14.25" customHeight="1"/>
    <row r="4789" ht="14.25" customHeight="1"/>
    <row r="4790" ht="14.25" customHeight="1"/>
    <row r="4791" ht="14.25" customHeight="1"/>
    <row r="4792" ht="14.25" customHeight="1"/>
    <row r="4793" ht="14.25" customHeight="1"/>
    <row r="4794" ht="14.25" customHeight="1"/>
    <row r="4795" ht="14.25" customHeight="1"/>
    <row r="4796" ht="14.25" customHeight="1"/>
    <row r="4797" ht="14.25" customHeight="1"/>
    <row r="4798" ht="14.25" customHeight="1"/>
    <row r="4799" ht="14.25" customHeight="1"/>
    <row r="4800" ht="14.25" customHeight="1"/>
    <row r="4801" ht="14.25" customHeight="1"/>
    <row r="4802" ht="14.25" customHeight="1"/>
    <row r="4803" ht="14.25" customHeight="1"/>
    <row r="4804" ht="14.25" customHeight="1"/>
    <row r="4805" ht="14.25" customHeight="1"/>
    <row r="4806" ht="14.25" customHeight="1"/>
    <row r="4807" ht="14.25" customHeight="1"/>
    <row r="4808" ht="14.25" customHeight="1"/>
    <row r="4809" ht="14.25" customHeight="1"/>
    <row r="4810" ht="14.25" customHeight="1"/>
    <row r="4811" ht="14.25" customHeight="1"/>
    <row r="4812" ht="14.25" customHeight="1"/>
    <row r="4813" ht="14.25" customHeight="1"/>
    <row r="4814" ht="14.25" customHeight="1"/>
    <row r="4815" ht="14.25" customHeight="1"/>
    <row r="4816" ht="14.25" customHeight="1"/>
    <row r="4817" ht="14.25" customHeight="1"/>
    <row r="4818" ht="14.25" customHeight="1"/>
    <row r="4819" ht="14.25" customHeight="1"/>
    <row r="4820" ht="14.25" customHeight="1"/>
    <row r="4821" ht="14.25" customHeight="1"/>
    <row r="4822" ht="14.25" customHeight="1"/>
    <row r="4823" ht="14.25" customHeight="1"/>
    <row r="4824" ht="14.25" customHeight="1"/>
    <row r="4825" ht="14.25" customHeight="1"/>
    <row r="4826" ht="14.25" customHeight="1"/>
    <row r="4827" ht="14.25" customHeight="1"/>
    <row r="4828" ht="14.25" customHeight="1"/>
    <row r="4829" ht="14.25" customHeight="1"/>
    <row r="4830" ht="14.25" customHeight="1"/>
    <row r="4831" ht="14.25" customHeight="1"/>
    <row r="4832" ht="14.25" customHeight="1"/>
    <row r="4833" ht="14.25" customHeight="1"/>
    <row r="4834" ht="14.25" customHeight="1"/>
    <row r="4835" ht="14.25" customHeight="1"/>
    <row r="4836" ht="14.25" customHeight="1"/>
    <row r="4837" ht="14.25" customHeight="1"/>
    <row r="4838" ht="14.25" customHeight="1"/>
    <row r="4839" ht="14.25" customHeight="1"/>
    <row r="4840" ht="14.25" customHeight="1"/>
    <row r="4841" ht="14.25" customHeight="1"/>
    <row r="4842" ht="14.25" customHeight="1"/>
    <row r="4843" ht="14.25" customHeight="1"/>
    <row r="4844" ht="14.25" customHeight="1"/>
    <row r="4845" ht="14.25" customHeight="1"/>
    <row r="4846" ht="14.25" customHeight="1"/>
    <row r="4847" ht="14.25" customHeight="1"/>
    <row r="4848" ht="14.25" customHeight="1"/>
    <row r="4849" ht="14.25" customHeight="1"/>
    <row r="4850" ht="14.25" customHeight="1"/>
    <row r="4851" ht="14.25" customHeight="1"/>
    <row r="4852" ht="14.25" customHeight="1"/>
    <row r="4853" ht="14.25" customHeight="1"/>
    <row r="4854" ht="14.25" customHeight="1"/>
    <row r="4855" ht="14.25" customHeight="1"/>
    <row r="4856" ht="14.25" customHeight="1"/>
    <row r="4857" ht="14.25" customHeight="1"/>
    <row r="4858" ht="14.25" customHeight="1"/>
    <row r="4859" ht="14.25" customHeight="1"/>
    <row r="4860" ht="14.25" customHeight="1"/>
    <row r="4861" ht="14.25" customHeight="1"/>
    <row r="4862" ht="14.25" customHeight="1"/>
    <row r="4863" ht="14.25" customHeight="1"/>
    <row r="4864" ht="14.25" customHeight="1"/>
    <row r="4865" ht="14.25" customHeight="1"/>
    <row r="4866" ht="14.25" customHeight="1"/>
    <row r="4867" ht="14.25" customHeight="1"/>
    <row r="4868" ht="14.25" customHeight="1"/>
    <row r="4869" ht="14.25" customHeight="1"/>
    <row r="4870" ht="14.25" customHeight="1"/>
    <row r="4871" ht="14.25" customHeight="1"/>
    <row r="4872" ht="14.25" customHeight="1"/>
    <row r="4873" ht="14.25" customHeight="1"/>
    <row r="4874" ht="14.25" customHeight="1"/>
    <row r="4875" ht="14.25" customHeight="1"/>
    <row r="4876" ht="14.25" customHeight="1"/>
    <row r="4877" ht="14.25" customHeight="1"/>
    <row r="4878" ht="14.25" customHeight="1"/>
    <row r="4879" ht="14.25" customHeight="1"/>
    <row r="4880" ht="14.25" customHeight="1"/>
    <row r="4881" ht="14.25" customHeight="1"/>
    <row r="4882" ht="14.25" customHeight="1"/>
    <row r="4883" ht="14.25" customHeight="1"/>
    <row r="4884" ht="14.25" customHeight="1"/>
    <row r="4885" ht="14.25" customHeight="1"/>
    <row r="4886" ht="14.25" customHeight="1"/>
    <row r="4887" ht="14.25" customHeight="1"/>
    <row r="4888" ht="14.25" customHeight="1"/>
    <row r="4889" ht="14.25" customHeight="1"/>
    <row r="4890" ht="14.25" customHeight="1"/>
    <row r="4891" ht="14.25" customHeight="1"/>
    <row r="4892" ht="14.25" customHeight="1"/>
    <row r="4893" ht="14.25" customHeight="1"/>
    <row r="4894" ht="14.25" customHeight="1"/>
    <row r="4895" ht="14.25" customHeight="1"/>
    <row r="4896" ht="14.25" customHeight="1"/>
    <row r="4897" ht="14.25" customHeight="1"/>
    <row r="4898" ht="14.25" customHeight="1"/>
    <row r="4899" ht="14.25" customHeight="1"/>
    <row r="4900" ht="14.25" customHeight="1"/>
    <row r="4901" ht="14.25" customHeight="1"/>
    <row r="4902" ht="14.25" customHeight="1"/>
    <row r="4903" ht="14.25" customHeight="1"/>
    <row r="4904" ht="14.25" customHeight="1"/>
    <row r="4905" ht="14.25" customHeight="1"/>
    <row r="4906" ht="14.25" customHeight="1"/>
    <row r="4907" ht="14.25" customHeight="1"/>
    <row r="4908" ht="14.25" customHeight="1"/>
    <row r="4909" ht="14.25" customHeight="1"/>
    <row r="4910" ht="14.25" customHeight="1"/>
    <row r="4911" ht="14.25" customHeight="1"/>
    <row r="4912" ht="14.25" customHeight="1"/>
    <row r="4913" ht="14.25" customHeight="1"/>
    <row r="4914" ht="14.25" customHeight="1"/>
    <row r="4915" ht="14.25" customHeight="1"/>
    <row r="4916" ht="14.25" customHeight="1"/>
    <row r="4917" ht="14.25" customHeight="1"/>
    <row r="4918" ht="14.25" customHeight="1"/>
    <row r="4919" ht="14.25" customHeight="1"/>
    <row r="4920" ht="14.25" customHeight="1"/>
    <row r="4921" ht="14.25" customHeight="1"/>
    <row r="4922" ht="14.25" customHeight="1"/>
    <row r="4923" ht="14.25" customHeight="1"/>
    <row r="4924" ht="14.25" customHeight="1"/>
    <row r="4925" ht="14.25" customHeight="1"/>
    <row r="4926" ht="14.25" customHeight="1"/>
    <row r="4927" ht="14.25" customHeight="1"/>
    <row r="4928" ht="14.25" customHeight="1"/>
    <row r="4929" ht="14.25" customHeight="1"/>
    <row r="4930" ht="14.25" customHeight="1"/>
    <row r="4931" ht="14.25" customHeight="1"/>
    <row r="4932" ht="14.25" customHeight="1"/>
    <row r="4933" ht="14.25" customHeight="1"/>
    <row r="4934" ht="14.25" customHeight="1"/>
    <row r="4935" ht="14.25" customHeight="1"/>
    <row r="4936" ht="14.25" customHeight="1"/>
    <row r="4937" ht="14.25" customHeight="1"/>
    <row r="4938" ht="14.25" customHeight="1"/>
    <row r="4939" ht="14.25" customHeight="1"/>
    <row r="4940" ht="14.25" customHeight="1"/>
    <row r="4941" ht="14.25" customHeight="1"/>
    <row r="4942" ht="14.25" customHeight="1"/>
    <row r="4943" ht="14.25" customHeight="1"/>
    <row r="4944" ht="14.25" customHeight="1"/>
    <row r="4945" ht="14.25" customHeight="1"/>
    <row r="4946" ht="14.25" customHeight="1"/>
    <row r="4947" ht="14.25" customHeight="1"/>
    <row r="4948" ht="14.25" customHeight="1"/>
    <row r="4949" ht="14.25" customHeight="1"/>
    <row r="4950" ht="14.25" customHeight="1"/>
    <row r="4951" ht="14.25" customHeight="1"/>
    <row r="4952" ht="14.25" customHeight="1"/>
    <row r="4953" ht="14.25" customHeight="1"/>
    <row r="4954" ht="14.25" customHeight="1"/>
    <row r="4955" ht="14.25" customHeight="1"/>
    <row r="4956" ht="14.25" customHeight="1"/>
    <row r="4957" ht="14.25" customHeight="1"/>
    <row r="4958" ht="14.25" customHeight="1"/>
    <row r="4959" ht="14.25" customHeight="1"/>
    <row r="4960" ht="14.25" customHeight="1"/>
    <row r="4961" ht="14.25" customHeight="1"/>
    <row r="4962" ht="14.25" customHeight="1"/>
    <row r="4963" ht="14.25" customHeight="1"/>
    <row r="4964" ht="14.25" customHeight="1"/>
    <row r="4965" ht="14.25" customHeight="1"/>
    <row r="4966" ht="14.25" customHeight="1"/>
    <row r="4967" ht="14.25" customHeight="1"/>
    <row r="4968" ht="14.25" customHeight="1"/>
    <row r="4969" ht="14.25" customHeight="1"/>
    <row r="4970" ht="14.25" customHeight="1"/>
    <row r="4971" ht="14.25" customHeight="1"/>
    <row r="4972" ht="14.25" customHeight="1"/>
    <row r="4973" ht="14.25" customHeight="1"/>
    <row r="4974" ht="14.25" customHeight="1"/>
    <row r="4975" ht="14.25" customHeight="1"/>
    <row r="4976" ht="14.25" customHeight="1"/>
    <row r="4977" ht="14.25" customHeight="1"/>
    <row r="4978" ht="14.25" customHeight="1"/>
    <row r="4979" ht="14.25" customHeight="1"/>
    <row r="4980" ht="14.25" customHeight="1"/>
    <row r="4981" ht="14.25" customHeight="1"/>
    <row r="4982" ht="14.25" customHeight="1"/>
    <row r="4983" ht="14.25" customHeight="1"/>
    <row r="4984" ht="14.25" customHeight="1"/>
    <row r="4985" ht="14.25" customHeight="1"/>
    <row r="4986" ht="14.25" customHeight="1"/>
    <row r="4987" ht="14.25" customHeight="1"/>
    <row r="4988" ht="14.25" customHeight="1"/>
    <row r="4989" ht="14.25" customHeight="1"/>
    <row r="4990" ht="14.25" customHeight="1"/>
    <row r="4991" ht="14.25" customHeight="1"/>
    <row r="4992" ht="14.25" customHeight="1"/>
    <row r="4993" ht="14.25" customHeight="1"/>
    <row r="4994" ht="14.25" customHeight="1"/>
    <row r="4995" ht="14.25" customHeight="1"/>
    <row r="4996" ht="14.25" customHeight="1"/>
    <row r="4997" ht="14.25" customHeight="1"/>
    <row r="4998" ht="14.25" customHeight="1"/>
    <row r="4999" ht="14.25" customHeight="1"/>
    <row r="5000" ht="14.25" customHeight="1"/>
    <row r="5001" ht="14.25" customHeight="1"/>
    <row r="5002" ht="14.25" customHeight="1"/>
    <row r="5003" ht="14.25" customHeight="1"/>
    <row r="5004" ht="14.25" customHeight="1"/>
    <row r="5005" ht="14.25" customHeight="1"/>
    <row r="5006" ht="14.25" customHeight="1"/>
    <row r="5007" ht="14.25" customHeight="1"/>
    <row r="5008" ht="14.25" customHeight="1"/>
    <row r="5009" ht="14.25" customHeight="1"/>
    <row r="5010" ht="14.25" customHeight="1"/>
    <row r="5011" ht="14.25" customHeight="1"/>
    <row r="5012" ht="14.25" customHeight="1"/>
    <row r="5013" ht="14.25" customHeight="1"/>
    <row r="5014" ht="14.25" customHeight="1"/>
    <row r="5015" ht="14.25" customHeight="1"/>
    <row r="5016" ht="14.25" customHeight="1"/>
    <row r="5017" ht="14.25" customHeight="1"/>
    <row r="5018" ht="14.25" customHeight="1"/>
    <row r="5019" ht="14.25" customHeight="1"/>
    <row r="5020" ht="14.25" customHeight="1"/>
    <row r="5021" ht="14.25" customHeight="1"/>
    <row r="5022" ht="14.25" customHeight="1"/>
    <row r="5023" ht="14.25" customHeight="1"/>
    <row r="5024" ht="14.25" customHeight="1"/>
    <row r="5025" ht="14.25" customHeight="1"/>
    <row r="5026" ht="14.25" customHeight="1"/>
    <row r="5027" ht="14.25" customHeight="1"/>
    <row r="5028" ht="14.25" customHeight="1"/>
    <row r="5029" ht="14.25" customHeight="1"/>
    <row r="5030" ht="14.25" customHeight="1"/>
    <row r="5031" ht="14.25" customHeight="1"/>
    <row r="5032" ht="14.25" customHeight="1"/>
    <row r="5033" ht="14.25" customHeight="1"/>
    <row r="5034" ht="14.25" customHeight="1"/>
    <row r="5035" ht="14.25" customHeight="1"/>
    <row r="5036" ht="14.25" customHeight="1"/>
    <row r="5037" ht="14.25" customHeight="1"/>
    <row r="5038" ht="14.25" customHeight="1"/>
    <row r="5039" ht="14.25" customHeight="1"/>
    <row r="5040" ht="14.25" customHeight="1"/>
    <row r="5041" ht="14.25" customHeight="1"/>
    <row r="5042" ht="14.25" customHeight="1"/>
    <row r="5043" ht="14.25" customHeight="1"/>
    <row r="5044" ht="14.25" customHeight="1"/>
    <row r="5045" ht="14.25" customHeight="1"/>
    <row r="5046" ht="14.25" customHeight="1"/>
    <row r="5047" ht="14.25" customHeight="1"/>
    <row r="5048" ht="14.25" customHeight="1"/>
    <row r="5049" ht="14.25" customHeight="1"/>
    <row r="5050" ht="14.25" customHeight="1"/>
    <row r="5051" ht="14.25" customHeight="1"/>
    <row r="5052" ht="14.25" customHeight="1"/>
    <row r="5053" ht="14.25" customHeight="1"/>
    <row r="5054" ht="14.25" customHeight="1"/>
    <row r="5055" ht="14.25" customHeight="1"/>
    <row r="5056" ht="14.25" customHeight="1"/>
    <row r="5057" ht="14.25" customHeight="1"/>
    <row r="5058" ht="14.25" customHeight="1"/>
    <row r="5059" ht="14.25" customHeight="1"/>
    <row r="5060" ht="14.25" customHeight="1"/>
    <row r="5061" ht="14.25" customHeight="1"/>
    <row r="5062" ht="14.25" customHeight="1"/>
    <row r="5063" ht="14.25" customHeight="1"/>
    <row r="5064" ht="14.25" customHeight="1"/>
    <row r="5065" ht="14.25" customHeight="1"/>
    <row r="5066" ht="14.25" customHeight="1"/>
    <row r="5067" ht="14.25" customHeight="1"/>
    <row r="5068" ht="14.25" customHeight="1"/>
    <row r="5069" ht="14.25" customHeight="1"/>
    <row r="5070" ht="14.25" customHeight="1"/>
    <row r="5071" ht="14.25" customHeight="1"/>
    <row r="5072" ht="14.25" customHeight="1"/>
    <row r="5073" ht="14.25" customHeight="1"/>
    <row r="5074" ht="14.25" customHeight="1"/>
    <row r="5075" ht="14.25" customHeight="1"/>
    <row r="5076" ht="14.25" customHeight="1"/>
    <row r="5077" ht="14.25" customHeight="1"/>
    <row r="5078" ht="14.25" customHeight="1"/>
    <row r="5079" ht="14.25" customHeight="1"/>
    <row r="5080" ht="14.25" customHeight="1"/>
    <row r="5081" ht="14.25" customHeight="1"/>
    <row r="5082" ht="14.25" customHeight="1"/>
    <row r="5083" ht="14.25" customHeight="1"/>
    <row r="5084" ht="14.25" customHeight="1"/>
    <row r="5085" ht="14.25" customHeight="1"/>
    <row r="5086" ht="14.25" customHeight="1"/>
    <row r="5087" ht="14.25" customHeight="1"/>
    <row r="5088" ht="14.25" customHeight="1"/>
    <row r="5089" ht="14.25" customHeight="1"/>
    <row r="5090" ht="14.25" customHeight="1"/>
    <row r="5091" ht="14.25" customHeight="1"/>
    <row r="5092" ht="14.25" customHeight="1"/>
    <row r="5093" ht="14.25" customHeight="1"/>
    <row r="5094" ht="14.25" customHeight="1"/>
    <row r="5095" ht="14.25" customHeight="1"/>
    <row r="5096" ht="14.25" customHeight="1"/>
    <row r="5097" ht="14.25" customHeight="1"/>
    <row r="5098" ht="14.25" customHeight="1"/>
    <row r="5099" ht="14.25" customHeight="1"/>
    <row r="5100" ht="14.25" customHeight="1"/>
    <row r="5101" ht="14.25" customHeight="1"/>
    <row r="5102" ht="14.25" customHeight="1"/>
    <row r="5103" ht="14.25" customHeight="1"/>
    <row r="5104" ht="14.25" customHeight="1"/>
    <row r="5105" ht="14.25" customHeight="1"/>
    <row r="5106" ht="14.25" customHeight="1"/>
    <row r="5107" ht="14.25" customHeight="1"/>
    <row r="5108" ht="14.25" customHeight="1"/>
    <row r="5109" ht="14.25" customHeight="1"/>
    <row r="5110" ht="14.25" customHeight="1"/>
    <row r="5111" ht="14.25" customHeight="1"/>
    <row r="5112" ht="14.25" customHeight="1"/>
    <row r="5113" ht="14.25" customHeight="1"/>
    <row r="5114" ht="14.25" customHeight="1"/>
    <row r="5115" ht="14.25" customHeight="1"/>
    <row r="5116" ht="14.25" customHeight="1"/>
    <row r="5117" ht="14.25" customHeight="1"/>
    <row r="5118" ht="14.25" customHeight="1"/>
    <row r="5119" ht="14.25" customHeight="1"/>
    <row r="5120" ht="14.25" customHeight="1"/>
    <row r="5121" ht="14.25" customHeight="1"/>
    <row r="5122" ht="14.25" customHeight="1"/>
    <row r="5123" ht="14.25" customHeight="1"/>
    <row r="5124" ht="14.25" customHeight="1"/>
    <row r="5125" ht="14.25" customHeight="1"/>
    <row r="5126" ht="14.25" customHeight="1"/>
    <row r="5127" ht="14.25" customHeight="1"/>
    <row r="5128" ht="14.25" customHeight="1"/>
    <row r="5129" ht="14.25" customHeight="1"/>
    <row r="5130" ht="14.25" customHeight="1"/>
    <row r="5131" ht="14.25" customHeight="1"/>
    <row r="5132" ht="14.25" customHeight="1"/>
    <row r="5133" ht="14.25" customHeight="1"/>
    <row r="5134" ht="14.25" customHeight="1"/>
    <row r="5135" ht="14.25" customHeight="1"/>
    <row r="5136" ht="14.25" customHeight="1"/>
    <row r="5137" ht="14.25" customHeight="1"/>
    <row r="5138" ht="14.25" customHeight="1"/>
    <row r="5139" ht="14.25" customHeight="1"/>
    <row r="5140" ht="14.25" customHeight="1"/>
    <row r="5141" ht="14.25" customHeight="1"/>
    <row r="5142" ht="14.25" customHeight="1"/>
    <row r="5143" ht="14.25" customHeight="1"/>
    <row r="5144" ht="14.25" customHeight="1"/>
    <row r="5145" ht="14.25" customHeight="1"/>
    <row r="5146" ht="14.25" customHeight="1"/>
    <row r="5147" ht="14.25" customHeight="1"/>
    <row r="5148" ht="14.25" customHeight="1"/>
    <row r="5149" ht="14.25" customHeight="1"/>
    <row r="5150" ht="14.25" customHeight="1"/>
    <row r="5151" ht="14.25" customHeight="1"/>
    <row r="5152" ht="14.25" customHeight="1"/>
    <row r="5153" ht="14.25" customHeight="1"/>
    <row r="5154" ht="14.25" customHeight="1"/>
    <row r="5155" ht="14.25" customHeight="1"/>
    <row r="5156" ht="14.25" customHeight="1"/>
    <row r="5157" ht="14.25" customHeight="1"/>
    <row r="5158" ht="14.25" customHeight="1"/>
    <row r="5159" ht="14.25" customHeight="1"/>
    <row r="5160" ht="14.25" customHeight="1"/>
    <row r="5161" ht="14.25" customHeight="1"/>
    <row r="5162" ht="14.25" customHeight="1"/>
    <row r="5163" ht="14.25" customHeight="1"/>
    <row r="5164" ht="14.25" customHeight="1"/>
    <row r="5165" ht="14.25" customHeight="1"/>
    <row r="5166" ht="14.25" customHeight="1"/>
    <row r="5167" ht="14.25" customHeight="1"/>
    <row r="5168" ht="14.25" customHeight="1"/>
    <row r="5169" ht="14.25" customHeight="1"/>
    <row r="5170" ht="14.25" customHeight="1"/>
    <row r="5171" ht="14.25" customHeight="1"/>
    <row r="5172" ht="14.25" customHeight="1"/>
    <row r="5173" ht="14.25" customHeight="1"/>
    <row r="5174" ht="14.25" customHeight="1"/>
    <row r="5175" ht="14.25" customHeight="1"/>
    <row r="5176" ht="14.25" customHeight="1"/>
    <row r="5177" ht="14.25" customHeight="1"/>
    <row r="5178" ht="14.25" customHeight="1"/>
    <row r="5179" ht="14.25" customHeight="1"/>
    <row r="5180" ht="14.25" customHeight="1"/>
    <row r="5181" ht="14.25" customHeight="1"/>
    <row r="5182" ht="14.25" customHeight="1"/>
    <row r="5183" ht="14.25" customHeight="1"/>
    <row r="5184" ht="14.25" customHeight="1"/>
    <row r="5185" ht="14.25" customHeight="1"/>
    <row r="5186" ht="14.25" customHeight="1"/>
    <row r="5187" ht="14.25" customHeight="1"/>
    <row r="5188" ht="14.25" customHeight="1"/>
    <row r="5189" ht="14.25" customHeight="1"/>
    <row r="5190" ht="14.25" customHeight="1"/>
    <row r="5191" ht="14.25" customHeight="1"/>
    <row r="5192" ht="14.25" customHeight="1"/>
    <row r="5193" ht="14.25" customHeight="1"/>
    <row r="5194" ht="14.25" customHeight="1"/>
    <row r="5195" ht="14.25" customHeight="1"/>
    <row r="5196" ht="14.25" customHeight="1"/>
    <row r="5197" ht="14.25" customHeight="1"/>
    <row r="5198" ht="14.25" customHeight="1"/>
    <row r="5199" ht="14.25" customHeight="1"/>
    <row r="5200" ht="14.25" customHeight="1"/>
    <row r="5201" ht="14.25" customHeight="1"/>
    <row r="5202" ht="14.25" customHeight="1"/>
    <row r="5203" ht="14.25" customHeight="1"/>
    <row r="5204" ht="14.25" customHeight="1"/>
    <row r="5205" ht="14.25" customHeight="1"/>
    <row r="5206" ht="14.25" customHeight="1"/>
    <row r="5207" ht="14.25" customHeight="1"/>
    <row r="5208" ht="14.25" customHeight="1"/>
    <row r="5209" ht="14.25" customHeight="1"/>
    <row r="5210" ht="14.25" customHeight="1"/>
    <row r="5211" ht="14.25" customHeight="1"/>
    <row r="5212" ht="14.25" customHeight="1"/>
    <row r="5213" ht="14.25" customHeight="1"/>
    <row r="5214" ht="14.25" customHeight="1"/>
    <row r="5215" ht="14.25" customHeight="1"/>
    <row r="5216" ht="14.25" customHeight="1"/>
    <row r="5217" ht="14.25" customHeight="1"/>
    <row r="5218" ht="14.25" customHeight="1"/>
    <row r="5219" ht="14.25" customHeight="1"/>
    <row r="5220" ht="14.25" customHeight="1"/>
    <row r="5221" ht="14.25" customHeight="1"/>
    <row r="5222" ht="14.25" customHeight="1"/>
    <row r="5223" ht="14.25" customHeight="1"/>
    <row r="5224" ht="14.25" customHeight="1"/>
    <row r="5225" ht="14.25" customHeight="1"/>
    <row r="5226" ht="14.25" customHeight="1"/>
    <row r="5227" ht="14.25" customHeight="1"/>
    <row r="5228" ht="14.25" customHeight="1"/>
    <row r="5229" ht="14.25" customHeight="1"/>
    <row r="5230" ht="14.25" customHeight="1"/>
    <row r="5231" ht="14.25" customHeight="1"/>
    <row r="5232" ht="14.25" customHeight="1"/>
    <row r="5233" ht="14.25" customHeight="1"/>
    <row r="5234" ht="14.25" customHeight="1"/>
    <row r="5235" ht="14.25" customHeight="1"/>
    <row r="5236" ht="14.25" customHeight="1"/>
    <row r="5237" ht="14.25" customHeight="1"/>
    <row r="5238" ht="14.25" customHeight="1"/>
    <row r="5239" ht="14.25" customHeight="1"/>
    <row r="5240" ht="14.25" customHeight="1"/>
    <row r="5241" ht="14.25" customHeight="1"/>
    <row r="5242" ht="14.25" customHeight="1"/>
    <row r="5243" ht="14.25" customHeight="1"/>
    <row r="5244" ht="14.25" customHeight="1"/>
    <row r="5245" ht="14.25" customHeight="1"/>
    <row r="5246" ht="14.25" customHeight="1"/>
    <row r="5247" ht="14.25" customHeight="1"/>
    <row r="5248" ht="14.25" customHeight="1"/>
    <row r="5249" ht="14.25" customHeight="1"/>
    <row r="5250" ht="14.25" customHeight="1"/>
    <row r="5251" ht="14.25" customHeight="1"/>
    <row r="5252" ht="14.25" customHeight="1"/>
    <row r="5253" ht="14.25" customHeight="1"/>
    <row r="5254" ht="14.25" customHeight="1"/>
    <row r="5255" ht="14.25" customHeight="1"/>
    <row r="5256" ht="14.25" customHeight="1"/>
    <row r="5257" ht="14.25" customHeight="1"/>
    <row r="5258" ht="14.25" customHeight="1"/>
    <row r="5259" ht="14.25" customHeight="1"/>
    <row r="5260" ht="14.25" customHeight="1"/>
    <row r="5261" ht="14.25" customHeight="1"/>
    <row r="5262" ht="14.25" customHeight="1"/>
    <row r="5263" ht="14.25" customHeight="1"/>
    <row r="5264" ht="14.25" customHeight="1"/>
    <row r="5265" ht="14.25" customHeight="1"/>
    <row r="5266" ht="14.25" customHeight="1"/>
    <row r="5267" ht="14.25" customHeight="1"/>
    <row r="5268" ht="14.25" customHeight="1"/>
    <row r="5269" ht="14.25" customHeight="1"/>
    <row r="5270" ht="14.25" customHeight="1"/>
    <row r="5271" ht="14.25" customHeight="1"/>
    <row r="5272" ht="14.25" customHeight="1"/>
    <row r="5273" ht="14.25" customHeight="1"/>
    <row r="5274" ht="14.25" customHeight="1"/>
    <row r="5275" ht="14.25" customHeight="1"/>
    <row r="5276" ht="14.25" customHeight="1"/>
    <row r="5277" ht="14.25" customHeight="1"/>
    <row r="5278" ht="14.25" customHeight="1"/>
    <row r="5279" ht="14.25" customHeight="1"/>
    <row r="5280" ht="14.25" customHeight="1"/>
    <row r="5281" ht="14.25" customHeight="1"/>
    <row r="5282" ht="14.25" customHeight="1"/>
    <row r="5283" ht="14.25" customHeight="1"/>
    <row r="5284" ht="14.25" customHeight="1"/>
    <row r="5285" ht="14.25" customHeight="1"/>
    <row r="5286" ht="14.25" customHeight="1"/>
    <row r="5287" ht="14.25" customHeight="1"/>
    <row r="5288" ht="14.25" customHeight="1"/>
    <row r="5289" ht="14.25" customHeight="1"/>
    <row r="5290" ht="14.25" customHeight="1"/>
    <row r="5291" ht="14.25" customHeight="1"/>
    <row r="5292" ht="14.25" customHeight="1"/>
    <row r="5293" ht="14.25" customHeight="1"/>
    <row r="5294" ht="14.25" customHeight="1"/>
    <row r="5295" ht="14.25" customHeight="1"/>
    <row r="5296" ht="14.25" customHeight="1"/>
    <row r="5297" ht="14.25" customHeight="1"/>
    <row r="5298" ht="14.25" customHeight="1"/>
    <row r="5299" ht="14.25" customHeight="1"/>
    <row r="5300" ht="14.25" customHeight="1"/>
    <row r="5301" ht="14.25" customHeight="1"/>
    <row r="5302" ht="14.25" customHeight="1"/>
    <row r="5303" ht="14.25" customHeight="1"/>
    <row r="5304" ht="14.25" customHeight="1"/>
    <row r="5305" ht="14.25" customHeight="1"/>
    <row r="5306" ht="14.25" customHeight="1"/>
    <row r="5307" ht="14.25" customHeight="1"/>
    <row r="5308" ht="14.25" customHeight="1"/>
    <row r="5309" ht="14.25" customHeight="1"/>
    <row r="5310" ht="14.25" customHeight="1"/>
    <row r="5311" ht="14.25" customHeight="1"/>
    <row r="5312" ht="14.25" customHeight="1"/>
    <row r="5313" ht="14.25" customHeight="1"/>
    <row r="5314" ht="14.25" customHeight="1"/>
    <row r="5315" ht="14.25" customHeight="1"/>
    <row r="5316" ht="14.25" customHeight="1"/>
    <row r="5317" ht="14.25" customHeight="1"/>
    <row r="5318" ht="14.25" customHeight="1"/>
    <row r="5319" ht="14.25" customHeight="1"/>
    <row r="5320" ht="14.25" customHeight="1"/>
    <row r="5321" ht="14.25" customHeight="1"/>
    <row r="5322" ht="14.25" customHeight="1"/>
    <row r="5323" ht="14.25" customHeight="1"/>
    <row r="5324" ht="14.25" customHeight="1"/>
    <row r="5325" ht="14.25" customHeight="1"/>
    <row r="5326" ht="14.25" customHeight="1"/>
    <row r="5327" ht="14.25" customHeight="1"/>
    <row r="5328" ht="14.25" customHeight="1"/>
    <row r="5329" ht="14.25" customHeight="1"/>
    <row r="5330" ht="14.25" customHeight="1"/>
    <row r="5331" ht="14.25" customHeight="1"/>
    <row r="5332" ht="14.25" customHeight="1"/>
    <row r="5333" ht="14.25" customHeight="1"/>
    <row r="5334" ht="14.25" customHeight="1"/>
    <row r="5335" ht="14.25" customHeight="1"/>
    <row r="5336" ht="14.25" customHeight="1"/>
    <row r="5337" ht="14.25" customHeight="1"/>
    <row r="5338" ht="14.25" customHeight="1"/>
    <row r="5339" ht="14.25" customHeight="1"/>
    <row r="5340" ht="14.25" customHeight="1"/>
    <row r="5341" ht="14.25" customHeight="1"/>
    <row r="5342" ht="14.25" customHeight="1"/>
    <row r="5343" ht="14.25" customHeight="1"/>
    <row r="5344" ht="14.25" customHeight="1"/>
    <row r="5345" ht="14.25" customHeight="1"/>
    <row r="5346" ht="14.25" customHeight="1"/>
    <row r="5347" ht="14.25" customHeight="1"/>
    <row r="5348" ht="14.25" customHeight="1"/>
    <row r="5349" ht="14.25" customHeight="1"/>
    <row r="5350" ht="14.25" customHeight="1"/>
    <row r="5351" ht="14.25" customHeight="1"/>
    <row r="5352" ht="14.25" customHeight="1"/>
    <row r="5353" ht="14.25" customHeight="1"/>
    <row r="5354" ht="14.25" customHeight="1"/>
    <row r="5355" ht="14.25" customHeight="1"/>
    <row r="5356" ht="14.25" customHeight="1"/>
    <row r="5357" ht="14.25" customHeight="1"/>
    <row r="5358" ht="14.25" customHeight="1"/>
    <row r="5359" ht="14.25" customHeight="1"/>
    <row r="5360" ht="14.25" customHeight="1"/>
    <row r="5361" ht="14.25" customHeight="1"/>
    <row r="5362" ht="14.25" customHeight="1"/>
    <row r="5363" ht="14.25" customHeight="1"/>
    <row r="5364" ht="14.25" customHeight="1"/>
    <row r="5365" ht="14.25" customHeight="1"/>
    <row r="5366" ht="14.25" customHeight="1"/>
    <row r="5367" ht="14.25" customHeight="1"/>
    <row r="5368" ht="14.25" customHeight="1"/>
    <row r="5369" ht="14.25" customHeight="1"/>
    <row r="5370" ht="14.25" customHeight="1"/>
    <row r="5371" ht="14.25" customHeight="1"/>
    <row r="5372" ht="14.25" customHeight="1"/>
    <row r="5373" ht="14.25" customHeight="1"/>
    <row r="5374" ht="14.25" customHeight="1"/>
    <row r="5375" ht="14.25" customHeight="1"/>
    <row r="5376" ht="14.25" customHeight="1"/>
    <row r="5377" ht="14.25" customHeight="1"/>
    <row r="5378" ht="14.25" customHeight="1"/>
    <row r="5379" ht="14.25" customHeight="1"/>
    <row r="5380" ht="14.25" customHeight="1"/>
    <row r="5381" ht="14.25" customHeight="1"/>
    <row r="5382" ht="14.25" customHeight="1"/>
    <row r="5383" ht="14.25" customHeight="1"/>
    <row r="5384" ht="14.25" customHeight="1"/>
    <row r="5385" ht="14.25" customHeight="1"/>
    <row r="5386" ht="14.25" customHeight="1"/>
    <row r="5387" ht="14.25" customHeight="1"/>
    <row r="5388" ht="14.25" customHeight="1"/>
    <row r="5389" ht="14.25" customHeight="1"/>
    <row r="5390" ht="14.25" customHeight="1"/>
    <row r="5391" ht="14.25" customHeight="1"/>
    <row r="5392" ht="14.25" customHeight="1"/>
    <row r="5393" ht="14.25" customHeight="1"/>
    <row r="5394" ht="14.25" customHeight="1"/>
    <row r="5395" ht="14.25" customHeight="1"/>
    <row r="5396" ht="14.25" customHeight="1"/>
    <row r="5397" ht="14.25" customHeight="1"/>
    <row r="5398" ht="14.25" customHeight="1"/>
    <row r="5399" ht="14.25" customHeight="1"/>
    <row r="5400" ht="14.25" customHeight="1"/>
    <row r="5401" ht="14.25" customHeight="1"/>
    <row r="5402" ht="14.25" customHeight="1"/>
    <row r="5403" ht="14.25" customHeight="1"/>
    <row r="5404" ht="14.25" customHeight="1"/>
    <row r="5405" ht="14.25" customHeight="1"/>
    <row r="5406" ht="14.25" customHeight="1"/>
    <row r="5407" ht="14.25" customHeight="1"/>
    <row r="5408" ht="14.25" customHeight="1"/>
    <row r="5409" ht="14.25" customHeight="1"/>
    <row r="5410" ht="14.25" customHeight="1"/>
    <row r="5411" ht="14.25" customHeight="1"/>
    <row r="5412" ht="14.25" customHeight="1"/>
    <row r="5413" ht="14.25" customHeight="1"/>
    <row r="5414" ht="14.25" customHeight="1"/>
    <row r="5415" ht="14.25" customHeight="1"/>
    <row r="5416" ht="14.25" customHeight="1"/>
    <row r="5417" ht="14.25" customHeight="1"/>
    <row r="5418" ht="14.25" customHeight="1"/>
    <row r="5419" ht="14.25" customHeight="1"/>
    <row r="5420" ht="14.25" customHeight="1"/>
    <row r="5421" ht="14.25" customHeight="1"/>
    <row r="5422" ht="14.25" customHeight="1"/>
    <row r="5423" ht="14.25" customHeight="1"/>
    <row r="5424" ht="14.25" customHeight="1"/>
    <row r="5425" ht="14.25" customHeight="1"/>
    <row r="5426" ht="14.25" customHeight="1"/>
    <row r="5427" ht="14.25" customHeight="1"/>
    <row r="5428" ht="14.25" customHeight="1"/>
    <row r="5429" ht="14.25" customHeight="1"/>
    <row r="5430" ht="14.25" customHeight="1"/>
    <row r="5431" ht="14.25" customHeight="1"/>
    <row r="5432" ht="14.25" customHeight="1"/>
    <row r="5433" ht="14.25" customHeight="1"/>
    <row r="5434" ht="14.25" customHeight="1"/>
    <row r="5435" ht="14.25" customHeight="1"/>
    <row r="5436" ht="14.25" customHeight="1"/>
    <row r="5437" ht="14.25" customHeight="1"/>
    <row r="5438" ht="14.25" customHeight="1"/>
    <row r="5439" ht="14.25" customHeight="1"/>
    <row r="5440" ht="14.25" customHeight="1"/>
    <row r="5441" ht="14.25" customHeight="1"/>
    <row r="5442" ht="14.25" customHeight="1"/>
    <row r="5443" ht="14.25" customHeight="1"/>
    <row r="5444" ht="14.25" customHeight="1"/>
    <row r="5445" ht="14.25" customHeight="1"/>
    <row r="5446" ht="14.25" customHeight="1"/>
    <row r="5447" ht="14.25" customHeight="1"/>
    <row r="5448" ht="14.25" customHeight="1"/>
    <row r="5449" ht="14.25" customHeight="1"/>
    <row r="5450" ht="14.25" customHeight="1"/>
    <row r="5451" ht="14.25" customHeight="1"/>
    <row r="5452" ht="14.25" customHeight="1"/>
    <row r="5453" ht="14.25" customHeight="1"/>
    <row r="5454" ht="14.25" customHeight="1"/>
    <row r="5455" ht="14.25" customHeight="1"/>
    <row r="5456" ht="14.25" customHeight="1"/>
    <row r="5457" ht="14.25" customHeight="1"/>
    <row r="5458" ht="14.25" customHeight="1"/>
    <row r="5459" ht="14.25" customHeight="1"/>
    <row r="5460" ht="14.25" customHeight="1"/>
    <row r="5461" ht="14.25" customHeight="1"/>
    <row r="5462" ht="14.25" customHeight="1"/>
    <row r="5463" ht="14.25" customHeight="1"/>
    <row r="5464" ht="14.25" customHeight="1"/>
    <row r="5465" ht="14.25" customHeight="1"/>
    <row r="5466" ht="14.25" customHeight="1"/>
    <row r="5467" ht="14.25" customHeight="1"/>
    <row r="5468" ht="14.25" customHeight="1"/>
    <row r="5469" ht="14.25" customHeight="1"/>
    <row r="5470" ht="14.25" customHeight="1"/>
    <row r="5471" ht="14.25" customHeight="1"/>
    <row r="5472" ht="14.25" customHeight="1"/>
    <row r="5473" ht="14.25" customHeight="1"/>
    <row r="5474" ht="14.25" customHeight="1"/>
    <row r="5475" ht="14.25" customHeight="1"/>
    <row r="5476" ht="14.25" customHeight="1"/>
    <row r="5477" ht="14.25" customHeight="1"/>
    <row r="5478" ht="14.25" customHeight="1"/>
    <row r="5479" ht="14.25" customHeight="1"/>
    <row r="5480" ht="14.25" customHeight="1"/>
    <row r="5481" ht="14.25" customHeight="1"/>
    <row r="5482" ht="14.25" customHeight="1"/>
    <row r="5483" ht="14.25" customHeight="1"/>
    <row r="5484" ht="14.25" customHeight="1"/>
    <row r="5485" ht="14.25" customHeight="1"/>
    <row r="5486" ht="14.25" customHeight="1"/>
    <row r="5487" ht="14.25" customHeight="1"/>
    <row r="5488" ht="14.25" customHeight="1"/>
    <row r="5489" ht="14.25" customHeight="1"/>
    <row r="5490" ht="14.25" customHeight="1"/>
    <row r="5491" ht="14.25" customHeight="1"/>
    <row r="5492" ht="14.25" customHeight="1"/>
    <row r="5493" ht="14.25" customHeight="1"/>
    <row r="5494" ht="14.25" customHeight="1"/>
    <row r="5495" ht="14.25" customHeight="1"/>
    <row r="5496" ht="14.25" customHeight="1"/>
    <row r="5497" ht="14.25" customHeight="1"/>
    <row r="5498" ht="14.25" customHeight="1"/>
    <row r="5499" ht="14.25" customHeight="1"/>
    <row r="5500" ht="14.25" customHeight="1"/>
    <row r="5501" ht="14.25" customHeight="1"/>
    <row r="5502" ht="14.25" customHeight="1"/>
    <row r="5503" ht="14.25" customHeight="1"/>
    <row r="5504" ht="14.25" customHeight="1"/>
    <row r="5505" ht="14.25" customHeight="1"/>
    <row r="5506" ht="14.25" customHeight="1"/>
    <row r="5507" ht="14.25" customHeight="1"/>
    <row r="5508" ht="14.25" customHeight="1"/>
    <row r="5509" ht="14.25" customHeight="1"/>
    <row r="5510" ht="14.25" customHeight="1"/>
    <row r="5511" ht="14.25" customHeight="1"/>
    <row r="5512" ht="14.25" customHeight="1"/>
    <row r="5513" ht="14.25" customHeight="1"/>
    <row r="5514" ht="14.25" customHeight="1"/>
    <row r="5515" ht="14.25" customHeight="1"/>
    <row r="5516" ht="14.25" customHeight="1"/>
    <row r="5517" ht="14.25" customHeight="1"/>
    <row r="5518" ht="14.25" customHeight="1"/>
    <row r="5519" ht="14.25" customHeight="1"/>
    <row r="5520" ht="14.25" customHeight="1"/>
    <row r="5521" ht="14.25" customHeight="1"/>
    <row r="5522" ht="14.25" customHeight="1"/>
    <row r="5523" ht="14.25" customHeight="1"/>
    <row r="5524" ht="14.25" customHeight="1"/>
    <row r="5525" ht="14.25" customHeight="1"/>
    <row r="5526" ht="14.25" customHeight="1"/>
    <row r="5527" ht="14.25" customHeight="1"/>
    <row r="5528" ht="14.25" customHeight="1"/>
    <row r="5529" ht="14.25" customHeight="1"/>
    <row r="5530" ht="14.25" customHeight="1"/>
    <row r="5531" ht="14.25" customHeight="1"/>
    <row r="5532" ht="14.25" customHeight="1"/>
    <row r="5533" ht="14.25" customHeight="1"/>
    <row r="5534" ht="14.25" customHeight="1"/>
    <row r="5535" ht="14.25" customHeight="1"/>
    <row r="5536" ht="14.25" customHeight="1"/>
    <row r="5537" ht="14.25" customHeight="1"/>
    <row r="5538" ht="14.25" customHeight="1"/>
    <row r="5539" ht="14.25" customHeight="1"/>
    <row r="5540" ht="14.25" customHeight="1"/>
    <row r="5541" ht="14.25" customHeight="1"/>
    <row r="5542" ht="14.25" customHeight="1"/>
    <row r="5543" ht="14.25" customHeight="1"/>
    <row r="5544" ht="14.25" customHeight="1"/>
    <row r="5545" ht="14.25" customHeight="1"/>
    <row r="5546" ht="14.25" customHeight="1"/>
    <row r="5547" ht="14.25" customHeight="1"/>
    <row r="5548" ht="14.25" customHeight="1"/>
    <row r="5549" ht="14.25" customHeight="1"/>
    <row r="5550" ht="14.25" customHeight="1"/>
    <row r="5551" ht="14.25" customHeight="1"/>
    <row r="5552" ht="14.25" customHeight="1"/>
    <row r="5553" ht="14.25" customHeight="1"/>
    <row r="5554" ht="14.25" customHeight="1"/>
    <row r="5555" ht="14.25" customHeight="1"/>
    <row r="5556" ht="14.25" customHeight="1"/>
    <row r="5557" ht="14.25" customHeight="1"/>
    <row r="5558" ht="14.25" customHeight="1"/>
    <row r="5559" ht="14.25" customHeight="1"/>
    <row r="5560" ht="14.25" customHeight="1"/>
    <row r="5561" ht="14.25" customHeight="1"/>
    <row r="5562" ht="14.25" customHeight="1"/>
    <row r="5563" ht="14.25" customHeight="1"/>
    <row r="5564" ht="14.25" customHeight="1"/>
    <row r="5565" ht="14.25" customHeight="1"/>
    <row r="5566" ht="14.25" customHeight="1"/>
    <row r="5567" ht="14.25" customHeight="1"/>
    <row r="5568" ht="14.25" customHeight="1"/>
    <row r="5569" ht="14.25" customHeight="1"/>
    <row r="5570" ht="14.25" customHeight="1"/>
    <row r="5571" ht="14.25" customHeight="1"/>
    <row r="5572" ht="14.25" customHeight="1"/>
    <row r="5573" ht="14.25" customHeight="1"/>
    <row r="5574" ht="14.25" customHeight="1"/>
    <row r="5575" ht="14.25" customHeight="1"/>
    <row r="5576" ht="14.25" customHeight="1"/>
    <row r="5577" ht="14.25" customHeight="1"/>
    <row r="5578" ht="14.25" customHeight="1"/>
    <row r="5579" ht="14.25" customHeight="1"/>
    <row r="5580" ht="14.25" customHeight="1"/>
    <row r="5581" ht="14.25" customHeight="1"/>
    <row r="5582" ht="14.25" customHeight="1"/>
    <row r="5583" ht="14.25" customHeight="1"/>
    <row r="5584" ht="14.25" customHeight="1"/>
    <row r="5585" ht="14.25" customHeight="1"/>
    <row r="5586" ht="14.25" customHeight="1"/>
    <row r="5587" ht="14.25" customHeight="1"/>
    <row r="5588" ht="14.25" customHeight="1"/>
    <row r="5589" ht="14.25" customHeight="1"/>
    <row r="5590" ht="14.25" customHeight="1"/>
    <row r="5591" ht="14.25" customHeight="1"/>
    <row r="5592" ht="14.25" customHeight="1"/>
    <row r="5593" ht="14.25" customHeight="1"/>
    <row r="5594" ht="14.25" customHeight="1"/>
    <row r="5595" ht="14.25" customHeight="1"/>
    <row r="5596" ht="14.25" customHeight="1"/>
    <row r="5597" ht="14.25" customHeight="1"/>
    <row r="5598" ht="14.25" customHeight="1"/>
    <row r="5599" ht="14.25" customHeight="1"/>
    <row r="5600" ht="14.25" customHeight="1"/>
    <row r="5601" ht="14.25" customHeight="1"/>
    <row r="5602" ht="14.25" customHeight="1"/>
    <row r="5603" ht="14.25" customHeight="1"/>
    <row r="5604" ht="14.25" customHeight="1"/>
    <row r="5605" ht="14.25" customHeight="1"/>
    <row r="5606" ht="14.25" customHeight="1"/>
    <row r="5607" ht="14.25" customHeight="1"/>
    <row r="5608" ht="14.25" customHeight="1"/>
    <row r="5609" ht="14.25" customHeight="1"/>
    <row r="5610" ht="14.25" customHeight="1"/>
    <row r="5611" ht="14.25" customHeight="1"/>
    <row r="5612" ht="14.25" customHeight="1"/>
    <row r="5613" ht="14.25" customHeight="1"/>
    <row r="5614" ht="14.25" customHeight="1"/>
    <row r="5615" ht="14.25" customHeight="1"/>
    <row r="5616" ht="14.25" customHeight="1"/>
    <row r="5617" ht="14.25" customHeight="1"/>
    <row r="5618" ht="14.25" customHeight="1"/>
    <row r="5619" ht="14.25" customHeight="1"/>
    <row r="5620" ht="14.25" customHeight="1"/>
    <row r="5621" ht="14.25" customHeight="1"/>
    <row r="5622" ht="14.25" customHeight="1"/>
    <row r="5623" ht="14.25" customHeight="1"/>
    <row r="5624" ht="14.25" customHeight="1"/>
    <row r="5625" ht="14.25" customHeight="1"/>
    <row r="5626" ht="14.25" customHeight="1"/>
    <row r="5627" ht="14.25" customHeight="1"/>
    <row r="5628" ht="14.25" customHeight="1"/>
    <row r="5629" ht="14.25" customHeight="1"/>
    <row r="5630" ht="14.25" customHeight="1"/>
    <row r="5631" ht="14.25" customHeight="1"/>
    <row r="5632" ht="14.25" customHeight="1"/>
    <row r="5633" ht="14.25" customHeight="1"/>
    <row r="5634" ht="14.25" customHeight="1"/>
    <row r="5635" ht="14.25" customHeight="1"/>
    <row r="5636" ht="14.25" customHeight="1"/>
    <row r="5637" ht="14.25" customHeight="1"/>
    <row r="5638" ht="14.25" customHeight="1"/>
    <row r="5639" ht="14.25" customHeight="1"/>
    <row r="5640" ht="14.25" customHeight="1"/>
    <row r="5641" ht="14.25" customHeight="1"/>
    <row r="5642" ht="14.25" customHeight="1"/>
    <row r="5643" ht="14.25" customHeight="1"/>
    <row r="5644" ht="14.25" customHeight="1"/>
    <row r="5645" ht="14.25" customHeight="1"/>
    <row r="5646" ht="14.25" customHeight="1"/>
    <row r="5647" ht="14.25" customHeight="1"/>
    <row r="5648" ht="14.25" customHeight="1"/>
    <row r="5649" ht="14.25" customHeight="1"/>
    <row r="5650" ht="14.25" customHeight="1"/>
    <row r="5651" ht="14.25" customHeight="1"/>
    <row r="5652" ht="14.25" customHeight="1"/>
    <row r="5653" ht="14.25" customHeight="1"/>
    <row r="5654" ht="14.25" customHeight="1"/>
    <row r="5655" ht="14.25" customHeight="1"/>
    <row r="5656" ht="14.25" customHeight="1"/>
    <row r="5657" ht="14.25" customHeight="1"/>
    <row r="5658" ht="14.25" customHeight="1"/>
    <row r="5659" ht="14.25" customHeight="1"/>
    <row r="5660" ht="14.25" customHeight="1"/>
    <row r="5661" ht="14.25" customHeight="1"/>
    <row r="5662" ht="14.25" customHeight="1"/>
    <row r="5663" ht="14.25" customHeight="1"/>
    <row r="5664" ht="14.25" customHeight="1"/>
    <row r="5665" ht="14.25" customHeight="1"/>
    <row r="5666" ht="14.25" customHeight="1"/>
    <row r="5667" ht="14.25" customHeight="1"/>
    <row r="5668" ht="14.25" customHeight="1"/>
    <row r="5669" ht="14.25" customHeight="1"/>
    <row r="5670" ht="14.25" customHeight="1"/>
    <row r="5671" ht="14.25" customHeight="1"/>
    <row r="5672" ht="14.25" customHeight="1"/>
    <row r="5673" ht="14.25" customHeight="1"/>
    <row r="5674" ht="14.25" customHeight="1"/>
    <row r="5675" ht="14.25" customHeight="1"/>
    <row r="5676" ht="14.25" customHeight="1"/>
    <row r="5677" ht="14.25" customHeight="1"/>
    <row r="5678" ht="14.25" customHeight="1"/>
    <row r="5679" ht="14.25" customHeight="1"/>
    <row r="5680" ht="14.25" customHeight="1"/>
    <row r="5681" ht="14.25" customHeight="1"/>
    <row r="5682" ht="14.25" customHeight="1"/>
    <row r="5683" ht="14.25" customHeight="1"/>
    <row r="5684" ht="14.25" customHeight="1"/>
    <row r="5685" ht="14.25" customHeight="1"/>
    <row r="5686" ht="14.25" customHeight="1"/>
    <row r="5687" ht="14.25" customHeight="1"/>
    <row r="5688" ht="14.25" customHeight="1"/>
    <row r="5689" ht="14.25" customHeight="1"/>
    <row r="5690" ht="14.25" customHeight="1"/>
    <row r="5691" ht="14.25" customHeight="1"/>
    <row r="5692" ht="14.25" customHeight="1"/>
    <row r="5693" ht="14.25" customHeight="1"/>
    <row r="5694" ht="14.25" customHeight="1"/>
    <row r="5695" ht="14.25" customHeight="1"/>
    <row r="5696" ht="14.25" customHeight="1"/>
    <row r="5697" ht="14.25" customHeight="1"/>
    <row r="5698" ht="14.25" customHeight="1"/>
    <row r="5699" ht="14.25" customHeight="1"/>
    <row r="5700" ht="14.25" customHeight="1"/>
    <row r="5701" ht="14.25" customHeight="1"/>
    <row r="5702" ht="14.25" customHeight="1"/>
    <row r="5703" ht="14.25" customHeight="1"/>
    <row r="5704" ht="14.25" customHeight="1"/>
    <row r="5705" ht="14.25" customHeight="1"/>
    <row r="5706" ht="14.25" customHeight="1"/>
    <row r="5707" ht="14.25" customHeight="1"/>
    <row r="5708" ht="14.25" customHeight="1"/>
    <row r="5709" ht="14.25" customHeight="1"/>
    <row r="5710" ht="14.25" customHeight="1"/>
    <row r="5711" ht="14.25" customHeight="1"/>
    <row r="5712" ht="14.25" customHeight="1"/>
    <row r="5713" ht="14.25" customHeight="1"/>
    <row r="5714" ht="14.25" customHeight="1"/>
    <row r="5715" ht="14.25" customHeight="1"/>
    <row r="5716" ht="14.25" customHeight="1"/>
    <row r="5717" ht="14.25" customHeight="1"/>
    <row r="5718" ht="14.25" customHeight="1"/>
    <row r="5719" ht="14.25" customHeight="1"/>
    <row r="5720" ht="14.25" customHeight="1"/>
    <row r="5721" ht="14.25" customHeight="1"/>
    <row r="5722" ht="14.25" customHeight="1"/>
    <row r="5723" ht="14.25" customHeight="1"/>
    <row r="5724" ht="14.25" customHeight="1"/>
    <row r="5725" ht="14.25" customHeight="1"/>
    <row r="5726" ht="14.25" customHeight="1"/>
    <row r="5727" ht="14.25" customHeight="1"/>
    <row r="5728" ht="14.25" customHeight="1"/>
    <row r="5729" ht="14.25" customHeight="1"/>
    <row r="5730" ht="14.25" customHeight="1"/>
    <row r="5731" ht="14.25" customHeight="1"/>
    <row r="5732" ht="14.25" customHeight="1"/>
    <row r="5733" ht="14.25" customHeight="1"/>
    <row r="5734" ht="14.25" customHeight="1"/>
    <row r="5735" ht="14.25" customHeight="1"/>
    <row r="5736" ht="14.25" customHeight="1"/>
    <row r="5737" ht="14.25" customHeight="1"/>
    <row r="5738" ht="14.25" customHeight="1"/>
    <row r="5739" ht="14.25" customHeight="1"/>
    <row r="5740" ht="14.25" customHeight="1"/>
    <row r="5741" ht="14.25" customHeight="1"/>
    <row r="5742" ht="14.25" customHeight="1"/>
    <row r="5743" ht="14.25" customHeight="1"/>
    <row r="5744" ht="14.25" customHeight="1"/>
    <row r="5745" ht="14.25" customHeight="1"/>
    <row r="5746" ht="14.25" customHeight="1"/>
    <row r="5747" ht="14.25" customHeight="1"/>
    <row r="5748" ht="14.25" customHeight="1"/>
    <row r="5749" ht="14.25" customHeight="1"/>
    <row r="5750" ht="14.25" customHeight="1"/>
    <row r="5751" ht="14.25" customHeight="1"/>
    <row r="5752" ht="14.25" customHeight="1"/>
    <row r="5753" ht="14.25" customHeight="1"/>
    <row r="5754" ht="14.25" customHeight="1"/>
    <row r="5755" ht="14.25" customHeight="1"/>
    <row r="5756" ht="14.25" customHeight="1"/>
    <row r="5757" ht="14.25" customHeight="1"/>
    <row r="5758" ht="14.25" customHeight="1"/>
    <row r="5759" ht="14.25" customHeight="1"/>
    <row r="5760" ht="14.25" customHeight="1"/>
    <row r="5761" ht="14.25" customHeight="1"/>
    <row r="5762" ht="14.25" customHeight="1"/>
    <row r="5763" ht="14.25" customHeight="1"/>
    <row r="5764" ht="14.25" customHeight="1"/>
    <row r="5765" ht="14.25" customHeight="1"/>
    <row r="5766" ht="14.25" customHeight="1"/>
    <row r="5767" ht="14.25" customHeight="1"/>
    <row r="5768" ht="14.25" customHeight="1"/>
    <row r="5769" ht="14.25" customHeight="1"/>
    <row r="5770" ht="14.25" customHeight="1"/>
    <row r="5771" ht="14.25" customHeight="1"/>
    <row r="5772" ht="14.25" customHeight="1"/>
    <row r="5773" ht="14.25" customHeight="1"/>
    <row r="5774" ht="14.25" customHeight="1"/>
    <row r="5775" ht="14.25" customHeight="1"/>
    <row r="5776" ht="14.25" customHeight="1"/>
    <row r="5777" ht="14.25" customHeight="1"/>
    <row r="5778" ht="14.25" customHeight="1"/>
    <row r="5779" ht="14.25" customHeight="1"/>
    <row r="5780" ht="14.25" customHeight="1"/>
    <row r="5781" ht="14.25" customHeight="1"/>
    <row r="5782" ht="14.25" customHeight="1"/>
    <row r="5783" ht="14.25" customHeight="1"/>
    <row r="5784" ht="14.25" customHeight="1"/>
    <row r="5785" ht="14.25" customHeight="1"/>
    <row r="5786" ht="14.25" customHeight="1"/>
    <row r="5787" ht="14.25" customHeight="1"/>
    <row r="5788" ht="14.25" customHeight="1"/>
    <row r="5789" ht="14.25" customHeight="1"/>
    <row r="5790" ht="14.25" customHeight="1"/>
    <row r="5791" ht="14.25" customHeight="1"/>
    <row r="5792" ht="14.25" customHeight="1"/>
    <row r="5793" ht="14.25" customHeight="1"/>
    <row r="5794" ht="14.25" customHeight="1"/>
    <row r="5795" ht="14.25" customHeight="1"/>
    <row r="5796" ht="14.25" customHeight="1"/>
    <row r="5797" ht="14.25" customHeight="1"/>
    <row r="5798" ht="14.25" customHeight="1"/>
    <row r="5799" ht="14.25" customHeight="1"/>
    <row r="5800" ht="14.25" customHeight="1"/>
    <row r="5801" ht="14.25" customHeight="1"/>
    <row r="5802" ht="14.25" customHeight="1"/>
    <row r="5803" ht="14.25" customHeight="1"/>
    <row r="5804" ht="14.25" customHeight="1"/>
    <row r="5805" ht="14.25" customHeight="1"/>
    <row r="5806" ht="14.25" customHeight="1"/>
    <row r="5807" ht="14.25" customHeight="1"/>
    <row r="5808" ht="14.25" customHeight="1"/>
    <row r="5809" ht="14.25" customHeight="1"/>
    <row r="5810" ht="14.25" customHeight="1"/>
    <row r="5811" ht="14.25" customHeight="1"/>
    <row r="5812" ht="14.25" customHeight="1"/>
    <row r="5813" ht="14.25" customHeight="1"/>
    <row r="5814" ht="14.25" customHeight="1"/>
    <row r="5815" ht="14.25" customHeight="1"/>
    <row r="5816" ht="14.25" customHeight="1"/>
    <row r="5817" ht="14.25" customHeight="1"/>
    <row r="5818" ht="14.25" customHeight="1"/>
    <row r="5819" ht="14.25" customHeight="1"/>
    <row r="5820" ht="14.25" customHeight="1"/>
    <row r="5821" ht="14.25" customHeight="1"/>
    <row r="5822" ht="14.25" customHeight="1"/>
    <row r="5823" ht="14.25" customHeight="1"/>
    <row r="5824" ht="14.25" customHeight="1"/>
    <row r="5825" ht="14.25" customHeight="1"/>
    <row r="5826" ht="14.25" customHeight="1"/>
    <row r="5827" ht="14.25" customHeight="1"/>
    <row r="5828" ht="14.25" customHeight="1"/>
    <row r="5829" ht="14.25" customHeight="1"/>
    <row r="5830" ht="14.25" customHeight="1"/>
    <row r="5831" ht="14.25" customHeight="1"/>
    <row r="5832" ht="14.25" customHeight="1"/>
    <row r="5833" ht="14.25" customHeight="1"/>
    <row r="5834" ht="14.25" customHeight="1"/>
    <row r="5835" ht="14.25" customHeight="1"/>
    <row r="5836" ht="14.25" customHeight="1"/>
    <row r="5837" ht="14.25" customHeight="1"/>
    <row r="5838" ht="14.25" customHeight="1"/>
    <row r="5839" ht="14.25" customHeight="1"/>
    <row r="5840" ht="14.25" customHeight="1"/>
    <row r="5841" ht="14.25" customHeight="1"/>
    <row r="5842" ht="14.25" customHeight="1"/>
    <row r="5843" ht="14.25" customHeight="1"/>
    <row r="5844" ht="14.25" customHeight="1"/>
    <row r="5845" ht="14.25" customHeight="1"/>
    <row r="5846" ht="14.25" customHeight="1"/>
    <row r="5847" ht="14.25" customHeight="1"/>
    <row r="5848" ht="14.25" customHeight="1"/>
    <row r="5849" ht="14.25" customHeight="1"/>
    <row r="5850" ht="14.25" customHeight="1"/>
    <row r="5851" ht="14.25" customHeight="1"/>
    <row r="5852" ht="14.25" customHeight="1"/>
    <row r="5853" ht="14.25" customHeight="1"/>
    <row r="5854" ht="14.25" customHeight="1"/>
    <row r="5855" ht="14.25" customHeight="1"/>
    <row r="5856" ht="14.25" customHeight="1"/>
    <row r="5857" ht="14.25" customHeight="1"/>
    <row r="5858" ht="14.25" customHeight="1"/>
    <row r="5859" ht="14.25" customHeight="1"/>
    <row r="5860" ht="14.25" customHeight="1"/>
    <row r="5861" ht="14.25" customHeight="1"/>
    <row r="5862" ht="14.25" customHeight="1"/>
    <row r="5863" ht="14.25" customHeight="1"/>
    <row r="5864" ht="14.25" customHeight="1"/>
    <row r="5865" ht="14.25" customHeight="1"/>
    <row r="5866" ht="14.25" customHeight="1"/>
    <row r="5867" ht="14.25" customHeight="1"/>
    <row r="5868" ht="14.25" customHeight="1"/>
    <row r="5869" ht="14.25" customHeight="1"/>
    <row r="5870" ht="14.25" customHeight="1"/>
    <row r="5871" ht="14.25" customHeight="1"/>
    <row r="5872" ht="14.25" customHeight="1"/>
    <row r="5873" ht="14.25" customHeight="1"/>
    <row r="5874" ht="14.25" customHeight="1"/>
    <row r="5875" ht="14.25" customHeight="1"/>
    <row r="5876" ht="14.25" customHeight="1"/>
    <row r="5877" ht="14.25" customHeight="1"/>
    <row r="5878" ht="14.25" customHeight="1"/>
    <row r="5879" ht="14.25" customHeight="1"/>
    <row r="5880" ht="14.25" customHeight="1"/>
    <row r="5881" ht="14.25" customHeight="1"/>
    <row r="5882" ht="14.25" customHeight="1"/>
    <row r="5883" ht="14.25" customHeight="1"/>
    <row r="5884" ht="14.25" customHeight="1"/>
    <row r="5885" ht="14.25" customHeight="1"/>
    <row r="5886" ht="14.25" customHeight="1"/>
    <row r="5887" ht="14.25" customHeight="1"/>
    <row r="5888" ht="14.25" customHeight="1"/>
    <row r="5889" ht="14.25" customHeight="1"/>
    <row r="5890" ht="14.25" customHeight="1"/>
    <row r="5891" ht="14.25" customHeight="1"/>
    <row r="5892" ht="14.25" customHeight="1"/>
    <row r="5893" ht="14.25" customHeight="1"/>
    <row r="5894" ht="14.25" customHeight="1"/>
    <row r="5895" ht="14.25" customHeight="1"/>
    <row r="5896" ht="14.25" customHeight="1"/>
    <row r="5897" ht="14.25" customHeight="1"/>
    <row r="5898" ht="14.25" customHeight="1"/>
    <row r="5899" ht="14.25" customHeight="1"/>
    <row r="5900" ht="14.25" customHeight="1"/>
    <row r="5901" ht="14.25" customHeight="1"/>
    <row r="5902" ht="14.25" customHeight="1"/>
    <row r="5903" ht="14.25" customHeight="1"/>
    <row r="5904" ht="14.25" customHeight="1"/>
    <row r="5905" ht="14.25" customHeight="1"/>
    <row r="5906" ht="14.25" customHeight="1"/>
    <row r="5907" ht="14.25" customHeight="1"/>
    <row r="5908" ht="14.25" customHeight="1"/>
    <row r="5909" ht="14.25" customHeight="1"/>
    <row r="5910" ht="14.25" customHeight="1"/>
    <row r="5911" ht="14.25" customHeight="1"/>
    <row r="5912" ht="14.25" customHeight="1"/>
    <row r="5913" ht="14.25" customHeight="1"/>
    <row r="5914" ht="14.25" customHeight="1"/>
    <row r="5915" ht="14.25" customHeight="1"/>
    <row r="5916" ht="14.25" customHeight="1"/>
    <row r="5917" ht="14.25" customHeight="1"/>
    <row r="5918" ht="14.25" customHeight="1"/>
    <row r="5919" ht="14.25" customHeight="1"/>
    <row r="5920" ht="14.25" customHeight="1"/>
    <row r="5921" ht="14.25" customHeight="1"/>
    <row r="5922" ht="14.25" customHeight="1"/>
    <row r="5923" ht="14.25" customHeight="1"/>
    <row r="5924" ht="14.25" customHeight="1"/>
    <row r="5925" ht="14.25" customHeight="1"/>
    <row r="5926" ht="14.25" customHeight="1"/>
    <row r="5927" ht="14.25" customHeight="1"/>
    <row r="5928" ht="14.25" customHeight="1"/>
    <row r="5929" ht="14.25" customHeight="1"/>
    <row r="5930" ht="14.25" customHeight="1"/>
    <row r="5931" ht="14.25" customHeight="1"/>
    <row r="5932" ht="14.25" customHeight="1"/>
    <row r="5933" ht="14.25" customHeight="1"/>
    <row r="5934" ht="14.25" customHeight="1"/>
    <row r="5935" ht="14.25" customHeight="1"/>
    <row r="5936" ht="14.25" customHeight="1"/>
    <row r="5937" ht="14.25" customHeight="1"/>
    <row r="5938" ht="14.25" customHeight="1"/>
    <row r="5939" ht="14.25" customHeight="1"/>
    <row r="5940" ht="14.25" customHeight="1"/>
    <row r="5941" ht="14.25" customHeight="1"/>
    <row r="5942" ht="14.25" customHeight="1"/>
    <row r="5943" ht="14.25" customHeight="1"/>
    <row r="5944" ht="14.25" customHeight="1"/>
    <row r="5945" ht="14.25" customHeight="1"/>
    <row r="5946" ht="14.25" customHeight="1"/>
    <row r="5947" ht="14.25" customHeight="1"/>
    <row r="5948" ht="14.25" customHeight="1"/>
    <row r="5949" ht="14.25" customHeight="1"/>
    <row r="5950" ht="14.25" customHeight="1"/>
    <row r="5951" ht="14.25" customHeight="1"/>
    <row r="5952" ht="14.25" customHeight="1"/>
    <row r="5953" ht="14.25" customHeight="1"/>
    <row r="5954" ht="14.25" customHeight="1"/>
    <row r="5955" ht="14.25" customHeight="1"/>
    <row r="5956" ht="14.25" customHeight="1"/>
    <row r="5957" ht="14.25" customHeight="1"/>
    <row r="5958" ht="14.25" customHeight="1"/>
    <row r="5959" ht="14.25" customHeight="1"/>
    <row r="5960" ht="14.25" customHeight="1"/>
    <row r="5961" ht="14.25" customHeight="1"/>
    <row r="5962" ht="14.25" customHeight="1"/>
    <row r="5963" ht="14.25" customHeight="1"/>
    <row r="5964" ht="14.25" customHeight="1"/>
    <row r="5965" ht="14.25" customHeight="1"/>
    <row r="5966" ht="14.25" customHeight="1"/>
    <row r="5967" ht="14.25" customHeight="1"/>
    <row r="5968" ht="14.25" customHeight="1"/>
    <row r="5969" ht="14.25" customHeight="1"/>
    <row r="5970" ht="14.25" customHeight="1"/>
    <row r="5971" ht="14.25" customHeight="1"/>
    <row r="5972" ht="14.25" customHeight="1"/>
    <row r="5973" ht="14.25" customHeight="1"/>
    <row r="5974" ht="14.25" customHeight="1"/>
    <row r="5975" ht="14.25" customHeight="1"/>
    <row r="5976" ht="14.25" customHeight="1"/>
    <row r="5977" ht="14.25" customHeight="1"/>
    <row r="5978" ht="14.25" customHeight="1"/>
    <row r="5979" ht="14.25" customHeight="1"/>
    <row r="5980" ht="14.25" customHeight="1"/>
    <row r="5981" ht="14.25" customHeight="1"/>
    <row r="5982" ht="14.25" customHeight="1"/>
    <row r="5983" ht="14.25" customHeight="1"/>
    <row r="5984" ht="14.25" customHeight="1"/>
    <row r="5985" ht="14.25" customHeight="1"/>
    <row r="5986" ht="14.25" customHeight="1"/>
    <row r="5987" ht="14.25" customHeight="1"/>
    <row r="5988" ht="14.25" customHeight="1"/>
    <row r="5989" ht="14.25" customHeight="1"/>
    <row r="5990" ht="14.25" customHeight="1"/>
    <row r="5991" ht="14.25" customHeight="1"/>
    <row r="5992" ht="14.25" customHeight="1"/>
    <row r="5993" ht="14.25" customHeight="1"/>
    <row r="5994" ht="14.25" customHeight="1"/>
    <row r="5995" ht="14.25" customHeight="1"/>
    <row r="5996" ht="14.25" customHeight="1"/>
    <row r="5997" ht="14.25" customHeight="1"/>
    <row r="5998" ht="14.25" customHeight="1"/>
    <row r="5999" ht="14.25" customHeight="1"/>
    <row r="6000" ht="14.25" customHeight="1"/>
    <row r="6001" ht="14.25" customHeight="1"/>
    <row r="6002" ht="14.25" customHeight="1"/>
    <row r="6003" ht="14.25" customHeight="1"/>
    <row r="6004" ht="14.25" customHeight="1"/>
    <row r="6005" ht="14.25" customHeight="1"/>
    <row r="6006" ht="14.25" customHeight="1"/>
    <row r="6007" ht="14.25" customHeight="1"/>
    <row r="6008" ht="14.25" customHeight="1"/>
    <row r="6009" ht="14.25" customHeight="1"/>
    <row r="6010" ht="14.25" customHeight="1"/>
    <row r="6011" ht="14.25" customHeight="1"/>
    <row r="6012" ht="14.25" customHeight="1"/>
    <row r="6013" ht="14.25" customHeight="1"/>
    <row r="6014" ht="14.25" customHeight="1"/>
    <row r="6015" ht="14.25" customHeight="1"/>
    <row r="6016" ht="14.25" customHeight="1"/>
    <row r="6017" ht="14.25" customHeight="1"/>
    <row r="6018" ht="14.25" customHeight="1"/>
    <row r="6019" ht="14.25" customHeight="1"/>
    <row r="6020" ht="14.25" customHeight="1"/>
    <row r="6021" ht="14.25" customHeight="1"/>
    <row r="6022" ht="14.25" customHeight="1"/>
    <row r="6023" ht="14.25" customHeight="1"/>
    <row r="6024" ht="14.25" customHeight="1"/>
    <row r="6025" ht="14.25" customHeight="1"/>
    <row r="6026" ht="14.25" customHeight="1"/>
    <row r="6027" ht="14.25" customHeight="1"/>
    <row r="6028" ht="14.25" customHeight="1"/>
    <row r="6029" ht="14.25" customHeight="1"/>
    <row r="6030" ht="14.25" customHeight="1"/>
    <row r="6031" ht="14.25" customHeight="1"/>
    <row r="6032" ht="14.25" customHeight="1"/>
    <row r="6033" ht="14.25" customHeight="1"/>
    <row r="6034" ht="14.25" customHeight="1"/>
    <row r="6035" ht="14.25" customHeight="1"/>
    <row r="6036" ht="14.25" customHeight="1"/>
    <row r="6037" ht="14.25" customHeight="1"/>
    <row r="6038" ht="14.25" customHeight="1"/>
    <row r="6039" ht="14.25" customHeight="1"/>
    <row r="6040" ht="14.25" customHeight="1"/>
    <row r="6041" ht="14.25" customHeight="1"/>
    <row r="6042" ht="14.25" customHeight="1"/>
    <row r="6043" ht="14.25" customHeight="1"/>
    <row r="6044" ht="14.25" customHeight="1"/>
    <row r="6045" ht="14.25" customHeight="1"/>
    <row r="6046" ht="14.25" customHeight="1"/>
    <row r="6047" ht="14.25" customHeight="1"/>
    <row r="6048" ht="14.25" customHeight="1"/>
    <row r="6049" ht="14.25" customHeight="1"/>
    <row r="6050" ht="14.25" customHeight="1"/>
    <row r="6051" ht="14.25" customHeight="1"/>
    <row r="6052" ht="14.25" customHeight="1"/>
    <row r="6053" ht="14.25" customHeight="1"/>
    <row r="6054" ht="14.25" customHeight="1"/>
    <row r="6055" ht="14.25" customHeight="1"/>
    <row r="6056" ht="14.25" customHeight="1"/>
    <row r="6057" ht="14.25" customHeight="1"/>
    <row r="6058" ht="14.25" customHeight="1"/>
    <row r="6059" ht="14.25" customHeight="1"/>
    <row r="6060" ht="14.25" customHeight="1"/>
    <row r="6061" ht="14.25" customHeight="1"/>
    <row r="6062" ht="14.25" customHeight="1"/>
    <row r="6063" ht="14.25" customHeight="1"/>
    <row r="6064" ht="14.25" customHeight="1"/>
    <row r="6065" ht="14.25" customHeight="1"/>
    <row r="6066" ht="14.25" customHeight="1"/>
    <row r="6067" ht="14.25" customHeight="1"/>
    <row r="6068" ht="14.25" customHeight="1"/>
    <row r="6069" ht="14.25" customHeight="1"/>
    <row r="6070" ht="14.25" customHeight="1"/>
    <row r="6071" ht="14.25" customHeight="1"/>
    <row r="6072" ht="14.25" customHeight="1"/>
    <row r="6073" ht="14.25" customHeight="1"/>
    <row r="6074" ht="14.25" customHeight="1"/>
    <row r="6075" ht="14.25" customHeight="1"/>
    <row r="6076" ht="14.25" customHeight="1"/>
    <row r="6077" ht="14.25" customHeight="1"/>
    <row r="6078" ht="14.25" customHeight="1"/>
    <row r="6079" ht="14.25" customHeight="1"/>
    <row r="6080" ht="14.25" customHeight="1"/>
    <row r="6081" ht="14.25" customHeight="1"/>
    <row r="6082" ht="14.25" customHeight="1"/>
    <row r="6083" ht="14.25" customHeight="1"/>
    <row r="6084" ht="14.25" customHeight="1"/>
    <row r="6085" ht="14.25" customHeight="1"/>
    <row r="6086" ht="14.25" customHeight="1"/>
    <row r="6087" ht="14.25" customHeight="1"/>
    <row r="6088" ht="14.25" customHeight="1"/>
    <row r="6089" ht="14.25" customHeight="1"/>
    <row r="6090" ht="14.25" customHeight="1"/>
    <row r="6091" ht="14.25" customHeight="1"/>
    <row r="6092" ht="14.25" customHeight="1"/>
    <row r="6093" ht="14.25" customHeight="1"/>
    <row r="6094" ht="14.25" customHeight="1"/>
    <row r="6095" ht="14.25" customHeight="1"/>
    <row r="6096" ht="14.25" customHeight="1"/>
    <row r="6097" ht="14.25" customHeight="1"/>
    <row r="6098" ht="14.25" customHeight="1"/>
    <row r="6099" ht="14.25" customHeight="1"/>
    <row r="6100" ht="14.25" customHeight="1"/>
    <row r="6101" ht="14.25" customHeight="1"/>
    <row r="6102" ht="14.25" customHeight="1"/>
    <row r="6103" ht="14.25" customHeight="1"/>
    <row r="6104" ht="14.25" customHeight="1"/>
    <row r="6105" ht="14.25" customHeight="1"/>
    <row r="6106" ht="14.25" customHeight="1"/>
    <row r="6107" ht="14.25" customHeight="1"/>
    <row r="6108" ht="14.25" customHeight="1"/>
    <row r="6109" ht="14.25" customHeight="1"/>
    <row r="6110" ht="14.25" customHeight="1"/>
    <row r="6111" ht="14.25" customHeight="1"/>
    <row r="6112" ht="14.25" customHeight="1"/>
    <row r="6113" ht="14.25" customHeight="1"/>
    <row r="6114" ht="14.25" customHeight="1"/>
    <row r="6115" ht="14.25" customHeight="1"/>
    <row r="6116" ht="14.25" customHeight="1"/>
    <row r="6117" ht="14.25" customHeight="1"/>
    <row r="6118" ht="14.25" customHeight="1"/>
    <row r="6119" ht="14.25" customHeight="1"/>
    <row r="6120" ht="14.25" customHeight="1"/>
    <row r="6121" ht="14.25" customHeight="1"/>
    <row r="6122" ht="14.25" customHeight="1"/>
    <row r="6123" ht="14.25" customHeight="1"/>
    <row r="6124" ht="14.25" customHeight="1"/>
    <row r="6125" ht="14.25" customHeight="1"/>
    <row r="6126" ht="14.25" customHeight="1"/>
    <row r="6127" ht="14.25" customHeight="1"/>
    <row r="6128" ht="14.25" customHeight="1"/>
    <row r="6129" ht="14.25" customHeight="1"/>
    <row r="6130" ht="14.25" customHeight="1"/>
    <row r="6131" ht="14.25" customHeight="1"/>
    <row r="6132" ht="14.25" customHeight="1"/>
    <row r="6133" ht="14.25" customHeight="1"/>
    <row r="6134" ht="14.25" customHeight="1"/>
    <row r="6135" ht="14.25" customHeight="1"/>
    <row r="6136" ht="14.25" customHeight="1"/>
    <row r="6137" ht="14.25" customHeight="1"/>
    <row r="6138" ht="14.25" customHeight="1"/>
    <row r="6139" ht="14.25" customHeight="1"/>
    <row r="6140" ht="14.25" customHeight="1"/>
    <row r="6141" ht="14.25" customHeight="1"/>
    <row r="6142" ht="14.25" customHeight="1"/>
    <row r="6143" ht="14.25" customHeight="1"/>
    <row r="6144" ht="14.25" customHeight="1"/>
    <row r="6145" ht="14.25" customHeight="1"/>
    <row r="6146" ht="14.25" customHeight="1"/>
    <row r="6147" ht="14.25" customHeight="1"/>
    <row r="6148" ht="14.25" customHeight="1"/>
    <row r="6149" ht="14.25" customHeight="1"/>
    <row r="6150" ht="14.25" customHeight="1"/>
    <row r="6151" ht="14.25" customHeight="1"/>
    <row r="6152" ht="14.25" customHeight="1"/>
    <row r="6153" ht="14.25" customHeight="1"/>
    <row r="6154" ht="14.25" customHeight="1"/>
    <row r="6155" ht="14.25" customHeight="1"/>
    <row r="6156" ht="14.25" customHeight="1"/>
    <row r="6157" ht="14.25" customHeight="1"/>
    <row r="6158" ht="14.25" customHeight="1"/>
    <row r="6159" ht="14.25" customHeight="1"/>
    <row r="6160" ht="14.25" customHeight="1"/>
    <row r="6161" ht="14.25" customHeight="1"/>
    <row r="6162" ht="14.25" customHeight="1"/>
    <row r="6163" ht="14.25" customHeight="1"/>
    <row r="6164" ht="14.25" customHeight="1"/>
    <row r="6165" ht="14.25" customHeight="1"/>
    <row r="6166" ht="14.25" customHeight="1"/>
    <row r="6167" ht="14.25" customHeight="1"/>
    <row r="6168" ht="14.25" customHeight="1"/>
    <row r="6169" ht="14.25" customHeight="1"/>
    <row r="6170" ht="14.25" customHeight="1"/>
    <row r="6171" ht="14.25" customHeight="1"/>
    <row r="6172" ht="14.25" customHeight="1"/>
    <row r="6173" ht="14.25" customHeight="1"/>
    <row r="6174" ht="14.25" customHeight="1"/>
    <row r="6175" ht="14.25" customHeight="1"/>
    <row r="6176" ht="14.25" customHeight="1"/>
    <row r="6177" ht="14.25" customHeight="1"/>
    <row r="6178" ht="14.25" customHeight="1"/>
    <row r="6179" ht="14.25" customHeight="1"/>
    <row r="6180" ht="14.25" customHeight="1"/>
    <row r="6181" ht="14.25" customHeight="1"/>
    <row r="6182" ht="14.25" customHeight="1"/>
    <row r="6183" ht="14.25" customHeight="1"/>
    <row r="6184" ht="14.25" customHeight="1"/>
    <row r="6185" ht="14.25" customHeight="1"/>
    <row r="6186" ht="14.25" customHeight="1"/>
    <row r="6187" ht="14.25" customHeight="1"/>
    <row r="6188" ht="14.25" customHeight="1"/>
    <row r="6189" ht="14.25" customHeight="1"/>
    <row r="6190" ht="14.25" customHeight="1"/>
    <row r="6191" ht="14.25" customHeight="1"/>
    <row r="6192" ht="14.25" customHeight="1"/>
    <row r="6193" ht="14.25" customHeight="1"/>
    <row r="6194" ht="14.25" customHeight="1"/>
    <row r="6195" ht="14.25" customHeight="1"/>
    <row r="6196" ht="14.25" customHeight="1"/>
    <row r="6197" ht="14.25" customHeight="1"/>
    <row r="6198" ht="14.25" customHeight="1"/>
    <row r="6199" ht="14.25" customHeight="1"/>
    <row r="6200" ht="14.25" customHeight="1"/>
    <row r="6201" ht="14.25" customHeight="1"/>
    <row r="6202" ht="14.25" customHeight="1"/>
    <row r="6203" ht="14.25" customHeight="1"/>
    <row r="6204" ht="14.25" customHeight="1"/>
    <row r="6205" ht="14.25" customHeight="1"/>
    <row r="6206" ht="14.25" customHeight="1"/>
    <row r="6207" ht="14.25" customHeight="1"/>
    <row r="6208" ht="14.25" customHeight="1"/>
    <row r="6209" ht="14.25" customHeight="1"/>
    <row r="6210" ht="14.25" customHeight="1"/>
    <row r="6211" ht="14.25" customHeight="1"/>
    <row r="6212" ht="14.25" customHeight="1"/>
    <row r="6213" ht="14.25" customHeight="1"/>
    <row r="6214" ht="14.25" customHeight="1"/>
    <row r="6215" ht="14.25" customHeight="1"/>
    <row r="6216" ht="14.25" customHeight="1"/>
    <row r="6217" ht="14.25" customHeight="1"/>
    <row r="6218" ht="14.25" customHeight="1"/>
    <row r="6219" ht="14.25" customHeight="1"/>
    <row r="6220" ht="14.25" customHeight="1"/>
    <row r="6221" ht="14.25" customHeight="1"/>
    <row r="6222" ht="14.25" customHeight="1"/>
    <row r="6223" ht="14.25" customHeight="1"/>
    <row r="6224" ht="14.25" customHeight="1"/>
    <row r="6225" ht="14.25" customHeight="1"/>
    <row r="6226" ht="14.25" customHeight="1"/>
    <row r="6227" ht="14.25" customHeight="1"/>
    <row r="6228" ht="14.25" customHeight="1"/>
    <row r="6229" ht="14.25" customHeight="1"/>
    <row r="6230" ht="14.25" customHeight="1"/>
    <row r="6231" ht="14.25" customHeight="1"/>
    <row r="6232" ht="14.25" customHeight="1"/>
    <row r="6233" ht="14.25" customHeight="1"/>
    <row r="6234" ht="14.25" customHeight="1"/>
    <row r="6235" ht="14.25" customHeight="1"/>
    <row r="6236" ht="14.25" customHeight="1"/>
    <row r="6237" ht="14.25" customHeight="1"/>
    <row r="6238" ht="14.25" customHeight="1"/>
    <row r="6239" ht="14.25" customHeight="1"/>
    <row r="6240" ht="14.25" customHeight="1"/>
    <row r="6241" ht="14.25" customHeight="1"/>
    <row r="6242" ht="14.25" customHeight="1"/>
    <row r="6243" ht="14.25" customHeight="1"/>
    <row r="6244" ht="14.25" customHeight="1"/>
    <row r="6245" ht="14.25" customHeight="1"/>
    <row r="6246" ht="14.25" customHeight="1"/>
    <row r="6247" ht="14.25" customHeight="1"/>
    <row r="6248" ht="14.25" customHeight="1"/>
    <row r="6249" ht="14.25" customHeight="1"/>
    <row r="6250" ht="14.25" customHeight="1"/>
    <row r="6251" ht="14.25" customHeight="1"/>
    <row r="6252" ht="14.25" customHeight="1"/>
    <row r="6253" ht="14.25" customHeight="1"/>
    <row r="6254" ht="14.25" customHeight="1"/>
    <row r="6255" ht="14.25" customHeight="1"/>
    <row r="6256" ht="14.25" customHeight="1"/>
    <row r="6257" ht="14.25" customHeight="1"/>
    <row r="6258" ht="14.25" customHeight="1"/>
    <row r="6259" ht="14.25" customHeight="1"/>
    <row r="6260" ht="14.25" customHeight="1"/>
    <row r="6261" ht="14.25" customHeight="1"/>
    <row r="6262" ht="14.25" customHeight="1"/>
    <row r="6263" ht="14.25" customHeight="1"/>
    <row r="6264" ht="14.25" customHeight="1"/>
    <row r="6265" ht="14.25" customHeight="1"/>
    <row r="6266" ht="14.25" customHeight="1"/>
    <row r="6267" ht="14.25" customHeight="1"/>
    <row r="6268" ht="14.25" customHeight="1"/>
    <row r="6269" ht="14.25" customHeight="1"/>
    <row r="6270" ht="14.25" customHeight="1"/>
    <row r="6271" ht="14.25" customHeight="1"/>
    <row r="6272" ht="14.25" customHeight="1"/>
    <row r="6273" ht="14.25" customHeight="1"/>
    <row r="6274" ht="14.25" customHeight="1"/>
    <row r="6275" ht="14.25" customHeight="1"/>
    <row r="6276" ht="14.25" customHeight="1"/>
    <row r="6277" ht="14.25" customHeight="1"/>
    <row r="6278" ht="14.25" customHeight="1"/>
    <row r="6279" ht="14.25" customHeight="1"/>
    <row r="6280" ht="14.25" customHeight="1"/>
    <row r="6281" ht="14.25" customHeight="1"/>
    <row r="6282" ht="14.25" customHeight="1"/>
    <row r="6283" ht="14.25" customHeight="1"/>
    <row r="6284" ht="14.25" customHeight="1"/>
    <row r="6285" ht="14.25" customHeight="1"/>
    <row r="6286" ht="14.25" customHeight="1"/>
    <row r="6287" ht="14.25" customHeight="1"/>
    <row r="6288" ht="14.25" customHeight="1"/>
    <row r="6289" ht="14.25" customHeight="1"/>
    <row r="6290" ht="14.25" customHeight="1"/>
    <row r="6291" ht="14.25" customHeight="1"/>
    <row r="6292" ht="14.25" customHeight="1"/>
    <row r="6293" ht="14.25" customHeight="1"/>
    <row r="6294" ht="14.25" customHeight="1"/>
    <row r="6295" ht="14.25" customHeight="1"/>
    <row r="6296" ht="14.25" customHeight="1"/>
    <row r="6297" ht="14.25" customHeight="1"/>
    <row r="6298" ht="14.25" customHeight="1"/>
    <row r="6299" ht="14.25" customHeight="1"/>
    <row r="6300" ht="14.25" customHeight="1"/>
    <row r="6301" ht="14.25" customHeight="1"/>
    <row r="6302" ht="14.25" customHeight="1"/>
    <row r="6303" ht="14.25" customHeight="1"/>
    <row r="6304" ht="14.25" customHeight="1"/>
    <row r="6305" ht="14.25" customHeight="1"/>
    <row r="6306" ht="14.25" customHeight="1"/>
    <row r="6307" ht="14.25" customHeight="1"/>
    <row r="6308" ht="14.25" customHeight="1"/>
    <row r="6309" ht="14.25" customHeight="1"/>
    <row r="6310" ht="14.25" customHeight="1"/>
    <row r="6311" ht="14.25" customHeight="1"/>
    <row r="6312" ht="14.25" customHeight="1"/>
    <row r="6313" ht="14.25" customHeight="1"/>
    <row r="6314" ht="14.25" customHeight="1"/>
    <row r="6315" ht="14.25" customHeight="1"/>
    <row r="6316" ht="14.25" customHeight="1"/>
    <row r="6317" ht="14.25" customHeight="1"/>
    <row r="6318" ht="14.25" customHeight="1"/>
    <row r="6319" ht="14.25" customHeight="1"/>
    <row r="6320" ht="14.25" customHeight="1"/>
    <row r="6321" ht="14.25" customHeight="1"/>
    <row r="6322" ht="14.25" customHeight="1"/>
    <row r="6323" ht="14.25" customHeight="1"/>
    <row r="6324" ht="14.25" customHeight="1"/>
    <row r="6325" ht="14.25" customHeight="1"/>
    <row r="6326" ht="14.25" customHeight="1"/>
    <row r="6327" ht="14.25" customHeight="1"/>
    <row r="6328" ht="14.25" customHeight="1"/>
    <row r="6329" ht="14.25" customHeight="1"/>
    <row r="6330" ht="14.25" customHeight="1"/>
    <row r="6331" ht="14.25" customHeight="1"/>
    <row r="6332" ht="14.25" customHeight="1"/>
    <row r="6333" ht="14.25" customHeight="1"/>
    <row r="6334" ht="14.25" customHeight="1"/>
    <row r="6335" ht="14.25" customHeight="1"/>
    <row r="6336" ht="14.25" customHeight="1"/>
    <row r="6337" ht="14.25" customHeight="1"/>
    <row r="6338" ht="14.25" customHeight="1"/>
    <row r="6339" ht="14.25" customHeight="1"/>
    <row r="6340" ht="14.25" customHeight="1"/>
    <row r="6341" ht="14.25" customHeight="1"/>
    <row r="6342" ht="14.25" customHeight="1"/>
    <row r="6343" ht="14.25" customHeight="1"/>
    <row r="6344" ht="14.25" customHeight="1"/>
    <row r="6345" ht="14.25" customHeight="1"/>
    <row r="6346" ht="14.25" customHeight="1"/>
    <row r="6347" ht="14.25" customHeight="1"/>
    <row r="6348" ht="14.25" customHeight="1"/>
    <row r="6349" ht="14.25" customHeight="1"/>
    <row r="6350" ht="14.25" customHeight="1"/>
    <row r="6351" ht="14.25" customHeight="1"/>
    <row r="6352" ht="14.25" customHeight="1"/>
    <row r="6353" ht="14.25" customHeight="1"/>
    <row r="6354" ht="14.25" customHeight="1"/>
    <row r="6355" ht="14.25" customHeight="1"/>
    <row r="6356" ht="14.25" customHeight="1"/>
    <row r="6357" ht="14.25" customHeight="1"/>
    <row r="6358" ht="14.25" customHeight="1"/>
    <row r="6359" ht="14.25" customHeight="1"/>
    <row r="6360" ht="14.25" customHeight="1"/>
    <row r="6361" ht="14.25" customHeight="1"/>
    <row r="6362" ht="14.25" customHeight="1"/>
    <row r="6363" ht="14.25" customHeight="1"/>
    <row r="6364" ht="14.25" customHeight="1"/>
    <row r="6365" ht="14.25" customHeight="1"/>
    <row r="6366" ht="14.25" customHeight="1"/>
    <row r="6367" ht="14.25" customHeight="1"/>
    <row r="6368" ht="14.25" customHeight="1"/>
    <row r="6369" ht="14.25" customHeight="1"/>
    <row r="6370" ht="14.25" customHeight="1"/>
    <row r="6371" ht="14.25" customHeight="1"/>
    <row r="6372" ht="14.25" customHeight="1"/>
    <row r="6373" ht="14.25" customHeight="1"/>
    <row r="6374" ht="14.25" customHeight="1"/>
    <row r="6375" ht="14.25" customHeight="1"/>
    <row r="6376" ht="14.25" customHeight="1"/>
    <row r="6377" ht="14.25" customHeight="1"/>
    <row r="6378" ht="14.25" customHeight="1"/>
    <row r="6379" ht="14.25" customHeight="1"/>
    <row r="6380" ht="14.25" customHeight="1"/>
    <row r="6381" ht="14.25" customHeight="1"/>
    <row r="6382" ht="14.25" customHeight="1"/>
    <row r="6383" ht="14.25" customHeight="1"/>
    <row r="6384" ht="14.25" customHeight="1"/>
    <row r="6385" ht="14.25" customHeight="1"/>
    <row r="6386" ht="14.25" customHeight="1"/>
    <row r="6387" ht="14.25" customHeight="1"/>
    <row r="6388" ht="14.25" customHeight="1"/>
    <row r="6389" ht="14.25" customHeight="1"/>
    <row r="6390" ht="14.25" customHeight="1"/>
    <row r="6391" ht="14.25" customHeight="1"/>
    <row r="6392" ht="14.25" customHeight="1"/>
    <row r="6393" ht="14.25" customHeight="1"/>
    <row r="6394" ht="14.25" customHeight="1"/>
    <row r="6395" ht="14.25" customHeight="1"/>
    <row r="6396" ht="14.25" customHeight="1"/>
    <row r="6397" ht="14.25" customHeight="1"/>
    <row r="6398" ht="14.25" customHeight="1"/>
    <row r="6399" ht="14.25" customHeight="1"/>
    <row r="6400" ht="14.25" customHeight="1"/>
    <row r="6401" ht="14.25" customHeight="1"/>
    <row r="6402" ht="14.25" customHeight="1"/>
    <row r="6403" ht="14.25" customHeight="1"/>
    <row r="6404" ht="14.25" customHeight="1"/>
    <row r="6405" ht="14.25" customHeight="1"/>
    <row r="6406" ht="14.25" customHeight="1"/>
    <row r="6407" ht="14.25" customHeight="1"/>
    <row r="6408" ht="14.25" customHeight="1"/>
    <row r="6409" ht="14.25" customHeight="1"/>
    <row r="6410" ht="14.25" customHeight="1"/>
    <row r="6411" ht="14.25" customHeight="1"/>
    <row r="6412" ht="14.25" customHeight="1"/>
    <row r="6413" ht="14.25" customHeight="1"/>
    <row r="6414" ht="14.25" customHeight="1"/>
    <row r="6415" ht="14.25" customHeight="1"/>
    <row r="6416" ht="14.25" customHeight="1"/>
    <row r="6417" ht="14.25" customHeight="1"/>
    <row r="6418" ht="14.25" customHeight="1"/>
    <row r="6419" ht="14.25" customHeight="1"/>
    <row r="6420" ht="14.25" customHeight="1"/>
    <row r="6421" ht="14.25" customHeight="1"/>
    <row r="6422" ht="14.25" customHeight="1"/>
    <row r="6423" ht="14.25" customHeight="1"/>
    <row r="6424" ht="14.25" customHeight="1"/>
    <row r="6425" ht="14.25" customHeight="1"/>
    <row r="6426" ht="14.25" customHeight="1"/>
    <row r="6427" ht="14.25" customHeight="1"/>
    <row r="6428" ht="14.25" customHeight="1"/>
    <row r="6429" ht="14.25" customHeight="1"/>
    <row r="6430" ht="14.25" customHeight="1"/>
    <row r="6431" ht="14.25" customHeight="1"/>
    <row r="6432" ht="14.25" customHeight="1"/>
    <row r="6433" ht="14.25" customHeight="1"/>
    <row r="6434" ht="14.25" customHeight="1"/>
    <row r="6435" ht="14.25" customHeight="1"/>
    <row r="6436" ht="14.25" customHeight="1"/>
    <row r="6437" ht="14.25" customHeight="1"/>
    <row r="6438" ht="14.25" customHeight="1"/>
    <row r="6439" ht="14.25" customHeight="1"/>
    <row r="6440" ht="14.25" customHeight="1"/>
    <row r="6441" ht="14.25" customHeight="1"/>
    <row r="6442" ht="14.25" customHeight="1"/>
    <row r="6443" ht="14.25" customHeight="1"/>
    <row r="6444" ht="14.25" customHeight="1"/>
    <row r="6445" ht="14.25" customHeight="1"/>
    <row r="6446" ht="14.25" customHeight="1"/>
    <row r="6447" ht="14.25" customHeight="1"/>
    <row r="6448" ht="14.25" customHeight="1"/>
    <row r="6449" ht="14.25" customHeight="1"/>
    <row r="6450" ht="14.25" customHeight="1"/>
    <row r="6451" ht="14.25" customHeight="1"/>
    <row r="6452" ht="14.25" customHeight="1"/>
    <row r="6453" ht="14.25" customHeight="1"/>
    <row r="6454" ht="14.25" customHeight="1"/>
    <row r="6455" ht="14.25" customHeight="1"/>
    <row r="6456" ht="14.25" customHeight="1"/>
    <row r="6457" ht="14.25" customHeight="1"/>
    <row r="6458" ht="14.25" customHeight="1"/>
    <row r="6459" ht="14.25" customHeight="1"/>
    <row r="6460" ht="14.25" customHeight="1"/>
    <row r="6461" ht="14.25" customHeight="1"/>
    <row r="6462" ht="14.25" customHeight="1"/>
    <row r="6463" ht="14.25" customHeight="1"/>
    <row r="6464" ht="14.25" customHeight="1"/>
    <row r="6465" ht="14.25" customHeight="1"/>
    <row r="6466" ht="14.25" customHeight="1"/>
    <row r="6467" ht="14.25" customHeight="1"/>
    <row r="6468" ht="14.25" customHeight="1"/>
    <row r="6469" ht="14.25" customHeight="1"/>
    <row r="6470" ht="14.25" customHeight="1"/>
    <row r="6471" ht="14.25" customHeight="1"/>
    <row r="6472" ht="14.25" customHeight="1"/>
    <row r="6473" ht="14.25" customHeight="1"/>
    <row r="6474" ht="14.25" customHeight="1"/>
    <row r="6475" ht="14.25" customHeight="1"/>
    <row r="6476" ht="14.25" customHeight="1"/>
    <row r="6477" ht="14.25" customHeight="1"/>
    <row r="6478" ht="14.25" customHeight="1"/>
    <row r="6479" ht="14.25" customHeight="1"/>
    <row r="6480" ht="14.25" customHeight="1"/>
    <row r="6481" ht="14.25" customHeight="1"/>
    <row r="6482" ht="14.25" customHeight="1"/>
    <row r="6483" ht="14.25" customHeight="1"/>
    <row r="6484" ht="14.25" customHeight="1"/>
    <row r="6485" ht="14.25" customHeight="1"/>
    <row r="6486" ht="14.25" customHeight="1"/>
    <row r="6487" ht="14.25" customHeight="1"/>
    <row r="6488" ht="14.25" customHeight="1"/>
    <row r="6489" ht="14.25" customHeight="1"/>
    <row r="6490" ht="14.25" customHeight="1"/>
    <row r="6491" ht="14.25" customHeight="1"/>
    <row r="6492" ht="14.25" customHeight="1"/>
    <row r="6493" ht="14.25" customHeight="1"/>
    <row r="6494" ht="14.25" customHeight="1"/>
    <row r="6495" ht="14.25" customHeight="1"/>
    <row r="6496" ht="14.25" customHeight="1"/>
    <row r="6497" ht="14.25" customHeight="1"/>
    <row r="6498" ht="14.25" customHeight="1"/>
    <row r="6499" ht="14.25" customHeight="1"/>
    <row r="6500" ht="14.25" customHeight="1"/>
    <row r="6501" ht="14.25" customHeight="1"/>
    <row r="6502" ht="14.25" customHeight="1"/>
    <row r="6503" ht="14.25" customHeight="1"/>
    <row r="6504" ht="14.25" customHeight="1"/>
    <row r="6505" ht="14.25" customHeight="1"/>
    <row r="6506" ht="14.25" customHeight="1"/>
    <row r="6507" ht="14.25" customHeight="1"/>
    <row r="6508" ht="14.25" customHeight="1"/>
    <row r="6509" ht="14.25" customHeight="1"/>
    <row r="6510" ht="14.25" customHeight="1"/>
    <row r="6511" ht="14.25" customHeight="1"/>
    <row r="6512" ht="14.25" customHeight="1"/>
    <row r="6513" ht="14.25" customHeight="1"/>
    <row r="6514" ht="14.25" customHeight="1"/>
    <row r="6515" ht="14.25" customHeight="1"/>
    <row r="6516" ht="14.25" customHeight="1"/>
    <row r="6517" ht="14.25" customHeight="1"/>
    <row r="6518" ht="14.25" customHeight="1"/>
    <row r="6519" ht="14.25" customHeight="1"/>
    <row r="6520" ht="14.25" customHeight="1"/>
    <row r="6521" ht="14.25" customHeight="1"/>
    <row r="6522" ht="14.25" customHeight="1"/>
    <row r="6523" ht="14.25" customHeight="1"/>
    <row r="6524" ht="14.25" customHeight="1"/>
    <row r="6525" ht="14.25" customHeight="1"/>
    <row r="6526" ht="14.25" customHeight="1"/>
    <row r="6527" ht="14.25" customHeight="1"/>
    <row r="6528" ht="14.25" customHeight="1"/>
    <row r="6529" ht="14.25" customHeight="1"/>
    <row r="6530" ht="14.25" customHeight="1"/>
    <row r="6531" ht="14.25" customHeight="1"/>
    <row r="6532" ht="14.25" customHeight="1"/>
    <row r="6533" ht="14.25" customHeight="1"/>
    <row r="6534" ht="14.25" customHeight="1"/>
    <row r="6535" ht="14.25" customHeight="1"/>
    <row r="6536" ht="14.25" customHeight="1"/>
    <row r="6537" ht="14.25" customHeight="1"/>
    <row r="6538" ht="14.25" customHeight="1"/>
    <row r="6539" ht="14.25" customHeight="1"/>
    <row r="6540" ht="14.25" customHeight="1"/>
    <row r="6541" ht="14.25" customHeight="1"/>
    <row r="6542" ht="14.25" customHeight="1"/>
    <row r="6543" ht="14.25" customHeight="1"/>
    <row r="6544" ht="14.25" customHeight="1"/>
    <row r="6545" ht="14.25" customHeight="1"/>
    <row r="6546" ht="14.25" customHeight="1"/>
    <row r="6547" ht="14.25" customHeight="1"/>
    <row r="6548" ht="14.25" customHeight="1"/>
    <row r="6549" ht="14.25" customHeight="1"/>
    <row r="6550" ht="14.25" customHeight="1"/>
    <row r="6551" ht="14.25" customHeight="1"/>
    <row r="6552" ht="14.25" customHeight="1"/>
    <row r="6553" ht="14.25" customHeight="1"/>
    <row r="6554" ht="14.25" customHeight="1"/>
    <row r="6555" ht="14.25" customHeight="1"/>
    <row r="6556" ht="14.25" customHeight="1"/>
    <row r="6557" ht="14.25" customHeight="1"/>
    <row r="6558" ht="14.25" customHeight="1"/>
    <row r="6559" ht="14.25" customHeight="1"/>
    <row r="6560" ht="14.25" customHeight="1"/>
    <row r="6561" ht="14.25" customHeight="1"/>
    <row r="6562" ht="14.25" customHeight="1"/>
    <row r="6563" ht="14.25" customHeight="1"/>
    <row r="6564" ht="14.25" customHeight="1"/>
    <row r="6565" ht="14.25" customHeight="1"/>
    <row r="6566" ht="14.25" customHeight="1"/>
    <row r="6567" ht="14.25" customHeight="1"/>
    <row r="6568" ht="14.25" customHeight="1"/>
    <row r="6569" ht="14.25" customHeight="1"/>
    <row r="6570" ht="14.25" customHeight="1"/>
    <row r="6571" ht="14.25" customHeight="1"/>
    <row r="6572" ht="14.25" customHeight="1"/>
    <row r="6573" ht="14.25" customHeight="1"/>
    <row r="6574" ht="14.25" customHeight="1"/>
    <row r="6575" ht="14.25" customHeight="1"/>
    <row r="6576" ht="14.25" customHeight="1"/>
    <row r="6577" ht="14.25" customHeight="1"/>
    <row r="6578" ht="14.25" customHeight="1"/>
    <row r="6579" ht="14.25" customHeight="1"/>
    <row r="6580" ht="14.25" customHeight="1"/>
    <row r="6581" ht="14.25" customHeight="1"/>
    <row r="6582" ht="14.25" customHeight="1"/>
    <row r="6583" ht="14.25" customHeight="1"/>
    <row r="6584" ht="14.25" customHeight="1"/>
    <row r="6585" ht="14.25" customHeight="1"/>
    <row r="6586" ht="14.25" customHeight="1"/>
    <row r="6587" ht="14.25" customHeight="1"/>
    <row r="6588" ht="14.25" customHeight="1"/>
    <row r="6589" ht="14.25" customHeight="1"/>
    <row r="6590" ht="14.25" customHeight="1"/>
    <row r="6591" ht="14.25" customHeight="1"/>
    <row r="6592" ht="14.25" customHeight="1"/>
    <row r="6593" ht="14.25" customHeight="1"/>
    <row r="6594" ht="14.25" customHeight="1"/>
    <row r="6595" ht="14.25" customHeight="1"/>
    <row r="6596" ht="14.25" customHeight="1"/>
    <row r="6597" ht="14.25" customHeight="1"/>
    <row r="6598" ht="14.25" customHeight="1"/>
    <row r="6599" ht="14.25" customHeight="1"/>
    <row r="6600" ht="14.25" customHeight="1"/>
    <row r="6601" ht="14.25" customHeight="1"/>
    <row r="6602" ht="14.25" customHeight="1"/>
    <row r="6603" ht="14.25" customHeight="1"/>
    <row r="6604" ht="14.25" customHeight="1"/>
    <row r="6605" ht="14.25" customHeight="1"/>
    <row r="6606" ht="14.25" customHeight="1"/>
    <row r="6607" ht="14.25" customHeight="1"/>
    <row r="6608" ht="14.25" customHeight="1"/>
    <row r="6609" ht="14.25" customHeight="1"/>
    <row r="6610" ht="14.25" customHeight="1"/>
    <row r="6611" ht="14.25" customHeight="1"/>
    <row r="6612" ht="14.25" customHeight="1"/>
    <row r="6613" ht="14.25" customHeight="1"/>
    <row r="6614" ht="14.25" customHeight="1"/>
    <row r="6615" ht="14.25" customHeight="1"/>
    <row r="6616" ht="14.25" customHeight="1"/>
    <row r="6617" ht="14.25" customHeight="1"/>
    <row r="6618" ht="14.25" customHeight="1"/>
    <row r="6619" ht="14.25" customHeight="1"/>
    <row r="6620" ht="14.25" customHeight="1"/>
    <row r="6621" ht="14.25" customHeight="1"/>
    <row r="6622" ht="14.25" customHeight="1"/>
    <row r="6623" ht="14.25" customHeight="1"/>
    <row r="6624" ht="14.25" customHeight="1"/>
    <row r="6625" ht="14.25" customHeight="1"/>
    <row r="6626" ht="14.25" customHeight="1"/>
    <row r="6627" ht="14.25" customHeight="1"/>
    <row r="6628" ht="14.25" customHeight="1"/>
    <row r="6629" ht="14.25" customHeight="1"/>
    <row r="6630" ht="14.25" customHeight="1"/>
    <row r="6631" ht="14.25" customHeight="1"/>
    <row r="6632" ht="14.25" customHeight="1"/>
    <row r="6633" ht="14.25" customHeight="1"/>
    <row r="6634" ht="14.25" customHeight="1"/>
    <row r="6635" ht="14.25" customHeight="1"/>
    <row r="6636" ht="14.25" customHeight="1"/>
    <row r="6637" ht="14.25" customHeight="1"/>
    <row r="6638" ht="14.25" customHeight="1"/>
    <row r="6639" ht="14.25" customHeight="1"/>
    <row r="6640" ht="14.25" customHeight="1"/>
    <row r="6641" ht="14.25" customHeight="1"/>
    <row r="6642" ht="14.25" customHeight="1"/>
    <row r="6643" ht="14.25" customHeight="1"/>
    <row r="6644" ht="14.25" customHeight="1"/>
    <row r="6645" ht="14.25" customHeight="1"/>
    <row r="6646" ht="14.25" customHeight="1"/>
    <row r="6647" ht="14.25" customHeight="1"/>
    <row r="6648" ht="14.25" customHeight="1"/>
    <row r="6649" ht="14.25" customHeight="1"/>
    <row r="6650" ht="14.25" customHeight="1"/>
    <row r="6651" ht="14.25" customHeight="1"/>
    <row r="6652" ht="14.25" customHeight="1"/>
    <row r="6653" ht="14.25" customHeight="1"/>
    <row r="6654" ht="14.25" customHeight="1"/>
    <row r="6655" ht="14.25" customHeight="1"/>
    <row r="6656" ht="14.25" customHeight="1"/>
    <row r="6657" ht="14.25" customHeight="1"/>
    <row r="6658" ht="14.25" customHeight="1"/>
    <row r="6659" ht="14.25" customHeight="1"/>
    <row r="6660" ht="14.25" customHeight="1"/>
    <row r="6661" ht="14.25" customHeight="1"/>
    <row r="6662" ht="14.25" customHeight="1"/>
    <row r="6663" ht="14.25" customHeight="1"/>
    <row r="6664" ht="14.25" customHeight="1"/>
    <row r="6665" ht="14.25" customHeight="1"/>
    <row r="6666" ht="14.25" customHeight="1"/>
    <row r="6667" ht="14.25" customHeight="1"/>
    <row r="6668" ht="14.25" customHeight="1"/>
    <row r="6669" ht="14.25" customHeight="1"/>
    <row r="6670" ht="14.25" customHeight="1"/>
    <row r="6671" ht="14.25" customHeight="1"/>
    <row r="6672" ht="14.25" customHeight="1"/>
    <row r="6673" ht="14.25" customHeight="1"/>
    <row r="6674" ht="14.25" customHeight="1"/>
    <row r="6675" ht="14.25" customHeight="1"/>
    <row r="6676" ht="14.25" customHeight="1"/>
    <row r="6677" ht="14.25" customHeight="1"/>
    <row r="6678" ht="14.25" customHeight="1"/>
    <row r="6679" ht="14.25" customHeight="1"/>
    <row r="6680" ht="14.25" customHeight="1"/>
    <row r="6681" ht="14.25" customHeight="1"/>
    <row r="6682" ht="14.25" customHeight="1"/>
    <row r="6683" ht="14.25" customHeight="1"/>
    <row r="6684" ht="14.25" customHeight="1"/>
    <row r="6685" ht="14.25" customHeight="1"/>
    <row r="6686" ht="14.25" customHeight="1"/>
    <row r="6687" ht="14.25" customHeight="1"/>
    <row r="6688" ht="14.25" customHeight="1"/>
    <row r="6689" ht="14.25" customHeight="1"/>
    <row r="6690" ht="14.25" customHeight="1"/>
    <row r="6691" ht="14.25" customHeight="1"/>
    <row r="6692" ht="14.25" customHeight="1"/>
    <row r="6693" ht="14.25" customHeight="1"/>
    <row r="6694" ht="14.25" customHeight="1"/>
    <row r="6695" ht="14.25" customHeight="1"/>
    <row r="6696" ht="14.25" customHeight="1"/>
    <row r="6697" ht="14.25" customHeight="1"/>
    <row r="6698" ht="14.25" customHeight="1"/>
    <row r="6699" ht="14.25" customHeight="1"/>
    <row r="6700" ht="14.25" customHeight="1"/>
    <row r="6701" ht="14.25" customHeight="1"/>
    <row r="6702" ht="14.25" customHeight="1"/>
    <row r="6703" ht="14.25" customHeight="1"/>
    <row r="6704" ht="14.25" customHeight="1"/>
    <row r="6705" ht="14.25" customHeight="1"/>
    <row r="6706" ht="14.25" customHeight="1"/>
    <row r="6707" ht="14.25" customHeight="1"/>
    <row r="6708" ht="14.25" customHeight="1"/>
    <row r="6709" ht="14.25" customHeight="1"/>
    <row r="6710" ht="14.25" customHeight="1"/>
    <row r="6711" ht="14.25" customHeight="1"/>
    <row r="6712" ht="14.25" customHeight="1"/>
    <row r="6713" ht="14.25" customHeight="1"/>
    <row r="6714" ht="14.25" customHeight="1"/>
    <row r="6715" ht="14.25" customHeight="1"/>
    <row r="6716" ht="14.25" customHeight="1"/>
    <row r="6717" ht="14.25" customHeight="1"/>
    <row r="6718" ht="14.25" customHeight="1"/>
    <row r="6719" ht="14.25" customHeight="1"/>
    <row r="6720" ht="14.25" customHeight="1"/>
    <row r="6721" ht="14.25" customHeight="1"/>
    <row r="6722" ht="14.25" customHeight="1"/>
    <row r="6723" ht="14.25" customHeight="1"/>
    <row r="6724" ht="14.25" customHeight="1"/>
    <row r="6725" ht="14.25" customHeight="1"/>
    <row r="6726" ht="14.25" customHeight="1"/>
    <row r="6727" ht="14.25" customHeight="1"/>
    <row r="6728" ht="14.25" customHeight="1"/>
    <row r="6729" ht="14.25" customHeight="1"/>
    <row r="6730" ht="14.25" customHeight="1"/>
    <row r="6731" ht="14.25" customHeight="1"/>
    <row r="6732" ht="14.25" customHeight="1"/>
    <row r="6733" ht="14.25" customHeight="1"/>
    <row r="6734" ht="14.25" customHeight="1"/>
    <row r="6735" ht="14.25" customHeight="1"/>
    <row r="6736" ht="14.25" customHeight="1"/>
    <row r="6737" ht="14.25" customHeight="1"/>
    <row r="6738" ht="14.25" customHeight="1"/>
    <row r="6739" ht="14.25" customHeight="1"/>
    <row r="6740" ht="14.25" customHeight="1"/>
    <row r="6741" ht="14.25" customHeight="1"/>
    <row r="6742" ht="14.25" customHeight="1"/>
    <row r="6743" ht="14.25" customHeight="1"/>
    <row r="6744" ht="14.25" customHeight="1"/>
    <row r="6745" ht="14.25" customHeight="1"/>
    <row r="6746" ht="14.25" customHeight="1"/>
    <row r="6747" ht="14.25" customHeight="1"/>
    <row r="6748" ht="14.25" customHeight="1"/>
    <row r="6749" ht="14.25" customHeight="1"/>
    <row r="6750" ht="14.25" customHeight="1"/>
    <row r="6751" ht="14.25" customHeight="1"/>
    <row r="6752" ht="14.25" customHeight="1"/>
    <row r="6753" ht="14.25" customHeight="1"/>
    <row r="6754" ht="14.25" customHeight="1"/>
    <row r="6755" ht="14.25" customHeight="1"/>
    <row r="6756" ht="14.25" customHeight="1"/>
    <row r="6757" ht="14.25" customHeight="1"/>
    <row r="6758" ht="14.25" customHeight="1"/>
    <row r="6759" ht="14.25" customHeight="1"/>
    <row r="6760" ht="14.25" customHeight="1"/>
    <row r="6761" ht="14.25" customHeight="1"/>
    <row r="6762" ht="14.25" customHeight="1"/>
    <row r="6763" ht="14.25" customHeight="1"/>
    <row r="6764" ht="14.25" customHeight="1"/>
    <row r="6765" ht="14.25" customHeight="1"/>
    <row r="6766" ht="14.25" customHeight="1"/>
    <row r="6767" ht="14.25" customHeight="1"/>
    <row r="6768" ht="14.25" customHeight="1"/>
    <row r="6769" ht="14.25" customHeight="1"/>
    <row r="6770" ht="14.25" customHeight="1"/>
    <row r="6771" ht="14.25" customHeight="1"/>
    <row r="6772" ht="14.25" customHeight="1"/>
    <row r="6773" ht="14.25" customHeight="1"/>
    <row r="6774" ht="14.25" customHeight="1"/>
    <row r="6775" ht="14.25" customHeight="1"/>
    <row r="6776" ht="14.25" customHeight="1"/>
    <row r="6777" ht="14.25" customHeight="1"/>
    <row r="6778" ht="14.25" customHeight="1"/>
    <row r="6779" ht="14.25" customHeight="1"/>
    <row r="6780" ht="14.25" customHeight="1"/>
    <row r="6781" ht="14.25" customHeight="1"/>
    <row r="6782" ht="14.25" customHeight="1"/>
    <row r="6783" ht="14.25" customHeight="1"/>
    <row r="6784" ht="14.25" customHeight="1"/>
    <row r="6785" ht="14.25" customHeight="1"/>
    <row r="6786" ht="14.25" customHeight="1"/>
    <row r="6787" ht="14.25" customHeight="1"/>
    <row r="6788" ht="14.25" customHeight="1"/>
    <row r="6789" ht="14.25" customHeight="1"/>
    <row r="6790" ht="14.25" customHeight="1"/>
    <row r="6791" ht="14.25" customHeight="1"/>
    <row r="6792" ht="14.25" customHeight="1"/>
    <row r="6793" ht="14.25" customHeight="1"/>
    <row r="6794" ht="14.25" customHeight="1"/>
    <row r="6795" ht="14.25" customHeight="1"/>
    <row r="6796" ht="14.25" customHeight="1"/>
    <row r="6797" ht="14.25" customHeight="1"/>
    <row r="6798" ht="14.25" customHeight="1"/>
    <row r="6799" ht="14.25" customHeight="1"/>
    <row r="6800" ht="14.25" customHeight="1"/>
    <row r="6801" ht="14.25" customHeight="1"/>
    <row r="6802" ht="14.25" customHeight="1"/>
    <row r="6803" ht="14.25" customHeight="1"/>
    <row r="6804" ht="14.25" customHeight="1"/>
    <row r="6805" ht="14.25" customHeight="1"/>
    <row r="6806" ht="14.25" customHeight="1"/>
    <row r="6807" ht="14.25" customHeight="1"/>
    <row r="6808" ht="14.25" customHeight="1"/>
    <row r="6809" ht="14.25" customHeight="1"/>
    <row r="6810" ht="14.25" customHeight="1"/>
    <row r="6811" ht="14.25" customHeight="1"/>
    <row r="6812" ht="14.25" customHeight="1"/>
    <row r="6813" ht="14.25" customHeight="1"/>
    <row r="6814" ht="14.25" customHeight="1"/>
    <row r="6815" ht="14.25" customHeight="1"/>
    <row r="6816" ht="14.25" customHeight="1"/>
    <row r="6817" ht="14.25" customHeight="1"/>
    <row r="6818" ht="14.25" customHeight="1"/>
    <row r="6819" ht="14.25" customHeight="1"/>
    <row r="6820" ht="14.25" customHeight="1"/>
    <row r="6821" ht="14.25" customHeight="1"/>
    <row r="6822" ht="14.25" customHeight="1"/>
    <row r="6823" ht="14.25" customHeight="1"/>
    <row r="6824" ht="14.25" customHeight="1"/>
    <row r="6825" ht="14.25" customHeight="1"/>
    <row r="6826" ht="14.25" customHeight="1"/>
    <row r="6827" ht="14.25" customHeight="1"/>
    <row r="6828" ht="14.25" customHeight="1"/>
    <row r="6829" ht="14.25" customHeight="1"/>
    <row r="6830" ht="14.25" customHeight="1"/>
    <row r="6831" ht="14.25" customHeight="1"/>
    <row r="6832" ht="14.25" customHeight="1"/>
    <row r="6833" ht="14.25" customHeight="1"/>
    <row r="6834" ht="14.25" customHeight="1"/>
    <row r="6835" ht="14.25" customHeight="1"/>
    <row r="6836" ht="14.25" customHeight="1"/>
    <row r="6837" ht="14.25" customHeight="1"/>
    <row r="6838" ht="14.25" customHeight="1"/>
    <row r="6839" ht="14.25" customHeight="1"/>
    <row r="6840" ht="14.25" customHeight="1"/>
    <row r="6841" ht="14.25" customHeight="1"/>
    <row r="6842" ht="14.25" customHeight="1"/>
    <row r="6843" ht="14.25" customHeight="1"/>
    <row r="6844" ht="14.25" customHeight="1"/>
    <row r="6845" ht="14.25" customHeight="1"/>
    <row r="6846" ht="14.25" customHeight="1"/>
    <row r="6847" ht="14.25" customHeight="1"/>
    <row r="6848" ht="14.25" customHeight="1"/>
    <row r="6849" ht="14.25" customHeight="1"/>
    <row r="6850" ht="14.25" customHeight="1"/>
    <row r="6851" ht="14.25" customHeight="1"/>
    <row r="6852" ht="14.25" customHeight="1"/>
    <row r="6853" ht="14.25" customHeight="1"/>
    <row r="6854" ht="14.25" customHeight="1"/>
    <row r="6855" ht="14.25" customHeight="1"/>
    <row r="6856" ht="14.25" customHeight="1"/>
    <row r="6857" ht="14.25" customHeight="1"/>
    <row r="6858" ht="14.25" customHeight="1"/>
    <row r="6859" ht="14.25" customHeight="1"/>
    <row r="6860" ht="14.25" customHeight="1"/>
    <row r="6861" ht="14.25" customHeight="1"/>
    <row r="6862" ht="14.25" customHeight="1"/>
    <row r="6863" ht="14.25" customHeight="1"/>
    <row r="6864" ht="14.25" customHeight="1"/>
    <row r="6865" ht="14.25" customHeight="1"/>
    <row r="6866" ht="14.25" customHeight="1"/>
    <row r="6867" ht="14.25" customHeight="1"/>
    <row r="6868" ht="14.25" customHeight="1"/>
    <row r="6869" ht="14.25" customHeight="1"/>
    <row r="6870" ht="14.25" customHeight="1"/>
    <row r="6871" ht="14.25" customHeight="1"/>
    <row r="6872" ht="14.25" customHeight="1"/>
    <row r="6873" ht="14.25" customHeight="1"/>
    <row r="6874" ht="14.25" customHeight="1"/>
    <row r="6875" ht="14.25" customHeight="1"/>
    <row r="6876" ht="14.25" customHeight="1"/>
    <row r="6877" ht="14.25" customHeight="1"/>
    <row r="6878" ht="14.25" customHeight="1"/>
    <row r="6879" ht="14.25" customHeight="1"/>
    <row r="6880" ht="14.25" customHeight="1"/>
    <row r="6881" ht="14.25" customHeight="1"/>
    <row r="6882" ht="14.25" customHeight="1"/>
    <row r="6883" ht="14.25" customHeight="1"/>
    <row r="6884" ht="14.25" customHeight="1"/>
    <row r="6885" ht="14.25" customHeight="1"/>
    <row r="6886" ht="14.25" customHeight="1"/>
    <row r="6887" ht="14.25" customHeight="1"/>
    <row r="6888" ht="14.25" customHeight="1"/>
    <row r="6889" ht="14.25" customHeight="1"/>
    <row r="6890" ht="14.25" customHeight="1"/>
    <row r="6891" ht="14.25" customHeight="1"/>
    <row r="6892" ht="14.25" customHeight="1"/>
    <row r="6893" ht="14.25" customHeight="1"/>
    <row r="6894" ht="14.25" customHeight="1"/>
    <row r="6895" ht="14.25" customHeight="1"/>
    <row r="6896" ht="14.25" customHeight="1"/>
    <row r="6897" ht="14.25" customHeight="1"/>
    <row r="6898" ht="14.25" customHeight="1"/>
    <row r="6899" ht="14.25" customHeight="1"/>
    <row r="6900" ht="14.25" customHeight="1"/>
    <row r="6901" ht="14.25" customHeight="1"/>
    <row r="6902" ht="14.25" customHeight="1"/>
    <row r="6903" ht="14.25" customHeight="1"/>
    <row r="6904" ht="14.25" customHeight="1"/>
    <row r="6905" ht="14.25" customHeight="1"/>
    <row r="6906" ht="14.25" customHeight="1"/>
    <row r="6907" ht="14.25" customHeight="1"/>
    <row r="6908" ht="14.25" customHeight="1"/>
    <row r="6909" ht="14.25" customHeight="1"/>
    <row r="6910" ht="14.25" customHeight="1"/>
    <row r="6911" ht="14.25" customHeight="1"/>
    <row r="6912" ht="14.25" customHeight="1"/>
    <row r="6913" ht="14.25" customHeight="1"/>
    <row r="6914" ht="14.25" customHeight="1"/>
    <row r="6915" ht="14.25" customHeight="1"/>
    <row r="6916" ht="14.25" customHeight="1"/>
    <row r="6917" ht="14.25" customHeight="1"/>
    <row r="6918" ht="14.25" customHeight="1"/>
    <row r="6919" ht="14.25" customHeight="1"/>
    <row r="6920" ht="14.25" customHeight="1"/>
    <row r="6921" ht="14.25" customHeight="1"/>
    <row r="6922" ht="14.25" customHeight="1"/>
    <row r="6923" ht="14.25" customHeight="1"/>
    <row r="6924" ht="14.25" customHeight="1"/>
    <row r="6925" ht="14.25" customHeight="1"/>
    <row r="6926" ht="14.25" customHeight="1"/>
    <row r="6927" ht="14.25" customHeight="1"/>
    <row r="6928" ht="14.25" customHeight="1"/>
    <row r="6929" ht="14.25" customHeight="1"/>
    <row r="6930" ht="14.25" customHeight="1"/>
    <row r="6931" ht="14.25" customHeight="1"/>
    <row r="6932" ht="14.25" customHeight="1"/>
    <row r="6933" ht="14.25" customHeight="1"/>
    <row r="6934" ht="14.25" customHeight="1"/>
    <row r="6935" ht="14.25" customHeight="1"/>
    <row r="6936" ht="14.25" customHeight="1"/>
    <row r="6937" ht="14.25" customHeight="1"/>
    <row r="6938" ht="14.25" customHeight="1"/>
    <row r="6939" ht="14.25" customHeight="1"/>
    <row r="6940" ht="14.25" customHeight="1"/>
    <row r="6941" ht="14.25" customHeight="1"/>
    <row r="6942" ht="14.25" customHeight="1"/>
    <row r="6943" ht="14.25" customHeight="1"/>
    <row r="6944" ht="14.25" customHeight="1"/>
    <row r="6945" ht="14.25" customHeight="1"/>
    <row r="6946" ht="14.25" customHeight="1"/>
    <row r="6947" ht="14.25" customHeight="1"/>
    <row r="6948" ht="14.25" customHeight="1"/>
    <row r="6949" ht="14.25" customHeight="1"/>
    <row r="6950" ht="14.25" customHeight="1"/>
    <row r="6951" ht="14.25" customHeight="1"/>
    <row r="6952" ht="14.25" customHeight="1"/>
    <row r="6953" ht="14.25" customHeight="1"/>
    <row r="6954" ht="14.25" customHeight="1"/>
    <row r="6955" ht="14.25" customHeight="1"/>
    <row r="6956" ht="14.25" customHeight="1"/>
    <row r="6957" ht="14.25" customHeight="1"/>
    <row r="6958" ht="14.25" customHeight="1"/>
    <row r="6959" ht="14.25" customHeight="1"/>
    <row r="6960" ht="14.25" customHeight="1"/>
    <row r="6961" ht="14.25" customHeight="1"/>
    <row r="6962" ht="14.25" customHeight="1"/>
    <row r="6963" ht="14.25" customHeight="1"/>
    <row r="6964" ht="14.25" customHeight="1"/>
    <row r="6965" ht="14.25" customHeight="1"/>
    <row r="6966" ht="14.25" customHeight="1"/>
    <row r="6967" ht="14.25" customHeight="1"/>
    <row r="6968" ht="14.25" customHeight="1"/>
    <row r="6969" ht="14.25" customHeight="1"/>
    <row r="6970" ht="14.25" customHeight="1"/>
    <row r="6971" ht="14.25" customHeight="1"/>
    <row r="6972" ht="14.25" customHeight="1"/>
    <row r="6973" ht="14.25" customHeight="1"/>
    <row r="6974" ht="14.25" customHeight="1"/>
    <row r="6975" ht="14.25" customHeight="1"/>
    <row r="6976" ht="14.25" customHeight="1"/>
    <row r="6977" ht="14.25" customHeight="1"/>
    <row r="6978" ht="14.25" customHeight="1"/>
    <row r="6979" ht="14.25" customHeight="1"/>
    <row r="6980" ht="14.25" customHeight="1"/>
    <row r="6981" ht="14.25" customHeight="1"/>
    <row r="6982" ht="14.25" customHeight="1"/>
    <row r="6983" ht="14.25" customHeight="1"/>
    <row r="6984" ht="14.25" customHeight="1"/>
    <row r="6985" ht="14.25" customHeight="1"/>
    <row r="6986" ht="14.25" customHeight="1"/>
    <row r="6987" ht="14.25" customHeight="1"/>
    <row r="6988" ht="14.25" customHeight="1"/>
    <row r="6989" ht="14.25" customHeight="1"/>
    <row r="6990" ht="14.25" customHeight="1"/>
    <row r="6991" ht="14.25" customHeight="1"/>
    <row r="6992" ht="14.25" customHeight="1"/>
    <row r="6993" ht="14.25" customHeight="1"/>
    <row r="6994" ht="14.25" customHeight="1"/>
    <row r="6995" ht="14.25" customHeight="1"/>
    <row r="6996" ht="14.25" customHeight="1"/>
    <row r="6997" ht="14.25" customHeight="1"/>
    <row r="6998" ht="14.25" customHeight="1"/>
    <row r="6999" ht="14.25" customHeight="1"/>
    <row r="7000" ht="14.25" customHeight="1"/>
    <row r="7001" ht="14.25" customHeight="1"/>
    <row r="7002" ht="14.25" customHeight="1"/>
    <row r="7003" ht="14.25" customHeight="1"/>
    <row r="7004" ht="14.25" customHeight="1"/>
    <row r="7005" ht="14.25" customHeight="1"/>
    <row r="7006" ht="14.25" customHeight="1"/>
    <row r="7007" ht="14.25" customHeight="1"/>
    <row r="7008" ht="14.25" customHeight="1"/>
    <row r="7009" ht="14.25" customHeight="1"/>
    <row r="7010" ht="14.25" customHeight="1"/>
    <row r="7011" ht="14.25" customHeight="1"/>
    <row r="7012" ht="14.25" customHeight="1"/>
    <row r="7013" ht="14.25" customHeight="1"/>
    <row r="7014" ht="14.25" customHeight="1"/>
    <row r="7015" ht="14.25" customHeight="1"/>
    <row r="7016" ht="14.25" customHeight="1"/>
    <row r="7017" ht="14.25" customHeight="1"/>
    <row r="7018" ht="14.25" customHeight="1"/>
    <row r="7019" ht="14.25" customHeight="1"/>
    <row r="7020" ht="14.25" customHeight="1"/>
    <row r="7021" ht="14.25" customHeight="1"/>
    <row r="7022" ht="14.25" customHeight="1"/>
    <row r="7023" ht="14.25" customHeight="1"/>
    <row r="7024" ht="14.25" customHeight="1"/>
    <row r="7025" ht="14.25" customHeight="1"/>
    <row r="7026" ht="14.25" customHeight="1"/>
    <row r="7027" ht="14.25" customHeight="1"/>
    <row r="7028" ht="14.25" customHeight="1"/>
    <row r="7029" ht="14.25" customHeight="1"/>
    <row r="7030" ht="14.25" customHeight="1"/>
    <row r="7031" ht="14.25" customHeight="1"/>
    <row r="7032" ht="14.25" customHeight="1"/>
    <row r="7033" ht="14.25" customHeight="1"/>
    <row r="7034" ht="14.25" customHeight="1"/>
    <row r="7035" ht="14.25" customHeight="1"/>
    <row r="7036" ht="14.25" customHeight="1"/>
    <row r="7037" ht="14.25" customHeight="1"/>
    <row r="7038" ht="14.25" customHeight="1"/>
    <row r="7039" ht="14.25" customHeight="1"/>
    <row r="7040" ht="14.25" customHeight="1"/>
    <row r="7041" ht="14.25" customHeight="1"/>
    <row r="7042" ht="14.25" customHeight="1"/>
    <row r="7043" ht="14.25" customHeight="1"/>
    <row r="7044" ht="14.25" customHeight="1"/>
    <row r="7045" ht="14.25" customHeight="1"/>
    <row r="7046" ht="14.25" customHeight="1"/>
    <row r="7047" ht="14.25" customHeight="1"/>
    <row r="7048" ht="14.25" customHeight="1"/>
    <row r="7049" ht="14.25" customHeight="1"/>
    <row r="7050" ht="14.25" customHeight="1"/>
    <row r="7051" ht="14.25" customHeight="1"/>
    <row r="7052" ht="14.25" customHeight="1"/>
    <row r="7053" ht="14.25" customHeight="1"/>
    <row r="7054" ht="14.25" customHeight="1"/>
    <row r="7055" ht="14.25" customHeight="1"/>
    <row r="7056" ht="14.25" customHeight="1"/>
    <row r="7057" ht="14.25" customHeight="1"/>
    <row r="7058" ht="14.25" customHeight="1"/>
    <row r="7059" ht="14.25" customHeight="1"/>
    <row r="7060" ht="14.25" customHeight="1"/>
    <row r="7061" ht="14.25" customHeight="1"/>
    <row r="7062" ht="14.25" customHeight="1"/>
    <row r="7063" ht="14.25" customHeight="1"/>
    <row r="7064" ht="14.25" customHeight="1"/>
    <row r="7065" ht="14.25" customHeight="1"/>
    <row r="7066" ht="14.25" customHeight="1"/>
    <row r="7067" ht="14.25" customHeight="1"/>
    <row r="7068" ht="14.25" customHeight="1"/>
    <row r="7069" ht="14.25" customHeight="1"/>
    <row r="7070" ht="14.25" customHeight="1"/>
    <row r="7071" ht="14.25" customHeight="1"/>
    <row r="7072" ht="14.25" customHeight="1"/>
    <row r="7073" ht="14.25" customHeight="1"/>
    <row r="7074" ht="14.25" customHeight="1"/>
    <row r="7075" ht="14.25" customHeight="1"/>
    <row r="7076" ht="14.25" customHeight="1"/>
    <row r="7077" ht="14.25" customHeight="1"/>
    <row r="7078" ht="14.25" customHeight="1"/>
    <row r="7079" ht="14.25" customHeight="1"/>
    <row r="7080" ht="14.25" customHeight="1"/>
    <row r="7081" ht="14.25" customHeight="1"/>
    <row r="7082" ht="14.25" customHeight="1"/>
    <row r="7083" ht="14.25" customHeight="1"/>
    <row r="7084" ht="14.25" customHeight="1"/>
    <row r="7085" ht="14.25" customHeight="1"/>
    <row r="7086" ht="14.25" customHeight="1"/>
    <row r="7087" ht="14.25" customHeight="1"/>
    <row r="7088" ht="14.25" customHeight="1"/>
    <row r="7089" ht="14.25" customHeight="1"/>
    <row r="7090" ht="14.25" customHeight="1"/>
    <row r="7091" ht="14.25" customHeight="1"/>
    <row r="7092" ht="14.25" customHeight="1"/>
    <row r="7093" ht="14.25" customHeight="1"/>
    <row r="7094" ht="14.25" customHeight="1"/>
    <row r="7095" ht="14.25" customHeight="1"/>
    <row r="7096" ht="14.25" customHeight="1"/>
    <row r="7097" ht="14.25" customHeight="1"/>
    <row r="7098" ht="14.25" customHeight="1"/>
    <row r="7099" ht="14.25" customHeight="1"/>
    <row r="7100" ht="14.25" customHeight="1"/>
    <row r="7101" ht="14.25" customHeight="1"/>
    <row r="7102" ht="14.25" customHeight="1"/>
    <row r="7103" ht="14.25" customHeight="1"/>
    <row r="7104" ht="14.25" customHeight="1"/>
    <row r="7105" ht="14.25" customHeight="1"/>
    <row r="7106" ht="14.25" customHeight="1"/>
    <row r="7107" ht="14.25" customHeight="1"/>
    <row r="7108" ht="14.25" customHeight="1"/>
    <row r="7109" ht="14.25" customHeight="1"/>
    <row r="7110" ht="14.25" customHeight="1"/>
    <row r="7111" ht="14.25" customHeight="1"/>
    <row r="7112" ht="14.25" customHeight="1"/>
    <row r="7113" ht="14.25" customHeight="1"/>
    <row r="7114" ht="14.25" customHeight="1"/>
    <row r="7115" ht="14.25" customHeight="1"/>
    <row r="7116" ht="14.25" customHeight="1"/>
    <row r="7117" ht="14.25" customHeight="1"/>
    <row r="7118" ht="14.25" customHeight="1"/>
    <row r="7119" ht="14.25" customHeight="1"/>
    <row r="7120" ht="14.25" customHeight="1"/>
    <row r="7121" ht="14.25" customHeight="1"/>
    <row r="7122" ht="14.25" customHeight="1"/>
    <row r="7123" ht="14.25" customHeight="1"/>
    <row r="7124" ht="14.25" customHeight="1"/>
    <row r="7125" ht="14.25" customHeight="1"/>
    <row r="7126" ht="14.25" customHeight="1"/>
    <row r="7127" ht="14.25" customHeight="1"/>
    <row r="7128" ht="14.25" customHeight="1"/>
    <row r="7129" ht="14.25" customHeight="1"/>
    <row r="7130" ht="14.25" customHeight="1"/>
    <row r="7131" ht="14.25" customHeight="1"/>
    <row r="7132" ht="14.25" customHeight="1"/>
    <row r="7133" ht="14.25" customHeight="1"/>
    <row r="7134" ht="14.25" customHeight="1"/>
    <row r="7135" ht="14.25" customHeight="1"/>
    <row r="7136" ht="14.25" customHeight="1"/>
    <row r="7137" ht="14.25" customHeight="1"/>
    <row r="7138" ht="14.25" customHeight="1"/>
    <row r="7139" ht="14.25" customHeight="1"/>
    <row r="7140" ht="14.25" customHeight="1"/>
    <row r="7141" ht="14.25" customHeight="1"/>
    <row r="7142" ht="14.25" customHeight="1"/>
    <row r="7143" ht="14.25" customHeight="1"/>
    <row r="7144" ht="14.25" customHeight="1"/>
    <row r="7145" ht="14.25" customHeight="1"/>
    <row r="7146" ht="14.25" customHeight="1"/>
    <row r="7147" ht="14.25" customHeight="1"/>
    <row r="7148" ht="14.25" customHeight="1"/>
    <row r="7149" ht="14.25" customHeight="1"/>
    <row r="7150" ht="14.25" customHeight="1"/>
    <row r="7151" ht="14.25" customHeight="1"/>
    <row r="7152" ht="14.25" customHeight="1"/>
    <row r="7153" ht="14.25" customHeight="1"/>
    <row r="7154" ht="14.25" customHeight="1"/>
    <row r="7155" ht="14.25" customHeight="1"/>
    <row r="7156" ht="14.25" customHeight="1"/>
    <row r="7157" ht="14.25" customHeight="1"/>
    <row r="7158" ht="14.25" customHeight="1"/>
    <row r="7159" ht="14.25" customHeight="1"/>
    <row r="7160" ht="14.25" customHeight="1"/>
    <row r="7161" ht="14.25" customHeight="1"/>
    <row r="7162" ht="14.25" customHeight="1"/>
    <row r="7163" ht="14.25" customHeight="1"/>
    <row r="7164" ht="14.25" customHeight="1"/>
    <row r="7165" ht="14.25" customHeight="1"/>
    <row r="7166" ht="14.25" customHeight="1"/>
    <row r="7167" ht="14.25" customHeight="1"/>
    <row r="7168" ht="14.25" customHeight="1"/>
    <row r="7169" ht="14.25" customHeight="1"/>
    <row r="7170" ht="14.25" customHeight="1"/>
    <row r="7171" ht="14.25" customHeight="1"/>
    <row r="7172" ht="14.25" customHeight="1"/>
    <row r="7173" ht="14.25" customHeight="1"/>
    <row r="7174" ht="14.25" customHeight="1"/>
    <row r="7175" ht="14.25" customHeight="1"/>
    <row r="7176" ht="14.25" customHeight="1"/>
    <row r="7177" ht="14.25" customHeight="1"/>
    <row r="7178" ht="14.25" customHeight="1"/>
    <row r="7179" ht="14.25" customHeight="1"/>
    <row r="7180" ht="14.25" customHeight="1"/>
    <row r="7181" ht="14.25" customHeight="1"/>
    <row r="7182" ht="14.25" customHeight="1"/>
    <row r="7183" ht="14.25" customHeight="1"/>
    <row r="7184" ht="14.25" customHeight="1"/>
    <row r="7185" ht="14.25" customHeight="1"/>
    <row r="7186" ht="14.25" customHeight="1"/>
    <row r="7187" ht="14.25" customHeight="1"/>
    <row r="7188" ht="14.25" customHeight="1"/>
    <row r="7189" ht="14.25" customHeight="1"/>
    <row r="7190" ht="14.25" customHeight="1"/>
    <row r="7191" ht="14.25" customHeight="1"/>
    <row r="7192" ht="14.25" customHeight="1"/>
    <row r="7193" ht="14.25" customHeight="1"/>
    <row r="7194" ht="14.25" customHeight="1"/>
    <row r="7195" ht="14.25" customHeight="1"/>
    <row r="7196" ht="14.25" customHeight="1"/>
    <row r="7197" ht="14.25" customHeight="1"/>
    <row r="7198" ht="14.25" customHeight="1"/>
    <row r="7199" ht="14.25" customHeight="1"/>
    <row r="7200" ht="14.25" customHeight="1"/>
    <row r="7201" ht="14.25" customHeight="1"/>
    <row r="7202" ht="14.25" customHeight="1"/>
    <row r="7203" ht="14.25" customHeight="1"/>
    <row r="7204" ht="14.25" customHeight="1"/>
    <row r="7205" ht="14.25" customHeight="1"/>
    <row r="7206" ht="14.25" customHeight="1"/>
    <row r="7207" ht="14.25" customHeight="1"/>
    <row r="7208" ht="14.25" customHeight="1"/>
    <row r="7209" ht="14.25" customHeight="1"/>
    <row r="7210" ht="14.25" customHeight="1"/>
    <row r="7211" ht="14.25" customHeight="1"/>
    <row r="7212" ht="14.25" customHeight="1"/>
    <row r="7213" ht="14.25" customHeight="1"/>
    <row r="7214" ht="14.25" customHeight="1"/>
    <row r="7215" ht="14.25" customHeight="1"/>
    <row r="7216" ht="14.25" customHeight="1"/>
    <row r="7217" ht="14.25" customHeight="1"/>
    <row r="7218" ht="14.25" customHeight="1"/>
    <row r="7219" ht="14.25" customHeight="1"/>
    <row r="7220" ht="14.25" customHeight="1"/>
    <row r="7221" ht="14.25" customHeight="1"/>
    <row r="7222" ht="14.25" customHeight="1"/>
    <row r="7223" ht="14.25" customHeight="1"/>
    <row r="7224" ht="14.25" customHeight="1"/>
    <row r="7225" ht="14.25" customHeight="1"/>
    <row r="7226" ht="14.25" customHeight="1"/>
    <row r="7227" ht="14.25" customHeight="1"/>
    <row r="7228" ht="14.25" customHeight="1"/>
    <row r="7229" ht="14.25" customHeight="1"/>
    <row r="7230" ht="14.25" customHeight="1"/>
    <row r="7231" ht="14.25" customHeight="1"/>
    <row r="7232" ht="14.25" customHeight="1"/>
    <row r="7233" ht="14.25" customHeight="1"/>
    <row r="7234" ht="14.25" customHeight="1"/>
    <row r="7235" ht="14.25" customHeight="1"/>
    <row r="7236" ht="14.25" customHeight="1"/>
    <row r="7237" ht="14.25" customHeight="1"/>
    <row r="7238" ht="14.25" customHeight="1"/>
    <row r="7239" ht="14.25" customHeight="1"/>
    <row r="7240" ht="14.25" customHeight="1"/>
    <row r="7241" ht="14.25" customHeight="1"/>
    <row r="7242" ht="14.25" customHeight="1"/>
    <row r="7243" ht="14.25" customHeight="1"/>
    <row r="7244" ht="14.25" customHeight="1"/>
    <row r="7245" ht="14.25" customHeight="1"/>
    <row r="7246" ht="14.25" customHeight="1"/>
    <row r="7247" ht="14.25" customHeight="1"/>
    <row r="7248" ht="14.25" customHeight="1"/>
    <row r="7249" ht="14.25" customHeight="1"/>
    <row r="7250" ht="14.25" customHeight="1"/>
    <row r="7251" ht="14.25" customHeight="1"/>
    <row r="7252" ht="14.25" customHeight="1"/>
    <row r="7253" ht="14.25" customHeight="1"/>
    <row r="7254" ht="14.25" customHeight="1"/>
    <row r="7255" ht="14.25" customHeight="1"/>
    <row r="7256" ht="14.25" customHeight="1"/>
    <row r="7257" ht="14.25" customHeight="1"/>
    <row r="7258" ht="14.25" customHeight="1"/>
    <row r="7259" ht="14.25" customHeight="1"/>
    <row r="7260" ht="14.25" customHeight="1"/>
    <row r="7261" ht="14.25" customHeight="1"/>
    <row r="7262" ht="14.25" customHeight="1"/>
    <row r="7263" ht="14.25" customHeight="1"/>
    <row r="7264" ht="14.25" customHeight="1"/>
    <row r="7265" ht="14.25" customHeight="1"/>
    <row r="7266" ht="14.25" customHeight="1"/>
    <row r="7267" ht="14.25" customHeight="1"/>
    <row r="7268" ht="14.25" customHeight="1"/>
    <row r="7269" ht="14.25" customHeight="1"/>
    <row r="7270" ht="14.25" customHeight="1"/>
    <row r="7271" ht="14.25" customHeight="1"/>
    <row r="7272" ht="14.25" customHeight="1"/>
    <row r="7273" ht="14.25" customHeight="1"/>
    <row r="7274" ht="14.25" customHeight="1"/>
    <row r="7275" ht="14.25" customHeight="1"/>
    <row r="7276" ht="14.25" customHeight="1"/>
    <row r="7277" ht="14.25" customHeight="1"/>
    <row r="7278" ht="14.25" customHeight="1"/>
    <row r="7279" ht="14.25" customHeight="1"/>
    <row r="7280" ht="14.25" customHeight="1"/>
    <row r="7281" ht="14.25" customHeight="1"/>
    <row r="7282" ht="14.25" customHeight="1"/>
    <row r="7283" ht="14.25" customHeight="1"/>
    <row r="7284" ht="14.25" customHeight="1"/>
    <row r="7285" ht="14.25" customHeight="1"/>
    <row r="7286" ht="14.25" customHeight="1"/>
    <row r="7287" ht="14.25" customHeight="1"/>
    <row r="7288" ht="14.25" customHeight="1"/>
    <row r="7289" ht="14.25" customHeight="1"/>
    <row r="7290" ht="14.25" customHeight="1"/>
    <row r="7291" ht="14.25" customHeight="1"/>
    <row r="7292" ht="14.25" customHeight="1"/>
    <row r="7293" ht="14.25" customHeight="1"/>
    <row r="7294" ht="14.25" customHeight="1"/>
    <row r="7295" ht="14.25" customHeight="1"/>
    <row r="7296" ht="14.25" customHeight="1"/>
    <row r="7297" ht="14.25" customHeight="1"/>
    <row r="7298" ht="14.25" customHeight="1"/>
    <row r="7299" ht="14.25" customHeight="1"/>
    <row r="7300" ht="14.25" customHeight="1"/>
    <row r="7301" ht="14.25" customHeight="1"/>
    <row r="7302" ht="14.25" customHeight="1"/>
    <row r="7303" ht="14.25" customHeight="1"/>
    <row r="7304" ht="14.25" customHeight="1"/>
    <row r="7305" ht="14.25" customHeight="1"/>
    <row r="7306" ht="14.25" customHeight="1"/>
    <row r="7307" ht="14.25" customHeight="1"/>
    <row r="7308" ht="14.25" customHeight="1"/>
    <row r="7309" ht="14.25" customHeight="1"/>
    <row r="7310" ht="14.25" customHeight="1"/>
    <row r="7311" ht="14.25" customHeight="1"/>
    <row r="7312" ht="14.25" customHeight="1"/>
    <row r="7313" ht="14.25" customHeight="1"/>
    <row r="7314" ht="14.25" customHeight="1"/>
    <row r="7315" ht="14.25" customHeight="1"/>
    <row r="7316" ht="14.25" customHeight="1"/>
    <row r="7317" ht="14.25" customHeight="1"/>
    <row r="7318" ht="14.25" customHeight="1"/>
    <row r="7319" ht="14.25" customHeight="1"/>
    <row r="7320" ht="14.25" customHeight="1"/>
    <row r="7321" ht="14.25" customHeight="1"/>
    <row r="7322" ht="14.25" customHeight="1"/>
    <row r="7323" ht="14.25" customHeight="1"/>
    <row r="7324" ht="14.25" customHeight="1"/>
    <row r="7325" ht="14.25" customHeight="1"/>
    <row r="7326" ht="14.25" customHeight="1"/>
    <row r="7327" ht="14.25" customHeight="1"/>
    <row r="7328" ht="14.25" customHeight="1"/>
    <row r="7329" ht="14.25" customHeight="1"/>
    <row r="7330" ht="14.25" customHeight="1"/>
    <row r="7331" ht="14.25" customHeight="1"/>
    <row r="7332" ht="14.25" customHeight="1"/>
    <row r="7333" ht="14.25" customHeight="1"/>
    <row r="7334" ht="14.25" customHeight="1"/>
    <row r="7335" ht="14.25" customHeight="1"/>
    <row r="7336" ht="14.25" customHeight="1"/>
    <row r="7337" ht="14.25" customHeight="1"/>
    <row r="7338" ht="14.25" customHeight="1"/>
    <row r="7339" ht="14.25" customHeight="1"/>
    <row r="7340" ht="14.25" customHeight="1"/>
    <row r="7341" ht="14.25" customHeight="1"/>
    <row r="7342" ht="14.25" customHeight="1"/>
    <row r="7343" ht="14.25" customHeight="1"/>
    <row r="7344" ht="14.25" customHeight="1"/>
    <row r="7345" ht="14.25" customHeight="1"/>
    <row r="7346" ht="14.25" customHeight="1"/>
    <row r="7347" ht="14.25" customHeight="1"/>
    <row r="7348" ht="14.25" customHeight="1"/>
    <row r="7349" ht="14.25" customHeight="1"/>
    <row r="7350" ht="14.25" customHeight="1"/>
    <row r="7351" ht="14.25" customHeight="1"/>
    <row r="7352" ht="14.25" customHeight="1"/>
    <row r="7353" ht="14.25" customHeight="1"/>
    <row r="7354" ht="14.25" customHeight="1"/>
    <row r="7355" ht="14.25" customHeight="1"/>
    <row r="7356" ht="14.25" customHeight="1"/>
    <row r="7357" ht="14.25" customHeight="1"/>
    <row r="7358" ht="14.25" customHeight="1"/>
    <row r="7359" ht="14.25" customHeight="1"/>
    <row r="7360" ht="14.25" customHeight="1"/>
    <row r="7361" ht="14.25" customHeight="1"/>
    <row r="7362" ht="14.25" customHeight="1"/>
    <row r="7363" ht="14.25" customHeight="1"/>
    <row r="7364" ht="14.25" customHeight="1"/>
    <row r="7365" ht="14.25" customHeight="1"/>
    <row r="7366" ht="14.25" customHeight="1"/>
    <row r="7367" ht="14.25" customHeight="1"/>
    <row r="7368" ht="14.25" customHeight="1"/>
    <row r="7369" ht="14.25" customHeight="1"/>
    <row r="7370" ht="14.25" customHeight="1"/>
    <row r="7371" ht="14.25" customHeight="1"/>
    <row r="7372" ht="14.25" customHeight="1"/>
    <row r="7373" ht="14.25" customHeight="1"/>
    <row r="7374" ht="14.25" customHeight="1"/>
    <row r="7375" ht="14.25" customHeight="1"/>
    <row r="7376" ht="14.25" customHeight="1"/>
    <row r="7377" ht="14.25" customHeight="1"/>
    <row r="7378" ht="14.25" customHeight="1"/>
    <row r="7379" ht="14.25" customHeight="1"/>
    <row r="7380" ht="14.25" customHeight="1"/>
    <row r="7381" ht="14.25" customHeight="1"/>
    <row r="7382" ht="14.25" customHeight="1"/>
    <row r="7383" ht="14.25" customHeight="1"/>
    <row r="7384" ht="14.25" customHeight="1"/>
    <row r="7385" ht="14.25" customHeight="1"/>
    <row r="7386" ht="14.25" customHeight="1"/>
    <row r="7387" ht="14.25" customHeight="1"/>
    <row r="7388" ht="14.25" customHeight="1"/>
    <row r="7389" ht="14.25" customHeight="1"/>
    <row r="7390" ht="14.25" customHeight="1"/>
    <row r="7391" ht="14.25" customHeight="1"/>
    <row r="7392" ht="14.25" customHeight="1"/>
    <row r="7393" ht="14.25" customHeight="1"/>
    <row r="7394" ht="14.25" customHeight="1"/>
    <row r="7395" ht="14.25" customHeight="1"/>
    <row r="7396" ht="14.25" customHeight="1"/>
    <row r="7397" ht="14.25" customHeight="1"/>
    <row r="7398" ht="14.25" customHeight="1"/>
    <row r="7399" ht="14.25" customHeight="1"/>
    <row r="7400" ht="14.25" customHeight="1"/>
    <row r="7401" ht="14.25" customHeight="1"/>
    <row r="7402" ht="14.25" customHeight="1"/>
    <row r="7403" ht="14.25" customHeight="1"/>
    <row r="7404" ht="14.25" customHeight="1"/>
    <row r="7405" ht="14.25" customHeight="1"/>
    <row r="7406" ht="14.25" customHeight="1"/>
    <row r="7407" ht="14.25" customHeight="1"/>
    <row r="7408" ht="14.25" customHeight="1"/>
    <row r="7409" ht="14.25" customHeight="1"/>
    <row r="7410" ht="14.25" customHeight="1"/>
    <row r="7411" ht="14.25" customHeight="1"/>
    <row r="7412" ht="14.25" customHeight="1"/>
    <row r="7413" ht="14.25" customHeight="1"/>
    <row r="7414" ht="14.25" customHeight="1"/>
    <row r="7415" ht="14.25" customHeight="1"/>
    <row r="7416" ht="14.25" customHeight="1"/>
    <row r="7417" ht="14.25" customHeight="1"/>
    <row r="7418" ht="14.25" customHeight="1"/>
    <row r="7419" ht="14.25" customHeight="1"/>
    <row r="7420" ht="14.25" customHeight="1"/>
    <row r="7421" ht="14.25" customHeight="1"/>
    <row r="7422" ht="14.25" customHeight="1"/>
    <row r="7423" ht="14.25" customHeight="1"/>
    <row r="7424" ht="14.25" customHeight="1"/>
    <row r="7425" ht="14.25" customHeight="1"/>
    <row r="7426" ht="14.25" customHeight="1"/>
    <row r="7427" ht="14.25" customHeight="1"/>
    <row r="7428" ht="14.25" customHeight="1"/>
    <row r="7429" ht="14.25" customHeight="1"/>
    <row r="7430" ht="14.25" customHeight="1"/>
    <row r="7431" ht="14.25" customHeight="1"/>
    <row r="7432" ht="14.25" customHeight="1"/>
    <row r="7433" ht="14.25" customHeight="1"/>
    <row r="7434" ht="14.25" customHeight="1"/>
    <row r="7435" ht="14.25" customHeight="1"/>
    <row r="7436" ht="14.25" customHeight="1"/>
    <row r="7437" ht="14.25" customHeight="1"/>
    <row r="7438" ht="14.25" customHeight="1"/>
    <row r="7439" ht="14.25" customHeight="1"/>
    <row r="7440" ht="14.25" customHeight="1"/>
    <row r="7441" ht="14.25" customHeight="1"/>
    <row r="7442" ht="14.25" customHeight="1"/>
    <row r="7443" ht="14.25" customHeight="1"/>
    <row r="7444" ht="14.25" customHeight="1"/>
    <row r="7445" ht="14.25" customHeight="1"/>
    <row r="7446" ht="14.25" customHeight="1"/>
    <row r="7447" ht="14.25" customHeight="1"/>
    <row r="7448" ht="14.25" customHeight="1"/>
    <row r="7449" ht="14.25" customHeight="1"/>
    <row r="7450" ht="14.25" customHeight="1"/>
    <row r="7451" ht="14.25" customHeight="1"/>
    <row r="7452" ht="14.25" customHeight="1"/>
    <row r="7453" ht="14.25" customHeight="1"/>
    <row r="7454" ht="14.25" customHeight="1"/>
    <row r="7455" ht="14.25" customHeight="1"/>
    <row r="7456" ht="14.25" customHeight="1"/>
    <row r="7457" ht="14.25" customHeight="1"/>
    <row r="7458" ht="14.25" customHeight="1"/>
    <row r="7459" ht="14.25" customHeight="1"/>
    <row r="7460" ht="14.25" customHeight="1"/>
    <row r="7461" ht="14.25" customHeight="1"/>
    <row r="7462" ht="14.25" customHeight="1"/>
    <row r="7463" ht="14.25" customHeight="1"/>
    <row r="7464" ht="14.25" customHeight="1"/>
    <row r="7465" ht="14.25" customHeight="1"/>
    <row r="7466" ht="14.25" customHeight="1"/>
    <row r="7467" ht="14.25" customHeight="1"/>
    <row r="7468" ht="14.25" customHeight="1"/>
    <row r="7469" ht="14.25" customHeight="1"/>
    <row r="7470" ht="14.25" customHeight="1"/>
    <row r="7471" ht="14.25" customHeight="1"/>
    <row r="7472" ht="14.25" customHeight="1"/>
    <row r="7473" ht="14.25" customHeight="1"/>
    <row r="7474" ht="14.25" customHeight="1"/>
    <row r="7475" ht="14.25" customHeight="1"/>
    <row r="7476" ht="14.25" customHeight="1"/>
    <row r="7477" ht="14.25" customHeight="1"/>
    <row r="7478" ht="14.25" customHeight="1"/>
    <row r="7479" ht="14.25" customHeight="1"/>
    <row r="7480" ht="14.25" customHeight="1"/>
    <row r="7481" ht="14.25" customHeight="1"/>
    <row r="7482" ht="14.25" customHeight="1"/>
    <row r="7483" ht="14.25" customHeight="1"/>
    <row r="7484" ht="14.25" customHeight="1"/>
    <row r="7485" ht="14.25" customHeight="1"/>
    <row r="7486" ht="14.25" customHeight="1"/>
    <row r="7487" ht="14.25" customHeight="1"/>
    <row r="7488" ht="14.25" customHeight="1"/>
    <row r="7489" ht="14.25" customHeight="1"/>
    <row r="7490" ht="14.25" customHeight="1"/>
    <row r="7491" ht="14.25" customHeight="1"/>
    <row r="7492" ht="14.25" customHeight="1"/>
    <row r="7493" ht="14.25" customHeight="1"/>
    <row r="7494" ht="14.25" customHeight="1"/>
    <row r="7495" ht="14.25" customHeight="1"/>
    <row r="7496" ht="14.25" customHeight="1"/>
    <row r="7497" ht="14.25" customHeight="1"/>
    <row r="7498" ht="14.25" customHeight="1"/>
    <row r="7499" ht="14.25" customHeight="1"/>
    <row r="7500" ht="14.25" customHeight="1"/>
    <row r="7501" ht="14.25" customHeight="1"/>
    <row r="7502" ht="14.25" customHeight="1"/>
    <row r="7503" ht="14.25" customHeight="1"/>
    <row r="7504" ht="14.25" customHeight="1"/>
    <row r="7505" ht="14.25" customHeight="1"/>
    <row r="7506" ht="14.25" customHeight="1"/>
    <row r="7507" ht="14.25" customHeight="1"/>
    <row r="7508" ht="14.25" customHeight="1"/>
    <row r="7509" ht="14.25" customHeight="1"/>
    <row r="7510" ht="14.25" customHeight="1"/>
    <row r="7511" ht="14.25" customHeight="1"/>
    <row r="7512" ht="14.25" customHeight="1"/>
    <row r="7513" ht="14.25" customHeight="1"/>
    <row r="7514" ht="14.25" customHeight="1"/>
    <row r="7515" ht="14.25" customHeight="1"/>
    <row r="7516" ht="14.25" customHeight="1"/>
    <row r="7517" ht="14.25" customHeight="1"/>
    <row r="7518" ht="14.25" customHeight="1"/>
    <row r="7519" ht="14.25" customHeight="1"/>
    <row r="7520" ht="14.25" customHeight="1"/>
    <row r="7521" ht="14.25" customHeight="1"/>
    <row r="7522" ht="14.25" customHeight="1"/>
    <row r="7523" ht="14.25" customHeight="1"/>
    <row r="7524" ht="14.25" customHeight="1"/>
    <row r="7525" ht="14.25" customHeight="1"/>
    <row r="7526" ht="14.25" customHeight="1"/>
    <row r="7527" ht="14.25" customHeight="1"/>
    <row r="7528" ht="14.25" customHeight="1"/>
    <row r="7529" ht="14.25" customHeight="1"/>
    <row r="7530" ht="14.25" customHeight="1"/>
    <row r="7531" ht="14.25" customHeight="1"/>
    <row r="7532" ht="14.25" customHeight="1"/>
    <row r="7533" ht="14.25" customHeight="1"/>
    <row r="7534" ht="14.25" customHeight="1"/>
    <row r="7535" ht="14.25" customHeight="1"/>
    <row r="7536" ht="14.25" customHeight="1"/>
    <row r="7537" ht="14.25" customHeight="1"/>
    <row r="7538" ht="14.25" customHeight="1"/>
    <row r="7539" ht="14.25" customHeight="1"/>
    <row r="7540" ht="14.25" customHeight="1"/>
    <row r="7541" ht="14.25" customHeight="1"/>
    <row r="7542" ht="14.25" customHeight="1"/>
    <row r="7543" ht="14.25" customHeight="1"/>
    <row r="7544" ht="14.25" customHeight="1"/>
    <row r="7545" ht="14.25" customHeight="1"/>
    <row r="7546" ht="14.25" customHeight="1"/>
    <row r="7547" ht="14.25" customHeight="1"/>
    <row r="7548" ht="14.25" customHeight="1"/>
    <row r="7549" ht="14.25" customHeight="1"/>
    <row r="7550" ht="14.25" customHeight="1"/>
    <row r="7551" ht="14.25" customHeight="1"/>
    <row r="7552" ht="14.25" customHeight="1"/>
    <row r="7553" ht="14.25" customHeight="1"/>
    <row r="7554" ht="14.25" customHeight="1"/>
    <row r="7555" ht="14.25" customHeight="1"/>
    <row r="7556" ht="14.25" customHeight="1"/>
    <row r="7557" ht="14.25" customHeight="1"/>
    <row r="7558" ht="14.25" customHeight="1"/>
    <row r="7559" ht="14.25" customHeight="1"/>
    <row r="7560" ht="14.25" customHeight="1"/>
    <row r="7561" ht="14.25" customHeight="1"/>
    <row r="7562" ht="14.25" customHeight="1"/>
    <row r="7563" ht="14.25" customHeight="1"/>
    <row r="7564" ht="14.25" customHeight="1"/>
    <row r="7565" ht="14.25" customHeight="1"/>
    <row r="7566" ht="14.25" customHeight="1"/>
    <row r="7567" ht="14.25" customHeight="1"/>
    <row r="7568" ht="14.25" customHeight="1"/>
    <row r="7569" ht="14.25" customHeight="1"/>
    <row r="7570" ht="14.25" customHeight="1"/>
    <row r="7571" ht="14.25" customHeight="1"/>
    <row r="7572" ht="14.25" customHeight="1"/>
    <row r="7573" ht="14.25" customHeight="1"/>
    <row r="7574" ht="14.25" customHeight="1"/>
    <row r="7575" ht="14.25" customHeight="1"/>
    <row r="7576" ht="14.25" customHeight="1"/>
    <row r="7577" ht="14.25" customHeight="1"/>
    <row r="7578" ht="14.25" customHeight="1"/>
    <row r="7579" ht="14.25" customHeight="1"/>
    <row r="7580" ht="14.25" customHeight="1"/>
    <row r="7581" ht="14.25" customHeight="1"/>
    <row r="7582" ht="14.25" customHeight="1"/>
    <row r="7583" ht="14.25" customHeight="1"/>
    <row r="7584" ht="14.25" customHeight="1"/>
    <row r="7585" ht="14.25" customHeight="1"/>
    <row r="7586" ht="14.25" customHeight="1"/>
    <row r="7587" ht="14.25" customHeight="1"/>
    <row r="7588" ht="14.25" customHeight="1"/>
    <row r="7589" ht="14.25" customHeight="1"/>
    <row r="7590" ht="14.25" customHeight="1"/>
    <row r="7591" ht="14.25" customHeight="1"/>
    <row r="7592" ht="14.25" customHeight="1"/>
    <row r="7593" ht="14.25" customHeight="1"/>
    <row r="7594" ht="14.25" customHeight="1"/>
    <row r="7595" ht="14.25" customHeight="1"/>
    <row r="7596" ht="14.25" customHeight="1"/>
    <row r="7597" ht="14.25" customHeight="1"/>
    <row r="7598" ht="14.25" customHeight="1"/>
    <row r="7599" ht="14.25" customHeight="1"/>
    <row r="7600" ht="14.25" customHeight="1"/>
    <row r="7601" ht="14.25" customHeight="1"/>
    <row r="7602" ht="14.25" customHeight="1"/>
    <row r="7603" ht="14.25" customHeight="1"/>
    <row r="7604" ht="14.25" customHeight="1"/>
    <row r="7605" ht="14.25" customHeight="1"/>
    <row r="7606" ht="14.25" customHeight="1"/>
    <row r="7607" ht="14.25" customHeight="1"/>
    <row r="7608" ht="14.25" customHeight="1"/>
    <row r="7609" ht="14.25" customHeight="1"/>
    <row r="7610" ht="14.25" customHeight="1"/>
    <row r="7611" ht="14.25" customHeight="1"/>
    <row r="7612" ht="14.25" customHeight="1"/>
    <row r="7613" ht="14.25" customHeight="1"/>
    <row r="7614" ht="14.25" customHeight="1"/>
    <row r="7615" ht="14.25" customHeight="1"/>
    <row r="7616" ht="14.25" customHeight="1"/>
    <row r="7617" ht="14.25" customHeight="1"/>
    <row r="7618" ht="14.25" customHeight="1"/>
    <row r="7619" ht="14.25" customHeight="1"/>
    <row r="7620" ht="14.25" customHeight="1"/>
    <row r="7621" ht="14.25" customHeight="1"/>
    <row r="7622" ht="14.25" customHeight="1"/>
    <row r="7623" ht="14.25" customHeight="1"/>
    <row r="7624" ht="14.25" customHeight="1"/>
    <row r="7625" ht="14.25" customHeight="1"/>
    <row r="7626" ht="14.25" customHeight="1"/>
    <row r="7627" ht="14.25" customHeight="1"/>
    <row r="7628" ht="14.25" customHeight="1"/>
    <row r="7629" ht="14.25" customHeight="1"/>
    <row r="7630" ht="14.25" customHeight="1"/>
    <row r="7631" ht="14.25" customHeight="1"/>
    <row r="7632" ht="14.25" customHeight="1"/>
    <row r="7633" ht="14.25" customHeight="1"/>
    <row r="7634" ht="14.25" customHeight="1"/>
    <row r="7635" ht="14.25" customHeight="1"/>
    <row r="7636" ht="14.25" customHeight="1"/>
    <row r="7637" ht="14.25" customHeight="1"/>
    <row r="7638" ht="14.25" customHeight="1"/>
    <row r="7639" ht="14.25" customHeight="1"/>
    <row r="7640" ht="14.25" customHeight="1"/>
    <row r="7641" ht="14.25" customHeight="1"/>
    <row r="7642" ht="14.25" customHeight="1"/>
    <row r="7643" ht="14.25" customHeight="1"/>
    <row r="7644" ht="14.25" customHeight="1"/>
    <row r="7645" ht="14.25" customHeight="1"/>
    <row r="7646" ht="14.25" customHeight="1"/>
    <row r="7647" ht="14.25" customHeight="1"/>
    <row r="7648" ht="14.25" customHeight="1"/>
    <row r="7649" ht="14.25" customHeight="1"/>
    <row r="7650" ht="14.25" customHeight="1"/>
    <row r="7651" ht="14.25" customHeight="1"/>
    <row r="7652" ht="14.25" customHeight="1"/>
    <row r="7653" ht="14.25" customHeight="1"/>
    <row r="7654" ht="14.25" customHeight="1"/>
    <row r="7655" ht="14.25" customHeight="1"/>
    <row r="7656" ht="14.25" customHeight="1"/>
    <row r="7657" ht="14.25" customHeight="1"/>
    <row r="7658" ht="14.25" customHeight="1"/>
    <row r="7659" ht="14.25" customHeight="1"/>
    <row r="7660" ht="14.25" customHeight="1"/>
    <row r="7661" ht="14.25" customHeight="1"/>
    <row r="7662" ht="14.25" customHeight="1"/>
    <row r="7663" ht="14.25" customHeight="1"/>
    <row r="7664" ht="14.25" customHeight="1"/>
    <row r="7665" ht="14.25" customHeight="1"/>
    <row r="7666" ht="14.25" customHeight="1"/>
    <row r="7667" ht="14.25" customHeight="1"/>
    <row r="7668" ht="14.25" customHeight="1"/>
    <row r="7669" ht="14.25" customHeight="1"/>
    <row r="7670" ht="14.25" customHeight="1"/>
    <row r="7671" ht="14.25" customHeight="1"/>
    <row r="7672" ht="14.25" customHeight="1"/>
    <row r="7673" ht="14.25" customHeight="1"/>
    <row r="7674" ht="14.25" customHeight="1"/>
    <row r="7675" ht="14.25" customHeight="1"/>
    <row r="7676" ht="14.25" customHeight="1"/>
    <row r="7677" ht="14.25" customHeight="1"/>
    <row r="7678" ht="14.25" customHeight="1"/>
    <row r="7679" ht="14.25" customHeight="1"/>
    <row r="7680" ht="14.25" customHeight="1"/>
    <row r="7681" ht="14.25" customHeight="1"/>
    <row r="7682" ht="14.25" customHeight="1"/>
    <row r="7683" ht="14.25" customHeight="1"/>
    <row r="7684" ht="14.25" customHeight="1"/>
    <row r="7685" ht="14.25" customHeight="1"/>
    <row r="7686" ht="14.25" customHeight="1"/>
    <row r="7687" ht="14.25" customHeight="1"/>
    <row r="7688" ht="14.25" customHeight="1"/>
    <row r="7689" ht="14.25" customHeight="1"/>
    <row r="7690" ht="14.25" customHeight="1"/>
    <row r="7691" ht="14.25" customHeight="1"/>
    <row r="7692" ht="14.25" customHeight="1"/>
    <row r="7693" ht="14.25" customHeight="1"/>
    <row r="7694" ht="14.25" customHeight="1"/>
    <row r="7695" ht="14.25" customHeight="1"/>
    <row r="7696" ht="14.25" customHeight="1"/>
    <row r="7697" ht="14.25" customHeight="1"/>
    <row r="7698" ht="14.25" customHeight="1"/>
    <row r="7699" ht="14.25" customHeight="1"/>
    <row r="7700" ht="14.25" customHeight="1"/>
    <row r="7701" ht="14.25" customHeight="1"/>
    <row r="7702" ht="14.25" customHeight="1"/>
    <row r="7703" ht="14.25" customHeight="1"/>
    <row r="7704" ht="14.25" customHeight="1"/>
    <row r="7705" ht="14.25" customHeight="1"/>
    <row r="7706" ht="14.25" customHeight="1"/>
    <row r="7707" ht="14.25" customHeight="1"/>
    <row r="7708" ht="14.25" customHeight="1"/>
    <row r="7709" ht="14.25" customHeight="1"/>
    <row r="7710" ht="14.25" customHeight="1"/>
    <row r="7711" ht="14.25" customHeight="1"/>
    <row r="7712" ht="14.25" customHeight="1"/>
    <row r="7713" ht="14.25" customHeight="1"/>
    <row r="7714" ht="14.25" customHeight="1"/>
    <row r="7715" ht="14.25" customHeight="1"/>
    <row r="7716" ht="14.25" customHeight="1"/>
    <row r="7717" ht="14.25" customHeight="1"/>
    <row r="7718" ht="14.25" customHeight="1"/>
    <row r="7719" ht="14.25" customHeight="1"/>
    <row r="7720" ht="14.25" customHeight="1"/>
    <row r="7721" ht="14.25" customHeight="1"/>
    <row r="7722" ht="14.25" customHeight="1"/>
    <row r="7723" ht="14.25" customHeight="1"/>
    <row r="7724" ht="14.25" customHeight="1"/>
    <row r="7725" ht="14.25" customHeight="1"/>
    <row r="7726" ht="14.25" customHeight="1"/>
    <row r="7727" ht="14.25" customHeight="1"/>
    <row r="7728" ht="14.25" customHeight="1"/>
    <row r="7729" ht="14.25" customHeight="1"/>
    <row r="7730" ht="14.25" customHeight="1"/>
    <row r="7731" ht="14.25" customHeight="1"/>
    <row r="7732" ht="14.25" customHeight="1"/>
    <row r="7733" ht="14.25" customHeight="1"/>
    <row r="7734" ht="14.25" customHeight="1"/>
    <row r="7735" ht="14.25" customHeight="1"/>
    <row r="7736" ht="14.25" customHeight="1"/>
    <row r="7737" ht="14.25" customHeight="1"/>
    <row r="7738" ht="14.25" customHeight="1"/>
    <row r="7739" ht="14.25" customHeight="1"/>
    <row r="7740" ht="14.25" customHeight="1"/>
    <row r="7741" ht="14.25" customHeight="1"/>
    <row r="7742" ht="14.25" customHeight="1"/>
    <row r="7743" ht="14.25" customHeight="1"/>
    <row r="7744" ht="14.25" customHeight="1"/>
    <row r="7745" ht="14.25" customHeight="1"/>
    <row r="7746" ht="14.25" customHeight="1"/>
    <row r="7747" ht="14.25" customHeight="1"/>
    <row r="7748" ht="14.25" customHeight="1"/>
    <row r="7749" ht="14.25" customHeight="1"/>
    <row r="7750" ht="14.25" customHeight="1"/>
    <row r="7751" ht="14.25" customHeight="1"/>
    <row r="7752" ht="14.25" customHeight="1"/>
    <row r="7753" ht="14.25" customHeight="1"/>
    <row r="7754" ht="14.25" customHeight="1"/>
    <row r="7755" ht="14.25" customHeight="1"/>
    <row r="7756" ht="14.25" customHeight="1"/>
    <row r="7757" ht="14.25" customHeight="1"/>
    <row r="7758" ht="14.25" customHeight="1"/>
    <row r="7759" ht="14.25" customHeight="1"/>
    <row r="7760" ht="14.25" customHeight="1"/>
    <row r="7761" ht="14.25" customHeight="1"/>
    <row r="7762" ht="14.25" customHeight="1"/>
    <row r="7763" ht="14.25" customHeight="1"/>
    <row r="7764" ht="14.25" customHeight="1"/>
    <row r="7765" ht="14.25" customHeight="1"/>
    <row r="7766" ht="14.25" customHeight="1"/>
    <row r="7767" ht="14.25" customHeight="1"/>
    <row r="7768" ht="14.25" customHeight="1"/>
    <row r="7769" ht="14.25" customHeight="1"/>
    <row r="7770" ht="14.25" customHeight="1"/>
    <row r="7771" ht="14.25" customHeight="1"/>
    <row r="7772" ht="14.25" customHeight="1"/>
    <row r="7773" ht="14.25" customHeight="1"/>
    <row r="7774" ht="14.25" customHeight="1"/>
    <row r="7775" ht="14.25" customHeight="1"/>
    <row r="7776" ht="14.25" customHeight="1"/>
    <row r="7777" ht="14.25" customHeight="1"/>
    <row r="7778" ht="14.25" customHeight="1"/>
    <row r="7779" ht="14.25" customHeight="1"/>
    <row r="7780" ht="14.25" customHeight="1"/>
    <row r="7781" ht="14.25" customHeight="1"/>
    <row r="7782" ht="14.25" customHeight="1"/>
    <row r="7783" ht="14.25" customHeight="1"/>
    <row r="7784" ht="14.25" customHeight="1"/>
    <row r="7785" ht="14.25" customHeight="1"/>
    <row r="7786" ht="14.25" customHeight="1"/>
    <row r="7787" ht="14.25" customHeight="1"/>
    <row r="7788" ht="14.25" customHeight="1"/>
    <row r="7789" ht="14.25" customHeight="1"/>
    <row r="7790" ht="14.25" customHeight="1"/>
    <row r="7791" ht="14.25" customHeight="1"/>
    <row r="7792" ht="14.25" customHeight="1"/>
    <row r="7793" ht="14.25" customHeight="1"/>
    <row r="7794" ht="14.25" customHeight="1"/>
    <row r="7795" ht="14.25" customHeight="1"/>
    <row r="7796" ht="14.25" customHeight="1"/>
    <row r="7797" ht="14.25" customHeight="1"/>
    <row r="7798" ht="14.25" customHeight="1"/>
    <row r="7799" ht="14.25" customHeight="1"/>
    <row r="7800" ht="14.25" customHeight="1"/>
    <row r="7801" ht="14.25" customHeight="1"/>
    <row r="7802" ht="14.25" customHeight="1"/>
    <row r="7803" ht="14.25" customHeight="1"/>
    <row r="7804" ht="14.25" customHeight="1"/>
    <row r="7805" ht="14.25" customHeight="1"/>
    <row r="7806" ht="14.25" customHeight="1"/>
    <row r="7807" ht="14.25" customHeight="1"/>
    <row r="7808" ht="14.25" customHeight="1"/>
    <row r="7809" ht="14.25" customHeight="1"/>
    <row r="7810" ht="14.25" customHeight="1"/>
    <row r="7811" ht="14.25" customHeight="1"/>
    <row r="7812" ht="14.25" customHeight="1"/>
    <row r="7813" ht="14.25" customHeight="1"/>
    <row r="7814" ht="14.25" customHeight="1"/>
    <row r="7815" ht="14.25" customHeight="1"/>
    <row r="7816" ht="14.25" customHeight="1"/>
    <row r="7817" ht="14.25" customHeight="1"/>
    <row r="7818" ht="14.25" customHeight="1"/>
    <row r="7819" ht="14.25" customHeight="1"/>
    <row r="7820" ht="14.25" customHeight="1"/>
    <row r="7821" ht="14.25" customHeight="1"/>
    <row r="7822" ht="14.25" customHeight="1"/>
    <row r="7823" ht="14.25" customHeight="1"/>
    <row r="7824" ht="14.25" customHeight="1"/>
    <row r="7825" ht="14.25" customHeight="1"/>
    <row r="7826" ht="14.25" customHeight="1"/>
    <row r="7827" ht="14.25" customHeight="1"/>
    <row r="7828" ht="14.25" customHeight="1"/>
    <row r="7829" ht="14.25" customHeight="1"/>
    <row r="7830" ht="14.25" customHeight="1"/>
    <row r="7831" ht="14.25" customHeight="1"/>
    <row r="7832" ht="14.25" customHeight="1"/>
    <row r="7833" ht="14.25" customHeight="1"/>
    <row r="7834" ht="14.25" customHeight="1"/>
    <row r="7835" ht="14.25" customHeight="1"/>
    <row r="7836" ht="14.25" customHeight="1"/>
    <row r="7837" ht="14.25" customHeight="1"/>
    <row r="7838" ht="14.25" customHeight="1"/>
    <row r="7839" ht="14.25" customHeight="1"/>
    <row r="7840" ht="14.25" customHeight="1"/>
    <row r="7841" ht="14.25" customHeight="1"/>
    <row r="7842" ht="14.25" customHeight="1"/>
    <row r="7843" ht="14.25" customHeight="1"/>
    <row r="7844" ht="14.25" customHeight="1"/>
    <row r="7845" ht="14.25" customHeight="1"/>
    <row r="7846" ht="14.25" customHeight="1"/>
    <row r="7847" ht="14.25" customHeight="1"/>
    <row r="7848" ht="14.25" customHeight="1"/>
    <row r="7849" ht="14.25" customHeight="1"/>
    <row r="7850" ht="14.25" customHeight="1"/>
    <row r="7851" ht="14.25" customHeight="1"/>
    <row r="7852" ht="14.25" customHeight="1"/>
    <row r="7853" ht="14.25" customHeight="1"/>
    <row r="7854" ht="14.25" customHeight="1"/>
    <row r="7855" ht="14.25" customHeight="1"/>
    <row r="7856" ht="14.25" customHeight="1"/>
    <row r="7857" ht="14.25" customHeight="1"/>
    <row r="7858" ht="14.25" customHeight="1"/>
    <row r="7859" ht="14.25" customHeight="1"/>
    <row r="7860" ht="14.25" customHeight="1"/>
    <row r="7861" ht="14.25" customHeight="1"/>
    <row r="7862" ht="14.25" customHeight="1"/>
    <row r="7863" ht="14.25" customHeight="1"/>
    <row r="7864" ht="14.25" customHeight="1"/>
    <row r="7865" ht="14.25" customHeight="1"/>
    <row r="7866" ht="14.25" customHeight="1"/>
    <row r="7867" ht="14.25" customHeight="1"/>
    <row r="7868" ht="14.25" customHeight="1"/>
    <row r="7869" ht="14.25" customHeight="1"/>
    <row r="7870" ht="14.25" customHeight="1"/>
    <row r="7871" ht="14.25" customHeight="1"/>
    <row r="7872" ht="14.25" customHeight="1"/>
    <row r="7873" ht="14.25" customHeight="1"/>
    <row r="7874" ht="14.25" customHeight="1"/>
    <row r="7875" ht="14.25" customHeight="1"/>
    <row r="7876" ht="14.25" customHeight="1"/>
    <row r="7877" ht="14.25" customHeight="1"/>
    <row r="7878" ht="14.25" customHeight="1"/>
    <row r="7879" ht="14.25" customHeight="1"/>
    <row r="7880" ht="14.25" customHeight="1"/>
    <row r="7881" ht="14.25" customHeight="1"/>
    <row r="7882" ht="14.25" customHeight="1"/>
    <row r="7883" ht="14.25" customHeight="1"/>
    <row r="7884" ht="14.25" customHeight="1"/>
    <row r="7885" ht="14.25" customHeight="1"/>
    <row r="7886" ht="14.25" customHeight="1"/>
    <row r="7887" ht="14.25" customHeight="1"/>
    <row r="7888" ht="14.25" customHeight="1"/>
    <row r="7889" ht="14.25" customHeight="1"/>
    <row r="7890" ht="14.25" customHeight="1"/>
    <row r="7891" ht="14.25" customHeight="1"/>
    <row r="7892" ht="14.25" customHeight="1"/>
    <row r="7893" ht="14.25" customHeight="1"/>
    <row r="7894" ht="14.25" customHeight="1"/>
    <row r="7895" ht="14.25" customHeight="1"/>
    <row r="7896" ht="14.25" customHeight="1"/>
    <row r="7897" ht="14.25" customHeight="1"/>
    <row r="7898" ht="14.25" customHeight="1"/>
    <row r="7899" ht="14.25" customHeight="1"/>
    <row r="7900" ht="14.25" customHeight="1"/>
    <row r="7901" ht="14.25" customHeight="1"/>
    <row r="7902" ht="14.25" customHeight="1"/>
    <row r="7903" ht="14.25" customHeight="1"/>
    <row r="7904" ht="14.25" customHeight="1"/>
    <row r="7905" ht="14.25" customHeight="1"/>
    <row r="7906" ht="14.25" customHeight="1"/>
    <row r="7907" ht="14.25" customHeight="1"/>
    <row r="7908" ht="14.25" customHeight="1"/>
    <row r="7909" ht="14.25" customHeight="1"/>
    <row r="7910" ht="14.25" customHeight="1"/>
    <row r="7911" ht="14.25" customHeight="1"/>
    <row r="7912" ht="14.25" customHeight="1"/>
    <row r="7913" ht="14.25" customHeight="1"/>
    <row r="7914" ht="14.25" customHeight="1"/>
    <row r="7915" ht="14.25" customHeight="1"/>
    <row r="7916" ht="14.25" customHeight="1"/>
    <row r="7917" ht="14.25" customHeight="1"/>
    <row r="7918" ht="14.25" customHeight="1"/>
    <row r="7919" ht="14.25" customHeight="1"/>
    <row r="7920" ht="14.25" customHeight="1"/>
    <row r="7921" ht="14.25" customHeight="1"/>
    <row r="7922" ht="14.25" customHeight="1"/>
    <row r="7923" ht="14.25" customHeight="1"/>
    <row r="7924" ht="14.25" customHeight="1"/>
    <row r="7925" ht="14.25" customHeight="1"/>
    <row r="7926" ht="14.25" customHeight="1"/>
    <row r="7927" ht="14.25" customHeight="1"/>
    <row r="7928" ht="14.25" customHeight="1"/>
    <row r="7929" ht="14.25" customHeight="1"/>
    <row r="7930" ht="14.25" customHeight="1"/>
    <row r="7931" ht="14.25" customHeight="1"/>
    <row r="7932" ht="14.25" customHeight="1"/>
    <row r="7933" ht="14.25" customHeight="1"/>
    <row r="7934" ht="14.25" customHeight="1"/>
    <row r="7935" ht="14.25" customHeight="1"/>
    <row r="7936" ht="14.25" customHeight="1"/>
    <row r="7937" ht="14.25" customHeight="1"/>
    <row r="7938" ht="14.25" customHeight="1"/>
    <row r="7939" ht="14.25" customHeight="1"/>
    <row r="7940" ht="14.25" customHeight="1"/>
    <row r="7941" ht="14.25" customHeight="1"/>
    <row r="7942" ht="14.25" customHeight="1"/>
    <row r="7943" ht="14.25" customHeight="1"/>
    <row r="7944" ht="14.25" customHeight="1"/>
    <row r="7945" ht="14.25" customHeight="1"/>
    <row r="7946" ht="14.25" customHeight="1"/>
    <row r="7947" ht="14.25" customHeight="1"/>
    <row r="7948" ht="14.25" customHeight="1"/>
    <row r="7949" ht="14.25" customHeight="1"/>
    <row r="7950" ht="14.25" customHeight="1"/>
    <row r="7951" ht="14.25" customHeight="1"/>
    <row r="7952" ht="14.25" customHeight="1"/>
    <row r="7953" ht="14.25" customHeight="1"/>
    <row r="7954" ht="14.25" customHeight="1"/>
    <row r="7955" ht="14.25" customHeight="1"/>
    <row r="7956" ht="14.25" customHeight="1"/>
    <row r="7957" ht="14.25" customHeight="1"/>
    <row r="7958" ht="14.25" customHeight="1"/>
    <row r="7959" ht="14.25" customHeight="1"/>
    <row r="7960" ht="14.25" customHeight="1"/>
    <row r="7961" ht="14.25" customHeight="1"/>
    <row r="7962" ht="14.25" customHeight="1"/>
    <row r="7963" ht="14.25" customHeight="1"/>
    <row r="7964" ht="14.25" customHeight="1"/>
    <row r="7965" ht="14.25" customHeight="1"/>
    <row r="7966" ht="14.25" customHeight="1"/>
    <row r="7967" ht="14.25" customHeight="1"/>
    <row r="7968" ht="14.25" customHeight="1"/>
    <row r="7969" ht="14.25" customHeight="1"/>
    <row r="7970" ht="14.25" customHeight="1"/>
    <row r="7971" ht="14.25" customHeight="1"/>
    <row r="7972" ht="14.25" customHeight="1"/>
    <row r="7973" ht="14.25" customHeight="1"/>
    <row r="7974" ht="14.25" customHeight="1"/>
    <row r="7975" ht="14.25" customHeight="1"/>
    <row r="7976" ht="14.25" customHeight="1"/>
    <row r="7977" ht="14.25" customHeight="1"/>
    <row r="7978" ht="14.25" customHeight="1"/>
    <row r="7979" ht="14.25" customHeight="1"/>
    <row r="7980" ht="14.25" customHeight="1"/>
    <row r="7981" ht="14.25" customHeight="1"/>
    <row r="7982" ht="14.25" customHeight="1"/>
    <row r="7983" ht="14.25" customHeight="1"/>
    <row r="7984" ht="14.25" customHeight="1"/>
    <row r="7985" ht="14.25" customHeight="1"/>
    <row r="7986" ht="14.25" customHeight="1"/>
    <row r="7987" ht="14.25" customHeight="1"/>
    <row r="7988" ht="14.25" customHeight="1"/>
    <row r="7989" ht="14.25" customHeight="1"/>
    <row r="7990" ht="14.25" customHeight="1"/>
    <row r="7991" ht="14.25" customHeight="1"/>
    <row r="7992" ht="14.25" customHeight="1"/>
    <row r="7993" ht="14.25" customHeight="1"/>
    <row r="7994" ht="14.25" customHeight="1"/>
    <row r="7995" ht="14.25" customHeight="1"/>
    <row r="7996" ht="14.25" customHeight="1"/>
    <row r="7997" ht="14.25" customHeight="1"/>
    <row r="7998" ht="14.25" customHeight="1"/>
    <row r="7999" ht="14.25" customHeight="1"/>
    <row r="8000" ht="14.25" customHeight="1"/>
    <row r="8001" ht="14.25" customHeight="1"/>
    <row r="8002" ht="14.25" customHeight="1"/>
    <row r="8003" ht="14.25" customHeight="1"/>
    <row r="8004" ht="14.25" customHeight="1"/>
    <row r="8005" ht="14.25" customHeight="1"/>
    <row r="8006" ht="14.25" customHeight="1"/>
    <row r="8007" ht="14.25" customHeight="1"/>
    <row r="8008" ht="14.25" customHeight="1"/>
    <row r="8009" ht="14.25" customHeight="1"/>
    <row r="8010" ht="14.25" customHeight="1"/>
    <row r="8011" ht="14.25" customHeight="1"/>
    <row r="8012" ht="14.25" customHeight="1"/>
    <row r="8013" ht="14.25" customHeight="1"/>
    <row r="8014" ht="14.25" customHeight="1"/>
    <row r="8015" ht="14.25" customHeight="1"/>
    <row r="8016" ht="14.25" customHeight="1"/>
    <row r="8017" ht="14.25" customHeight="1"/>
    <row r="8018" ht="14.25" customHeight="1"/>
    <row r="8019" ht="14.25" customHeight="1"/>
    <row r="8020" ht="14.25" customHeight="1"/>
    <row r="8021" ht="14.25" customHeight="1"/>
    <row r="8022" ht="14.25" customHeight="1"/>
    <row r="8023" ht="14.25" customHeight="1"/>
    <row r="8024" ht="14.25" customHeight="1"/>
    <row r="8025" ht="14.25" customHeight="1"/>
    <row r="8026" ht="14.25" customHeight="1"/>
    <row r="8027" ht="14.25" customHeight="1"/>
    <row r="8028" ht="14.25" customHeight="1"/>
    <row r="8029" ht="14.25" customHeight="1"/>
    <row r="8030" ht="14.25" customHeight="1"/>
    <row r="8031" ht="14.25" customHeight="1"/>
    <row r="8032" ht="14.25" customHeight="1"/>
    <row r="8033" ht="14.25" customHeight="1"/>
    <row r="8034" ht="14.25" customHeight="1"/>
    <row r="8035" ht="14.25" customHeight="1"/>
    <row r="8036" ht="14.25" customHeight="1"/>
    <row r="8037" ht="14.25" customHeight="1"/>
    <row r="8038" ht="14.25" customHeight="1"/>
    <row r="8039" ht="14.25" customHeight="1"/>
    <row r="8040" ht="14.25" customHeight="1"/>
    <row r="8041" ht="14.25" customHeight="1"/>
    <row r="8042" ht="14.25" customHeight="1"/>
    <row r="8043" ht="14.25" customHeight="1"/>
    <row r="8044" ht="14.25" customHeight="1"/>
    <row r="8045" ht="14.25" customHeight="1"/>
    <row r="8046" ht="14.25" customHeight="1"/>
    <row r="8047" ht="14.25" customHeight="1"/>
    <row r="8048" ht="14.25" customHeight="1"/>
    <row r="8049" ht="14.25" customHeight="1"/>
    <row r="8050" ht="14.25" customHeight="1"/>
    <row r="8051" ht="14.25" customHeight="1"/>
    <row r="8052" ht="14.25" customHeight="1"/>
    <row r="8053" ht="14.25" customHeight="1"/>
    <row r="8054" ht="14.25" customHeight="1"/>
    <row r="8055" ht="14.25" customHeight="1"/>
    <row r="8056" ht="14.25" customHeight="1"/>
    <row r="8057" ht="14.25" customHeight="1"/>
    <row r="8058" ht="14.25" customHeight="1"/>
    <row r="8059" ht="14.25" customHeight="1"/>
    <row r="8060" ht="14.25" customHeight="1"/>
    <row r="8061" ht="14.25" customHeight="1"/>
    <row r="8062" ht="14.25" customHeight="1"/>
    <row r="8063" ht="14.25" customHeight="1"/>
    <row r="8064" ht="14.25" customHeight="1"/>
    <row r="8065" ht="14.25" customHeight="1"/>
    <row r="8066" ht="14.25" customHeight="1"/>
    <row r="8067" ht="14.25" customHeight="1"/>
    <row r="8068" ht="14.25" customHeight="1"/>
    <row r="8069" ht="14.25" customHeight="1"/>
    <row r="8070" ht="14.25" customHeight="1"/>
    <row r="8071" ht="14.25" customHeight="1"/>
    <row r="8072" ht="14.25" customHeight="1"/>
    <row r="8073" ht="14.25" customHeight="1"/>
    <row r="8074" ht="14.25" customHeight="1"/>
    <row r="8075" ht="14.25" customHeight="1"/>
    <row r="8076" ht="14.25" customHeight="1"/>
    <row r="8077" ht="14.25" customHeight="1"/>
    <row r="8078" ht="14.25" customHeight="1"/>
    <row r="8079" ht="14.25" customHeight="1"/>
    <row r="8080" ht="14.25" customHeight="1"/>
    <row r="8081" ht="14.25" customHeight="1"/>
    <row r="8082" ht="14.25" customHeight="1"/>
    <row r="8083" ht="14.25" customHeight="1"/>
    <row r="8084" ht="14.25" customHeight="1"/>
    <row r="8085" ht="14.25" customHeight="1"/>
    <row r="8086" ht="14.25" customHeight="1"/>
    <row r="8087" ht="14.25" customHeight="1"/>
    <row r="8088" ht="14.25" customHeight="1"/>
    <row r="8089" ht="14.25" customHeight="1"/>
    <row r="8090" ht="14.25" customHeight="1"/>
    <row r="8091" ht="14.25" customHeight="1"/>
    <row r="8092" ht="14.25" customHeight="1"/>
    <row r="8093" ht="14.25" customHeight="1"/>
    <row r="8094" ht="14.25" customHeight="1"/>
    <row r="8095" ht="14.25" customHeight="1"/>
    <row r="8096" ht="14.25" customHeight="1"/>
    <row r="8097" ht="14.25" customHeight="1"/>
    <row r="8098" ht="14.25" customHeight="1"/>
    <row r="8099" ht="14.25" customHeight="1"/>
    <row r="8100" ht="14.25" customHeight="1"/>
    <row r="8101" ht="14.25" customHeight="1"/>
    <row r="8102" ht="14.25" customHeight="1"/>
    <row r="8103" ht="14.25" customHeight="1"/>
    <row r="8104" ht="14.25" customHeight="1"/>
    <row r="8105" ht="14.25" customHeight="1"/>
    <row r="8106" ht="14.25" customHeight="1"/>
    <row r="8107" ht="14.25" customHeight="1"/>
    <row r="8108" ht="14.25" customHeight="1"/>
    <row r="8109" ht="14.25" customHeight="1"/>
    <row r="8110" ht="14.25" customHeight="1"/>
    <row r="8111" ht="14.25" customHeight="1"/>
    <row r="8112" ht="14.25" customHeight="1"/>
    <row r="8113" ht="14.25" customHeight="1"/>
    <row r="8114" ht="14.25" customHeight="1"/>
    <row r="8115" ht="14.25" customHeight="1"/>
    <row r="8116" ht="14.25" customHeight="1"/>
    <row r="8117" ht="14.25" customHeight="1"/>
    <row r="8118" ht="14.25" customHeight="1"/>
    <row r="8119" ht="14.25" customHeight="1"/>
    <row r="8120" ht="14.25" customHeight="1"/>
    <row r="8121" ht="14.25" customHeight="1"/>
    <row r="8122" ht="14.25" customHeight="1"/>
    <row r="8123" ht="14.25" customHeight="1"/>
    <row r="8124" ht="14.25" customHeight="1"/>
    <row r="8125" ht="14.25" customHeight="1"/>
    <row r="8126" ht="14.25" customHeight="1"/>
    <row r="8127" ht="14.25" customHeight="1"/>
    <row r="8128" ht="14.25" customHeight="1"/>
    <row r="8129" ht="14.25" customHeight="1"/>
    <row r="8130" ht="14.25" customHeight="1"/>
    <row r="8131" ht="14.25" customHeight="1"/>
    <row r="8132" ht="14.25" customHeight="1"/>
    <row r="8133" ht="14.25" customHeight="1"/>
    <row r="8134" ht="14.25" customHeight="1"/>
    <row r="8135" ht="14.25" customHeight="1"/>
    <row r="8136" ht="14.25" customHeight="1"/>
    <row r="8137" ht="14.25" customHeight="1"/>
    <row r="8138" ht="14.25" customHeight="1"/>
    <row r="8139" ht="14.25" customHeight="1"/>
    <row r="8140" ht="14.25" customHeight="1"/>
    <row r="8141" ht="14.25" customHeight="1"/>
    <row r="8142" ht="14.25" customHeight="1"/>
    <row r="8143" ht="14.25" customHeight="1"/>
    <row r="8144" ht="14.25" customHeight="1"/>
    <row r="8145" ht="14.25" customHeight="1"/>
    <row r="8146" ht="14.25" customHeight="1"/>
    <row r="8147" ht="14.25" customHeight="1"/>
    <row r="8148" ht="14.25" customHeight="1"/>
    <row r="8149" ht="14.25" customHeight="1"/>
    <row r="8150" ht="14.25" customHeight="1"/>
    <row r="8151" ht="14.25" customHeight="1"/>
    <row r="8152" ht="14.25" customHeight="1"/>
    <row r="8153" ht="14.25" customHeight="1"/>
    <row r="8154" ht="14.25" customHeight="1"/>
    <row r="8155" ht="14.25" customHeight="1"/>
    <row r="8156" ht="14.25" customHeight="1"/>
    <row r="8157" ht="14.25" customHeight="1"/>
    <row r="8158" ht="14.25" customHeight="1"/>
    <row r="8159" ht="14.25" customHeight="1"/>
    <row r="8160" ht="14.25" customHeight="1"/>
    <row r="8161" ht="14.25" customHeight="1"/>
    <row r="8162" ht="14.25" customHeight="1"/>
    <row r="8163" ht="14.25" customHeight="1"/>
    <row r="8164" ht="14.25" customHeight="1"/>
    <row r="8165" ht="14.25" customHeight="1"/>
    <row r="8166" ht="14.25" customHeight="1"/>
    <row r="8167" ht="14.25" customHeight="1"/>
    <row r="8168" ht="14.25" customHeight="1"/>
    <row r="8169" ht="14.25" customHeight="1"/>
    <row r="8170" ht="14.25" customHeight="1"/>
    <row r="8171" ht="14.25" customHeight="1"/>
    <row r="8172" ht="14.25" customHeight="1"/>
    <row r="8173" ht="14.25" customHeight="1"/>
    <row r="8174" ht="14.25" customHeight="1"/>
    <row r="8175" ht="14.25" customHeight="1"/>
    <row r="8176" ht="14.25" customHeight="1"/>
    <row r="8177" ht="14.25" customHeight="1"/>
    <row r="8178" ht="14.25" customHeight="1"/>
    <row r="8179" ht="14.25" customHeight="1"/>
    <row r="8180" ht="14.25" customHeight="1"/>
    <row r="8181" ht="14.25" customHeight="1"/>
    <row r="8182" ht="14.25" customHeight="1"/>
    <row r="8183" ht="14.25" customHeight="1"/>
    <row r="8184" ht="14.25" customHeight="1"/>
    <row r="8185" ht="14.25" customHeight="1"/>
    <row r="8186" ht="14.25" customHeight="1"/>
    <row r="8187" ht="14.25" customHeight="1"/>
    <row r="8188" ht="14.25" customHeight="1"/>
    <row r="8189" ht="14.25" customHeight="1"/>
    <row r="8190" ht="14.25" customHeight="1"/>
    <row r="8191" ht="14.25" customHeight="1"/>
    <row r="8192" ht="14.25" customHeight="1"/>
    <row r="8193" ht="14.25" customHeight="1"/>
    <row r="8194" ht="14.25" customHeight="1"/>
    <row r="8195" ht="14.25" customHeight="1"/>
    <row r="8196" ht="14.25" customHeight="1"/>
    <row r="8197" ht="14.25" customHeight="1"/>
    <row r="8198" ht="14.25" customHeight="1"/>
    <row r="8199" ht="14.25" customHeight="1"/>
    <row r="8200" ht="14.25" customHeight="1"/>
    <row r="8201" ht="14.25" customHeight="1"/>
    <row r="8202" ht="14.25" customHeight="1"/>
    <row r="8203" ht="14.25" customHeight="1"/>
    <row r="8204" ht="14.25" customHeight="1"/>
    <row r="8205" ht="14.25" customHeight="1"/>
    <row r="8206" ht="14.25" customHeight="1"/>
    <row r="8207" ht="14.25" customHeight="1"/>
    <row r="8208" ht="14.25" customHeight="1"/>
    <row r="8209" ht="14.25" customHeight="1"/>
    <row r="8210" ht="14.25" customHeight="1"/>
    <row r="8211" ht="14.25" customHeight="1"/>
    <row r="8212" ht="14.25" customHeight="1"/>
    <row r="8213" ht="14.25" customHeight="1"/>
    <row r="8214" ht="14.25" customHeight="1"/>
    <row r="8215" ht="14.25" customHeight="1"/>
    <row r="8216" ht="14.25" customHeight="1"/>
    <row r="8217" ht="14.25" customHeight="1"/>
    <row r="8218" ht="14.25" customHeight="1"/>
    <row r="8219" ht="14.25" customHeight="1"/>
    <row r="8220" ht="14.25" customHeight="1"/>
    <row r="8221" ht="14.25" customHeight="1"/>
    <row r="8222" ht="14.25" customHeight="1"/>
    <row r="8223" ht="14.25" customHeight="1"/>
    <row r="8224" ht="14.25" customHeight="1"/>
    <row r="8225" ht="14.25" customHeight="1"/>
    <row r="8226" ht="14.25" customHeight="1"/>
    <row r="8227" ht="14.25" customHeight="1"/>
    <row r="8228" ht="14.25" customHeight="1"/>
    <row r="8229" ht="14.25" customHeight="1"/>
    <row r="8230" ht="14.25" customHeight="1"/>
    <row r="8231" ht="14.25" customHeight="1"/>
    <row r="8232" ht="14.25" customHeight="1"/>
    <row r="8233" ht="14.25" customHeight="1"/>
    <row r="8234" ht="14.25" customHeight="1"/>
    <row r="8235" ht="14.25" customHeight="1"/>
    <row r="8236" ht="14.25" customHeight="1"/>
    <row r="8237" ht="14.25" customHeight="1"/>
    <row r="8238" ht="14.25" customHeight="1"/>
    <row r="8239" ht="14.25" customHeight="1"/>
    <row r="8240" ht="14.25" customHeight="1"/>
    <row r="8241" ht="14.25" customHeight="1"/>
    <row r="8242" ht="14.25" customHeight="1"/>
    <row r="8243" ht="14.25" customHeight="1"/>
    <row r="8244" ht="14.25" customHeight="1"/>
    <row r="8245" ht="14.25" customHeight="1"/>
    <row r="8246" ht="14.25" customHeight="1"/>
    <row r="8247" ht="14.25" customHeight="1"/>
    <row r="8248" ht="14.25" customHeight="1"/>
    <row r="8249" ht="14.25" customHeight="1"/>
    <row r="8250" ht="14.25" customHeight="1"/>
    <row r="8251" ht="14.25" customHeight="1"/>
    <row r="8252" ht="14.25" customHeight="1"/>
    <row r="8253" ht="14.25" customHeight="1"/>
    <row r="8254" ht="14.25" customHeight="1"/>
    <row r="8255" ht="14.25" customHeight="1"/>
    <row r="8256" ht="14.25" customHeight="1"/>
    <row r="8257" ht="14.25" customHeight="1"/>
    <row r="8258" ht="14.25" customHeight="1"/>
    <row r="8259" ht="14.25" customHeight="1"/>
    <row r="8260" ht="14.25" customHeight="1"/>
    <row r="8261" ht="14.25" customHeight="1"/>
    <row r="8262" ht="14.25" customHeight="1"/>
    <row r="8263" ht="14.25" customHeight="1"/>
    <row r="8264" ht="14.25" customHeight="1"/>
    <row r="8265" ht="14.25" customHeight="1"/>
    <row r="8266" ht="14.25" customHeight="1"/>
    <row r="8267" ht="14.25" customHeight="1"/>
    <row r="8268" ht="14.25" customHeight="1"/>
    <row r="8269" ht="14.25" customHeight="1"/>
    <row r="8270" ht="14.25" customHeight="1"/>
    <row r="8271" ht="14.25" customHeight="1"/>
    <row r="8272" ht="14.25" customHeight="1"/>
    <row r="8273" ht="14.25" customHeight="1"/>
    <row r="8274" ht="14.25" customHeight="1"/>
    <row r="8275" ht="14.25" customHeight="1"/>
    <row r="8276" ht="14.25" customHeight="1"/>
    <row r="8277" ht="14.25" customHeight="1"/>
    <row r="8278" ht="14.25" customHeight="1"/>
    <row r="8279" ht="14.25" customHeight="1"/>
    <row r="8280" ht="14.25" customHeight="1"/>
    <row r="8281" ht="14.25" customHeight="1"/>
    <row r="8282" ht="14.25" customHeight="1"/>
    <row r="8283" ht="14.25" customHeight="1"/>
    <row r="8284" ht="14.25" customHeight="1"/>
    <row r="8285" ht="14.25" customHeight="1"/>
    <row r="8286" ht="14.25" customHeight="1"/>
    <row r="8287" ht="14.25" customHeight="1"/>
    <row r="8288" ht="14.25" customHeight="1"/>
    <row r="8289" ht="14.25" customHeight="1"/>
    <row r="8290" ht="14.25" customHeight="1"/>
    <row r="8291" ht="14.25" customHeight="1"/>
    <row r="8292" ht="14.25" customHeight="1"/>
    <row r="8293" ht="14.25" customHeight="1"/>
    <row r="8294" ht="14.25" customHeight="1"/>
    <row r="8295" ht="14.25" customHeight="1"/>
    <row r="8296" ht="14.25" customHeight="1"/>
    <row r="8297" ht="14.25" customHeight="1"/>
    <row r="8298" ht="14.25" customHeight="1"/>
    <row r="8299" ht="14.25" customHeight="1"/>
    <row r="8300" ht="14.25" customHeight="1"/>
    <row r="8301" ht="14.25" customHeight="1"/>
    <row r="8302" ht="14.25" customHeight="1"/>
    <row r="8303" ht="14.25" customHeight="1"/>
    <row r="8304" ht="14.25" customHeight="1"/>
    <row r="8305" ht="14.25" customHeight="1"/>
    <row r="8306" ht="14.25" customHeight="1"/>
    <row r="8307" ht="14.25" customHeight="1"/>
    <row r="8308" ht="14.25" customHeight="1"/>
    <row r="8309" ht="14.25" customHeight="1"/>
    <row r="8310" ht="14.25" customHeight="1"/>
    <row r="8311" ht="14.25" customHeight="1"/>
    <row r="8312" ht="14.25" customHeight="1"/>
    <row r="8313" ht="14.25" customHeight="1"/>
    <row r="8314" ht="14.25" customHeight="1"/>
    <row r="8315" ht="14.25" customHeight="1"/>
    <row r="8316" ht="14.25" customHeight="1"/>
    <row r="8317" ht="14.25" customHeight="1"/>
    <row r="8318" ht="14.25" customHeight="1"/>
    <row r="8319" ht="14.25" customHeight="1"/>
    <row r="8320" ht="14.25" customHeight="1"/>
    <row r="8321" ht="14.25" customHeight="1"/>
    <row r="8322" ht="14.25" customHeight="1"/>
    <row r="8323" ht="14.25" customHeight="1"/>
    <row r="8324" ht="14.25" customHeight="1"/>
    <row r="8325" ht="14.25" customHeight="1"/>
    <row r="8326" ht="14.25" customHeight="1"/>
    <row r="8327" ht="14.25" customHeight="1"/>
    <row r="8328" ht="14.25" customHeight="1"/>
    <row r="8329" ht="14.25" customHeight="1"/>
    <row r="8330" ht="14.25" customHeight="1"/>
    <row r="8331" ht="14.25" customHeight="1"/>
    <row r="8332" ht="14.25" customHeight="1"/>
    <row r="8333" ht="14.25" customHeight="1"/>
    <row r="8334" ht="14.25" customHeight="1"/>
    <row r="8335" ht="14.25" customHeight="1"/>
    <row r="8336" ht="14.25" customHeight="1"/>
    <row r="8337" ht="14.25" customHeight="1"/>
    <row r="8338" ht="14.25" customHeight="1"/>
    <row r="8339" ht="14.25" customHeight="1"/>
    <row r="8340" ht="14.25" customHeight="1"/>
    <row r="8341" ht="14.25" customHeight="1"/>
    <row r="8342" ht="14.25" customHeight="1"/>
    <row r="8343" ht="14.25" customHeight="1"/>
    <row r="8344" ht="14.25" customHeight="1"/>
    <row r="8345" ht="14.25" customHeight="1"/>
    <row r="8346" ht="14.25" customHeight="1"/>
    <row r="8347" ht="14.25" customHeight="1"/>
    <row r="8348" ht="14.25" customHeight="1"/>
    <row r="8349" ht="14.25" customHeight="1"/>
    <row r="8350" ht="14.25" customHeight="1"/>
    <row r="8351" ht="14.25" customHeight="1"/>
    <row r="8352" ht="14.25" customHeight="1"/>
    <row r="8353" ht="14.25" customHeight="1"/>
    <row r="8354" ht="14.25" customHeight="1"/>
    <row r="8355" ht="14.25" customHeight="1"/>
    <row r="8356" ht="14.25" customHeight="1"/>
    <row r="8357" ht="14.25" customHeight="1"/>
    <row r="8358" ht="14.25" customHeight="1"/>
    <row r="8359" ht="14.25" customHeight="1"/>
    <row r="8360" ht="14.25" customHeight="1"/>
    <row r="8361" ht="14.25" customHeight="1"/>
    <row r="8362" ht="14.25" customHeight="1"/>
    <row r="8363" ht="14.25" customHeight="1"/>
    <row r="8364" ht="14.25" customHeight="1"/>
    <row r="8365" ht="14.25" customHeight="1"/>
    <row r="8366" ht="14.25" customHeight="1"/>
    <row r="8367" ht="14.25" customHeight="1"/>
    <row r="8368" ht="14.25" customHeight="1"/>
    <row r="8369" ht="14.25" customHeight="1"/>
    <row r="8370" ht="14.25" customHeight="1"/>
    <row r="8371" ht="14.25" customHeight="1"/>
    <row r="8372" ht="14.25" customHeight="1"/>
    <row r="8373" ht="14.25" customHeight="1"/>
    <row r="8374" ht="14.25" customHeight="1"/>
    <row r="8375" ht="14.25" customHeight="1"/>
    <row r="8376" ht="14.25" customHeight="1"/>
    <row r="8377" ht="14.25" customHeight="1"/>
    <row r="8378" ht="14.25" customHeight="1"/>
    <row r="8379" ht="14.25" customHeight="1"/>
    <row r="8380" ht="14.25" customHeight="1"/>
    <row r="8381" ht="14.25" customHeight="1"/>
    <row r="8382" ht="14.25" customHeight="1"/>
    <row r="8383" ht="14.25" customHeight="1"/>
    <row r="8384" ht="14.25" customHeight="1"/>
    <row r="8385" ht="14.25" customHeight="1"/>
    <row r="8386" ht="14.25" customHeight="1"/>
    <row r="8387" ht="14.25" customHeight="1"/>
    <row r="8388" ht="14.25" customHeight="1"/>
    <row r="8389" ht="14.25" customHeight="1"/>
    <row r="8390" ht="14.25" customHeight="1"/>
    <row r="8391" ht="14.25" customHeight="1"/>
    <row r="8392" ht="14.25" customHeight="1"/>
    <row r="8393" ht="14.25" customHeight="1"/>
    <row r="8394" ht="14.25" customHeight="1"/>
    <row r="8395" ht="14.25" customHeight="1"/>
    <row r="8396" ht="14.25" customHeight="1"/>
    <row r="8397" ht="14.25" customHeight="1"/>
    <row r="8398" ht="14.25" customHeight="1"/>
    <row r="8399" ht="14.25" customHeight="1"/>
    <row r="8400" ht="14.25" customHeight="1"/>
    <row r="8401" ht="14.25" customHeight="1"/>
    <row r="8402" ht="14.25" customHeight="1"/>
    <row r="8403" ht="14.25" customHeight="1"/>
    <row r="8404" ht="14.25" customHeight="1"/>
    <row r="8405" ht="14.25" customHeight="1"/>
    <row r="8406" ht="14.25" customHeight="1"/>
    <row r="8407" ht="14.25" customHeight="1"/>
    <row r="8408" ht="14.25" customHeight="1"/>
    <row r="8409" ht="14.25" customHeight="1"/>
    <row r="8410" ht="14.25" customHeight="1"/>
    <row r="8411" ht="14.25" customHeight="1"/>
    <row r="8412" ht="14.25" customHeight="1"/>
    <row r="8413" ht="14.25" customHeight="1"/>
    <row r="8414" ht="14.25" customHeight="1"/>
    <row r="8415" ht="14.25" customHeight="1"/>
    <row r="8416" ht="14.25" customHeight="1"/>
    <row r="8417" ht="14.25" customHeight="1"/>
    <row r="8418" ht="14.25" customHeight="1"/>
    <row r="8419" ht="14.25" customHeight="1"/>
    <row r="8420" ht="14.25" customHeight="1"/>
    <row r="8421" ht="14.25" customHeight="1"/>
    <row r="8422" ht="14.25" customHeight="1"/>
    <row r="8423" ht="14.25" customHeight="1"/>
    <row r="8424" ht="14.25" customHeight="1"/>
    <row r="8425" ht="14.25" customHeight="1"/>
    <row r="8426" ht="14.25" customHeight="1"/>
    <row r="8427" ht="14.25" customHeight="1"/>
    <row r="8428" ht="14.25" customHeight="1"/>
    <row r="8429" ht="14.25" customHeight="1"/>
    <row r="8430" ht="14.25" customHeight="1"/>
    <row r="8431" ht="14.25" customHeight="1"/>
    <row r="8432" ht="14.25" customHeight="1"/>
    <row r="8433" ht="14.25" customHeight="1"/>
    <row r="8434" ht="14.25" customHeight="1"/>
    <row r="8435" ht="14.25" customHeight="1"/>
    <row r="8436" ht="14.25" customHeight="1"/>
    <row r="8437" ht="14.25" customHeight="1"/>
    <row r="8438" ht="14.25" customHeight="1"/>
    <row r="8439" ht="14.25" customHeight="1"/>
    <row r="8440" ht="14.25" customHeight="1"/>
    <row r="8441" ht="14.25" customHeight="1"/>
    <row r="8442" ht="14.25" customHeight="1"/>
    <row r="8443" ht="14.25" customHeight="1"/>
    <row r="8444" ht="14.25" customHeight="1"/>
    <row r="8445" ht="14.25" customHeight="1"/>
    <row r="8446" ht="14.25" customHeight="1"/>
    <row r="8447" ht="14.25" customHeight="1"/>
    <row r="8448" ht="14.25" customHeight="1"/>
    <row r="8449" ht="14.25" customHeight="1"/>
    <row r="8450" ht="14.25" customHeight="1"/>
    <row r="8451" ht="14.25" customHeight="1"/>
    <row r="8452" ht="14.25" customHeight="1"/>
    <row r="8453" ht="14.25" customHeight="1"/>
    <row r="8454" ht="14.25" customHeight="1"/>
    <row r="8455" ht="14.25" customHeight="1"/>
    <row r="8456" ht="14.25" customHeight="1"/>
    <row r="8457" ht="14.25" customHeight="1"/>
    <row r="8458" ht="14.25" customHeight="1"/>
    <row r="8459" ht="14.25" customHeight="1"/>
    <row r="8460" ht="14.25" customHeight="1"/>
    <row r="8461" ht="14.25" customHeight="1"/>
    <row r="8462" ht="14.25" customHeight="1"/>
    <row r="8463" ht="14.25" customHeight="1"/>
    <row r="8464" ht="14.25" customHeight="1"/>
    <row r="8465" ht="14.25" customHeight="1"/>
    <row r="8466" ht="14.25" customHeight="1"/>
    <row r="8467" ht="14.25" customHeight="1"/>
    <row r="8468" ht="14.25" customHeight="1"/>
    <row r="8469" ht="14.25" customHeight="1"/>
    <row r="8470" ht="14.25" customHeight="1"/>
    <row r="8471" ht="14.25" customHeight="1"/>
    <row r="8472" ht="14.25" customHeight="1"/>
    <row r="8473" ht="14.25" customHeight="1"/>
    <row r="8474" ht="14.25" customHeight="1"/>
    <row r="8475" ht="14.25" customHeight="1"/>
    <row r="8476" ht="14.25" customHeight="1"/>
    <row r="8477" ht="14.25" customHeight="1"/>
    <row r="8478" ht="14.25" customHeight="1"/>
    <row r="8479" ht="14.25" customHeight="1"/>
    <row r="8480" ht="14.25" customHeight="1"/>
    <row r="8481" ht="14.25" customHeight="1"/>
    <row r="8482" ht="14.25" customHeight="1"/>
    <row r="8483" ht="14.25" customHeight="1"/>
    <row r="8484" ht="14.25" customHeight="1"/>
    <row r="8485" ht="14.25" customHeight="1"/>
    <row r="8486" ht="14.25" customHeight="1"/>
    <row r="8487" ht="14.25" customHeight="1"/>
    <row r="8488" ht="14.25" customHeight="1"/>
    <row r="8489" ht="14.25" customHeight="1"/>
    <row r="8490" ht="14.25" customHeight="1"/>
    <row r="8491" ht="14.25" customHeight="1"/>
    <row r="8492" ht="14.25" customHeight="1"/>
    <row r="8493" ht="14.25" customHeight="1"/>
    <row r="8494" ht="14.25" customHeight="1"/>
    <row r="8495" ht="14.25" customHeight="1"/>
    <row r="8496" ht="14.25" customHeight="1"/>
    <row r="8497" ht="14.25" customHeight="1"/>
    <row r="8498" ht="14.25" customHeight="1"/>
    <row r="8499" ht="14.25" customHeight="1"/>
    <row r="8500" ht="14.25" customHeight="1"/>
    <row r="8501" ht="14.25" customHeight="1"/>
    <row r="8502" ht="14.25" customHeight="1"/>
    <row r="8503" ht="14.25" customHeight="1"/>
    <row r="8504" ht="14.25" customHeight="1"/>
    <row r="8505" ht="14.25" customHeight="1"/>
    <row r="8506" ht="14.25" customHeight="1"/>
    <row r="8507" ht="14.25" customHeight="1"/>
    <row r="8508" ht="14.25" customHeight="1"/>
    <row r="8509" ht="14.25" customHeight="1"/>
    <row r="8510" ht="14.25" customHeight="1"/>
    <row r="8511" ht="14.25" customHeight="1"/>
    <row r="8512" ht="14.25" customHeight="1"/>
    <row r="8513" ht="14.25" customHeight="1"/>
    <row r="8514" ht="14.25" customHeight="1"/>
    <row r="8515" ht="14.25" customHeight="1"/>
    <row r="8516" ht="14.25" customHeight="1"/>
    <row r="8517" ht="14.25" customHeight="1"/>
    <row r="8518" ht="14.25" customHeight="1"/>
    <row r="8519" ht="14.25" customHeight="1"/>
    <row r="8520" ht="14.25" customHeight="1"/>
    <row r="8521" ht="14.25" customHeight="1"/>
    <row r="8522" ht="14.25" customHeight="1"/>
    <row r="8523" ht="14.25" customHeight="1"/>
    <row r="8524" ht="14.25" customHeight="1"/>
    <row r="8525" ht="14.25" customHeight="1"/>
    <row r="8526" ht="14.25" customHeight="1"/>
    <row r="8527" ht="14.25" customHeight="1"/>
    <row r="8528" ht="14.25" customHeight="1"/>
    <row r="8529" ht="14.25" customHeight="1"/>
    <row r="8530" ht="14.25" customHeight="1"/>
    <row r="8531" ht="14.25" customHeight="1"/>
    <row r="8532" ht="14.25" customHeight="1"/>
    <row r="8533" ht="14.25" customHeight="1"/>
    <row r="8534" ht="14.25" customHeight="1"/>
    <row r="8535" ht="14.25" customHeight="1"/>
    <row r="8536" ht="14.25" customHeight="1"/>
    <row r="8537" ht="14.25" customHeight="1"/>
    <row r="8538" ht="14.25" customHeight="1"/>
    <row r="8539" ht="14.25" customHeight="1"/>
    <row r="8540" ht="14.25" customHeight="1"/>
    <row r="8541" ht="14.25" customHeight="1"/>
    <row r="8542" ht="14.25" customHeight="1"/>
    <row r="8543" ht="14.25" customHeight="1"/>
    <row r="8544" ht="14.25" customHeight="1"/>
    <row r="8545" ht="14.25" customHeight="1"/>
    <row r="8546" ht="14.25" customHeight="1"/>
    <row r="8547" ht="14.25" customHeight="1"/>
    <row r="8548" ht="14.25" customHeight="1"/>
    <row r="8549" ht="14.25" customHeight="1"/>
    <row r="8550" ht="14.25" customHeight="1"/>
    <row r="8551" ht="14.25" customHeight="1"/>
    <row r="8552" ht="14.25" customHeight="1"/>
    <row r="8553" ht="14.25" customHeight="1"/>
    <row r="8554" ht="14.25" customHeight="1"/>
    <row r="8555" ht="14.25" customHeight="1"/>
    <row r="8556" ht="14.25" customHeight="1"/>
    <row r="8557" ht="14.25" customHeight="1"/>
    <row r="8558" ht="14.25" customHeight="1"/>
    <row r="8559" ht="14.25" customHeight="1"/>
    <row r="8560" ht="14.25" customHeight="1"/>
    <row r="8561" ht="14.25" customHeight="1"/>
    <row r="8562" ht="14.25" customHeight="1"/>
    <row r="8563" ht="14.25" customHeight="1"/>
    <row r="8564" ht="14.25" customHeight="1"/>
    <row r="8565" ht="14.25" customHeight="1"/>
    <row r="8566" ht="14.25" customHeight="1"/>
    <row r="8567" ht="14.25" customHeight="1"/>
    <row r="8568" ht="14.25" customHeight="1"/>
    <row r="8569" ht="14.25" customHeight="1"/>
    <row r="8570" ht="14.25" customHeight="1"/>
    <row r="8571" ht="14.25" customHeight="1"/>
    <row r="8572" ht="14.25" customHeight="1"/>
    <row r="8573" ht="14.25" customHeight="1"/>
    <row r="8574" ht="14.25" customHeight="1"/>
    <row r="8575" ht="14.25" customHeight="1"/>
    <row r="8576" ht="14.25" customHeight="1"/>
    <row r="8577" ht="14.25" customHeight="1"/>
    <row r="8578" ht="14.25" customHeight="1"/>
    <row r="8579" ht="14.25" customHeight="1"/>
    <row r="8580" ht="14.25" customHeight="1"/>
    <row r="8581" ht="14.25" customHeight="1"/>
    <row r="8582" ht="14.25" customHeight="1"/>
    <row r="8583" ht="14.25" customHeight="1"/>
    <row r="8584" ht="14.25" customHeight="1"/>
    <row r="8585" ht="14.25" customHeight="1"/>
    <row r="8586" ht="14.25" customHeight="1"/>
    <row r="8587" ht="14.25" customHeight="1"/>
    <row r="8588" ht="14.25" customHeight="1"/>
    <row r="8589" ht="14.25" customHeight="1"/>
    <row r="8590" ht="14.25" customHeight="1"/>
    <row r="8591" ht="14.25" customHeight="1"/>
    <row r="8592" ht="14.25" customHeight="1"/>
    <row r="8593" ht="14.25" customHeight="1"/>
    <row r="8594" ht="14.25" customHeight="1"/>
    <row r="8595" ht="14.25" customHeight="1"/>
    <row r="8596" ht="14.25" customHeight="1"/>
    <row r="8597" ht="14.25" customHeight="1"/>
    <row r="8598" ht="14.25" customHeight="1"/>
    <row r="8599" ht="14.25" customHeight="1"/>
    <row r="8600" ht="14.25" customHeight="1"/>
    <row r="8601" ht="14.25" customHeight="1"/>
    <row r="8602" ht="14.25" customHeight="1"/>
    <row r="8603" ht="14.25" customHeight="1"/>
    <row r="8604" ht="14.25" customHeight="1"/>
    <row r="8605" ht="14.25" customHeight="1"/>
    <row r="8606" ht="14.25" customHeight="1"/>
    <row r="8607" ht="14.25" customHeight="1"/>
    <row r="8608" ht="14.25" customHeight="1"/>
    <row r="8609" ht="14.25" customHeight="1"/>
    <row r="8610" ht="14.25" customHeight="1"/>
    <row r="8611" ht="14.25" customHeight="1"/>
    <row r="8612" ht="14.25" customHeight="1"/>
    <row r="8613" ht="14.25" customHeight="1"/>
    <row r="8614" ht="14.25" customHeight="1"/>
    <row r="8615" ht="14.25" customHeight="1"/>
    <row r="8616" ht="14.25" customHeight="1"/>
    <row r="8617" ht="14.25" customHeight="1"/>
    <row r="8618" ht="14.25" customHeight="1"/>
    <row r="8619" ht="14.25" customHeight="1"/>
    <row r="8620" ht="14.25" customHeight="1"/>
    <row r="8621" ht="14.25" customHeight="1"/>
    <row r="8622" ht="14.25" customHeight="1"/>
    <row r="8623" ht="14.25" customHeight="1"/>
    <row r="8624" ht="14.25" customHeight="1"/>
    <row r="8625" ht="14.25" customHeight="1"/>
    <row r="8626" ht="14.25" customHeight="1"/>
    <row r="8627" ht="14.25" customHeight="1"/>
    <row r="8628" ht="14.25" customHeight="1"/>
    <row r="8629" ht="14.25" customHeight="1"/>
    <row r="8630" ht="14.25" customHeight="1"/>
    <row r="8631" ht="14.25" customHeight="1"/>
    <row r="8632" ht="14.25" customHeight="1"/>
    <row r="8633" ht="14.25" customHeight="1"/>
    <row r="8634" ht="14.25" customHeight="1"/>
    <row r="8635" ht="14.25" customHeight="1"/>
    <row r="8636" ht="14.25" customHeight="1"/>
    <row r="8637" ht="14.25" customHeight="1"/>
    <row r="8638" ht="14.25" customHeight="1"/>
    <row r="8639" ht="14.25" customHeight="1"/>
    <row r="8640" ht="14.25" customHeight="1"/>
    <row r="8641" ht="14.25" customHeight="1"/>
    <row r="8642" ht="14.25" customHeight="1"/>
    <row r="8643" ht="14.25" customHeight="1"/>
    <row r="8644" ht="14.25" customHeight="1"/>
    <row r="8645" ht="14.25" customHeight="1"/>
    <row r="8646" ht="14.25" customHeight="1"/>
    <row r="8647" ht="14.25" customHeight="1"/>
    <row r="8648" ht="14.25" customHeight="1"/>
    <row r="8649" ht="14.25" customHeight="1"/>
    <row r="8650" ht="14.25" customHeight="1"/>
    <row r="8651" ht="14.25" customHeight="1"/>
    <row r="8652" ht="14.25" customHeight="1"/>
    <row r="8653" ht="14.25" customHeight="1"/>
    <row r="8654" ht="14.25" customHeight="1"/>
    <row r="8655" ht="14.25" customHeight="1"/>
    <row r="8656" ht="14.25" customHeight="1"/>
    <row r="8657" ht="14.25" customHeight="1"/>
    <row r="8658" ht="14.25" customHeight="1"/>
    <row r="8659" ht="14.25" customHeight="1"/>
    <row r="8660" ht="14.25" customHeight="1"/>
    <row r="8661" ht="14.25" customHeight="1"/>
    <row r="8662" ht="14.25" customHeight="1"/>
    <row r="8663" ht="14.25" customHeight="1"/>
    <row r="8664" ht="14.25" customHeight="1"/>
    <row r="8665" ht="14.25" customHeight="1"/>
    <row r="8666" ht="14.25" customHeight="1"/>
    <row r="8667" ht="14.25" customHeight="1"/>
    <row r="8668" ht="14.25" customHeight="1"/>
    <row r="8669" ht="14.25" customHeight="1"/>
    <row r="8670" ht="14.25" customHeight="1"/>
    <row r="8671" ht="14.25" customHeight="1"/>
    <row r="8672" ht="14.25" customHeight="1"/>
    <row r="8673" ht="14.25" customHeight="1"/>
    <row r="8674" ht="14.25" customHeight="1"/>
    <row r="8675" ht="14.25" customHeight="1"/>
    <row r="8676" ht="14.25" customHeight="1"/>
    <row r="8677" ht="14.25" customHeight="1"/>
    <row r="8678" ht="14.25" customHeight="1"/>
    <row r="8679" ht="14.25" customHeight="1"/>
    <row r="8680" ht="14.25" customHeight="1"/>
    <row r="8681" ht="14.25" customHeight="1"/>
    <row r="8682" ht="14.25" customHeight="1"/>
    <row r="8683" ht="14.25" customHeight="1"/>
    <row r="8684" ht="14.25" customHeight="1"/>
    <row r="8685" ht="14.25" customHeight="1"/>
    <row r="8686" ht="14.25" customHeight="1"/>
    <row r="8687" ht="14.25" customHeight="1"/>
    <row r="8688" ht="14.25" customHeight="1"/>
    <row r="8689" ht="14.25" customHeight="1"/>
    <row r="8690" ht="14.25" customHeight="1"/>
    <row r="8691" ht="14.25" customHeight="1"/>
    <row r="8692" ht="14.25" customHeight="1"/>
    <row r="8693" ht="14.25" customHeight="1"/>
    <row r="8694" ht="14.25" customHeight="1"/>
    <row r="8695" ht="14.25" customHeight="1"/>
    <row r="8696" ht="14.25" customHeight="1"/>
    <row r="8697" ht="14.25" customHeight="1"/>
    <row r="8698" ht="14.25" customHeight="1"/>
    <row r="8699" ht="14.25" customHeight="1"/>
    <row r="8700" ht="14.25" customHeight="1"/>
    <row r="8701" ht="14.25" customHeight="1"/>
    <row r="8702" ht="14.25" customHeight="1"/>
    <row r="8703" ht="14.25" customHeight="1"/>
    <row r="8704" ht="14.25" customHeight="1"/>
    <row r="8705" ht="14.25" customHeight="1"/>
    <row r="8706" ht="14.25" customHeight="1"/>
    <row r="8707" ht="14.25" customHeight="1"/>
    <row r="8708" ht="14.25" customHeight="1"/>
    <row r="8709" ht="14.25" customHeight="1"/>
    <row r="8710" ht="14.25" customHeight="1"/>
    <row r="8711" ht="14.25" customHeight="1"/>
    <row r="8712" ht="14.25" customHeight="1"/>
    <row r="8713" ht="14.25" customHeight="1"/>
    <row r="8714" ht="14.25" customHeight="1"/>
    <row r="8715" ht="14.25" customHeight="1"/>
    <row r="8716" ht="14.25" customHeight="1"/>
    <row r="8717" ht="14.25" customHeight="1"/>
    <row r="8718" ht="14.25" customHeight="1"/>
    <row r="8719" ht="14.25" customHeight="1"/>
    <row r="8720" ht="14.25" customHeight="1"/>
    <row r="8721" ht="14.25" customHeight="1"/>
    <row r="8722" ht="14.25" customHeight="1"/>
    <row r="8723" ht="14.25" customHeight="1"/>
    <row r="8724" ht="14.25" customHeight="1"/>
    <row r="8725" ht="14.25" customHeight="1"/>
    <row r="8726" ht="14.25" customHeight="1"/>
    <row r="8727" ht="14.25" customHeight="1"/>
    <row r="8728" ht="14.25" customHeight="1"/>
    <row r="8729" ht="14.25" customHeight="1"/>
    <row r="8730" ht="14.25" customHeight="1"/>
    <row r="8731" ht="14.25" customHeight="1"/>
    <row r="8732" ht="14.25" customHeight="1"/>
    <row r="8733" ht="14.25" customHeight="1"/>
    <row r="8734" ht="14.25" customHeight="1"/>
    <row r="8735" ht="14.25" customHeight="1"/>
    <row r="8736" ht="14.25" customHeight="1"/>
    <row r="8737" ht="14.25" customHeight="1"/>
    <row r="8738" ht="14.25" customHeight="1"/>
    <row r="8739" ht="14.25" customHeight="1"/>
    <row r="8740" ht="14.25" customHeight="1"/>
    <row r="8741" ht="14.25" customHeight="1"/>
    <row r="8742" ht="14.25" customHeight="1"/>
    <row r="8743" ht="14.25" customHeight="1"/>
    <row r="8744" ht="14.25" customHeight="1"/>
    <row r="8745" ht="14.25" customHeight="1"/>
    <row r="8746" ht="14.25" customHeight="1"/>
    <row r="8747" ht="14.25" customHeight="1"/>
    <row r="8748" ht="14.25" customHeight="1"/>
    <row r="8749" ht="14.25" customHeight="1"/>
    <row r="8750" ht="14.25" customHeight="1"/>
    <row r="8751" ht="14.25" customHeight="1"/>
    <row r="8752" ht="14.25" customHeight="1"/>
    <row r="8753" ht="14.25" customHeight="1"/>
    <row r="8754" ht="14.25" customHeight="1"/>
    <row r="8755" ht="14.25" customHeight="1"/>
    <row r="8756" ht="14.25" customHeight="1"/>
    <row r="8757" ht="14.25" customHeight="1"/>
    <row r="8758" ht="14.25" customHeight="1"/>
    <row r="8759" ht="14.25" customHeight="1"/>
    <row r="8760" ht="14.25" customHeight="1"/>
    <row r="8761" ht="14.25" customHeight="1"/>
    <row r="8762" ht="14.25" customHeight="1"/>
    <row r="8763" ht="14.25" customHeight="1"/>
    <row r="8764" ht="14.25" customHeight="1"/>
    <row r="8765" ht="14.25" customHeight="1"/>
    <row r="8766" ht="14.25" customHeight="1"/>
    <row r="8767" ht="14.25" customHeight="1"/>
    <row r="8768" ht="14.25" customHeight="1"/>
    <row r="8769" ht="14.25" customHeight="1"/>
    <row r="8770" ht="14.25" customHeight="1"/>
    <row r="8771" ht="14.25" customHeight="1"/>
    <row r="8772" ht="14.25" customHeight="1"/>
    <row r="8773" ht="14.25" customHeight="1"/>
    <row r="8774" ht="14.25" customHeight="1"/>
    <row r="8775" ht="14.25" customHeight="1"/>
    <row r="8776" ht="14.25" customHeight="1"/>
    <row r="8777" ht="14.25" customHeight="1"/>
    <row r="8778" ht="14.25" customHeight="1"/>
    <row r="8779" ht="14.25" customHeight="1"/>
    <row r="8780" ht="14.25" customHeight="1"/>
    <row r="8781" ht="14.25" customHeight="1"/>
    <row r="8782" ht="14.25" customHeight="1"/>
    <row r="8783" ht="14.25" customHeight="1"/>
    <row r="8784" ht="14.25" customHeight="1"/>
    <row r="8785" ht="14.25" customHeight="1"/>
    <row r="8786" ht="14.25" customHeight="1"/>
    <row r="8787" ht="14.25" customHeight="1"/>
    <row r="8788" ht="14.25" customHeight="1"/>
    <row r="8789" ht="14.25" customHeight="1"/>
    <row r="8790" ht="14.25" customHeight="1"/>
    <row r="8791" ht="14.25" customHeight="1"/>
    <row r="8792" ht="14.25" customHeight="1"/>
    <row r="8793" ht="14.25" customHeight="1"/>
    <row r="8794" ht="14.25" customHeight="1"/>
    <row r="8795" ht="14.25" customHeight="1"/>
    <row r="8796" ht="14.25" customHeight="1"/>
    <row r="8797" ht="14.25" customHeight="1"/>
    <row r="8798" ht="14.25" customHeight="1"/>
    <row r="8799" ht="14.25" customHeight="1"/>
    <row r="8800" ht="14.25" customHeight="1"/>
    <row r="8801" ht="14.25" customHeight="1"/>
    <row r="8802" ht="14.25" customHeight="1"/>
    <row r="8803" ht="14.25" customHeight="1"/>
    <row r="8804" ht="14.25" customHeight="1"/>
    <row r="8805" ht="14.25" customHeight="1"/>
    <row r="8806" ht="14.25" customHeight="1"/>
    <row r="8807" ht="14.25" customHeight="1"/>
    <row r="8808" ht="14.25" customHeight="1"/>
    <row r="8809" ht="14.25" customHeight="1"/>
    <row r="8810" ht="14.25" customHeight="1"/>
    <row r="8811" ht="14.25" customHeight="1"/>
    <row r="8812" ht="14.25" customHeight="1"/>
    <row r="8813" ht="14.25" customHeight="1"/>
    <row r="8814" ht="14.25" customHeight="1"/>
    <row r="8815" ht="14.25" customHeight="1"/>
    <row r="8816" ht="14.25" customHeight="1"/>
    <row r="8817" ht="14.25" customHeight="1"/>
    <row r="8818" ht="14.25" customHeight="1"/>
    <row r="8819" ht="14.25" customHeight="1"/>
    <row r="8820" ht="14.25" customHeight="1"/>
    <row r="8821" ht="14.25" customHeight="1"/>
    <row r="8822" ht="14.25" customHeight="1"/>
    <row r="8823" ht="14.25" customHeight="1"/>
    <row r="8824" ht="14.25" customHeight="1"/>
    <row r="8825" ht="14.25" customHeight="1"/>
    <row r="8826" ht="14.25" customHeight="1"/>
    <row r="8827" ht="14.25" customHeight="1"/>
    <row r="8828" ht="14.25" customHeight="1"/>
    <row r="8829" ht="14.25" customHeight="1"/>
    <row r="8830" ht="14.25" customHeight="1"/>
    <row r="8831" ht="14.25" customHeight="1"/>
    <row r="8832" ht="14.25" customHeight="1"/>
    <row r="8833" ht="14.25" customHeight="1"/>
    <row r="8834" ht="14.25" customHeight="1"/>
    <row r="8835" ht="14.25" customHeight="1"/>
    <row r="8836" ht="14.25" customHeight="1"/>
    <row r="8837" ht="14.25" customHeight="1"/>
    <row r="8838" ht="14.25" customHeight="1"/>
    <row r="8839" ht="14.25" customHeight="1"/>
    <row r="8840" ht="14.25" customHeight="1"/>
    <row r="8841" ht="14.25" customHeight="1"/>
    <row r="8842" ht="14.25" customHeight="1"/>
    <row r="8843" ht="14.25" customHeight="1"/>
    <row r="8844" ht="14.25" customHeight="1"/>
    <row r="8845" ht="14.25" customHeight="1"/>
    <row r="8846" ht="14.25" customHeight="1"/>
    <row r="8847" ht="14.25" customHeight="1"/>
    <row r="8848" ht="14.25" customHeight="1"/>
    <row r="8849" ht="14.25" customHeight="1"/>
    <row r="8850" ht="14.25" customHeight="1"/>
    <row r="8851" ht="14.25" customHeight="1"/>
    <row r="8852" ht="14.25" customHeight="1"/>
    <row r="8853" ht="14.25" customHeight="1"/>
    <row r="8854" ht="14.25" customHeight="1"/>
    <row r="8855" ht="14.25" customHeight="1"/>
    <row r="8856" ht="14.25" customHeight="1"/>
    <row r="8857" ht="14.25" customHeight="1"/>
    <row r="8858" ht="14.25" customHeight="1"/>
    <row r="8859" ht="14.25" customHeight="1"/>
    <row r="8860" ht="14.25" customHeight="1"/>
    <row r="8861" ht="14.25" customHeight="1"/>
    <row r="8862" ht="14.25" customHeight="1"/>
    <row r="8863" ht="14.25" customHeight="1"/>
    <row r="8864" ht="14.25" customHeight="1"/>
    <row r="8865" ht="14.25" customHeight="1"/>
    <row r="8866" ht="14.25" customHeight="1"/>
    <row r="8867" ht="14.25" customHeight="1"/>
    <row r="8868" ht="14.25" customHeight="1"/>
    <row r="8869" ht="14.25" customHeight="1"/>
    <row r="8870" ht="14.25" customHeight="1"/>
    <row r="8871" ht="14.25" customHeight="1"/>
    <row r="8872" ht="14.25" customHeight="1"/>
    <row r="8873" ht="14.25" customHeight="1"/>
    <row r="8874" ht="14.25" customHeight="1"/>
    <row r="8875" ht="14.25" customHeight="1"/>
    <row r="8876" ht="14.25" customHeight="1"/>
    <row r="8877" ht="14.25" customHeight="1"/>
    <row r="8878" ht="14.25" customHeight="1"/>
    <row r="8879" ht="14.25" customHeight="1"/>
    <row r="8880" ht="14.25" customHeight="1"/>
    <row r="8881" ht="14.25" customHeight="1"/>
    <row r="8882" ht="14.25" customHeight="1"/>
    <row r="8883" ht="14.25" customHeight="1"/>
    <row r="8884" ht="14.25" customHeight="1"/>
    <row r="8885" ht="14.25" customHeight="1"/>
    <row r="8886" ht="14.25" customHeight="1"/>
    <row r="8887" ht="14.25" customHeight="1"/>
    <row r="8888" ht="14.25" customHeight="1"/>
    <row r="8889" ht="14.25" customHeight="1"/>
    <row r="8890" ht="14.25" customHeight="1"/>
    <row r="8891" ht="14.25" customHeight="1"/>
    <row r="8892" ht="14.25" customHeight="1"/>
    <row r="8893" ht="14.25" customHeight="1"/>
    <row r="8894" ht="14.25" customHeight="1"/>
    <row r="8895" ht="14.25" customHeight="1"/>
    <row r="8896" ht="14.25" customHeight="1"/>
    <row r="8897" ht="14.25" customHeight="1"/>
    <row r="8898" ht="14.25" customHeight="1"/>
    <row r="8899" ht="14.25" customHeight="1"/>
    <row r="8900" ht="14.25" customHeight="1"/>
    <row r="8901" ht="14.25" customHeight="1"/>
    <row r="8902" ht="14.25" customHeight="1"/>
    <row r="8903" ht="14.25" customHeight="1"/>
    <row r="8904" ht="14.25" customHeight="1"/>
    <row r="8905" ht="14.25" customHeight="1"/>
    <row r="8906" ht="14.25" customHeight="1"/>
    <row r="8907" ht="14.25" customHeight="1"/>
    <row r="8908" ht="14.25" customHeight="1"/>
    <row r="8909" ht="14.25" customHeight="1"/>
    <row r="8910" ht="14.25" customHeight="1"/>
    <row r="8911" ht="14.25" customHeight="1"/>
    <row r="8912" ht="14.25" customHeight="1"/>
    <row r="8913" ht="14.25" customHeight="1"/>
    <row r="8914" ht="14.25" customHeight="1"/>
    <row r="8915" ht="14.25" customHeight="1"/>
    <row r="8916" ht="14.25" customHeight="1"/>
    <row r="8917" ht="14.25" customHeight="1"/>
    <row r="8918" ht="14.25" customHeight="1"/>
    <row r="8919" ht="14.25" customHeight="1"/>
    <row r="8920" ht="14.25" customHeight="1"/>
    <row r="8921" ht="14.25" customHeight="1"/>
    <row r="8922" ht="14.25" customHeight="1"/>
    <row r="8923" ht="14.25" customHeight="1"/>
    <row r="8924" ht="14.25" customHeight="1"/>
    <row r="8925" ht="14.25" customHeight="1"/>
    <row r="8926" ht="14.25" customHeight="1"/>
    <row r="8927" ht="14.25" customHeight="1"/>
    <row r="8928" ht="14.25" customHeight="1"/>
    <row r="8929" ht="14.25" customHeight="1"/>
    <row r="8930" ht="14.25" customHeight="1"/>
    <row r="8931" ht="14.25" customHeight="1"/>
    <row r="8932" ht="14.25" customHeight="1"/>
    <row r="8933" ht="14.25" customHeight="1"/>
    <row r="8934" ht="14.25" customHeight="1"/>
    <row r="8935" ht="14.25" customHeight="1"/>
    <row r="8936" ht="14.25" customHeight="1"/>
    <row r="8937" ht="14.25" customHeight="1"/>
    <row r="8938" ht="14.25" customHeight="1"/>
    <row r="8939" ht="14.25" customHeight="1"/>
    <row r="8940" ht="14.25" customHeight="1"/>
    <row r="8941" ht="14.25" customHeight="1"/>
    <row r="8942" ht="14.25" customHeight="1"/>
    <row r="8943" ht="14.25" customHeight="1"/>
    <row r="8944" ht="14.25" customHeight="1"/>
    <row r="8945" ht="14.25" customHeight="1"/>
    <row r="8946" ht="14.25" customHeight="1"/>
    <row r="8947" ht="14.25" customHeight="1"/>
    <row r="8948" ht="14.25" customHeight="1"/>
    <row r="8949" ht="14.25" customHeight="1"/>
    <row r="8950" ht="14.25" customHeight="1"/>
    <row r="8951" ht="14.25" customHeight="1"/>
    <row r="8952" ht="14.25" customHeight="1"/>
    <row r="8953" ht="14.25" customHeight="1"/>
    <row r="8954" ht="14.25" customHeight="1"/>
    <row r="8955" ht="14.25" customHeight="1"/>
    <row r="8956" ht="14.25" customHeight="1"/>
    <row r="8957" ht="14.25" customHeight="1"/>
    <row r="8958" ht="14.25" customHeight="1"/>
    <row r="8959" ht="14.25" customHeight="1"/>
    <row r="8960" ht="14.25" customHeight="1"/>
    <row r="8961" ht="14.25" customHeight="1"/>
    <row r="8962" ht="14.25" customHeight="1"/>
    <row r="8963" ht="14.25" customHeight="1"/>
    <row r="8964" ht="14.25" customHeight="1"/>
    <row r="8965" ht="14.25" customHeight="1"/>
    <row r="8966" ht="14.25" customHeight="1"/>
    <row r="8967" ht="14.25" customHeight="1"/>
    <row r="8968" ht="14.25" customHeight="1"/>
    <row r="8969" ht="14.25" customHeight="1"/>
    <row r="8970" ht="14.25" customHeight="1"/>
    <row r="8971" ht="14.25" customHeight="1"/>
    <row r="8972" ht="14.25" customHeight="1"/>
    <row r="8973" ht="14.25" customHeight="1"/>
    <row r="8974" ht="14.25" customHeight="1"/>
    <row r="8975" ht="14.25" customHeight="1"/>
    <row r="8976" ht="14.25" customHeight="1"/>
    <row r="8977" ht="14.25" customHeight="1"/>
    <row r="8978" ht="14.25" customHeight="1"/>
    <row r="8979" ht="14.25" customHeight="1"/>
    <row r="8980" ht="14.25" customHeight="1"/>
    <row r="8981" ht="14.25" customHeight="1"/>
    <row r="8982" ht="14.25" customHeight="1"/>
    <row r="8983" ht="14.25" customHeight="1"/>
    <row r="8984" ht="14.25" customHeight="1"/>
    <row r="8985" ht="14.25" customHeight="1"/>
    <row r="8986" ht="14.25" customHeight="1"/>
    <row r="8987" ht="14.25" customHeight="1"/>
    <row r="8988" ht="14.25" customHeight="1"/>
    <row r="8989" ht="14.25" customHeight="1"/>
    <row r="8990" ht="14.25" customHeight="1"/>
    <row r="8991" ht="14.25" customHeight="1"/>
    <row r="8992" ht="14.25" customHeight="1"/>
    <row r="8993" ht="14.25" customHeight="1"/>
    <row r="8994" ht="14.25" customHeight="1"/>
    <row r="8995" ht="14.25" customHeight="1"/>
    <row r="8996" ht="14.25" customHeight="1"/>
    <row r="8997" ht="14.25" customHeight="1"/>
    <row r="8998" ht="14.25" customHeight="1"/>
    <row r="8999" ht="14.25" customHeight="1"/>
    <row r="9000" ht="14.25" customHeight="1"/>
    <row r="9001" ht="14.25" customHeight="1"/>
    <row r="9002" ht="14.25" customHeight="1"/>
    <row r="9003" ht="14.25" customHeight="1"/>
    <row r="9004" ht="14.25" customHeight="1"/>
    <row r="9005" ht="14.25" customHeight="1"/>
    <row r="9006" ht="14.25" customHeight="1"/>
    <row r="9007" ht="14.25" customHeight="1"/>
    <row r="9008" ht="14.25" customHeight="1"/>
    <row r="9009" ht="14.25" customHeight="1"/>
    <row r="9010" ht="14.25" customHeight="1"/>
    <row r="9011" ht="14.25" customHeight="1"/>
    <row r="9012" ht="14.25" customHeight="1"/>
    <row r="9013" ht="14.25" customHeight="1"/>
    <row r="9014" ht="14.25" customHeight="1"/>
    <row r="9015" ht="14.25" customHeight="1"/>
    <row r="9016" ht="14.25" customHeight="1"/>
    <row r="9017" ht="14.25" customHeight="1"/>
    <row r="9018" ht="14.25" customHeight="1"/>
    <row r="9019" ht="14.25" customHeight="1"/>
    <row r="9020" ht="14.25" customHeight="1"/>
    <row r="9021" ht="14.25" customHeight="1"/>
    <row r="9022" ht="14.25" customHeight="1"/>
    <row r="9023" ht="14.25" customHeight="1"/>
    <row r="9024" ht="14.25" customHeight="1"/>
    <row r="9025" ht="14.25" customHeight="1"/>
    <row r="9026" ht="14.25" customHeight="1"/>
    <row r="9027" ht="14.25" customHeight="1"/>
    <row r="9028" ht="14.25" customHeight="1"/>
    <row r="9029" ht="14.25" customHeight="1"/>
    <row r="9030" ht="14.25" customHeight="1"/>
    <row r="9031" ht="14.25" customHeight="1"/>
    <row r="9032" ht="14.25" customHeight="1"/>
    <row r="9033" ht="14.25" customHeight="1"/>
    <row r="9034" ht="14.25" customHeight="1"/>
    <row r="9035" ht="14.25" customHeight="1"/>
    <row r="9036" ht="14.25" customHeight="1"/>
    <row r="9037" ht="14.25" customHeight="1"/>
    <row r="9038" ht="14.25" customHeight="1"/>
    <row r="9039" ht="14.25" customHeight="1"/>
    <row r="9040" ht="14.25" customHeight="1"/>
    <row r="9041" ht="14.25" customHeight="1"/>
    <row r="9042" ht="14.25" customHeight="1"/>
    <row r="9043" ht="14.25" customHeight="1"/>
    <row r="9044" ht="14.25" customHeight="1"/>
    <row r="9045" ht="14.25" customHeight="1"/>
    <row r="9046" ht="14.25" customHeight="1"/>
    <row r="9047" ht="14.25" customHeight="1"/>
    <row r="9048" ht="14.25" customHeight="1"/>
    <row r="9049" ht="14.25" customHeight="1"/>
    <row r="9050" ht="14.25" customHeight="1"/>
    <row r="9051" ht="14.25" customHeight="1"/>
    <row r="9052" ht="14.25" customHeight="1"/>
    <row r="9053" ht="14.25" customHeight="1"/>
    <row r="9054" ht="14.25" customHeight="1"/>
    <row r="9055" ht="14.25" customHeight="1"/>
    <row r="9056" ht="14.25" customHeight="1"/>
    <row r="9057" ht="14.25" customHeight="1"/>
    <row r="9058" ht="14.25" customHeight="1"/>
    <row r="9059" ht="14.25" customHeight="1"/>
    <row r="9060" ht="14.25" customHeight="1"/>
    <row r="9061" ht="14.25" customHeight="1"/>
    <row r="9062" ht="14.25" customHeight="1"/>
    <row r="9063" ht="14.25" customHeight="1"/>
    <row r="9064" ht="14.25" customHeight="1"/>
    <row r="9065" ht="14.25" customHeight="1"/>
    <row r="9066" ht="14.25" customHeight="1"/>
    <row r="9067" ht="14.25" customHeight="1"/>
    <row r="9068" ht="14.25" customHeight="1"/>
    <row r="9069" ht="14.25" customHeight="1"/>
    <row r="9070" ht="14.25" customHeight="1"/>
    <row r="9071" ht="14.25" customHeight="1"/>
    <row r="9072" ht="14.25" customHeight="1"/>
    <row r="9073" ht="14.25" customHeight="1"/>
    <row r="9074" ht="14.25" customHeight="1"/>
    <row r="9075" ht="14.25" customHeight="1"/>
    <row r="9076" ht="14.25" customHeight="1"/>
    <row r="9077" ht="14.25" customHeight="1"/>
    <row r="9078" ht="14.25" customHeight="1"/>
    <row r="9079" ht="14.25" customHeight="1"/>
    <row r="9080" ht="14.25" customHeight="1"/>
    <row r="9081" ht="14.25" customHeight="1"/>
    <row r="9082" ht="14.25" customHeight="1"/>
    <row r="9083" ht="14.25" customHeight="1"/>
    <row r="9084" ht="14.25" customHeight="1"/>
    <row r="9085" ht="14.25" customHeight="1"/>
    <row r="9086" ht="14.25" customHeight="1"/>
    <row r="9087" ht="14.25" customHeight="1"/>
    <row r="9088" ht="14.25" customHeight="1"/>
    <row r="9089" ht="14.25" customHeight="1"/>
    <row r="9090" ht="14.25" customHeight="1"/>
    <row r="9091" ht="14.25" customHeight="1"/>
    <row r="9092" ht="14.25" customHeight="1"/>
    <row r="9093" ht="14.25" customHeight="1"/>
    <row r="9094" ht="14.25" customHeight="1"/>
    <row r="9095" ht="14.25" customHeight="1"/>
    <row r="9096" ht="14.25" customHeight="1"/>
    <row r="9097" ht="14.25" customHeight="1"/>
    <row r="9098" ht="14.25" customHeight="1"/>
    <row r="9099" ht="14.25" customHeight="1"/>
    <row r="9100" ht="14.25" customHeight="1"/>
    <row r="9101" ht="14.25" customHeight="1"/>
    <row r="9102" ht="14.25" customHeight="1"/>
    <row r="9103" ht="14.25" customHeight="1"/>
    <row r="9104" ht="14.25" customHeight="1"/>
    <row r="9105" ht="14.25" customHeight="1"/>
    <row r="9106" ht="14.25" customHeight="1"/>
    <row r="9107" ht="14.25" customHeight="1"/>
    <row r="9108" ht="14.25" customHeight="1"/>
    <row r="9109" ht="14.25" customHeight="1"/>
    <row r="9110" ht="14.25" customHeight="1"/>
    <row r="9111" ht="14.25" customHeight="1"/>
    <row r="9112" ht="14.25" customHeight="1"/>
    <row r="9113" ht="14.25" customHeight="1"/>
    <row r="9114" ht="14.25" customHeight="1"/>
    <row r="9115" ht="14.25" customHeight="1"/>
    <row r="9116" ht="14.25" customHeight="1"/>
    <row r="9117" ht="14.25" customHeight="1"/>
    <row r="9118" ht="14.25" customHeight="1"/>
    <row r="9119" ht="14.25" customHeight="1"/>
    <row r="9120" ht="14.25" customHeight="1"/>
    <row r="9121" ht="14.25" customHeight="1"/>
    <row r="9122" ht="14.25" customHeight="1"/>
    <row r="9123" ht="14.25" customHeight="1"/>
    <row r="9124" ht="14.25" customHeight="1"/>
    <row r="9125" ht="14.25" customHeight="1"/>
    <row r="9126" ht="14.25" customHeight="1"/>
    <row r="9127" ht="14.25" customHeight="1"/>
    <row r="9128" ht="14.25" customHeight="1"/>
    <row r="9129" ht="14.25" customHeight="1"/>
    <row r="9130" ht="14.25" customHeight="1"/>
    <row r="9131" ht="14.25" customHeight="1"/>
    <row r="9132" ht="14.25" customHeight="1"/>
    <row r="9133" ht="14.25" customHeight="1"/>
    <row r="9134" ht="14.25" customHeight="1"/>
    <row r="9135" ht="14.25" customHeight="1"/>
    <row r="9136" ht="14.25" customHeight="1"/>
    <row r="9137" ht="14.25" customHeight="1"/>
    <row r="9138" ht="14.25" customHeight="1"/>
    <row r="9139" ht="14.25" customHeight="1"/>
    <row r="9140" ht="14.25" customHeight="1"/>
    <row r="9141" ht="14.25" customHeight="1"/>
    <row r="9142" ht="14.25" customHeight="1"/>
    <row r="9143" ht="14.25" customHeight="1"/>
    <row r="9144" ht="14.25" customHeight="1"/>
    <row r="9145" ht="14.25" customHeight="1"/>
    <row r="9146" ht="14.25" customHeight="1"/>
    <row r="9147" ht="14.25" customHeight="1"/>
    <row r="9148" ht="14.25" customHeight="1"/>
    <row r="9149" ht="14.25" customHeight="1"/>
    <row r="9150" ht="14.25" customHeight="1"/>
    <row r="9151" ht="14.25" customHeight="1"/>
    <row r="9152" ht="14.25" customHeight="1"/>
    <row r="9153" ht="14.25" customHeight="1"/>
    <row r="9154" ht="14.25" customHeight="1"/>
    <row r="9155" ht="14.25" customHeight="1"/>
    <row r="9156" ht="14.25" customHeight="1"/>
    <row r="9157" ht="14.25" customHeight="1"/>
    <row r="9158" ht="14.25" customHeight="1"/>
    <row r="9159" ht="14.25" customHeight="1"/>
    <row r="9160" ht="14.25" customHeight="1"/>
    <row r="9161" ht="14.25" customHeight="1"/>
    <row r="9162" ht="14.25" customHeight="1"/>
    <row r="9163" ht="14.25" customHeight="1"/>
    <row r="9164" ht="14.25" customHeight="1"/>
    <row r="9165" ht="14.25" customHeight="1"/>
    <row r="9166" ht="14.25" customHeight="1"/>
    <row r="9167" ht="14.25" customHeight="1"/>
    <row r="9168" ht="14.25" customHeight="1"/>
    <row r="9169" ht="14.25" customHeight="1"/>
    <row r="9170" ht="14.25" customHeight="1"/>
    <row r="9171" ht="14.25" customHeight="1"/>
    <row r="9172" ht="14.25" customHeight="1"/>
    <row r="9173" ht="14.25" customHeight="1"/>
    <row r="9174" ht="14.25" customHeight="1"/>
    <row r="9175" ht="14.25" customHeight="1"/>
    <row r="9176" ht="14.25" customHeight="1"/>
    <row r="9177" ht="14.25" customHeight="1"/>
    <row r="9178" ht="14.25" customHeight="1"/>
    <row r="9179" ht="14.25" customHeight="1"/>
    <row r="9180" ht="14.25" customHeight="1"/>
    <row r="9181" ht="14.25" customHeight="1"/>
    <row r="9182" ht="14.25" customHeight="1"/>
    <row r="9183" ht="14.25" customHeight="1"/>
    <row r="9184" ht="14.25" customHeight="1"/>
    <row r="9185" ht="14.25" customHeight="1"/>
    <row r="9186" ht="14.25" customHeight="1"/>
    <row r="9187" ht="14.25" customHeight="1"/>
    <row r="9188" ht="14.25" customHeight="1"/>
    <row r="9189" ht="14.25" customHeight="1"/>
    <row r="9190" ht="14.25" customHeight="1"/>
    <row r="9191" ht="14.25" customHeight="1"/>
    <row r="9192" ht="14.25" customHeight="1"/>
    <row r="9193" ht="14.25" customHeight="1"/>
    <row r="9194" ht="14.25" customHeight="1"/>
    <row r="9195" ht="14.25" customHeight="1"/>
    <row r="9196" ht="14.25" customHeight="1"/>
    <row r="9197" ht="14.25" customHeight="1"/>
    <row r="9198" ht="14.25" customHeight="1"/>
    <row r="9199" ht="14.25" customHeight="1"/>
    <row r="9200" ht="14.25" customHeight="1"/>
    <row r="9201" ht="14.25" customHeight="1"/>
    <row r="9202" ht="14.25" customHeight="1"/>
    <row r="9203" ht="14.25" customHeight="1"/>
    <row r="9204" ht="14.25" customHeight="1"/>
    <row r="9205" ht="14.25" customHeight="1"/>
    <row r="9206" ht="14.25" customHeight="1"/>
    <row r="9207" ht="14.25" customHeight="1"/>
    <row r="9208" ht="14.25" customHeight="1"/>
    <row r="9209" ht="14.25" customHeight="1"/>
    <row r="9210" ht="14.25" customHeight="1"/>
    <row r="9211" ht="14.25" customHeight="1"/>
    <row r="9212" ht="14.25" customHeight="1"/>
    <row r="9213" ht="14.25" customHeight="1"/>
    <row r="9214" ht="14.25" customHeight="1"/>
    <row r="9215" ht="14.25" customHeight="1"/>
    <row r="9216" ht="14.25" customHeight="1"/>
    <row r="9217" ht="14.25" customHeight="1"/>
    <row r="9218" ht="14.25" customHeight="1"/>
    <row r="9219" ht="14.25" customHeight="1"/>
    <row r="9220" ht="14.25" customHeight="1"/>
    <row r="9221" ht="14.25" customHeight="1"/>
    <row r="9222" ht="14.25" customHeight="1"/>
    <row r="9223" ht="14.25" customHeight="1"/>
    <row r="9224" ht="14.25" customHeight="1"/>
    <row r="9225" ht="14.25" customHeight="1"/>
    <row r="9226" ht="14.25" customHeight="1"/>
    <row r="9227" ht="14.25" customHeight="1"/>
    <row r="9228" ht="14.25" customHeight="1"/>
    <row r="9229" ht="14.25" customHeight="1"/>
    <row r="9230" ht="14.25" customHeight="1"/>
    <row r="9231" ht="14.25" customHeight="1"/>
    <row r="9232" ht="14.25" customHeight="1"/>
    <row r="9233" ht="14.25" customHeight="1"/>
    <row r="9234" ht="14.25" customHeight="1"/>
    <row r="9235" ht="14.25" customHeight="1"/>
    <row r="9236" ht="14.25" customHeight="1"/>
    <row r="9237" ht="14.25" customHeight="1"/>
    <row r="9238" ht="14.25" customHeight="1"/>
    <row r="9239" ht="14.25" customHeight="1"/>
    <row r="9240" ht="14.25" customHeight="1"/>
    <row r="9241" ht="14.25" customHeight="1"/>
    <row r="9242" ht="14.25" customHeight="1"/>
    <row r="9243" ht="14.25" customHeight="1"/>
    <row r="9244" ht="14.25" customHeight="1"/>
    <row r="9245" ht="14.25" customHeight="1"/>
    <row r="9246" ht="14.25" customHeight="1"/>
    <row r="9247" ht="14.25" customHeight="1"/>
    <row r="9248" ht="14.25" customHeight="1"/>
    <row r="9249" ht="14.25" customHeight="1"/>
    <row r="9250" ht="14.25" customHeight="1"/>
    <row r="9251" ht="14.25" customHeight="1"/>
    <row r="9252" ht="14.25" customHeight="1"/>
    <row r="9253" ht="14.25" customHeight="1"/>
    <row r="9254" ht="14.25" customHeight="1"/>
    <row r="9255" ht="14.25" customHeight="1"/>
    <row r="9256" ht="14.25" customHeight="1"/>
    <row r="9257" ht="14.25" customHeight="1"/>
    <row r="9258" ht="14.25" customHeight="1"/>
    <row r="9259" ht="14.25" customHeight="1"/>
    <row r="9260" ht="14.25" customHeight="1"/>
    <row r="9261" ht="14.25" customHeight="1"/>
    <row r="9262" ht="14.25" customHeight="1"/>
    <row r="9263" ht="14.25" customHeight="1"/>
    <row r="9264" ht="14.25" customHeight="1"/>
    <row r="9265" ht="14.25" customHeight="1"/>
    <row r="9266" ht="14.25" customHeight="1"/>
    <row r="9267" ht="14.25" customHeight="1"/>
    <row r="9268" ht="14.25" customHeight="1"/>
    <row r="9269" ht="14.25" customHeight="1"/>
    <row r="9270" ht="14.25" customHeight="1"/>
    <row r="9271" ht="14.25" customHeight="1"/>
    <row r="9272" ht="14.25" customHeight="1"/>
    <row r="9273" ht="14.25" customHeight="1"/>
    <row r="9274" ht="14.25" customHeight="1"/>
    <row r="9275" ht="14.25" customHeight="1"/>
    <row r="9276" ht="14.25" customHeight="1"/>
    <row r="9277" ht="14.25" customHeight="1"/>
    <row r="9278" ht="14.25" customHeight="1"/>
    <row r="9279" ht="14.25" customHeight="1"/>
    <row r="9280" ht="14.25" customHeight="1"/>
    <row r="9281" ht="14.25" customHeight="1"/>
    <row r="9282" ht="14.25" customHeight="1"/>
    <row r="9283" ht="14.25" customHeight="1"/>
    <row r="9284" ht="14.25" customHeight="1"/>
    <row r="9285" ht="14.25" customHeight="1"/>
    <row r="9286" ht="14.25" customHeight="1"/>
    <row r="9287" ht="14.25" customHeight="1"/>
    <row r="9288" ht="14.25" customHeight="1"/>
    <row r="9289" ht="14.25" customHeight="1"/>
    <row r="9290" ht="14.25" customHeight="1"/>
    <row r="9291" ht="14.25" customHeight="1"/>
    <row r="9292" ht="14.25" customHeight="1"/>
    <row r="9293" ht="14.25" customHeight="1"/>
    <row r="9294" ht="14.25" customHeight="1"/>
    <row r="9295" ht="14.25" customHeight="1"/>
    <row r="9296" ht="14.25" customHeight="1"/>
    <row r="9297" ht="14.25" customHeight="1"/>
    <row r="9298" ht="14.25" customHeight="1"/>
    <row r="9299" ht="14.25" customHeight="1"/>
    <row r="9300" ht="14.25" customHeight="1"/>
    <row r="9301" ht="14.25" customHeight="1"/>
    <row r="9302" ht="14.25" customHeight="1"/>
    <row r="9303" ht="14.25" customHeight="1"/>
    <row r="9304" ht="14.25" customHeight="1"/>
    <row r="9305" ht="14.25" customHeight="1"/>
    <row r="9306" ht="14.25" customHeight="1"/>
    <row r="9307" ht="14.25" customHeight="1"/>
    <row r="9308" ht="14.25" customHeight="1"/>
    <row r="9309" ht="14.25" customHeight="1"/>
    <row r="9310" ht="14.25" customHeight="1"/>
    <row r="9311" ht="14.25" customHeight="1"/>
    <row r="9312" ht="14.25" customHeight="1"/>
    <row r="9313" ht="14.25" customHeight="1"/>
    <row r="9314" ht="14.25" customHeight="1"/>
    <row r="9315" ht="14.25" customHeight="1"/>
    <row r="9316" ht="14.25" customHeight="1"/>
    <row r="9317" ht="14.25" customHeight="1"/>
    <row r="9318" ht="14.25" customHeight="1"/>
    <row r="9319" ht="14.25" customHeight="1"/>
    <row r="9320" ht="14.25" customHeight="1"/>
    <row r="9321" ht="14.25" customHeight="1"/>
    <row r="9322" ht="14.25" customHeight="1"/>
    <row r="9323" ht="14.25" customHeight="1"/>
    <row r="9324" ht="14.25" customHeight="1"/>
    <row r="9325" ht="14.25" customHeight="1"/>
    <row r="9326" ht="14.25" customHeight="1"/>
    <row r="9327" ht="14.25" customHeight="1"/>
    <row r="9328" ht="14.25" customHeight="1"/>
    <row r="9329" ht="14.25" customHeight="1"/>
    <row r="9330" ht="14.25" customHeight="1"/>
    <row r="9331" ht="14.25" customHeight="1"/>
    <row r="9332" ht="14.25" customHeight="1"/>
    <row r="9333" ht="14.25" customHeight="1"/>
    <row r="9334" ht="14.25" customHeight="1"/>
    <row r="9335" ht="14.25" customHeight="1"/>
    <row r="9336" ht="14.25" customHeight="1"/>
    <row r="9337" ht="14.25" customHeight="1"/>
    <row r="9338" ht="14.25" customHeight="1"/>
    <row r="9339" ht="14.25" customHeight="1"/>
    <row r="9340" ht="14.25" customHeight="1"/>
    <row r="9341" ht="14.25" customHeight="1"/>
    <row r="9342" ht="14.25" customHeight="1"/>
    <row r="9343" ht="14.25" customHeight="1"/>
    <row r="9344" ht="14.25" customHeight="1"/>
    <row r="9345" ht="14.25" customHeight="1"/>
    <row r="9346" ht="14.25" customHeight="1"/>
    <row r="9347" ht="14.25" customHeight="1"/>
    <row r="9348" ht="14.25" customHeight="1"/>
    <row r="9349" ht="14.25" customHeight="1"/>
    <row r="9350" ht="14.25" customHeight="1"/>
    <row r="9351" ht="14.25" customHeight="1"/>
    <row r="9352" ht="14.25" customHeight="1"/>
    <row r="9353" ht="14.25" customHeight="1"/>
    <row r="9354" ht="14.25" customHeight="1"/>
    <row r="9355" ht="14.25" customHeight="1"/>
    <row r="9356" ht="14.25" customHeight="1"/>
    <row r="9357" ht="14.25" customHeight="1"/>
    <row r="9358" ht="14.25" customHeight="1"/>
    <row r="9359" ht="14.25" customHeight="1"/>
    <row r="9360" ht="14.25" customHeight="1"/>
    <row r="9361" ht="14.25" customHeight="1"/>
    <row r="9362" ht="14.25" customHeight="1"/>
    <row r="9363" ht="14.25" customHeight="1"/>
    <row r="9364" ht="14.25" customHeight="1"/>
    <row r="9365" ht="14.25" customHeight="1"/>
    <row r="9366" ht="14.25" customHeight="1"/>
    <row r="9367" ht="14.25" customHeight="1"/>
    <row r="9368" ht="14.25" customHeight="1"/>
    <row r="9369" ht="14.25" customHeight="1"/>
    <row r="9370" ht="14.25" customHeight="1"/>
    <row r="9371" ht="14.25" customHeight="1"/>
    <row r="9372" ht="14.25" customHeight="1"/>
    <row r="9373" ht="14.25" customHeight="1"/>
    <row r="9374" ht="14.25" customHeight="1"/>
    <row r="9375" ht="14.25" customHeight="1"/>
    <row r="9376" ht="14.25" customHeight="1"/>
    <row r="9377" ht="14.25" customHeight="1"/>
    <row r="9378" ht="14.25" customHeight="1"/>
    <row r="9379" ht="14.25" customHeight="1"/>
    <row r="9380" ht="14.25" customHeight="1"/>
    <row r="9381" ht="14.25" customHeight="1"/>
    <row r="9382" ht="14.25" customHeight="1"/>
    <row r="9383" ht="14.25" customHeight="1"/>
    <row r="9384" ht="14.25" customHeight="1"/>
    <row r="9385" ht="14.25" customHeight="1"/>
    <row r="9386" ht="14.25" customHeight="1"/>
    <row r="9387" ht="14.25" customHeight="1"/>
    <row r="9388" ht="14.25" customHeight="1"/>
    <row r="9389" ht="14.25" customHeight="1"/>
    <row r="9390" ht="14.25" customHeight="1"/>
    <row r="9391" ht="14.25" customHeight="1"/>
    <row r="9392" ht="14.25" customHeight="1"/>
    <row r="9393" ht="14.25" customHeight="1"/>
    <row r="9394" ht="14.25" customHeight="1"/>
    <row r="9395" ht="14.25" customHeight="1"/>
    <row r="9396" ht="14.25" customHeight="1"/>
    <row r="9397" ht="14.25" customHeight="1"/>
    <row r="9398" ht="14.25" customHeight="1"/>
    <row r="9399" ht="14.25" customHeight="1"/>
    <row r="9400" ht="14.25" customHeight="1"/>
    <row r="9401" ht="14.25" customHeight="1"/>
    <row r="9402" ht="14.25" customHeight="1"/>
    <row r="9403" ht="14.25" customHeight="1"/>
    <row r="9404" ht="14.25" customHeight="1"/>
    <row r="9405" ht="14.25" customHeight="1"/>
    <row r="9406" ht="14.25" customHeight="1"/>
    <row r="9407" ht="14.25" customHeight="1"/>
    <row r="9408" ht="14.25" customHeight="1"/>
    <row r="9409" ht="14.25" customHeight="1"/>
    <row r="9410" ht="14.25" customHeight="1"/>
    <row r="9411" ht="14.25" customHeight="1"/>
    <row r="9412" ht="14.25" customHeight="1"/>
    <row r="9413" ht="14.25" customHeight="1"/>
    <row r="9414" ht="14.25" customHeight="1"/>
    <row r="9415" ht="14.25" customHeight="1"/>
    <row r="9416" ht="14.25" customHeight="1"/>
    <row r="9417" ht="14.25" customHeight="1"/>
    <row r="9418" ht="14.25" customHeight="1"/>
    <row r="9419" ht="14.25" customHeight="1"/>
    <row r="9420" ht="14.25" customHeight="1"/>
    <row r="9421" ht="14.25" customHeight="1"/>
    <row r="9422" ht="14.25" customHeight="1"/>
    <row r="9423" ht="14.25" customHeight="1"/>
    <row r="9424" ht="14.25" customHeight="1"/>
    <row r="9425" ht="14.25" customHeight="1"/>
    <row r="9426" ht="14.25" customHeight="1"/>
    <row r="9427" ht="14.25" customHeight="1"/>
    <row r="9428" ht="14.25" customHeight="1"/>
    <row r="9429" ht="14.25" customHeight="1"/>
    <row r="9430" ht="14.25" customHeight="1"/>
    <row r="9431" ht="14.25" customHeight="1"/>
    <row r="9432" ht="14.25" customHeight="1"/>
    <row r="9433" ht="14.25" customHeight="1"/>
    <row r="9434" ht="14.25" customHeight="1"/>
    <row r="9435" ht="14.25" customHeight="1"/>
    <row r="9436" ht="14.25" customHeight="1"/>
    <row r="9437" ht="14.25" customHeight="1"/>
    <row r="9438" ht="14.25" customHeight="1"/>
    <row r="9439" ht="14.25" customHeight="1"/>
    <row r="9440" ht="14.25" customHeight="1"/>
    <row r="9441" ht="14.25" customHeight="1"/>
    <row r="9442" ht="14.25" customHeight="1"/>
    <row r="9443" ht="14.25" customHeight="1"/>
    <row r="9444" ht="14.25" customHeight="1"/>
    <row r="9445" ht="14.25" customHeight="1"/>
    <row r="9446" ht="14.25" customHeight="1"/>
    <row r="9447" ht="14.25" customHeight="1"/>
    <row r="9448" ht="14.25" customHeight="1"/>
    <row r="9449" ht="14.25" customHeight="1"/>
    <row r="9450" ht="14.25" customHeight="1"/>
    <row r="9451" ht="14.25" customHeight="1"/>
    <row r="9452" ht="14.25" customHeight="1"/>
    <row r="9453" ht="14.25" customHeight="1"/>
    <row r="9454" ht="14.25" customHeight="1"/>
    <row r="9455" ht="14.25" customHeight="1"/>
    <row r="9456" ht="14.25" customHeight="1"/>
    <row r="9457" ht="14.25" customHeight="1"/>
    <row r="9458" ht="14.25" customHeight="1"/>
    <row r="9459" ht="14.25" customHeight="1"/>
    <row r="9460" ht="14.25" customHeight="1"/>
    <row r="9461" ht="14.25" customHeight="1"/>
    <row r="9462" ht="14.25" customHeight="1"/>
    <row r="9463" ht="14.25" customHeight="1"/>
    <row r="9464" ht="14.25" customHeight="1"/>
    <row r="9465" ht="14.25" customHeight="1"/>
    <row r="9466" ht="14.25" customHeight="1"/>
    <row r="9467" ht="14.25" customHeight="1"/>
    <row r="9468" ht="14.25" customHeight="1"/>
    <row r="9469" ht="14.25" customHeight="1"/>
    <row r="9470" ht="14.25" customHeight="1"/>
    <row r="9471" ht="14.25" customHeight="1"/>
    <row r="9472" ht="14.25" customHeight="1"/>
    <row r="9473" ht="14.25" customHeight="1"/>
    <row r="9474" ht="14.25" customHeight="1"/>
    <row r="9475" ht="14.25" customHeight="1"/>
    <row r="9476" ht="14.25" customHeight="1"/>
    <row r="9477" ht="14.25" customHeight="1"/>
    <row r="9478" ht="14.25" customHeight="1"/>
    <row r="9479" ht="14.25" customHeight="1"/>
    <row r="9480" ht="14.25" customHeight="1"/>
    <row r="9481" ht="14.25" customHeight="1"/>
    <row r="9482" ht="14.25" customHeight="1"/>
    <row r="9483" ht="14.25" customHeight="1"/>
    <row r="9484" ht="14.25" customHeight="1"/>
    <row r="9485" ht="14.25" customHeight="1"/>
    <row r="9486" ht="14.25" customHeight="1"/>
    <row r="9487" ht="14.25" customHeight="1"/>
    <row r="9488" ht="14.25" customHeight="1"/>
    <row r="9489" ht="14.25" customHeight="1"/>
    <row r="9490" ht="14.25" customHeight="1"/>
    <row r="9491" ht="14.25" customHeight="1"/>
    <row r="9492" ht="14.25" customHeight="1"/>
    <row r="9493" ht="14.25" customHeight="1"/>
    <row r="9494" ht="14.25" customHeight="1"/>
    <row r="9495" ht="14.25" customHeight="1"/>
    <row r="9496" ht="14.25" customHeight="1"/>
    <row r="9497" ht="14.25" customHeight="1"/>
    <row r="9498" ht="14.25" customHeight="1"/>
    <row r="9499" ht="14.25" customHeight="1"/>
    <row r="9500" ht="14.25" customHeight="1"/>
    <row r="9501" ht="14.25" customHeight="1"/>
    <row r="9502" ht="14.25" customHeight="1"/>
    <row r="9503" ht="14.25" customHeight="1"/>
    <row r="9504" ht="14.25" customHeight="1"/>
    <row r="9505" ht="14.25" customHeight="1"/>
    <row r="9506" ht="14.25" customHeight="1"/>
    <row r="9507" ht="14.25" customHeight="1"/>
    <row r="9508" ht="14.25" customHeight="1"/>
    <row r="9509" ht="14.25" customHeight="1"/>
    <row r="9510" ht="14.25" customHeight="1"/>
    <row r="9511" ht="14.25" customHeight="1"/>
    <row r="9512" ht="14.25" customHeight="1"/>
    <row r="9513" ht="14.25" customHeight="1"/>
    <row r="9514" ht="14.25" customHeight="1"/>
    <row r="9515" ht="14.25" customHeight="1"/>
    <row r="9516" ht="14.25" customHeight="1"/>
    <row r="9517" ht="14.25" customHeight="1"/>
    <row r="9518" ht="14.25" customHeight="1"/>
    <row r="9519" ht="14.25" customHeight="1"/>
    <row r="9520" ht="14.25" customHeight="1"/>
    <row r="9521" ht="14.25" customHeight="1"/>
    <row r="9522" ht="14.25" customHeight="1"/>
    <row r="9523" ht="14.25" customHeight="1"/>
    <row r="9524" ht="14.25" customHeight="1"/>
    <row r="9525" ht="14.25" customHeight="1"/>
    <row r="9526" ht="14.25" customHeight="1"/>
    <row r="9527" ht="14.25" customHeight="1"/>
    <row r="9528" ht="14.25" customHeight="1"/>
    <row r="9529" ht="14.25" customHeight="1"/>
    <row r="9530" ht="14.25" customHeight="1"/>
    <row r="9531" ht="14.25" customHeight="1"/>
    <row r="9532" ht="14.25" customHeight="1"/>
    <row r="9533" ht="14.25" customHeight="1"/>
    <row r="9534" ht="14.25" customHeight="1"/>
    <row r="9535" ht="14.25" customHeight="1"/>
    <row r="9536" ht="14.25" customHeight="1"/>
    <row r="9537" ht="14.25" customHeight="1"/>
    <row r="9538" ht="14.25" customHeight="1"/>
    <row r="9539" ht="14.25" customHeight="1"/>
    <row r="9540" ht="14.25" customHeight="1"/>
    <row r="9541" ht="14.25" customHeight="1"/>
    <row r="9542" ht="14.25" customHeight="1"/>
    <row r="9543" ht="14.25" customHeight="1"/>
    <row r="9544" ht="14.25" customHeight="1"/>
    <row r="9545" ht="14.25" customHeight="1"/>
    <row r="9546" ht="14.25" customHeight="1"/>
    <row r="9547" ht="14.25" customHeight="1"/>
    <row r="9548" ht="14.25" customHeight="1"/>
    <row r="9549" ht="14.25" customHeight="1"/>
    <row r="9550" ht="14.25" customHeight="1"/>
    <row r="9551" ht="14.25" customHeight="1"/>
    <row r="9552" ht="14.25" customHeight="1"/>
    <row r="9553" ht="14.25" customHeight="1"/>
    <row r="9554" ht="14.25" customHeight="1"/>
    <row r="9555" ht="14.25" customHeight="1"/>
    <row r="9556" ht="14.25" customHeight="1"/>
    <row r="9557" ht="14.25" customHeight="1"/>
    <row r="9558" ht="14.25" customHeight="1"/>
    <row r="9559" ht="14.25" customHeight="1"/>
    <row r="9560" ht="14.25" customHeight="1"/>
    <row r="9561" ht="14.25" customHeight="1"/>
    <row r="9562" ht="14.25" customHeight="1"/>
    <row r="9563" ht="14.25" customHeight="1"/>
    <row r="9564" ht="14.25" customHeight="1"/>
    <row r="9565" ht="14.25" customHeight="1"/>
    <row r="9566" ht="14.25" customHeight="1"/>
    <row r="9567" ht="14.25" customHeight="1"/>
    <row r="9568" ht="14.25" customHeight="1"/>
    <row r="9569" ht="14.25" customHeight="1"/>
    <row r="9570" ht="14.25" customHeight="1"/>
    <row r="9571" ht="14.25" customHeight="1"/>
    <row r="9572" ht="14.25" customHeight="1"/>
    <row r="9573" ht="14.25" customHeight="1"/>
    <row r="9574" ht="14.25" customHeight="1"/>
    <row r="9575" ht="14.25" customHeight="1"/>
    <row r="9576" ht="14.25" customHeight="1"/>
    <row r="9577" ht="14.25" customHeight="1"/>
    <row r="9578" ht="14.25" customHeight="1"/>
    <row r="9579" ht="14.25" customHeight="1"/>
    <row r="9580" ht="14.25" customHeight="1"/>
    <row r="9581" ht="14.25" customHeight="1"/>
    <row r="9582" ht="14.25" customHeight="1"/>
    <row r="9583" ht="14.25" customHeight="1"/>
    <row r="9584" ht="14.25" customHeight="1"/>
    <row r="9585" ht="14.25" customHeight="1"/>
    <row r="9586" ht="14.25" customHeight="1"/>
    <row r="9587" ht="14.25" customHeight="1"/>
    <row r="9588" ht="14.25" customHeight="1"/>
    <row r="9589" ht="14.25" customHeight="1"/>
    <row r="9590" ht="14.25" customHeight="1"/>
    <row r="9591" ht="14.25" customHeight="1"/>
    <row r="9592" ht="14.25" customHeight="1"/>
    <row r="9593" ht="14.25" customHeight="1"/>
    <row r="9594" ht="14.25" customHeight="1"/>
    <row r="9595" ht="14.25" customHeight="1"/>
    <row r="9596" ht="14.25" customHeight="1"/>
    <row r="9597" ht="14.25" customHeight="1"/>
    <row r="9598" ht="14.25" customHeight="1"/>
    <row r="9599" ht="14.25" customHeight="1"/>
    <row r="9600" ht="14.25" customHeight="1"/>
    <row r="9601" ht="14.25" customHeight="1"/>
    <row r="9602" ht="14.25" customHeight="1"/>
    <row r="9603" ht="14.25" customHeight="1"/>
    <row r="9604" ht="14.25" customHeight="1"/>
    <row r="9605" ht="14.25" customHeight="1"/>
    <row r="9606" ht="14.25" customHeight="1"/>
    <row r="9607" ht="14.25" customHeight="1"/>
    <row r="9608" ht="14.25" customHeight="1"/>
    <row r="9609" ht="14.25" customHeight="1"/>
    <row r="9610" ht="14.25" customHeight="1"/>
    <row r="9611" ht="14.25" customHeight="1"/>
    <row r="9612" ht="14.25" customHeight="1"/>
    <row r="9613" ht="14.25" customHeight="1"/>
    <row r="9614" ht="14.25" customHeight="1"/>
    <row r="9615" ht="14.25" customHeight="1"/>
    <row r="9616" ht="14.25" customHeight="1"/>
    <row r="9617" ht="14.25" customHeight="1"/>
    <row r="9618" ht="14.25" customHeight="1"/>
    <row r="9619" ht="14.25" customHeight="1"/>
    <row r="9620" ht="14.25" customHeight="1"/>
    <row r="9621" ht="14.25" customHeight="1"/>
    <row r="9622" ht="14.25" customHeight="1"/>
    <row r="9623" ht="14.25" customHeight="1"/>
    <row r="9624" ht="14.25" customHeight="1"/>
    <row r="9625" ht="14.25" customHeight="1"/>
    <row r="9626" ht="14.25" customHeight="1"/>
    <row r="9627" ht="14.25" customHeight="1"/>
    <row r="9628" ht="14.25" customHeight="1"/>
    <row r="9629" ht="14.25" customHeight="1"/>
    <row r="9630" ht="14.25" customHeight="1"/>
    <row r="9631" ht="14.25" customHeight="1"/>
    <row r="9632" ht="14.25" customHeight="1"/>
    <row r="9633" ht="14.25" customHeight="1"/>
    <row r="9634" ht="14.25" customHeight="1"/>
    <row r="9635" ht="14.25" customHeight="1"/>
    <row r="9636" ht="14.25" customHeight="1"/>
    <row r="9637" ht="14.25" customHeight="1"/>
    <row r="9638" ht="14.25" customHeight="1"/>
    <row r="9639" ht="14.25" customHeight="1"/>
    <row r="9640" ht="14.25" customHeight="1"/>
    <row r="9641" ht="14.25" customHeight="1"/>
    <row r="9642" ht="14.25" customHeight="1"/>
    <row r="9643" ht="14.25" customHeight="1"/>
    <row r="9644" ht="14.25" customHeight="1"/>
    <row r="9645" ht="14.25" customHeight="1"/>
    <row r="9646" ht="14.25" customHeight="1"/>
    <row r="9647" ht="14.25" customHeight="1"/>
    <row r="9648" ht="14.25" customHeight="1"/>
    <row r="9649" ht="14.25" customHeight="1"/>
    <row r="9650" ht="14.25" customHeight="1"/>
    <row r="9651" ht="14.25" customHeight="1"/>
    <row r="9652" ht="14.25" customHeight="1"/>
    <row r="9653" ht="14.25" customHeight="1"/>
    <row r="9654" ht="14.25" customHeight="1"/>
    <row r="9655" ht="14.25" customHeight="1"/>
    <row r="9656" ht="14.25" customHeight="1"/>
    <row r="9657" ht="14.25" customHeight="1"/>
    <row r="9658" ht="14.25" customHeight="1"/>
    <row r="9659" ht="14.25" customHeight="1"/>
    <row r="9660" ht="14.25" customHeight="1"/>
    <row r="9661" ht="14.25" customHeight="1"/>
    <row r="9662" ht="14.25" customHeight="1"/>
    <row r="9663" ht="14.25" customHeight="1"/>
    <row r="9664" ht="14.25" customHeight="1"/>
    <row r="9665" ht="14.25" customHeight="1"/>
    <row r="9666" ht="14.25" customHeight="1"/>
    <row r="9667" ht="14.25" customHeight="1"/>
    <row r="9668" ht="14.25" customHeight="1"/>
    <row r="9669" ht="14.25" customHeight="1"/>
    <row r="9670" ht="14.25" customHeight="1"/>
    <row r="9671" ht="14.25" customHeight="1"/>
    <row r="9672" ht="14.25" customHeight="1"/>
    <row r="9673" ht="14.25" customHeight="1"/>
    <row r="9674" ht="14.25" customHeight="1"/>
    <row r="9675" ht="14.25" customHeight="1"/>
    <row r="9676" ht="14.25" customHeight="1"/>
    <row r="9677" ht="14.25" customHeight="1"/>
    <row r="9678" ht="14.25" customHeight="1"/>
    <row r="9679" ht="14.25" customHeight="1"/>
    <row r="9680" ht="14.25" customHeight="1"/>
    <row r="9681" ht="14.25" customHeight="1"/>
    <row r="9682" ht="14.25" customHeight="1"/>
    <row r="9683" ht="14.25" customHeight="1"/>
    <row r="9684" ht="14.25" customHeight="1"/>
    <row r="9685" ht="14.25" customHeight="1"/>
    <row r="9686" ht="14.25" customHeight="1"/>
    <row r="9687" ht="14.25" customHeight="1"/>
    <row r="9688" ht="14.25" customHeight="1"/>
    <row r="9689" ht="14.25" customHeight="1"/>
    <row r="9690" ht="14.25" customHeight="1"/>
    <row r="9691" ht="14.25" customHeight="1"/>
    <row r="9692" ht="14.25" customHeight="1"/>
    <row r="9693" ht="14.25" customHeight="1"/>
    <row r="9694" ht="14.25" customHeight="1"/>
    <row r="9695" ht="14.25" customHeight="1"/>
    <row r="9696" ht="14.25" customHeight="1"/>
    <row r="9697" ht="14.25" customHeight="1"/>
    <row r="9698" ht="14.25" customHeight="1"/>
    <row r="9699" ht="14.25" customHeight="1"/>
    <row r="9700" ht="14.25" customHeight="1"/>
    <row r="9701" ht="14.25" customHeight="1"/>
    <row r="9702" ht="14.25" customHeight="1"/>
    <row r="9703" ht="14.25" customHeight="1"/>
    <row r="9704" ht="14.25" customHeight="1"/>
    <row r="9705" ht="14.25" customHeight="1"/>
    <row r="9706" ht="14.25" customHeight="1"/>
    <row r="9707" ht="14.25" customHeight="1"/>
    <row r="9708" ht="14.25" customHeight="1"/>
    <row r="9709" ht="14.25" customHeight="1"/>
    <row r="9710" ht="14.25" customHeight="1"/>
    <row r="9711" ht="14.25" customHeight="1"/>
    <row r="9712" ht="14.25" customHeight="1"/>
    <row r="9713" ht="14.25" customHeight="1"/>
    <row r="9714" ht="14.25" customHeight="1"/>
    <row r="9715" ht="14.25" customHeight="1"/>
    <row r="9716" ht="14.25" customHeight="1"/>
    <row r="9717" ht="14.25" customHeight="1"/>
    <row r="9718" ht="14.25" customHeight="1"/>
    <row r="9719" ht="14.25" customHeight="1"/>
    <row r="9720" ht="14.25" customHeight="1"/>
    <row r="9721" ht="14.25" customHeight="1"/>
    <row r="9722" ht="14.25" customHeight="1"/>
    <row r="9723" ht="14.25" customHeight="1"/>
    <row r="9724" ht="14.25" customHeight="1"/>
    <row r="9725" ht="14.25" customHeight="1"/>
    <row r="9726" ht="14.25" customHeight="1"/>
    <row r="9727" ht="14.25" customHeight="1"/>
    <row r="9728" ht="14.25" customHeight="1"/>
    <row r="9729" ht="14.25" customHeight="1"/>
    <row r="9730" ht="14.25" customHeight="1"/>
    <row r="9731" ht="14.25" customHeight="1"/>
    <row r="9732" ht="14.25" customHeight="1"/>
    <row r="9733" ht="14.25" customHeight="1"/>
    <row r="9734" ht="14.25" customHeight="1"/>
    <row r="9735" ht="14.25" customHeight="1"/>
    <row r="9736" ht="14.25" customHeight="1"/>
    <row r="9737" ht="14.25" customHeight="1"/>
    <row r="9738" ht="14.25" customHeight="1"/>
    <row r="9739" ht="14.25" customHeight="1"/>
    <row r="9740" ht="14.25" customHeight="1"/>
    <row r="9741" ht="14.25" customHeight="1"/>
    <row r="9742" ht="14.25" customHeight="1"/>
    <row r="9743" ht="14.25" customHeight="1"/>
    <row r="9744" ht="14.25" customHeight="1"/>
    <row r="9745" ht="14.25" customHeight="1"/>
    <row r="9746" ht="14.25" customHeight="1"/>
    <row r="9747" ht="14.25" customHeight="1"/>
    <row r="9748" ht="14.25" customHeight="1"/>
    <row r="9749" ht="14.25" customHeight="1"/>
    <row r="9750" ht="14.25" customHeight="1"/>
    <row r="9751" ht="14.25" customHeight="1"/>
    <row r="9752" ht="14.25" customHeight="1"/>
    <row r="9753" ht="14.25" customHeight="1"/>
    <row r="9754" ht="14.25" customHeight="1"/>
    <row r="9755" ht="14.25" customHeight="1"/>
    <row r="9756" ht="14.25" customHeight="1"/>
    <row r="9757" ht="14.25" customHeight="1"/>
    <row r="9758" ht="14.25" customHeight="1"/>
    <row r="9759" ht="14.25" customHeight="1"/>
    <row r="9760" ht="14.25" customHeight="1"/>
    <row r="9761" ht="14.25" customHeight="1"/>
    <row r="9762" ht="14.25" customHeight="1"/>
    <row r="9763" ht="14.25" customHeight="1"/>
    <row r="9764" ht="14.25" customHeight="1"/>
    <row r="9765" ht="14.25" customHeight="1"/>
    <row r="9766" ht="14.25" customHeight="1"/>
    <row r="9767" ht="14.25" customHeight="1"/>
    <row r="9768" ht="14.25" customHeight="1"/>
    <row r="9769" ht="14.25" customHeight="1"/>
    <row r="9770" ht="14.25" customHeight="1"/>
    <row r="9771" ht="14.25" customHeight="1"/>
    <row r="9772" ht="14.25" customHeight="1"/>
    <row r="9773" ht="14.25" customHeight="1"/>
    <row r="9774" ht="14.25" customHeight="1"/>
    <row r="9775" ht="14.25" customHeight="1"/>
    <row r="9776" ht="14.25" customHeight="1"/>
    <row r="9777" ht="14.25" customHeight="1"/>
    <row r="9778" ht="14.25" customHeight="1"/>
    <row r="9779" ht="14.25" customHeight="1"/>
    <row r="9780" ht="14.25" customHeight="1"/>
    <row r="9781" ht="14.25" customHeight="1"/>
    <row r="9782" ht="14.25" customHeight="1"/>
    <row r="9783" ht="14.25" customHeight="1"/>
    <row r="9784" ht="14.25" customHeight="1"/>
    <row r="9785" ht="14.25" customHeight="1"/>
    <row r="9786" ht="14.25" customHeight="1"/>
    <row r="9787" ht="14.25" customHeight="1"/>
    <row r="9788" ht="14.25" customHeight="1"/>
    <row r="9789" ht="14.25" customHeight="1"/>
    <row r="9790" ht="14.25" customHeight="1"/>
    <row r="9791" ht="14.25" customHeight="1"/>
    <row r="9792" ht="14.25" customHeight="1"/>
    <row r="9793" ht="14.25" customHeight="1"/>
    <row r="9794" ht="14.25" customHeight="1"/>
    <row r="9795" ht="14.25" customHeight="1"/>
    <row r="9796" ht="14.25" customHeight="1"/>
    <row r="9797" ht="14.25" customHeight="1"/>
    <row r="9798" ht="14.25" customHeight="1"/>
    <row r="9799" ht="14.25" customHeight="1"/>
    <row r="9800" ht="14.25" customHeight="1"/>
    <row r="9801" ht="14.25" customHeight="1"/>
    <row r="9802" ht="14.25" customHeight="1"/>
    <row r="9803" ht="14.25" customHeight="1"/>
    <row r="9804" ht="14.25" customHeight="1"/>
    <row r="9805" ht="14.25" customHeight="1"/>
    <row r="9806" ht="14.25" customHeight="1"/>
    <row r="9807" ht="14.25" customHeight="1"/>
    <row r="9808" ht="14.25" customHeight="1"/>
    <row r="9809" ht="14.25" customHeight="1"/>
    <row r="9810" ht="14.25" customHeight="1"/>
    <row r="9811" ht="14.25" customHeight="1"/>
    <row r="9812" ht="14.25" customHeight="1"/>
    <row r="9813" ht="14.25" customHeight="1"/>
    <row r="9814" ht="14.25" customHeight="1"/>
    <row r="9815" ht="14.25" customHeight="1"/>
    <row r="9816" ht="14.25" customHeight="1"/>
    <row r="9817" ht="14.25" customHeight="1"/>
    <row r="9818" ht="14.25" customHeight="1"/>
    <row r="9819" ht="14.25" customHeight="1"/>
    <row r="9820" ht="14.25" customHeight="1"/>
    <row r="9821" ht="14.25" customHeight="1"/>
    <row r="9822" ht="14.25" customHeight="1"/>
    <row r="9823" ht="14.25" customHeight="1"/>
    <row r="9824" ht="14.25" customHeight="1"/>
    <row r="9825" ht="14.25" customHeight="1"/>
    <row r="9826" ht="14.25" customHeight="1"/>
    <row r="9827" ht="14.25" customHeight="1"/>
    <row r="9828" ht="14.25" customHeight="1"/>
    <row r="9829" ht="14.25" customHeight="1"/>
    <row r="9830" ht="14.25" customHeight="1"/>
    <row r="9831" ht="14.25" customHeight="1"/>
    <row r="9832" ht="14.25" customHeight="1"/>
    <row r="9833" ht="14.25" customHeight="1"/>
    <row r="9834" ht="14.25" customHeight="1"/>
    <row r="9835" ht="14.25" customHeight="1"/>
    <row r="9836" ht="14.25" customHeight="1"/>
    <row r="9837" ht="14.25" customHeight="1"/>
    <row r="9838" ht="14.25" customHeight="1"/>
    <row r="9839" ht="14.25" customHeight="1"/>
    <row r="9840" ht="14.25" customHeight="1"/>
    <row r="9841" ht="14.25" customHeight="1"/>
    <row r="9842" ht="14.25" customHeight="1"/>
    <row r="9843" ht="14.25" customHeight="1"/>
    <row r="9844" ht="14.25" customHeight="1"/>
    <row r="9845" ht="14.25" customHeight="1"/>
    <row r="9846" ht="14.25" customHeight="1"/>
    <row r="9847" ht="14.25" customHeight="1"/>
    <row r="9848" ht="14.25" customHeight="1"/>
    <row r="9849" ht="14.25" customHeight="1"/>
    <row r="9850" ht="14.25" customHeight="1"/>
    <row r="9851" ht="14.25" customHeight="1"/>
    <row r="9852" ht="14.25" customHeight="1"/>
    <row r="9853" ht="14.25" customHeight="1"/>
    <row r="9854" ht="14.25" customHeight="1"/>
    <row r="9855" ht="14.25" customHeight="1"/>
    <row r="9856" ht="14.25" customHeight="1"/>
    <row r="9857" ht="14.25" customHeight="1"/>
    <row r="9858" ht="14.25" customHeight="1"/>
    <row r="9859" ht="14.25" customHeight="1"/>
    <row r="9860" ht="14.25" customHeight="1"/>
    <row r="9861" ht="14.25" customHeight="1"/>
    <row r="9862" ht="14.25" customHeight="1"/>
    <row r="9863" ht="14.25" customHeight="1"/>
    <row r="9864" ht="14.25" customHeight="1"/>
    <row r="9865" ht="14.25" customHeight="1"/>
    <row r="9866" ht="14.25" customHeight="1"/>
    <row r="9867" ht="14.25" customHeight="1"/>
    <row r="9868" ht="14.25" customHeight="1"/>
    <row r="9869" ht="14.25" customHeight="1"/>
    <row r="9870" ht="14.25" customHeight="1"/>
    <row r="9871" ht="14.25" customHeight="1"/>
    <row r="9872" ht="14.25" customHeight="1"/>
    <row r="9873" ht="14.25" customHeight="1"/>
    <row r="9874" ht="14.25" customHeight="1"/>
    <row r="9875" ht="14.25" customHeight="1"/>
    <row r="9876" ht="14.25" customHeight="1"/>
    <row r="9877" ht="14.25" customHeight="1"/>
    <row r="9878" ht="14.25" customHeight="1"/>
    <row r="9879" ht="14.25" customHeight="1"/>
    <row r="9880" ht="14.25" customHeight="1"/>
    <row r="9881" ht="14.25" customHeight="1"/>
    <row r="9882" ht="14.25" customHeight="1"/>
    <row r="9883" ht="14.25" customHeight="1"/>
    <row r="9884" ht="14.25" customHeight="1"/>
    <row r="9885" ht="14.25" customHeight="1"/>
    <row r="9886" ht="14.25" customHeight="1"/>
    <row r="9887" ht="14.25" customHeight="1"/>
    <row r="9888" ht="14.25" customHeight="1"/>
    <row r="9889" ht="14.25" customHeight="1"/>
    <row r="9890" ht="14.25" customHeight="1"/>
    <row r="9891" ht="14.25" customHeight="1"/>
    <row r="9892" ht="14.25" customHeight="1"/>
    <row r="9893" ht="14.25" customHeight="1"/>
    <row r="9894" ht="14.25" customHeight="1"/>
    <row r="9895" ht="14.25" customHeight="1"/>
    <row r="9896" ht="14.25" customHeight="1"/>
    <row r="9897" ht="14.25" customHeight="1"/>
    <row r="9898" ht="14.25" customHeight="1"/>
    <row r="9899" ht="14.25" customHeight="1"/>
    <row r="9900" ht="14.25" customHeight="1"/>
    <row r="9901" ht="14.25" customHeight="1"/>
    <row r="9902" ht="14.25" customHeight="1"/>
    <row r="9903" ht="14.25" customHeight="1"/>
    <row r="9904" ht="14.25" customHeight="1"/>
    <row r="9905" ht="14.25" customHeight="1"/>
    <row r="9906" ht="14.25" customHeight="1"/>
    <row r="9907" ht="14.25" customHeight="1"/>
    <row r="9908" ht="14.25" customHeight="1"/>
    <row r="9909" ht="14.25" customHeight="1"/>
    <row r="9910" ht="14.25" customHeight="1"/>
    <row r="9911" ht="14.25" customHeight="1"/>
    <row r="9912" ht="14.25" customHeight="1"/>
    <row r="9913" ht="14.25" customHeight="1"/>
    <row r="9914" ht="14.25" customHeight="1"/>
    <row r="9915" ht="14.25" customHeight="1"/>
    <row r="9916" ht="14.25" customHeight="1"/>
    <row r="9917" ht="14.25" customHeight="1"/>
    <row r="9918" ht="14.25" customHeight="1"/>
    <row r="9919" ht="14.25" customHeight="1"/>
    <row r="9920" ht="14.25" customHeight="1"/>
    <row r="9921" ht="14.25" customHeight="1"/>
    <row r="9922" ht="14.25" customHeight="1"/>
    <row r="9923" ht="14.25" customHeight="1"/>
    <row r="9924" ht="14.25" customHeight="1"/>
    <row r="9925" ht="14.25" customHeight="1"/>
    <row r="9926" ht="14.25" customHeight="1"/>
    <row r="9927" ht="14.25" customHeight="1"/>
    <row r="9928" ht="14.25" customHeight="1"/>
    <row r="9929" ht="14.25" customHeight="1"/>
    <row r="9930" ht="14.25" customHeight="1"/>
    <row r="9931" ht="14.25" customHeight="1"/>
    <row r="9932" ht="14.25" customHeight="1"/>
    <row r="9933" ht="14.25" customHeight="1"/>
    <row r="9934" ht="14.25" customHeight="1"/>
    <row r="9935" ht="14.25" customHeight="1"/>
    <row r="9936" ht="14.25" customHeight="1"/>
    <row r="9937" ht="14.25" customHeight="1"/>
    <row r="9938" ht="14.25" customHeight="1"/>
    <row r="9939" ht="14.25" customHeight="1"/>
    <row r="9940" ht="14.25" customHeight="1"/>
    <row r="9941" ht="14.25" customHeight="1"/>
    <row r="9942" ht="14.25" customHeight="1"/>
    <row r="9943" ht="14.25" customHeight="1"/>
    <row r="9944" ht="14.25" customHeight="1"/>
    <row r="9945" ht="14.25" customHeight="1"/>
    <row r="9946" ht="14.25" customHeight="1"/>
    <row r="9947" ht="14.25" customHeight="1"/>
    <row r="9948" ht="14.25" customHeight="1"/>
    <row r="9949" ht="14.25" customHeight="1"/>
    <row r="9950" ht="14.25" customHeight="1"/>
    <row r="9951" ht="14.25" customHeight="1"/>
    <row r="9952" ht="14.25" customHeight="1"/>
    <row r="9953" ht="14.25" customHeight="1"/>
    <row r="9954" ht="14.25" customHeight="1"/>
    <row r="9955" ht="14.25" customHeight="1"/>
    <row r="9956" ht="14.25" customHeight="1"/>
    <row r="9957" ht="14.25" customHeight="1"/>
    <row r="9958" ht="14.25" customHeight="1"/>
    <row r="9959" ht="14.25" customHeight="1"/>
    <row r="9960" ht="14.25" customHeight="1"/>
    <row r="9961" ht="14.25" customHeight="1"/>
    <row r="9962" ht="14.25" customHeight="1"/>
    <row r="9963" ht="14.25" customHeight="1"/>
    <row r="9964" ht="14.25" customHeight="1"/>
    <row r="9965" ht="14.25" customHeight="1"/>
    <row r="9966" ht="14.25" customHeight="1"/>
    <row r="9967" ht="14.25" customHeight="1"/>
    <row r="9968" ht="14.25" customHeight="1"/>
    <row r="9969" ht="14.25" customHeight="1"/>
    <row r="9970" ht="14.25" customHeight="1"/>
    <row r="9971" ht="14.25" customHeight="1"/>
    <row r="9972" ht="14.25" customHeight="1"/>
    <row r="9973" ht="14.25" customHeight="1"/>
    <row r="9974" ht="14.25" customHeight="1"/>
    <row r="9975" ht="14.25" customHeight="1"/>
    <row r="9976" ht="14.25" customHeight="1"/>
    <row r="9977" ht="14.25" customHeight="1"/>
    <row r="9978" ht="14.25" customHeight="1"/>
    <row r="9979" ht="14.25" customHeight="1"/>
    <row r="9980" ht="14.25" customHeight="1"/>
    <row r="9981" ht="14.25" customHeight="1"/>
    <row r="9982" ht="14.25" customHeight="1"/>
    <row r="9983" ht="14.25" customHeight="1"/>
    <row r="9984" ht="14.25" customHeight="1"/>
    <row r="9985" ht="14.25" customHeight="1"/>
    <row r="9986" ht="14.25" customHeight="1"/>
    <row r="9987" ht="14.25" customHeight="1"/>
    <row r="9988" ht="14.25" customHeight="1"/>
    <row r="9989" ht="14.25" customHeight="1"/>
    <row r="9990" ht="14.25" customHeight="1"/>
    <row r="9991" ht="14.25" customHeight="1"/>
    <row r="9992" ht="14.25" customHeight="1"/>
    <row r="9993" ht="14.25" customHeight="1"/>
    <row r="9994" ht="14.25" customHeight="1"/>
    <row r="9995" ht="14.25" customHeight="1"/>
    <row r="9996" ht="14.25" customHeight="1"/>
    <row r="9997" ht="14.25" customHeight="1"/>
    <row r="9998" ht="14.25" customHeight="1"/>
    <row r="9999" ht="14.25" customHeight="1"/>
    <row r="10000" ht="14.25" customHeight="1"/>
    <row r="10001" ht="14.25" customHeight="1"/>
    <row r="10002" ht="14.25" customHeight="1"/>
    <row r="10003" ht="14.25" customHeight="1"/>
    <row r="10004" ht="14.25" customHeight="1"/>
    <row r="10005" ht="14.25" customHeight="1"/>
    <row r="10006" ht="14.25" customHeight="1"/>
    <row r="10007" ht="14.25" customHeight="1"/>
    <row r="10008" ht="14.25" customHeight="1"/>
    <row r="10009" ht="14.25" customHeight="1"/>
    <row r="10010" ht="14.25" customHeight="1"/>
    <row r="10011" ht="14.25" customHeight="1"/>
    <row r="10012" ht="14.25" customHeight="1"/>
    <row r="10013" ht="14.25" customHeight="1"/>
    <row r="10014" ht="14.25" customHeight="1"/>
    <row r="10015" ht="14.25" customHeight="1"/>
    <row r="10016" ht="14.25" customHeight="1"/>
    <row r="10017" ht="14.25" customHeight="1"/>
    <row r="10018" ht="14.25" customHeight="1"/>
    <row r="10019" ht="14.25" customHeight="1"/>
    <row r="10020" ht="14.25" customHeight="1"/>
    <row r="10021" ht="14.25" customHeight="1"/>
    <row r="10022" ht="14.25" customHeight="1"/>
    <row r="10023" ht="14.25" customHeight="1"/>
    <row r="10024" ht="14.25" customHeight="1"/>
    <row r="10025" ht="14.25" customHeight="1"/>
    <row r="10026" ht="14.25" customHeight="1"/>
    <row r="10027" ht="14.25" customHeight="1"/>
    <row r="10028" ht="14.25" customHeight="1"/>
    <row r="10029" ht="14.25" customHeight="1"/>
    <row r="10030" ht="14.25" customHeight="1"/>
    <row r="10031" ht="14.25" customHeight="1"/>
    <row r="10032" ht="14.25" customHeight="1"/>
    <row r="10033" ht="14.25" customHeight="1"/>
    <row r="10034" ht="14.25" customHeight="1"/>
    <row r="10035" ht="14.25" customHeight="1"/>
    <row r="10036" ht="14.25" customHeight="1"/>
    <row r="10037" ht="14.25" customHeight="1"/>
    <row r="10038" ht="14.25" customHeight="1"/>
    <row r="10039" ht="14.25" customHeight="1"/>
    <row r="10040" ht="14.25" customHeight="1"/>
    <row r="10041" ht="14.25" customHeight="1"/>
    <row r="10042" ht="14.25" customHeight="1"/>
    <row r="10043" ht="14.25" customHeight="1"/>
    <row r="10044" ht="14.25" customHeight="1"/>
    <row r="10045" ht="14.25" customHeight="1"/>
    <row r="10046" ht="14.25" customHeight="1"/>
    <row r="10047" ht="14.25" customHeight="1"/>
    <row r="10048" ht="14.25" customHeight="1"/>
    <row r="10049" ht="14.25" customHeight="1"/>
    <row r="10050" ht="14.25" customHeight="1"/>
    <row r="10051" ht="14.25" customHeight="1"/>
    <row r="10052" ht="14.25" customHeight="1"/>
    <row r="10053" ht="14.25" customHeight="1"/>
    <row r="10054" ht="14.25" customHeight="1"/>
    <row r="10055" ht="14.25" customHeight="1"/>
    <row r="10056" ht="14.25" customHeight="1"/>
    <row r="10057" ht="14.25" customHeight="1"/>
    <row r="10058" ht="14.25" customHeight="1"/>
    <row r="10059" ht="14.25" customHeight="1"/>
    <row r="10060" ht="14.25" customHeight="1"/>
    <row r="10061" ht="14.25" customHeight="1"/>
    <row r="10062" ht="14.25" customHeight="1"/>
    <row r="10063" ht="14.25" customHeight="1"/>
    <row r="10064" ht="14.25" customHeight="1"/>
    <row r="10065" ht="14.25" customHeight="1"/>
    <row r="10066" ht="14.25" customHeight="1"/>
    <row r="10067" ht="14.25" customHeight="1"/>
    <row r="10068" ht="14.25" customHeight="1"/>
    <row r="10069" ht="14.25" customHeight="1"/>
    <row r="10070" ht="14.25" customHeight="1"/>
    <row r="10071" ht="14.25" customHeight="1"/>
    <row r="10072" ht="14.25" customHeight="1"/>
    <row r="10073" ht="14.25" customHeight="1"/>
    <row r="10074" ht="14.25" customHeight="1"/>
    <row r="10075" ht="14.25" customHeight="1"/>
    <row r="10076" ht="14.25" customHeight="1"/>
    <row r="10077" ht="14.25" customHeight="1"/>
    <row r="10078" ht="14.25" customHeight="1"/>
    <row r="10079" ht="14.25" customHeight="1"/>
    <row r="10080" ht="14.25" customHeight="1"/>
    <row r="10081" ht="14.25" customHeight="1"/>
    <row r="10082" ht="14.25" customHeight="1"/>
    <row r="10083" ht="14.25" customHeight="1"/>
    <row r="10084" ht="14.25" customHeight="1"/>
    <row r="10085" ht="14.25" customHeight="1"/>
    <row r="10086" ht="14.25" customHeight="1"/>
    <row r="10087" ht="14.25" customHeight="1"/>
    <row r="10088" ht="14.25" customHeight="1"/>
    <row r="10089" ht="14.25" customHeight="1"/>
    <row r="10090" ht="14.25" customHeight="1"/>
    <row r="10091" ht="14.25" customHeight="1"/>
    <row r="10092" ht="14.25" customHeight="1"/>
    <row r="10093" ht="14.25" customHeight="1"/>
    <row r="10094" ht="14.25" customHeight="1"/>
    <row r="10095" ht="14.25" customHeight="1"/>
    <row r="10096" ht="14.25" customHeight="1"/>
    <row r="10097" ht="14.25" customHeight="1"/>
    <row r="10098" ht="14.25" customHeight="1"/>
    <row r="10099" ht="14.25" customHeight="1"/>
    <row r="10100" ht="14.25" customHeight="1"/>
    <row r="10101" ht="14.25" customHeight="1"/>
    <row r="10102" ht="14.25" customHeight="1"/>
    <row r="10103" ht="14.25" customHeight="1"/>
    <row r="10104" ht="14.25" customHeight="1"/>
    <row r="10105" ht="14.25" customHeight="1"/>
    <row r="10106" ht="14.25" customHeight="1"/>
    <row r="10107" ht="14.25" customHeight="1"/>
    <row r="10108" ht="14.25" customHeight="1"/>
    <row r="10109" ht="14.25" customHeight="1"/>
    <row r="10110" ht="14.25" customHeight="1"/>
    <row r="10111" ht="14.25" customHeight="1"/>
    <row r="10112" ht="14.25" customHeight="1"/>
    <row r="10113" ht="14.25" customHeight="1"/>
    <row r="10114" ht="14.25" customHeight="1"/>
    <row r="10115" ht="14.25" customHeight="1"/>
    <row r="10116" ht="14.25" customHeight="1"/>
    <row r="10117" ht="14.25" customHeight="1"/>
    <row r="10118" ht="14.25" customHeight="1"/>
    <row r="10119" ht="14.25" customHeight="1"/>
    <row r="10120" ht="14.25" customHeight="1"/>
    <row r="10121" ht="14.25" customHeight="1"/>
    <row r="10122" ht="14.25" customHeight="1"/>
    <row r="10123" ht="14.25" customHeight="1"/>
    <row r="10124" ht="14.25" customHeight="1"/>
    <row r="10125" ht="14.25" customHeight="1"/>
    <row r="10126" ht="14.25" customHeight="1"/>
    <row r="10127" ht="14.25" customHeight="1"/>
    <row r="10128" ht="14.25" customHeight="1"/>
    <row r="10129" ht="14.25" customHeight="1"/>
    <row r="10130" ht="14.25" customHeight="1"/>
    <row r="10131" ht="14.25" customHeight="1"/>
    <row r="10132" ht="14.25" customHeight="1"/>
    <row r="10133" ht="14.25" customHeight="1"/>
    <row r="10134" ht="14.25" customHeight="1"/>
    <row r="10135" ht="14.25" customHeight="1"/>
    <row r="10136" ht="14.25" customHeight="1"/>
    <row r="10137" ht="14.25" customHeight="1"/>
    <row r="10138" ht="14.25" customHeight="1"/>
    <row r="10139" ht="14.25" customHeight="1"/>
    <row r="10140" ht="14.25" customHeight="1"/>
    <row r="10141" ht="14.25" customHeight="1"/>
    <row r="10142" ht="14.25" customHeight="1"/>
    <row r="10143" ht="14.25" customHeight="1"/>
    <row r="10144" ht="14.25" customHeight="1"/>
    <row r="10145" ht="14.25" customHeight="1"/>
    <row r="10146" ht="14.25" customHeight="1"/>
    <row r="10147" ht="14.25" customHeight="1"/>
    <row r="10148" ht="14.25" customHeight="1"/>
    <row r="10149" ht="14.25" customHeight="1"/>
    <row r="10150" ht="14.25" customHeight="1"/>
    <row r="10151" ht="14.25" customHeight="1"/>
    <row r="10152" ht="14.25" customHeight="1"/>
    <row r="10153" ht="14.25" customHeight="1"/>
    <row r="10154" ht="14.25" customHeight="1"/>
    <row r="10155" ht="14.25" customHeight="1"/>
    <row r="10156" ht="14.25" customHeight="1"/>
    <row r="10157" ht="14.25" customHeight="1"/>
    <row r="10158" ht="14.25" customHeight="1"/>
    <row r="10159" ht="14.25" customHeight="1"/>
    <row r="10160" ht="14.25" customHeight="1"/>
    <row r="10161" ht="14.25" customHeight="1"/>
    <row r="10162" ht="14.25" customHeight="1"/>
    <row r="10163" ht="14.25" customHeight="1"/>
    <row r="10164" ht="14.25" customHeight="1"/>
    <row r="10165" ht="14.25" customHeight="1"/>
    <row r="10166" ht="14.25" customHeight="1"/>
    <row r="10167" ht="14.25" customHeight="1"/>
    <row r="10168" ht="14.25" customHeight="1"/>
    <row r="10169" ht="14.25" customHeight="1"/>
    <row r="10170" ht="14.25" customHeight="1"/>
    <row r="10171" ht="14.25" customHeight="1"/>
    <row r="10172" ht="14.25" customHeight="1"/>
    <row r="10173" ht="14.25" customHeight="1"/>
    <row r="10174" ht="14.25" customHeight="1"/>
    <row r="10175" ht="14.25" customHeight="1"/>
    <row r="10176" ht="14.25" customHeight="1"/>
    <row r="10177" ht="14.25" customHeight="1"/>
    <row r="10178" ht="14.25" customHeight="1"/>
    <row r="10179" ht="14.25" customHeight="1"/>
    <row r="10180" ht="14.25" customHeight="1"/>
    <row r="10181" ht="14.25" customHeight="1"/>
    <row r="10182" ht="14.25" customHeight="1"/>
    <row r="10183" ht="14.25" customHeight="1"/>
    <row r="10184" ht="14.25" customHeight="1"/>
    <row r="10185" ht="14.25" customHeight="1"/>
    <row r="10186" ht="14.25" customHeight="1"/>
    <row r="10187" ht="14.25" customHeight="1"/>
    <row r="10188" ht="14.25" customHeight="1"/>
    <row r="10189" ht="14.25" customHeight="1"/>
    <row r="10190" ht="14.25" customHeight="1"/>
    <row r="10191" ht="14.25" customHeight="1"/>
    <row r="10192" ht="14.25" customHeight="1"/>
    <row r="10193" ht="14.25" customHeight="1"/>
    <row r="10194" ht="14.25" customHeight="1"/>
    <row r="10195" ht="14.25" customHeight="1"/>
    <row r="10196" ht="14.25" customHeight="1"/>
    <row r="10197" ht="14.25" customHeight="1"/>
    <row r="10198" ht="14.25" customHeight="1"/>
    <row r="10199" ht="14.25" customHeight="1"/>
    <row r="10200" ht="14.25" customHeight="1"/>
    <row r="10201" ht="14.25" customHeight="1"/>
    <row r="10202" ht="14.25" customHeight="1"/>
    <row r="10203" ht="14.25" customHeight="1"/>
    <row r="10204" ht="14.25" customHeight="1"/>
    <row r="10205" ht="14.25" customHeight="1"/>
    <row r="10206" ht="14.25" customHeight="1"/>
    <row r="10207" ht="14.25" customHeight="1"/>
    <row r="10208" ht="14.25" customHeight="1"/>
    <row r="10209" ht="14.25" customHeight="1"/>
    <row r="10210" ht="14.25" customHeight="1"/>
    <row r="10211" ht="14.25" customHeight="1"/>
    <row r="10212" ht="14.25" customHeight="1"/>
    <row r="10213" ht="14.25" customHeight="1"/>
    <row r="10214" ht="14.25" customHeight="1"/>
    <row r="10215" ht="14.25" customHeight="1"/>
    <row r="10216" ht="14.25" customHeight="1"/>
    <row r="10217" ht="14.25" customHeight="1"/>
    <row r="10218" ht="14.25" customHeight="1"/>
    <row r="10219" ht="14.25" customHeight="1"/>
    <row r="10220" ht="14.25" customHeight="1"/>
    <row r="10221" ht="14.25" customHeight="1"/>
    <row r="10222" ht="14.25" customHeight="1"/>
    <row r="10223" ht="14.25" customHeight="1"/>
    <row r="10224" ht="14.25" customHeight="1"/>
    <row r="10225" ht="14.25" customHeight="1"/>
    <row r="10226" ht="14.25" customHeight="1"/>
    <row r="10227" ht="14.25" customHeight="1"/>
    <row r="10228" ht="14.25" customHeight="1"/>
    <row r="10229" ht="14.25" customHeight="1"/>
    <row r="10230" ht="14.25" customHeight="1"/>
    <row r="10231" ht="14.25" customHeight="1"/>
    <row r="10232" ht="14.25" customHeight="1"/>
    <row r="10233" ht="14.25" customHeight="1"/>
    <row r="10234" ht="14.25" customHeight="1"/>
    <row r="10235" ht="14.25" customHeight="1"/>
    <row r="10236" ht="14.25" customHeight="1"/>
    <row r="10237" ht="14.25" customHeight="1"/>
    <row r="10238" ht="14.25" customHeight="1"/>
    <row r="10239" ht="14.25" customHeight="1"/>
    <row r="10240" ht="14.25" customHeight="1"/>
    <row r="10241" ht="14.25" customHeight="1"/>
    <row r="10242" ht="14.25" customHeight="1"/>
    <row r="10243" ht="14.25" customHeight="1"/>
    <row r="10244" ht="14.25" customHeight="1"/>
    <row r="10245" ht="14.25" customHeight="1"/>
    <row r="10246" ht="14.25" customHeight="1"/>
    <row r="10247" ht="14.25" customHeight="1"/>
    <row r="10248" ht="14.25" customHeight="1"/>
    <row r="10249" ht="14.25" customHeight="1"/>
    <row r="10250" ht="14.25" customHeight="1"/>
    <row r="10251" ht="14.25" customHeight="1"/>
    <row r="10252" ht="14.25" customHeight="1"/>
    <row r="10253" ht="14.25" customHeight="1"/>
    <row r="10254" ht="14.25" customHeight="1"/>
    <row r="10255" ht="14.25" customHeight="1"/>
    <row r="10256" ht="14.25" customHeight="1"/>
    <row r="10257" ht="14.25" customHeight="1"/>
    <row r="10258" ht="14.25" customHeight="1"/>
    <row r="10259" ht="14.25" customHeight="1"/>
    <row r="10260" ht="14.25" customHeight="1"/>
    <row r="10261" ht="14.25" customHeight="1"/>
    <row r="10262" ht="14.25" customHeight="1"/>
    <row r="10263" ht="14.25" customHeight="1"/>
    <row r="10264" ht="14.25" customHeight="1"/>
    <row r="10265" ht="14.25" customHeight="1"/>
    <row r="10266" ht="14.25" customHeight="1"/>
    <row r="10267" ht="14.25" customHeight="1"/>
    <row r="10268" ht="14.25" customHeight="1"/>
    <row r="10269" ht="14.25" customHeight="1"/>
    <row r="10270" ht="14.25" customHeight="1"/>
    <row r="10271" ht="14.25" customHeight="1"/>
    <row r="10272" ht="14.25" customHeight="1"/>
    <row r="10273" ht="14.25" customHeight="1"/>
    <row r="10274" ht="14.25" customHeight="1"/>
    <row r="10275" ht="14.25" customHeight="1"/>
    <row r="10276" ht="14.25" customHeight="1"/>
    <row r="10277" ht="14.25" customHeight="1"/>
    <row r="10278" ht="14.25" customHeight="1"/>
    <row r="10279" ht="14.25" customHeight="1"/>
    <row r="10280" ht="14.25" customHeight="1"/>
    <row r="10281" ht="14.25" customHeight="1"/>
    <row r="10282" ht="14.25" customHeight="1"/>
    <row r="10283" ht="14.25" customHeight="1"/>
    <row r="10284" ht="14.25" customHeight="1"/>
    <row r="10285" ht="14.25" customHeight="1"/>
    <row r="10286" ht="14.25" customHeight="1"/>
    <row r="10287" ht="14.25" customHeight="1"/>
    <row r="10288" ht="14.25" customHeight="1"/>
    <row r="10289" ht="14.25" customHeight="1"/>
    <row r="10290" ht="14.25" customHeight="1"/>
    <row r="10291" ht="14.25" customHeight="1"/>
    <row r="10292" ht="14.25" customHeight="1"/>
    <row r="10293" ht="14.25" customHeight="1"/>
    <row r="10294" ht="14.25" customHeight="1"/>
    <row r="10295" ht="14.25" customHeight="1"/>
    <row r="10296" ht="14.25" customHeight="1"/>
    <row r="10297" ht="14.25" customHeight="1"/>
    <row r="10298" ht="14.25" customHeight="1"/>
    <row r="10299" ht="14.25" customHeight="1"/>
    <row r="10300" ht="14.25" customHeight="1"/>
    <row r="10301" ht="14.25" customHeight="1"/>
    <row r="10302" ht="14.25" customHeight="1"/>
    <row r="10303" ht="14.25" customHeight="1"/>
    <row r="10304" ht="14.25" customHeight="1"/>
    <row r="10305" ht="14.25" customHeight="1"/>
    <row r="10306" ht="14.25" customHeight="1"/>
    <row r="10307" ht="14.25" customHeight="1"/>
    <row r="10308" ht="14.25" customHeight="1"/>
    <row r="10309" ht="14.25" customHeight="1"/>
    <row r="10310" ht="14.25" customHeight="1"/>
    <row r="10311" ht="14.25" customHeight="1"/>
    <row r="10312" ht="14.25" customHeight="1"/>
    <row r="10313" ht="14.25" customHeight="1"/>
    <row r="10314" ht="14.25" customHeight="1"/>
    <row r="10315" ht="14.25" customHeight="1"/>
    <row r="10316" ht="14.25" customHeight="1"/>
    <row r="10317" ht="14.25" customHeight="1"/>
    <row r="10318" ht="14.25" customHeight="1"/>
    <row r="10319" ht="14.25" customHeight="1"/>
    <row r="10320" ht="14.25" customHeight="1"/>
    <row r="10321" ht="14.25" customHeight="1"/>
    <row r="10322" ht="14.25" customHeight="1"/>
    <row r="10323" ht="14.25" customHeight="1"/>
    <row r="10324" ht="14.25" customHeight="1"/>
    <row r="10325" ht="14.25" customHeight="1"/>
    <row r="10326" ht="14.25" customHeight="1"/>
    <row r="10327" ht="14.25" customHeight="1"/>
    <row r="10328" ht="14.25" customHeight="1"/>
    <row r="10329" ht="14.25" customHeight="1"/>
    <row r="10330" ht="14.25" customHeight="1"/>
    <row r="10331" ht="14.25" customHeight="1"/>
    <row r="10332" ht="14.25" customHeight="1"/>
    <row r="10333" ht="14.25" customHeight="1"/>
    <row r="10334" ht="14.25" customHeight="1"/>
    <row r="10335" ht="14.25" customHeight="1"/>
    <row r="10336" ht="14.25" customHeight="1"/>
    <row r="10337" ht="14.25" customHeight="1"/>
    <row r="10338" ht="14.25" customHeight="1"/>
    <row r="10339" ht="14.25" customHeight="1"/>
    <row r="10340" ht="14.25" customHeight="1"/>
    <row r="10341" ht="14.25" customHeight="1"/>
    <row r="10342" ht="14.25" customHeight="1"/>
    <row r="10343" ht="14.25" customHeight="1"/>
    <row r="10344" ht="14.25" customHeight="1"/>
    <row r="10345" ht="14.25" customHeight="1"/>
    <row r="10346" ht="14.25" customHeight="1"/>
    <row r="10347" ht="14.25" customHeight="1"/>
    <row r="10348" ht="14.25" customHeight="1"/>
    <row r="10349" ht="14.25" customHeight="1"/>
    <row r="10350" ht="14.25" customHeight="1"/>
    <row r="10351" ht="14.25" customHeight="1"/>
    <row r="10352" ht="14.25" customHeight="1"/>
    <row r="10353" ht="14.25" customHeight="1"/>
    <row r="10354" ht="14.25" customHeight="1"/>
    <row r="10355" ht="14.25" customHeight="1"/>
    <row r="10356" ht="14.25" customHeight="1"/>
    <row r="10357" ht="14.25" customHeight="1"/>
    <row r="10358" ht="14.25" customHeight="1"/>
    <row r="10359" ht="14.25" customHeight="1"/>
    <row r="10360" ht="14.25" customHeight="1"/>
    <row r="10361" ht="14.25" customHeight="1"/>
    <row r="10362" ht="14.25" customHeight="1"/>
    <row r="10363" ht="14.25" customHeight="1"/>
    <row r="10364" ht="14.25" customHeight="1"/>
    <row r="10365" ht="14.25" customHeight="1"/>
    <row r="10366" ht="14.25" customHeight="1"/>
    <row r="10367" ht="14.25" customHeight="1"/>
    <row r="10368" ht="14.25" customHeight="1"/>
    <row r="10369" ht="14.25" customHeight="1"/>
    <row r="10370" ht="14.25" customHeight="1"/>
    <row r="10371" ht="14.25" customHeight="1"/>
    <row r="10372" ht="14.25" customHeight="1"/>
    <row r="10373" ht="14.25" customHeight="1"/>
    <row r="10374" ht="14.25" customHeight="1"/>
    <row r="10375" ht="14.25" customHeight="1"/>
    <row r="10376" ht="14.25" customHeight="1"/>
    <row r="10377" ht="14.25" customHeight="1"/>
    <row r="10378" ht="14.25" customHeight="1"/>
    <row r="10379" ht="14.25" customHeight="1"/>
    <row r="10380" ht="14.25" customHeight="1"/>
    <row r="10381" ht="14.25" customHeight="1"/>
    <row r="10382" ht="14.25" customHeight="1"/>
    <row r="10383" ht="14.25" customHeight="1"/>
    <row r="10384" ht="14.25" customHeight="1"/>
    <row r="10385" ht="14.25" customHeight="1"/>
    <row r="10386" ht="14.25" customHeight="1"/>
    <row r="10387" ht="14.25" customHeight="1"/>
    <row r="10388" ht="14.25" customHeight="1"/>
    <row r="10389" ht="14.25" customHeight="1"/>
    <row r="10390" ht="14.25" customHeight="1"/>
    <row r="10391" ht="14.25" customHeight="1"/>
    <row r="10392" ht="14.25" customHeight="1"/>
    <row r="10393" ht="14.25" customHeight="1"/>
    <row r="10394" ht="14.25" customHeight="1"/>
    <row r="10395" ht="14.25" customHeight="1"/>
    <row r="10396" ht="14.25" customHeight="1"/>
    <row r="10397" ht="14.25" customHeight="1"/>
    <row r="10398" ht="14.25" customHeight="1"/>
    <row r="10399" ht="14.25" customHeight="1"/>
    <row r="10400" ht="14.25" customHeight="1"/>
    <row r="10401" ht="14.25" customHeight="1"/>
    <row r="10402" ht="14.25" customHeight="1"/>
    <row r="10403" ht="14.25" customHeight="1"/>
    <row r="10404" ht="14.25" customHeight="1"/>
    <row r="10405" ht="14.25" customHeight="1"/>
    <row r="10406" ht="14.25" customHeight="1"/>
    <row r="10407" ht="14.25" customHeight="1"/>
    <row r="10408" ht="14.25" customHeight="1"/>
    <row r="10409" ht="14.25" customHeight="1"/>
    <row r="10410" ht="14.25" customHeight="1"/>
    <row r="10411" ht="14.25" customHeight="1"/>
    <row r="10412" ht="14.25" customHeight="1"/>
    <row r="10413" ht="14.25" customHeight="1"/>
    <row r="10414" ht="14.25" customHeight="1"/>
    <row r="10415" ht="14.25" customHeight="1"/>
    <row r="10416" ht="14.25" customHeight="1"/>
    <row r="10417" ht="14.25" customHeight="1"/>
    <row r="10418" ht="14.25" customHeight="1"/>
    <row r="10419" ht="14.25" customHeight="1"/>
    <row r="10420" ht="14.25" customHeight="1"/>
    <row r="10421" ht="14.25" customHeight="1"/>
    <row r="10422" ht="14.25" customHeight="1"/>
    <row r="10423" ht="14.25" customHeight="1"/>
    <row r="10424" ht="14.25" customHeight="1"/>
    <row r="10425" ht="14.25" customHeight="1"/>
    <row r="10426" ht="14.25" customHeight="1"/>
    <row r="10427" ht="14.25" customHeight="1"/>
    <row r="10428" ht="14.25" customHeight="1"/>
    <row r="10429" ht="14.25" customHeight="1"/>
    <row r="10430" ht="14.25" customHeight="1"/>
    <row r="10431" ht="14.25" customHeight="1"/>
    <row r="10432" ht="14.25" customHeight="1"/>
    <row r="10433" ht="14.25" customHeight="1"/>
    <row r="10434" ht="14.25" customHeight="1"/>
    <row r="10435" ht="14.25" customHeight="1"/>
    <row r="10436" ht="14.25" customHeight="1"/>
    <row r="10437" ht="14.25" customHeight="1"/>
    <row r="10438" ht="14.25" customHeight="1"/>
    <row r="10439" ht="14.25" customHeight="1"/>
    <row r="10440" ht="14.25" customHeight="1"/>
    <row r="10441" ht="14.25" customHeight="1"/>
    <row r="10442" ht="14.25" customHeight="1"/>
    <row r="10443" ht="14.25" customHeight="1"/>
    <row r="10444" ht="14.25" customHeight="1"/>
    <row r="10445" ht="14.25" customHeight="1"/>
    <row r="10446" ht="14.25" customHeight="1"/>
    <row r="10447" ht="14.25" customHeight="1"/>
    <row r="10448" ht="14.25" customHeight="1"/>
    <row r="10449" ht="14.25" customHeight="1"/>
    <row r="10450" ht="14.25" customHeight="1"/>
    <row r="10451" ht="14.25" customHeight="1"/>
    <row r="10452" ht="14.25" customHeight="1"/>
    <row r="10453" ht="14.25" customHeight="1"/>
    <row r="10454" ht="14.25" customHeight="1"/>
    <row r="10455" ht="14.25" customHeight="1"/>
    <row r="10456" ht="14.25" customHeight="1"/>
    <row r="10457" ht="14.25" customHeight="1"/>
    <row r="10458" ht="14.25" customHeight="1"/>
    <row r="10459" ht="14.25" customHeight="1"/>
    <row r="10460" ht="14.25" customHeight="1"/>
    <row r="10461" ht="14.25" customHeight="1"/>
    <row r="10462" ht="14.25" customHeight="1"/>
    <row r="10463" ht="14.25" customHeight="1"/>
    <row r="10464" ht="14.25" customHeight="1"/>
    <row r="10465" ht="14.25" customHeight="1"/>
    <row r="10466" ht="14.25" customHeight="1"/>
    <row r="10467" ht="14.25" customHeight="1"/>
    <row r="10468" ht="14.25" customHeight="1"/>
    <row r="10469" ht="14.25" customHeight="1"/>
    <row r="10470" ht="14.25" customHeight="1"/>
    <row r="10471" ht="14.25" customHeight="1"/>
    <row r="10472" ht="14.25" customHeight="1"/>
    <row r="10473" ht="14.25" customHeight="1"/>
    <row r="10474" ht="14.25" customHeight="1"/>
    <row r="10475" ht="14.25" customHeight="1"/>
    <row r="10476" ht="14.25" customHeight="1"/>
    <row r="10477" ht="14.25" customHeight="1"/>
    <row r="10478" ht="14.25" customHeight="1"/>
    <row r="10479" ht="14.25" customHeight="1"/>
    <row r="10480" ht="14.25" customHeight="1"/>
    <row r="10481" ht="14.25" customHeight="1"/>
    <row r="10482" ht="14.25" customHeight="1"/>
    <row r="10483" ht="14.25" customHeight="1"/>
    <row r="10484" ht="14.25" customHeight="1"/>
    <row r="10485" ht="14.25" customHeight="1"/>
    <row r="10486" ht="14.25" customHeight="1"/>
    <row r="10487" ht="14.25" customHeight="1"/>
    <row r="10488" ht="14.25" customHeight="1"/>
    <row r="10489" ht="14.25" customHeight="1"/>
    <row r="10490" ht="14.25" customHeight="1"/>
    <row r="10491" ht="14.25" customHeight="1"/>
    <row r="10492" ht="14.25" customHeight="1"/>
    <row r="10493" ht="14.25" customHeight="1"/>
    <row r="10494" ht="14.25" customHeight="1"/>
    <row r="10495" ht="14.25" customHeight="1"/>
    <row r="10496" ht="14.25" customHeight="1"/>
    <row r="10497" ht="14.25" customHeight="1"/>
    <row r="10498" ht="14.25" customHeight="1"/>
    <row r="10499" ht="14.25" customHeight="1"/>
    <row r="10500" ht="14.25" customHeight="1"/>
    <row r="10501" ht="14.25" customHeight="1"/>
    <row r="10502" ht="14.25" customHeight="1"/>
    <row r="10503" ht="14.25" customHeight="1"/>
    <row r="10504" ht="14.25" customHeight="1"/>
    <row r="10505" ht="14.25" customHeight="1"/>
    <row r="10506" ht="14.25" customHeight="1"/>
    <row r="10507" ht="14.25" customHeight="1"/>
    <row r="10508" ht="14.25" customHeight="1"/>
    <row r="10509" ht="14.25" customHeight="1"/>
    <row r="10510" ht="14.25" customHeight="1"/>
    <row r="10511" ht="14.25" customHeight="1"/>
    <row r="10512" ht="14.25" customHeight="1"/>
    <row r="10513" ht="14.25" customHeight="1"/>
    <row r="10514" ht="14.25" customHeight="1"/>
    <row r="10515" ht="14.25" customHeight="1"/>
    <row r="10516" ht="14.25" customHeight="1"/>
    <row r="10517" ht="14.25" customHeight="1"/>
    <row r="10518" ht="14.25" customHeight="1"/>
    <row r="10519" ht="14.25" customHeight="1"/>
    <row r="10520" ht="14.25" customHeight="1"/>
    <row r="10521" ht="14.25" customHeight="1"/>
    <row r="10522" ht="14.25" customHeight="1"/>
    <row r="10523" ht="14.25" customHeight="1"/>
    <row r="10524" ht="14.25" customHeight="1"/>
    <row r="10525" ht="14.25" customHeight="1"/>
    <row r="10526" ht="14.25" customHeight="1"/>
    <row r="10527" ht="14.25" customHeight="1"/>
    <row r="10528" ht="14.25" customHeight="1"/>
    <row r="10529" ht="14.25" customHeight="1"/>
    <row r="10530" ht="14.25" customHeight="1"/>
    <row r="10531" ht="14.25" customHeight="1"/>
    <row r="10532" ht="14.25" customHeight="1"/>
    <row r="10533" ht="14.25" customHeight="1"/>
    <row r="10534" ht="14.25" customHeight="1"/>
    <row r="10535" ht="14.25" customHeight="1"/>
    <row r="10536" ht="14.25" customHeight="1"/>
    <row r="10537" ht="14.25" customHeight="1"/>
    <row r="10538" ht="14.25" customHeight="1"/>
    <row r="10539" ht="14.25" customHeight="1"/>
    <row r="10540" ht="14.25" customHeight="1"/>
    <row r="10541" ht="14.25" customHeight="1"/>
    <row r="10542" ht="14.25" customHeight="1"/>
    <row r="10543" ht="14.25" customHeight="1"/>
    <row r="10544" ht="14.25" customHeight="1"/>
    <row r="10545" ht="14.25" customHeight="1"/>
    <row r="10546" ht="14.25" customHeight="1"/>
    <row r="10547" ht="14.25" customHeight="1"/>
    <row r="10548" ht="14.25" customHeight="1"/>
    <row r="10549" ht="14.25" customHeight="1"/>
    <row r="10550" ht="14.25" customHeight="1"/>
    <row r="10551" ht="14.25" customHeight="1"/>
    <row r="10552" ht="14.25" customHeight="1"/>
    <row r="10553" ht="14.25" customHeight="1"/>
    <row r="10554" ht="14.25" customHeight="1"/>
    <row r="10555" ht="14.25" customHeight="1"/>
    <row r="10556" ht="14.25" customHeight="1"/>
    <row r="10557" ht="14.25" customHeight="1"/>
    <row r="10558" ht="14.25" customHeight="1"/>
    <row r="10559" ht="14.25" customHeight="1"/>
    <row r="10560" ht="14.25" customHeight="1"/>
    <row r="10561" ht="14.25" customHeight="1"/>
    <row r="10562" ht="14.25" customHeight="1"/>
    <row r="10563" ht="14.25" customHeight="1"/>
    <row r="10564" ht="14.25" customHeight="1"/>
    <row r="10565" ht="14.25" customHeight="1"/>
    <row r="10566" ht="14.25" customHeight="1"/>
    <row r="10567" ht="14.25" customHeight="1"/>
    <row r="10568" ht="14.25" customHeight="1"/>
    <row r="10569" ht="14.25" customHeight="1"/>
    <row r="10570" ht="14.25" customHeight="1"/>
    <row r="10571" ht="14.25" customHeight="1"/>
    <row r="10572" ht="14.25" customHeight="1"/>
    <row r="10573" ht="14.25" customHeight="1"/>
    <row r="10574" ht="14.25" customHeight="1"/>
    <row r="10575" ht="14.25" customHeight="1"/>
    <row r="10576" ht="14.25" customHeight="1"/>
    <row r="10577" ht="14.25" customHeight="1"/>
    <row r="10578" ht="14.25" customHeight="1"/>
    <row r="10579" ht="14.25" customHeight="1"/>
    <row r="10580" ht="14.25" customHeight="1"/>
    <row r="10581" ht="14.25" customHeight="1"/>
    <row r="10582" ht="14.25" customHeight="1"/>
    <row r="10583" ht="14.25" customHeight="1"/>
    <row r="10584" ht="14.25" customHeight="1"/>
    <row r="10585" ht="14.25" customHeight="1"/>
    <row r="10586" ht="14.25" customHeight="1"/>
    <row r="10587" ht="14.25" customHeight="1"/>
    <row r="10588" ht="14.25" customHeight="1"/>
    <row r="10589" ht="14.25" customHeight="1"/>
    <row r="10590" ht="14.25" customHeight="1"/>
    <row r="10591" ht="14.25" customHeight="1"/>
    <row r="10592" ht="14.25" customHeight="1"/>
    <row r="10593" ht="14.25" customHeight="1"/>
    <row r="10594" ht="14.25" customHeight="1"/>
    <row r="10595" ht="14.25" customHeight="1"/>
    <row r="10596" ht="14.25" customHeight="1"/>
    <row r="10597" ht="14.25" customHeight="1"/>
    <row r="10598" ht="14.25" customHeight="1"/>
    <row r="10599" ht="14.25" customHeight="1"/>
    <row r="10600" ht="14.25" customHeight="1"/>
    <row r="10601" ht="14.25" customHeight="1"/>
    <row r="10602" ht="14.25" customHeight="1"/>
    <row r="10603" ht="14.25" customHeight="1"/>
    <row r="10604" ht="14.25" customHeight="1"/>
    <row r="10605" ht="14.25" customHeight="1"/>
    <row r="10606" ht="14.25" customHeight="1"/>
    <row r="10607" ht="14.25" customHeight="1"/>
    <row r="10608" ht="14.25" customHeight="1"/>
    <row r="10609" ht="14.25" customHeight="1"/>
    <row r="10610" ht="14.25" customHeight="1"/>
    <row r="10611" ht="14.25" customHeight="1"/>
    <row r="10612" ht="14.25" customHeight="1"/>
    <row r="10613" ht="14.25" customHeight="1"/>
    <row r="10614" ht="14.25" customHeight="1"/>
    <row r="10615" ht="14.25" customHeight="1"/>
    <row r="10616" ht="14.25" customHeight="1"/>
    <row r="10617" ht="14.25" customHeight="1"/>
    <row r="10618" ht="14.25" customHeight="1"/>
    <row r="10619" ht="14.25" customHeight="1"/>
    <row r="10620" ht="14.25" customHeight="1"/>
    <row r="10621" ht="14.25" customHeight="1"/>
    <row r="10622" ht="14.25" customHeight="1"/>
    <row r="10623" ht="14.25" customHeight="1"/>
    <row r="10624" ht="14.25" customHeight="1"/>
    <row r="10625" ht="14.25" customHeight="1"/>
    <row r="10626" ht="14.25" customHeight="1"/>
    <row r="10627" ht="14.25" customHeight="1"/>
    <row r="10628" ht="14.25" customHeight="1"/>
    <row r="10629" ht="14.25" customHeight="1"/>
    <row r="10630" ht="14.25" customHeight="1"/>
    <row r="10631" ht="14.25" customHeight="1"/>
    <row r="10632" ht="14.25" customHeight="1"/>
    <row r="10633" ht="14.25" customHeight="1"/>
    <row r="10634" ht="14.25" customHeight="1"/>
    <row r="10635" ht="14.25" customHeight="1"/>
    <row r="10636" ht="14.25" customHeight="1"/>
    <row r="10637" ht="14.25" customHeight="1"/>
    <row r="10638" ht="14.25" customHeight="1"/>
    <row r="10639" ht="14.25" customHeight="1"/>
    <row r="10640" ht="14.25" customHeight="1"/>
    <row r="10641" ht="14.25" customHeight="1"/>
    <row r="10642" ht="14.25" customHeight="1"/>
    <row r="10643" ht="14.25" customHeight="1"/>
    <row r="10644" ht="14.25" customHeight="1"/>
    <row r="10645" ht="14.25" customHeight="1"/>
    <row r="10646" ht="14.25" customHeight="1"/>
    <row r="10647" ht="14.25" customHeight="1"/>
    <row r="10648" ht="14.25" customHeight="1"/>
    <row r="10649" ht="14.25" customHeight="1"/>
    <row r="10650" ht="14.25" customHeight="1"/>
    <row r="10651" ht="14.25" customHeight="1"/>
    <row r="10652" ht="14.25" customHeight="1"/>
    <row r="10653" ht="14.25" customHeight="1"/>
    <row r="10654" ht="14.25" customHeight="1"/>
    <row r="10655" ht="14.25" customHeight="1"/>
    <row r="10656" ht="14.25" customHeight="1"/>
    <row r="10657" ht="14.25" customHeight="1"/>
    <row r="10658" ht="14.25" customHeight="1"/>
    <row r="10659" ht="14.25" customHeight="1"/>
    <row r="10660" ht="14.25" customHeight="1"/>
    <row r="10661" ht="14.25" customHeight="1"/>
    <row r="10662" ht="14.25" customHeight="1"/>
    <row r="10663" ht="14.25" customHeight="1"/>
    <row r="10664" ht="14.25" customHeight="1"/>
    <row r="10665" ht="14.25" customHeight="1"/>
    <row r="10666" ht="14.25" customHeight="1"/>
    <row r="10667" ht="14.25" customHeight="1"/>
    <row r="10668" ht="14.25" customHeight="1"/>
    <row r="10669" ht="14.25" customHeight="1"/>
    <row r="10670" ht="14.25" customHeight="1"/>
    <row r="10671" ht="14.25" customHeight="1"/>
    <row r="10672" ht="14.25" customHeight="1"/>
    <row r="10673" ht="14.25" customHeight="1"/>
    <row r="10674" ht="14.25" customHeight="1"/>
    <row r="10675" ht="14.25" customHeight="1"/>
    <row r="10676" ht="14.25" customHeight="1"/>
    <row r="10677" ht="14.25" customHeight="1"/>
    <row r="10678" ht="14.25" customHeight="1"/>
    <row r="10679" ht="14.25" customHeight="1"/>
    <row r="10680" ht="14.25" customHeight="1"/>
    <row r="10681" ht="14.25" customHeight="1"/>
    <row r="10682" ht="14.25" customHeight="1"/>
    <row r="10683" ht="14.25" customHeight="1"/>
    <row r="10684" ht="14.25" customHeight="1"/>
    <row r="10685" ht="14.25" customHeight="1"/>
    <row r="10686" ht="14.25" customHeight="1"/>
    <row r="10687" ht="14.25" customHeight="1"/>
    <row r="10688" ht="14.25" customHeight="1"/>
    <row r="10689" ht="14.25" customHeight="1"/>
    <row r="10690" ht="14.25" customHeight="1"/>
    <row r="10691" ht="14.25" customHeight="1"/>
    <row r="10692" ht="14.25" customHeight="1"/>
    <row r="10693" ht="14.25" customHeight="1"/>
    <row r="10694" ht="14.25" customHeight="1"/>
    <row r="10695" ht="14.25" customHeight="1"/>
    <row r="10696" ht="14.25" customHeight="1"/>
    <row r="10697" ht="14.25" customHeight="1"/>
    <row r="10698" ht="14.25" customHeight="1"/>
    <row r="10699" ht="14.25" customHeight="1"/>
    <row r="10700" ht="14.25" customHeight="1"/>
    <row r="10701" ht="14.25" customHeight="1"/>
    <row r="10702" ht="14.25" customHeight="1"/>
    <row r="10703" ht="14.25" customHeight="1"/>
    <row r="10704" ht="14.25" customHeight="1"/>
    <row r="10705" ht="14.25" customHeight="1"/>
    <row r="10706" ht="14.25" customHeight="1"/>
    <row r="10707" ht="14.25" customHeight="1"/>
    <row r="10708" ht="14.25" customHeight="1"/>
    <row r="10709" ht="14.25" customHeight="1"/>
    <row r="10710" ht="14.25" customHeight="1"/>
    <row r="10711" ht="14.25" customHeight="1"/>
    <row r="10712" ht="14.25" customHeight="1"/>
    <row r="10713" ht="14.25" customHeight="1"/>
    <row r="10714" ht="14.25" customHeight="1"/>
    <row r="10715" ht="14.25" customHeight="1"/>
    <row r="10716" ht="14.25" customHeight="1"/>
    <row r="10717" ht="14.25" customHeight="1"/>
    <row r="10718" ht="14.25" customHeight="1"/>
    <row r="10719" ht="14.25" customHeight="1"/>
    <row r="10720" ht="14.25" customHeight="1"/>
    <row r="10721" ht="14.25" customHeight="1"/>
    <row r="10722" ht="14.25" customHeight="1"/>
    <row r="10723" ht="14.25" customHeight="1"/>
    <row r="10724" ht="14.25" customHeight="1"/>
    <row r="10725" ht="14.25" customHeight="1"/>
    <row r="10726" ht="14.25" customHeight="1"/>
    <row r="10727" ht="14.25" customHeight="1"/>
    <row r="10728" ht="14.25" customHeight="1"/>
    <row r="10729" ht="14.25" customHeight="1"/>
    <row r="10730" ht="14.25" customHeight="1"/>
    <row r="10731" ht="14.25" customHeight="1"/>
    <row r="10732" ht="14.25" customHeight="1"/>
    <row r="10733" ht="14.25" customHeight="1"/>
    <row r="10734" ht="14.25" customHeight="1"/>
    <row r="10735" ht="14.25" customHeight="1"/>
    <row r="10736" ht="14.25" customHeight="1"/>
    <row r="10737" ht="14.25" customHeight="1"/>
    <row r="10738" ht="14.25" customHeight="1"/>
    <row r="10739" ht="14.25" customHeight="1"/>
    <row r="10740" ht="14.25" customHeight="1"/>
    <row r="10741" ht="14.25" customHeight="1"/>
    <row r="10742" ht="14.25" customHeight="1"/>
    <row r="10743" ht="14.25" customHeight="1"/>
    <row r="10744" ht="14.25" customHeight="1"/>
    <row r="10745" ht="14.25" customHeight="1"/>
    <row r="10746" ht="14.25" customHeight="1"/>
    <row r="10747" ht="14.25" customHeight="1"/>
    <row r="10748" ht="14.25" customHeight="1"/>
    <row r="10749" ht="14.25" customHeight="1"/>
    <row r="10750" ht="14.25" customHeight="1"/>
    <row r="10751" ht="14.25" customHeight="1"/>
    <row r="10752" ht="14.25" customHeight="1"/>
    <row r="10753" ht="14.25" customHeight="1"/>
    <row r="10754" ht="14.25" customHeight="1"/>
    <row r="10755" ht="14.25" customHeight="1"/>
    <row r="10756" ht="14.25" customHeight="1"/>
    <row r="10757" ht="14.25" customHeight="1"/>
    <row r="10758" ht="14.25" customHeight="1"/>
    <row r="10759" ht="14.25" customHeight="1"/>
    <row r="10760" ht="14.25" customHeight="1"/>
    <row r="10761" ht="14.25" customHeight="1"/>
    <row r="10762" ht="14.25" customHeight="1"/>
    <row r="10763" ht="14.25" customHeight="1"/>
    <row r="10764" ht="14.25" customHeight="1"/>
    <row r="10765" ht="14.25" customHeight="1"/>
    <row r="10766" ht="14.25" customHeight="1"/>
    <row r="10767" ht="14.25" customHeight="1"/>
    <row r="10768" ht="14.25" customHeight="1"/>
    <row r="10769" ht="14.25" customHeight="1"/>
    <row r="10770" ht="14.25" customHeight="1"/>
    <row r="10771" ht="14.25" customHeight="1"/>
    <row r="10772" ht="14.25" customHeight="1"/>
    <row r="10773" ht="14.25" customHeight="1"/>
    <row r="10774" ht="14.25" customHeight="1"/>
    <row r="10775" ht="14.25" customHeight="1"/>
    <row r="10776" ht="14.25" customHeight="1"/>
    <row r="10777" ht="14.25" customHeight="1"/>
    <row r="10778" ht="14.25" customHeight="1"/>
    <row r="10779" ht="14.25" customHeight="1"/>
    <row r="10780" ht="14.25" customHeight="1"/>
    <row r="10781" ht="14.25" customHeight="1"/>
    <row r="10782" ht="14.25" customHeight="1"/>
    <row r="10783" ht="14.25" customHeight="1"/>
    <row r="10784" ht="14.25" customHeight="1"/>
    <row r="10785" ht="14.25" customHeight="1"/>
    <row r="10786" ht="14.25" customHeight="1"/>
    <row r="10787" ht="14.25" customHeight="1"/>
    <row r="10788" ht="14.25" customHeight="1"/>
    <row r="10789" ht="14.25" customHeight="1"/>
    <row r="10790" ht="14.25" customHeight="1"/>
    <row r="10791" ht="14.25" customHeight="1"/>
    <row r="10792" ht="14.25" customHeight="1"/>
    <row r="10793" ht="14.25" customHeight="1"/>
    <row r="10794" ht="14.25" customHeight="1"/>
    <row r="10795" ht="14.25" customHeight="1"/>
    <row r="10796" ht="14.25" customHeight="1"/>
    <row r="10797" ht="14.25" customHeight="1"/>
    <row r="10798" ht="14.25" customHeight="1"/>
    <row r="10799" ht="14.25" customHeight="1"/>
    <row r="10800" ht="14.25" customHeight="1"/>
    <row r="10801" ht="14.25" customHeight="1"/>
    <row r="10802" ht="14.25" customHeight="1"/>
    <row r="10803" ht="14.25" customHeight="1"/>
    <row r="10804" ht="14.25" customHeight="1"/>
    <row r="10805" ht="14.25" customHeight="1"/>
    <row r="10806" ht="14.25" customHeight="1"/>
    <row r="10807" ht="14.25" customHeight="1"/>
    <row r="10808" ht="14.25" customHeight="1"/>
    <row r="10809" ht="14.25" customHeight="1"/>
    <row r="10810" ht="14.25" customHeight="1"/>
    <row r="10811" ht="14.25" customHeight="1"/>
    <row r="10812" ht="14.25" customHeight="1"/>
    <row r="10813" ht="14.25" customHeight="1"/>
    <row r="10814" ht="14.25" customHeight="1"/>
    <row r="10815" ht="14.25" customHeight="1"/>
    <row r="10816" ht="14.25" customHeight="1"/>
    <row r="10817" ht="14.25" customHeight="1"/>
    <row r="10818" ht="14.25" customHeight="1"/>
    <row r="10819" ht="14.25" customHeight="1"/>
    <row r="10820" ht="14.25" customHeight="1"/>
    <row r="10821" ht="14.25" customHeight="1"/>
    <row r="10822" ht="14.25" customHeight="1"/>
    <row r="10823" ht="14.25" customHeight="1"/>
    <row r="10824" ht="14.25" customHeight="1"/>
    <row r="10825" ht="14.25" customHeight="1"/>
    <row r="10826" ht="14.25" customHeight="1"/>
    <row r="10827" ht="14.25" customHeight="1"/>
    <row r="10828" ht="14.25" customHeight="1"/>
    <row r="10829" ht="14.25" customHeight="1"/>
    <row r="10830" ht="14.25" customHeight="1"/>
    <row r="10831" ht="14.25" customHeight="1"/>
    <row r="10832" ht="14.25" customHeight="1"/>
    <row r="10833" ht="14.25" customHeight="1"/>
    <row r="10834" ht="14.25" customHeight="1"/>
    <row r="10835" ht="14.25" customHeight="1"/>
    <row r="10836" ht="14.25" customHeight="1"/>
    <row r="10837" ht="14.25" customHeight="1"/>
    <row r="10838" ht="14.25" customHeight="1"/>
    <row r="10839" ht="14.25" customHeight="1"/>
    <row r="10840" ht="14.25" customHeight="1"/>
    <row r="10841" ht="14.25" customHeight="1"/>
    <row r="10842" ht="14.25" customHeight="1"/>
    <row r="10843" ht="14.25" customHeight="1"/>
    <row r="10844" ht="14.25" customHeight="1"/>
    <row r="10845" ht="14.25" customHeight="1"/>
    <row r="10846" ht="14.25" customHeight="1"/>
    <row r="10847" ht="14.25" customHeight="1"/>
    <row r="10848" ht="14.25" customHeight="1"/>
    <row r="10849" ht="14.25" customHeight="1"/>
    <row r="10850" ht="14.25" customHeight="1"/>
    <row r="10851" ht="14.25" customHeight="1"/>
    <row r="10852" ht="14.25" customHeight="1"/>
    <row r="10853" ht="14.25" customHeight="1"/>
    <row r="10854" ht="14.25" customHeight="1"/>
    <row r="10855" ht="14.25" customHeight="1"/>
    <row r="10856" ht="14.25" customHeight="1"/>
    <row r="10857" ht="14.25" customHeight="1"/>
    <row r="10858" ht="14.25" customHeight="1"/>
    <row r="10859" ht="14.25" customHeight="1"/>
    <row r="10860" ht="14.25" customHeight="1"/>
    <row r="10861" ht="14.25" customHeight="1"/>
    <row r="10862" ht="14.25" customHeight="1"/>
    <row r="10863" ht="14.25" customHeight="1"/>
    <row r="10864" ht="14.25" customHeight="1"/>
    <row r="10865" ht="14.25" customHeight="1"/>
    <row r="10866" ht="14.25" customHeight="1"/>
    <row r="10867" ht="14.25" customHeight="1"/>
    <row r="10868" ht="14.25" customHeight="1"/>
    <row r="10869" ht="14.25" customHeight="1"/>
    <row r="10870" ht="14.25" customHeight="1"/>
    <row r="10871" ht="14.25" customHeight="1"/>
    <row r="10872" ht="14.25" customHeight="1"/>
    <row r="10873" ht="14.25" customHeight="1"/>
    <row r="10874" ht="14.25" customHeight="1"/>
    <row r="10875" ht="14.25" customHeight="1"/>
    <row r="10876" ht="14.25" customHeight="1"/>
    <row r="10877" ht="14.25" customHeight="1"/>
    <row r="10878" ht="14.25" customHeight="1"/>
    <row r="10879" ht="14.25" customHeight="1"/>
    <row r="10880" ht="14.25" customHeight="1"/>
    <row r="10881" ht="14.25" customHeight="1"/>
    <row r="10882" ht="14.25" customHeight="1"/>
    <row r="10883" ht="14.25" customHeight="1"/>
    <row r="10884" ht="14.25" customHeight="1"/>
    <row r="10885" ht="14.25" customHeight="1"/>
    <row r="10886" ht="14.25" customHeight="1"/>
    <row r="10887" ht="14.25" customHeight="1"/>
    <row r="10888" ht="14.25" customHeight="1"/>
    <row r="10889" ht="14.25" customHeight="1"/>
    <row r="10890" ht="14.25" customHeight="1"/>
    <row r="10891" ht="14.25" customHeight="1"/>
    <row r="10892" ht="14.25" customHeight="1"/>
    <row r="10893" ht="14.25" customHeight="1"/>
    <row r="10894" ht="14.25" customHeight="1"/>
    <row r="10895" ht="14.25" customHeight="1"/>
    <row r="10896" ht="14.25" customHeight="1"/>
    <row r="10897" ht="14.25" customHeight="1"/>
    <row r="10898" ht="14.25" customHeight="1"/>
    <row r="10899" ht="14.25" customHeight="1"/>
    <row r="10900" ht="14.25" customHeight="1"/>
    <row r="10901" ht="14.25" customHeight="1"/>
    <row r="10902" ht="14.25" customHeight="1"/>
    <row r="10903" ht="14.25" customHeight="1"/>
    <row r="10904" ht="14.25" customHeight="1"/>
    <row r="10905" ht="14.25" customHeight="1"/>
    <row r="10906" ht="14.25" customHeight="1"/>
    <row r="10907" ht="14.25" customHeight="1"/>
    <row r="10908" ht="14.25" customHeight="1"/>
    <row r="10909" ht="14.25" customHeight="1"/>
    <row r="10910" ht="14.25" customHeight="1"/>
    <row r="10911" ht="14.25" customHeight="1"/>
    <row r="10912" ht="14.25" customHeight="1"/>
    <row r="10913" ht="14.25" customHeight="1"/>
    <row r="10914" ht="14.25" customHeight="1"/>
    <row r="10915" ht="14.25" customHeight="1"/>
    <row r="10916" ht="14.25" customHeight="1"/>
    <row r="10917" ht="14.25" customHeight="1"/>
    <row r="10918" ht="14.25" customHeight="1"/>
    <row r="10919" ht="14.25" customHeight="1"/>
    <row r="10920" ht="14.25" customHeight="1"/>
    <row r="10921" ht="14.25" customHeight="1"/>
    <row r="10922" ht="14.25" customHeight="1"/>
    <row r="10923" ht="14.25" customHeight="1"/>
    <row r="10924" ht="14.25" customHeight="1"/>
    <row r="10925" ht="14.25" customHeight="1"/>
    <row r="10926" ht="14.25" customHeight="1"/>
    <row r="10927" ht="14.25" customHeight="1"/>
    <row r="10928" ht="14.25" customHeight="1"/>
    <row r="10929" ht="14.25" customHeight="1"/>
    <row r="10930" ht="14.25" customHeight="1"/>
    <row r="10931" ht="14.25" customHeight="1"/>
    <row r="10932" ht="14.25" customHeight="1"/>
    <row r="10933" ht="14.25" customHeight="1"/>
    <row r="10934" ht="14.25" customHeight="1"/>
    <row r="10935" ht="14.25" customHeight="1"/>
    <row r="10936" ht="14.25" customHeight="1"/>
    <row r="10937" ht="14.25" customHeight="1"/>
    <row r="10938" ht="14.25" customHeight="1"/>
    <row r="10939" ht="14.25" customHeight="1"/>
    <row r="10940" ht="14.25" customHeight="1"/>
    <row r="10941" ht="14.25" customHeight="1"/>
    <row r="10942" ht="14.25" customHeight="1"/>
    <row r="10943" ht="14.25" customHeight="1"/>
    <row r="10944" ht="14.25" customHeight="1"/>
    <row r="10945" ht="14.25" customHeight="1"/>
    <row r="10946" ht="14.25" customHeight="1"/>
    <row r="10947" ht="14.25" customHeight="1"/>
    <row r="10948" ht="14.25" customHeight="1"/>
    <row r="10949" ht="14.25" customHeight="1"/>
    <row r="10950" ht="14.25" customHeight="1"/>
    <row r="10951" ht="14.25" customHeight="1"/>
    <row r="10952" ht="14.25" customHeight="1"/>
    <row r="10953" ht="14.25" customHeight="1"/>
    <row r="10954" ht="14.25" customHeight="1"/>
    <row r="10955" ht="14.25" customHeight="1"/>
    <row r="10956" ht="14.25" customHeight="1"/>
    <row r="10957" ht="14.25" customHeight="1"/>
    <row r="10958" ht="14.25" customHeight="1"/>
    <row r="10959" ht="14.25" customHeight="1"/>
    <row r="10960" ht="14.25" customHeight="1"/>
    <row r="10961" ht="14.25" customHeight="1"/>
    <row r="10962" ht="14.25" customHeight="1"/>
    <row r="10963" ht="14.25" customHeight="1"/>
    <row r="10964" ht="14.25" customHeight="1"/>
    <row r="10965" ht="14.25" customHeight="1"/>
    <row r="10966" ht="14.25" customHeight="1"/>
    <row r="10967" ht="14.25" customHeight="1"/>
    <row r="10968" ht="14.25" customHeight="1"/>
    <row r="10969" ht="14.25" customHeight="1"/>
    <row r="10970" ht="14.25" customHeight="1"/>
    <row r="10971" ht="14.25" customHeight="1"/>
    <row r="10972" ht="14.25" customHeight="1"/>
    <row r="10973" ht="14.25" customHeight="1"/>
    <row r="10974" ht="14.25" customHeight="1"/>
    <row r="10975" ht="14.25" customHeight="1"/>
    <row r="10976" ht="14.25" customHeight="1"/>
    <row r="10977" ht="14.25" customHeight="1"/>
    <row r="10978" ht="14.25" customHeight="1"/>
    <row r="10979" ht="14.25" customHeight="1"/>
    <row r="10980" ht="14.25" customHeight="1"/>
    <row r="10981" ht="14.25" customHeight="1"/>
    <row r="10982" ht="14.25" customHeight="1"/>
    <row r="10983" ht="14.25" customHeight="1"/>
    <row r="10984" ht="14.25" customHeight="1"/>
    <row r="10985" ht="14.25" customHeight="1"/>
    <row r="10986" ht="14.25" customHeight="1"/>
    <row r="10987" ht="14.25" customHeight="1"/>
    <row r="10988" ht="14.25" customHeight="1"/>
    <row r="10989" ht="14.25" customHeight="1"/>
    <row r="10990" ht="14.25" customHeight="1"/>
    <row r="10991" ht="14.25" customHeight="1"/>
    <row r="10992" ht="14.25" customHeight="1"/>
    <row r="10993" ht="14.25" customHeight="1"/>
    <row r="10994" ht="14.25" customHeight="1"/>
    <row r="10995" ht="14.25" customHeight="1"/>
    <row r="10996" ht="14.25" customHeight="1"/>
    <row r="10997" ht="14.25" customHeight="1"/>
    <row r="10998" ht="14.25" customHeight="1"/>
    <row r="10999" ht="14.25" customHeight="1"/>
    <row r="11000" ht="14.25" customHeight="1"/>
    <row r="11001" ht="14.25" customHeight="1"/>
    <row r="11002" ht="14.25" customHeight="1"/>
    <row r="11003" ht="14.25" customHeight="1"/>
    <row r="11004" ht="14.25" customHeight="1"/>
    <row r="11005" ht="14.25" customHeight="1"/>
    <row r="11006" ht="14.25" customHeight="1"/>
    <row r="11007" ht="14.25" customHeight="1"/>
    <row r="11008" ht="14.25" customHeight="1"/>
    <row r="11009" ht="14.25" customHeight="1"/>
    <row r="11010" ht="14.25" customHeight="1"/>
    <row r="11011" ht="14.25" customHeight="1"/>
    <row r="11012" ht="14.25" customHeight="1"/>
    <row r="11013" ht="14.25" customHeight="1"/>
    <row r="11014" ht="14.25" customHeight="1"/>
    <row r="11015" ht="14.25" customHeight="1"/>
    <row r="11016" ht="14.25" customHeight="1"/>
    <row r="11017" ht="14.25" customHeight="1"/>
    <row r="11018" ht="14.25" customHeight="1"/>
    <row r="11019" ht="14.25" customHeight="1"/>
    <row r="11020" ht="14.25" customHeight="1"/>
    <row r="11021" ht="14.25" customHeight="1"/>
    <row r="11022" ht="14.25" customHeight="1"/>
    <row r="11023" ht="14.25" customHeight="1"/>
    <row r="11024" ht="14.25" customHeight="1"/>
    <row r="11025" ht="14.25" customHeight="1"/>
    <row r="11026" ht="14.25" customHeight="1"/>
    <row r="11027" ht="14.25" customHeight="1"/>
    <row r="11028" ht="14.25" customHeight="1"/>
    <row r="11029" ht="14.25" customHeight="1"/>
    <row r="11030" ht="14.25" customHeight="1"/>
    <row r="11031" ht="14.25" customHeight="1"/>
    <row r="11032" ht="14.25" customHeight="1"/>
    <row r="11033" ht="14.25" customHeight="1"/>
    <row r="11034" ht="14.25" customHeight="1"/>
    <row r="11035" ht="14.25" customHeight="1"/>
    <row r="11036" ht="14.25" customHeight="1"/>
    <row r="11037" ht="14.25" customHeight="1"/>
    <row r="11038" ht="14.25" customHeight="1"/>
    <row r="11039" ht="14.25" customHeight="1"/>
    <row r="11040" ht="14.25" customHeight="1"/>
    <row r="11041" ht="14.25" customHeight="1"/>
    <row r="11042" ht="14.25" customHeight="1"/>
    <row r="11043" ht="14.25" customHeight="1"/>
    <row r="11044" ht="14.25" customHeight="1"/>
    <row r="11045" ht="14.25" customHeight="1"/>
    <row r="11046" ht="14.25" customHeight="1"/>
    <row r="11047" ht="14.25" customHeight="1"/>
    <row r="11048" ht="14.25" customHeight="1"/>
    <row r="11049" ht="14.25" customHeight="1"/>
    <row r="11050" ht="14.25" customHeight="1"/>
    <row r="11051" ht="14.25" customHeight="1"/>
    <row r="11052" ht="14.25" customHeight="1"/>
    <row r="11053" ht="14.25" customHeight="1"/>
    <row r="11054" ht="14.25" customHeight="1"/>
    <row r="11055" ht="14.25" customHeight="1"/>
    <row r="11056" ht="14.25" customHeight="1"/>
    <row r="11057" ht="14.25" customHeight="1"/>
    <row r="11058" ht="14.25" customHeight="1"/>
    <row r="11059" ht="14.25" customHeight="1"/>
    <row r="11060" ht="14.25" customHeight="1"/>
    <row r="11061" ht="14.25" customHeight="1"/>
    <row r="11062" ht="14.25" customHeight="1"/>
    <row r="11063" ht="14.25" customHeight="1"/>
    <row r="11064" ht="14.25" customHeight="1"/>
    <row r="11065" ht="14.25" customHeight="1"/>
    <row r="11066" ht="14.25" customHeight="1"/>
    <row r="11067" ht="14.25" customHeight="1"/>
    <row r="11068" ht="14.25" customHeight="1"/>
    <row r="11069" ht="14.25" customHeight="1"/>
    <row r="11070" ht="14.25" customHeight="1"/>
    <row r="11071" ht="14.25" customHeight="1"/>
    <row r="11072" ht="14.25" customHeight="1"/>
    <row r="11073" ht="14.25" customHeight="1"/>
    <row r="11074" ht="14.25" customHeight="1"/>
    <row r="11075" ht="14.25" customHeight="1"/>
    <row r="11076" ht="14.25" customHeight="1"/>
    <row r="11077" ht="14.25" customHeight="1"/>
    <row r="11078" ht="14.25" customHeight="1"/>
    <row r="11079" ht="14.25" customHeight="1"/>
    <row r="11080" ht="14.25" customHeight="1"/>
    <row r="11081" ht="14.25" customHeight="1"/>
    <row r="11082" ht="14.25" customHeight="1"/>
    <row r="11083" ht="14.25" customHeight="1"/>
    <row r="11084" ht="14.25" customHeight="1"/>
    <row r="11085" ht="14.25" customHeight="1"/>
    <row r="11086" ht="14.25" customHeight="1"/>
    <row r="11087" ht="14.25" customHeight="1"/>
    <row r="11088" ht="14.25" customHeight="1"/>
    <row r="11089" ht="14.25" customHeight="1"/>
    <row r="11090" ht="14.25" customHeight="1"/>
    <row r="11091" ht="14.25" customHeight="1"/>
    <row r="11092" ht="14.25" customHeight="1"/>
    <row r="11093" ht="14.25" customHeight="1"/>
    <row r="11094" ht="14.25" customHeight="1"/>
    <row r="11095" ht="14.25" customHeight="1"/>
    <row r="11096" ht="14.25" customHeight="1"/>
    <row r="11097" ht="14.25" customHeight="1"/>
    <row r="11098" ht="14.25" customHeight="1"/>
    <row r="11099" ht="14.25" customHeight="1"/>
    <row r="11100" ht="14.25" customHeight="1"/>
    <row r="11101" ht="14.25" customHeight="1"/>
    <row r="11102" ht="14.25" customHeight="1"/>
    <row r="11103" ht="14.25" customHeight="1"/>
    <row r="11104" ht="14.25" customHeight="1"/>
    <row r="11105" ht="14.25" customHeight="1"/>
    <row r="11106" ht="14.25" customHeight="1"/>
    <row r="11107" ht="14.25" customHeight="1"/>
    <row r="11108" ht="14.25" customHeight="1"/>
    <row r="11109" ht="14.25" customHeight="1"/>
    <row r="11110" ht="14.25" customHeight="1"/>
    <row r="11111" ht="14.25" customHeight="1"/>
    <row r="11112" ht="14.25" customHeight="1"/>
    <row r="11113" ht="14.25" customHeight="1"/>
    <row r="11114" ht="14.25" customHeight="1"/>
    <row r="11115" ht="14.25" customHeight="1"/>
    <row r="11116" ht="14.25" customHeight="1"/>
    <row r="11117" ht="14.25" customHeight="1"/>
    <row r="11118" ht="14.25" customHeight="1"/>
    <row r="11119" ht="14.25" customHeight="1"/>
    <row r="11120" ht="14.25" customHeight="1"/>
    <row r="11121" ht="14.25" customHeight="1"/>
    <row r="11122" ht="14.25" customHeight="1"/>
    <row r="11123" ht="14.25" customHeight="1"/>
    <row r="11124" ht="14.25" customHeight="1"/>
    <row r="11125" ht="14.25" customHeight="1"/>
    <row r="11126" ht="14.25" customHeight="1"/>
    <row r="11127" ht="14.25" customHeight="1"/>
    <row r="11128" ht="14.25" customHeight="1"/>
    <row r="11129" ht="14.25" customHeight="1"/>
    <row r="11130" ht="14.25" customHeight="1"/>
    <row r="11131" ht="14.25" customHeight="1"/>
    <row r="11132" ht="14.25" customHeight="1"/>
    <row r="11133" ht="14.25" customHeight="1"/>
    <row r="11134" ht="14.25" customHeight="1"/>
    <row r="11135" ht="14.25" customHeight="1"/>
    <row r="11136" ht="14.25" customHeight="1"/>
    <row r="11137" ht="14.25" customHeight="1"/>
    <row r="11138" ht="14.25" customHeight="1"/>
    <row r="11139" ht="14.25" customHeight="1"/>
    <row r="11140" ht="14.25" customHeight="1"/>
    <row r="11141" ht="14.25" customHeight="1"/>
    <row r="11142" ht="14.25" customHeight="1"/>
    <row r="11143" ht="14.25" customHeight="1"/>
    <row r="11144" ht="14.25" customHeight="1"/>
    <row r="11145" ht="14.25" customHeight="1"/>
    <row r="11146" ht="14.25" customHeight="1"/>
    <row r="11147" ht="14.25" customHeight="1"/>
    <row r="11148" ht="14.25" customHeight="1"/>
    <row r="11149" ht="14.25" customHeight="1"/>
    <row r="11150" ht="14.25" customHeight="1"/>
    <row r="11151" ht="14.25" customHeight="1"/>
    <row r="11152" ht="14.25" customHeight="1"/>
    <row r="11153" ht="14.25" customHeight="1"/>
    <row r="11154" ht="14.25" customHeight="1"/>
    <row r="11155" ht="14.25" customHeight="1"/>
    <row r="11156" ht="14.25" customHeight="1"/>
    <row r="11157" ht="14.25" customHeight="1"/>
    <row r="11158" ht="14.25" customHeight="1"/>
    <row r="11159" ht="14.25" customHeight="1"/>
    <row r="11160" ht="14.25" customHeight="1"/>
    <row r="11161" ht="14.25" customHeight="1"/>
    <row r="11162" ht="14.25" customHeight="1"/>
    <row r="11163" ht="14.25" customHeight="1"/>
    <row r="11164" ht="14.25" customHeight="1"/>
    <row r="11165" ht="14.25" customHeight="1"/>
    <row r="11166" ht="14.25" customHeight="1"/>
    <row r="11167" ht="14.25" customHeight="1"/>
    <row r="11168" ht="14.25" customHeight="1"/>
    <row r="11169" ht="14.25" customHeight="1"/>
    <row r="11170" ht="14.25" customHeight="1"/>
    <row r="11171" ht="14.25" customHeight="1"/>
    <row r="11172" ht="14.25" customHeight="1"/>
    <row r="11173" ht="14.25" customHeight="1"/>
    <row r="11174" ht="14.25" customHeight="1"/>
    <row r="11175" ht="14.25" customHeight="1"/>
    <row r="11176" ht="14.25" customHeight="1"/>
    <row r="11177" ht="14.25" customHeight="1"/>
    <row r="11178" ht="14.25" customHeight="1"/>
    <row r="11179" ht="14.25" customHeight="1"/>
    <row r="11180" ht="14.25" customHeight="1"/>
    <row r="11181" ht="14.25" customHeight="1"/>
    <row r="11182" ht="14.25" customHeight="1"/>
    <row r="11183" ht="14.25" customHeight="1"/>
    <row r="11184" ht="14.25" customHeight="1"/>
    <row r="11185" ht="14.25" customHeight="1"/>
    <row r="11186" ht="14.25" customHeight="1"/>
    <row r="11187" ht="14.25" customHeight="1"/>
    <row r="11188" ht="14.25" customHeight="1"/>
    <row r="11189" ht="14.25" customHeight="1"/>
    <row r="11190" ht="14.25" customHeight="1"/>
    <row r="11191" ht="14.25" customHeight="1"/>
    <row r="11192" ht="14.25" customHeight="1"/>
    <row r="11193" ht="14.25" customHeight="1"/>
    <row r="11194" ht="14.25" customHeight="1"/>
    <row r="11195" ht="14.25" customHeight="1"/>
    <row r="11196" ht="14.25" customHeight="1"/>
    <row r="11197" ht="14.25" customHeight="1"/>
    <row r="11198" ht="14.25" customHeight="1"/>
    <row r="11199" ht="14.25" customHeight="1"/>
    <row r="11200" ht="14.25" customHeight="1"/>
    <row r="11201" ht="14.25" customHeight="1"/>
    <row r="11202" ht="14.25" customHeight="1"/>
    <row r="11203" ht="14.25" customHeight="1"/>
    <row r="11204" ht="14.25" customHeight="1"/>
    <row r="11205" ht="14.25" customHeight="1"/>
    <row r="11206" ht="14.25" customHeight="1"/>
    <row r="11207" ht="14.25" customHeight="1"/>
    <row r="11208" ht="14.25" customHeight="1"/>
    <row r="11209" ht="14.25" customHeight="1"/>
    <row r="11210" ht="14.25" customHeight="1"/>
    <row r="11211" ht="14.25" customHeight="1"/>
    <row r="11212" ht="14.25" customHeight="1"/>
    <row r="11213" ht="14.25" customHeight="1"/>
    <row r="11214" ht="14.25" customHeight="1"/>
    <row r="11215" ht="14.25" customHeight="1"/>
    <row r="11216" ht="14.25" customHeight="1"/>
    <row r="11217" ht="14.25" customHeight="1"/>
    <row r="11218" ht="14.25" customHeight="1"/>
    <row r="11219" ht="14.25" customHeight="1"/>
    <row r="11220" ht="14.25" customHeight="1"/>
    <row r="11221" ht="14.25" customHeight="1"/>
    <row r="11222" ht="14.25" customHeight="1"/>
    <row r="11223" ht="14.25" customHeight="1"/>
    <row r="11224" ht="14.25" customHeight="1"/>
    <row r="11225" ht="14.25" customHeight="1"/>
    <row r="11226" ht="14.25" customHeight="1"/>
    <row r="11227" ht="14.25" customHeight="1"/>
    <row r="11228" ht="14.25" customHeight="1"/>
    <row r="11229" ht="14.25" customHeight="1"/>
    <row r="11230" ht="14.25" customHeight="1"/>
    <row r="11231" ht="14.25" customHeight="1"/>
    <row r="11232" ht="14.25" customHeight="1"/>
    <row r="11233" ht="14.25" customHeight="1"/>
    <row r="11234" ht="14.25" customHeight="1"/>
    <row r="11235" ht="14.25" customHeight="1"/>
    <row r="11236" ht="14.25" customHeight="1"/>
    <row r="11237" ht="14.25" customHeight="1"/>
    <row r="11238" ht="14.25" customHeight="1"/>
    <row r="11239" ht="14.25" customHeight="1"/>
    <row r="11240" ht="14.25" customHeight="1"/>
    <row r="11241" ht="14.25" customHeight="1"/>
    <row r="11242" ht="14.25" customHeight="1"/>
    <row r="11243" ht="14.25" customHeight="1"/>
    <row r="11244" ht="14.25" customHeight="1"/>
    <row r="11245" ht="14.25" customHeight="1"/>
    <row r="11246" ht="14.25" customHeight="1"/>
    <row r="11247" ht="14.25" customHeight="1"/>
    <row r="11248" ht="14.25" customHeight="1"/>
    <row r="11249" ht="14.25" customHeight="1"/>
    <row r="11250" ht="14.25" customHeight="1"/>
    <row r="11251" ht="14.25" customHeight="1"/>
    <row r="11252" ht="14.25" customHeight="1"/>
    <row r="11253" ht="14.25" customHeight="1"/>
    <row r="11254" ht="14.25" customHeight="1"/>
    <row r="11255" ht="14.25" customHeight="1"/>
    <row r="11256" ht="14.25" customHeight="1"/>
    <row r="11257" ht="14.25" customHeight="1"/>
    <row r="11258" ht="14.25" customHeight="1"/>
    <row r="11259" ht="14.25" customHeight="1"/>
    <row r="11260" ht="14.25" customHeight="1"/>
    <row r="11261" ht="14.25" customHeight="1"/>
    <row r="11262" ht="14.25" customHeight="1"/>
    <row r="11263" ht="14.25" customHeight="1"/>
    <row r="11264" ht="14.25" customHeight="1"/>
    <row r="11265" ht="14.25" customHeight="1"/>
    <row r="11266" ht="14.25" customHeight="1"/>
    <row r="11267" ht="14.25" customHeight="1"/>
    <row r="11268" ht="14.25" customHeight="1"/>
    <row r="11269" ht="14.25" customHeight="1"/>
    <row r="11270" ht="14.25" customHeight="1"/>
    <row r="11271" ht="14.25" customHeight="1"/>
    <row r="11272" ht="14.25" customHeight="1"/>
    <row r="11273" ht="14.25" customHeight="1"/>
    <row r="11274" ht="14.25" customHeight="1"/>
    <row r="11275" ht="14.25" customHeight="1"/>
    <row r="11276" ht="14.25" customHeight="1"/>
    <row r="11277" ht="14.25" customHeight="1"/>
    <row r="11278" ht="14.25" customHeight="1"/>
    <row r="11279" ht="14.25" customHeight="1"/>
    <row r="11280" ht="14.25" customHeight="1"/>
    <row r="11281" ht="14.25" customHeight="1"/>
    <row r="11282" ht="14.25" customHeight="1"/>
    <row r="11283" ht="14.25" customHeight="1"/>
    <row r="11284" ht="14.25" customHeight="1"/>
    <row r="11285" ht="14.25" customHeight="1"/>
    <row r="11286" ht="14.25" customHeight="1"/>
    <row r="11287" ht="14.25" customHeight="1"/>
    <row r="11288" ht="14.25" customHeight="1"/>
    <row r="11289" ht="14.25" customHeight="1"/>
    <row r="11290" ht="14.25" customHeight="1"/>
    <row r="11291" ht="14.25" customHeight="1"/>
    <row r="11292" ht="14.25" customHeight="1"/>
    <row r="11293" ht="14.25" customHeight="1"/>
    <row r="11294" ht="14.25" customHeight="1"/>
    <row r="11295" ht="14.25" customHeight="1"/>
    <row r="11296" ht="14.25" customHeight="1"/>
    <row r="11297" ht="14.25" customHeight="1"/>
    <row r="11298" ht="14.25" customHeight="1"/>
    <row r="11299" ht="14.25" customHeight="1"/>
    <row r="11300" ht="14.25" customHeight="1"/>
    <row r="11301" ht="14.25" customHeight="1"/>
    <row r="11302" ht="14.25" customHeight="1"/>
    <row r="11303" ht="14.25" customHeight="1"/>
    <row r="11304" ht="14.25" customHeight="1"/>
    <row r="11305" ht="14.25" customHeight="1"/>
    <row r="11306" ht="14.25" customHeight="1"/>
    <row r="11307" ht="14.25" customHeight="1"/>
    <row r="11308" ht="14.25" customHeight="1"/>
    <row r="11309" ht="14.25" customHeight="1"/>
    <row r="11310" ht="14.25" customHeight="1"/>
    <row r="11311" ht="14.25" customHeight="1"/>
    <row r="11312" ht="14.25" customHeight="1"/>
    <row r="11313" ht="14.25" customHeight="1"/>
    <row r="11314" ht="14.25" customHeight="1"/>
    <row r="11315" ht="14.25" customHeight="1"/>
    <row r="11316" ht="14.25" customHeight="1"/>
    <row r="11317" ht="14.25" customHeight="1"/>
    <row r="11318" ht="14.25" customHeight="1"/>
    <row r="11319" ht="14.25" customHeight="1"/>
    <row r="11320" ht="14.25" customHeight="1"/>
    <row r="11321" ht="14.25" customHeight="1"/>
    <row r="11322" ht="14.25" customHeight="1"/>
    <row r="11323" ht="14.25" customHeight="1"/>
    <row r="11324" ht="14.25" customHeight="1"/>
    <row r="11325" ht="14.25" customHeight="1"/>
    <row r="11326" ht="14.25" customHeight="1"/>
    <row r="11327" ht="14.25" customHeight="1"/>
    <row r="11328" ht="14.25" customHeight="1"/>
    <row r="11329" ht="14.25" customHeight="1"/>
    <row r="11330" ht="14.25" customHeight="1"/>
    <row r="11331" ht="14.25" customHeight="1"/>
    <row r="11332" ht="14.25" customHeight="1"/>
    <row r="11333" ht="14.25" customHeight="1"/>
    <row r="11334" ht="14.25" customHeight="1"/>
    <row r="11335" ht="14.25" customHeight="1"/>
    <row r="11336" ht="14.25" customHeight="1"/>
    <row r="11337" ht="14.25" customHeight="1"/>
    <row r="11338" ht="14.25" customHeight="1"/>
    <row r="11339" ht="14.25" customHeight="1"/>
    <row r="11340" ht="14.25" customHeight="1"/>
    <row r="11341" ht="14.25" customHeight="1"/>
    <row r="11342" ht="14.25" customHeight="1"/>
    <row r="11343" ht="14.25" customHeight="1"/>
    <row r="11344" ht="14.25" customHeight="1"/>
    <row r="11345" ht="14.25" customHeight="1"/>
    <row r="11346" ht="14.25" customHeight="1"/>
    <row r="11347" ht="14.25" customHeight="1"/>
    <row r="11348" ht="14.25" customHeight="1"/>
    <row r="11349" ht="14.25" customHeight="1"/>
    <row r="11350" ht="14.25" customHeight="1"/>
    <row r="11351" ht="14.25" customHeight="1"/>
    <row r="11352" ht="14.25" customHeight="1"/>
    <row r="11353" ht="14.25" customHeight="1"/>
    <row r="11354" ht="14.25" customHeight="1"/>
    <row r="11355" ht="14.25" customHeight="1"/>
    <row r="11356" ht="14.25" customHeight="1"/>
    <row r="11357" ht="14.25" customHeight="1"/>
    <row r="11358" ht="14.25" customHeight="1"/>
    <row r="11359" ht="14.25" customHeight="1"/>
    <row r="11360" ht="14.25" customHeight="1"/>
    <row r="11361" ht="14.25" customHeight="1"/>
    <row r="11362" ht="14.25" customHeight="1"/>
    <row r="11363" ht="14.25" customHeight="1"/>
    <row r="11364" ht="14.25" customHeight="1"/>
    <row r="11365" ht="14.25" customHeight="1"/>
    <row r="11366" ht="14.25" customHeight="1"/>
    <row r="11367" ht="14.25" customHeight="1"/>
    <row r="11368" ht="14.25" customHeight="1"/>
    <row r="11369" ht="14.25" customHeight="1"/>
    <row r="11370" ht="14.25" customHeight="1"/>
    <row r="11371" ht="14.25" customHeight="1"/>
    <row r="11372" ht="14.25" customHeight="1"/>
    <row r="11373" ht="14.25" customHeight="1"/>
    <row r="11374" ht="14.25" customHeight="1"/>
    <row r="11375" ht="14.25" customHeight="1"/>
    <row r="11376" ht="14.25" customHeight="1"/>
    <row r="11377" ht="14.25" customHeight="1"/>
    <row r="11378" ht="14.25" customHeight="1"/>
    <row r="11379" ht="14.25" customHeight="1"/>
    <row r="11380" ht="14.25" customHeight="1"/>
    <row r="11381" ht="14.25" customHeight="1"/>
    <row r="11382" ht="14.25" customHeight="1"/>
    <row r="11383" ht="14.25" customHeight="1"/>
    <row r="11384" ht="14.25" customHeight="1"/>
    <row r="11385" ht="14.25" customHeight="1"/>
    <row r="11386" ht="14.25" customHeight="1"/>
    <row r="11387" ht="14.25" customHeight="1"/>
    <row r="11388" ht="14.25" customHeight="1"/>
    <row r="11389" ht="14.25" customHeight="1"/>
    <row r="11390" ht="14.25" customHeight="1"/>
    <row r="11391" ht="14.25" customHeight="1"/>
    <row r="11392" ht="14.25" customHeight="1"/>
    <row r="11393" ht="14.25" customHeight="1"/>
    <row r="11394" ht="14.25" customHeight="1"/>
    <row r="11395" ht="14.25" customHeight="1"/>
    <row r="11396" ht="14.25" customHeight="1"/>
    <row r="11397" ht="14.25" customHeight="1"/>
    <row r="11398" ht="14.25" customHeight="1"/>
    <row r="11399" ht="14.25" customHeight="1"/>
    <row r="11400" ht="14.25" customHeight="1"/>
    <row r="11401" ht="14.25" customHeight="1"/>
    <row r="11402" ht="14.25" customHeight="1"/>
    <row r="11403" ht="14.25" customHeight="1"/>
    <row r="11404" ht="14.25" customHeight="1"/>
    <row r="11405" ht="14.25" customHeight="1"/>
    <row r="11406" ht="14.25" customHeight="1"/>
    <row r="11407" ht="14.25" customHeight="1"/>
    <row r="11408" ht="14.25" customHeight="1"/>
    <row r="11409" ht="14.25" customHeight="1"/>
    <row r="11410" ht="14.25" customHeight="1"/>
    <row r="11411" ht="14.25" customHeight="1"/>
    <row r="11412" ht="14.25" customHeight="1"/>
    <row r="11413" ht="14.25" customHeight="1"/>
    <row r="11414" ht="14.25" customHeight="1"/>
    <row r="11415" ht="14.25" customHeight="1"/>
    <row r="11416" ht="14.25" customHeight="1"/>
    <row r="11417" ht="14.25" customHeight="1"/>
    <row r="11418" ht="14.25" customHeight="1"/>
    <row r="11419" ht="14.25" customHeight="1"/>
    <row r="11420" ht="14.25" customHeight="1"/>
    <row r="11421" ht="14.25" customHeight="1"/>
    <row r="11422" ht="14.25" customHeight="1"/>
    <row r="11423" ht="14.25" customHeight="1"/>
    <row r="11424" ht="14.25" customHeight="1"/>
    <row r="11425" ht="14.25" customHeight="1"/>
    <row r="11426" ht="14.25" customHeight="1"/>
    <row r="11427" ht="14.25" customHeight="1"/>
    <row r="11428" ht="14.25" customHeight="1"/>
    <row r="11429" ht="14.25" customHeight="1"/>
    <row r="11430" ht="14.25" customHeight="1"/>
    <row r="11431" ht="14.25" customHeight="1"/>
    <row r="11432" ht="14.25" customHeight="1"/>
    <row r="11433" ht="14.25" customHeight="1"/>
    <row r="11434" ht="14.25" customHeight="1"/>
    <row r="11435" ht="14.25" customHeight="1"/>
    <row r="11436" ht="14.25" customHeight="1"/>
    <row r="11437" ht="14.25" customHeight="1"/>
    <row r="11438" ht="14.25" customHeight="1"/>
    <row r="11439" ht="14.25" customHeight="1"/>
    <row r="11440" ht="14.25" customHeight="1"/>
    <row r="11441" ht="14.25" customHeight="1"/>
    <row r="11442" ht="14.25" customHeight="1"/>
    <row r="11443" ht="14.25" customHeight="1"/>
    <row r="11444" ht="14.25" customHeight="1"/>
    <row r="11445" ht="14.25" customHeight="1"/>
    <row r="11446" ht="14.25" customHeight="1"/>
    <row r="11447" ht="14.25" customHeight="1"/>
    <row r="11448" ht="14.25" customHeight="1"/>
    <row r="11449" ht="14.25" customHeight="1"/>
    <row r="11450" ht="14.25" customHeight="1"/>
    <row r="11451" ht="14.25" customHeight="1"/>
    <row r="11452" ht="14.25" customHeight="1"/>
    <row r="11453" ht="14.25" customHeight="1"/>
    <row r="11454" ht="14.25" customHeight="1"/>
    <row r="11455" ht="14.25" customHeight="1"/>
    <row r="11456" ht="14.25" customHeight="1"/>
    <row r="11457" ht="14.25" customHeight="1"/>
    <row r="11458" ht="14.25" customHeight="1"/>
    <row r="11459" ht="14.25" customHeight="1"/>
    <row r="11460" ht="14.25" customHeight="1"/>
    <row r="11461" ht="14.25" customHeight="1"/>
    <row r="11462" ht="14.25" customHeight="1"/>
    <row r="11463" ht="14.25" customHeight="1"/>
    <row r="11464" ht="14.25" customHeight="1"/>
    <row r="11465" ht="14.25" customHeight="1"/>
    <row r="11466" ht="14.25" customHeight="1"/>
    <row r="11467" ht="14.25" customHeight="1"/>
    <row r="11468" ht="14.25" customHeight="1"/>
    <row r="11469" ht="14.25" customHeight="1"/>
    <row r="11470" ht="14.25" customHeight="1"/>
    <row r="11471" ht="14.25" customHeight="1"/>
    <row r="11472" ht="14.25" customHeight="1"/>
    <row r="11473" ht="14.25" customHeight="1"/>
    <row r="11474" ht="14.25" customHeight="1"/>
    <row r="11475" ht="14.25" customHeight="1"/>
    <row r="11476" ht="14.25" customHeight="1"/>
    <row r="11477" ht="14.25" customHeight="1"/>
    <row r="11478" ht="14.25" customHeight="1"/>
    <row r="11479" ht="14.25" customHeight="1"/>
    <row r="11480" ht="14.25" customHeight="1"/>
    <row r="11481" ht="14.25" customHeight="1"/>
    <row r="11482" ht="14.25" customHeight="1"/>
    <row r="11483" ht="14.25" customHeight="1"/>
    <row r="11484" ht="14.25" customHeight="1"/>
    <row r="11485" ht="14.25" customHeight="1"/>
    <row r="11486" ht="14.25" customHeight="1"/>
    <row r="11487" ht="14.25" customHeight="1"/>
    <row r="11488" ht="14.25" customHeight="1"/>
    <row r="11489" ht="14.25" customHeight="1"/>
    <row r="11490" ht="14.25" customHeight="1"/>
    <row r="11491" ht="14.25" customHeight="1"/>
    <row r="11492" ht="14.25" customHeight="1"/>
    <row r="11493" ht="14.25" customHeight="1"/>
    <row r="11494" ht="14.25" customHeight="1"/>
    <row r="11495" ht="14.25" customHeight="1"/>
    <row r="11496" ht="14.25" customHeight="1"/>
    <row r="11497" ht="14.25" customHeight="1"/>
    <row r="11498" ht="14.25" customHeight="1"/>
    <row r="11499" ht="14.25" customHeight="1"/>
    <row r="11500" ht="14.25" customHeight="1"/>
    <row r="11501" ht="14.25" customHeight="1"/>
    <row r="11502" ht="14.25" customHeight="1"/>
    <row r="11503" ht="14.25" customHeight="1"/>
    <row r="11504" ht="14.25" customHeight="1"/>
    <row r="11505" ht="14.25" customHeight="1"/>
    <row r="11506" ht="14.25" customHeight="1"/>
    <row r="11507" ht="14.25" customHeight="1"/>
    <row r="11508" ht="14.25" customHeight="1"/>
    <row r="11509" ht="14.25" customHeight="1"/>
    <row r="11510" ht="14.25" customHeight="1"/>
    <row r="11511" ht="14.25" customHeight="1"/>
    <row r="11512" ht="14.25" customHeight="1"/>
    <row r="11513" ht="14.25" customHeight="1"/>
    <row r="11514" ht="14.25" customHeight="1"/>
    <row r="11515" ht="14.25" customHeight="1"/>
    <row r="11516" ht="14.25" customHeight="1"/>
    <row r="11517" ht="14.25" customHeight="1"/>
    <row r="11518" ht="14.25" customHeight="1"/>
    <row r="11519" ht="14.25" customHeight="1"/>
    <row r="11520" ht="14.25" customHeight="1"/>
    <row r="11521" ht="14.25" customHeight="1"/>
    <row r="11522" ht="14.25" customHeight="1"/>
    <row r="11523" ht="14.25" customHeight="1"/>
    <row r="11524" ht="14.25" customHeight="1"/>
    <row r="11525" ht="14.25" customHeight="1"/>
    <row r="11526" ht="14.25" customHeight="1"/>
    <row r="11527" ht="14.25" customHeight="1"/>
    <row r="11528" ht="14.25" customHeight="1"/>
    <row r="11529" ht="14.25" customHeight="1"/>
    <row r="11530" ht="14.25" customHeight="1"/>
    <row r="11531" ht="14.25" customHeight="1"/>
    <row r="11532" ht="14.25" customHeight="1"/>
    <row r="11533" ht="14.25" customHeight="1"/>
    <row r="11534" ht="14.25" customHeight="1"/>
    <row r="11535" ht="14.25" customHeight="1"/>
    <row r="11536" ht="14.25" customHeight="1"/>
    <row r="11537" ht="14.25" customHeight="1"/>
    <row r="11538" ht="14.25" customHeight="1"/>
    <row r="11539" ht="14.25" customHeight="1"/>
    <row r="11540" ht="14.25" customHeight="1"/>
    <row r="11541" ht="14.25" customHeight="1"/>
    <row r="11542" ht="14.25" customHeight="1"/>
    <row r="11543" ht="14.25" customHeight="1"/>
    <row r="11544" ht="14.25" customHeight="1"/>
    <row r="11545" ht="14.25" customHeight="1"/>
    <row r="11546" ht="14.25" customHeight="1"/>
    <row r="11547" ht="14.25" customHeight="1"/>
    <row r="11548" ht="14.25" customHeight="1"/>
    <row r="11549" ht="14.25" customHeight="1"/>
    <row r="11550" ht="14.25" customHeight="1"/>
    <row r="11551" ht="14.25" customHeight="1"/>
    <row r="11552" ht="14.25" customHeight="1"/>
    <row r="11553" ht="14.25" customHeight="1"/>
    <row r="11554" ht="14.25" customHeight="1"/>
    <row r="11555" ht="14.25" customHeight="1"/>
    <row r="11556" ht="14.25" customHeight="1"/>
    <row r="11557" ht="14.25" customHeight="1"/>
    <row r="11558" ht="14.25" customHeight="1"/>
    <row r="11559" ht="14.25" customHeight="1"/>
    <row r="11560" ht="14.25" customHeight="1"/>
    <row r="11561" ht="14.25" customHeight="1"/>
    <row r="11562" ht="14.25" customHeight="1"/>
    <row r="11563" ht="14.25" customHeight="1"/>
    <row r="11564" ht="14.25" customHeight="1"/>
    <row r="11565" ht="14.25" customHeight="1"/>
    <row r="11566" ht="14.25" customHeight="1"/>
    <row r="11567" ht="14.25" customHeight="1"/>
    <row r="11568" ht="14.25" customHeight="1"/>
    <row r="11569" ht="14.25" customHeight="1"/>
    <row r="11570" ht="14.25" customHeight="1"/>
    <row r="11571" ht="14.25" customHeight="1"/>
    <row r="11572" ht="14.25" customHeight="1"/>
    <row r="11573" ht="14.25" customHeight="1"/>
    <row r="11574" ht="14.25" customHeight="1"/>
    <row r="11575" ht="14.25" customHeight="1"/>
    <row r="11576" ht="14.25" customHeight="1"/>
    <row r="11577" ht="14.25" customHeight="1"/>
    <row r="11578" ht="14.25" customHeight="1"/>
    <row r="11579" ht="14.25" customHeight="1"/>
    <row r="11580" ht="14.25" customHeight="1"/>
    <row r="11581" ht="14.25" customHeight="1"/>
    <row r="11582" ht="14.25" customHeight="1"/>
    <row r="11583" ht="14.25" customHeight="1"/>
    <row r="11584" ht="14.25" customHeight="1"/>
    <row r="11585" ht="14.25" customHeight="1"/>
    <row r="11586" ht="14.25" customHeight="1"/>
    <row r="11587" ht="14.25" customHeight="1"/>
    <row r="11588" ht="14.25" customHeight="1"/>
    <row r="11589" ht="14.25" customHeight="1"/>
    <row r="11590" ht="14.25" customHeight="1"/>
    <row r="11591" ht="14.25" customHeight="1"/>
    <row r="11592" ht="14.25" customHeight="1"/>
    <row r="11593" ht="14.25" customHeight="1"/>
    <row r="11594" ht="14.25" customHeight="1"/>
    <row r="11595" ht="14.25" customHeight="1"/>
    <row r="11596" ht="14.25" customHeight="1"/>
    <row r="11597" ht="14.25" customHeight="1"/>
    <row r="11598" ht="14.25" customHeight="1"/>
    <row r="11599" ht="14.25" customHeight="1"/>
    <row r="11600" ht="14.25" customHeight="1"/>
    <row r="11601" ht="14.25" customHeight="1"/>
    <row r="11602" ht="14.25" customHeight="1"/>
    <row r="11603" ht="14.25" customHeight="1"/>
    <row r="11604" ht="14.25" customHeight="1"/>
    <row r="11605" ht="14.25" customHeight="1"/>
    <row r="11606" ht="14.25" customHeight="1"/>
    <row r="11607" ht="14.25" customHeight="1"/>
    <row r="11608" ht="14.25" customHeight="1"/>
    <row r="11609" ht="14.25" customHeight="1"/>
    <row r="11610" ht="14.25" customHeight="1"/>
    <row r="11611" ht="14.25" customHeight="1"/>
    <row r="11612" ht="14.25" customHeight="1"/>
    <row r="11613" ht="14.25" customHeight="1"/>
    <row r="11614" ht="14.25" customHeight="1"/>
    <row r="11615" ht="14.25" customHeight="1"/>
    <row r="11616" ht="14.25" customHeight="1"/>
    <row r="11617" ht="14.25" customHeight="1"/>
    <row r="11618" ht="14.25" customHeight="1"/>
    <row r="11619" ht="14.25" customHeight="1"/>
    <row r="11620" ht="14.25" customHeight="1"/>
    <row r="11621" ht="14.25" customHeight="1"/>
    <row r="11622" ht="14.25" customHeight="1"/>
    <row r="11623" ht="14.25" customHeight="1"/>
    <row r="11624" ht="14.25" customHeight="1"/>
    <row r="11625" ht="14.25" customHeight="1"/>
    <row r="11626" ht="14.25" customHeight="1"/>
    <row r="11627" ht="14.25" customHeight="1"/>
    <row r="11628" ht="14.25" customHeight="1"/>
    <row r="11629" ht="14.25" customHeight="1"/>
    <row r="11630" ht="14.25" customHeight="1"/>
    <row r="11631" ht="14.25" customHeight="1"/>
    <row r="11632" ht="14.25" customHeight="1"/>
    <row r="11633" ht="14.25" customHeight="1"/>
    <row r="11634" ht="14.25" customHeight="1"/>
    <row r="11635" ht="14.25" customHeight="1"/>
    <row r="11636" ht="14.25" customHeight="1"/>
    <row r="11637" ht="14.25" customHeight="1"/>
    <row r="11638" ht="14.25" customHeight="1"/>
    <row r="11639" ht="14.25" customHeight="1"/>
    <row r="11640" ht="14.25" customHeight="1"/>
    <row r="11641" ht="14.25" customHeight="1"/>
    <row r="11642" ht="14.25" customHeight="1"/>
    <row r="11643" ht="14.25" customHeight="1"/>
    <row r="11644" ht="14.25" customHeight="1"/>
    <row r="11645" ht="14.25" customHeight="1"/>
    <row r="11646" ht="14.25" customHeight="1"/>
    <row r="11647" ht="14.25" customHeight="1"/>
    <row r="11648" ht="14.25" customHeight="1"/>
    <row r="11649" ht="14.25" customHeight="1"/>
    <row r="11650" ht="14.25" customHeight="1"/>
    <row r="11651" ht="14.25" customHeight="1"/>
    <row r="11652" ht="14.25" customHeight="1"/>
    <row r="11653" ht="14.25" customHeight="1"/>
    <row r="11654" ht="14.25" customHeight="1"/>
    <row r="11655" ht="14.25" customHeight="1"/>
    <row r="11656" ht="14.25" customHeight="1"/>
    <row r="11657" ht="14.25" customHeight="1"/>
    <row r="11658" ht="14.25" customHeight="1"/>
    <row r="11659" ht="14.25" customHeight="1"/>
    <row r="11660" ht="14.25" customHeight="1"/>
    <row r="11661" ht="14.25" customHeight="1"/>
    <row r="11662" ht="14.25" customHeight="1"/>
    <row r="11663" ht="14.25" customHeight="1"/>
    <row r="11664" ht="14.25" customHeight="1"/>
    <row r="11665" ht="14.25" customHeight="1"/>
    <row r="11666" ht="14.25" customHeight="1"/>
    <row r="11667" ht="14.25" customHeight="1"/>
    <row r="11668" ht="14.25" customHeight="1"/>
    <row r="11669" ht="14.25" customHeight="1"/>
    <row r="11670" ht="14.25" customHeight="1"/>
    <row r="11671" ht="14.25" customHeight="1"/>
    <row r="11672" ht="14.25" customHeight="1"/>
    <row r="11673" ht="14.25" customHeight="1"/>
    <row r="11674" ht="14.25" customHeight="1"/>
    <row r="11675" ht="14.25" customHeight="1"/>
    <row r="11676" ht="14.25" customHeight="1"/>
    <row r="11677" ht="14.25" customHeight="1"/>
    <row r="11678" ht="14.25" customHeight="1"/>
    <row r="11679" ht="14.25" customHeight="1"/>
    <row r="11680" ht="14.25" customHeight="1"/>
    <row r="11681" ht="14.25" customHeight="1"/>
    <row r="11682" ht="14.25" customHeight="1"/>
    <row r="11683" ht="14.25" customHeight="1"/>
    <row r="11684" ht="14.25" customHeight="1"/>
    <row r="11685" ht="14.25" customHeight="1"/>
    <row r="11686" ht="14.25" customHeight="1"/>
    <row r="11687" ht="14.25" customHeight="1"/>
    <row r="11688" ht="14.25" customHeight="1"/>
    <row r="11689" ht="14.25" customHeight="1"/>
    <row r="11690" ht="14.25" customHeight="1"/>
    <row r="11691" ht="14.25" customHeight="1"/>
    <row r="11692" ht="14.25" customHeight="1"/>
    <row r="11693" ht="14.25" customHeight="1"/>
    <row r="11694" ht="14.25" customHeight="1"/>
    <row r="11695" ht="14.25" customHeight="1"/>
    <row r="11696" ht="14.25" customHeight="1"/>
    <row r="11697" ht="14.25" customHeight="1"/>
    <row r="11698" ht="14.25" customHeight="1"/>
    <row r="11699" ht="14.25" customHeight="1"/>
    <row r="11700" ht="14.25" customHeight="1"/>
    <row r="11701" ht="14.25" customHeight="1"/>
    <row r="11702" ht="14.25" customHeight="1"/>
    <row r="11703" ht="14.25" customHeight="1"/>
    <row r="11704" ht="14.25" customHeight="1"/>
    <row r="11705" ht="14.25" customHeight="1"/>
    <row r="11706" ht="14.25" customHeight="1"/>
    <row r="11707" ht="14.25" customHeight="1"/>
    <row r="11708" ht="14.25" customHeight="1"/>
    <row r="11709" ht="14.25" customHeight="1"/>
    <row r="11710" ht="14.25" customHeight="1"/>
    <row r="11711" ht="14.25" customHeight="1"/>
    <row r="11712" ht="14.25" customHeight="1"/>
    <row r="11713" ht="14.25" customHeight="1"/>
    <row r="11714" ht="14.25" customHeight="1"/>
    <row r="11715" ht="14.25" customHeight="1"/>
    <row r="11716" ht="14.25" customHeight="1"/>
    <row r="11717" ht="14.25" customHeight="1"/>
    <row r="11718" ht="14.25" customHeight="1"/>
    <row r="11719" ht="14.25" customHeight="1"/>
    <row r="11720" ht="14.25" customHeight="1"/>
    <row r="11721" ht="14.25" customHeight="1"/>
    <row r="11722" ht="14.25" customHeight="1"/>
    <row r="11723" ht="14.25" customHeight="1"/>
    <row r="11724" ht="14.25" customHeight="1"/>
    <row r="11725" ht="14.25" customHeight="1"/>
    <row r="11726" ht="14.25" customHeight="1"/>
    <row r="11727" ht="14.25" customHeight="1"/>
    <row r="11728" ht="14.25" customHeight="1"/>
    <row r="11729" ht="14.25" customHeight="1"/>
    <row r="11730" ht="14.25" customHeight="1"/>
    <row r="11731" ht="14.25" customHeight="1"/>
    <row r="11732" ht="14.25" customHeight="1"/>
    <row r="11733" ht="14.25" customHeight="1"/>
    <row r="11734" ht="14.25" customHeight="1"/>
    <row r="11735" ht="14.25" customHeight="1"/>
    <row r="11736" ht="14.25" customHeight="1"/>
    <row r="11737" ht="14.25" customHeight="1"/>
    <row r="11738" ht="14.25" customHeight="1"/>
    <row r="11739" ht="14.25" customHeight="1"/>
    <row r="11740" ht="14.25" customHeight="1"/>
    <row r="11741" ht="14.25" customHeight="1"/>
    <row r="11742" ht="14.25" customHeight="1"/>
    <row r="11743" ht="14.25" customHeight="1"/>
    <row r="11744" ht="14.25" customHeight="1"/>
    <row r="11745" ht="14.25" customHeight="1"/>
    <row r="11746" ht="14.25" customHeight="1"/>
    <row r="11747" ht="14.25" customHeight="1"/>
    <row r="11748" ht="14.25" customHeight="1"/>
    <row r="11749" ht="14.25" customHeight="1"/>
    <row r="11750" ht="14.25" customHeight="1"/>
    <row r="11751" ht="14.25" customHeight="1"/>
    <row r="11752" ht="14.25" customHeight="1"/>
    <row r="11753" ht="14.25" customHeight="1"/>
    <row r="11754" ht="14.25" customHeight="1"/>
    <row r="11755" ht="14.25" customHeight="1"/>
    <row r="11756" ht="14.25" customHeight="1"/>
    <row r="11757" ht="14.25" customHeight="1"/>
    <row r="11758" ht="14.25" customHeight="1"/>
    <row r="11759" ht="14.25" customHeight="1"/>
    <row r="11760" ht="14.25" customHeight="1"/>
    <row r="11761" ht="14.25" customHeight="1"/>
    <row r="11762" ht="14.25" customHeight="1"/>
    <row r="11763" ht="14.25" customHeight="1"/>
    <row r="11764" ht="14.25" customHeight="1"/>
    <row r="11765" ht="14.25" customHeight="1"/>
    <row r="11766" ht="14.25" customHeight="1"/>
    <row r="11767" ht="14.25" customHeight="1"/>
    <row r="11768" ht="14.25" customHeight="1"/>
    <row r="11769" ht="14.25" customHeight="1"/>
    <row r="11770" ht="14.25" customHeight="1"/>
    <row r="11771" ht="14.25" customHeight="1"/>
    <row r="11772" ht="14.25" customHeight="1"/>
    <row r="11773" ht="14.25" customHeight="1"/>
    <row r="11774" ht="14.25" customHeight="1"/>
    <row r="11775" ht="14.25" customHeight="1"/>
    <row r="11776" ht="14.25" customHeight="1"/>
    <row r="11777" ht="14.25" customHeight="1"/>
    <row r="11778" ht="14.25" customHeight="1"/>
    <row r="11779" ht="14.25" customHeight="1"/>
    <row r="11780" ht="14.25" customHeight="1"/>
    <row r="11781" ht="14.25" customHeight="1"/>
    <row r="11782" ht="14.25" customHeight="1"/>
    <row r="11783" ht="14.25" customHeight="1"/>
    <row r="11784" ht="14.25" customHeight="1"/>
    <row r="11785" ht="14.25" customHeight="1"/>
    <row r="11786" ht="14.25" customHeight="1"/>
    <row r="11787" ht="14.25" customHeight="1"/>
    <row r="11788" ht="14.25" customHeight="1"/>
    <row r="11789" ht="14.25" customHeight="1"/>
    <row r="11790" ht="14.25" customHeight="1"/>
    <row r="11791" ht="14.25" customHeight="1"/>
    <row r="11792" ht="14.25" customHeight="1"/>
    <row r="11793" ht="14.25" customHeight="1"/>
    <row r="11794" ht="14.25" customHeight="1"/>
    <row r="11795" ht="14.25" customHeight="1"/>
    <row r="11796" ht="14.25" customHeight="1"/>
    <row r="11797" ht="14.25" customHeight="1"/>
    <row r="11798" ht="14.25" customHeight="1"/>
    <row r="11799" ht="14.25" customHeight="1"/>
    <row r="11800" ht="14.25" customHeight="1"/>
    <row r="11801" ht="14.25" customHeight="1"/>
    <row r="11802" ht="14.25" customHeight="1"/>
    <row r="11803" ht="14.25" customHeight="1"/>
    <row r="11804" ht="14.25" customHeight="1"/>
    <row r="11805" ht="14.25" customHeight="1"/>
    <row r="11806" ht="14.25" customHeight="1"/>
    <row r="11807" ht="14.25" customHeight="1"/>
    <row r="11808" ht="14.25" customHeight="1"/>
    <row r="11809" ht="14.25" customHeight="1"/>
    <row r="11810" ht="14.25" customHeight="1"/>
    <row r="11811" ht="14.25" customHeight="1"/>
    <row r="11812" ht="14.25" customHeight="1"/>
    <row r="11813" ht="14.25" customHeight="1"/>
    <row r="11814" ht="14.25" customHeight="1"/>
    <row r="11815" ht="14.25" customHeight="1"/>
    <row r="11816" ht="14.25" customHeight="1"/>
    <row r="11817" ht="14.25" customHeight="1"/>
    <row r="11818" ht="14.25" customHeight="1"/>
    <row r="11819" ht="14.25" customHeight="1"/>
    <row r="11820" ht="14.25" customHeight="1"/>
    <row r="11821" ht="14.25" customHeight="1"/>
    <row r="11822" ht="14.25" customHeight="1"/>
    <row r="11823" ht="14.25" customHeight="1"/>
    <row r="11824" ht="14.25" customHeight="1"/>
    <row r="11825" ht="14.25" customHeight="1"/>
    <row r="11826" ht="14.25" customHeight="1"/>
    <row r="11827" ht="14.25" customHeight="1"/>
    <row r="11828" ht="14.25" customHeight="1"/>
    <row r="11829" ht="14.25" customHeight="1"/>
    <row r="11830" ht="14.25" customHeight="1"/>
    <row r="11831" ht="14.25" customHeight="1"/>
    <row r="11832" ht="14.25" customHeight="1"/>
    <row r="11833" ht="14.25" customHeight="1"/>
    <row r="11834" ht="14.25" customHeight="1"/>
    <row r="11835" ht="14.25" customHeight="1"/>
    <row r="11836" ht="14.25" customHeight="1"/>
    <row r="11837" ht="14.25" customHeight="1"/>
    <row r="11838" ht="14.25" customHeight="1"/>
    <row r="11839" ht="14.25" customHeight="1"/>
    <row r="11840" ht="14.25" customHeight="1"/>
    <row r="11841" ht="14.25" customHeight="1"/>
    <row r="11842" ht="14.25" customHeight="1"/>
    <row r="11843" ht="14.25" customHeight="1"/>
    <row r="11844" ht="14.25" customHeight="1"/>
    <row r="11845" ht="14.25" customHeight="1"/>
    <row r="11846" ht="14.25" customHeight="1"/>
    <row r="11847" ht="14.25" customHeight="1"/>
    <row r="11848" ht="14.25" customHeight="1"/>
    <row r="11849" ht="14.25" customHeight="1"/>
    <row r="11850" ht="14.25" customHeight="1"/>
    <row r="11851" ht="14.25" customHeight="1"/>
    <row r="11852" ht="14.25" customHeight="1"/>
    <row r="11853" ht="14.25" customHeight="1"/>
    <row r="11854" ht="14.25" customHeight="1"/>
    <row r="11855" ht="14.25" customHeight="1"/>
    <row r="11856" ht="14.25" customHeight="1"/>
    <row r="11857" ht="14.25" customHeight="1"/>
    <row r="11858" ht="14.25" customHeight="1"/>
    <row r="11859" ht="14.25" customHeight="1"/>
    <row r="11860" ht="14.25" customHeight="1"/>
    <row r="11861" ht="14.25" customHeight="1"/>
    <row r="11862" ht="14.25" customHeight="1"/>
    <row r="11863" ht="14.25" customHeight="1"/>
    <row r="11864" ht="14.25" customHeight="1"/>
    <row r="11865" ht="14.25" customHeight="1"/>
    <row r="11866" ht="14.25" customHeight="1"/>
    <row r="11867" ht="14.25" customHeight="1"/>
    <row r="11868" ht="14.25" customHeight="1"/>
    <row r="11869" ht="14.25" customHeight="1"/>
    <row r="11870" ht="14.25" customHeight="1"/>
    <row r="11871" ht="14.25" customHeight="1"/>
    <row r="11872" ht="14.25" customHeight="1"/>
    <row r="11873" ht="14.25" customHeight="1"/>
    <row r="11874" ht="14.25" customHeight="1"/>
    <row r="11875" ht="14.25" customHeight="1"/>
    <row r="11876" ht="14.25" customHeight="1"/>
    <row r="11877" ht="14.25" customHeight="1"/>
    <row r="11878" ht="14.25" customHeight="1"/>
    <row r="11879" ht="14.25" customHeight="1"/>
    <row r="11880" ht="14.25" customHeight="1"/>
    <row r="11881" ht="14.25" customHeight="1"/>
    <row r="11882" ht="14.25" customHeight="1"/>
    <row r="11883" ht="14.25" customHeight="1"/>
    <row r="11884" ht="14.25" customHeight="1"/>
    <row r="11885" ht="14.25" customHeight="1"/>
    <row r="11886" ht="14.25" customHeight="1"/>
    <row r="11887" ht="14.25" customHeight="1"/>
    <row r="11888" ht="14.25" customHeight="1"/>
    <row r="11889" ht="14.25" customHeight="1"/>
    <row r="11890" ht="14.25" customHeight="1"/>
    <row r="11891" ht="14.25" customHeight="1"/>
    <row r="11892" ht="14.25" customHeight="1"/>
    <row r="11893" ht="14.25" customHeight="1"/>
    <row r="11894" ht="14.25" customHeight="1"/>
    <row r="11895" ht="14.25" customHeight="1"/>
    <row r="11896" ht="14.25" customHeight="1"/>
    <row r="11897" ht="14.25" customHeight="1"/>
    <row r="11898" ht="14.25" customHeight="1"/>
    <row r="11899" ht="14.25" customHeight="1"/>
    <row r="11900" ht="14.25" customHeight="1"/>
    <row r="11901" ht="14.25" customHeight="1"/>
    <row r="11902" ht="14.25" customHeight="1"/>
    <row r="11903" ht="14.25" customHeight="1"/>
    <row r="11904" ht="14.25" customHeight="1"/>
    <row r="11905" ht="14.25" customHeight="1"/>
    <row r="11906" ht="14.25" customHeight="1"/>
    <row r="11907" ht="14.25" customHeight="1"/>
    <row r="11908" ht="14.25" customHeight="1"/>
    <row r="11909" ht="14.25" customHeight="1"/>
    <row r="11910" ht="14.25" customHeight="1"/>
    <row r="11911" ht="14.25" customHeight="1"/>
    <row r="11912" ht="14.25" customHeight="1"/>
    <row r="11913" ht="14.25" customHeight="1"/>
    <row r="11914" ht="14.25" customHeight="1"/>
    <row r="11915" ht="14.25" customHeight="1"/>
    <row r="11916" ht="14.25" customHeight="1"/>
    <row r="11917" ht="14.25" customHeight="1"/>
    <row r="11918" ht="14.25" customHeight="1"/>
    <row r="11919" ht="14.25" customHeight="1"/>
    <row r="11920" ht="14.25" customHeight="1"/>
    <row r="11921" ht="14.25" customHeight="1"/>
    <row r="11922" ht="14.25" customHeight="1"/>
    <row r="11923" ht="14.25" customHeight="1"/>
    <row r="11924" ht="14.25" customHeight="1"/>
    <row r="11925" ht="14.25" customHeight="1"/>
    <row r="11926" ht="14.25" customHeight="1"/>
    <row r="11927" ht="14.25" customHeight="1"/>
    <row r="11928" ht="14.25" customHeight="1"/>
    <row r="11929" ht="14.25" customHeight="1"/>
    <row r="11930" ht="14.25" customHeight="1"/>
    <row r="11931" ht="14.25" customHeight="1"/>
    <row r="11932" ht="14.25" customHeight="1"/>
    <row r="11933" ht="14.25" customHeight="1"/>
    <row r="11934" ht="14.25" customHeight="1"/>
    <row r="11935" ht="14.25" customHeight="1"/>
    <row r="11936" ht="14.25" customHeight="1"/>
    <row r="11937" ht="14.25" customHeight="1"/>
    <row r="11938" ht="14.25" customHeight="1"/>
    <row r="11939" ht="14.25" customHeight="1"/>
    <row r="11940" ht="14.25" customHeight="1"/>
    <row r="11941" ht="14.25" customHeight="1"/>
    <row r="11942" ht="14.25" customHeight="1"/>
    <row r="11943" ht="14.25" customHeight="1"/>
    <row r="11944" ht="14.25" customHeight="1"/>
    <row r="11945" ht="14.25" customHeight="1"/>
    <row r="11946" ht="14.25" customHeight="1"/>
    <row r="11947" ht="14.25" customHeight="1"/>
    <row r="11948" ht="14.25" customHeight="1"/>
    <row r="11949" ht="14.25" customHeight="1"/>
    <row r="11950" ht="14.25" customHeight="1"/>
    <row r="11951" ht="14.25" customHeight="1"/>
    <row r="11952" ht="14.25" customHeight="1"/>
    <row r="11953" ht="14.25" customHeight="1"/>
    <row r="11954" ht="14.25" customHeight="1"/>
    <row r="11955" ht="14.25" customHeight="1"/>
    <row r="11956" ht="14.25" customHeight="1"/>
    <row r="11957" ht="14.25" customHeight="1"/>
    <row r="11958" ht="14.25" customHeight="1"/>
    <row r="11959" ht="14.25" customHeight="1"/>
    <row r="11960" ht="14.25" customHeight="1"/>
    <row r="11961" ht="14.25" customHeight="1"/>
    <row r="11962" ht="14.25" customHeight="1"/>
    <row r="11963" ht="14.25" customHeight="1"/>
    <row r="11964" ht="14.25" customHeight="1"/>
    <row r="11965" ht="14.25" customHeight="1"/>
    <row r="11966" ht="14.25" customHeight="1"/>
    <row r="11967" ht="14.25" customHeight="1"/>
    <row r="11968" ht="14.25" customHeight="1"/>
    <row r="11969" ht="14.25" customHeight="1"/>
    <row r="11970" ht="14.25" customHeight="1"/>
    <row r="11971" ht="14.25" customHeight="1"/>
    <row r="11972" ht="14.25" customHeight="1"/>
    <row r="11973" ht="14.25" customHeight="1"/>
    <row r="11974" ht="14.25" customHeight="1"/>
    <row r="11975" ht="14.25" customHeight="1"/>
    <row r="11976" ht="14.25" customHeight="1"/>
    <row r="11977" ht="14.25" customHeight="1"/>
    <row r="11978" ht="14.25" customHeight="1"/>
    <row r="11979" ht="14.25" customHeight="1"/>
    <row r="11980" ht="14.25" customHeight="1"/>
    <row r="11981" ht="14.25" customHeight="1"/>
    <row r="11982" ht="14.25" customHeight="1"/>
    <row r="11983" ht="14.25" customHeight="1"/>
    <row r="11984" ht="14.25" customHeight="1"/>
    <row r="11985" ht="14.25" customHeight="1"/>
    <row r="11986" ht="14.25" customHeight="1"/>
    <row r="11987" ht="14.25" customHeight="1"/>
    <row r="11988" ht="14.25" customHeight="1"/>
    <row r="11989" ht="14.25" customHeight="1"/>
    <row r="11990" ht="14.25" customHeight="1"/>
    <row r="11991" ht="14.25" customHeight="1"/>
    <row r="11992" ht="14.25" customHeight="1"/>
    <row r="11993" ht="14.25" customHeight="1"/>
    <row r="11994" ht="14.25" customHeight="1"/>
    <row r="11995" ht="14.25" customHeight="1"/>
    <row r="11996" ht="14.25" customHeight="1"/>
    <row r="11997" ht="14.25" customHeight="1"/>
    <row r="11998" ht="14.25" customHeight="1"/>
    <row r="11999" ht="14.25" customHeight="1"/>
    <row r="12000" ht="14.25" customHeight="1"/>
    <row r="12001" ht="14.25" customHeight="1"/>
    <row r="12002" ht="14.25" customHeight="1"/>
    <row r="12003" ht="14.25" customHeight="1"/>
    <row r="12004" ht="14.25" customHeight="1"/>
    <row r="12005" ht="14.25" customHeight="1"/>
    <row r="12006" ht="14.25" customHeight="1"/>
    <row r="12007" ht="14.25" customHeight="1"/>
    <row r="12008" ht="14.25" customHeight="1"/>
    <row r="12009" ht="14.25" customHeight="1"/>
    <row r="12010" ht="14.25" customHeight="1"/>
    <row r="12011" ht="14.25" customHeight="1"/>
    <row r="12012" ht="14.25" customHeight="1"/>
    <row r="12013" ht="14.25" customHeight="1"/>
    <row r="12014" ht="14.25" customHeight="1"/>
    <row r="12015" ht="14.25" customHeight="1"/>
    <row r="12016" ht="14.25" customHeight="1"/>
    <row r="12017" ht="14.25" customHeight="1"/>
    <row r="12018" ht="14.25" customHeight="1"/>
    <row r="12019" ht="14.25" customHeight="1"/>
    <row r="12020" ht="14.25" customHeight="1"/>
    <row r="12021" ht="14.25" customHeight="1"/>
    <row r="12022" ht="14.25" customHeight="1"/>
    <row r="12023" ht="14.25" customHeight="1"/>
    <row r="12024" ht="14.25" customHeight="1"/>
    <row r="12025" ht="14.25" customHeight="1"/>
    <row r="12026" ht="14.25" customHeight="1"/>
    <row r="12027" ht="14.25" customHeight="1"/>
    <row r="12028" ht="14.25" customHeight="1"/>
    <row r="12029" ht="14.25" customHeight="1"/>
    <row r="12030" ht="14.25" customHeight="1"/>
    <row r="12031" ht="14.25" customHeight="1"/>
    <row r="12032" ht="14.25" customHeight="1"/>
    <row r="12033" ht="14.25" customHeight="1"/>
    <row r="12034" ht="14.25" customHeight="1"/>
    <row r="12035" ht="14.25" customHeight="1"/>
    <row r="12036" ht="14.25" customHeight="1"/>
    <row r="12037" ht="14.25" customHeight="1"/>
    <row r="12038" ht="14.25" customHeight="1"/>
    <row r="12039" ht="14.25" customHeight="1"/>
    <row r="12040" ht="14.25" customHeight="1"/>
    <row r="12041" ht="14.25" customHeight="1"/>
    <row r="12042" ht="14.25" customHeight="1"/>
    <row r="12043" ht="14.25" customHeight="1"/>
    <row r="12044" ht="14.25" customHeight="1"/>
    <row r="12045" ht="14.25" customHeight="1"/>
    <row r="12046" ht="14.25" customHeight="1"/>
    <row r="12047" ht="14.25" customHeight="1"/>
    <row r="12048" ht="14.25" customHeight="1"/>
    <row r="12049" ht="14.25" customHeight="1"/>
    <row r="12050" ht="14.25" customHeight="1"/>
    <row r="12051" ht="14.25" customHeight="1"/>
    <row r="12052" ht="14.25" customHeight="1"/>
    <row r="12053" ht="14.25" customHeight="1"/>
    <row r="12054" ht="14.25" customHeight="1"/>
    <row r="12055" ht="14.25" customHeight="1"/>
    <row r="12056" ht="14.25" customHeight="1"/>
    <row r="12057" ht="14.25" customHeight="1"/>
    <row r="12058" ht="14.25" customHeight="1"/>
    <row r="12059" ht="14.25" customHeight="1"/>
    <row r="12060" ht="14.25" customHeight="1"/>
    <row r="12061" ht="14.25" customHeight="1"/>
    <row r="12062" ht="14.25" customHeight="1"/>
    <row r="12063" ht="14.25" customHeight="1"/>
    <row r="12064" ht="14.25" customHeight="1"/>
    <row r="12065" ht="14.25" customHeight="1"/>
    <row r="12066" ht="14.25" customHeight="1"/>
    <row r="12067" ht="14.25" customHeight="1"/>
    <row r="12068" ht="14.25" customHeight="1"/>
    <row r="12069" ht="14.25" customHeight="1"/>
    <row r="12070" ht="14.25" customHeight="1"/>
    <row r="12071" ht="14.25" customHeight="1"/>
    <row r="12072" ht="14.25" customHeight="1"/>
    <row r="12073" ht="14.25" customHeight="1"/>
    <row r="12074" ht="14.25" customHeight="1"/>
    <row r="12075" ht="14.25" customHeight="1"/>
    <row r="12076" ht="14.25" customHeight="1"/>
    <row r="12077" ht="14.25" customHeight="1"/>
    <row r="12078" ht="14.25" customHeight="1"/>
    <row r="12079" ht="14.25" customHeight="1"/>
    <row r="12080" ht="14.25" customHeight="1"/>
    <row r="12081" ht="14.25" customHeight="1"/>
    <row r="12082" ht="14.25" customHeight="1"/>
    <row r="12083" ht="14.25" customHeight="1"/>
    <row r="12084" ht="14.25" customHeight="1"/>
    <row r="12085" ht="14.25" customHeight="1"/>
    <row r="12086" ht="14.25" customHeight="1"/>
    <row r="12087" ht="14.25" customHeight="1"/>
    <row r="12088" ht="14.25" customHeight="1"/>
    <row r="12089" ht="14.25" customHeight="1"/>
    <row r="12090" ht="14.25" customHeight="1"/>
    <row r="12091" ht="14.25" customHeight="1"/>
    <row r="12092" ht="14.25" customHeight="1"/>
    <row r="12093" ht="14.25" customHeight="1"/>
    <row r="12094" ht="14.25" customHeight="1"/>
    <row r="12095" ht="14.25" customHeight="1"/>
    <row r="12096" ht="14.25" customHeight="1"/>
    <row r="12097" ht="14.25" customHeight="1"/>
    <row r="12098" ht="14.25" customHeight="1"/>
    <row r="12099" ht="14.25" customHeight="1"/>
    <row r="12100" ht="14.25" customHeight="1"/>
    <row r="12101" ht="14.25" customHeight="1"/>
    <row r="12102" ht="14.25" customHeight="1"/>
    <row r="12103" ht="14.25" customHeight="1"/>
    <row r="12104" ht="14.25" customHeight="1"/>
    <row r="12105" ht="14.25" customHeight="1"/>
    <row r="12106" ht="14.25" customHeight="1"/>
    <row r="12107" ht="14.25" customHeight="1"/>
    <row r="12108" ht="14.25" customHeight="1"/>
    <row r="12109" ht="14.25" customHeight="1"/>
    <row r="12110" ht="14.25" customHeight="1"/>
    <row r="12111" ht="14.25" customHeight="1"/>
    <row r="12112" ht="14.25" customHeight="1"/>
    <row r="12113" ht="14.25" customHeight="1"/>
    <row r="12114" ht="14.25" customHeight="1"/>
    <row r="12115" ht="14.25" customHeight="1"/>
    <row r="12116" ht="14.25" customHeight="1"/>
    <row r="12117" ht="14.25" customHeight="1"/>
    <row r="12118" ht="14.25" customHeight="1"/>
    <row r="12119" ht="14.25" customHeight="1"/>
    <row r="12120" ht="14.25" customHeight="1"/>
    <row r="12121" ht="14.25" customHeight="1"/>
    <row r="12122" ht="14.25" customHeight="1"/>
    <row r="12123" ht="14.25" customHeight="1"/>
    <row r="12124" ht="14.25" customHeight="1"/>
    <row r="12125" ht="14.25" customHeight="1"/>
    <row r="12126" ht="14.25" customHeight="1"/>
    <row r="12127" ht="14.25" customHeight="1"/>
    <row r="12128" ht="14.25" customHeight="1"/>
    <row r="12129" ht="14.25" customHeight="1"/>
    <row r="12130" ht="14.25" customHeight="1"/>
    <row r="12131" ht="14.25" customHeight="1"/>
    <row r="12132" ht="14.25" customHeight="1"/>
    <row r="12133" ht="14.25" customHeight="1"/>
    <row r="12134" ht="14.25" customHeight="1"/>
    <row r="12135" ht="14.25" customHeight="1"/>
    <row r="12136" ht="14.25" customHeight="1"/>
    <row r="12137" ht="14.25" customHeight="1"/>
    <row r="12138" ht="14.25" customHeight="1"/>
    <row r="12139" ht="14.25" customHeight="1"/>
    <row r="12140" ht="14.25" customHeight="1"/>
    <row r="12141" ht="14.25" customHeight="1"/>
    <row r="12142" ht="14.25" customHeight="1"/>
    <row r="12143" ht="14.25" customHeight="1"/>
    <row r="12144" ht="14.25" customHeight="1"/>
    <row r="12145" ht="14.25" customHeight="1"/>
    <row r="12146" ht="14.25" customHeight="1"/>
    <row r="12147" ht="14.25" customHeight="1"/>
    <row r="12148" ht="14.25" customHeight="1"/>
    <row r="12149" ht="14.25" customHeight="1"/>
    <row r="12150" ht="14.25" customHeight="1"/>
    <row r="12151" ht="14.25" customHeight="1"/>
    <row r="12152" ht="14.25" customHeight="1"/>
    <row r="12153" ht="14.25" customHeight="1"/>
    <row r="12154" ht="14.25" customHeight="1"/>
    <row r="12155" ht="14.25" customHeight="1"/>
    <row r="12156" ht="14.25" customHeight="1"/>
    <row r="12157" ht="14.25" customHeight="1"/>
    <row r="12158" ht="14.25" customHeight="1"/>
    <row r="12159" ht="14.25" customHeight="1"/>
    <row r="12160" ht="14.25" customHeight="1"/>
    <row r="12161" ht="14.25" customHeight="1"/>
    <row r="12162" ht="14.25" customHeight="1"/>
    <row r="12163" ht="14.25" customHeight="1"/>
    <row r="12164" ht="14.25" customHeight="1"/>
    <row r="12165" ht="14.25" customHeight="1"/>
    <row r="12166" ht="14.25" customHeight="1"/>
    <row r="12167" ht="14.25" customHeight="1"/>
    <row r="12168" ht="14.25" customHeight="1"/>
    <row r="12169" ht="14.25" customHeight="1"/>
    <row r="12170" ht="14.25" customHeight="1"/>
    <row r="12171" ht="14.25" customHeight="1"/>
    <row r="12172" ht="14.25" customHeight="1"/>
    <row r="12173" ht="14.25" customHeight="1"/>
    <row r="12174" ht="14.25" customHeight="1"/>
    <row r="12175" ht="14.25" customHeight="1"/>
    <row r="12176" ht="14.25" customHeight="1"/>
    <row r="12177" ht="14.25" customHeight="1"/>
    <row r="12178" ht="14.25" customHeight="1"/>
    <row r="12179" ht="14.25" customHeight="1"/>
    <row r="12180" ht="14.25" customHeight="1"/>
    <row r="12181" ht="14.25" customHeight="1"/>
    <row r="12182" ht="14.25" customHeight="1"/>
    <row r="12183" ht="14.25" customHeight="1"/>
    <row r="12184" ht="14.25" customHeight="1"/>
    <row r="12185" ht="14.25" customHeight="1"/>
    <row r="12186" ht="14.25" customHeight="1"/>
    <row r="12187" ht="14.25" customHeight="1"/>
    <row r="12188" ht="14.25" customHeight="1"/>
    <row r="12189" ht="14.25" customHeight="1"/>
    <row r="12190" ht="14.25" customHeight="1"/>
    <row r="12191" ht="14.25" customHeight="1"/>
    <row r="12192" ht="14.25" customHeight="1"/>
    <row r="12193" ht="14.25" customHeight="1"/>
    <row r="12194" ht="14.25" customHeight="1"/>
    <row r="12195" ht="14.25" customHeight="1"/>
    <row r="12196" ht="14.25" customHeight="1"/>
    <row r="12197" ht="14.25" customHeight="1"/>
    <row r="12198" ht="14.25" customHeight="1"/>
    <row r="12199" ht="14.25" customHeight="1"/>
    <row r="12200" ht="14.25" customHeight="1"/>
    <row r="12201" ht="14.25" customHeight="1"/>
    <row r="12202" ht="14.25" customHeight="1"/>
    <row r="12203" ht="14.25" customHeight="1"/>
    <row r="12204" ht="14.25" customHeight="1"/>
    <row r="12205" ht="14.25" customHeight="1"/>
    <row r="12206" ht="14.25" customHeight="1"/>
    <row r="12207" ht="14.25" customHeight="1"/>
    <row r="12208" ht="14.25" customHeight="1"/>
    <row r="12209" ht="14.25" customHeight="1"/>
    <row r="12210" ht="14.25" customHeight="1"/>
    <row r="12211" ht="14.25" customHeight="1"/>
    <row r="12212" ht="14.25" customHeight="1"/>
    <row r="12213" ht="14.25" customHeight="1"/>
    <row r="12214" ht="14.25" customHeight="1"/>
    <row r="12215" ht="14.25" customHeight="1"/>
    <row r="12216" ht="14.25" customHeight="1"/>
    <row r="12217" ht="14.25" customHeight="1"/>
    <row r="12218" ht="14.25" customHeight="1"/>
    <row r="12219" ht="14.25" customHeight="1"/>
    <row r="12220" ht="14.25" customHeight="1"/>
    <row r="12221" ht="14.25" customHeight="1"/>
    <row r="12222" ht="14.25" customHeight="1"/>
    <row r="12223" ht="14.25" customHeight="1"/>
    <row r="12224" ht="14.25" customHeight="1"/>
    <row r="12225" ht="14.25" customHeight="1"/>
    <row r="12226" ht="14.25" customHeight="1"/>
    <row r="12227" ht="14.25" customHeight="1"/>
    <row r="12228" ht="14.25" customHeight="1"/>
    <row r="12229" ht="14.25" customHeight="1"/>
    <row r="12230" ht="14.25" customHeight="1"/>
    <row r="12231" ht="14.25" customHeight="1"/>
    <row r="12232" ht="14.25" customHeight="1"/>
    <row r="12233" ht="14.25" customHeight="1"/>
    <row r="12234" ht="14.25" customHeight="1"/>
    <row r="12235" ht="14.25" customHeight="1"/>
    <row r="12236" ht="14.25" customHeight="1"/>
    <row r="12237" ht="14.25" customHeight="1"/>
    <row r="12238" ht="14.25" customHeight="1"/>
    <row r="12239" ht="14.25" customHeight="1"/>
    <row r="12240" ht="14.25" customHeight="1"/>
    <row r="12241" ht="14.25" customHeight="1"/>
    <row r="12242" ht="14.25" customHeight="1"/>
    <row r="12243" ht="14.25" customHeight="1"/>
    <row r="12244" ht="14.25" customHeight="1"/>
    <row r="12245" ht="14.25" customHeight="1"/>
    <row r="12246" ht="14.25" customHeight="1"/>
    <row r="12247" ht="14.25" customHeight="1"/>
    <row r="12248" ht="14.25" customHeight="1"/>
    <row r="12249" ht="14.25" customHeight="1"/>
    <row r="12250" ht="14.25" customHeight="1"/>
    <row r="12251" ht="14.25" customHeight="1"/>
    <row r="12252" ht="14.25" customHeight="1"/>
    <row r="12253" ht="14.25" customHeight="1"/>
    <row r="12254" ht="14.25" customHeight="1"/>
    <row r="12255" ht="14.25" customHeight="1"/>
    <row r="12256" ht="14.25" customHeight="1"/>
    <row r="12257" ht="14.25" customHeight="1"/>
    <row r="12258" ht="14.25" customHeight="1"/>
    <row r="12259" ht="14.25" customHeight="1"/>
    <row r="12260" ht="14.25" customHeight="1"/>
    <row r="12261" ht="14.25" customHeight="1"/>
    <row r="12262" ht="14.25" customHeight="1"/>
    <row r="12263" ht="14.25" customHeight="1"/>
    <row r="12264" ht="14.25" customHeight="1"/>
    <row r="12265" ht="14.25" customHeight="1"/>
    <row r="12266" ht="14.25" customHeight="1"/>
    <row r="12267" ht="14.25" customHeight="1"/>
    <row r="12268" ht="14.25" customHeight="1"/>
    <row r="12269" ht="14.25" customHeight="1"/>
    <row r="12270" ht="14.25" customHeight="1"/>
    <row r="12271" ht="14.25" customHeight="1"/>
    <row r="12272" ht="14.25" customHeight="1"/>
    <row r="12273" ht="14.25" customHeight="1"/>
    <row r="12274" ht="14.25" customHeight="1"/>
    <row r="12275" ht="14.25" customHeight="1"/>
    <row r="12276" ht="14.25" customHeight="1"/>
    <row r="12277" ht="14.25" customHeight="1"/>
    <row r="12278" ht="14.25" customHeight="1"/>
    <row r="12279" ht="14.25" customHeight="1"/>
    <row r="12280" ht="14.25" customHeight="1"/>
    <row r="12281" ht="14.25" customHeight="1"/>
    <row r="12282" ht="14.25" customHeight="1"/>
    <row r="12283" ht="14.25" customHeight="1"/>
    <row r="12284" ht="14.25" customHeight="1"/>
    <row r="12285" ht="14.25" customHeight="1"/>
    <row r="12286" ht="14.25" customHeight="1"/>
    <row r="12287" ht="14.25" customHeight="1"/>
    <row r="12288" ht="14.25" customHeight="1"/>
    <row r="12289" ht="14.25" customHeight="1"/>
    <row r="12290" ht="14.25" customHeight="1"/>
    <row r="12291" ht="14.25" customHeight="1"/>
    <row r="12292" ht="14.25" customHeight="1"/>
    <row r="12293" ht="14.25" customHeight="1"/>
    <row r="12294" ht="14.25" customHeight="1"/>
    <row r="12295" ht="14.25" customHeight="1"/>
    <row r="12296" ht="14.25" customHeight="1"/>
    <row r="12297" ht="14.25" customHeight="1"/>
    <row r="12298" ht="14.25" customHeight="1"/>
    <row r="12299" ht="14.25" customHeight="1"/>
    <row r="12300" ht="14.25" customHeight="1"/>
    <row r="12301" ht="14.25" customHeight="1"/>
    <row r="12302" ht="14.25" customHeight="1"/>
    <row r="12303" ht="14.25" customHeight="1"/>
    <row r="12304" ht="14.25" customHeight="1"/>
    <row r="12305" ht="14.25" customHeight="1"/>
    <row r="12306" ht="14.25" customHeight="1"/>
    <row r="12307" ht="14.25" customHeight="1"/>
    <row r="12308" ht="14.25" customHeight="1"/>
    <row r="12309" ht="14.25" customHeight="1"/>
    <row r="12310" ht="14.25" customHeight="1"/>
    <row r="12311" ht="14.25" customHeight="1"/>
    <row r="12312" ht="14.25" customHeight="1"/>
    <row r="12313" ht="14.25" customHeight="1"/>
    <row r="12314" ht="14.25" customHeight="1"/>
    <row r="12315" ht="14.25" customHeight="1"/>
    <row r="12316" ht="14.25" customHeight="1"/>
    <row r="12317" ht="14.25" customHeight="1"/>
    <row r="12318" ht="14.25" customHeight="1"/>
    <row r="12319" ht="14.25" customHeight="1"/>
    <row r="12320" ht="14.25" customHeight="1"/>
    <row r="12321" ht="14.25" customHeight="1"/>
    <row r="12322" ht="14.25" customHeight="1"/>
    <row r="12323" ht="14.25" customHeight="1"/>
    <row r="12324" ht="14.25" customHeight="1"/>
    <row r="12325" ht="14.25" customHeight="1"/>
    <row r="12326" ht="14.25" customHeight="1"/>
    <row r="12327" ht="14.25" customHeight="1"/>
    <row r="12328" ht="14.25" customHeight="1"/>
    <row r="12329" ht="14.25" customHeight="1"/>
    <row r="12330" ht="14.25" customHeight="1"/>
    <row r="12331" ht="14.25" customHeight="1"/>
    <row r="12332" ht="14.25" customHeight="1"/>
    <row r="12333" ht="14.25" customHeight="1"/>
    <row r="12334" ht="14.25" customHeight="1"/>
    <row r="12335" ht="14.25" customHeight="1"/>
    <row r="12336" ht="14.25" customHeight="1"/>
    <row r="12337" ht="14.25" customHeight="1"/>
    <row r="12338" ht="14.25" customHeight="1"/>
    <row r="12339" ht="14.25" customHeight="1"/>
    <row r="12340" ht="14.25" customHeight="1"/>
    <row r="12341" ht="14.25" customHeight="1"/>
    <row r="12342" ht="14.25" customHeight="1"/>
    <row r="12343" ht="14.25" customHeight="1"/>
    <row r="12344" ht="14.25" customHeight="1"/>
    <row r="12345" ht="14.25" customHeight="1"/>
    <row r="12346" ht="14.25" customHeight="1"/>
    <row r="12347" ht="14.25" customHeight="1"/>
    <row r="12348" ht="14.25" customHeight="1"/>
    <row r="12349" ht="14.25" customHeight="1"/>
    <row r="12350" ht="14.25" customHeight="1"/>
    <row r="12351" ht="14.25" customHeight="1"/>
    <row r="12352" ht="14.25" customHeight="1"/>
    <row r="12353" ht="14.25" customHeight="1"/>
    <row r="12354" ht="14.25" customHeight="1"/>
    <row r="12355" ht="14.25" customHeight="1"/>
    <row r="12356" ht="14.25" customHeight="1"/>
    <row r="12357" ht="14.25" customHeight="1"/>
    <row r="12358" ht="14.25" customHeight="1"/>
    <row r="12359" ht="14.25" customHeight="1"/>
    <row r="12360" ht="14.25" customHeight="1"/>
    <row r="12361" ht="14.25" customHeight="1"/>
    <row r="12362" ht="14.25" customHeight="1"/>
    <row r="12363" ht="14.25" customHeight="1"/>
    <row r="12364" ht="14.25" customHeight="1"/>
    <row r="12365" ht="14.25" customHeight="1"/>
    <row r="12366" ht="14.25" customHeight="1"/>
    <row r="12367" ht="14.25" customHeight="1"/>
    <row r="12368" ht="14.25" customHeight="1"/>
    <row r="12369" ht="14.25" customHeight="1"/>
    <row r="12370" ht="14.25" customHeight="1"/>
    <row r="12371" ht="14.25" customHeight="1"/>
    <row r="12372" ht="14.25" customHeight="1"/>
    <row r="12373" ht="14.25" customHeight="1"/>
    <row r="12374" ht="14.25" customHeight="1"/>
    <row r="12375" ht="14.25" customHeight="1"/>
    <row r="12376" ht="14.25" customHeight="1"/>
    <row r="12377" ht="14.25" customHeight="1"/>
    <row r="12378" ht="14.25" customHeight="1"/>
    <row r="12379" ht="14.25" customHeight="1"/>
    <row r="12380" ht="14.25" customHeight="1"/>
    <row r="12381" ht="14.25" customHeight="1"/>
    <row r="12382" ht="14.25" customHeight="1"/>
    <row r="12383" ht="14.25" customHeight="1"/>
    <row r="12384" ht="14.25" customHeight="1"/>
    <row r="12385" ht="14.25" customHeight="1"/>
    <row r="12386" ht="14.25" customHeight="1"/>
    <row r="12387" ht="14.25" customHeight="1"/>
    <row r="12388" ht="14.25" customHeight="1"/>
    <row r="12389" ht="14.25" customHeight="1"/>
    <row r="12390" ht="14.25" customHeight="1"/>
    <row r="12391" ht="14.25" customHeight="1"/>
    <row r="12392" ht="14.25" customHeight="1"/>
    <row r="12393" ht="14.25" customHeight="1"/>
    <row r="12394" ht="14.25" customHeight="1"/>
    <row r="12395" ht="14.25" customHeight="1"/>
    <row r="12396" ht="14.25" customHeight="1"/>
    <row r="12397" ht="14.25" customHeight="1"/>
    <row r="12398" ht="14.25" customHeight="1"/>
    <row r="12399" ht="14.25" customHeight="1"/>
    <row r="12400" ht="14.25" customHeight="1"/>
    <row r="12401" ht="14.25" customHeight="1"/>
    <row r="12402" ht="14.25" customHeight="1"/>
    <row r="12403" ht="14.25" customHeight="1"/>
    <row r="12404" ht="14.25" customHeight="1"/>
    <row r="12405" ht="14.25" customHeight="1"/>
    <row r="12406" ht="14.25" customHeight="1"/>
    <row r="12407" ht="14.25" customHeight="1"/>
    <row r="12408" ht="14.25" customHeight="1"/>
    <row r="12409" ht="14.25" customHeight="1"/>
    <row r="12410" ht="14.25" customHeight="1"/>
    <row r="12411" ht="14.25" customHeight="1"/>
    <row r="12412" ht="14.25" customHeight="1"/>
    <row r="12413" ht="14.25" customHeight="1"/>
    <row r="12414" ht="14.25" customHeight="1"/>
    <row r="12415" ht="14.25" customHeight="1"/>
    <row r="12416" ht="14.25" customHeight="1"/>
    <row r="12417" ht="14.25" customHeight="1"/>
    <row r="12418" ht="14.25" customHeight="1"/>
    <row r="12419" ht="14.25" customHeight="1"/>
    <row r="12420" ht="14.25" customHeight="1"/>
    <row r="12421" ht="14.25" customHeight="1"/>
    <row r="12422" ht="14.25" customHeight="1"/>
    <row r="12423" ht="14.25" customHeight="1"/>
    <row r="12424" ht="14.25" customHeight="1"/>
    <row r="12425" ht="14.25" customHeight="1"/>
    <row r="12426" ht="14.25" customHeight="1"/>
    <row r="12427" ht="14.25" customHeight="1"/>
    <row r="12428" ht="14.25" customHeight="1"/>
    <row r="12429" ht="14.25" customHeight="1"/>
    <row r="12430" ht="14.25" customHeight="1"/>
    <row r="12431" ht="14.25" customHeight="1"/>
    <row r="12432" ht="14.25" customHeight="1"/>
    <row r="12433" ht="14.25" customHeight="1"/>
    <row r="12434" ht="14.25" customHeight="1"/>
    <row r="12435" ht="14.25" customHeight="1"/>
    <row r="12436" ht="14.25" customHeight="1"/>
    <row r="12437" ht="14.25" customHeight="1"/>
    <row r="12438" ht="14.25" customHeight="1"/>
    <row r="12439" ht="14.25" customHeight="1"/>
    <row r="12440" ht="14.25" customHeight="1"/>
    <row r="12441" ht="14.25" customHeight="1"/>
    <row r="12442" ht="14.25" customHeight="1"/>
    <row r="12443" ht="14.25" customHeight="1"/>
    <row r="12444" ht="14.25" customHeight="1"/>
    <row r="12445" ht="14.25" customHeight="1"/>
    <row r="12446" ht="14.25" customHeight="1"/>
    <row r="12447" ht="14.25" customHeight="1"/>
    <row r="12448" ht="14.25" customHeight="1"/>
    <row r="12449" ht="14.25" customHeight="1"/>
    <row r="12450" ht="14.25" customHeight="1"/>
    <row r="12451" ht="14.25" customHeight="1"/>
    <row r="12452" ht="14.25" customHeight="1"/>
    <row r="12453" ht="14.25" customHeight="1"/>
    <row r="12454" ht="14.25" customHeight="1"/>
    <row r="12455" ht="14.25" customHeight="1"/>
    <row r="12456" ht="14.25" customHeight="1"/>
    <row r="12457" ht="14.25" customHeight="1"/>
    <row r="12458" ht="14.25" customHeight="1"/>
    <row r="12459" ht="14.25" customHeight="1"/>
    <row r="12460" ht="14.25" customHeight="1"/>
    <row r="12461" ht="14.25" customHeight="1"/>
    <row r="12462" ht="14.25" customHeight="1"/>
    <row r="12463" ht="14.25" customHeight="1"/>
    <row r="12464" ht="14.25" customHeight="1"/>
    <row r="12465" ht="14.25" customHeight="1"/>
    <row r="12466" ht="14.25" customHeight="1"/>
    <row r="12467" ht="14.25" customHeight="1"/>
    <row r="12468" ht="14.25" customHeight="1"/>
    <row r="12469" ht="14.25" customHeight="1"/>
    <row r="12470" ht="14.25" customHeight="1"/>
    <row r="12471" ht="14.25" customHeight="1"/>
    <row r="12472" ht="14.25" customHeight="1"/>
    <row r="12473" ht="14.25" customHeight="1"/>
    <row r="12474" ht="14.25" customHeight="1"/>
    <row r="12475" ht="14.25" customHeight="1"/>
    <row r="12476" ht="14.25" customHeight="1"/>
    <row r="12477" ht="14.25" customHeight="1"/>
    <row r="12478" ht="14.25" customHeight="1"/>
    <row r="12479" ht="14.25" customHeight="1"/>
    <row r="12480" ht="14.25" customHeight="1"/>
    <row r="12481" ht="14.25" customHeight="1"/>
    <row r="12482" ht="14.25" customHeight="1"/>
    <row r="12483" ht="14.25" customHeight="1"/>
    <row r="12484" ht="14.25" customHeight="1"/>
    <row r="12485" ht="14.25" customHeight="1"/>
    <row r="12486" ht="14.25" customHeight="1"/>
    <row r="12487" ht="14.25" customHeight="1"/>
    <row r="12488" ht="14.25" customHeight="1"/>
    <row r="12489" ht="14.25" customHeight="1"/>
    <row r="12490" ht="14.25" customHeight="1"/>
    <row r="12491" ht="14.25" customHeight="1"/>
    <row r="12492" ht="14.25" customHeight="1"/>
    <row r="12493" ht="14.25" customHeight="1"/>
    <row r="12494" ht="14.25" customHeight="1"/>
    <row r="12495" ht="14.25" customHeight="1"/>
    <row r="12496" ht="14.25" customHeight="1"/>
    <row r="12497" ht="14.25" customHeight="1"/>
    <row r="12498" ht="14.25" customHeight="1"/>
    <row r="12499" ht="14.25" customHeight="1"/>
    <row r="12500" ht="14.25" customHeight="1"/>
    <row r="12501" ht="14.25" customHeight="1"/>
    <row r="12502" ht="14.25" customHeight="1"/>
    <row r="12503" ht="14.25" customHeight="1"/>
    <row r="12504" ht="14.25" customHeight="1"/>
    <row r="12505" ht="14.25" customHeight="1"/>
    <row r="12506" ht="14.25" customHeight="1"/>
    <row r="12507" ht="14.25" customHeight="1"/>
    <row r="12508" ht="14.25" customHeight="1"/>
    <row r="12509" ht="14.25" customHeight="1"/>
    <row r="12510" ht="14.25" customHeight="1"/>
    <row r="12511" ht="14.25" customHeight="1"/>
    <row r="12512" ht="14.25" customHeight="1"/>
    <row r="12513" ht="14.25" customHeight="1"/>
    <row r="12514" ht="14.25" customHeight="1"/>
    <row r="12515" ht="14.25" customHeight="1"/>
    <row r="12516" ht="14.25" customHeight="1"/>
    <row r="12517" ht="14.25" customHeight="1"/>
    <row r="12518" ht="14.25" customHeight="1"/>
    <row r="12519" ht="14.25" customHeight="1"/>
    <row r="12520" ht="14.25" customHeight="1"/>
    <row r="12521" ht="14.25" customHeight="1"/>
    <row r="12522" ht="14.25" customHeight="1"/>
    <row r="12523" ht="14.25" customHeight="1"/>
    <row r="12524" ht="14.25" customHeight="1"/>
    <row r="12525" ht="14.25" customHeight="1"/>
    <row r="12526" ht="14.25" customHeight="1"/>
    <row r="12527" ht="14.25" customHeight="1"/>
    <row r="12528" ht="14.25" customHeight="1"/>
    <row r="12529" ht="14.25" customHeight="1"/>
    <row r="12530" ht="14.25" customHeight="1"/>
    <row r="12531" ht="14.25" customHeight="1"/>
    <row r="12532" ht="14.25" customHeight="1"/>
    <row r="12533" ht="14.25" customHeight="1"/>
    <row r="12534" ht="14.25" customHeight="1"/>
    <row r="12535" ht="14.25" customHeight="1"/>
    <row r="12536" ht="14.25" customHeight="1"/>
    <row r="12537" ht="14.25" customHeight="1"/>
    <row r="12538" ht="14.25" customHeight="1"/>
    <row r="12539" ht="14.25" customHeight="1"/>
    <row r="12540" ht="14.25" customHeight="1"/>
    <row r="12541" ht="14.25" customHeight="1"/>
    <row r="12542" ht="14.25" customHeight="1"/>
    <row r="12543" ht="14.25" customHeight="1"/>
    <row r="12544" ht="14.25" customHeight="1"/>
    <row r="12545" ht="14.25" customHeight="1"/>
    <row r="12546" ht="14.25" customHeight="1"/>
    <row r="12547" ht="14.25" customHeight="1"/>
    <row r="12548" ht="14.25" customHeight="1"/>
    <row r="12549" ht="14.25" customHeight="1"/>
    <row r="12550" ht="14.25" customHeight="1"/>
    <row r="12551" ht="14.25" customHeight="1"/>
    <row r="12552" ht="14.25" customHeight="1"/>
    <row r="12553" ht="14.25" customHeight="1"/>
    <row r="12554" ht="14.25" customHeight="1"/>
    <row r="12555" ht="14.25" customHeight="1"/>
    <row r="12556" ht="14.25" customHeight="1"/>
    <row r="12557" ht="14.25" customHeight="1"/>
    <row r="12558" ht="14.25" customHeight="1"/>
    <row r="12559" ht="14.25" customHeight="1"/>
    <row r="12560" ht="14.25" customHeight="1"/>
    <row r="12561" ht="14.25" customHeight="1"/>
    <row r="12562" ht="14.25" customHeight="1"/>
    <row r="12563" ht="14.25" customHeight="1"/>
    <row r="12564" ht="14.25" customHeight="1"/>
    <row r="12565" ht="14.25" customHeight="1"/>
    <row r="12566" ht="14.25" customHeight="1"/>
    <row r="12567" ht="14.25" customHeight="1"/>
    <row r="12568" ht="14.25" customHeight="1"/>
    <row r="12569" ht="14.25" customHeight="1"/>
    <row r="12570" ht="14.25" customHeight="1"/>
    <row r="12571" ht="14.25" customHeight="1"/>
    <row r="12572" ht="14.25" customHeight="1"/>
    <row r="12573" ht="14.25" customHeight="1"/>
    <row r="12574" ht="14.25" customHeight="1"/>
    <row r="12575" ht="14.25" customHeight="1"/>
    <row r="12576" ht="14.25" customHeight="1"/>
    <row r="12577" ht="14.25" customHeight="1"/>
    <row r="12578" ht="14.25" customHeight="1"/>
    <row r="12579" ht="14.25" customHeight="1"/>
    <row r="12580" ht="14.25" customHeight="1"/>
    <row r="12581" ht="14.25" customHeight="1"/>
    <row r="12582" ht="14.25" customHeight="1"/>
    <row r="12583" ht="14.25" customHeight="1"/>
    <row r="12584" ht="14.25" customHeight="1"/>
    <row r="12585" ht="14.25" customHeight="1"/>
    <row r="12586" ht="14.25" customHeight="1"/>
    <row r="12587" ht="14.25" customHeight="1"/>
    <row r="12588" ht="14.25" customHeight="1"/>
    <row r="12589" ht="14.25" customHeight="1"/>
    <row r="12590" ht="14.25" customHeight="1"/>
    <row r="12591" ht="14.25" customHeight="1"/>
    <row r="12592" ht="14.25" customHeight="1"/>
    <row r="12593" ht="14.25" customHeight="1"/>
    <row r="12594" ht="14.25" customHeight="1"/>
    <row r="12595" ht="14.25" customHeight="1"/>
    <row r="12596" ht="14.25" customHeight="1"/>
    <row r="12597" ht="14.25" customHeight="1"/>
    <row r="12598" ht="14.25" customHeight="1"/>
    <row r="12599" ht="14.25" customHeight="1"/>
    <row r="12600" ht="14.25" customHeight="1"/>
    <row r="12601" ht="14.25" customHeight="1"/>
    <row r="12602" ht="14.25" customHeight="1"/>
    <row r="12603" ht="14.25" customHeight="1"/>
    <row r="12604" ht="14.25" customHeight="1"/>
    <row r="12605" ht="14.25" customHeight="1"/>
    <row r="12606" ht="14.25" customHeight="1"/>
    <row r="12607" ht="14.25" customHeight="1"/>
    <row r="12608" ht="14.25" customHeight="1"/>
    <row r="12609" ht="14.25" customHeight="1"/>
    <row r="12610" ht="14.25" customHeight="1"/>
    <row r="12611" ht="14.25" customHeight="1"/>
    <row r="12612" ht="14.25" customHeight="1"/>
    <row r="12613" ht="14.25" customHeight="1"/>
    <row r="12614" ht="14.25" customHeight="1"/>
    <row r="12615" ht="14.25" customHeight="1"/>
    <row r="12616" ht="14.25" customHeight="1"/>
    <row r="12617" ht="14.25" customHeight="1"/>
    <row r="12618" ht="14.25" customHeight="1"/>
    <row r="12619" ht="14.25" customHeight="1"/>
    <row r="12620" ht="14.25" customHeight="1"/>
    <row r="12621" ht="14.25" customHeight="1"/>
    <row r="12622" ht="14.25" customHeight="1"/>
    <row r="12623" ht="14.25" customHeight="1"/>
    <row r="12624" ht="14.25" customHeight="1"/>
    <row r="12625" ht="14.25" customHeight="1"/>
    <row r="12626" ht="14.25" customHeight="1"/>
    <row r="12627" ht="14.25" customHeight="1"/>
    <row r="12628" ht="14.25" customHeight="1"/>
    <row r="12629" ht="14.25" customHeight="1"/>
    <row r="12630" ht="14.25" customHeight="1"/>
    <row r="12631" ht="14.25" customHeight="1"/>
    <row r="12632" ht="14.25" customHeight="1"/>
    <row r="12633" ht="14.25" customHeight="1"/>
    <row r="12634" ht="14.25" customHeight="1"/>
    <row r="12635" ht="14.25" customHeight="1"/>
    <row r="12636" ht="14.25" customHeight="1"/>
    <row r="12637" ht="14.25" customHeight="1"/>
    <row r="12638" ht="14.25" customHeight="1"/>
    <row r="12639" ht="14.25" customHeight="1"/>
    <row r="12640" ht="14.25" customHeight="1"/>
    <row r="12641" ht="14.25" customHeight="1"/>
    <row r="12642" ht="14.25" customHeight="1"/>
    <row r="12643" ht="14.25" customHeight="1"/>
    <row r="12644" ht="14.25" customHeight="1"/>
    <row r="12645" ht="14.25" customHeight="1"/>
    <row r="12646" ht="14.25" customHeight="1"/>
    <row r="12647" ht="14.25" customHeight="1"/>
    <row r="12648" ht="14.25" customHeight="1"/>
    <row r="12649" ht="14.25" customHeight="1"/>
    <row r="12650" ht="14.25" customHeight="1"/>
    <row r="12651" ht="14.25" customHeight="1"/>
    <row r="12652" ht="14.25" customHeight="1"/>
    <row r="12653" ht="14.25" customHeight="1"/>
    <row r="12654" ht="14.25" customHeight="1"/>
    <row r="12655" ht="14.25" customHeight="1"/>
    <row r="12656" ht="14.25" customHeight="1"/>
    <row r="12657" ht="14.25" customHeight="1"/>
    <row r="12658" ht="14.25" customHeight="1"/>
    <row r="12659" ht="14.25" customHeight="1"/>
    <row r="12660" ht="14.25" customHeight="1"/>
    <row r="12661" ht="14.25" customHeight="1"/>
    <row r="12662" ht="14.25" customHeight="1"/>
    <row r="12663" ht="14.25" customHeight="1"/>
    <row r="12664" ht="14.25" customHeight="1"/>
    <row r="12665" ht="14.25" customHeight="1"/>
    <row r="12666" ht="14.25" customHeight="1"/>
    <row r="12667" ht="14.25" customHeight="1"/>
    <row r="12668" ht="14.25" customHeight="1"/>
    <row r="12669" ht="14.25" customHeight="1"/>
    <row r="12670" ht="14.25" customHeight="1"/>
    <row r="12671" ht="14.25" customHeight="1"/>
    <row r="12672" ht="14.25" customHeight="1"/>
    <row r="12673" ht="14.25" customHeight="1"/>
    <row r="12674" ht="14.25" customHeight="1"/>
    <row r="12675" ht="14.25" customHeight="1"/>
    <row r="12676" ht="14.25" customHeight="1"/>
    <row r="12677" ht="14.25" customHeight="1"/>
    <row r="12678" ht="14.25" customHeight="1"/>
    <row r="12679" ht="14.25" customHeight="1"/>
    <row r="12680" ht="14.25" customHeight="1"/>
    <row r="12681" ht="14.25" customHeight="1"/>
    <row r="12682" ht="14.25" customHeight="1"/>
    <row r="12683" ht="14.25" customHeight="1"/>
    <row r="12684" ht="14.25" customHeight="1"/>
    <row r="12685" ht="14.25" customHeight="1"/>
    <row r="12686" ht="14.25" customHeight="1"/>
    <row r="12687" ht="14.25" customHeight="1"/>
    <row r="12688" ht="14.25" customHeight="1"/>
    <row r="12689" ht="14.25" customHeight="1"/>
    <row r="12690" ht="14.25" customHeight="1"/>
    <row r="12691" ht="14.25" customHeight="1"/>
    <row r="12692" ht="14.25" customHeight="1"/>
    <row r="12693" ht="14.25" customHeight="1"/>
    <row r="12694" ht="14.25" customHeight="1"/>
    <row r="12695" ht="14.25" customHeight="1"/>
    <row r="12696" ht="14.25" customHeight="1"/>
    <row r="12697" ht="14.25" customHeight="1"/>
    <row r="12698" ht="14.25" customHeight="1"/>
    <row r="12699" ht="14.25" customHeight="1"/>
    <row r="12700" ht="14.25" customHeight="1"/>
    <row r="12701" ht="14.25" customHeight="1"/>
    <row r="12702" ht="14.25" customHeight="1"/>
    <row r="12703" ht="14.25" customHeight="1"/>
    <row r="12704" ht="14.25" customHeight="1"/>
    <row r="12705" ht="14.25" customHeight="1"/>
    <row r="12706" ht="14.25" customHeight="1"/>
    <row r="12707" ht="14.25" customHeight="1"/>
    <row r="12708" ht="14.25" customHeight="1"/>
    <row r="12709" ht="14.25" customHeight="1"/>
    <row r="12710" ht="14.25" customHeight="1"/>
    <row r="12711" ht="14.25" customHeight="1"/>
    <row r="12712" ht="14.25" customHeight="1"/>
    <row r="12713" ht="14.25" customHeight="1"/>
    <row r="12714" ht="14.25" customHeight="1"/>
    <row r="12715" ht="14.25" customHeight="1"/>
    <row r="12716" ht="14.25" customHeight="1"/>
    <row r="12717" ht="14.25" customHeight="1"/>
    <row r="12718" ht="14.25" customHeight="1"/>
    <row r="12719" ht="14.25" customHeight="1"/>
    <row r="12720" ht="14.25" customHeight="1"/>
    <row r="12721" ht="14.25" customHeight="1"/>
    <row r="12722" ht="14.25" customHeight="1"/>
    <row r="12723" ht="14.25" customHeight="1"/>
    <row r="12724" ht="14.25" customHeight="1"/>
    <row r="12725" ht="14.25" customHeight="1"/>
    <row r="12726" ht="14.25" customHeight="1"/>
    <row r="12727" ht="14.25" customHeight="1"/>
    <row r="12728" ht="14.25" customHeight="1"/>
    <row r="12729" ht="14.25" customHeight="1"/>
    <row r="12730" ht="14.25" customHeight="1"/>
    <row r="12731" ht="14.25" customHeight="1"/>
    <row r="12732" ht="14.25" customHeight="1"/>
    <row r="12733" ht="14.25" customHeight="1"/>
    <row r="12734" ht="14.25" customHeight="1"/>
    <row r="12735" ht="14.25" customHeight="1"/>
    <row r="12736" ht="14.25" customHeight="1"/>
    <row r="12737" ht="14.25" customHeight="1"/>
    <row r="12738" ht="14.25" customHeight="1"/>
    <row r="12739" ht="14.25" customHeight="1"/>
    <row r="12740" ht="14.25" customHeight="1"/>
    <row r="12741" ht="14.25" customHeight="1"/>
    <row r="12742" ht="14.25" customHeight="1"/>
    <row r="12743" ht="14.25" customHeight="1"/>
    <row r="12744" ht="14.25" customHeight="1"/>
    <row r="12745" ht="14.25" customHeight="1"/>
    <row r="12746" ht="14.25" customHeight="1"/>
    <row r="12747" ht="14.25" customHeight="1"/>
    <row r="12748" ht="14.25" customHeight="1"/>
    <row r="12749" ht="14.25" customHeight="1"/>
    <row r="12750" ht="14.25" customHeight="1"/>
    <row r="12751" ht="14.25" customHeight="1"/>
    <row r="12752" ht="14.25" customHeight="1"/>
    <row r="12753" ht="14.25" customHeight="1"/>
    <row r="12754" ht="14.25" customHeight="1"/>
    <row r="12755" ht="14.25" customHeight="1"/>
    <row r="12756" ht="14.25" customHeight="1"/>
    <row r="12757" ht="14.25" customHeight="1"/>
    <row r="12758" ht="14.25" customHeight="1"/>
    <row r="12759" ht="14.25" customHeight="1"/>
    <row r="12760" ht="14.25" customHeight="1"/>
    <row r="12761" ht="14.25" customHeight="1"/>
    <row r="12762" ht="14.25" customHeight="1"/>
    <row r="12763" ht="14.25" customHeight="1"/>
    <row r="12764" ht="14.25" customHeight="1"/>
    <row r="12765" ht="14.25" customHeight="1"/>
    <row r="12766" ht="14.25" customHeight="1"/>
    <row r="12767" ht="14.25" customHeight="1"/>
    <row r="12768" ht="14.25" customHeight="1"/>
    <row r="12769" ht="14.25" customHeight="1"/>
    <row r="12770" ht="14.25" customHeight="1"/>
    <row r="12771" ht="14.25" customHeight="1"/>
    <row r="12772" ht="14.25" customHeight="1"/>
    <row r="12773" ht="14.25" customHeight="1"/>
    <row r="12774" ht="14.25" customHeight="1"/>
    <row r="12775" ht="14.25" customHeight="1"/>
    <row r="12776" ht="14.25" customHeight="1"/>
    <row r="12777" ht="14.25" customHeight="1"/>
    <row r="12778" ht="14.25" customHeight="1"/>
    <row r="12779" ht="14.25" customHeight="1"/>
    <row r="12780" ht="14.25" customHeight="1"/>
    <row r="12781" ht="14.25" customHeight="1"/>
    <row r="12782" ht="14.25" customHeight="1"/>
    <row r="12783" ht="14.25" customHeight="1"/>
    <row r="12784" ht="14.25" customHeight="1"/>
    <row r="12785" ht="14.25" customHeight="1"/>
    <row r="12786" ht="14.25" customHeight="1"/>
    <row r="12787" ht="14.25" customHeight="1"/>
    <row r="12788" ht="14.25" customHeight="1"/>
    <row r="12789" ht="14.25" customHeight="1"/>
    <row r="12790" ht="14.25" customHeight="1"/>
    <row r="12791" ht="14.25" customHeight="1"/>
    <row r="12792" ht="14.25" customHeight="1"/>
    <row r="12793" ht="14.25" customHeight="1"/>
    <row r="12794" ht="14.25" customHeight="1"/>
    <row r="12795" ht="14.25" customHeight="1"/>
    <row r="12796" ht="14.25" customHeight="1"/>
    <row r="12797" ht="14.25" customHeight="1"/>
    <row r="12798" ht="14.25" customHeight="1"/>
    <row r="12799" ht="14.25" customHeight="1"/>
    <row r="12800" ht="14.25" customHeight="1"/>
    <row r="12801" ht="14.25" customHeight="1"/>
    <row r="12802" ht="14.25" customHeight="1"/>
    <row r="12803" ht="14.25" customHeight="1"/>
    <row r="12804" ht="14.25" customHeight="1"/>
    <row r="12805" ht="14.25" customHeight="1"/>
    <row r="12806" ht="14.25" customHeight="1"/>
    <row r="12807" ht="14.25" customHeight="1"/>
    <row r="12808" ht="14.25" customHeight="1"/>
    <row r="12809" ht="14.25" customHeight="1"/>
    <row r="12810" ht="14.25" customHeight="1"/>
    <row r="12811" ht="14.25" customHeight="1"/>
    <row r="12812" ht="14.25" customHeight="1"/>
    <row r="12813" ht="14.25" customHeight="1"/>
    <row r="12814" ht="14.25" customHeight="1"/>
    <row r="12815" ht="14.25" customHeight="1"/>
    <row r="12816" ht="14.25" customHeight="1"/>
    <row r="12817" ht="14.25" customHeight="1"/>
    <row r="12818" ht="14.25" customHeight="1"/>
    <row r="12819" ht="14.25" customHeight="1"/>
    <row r="12820" ht="14.25" customHeight="1"/>
    <row r="12821" ht="14.25" customHeight="1"/>
    <row r="12822" ht="14.25" customHeight="1"/>
    <row r="12823" ht="14.25" customHeight="1"/>
    <row r="12824" ht="14.25" customHeight="1"/>
    <row r="12825" ht="14.25" customHeight="1"/>
    <row r="12826" ht="14.25" customHeight="1"/>
    <row r="12827" ht="14.25" customHeight="1"/>
    <row r="12828" ht="14.25" customHeight="1"/>
    <row r="12829" ht="14.25" customHeight="1"/>
    <row r="12830" ht="14.25" customHeight="1"/>
    <row r="12831" ht="14.25" customHeight="1"/>
    <row r="12832" ht="14.25" customHeight="1"/>
    <row r="12833" ht="14.25" customHeight="1"/>
    <row r="12834" ht="14.25" customHeight="1"/>
    <row r="12835" ht="14.25" customHeight="1"/>
    <row r="12836" ht="14.25" customHeight="1"/>
    <row r="12837" ht="14.25" customHeight="1"/>
    <row r="12838" ht="14.25" customHeight="1"/>
    <row r="12839" ht="14.25" customHeight="1"/>
    <row r="12840" ht="14.25" customHeight="1"/>
    <row r="12841" ht="14.25" customHeight="1"/>
    <row r="12842" ht="14.25" customHeight="1"/>
    <row r="12843" ht="14.25" customHeight="1"/>
    <row r="12844" ht="14.25" customHeight="1"/>
    <row r="12845" ht="14.25" customHeight="1"/>
    <row r="12846" ht="14.25" customHeight="1"/>
    <row r="12847" ht="14.25" customHeight="1"/>
    <row r="12848" ht="14.25" customHeight="1"/>
    <row r="12849" ht="14.25" customHeight="1"/>
    <row r="12850" ht="14.25" customHeight="1"/>
    <row r="12851" ht="14.25" customHeight="1"/>
    <row r="12852" ht="14.25" customHeight="1"/>
    <row r="12853" ht="14.25" customHeight="1"/>
    <row r="12854" ht="14.25" customHeight="1"/>
    <row r="12855" ht="14.25" customHeight="1"/>
    <row r="12856" ht="14.25" customHeight="1"/>
    <row r="12857" ht="14.25" customHeight="1"/>
    <row r="12858" ht="14.25" customHeight="1"/>
    <row r="12859" ht="14.25" customHeight="1"/>
    <row r="12860" ht="14.25" customHeight="1"/>
    <row r="12861" ht="14.25" customHeight="1"/>
    <row r="12862" ht="14.25" customHeight="1"/>
    <row r="12863" ht="14.25" customHeight="1"/>
    <row r="12864" ht="14.25" customHeight="1"/>
    <row r="12865" ht="14.25" customHeight="1"/>
    <row r="12866" ht="14.25" customHeight="1"/>
    <row r="12867" ht="14.25" customHeight="1"/>
    <row r="12868" ht="14.25" customHeight="1"/>
    <row r="12869" ht="14.25" customHeight="1"/>
    <row r="12870" ht="14.25" customHeight="1"/>
    <row r="12871" ht="14.25" customHeight="1"/>
    <row r="12872" ht="14.25" customHeight="1"/>
    <row r="12873" ht="14.25" customHeight="1"/>
    <row r="12874" ht="14.25" customHeight="1"/>
    <row r="12875" ht="14.25" customHeight="1"/>
    <row r="12876" ht="14.25" customHeight="1"/>
    <row r="12877" ht="14.25" customHeight="1"/>
    <row r="12878" ht="14.25" customHeight="1"/>
    <row r="12879" ht="14.25" customHeight="1"/>
    <row r="12880" ht="14.25" customHeight="1"/>
    <row r="12881" ht="14.25" customHeight="1"/>
    <row r="12882" ht="14.25" customHeight="1"/>
    <row r="12883" ht="14.25" customHeight="1"/>
    <row r="12884" ht="14.25" customHeight="1"/>
    <row r="12885" ht="14.25" customHeight="1"/>
    <row r="12886" ht="14.25" customHeight="1"/>
    <row r="12887" ht="14.25" customHeight="1"/>
    <row r="12888" ht="14.25" customHeight="1"/>
    <row r="12889" ht="14.25" customHeight="1"/>
    <row r="12890" ht="14.25" customHeight="1"/>
    <row r="12891" ht="14.25" customHeight="1"/>
    <row r="12892" ht="14.25" customHeight="1"/>
    <row r="12893" ht="14.25" customHeight="1"/>
    <row r="12894" ht="14.25" customHeight="1"/>
    <row r="12895" ht="14.25" customHeight="1"/>
    <row r="12896" ht="14.25" customHeight="1"/>
    <row r="12897" ht="14.25" customHeight="1"/>
    <row r="12898" ht="14.25" customHeight="1"/>
    <row r="12899" ht="14.25" customHeight="1"/>
    <row r="12900" ht="14.25" customHeight="1"/>
    <row r="12901" ht="14.25" customHeight="1"/>
    <row r="12902" ht="14.25" customHeight="1"/>
    <row r="12903" ht="14.25" customHeight="1"/>
    <row r="12904" ht="14.25" customHeight="1"/>
    <row r="12905" ht="14.25" customHeight="1"/>
    <row r="12906" ht="14.25" customHeight="1"/>
    <row r="12907" ht="14.25" customHeight="1"/>
    <row r="12908" ht="14.25" customHeight="1"/>
    <row r="12909" ht="14.25" customHeight="1"/>
    <row r="12910" ht="14.25" customHeight="1"/>
    <row r="12911" ht="14.25" customHeight="1"/>
    <row r="12912" ht="14.25" customHeight="1"/>
    <row r="12913" ht="14.25" customHeight="1"/>
    <row r="12914" ht="14.25" customHeight="1"/>
    <row r="12915" ht="14.25" customHeight="1"/>
    <row r="12916" ht="14.25" customHeight="1"/>
    <row r="12917" ht="14.25" customHeight="1"/>
    <row r="12918" ht="14.25" customHeight="1"/>
    <row r="12919" ht="14.25" customHeight="1"/>
    <row r="12920" ht="14.25" customHeight="1"/>
    <row r="12921" ht="14.25" customHeight="1"/>
    <row r="12922" ht="14.25" customHeight="1"/>
    <row r="12923" ht="14.25" customHeight="1"/>
    <row r="12924" ht="14.25" customHeight="1"/>
    <row r="12925" ht="14.25" customHeight="1"/>
    <row r="12926" ht="14.25" customHeight="1"/>
    <row r="12927" ht="14.25" customHeight="1"/>
    <row r="12928" ht="14.25" customHeight="1"/>
    <row r="12929" ht="14.25" customHeight="1"/>
    <row r="12930" ht="14.25" customHeight="1"/>
    <row r="12931" ht="14.25" customHeight="1"/>
    <row r="12932" ht="14.25" customHeight="1"/>
    <row r="12933" ht="14.25" customHeight="1"/>
    <row r="12934" ht="14.25" customHeight="1"/>
    <row r="12935" ht="14.25" customHeight="1"/>
    <row r="12936" ht="14.25" customHeight="1"/>
    <row r="12937" ht="14.25" customHeight="1"/>
    <row r="12938" ht="14.25" customHeight="1"/>
    <row r="12939" ht="14.25" customHeight="1"/>
    <row r="12940" ht="14.25" customHeight="1"/>
    <row r="12941" ht="14.25" customHeight="1"/>
    <row r="12942" ht="14.25" customHeight="1"/>
    <row r="12943" ht="14.25" customHeight="1"/>
    <row r="12944" ht="14.25" customHeight="1"/>
    <row r="12945" ht="14.25" customHeight="1"/>
    <row r="12946" ht="14.25" customHeight="1"/>
    <row r="12947" ht="14.25" customHeight="1"/>
    <row r="12948" ht="14.25" customHeight="1"/>
    <row r="12949" ht="14.25" customHeight="1"/>
    <row r="12950" ht="14.25" customHeight="1"/>
    <row r="12951" ht="14.25" customHeight="1"/>
    <row r="12952" ht="14.25" customHeight="1"/>
    <row r="12953" ht="14.25" customHeight="1"/>
    <row r="12954" ht="14.25" customHeight="1"/>
    <row r="12955" ht="14.25" customHeight="1"/>
    <row r="12956" ht="14.25" customHeight="1"/>
    <row r="12957" ht="14.25" customHeight="1"/>
    <row r="12958" ht="14.25" customHeight="1"/>
    <row r="12959" ht="14.25" customHeight="1"/>
    <row r="12960" ht="14.25" customHeight="1"/>
    <row r="12961" ht="14.25" customHeight="1"/>
    <row r="12962" ht="14.25" customHeight="1"/>
    <row r="12963" ht="14.25" customHeight="1"/>
    <row r="12964" ht="14.25" customHeight="1"/>
    <row r="12965" ht="14.25" customHeight="1"/>
    <row r="12966" ht="14.25" customHeight="1"/>
    <row r="12967" ht="14.25" customHeight="1"/>
    <row r="12968" ht="14.25" customHeight="1"/>
    <row r="12969" ht="14.25" customHeight="1"/>
    <row r="12970" ht="14.25" customHeight="1"/>
    <row r="12971" ht="14.25" customHeight="1"/>
    <row r="12972" ht="14.25" customHeight="1"/>
    <row r="12973" ht="14.25" customHeight="1"/>
    <row r="12974" ht="14.25" customHeight="1"/>
    <row r="12975" ht="14.25" customHeight="1"/>
    <row r="12976" ht="14.25" customHeight="1"/>
    <row r="12977" ht="14.25" customHeight="1"/>
    <row r="12978" ht="14.25" customHeight="1"/>
    <row r="12979" ht="14.25" customHeight="1"/>
    <row r="12980" ht="14.25" customHeight="1"/>
    <row r="12981" ht="14.25" customHeight="1"/>
    <row r="12982" ht="14.25" customHeight="1"/>
    <row r="12983" ht="14.25" customHeight="1"/>
    <row r="12984" ht="14.25" customHeight="1"/>
    <row r="12985" ht="14.25" customHeight="1"/>
    <row r="12986" ht="14.25" customHeight="1"/>
    <row r="12987" ht="14.25" customHeight="1"/>
    <row r="12988" ht="14.25" customHeight="1"/>
    <row r="12989" ht="14.25" customHeight="1"/>
    <row r="12990" ht="14.25" customHeight="1"/>
    <row r="12991" ht="14.25" customHeight="1"/>
    <row r="12992" ht="14.25" customHeight="1"/>
    <row r="12993" ht="14.25" customHeight="1"/>
    <row r="12994" ht="14.25" customHeight="1"/>
    <row r="12995" ht="14.25" customHeight="1"/>
    <row r="12996" ht="14.25" customHeight="1"/>
    <row r="12997" ht="14.25" customHeight="1"/>
    <row r="12998" ht="14.25" customHeight="1"/>
    <row r="12999" ht="14.25" customHeight="1"/>
    <row r="13000" ht="14.25" customHeight="1"/>
    <row r="13001" ht="14.25" customHeight="1"/>
    <row r="13002" ht="14.25" customHeight="1"/>
    <row r="13003" ht="14.25" customHeight="1"/>
    <row r="13004" ht="14.25" customHeight="1"/>
    <row r="13005" ht="14.25" customHeight="1"/>
    <row r="13006" ht="14.25" customHeight="1"/>
    <row r="13007" ht="14.25" customHeight="1"/>
    <row r="13008" ht="14.25" customHeight="1"/>
    <row r="13009" ht="14.25" customHeight="1"/>
    <row r="13010" ht="14.25" customHeight="1"/>
    <row r="13011" ht="14.25" customHeight="1"/>
    <row r="13012" ht="14.25" customHeight="1"/>
    <row r="13013" ht="14.25" customHeight="1"/>
    <row r="13014" ht="14.25" customHeight="1"/>
    <row r="13015" ht="14.25" customHeight="1"/>
    <row r="13016" ht="14.25" customHeight="1"/>
    <row r="13017" ht="14.25" customHeight="1"/>
    <row r="13018" ht="14.25" customHeight="1"/>
    <row r="13019" ht="14.25" customHeight="1"/>
    <row r="13020" ht="14.25" customHeight="1"/>
    <row r="13021" ht="14.25" customHeight="1"/>
    <row r="13022" ht="14.25" customHeight="1"/>
    <row r="13023" ht="14.25" customHeight="1"/>
    <row r="13024" ht="14.25" customHeight="1"/>
    <row r="13025" ht="14.25" customHeight="1"/>
    <row r="13026" ht="14.25" customHeight="1"/>
    <row r="13027" ht="14.25" customHeight="1"/>
    <row r="13028" ht="14.25" customHeight="1"/>
    <row r="13029" ht="14.25" customHeight="1"/>
    <row r="13030" ht="14.25" customHeight="1"/>
    <row r="13031" ht="14.25" customHeight="1"/>
    <row r="13032" ht="14.25" customHeight="1"/>
    <row r="13033" ht="14.25" customHeight="1"/>
    <row r="13034" ht="14.25" customHeight="1"/>
    <row r="13035" ht="14.25" customHeight="1"/>
    <row r="13036" ht="14.25" customHeight="1"/>
    <row r="13037" ht="14.25" customHeight="1"/>
    <row r="13038" ht="14.25" customHeight="1"/>
    <row r="13039" ht="14.25" customHeight="1"/>
    <row r="13040" ht="14.25" customHeight="1"/>
    <row r="13041" ht="14.25" customHeight="1"/>
    <row r="13042" ht="14.25" customHeight="1"/>
    <row r="13043" ht="14.25" customHeight="1"/>
    <row r="13044" ht="14.25" customHeight="1"/>
    <row r="13045" ht="14.25" customHeight="1"/>
    <row r="13046" ht="14.25" customHeight="1"/>
    <row r="13047" ht="14.25" customHeight="1"/>
    <row r="13048" ht="14.25" customHeight="1"/>
    <row r="13049" ht="14.25" customHeight="1"/>
    <row r="13050" ht="14.25" customHeight="1"/>
    <row r="13051" ht="14.25" customHeight="1"/>
    <row r="13052" ht="14.25" customHeight="1"/>
    <row r="13053" ht="14.25" customHeight="1"/>
    <row r="13054" ht="14.25" customHeight="1"/>
    <row r="13055" ht="14.25" customHeight="1"/>
    <row r="13056" ht="14.25" customHeight="1"/>
    <row r="13057" ht="14.25" customHeight="1"/>
    <row r="13058" ht="14.25" customHeight="1"/>
    <row r="13059" ht="14.25" customHeight="1"/>
    <row r="13060" ht="14.25" customHeight="1"/>
    <row r="13061" ht="14.25" customHeight="1"/>
    <row r="13062" ht="14.25" customHeight="1"/>
    <row r="13063" ht="14.25" customHeight="1"/>
    <row r="13064" ht="14.25" customHeight="1"/>
    <row r="13065" ht="14.25" customHeight="1"/>
    <row r="13066" ht="14.25" customHeight="1"/>
    <row r="13067" ht="14.25" customHeight="1"/>
    <row r="13068" ht="14.25" customHeight="1"/>
    <row r="13069" ht="14.25" customHeight="1"/>
    <row r="13070" ht="14.25" customHeight="1"/>
    <row r="13071" ht="14.25" customHeight="1"/>
    <row r="13072" ht="14.25" customHeight="1"/>
    <row r="13073" ht="14.25" customHeight="1"/>
    <row r="13074" ht="14.25" customHeight="1"/>
    <row r="13075" ht="14.25" customHeight="1"/>
    <row r="13076" ht="14.25" customHeight="1"/>
    <row r="13077" ht="14.25" customHeight="1"/>
    <row r="13078" ht="14.25" customHeight="1"/>
    <row r="13079" ht="14.25" customHeight="1"/>
    <row r="13080" ht="14.25" customHeight="1"/>
    <row r="13081" ht="14.25" customHeight="1"/>
    <row r="13082" ht="14.25" customHeight="1"/>
    <row r="13083" ht="14.25" customHeight="1"/>
    <row r="13084" ht="14.25" customHeight="1"/>
    <row r="13085" ht="14.25" customHeight="1"/>
    <row r="13086" ht="14.25" customHeight="1"/>
    <row r="13087" ht="14.25" customHeight="1"/>
    <row r="13088" ht="14.25" customHeight="1"/>
    <row r="13089" ht="14.25" customHeight="1"/>
    <row r="13090" ht="14.25" customHeight="1"/>
    <row r="13091" ht="14.25" customHeight="1"/>
    <row r="13092" ht="14.25" customHeight="1"/>
    <row r="13093" ht="14.25" customHeight="1"/>
    <row r="13094" ht="14.25" customHeight="1"/>
    <row r="13095" ht="14.25" customHeight="1"/>
    <row r="13096" ht="14.25" customHeight="1"/>
    <row r="13097" ht="14.25" customHeight="1"/>
    <row r="13098" ht="14.25" customHeight="1"/>
    <row r="13099" ht="14.25" customHeight="1"/>
    <row r="13100" ht="14.25" customHeight="1"/>
    <row r="13101" ht="14.25" customHeight="1"/>
    <row r="13102" ht="14.25" customHeight="1"/>
    <row r="13103" ht="14.25" customHeight="1"/>
    <row r="13104" ht="14.25" customHeight="1"/>
    <row r="13105" ht="14.25" customHeight="1"/>
    <row r="13106" ht="14.25" customHeight="1"/>
    <row r="13107" ht="14.25" customHeight="1"/>
    <row r="13108" ht="14.25" customHeight="1"/>
    <row r="13109" ht="14.25" customHeight="1"/>
    <row r="13110" ht="14.25" customHeight="1"/>
    <row r="13111" ht="14.25" customHeight="1"/>
    <row r="13112" ht="14.25" customHeight="1"/>
    <row r="13113" ht="14.25" customHeight="1"/>
    <row r="13114" ht="14.25" customHeight="1"/>
    <row r="13115" ht="14.25" customHeight="1"/>
    <row r="13116" ht="14.25" customHeight="1"/>
    <row r="13117" ht="14.25" customHeight="1"/>
    <row r="13118" ht="14.25" customHeight="1"/>
    <row r="13119" ht="14.25" customHeight="1"/>
    <row r="13120" ht="14.25" customHeight="1"/>
    <row r="13121" ht="14.25" customHeight="1"/>
    <row r="13122" ht="14.25" customHeight="1"/>
    <row r="13123" ht="14.25" customHeight="1"/>
    <row r="13124" ht="14.25" customHeight="1"/>
    <row r="13125" ht="14.25" customHeight="1"/>
    <row r="13126" ht="14.25" customHeight="1"/>
    <row r="13127" ht="14.25" customHeight="1"/>
    <row r="13128" ht="14.25" customHeight="1"/>
    <row r="13129" ht="14.25" customHeight="1"/>
    <row r="13130" ht="14.25" customHeight="1"/>
    <row r="13131" ht="14.25" customHeight="1"/>
    <row r="13132" ht="14.25" customHeight="1"/>
    <row r="13133" ht="14.25" customHeight="1"/>
    <row r="13134" ht="14.25" customHeight="1"/>
    <row r="13135" ht="14.25" customHeight="1"/>
    <row r="13136" ht="14.25" customHeight="1"/>
    <row r="13137" ht="14.25" customHeight="1"/>
    <row r="13138" ht="14.25" customHeight="1"/>
    <row r="13139" ht="14.25" customHeight="1"/>
    <row r="13140" ht="14.25" customHeight="1"/>
    <row r="13141" ht="14.25" customHeight="1"/>
    <row r="13142" ht="14.25" customHeight="1"/>
    <row r="13143" ht="14.25" customHeight="1"/>
    <row r="13144" ht="14.25" customHeight="1"/>
    <row r="13145" ht="14.25" customHeight="1"/>
    <row r="13146" ht="14.25" customHeight="1"/>
    <row r="13147" ht="14.25" customHeight="1"/>
    <row r="13148" ht="14.25" customHeight="1"/>
    <row r="13149" ht="14.25" customHeight="1"/>
    <row r="13150" ht="14.25" customHeight="1"/>
    <row r="13151" ht="14.25" customHeight="1"/>
    <row r="13152" ht="14.25" customHeight="1"/>
    <row r="13153" ht="14.25" customHeight="1"/>
    <row r="13154" ht="14.25" customHeight="1"/>
    <row r="13155" ht="14.25" customHeight="1"/>
    <row r="13156" ht="14.25" customHeight="1"/>
    <row r="13157" ht="14.25" customHeight="1"/>
    <row r="13158" ht="14.25" customHeight="1"/>
    <row r="13159" ht="14.25" customHeight="1"/>
    <row r="13160" ht="14.25" customHeight="1"/>
    <row r="13161" ht="14.25" customHeight="1"/>
    <row r="13162" ht="14.25" customHeight="1"/>
    <row r="13163" ht="14.25" customHeight="1"/>
    <row r="13164" ht="14.25" customHeight="1"/>
    <row r="13165" ht="14.25" customHeight="1"/>
    <row r="13166" ht="14.25" customHeight="1"/>
    <row r="13167" ht="14.25" customHeight="1"/>
    <row r="13168" ht="14.25" customHeight="1"/>
    <row r="13169" ht="14.25" customHeight="1"/>
    <row r="13170" ht="14.25" customHeight="1"/>
    <row r="13171" ht="14.25" customHeight="1"/>
    <row r="13172" ht="14.25" customHeight="1"/>
    <row r="13173" ht="14.25" customHeight="1"/>
    <row r="13174" ht="14.25" customHeight="1"/>
    <row r="13175" ht="14.25" customHeight="1"/>
    <row r="13176" ht="14.25" customHeight="1"/>
    <row r="13177" ht="14.25" customHeight="1"/>
    <row r="13178" ht="14.25" customHeight="1"/>
    <row r="13179" ht="14.25" customHeight="1"/>
    <row r="13180" ht="14.25" customHeight="1"/>
    <row r="13181" ht="14.25" customHeight="1"/>
    <row r="13182" ht="14.25" customHeight="1"/>
    <row r="13183" ht="14.25" customHeight="1"/>
    <row r="13184" ht="14.25" customHeight="1"/>
    <row r="13185" ht="14.25" customHeight="1"/>
    <row r="13186" ht="14.25" customHeight="1"/>
    <row r="13187" ht="14.25" customHeight="1"/>
    <row r="13188" ht="14.25" customHeight="1"/>
    <row r="13189" ht="14.25" customHeight="1"/>
    <row r="13190" ht="14.25" customHeight="1"/>
    <row r="13191" ht="14.25" customHeight="1"/>
    <row r="13192" ht="14.25" customHeight="1"/>
    <row r="13193" ht="14.25" customHeight="1"/>
    <row r="13194" ht="14.25" customHeight="1"/>
    <row r="13195" ht="14.25" customHeight="1"/>
    <row r="13196" ht="14.25" customHeight="1"/>
    <row r="13197" ht="14.25" customHeight="1"/>
    <row r="13198" ht="14.25" customHeight="1"/>
    <row r="13199" ht="14.25" customHeight="1"/>
    <row r="13200" ht="14.25" customHeight="1"/>
    <row r="13201" ht="14.25" customHeight="1"/>
    <row r="13202" ht="14.25" customHeight="1"/>
    <row r="13203" ht="14.25" customHeight="1"/>
    <row r="13204" ht="14.25" customHeight="1"/>
    <row r="13205" ht="14.25" customHeight="1"/>
    <row r="13206" ht="14.25" customHeight="1"/>
    <row r="13207" ht="14.25" customHeight="1"/>
    <row r="13208" ht="14.25" customHeight="1"/>
    <row r="13209" ht="14.25" customHeight="1"/>
    <row r="13210" ht="14.25" customHeight="1"/>
    <row r="13211" ht="14.25" customHeight="1"/>
    <row r="13212" ht="14.25" customHeight="1"/>
    <row r="13213" ht="14.25" customHeight="1"/>
    <row r="13214" ht="14.25" customHeight="1"/>
    <row r="13215" ht="14.25" customHeight="1"/>
    <row r="13216" ht="14.25" customHeight="1"/>
    <row r="13217" ht="14.25" customHeight="1"/>
    <row r="13218" ht="14.25" customHeight="1"/>
    <row r="13219" ht="14.25" customHeight="1"/>
    <row r="13220" ht="14.25" customHeight="1"/>
    <row r="13221" ht="14.25" customHeight="1"/>
    <row r="13222" ht="14.25" customHeight="1"/>
    <row r="13223" ht="14.25" customHeight="1"/>
    <row r="13224" ht="14.25" customHeight="1"/>
    <row r="13225" ht="14.25" customHeight="1"/>
    <row r="13226" ht="14.25" customHeight="1"/>
    <row r="13227" ht="14.25" customHeight="1"/>
    <row r="13228" ht="14.25" customHeight="1"/>
    <row r="13229" ht="14.25" customHeight="1"/>
    <row r="13230" ht="14.25" customHeight="1"/>
    <row r="13231" ht="14.25" customHeight="1"/>
    <row r="13232" ht="14.25" customHeight="1"/>
    <row r="13233" ht="14.25" customHeight="1"/>
    <row r="13234" ht="14.25" customHeight="1"/>
    <row r="13235" ht="14.25" customHeight="1"/>
    <row r="13236" ht="14.25" customHeight="1"/>
    <row r="13237" ht="14.25" customHeight="1"/>
    <row r="13238" ht="14.25" customHeight="1"/>
    <row r="13239" ht="14.25" customHeight="1"/>
    <row r="13240" ht="14.25" customHeight="1"/>
    <row r="13241" ht="14.25" customHeight="1"/>
    <row r="13242" ht="14.25" customHeight="1"/>
    <row r="13243" ht="14.25" customHeight="1"/>
    <row r="13244" ht="14.25" customHeight="1"/>
    <row r="13245" ht="14.25" customHeight="1"/>
    <row r="13246" ht="14.25" customHeight="1"/>
    <row r="13247" ht="14.25" customHeight="1"/>
    <row r="13248" ht="14.25" customHeight="1"/>
    <row r="13249" ht="14.25" customHeight="1"/>
    <row r="13250" ht="14.25" customHeight="1"/>
    <row r="13251" ht="14.25" customHeight="1"/>
    <row r="13252" ht="14.25" customHeight="1"/>
    <row r="13253" ht="14.25" customHeight="1"/>
    <row r="13254" ht="14.25" customHeight="1"/>
    <row r="13255" ht="14.25" customHeight="1"/>
    <row r="13256" ht="14.25" customHeight="1"/>
    <row r="13257" ht="14.25" customHeight="1"/>
    <row r="13258" ht="14.25" customHeight="1"/>
    <row r="13259" ht="14.25" customHeight="1"/>
    <row r="13260" ht="14.25" customHeight="1"/>
    <row r="13261" ht="14.25" customHeight="1"/>
    <row r="13262" ht="14.25" customHeight="1"/>
    <row r="13263" ht="14.25" customHeight="1"/>
    <row r="13264" ht="14.25" customHeight="1"/>
    <row r="13265" ht="14.25" customHeight="1"/>
    <row r="13266" ht="14.25" customHeight="1"/>
    <row r="13267" ht="14.25" customHeight="1"/>
    <row r="13268" ht="14.25" customHeight="1"/>
    <row r="13269" ht="14.25" customHeight="1"/>
    <row r="13270" ht="14.25" customHeight="1"/>
    <row r="13271" ht="14.25" customHeight="1"/>
    <row r="13272" ht="14.25" customHeight="1"/>
    <row r="13273" ht="14.25" customHeight="1"/>
    <row r="13274" ht="14.25" customHeight="1"/>
    <row r="13275" ht="14.25" customHeight="1"/>
    <row r="13276" ht="14.25" customHeight="1"/>
    <row r="13277" ht="14.25" customHeight="1"/>
    <row r="13278" ht="14.25" customHeight="1"/>
    <row r="13279" ht="14.25" customHeight="1"/>
    <row r="13280" ht="14.25" customHeight="1"/>
    <row r="13281" ht="14.25" customHeight="1"/>
    <row r="13282" ht="14.25" customHeight="1"/>
    <row r="13283" ht="14.25" customHeight="1"/>
    <row r="13284" ht="14.25" customHeight="1"/>
    <row r="13285" ht="14.25" customHeight="1"/>
    <row r="13286" ht="14.25" customHeight="1"/>
    <row r="13287" ht="14.25" customHeight="1"/>
    <row r="13288" ht="14.25" customHeight="1"/>
    <row r="13289" ht="14.25" customHeight="1"/>
    <row r="13290" ht="14.25" customHeight="1"/>
    <row r="13291" ht="14.25" customHeight="1"/>
    <row r="13292" ht="14.25" customHeight="1"/>
    <row r="13293" ht="14.25" customHeight="1"/>
    <row r="13294" ht="14.25" customHeight="1"/>
    <row r="13295" ht="14.25" customHeight="1"/>
    <row r="13296" ht="14.25" customHeight="1"/>
    <row r="13297" ht="14.25" customHeight="1"/>
    <row r="13298" ht="14.25" customHeight="1"/>
    <row r="13299" ht="14.25" customHeight="1"/>
    <row r="13300" ht="14.25" customHeight="1"/>
    <row r="13301" ht="14.25" customHeight="1"/>
    <row r="13302" ht="14.25" customHeight="1"/>
    <row r="13303" ht="14.25" customHeight="1"/>
    <row r="13304" ht="14.25" customHeight="1"/>
    <row r="13305" ht="14.25" customHeight="1"/>
    <row r="13306" ht="14.25" customHeight="1"/>
    <row r="13307" ht="14.25" customHeight="1"/>
    <row r="13308" ht="14.25" customHeight="1"/>
    <row r="13309" ht="14.25" customHeight="1"/>
    <row r="13310" ht="14.25" customHeight="1"/>
    <row r="13311" ht="14.25" customHeight="1"/>
    <row r="13312" ht="14.25" customHeight="1"/>
    <row r="13313" ht="14.25" customHeight="1"/>
    <row r="13314" ht="14.25" customHeight="1"/>
    <row r="13315" ht="14.25" customHeight="1"/>
    <row r="13316" ht="14.25" customHeight="1"/>
    <row r="13317" ht="14.25" customHeight="1"/>
    <row r="13318" ht="14.25" customHeight="1"/>
    <row r="13319" ht="14.25" customHeight="1"/>
    <row r="13320" ht="14.25" customHeight="1"/>
    <row r="13321" ht="14.25" customHeight="1"/>
    <row r="13322" ht="14.25" customHeight="1"/>
    <row r="13323" ht="14.25" customHeight="1"/>
    <row r="13324" ht="14.25" customHeight="1"/>
    <row r="13325" ht="14.25" customHeight="1"/>
    <row r="13326" ht="14.25" customHeight="1"/>
    <row r="13327" ht="14.25" customHeight="1"/>
    <row r="13328" ht="14.25" customHeight="1"/>
    <row r="13329" ht="14.25" customHeight="1"/>
    <row r="13330" ht="14.25" customHeight="1"/>
    <row r="13331" ht="14.25" customHeight="1"/>
    <row r="13332" ht="14.25" customHeight="1"/>
    <row r="13333" ht="14.25" customHeight="1"/>
    <row r="13334" ht="14.25" customHeight="1"/>
    <row r="13335" ht="14.25" customHeight="1"/>
    <row r="13336" ht="14.25" customHeight="1"/>
    <row r="13337" ht="14.25" customHeight="1"/>
    <row r="13338" ht="14.25" customHeight="1"/>
    <row r="13339" ht="14.25" customHeight="1"/>
    <row r="13340" ht="14.25" customHeight="1"/>
    <row r="13341" ht="14.25" customHeight="1"/>
    <row r="13342" ht="14.25" customHeight="1"/>
    <row r="13343" ht="14.25" customHeight="1"/>
    <row r="13344" ht="14.25" customHeight="1"/>
    <row r="13345" ht="14.25" customHeight="1"/>
    <row r="13346" ht="14.25" customHeight="1"/>
    <row r="13347" ht="14.25" customHeight="1"/>
    <row r="13348" ht="14.25" customHeight="1"/>
    <row r="13349" ht="14.25" customHeight="1"/>
    <row r="13350" ht="14.25" customHeight="1"/>
    <row r="13351" ht="14.25" customHeight="1"/>
    <row r="13352" ht="14.25" customHeight="1"/>
    <row r="13353" ht="14.25" customHeight="1"/>
    <row r="13354" ht="14.25" customHeight="1"/>
    <row r="13355" ht="14.25" customHeight="1"/>
    <row r="13356" ht="14.25" customHeight="1"/>
    <row r="13357" ht="14.25" customHeight="1"/>
    <row r="13358" ht="14.25" customHeight="1"/>
    <row r="13359" ht="14.25" customHeight="1"/>
    <row r="13360" ht="14.25" customHeight="1"/>
    <row r="13361" ht="14.25" customHeight="1"/>
    <row r="13362" ht="14.25" customHeight="1"/>
    <row r="13363" ht="14.25" customHeight="1"/>
    <row r="13364" ht="14.25" customHeight="1"/>
    <row r="13365" ht="14.25" customHeight="1"/>
    <row r="13366" ht="14.25" customHeight="1"/>
    <row r="13367" ht="14.25" customHeight="1"/>
    <row r="13368" ht="14.25" customHeight="1"/>
    <row r="13369" ht="14.25" customHeight="1"/>
    <row r="13370" ht="14.25" customHeight="1"/>
    <row r="13371" ht="14.25" customHeight="1"/>
    <row r="13372" ht="14.25" customHeight="1"/>
    <row r="13373" ht="14.25" customHeight="1"/>
    <row r="13374" ht="14.25" customHeight="1"/>
    <row r="13375" ht="14.25" customHeight="1"/>
    <row r="13376" ht="14.25" customHeight="1"/>
    <row r="13377" ht="14.25" customHeight="1"/>
    <row r="13378" ht="14.25" customHeight="1"/>
    <row r="13379" ht="14.25" customHeight="1"/>
    <row r="13380" ht="14.25" customHeight="1"/>
    <row r="13381" ht="14.25" customHeight="1"/>
    <row r="13382" ht="14.25" customHeight="1"/>
    <row r="13383" ht="14.25" customHeight="1"/>
    <row r="13384" ht="14.25" customHeight="1"/>
    <row r="13385" ht="14.25" customHeight="1"/>
    <row r="13386" ht="14.25" customHeight="1"/>
    <row r="13387" ht="14.25" customHeight="1"/>
    <row r="13388" ht="14.25" customHeight="1"/>
    <row r="13389" ht="14.25" customHeight="1"/>
    <row r="13390" ht="14.25" customHeight="1"/>
    <row r="13391" ht="14.25" customHeight="1"/>
    <row r="13392" ht="14.25" customHeight="1"/>
    <row r="13393" ht="14.25" customHeight="1"/>
    <row r="13394" ht="14.25" customHeight="1"/>
    <row r="13395" ht="14.25" customHeight="1"/>
    <row r="13396" ht="14.25" customHeight="1"/>
    <row r="13397" ht="14.25" customHeight="1"/>
    <row r="13398" ht="14.25" customHeight="1"/>
    <row r="13399" ht="14.25" customHeight="1"/>
    <row r="13400" ht="14.25" customHeight="1"/>
    <row r="13401" ht="14.25" customHeight="1"/>
    <row r="13402" ht="14.25" customHeight="1"/>
    <row r="13403" ht="14.25" customHeight="1"/>
    <row r="13404" ht="14.25" customHeight="1"/>
    <row r="13405" ht="14.25" customHeight="1"/>
    <row r="13406" ht="14.25" customHeight="1"/>
    <row r="13407" ht="14.25" customHeight="1"/>
    <row r="13408" ht="14.25" customHeight="1"/>
    <row r="13409" ht="14.25" customHeight="1"/>
    <row r="13410" ht="14.25" customHeight="1"/>
    <row r="13411" ht="14.25" customHeight="1"/>
    <row r="13412" ht="14.25" customHeight="1"/>
    <row r="13413" ht="14.25" customHeight="1"/>
    <row r="13414" ht="14.25" customHeight="1"/>
    <row r="13415" ht="14.25" customHeight="1"/>
    <row r="13416" ht="14.25" customHeight="1"/>
    <row r="13417" ht="14.25" customHeight="1"/>
    <row r="13418" ht="14.25" customHeight="1"/>
    <row r="13419" ht="14.25" customHeight="1"/>
    <row r="13420" ht="14.25" customHeight="1"/>
    <row r="13421" ht="14.25" customHeight="1"/>
    <row r="13422" ht="14.25" customHeight="1"/>
    <row r="13423" ht="14.25" customHeight="1"/>
    <row r="13424" ht="14.25" customHeight="1"/>
    <row r="13425" ht="14.25" customHeight="1"/>
    <row r="13426" ht="14.25" customHeight="1"/>
    <row r="13427" ht="14.25" customHeight="1"/>
    <row r="13428" ht="14.25" customHeight="1"/>
    <row r="13429" ht="14.25" customHeight="1"/>
    <row r="13430" ht="14.25" customHeight="1"/>
    <row r="13431" ht="14.25" customHeight="1"/>
    <row r="13432" ht="14.25" customHeight="1"/>
    <row r="13433" ht="14.25" customHeight="1"/>
    <row r="13434" ht="14.25" customHeight="1"/>
    <row r="13435" ht="14.25" customHeight="1"/>
    <row r="13436" ht="14.25" customHeight="1"/>
    <row r="13437" ht="14.25" customHeight="1"/>
    <row r="13438" ht="14.25" customHeight="1"/>
    <row r="13439" ht="14.25" customHeight="1"/>
    <row r="13440" ht="14.25" customHeight="1"/>
    <row r="13441" ht="14.25" customHeight="1"/>
    <row r="13442" ht="14.25" customHeight="1"/>
    <row r="13443" ht="14.25" customHeight="1"/>
    <row r="13444" ht="14.25" customHeight="1"/>
    <row r="13445" ht="14.25" customHeight="1"/>
    <row r="13446" ht="14.25" customHeight="1"/>
    <row r="13447" ht="14.25" customHeight="1"/>
    <row r="13448" ht="14.25" customHeight="1"/>
    <row r="13449" ht="14.25" customHeight="1"/>
    <row r="13450" ht="14.25" customHeight="1"/>
    <row r="13451" ht="14.25" customHeight="1"/>
    <row r="13452" ht="14.25" customHeight="1"/>
    <row r="13453" ht="14.25" customHeight="1"/>
    <row r="13454" ht="14.25" customHeight="1"/>
    <row r="13455" ht="14.25" customHeight="1"/>
    <row r="13456" ht="14.25" customHeight="1"/>
    <row r="13457" ht="14.25" customHeight="1"/>
    <row r="13458" ht="14.25" customHeight="1"/>
    <row r="13459" ht="14.25" customHeight="1"/>
    <row r="13460" ht="14.25" customHeight="1"/>
    <row r="13461" ht="14.25" customHeight="1"/>
    <row r="13462" ht="14.25" customHeight="1"/>
    <row r="13463" ht="14.25" customHeight="1"/>
    <row r="13464" ht="14.25" customHeight="1"/>
    <row r="13465" ht="14.25" customHeight="1"/>
    <row r="13466" ht="14.25" customHeight="1"/>
    <row r="13467" ht="14.25" customHeight="1"/>
    <row r="13468" ht="14.25" customHeight="1"/>
    <row r="13469" ht="14.25" customHeight="1"/>
    <row r="13470" ht="14.25" customHeight="1"/>
    <row r="13471" ht="14.25" customHeight="1"/>
    <row r="13472" ht="14.25" customHeight="1"/>
    <row r="13473" ht="14.25" customHeight="1"/>
    <row r="13474" ht="14.25" customHeight="1"/>
    <row r="13475" ht="14.25" customHeight="1"/>
    <row r="13476" ht="14.25" customHeight="1"/>
    <row r="13477" ht="14.25" customHeight="1"/>
    <row r="13478" ht="14.25" customHeight="1"/>
    <row r="13479" ht="14.25" customHeight="1"/>
    <row r="13480" ht="14.25" customHeight="1"/>
    <row r="13481" ht="14.25" customHeight="1"/>
    <row r="13482" ht="14.25" customHeight="1"/>
    <row r="13483" ht="14.25" customHeight="1"/>
    <row r="13484" ht="14.25" customHeight="1"/>
    <row r="13485" ht="14.25" customHeight="1"/>
    <row r="13486" ht="14.25" customHeight="1"/>
    <row r="13487" ht="14.25" customHeight="1"/>
    <row r="13488" ht="14.25" customHeight="1"/>
    <row r="13489" ht="14.25" customHeight="1"/>
    <row r="13490" ht="14.25" customHeight="1"/>
    <row r="13491" ht="14.25" customHeight="1"/>
    <row r="13492" ht="14.25" customHeight="1"/>
    <row r="13493" ht="14.25" customHeight="1"/>
    <row r="13494" ht="14.25" customHeight="1"/>
    <row r="13495" ht="14.25" customHeight="1"/>
    <row r="13496" ht="14.25" customHeight="1"/>
    <row r="13497" ht="14.25" customHeight="1"/>
    <row r="13498" ht="14.25" customHeight="1"/>
    <row r="13499" ht="14.25" customHeight="1"/>
    <row r="13500" ht="14.25" customHeight="1"/>
    <row r="13501" ht="14.25" customHeight="1"/>
    <row r="13502" ht="14.25" customHeight="1"/>
    <row r="13503" ht="14.25" customHeight="1"/>
    <row r="13504" ht="14.25" customHeight="1"/>
    <row r="13505" ht="14.25" customHeight="1"/>
    <row r="13506" ht="14.25" customHeight="1"/>
    <row r="13507" ht="14.25" customHeight="1"/>
    <row r="13508" ht="14.25" customHeight="1"/>
    <row r="13509" ht="14.25" customHeight="1"/>
    <row r="13510" ht="14.25" customHeight="1"/>
    <row r="13511" ht="14.25" customHeight="1"/>
    <row r="13512" ht="14.25" customHeight="1"/>
    <row r="13513" ht="14.25" customHeight="1"/>
    <row r="13514" ht="14.25" customHeight="1"/>
    <row r="13515" ht="14.25" customHeight="1"/>
    <row r="13516" ht="14.25" customHeight="1"/>
    <row r="13517" ht="14.25" customHeight="1"/>
    <row r="13518" ht="14.25" customHeight="1"/>
    <row r="13519" ht="14.25" customHeight="1"/>
    <row r="13520" ht="14.25" customHeight="1"/>
    <row r="13521" ht="14.25" customHeight="1"/>
    <row r="13522" ht="14.25" customHeight="1"/>
    <row r="13523" ht="14.25" customHeight="1"/>
    <row r="13524" ht="14.25" customHeight="1"/>
    <row r="13525" ht="14.25" customHeight="1"/>
    <row r="13526" ht="14.25" customHeight="1"/>
    <row r="13527" ht="14.25" customHeight="1"/>
    <row r="13528" ht="14.25" customHeight="1"/>
    <row r="13529" ht="14.25" customHeight="1"/>
    <row r="13530" ht="14.25" customHeight="1"/>
    <row r="13531" ht="14.25" customHeight="1"/>
    <row r="13532" ht="14.25" customHeight="1"/>
    <row r="13533" ht="14.25" customHeight="1"/>
    <row r="13534" ht="14.25" customHeight="1"/>
    <row r="13535" ht="14.25" customHeight="1"/>
    <row r="13536" ht="14.25" customHeight="1"/>
    <row r="13537" ht="14.25" customHeight="1"/>
    <row r="13538" ht="14.25" customHeight="1"/>
    <row r="13539" ht="14.25" customHeight="1"/>
    <row r="13540" ht="14.25" customHeight="1"/>
    <row r="13541" ht="14.25" customHeight="1"/>
    <row r="13542" ht="14.25" customHeight="1"/>
    <row r="13543" ht="14.25" customHeight="1"/>
    <row r="13544" ht="14.25" customHeight="1"/>
    <row r="13545" ht="14.25" customHeight="1"/>
    <row r="13546" ht="14.25" customHeight="1"/>
    <row r="13547" ht="14.25" customHeight="1"/>
    <row r="13548" ht="14.25" customHeight="1"/>
    <row r="13549" ht="14.25" customHeight="1"/>
    <row r="13550" ht="14.25" customHeight="1"/>
    <row r="13551" ht="14.25" customHeight="1"/>
    <row r="13552" ht="14.25" customHeight="1"/>
    <row r="13553" ht="14.25" customHeight="1"/>
    <row r="13554" ht="14.25" customHeight="1"/>
    <row r="13555" ht="14.25" customHeight="1"/>
    <row r="13556" ht="14.25" customHeight="1"/>
    <row r="13557" ht="14.25" customHeight="1"/>
    <row r="13558" ht="14.25" customHeight="1"/>
    <row r="13559" ht="14.25" customHeight="1"/>
    <row r="13560" ht="14.25" customHeight="1"/>
    <row r="13561" ht="14.25" customHeight="1"/>
    <row r="13562" ht="14.25" customHeight="1"/>
    <row r="13563" ht="14.25" customHeight="1"/>
    <row r="13564" ht="14.25" customHeight="1"/>
    <row r="13565" ht="14.25" customHeight="1"/>
    <row r="13566" ht="14.25" customHeight="1"/>
    <row r="13567" ht="14.25" customHeight="1"/>
    <row r="13568" ht="14.25" customHeight="1"/>
    <row r="13569" ht="14.25" customHeight="1"/>
    <row r="13570" ht="14.25" customHeight="1"/>
    <row r="13571" ht="14.25" customHeight="1"/>
    <row r="13572" ht="14.25" customHeight="1"/>
    <row r="13573" ht="14.25" customHeight="1"/>
    <row r="13574" ht="14.25" customHeight="1"/>
    <row r="13575" ht="14.25" customHeight="1"/>
    <row r="13576" ht="14.25" customHeight="1"/>
    <row r="13577" ht="14.25" customHeight="1"/>
    <row r="13578" ht="14.25" customHeight="1"/>
    <row r="13579" ht="14.25" customHeight="1"/>
    <row r="13580" ht="14.25" customHeight="1"/>
    <row r="13581" ht="14.25" customHeight="1"/>
    <row r="13582" ht="14.25" customHeight="1"/>
    <row r="13583" ht="14.25" customHeight="1"/>
    <row r="13584" ht="14.25" customHeight="1"/>
    <row r="13585" ht="14.25" customHeight="1"/>
    <row r="13586" ht="14.25" customHeight="1"/>
    <row r="13587" ht="14.25" customHeight="1"/>
    <row r="13588" ht="14.25" customHeight="1"/>
    <row r="13589" ht="14.25" customHeight="1"/>
    <row r="13590" ht="14.25" customHeight="1"/>
    <row r="13591" ht="14.25" customHeight="1"/>
    <row r="13592" ht="14.25" customHeight="1"/>
    <row r="13593" ht="14.25" customHeight="1"/>
    <row r="13594" ht="14.25" customHeight="1"/>
    <row r="13595" ht="14.25" customHeight="1"/>
    <row r="13596" ht="14.25" customHeight="1"/>
    <row r="13597" ht="14.25" customHeight="1"/>
    <row r="13598" ht="14.25" customHeight="1"/>
    <row r="13599" ht="14.25" customHeight="1"/>
    <row r="13600" ht="14.25" customHeight="1"/>
    <row r="13601" ht="14.25" customHeight="1"/>
    <row r="13602" ht="14.25" customHeight="1"/>
    <row r="13603" ht="14.25" customHeight="1"/>
    <row r="13604" ht="14.25" customHeight="1"/>
    <row r="13605" ht="14.25" customHeight="1"/>
    <row r="13606" ht="14.25" customHeight="1"/>
    <row r="13607" ht="14.25" customHeight="1"/>
    <row r="13608" ht="14.25" customHeight="1"/>
    <row r="13609" ht="14.25" customHeight="1"/>
    <row r="13610" ht="14.25" customHeight="1"/>
    <row r="13611" ht="14.25" customHeight="1"/>
    <row r="13612" ht="14.25" customHeight="1"/>
    <row r="13613" ht="14.25" customHeight="1"/>
    <row r="13614" ht="14.25" customHeight="1"/>
    <row r="13615" ht="14.25" customHeight="1"/>
    <row r="13616" ht="14.25" customHeight="1"/>
    <row r="13617" ht="14.25" customHeight="1"/>
    <row r="13618" ht="14.25" customHeight="1"/>
    <row r="13619" ht="14.25" customHeight="1"/>
    <row r="13620" ht="14.25" customHeight="1"/>
    <row r="13621" ht="14.25" customHeight="1"/>
    <row r="13622" ht="14.25" customHeight="1"/>
    <row r="13623" ht="14.25" customHeight="1"/>
    <row r="13624" ht="14.25" customHeight="1"/>
    <row r="13625" ht="14.25" customHeight="1"/>
    <row r="13626" ht="14.25" customHeight="1"/>
    <row r="13627" ht="14.25" customHeight="1"/>
    <row r="13628" ht="14.25" customHeight="1"/>
    <row r="13629" ht="14.25" customHeight="1"/>
    <row r="13630" ht="14.25" customHeight="1"/>
    <row r="13631" ht="14.25" customHeight="1"/>
    <row r="13632" ht="14.25" customHeight="1"/>
    <row r="13633" ht="14.25" customHeight="1"/>
    <row r="13634" ht="14.25" customHeight="1"/>
    <row r="13635" ht="14.25" customHeight="1"/>
    <row r="13636" ht="14.25" customHeight="1"/>
    <row r="13637" ht="14.25" customHeight="1"/>
    <row r="13638" ht="14.25" customHeight="1"/>
    <row r="13639" ht="14.25" customHeight="1"/>
    <row r="13640" ht="14.25" customHeight="1"/>
    <row r="13641" ht="14.25" customHeight="1"/>
    <row r="13642" ht="14.25" customHeight="1"/>
    <row r="13643" ht="14.25" customHeight="1"/>
    <row r="13644" ht="14.25" customHeight="1"/>
    <row r="13645" ht="14.25" customHeight="1"/>
    <row r="13646" ht="14.25" customHeight="1"/>
    <row r="13647" ht="14.25" customHeight="1"/>
    <row r="13648" ht="14.25" customHeight="1"/>
    <row r="13649" ht="14.25" customHeight="1"/>
    <row r="13650" ht="14.25" customHeight="1"/>
    <row r="13651" ht="14.25" customHeight="1"/>
    <row r="13652" ht="14.25" customHeight="1"/>
    <row r="13653" ht="14.25" customHeight="1"/>
    <row r="13654" ht="14.25" customHeight="1"/>
    <row r="13655" ht="14.25" customHeight="1"/>
    <row r="13656" ht="14.25" customHeight="1"/>
    <row r="13657" ht="14.25" customHeight="1"/>
    <row r="13658" ht="14.25" customHeight="1"/>
    <row r="13659" ht="14.25" customHeight="1"/>
    <row r="13660" ht="14.25" customHeight="1"/>
    <row r="13661" ht="14.25" customHeight="1"/>
    <row r="13662" ht="14.25" customHeight="1"/>
    <row r="13663" ht="14.25" customHeight="1"/>
    <row r="13664" ht="14.25" customHeight="1"/>
    <row r="13665" ht="14.25" customHeight="1"/>
    <row r="13666" ht="14.25" customHeight="1"/>
    <row r="13667" ht="14.25" customHeight="1"/>
    <row r="13668" ht="14.25" customHeight="1"/>
    <row r="13669" ht="14.25" customHeight="1"/>
    <row r="13670" ht="14.25" customHeight="1"/>
    <row r="13671" ht="14.25" customHeight="1"/>
    <row r="13672" ht="14.25" customHeight="1"/>
    <row r="13673" ht="14.25" customHeight="1"/>
    <row r="13674" ht="14.25" customHeight="1"/>
    <row r="13675" ht="14.25" customHeight="1"/>
    <row r="13676" ht="14.25" customHeight="1"/>
    <row r="13677" ht="14.25" customHeight="1"/>
    <row r="13678" ht="14.25" customHeight="1"/>
    <row r="13679" ht="14.25" customHeight="1"/>
    <row r="13680" ht="14.25" customHeight="1"/>
    <row r="13681" ht="14.25" customHeight="1"/>
    <row r="13682" ht="14.25" customHeight="1"/>
    <row r="13683" ht="14.25" customHeight="1"/>
    <row r="13684" ht="14.25" customHeight="1"/>
    <row r="13685" ht="14.25" customHeight="1"/>
    <row r="13686" ht="14.25" customHeight="1"/>
    <row r="13687" ht="14.25" customHeight="1"/>
    <row r="13688" ht="14.25" customHeight="1"/>
    <row r="13689" ht="14.25" customHeight="1"/>
    <row r="13690" ht="14.25" customHeight="1"/>
    <row r="13691" ht="14.25" customHeight="1"/>
    <row r="13692" ht="14.25" customHeight="1"/>
    <row r="13693" ht="14.25" customHeight="1"/>
    <row r="13694" ht="14.25" customHeight="1"/>
    <row r="13695" ht="14.25" customHeight="1"/>
    <row r="13696" ht="14.25" customHeight="1"/>
    <row r="13697" ht="14.25" customHeight="1"/>
    <row r="13698" ht="14.25" customHeight="1"/>
    <row r="13699" ht="14.25" customHeight="1"/>
    <row r="13700" ht="14.25" customHeight="1"/>
    <row r="13701" ht="14.25" customHeight="1"/>
    <row r="13702" ht="14.25" customHeight="1"/>
    <row r="13703" ht="14.25" customHeight="1"/>
    <row r="13704" ht="14.25" customHeight="1"/>
    <row r="13705" ht="14.25" customHeight="1"/>
    <row r="13706" ht="14.25" customHeight="1"/>
    <row r="13707" ht="14.25" customHeight="1"/>
    <row r="13708" ht="14.25" customHeight="1"/>
    <row r="13709" ht="14.25" customHeight="1"/>
    <row r="13710" ht="14.25" customHeight="1"/>
    <row r="13711" ht="14.25" customHeight="1"/>
    <row r="13712" ht="14.25" customHeight="1"/>
    <row r="13713" ht="14.25" customHeight="1"/>
    <row r="13714" ht="14.25" customHeight="1"/>
    <row r="13715" ht="14.25" customHeight="1"/>
    <row r="13716" ht="14.25" customHeight="1"/>
    <row r="13717" ht="14.25" customHeight="1"/>
    <row r="13718" ht="14.25" customHeight="1"/>
    <row r="13719" ht="14.25" customHeight="1"/>
    <row r="13720" ht="14.25" customHeight="1"/>
    <row r="13721" ht="14.25" customHeight="1"/>
    <row r="13722" ht="14.25" customHeight="1"/>
    <row r="13723" ht="14.25" customHeight="1"/>
    <row r="13724" ht="14.25" customHeight="1"/>
    <row r="13725" ht="14.25" customHeight="1"/>
    <row r="13726" ht="14.25" customHeight="1"/>
    <row r="13727" ht="14.25" customHeight="1"/>
    <row r="13728" ht="14.25" customHeight="1"/>
    <row r="13729" ht="14.25" customHeight="1"/>
    <row r="13730" ht="14.25" customHeight="1"/>
    <row r="13731" ht="14.25" customHeight="1"/>
    <row r="13732" ht="14.25" customHeight="1"/>
    <row r="13733" ht="14.25" customHeight="1"/>
    <row r="13734" ht="14.25" customHeight="1"/>
    <row r="13735" ht="14.25" customHeight="1"/>
    <row r="13736" ht="14.25" customHeight="1"/>
    <row r="13737" ht="14.25" customHeight="1"/>
    <row r="13738" ht="14.25" customHeight="1"/>
    <row r="13739" ht="14.25" customHeight="1"/>
    <row r="13740" ht="14.25" customHeight="1"/>
    <row r="13741" ht="14.25" customHeight="1"/>
    <row r="13742" ht="14.25" customHeight="1"/>
    <row r="13743" ht="14.25" customHeight="1"/>
    <row r="13744" ht="14.25" customHeight="1"/>
    <row r="13745" ht="14.25" customHeight="1"/>
    <row r="13746" ht="14.25" customHeight="1"/>
    <row r="13747" ht="14.25" customHeight="1"/>
    <row r="13748" ht="14.25" customHeight="1"/>
    <row r="13749" ht="14.25" customHeight="1"/>
    <row r="13750" ht="14.25" customHeight="1"/>
    <row r="13751" ht="14.25" customHeight="1"/>
    <row r="13752" ht="14.25" customHeight="1"/>
    <row r="13753" ht="14.25" customHeight="1"/>
    <row r="13754" ht="14.25" customHeight="1"/>
    <row r="13755" ht="14.25" customHeight="1"/>
    <row r="13756" ht="14.25" customHeight="1"/>
    <row r="13757" ht="14.25" customHeight="1"/>
    <row r="13758" ht="14.25" customHeight="1"/>
    <row r="13759" ht="14.25" customHeight="1"/>
    <row r="13760" ht="14.25" customHeight="1"/>
    <row r="13761" ht="14.25" customHeight="1"/>
    <row r="13762" ht="14.25" customHeight="1"/>
    <row r="13763" ht="14.25" customHeight="1"/>
    <row r="13764" ht="14.25" customHeight="1"/>
    <row r="13765" ht="14.25" customHeight="1"/>
    <row r="13766" ht="14.25" customHeight="1"/>
    <row r="13767" ht="14.25" customHeight="1"/>
    <row r="13768" ht="14.25" customHeight="1"/>
    <row r="13769" ht="14.25" customHeight="1"/>
    <row r="13770" ht="14.25" customHeight="1"/>
    <row r="13771" ht="14.25" customHeight="1"/>
    <row r="13772" ht="14.25" customHeight="1"/>
    <row r="13773" ht="14.25" customHeight="1"/>
    <row r="13774" ht="14.25" customHeight="1"/>
    <row r="13775" ht="14.25" customHeight="1"/>
    <row r="13776" ht="14.25" customHeight="1"/>
    <row r="13777" ht="14.25" customHeight="1"/>
    <row r="13778" ht="14.25" customHeight="1"/>
    <row r="13779" ht="14.25" customHeight="1"/>
    <row r="13780" ht="14.25" customHeight="1"/>
    <row r="13781" ht="14.25" customHeight="1"/>
    <row r="13782" ht="14.25" customHeight="1"/>
    <row r="13783" ht="14.25" customHeight="1"/>
    <row r="13784" ht="14.25" customHeight="1"/>
    <row r="13785" ht="14.25" customHeight="1"/>
    <row r="13786" ht="14.25" customHeight="1"/>
    <row r="13787" ht="14.25" customHeight="1"/>
    <row r="13788" ht="14.25" customHeight="1"/>
    <row r="13789" ht="14.25" customHeight="1"/>
    <row r="13790" ht="14.25" customHeight="1"/>
    <row r="13791" ht="14.25" customHeight="1"/>
    <row r="13792" ht="14.25" customHeight="1"/>
    <row r="13793" ht="14.25" customHeight="1"/>
    <row r="13794" ht="14.25" customHeight="1"/>
    <row r="13795" ht="14.25" customHeight="1"/>
    <row r="13796" ht="14.25" customHeight="1"/>
    <row r="13797" ht="14.25" customHeight="1"/>
    <row r="13798" ht="14.25" customHeight="1"/>
    <row r="13799" ht="14.25" customHeight="1"/>
    <row r="13800" ht="14.25" customHeight="1"/>
    <row r="13801" ht="14.25" customHeight="1"/>
    <row r="13802" ht="14.25" customHeight="1"/>
    <row r="13803" ht="14.25" customHeight="1"/>
    <row r="13804" ht="14.25" customHeight="1"/>
    <row r="13805" ht="14.25" customHeight="1"/>
    <row r="13806" ht="14.25" customHeight="1"/>
    <row r="13807" ht="14.25" customHeight="1"/>
    <row r="13808" ht="14.25" customHeight="1"/>
    <row r="13809" ht="14.25" customHeight="1"/>
    <row r="13810" ht="14.25" customHeight="1"/>
    <row r="13811" ht="14.25" customHeight="1"/>
    <row r="13812" ht="14.25" customHeight="1"/>
    <row r="13813" ht="14.25" customHeight="1"/>
    <row r="13814" ht="14.25" customHeight="1"/>
    <row r="13815" ht="14.25" customHeight="1"/>
    <row r="13816" ht="14.25" customHeight="1"/>
    <row r="13817" ht="14.25" customHeight="1"/>
    <row r="13818" ht="14.25" customHeight="1"/>
    <row r="13819" ht="14.25" customHeight="1"/>
    <row r="13820" ht="14.25" customHeight="1"/>
    <row r="13821" ht="14.25" customHeight="1"/>
    <row r="13822" ht="14.25" customHeight="1"/>
    <row r="13823" ht="14.25" customHeight="1"/>
    <row r="13824" ht="14.25" customHeight="1"/>
    <row r="13825" ht="14.25" customHeight="1"/>
    <row r="13826" ht="14.25" customHeight="1"/>
    <row r="13827" ht="14.25" customHeight="1"/>
    <row r="13828" ht="14.25" customHeight="1"/>
    <row r="13829" ht="14.25" customHeight="1"/>
    <row r="13830" ht="14.25" customHeight="1"/>
    <row r="13831" ht="14.25" customHeight="1"/>
    <row r="13832" ht="14.25" customHeight="1"/>
    <row r="13833" ht="14.25" customHeight="1"/>
    <row r="13834" ht="14.25" customHeight="1"/>
    <row r="13835" ht="14.25" customHeight="1"/>
    <row r="13836" ht="14.25" customHeight="1"/>
    <row r="13837" ht="14.25" customHeight="1"/>
    <row r="13838" ht="14.25" customHeight="1"/>
    <row r="13839" ht="14.25" customHeight="1"/>
    <row r="13840" ht="14.25" customHeight="1"/>
    <row r="13841" ht="14.25" customHeight="1"/>
    <row r="13842" ht="14.25" customHeight="1"/>
    <row r="13843" ht="14.25" customHeight="1"/>
    <row r="13844" ht="14.25" customHeight="1"/>
    <row r="13845" ht="14.25" customHeight="1"/>
    <row r="13846" ht="14.25" customHeight="1"/>
    <row r="13847" ht="14.25" customHeight="1"/>
    <row r="13848" ht="14.25" customHeight="1"/>
    <row r="13849" ht="14.25" customHeight="1"/>
    <row r="13850" ht="14.25" customHeight="1"/>
    <row r="13851" ht="14.25" customHeight="1"/>
    <row r="13852" ht="14.25" customHeight="1"/>
    <row r="13853" ht="14.25" customHeight="1"/>
    <row r="13854" ht="14.25" customHeight="1"/>
    <row r="13855" ht="14.25" customHeight="1"/>
    <row r="13856" ht="14.25" customHeight="1"/>
    <row r="13857" ht="14.25" customHeight="1"/>
    <row r="13858" ht="14.25" customHeight="1"/>
    <row r="13859" ht="14.25" customHeight="1"/>
    <row r="13860" ht="14.25" customHeight="1"/>
    <row r="13861" ht="14.25" customHeight="1"/>
    <row r="13862" ht="14.25" customHeight="1"/>
    <row r="13863" ht="14.25" customHeight="1"/>
    <row r="13864" ht="14.25" customHeight="1"/>
    <row r="13865" ht="14.25" customHeight="1"/>
    <row r="13866" ht="14.25" customHeight="1"/>
    <row r="13867" ht="14.25" customHeight="1"/>
    <row r="13868" ht="14.25" customHeight="1"/>
    <row r="13869" ht="14.25" customHeight="1"/>
    <row r="13870" ht="14.25" customHeight="1"/>
    <row r="13871" ht="14.25" customHeight="1"/>
    <row r="13872" ht="14.25" customHeight="1"/>
    <row r="13873" ht="14.25" customHeight="1"/>
    <row r="13874" ht="14.25" customHeight="1"/>
    <row r="13875" ht="14.25" customHeight="1"/>
    <row r="13876" ht="14.25" customHeight="1"/>
    <row r="13877" ht="14.25" customHeight="1"/>
    <row r="13878" ht="14.25" customHeight="1"/>
    <row r="13879" ht="14.25" customHeight="1"/>
    <row r="13880" ht="14.25" customHeight="1"/>
    <row r="13881" ht="14.25" customHeight="1"/>
    <row r="13882" ht="14.25" customHeight="1"/>
    <row r="13883" ht="14.25" customHeight="1"/>
    <row r="13884" ht="14.25" customHeight="1"/>
    <row r="13885" ht="14.25" customHeight="1"/>
    <row r="13886" ht="14.25" customHeight="1"/>
    <row r="13887" ht="14.25" customHeight="1"/>
    <row r="13888" ht="14.25" customHeight="1"/>
    <row r="13889" ht="14.25" customHeight="1"/>
    <row r="13890" ht="14.25" customHeight="1"/>
    <row r="13891" ht="14.25" customHeight="1"/>
    <row r="13892" ht="14.25" customHeight="1"/>
    <row r="13893" ht="14.25" customHeight="1"/>
    <row r="13894" ht="14.25" customHeight="1"/>
    <row r="13895" ht="14.25" customHeight="1"/>
    <row r="13896" ht="14.25" customHeight="1"/>
    <row r="13897" ht="14.25" customHeight="1"/>
    <row r="13898" ht="14.25" customHeight="1"/>
    <row r="13899" ht="14.25" customHeight="1"/>
    <row r="13900" ht="14.25" customHeight="1"/>
    <row r="13901" ht="14.25" customHeight="1"/>
    <row r="13902" ht="14.25" customHeight="1"/>
    <row r="13903" ht="14.25" customHeight="1"/>
    <row r="13904" ht="14.25" customHeight="1"/>
    <row r="13905" ht="14.25" customHeight="1"/>
    <row r="13906" ht="14.25" customHeight="1"/>
    <row r="13907" ht="14.25" customHeight="1"/>
    <row r="13908" ht="14.25" customHeight="1"/>
    <row r="13909" ht="14.25" customHeight="1"/>
    <row r="13910" ht="14.25" customHeight="1"/>
    <row r="13911" ht="14.25" customHeight="1"/>
    <row r="13912" ht="14.25" customHeight="1"/>
    <row r="13913" ht="14.25" customHeight="1"/>
    <row r="13914" ht="14.25" customHeight="1"/>
    <row r="13915" ht="14.25" customHeight="1"/>
    <row r="13916" ht="14.25" customHeight="1"/>
    <row r="13917" ht="14.25" customHeight="1"/>
    <row r="13918" ht="14.25" customHeight="1"/>
    <row r="13919" ht="14.25" customHeight="1"/>
    <row r="13920" ht="14.25" customHeight="1"/>
    <row r="13921" ht="14.25" customHeight="1"/>
    <row r="13922" ht="14.25" customHeight="1"/>
    <row r="13923" ht="14.25" customHeight="1"/>
    <row r="13924" ht="14.25" customHeight="1"/>
    <row r="13925" ht="14.25" customHeight="1"/>
    <row r="13926" ht="14.25" customHeight="1"/>
    <row r="13927" ht="14.25" customHeight="1"/>
    <row r="13928" ht="14.25" customHeight="1"/>
    <row r="13929" ht="14.25" customHeight="1"/>
    <row r="13930" ht="14.25" customHeight="1"/>
    <row r="13931" ht="14.25" customHeight="1"/>
    <row r="13932" ht="14.25" customHeight="1"/>
    <row r="13933" ht="14.25" customHeight="1"/>
    <row r="13934" ht="14.25" customHeight="1"/>
    <row r="13935" ht="14.25" customHeight="1"/>
    <row r="13936" ht="14.25" customHeight="1"/>
    <row r="13937" ht="14.25" customHeight="1"/>
    <row r="13938" ht="14.25" customHeight="1"/>
    <row r="13939" ht="14.25" customHeight="1"/>
    <row r="13940" ht="14.25" customHeight="1"/>
    <row r="13941" ht="14.25" customHeight="1"/>
    <row r="13942" ht="14.25" customHeight="1"/>
    <row r="13943" ht="14.25" customHeight="1"/>
    <row r="13944" ht="14.25" customHeight="1"/>
    <row r="13945" ht="14.25" customHeight="1"/>
    <row r="13946" ht="14.25" customHeight="1"/>
    <row r="13947" ht="14.25" customHeight="1"/>
    <row r="13948" ht="14.25" customHeight="1"/>
    <row r="13949" ht="14.25" customHeight="1"/>
    <row r="13950" ht="14.25" customHeight="1"/>
    <row r="13951" ht="14.25" customHeight="1"/>
    <row r="13952" ht="14.25" customHeight="1"/>
    <row r="13953" ht="14.25" customHeight="1"/>
    <row r="13954" ht="14.25" customHeight="1"/>
    <row r="13955" ht="14.25" customHeight="1"/>
    <row r="13956" ht="14.25" customHeight="1"/>
    <row r="13957" ht="14.25" customHeight="1"/>
    <row r="13958" ht="14.25" customHeight="1"/>
    <row r="13959" ht="14.25" customHeight="1"/>
    <row r="13960" ht="14.25" customHeight="1"/>
    <row r="13961" ht="14.25" customHeight="1"/>
    <row r="13962" ht="14.25" customHeight="1"/>
    <row r="13963" ht="14.25" customHeight="1"/>
    <row r="13964" ht="14.25" customHeight="1"/>
    <row r="13965" ht="14.25" customHeight="1"/>
    <row r="13966" ht="14.25" customHeight="1"/>
    <row r="13967" ht="14.25" customHeight="1"/>
    <row r="13968" ht="14.25" customHeight="1"/>
    <row r="13969" ht="14.25" customHeight="1"/>
    <row r="13970" ht="14.25" customHeight="1"/>
    <row r="13971" ht="14.25" customHeight="1"/>
    <row r="13972" ht="14.25" customHeight="1"/>
    <row r="13973" ht="14.25" customHeight="1"/>
    <row r="13974" ht="14.25" customHeight="1"/>
    <row r="13975" ht="14.25" customHeight="1"/>
    <row r="13976" ht="14.25" customHeight="1"/>
    <row r="13977" ht="14.25" customHeight="1"/>
    <row r="13978" ht="14.25" customHeight="1"/>
    <row r="13979" ht="14.25" customHeight="1"/>
    <row r="13980" ht="14.25" customHeight="1"/>
    <row r="13981" ht="14.25" customHeight="1"/>
    <row r="13982" ht="14.25" customHeight="1"/>
    <row r="13983" ht="14.25" customHeight="1"/>
    <row r="13984" ht="14.25" customHeight="1"/>
    <row r="13985" ht="14.25" customHeight="1"/>
    <row r="13986" ht="14.25" customHeight="1"/>
    <row r="13987" ht="14.25" customHeight="1"/>
    <row r="13988" ht="14.25" customHeight="1"/>
    <row r="13989" ht="14.25" customHeight="1"/>
    <row r="13990" ht="14.25" customHeight="1"/>
    <row r="13991" ht="14.25" customHeight="1"/>
    <row r="13992" ht="14.25" customHeight="1"/>
    <row r="13993" ht="14.25" customHeight="1"/>
    <row r="13994" ht="14.25" customHeight="1"/>
    <row r="13995" ht="14.25" customHeight="1"/>
    <row r="13996" ht="14.25" customHeight="1"/>
    <row r="13997" ht="14.25" customHeight="1"/>
    <row r="13998" ht="14.25" customHeight="1"/>
    <row r="13999" ht="14.25" customHeight="1"/>
    <row r="14000" ht="14.25" customHeight="1"/>
    <row r="14001" ht="14.25" customHeight="1"/>
    <row r="14002" ht="14.25" customHeight="1"/>
    <row r="14003" ht="14.25" customHeight="1"/>
    <row r="14004" ht="14.25" customHeight="1"/>
    <row r="14005" ht="14.25" customHeight="1"/>
    <row r="14006" ht="14.25" customHeight="1"/>
    <row r="14007" ht="14.25" customHeight="1"/>
    <row r="14008" ht="14.25" customHeight="1"/>
    <row r="14009" ht="14.25" customHeight="1"/>
    <row r="14010" ht="14.25" customHeight="1"/>
    <row r="14011" ht="14.25" customHeight="1"/>
    <row r="14012" ht="14.25" customHeight="1"/>
    <row r="14013" ht="14.25" customHeight="1"/>
    <row r="14014" ht="14.25" customHeight="1"/>
    <row r="14015" ht="14.25" customHeight="1"/>
    <row r="14016" ht="14.25" customHeight="1"/>
    <row r="14017" ht="14.25" customHeight="1"/>
    <row r="14018" ht="14.25" customHeight="1"/>
    <row r="14019" ht="14.25" customHeight="1"/>
    <row r="14020" ht="14.25" customHeight="1"/>
    <row r="14021" ht="14.25" customHeight="1"/>
    <row r="14022" ht="14.25" customHeight="1"/>
    <row r="14023" ht="14.25" customHeight="1"/>
    <row r="14024" ht="14.25" customHeight="1"/>
    <row r="14025" ht="14.25" customHeight="1"/>
    <row r="14026" ht="14.25" customHeight="1"/>
    <row r="14027" ht="14.25" customHeight="1"/>
    <row r="14028" ht="14.25" customHeight="1"/>
    <row r="14029" ht="14.25" customHeight="1"/>
    <row r="14030" ht="14.25" customHeight="1"/>
    <row r="14031" ht="14.25" customHeight="1"/>
    <row r="14032" ht="14.25" customHeight="1"/>
    <row r="14033" ht="14.25" customHeight="1"/>
    <row r="14034" ht="14.25" customHeight="1"/>
    <row r="14035" ht="14.25" customHeight="1"/>
    <row r="14036" ht="14.25" customHeight="1"/>
    <row r="14037" ht="14.25" customHeight="1"/>
    <row r="14038" ht="14.25" customHeight="1"/>
    <row r="14039" ht="14.25" customHeight="1"/>
    <row r="14040" ht="14.25" customHeight="1"/>
    <row r="14041" ht="14.25" customHeight="1"/>
    <row r="14042" ht="14.25" customHeight="1"/>
    <row r="14043" ht="14.25" customHeight="1"/>
    <row r="14044" ht="14.25" customHeight="1"/>
    <row r="14045" ht="14.25" customHeight="1"/>
    <row r="14046" ht="14.25" customHeight="1"/>
    <row r="14047" ht="14.25" customHeight="1"/>
    <row r="14048" ht="14.25" customHeight="1"/>
    <row r="14049" ht="14.25" customHeight="1"/>
    <row r="14050" ht="14.25" customHeight="1"/>
    <row r="14051" ht="14.25" customHeight="1"/>
    <row r="14052" ht="14.25" customHeight="1"/>
    <row r="14053" ht="14.25" customHeight="1"/>
    <row r="14054" ht="14.25" customHeight="1"/>
    <row r="14055" ht="14.25" customHeight="1"/>
    <row r="14056" ht="14.25" customHeight="1"/>
    <row r="14057" ht="14.25" customHeight="1"/>
    <row r="14058" ht="14.25" customHeight="1"/>
    <row r="14059" ht="14.25" customHeight="1"/>
    <row r="14060" ht="14.25" customHeight="1"/>
    <row r="14061" ht="14.25" customHeight="1"/>
    <row r="14062" ht="14.25" customHeight="1"/>
    <row r="14063" ht="14.25" customHeight="1"/>
    <row r="14064" ht="14.25" customHeight="1"/>
    <row r="14065" ht="14.25" customHeight="1"/>
    <row r="14066" ht="14.25" customHeight="1"/>
    <row r="14067" ht="14.25" customHeight="1"/>
    <row r="14068" ht="14.25" customHeight="1"/>
    <row r="14069" ht="14.25" customHeight="1"/>
    <row r="14070" ht="14.25" customHeight="1"/>
    <row r="14071" ht="14.25" customHeight="1"/>
    <row r="14072" ht="14.25" customHeight="1"/>
    <row r="14073" ht="14.25" customHeight="1"/>
    <row r="14074" ht="14.25" customHeight="1"/>
    <row r="14075" ht="14.25" customHeight="1"/>
    <row r="14076" ht="14.25" customHeight="1"/>
    <row r="14077" ht="14.25" customHeight="1"/>
    <row r="14078" ht="14.25" customHeight="1"/>
    <row r="14079" ht="14.25" customHeight="1"/>
    <row r="14080" ht="14.25" customHeight="1"/>
    <row r="14081" ht="14.25" customHeight="1"/>
    <row r="14082" ht="14.25" customHeight="1"/>
    <row r="14083" ht="14.25" customHeight="1"/>
    <row r="14084" ht="14.25" customHeight="1"/>
    <row r="14085" ht="14.25" customHeight="1"/>
    <row r="14086" ht="14.25" customHeight="1"/>
    <row r="14087" ht="14.25" customHeight="1"/>
    <row r="14088" ht="14.25" customHeight="1"/>
    <row r="14089" ht="14.25" customHeight="1"/>
    <row r="14090" ht="14.25" customHeight="1"/>
    <row r="14091" ht="14.25" customHeight="1"/>
    <row r="14092" ht="14.25" customHeight="1"/>
    <row r="14093" ht="14.25" customHeight="1"/>
    <row r="14094" ht="14.25" customHeight="1"/>
    <row r="14095" ht="14.25" customHeight="1"/>
    <row r="14096" ht="14.25" customHeight="1"/>
    <row r="14097" ht="14.25" customHeight="1"/>
    <row r="14098" ht="14.25" customHeight="1"/>
    <row r="14099" ht="14.25" customHeight="1"/>
    <row r="14100" ht="14.25" customHeight="1"/>
    <row r="14101" ht="14.25" customHeight="1"/>
    <row r="14102" ht="14.25" customHeight="1"/>
    <row r="14103" ht="14.25" customHeight="1"/>
    <row r="14104" ht="14.25" customHeight="1"/>
    <row r="14105" ht="14.25" customHeight="1"/>
    <row r="14106" ht="14.25" customHeight="1"/>
    <row r="14107" ht="14.25" customHeight="1"/>
    <row r="14108" ht="14.25" customHeight="1"/>
    <row r="14109" ht="14.25" customHeight="1"/>
    <row r="14110" ht="14.25" customHeight="1"/>
    <row r="14111" ht="14.25" customHeight="1"/>
    <row r="14112" ht="14.25" customHeight="1"/>
    <row r="14113" ht="14.25" customHeight="1"/>
    <row r="14114" ht="14.25" customHeight="1"/>
    <row r="14115" ht="14.25" customHeight="1"/>
    <row r="14116" ht="14.25" customHeight="1"/>
    <row r="14117" ht="14.25" customHeight="1"/>
    <row r="14118" ht="14.25" customHeight="1"/>
    <row r="14119" ht="14.25" customHeight="1"/>
    <row r="14120" ht="14.25" customHeight="1"/>
    <row r="14121" ht="14.25" customHeight="1"/>
    <row r="14122" ht="14.25" customHeight="1"/>
    <row r="14123" ht="14.25" customHeight="1"/>
    <row r="14124" ht="14.25" customHeight="1"/>
    <row r="14125" ht="14.25" customHeight="1"/>
    <row r="14126" ht="14.25" customHeight="1"/>
    <row r="14127" ht="14.25" customHeight="1"/>
    <row r="14128" ht="14.25" customHeight="1"/>
    <row r="14129" ht="14.25" customHeight="1"/>
    <row r="14130" ht="14.25" customHeight="1"/>
    <row r="14131" ht="14.25" customHeight="1"/>
    <row r="14132" ht="14.25" customHeight="1"/>
    <row r="14133" ht="14.25" customHeight="1"/>
    <row r="14134" ht="14.25" customHeight="1"/>
    <row r="14135" ht="14.25" customHeight="1"/>
    <row r="14136" ht="14.25" customHeight="1"/>
    <row r="14137" ht="14.25" customHeight="1"/>
    <row r="14138" ht="14.25" customHeight="1"/>
    <row r="14139" ht="14.25" customHeight="1"/>
    <row r="14140" ht="14.25" customHeight="1"/>
    <row r="14141" ht="14.25" customHeight="1"/>
    <row r="14142" ht="14.25" customHeight="1"/>
    <row r="14143" ht="14.25" customHeight="1"/>
    <row r="14144" ht="14.25" customHeight="1"/>
    <row r="14145" ht="14.25" customHeight="1"/>
    <row r="14146" ht="14.25" customHeight="1"/>
    <row r="14147" ht="14.25" customHeight="1"/>
    <row r="14148" ht="14.25" customHeight="1"/>
    <row r="14149" ht="14.25" customHeight="1"/>
    <row r="14150" ht="14.25" customHeight="1"/>
    <row r="14151" ht="14.25" customHeight="1"/>
    <row r="14152" ht="14.25" customHeight="1"/>
    <row r="14153" ht="14.25" customHeight="1"/>
    <row r="14154" ht="14.25" customHeight="1"/>
    <row r="14155" ht="14.25" customHeight="1"/>
    <row r="14156" ht="14.25" customHeight="1"/>
    <row r="14157" ht="14.25" customHeight="1"/>
    <row r="14158" ht="14.25" customHeight="1"/>
    <row r="14159" ht="14.25" customHeight="1"/>
    <row r="14160" ht="14.25" customHeight="1"/>
    <row r="14161" ht="14.25" customHeight="1"/>
    <row r="14162" ht="14.25" customHeight="1"/>
    <row r="14163" ht="14.25" customHeight="1"/>
    <row r="14164" ht="14.25" customHeight="1"/>
    <row r="14165" ht="14.25" customHeight="1"/>
    <row r="14166" ht="14.25" customHeight="1"/>
    <row r="14167" ht="14.25" customHeight="1"/>
    <row r="14168" ht="14.25" customHeight="1"/>
    <row r="14169" ht="14.25" customHeight="1"/>
    <row r="14170" ht="14.25" customHeight="1"/>
    <row r="14171" ht="14.25" customHeight="1"/>
    <row r="14172" ht="14.25" customHeight="1"/>
    <row r="14173" ht="14.25" customHeight="1"/>
    <row r="14174" ht="14.25" customHeight="1"/>
    <row r="14175" ht="14.25" customHeight="1"/>
    <row r="14176" ht="14.25" customHeight="1"/>
    <row r="14177" ht="14.25" customHeight="1"/>
    <row r="14178" ht="14.25" customHeight="1"/>
    <row r="14179" ht="14.25" customHeight="1"/>
    <row r="14180" ht="14.25" customHeight="1"/>
    <row r="14181" ht="14.25" customHeight="1"/>
    <row r="14182" ht="14.25" customHeight="1"/>
    <row r="14183" ht="14.25" customHeight="1"/>
    <row r="14184" ht="14.25" customHeight="1"/>
    <row r="14185" ht="14.25" customHeight="1"/>
    <row r="14186" ht="14.25" customHeight="1"/>
    <row r="14187" ht="14.25" customHeight="1"/>
    <row r="14188" ht="14.25" customHeight="1"/>
    <row r="14189" ht="14.25" customHeight="1"/>
    <row r="14190" ht="14.25" customHeight="1"/>
    <row r="14191" ht="14.25" customHeight="1"/>
    <row r="14192" ht="14.25" customHeight="1"/>
    <row r="14193" ht="14.25" customHeight="1"/>
    <row r="14194" ht="14.25" customHeight="1"/>
    <row r="14195" ht="14.25" customHeight="1"/>
    <row r="14196" ht="14.25" customHeight="1"/>
    <row r="14197" ht="14.25" customHeight="1"/>
    <row r="14198" ht="14.25" customHeight="1"/>
    <row r="14199" ht="14.25" customHeight="1"/>
    <row r="14200" ht="14.25" customHeight="1"/>
    <row r="14201" ht="14.25" customHeight="1"/>
    <row r="14202" ht="14.25" customHeight="1"/>
    <row r="14203" ht="14.25" customHeight="1"/>
    <row r="14204" ht="14.25" customHeight="1"/>
    <row r="14205" ht="14.25" customHeight="1"/>
    <row r="14206" ht="14.25" customHeight="1"/>
    <row r="14207" ht="14.25" customHeight="1"/>
    <row r="14208" ht="14.25" customHeight="1"/>
    <row r="14209" ht="14.25" customHeight="1"/>
    <row r="14210" ht="14.25" customHeight="1"/>
    <row r="14211" ht="14.25" customHeight="1"/>
    <row r="14212" ht="14.25" customHeight="1"/>
    <row r="14213" ht="14.25" customHeight="1"/>
    <row r="14214" ht="14.25" customHeight="1"/>
    <row r="14215" ht="14.25" customHeight="1"/>
    <row r="14216" ht="14.25" customHeight="1"/>
    <row r="14217" ht="14.25" customHeight="1"/>
    <row r="14218" ht="14.25" customHeight="1"/>
    <row r="14219" ht="14.25" customHeight="1"/>
    <row r="14220" ht="14.25" customHeight="1"/>
    <row r="14221" ht="14.25" customHeight="1"/>
    <row r="14222" ht="14.25" customHeight="1"/>
    <row r="14223" ht="14.25" customHeight="1"/>
    <row r="14224" ht="14.25" customHeight="1"/>
    <row r="14225" ht="14.25" customHeight="1"/>
    <row r="14226" ht="14.25" customHeight="1"/>
    <row r="14227" ht="14.25" customHeight="1"/>
    <row r="14228" ht="14.25" customHeight="1"/>
    <row r="14229" ht="14.25" customHeight="1"/>
    <row r="14230" ht="14.25" customHeight="1"/>
    <row r="14231" ht="14.25" customHeight="1"/>
    <row r="14232" ht="14.25" customHeight="1"/>
    <row r="14233" ht="14.25" customHeight="1"/>
    <row r="14234" ht="14.25" customHeight="1"/>
    <row r="14235" ht="14.25" customHeight="1"/>
    <row r="14236" ht="14.25" customHeight="1"/>
    <row r="14237" ht="14.25" customHeight="1"/>
    <row r="14238" ht="14.25" customHeight="1"/>
    <row r="14239" ht="14.25" customHeight="1"/>
    <row r="14240" ht="14.25" customHeight="1"/>
    <row r="14241" ht="14.25" customHeight="1"/>
    <row r="14242" ht="14.25" customHeight="1"/>
    <row r="14243" ht="14.25" customHeight="1"/>
    <row r="14244" ht="14.25" customHeight="1"/>
    <row r="14245" ht="14.25" customHeight="1"/>
    <row r="14246" ht="14.25" customHeight="1"/>
    <row r="14247" ht="14.25" customHeight="1"/>
    <row r="14248" ht="14.25" customHeight="1"/>
    <row r="14249" ht="14.25" customHeight="1"/>
    <row r="14250" ht="14.25" customHeight="1"/>
    <row r="14251" ht="14.25" customHeight="1"/>
    <row r="14252" ht="14.25" customHeight="1"/>
    <row r="14253" ht="14.25" customHeight="1"/>
    <row r="14254" ht="14.25" customHeight="1"/>
    <row r="14255" ht="14.25" customHeight="1"/>
    <row r="14256" ht="14.25" customHeight="1"/>
    <row r="14257" ht="14.25" customHeight="1"/>
    <row r="14258" ht="14.25" customHeight="1"/>
    <row r="14259" ht="14.25" customHeight="1"/>
    <row r="14260" ht="14.25" customHeight="1"/>
    <row r="14261" ht="14.25" customHeight="1"/>
    <row r="14262" ht="14.25" customHeight="1"/>
    <row r="14263" ht="14.25" customHeight="1"/>
    <row r="14264" ht="14.25" customHeight="1"/>
    <row r="14265" ht="14.25" customHeight="1"/>
    <row r="14266" ht="14.25" customHeight="1"/>
    <row r="14267" ht="14.25" customHeight="1"/>
    <row r="14268" ht="14.25" customHeight="1"/>
    <row r="14269" ht="14.25" customHeight="1"/>
    <row r="14270" ht="14.25" customHeight="1"/>
    <row r="14271" ht="14.25" customHeight="1"/>
    <row r="14272" ht="14.25" customHeight="1"/>
    <row r="14273" ht="14.25" customHeight="1"/>
    <row r="14274" ht="14.25" customHeight="1"/>
    <row r="14275" ht="14.25" customHeight="1"/>
    <row r="14276" ht="14.25" customHeight="1"/>
    <row r="14277" ht="14.25" customHeight="1"/>
    <row r="14278" ht="14.25" customHeight="1"/>
    <row r="14279" ht="14.25" customHeight="1"/>
    <row r="14280" ht="14.25" customHeight="1"/>
    <row r="14281" ht="14.25" customHeight="1"/>
    <row r="14282" ht="14.25" customHeight="1"/>
    <row r="14283" ht="14.25" customHeight="1"/>
    <row r="14284" ht="14.25" customHeight="1"/>
    <row r="14285" ht="14.25" customHeight="1"/>
    <row r="14286" ht="14.25" customHeight="1"/>
    <row r="14287" ht="14.25" customHeight="1"/>
    <row r="14288" ht="14.25" customHeight="1"/>
    <row r="14289" ht="14.25" customHeight="1"/>
    <row r="14290" ht="14.25" customHeight="1"/>
    <row r="14291" ht="14.25" customHeight="1"/>
    <row r="14292" ht="14.25" customHeight="1"/>
    <row r="14293" ht="14.25" customHeight="1"/>
    <row r="14294" ht="14.25" customHeight="1"/>
    <row r="14295" ht="14.25" customHeight="1"/>
    <row r="14296" ht="14.25" customHeight="1"/>
    <row r="14297" ht="14.25" customHeight="1"/>
    <row r="14298" ht="14.25" customHeight="1"/>
    <row r="14299" ht="14.25" customHeight="1"/>
    <row r="14300" ht="14.25" customHeight="1"/>
    <row r="14301" ht="14.25" customHeight="1"/>
    <row r="14302" ht="14.25" customHeight="1"/>
    <row r="14303" ht="14.25" customHeight="1"/>
    <row r="14304" ht="14.25" customHeight="1"/>
    <row r="14305" ht="14.25" customHeight="1"/>
    <row r="14306" ht="14.25" customHeight="1"/>
    <row r="14307" ht="14.25" customHeight="1"/>
    <row r="14308" ht="14.25" customHeight="1"/>
    <row r="14309" ht="14.25" customHeight="1"/>
    <row r="14310" ht="14.25" customHeight="1"/>
    <row r="14311" ht="14.25" customHeight="1"/>
    <row r="14312" ht="14.25" customHeight="1"/>
    <row r="14313" ht="14.25" customHeight="1"/>
    <row r="14314" ht="14.25" customHeight="1"/>
    <row r="14315" ht="14.25" customHeight="1"/>
    <row r="14316" ht="14.25" customHeight="1"/>
    <row r="14317" ht="14.25" customHeight="1"/>
    <row r="14318" ht="14.25" customHeight="1"/>
    <row r="14319" ht="14.25" customHeight="1"/>
    <row r="14320" ht="14.25" customHeight="1"/>
    <row r="14321" ht="14.25" customHeight="1"/>
    <row r="14322" ht="14.25" customHeight="1"/>
    <row r="14323" ht="14.25" customHeight="1"/>
    <row r="14324" ht="14.25" customHeight="1"/>
    <row r="14325" ht="14.25" customHeight="1"/>
    <row r="14326" ht="14.25" customHeight="1"/>
    <row r="14327" ht="14.25" customHeight="1"/>
    <row r="14328" ht="14.25" customHeight="1"/>
    <row r="14329" ht="14.25" customHeight="1"/>
    <row r="14330" ht="14.25" customHeight="1"/>
    <row r="14331" ht="14.25" customHeight="1"/>
    <row r="14332" ht="14.25" customHeight="1"/>
    <row r="14333" ht="14.25" customHeight="1"/>
    <row r="14334" ht="14.25" customHeight="1"/>
    <row r="14335" ht="14.25" customHeight="1"/>
    <row r="14336" ht="14.25" customHeight="1"/>
    <row r="14337" ht="14.25" customHeight="1"/>
    <row r="14338" ht="14.25" customHeight="1"/>
    <row r="14339" ht="14.25" customHeight="1"/>
    <row r="14340" ht="14.25" customHeight="1"/>
    <row r="14341" ht="14.25" customHeight="1"/>
    <row r="14342" ht="14.25" customHeight="1"/>
    <row r="14343" ht="14.25" customHeight="1"/>
    <row r="14344" ht="14.25" customHeight="1"/>
    <row r="14345" ht="14.25" customHeight="1"/>
    <row r="14346" ht="14.25" customHeight="1"/>
    <row r="14347" ht="14.25" customHeight="1"/>
    <row r="14348" ht="14.25" customHeight="1"/>
    <row r="14349" ht="14.25" customHeight="1"/>
    <row r="14350" ht="14.25" customHeight="1"/>
    <row r="14351" ht="14.25" customHeight="1"/>
    <row r="14352" ht="14.25" customHeight="1"/>
    <row r="14353" ht="14.25" customHeight="1"/>
    <row r="14354" ht="14.25" customHeight="1"/>
    <row r="14355" ht="14.25" customHeight="1"/>
    <row r="14356" ht="14.25" customHeight="1"/>
    <row r="14357" ht="14.25" customHeight="1"/>
    <row r="14358" ht="14.25" customHeight="1"/>
    <row r="14359" ht="14.25" customHeight="1"/>
    <row r="14360" ht="14.25" customHeight="1"/>
    <row r="14361" ht="14.25" customHeight="1"/>
    <row r="14362" ht="14.25" customHeight="1"/>
    <row r="14363" ht="14.25" customHeight="1"/>
    <row r="14364" ht="14.25" customHeight="1"/>
    <row r="14365" ht="14.25" customHeight="1"/>
    <row r="14366" ht="14.25" customHeight="1"/>
    <row r="14367" ht="14.25" customHeight="1"/>
    <row r="14368" ht="14.25" customHeight="1"/>
    <row r="14369" ht="14.25" customHeight="1"/>
    <row r="14370" ht="14.25" customHeight="1"/>
    <row r="14371" ht="14.25" customHeight="1"/>
    <row r="14372" ht="14.25" customHeight="1"/>
    <row r="14373" ht="14.25" customHeight="1"/>
    <row r="14374" ht="14.25" customHeight="1"/>
    <row r="14375" ht="14.25" customHeight="1"/>
    <row r="14376" ht="14.25" customHeight="1"/>
    <row r="14377" ht="14.25" customHeight="1"/>
    <row r="14378" ht="14.25" customHeight="1"/>
    <row r="14379" ht="14.25" customHeight="1"/>
    <row r="14380" ht="14.25" customHeight="1"/>
    <row r="14381" ht="14.25" customHeight="1"/>
    <row r="14382" ht="14.25" customHeight="1"/>
    <row r="14383" ht="14.25" customHeight="1"/>
    <row r="14384" ht="14.25" customHeight="1"/>
    <row r="14385" ht="14.25" customHeight="1"/>
    <row r="14386" ht="14.25" customHeight="1"/>
    <row r="14387" ht="14.25" customHeight="1"/>
    <row r="14388" ht="14.25" customHeight="1"/>
    <row r="14389" ht="14.25" customHeight="1"/>
    <row r="14390" ht="14.25" customHeight="1"/>
    <row r="14391" ht="14.25" customHeight="1"/>
    <row r="14392" ht="14.25" customHeight="1"/>
    <row r="14393" ht="14.25" customHeight="1"/>
    <row r="14394" ht="14.25" customHeight="1"/>
    <row r="14395" ht="14.25" customHeight="1"/>
    <row r="14396" ht="14.25" customHeight="1"/>
    <row r="14397" ht="14.25" customHeight="1"/>
    <row r="14398" ht="14.25" customHeight="1"/>
    <row r="14399" ht="14.25" customHeight="1"/>
    <row r="14400" ht="14.25" customHeight="1"/>
    <row r="14401" ht="14.25" customHeight="1"/>
    <row r="14402" ht="14.25" customHeight="1"/>
    <row r="14403" ht="14.25" customHeight="1"/>
    <row r="14404" ht="14.25" customHeight="1"/>
    <row r="14405" ht="14.25" customHeight="1"/>
    <row r="14406" ht="14.25" customHeight="1"/>
    <row r="14407" ht="14.25" customHeight="1"/>
    <row r="14408" ht="14.25" customHeight="1"/>
    <row r="14409" ht="14.25" customHeight="1"/>
    <row r="14410" ht="14.25" customHeight="1"/>
    <row r="14411" ht="14.25" customHeight="1"/>
    <row r="14412" ht="14.25" customHeight="1"/>
    <row r="14413" ht="14.25" customHeight="1"/>
    <row r="14414" ht="14.25" customHeight="1"/>
    <row r="14415" ht="14.25" customHeight="1"/>
    <row r="14416" ht="14.25" customHeight="1"/>
    <row r="14417" ht="14.25" customHeight="1"/>
    <row r="14418" ht="14.25" customHeight="1"/>
    <row r="14419" ht="14.25" customHeight="1"/>
    <row r="14420" ht="14.25" customHeight="1"/>
    <row r="14421" ht="14.25" customHeight="1"/>
    <row r="14422" ht="14.25" customHeight="1"/>
    <row r="14423" ht="14.25" customHeight="1"/>
    <row r="14424" ht="14.25" customHeight="1"/>
    <row r="14425" ht="14.25" customHeight="1"/>
    <row r="14426" ht="14.25" customHeight="1"/>
    <row r="14427" ht="14.25" customHeight="1"/>
    <row r="14428" ht="14.25" customHeight="1"/>
    <row r="14429" ht="14.25" customHeight="1"/>
    <row r="14430" ht="14.25" customHeight="1"/>
    <row r="14431" ht="14.25" customHeight="1"/>
    <row r="14432" ht="14.25" customHeight="1"/>
    <row r="14433" ht="14.25" customHeight="1"/>
    <row r="14434" ht="14.25" customHeight="1"/>
    <row r="14435" ht="14.25" customHeight="1"/>
    <row r="14436" ht="14.25" customHeight="1"/>
    <row r="14437" ht="14.25" customHeight="1"/>
    <row r="14438" ht="14.25" customHeight="1"/>
    <row r="14439" ht="14.25" customHeight="1"/>
    <row r="14440" ht="14.25" customHeight="1"/>
    <row r="14441" ht="14.25" customHeight="1"/>
    <row r="14442" ht="14.25" customHeight="1"/>
    <row r="14443" ht="14.25" customHeight="1"/>
    <row r="14444" ht="14.25" customHeight="1"/>
    <row r="14445" ht="14.25" customHeight="1"/>
    <row r="14446" ht="14.25" customHeight="1"/>
    <row r="14447" ht="14.25" customHeight="1"/>
    <row r="14448" ht="14.25" customHeight="1"/>
    <row r="14449" ht="14.25" customHeight="1"/>
    <row r="14450" ht="14.25" customHeight="1"/>
    <row r="14451" ht="14.25" customHeight="1"/>
    <row r="14452" ht="14.25" customHeight="1"/>
    <row r="14453" ht="14.25" customHeight="1"/>
    <row r="14454" ht="14.25" customHeight="1"/>
    <row r="14455" ht="14.25" customHeight="1"/>
    <row r="14456" ht="14.25" customHeight="1"/>
    <row r="14457" ht="14.25" customHeight="1"/>
    <row r="14458" ht="14.25" customHeight="1"/>
    <row r="14459" ht="14.25" customHeight="1"/>
    <row r="14460" ht="14.25" customHeight="1"/>
    <row r="14461" ht="14.25" customHeight="1"/>
    <row r="14462" ht="14.25" customHeight="1"/>
    <row r="14463" ht="14.25" customHeight="1"/>
    <row r="14464" ht="14.25" customHeight="1"/>
    <row r="14465" ht="14.25" customHeight="1"/>
    <row r="14466" ht="14.25" customHeight="1"/>
    <row r="14467" ht="14.25" customHeight="1"/>
    <row r="14468" ht="14.25" customHeight="1"/>
    <row r="14469" ht="14.25" customHeight="1"/>
    <row r="14470" ht="14.25" customHeight="1"/>
    <row r="14471" ht="14.25" customHeight="1"/>
    <row r="14472" ht="14.25" customHeight="1"/>
    <row r="14473" ht="14.25" customHeight="1"/>
    <row r="14474" ht="14.25" customHeight="1"/>
    <row r="14475" ht="14.25" customHeight="1"/>
    <row r="14476" ht="14.25" customHeight="1"/>
    <row r="14477" ht="14.25" customHeight="1"/>
    <row r="14478" ht="14.25" customHeight="1"/>
    <row r="14479" ht="14.25" customHeight="1"/>
    <row r="14480" ht="14.25" customHeight="1"/>
    <row r="14481" ht="14.25" customHeight="1"/>
    <row r="14482" ht="14.25" customHeight="1"/>
    <row r="14483" ht="14.25" customHeight="1"/>
    <row r="14484" ht="14.25" customHeight="1"/>
    <row r="14485" ht="14.25" customHeight="1"/>
    <row r="14486" ht="14.25" customHeight="1"/>
    <row r="14487" ht="14.25" customHeight="1"/>
    <row r="14488" ht="14.25" customHeight="1"/>
    <row r="14489" ht="14.25" customHeight="1"/>
    <row r="14490" ht="14.25" customHeight="1"/>
    <row r="14491" ht="14.25" customHeight="1"/>
    <row r="14492" ht="14.25" customHeight="1"/>
    <row r="14493" ht="14.25" customHeight="1"/>
    <row r="14494" ht="14.25" customHeight="1"/>
    <row r="14495" ht="14.25" customHeight="1"/>
    <row r="14496" ht="14.25" customHeight="1"/>
    <row r="14497" ht="14.25" customHeight="1"/>
    <row r="14498" ht="14.25" customHeight="1"/>
    <row r="14499" ht="14.25" customHeight="1"/>
    <row r="14500" ht="14.25" customHeight="1"/>
    <row r="14501" ht="14.25" customHeight="1"/>
    <row r="14502" ht="14.25" customHeight="1"/>
    <row r="14503" ht="14.25" customHeight="1"/>
    <row r="14504" ht="14.25" customHeight="1"/>
    <row r="14505" ht="14.25" customHeight="1"/>
    <row r="14506" ht="14.25" customHeight="1"/>
    <row r="14507" ht="14.25" customHeight="1"/>
    <row r="14508" ht="14.25" customHeight="1"/>
    <row r="14509" ht="14.25" customHeight="1"/>
    <row r="14510" ht="14.25" customHeight="1"/>
    <row r="14511" ht="14.25" customHeight="1"/>
    <row r="14512" ht="14.25" customHeight="1"/>
    <row r="14513" ht="14.25" customHeight="1"/>
    <row r="14514" ht="14.25" customHeight="1"/>
    <row r="14515" ht="14.25" customHeight="1"/>
    <row r="14516" ht="14.25" customHeight="1"/>
    <row r="14517" ht="14.25" customHeight="1"/>
    <row r="14518" ht="14.25" customHeight="1"/>
    <row r="14519" ht="14.25" customHeight="1"/>
    <row r="14520" ht="14.25" customHeight="1"/>
    <row r="14521" ht="14.25" customHeight="1"/>
    <row r="14522" ht="14.25" customHeight="1"/>
    <row r="14523" ht="14.25" customHeight="1"/>
    <row r="14524" ht="14.25" customHeight="1"/>
    <row r="14525" ht="14.25" customHeight="1"/>
    <row r="14526" ht="14.25" customHeight="1"/>
    <row r="14527" ht="14.25" customHeight="1"/>
    <row r="14528" ht="14.25" customHeight="1"/>
    <row r="14529" ht="14.25" customHeight="1"/>
    <row r="14530" ht="14.25" customHeight="1"/>
    <row r="14531" ht="14.25" customHeight="1"/>
    <row r="14532" ht="14.25" customHeight="1"/>
    <row r="14533" ht="14.25" customHeight="1"/>
    <row r="14534" ht="14.25" customHeight="1"/>
    <row r="14535" ht="14.25" customHeight="1"/>
    <row r="14536" ht="14.25" customHeight="1"/>
    <row r="14537" ht="14.25" customHeight="1"/>
    <row r="14538" ht="14.25" customHeight="1"/>
    <row r="14539" ht="14.25" customHeight="1"/>
    <row r="14540" ht="14.25" customHeight="1"/>
    <row r="14541" ht="14.25" customHeight="1"/>
    <row r="14542" ht="14.25" customHeight="1"/>
    <row r="14543" ht="14.25" customHeight="1"/>
    <row r="14544" ht="14.25" customHeight="1"/>
    <row r="14545" ht="14.25" customHeight="1"/>
    <row r="14546" ht="14.25" customHeight="1"/>
    <row r="14547" ht="14.25" customHeight="1"/>
    <row r="14548" ht="14.25" customHeight="1"/>
    <row r="14549" ht="14.25" customHeight="1"/>
    <row r="14550" ht="14.25" customHeight="1"/>
    <row r="14551" ht="14.25" customHeight="1"/>
    <row r="14552" ht="14.25" customHeight="1"/>
    <row r="14553" ht="14.25" customHeight="1"/>
    <row r="14554" ht="14.25" customHeight="1"/>
    <row r="14555" ht="14.25" customHeight="1"/>
    <row r="14556" ht="14.25" customHeight="1"/>
    <row r="14557" ht="14.25" customHeight="1"/>
    <row r="14558" ht="14.25" customHeight="1"/>
    <row r="14559" ht="14.25" customHeight="1"/>
    <row r="14560" ht="14.25" customHeight="1"/>
    <row r="14561" ht="14.25" customHeight="1"/>
    <row r="14562" ht="14.25" customHeight="1"/>
    <row r="14563" ht="14.25" customHeight="1"/>
    <row r="14564" ht="14.25" customHeight="1"/>
    <row r="14565" ht="14.25" customHeight="1"/>
    <row r="14566" ht="14.25" customHeight="1"/>
    <row r="14567" ht="14.25" customHeight="1"/>
    <row r="14568" ht="14.25" customHeight="1"/>
    <row r="14569" ht="14.25" customHeight="1"/>
    <row r="14570" ht="14.25" customHeight="1"/>
    <row r="14571" ht="14.25" customHeight="1"/>
    <row r="14572" ht="14.25" customHeight="1"/>
    <row r="14573" ht="14.25" customHeight="1"/>
    <row r="14574" ht="14.25" customHeight="1"/>
    <row r="14575" ht="14.25" customHeight="1"/>
    <row r="14576" ht="14.25" customHeight="1"/>
    <row r="14577" ht="14.25" customHeight="1"/>
    <row r="14578" ht="14.25" customHeight="1"/>
    <row r="14579" ht="14.25" customHeight="1"/>
    <row r="14580" ht="14.25" customHeight="1"/>
    <row r="14581" ht="14.25" customHeight="1"/>
    <row r="14582" ht="14.25" customHeight="1"/>
    <row r="14583" ht="14.25" customHeight="1"/>
    <row r="14584" ht="14.25" customHeight="1"/>
    <row r="14585" ht="14.25" customHeight="1"/>
    <row r="14586" ht="14.25" customHeight="1"/>
    <row r="14587" ht="14.25" customHeight="1"/>
    <row r="14588" ht="14.25" customHeight="1"/>
    <row r="14589" ht="14.25" customHeight="1"/>
    <row r="14590" ht="14.25" customHeight="1"/>
    <row r="14591" ht="14.25" customHeight="1"/>
    <row r="14592" ht="14.25" customHeight="1"/>
    <row r="14593" ht="14.25" customHeight="1"/>
    <row r="14594" ht="14.25" customHeight="1"/>
    <row r="14595" ht="14.25" customHeight="1"/>
    <row r="14596" ht="14.25" customHeight="1"/>
    <row r="14597" ht="14.25" customHeight="1"/>
    <row r="14598" ht="14.25" customHeight="1"/>
    <row r="14599" ht="14.25" customHeight="1"/>
    <row r="14600" ht="14.25" customHeight="1"/>
    <row r="14601" ht="14.25" customHeight="1"/>
    <row r="14602" ht="14.25" customHeight="1"/>
    <row r="14603" ht="14.25" customHeight="1"/>
    <row r="14604" ht="14.25" customHeight="1"/>
    <row r="14605" ht="14.25" customHeight="1"/>
    <row r="14606" ht="14.25" customHeight="1"/>
    <row r="14607" ht="14.25" customHeight="1"/>
    <row r="14608" ht="14.25" customHeight="1"/>
    <row r="14609" ht="14.25" customHeight="1"/>
    <row r="14610" ht="14.25" customHeight="1"/>
    <row r="14611" ht="14.25" customHeight="1"/>
    <row r="14612" ht="14.25" customHeight="1"/>
    <row r="14613" ht="14.25" customHeight="1"/>
    <row r="14614" ht="14.25" customHeight="1"/>
    <row r="14615" ht="14.25" customHeight="1"/>
    <row r="14616" ht="14.25" customHeight="1"/>
    <row r="14617" ht="14.25" customHeight="1"/>
    <row r="14618" ht="14.25" customHeight="1"/>
    <row r="14619" ht="14.25" customHeight="1"/>
    <row r="14620" ht="14.25" customHeight="1"/>
    <row r="14621" ht="14.25" customHeight="1"/>
    <row r="14622" ht="14.25" customHeight="1"/>
    <row r="14623" ht="14.25" customHeight="1"/>
    <row r="14624" ht="14.25" customHeight="1"/>
    <row r="14625" ht="14.25" customHeight="1"/>
    <row r="14626" ht="14.25" customHeight="1"/>
    <row r="14627" ht="14.25" customHeight="1"/>
    <row r="14628" ht="14.25" customHeight="1"/>
    <row r="14629" ht="14.25" customHeight="1"/>
    <row r="14630" ht="14.25" customHeight="1"/>
    <row r="14631" ht="14.25" customHeight="1"/>
    <row r="14632" ht="14.25" customHeight="1"/>
    <row r="14633" ht="14.25" customHeight="1"/>
    <row r="14634" ht="14.25" customHeight="1"/>
    <row r="14635" ht="14.25" customHeight="1"/>
    <row r="14636" ht="14.25" customHeight="1"/>
    <row r="14637" ht="14.25" customHeight="1"/>
    <row r="14638" ht="14.25" customHeight="1"/>
    <row r="14639" ht="14.25" customHeight="1"/>
    <row r="14640" ht="14.25" customHeight="1"/>
    <row r="14641" ht="14.25" customHeight="1"/>
    <row r="14642" ht="14.25" customHeight="1"/>
    <row r="14643" ht="14.25" customHeight="1"/>
    <row r="14644" ht="14.25" customHeight="1"/>
    <row r="14645" ht="14.25" customHeight="1"/>
    <row r="14646" ht="14.25" customHeight="1"/>
    <row r="14647" ht="14.25" customHeight="1"/>
    <row r="14648" ht="14.25" customHeight="1"/>
    <row r="14649" ht="14.25" customHeight="1"/>
    <row r="14650" ht="14.25" customHeight="1"/>
    <row r="14651" ht="14.25" customHeight="1"/>
    <row r="14652" ht="14.25" customHeight="1"/>
    <row r="14653" ht="14.25" customHeight="1"/>
    <row r="14654" ht="14.25" customHeight="1"/>
    <row r="14655" ht="14.25" customHeight="1"/>
    <row r="14656" ht="14.25" customHeight="1"/>
    <row r="14657" ht="14.25" customHeight="1"/>
    <row r="14658" ht="14.25" customHeight="1"/>
    <row r="14659" ht="14.25" customHeight="1"/>
    <row r="14660" ht="14.25" customHeight="1"/>
    <row r="14661" ht="14.25" customHeight="1"/>
    <row r="14662" ht="14.25" customHeight="1"/>
    <row r="14663" ht="14.25" customHeight="1"/>
    <row r="14664" ht="14.25" customHeight="1"/>
    <row r="14665" ht="14.25" customHeight="1"/>
    <row r="14666" ht="14.25" customHeight="1"/>
    <row r="14667" ht="14.25" customHeight="1"/>
    <row r="14668" ht="14.25" customHeight="1"/>
    <row r="14669" ht="14.25" customHeight="1"/>
    <row r="14670" ht="14.25" customHeight="1"/>
    <row r="14671" ht="14.25" customHeight="1"/>
    <row r="14672" ht="14.25" customHeight="1"/>
    <row r="14673" ht="14.25" customHeight="1"/>
    <row r="14674" ht="14.25" customHeight="1"/>
    <row r="14675" ht="14.25" customHeight="1"/>
    <row r="14676" ht="14.25" customHeight="1"/>
    <row r="14677" ht="14.25" customHeight="1"/>
    <row r="14678" ht="14.25" customHeight="1"/>
    <row r="14679" ht="14.25" customHeight="1"/>
    <row r="14680" ht="14.25" customHeight="1"/>
    <row r="14681" ht="14.25" customHeight="1"/>
    <row r="14682" ht="14.25" customHeight="1"/>
    <row r="14683" ht="14.25" customHeight="1"/>
    <row r="14684" ht="14.25" customHeight="1"/>
    <row r="14685" ht="14.25" customHeight="1"/>
    <row r="14686" ht="14.25" customHeight="1"/>
    <row r="14687" ht="14.25" customHeight="1"/>
    <row r="14688" ht="14.25" customHeight="1"/>
    <row r="14689" ht="14.25" customHeight="1"/>
    <row r="14690" ht="14.25" customHeight="1"/>
    <row r="14691" ht="14.25" customHeight="1"/>
    <row r="14692" ht="14.25" customHeight="1"/>
    <row r="14693" ht="14.25" customHeight="1"/>
    <row r="14694" ht="14.25" customHeight="1"/>
    <row r="14695" ht="14.25" customHeight="1"/>
    <row r="14696" ht="14.25" customHeight="1"/>
    <row r="14697" ht="14.25" customHeight="1"/>
    <row r="14698" ht="14.25" customHeight="1"/>
    <row r="14699" ht="14.25" customHeight="1"/>
    <row r="14700" ht="14.25" customHeight="1"/>
    <row r="14701" ht="14.25" customHeight="1"/>
    <row r="14702" ht="14.25" customHeight="1"/>
    <row r="14703" ht="14.25" customHeight="1"/>
    <row r="14704" ht="14.25" customHeight="1"/>
    <row r="14705" ht="14.25" customHeight="1"/>
    <row r="14706" ht="14.25" customHeight="1"/>
    <row r="14707" ht="14.25" customHeight="1"/>
    <row r="14708" ht="14.25" customHeight="1"/>
    <row r="14709" ht="14.25" customHeight="1"/>
    <row r="14710" ht="14.25" customHeight="1"/>
    <row r="14711" ht="14.25" customHeight="1"/>
    <row r="14712" ht="14.25" customHeight="1"/>
    <row r="14713" ht="14.25" customHeight="1"/>
    <row r="14714" ht="14.25" customHeight="1"/>
    <row r="14715" ht="14.25" customHeight="1"/>
    <row r="14716" ht="14.25" customHeight="1"/>
    <row r="14717" ht="14.25" customHeight="1"/>
    <row r="14718" ht="14.25" customHeight="1"/>
    <row r="14719" ht="14.25" customHeight="1"/>
    <row r="14720" ht="14.25" customHeight="1"/>
    <row r="14721" ht="14.25" customHeight="1"/>
    <row r="14722" ht="14.25" customHeight="1"/>
    <row r="14723" ht="14.25" customHeight="1"/>
    <row r="14724" ht="14.25" customHeight="1"/>
    <row r="14725" ht="14.25" customHeight="1"/>
    <row r="14726" ht="14.25" customHeight="1"/>
    <row r="14727" ht="14.25" customHeight="1"/>
    <row r="14728" ht="14.25" customHeight="1"/>
    <row r="14729" ht="14.25" customHeight="1"/>
    <row r="14730" ht="14.25" customHeight="1"/>
    <row r="14731" ht="14.25" customHeight="1"/>
    <row r="14732" ht="14.25" customHeight="1"/>
    <row r="14733" ht="14.25" customHeight="1"/>
    <row r="14734" ht="14.25" customHeight="1"/>
    <row r="14735" ht="14.25" customHeight="1"/>
    <row r="14736" ht="14.25" customHeight="1"/>
    <row r="14737" ht="14.25" customHeight="1"/>
    <row r="14738" ht="14.25" customHeight="1"/>
    <row r="14739" ht="14.25" customHeight="1"/>
    <row r="14740" ht="14.25" customHeight="1"/>
    <row r="14741" ht="14.25" customHeight="1"/>
    <row r="14742" ht="14.25" customHeight="1"/>
    <row r="14743" ht="14.25" customHeight="1"/>
    <row r="14744" ht="14.25" customHeight="1"/>
    <row r="14745" ht="14.25" customHeight="1"/>
    <row r="14746" ht="14.25" customHeight="1"/>
    <row r="14747" ht="14.25" customHeight="1"/>
    <row r="14748" ht="14.25" customHeight="1"/>
    <row r="14749" ht="14.25" customHeight="1"/>
    <row r="14750" ht="14.25" customHeight="1"/>
    <row r="14751" ht="14.25" customHeight="1"/>
    <row r="14752" ht="14.25" customHeight="1"/>
    <row r="14753" ht="14.25" customHeight="1"/>
    <row r="14754" ht="14.25" customHeight="1"/>
    <row r="14755" ht="14.25" customHeight="1"/>
    <row r="14756" ht="14.25" customHeight="1"/>
    <row r="14757" ht="14.25" customHeight="1"/>
    <row r="14758" ht="14.25" customHeight="1"/>
    <row r="14759" ht="14.25" customHeight="1"/>
    <row r="14760" ht="14.25" customHeight="1"/>
    <row r="14761" ht="14.25" customHeight="1"/>
    <row r="14762" ht="14.25" customHeight="1"/>
    <row r="14763" ht="14.25" customHeight="1"/>
    <row r="14764" ht="14.25" customHeight="1"/>
    <row r="14765" ht="14.25" customHeight="1"/>
    <row r="14766" ht="14.25" customHeight="1"/>
    <row r="14767" ht="14.25" customHeight="1"/>
    <row r="14768" ht="14.25" customHeight="1"/>
    <row r="14769" ht="14.25" customHeight="1"/>
    <row r="14770" ht="14.25" customHeight="1"/>
    <row r="14771" ht="14.25" customHeight="1"/>
    <row r="14772" ht="14.25" customHeight="1"/>
    <row r="14773" ht="14.25" customHeight="1"/>
    <row r="14774" ht="14.25" customHeight="1"/>
    <row r="14775" ht="14.25" customHeight="1"/>
    <row r="14776" ht="14.25" customHeight="1"/>
    <row r="14777" ht="14.25" customHeight="1"/>
    <row r="14778" ht="14.25" customHeight="1"/>
    <row r="14779" ht="14.25" customHeight="1"/>
    <row r="14780" ht="14.25" customHeight="1"/>
    <row r="14781" ht="14.25" customHeight="1"/>
    <row r="14782" ht="14.25" customHeight="1"/>
    <row r="14783" ht="14.25" customHeight="1"/>
    <row r="14784" ht="14.25" customHeight="1"/>
    <row r="14785" ht="14.25" customHeight="1"/>
    <row r="14786" ht="14.25" customHeight="1"/>
    <row r="14787" ht="14.25" customHeight="1"/>
    <row r="14788" ht="14.25" customHeight="1"/>
    <row r="14789" ht="14.25" customHeight="1"/>
    <row r="14790" ht="14.25" customHeight="1"/>
    <row r="14791" ht="14.25" customHeight="1"/>
    <row r="14792" ht="14.25" customHeight="1"/>
    <row r="14793" ht="14.25" customHeight="1"/>
    <row r="14794" ht="14.25" customHeight="1"/>
    <row r="14795" ht="14.25" customHeight="1"/>
    <row r="14796" ht="14.25" customHeight="1"/>
    <row r="14797" ht="14.25" customHeight="1"/>
    <row r="14798" ht="14.25" customHeight="1"/>
    <row r="14799" ht="14.25" customHeight="1"/>
    <row r="14800" ht="14.25" customHeight="1"/>
    <row r="14801" ht="14.25" customHeight="1"/>
    <row r="14802" ht="14.25" customHeight="1"/>
    <row r="14803" ht="14.25" customHeight="1"/>
    <row r="14804" ht="14.25" customHeight="1"/>
    <row r="14805" ht="14.25" customHeight="1"/>
    <row r="14806" ht="14.25" customHeight="1"/>
    <row r="14807" ht="14.25" customHeight="1"/>
    <row r="14808" ht="14.25" customHeight="1"/>
    <row r="14809" ht="14.25" customHeight="1"/>
    <row r="14810" ht="14.25" customHeight="1"/>
    <row r="14811" ht="14.25" customHeight="1"/>
    <row r="14812" ht="14.25" customHeight="1"/>
    <row r="14813" ht="14.25" customHeight="1"/>
    <row r="14814" ht="14.25" customHeight="1"/>
    <row r="14815" ht="14.25" customHeight="1"/>
    <row r="14816" ht="14.25" customHeight="1"/>
    <row r="14817" ht="14.25" customHeight="1"/>
    <row r="14818" ht="14.25" customHeight="1"/>
    <row r="14819" ht="14.25" customHeight="1"/>
    <row r="14820" ht="14.25" customHeight="1"/>
    <row r="14821" ht="14.25" customHeight="1"/>
    <row r="14822" ht="14.25" customHeight="1"/>
    <row r="14823" ht="14.25" customHeight="1"/>
    <row r="14824" ht="14.25" customHeight="1"/>
    <row r="14825" ht="14.25" customHeight="1"/>
    <row r="14826" ht="14.25" customHeight="1"/>
    <row r="14827" ht="14.25" customHeight="1"/>
    <row r="14828" ht="14.25" customHeight="1"/>
    <row r="14829" ht="14.25" customHeight="1"/>
    <row r="14830" ht="14.25" customHeight="1"/>
    <row r="14831" ht="14.25" customHeight="1"/>
    <row r="14832" ht="14.25" customHeight="1"/>
    <row r="14833" ht="14.25" customHeight="1"/>
    <row r="14834" ht="14.25" customHeight="1"/>
    <row r="14835" ht="14.25" customHeight="1"/>
    <row r="14836" ht="14.25" customHeight="1"/>
    <row r="14837" ht="14.25" customHeight="1"/>
    <row r="14838" ht="14.25" customHeight="1"/>
    <row r="14839" ht="14.25" customHeight="1"/>
    <row r="14840" ht="14.25" customHeight="1"/>
    <row r="14841" ht="14.25" customHeight="1"/>
    <row r="14842" ht="14.25" customHeight="1"/>
    <row r="14843" ht="14.25" customHeight="1"/>
    <row r="14844" ht="14.25" customHeight="1"/>
    <row r="14845" ht="14.25" customHeight="1"/>
    <row r="14846" ht="14.25" customHeight="1"/>
    <row r="14847" ht="14.25" customHeight="1"/>
    <row r="14848" ht="14.25" customHeight="1"/>
    <row r="14849" ht="14.25" customHeight="1"/>
    <row r="14850" ht="14.25" customHeight="1"/>
    <row r="14851" ht="14.25" customHeight="1"/>
    <row r="14852" ht="14.25" customHeight="1"/>
    <row r="14853" ht="14.25" customHeight="1"/>
    <row r="14854" ht="14.25" customHeight="1"/>
    <row r="14855" ht="14.25" customHeight="1"/>
    <row r="14856" ht="14.25" customHeight="1"/>
    <row r="14857" ht="14.25" customHeight="1"/>
    <row r="14858" ht="14.25" customHeight="1"/>
    <row r="14859" ht="14.25" customHeight="1"/>
    <row r="14860" ht="14.25" customHeight="1"/>
    <row r="14861" ht="14.25" customHeight="1"/>
    <row r="14862" ht="14.25" customHeight="1"/>
    <row r="14863" ht="14.25" customHeight="1"/>
    <row r="14864" ht="14.25" customHeight="1"/>
    <row r="14865" ht="14.25" customHeight="1"/>
    <row r="14866" ht="14.25" customHeight="1"/>
    <row r="14867" ht="14.25" customHeight="1"/>
    <row r="14868" ht="14.25" customHeight="1"/>
    <row r="14869" ht="14.25" customHeight="1"/>
    <row r="14870" ht="14.25" customHeight="1"/>
    <row r="14871" ht="14.25" customHeight="1"/>
    <row r="14872" ht="14.25" customHeight="1"/>
    <row r="14873" ht="14.25" customHeight="1"/>
    <row r="14874" ht="14.25" customHeight="1"/>
    <row r="14875" ht="14.25" customHeight="1"/>
    <row r="14876" ht="14.25" customHeight="1"/>
    <row r="14877" ht="14.25" customHeight="1"/>
    <row r="14878" ht="14.25" customHeight="1"/>
    <row r="14879" ht="14.25" customHeight="1"/>
    <row r="14880" ht="14.25" customHeight="1"/>
    <row r="14881" ht="14.25" customHeight="1"/>
    <row r="14882" ht="14.25" customHeight="1"/>
    <row r="14883" ht="14.25" customHeight="1"/>
    <row r="14884" ht="14.25" customHeight="1"/>
    <row r="14885" ht="14.25" customHeight="1"/>
    <row r="14886" ht="14.25" customHeight="1"/>
    <row r="14887" ht="14.25" customHeight="1"/>
    <row r="14888" ht="14.25" customHeight="1"/>
    <row r="14889" ht="14.25" customHeight="1"/>
    <row r="14890" ht="14.25" customHeight="1"/>
    <row r="14891" ht="14.25" customHeight="1"/>
    <row r="14892" ht="14.25" customHeight="1"/>
    <row r="14893" ht="14.25" customHeight="1"/>
    <row r="14894" ht="14.25" customHeight="1"/>
    <row r="14895" ht="14.25" customHeight="1"/>
    <row r="14896" ht="14.25" customHeight="1"/>
    <row r="14897" ht="14.25" customHeight="1"/>
    <row r="14898" ht="14.25" customHeight="1"/>
    <row r="14899" ht="14.25" customHeight="1"/>
    <row r="14900" ht="14.25" customHeight="1"/>
    <row r="14901" ht="14.25" customHeight="1"/>
    <row r="14902" ht="14.25" customHeight="1"/>
    <row r="14903" ht="14.25" customHeight="1"/>
    <row r="14904" ht="14.25" customHeight="1"/>
    <row r="14905" ht="14.25" customHeight="1"/>
    <row r="14906" ht="14.25" customHeight="1"/>
    <row r="14907" ht="14.25" customHeight="1"/>
    <row r="14908" ht="14.25" customHeight="1"/>
    <row r="14909" ht="14.25" customHeight="1"/>
    <row r="14910" ht="14.25" customHeight="1"/>
    <row r="14911" ht="14.25" customHeight="1"/>
    <row r="14912" ht="14.25" customHeight="1"/>
    <row r="14913" ht="14.25" customHeight="1"/>
    <row r="14914" ht="14.25" customHeight="1"/>
    <row r="14915" ht="14.25" customHeight="1"/>
    <row r="14916" ht="14.25" customHeight="1"/>
    <row r="14917" ht="14.25" customHeight="1"/>
    <row r="14918" ht="14.25" customHeight="1"/>
    <row r="14919" ht="14.25" customHeight="1"/>
    <row r="14920" ht="14.25" customHeight="1"/>
    <row r="14921" ht="14.25" customHeight="1"/>
    <row r="14922" ht="14.25" customHeight="1"/>
    <row r="14923" ht="14.25" customHeight="1"/>
    <row r="14924" ht="14.25" customHeight="1"/>
    <row r="14925" ht="14.25" customHeight="1"/>
    <row r="14926" ht="14.25" customHeight="1"/>
    <row r="14927" ht="14.25" customHeight="1"/>
    <row r="14928" ht="14.25" customHeight="1"/>
    <row r="14929" ht="14.25" customHeight="1"/>
    <row r="14930" ht="14.25" customHeight="1"/>
    <row r="14931" ht="14.25" customHeight="1"/>
    <row r="14932" ht="14.25" customHeight="1"/>
    <row r="14933" ht="14.25" customHeight="1"/>
    <row r="14934" ht="14.25" customHeight="1"/>
    <row r="14935" ht="14.25" customHeight="1"/>
    <row r="14936" ht="14.25" customHeight="1"/>
    <row r="14937" ht="14.25" customHeight="1"/>
    <row r="14938" ht="14.25" customHeight="1"/>
    <row r="14939" ht="14.25" customHeight="1"/>
    <row r="14940" ht="14.25" customHeight="1"/>
    <row r="14941" ht="14.25" customHeight="1"/>
    <row r="14942" ht="14.25" customHeight="1"/>
    <row r="14943" ht="14.25" customHeight="1"/>
    <row r="14944" ht="14.25" customHeight="1"/>
    <row r="14945" ht="14.25" customHeight="1"/>
    <row r="14946" ht="14.25" customHeight="1"/>
    <row r="14947" ht="14.25" customHeight="1"/>
    <row r="14948" ht="14.25" customHeight="1"/>
    <row r="14949" ht="14.25" customHeight="1"/>
    <row r="14950" ht="14.25" customHeight="1"/>
    <row r="14951" ht="14.25" customHeight="1"/>
    <row r="14952" ht="14.25" customHeight="1"/>
    <row r="14953" ht="14.25" customHeight="1"/>
    <row r="14954" ht="14.25" customHeight="1"/>
    <row r="14955" ht="14.25" customHeight="1"/>
    <row r="14956" ht="14.25" customHeight="1"/>
    <row r="14957" ht="14.25" customHeight="1"/>
    <row r="14958" ht="14.25" customHeight="1"/>
    <row r="14959" ht="14.25" customHeight="1"/>
    <row r="14960" ht="14.25" customHeight="1"/>
    <row r="14961" ht="14.25" customHeight="1"/>
    <row r="14962" ht="14.25" customHeight="1"/>
    <row r="14963" ht="14.25" customHeight="1"/>
    <row r="14964" ht="14.25" customHeight="1"/>
    <row r="14965" ht="14.25" customHeight="1"/>
    <row r="14966" ht="14.25" customHeight="1"/>
    <row r="14967" ht="14.25" customHeight="1"/>
    <row r="14968" ht="14.25" customHeight="1"/>
    <row r="14969" ht="14.25" customHeight="1"/>
    <row r="14970" ht="14.25" customHeight="1"/>
    <row r="14971" ht="14.25" customHeight="1"/>
    <row r="14972" ht="14.25" customHeight="1"/>
    <row r="14973" ht="14.25" customHeight="1"/>
    <row r="14974" ht="14.25" customHeight="1"/>
    <row r="14975" ht="14.25" customHeight="1"/>
    <row r="14976" ht="14.25" customHeight="1"/>
    <row r="14977" ht="14.25" customHeight="1"/>
    <row r="14978" ht="14.25" customHeight="1"/>
    <row r="14979" ht="14.25" customHeight="1"/>
    <row r="14980" ht="14.25" customHeight="1"/>
    <row r="14981" ht="14.25" customHeight="1"/>
    <row r="14982" ht="14.25" customHeight="1"/>
    <row r="14983" ht="14.25" customHeight="1"/>
    <row r="14984" ht="14.25" customHeight="1"/>
    <row r="14985" ht="14.25" customHeight="1"/>
    <row r="14986" ht="14.25" customHeight="1"/>
    <row r="14987" ht="14.25" customHeight="1"/>
    <row r="14988" ht="14.25" customHeight="1"/>
    <row r="14989" ht="14.25" customHeight="1"/>
    <row r="14990" ht="14.25" customHeight="1"/>
    <row r="14991" ht="14.25" customHeight="1"/>
    <row r="14992" ht="14.25" customHeight="1"/>
    <row r="14993" ht="14.25" customHeight="1"/>
    <row r="14994" ht="14.25" customHeight="1"/>
    <row r="14995" ht="14.25" customHeight="1"/>
    <row r="14996" ht="14.25" customHeight="1"/>
    <row r="14997" ht="14.25" customHeight="1"/>
    <row r="14998" ht="14.25" customHeight="1"/>
    <row r="14999" ht="14.25" customHeight="1"/>
    <row r="15000" ht="14.25" customHeight="1"/>
    <row r="15001" ht="14.25" customHeight="1"/>
    <row r="15002" ht="14.25" customHeight="1"/>
    <row r="15003" ht="14.25" customHeight="1"/>
    <row r="15004" ht="14.25" customHeight="1"/>
    <row r="15005" ht="14.25" customHeight="1"/>
    <row r="15006" ht="14.25" customHeight="1"/>
    <row r="15007" ht="14.25" customHeight="1"/>
    <row r="15008" ht="14.25" customHeight="1"/>
    <row r="15009" ht="14.25" customHeight="1"/>
    <row r="15010" ht="14.25" customHeight="1"/>
    <row r="15011" ht="14.25" customHeight="1"/>
    <row r="15012" ht="14.25" customHeight="1"/>
    <row r="15013" ht="14.25" customHeight="1"/>
    <row r="15014" ht="14.25" customHeight="1"/>
    <row r="15015" ht="14.25" customHeight="1"/>
    <row r="15016" ht="14.25" customHeight="1"/>
    <row r="15017" ht="14.25" customHeight="1"/>
    <row r="15018" ht="14.25" customHeight="1"/>
    <row r="15019" ht="14.25" customHeight="1"/>
    <row r="15020" ht="14.25" customHeight="1"/>
    <row r="15021" ht="14.25" customHeight="1"/>
    <row r="15022" ht="14.25" customHeight="1"/>
    <row r="15023" ht="14.25" customHeight="1"/>
    <row r="15024" ht="14.25" customHeight="1"/>
    <row r="15025" ht="14.25" customHeight="1"/>
    <row r="15026" ht="14.25" customHeight="1"/>
    <row r="15027" ht="14.25" customHeight="1"/>
    <row r="15028" ht="14.25" customHeight="1"/>
    <row r="15029" ht="14.25" customHeight="1"/>
    <row r="15030" ht="14.25" customHeight="1"/>
    <row r="15031" ht="14.25" customHeight="1"/>
    <row r="15032" ht="14.25" customHeight="1"/>
    <row r="15033" ht="14.25" customHeight="1"/>
    <row r="15034" ht="14.25" customHeight="1"/>
    <row r="15035" ht="14.25" customHeight="1"/>
    <row r="15036" ht="14.25" customHeight="1"/>
    <row r="15037" ht="14.25" customHeight="1"/>
    <row r="15038" ht="14.25" customHeight="1"/>
    <row r="15039" ht="14.25" customHeight="1"/>
    <row r="15040" ht="14.25" customHeight="1"/>
    <row r="15041" ht="14.25" customHeight="1"/>
    <row r="15042" ht="14.25" customHeight="1"/>
    <row r="15043" ht="14.25" customHeight="1"/>
    <row r="15044" ht="14.25" customHeight="1"/>
    <row r="15045" ht="14.25" customHeight="1"/>
    <row r="15046" ht="14.25" customHeight="1"/>
    <row r="15047" ht="14.25" customHeight="1"/>
    <row r="15048" ht="14.25" customHeight="1"/>
    <row r="15049" ht="14.25" customHeight="1"/>
    <row r="15050" ht="14.25" customHeight="1"/>
    <row r="15051" ht="14.25" customHeight="1"/>
    <row r="15052" ht="14.25" customHeight="1"/>
    <row r="15053" ht="14.25" customHeight="1"/>
    <row r="15054" ht="14.25" customHeight="1"/>
    <row r="15055" ht="14.25" customHeight="1"/>
    <row r="15056" ht="14.25" customHeight="1"/>
    <row r="15057" ht="14.25" customHeight="1"/>
    <row r="15058" ht="14.25" customHeight="1"/>
    <row r="15059" ht="14.25" customHeight="1"/>
    <row r="15060" ht="14.25" customHeight="1"/>
    <row r="15061" ht="14.25" customHeight="1"/>
    <row r="15062" ht="14.25" customHeight="1"/>
    <row r="15063" ht="14.25" customHeight="1"/>
    <row r="15064" ht="14.25" customHeight="1"/>
    <row r="15065" ht="14.25" customHeight="1"/>
    <row r="15066" ht="14.25" customHeight="1"/>
    <row r="15067" ht="14.25" customHeight="1"/>
    <row r="15068" ht="14.25" customHeight="1"/>
    <row r="15069" ht="14.25" customHeight="1"/>
    <row r="15070" ht="14.25" customHeight="1"/>
    <row r="15071" ht="14.25" customHeight="1"/>
    <row r="15072" ht="14.25" customHeight="1"/>
    <row r="15073" ht="14.25" customHeight="1"/>
    <row r="15074" ht="14.25" customHeight="1"/>
    <row r="15075" ht="14.25" customHeight="1"/>
    <row r="15076" ht="14.25" customHeight="1"/>
    <row r="15077" ht="14.25" customHeight="1"/>
    <row r="15078" ht="14.25" customHeight="1"/>
    <row r="15079" ht="14.25" customHeight="1"/>
    <row r="15080" ht="14.25" customHeight="1"/>
    <row r="15081" ht="14.25" customHeight="1"/>
    <row r="15082" ht="14.25" customHeight="1"/>
    <row r="15083" ht="14.25" customHeight="1"/>
    <row r="15084" ht="14.25" customHeight="1"/>
    <row r="15085" ht="14.25" customHeight="1"/>
    <row r="15086" ht="14.25" customHeight="1"/>
    <row r="15087" ht="14.25" customHeight="1"/>
    <row r="15088" ht="14.25" customHeight="1"/>
    <row r="15089" ht="14.25" customHeight="1"/>
    <row r="15090" ht="14.25" customHeight="1"/>
    <row r="15091" ht="14.25" customHeight="1"/>
    <row r="15092" ht="14.25" customHeight="1"/>
    <row r="15093" ht="14.25" customHeight="1"/>
    <row r="15094" ht="14.25" customHeight="1"/>
    <row r="15095" ht="14.25" customHeight="1"/>
    <row r="15096" ht="14.25" customHeight="1"/>
    <row r="15097" ht="14.25" customHeight="1"/>
    <row r="15098" ht="14.25" customHeight="1"/>
    <row r="15099" ht="14.25" customHeight="1"/>
    <row r="15100" ht="14.25" customHeight="1"/>
    <row r="15101" ht="14.25" customHeight="1"/>
    <row r="15102" ht="14.25" customHeight="1"/>
    <row r="15103" ht="14.25" customHeight="1"/>
    <row r="15104" ht="14.25" customHeight="1"/>
    <row r="15105" ht="14.25" customHeight="1"/>
    <row r="15106" ht="14.25" customHeight="1"/>
    <row r="15107" ht="14.25" customHeight="1"/>
    <row r="15108" ht="14.25" customHeight="1"/>
    <row r="15109" ht="14.25" customHeight="1"/>
    <row r="15110" ht="14.25" customHeight="1"/>
    <row r="15111" ht="14.25" customHeight="1"/>
    <row r="15112" ht="14.25" customHeight="1"/>
    <row r="15113" ht="14.25" customHeight="1"/>
    <row r="15114" ht="14.25" customHeight="1"/>
    <row r="15115" ht="14.25" customHeight="1"/>
    <row r="15116" ht="14.25" customHeight="1"/>
    <row r="15117" ht="14.25" customHeight="1"/>
    <row r="15118" ht="14.25" customHeight="1"/>
    <row r="15119" ht="14.25" customHeight="1"/>
    <row r="15120" ht="14.25" customHeight="1"/>
    <row r="15121" ht="14.25" customHeight="1"/>
    <row r="15122" ht="14.25" customHeight="1"/>
    <row r="15123" ht="14.25" customHeight="1"/>
    <row r="15124" ht="14.25" customHeight="1"/>
    <row r="15125" ht="14.25" customHeight="1"/>
    <row r="15126" ht="14.25" customHeight="1"/>
    <row r="15127" ht="14.25" customHeight="1"/>
    <row r="15128" ht="14.25" customHeight="1"/>
    <row r="15129" ht="14.25" customHeight="1"/>
    <row r="15130" ht="14.25" customHeight="1"/>
    <row r="15131" ht="14.25" customHeight="1"/>
    <row r="15132" ht="14.25" customHeight="1"/>
    <row r="15133" ht="14.25" customHeight="1"/>
    <row r="15134" ht="14.25" customHeight="1"/>
    <row r="15135" ht="14.25" customHeight="1"/>
    <row r="15136" ht="14.25" customHeight="1"/>
    <row r="15137" ht="14.25" customHeight="1"/>
    <row r="15138" ht="14.25" customHeight="1"/>
    <row r="15139" ht="14.25" customHeight="1"/>
    <row r="15140" ht="14.25" customHeight="1"/>
    <row r="15141" ht="14.25" customHeight="1"/>
    <row r="15142" ht="14.25" customHeight="1"/>
    <row r="15143" ht="14.25" customHeight="1"/>
    <row r="15144" ht="14.25" customHeight="1"/>
    <row r="15145" ht="14.25" customHeight="1"/>
    <row r="15146" ht="14.25" customHeight="1"/>
    <row r="15147" ht="14.25" customHeight="1"/>
    <row r="15148" ht="14.25" customHeight="1"/>
    <row r="15149" ht="14.25" customHeight="1"/>
    <row r="15150" ht="14.25" customHeight="1"/>
    <row r="15151" ht="14.25" customHeight="1"/>
    <row r="15152" ht="14.25" customHeight="1"/>
    <row r="15153" ht="14.25" customHeight="1"/>
    <row r="15154" ht="14.25" customHeight="1"/>
    <row r="15155" ht="14.25" customHeight="1"/>
    <row r="15156" ht="14.25" customHeight="1"/>
    <row r="15157" ht="14.25" customHeight="1"/>
    <row r="15158" ht="14.25" customHeight="1"/>
    <row r="15159" ht="14.25" customHeight="1"/>
    <row r="15160" ht="14.25" customHeight="1"/>
    <row r="15161" ht="14.25" customHeight="1"/>
    <row r="15162" ht="14.25" customHeight="1"/>
    <row r="15163" ht="14.25" customHeight="1"/>
    <row r="15164" ht="14.25" customHeight="1"/>
    <row r="15165" ht="14.25" customHeight="1"/>
    <row r="15166" ht="14.25" customHeight="1"/>
    <row r="15167" ht="14.25" customHeight="1"/>
    <row r="15168" ht="14.25" customHeight="1"/>
    <row r="15169" ht="14.25" customHeight="1"/>
    <row r="15170" ht="14.25" customHeight="1"/>
    <row r="15171" ht="14.25" customHeight="1"/>
    <row r="15172" ht="14.25" customHeight="1"/>
    <row r="15173" ht="14.25" customHeight="1"/>
    <row r="15174" ht="14.25" customHeight="1"/>
    <row r="15175" ht="14.25" customHeight="1"/>
    <row r="15176" ht="14.25" customHeight="1"/>
    <row r="15177" ht="14.25" customHeight="1"/>
    <row r="15178" ht="14.25" customHeight="1"/>
    <row r="15179" ht="14.25" customHeight="1"/>
    <row r="15180" ht="14.25" customHeight="1"/>
    <row r="15181" ht="14.25" customHeight="1"/>
    <row r="15182" ht="14.25" customHeight="1"/>
    <row r="15183" ht="14.25" customHeight="1"/>
    <row r="15184" ht="14.25" customHeight="1"/>
    <row r="15185" ht="14.25" customHeight="1"/>
    <row r="15186" ht="14.25" customHeight="1"/>
    <row r="15187" ht="14.25" customHeight="1"/>
    <row r="15188" ht="14.25" customHeight="1"/>
    <row r="15189" ht="14.25" customHeight="1"/>
    <row r="15190" ht="14.25" customHeight="1"/>
    <row r="15191" ht="14.25" customHeight="1"/>
    <row r="15192" ht="14.25" customHeight="1"/>
    <row r="15193" ht="14.25" customHeight="1"/>
    <row r="15194" ht="14.25" customHeight="1"/>
    <row r="15195" ht="14.25" customHeight="1"/>
    <row r="15196" ht="14.25" customHeight="1"/>
    <row r="15197" ht="14.25" customHeight="1"/>
    <row r="15198" ht="14.25" customHeight="1"/>
    <row r="15199" ht="14.25" customHeight="1"/>
    <row r="15200" ht="14.25" customHeight="1"/>
    <row r="15201" ht="14.25" customHeight="1"/>
    <row r="15202" ht="14.25" customHeight="1"/>
    <row r="15203" ht="14.25" customHeight="1"/>
    <row r="15204" ht="14.25" customHeight="1"/>
    <row r="15205" ht="14.25" customHeight="1"/>
    <row r="15206" ht="14.25" customHeight="1"/>
    <row r="15207" ht="14.25" customHeight="1"/>
    <row r="15208" ht="14.25" customHeight="1"/>
    <row r="15209" ht="14.25" customHeight="1"/>
    <row r="15210" ht="14.25" customHeight="1"/>
    <row r="15211" ht="14.25" customHeight="1"/>
    <row r="15212" ht="14.25" customHeight="1"/>
    <row r="15213" ht="14.25" customHeight="1"/>
    <row r="15214" ht="14.25" customHeight="1"/>
    <row r="15215" ht="14.25" customHeight="1"/>
    <row r="15216" ht="14.25" customHeight="1"/>
    <row r="15217" ht="14.25" customHeight="1"/>
    <row r="15218" ht="14.25" customHeight="1"/>
    <row r="15219" ht="14.25" customHeight="1"/>
    <row r="15220" ht="14.25" customHeight="1"/>
    <row r="15221" ht="14.25" customHeight="1"/>
    <row r="15222" ht="14.25" customHeight="1"/>
    <row r="15223" ht="14.25" customHeight="1"/>
    <row r="15224" ht="14.25" customHeight="1"/>
    <row r="15225" ht="14.25" customHeight="1"/>
    <row r="15226" ht="14.25" customHeight="1"/>
    <row r="15227" ht="14.25" customHeight="1"/>
    <row r="15228" ht="14.25" customHeight="1"/>
    <row r="15229" ht="14.25" customHeight="1"/>
    <row r="15230" ht="14.25" customHeight="1"/>
    <row r="15231" ht="14.25" customHeight="1"/>
    <row r="15232" ht="14.25" customHeight="1"/>
    <row r="15233" ht="14.25" customHeight="1"/>
    <row r="15234" ht="14.25" customHeight="1"/>
    <row r="15235" ht="14.25" customHeight="1"/>
    <row r="15236" ht="14.25" customHeight="1"/>
    <row r="15237" ht="14.25" customHeight="1"/>
    <row r="15238" ht="14.25" customHeight="1"/>
    <row r="15239" ht="14.25" customHeight="1"/>
    <row r="15240" ht="14.25" customHeight="1"/>
    <row r="15241" ht="14.25" customHeight="1"/>
    <row r="15242" ht="14.25" customHeight="1"/>
    <row r="15243" ht="14.25" customHeight="1"/>
    <row r="15244" ht="14.25" customHeight="1"/>
    <row r="15245" ht="14.25" customHeight="1"/>
    <row r="15246" ht="14.25" customHeight="1"/>
    <row r="15247" ht="14.25" customHeight="1"/>
    <row r="15248" ht="14.25" customHeight="1"/>
    <row r="15249" ht="14.25" customHeight="1"/>
    <row r="15250" ht="14.25" customHeight="1"/>
    <row r="15251" ht="14.25" customHeight="1"/>
    <row r="15252" ht="14.25" customHeight="1"/>
    <row r="15253" ht="14.25" customHeight="1"/>
    <row r="15254" ht="14.25" customHeight="1"/>
    <row r="15255" ht="14.25" customHeight="1"/>
    <row r="15256" ht="14.25" customHeight="1"/>
    <row r="15257" ht="14.25" customHeight="1"/>
    <row r="15258" ht="14.25" customHeight="1"/>
    <row r="15259" ht="14.25" customHeight="1"/>
    <row r="15260" ht="14.25" customHeight="1"/>
    <row r="15261" ht="14.25" customHeight="1"/>
    <row r="15262" ht="14.25" customHeight="1"/>
    <row r="15263" ht="14.25" customHeight="1"/>
    <row r="15264" ht="14.25" customHeight="1"/>
    <row r="15265" ht="14.25" customHeight="1"/>
    <row r="15266" ht="14.25" customHeight="1"/>
    <row r="15267" ht="14.25" customHeight="1"/>
    <row r="15268" ht="14.25" customHeight="1"/>
    <row r="15269" ht="14.25" customHeight="1"/>
    <row r="15270" ht="14.25" customHeight="1"/>
    <row r="15271" ht="14.25" customHeight="1"/>
    <row r="15272" ht="14.25" customHeight="1"/>
    <row r="15273" ht="14.25" customHeight="1"/>
    <row r="15274" ht="14.25" customHeight="1"/>
    <row r="15275" ht="14.25" customHeight="1"/>
    <row r="15276" ht="14.25" customHeight="1"/>
    <row r="15277" ht="14.25" customHeight="1"/>
    <row r="15278" ht="14.25" customHeight="1"/>
    <row r="15279" ht="14.25" customHeight="1"/>
    <row r="15280" ht="14.25" customHeight="1"/>
    <row r="15281" ht="14.25" customHeight="1"/>
    <row r="15282" ht="14.25" customHeight="1"/>
    <row r="15283" ht="14.25" customHeight="1"/>
    <row r="15284" ht="14.25" customHeight="1"/>
    <row r="15285" ht="14.25" customHeight="1"/>
    <row r="15286" ht="14.25" customHeight="1"/>
    <row r="15287" ht="14.25" customHeight="1"/>
    <row r="15288" ht="14.25" customHeight="1"/>
    <row r="15289" ht="14.25" customHeight="1"/>
    <row r="15290" ht="14.25" customHeight="1"/>
    <row r="15291" ht="14.25" customHeight="1"/>
    <row r="15292" ht="14.25" customHeight="1"/>
    <row r="15293" ht="14.25" customHeight="1"/>
    <row r="15294" ht="14.25" customHeight="1"/>
    <row r="15295" ht="14.25" customHeight="1"/>
    <row r="15296" ht="14.25" customHeight="1"/>
    <row r="15297" ht="14.25" customHeight="1"/>
    <row r="15298" ht="14.25" customHeight="1"/>
    <row r="15299" ht="14.25" customHeight="1"/>
    <row r="15300" ht="14.25" customHeight="1"/>
    <row r="15301" ht="14.25" customHeight="1"/>
    <row r="15302" ht="14.25" customHeight="1"/>
    <row r="15303" ht="14.25" customHeight="1"/>
    <row r="15304" ht="14.25" customHeight="1"/>
    <row r="15305" ht="14.25" customHeight="1"/>
    <row r="15306" ht="14.25" customHeight="1"/>
    <row r="15307" ht="14.25" customHeight="1"/>
    <row r="15308" ht="14.25" customHeight="1"/>
    <row r="15309" ht="14.25" customHeight="1"/>
    <row r="15310" ht="14.25" customHeight="1"/>
    <row r="15311" ht="14.25" customHeight="1"/>
    <row r="15312" ht="14.25" customHeight="1"/>
    <row r="15313" ht="14.25" customHeight="1"/>
    <row r="15314" ht="14.25" customHeight="1"/>
    <row r="15315" ht="14.25" customHeight="1"/>
    <row r="15316" ht="14.25" customHeight="1"/>
    <row r="15317" ht="14.25" customHeight="1"/>
    <row r="15318" ht="14.25" customHeight="1"/>
    <row r="15319" ht="14.25" customHeight="1"/>
    <row r="15320" ht="14.25" customHeight="1"/>
    <row r="15321" ht="14.25" customHeight="1"/>
    <row r="15322" ht="14.25" customHeight="1"/>
    <row r="15323" ht="14.25" customHeight="1"/>
    <row r="15324" ht="14.25" customHeight="1"/>
    <row r="15325" ht="14.25" customHeight="1"/>
    <row r="15326" ht="14.25" customHeight="1"/>
    <row r="15327" ht="14.25" customHeight="1"/>
    <row r="15328" ht="14.25" customHeight="1"/>
    <row r="15329" ht="14.25" customHeight="1"/>
    <row r="15330" ht="14.25" customHeight="1"/>
    <row r="15331" ht="14.25" customHeight="1"/>
    <row r="15332" ht="14.25" customHeight="1"/>
    <row r="15333" ht="14.25" customHeight="1"/>
    <row r="15334" ht="14.25" customHeight="1"/>
    <row r="15335" ht="14.25" customHeight="1"/>
    <row r="15336" ht="14.25" customHeight="1"/>
    <row r="15337" ht="14.25" customHeight="1"/>
    <row r="15338" ht="14.25" customHeight="1"/>
    <row r="15339" ht="14.25" customHeight="1"/>
    <row r="15340" ht="14.25" customHeight="1"/>
    <row r="15341" ht="14.25" customHeight="1"/>
    <row r="15342" ht="14.25" customHeight="1"/>
    <row r="15343" ht="14.25" customHeight="1"/>
    <row r="15344" ht="14.25" customHeight="1"/>
    <row r="15345" ht="14.25" customHeight="1"/>
    <row r="15346" ht="14.25" customHeight="1"/>
    <row r="15347" ht="14.25" customHeight="1"/>
    <row r="15348" ht="14.25" customHeight="1"/>
    <row r="15349" ht="14.25" customHeight="1"/>
    <row r="15350" ht="14.25" customHeight="1"/>
    <row r="15351" ht="14.25" customHeight="1"/>
    <row r="15352" ht="14.25" customHeight="1"/>
    <row r="15353" ht="14.25" customHeight="1"/>
    <row r="15354" ht="14.25" customHeight="1"/>
    <row r="15355" ht="14.25" customHeight="1"/>
    <row r="15356" ht="14.25" customHeight="1"/>
    <row r="15357" ht="14.25" customHeight="1"/>
    <row r="15358" ht="14.25" customHeight="1"/>
    <row r="15359" ht="14.25" customHeight="1"/>
    <row r="15360" ht="14.25" customHeight="1"/>
    <row r="15361" ht="14.25" customHeight="1"/>
    <row r="15362" ht="14.25" customHeight="1"/>
    <row r="15363" ht="14.25" customHeight="1"/>
    <row r="15364" ht="14.25" customHeight="1"/>
    <row r="15365" ht="14.25" customHeight="1"/>
    <row r="15366" ht="14.25" customHeight="1"/>
    <row r="15367" ht="14.25" customHeight="1"/>
    <row r="15368" ht="14.25" customHeight="1"/>
    <row r="15369" ht="14.25" customHeight="1"/>
    <row r="15370" ht="14.25" customHeight="1"/>
    <row r="15371" ht="14.25" customHeight="1"/>
    <row r="15372" ht="14.25" customHeight="1"/>
    <row r="15373" ht="14.25" customHeight="1"/>
    <row r="15374" ht="14.25" customHeight="1"/>
    <row r="15375" ht="14.25" customHeight="1"/>
    <row r="15376" ht="14.25" customHeight="1"/>
    <row r="15377" ht="14.25" customHeight="1"/>
    <row r="15378" ht="14.25" customHeight="1"/>
    <row r="15379" ht="14.25" customHeight="1"/>
    <row r="15380" ht="14.25" customHeight="1"/>
    <row r="15381" ht="14.25" customHeight="1"/>
    <row r="15382" ht="14.25" customHeight="1"/>
    <row r="15383" ht="14.25" customHeight="1"/>
    <row r="15384" ht="14.25" customHeight="1"/>
    <row r="15385" ht="14.25" customHeight="1"/>
    <row r="15386" ht="14.25" customHeight="1"/>
    <row r="15387" ht="14.25" customHeight="1"/>
    <row r="15388" ht="14.25" customHeight="1"/>
    <row r="15389" ht="14.25" customHeight="1"/>
    <row r="15390" ht="14.25" customHeight="1"/>
    <row r="15391" ht="14.25" customHeight="1"/>
    <row r="15392" ht="14.25" customHeight="1"/>
    <row r="15393" ht="14.25" customHeight="1"/>
    <row r="15394" ht="14.25" customHeight="1"/>
    <row r="15395" ht="14.25" customHeight="1"/>
    <row r="15396" ht="14.25" customHeight="1"/>
    <row r="15397" ht="14.25" customHeight="1"/>
    <row r="15398" ht="14.25" customHeight="1"/>
    <row r="15399" ht="14.25" customHeight="1"/>
    <row r="15400" ht="14.25" customHeight="1"/>
    <row r="15401" ht="14.25" customHeight="1"/>
    <row r="15402" ht="14.25" customHeight="1"/>
    <row r="15403" ht="14.25" customHeight="1"/>
    <row r="15404" ht="14.25" customHeight="1"/>
    <row r="15405" ht="14.25" customHeight="1"/>
    <row r="15406" ht="14.25" customHeight="1"/>
    <row r="15407" ht="14.25" customHeight="1"/>
    <row r="15408" ht="14.25" customHeight="1"/>
    <row r="15409" ht="14.25" customHeight="1"/>
    <row r="15410" ht="14.25" customHeight="1"/>
    <row r="15411" ht="14.25" customHeight="1"/>
    <row r="15412" ht="14.25" customHeight="1"/>
    <row r="15413" ht="14.25" customHeight="1"/>
    <row r="15414" ht="14.25" customHeight="1"/>
    <row r="15415" ht="14.25" customHeight="1"/>
    <row r="15416" ht="14.25" customHeight="1"/>
    <row r="15417" ht="14.25" customHeight="1"/>
    <row r="15418" ht="14.25" customHeight="1"/>
    <row r="15419" ht="14.25" customHeight="1"/>
    <row r="15420" ht="14.25" customHeight="1"/>
    <row r="15421" ht="14.25" customHeight="1"/>
    <row r="15422" ht="14.25" customHeight="1"/>
    <row r="15423" ht="14.25" customHeight="1"/>
    <row r="15424" ht="14.25" customHeight="1"/>
    <row r="15425" ht="14.25" customHeight="1"/>
    <row r="15426" ht="14.25" customHeight="1"/>
    <row r="15427" ht="14.25" customHeight="1"/>
    <row r="15428" ht="14.25" customHeight="1"/>
    <row r="15429" ht="14.25" customHeight="1"/>
    <row r="15430" ht="14.25" customHeight="1"/>
    <row r="15431" ht="14.25" customHeight="1"/>
    <row r="15432" ht="14.25" customHeight="1"/>
    <row r="15433" ht="14.25" customHeight="1"/>
    <row r="15434" ht="14.25" customHeight="1"/>
    <row r="15435" ht="14.25" customHeight="1"/>
    <row r="15436" ht="14.25" customHeight="1"/>
    <row r="15437" ht="14.25" customHeight="1"/>
    <row r="15438" ht="14.25" customHeight="1"/>
    <row r="15439" ht="14.25" customHeight="1"/>
    <row r="15440" ht="14.25" customHeight="1"/>
    <row r="15441" ht="14.25" customHeight="1"/>
    <row r="15442" ht="14.25" customHeight="1"/>
    <row r="15443" ht="14.25" customHeight="1"/>
    <row r="15444" ht="14.25" customHeight="1"/>
    <row r="15445" ht="14.25" customHeight="1"/>
    <row r="15446" ht="14.25" customHeight="1"/>
    <row r="15447" ht="14.25" customHeight="1"/>
    <row r="15448" ht="14.25" customHeight="1"/>
    <row r="15449" ht="14.25" customHeight="1"/>
    <row r="15450" ht="14.25" customHeight="1"/>
    <row r="15451" ht="14.25" customHeight="1"/>
    <row r="15452" ht="14.25" customHeight="1"/>
    <row r="15453" ht="14.25" customHeight="1"/>
    <row r="15454" ht="14.25" customHeight="1"/>
    <row r="15455" ht="14.25" customHeight="1"/>
    <row r="15456" ht="14.25" customHeight="1"/>
    <row r="15457" ht="14.25" customHeight="1"/>
    <row r="15458" ht="14.25" customHeight="1"/>
    <row r="15459" ht="14.25" customHeight="1"/>
    <row r="15460" ht="14.25" customHeight="1"/>
    <row r="15461" ht="14.25" customHeight="1"/>
    <row r="15462" ht="14.25" customHeight="1"/>
    <row r="15463" ht="14.25" customHeight="1"/>
    <row r="15464" ht="14.25" customHeight="1"/>
    <row r="15465" ht="14.25" customHeight="1"/>
    <row r="15466" ht="14.25" customHeight="1"/>
    <row r="15467" ht="14.25" customHeight="1"/>
    <row r="15468" ht="14.25" customHeight="1"/>
    <row r="15469" ht="14.25" customHeight="1"/>
    <row r="15470" ht="14.25" customHeight="1"/>
    <row r="15471" ht="14.25" customHeight="1"/>
    <row r="15472" ht="14.25" customHeight="1"/>
    <row r="15473" ht="14.25" customHeight="1"/>
    <row r="15474" ht="14.25" customHeight="1"/>
    <row r="15475" ht="14.25" customHeight="1"/>
    <row r="15476" ht="14.25" customHeight="1"/>
    <row r="15477" ht="14.25" customHeight="1"/>
    <row r="15478" ht="14.25" customHeight="1"/>
    <row r="15479" ht="14.25" customHeight="1"/>
    <row r="15480" ht="14.25" customHeight="1"/>
    <row r="15481" ht="14.25" customHeight="1"/>
    <row r="15482" ht="14.25" customHeight="1"/>
    <row r="15483" ht="14.25" customHeight="1"/>
    <row r="15484" ht="14.25" customHeight="1"/>
    <row r="15485" ht="14.25" customHeight="1"/>
    <row r="15486" ht="14.25" customHeight="1"/>
    <row r="15487" ht="14.25" customHeight="1"/>
    <row r="15488" ht="14.25" customHeight="1"/>
    <row r="15489" ht="14.25" customHeight="1"/>
    <row r="15490" ht="14.25" customHeight="1"/>
    <row r="15491" ht="14.25" customHeight="1"/>
    <row r="15492" ht="14.25" customHeight="1"/>
    <row r="15493" ht="14.25" customHeight="1"/>
    <row r="15494" ht="14.25" customHeight="1"/>
    <row r="15495" ht="14.25" customHeight="1"/>
    <row r="15496" ht="14.25" customHeight="1"/>
    <row r="15497" ht="14.25" customHeight="1"/>
    <row r="15498" ht="14.25" customHeight="1"/>
    <row r="15499" ht="14.25" customHeight="1"/>
    <row r="15500" ht="14.25" customHeight="1"/>
    <row r="15501" ht="14.25" customHeight="1"/>
    <row r="15502" ht="14.25" customHeight="1"/>
    <row r="15503" ht="14.25" customHeight="1"/>
    <row r="15504" ht="14.25" customHeight="1"/>
    <row r="15505" ht="14.25" customHeight="1"/>
    <row r="15506" ht="14.25" customHeight="1"/>
    <row r="15507" ht="14.25" customHeight="1"/>
    <row r="15508" ht="14.25" customHeight="1"/>
    <row r="15509" ht="14.25" customHeight="1"/>
    <row r="15510" ht="14.25" customHeight="1"/>
    <row r="15511" ht="14.25" customHeight="1"/>
    <row r="15512" ht="14.25" customHeight="1"/>
    <row r="15513" ht="14.25" customHeight="1"/>
    <row r="15514" ht="14.25" customHeight="1"/>
    <row r="15515" ht="14.25" customHeight="1"/>
    <row r="15516" ht="14.25" customHeight="1"/>
    <row r="15517" ht="14.25" customHeight="1"/>
    <row r="15518" ht="14.25" customHeight="1"/>
    <row r="15519" ht="14.25" customHeight="1"/>
    <row r="15520" ht="14.25" customHeight="1"/>
    <row r="15521" ht="14.25" customHeight="1"/>
    <row r="15522" ht="14.25" customHeight="1"/>
    <row r="15523" ht="14.25" customHeight="1"/>
    <row r="15524" ht="14.25" customHeight="1"/>
    <row r="15525" ht="14.25" customHeight="1"/>
    <row r="15526" ht="14.25" customHeight="1"/>
    <row r="15527" ht="14.25" customHeight="1"/>
    <row r="15528" ht="14.25" customHeight="1"/>
    <row r="15529" ht="14.25" customHeight="1"/>
    <row r="15530" ht="14.25" customHeight="1"/>
    <row r="15531" ht="14.25" customHeight="1"/>
    <row r="15532" ht="14.25" customHeight="1"/>
    <row r="15533" ht="14.25" customHeight="1"/>
    <row r="15534" ht="14.25" customHeight="1"/>
    <row r="15535" ht="14.25" customHeight="1"/>
    <row r="15536" ht="14.25" customHeight="1"/>
    <row r="15537" ht="14.25" customHeight="1"/>
    <row r="15538" ht="14.25" customHeight="1"/>
    <row r="15539" ht="14.25" customHeight="1"/>
    <row r="15540" ht="14.25" customHeight="1"/>
    <row r="15541" ht="14.25" customHeight="1"/>
    <row r="15542" ht="14.25" customHeight="1"/>
    <row r="15543" ht="14.25" customHeight="1"/>
    <row r="15544" ht="14.25" customHeight="1"/>
    <row r="15545" ht="14.25" customHeight="1"/>
    <row r="15546" ht="14.25" customHeight="1"/>
    <row r="15547" ht="14.25" customHeight="1"/>
    <row r="15548" ht="14.25" customHeight="1"/>
    <row r="15549" ht="14.25" customHeight="1"/>
    <row r="15550" ht="14.25" customHeight="1"/>
    <row r="15551" ht="14.25" customHeight="1"/>
    <row r="15552" ht="14.25" customHeight="1"/>
    <row r="15553" ht="14.25" customHeight="1"/>
    <row r="15554" ht="14.25" customHeight="1"/>
    <row r="15555" ht="14.25" customHeight="1"/>
    <row r="15556" ht="14.25" customHeight="1"/>
    <row r="15557" ht="14.25" customHeight="1"/>
    <row r="15558" ht="14.25" customHeight="1"/>
    <row r="15559" ht="14.25" customHeight="1"/>
    <row r="15560" ht="14.25" customHeight="1"/>
    <row r="15561" ht="14.25" customHeight="1"/>
    <row r="15562" ht="14.25" customHeight="1"/>
    <row r="15563" ht="14.25" customHeight="1"/>
    <row r="15564" ht="14.25" customHeight="1"/>
    <row r="15565" ht="14.25" customHeight="1"/>
    <row r="15566" ht="14.25" customHeight="1"/>
    <row r="15567" ht="14.25" customHeight="1"/>
    <row r="15568" ht="14.25" customHeight="1"/>
    <row r="15569" ht="14.25" customHeight="1"/>
    <row r="15570" ht="14.25" customHeight="1"/>
    <row r="15571" ht="14.25" customHeight="1"/>
    <row r="15572" ht="14.25" customHeight="1"/>
    <row r="15573" ht="14.25" customHeight="1"/>
    <row r="15574" ht="14.25" customHeight="1"/>
    <row r="15575" ht="14.25" customHeight="1"/>
    <row r="15576" ht="14.25" customHeight="1"/>
    <row r="15577" ht="14.25" customHeight="1"/>
    <row r="15578" ht="14.25" customHeight="1"/>
    <row r="15579" ht="14.25" customHeight="1"/>
    <row r="15580" ht="14.25" customHeight="1"/>
    <row r="15581" ht="14.25" customHeight="1"/>
    <row r="15582" ht="14.25" customHeight="1"/>
    <row r="15583" ht="14.25" customHeight="1"/>
    <row r="15584" ht="14.25" customHeight="1"/>
    <row r="15585" ht="14.25" customHeight="1"/>
    <row r="15586" ht="14.25" customHeight="1"/>
    <row r="15587" ht="14.25" customHeight="1"/>
    <row r="15588" ht="14.25" customHeight="1"/>
    <row r="15589" ht="14.25" customHeight="1"/>
    <row r="15590" ht="14.25" customHeight="1"/>
    <row r="15591" ht="14.25" customHeight="1"/>
    <row r="15592" ht="14.25" customHeight="1"/>
    <row r="15593" ht="14.25" customHeight="1"/>
    <row r="15594" ht="14.25" customHeight="1"/>
    <row r="15595" ht="14.25" customHeight="1"/>
    <row r="15596" ht="14.25" customHeight="1"/>
    <row r="15597" ht="14.25" customHeight="1"/>
    <row r="15598" ht="14.25" customHeight="1"/>
    <row r="15599" ht="14.25" customHeight="1"/>
    <row r="15600" ht="14.25" customHeight="1"/>
    <row r="15601" ht="14.25" customHeight="1"/>
    <row r="15602" ht="14.25" customHeight="1"/>
    <row r="15603" ht="14.25" customHeight="1"/>
    <row r="15604" ht="14.25" customHeight="1"/>
    <row r="15605" ht="14.25" customHeight="1"/>
    <row r="15606" ht="14.25" customHeight="1"/>
    <row r="15607" ht="14.25" customHeight="1"/>
    <row r="15608" ht="14.25" customHeight="1"/>
    <row r="15609" ht="14.25" customHeight="1"/>
    <row r="15610" ht="14.25" customHeight="1"/>
    <row r="15611" ht="14.25" customHeight="1"/>
    <row r="15612" ht="14.25" customHeight="1"/>
    <row r="15613" ht="14.25" customHeight="1"/>
    <row r="15614" ht="14.25" customHeight="1"/>
    <row r="15615" ht="14.25" customHeight="1"/>
    <row r="15616" ht="14.25" customHeight="1"/>
    <row r="15617" ht="14.25" customHeight="1"/>
    <row r="15618" ht="14.25" customHeight="1"/>
    <row r="15619" ht="14.25" customHeight="1"/>
    <row r="15620" ht="14.25" customHeight="1"/>
    <row r="15621" ht="14.25" customHeight="1"/>
    <row r="15622" ht="14.25" customHeight="1"/>
    <row r="15623" ht="14.25" customHeight="1"/>
    <row r="15624" ht="14.25" customHeight="1"/>
    <row r="15625" ht="14.25" customHeight="1"/>
    <row r="15626" ht="14.25" customHeight="1"/>
    <row r="15627" ht="14.25" customHeight="1"/>
    <row r="15628" ht="14.25" customHeight="1"/>
    <row r="15629" ht="14.25" customHeight="1"/>
    <row r="15630" ht="14.25" customHeight="1"/>
    <row r="15631" ht="14.25" customHeight="1"/>
    <row r="15632" ht="14.25" customHeight="1"/>
    <row r="15633" ht="14.25" customHeight="1"/>
    <row r="15634" ht="14.25" customHeight="1"/>
    <row r="15635" ht="14.25" customHeight="1"/>
    <row r="15636" ht="14.25" customHeight="1"/>
    <row r="15637" ht="14.25" customHeight="1"/>
    <row r="15638" ht="14.25" customHeight="1"/>
    <row r="15639" ht="14.25" customHeight="1"/>
    <row r="15640" ht="14.25" customHeight="1"/>
    <row r="15641" ht="14.25" customHeight="1"/>
    <row r="15642" ht="14.25" customHeight="1"/>
    <row r="15643" ht="14.25" customHeight="1"/>
    <row r="15644" ht="14.25" customHeight="1"/>
    <row r="15645" ht="14.25" customHeight="1"/>
    <row r="15646" ht="14.25" customHeight="1"/>
    <row r="15647" ht="14.25" customHeight="1"/>
    <row r="15648" ht="14.25" customHeight="1"/>
    <row r="15649" ht="14.25" customHeight="1"/>
    <row r="15650" ht="14.25" customHeight="1"/>
    <row r="15651" ht="14.25" customHeight="1"/>
    <row r="15652" ht="14.25" customHeight="1"/>
    <row r="15653" ht="14.25" customHeight="1"/>
    <row r="15654" ht="14.25" customHeight="1"/>
    <row r="15655" ht="14.25" customHeight="1"/>
    <row r="15656" ht="14.25" customHeight="1"/>
    <row r="15657" ht="14.25" customHeight="1"/>
    <row r="15658" ht="14.25" customHeight="1"/>
    <row r="15659" ht="14.25" customHeight="1"/>
    <row r="15660" ht="14.25" customHeight="1"/>
    <row r="15661" ht="14.25" customHeight="1"/>
    <row r="15662" ht="14.25" customHeight="1"/>
    <row r="15663" ht="14.25" customHeight="1"/>
    <row r="15664" ht="14.25" customHeight="1"/>
    <row r="15665" ht="14.25" customHeight="1"/>
    <row r="15666" ht="14.25" customHeight="1"/>
    <row r="15667" ht="14.25" customHeight="1"/>
    <row r="15668" ht="14.25" customHeight="1"/>
    <row r="15669" ht="14.25" customHeight="1"/>
    <row r="15670" ht="14.25" customHeight="1"/>
    <row r="15671" ht="14.25" customHeight="1"/>
    <row r="15672" ht="14.25" customHeight="1"/>
    <row r="15673" ht="14.25" customHeight="1"/>
    <row r="15674" ht="14.25" customHeight="1"/>
    <row r="15675" ht="14.25" customHeight="1"/>
    <row r="15676" ht="14.25" customHeight="1"/>
    <row r="15677" ht="14.25" customHeight="1"/>
    <row r="15678" ht="14.25" customHeight="1"/>
    <row r="15679" ht="14.25" customHeight="1"/>
    <row r="15680" ht="14.25" customHeight="1"/>
    <row r="15681" ht="14.25" customHeight="1"/>
    <row r="15682" ht="14.25" customHeight="1"/>
    <row r="15683" ht="14.25" customHeight="1"/>
    <row r="15684" ht="14.25" customHeight="1"/>
    <row r="15685" ht="14.25" customHeight="1"/>
    <row r="15686" ht="14.25" customHeight="1"/>
    <row r="15687" ht="14.25" customHeight="1"/>
    <row r="15688" ht="14.25" customHeight="1"/>
    <row r="15689" ht="14.25" customHeight="1"/>
    <row r="15690" ht="14.25" customHeight="1"/>
    <row r="15691" ht="14.25" customHeight="1"/>
    <row r="15692" ht="14.25" customHeight="1"/>
    <row r="15693" ht="14.25" customHeight="1"/>
    <row r="15694" ht="14.25" customHeight="1"/>
    <row r="15695" ht="14.25" customHeight="1"/>
    <row r="15696" ht="14.25" customHeight="1"/>
    <row r="15697" ht="14.25" customHeight="1"/>
    <row r="15698" ht="14.25" customHeight="1"/>
    <row r="15699" ht="14.25" customHeight="1"/>
    <row r="15700" ht="14.25" customHeight="1"/>
    <row r="15701" ht="14.25" customHeight="1"/>
    <row r="15702" ht="14.25" customHeight="1"/>
    <row r="15703" ht="14.25" customHeight="1"/>
    <row r="15704" ht="14.25" customHeight="1"/>
    <row r="15705" ht="14.25" customHeight="1"/>
    <row r="15706" ht="14.25" customHeight="1"/>
    <row r="15707" ht="14.25" customHeight="1"/>
    <row r="15708" ht="14.25" customHeight="1"/>
    <row r="15709" ht="14.25" customHeight="1"/>
    <row r="15710" ht="14.25" customHeight="1"/>
    <row r="15711" ht="14.25" customHeight="1"/>
    <row r="15712" ht="14.25" customHeight="1"/>
    <row r="15713" ht="14.25" customHeight="1"/>
    <row r="15714" ht="14.25" customHeight="1"/>
    <row r="15715" ht="14.25" customHeight="1"/>
    <row r="15716" ht="14.25" customHeight="1"/>
    <row r="15717" ht="14.25" customHeight="1"/>
    <row r="15718" ht="14.25" customHeight="1"/>
    <row r="15719" ht="14.25" customHeight="1"/>
    <row r="15720" ht="14.25" customHeight="1"/>
    <row r="15721" ht="14.25" customHeight="1"/>
    <row r="15722" ht="14.25" customHeight="1"/>
    <row r="15723" ht="14.25" customHeight="1"/>
    <row r="15724" ht="14.25" customHeight="1"/>
    <row r="15725" ht="14.25" customHeight="1"/>
    <row r="15726" ht="14.25" customHeight="1"/>
    <row r="15727" ht="14.25" customHeight="1"/>
    <row r="15728" ht="14.25" customHeight="1"/>
    <row r="15729" ht="14.25" customHeight="1"/>
    <row r="15730" ht="14.25" customHeight="1"/>
    <row r="15731" ht="14.25" customHeight="1"/>
    <row r="15732" ht="14.25" customHeight="1"/>
    <row r="15733" ht="14.25" customHeight="1"/>
    <row r="15734" ht="14.25" customHeight="1"/>
    <row r="15735" ht="14.25" customHeight="1"/>
    <row r="15736" ht="14.25" customHeight="1"/>
    <row r="15737" ht="14.25" customHeight="1"/>
    <row r="15738" ht="14.25" customHeight="1"/>
    <row r="15739" ht="14.25" customHeight="1"/>
    <row r="15740" ht="14.25" customHeight="1"/>
    <row r="15741" ht="14.25" customHeight="1"/>
    <row r="15742" ht="14.25" customHeight="1"/>
    <row r="15743" ht="14.25" customHeight="1"/>
    <row r="15744" ht="14.25" customHeight="1"/>
    <row r="15745" ht="14.25" customHeight="1"/>
    <row r="15746" ht="14.25" customHeight="1"/>
    <row r="15747" ht="14.25" customHeight="1"/>
    <row r="15748" ht="14.25" customHeight="1"/>
    <row r="15749" ht="14.25" customHeight="1"/>
    <row r="15750" ht="14.25" customHeight="1"/>
    <row r="15751" ht="14.25" customHeight="1"/>
    <row r="15752" ht="14.25" customHeight="1"/>
    <row r="15753" ht="14.25" customHeight="1"/>
    <row r="15754" ht="14.25" customHeight="1"/>
    <row r="15755" ht="14.25" customHeight="1"/>
    <row r="15756" ht="14.25" customHeight="1"/>
    <row r="15757" ht="14.25" customHeight="1"/>
    <row r="15758" ht="14.25" customHeight="1"/>
    <row r="15759" ht="14.25" customHeight="1"/>
    <row r="15760" ht="14.25" customHeight="1"/>
    <row r="15761" ht="14.25" customHeight="1"/>
    <row r="15762" ht="14.25" customHeight="1"/>
    <row r="15763" ht="14.25" customHeight="1"/>
    <row r="15764" ht="14.25" customHeight="1"/>
    <row r="15765" ht="14.25" customHeight="1"/>
    <row r="15766" ht="14.25" customHeight="1"/>
    <row r="15767" ht="14.25" customHeight="1"/>
    <row r="15768" ht="14.25" customHeight="1"/>
    <row r="15769" ht="14.25" customHeight="1"/>
    <row r="15770" ht="14.25" customHeight="1"/>
    <row r="15771" ht="14.25" customHeight="1"/>
    <row r="15772" ht="14.25" customHeight="1"/>
    <row r="15773" ht="14.25" customHeight="1"/>
    <row r="15774" ht="14.25" customHeight="1"/>
    <row r="15775" ht="14.25" customHeight="1"/>
    <row r="15776" ht="14.25" customHeight="1"/>
    <row r="15777" ht="14.25" customHeight="1"/>
    <row r="15778" ht="14.25" customHeight="1"/>
    <row r="15779" ht="14.25" customHeight="1"/>
    <row r="15780" ht="14.25" customHeight="1"/>
    <row r="15781" ht="14.25" customHeight="1"/>
    <row r="15782" ht="14.25" customHeight="1"/>
    <row r="15783" ht="14.25" customHeight="1"/>
    <row r="15784" ht="14.25" customHeight="1"/>
    <row r="15785" ht="14.25" customHeight="1"/>
    <row r="15786" ht="14.25" customHeight="1"/>
    <row r="15787" ht="14.25" customHeight="1"/>
    <row r="15788" ht="14.25" customHeight="1"/>
    <row r="15789" ht="14.25" customHeight="1"/>
    <row r="15790" ht="14.25" customHeight="1"/>
    <row r="15791" ht="14.25" customHeight="1"/>
    <row r="15792" ht="14.25" customHeight="1"/>
    <row r="15793" ht="14.25" customHeight="1"/>
    <row r="15794" ht="14.25" customHeight="1"/>
    <row r="15795" ht="14.25" customHeight="1"/>
    <row r="15796" ht="14.25" customHeight="1"/>
    <row r="15797" ht="14.25" customHeight="1"/>
    <row r="15798" ht="14.25" customHeight="1"/>
    <row r="15799" ht="14.25" customHeight="1"/>
    <row r="15800" ht="14.25" customHeight="1"/>
    <row r="15801" ht="14.25" customHeight="1"/>
    <row r="15802" ht="14.25" customHeight="1"/>
    <row r="15803" ht="14.25" customHeight="1"/>
    <row r="15804" ht="14.25" customHeight="1"/>
    <row r="15805" ht="14.25" customHeight="1"/>
    <row r="15806" ht="14.25" customHeight="1"/>
    <row r="15807" ht="14.25" customHeight="1"/>
    <row r="15808" ht="14.25" customHeight="1"/>
    <row r="15809" ht="14.25" customHeight="1"/>
    <row r="15810" ht="14.25" customHeight="1"/>
    <row r="15811" ht="14.25" customHeight="1"/>
    <row r="15812" ht="14.25" customHeight="1"/>
    <row r="15813" ht="14.25" customHeight="1"/>
    <row r="15814" ht="14.25" customHeight="1"/>
    <row r="15815" ht="14.25" customHeight="1"/>
    <row r="15816" ht="14.25" customHeight="1"/>
    <row r="15817" ht="14.25" customHeight="1"/>
    <row r="15818" ht="14.25" customHeight="1"/>
    <row r="15819" ht="14.25" customHeight="1"/>
    <row r="15820" ht="14.25" customHeight="1"/>
    <row r="15821" ht="14.25" customHeight="1"/>
    <row r="15822" ht="14.25" customHeight="1"/>
    <row r="15823" ht="14.25" customHeight="1"/>
    <row r="15824" ht="14.25" customHeight="1"/>
    <row r="15825" ht="14.25" customHeight="1"/>
    <row r="15826" ht="14.25" customHeight="1"/>
    <row r="15827" ht="14.25" customHeight="1"/>
    <row r="15828" ht="14.25" customHeight="1"/>
    <row r="15829" ht="14.25" customHeight="1"/>
    <row r="15830" ht="14.25" customHeight="1"/>
    <row r="15831" ht="14.25" customHeight="1"/>
    <row r="15832" ht="14.25" customHeight="1"/>
    <row r="15833" ht="14.25" customHeight="1"/>
    <row r="15834" ht="14.25" customHeight="1"/>
    <row r="15835" ht="14.25" customHeight="1"/>
    <row r="15836" ht="14.25" customHeight="1"/>
    <row r="15837" ht="14.25" customHeight="1"/>
    <row r="15838" ht="14.25" customHeight="1"/>
    <row r="15839" ht="14.25" customHeight="1"/>
    <row r="15840" ht="14.25" customHeight="1"/>
    <row r="15841" ht="14.25" customHeight="1"/>
    <row r="15842" ht="14.25" customHeight="1"/>
    <row r="15843" ht="14.25" customHeight="1"/>
    <row r="15844" ht="14.25" customHeight="1"/>
    <row r="15845" ht="14.25" customHeight="1"/>
    <row r="15846" ht="14.25" customHeight="1"/>
    <row r="15847" ht="14.25" customHeight="1"/>
    <row r="15848" ht="14.25" customHeight="1"/>
    <row r="15849" ht="14.25" customHeight="1"/>
    <row r="15850" ht="14.25" customHeight="1"/>
    <row r="15851" ht="14.25" customHeight="1"/>
    <row r="15852" ht="14.25" customHeight="1"/>
    <row r="15853" ht="14.25" customHeight="1"/>
    <row r="15854" ht="14.25" customHeight="1"/>
    <row r="15855" ht="14.25" customHeight="1"/>
    <row r="15856" ht="14.25" customHeight="1"/>
    <row r="15857" ht="14.25" customHeight="1"/>
    <row r="15858" ht="14.25" customHeight="1"/>
    <row r="15859" ht="14.25" customHeight="1"/>
    <row r="15860" ht="14.25" customHeight="1"/>
    <row r="15861" ht="14.25" customHeight="1"/>
    <row r="15862" ht="14.25" customHeight="1"/>
    <row r="15863" ht="14.25" customHeight="1"/>
    <row r="15864" ht="14.25" customHeight="1"/>
    <row r="15865" ht="14.25" customHeight="1"/>
    <row r="15866" ht="14.25" customHeight="1"/>
    <row r="15867" ht="14.25" customHeight="1"/>
    <row r="15868" ht="14.25" customHeight="1"/>
    <row r="15869" ht="14.25" customHeight="1"/>
    <row r="15870" ht="14.25" customHeight="1"/>
    <row r="15871" ht="14.25" customHeight="1"/>
    <row r="15872" ht="14.25" customHeight="1"/>
    <row r="15873" ht="14.25" customHeight="1"/>
    <row r="15874" ht="14.25" customHeight="1"/>
    <row r="15875" ht="14.25" customHeight="1"/>
    <row r="15876" ht="14.25" customHeight="1"/>
    <row r="15877" ht="14.25" customHeight="1"/>
    <row r="15878" ht="14.25" customHeight="1"/>
    <row r="15879" ht="14.25" customHeight="1"/>
    <row r="15880" ht="14.25" customHeight="1"/>
    <row r="15881" ht="14.25" customHeight="1"/>
    <row r="15882" ht="14.25" customHeight="1"/>
    <row r="15883" ht="14.25" customHeight="1"/>
    <row r="15884" ht="14.25" customHeight="1"/>
    <row r="15885" ht="14.25" customHeight="1"/>
    <row r="15886" ht="14.25" customHeight="1"/>
    <row r="15887" ht="14.25" customHeight="1"/>
    <row r="15888" ht="14.25" customHeight="1"/>
    <row r="15889" ht="14.25" customHeight="1"/>
    <row r="15890" ht="14.25" customHeight="1"/>
    <row r="15891" ht="14.25" customHeight="1"/>
    <row r="15892" ht="14.25" customHeight="1"/>
    <row r="15893" ht="14.25" customHeight="1"/>
    <row r="15894" ht="14.25" customHeight="1"/>
    <row r="15895" ht="14.25" customHeight="1"/>
    <row r="15896" ht="14.25" customHeight="1"/>
    <row r="15897" ht="14.25" customHeight="1"/>
    <row r="15898" ht="14.25" customHeight="1"/>
    <row r="15899" ht="14.25" customHeight="1"/>
    <row r="15900" ht="14.25" customHeight="1"/>
    <row r="15901" ht="14.25" customHeight="1"/>
    <row r="15902" ht="14.25" customHeight="1"/>
    <row r="15903" ht="14.25" customHeight="1"/>
    <row r="15904" ht="14.25" customHeight="1"/>
    <row r="15905" ht="14.25" customHeight="1"/>
    <row r="15906" ht="14.25" customHeight="1"/>
    <row r="15907" ht="14.25" customHeight="1"/>
    <row r="15908" ht="14.25" customHeight="1"/>
    <row r="15909" ht="14.25" customHeight="1"/>
    <row r="15910" ht="14.25" customHeight="1"/>
    <row r="15911" ht="14.25" customHeight="1"/>
    <row r="15912" ht="14.25" customHeight="1"/>
    <row r="15913" ht="14.25" customHeight="1"/>
    <row r="15914" ht="14.25" customHeight="1"/>
    <row r="15915" ht="14.25" customHeight="1"/>
    <row r="15916" ht="14.25" customHeight="1"/>
    <row r="15917" ht="14.25" customHeight="1"/>
    <row r="15918" ht="14.25" customHeight="1"/>
    <row r="15919" ht="14.25" customHeight="1"/>
    <row r="15920" ht="14.25" customHeight="1"/>
    <row r="15921" ht="14.25" customHeight="1"/>
    <row r="15922" ht="14.25" customHeight="1"/>
    <row r="15923" ht="14.25" customHeight="1"/>
    <row r="15924" ht="14.25" customHeight="1"/>
    <row r="15925" ht="14.25" customHeight="1"/>
    <row r="15926" ht="14.25" customHeight="1"/>
    <row r="15927" ht="14.25" customHeight="1"/>
    <row r="15928" ht="14.25" customHeight="1"/>
    <row r="15929" ht="14.25" customHeight="1"/>
    <row r="15930" ht="14.25" customHeight="1"/>
    <row r="15931" ht="14.25" customHeight="1"/>
    <row r="15932" ht="14.25" customHeight="1"/>
    <row r="15933" ht="14.25" customHeight="1"/>
    <row r="15934" ht="14.25" customHeight="1"/>
    <row r="15935" ht="14.25" customHeight="1"/>
    <row r="15936" ht="14.25" customHeight="1"/>
    <row r="15937" ht="14.25" customHeight="1"/>
    <row r="15938" ht="14.25" customHeight="1"/>
    <row r="15939" ht="14.25" customHeight="1"/>
    <row r="15940" ht="14.25" customHeight="1"/>
    <row r="15941" ht="14.25" customHeight="1"/>
    <row r="15942" ht="14.25" customHeight="1"/>
    <row r="15943" ht="14.25" customHeight="1"/>
    <row r="15944" ht="14.25" customHeight="1"/>
    <row r="15945" ht="14.25" customHeight="1"/>
    <row r="15946" ht="14.25" customHeight="1"/>
    <row r="15947" ht="14.25" customHeight="1"/>
    <row r="15948" ht="14.25" customHeight="1"/>
    <row r="15949" ht="14.25" customHeight="1"/>
    <row r="15950" ht="14.25" customHeight="1"/>
    <row r="15951" ht="14.25" customHeight="1"/>
    <row r="15952" ht="14.25" customHeight="1"/>
    <row r="15953" ht="14.25" customHeight="1"/>
    <row r="15954" ht="14.25" customHeight="1"/>
    <row r="15955" ht="14.25" customHeight="1"/>
    <row r="15956" ht="14.25" customHeight="1"/>
    <row r="15957" ht="14.25" customHeight="1"/>
    <row r="15958" ht="14.25" customHeight="1"/>
    <row r="15959" ht="14.25" customHeight="1"/>
    <row r="15960" ht="14.25" customHeight="1"/>
    <row r="15961" ht="14.25" customHeight="1"/>
    <row r="15962" ht="14.25" customHeight="1"/>
    <row r="15963" ht="14.25" customHeight="1"/>
    <row r="15964" ht="14.25" customHeight="1"/>
    <row r="15965" ht="14.25" customHeight="1"/>
    <row r="15966" ht="14.25" customHeight="1"/>
    <row r="15967" ht="14.25" customHeight="1"/>
    <row r="15968" ht="14.25" customHeight="1"/>
    <row r="15969" ht="14.25" customHeight="1"/>
    <row r="15970" ht="14.25" customHeight="1"/>
    <row r="15971" ht="14.25" customHeight="1"/>
    <row r="15972" ht="14.25" customHeight="1"/>
    <row r="15973" ht="14.25" customHeight="1"/>
    <row r="15974" ht="14.25" customHeight="1"/>
    <row r="15975" ht="14.25" customHeight="1"/>
    <row r="15976" ht="14.25" customHeight="1"/>
    <row r="15977" ht="14.25" customHeight="1"/>
    <row r="15978" ht="14.25" customHeight="1"/>
    <row r="15979" ht="14.25" customHeight="1"/>
    <row r="15980" ht="14.25" customHeight="1"/>
    <row r="15981" ht="14.25" customHeight="1"/>
    <row r="15982" ht="14.25" customHeight="1"/>
    <row r="15983" ht="14.25" customHeight="1"/>
    <row r="15984" ht="14.25" customHeight="1"/>
    <row r="15985" ht="14.25" customHeight="1"/>
    <row r="15986" ht="14.25" customHeight="1"/>
    <row r="15987" ht="14.25" customHeight="1"/>
    <row r="15988" ht="14.25" customHeight="1"/>
    <row r="15989" ht="14.25" customHeight="1"/>
    <row r="15990" ht="14.25" customHeight="1"/>
    <row r="15991" ht="14.25" customHeight="1"/>
    <row r="15992" ht="14.25" customHeight="1"/>
    <row r="15993" ht="14.25" customHeight="1"/>
    <row r="15994" ht="14.25" customHeight="1"/>
    <row r="15995" ht="14.25" customHeight="1"/>
    <row r="15996" ht="14.25" customHeight="1"/>
    <row r="15997" ht="14.25" customHeight="1"/>
    <row r="15998" ht="14.25" customHeight="1"/>
    <row r="15999" ht="14.25" customHeight="1"/>
    <row r="16000" ht="14.25" customHeight="1"/>
    <row r="16001" ht="14.25" customHeight="1"/>
    <row r="16002" ht="14.25" customHeight="1"/>
    <row r="16003" ht="14.25" customHeight="1"/>
    <row r="16004" ht="14.25" customHeight="1"/>
    <row r="16005" ht="14.25" customHeight="1"/>
    <row r="16006" ht="14.25" customHeight="1"/>
    <row r="16007" ht="14.25" customHeight="1"/>
    <row r="16008" ht="14.25" customHeight="1"/>
    <row r="16009" ht="14.25" customHeight="1"/>
    <row r="16010" ht="14.25" customHeight="1"/>
    <row r="16011" ht="14.25" customHeight="1"/>
    <row r="16012" ht="14.25" customHeight="1"/>
    <row r="16013" ht="14.25" customHeight="1"/>
    <row r="16014" ht="14.25" customHeight="1"/>
    <row r="16015" ht="14.25" customHeight="1"/>
    <row r="16016" ht="14.25" customHeight="1"/>
    <row r="16017" ht="14.25" customHeight="1"/>
    <row r="16018" ht="14.25" customHeight="1"/>
    <row r="16019" ht="14.25" customHeight="1"/>
    <row r="16020" ht="14.25" customHeight="1"/>
    <row r="16021" ht="14.25" customHeight="1"/>
    <row r="16022" ht="14.25" customHeight="1"/>
    <row r="16023" ht="14.25" customHeight="1"/>
    <row r="16024" ht="14.25" customHeight="1"/>
    <row r="16025" ht="14.25" customHeight="1"/>
    <row r="16026" ht="14.25" customHeight="1"/>
    <row r="16027" ht="14.25" customHeight="1"/>
    <row r="16028" ht="14.25" customHeight="1"/>
    <row r="16029" ht="14.25" customHeight="1"/>
    <row r="16030" ht="14.25" customHeight="1"/>
    <row r="16031" ht="14.25" customHeight="1"/>
    <row r="16032" ht="14.25" customHeight="1"/>
    <row r="16033" ht="14.25" customHeight="1"/>
    <row r="16034" ht="14.25" customHeight="1"/>
    <row r="16035" ht="14.25" customHeight="1"/>
    <row r="16036" ht="14.25" customHeight="1"/>
    <row r="16037" ht="14.25" customHeight="1"/>
    <row r="16038" ht="14.25" customHeight="1"/>
    <row r="16039" ht="14.25" customHeight="1"/>
    <row r="16040" ht="14.25" customHeight="1"/>
    <row r="16041" ht="14.25" customHeight="1"/>
    <row r="16042" ht="14.25" customHeight="1"/>
    <row r="16043" ht="14.25" customHeight="1"/>
    <row r="16044" ht="14.25" customHeight="1"/>
    <row r="16045" ht="14.25" customHeight="1"/>
    <row r="16046" ht="14.25" customHeight="1"/>
    <row r="16047" ht="14.25" customHeight="1"/>
    <row r="16048" ht="14.25" customHeight="1"/>
    <row r="16049" ht="14.25" customHeight="1"/>
    <row r="16050" ht="14.25" customHeight="1"/>
    <row r="16051" ht="14.25" customHeight="1"/>
    <row r="16052" ht="14.25" customHeight="1"/>
    <row r="16053" ht="14.25" customHeight="1"/>
    <row r="16054" ht="14.25" customHeight="1"/>
    <row r="16055" ht="14.25" customHeight="1"/>
    <row r="16056" ht="14.25" customHeight="1"/>
    <row r="16057" ht="14.25" customHeight="1"/>
    <row r="16058" ht="14.25" customHeight="1"/>
    <row r="16059" ht="14.25" customHeight="1"/>
    <row r="16060" ht="14.25" customHeight="1"/>
    <row r="16061" ht="14.25" customHeight="1"/>
    <row r="16062" ht="14.25" customHeight="1"/>
    <row r="16063" ht="14.25" customHeight="1"/>
    <row r="16064" ht="14.25" customHeight="1"/>
    <row r="16065" ht="14.25" customHeight="1"/>
    <row r="16066" ht="14.25" customHeight="1"/>
    <row r="16067" ht="14.25" customHeight="1"/>
    <row r="16068" ht="14.25" customHeight="1"/>
    <row r="16069" ht="14.25" customHeight="1"/>
    <row r="16070" ht="14.25" customHeight="1"/>
    <row r="16071" ht="14.25" customHeight="1"/>
    <row r="16072" ht="14.25" customHeight="1"/>
    <row r="16073" ht="14.25" customHeight="1"/>
    <row r="16074" ht="14.25" customHeight="1"/>
    <row r="16075" ht="14.25" customHeight="1"/>
    <row r="16076" ht="14.25" customHeight="1"/>
    <row r="16077" ht="14.25" customHeight="1"/>
    <row r="16078" ht="14.25" customHeight="1"/>
    <row r="16079" ht="14.25" customHeight="1"/>
    <row r="16080" ht="14.25" customHeight="1"/>
    <row r="16081" ht="14.25" customHeight="1"/>
    <row r="16082" ht="14.25" customHeight="1"/>
    <row r="16083" ht="14.25" customHeight="1"/>
    <row r="16084" ht="14.25" customHeight="1"/>
    <row r="16085" ht="14.25" customHeight="1"/>
    <row r="16086" ht="14.25" customHeight="1"/>
    <row r="16087" ht="14.25" customHeight="1"/>
    <row r="16088" ht="14.25" customHeight="1"/>
    <row r="16089" ht="14.25" customHeight="1"/>
    <row r="16090" ht="14.25" customHeight="1"/>
    <row r="16091" ht="14.25" customHeight="1"/>
    <row r="16092" ht="14.25" customHeight="1"/>
    <row r="16093" ht="14.25" customHeight="1"/>
    <row r="16094" ht="14.25" customHeight="1"/>
    <row r="16095" ht="14.25" customHeight="1"/>
    <row r="16096" ht="14.25" customHeight="1"/>
    <row r="16097" ht="14.25" customHeight="1"/>
    <row r="16098" ht="14.25" customHeight="1"/>
    <row r="16099" ht="14.25" customHeight="1"/>
    <row r="16100" ht="14.25" customHeight="1"/>
    <row r="16101" ht="14.25" customHeight="1"/>
    <row r="16102" ht="14.25" customHeight="1"/>
    <row r="16103" ht="14.25" customHeight="1"/>
    <row r="16104" ht="14.25" customHeight="1"/>
    <row r="16105" ht="14.25" customHeight="1"/>
    <row r="16106" ht="14.25" customHeight="1"/>
    <row r="16107" ht="14.25" customHeight="1"/>
    <row r="16108" ht="14.25" customHeight="1"/>
    <row r="16109" ht="14.25" customHeight="1"/>
    <row r="16110" ht="14.25" customHeight="1"/>
    <row r="16111" ht="14.25" customHeight="1"/>
    <row r="16112" ht="14.25" customHeight="1"/>
    <row r="16113" ht="14.25" customHeight="1"/>
    <row r="16114" ht="14.25" customHeight="1"/>
    <row r="16115" ht="14.25" customHeight="1"/>
    <row r="16116" ht="14.25" customHeight="1"/>
    <row r="16117" ht="14.25" customHeight="1"/>
    <row r="16118" ht="14.25" customHeight="1"/>
    <row r="16119" ht="14.25" customHeight="1"/>
    <row r="16120" ht="14.25" customHeight="1"/>
    <row r="16121" ht="14.25" customHeight="1"/>
    <row r="16122" ht="14.25" customHeight="1"/>
    <row r="16123" ht="14.25" customHeight="1"/>
    <row r="16124" ht="14.25" customHeight="1"/>
    <row r="16125" ht="14.25" customHeight="1"/>
    <row r="16126" ht="14.25" customHeight="1"/>
    <row r="16127" ht="14.25" customHeight="1"/>
    <row r="16128" ht="14.25" customHeight="1"/>
    <row r="16129" ht="14.25" customHeight="1"/>
    <row r="16130" ht="14.25" customHeight="1"/>
    <row r="16131" ht="14.25" customHeight="1"/>
    <row r="16132" ht="14.25" customHeight="1"/>
    <row r="16133" ht="14.25" customHeight="1"/>
    <row r="16134" ht="14.25" customHeight="1"/>
    <row r="16135" ht="14.25" customHeight="1"/>
    <row r="16136" ht="14.25" customHeight="1"/>
    <row r="16137" ht="14.25" customHeight="1"/>
    <row r="16138" ht="14.25" customHeight="1"/>
    <row r="16139" ht="14.25" customHeight="1"/>
    <row r="16140" ht="14.25" customHeight="1"/>
    <row r="16141" ht="14.25" customHeight="1"/>
    <row r="16142" ht="14.25" customHeight="1"/>
    <row r="16143" ht="14.25" customHeight="1"/>
    <row r="16144" ht="14.25" customHeight="1"/>
    <row r="16145" ht="14.25" customHeight="1"/>
    <row r="16146" ht="14.25" customHeight="1"/>
    <row r="16147" ht="14.25" customHeight="1"/>
    <row r="16148" ht="14.25" customHeight="1"/>
    <row r="16149" ht="14.25" customHeight="1"/>
    <row r="16150" ht="14.25" customHeight="1"/>
    <row r="16151" ht="14.25" customHeight="1"/>
    <row r="16152" ht="14.25" customHeight="1"/>
    <row r="16153" ht="14.25" customHeight="1"/>
    <row r="16154" ht="14.25" customHeight="1"/>
    <row r="16155" ht="14.25" customHeight="1"/>
    <row r="16156" ht="14.25" customHeight="1"/>
    <row r="16157" ht="14.25" customHeight="1"/>
    <row r="16158" ht="14.25" customHeight="1"/>
    <row r="16159" ht="14.25" customHeight="1"/>
    <row r="16160" ht="14.25" customHeight="1"/>
    <row r="16161" ht="14.25" customHeight="1"/>
    <row r="16162" ht="14.25" customHeight="1"/>
    <row r="16163" ht="14.25" customHeight="1"/>
    <row r="16164" ht="14.25" customHeight="1"/>
    <row r="16165" ht="14.25" customHeight="1"/>
    <row r="16166" ht="14.25" customHeight="1"/>
    <row r="16167" ht="14.25" customHeight="1"/>
    <row r="16168" ht="14.25" customHeight="1"/>
    <row r="16169" ht="14.25" customHeight="1"/>
    <row r="16170" ht="14.25" customHeight="1"/>
    <row r="16171" ht="14.25" customHeight="1"/>
    <row r="16172" ht="14.25" customHeight="1"/>
    <row r="16173" ht="14.25" customHeight="1"/>
    <row r="16174" ht="14.25" customHeight="1"/>
    <row r="16175" ht="14.25" customHeight="1"/>
    <row r="16176" ht="14.25" customHeight="1"/>
    <row r="16177" ht="14.25" customHeight="1"/>
    <row r="16178" ht="14.25" customHeight="1"/>
    <row r="16179" ht="14.25" customHeight="1"/>
    <row r="16180" ht="14.25" customHeight="1"/>
    <row r="16181" ht="14.25" customHeight="1"/>
    <row r="16182" ht="14.25" customHeight="1"/>
    <row r="16183" ht="14.25" customHeight="1"/>
    <row r="16184" ht="14.25" customHeight="1"/>
    <row r="16185" ht="14.25" customHeight="1"/>
    <row r="16186" ht="14.25" customHeight="1"/>
    <row r="16187" ht="14.25" customHeight="1"/>
    <row r="16188" ht="14.25" customHeight="1"/>
    <row r="16189" ht="14.25" customHeight="1"/>
    <row r="16190" ht="14.25" customHeight="1"/>
    <row r="16191" ht="14.25" customHeight="1"/>
    <row r="16192" ht="14.25" customHeight="1"/>
    <row r="16193" ht="14.25" customHeight="1"/>
    <row r="16194" ht="14.25" customHeight="1"/>
    <row r="16195" ht="14.25" customHeight="1"/>
    <row r="16196" ht="14.25" customHeight="1"/>
    <row r="16197" ht="14.25" customHeight="1"/>
    <row r="16198" ht="14.25" customHeight="1"/>
    <row r="16199" ht="14.25" customHeight="1"/>
    <row r="16200" ht="14.25" customHeight="1"/>
    <row r="16201" ht="14.25" customHeight="1"/>
    <row r="16202" ht="14.25" customHeight="1"/>
    <row r="16203" ht="14.25" customHeight="1"/>
    <row r="16204" ht="14.25" customHeight="1"/>
    <row r="16205" ht="14.25" customHeight="1"/>
    <row r="16206" ht="14.25" customHeight="1"/>
    <row r="16207" ht="14.25" customHeight="1"/>
    <row r="16208" ht="14.25" customHeight="1"/>
    <row r="16209" ht="14.25" customHeight="1"/>
    <row r="16210" ht="14.25" customHeight="1"/>
    <row r="16211" ht="14.25" customHeight="1"/>
    <row r="16212" ht="14.25" customHeight="1"/>
    <row r="16213" ht="14.25" customHeight="1"/>
    <row r="16214" ht="14.25" customHeight="1"/>
    <row r="16215" ht="14.25" customHeight="1"/>
    <row r="16216" ht="14.25" customHeight="1"/>
    <row r="16217" ht="14.25" customHeight="1"/>
    <row r="16218" ht="14.25" customHeight="1"/>
    <row r="16219" ht="14.25" customHeight="1"/>
    <row r="16220" ht="14.25" customHeight="1"/>
    <row r="16221" ht="14.25" customHeight="1"/>
    <row r="16222" ht="14.25" customHeight="1"/>
    <row r="16223" ht="14.25" customHeight="1"/>
    <row r="16224" ht="14.25" customHeight="1"/>
    <row r="16225" ht="14.25" customHeight="1"/>
    <row r="16226" ht="14.25" customHeight="1"/>
    <row r="16227" ht="14.25" customHeight="1"/>
    <row r="16228" ht="14.25" customHeight="1"/>
    <row r="16229" ht="14.25" customHeight="1"/>
    <row r="16230" ht="14.25" customHeight="1"/>
    <row r="16231" ht="14.25" customHeight="1"/>
    <row r="16232" ht="14.25" customHeight="1"/>
    <row r="16233" ht="14.25" customHeight="1"/>
    <row r="16234" ht="14.25" customHeight="1"/>
    <row r="16235" ht="14.25" customHeight="1"/>
    <row r="16236" ht="14.25" customHeight="1"/>
    <row r="16237" ht="14.25" customHeight="1"/>
    <row r="16238" ht="14.25" customHeight="1"/>
    <row r="16239" ht="14.25" customHeight="1"/>
    <row r="16240" ht="14.25" customHeight="1"/>
    <row r="16241" ht="14.25" customHeight="1"/>
    <row r="16242" ht="14.25" customHeight="1"/>
    <row r="16243" ht="14.25" customHeight="1"/>
    <row r="16244" ht="14.25" customHeight="1"/>
    <row r="16245" ht="14.25" customHeight="1"/>
    <row r="16246" ht="14.25" customHeight="1"/>
    <row r="16247" ht="14.25" customHeight="1"/>
    <row r="16248" ht="14.25" customHeight="1"/>
    <row r="16249" ht="14.25" customHeight="1"/>
    <row r="16250" ht="14.25" customHeight="1"/>
    <row r="16251" ht="14.25" customHeight="1"/>
    <row r="16252" ht="14.25" customHeight="1"/>
    <row r="16253" ht="14.25" customHeight="1"/>
    <row r="16254" ht="14.25" customHeight="1"/>
    <row r="16255" ht="14.25" customHeight="1"/>
    <row r="16256" ht="14.25" customHeight="1"/>
    <row r="16257" ht="14.25" customHeight="1"/>
    <row r="16258" ht="14.25" customHeight="1"/>
    <row r="16259" ht="14.25" customHeight="1"/>
    <row r="16260" ht="14.25" customHeight="1"/>
    <row r="16261" ht="14.25" customHeight="1"/>
    <row r="16262" ht="14.25" customHeight="1"/>
    <row r="16263" ht="14.25" customHeight="1"/>
    <row r="16264" ht="14.25" customHeight="1"/>
    <row r="16265" ht="14.25" customHeight="1"/>
    <row r="16266" ht="14.25" customHeight="1"/>
    <row r="16267" ht="14.25" customHeight="1"/>
    <row r="16268" ht="14.25" customHeight="1"/>
    <row r="16269" ht="14.25" customHeight="1"/>
    <row r="16270" ht="14.25" customHeight="1"/>
    <row r="16271" ht="14.25" customHeight="1"/>
    <row r="16272" ht="14.25" customHeight="1"/>
    <row r="16273" ht="14.25" customHeight="1"/>
    <row r="16274" ht="14.25" customHeight="1"/>
    <row r="16275" ht="14.25" customHeight="1"/>
    <row r="16276" ht="14.25" customHeight="1"/>
    <row r="16277" ht="14.25" customHeight="1"/>
    <row r="16278" ht="14.25" customHeight="1"/>
    <row r="16279" ht="14.25" customHeight="1"/>
    <row r="16280" ht="14.25" customHeight="1"/>
    <row r="16281" ht="14.25" customHeight="1"/>
    <row r="16282" ht="14.25" customHeight="1"/>
    <row r="16283" ht="14.25" customHeight="1"/>
    <row r="16284" ht="14.25" customHeight="1"/>
    <row r="16285" ht="14.25" customHeight="1"/>
    <row r="16286" ht="14.25" customHeight="1"/>
    <row r="16287" ht="14.25" customHeight="1"/>
    <row r="16288" ht="14.25" customHeight="1"/>
    <row r="16289" ht="14.25" customHeight="1"/>
    <row r="16290" ht="14.25" customHeight="1"/>
    <row r="16291" ht="14.25" customHeight="1"/>
    <row r="16292" ht="14.25" customHeight="1"/>
    <row r="16293" ht="14.25" customHeight="1"/>
    <row r="16294" ht="14.25" customHeight="1"/>
    <row r="16295" ht="14.25" customHeight="1"/>
    <row r="16296" ht="14.25" customHeight="1"/>
    <row r="16297" ht="14.25" customHeight="1"/>
    <row r="16298" ht="14.25" customHeight="1"/>
    <row r="16299" ht="14.25" customHeight="1"/>
    <row r="16300" ht="14.25" customHeight="1"/>
    <row r="16301" ht="14.25" customHeight="1"/>
    <row r="16302" ht="14.25" customHeight="1"/>
    <row r="16303" ht="14.25" customHeight="1"/>
    <row r="16304" ht="14.25" customHeight="1"/>
    <row r="16305" ht="14.25" customHeight="1"/>
    <row r="16306" ht="14.25" customHeight="1"/>
    <row r="16307" ht="14.25" customHeight="1"/>
    <row r="16308" ht="14.25" customHeight="1"/>
    <row r="16309" ht="14.25" customHeight="1"/>
    <row r="16310" ht="14.25" customHeight="1"/>
    <row r="16311" ht="14.25" customHeight="1"/>
    <row r="16312" ht="14.25" customHeight="1"/>
    <row r="16313" ht="14.25" customHeight="1"/>
    <row r="16314" ht="14.25" customHeight="1"/>
    <row r="16315" ht="14.25" customHeight="1"/>
    <row r="16316" ht="14.25" customHeight="1"/>
    <row r="16317" ht="14.25" customHeight="1"/>
    <row r="16318" ht="14.25" customHeight="1"/>
    <row r="16319" ht="14.25" customHeight="1"/>
    <row r="16320" ht="14.25" customHeight="1"/>
    <row r="16321" ht="14.25" customHeight="1"/>
    <row r="16322" ht="14.25" customHeight="1"/>
    <row r="16323" ht="14.25" customHeight="1"/>
    <row r="16324" ht="14.25" customHeight="1"/>
    <row r="16325" ht="14.25" customHeight="1"/>
    <row r="16326" ht="14.25" customHeight="1"/>
    <row r="16327" ht="14.25" customHeight="1"/>
    <row r="16328" ht="14.25" customHeight="1"/>
    <row r="16329" ht="14.25" customHeight="1"/>
    <row r="16330" ht="14.25" customHeight="1"/>
    <row r="16331" ht="14.25" customHeight="1"/>
    <row r="16332" ht="14.25" customHeight="1"/>
    <row r="16333" ht="14.25" customHeight="1"/>
    <row r="16334" ht="14.25" customHeight="1"/>
    <row r="16335" ht="14.25" customHeight="1"/>
    <row r="16336" ht="14.25" customHeight="1"/>
    <row r="16337" ht="14.25" customHeight="1"/>
    <row r="16338" ht="14.25" customHeight="1"/>
    <row r="16339" ht="14.25" customHeight="1"/>
    <row r="16340" ht="14.25" customHeight="1"/>
    <row r="16341" ht="14.25" customHeight="1"/>
    <row r="16342" ht="14.25" customHeight="1"/>
    <row r="16343" ht="14.25" customHeight="1"/>
    <row r="16344" ht="14.25" customHeight="1"/>
    <row r="16345" ht="14.25" customHeight="1"/>
    <row r="16346" ht="14.25" customHeight="1"/>
    <row r="16347" ht="14.25" customHeight="1"/>
    <row r="16348" ht="14.25" customHeight="1"/>
    <row r="16349" ht="14.25" customHeight="1"/>
    <row r="16350" ht="14.25" customHeight="1"/>
    <row r="16351" ht="14.25" customHeight="1"/>
    <row r="16352" ht="14.25" customHeight="1"/>
    <row r="16353" ht="14.25" customHeight="1"/>
    <row r="16354" ht="14.25" customHeight="1"/>
    <row r="16355" ht="14.25" customHeight="1"/>
    <row r="16356" ht="14.25" customHeight="1"/>
    <row r="16357" ht="14.25" customHeight="1"/>
    <row r="16358" ht="14.25" customHeight="1"/>
    <row r="16359" ht="14.25" customHeight="1"/>
    <row r="16360" ht="14.25" customHeight="1"/>
    <row r="16361" ht="14.25" customHeight="1"/>
    <row r="16362" ht="14.25" customHeight="1"/>
    <row r="16363" ht="14.25" customHeight="1"/>
    <row r="16364" ht="14.25" customHeight="1"/>
    <row r="16365" ht="14.25" customHeight="1"/>
    <row r="16366" ht="14.25" customHeight="1"/>
    <row r="16367" ht="14.25" customHeight="1"/>
    <row r="16368" ht="14.25" customHeight="1"/>
    <row r="16369" ht="14.25" customHeight="1"/>
    <row r="16370" ht="14.25" customHeight="1"/>
    <row r="16371" ht="14.25" customHeight="1"/>
    <row r="16372" ht="14.25" customHeight="1"/>
    <row r="16373" ht="14.25" customHeight="1"/>
    <row r="16374" ht="14.25" customHeight="1"/>
    <row r="16375" ht="14.25" customHeight="1"/>
    <row r="16376" ht="14.25" customHeight="1"/>
    <row r="16377" ht="14.25" customHeight="1"/>
    <row r="16378" ht="14.25" customHeight="1"/>
    <row r="16379" ht="14.25" customHeight="1"/>
    <row r="16380" ht="14.25" customHeight="1"/>
    <row r="16381" ht="14.25" customHeight="1"/>
    <row r="16382" ht="14.25" customHeight="1"/>
    <row r="16383" ht="14.25" customHeight="1"/>
    <row r="16384" ht="14.25" customHeight="1"/>
    <row r="16385" ht="14.25" customHeight="1"/>
    <row r="16386" ht="14.25" customHeight="1"/>
    <row r="16387" ht="14.25" customHeight="1"/>
    <row r="16388" ht="14.25" customHeight="1"/>
    <row r="16389" ht="14.25" customHeight="1"/>
    <row r="16390" ht="14.25" customHeight="1"/>
    <row r="16391" ht="14.25" customHeight="1"/>
    <row r="16392" ht="14.25" customHeight="1"/>
    <row r="16393" ht="14.25" customHeight="1"/>
    <row r="16394" ht="14.25" customHeight="1"/>
    <row r="16395" ht="14.25" customHeight="1"/>
    <row r="16396" ht="14.25" customHeight="1"/>
    <row r="16397" ht="14.25" customHeight="1"/>
    <row r="16398" ht="14.25" customHeight="1"/>
    <row r="16399" ht="14.25" customHeight="1"/>
    <row r="16400" ht="14.25" customHeight="1"/>
    <row r="16401" ht="14.25" customHeight="1"/>
    <row r="16402" ht="14.25" customHeight="1"/>
    <row r="16403" ht="14.25" customHeight="1"/>
    <row r="16404" ht="14.25" customHeight="1"/>
    <row r="16405" ht="14.25" customHeight="1"/>
    <row r="16406" ht="14.25" customHeight="1"/>
    <row r="16407" ht="14.25" customHeight="1"/>
    <row r="16408" ht="14.25" customHeight="1"/>
    <row r="16409" ht="14.25" customHeight="1"/>
    <row r="16410" ht="14.25" customHeight="1"/>
    <row r="16411" ht="14.25" customHeight="1"/>
    <row r="16412" ht="14.25" customHeight="1"/>
    <row r="16413" ht="14.25" customHeight="1"/>
    <row r="16414" ht="14.25" customHeight="1"/>
    <row r="16415" ht="14.25" customHeight="1"/>
    <row r="16416" ht="14.25" customHeight="1"/>
    <row r="16417" ht="14.25" customHeight="1"/>
    <row r="16418" ht="14.25" customHeight="1"/>
    <row r="16419" ht="14.25" customHeight="1"/>
    <row r="16420" ht="14.25" customHeight="1"/>
    <row r="16421" ht="14.25" customHeight="1"/>
    <row r="16422" ht="14.25" customHeight="1"/>
    <row r="16423" ht="14.25" customHeight="1"/>
    <row r="16424" ht="14.25" customHeight="1"/>
    <row r="16425" ht="14.25" customHeight="1"/>
    <row r="16426" ht="14.25" customHeight="1"/>
    <row r="16427" ht="14.25" customHeight="1"/>
    <row r="16428" ht="14.25" customHeight="1"/>
    <row r="16429" ht="14.25" customHeight="1"/>
    <row r="16430" ht="14.25" customHeight="1"/>
    <row r="16431" ht="14.25" customHeight="1"/>
    <row r="16432" ht="14.25" customHeight="1"/>
    <row r="16433" ht="14.25" customHeight="1"/>
    <row r="16434" ht="14.25" customHeight="1"/>
    <row r="16435" ht="14.25" customHeight="1"/>
    <row r="16436" ht="14.25" customHeight="1"/>
    <row r="16437" ht="14.25" customHeight="1"/>
    <row r="16438" ht="14.25" customHeight="1"/>
    <row r="16439" ht="14.25" customHeight="1"/>
    <row r="16440" ht="14.25" customHeight="1"/>
    <row r="16441" ht="14.25" customHeight="1"/>
    <row r="16442" ht="14.25" customHeight="1"/>
    <row r="16443" ht="14.25" customHeight="1"/>
    <row r="16444" ht="14.25" customHeight="1"/>
    <row r="16445" ht="14.25" customHeight="1"/>
    <row r="16446" ht="14.25" customHeight="1"/>
    <row r="16447" ht="14.25" customHeight="1"/>
    <row r="16448" ht="14.25" customHeight="1"/>
    <row r="16449" ht="14.25" customHeight="1"/>
    <row r="16450" ht="14.25" customHeight="1"/>
    <row r="16451" ht="14.25" customHeight="1"/>
    <row r="16452" ht="14.25" customHeight="1"/>
    <row r="16453" ht="14.25" customHeight="1"/>
    <row r="16454" ht="14.25" customHeight="1"/>
    <row r="16455" ht="14.25" customHeight="1"/>
    <row r="16456" ht="14.25" customHeight="1"/>
    <row r="16457" ht="14.25" customHeight="1"/>
    <row r="16458" ht="14.25" customHeight="1"/>
    <row r="16459" ht="14.25" customHeight="1"/>
    <row r="16460" ht="14.25" customHeight="1"/>
    <row r="16461" ht="14.25" customHeight="1"/>
    <row r="16462" ht="14.25" customHeight="1"/>
    <row r="16463" ht="14.25" customHeight="1"/>
    <row r="16464" ht="14.25" customHeight="1"/>
    <row r="16465" ht="14.25" customHeight="1"/>
    <row r="16466" ht="14.25" customHeight="1"/>
    <row r="16467" ht="14.25" customHeight="1"/>
    <row r="16468" ht="14.25" customHeight="1"/>
    <row r="16469" ht="14.25" customHeight="1"/>
    <row r="16470" ht="14.25" customHeight="1"/>
    <row r="16471" ht="14.25" customHeight="1"/>
    <row r="16472" ht="14.25" customHeight="1"/>
    <row r="16473" ht="14.25" customHeight="1"/>
    <row r="16474" ht="14.25" customHeight="1"/>
    <row r="16475" ht="14.25" customHeight="1"/>
    <row r="16476" ht="14.25" customHeight="1"/>
    <row r="16477" ht="14.25" customHeight="1"/>
    <row r="16478" ht="14.25" customHeight="1"/>
    <row r="16479" ht="14.25" customHeight="1"/>
    <row r="16480" ht="14.25" customHeight="1"/>
    <row r="16481" ht="14.25" customHeight="1"/>
    <row r="16482" ht="14.25" customHeight="1"/>
    <row r="16483" ht="14.25" customHeight="1"/>
    <row r="16484" ht="14.25" customHeight="1"/>
    <row r="16485" ht="14.25" customHeight="1"/>
    <row r="16486" ht="14.25" customHeight="1"/>
    <row r="16487" ht="14.25" customHeight="1"/>
    <row r="16488" ht="14.25" customHeight="1"/>
    <row r="16489" ht="14.25" customHeight="1"/>
    <row r="16490" ht="14.25" customHeight="1"/>
    <row r="16491" ht="14.25" customHeight="1"/>
    <row r="16492" ht="14.25" customHeight="1"/>
    <row r="16493" ht="14.25" customHeight="1"/>
    <row r="16494" ht="14.25" customHeight="1"/>
    <row r="16495" ht="14.25" customHeight="1"/>
    <row r="16496" ht="14.25" customHeight="1"/>
    <row r="16497" ht="14.25" customHeight="1"/>
    <row r="16498" ht="14.25" customHeight="1"/>
    <row r="16499" ht="14.25" customHeight="1"/>
    <row r="16500" ht="14.25" customHeight="1"/>
    <row r="16501" ht="14.25" customHeight="1"/>
    <row r="16502" ht="14.25" customHeight="1"/>
    <row r="16503" ht="14.25" customHeight="1"/>
    <row r="16504" ht="14.25" customHeight="1"/>
    <row r="16505" ht="14.25" customHeight="1"/>
    <row r="16506" ht="14.25" customHeight="1"/>
    <row r="16507" ht="14.25" customHeight="1"/>
    <row r="16508" ht="14.25" customHeight="1"/>
    <row r="16509" ht="14.25" customHeight="1"/>
    <row r="16510" ht="14.25" customHeight="1"/>
    <row r="16511" ht="14.25" customHeight="1"/>
    <row r="16512" ht="14.25" customHeight="1"/>
    <row r="16513" ht="14.25" customHeight="1"/>
    <row r="16514" ht="14.25" customHeight="1"/>
    <row r="16515" ht="14.25" customHeight="1"/>
    <row r="16516" ht="14.25" customHeight="1"/>
    <row r="16517" ht="14.25" customHeight="1"/>
    <row r="16518" ht="14.25" customHeight="1"/>
    <row r="16519" ht="14.25" customHeight="1"/>
    <row r="16520" ht="14.25" customHeight="1"/>
    <row r="16521" ht="14.25" customHeight="1"/>
    <row r="16522" ht="14.25" customHeight="1"/>
    <row r="16523" ht="14.25" customHeight="1"/>
    <row r="16524" ht="14.25" customHeight="1"/>
    <row r="16525" ht="14.25" customHeight="1"/>
    <row r="16526" ht="14.25" customHeight="1"/>
    <row r="16527" ht="14.25" customHeight="1"/>
    <row r="16528" ht="14.25" customHeight="1"/>
    <row r="16529" ht="14.25" customHeight="1"/>
    <row r="16530" ht="14.25" customHeight="1"/>
    <row r="16531" ht="14.25" customHeight="1"/>
    <row r="16532" ht="14.25" customHeight="1"/>
    <row r="16533" ht="14.25" customHeight="1"/>
    <row r="16534" ht="14.25" customHeight="1"/>
    <row r="16535" ht="14.25" customHeight="1"/>
    <row r="16536" ht="14.25" customHeight="1"/>
    <row r="16537" ht="14.25" customHeight="1"/>
    <row r="16538" ht="14.25" customHeight="1"/>
    <row r="16539" ht="14.25" customHeight="1"/>
    <row r="16540" ht="14.25" customHeight="1"/>
    <row r="16541" ht="14.25" customHeight="1"/>
    <row r="16542" ht="14.25" customHeight="1"/>
    <row r="16543" ht="14.25" customHeight="1"/>
    <row r="16544" ht="14.25" customHeight="1"/>
    <row r="16545" ht="14.25" customHeight="1"/>
    <row r="16546" ht="14.25" customHeight="1"/>
    <row r="16547" ht="14.25" customHeight="1"/>
    <row r="16548" ht="14.25" customHeight="1"/>
    <row r="16549" ht="14.25" customHeight="1"/>
    <row r="16550" ht="14.25" customHeight="1"/>
    <row r="16551" ht="14.25" customHeight="1"/>
    <row r="16552" ht="14.25" customHeight="1"/>
    <row r="16553" ht="14.25" customHeight="1"/>
    <row r="16554" ht="14.25" customHeight="1"/>
    <row r="16555" ht="14.25" customHeight="1"/>
    <row r="16556" ht="14.25" customHeight="1"/>
    <row r="16557" ht="14.25" customHeight="1"/>
    <row r="16558" ht="14.25" customHeight="1"/>
    <row r="16559" ht="14.25" customHeight="1"/>
    <row r="16560" ht="14.25" customHeight="1"/>
    <row r="16561" ht="14.25" customHeight="1"/>
    <row r="16562" ht="14.25" customHeight="1"/>
    <row r="16563" ht="14.25" customHeight="1"/>
    <row r="16564" ht="14.25" customHeight="1"/>
    <row r="16565" ht="14.25" customHeight="1"/>
    <row r="16566" ht="14.25" customHeight="1"/>
    <row r="16567" ht="14.25" customHeight="1"/>
    <row r="16568" ht="14.25" customHeight="1"/>
    <row r="16569" ht="14.25" customHeight="1"/>
    <row r="16570" ht="14.25" customHeight="1"/>
    <row r="16571" ht="14.25" customHeight="1"/>
    <row r="16572" ht="14.25" customHeight="1"/>
    <row r="16573" ht="14.25" customHeight="1"/>
    <row r="16574" ht="14.25" customHeight="1"/>
    <row r="16575" ht="14.25" customHeight="1"/>
    <row r="16576" ht="14.25" customHeight="1"/>
    <row r="16577" ht="14.25" customHeight="1"/>
    <row r="16578" ht="14.25" customHeight="1"/>
    <row r="16579" ht="14.25" customHeight="1"/>
    <row r="16580" ht="14.25" customHeight="1"/>
    <row r="16581" ht="14.25" customHeight="1"/>
    <row r="16582" ht="14.25" customHeight="1"/>
    <row r="16583" ht="14.25" customHeight="1"/>
    <row r="16584" ht="14.25" customHeight="1"/>
    <row r="16585" ht="14.25" customHeight="1"/>
    <row r="16586" ht="14.25" customHeight="1"/>
    <row r="16587" ht="14.25" customHeight="1"/>
    <row r="16588" ht="14.25" customHeight="1"/>
    <row r="16589" ht="14.25" customHeight="1"/>
    <row r="16590" ht="14.25" customHeight="1"/>
    <row r="16591" ht="14.25" customHeight="1"/>
    <row r="16592" ht="14.25" customHeight="1"/>
    <row r="16593" ht="14.25" customHeight="1"/>
    <row r="16594" ht="14.25" customHeight="1"/>
    <row r="16595" ht="14.25" customHeight="1"/>
    <row r="16596" ht="14.25" customHeight="1"/>
    <row r="16597" ht="14.25" customHeight="1"/>
    <row r="16598" ht="14.25" customHeight="1"/>
    <row r="16599" ht="14.25" customHeight="1"/>
    <row r="16600" ht="14.25" customHeight="1"/>
    <row r="16601" ht="14.25" customHeight="1"/>
    <row r="16602" ht="14.25" customHeight="1"/>
    <row r="16603" ht="14.25" customHeight="1"/>
    <row r="16604" ht="14.25" customHeight="1"/>
    <row r="16605" ht="14.25" customHeight="1"/>
    <row r="16606" ht="14.25" customHeight="1"/>
    <row r="16607" ht="14.25" customHeight="1"/>
    <row r="16608" ht="14.25" customHeight="1"/>
    <row r="16609" ht="14.25" customHeight="1"/>
    <row r="16610" ht="14.25" customHeight="1"/>
    <row r="16611" ht="14.25" customHeight="1"/>
    <row r="16612" ht="14.25" customHeight="1"/>
    <row r="16613" ht="14.25" customHeight="1"/>
    <row r="16614" ht="14.25" customHeight="1"/>
    <row r="16615" ht="14.25" customHeight="1"/>
    <row r="16616" ht="14.25" customHeight="1"/>
    <row r="16617" ht="14.25" customHeight="1"/>
    <row r="16618" ht="14.25" customHeight="1"/>
    <row r="16619" ht="14.25" customHeight="1"/>
    <row r="16620" ht="14.25" customHeight="1"/>
    <row r="16621" ht="14.25" customHeight="1"/>
    <row r="16622" ht="14.25" customHeight="1"/>
    <row r="16623" ht="14.25" customHeight="1"/>
    <row r="16624" ht="14.25" customHeight="1"/>
    <row r="16625" ht="14.25" customHeight="1"/>
    <row r="16626" ht="14.25" customHeight="1"/>
    <row r="16627" ht="14.25" customHeight="1"/>
    <row r="16628" ht="14.25" customHeight="1"/>
    <row r="16629" ht="14.25" customHeight="1"/>
    <row r="16630" ht="14.25" customHeight="1"/>
    <row r="16631" ht="14.25" customHeight="1"/>
    <row r="16632" ht="14.25" customHeight="1"/>
    <row r="16633" ht="14.25" customHeight="1"/>
    <row r="16634" ht="14.25" customHeight="1"/>
    <row r="16635" ht="14.25" customHeight="1"/>
    <row r="16636" ht="14.25" customHeight="1"/>
    <row r="16637" ht="14.25" customHeight="1"/>
    <row r="16638" ht="14.25" customHeight="1"/>
    <row r="16639" ht="14.25" customHeight="1"/>
    <row r="16640" ht="14.25" customHeight="1"/>
    <row r="16641" ht="14.25" customHeight="1"/>
    <row r="16642" ht="14.25" customHeight="1"/>
    <row r="16643" ht="14.25" customHeight="1"/>
    <row r="16644" ht="14.25" customHeight="1"/>
    <row r="16645" ht="14.25" customHeight="1"/>
    <row r="16646" ht="14.25" customHeight="1"/>
    <row r="16647" ht="14.25" customHeight="1"/>
    <row r="16648" ht="14.25" customHeight="1"/>
    <row r="16649" ht="14.25" customHeight="1"/>
    <row r="16650" ht="14.25" customHeight="1"/>
    <row r="16651" ht="14.25" customHeight="1"/>
    <row r="16652" ht="14.25" customHeight="1"/>
    <row r="16653" ht="14.25" customHeight="1"/>
    <row r="16654" ht="14.25" customHeight="1"/>
    <row r="16655" ht="14.25" customHeight="1"/>
    <row r="16656" ht="14.25" customHeight="1"/>
    <row r="16657" ht="14.25" customHeight="1"/>
    <row r="16658" ht="14.25" customHeight="1"/>
    <row r="16659" ht="14.25" customHeight="1"/>
    <row r="16660" ht="14.25" customHeight="1"/>
    <row r="16661" ht="14.25" customHeight="1"/>
    <row r="16662" ht="14.25" customHeight="1"/>
    <row r="16663" ht="14.25" customHeight="1"/>
    <row r="16664" ht="14.25" customHeight="1"/>
    <row r="16665" ht="14.25" customHeight="1"/>
    <row r="16666" ht="14.25" customHeight="1"/>
    <row r="16667" ht="14.25" customHeight="1"/>
    <row r="16668" ht="14.25" customHeight="1"/>
    <row r="16669" ht="14.25" customHeight="1"/>
    <row r="16670" ht="14.25" customHeight="1"/>
    <row r="16671" ht="14.25" customHeight="1"/>
    <row r="16672" ht="14.25" customHeight="1"/>
    <row r="16673" ht="14.25" customHeight="1"/>
    <row r="16674" ht="14.25" customHeight="1"/>
    <row r="16675" ht="14.25" customHeight="1"/>
    <row r="16676" ht="14.25" customHeight="1"/>
    <row r="16677" ht="14.25" customHeight="1"/>
    <row r="16678" ht="14.25" customHeight="1"/>
    <row r="16679" ht="14.25" customHeight="1"/>
    <row r="16680" ht="14.25" customHeight="1"/>
    <row r="16681" ht="14.25" customHeight="1"/>
    <row r="16682" ht="14.25" customHeight="1"/>
    <row r="16683" ht="14.25" customHeight="1"/>
    <row r="16684" ht="14.25" customHeight="1"/>
    <row r="16685" ht="14.25" customHeight="1"/>
    <row r="16686" ht="14.25" customHeight="1"/>
    <row r="16687" ht="14.25" customHeight="1"/>
    <row r="16688" ht="14.25" customHeight="1"/>
    <row r="16689" ht="14.25" customHeight="1"/>
    <row r="16690" ht="14.25" customHeight="1"/>
    <row r="16691" ht="14.25" customHeight="1"/>
    <row r="16692" ht="14.25" customHeight="1"/>
    <row r="16693" ht="14.25" customHeight="1"/>
    <row r="16694" ht="14.25" customHeight="1"/>
    <row r="16695" ht="14.25" customHeight="1"/>
    <row r="16696" ht="14.25" customHeight="1"/>
    <row r="16697" ht="14.25" customHeight="1"/>
    <row r="16698" ht="14.25" customHeight="1"/>
    <row r="16699" ht="14.25" customHeight="1"/>
    <row r="16700" ht="14.25" customHeight="1"/>
    <row r="16701" ht="14.25" customHeight="1"/>
    <row r="16702" ht="14.25" customHeight="1"/>
    <row r="16703" ht="14.25" customHeight="1"/>
    <row r="16704" ht="14.25" customHeight="1"/>
    <row r="16705" ht="14.25" customHeight="1"/>
    <row r="16706" ht="14.25" customHeight="1"/>
    <row r="16707" ht="14.25" customHeight="1"/>
    <row r="16708" ht="14.25" customHeight="1"/>
    <row r="16709" ht="14.25" customHeight="1"/>
    <row r="16710" ht="14.25" customHeight="1"/>
    <row r="16711" ht="14.25" customHeight="1"/>
    <row r="16712" ht="14.25" customHeight="1"/>
    <row r="16713" ht="14.25" customHeight="1"/>
    <row r="16714" ht="14.25" customHeight="1"/>
    <row r="16715" ht="14.25" customHeight="1"/>
    <row r="16716" ht="14.25" customHeight="1"/>
    <row r="16717" ht="14.25" customHeight="1"/>
    <row r="16718" ht="14.25" customHeight="1"/>
    <row r="16719" ht="14.25" customHeight="1"/>
    <row r="16720" ht="14.25" customHeight="1"/>
    <row r="16721" ht="14.25" customHeight="1"/>
    <row r="16722" ht="14.25" customHeight="1"/>
    <row r="16723" ht="14.25" customHeight="1"/>
    <row r="16724" ht="14.25" customHeight="1"/>
    <row r="16725" ht="14.25" customHeight="1"/>
    <row r="16726" ht="14.25" customHeight="1"/>
    <row r="16727" ht="14.25" customHeight="1"/>
    <row r="16728" ht="14.25" customHeight="1"/>
    <row r="16729" ht="14.25" customHeight="1"/>
    <row r="16730" ht="14.25" customHeight="1"/>
    <row r="16731" ht="14.25" customHeight="1"/>
    <row r="16732" ht="14.25" customHeight="1"/>
    <row r="16733" ht="14.25" customHeight="1"/>
    <row r="16734" ht="14.25" customHeight="1"/>
    <row r="16735" ht="14.25" customHeight="1"/>
    <row r="16736" ht="14.25" customHeight="1"/>
    <row r="16737" ht="14.25" customHeight="1"/>
    <row r="16738" ht="14.25" customHeight="1"/>
    <row r="16739" ht="14.25" customHeight="1"/>
    <row r="16740" ht="14.25" customHeight="1"/>
    <row r="16741" ht="14.25" customHeight="1"/>
    <row r="16742" ht="14.25" customHeight="1"/>
    <row r="16743" ht="14.25" customHeight="1"/>
    <row r="16744" ht="14.25" customHeight="1"/>
    <row r="16745" ht="14.25" customHeight="1"/>
    <row r="16746" ht="14.25" customHeight="1"/>
    <row r="16747" ht="14.25" customHeight="1"/>
    <row r="16748" ht="14.25" customHeight="1"/>
    <row r="16749" ht="14.25" customHeight="1"/>
    <row r="16750" ht="14.25" customHeight="1"/>
    <row r="16751" ht="14.25" customHeight="1"/>
    <row r="16752" ht="14.25" customHeight="1"/>
    <row r="16753" ht="14.25" customHeight="1"/>
    <row r="16754" ht="14.25" customHeight="1"/>
    <row r="16755" ht="14.25" customHeight="1"/>
    <row r="16756" ht="14.25" customHeight="1"/>
    <row r="16757" ht="14.25" customHeight="1"/>
    <row r="16758" ht="14.25" customHeight="1"/>
    <row r="16759" ht="14.25" customHeight="1"/>
    <row r="16760" ht="14.25" customHeight="1"/>
    <row r="16761" ht="14.25" customHeight="1"/>
    <row r="16762" ht="14.25" customHeight="1"/>
    <row r="16763" ht="14.25" customHeight="1"/>
    <row r="16764" ht="14.25" customHeight="1"/>
    <row r="16765" ht="14.25" customHeight="1"/>
    <row r="16766" ht="14.25" customHeight="1"/>
    <row r="16767" ht="14.25" customHeight="1"/>
    <row r="16768" ht="14.25" customHeight="1"/>
    <row r="16769" ht="14.25" customHeight="1"/>
    <row r="16770" ht="14.25" customHeight="1"/>
    <row r="16771" ht="14.25" customHeight="1"/>
    <row r="16772" ht="14.25" customHeight="1"/>
    <row r="16773" ht="14.25" customHeight="1"/>
    <row r="16774" ht="14.25" customHeight="1"/>
    <row r="16775" ht="14.25" customHeight="1"/>
    <row r="16776" ht="14.25" customHeight="1"/>
    <row r="16777" ht="14.25" customHeight="1"/>
    <row r="16778" ht="14.25" customHeight="1"/>
    <row r="16779" ht="14.25" customHeight="1"/>
    <row r="16780" ht="14.25" customHeight="1"/>
    <row r="16781" ht="14.25" customHeight="1"/>
    <row r="16782" ht="14.25" customHeight="1"/>
    <row r="16783" ht="14.25" customHeight="1"/>
    <row r="16784" ht="14.25" customHeight="1"/>
    <row r="16785" ht="14.25" customHeight="1"/>
    <row r="16786" ht="14.25" customHeight="1"/>
    <row r="16787" ht="14.25" customHeight="1"/>
    <row r="16788" ht="14.25" customHeight="1"/>
    <row r="16789" ht="14.25" customHeight="1"/>
    <row r="16790" ht="14.25" customHeight="1"/>
    <row r="16791" ht="14.25" customHeight="1"/>
    <row r="16792" ht="14.25" customHeight="1"/>
    <row r="16793" ht="14.25" customHeight="1"/>
    <row r="16794" ht="14.25" customHeight="1"/>
    <row r="16795" ht="14.25" customHeight="1"/>
    <row r="16796" ht="14.25" customHeight="1"/>
    <row r="16797" ht="14.25" customHeight="1"/>
    <row r="16798" ht="14.25" customHeight="1"/>
    <row r="16799" ht="14.25" customHeight="1"/>
    <row r="16800" ht="14.25" customHeight="1"/>
    <row r="16801" ht="14.25" customHeight="1"/>
    <row r="16802" ht="14.25" customHeight="1"/>
    <row r="16803" ht="14.25" customHeight="1"/>
    <row r="16804" ht="14.25" customHeight="1"/>
    <row r="16805" ht="14.25" customHeight="1"/>
    <row r="16806" ht="14.25" customHeight="1"/>
    <row r="16807" ht="14.25" customHeight="1"/>
    <row r="16808" ht="14.25" customHeight="1"/>
    <row r="16809" ht="14.25" customHeight="1"/>
    <row r="16810" ht="14.25" customHeight="1"/>
    <row r="16811" ht="14.25" customHeight="1"/>
    <row r="16812" ht="14.25" customHeight="1"/>
    <row r="16813" ht="14.25" customHeight="1"/>
    <row r="16814" ht="14.25" customHeight="1"/>
    <row r="16815" ht="14.25" customHeight="1"/>
    <row r="16816" ht="14.25" customHeight="1"/>
    <row r="16817" ht="14.25" customHeight="1"/>
    <row r="16818" ht="14.25" customHeight="1"/>
    <row r="16819" ht="14.25" customHeight="1"/>
    <row r="16820" ht="14.25" customHeight="1"/>
    <row r="16821" ht="14.25" customHeight="1"/>
    <row r="16822" ht="14.25" customHeight="1"/>
    <row r="16823" ht="14.25" customHeight="1"/>
    <row r="16824" ht="14.25" customHeight="1"/>
    <row r="16825" ht="14.25" customHeight="1"/>
    <row r="16826" ht="14.25" customHeight="1"/>
    <row r="16827" ht="14.25" customHeight="1"/>
    <row r="16828" ht="14.25" customHeight="1"/>
    <row r="16829" ht="14.25" customHeight="1"/>
    <row r="16830" ht="14.25" customHeight="1"/>
    <row r="16831" ht="14.25" customHeight="1"/>
    <row r="16832" ht="14.25" customHeight="1"/>
    <row r="16833" ht="14.25" customHeight="1"/>
    <row r="16834" ht="14.25" customHeight="1"/>
    <row r="16835" ht="14.25" customHeight="1"/>
    <row r="16836" ht="14.25" customHeight="1"/>
    <row r="16837" ht="14.25" customHeight="1"/>
    <row r="16838" ht="14.25" customHeight="1"/>
    <row r="16839" ht="14.25" customHeight="1"/>
    <row r="16840" ht="14.25" customHeight="1"/>
    <row r="16841" ht="14.25" customHeight="1"/>
    <row r="16842" ht="14.25" customHeight="1"/>
    <row r="16843" ht="14.25" customHeight="1"/>
    <row r="16844" ht="14.25" customHeight="1"/>
    <row r="16845" ht="14.25" customHeight="1"/>
    <row r="16846" ht="14.25" customHeight="1"/>
    <row r="16847" ht="14.25" customHeight="1"/>
    <row r="16848" ht="14.25" customHeight="1"/>
    <row r="16849" ht="14.25" customHeight="1"/>
    <row r="16850" ht="14.25" customHeight="1"/>
    <row r="16851" ht="14.25" customHeight="1"/>
    <row r="16852" ht="14.25" customHeight="1"/>
    <row r="16853" ht="14.25" customHeight="1"/>
    <row r="16854" ht="14.25" customHeight="1"/>
    <row r="16855" ht="14.25" customHeight="1"/>
    <row r="16856" ht="14.25" customHeight="1"/>
    <row r="16857" ht="14.25" customHeight="1"/>
    <row r="16858" ht="14.25" customHeight="1"/>
    <row r="16859" ht="14.25" customHeight="1"/>
    <row r="16860" ht="14.25" customHeight="1"/>
    <row r="16861" ht="14.25" customHeight="1"/>
    <row r="16862" ht="14.25" customHeight="1"/>
    <row r="16863" ht="14.25" customHeight="1"/>
    <row r="16864" ht="14.25" customHeight="1"/>
    <row r="16865" ht="14.25" customHeight="1"/>
    <row r="16866" ht="14.25" customHeight="1"/>
    <row r="16867" ht="14.25" customHeight="1"/>
    <row r="16868" ht="14.25" customHeight="1"/>
    <row r="16869" ht="14.25" customHeight="1"/>
    <row r="16870" ht="14.25" customHeight="1"/>
    <row r="16871" ht="14.25" customHeight="1"/>
    <row r="16872" ht="14.25" customHeight="1"/>
    <row r="16873" ht="14.25" customHeight="1"/>
    <row r="16874" ht="14.25" customHeight="1"/>
    <row r="16875" ht="14.25" customHeight="1"/>
    <row r="16876" ht="14.25" customHeight="1"/>
    <row r="16877" ht="14.25" customHeight="1"/>
    <row r="16878" ht="14.25" customHeight="1"/>
    <row r="16879" ht="14.25" customHeight="1"/>
    <row r="16880" ht="14.25" customHeight="1"/>
    <row r="16881" ht="14.25" customHeight="1"/>
    <row r="16882" ht="14.25" customHeight="1"/>
    <row r="16883" ht="14.25" customHeight="1"/>
    <row r="16884" ht="14.25" customHeight="1"/>
    <row r="16885" ht="14.25" customHeight="1"/>
    <row r="16886" ht="14.25" customHeight="1"/>
    <row r="16887" ht="14.25" customHeight="1"/>
    <row r="16888" ht="14.25" customHeight="1"/>
    <row r="16889" ht="14.25" customHeight="1"/>
    <row r="16890" ht="14.25" customHeight="1"/>
    <row r="16891" ht="14.25" customHeight="1"/>
    <row r="16892" ht="14.25" customHeight="1"/>
    <row r="16893" ht="14.25" customHeight="1"/>
    <row r="16894" ht="14.25" customHeight="1"/>
    <row r="16895" ht="14.25" customHeight="1"/>
    <row r="16896" ht="14.25" customHeight="1"/>
    <row r="16897" ht="14.25" customHeight="1"/>
    <row r="16898" ht="14.25" customHeight="1"/>
    <row r="16899" ht="14.25" customHeight="1"/>
    <row r="16900" ht="14.25" customHeight="1"/>
    <row r="16901" ht="14.25" customHeight="1"/>
    <row r="16902" ht="14.25" customHeight="1"/>
    <row r="16903" ht="14.25" customHeight="1"/>
    <row r="16904" ht="14.25" customHeight="1"/>
    <row r="16905" ht="14.25" customHeight="1"/>
    <row r="16906" ht="14.25" customHeight="1"/>
    <row r="16907" ht="14.25" customHeight="1"/>
    <row r="16908" ht="14.25" customHeight="1"/>
    <row r="16909" ht="14.25" customHeight="1"/>
    <row r="16910" ht="14.25" customHeight="1"/>
    <row r="16911" ht="14.25" customHeight="1"/>
    <row r="16912" ht="14.25" customHeight="1"/>
    <row r="16913" ht="14.25" customHeight="1"/>
    <row r="16914" ht="14.25" customHeight="1"/>
    <row r="16915" ht="14.25" customHeight="1"/>
    <row r="16916" ht="14.25" customHeight="1"/>
    <row r="16917" ht="14.25" customHeight="1"/>
    <row r="16918" ht="14.25" customHeight="1"/>
    <row r="16919" ht="14.25" customHeight="1"/>
    <row r="16920" ht="14.25" customHeight="1"/>
    <row r="16921" ht="14.25" customHeight="1"/>
    <row r="16922" ht="14.25" customHeight="1"/>
    <row r="16923" ht="14.25" customHeight="1"/>
    <row r="16924" ht="14.25" customHeight="1"/>
    <row r="16925" ht="14.25" customHeight="1"/>
    <row r="16926" ht="14.25" customHeight="1"/>
    <row r="16927" ht="14.25" customHeight="1"/>
    <row r="16928" ht="14.25" customHeight="1"/>
    <row r="16929" ht="14.25" customHeight="1"/>
    <row r="16930" ht="14.25" customHeight="1"/>
    <row r="16931" ht="14.25" customHeight="1"/>
    <row r="16932" ht="14.25" customHeight="1"/>
    <row r="16933" ht="14.25" customHeight="1"/>
    <row r="16934" ht="14.25" customHeight="1"/>
    <row r="16935" ht="14.25" customHeight="1"/>
    <row r="16936" ht="14.25" customHeight="1"/>
    <row r="16937" ht="14.25" customHeight="1"/>
    <row r="16938" ht="14.25" customHeight="1"/>
    <row r="16939" ht="14.25" customHeight="1"/>
    <row r="16940" ht="14.25" customHeight="1"/>
    <row r="16941" ht="14.25" customHeight="1"/>
    <row r="16942" ht="14.25" customHeight="1"/>
    <row r="16943" ht="14.25" customHeight="1"/>
    <row r="16944" ht="14.25" customHeight="1"/>
    <row r="16945" ht="14.25" customHeight="1"/>
    <row r="16946" ht="14.25" customHeight="1"/>
    <row r="16947" ht="14.25" customHeight="1"/>
    <row r="16948" ht="14.25" customHeight="1"/>
    <row r="16949" ht="14.25" customHeight="1"/>
    <row r="16950" ht="14.25" customHeight="1"/>
    <row r="16951" ht="14.25" customHeight="1"/>
    <row r="16952" ht="14.25" customHeight="1"/>
    <row r="16953" ht="14.25" customHeight="1"/>
    <row r="16954" ht="14.25" customHeight="1"/>
    <row r="16955" ht="14.25" customHeight="1"/>
    <row r="16956" ht="14.25" customHeight="1"/>
    <row r="16957" ht="14.25" customHeight="1"/>
    <row r="16958" ht="14.25" customHeight="1"/>
    <row r="16959" ht="14.25" customHeight="1"/>
    <row r="16960" ht="14.25" customHeight="1"/>
    <row r="16961" ht="14.25" customHeight="1"/>
    <row r="16962" ht="14.25" customHeight="1"/>
    <row r="16963" ht="14.25" customHeight="1"/>
    <row r="16964" ht="14.25" customHeight="1"/>
    <row r="16965" ht="14.25" customHeight="1"/>
    <row r="16966" ht="14.25" customHeight="1"/>
    <row r="16967" ht="14.25" customHeight="1"/>
    <row r="16968" ht="14.25" customHeight="1"/>
    <row r="16969" ht="14.25" customHeight="1"/>
    <row r="16970" ht="14.25" customHeight="1"/>
    <row r="16971" ht="14.25" customHeight="1"/>
    <row r="16972" ht="14.25" customHeight="1"/>
    <row r="16973" ht="14.25" customHeight="1"/>
    <row r="16974" ht="14.25" customHeight="1"/>
    <row r="16975" ht="14.25" customHeight="1"/>
    <row r="16976" ht="14.25" customHeight="1"/>
    <row r="16977" ht="14.25" customHeight="1"/>
    <row r="16978" ht="14.25" customHeight="1"/>
    <row r="16979" ht="14.25" customHeight="1"/>
    <row r="16980" ht="14.25" customHeight="1"/>
    <row r="16981" ht="14.25" customHeight="1"/>
    <row r="16982" ht="14.25" customHeight="1"/>
    <row r="16983" ht="14.25" customHeight="1"/>
    <row r="16984" ht="14.25" customHeight="1"/>
    <row r="16985" ht="14.25" customHeight="1"/>
    <row r="16986" ht="14.25" customHeight="1"/>
    <row r="16987" ht="14.25" customHeight="1"/>
    <row r="16988" ht="14.25" customHeight="1"/>
    <row r="16989" ht="14.25" customHeight="1"/>
    <row r="16990" ht="14.25" customHeight="1"/>
    <row r="16991" ht="14.25" customHeight="1"/>
    <row r="16992" ht="14.25" customHeight="1"/>
    <row r="16993" ht="14.25" customHeight="1"/>
    <row r="16994" ht="14.25" customHeight="1"/>
    <row r="16995" ht="14.25" customHeight="1"/>
    <row r="16996" ht="14.25" customHeight="1"/>
    <row r="16997" ht="14.25" customHeight="1"/>
    <row r="16998" ht="14.25" customHeight="1"/>
    <row r="16999" ht="14.25" customHeight="1"/>
    <row r="17000" ht="14.25" customHeight="1"/>
    <row r="17001" ht="14.25" customHeight="1"/>
    <row r="17002" ht="14.25" customHeight="1"/>
    <row r="17003" ht="14.25" customHeight="1"/>
    <row r="17004" ht="14.25" customHeight="1"/>
    <row r="17005" ht="14.25" customHeight="1"/>
    <row r="17006" ht="14.25" customHeight="1"/>
    <row r="17007" ht="14.25" customHeight="1"/>
    <row r="17008" ht="14.25" customHeight="1"/>
    <row r="17009" ht="14.25" customHeight="1"/>
    <row r="17010" ht="14.25" customHeight="1"/>
    <row r="17011" ht="14.25" customHeight="1"/>
    <row r="17012" ht="14.25" customHeight="1"/>
    <row r="17013" ht="14.25" customHeight="1"/>
    <row r="17014" ht="14.25" customHeight="1"/>
    <row r="17015" ht="14.25" customHeight="1"/>
    <row r="17016" ht="14.25" customHeight="1"/>
    <row r="17017" ht="14.25" customHeight="1"/>
    <row r="17018" ht="14.25" customHeight="1"/>
    <row r="17019" ht="14.25" customHeight="1"/>
    <row r="17020" ht="14.25" customHeight="1"/>
    <row r="17021" ht="14.25" customHeight="1"/>
    <row r="17022" ht="14.25" customHeight="1"/>
    <row r="17023" ht="14.25" customHeight="1"/>
    <row r="17024" ht="14.25" customHeight="1"/>
    <row r="17025" ht="14.25" customHeight="1"/>
    <row r="17026" ht="14.25" customHeight="1"/>
    <row r="17027" ht="14.25" customHeight="1"/>
    <row r="17028" ht="14.25" customHeight="1"/>
    <row r="17029" ht="14.25" customHeight="1"/>
    <row r="17030" ht="14.25" customHeight="1"/>
    <row r="17031" ht="14.25" customHeight="1"/>
    <row r="17032" ht="14.25" customHeight="1"/>
    <row r="17033" ht="14.25" customHeight="1"/>
    <row r="17034" ht="14.25" customHeight="1"/>
    <row r="17035" ht="14.25" customHeight="1"/>
    <row r="17036" ht="14.25" customHeight="1"/>
    <row r="17037" ht="14.25" customHeight="1"/>
    <row r="17038" ht="14.25" customHeight="1"/>
    <row r="17039" ht="14.25" customHeight="1"/>
    <row r="17040" ht="14.25" customHeight="1"/>
    <row r="17041" ht="14.25" customHeight="1"/>
    <row r="17042" ht="14.25" customHeight="1"/>
    <row r="17043" ht="14.25" customHeight="1"/>
    <row r="17044" ht="14.25" customHeight="1"/>
    <row r="17045" ht="14.25" customHeight="1"/>
    <row r="17046" ht="14.25" customHeight="1"/>
    <row r="17047" ht="14.25" customHeight="1"/>
    <row r="17048" ht="14.25" customHeight="1"/>
    <row r="17049" ht="14.25" customHeight="1"/>
    <row r="17050" ht="14.25" customHeight="1"/>
    <row r="17051" ht="14.25" customHeight="1"/>
    <row r="17052" ht="14.25" customHeight="1"/>
    <row r="17053" ht="14.25" customHeight="1"/>
    <row r="17054" ht="14.25" customHeight="1"/>
    <row r="17055" ht="14.25" customHeight="1"/>
    <row r="17056" ht="14.25" customHeight="1"/>
    <row r="17057" ht="14.25" customHeight="1"/>
    <row r="17058" ht="14.25" customHeight="1"/>
    <row r="17059" ht="14.25" customHeight="1"/>
    <row r="17060" ht="14.25" customHeight="1"/>
    <row r="17061" ht="14.25" customHeight="1"/>
    <row r="17062" ht="14.25" customHeight="1"/>
    <row r="17063" ht="14.25" customHeight="1"/>
    <row r="17064" ht="14.25" customHeight="1"/>
    <row r="17065" ht="14.25" customHeight="1"/>
    <row r="17066" ht="14.25" customHeight="1"/>
    <row r="17067" ht="14.25" customHeight="1"/>
    <row r="17068" ht="14.25" customHeight="1"/>
    <row r="17069" ht="14.25" customHeight="1"/>
    <row r="17070" ht="14.25" customHeight="1"/>
    <row r="17071" ht="14.25" customHeight="1"/>
    <row r="17072" ht="14.25" customHeight="1"/>
    <row r="17073" ht="14.25" customHeight="1"/>
    <row r="17074" ht="14.25" customHeight="1"/>
    <row r="17075" ht="14.25" customHeight="1"/>
    <row r="17076" ht="14.25" customHeight="1"/>
    <row r="17077" ht="14.25" customHeight="1"/>
    <row r="17078" ht="14.25" customHeight="1"/>
    <row r="17079" ht="14.25" customHeight="1"/>
    <row r="17080" ht="14.25" customHeight="1"/>
    <row r="17081" ht="14.25" customHeight="1"/>
    <row r="17082" ht="14.25" customHeight="1"/>
    <row r="17083" ht="14.25" customHeight="1"/>
    <row r="17084" ht="14.25" customHeight="1"/>
    <row r="17085" ht="14.25" customHeight="1"/>
    <row r="17086" ht="14.25" customHeight="1"/>
    <row r="17087" ht="14.25" customHeight="1"/>
    <row r="17088" ht="14.25" customHeight="1"/>
    <row r="17089" ht="14.25" customHeight="1"/>
    <row r="17090" ht="14.25" customHeight="1"/>
    <row r="17091" ht="14.25" customHeight="1"/>
    <row r="17092" ht="14.25" customHeight="1"/>
    <row r="17093" ht="14.25" customHeight="1"/>
    <row r="17094" ht="14.25" customHeight="1"/>
    <row r="17095" ht="14.25" customHeight="1"/>
    <row r="17096" ht="14.25" customHeight="1"/>
    <row r="17097" ht="14.25" customHeight="1"/>
    <row r="17098" ht="14.25" customHeight="1"/>
    <row r="17099" ht="14.25" customHeight="1"/>
    <row r="17100" ht="14.25" customHeight="1"/>
    <row r="17101" ht="14.25" customHeight="1"/>
    <row r="17102" ht="14.25" customHeight="1"/>
    <row r="17103" ht="14.25" customHeight="1"/>
    <row r="17104" ht="14.25" customHeight="1"/>
    <row r="17105" ht="14.25" customHeight="1"/>
    <row r="17106" ht="14.25" customHeight="1"/>
    <row r="17107" ht="14.25" customHeight="1"/>
    <row r="17108" ht="14.25" customHeight="1"/>
    <row r="17109" ht="14.25" customHeight="1"/>
    <row r="17110" ht="14.25" customHeight="1"/>
    <row r="17111" ht="14.25" customHeight="1"/>
    <row r="17112" ht="14.25" customHeight="1"/>
    <row r="17113" ht="14.25" customHeight="1"/>
    <row r="17114" ht="14.25" customHeight="1"/>
    <row r="17115" ht="14.25" customHeight="1"/>
    <row r="17116" ht="14.25" customHeight="1"/>
    <row r="17117" ht="14.25" customHeight="1"/>
    <row r="17118" ht="14.25" customHeight="1"/>
    <row r="17119" ht="14.25" customHeight="1"/>
    <row r="17120" ht="14.25" customHeight="1"/>
    <row r="17121" ht="14.25" customHeight="1"/>
    <row r="17122" ht="14.25" customHeight="1"/>
    <row r="17123" ht="14.25" customHeight="1"/>
    <row r="17124" ht="14.25" customHeight="1"/>
    <row r="17125" ht="14.25" customHeight="1"/>
    <row r="17126" ht="14.25" customHeight="1"/>
    <row r="17127" ht="14.25" customHeight="1"/>
    <row r="17128" ht="14.25" customHeight="1"/>
    <row r="17129" ht="14.25" customHeight="1"/>
    <row r="17130" ht="14.25" customHeight="1"/>
    <row r="17131" ht="14.25" customHeight="1"/>
    <row r="17132" ht="14.25" customHeight="1"/>
    <row r="17133" ht="14.25" customHeight="1"/>
    <row r="17134" ht="14.25" customHeight="1"/>
    <row r="17135" ht="14.25" customHeight="1"/>
    <row r="17136" ht="14.25" customHeight="1"/>
    <row r="17137" ht="14.25" customHeight="1"/>
    <row r="17138" ht="14.25" customHeight="1"/>
    <row r="17139" ht="14.25" customHeight="1"/>
    <row r="17140" ht="14.25" customHeight="1"/>
    <row r="17141" ht="14.25" customHeight="1"/>
    <row r="17142" ht="14.25" customHeight="1"/>
    <row r="17143" ht="14.25" customHeight="1"/>
    <row r="17144" ht="14.25" customHeight="1"/>
    <row r="17145" ht="14.25" customHeight="1"/>
    <row r="17146" ht="14.25" customHeight="1"/>
    <row r="17147" ht="14.25" customHeight="1"/>
    <row r="17148" ht="14.25" customHeight="1"/>
    <row r="17149" ht="14.25" customHeight="1"/>
    <row r="17150" ht="14.25" customHeight="1"/>
    <row r="17151" ht="14.25" customHeight="1"/>
    <row r="17152" ht="14.25" customHeight="1"/>
    <row r="17153" ht="14.25" customHeight="1"/>
    <row r="17154" ht="14.25" customHeight="1"/>
    <row r="17155" ht="14.25" customHeight="1"/>
    <row r="17156" ht="14.25" customHeight="1"/>
    <row r="17157" ht="14.25" customHeight="1"/>
    <row r="17158" ht="14.25" customHeight="1"/>
    <row r="17159" ht="14.25" customHeight="1"/>
    <row r="17160" ht="14.25" customHeight="1"/>
    <row r="17161" ht="14.25" customHeight="1"/>
    <row r="17162" ht="14.25" customHeight="1"/>
    <row r="17163" ht="14.25" customHeight="1"/>
    <row r="17164" ht="14.25" customHeight="1"/>
    <row r="17165" ht="14.25" customHeight="1"/>
    <row r="17166" ht="14.25" customHeight="1"/>
    <row r="17167" ht="14.25" customHeight="1"/>
    <row r="17168" ht="14.25" customHeight="1"/>
    <row r="17169" ht="14.25" customHeight="1"/>
    <row r="17170" ht="14.25" customHeight="1"/>
    <row r="17171" ht="14.25" customHeight="1"/>
    <row r="17172" ht="14.25" customHeight="1"/>
    <row r="17173" ht="14.25" customHeight="1"/>
    <row r="17174" ht="14.25" customHeight="1"/>
    <row r="17175" ht="14.25" customHeight="1"/>
    <row r="17176" ht="14.25" customHeight="1"/>
    <row r="17177" ht="14.25" customHeight="1"/>
    <row r="17178" ht="14.25" customHeight="1"/>
    <row r="17179" ht="14.25" customHeight="1"/>
    <row r="17180" ht="14.25" customHeight="1"/>
    <row r="17181" ht="14.25" customHeight="1"/>
    <row r="17182" ht="14.25" customHeight="1"/>
    <row r="17183" ht="14.25" customHeight="1"/>
    <row r="17184" ht="14.25" customHeight="1"/>
    <row r="17185" ht="14.25" customHeight="1"/>
    <row r="17186" ht="14.25" customHeight="1"/>
    <row r="17187" ht="14.25" customHeight="1"/>
    <row r="17188" ht="14.25" customHeight="1"/>
    <row r="17189" ht="14.25" customHeight="1"/>
    <row r="17190" ht="14.25" customHeight="1"/>
    <row r="17191" ht="14.25" customHeight="1"/>
    <row r="17192" ht="14.25" customHeight="1"/>
    <row r="17193" ht="14.25" customHeight="1"/>
    <row r="17194" ht="14.25" customHeight="1"/>
    <row r="17195" ht="14.25" customHeight="1"/>
    <row r="17196" ht="14.25" customHeight="1"/>
    <row r="17197" ht="14.25" customHeight="1"/>
    <row r="17198" ht="14.25" customHeight="1"/>
    <row r="17199" ht="14.25" customHeight="1"/>
    <row r="17200" ht="14.25" customHeight="1"/>
    <row r="17201" ht="14.25" customHeight="1"/>
    <row r="17202" ht="14.25" customHeight="1"/>
    <row r="17203" ht="14.25" customHeight="1"/>
    <row r="17204" ht="14.25" customHeight="1"/>
    <row r="17205" ht="14.25" customHeight="1"/>
    <row r="17206" ht="14.25" customHeight="1"/>
    <row r="17207" ht="14.25" customHeight="1"/>
    <row r="17208" ht="14.25" customHeight="1"/>
    <row r="17209" ht="14.25" customHeight="1"/>
    <row r="17210" ht="14.25" customHeight="1"/>
    <row r="17211" ht="14.25" customHeight="1"/>
    <row r="17212" ht="14.25" customHeight="1"/>
    <row r="17213" ht="14.25" customHeight="1"/>
    <row r="17214" ht="14.25" customHeight="1"/>
    <row r="17215" ht="14.25" customHeight="1"/>
    <row r="17216" ht="14.25" customHeight="1"/>
    <row r="17217" ht="14.25" customHeight="1"/>
    <row r="17218" ht="14.25" customHeight="1"/>
    <row r="17219" ht="14.25" customHeight="1"/>
    <row r="17220" ht="14.25" customHeight="1"/>
    <row r="17221" ht="14.25" customHeight="1"/>
    <row r="17222" ht="14.25" customHeight="1"/>
    <row r="17223" ht="14.25" customHeight="1"/>
    <row r="17224" ht="14.25" customHeight="1"/>
    <row r="17225" ht="14.25" customHeight="1"/>
    <row r="17226" ht="14.25" customHeight="1"/>
    <row r="17227" ht="14.25" customHeight="1"/>
    <row r="17228" ht="14.25" customHeight="1"/>
    <row r="17229" ht="14.25" customHeight="1"/>
    <row r="17230" ht="14.25" customHeight="1"/>
    <row r="17231" ht="14.25" customHeight="1"/>
    <row r="17232" ht="14.25" customHeight="1"/>
    <row r="17233" ht="14.25" customHeight="1"/>
    <row r="17234" ht="14.25" customHeight="1"/>
    <row r="17235" ht="14.25" customHeight="1"/>
    <row r="17236" ht="14.25" customHeight="1"/>
    <row r="17237" ht="14.25" customHeight="1"/>
    <row r="17238" ht="14.25" customHeight="1"/>
    <row r="17239" ht="14.25" customHeight="1"/>
    <row r="17240" ht="14.25" customHeight="1"/>
    <row r="17241" ht="14.25" customHeight="1"/>
    <row r="17242" ht="14.25" customHeight="1"/>
    <row r="17243" ht="14.25" customHeight="1"/>
    <row r="17244" ht="14.25" customHeight="1"/>
    <row r="17245" ht="14.25" customHeight="1"/>
    <row r="17246" ht="14.25" customHeight="1"/>
    <row r="17247" ht="14.25" customHeight="1"/>
    <row r="17248" ht="14.25" customHeight="1"/>
    <row r="17249" ht="14.25" customHeight="1"/>
    <row r="17250" ht="14.25" customHeight="1"/>
    <row r="17251" ht="14.25" customHeight="1"/>
    <row r="17252" ht="14.25" customHeight="1"/>
    <row r="17253" ht="14.25" customHeight="1"/>
    <row r="17254" ht="14.25" customHeight="1"/>
    <row r="17255" ht="14.25" customHeight="1"/>
    <row r="17256" ht="14.25" customHeight="1"/>
    <row r="17257" ht="14.25" customHeight="1"/>
    <row r="17258" ht="14.25" customHeight="1"/>
    <row r="17259" ht="14.25" customHeight="1"/>
    <row r="17260" ht="14.25" customHeight="1"/>
    <row r="17261" ht="14.25" customHeight="1"/>
    <row r="17262" ht="14.25" customHeight="1"/>
    <row r="17263" ht="14.25" customHeight="1"/>
    <row r="17264" ht="14.25" customHeight="1"/>
    <row r="17265" ht="14.25" customHeight="1"/>
    <row r="17266" ht="14.25" customHeight="1"/>
    <row r="17267" ht="14.25" customHeight="1"/>
    <row r="17268" ht="14.25" customHeight="1"/>
    <row r="17269" ht="14.25" customHeight="1"/>
    <row r="17270" ht="14.25" customHeight="1"/>
    <row r="17271" ht="14.25" customHeight="1"/>
    <row r="17272" ht="14.25" customHeight="1"/>
    <row r="17273" ht="14.25" customHeight="1"/>
    <row r="17274" ht="14.25" customHeight="1"/>
    <row r="17275" ht="14.25" customHeight="1"/>
    <row r="17276" ht="14.25" customHeight="1"/>
    <row r="17277" ht="14.25" customHeight="1"/>
    <row r="17278" ht="14.25" customHeight="1"/>
    <row r="17279" ht="14.25" customHeight="1"/>
    <row r="17280" ht="14.25" customHeight="1"/>
    <row r="17281" ht="14.25" customHeight="1"/>
    <row r="17282" ht="14.25" customHeight="1"/>
    <row r="17283" ht="14.25" customHeight="1"/>
    <row r="17284" ht="14.25" customHeight="1"/>
    <row r="17285" ht="14.25" customHeight="1"/>
    <row r="17286" ht="14.25" customHeight="1"/>
    <row r="17287" ht="14.25" customHeight="1"/>
    <row r="17288" ht="14.25" customHeight="1"/>
    <row r="17289" ht="14.25" customHeight="1"/>
    <row r="17290" ht="14.25" customHeight="1"/>
    <row r="17291" ht="14.25" customHeight="1"/>
    <row r="17292" ht="14.25" customHeight="1"/>
    <row r="17293" ht="14.25" customHeight="1"/>
    <row r="17294" ht="14.25" customHeight="1"/>
    <row r="17295" ht="14.25" customHeight="1"/>
    <row r="17296" ht="14.25" customHeight="1"/>
    <row r="17297" ht="14.25" customHeight="1"/>
    <row r="17298" ht="14.25" customHeight="1"/>
    <row r="17299" ht="14.25" customHeight="1"/>
    <row r="17300" ht="14.25" customHeight="1"/>
    <row r="17301" ht="14.25" customHeight="1"/>
    <row r="17302" ht="14.25" customHeight="1"/>
    <row r="17303" ht="14.25" customHeight="1"/>
    <row r="17304" ht="14.25" customHeight="1"/>
    <row r="17305" ht="14.25" customHeight="1"/>
    <row r="17306" ht="14.25" customHeight="1"/>
    <row r="17307" ht="14.25" customHeight="1"/>
    <row r="17308" ht="14.25" customHeight="1"/>
    <row r="17309" ht="14.25" customHeight="1"/>
    <row r="17310" ht="14.25" customHeight="1"/>
    <row r="17311" ht="14.25" customHeight="1"/>
    <row r="17312" ht="14.25" customHeight="1"/>
    <row r="17313" ht="14.25" customHeight="1"/>
    <row r="17314" ht="14.25" customHeight="1"/>
    <row r="17315" ht="14.25" customHeight="1"/>
    <row r="17316" ht="14.25" customHeight="1"/>
    <row r="17317" ht="14.25" customHeight="1"/>
    <row r="17318" ht="14.25" customHeight="1"/>
    <row r="17319" ht="14.25" customHeight="1"/>
    <row r="17320" ht="14.25" customHeight="1"/>
    <row r="17321" ht="14.25" customHeight="1"/>
    <row r="17322" ht="14.25" customHeight="1"/>
    <row r="17323" ht="14.25" customHeight="1"/>
    <row r="17324" ht="14.25" customHeight="1"/>
    <row r="17325" ht="14.25" customHeight="1"/>
    <row r="17326" ht="14.25" customHeight="1"/>
    <row r="17327" ht="14.25" customHeight="1"/>
    <row r="17328" ht="14.25" customHeight="1"/>
    <row r="17329" ht="14.25" customHeight="1"/>
    <row r="17330" ht="14.25" customHeight="1"/>
    <row r="17331" ht="14.25" customHeight="1"/>
    <row r="17332" ht="14.25" customHeight="1"/>
    <row r="17333" ht="14.25" customHeight="1"/>
    <row r="17334" ht="14.25" customHeight="1"/>
    <row r="17335" ht="14.25" customHeight="1"/>
    <row r="17336" ht="14.25" customHeight="1"/>
    <row r="17337" ht="14.25" customHeight="1"/>
    <row r="17338" ht="14.25" customHeight="1"/>
    <row r="17339" ht="14.25" customHeight="1"/>
    <row r="17340" ht="14.25" customHeight="1"/>
    <row r="17341" ht="14.25" customHeight="1"/>
    <row r="17342" ht="14.25" customHeight="1"/>
    <row r="17343" ht="14.25" customHeight="1"/>
    <row r="17344" ht="14.25" customHeight="1"/>
    <row r="17345" ht="14.25" customHeight="1"/>
    <row r="17346" ht="14.25" customHeight="1"/>
    <row r="17347" ht="14.25" customHeight="1"/>
    <row r="17348" ht="14.25" customHeight="1"/>
    <row r="17349" ht="14.25" customHeight="1"/>
    <row r="17350" ht="14.25" customHeight="1"/>
    <row r="17351" ht="14.25" customHeight="1"/>
    <row r="17352" ht="14.25" customHeight="1"/>
    <row r="17353" ht="14.25" customHeight="1"/>
    <row r="17354" ht="14.25" customHeight="1"/>
    <row r="17355" ht="14.25" customHeight="1"/>
    <row r="17356" ht="14.25" customHeight="1"/>
    <row r="17357" ht="14.25" customHeight="1"/>
    <row r="17358" ht="14.25" customHeight="1"/>
    <row r="17359" ht="14.25" customHeight="1"/>
    <row r="17360" ht="14.25" customHeight="1"/>
    <row r="17361" ht="14.25" customHeight="1"/>
    <row r="17362" ht="14.25" customHeight="1"/>
    <row r="17363" ht="14.25" customHeight="1"/>
    <row r="17364" ht="14.25" customHeight="1"/>
    <row r="17365" ht="14.25" customHeight="1"/>
    <row r="17366" ht="14.25" customHeight="1"/>
    <row r="17367" ht="14.25" customHeight="1"/>
    <row r="17368" ht="14.25" customHeight="1"/>
    <row r="17369" ht="14.25" customHeight="1"/>
    <row r="17370" ht="14.25" customHeight="1"/>
    <row r="17371" ht="14.25" customHeight="1"/>
    <row r="17372" ht="14.25" customHeight="1"/>
    <row r="17373" ht="14.25" customHeight="1"/>
    <row r="17374" ht="14.25" customHeight="1"/>
    <row r="17375" ht="14.25" customHeight="1"/>
    <row r="17376" ht="14.25" customHeight="1"/>
    <row r="17377" ht="14.25" customHeight="1"/>
    <row r="17378" ht="14.25" customHeight="1"/>
    <row r="17379" ht="14.25" customHeight="1"/>
    <row r="17380" ht="14.25" customHeight="1"/>
    <row r="17381" ht="14.25" customHeight="1"/>
    <row r="17382" ht="14.25" customHeight="1"/>
    <row r="17383" ht="14.25" customHeight="1"/>
    <row r="17384" ht="14.25" customHeight="1"/>
    <row r="17385" ht="14.25" customHeight="1"/>
    <row r="17386" ht="14.25" customHeight="1"/>
    <row r="17387" ht="14.25" customHeight="1"/>
    <row r="17388" ht="14.25" customHeight="1"/>
    <row r="17389" ht="14.25" customHeight="1"/>
    <row r="17390" ht="14.25" customHeight="1"/>
    <row r="17391" ht="14.25" customHeight="1"/>
    <row r="17392" ht="14.25" customHeight="1"/>
    <row r="17393" ht="14.25" customHeight="1"/>
    <row r="17394" ht="14.25" customHeight="1"/>
    <row r="17395" ht="14.25" customHeight="1"/>
    <row r="17396" ht="14.25" customHeight="1"/>
    <row r="17397" ht="14.25" customHeight="1"/>
    <row r="17398" ht="14.25" customHeight="1"/>
    <row r="17399" ht="14.25" customHeight="1"/>
    <row r="17400" ht="14.25" customHeight="1"/>
    <row r="17401" ht="14.25" customHeight="1"/>
    <row r="17402" ht="14.25" customHeight="1"/>
    <row r="17403" ht="14.25" customHeight="1"/>
    <row r="17404" ht="14.25" customHeight="1"/>
    <row r="17405" ht="14.25" customHeight="1"/>
    <row r="17406" ht="14.25" customHeight="1"/>
    <row r="17407" ht="14.25" customHeight="1"/>
    <row r="17408" ht="14.25" customHeight="1"/>
    <row r="17409" ht="14.25" customHeight="1"/>
    <row r="17410" ht="14.25" customHeight="1"/>
    <row r="17411" ht="14.25" customHeight="1"/>
    <row r="17412" ht="14.25" customHeight="1"/>
    <row r="17413" ht="14.25" customHeight="1"/>
    <row r="17414" ht="14.25" customHeight="1"/>
    <row r="17415" ht="14.25" customHeight="1"/>
    <row r="17416" ht="14.25" customHeight="1"/>
    <row r="17417" ht="14.25" customHeight="1"/>
    <row r="17418" ht="14.25" customHeight="1"/>
    <row r="17419" ht="14.25" customHeight="1"/>
    <row r="17420" ht="14.25" customHeight="1"/>
    <row r="17421" ht="14.25" customHeight="1"/>
    <row r="17422" ht="14.25" customHeight="1"/>
    <row r="17423" ht="14.25" customHeight="1"/>
    <row r="17424" ht="14.25" customHeight="1"/>
    <row r="17425" ht="14.25" customHeight="1"/>
    <row r="17426" ht="14.25" customHeight="1"/>
    <row r="17427" ht="14.25" customHeight="1"/>
    <row r="17428" ht="14.25" customHeight="1"/>
    <row r="17429" ht="14.25" customHeight="1"/>
    <row r="17430" ht="14.25" customHeight="1"/>
    <row r="17431" ht="14.25" customHeight="1"/>
    <row r="17432" ht="14.25" customHeight="1"/>
    <row r="17433" ht="14.25" customHeight="1"/>
    <row r="17434" ht="14.25" customHeight="1"/>
    <row r="17435" ht="14.25" customHeight="1"/>
    <row r="17436" ht="14.25" customHeight="1"/>
    <row r="17437" ht="14.25" customHeight="1"/>
    <row r="17438" ht="14.25" customHeight="1"/>
    <row r="17439" ht="14.25" customHeight="1"/>
    <row r="17440" ht="14.25" customHeight="1"/>
    <row r="17441" ht="14.25" customHeight="1"/>
    <row r="17442" ht="14.25" customHeight="1"/>
    <row r="17443" ht="14.25" customHeight="1"/>
    <row r="17444" ht="14.25" customHeight="1"/>
    <row r="17445" ht="14.25" customHeight="1"/>
    <row r="17446" ht="14.25" customHeight="1"/>
    <row r="17447" ht="14.25" customHeight="1"/>
    <row r="17448" ht="14.25" customHeight="1"/>
    <row r="17449" ht="14.25" customHeight="1"/>
    <row r="17450" ht="14.25" customHeight="1"/>
    <row r="17451" ht="14.25" customHeight="1"/>
    <row r="17452" ht="14.25" customHeight="1"/>
    <row r="17453" ht="14.25" customHeight="1"/>
    <row r="17454" ht="14.25" customHeight="1"/>
    <row r="17455" ht="14.25" customHeight="1"/>
    <row r="17456" ht="14.25" customHeight="1"/>
    <row r="17457" ht="14.25" customHeight="1"/>
    <row r="17458" ht="14.25" customHeight="1"/>
    <row r="17459" ht="14.25" customHeight="1"/>
    <row r="17460" ht="14.25" customHeight="1"/>
    <row r="17461" ht="14.25" customHeight="1"/>
    <row r="17462" ht="14.25" customHeight="1"/>
    <row r="17463" ht="14.25" customHeight="1"/>
    <row r="17464" ht="14.25" customHeight="1"/>
    <row r="17465" ht="14.25" customHeight="1"/>
    <row r="17466" ht="14.25" customHeight="1"/>
    <row r="17467" ht="14.25" customHeight="1"/>
    <row r="17468" ht="14.25" customHeight="1"/>
    <row r="17469" ht="14.25" customHeight="1"/>
    <row r="17470" ht="14.25" customHeight="1"/>
    <row r="17471" ht="14.25" customHeight="1"/>
    <row r="17472" ht="14.25" customHeight="1"/>
    <row r="17473" ht="14.25" customHeight="1"/>
    <row r="17474" ht="14.25" customHeight="1"/>
    <row r="17475" ht="14.25" customHeight="1"/>
    <row r="17476" ht="14.25" customHeight="1"/>
    <row r="17477" ht="14.25" customHeight="1"/>
    <row r="17478" ht="14.25" customHeight="1"/>
    <row r="17479" ht="14.25" customHeight="1"/>
    <row r="17480" ht="14.25" customHeight="1"/>
    <row r="17481" ht="14.25" customHeight="1"/>
    <row r="17482" ht="14.25" customHeight="1"/>
    <row r="17483" ht="14.25" customHeight="1"/>
    <row r="17484" ht="14.25" customHeight="1"/>
    <row r="17485" ht="14.25" customHeight="1"/>
    <row r="17486" ht="14.25" customHeight="1"/>
    <row r="17487" ht="14.25" customHeight="1"/>
    <row r="17488" ht="14.25" customHeight="1"/>
    <row r="17489" ht="14.25" customHeight="1"/>
    <row r="17490" ht="14.25" customHeight="1"/>
    <row r="17491" ht="14.25" customHeight="1"/>
    <row r="17492" ht="14.25" customHeight="1"/>
    <row r="17493" ht="14.25" customHeight="1"/>
    <row r="17494" ht="14.25" customHeight="1"/>
    <row r="17495" ht="14.25" customHeight="1"/>
    <row r="17496" ht="14.25" customHeight="1"/>
    <row r="17497" ht="14.25" customHeight="1"/>
    <row r="17498" ht="14.25" customHeight="1"/>
    <row r="17499" ht="14.25" customHeight="1"/>
    <row r="17500" ht="14.25" customHeight="1"/>
    <row r="17501" ht="14.25" customHeight="1"/>
    <row r="17502" ht="14.25" customHeight="1"/>
    <row r="17503" ht="14.25" customHeight="1"/>
    <row r="17504" ht="14.25" customHeight="1"/>
    <row r="17505" ht="14.25" customHeight="1"/>
    <row r="17506" ht="14.25" customHeight="1"/>
    <row r="17507" ht="14.25" customHeight="1"/>
    <row r="17508" ht="14.25" customHeight="1"/>
    <row r="17509" ht="14.25" customHeight="1"/>
    <row r="17510" ht="14.25" customHeight="1"/>
    <row r="17511" ht="14.25" customHeight="1"/>
    <row r="17512" ht="14.25" customHeight="1"/>
    <row r="17513" ht="14.25" customHeight="1"/>
    <row r="17514" ht="14.25" customHeight="1"/>
    <row r="17515" ht="14.25" customHeight="1"/>
    <row r="17516" ht="14.25" customHeight="1"/>
    <row r="17517" ht="14.25" customHeight="1"/>
    <row r="17518" ht="14.25" customHeight="1"/>
    <row r="17519" ht="14.25" customHeight="1"/>
    <row r="17520" ht="14.25" customHeight="1"/>
    <row r="17521" ht="14.25" customHeight="1"/>
    <row r="17522" ht="14.25" customHeight="1"/>
    <row r="17523" ht="14.25" customHeight="1"/>
    <row r="17524" ht="14.25" customHeight="1"/>
    <row r="17525" ht="14.25" customHeight="1"/>
    <row r="17526" ht="14.25" customHeight="1"/>
    <row r="17527" ht="14.25" customHeight="1"/>
    <row r="17528" ht="14.25" customHeight="1"/>
    <row r="17529" ht="14.25" customHeight="1"/>
    <row r="17530" ht="14.25" customHeight="1"/>
    <row r="17531" ht="14.25" customHeight="1"/>
    <row r="17532" ht="14.25" customHeight="1"/>
    <row r="17533" ht="14.25" customHeight="1"/>
    <row r="17534" ht="14.25" customHeight="1"/>
    <row r="17535" ht="14.25" customHeight="1"/>
    <row r="17536" ht="14.25" customHeight="1"/>
    <row r="17537" ht="14.25" customHeight="1"/>
    <row r="17538" ht="14.25" customHeight="1"/>
    <row r="17539" ht="14.25" customHeight="1"/>
    <row r="17540" ht="14.25" customHeight="1"/>
    <row r="17541" ht="14.25" customHeight="1"/>
    <row r="17542" ht="14.25" customHeight="1"/>
    <row r="17543" ht="14.25" customHeight="1"/>
    <row r="17544" ht="14.25" customHeight="1"/>
    <row r="17545" ht="14.25" customHeight="1"/>
    <row r="17546" ht="14.25" customHeight="1"/>
    <row r="17547" ht="14.25" customHeight="1"/>
    <row r="17548" ht="14.25" customHeight="1"/>
    <row r="17549" ht="14.25" customHeight="1"/>
    <row r="17550" ht="14.25" customHeight="1"/>
    <row r="17551" ht="14.25" customHeight="1"/>
    <row r="17552" ht="14.25" customHeight="1"/>
    <row r="17553" ht="14.25" customHeight="1"/>
    <row r="17554" ht="14.25" customHeight="1"/>
    <row r="17555" ht="14.25" customHeight="1"/>
    <row r="17556" ht="14.25" customHeight="1"/>
    <row r="17557" ht="14.25" customHeight="1"/>
    <row r="17558" ht="14.25" customHeight="1"/>
    <row r="17559" ht="14.25" customHeight="1"/>
    <row r="17560" ht="14.25" customHeight="1"/>
    <row r="17561" ht="14.25" customHeight="1"/>
    <row r="17562" ht="14.25" customHeight="1"/>
    <row r="17563" ht="14.25" customHeight="1"/>
    <row r="17564" ht="14.25" customHeight="1"/>
    <row r="17565" ht="14.25" customHeight="1"/>
    <row r="17566" ht="14.25" customHeight="1"/>
    <row r="17567" ht="14.25" customHeight="1"/>
    <row r="17568" ht="14.25" customHeight="1"/>
    <row r="17569" ht="14.25" customHeight="1"/>
    <row r="17570" ht="14.25" customHeight="1"/>
    <row r="17571" ht="14.25" customHeight="1"/>
    <row r="17572" ht="14.25" customHeight="1"/>
    <row r="17573" ht="14.25" customHeight="1"/>
    <row r="17574" ht="14.25" customHeight="1"/>
    <row r="17575" ht="14.25" customHeight="1"/>
    <row r="17576" ht="14.25" customHeight="1"/>
    <row r="17577" ht="14.25" customHeight="1"/>
    <row r="17578" ht="14.25" customHeight="1"/>
    <row r="17579" ht="14.25" customHeight="1"/>
    <row r="17580" ht="14.25" customHeight="1"/>
    <row r="17581" ht="14.25" customHeight="1"/>
    <row r="17582" ht="14.25" customHeight="1"/>
    <row r="17583" ht="14.25" customHeight="1"/>
    <row r="17584" ht="14.25" customHeight="1"/>
    <row r="17585" ht="14.25" customHeight="1"/>
    <row r="17586" ht="14.25" customHeight="1"/>
    <row r="17587" ht="14.25" customHeight="1"/>
    <row r="17588" ht="14.25" customHeight="1"/>
    <row r="17589" ht="14.25" customHeight="1"/>
    <row r="17590" ht="14.25" customHeight="1"/>
    <row r="17591" ht="14.25" customHeight="1"/>
    <row r="17592" ht="14.25" customHeight="1"/>
    <row r="17593" ht="14.25" customHeight="1"/>
    <row r="17594" ht="14.25" customHeight="1"/>
    <row r="17595" ht="14.25" customHeight="1"/>
    <row r="17596" ht="14.25" customHeight="1"/>
    <row r="17597" ht="14.25" customHeight="1"/>
    <row r="17598" ht="14.25" customHeight="1"/>
    <row r="17599" ht="14.25" customHeight="1"/>
    <row r="17600" ht="14.25" customHeight="1"/>
    <row r="17601" ht="14.25" customHeight="1"/>
    <row r="17602" ht="14.25" customHeight="1"/>
    <row r="17603" ht="14.25" customHeight="1"/>
    <row r="17604" ht="14.25" customHeight="1"/>
    <row r="17605" ht="14.25" customHeight="1"/>
    <row r="17606" ht="14.25" customHeight="1"/>
    <row r="17607" ht="14.25" customHeight="1"/>
    <row r="17608" ht="14.25" customHeight="1"/>
    <row r="17609" ht="14.25" customHeight="1"/>
    <row r="17610" ht="14.25" customHeight="1"/>
    <row r="17611" ht="14.25" customHeight="1"/>
    <row r="17612" ht="14.25" customHeight="1"/>
    <row r="17613" ht="14.25" customHeight="1"/>
    <row r="17614" ht="14.25" customHeight="1"/>
    <row r="17615" ht="14.25" customHeight="1"/>
    <row r="17616" ht="14.25" customHeight="1"/>
    <row r="17617" ht="14.25" customHeight="1"/>
    <row r="17618" ht="14.25" customHeight="1"/>
    <row r="17619" ht="14.25" customHeight="1"/>
    <row r="17620" ht="14.25" customHeight="1"/>
    <row r="17621" ht="14.25" customHeight="1"/>
    <row r="17622" ht="14.25" customHeight="1"/>
    <row r="17623" ht="14.25" customHeight="1"/>
    <row r="17624" ht="14.25" customHeight="1"/>
    <row r="17625" ht="14.25" customHeight="1"/>
    <row r="17626" ht="14.25" customHeight="1"/>
    <row r="17627" ht="14.25" customHeight="1"/>
    <row r="17628" ht="14.25" customHeight="1"/>
    <row r="17629" ht="14.25" customHeight="1"/>
    <row r="17630" ht="14.25" customHeight="1"/>
    <row r="17631" ht="14.25" customHeight="1"/>
    <row r="17632" ht="14.25" customHeight="1"/>
    <row r="17633" ht="14.25" customHeight="1"/>
    <row r="17634" ht="14.25" customHeight="1"/>
    <row r="17635" ht="14.25" customHeight="1"/>
    <row r="17636" ht="14.25" customHeight="1"/>
    <row r="17637" ht="14.25" customHeight="1"/>
    <row r="17638" ht="14.25" customHeight="1"/>
    <row r="17639" ht="14.25" customHeight="1"/>
    <row r="17640" ht="14.25" customHeight="1"/>
    <row r="17641" ht="14.25" customHeight="1"/>
    <row r="17642" ht="14.25" customHeight="1"/>
    <row r="17643" ht="14.25" customHeight="1"/>
    <row r="17644" ht="14.25" customHeight="1"/>
    <row r="17645" ht="14.25" customHeight="1"/>
    <row r="17646" ht="14.25" customHeight="1"/>
    <row r="17647" ht="14.25" customHeight="1"/>
    <row r="17648" ht="14.25" customHeight="1"/>
    <row r="17649" ht="14.25" customHeight="1"/>
    <row r="17650" ht="14.25" customHeight="1"/>
    <row r="17651" ht="14.25" customHeight="1"/>
    <row r="17652" ht="14.25" customHeight="1"/>
    <row r="17653" ht="14.25" customHeight="1"/>
    <row r="17654" ht="14.25" customHeight="1"/>
    <row r="17655" ht="14.25" customHeight="1"/>
    <row r="17656" ht="14.25" customHeight="1"/>
    <row r="17657" ht="14.25" customHeight="1"/>
    <row r="17658" ht="14.25" customHeight="1"/>
    <row r="17659" ht="14.25" customHeight="1"/>
    <row r="17660" ht="14.25" customHeight="1"/>
    <row r="17661" ht="14.25" customHeight="1"/>
    <row r="17662" ht="14.25" customHeight="1"/>
    <row r="17663" ht="14.25" customHeight="1"/>
    <row r="17664" ht="14.25" customHeight="1"/>
    <row r="17665" ht="14.25" customHeight="1"/>
    <row r="17666" ht="14.25" customHeight="1"/>
    <row r="17667" ht="14.25" customHeight="1"/>
    <row r="17668" ht="14.25" customHeight="1"/>
    <row r="17669" ht="14.25" customHeight="1"/>
    <row r="17670" ht="14.25" customHeight="1"/>
    <row r="17671" ht="14.25" customHeight="1"/>
    <row r="17672" ht="14.25" customHeight="1"/>
    <row r="17673" ht="14.25" customHeight="1"/>
    <row r="17674" ht="14.25" customHeight="1"/>
    <row r="17675" ht="14.25" customHeight="1"/>
    <row r="17676" ht="14.25" customHeight="1"/>
    <row r="17677" ht="14.25" customHeight="1"/>
    <row r="17678" ht="14.25" customHeight="1"/>
    <row r="17679" ht="14.25" customHeight="1"/>
    <row r="17680" ht="14.25" customHeight="1"/>
    <row r="17681" ht="14.25" customHeight="1"/>
    <row r="17682" ht="14.25" customHeight="1"/>
    <row r="17683" ht="14.25" customHeight="1"/>
    <row r="17684" ht="14.25" customHeight="1"/>
    <row r="17685" ht="14.25" customHeight="1"/>
    <row r="17686" ht="14.25" customHeight="1"/>
    <row r="17687" ht="14.25" customHeight="1"/>
    <row r="17688" ht="14.25" customHeight="1"/>
    <row r="17689" ht="14.25" customHeight="1"/>
    <row r="17690" ht="14.25" customHeight="1"/>
    <row r="17691" ht="14.25" customHeight="1"/>
    <row r="17692" ht="14.25" customHeight="1"/>
    <row r="17693" ht="14.25" customHeight="1"/>
    <row r="17694" ht="14.25" customHeight="1"/>
    <row r="17695" ht="14.25" customHeight="1"/>
    <row r="17696" ht="14.25" customHeight="1"/>
    <row r="17697" ht="14.25" customHeight="1"/>
    <row r="17698" ht="14.25" customHeight="1"/>
    <row r="17699" ht="14.25" customHeight="1"/>
    <row r="17700" ht="14.25" customHeight="1"/>
    <row r="17701" ht="14.25" customHeight="1"/>
    <row r="17702" ht="14.25" customHeight="1"/>
    <row r="17703" ht="14.25" customHeight="1"/>
    <row r="17704" ht="14.25" customHeight="1"/>
    <row r="17705" ht="14.25" customHeight="1"/>
    <row r="17706" ht="14.25" customHeight="1"/>
    <row r="17707" ht="14.25" customHeight="1"/>
    <row r="17708" ht="14.25" customHeight="1"/>
    <row r="17709" ht="14.25" customHeight="1"/>
    <row r="17710" ht="14.25" customHeight="1"/>
    <row r="17711" ht="14.25" customHeight="1"/>
    <row r="17712" ht="14.25" customHeight="1"/>
    <row r="17713" ht="14.25" customHeight="1"/>
    <row r="17714" ht="14.25" customHeight="1"/>
    <row r="17715" ht="14.25" customHeight="1"/>
    <row r="17716" ht="14.25" customHeight="1"/>
    <row r="17717" ht="14.25" customHeight="1"/>
    <row r="17718" ht="14.25" customHeight="1"/>
    <row r="17719" ht="14.25" customHeight="1"/>
    <row r="17720" ht="14.25" customHeight="1"/>
    <row r="17721" ht="14.25" customHeight="1"/>
    <row r="17722" ht="14.25" customHeight="1"/>
    <row r="17723" ht="14.25" customHeight="1"/>
    <row r="17724" ht="14.25" customHeight="1"/>
    <row r="17725" ht="14.25" customHeight="1"/>
    <row r="17726" ht="14.25" customHeight="1"/>
    <row r="17727" ht="14.25" customHeight="1"/>
    <row r="17728" ht="14.25" customHeight="1"/>
    <row r="17729" ht="14.25" customHeight="1"/>
    <row r="17730" ht="14.25" customHeight="1"/>
    <row r="17731" ht="14.25" customHeight="1"/>
    <row r="17732" ht="14.25" customHeight="1"/>
    <row r="17733" ht="14.25" customHeight="1"/>
    <row r="17734" ht="14.25" customHeight="1"/>
    <row r="17735" ht="14.25" customHeight="1"/>
    <row r="17736" ht="14.25" customHeight="1"/>
    <row r="17737" ht="14.25" customHeight="1"/>
    <row r="17738" ht="14.25" customHeight="1"/>
    <row r="17739" ht="14.25" customHeight="1"/>
    <row r="17740" ht="14.25" customHeight="1"/>
    <row r="17741" ht="14.25" customHeight="1"/>
    <row r="17742" ht="14.25" customHeight="1"/>
    <row r="17743" ht="14.25" customHeight="1"/>
    <row r="17744" ht="14.25" customHeight="1"/>
    <row r="17745" ht="14.25" customHeight="1"/>
    <row r="17746" ht="14.25" customHeight="1"/>
    <row r="17747" ht="14.25" customHeight="1"/>
    <row r="17748" ht="14.25" customHeight="1"/>
    <row r="17749" ht="14.25" customHeight="1"/>
    <row r="17750" ht="14.25" customHeight="1"/>
    <row r="17751" ht="14.25" customHeight="1"/>
    <row r="17752" ht="14.25" customHeight="1"/>
    <row r="17753" ht="14.25" customHeight="1"/>
    <row r="17754" ht="14.25" customHeight="1"/>
    <row r="17755" ht="14.25" customHeight="1"/>
    <row r="17756" ht="14.25" customHeight="1"/>
    <row r="17757" ht="14.25" customHeight="1"/>
    <row r="17758" ht="14.25" customHeight="1"/>
    <row r="17759" ht="14.25" customHeight="1"/>
    <row r="17760" ht="14.25" customHeight="1"/>
    <row r="17761" ht="14.25" customHeight="1"/>
    <row r="17762" ht="14.25" customHeight="1"/>
    <row r="17763" ht="14.25" customHeight="1"/>
    <row r="17764" ht="14.25" customHeight="1"/>
    <row r="17765" ht="14.25" customHeight="1"/>
    <row r="17766" ht="14.25" customHeight="1"/>
    <row r="17767" ht="14.25" customHeight="1"/>
    <row r="17768" ht="14.25" customHeight="1"/>
    <row r="17769" ht="14.25" customHeight="1"/>
    <row r="17770" ht="14.25" customHeight="1"/>
    <row r="17771" ht="14.25" customHeight="1"/>
    <row r="17772" ht="14.25" customHeight="1"/>
    <row r="17773" ht="14.25" customHeight="1"/>
    <row r="17774" ht="14.25" customHeight="1"/>
    <row r="17775" ht="14.25" customHeight="1"/>
    <row r="17776" ht="14.25" customHeight="1"/>
    <row r="17777" ht="14.25" customHeight="1"/>
    <row r="17778" ht="14.25" customHeight="1"/>
    <row r="17779" ht="14.25" customHeight="1"/>
    <row r="17780" ht="14.25" customHeight="1"/>
    <row r="17781" ht="14.25" customHeight="1"/>
    <row r="17782" ht="14.25" customHeight="1"/>
    <row r="17783" ht="14.25" customHeight="1"/>
    <row r="17784" ht="14.25" customHeight="1"/>
    <row r="17785" ht="14.25" customHeight="1"/>
    <row r="17786" ht="14.25" customHeight="1"/>
    <row r="17787" ht="14.25" customHeight="1"/>
    <row r="17788" ht="14.25" customHeight="1"/>
    <row r="17789" ht="14.25" customHeight="1"/>
    <row r="17790" ht="14.25" customHeight="1"/>
    <row r="17791" ht="14.25" customHeight="1"/>
    <row r="17792" ht="14.25" customHeight="1"/>
    <row r="17793" ht="14.25" customHeight="1"/>
    <row r="17794" ht="14.25" customHeight="1"/>
    <row r="17795" ht="14.25" customHeight="1"/>
    <row r="17796" ht="14.25" customHeight="1"/>
    <row r="17797" ht="14.25" customHeight="1"/>
    <row r="17798" ht="14.25" customHeight="1"/>
    <row r="17799" ht="14.25" customHeight="1"/>
    <row r="17800" ht="14.25" customHeight="1"/>
    <row r="17801" ht="14.25" customHeight="1"/>
    <row r="17802" ht="14.25" customHeight="1"/>
    <row r="17803" ht="14.25" customHeight="1"/>
    <row r="17804" ht="14.25" customHeight="1"/>
    <row r="17805" ht="14.25" customHeight="1"/>
    <row r="17806" ht="14.25" customHeight="1"/>
    <row r="17807" ht="14.25" customHeight="1"/>
    <row r="17808" ht="14.25" customHeight="1"/>
    <row r="17809" ht="14.25" customHeight="1"/>
    <row r="17810" ht="14.25" customHeight="1"/>
    <row r="17811" ht="14.25" customHeight="1"/>
    <row r="17812" ht="14.25" customHeight="1"/>
    <row r="17813" ht="14.25" customHeight="1"/>
    <row r="17814" ht="14.25" customHeight="1"/>
    <row r="17815" ht="14.25" customHeight="1"/>
    <row r="17816" ht="14.25" customHeight="1"/>
    <row r="17817" ht="14.25" customHeight="1"/>
    <row r="17818" ht="14.25" customHeight="1"/>
    <row r="17819" ht="14.25" customHeight="1"/>
    <row r="17820" ht="14.25" customHeight="1"/>
    <row r="17821" ht="14.25" customHeight="1"/>
    <row r="17822" ht="14.25" customHeight="1"/>
    <row r="17823" ht="14.25" customHeight="1"/>
    <row r="17824" ht="14.25" customHeight="1"/>
    <row r="17825" ht="14.25" customHeight="1"/>
    <row r="17826" ht="14.25" customHeight="1"/>
    <row r="17827" ht="14.25" customHeight="1"/>
    <row r="17828" ht="14.25" customHeight="1"/>
    <row r="17829" ht="14.25" customHeight="1"/>
    <row r="17830" ht="14.25" customHeight="1"/>
    <row r="17831" ht="14.25" customHeight="1"/>
    <row r="17832" ht="14.25" customHeight="1"/>
    <row r="17833" ht="14.25" customHeight="1"/>
    <row r="17834" ht="14.25" customHeight="1"/>
    <row r="17835" ht="14.25" customHeight="1"/>
    <row r="17836" ht="14.25" customHeight="1"/>
    <row r="17837" ht="14.25" customHeight="1"/>
    <row r="17838" ht="14.25" customHeight="1"/>
    <row r="17839" ht="14.25" customHeight="1"/>
    <row r="17840" ht="14.25" customHeight="1"/>
    <row r="17841" ht="14.25" customHeight="1"/>
    <row r="17842" ht="14.25" customHeight="1"/>
    <row r="17843" ht="14.25" customHeight="1"/>
    <row r="17844" ht="14.25" customHeight="1"/>
    <row r="17845" ht="14.25" customHeight="1"/>
    <row r="17846" ht="14.25" customHeight="1"/>
    <row r="17847" ht="14.25" customHeight="1"/>
    <row r="17848" ht="14.25" customHeight="1"/>
    <row r="17849" ht="14.25" customHeight="1"/>
    <row r="17850" ht="14.25" customHeight="1"/>
    <row r="17851" ht="14.25" customHeight="1"/>
    <row r="17852" ht="14.25" customHeight="1"/>
    <row r="17853" ht="14.25" customHeight="1"/>
    <row r="17854" ht="14.25" customHeight="1"/>
    <row r="17855" ht="14.25" customHeight="1"/>
    <row r="17856" ht="14.25" customHeight="1"/>
    <row r="17857" ht="14.25" customHeight="1"/>
    <row r="17858" ht="14.25" customHeight="1"/>
    <row r="17859" ht="14.25" customHeight="1"/>
    <row r="17860" ht="14.25" customHeight="1"/>
    <row r="17861" ht="14.25" customHeight="1"/>
    <row r="17862" ht="14.25" customHeight="1"/>
    <row r="17863" ht="14.25" customHeight="1"/>
    <row r="17864" ht="14.25" customHeight="1"/>
    <row r="17865" ht="14.25" customHeight="1"/>
    <row r="17866" ht="14.25" customHeight="1"/>
    <row r="17867" ht="14.25" customHeight="1"/>
    <row r="17868" ht="14.25" customHeight="1"/>
    <row r="17869" ht="14.25" customHeight="1"/>
    <row r="17870" ht="14.25" customHeight="1"/>
    <row r="17871" ht="14.25" customHeight="1"/>
    <row r="17872" ht="14.25" customHeight="1"/>
    <row r="17873" ht="14.25" customHeight="1"/>
    <row r="17874" ht="14.25" customHeight="1"/>
    <row r="17875" ht="14.25" customHeight="1"/>
    <row r="17876" ht="14.25" customHeight="1"/>
    <row r="17877" ht="14.25" customHeight="1"/>
    <row r="17878" ht="14.25" customHeight="1"/>
    <row r="17879" ht="14.25" customHeight="1"/>
    <row r="17880" ht="14.25" customHeight="1"/>
    <row r="17881" ht="14.25" customHeight="1"/>
    <row r="17882" ht="14.25" customHeight="1"/>
    <row r="17883" ht="14.25" customHeight="1"/>
    <row r="17884" ht="14.25" customHeight="1"/>
    <row r="17885" ht="14.25" customHeight="1"/>
    <row r="17886" ht="14.25" customHeight="1"/>
    <row r="17887" ht="14.25" customHeight="1"/>
    <row r="17888" ht="14.25" customHeight="1"/>
    <row r="17889" ht="14.25" customHeight="1"/>
    <row r="17890" ht="14.25" customHeight="1"/>
    <row r="17891" ht="14.25" customHeight="1"/>
    <row r="17892" ht="14.25" customHeight="1"/>
    <row r="17893" ht="14.25" customHeight="1"/>
    <row r="17894" ht="14.25" customHeight="1"/>
    <row r="17895" ht="14.25" customHeight="1"/>
    <row r="17896" ht="14.25" customHeight="1"/>
    <row r="17897" ht="14.25" customHeight="1"/>
    <row r="17898" ht="14.25" customHeight="1"/>
    <row r="17899" ht="14.25" customHeight="1"/>
    <row r="17900" ht="14.25" customHeight="1"/>
    <row r="17901" ht="14.25" customHeight="1"/>
    <row r="17902" ht="14.25" customHeight="1"/>
    <row r="17903" ht="14.25" customHeight="1"/>
    <row r="17904" ht="14.25" customHeight="1"/>
    <row r="17905" ht="14.25" customHeight="1"/>
    <row r="17906" ht="14.25" customHeight="1"/>
    <row r="17907" ht="14.25" customHeight="1"/>
    <row r="17908" ht="14.25" customHeight="1"/>
    <row r="17909" ht="14.25" customHeight="1"/>
    <row r="17910" ht="14.25" customHeight="1"/>
    <row r="17911" ht="14.25" customHeight="1"/>
    <row r="17912" ht="14.25" customHeight="1"/>
    <row r="17913" ht="14.25" customHeight="1"/>
    <row r="17914" ht="14.25" customHeight="1"/>
    <row r="17915" ht="14.25" customHeight="1"/>
    <row r="17916" ht="14.25" customHeight="1"/>
    <row r="17917" ht="14.25" customHeight="1"/>
    <row r="17918" ht="14.25" customHeight="1"/>
    <row r="17919" ht="14.25" customHeight="1"/>
    <row r="17920" ht="14.25" customHeight="1"/>
    <row r="17921" ht="14.25" customHeight="1"/>
    <row r="17922" ht="14.25" customHeight="1"/>
    <row r="17923" ht="14.25" customHeight="1"/>
    <row r="17924" ht="14.25" customHeight="1"/>
    <row r="17925" ht="14.25" customHeight="1"/>
    <row r="17926" ht="14.25" customHeight="1"/>
    <row r="17927" ht="14.25" customHeight="1"/>
    <row r="17928" ht="14.25" customHeight="1"/>
    <row r="17929" ht="14.25" customHeight="1"/>
    <row r="17930" ht="14.25" customHeight="1"/>
    <row r="17931" ht="14.25" customHeight="1"/>
    <row r="17932" ht="14.25" customHeight="1"/>
    <row r="17933" ht="14.25" customHeight="1"/>
    <row r="17934" ht="14.25" customHeight="1"/>
    <row r="17935" ht="14.25" customHeight="1"/>
    <row r="17936" ht="14.25" customHeight="1"/>
    <row r="17937" ht="14.25" customHeight="1"/>
    <row r="17938" ht="14.25" customHeight="1"/>
    <row r="17939" ht="14.25" customHeight="1"/>
    <row r="17940" ht="14.25" customHeight="1"/>
    <row r="17941" ht="14.25" customHeight="1"/>
    <row r="17942" ht="14.25" customHeight="1"/>
    <row r="17943" ht="14.25" customHeight="1"/>
    <row r="17944" ht="14.25" customHeight="1"/>
    <row r="17945" ht="14.25" customHeight="1"/>
    <row r="17946" ht="14.25" customHeight="1"/>
    <row r="17947" ht="14.25" customHeight="1"/>
    <row r="17948" ht="14.25" customHeight="1"/>
    <row r="17949" ht="14.25" customHeight="1"/>
    <row r="17950" ht="14.25" customHeight="1"/>
    <row r="17951" ht="14.25" customHeight="1"/>
    <row r="17952" ht="14.25" customHeight="1"/>
    <row r="17953" ht="14.25" customHeight="1"/>
    <row r="17954" ht="14.25" customHeight="1"/>
    <row r="17955" ht="14.25" customHeight="1"/>
    <row r="17956" ht="14.25" customHeight="1"/>
    <row r="17957" ht="14.25" customHeight="1"/>
    <row r="17958" ht="14.25" customHeight="1"/>
    <row r="17959" ht="14.25" customHeight="1"/>
    <row r="17960" ht="14.25" customHeight="1"/>
    <row r="17961" ht="14.25" customHeight="1"/>
    <row r="17962" ht="14.25" customHeight="1"/>
    <row r="17963" ht="14.25" customHeight="1"/>
    <row r="17964" ht="14.25" customHeight="1"/>
    <row r="17965" ht="14.25" customHeight="1"/>
    <row r="17966" ht="14.25" customHeight="1"/>
    <row r="17967" ht="14.25" customHeight="1"/>
    <row r="17968" ht="14.25" customHeight="1"/>
    <row r="17969" ht="14.25" customHeight="1"/>
    <row r="17970" ht="14.25" customHeight="1"/>
    <row r="17971" ht="14.25" customHeight="1"/>
    <row r="17972" ht="14.25" customHeight="1"/>
    <row r="17973" ht="14.25" customHeight="1"/>
    <row r="17974" ht="14.25" customHeight="1"/>
    <row r="17975" ht="14.25" customHeight="1"/>
    <row r="17976" ht="14.25" customHeight="1"/>
    <row r="17977" ht="14.25" customHeight="1"/>
    <row r="17978" ht="14.25" customHeight="1"/>
    <row r="17979" ht="14.25" customHeight="1"/>
    <row r="17980" ht="14.25" customHeight="1"/>
    <row r="17981" ht="14.25" customHeight="1"/>
    <row r="17982" ht="14.25" customHeight="1"/>
    <row r="17983" ht="14.25" customHeight="1"/>
    <row r="17984" ht="14.25" customHeight="1"/>
    <row r="17985" ht="14.25" customHeight="1"/>
    <row r="17986" ht="14.25" customHeight="1"/>
    <row r="17987" ht="14.25" customHeight="1"/>
    <row r="17988" ht="14.25" customHeight="1"/>
    <row r="17989" ht="14.25" customHeight="1"/>
    <row r="17990" ht="14.25" customHeight="1"/>
    <row r="17991" ht="14.25" customHeight="1"/>
    <row r="17992" ht="14.25" customHeight="1"/>
    <row r="17993" ht="14.25" customHeight="1"/>
    <row r="17994" ht="14.25" customHeight="1"/>
    <row r="17995" ht="14.25" customHeight="1"/>
    <row r="17996" ht="14.25" customHeight="1"/>
    <row r="17997" ht="14.25" customHeight="1"/>
    <row r="17998" ht="14.25" customHeight="1"/>
    <row r="17999" ht="14.25" customHeight="1"/>
    <row r="18000" ht="14.25" customHeight="1"/>
    <row r="18001" ht="14.25" customHeight="1"/>
    <row r="18002" ht="14.25" customHeight="1"/>
    <row r="18003" ht="14.25" customHeight="1"/>
    <row r="18004" ht="14.25" customHeight="1"/>
    <row r="18005" ht="14.25" customHeight="1"/>
    <row r="18006" ht="14.25" customHeight="1"/>
    <row r="18007" ht="14.25" customHeight="1"/>
    <row r="18008" ht="14.25" customHeight="1"/>
    <row r="18009" ht="14.25" customHeight="1"/>
    <row r="18010" ht="14.25" customHeight="1"/>
    <row r="18011" ht="14.25" customHeight="1"/>
    <row r="18012" ht="14.25" customHeight="1"/>
    <row r="18013" ht="14.25" customHeight="1"/>
    <row r="18014" ht="14.25" customHeight="1"/>
    <row r="18015" ht="14.25" customHeight="1"/>
    <row r="18016" ht="14.25" customHeight="1"/>
    <row r="18017" ht="14.25" customHeight="1"/>
    <row r="18018" ht="14.25" customHeight="1"/>
    <row r="18019" ht="14.25" customHeight="1"/>
    <row r="18020" ht="14.25" customHeight="1"/>
    <row r="18021" ht="14.25" customHeight="1"/>
    <row r="18022" ht="14.25" customHeight="1"/>
    <row r="18023" ht="14.25" customHeight="1"/>
    <row r="18024" ht="14.25" customHeight="1"/>
    <row r="18025" ht="14.25" customHeight="1"/>
    <row r="18026" ht="14.25" customHeight="1"/>
    <row r="18027" ht="14.25" customHeight="1"/>
    <row r="18028" ht="14.25" customHeight="1"/>
    <row r="18029" ht="14.25" customHeight="1"/>
    <row r="18030" ht="14.25" customHeight="1"/>
    <row r="18031" ht="14.25" customHeight="1"/>
    <row r="18032" ht="14.25" customHeight="1"/>
    <row r="18033" ht="14.25" customHeight="1"/>
    <row r="18034" ht="14.25" customHeight="1"/>
    <row r="18035" ht="14.25" customHeight="1"/>
    <row r="18036" ht="14.25" customHeight="1"/>
    <row r="18037" ht="14.25" customHeight="1"/>
    <row r="18038" ht="14.25" customHeight="1"/>
    <row r="18039" ht="14.25" customHeight="1"/>
    <row r="18040" ht="14.25" customHeight="1"/>
    <row r="18041" ht="14.25" customHeight="1"/>
    <row r="18042" ht="14.25" customHeight="1"/>
    <row r="18043" ht="14.25" customHeight="1"/>
    <row r="18044" ht="14.25" customHeight="1"/>
    <row r="18045" ht="14.25" customHeight="1"/>
    <row r="18046" ht="14.25" customHeight="1"/>
    <row r="18047" ht="14.25" customHeight="1"/>
    <row r="18048" ht="14.25" customHeight="1"/>
    <row r="18049" ht="14.25" customHeight="1"/>
    <row r="18050" ht="14.25" customHeight="1"/>
    <row r="18051" ht="14.25" customHeight="1"/>
    <row r="18052" ht="14.25" customHeight="1"/>
    <row r="18053" ht="14.25" customHeight="1"/>
    <row r="18054" ht="14.25" customHeight="1"/>
    <row r="18055" ht="14.25" customHeight="1"/>
    <row r="18056" ht="14.25" customHeight="1"/>
    <row r="18057" ht="14.25" customHeight="1"/>
    <row r="18058" ht="14.25" customHeight="1"/>
    <row r="18059" ht="14.25" customHeight="1"/>
    <row r="18060" ht="14.25" customHeight="1"/>
    <row r="18061" ht="14.25" customHeight="1"/>
    <row r="18062" ht="14.25" customHeight="1"/>
    <row r="18063" ht="14.25" customHeight="1"/>
    <row r="18064" ht="14.25" customHeight="1"/>
    <row r="18065" ht="14.25" customHeight="1"/>
    <row r="18066" ht="14.25" customHeight="1"/>
    <row r="18067" ht="14.25" customHeight="1"/>
    <row r="18068" ht="14.25" customHeight="1"/>
    <row r="18069" ht="14.25" customHeight="1"/>
    <row r="18070" ht="14.25" customHeight="1"/>
    <row r="18071" ht="14.25" customHeight="1"/>
    <row r="18072" ht="14.25" customHeight="1"/>
    <row r="18073" ht="14.25" customHeight="1"/>
    <row r="18074" ht="14.25" customHeight="1"/>
    <row r="18075" ht="14.25" customHeight="1"/>
    <row r="18076" ht="14.25" customHeight="1"/>
    <row r="18077" ht="14.25" customHeight="1"/>
    <row r="18078" ht="14.25" customHeight="1"/>
    <row r="18079" ht="14.25" customHeight="1"/>
    <row r="18080" ht="14.25" customHeight="1"/>
    <row r="18081" ht="14.25" customHeight="1"/>
    <row r="18082" ht="14.25" customHeight="1"/>
    <row r="18083" ht="14.25" customHeight="1"/>
    <row r="18084" ht="14.25" customHeight="1"/>
    <row r="18085" ht="14.25" customHeight="1"/>
    <row r="18086" ht="14.25" customHeight="1"/>
    <row r="18087" ht="14.25" customHeight="1"/>
    <row r="18088" ht="14.25" customHeight="1"/>
    <row r="18089" ht="14.25" customHeight="1"/>
    <row r="18090" ht="14.25" customHeight="1"/>
    <row r="18091" ht="14.25" customHeight="1"/>
    <row r="18092" ht="14.25" customHeight="1"/>
    <row r="18093" ht="14.25" customHeight="1"/>
    <row r="18094" ht="14.25" customHeight="1"/>
    <row r="18095" ht="14.25" customHeight="1"/>
    <row r="18096" ht="14.25" customHeight="1"/>
    <row r="18097" ht="14.25" customHeight="1"/>
    <row r="18098" ht="14.25" customHeight="1"/>
    <row r="18099" ht="14.25" customHeight="1"/>
    <row r="18100" ht="14.25" customHeight="1"/>
    <row r="18101" ht="14.25" customHeight="1"/>
    <row r="18102" ht="14.25" customHeight="1"/>
    <row r="18103" ht="14.25" customHeight="1"/>
    <row r="18104" ht="14.25" customHeight="1"/>
    <row r="18105" ht="14.25" customHeight="1"/>
    <row r="18106" ht="14.25" customHeight="1"/>
    <row r="18107" ht="14.25" customHeight="1"/>
    <row r="18108" ht="14.25" customHeight="1"/>
    <row r="18109" ht="14.25" customHeight="1"/>
    <row r="18110" ht="14.25" customHeight="1"/>
    <row r="18111" ht="14.25" customHeight="1"/>
    <row r="18112" ht="14.25" customHeight="1"/>
    <row r="18113" ht="14.25" customHeight="1"/>
    <row r="18114" ht="14.25" customHeight="1"/>
    <row r="18115" ht="14.25" customHeight="1"/>
    <row r="18116" ht="14.25" customHeight="1"/>
    <row r="18117" ht="14.25" customHeight="1"/>
    <row r="18118" ht="14.25" customHeight="1"/>
    <row r="18119" ht="14.25" customHeight="1"/>
    <row r="18120" ht="14.25" customHeight="1"/>
    <row r="18121" ht="14.25" customHeight="1"/>
    <row r="18122" ht="14.25" customHeight="1"/>
    <row r="18123" ht="14.25" customHeight="1"/>
    <row r="18124" ht="14.25" customHeight="1"/>
    <row r="18125" ht="14.25" customHeight="1"/>
    <row r="18126" ht="14.25" customHeight="1"/>
    <row r="18127" ht="14.25" customHeight="1"/>
    <row r="18128" ht="14.25" customHeight="1"/>
    <row r="18129" ht="14.25" customHeight="1"/>
    <row r="18130" ht="14.25" customHeight="1"/>
    <row r="18131" ht="14.25" customHeight="1"/>
    <row r="18132" ht="14.25" customHeight="1"/>
    <row r="18133" ht="14.25" customHeight="1"/>
    <row r="18134" ht="14.25" customHeight="1"/>
    <row r="18135" ht="14.25" customHeight="1"/>
    <row r="18136" ht="14.25" customHeight="1"/>
    <row r="18137" ht="14.25" customHeight="1"/>
    <row r="18138" ht="14.25" customHeight="1"/>
    <row r="18139" ht="14.25" customHeight="1"/>
    <row r="18140" ht="14.25" customHeight="1"/>
    <row r="18141" ht="14.25" customHeight="1"/>
    <row r="18142" ht="14.25" customHeight="1"/>
    <row r="18143" ht="14.25" customHeight="1"/>
    <row r="18144" ht="14.25" customHeight="1"/>
    <row r="18145" ht="14.25" customHeight="1"/>
    <row r="18146" ht="14.25" customHeight="1"/>
    <row r="18147" ht="14.25" customHeight="1"/>
    <row r="18148" ht="14.25" customHeight="1"/>
    <row r="18149" ht="14.25" customHeight="1"/>
    <row r="18150" ht="14.25" customHeight="1"/>
    <row r="18151" ht="14.25" customHeight="1"/>
    <row r="18152" ht="14.25" customHeight="1"/>
    <row r="18153" ht="14.25" customHeight="1"/>
    <row r="18154" ht="14.25" customHeight="1"/>
    <row r="18155" ht="14.25" customHeight="1"/>
    <row r="18156" ht="14.25" customHeight="1"/>
    <row r="18157" ht="14.25" customHeight="1"/>
    <row r="18158" ht="14.25" customHeight="1"/>
    <row r="18159" ht="14.25" customHeight="1"/>
    <row r="18160" ht="14.25" customHeight="1"/>
    <row r="18161" ht="14.25" customHeight="1"/>
    <row r="18162" ht="14.25" customHeight="1"/>
    <row r="18163" ht="14.25" customHeight="1"/>
    <row r="18164" ht="14.25" customHeight="1"/>
    <row r="18165" ht="14.25" customHeight="1"/>
    <row r="18166" ht="14.25" customHeight="1"/>
    <row r="18167" ht="14.25" customHeight="1"/>
    <row r="18168" ht="14.25" customHeight="1"/>
    <row r="18169" ht="14.25" customHeight="1"/>
    <row r="18170" ht="14.25" customHeight="1"/>
    <row r="18171" ht="14.25" customHeight="1"/>
    <row r="18172" ht="14.25" customHeight="1"/>
    <row r="18173" ht="14.25" customHeight="1"/>
    <row r="18174" ht="14.25" customHeight="1"/>
    <row r="18175" ht="14.25" customHeight="1"/>
    <row r="18176" ht="14.25" customHeight="1"/>
    <row r="18177" ht="14.25" customHeight="1"/>
    <row r="18178" ht="14.25" customHeight="1"/>
    <row r="18179" ht="14.25" customHeight="1"/>
    <row r="18180" ht="14.25" customHeight="1"/>
    <row r="18181" ht="14.25" customHeight="1"/>
    <row r="18182" ht="14.25" customHeight="1"/>
    <row r="18183" ht="14.25" customHeight="1"/>
    <row r="18184" ht="14.25" customHeight="1"/>
    <row r="18185" ht="14.25" customHeight="1"/>
    <row r="18186" ht="14.25" customHeight="1"/>
    <row r="18187" ht="14.25" customHeight="1"/>
    <row r="18188" ht="14.25" customHeight="1"/>
    <row r="18189" ht="14.25" customHeight="1"/>
    <row r="18190" ht="14.25" customHeight="1"/>
    <row r="18191" ht="14.25" customHeight="1"/>
    <row r="18192" ht="14.25" customHeight="1"/>
    <row r="18193" ht="14.25" customHeight="1"/>
    <row r="18194" ht="14.25" customHeight="1"/>
    <row r="18195" ht="14.25" customHeight="1"/>
    <row r="18196" ht="14.25" customHeight="1"/>
    <row r="18197" ht="14.25" customHeight="1"/>
    <row r="18198" ht="14.25" customHeight="1"/>
    <row r="18199" ht="14.25" customHeight="1"/>
    <row r="18200" ht="14.25" customHeight="1"/>
    <row r="18201" ht="14.25" customHeight="1"/>
    <row r="18202" ht="14.25" customHeight="1"/>
    <row r="18203" ht="14.25" customHeight="1"/>
    <row r="18204" ht="14.25" customHeight="1"/>
    <row r="18205" ht="14.25" customHeight="1"/>
    <row r="18206" ht="14.25" customHeight="1"/>
    <row r="18207" ht="14.25" customHeight="1"/>
    <row r="18208" ht="14.25" customHeight="1"/>
    <row r="18209" ht="14.25" customHeight="1"/>
    <row r="18210" ht="14.25" customHeight="1"/>
    <row r="18211" ht="14.25" customHeight="1"/>
    <row r="18212" ht="14.25" customHeight="1"/>
    <row r="18213" ht="14.25" customHeight="1"/>
    <row r="18214" ht="14.25" customHeight="1"/>
    <row r="18215" ht="14.25" customHeight="1"/>
    <row r="18216" ht="14.25" customHeight="1"/>
    <row r="18217" ht="14.25" customHeight="1"/>
    <row r="18218" ht="14.25" customHeight="1"/>
    <row r="18219" ht="14.25" customHeight="1"/>
    <row r="18220" ht="14.25" customHeight="1"/>
    <row r="18221" ht="14.25" customHeight="1"/>
    <row r="18222" ht="14.25" customHeight="1"/>
    <row r="18223" ht="14.25" customHeight="1"/>
    <row r="18224" ht="14.25" customHeight="1"/>
    <row r="18225" ht="14.25" customHeight="1"/>
    <row r="18226" ht="14.25" customHeight="1"/>
    <row r="18227" ht="14.25" customHeight="1"/>
    <row r="18228" ht="14.25" customHeight="1"/>
    <row r="18229" ht="14.25" customHeight="1"/>
    <row r="18230" ht="14.25" customHeight="1"/>
    <row r="18231" ht="14.25" customHeight="1"/>
    <row r="18232" ht="14.25" customHeight="1"/>
    <row r="18233" ht="14.25" customHeight="1"/>
    <row r="18234" ht="14.25" customHeight="1"/>
    <row r="18235" ht="14.25" customHeight="1"/>
    <row r="18236" ht="14.25" customHeight="1"/>
    <row r="18237" ht="14.25" customHeight="1"/>
    <row r="18238" ht="14.25" customHeight="1"/>
    <row r="18239" ht="14.25" customHeight="1"/>
    <row r="18240" ht="14.25" customHeight="1"/>
    <row r="18241" ht="14.25" customHeight="1"/>
    <row r="18242" ht="14.25" customHeight="1"/>
    <row r="18243" ht="14.25" customHeight="1"/>
    <row r="18244" ht="14.25" customHeight="1"/>
    <row r="18245" ht="14.25" customHeight="1"/>
    <row r="18246" ht="14.25" customHeight="1"/>
    <row r="18247" ht="14.25" customHeight="1"/>
    <row r="18248" ht="14.25" customHeight="1"/>
    <row r="18249" ht="14.25" customHeight="1"/>
    <row r="18250" ht="14.25" customHeight="1"/>
    <row r="18251" ht="14.25" customHeight="1"/>
    <row r="18252" ht="14.25" customHeight="1"/>
    <row r="18253" ht="14.25" customHeight="1"/>
    <row r="18254" ht="14.25" customHeight="1"/>
    <row r="18255" ht="14.25" customHeight="1"/>
    <row r="18256" ht="14.25" customHeight="1"/>
    <row r="18257" ht="14.25" customHeight="1"/>
    <row r="18258" ht="14.25" customHeight="1"/>
    <row r="18259" ht="14.25" customHeight="1"/>
    <row r="18260" ht="14.25" customHeight="1"/>
    <row r="18261" ht="14.25" customHeight="1"/>
    <row r="18262" ht="14.25" customHeight="1"/>
    <row r="18263" ht="14.25" customHeight="1"/>
    <row r="18264" ht="14.25" customHeight="1"/>
    <row r="18265" ht="14.25" customHeight="1"/>
    <row r="18266" ht="14.25" customHeight="1"/>
    <row r="18267" ht="14.25" customHeight="1"/>
    <row r="18268" ht="14.25" customHeight="1"/>
    <row r="18269" ht="14.25" customHeight="1"/>
    <row r="18270" ht="14.25" customHeight="1"/>
    <row r="18271" ht="14.25" customHeight="1"/>
    <row r="18272" ht="14.25" customHeight="1"/>
    <row r="18273" ht="14.25" customHeight="1"/>
    <row r="18274" ht="14.25" customHeight="1"/>
    <row r="18275" ht="14.25" customHeight="1"/>
    <row r="18276" ht="14.25" customHeight="1"/>
    <row r="18277" ht="14.25" customHeight="1"/>
    <row r="18278" ht="14.25" customHeight="1"/>
    <row r="18279" ht="14.25" customHeight="1"/>
    <row r="18280" ht="14.25" customHeight="1"/>
    <row r="18281" ht="14.25" customHeight="1"/>
    <row r="18282" ht="14.25" customHeight="1"/>
    <row r="18283" ht="14.25" customHeight="1"/>
    <row r="18284" ht="14.25" customHeight="1"/>
    <row r="18285" ht="14.25" customHeight="1"/>
    <row r="18286" ht="14.25" customHeight="1"/>
    <row r="18287" ht="14.25" customHeight="1"/>
    <row r="18288" ht="14.25" customHeight="1"/>
    <row r="18289" ht="14.25" customHeight="1"/>
    <row r="18290" ht="14.25" customHeight="1"/>
    <row r="18291" ht="14.25" customHeight="1"/>
    <row r="18292" ht="14.25" customHeight="1"/>
    <row r="18293" ht="14.25" customHeight="1"/>
    <row r="18294" ht="14.25" customHeight="1"/>
    <row r="18295" ht="14.25" customHeight="1"/>
    <row r="18296" ht="14.25" customHeight="1"/>
    <row r="18297" ht="14.25" customHeight="1"/>
    <row r="18298" ht="14.25" customHeight="1"/>
    <row r="18299" ht="14.25" customHeight="1"/>
    <row r="18300" ht="14.25" customHeight="1"/>
    <row r="18301" ht="14.25" customHeight="1"/>
    <row r="18302" ht="14.25" customHeight="1"/>
    <row r="18303" ht="14.25" customHeight="1"/>
    <row r="18304" ht="14.25" customHeight="1"/>
    <row r="18305" ht="14.25" customHeight="1"/>
    <row r="18306" ht="14.25" customHeight="1"/>
    <row r="18307" ht="14.25" customHeight="1"/>
    <row r="18308" ht="14.25" customHeight="1"/>
    <row r="18309" ht="14.25" customHeight="1"/>
    <row r="18310" ht="14.25" customHeight="1"/>
    <row r="18311" ht="14.25" customHeight="1"/>
    <row r="18312" ht="14.25" customHeight="1"/>
    <row r="18313" ht="14.25" customHeight="1"/>
    <row r="18314" ht="14.25" customHeight="1"/>
    <row r="18315" ht="14.25" customHeight="1"/>
    <row r="18316" ht="14.25" customHeight="1"/>
    <row r="18317" ht="14.25" customHeight="1"/>
    <row r="18318" ht="14.25" customHeight="1"/>
    <row r="18319" ht="14.25" customHeight="1"/>
    <row r="18320" ht="14.25" customHeight="1"/>
    <row r="18321" ht="14.25" customHeight="1"/>
    <row r="18322" ht="14.25" customHeight="1"/>
    <row r="18323" ht="14.25" customHeight="1"/>
    <row r="18324" ht="14.25" customHeight="1"/>
    <row r="18325" ht="14.25" customHeight="1"/>
    <row r="18326" ht="14.25" customHeight="1"/>
    <row r="18327" ht="14.25" customHeight="1"/>
    <row r="18328" ht="14.25" customHeight="1"/>
    <row r="18329" ht="14.25" customHeight="1"/>
    <row r="18330" ht="14.25" customHeight="1"/>
    <row r="18331" ht="14.25" customHeight="1"/>
    <row r="18332" ht="14.25" customHeight="1"/>
    <row r="18333" ht="14.25" customHeight="1"/>
    <row r="18334" ht="14.25" customHeight="1"/>
    <row r="18335" ht="14.25" customHeight="1"/>
    <row r="18336" ht="14.25" customHeight="1"/>
    <row r="18337" ht="14.25" customHeight="1"/>
    <row r="18338" ht="14.25" customHeight="1"/>
    <row r="18339" ht="14.25" customHeight="1"/>
    <row r="18340" ht="14.25" customHeight="1"/>
    <row r="18341" ht="14.25" customHeight="1"/>
    <row r="18342" ht="14.25" customHeight="1"/>
    <row r="18343" ht="14.25" customHeight="1"/>
    <row r="18344" ht="14.25" customHeight="1"/>
    <row r="18345" ht="14.25" customHeight="1"/>
    <row r="18346" ht="14.25" customHeight="1"/>
    <row r="18347" ht="14.25" customHeight="1"/>
    <row r="18348" ht="14.25" customHeight="1"/>
    <row r="18349" ht="14.25" customHeight="1"/>
    <row r="18350" ht="14.25" customHeight="1"/>
    <row r="18351" ht="14.25" customHeight="1"/>
    <row r="18352" ht="14.25" customHeight="1"/>
    <row r="18353" ht="14.25" customHeight="1"/>
    <row r="18354" ht="14.25" customHeight="1"/>
    <row r="18355" ht="14.25" customHeight="1"/>
    <row r="18356" ht="14.25" customHeight="1"/>
    <row r="18357" ht="14.25" customHeight="1"/>
    <row r="18358" ht="14.25" customHeight="1"/>
    <row r="18359" ht="14.25" customHeight="1"/>
    <row r="18360" ht="14.25" customHeight="1"/>
    <row r="18361" ht="14.25" customHeight="1"/>
    <row r="18362" ht="14.25" customHeight="1"/>
    <row r="18363" ht="14.25" customHeight="1"/>
    <row r="18364" ht="14.25" customHeight="1"/>
    <row r="18365" ht="14.25" customHeight="1"/>
    <row r="18366" ht="14.25" customHeight="1"/>
    <row r="18367" ht="14.25" customHeight="1"/>
    <row r="18368" ht="14.25" customHeight="1"/>
    <row r="18369" ht="14.25" customHeight="1"/>
    <row r="18370" ht="14.25" customHeight="1"/>
    <row r="18371" ht="14.25" customHeight="1"/>
    <row r="18372" ht="14.25" customHeight="1"/>
    <row r="18373" ht="14.25" customHeight="1"/>
    <row r="18374" ht="14.25" customHeight="1"/>
    <row r="18375" ht="14.25" customHeight="1"/>
    <row r="18376" ht="14.25" customHeight="1"/>
    <row r="18377" ht="14.25" customHeight="1"/>
    <row r="18378" ht="14.25" customHeight="1"/>
    <row r="18379" ht="14.25" customHeight="1"/>
    <row r="18380" ht="14.25" customHeight="1"/>
    <row r="18381" ht="14.25" customHeight="1"/>
    <row r="18382" ht="14.25" customHeight="1"/>
    <row r="18383" ht="14.25" customHeight="1"/>
    <row r="18384" ht="14.25" customHeight="1"/>
    <row r="18385" ht="14.25" customHeight="1"/>
    <row r="18386" ht="14.25" customHeight="1"/>
    <row r="18387" ht="14.25" customHeight="1"/>
    <row r="18388" ht="14.25" customHeight="1"/>
    <row r="18389" ht="14.25" customHeight="1"/>
    <row r="18390" ht="14.25" customHeight="1"/>
    <row r="18391" ht="14.25" customHeight="1"/>
    <row r="18392" ht="14.25" customHeight="1"/>
    <row r="18393" ht="14.25" customHeight="1"/>
    <row r="18394" ht="14.25" customHeight="1"/>
    <row r="18395" ht="14.25" customHeight="1"/>
    <row r="18396" ht="14.25" customHeight="1"/>
    <row r="18397" ht="14.25" customHeight="1"/>
    <row r="18398" ht="14.25" customHeight="1"/>
    <row r="18399" ht="14.25" customHeight="1"/>
    <row r="18400" ht="14.25" customHeight="1"/>
    <row r="18401" ht="14.25" customHeight="1"/>
    <row r="18402" ht="14.25" customHeight="1"/>
    <row r="18403" ht="14.25" customHeight="1"/>
    <row r="18404" ht="14.25" customHeight="1"/>
    <row r="18405" ht="14.25" customHeight="1"/>
    <row r="18406" ht="14.25" customHeight="1"/>
    <row r="18407" ht="14.25" customHeight="1"/>
    <row r="18408" ht="14.25" customHeight="1"/>
    <row r="18409" ht="14.25" customHeight="1"/>
    <row r="18410" ht="14.25" customHeight="1"/>
    <row r="18411" ht="14.25" customHeight="1"/>
    <row r="18412" ht="14.25" customHeight="1"/>
    <row r="18413" ht="14.25" customHeight="1"/>
    <row r="18414" ht="14.25" customHeight="1"/>
    <row r="18415" ht="14.25" customHeight="1"/>
    <row r="18416" ht="14.25" customHeight="1"/>
    <row r="18417" ht="14.25" customHeight="1"/>
    <row r="18418" ht="14.25" customHeight="1"/>
    <row r="18419" ht="14.25" customHeight="1"/>
    <row r="18420" ht="14.25" customHeight="1"/>
    <row r="18421" ht="14.25" customHeight="1"/>
    <row r="18422" ht="14.25" customHeight="1"/>
    <row r="18423" ht="14.25" customHeight="1"/>
    <row r="18424" ht="14.25" customHeight="1"/>
    <row r="18425" ht="14.25" customHeight="1"/>
    <row r="18426" ht="14.25" customHeight="1"/>
    <row r="18427" ht="14.25" customHeight="1"/>
    <row r="18428" ht="14.25" customHeight="1"/>
    <row r="18429" ht="14.25" customHeight="1"/>
    <row r="18430" ht="14.25" customHeight="1"/>
    <row r="18431" ht="14.25" customHeight="1"/>
    <row r="18432" ht="14.25" customHeight="1"/>
    <row r="18433" ht="14.25" customHeight="1"/>
    <row r="18434" ht="14.25" customHeight="1"/>
    <row r="18435" ht="14.25" customHeight="1"/>
    <row r="18436" ht="14.25" customHeight="1"/>
    <row r="18437" ht="14.25" customHeight="1"/>
    <row r="18438" ht="14.25" customHeight="1"/>
    <row r="18439" ht="14.25" customHeight="1"/>
    <row r="18440" ht="14.25" customHeight="1"/>
    <row r="18441" ht="14.25" customHeight="1"/>
    <row r="18442" ht="14.25" customHeight="1"/>
    <row r="18443" ht="14.25" customHeight="1"/>
    <row r="18444" ht="14.25" customHeight="1"/>
    <row r="18445" ht="14.25" customHeight="1"/>
    <row r="18446" ht="14.25" customHeight="1"/>
    <row r="18447" ht="14.25" customHeight="1"/>
    <row r="18448" ht="14.25" customHeight="1"/>
    <row r="18449" ht="14.25" customHeight="1"/>
    <row r="18450" ht="14.25" customHeight="1"/>
    <row r="18451" ht="14.25" customHeight="1"/>
    <row r="18452" ht="14.25" customHeight="1"/>
    <row r="18453" ht="14.25" customHeight="1"/>
    <row r="18454" ht="14.25" customHeight="1"/>
    <row r="18455" ht="14.25" customHeight="1"/>
    <row r="18456" ht="14.25" customHeight="1"/>
    <row r="18457" ht="14.25" customHeight="1"/>
    <row r="18458" ht="14.25" customHeight="1"/>
    <row r="18459" ht="14.25" customHeight="1"/>
    <row r="18460" ht="14.25" customHeight="1"/>
    <row r="18461" ht="14.25" customHeight="1"/>
    <row r="18462" ht="14.25" customHeight="1"/>
    <row r="18463" ht="14.25" customHeight="1"/>
    <row r="18464" ht="14.25" customHeight="1"/>
    <row r="18465" ht="14.25" customHeight="1"/>
    <row r="18466" ht="14.25" customHeight="1"/>
    <row r="18467" ht="14.25" customHeight="1"/>
    <row r="18468" ht="14.25" customHeight="1"/>
    <row r="18469" ht="14.25" customHeight="1"/>
    <row r="18470" ht="14.25" customHeight="1"/>
    <row r="18471" ht="14.25" customHeight="1"/>
    <row r="18472" ht="14.25" customHeight="1"/>
    <row r="18473" ht="14.25" customHeight="1"/>
    <row r="18474" ht="14.25" customHeight="1"/>
    <row r="18475" ht="14.25" customHeight="1"/>
    <row r="18476" ht="14.25" customHeight="1"/>
    <row r="18477" ht="14.25" customHeight="1"/>
    <row r="18478" ht="14.25" customHeight="1"/>
    <row r="18479" ht="14.25" customHeight="1"/>
    <row r="18480" ht="14.25" customHeight="1"/>
    <row r="18481" ht="14.25" customHeight="1"/>
    <row r="18482" ht="14.25" customHeight="1"/>
    <row r="18483" ht="14.25" customHeight="1"/>
    <row r="18484" ht="14.25" customHeight="1"/>
    <row r="18485" ht="14.25" customHeight="1"/>
    <row r="18486" ht="14.25" customHeight="1"/>
    <row r="18487" ht="14.25" customHeight="1"/>
    <row r="18488" ht="14.25" customHeight="1"/>
    <row r="18489" ht="14.25" customHeight="1"/>
    <row r="18490" ht="14.25" customHeight="1"/>
    <row r="18491" ht="14.25" customHeight="1"/>
    <row r="18492" ht="14.25" customHeight="1"/>
    <row r="18493" ht="14.25" customHeight="1"/>
    <row r="18494" ht="14.25" customHeight="1"/>
    <row r="18495" ht="14.25" customHeight="1"/>
    <row r="18496" ht="14.25" customHeight="1"/>
    <row r="18497" ht="14.25" customHeight="1"/>
    <row r="18498" ht="14.25" customHeight="1"/>
    <row r="18499" ht="14.25" customHeight="1"/>
    <row r="18500" ht="14.25" customHeight="1"/>
    <row r="18501" ht="14.25" customHeight="1"/>
    <row r="18502" ht="14.25" customHeight="1"/>
    <row r="18503" ht="14.25" customHeight="1"/>
    <row r="18504" ht="14.25" customHeight="1"/>
    <row r="18505" ht="14.25" customHeight="1"/>
    <row r="18506" ht="14.25" customHeight="1"/>
    <row r="18507" ht="14.25" customHeight="1"/>
    <row r="18508" ht="14.25" customHeight="1"/>
    <row r="18509" ht="14.25" customHeight="1"/>
    <row r="18510" ht="14.25" customHeight="1"/>
    <row r="18511" ht="14.25" customHeight="1"/>
    <row r="18512" ht="14.25" customHeight="1"/>
    <row r="18513" ht="14.25" customHeight="1"/>
    <row r="18514" ht="14.25" customHeight="1"/>
    <row r="18515" ht="14.25" customHeight="1"/>
    <row r="18516" ht="14.25" customHeight="1"/>
    <row r="18517" ht="14.25" customHeight="1"/>
    <row r="18518" ht="14.25" customHeight="1"/>
    <row r="18519" ht="14.25" customHeight="1"/>
    <row r="18520" ht="14.25" customHeight="1"/>
    <row r="18521" ht="14.25" customHeight="1"/>
    <row r="18522" ht="14.25" customHeight="1"/>
    <row r="18523" ht="14.25" customHeight="1"/>
    <row r="18524" ht="14.25" customHeight="1"/>
    <row r="18525" ht="14.25" customHeight="1"/>
    <row r="18526" ht="14.25" customHeight="1"/>
    <row r="18527" ht="14.25" customHeight="1"/>
    <row r="18528" ht="14.25" customHeight="1"/>
    <row r="18529" ht="14.25" customHeight="1"/>
    <row r="18530" ht="14.25" customHeight="1"/>
    <row r="18531" ht="14.25" customHeight="1"/>
    <row r="18532" ht="14.25" customHeight="1"/>
    <row r="18533" ht="14.25" customHeight="1"/>
    <row r="18534" ht="14.25" customHeight="1"/>
    <row r="18535" ht="14.25" customHeight="1"/>
    <row r="18536" ht="14.25" customHeight="1"/>
    <row r="18537" ht="14.25" customHeight="1"/>
    <row r="18538" ht="14.25" customHeight="1"/>
    <row r="18539" ht="14.25" customHeight="1"/>
    <row r="18540" ht="14.25" customHeight="1"/>
    <row r="18541" ht="14.25" customHeight="1"/>
    <row r="18542" ht="14.25" customHeight="1"/>
    <row r="18543" ht="14.25" customHeight="1"/>
    <row r="18544" ht="14.25" customHeight="1"/>
    <row r="18545" ht="14.25" customHeight="1"/>
    <row r="18546" ht="14.25" customHeight="1"/>
    <row r="18547" ht="14.25" customHeight="1"/>
    <row r="18548" ht="14.25" customHeight="1"/>
    <row r="18549" ht="14.25" customHeight="1"/>
    <row r="18550" ht="14.25" customHeight="1"/>
    <row r="18551" ht="14.25" customHeight="1"/>
    <row r="18552" ht="14.25" customHeight="1"/>
    <row r="18553" ht="14.25" customHeight="1"/>
    <row r="18554" ht="14.25" customHeight="1"/>
    <row r="18555" ht="14.25" customHeight="1"/>
    <row r="18556" ht="14.25" customHeight="1"/>
    <row r="18557" ht="14.25" customHeight="1"/>
    <row r="18558" ht="14.25" customHeight="1"/>
    <row r="18559" ht="14.25" customHeight="1"/>
    <row r="18560" ht="14.25" customHeight="1"/>
    <row r="18561" ht="14.25" customHeight="1"/>
    <row r="18562" ht="14.25" customHeight="1"/>
    <row r="18563" ht="14.25" customHeight="1"/>
    <row r="18564" ht="14.25" customHeight="1"/>
    <row r="18565" ht="14.25" customHeight="1"/>
    <row r="18566" ht="14.25" customHeight="1"/>
    <row r="18567" ht="14.25" customHeight="1"/>
    <row r="18568" ht="14.25" customHeight="1"/>
    <row r="18569" ht="14.25" customHeight="1"/>
    <row r="18570" ht="14.25" customHeight="1"/>
    <row r="18571" ht="14.25" customHeight="1"/>
    <row r="18572" ht="14.25" customHeight="1"/>
    <row r="18573" ht="14.25" customHeight="1"/>
    <row r="18574" ht="14.25" customHeight="1"/>
    <row r="18575" ht="14.25" customHeight="1"/>
    <row r="18576" ht="14.25" customHeight="1"/>
    <row r="18577" ht="14.25" customHeight="1"/>
    <row r="18578" ht="14.25" customHeight="1"/>
    <row r="18579" ht="14.25" customHeight="1"/>
    <row r="18580" ht="14.25" customHeight="1"/>
    <row r="18581" ht="14.25" customHeight="1"/>
    <row r="18582" ht="14.25" customHeight="1"/>
    <row r="18583" ht="14.25" customHeight="1"/>
    <row r="18584" ht="14.25" customHeight="1"/>
    <row r="18585" ht="14.25" customHeight="1"/>
    <row r="18586" ht="14.25" customHeight="1"/>
    <row r="18587" ht="14.25" customHeight="1"/>
    <row r="18588" ht="14.25" customHeight="1"/>
    <row r="18589" ht="14.25" customHeight="1"/>
    <row r="18590" ht="14.25" customHeight="1"/>
    <row r="18591" ht="14.25" customHeight="1"/>
    <row r="18592" ht="14.25" customHeight="1"/>
    <row r="18593" ht="14.25" customHeight="1"/>
    <row r="18594" ht="14.25" customHeight="1"/>
    <row r="18595" ht="14.25" customHeight="1"/>
    <row r="18596" ht="14.25" customHeight="1"/>
    <row r="18597" ht="14.25" customHeight="1"/>
    <row r="18598" ht="14.25" customHeight="1"/>
    <row r="18599" ht="14.25" customHeight="1"/>
    <row r="18600" ht="14.25" customHeight="1"/>
    <row r="18601" ht="14.25" customHeight="1"/>
    <row r="18602" ht="14.25" customHeight="1"/>
    <row r="18603" ht="14.25" customHeight="1"/>
    <row r="18604" ht="14.25" customHeight="1"/>
    <row r="18605" ht="14.25" customHeight="1"/>
    <row r="18606" ht="14.25" customHeight="1"/>
    <row r="18607" ht="14.25" customHeight="1"/>
    <row r="18608" ht="14.25" customHeight="1"/>
    <row r="18609" ht="14.25" customHeight="1"/>
    <row r="18610" ht="14.25" customHeight="1"/>
    <row r="18611" ht="14.25" customHeight="1"/>
    <row r="18612" ht="14.25" customHeight="1"/>
    <row r="18613" ht="14.25" customHeight="1"/>
    <row r="18614" ht="14.25" customHeight="1"/>
    <row r="18615" ht="14.25" customHeight="1"/>
    <row r="18616" ht="14.25" customHeight="1"/>
    <row r="18617" ht="14.25" customHeight="1"/>
    <row r="18618" ht="14.25" customHeight="1"/>
    <row r="18619" ht="14.25" customHeight="1"/>
    <row r="18620" ht="14.25" customHeight="1"/>
    <row r="18621" ht="14.25" customHeight="1"/>
    <row r="18622" ht="14.25" customHeight="1"/>
    <row r="18623" ht="14.25" customHeight="1"/>
    <row r="18624" ht="14.25" customHeight="1"/>
    <row r="18625" ht="14.25" customHeight="1"/>
    <row r="18626" ht="14.25" customHeight="1"/>
    <row r="18627" ht="14.25" customHeight="1"/>
    <row r="18628" ht="14.25" customHeight="1"/>
    <row r="18629" ht="14.25" customHeight="1"/>
    <row r="18630" ht="14.25" customHeight="1"/>
    <row r="18631" ht="14.25" customHeight="1"/>
    <row r="18632" ht="14.25" customHeight="1"/>
    <row r="18633" ht="14.25" customHeight="1"/>
    <row r="18634" ht="14.25" customHeight="1"/>
    <row r="18635" ht="14.25" customHeight="1"/>
    <row r="18636" ht="14.25" customHeight="1"/>
    <row r="18637" ht="14.25" customHeight="1"/>
    <row r="18638" ht="14.25" customHeight="1"/>
    <row r="18639" ht="14.25" customHeight="1"/>
    <row r="18640" ht="14.25" customHeight="1"/>
    <row r="18641" ht="14.25" customHeight="1"/>
    <row r="18642" ht="14.25" customHeight="1"/>
    <row r="18643" ht="14.25" customHeight="1"/>
    <row r="18644" ht="14.25" customHeight="1"/>
    <row r="18645" ht="14.25" customHeight="1"/>
    <row r="18646" ht="14.25" customHeight="1"/>
    <row r="18647" ht="14.25" customHeight="1"/>
    <row r="18648" ht="14.25" customHeight="1"/>
    <row r="18649" ht="14.25" customHeight="1"/>
    <row r="18650" ht="14.25" customHeight="1"/>
    <row r="18651" ht="14.25" customHeight="1"/>
    <row r="18652" ht="14.25" customHeight="1"/>
    <row r="18653" ht="14.25" customHeight="1"/>
    <row r="18654" ht="14.25" customHeight="1"/>
    <row r="18655" ht="14.25" customHeight="1"/>
    <row r="18656" ht="14.25" customHeight="1"/>
    <row r="18657" ht="14.25" customHeight="1"/>
    <row r="18658" ht="14.25" customHeight="1"/>
    <row r="18659" ht="14.25" customHeight="1"/>
    <row r="18660" ht="14.25" customHeight="1"/>
    <row r="18661" ht="14.25" customHeight="1"/>
    <row r="18662" ht="14.25" customHeight="1"/>
    <row r="18663" ht="14.25" customHeight="1"/>
    <row r="18664" ht="14.25" customHeight="1"/>
    <row r="18665" ht="14.25" customHeight="1"/>
    <row r="18666" ht="14.25" customHeight="1"/>
    <row r="18667" ht="14.25" customHeight="1"/>
    <row r="18668" ht="14.25" customHeight="1"/>
    <row r="18669" ht="14.25" customHeight="1"/>
    <row r="18670" ht="14.25" customHeight="1"/>
    <row r="18671" ht="14.25" customHeight="1"/>
    <row r="18672" ht="14.25" customHeight="1"/>
    <row r="18673" ht="14.25" customHeight="1"/>
    <row r="18674" ht="14.25" customHeight="1"/>
    <row r="18675" ht="14.25" customHeight="1"/>
    <row r="18676" ht="14.25" customHeight="1"/>
    <row r="18677" ht="14.25" customHeight="1"/>
    <row r="18678" ht="14.25" customHeight="1"/>
    <row r="18679" ht="14.25" customHeight="1"/>
    <row r="18680" ht="14.25" customHeight="1"/>
    <row r="18681" ht="14.25" customHeight="1"/>
    <row r="18682" ht="14.25" customHeight="1"/>
    <row r="18683" ht="14.25" customHeight="1"/>
    <row r="18684" ht="14.25" customHeight="1"/>
    <row r="18685" ht="14.25" customHeight="1"/>
    <row r="18686" ht="14.25" customHeight="1"/>
    <row r="18687" ht="14.25" customHeight="1"/>
    <row r="18688" ht="14.25" customHeight="1"/>
    <row r="18689" ht="14.25" customHeight="1"/>
    <row r="18690" ht="14.25" customHeight="1"/>
    <row r="18691" ht="14.25" customHeight="1"/>
    <row r="18692" ht="14.25" customHeight="1"/>
    <row r="18693" ht="14.25" customHeight="1"/>
    <row r="18694" ht="14.25" customHeight="1"/>
    <row r="18695" ht="14.25" customHeight="1"/>
    <row r="18696" ht="14.25" customHeight="1"/>
    <row r="18697" ht="14.25" customHeight="1"/>
    <row r="18698" ht="14.25" customHeight="1"/>
    <row r="18699" ht="14.25" customHeight="1"/>
    <row r="18700" ht="14.25" customHeight="1"/>
    <row r="18701" ht="14.25" customHeight="1"/>
    <row r="18702" ht="14.25" customHeight="1"/>
    <row r="18703" ht="14.25" customHeight="1"/>
    <row r="18704" ht="14.25" customHeight="1"/>
    <row r="18705" ht="14.25" customHeight="1"/>
    <row r="18706" ht="14.25" customHeight="1"/>
    <row r="18707" ht="14.25" customHeight="1"/>
    <row r="18708" ht="14.25" customHeight="1"/>
    <row r="18709" ht="14.25" customHeight="1"/>
    <row r="18710" ht="14.25" customHeight="1"/>
    <row r="18711" ht="14.25" customHeight="1"/>
    <row r="18712" ht="14.25" customHeight="1"/>
    <row r="18713" ht="14.25" customHeight="1"/>
    <row r="18714" ht="14.25" customHeight="1"/>
    <row r="18715" ht="14.25" customHeight="1"/>
    <row r="18716" ht="14.25" customHeight="1"/>
    <row r="18717" ht="14.25" customHeight="1"/>
    <row r="18718" ht="14.25" customHeight="1"/>
    <row r="18719" ht="14.25" customHeight="1"/>
    <row r="18720" ht="14.25" customHeight="1"/>
    <row r="18721" ht="14.25" customHeight="1"/>
    <row r="18722" ht="14.25" customHeight="1"/>
    <row r="18723" ht="14.25" customHeight="1"/>
    <row r="18724" ht="14.25" customHeight="1"/>
    <row r="18725" ht="14.25" customHeight="1"/>
    <row r="18726" ht="14.25" customHeight="1"/>
    <row r="18727" ht="14.25" customHeight="1"/>
    <row r="18728" ht="14.25" customHeight="1"/>
    <row r="18729" ht="14.25" customHeight="1"/>
    <row r="18730" ht="14.25" customHeight="1"/>
    <row r="18731" ht="14.25" customHeight="1"/>
    <row r="18732" ht="14.25" customHeight="1"/>
    <row r="18733" ht="14.25" customHeight="1"/>
    <row r="18734" ht="14.25" customHeight="1"/>
    <row r="18735" ht="14.25" customHeight="1"/>
    <row r="18736" ht="14.25" customHeight="1"/>
    <row r="18737" ht="14.25" customHeight="1"/>
    <row r="18738" ht="14.25" customHeight="1"/>
    <row r="18739" ht="14.25" customHeight="1"/>
    <row r="18740" ht="14.25" customHeight="1"/>
    <row r="18741" ht="14.25" customHeight="1"/>
    <row r="18742" ht="14.25" customHeight="1"/>
    <row r="18743" ht="14.25" customHeight="1"/>
    <row r="18744" ht="14.25" customHeight="1"/>
    <row r="18745" ht="14.25" customHeight="1"/>
    <row r="18746" ht="14.25" customHeight="1"/>
    <row r="18747" ht="14.25" customHeight="1"/>
    <row r="18748" ht="14.25" customHeight="1"/>
    <row r="18749" ht="14.25" customHeight="1"/>
    <row r="18750" ht="14.25" customHeight="1"/>
    <row r="18751" ht="14.25" customHeight="1"/>
    <row r="18752" ht="14.25" customHeight="1"/>
    <row r="18753" ht="14.25" customHeight="1"/>
    <row r="18754" ht="14.25" customHeight="1"/>
    <row r="18755" ht="14.25" customHeight="1"/>
    <row r="18756" ht="14.25" customHeight="1"/>
    <row r="18757" ht="14.25" customHeight="1"/>
    <row r="18758" ht="14.25" customHeight="1"/>
    <row r="18759" ht="14.25" customHeight="1"/>
    <row r="18760" ht="14.25" customHeight="1"/>
    <row r="18761" ht="14.25" customHeight="1"/>
    <row r="18762" ht="14.25" customHeight="1"/>
    <row r="18763" ht="14.25" customHeight="1"/>
    <row r="18764" ht="14.25" customHeight="1"/>
    <row r="18765" ht="14.25" customHeight="1"/>
    <row r="18766" ht="14.25" customHeight="1"/>
    <row r="18767" ht="14.25" customHeight="1"/>
    <row r="18768" ht="14.25" customHeight="1"/>
    <row r="18769" ht="14.25" customHeight="1"/>
    <row r="18770" ht="14.25" customHeight="1"/>
    <row r="18771" ht="14.25" customHeight="1"/>
    <row r="18772" ht="14.25" customHeight="1"/>
    <row r="18773" ht="14.25" customHeight="1"/>
    <row r="18774" ht="14.25" customHeight="1"/>
    <row r="18775" ht="14.25" customHeight="1"/>
    <row r="18776" ht="14.25" customHeight="1"/>
    <row r="18777" ht="14.25" customHeight="1"/>
    <row r="18778" ht="14.25" customHeight="1"/>
    <row r="18779" ht="14.25" customHeight="1"/>
    <row r="18780" ht="14.25" customHeight="1"/>
    <row r="18781" ht="14.25" customHeight="1"/>
    <row r="18782" ht="14.25" customHeight="1"/>
    <row r="18783" ht="14.25" customHeight="1"/>
    <row r="18784" ht="14.25" customHeight="1"/>
    <row r="18785" ht="14.25" customHeight="1"/>
    <row r="18786" ht="14.25" customHeight="1"/>
    <row r="18787" ht="14.25" customHeight="1"/>
    <row r="18788" ht="14.25" customHeight="1"/>
    <row r="18789" ht="14.25" customHeight="1"/>
    <row r="18790" ht="14.25" customHeight="1"/>
    <row r="18791" ht="14.25" customHeight="1"/>
    <row r="18792" ht="14.25" customHeight="1"/>
    <row r="18793" ht="14.25" customHeight="1"/>
    <row r="18794" ht="14.25" customHeight="1"/>
    <row r="18795" ht="14.25" customHeight="1"/>
    <row r="18796" ht="14.25" customHeight="1"/>
    <row r="18797" ht="14.25" customHeight="1"/>
    <row r="18798" ht="14.25" customHeight="1"/>
    <row r="18799" ht="14.25" customHeight="1"/>
    <row r="18800" ht="14.25" customHeight="1"/>
    <row r="18801" ht="14.25" customHeight="1"/>
    <row r="18802" ht="14.25" customHeight="1"/>
    <row r="18803" ht="14.25" customHeight="1"/>
    <row r="18804" ht="14.25" customHeight="1"/>
    <row r="18805" ht="14.25" customHeight="1"/>
    <row r="18806" ht="14.25" customHeight="1"/>
    <row r="18807" ht="14.25" customHeight="1"/>
    <row r="18808" ht="14.25" customHeight="1"/>
    <row r="18809" ht="14.25" customHeight="1"/>
    <row r="18810" ht="14.25" customHeight="1"/>
    <row r="18811" ht="14.25" customHeight="1"/>
    <row r="18812" ht="14.25" customHeight="1"/>
    <row r="18813" ht="14.25" customHeight="1"/>
    <row r="18814" ht="14.25" customHeight="1"/>
    <row r="18815" ht="14.25" customHeight="1"/>
    <row r="18816" ht="14.25" customHeight="1"/>
    <row r="18817" ht="14.25" customHeight="1"/>
    <row r="18818" ht="14.25" customHeight="1"/>
    <row r="18819" ht="14.25" customHeight="1"/>
    <row r="18820" ht="14.25" customHeight="1"/>
    <row r="18821" ht="14.25" customHeight="1"/>
    <row r="18822" ht="14.25" customHeight="1"/>
    <row r="18823" ht="14.25" customHeight="1"/>
    <row r="18824" ht="14.25" customHeight="1"/>
    <row r="18825" ht="14.25" customHeight="1"/>
    <row r="18826" ht="14.25" customHeight="1"/>
    <row r="18827" ht="14.25" customHeight="1"/>
    <row r="18828" ht="14.25" customHeight="1"/>
    <row r="18829" ht="14.25" customHeight="1"/>
    <row r="18830" ht="14.25" customHeight="1"/>
    <row r="18831" ht="14.25" customHeight="1"/>
    <row r="18832" ht="14.25" customHeight="1"/>
    <row r="18833" ht="14.25" customHeight="1"/>
    <row r="18834" ht="14.25" customHeight="1"/>
    <row r="18835" ht="14.25" customHeight="1"/>
    <row r="18836" ht="14.25" customHeight="1"/>
    <row r="18837" ht="14.25" customHeight="1"/>
    <row r="18838" ht="14.25" customHeight="1"/>
    <row r="18839" ht="14.25" customHeight="1"/>
    <row r="18840" ht="14.25" customHeight="1"/>
    <row r="18841" ht="14.25" customHeight="1"/>
    <row r="18842" ht="14.25" customHeight="1"/>
    <row r="18843" ht="14.25" customHeight="1"/>
    <row r="18844" ht="14.25" customHeight="1"/>
    <row r="18845" ht="14.25" customHeight="1"/>
    <row r="18846" ht="14.25" customHeight="1"/>
    <row r="18847" ht="14.25" customHeight="1"/>
    <row r="18848" ht="14.25" customHeight="1"/>
    <row r="18849" ht="14.25" customHeight="1"/>
    <row r="18850" ht="14.25" customHeight="1"/>
    <row r="18851" ht="14.25" customHeight="1"/>
    <row r="18852" ht="14.25" customHeight="1"/>
    <row r="18853" ht="14.25" customHeight="1"/>
    <row r="18854" ht="14.25" customHeight="1"/>
    <row r="18855" ht="14.25" customHeight="1"/>
    <row r="18856" ht="14.25" customHeight="1"/>
    <row r="18857" ht="14.25" customHeight="1"/>
    <row r="18858" ht="14.25" customHeight="1"/>
    <row r="18859" ht="14.25" customHeight="1"/>
    <row r="18860" ht="14.25" customHeight="1"/>
    <row r="18861" ht="14.25" customHeight="1"/>
    <row r="18862" ht="14.25" customHeight="1"/>
    <row r="18863" ht="14.25" customHeight="1"/>
    <row r="18864" ht="14.25" customHeight="1"/>
    <row r="18865" ht="14.25" customHeight="1"/>
    <row r="18866" ht="14.25" customHeight="1"/>
    <row r="18867" ht="14.25" customHeight="1"/>
    <row r="18868" ht="14.25" customHeight="1"/>
    <row r="18869" ht="14.25" customHeight="1"/>
    <row r="18870" ht="14.25" customHeight="1"/>
    <row r="18871" ht="14.25" customHeight="1"/>
    <row r="18872" ht="14.25" customHeight="1"/>
    <row r="18873" ht="14.25" customHeight="1"/>
    <row r="18874" ht="14.25" customHeight="1"/>
    <row r="18875" ht="14.25" customHeight="1"/>
    <row r="18876" ht="14.25" customHeight="1"/>
    <row r="18877" ht="14.25" customHeight="1"/>
    <row r="18878" ht="14.25" customHeight="1"/>
    <row r="18879" ht="14.25" customHeight="1"/>
    <row r="18880" ht="14.25" customHeight="1"/>
    <row r="18881" ht="14.25" customHeight="1"/>
    <row r="18882" ht="14.25" customHeight="1"/>
    <row r="18883" ht="14.25" customHeight="1"/>
    <row r="18884" ht="14.25" customHeight="1"/>
    <row r="18885" ht="14.25" customHeight="1"/>
    <row r="18886" ht="14.25" customHeight="1"/>
    <row r="18887" ht="14.25" customHeight="1"/>
    <row r="18888" ht="14.25" customHeight="1"/>
    <row r="18889" ht="14.25" customHeight="1"/>
    <row r="18890" ht="14.25" customHeight="1"/>
    <row r="18891" ht="14.25" customHeight="1"/>
    <row r="18892" ht="14.25" customHeight="1"/>
    <row r="18893" ht="14.25" customHeight="1"/>
    <row r="18894" ht="14.25" customHeight="1"/>
    <row r="18895" ht="14.25" customHeight="1"/>
    <row r="18896" ht="14.25" customHeight="1"/>
    <row r="18897" ht="14.25" customHeight="1"/>
    <row r="18898" ht="14.25" customHeight="1"/>
    <row r="18899" ht="14.25" customHeight="1"/>
    <row r="18900" ht="14.25" customHeight="1"/>
    <row r="18901" ht="14.25" customHeight="1"/>
    <row r="18902" ht="14.25" customHeight="1"/>
    <row r="18903" ht="14.25" customHeight="1"/>
    <row r="18904" ht="14.25" customHeight="1"/>
    <row r="18905" ht="14.25" customHeight="1"/>
    <row r="18906" ht="14.25" customHeight="1"/>
    <row r="18907" ht="14.25" customHeight="1"/>
    <row r="18908" ht="14.25" customHeight="1"/>
    <row r="18909" ht="14.25" customHeight="1"/>
    <row r="18910" ht="14.25" customHeight="1"/>
    <row r="18911" ht="14.25" customHeight="1"/>
    <row r="18912" ht="14.25" customHeight="1"/>
    <row r="18913" ht="14.25" customHeight="1"/>
    <row r="18914" ht="14.25" customHeight="1"/>
    <row r="18915" ht="14.25" customHeight="1"/>
    <row r="18916" ht="14.25" customHeight="1"/>
    <row r="18917" ht="14.25" customHeight="1"/>
    <row r="18918" ht="14.25" customHeight="1"/>
    <row r="18919" ht="14.25" customHeight="1"/>
    <row r="18920" ht="14.25" customHeight="1"/>
    <row r="18921" ht="14.25" customHeight="1"/>
    <row r="18922" ht="14.25" customHeight="1"/>
    <row r="18923" ht="14.25" customHeight="1"/>
    <row r="18924" ht="14.25" customHeight="1"/>
    <row r="18925" ht="14.25" customHeight="1"/>
    <row r="18926" ht="14.25" customHeight="1"/>
    <row r="18927" ht="14.25" customHeight="1"/>
    <row r="18928" ht="14.25" customHeight="1"/>
    <row r="18929" ht="14.25" customHeight="1"/>
    <row r="18930" ht="14.25" customHeight="1"/>
    <row r="18931" ht="14.25" customHeight="1"/>
    <row r="18932" ht="14.25" customHeight="1"/>
    <row r="18933" ht="14.25" customHeight="1"/>
    <row r="18934" ht="14.25" customHeight="1"/>
    <row r="18935" ht="14.25" customHeight="1"/>
    <row r="18936" ht="14.25" customHeight="1"/>
    <row r="18937" ht="14.25" customHeight="1"/>
    <row r="18938" ht="14.25" customHeight="1"/>
    <row r="18939" ht="14.25" customHeight="1"/>
    <row r="18940" ht="14.25" customHeight="1"/>
    <row r="18941" ht="14.25" customHeight="1"/>
    <row r="18942" ht="14.25" customHeight="1"/>
    <row r="18943" ht="14.25" customHeight="1"/>
    <row r="18944" ht="14.25" customHeight="1"/>
    <row r="18945" ht="14.25" customHeight="1"/>
    <row r="18946" ht="14.25" customHeight="1"/>
    <row r="18947" ht="14.25" customHeight="1"/>
    <row r="18948" ht="14.25" customHeight="1"/>
    <row r="18949" ht="14.25" customHeight="1"/>
    <row r="18950" ht="14.25" customHeight="1"/>
    <row r="18951" ht="14.25" customHeight="1"/>
    <row r="18952" ht="14.25" customHeight="1"/>
    <row r="18953" ht="14.25" customHeight="1"/>
    <row r="18954" ht="14.25" customHeight="1"/>
    <row r="18955" ht="14.25" customHeight="1"/>
    <row r="18956" ht="14.25" customHeight="1"/>
    <row r="18957" ht="14.25" customHeight="1"/>
    <row r="18958" ht="14.25" customHeight="1"/>
    <row r="18959" ht="14.25" customHeight="1"/>
    <row r="18960" ht="14.25" customHeight="1"/>
    <row r="18961" ht="14.25" customHeight="1"/>
    <row r="18962" ht="14.25" customHeight="1"/>
    <row r="18963" ht="14.25" customHeight="1"/>
    <row r="18964" ht="14.25" customHeight="1"/>
    <row r="18965" ht="14.25" customHeight="1"/>
    <row r="18966" ht="14.25" customHeight="1"/>
    <row r="18967" ht="14.25" customHeight="1"/>
    <row r="18968" ht="14.25" customHeight="1"/>
    <row r="18969" ht="14.25" customHeight="1"/>
    <row r="18970" ht="14.25" customHeight="1"/>
    <row r="18971" ht="14.25" customHeight="1"/>
    <row r="18972" ht="14.25" customHeight="1"/>
    <row r="18973" ht="14.25" customHeight="1"/>
    <row r="18974" ht="14.25" customHeight="1"/>
    <row r="18975" ht="14.25" customHeight="1"/>
    <row r="18976" ht="14.25" customHeight="1"/>
    <row r="18977" ht="14.25" customHeight="1"/>
    <row r="18978" ht="14.25" customHeight="1"/>
    <row r="18979" ht="14.25" customHeight="1"/>
    <row r="18980" ht="14.25" customHeight="1"/>
    <row r="18981" ht="14.25" customHeight="1"/>
    <row r="18982" ht="14.25" customHeight="1"/>
    <row r="18983" ht="14.25" customHeight="1"/>
    <row r="18984" ht="14.25" customHeight="1"/>
    <row r="18985" ht="14.25" customHeight="1"/>
    <row r="18986" ht="14.25" customHeight="1"/>
    <row r="18987" ht="14.25" customHeight="1"/>
    <row r="18988" ht="14.25" customHeight="1"/>
    <row r="18989" ht="14.25" customHeight="1"/>
    <row r="18990" ht="14.25" customHeight="1"/>
    <row r="18991" ht="14.25" customHeight="1"/>
    <row r="18992" ht="14.25" customHeight="1"/>
    <row r="18993" ht="14.25" customHeight="1"/>
    <row r="18994" ht="14.25" customHeight="1"/>
    <row r="18995" ht="14.25" customHeight="1"/>
    <row r="18996" ht="14.25" customHeight="1"/>
    <row r="18997" ht="14.25" customHeight="1"/>
    <row r="18998" ht="14.25" customHeight="1"/>
    <row r="18999" ht="14.25" customHeight="1"/>
    <row r="19000" ht="14.25" customHeight="1"/>
    <row r="19001" ht="14.25" customHeight="1"/>
    <row r="19002" ht="14.25" customHeight="1"/>
    <row r="19003" ht="14.25" customHeight="1"/>
    <row r="19004" ht="14.25" customHeight="1"/>
    <row r="19005" ht="14.25" customHeight="1"/>
    <row r="19006" ht="14.25" customHeight="1"/>
    <row r="19007" ht="14.25" customHeight="1"/>
    <row r="19008" ht="14.25" customHeight="1"/>
    <row r="19009" ht="14.25" customHeight="1"/>
    <row r="19010" ht="14.25" customHeight="1"/>
    <row r="19011" ht="14.25" customHeight="1"/>
    <row r="19012" ht="14.25" customHeight="1"/>
    <row r="19013" ht="14.25" customHeight="1"/>
    <row r="19014" ht="14.25" customHeight="1"/>
    <row r="19015" ht="14.25" customHeight="1"/>
    <row r="19016" ht="14.25" customHeight="1"/>
    <row r="19017" ht="14.25" customHeight="1"/>
    <row r="19018" ht="14.25" customHeight="1"/>
    <row r="19019" ht="14.25" customHeight="1"/>
    <row r="19020" ht="14.25" customHeight="1"/>
    <row r="19021" ht="14.25" customHeight="1"/>
    <row r="19022" ht="14.25" customHeight="1"/>
    <row r="19023" ht="14.25" customHeight="1"/>
    <row r="19024" ht="14.25" customHeight="1"/>
    <row r="19025" ht="14.25" customHeight="1"/>
    <row r="19026" ht="14.25" customHeight="1"/>
    <row r="19027" ht="14.25" customHeight="1"/>
    <row r="19028" ht="14.25" customHeight="1"/>
    <row r="19029" ht="14.25" customHeight="1"/>
    <row r="19030" ht="14.25" customHeight="1"/>
    <row r="19031" ht="14.25" customHeight="1"/>
    <row r="19032" ht="14.25" customHeight="1"/>
    <row r="19033" ht="14.25" customHeight="1"/>
    <row r="19034" ht="14.25" customHeight="1"/>
    <row r="19035" ht="14.25" customHeight="1"/>
    <row r="19036" ht="14.25" customHeight="1"/>
    <row r="19037" ht="14.25" customHeight="1"/>
    <row r="19038" ht="14.25" customHeight="1"/>
    <row r="19039" ht="14.25" customHeight="1"/>
    <row r="19040" ht="14.25" customHeight="1"/>
    <row r="19041" ht="14.25" customHeight="1"/>
    <row r="19042" ht="14.25" customHeight="1"/>
    <row r="19043" ht="14.25" customHeight="1"/>
    <row r="19044" ht="14.25" customHeight="1"/>
    <row r="19045" ht="14.25" customHeight="1"/>
    <row r="19046" ht="14.25" customHeight="1"/>
    <row r="19047" ht="14.25" customHeight="1"/>
    <row r="19048" ht="14.25" customHeight="1"/>
    <row r="19049" ht="14.25" customHeight="1"/>
    <row r="19050" ht="14.25" customHeight="1"/>
    <row r="19051" ht="14.25" customHeight="1"/>
    <row r="19052" ht="14.25" customHeight="1"/>
    <row r="19053" ht="14.25" customHeight="1"/>
    <row r="19054" ht="14.25" customHeight="1"/>
    <row r="19055" ht="14.25" customHeight="1"/>
    <row r="19056" ht="14.25" customHeight="1"/>
    <row r="19057" ht="14.25" customHeight="1"/>
    <row r="19058" ht="14.25" customHeight="1"/>
    <row r="19059" ht="14.25" customHeight="1"/>
    <row r="19060" ht="14.25" customHeight="1"/>
    <row r="19061" ht="14.25" customHeight="1"/>
    <row r="19062" ht="14.25" customHeight="1"/>
    <row r="19063" ht="14.25" customHeight="1"/>
    <row r="19064" ht="14.25" customHeight="1"/>
    <row r="19065" ht="14.25" customHeight="1"/>
    <row r="19066" ht="14.25" customHeight="1"/>
    <row r="19067" ht="14.25" customHeight="1"/>
    <row r="19068" ht="14.25" customHeight="1"/>
    <row r="19069" ht="14.25" customHeight="1"/>
    <row r="19070" ht="14.25" customHeight="1"/>
    <row r="19071" ht="14.25" customHeight="1"/>
    <row r="19072" ht="14.25" customHeight="1"/>
    <row r="19073" ht="14.25" customHeight="1"/>
    <row r="19074" ht="14.25" customHeight="1"/>
    <row r="19075" ht="14.25" customHeight="1"/>
    <row r="19076" ht="14.25" customHeight="1"/>
    <row r="19077" ht="14.25" customHeight="1"/>
    <row r="19078" ht="14.25" customHeight="1"/>
    <row r="19079" ht="14.25" customHeight="1"/>
    <row r="19080" ht="14.25" customHeight="1"/>
    <row r="19081" ht="14.25" customHeight="1"/>
    <row r="19082" ht="14.25" customHeight="1"/>
    <row r="19083" ht="14.25" customHeight="1"/>
    <row r="19084" ht="14.25" customHeight="1"/>
    <row r="19085" ht="14.25" customHeight="1"/>
    <row r="19086" ht="14.25" customHeight="1"/>
    <row r="19087" ht="14.25" customHeight="1"/>
    <row r="19088" ht="14.25" customHeight="1"/>
    <row r="19089" ht="14.25" customHeight="1"/>
    <row r="19090" ht="14.25" customHeight="1"/>
    <row r="19091" ht="14.25" customHeight="1"/>
    <row r="19092" ht="14.25" customHeight="1"/>
    <row r="19093" ht="14.25" customHeight="1"/>
    <row r="19094" ht="14.25" customHeight="1"/>
    <row r="19095" ht="14.25" customHeight="1"/>
    <row r="19096" ht="14.25" customHeight="1"/>
    <row r="19097" ht="14.25" customHeight="1"/>
    <row r="19098" ht="14.25" customHeight="1"/>
    <row r="19099" ht="14.25" customHeight="1"/>
    <row r="19100" ht="14.25" customHeight="1"/>
    <row r="19101" ht="14.25" customHeight="1"/>
    <row r="19102" ht="14.25" customHeight="1"/>
    <row r="19103" ht="14.25" customHeight="1"/>
    <row r="19104" ht="14.25" customHeight="1"/>
    <row r="19105" ht="14.25" customHeight="1"/>
    <row r="19106" ht="14.25" customHeight="1"/>
    <row r="19107" ht="14.25" customHeight="1"/>
    <row r="19108" ht="14.25" customHeight="1"/>
    <row r="19109" ht="14.25" customHeight="1"/>
    <row r="19110" ht="14.25" customHeight="1"/>
    <row r="19111" ht="14.25" customHeight="1"/>
    <row r="19112" ht="14.25" customHeight="1"/>
    <row r="19113" ht="14.25" customHeight="1"/>
    <row r="19114" ht="14.25" customHeight="1"/>
    <row r="19115" ht="14.25" customHeight="1"/>
    <row r="19116" ht="14.25" customHeight="1"/>
    <row r="19117" ht="14.25" customHeight="1"/>
    <row r="19118" ht="14.25" customHeight="1"/>
    <row r="19119" ht="14.25" customHeight="1"/>
    <row r="19120" ht="14.25" customHeight="1"/>
    <row r="19121" ht="14.25" customHeight="1"/>
    <row r="19122" ht="14.25" customHeight="1"/>
    <row r="19123" ht="14.25" customHeight="1"/>
    <row r="19124" ht="14.25" customHeight="1"/>
    <row r="19125" ht="14.25" customHeight="1"/>
    <row r="19126" ht="14.25" customHeight="1"/>
    <row r="19127" ht="14.25" customHeight="1"/>
    <row r="19128" ht="14.25" customHeight="1"/>
    <row r="19129" ht="14.25" customHeight="1"/>
    <row r="19130" ht="14.25" customHeight="1"/>
    <row r="19131" ht="14.25" customHeight="1"/>
    <row r="19132" ht="14.25" customHeight="1"/>
    <row r="19133" ht="14.25" customHeight="1"/>
    <row r="19134" ht="14.25" customHeight="1"/>
    <row r="19135" ht="14.25" customHeight="1"/>
    <row r="19136" ht="14.25" customHeight="1"/>
    <row r="19137" ht="14.25" customHeight="1"/>
    <row r="19138" ht="14.25" customHeight="1"/>
    <row r="19139" ht="14.25" customHeight="1"/>
    <row r="19140" ht="14.25" customHeight="1"/>
    <row r="19141" ht="14.25" customHeight="1"/>
    <row r="19142" ht="14.25" customHeight="1"/>
    <row r="19143" ht="14.25" customHeight="1"/>
    <row r="19144" ht="14.25" customHeight="1"/>
    <row r="19145" ht="14.25" customHeight="1"/>
    <row r="19146" ht="14.25" customHeight="1"/>
    <row r="19147" ht="14.25" customHeight="1"/>
    <row r="19148" ht="14.25" customHeight="1"/>
    <row r="19149" ht="14.25" customHeight="1"/>
    <row r="19150" ht="14.25" customHeight="1"/>
    <row r="19151" ht="14.25" customHeight="1"/>
    <row r="19152" ht="14.25" customHeight="1"/>
    <row r="19153" ht="14.25" customHeight="1"/>
    <row r="19154" ht="14.25" customHeight="1"/>
    <row r="19155" ht="14.25" customHeight="1"/>
    <row r="19156" ht="14.25" customHeight="1"/>
    <row r="19157" ht="14.25" customHeight="1"/>
    <row r="19158" ht="14.25" customHeight="1"/>
    <row r="19159" ht="14.25" customHeight="1"/>
    <row r="19160" ht="14.25" customHeight="1"/>
    <row r="19161" ht="14.25" customHeight="1"/>
    <row r="19162" ht="14.25" customHeight="1"/>
    <row r="19163" ht="14.25" customHeight="1"/>
    <row r="19164" ht="14.25" customHeight="1"/>
    <row r="19165" ht="14.25" customHeight="1"/>
    <row r="19166" ht="14.25" customHeight="1"/>
    <row r="19167" ht="14.25" customHeight="1"/>
    <row r="19168" ht="14.25" customHeight="1"/>
    <row r="19169" ht="14.25" customHeight="1"/>
    <row r="19170" ht="14.25" customHeight="1"/>
    <row r="19171" ht="14.25" customHeight="1"/>
    <row r="19172" ht="14.25" customHeight="1"/>
    <row r="19173" ht="14.25" customHeight="1"/>
    <row r="19174" ht="14.25" customHeight="1"/>
    <row r="19175" ht="14.25" customHeight="1"/>
    <row r="19176" ht="14.25" customHeight="1"/>
    <row r="19177" ht="14.25" customHeight="1"/>
    <row r="19178" ht="14.25" customHeight="1"/>
    <row r="19179" ht="14.25" customHeight="1"/>
    <row r="19180" ht="14.25" customHeight="1"/>
    <row r="19181" ht="14.25" customHeight="1"/>
    <row r="19182" ht="14.25" customHeight="1"/>
    <row r="19183" ht="14.25" customHeight="1"/>
    <row r="19184" ht="14.25" customHeight="1"/>
    <row r="19185" ht="14.25" customHeight="1"/>
    <row r="19186" ht="14.25" customHeight="1"/>
    <row r="19187" ht="14.25" customHeight="1"/>
    <row r="19188" ht="14.25" customHeight="1"/>
    <row r="19189" ht="14.25" customHeight="1"/>
    <row r="19190" ht="14.25" customHeight="1"/>
    <row r="19191" ht="14.25" customHeight="1"/>
    <row r="19192" ht="14.25" customHeight="1"/>
    <row r="19193" ht="14.25" customHeight="1"/>
    <row r="19194" ht="14.25" customHeight="1"/>
    <row r="19195" ht="14.25" customHeight="1"/>
    <row r="19196" ht="14.25" customHeight="1"/>
    <row r="19197" ht="14.25" customHeight="1"/>
    <row r="19198" ht="14.25" customHeight="1"/>
    <row r="19199" ht="14.25" customHeight="1"/>
    <row r="19200" ht="14.25" customHeight="1"/>
    <row r="19201" ht="14.25" customHeight="1"/>
    <row r="19202" ht="14.25" customHeight="1"/>
    <row r="19203" ht="14.25" customHeight="1"/>
    <row r="19204" ht="14.25" customHeight="1"/>
    <row r="19205" ht="14.25" customHeight="1"/>
    <row r="19206" ht="14.25" customHeight="1"/>
    <row r="19207" ht="14.25" customHeight="1"/>
    <row r="19208" ht="14.25" customHeight="1"/>
    <row r="19209" ht="14.25" customHeight="1"/>
    <row r="19210" ht="14.25" customHeight="1"/>
    <row r="19211" ht="14.25" customHeight="1"/>
    <row r="19212" ht="14.25" customHeight="1"/>
    <row r="19213" ht="14.25" customHeight="1"/>
    <row r="19214" ht="14.25" customHeight="1"/>
    <row r="19215" ht="14.25" customHeight="1"/>
    <row r="19216" ht="14.25" customHeight="1"/>
    <row r="19217" ht="14.25" customHeight="1"/>
    <row r="19218" ht="14.25" customHeight="1"/>
    <row r="19219" ht="14.25" customHeight="1"/>
    <row r="19220" ht="14.25" customHeight="1"/>
    <row r="19221" ht="14.25" customHeight="1"/>
    <row r="19222" ht="14.25" customHeight="1"/>
    <row r="19223" ht="14.25" customHeight="1"/>
    <row r="19224" ht="14.25" customHeight="1"/>
    <row r="19225" ht="14.25" customHeight="1"/>
    <row r="19226" ht="14.25" customHeight="1"/>
    <row r="19227" ht="14.25" customHeight="1"/>
    <row r="19228" ht="14.25" customHeight="1"/>
    <row r="19229" ht="14.25" customHeight="1"/>
    <row r="19230" ht="14.25" customHeight="1"/>
    <row r="19231" ht="14.25" customHeight="1"/>
    <row r="19232" ht="14.25" customHeight="1"/>
    <row r="19233" ht="14.25" customHeight="1"/>
    <row r="19234" ht="14.25" customHeight="1"/>
    <row r="19235" ht="14.25" customHeight="1"/>
    <row r="19236" ht="14.25" customHeight="1"/>
    <row r="19237" ht="14.25" customHeight="1"/>
    <row r="19238" ht="14.25" customHeight="1"/>
    <row r="19239" ht="14.25" customHeight="1"/>
    <row r="19240" ht="14.25" customHeight="1"/>
    <row r="19241" ht="14.25" customHeight="1"/>
    <row r="19242" ht="14.25" customHeight="1"/>
    <row r="19243" ht="14.25" customHeight="1"/>
    <row r="19244" ht="14.25" customHeight="1"/>
    <row r="19245" ht="14.25" customHeight="1"/>
    <row r="19246" ht="14.25" customHeight="1"/>
    <row r="19247" ht="14.25" customHeight="1"/>
    <row r="19248" ht="14.25" customHeight="1"/>
    <row r="19249" ht="14.25" customHeight="1"/>
    <row r="19250" ht="14.25" customHeight="1"/>
    <row r="19251" ht="14.25" customHeight="1"/>
    <row r="19252" ht="14.25" customHeight="1"/>
    <row r="19253" ht="14.25" customHeight="1"/>
    <row r="19254" ht="14.25" customHeight="1"/>
    <row r="19255" ht="14.25" customHeight="1"/>
    <row r="19256" ht="14.25" customHeight="1"/>
    <row r="19257" ht="14.25" customHeight="1"/>
    <row r="19258" ht="14.25" customHeight="1"/>
    <row r="19259" ht="14.25" customHeight="1"/>
    <row r="19260" ht="14.25" customHeight="1"/>
    <row r="19261" ht="14.25" customHeight="1"/>
    <row r="19262" ht="14.25" customHeight="1"/>
    <row r="19263" ht="14.25" customHeight="1"/>
    <row r="19264" ht="14.25" customHeight="1"/>
    <row r="19265" ht="14.25" customHeight="1"/>
    <row r="19266" ht="14.25" customHeight="1"/>
    <row r="19267" ht="14.25" customHeight="1"/>
    <row r="19268" ht="14.25" customHeight="1"/>
    <row r="19269" ht="14.25" customHeight="1"/>
    <row r="19270" ht="14.25" customHeight="1"/>
    <row r="19271" ht="14.25" customHeight="1"/>
    <row r="19272" ht="14.25" customHeight="1"/>
    <row r="19273" ht="14.25" customHeight="1"/>
    <row r="19274" ht="14.25" customHeight="1"/>
    <row r="19275" ht="14.25" customHeight="1"/>
    <row r="19276" ht="14.25" customHeight="1"/>
    <row r="19277" ht="14.25" customHeight="1"/>
    <row r="19278" ht="14.25" customHeight="1"/>
    <row r="19279" ht="14.25" customHeight="1"/>
    <row r="19280" ht="14.25" customHeight="1"/>
    <row r="19281" ht="14.25" customHeight="1"/>
    <row r="19282" ht="14.25" customHeight="1"/>
    <row r="19283" ht="14.25" customHeight="1"/>
    <row r="19284" ht="14.25" customHeight="1"/>
    <row r="19285" ht="14.25" customHeight="1"/>
    <row r="19286" ht="14.25" customHeight="1"/>
    <row r="19287" ht="14.25" customHeight="1"/>
    <row r="19288" ht="14.25" customHeight="1"/>
    <row r="19289" ht="14.25" customHeight="1"/>
    <row r="19290" ht="14.25" customHeight="1"/>
    <row r="19291" ht="14.25" customHeight="1"/>
    <row r="19292" ht="14.25" customHeight="1"/>
    <row r="19293" ht="14.25" customHeight="1"/>
    <row r="19294" ht="14.25" customHeight="1"/>
    <row r="19295" ht="14.25" customHeight="1"/>
    <row r="19296" ht="14.25" customHeight="1"/>
    <row r="19297" ht="14.25" customHeight="1"/>
    <row r="19298" ht="14.25" customHeight="1"/>
    <row r="19299" ht="14.25" customHeight="1"/>
    <row r="19300" ht="14.25" customHeight="1"/>
    <row r="19301" ht="14.25" customHeight="1"/>
    <row r="19302" ht="14.25" customHeight="1"/>
    <row r="19303" ht="14.25" customHeight="1"/>
    <row r="19304" ht="14.25" customHeight="1"/>
    <row r="19305" ht="14.25" customHeight="1"/>
    <row r="19306" ht="14.25" customHeight="1"/>
    <row r="19307" ht="14.25" customHeight="1"/>
    <row r="19308" ht="14.25" customHeight="1"/>
    <row r="19309" ht="14.25" customHeight="1"/>
    <row r="19310" ht="14.25" customHeight="1"/>
    <row r="19311" ht="14.25" customHeight="1"/>
    <row r="19312" ht="14.25" customHeight="1"/>
    <row r="19313" ht="14.25" customHeight="1"/>
    <row r="19314" ht="14.25" customHeight="1"/>
    <row r="19315" ht="14.25" customHeight="1"/>
    <row r="19316" ht="14.25" customHeight="1"/>
    <row r="19317" ht="14.25" customHeight="1"/>
    <row r="19318" ht="14.25" customHeight="1"/>
    <row r="19319" ht="14.25" customHeight="1"/>
    <row r="19320" ht="14.25" customHeight="1"/>
    <row r="19321" ht="14.25" customHeight="1"/>
    <row r="19322" ht="14.25" customHeight="1"/>
    <row r="19323" ht="14.25" customHeight="1"/>
    <row r="19324" ht="14.25" customHeight="1"/>
    <row r="19325" ht="14.25" customHeight="1"/>
    <row r="19326" ht="14.25" customHeight="1"/>
    <row r="19327" ht="14.25" customHeight="1"/>
    <row r="19328" ht="14.25" customHeight="1"/>
    <row r="19329" ht="14.25" customHeight="1"/>
    <row r="19330" ht="14.25" customHeight="1"/>
    <row r="19331" ht="14.25" customHeight="1"/>
    <row r="19332" ht="14.25" customHeight="1"/>
    <row r="19333" ht="14.25" customHeight="1"/>
    <row r="19334" ht="14.25" customHeight="1"/>
    <row r="19335" ht="14.25" customHeight="1"/>
    <row r="19336" ht="14.25" customHeight="1"/>
    <row r="19337" ht="14.25" customHeight="1"/>
    <row r="19338" ht="14.25" customHeight="1"/>
    <row r="19339" ht="14.25" customHeight="1"/>
    <row r="19340" ht="14.25" customHeight="1"/>
    <row r="19341" ht="14.25" customHeight="1"/>
    <row r="19342" ht="14.25" customHeight="1"/>
    <row r="19343" ht="14.25" customHeight="1"/>
    <row r="19344" ht="14.25" customHeight="1"/>
    <row r="19345" ht="14.25" customHeight="1"/>
    <row r="19346" ht="14.25" customHeight="1"/>
    <row r="19347" ht="14.25" customHeight="1"/>
    <row r="19348" ht="14.25" customHeight="1"/>
    <row r="19349" ht="14.25" customHeight="1"/>
    <row r="19350" ht="14.25" customHeight="1"/>
    <row r="19351" ht="14.25" customHeight="1"/>
    <row r="19352" ht="14.25" customHeight="1"/>
    <row r="19353" ht="14.25" customHeight="1"/>
    <row r="19354" ht="14.25" customHeight="1"/>
    <row r="19355" ht="14.25" customHeight="1"/>
    <row r="19356" ht="14.25" customHeight="1"/>
    <row r="19357" ht="14.25" customHeight="1"/>
    <row r="19358" ht="14.25" customHeight="1"/>
    <row r="19359" ht="14.25" customHeight="1"/>
    <row r="19360" ht="14.25" customHeight="1"/>
    <row r="19361" ht="14.25" customHeight="1"/>
    <row r="19362" ht="14.25" customHeight="1"/>
    <row r="19363" ht="14.25" customHeight="1"/>
    <row r="19364" ht="14.25" customHeight="1"/>
    <row r="19365" ht="14.25" customHeight="1"/>
    <row r="19366" ht="14.25" customHeight="1"/>
    <row r="19367" ht="14.25" customHeight="1"/>
    <row r="19368" ht="14.25" customHeight="1"/>
    <row r="19369" ht="14.25" customHeight="1"/>
    <row r="19370" ht="14.25" customHeight="1"/>
    <row r="19371" ht="14.25" customHeight="1"/>
    <row r="19372" ht="14.25" customHeight="1"/>
    <row r="19373" ht="14.25" customHeight="1"/>
    <row r="19374" ht="14.25" customHeight="1"/>
    <row r="19375" ht="14.25" customHeight="1"/>
    <row r="19376" ht="14.25" customHeight="1"/>
    <row r="19377" ht="14.25" customHeight="1"/>
    <row r="19378" ht="14.25" customHeight="1"/>
    <row r="19379" ht="14.25" customHeight="1"/>
    <row r="19380" ht="14.25" customHeight="1"/>
    <row r="19381" ht="14.25" customHeight="1"/>
    <row r="19382" ht="14.25" customHeight="1"/>
    <row r="19383" ht="14.25" customHeight="1"/>
    <row r="19384" ht="14.25" customHeight="1"/>
    <row r="19385" ht="14.25" customHeight="1"/>
    <row r="19386" ht="14.25" customHeight="1"/>
    <row r="19387" ht="14.25" customHeight="1"/>
    <row r="19388" ht="14.25" customHeight="1"/>
    <row r="19389" ht="14.25" customHeight="1"/>
    <row r="19390" ht="14.25" customHeight="1"/>
    <row r="19391" ht="14.25" customHeight="1"/>
    <row r="19392" ht="14.25" customHeight="1"/>
    <row r="19393" ht="14.25" customHeight="1"/>
    <row r="19394" ht="14.25" customHeight="1"/>
    <row r="19395" ht="14.25" customHeight="1"/>
    <row r="19396" ht="14.25" customHeight="1"/>
    <row r="19397" ht="14.25" customHeight="1"/>
    <row r="19398" ht="14.25" customHeight="1"/>
    <row r="19399" ht="14.25" customHeight="1"/>
    <row r="19400" ht="14.25" customHeight="1"/>
    <row r="19401" ht="14.25" customHeight="1"/>
    <row r="19402" ht="14.25" customHeight="1"/>
    <row r="19403" ht="14.25" customHeight="1"/>
    <row r="19404" ht="14.25" customHeight="1"/>
    <row r="19405" ht="14.25" customHeight="1"/>
    <row r="19406" ht="14.25" customHeight="1"/>
    <row r="19407" ht="14.25" customHeight="1"/>
    <row r="19408" ht="14.25" customHeight="1"/>
    <row r="19409" ht="14.25" customHeight="1"/>
    <row r="19410" ht="14.25" customHeight="1"/>
    <row r="19411" ht="14.25" customHeight="1"/>
    <row r="19412" ht="14.25" customHeight="1"/>
    <row r="19413" ht="14.25" customHeight="1"/>
    <row r="19414" ht="14.25" customHeight="1"/>
    <row r="19415" ht="14.25" customHeight="1"/>
    <row r="19416" ht="14.25" customHeight="1"/>
    <row r="19417" ht="14.25" customHeight="1"/>
    <row r="19418" ht="14.25" customHeight="1"/>
    <row r="19419" ht="14.25" customHeight="1"/>
    <row r="19420" ht="14.25" customHeight="1"/>
    <row r="19421" ht="14.25" customHeight="1"/>
    <row r="19422" ht="14.25" customHeight="1"/>
    <row r="19423" ht="14.25" customHeight="1"/>
    <row r="19424" ht="14.25" customHeight="1"/>
    <row r="19425" ht="14.25" customHeight="1"/>
    <row r="19426" ht="14.25" customHeight="1"/>
    <row r="19427" ht="14.25" customHeight="1"/>
    <row r="19428" ht="14.25" customHeight="1"/>
    <row r="19429" ht="14.25" customHeight="1"/>
    <row r="19430" ht="14.25" customHeight="1"/>
    <row r="19431" ht="14.25" customHeight="1"/>
    <row r="19432" ht="14.25" customHeight="1"/>
    <row r="19433" ht="14.25" customHeight="1"/>
    <row r="19434" ht="14.25" customHeight="1"/>
    <row r="19435" ht="14.25" customHeight="1"/>
    <row r="19436" ht="14.25" customHeight="1"/>
    <row r="19437" ht="14.25" customHeight="1"/>
    <row r="19438" ht="14.25" customHeight="1"/>
    <row r="19439" ht="14.25" customHeight="1"/>
    <row r="19440" ht="14.25" customHeight="1"/>
    <row r="19441" ht="14.25" customHeight="1"/>
    <row r="19442" ht="14.25" customHeight="1"/>
    <row r="19443" ht="14.25" customHeight="1"/>
    <row r="19444" ht="14.25" customHeight="1"/>
    <row r="19445" ht="14.25" customHeight="1"/>
    <row r="19446" ht="14.25" customHeight="1"/>
    <row r="19447" ht="14.25" customHeight="1"/>
    <row r="19448" ht="14.25" customHeight="1"/>
    <row r="19449" ht="14.25" customHeight="1"/>
    <row r="19450" ht="14.25" customHeight="1"/>
    <row r="19451" ht="14.25" customHeight="1"/>
    <row r="19452" ht="14.25" customHeight="1"/>
    <row r="19453" ht="14.25" customHeight="1"/>
    <row r="19454" ht="14.25" customHeight="1"/>
    <row r="19455" ht="14.25" customHeight="1"/>
    <row r="19456" ht="14.25" customHeight="1"/>
    <row r="19457" ht="14.25" customHeight="1"/>
    <row r="19458" ht="14.25" customHeight="1"/>
    <row r="19459" ht="14.25" customHeight="1"/>
    <row r="19460" ht="14.25" customHeight="1"/>
    <row r="19461" ht="14.25" customHeight="1"/>
    <row r="19462" ht="14.25" customHeight="1"/>
    <row r="19463" ht="14.25" customHeight="1"/>
    <row r="19464" ht="14.25" customHeight="1"/>
    <row r="19465" ht="14.25" customHeight="1"/>
    <row r="19466" ht="14.25" customHeight="1"/>
    <row r="19467" ht="14.25" customHeight="1"/>
    <row r="19468" ht="14.25" customHeight="1"/>
    <row r="19469" ht="14.25" customHeight="1"/>
    <row r="19470" ht="14.25" customHeight="1"/>
    <row r="19471" ht="14.25" customHeight="1"/>
    <row r="19472" ht="14.25" customHeight="1"/>
    <row r="19473" ht="14.25" customHeight="1"/>
    <row r="19474" ht="14.25" customHeight="1"/>
    <row r="19475" ht="14.25" customHeight="1"/>
    <row r="19476" ht="14.25" customHeight="1"/>
    <row r="19477" ht="14.25" customHeight="1"/>
    <row r="19478" ht="14.25" customHeight="1"/>
    <row r="19479" ht="14.25" customHeight="1"/>
    <row r="19480" ht="14.25" customHeight="1"/>
    <row r="19481" ht="14.25" customHeight="1"/>
    <row r="19482" ht="14.25" customHeight="1"/>
    <row r="19483" ht="14.25" customHeight="1"/>
    <row r="19484" ht="14.25" customHeight="1"/>
    <row r="19485" ht="14.25" customHeight="1"/>
    <row r="19486" ht="14.25" customHeight="1"/>
    <row r="19487" ht="14.25" customHeight="1"/>
    <row r="19488" ht="14.25" customHeight="1"/>
    <row r="19489" ht="14.25" customHeight="1"/>
    <row r="19490" ht="14.25" customHeight="1"/>
    <row r="19491" ht="14.25" customHeight="1"/>
    <row r="19492" ht="14.25" customHeight="1"/>
    <row r="19493" ht="14.25" customHeight="1"/>
    <row r="19494" ht="14.25" customHeight="1"/>
    <row r="19495" ht="14.25" customHeight="1"/>
    <row r="19496" ht="14.25" customHeight="1"/>
    <row r="19497" ht="14.25" customHeight="1"/>
    <row r="19498" ht="14.25" customHeight="1"/>
    <row r="19499" ht="14.25" customHeight="1"/>
    <row r="19500" ht="14.25" customHeight="1"/>
    <row r="19501" ht="14.25" customHeight="1"/>
    <row r="19502" ht="14.25" customHeight="1"/>
    <row r="19503" ht="14.25" customHeight="1"/>
    <row r="19504" ht="14.25" customHeight="1"/>
    <row r="19505" ht="14.25" customHeight="1"/>
    <row r="19506" ht="14.25" customHeight="1"/>
    <row r="19507" ht="14.25" customHeight="1"/>
    <row r="19508" ht="14.25" customHeight="1"/>
    <row r="19509" ht="14.25" customHeight="1"/>
    <row r="19510" ht="14.25" customHeight="1"/>
    <row r="19511" ht="14.25" customHeight="1"/>
    <row r="19512" ht="14.25" customHeight="1"/>
    <row r="19513" ht="14.25" customHeight="1"/>
    <row r="19514" ht="14.25" customHeight="1"/>
    <row r="19515" ht="14.25" customHeight="1"/>
    <row r="19516" ht="14.25" customHeight="1"/>
    <row r="19517" ht="14.25" customHeight="1"/>
    <row r="19518" ht="14.25" customHeight="1"/>
    <row r="19519" ht="14.25" customHeight="1"/>
    <row r="19520" ht="14.25" customHeight="1"/>
    <row r="19521" ht="14.25" customHeight="1"/>
    <row r="19522" ht="14.25" customHeight="1"/>
    <row r="19523" ht="14.25" customHeight="1"/>
    <row r="19524" ht="14.25" customHeight="1"/>
    <row r="19525" ht="14.25" customHeight="1"/>
    <row r="19526" ht="14.25" customHeight="1"/>
    <row r="19527" ht="14.25" customHeight="1"/>
    <row r="19528" ht="14.25" customHeight="1"/>
    <row r="19529" ht="14.25" customHeight="1"/>
    <row r="19530" ht="14.25" customHeight="1"/>
    <row r="19531" ht="14.25" customHeight="1"/>
    <row r="19532" ht="14.25" customHeight="1"/>
    <row r="19533" ht="14.25" customHeight="1"/>
    <row r="19534" ht="14.25" customHeight="1"/>
    <row r="19535" ht="14.25" customHeight="1"/>
    <row r="19536" ht="14.25" customHeight="1"/>
    <row r="19537" ht="14.25" customHeight="1"/>
    <row r="19538" ht="14.25" customHeight="1"/>
    <row r="19539" ht="14.25" customHeight="1"/>
    <row r="19540" ht="14.25" customHeight="1"/>
    <row r="19541" ht="14.25" customHeight="1"/>
    <row r="19542" ht="14.25" customHeight="1"/>
    <row r="19543" ht="14.25" customHeight="1"/>
    <row r="19544" ht="14.25" customHeight="1"/>
    <row r="19545" ht="14.25" customHeight="1"/>
    <row r="19546" ht="14.25" customHeight="1"/>
    <row r="19547" ht="14.25" customHeight="1"/>
    <row r="19548" ht="14.25" customHeight="1"/>
    <row r="19549" ht="14.25" customHeight="1"/>
    <row r="19550" ht="14.25" customHeight="1"/>
    <row r="19551" ht="14.25" customHeight="1"/>
    <row r="19552" ht="14.25" customHeight="1"/>
    <row r="19553" ht="14.25" customHeight="1"/>
    <row r="19554" ht="14.25" customHeight="1"/>
    <row r="19555" ht="14.25" customHeight="1"/>
    <row r="19556" ht="14.25" customHeight="1"/>
    <row r="19557" ht="14.25" customHeight="1"/>
    <row r="19558" ht="14.25" customHeight="1"/>
    <row r="19559" ht="14.25" customHeight="1"/>
    <row r="19560" ht="14.25" customHeight="1"/>
    <row r="19561" ht="14.25" customHeight="1"/>
    <row r="19562" ht="14.25" customHeight="1"/>
    <row r="19563" ht="14.25" customHeight="1"/>
    <row r="19564" ht="14.25" customHeight="1"/>
    <row r="19565" ht="14.25" customHeight="1"/>
    <row r="19566" ht="14.25" customHeight="1"/>
    <row r="19567" ht="14.25" customHeight="1"/>
    <row r="19568" ht="14.25" customHeight="1"/>
    <row r="19569" ht="14.25" customHeight="1"/>
    <row r="19570" ht="14.25" customHeight="1"/>
    <row r="19571" ht="14.25" customHeight="1"/>
    <row r="19572" ht="14.25" customHeight="1"/>
    <row r="19573" ht="14.25" customHeight="1"/>
    <row r="19574" ht="14.25" customHeight="1"/>
    <row r="19575" ht="14.25" customHeight="1"/>
    <row r="19576" ht="14.25" customHeight="1"/>
    <row r="19577" ht="14.25" customHeight="1"/>
    <row r="19578" ht="14.25" customHeight="1"/>
    <row r="19579" ht="14.25" customHeight="1"/>
    <row r="19580" ht="14.25" customHeight="1"/>
    <row r="19581" ht="14.25" customHeight="1"/>
    <row r="19582" ht="14.25" customHeight="1"/>
    <row r="19583" ht="14.25" customHeight="1"/>
    <row r="19584" ht="14.25" customHeight="1"/>
    <row r="19585" ht="14.25" customHeight="1"/>
    <row r="19586" ht="14.25" customHeight="1"/>
    <row r="19587" ht="14.25" customHeight="1"/>
    <row r="19588" ht="14.25" customHeight="1"/>
    <row r="19589" ht="14.25" customHeight="1"/>
    <row r="19590" ht="14.25" customHeight="1"/>
    <row r="19591" ht="14.25" customHeight="1"/>
    <row r="19592" ht="14.25" customHeight="1"/>
    <row r="19593" ht="14.25" customHeight="1"/>
    <row r="19594" ht="14.25" customHeight="1"/>
    <row r="19595" ht="14.25" customHeight="1"/>
    <row r="19596" ht="14.25" customHeight="1"/>
    <row r="19597" ht="14.25" customHeight="1"/>
    <row r="19598" ht="14.25" customHeight="1"/>
    <row r="19599" ht="14.25" customHeight="1"/>
    <row r="19600" ht="14.25" customHeight="1"/>
    <row r="19601" ht="14.25" customHeight="1"/>
    <row r="19602" ht="14.25" customHeight="1"/>
    <row r="19603" ht="14.25" customHeight="1"/>
    <row r="19604" ht="14.25" customHeight="1"/>
    <row r="19605" ht="14.25" customHeight="1"/>
    <row r="19606" ht="14.25" customHeight="1"/>
    <row r="19607" ht="14.25" customHeight="1"/>
    <row r="19608" ht="14.25" customHeight="1"/>
    <row r="19609" ht="14.25" customHeight="1"/>
    <row r="19610" ht="14.25" customHeight="1"/>
    <row r="19611" ht="14.25" customHeight="1"/>
    <row r="19612" ht="14.25" customHeight="1"/>
    <row r="19613" ht="14.25" customHeight="1"/>
    <row r="19614" ht="14.25" customHeight="1"/>
    <row r="19615" ht="14.25" customHeight="1"/>
    <row r="19616" ht="14.25" customHeight="1"/>
    <row r="19617" ht="14.25" customHeight="1"/>
    <row r="19618" ht="14.25" customHeight="1"/>
    <row r="19619" ht="14.25" customHeight="1"/>
    <row r="19620" ht="14.25" customHeight="1"/>
    <row r="19621" ht="14.25" customHeight="1"/>
    <row r="19622" ht="14.25" customHeight="1"/>
    <row r="19623" ht="14.25" customHeight="1"/>
    <row r="19624" ht="14.25" customHeight="1"/>
    <row r="19625" ht="14.25" customHeight="1"/>
    <row r="19626" ht="14.25" customHeight="1"/>
    <row r="19627" ht="14.25" customHeight="1"/>
    <row r="19628" ht="14.25" customHeight="1"/>
    <row r="19629" ht="14.25" customHeight="1"/>
    <row r="19630" ht="14.25" customHeight="1"/>
    <row r="19631" ht="14.25" customHeight="1"/>
    <row r="19632" ht="14.25" customHeight="1"/>
    <row r="19633" ht="14.25" customHeight="1"/>
    <row r="19634" ht="14.25" customHeight="1"/>
    <row r="19635" ht="14.25" customHeight="1"/>
    <row r="19636" ht="14.25" customHeight="1"/>
    <row r="19637" ht="14.25" customHeight="1"/>
    <row r="19638" ht="14.25" customHeight="1"/>
    <row r="19639" ht="14.25" customHeight="1"/>
    <row r="19640" ht="14.25" customHeight="1"/>
    <row r="19641" ht="14.25" customHeight="1"/>
    <row r="19642" ht="14.25" customHeight="1"/>
    <row r="19643" ht="14.25" customHeight="1"/>
    <row r="19644" ht="14.25" customHeight="1"/>
    <row r="19645" ht="14.25" customHeight="1"/>
    <row r="19646" ht="14.25" customHeight="1"/>
    <row r="19647" ht="14.25" customHeight="1"/>
    <row r="19648" ht="14.25" customHeight="1"/>
    <row r="19649" ht="14.25" customHeight="1"/>
    <row r="19650" ht="14.25" customHeight="1"/>
    <row r="19651" ht="14.25" customHeight="1"/>
    <row r="19652" ht="14.25" customHeight="1"/>
    <row r="19653" ht="14.25" customHeight="1"/>
    <row r="19654" ht="14.25" customHeight="1"/>
    <row r="19655" ht="14.25" customHeight="1"/>
    <row r="19656" ht="14.25" customHeight="1"/>
    <row r="19657" ht="14.25" customHeight="1"/>
    <row r="19658" ht="14.25" customHeight="1"/>
    <row r="19659" ht="14.25" customHeight="1"/>
    <row r="19660" ht="14.25" customHeight="1"/>
    <row r="19661" ht="14.25" customHeight="1"/>
    <row r="19662" ht="14.25" customHeight="1"/>
    <row r="19663" ht="14.25" customHeight="1"/>
    <row r="19664" ht="14.25" customHeight="1"/>
    <row r="19665" ht="14.25" customHeight="1"/>
    <row r="19666" ht="14.25" customHeight="1"/>
    <row r="19667" ht="14.25" customHeight="1"/>
    <row r="19668" ht="14.25" customHeight="1"/>
    <row r="19669" ht="14.25" customHeight="1"/>
    <row r="19670" ht="14.25" customHeight="1"/>
    <row r="19671" ht="14.25" customHeight="1"/>
    <row r="19672" ht="14.25" customHeight="1"/>
    <row r="19673" ht="14.25" customHeight="1"/>
    <row r="19674" ht="14.25" customHeight="1"/>
    <row r="19675" ht="14.25" customHeight="1"/>
    <row r="19676" ht="14.25" customHeight="1"/>
    <row r="19677" ht="14.25" customHeight="1"/>
    <row r="19678" ht="14.25" customHeight="1"/>
    <row r="19679" ht="14.25" customHeight="1"/>
    <row r="19680" ht="14.25" customHeight="1"/>
    <row r="19681" ht="14.25" customHeight="1"/>
    <row r="19682" ht="14.25" customHeight="1"/>
    <row r="19683" ht="14.25" customHeight="1"/>
    <row r="19684" ht="14.25" customHeight="1"/>
    <row r="19685" ht="14.25" customHeight="1"/>
    <row r="19686" ht="14.25" customHeight="1"/>
    <row r="19687" ht="14.25" customHeight="1"/>
    <row r="19688" ht="14.25" customHeight="1"/>
    <row r="19689" ht="14.25" customHeight="1"/>
    <row r="19690" ht="14.25" customHeight="1"/>
    <row r="19691" ht="14.25" customHeight="1"/>
    <row r="19692" ht="14.25" customHeight="1"/>
    <row r="19693" ht="14.25" customHeight="1"/>
    <row r="19694" ht="14.25" customHeight="1"/>
    <row r="19695" ht="14.25" customHeight="1"/>
    <row r="19696" ht="14.25" customHeight="1"/>
    <row r="19697" ht="14.25" customHeight="1"/>
    <row r="19698" ht="14.25" customHeight="1"/>
    <row r="19699" ht="14.25" customHeight="1"/>
    <row r="19700" ht="14.25" customHeight="1"/>
    <row r="19701" ht="14.25" customHeight="1"/>
    <row r="19702" ht="14.25" customHeight="1"/>
    <row r="19703" ht="14.25" customHeight="1"/>
    <row r="19704" ht="14.25" customHeight="1"/>
    <row r="19705" ht="14.25" customHeight="1"/>
    <row r="19706" ht="14.25" customHeight="1"/>
    <row r="19707" ht="14.25" customHeight="1"/>
    <row r="19708" ht="14.25" customHeight="1"/>
    <row r="19709" ht="14.25" customHeight="1"/>
    <row r="19710" ht="14.25" customHeight="1"/>
    <row r="19711" ht="14.25" customHeight="1"/>
    <row r="19712" ht="14.25" customHeight="1"/>
    <row r="19713" ht="14.25" customHeight="1"/>
    <row r="19714" ht="14.25" customHeight="1"/>
    <row r="19715" ht="14.25" customHeight="1"/>
    <row r="19716" ht="14.25" customHeight="1"/>
    <row r="19717" ht="14.25" customHeight="1"/>
    <row r="19718" ht="14.25" customHeight="1"/>
    <row r="19719" ht="14.25" customHeight="1"/>
    <row r="19720" ht="14.25" customHeight="1"/>
    <row r="19721" ht="14.25" customHeight="1"/>
    <row r="19722" ht="14.25" customHeight="1"/>
    <row r="19723" ht="14.25" customHeight="1"/>
    <row r="19724" ht="14.25" customHeight="1"/>
    <row r="19725" ht="14.25" customHeight="1"/>
    <row r="19726" ht="14.25" customHeight="1"/>
    <row r="19727" ht="14.25" customHeight="1"/>
    <row r="19728" ht="14.25" customHeight="1"/>
    <row r="19729" ht="14.25" customHeight="1"/>
    <row r="19730" ht="14.25" customHeight="1"/>
    <row r="19731" ht="14.25" customHeight="1"/>
    <row r="19732" ht="14.25" customHeight="1"/>
    <row r="19733" ht="14.25" customHeight="1"/>
    <row r="19734" ht="14.25" customHeight="1"/>
    <row r="19735" ht="14.25" customHeight="1"/>
    <row r="19736" ht="14.25" customHeight="1"/>
    <row r="19737" ht="14.25" customHeight="1"/>
    <row r="19738" ht="14.25" customHeight="1"/>
    <row r="19739" ht="14.25" customHeight="1"/>
    <row r="19740" ht="14.25" customHeight="1"/>
    <row r="19741" ht="14.25" customHeight="1"/>
    <row r="19742" ht="14.25" customHeight="1"/>
    <row r="19743" ht="14.25" customHeight="1"/>
    <row r="19744" ht="14.25" customHeight="1"/>
    <row r="19745" ht="14.25" customHeight="1"/>
    <row r="19746" ht="14.25" customHeight="1"/>
    <row r="19747" ht="14.25" customHeight="1"/>
    <row r="19748" ht="14.25" customHeight="1"/>
    <row r="19749" ht="14.25" customHeight="1"/>
    <row r="19750" ht="14.25" customHeight="1"/>
    <row r="19751" ht="14.25" customHeight="1"/>
    <row r="19752" ht="14.25" customHeight="1"/>
    <row r="19753" ht="14.25" customHeight="1"/>
    <row r="19754" ht="14.25" customHeight="1"/>
    <row r="19755" ht="14.25" customHeight="1"/>
    <row r="19756" ht="14.25" customHeight="1"/>
    <row r="19757" ht="14.25" customHeight="1"/>
    <row r="19758" ht="14.25" customHeight="1"/>
    <row r="19759" ht="14.25" customHeight="1"/>
    <row r="19760" ht="14.25" customHeight="1"/>
    <row r="19761" ht="14.25" customHeight="1"/>
    <row r="19762" ht="14.25" customHeight="1"/>
    <row r="19763" ht="14.25" customHeight="1"/>
    <row r="19764" ht="14.25" customHeight="1"/>
    <row r="19765" ht="14.25" customHeight="1"/>
    <row r="19766" ht="14.25" customHeight="1"/>
    <row r="19767" ht="14.25" customHeight="1"/>
    <row r="19768" ht="14.25" customHeight="1"/>
    <row r="19769" ht="14.25" customHeight="1"/>
    <row r="19770" ht="14.25" customHeight="1"/>
    <row r="19771" ht="14.25" customHeight="1"/>
    <row r="19772" ht="14.25" customHeight="1"/>
    <row r="19773" ht="14.25" customHeight="1"/>
    <row r="19774" ht="14.25" customHeight="1"/>
    <row r="19775" ht="14.25" customHeight="1"/>
    <row r="19776" ht="14.25" customHeight="1"/>
    <row r="19777" ht="14.25" customHeight="1"/>
    <row r="19778" ht="14.25" customHeight="1"/>
    <row r="19779" ht="14.25" customHeight="1"/>
    <row r="19780" ht="14.25" customHeight="1"/>
    <row r="19781" ht="14.25" customHeight="1"/>
    <row r="19782" ht="14.25" customHeight="1"/>
    <row r="19783" ht="14.25" customHeight="1"/>
    <row r="19784" ht="14.25" customHeight="1"/>
    <row r="19785" ht="14.25" customHeight="1"/>
    <row r="19786" ht="14.25" customHeight="1"/>
    <row r="19787" ht="14.25" customHeight="1"/>
    <row r="19788" ht="14.25" customHeight="1"/>
    <row r="19789" ht="14.25" customHeight="1"/>
    <row r="19790" ht="14.25" customHeight="1"/>
    <row r="19791" ht="14.25" customHeight="1"/>
    <row r="19792" ht="14.25" customHeight="1"/>
    <row r="19793" ht="14.25" customHeight="1"/>
    <row r="19794" ht="14.25" customHeight="1"/>
    <row r="19795" ht="14.25" customHeight="1"/>
    <row r="19796" ht="14.25" customHeight="1"/>
    <row r="19797" ht="14.25" customHeight="1"/>
    <row r="19798" ht="14.25" customHeight="1"/>
    <row r="19799" ht="14.25" customHeight="1"/>
    <row r="19800" ht="14.25" customHeight="1"/>
    <row r="19801" ht="14.25" customHeight="1"/>
    <row r="19802" ht="14.25" customHeight="1"/>
    <row r="19803" ht="14.25" customHeight="1"/>
    <row r="19804" ht="14.25" customHeight="1"/>
    <row r="19805" ht="14.25" customHeight="1"/>
    <row r="19806" ht="14.25" customHeight="1"/>
    <row r="19807" ht="14.25" customHeight="1"/>
    <row r="19808" ht="14.25" customHeight="1"/>
    <row r="19809" ht="14.25" customHeight="1"/>
    <row r="19810" ht="14.25" customHeight="1"/>
    <row r="19811" ht="14.25" customHeight="1"/>
    <row r="19812" ht="14.25" customHeight="1"/>
    <row r="19813" ht="14.25" customHeight="1"/>
    <row r="19814" ht="14.25" customHeight="1"/>
    <row r="19815" ht="14.25" customHeight="1"/>
    <row r="19816" ht="14.25" customHeight="1"/>
    <row r="19817" ht="14.25" customHeight="1"/>
    <row r="19818" ht="14.25" customHeight="1"/>
    <row r="19819" ht="14.25" customHeight="1"/>
    <row r="19820" ht="14.25" customHeight="1"/>
    <row r="19821" ht="14.25" customHeight="1"/>
    <row r="19822" ht="14.25" customHeight="1"/>
    <row r="19823" ht="14.25" customHeight="1"/>
    <row r="19824" ht="14.25" customHeight="1"/>
    <row r="19825" ht="14.25" customHeight="1"/>
    <row r="19826" ht="14.25" customHeight="1"/>
    <row r="19827" ht="14.25" customHeight="1"/>
    <row r="19828" ht="14.25" customHeight="1"/>
    <row r="19829" ht="14.25" customHeight="1"/>
    <row r="19830" ht="14.25" customHeight="1"/>
    <row r="19831" ht="14.25" customHeight="1"/>
    <row r="19832" ht="14.25" customHeight="1"/>
    <row r="19833" ht="14.25" customHeight="1"/>
    <row r="19834" ht="14.25" customHeight="1"/>
    <row r="19835" ht="14.25" customHeight="1"/>
    <row r="19836" ht="14.25" customHeight="1"/>
    <row r="19837" ht="14.25" customHeight="1"/>
    <row r="19838" ht="14.25" customHeight="1"/>
    <row r="19839" ht="14.25" customHeight="1"/>
    <row r="19840" ht="14.25" customHeight="1"/>
    <row r="19841" ht="14.25" customHeight="1"/>
    <row r="19842" ht="14.25" customHeight="1"/>
    <row r="19843" ht="14.25" customHeight="1"/>
    <row r="19844" ht="14.25" customHeight="1"/>
    <row r="19845" ht="14.25" customHeight="1"/>
    <row r="19846" ht="14.25" customHeight="1"/>
    <row r="19847" ht="14.25" customHeight="1"/>
    <row r="19848" ht="14.25" customHeight="1"/>
    <row r="19849" ht="14.25" customHeight="1"/>
    <row r="19850" ht="14.25" customHeight="1"/>
    <row r="19851" ht="14.25" customHeight="1"/>
    <row r="19852" ht="14.25" customHeight="1"/>
    <row r="19853" ht="14.25" customHeight="1"/>
    <row r="19854" ht="14.25" customHeight="1"/>
    <row r="19855" ht="14.25" customHeight="1"/>
    <row r="19856" ht="14.25" customHeight="1"/>
    <row r="19857" ht="14.25" customHeight="1"/>
    <row r="19858" ht="14.25" customHeight="1"/>
    <row r="19859" ht="14.25" customHeight="1"/>
    <row r="19860" ht="14.25" customHeight="1"/>
    <row r="19861" ht="14.25" customHeight="1"/>
    <row r="19862" ht="14.25" customHeight="1"/>
    <row r="19863" ht="14.25" customHeight="1"/>
    <row r="19864" ht="14.25" customHeight="1"/>
    <row r="19865" ht="14.25" customHeight="1"/>
    <row r="19866" ht="14.25" customHeight="1"/>
    <row r="19867" ht="14.25" customHeight="1"/>
    <row r="19868" ht="14.25" customHeight="1"/>
    <row r="19869" ht="14.25" customHeight="1"/>
    <row r="19870" ht="14.25" customHeight="1"/>
    <row r="19871" ht="14.25" customHeight="1"/>
    <row r="19872" ht="14.25" customHeight="1"/>
    <row r="19873" ht="14.25" customHeight="1"/>
    <row r="19874" ht="14.25" customHeight="1"/>
    <row r="19875" ht="14.25" customHeight="1"/>
    <row r="19876" ht="14.25" customHeight="1"/>
    <row r="19877" ht="14.25" customHeight="1"/>
    <row r="19878" ht="14.25" customHeight="1"/>
    <row r="19879" ht="14.25" customHeight="1"/>
    <row r="19880" ht="14.25" customHeight="1"/>
    <row r="19881" ht="14.25" customHeight="1"/>
    <row r="19882" ht="14.25" customHeight="1"/>
    <row r="19883" ht="14.25" customHeight="1"/>
    <row r="19884" ht="14.25" customHeight="1"/>
    <row r="19885" ht="14.25" customHeight="1"/>
    <row r="19886" ht="14.25" customHeight="1"/>
    <row r="19887" ht="14.25" customHeight="1"/>
    <row r="19888" ht="14.25" customHeight="1"/>
    <row r="19889" ht="14.25" customHeight="1"/>
    <row r="19890" ht="14.25" customHeight="1"/>
    <row r="19891" ht="14.25" customHeight="1"/>
    <row r="19892" ht="14.25" customHeight="1"/>
    <row r="19893" ht="14.25" customHeight="1"/>
    <row r="19894" ht="14.25" customHeight="1"/>
    <row r="19895" ht="14.25" customHeight="1"/>
    <row r="19896" ht="14.25" customHeight="1"/>
    <row r="19897" ht="14.25" customHeight="1"/>
    <row r="19898" ht="14.25" customHeight="1"/>
    <row r="19899" ht="14.25" customHeight="1"/>
    <row r="19900" ht="14.25" customHeight="1"/>
    <row r="19901" ht="14.25" customHeight="1"/>
    <row r="19902" ht="14.25" customHeight="1"/>
    <row r="19903" ht="14.25" customHeight="1"/>
    <row r="19904" ht="14.25" customHeight="1"/>
    <row r="19905" ht="14.25" customHeight="1"/>
    <row r="19906" ht="14.25" customHeight="1"/>
    <row r="19907" ht="14.25" customHeight="1"/>
    <row r="19908" ht="14.25" customHeight="1"/>
    <row r="19909" ht="14.25" customHeight="1"/>
    <row r="19910" ht="14.25" customHeight="1"/>
    <row r="19911" ht="14.25" customHeight="1"/>
    <row r="19912" ht="14.25" customHeight="1"/>
    <row r="19913" ht="14.25" customHeight="1"/>
    <row r="19914" ht="14.25" customHeight="1"/>
    <row r="19915" ht="14.25" customHeight="1"/>
    <row r="19916" ht="14.25" customHeight="1"/>
    <row r="19917" ht="14.25" customHeight="1"/>
    <row r="19918" ht="14.25" customHeight="1"/>
    <row r="19919" ht="14.25" customHeight="1"/>
    <row r="19920" ht="14.25" customHeight="1"/>
    <row r="19921" ht="14.25" customHeight="1"/>
    <row r="19922" ht="14.25" customHeight="1"/>
    <row r="19923" ht="14.25" customHeight="1"/>
    <row r="19924" ht="14.25" customHeight="1"/>
    <row r="19925" ht="14.25" customHeight="1"/>
    <row r="19926" ht="14.25" customHeight="1"/>
    <row r="19927" ht="14.25" customHeight="1"/>
    <row r="19928" ht="14.25" customHeight="1"/>
    <row r="19929" ht="14.25" customHeight="1"/>
    <row r="19930" ht="14.25" customHeight="1"/>
    <row r="19931" ht="14.25" customHeight="1"/>
    <row r="19932" ht="14.25" customHeight="1"/>
    <row r="19933" ht="14.25" customHeight="1"/>
    <row r="19934" ht="14.25" customHeight="1"/>
    <row r="19935" ht="14.25" customHeight="1"/>
    <row r="19936" ht="14.25" customHeight="1"/>
    <row r="19937" ht="14.25" customHeight="1"/>
    <row r="19938" ht="14.25" customHeight="1"/>
    <row r="19939" ht="14.25" customHeight="1"/>
    <row r="19940" ht="14.25" customHeight="1"/>
    <row r="19941" ht="14.25" customHeight="1"/>
    <row r="19942" ht="14.25" customHeight="1"/>
    <row r="19943" ht="14.25" customHeight="1"/>
    <row r="19944" ht="14.25" customHeight="1"/>
    <row r="19945" ht="14.25" customHeight="1"/>
    <row r="19946" ht="14.25" customHeight="1"/>
    <row r="19947" ht="14.25" customHeight="1"/>
    <row r="19948" ht="14.25" customHeight="1"/>
    <row r="19949" ht="14.25" customHeight="1"/>
    <row r="19950" ht="14.25" customHeight="1"/>
    <row r="19951" ht="14.25" customHeight="1"/>
    <row r="19952" ht="14.25" customHeight="1"/>
    <row r="19953" ht="14.25" customHeight="1"/>
    <row r="19954" ht="14.25" customHeight="1"/>
    <row r="19955" ht="14.25" customHeight="1"/>
    <row r="19956" ht="14.25" customHeight="1"/>
    <row r="19957" ht="14.25" customHeight="1"/>
    <row r="19958" ht="14.25" customHeight="1"/>
    <row r="19959" ht="14.25" customHeight="1"/>
    <row r="19960" ht="14.25" customHeight="1"/>
    <row r="19961" ht="14.25" customHeight="1"/>
    <row r="19962" ht="14.25" customHeight="1"/>
    <row r="19963" ht="14.25" customHeight="1"/>
    <row r="19964" ht="14.25" customHeight="1"/>
    <row r="19965" ht="14.25" customHeight="1"/>
    <row r="19966" ht="14.25" customHeight="1"/>
    <row r="19967" ht="14.25" customHeight="1"/>
    <row r="19968" ht="14.25" customHeight="1"/>
    <row r="19969" ht="14.25" customHeight="1"/>
    <row r="19970" ht="14.25" customHeight="1"/>
    <row r="19971" ht="14.25" customHeight="1"/>
    <row r="19972" ht="14.25" customHeight="1"/>
    <row r="19973" ht="14.25" customHeight="1"/>
    <row r="19974" ht="14.25" customHeight="1"/>
    <row r="19975" ht="14.25" customHeight="1"/>
    <row r="19976" ht="14.25" customHeight="1"/>
    <row r="19977" ht="14.25" customHeight="1"/>
    <row r="19978" ht="14.25" customHeight="1"/>
    <row r="19979" ht="14.25" customHeight="1"/>
    <row r="19980" ht="14.25" customHeight="1"/>
    <row r="19981" ht="14.25" customHeight="1"/>
    <row r="19982" ht="14.25" customHeight="1"/>
    <row r="19983" ht="14.25" customHeight="1"/>
    <row r="19984" ht="14.25" customHeight="1"/>
    <row r="19985" ht="14.25" customHeight="1"/>
    <row r="19986" ht="14.25" customHeight="1"/>
    <row r="19987" ht="14.25" customHeight="1"/>
    <row r="19988" ht="14.25" customHeight="1"/>
    <row r="19989" ht="14.25" customHeight="1"/>
    <row r="19990" ht="14.25" customHeight="1"/>
    <row r="19991" ht="14.25" customHeight="1"/>
    <row r="19992" ht="14.25" customHeight="1"/>
    <row r="19993" ht="14.25" customHeight="1"/>
    <row r="19994" ht="14.25" customHeight="1"/>
    <row r="19995" ht="14.25" customHeight="1"/>
    <row r="19996" ht="14.25" customHeight="1"/>
    <row r="19997" ht="14.25" customHeight="1"/>
    <row r="19998" ht="14.25" customHeight="1"/>
    <row r="19999" ht="14.25" customHeight="1"/>
    <row r="20000" ht="14.25" customHeight="1"/>
    <row r="20001" ht="14.25" customHeight="1"/>
    <row r="20002" ht="14.25" customHeight="1"/>
    <row r="20003" ht="14.25" customHeight="1"/>
    <row r="20004" ht="14.25" customHeight="1"/>
    <row r="20005" ht="14.25" customHeight="1"/>
    <row r="20006" ht="14.25" customHeight="1"/>
    <row r="20007" ht="14.25" customHeight="1"/>
    <row r="20008" ht="14.25" customHeight="1"/>
    <row r="20009" ht="14.25" customHeight="1"/>
    <row r="20010" ht="14.25" customHeight="1"/>
    <row r="20011" ht="14.25" customHeight="1"/>
    <row r="20012" ht="14.25" customHeight="1"/>
    <row r="20013" ht="14.25" customHeight="1"/>
    <row r="20014" ht="14.25" customHeight="1"/>
    <row r="20015" ht="14.25" customHeight="1"/>
    <row r="20016" ht="14.25" customHeight="1"/>
    <row r="20017" ht="14.25" customHeight="1"/>
    <row r="20018" ht="14.25" customHeight="1"/>
    <row r="20019" ht="14.25" customHeight="1"/>
    <row r="20020" ht="14.25" customHeight="1"/>
    <row r="20021" ht="14.25" customHeight="1"/>
    <row r="20022" ht="14.25" customHeight="1"/>
    <row r="20023" ht="14.25" customHeight="1"/>
    <row r="20024" ht="14.25" customHeight="1"/>
    <row r="20025" ht="14.25" customHeight="1"/>
    <row r="20026" ht="14.25" customHeight="1"/>
    <row r="20027" ht="14.25" customHeight="1"/>
    <row r="20028" ht="14.25" customHeight="1"/>
    <row r="20029" ht="14.25" customHeight="1"/>
    <row r="20030" ht="14.25" customHeight="1"/>
    <row r="20031" ht="14.25" customHeight="1"/>
    <row r="20032" ht="14.25" customHeight="1"/>
    <row r="20033" ht="14.25" customHeight="1"/>
    <row r="20034" ht="14.25" customHeight="1"/>
    <row r="20035" ht="14.25" customHeight="1"/>
    <row r="20036" ht="14.25" customHeight="1"/>
    <row r="20037" ht="14.25" customHeight="1"/>
    <row r="20038" ht="14.25" customHeight="1"/>
    <row r="20039" ht="14.25" customHeight="1"/>
    <row r="20040" ht="14.25" customHeight="1"/>
    <row r="20041" ht="14.25" customHeight="1"/>
    <row r="20042" ht="14.25" customHeight="1"/>
    <row r="20043" ht="14.25" customHeight="1"/>
    <row r="20044" ht="14.25" customHeight="1"/>
    <row r="20045" ht="14.25" customHeight="1"/>
    <row r="20046" ht="14.25" customHeight="1"/>
    <row r="20047" ht="14.25" customHeight="1"/>
    <row r="20048" ht="14.25" customHeight="1"/>
    <row r="20049" ht="14.25" customHeight="1"/>
    <row r="20050" ht="14.25" customHeight="1"/>
    <row r="20051" ht="14.25" customHeight="1"/>
    <row r="20052" ht="14.25" customHeight="1"/>
    <row r="20053" ht="14.25" customHeight="1"/>
    <row r="20054" ht="14.25" customHeight="1"/>
    <row r="20055" ht="14.25" customHeight="1"/>
    <row r="20056" ht="14.25" customHeight="1"/>
    <row r="20057" ht="14.25" customHeight="1"/>
    <row r="20058" ht="14.25" customHeight="1"/>
    <row r="20059" ht="14.25" customHeight="1"/>
    <row r="20060" ht="14.25" customHeight="1"/>
    <row r="20061" ht="14.25" customHeight="1"/>
    <row r="20062" ht="14.25" customHeight="1"/>
    <row r="20063" ht="14.25" customHeight="1"/>
    <row r="20064" ht="14.25" customHeight="1"/>
    <row r="20065" ht="14.25" customHeight="1"/>
    <row r="20066" ht="14.25" customHeight="1"/>
    <row r="20067" ht="14.25" customHeight="1"/>
    <row r="20068" ht="14.25" customHeight="1"/>
    <row r="20069" ht="14.25" customHeight="1"/>
    <row r="20070" ht="14.25" customHeight="1"/>
    <row r="20071" ht="14.25" customHeight="1"/>
    <row r="20072" ht="14.25" customHeight="1"/>
    <row r="20073" ht="14.25" customHeight="1"/>
    <row r="20074" ht="14.25" customHeight="1"/>
    <row r="20075" ht="14.25" customHeight="1"/>
    <row r="20076" ht="14.25" customHeight="1"/>
    <row r="20077" ht="14.25" customHeight="1"/>
    <row r="20078" ht="14.25" customHeight="1"/>
    <row r="20079" ht="14.25" customHeight="1"/>
    <row r="20080" ht="14.25" customHeight="1"/>
    <row r="20081" ht="14.25" customHeight="1"/>
    <row r="20082" ht="14.25" customHeight="1"/>
    <row r="20083" ht="14.25" customHeight="1"/>
    <row r="20084" ht="14.25" customHeight="1"/>
    <row r="20085" ht="14.25" customHeight="1"/>
    <row r="20086" ht="14.25" customHeight="1"/>
    <row r="20087" ht="14.25" customHeight="1"/>
    <row r="20088" ht="14.25" customHeight="1"/>
    <row r="20089" ht="14.25" customHeight="1"/>
    <row r="20090" ht="14.25" customHeight="1"/>
    <row r="20091" ht="14.25" customHeight="1"/>
    <row r="20092" ht="14.25" customHeight="1"/>
    <row r="20093" ht="14.25" customHeight="1"/>
    <row r="20094" ht="14.25" customHeight="1"/>
    <row r="20095" ht="14.25" customHeight="1"/>
    <row r="20096" ht="14.25" customHeight="1"/>
    <row r="20097" ht="14.25" customHeight="1"/>
    <row r="20098" ht="14.25" customHeight="1"/>
    <row r="20099" ht="14.25" customHeight="1"/>
    <row r="20100" ht="14.25" customHeight="1"/>
    <row r="20101" ht="14.25" customHeight="1"/>
    <row r="20102" ht="14.25" customHeight="1"/>
    <row r="20103" ht="14.25" customHeight="1"/>
    <row r="20104" ht="14.25" customHeight="1"/>
    <row r="20105" ht="14.25" customHeight="1"/>
    <row r="20106" ht="14.25" customHeight="1"/>
    <row r="20107" ht="14.25" customHeight="1"/>
    <row r="20108" ht="14.25" customHeight="1"/>
    <row r="20109" ht="14.25" customHeight="1"/>
    <row r="20110" ht="14.25" customHeight="1"/>
    <row r="20111" ht="14.25" customHeight="1"/>
    <row r="20112" ht="14.25" customHeight="1"/>
    <row r="20113" ht="14.25" customHeight="1"/>
    <row r="20114" ht="14.25" customHeight="1"/>
    <row r="20115" ht="14.25" customHeight="1"/>
    <row r="20116" ht="14.25" customHeight="1"/>
    <row r="20117" ht="14.25" customHeight="1"/>
    <row r="20118" ht="14.25" customHeight="1"/>
    <row r="20119" ht="14.25" customHeight="1"/>
    <row r="20120" ht="14.25" customHeight="1"/>
    <row r="20121" ht="14.25" customHeight="1"/>
    <row r="20122" ht="14.25" customHeight="1"/>
    <row r="20123" ht="14.25" customHeight="1"/>
    <row r="20124" ht="14.25" customHeight="1"/>
    <row r="20125" ht="14.25" customHeight="1"/>
    <row r="20126" ht="14.25" customHeight="1"/>
    <row r="20127" ht="14.25" customHeight="1"/>
    <row r="20128" ht="14.25" customHeight="1"/>
    <row r="20129" ht="14.25" customHeight="1"/>
    <row r="20130" ht="14.25" customHeight="1"/>
    <row r="20131" ht="14.25" customHeight="1"/>
    <row r="20132" ht="14.25" customHeight="1"/>
    <row r="20133" ht="14.25" customHeight="1"/>
    <row r="20134" ht="14.25" customHeight="1"/>
    <row r="20135" ht="14.25" customHeight="1"/>
    <row r="20136" ht="14.25" customHeight="1"/>
    <row r="20137" ht="14.25" customHeight="1"/>
    <row r="20138" ht="14.25" customHeight="1"/>
    <row r="20139" ht="14.25" customHeight="1"/>
    <row r="20140" ht="14.25" customHeight="1"/>
    <row r="20141" ht="14.25" customHeight="1"/>
    <row r="20142" ht="14.25" customHeight="1"/>
    <row r="20143" ht="14.25" customHeight="1"/>
    <row r="20144" ht="14.25" customHeight="1"/>
    <row r="20145" ht="14.25" customHeight="1"/>
    <row r="20146" ht="14.25" customHeight="1"/>
    <row r="20147" ht="14.25" customHeight="1"/>
    <row r="20148" ht="14.25" customHeight="1"/>
    <row r="20149" ht="14.25" customHeight="1"/>
    <row r="20150" ht="14.25" customHeight="1"/>
    <row r="20151" ht="14.25" customHeight="1"/>
    <row r="20152" ht="14.25" customHeight="1"/>
    <row r="20153" ht="14.25" customHeight="1"/>
    <row r="20154" ht="14.25" customHeight="1"/>
    <row r="20155" ht="14.25" customHeight="1"/>
    <row r="20156" ht="14.25" customHeight="1"/>
    <row r="20157" ht="14.25" customHeight="1"/>
    <row r="20158" ht="14.25" customHeight="1"/>
    <row r="20159" ht="14.25" customHeight="1"/>
    <row r="20160" ht="14.25" customHeight="1"/>
    <row r="20161" ht="14.25" customHeight="1"/>
    <row r="20162" ht="14.25" customHeight="1"/>
    <row r="20163" ht="14.25" customHeight="1"/>
    <row r="20164" ht="14.25" customHeight="1"/>
    <row r="20165" ht="14.25" customHeight="1"/>
    <row r="20166" ht="14.25" customHeight="1"/>
    <row r="20167" ht="14.25" customHeight="1"/>
    <row r="20168" ht="14.25" customHeight="1"/>
    <row r="20169" ht="14.25" customHeight="1"/>
    <row r="20170" ht="14.25" customHeight="1"/>
    <row r="20171" ht="14.25" customHeight="1"/>
    <row r="20172" ht="14.25" customHeight="1"/>
    <row r="20173" ht="14.25" customHeight="1"/>
    <row r="20174" ht="14.25" customHeight="1"/>
    <row r="20175" ht="14.25" customHeight="1"/>
    <row r="20176" ht="14.25" customHeight="1"/>
    <row r="20177" ht="14.25" customHeight="1"/>
    <row r="20178" ht="14.25" customHeight="1"/>
    <row r="20179" ht="14.25" customHeight="1"/>
    <row r="20180" ht="14.25" customHeight="1"/>
    <row r="20181" ht="14.25" customHeight="1"/>
    <row r="20182" ht="14.25" customHeight="1"/>
    <row r="20183" ht="14.25" customHeight="1"/>
    <row r="20184" ht="14.25" customHeight="1"/>
    <row r="20185" ht="14.25" customHeight="1"/>
    <row r="20186" ht="14.25" customHeight="1"/>
    <row r="20187" ht="14.25" customHeight="1"/>
    <row r="20188" ht="14.25" customHeight="1"/>
    <row r="20189" ht="14.25" customHeight="1"/>
    <row r="20190" ht="14.25" customHeight="1"/>
    <row r="20191" ht="14.25" customHeight="1"/>
    <row r="20192" ht="14.25" customHeight="1"/>
    <row r="20193" ht="14.25" customHeight="1"/>
    <row r="20194" ht="14.25" customHeight="1"/>
    <row r="20195" ht="14.25" customHeight="1"/>
    <row r="20196" ht="14.25" customHeight="1"/>
    <row r="20197" ht="14.25" customHeight="1"/>
    <row r="20198" ht="14.25" customHeight="1"/>
    <row r="20199" ht="14.25" customHeight="1"/>
    <row r="20200" ht="14.25" customHeight="1"/>
    <row r="20201" ht="14.25" customHeight="1"/>
    <row r="20202" ht="14.25" customHeight="1"/>
    <row r="20203" ht="14.25" customHeight="1"/>
    <row r="20204" ht="14.25" customHeight="1"/>
    <row r="20205" ht="14.25" customHeight="1"/>
    <row r="20206" ht="14.25" customHeight="1"/>
    <row r="20207" ht="14.25" customHeight="1"/>
    <row r="20208" ht="14.25" customHeight="1"/>
    <row r="20209" ht="14.25" customHeight="1"/>
    <row r="20210" ht="14.25" customHeight="1"/>
    <row r="20211" ht="14.25" customHeight="1"/>
    <row r="20212" ht="14.25" customHeight="1"/>
    <row r="20213" ht="14.25" customHeight="1"/>
    <row r="20214" ht="14.25" customHeight="1"/>
    <row r="20215" ht="14.25" customHeight="1"/>
    <row r="20216" ht="14.25" customHeight="1"/>
    <row r="20217" ht="14.25" customHeight="1"/>
    <row r="20218" ht="14.25" customHeight="1"/>
    <row r="20219" ht="14.25" customHeight="1"/>
    <row r="20220" ht="14.25" customHeight="1"/>
    <row r="20221" ht="14.25" customHeight="1"/>
    <row r="20222" ht="14.25" customHeight="1"/>
    <row r="20223" ht="14.25" customHeight="1"/>
    <row r="20224" ht="14.25" customHeight="1"/>
    <row r="20225" ht="14.25" customHeight="1"/>
    <row r="20226" ht="14.25" customHeight="1"/>
    <row r="20227" ht="14.25" customHeight="1"/>
    <row r="20228" ht="14.25" customHeight="1"/>
    <row r="20229" ht="14.25" customHeight="1"/>
    <row r="20230" ht="14.25" customHeight="1"/>
    <row r="20231" ht="14.25" customHeight="1"/>
    <row r="20232" ht="14.25" customHeight="1"/>
    <row r="20233" ht="14.25" customHeight="1"/>
    <row r="20234" ht="14.25" customHeight="1"/>
    <row r="20235" ht="14.25" customHeight="1"/>
    <row r="20236" ht="14.25" customHeight="1"/>
    <row r="20237" ht="14.25" customHeight="1"/>
    <row r="20238" ht="14.25" customHeight="1"/>
    <row r="20239" ht="14.25" customHeight="1"/>
    <row r="20240" ht="14.25" customHeight="1"/>
    <row r="20241" ht="14.25" customHeight="1"/>
    <row r="20242" ht="14.25" customHeight="1"/>
    <row r="20243" ht="14.25" customHeight="1"/>
    <row r="20244" ht="14.25" customHeight="1"/>
    <row r="20245" ht="14.25" customHeight="1"/>
    <row r="20246" ht="14.25" customHeight="1"/>
    <row r="20247" ht="14.25" customHeight="1"/>
    <row r="20248" ht="14.25" customHeight="1"/>
    <row r="20249" ht="14.25" customHeight="1"/>
    <row r="20250" ht="14.25" customHeight="1"/>
    <row r="20251" ht="14.25" customHeight="1"/>
    <row r="20252" ht="14.25" customHeight="1"/>
    <row r="20253" ht="14.25" customHeight="1"/>
    <row r="20254" ht="14.25" customHeight="1"/>
    <row r="20255" ht="14.25" customHeight="1"/>
    <row r="20256" ht="14.25" customHeight="1"/>
    <row r="20257" ht="14.25" customHeight="1"/>
    <row r="20258" ht="14.25" customHeight="1"/>
    <row r="20259" ht="14.25" customHeight="1"/>
    <row r="20260" ht="14.25" customHeight="1"/>
    <row r="20261" ht="14.25" customHeight="1"/>
    <row r="20262" ht="14.25" customHeight="1"/>
    <row r="20263" ht="14.25" customHeight="1"/>
    <row r="20264" ht="14.25" customHeight="1"/>
    <row r="20265" ht="14.25" customHeight="1"/>
    <row r="20266" ht="14.25" customHeight="1"/>
    <row r="20267" ht="14.25" customHeight="1"/>
    <row r="20268" ht="14.25" customHeight="1"/>
    <row r="20269" ht="14.25" customHeight="1"/>
    <row r="20270" ht="14.25" customHeight="1"/>
    <row r="20271" ht="14.25" customHeight="1"/>
    <row r="20272" ht="14.25" customHeight="1"/>
    <row r="20273" ht="14.25" customHeight="1"/>
    <row r="20274" ht="14.25" customHeight="1"/>
    <row r="20275" ht="14.25" customHeight="1"/>
    <row r="20276" ht="14.25" customHeight="1"/>
    <row r="20277" ht="14.25" customHeight="1"/>
    <row r="20278" ht="14.25" customHeight="1"/>
    <row r="20279" ht="14.25" customHeight="1"/>
    <row r="20280" ht="14.25" customHeight="1"/>
    <row r="20281" ht="14.25" customHeight="1"/>
    <row r="20282" ht="14.25" customHeight="1"/>
    <row r="20283" ht="14.25" customHeight="1"/>
    <row r="20284" ht="14.25" customHeight="1"/>
    <row r="20285" ht="14.25" customHeight="1"/>
    <row r="20286" ht="14.25" customHeight="1"/>
    <row r="20287" ht="14.25" customHeight="1"/>
    <row r="20288" ht="14.25" customHeight="1"/>
    <row r="20289" ht="14.25" customHeight="1"/>
    <row r="20290" ht="14.25" customHeight="1"/>
    <row r="20291" ht="14.25" customHeight="1"/>
    <row r="20292" ht="14.25" customHeight="1"/>
    <row r="20293" ht="14.25" customHeight="1"/>
    <row r="20294" ht="14.25" customHeight="1"/>
    <row r="20295" ht="14.25" customHeight="1"/>
    <row r="20296" ht="14.25" customHeight="1"/>
    <row r="20297" ht="14.25" customHeight="1"/>
    <row r="20298" ht="14.25" customHeight="1"/>
    <row r="20299" ht="14.25" customHeight="1"/>
    <row r="20300" ht="14.25" customHeight="1"/>
    <row r="20301" ht="14.25" customHeight="1"/>
    <row r="20302" ht="14.25" customHeight="1"/>
    <row r="20303" ht="14.25" customHeight="1"/>
    <row r="20304" ht="14.25" customHeight="1"/>
    <row r="20305" ht="14.25" customHeight="1"/>
    <row r="20306" ht="14.25" customHeight="1"/>
    <row r="20307" ht="14.25" customHeight="1"/>
    <row r="20308" ht="14.25" customHeight="1"/>
    <row r="20309" ht="14.25" customHeight="1"/>
    <row r="20310" ht="14.25" customHeight="1"/>
    <row r="20311" ht="14.25" customHeight="1"/>
    <row r="20312" ht="14.25" customHeight="1"/>
    <row r="20313" ht="14.25" customHeight="1"/>
    <row r="20314" ht="14.25" customHeight="1"/>
    <row r="20315" ht="14.25" customHeight="1"/>
    <row r="20316" ht="14.25" customHeight="1"/>
    <row r="20317" ht="14.25" customHeight="1"/>
    <row r="20318" ht="14.25" customHeight="1"/>
    <row r="20319" ht="14.25" customHeight="1"/>
    <row r="20320" ht="14.25" customHeight="1"/>
    <row r="20321" ht="14.25" customHeight="1"/>
    <row r="20322" ht="14.25" customHeight="1"/>
    <row r="20323" ht="14.25" customHeight="1"/>
    <row r="20324" ht="14.25" customHeight="1"/>
    <row r="20325" ht="14.25" customHeight="1"/>
    <row r="20326" ht="14.25" customHeight="1"/>
    <row r="20327" ht="14.25" customHeight="1"/>
    <row r="20328" ht="14.25" customHeight="1"/>
    <row r="20329" ht="14.25" customHeight="1"/>
    <row r="20330" ht="14.25" customHeight="1"/>
    <row r="20331" ht="14.25" customHeight="1"/>
    <row r="20332" ht="14.25" customHeight="1"/>
    <row r="20333" ht="14.25" customHeight="1"/>
    <row r="20334" ht="14.25" customHeight="1"/>
    <row r="20335" ht="14.25" customHeight="1"/>
    <row r="20336" ht="14.25" customHeight="1"/>
    <row r="20337" ht="14.25" customHeight="1"/>
    <row r="20338" ht="14.25" customHeight="1"/>
    <row r="20339" ht="14.25" customHeight="1"/>
    <row r="20340" ht="14.25" customHeight="1"/>
    <row r="20341" ht="14.25" customHeight="1"/>
    <row r="20342" ht="14.25" customHeight="1"/>
    <row r="20343" ht="14.25" customHeight="1"/>
    <row r="20344" ht="14.25" customHeight="1"/>
    <row r="20345" ht="14.25" customHeight="1"/>
    <row r="20346" ht="14.25" customHeight="1"/>
    <row r="20347" ht="14.25" customHeight="1"/>
    <row r="20348" ht="14.25" customHeight="1"/>
    <row r="20349" ht="14.25" customHeight="1"/>
    <row r="20350" ht="14.25" customHeight="1"/>
    <row r="20351" ht="14.25" customHeight="1"/>
    <row r="20352" ht="14.25" customHeight="1"/>
    <row r="20353" ht="14.25" customHeight="1"/>
    <row r="20354" ht="14.25" customHeight="1"/>
    <row r="20355" ht="14.25" customHeight="1"/>
    <row r="20356" ht="14.25" customHeight="1"/>
    <row r="20357" ht="14.25" customHeight="1"/>
    <row r="20358" ht="14.25" customHeight="1"/>
    <row r="20359" ht="14.25" customHeight="1"/>
    <row r="20360" ht="14.25" customHeight="1"/>
    <row r="20361" ht="14.25" customHeight="1"/>
    <row r="20362" ht="14.25" customHeight="1"/>
    <row r="20363" ht="14.25" customHeight="1"/>
    <row r="20364" ht="14.25" customHeight="1"/>
    <row r="20365" ht="14.25" customHeight="1"/>
    <row r="20366" ht="14.25" customHeight="1"/>
    <row r="20367" ht="14.25" customHeight="1"/>
    <row r="20368" ht="14.25" customHeight="1"/>
    <row r="20369" ht="14.25" customHeight="1"/>
    <row r="20370" ht="14.25" customHeight="1"/>
    <row r="20371" ht="14.25" customHeight="1"/>
    <row r="20372" ht="14.25" customHeight="1"/>
    <row r="20373" ht="14.25" customHeight="1"/>
    <row r="20374" ht="14.25" customHeight="1"/>
    <row r="20375" ht="14.25" customHeight="1"/>
    <row r="20376" ht="14.25" customHeight="1"/>
    <row r="20377" ht="14.25" customHeight="1"/>
    <row r="20378" ht="14.25" customHeight="1"/>
    <row r="20379" ht="14.25" customHeight="1"/>
    <row r="20380" ht="14.25" customHeight="1"/>
    <row r="20381" ht="14.25" customHeight="1"/>
    <row r="20382" ht="14.25" customHeight="1"/>
    <row r="20383" ht="14.25" customHeight="1"/>
    <row r="20384" ht="14.25" customHeight="1"/>
    <row r="20385" ht="14.25" customHeight="1"/>
    <row r="20386" ht="14.25" customHeight="1"/>
    <row r="20387" ht="14.25" customHeight="1"/>
    <row r="20388" ht="14.25" customHeight="1"/>
    <row r="20389" ht="14.25" customHeight="1"/>
    <row r="20390" ht="14.25" customHeight="1"/>
    <row r="20391" ht="14.25" customHeight="1"/>
    <row r="20392" ht="14.25" customHeight="1"/>
    <row r="20393" ht="14.25" customHeight="1"/>
    <row r="20394" ht="14.25" customHeight="1"/>
    <row r="20395" ht="14.25" customHeight="1"/>
    <row r="20396" ht="14.25" customHeight="1"/>
    <row r="20397" ht="14.25" customHeight="1"/>
    <row r="20398" ht="14.25" customHeight="1"/>
    <row r="20399" ht="14.25" customHeight="1"/>
    <row r="20400" ht="14.25" customHeight="1"/>
    <row r="20401" ht="14.25" customHeight="1"/>
    <row r="20402" ht="14.25" customHeight="1"/>
    <row r="20403" ht="14.25" customHeight="1"/>
    <row r="20404" ht="14.25" customHeight="1"/>
    <row r="20405" ht="14.25" customHeight="1"/>
    <row r="20406" ht="14.25" customHeight="1"/>
    <row r="20407" ht="14.25" customHeight="1"/>
    <row r="20408" ht="14.25" customHeight="1"/>
    <row r="20409" ht="14.25" customHeight="1"/>
    <row r="20410" ht="14.25" customHeight="1"/>
    <row r="20411" ht="14.25" customHeight="1"/>
    <row r="20412" ht="14.25" customHeight="1"/>
    <row r="20413" ht="14.25" customHeight="1"/>
    <row r="20414" ht="14.25" customHeight="1"/>
    <row r="20415" ht="14.25" customHeight="1"/>
    <row r="20416" ht="14.25" customHeight="1"/>
    <row r="20417" ht="14.25" customHeight="1"/>
    <row r="20418" ht="14.25" customHeight="1"/>
    <row r="20419" ht="14.25" customHeight="1"/>
    <row r="20420" ht="14.25" customHeight="1"/>
    <row r="20421" ht="14.25" customHeight="1"/>
    <row r="20422" ht="14.25" customHeight="1"/>
    <row r="20423" ht="14.25" customHeight="1"/>
    <row r="20424" ht="14.25" customHeight="1"/>
    <row r="20425" ht="14.25" customHeight="1"/>
    <row r="20426" ht="14.25" customHeight="1"/>
    <row r="20427" ht="14.25" customHeight="1"/>
    <row r="20428" ht="14.25" customHeight="1"/>
    <row r="20429" ht="14.25" customHeight="1"/>
    <row r="20430" ht="14.25" customHeight="1"/>
    <row r="20431" ht="14.25" customHeight="1"/>
    <row r="20432" ht="14.25" customHeight="1"/>
    <row r="20433" ht="14.25" customHeight="1"/>
    <row r="20434" ht="14.25" customHeight="1"/>
    <row r="20435" ht="14.25" customHeight="1"/>
    <row r="20436" ht="14.25" customHeight="1"/>
    <row r="20437" ht="14.25" customHeight="1"/>
    <row r="20438" ht="14.25" customHeight="1"/>
    <row r="20439" ht="14.25" customHeight="1"/>
    <row r="20440" ht="14.25" customHeight="1"/>
    <row r="20441" ht="14.25" customHeight="1"/>
    <row r="20442" ht="14.25" customHeight="1"/>
    <row r="20443" ht="14.25" customHeight="1"/>
    <row r="20444" ht="14.25" customHeight="1"/>
    <row r="20445" ht="14.25" customHeight="1"/>
    <row r="20446" ht="14.25" customHeight="1"/>
    <row r="20447" ht="14.25" customHeight="1"/>
    <row r="20448" ht="14.25" customHeight="1"/>
    <row r="20449" ht="14.25" customHeight="1"/>
    <row r="20450" ht="14.25" customHeight="1"/>
    <row r="20451" ht="14.25" customHeight="1"/>
    <row r="20452" ht="14.25" customHeight="1"/>
    <row r="20453" ht="14.25" customHeight="1"/>
    <row r="20454" ht="14.25" customHeight="1"/>
    <row r="20455" ht="14.25" customHeight="1"/>
    <row r="20456" ht="14.25" customHeight="1"/>
    <row r="20457" ht="14.25" customHeight="1"/>
    <row r="20458" ht="14.25" customHeight="1"/>
    <row r="20459" ht="14.25" customHeight="1"/>
    <row r="20460" ht="14.25" customHeight="1"/>
    <row r="20461" ht="14.25" customHeight="1"/>
    <row r="20462" ht="14.25" customHeight="1"/>
    <row r="20463" ht="14.25" customHeight="1"/>
    <row r="20464" ht="14.25" customHeight="1"/>
    <row r="20465" ht="14.25" customHeight="1"/>
    <row r="20466" ht="14.25" customHeight="1"/>
    <row r="20467" ht="14.25" customHeight="1"/>
    <row r="20468" ht="14.25" customHeight="1"/>
    <row r="20469" ht="14.25" customHeight="1"/>
    <row r="20470" ht="14.25" customHeight="1"/>
    <row r="20471" ht="14.25" customHeight="1"/>
    <row r="20472" ht="14.25" customHeight="1"/>
    <row r="20473" ht="14.25" customHeight="1"/>
    <row r="20474" ht="14.25" customHeight="1"/>
    <row r="20475" ht="14.25" customHeight="1"/>
    <row r="20476" ht="14.25" customHeight="1"/>
    <row r="20477" ht="14.25" customHeight="1"/>
    <row r="20478" ht="14.25" customHeight="1"/>
    <row r="20479" ht="14.25" customHeight="1"/>
    <row r="20480" ht="14.25" customHeight="1"/>
    <row r="20481" ht="14.25" customHeight="1"/>
    <row r="20482" ht="14.25" customHeight="1"/>
    <row r="20483" ht="14.25" customHeight="1"/>
    <row r="20484" ht="14.25" customHeight="1"/>
    <row r="20485" ht="14.25" customHeight="1"/>
    <row r="20486" ht="14.25" customHeight="1"/>
    <row r="20487" ht="14.25" customHeight="1"/>
    <row r="20488" ht="14.25" customHeight="1"/>
    <row r="20489" ht="14.25" customHeight="1"/>
    <row r="20490" ht="14.25" customHeight="1"/>
    <row r="20491" ht="14.25" customHeight="1"/>
    <row r="20492" ht="14.25" customHeight="1"/>
    <row r="20493" ht="14.25" customHeight="1"/>
    <row r="20494" ht="14.25" customHeight="1"/>
    <row r="20495" ht="14.25" customHeight="1"/>
    <row r="20496" ht="14.25" customHeight="1"/>
    <row r="20497" ht="14.25" customHeight="1"/>
    <row r="20498" ht="14.25" customHeight="1"/>
    <row r="20499" ht="14.25" customHeight="1"/>
    <row r="20500" ht="14.25" customHeight="1"/>
    <row r="20501" ht="14.25" customHeight="1"/>
    <row r="20502" ht="14.25" customHeight="1"/>
    <row r="20503" ht="14.25" customHeight="1"/>
    <row r="20504" ht="14.25" customHeight="1"/>
    <row r="20505" ht="14.25" customHeight="1"/>
    <row r="20506" ht="14.25" customHeight="1"/>
    <row r="20507" ht="14.25" customHeight="1"/>
    <row r="20508" ht="14.25" customHeight="1"/>
    <row r="20509" ht="14.25" customHeight="1"/>
    <row r="20510" ht="14.25" customHeight="1"/>
    <row r="20511" ht="14.25" customHeight="1"/>
    <row r="20512" ht="14.25" customHeight="1"/>
    <row r="20513" ht="14.25" customHeight="1"/>
    <row r="20514" ht="14.25" customHeight="1"/>
    <row r="20515" ht="14.25" customHeight="1"/>
    <row r="20516" ht="14.25" customHeight="1"/>
    <row r="20517" ht="14.25" customHeight="1"/>
    <row r="20518" ht="14.25" customHeight="1"/>
    <row r="20519" ht="14.25" customHeight="1"/>
    <row r="20520" ht="14.25" customHeight="1"/>
    <row r="20521" ht="14.25" customHeight="1"/>
    <row r="20522" ht="14.25" customHeight="1"/>
    <row r="20523" ht="14.25" customHeight="1"/>
    <row r="20524" ht="14.25" customHeight="1"/>
    <row r="20525" ht="14.25" customHeight="1"/>
    <row r="20526" ht="14.25" customHeight="1"/>
    <row r="20527" ht="14.25" customHeight="1"/>
    <row r="20528" ht="14.25" customHeight="1"/>
    <row r="20529" ht="14.25" customHeight="1"/>
    <row r="20530" ht="14.25" customHeight="1"/>
    <row r="20531" ht="14.25" customHeight="1"/>
    <row r="20532" ht="14.25" customHeight="1"/>
    <row r="20533" ht="14.25" customHeight="1"/>
    <row r="20534" ht="14.25" customHeight="1"/>
    <row r="20535" ht="14.25" customHeight="1"/>
    <row r="20536" ht="14.25" customHeight="1"/>
    <row r="20537" ht="14.25" customHeight="1"/>
    <row r="20538" ht="14.25" customHeight="1"/>
    <row r="20539" ht="14.25" customHeight="1"/>
    <row r="20540" ht="14.25" customHeight="1"/>
    <row r="20541" ht="14.25" customHeight="1"/>
    <row r="20542" ht="14.25" customHeight="1"/>
    <row r="20543" ht="14.25" customHeight="1"/>
    <row r="20544" ht="14.25" customHeight="1"/>
    <row r="20545" ht="14.25" customHeight="1"/>
    <row r="20546" ht="14.25" customHeight="1"/>
    <row r="20547" ht="14.25" customHeight="1"/>
    <row r="20548" ht="14.25" customHeight="1"/>
    <row r="20549" ht="14.25" customHeight="1"/>
    <row r="20550" ht="14.25" customHeight="1"/>
    <row r="20551" ht="14.25" customHeight="1"/>
    <row r="20552" ht="14.25" customHeight="1"/>
    <row r="20553" ht="14.25" customHeight="1"/>
    <row r="20554" ht="14.25" customHeight="1"/>
    <row r="20555" ht="14.25" customHeight="1"/>
    <row r="20556" ht="14.25" customHeight="1"/>
    <row r="20557" ht="14.25" customHeight="1"/>
    <row r="20558" ht="14.25" customHeight="1"/>
    <row r="20559" ht="14.25" customHeight="1"/>
    <row r="20560" ht="14.25" customHeight="1"/>
    <row r="20561" ht="14.25" customHeight="1"/>
    <row r="20562" ht="14.25" customHeight="1"/>
    <row r="20563" ht="14.25" customHeight="1"/>
    <row r="20564" ht="14.25" customHeight="1"/>
    <row r="20565" ht="14.25" customHeight="1"/>
    <row r="20566" ht="14.25" customHeight="1"/>
    <row r="20567" ht="14.25" customHeight="1"/>
    <row r="20568" ht="14.25" customHeight="1"/>
    <row r="20569" ht="14.25" customHeight="1"/>
    <row r="20570" ht="14.25" customHeight="1"/>
    <row r="20571" ht="14.25" customHeight="1"/>
    <row r="20572" ht="14.25" customHeight="1"/>
    <row r="20573" ht="14.25" customHeight="1"/>
    <row r="20574" ht="14.25" customHeight="1"/>
    <row r="20575" ht="14.25" customHeight="1"/>
    <row r="20576" ht="14.25" customHeight="1"/>
    <row r="20577" ht="14.25" customHeight="1"/>
    <row r="20578" ht="14.25" customHeight="1"/>
    <row r="20579" ht="14.25" customHeight="1"/>
    <row r="20580" ht="14.25" customHeight="1"/>
    <row r="20581" ht="14.25" customHeight="1"/>
    <row r="20582" ht="14.25" customHeight="1"/>
    <row r="20583" ht="14.25" customHeight="1"/>
    <row r="20584" ht="14.25" customHeight="1"/>
    <row r="20585" ht="14.25" customHeight="1"/>
    <row r="20586" ht="14.25" customHeight="1"/>
    <row r="20587" ht="14.25" customHeight="1"/>
    <row r="20588" ht="14.25" customHeight="1"/>
    <row r="20589" ht="14.25" customHeight="1"/>
    <row r="20590" ht="14.25" customHeight="1"/>
    <row r="20591" ht="14.25" customHeight="1"/>
    <row r="20592" ht="14.25" customHeight="1"/>
    <row r="20593" ht="14.25" customHeight="1"/>
    <row r="20594" ht="14.25" customHeight="1"/>
    <row r="20595" ht="14.25" customHeight="1"/>
    <row r="20596" ht="14.25" customHeight="1"/>
    <row r="20597" ht="14.25" customHeight="1"/>
    <row r="20598" ht="14.25" customHeight="1"/>
    <row r="20599" ht="14.25" customHeight="1"/>
    <row r="20600" ht="14.25" customHeight="1"/>
    <row r="20601" ht="14.25" customHeight="1"/>
    <row r="20602" ht="14.25" customHeight="1"/>
    <row r="20603" ht="14.25" customHeight="1"/>
    <row r="20604" ht="14.25" customHeight="1"/>
    <row r="20605" ht="14.25" customHeight="1"/>
    <row r="20606" ht="14.25" customHeight="1"/>
    <row r="20607" ht="14.25" customHeight="1"/>
    <row r="20608" ht="14.25" customHeight="1"/>
    <row r="20609" ht="14.25" customHeight="1"/>
    <row r="20610" ht="14.25" customHeight="1"/>
    <row r="20611" ht="14.25" customHeight="1"/>
    <row r="20612" ht="14.25" customHeight="1"/>
    <row r="20613" ht="14.25" customHeight="1"/>
    <row r="20614" ht="14.25" customHeight="1"/>
    <row r="20615" ht="14.25" customHeight="1"/>
    <row r="20616" ht="14.25" customHeight="1"/>
    <row r="20617" ht="14.25" customHeight="1"/>
    <row r="20618" ht="14.25" customHeight="1"/>
    <row r="20619" ht="14.25" customHeight="1"/>
    <row r="20620" ht="14.25" customHeight="1"/>
    <row r="20621" ht="14.25" customHeight="1"/>
    <row r="20622" ht="14.25" customHeight="1"/>
    <row r="20623" ht="14.25" customHeight="1"/>
    <row r="20624" ht="14.25" customHeight="1"/>
    <row r="20625" ht="14.25" customHeight="1"/>
    <row r="20626" ht="14.25" customHeight="1"/>
    <row r="20627" ht="14.25" customHeight="1"/>
    <row r="20628" ht="14.25" customHeight="1"/>
    <row r="20629" ht="14.25" customHeight="1"/>
    <row r="20630" ht="14.25" customHeight="1"/>
    <row r="20631" ht="14.25" customHeight="1"/>
    <row r="20632" ht="14.25" customHeight="1"/>
    <row r="20633" ht="14.25" customHeight="1"/>
    <row r="20634" ht="14.25" customHeight="1"/>
    <row r="20635" ht="14.25" customHeight="1"/>
    <row r="20636" ht="14.25" customHeight="1"/>
    <row r="20637" ht="14.25" customHeight="1"/>
    <row r="20638" ht="14.25" customHeight="1"/>
    <row r="20639" ht="14.25" customHeight="1"/>
    <row r="20640" ht="14.25" customHeight="1"/>
    <row r="20641" ht="14.25" customHeight="1"/>
    <row r="20642" ht="14.25" customHeight="1"/>
    <row r="20643" ht="14.25" customHeight="1"/>
    <row r="20644" ht="14.25" customHeight="1"/>
    <row r="20645" ht="14.25" customHeight="1"/>
    <row r="20646" ht="14.25" customHeight="1"/>
    <row r="20647" ht="14.25" customHeight="1"/>
    <row r="20648" ht="14.25" customHeight="1"/>
    <row r="20649" ht="14.25" customHeight="1"/>
    <row r="20650" ht="14.25" customHeight="1"/>
    <row r="20651" ht="14.25" customHeight="1"/>
    <row r="20652" ht="14.25" customHeight="1"/>
    <row r="20653" ht="14.25" customHeight="1"/>
    <row r="20654" ht="14.25" customHeight="1"/>
    <row r="20655" ht="14.25" customHeight="1"/>
    <row r="20656" ht="14.25" customHeight="1"/>
    <row r="20657" ht="14.25" customHeight="1"/>
    <row r="20658" ht="14.25" customHeight="1"/>
    <row r="20659" ht="14.25" customHeight="1"/>
    <row r="20660" ht="14.25" customHeight="1"/>
    <row r="20661" ht="14.25" customHeight="1"/>
    <row r="20662" ht="14.25" customHeight="1"/>
    <row r="20663" ht="14.25" customHeight="1"/>
    <row r="20664" ht="14.25" customHeight="1"/>
    <row r="20665" ht="14.25" customHeight="1"/>
    <row r="20666" ht="14.25" customHeight="1"/>
    <row r="20667" ht="14.25" customHeight="1"/>
    <row r="20668" ht="14.25" customHeight="1"/>
    <row r="20669" ht="14.25" customHeight="1"/>
    <row r="20670" ht="14.25" customHeight="1"/>
    <row r="20671" ht="14.25" customHeight="1"/>
    <row r="20672" ht="14.25" customHeight="1"/>
    <row r="20673" ht="14.25" customHeight="1"/>
    <row r="20674" ht="14.25" customHeight="1"/>
    <row r="20675" ht="14.25" customHeight="1"/>
    <row r="20676" ht="14.25" customHeight="1"/>
    <row r="20677" ht="14.25" customHeight="1"/>
    <row r="20678" ht="14.25" customHeight="1"/>
    <row r="20679" ht="14.25" customHeight="1"/>
    <row r="20680" ht="14.25" customHeight="1"/>
    <row r="20681" ht="14.25" customHeight="1"/>
    <row r="20682" ht="14.25" customHeight="1"/>
    <row r="20683" ht="14.25" customHeight="1"/>
    <row r="20684" ht="14.25" customHeight="1"/>
    <row r="20685" ht="14.25" customHeight="1"/>
    <row r="20686" ht="14.25" customHeight="1"/>
    <row r="20687" ht="14.25" customHeight="1"/>
    <row r="20688" ht="14.25" customHeight="1"/>
    <row r="20689" ht="14.25" customHeight="1"/>
    <row r="20690" ht="14.25" customHeight="1"/>
    <row r="20691" ht="14.25" customHeight="1"/>
    <row r="20692" ht="14.25" customHeight="1"/>
    <row r="20693" ht="14.25" customHeight="1"/>
    <row r="20694" ht="14.25" customHeight="1"/>
    <row r="20695" ht="14.25" customHeight="1"/>
    <row r="20696" ht="14.25" customHeight="1"/>
    <row r="20697" ht="14.25" customHeight="1"/>
    <row r="20698" ht="14.25" customHeight="1"/>
    <row r="20699" ht="14.25" customHeight="1"/>
    <row r="20700" ht="14.25" customHeight="1"/>
    <row r="20701" ht="14.25" customHeight="1"/>
    <row r="20702" ht="14.25" customHeight="1"/>
    <row r="20703" ht="14.25" customHeight="1"/>
    <row r="20704" ht="14.25" customHeight="1"/>
    <row r="20705" ht="14.25" customHeight="1"/>
    <row r="20706" ht="14.25" customHeight="1"/>
    <row r="20707" ht="14.25" customHeight="1"/>
    <row r="20708" ht="14.25" customHeight="1"/>
    <row r="20709" ht="14.25" customHeight="1"/>
    <row r="20710" ht="14.25" customHeight="1"/>
    <row r="20711" ht="14.25" customHeight="1"/>
    <row r="20712" ht="14.25" customHeight="1"/>
    <row r="20713" ht="14.25" customHeight="1"/>
    <row r="20714" ht="14.25" customHeight="1"/>
    <row r="20715" ht="14.25" customHeight="1"/>
    <row r="20716" ht="14.25" customHeight="1"/>
    <row r="20717" ht="14.25" customHeight="1"/>
    <row r="20718" ht="14.25" customHeight="1"/>
    <row r="20719" ht="14.25" customHeight="1"/>
    <row r="20720" ht="14.25" customHeight="1"/>
    <row r="20721" ht="14.25" customHeight="1"/>
    <row r="20722" ht="14.25" customHeight="1"/>
    <row r="20723" ht="14.25" customHeight="1"/>
    <row r="20724" ht="14.25" customHeight="1"/>
    <row r="20725" ht="14.25" customHeight="1"/>
    <row r="20726" ht="14.25" customHeight="1"/>
    <row r="20727" ht="14.25" customHeight="1"/>
    <row r="20728" ht="14.25" customHeight="1"/>
    <row r="20729" ht="14.25" customHeight="1"/>
    <row r="20730" ht="14.25" customHeight="1"/>
    <row r="20731" ht="14.25" customHeight="1"/>
    <row r="20732" ht="14.25" customHeight="1"/>
    <row r="20733" ht="14.25" customHeight="1"/>
    <row r="20734" ht="14.25" customHeight="1"/>
    <row r="20735" ht="14.25" customHeight="1"/>
    <row r="20736" ht="14.25" customHeight="1"/>
    <row r="20737" ht="14.25" customHeight="1"/>
    <row r="20738" ht="14.25" customHeight="1"/>
    <row r="20739" ht="14.25" customHeight="1"/>
    <row r="20740" ht="14.25" customHeight="1"/>
    <row r="20741" ht="14.25" customHeight="1"/>
    <row r="20742" ht="14.25" customHeight="1"/>
    <row r="20743" ht="14.25" customHeight="1"/>
    <row r="20744" ht="14.25" customHeight="1"/>
    <row r="20745" ht="14.25" customHeight="1"/>
    <row r="20746" ht="14.25" customHeight="1"/>
    <row r="20747" ht="14.25" customHeight="1"/>
    <row r="20748" ht="14.25" customHeight="1"/>
    <row r="20749" ht="14.25" customHeight="1"/>
    <row r="20750" ht="14.25" customHeight="1"/>
    <row r="20751" ht="14.25" customHeight="1"/>
    <row r="20752" ht="14.25" customHeight="1"/>
    <row r="20753" ht="14.25" customHeight="1"/>
    <row r="20754" ht="14.25" customHeight="1"/>
    <row r="20755" ht="14.25" customHeight="1"/>
    <row r="20756" ht="14.25" customHeight="1"/>
    <row r="20757" ht="14.25" customHeight="1"/>
    <row r="20758" ht="14.25" customHeight="1"/>
    <row r="20759" ht="14.25" customHeight="1"/>
    <row r="20760" ht="14.25" customHeight="1"/>
    <row r="20761" ht="14.25" customHeight="1"/>
    <row r="20762" ht="14.25" customHeight="1"/>
    <row r="20763" ht="14.25" customHeight="1"/>
    <row r="20764" ht="14.25" customHeight="1"/>
    <row r="20765" ht="14.25" customHeight="1"/>
    <row r="20766" ht="14.25" customHeight="1"/>
    <row r="20767" ht="14.25" customHeight="1"/>
    <row r="20768" ht="14.25" customHeight="1"/>
    <row r="20769" ht="14.25" customHeight="1"/>
    <row r="20770" ht="14.25" customHeight="1"/>
    <row r="20771" ht="14.25" customHeight="1"/>
    <row r="20772" ht="14.25" customHeight="1"/>
    <row r="20773" ht="14.25" customHeight="1"/>
    <row r="20774" ht="14.25" customHeight="1"/>
    <row r="20775" ht="14.25" customHeight="1"/>
    <row r="20776" ht="14.25" customHeight="1"/>
    <row r="20777" ht="14.25" customHeight="1"/>
    <row r="20778" ht="14.25" customHeight="1"/>
    <row r="20779" ht="14.25" customHeight="1"/>
    <row r="20780" ht="14.25" customHeight="1"/>
    <row r="20781" ht="14.25" customHeight="1"/>
    <row r="20782" ht="14.25" customHeight="1"/>
    <row r="20783" ht="14.25" customHeight="1"/>
    <row r="20784" ht="14.25" customHeight="1"/>
    <row r="20785" ht="14.25" customHeight="1"/>
    <row r="20786" ht="14.25" customHeight="1"/>
    <row r="20787" ht="14.25" customHeight="1"/>
    <row r="20788" ht="14.25" customHeight="1"/>
    <row r="20789" ht="14.25" customHeight="1"/>
    <row r="20790" ht="14.25" customHeight="1"/>
    <row r="20791" ht="14.25" customHeight="1"/>
    <row r="20792" ht="14.25" customHeight="1"/>
    <row r="20793" ht="14.25" customHeight="1"/>
    <row r="20794" ht="14.25" customHeight="1"/>
    <row r="20795" ht="14.25" customHeight="1"/>
    <row r="20796" ht="14.25" customHeight="1"/>
    <row r="20797" ht="14.25" customHeight="1"/>
    <row r="20798" ht="14.25" customHeight="1"/>
    <row r="20799" ht="14.25" customHeight="1"/>
    <row r="20800" ht="14.25" customHeight="1"/>
    <row r="20801" ht="14.25" customHeight="1"/>
    <row r="20802" ht="14.25" customHeight="1"/>
    <row r="20803" ht="14.25" customHeight="1"/>
    <row r="20804" ht="14.25" customHeight="1"/>
    <row r="20805" ht="14.25" customHeight="1"/>
    <row r="20806" ht="14.25" customHeight="1"/>
    <row r="20807" ht="14.25" customHeight="1"/>
    <row r="20808" ht="14.25" customHeight="1"/>
    <row r="20809" ht="14.25" customHeight="1"/>
    <row r="20810" ht="14.25" customHeight="1"/>
    <row r="20811" ht="14.25" customHeight="1"/>
    <row r="20812" ht="14.25" customHeight="1"/>
    <row r="20813" ht="14.25" customHeight="1"/>
    <row r="20814" ht="14.25" customHeight="1"/>
    <row r="20815" ht="14.25" customHeight="1"/>
    <row r="20816" ht="14.25" customHeight="1"/>
    <row r="20817" ht="14.25" customHeight="1"/>
    <row r="20818" ht="14.25" customHeight="1"/>
    <row r="20819" ht="14.25" customHeight="1"/>
    <row r="20820" ht="14.25" customHeight="1"/>
    <row r="20821" ht="14.25" customHeight="1"/>
    <row r="20822" ht="14.25" customHeight="1"/>
    <row r="20823" ht="14.25" customHeight="1"/>
    <row r="20824" ht="14.25" customHeight="1"/>
    <row r="20825" ht="14.25" customHeight="1"/>
    <row r="20826" ht="14.25" customHeight="1"/>
    <row r="20827" ht="14.25" customHeight="1"/>
    <row r="20828" ht="14.25" customHeight="1"/>
    <row r="20829" ht="14.25" customHeight="1"/>
    <row r="20830" ht="14.25" customHeight="1"/>
    <row r="20831" ht="14.25" customHeight="1"/>
    <row r="20832" ht="14.25" customHeight="1"/>
    <row r="20833" ht="14.25" customHeight="1"/>
    <row r="20834" ht="14.25" customHeight="1"/>
    <row r="20835" ht="14.25" customHeight="1"/>
    <row r="20836" ht="14.25" customHeight="1"/>
    <row r="20837" ht="14.25" customHeight="1"/>
    <row r="20838" ht="14.25" customHeight="1"/>
    <row r="20839" ht="14.25" customHeight="1"/>
    <row r="20840" ht="14.25" customHeight="1"/>
    <row r="20841" ht="14.25" customHeight="1"/>
    <row r="20842" ht="14.25" customHeight="1"/>
    <row r="20843" ht="14.25" customHeight="1"/>
    <row r="20844" ht="14.25" customHeight="1"/>
    <row r="20845" ht="14.25" customHeight="1"/>
    <row r="20846" ht="14.25" customHeight="1"/>
    <row r="20847" ht="14.25" customHeight="1"/>
    <row r="20848" ht="14.25" customHeight="1"/>
    <row r="20849" ht="14.25" customHeight="1"/>
    <row r="20850" ht="14.25" customHeight="1"/>
    <row r="20851" ht="14.25" customHeight="1"/>
    <row r="20852" ht="14.25" customHeight="1"/>
    <row r="20853" ht="14.25" customHeight="1"/>
    <row r="20854" ht="14.25" customHeight="1"/>
    <row r="20855" ht="14.25" customHeight="1"/>
    <row r="20856" ht="14.25" customHeight="1"/>
    <row r="20857" ht="14.25" customHeight="1"/>
    <row r="20858" ht="14.25" customHeight="1"/>
    <row r="20859" ht="14.25" customHeight="1"/>
    <row r="20860" ht="14.25" customHeight="1"/>
    <row r="20861" ht="14.25" customHeight="1"/>
    <row r="20862" ht="14.25" customHeight="1"/>
    <row r="20863" ht="14.25" customHeight="1"/>
    <row r="20864" ht="14.25" customHeight="1"/>
    <row r="20865" ht="14.25" customHeight="1"/>
    <row r="20866" ht="14.25" customHeight="1"/>
    <row r="20867" ht="14.25" customHeight="1"/>
    <row r="20868" ht="14.25" customHeight="1"/>
    <row r="20869" ht="14.25" customHeight="1"/>
    <row r="20870" ht="14.25" customHeight="1"/>
    <row r="20871" ht="14.25" customHeight="1"/>
    <row r="20872" ht="14.25" customHeight="1"/>
    <row r="20873" ht="14.25" customHeight="1"/>
    <row r="20874" ht="14.25" customHeight="1"/>
    <row r="20875" ht="14.25" customHeight="1"/>
    <row r="20876" ht="14.25" customHeight="1"/>
    <row r="20877" ht="14.25" customHeight="1"/>
    <row r="20878" ht="14.25" customHeight="1"/>
    <row r="20879" ht="14.25" customHeight="1"/>
    <row r="20880" ht="14.25" customHeight="1"/>
    <row r="20881" ht="14.25" customHeight="1"/>
    <row r="20882" ht="14.25" customHeight="1"/>
    <row r="20883" ht="14.25" customHeight="1"/>
    <row r="20884" ht="14.25" customHeight="1"/>
    <row r="20885" ht="14.25" customHeight="1"/>
    <row r="20886" ht="14.25" customHeight="1"/>
    <row r="20887" ht="14.25" customHeight="1"/>
    <row r="20888" ht="14.25" customHeight="1"/>
    <row r="20889" ht="14.25" customHeight="1"/>
    <row r="20890" ht="14.25" customHeight="1"/>
    <row r="20891" ht="14.25" customHeight="1"/>
    <row r="20892" ht="14.25" customHeight="1"/>
    <row r="20893" ht="14.25" customHeight="1"/>
    <row r="20894" ht="14.25" customHeight="1"/>
    <row r="20895" ht="14.25" customHeight="1"/>
    <row r="20896" ht="14.25" customHeight="1"/>
    <row r="20897" ht="14.25" customHeight="1"/>
    <row r="20898" ht="14.25" customHeight="1"/>
    <row r="20899" ht="14.25" customHeight="1"/>
    <row r="20900" ht="14.25" customHeight="1"/>
    <row r="20901" ht="14.25" customHeight="1"/>
    <row r="20902" ht="14.25" customHeight="1"/>
    <row r="20903" ht="14.25" customHeight="1"/>
    <row r="20904" ht="14.25" customHeight="1"/>
    <row r="20905" ht="14.25" customHeight="1"/>
    <row r="20906" ht="14.25" customHeight="1"/>
    <row r="20907" ht="14.25" customHeight="1"/>
    <row r="20908" ht="14.25" customHeight="1"/>
    <row r="20909" ht="14.25" customHeight="1"/>
    <row r="20910" ht="14.25" customHeight="1"/>
    <row r="20911" ht="14.25" customHeight="1"/>
    <row r="20912" ht="14.25" customHeight="1"/>
    <row r="20913" ht="14.25" customHeight="1"/>
    <row r="20914" ht="14.25" customHeight="1"/>
    <row r="20915" ht="14.25" customHeight="1"/>
    <row r="20916" ht="14.25" customHeight="1"/>
    <row r="20917" ht="14.25" customHeight="1"/>
    <row r="20918" ht="14.25" customHeight="1"/>
    <row r="20919" ht="14.25" customHeight="1"/>
    <row r="20920" ht="14.25" customHeight="1"/>
    <row r="20921" ht="14.25" customHeight="1"/>
    <row r="20922" ht="14.25" customHeight="1"/>
    <row r="20923" ht="14.25" customHeight="1"/>
    <row r="20924" ht="14.25" customHeight="1"/>
    <row r="20925" ht="14.25" customHeight="1"/>
    <row r="20926" ht="14.25" customHeight="1"/>
    <row r="20927" ht="14.25" customHeight="1"/>
    <row r="20928" ht="14.25" customHeight="1"/>
    <row r="20929" ht="14.25" customHeight="1"/>
    <row r="20930" ht="14.25" customHeight="1"/>
    <row r="20931" ht="14.25" customHeight="1"/>
    <row r="20932" ht="14.25" customHeight="1"/>
    <row r="20933" ht="14.25" customHeight="1"/>
    <row r="20934" ht="14.25" customHeight="1"/>
    <row r="20935" ht="14.25" customHeight="1"/>
    <row r="20936" ht="14.25" customHeight="1"/>
    <row r="20937" ht="14.25" customHeight="1"/>
    <row r="20938" ht="14.25" customHeight="1"/>
    <row r="20939" ht="14.25" customHeight="1"/>
    <row r="20940" ht="14.25" customHeight="1"/>
    <row r="20941" ht="14.25" customHeight="1"/>
    <row r="20942" ht="14.25" customHeight="1"/>
    <row r="20943" ht="14.25" customHeight="1"/>
    <row r="20944" ht="14.25" customHeight="1"/>
    <row r="20945" ht="14.25" customHeight="1"/>
    <row r="20946" ht="14.25" customHeight="1"/>
    <row r="20947" ht="14.25" customHeight="1"/>
    <row r="20948" ht="14.25" customHeight="1"/>
    <row r="20949" ht="14.25" customHeight="1"/>
    <row r="20950" ht="14.25" customHeight="1"/>
    <row r="20951" ht="14.25" customHeight="1"/>
    <row r="20952" ht="14.25" customHeight="1"/>
    <row r="20953" ht="14.25" customHeight="1"/>
    <row r="20954" ht="14.25" customHeight="1"/>
    <row r="20955" ht="14.25" customHeight="1"/>
    <row r="20956" ht="14.25" customHeight="1"/>
    <row r="20957" ht="14.25" customHeight="1"/>
    <row r="20958" ht="14.25" customHeight="1"/>
    <row r="20959" ht="14.25" customHeight="1"/>
    <row r="20960" ht="14.25" customHeight="1"/>
    <row r="20961" ht="14.25" customHeight="1"/>
    <row r="20962" ht="14.25" customHeight="1"/>
    <row r="20963" ht="14.25" customHeight="1"/>
    <row r="20964" ht="14.25" customHeight="1"/>
    <row r="20965" ht="14.25" customHeight="1"/>
    <row r="20966" ht="14.25" customHeight="1"/>
    <row r="20967" ht="14.25" customHeight="1"/>
    <row r="20968" ht="14.25" customHeight="1"/>
    <row r="20969" ht="14.25" customHeight="1"/>
    <row r="20970" ht="14.25" customHeight="1"/>
    <row r="20971" ht="14.25" customHeight="1"/>
    <row r="20972" ht="14.25" customHeight="1"/>
    <row r="20973" ht="14.25" customHeight="1"/>
    <row r="20974" ht="14.25" customHeight="1"/>
    <row r="20975" ht="14.25" customHeight="1"/>
    <row r="20976" ht="14.25" customHeight="1"/>
    <row r="20977" ht="14.25" customHeight="1"/>
    <row r="20978" ht="14.25" customHeight="1"/>
    <row r="20979" ht="14.25" customHeight="1"/>
    <row r="20980" ht="14.25" customHeight="1"/>
    <row r="20981" ht="14.25" customHeight="1"/>
    <row r="20982" ht="14.25" customHeight="1"/>
    <row r="20983" ht="14.25" customHeight="1"/>
    <row r="20984" ht="14.25" customHeight="1"/>
    <row r="20985" ht="14.25" customHeight="1"/>
    <row r="20986" ht="14.25" customHeight="1"/>
    <row r="20987" ht="14.25" customHeight="1"/>
    <row r="20988" ht="14.25" customHeight="1"/>
    <row r="20989" ht="14.25" customHeight="1"/>
    <row r="20990" ht="14.25" customHeight="1"/>
    <row r="20991" ht="14.25" customHeight="1"/>
    <row r="20992" ht="14.25" customHeight="1"/>
    <row r="20993" ht="14.25" customHeight="1"/>
    <row r="20994" ht="14.25" customHeight="1"/>
    <row r="20995" ht="14.25" customHeight="1"/>
    <row r="20996" ht="14.25" customHeight="1"/>
    <row r="20997" ht="14.25" customHeight="1"/>
    <row r="20998" ht="14.25" customHeight="1"/>
    <row r="20999" ht="14.25" customHeight="1"/>
    <row r="21000" ht="14.25" customHeight="1"/>
    <row r="21001" ht="14.25" customHeight="1"/>
    <row r="21002" ht="14.25" customHeight="1"/>
    <row r="21003" ht="14.25" customHeight="1"/>
    <row r="21004" ht="14.25" customHeight="1"/>
    <row r="21005" ht="14.25" customHeight="1"/>
    <row r="21006" ht="14.25" customHeight="1"/>
    <row r="21007" ht="14.25" customHeight="1"/>
    <row r="21008" ht="14.25" customHeight="1"/>
    <row r="21009" ht="14.25" customHeight="1"/>
    <row r="21010" ht="14.25" customHeight="1"/>
    <row r="21011" ht="14.25" customHeight="1"/>
    <row r="21012" ht="14.25" customHeight="1"/>
    <row r="21013" ht="14.25" customHeight="1"/>
    <row r="21014" ht="14.25" customHeight="1"/>
    <row r="21015" ht="14.25" customHeight="1"/>
    <row r="21016" ht="14.25" customHeight="1"/>
    <row r="21017" ht="14.25" customHeight="1"/>
    <row r="21018" ht="14.25" customHeight="1"/>
    <row r="21019" ht="14.25" customHeight="1"/>
    <row r="21020" ht="14.25" customHeight="1"/>
    <row r="21021" ht="14.25" customHeight="1"/>
    <row r="21022" ht="14.25" customHeight="1"/>
    <row r="21023" ht="14.25" customHeight="1"/>
    <row r="21024" ht="14.25" customHeight="1"/>
    <row r="21025" ht="14.25" customHeight="1"/>
    <row r="21026" ht="14.25" customHeight="1"/>
    <row r="21027" ht="14.25" customHeight="1"/>
    <row r="21028" ht="14.25" customHeight="1"/>
    <row r="21029" ht="14.25" customHeight="1"/>
    <row r="21030" ht="14.25" customHeight="1"/>
    <row r="21031" ht="14.25" customHeight="1"/>
    <row r="21032" ht="14.25" customHeight="1"/>
    <row r="21033" ht="14.25" customHeight="1"/>
    <row r="21034" ht="14.25" customHeight="1"/>
    <row r="21035" ht="14.25" customHeight="1"/>
    <row r="21036" ht="14.25" customHeight="1"/>
    <row r="21037" ht="14.25" customHeight="1"/>
    <row r="21038" ht="14.25" customHeight="1"/>
    <row r="21039" ht="14.25" customHeight="1"/>
    <row r="21040" ht="14.25" customHeight="1"/>
    <row r="21041" ht="14.25" customHeight="1"/>
    <row r="21042" ht="14.25" customHeight="1"/>
    <row r="21043" ht="14.25" customHeight="1"/>
    <row r="21044" ht="14.25" customHeight="1"/>
    <row r="21045" ht="14.25" customHeight="1"/>
    <row r="21046" ht="14.25" customHeight="1"/>
    <row r="21047" ht="14.25" customHeight="1"/>
    <row r="21048" ht="14.25" customHeight="1"/>
    <row r="21049" ht="14.25" customHeight="1"/>
    <row r="21050" ht="14.25" customHeight="1"/>
    <row r="21051" ht="14.25" customHeight="1"/>
    <row r="21052" ht="14.25" customHeight="1"/>
    <row r="21053" ht="14.25" customHeight="1"/>
    <row r="21054" ht="14.25" customHeight="1"/>
    <row r="21055" ht="14.25" customHeight="1"/>
    <row r="21056" ht="14.25" customHeight="1"/>
    <row r="21057" ht="14.25" customHeight="1"/>
    <row r="21058" ht="14.25" customHeight="1"/>
    <row r="21059" ht="14.25" customHeight="1"/>
    <row r="21060" ht="14.25" customHeight="1"/>
    <row r="21061" ht="14.25" customHeight="1"/>
    <row r="21062" ht="14.25" customHeight="1"/>
    <row r="21063" ht="14.25" customHeight="1"/>
    <row r="21064" ht="14.25" customHeight="1"/>
    <row r="21065" ht="14.25" customHeight="1"/>
    <row r="21066" ht="14.25" customHeight="1"/>
    <row r="21067" ht="14.25" customHeight="1"/>
    <row r="21068" ht="14.25" customHeight="1"/>
    <row r="21069" ht="14.25" customHeight="1"/>
    <row r="21070" ht="14.25" customHeight="1"/>
    <row r="21071" ht="14.25" customHeight="1"/>
    <row r="21072" ht="14.25" customHeight="1"/>
    <row r="21073" ht="14.25" customHeight="1"/>
    <row r="21074" ht="14.25" customHeight="1"/>
    <row r="21075" ht="14.25" customHeight="1"/>
    <row r="21076" ht="14.25" customHeight="1"/>
    <row r="21077" ht="14.25" customHeight="1"/>
    <row r="21078" ht="14.25" customHeight="1"/>
    <row r="21079" ht="14.25" customHeight="1"/>
    <row r="21080" ht="14.25" customHeight="1"/>
    <row r="21081" ht="14.25" customHeight="1"/>
    <row r="21082" ht="14.25" customHeight="1"/>
    <row r="21083" ht="14.25" customHeight="1"/>
    <row r="21084" ht="14.25" customHeight="1"/>
    <row r="21085" ht="14.25" customHeight="1"/>
    <row r="21086" ht="14.25" customHeight="1"/>
    <row r="21087" ht="14.25" customHeight="1"/>
    <row r="21088" ht="14.25" customHeight="1"/>
    <row r="21089" ht="14.25" customHeight="1"/>
    <row r="21090" ht="14.25" customHeight="1"/>
    <row r="21091" ht="14.25" customHeight="1"/>
    <row r="21092" ht="14.25" customHeight="1"/>
    <row r="21093" ht="14.25" customHeight="1"/>
    <row r="21094" ht="14.25" customHeight="1"/>
    <row r="21095" ht="14.25" customHeight="1"/>
    <row r="21096" ht="14.25" customHeight="1"/>
    <row r="21097" ht="14.25" customHeight="1"/>
    <row r="21098" ht="14.25" customHeight="1"/>
    <row r="21099" ht="14.25" customHeight="1"/>
    <row r="21100" ht="14.25" customHeight="1"/>
    <row r="21101" ht="14.25" customHeight="1"/>
    <row r="21102" ht="14.25" customHeight="1"/>
    <row r="21103" ht="14.25" customHeight="1"/>
    <row r="21104" ht="14.25" customHeight="1"/>
    <row r="21105" ht="14.25" customHeight="1"/>
    <row r="21106" ht="14.25" customHeight="1"/>
    <row r="21107" ht="14.25" customHeight="1"/>
    <row r="21108" ht="14.25" customHeight="1"/>
    <row r="21109" ht="14.25" customHeight="1"/>
    <row r="21110" ht="14.25" customHeight="1"/>
    <row r="21111" ht="14.25" customHeight="1"/>
    <row r="21112" ht="14.25" customHeight="1"/>
    <row r="21113" ht="14.25" customHeight="1"/>
    <row r="21114" ht="14.25" customHeight="1"/>
    <row r="21115" ht="14.25" customHeight="1"/>
    <row r="21116" ht="14.25" customHeight="1"/>
    <row r="21117" ht="14.25" customHeight="1"/>
    <row r="21118" ht="14.25" customHeight="1"/>
    <row r="21119" ht="14.25" customHeight="1"/>
    <row r="21120" ht="14.25" customHeight="1"/>
    <row r="21121" ht="14.25" customHeight="1"/>
    <row r="21122" ht="14.25" customHeight="1"/>
    <row r="21123" ht="14.25" customHeight="1"/>
    <row r="21124" ht="14.25" customHeight="1"/>
    <row r="21125" ht="14.25" customHeight="1"/>
    <row r="21126" ht="14.25" customHeight="1"/>
    <row r="21127" ht="14.25" customHeight="1"/>
    <row r="21128" ht="14.25" customHeight="1"/>
    <row r="21129" ht="14.25" customHeight="1"/>
    <row r="21130" ht="14.25" customHeight="1"/>
    <row r="21131" ht="14.25" customHeight="1"/>
    <row r="21132" ht="14.25" customHeight="1"/>
    <row r="21133" ht="14.25" customHeight="1"/>
    <row r="21134" ht="14.25" customHeight="1"/>
    <row r="21135" ht="14.25" customHeight="1"/>
    <row r="21136" ht="14.25" customHeight="1"/>
    <row r="21137" ht="14.25" customHeight="1"/>
    <row r="21138" ht="14.25" customHeight="1"/>
    <row r="21139" ht="14.25" customHeight="1"/>
    <row r="21140" ht="14.25" customHeight="1"/>
    <row r="21141" ht="14.25" customHeight="1"/>
    <row r="21142" ht="14.25" customHeight="1"/>
    <row r="21143" ht="14.25" customHeight="1"/>
    <row r="21144" ht="14.25" customHeight="1"/>
    <row r="21145" ht="14.25" customHeight="1"/>
    <row r="21146" ht="14.25" customHeight="1"/>
    <row r="21147" ht="14.25" customHeight="1"/>
    <row r="21148" ht="14.25" customHeight="1"/>
    <row r="21149" ht="14.25" customHeight="1"/>
    <row r="21150" ht="14.25" customHeight="1"/>
    <row r="21151" ht="14.25" customHeight="1"/>
    <row r="21152" ht="14.25" customHeight="1"/>
    <row r="21153" ht="14.25" customHeight="1"/>
    <row r="21154" ht="14.25" customHeight="1"/>
    <row r="21155" ht="14.25" customHeight="1"/>
    <row r="21156" ht="14.25" customHeight="1"/>
    <row r="21157" ht="14.25" customHeight="1"/>
    <row r="21158" ht="14.25" customHeight="1"/>
    <row r="21159" ht="14.25" customHeight="1"/>
    <row r="21160" ht="14.25" customHeight="1"/>
    <row r="21161" ht="14.25" customHeight="1"/>
    <row r="21162" ht="14.25" customHeight="1"/>
    <row r="21163" ht="14.25" customHeight="1"/>
    <row r="21164" ht="14.25" customHeight="1"/>
    <row r="21165" ht="14.25" customHeight="1"/>
    <row r="21166" ht="14.25" customHeight="1"/>
    <row r="21167" ht="14.25" customHeight="1"/>
    <row r="21168" ht="14.25" customHeight="1"/>
    <row r="21169" ht="14.25" customHeight="1"/>
    <row r="21170" ht="14.25" customHeight="1"/>
    <row r="21171" ht="14.25" customHeight="1"/>
    <row r="21172" ht="14.25" customHeight="1"/>
    <row r="21173" ht="14.25" customHeight="1"/>
    <row r="21174" ht="14.25" customHeight="1"/>
    <row r="21175" ht="14.25" customHeight="1"/>
    <row r="21176" ht="14.25" customHeight="1"/>
    <row r="21177" ht="14.25" customHeight="1"/>
    <row r="21178" ht="14.25" customHeight="1"/>
    <row r="21179" ht="14.25" customHeight="1"/>
    <row r="21180" ht="14.25" customHeight="1"/>
    <row r="21181" ht="14.25" customHeight="1"/>
    <row r="21182" ht="14.25" customHeight="1"/>
    <row r="21183" ht="14.25" customHeight="1"/>
    <row r="21184" ht="14.25" customHeight="1"/>
    <row r="21185" ht="14.25" customHeight="1"/>
    <row r="21186" ht="14.25" customHeight="1"/>
    <row r="21187" ht="14.25" customHeight="1"/>
    <row r="21188" ht="14.25" customHeight="1"/>
    <row r="21189" ht="14.25" customHeight="1"/>
    <row r="21190" ht="14.25" customHeight="1"/>
    <row r="21191" ht="14.25" customHeight="1"/>
    <row r="21192" ht="14.25" customHeight="1"/>
    <row r="21193" ht="14.25" customHeight="1"/>
    <row r="21194" ht="14.25" customHeight="1"/>
    <row r="21195" ht="14.25" customHeight="1"/>
    <row r="21196" ht="14.25" customHeight="1"/>
    <row r="21197" ht="14.25" customHeight="1"/>
    <row r="21198" ht="14.25" customHeight="1"/>
    <row r="21199" ht="14.25" customHeight="1"/>
    <row r="21200" ht="14.25" customHeight="1"/>
    <row r="21201" ht="14.25" customHeight="1"/>
    <row r="21202" ht="14.25" customHeight="1"/>
    <row r="21203" ht="14.25" customHeight="1"/>
    <row r="21204" ht="14.25" customHeight="1"/>
    <row r="21205" ht="14.25" customHeight="1"/>
    <row r="21206" ht="14.25" customHeight="1"/>
    <row r="21207" ht="14.25" customHeight="1"/>
    <row r="21208" ht="14.25" customHeight="1"/>
    <row r="21209" ht="14.25" customHeight="1"/>
    <row r="21210" ht="14.25" customHeight="1"/>
    <row r="21211" ht="14.25" customHeight="1"/>
    <row r="21212" ht="14.25" customHeight="1"/>
    <row r="21213" ht="14.25" customHeight="1"/>
    <row r="21214" ht="14.25" customHeight="1"/>
    <row r="21215" ht="14.25" customHeight="1"/>
    <row r="21216" ht="14.25" customHeight="1"/>
    <row r="21217" ht="14.25" customHeight="1"/>
    <row r="21218" ht="14.25" customHeight="1"/>
    <row r="21219" ht="14.25" customHeight="1"/>
    <row r="21220" ht="14.25" customHeight="1"/>
    <row r="21221" ht="14.25" customHeight="1"/>
    <row r="21222" ht="14.25" customHeight="1"/>
    <row r="21223" ht="14.25" customHeight="1"/>
    <row r="21224" ht="14.25" customHeight="1"/>
    <row r="21225" ht="14.25" customHeight="1"/>
    <row r="21226" ht="14.25" customHeight="1"/>
    <row r="21227" ht="14.25" customHeight="1"/>
    <row r="21228" ht="14.25" customHeight="1"/>
    <row r="21229" ht="14.25" customHeight="1"/>
    <row r="21230" ht="14.25" customHeight="1"/>
    <row r="21231" ht="14.25" customHeight="1"/>
    <row r="21232" ht="14.25" customHeight="1"/>
    <row r="21233" ht="14.25" customHeight="1"/>
    <row r="21234" ht="14.25" customHeight="1"/>
    <row r="21235" ht="14.25" customHeight="1"/>
    <row r="21236" ht="14.25" customHeight="1"/>
    <row r="21237" ht="14.25" customHeight="1"/>
    <row r="21238" ht="14.25" customHeight="1"/>
    <row r="21239" ht="14.25" customHeight="1"/>
    <row r="21240" ht="14.25" customHeight="1"/>
    <row r="21241" ht="14.25" customHeight="1"/>
    <row r="21242" ht="14.25" customHeight="1"/>
    <row r="21243" ht="14.25" customHeight="1"/>
    <row r="21244" ht="14.25" customHeight="1"/>
    <row r="21245" ht="14.25" customHeight="1"/>
    <row r="21246" ht="14.25" customHeight="1"/>
    <row r="21247" ht="14.25" customHeight="1"/>
    <row r="21248" ht="14.25" customHeight="1"/>
    <row r="21249" ht="14.25" customHeight="1"/>
    <row r="21250" ht="14.25" customHeight="1"/>
    <row r="21251" ht="14.25" customHeight="1"/>
    <row r="21252" ht="14.25" customHeight="1"/>
    <row r="21253" ht="14.25" customHeight="1"/>
    <row r="21254" ht="14.25" customHeight="1"/>
    <row r="21255" ht="14.25" customHeight="1"/>
    <row r="21256" ht="14.25" customHeight="1"/>
    <row r="21257" ht="14.25" customHeight="1"/>
    <row r="21258" ht="14.25" customHeight="1"/>
    <row r="21259" ht="14.25" customHeight="1"/>
    <row r="21260" ht="14.25" customHeight="1"/>
    <row r="21261" ht="14.25" customHeight="1"/>
    <row r="21262" ht="14.25" customHeight="1"/>
    <row r="21263" ht="14.25" customHeight="1"/>
    <row r="21264" ht="14.25" customHeight="1"/>
    <row r="21265" ht="14.25" customHeight="1"/>
    <row r="21266" ht="14.25" customHeight="1"/>
    <row r="21267" ht="14.25" customHeight="1"/>
    <row r="21268" ht="14.25" customHeight="1"/>
    <row r="21269" ht="14.25" customHeight="1"/>
    <row r="21270" ht="14.25" customHeight="1"/>
    <row r="21271" ht="14.25" customHeight="1"/>
    <row r="21272" ht="14.25" customHeight="1"/>
    <row r="21273" ht="14.25" customHeight="1"/>
    <row r="21274" ht="14.25" customHeight="1"/>
    <row r="21275" ht="14.25" customHeight="1"/>
    <row r="21276" ht="14.25" customHeight="1"/>
    <row r="21277" ht="14.25" customHeight="1"/>
    <row r="21278" ht="14.25" customHeight="1"/>
    <row r="21279" ht="14.25" customHeight="1"/>
    <row r="21280" ht="14.25" customHeight="1"/>
    <row r="21281" ht="14.25" customHeight="1"/>
    <row r="21282" ht="14.25" customHeight="1"/>
    <row r="21283" ht="14.25" customHeight="1"/>
    <row r="21284" ht="14.25" customHeight="1"/>
    <row r="21285" ht="14.25" customHeight="1"/>
    <row r="21286" ht="14.25" customHeight="1"/>
    <row r="21287" ht="14.25" customHeight="1"/>
    <row r="21288" ht="14.25" customHeight="1"/>
    <row r="21289" ht="14.25" customHeight="1"/>
    <row r="21290" ht="14.25" customHeight="1"/>
    <row r="21291" ht="14.25" customHeight="1"/>
    <row r="21292" ht="14.25" customHeight="1"/>
    <row r="21293" ht="14.25" customHeight="1"/>
    <row r="21294" ht="14.25" customHeight="1"/>
    <row r="21295" ht="14.25" customHeight="1"/>
    <row r="21296" ht="14.25" customHeight="1"/>
    <row r="21297" ht="14.25" customHeight="1"/>
    <row r="21298" ht="14.25" customHeight="1"/>
    <row r="21299" ht="14.25" customHeight="1"/>
    <row r="21300" ht="14.25" customHeight="1"/>
    <row r="21301" ht="14.25" customHeight="1"/>
    <row r="21302" ht="14.25" customHeight="1"/>
    <row r="21303" ht="14.25" customHeight="1"/>
    <row r="21304" ht="14.25" customHeight="1"/>
    <row r="21305" ht="14.25" customHeight="1"/>
    <row r="21306" ht="14.25" customHeight="1"/>
    <row r="21307" ht="14.25" customHeight="1"/>
    <row r="21308" ht="14.25" customHeight="1"/>
    <row r="21309" ht="14.25" customHeight="1"/>
    <row r="21310" ht="14.25" customHeight="1"/>
    <row r="21311" ht="14.25" customHeight="1"/>
    <row r="21312" ht="14.25" customHeight="1"/>
    <row r="21313" ht="14.25" customHeight="1"/>
    <row r="21314" ht="14.25" customHeight="1"/>
    <row r="21315" ht="14.25" customHeight="1"/>
    <row r="21316" ht="14.25" customHeight="1"/>
    <row r="21317" ht="14.25" customHeight="1"/>
    <row r="21318" ht="14.25" customHeight="1"/>
    <row r="21319" ht="14.25" customHeight="1"/>
    <row r="21320" ht="14.25" customHeight="1"/>
    <row r="21321" ht="14.25" customHeight="1"/>
    <row r="21322" ht="14.25" customHeight="1"/>
    <row r="21323" ht="14.25" customHeight="1"/>
    <row r="21324" ht="14.25" customHeight="1"/>
    <row r="21325" ht="14.25" customHeight="1"/>
    <row r="21326" ht="14.25" customHeight="1"/>
    <row r="21327" ht="14.25" customHeight="1"/>
    <row r="21328" ht="14.25" customHeight="1"/>
    <row r="21329" ht="14.25" customHeight="1"/>
    <row r="21330" ht="14.25" customHeight="1"/>
    <row r="21331" ht="14.25" customHeight="1"/>
    <row r="21332" ht="14.25" customHeight="1"/>
    <row r="21333" ht="14.25" customHeight="1"/>
    <row r="21334" ht="14.25" customHeight="1"/>
    <row r="21335" ht="14.25" customHeight="1"/>
    <row r="21336" ht="14.25" customHeight="1"/>
    <row r="21337" ht="14.25" customHeight="1"/>
    <row r="21338" ht="14.25" customHeight="1"/>
    <row r="21339" ht="14.25" customHeight="1"/>
    <row r="21340" ht="14.25" customHeight="1"/>
    <row r="21341" ht="14.25" customHeight="1"/>
    <row r="21342" ht="14.25" customHeight="1"/>
    <row r="21343" ht="14.25" customHeight="1"/>
    <row r="21344" ht="14.25" customHeight="1"/>
    <row r="21345" ht="14.25" customHeight="1"/>
    <row r="21346" ht="14.25" customHeight="1"/>
    <row r="21347" ht="14.25" customHeight="1"/>
    <row r="21348" ht="14.25" customHeight="1"/>
    <row r="21349" ht="14.25" customHeight="1"/>
    <row r="21350" ht="14.25" customHeight="1"/>
    <row r="21351" ht="14.25" customHeight="1"/>
    <row r="21352" ht="14.25" customHeight="1"/>
    <row r="21353" ht="14.25" customHeight="1"/>
    <row r="21354" ht="14.25" customHeight="1"/>
    <row r="21355" ht="14.25" customHeight="1"/>
    <row r="21356" ht="14.25" customHeight="1"/>
    <row r="21357" ht="14.25" customHeight="1"/>
    <row r="21358" ht="14.25" customHeight="1"/>
    <row r="21359" ht="14.25" customHeight="1"/>
    <row r="21360" ht="14.25" customHeight="1"/>
    <row r="21361" ht="14.25" customHeight="1"/>
    <row r="21362" ht="14.25" customHeight="1"/>
    <row r="21363" ht="14.25" customHeight="1"/>
    <row r="21364" ht="14.25" customHeight="1"/>
    <row r="21365" ht="14.25" customHeight="1"/>
    <row r="21366" ht="14.25" customHeight="1"/>
    <row r="21367" ht="14.25" customHeight="1"/>
    <row r="21368" ht="14.25" customHeight="1"/>
    <row r="21369" ht="14.25" customHeight="1"/>
    <row r="21370" ht="14.25" customHeight="1"/>
    <row r="21371" ht="14.25" customHeight="1"/>
    <row r="21372" ht="14.25" customHeight="1"/>
    <row r="21373" ht="14.25" customHeight="1"/>
    <row r="21374" ht="14.25" customHeight="1"/>
    <row r="21375" ht="14.25" customHeight="1"/>
    <row r="21376" ht="14.25" customHeight="1"/>
    <row r="21377" ht="14.25" customHeight="1"/>
    <row r="21378" ht="14.25" customHeight="1"/>
    <row r="21379" ht="14.25" customHeight="1"/>
    <row r="21380" ht="14.25" customHeight="1"/>
    <row r="21381" ht="14.25" customHeight="1"/>
    <row r="21382" ht="14.25" customHeight="1"/>
    <row r="21383" ht="14.25" customHeight="1"/>
    <row r="21384" ht="14.25" customHeight="1"/>
    <row r="21385" ht="14.25" customHeight="1"/>
    <row r="21386" ht="14.25" customHeight="1"/>
    <row r="21387" ht="14.25" customHeight="1"/>
    <row r="21388" ht="14.25" customHeight="1"/>
    <row r="21389" ht="14.25" customHeight="1"/>
    <row r="21390" ht="14.25" customHeight="1"/>
    <row r="21391" ht="14.25" customHeight="1"/>
    <row r="21392" ht="14.25" customHeight="1"/>
    <row r="21393" ht="14.25" customHeight="1"/>
    <row r="21394" ht="14.25" customHeight="1"/>
    <row r="21395" ht="14.25" customHeight="1"/>
    <row r="21396" ht="14.25" customHeight="1"/>
    <row r="21397" ht="14.25" customHeight="1"/>
    <row r="21398" ht="14.25" customHeight="1"/>
    <row r="21399" ht="14.25" customHeight="1"/>
    <row r="21400" ht="14.25" customHeight="1"/>
    <row r="21401" ht="14.25" customHeight="1"/>
    <row r="21402" ht="14.25" customHeight="1"/>
    <row r="21403" ht="14.25" customHeight="1"/>
    <row r="21404" ht="14.25" customHeight="1"/>
    <row r="21405" ht="14.25" customHeight="1"/>
    <row r="21406" ht="14.25" customHeight="1"/>
    <row r="21407" ht="14.25" customHeight="1"/>
    <row r="21408" ht="14.25" customHeight="1"/>
    <row r="21409" ht="14.25" customHeight="1"/>
    <row r="21410" ht="14.25" customHeight="1"/>
    <row r="21411" ht="14.25" customHeight="1"/>
    <row r="21412" ht="14.25" customHeight="1"/>
    <row r="21413" ht="14.25" customHeight="1"/>
    <row r="21414" ht="14.25" customHeight="1"/>
    <row r="21415" ht="14.25" customHeight="1"/>
    <row r="21416" ht="14.25" customHeight="1"/>
    <row r="21417" ht="14.25" customHeight="1"/>
    <row r="21418" ht="14.25" customHeight="1"/>
    <row r="21419" ht="14.25" customHeight="1"/>
    <row r="21420" ht="14.25" customHeight="1"/>
    <row r="21421" ht="14.25" customHeight="1"/>
    <row r="21422" ht="14.25" customHeight="1"/>
    <row r="21423" ht="14.25" customHeight="1"/>
    <row r="21424" ht="14.25" customHeight="1"/>
    <row r="21425" ht="14.25" customHeight="1"/>
    <row r="21426" ht="14.25" customHeight="1"/>
    <row r="21427" ht="14.25" customHeight="1"/>
    <row r="21428" ht="14.25" customHeight="1"/>
    <row r="21429" ht="14.25" customHeight="1"/>
    <row r="21430" ht="14.25" customHeight="1"/>
    <row r="21431" ht="14.25" customHeight="1"/>
    <row r="21432" ht="14.25" customHeight="1"/>
    <row r="21433" ht="14.25" customHeight="1"/>
    <row r="21434" ht="14.25" customHeight="1"/>
    <row r="21435" ht="14.25" customHeight="1"/>
    <row r="21436" ht="14.25" customHeight="1"/>
    <row r="21437" ht="14.25" customHeight="1"/>
    <row r="21438" ht="14.25" customHeight="1"/>
    <row r="21439" ht="14.25" customHeight="1"/>
    <row r="21440" ht="14.25" customHeight="1"/>
    <row r="21441" ht="14.25" customHeight="1"/>
    <row r="21442" ht="14.25" customHeight="1"/>
    <row r="21443" ht="14.25" customHeight="1"/>
    <row r="21444" ht="14.25" customHeight="1"/>
    <row r="21445" ht="14.25" customHeight="1"/>
    <row r="21446" ht="14.25" customHeight="1"/>
    <row r="21447" ht="14.25" customHeight="1"/>
    <row r="21448" ht="14.25" customHeight="1"/>
    <row r="21449" ht="14.25" customHeight="1"/>
    <row r="21450" ht="14.25" customHeight="1"/>
    <row r="21451" ht="14.25" customHeight="1"/>
    <row r="21452" ht="14.25" customHeight="1"/>
    <row r="21453" ht="14.25" customHeight="1"/>
    <row r="21454" ht="14.25" customHeight="1"/>
    <row r="21455" ht="14.25" customHeight="1"/>
    <row r="21456" ht="14.25" customHeight="1"/>
    <row r="21457" ht="14.25" customHeight="1"/>
    <row r="21458" ht="14.25" customHeight="1"/>
    <row r="21459" ht="14.25" customHeight="1"/>
    <row r="21460" ht="14.25" customHeight="1"/>
    <row r="21461" ht="14.25" customHeight="1"/>
    <row r="21462" ht="14.25" customHeight="1"/>
    <row r="21463" ht="14.25" customHeight="1"/>
    <row r="21464" ht="14.25" customHeight="1"/>
    <row r="21465" ht="14.25" customHeight="1"/>
    <row r="21466" ht="14.25" customHeight="1"/>
    <row r="21467" ht="14.25" customHeight="1"/>
    <row r="21468" ht="14.25" customHeight="1"/>
    <row r="21469" ht="14.25" customHeight="1"/>
    <row r="21470" ht="14.25" customHeight="1"/>
    <row r="21471" ht="14.25" customHeight="1"/>
    <row r="21472" ht="14.25" customHeight="1"/>
    <row r="21473" ht="14.25" customHeight="1"/>
    <row r="21474" ht="14.25" customHeight="1"/>
    <row r="21475" ht="14.25" customHeight="1"/>
    <row r="21476" ht="14.25" customHeight="1"/>
    <row r="21477" ht="14.25" customHeight="1"/>
    <row r="21478" ht="14.25" customHeight="1"/>
    <row r="21479" ht="14.25" customHeight="1"/>
    <row r="21480" ht="14.25" customHeight="1"/>
    <row r="21481" ht="14.25" customHeight="1"/>
    <row r="21482" ht="14.25" customHeight="1"/>
    <row r="21483" ht="14.25" customHeight="1"/>
    <row r="21484" ht="14.25" customHeight="1"/>
    <row r="21485" ht="14.25" customHeight="1"/>
    <row r="21486" ht="14.25" customHeight="1"/>
    <row r="21487" ht="14.25" customHeight="1"/>
    <row r="21488" ht="14.25" customHeight="1"/>
    <row r="21489" ht="14.25" customHeight="1"/>
    <row r="21490" ht="14.25" customHeight="1"/>
    <row r="21491" ht="14.25" customHeight="1"/>
    <row r="21492" ht="14.25" customHeight="1"/>
    <row r="21493" ht="14.25" customHeight="1"/>
    <row r="21494" ht="14.25" customHeight="1"/>
    <row r="21495" ht="14.25" customHeight="1"/>
    <row r="21496" ht="14.25" customHeight="1"/>
    <row r="21497" ht="14.25" customHeight="1"/>
    <row r="21498" ht="14.25" customHeight="1"/>
    <row r="21499" ht="14.25" customHeight="1"/>
    <row r="21500" ht="14.25" customHeight="1"/>
    <row r="21501" ht="14.25" customHeight="1"/>
    <row r="21502" ht="14.25" customHeight="1"/>
    <row r="21503" ht="14.25" customHeight="1"/>
    <row r="21504" ht="14.25" customHeight="1"/>
    <row r="21505" ht="14.25" customHeight="1"/>
    <row r="21506" ht="14.25" customHeight="1"/>
    <row r="21507" ht="14.25" customHeight="1"/>
    <row r="21508" ht="14.25" customHeight="1"/>
    <row r="21509" ht="14.25" customHeight="1"/>
    <row r="21510" ht="14.25" customHeight="1"/>
    <row r="21511" ht="14.25" customHeight="1"/>
    <row r="21512" ht="14.25" customHeight="1"/>
    <row r="21513" ht="14.25" customHeight="1"/>
    <row r="21514" ht="14.25" customHeight="1"/>
    <row r="21515" ht="14.25" customHeight="1"/>
    <row r="21516" ht="14.25" customHeight="1"/>
    <row r="21517" ht="14.25" customHeight="1"/>
    <row r="21518" ht="14.25" customHeight="1"/>
    <row r="21519" ht="14.25" customHeight="1"/>
    <row r="21520" ht="14.25" customHeight="1"/>
    <row r="21521" ht="14.25" customHeight="1"/>
    <row r="21522" ht="14.25" customHeight="1"/>
    <row r="21523" ht="14.25" customHeight="1"/>
    <row r="21524" ht="14.25" customHeight="1"/>
    <row r="21525" ht="14.25" customHeight="1"/>
    <row r="21526" ht="14.25" customHeight="1"/>
    <row r="21527" ht="14.25" customHeight="1"/>
    <row r="21528" ht="14.25" customHeight="1"/>
    <row r="21529" ht="14.25" customHeight="1"/>
    <row r="21530" ht="14.25" customHeight="1"/>
    <row r="21531" ht="14.25" customHeight="1"/>
    <row r="21532" ht="14.25" customHeight="1"/>
    <row r="21533" ht="14.25" customHeight="1"/>
    <row r="21534" ht="14.25" customHeight="1"/>
    <row r="21535" ht="14.25" customHeight="1"/>
    <row r="21536" ht="14.25" customHeight="1"/>
    <row r="21537" ht="14.25" customHeight="1"/>
    <row r="21538" ht="14.25" customHeight="1"/>
    <row r="21539" ht="14.25" customHeight="1"/>
    <row r="21540" ht="14.25" customHeight="1"/>
    <row r="21541" ht="14.25" customHeight="1"/>
    <row r="21542" ht="14.25" customHeight="1"/>
    <row r="21543" ht="14.25" customHeight="1"/>
    <row r="21544" ht="14.25" customHeight="1"/>
    <row r="21545" ht="14.25" customHeight="1"/>
    <row r="21546" ht="14.25" customHeight="1"/>
    <row r="21547" ht="14.25" customHeight="1"/>
    <row r="21548" ht="14.25" customHeight="1"/>
    <row r="21549" ht="14.25" customHeight="1"/>
    <row r="21550" ht="14.25" customHeight="1"/>
    <row r="21551" ht="14.25" customHeight="1"/>
    <row r="21552" ht="14.25" customHeight="1"/>
    <row r="21553" ht="14.25" customHeight="1"/>
    <row r="21554" ht="14.25" customHeight="1"/>
    <row r="21555" ht="14.25" customHeight="1"/>
    <row r="21556" ht="14.25" customHeight="1"/>
    <row r="21557" ht="14.25" customHeight="1"/>
    <row r="21558" ht="14.25" customHeight="1"/>
    <row r="21559" ht="14.25" customHeight="1"/>
    <row r="21560" ht="14.25" customHeight="1"/>
    <row r="21561" ht="14.25" customHeight="1"/>
    <row r="21562" ht="14.25" customHeight="1"/>
    <row r="21563" ht="14.25" customHeight="1"/>
    <row r="21564" ht="14.25" customHeight="1"/>
    <row r="21565" ht="14.25" customHeight="1"/>
    <row r="21566" ht="14.25" customHeight="1"/>
    <row r="21567" ht="14.25" customHeight="1"/>
    <row r="21568" ht="14.25" customHeight="1"/>
    <row r="21569" ht="14.25" customHeight="1"/>
    <row r="21570" ht="14.25" customHeight="1"/>
    <row r="21571" ht="14.25" customHeight="1"/>
    <row r="21572" ht="14.25" customHeight="1"/>
    <row r="21573" ht="14.25" customHeight="1"/>
    <row r="21574" ht="14.25" customHeight="1"/>
    <row r="21575" ht="14.25" customHeight="1"/>
    <row r="21576" ht="14.25" customHeight="1"/>
    <row r="21577" ht="14.25" customHeight="1"/>
    <row r="21578" ht="14.25" customHeight="1"/>
    <row r="21579" ht="14.25" customHeight="1"/>
    <row r="21580" ht="14.25" customHeight="1"/>
    <row r="21581" ht="14.25" customHeight="1"/>
    <row r="21582" ht="14.25" customHeight="1"/>
    <row r="21583" ht="14.25" customHeight="1"/>
    <row r="21584" ht="14.25" customHeight="1"/>
    <row r="21585" ht="14.25" customHeight="1"/>
    <row r="21586" ht="14.25" customHeight="1"/>
    <row r="21587" ht="14.25" customHeight="1"/>
    <row r="21588" ht="14.25" customHeight="1"/>
    <row r="21589" ht="14.25" customHeight="1"/>
    <row r="21590" ht="14.25" customHeight="1"/>
    <row r="21591" ht="14.25" customHeight="1"/>
    <row r="21592" ht="14.25" customHeight="1"/>
    <row r="21593" ht="14.25" customHeight="1"/>
    <row r="21594" ht="14.25" customHeight="1"/>
    <row r="21595" ht="14.25" customHeight="1"/>
    <row r="21596" ht="14.25" customHeight="1"/>
    <row r="21597" ht="14.25" customHeight="1"/>
    <row r="21598" ht="14.25" customHeight="1"/>
    <row r="21599" ht="14.25" customHeight="1"/>
    <row r="21600" ht="14.25" customHeight="1"/>
    <row r="21601" ht="14.25" customHeight="1"/>
    <row r="21602" ht="14.25" customHeight="1"/>
    <row r="21603" ht="14.25" customHeight="1"/>
    <row r="21604" ht="14.25" customHeight="1"/>
    <row r="21605" ht="14.25" customHeight="1"/>
    <row r="21606" ht="14.25" customHeight="1"/>
    <row r="21607" ht="14.25" customHeight="1"/>
    <row r="21608" ht="14.25" customHeight="1"/>
    <row r="21609" ht="14.25" customHeight="1"/>
    <row r="21610" ht="14.25" customHeight="1"/>
    <row r="21611" ht="14.25" customHeight="1"/>
    <row r="21612" ht="14.25" customHeight="1"/>
    <row r="21613" ht="14.25" customHeight="1"/>
    <row r="21614" ht="14.25" customHeight="1"/>
    <row r="21615" ht="14.25" customHeight="1"/>
    <row r="21616" ht="14.25" customHeight="1"/>
    <row r="21617" ht="14.25" customHeight="1"/>
    <row r="21618" ht="14.25" customHeight="1"/>
    <row r="21619" ht="14.25" customHeight="1"/>
    <row r="21620" ht="14.25" customHeight="1"/>
    <row r="21621" ht="14.25" customHeight="1"/>
    <row r="21622" ht="14.25" customHeight="1"/>
    <row r="21623" ht="14.25" customHeight="1"/>
    <row r="21624" ht="14.25" customHeight="1"/>
    <row r="21625" ht="14.25" customHeight="1"/>
    <row r="21626" ht="14.25" customHeight="1"/>
    <row r="21627" ht="14.25" customHeight="1"/>
    <row r="21628" ht="14.25" customHeight="1"/>
    <row r="21629" ht="14.25" customHeight="1"/>
    <row r="21630" ht="14.25" customHeight="1"/>
    <row r="21631" ht="14.25" customHeight="1"/>
    <row r="21632" ht="14.25" customHeight="1"/>
    <row r="21633" ht="14.25" customHeight="1"/>
    <row r="21634" ht="14.25" customHeight="1"/>
    <row r="21635" ht="14.25" customHeight="1"/>
    <row r="21636" ht="14.25" customHeight="1"/>
    <row r="21637" ht="14.25" customHeight="1"/>
    <row r="21638" ht="14.25" customHeight="1"/>
    <row r="21639" ht="14.25" customHeight="1"/>
    <row r="21640" ht="14.25" customHeight="1"/>
    <row r="21641" ht="14.25" customHeight="1"/>
    <row r="21642" ht="14.25" customHeight="1"/>
    <row r="21643" ht="14.25" customHeight="1"/>
    <row r="21644" ht="14.25" customHeight="1"/>
    <row r="21645" ht="14.25" customHeight="1"/>
    <row r="21646" ht="14.25" customHeight="1"/>
    <row r="21647" ht="14.25" customHeight="1"/>
    <row r="21648" ht="14.25" customHeight="1"/>
    <row r="21649" ht="14.25" customHeight="1"/>
    <row r="21650" ht="14.25" customHeight="1"/>
    <row r="21651" ht="14.25" customHeight="1"/>
    <row r="21652" ht="14.25" customHeight="1"/>
    <row r="21653" ht="14.25" customHeight="1"/>
    <row r="21654" ht="14.25" customHeight="1"/>
    <row r="21655" ht="14.25" customHeight="1"/>
    <row r="21656" ht="14.25" customHeight="1"/>
    <row r="21657" ht="14.25" customHeight="1"/>
    <row r="21658" ht="14.25" customHeight="1"/>
    <row r="21659" ht="14.25" customHeight="1"/>
    <row r="21660" ht="14.25" customHeight="1"/>
    <row r="21661" ht="14.25" customHeight="1"/>
    <row r="21662" ht="14.25" customHeight="1"/>
    <row r="21663" ht="14.25" customHeight="1"/>
    <row r="21664" ht="14.25" customHeight="1"/>
    <row r="21665" ht="14.25" customHeight="1"/>
    <row r="21666" ht="14.25" customHeight="1"/>
    <row r="21667" ht="14.25" customHeight="1"/>
    <row r="21668" ht="14.25" customHeight="1"/>
    <row r="21669" ht="14.25" customHeight="1"/>
    <row r="21670" ht="14.25" customHeight="1"/>
    <row r="21671" ht="14.25" customHeight="1"/>
    <row r="21672" ht="14.25" customHeight="1"/>
    <row r="21673" ht="14.25" customHeight="1"/>
    <row r="21674" ht="14.25" customHeight="1"/>
    <row r="21675" ht="14.25" customHeight="1"/>
    <row r="21676" ht="14.25" customHeight="1"/>
    <row r="21677" ht="14.25" customHeight="1"/>
    <row r="21678" ht="14.25" customHeight="1"/>
    <row r="21679" ht="14.25" customHeight="1"/>
    <row r="21680" ht="14.25" customHeight="1"/>
    <row r="21681" ht="14.25" customHeight="1"/>
    <row r="21682" ht="14.25" customHeight="1"/>
    <row r="21683" ht="14.25" customHeight="1"/>
    <row r="21684" ht="14.25" customHeight="1"/>
    <row r="21685" ht="14.25" customHeight="1"/>
    <row r="21686" ht="14.25" customHeight="1"/>
    <row r="21687" ht="14.25" customHeight="1"/>
    <row r="21688" ht="14.25" customHeight="1"/>
    <row r="21689" ht="14.25" customHeight="1"/>
    <row r="21690" ht="14.25" customHeight="1"/>
    <row r="21691" ht="14.25" customHeight="1"/>
    <row r="21692" ht="14.25" customHeight="1"/>
    <row r="21693" ht="14.25" customHeight="1"/>
    <row r="21694" ht="14.25" customHeight="1"/>
    <row r="21695" ht="14.25" customHeight="1"/>
    <row r="21696" ht="14.25" customHeight="1"/>
    <row r="21697" ht="14.25" customHeight="1"/>
    <row r="21698" ht="14.25" customHeight="1"/>
    <row r="21699" ht="14.25" customHeight="1"/>
    <row r="21700" ht="14.25" customHeight="1"/>
    <row r="21701" ht="14.25" customHeight="1"/>
    <row r="21702" ht="14.25" customHeight="1"/>
    <row r="21703" ht="14.25" customHeight="1"/>
    <row r="21704" ht="14.25" customHeight="1"/>
    <row r="21705" ht="14.25" customHeight="1"/>
    <row r="21706" ht="14.25" customHeight="1"/>
    <row r="21707" ht="14.25" customHeight="1"/>
    <row r="21708" ht="14.25" customHeight="1"/>
    <row r="21709" ht="14.25" customHeight="1"/>
    <row r="21710" ht="14.25" customHeight="1"/>
    <row r="21711" ht="14.25" customHeight="1"/>
    <row r="21712" ht="14.25" customHeight="1"/>
    <row r="21713" ht="14.25" customHeight="1"/>
    <row r="21714" ht="14.25" customHeight="1"/>
    <row r="21715" ht="14.25" customHeight="1"/>
    <row r="21716" ht="14.25" customHeight="1"/>
    <row r="21717" ht="14.25" customHeight="1"/>
    <row r="21718" ht="14.25" customHeight="1"/>
    <row r="21719" ht="14.25" customHeight="1"/>
    <row r="21720" ht="14.25" customHeight="1"/>
    <row r="21721" ht="14.25" customHeight="1"/>
    <row r="21722" ht="14.25" customHeight="1"/>
    <row r="21723" ht="14.25" customHeight="1"/>
    <row r="21724" ht="14.25" customHeight="1"/>
    <row r="21725" ht="14.25" customHeight="1"/>
    <row r="21726" ht="14.25" customHeight="1"/>
    <row r="21727" ht="14.25" customHeight="1"/>
    <row r="21728" ht="14.25" customHeight="1"/>
    <row r="21729" ht="14.25" customHeight="1"/>
    <row r="21730" ht="14.25" customHeight="1"/>
    <row r="21731" ht="14.25" customHeight="1"/>
    <row r="21732" ht="14.25" customHeight="1"/>
    <row r="21733" ht="14.25" customHeight="1"/>
    <row r="21734" ht="14.25" customHeight="1"/>
    <row r="21735" ht="14.25" customHeight="1"/>
    <row r="21736" ht="14.25" customHeight="1"/>
    <row r="21737" ht="14.25" customHeight="1"/>
    <row r="21738" ht="14.25" customHeight="1"/>
    <row r="21739" ht="14.25" customHeight="1"/>
    <row r="21740" ht="14.25" customHeight="1"/>
    <row r="21741" ht="14.25" customHeight="1"/>
    <row r="21742" ht="14.25" customHeight="1"/>
    <row r="21743" ht="14.25" customHeight="1"/>
    <row r="21744" ht="14.25" customHeight="1"/>
    <row r="21745" ht="14.25" customHeight="1"/>
    <row r="21746" ht="14.25" customHeight="1"/>
    <row r="21747" ht="14.25" customHeight="1"/>
    <row r="21748" ht="14.25" customHeight="1"/>
    <row r="21749" ht="14.25" customHeight="1"/>
    <row r="21750" ht="14.25" customHeight="1"/>
    <row r="21751" ht="14.25" customHeight="1"/>
    <row r="21752" ht="14.25" customHeight="1"/>
    <row r="21753" ht="14.25" customHeight="1"/>
    <row r="21754" ht="14.25" customHeight="1"/>
    <row r="21755" ht="14.25" customHeight="1"/>
    <row r="21756" ht="14.25" customHeight="1"/>
    <row r="21757" ht="14.25" customHeight="1"/>
    <row r="21758" ht="14.25" customHeight="1"/>
    <row r="21759" ht="14.25" customHeight="1"/>
    <row r="21760" ht="14.25" customHeight="1"/>
    <row r="21761" ht="14.25" customHeight="1"/>
    <row r="21762" ht="14.25" customHeight="1"/>
    <row r="21763" ht="14.25" customHeight="1"/>
    <row r="21764" ht="14.25" customHeight="1"/>
    <row r="21765" ht="14.25" customHeight="1"/>
    <row r="21766" ht="14.25" customHeight="1"/>
    <row r="21767" ht="14.25" customHeight="1"/>
    <row r="21768" ht="14.25" customHeight="1"/>
    <row r="21769" ht="14.25" customHeight="1"/>
    <row r="21770" ht="14.25" customHeight="1"/>
    <row r="21771" ht="14.25" customHeight="1"/>
    <row r="21772" ht="14.25" customHeight="1"/>
    <row r="21773" ht="14.25" customHeight="1"/>
    <row r="21774" ht="14.25" customHeight="1"/>
    <row r="21775" ht="14.25" customHeight="1"/>
    <row r="21776" ht="14.25" customHeight="1"/>
    <row r="21777" ht="14.25" customHeight="1"/>
    <row r="21778" ht="14.25" customHeight="1"/>
    <row r="21779" ht="14.25" customHeight="1"/>
    <row r="21780" ht="14.25" customHeight="1"/>
    <row r="21781" ht="14.25" customHeight="1"/>
    <row r="21782" ht="14.25" customHeight="1"/>
    <row r="21783" ht="14.25" customHeight="1"/>
    <row r="21784" ht="14.25" customHeight="1"/>
    <row r="21785" ht="14.25" customHeight="1"/>
    <row r="21786" ht="14.25" customHeight="1"/>
    <row r="21787" ht="14.25" customHeight="1"/>
    <row r="21788" ht="14.25" customHeight="1"/>
    <row r="21789" ht="14.25" customHeight="1"/>
    <row r="21790" ht="14.25" customHeight="1"/>
    <row r="21791" ht="14.25" customHeight="1"/>
    <row r="21792" ht="14.25" customHeight="1"/>
    <row r="21793" ht="14.25" customHeight="1"/>
    <row r="21794" ht="14.25" customHeight="1"/>
    <row r="21795" ht="14.25" customHeight="1"/>
    <row r="21796" ht="14.25" customHeight="1"/>
    <row r="21797" ht="14.25" customHeight="1"/>
    <row r="21798" ht="14.25" customHeight="1"/>
    <row r="21799" ht="14.25" customHeight="1"/>
    <row r="21800" ht="14.25" customHeight="1"/>
    <row r="21801" ht="14.25" customHeight="1"/>
    <row r="21802" ht="14.25" customHeight="1"/>
    <row r="21803" ht="14.25" customHeight="1"/>
    <row r="21804" ht="14.25" customHeight="1"/>
    <row r="21805" ht="14.25" customHeight="1"/>
    <row r="21806" ht="14.25" customHeight="1"/>
    <row r="21807" ht="14.25" customHeight="1"/>
    <row r="21808" ht="14.25" customHeight="1"/>
    <row r="21809" ht="14.25" customHeight="1"/>
    <row r="21810" ht="14.25" customHeight="1"/>
    <row r="21811" ht="14.25" customHeight="1"/>
    <row r="21812" ht="14.25" customHeight="1"/>
    <row r="21813" ht="14.25" customHeight="1"/>
    <row r="21814" ht="14.25" customHeight="1"/>
    <row r="21815" ht="14.25" customHeight="1"/>
    <row r="21816" ht="14.25" customHeight="1"/>
    <row r="21817" ht="14.25" customHeight="1"/>
    <row r="21818" ht="14.25" customHeight="1"/>
    <row r="21819" ht="14.25" customHeight="1"/>
    <row r="21820" ht="14.25" customHeight="1"/>
    <row r="21821" ht="14.25" customHeight="1"/>
    <row r="21822" ht="14.25" customHeight="1"/>
    <row r="21823" ht="14.25" customHeight="1"/>
    <row r="21824" ht="14.25" customHeight="1"/>
    <row r="21825" ht="14.25" customHeight="1"/>
    <row r="21826" ht="14.25" customHeight="1"/>
    <row r="21827" ht="14.25" customHeight="1"/>
    <row r="21828" ht="14.25" customHeight="1"/>
    <row r="21829" ht="14.25" customHeight="1"/>
    <row r="21830" ht="14.25" customHeight="1"/>
    <row r="21831" ht="14.25" customHeight="1"/>
    <row r="21832" ht="14.25" customHeight="1"/>
    <row r="21833" ht="14.25" customHeight="1"/>
    <row r="21834" ht="14.25" customHeight="1"/>
    <row r="21835" ht="14.25" customHeight="1"/>
    <row r="21836" ht="14.25" customHeight="1"/>
    <row r="21837" ht="14.25" customHeight="1"/>
    <row r="21838" ht="14.25" customHeight="1"/>
    <row r="21839" ht="14.25" customHeight="1"/>
    <row r="21840" ht="14.25" customHeight="1"/>
    <row r="21841" ht="14.25" customHeight="1"/>
    <row r="21842" ht="14.25" customHeight="1"/>
    <row r="21843" ht="14.25" customHeight="1"/>
    <row r="21844" ht="14.25" customHeight="1"/>
    <row r="21845" ht="14.25" customHeight="1"/>
    <row r="21846" ht="14.25" customHeight="1"/>
    <row r="21847" ht="14.25" customHeight="1"/>
    <row r="21848" ht="14.25" customHeight="1"/>
    <row r="21849" ht="14.25" customHeight="1"/>
    <row r="21850" ht="14.25" customHeight="1"/>
    <row r="21851" ht="14.25" customHeight="1"/>
    <row r="21852" ht="14.25" customHeight="1"/>
    <row r="21853" ht="14.25" customHeight="1"/>
    <row r="21854" ht="14.25" customHeight="1"/>
    <row r="21855" ht="14.25" customHeight="1"/>
    <row r="21856" ht="14.25" customHeight="1"/>
    <row r="21857" ht="14.25" customHeight="1"/>
    <row r="21858" ht="14.25" customHeight="1"/>
    <row r="21859" ht="14.25" customHeight="1"/>
    <row r="21860" ht="14.25" customHeight="1"/>
    <row r="21861" ht="14.25" customHeight="1"/>
    <row r="21862" ht="14.25" customHeight="1"/>
    <row r="21863" ht="14.25" customHeight="1"/>
    <row r="21864" ht="14.25" customHeight="1"/>
    <row r="21865" ht="14.25" customHeight="1"/>
    <row r="21866" ht="14.25" customHeight="1"/>
    <row r="21867" ht="14.25" customHeight="1"/>
    <row r="21868" ht="14.25" customHeight="1"/>
    <row r="21869" ht="14.25" customHeight="1"/>
    <row r="21870" ht="14.25" customHeight="1"/>
    <row r="21871" ht="14.25" customHeight="1"/>
    <row r="21872" ht="14.25" customHeight="1"/>
    <row r="21873" ht="14.25" customHeight="1"/>
    <row r="21874" ht="14.25" customHeight="1"/>
    <row r="21875" ht="14.25" customHeight="1"/>
    <row r="21876" ht="14.25" customHeight="1"/>
    <row r="21877" ht="14.25" customHeight="1"/>
    <row r="21878" ht="14.25" customHeight="1"/>
    <row r="21879" ht="14.25" customHeight="1"/>
    <row r="21880" ht="14.25" customHeight="1"/>
    <row r="21881" ht="14.25" customHeight="1"/>
    <row r="21882" ht="14.25" customHeight="1"/>
    <row r="21883" ht="14.25" customHeight="1"/>
    <row r="21884" ht="14.25" customHeight="1"/>
    <row r="21885" ht="14.25" customHeight="1"/>
    <row r="21886" ht="14.25" customHeight="1"/>
    <row r="21887" ht="14.25" customHeight="1"/>
    <row r="21888" ht="14.25" customHeight="1"/>
    <row r="21889" ht="14.25" customHeight="1"/>
    <row r="21890" ht="14.25" customHeight="1"/>
    <row r="21891" ht="14.25" customHeight="1"/>
    <row r="21892" ht="14.25" customHeight="1"/>
    <row r="21893" ht="14.25" customHeight="1"/>
    <row r="21894" ht="14.25" customHeight="1"/>
    <row r="21895" ht="14.25" customHeight="1"/>
    <row r="21896" ht="14.25" customHeight="1"/>
    <row r="21897" ht="14.25" customHeight="1"/>
    <row r="21898" ht="14.25" customHeight="1"/>
    <row r="21899" ht="14.25" customHeight="1"/>
    <row r="21900" ht="14.25" customHeight="1"/>
    <row r="21901" ht="14.25" customHeight="1"/>
    <row r="21902" ht="14.25" customHeight="1"/>
    <row r="21903" ht="14.25" customHeight="1"/>
    <row r="21904" ht="14.25" customHeight="1"/>
    <row r="21905" ht="14.25" customHeight="1"/>
    <row r="21906" ht="14.25" customHeight="1"/>
    <row r="21907" ht="14.25" customHeight="1"/>
    <row r="21908" ht="14.25" customHeight="1"/>
    <row r="21909" ht="14.25" customHeight="1"/>
    <row r="21910" ht="14.25" customHeight="1"/>
    <row r="21911" ht="14.25" customHeight="1"/>
    <row r="21912" ht="14.25" customHeight="1"/>
    <row r="21913" ht="14.25" customHeight="1"/>
    <row r="21914" ht="14.25" customHeight="1"/>
    <row r="21915" ht="14.25" customHeight="1"/>
    <row r="21916" ht="14.25" customHeight="1"/>
    <row r="21917" ht="14.25" customHeight="1"/>
    <row r="21918" ht="14.25" customHeight="1"/>
    <row r="21919" ht="14.25" customHeight="1"/>
    <row r="21920" ht="14.25" customHeight="1"/>
    <row r="21921" ht="14.25" customHeight="1"/>
    <row r="21922" ht="14.25" customHeight="1"/>
    <row r="21923" ht="14.25" customHeight="1"/>
    <row r="21924" ht="14.25" customHeight="1"/>
    <row r="21925" ht="14.25" customHeight="1"/>
    <row r="21926" ht="14.25" customHeight="1"/>
    <row r="21927" ht="14.25" customHeight="1"/>
    <row r="21928" ht="14.25" customHeight="1"/>
    <row r="21929" ht="14.25" customHeight="1"/>
    <row r="21930" ht="14.25" customHeight="1"/>
    <row r="21931" ht="14.25" customHeight="1"/>
    <row r="21932" ht="14.25" customHeight="1"/>
    <row r="21933" ht="14.25" customHeight="1"/>
    <row r="21934" ht="14.25" customHeight="1"/>
    <row r="21935" ht="14.25" customHeight="1"/>
    <row r="21936" ht="14.25" customHeight="1"/>
    <row r="21937" ht="14.25" customHeight="1"/>
    <row r="21938" ht="14.25" customHeight="1"/>
    <row r="21939" ht="14.25" customHeight="1"/>
    <row r="21940" ht="14.25" customHeight="1"/>
    <row r="21941" ht="14.25" customHeight="1"/>
    <row r="21942" ht="14.25" customHeight="1"/>
    <row r="21943" ht="14.25" customHeight="1"/>
    <row r="21944" ht="14.25" customHeight="1"/>
    <row r="21945" ht="14.25" customHeight="1"/>
    <row r="21946" ht="14.25" customHeight="1"/>
    <row r="21947" ht="14.25" customHeight="1"/>
    <row r="21948" ht="14.25" customHeight="1"/>
    <row r="21949" ht="14.25" customHeight="1"/>
    <row r="21950" ht="14.25" customHeight="1"/>
    <row r="21951" ht="14.25" customHeight="1"/>
    <row r="21952" ht="14.25" customHeight="1"/>
    <row r="21953" ht="14.25" customHeight="1"/>
    <row r="21954" ht="14.25" customHeight="1"/>
    <row r="21955" ht="14.25" customHeight="1"/>
    <row r="21956" ht="14.25" customHeight="1"/>
    <row r="21957" ht="14.25" customHeight="1"/>
    <row r="21958" ht="14.25" customHeight="1"/>
    <row r="21959" ht="14.25" customHeight="1"/>
    <row r="21960" ht="14.25" customHeight="1"/>
    <row r="21961" ht="14.25" customHeight="1"/>
    <row r="21962" ht="14.25" customHeight="1"/>
    <row r="21963" ht="14.25" customHeight="1"/>
    <row r="21964" ht="14.25" customHeight="1"/>
    <row r="21965" ht="14.25" customHeight="1"/>
    <row r="21966" ht="14.25" customHeight="1"/>
    <row r="21967" ht="14.25" customHeight="1"/>
    <row r="21968" ht="14.25" customHeight="1"/>
    <row r="21969" ht="14.25" customHeight="1"/>
    <row r="21970" ht="14.25" customHeight="1"/>
    <row r="21971" ht="14.25" customHeight="1"/>
    <row r="21972" ht="14.25" customHeight="1"/>
    <row r="21973" ht="14.25" customHeight="1"/>
    <row r="21974" ht="14.25" customHeight="1"/>
    <row r="21975" ht="14.25" customHeight="1"/>
    <row r="21976" ht="14.25" customHeight="1"/>
    <row r="21977" ht="14.25" customHeight="1"/>
    <row r="21978" ht="14.25" customHeight="1"/>
    <row r="21979" ht="14.25" customHeight="1"/>
    <row r="21980" ht="14.25" customHeight="1"/>
    <row r="21981" ht="14.25" customHeight="1"/>
    <row r="21982" ht="14.25" customHeight="1"/>
    <row r="21983" ht="14.25" customHeight="1"/>
    <row r="21984" ht="14.25" customHeight="1"/>
    <row r="21985" ht="14.25" customHeight="1"/>
    <row r="21986" ht="14.25" customHeight="1"/>
    <row r="21987" ht="14.25" customHeight="1"/>
    <row r="21988" ht="14.25" customHeight="1"/>
    <row r="21989" ht="14.25" customHeight="1"/>
    <row r="21990" ht="14.25" customHeight="1"/>
    <row r="21991" ht="14.25" customHeight="1"/>
    <row r="21992" ht="14.25" customHeight="1"/>
    <row r="21993" ht="14.25" customHeight="1"/>
    <row r="21994" ht="14.25" customHeight="1"/>
    <row r="21995" ht="14.25" customHeight="1"/>
    <row r="21996" ht="14.25" customHeight="1"/>
    <row r="21997" ht="14.25" customHeight="1"/>
    <row r="21998" ht="14.25" customHeight="1"/>
    <row r="21999" ht="14.25" customHeight="1"/>
    <row r="22000" ht="14.25" customHeight="1"/>
    <row r="22001" ht="14.25" customHeight="1"/>
    <row r="22002" ht="14.25" customHeight="1"/>
    <row r="22003" ht="14.25" customHeight="1"/>
    <row r="22004" ht="14.25" customHeight="1"/>
    <row r="22005" ht="14.25" customHeight="1"/>
    <row r="22006" ht="14.25" customHeight="1"/>
    <row r="22007" ht="14.25" customHeight="1"/>
    <row r="22008" ht="14.25" customHeight="1"/>
    <row r="22009" ht="14.25" customHeight="1"/>
    <row r="22010" ht="14.25" customHeight="1"/>
    <row r="22011" ht="14.25" customHeight="1"/>
    <row r="22012" ht="14.25" customHeight="1"/>
    <row r="22013" ht="14.25" customHeight="1"/>
    <row r="22014" ht="14.25" customHeight="1"/>
    <row r="22015" ht="14.25" customHeight="1"/>
    <row r="22016" ht="14.25" customHeight="1"/>
    <row r="22017" ht="14.25" customHeight="1"/>
    <row r="22018" ht="14.25" customHeight="1"/>
    <row r="22019" ht="14.25" customHeight="1"/>
    <row r="22020" ht="14.25" customHeight="1"/>
    <row r="22021" ht="14.25" customHeight="1"/>
    <row r="22022" ht="14.25" customHeight="1"/>
    <row r="22023" ht="14.25" customHeight="1"/>
    <row r="22024" ht="14.25" customHeight="1"/>
    <row r="22025" ht="14.25" customHeight="1"/>
    <row r="22026" ht="14.25" customHeight="1"/>
    <row r="22027" ht="14.25" customHeight="1"/>
    <row r="22028" ht="14.25" customHeight="1"/>
    <row r="22029" ht="14.25" customHeight="1"/>
    <row r="22030" ht="14.25" customHeight="1"/>
    <row r="22031" ht="14.25" customHeight="1"/>
    <row r="22032" ht="14.25" customHeight="1"/>
    <row r="22033" ht="14.25" customHeight="1"/>
    <row r="22034" ht="14.25" customHeight="1"/>
    <row r="22035" ht="14.25" customHeight="1"/>
    <row r="22036" ht="14.25" customHeight="1"/>
    <row r="22037" ht="14.25" customHeight="1"/>
    <row r="22038" ht="14.25" customHeight="1"/>
    <row r="22039" ht="14.25" customHeight="1"/>
    <row r="22040" ht="14.25" customHeight="1"/>
    <row r="22041" ht="14.25" customHeight="1"/>
    <row r="22042" ht="14.25" customHeight="1"/>
    <row r="22043" ht="14.25" customHeight="1"/>
    <row r="22044" ht="14.25" customHeight="1"/>
    <row r="22045" ht="14.25" customHeight="1"/>
    <row r="22046" ht="14.25" customHeight="1"/>
    <row r="22047" ht="14.25" customHeight="1"/>
    <row r="22048" ht="14.25" customHeight="1"/>
    <row r="22049" ht="14.25" customHeight="1"/>
    <row r="22050" ht="14.25" customHeight="1"/>
    <row r="22051" ht="14.25" customHeight="1"/>
    <row r="22052" ht="14.25" customHeight="1"/>
    <row r="22053" ht="14.25" customHeight="1"/>
    <row r="22054" ht="14.25" customHeight="1"/>
    <row r="22055" ht="14.25" customHeight="1"/>
    <row r="22056" ht="14.25" customHeight="1"/>
    <row r="22057" ht="14.25" customHeight="1"/>
    <row r="22058" ht="14.25" customHeight="1"/>
    <row r="22059" ht="14.25" customHeight="1"/>
    <row r="22060" ht="14.25" customHeight="1"/>
    <row r="22061" ht="14.25" customHeight="1"/>
    <row r="22062" ht="14.25" customHeight="1"/>
    <row r="22063" ht="14.25" customHeight="1"/>
    <row r="22064" ht="14.25" customHeight="1"/>
    <row r="22065" ht="14.25" customHeight="1"/>
    <row r="22066" ht="14.25" customHeight="1"/>
    <row r="22067" ht="14.25" customHeight="1"/>
    <row r="22068" ht="14.25" customHeight="1"/>
    <row r="22069" ht="14.25" customHeight="1"/>
    <row r="22070" ht="14.25" customHeight="1"/>
    <row r="22071" ht="14.25" customHeight="1"/>
    <row r="22072" ht="14.25" customHeight="1"/>
    <row r="22073" ht="14.25" customHeight="1"/>
    <row r="22074" ht="14.25" customHeight="1"/>
    <row r="22075" ht="14.25" customHeight="1"/>
    <row r="22076" ht="14.25" customHeight="1"/>
    <row r="22077" ht="14.25" customHeight="1"/>
    <row r="22078" ht="14.25" customHeight="1"/>
    <row r="22079" ht="14.25" customHeight="1"/>
    <row r="22080" ht="14.25" customHeight="1"/>
    <row r="22081" ht="14.25" customHeight="1"/>
    <row r="22082" ht="14.25" customHeight="1"/>
    <row r="22083" ht="14.25" customHeight="1"/>
    <row r="22084" ht="14.25" customHeight="1"/>
    <row r="22085" ht="14.25" customHeight="1"/>
    <row r="22086" ht="14.25" customHeight="1"/>
    <row r="22087" ht="14.25" customHeight="1"/>
    <row r="22088" ht="14.25" customHeight="1"/>
    <row r="22089" ht="14.25" customHeight="1"/>
    <row r="22090" ht="14.25" customHeight="1"/>
    <row r="22091" ht="14.25" customHeight="1"/>
    <row r="22092" ht="14.25" customHeight="1"/>
    <row r="22093" ht="14.25" customHeight="1"/>
    <row r="22094" ht="14.25" customHeight="1"/>
    <row r="22095" ht="14.25" customHeight="1"/>
    <row r="22096" ht="14.25" customHeight="1"/>
    <row r="22097" ht="14.25" customHeight="1"/>
    <row r="22098" ht="14.25" customHeight="1"/>
    <row r="22099" ht="14.25" customHeight="1"/>
    <row r="22100" ht="14.25" customHeight="1"/>
    <row r="22101" ht="14.25" customHeight="1"/>
    <row r="22102" ht="14.25" customHeight="1"/>
    <row r="22103" ht="14.25" customHeight="1"/>
    <row r="22104" ht="14.25" customHeight="1"/>
    <row r="22105" ht="14.25" customHeight="1"/>
    <row r="22106" ht="14.25" customHeight="1"/>
    <row r="22107" ht="14.25" customHeight="1"/>
    <row r="22108" ht="14.25" customHeight="1"/>
    <row r="22109" ht="14.25" customHeight="1"/>
    <row r="22110" ht="14.25" customHeight="1"/>
    <row r="22111" ht="14.25" customHeight="1"/>
    <row r="22112" ht="14.25" customHeight="1"/>
    <row r="22113" ht="14.25" customHeight="1"/>
    <row r="22114" ht="14.25" customHeight="1"/>
    <row r="22115" ht="14.25" customHeight="1"/>
    <row r="22116" ht="14.25" customHeight="1"/>
    <row r="22117" ht="14.25" customHeight="1"/>
    <row r="22118" ht="14.25" customHeight="1"/>
    <row r="22119" ht="14.25" customHeight="1"/>
    <row r="22120" ht="14.25" customHeight="1"/>
    <row r="22121" ht="14.25" customHeight="1"/>
    <row r="22122" ht="14.25" customHeight="1"/>
    <row r="22123" ht="14.25" customHeight="1"/>
    <row r="22124" ht="14.25" customHeight="1"/>
    <row r="22125" ht="14.25" customHeight="1"/>
    <row r="22126" ht="14.25" customHeight="1"/>
    <row r="22127" ht="14.25" customHeight="1"/>
    <row r="22128" ht="14.25" customHeight="1"/>
    <row r="22129" ht="14.25" customHeight="1"/>
    <row r="22130" ht="14.25" customHeight="1"/>
    <row r="22131" ht="14.25" customHeight="1"/>
    <row r="22132" ht="14.25" customHeight="1"/>
    <row r="22133" ht="14.25" customHeight="1"/>
    <row r="22134" ht="14.25" customHeight="1"/>
    <row r="22135" ht="14.25" customHeight="1"/>
    <row r="22136" ht="14.25" customHeight="1"/>
    <row r="22137" ht="14.25" customHeight="1"/>
    <row r="22138" ht="14.25" customHeight="1"/>
    <row r="22139" ht="14.25" customHeight="1"/>
    <row r="22140" ht="14.25" customHeight="1"/>
    <row r="22141" ht="14.25" customHeight="1"/>
    <row r="22142" ht="14.25" customHeight="1"/>
    <row r="22143" ht="14.25" customHeight="1"/>
    <row r="22144" ht="14.25" customHeight="1"/>
    <row r="22145" ht="14.25" customHeight="1"/>
    <row r="22146" ht="14.25" customHeight="1"/>
    <row r="22147" ht="14.25" customHeight="1"/>
    <row r="22148" ht="14.25" customHeight="1"/>
    <row r="22149" ht="14.25" customHeight="1"/>
    <row r="22150" ht="14.25" customHeight="1"/>
    <row r="22151" ht="14.25" customHeight="1"/>
    <row r="22152" ht="14.25" customHeight="1"/>
    <row r="22153" ht="14.25" customHeight="1"/>
    <row r="22154" ht="14.25" customHeight="1"/>
    <row r="22155" ht="14.25" customHeight="1"/>
    <row r="22156" ht="14.25" customHeight="1"/>
    <row r="22157" ht="14.25" customHeight="1"/>
    <row r="22158" ht="14.25" customHeight="1"/>
    <row r="22159" ht="14.25" customHeight="1"/>
    <row r="22160" ht="14.25" customHeight="1"/>
    <row r="22161" ht="14.25" customHeight="1"/>
    <row r="22162" ht="14.25" customHeight="1"/>
    <row r="22163" ht="14.25" customHeight="1"/>
    <row r="22164" ht="14.25" customHeight="1"/>
    <row r="22165" ht="14.25" customHeight="1"/>
    <row r="22166" ht="14.25" customHeight="1"/>
    <row r="22167" ht="14.25" customHeight="1"/>
    <row r="22168" ht="14.25" customHeight="1"/>
    <row r="22169" ht="14.25" customHeight="1"/>
    <row r="22170" ht="14.25" customHeight="1"/>
    <row r="22171" ht="14.25" customHeight="1"/>
    <row r="22172" ht="14.25" customHeight="1"/>
    <row r="22173" ht="14.25" customHeight="1"/>
    <row r="22174" ht="14.25" customHeight="1"/>
    <row r="22175" ht="14.25" customHeight="1"/>
    <row r="22176" ht="14.25" customHeight="1"/>
    <row r="22177" ht="14.25" customHeight="1"/>
    <row r="22178" ht="14.25" customHeight="1"/>
    <row r="22179" ht="14.25" customHeight="1"/>
    <row r="22180" ht="14.25" customHeight="1"/>
    <row r="22181" ht="14.25" customHeight="1"/>
    <row r="22182" ht="14.25" customHeight="1"/>
    <row r="22183" ht="14.25" customHeight="1"/>
    <row r="22184" ht="14.25" customHeight="1"/>
    <row r="22185" ht="14.25" customHeight="1"/>
    <row r="22186" ht="14.25" customHeight="1"/>
    <row r="22187" ht="14.25" customHeight="1"/>
    <row r="22188" ht="14.25" customHeight="1"/>
    <row r="22189" ht="14.25" customHeight="1"/>
    <row r="22190" ht="14.25" customHeight="1"/>
    <row r="22191" ht="14.25" customHeight="1"/>
    <row r="22192" ht="14.25" customHeight="1"/>
    <row r="22193" ht="14.25" customHeight="1"/>
    <row r="22194" ht="14.25" customHeight="1"/>
    <row r="22195" ht="14.25" customHeight="1"/>
    <row r="22196" ht="14.25" customHeight="1"/>
    <row r="22197" ht="14.25" customHeight="1"/>
    <row r="22198" ht="14.25" customHeight="1"/>
    <row r="22199" ht="14.25" customHeight="1"/>
    <row r="22200" ht="14.25" customHeight="1"/>
    <row r="22201" ht="14.25" customHeight="1"/>
    <row r="22202" ht="14.25" customHeight="1"/>
    <row r="22203" ht="14.25" customHeight="1"/>
    <row r="22204" ht="14.25" customHeight="1"/>
    <row r="22205" ht="14.25" customHeight="1"/>
    <row r="22206" ht="14.25" customHeight="1"/>
    <row r="22207" ht="14.25" customHeight="1"/>
    <row r="22208" ht="14.25" customHeight="1"/>
    <row r="22209" ht="14.25" customHeight="1"/>
    <row r="22210" ht="14.25" customHeight="1"/>
    <row r="22211" ht="14.25" customHeight="1"/>
    <row r="22212" ht="14.25" customHeight="1"/>
    <row r="22213" ht="14.25" customHeight="1"/>
    <row r="22214" ht="14.25" customHeight="1"/>
    <row r="22215" ht="14.25" customHeight="1"/>
    <row r="22216" ht="14.25" customHeight="1"/>
    <row r="22217" ht="14.25" customHeight="1"/>
    <row r="22218" ht="14.25" customHeight="1"/>
    <row r="22219" ht="14.25" customHeight="1"/>
    <row r="22220" ht="14.25" customHeight="1"/>
    <row r="22221" ht="14.25" customHeight="1"/>
    <row r="22222" ht="14.25" customHeight="1"/>
    <row r="22223" ht="14.25" customHeight="1"/>
    <row r="22224" ht="14.25" customHeight="1"/>
    <row r="22225" ht="14.25" customHeight="1"/>
    <row r="22226" ht="14.25" customHeight="1"/>
    <row r="22227" ht="14.25" customHeight="1"/>
    <row r="22228" ht="14.25" customHeight="1"/>
    <row r="22229" ht="14.25" customHeight="1"/>
    <row r="22230" ht="14.25" customHeight="1"/>
    <row r="22231" ht="14.25" customHeight="1"/>
    <row r="22232" ht="14.25" customHeight="1"/>
    <row r="22233" ht="14.25" customHeight="1"/>
    <row r="22234" ht="14.25" customHeight="1"/>
    <row r="22235" ht="14.25" customHeight="1"/>
    <row r="22236" ht="14.25" customHeight="1"/>
    <row r="22237" ht="14.25" customHeight="1"/>
    <row r="22238" ht="14.25" customHeight="1"/>
    <row r="22239" ht="14.25" customHeight="1"/>
    <row r="22240" ht="14.25" customHeight="1"/>
    <row r="22241" ht="14.25" customHeight="1"/>
    <row r="22242" ht="14.25" customHeight="1"/>
    <row r="22243" ht="14.25" customHeight="1"/>
    <row r="22244" ht="14.25" customHeight="1"/>
    <row r="22245" ht="14.25" customHeight="1"/>
    <row r="22246" ht="14.25" customHeight="1"/>
    <row r="22247" ht="14.25" customHeight="1"/>
    <row r="22248" ht="14.25" customHeight="1"/>
    <row r="22249" ht="14.25" customHeight="1"/>
    <row r="22250" ht="14.25" customHeight="1"/>
    <row r="22251" ht="14.25" customHeight="1"/>
    <row r="22252" ht="14.25" customHeight="1"/>
    <row r="22253" ht="14.25" customHeight="1"/>
    <row r="22254" ht="14.25" customHeight="1"/>
    <row r="22255" ht="14.25" customHeight="1"/>
    <row r="22256" ht="14.25" customHeight="1"/>
    <row r="22257" ht="14.25" customHeight="1"/>
    <row r="22258" ht="14.25" customHeight="1"/>
    <row r="22259" ht="14.25" customHeight="1"/>
    <row r="22260" ht="14.25" customHeight="1"/>
    <row r="22261" ht="14.25" customHeight="1"/>
    <row r="22262" ht="14.25" customHeight="1"/>
    <row r="22263" ht="14.25" customHeight="1"/>
    <row r="22264" ht="14.25" customHeight="1"/>
    <row r="22265" ht="14.25" customHeight="1"/>
    <row r="22266" ht="14.25" customHeight="1"/>
    <row r="22267" ht="14.25" customHeight="1"/>
    <row r="22268" ht="14.25" customHeight="1"/>
    <row r="22269" ht="14.25" customHeight="1"/>
    <row r="22270" ht="14.25" customHeight="1"/>
    <row r="22271" ht="14.25" customHeight="1"/>
    <row r="22272" ht="14.25" customHeight="1"/>
    <row r="22273" ht="14.25" customHeight="1"/>
    <row r="22274" ht="14.25" customHeight="1"/>
    <row r="22275" ht="14.25" customHeight="1"/>
    <row r="22276" ht="14.25" customHeight="1"/>
    <row r="22277" ht="14.25" customHeight="1"/>
    <row r="22278" ht="14.25" customHeight="1"/>
    <row r="22279" ht="14.25" customHeight="1"/>
    <row r="22280" ht="14.25" customHeight="1"/>
    <row r="22281" ht="14.25" customHeight="1"/>
    <row r="22282" ht="14.25" customHeight="1"/>
    <row r="22283" ht="14.25" customHeight="1"/>
    <row r="22284" ht="14.25" customHeight="1"/>
    <row r="22285" ht="14.25" customHeight="1"/>
    <row r="22286" ht="14.25" customHeight="1"/>
    <row r="22287" ht="14.25" customHeight="1"/>
    <row r="22288" ht="14.25" customHeight="1"/>
    <row r="22289" ht="14.25" customHeight="1"/>
    <row r="22290" ht="14.25" customHeight="1"/>
    <row r="22291" ht="14.25" customHeight="1"/>
    <row r="22292" ht="14.25" customHeight="1"/>
    <row r="22293" ht="14.25" customHeight="1"/>
    <row r="22294" ht="14.25" customHeight="1"/>
    <row r="22295" ht="14.25" customHeight="1"/>
    <row r="22296" ht="14.25" customHeight="1"/>
    <row r="22297" ht="14.25" customHeight="1"/>
    <row r="22298" ht="14.25" customHeight="1"/>
    <row r="22299" ht="14.25" customHeight="1"/>
    <row r="22300" ht="14.25" customHeight="1"/>
    <row r="22301" ht="14.25" customHeight="1"/>
    <row r="22302" ht="14.25" customHeight="1"/>
    <row r="22303" ht="14.25" customHeight="1"/>
    <row r="22304" ht="14.25" customHeight="1"/>
    <row r="22305" ht="14.25" customHeight="1"/>
    <row r="22306" ht="14.25" customHeight="1"/>
    <row r="22307" ht="14.25" customHeight="1"/>
    <row r="22308" ht="14.25" customHeight="1"/>
    <row r="22309" ht="14.25" customHeight="1"/>
    <row r="22310" ht="14.25" customHeight="1"/>
    <row r="22311" ht="14.25" customHeight="1"/>
    <row r="22312" ht="14.25" customHeight="1"/>
    <row r="22313" ht="14.25" customHeight="1"/>
    <row r="22314" ht="14.25" customHeight="1"/>
    <row r="22315" ht="14.25" customHeight="1"/>
    <row r="22316" ht="14.25" customHeight="1"/>
    <row r="22317" ht="14.25" customHeight="1"/>
    <row r="22318" ht="14.25" customHeight="1"/>
    <row r="22319" ht="14.25" customHeight="1"/>
    <row r="22320" ht="14.25" customHeight="1"/>
    <row r="22321" ht="14.25" customHeight="1"/>
    <row r="22322" ht="14.25" customHeight="1"/>
    <row r="22323" ht="14.25" customHeight="1"/>
    <row r="22324" ht="14.25" customHeight="1"/>
    <row r="22325" ht="14.25" customHeight="1"/>
    <row r="22326" ht="14.25" customHeight="1"/>
    <row r="22327" ht="14.25" customHeight="1"/>
    <row r="22328" ht="14.25" customHeight="1"/>
    <row r="22329" ht="14.25" customHeight="1"/>
    <row r="22330" ht="14.25" customHeight="1"/>
    <row r="22331" ht="14.25" customHeight="1"/>
    <row r="22332" ht="14.25" customHeight="1"/>
    <row r="22333" ht="14.25" customHeight="1"/>
    <row r="22334" ht="14.25" customHeight="1"/>
    <row r="22335" ht="14.25" customHeight="1"/>
    <row r="22336" ht="14.25" customHeight="1"/>
    <row r="22337" ht="14.25" customHeight="1"/>
    <row r="22338" ht="14.25" customHeight="1"/>
    <row r="22339" ht="14.25" customHeight="1"/>
    <row r="22340" ht="14.25" customHeight="1"/>
    <row r="22341" ht="14.25" customHeight="1"/>
    <row r="22342" ht="14.25" customHeight="1"/>
    <row r="22343" ht="14.25" customHeight="1"/>
    <row r="22344" ht="14.25" customHeight="1"/>
    <row r="22345" ht="14.25" customHeight="1"/>
    <row r="22346" ht="14.25" customHeight="1"/>
    <row r="22347" ht="14.25" customHeight="1"/>
    <row r="22348" ht="14.25" customHeight="1"/>
    <row r="22349" ht="14.25" customHeight="1"/>
    <row r="22350" ht="14.25" customHeight="1"/>
    <row r="22351" ht="14.25" customHeight="1"/>
    <row r="22352" ht="14.25" customHeight="1"/>
    <row r="22353" ht="14.25" customHeight="1"/>
    <row r="22354" ht="14.25" customHeight="1"/>
    <row r="22355" ht="14.25" customHeight="1"/>
    <row r="22356" ht="14.25" customHeight="1"/>
    <row r="22357" ht="14.25" customHeight="1"/>
    <row r="22358" ht="14.25" customHeight="1"/>
    <row r="22359" ht="14.25" customHeight="1"/>
    <row r="22360" ht="14.25" customHeight="1"/>
    <row r="22361" ht="14.25" customHeight="1"/>
    <row r="22362" ht="14.25" customHeight="1"/>
    <row r="22363" ht="14.25" customHeight="1"/>
    <row r="22364" ht="14.25" customHeight="1"/>
    <row r="22365" ht="14.25" customHeight="1"/>
    <row r="22366" ht="14.25" customHeight="1"/>
    <row r="22367" ht="14.25" customHeight="1"/>
    <row r="22368" ht="14.25" customHeight="1"/>
    <row r="22369" ht="14.25" customHeight="1"/>
    <row r="22370" ht="14.25" customHeight="1"/>
    <row r="22371" ht="14.25" customHeight="1"/>
    <row r="22372" ht="14.25" customHeight="1"/>
    <row r="22373" ht="14.25" customHeight="1"/>
    <row r="22374" ht="14.25" customHeight="1"/>
    <row r="22375" ht="14.25" customHeight="1"/>
    <row r="22376" ht="14.25" customHeight="1"/>
    <row r="22377" ht="14.25" customHeight="1"/>
    <row r="22378" ht="14.25" customHeight="1"/>
    <row r="22379" ht="14.25" customHeight="1"/>
    <row r="22380" ht="14.25" customHeight="1"/>
    <row r="22381" ht="14.25" customHeight="1"/>
    <row r="22382" ht="14.25" customHeight="1"/>
    <row r="22383" ht="14.25" customHeight="1"/>
    <row r="22384" ht="14.25" customHeight="1"/>
    <row r="22385" ht="14.25" customHeight="1"/>
    <row r="22386" ht="14.25" customHeight="1"/>
    <row r="22387" ht="14.25" customHeight="1"/>
    <row r="22388" ht="14.25" customHeight="1"/>
    <row r="22389" ht="14.25" customHeight="1"/>
    <row r="22390" ht="14.25" customHeight="1"/>
    <row r="22391" ht="14.25" customHeight="1"/>
    <row r="22392" ht="14.25" customHeight="1"/>
    <row r="22393" ht="14.25" customHeight="1"/>
    <row r="22394" ht="14.25" customHeight="1"/>
    <row r="22395" ht="14.25" customHeight="1"/>
    <row r="22396" ht="14.25" customHeight="1"/>
    <row r="22397" ht="14.25" customHeight="1"/>
    <row r="22398" ht="14.25" customHeight="1"/>
    <row r="22399" ht="14.25" customHeight="1"/>
    <row r="22400" ht="14.25" customHeight="1"/>
    <row r="22401" ht="14.25" customHeight="1"/>
    <row r="22402" ht="14.25" customHeight="1"/>
    <row r="22403" ht="14.25" customHeight="1"/>
    <row r="22404" ht="14.25" customHeight="1"/>
    <row r="22405" ht="14.25" customHeight="1"/>
    <row r="22406" ht="14.25" customHeight="1"/>
    <row r="22407" ht="14.25" customHeight="1"/>
    <row r="22408" ht="14.25" customHeight="1"/>
    <row r="22409" ht="14.25" customHeight="1"/>
    <row r="22410" ht="14.25" customHeight="1"/>
    <row r="22411" ht="14.25" customHeight="1"/>
    <row r="22412" ht="14.25" customHeight="1"/>
    <row r="22413" ht="14.25" customHeight="1"/>
    <row r="22414" ht="14.25" customHeight="1"/>
    <row r="22415" ht="14.25" customHeight="1"/>
    <row r="22416" ht="14.25" customHeight="1"/>
    <row r="22417" ht="14.25" customHeight="1"/>
    <row r="22418" ht="14.25" customHeight="1"/>
    <row r="22419" ht="14.25" customHeight="1"/>
    <row r="22420" ht="14.25" customHeight="1"/>
    <row r="22421" ht="14.25" customHeight="1"/>
    <row r="22422" ht="14.25" customHeight="1"/>
    <row r="22423" ht="14.25" customHeight="1"/>
    <row r="22424" ht="14.25" customHeight="1"/>
    <row r="22425" ht="14.25" customHeight="1"/>
    <row r="22426" ht="14.25" customHeight="1"/>
    <row r="22427" ht="14.25" customHeight="1"/>
    <row r="22428" ht="14.25" customHeight="1"/>
    <row r="22429" ht="14.25" customHeight="1"/>
    <row r="22430" ht="14.25" customHeight="1"/>
    <row r="22431" ht="14.25" customHeight="1"/>
    <row r="22432" ht="14.25" customHeight="1"/>
    <row r="22433" ht="14.25" customHeight="1"/>
    <row r="22434" ht="14.25" customHeight="1"/>
    <row r="22435" ht="14.25" customHeight="1"/>
    <row r="22436" ht="14.25" customHeight="1"/>
    <row r="22437" ht="14.25" customHeight="1"/>
    <row r="22438" ht="14.25" customHeight="1"/>
    <row r="22439" ht="14.25" customHeight="1"/>
    <row r="22440" ht="14.25" customHeight="1"/>
    <row r="22441" ht="14.25" customHeight="1"/>
    <row r="22442" ht="14.25" customHeight="1"/>
    <row r="22443" ht="14.25" customHeight="1"/>
    <row r="22444" ht="14.25" customHeight="1"/>
    <row r="22445" ht="14.25" customHeight="1"/>
    <row r="22446" ht="14.25" customHeight="1"/>
    <row r="22447" ht="14.25" customHeight="1"/>
    <row r="22448" ht="14.25" customHeight="1"/>
    <row r="22449" ht="14.25" customHeight="1"/>
    <row r="22450" ht="14.25" customHeight="1"/>
    <row r="22451" ht="14.25" customHeight="1"/>
    <row r="22452" ht="14.25" customHeight="1"/>
    <row r="22453" ht="14.25" customHeight="1"/>
    <row r="22454" ht="14.25" customHeight="1"/>
    <row r="22455" ht="14.25" customHeight="1"/>
    <row r="22456" ht="14.25" customHeight="1"/>
    <row r="22457" ht="14.25" customHeight="1"/>
    <row r="22458" ht="14.25" customHeight="1"/>
    <row r="22459" ht="14.25" customHeight="1"/>
    <row r="22460" ht="14.25" customHeight="1"/>
    <row r="22461" ht="14.25" customHeight="1"/>
    <row r="22462" ht="14.25" customHeight="1"/>
    <row r="22463" ht="14.25" customHeight="1"/>
    <row r="22464" ht="14.25" customHeight="1"/>
    <row r="22465" ht="14.25" customHeight="1"/>
    <row r="22466" ht="14.25" customHeight="1"/>
    <row r="22467" ht="14.25" customHeight="1"/>
    <row r="22468" ht="14.25" customHeight="1"/>
    <row r="22469" ht="14.25" customHeight="1"/>
    <row r="22470" ht="14.25" customHeight="1"/>
    <row r="22471" ht="14.25" customHeight="1"/>
    <row r="22472" ht="14.25" customHeight="1"/>
    <row r="22473" ht="14.25" customHeight="1"/>
    <row r="22474" ht="14.25" customHeight="1"/>
    <row r="22475" ht="14.25" customHeight="1"/>
    <row r="22476" ht="14.25" customHeight="1"/>
    <row r="22477" ht="14.25" customHeight="1"/>
    <row r="22478" ht="14.25" customHeight="1"/>
    <row r="22479" ht="14.25" customHeight="1"/>
    <row r="22480" ht="14.25" customHeight="1"/>
    <row r="22481" ht="14.25" customHeight="1"/>
    <row r="22482" ht="14.25" customHeight="1"/>
    <row r="22483" ht="14.25" customHeight="1"/>
    <row r="22484" ht="14.25" customHeight="1"/>
    <row r="22485" ht="14.25" customHeight="1"/>
    <row r="22486" ht="14.25" customHeight="1"/>
    <row r="22487" ht="14.25" customHeight="1"/>
    <row r="22488" ht="14.25" customHeight="1"/>
    <row r="22489" ht="14.25" customHeight="1"/>
    <row r="22490" ht="14.25" customHeight="1"/>
    <row r="22491" ht="14.25" customHeight="1"/>
    <row r="22492" ht="14.25" customHeight="1"/>
    <row r="22493" ht="14.25" customHeight="1"/>
    <row r="22494" ht="14.25" customHeight="1"/>
    <row r="22495" ht="14.25" customHeight="1"/>
    <row r="22496" ht="14.25" customHeight="1"/>
    <row r="22497" ht="14.25" customHeight="1"/>
    <row r="22498" ht="14.25" customHeight="1"/>
    <row r="22499" ht="14.25" customHeight="1"/>
    <row r="22500" ht="14.25" customHeight="1"/>
    <row r="22501" ht="14.25" customHeight="1"/>
    <row r="22502" ht="14.25" customHeight="1"/>
    <row r="22503" ht="14.25" customHeight="1"/>
    <row r="22504" ht="14.25" customHeight="1"/>
    <row r="22505" ht="14.25" customHeight="1"/>
    <row r="22506" ht="14.25" customHeight="1"/>
    <row r="22507" ht="14.25" customHeight="1"/>
    <row r="22508" ht="14.25" customHeight="1"/>
    <row r="22509" ht="14.25" customHeight="1"/>
    <row r="22510" ht="14.25" customHeight="1"/>
    <row r="22511" ht="14.25" customHeight="1"/>
    <row r="22512" ht="14.25" customHeight="1"/>
    <row r="22513" ht="14.25" customHeight="1"/>
    <row r="22514" ht="14.25" customHeight="1"/>
    <row r="22515" ht="14.25" customHeight="1"/>
    <row r="22516" ht="14.25" customHeight="1"/>
    <row r="22517" ht="14.25" customHeight="1"/>
    <row r="22518" ht="14.25" customHeight="1"/>
    <row r="22519" ht="14.25" customHeight="1"/>
    <row r="22520" ht="14.25" customHeight="1"/>
    <row r="22521" ht="14.25" customHeight="1"/>
    <row r="22522" ht="14.25" customHeight="1"/>
    <row r="22523" ht="14.25" customHeight="1"/>
    <row r="22524" ht="14.25" customHeight="1"/>
    <row r="22525" ht="14.25" customHeight="1"/>
    <row r="22526" ht="14.25" customHeight="1"/>
    <row r="22527" ht="14.25" customHeight="1"/>
    <row r="22528" ht="14.25" customHeight="1"/>
    <row r="22529" ht="14.25" customHeight="1"/>
    <row r="22530" ht="14.25" customHeight="1"/>
    <row r="22531" ht="14.25" customHeight="1"/>
    <row r="22532" ht="14.25" customHeight="1"/>
    <row r="22533" ht="14.25" customHeight="1"/>
    <row r="22534" ht="14.25" customHeight="1"/>
    <row r="22535" ht="14.25" customHeight="1"/>
    <row r="22536" ht="14.25" customHeight="1"/>
    <row r="22537" ht="14.25" customHeight="1"/>
    <row r="22538" ht="14.25" customHeight="1"/>
    <row r="22539" ht="14.25" customHeight="1"/>
    <row r="22540" ht="14.25" customHeight="1"/>
    <row r="22541" ht="14.25" customHeight="1"/>
    <row r="22542" ht="14.25" customHeight="1"/>
    <row r="22543" ht="14.25" customHeight="1"/>
    <row r="22544" ht="14.25" customHeight="1"/>
    <row r="22545" ht="14.25" customHeight="1"/>
    <row r="22546" ht="14.25" customHeight="1"/>
    <row r="22547" ht="14.25" customHeight="1"/>
    <row r="22548" ht="14.25" customHeight="1"/>
    <row r="22549" ht="14.25" customHeight="1"/>
    <row r="22550" ht="14.25" customHeight="1"/>
    <row r="22551" ht="14.25" customHeight="1"/>
    <row r="22552" ht="14.25" customHeight="1"/>
    <row r="22553" ht="14.25" customHeight="1"/>
    <row r="22554" ht="14.25" customHeight="1"/>
    <row r="22555" ht="14.25" customHeight="1"/>
    <row r="22556" ht="14.25" customHeight="1"/>
    <row r="22557" ht="14.25" customHeight="1"/>
    <row r="22558" ht="14.25" customHeight="1"/>
    <row r="22559" ht="14.25" customHeight="1"/>
    <row r="22560" ht="14.25" customHeight="1"/>
    <row r="22561" ht="14.25" customHeight="1"/>
    <row r="22562" ht="14.25" customHeight="1"/>
    <row r="22563" ht="14.25" customHeight="1"/>
    <row r="22564" ht="14.25" customHeight="1"/>
    <row r="22565" ht="14.25" customHeight="1"/>
    <row r="22566" ht="14.25" customHeight="1"/>
    <row r="22567" ht="14.25" customHeight="1"/>
    <row r="22568" ht="14.25" customHeight="1"/>
    <row r="22569" ht="14.25" customHeight="1"/>
    <row r="22570" ht="14.25" customHeight="1"/>
    <row r="22571" ht="14.25" customHeight="1"/>
    <row r="22572" ht="14.25" customHeight="1"/>
    <row r="22573" ht="14.25" customHeight="1"/>
    <row r="22574" ht="14.25" customHeight="1"/>
    <row r="22575" ht="14.25" customHeight="1"/>
    <row r="22576" ht="14.25" customHeight="1"/>
    <row r="22577" ht="14.25" customHeight="1"/>
    <row r="22578" ht="14.25" customHeight="1"/>
    <row r="22579" ht="14.25" customHeight="1"/>
    <row r="22580" ht="14.25" customHeight="1"/>
    <row r="22581" ht="14.25" customHeight="1"/>
    <row r="22582" ht="14.25" customHeight="1"/>
    <row r="22583" ht="14.25" customHeight="1"/>
    <row r="22584" ht="14.25" customHeight="1"/>
    <row r="22585" ht="14.25" customHeight="1"/>
    <row r="22586" ht="14.25" customHeight="1"/>
    <row r="22587" ht="14.25" customHeight="1"/>
    <row r="22588" ht="14.25" customHeight="1"/>
    <row r="22589" ht="14.25" customHeight="1"/>
    <row r="22590" ht="14.25" customHeight="1"/>
    <row r="22591" ht="14.25" customHeight="1"/>
    <row r="22592" ht="14.25" customHeight="1"/>
    <row r="22593" ht="14.25" customHeight="1"/>
    <row r="22594" ht="14.25" customHeight="1"/>
    <row r="22595" ht="14.25" customHeight="1"/>
    <row r="22596" ht="14.25" customHeight="1"/>
    <row r="22597" ht="14.25" customHeight="1"/>
    <row r="22598" ht="14.25" customHeight="1"/>
    <row r="22599" ht="14.25" customHeight="1"/>
    <row r="22600" ht="14.25" customHeight="1"/>
    <row r="22601" ht="14.25" customHeight="1"/>
    <row r="22602" ht="14.25" customHeight="1"/>
    <row r="22603" ht="14.25" customHeight="1"/>
    <row r="22604" ht="14.25" customHeight="1"/>
    <row r="22605" ht="14.25" customHeight="1"/>
    <row r="22606" ht="14.25" customHeight="1"/>
    <row r="22607" ht="14.25" customHeight="1"/>
    <row r="22608" ht="14.25" customHeight="1"/>
    <row r="22609" ht="14.25" customHeight="1"/>
    <row r="22610" ht="14.25" customHeight="1"/>
    <row r="22611" ht="14.25" customHeight="1"/>
    <row r="22612" ht="14.25" customHeight="1"/>
    <row r="22613" ht="14.25" customHeight="1"/>
    <row r="22614" ht="14.25" customHeight="1"/>
    <row r="22615" ht="14.25" customHeight="1"/>
    <row r="22616" ht="14.25" customHeight="1"/>
    <row r="22617" ht="14.25" customHeight="1"/>
    <row r="22618" ht="14.25" customHeight="1"/>
    <row r="22619" ht="14.25" customHeight="1"/>
    <row r="22620" ht="14.25" customHeight="1"/>
    <row r="22621" ht="14.25" customHeight="1"/>
    <row r="22622" ht="14.25" customHeight="1"/>
    <row r="22623" ht="14.25" customHeight="1"/>
    <row r="22624" ht="14.25" customHeight="1"/>
    <row r="22625" ht="14.25" customHeight="1"/>
    <row r="22626" ht="14.25" customHeight="1"/>
    <row r="22627" ht="14.25" customHeight="1"/>
    <row r="22628" ht="14.25" customHeight="1"/>
    <row r="22629" ht="14.25" customHeight="1"/>
    <row r="22630" ht="14.25" customHeight="1"/>
    <row r="22631" ht="14.25" customHeight="1"/>
    <row r="22632" ht="14.25" customHeight="1"/>
    <row r="22633" ht="14.25" customHeight="1"/>
    <row r="22634" ht="14.25" customHeight="1"/>
    <row r="22635" ht="14.25" customHeight="1"/>
    <row r="22636" ht="14.25" customHeight="1"/>
    <row r="22637" ht="14.25" customHeight="1"/>
    <row r="22638" ht="14.25" customHeight="1"/>
    <row r="22639" ht="14.25" customHeight="1"/>
    <row r="22640" ht="14.25" customHeight="1"/>
    <row r="22641" ht="14.25" customHeight="1"/>
    <row r="22642" ht="14.25" customHeight="1"/>
    <row r="22643" ht="14.25" customHeight="1"/>
    <row r="22644" ht="14.25" customHeight="1"/>
    <row r="22645" ht="14.25" customHeight="1"/>
    <row r="22646" ht="14.25" customHeight="1"/>
    <row r="22647" ht="14.25" customHeight="1"/>
    <row r="22648" ht="14.25" customHeight="1"/>
    <row r="22649" ht="14.25" customHeight="1"/>
    <row r="22650" ht="14.25" customHeight="1"/>
    <row r="22651" ht="14.25" customHeight="1"/>
    <row r="22652" ht="14.25" customHeight="1"/>
    <row r="22653" ht="14.25" customHeight="1"/>
    <row r="22654" ht="14.25" customHeight="1"/>
    <row r="22655" ht="14.25" customHeight="1"/>
    <row r="22656" ht="14.25" customHeight="1"/>
    <row r="22657" ht="14.25" customHeight="1"/>
    <row r="22658" ht="14.25" customHeight="1"/>
    <row r="22659" ht="14.25" customHeight="1"/>
    <row r="22660" ht="14.25" customHeight="1"/>
    <row r="22661" ht="14.25" customHeight="1"/>
    <row r="22662" ht="14.25" customHeight="1"/>
    <row r="22663" ht="14.25" customHeight="1"/>
    <row r="22664" ht="14.25" customHeight="1"/>
    <row r="22665" ht="14.25" customHeight="1"/>
    <row r="22666" ht="14.25" customHeight="1"/>
    <row r="22667" ht="14.25" customHeight="1"/>
    <row r="22668" ht="14.25" customHeight="1"/>
    <row r="22669" ht="14.25" customHeight="1"/>
    <row r="22670" ht="14.25" customHeight="1"/>
    <row r="22671" ht="14.25" customHeight="1"/>
    <row r="22672" ht="14.25" customHeight="1"/>
    <row r="22673" ht="14.25" customHeight="1"/>
    <row r="22674" ht="14.25" customHeight="1"/>
    <row r="22675" ht="14.25" customHeight="1"/>
    <row r="22676" ht="14.25" customHeight="1"/>
    <row r="22677" ht="14.25" customHeight="1"/>
    <row r="22678" ht="14.25" customHeight="1"/>
    <row r="22679" ht="14.25" customHeight="1"/>
    <row r="22680" ht="14.25" customHeight="1"/>
    <row r="22681" ht="14.25" customHeight="1"/>
    <row r="22682" ht="14.25" customHeight="1"/>
    <row r="22683" ht="14.25" customHeight="1"/>
    <row r="22684" ht="14.25" customHeight="1"/>
    <row r="22685" ht="14.25" customHeight="1"/>
    <row r="22686" ht="14.25" customHeight="1"/>
    <row r="22687" ht="14.25" customHeight="1"/>
    <row r="22688" ht="14.25" customHeight="1"/>
    <row r="22689" ht="14.25" customHeight="1"/>
    <row r="22690" ht="14.25" customHeight="1"/>
    <row r="22691" ht="14.25" customHeight="1"/>
    <row r="22692" ht="14.25" customHeight="1"/>
    <row r="22693" ht="14.25" customHeight="1"/>
    <row r="22694" ht="14.25" customHeight="1"/>
    <row r="22695" ht="14.25" customHeight="1"/>
    <row r="22696" ht="14.25" customHeight="1"/>
    <row r="22697" ht="14.25" customHeight="1"/>
    <row r="22698" ht="14.25" customHeight="1"/>
    <row r="22699" ht="14.25" customHeight="1"/>
    <row r="22700" ht="14.25" customHeight="1"/>
    <row r="22701" ht="14.25" customHeight="1"/>
    <row r="22702" ht="14.25" customHeight="1"/>
    <row r="22703" ht="14.25" customHeight="1"/>
    <row r="22704" ht="14.25" customHeight="1"/>
    <row r="22705" ht="14.25" customHeight="1"/>
    <row r="22706" ht="14.25" customHeight="1"/>
    <row r="22707" ht="14.25" customHeight="1"/>
    <row r="22708" ht="14.25" customHeight="1"/>
    <row r="22709" ht="14.25" customHeight="1"/>
    <row r="22710" ht="14.25" customHeight="1"/>
    <row r="22711" ht="14.25" customHeight="1"/>
    <row r="22712" ht="14.25" customHeight="1"/>
    <row r="22713" ht="14.25" customHeight="1"/>
    <row r="22714" ht="14.25" customHeight="1"/>
    <row r="22715" ht="14.25" customHeight="1"/>
    <row r="22716" ht="14.25" customHeight="1"/>
    <row r="22717" ht="14.25" customHeight="1"/>
    <row r="22718" ht="14.25" customHeight="1"/>
    <row r="22719" ht="14.25" customHeight="1"/>
    <row r="22720" ht="14.25" customHeight="1"/>
    <row r="22721" ht="14.25" customHeight="1"/>
    <row r="22722" ht="14.25" customHeight="1"/>
    <row r="22723" ht="14.25" customHeight="1"/>
    <row r="22724" ht="14.25" customHeight="1"/>
    <row r="22725" ht="14.25" customHeight="1"/>
    <row r="22726" ht="14.25" customHeight="1"/>
    <row r="22727" ht="14.25" customHeight="1"/>
    <row r="22728" ht="14.25" customHeight="1"/>
    <row r="22729" ht="14.25" customHeight="1"/>
    <row r="22730" ht="14.25" customHeight="1"/>
    <row r="22731" ht="14.25" customHeight="1"/>
    <row r="22732" ht="14.25" customHeight="1"/>
    <row r="22733" ht="14.25" customHeight="1"/>
    <row r="22734" ht="14.25" customHeight="1"/>
    <row r="22735" ht="14.25" customHeight="1"/>
    <row r="22736" ht="14.25" customHeight="1"/>
    <row r="22737" ht="14.25" customHeight="1"/>
    <row r="22738" ht="14.25" customHeight="1"/>
    <row r="22739" ht="14.25" customHeight="1"/>
    <row r="22740" ht="14.25" customHeight="1"/>
    <row r="22741" ht="14.25" customHeight="1"/>
    <row r="22742" ht="14.25" customHeight="1"/>
    <row r="22743" ht="14.25" customHeight="1"/>
    <row r="22744" ht="14.25" customHeight="1"/>
    <row r="22745" ht="14.25" customHeight="1"/>
    <row r="22746" ht="14.25" customHeight="1"/>
    <row r="22747" ht="14.25" customHeight="1"/>
    <row r="22748" ht="14.25" customHeight="1"/>
    <row r="22749" ht="14.25" customHeight="1"/>
    <row r="22750" ht="14.25" customHeight="1"/>
    <row r="22751" ht="14.25" customHeight="1"/>
    <row r="22752" ht="14.25" customHeight="1"/>
    <row r="22753" ht="14.25" customHeight="1"/>
    <row r="22754" ht="14.25" customHeight="1"/>
    <row r="22755" ht="14.25" customHeight="1"/>
    <row r="22756" ht="14.25" customHeight="1"/>
    <row r="22757" ht="14.25" customHeight="1"/>
    <row r="22758" ht="14.25" customHeight="1"/>
    <row r="22759" ht="14.25" customHeight="1"/>
    <row r="22760" ht="14.25" customHeight="1"/>
    <row r="22761" ht="14.25" customHeight="1"/>
    <row r="22762" ht="14.25" customHeight="1"/>
    <row r="22763" ht="14.25" customHeight="1"/>
    <row r="22764" ht="14.25" customHeight="1"/>
    <row r="22765" ht="14.25" customHeight="1"/>
    <row r="22766" ht="14.25" customHeight="1"/>
    <row r="22767" ht="14.25" customHeight="1"/>
    <row r="22768" ht="14.25" customHeight="1"/>
    <row r="22769" ht="14.25" customHeight="1"/>
    <row r="22770" ht="14.25" customHeight="1"/>
    <row r="22771" ht="14.25" customHeight="1"/>
    <row r="22772" ht="14.25" customHeight="1"/>
    <row r="22773" ht="14.25" customHeight="1"/>
    <row r="22774" ht="14.25" customHeight="1"/>
    <row r="22775" ht="14.25" customHeight="1"/>
    <row r="22776" ht="14.25" customHeight="1"/>
    <row r="22777" ht="14.25" customHeight="1"/>
    <row r="22778" ht="14.25" customHeight="1"/>
    <row r="22779" ht="14.25" customHeight="1"/>
    <row r="22780" ht="14.25" customHeight="1"/>
    <row r="22781" ht="14.25" customHeight="1"/>
    <row r="22782" ht="14.25" customHeight="1"/>
    <row r="22783" ht="14.25" customHeight="1"/>
    <row r="22784" ht="14.25" customHeight="1"/>
    <row r="22785" ht="14.25" customHeight="1"/>
    <row r="22786" ht="14.25" customHeight="1"/>
    <row r="22787" ht="14.25" customHeight="1"/>
    <row r="22788" ht="14.25" customHeight="1"/>
    <row r="22789" ht="14.25" customHeight="1"/>
    <row r="22790" ht="14.25" customHeight="1"/>
    <row r="22791" ht="14.25" customHeight="1"/>
    <row r="22792" ht="14.25" customHeight="1"/>
    <row r="22793" ht="14.25" customHeight="1"/>
    <row r="22794" ht="14.25" customHeight="1"/>
    <row r="22795" ht="14.25" customHeight="1"/>
    <row r="22796" ht="14.25" customHeight="1"/>
    <row r="22797" ht="14.25" customHeight="1"/>
    <row r="22798" ht="14.25" customHeight="1"/>
    <row r="22799" ht="14.25" customHeight="1"/>
    <row r="22800" ht="14.25" customHeight="1"/>
    <row r="22801" ht="14.25" customHeight="1"/>
    <row r="22802" ht="14.25" customHeight="1"/>
    <row r="22803" ht="14.25" customHeight="1"/>
    <row r="22804" ht="14.25" customHeight="1"/>
    <row r="22805" ht="14.25" customHeight="1"/>
    <row r="22806" ht="14.25" customHeight="1"/>
    <row r="22807" ht="14.25" customHeight="1"/>
    <row r="22808" ht="14.25" customHeight="1"/>
    <row r="22809" ht="14.25" customHeight="1"/>
    <row r="22810" ht="14.25" customHeight="1"/>
    <row r="22811" ht="14.25" customHeight="1"/>
    <row r="22812" ht="14.25" customHeight="1"/>
    <row r="22813" ht="14.25" customHeight="1"/>
    <row r="22814" ht="14.25" customHeight="1"/>
    <row r="22815" ht="14.25" customHeight="1"/>
    <row r="22816" ht="14.25" customHeight="1"/>
    <row r="22817" ht="14.25" customHeight="1"/>
    <row r="22818" ht="14.25" customHeight="1"/>
    <row r="22819" ht="14.25" customHeight="1"/>
    <row r="22820" ht="14.25" customHeight="1"/>
    <row r="22821" ht="14.25" customHeight="1"/>
    <row r="22822" ht="14.25" customHeight="1"/>
    <row r="22823" ht="14.25" customHeight="1"/>
    <row r="22824" ht="14.25" customHeight="1"/>
    <row r="22825" ht="14.25" customHeight="1"/>
    <row r="22826" ht="14.25" customHeight="1"/>
    <row r="22827" ht="14.25" customHeight="1"/>
    <row r="22828" ht="14.25" customHeight="1"/>
    <row r="22829" ht="14.25" customHeight="1"/>
    <row r="22830" ht="14.25" customHeight="1"/>
    <row r="22831" ht="14.25" customHeight="1"/>
    <row r="22832" ht="14.25" customHeight="1"/>
    <row r="22833" ht="14.25" customHeight="1"/>
    <row r="22834" ht="14.25" customHeight="1"/>
    <row r="22835" ht="14.25" customHeight="1"/>
    <row r="22836" ht="14.25" customHeight="1"/>
    <row r="22837" ht="14.25" customHeight="1"/>
    <row r="22838" ht="14.25" customHeight="1"/>
    <row r="22839" ht="14.25" customHeight="1"/>
    <row r="22840" ht="14.25" customHeight="1"/>
    <row r="22841" ht="14.25" customHeight="1"/>
    <row r="22842" ht="14.25" customHeight="1"/>
    <row r="22843" ht="14.25" customHeight="1"/>
    <row r="22844" ht="14.25" customHeight="1"/>
    <row r="22845" ht="14.25" customHeight="1"/>
    <row r="22846" ht="14.25" customHeight="1"/>
    <row r="22847" ht="14.25" customHeight="1"/>
    <row r="22848" ht="14.25" customHeight="1"/>
    <row r="22849" ht="14.25" customHeight="1"/>
    <row r="22850" ht="14.25" customHeight="1"/>
    <row r="22851" ht="14.25" customHeight="1"/>
    <row r="22852" ht="14.25" customHeight="1"/>
    <row r="22853" ht="14.25" customHeight="1"/>
    <row r="22854" ht="14.25" customHeight="1"/>
    <row r="22855" ht="14.25" customHeight="1"/>
    <row r="22856" ht="14.25" customHeight="1"/>
    <row r="22857" ht="14.25" customHeight="1"/>
    <row r="22858" ht="14.25" customHeight="1"/>
    <row r="22859" ht="14.25" customHeight="1"/>
    <row r="22860" ht="14.25" customHeight="1"/>
    <row r="22861" ht="14.25" customHeight="1"/>
    <row r="22862" ht="14.25" customHeight="1"/>
    <row r="22863" ht="14.25" customHeight="1"/>
    <row r="22864" ht="14.25" customHeight="1"/>
    <row r="22865" ht="14.25" customHeight="1"/>
    <row r="22866" ht="14.25" customHeight="1"/>
    <row r="22867" ht="14.25" customHeight="1"/>
    <row r="22868" ht="14.25" customHeight="1"/>
    <row r="22869" ht="14.25" customHeight="1"/>
    <row r="22870" ht="14.25" customHeight="1"/>
    <row r="22871" ht="14.25" customHeight="1"/>
    <row r="22872" ht="14.25" customHeight="1"/>
    <row r="22873" ht="14.25" customHeight="1"/>
    <row r="22874" ht="14.25" customHeight="1"/>
    <row r="22875" ht="14.25" customHeight="1"/>
    <row r="22876" ht="14.25" customHeight="1"/>
    <row r="22877" ht="14.25" customHeight="1"/>
    <row r="22878" ht="14.25" customHeight="1"/>
    <row r="22879" ht="14.25" customHeight="1"/>
    <row r="22880" ht="14.25" customHeight="1"/>
    <row r="22881" ht="14.25" customHeight="1"/>
    <row r="22882" ht="14.25" customHeight="1"/>
    <row r="22883" ht="14.25" customHeight="1"/>
    <row r="22884" ht="14.25" customHeight="1"/>
    <row r="22885" ht="14.25" customHeight="1"/>
    <row r="22886" ht="14.25" customHeight="1"/>
    <row r="22887" ht="14.25" customHeight="1"/>
    <row r="22888" ht="14.25" customHeight="1"/>
    <row r="22889" ht="14.25" customHeight="1"/>
    <row r="22890" ht="14.25" customHeight="1"/>
    <row r="22891" ht="14.25" customHeight="1"/>
    <row r="22892" ht="14.25" customHeight="1"/>
    <row r="22893" ht="14.25" customHeight="1"/>
    <row r="22894" ht="14.25" customHeight="1"/>
    <row r="22895" ht="14.25" customHeight="1"/>
    <row r="22896" ht="14.25" customHeight="1"/>
    <row r="22897" ht="14.25" customHeight="1"/>
    <row r="22898" ht="14.25" customHeight="1"/>
    <row r="22899" ht="14.25" customHeight="1"/>
    <row r="22900" ht="14.25" customHeight="1"/>
    <row r="22901" ht="14.25" customHeight="1"/>
    <row r="22902" ht="14.25" customHeight="1"/>
    <row r="22903" ht="14.25" customHeight="1"/>
    <row r="22904" ht="14.25" customHeight="1"/>
    <row r="22905" ht="14.25" customHeight="1"/>
    <row r="22906" ht="14.25" customHeight="1"/>
    <row r="22907" ht="14.25" customHeight="1"/>
    <row r="22908" ht="14.25" customHeight="1"/>
    <row r="22909" ht="14.25" customHeight="1"/>
    <row r="22910" ht="14.25" customHeight="1"/>
    <row r="22911" ht="14.25" customHeight="1"/>
    <row r="22912" ht="14.25" customHeight="1"/>
    <row r="22913" ht="14.25" customHeight="1"/>
    <row r="22914" ht="14.25" customHeight="1"/>
    <row r="22915" ht="14.25" customHeight="1"/>
    <row r="22916" ht="14.25" customHeight="1"/>
    <row r="22917" ht="14.25" customHeight="1"/>
    <row r="22918" ht="14.25" customHeight="1"/>
    <row r="22919" ht="14.25" customHeight="1"/>
    <row r="22920" ht="14.25" customHeight="1"/>
    <row r="22921" ht="14.25" customHeight="1"/>
    <row r="22922" ht="14.25" customHeight="1"/>
    <row r="22923" ht="14.25" customHeight="1"/>
    <row r="22924" ht="14.25" customHeight="1"/>
    <row r="22925" ht="14.25" customHeight="1"/>
    <row r="22926" ht="14.25" customHeight="1"/>
    <row r="22927" ht="14.25" customHeight="1"/>
    <row r="22928" ht="14.25" customHeight="1"/>
    <row r="22929" ht="14.25" customHeight="1"/>
    <row r="22930" ht="14.25" customHeight="1"/>
    <row r="22931" ht="14.25" customHeight="1"/>
    <row r="22932" ht="14.25" customHeight="1"/>
    <row r="22933" ht="14.25" customHeight="1"/>
    <row r="22934" ht="14.25" customHeight="1"/>
    <row r="22935" ht="14.25" customHeight="1"/>
    <row r="22936" ht="14.25" customHeight="1"/>
    <row r="22937" ht="14.25" customHeight="1"/>
    <row r="22938" ht="14.25" customHeight="1"/>
    <row r="22939" ht="14.25" customHeight="1"/>
    <row r="22940" ht="14.25" customHeight="1"/>
    <row r="22941" ht="14.25" customHeight="1"/>
    <row r="22942" ht="14.25" customHeight="1"/>
    <row r="22943" ht="14.25" customHeight="1"/>
    <row r="22944" ht="14.25" customHeight="1"/>
    <row r="22945" ht="14.25" customHeight="1"/>
    <row r="22946" ht="14.25" customHeight="1"/>
    <row r="22947" ht="14.25" customHeight="1"/>
    <row r="22948" ht="14.25" customHeight="1"/>
    <row r="22949" ht="14.25" customHeight="1"/>
    <row r="22950" ht="14.25" customHeight="1"/>
    <row r="22951" ht="14.25" customHeight="1"/>
    <row r="22952" ht="14.25" customHeight="1"/>
    <row r="22953" ht="14.25" customHeight="1"/>
    <row r="22954" ht="14.25" customHeight="1"/>
    <row r="22955" ht="14.25" customHeight="1"/>
    <row r="22956" ht="14.25" customHeight="1"/>
    <row r="22957" ht="14.25" customHeight="1"/>
    <row r="22958" ht="14.25" customHeight="1"/>
    <row r="22959" ht="14.25" customHeight="1"/>
    <row r="22960" ht="14.25" customHeight="1"/>
    <row r="22961" ht="14.25" customHeight="1"/>
    <row r="22962" ht="14.25" customHeight="1"/>
    <row r="22963" ht="14.25" customHeight="1"/>
    <row r="22964" ht="14.25" customHeight="1"/>
    <row r="22965" ht="14.25" customHeight="1"/>
    <row r="22966" ht="14.25" customHeight="1"/>
    <row r="22967" ht="14.25" customHeight="1"/>
    <row r="22968" ht="14.25" customHeight="1"/>
    <row r="22969" ht="14.25" customHeight="1"/>
    <row r="22970" ht="14.25" customHeight="1"/>
    <row r="22971" ht="14.25" customHeight="1"/>
    <row r="22972" ht="14.25" customHeight="1"/>
    <row r="22973" ht="14.25" customHeight="1"/>
    <row r="22974" ht="14.25" customHeight="1"/>
    <row r="22975" ht="14.25" customHeight="1"/>
    <row r="22976" ht="14.25" customHeight="1"/>
    <row r="22977" ht="14.25" customHeight="1"/>
    <row r="22978" ht="14.25" customHeight="1"/>
    <row r="22979" ht="14.25" customHeight="1"/>
    <row r="22980" ht="14.25" customHeight="1"/>
    <row r="22981" ht="14.25" customHeight="1"/>
    <row r="22982" ht="14.25" customHeight="1"/>
    <row r="22983" ht="14.25" customHeight="1"/>
    <row r="22984" ht="14.25" customHeight="1"/>
    <row r="22985" ht="14.25" customHeight="1"/>
    <row r="22986" ht="14.25" customHeight="1"/>
    <row r="22987" ht="14.25" customHeight="1"/>
    <row r="22988" ht="14.25" customHeight="1"/>
    <row r="22989" ht="14.25" customHeight="1"/>
    <row r="22990" ht="14.25" customHeight="1"/>
    <row r="22991" ht="14.25" customHeight="1"/>
    <row r="22992" ht="14.25" customHeight="1"/>
    <row r="22993" ht="14.25" customHeight="1"/>
    <row r="22994" ht="14.25" customHeight="1"/>
    <row r="22995" ht="14.25" customHeight="1"/>
    <row r="22996" ht="14.25" customHeight="1"/>
    <row r="22997" ht="14.25" customHeight="1"/>
    <row r="22998" ht="14.25" customHeight="1"/>
    <row r="22999" ht="14.25" customHeight="1"/>
    <row r="23000" ht="14.25" customHeight="1"/>
    <row r="23001" ht="14.25" customHeight="1"/>
    <row r="23002" ht="14.25" customHeight="1"/>
    <row r="23003" ht="14.25" customHeight="1"/>
    <row r="23004" ht="14.25" customHeight="1"/>
    <row r="23005" ht="14.25" customHeight="1"/>
    <row r="23006" ht="14.25" customHeight="1"/>
    <row r="23007" ht="14.25" customHeight="1"/>
    <row r="23008" ht="14.25" customHeight="1"/>
    <row r="23009" ht="14.25" customHeight="1"/>
    <row r="23010" ht="14.25" customHeight="1"/>
    <row r="23011" ht="14.25" customHeight="1"/>
    <row r="23012" ht="14.25" customHeight="1"/>
    <row r="23013" ht="14.25" customHeight="1"/>
    <row r="23014" ht="14.25" customHeight="1"/>
    <row r="23015" ht="14.25" customHeight="1"/>
    <row r="23016" ht="14.25" customHeight="1"/>
    <row r="23017" ht="14.25" customHeight="1"/>
    <row r="23018" ht="14.25" customHeight="1"/>
    <row r="23019" ht="14.25" customHeight="1"/>
    <row r="23020" ht="14.25" customHeight="1"/>
    <row r="23021" ht="14.25" customHeight="1"/>
    <row r="23022" ht="14.25" customHeight="1"/>
    <row r="23023" ht="14.25" customHeight="1"/>
    <row r="23024" ht="14.25" customHeight="1"/>
    <row r="23025" ht="14.25" customHeight="1"/>
    <row r="23026" ht="14.25" customHeight="1"/>
    <row r="23027" ht="14.25" customHeight="1"/>
    <row r="23028" ht="14.25" customHeight="1"/>
    <row r="23029" ht="14.25" customHeight="1"/>
    <row r="23030" ht="14.25" customHeight="1"/>
    <row r="23031" ht="14.25" customHeight="1"/>
    <row r="23032" ht="14.25" customHeight="1"/>
    <row r="23033" ht="14.25" customHeight="1"/>
    <row r="23034" ht="14.25" customHeight="1"/>
    <row r="23035" ht="14.25" customHeight="1"/>
    <row r="23036" ht="14.25" customHeight="1"/>
    <row r="23037" ht="14.25" customHeight="1"/>
    <row r="23038" ht="14.25" customHeight="1"/>
    <row r="23039" ht="14.25" customHeight="1"/>
    <row r="23040" ht="14.25" customHeight="1"/>
    <row r="23041" ht="14.25" customHeight="1"/>
    <row r="23042" ht="14.25" customHeight="1"/>
    <row r="23043" ht="14.25" customHeight="1"/>
    <row r="23044" ht="14.25" customHeight="1"/>
    <row r="23045" ht="14.25" customHeight="1"/>
    <row r="23046" ht="14.25" customHeight="1"/>
    <row r="23047" ht="14.25" customHeight="1"/>
    <row r="23048" ht="14.25" customHeight="1"/>
    <row r="23049" ht="14.25" customHeight="1"/>
    <row r="23050" ht="14.25" customHeight="1"/>
    <row r="23051" ht="14.25" customHeight="1"/>
    <row r="23052" ht="14.25" customHeight="1"/>
    <row r="23053" ht="14.25" customHeight="1"/>
    <row r="23054" ht="14.25" customHeight="1"/>
    <row r="23055" ht="14.25" customHeight="1"/>
    <row r="23056" ht="14.25" customHeight="1"/>
    <row r="23057" ht="14.25" customHeight="1"/>
    <row r="23058" ht="14.25" customHeight="1"/>
    <row r="23059" ht="14.25" customHeight="1"/>
    <row r="23060" ht="14.25" customHeight="1"/>
    <row r="23061" ht="14.25" customHeight="1"/>
    <row r="23062" ht="14.25" customHeight="1"/>
    <row r="23063" ht="14.25" customHeight="1"/>
    <row r="23064" ht="14.25" customHeight="1"/>
    <row r="23065" ht="14.25" customHeight="1"/>
    <row r="23066" ht="14.25" customHeight="1"/>
    <row r="23067" ht="14.25" customHeight="1"/>
    <row r="23068" ht="14.25" customHeight="1"/>
    <row r="23069" ht="14.25" customHeight="1"/>
    <row r="23070" ht="14.25" customHeight="1"/>
    <row r="23071" ht="14.25" customHeight="1"/>
    <row r="23072" ht="14.25" customHeight="1"/>
    <row r="23073" ht="14.25" customHeight="1"/>
    <row r="23074" ht="14.25" customHeight="1"/>
    <row r="23075" ht="14.25" customHeight="1"/>
    <row r="23076" ht="14.25" customHeight="1"/>
    <row r="23077" ht="14.25" customHeight="1"/>
    <row r="23078" ht="14.25" customHeight="1"/>
    <row r="23079" ht="14.25" customHeight="1"/>
    <row r="23080" ht="14.25" customHeight="1"/>
    <row r="23081" ht="14.25" customHeight="1"/>
    <row r="23082" ht="14.25" customHeight="1"/>
    <row r="23083" ht="14.25" customHeight="1"/>
    <row r="23084" ht="14.25" customHeight="1"/>
    <row r="23085" ht="14.25" customHeight="1"/>
    <row r="23086" ht="14.25" customHeight="1"/>
    <row r="23087" ht="14.25" customHeight="1"/>
    <row r="23088" ht="14.25" customHeight="1"/>
    <row r="23089" ht="14.25" customHeight="1"/>
    <row r="23090" ht="14.25" customHeight="1"/>
    <row r="23091" ht="14.25" customHeight="1"/>
    <row r="23092" ht="14.25" customHeight="1"/>
    <row r="23093" ht="14.25" customHeight="1"/>
    <row r="23094" ht="14.25" customHeight="1"/>
    <row r="23095" ht="14.25" customHeight="1"/>
    <row r="23096" ht="14.25" customHeight="1"/>
    <row r="23097" ht="14.25" customHeight="1"/>
    <row r="23098" ht="14.25" customHeight="1"/>
    <row r="23099" ht="14.25" customHeight="1"/>
    <row r="23100" ht="14.25" customHeight="1"/>
    <row r="23101" ht="14.25" customHeight="1"/>
    <row r="23102" ht="14.25" customHeight="1"/>
    <row r="23103" ht="14.25" customHeight="1"/>
    <row r="23104" ht="14.25" customHeight="1"/>
    <row r="23105" ht="14.25" customHeight="1"/>
    <row r="23106" ht="14.25" customHeight="1"/>
    <row r="23107" ht="14.25" customHeight="1"/>
    <row r="23108" ht="14.25" customHeight="1"/>
    <row r="23109" ht="14.25" customHeight="1"/>
    <row r="23110" ht="14.25" customHeight="1"/>
    <row r="23111" ht="14.25" customHeight="1"/>
    <row r="23112" ht="14.25" customHeight="1"/>
    <row r="23113" ht="14.25" customHeight="1"/>
    <row r="23114" ht="14.25" customHeight="1"/>
    <row r="23115" ht="14.25" customHeight="1"/>
    <row r="23116" ht="14.25" customHeight="1"/>
    <row r="23117" ht="14.25" customHeight="1"/>
    <row r="23118" ht="14.25" customHeight="1"/>
    <row r="23119" ht="14.25" customHeight="1"/>
    <row r="23120" ht="14.25" customHeight="1"/>
    <row r="23121" ht="14.25" customHeight="1"/>
    <row r="23122" ht="14.25" customHeight="1"/>
    <row r="23123" ht="14.25" customHeight="1"/>
    <row r="23124" ht="14.25" customHeight="1"/>
    <row r="23125" ht="14.25" customHeight="1"/>
    <row r="23126" ht="14.25" customHeight="1"/>
    <row r="23127" ht="14.25" customHeight="1"/>
    <row r="23128" ht="14.25" customHeight="1"/>
    <row r="23129" ht="14.25" customHeight="1"/>
    <row r="23130" ht="14.25" customHeight="1"/>
    <row r="23131" ht="14.25" customHeight="1"/>
    <row r="23132" ht="14.25" customHeight="1"/>
    <row r="23133" ht="14.25" customHeight="1"/>
    <row r="23134" ht="14.25" customHeight="1"/>
    <row r="23135" ht="14.25" customHeight="1"/>
    <row r="23136" ht="14.25" customHeight="1"/>
    <row r="23137" ht="14.25" customHeight="1"/>
    <row r="23138" ht="14.25" customHeight="1"/>
    <row r="23139" ht="14.25" customHeight="1"/>
    <row r="23140" ht="14.25" customHeight="1"/>
    <row r="23141" ht="14.25" customHeight="1"/>
    <row r="23142" ht="14.25" customHeight="1"/>
    <row r="23143" ht="14.25" customHeight="1"/>
    <row r="23144" ht="14.25" customHeight="1"/>
    <row r="23145" ht="14.25" customHeight="1"/>
    <row r="23146" ht="14.25" customHeight="1"/>
    <row r="23147" ht="14.25" customHeight="1"/>
    <row r="23148" ht="14.25" customHeight="1"/>
    <row r="23149" ht="14.25" customHeight="1"/>
    <row r="23150" ht="14.25" customHeight="1"/>
    <row r="23151" ht="14.25" customHeight="1"/>
    <row r="23152" ht="14.25" customHeight="1"/>
    <row r="23153" ht="14.25" customHeight="1"/>
    <row r="23154" ht="14.25" customHeight="1"/>
    <row r="23155" ht="14.25" customHeight="1"/>
    <row r="23156" ht="14.25" customHeight="1"/>
    <row r="23157" ht="14.25" customHeight="1"/>
    <row r="23158" ht="14.25" customHeight="1"/>
    <row r="23159" ht="14.25" customHeight="1"/>
    <row r="23160" ht="14.25" customHeight="1"/>
    <row r="23161" ht="14.25" customHeight="1"/>
    <row r="23162" ht="14.25" customHeight="1"/>
    <row r="23163" ht="14.25" customHeight="1"/>
    <row r="23164" ht="14.25" customHeight="1"/>
    <row r="23165" ht="14.25" customHeight="1"/>
    <row r="23166" ht="14.25" customHeight="1"/>
    <row r="23167" ht="14.25" customHeight="1"/>
    <row r="23168" ht="14.25" customHeight="1"/>
    <row r="23169" ht="14.25" customHeight="1"/>
    <row r="23170" ht="14.25" customHeight="1"/>
    <row r="23171" ht="14.25" customHeight="1"/>
    <row r="23172" ht="14.25" customHeight="1"/>
    <row r="23173" ht="14.25" customHeight="1"/>
    <row r="23174" ht="14.25" customHeight="1"/>
    <row r="23175" ht="14.25" customHeight="1"/>
    <row r="23176" ht="14.25" customHeight="1"/>
    <row r="23177" ht="14.25" customHeight="1"/>
    <row r="23178" ht="14.25" customHeight="1"/>
    <row r="23179" ht="14.25" customHeight="1"/>
    <row r="23180" ht="14.25" customHeight="1"/>
    <row r="23181" ht="14.25" customHeight="1"/>
    <row r="23182" ht="14.25" customHeight="1"/>
    <row r="23183" ht="14.25" customHeight="1"/>
    <row r="23184" ht="14.25" customHeight="1"/>
    <row r="23185" ht="14.25" customHeight="1"/>
    <row r="23186" ht="14.25" customHeight="1"/>
    <row r="23187" ht="14.25" customHeight="1"/>
    <row r="23188" ht="14.25" customHeight="1"/>
    <row r="23189" ht="14.25" customHeight="1"/>
    <row r="23190" ht="14.25" customHeight="1"/>
    <row r="23191" ht="14.25" customHeight="1"/>
    <row r="23192" ht="14.25" customHeight="1"/>
    <row r="23193" ht="14.25" customHeight="1"/>
    <row r="23194" ht="14.25" customHeight="1"/>
    <row r="23195" ht="14.25" customHeight="1"/>
    <row r="23196" ht="14.25" customHeight="1"/>
    <row r="23197" ht="14.25" customHeight="1"/>
    <row r="23198" ht="14.25" customHeight="1"/>
    <row r="23199" ht="14.25" customHeight="1"/>
    <row r="23200" ht="14.25" customHeight="1"/>
    <row r="23201" ht="14.25" customHeight="1"/>
    <row r="23202" ht="14.25" customHeight="1"/>
    <row r="23203" ht="14.25" customHeight="1"/>
    <row r="23204" ht="14.25" customHeight="1"/>
    <row r="23205" ht="14.25" customHeight="1"/>
    <row r="23206" ht="14.25" customHeight="1"/>
    <row r="23207" ht="14.25" customHeight="1"/>
    <row r="23208" ht="14.25" customHeight="1"/>
    <row r="23209" ht="14.25" customHeight="1"/>
    <row r="23210" ht="14.25" customHeight="1"/>
    <row r="23211" ht="14.25" customHeight="1"/>
    <row r="23212" ht="14.25" customHeight="1"/>
    <row r="23213" ht="14.25" customHeight="1"/>
    <row r="23214" ht="14.25" customHeight="1"/>
    <row r="23215" ht="14.25" customHeight="1"/>
    <row r="23216" ht="14.25" customHeight="1"/>
    <row r="23217" ht="14.25" customHeight="1"/>
    <row r="23218" ht="14.25" customHeight="1"/>
    <row r="23219" ht="14.25" customHeight="1"/>
    <row r="23220" ht="14.25" customHeight="1"/>
    <row r="23221" ht="14.25" customHeight="1"/>
    <row r="23222" ht="14.25" customHeight="1"/>
    <row r="23223" ht="14.25" customHeight="1"/>
    <row r="23224" ht="14.25" customHeight="1"/>
    <row r="23225" ht="14.25" customHeight="1"/>
    <row r="23226" ht="14.25" customHeight="1"/>
    <row r="23227" ht="14.25" customHeight="1"/>
    <row r="23228" ht="14.25" customHeight="1"/>
    <row r="23229" ht="14.25" customHeight="1"/>
    <row r="23230" ht="14.25" customHeight="1"/>
    <row r="23231" ht="14.25" customHeight="1"/>
    <row r="23232" ht="14.25" customHeight="1"/>
    <row r="23233" ht="14.25" customHeight="1"/>
    <row r="23234" ht="14.25" customHeight="1"/>
    <row r="23235" ht="14.25" customHeight="1"/>
    <row r="23236" ht="14.25" customHeight="1"/>
    <row r="23237" ht="14.25" customHeight="1"/>
    <row r="23238" ht="14.25" customHeight="1"/>
    <row r="23239" ht="14.25" customHeight="1"/>
    <row r="23240" ht="14.25" customHeight="1"/>
    <row r="23241" ht="14.25" customHeight="1"/>
    <row r="23242" ht="14.25" customHeight="1"/>
    <row r="23243" ht="14.25" customHeight="1"/>
    <row r="23244" ht="14.25" customHeight="1"/>
    <row r="23245" ht="14.25" customHeight="1"/>
    <row r="23246" ht="14.25" customHeight="1"/>
    <row r="23247" ht="14.25" customHeight="1"/>
    <row r="23248" ht="14.25" customHeight="1"/>
    <row r="23249" ht="14.25" customHeight="1"/>
    <row r="23250" ht="14.25" customHeight="1"/>
    <row r="23251" ht="14.25" customHeight="1"/>
    <row r="23252" ht="14.25" customHeight="1"/>
    <row r="23253" ht="14.25" customHeight="1"/>
    <row r="23254" ht="14.25" customHeight="1"/>
    <row r="23255" ht="14.25" customHeight="1"/>
    <row r="23256" ht="14.25" customHeight="1"/>
    <row r="23257" ht="14.25" customHeight="1"/>
    <row r="23258" ht="14.25" customHeight="1"/>
    <row r="23259" ht="14.25" customHeight="1"/>
    <row r="23260" ht="14.25" customHeight="1"/>
    <row r="23261" ht="14.25" customHeight="1"/>
    <row r="23262" ht="14.25" customHeight="1"/>
    <row r="23263" ht="14.25" customHeight="1"/>
    <row r="23264" ht="14.25" customHeight="1"/>
    <row r="23265" ht="14.25" customHeight="1"/>
    <row r="23266" ht="14.25" customHeight="1"/>
    <row r="23267" ht="14.25" customHeight="1"/>
    <row r="23268" ht="14.25" customHeight="1"/>
    <row r="23269" ht="14.25" customHeight="1"/>
    <row r="23270" ht="14.25" customHeight="1"/>
    <row r="23271" ht="14.25" customHeight="1"/>
    <row r="23272" ht="14.25" customHeight="1"/>
    <row r="23273" ht="14.25" customHeight="1"/>
    <row r="23274" ht="14.25" customHeight="1"/>
    <row r="23275" ht="14.25" customHeight="1"/>
    <row r="23276" ht="14.25" customHeight="1"/>
    <row r="23277" ht="14.25" customHeight="1"/>
    <row r="23278" ht="14.25" customHeight="1"/>
    <row r="23279" ht="14.25" customHeight="1"/>
    <row r="23280" ht="14.25" customHeight="1"/>
    <row r="23281" ht="14.25" customHeight="1"/>
    <row r="23282" ht="14.25" customHeight="1"/>
    <row r="23283" ht="14.25" customHeight="1"/>
    <row r="23284" ht="14.25" customHeight="1"/>
    <row r="23285" ht="14.25" customHeight="1"/>
    <row r="23286" ht="14.25" customHeight="1"/>
    <row r="23287" ht="14.25" customHeight="1"/>
    <row r="23288" ht="14.25" customHeight="1"/>
    <row r="23289" ht="14.25" customHeight="1"/>
    <row r="23290" ht="14.25" customHeight="1"/>
    <row r="23291" ht="14.25" customHeight="1"/>
    <row r="23292" ht="14.25" customHeight="1"/>
    <row r="23293" ht="14.25" customHeight="1"/>
    <row r="23294" ht="14.25" customHeight="1"/>
    <row r="23295" ht="14.25" customHeight="1"/>
    <row r="23296" ht="14.25" customHeight="1"/>
    <row r="23297" ht="14.25" customHeight="1"/>
    <row r="23298" ht="14.25" customHeight="1"/>
    <row r="23299" ht="14.25" customHeight="1"/>
    <row r="23300" ht="14.25" customHeight="1"/>
    <row r="23301" ht="14.25" customHeight="1"/>
    <row r="23302" ht="14.25" customHeight="1"/>
    <row r="23303" ht="14.25" customHeight="1"/>
    <row r="23304" ht="14.25" customHeight="1"/>
    <row r="23305" ht="14.25" customHeight="1"/>
    <row r="23306" ht="14.25" customHeight="1"/>
    <row r="23307" ht="14.25" customHeight="1"/>
    <row r="23308" ht="14.25" customHeight="1"/>
    <row r="23309" ht="14.25" customHeight="1"/>
    <row r="23310" ht="14.25" customHeight="1"/>
    <row r="23311" ht="14.25" customHeight="1"/>
    <row r="23312" ht="14.25" customHeight="1"/>
    <row r="23313" ht="14.25" customHeight="1"/>
    <row r="23314" ht="14.25" customHeight="1"/>
    <row r="23315" ht="14.25" customHeight="1"/>
    <row r="23316" ht="14.25" customHeight="1"/>
    <row r="23317" ht="14.25" customHeight="1"/>
    <row r="23318" ht="14.25" customHeight="1"/>
    <row r="23319" ht="14.25" customHeight="1"/>
    <row r="23320" ht="14.25" customHeight="1"/>
    <row r="23321" ht="14.25" customHeight="1"/>
    <row r="23322" ht="14.25" customHeight="1"/>
    <row r="23323" ht="14.25" customHeight="1"/>
    <row r="23324" ht="14.25" customHeight="1"/>
    <row r="23325" ht="14.25" customHeight="1"/>
    <row r="23326" ht="14.25" customHeight="1"/>
    <row r="23327" ht="14.25" customHeight="1"/>
    <row r="23328" ht="14.25" customHeight="1"/>
    <row r="23329" ht="14.25" customHeight="1"/>
    <row r="23330" ht="14.25" customHeight="1"/>
    <row r="23331" ht="14.25" customHeight="1"/>
    <row r="23332" ht="14.25" customHeight="1"/>
    <row r="23333" ht="14.25" customHeight="1"/>
    <row r="23334" ht="14.25" customHeight="1"/>
    <row r="23335" ht="14.25" customHeight="1"/>
    <row r="23336" ht="14.25" customHeight="1"/>
    <row r="23337" ht="14.25" customHeight="1"/>
    <row r="23338" ht="14.25" customHeight="1"/>
    <row r="23339" ht="14.25" customHeight="1"/>
    <row r="23340" ht="14.25" customHeight="1"/>
    <row r="23341" ht="14.25" customHeight="1"/>
    <row r="23342" ht="14.25" customHeight="1"/>
    <row r="23343" ht="14.25" customHeight="1"/>
    <row r="23344" ht="14.25" customHeight="1"/>
    <row r="23345" ht="14.25" customHeight="1"/>
    <row r="23346" ht="14.25" customHeight="1"/>
    <row r="23347" ht="14.25" customHeight="1"/>
    <row r="23348" ht="14.25" customHeight="1"/>
    <row r="23349" ht="14.25" customHeight="1"/>
    <row r="23350" ht="14.25" customHeight="1"/>
    <row r="23351" ht="14.25" customHeight="1"/>
    <row r="23352" ht="14.25" customHeight="1"/>
    <row r="23353" ht="14.25" customHeight="1"/>
    <row r="23354" ht="14.25" customHeight="1"/>
    <row r="23355" ht="14.25" customHeight="1"/>
    <row r="23356" ht="14.25" customHeight="1"/>
    <row r="23357" ht="14.25" customHeight="1"/>
    <row r="23358" ht="14.25" customHeight="1"/>
    <row r="23359" ht="14.25" customHeight="1"/>
    <row r="23360" ht="14.25" customHeight="1"/>
    <row r="23361" ht="14.25" customHeight="1"/>
    <row r="23362" ht="14.25" customHeight="1"/>
    <row r="23363" ht="14.25" customHeight="1"/>
    <row r="23364" ht="14.25" customHeight="1"/>
    <row r="23365" ht="14.25" customHeight="1"/>
    <row r="23366" ht="14.25" customHeight="1"/>
    <row r="23367" ht="14.25" customHeight="1"/>
    <row r="23368" ht="14.25" customHeight="1"/>
    <row r="23369" ht="14.25" customHeight="1"/>
    <row r="23370" ht="14.25" customHeight="1"/>
    <row r="23371" ht="14.25" customHeight="1"/>
    <row r="23372" ht="14.25" customHeight="1"/>
    <row r="23373" ht="14.25" customHeight="1"/>
    <row r="23374" ht="14.25" customHeight="1"/>
    <row r="23375" ht="14.25" customHeight="1"/>
    <row r="23376" ht="14.25" customHeight="1"/>
    <row r="23377" ht="14.25" customHeight="1"/>
    <row r="23378" ht="14.25" customHeight="1"/>
    <row r="23379" ht="14.25" customHeight="1"/>
    <row r="23380" ht="14.25" customHeight="1"/>
    <row r="23381" ht="14.25" customHeight="1"/>
    <row r="23382" ht="14.25" customHeight="1"/>
    <row r="23383" ht="14.25" customHeight="1"/>
    <row r="23384" ht="14.25" customHeight="1"/>
    <row r="23385" ht="14.25" customHeight="1"/>
    <row r="23386" ht="14.25" customHeight="1"/>
    <row r="23387" ht="14.25" customHeight="1"/>
    <row r="23388" ht="14.25" customHeight="1"/>
    <row r="23389" ht="14.25" customHeight="1"/>
    <row r="23390" ht="14.25" customHeight="1"/>
    <row r="23391" ht="14.25" customHeight="1"/>
    <row r="23392" ht="14.25" customHeight="1"/>
    <row r="23393" ht="14.25" customHeight="1"/>
    <row r="23394" ht="14.25" customHeight="1"/>
    <row r="23395" ht="14.25" customHeight="1"/>
    <row r="23396" ht="14.25" customHeight="1"/>
    <row r="23397" ht="14.25" customHeight="1"/>
    <row r="23398" ht="14.25" customHeight="1"/>
    <row r="23399" ht="14.25" customHeight="1"/>
    <row r="23400" ht="14.25" customHeight="1"/>
    <row r="23401" ht="14.25" customHeight="1"/>
    <row r="23402" ht="14.25" customHeight="1"/>
    <row r="23403" ht="14.25" customHeight="1"/>
    <row r="23404" ht="14.25" customHeight="1"/>
    <row r="23405" ht="14.25" customHeight="1"/>
    <row r="23406" ht="14.25" customHeight="1"/>
    <row r="23407" ht="14.25" customHeight="1"/>
    <row r="23408" ht="14.25" customHeight="1"/>
    <row r="23409" ht="14.25" customHeight="1"/>
    <row r="23410" ht="14.25" customHeight="1"/>
    <row r="23411" ht="14.25" customHeight="1"/>
    <row r="23412" ht="14.25" customHeight="1"/>
    <row r="23413" ht="14.25" customHeight="1"/>
    <row r="23414" ht="14.25" customHeight="1"/>
    <row r="23415" ht="14.25" customHeight="1"/>
    <row r="23416" ht="14.25" customHeight="1"/>
    <row r="23417" ht="14.25" customHeight="1"/>
    <row r="23418" ht="14.25" customHeight="1"/>
    <row r="23419" ht="14.25" customHeight="1"/>
    <row r="23420" ht="14.25" customHeight="1"/>
    <row r="23421" ht="14.25" customHeight="1"/>
    <row r="23422" ht="14.25" customHeight="1"/>
    <row r="23423" ht="14.25" customHeight="1"/>
    <row r="23424" ht="14.25" customHeight="1"/>
    <row r="23425" ht="14.25" customHeight="1"/>
    <row r="23426" ht="14.25" customHeight="1"/>
    <row r="23427" ht="14.25" customHeight="1"/>
    <row r="23428" ht="14.25" customHeight="1"/>
    <row r="23429" ht="14.25" customHeight="1"/>
    <row r="23430" ht="14.25" customHeight="1"/>
    <row r="23431" ht="14.25" customHeight="1"/>
    <row r="23432" ht="14.25" customHeight="1"/>
    <row r="23433" ht="14.25" customHeight="1"/>
    <row r="23434" ht="14.25" customHeight="1"/>
    <row r="23435" ht="14.25" customHeight="1"/>
    <row r="23436" ht="14.25" customHeight="1"/>
    <row r="23437" ht="14.25" customHeight="1"/>
    <row r="23438" ht="14.25" customHeight="1"/>
    <row r="23439" ht="14.25" customHeight="1"/>
    <row r="23440" ht="14.25" customHeight="1"/>
    <row r="23441" ht="14.25" customHeight="1"/>
    <row r="23442" ht="14.25" customHeight="1"/>
    <row r="23443" ht="14.25" customHeight="1"/>
    <row r="23444" ht="14.25" customHeight="1"/>
    <row r="23445" ht="14.25" customHeight="1"/>
    <row r="23446" ht="14.25" customHeight="1"/>
    <row r="23447" ht="14.25" customHeight="1"/>
    <row r="23448" ht="14.25" customHeight="1"/>
    <row r="23449" ht="14.25" customHeight="1"/>
    <row r="23450" ht="14.25" customHeight="1"/>
    <row r="23451" ht="14.25" customHeight="1"/>
    <row r="23452" ht="14.25" customHeight="1"/>
    <row r="23453" ht="14.25" customHeight="1"/>
    <row r="23454" ht="14.25" customHeight="1"/>
    <row r="23455" ht="14.25" customHeight="1"/>
    <row r="23456" ht="14.25" customHeight="1"/>
    <row r="23457" ht="14.25" customHeight="1"/>
    <row r="23458" ht="14.25" customHeight="1"/>
    <row r="23459" ht="14.25" customHeight="1"/>
    <row r="23460" ht="14.25" customHeight="1"/>
    <row r="23461" ht="14.25" customHeight="1"/>
    <row r="23462" ht="14.25" customHeight="1"/>
    <row r="23463" ht="14.25" customHeight="1"/>
    <row r="23464" ht="14.25" customHeight="1"/>
    <row r="23465" ht="14.25" customHeight="1"/>
    <row r="23466" ht="14.25" customHeight="1"/>
    <row r="23467" ht="14.25" customHeight="1"/>
    <row r="23468" ht="14.25" customHeight="1"/>
    <row r="23469" ht="14.25" customHeight="1"/>
    <row r="23470" ht="14.25" customHeight="1"/>
    <row r="23471" ht="14.25" customHeight="1"/>
    <row r="23472" ht="14.25" customHeight="1"/>
    <row r="23473" ht="14.25" customHeight="1"/>
    <row r="23474" ht="14.25" customHeight="1"/>
    <row r="23475" ht="14.25" customHeight="1"/>
    <row r="23476" ht="14.25" customHeight="1"/>
    <row r="23477" ht="14.25" customHeight="1"/>
    <row r="23478" ht="14.25" customHeight="1"/>
    <row r="23479" ht="14.25" customHeight="1"/>
    <row r="23480" ht="14.25" customHeight="1"/>
    <row r="23481" ht="14.25" customHeight="1"/>
    <row r="23482" ht="14.25" customHeight="1"/>
    <row r="23483" ht="14.25" customHeight="1"/>
    <row r="23484" ht="14.25" customHeight="1"/>
    <row r="23485" ht="14.25" customHeight="1"/>
    <row r="23486" ht="14.25" customHeight="1"/>
    <row r="23487" ht="14.25" customHeight="1"/>
    <row r="23488" ht="14.25" customHeight="1"/>
    <row r="23489" ht="14.25" customHeight="1"/>
    <row r="23490" ht="14.25" customHeight="1"/>
    <row r="23491" ht="14.25" customHeight="1"/>
    <row r="23492" ht="14.25" customHeight="1"/>
    <row r="23493" ht="14.25" customHeight="1"/>
    <row r="23494" ht="14.25" customHeight="1"/>
    <row r="23495" ht="14.25" customHeight="1"/>
    <row r="23496" ht="14.25" customHeight="1"/>
    <row r="23497" ht="14.25" customHeight="1"/>
    <row r="23498" ht="14.25" customHeight="1"/>
    <row r="23499" ht="14.25" customHeight="1"/>
    <row r="23500" ht="14.25" customHeight="1"/>
    <row r="23501" ht="14.25" customHeight="1"/>
    <row r="23502" ht="14.25" customHeight="1"/>
    <row r="23503" ht="14.25" customHeight="1"/>
    <row r="23504" ht="14.25" customHeight="1"/>
    <row r="23505" ht="14.25" customHeight="1"/>
    <row r="23506" ht="14.25" customHeight="1"/>
    <row r="23507" ht="14.25" customHeight="1"/>
    <row r="23508" ht="14.25" customHeight="1"/>
    <row r="23509" ht="14.25" customHeight="1"/>
    <row r="23510" ht="14.25" customHeight="1"/>
    <row r="23511" ht="14.25" customHeight="1"/>
    <row r="23512" ht="14.25" customHeight="1"/>
    <row r="23513" ht="14.25" customHeight="1"/>
    <row r="23514" ht="14.25" customHeight="1"/>
    <row r="23515" ht="14.25" customHeight="1"/>
    <row r="23516" ht="14.25" customHeight="1"/>
    <row r="23517" ht="14.25" customHeight="1"/>
    <row r="23518" ht="14.25" customHeight="1"/>
    <row r="23519" ht="14.25" customHeight="1"/>
    <row r="23520" ht="14.25" customHeight="1"/>
    <row r="23521" ht="14.25" customHeight="1"/>
    <row r="23522" ht="14.25" customHeight="1"/>
    <row r="23523" ht="14.25" customHeight="1"/>
    <row r="23524" ht="14.25" customHeight="1"/>
    <row r="23525" ht="14.25" customHeight="1"/>
    <row r="23526" ht="14.25" customHeight="1"/>
    <row r="23527" ht="14.25" customHeight="1"/>
    <row r="23528" ht="14.25" customHeight="1"/>
    <row r="23529" ht="14.25" customHeight="1"/>
    <row r="23530" ht="14.25" customHeight="1"/>
    <row r="23531" ht="14.25" customHeight="1"/>
    <row r="23532" ht="14.25" customHeight="1"/>
    <row r="23533" ht="14.25" customHeight="1"/>
    <row r="23534" ht="14.25" customHeight="1"/>
    <row r="23535" ht="14.25" customHeight="1"/>
    <row r="23536" ht="14.25" customHeight="1"/>
    <row r="23537" ht="14.25" customHeight="1"/>
    <row r="23538" ht="14.25" customHeight="1"/>
    <row r="23539" ht="14.25" customHeight="1"/>
    <row r="23540" ht="14.25" customHeight="1"/>
    <row r="23541" ht="14.25" customHeight="1"/>
    <row r="23542" ht="14.25" customHeight="1"/>
    <row r="23543" ht="14.25" customHeight="1"/>
    <row r="23544" ht="14.25" customHeight="1"/>
    <row r="23545" ht="14.25" customHeight="1"/>
    <row r="23546" ht="14.25" customHeight="1"/>
    <row r="23547" ht="14.25" customHeight="1"/>
    <row r="23548" ht="14.25" customHeight="1"/>
    <row r="23549" ht="14.25" customHeight="1"/>
    <row r="23550" ht="14.25" customHeight="1"/>
    <row r="23551" ht="14.25" customHeight="1"/>
    <row r="23552" ht="14.25" customHeight="1"/>
    <row r="23553" ht="14.25" customHeight="1"/>
    <row r="23554" ht="14.25" customHeight="1"/>
    <row r="23555" ht="14.25" customHeight="1"/>
    <row r="23556" ht="14.25" customHeight="1"/>
    <row r="23557" ht="14.25" customHeight="1"/>
    <row r="23558" ht="14.25" customHeight="1"/>
    <row r="23559" ht="14.25" customHeight="1"/>
    <row r="23560" ht="14.25" customHeight="1"/>
    <row r="23561" ht="14.25" customHeight="1"/>
    <row r="23562" ht="14.25" customHeight="1"/>
    <row r="23563" ht="14.25" customHeight="1"/>
    <row r="23564" ht="14.25" customHeight="1"/>
    <row r="23565" ht="14.25" customHeight="1"/>
    <row r="23566" ht="14.25" customHeight="1"/>
    <row r="23567" ht="14.25" customHeight="1"/>
    <row r="23568" ht="14.25" customHeight="1"/>
    <row r="23569" ht="14.25" customHeight="1"/>
    <row r="23570" ht="14.25" customHeight="1"/>
    <row r="23571" ht="14.25" customHeight="1"/>
    <row r="23572" ht="14.25" customHeight="1"/>
    <row r="23573" ht="14.25" customHeight="1"/>
    <row r="23574" ht="14.25" customHeight="1"/>
    <row r="23575" ht="14.25" customHeight="1"/>
    <row r="23576" ht="14.25" customHeight="1"/>
    <row r="23577" ht="14.25" customHeight="1"/>
    <row r="23578" ht="14.25" customHeight="1"/>
    <row r="23579" ht="14.25" customHeight="1"/>
    <row r="23580" ht="14.25" customHeight="1"/>
    <row r="23581" ht="14.25" customHeight="1"/>
    <row r="23582" ht="14.25" customHeight="1"/>
    <row r="23583" ht="14.25" customHeight="1"/>
    <row r="23584" ht="14.25" customHeight="1"/>
    <row r="23585" ht="14.25" customHeight="1"/>
    <row r="23586" ht="14.25" customHeight="1"/>
    <row r="23587" ht="14.25" customHeight="1"/>
    <row r="23588" ht="14.25" customHeight="1"/>
    <row r="23589" ht="14.25" customHeight="1"/>
    <row r="23590" ht="14.25" customHeight="1"/>
    <row r="23591" ht="14.25" customHeight="1"/>
    <row r="23592" ht="14.25" customHeight="1"/>
    <row r="23593" ht="14.25" customHeight="1"/>
    <row r="23594" ht="14.25" customHeight="1"/>
    <row r="23595" ht="14.25" customHeight="1"/>
    <row r="23596" ht="14.25" customHeight="1"/>
    <row r="23597" ht="14.25" customHeight="1"/>
    <row r="23598" ht="14.25" customHeight="1"/>
    <row r="23599" ht="14.25" customHeight="1"/>
    <row r="23600" ht="14.25" customHeight="1"/>
    <row r="23601" ht="14.25" customHeight="1"/>
    <row r="23602" ht="14.25" customHeight="1"/>
    <row r="23603" ht="14.25" customHeight="1"/>
    <row r="23604" ht="14.25" customHeight="1"/>
    <row r="23605" ht="14.25" customHeight="1"/>
    <row r="23606" ht="14.25" customHeight="1"/>
    <row r="23607" ht="14.25" customHeight="1"/>
    <row r="23608" ht="14.25" customHeight="1"/>
    <row r="23609" ht="14.25" customHeight="1"/>
    <row r="23610" ht="14.25" customHeight="1"/>
    <row r="23611" ht="14.25" customHeight="1"/>
    <row r="23612" ht="14.25" customHeight="1"/>
    <row r="23613" ht="14.25" customHeight="1"/>
    <row r="23614" ht="14.25" customHeight="1"/>
    <row r="23615" ht="14.25" customHeight="1"/>
    <row r="23616" ht="14.25" customHeight="1"/>
    <row r="23617" ht="14.25" customHeight="1"/>
    <row r="23618" ht="14.25" customHeight="1"/>
    <row r="23619" ht="14.25" customHeight="1"/>
    <row r="23620" ht="14.25" customHeight="1"/>
    <row r="23621" ht="14.25" customHeight="1"/>
    <row r="23622" ht="14.25" customHeight="1"/>
    <row r="23623" ht="14.25" customHeight="1"/>
    <row r="23624" ht="14.25" customHeight="1"/>
    <row r="23625" ht="14.25" customHeight="1"/>
    <row r="23626" ht="14.25" customHeight="1"/>
    <row r="23627" ht="14.25" customHeight="1"/>
    <row r="23628" ht="14.25" customHeight="1"/>
    <row r="23629" ht="14.25" customHeight="1"/>
    <row r="23630" ht="14.25" customHeight="1"/>
    <row r="23631" ht="14.25" customHeight="1"/>
    <row r="23632" ht="14.25" customHeight="1"/>
    <row r="23633" ht="14.25" customHeight="1"/>
    <row r="23634" ht="14.25" customHeight="1"/>
    <row r="23635" ht="14.25" customHeight="1"/>
    <row r="23636" ht="14.25" customHeight="1"/>
    <row r="23637" ht="14.25" customHeight="1"/>
    <row r="23638" ht="14.25" customHeight="1"/>
    <row r="23639" ht="14.25" customHeight="1"/>
    <row r="23640" ht="14.25" customHeight="1"/>
    <row r="23641" ht="14.25" customHeight="1"/>
    <row r="23642" ht="14.25" customHeight="1"/>
    <row r="23643" ht="14.25" customHeight="1"/>
    <row r="23644" ht="14.25" customHeight="1"/>
    <row r="23645" ht="14.25" customHeight="1"/>
    <row r="23646" ht="14.25" customHeight="1"/>
    <row r="23647" ht="14.25" customHeight="1"/>
    <row r="23648" ht="14.25" customHeight="1"/>
    <row r="23649" ht="14.25" customHeight="1"/>
    <row r="23650" ht="14.25" customHeight="1"/>
    <row r="23651" ht="14.25" customHeight="1"/>
    <row r="23652" ht="14.25" customHeight="1"/>
    <row r="23653" ht="14.25" customHeight="1"/>
    <row r="23654" ht="14.25" customHeight="1"/>
    <row r="23655" ht="14.25" customHeight="1"/>
    <row r="23656" ht="14.25" customHeight="1"/>
    <row r="23657" ht="14.25" customHeight="1"/>
    <row r="23658" ht="14.25" customHeight="1"/>
    <row r="23659" ht="14.25" customHeight="1"/>
    <row r="23660" ht="14.25" customHeight="1"/>
    <row r="23661" ht="14.25" customHeight="1"/>
    <row r="23662" ht="14.25" customHeight="1"/>
    <row r="23663" ht="14.25" customHeight="1"/>
    <row r="23664" ht="14.25" customHeight="1"/>
    <row r="23665" ht="14.25" customHeight="1"/>
    <row r="23666" ht="14.25" customHeight="1"/>
    <row r="23667" ht="14.25" customHeight="1"/>
    <row r="23668" ht="14.25" customHeight="1"/>
    <row r="23669" ht="14.25" customHeight="1"/>
    <row r="23670" ht="14.25" customHeight="1"/>
    <row r="23671" ht="14.25" customHeight="1"/>
    <row r="23672" ht="14.25" customHeight="1"/>
    <row r="23673" ht="14.25" customHeight="1"/>
    <row r="23674" ht="14.25" customHeight="1"/>
    <row r="23675" ht="14.25" customHeight="1"/>
    <row r="23676" ht="14.25" customHeight="1"/>
    <row r="23677" ht="14.25" customHeight="1"/>
    <row r="23678" ht="14.25" customHeight="1"/>
    <row r="23679" ht="14.25" customHeight="1"/>
    <row r="23680" ht="14.25" customHeight="1"/>
    <row r="23681" ht="14.25" customHeight="1"/>
    <row r="23682" ht="14.25" customHeight="1"/>
    <row r="23683" ht="14.25" customHeight="1"/>
    <row r="23684" ht="14.25" customHeight="1"/>
    <row r="23685" ht="14.25" customHeight="1"/>
    <row r="23686" ht="14.25" customHeight="1"/>
    <row r="23687" ht="14.25" customHeight="1"/>
    <row r="23688" ht="14.25" customHeight="1"/>
    <row r="23689" ht="14.25" customHeight="1"/>
    <row r="23690" ht="14.25" customHeight="1"/>
    <row r="23691" ht="14.25" customHeight="1"/>
    <row r="23692" ht="14.25" customHeight="1"/>
    <row r="23693" ht="14.25" customHeight="1"/>
    <row r="23694" ht="14.25" customHeight="1"/>
    <row r="23695" ht="14.25" customHeight="1"/>
    <row r="23696" ht="14.25" customHeight="1"/>
    <row r="23697" ht="14.25" customHeight="1"/>
    <row r="23698" ht="14.25" customHeight="1"/>
    <row r="23699" ht="14.25" customHeight="1"/>
    <row r="23700" ht="14.25" customHeight="1"/>
    <row r="23701" ht="14.25" customHeight="1"/>
    <row r="23702" ht="14.25" customHeight="1"/>
    <row r="23703" ht="14.25" customHeight="1"/>
    <row r="23704" ht="14.25" customHeight="1"/>
    <row r="23705" ht="14.25" customHeight="1"/>
    <row r="23706" ht="14.25" customHeight="1"/>
    <row r="23707" ht="14.25" customHeight="1"/>
    <row r="23708" ht="14.25" customHeight="1"/>
    <row r="23709" ht="14.25" customHeight="1"/>
    <row r="23710" ht="14.25" customHeight="1"/>
    <row r="23711" ht="14.25" customHeight="1"/>
    <row r="23712" ht="14.25" customHeight="1"/>
    <row r="23713" ht="14.25" customHeight="1"/>
    <row r="23714" ht="14.25" customHeight="1"/>
    <row r="23715" ht="14.25" customHeight="1"/>
    <row r="23716" ht="14.25" customHeight="1"/>
    <row r="23717" ht="14.25" customHeight="1"/>
    <row r="23718" ht="14.25" customHeight="1"/>
    <row r="23719" ht="14.25" customHeight="1"/>
    <row r="23720" ht="14.25" customHeight="1"/>
    <row r="23721" ht="14.25" customHeight="1"/>
    <row r="23722" ht="14.25" customHeight="1"/>
    <row r="23723" ht="14.25" customHeight="1"/>
    <row r="23724" ht="14.25" customHeight="1"/>
    <row r="23725" ht="14.25" customHeight="1"/>
    <row r="23726" ht="14.25" customHeight="1"/>
    <row r="23727" ht="14.25" customHeight="1"/>
    <row r="23728" ht="14.25" customHeight="1"/>
    <row r="23729" ht="14.25" customHeight="1"/>
    <row r="23730" ht="14.25" customHeight="1"/>
    <row r="23731" ht="14.25" customHeight="1"/>
    <row r="23732" ht="14.25" customHeight="1"/>
    <row r="23733" ht="14.25" customHeight="1"/>
    <row r="23734" ht="14.25" customHeight="1"/>
    <row r="23735" ht="14.25" customHeight="1"/>
    <row r="23736" ht="14.25" customHeight="1"/>
    <row r="23737" ht="14.25" customHeight="1"/>
    <row r="23738" ht="14.25" customHeight="1"/>
    <row r="23739" ht="14.25" customHeight="1"/>
    <row r="23740" ht="14.25" customHeight="1"/>
    <row r="23741" ht="14.25" customHeight="1"/>
    <row r="23742" ht="14.25" customHeight="1"/>
    <row r="23743" ht="14.25" customHeight="1"/>
    <row r="23744" ht="14.25" customHeight="1"/>
    <row r="23745" ht="14.25" customHeight="1"/>
    <row r="23746" ht="14.25" customHeight="1"/>
    <row r="23747" ht="14.25" customHeight="1"/>
    <row r="23748" ht="14.25" customHeight="1"/>
    <row r="23749" ht="14.25" customHeight="1"/>
    <row r="23750" ht="14.25" customHeight="1"/>
    <row r="23751" ht="14.25" customHeight="1"/>
    <row r="23752" ht="14.25" customHeight="1"/>
    <row r="23753" ht="14.25" customHeight="1"/>
    <row r="23754" ht="14.25" customHeight="1"/>
    <row r="23755" ht="14.25" customHeight="1"/>
    <row r="23756" ht="14.25" customHeight="1"/>
    <row r="23757" ht="14.25" customHeight="1"/>
    <row r="23758" ht="14.25" customHeight="1"/>
    <row r="23759" ht="14.25" customHeight="1"/>
    <row r="23760" ht="14.25" customHeight="1"/>
    <row r="23761" ht="14.25" customHeight="1"/>
    <row r="23762" ht="14.25" customHeight="1"/>
    <row r="23763" ht="14.25" customHeight="1"/>
    <row r="23764" ht="14.25" customHeight="1"/>
    <row r="23765" ht="14.25" customHeight="1"/>
    <row r="23766" ht="14.25" customHeight="1"/>
    <row r="23767" ht="14.25" customHeight="1"/>
    <row r="23768" ht="14.25" customHeight="1"/>
    <row r="23769" ht="14.25" customHeight="1"/>
    <row r="23770" ht="14.25" customHeight="1"/>
    <row r="23771" ht="14.25" customHeight="1"/>
    <row r="23772" ht="14.25" customHeight="1"/>
    <row r="23773" ht="14.25" customHeight="1"/>
    <row r="23774" ht="14.25" customHeight="1"/>
    <row r="23775" ht="14.25" customHeight="1"/>
    <row r="23776" ht="14.25" customHeight="1"/>
    <row r="23777" ht="14.25" customHeight="1"/>
    <row r="23778" ht="14.25" customHeight="1"/>
    <row r="23779" ht="14.25" customHeight="1"/>
    <row r="23780" ht="14.25" customHeight="1"/>
    <row r="23781" ht="14.25" customHeight="1"/>
    <row r="23782" ht="14.25" customHeight="1"/>
    <row r="23783" ht="14.25" customHeight="1"/>
    <row r="23784" ht="14.25" customHeight="1"/>
    <row r="23785" ht="14.25" customHeight="1"/>
    <row r="23786" ht="14.25" customHeight="1"/>
    <row r="23787" ht="14.25" customHeight="1"/>
    <row r="23788" ht="14.25" customHeight="1"/>
    <row r="23789" ht="14.25" customHeight="1"/>
    <row r="23790" ht="14.25" customHeight="1"/>
    <row r="23791" ht="14.25" customHeight="1"/>
    <row r="23792" ht="14.25" customHeight="1"/>
    <row r="23793" ht="14.25" customHeight="1"/>
    <row r="23794" ht="14.25" customHeight="1"/>
    <row r="23795" ht="14.25" customHeight="1"/>
    <row r="23796" ht="14.25" customHeight="1"/>
    <row r="23797" ht="14.25" customHeight="1"/>
    <row r="23798" ht="14.25" customHeight="1"/>
    <row r="23799" ht="14.25" customHeight="1"/>
    <row r="23800" ht="14.25" customHeight="1"/>
    <row r="23801" ht="14.25" customHeight="1"/>
    <row r="23802" ht="14.25" customHeight="1"/>
    <row r="23803" ht="14.25" customHeight="1"/>
    <row r="23804" ht="14.25" customHeight="1"/>
    <row r="23805" ht="14.25" customHeight="1"/>
    <row r="23806" ht="14.25" customHeight="1"/>
    <row r="23807" ht="14.25" customHeight="1"/>
    <row r="23808" ht="14.25" customHeight="1"/>
    <row r="23809" ht="14.25" customHeight="1"/>
    <row r="23810" ht="14.25" customHeight="1"/>
    <row r="23811" ht="14.25" customHeight="1"/>
    <row r="23812" ht="14.25" customHeight="1"/>
    <row r="23813" ht="14.25" customHeight="1"/>
    <row r="23814" ht="14.25" customHeight="1"/>
    <row r="23815" ht="14.25" customHeight="1"/>
    <row r="23816" ht="14.25" customHeight="1"/>
    <row r="23817" ht="14.25" customHeight="1"/>
    <row r="23818" ht="14.25" customHeight="1"/>
    <row r="23819" ht="14.25" customHeight="1"/>
    <row r="23820" ht="14.25" customHeight="1"/>
    <row r="23821" ht="14.25" customHeight="1"/>
    <row r="23822" ht="14.25" customHeight="1"/>
    <row r="23823" ht="14.25" customHeight="1"/>
    <row r="23824" ht="14.25" customHeight="1"/>
    <row r="23825" ht="14.25" customHeight="1"/>
    <row r="23826" ht="14.25" customHeight="1"/>
    <row r="23827" ht="14.25" customHeight="1"/>
    <row r="23828" ht="14.25" customHeight="1"/>
    <row r="23829" ht="14.25" customHeight="1"/>
    <row r="23830" ht="14.25" customHeight="1"/>
    <row r="23831" ht="14.25" customHeight="1"/>
    <row r="23832" ht="14.25" customHeight="1"/>
    <row r="23833" ht="14.25" customHeight="1"/>
    <row r="23834" ht="14.25" customHeight="1"/>
    <row r="23835" ht="14.25" customHeight="1"/>
    <row r="23836" ht="14.25" customHeight="1"/>
    <row r="23837" ht="14.25" customHeight="1"/>
    <row r="23838" ht="14.25" customHeight="1"/>
    <row r="23839" ht="14.25" customHeight="1"/>
    <row r="23840" ht="14.25" customHeight="1"/>
    <row r="23841" ht="14.25" customHeight="1"/>
    <row r="23842" ht="14.25" customHeight="1"/>
    <row r="23843" ht="14.25" customHeight="1"/>
    <row r="23844" ht="14.25" customHeight="1"/>
    <row r="23845" ht="14.25" customHeight="1"/>
    <row r="23846" ht="14.25" customHeight="1"/>
    <row r="23847" ht="14.25" customHeight="1"/>
    <row r="23848" ht="14.25" customHeight="1"/>
    <row r="23849" ht="14.25" customHeight="1"/>
    <row r="23850" ht="14.25" customHeight="1"/>
    <row r="23851" ht="14.25" customHeight="1"/>
    <row r="23852" ht="14.25" customHeight="1"/>
    <row r="23853" ht="14.25" customHeight="1"/>
    <row r="23854" ht="14.25" customHeight="1"/>
    <row r="23855" ht="14.25" customHeight="1"/>
    <row r="23856" ht="14.25" customHeight="1"/>
    <row r="23857" ht="14.25" customHeight="1"/>
    <row r="23858" ht="14.25" customHeight="1"/>
    <row r="23859" ht="14.25" customHeight="1"/>
    <row r="23860" ht="14.25" customHeight="1"/>
    <row r="23861" ht="14.25" customHeight="1"/>
    <row r="23862" ht="14.25" customHeight="1"/>
    <row r="23863" ht="14.25" customHeight="1"/>
    <row r="23864" ht="14.25" customHeight="1"/>
    <row r="23865" ht="14.25" customHeight="1"/>
    <row r="23866" ht="14.25" customHeight="1"/>
    <row r="23867" ht="14.25" customHeight="1"/>
    <row r="23868" ht="14.25" customHeight="1"/>
    <row r="23869" ht="14.25" customHeight="1"/>
    <row r="23870" ht="14.25" customHeight="1"/>
    <row r="23871" ht="14.25" customHeight="1"/>
    <row r="23872" ht="14.25" customHeight="1"/>
    <row r="23873" ht="14.25" customHeight="1"/>
    <row r="23874" ht="14.25" customHeight="1"/>
    <row r="23875" ht="14.25" customHeight="1"/>
    <row r="23876" ht="14.25" customHeight="1"/>
    <row r="23877" ht="14.25" customHeight="1"/>
    <row r="23878" ht="14.25" customHeight="1"/>
    <row r="23879" ht="14.25" customHeight="1"/>
    <row r="23880" ht="14.25" customHeight="1"/>
    <row r="23881" ht="14.25" customHeight="1"/>
    <row r="23882" ht="14.25" customHeight="1"/>
    <row r="23883" ht="14.25" customHeight="1"/>
    <row r="23884" ht="14.25" customHeight="1"/>
    <row r="23885" ht="14.25" customHeight="1"/>
    <row r="23886" ht="14.25" customHeight="1"/>
    <row r="23887" ht="14.25" customHeight="1"/>
    <row r="23888" ht="14.25" customHeight="1"/>
    <row r="23889" ht="14.25" customHeight="1"/>
    <row r="23890" ht="14.25" customHeight="1"/>
    <row r="23891" ht="14.25" customHeight="1"/>
    <row r="23892" ht="14.25" customHeight="1"/>
    <row r="23893" ht="14.25" customHeight="1"/>
    <row r="23894" ht="14.25" customHeight="1"/>
    <row r="23895" ht="14.25" customHeight="1"/>
    <row r="23896" ht="14.25" customHeight="1"/>
    <row r="23897" ht="14.25" customHeight="1"/>
    <row r="23898" ht="14.25" customHeight="1"/>
    <row r="23899" ht="14.25" customHeight="1"/>
    <row r="23900" ht="14.25" customHeight="1"/>
    <row r="23901" ht="14.25" customHeight="1"/>
    <row r="23902" ht="14.25" customHeight="1"/>
    <row r="23903" ht="14.25" customHeight="1"/>
    <row r="23904" ht="14.25" customHeight="1"/>
    <row r="23905" ht="14.25" customHeight="1"/>
    <row r="23906" ht="14.25" customHeight="1"/>
    <row r="23907" ht="14.25" customHeight="1"/>
    <row r="23908" ht="14.25" customHeight="1"/>
    <row r="23909" ht="14.25" customHeight="1"/>
    <row r="23910" ht="14.25" customHeight="1"/>
    <row r="23911" ht="14.25" customHeight="1"/>
    <row r="23912" ht="14.25" customHeight="1"/>
    <row r="23913" ht="14.25" customHeight="1"/>
    <row r="23914" ht="14.25" customHeight="1"/>
    <row r="23915" ht="14.25" customHeight="1"/>
    <row r="23916" ht="14.25" customHeight="1"/>
    <row r="23917" ht="14.25" customHeight="1"/>
    <row r="23918" ht="14.25" customHeight="1"/>
    <row r="23919" ht="14.25" customHeight="1"/>
    <row r="23920" ht="14.25" customHeight="1"/>
    <row r="23921" ht="14.25" customHeight="1"/>
    <row r="23922" ht="14.25" customHeight="1"/>
    <row r="23923" ht="14.25" customHeight="1"/>
    <row r="23924" ht="14.25" customHeight="1"/>
    <row r="23925" ht="14.25" customHeight="1"/>
    <row r="23926" ht="14.25" customHeight="1"/>
    <row r="23927" ht="14.25" customHeight="1"/>
    <row r="23928" ht="14.25" customHeight="1"/>
    <row r="23929" ht="14.25" customHeight="1"/>
    <row r="23930" ht="14.25" customHeight="1"/>
    <row r="23931" ht="14.25" customHeight="1"/>
    <row r="23932" ht="14.25" customHeight="1"/>
    <row r="23933" ht="14.25" customHeight="1"/>
    <row r="23934" ht="14.25" customHeight="1"/>
    <row r="23935" ht="14.25" customHeight="1"/>
    <row r="23936" ht="14.25" customHeight="1"/>
    <row r="23937" ht="14.25" customHeight="1"/>
    <row r="23938" ht="14.25" customHeight="1"/>
    <row r="23939" ht="14.25" customHeight="1"/>
    <row r="23940" ht="14.25" customHeight="1"/>
    <row r="23941" ht="14.25" customHeight="1"/>
    <row r="23942" ht="14.25" customHeight="1"/>
    <row r="23943" ht="14.25" customHeight="1"/>
    <row r="23944" ht="14.25" customHeight="1"/>
    <row r="23945" ht="14.25" customHeight="1"/>
    <row r="23946" ht="14.25" customHeight="1"/>
    <row r="23947" ht="14.25" customHeight="1"/>
    <row r="23948" ht="14.25" customHeight="1"/>
    <row r="23949" ht="14.25" customHeight="1"/>
    <row r="23950" ht="14.25" customHeight="1"/>
    <row r="23951" ht="14.25" customHeight="1"/>
    <row r="23952" ht="14.25" customHeight="1"/>
    <row r="23953" ht="14.25" customHeight="1"/>
    <row r="23954" ht="14.25" customHeight="1"/>
    <row r="23955" ht="14.25" customHeight="1"/>
    <row r="23956" ht="14.25" customHeight="1"/>
    <row r="23957" ht="14.25" customHeight="1"/>
    <row r="23958" ht="14.25" customHeight="1"/>
    <row r="23959" ht="14.25" customHeight="1"/>
    <row r="23960" ht="14.25" customHeight="1"/>
    <row r="23961" ht="14.25" customHeight="1"/>
    <row r="23962" ht="14.25" customHeight="1"/>
    <row r="23963" ht="14.25" customHeight="1"/>
    <row r="23964" ht="14.25" customHeight="1"/>
    <row r="23965" ht="14.25" customHeight="1"/>
    <row r="23966" ht="14.25" customHeight="1"/>
    <row r="23967" ht="14.25" customHeight="1"/>
    <row r="23968" ht="14.25" customHeight="1"/>
    <row r="23969" ht="14.25" customHeight="1"/>
    <row r="23970" ht="14.25" customHeight="1"/>
    <row r="23971" ht="14.25" customHeight="1"/>
    <row r="23972" ht="14.25" customHeight="1"/>
    <row r="23973" ht="14.25" customHeight="1"/>
    <row r="23974" ht="14.25" customHeight="1"/>
    <row r="23975" ht="14.25" customHeight="1"/>
    <row r="23976" ht="14.25" customHeight="1"/>
    <row r="23977" ht="14.25" customHeight="1"/>
    <row r="23978" ht="14.25" customHeight="1"/>
    <row r="23979" ht="14.25" customHeight="1"/>
    <row r="23980" ht="14.25" customHeight="1"/>
    <row r="23981" ht="14.25" customHeight="1"/>
    <row r="23982" ht="14.25" customHeight="1"/>
    <row r="23983" ht="14.25" customHeight="1"/>
    <row r="23984" ht="14.25" customHeight="1"/>
    <row r="23985" ht="14.25" customHeight="1"/>
    <row r="23986" ht="14.25" customHeight="1"/>
    <row r="23987" ht="14.25" customHeight="1"/>
    <row r="23988" ht="14.25" customHeight="1"/>
    <row r="23989" ht="14.25" customHeight="1"/>
    <row r="23990" ht="14.25" customHeight="1"/>
    <row r="23991" ht="14.25" customHeight="1"/>
    <row r="23992" ht="14.25" customHeight="1"/>
    <row r="23993" ht="14.25" customHeight="1"/>
    <row r="23994" ht="14.25" customHeight="1"/>
    <row r="23995" ht="14.25" customHeight="1"/>
    <row r="23996" ht="14.25" customHeight="1"/>
    <row r="23997" ht="14.25" customHeight="1"/>
    <row r="23998" ht="14.25" customHeight="1"/>
    <row r="23999" ht="14.25" customHeight="1"/>
    <row r="24000" ht="14.25" customHeight="1"/>
    <row r="24001" ht="14.25" customHeight="1"/>
    <row r="24002" ht="14.25" customHeight="1"/>
    <row r="24003" ht="14.25" customHeight="1"/>
    <row r="24004" ht="14.25" customHeight="1"/>
    <row r="24005" ht="14.25" customHeight="1"/>
    <row r="24006" ht="14.25" customHeight="1"/>
    <row r="24007" ht="14.25" customHeight="1"/>
    <row r="24008" ht="14.25" customHeight="1"/>
    <row r="24009" ht="14.25" customHeight="1"/>
    <row r="24010" ht="14.25" customHeight="1"/>
    <row r="24011" ht="14.25" customHeight="1"/>
    <row r="24012" ht="14.25" customHeight="1"/>
    <row r="24013" ht="14.25" customHeight="1"/>
    <row r="24014" ht="14.25" customHeight="1"/>
    <row r="24015" ht="14.25" customHeight="1"/>
    <row r="24016" ht="14.25" customHeight="1"/>
    <row r="24017" ht="14.25" customHeight="1"/>
    <row r="24018" ht="14.25" customHeight="1"/>
    <row r="24019" ht="14.25" customHeight="1"/>
    <row r="24020" ht="14.25" customHeight="1"/>
    <row r="24021" ht="14.25" customHeight="1"/>
    <row r="24022" ht="14.25" customHeight="1"/>
    <row r="24023" ht="14.25" customHeight="1"/>
    <row r="24024" ht="14.25" customHeight="1"/>
    <row r="24025" ht="14.25" customHeight="1"/>
    <row r="24026" ht="14.25" customHeight="1"/>
    <row r="24027" ht="14.25" customHeight="1"/>
    <row r="24028" ht="14.25" customHeight="1"/>
    <row r="24029" ht="14.25" customHeight="1"/>
    <row r="24030" ht="14.25" customHeight="1"/>
    <row r="24031" ht="14.25" customHeight="1"/>
    <row r="24032" ht="14.25" customHeight="1"/>
    <row r="24033" ht="14.25" customHeight="1"/>
    <row r="24034" ht="14.25" customHeight="1"/>
    <row r="24035" ht="14.25" customHeight="1"/>
    <row r="24036" ht="14.25" customHeight="1"/>
    <row r="24037" ht="14.25" customHeight="1"/>
    <row r="24038" ht="14.25" customHeight="1"/>
    <row r="24039" ht="14.25" customHeight="1"/>
    <row r="24040" ht="14.25" customHeight="1"/>
    <row r="24041" ht="14.25" customHeight="1"/>
    <row r="24042" ht="14.25" customHeight="1"/>
    <row r="24043" ht="14.25" customHeight="1"/>
    <row r="24044" ht="14.25" customHeight="1"/>
    <row r="24045" ht="14.25" customHeight="1"/>
    <row r="24046" ht="14.25" customHeight="1"/>
    <row r="24047" ht="14.25" customHeight="1"/>
    <row r="24048" ht="14.25" customHeight="1"/>
    <row r="24049" ht="14.25" customHeight="1"/>
    <row r="24050" ht="14.25" customHeight="1"/>
    <row r="24051" ht="14.25" customHeight="1"/>
    <row r="24052" ht="14.25" customHeight="1"/>
    <row r="24053" ht="14.25" customHeight="1"/>
    <row r="24054" ht="14.25" customHeight="1"/>
    <row r="24055" ht="14.25" customHeight="1"/>
    <row r="24056" ht="14.25" customHeight="1"/>
    <row r="24057" ht="14.25" customHeight="1"/>
    <row r="24058" ht="14.25" customHeight="1"/>
    <row r="24059" ht="14.25" customHeight="1"/>
    <row r="24060" ht="14.25" customHeight="1"/>
    <row r="24061" ht="14.25" customHeight="1"/>
    <row r="24062" ht="14.25" customHeight="1"/>
    <row r="24063" ht="14.25" customHeight="1"/>
    <row r="24064" ht="14.25" customHeight="1"/>
    <row r="24065" ht="14.25" customHeight="1"/>
    <row r="24066" ht="14.25" customHeight="1"/>
    <row r="24067" ht="14.25" customHeight="1"/>
    <row r="24068" ht="14.25" customHeight="1"/>
    <row r="24069" ht="14.25" customHeight="1"/>
    <row r="24070" ht="14.25" customHeight="1"/>
    <row r="24071" ht="14.25" customHeight="1"/>
    <row r="24072" ht="14.25" customHeight="1"/>
    <row r="24073" ht="14.25" customHeight="1"/>
    <row r="24074" ht="14.25" customHeight="1"/>
    <row r="24075" ht="14.25" customHeight="1"/>
    <row r="24076" ht="14.25" customHeight="1"/>
    <row r="24077" ht="14.25" customHeight="1"/>
    <row r="24078" ht="14.25" customHeight="1"/>
    <row r="24079" ht="14.25" customHeight="1"/>
    <row r="24080" ht="14.25" customHeight="1"/>
    <row r="24081" ht="14.25" customHeight="1"/>
    <row r="24082" ht="14.25" customHeight="1"/>
    <row r="24083" ht="14.25" customHeight="1"/>
    <row r="24084" ht="14.25" customHeight="1"/>
    <row r="24085" ht="14.25" customHeight="1"/>
    <row r="24086" ht="14.25" customHeight="1"/>
    <row r="24087" ht="14.25" customHeight="1"/>
    <row r="24088" ht="14.25" customHeight="1"/>
    <row r="24089" ht="14.25" customHeight="1"/>
    <row r="24090" ht="14.25" customHeight="1"/>
    <row r="24091" ht="14.25" customHeight="1"/>
    <row r="24092" ht="14.25" customHeight="1"/>
    <row r="24093" ht="14.25" customHeight="1"/>
    <row r="24094" ht="14.25" customHeight="1"/>
    <row r="24095" ht="14.25" customHeight="1"/>
    <row r="24096" ht="14.25" customHeight="1"/>
    <row r="24097" ht="14.25" customHeight="1"/>
    <row r="24098" ht="14.25" customHeight="1"/>
    <row r="24099" ht="14.25" customHeight="1"/>
    <row r="24100" ht="14.25" customHeight="1"/>
    <row r="24101" ht="14.25" customHeight="1"/>
    <row r="24102" ht="14.25" customHeight="1"/>
    <row r="24103" ht="14.25" customHeight="1"/>
    <row r="24104" ht="14.25" customHeight="1"/>
    <row r="24105" ht="14.25" customHeight="1"/>
    <row r="24106" ht="14.25" customHeight="1"/>
    <row r="24107" ht="14.25" customHeight="1"/>
    <row r="24108" ht="14.25" customHeight="1"/>
    <row r="24109" ht="14.25" customHeight="1"/>
    <row r="24110" ht="14.25" customHeight="1"/>
    <row r="24111" ht="14.25" customHeight="1"/>
    <row r="24112" ht="14.25" customHeight="1"/>
    <row r="24113" ht="14.25" customHeight="1"/>
    <row r="24114" ht="14.25" customHeight="1"/>
    <row r="24115" ht="14.25" customHeight="1"/>
    <row r="24116" ht="14.25" customHeight="1"/>
    <row r="24117" ht="14.25" customHeight="1"/>
    <row r="24118" ht="14.25" customHeight="1"/>
    <row r="24119" ht="14.25" customHeight="1"/>
    <row r="24120" ht="14.25" customHeight="1"/>
    <row r="24121" ht="14.25" customHeight="1"/>
    <row r="24122" ht="14.25" customHeight="1"/>
    <row r="24123" ht="14.25" customHeight="1"/>
    <row r="24124" ht="14.25" customHeight="1"/>
    <row r="24125" ht="14.25" customHeight="1"/>
    <row r="24126" ht="14.25" customHeight="1"/>
    <row r="24127" ht="14.25" customHeight="1"/>
    <row r="24128" ht="14.25" customHeight="1"/>
    <row r="24129" ht="14.25" customHeight="1"/>
    <row r="24130" ht="14.25" customHeight="1"/>
    <row r="24131" ht="14.25" customHeight="1"/>
    <row r="24132" ht="14.25" customHeight="1"/>
    <row r="24133" ht="14.25" customHeight="1"/>
    <row r="24134" ht="14.25" customHeight="1"/>
    <row r="24135" ht="14.25" customHeight="1"/>
    <row r="24136" ht="14.25" customHeight="1"/>
    <row r="24137" ht="14.25" customHeight="1"/>
    <row r="24138" ht="14.25" customHeight="1"/>
    <row r="24139" ht="14.25" customHeight="1"/>
    <row r="24140" ht="14.25" customHeight="1"/>
    <row r="24141" ht="14.25" customHeight="1"/>
    <row r="24142" ht="14.25" customHeight="1"/>
    <row r="24143" ht="14.25" customHeight="1"/>
    <row r="24144" ht="14.25" customHeight="1"/>
    <row r="24145" ht="14.25" customHeight="1"/>
    <row r="24146" ht="14.25" customHeight="1"/>
    <row r="24147" ht="14.25" customHeight="1"/>
    <row r="24148" ht="14.25" customHeight="1"/>
    <row r="24149" ht="14.25" customHeight="1"/>
    <row r="24150" ht="14.25" customHeight="1"/>
    <row r="24151" ht="14.25" customHeight="1"/>
    <row r="24152" ht="14.25" customHeight="1"/>
    <row r="24153" ht="14.25" customHeight="1"/>
    <row r="24154" ht="14.25" customHeight="1"/>
    <row r="24155" ht="14.25" customHeight="1"/>
    <row r="24156" ht="14.25" customHeight="1"/>
    <row r="24157" ht="14.25" customHeight="1"/>
    <row r="24158" ht="14.25" customHeight="1"/>
    <row r="24159" ht="14.25" customHeight="1"/>
    <row r="24160" ht="14.25" customHeight="1"/>
    <row r="24161" ht="14.25" customHeight="1"/>
    <row r="24162" ht="14.25" customHeight="1"/>
    <row r="24163" ht="14.25" customHeight="1"/>
    <row r="24164" ht="14.25" customHeight="1"/>
    <row r="24165" ht="14.25" customHeight="1"/>
    <row r="24166" ht="14.25" customHeight="1"/>
    <row r="24167" ht="14.25" customHeight="1"/>
    <row r="24168" ht="14.25" customHeight="1"/>
    <row r="24169" ht="14.25" customHeight="1"/>
    <row r="24170" ht="14.25" customHeight="1"/>
    <row r="24171" ht="14.25" customHeight="1"/>
    <row r="24172" ht="14.25" customHeight="1"/>
    <row r="24173" ht="14.25" customHeight="1"/>
    <row r="24174" ht="14.25" customHeight="1"/>
    <row r="24175" ht="14.25" customHeight="1"/>
    <row r="24176" ht="14.25" customHeight="1"/>
    <row r="24177" ht="14.25" customHeight="1"/>
    <row r="24178" ht="14.25" customHeight="1"/>
    <row r="24179" ht="14.25" customHeight="1"/>
    <row r="24180" ht="14.25" customHeight="1"/>
    <row r="24181" ht="14.25" customHeight="1"/>
    <row r="24182" ht="14.25" customHeight="1"/>
    <row r="24183" ht="14.25" customHeight="1"/>
    <row r="24184" ht="14.25" customHeight="1"/>
    <row r="24185" ht="14.25" customHeight="1"/>
    <row r="24186" ht="14.25" customHeight="1"/>
    <row r="24187" ht="14.25" customHeight="1"/>
    <row r="24188" ht="14.25" customHeight="1"/>
    <row r="24189" ht="14.25" customHeight="1"/>
    <row r="24190" ht="14.25" customHeight="1"/>
    <row r="24191" ht="14.25" customHeight="1"/>
    <row r="24192" ht="14.25" customHeight="1"/>
    <row r="24193" ht="14.25" customHeight="1"/>
    <row r="24194" ht="14.25" customHeight="1"/>
    <row r="24195" ht="14.25" customHeight="1"/>
    <row r="24196" ht="14.25" customHeight="1"/>
    <row r="24197" ht="14.25" customHeight="1"/>
    <row r="24198" ht="14.25" customHeight="1"/>
    <row r="24199" ht="14.25" customHeight="1"/>
    <row r="24200" ht="14.25" customHeight="1"/>
    <row r="24201" ht="14.25" customHeight="1"/>
    <row r="24202" ht="14.25" customHeight="1"/>
    <row r="24203" ht="14.25" customHeight="1"/>
    <row r="24204" ht="14.25" customHeight="1"/>
    <row r="24205" ht="14.25" customHeight="1"/>
    <row r="24206" ht="14.25" customHeight="1"/>
    <row r="24207" ht="14.25" customHeight="1"/>
    <row r="24208" ht="14.25" customHeight="1"/>
    <row r="24209" ht="14.25" customHeight="1"/>
    <row r="24210" ht="14.25" customHeight="1"/>
    <row r="24211" ht="14.25" customHeight="1"/>
    <row r="24212" ht="14.25" customHeight="1"/>
    <row r="24213" ht="14.25" customHeight="1"/>
    <row r="24214" ht="14.25" customHeight="1"/>
    <row r="24215" ht="14.25" customHeight="1"/>
    <row r="24216" ht="14.25" customHeight="1"/>
    <row r="24217" ht="14.25" customHeight="1"/>
    <row r="24218" ht="14.25" customHeight="1"/>
    <row r="24219" ht="14.25" customHeight="1"/>
    <row r="24220" ht="14.25" customHeight="1"/>
    <row r="24221" ht="14.25" customHeight="1"/>
    <row r="24222" ht="14.25" customHeight="1"/>
    <row r="24223" ht="14.25" customHeight="1"/>
    <row r="24224" ht="14.25" customHeight="1"/>
    <row r="24225" ht="14.25" customHeight="1"/>
    <row r="24226" ht="14.25" customHeight="1"/>
    <row r="24227" ht="14.25" customHeight="1"/>
    <row r="24228" ht="14.25" customHeight="1"/>
    <row r="24229" ht="14.25" customHeight="1"/>
    <row r="24230" ht="14.25" customHeight="1"/>
    <row r="24231" ht="14.25" customHeight="1"/>
    <row r="24232" ht="14.25" customHeight="1"/>
    <row r="24233" ht="14.25" customHeight="1"/>
    <row r="24234" ht="14.25" customHeight="1"/>
    <row r="24235" ht="14.25" customHeight="1"/>
    <row r="24236" ht="14.25" customHeight="1"/>
    <row r="24237" ht="14.25" customHeight="1"/>
    <row r="24238" ht="14.25" customHeight="1"/>
    <row r="24239" ht="14.25" customHeight="1"/>
    <row r="24240" ht="14.25" customHeight="1"/>
    <row r="24241" ht="14.25" customHeight="1"/>
    <row r="24242" ht="14.25" customHeight="1"/>
    <row r="24243" ht="14.25" customHeight="1"/>
    <row r="24244" ht="14.25" customHeight="1"/>
    <row r="24245" ht="14.25" customHeight="1"/>
    <row r="24246" ht="14.25" customHeight="1"/>
    <row r="24247" ht="14.25" customHeight="1"/>
    <row r="24248" ht="14.25" customHeight="1"/>
    <row r="24249" ht="14.25" customHeight="1"/>
    <row r="24250" ht="14.25" customHeight="1"/>
    <row r="24251" ht="14.25" customHeight="1"/>
    <row r="24252" ht="14.25" customHeight="1"/>
    <row r="24253" ht="14.25" customHeight="1"/>
    <row r="24254" ht="14.25" customHeight="1"/>
    <row r="24255" ht="14.25" customHeight="1"/>
    <row r="24256" ht="14.25" customHeight="1"/>
    <row r="24257" ht="14.25" customHeight="1"/>
    <row r="24258" ht="14.25" customHeight="1"/>
    <row r="24259" ht="14.25" customHeight="1"/>
    <row r="24260" ht="14.25" customHeight="1"/>
    <row r="24261" ht="14.25" customHeight="1"/>
    <row r="24262" ht="14.25" customHeight="1"/>
    <row r="24263" ht="14.25" customHeight="1"/>
    <row r="24264" ht="14.25" customHeight="1"/>
    <row r="24265" ht="14.25" customHeight="1"/>
    <row r="24266" ht="14.25" customHeight="1"/>
    <row r="24267" ht="14.25" customHeight="1"/>
    <row r="24268" ht="14.25" customHeight="1"/>
    <row r="24269" ht="14.25" customHeight="1"/>
    <row r="24270" ht="14.25" customHeight="1"/>
    <row r="24271" ht="14.25" customHeight="1"/>
    <row r="24272" ht="14.25" customHeight="1"/>
    <row r="24273" ht="14.25" customHeight="1"/>
    <row r="24274" ht="14.25" customHeight="1"/>
    <row r="24275" ht="14.25" customHeight="1"/>
    <row r="24276" ht="14.25" customHeight="1"/>
    <row r="24277" ht="14.25" customHeight="1"/>
    <row r="24278" ht="14.25" customHeight="1"/>
    <row r="24279" ht="14.25" customHeight="1"/>
    <row r="24280" ht="14.25" customHeight="1"/>
    <row r="24281" ht="14.25" customHeight="1"/>
    <row r="24282" ht="14.25" customHeight="1"/>
    <row r="24283" ht="14.25" customHeight="1"/>
    <row r="24284" ht="14.25" customHeight="1"/>
    <row r="24285" ht="14.25" customHeight="1"/>
    <row r="24286" ht="14.25" customHeight="1"/>
    <row r="24287" ht="14.25" customHeight="1"/>
    <row r="24288" ht="14.25" customHeight="1"/>
    <row r="24289" ht="14.25" customHeight="1"/>
    <row r="24290" ht="14.25" customHeight="1"/>
    <row r="24291" ht="14.25" customHeight="1"/>
    <row r="24292" ht="14.25" customHeight="1"/>
    <row r="24293" ht="14.25" customHeight="1"/>
    <row r="24294" ht="14.25" customHeight="1"/>
    <row r="24295" ht="14.25" customHeight="1"/>
    <row r="24296" ht="14.25" customHeight="1"/>
    <row r="24297" ht="14.25" customHeight="1"/>
    <row r="24298" ht="14.25" customHeight="1"/>
    <row r="24299" ht="14.25" customHeight="1"/>
    <row r="24300" ht="14.25" customHeight="1"/>
    <row r="24301" ht="14.25" customHeight="1"/>
    <row r="24302" ht="14.25" customHeight="1"/>
    <row r="24303" ht="14.25" customHeight="1"/>
    <row r="24304" ht="14.25" customHeight="1"/>
    <row r="24305" ht="14.25" customHeight="1"/>
    <row r="24306" ht="14.25" customHeight="1"/>
    <row r="24307" ht="14.25" customHeight="1"/>
    <row r="24308" ht="14.25" customHeight="1"/>
    <row r="24309" ht="14.25" customHeight="1"/>
    <row r="24310" ht="14.25" customHeight="1"/>
    <row r="24311" ht="14.25" customHeight="1"/>
    <row r="24312" ht="14.25" customHeight="1"/>
    <row r="24313" ht="14.25" customHeight="1"/>
    <row r="24314" ht="14.25" customHeight="1"/>
    <row r="24315" ht="14.25" customHeight="1"/>
    <row r="24316" ht="14.25" customHeight="1"/>
    <row r="24317" ht="14.25" customHeight="1"/>
    <row r="24318" ht="14.25" customHeight="1"/>
    <row r="24319" ht="14.25" customHeight="1"/>
    <row r="24320" ht="14.25" customHeight="1"/>
    <row r="24321" ht="14.25" customHeight="1"/>
    <row r="24322" ht="14.25" customHeight="1"/>
    <row r="24323" ht="14.25" customHeight="1"/>
    <row r="24324" ht="14.25" customHeight="1"/>
    <row r="24325" ht="14.25" customHeight="1"/>
    <row r="24326" ht="14.25" customHeight="1"/>
    <row r="24327" ht="14.25" customHeight="1"/>
    <row r="24328" ht="14.25" customHeight="1"/>
    <row r="24329" ht="14.25" customHeight="1"/>
    <row r="24330" ht="14.25" customHeight="1"/>
    <row r="24331" ht="14.25" customHeight="1"/>
    <row r="24332" ht="14.25" customHeight="1"/>
    <row r="24333" ht="14.25" customHeight="1"/>
    <row r="24334" ht="14.25" customHeight="1"/>
    <row r="24335" ht="14.25" customHeight="1"/>
    <row r="24336" ht="14.25" customHeight="1"/>
    <row r="24337" ht="14.25" customHeight="1"/>
    <row r="24338" ht="14.25" customHeight="1"/>
    <row r="24339" ht="14.25" customHeight="1"/>
    <row r="24340" ht="14.25" customHeight="1"/>
    <row r="24341" ht="14.25" customHeight="1"/>
    <row r="24342" ht="14.25" customHeight="1"/>
    <row r="24343" ht="14.25" customHeight="1"/>
    <row r="24344" ht="14.25" customHeight="1"/>
    <row r="24345" ht="14.25" customHeight="1"/>
    <row r="24346" ht="14.25" customHeight="1"/>
    <row r="24347" ht="14.25" customHeight="1"/>
    <row r="24348" ht="14.25" customHeight="1"/>
    <row r="24349" ht="14.25" customHeight="1"/>
    <row r="24350" ht="14.25" customHeight="1"/>
    <row r="24351" ht="14.25" customHeight="1"/>
    <row r="24352" ht="14.25" customHeight="1"/>
    <row r="24353" ht="14.25" customHeight="1"/>
    <row r="24354" ht="14.25" customHeight="1"/>
    <row r="24355" ht="14.25" customHeight="1"/>
    <row r="24356" ht="14.25" customHeight="1"/>
    <row r="24357" ht="14.25" customHeight="1"/>
    <row r="24358" ht="14.25" customHeight="1"/>
    <row r="24359" ht="14.25" customHeight="1"/>
    <row r="24360" ht="14.25" customHeight="1"/>
    <row r="24361" ht="14.25" customHeight="1"/>
    <row r="24362" ht="14.25" customHeight="1"/>
    <row r="24363" ht="14.25" customHeight="1"/>
    <row r="24364" ht="14.25" customHeight="1"/>
    <row r="24365" ht="14.25" customHeight="1"/>
    <row r="24366" ht="14.25" customHeight="1"/>
    <row r="24367" ht="14.25" customHeight="1"/>
    <row r="24368" ht="14.25" customHeight="1"/>
    <row r="24369" ht="14.25" customHeight="1"/>
    <row r="24370" ht="14.25" customHeight="1"/>
    <row r="24371" ht="14.25" customHeight="1"/>
    <row r="24372" ht="14.25" customHeight="1"/>
    <row r="24373" ht="14.25" customHeight="1"/>
    <row r="24374" ht="14.25" customHeight="1"/>
    <row r="24375" ht="14.25" customHeight="1"/>
    <row r="24376" ht="14.25" customHeight="1"/>
    <row r="24377" ht="14.25" customHeight="1"/>
    <row r="24378" ht="14.25" customHeight="1"/>
    <row r="24379" ht="14.25" customHeight="1"/>
    <row r="24380" ht="14.25" customHeight="1"/>
    <row r="24381" ht="14.25" customHeight="1"/>
    <row r="24382" ht="14.25" customHeight="1"/>
    <row r="24383" ht="14.25" customHeight="1"/>
    <row r="24384" ht="14.25" customHeight="1"/>
    <row r="24385" ht="14.25" customHeight="1"/>
    <row r="24386" ht="14.25" customHeight="1"/>
    <row r="24387" ht="14.25" customHeight="1"/>
    <row r="24388" ht="14.25" customHeight="1"/>
    <row r="24389" ht="14.25" customHeight="1"/>
    <row r="24390" ht="14.25" customHeight="1"/>
    <row r="24391" ht="14.25" customHeight="1"/>
    <row r="24392" ht="14.25" customHeight="1"/>
    <row r="24393" ht="14.25" customHeight="1"/>
    <row r="24394" ht="14.25" customHeight="1"/>
    <row r="24395" ht="14.25" customHeight="1"/>
    <row r="24396" ht="14.25" customHeight="1"/>
    <row r="24397" ht="14.25" customHeight="1"/>
    <row r="24398" ht="14.25" customHeight="1"/>
    <row r="24399" ht="14.25" customHeight="1"/>
    <row r="24400" ht="14.25" customHeight="1"/>
    <row r="24401" ht="14.25" customHeight="1"/>
    <row r="24402" ht="14.25" customHeight="1"/>
    <row r="24403" ht="14.25" customHeight="1"/>
    <row r="24404" ht="14.25" customHeight="1"/>
    <row r="24405" ht="14.25" customHeight="1"/>
    <row r="24406" ht="14.25" customHeight="1"/>
    <row r="24407" ht="14.25" customHeight="1"/>
    <row r="24408" ht="14.25" customHeight="1"/>
    <row r="24409" ht="14.25" customHeight="1"/>
    <row r="24410" ht="14.25" customHeight="1"/>
    <row r="24411" ht="14.25" customHeight="1"/>
    <row r="24412" ht="14.25" customHeight="1"/>
    <row r="24413" ht="14.25" customHeight="1"/>
    <row r="24414" ht="14.25" customHeight="1"/>
    <row r="24415" ht="14.25" customHeight="1"/>
    <row r="24416" ht="14.25" customHeight="1"/>
    <row r="24417" ht="14.25" customHeight="1"/>
    <row r="24418" ht="14.25" customHeight="1"/>
    <row r="24419" ht="14.25" customHeight="1"/>
    <row r="24420" ht="14.25" customHeight="1"/>
    <row r="24421" ht="14.25" customHeight="1"/>
    <row r="24422" ht="14.25" customHeight="1"/>
    <row r="24423" ht="14.25" customHeight="1"/>
    <row r="24424" ht="14.25" customHeight="1"/>
    <row r="24425" ht="14.25" customHeight="1"/>
    <row r="24426" ht="14.25" customHeight="1"/>
    <row r="24427" ht="14.25" customHeight="1"/>
    <row r="24428" ht="14.25" customHeight="1"/>
    <row r="24429" ht="14.25" customHeight="1"/>
    <row r="24430" ht="14.25" customHeight="1"/>
    <row r="24431" ht="14.25" customHeight="1"/>
    <row r="24432" ht="14.25" customHeight="1"/>
    <row r="24433" ht="14.25" customHeight="1"/>
    <row r="24434" ht="14.25" customHeight="1"/>
    <row r="24435" ht="14.25" customHeight="1"/>
    <row r="24436" ht="14.25" customHeight="1"/>
    <row r="24437" ht="14.25" customHeight="1"/>
    <row r="24438" ht="14.25" customHeight="1"/>
    <row r="24439" ht="14.25" customHeight="1"/>
    <row r="24440" ht="14.25" customHeight="1"/>
    <row r="24441" ht="14.25" customHeight="1"/>
    <row r="24442" ht="14.25" customHeight="1"/>
    <row r="24443" ht="14.25" customHeight="1"/>
    <row r="24444" ht="14.25" customHeight="1"/>
    <row r="24445" ht="14.25" customHeight="1"/>
    <row r="24446" ht="14.25" customHeight="1"/>
    <row r="24447" ht="14.25" customHeight="1"/>
    <row r="24448" ht="14.25" customHeight="1"/>
    <row r="24449" ht="14.25" customHeight="1"/>
    <row r="24450" ht="14.25" customHeight="1"/>
    <row r="24451" ht="14.25" customHeight="1"/>
    <row r="24452" ht="14.25" customHeight="1"/>
    <row r="24453" ht="14.25" customHeight="1"/>
    <row r="24454" ht="14.25" customHeight="1"/>
    <row r="24455" ht="14.25" customHeight="1"/>
    <row r="24456" ht="14.25" customHeight="1"/>
    <row r="24457" ht="14.25" customHeight="1"/>
    <row r="24458" ht="14.25" customHeight="1"/>
    <row r="24459" ht="14.25" customHeight="1"/>
    <row r="24460" ht="14.25" customHeight="1"/>
    <row r="24461" ht="14.25" customHeight="1"/>
    <row r="24462" ht="14.25" customHeight="1"/>
    <row r="24463" ht="14.25" customHeight="1"/>
    <row r="24464" ht="14.25" customHeight="1"/>
    <row r="24465" ht="14.25" customHeight="1"/>
    <row r="24466" ht="14.25" customHeight="1"/>
    <row r="24467" ht="14.25" customHeight="1"/>
    <row r="24468" ht="14.25" customHeight="1"/>
    <row r="24469" ht="14.25" customHeight="1"/>
    <row r="24470" ht="14.25" customHeight="1"/>
    <row r="24471" ht="14.25" customHeight="1"/>
    <row r="24472" ht="14.25" customHeight="1"/>
    <row r="24473" ht="14.25" customHeight="1"/>
    <row r="24474" ht="14.25" customHeight="1"/>
    <row r="24475" ht="14.25" customHeight="1"/>
    <row r="24476" ht="14.25" customHeight="1"/>
    <row r="24477" ht="14.25" customHeight="1"/>
    <row r="24478" ht="14.25" customHeight="1"/>
    <row r="24479" ht="14.25" customHeight="1"/>
    <row r="24480" ht="14.25" customHeight="1"/>
    <row r="24481" ht="14.25" customHeight="1"/>
    <row r="24482" ht="14.25" customHeight="1"/>
    <row r="24483" ht="14.25" customHeight="1"/>
    <row r="24484" ht="14.25" customHeight="1"/>
    <row r="24485" ht="14.25" customHeight="1"/>
    <row r="24486" ht="14.25" customHeight="1"/>
    <row r="24487" ht="14.25" customHeight="1"/>
    <row r="24488" ht="14.25" customHeight="1"/>
    <row r="24489" ht="14.25" customHeight="1"/>
    <row r="24490" ht="14.25" customHeight="1"/>
    <row r="24491" ht="14.25" customHeight="1"/>
    <row r="24492" ht="14.25" customHeight="1"/>
    <row r="24493" ht="14.25" customHeight="1"/>
    <row r="24494" ht="14.25" customHeight="1"/>
    <row r="24495" ht="14.25" customHeight="1"/>
    <row r="24496" ht="14.25" customHeight="1"/>
    <row r="24497" ht="14.25" customHeight="1"/>
    <row r="24498" ht="14.25" customHeight="1"/>
    <row r="24499" ht="14.25" customHeight="1"/>
    <row r="24500" ht="14.25" customHeight="1"/>
    <row r="24501" ht="14.25" customHeight="1"/>
    <row r="24502" ht="14.25" customHeight="1"/>
    <row r="24503" ht="14.25" customHeight="1"/>
    <row r="24504" ht="14.25" customHeight="1"/>
    <row r="24505" ht="14.25" customHeight="1"/>
    <row r="24506" ht="14.25" customHeight="1"/>
    <row r="24507" ht="14.25" customHeight="1"/>
    <row r="24508" ht="14.25" customHeight="1"/>
    <row r="24509" ht="14.25" customHeight="1"/>
    <row r="24510" ht="14.25" customHeight="1"/>
    <row r="24511" ht="14.25" customHeight="1"/>
    <row r="24512" ht="14.25" customHeight="1"/>
    <row r="24513" ht="14.25" customHeight="1"/>
    <row r="24514" ht="14.25" customHeight="1"/>
    <row r="24515" ht="14.25" customHeight="1"/>
    <row r="24516" ht="14.25" customHeight="1"/>
    <row r="24517" ht="14.25" customHeight="1"/>
    <row r="24518" ht="14.25" customHeight="1"/>
    <row r="24519" ht="14.25" customHeight="1"/>
    <row r="24520" ht="14.25" customHeight="1"/>
    <row r="24521" ht="14.25" customHeight="1"/>
    <row r="24522" ht="14.25" customHeight="1"/>
    <row r="24523" ht="14.25" customHeight="1"/>
    <row r="24524" ht="14.25" customHeight="1"/>
    <row r="24525" ht="14.25" customHeight="1"/>
    <row r="24526" ht="14.25" customHeight="1"/>
    <row r="24527" ht="14.25" customHeight="1"/>
    <row r="24528" ht="14.25" customHeight="1"/>
    <row r="24529" ht="14.25" customHeight="1"/>
    <row r="24530" ht="14.25" customHeight="1"/>
    <row r="24531" ht="14.25" customHeight="1"/>
    <row r="24532" ht="14.25" customHeight="1"/>
    <row r="24533" ht="14.25" customHeight="1"/>
    <row r="24534" ht="14.25" customHeight="1"/>
    <row r="24535" ht="14.25" customHeight="1"/>
    <row r="24536" ht="14.25" customHeight="1"/>
    <row r="24537" ht="14.25" customHeight="1"/>
    <row r="24538" ht="14.25" customHeight="1"/>
    <row r="24539" ht="14.25" customHeight="1"/>
    <row r="24540" ht="14.25" customHeight="1"/>
    <row r="24541" ht="14.25" customHeight="1"/>
    <row r="24542" ht="14.25" customHeight="1"/>
    <row r="24543" ht="14.25" customHeight="1"/>
    <row r="24544" ht="14.25" customHeight="1"/>
    <row r="24545" ht="14.25" customHeight="1"/>
    <row r="24546" ht="14.25" customHeight="1"/>
    <row r="24547" ht="14.25" customHeight="1"/>
    <row r="24548" ht="14.25" customHeight="1"/>
    <row r="24549" ht="14.25" customHeight="1"/>
    <row r="24550" ht="14.25" customHeight="1"/>
    <row r="24551" ht="14.25" customHeight="1"/>
    <row r="24552" ht="14.25" customHeight="1"/>
    <row r="24553" ht="14.25" customHeight="1"/>
    <row r="24554" ht="14.25" customHeight="1"/>
    <row r="24555" ht="14.25" customHeight="1"/>
    <row r="24556" ht="14.25" customHeight="1"/>
    <row r="24557" ht="14.25" customHeight="1"/>
    <row r="24558" ht="14.25" customHeight="1"/>
    <row r="24559" ht="14.25" customHeight="1"/>
    <row r="24560" ht="14.25" customHeight="1"/>
    <row r="24561" ht="14.25" customHeight="1"/>
    <row r="24562" ht="14.25" customHeight="1"/>
    <row r="24563" ht="14.25" customHeight="1"/>
    <row r="24564" ht="14.25" customHeight="1"/>
    <row r="24565" ht="14.25" customHeight="1"/>
    <row r="24566" ht="14.25" customHeight="1"/>
    <row r="24567" ht="14.25" customHeight="1"/>
    <row r="24568" ht="14.25" customHeight="1"/>
    <row r="24569" ht="14.25" customHeight="1"/>
    <row r="24570" ht="14.25" customHeight="1"/>
    <row r="24571" ht="14.25" customHeight="1"/>
    <row r="24572" ht="14.25" customHeight="1"/>
    <row r="24573" ht="14.25" customHeight="1"/>
    <row r="24574" ht="14.25" customHeight="1"/>
    <row r="24575" ht="14.25" customHeight="1"/>
    <row r="24576" ht="14.25" customHeight="1"/>
    <row r="24577" ht="14.25" customHeight="1"/>
    <row r="24578" ht="14.25" customHeight="1"/>
    <row r="24579" ht="14.25" customHeight="1"/>
    <row r="24580" ht="14.25" customHeight="1"/>
    <row r="24581" ht="14.25" customHeight="1"/>
    <row r="24582" ht="14.25" customHeight="1"/>
    <row r="24583" ht="14.25" customHeight="1"/>
    <row r="24584" ht="14.25" customHeight="1"/>
    <row r="24585" ht="14.25" customHeight="1"/>
    <row r="24586" ht="14.25" customHeight="1"/>
    <row r="24587" ht="14.25" customHeight="1"/>
    <row r="24588" ht="14.25" customHeight="1"/>
    <row r="24589" ht="14.25" customHeight="1"/>
    <row r="24590" ht="14.25" customHeight="1"/>
    <row r="24591" ht="14.25" customHeight="1"/>
    <row r="24592" ht="14.25" customHeight="1"/>
    <row r="24593" ht="14.25" customHeight="1"/>
    <row r="24594" ht="14.25" customHeight="1"/>
    <row r="24595" ht="14.25" customHeight="1"/>
    <row r="24596" ht="14.25" customHeight="1"/>
    <row r="24597" ht="14.25" customHeight="1"/>
    <row r="24598" ht="14.25" customHeight="1"/>
    <row r="24599" ht="14.25" customHeight="1"/>
    <row r="24600" ht="14.25" customHeight="1"/>
    <row r="24601" ht="14.25" customHeight="1"/>
    <row r="24602" ht="14.25" customHeight="1"/>
    <row r="24603" ht="14.25" customHeight="1"/>
    <row r="24604" ht="14.25" customHeight="1"/>
    <row r="24605" ht="14.25" customHeight="1"/>
    <row r="24606" ht="14.25" customHeight="1"/>
    <row r="24607" ht="14.25" customHeight="1"/>
    <row r="24608" ht="14.25" customHeight="1"/>
    <row r="24609" ht="14.25" customHeight="1"/>
    <row r="24610" ht="14.25" customHeight="1"/>
    <row r="24611" ht="14.25" customHeight="1"/>
    <row r="24612" ht="14.25" customHeight="1"/>
    <row r="24613" ht="14.25" customHeight="1"/>
    <row r="24614" ht="14.25" customHeight="1"/>
    <row r="24615" ht="14.25" customHeight="1"/>
    <row r="24616" ht="14.25" customHeight="1"/>
    <row r="24617" ht="14.25" customHeight="1"/>
    <row r="24618" ht="14.25" customHeight="1"/>
    <row r="24619" ht="14.25" customHeight="1"/>
    <row r="24620" ht="14.25" customHeight="1"/>
    <row r="24621" ht="14.25" customHeight="1"/>
    <row r="24622" ht="14.25" customHeight="1"/>
    <row r="24623" ht="14.25" customHeight="1"/>
    <row r="24624" ht="14.25" customHeight="1"/>
    <row r="24625" ht="14.25" customHeight="1"/>
    <row r="24626" ht="14.25" customHeight="1"/>
    <row r="24627" ht="14.25" customHeight="1"/>
    <row r="24628" ht="14.25" customHeight="1"/>
    <row r="24629" ht="14.25" customHeight="1"/>
    <row r="24630" ht="14.25" customHeight="1"/>
    <row r="24631" ht="14.25" customHeight="1"/>
    <row r="24632" ht="14.25" customHeight="1"/>
    <row r="24633" ht="14.25" customHeight="1"/>
    <row r="24634" ht="14.25" customHeight="1"/>
    <row r="24635" ht="14.25" customHeight="1"/>
    <row r="24636" ht="14.25" customHeight="1"/>
    <row r="24637" ht="14.25" customHeight="1"/>
    <row r="24638" ht="14.25" customHeight="1"/>
    <row r="24639" ht="14.25" customHeight="1"/>
    <row r="24640" ht="14.25" customHeight="1"/>
    <row r="24641" ht="14.25" customHeight="1"/>
    <row r="24642" ht="14.25" customHeight="1"/>
    <row r="24643" ht="14.25" customHeight="1"/>
    <row r="24644" ht="14.25" customHeight="1"/>
    <row r="24645" ht="14.25" customHeight="1"/>
    <row r="24646" ht="14.25" customHeight="1"/>
    <row r="24647" ht="14.25" customHeight="1"/>
    <row r="24648" ht="14.25" customHeight="1"/>
    <row r="24649" ht="14.25" customHeight="1"/>
    <row r="24650" ht="14.25" customHeight="1"/>
    <row r="24651" ht="14.25" customHeight="1"/>
    <row r="24652" ht="14.25" customHeight="1"/>
    <row r="24653" ht="14.25" customHeight="1"/>
    <row r="24654" ht="14.25" customHeight="1"/>
    <row r="24655" ht="14.25" customHeight="1"/>
    <row r="24656" ht="14.25" customHeight="1"/>
    <row r="24657" ht="14.25" customHeight="1"/>
    <row r="24658" ht="14.25" customHeight="1"/>
    <row r="24659" ht="14.25" customHeight="1"/>
    <row r="24660" ht="14.25" customHeight="1"/>
    <row r="24661" ht="14.25" customHeight="1"/>
    <row r="24662" ht="14.25" customHeight="1"/>
    <row r="24663" ht="14.25" customHeight="1"/>
    <row r="24664" ht="14.25" customHeight="1"/>
    <row r="24665" ht="14.25" customHeight="1"/>
    <row r="24666" ht="14.25" customHeight="1"/>
    <row r="24667" ht="14.25" customHeight="1"/>
    <row r="24668" ht="14.25" customHeight="1"/>
    <row r="24669" ht="14.25" customHeight="1"/>
    <row r="24670" ht="14.25" customHeight="1"/>
    <row r="24671" ht="14.25" customHeight="1"/>
    <row r="24672" ht="14.25" customHeight="1"/>
    <row r="24673" ht="14.25" customHeight="1"/>
    <row r="24674" ht="14.25" customHeight="1"/>
    <row r="24675" ht="14.25" customHeight="1"/>
    <row r="24676" ht="14.25" customHeight="1"/>
    <row r="24677" ht="14.25" customHeight="1"/>
    <row r="24678" ht="14.25" customHeight="1"/>
    <row r="24679" ht="14.25" customHeight="1"/>
    <row r="24680" ht="14.25" customHeight="1"/>
    <row r="24681" ht="14.25" customHeight="1"/>
    <row r="24682" ht="14.25" customHeight="1"/>
    <row r="24683" ht="14.25" customHeight="1"/>
    <row r="24684" ht="14.25" customHeight="1"/>
    <row r="24685" ht="14.25" customHeight="1"/>
    <row r="24686" ht="14.25" customHeight="1"/>
    <row r="24687" ht="14.25" customHeight="1"/>
    <row r="24688" ht="14.25" customHeight="1"/>
    <row r="24689" ht="14.25" customHeight="1"/>
    <row r="24690" ht="14.25" customHeight="1"/>
    <row r="24691" ht="14.25" customHeight="1"/>
    <row r="24692" ht="14.25" customHeight="1"/>
    <row r="24693" ht="14.25" customHeight="1"/>
    <row r="24694" ht="14.25" customHeight="1"/>
    <row r="24695" ht="14.25" customHeight="1"/>
    <row r="24696" ht="14.25" customHeight="1"/>
    <row r="24697" ht="14.25" customHeight="1"/>
    <row r="24698" ht="14.25" customHeight="1"/>
    <row r="24699" ht="14.25" customHeight="1"/>
    <row r="24700" ht="14.25" customHeight="1"/>
    <row r="24701" ht="14.25" customHeight="1"/>
    <row r="24702" ht="14.25" customHeight="1"/>
    <row r="24703" ht="14.25" customHeight="1"/>
    <row r="24704" ht="14.25" customHeight="1"/>
    <row r="24705" ht="14.25" customHeight="1"/>
    <row r="24706" ht="14.25" customHeight="1"/>
    <row r="24707" ht="14.25" customHeight="1"/>
    <row r="24708" ht="14.25" customHeight="1"/>
    <row r="24709" ht="14.25" customHeight="1"/>
    <row r="24710" ht="14.25" customHeight="1"/>
    <row r="24711" ht="14.25" customHeight="1"/>
    <row r="24712" ht="14.25" customHeight="1"/>
    <row r="24713" ht="14.25" customHeight="1"/>
    <row r="24714" ht="14.25" customHeight="1"/>
    <row r="24715" ht="14.25" customHeight="1"/>
    <row r="24716" ht="14.25" customHeight="1"/>
    <row r="24717" ht="14.25" customHeight="1"/>
    <row r="24718" ht="14.25" customHeight="1"/>
    <row r="24719" ht="14.25" customHeight="1"/>
    <row r="24720" ht="14.25" customHeight="1"/>
    <row r="24721" ht="14.25" customHeight="1"/>
    <row r="24722" ht="14.25" customHeight="1"/>
    <row r="24723" ht="14.25" customHeight="1"/>
    <row r="24724" ht="14.25" customHeight="1"/>
    <row r="24725" ht="14.25" customHeight="1"/>
    <row r="24726" ht="14.25" customHeight="1"/>
    <row r="24727" ht="14.25" customHeight="1"/>
    <row r="24728" ht="14.25" customHeight="1"/>
    <row r="24729" ht="14.25" customHeight="1"/>
    <row r="24730" ht="14.25" customHeight="1"/>
    <row r="24731" ht="14.25" customHeight="1"/>
    <row r="24732" ht="14.25" customHeight="1"/>
    <row r="24733" ht="14.25" customHeight="1"/>
    <row r="24734" ht="14.25" customHeight="1"/>
    <row r="24735" ht="14.25" customHeight="1"/>
    <row r="24736" ht="14.25" customHeight="1"/>
    <row r="24737" ht="14.25" customHeight="1"/>
    <row r="24738" ht="14.25" customHeight="1"/>
    <row r="24739" ht="14.25" customHeight="1"/>
    <row r="24740" ht="14.25" customHeight="1"/>
    <row r="24741" ht="14.25" customHeight="1"/>
    <row r="24742" ht="14.25" customHeight="1"/>
    <row r="24743" ht="14.25" customHeight="1"/>
    <row r="24744" ht="14.25" customHeight="1"/>
    <row r="24745" ht="14.25" customHeight="1"/>
    <row r="24746" ht="14.25" customHeight="1"/>
    <row r="24747" ht="14.25" customHeight="1"/>
    <row r="24748" ht="14.25" customHeight="1"/>
    <row r="24749" ht="14.25" customHeight="1"/>
    <row r="24750" ht="14.25" customHeight="1"/>
    <row r="24751" ht="14.25" customHeight="1"/>
    <row r="24752" ht="14.25" customHeight="1"/>
    <row r="24753" ht="14.25" customHeight="1"/>
    <row r="24754" ht="14.25" customHeight="1"/>
    <row r="24755" ht="14.25" customHeight="1"/>
    <row r="24756" ht="14.25" customHeight="1"/>
    <row r="24757" ht="14.25" customHeight="1"/>
    <row r="24758" ht="14.25" customHeight="1"/>
    <row r="24759" ht="14.25" customHeight="1"/>
    <row r="24760" ht="14.25" customHeight="1"/>
    <row r="24761" ht="14.25" customHeight="1"/>
    <row r="24762" ht="14.25" customHeight="1"/>
    <row r="24763" ht="14.25" customHeight="1"/>
    <row r="24764" ht="14.25" customHeight="1"/>
    <row r="24765" ht="14.25" customHeight="1"/>
    <row r="24766" ht="14.25" customHeight="1"/>
    <row r="24767" ht="14.25" customHeight="1"/>
    <row r="24768" ht="14.25" customHeight="1"/>
    <row r="24769" ht="14.25" customHeight="1"/>
    <row r="24770" ht="14.25" customHeight="1"/>
    <row r="24771" ht="14.25" customHeight="1"/>
    <row r="24772" ht="14.25" customHeight="1"/>
    <row r="24773" ht="14.25" customHeight="1"/>
    <row r="24774" ht="14.25" customHeight="1"/>
    <row r="24775" ht="14.25" customHeight="1"/>
    <row r="24776" ht="14.25" customHeight="1"/>
    <row r="24777" ht="14.25" customHeight="1"/>
    <row r="24778" ht="14.25" customHeight="1"/>
    <row r="24779" ht="14.25" customHeight="1"/>
    <row r="24780" ht="14.25" customHeight="1"/>
    <row r="24781" ht="14.25" customHeight="1"/>
    <row r="24782" ht="14.25" customHeight="1"/>
    <row r="24783" ht="14.25" customHeight="1"/>
    <row r="24784" ht="14.25" customHeight="1"/>
    <row r="24785" ht="14.25" customHeight="1"/>
    <row r="24786" ht="14.25" customHeight="1"/>
    <row r="24787" ht="14.25" customHeight="1"/>
    <row r="24788" ht="14.25" customHeight="1"/>
    <row r="24789" ht="14.25" customHeight="1"/>
    <row r="24790" ht="14.25" customHeight="1"/>
    <row r="24791" ht="14.25" customHeight="1"/>
    <row r="24792" ht="14.25" customHeight="1"/>
    <row r="24793" ht="14.25" customHeight="1"/>
    <row r="24794" ht="14.25" customHeight="1"/>
    <row r="24795" ht="14.25" customHeight="1"/>
    <row r="24796" ht="14.25" customHeight="1"/>
    <row r="24797" ht="14.25" customHeight="1"/>
    <row r="24798" ht="14.25" customHeight="1"/>
    <row r="24799" ht="14.25" customHeight="1"/>
    <row r="24800" ht="14.25" customHeight="1"/>
    <row r="24801" ht="14.25" customHeight="1"/>
    <row r="24802" ht="14.25" customHeight="1"/>
    <row r="24803" ht="14.25" customHeight="1"/>
    <row r="24804" ht="14.25" customHeight="1"/>
    <row r="24805" ht="14.25" customHeight="1"/>
    <row r="24806" ht="14.25" customHeight="1"/>
    <row r="24807" ht="14.25" customHeight="1"/>
    <row r="24808" ht="14.25" customHeight="1"/>
    <row r="24809" ht="14.25" customHeight="1"/>
    <row r="24810" ht="14.25" customHeight="1"/>
    <row r="24811" ht="14.25" customHeight="1"/>
    <row r="24812" ht="14.25" customHeight="1"/>
    <row r="24813" ht="14.25" customHeight="1"/>
    <row r="24814" ht="14.25" customHeight="1"/>
    <row r="24815" ht="14.25" customHeight="1"/>
    <row r="24816" ht="14.25" customHeight="1"/>
    <row r="24817" ht="14.25" customHeight="1"/>
    <row r="24818" ht="14.25" customHeight="1"/>
    <row r="24819" ht="14.25" customHeight="1"/>
    <row r="24820" ht="14.25" customHeight="1"/>
    <row r="24821" ht="14.25" customHeight="1"/>
    <row r="24822" ht="14.25" customHeight="1"/>
    <row r="24823" ht="14.25" customHeight="1"/>
    <row r="24824" ht="14.25" customHeight="1"/>
    <row r="24825" ht="14.25" customHeight="1"/>
    <row r="24826" ht="14.25" customHeight="1"/>
    <row r="24827" ht="14.25" customHeight="1"/>
    <row r="24828" ht="14.25" customHeight="1"/>
    <row r="24829" ht="14.25" customHeight="1"/>
    <row r="24830" ht="14.25" customHeight="1"/>
    <row r="24831" ht="14.25" customHeight="1"/>
    <row r="24832" ht="14.25" customHeight="1"/>
    <row r="24833" ht="14.25" customHeight="1"/>
    <row r="24834" ht="14.25" customHeight="1"/>
    <row r="24835" ht="14.25" customHeight="1"/>
    <row r="24836" ht="14.25" customHeight="1"/>
    <row r="24837" ht="14.25" customHeight="1"/>
    <row r="24838" ht="14.25" customHeight="1"/>
    <row r="24839" ht="14.25" customHeight="1"/>
    <row r="24840" ht="14.25" customHeight="1"/>
    <row r="24841" ht="14.25" customHeight="1"/>
    <row r="24842" ht="14.25" customHeight="1"/>
    <row r="24843" ht="14.25" customHeight="1"/>
    <row r="24844" ht="14.25" customHeight="1"/>
    <row r="24845" ht="14.25" customHeight="1"/>
    <row r="24846" ht="14.25" customHeight="1"/>
    <row r="24847" ht="14.25" customHeight="1"/>
    <row r="24848" ht="14.25" customHeight="1"/>
    <row r="24849" ht="14.25" customHeight="1"/>
    <row r="24850" ht="14.25" customHeight="1"/>
    <row r="24851" ht="14.25" customHeight="1"/>
    <row r="24852" ht="14.25" customHeight="1"/>
    <row r="24853" ht="14.25" customHeight="1"/>
    <row r="24854" ht="14.25" customHeight="1"/>
    <row r="24855" ht="14.25" customHeight="1"/>
    <row r="24856" ht="14.25" customHeight="1"/>
    <row r="24857" ht="14.25" customHeight="1"/>
    <row r="24858" ht="14.25" customHeight="1"/>
    <row r="24859" ht="14.25" customHeight="1"/>
    <row r="24860" ht="14.25" customHeight="1"/>
    <row r="24861" ht="14.25" customHeight="1"/>
    <row r="24862" ht="14.25" customHeight="1"/>
    <row r="24863" ht="14.25" customHeight="1"/>
    <row r="24864" ht="14.25" customHeight="1"/>
    <row r="24865" ht="14.25" customHeight="1"/>
    <row r="24866" ht="14.25" customHeight="1"/>
    <row r="24867" ht="14.25" customHeight="1"/>
    <row r="24868" ht="14.25" customHeight="1"/>
    <row r="24869" ht="14.25" customHeight="1"/>
    <row r="24870" ht="14.25" customHeight="1"/>
    <row r="24871" ht="14.25" customHeight="1"/>
    <row r="24872" ht="14.25" customHeight="1"/>
    <row r="24873" ht="14.25" customHeight="1"/>
    <row r="24874" ht="14.25" customHeight="1"/>
    <row r="24875" ht="14.25" customHeight="1"/>
    <row r="24876" ht="14.25" customHeight="1"/>
    <row r="24877" ht="14.25" customHeight="1"/>
    <row r="24878" ht="14.25" customHeight="1"/>
    <row r="24879" ht="14.25" customHeight="1"/>
    <row r="24880" ht="14.25" customHeight="1"/>
    <row r="24881" ht="14.25" customHeight="1"/>
    <row r="24882" ht="14.25" customHeight="1"/>
    <row r="24883" ht="14.25" customHeight="1"/>
    <row r="24884" ht="14.25" customHeight="1"/>
    <row r="24885" ht="14.25" customHeight="1"/>
    <row r="24886" ht="14.25" customHeight="1"/>
    <row r="24887" ht="14.25" customHeight="1"/>
    <row r="24888" ht="14.25" customHeight="1"/>
    <row r="24889" ht="14.25" customHeight="1"/>
    <row r="24890" ht="14.25" customHeight="1"/>
    <row r="24891" ht="14.25" customHeight="1"/>
    <row r="24892" ht="14.25" customHeight="1"/>
    <row r="24893" ht="14.25" customHeight="1"/>
    <row r="24894" ht="14.25" customHeight="1"/>
    <row r="24895" ht="14.25" customHeight="1"/>
    <row r="24896" ht="14.25" customHeight="1"/>
    <row r="24897" ht="14.25" customHeight="1"/>
    <row r="24898" ht="14.25" customHeight="1"/>
    <row r="24899" ht="14.25" customHeight="1"/>
    <row r="24900" ht="14.25" customHeight="1"/>
    <row r="24901" ht="14.25" customHeight="1"/>
    <row r="24902" ht="14.25" customHeight="1"/>
    <row r="24903" ht="14.25" customHeight="1"/>
    <row r="24904" ht="14.25" customHeight="1"/>
    <row r="24905" ht="14.25" customHeight="1"/>
    <row r="24906" ht="14.25" customHeight="1"/>
    <row r="24907" ht="14.25" customHeight="1"/>
    <row r="24908" ht="14.25" customHeight="1"/>
    <row r="24909" ht="14.25" customHeight="1"/>
    <row r="24910" ht="14.25" customHeight="1"/>
    <row r="24911" ht="14.25" customHeight="1"/>
    <row r="24912" ht="14.25" customHeight="1"/>
    <row r="24913" ht="14.25" customHeight="1"/>
    <row r="24914" ht="14.25" customHeight="1"/>
    <row r="24915" ht="14.25" customHeight="1"/>
    <row r="24916" ht="14.25" customHeight="1"/>
    <row r="24917" ht="14.25" customHeight="1"/>
    <row r="24918" ht="14.25" customHeight="1"/>
    <row r="24919" ht="14.25" customHeight="1"/>
    <row r="24920" ht="14.25" customHeight="1"/>
    <row r="24921" ht="14.25" customHeight="1"/>
    <row r="24922" ht="14.25" customHeight="1"/>
    <row r="24923" ht="14.25" customHeight="1"/>
    <row r="24924" ht="14.25" customHeight="1"/>
    <row r="24925" ht="14.25" customHeight="1"/>
    <row r="24926" ht="14.25" customHeight="1"/>
    <row r="24927" ht="14.25" customHeight="1"/>
    <row r="24928" ht="14.25" customHeight="1"/>
    <row r="24929" ht="14.25" customHeight="1"/>
    <row r="24930" ht="14.25" customHeight="1"/>
    <row r="24931" ht="14.25" customHeight="1"/>
    <row r="24932" ht="14.25" customHeight="1"/>
    <row r="24933" ht="14.25" customHeight="1"/>
    <row r="24934" ht="14.25" customHeight="1"/>
    <row r="24935" ht="14.25" customHeight="1"/>
    <row r="24936" ht="14.25" customHeight="1"/>
    <row r="24937" ht="14.25" customHeight="1"/>
    <row r="24938" ht="14.25" customHeight="1"/>
    <row r="24939" ht="14.25" customHeight="1"/>
    <row r="24940" ht="14.25" customHeight="1"/>
    <row r="24941" ht="14.25" customHeight="1"/>
    <row r="24942" ht="14.25" customHeight="1"/>
    <row r="24943" ht="14.25" customHeight="1"/>
    <row r="24944" ht="14.25" customHeight="1"/>
    <row r="24945" ht="14.25" customHeight="1"/>
    <row r="24946" ht="14.25" customHeight="1"/>
    <row r="24947" ht="14.25" customHeight="1"/>
    <row r="24948" ht="14.25" customHeight="1"/>
    <row r="24949" ht="14.25" customHeight="1"/>
    <row r="24950" ht="14.25" customHeight="1"/>
    <row r="24951" ht="14.25" customHeight="1"/>
    <row r="24952" ht="14.25" customHeight="1"/>
    <row r="24953" ht="14.25" customHeight="1"/>
    <row r="24954" ht="14.25" customHeight="1"/>
    <row r="24955" ht="14.25" customHeight="1"/>
    <row r="24956" ht="14.25" customHeight="1"/>
    <row r="24957" ht="14.25" customHeight="1"/>
    <row r="24958" ht="14.25" customHeight="1"/>
    <row r="24959" ht="14.25" customHeight="1"/>
    <row r="24960" ht="14.25" customHeight="1"/>
    <row r="24961" ht="14.25" customHeight="1"/>
    <row r="24962" ht="14.25" customHeight="1"/>
    <row r="24963" ht="14.25" customHeight="1"/>
    <row r="24964" ht="14.25" customHeight="1"/>
    <row r="24965" ht="14.25" customHeight="1"/>
    <row r="24966" ht="14.25" customHeight="1"/>
    <row r="24967" ht="14.25" customHeight="1"/>
    <row r="24968" ht="14.25" customHeight="1"/>
    <row r="24969" ht="14.25" customHeight="1"/>
    <row r="24970" ht="14.25" customHeight="1"/>
    <row r="24971" ht="14.25" customHeight="1"/>
    <row r="24972" ht="14.25" customHeight="1"/>
    <row r="24973" ht="14.25" customHeight="1"/>
    <row r="24974" ht="14.25" customHeight="1"/>
    <row r="24975" ht="14.25" customHeight="1"/>
    <row r="24976" ht="14.25" customHeight="1"/>
    <row r="24977" ht="14.25" customHeight="1"/>
    <row r="24978" ht="14.25" customHeight="1"/>
    <row r="24979" ht="14.25" customHeight="1"/>
    <row r="24980" ht="14.25" customHeight="1"/>
    <row r="24981" ht="14.25" customHeight="1"/>
    <row r="24982" ht="14.25" customHeight="1"/>
    <row r="24983" ht="14.25" customHeight="1"/>
    <row r="24984" ht="14.25" customHeight="1"/>
    <row r="24985" ht="14.25" customHeight="1"/>
    <row r="24986" ht="14.25" customHeight="1"/>
    <row r="24987" ht="14.25" customHeight="1"/>
    <row r="24988" ht="14.25" customHeight="1"/>
    <row r="24989" ht="14.25" customHeight="1"/>
    <row r="24990" ht="14.25" customHeight="1"/>
    <row r="24991" ht="14.25" customHeight="1"/>
    <row r="24992" ht="14.25" customHeight="1"/>
    <row r="24993" ht="14.25" customHeight="1"/>
    <row r="24994" ht="14.25" customHeight="1"/>
    <row r="24995" ht="14.25" customHeight="1"/>
    <row r="24996" ht="14.25" customHeight="1"/>
    <row r="24997" ht="14.25" customHeight="1"/>
    <row r="24998" ht="14.25" customHeight="1"/>
    <row r="24999" ht="14.25" customHeight="1"/>
    <row r="25000" ht="14.25" customHeight="1"/>
    <row r="25001" ht="14.25" customHeight="1"/>
    <row r="25002" ht="14.25" customHeight="1"/>
    <row r="25003" ht="14.25" customHeight="1"/>
    <row r="25004" ht="14.25" customHeight="1"/>
    <row r="25005" ht="14.25" customHeight="1"/>
    <row r="25006" ht="14.25" customHeight="1"/>
    <row r="25007" ht="14.25" customHeight="1"/>
    <row r="25008" ht="14.25" customHeight="1"/>
    <row r="25009" ht="14.25" customHeight="1"/>
    <row r="25010" ht="14.25" customHeight="1"/>
    <row r="25011" ht="14.25" customHeight="1"/>
    <row r="25012" ht="14.25" customHeight="1"/>
    <row r="25013" ht="14.25" customHeight="1"/>
    <row r="25014" ht="14.25" customHeight="1"/>
    <row r="25015" ht="14.25" customHeight="1"/>
    <row r="25016" ht="14.25" customHeight="1"/>
    <row r="25017" ht="14.25" customHeight="1"/>
    <row r="25018" ht="14.25" customHeight="1"/>
    <row r="25019" ht="14.25" customHeight="1"/>
    <row r="25020" ht="14.25" customHeight="1"/>
    <row r="25021" ht="14.25" customHeight="1"/>
    <row r="25022" ht="14.25" customHeight="1"/>
    <row r="25023" ht="14.25" customHeight="1"/>
    <row r="25024" ht="14.25" customHeight="1"/>
    <row r="25025" ht="14.25" customHeight="1"/>
    <row r="25026" ht="14.25" customHeight="1"/>
    <row r="25027" ht="14.25" customHeight="1"/>
    <row r="25028" ht="14.25" customHeight="1"/>
    <row r="25029" ht="14.25" customHeight="1"/>
    <row r="25030" ht="14.25" customHeight="1"/>
    <row r="25031" ht="14.25" customHeight="1"/>
    <row r="25032" ht="14.25" customHeight="1"/>
    <row r="25033" ht="14.25" customHeight="1"/>
    <row r="25034" ht="14.25" customHeight="1"/>
    <row r="25035" ht="14.25" customHeight="1"/>
    <row r="25036" ht="14.25" customHeight="1"/>
    <row r="25037" ht="14.25" customHeight="1"/>
    <row r="25038" ht="14.25" customHeight="1"/>
    <row r="25039" ht="14.25" customHeight="1"/>
    <row r="25040" ht="14.25" customHeight="1"/>
    <row r="25041" ht="14.25" customHeight="1"/>
    <row r="25042" ht="14.25" customHeight="1"/>
    <row r="25043" ht="14.25" customHeight="1"/>
    <row r="25044" ht="14.25" customHeight="1"/>
    <row r="25045" ht="14.25" customHeight="1"/>
    <row r="25046" ht="14.25" customHeight="1"/>
    <row r="25047" ht="14.25" customHeight="1"/>
    <row r="25048" ht="14.25" customHeight="1"/>
    <row r="25049" ht="14.25" customHeight="1"/>
    <row r="25050" ht="14.25" customHeight="1"/>
    <row r="25051" ht="14.25" customHeight="1"/>
    <row r="25052" ht="14.25" customHeight="1"/>
    <row r="25053" ht="14.25" customHeight="1"/>
    <row r="25054" ht="14.25" customHeight="1"/>
    <row r="25055" ht="14.25" customHeight="1"/>
    <row r="25056" ht="14.25" customHeight="1"/>
    <row r="25057" ht="14.25" customHeight="1"/>
    <row r="25058" ht="14.25" customHeight="1"/>
    <row r="25059" ht="14.25" customHeight="1"/>
    <row r="25060" ht="14.25" customHeight="1"/>
    <row r="25061" ht="14.25" customHeight="1"/>
    <row r="25062" ht="14.25" customHeight="1"/>
    <row r="25063" ht="14.25" customHeight="1"/>
    <row r="25064" ht="14.25" customHeight="1"/>
    <row r="25065" ht="14.25" customHeight="1"/>
    <row r="25066" ht="14.25" customHeight="1"/>
    <row r="25067" ht="14.25" customHeight="1"/>
    <row r="25068" ht="14.25" customHeight="1"/>
    <row r="25069" ht="14.25" customHeight="1"/>
    <row r="25070" ht="14.25" customHeight="1"/>
    <row r="25071" ht="14.25" customHeight="1"/>
    <row r="25072" ht="14.25" customHeight="1"/>
    <row r="25073" ht="14.25" customHeight="1"/>
    <row r="25074" ht="14.25" customHeight="1"/>
    <row r="25075" ht="14.25" customHeight="1"/>
    <row r="25076" ht="14.25" customHeight="1"/>
    <row r="25077" ht="14.25" customHeight="1"/>
    <row r="25078" ht="14.25" customHeight="1"/>
    <row r="25079" ht="14.25" customHeight="1"/>
    <row r="25080" ht="14.25" customHeight="1"/>
    <row r="25081" ht="14.25" customHeight="1"/>
    <row r="25082" ht="14.25" customHeight="1"/>
    <row r="25083" ht="14.25" customHeight="1"/>
    <row r="25084" ht="14.25" customHeight="1"/>
    <row r="25085" ht="14.25" customHeight="1"/>
    <row r="25086" ht="14.25" customHeight="1"/>
    <row r="25087" ht="14.25" customHeight="1"/>
    <row r="25088" ht="14.25" customHeight="1"/>
    <row r="25089" ht="14.25" customHeight="1"/>
    <row r="25090" ht="14.25" customHeight="1"/>
    <row r="25091" ht="14.25" customHeight="1"/>
    <row r="25092" ht="14.25" customHeight="1"/>
    <row r="25093" ht="14.25" customHeight="1"/>
    <row r="25094" ht="14.25" customHeight="1"/>
    <row r="25095" ht="14.25" customHeight="1"/>
    <row r="25096" ht="14.25" customHeight="1"/>
    <row r="25097" ht="14.25" customHeight="1"/>
    <row r="25098" ht="14.25" customHeight="1"/>
    <row r="25099" ht="14.25" customHeight="1"/>
    <row r="25100" ht="14.25" customHeight="1"/>
    <row r="25101" ht="14.25" customHeight="1"/>
    <row r="25102" ht="14.25" customHeight="1"/>
    <row r="25103" ht="14.25" customHeight="1"/>
    <row r="25104" ht="14.25" customHeight="1"/>
    <row r="25105" ht="14.25" customHeight="1"/>
    <row r="25106" ht="14.25" customHeight="1"/>
    <row r="25107" ht="14.25" customHeight="1"/>
    <row r="25108" ht="14.25" customHeight="1"/>
    <row r="25109" ht="14.25" customHeight="1"/>
    <row r="25110" ht="14.25" customHeight="1"/>
    <row r="25111" ht="14.25" customHeight="1"/>
    <row r="25112" ht="14.25" customHeight="1"/>
    <row r="25113" ht="14.25" customHeight="1"/>
    <row r="25114" ht="14.25" customHeight="1"/>
    <row r="25115" ht="14.25" customHeight="1"/>
    <row r="25116" ht="14.25" customHeight="1"/>
    <row r="25117" ht="14.25" customHeight="1"/>
    <row r="25118" ht="14.25" customHeight="1"/>
    <row r="25119" ht="14.25" customHeight="1"/>
    <row r="25120" ht="14.25" customHeight="1"/>
    <row r="25121" ht="14.25" customHeight="1"/>
    <row r="25122" ht="14.25" customHeight="1"/>
    <row r="25123" ht="14.25" customHeight="1"/>
    <row r="25124" ht="14.25" customHeight="1"/>
    <row r="25125" ht="14.25" customHeight="1"/>
    <row r="25126" ht="14.25" customHeight="1"/>
    <row r="25127" ht="14.25" customHeight="1"/>
    <row r="25128" ht="14.25" customHeight="1"/>
    <row r="25129" ht="14.25" customHeight="1"/>
    <row r="25130" ht="14.25" customHeight="1"/>
    <row r="25131" ht="14.25" customHeight="1"/>
    <row r="25132" ht="14.25" customHeight="1"/>
    <row r="25133" ht="14.25" customHeight="1"/>
    <row r="25134" ht="14.25" customHeight="1"/>
    <row r="25135" ht="14.25" customHeight="1"/>
    <row r="25136" ht="14.25" customHeight="1"/>
    <row r="25137" ht="14.25" customHeight="1"/>
    <row r="25138" ht="14.25" customHeight="1"/>
    <row r="25139" ht="14.25" customHeight="1"/>
    <row r="25140" ht="14.25" customHeight="1"/>
    <row r="25141" ht="14.25" customHeight="1"/>
    <row r="25142" ht="14.25" customHeight="1"/>
    <row r="25143" ht="14.25" customHeight="1"/>
    <row r="25144" ht="14.25" customHeight="1"/>
    <row r="25145" ht="14.25" customHeight="1"/>
    <row r="25146" ht="14.25" customHeight="1"/>
    <row r="25147" ht="14.25" customHeight="1"/>
    <row r="25148" ht="14.25" customHeight="1"/>
    <row r="25149" ht="14.25" customHeight="1"/>
    <row r="25150" ht="14.25" customHeight="1"/>
    <row r="25151" ht="14.25" customHeight="1"/>
    <row r="25152" ht="14.25" customHeight="1"/>
    <row r="25153" ht="14.25" customHeight="1"/>
    <row r="25154" ht="14.25" customHeight="1"/>
    <row r="25155" ht="14.25" customHeight="1"/>
    <row r="25156" ht="14.25" customHeight="1"/>
    <row r="25157" ht="14.25" customHeight="1"/>
    <row r="25158" ht="14.25" customHeight="1"/>
    <row r="25159" ht="14.25" customHeight="1"/>
    <row r="25160" ht="14.25" customHeight="1"/>
    <row r="25161" ht="14.25" customHeight="1"/>
    <row r="25162" ht="14.25" customHeight="1"/>
    <row r="25163" ht="14.25" customHeight="1"/>
    <row r="25164" ht="14.25" customHeight="1"/>
    <row r="25165" ht="14.25" customHeight="1"/>
    <row r="25166" ht="14.25" customHeight="1"/>
    <row r="25167" ht="14.25" customHeight="1"/>
    <row r="25168" ht="14.25" customHeight="1"/>
    <row r="25169" ht="14.25" customHeight="1"/>
    <row r="25170" ht="14.25" customHeight="1"/>
    <row r="25171" ht="14.25" customHeight="1"/>
    <row r="25172" ht="14.25" customHeight="1"/>
    <row r="25173" ht="14.25" customHeight="1"/>
    <row r="25174" ht="14.25" customHeight="1"/>
    <row r="25175" ht="14.25" customHeight="1"/>
    <row r="25176" ht="14.25" customHeight="1"/>
    <row r="25177" ht="14.25" customHeight="1"/>
    <row r="25178" ht="14.25" customHeight="1"/>
    <row r="25179" ht="14.25" customHeight="1"/>
    <row r="25180" ht="14.25" customHeight="1"/>
    <row r="25181" ht="14.25" customHeight="1"/>
    <row r="25182" ht="14.25" customHeight="1"/>
    <row r="25183" ht="14.25" customHeight="1"/>
    <row r="25184" ht="14.25" customHeight="1"/>
    <row r="25185" ht="14.25" customHeight="1"/>
    <row r="25186" ht="14.25" customHeight="1"/>
    <row r="25187" ht="14.25" customHeight="1"/>
    <row r="25188" ht="14.25" customHeight="1"/>
    <row r="25189" ht="14.25" customHeight="1"/>
    <row r="25190" ht="14.25" customHeight="1"/>
    <row r="25191" ht="14.25" customHeight="1"/>
    <row r="25192" ht="14.25" customHeight="1"/>
    <row r="25193" ht="14.25" customHeight="1"/>
    <row r="25194" ht="14.25" customHeight="1"/>
    <row r="25195" ht="14.25" customHeight="1"/>
    <row r="25196" ht="14.25" customHeight="1"/>
    <row r="25197" ht="14.25" customHeight="1"/>
    <row r="25198" ht="14.25" customHeight="1"/>
    <row r="25199" ht="14.25" customHeight="1"/>
    <row r="25200" ht="14.25" customHeight="1"/>
    <row r="25201" ht="14.25" customHeight="1"/>
    <row r="25202" ht="14.25" customHeight="1"/>
    <row r="25203" ht="14.25" customHeight="1"/>
    <row r="25204" ht="14.25" customHeight="1"/>
    <row r="25205" ht="14.25" customHeight="1"/>
    <row r="25206" ht="14.25" customHeight="1"/>
    <row r="25207" ht="14.25" customHeight="1"/>
    <row r="25208" ht="14.25" customHeight="1"/>
    <row r="25209" ht="14.25" customHeight="1"/>
    <row r="25210" ht="14.25" customHeight="1"/>
    <row r="25211" ht="14.25" customHeight="1"/>
    <row r="25212" ht="14.25" customHeight="1"/>
    <row r="25213" ht="14.25" customHeight="1"/>
    <row r="25214" ht="14.25" customHeight="1"/>
    <row r="25215" ht="14.25" customHeight="1"/>
    <row r="25216" ht="14.25" customHeight="1"/>
    <row r="25217" ht="14.25" customHeight="1"/>
    <row r="25218" ht="14.25" customHeight="1"/>
    <row r="25219" ht="14.25" customHeight="1"/>
    <row r="25220" ht="14.25" customHeight="1"/>
    <row r="25221" ht="14.25" customHeight="1"/>
    <row r="25222" ht="14.25" customHeight="1"/>
    <row r="25223" ht="14.25" customHeight="1"/>
    <row r="25224" ht="14.25" customHeight="1"/>
    <row r="25225" ht="14.25" customHeight="1"/>
    <row r="25226" ht="14.25" customHeight="1"/>
    <row r="25227" ht="14.25" customHeight="1"/>
    <row r="25228" ht="14.25" customHeight="1"/>
    <row r="25229" ht="14.25" customHeight="1"/>
    <row r="25230" ht="14.25" customHeight="1"/>
    <row r="25231" ht="14.25" customHeight="1"/>
    <row r="25232" ht="14.25" customHeight="1"/>
    <row r="25233" ht="14.25" customHeight="1"/>
    <row r="25234" ht="14.25" customHeight="1"/>
    <row r="25235" ht="14.25" customHeight="1"/>
    <row r="25236" ht="14.25" customHeight="1"/>
    <row r="25237" ht="14.25" customHeight="1"/>
    <row r="25238" ht="14.25" customHeight="1"/>
    <row r="25239" ht="14.25" customHeight="1"/>
    <row r="25240" ht="14.25" customHeight="1"/>
    <row r="25241" ht="14.25" customHeight="1"/>
    <row r="25242" ht="14.25" customHeight="1"/>
    <row r="25243" ht="14.25" customHeight="1"/>
    <row r="25244" ht="14.25" customHeight="1"/>
    <row r="25245" ht="14.25" customHeight="1"/>
    <row r="25246" ht="14.25" customHeight="1"/>
    <row r="25247" ht="14.25" customHeight="1"/>
    <row r="25248" ht="14.25" customHeight="1"/>
    <row r="25249" ht="14.25" customHeight="1"/>
    <row r="25250" ht="14.25" customHeight="1"/>
    <row r="25251" ht="14.25" customHeight="1"/>
    <row r="25252" ht="14.25" customHeight="1"/>
    <row r="25253" ht="14.25" customHeight="1"/>
    <row r="25254" ht="14.25" customHeight="1"/>
    <row r="25255" ht="14.25" customHeight="1"/>
    <row r="25256" ht="14.25" customHeight="1"/>
    <row r="25257" ht="14.25" customHeight="1"/>
    <row r="25258" ht="14.25" customHeight="1"/>
    <row r="25259" ht="14.25" customHeight="1"/>
    <row r="25260" ht="14.25" customHeight="1"/>
    <row r="25261" ht="14.25" customHeight="1"/>
    <row r="25262" ht="14.25" customHeight="1"/>
    <row r="25263" ht="14.25" customHeight="1"/>
    <row r="25264" ht="14.25" customHeight="1"/>
    <row r="25265" ht="14.25" customHeight="1"/>
    <row r="25266" ht="14.25" customHeight="1"/>
    <row r="25267" ht="14.25" customHeight="1"/>
    <row r="25268" ht="14.25" customHeight="1"/>
    <row r="25269" ht="14.25" customHeight="1"/>
    <row r="25270" ht="14.25" customHeight="1"/>
    <row r="25271" ht="14.25" customHeight="1"/>
    <row r="25272" ht="14.25" customHeight="1"/>
    <row r="25273" ht="14.25" customHeight="1"/>
    <row r="25274" ht="14.25" customHeight="1"/>
    <row r="25275" ht="14.25" customHeight="1"/>
    <row r="25276" ht="14.25" customHeight="1"/>
    <row r="25277" ht="14.25" customHeight="1"/>
    <row r="25278" ht="14.25" customHeight="1"/>
    <row r="25279" ht="14.25" customHeight="1"/>
    <row r="25280" ht="14.25" customHeight="1"/>
    <row r="25281" ht="14.25" customHeight="1"/>
    <row r="25282" ht="14.25" customHeight="1"/>
    <row r="25283" ht="14.25" customHeight="1"/>
    <row r="25284" ht="14.25" customHeight="1"/>
    <row r="25285" ht="14.25" customHeight="1"/>
    <row r="25286" ht="14.25" customHeight="1"/>
    <row r="25287" ht="14.25" customHeight="1"/>
    <row r="25288" ht="14.25" customHeight="1"/>
    <row r="25289" ht="14.25" customHeight="1"/>
    <row r="25290" ht="14.25" customHeight="1"/>
    <row r="25291" ht="14.25" customHeight="1"/>
    <row r="25292" ht="14.25" customHeight="1"/>
    <row r="25293" ht="14.25" customHeight="1"/>
    <row r="25294" ht="14.25" customHeight="1"/>
    <row r="25295" ht="14.25" customHeight="1"/>
    <row r="25296" ht="14.25" customHeight="1"/>
    <row r="25297" ht="14.25" customHeight="1"/>
    <row r="25298" ht="14.25" customHeight="1"/>
    <row r="25299" ht="14.25" customHeight="1"/>
    <row r="25300" ht="14.25" customHeight="1"/>
    <row r="25301" ht="14.25" customHeight="1"/>
    <row r="25302" ht="14.25" customHeight="1"/>
    <row r="25303" ht="14.25" customHeight="1"/>
    <row r="25304" ht="14.25" customHeight="1"/>
    <row r="25305" ht="14.25" customHeight="1"/>
    <row r="25306" ht="14.25" customHeight="1"/>
    <row r="25307" ht="14.25" customHeight="1"/>
    <row r="25308" ht="14.25" customHeight="1"/>
    <row r="25309" ht="14.25" customHeight="1"/>
    <row r="25310" ht="14.25" customHeight="1"/>
    <row r="25311" ht="14.25" customHeight="1"/>
    <row r="25312" ht="14.25" customHeight="1"/>
    <row r="25313" ht="14.25" customHeight="1"/>
    <row r="25314" ht="14.25" customHeight="1"/>
    <row r="25315" ht="14.25" customHeight="1"/>
    <row r="25316" ht="14.25" customHeight="1"/>
    <row r="25317" ht="14.25" customHeight="1"/>
    <row r="25318" ht="14.25" customHeight="1"/>
    <row r="25319" ht="14.25" customHeight="1"/>
    <row r="25320" ht="14.25" customHeight="1"/>
    <row r="25321" ht="14.25" customHeight="1"/>
    <row r="25322" ht="14.25" customHeight="1"/>
    <row r="25323" ht="14.25" customHeight="1"/>
    <row r="25324" ht="14.25" customHeight="1"/>
    <row r="25325" ht="14.25" customHeight="1"/>
    <row r="25326" ht="14.25" customHeight="1"/>
    <row r="25327" ht="14.25" customHeight="1"/>
    <row r="25328" ht="14.25" customHeight="1"/>
    <row r="25329" ht="14.25" customHeight="1"/>
    <row r="25330" ht="14.25" customHeight="1"/>
    <row r="25331" ht="14.25" customHeight="1"/>
    <row r="25332" ht="14.25" customHeight="1"/>
    <row r="25333" ht="14.25" customHeight="1"/>
    <row r="25334" ht="14.25" customHeight="1"/>
    <row r="25335" ht="14.25" customHeight="1"/>
    <row r="25336" ht="14.25" customHeight="1"/>
    <row r="25337" ht="14.25" customHeight="1"/>
    <row r="25338" ht="14.25" customHeight="1"/>
    <row r="25339" ht="14.25" customHeight="1"/>
    <row r="25340" ht="14.25" customHeight="1"/>
    <row r="25341" ht="14.25" customHeight="1"/>
    <row r="25342" ht="14.25" customHeight="1"/>
    <row r="25343" ht="14.25" customHeight="1"/>
    <row r="25344" ht="14.25" customHeight="1"/>
    <row r="25345" ht="14.25" customHeight="1"/>
    <row r="25346" ht="14.25" customHeight="1"/>
    <row r="25347" ht="14.25" customHeight="1"/>
    <row r="25348" ht="14.25" customHeight="1"/>
    <row r="25349" ht="14.25" customHeight="1"/>
    <row r="25350" ht="14.25" customHeight="1"/>
    <row r="25351" ht="14.25" customHeight="1"/>
    <row r="25352" ht="14.25" customHeight="1"/>
    <row r="25353" ht="14.25" customHeight="1"/>
    <row r="25354" ht="14.25" customHeight="1"/>
    <row r="25355" ht="14.25" customHeight="1"/>
    <row r="25356" ht="14.25" customHeight="1"/>
    <row r="25357" ht="14.25" customHeight="1"/>
    <row r="25358" ht="14.25" customHeight="1"/>
    <row r="25359" ht="14.25" customHeight="1"/>
    <row r="25360" ht="14.25" customHeight="1"/>
    <row r="25361" ht="14.25" customHeight="1"/>
    <row r="25362" ht="14.25" customHeight="1"/>
    <row r="25363" ht="14.25" customHeight="1"/>
    <row r="25364" ht="14.25" customHeight="1"/>
    <row r="25365" ht="14.25" customHeight="1"/>
    <row r="25366" ht="14.25" customHeight="1"/>
    <row r="25367" ht="14.25" customHeight="1"/>
    <row r="25368" ht="14.25" customHeight="1"/>
    <row r="25369" ht="14.25" customHeight="1"/>
    <row r="25370" ht="14.25" customHeight="1"/>
    <row r="25371" ht="14.25" customHeight="1"/>
    <row r="25372" ht="14.25" customHeight="1"/>
    <row r="25373" ht="14.25" customHeight="1"/>
    <row r="25374" ht="14.25" customHeight="1"/>
    <row r="25375" ht="14.25" customHeight="1"/>
    <row r="25376" ht="14.25" customHeight="1"/>
    <row r="25377" ht="14.25" customHeight="1"/>
    <row r="25378" ht="14.25" customHeight="1"/>
    <row r="25379" ht="14.25" customHeight="1"/>
    <row r="25380" ht="14.25" customHeight="1"/>
    <row r="25381" ht="14.25" customHeight="1"/>
    <row r="25382" ht="14.25" customHeight="1"/>
    <row r="25383" ht="14.25" customHeight="1"/>
    <row r="25384" ht="14.25" customHeight="1"/>
    <row r="25385" ht="14.25" customHeight="1"/>
    <row r="25386" ht="14.25" customHeight="1"/>
    <row r="25387" ht="14.25" customHeight="1"/>
    <row r="25388" ht="14.25" customHeight="1"/>
    <row r="25389" ht="14.25" customHeight="1"/>
    <row r="25390" ht="14.25" customHeight="1"/>
    <row r="25391" ht="14.25" customHeight="1"/>
    <row r="25392" ht="14.25" customHeight="1"/>
    <row r="25393" ht="14.25" customHeight="1"/>
    <row r="25394" ht="14.25" customHeight="1"/>
    <row r="25395" ht="14.25" customHeight="1"/>
    <row r="25396" ht="14.25" customHeight="1"/>
    <row r="25397" ht="14.25" customHeight="1"/>
    <row r="25398" ht="14.25" customHeight="1"/>
    <row r="25399" ht="14.25" customHeight="1"/>
    <row r="25400" ht="14.25" customHeight="1"/>
    <row r="25401" ht="14.25" customHeight="1"/>
    <row r="25402" ht="14.25" customHeight="1"/>
    <row r="25403" ht="14.25" customHeight="1"/>
    <row r="25404" ht="14.25" customHeight="1"/>
    <row r="25405" ht="14.25" customHeight="1"/>
    <row r="25406" ht="14.25" customHeight="1"/>
    <row r="25407" ht="14.25" customHeight="1"/>
    <row r="25408" ht="14.25" customHeight="1"/>
    <row r="25409" ht="14.25" customHeight="1"/>
    <row r="25410" ht="14.25" customHeight="1"/>
    <row r="25411" ht="14.25" customHeight="1"/>
    <row r="25412" ht="14.25" customHeight="1"/>
    <row r="25413" ht="14.25" customHeight="1"/>
    <row r="25414" ht="14.25" customHeight="1"/>
    <row r="25415" ht="14.25" customHeight="1"/>
    <row r="25416" ht="14.25" customHeight="1"/>
    <row r="25417" ht="14.25" customHeight="1"/>
    <row r="25418" ht="14.25" customHeight="1"/>
    <row r="25419" ht="14.25" customHeight="1"/>
    <row r="25420" ht="14.25" customHeight="1"/>
    <row r="25421" ht="14.25" customHeight="1"/>
    <row r="25422" ht="14.25" customHeight="1"/>
    <row r="25423" ht="14.25" customHeight="1"/>
    <row r="25424" ht="14.25" customHeight="1"/>
    <row r="25425" ht="14.25" customHeight="1"/>
    <row r="25426" ht="14.25" customHeight="1"/>
    <row r="25427" ht="14.25" customHeight="1"/>
    <row r="25428" ht="14.25" customHeight="1"/>
    <row r="25429" ht="14.25" customHeight="1"/>
    <row r="25430" ht="14.25" customHeight="1"/>
    <row r="25431" ht="14.25" customHeight="1"/>
    <row r="25432" ht="14.25" customHeight="1"/>
    <row r="25433" ht="14.25" customHeight="1"/>
    <row r="25434" ht="14.25" customHeight="1"/>
    <row r="25435" ht="14.25" customHeight="1"/>
    <row r="25436" ht="14.25" customHeight="1"/>
    <row r="25437" ht="14.25" customHeight="1"/>
    <row r="25438" ht="14.25" customHeight="1"/>
    <row r="25439" ht="14.25" customHeight="1"/>
    <row r="25440" ht="14.25" customHeight="1"/>
    <row r="25441" ht="14.25" customHeight="1"/>
    <row r="25442" ht="14.25" customHeight="1"/>
    <row r="25443" ht="14.25" customHeight="1"/>
    <row r="25444" ht="14.25" customHeight="1"/>
    <row r="25445" ht="14.25" customHeight="1"/>
    <row r="25446" ht="14.25" customHeight="1"/>
    <row r="25447" ht="14.25" customHeight="1"/>
    <row r="25448" ht="14.25" customHeight="1"/>
    <row r="25449" ht="14.25" customHeight="1"/>
    <row r="25450" ht="14.25" customHeight="1"/>
    <row r="25451" ht="14.25" customHeight="1"/>
    <row r="25452" ht="14.25" customHeight="1"/>
    <row r="25453" ht="14.25" customHeight="1"/>
    <row r="25454" ht="14.25" customHeight="1"/>
    <row r="25455" ht="14.25" customHeight="1"/>
    <row r="25456" ht="14.25" customHeight="1"/>
    <row r="25457" ht="14.25" customHeight="1"/>
    <row r="25458" ht="14.25" customHeight="1"/>
    <row r="25459" ht="14.25" customHeight="1"/>
    <row r="25460" ht="14.25" customHeight="1"/>
    <row r="25461" ht="14.25" customHeight="1"/>
    <row r="25462" ht="14.25" customHeight="1"/>
    <row r="25463" ht="14.25" customHeight="1"/>
    <row r="25464" ht="14.25" customHeight="1"/>
    <row r="25465" ht="14.25" customHeight="1"/>
    <row r="25466" ht="14.25" customHeight="1"/>
    <row r="25467" ht="14.25" customHeight="1"/>
    <row r="25468" ht="14.25" customHeight="1"/>
    <row r="25469" ht="14.25" customHeight="1"/>
    <row r="25470" ht="14.25" customHeight="1"/>
    <row r="25471" ht="14.25" customHeight="1"/>
    <row r="25472" ht="14.25" customHeight="1"/>
    <row r="25473" ht="14.25" customHeight="1"/>
    <row r="25474" ht="14.25" customHeight="1"/>
    <row r="25475" ht="14.25" customHeight="1"/>
    <row r="25476" ht="14.25" customHeight="1"/>
    <row r="25477" ht="14.25" customHeight="1"/>
    <row r="25478" ht="14.25" customHeight="1"/>
    <row r="25479" ht="14.25" customHeight="1"/>
    <row r="25480" ht="14.25" customHeight="1"/>
    <row r="25481" ht="14.25" customHeight="1"/>
    <row r="25482" ht="14.25" customHeight="1"/>
    <row r="25483" ht="14.25" customHeight="1"/>
    <row r="25484" ht="14.25" customHeight="1"/>
    <row r="25485" ht="14.25" customHeight="1"/>
    <row r="25486" ht="14.25" customHeight="1"/>
    <row r="25487" ht="14.25" customHeight="1"/>
    <row r="25488" ht="14.25" customHeight="1"/>
    <row r="25489" ht="14.25" customHeight="1"/>
    <row r="25490" ht="14.25" customHeight="1"/>
    <row r="25491" ht="14.25" customHeight="1"/>
    <row r="25492" ht="14.25" customHeight="1"/>
    <row r="25493" ht="14.25" customHeight="1"/>
    <row r="25494" ht="14.25" customHeight="1"/>
    <row r="25495" ht="14.25" customHeight="1"/>
    <row r="25496" ht="14.25" customHeight="1"/>
    <row r="25497" ht="14.25" customHeight="1"/>
    <row r="25498" ht="14.25" customHeight="1"/>
    <row r="25499" ht="14.25" customHeight="1"/>
    <row r="25500" ht="14.25" customHeight="1"/>
    <row r="25501" ht="14.25" customHeight="1"/>
    <row r="25502" ht="14.25" customHeight="1"/>
    <row r="25503" ht="14.25" customHeight="1"/>
    <row r="25504" ht="14.25" customHeight="1"/>
    <row r="25505" ht="14.25" customHeight="1"/>
    <row r="25506" ht="14.25" customHeight="1"/>
    <row r="25507" ht="14.25" customHeight="1"/>
    <row r="25508" ht="14.25" customHeight="1"/>
    <row r="25509" ht="14.25" customHeight="1"/>
    <row r="25510" ht="14.25" customHeight="1"/>
    <row r="25511" ht="14.25" customHeight="1"/>
    <row r="25512" ht="14.25" customHeight="1"/>
    <row r="25513" ht="14.25" customHeight="1"/>
    <row r="25514" ht="14.25" customHeight="1"/>
    <row r="25515" ht="14.25" customHeight="1"/>
    <row r="25516" ht="14.25" customHeight="1"/>
    <row r="25517" ht="14.25" customHeight="1"/>
    <row r="25518" ht="14.25" customHeight="1"/>
    <row r="25519" ht="14.25" customHeight="1"/>
    <row r="25520" ht="14.25" customHeight="1"/>
    <row r="25521" ht="14.25" customHeight="1"/>
    <row r="25522" ht="14.25" customHeight="1"/>
    <row r="25523" ht="14.25" customHeight="1"/>
    <row r="25524" ht="14.25" customHeight="1"/>
    <row r="25525" ht="14.25" customHeight="1"/>
    <row r="25526" ht="14.25" customHeight="1"/>
    <row r="25527" ht="14.25" customHeight="1"/>
    <row r="25528" ht="14.25" customHeight="1"/>
    <row r="25529" ht="14.25" customHeight="1"/>
    <row r="25530" ht="14.25" customHeight="1"/>
    <row r="25531" ht="14.25" customHeight="1"/>
    <row r="25532" ht="14.25" customHeight="1"/>
    <row r="25533" ht="14.25" customHeight="1"/>
    <row r="25534" ht="14.25" customHeight="1"/>
    <row r="25535" ht="14.25" customHeight="1"/>
    <row r="25536" ht="14.25" customHeight="1"/>
    <row r="25537" ht="14.25" customHeight="1"/>
    <row r="25538" ht="14.25" customHeight="1"/>
    <row r="25539" ht="14.25" customHeight="1"/>
    <row r="25540" ht="14.25" customHeight="1"/>
    <row r="25541" ht="14.25" customHeight="1"/>
    <row r="25542" ht="14.25" customHeight="1"/>
    <row r="25543" ht="14.25" customHeight="1"/>
    <row r="25544" ht="14.25" customHeight="1"/>
    <row r="25545" ht="14.25" customHeight="1"/>
    <row r="25546" ht="14.25" customHeight="1"/>
    <row r="25547" ht="14.25" customHeight="1"/>
    <row r="25548" ht="14.25" customHeight="1"/>
    <row r="25549" ht="14.25" customHeight="1"/>
    <row r="25550" ht="14.25" customHeight="1"/>
    <row r="25551" ht="14.25" customHeight="1"/>
    <row r="25552" ht="14.25" customHeight="1"/>
    <row r="25553" ht="14.25" customHeight="1"/>
    <row r="25554" ht="14.25" customHeight="1"/>
    <row r="25555" ht="14.25" customHeight="1"/>
    <row r="25556" ht="14.25" customHeight="1"/>
    <row r="25557" ht="14.25" customHeight="1"/>
    <row r="25558" ht="14.25" customHeight="1"/>
    <row r="25559" ht="14.25" customHeight="1"/>
    <row r="25560" ht="14.25" customHeight="1"/>
    <row r="25561" ht="14.25" customHeight="1"/>
    <row r="25562" ht="14.25" customHeight="1"/>
    <row r="25563" ht="14.25" customHeight="1"/>
    <row r="25564" ht="14.25" customHeight="1"/>
    <row r="25565" ht="14.25" customHeight="1"/>
    <row r="25566" ht="14.25" customHeight="1"/>
    <row r="25567" ht="14.25" customHeight="1"/>
    <row r="25568" ht="14.25" customHeight="1"/>
    <row r="25569" ht="14.25" customHeight="1"/>
    <row r="25570" ht="14.25" customHeight="1"/>
    <row r="25571" ht="14.25" customHeight="1"/>
    <row r="25572" ht="14.25" customHeight="1"/>
    <row r="25573" ht="14.25" customHeight="1"/>
    <row r="25574" ht="14.25" customHeight="1"/>
    <row r="25575" ht="14.25" customHeight="1"/>
    <row r="25576" ht="14.25" customHeight="1"/>
    <row r="25577" ht="14.25" customHeight="1"/>
    <row r="25578" ht="14.25" customHeight="1"/>
    <row r="25579" ht="14.25" customHeight="1"/>
    <row r="25580" ht="14.25" customHeight="1"/>
    <row r="25581" ht="14.25" customHeight="1"/>
    <row r="25582" ht="14.25" customHeight="1"/>
    <row r="25583" ht="14.25" customHeight="1"/>
    <row r="25584" ht="14.25" customHeight="1"/>
    <row r="25585" ht="14.25" customHeight="1"/>
    <row r="25586" ht="14.25" customHeight="1"/>
    <row r="25587" ht="14.25" customHeight="1"/>
    <row r="25588" ht="14.25" customHeight="1"/>
    <row r="25589" ht="14.25" customHeight="1"/>
    <row r="25590" ht="14.25" customHeight="1"/>
    <row r="25591" ht="14.25" customHeight="1"/>
    <row r="25592" ht="14.25" customHeight="1"/>
    <row r="25593" ht="14.25" customHeight="1"/>
    <row r="25594" ht="14.25" customHeight="1"/>
    <row r="25595" ht="14.25" customHeight="1"/>
    <row r="25596" ht="14.25" customHeight="1"/>
    <row r="25597" ht="14.25" customHeight="1"/>
    <row r="25598" ht="14.25" customHeight="1"/>
    <row r="25599" ht="14.25" customHeight="1"/>
    <row r="25600" ht="14.25" customHeight="1"/>
    <row r="25601" ht="14.25" customHeight="1"/>
    <row r="25602" ht="14.25" customHeight="1"/>
    <row r="25603" ht="14.25" customHeight="1"/>
    <row r="25604" ht="14.25" customHeight="1"/>
    <row r="25605" ht="14.25" customHeight="1"/>
    <row r="25606" ht="14.25" customHeight="1"/>
    <row r="25607" ht="14.25" customHeight="1"/>
    <row r="25608" ht="14.25" customHeight="1"/>
    <row r="25609" ht="14.25" customHeight="1"/>
    <row r="25610" ht="14.25" customHeight="1"/>
    <row r="25611" ht="14.25" customHeight="1"/>
    <row r="25612" ht="14.25" customHeight="1"/>
    <row r="25613" ht="14.25" customHeight="1"/>
    <row r="25614" ht="14.25" customHeight="1"/>
    <row r="25615" ht="14.25" customHeight="1"/>
    <row r="25616" ht="14.25" customHeight="1"/>
    <row r="25617" ht="14.25" customHeight="1"/>
    <row r="25618" ht="14.25" customHeight="1"/>
    <row r="25619" ht="14.25" customHeight="1"/>
    <row r="25620" ht="14.25" customHeight="1"/>
    <row r="25621" ht="14.25" customHeight="1"/>
    <row r="25622" ht="14.25" customHeight="1"/>
    <row r="25623" ht="14.25" customHeight="1"/>
    <row r="25624" ht="14.25" customHeight="1"/>
    <row r="25625" ht="14.25" customHeight="1"/>
    <row r="25626" ht="14.25" customHeight="1"/>
    <row r="25627" ht="14.25" customHeight="1"/>
    <row r="25628" ht="14.25" customHeight="1"/>
    <row r="25629" ht="14.25" customHeight="1"/>
    <row r="25630" ht="14.25" customHeight="1"/>
    <row r="25631" ht="14.25" customHeight="1"/>
    <row r="25632" ht="14.25" customHeight="1"/>
    <row r="25633" ht="14.25" customHeight="1"/>
    <row r="25634" ht="14.25" customHeight="1"/>
    <row r="25635" ht="14.25" customHeight="1"/>
    <row r="25636" ht="14.25" customHeight="1"/>
    <row r="25637" ht="14.25" customHeight="1"/>
    <row r="25638" ht="14.25" customHeight="1"/>
    <row r="25639" ht="14.25" customHeight="1"/>
    <row r="25640" ht="14.25" customHeight="1"/>
    <row r="25641" ht="14.25" customHeight="1"/>
    <row r="25642" ht="14.25" customHeight="1"/>
    <row r="25643" ht="14.25" customHeight="1"/>
    <row r="25644" ht="14.25" customHeight="1"/>
    <row r="25645" ht="14.25" customHeight="1"/>
    <row r="25646" ht="14.25" customHeight="1"/>
    <row r="25647" ht="14.25" customHeight="1"/>
    <row r="25648" ht="14.25" customHeight="1"/>
    <row r="25649" ht="14.25" customHeight="1"/>
    <row r="25650" ht="14.25" customHeight="1"/>
    <row r="25651" ht="14.25" customHeight="1"/>
    <row r="25652" ht="14.25" customHeight="1"/>
    <row r="25653" ht="14.25" customHeight="1"/>
    <row r="25654" ht="14.25" customHeight="1"/>
    <row r="25655" ht="14.25" customHeight="1"/>
    <row r="25656" ht="14.25" customHeight="1"/>
    <row r="25657" ht="14.25" customHeight="1"/>
    <row r="25658" ht="14.25" customHeight="1"/>
    <row r="25659" ht="14.25" customHeight="1"/>
    <row r="25660" ht="14.25" customHeight="1"/>
    <row r="25661" ht="14.25" customHeight="1"/>
    <row r="25662" ht="14.25" customHeight="1"/>
    <row r="25663" ht="14.25" customHeight="1"/>
    <row r="25664" ht="14.25" customHeight="1"/>
    <row r="25665" ht="14.25" customHeight="1"/>
    <row r="25666" ht="14.25" customHeight="1"/>
    <row r="25667" ht="14.25" customHeight="1"/>
    <row r="25668" ht="14.25" customHeight="1"/>
    <row r="25669" ht="14.25" customHeight="1"/>
    <row r="25670" ht="14.25" customHeight="1"/>
    <row r="25671" ht="14.25" customHeight="1"/>
    <row r="25672" ht="14.25" customHeight="1"/>
    <row r="25673" ht="14.25" customHeight="1"/>
    <row r="25674" ht="14.25" customHeight="1"/>
    <row r="25675" ht="14.25" customHeight="1"/>
    <row r="25676" ht="14.25" customHeight="1"/>
    <row r="25677" ht="14.25" customHeight="1"/>
    <row r="25678" ht="14.25" customHeight="1"/>
    <row r="25679" ht="14.25" customHeight="1"/>
    <row r="25680" ht="14.25" customHeight="1"/>
    <row r="25681" ht="14.25" customHeight="1"/>
    <row r="25682" ht="14.25" customHeight="1"/>
    <row r="25683" ht="14.25" customHeight="1"/>
    <row r="25684" ht="14.25" customHeight="1"/>
    <row r="25685" ht="14.25" customHeight="1"/>
    <row r="25686" ht="14.25" customHeight="1"/>
    <row r="25687" ht="14.25" customHeight="1"/>
    <row r="25688" ht="14.25" customHeight="1"/>
    <row r="25689" ht="14.25" customHeight="1"/>
    <row r="25690" ht="14.25" customHeight="1"/>
    <row r="25691" ht="14.25" customHeight="1"/>
    <row r="25692" ht="14.25" customHeight="1"/>
    <row r="25693" ht="14.25" customHeight="1"/>
    <row r="25694" ht="14.25" customHeight="1"/>
    <row r="25695" ht="14.25" customHeight="1"/>
    <row r="25696" ht="14.25" customHeight="1"/>
    <row r="25697" ht="14.25" customHeight="1"/>
    <row r="25698" ht="14.25" customHeight="1"/>
    <row r="25699" ht="14.25" customHeight="1"/>
    <row r="25700" ht="14.25" customHeight="1"/>
    <row r="25701" ht="14.25" customHeight="1"/>
    <row r="25702" ht="14.25" customHeight="1"/>
    <row r="25703" ht="14.25" customHeight="1"/>
    <row r="25704" ht="14.25" customHeight="1"/>
    <row r="25705" ht="14.25" customHeight="1"/>
    <row r="25706" ht="14.25" customHeight="1"/>
    <row r="25707" ht="14.25" customHeight="1"/>
    <row r="25708" ht="14.25" customHeight="1"/>
    <row r="25709" ht="14.25" customHeight="1"/>
    <row r="25710" ht="14.25" customHeight="1"/>
    <row r="25711" ht="14.25" customHeight="1"/>
    <row r="25712" ht="14.25" customHeight="1"/>
    <row r="25713" ht="14.25" customHeight="1"/>
    <row r="25714" ht="14.25" customHeight="1"/>
    <row r="25715" ht="14.25" customHeight="1"/>
    <row r="25716" ht="14.25" customHeight="1"/>
    <row r="25717" ht="14.25" customHeight="1"/>
    <row r="25718" ht="14.25" customHeight="1"/>
    <row r="25719" ht="14.25" customHeight="1"/>
    <row r="25720" ht="14.25" customHeight="1"/>
    <row r="25721" ht="14.25" customHeight="1"/>
    <row r="25722" ht="14.25" customHeight="1"/>
    <row r="25723" ht="14.25" customHeight="1"/>
    <row r="25724" ht="14.25" customHeight="1"/>
    <row r="25725" ht="14.25" customHeight="1"/>
    <row r="25726" ht="14.25" customHeight="1"/>
    <row r="25727" ht="14.25" customHeight="1"/>
    <row r="25728" ht="14.25" customHeight="1"/>
    <row r="25729" ht="14.25" customHeight="1"/>
    <row r="25730" ht="14.25" customHeight="1"/>
    <row r="25731" ht="14.25" customHeight="1"/>
    <row r="25732" ht="14.25" customHeight="1"/>
    <row r="25733" ht="14.25" customHeight="1"/>
    <row r="25734" ht="14.25" customHeight="1"/>
    <row r="25735" ht="14.25" customHeight="1"/>
    <row r="25736" ht="14.25" customHeight="1"/>
    <row r="25737" ht="14.25" customHeight="1"/>
    <row r="25738" ht="14.25" customHeight="1"/>
    <row r="25739" ht="14.25" customHeight="1"/>
    <row r="25740" ht="14.25" customHeight="1"/>
    <row r="25741" ht="14.25" customHeight="1"/>
    <row r="25742" ht="14.25" customHeight="1"/>
    <row r="25743" ht="14.25" customHeight="1"/>
    <row r="25744" ht="14.25" customHeight="1"/>
    <row r="25745" ht="14.25" customHeight="1"/>
    <row r="25746" ht="14.25" customHeight="1"/>
    <row r="25747" ht="14.25" customHeight="1"/>
    <row r="25748" ht="14.25" customHeight="1"/>
    <row r="25749" ht="14.25" customHeight="1"/>
    <row r="25750" ht="14.25" customHeight="1"/>
    <row r="25751" ht="14.25" customHeight="1"/>
    <row r="25752" ht="14.25" customHeight="1"/>
    <row r="25753" ht="14.25" customHeight="1"/>
    <row r="25754" ht="14.25" customHeight="1"/>
    <row r="25755" ht="14.25" customHeight="1"/>
    <row r="25756" ht="14.25" customHeight="1"/>
    <row r="25757" ht="14.25" customHeight="1"/>
    <row r="25758" ht="14.25" customHeight="1"/>
    <row r="25759" ht="14.25" customHeight="1"/>
    <row r="25760" ht="14.25" customHeight="1"/>
    <row r="25761" ht="14.25" customHeight="1"/>
    <row r="25762" ht="14.25" customHeight="1"/>
    <row r="25763" ht="14.25" customHeight="1"/>
    <row r="25764" ht="14.25" customHeight="1"/>
    <row r="25765" ht="14.25" customHeight="1"/>
    <row r="25766" ht="14.25" customHeight="1"/>
    <row r="25767" ht="14.25" customHeight="1"/>
    <row r="25768" ht="14.25" customHeight="1"/>
    <row r="25769" ht="14.25" customHeight="1"/>
    <row r="25770" ht="14.25" customHeight="1"/>
    <row r="25771" ht="14.25" customHeight="1"/>
    <row r="25772" ht="14.25" customHeight="1"/>
    <row r="25773" ht="14.25" customHeight="1"/>
    <row r="25774" ht="14.25" customHeight="1"/>
    <row r="25775" ht="14.25" customHeight="1"/>
    <row r="25776" ht="14.25" customHeight="1"/>
    <row r="25777" ht="14.25" customHeight="1"/>
    <row r="25778" ht="14.25" customHeight="1"/>
    <row r="25779" ht="14.25" customHeight="1"/>
    <row r="25780" ht="14.25" customHeight="1"/>
    <row r="25781" ht="14.25" customHeight="1"/>
    <row r="25782" ht="14.25" customHeight="1"/>
    <row r="25783" ht="14.25" customHeight="1"/>
    <row r="25784" ht="14.25" customHeight="1"/>
    <row r="25785" ht="14.25" customHeight="1"/>
    <row r="25786" ht="14.25" customHeight="1"/>
    <row r="25787" ht="14.25" customHeight="1"/>
    <row r="25788" ht="14.25" customHeight="1"/>
    <row r="25789" ht="14.25" customHeight="1"/>
    <row r="25790" ht="14.25" customHeight="1"/>
    <row r="25791" ht="14.25" customHeight="1"/>
    <row r="25792" ht="14.25" customHeight="1"/>
    <row r="25793" ht="14.25" customHeight="1"/>
    <row r="25794" ht="14.25" customHeight="1"/>
    <row r="25795" ht="14.25" customHeight="1"/>
    <row r="25796" ht="14.25" customHeight="1"/>
    <row r="25797" ht="14.25" customHeight="1"/>
    <row r="25798" ht="14.25" customHeight="1"/>
    <row r="25799" ht="14.25" customHeight="1"/>
    <row r="25800" ht="14.25" customHeight="1"/>
    <row r="25801" ht="14.25" customHeight="1"/>
    <row r="25802" ht="14.25" customHeight="1"/>
    <row r="25803" ht="14.25" customHeight="1"/>
    <row r="25804" ht="14.25" customHeight="1"/>
    <row r="25805" ht="14.25" customHeight="1"/>
    <row r="25806" ht="14.25" customHeight="1"/>
    <row r="25807" ht="14.25" customHeight="1"/>
    <row r="25808" ht="14.25" customHeight="1"/>
    <row r="25809" ht="14.25" customHeight="1"/>
    <row r="25810" ht="14.25" customHeight="1"/>
    <row r="25811" ht="14.25" customHeight="1"/>
    <row r="25812" ht="14.25" customHeight="1"/>
    <row r="25813" ht="14.25" customHeight="1"/>
    <row r="25814" ht="14.25" customHeight="1"/>
    <row r="25815" ht="14.25" customHeight="1"/>
    <row r="25816" ht="14.25" customHeight="1"/>
    <row r="25817" ht="14.25" customHeight="1"/>
    <row r="25818" ht="14.25" customHeight="1"/>
    <row r="25819" ht="14.25" customHeight="1"/>
    <row r="25820" ht="14.25" customHeight="1"/>
    <row r="25821" ht="14.25" customHeight="1"/>
    <row r="25822" ht="14.25" customHeight="1"/>
    <row r="25823" ht="14.25" customHeight="1"/>
    <row r="25824" ht="14.25" customHeight="1"/>
    <row r="25825" ht="14.25" customHeight="1"/>
    <row r="25826" ht="14.25" customHeight="1"/>
    <row r="25827" ht="14.25" customHeight="1"/>
    <row r="25828" ht="14.25" customHeight="1"/>
    <row r="25829" ht="14.25" customHeight="1"/>
    <row r="25830" ht="14.25" customHeight="1"/>
    <row r="25831" ht="14.25" customHeight="1"/>
    <row r="25832" ht="14.25" customHeight="1"/>
    <row r="25833" ht="14.25" customHeight="1"/>
    <row r="25834" ht="14.25" customHeight="1"/>
    <row r="25835" ht="14.25" customHeight="1"/>
    <row r="25836" ht="14.25" customHeight="1"/>
    <row r="25837" ht="14.25" customHeight="1"/>
    <row r="25838" ht="14.25" customHeight="1"/>
    <row r="25839" ht="14.25" customHeight="1"/>
    <row r="25840" ht="14.25" customHeight="1"/>
    <row r="25841" ht="14.25" customHeight="1"/>
    <row r="25842" ht="14.25" customHeight="1"/>
    <row r="25843" ht="14.25" customHeight="1"/>
    <row r="25844" ht="14.25" customHeight="1"/>
    <row r="25845" ht="14.25" customHeight="1"/>
    <row r="25846" ht="14.25" customHeight="1"/>
    <row r="25847" ht="14.25" customHeight="1"/>
    <row r="25848" ht="14.25" customHeight="1"/>
    <row r="25849" ht="14.25" customHeight="1"/>
    <row r="25850" ht="14.25" customHeight="1"/>
    <row r="25851" ht="14.25" customHeight="1"/>
    <row r="25852" ht="14.25" customHeight="1"/>
    <row r="25853" ht="14.25" customHeight="1"/>
    <row r="25854" ht="14.25" customHeight="1"/>
    <row r="25855" ht="14.25" customHeight="1"/>
    <row r="25856" ht="14.25" customHeight="1"/>
    <row r="25857" ht="14.25" customHeight="1"/>
    <row r="25858" ht="14.25" customHeight="1"/>
    <row r="25859" ht="14.25" customHeight="1"/>
    <row r="25860" ht="14.25" customHeight="1"/>
    <row r="25861" ht="14.25" customHeight="1"/>
    <row r="25862" ht="14.25" customHeight="1"/>
    <row r="25863" ht="14.25" customHeight="1"/>
    <row r="25864" ht="14.25" customHeight="1"/>
    <row r="25865" ht="14.25" customHeight="1"/>
    <row r="25866" ht="14.25" customHeight="1"/>
    <row r="25867" ht="14.25" customHeight="1"/>
    <row r="25868" ht="14.25" customHeight="1"/>
    <row r="25869" ht="14.25" customHeight="1"/>
    <row r="25870" ht="14.25" customHeight="1"/>
    <row r="25871" ht="14.25" customHeight="1"/>
    <row r="25872" ht="14.25" customHeight="1"/>
    <row r="25873" ht="14.25" customHeight="1"/>
    <row r="25874" ht="14.25" customHeight="1"/>
    <row r="25875" ht="14.25" customHeight="1"/>
    <row r="25876" ht="14.25" customHeight="1"/>
    <row r="25877" ht="14.25" customHeight="1"/>
    <row r="25878" ht="14.25" customHeight="1"/>
    <row r="25879" ht="14.25" customHeight="1"/>
    <row r="25880" ht="14.25" customHeight="1"/>
    <row r="25881" ht="14.25" customHeight="1"/>
    <row r="25882" ht="14.25" customHeight="1"/>
    <row r="25883" ht="14.25" customHeight="1"/>
    <row r="25884" ht="14.25" customHeight="1"/>
    <row r="25885" ht="14.25" customHeight="1"/>
    <row r="25886" ht="14.25" customHeight="1"/>
    <row r="25887" ht="14.25" customHeight="1"/>
    <row r="25888" ht="14.25" customHeight="1"/>
    <row r="25889" ht="14.25" customHeight="1"/>
    <row r="25890" ht="14.25" customHeight="1"/>
    <row r="25891" ht="14.25" customHeight="1"/>
    <row r="25892" ht="14.25" customHeight="1"/>
    <row r="25893" ht="14.25" customHeight="1"/>
    <row r="25894" ht="14.25" customHeight="1"/>
    <row r="25895" ht="14.25" customHeight="1"/>
    <row r="25896" ht="14.25" customHeight="1"/>
    <row r="25897" ht="14.25" customHeight="1"/>
    <row r="25898" ht="14.25" customHeight="1"/>
    <row r="25899" ht="14.25" customHeight="1"/>
    <row r="25900" ht="14.25" customHeight="1"/>
    <row r="25901" ht="14.25" customHeight="1"/>
    <row r="25902" ht="14.25" customHeight="1"/>
    <row r="25903" ht="14.25" customHeight="1"/>
    <row r="25904" ht="14.25" customHeight="1"/>
    <row r="25905" ht="14.25" customHeight="1"/>
    <row r="25906" ht="14.25" customHeight="1"/>
    <row r="25907" ht="14.25" customHeight="1"/>
    <row r="25908" ht="14.25" customHeight="1"/>
    <row r="25909" ht="14.25" customHeight="1"/>
    <row r="25910" ht="14.25" customHeight="1"/>
    <row r="25911" ht="14.25" customHeight="1"/>
    <row r="25912" ht="14.25" customHeight="1"/>
    <row r="25913" ht="14.25" customHeight="1"/>
    <row r="25914" ht="14.25" customHeight="1"/>
    <row r="25915" ht="14.25" customHeight="1"/>
    <row r="25916" ht="14.25" customHeight="1"/>
    <row r="25917" ht="14.25" customHeight="1"/>
    <row r="25918" ht="14.25" customHeight="1"/>
    <row r="25919" ht="14.25" customHeight="1"/>
    <row r="25920" ht="14.25" customHeight="1"/>
    <row r="25921" ht="14.25" customHeight="1"/>
    <row r="25922" ht="14.25" customHeight="1"/>
    <row r="25923" ht="14.25" customHeight="1"/>
    <row r="25924" ht="14.25" customHeight="1"/>
    <row r="25925" ht="14.25" customHeight="1"/>
    <row r="25926" ht="14.25" customHeight="1"/>
    <row r="25927" ht="14.25" customHeight="1"/>
    <row r="25928" ht="14.25" customHeight="1"/>
    <row r="25929" ht="14.25" customHeight="1"/>
    <row r="25930" ht="14.25" customHeight="1"/>
    <row r="25931" ht="14.25" customHeight="1"/>
    <row r="25932" ht="14.25" customHeight="1"/>
    <row r="25933" ht="14.25" customHeight="1"/>
    <row r="25934" ht="14.25" customHeight="1"/>
    <row r="25935" ht="14.25" customHeight="1"/>
    <row r="25936" ht="14.25" customHeight="1"/>
    <row r="25937" ht="14.25" customHeight="1"/>
    <row r="25938" ht="14.25" customHeight="1"/>
    <row r="25939" ht="14.25" customHeight="1"/>
    <row r="25940" ht="14.25" customHeight="1"/>
    <row r="25941" ht="14.25" customHeight="1"/>
    <row r="25942" ht="14.25" customHeight="1"/>
    <row r="25943" ht="14.25" customHeight="1"/>
    <row r="25944" ht="14.25" customHeight="1"/>
    <row r="25945" ht="14.25" customHeight="1"/>
    <row r="25946" ht="14.25" customHeight="1"/>
    <row r="25947" ht="14.25" customHeight="1"/>
    <row r="25948" ht="14.25" customHeight="1"/>
    <row r="25949" ht="14.25" customHeight="1"/>
    <row r="25950" ht="14.25" customHeight="1"/>
    <row r="25951" ht="14.25" customHeight="1"/>
    <row r="25952" ht="14.25" customHeight="1"/>
    <row r="25953" ht="14.25" customHeight="1"/>
    <row r="25954" ht="14.25" customHeight="1"/>
    <row r="25955" ht="14.25" customHeight="1"/>
    <row r="25956" ht="14.25" customHeight="1"/>
    <row r="25957" ht="14.25" customHeight="1"/>
    <row r="25958" ht="14.25" customHeight="1"/>
    <row r="25959" ht="14.25" customHeight="1"/>
    <row r="25960" ht="14.25" customHeight="1"/>
    <row r="25961" ht="14.25" customHeight="1"/>
    <row r="25962" ht="14.25" customHeight="1"/>
    <row r="25963" ht="14.25" customHeight="1"/>
    <row r="25964" ht="14.25" customHeight="1"/>
    <row r="25965" ht="14.25" customHeight="1"/>
    <row r="25966" ht="14.25" customHeight="1"/>
    <row r="25967" ht="14.25" customHeight="1"/>
    <row r="25968" ht="14.25" customHeight="1"/>
    <row r="25969" ht="14.25" customHeight="1"/>
    <row r="25970" ht="14.25" customHeight="1"/>
    <row r="25971" ht="14.25" customHeight="1"/>
    <row r="25972" ht="14.25" customHeight="1"/>
    <row r="25973" ht="14.25" customHeight="1"/>
    <row r="25974" ht="14.25" customHeight="1"/>
    <row r="25975" ht="14.25" customHeight="1"/>
    <row r="25976" ht="14.25" customHeight="1"/>
    <row r="25977" ht="14.25" customHeight="1"/>
    <row r="25978" ht="14.25" customHeight="1"/>
    <row r="25979" ht="14.25" customHeight="1"/>
    <row r="25980" ht="14.25" customHeight="1"/>
    <row r="25981" ht="14.25" customHeight="1"/>
    <row r="25982" ht="14.25" customHeight="1"/>
    <row r="25983" ht="14.25" customHeight="1"/>
    <row r="25984" ht="14.25" customHeight="1"/>
    <row r="25985" ht="14.25" customHeight="1"/>
    <row r="25986" ht="14.25" customHeight="1"/>
    <row r="25987" ht="14.25" customHeight="1"/>
    <row r="25988" ht="14.25" customHeight="1"/>
    <row r="25989" ht="14.25" customHeight="1"/>
    <row r="25990" ht="14.25" customHeight="1"/>
    <row r="25991" ht="14.25" customHeight="1"/>
    <row r="25992" ht="14.25" customHeight="1"/>
    <row r="25993" ht="14.25" customHeight="1"/>
    <row r="25994" ht="14.25" customHeight="1"/>
    <row r="25995" ht="14.25" customHeight="1"/>
    <row r="25996" ht="14.25" customHeight="1"/>
    <row r="25997" ht="14.25" customHeight="1"/>
    <row r="25998" ht="14.25" customHeight="1"/>
    <row r="25999" ht="14.25" customHeight="1"/>
    <row r="26000" ht="14.25" customHeight="1"/>
    <row r="26001" ht="14.25" customHeight="1"/>
    <row r="26002" ht="14.25" customHeight="1"/>
    <row r="26003" ht="14.25" customHeight="1"/>
    <row r="26004" ht="14.25" customHeight="1"/>
    <row r="26005" ht="14.25" customHeight="1"/>
    <row r="26006" ht="14.25" customHeight="1"/>
    <row r="26007" ht="14.25" customHeight="1"/>
    <row r="26008" ht="14.25" customHeight="1"/>
    <row r="26009" ht="14.25" customHeight="1"/>
    <row r="26010" ht="14.25" customHeight="1"/>
    <row r="26011" ht="14.25" customHeight="1"/>
    <row r="26012" ht="14.25" customHeight="1"/>
    <row r="26013" ht="14.25" customHeight="1"/>
    <row r="26014" ht="14.25" customHeight="1"/>
    <row r="26015" ht="14.25" customHeight="1"/>
    <row r="26016" ht="14.25" customHeight="1"/>
    <row r="26017" ht="14.25" customHeight="1"/>
    <row r="26018" ht="14.25" customHeight="1"/>
    <row r="26019" ht="14.25" customHeight="1"/>
    <row r="26020" ht="14.25" customHeight="1"/>
    <row r="26021" ht="14.25" customHeight="1"/>
    <row r="26022" ht="14.25" customHeight="1"/>
    <row r="26023" ht="14.25" customHeight="1"/>
    <row r="26024" ht="14.25" customHeight="1"/>
    <row r="26025" ht="14.25" customHeight="1"/>
    <row r="26026" ht="14.25" customHeight="1"/>
    <row r="26027" ht="14.25" customHeight="1"/>
    <row r="26028" ht="14.25" customHeight="1"/>
    <row r="26029" ht="14.25" customHeight="1"/>
    <row r="26030" ht="14.25" customHeight="1"/>
    <row r="26031" ht="14.25" customHeight="1"/>
    <row r="26032" ht="14.25" customHeight="1"/>
    <row r="26033" ht="14.25" customHeight="1"/>
    <row r="26034" ht="14.25" customHeight="1"/>
    <row r="26035" ht="14.25" customHeight="1"/>
    <row r="26036" ht="14.25" customHeight="1"/>
    <row r="26037" ht="14.25" customHeight="1"/>
    <row r="26038" ht="14.25" customHeight="1"/>
    <row r="26039" ht="14.25" customHeight="1"/>
    <row r="26040" ht="14.25" customHeight="1"/>
    <row r="26041" ht="14.25" customHeight="1"/>
    <row r="26042" ht="14.25" customHeight="1"/>
    <row r="26043" ht="14.25" customHeight="1"/>
    <row r="26044" ht="14.25" customHeight="1"/>
    <row r="26045" ht="14.25" customHeight="1"/>
    <row r="26046" ht="14.25" customHeight="1"/>
    <row r="26047" ht="14.25" customHeight="1"/>
    <row r="26048" ht="14.25" customHeight="1"/>
    <row r="26049" ht="14.25" customHeight="1"/>
    <row r="26050" ht="14.25" customHeight="1"/>
    <row r="26051" ht="14.25" customHeight="1"/>
    <row r="26052" ht="14.25" customHeight="1"/>
    <row r="26053" ht="14.25" customHeight="1"/>
    <row r="26054" ht="14.25" customHeight="1"/>
    <row r="26055" ht="14.25" customHeight="1"/>
    <row r="26056" ht="14.25" customHeight="1"/>
    <row r="26057" ht="14.25" customHeight="1"/>
    <row r="26058" ht="14.25" customHeight="1"/>
    <row r="26059" ht="14.25" customHeight="1"/>
    <row r="26060" ht="14.25" customHeight="1"/>
    <row r="26061" ht="14.25" customHeight="1"/>
    <row r="26062" ht="14.25" customHeight="1"/>
    <row r="26063" ht="14.25" customHeight="1"/>
    <row r="26064" ht="14.25" customHeight="1"/>
    <row r="26065" ht="14.25" customHeight="1"/>
    <row r="26066" ht="14.25" customHeight="1"/>
    <row r="26067" ht="14.25" customHeight="1"/>
    <row r="26068" ht="14.25" customHeight="1"/>
    <row r="26069" ht="14.25" customHeight="1"/>
    <row r="26070" ht="14.25" customHeight="1"/>
    <row r="26071" ht="14.25" customHeight="1"/>
    <row r="26072" ht="14.25" customHeight="1"/>
    <row r="26073" ht="14.25" customHeight="1"/>
    <row r="26074" ht="14.25" customHeight="1"/>
    <row r="26075" ht="14.25" customHeight="1"/>
    <row r="26076" ht="14.25" customHeight="1"/>
    <row r="26077" ht="14.25" customHeight="1"/>
    <row r="26078" ht="14.25" customHeight="1"/>
    <row r="26079" ht="14.25" customHeight="1"/>
    <row r="26080" ht="14.25" customHeight="1"/>
    <row r="26081" ht="14.25" customHeight="1"/>
    <row r="26082" ht="14.25" customHeight="1"/>
    <row r="26083" ht="14.25" customHeight="1"/>
    <row r="26084" ht="14.25" customHeight="1"/>
    <row r="26085" ht="14.25" customHeight="1"/>
    <row r="26086" ht="14.25" customHeight="1"/>
    <row r="26087" ht="14.25" customHeight="1"/>
    <row r="26088" ht="14.25" customHeight="1"/>
    <row r="26089" ht="14.25" customHeight="1"/>
    <row r="26090" ht="14.25" customHeight="1"/>
    <row r="26091" ht="14.25" customHeight="1"/>
    <row r="26092" ht="14.25" customHeight="1"/>
    <row r="26093" ht="14.25" customHeight="1"/>
    <row r="26094" ht="14.25" customHeight="1"/>
    <row r="26095" ht="14.25" customHeight="1"/>
    <row r="26096" ht="14.25" customHeight="1"/>
    <row r="26097" ht="14.25" customHeight="1"/>
    <row r="26098" ht="14.25" customHeight="1"/>
    <row r="26099" ht="14.25" customHeight="1"/>
    <row r="26100" ht="14.25" customHeight="1"/>
    <row r="26101" ht="14.25" customHeight="1"/>
    <row r="26102" ht="14.25" customHeight="1"/>
    <row r="26103" ht="14.25" customHeight="1"/>
    <row r="26104" ht="14.25" customHeight="1"/>
    <row r="26105" ht="14.25" customHeight="1"/>
    <row r="26106" ht="14.25" customHeight="1"/>
    <row r="26107" ht="14.25" customHeight="1"/>
    <row r="26108" ht="14.25" customHeight="1"/>
    <row r="26109" ht="14.25" customHeight="1"/>
    <row r="26110" ht="14.25" customHeight="1"/>
    <row r="26111" ht="14.25" customHeight="1"/>
    <row r="26112" ht="14.25" customHeight="1"/>
    <row r="26113" ht="14.25" customHeight="1"/>
    <row r="26114" ht="14.25" customHeight="1"/>
    <row r="26115" ht="14.25" customHeight="1"/>
    <row r="26116" ht="14.25" customHeight="1"/>
    <row r="26117" ht="14.25" customHeight="1"/>
    <row r="26118" ht="14.25" customHeight="1"/>
    <row r="26119" ht="14.25" customHeight="1"/>
    <row r="26120" ht="14.25" customHeight="1"/>
    <row r="26121" ht="14.25" customHeight="1"/>
    <row r="26122" ht="14.25" customHeight="1"/>
    <row r="26123" ht="14.25" customHeight="1"/>
    <row r="26124" ht="14.25" customHeight="1"/>
    <row r="26125" ht="14.25" customHeight="1"/>
    <row r="26126" ht="14.25" customHeight="1"/>
    <row r="26127" ht="14.25" customHeight="1"/>
    <row r="26128" ht="14.25" customHeight="1"/>
    <row r="26129" ht="14.25" customHeight="1"/>
    <row r="26130" ht="14.25" customHeight="1"/>
    <row r="26131" ht="14.25" customHeight="1"/>
    <row r="26132" ht="14.25" customHeight="1"/>
    <row r="26133" ht="14.25" customHeight="1"/>
    <row r="26134" ht="14.25" customHeight="1"/>
    <row r="26135" ht="14.25" customHeight="1"/>
    <row r="26136" ht="14.25" customHeight="1"/>
    <row r="26137" ht="14.25" customHeight="1"/>
    <row r="26138" ht="14.25" customHeight="1"/>
    <row r="26139" ht="14.25" customHeight="1"/>
    <row r="26140" ht="14.25" customHeight="1"/>
    <row r="26141" ht="14.25" customHeight="1"/>
    <row r="26142" ht="14.25" customHeight="1"/>
    <row r="26143" ht="14.25" customHeight="1"/>
    <row r="26144" ht="14.25" customHeight="1"/>
    <row r="26145" ht="14.25" customHeight="1"/>
    <row r="26146" ht="14.25" customHeight="1"/>
    <row r="26147" ht="14.25" customHeight="1"/>
    <row r="26148" ht="14.25" customHeight="1"/>
    <row r="26149" ht="14.25" customHeight="1"/>
    <row r="26150" ht="14.25" customHeight="1"/>
    <row r="26151" ht="14.25" customHeight="1"/>
    <row r="26152" ht="14.25" customHeight="1"/>
    <row r="26153" ht="14.25" customHeight="1"/>
    <row r="26154" ht="14.25" customHeight="1"/>
    <row r="26155" ht="14.25" customHeight="1"/>
    <row r="26156" ht="14.25" customHeight="1"/>
    <row r="26157" ht="14.25" customHeight="1"/>
    <row r="26158" ht="14.25" customHeight="1"/>
    <row r="26159" ht="14.25" customHeight="1"/>
    <row r="26160" ht="14.25" customHeight="1"/>
    <row r="26161" ht="14.25" customHeight="1"/>
    <row r="26162" ht="14.25" customHeight="1"/>
    <row r="26163" ht="14.25" customHeight="1"/>
    <row r="26164" ht="14.25" customHeight="1"/>
    <row r="26165" ht="14.25" customHeight="1"/>
    <row r="26166" ht="14.25" customHeight="1"/>
    <row r="26167" ht="14.25" customHeight="1"/>
    <row r="26168" ht="14.25" customHeight="1"/>
    <row r="26169" ht="14.25" customHeight="1"/>
    <row r="26170" ht="14.25" customHeight="1"/>
    <row r="26171" ht="14.25" customHeight="1"/>
    <row r="26172" ht="14.25" customHeight="1"/>
    <row r="26173" ht="14.25" customHeight="1"/>
    <row r="26174" ht="14.25" customHeight="1"/>
    <row r="26175" ht="14.25" customHeight="1"/>
    <row r="26176" ht="14.25" customHeight="1"/>
    <row r="26177" ht="14.25" customHeight="1"/>
    <row r="26178" ht="14.25" customHeight="1"/>
    <row r="26179" ht="14.25" customHeight="1"/>
    <row r="26180" ht="14.25" customHeight="1"/>
    <row r="26181" ht="14.25" customHeight="1"/>
    <row r="26182" ht="14.25" customHeight="1"/>
    <row r="26183" ht="14.25" customHeight="1"/>
    <row r="26184" ht="14.25" customHeight="1"/>
    <row r="26185" ht="14.25" customHeight="1"/>
    <row r="26186" ht="14.25" customHeight="1"/>
    <row r="26187" ht="14.25" customHeight="1"/>
    <row r="26188" ht="14.25" customHeight="1"/>
    <row r="26189" ht="14.25" customHeight="1"/>
    <row r="26190" ht="14.25" customHeight="1"/>
    <row r="26191" ht="14.25" customHeight="1"/>
    <row r="26192" ht="14.25" customHeight="1"/>
    <row r="26193" ht="14.25" customHeight="1"/>
    <row r="26194" ht="14.25" customHeight="1"/>
    <row r="26195" ht="14.25" customHeight="1"/>
    <row r="26196" ht="14.25" customHeight="1"/>
    <row r="26197" ht="14.25" customHeight="1"/>
    <row r="26198" ht="14.25" customHeight="1"/>
    <row r="26199" ht="14.25" customHeight="1"/>
    <row r="26200" ht="14.25" customHeight="1"/>
    <row r="26201" ht="14.25" customHeight="1"/>
    <row r="26202" ht="14.25" customHeight="1"/>
    <row r="26203" ht="14.25" customHeight="1"/>
    <row r="26204" ht="14.25" customHeight="1"/>
    <row r="26205" ht="14.25" customHeight="1"/>
    <row r="26206" ht="14.25" customHeight="1"/>
    <row r="26207" ht="14.25" customHeight="1"/>
    <row r="26208" ht="14.25" customHeight="1"/>
    <row r="26209" ht="14.25" customHeight="1"/>
    <row r="26210" ht="14.25" customHeight="1"/>
    <row r="26211" ht="14.25" customHeight="1"/>
    <row r="26212" ht="14.25" customHeight="1"/>
    <row r="26213" ht="14.25" customHeight="1"/>
    <row r="26214" ht="14.25" customHeight="1"/>
    <row r="26215" ht="14.25" customHeight="1"/>
    <row r="26216" ht="14.25" customHeight="1"/>
    <row r="26217" ht="14.25" customHeight="1"/>
    <row r="26218" ht="14.25" customHeight="1"/>
    <row r="26219" ht="14.25" customHeight="1"/>
    <row r="26220" ht="14.25" customHeight="1"/>
    <row r="26221" ht="14.25" customHeight="1"/>
    <row r="26222" ht="14.25" customHeight="1"/>
    <row r="26223" ht="14.25" customHeight="1"/>
    <row r="26224" ht="14.25" customHeight="1"/>
    <row r="26225" ht="14.25" customHeight="1"/>
    <row r="26226" ht="14.25" customHeight="1"/>
    <row r="26227" ht="14.25" customHeight="1"/>
    <row r="26228" ht="14.25" customHeight="1"/>
    <row r="26229" ht="14.25" customHeight="1"/>
    <row r="26230" ht="14.25" customHeight="1"/>
    <row r="26231" ht="14.25" customHeight="1"/>
    <row r="26232" ht="14.25" customHeight="1"/>
    <row r="26233" ht="14.25" customHeight="1"/>
    <row r="26234" ht="14.25" customHeight="1"/>
    <row r="26235" ht="14.25" customHeight="1"/>
    <row r="26236" ht="14.25" customHeight="1"/>
    <row r="26237" ht="14.25" customHeight="1"/>
    <row r="26238" ht="14.25" customHeight="1"/>
    <row r="26239" ht="14.25" customHeight="1"/>
    <row r="26240" ht="14.25" customHeight="1"/>
    <row r="26241" ht="14.25" customHeight="1"/>
    <row r="26242" ht="14.25" customHeight="1"/>
    <row r="26243" ht="14.25" customHeight="1"/>
    <row r="26244" ht="14.25" customHeight="1"/>
    <row r="26245" ht="14.25" customHeight="1"/>
    <row r="26246" ht="14.25" customHeight="1"/>
    <row r="26247" ht="14.25" customHeight="1"/>
    <row r="26248" ht="14.25" customHeight="1"/>
    <row r="26249" ht="14.25" customHeight="1"/>
    <row r="26250" ht="14.25" customHeight="1"/>
    <row r="26251" ht="14.25" customHeight="1"/>
    <row r="26252" ht="14.25" customHeight="1"/>
    <row r="26253" ht="14.25" customHeight="1"/>
    <row r="26254" ht="14.25" customHeight="1"/>
    <row r="26255" ht="14.25" customHeight="1"/>
    <row r="26256" ht="14.25" customHeight="1"/>
    <row r="26257" ht="14.25" customHeight="1"/>
    <row r="26258" ht="14.25" customHeight="1"/>
    <row r="26259" ht="14.25" customHeight="1"/>
    <row r="26260" ht="14.25" customHeight="1"/>
    <row r="26261" ht="14.25" customHeight="1"/>
    <row r="26262" ht="14.25" customHeight="1"/>
    <row r="26263" ht="14.25" customHeight="1"/>
    <row r="26264" ht="14.25" customHeight="1"/>
    <row r="26265" ht="14.25" customHeight="1"/>
    <row r="26266" ht="14.25" customHeight="1"/>
    <row r="26267" ht="14.25" customHeight="1"/>
    <row r="26268" ht="14.25" customHeight="1"/>
    <row r="26269" ht="14.25" customHeight="1"/>
    <row r="26270" ht="14.25" customHeight="1"/>
    <row r="26271" ht="14.25" customHeight="1"/>
    <row r="26272" ht="14.25" customHeight="1"/>
    <row r="26273" ht="14.25" customHeight="1"/>
    <row r="26274" ht="14.25" customHeight="1"/>
    <row r="26275" ht="14.25" customHeight="1"/>
    <row r="26276" ht="14.25" customHeight="1"/>
    <row r="26277" ht="14.25" customHeight="1"/>
    <row r="26278" ht="14.25" customHeight="1"/>
    <row r="26279" ht="14.25" customHeight="1"/>
    <row r="26280" ht="14.25" customHeight="1"/>
    <row r="26281" ht="14.25" customHeight="1"/>
    <row r="26282" ht="14.25" customHeight="1"/>
    <row r="26283" ht="14.25" customHeight="1"/>
    <row r="26284" ht="14.25" customHeight="1"/>
    <row r="26285" ht="14.25" customHeight="1"/>
    <row r="26286" ht="14.25" customHeight="1"/>
    <row r="26287" ht="14.25" customHeight="1"/>
    <row r="26288" ht="14.25" customHeight="1"/>
    <row r="26289" ht="14.25" customHeight="1"/>
    <row r="26290" ht="14.25" customHeight="1"/>
    <row r="26291" ht="14.25" customHeight="1"/>
    <row r="26292" ht="14.25" customHeight="1"/>
    <row r="26293" ht="14.25" customHeight="1"/>
    <row r="26294" ht="14.25" customHeight="1"/>
    <row r="26295" ht="14.25" customHeight="1"/>
    <row r="26296" ht="14.25" customHeight="1"/>
    <row r="26297" ht="14.25" customHeight="1"/>
    <row r="26298" ht="14.25" customHeight="1"/>
    <row r="26299" ht="14.25" customHeight="1"/>
    <row r="26300" ht="14.25" customHeight="1"/>
    <row r="26301" ht="14.25" customHeight="1"/>
    <row r="26302" ht="14.25" customHeight="1"/>
    <row r="26303" ht="14.25" customHeight="1"/>
    <row r="26304" ht="14.25" customHeight="1"/>
    <row r="26305" ht="14.25" customHeight="1"/>
    <row r="26306" ht="14.25" customHeight="1"/>
    <row r="26307" ht="14.25" customHeight="1"/>
    <row r="26308" ht="14.25" customHeight="1"/>
    <row r="26309" ht="14.25" customHeight="1"/>
    <row r="26310" ht="14.25" customHeight="1"/>
    <row r="26311" ht="14.25" customHeight="1"/>
    <row r="26312" ht="14.25" customHeight="1"/>
    <row r="26313" ht="14.25" customHeight="1"/>
    <row r="26314" ht="14.25" customHeight="1"/>
    <row r="26315" ht="14.25" customHeight="1"/>
    <row r="26316" ht="14.25" customHeight="1"/>
    <row r="26317" ht="14.25" customHeight="1"/>
    <row r="26318" ht="14.25" customHeight="1"/>
    <row r="26319" ht="14.25" customHeight="1"/>
    <row r="26320" ht="14.25" customHeight="1"/>
    <row r="26321" ht="14.25" customHeight="1"/>
    <row r="26322" ht="14.25" customHeight="1"/>
    <row r="26323" ht="14.25" customHeight="1"/>
    <row r="26324" ht="14.25" customHeight="1"/>
    <row r="26325" ht="14.25" customHeight="1"/>
    <row r="26326" ht="14.25" customHeight="1"/>
    <row r="26327" ht="14.25" customHeight="1"/>
    <row r="26328" ht="14.25" customHeight="1"/>
    <row r="26329" ht="14.25" customHeight="1"/>
    <row r="26330" ht="14.25" customHeight="1"/>
    <row r="26331" ht="14.25" customHeight="1"/>
    <row r="26332" ht="14.25" customHeight="1"/>
    <row r="26333" ht="14.25" customHeight="1"/>
    <row r="26334" ht="14.25" customHeight="1"/>
    <row r="26335" ht="14.25" customHeight="1"/>
    <row r="26336" ht="14.25" customHeight="1"/>
    <row r="26337" ht="14.25" customHeight="1"/>
    <row r="26338" ht="14.25" customHeight="1"/>
    <row r="26339" ht="14.25" customHeight="1"/>
    <row r="26340" ht="14.25" customHeight="1"/>
    <row r="26341" ht="14.25" customHeight="1"/>
    <row r="26342" ht="14.25" customHeight="1"/>
    <row r="26343" ht="14.25" customHeight="1"/>
    <row r="26344" ht="14.25" customHeight="1"/>
    <row r="26345" ht="14.25" customHeight="1"/>
    <row r="26346" ht="14.25" customHeight="1"/>
    <row r="26347" ht="14.25" customHeight="1"/>
    <row r="26348" ht="14.25" customHeight="1"/>
    <row r="26349" ht="14.25" customHeight="1"/>
    <row r="26350" ht="14.25" customHeight="1"/>
    <row r="26351" ht="14.25" customHeight="1"/>
    <row r="26352" ht="14.25" customHeight="1"/>
    <row r="26353" ht="14.25" customHeight="1"/>
    <row r="26354" ht="14.25" customHeight="1"/>
    <row r="26355" ht="14.25" customHeight="1"/>
    <row r="26356" ht="14.25" customHeight="1"/>
    <row r="26357" ht="14.25" customHeight="1"/>
    <row r="26358" ht="14.25" customHeight="1"/>
    <row r="26359" ht="14.25" customHeight="1"/>
    <row r="26360" ht="14.25" customHeight="1"/>
    <row r="26361" ht="14.25" customHeight="1"/>
    <row r="26362" ht="14.25" customHeight="1"/>
    <row r="26363" ht="14.25" customHeight="1"/>
    <row r="26364" ht="14.25" customHeight="1"/>
    <row r="26365" ht="14.25" customHeight="1"/>
    <row r="26366" ht="14.25" customHeight="1"/>
    <row r="26367" ht="14.25" customHeight="1"/>
    <row r="26368" ht="14.25" customHeight="1"/>
    <row r="26369" ht="14.25" customHeight="1"/>
    <row r="26370" ht="14.25" customHeight="1"/>
    <row r="26371" ht="14.25" customHeight="1"/>
    <row r="26372" ht="14.25" customHeight="1"/>
    <row r="26373" ht="14.25" customHeight="1"/>
    <row r="26374" ht="14.25" customHeight="1"/>
    <row r="26375" ht="14.25" customHeight="1"/>
    <row r="26376" ht="14.25" customHeight="1"/>
    <row r="26377" ht="14.25" customHeight="1"/>
    <row r="26378" ht="14.25" customHeight="1"/>
    <row r="26379" ht="14.25" customHeight="1"/>
    <row r="26380" ht="14.25" customHeight="1"/>
    <row r="26381" ht="14.25" customHeight="1"/>
    <row r="26382" ht="14.25" customHeight="1"/>
    <row r="26383" ht="14.25" customHeight="1"/>
    <row r="26384" ht="14.25" customHeight="1"/>
    <row r="26385" ht="14.25" customHeight="1"/>
    <row r="26386" ht="14.25" customHeight="1"/>
    <row r="26387" ht="14.25" customHeight="1"/>
    <row r="26388" ht="14.25" customHeight="1"/>
    <row r="26389" ht="14.25" customHeight="1"/>
    <row r="26390" ht="14.25" customHeight="1"/>
    <row r="26391" ht="14.25" customHeight="1"/>
    <row r="26392" ht="14.25" customHeight="1"/>
    <row r="26393" ht="14.25" customHeight="1"/>
    <row r="26394" ht="14.25" customHeight="1"/>
    <row r="26395" ht="14.25" customHeight="1"/>
    <row r="26396" ht="14.25" customHeight="1"/>
    <row r="26397" ht="14.25" customHeight="1"/>
    <row r="26398" ht="14.25" customHeight="1"/>
    <row r="26399" ht="14.25" customHeight="1"/>
    <row r="26400" ht="14.25" customHeight="1"/>
    <row r="26401" ht="14.25" customHeight="1"/>
    <row r="26402" ht="14.25" customHeight="1"/>
    <row r="26403" ht="14.25" customHeight="1"/>
    <row r="26404" ht="14.25" customHeight="1"/>
    <row r="26405" ht="14.25" customHeight="1"/>
    <row r="26406" ht="14.25" customHeight="1"/>
    <row r="26407" ht="14.25" customHeight="1"/>
    <row r="26408" ht="14.25" customHeight="1"/>
    <row r="26409" ht="14.25" customHeight="1"/>
    <row r="26410" ht="14.25" customHeight="1"/>
    <row r="26411" ht="14.25" customHeight="1"/>
    <row r="26412" ht="14.25" customHeight="1"/>
    <row r="26413" ht="14.25" customHeight="1"/>
    <row r="26414" ht="14.25" customHeight="1"/>
    <row r="26415" ht="14.25" customHeight="1"/>
    <row r="26416" ht="14.25" customHeight="1"/>
    <row r="26417" ht="14.25" customHeight="1"/>
    <row r="26418" ht="14.25" customHeight="1"/>
    <row r="26419" ht="14.25" customHeight="1"/>
    <row r="26420" ht="14.25" customHeight="1"/>
    <row r="26421" ht="14.25" customHeight="1"/>
    <row r="26422" ht="14.25" customHeight="1"/>
    <row r="26423" ht="14.25" customHeight="1"/>
    <row r="26424" ht="14.25" customHeight="1"/>
    <row r="26425" ht="14.25" customHeight="1"/>
    <row r="26426" ht="14.25" customHeight="1"/>
    <row r="26427" ht="14.25" customHeight="1"/>
    <row r="26428" ht="14.25" customHeight="1"/>
    <row r="26429" ht="14.25" customHeight="1"/>
    <row r="26430" ht="14.25" customHeight="1"/>
    <row r="26431" ht="14.25" customHeight="1"/>
    <row r="26432" ht="14.25" customHeight="1"/>
    <row r="26433" ht="14.25" customHeight="1"/>
    <row r="26434" ht="14.25" customHeight="1"/>
    <row r="26435" ht="14.25" customHeight="1"/>
    <row r="26436" ht="14.25" customHeight="1"/>
    <row r="26437" ht="14.25" customHeight="1"/>
    <row r="26438" ht="14.25" customHeight="1"/>
    <row r="26439" ht="14.25" customHeight="1"/>
    <row r="26440" ht="14.25" customHeight="1"/>
    <row r="26441" ht="14.25" customHeight="1"/>
    <row r="26442" ht="14.25" customHeight="1"/>
    <row r="26443" ht="14.25" customHeight="1"/>
    <row r="26444" ht="14.25" customHeight="1"/>
    <row r="26445" ht="14.25" customHeight="1"/>
    <row r="26446" ht="14.25" customHeight="1"/>
    <row r="26447" ht="14.25" customHeight="1"/>
    <row r="26448" ht="14.25" customHeight="1"/>
    <row r="26449" ht="14.25" customHeight="1"/>
    <row r="26450" ht="14.25" customHeight="1"/>
    <row r="26451" ht="14.25" customHeight="1"/>
    <row r="26452" ht="14.25" customHeight="1"/>
    <row r="26453" ht="14.25" customHeight="1"/>
    <row r="26454" ht="14.25" customHeight="1"/>
    <row r="26455" ht="14.25" customHeight="1"/>
    <row r="26456" ht="14.25" customHeight="1"/>
    <row r="26457" ht="14.25" customHeight="1"/>
    <row r="26458" ht="14.25" customHeight="1"/>
    <row r="26459" ht="14.25" customHeight="1"/>
    <row r="26460" ht="14.25" customHeight="1"/>
    <row r="26461" ht="14.25" customHeight="1"/>
    <row r="26462" ht="14.25" customHeight="1"/>
    <row r="26463" ht="14.25" customHeight="1"/>
    <row r="26464" ht="14.25" customHeight="1"/>
    <row r="26465" ht="14.25" customHeight="1"/>
    <row r="26466" ht="14.25" customHeight="1"/>
    <row r="26467" ht="14.25" customHeight="1"/>
    <row r="26468" ht="14.25" customHeight="1"/>
    <row r="26469" ht="14.25" customHeight="1"/>
    <row r="26470" ht="14.25" customHeight="1"/>
    <row r="26471" ht="14.25" customHeight="1"/>
    <row r="26472" ht="14.25" customHeight="1"/>
    <row r="26473" ht="14.25" customHeight="1"/>
    <row r="26474" ht="14.25" customHeight="1"/>
    <row r="26475" ht="14.25" customHeight="1"/>
    <row r="26476" ht="14.25" customHeight="1"/>
    <row r="26477" ht="14.25" customHeight="1"/>
    <row r="26478" ht="14.25" customHeight="1"/>
    <row r="26479" ht="14.25" customHeight="1"/>
    <row r="26480" ht="14.25" customHeight="1"/>
    <row r="26481" ht="14.25" customHeight="1"/>
    <row r="26482" ht="14.25" customHeight="1"/>
    <row r="26483" ht="14.25" customHeight="1"/>
    <row r="26484" ht="14.25" customHeight="1"/>
    <row r="26485" ht="14.25" customHeight="1"/>
    <row r="26486" ht="14.25" customHeight="1"/>
    <row r="26487" ht="14.25" customHeight="1"/>
    <row r="26488" ht="14.25" customHeight="1"/>
    <row r="26489" ht="14.25" customHeight="1"/>
    <row r="26490" ht="14.25" customHeight="1"/>
    <row r="26491" ht="14.25" customHeight="1"/>
    <row r="26492" ht="14.25" customHeight="1"/>
    <row r="26493" ht="14.25" customHeight="1"/>
    <row r="26494" ht="14.25" customHeight="1"/>
    <row r="26495" ht="14.25" customHeight="1"/>
    <row r="26496" ht="14.25" customHeight="1"/>
    <row r="26497" ht="14.25" customHeight="1"/>
    <row r="26498" ht="14.25" customHeight="1"/>
    <row r="26499" ht="14.25" customHeight="1"/>
    <row r="26500" ht="14.25" customHeight="1"/>
    <row r="26501" ht="14.25" customHeight="1"/>
    <row r="26502" ht="14.25" customHeight="1"/>
    <row r="26503" ht="14.25" customHeight="1"/>
    <row r="26504" ht="14.25" customHeight="1"/>
    <row r="26505" ht="14.25" customHeight="1"/>
    <row r="26506" ht="14.25" customHeight="1"/>
    <row r="26507" ht="14.25" customHeight="1"/>
    <row r="26508" ht="14.25" customHeight="1"/>
    <row r="26509" ht="14.25" customHeight="1"/>
    <row r="26510" ht="14.25" customHeight="1"/>
    <row r="26511" ht="14.25" customHeight="1"/>
    <row r="26512" ht="14.25" customHeight="1"/>
    <row r="26513" ht="14.25" customHeight="1"/>
    <row r="26514" ht="14.25" customHeight="1"/>
    <row r="26515" ht="14.25" customHeight="1"/>
    <row r="26516" ht="14.25" customHeight="1"/>
    <row r="26517" ht="14.25" customHeight="1"/>
    <row r="26518" ht="14.25" customHeight="1"/>
    <row r="26519" ht="14.25" customHeight="1"/>
    <row r="26520" ht="14.25" customHeight="1"/>
    <row r="26521" ht="14.25" customHeight="1"/>
    <row r="26522" ht="14.25" customHeight="1"/>
    <row r="26523" ht="14.25" customHeight="1"/>
    <row r="26524" ht="14.25" customHeight="1"/>
    <row r="26525" ht="14.25" customHeight="1"/>
    <row r="26526" ht="14.25" customHeight="1"/>
    <row r="26527" ht="14.25" customHeight="1"/>
    <row r="26528" ht="14.25" customHeight="1"/>
    <row r="26529" ht="14.25" customHeight="1"/>
    <row r="26530" ht="14.25" customHeight="1"/>
    <row r="26531" ht="14.25" customHeight="1"/>
    <row r="26532" ht="14.25" customHeight="1"/>
    <row r="26533" ht="14.25" customHeight="1"/>
    <row r="26534" ht="14.25" customHeight="1"/>
    <row r="26535" ht="14.25" customHeight="1"/>
    <row r="26536" ht="14.25" customHeight="1"/>
    <row r="26537" ht="14.25" customHeight="1"/>
    <row r="26538" ht="14.25" customHeight="1"/>
    <row r="26539" ht="14.25" customHeight="1"/>
    <row r="26540" ht="14.25" customHeight="1"/>
    <row r="26541" ht="14.25" customHeight="1"/>
    <row r="26542" ht="14.25" customHeight="1"/>
    <row r="26543" ht="14.25" customHeight="1"/>
    <row r="26544" ht="14.25" customHeight="1"/>
    <row r="26545" ht="14.25" customHeight="1"/>
    <row r="26546" ht="14.25" customHeight="1"/>
    <row r="26547" ht="14.25" customHeight="1"/>
    <row r="26548" ht="14.25" customHeight="1"/>
    <row r="26549" ht="14.25" customHeight="1"/>
    <row r="26550" ht="14.25" customHeight="1"/>
    <row r="26551" ht="14.25" customHeight="1"/>
    <row r="26552" ht="14.25" customHeight="1"/>
    <row r="26553" ht="14.25" customHeight="1"/>
    <row r="26554" ht="14.25" customHeight="1"/>
    <row r="26555" ht="14.25" customHeight="1"/>
    <row r="26556" ht="14.25" customHeight="1"/>
    <row r="26557" ht="14.25" customHeight="1"/>
    <row r="26558" ht="14.25" customHeight="1"/>
    <row r="26559" ht="14.25" customHeight="1"/>
    <row r="26560" ht="14.25" customHeight="1"/>
    <row r="26561" ht="14.25" customHeight="1"/>
    <row r="26562" ht="14.25" customHeight="1"/>
    <row r="26563" ht="14.25" customHeight="1"/>
    <row r="26564" ht="14.25" customHeight="1"/>
    <row r="26565" ht="14.25" customHeight="1"/>
    <row r="26566" ht="14.25" customHeight="1"/>
    <row r="26567" ht="14.25" customHeight="1"/>
    <row r="26568" ht="14.25" customHeight="1"/>
    <row r="26569" ht="14.25" customHeight="1"/>
    <row r="26570" ht="14.25" customHeight="1"/>
    <row r="26571" ht="14.25" customHeight="1"/>
    <row r="26572" ht="14.25" customHeight="1"/>
    <row r="26573" ht="14.25" customHeight="1"/>
    <row r="26574" ht="14.25" customHeight="1"/>
    <row r="26575" ht="14.25" customHeight="1"/>
    <row r="26576" ht="14.25" customHeight="1"/>
    <row r="26577" ht="14.25" customHeight="1"/>
    <row r="26578" ht="14.25" customHeight="1"/>
    <row r="26579" ht="14.25" customHeight="1"/>
    <row r="26580" ht="14.25" customHeight="1"/>
    <row r="26581" ht="14.25" customHeight="1"/>
    <row r="26582" ht="14.25" customHeight="1"/>
    <row r="26583" ht="14.25" customHeight="1"/>
    <row r="26584" ht="14.25" customHeight="1"/>
    <row r="26585" ht="14.25" customHeight="1"/>
    <row r="26586" ht="14.25" customHeight="1"/>
    <row r="26587" ht="14.25" customHeight="1"/>
    <row r="26588" ht="14.25" customHeight="1"/>
    <row r="26589" ht="14.25" customHeight="1"/>
    <row r="26590" ht="14.25" customHeight="1"/>
    <row r="26591" ht="14.25" customHeight="1"/>
    <row r="26592" ht="14.25" customHeight="1"/>
    <row r="26593" ht="14.25" customHeight="1"/>
    <row r="26594" ht="14.25" customHeight="1"/>
    <row r="26595" ht="14.25" customHeight="1"/>
    <row r="26596" ht="14.25" customHeight="1"/>
    <row r="26597" ht="14.25" customHeight="1"/>
    <row r="26598" ht="14.25" customHeight="1"/>
    <row r="26599" ht="14.25" customHeight="1"/>
    <row r="26600" ht="14.25" customHeight="1"/>
    <row r="26601" ht="14.25" customHeight="1"/>
    <row r="26602" ht="14.25" customHeight="1"/>
    <row r="26603" ht="14.25" customHeight="1"/>
    <row r="26604" ht="14.25" customHeight="1"/>
    <row r="26605" ht="14.25" customHeight="1"/>
    <row r="26606" ht="14.25" customHeight="1"/>
    <row r="26607" ht="14.25" customHeight="1"/>
    <row r="26608" ht="14.25" customHeight="1"/>
    <row r="26609" ht="14.25" customHeight="1"/>
    <row r="26610" ht="14.25" customHeight="1"/>
    <row r="26611" ht="14.25" customHeight="1"/>
    <row r="26612" ht="14.25" customHeight="1"/>
    <row r="26613" ht="14.25" customHeight="1"/>
    <row r="26614" ht="14.25" customHeight="1"/>
    <row r="26615" ht="14.25" customHeight="1"/>
    <row r="26616" ht="14.25" customHeight="1"/>
    <row r="26617" ht="14.25" customHeight="1"/>
    <row r="26618" ht="14.25" customHeight="1"/>
    <row r="26619" ht="14.25" customHeight="1"/>
    <row r="26620" ht="14.25" customHeight="1"/>
    <row r="26621" ht="14.25" customHeight="1"/>
    <row r="26622" ht="14.25" customHeight="1"/>
    <row r="26623" ht="14.25" customHeight="1"/>
    <row r="26624" ht="14.25" customHeight="1"/>
    <row r="26625" ht="14.25" customHeight="1"/>
    <row r="26626" ht="14.25" customHeight="1"/>
    <row r="26627" ht="14.25" customHeight="1"/>
    <row r="26628" ht="14.25" customHeight="1"/>
    <row r="26629" ht="14.25" customHeight="1"/>
    <row r="26630" ht="14.25" customHeight="1"/>
    <row r="26631" ht="14.25" customHeight="1"/>
    <row r="26632" ht="14.25" customHeight="1"/>
    <row r="26633" ht="14.25" customHeight="1"/>
    <row r="26634" ht="14.25" customHeight="1"/>
    <row r="26635" ht="14.25" customHeight="1"/>
    <row r="26636" ht="14.25" customHeight="1"/>
    <row r="26637" ht="14.25" customHeight="1"/>
    <row r="26638" ht="14.25" customHeight="1"/>
    <row r="26639" ht="14.25" customHeight="1"/>
    <row r="26640" ht="14.25" customHeight="1"/>
    <row r="26641" ht="14.25" customHeight="1"/>
    <row r="26642" ht="14.25" customHeight="1"/>
    <row r="26643" ht="14.25" customHeight="1"/>
    <row r="26644" ht="14.25" customHeight="1"/>
    <row r="26645" ht="14.25" customHeight="1"/>
    <row r="26646" ht="14.25" customHeight="1"/>
    <row r="26647" ht="14.25" customHeight="1"/>
    <row r="26648" ht="14.25" customHeight="1"/>
    <row r="26649" ht="14.25" customHeight="1"/>
    <row r="26650" ht="14.25" customHeight="1"/>
    <row r="26651" ht="14.25" customHeight="1"/>
    <row r="26652" ht="14.25" customHeight="1"/>
    <row r="26653" ht="14.25" customHeight="1"/>
    <row r="26654" ht="14.25" customHeight="1"/>
    <row r="26655" ht="14.25" customHeight="1"/>
    <row r="26656" ht="14.25" customHeight="1"/>
    <row r="26657" ht="14.25" customHeight="1"/>
    <row r="26658" ht="14.25" customHeight="1"/>
    <row r="26659" ht="14.25" customHeight="1"/>
    <row r="26660" ht="14.25" customHeight="1"/>
    <row r="26661" ht="14.25" customHeight="1"/>
    <row r="26662" ht="14.25" customHeight="1"/>
    <row r="26663" ht="14.25" customHeight="1"/>
    <row r="26664" ht="14.25" customHeight="1"/>
    <row r="26665" ht="14.25" customHeight="1"/>
    <row r="26666" ht="14.25" customHeight="1"/>
    <row r="26667" ht="14.25" customHeight="1"/>
    <row r="26668" ht="14.25" customHeight="1"/>
    <row r="26669" ht="14.25" customHeight="1"/>
    <row r="26670" ht="14.25" customHeight="1"/>
    <row r="26671" ht="14.25" customHeight="1"/>
    <row r="26672" ht="14.25" customHeight="1"/>
    <row r="26673" ht="14.25" customHeight="1"/>
    <row r="26674" ht="14.25" customHeight="1"/>
    <row r="26675" ht="14.25" customHeight="1"/>
    <row r="26676" ht="14.25" customHeight="1"/>
    <row r="26677" ht="14.25" customHeight="1"/>
    <row r="26678" ht="14.25" customHeight="1"/>
    <row r="26679" ht="14.25" customHeight="1"/>
    <row r="26680" ht="14.25" customHeight="1"/>
    <row r="26681" ht="14.25" customHeight="1"/>
    <row r="26682" ht="14.25" customHeight="1"/>
    <row r="26683" ht="14.25" customHeight="1"/>
    <row r="26684" ht="14.25" customHeight="1"/>
    <row r="26685" ht="14.25" customHeight="1"/>
    <row r="26686" ht="14.25" customHeight="1"/>
    <row r="26687" ht="14.25" customHeight="1"/>
    <row r="26688" ht="14.25" customHeight="1"/>
    <row r="26689" ht="14.25" customHeight="1"/>
    <row r="26690" ht="14.25" customHeight="1"/>
    <row r="26691" ht="14.25" customHeight="1"/>
    <row r="26692" ht="14.25" customHeight="1"/>
    <row r="26693" ht="14.25" customHeight="1"/>
    <row r="26694" ht="14.25" customHeight="1"/>
    <row r="26695" ht="14.25" customHeight="1"/>
    <row r="26696" ht="14.25" customHeight="1"/>
    <row r="26697" ht="14.25" customHeight="1"/>
    <row r="26698" ht="14.25" customHeight="1"/>
    <row r="26699" ht="14.25" customHeight="1"/>
    <row r="26700" ht="14.25" customHeight="1"/>
    <row r="26701" ht="14.25" customHeight="1"/>
    <row r="26702" ht="14.25" customHeight="1"/>
    <row r="26703" ht="14.25" customHeight="1"/>
    <row r="26704" ht="14.25" customHeight="1"/>
    <row r="26705" ht="14.25" customHeight="1"/>
    <row r="26706" ht="14.25" customHeight="1"/>
    <row r="26707" ht="14.25" customHeight="1"/>
    <row r="26708" ht="14.25" customHeight="1"/>
    <row r="26709" ht="14.25" customHeight="1"/>
    <row r="26710" ht="14.25" customHeight="1"/>
    <row r="26711" ht="14.25" customHeight="1"/>
    <row r="26712" ht="14.25" customHeight="1"/>
    <row r="26713" ht="14.25" customHeight="1"/>
    <row r="26714" ht="14.25" customHeight="1"/>
    <row r="26715" ht="14.25" customHeight="1"/>
    <row r="26716" ht="14.25" customHeight="1"/>
    <row r="26717" ht="14.25" customHeight="1"/>
    <row r="26718" ht="14.25" customHeight="1"/>
    <row r="26719" ht="14.25" customHeight="1"/>
    <row r="26720" ht="14.25" customHeight="1"/>
    <row r="26721" ht="14.25" customHeight="1"/>
    <row r="26722" ht="14.25" customHeight="1"/>
    <row r="26723" ht="14.25" customHeight="1"/>
    <row r="26724" ht="14.25" customHeight="1"/>
    <row r="26725" ht="14.25" customHeight="1"/>
    <row r="26726" ht="14.25" customHeight="1"/>
    <row r="26727" ht="14.25" customHeight="1"/>
    <row r="26728" ht="14.25" customHeight="1"/>
    <row r="26729" ht="14.25" customHeight="1"/>
    <row r="26730" ht="14.25" customHeight="1"/>
    <row r="26731" ht="14.25" customHeight="1"/>
    <row r="26732" ht="14.25" customHeight="1"/>
    <row r="26733" ht="14.25" customHeight="1"/>
    <row r="26734" ht="14.25" customHeight="1"/>
    <row r="26735" ht="14.25" customHeight="1"/>
    <row r="26736" ht="14.25" customHeight="1"/>
    <row r="26737" ht="14.25" customHeight="1"/>
    <row r="26738" ht="14.25" customHeight="1"/>
    <row r="26739" ht="14.25" customHeight="1"/>
    <row r="26740" ht="14.25" customHeight="1"/>
    <row r="26741" ht="14.25" customHeight="1"/>
    <row r="26742" ht="14.25" customHeight="1"/>
    <row r="26743" ht="14.25" customHeight="1"/>
    <row r="26744" ht="14.25" customHeight="1"/>
    <row r="26745" ht="14.25" customHeight="1"/>
    <row r="26746" ht="14.25" customHeight="1"/>
    <row r="26747" ht="14.25" customHeight="1"/>
    <row r="26748" ht="14.25" customHeight="1"/>
    <row r="26749" ht="14.25" customHeight="1"/>
    <row r="26750" ht="14.25" customHeight="1"/>
    <row r="26751" ht="14.25" customHeight="1"/>
    <row r="26752" ht="14.25" customHeight="1"/>
    <row r="26753" ht="14.25" customHeight="1"/>
    <row r="26754" ht="14.25" customHeight="1"/>
    <row r="26755" ht="14.25" customHeight="1"/>
    <row r="26756" ht="14.25" customHeight="1"/>
    <row r="26757" ht="14.25" customHeight="1"/>
    <row r="26758" ht="14.25" customHeight="1"/>
    <row r="26759" ht="14.25" customHeight="1"/>
    <row r="26760" ht="14.25" customHeight="1"/>
    <row r="26761" ht="14.25" customHeight="1"/>
    <row r="26762" ht="14.25" customHeight="1"/>
    <row r="26763" ht="14.25" customHeight="1"/>
    <row r="26764" ht="14.25" customHeight="1"/>
    <row r="26765" ht="14.25" customHeight="1"/>
    <row r="26766" ht="14.25" customHeight="1"/>
    <row r="26767" ht="14.25" customHeight="1"/>
    <row r="26768" ht="14.25" customHeight="1"/>
    <row r="26769" ht="14.25" customHeight="1"/>
    <row r="26770" ht="14.25" customHeight="1"/>
    <row r="26771" ht="14.25" customHeight="1"/>
    <row r="26772" ht="14.25" customHeight="1"/>
    <row r="26773" ht="14.25" customHeight="1"/>
    <row r="26774" ht="14.25" customHeight="1"/>
    <row r="26775" ht="14.25" customHeight="1"/>
    <row r="26776" ht="14.25" customHeight="1"/>
    <row r="26777" ht="14.25" customHeight="1"/>
    <row r="26778" ht="14.25" customHeight="1"/>
    <row r="26779" ht="14.25" customHeight="1"/>
    <row r="26780" ht="14.25" customHeight="1"/>
    <row r="26781" ht="14.25" customHeight="1"/>
    <row r="26782" ht="14.25" customHeight="1"/>
    <row r="26783" ht="14.25" customHeight="1"/>
    <row r="26784" ht="14.25" customHeight="1"/>
    <row r="26785" ht="14.25" customHeight="1"/>
    <row r="26786" ht="14.25" customHeight="1"/>
    <row r="26787" ht="14.25" customHeight="1"/>
    <row r="26788" ht="14.25" customHeight="1"/>
    <row r="26789" ht="14.25" customHeight="1"/>
    <row r="26790" ht="14.25" customHeight="1"/>
    <row r="26791" ht="14.25" customHeight="1"/>
    <row r="26792" ht="14.25" customHeight="1"/>
    <row r="26793" ht="14.25" customHeight="1"/>
    <row r="26794" ht="14.25" customHeight="1"/>
    <row r="26795" ht="14.25" customHeight="1"/>
    <row r="26796" ht="14.25" customHeight="1"/>
    <row r="26797" ht="14.25" customHeight="1"/>
    <row r="26798" ht="14.25" customHeight="1"/>
    <row r="26799" ht="14.25" customHeight="1"/>
    <row r="26800" ht="14.25" customHeight="1"/>
    <row r="26801" ht="14.25" customHeight="1"/>
    <row r="26802" ht="14.25" customHeight="1"/>
    <row r="26803" ht="14.25" customHeight="1"/>
    <row r="26804" ht="14.25" customHeight="1"/>
    <row r="26805" ht="14.25" customHeight="1"/>
    <row r="26806" ht="14.25" customHeight="1"/>
    <row r="26807" ht="14.25" customHeight="1"/>
    <row r="26808" ht="14.25" customHeight="1"/>
    <row r="26809" ht="14.25" customHeight="1"/>
    <row r="26810" ht="14.25" customHeight="1"/>
    <row r="26811" ht="14.25" customHeight="1"/>
    <row r="26812" ht="14.25" customHeight="1"/>
    <row r="26813" ht="14.25" customHeight="1"/>
    <row r="26814" ht="14.25" customHeight="1"/>
    <row r="26815" ht="14.25" customHeight="1"/>
    <row r="26816" ht="14.25" customHeight="1"/>
    <row r="26817" ht="14.25" customHeight="1"/>
    <row r="26818" ht="14.25" customHeight="1"/>
    <row r="26819" ht="14.25" customHeight="1"/>
    <row r="26820" ht="14.25" customHeight="1"/>
    <row r="26821" ht="14.25" customHeight="1"/>
    <row r="26822" ht="14.25" customHeight="1"/>
    <row r="26823" ht="14.25" customHeight="1"/>
    <row r="26824" ht="14.25" customHeight="1"/>
    <row r="26825" ht="14.25" customHeight="1"/>
    <row r="26826" ht="14.25" customHeight="1"/>
    <row r="26827" ht="14.25" customHeight="1"/>
    <row r="26828" ht="14.25" customHeight="1"/>
    <row r="26829" ht="14.25" customHeight="1"/>
    <row r="26830" ht="14.25" customHeight="1"/>
    <row r="26831" ht="14.25" customHeight="1"/>
    <row r="26832" ht="14.25" customHeight="1"/>
    <row r="26833" ht="14.25" customHeight="1"/>
    <row r="26834" ht="14.25" customHeight="1"/>
    <row r="26835" ht="14.25" customHeight="1"/>
    <row r="26836" ht="14.25" customHeight="1"/>
    <row r="26837" ht="14.25" customHeight="1"/>
    <row r="26838" ht="14.25" customHeight="1"/>
    <row r="26839" ht="14.25" customHeight="1"/>
    <row r="26840" ht="14.25" customHeight="1"/>
    <row r="26841" ht="14.25" customHeight="1"/>
    <row r="26842" ht="14.25" customHeight="1"/>
    <row r="26843" ht="14.25" customHeight="1"/>
    <row r="26844" ht="14.25" customHeight="1"/>
    <row r="26845" ht="14.25" customHeight="1"/>
    <row r="26846" ht="14.25" customHeight="1"/>
    <row r="26847" ht="14.25" customHeight="1"/>
    <row r="26848" ht="14.25" customHeight="1"/>
    <row r="26849" ht="14.25" customHeight="1"/>
    <row r="26850" ht="14.25" customHeight="1"/>
    <row r="26851" ht="14.25" customHeight="1"/>
    <row r="26852" ht="14.25" customHeight="1"/>
    <row r="26853" ht="14.25" customHeight="1"/>
    <row r="26854" ht="14.25" customHeight="1"/>
    <row r="26855" ht="14.25" customHeight="1"/>
    <row r="26856" ht="14.25" customHeight="1"/>
    <row r="26857" ht="14.25" customHeight="1"/>
    <row r="26858" ht="14.25" customHeight="1"/>
    <row r="26859" ht="14.25" customHeight="1"/>
    <row r="26860" ht="14.25" customHeight="1"/>
    <row r="26861" ht="14.25" customHeight="1"/>
    <row r="26862" ht="14.25" customHeight="1"/>
    <row r="26863" ht="14.25" customHeight="1"/>
    <row r="26864" ht="14.25" customHeight="1"/>
    <row r="26865" ht="14.25" customHeight="1"/>
    <row r="26866" ht="14.25" customHeight="1"/>
    <row r="26867" ht="14.25" customHeight="1"/>
    <row r="26868" ht="14.25" customHeight="1"/>
    <row r="26869" ht="14.25" customHeight="1"/>
    <row r="26870" ht="14.25" customHeight="1"/>
    <row r="26871" ht="14.25" customHeight="1"/>
    <row r="26872" ht="14.25" customHeight="1"/>
    <row r="26873" ht="14.25" customHeight="1"/>
    <row r="26874" ht="14.25" customHeight="1"/>
    <row r="26875" ht="14.25" customHeight="1"/>
    <row r="26876" ht="14.25" customHeight="1"/>
    <row r="26877" ht="14.25" customHeight="1"/>
    <row r="26878" ht="14.25" customHeight="1"/>
    <row r="26879" ht="14.25" customHeight="1"/>
    <row r="26880" ht="14.25" customHeight="1"/>
    <row r="26881" ht="14.25" customHeight="1"/>
    <row r="26882" ht="14.25" customHeight="1"/>
    <row r="26883" ht="14.25" customHeight="1"/>
    <row r="26884" ht="14.25" customHeight="1"/>
    <row r="26885" ht="14.25" customHeight="1"/>
    <row r="26886" ht="14.25" customHeight="1"/>
    <row r="26887" ht="14.25" customHeight="1"/>
    <row r="26888" ht="14.25" customHeight="1"/>
    <row r="26889" ht="14.25" customHeight="1"/>
    <row r="26890" ht="14.25" customHeight="1"/>
    <row r="26891" ht="14.25" customHeight="1"/>
    <row r="26892" ht="14.25" customHeight="1"/>
    <row r="26893" ht="14.25" customHeight="1"/>
    <row r="26894" ht="14.25" customHeight="1"/>
    <row r="26895" ht="14.25" customHeight="1"/>
    <row r="26896" ht="14.25" customHeight="1"/>
    <row r="26897" ht="14.25" customHeight="1"/>
    <row r="26898" ht="14.25" customHeight="1"/>
    <row r="26899" ht="14.25" customHeight="1"/>
    <row r="26900" ht="14.25" customHeight="1"/>
    <row r="26901" ht="14.25" customHeight="1"/>
    <row r="26902" ht="14.25" customHeight="1"/>
    <row r="26903" ht="14.25" customHeight="1"/>
    <row r="26904" ht="14.25" customHeight="1"/>
    <row r="26905" ht="14.25" customHeight="1"/>
    <row r="26906" ht="14.25" customHeight="1"/>
    <row r="26907" ht="14.25" customHeight="1"/>
    <row r="26908" ht="14.25" customHeight="1"/>
    <row r="26909" ht="14.25" customHeight="1"/>
    <row r="26910" ht="14.25" customHeight="1"/>
    <row r="26911" ht="14.25" customHeight="1"/>
    <row r="26912" ht="14.25" customHeight="1"/>
    <row r="26913" ht="14.25" customHeight="1"/>
    <row r="26914" ht="14.25" customHeight="1"/>
    <row r="26915" ht="14.25" customHeight="1"/>
    <row r="26916" ht="14.25" customHeight="1"/>
    <row r="26917" ht="14.25" customHeight="1"/>
    <row r="26918" ht="14.25" customHeight="1"/>
    <row r="26919" ht="14.25" customHeight="1"/>
    <row r="26920" ht="14.25" customHeight="1"/>
    <row r="26921" ht="14.25" customHeight="1"/>
    <row r="26922" ht="14.25" customHeight="1"/>
    <row r="26923" ht="14.25" customHeight="1"/>
    <row r="26924" ht="14.25" customHeight="1"/>
    <row r="26925" ht="14.25" customHeight="1"/>
    <row r="26926" ht="14.25" customHeight="1"/>
    <row r="26927" ht="14.25" customHeight="1"/>
    <row r="26928" ht="14.25" customHeight="1"/>
    <row r="26929" ht="14.25" customHeight="1"/>
    <row r="26930" ht="14.25" customHeight="1"/>
    <row r="26931" ht="14.25" customHeight="1"/>
    <row r="26932" ht="14.25" customHeight="1"/>
    <row r="26933" ht="14.25" customHeight="1"/>
    <row r="26934" ht="14.25" customHeight="1"/>
    <row r="26935" ht="14.25" customHeight="1"/>
    <row r="26936" ht="14.25" customHeight="1"/>
    <row r="26937" ht="14.25" customHeight="1"/>
    <row r="26938" ht="14.25" customHeight="1"/>
    <row r="26939" ht="14.25" customHeight="1"/>
    <row r="26940" ht="14.25" customHeight="1"/>
    <row r="26941" ht="14.25" customHeight="1"/>
    <row r="26942" ht="14.25" customHeight="1"/>
    <row r="26943" ht="14.25" customHeight="1"/>
    <row r="26944" ht="14.25" customHeight="1"/>
    <row r="26945" ht="14.25" customHeight="1"/>
    <row r="26946" ht="14.25" customHeight="1"/>
    <row r="26947" ht="14.25" customHeight="1"/>
    <row r="26948" ht="14.25" customHeight="1"/>
    <row r="26949" ht="14.25" customHeight="1"/>
    <row r="26950" ht="14.25" customHeight="1"/>
    <row r="26951" ht="14.25" customHeight="1"/>
    <row r="26952" ht="14.25" customHeight="1"/>
    <row r="26953" ht="14.25" customHeight="1"/>
    <row r="26954" ht="14.25" customHeight="1"/>
    <row r="26955" ht="14.25" customHeight="1"/>
    <row r="26956" ht="14.25" customHeight="1"/>
    <row r="26957" ht="14.25" customHeight="1"/>
    <row r="26958" ht="14.25" customHeight="1"/>
    <row r="26959" ht="14.25" customHeight="1"/>
    <row r="26960" ht="14.25" customHeight="1"/>
    <row r="26961" ht="14.25" customHeight="1"/>
    <row r="26962" ht="14.25" customHeight="1"/>
    <row r="26963" ht="14.25" customHeight="1"/>
    <row r="26964" ht="14.25" customHeight="1"/>
    <row r="26965" ht="14.25" customHeight="1"/>
    <row r="26966" ht="14.25" customHeight="1"/>
    <row r="26967" ht="14.25" customHeight="1"/>
    <row r="26968" ht="14.25" customHeight="1"/>
    <row r="26969" ht="14.25" customHeight="1"/>
    <row r="26970" ht="14.25" customHeight="1"/>
    <row r="26971" ht="14.25" customHeight="1"/>
    <row r="26972" ht="14.25" customHeight="1"/>
    <row r="26973" ht="14.25" customHeight="1"/>
    <row r="26974" ht="14.25" customHeight="1"/>
    <row r="26975" ht="14.25" customHeight="1"/>
    <row r="26976" ht="14.25" customHeight="1"/>
    <row r="26977" ht="14.25" customHeight="1"/>
    <row r="26978" ht="14.25" customHeight="1"/>
    <row r="26979" ht="14.25" customHeight="1"/>
    <row r="26980" ht="14.25" customHeight="1"/>
    <row r="26981" ht="14.25" customHeight="1"/>
    <row r="26982" ht="14.25" customHeight="1"/>
    <row r="26983" ht="14.25" customHeight="1"/>
    <row r="26984" ht="14.25" customHeight="1"/>
    <row r="26985" ht="14.25" customHeight="1"/>
    <row r="26986" ht="14.25" customHeight="1"/>
    <row r="26987" ht="14.25" customHeight="1"/>
    <row r="26988" ht="14.25" customHeight="1"/>
    <row r="26989" ht="14.25" customHeight="1"/>
    <row r="26990" ht="14.25" customHeight="1"/>
    <row r="26991" ht="14.25" customHeight="1"/>
    <row r="26992" ht="14.25" customHeight="1"/>
    <row r="26993" ht="14.25" customHeight="1"/>
    <row r="26994" ht="14.25" customHeight="1"/>
    <row r="26995" ht="14.25" customHeight="1"/>
    <row r="26996" ht="14.25" customHeight="1"/>
    <row r="26997" ht="14.25" customHeight="1"/>
    <row r="26998" ht="14.25" customHeight="1"/>
    <row r="26999" ht="14.25" customHeight="1"/>
    <row r="27000" ht="14.25" customHeight="1"/>
    <row r="27001" ht="14.25" customHeight="1"/>
    <row r="27002" ht="14.25" customHeight="1"/>
    <row r="27003" ht="14.25" customHeight="1"/>
    <row r="27004" ht="14.25" customHeight="1"/>
    <row r="27005" ht="14.25" customHeight="1"/>
    <row r="27006" ht="14.25" customHeight="1"/>
    <row r="27007" ht="14.25" customHeight="1"/>
    <row r="27008" ht="14.25" customHeight="1"/>
    <row r="27009" ht="14.25" customHeight="1"/>
    <row r="27010" ht="14.25" customHeight="1"/>
    <row r="27011" ht="14.25" customHeight="1"/>
    <row r="27012" ht="14.25" customHeight="1"/>
    <row r="27013" ht="14.25" customHeight="1"/>
    <row r="27014" ht="14.25" customHeight="1"/>
    <row r="27015" ht="14.25" customHeight="1"/>
    <row r="27016" ht="14.25" customHeight="1"/>
    <row r="27017" ht="14.25" customHeight="1"/>
    <row r="27018" ht="14.25" customHeight="1"/>
    <row r="27019" ht="14.25" customHeight="1"/>
    <row r="27020" ht="14.25" customHeight="1"/>
    <row r="27021" ht="14.25" customHeight="1"/>
    <row r="27022" ht="14.25" customHeight="1"/>
    <row r="27023" ht="14.25" customHeight="1"/>
    <row r="27024" ht="14.25" customHeight="1"/>
    <row r="27025" ht="14.25" customHeight="1"/>
    <row r="27026" ht="14.25" customHeight="1"/>
    <row r="27027" ht="14.25" customHeight="1"/>
    <row r="27028" ht="14.25" customHeight="1"/>
    <row r="27029" ht="14.25" customHeight="1"/>
    <row r="27030" ht="14.25" customHeight="1"/>
    <row r="27031" ht="14.25" customHeight="1"/>
    <row r="27032" ht="14.25" customHeight="1"/>
    <row r="27033" ht="14.25" customHeight="1"/>
    <row r="27034" ht="14.25" customHeight="1"/>
    <row r="27035" ht="14.25" customHeight="1"/>
    <row r="27036" ht="14.25" customHeight="1"/>
    <row r="27037" ht="14.25" customHeight="1"/>
    <row r="27038" ht="14.25" customHeight="1"/>
    <row r="27039" ht="14.25" customHeight="1"/>
    <row r="27040" ht="14.25" customHeight="1"/>
    <row r="27041" ht="14.25" customHeight="1"/>
    <row r="27042" ht="14.25" customHeight="1"/>
    <row r="27043" ht="14.25" customHeight="1"/>
    <row r="27044" ht="14.25" customHeight="1"/>
    <row r="27045" ht="14.25" customHeight="1"/>
    <row r="27046" ht="14.25" customHeight="1"/>
    <row r="27047" ht="14.25" customHeight="1"/>
    <row r="27048" ht="14.25" customHeight="1"/>
    <row r="27049" ht="14.25" customHeight="1"/>
    <row r="27050" ht="14.25" customHeight="1"/>
    <row r="27051" ht="14.25" customHeight="1"/>
    <row r="27052" ht="14.25" customHeight="1"/>
    <row r="27053" ht="14.25" customHeight="1"/>
    <row r="27054" ht="14.25" customHeight="1"/>
    <row r="27055" ht="14.25" customHeight="1"/>
    <row r="27056" ht="14.25" customHeight="1"/>
    <row r="27057" ht="14.25" customHeight="1"/>
    <row r="27058" ht="14.25" customHeight="1"/>
    <row r="27059" ht="14.25" customHeight="1"/>
    <row r="27060" ht="14.25" customHeight="1"/>
    <row r="27061" ht="14.25" customHeight="1"/>
    <row r="27062" ht="14.25" customHeight="1"/>
    <row r="27063" ht="14.25" customHeight="1"/>
    <row r="27064" ht="14.25" customHeight="1"/>
    <row r="27065" ht="14.25" customHeight="1"/>
    <row r="27066" ht="14.25" customHeight="1"/>
    <row r="27067" ht="14.25" customHeight="1"/>
    <row r="27068" ht="14.25" customHeight="1"/>
    <row r="27069" ht="14.25" customHeight="1"/>
    <row r="27070" ht="14.25" customHeight="1"/>
    <row r="27071" ht="14.25" customHeight="1"/>
    <row r="27072" ht="14.25" customHeight="1"/>
    <row r="27073" ht="14.25" customHeight="1"/>
    <row r="27074" ht="14.25" customHeight="1"/>
    <row r="27075" ht="14.25" customHeight="1"/>
    <row r="27076" ht="14.25" customHeight="1"/>
    <row r="27077" ht="14.25" customHeight="1"/>
    <row r="27078" ht="14.25" customHeight="1"/>
    <row r="27079" ht="14.25" customHeight="1"/>
    <row r="27080" ht="14.25" customHeight="1"/>
    <row r="27081" ht="14.25" customHeight="1"/>
    <row r="27082" ht="14.25" customHeight="1"/>
    <row r="27083" ht="14.25" customHeight="1"/>
    <row r="27084" ht="14.25" customHeight="1"/>
    <row r="27085" ht="14.25" customHeight="1"/>
    <row r="27086" ht="14.25" customHeight="1"/>
    <row r="27087" ht="14.25" customHeight="1"/>
    <row r="27088" ht="14.25" customHeight="1"/>
    <row r="27089" ht="14.25" customHeight="1"/>
    <row r="27090" ht="14.25" customHeight="1"/>
    <row r="27091" ht="14.25" customHeight="1"/>
    <row r="27092" ht="14.25" customHeight="1"/>
    <row r="27093" ht="14.25" customHeight="1"/>
    <row r="27094" ht="14.25" customHeight="1"/>
    <row r="27095" ht="14.25" customHeight="1"/>
    <row r="27096" ht="14.25" customHeight="1"/>
    <row r="27097" ht="14.25" customHeight="1"/>
    <row r="27098" ht="14.25" customHeight="1"/>
    <row r="27099" ht="14.25" customHeight="1"/>
    <row r="27100" ht="14.25" customHeight="1"/>
    <row r="27101" ht="14.25" customHeight="1"/>
    <row r="27102" ht="14.25" customHeight="1"/>
    <row r="27103" ht="14.25" customHeight="1"/>
    <row r="27104" ht="14.25" customHeight="1"/>
    <row r="27105" ht="14.25" customHeight="1"/>
    <row r="27106" ht="14.25" customHeight="1"/>
    <row r="27107" ht="14.25" customHeight="1"/>
    <row r="27108" ht="14.25" customHeight="1"/>
    <row r="27109" ht="14.25" customHeight="1"/>
    <row r="27110" ht="14.25" customHeight="1"/>
    <row r="27111" ht="14.25" customHeight="1"/>
    <row r="27112" ht="14.25" customHeight="1"/>
    <row r="27113" ht="14.25" customHeight="1"/>
    <row r="27114" ht="14.25" customHeight="1"/>
    <row r="27115" ht="14.25" customHeight="1"/>
    <row r="27116" ht="14.25" customHeight="1"/>
    <row r="27117" ht="14.25" customHeight="1"/>
    <row r="27118" ht="14.25" customHeight="1"/>
    <row r="27119" ht="14.25" customHeight="1"/>
    <row r="27120" ht="14.25" customHeight="1"/>
    <row r="27121" ht="14.25" customHeight="1"/>
    <row r="27122" ht="14.25" customHeight="1"/>
    <row r="27123" ht="14.25" customHeight="1"/>
    <row r="27124" ht="14.25" customHeight="1"/>
    <row r="27125" ht="14.25" customHeight="1"/>
    <row r="27126" ht="14.25" customHeight="1"/>
    <row r="27127" ht="14.25" customHeight="1"/>
    <row r="27128" ht="14.25" customHeight="1"/>
    <row r="27129" ht="14.25" customHeight="1"/>
    <row r="27130" ht="14.25" customHeight="1"/>
    <row r="27131" ht="14.25" customHeight="1"/>
    <row r="27132" ht="14.25" customHeight="1"/>
    <row r="27133" ht="14.25" customHeight="1"/>
    <row r="27134" ht="14.25" customHeight="1"/>
    <row r="27135" ht="14.25" customHeight="1"/>
    <row r="27136" ht="14.25" customHeight="1"/>
    <row r="27137" ht="14.25" customHeight="1"/>
    <row r="27138" ht="14.25" customHeight="1"/>
    <row r="27139" ht="14.25" customHeight="1"/>
    <row r="27140" ht="14.25" customHeight="1"/>
    <row r="27141" ht="14.25" customHeight="1"/>
    <row r="27142" ht="14.25" customHeight="1"/>
    <row r="27143" ht="14.25" customHeight="1"/>
    <row r="27144" ht="14.25" customHeight="1"/>
    <row r="27145" ht="14.25" customHeight="1"/>
    <row r="27146" ht="14.25" customHeight="1"/>
    <row r="27147" ht="14.25" customHeight="1"/>
    <row r="27148" ht="14.25" customHeight="1"/>
    <row r="27149" ht="14.25" customHeight="1"/>
    <row r="27150" ht="14.25" customHeight="1"/>
    <row r="27151" ht="14.25" customHeight="1"/>
    <row r="27152" ht="14.25" customHeight="1"/>
    <row r="27153" ht="14.25" customHeight="1"/>
    <row r="27154" ht="14.25" customHeight="1"/>
    <row r="27155" ht="14.25" customHeight="1"/>
    <row r="27156" ht="14.25" customHeight="1"/>
    <row r="27157" ht="14.25" customHeight="1"/>
    <row r="27158" ht="14.25" customHeight="1"/>
    <row r="27159" ht="14.25" customHeight="1"/>
    <row r="27160" ht="14.25" customHeight="1"/>
    <row r="27161" ht="14.25" customHeight="1"/>
    <row r="27162" ht="14.25" customHeight="1"/>
    <row r="27163" ht="14.25" customHeight="1"/>
    <row r="27164" ht="14.25" customHeight="1"/>
    <row r="27165" ht="14.25" customHeight="1"/>
    <row r="27166" ht="14.25" customHeight="1"/>
    <row r="27167" ht="14.25" customHeight="1"/>
    <row r="27168" ht="14.25" customHeight="1"/>
    <row r="27169" ht="14.25" customHeight="1"/>
    <row r="27170" ht="14.25" customHeight="1"/>
    <row r="27171" ht="14.25" customHeight="1"/>
    <row r="27172" ht="14.25" customHeight="1"/>
    <row r="27173" ht="14.25" customHeight="1"/>
    <row r="27174" ht="14.25" customHeight="1"/>
    <row r="27175" ht="14.25" customHeight="1"/>
    <row r="27176" ht="14.25" customHeight="1"/>
    <row r="27177" ht="14.25" customHeight="1"/>
    <row r="27178" ht="14.25" customHeight="1"/>
    <row r="27179" ht="14.25" customHeight="1"/>
    <row r="27180" ht="14.25" customHeight="1"/>
    <row r="27181" ht="14.25" customHeight="1"/>
    <row r="27182" ht="14.25" customHeight="1"/>
    <row r="27183" ht="14.25" customHeight="1"/>
    <row r="27184" ht="14.25" customHeight="1"/>
    <row r="27185" ht="14.25" customHeight="1"/>
    <row r="27186" ht="14.25" customHeight="1"/>
    <row r="27187" ht="14.25" customHeight="1"/>
    <row r="27188" ht="14.25" customHeight="1"/>
    <row r="27189" ht="14.25" customHeight="1"/>
    <row r="27190" ht="14.25" customHeight="1"/>
    <row r="27191" ht="14.25" customHeight="1"/>
    <row r="27192" ht="14.25" customHeight="1"/>
    <row r="27193" ht="14.25" customHeight="1"/>
    <row r="27194" ht="14.25" customHeight="1"/>
    <row r="27195" ht="14.25" customHeight="1"/>
    <row r="27196" ht="14.25" customHeight="1"/>
    <row r="27197" ht="14.25" customHeight="1"/>
    <row r="27198" ht="14.25" customHeight="1"/>
    <row r="27199" ht="14.25" customHeight="1"/>
    <row r="27200" ht="14.25" customHeight="1"/>
    <row r="27201" ht="14.25" customHeight="1"/>
    <row r="27202" ht="14.25" customHeight="1"/>
    <row r="27203" ht="14.25" customHeight="1"/>
    <row r="27204" ht="14.25" customHeight="1"/>
    <row r="27205" ht="14.25" customHeight="1"/>
    <row r="27206" ht="14.25" customHeight="1"/>
    <row r="27207" ht="14.25" customHeight="1"/>
    <row r="27208" ht="14.25" customHeight="1"/>
    <row r="27209" ht="14.25" customHeight="1"/>
    <row r="27210" ht="14.25" customHeight="1"/>
    <row r="27211" ht="14.25" customHeight="1"/>
    <row r="27212" ht="14.25" customHeight="1"/>
    <row r="27213" ht="14.25" customHeight="1"/>
    <row r="27214" ht="14.25" customHeight="1"/>
    <row r="27215" ht="14.25" customHeight="1"/>
    <row r="27216" ht="14.25" customHeight="1"/>
    <row r="27217" ht="14.25" customHeight="1"/>
    <row r="27218" ht="14.25" customHeight="1"/>
    <row r="27219" ht="14.25" customHeight="1"/>
    <row r="27220" ht="14.25" customHeight="1"/>
    <row r="27221" ht="14.25" customHeight="1"/>
    <row r="27222" ht="14.25" customHeight="1"/>
    <row r="27223" ht="14.25" customHeight="1"/>
    <row r="27224" ht="14.25" customHeight="1"/>
    <row r="27225" ht="14.25" customHeight="1"/>
    <row r="27226" ht="14.25" customHeight="1"/>
    <row r="27227" ht="14.25" customHeight="1"/>
    <row r="27228" ht="14.25" customHeight="1"/>
    <row r="27229" ht="14.25" customHeight="1"/>
    <row r="27230" ht="14.25" customHeight="1"/>
    <row r="27231" ht="14.25" customHeight="1"/>
    <row r="27232" ht="14.25" customHeight="1"/>
    <row r="27233" ht="14.25" customHeight="1"/>
    <row r="27234" ht="14.25" customHeight="1"/>
    <row r="27235" ht="14.25" customHeight="1"/>
    <row r="27236" ht="14.25" customHeight="1"/>
    <row r="27237" ht="14.25" customHeight="1"/>
    <row r="27238" ht="14.25" customHeight="1"/>
    <row r="27239" ht="14.25" customHeight="1"/>
    <row r="27240" ht="14.25" customHeight="1"/>
    <row r="27241" ht="14.25" customHeight="1"/>
    <row r="27242" ht="14.25" customHeight="1"/>
    <row r="27243" ht="14.25" customHeight="1"/>
    <row r="27244" ht="14.25" customHeight="1"/>
    <row r="27245" ht="14.25" customHeight="1"/>
    <row r="27246" ht="14.25" customHeight="1"/>
    <row r="27247" ht="14.25" customHeight="1"/>
    <row r="27248" ht="14.25" customHeight="1"/>
    <row r="27249" ht="14.25" customHeight="1"/>
    <row r="27250" ht="14.25" customHeight="1"/>
    <row r="27251" ht="14.25" customHeight="1"/>
    <row r="27252" ht="14.25" customHeight="1"/>
    <row r="27253" ht="14.25" customHeight="1"/>
    <row r="27254" ht="14.25" customHeight="1"/>
    <row r="27255" ht="14.25" customHeight="1"/>
    <row r="27256" ht="14.25" customHeight="1"/>
    <row r="27257" ht="14.25" customHeight="1"/>
    <row r="27258" ht="14.25" customHeight="1"/>
    <row r="27259" ht="14.25" customHeight="1"/>
    <row r="27260" ht="14.25" customHeight="1"/>
    <row r="27261" ht="14.25" customHeight="1"/>
    <row r="27262" ht="14.25" customHeight="1"/>
    <row r="27263" ht="14.25" customHeight="1"/>
    <row r="27264" ht="14.25" customHeight="1"/>
    <row r="27265" ht="14.25" customHeight="1"/>
    <row r="27266" ht="14.25" customHeight="1"/>
    <row r="27267" ht="14.25" customHeight="1"/>
    <row r="27268" ht="14.25" customHeight="1"/>
    <row r="27269" ht="14.25" customHeight="1"/>
    <row r="27270" ht="14.25" customHeight="1"/>
    <row r="27271" ht="14.25" customHeight="1"/>
    <row r="27272" ht="14.25" customHeight="1"/>
    <row r="27273" ht="14.25" customHeight="1"/>
    <row r="27274" ht="14.25" customHeight="1"/>
    <row r="27275" ht="14.25" customHeight="1"/>
    <row r="27276" ht="14.25" customHeight="1"/>
    <row r="27277" ht="14.25" customHeight="1"/>
    <row r="27278" ht="14.25" customHeight="1"/>
    <row r="27279" ht="14.25" customHeight="1"/>
    <row r="27280" ht="14.25" customHeight="1"/>
    <row r="27281" ht="14.25" customHeight="1"/>
    <row r="27282" ht="14.25" customHeight="1"/>
    <row r="27283" ht="14.25" customHeight="1"/>
    <row r="27284" ht="14.25" customHeight="1"/>
    <row r="27285" ht="14.25" customHeight="1"/>
    <row r="27286" ht="14.25" customHeight="1"/>
    <row r="27287" ht="14.25" customHeight="1"/>
    <row r="27288" ht="14.25" customHeight="1"/>
    <row r="27289" ht="14.25" customHeight="1"/>
    <row r="27290" ht="14.25" customHeight="1"/>
    <row r="27291" ht="14.25" customHeight="1"/>
    <row r="27292" ht="14.25" customHeight="1"/>
    <row r="27293" ht="14.25" customHeight="1"/>
    <row r="27294" ht="14.25" customHeight="1"/>
    <row r="27295" ht="14.25" customHeight="1"/>
    <row r="27296" ht="14.25" customHeight="1"/>
    <row r="27297" ht="14.25" customHeight="1"/>
    <row r="27298" ht="14.25" customHeight="1"/>
    <row r="27299" ht="14.25" customHeight="1"/>
    <row r="27300" ht="14.25" customHeight="1"/>
    <row r="27301" ht="14.25" customHeight="1"/>
    <row r="27302" ht="14.25" customHeight="1"/>
    <row r="27303" ht="14.25" customHeight="1"/>
    <row r="27304" ht="14.25" customHeight="1"/>
    <row r="27305" ht="14.25" customHeight="1"/>
    <row r="27306" ht="14.25" customHeight="1"/>
    <row r="27307" ht="14.25" customHeight="1"/>
    <row r="27308" ht="14.25" customHeight="1"/>
    <row r="27309" ht="14.25" customHeight="1"/>
    <row r="27310" ht="14.25" customHeight="1"/>
    <row r="27311" ht="14.25" customHeight="1"/>
    <row r="27312" ht="14.25" customHeight="1"/>
    <row r="27313" ht="14.25" customHeight="1"/>
    <row r="27314" ht="14.25" customHeight="1"/>
    <row r="27315" ht="14.25" customHeight="1"/>
    <row r="27316" ht="14.25" customHeight="1"/>
    <row r="27317" ht="14.25" customHeight="1"/>
    <row r="27318" ht="14.25" customHeight="1"/>
    <row r="27319" ht="14.25" customHeight="1"/>
    <row r="27320" ht="14.25" customHeight="1"/>
    <row r="27321" ht="14.25" customHeight="1"/>
    <row r="27322" ht="14.25" customHeight="1"/>
    <row r="27323" ht="14.25" customHeight="1"/>
    <row r="27324" ht="14.25" customHeight="1"/>
    <row r="27325" ht="14.25" customHeight="1"/>
    <row r="27326" ht="14.25" customHeight="1"/>
    <row r="27327" ht="14.25" customHeight="1"/>
    <row r="27328" ht="14.25" customHeight="1"/>
    <row r="27329" ht="14.25" customHeight="1"/>
    <row r="27330" ht="14.25" customHeight="1"/>
    <row r="27331" ht="14.25" customHeight="1"/>
    <row r="27332" ht="14.25" customHeight="1"/>
    <row r="27333" ht="14.25" customHeight="1"/>
    <row r="27334" ht="14.25" customHeight="1"/>
    <row r="27335" ht="14.25" customHeight="1"/>
    <row r="27336" ht="14.25" customHeight="1"/>
    <row r="27337" ht="14.25" customHeight="1"/>
    <row r="27338" ht="14.25" customHeight="1"/>
    <row r="27339" ht="14.25" customHeight="1"/>
    <row r="27340" ht="14.25" customHeight="1"/>
    <row r="27341" ht="14.25" customHeight="1"/>
    <row r="27342" ht="14.25" customHeight="1"/>
    <row r="27343" ht="14.25" customHeight="1"/>
    <row r="27344" ht="14.25" customHeight="1"/>
    <row r="27345" ht="14.25" customHeight="1"/>
    <row r="27346" ht="14.25" customHeight="1"/>
    <row r="27347" ht="14.25" customHeight="1"/>
    <row r="27348" ht="14.25" customHeight="1"/>
    <row r="27349" ht="14.25" customHeight="1"/>
    <row r="27350" ht="14.25" customHeight="1"/>
    <row r="27351" ht="14.25" customHeight="1"/>
    <row r="27352" ht="14.25" customHeight="1"/>
    <row r="27353" ht="14.25" customHeight="1"/>
    <row r="27354" ht="14.25" customHeight="1"/>
    <row r="27355" ht="14.25" customHeight="1"/>
    <row r="27356" ht="14.25" customHeight="1"/>
    <row r="27357" ht="14.25" customHeight="1"/>
    <row r="27358" ht="14.25" customHeight="1"/>
    <row r="27359" ht="14.25" customHeight="1"/>
    <row r="27360" ht="14.25" customHeight="1"/>
    <row r="27361" ht="14.25" customHeight="1"/>
    <row r="27362" ht="14.25" customHeight="1"/>
    <row r="27363" ht="14.25" customHeight="1"/>
    <row r="27364" ht="14.25" customHeight="1"/>
    <row r="27365" ht="14.25" customHeight="1"/>
    <row r="27366" ht="14.25" customHeight="1"/>
    <row r="27367" ht="14.25" customHeight="1"/>
    <row r="27368" ht="14.25" customHeight="1"/>
    <row r="27369" ht="14.25" customHeight="1"/>
    <row r="27370" ht="14.25" customHeight="1"/>
    <row r="27371" ht="14.25" customHeight="1"/>
    <row r="27372" ht="14.25" customHeight="1"/>
    <row r="27373" ht="14.25" customHeight="1"/>
    <row r="27374" ht="14.25" customHeight="1"/>
    <row r="27375" ht="14.25" customHeight="1"/>
    <row r="27376" ht="14.25" customHeight="1"/>
    <row r="27377" ht="14.25" customHeight="1"/>
    <row r="27378" ht="14.25" customHeight="1"/>
    <row r="27379" ht="14.25" customHeight="1"/>
    <row r="27380" ht="14.25" customHeight="1"/>
    <row r="27381" ht="14.25" customHeight="1"/>
    <row r="27382" ht="14.25" customHeight="1"/>
    <row r="27383" ht="14.25" customHeight="1"/>
    <row r="27384" ht="14.25" customHeight="1"/>
    <row r="27385" ht="14.25" customHeight="1"/>
    <row r="27386" ht="14.25" customHeight="1"/>
    <row r="27387" ht="14.25" customHeight="1"/>
    <row r="27388" ht="14.25" customHeight="1"/>
    <row r="27389" ht="14.25" customHeight="1"/>
    <row r="27390" ht="14.25" customHeight="1"/>
    <row r="27391" ht="14.25" customHeight="1"/>
    <row r="27392" ht="14.25" customHeight="1"/>
    <row r="27393" ht="14.25" customHeight="1"/>
    <row r="27394" ht="14.25" customHeight="1"/>
    <row r="27395" ht="14.25" customHeight="1"/>
    <row r="27396" ht="14.25" customHeight="1"/>
    <row r="27397" ht="14.25" customHeight="1"/>
    <row r="27398" ht="14.25" customHeight="1"/>
    <row r="27399" ht="14.25" customHeight="1"/>
    <row r="27400" ht="14.25" customHeight="1"/>
    <row r="27401" ht="14.25" customHeight="1"/>
    <row r="27402" ht="14.25" customHeight="1"/>
    <row r="27403" ht="14.25" customHeight="1"/>
    <row r="27404" ht="14.25" customHeight="1"/>
    <row r="27405" ht="14.25" customHeight="1"/>
    <row r="27406" ht="14.25" customHeight="1"/>
    <row r="27407" ht="14.25" customHeight="1"/>
    <row r="27408" ht="14.25" customHeight="1"/>
    <row r="27409" ht="14.25" customHeight="1"/>
    <row r="27410" ht="14.25" customHeight="1"/>
    <row r="27411" ht="14.25" customHeight="1"/>
    <row r="27412" ht="14.25" customHeight="1"/>
    <row r="27413" ht="14.25" customHeight="1"/>
    <row r="27414" ht="14.25" customHeight="1"/>
    <row r="27415" ht="14.25" customHeight="1"/>
    <row r="27416" ht="14.25" customHeight="1"/>
    <row r="27417" ht="14.25" customHeight="1"/>
    <row r="27418" ht="14.25" customHeight="1"/>
    <row r="27419" ht="14.25" customHeight="1"/>
    <row r="27420" ht="14.25" customHeight="1"/>
    <row r="27421" ht="14.25" customHeight="1"/>
    <row r="27422" ht="14.25" customHeight="1"/>
    <row r="27423" ht="14.25" customHeight="1"/>
    <row r="27424" ht="14.25" customHeight="1"/>
    <row r="27425" ht="14.25" customHeight="1"/>
    <row r="27426" ht="14.25" customHeight="1"/>
    <row r="27427" ht="14.25" customHeight="1"/>
    <row r="27428" ht="14.25" customHeight="1"/>
    <row r="27429" ht="14.25" customHeight="1"/>
    <row r="27430" ht="14.25" customHeight="1"/>
    <row r="27431" ht="14.25" customHeight="1"/>
    <row r="27432" ht="14.25" customHeight="1"/>
    <row r="27433" ht="14.25" customHeight="1"/>
    <row r="27434" ht="14.25" customHeight="1"/>
    <row r="27435" ht="14.25" customHeight="1"/>
    <row r="27436" ht="14.25" customHeight="1"/>
    <row r="27437" ht="14.25" customHeight="1"/>
    <row r="27438" ht="14.25" customHeight="1"/>
    <row r="27439" ht="14.25" customHeight="1"/>
    <row r="27440" ht="14.25" customHeight="1"/>
    <row r="27441" ht="14.25" customHeight="1"/>
    <row r="27442" ht="14.25" customHeight="1"/>
    <row r="27443" ht="14.25" customHeight="1"/>
    <row r="27444" ht="14.25" customHeight="1"/>
    <row r="27445" ht="14.25" customHeight="1"/>
    <row r="27446" ht="14.25" customHeight="1"/>
    <row r="27447" ht="14.25" customHeight="1"/>
    <row r="27448" ht="14.25" customHeight="1"/>
    <row r="27449" ht="14.25" customHeight="1"/>
    <row r="27450" ht="14.25" customHeight="1"/>
    <row r="27451" ht="14.25" customHeight="1"/>
    <row r="27452" ht="14.25" customHeight="1"/>
    <row r="27453" ht="14.25" customHeight="1"/>
    <row r="27454" ht="14.25" customHeight="1"/>
    <row r="27455" ht="14.25" customHeight="1"/>
    <row r="27456" ht="14.25" customHeight="1"/>
    <row r="27457" ht="14.25" customHeight="1"/>
    <row r="27458" ht="14.25" customHeight="1"/>
    <row r="27459" ht="14.25" customHeight="1"/>
    <row r="27460" ht="14.25" customHeight="1"/>
    <row r="27461" ht="14.25" customHeight="1"/>
    <row r="27462" ht="14.25" customHeight="1"/>
    <row r="27463" ht="14.25" customHeight="1"/>
    <row r="27464" ht="14.25" customHeight="1"/>
    <row r="27465" ht="14.25" customHeight="1"/>
    <row r="27466" ht="14.25" customHeight="1"/>
    <row r="27467" ht="14.25" customHeight="1"/>
    <row r="27468" ht="14.25" customHeight="1"/>
    <row r="27469" ht="14.25" customHeight="1"/>
    <row r="27470" ht="14.25" customHeight="1"/>
    <row r="27471" ht="14.25" customHeight="1"/>
    <row r="27472" ht="14.25" customHeight="1"/>
    <row r="27473" ht="14.25" customHeight="1"/>
    <row r="27474" ht="14.25" customHeight="1"/>
    <row r="27475" ht="14.25" customHeight="1"/>
    <row r="27476" ht="14.25" customHeight="1"/>
    <row r="27477" ht="14.25" customHeight="1"/>
    <row r="27478" ht="14.25" customHeight="1"/>
    <row r="27479" ht="14.25" customHeight="1"/>
    <row r="27480" ht="14.25" customHeight="1"/>
    <row r="27481" ht="14.25" customHeight="1"/>
    <row r="27482" ht="14.25" customHeight="1"/>
    <row r="27483" ht="14.25" customHeight="1"/>
    <row r="27484" ht="14.25" customHeight="1"/>
    <row r="27485" ht="14.25" customHeight="1"/>
    <row r="27486" ht="14.25" customHeight="1"/>
    <row r="27487" ht="14.25" customHeight="1"/>
    <row r="27488" ht="14.25" customHeight="1"/>
    <row r="27489" ht="14.25" customHeight="1"/>
    <row r="27490" ht="14.25" customHeight="1"/>
    <row r="27491" ht="14.25" customHeight="1"/>
    <row r="27492" ht="14.25" customHeight="1"/>
    <row r="27493" ht="14.25" customHeight="1"/>
    <row r="27494" ht="14.25" customHeight="1"/>
    <row r="27495" ht="14.25" customHeight="1"/>
    <row r="27496" ht="14.25" customHeight="1"/>
    <row r="27497" ht="14.25" customHeight="1"/>
    <row r="27498" ht="14.25" customHeight="1"/>
    <row r="27499" ht="14.25" customHeight="1"/>
    <row r="27500" ht="14.25" customHeight="1"/>
    <row r="27501" ht="14.25" customHeight="1"/>
    <row r="27502" ht="14.25" customHeight="1"/>
    <row r="27503" ht="14.25" customHeight="1"/>
    <row r="27504" ht="14.25" customHeight="1"/>
    <row r="27505" ht="14.25" customHeight="1"/>
    <row r="27506" ht="14.25" customHeight="1"/>
    <row r="27507" ht="14.25" customHeight="1"/>
    <row r="27508" ht="14.25" customHeight="1"/>
    <row r="27509" ht="14.25" customHeight="1"/>
    <row r="27510" ht="14.25" customHeight="1"/>
    <row r="27511" ht="14.25" customHeight="1"/>
    <row r="27512" ht="14.25" customHeight="1"/>
    <row r="27513" ht="14.25" customHeight="1"/>
    <row r="27514" ht="14.25" customHeight="1"/>
    <row r="27515" ht="14.25" customHeight="1"/>
    <row r="27516" ht="14.25" customHeight="1"/>
    <row r="27517" ht="14.25" customHeight="1"/>
    <row r="27518" ht="14.25" customHeight="1"/>
    <row r="27519" ht="14.25" customHeight="1"/>
    <row r="27520" ht="14.25" customHeight="1"/>
    <row r="27521" ht="14.25" customHeight="1"/>
    <row r="27522" ht="14.25" customHeight="1"/>
    <row r="27523" ht="14.25" customHeight="1"/>
    <row r="27524" ht="14.25" customHeight="1"/>
    <row r="27525" ht="14.25" customHeight="1"/>
    <row r="27526" ht="14.25" customHeight="1"/>
    <row r="27527" ht="14.25" customHeight="1"/>
    <row r="27528" ht="14.25" customHeight="1"/>
    <row r="27529" ht="14.25" customHeight="1"/>
    <row r="27530" ht="14.25" customHeight="1"/>
    <row r="27531" ht="14.25" customHeight="1"/>
    <row r="27532" ht="14.25" customHeight="1"/>
    <row r="27533" ht="14.25" customHeight="1"/>
    <row r="27534" ht="14.25" customHeight="1"/>
    <row r="27535" ht="14.25" customHeight="1"/>
    <row r="27536" ht="14.25" customHeight="1"/>
    <row r="27537" ht="14.25" customHeight="1"/>
    <row r="27538" ht="14.25" customHeight="1"/>
    <row r="27539" ht="14.25" customHeight="1"/>
    <row r="27540" ht="14.25" customHeight="1"/>
    <row r="27541" ht="14.25" customHeight="1"/>
    <row r="27542" ht="14.25" customHeight="1"/>
    <row r="27543" ht="14.25" customHeight="1"/>
    <row r="27544" ht="14.25" customHeight="1"/>
    <row r="27545" ht="14.25" customHeight="1"/>
    <row r="27546" ht="14.25" customHeight="1"/>
    <row r="27547" ht="14.25" customHeight="1"/>
    <row r="27548" ht="14.25" customHeight="1"/>
    <row r="27549" ht="14.25" customHeight="1"/>
    <row r="27550" ht="14.25" customHeight="1"/>
    <row r="27551" ht="14.25" customHeight="1"/>
    <row r="27552" ht="14.25" customHeight="1"/>
    <row r="27553" ht="14.25" customHeight="1"/>
    <row r="27554" ht="14.25" customHeight="1"/>
    <row r="27555" ht="14.25" customHeight="1"/>
    <row r="27556" ht="14.25" customHeight="1"/>
    <row r="27557" ht="14.25" customHeight="1"/>
    <row r="27558" ht="14.25" customHeight="1"/>
    <row r="27559" ht="14.25" customHeight="1"/>
    <row r="27560" ht="14.25" customHeight="1"/>
    <row r="27561" ht="14.25" customHeight="1"/>
    <row r="27562" ht="14.25" customHeight="1"/>
    <row r="27563" ht="14.25" customHeight="1"/>
    <row r="27564" ht="14.25" customHeight="1"/>
    <row r="27565" ht="14.25" customHeight="1"/>
    <row r="27566" ht="14.25" customHeight="1"/>
    <row r="27567" ht="14.25" customHeight="1"/>
    <row r="27568" ht="14.25" customHeight="1"/>
    <row r="27569" ht="14.25" customHeight="1"/>
    <row r="27570" ht="14.25" customHeight="1"/>
    <row r="27571" ht="14.25" customHeight="1"/>
    <row r="27572" ht="14.25" customHeight="1"/>
    <row r="27573" ht="14.25" customHeight="1"/>
    <row r="27574" ht="14.25" customHeight="1"/>
    <row r="27575" ht="14.25" customHeight="1"/>
    <row r="27576" ht="14.25" customHeight="1"/>
    <row r="27577" ht="14.25" customHeight="1"/>
    <row r="27578" ht="14.25" customHeight="1"/>
    <row r="27579" ht="14.25" customHeight="1"/>
    <row r="27580" ht="14.25" customHeight="1"/>
    <row r="27581" ht="14.25" customHeight="1"/>
    <row r="27582" ht="14.25" customHeight="1"/>
    <row r="27583" ht="14.25" customHeight="1"/>
    <row r="27584" ht="14.25" customHeight="1"/>
    <row r="27585" ht="14.25" customHeight="1"/>
    <row r="27586" ht="14.25" customHeight="1"/>
    <row r="27587" ht="14.25" customHeight="1"/>
    <row r="27588" ht="14.25" customHeight="1"/>
    <row r="27589" ht="14.25" customHeight="1"/>
    <row r="27590" ht="14.25" customHeight="1"/>
    <row r="27591" ht="14.25" customHeight="1"/>
    <row r="27592" ht="14.25" customHeight="1"/>
    <row r="27593" ht="14.25" customHeight="1"/>
    <row r="27594" ht="14.25" customHeight="1"/>
    <row r="27595" ht="14.25" customHeight="1"/>
    <row r="27596" ht="14.25" customHeight="1"/>
    <row r="27597" ht="14.25" customHeight="1"/>
    <row r="27598" ht="14.25" customHeight="1"/>
    <row r="27599" ht="14.25" customHeight="1"/>
    <row r="27600" ht="14.25" customHeight="1"/>
    <row r="27601" ht="14.25" customHeight="1"/>
    <row r="27602" ht="14.25" customHeight="1"/>
    <row r="27603" ht="14.25" customHeight="1"/>
    <row r="27604" ht="14.25" customHeight="1"/>
    <row r="27605" ht="14.25" customHeight="1"/>
    <row r="27606" ht="14.25" customHeight="1"/>
    <row r="27607" ht="14.25" customHeight="1"/>
    <row r="27608" ht="14.25" customHeight="1"/>
    <row r="27609" ht="14.25" customHeight="1"/>
    <row r="27610" ht="14.25" customHeight="1"/>
    <row r="27611" ht="14.25" customHeight="1"/>
    <row r="27612" ht="14.25" customHeight="1"/>
    <row r="27613" ht="14.25" customHeight="1"/>
    <row r="27614" ht="14.25" customHeight="1"/>
    <row r="27615" ht="14.25" customHeight="1"/>
    <row r="27616" ht="14.25" customHeight="1"/>
    <row r="27617" ht="14.25" customHeight="1"/>
    <row r="27618" ht="14.25" customHeight="1"/>
    <row r="27619" ht="14.25" customHeight="1"/>
    <row r="27620" ht="14.25" customHeight="1"/>
    <row r="27621" ht="14.25" customHeight="1"/>
    <row r="27622" ht="14.25" customHeight="1"/>
    <row r="27623" ht="14.25" customHeight="1"/>
    <row r="27624" ht="14.25" customHeight="1"/>
    <row r="27625" ht="14.25" customHeight="1"/>
    <row r="27626" ht="14.25" customHeight="1"/>
    <row r="27627" ht="14.25" customHeight="1"/>
    <row r="27628" ht="14.25" customHeight="1"/>
    <row r="27629" ht="14.25" customHeight="1"/>
    <row r="27630" ht="14.25" customHeight="1"/>
    <row r="27631" ht="14.25" customHeight="1"/>
    <row r="27632" ht="14.25" customHeight="1"/>
    <row r="27633" ht="14.25" customHeight="1"/>
    <row r="27634" ht="14.25" customHeight="1"/>
    <row r="27635" ht="14.25" customHeight="1"/>
    <row r="27636" ht="14.25" customHeight="1"/>
    <row r="27637" ht="14.25" customHeight="1"/>
    <row r="27638" ht="14.25" customHeight="1"/>
    <row r="27639" ht="14.25" customHeight="1"/>
    <row r="27640" ht="14.25" customHeight="1"/>
    <row r="27641" ht="14.25" customHeight="1"/>
    <row r="27642" ht="14.25" customHeight="1"/>
    <row r="27643" ht="14.25" customHeight="1"/>
    <row r="27644" ht="14.25" customHeight="1"/>
    <row r="27645" ht="14.25" customHeight="1"/>
    <row r="27646" ht="14.25" customHeight="1"/>
    <row r="27647" ht="14.25" customHeight="1"/>
    <row r="27648" ht="14.25" customHeight="1"/>
    <row r="27649" ht="14.25" customHeight="1"/>
    <row r="27650" ht="14.25" customHeight="1"/>
    <row r="27651" ht="14.25" customHeight="1"/>
    <row r="27652" ht="14.25" customHeight="1"/>
    <row r="27653" ht="14.25" customHeight="1"/>
    <row r="27654" ht="14.25" customHeight="1"/>
    <row r="27655" ht="14.25" customHeight="1"/>
    <row r="27656" ht="14.25" customHeight="1"/>
    <row r="27657" ht="14.25" customHeight="1"/>
    <row r="27658" ht="14.25" customHeight="1"/>
    <row r="27659" ht="14.25" customHeight="1"/>
    <row r="27660" ht="14.25" customHeight="1"/>
    <row r="27661" ht="14.25" customHeight="1"/>
    <row r="27662" ht="14.25" customHeight="1"/>
    <row r="27663" ht="14.25" customHeight="1"/>
    <row r="27664" ht="14.25" customHeight="1"/>
    <row r="27665" ht="14.25" customHeight="1"/>
    <row r="27666" ht="14.25" customHeight="1"/>
    <row r="27667" ht="14.25" customHeight="1"/>
    <row r="27668" ht="14.25" customHeight="1"/>
    <row r="27669" ht="14.25" customHeight="1"/>
    <row r="27670" ht="14.25" customHeight="1"/>
    <row r="27671" ht="14.25" customHeight="1"/>
    <row r="27672" ht="14.25" customHeight="1"/>
    <row r="27673" ht="14.25" customHeight="1"/>
    <row r="27674" ht="14.25" customHeight="1"/>
    <row r="27675" ht="14.25" customHeight="1"/>
    <row r="27676" ht="14.25" customHeight="1"/>
    <row r="27677" ht="14.25" customHeight="1"/>
    <row r="27678" ht="14.25" customHeight="1"/>
    <row r="27679" ht="14.25" customHeight="1"/>
    <row r="27680" ht="14.25" customHeight="1"/>
    <row r="27681" ht="14.25" customHeight="1"/>
    <row r="27682" ht="14.25" customHeight="1"/>
    <row r="27683" ht="14.25" customHeight="1"/>
    <row r="27684" ht="14.25" customHeight="1"/>
    <row r="27685" ht="14.25" customHeight="1"/>
    <row r="27686" ht="14.25" customHeight="1"/>
    <row r="27687" ht="14.25" customHeight="1"/>
    <row r="27688" ht="14.25" customHeight="1"/>
    <row r="27689" ht="14.25" customHeight="1"/>
    <row r="27690" ht="14.25" customHeight="1"/>
    <row r="27691" ht="14.25" customHeight="1"/>
    <row r="27692" ht="14.25" customHeight="1"/>
    <row r="27693" ht="14.25" customHeight="1"/>
    <row r="27694" ht="14.25" customHeight="1"/>
    <row r="27695" ht="14.25" customHeight="1"/>
    <row r="27696" ht="14.25" customHeight="1"/>
    <row r="27697" ht="14.25" customHeight="1"/>
    <row r="27698" ht="14.25" customHeight="1"/>
    <row r="27699" ht="14.25" customHeight="1"/>
    <row r="27700" ht="14.25" customHeight="1"/>
    <row r="27701" ht="14.25" customHeight="1"/>
    <row r="27702" ht="14.25" customHeight="1"/>
    <row r="27703" ht="14.25" customHeight="1"/>
    <row r="27704" ht="14.25" customHeight="1"/>
    <row r="27705" ht="14.25" customHeight="1"/>
    <row r="27706" ht="14.25" customHeight="1"/>
    <row r="27707" ht="14.25" customHeight="1"/>
    <row r="27708" ht="14.25" customHeight="1"/>
    <row r="27709" ht="14.25" customHeight="1"/>
    <row r="27710" ht="14.25" customHeight="1"/>
    <row r="27711" ht="14.25" customHeight="1"/>
    <row r="27712" ht="14.25" customHeight="1"/>
    <row r="27713" ht="14.25" customHeight="1"/>
    <row r="27714" ht="14.25" customHeight="1"/>
    <row r="27715" ht="14.25" customHeight="1"/>
    <row r="27716" ht="14.25" customHeight="1"/>
    <row r="27717" ht="14.25" customHeight="1"/>
    <row r="27718" ht="14.25" customHeight="1"/>
    <row r="27719" ht="14.25" customHeight="1"/>
    <row r="27720" ht="14.25" customHeight="1"/>
    <row r="27721" ht="14.25" customHeight="1"/>
    <row r="27722" ht="14.25" customHeight="1"/>
    <row r="27723" ht="14.25" customHeight="1"/>
    <row r="27724" ht="14.25" customHeight="1"/>
    <row r="27725" ht="14.25" customHeight="1"/>
    <row r="27726" ht="14.25" customHeight="1"/>
    <row r="27727" ht="14.25" customHeight="1"/>
    <row r="27728" ht="14.25" customHeight="1"/>
    <row r="27729" ht="14.25" customHeight="1"/>
    <row r="27730" ht="14.25" customHeight="1"/>
    <row r="27731" ht="14.25" customHeight="1"/>
    <row r="27732" ht="14.25" customHeight="1"/>
    <row r="27733" ht="14.25" customHeight="1"/>
    <row r="27734" ht="14.25" customHeight="1"/>
    <row r="27735" ht="14.25" customHeight="1"/>
    <row r="27736" ht="14.25" customHeight="1"/>
    <row r="27737" ht="14.25" customHeight="1"/>
    <row r="27738" ht="14.25" customHeight="1"/>
    <row r="27739" ht="14.25" customHeight="1"/>
    <row r="27740" ht="14.25" customHeight="1"/>
    <row r="27741" ht="14.25" customHeight="1"/>
    <row r="27742" ht="14.25" customHeight="1"/>
    <row r="27743" ht="14.25" customHeight="1"/>
    <row r="27744" ht="14.25" customHeight="1"/>
    <row r="27745" ht="14.25" customHeight="1"/>
    <row r="27746" ht="14.25" customHeight="1"/>
    <row r="27747" ht="14.25" customHeight="1"/>
    <row r="27748" ht="14.25" customHeight="1"/>
    <row r="27749" ht="14.25" customHeight="1"/>
    <row r="27750" ht="14.25" customHeight="1"/>
    <row r="27751" ht="14.25" customHeight="1"/>
    <row r="27752" ht="14.25" customHeight="1"/>
    <row r="27753" ht="14.25" customHeight="1"/>
    <row r="27754" ht="14.25" customHeight="1"/>
    <row r="27755" ht="14.25" customHeight="1"/>
    <row r="27756" ht="14.25" customHeight="1"/>
    <row r="27757" ht="14.25" customHeight="1"/>
    <row r="27758" ht="14.25" customHeight="1"/>
    <row r="27759" ht="14.25" customHeight="1"/>
    <row r="27760" ht="14.25" customHeight="1"/>
    <row r="27761" ht="14.25" customHeight="1"/>
    <row r="27762" ht="14.25" customHeight="1"/>
    <row r="27763" ht="14.25" customHeight="1"/>
    <row r="27764" ht="14.25" customHeight="1"/>
    <row r="27765" ht="14.25" customHeight="1"/>
    <row r="27766" ht="14.25" customHeight="1"/>
    <row r="27767" ht="14.25" customHeight="1"/>
    <row r="27768" ht="14.25" customHeight="1"/>
    <row r="27769" ht="14.25" customHeight="1"/>
    <row r="27770" ht="14.25" customHeight="1"/>
    <row r="27771" ht="14.25" customHeight="1"/>
    <row r="27772" ht="14.25" customHeight="1"/>
    <row r="27773" ht="14.25" customHeight="1"/>
    <row r="27774" ht="14.25" customHeight="1"/>
    <row r="27775" ht="14.25" customHeight="1"/>
    <row r="27776" ht="14.25" customHeight="1"/>
    <row r="27777" ht="14.25" customHeight="1"/>
    <row r="27778" ht="14.25" customHeight="1"/>
    <row r="27779" ht="14.25" customHeight="1"/>
    <row r="27780" ht="14.25" customHeight="1"/>
    <row r="27781" ht="14.25" customHeight="1"/>
    <row r="27782" ht="14.25" customHeight="1"/>
    <row r="27783" ht="14.25" customHeight="1"/>
    <row r="27784" ht="14.25" customHeight="1"/>
    <row r="27785" ht="14.25" customHeight="1"/>
    <row r="27786" ht="14.25" customHeight="1"/>
    <row r="27787" ht="14.25" customHeight="1"/>
    <row r="27788" ht="14.25" customHeight="1"/>
    <row r="27789" ht="14.25" customHeight="1"/>
    <row r="27790" ht="14.25" customHeight="1"/>
    <row r="27791" ht="14.25" customHeight="1"/>
    <row r="27792" ht="14.25" customHeight="1"/>
    <row r="27793" ht="14.25" customHeight="1"/>
    <row r="27794" ht="14.25" customHeight="1"/>
    <row r="27795" ht="14.25" customHeight="1"/>
    <row r="27796" ht="14.25" customHeight="1"/>
    <row r="27797" ht="14.25" customHeight="1"/>
    <row r="27798" ht="14.25" customHeight="1"/>
    <row r="27799" ht="14.25" customHeight="1"/>
    <row r="27800" ht="14.25" customHeight="1"/>
    <row r="27801" ht="14.25" customHeight="1"/>
    <row r="27802" ht="14.25" customHeight="1"/>
    <row r="27803" ht="14.25" customHeight="1"/>
    <row r="27804" ht="14.25" customHeight="1"/>
    <row r="27805" ht="14.25" customHeight="1"/>
    <row r="27806" ht="14.25" customHeight="1"/>
    <row r="27807" ht="14.25" customHeight="1"/>
    <row r="27808" ht="14.25" customHeight="1"/>
    <row r="27809" ht="14.25" customHeight="1"/>
    <row r="27810" ht="14.25" customHeight="1"/>
    <row r="27811" ht="14.25" customHeight="1"/>
    <row r="27812" ht="14.25" customHeight="1"/>
    <row r="27813" ht="14.25" customHeight="1"/>
    <row r="27814" ht="14.25" customHeight="1"/>
    <row r="27815" ht="14.25" customHeight="1"/>
    <row r="27816" ht="14.25" customHeight="1"/>
    <row r="27817" ht="14.25" customHeight="1"/>
    <row r="27818" ht="14.25" customHeight="1"/>
    <row r="27819" ht="14.25" customHeight="1"/>
    <row r="27820" ht="14.25" customHeight="1"/>
    <row r="27821" ht="14.25" customHeight="1"/>
    <row r="27822" ht="14.25" customHeight="1"/>
    <row r="27823" ht="14.25" customHeight="1"/>
    <row r="27824" ht="14.25" customHeight="1"/>
    <row r="27825" ht="14.25" customHeight="1"/>
    <row r="27826" ht="14.25" customHeight="1"/>
    <row r="27827" ht="14.25" customHeight="1"/>
    <row r="27828" ht="14.25" customHeight="1"/>
    <row r="27829" ht="14.25" customHeight="1"/>
    <row r="27830" ht="14.25" customHeight="1"/>
    <row r="27831" ht="14.25" customHeight="1"/>
    <row r="27832" ht="14.25" customHeight="1"/>
    <row r="27833" ht="14.25" customHeight="1"/>
    <row r="27834" ht="14.25" customHeight="1"/>
    <row r="27835" ht="14.25" customHeight="1"/>
    <row r="27836" ht="14.25" customHeight="1"/>
    <row r="27837" ht="14.25" customHeight="1"/>
    <row r="27838" ht="14.25" customHeight="1"/>
    <row r="27839" ht="14.25" customHeight="1"/>
    <row r="27840" ht="14.25" customHeight="1"/>
    <row r="27841" ht="14.25" customHeight="1"/>
    <row r="27842" ht="14.25" customHeight="1"/>
    <row r="27843" ht="14.25" customHeight="1"/>
    <row r="27844" ht="14.25" customHeight="1"/>
    <row r="27845" ht="14.25" customHeight="1"/>
    <row r="27846" ht="14.25" customHeight="1"/>
    <row r="27847" ht="14.25" customHeight="1"/>
    <row r="27848" ht="14.25" customHeight="1"/>
    <row r="27849" ht="14.25" customHeight="1"/>
    <row r="27850" ht="14.25" customHeight="1"/>
    <row r="27851" ht="14.25" customHeight="1"/>
    <row r="27852" ht="14.25" customHeight="1"/>
    <row r="27853" ht="14.25" customHeight="1"/>
    <row r="27854" ht="14.25" customHeight="1"/>
    <row r="27855" ht="14.25" customHeight="1"/>
    <row r="27856" ht="14.25" customHeight="1"/>
    <row r="27857" ht="14.25" customHeight="1"/>
    <row r="27858" ht="14.25" customHeight="1"/>
    <row r="27859" ht="14.25" customHeight="1"/>
    <row r="27860" ht="14.25" customHeight="1"/>
    <row r="27861" ht="14.25" customHeight="1"/>
    <row r="27862" ht="14.25" customHeight="1"/>
    <row r="27863" ht="14.25" customHeight="1"/>
    <row r="27864" ht="14.25" customHeight="1"/>
    <row r="27865" ht="14.25" customHeight="1"/>
    <row r="27866" ht="14.25" customHeight="1"/>
    <row r="27867" ht="14.25" customHeight="1"/>
    <row r="27868" ht="14.25" customHeight="1"/>
    <row r="27869" ht="14.25" customHeight="1"/>
    <row r="27870" ht="14.25" customHeight="1"/>
    <row r="27871" ht="14.25" customHeight="1"/>
    <row r="27872" ht="14.25" customHeight="1"/>
    <row r="27873" ht="14.25" customHeight="1"/>
    <row r="27874" ht="14.25" customHeight="1"/>
    <row r="27875" ht="14.25" customHeight="1"/>
    <row r="27876" ht="14.25" customHeight="1"/>
    <row r="27877" ht="14.25" customHeight="1"/>
    <row r="27878" ht="14.25" customHeight="1"/>
    <row r="27879" ht="14.25" customHeight="1"/>
    <row r="27880" ht="14.25" customHeight="1"/>
    <row r="27881" ht="14.25" customHeight="1"/>
    <row r="27882" ht="14.25" customHeight="1"/>
    <row r="27883" ht="14.25" customHeight="1"/>
    <row r="27884" ht="14.25" customHeight="1"/>
    <row r="27885" ht="14.25" customHeight="1"/>
    <row r="27886" ht="14.25" customHeight="1"/>
    <row r="27887" ht="14.25" customHeight="1"/>
    <row r="27888" ht="14.25" customHeight="1"/>
    <row r="27889" ht="14.25" customHeight="1"/>
    <row r="27890" ht="14.25" customHeight="1"/>
    <row r="27891" ht="14.25" customHeight="1"/>
    <row r="27892" ht="14.25" customHeight="1"/>
    <row r="27893" ht="14.25" customHeight="1"/>
    <row r="27894" ht="14.25" customHeight="1"/>
    <row r="27895" ht="14.25" customHeight="1"/>
    <row r="27896" ht="14.25" customHeight="1"/>
    <row r="27897" ht="14.25" customHeight="1"/>
    <row r="27898" ht="14.25" customHeight="1"/>
    <row r="27899" ht="14.25" customHeight="1"/>
    <row r="27900" ht="14.25" customHeight="1"/>
    <row r="27901" ht="14.25" customHeight="1"/>
    <row r="27902" ht="14.25" customHeight="1"/>
    <row r="27903" ht="14.25" customHeight="1"/>
    <row r="27904" ht="14.25" customHeight="1"/>
    <row r="27905" ht="14.25" customHeight="1"/>
    <row r="27906" ht="14.25" customHeight="1"/>
    <row r="27907" ht="14.25" customHeight="1"/>
    <row r="27908" ht="14.25" customHeight="1"/>
    <row r="27909" ht="14.25" customHeight="1"/>
    <row r="27910" ht="14.25" customHeight="1"/>
    <row r="27911" ht="14.25" customHeight="1"/>
    <row r="27912" ht="14.25" customHeight="1"/>
    <row r="27913" ht="14.25" customHeight="1"/>
    <row r="27914" ht="14.25" customHeight="1"/>
    <row r="27915" ht="14.25" customHeight="1"/>
    <row r="27916" ht="14.25" customHeight="1"/>
    <row r="27917" ht="14.25" customHeight="1"/>
    <row r="27918" ht="14.25" customHeight="1"/>
    <row r="27919" ht="14.25" customHeight="1"/>
    <row r="27920" ht="14.25" customHeight="1"/>
    <row r="27921" ht="14.25" customHeight="1"/>
    <row r="27922" ht="14.25" customHeight="1"/>
    <row r="27923" ht="14.25" customHeight="1"/>
    <row r="27924" ht="14.25" customHeight="1"/>
    <row r="27925" ht="14.25" customHeight="1"/>
    <row r="27926" ht="14.25" customHeight="1"/>
    <row r="27927" ht="14.25" customHeight="1"/>
    <row r="27928" ht="14.25" customHeight="1"/>
    <row r="27929" ht="14.25" customHeight="1"/>
    <row r="27930" ht="14.25" customHeight="1"/>
    <row r="27931" ht="14.25" customHeight="1"/>
    <row r="27932" ht="14.25" customHeight="1"/>
    <row r="27933" ht="14.25" customHeight="1"/>
    <row r="27934" ht="14.25" customHeight="1"/>
    <row r="27935" ht="14.25" customHeight="1"/>
    <row r="27936" ht="14.25" customHeight="1"/>
    <row r="27937" ht="14.25" customHeight="1"/>
    <row r="27938" ht="14.25" customHeight="1"/>
    <row r="27939" ht="14.25" customHeight="1"/>
    <row r="27940" ht="14.25" customHeight="1"/>
    <row r="27941" ht="14.25" customHeight="1"/>
    <row r="27942" ht="14.25" customHeight="1"/>
    <row r="27943" ht="14.25" customHeight="1"/>
    <row r="27944" ht="14.25" customHeight="1"/>
    <row r="27945" ht="14.25" customHeight="1"/>
    <row r="27946" ht="14.25" customHeight="1"/>
    <row r="27947" ht="14.25" customHeight="1"/>
    <row r="27948" ht="14.25" customHeight="1"/>
    <row r="27949" ht="14.25" customHeight="1"/>
    <row r="27950" ht="14.25" customHeight="1"/>
    <row r="27951" ht="14.25" customHeight="1"/>
    <row r="27952" ht="14.25" customHeight="1"/>
    <row r="27953" ht="14.25" customHeight="1"/>
    <row r="27954" ht="14.25" customHeight="1"/>
    <row r="27955" ht="14.25" customHeight="1"/>
    <row r="27956" ht="14.25" customHeight="1"/>
    <row r="27957" ht="14.25" customHeight="1"/>
    <row r="27958" ht="14.25" customHeight="1"/>
    <row r="27959" ht="14.25" customHeight="1"/>
    <row r="27960" ht="14.25" customHeight="1"/>
    <row r="27961" ht="14.25" customHeight="1"/>
    <row r="27962" ht="14.25" customHeight="1"/>
    <row r="27963" ht="14.25" customHeight="1"/>
    <row r="27964" ht="14.25" customHeight="1"/>
    <row r="27965" ht="14.25" customHeight="1"/>
    <row r="27966" ht="14.25" customHeight="1"/>
    <row r="27967" ht="14.25" customHeight="1"/>
    <row r="27968" ht="14.25" customHeight="1"/>
    <row r="27969" ht="14.25" customHeight="1"/>
    <row r="27970" ht="14.25" customHeight="1"/>
    <row r="27971" ht="14.25" customHeight="1"/>
    <row r="27972" ht="14.25" customHeight="1"/>
    <row r="27973" ht="14.25" customHeight="1"/>
    <row r="27974" ht="14.25" customHeight="1"/>
    <row r="27975" ht="14.25" customHeight="1"/>
    <row r="27976" ht="14.25" customHeight="1"/>
    <row r="27977" ht="14.25" customHeight="1"/>
    <row r="27978" ht="14.25" customHeight="1"/>
    <row r="27979" ht="14.25" customHeight="1"/>
    <row r="27980" ht="14.25" customHeight="1"/>
    <row r="27981" ht="14.25" customHeight="1"/>
    <row r="27982" ht="14.25" customHeight="1"/>
    <row r="27983" ht="14.25" customHeight="1"/>
    <row r="27984" ht="14.25" customHeight="1"/>
    <row r="27985" ht="14.25" customHeight="1"/>
    <row r="27986" ht="14.25" customHeight="1"/>
    <row r="27987" ht="14.25" customHeight="1"/>
    <row r="27988" ht="14.25" customHeight="1"/>
    <row r="27989" ht="14.25" customHeight="1"/>
    <row r="27990" ht="14.25" customHeight="1"/>
    <row r="27991" ht="14.25" customHeight="1"/>
    <row r="27992" ht="14.25" customHeight="1"/>
    <row r="27993" ht="14.25" customHeight="1"/>
    <row r="27994" ht="14.25" customHeight="1"/>
    <row r="27995" ht="14.25" customHeight="1"/>
    <row r="27996" ht="14.25" customHeight="1"/>
    <row r="27997" ht="14.25" customHeight="1"/>
    <row r="27998" ht="14.25" customHeight="1"/>
    <row r="27999" ht="14.25" customHeight="1"/>
    <row r="28000" ht="14.25" customHeight="1"/>
    <row r="28001" ht="14.25" customHeight="1"/>
    <row r="28002" ht="14.25" customHeight="1"/>
    <row r="28003" ht="14.25" customHeight="1"/>
    <row r="28004" ht="14.25" customHeight="1"/>
    <row r="28005" ht="14.25" customHeight="1"/>
    <row r="28006" ht="14.25" customHeight="1"/>
    <row r="28007" ht="14.25" customHeight="1"/>
    <row r="28008" ht="14.25" customHeight="1"/>
    <row r="28009" ht="14.25" customHeight="1"/>
    <row r="28010" ht="14.25" customHeight="1"/>
    <row r="28011" ht="14.25" customHeight="1"/>
    <row r="28012" ht="14.25" customHeight="1"/>
    <row r="28013" ht="14.25" customHeight="1"/>
    <row r="28014" ht="14.25" customHeight="1"/>
    <row r="28015" ht="14.25" customHeight="1"/>
    <row r="28016" ht="14.25" customHeight="1"/>
    <row r="28017" ht="14.25" customHeight="1"/>
    <row r="28018" ht="14.25" customHeight="1"/>
    <row r="28019" ht="14.25" customHeight="1"/>
    <row r="28020" ht="14.25" customHeight="1"/>
    <row r="28021" ht="14.25" customHeight="1"/>
    <row r="28022" ht="14.25" customHeight="1"/>
    <row r="28023" ht="14.25" customHeight="1"/>
    <row r="28024" ht="14.25" customHeight="1"/>
    <row r="28025" ht="14.25" customHeight="1"/>
    <row r="28026" ht="14.25" customHeight="1"/>
    <row r="28027" ht="14.25" customHeight="1"/>
    <row r="28028" ht="14.25" customHeight="1"/>
    <row r="28029" ht="14.25" customHeight="1"/>
    <row r="28030" ht="14.25" customHeight="1"/>
    <row r="28031" ht="14.25" customHeight="1"/>
    <row r="28032" ht="14.25" customHeight="1"/>
    <row r="28033" ht="14.25" customHeight="1"/>
    <row r="28034" ht="14.25" customHeight="1"/>
    <row r="28035" ht="14.25" customHeight="1"/>
    <row r="28036" ht="14.25" customHeight="1"/>
    <row r="28037" ht="14.25" customHeight="1"/>
    <row r="28038" ht="14.25" customHeight="1"/>
    <row r="28039" ht="14.25" customHeight="1"/>
    <row r="28040" ht="14.25" customHeight="1"/>
    <row r="28041" ht="14.25" customHeight="1"/>
    <row r="28042" ht="14.25" customHeight="1"/>
    <row r="28043" ht="14.25" customHeight="1"/>
    <row r="28044" ht="14.25" customHeight="1"/>
    <row r="28045" ht="14.25" customHeight="1"/>
    <row r="28046" ht="14.25" customHeight="1"/>
    <row r="28047" ht="14.25" customHeight="1"/>
    <row r="28048" ht="14.25" customHeight="1"/>
    <row r="28049" ht="14.25" customHeight="1"/>
    <row r="28050" ht="14.25" customHeight="1"/>
    <row r="28051" ht="14.25" customHeight="1"/>
    <row r="28052" ht="14.25" customHeight="1"/>
    <row r="28053" ht="14.25" customHeight="1"/>
    <row r="28054" ht="14.25" customHeight="1"/>
    <row r="28055" ht="14.25" customHeight="1"/>
    <row r="28056" ht="14.25" customHeight="1"/>
    <row r="28057" ht="14.25" customHeight="1"/>
    <row r="28058" ht="14.25" customHeight="1"/>
    <row r="28059" ht="14.25" customHeight="1"/>
    <row r="28060" ht="14.25" customHeight="1"/>
    <row r="28061" ht="14.25" customHeight="1"/>
    <row r="28062" ht="14.25" customHeight="1"/>
    <row r="28063" ht="14.25" customHeight="1"/>
    <row r="28064" ht="14.25" customHeight="1"/>
    <row r="28065" ht="14.25" customHeight="1"/>
    <row r="28066" ht="14.25" customHeight="1"/>
    <row r="28067" ht="14.25" customHeight="1"/>
    <row r="28068" ht="14.25" customHeight="1"/>
    <row r="28069" ht="14.25" customHeight="1"/>
    <row r="28070" ht="14.25" customHeight="1"/>
    <row r="28071" ht="14.25" customHeight="1"/>
    <row r="28072" ht="14.25" customHeight="1"/>
    <row r="28073" ht="14.25" customHeight="1"/>
    <row r="28074" ht="14.25" customHeight="1"/>
    <row r="28075" ht="14.25" customHeight="1"/>
    <row r="28076" ht="14.25" customHeight="1"/>
    <row r="28077" ht="14.25" customHeight="1"/>
    <row r="28078" ht="14.25" customHeight="1"/>
    <row r="28079" ht="14.25" customHeight="1"/>
    <row r="28080" ht="14.25" customHeight="1"/>
    <row r="28081" ht="14.25" customHeight="1"/>
    <row r="28082" ht="14.25" customHeight="1"/>
    <row r="28083" ht="14.25" customHeight="1"/>
    <row r="28084" ht="14.25" customHeight="1"/>
    <row r="28085" ht="14.25" customHeight="1"/>
    <row r="28086" ht="14.25" customHeight="1"/>
    <row r="28087" ht="14.25" customHeight="1"/>
    <row r="28088" ht="14.25" customHeight="1"/>
    <row r="28089" ht="14.25" customHeight="1"/>
    <row r="28090" ht="14.25" customHeight="1"/>
    <row r="28091" ht="14.25" customHeight="1"/>
    <row r="28092" ht="14.25" customHeight="1"/>
    <row r="28093" ht="14.25" customHeight="1"/>
    <row r="28094" ht="14.25" customHeight="1"/>
    <row r="28095" ht="14.25" customHeight="1"/>
    <row r="28096" ht="14.25" customHeight="1"/>
    <row r="28097" ht="14.25" customHeight="1"/>
    <row r="28098" ht="14.25" customHeight="1"/>
    <row r="28099" ht="14.25" customHeight="1"/>
    <row r="28100" ht="14.25" customHeight="1"/>
    <row r="28101" ht="14.25" customHeight="1"/>
    <row r="28102" ht="14.25" customHeight="1"/>
    <row r="28103" ht="14.25" customHeight="1"/>
    <row r="28104" ht="14.25" customHeight="1"/>
    <row r="28105" ht="14.25" customHeight="1"/>
    <row r="28106" ht="14.25" customHeight="1"/>
    <row r="28107" ht="14.25" customHeight="1"/>
    <row r="28108" ht="14.25" customHeight="1"/>
    <row r="28109" ht="14.25" customHeight="1"/>
    <row r="28110" ht="14.25" customHeight="1"/>
    <row r="28111" ht="14.25" customHeight="1"/>
    <row r="28112" ht="14.25" customHeight="1"/>
    <row r="28113" ht="14.25" customHeight="1"/>
    <row r="28114" ht="14.25" customHeight="1"/>
    <row r="28115" ht="14.25" customHeight="1"/>
    <row r="28116" ht="14.25" customHeight="1"/>
    <row r="28117" ht="14.25" customHeight="1"/>
    <row r="28118" ht="14.25" customHeight="1"/>
    <row r="28119" ht="14.25" customHeight="1"/>
    <row r="28120" ht="14.25" customHeight="1"/>
    <row r="28121" ht="14.25" customHeight="1"/>
    <row r="28122" ht="14.25" customHeight="1"/>
    <row r="28123" ht="14.25" customHeight="1"/>
    <row r="28124" ht="14.25" customHeight="1"/>
    <row r="28125" ht="14.25" customHeight="1"/>
    <row r="28126" ht="14.25" customHeight="1"/>
    <row r="28127" ht="14.25" customHeight="1"/>
    <row r="28128" ht="14.25" customHeight="1"/>
    <row r="28129" ht="14.25" customHeight="1"/>
    <row r="28130" ht="14.25" customHeight="1"/>
    <row r="28131" ht="14.25" customHeight="1"/>
    <row r="28132" ht="14.25" customHeight="1"/>
    <row r="28133" ht="14.25" customHeight="1"/>
    <row r="28134" ht="14.25" customHeight="1"/>
    <row r="28135" ht="14.25" customHeight="1"/>
    <row r="28136" ht="14.25" customHeight="1"/>
    <row r="28137" ht="14.25" customHeight="1"/>
    <row r="28138" ht="14.25" customHeight="1"/>
    <row r="28139" ht="14.25" customHeight="1"/>
    <row r="28140" ht="14.25" customHeight="1"/>
    <row r="28141" ht="14.25" customHeight="1"/>
    <row r="28142" ht="14.25" customHeight="1"/>
    <row r="28143" ht="14.25" customHeight="1"/>
    <row r="28144" ht="14.25" customHeight="1"/>
    <row r="28145" ht="14.25" customHeight="1"/>
    <row r="28146" ht="14.25" customHeight="1"/>
    <row r="28147" ht="14.25" customHeight="1"/>
    <row r="28148" ht="14.25" customHeight="1"/>
    <row r="28149" ht="14.25" customHeight="1"/>
    <row r="28150" ht="14.25" customHeight="1"/>
    <row r="28151" ht="14.25" customHeight="1"/>
    <row r="28152" ht="14.25" customHeight="1"/>
    <row r="28153" ht="14.25" customHeight="1"/>
    <row r="28154" ht="14.25" customHeight="1"/>
    <row r="28155" ht="14.25" customHeight="1"/>
    <row r="28156" ht="14.25" customHeight="1"/>
    <row r="28157" ht="14.25" customHeight="1"/>
    <row r="28158" ht="14.25" customHeight="1"/>
    <row r="28159" ht="14.25" customHeight="1"/>
    <row r="28160" ht="14.25" customHeight="1"/>
    <row r="28161" ht="14.25" customHeight="1"/>
    <row r="28162" ht="14.25" customHeight="1"/>
    <row r="28163" ht="14.25" customHeight="1"/>
    <row r="28164" ht="14.25" customHeight="1"/>
    <row r="28165" ht="14.25" customHeight="1"/>
    <row r="28166" ht="14.25" customHeight="1"/>
    <row r="28167" ht="14.25" customHeight="1"/>
    <row r="28168" ht="14.25" customHeight="1"/>
    <row r="28169" ht="14.25" customHeight="1"/>
    <row r="28170" ht="14.25" customHeight="1"/>
    <row r="28171" ht="14.25" customHeight="1"/>
    <row r="28172" ht="14.25" customHeight="1"/>
    <row r="28173" ht="14.25" customHeight="1"/>
    <row r="28174" ht="14.25" customHeight="1"/>
    <row r="28175" ht="14.25" customHeight="1"/>
    <row r="28176" ht="14.25" customHeight="1"/>
    <row r="28177" ht="14.25" customHeight="1"/>
    <row r="28178" ht="14.25" customHeight="1"/>
    <row r="28179" ht="14.25" customHeight="1"/>
    <row r="28180" ht="14.25" customHeight="1"/>
    <row r="28181" ht="14.25" customHeight="1"/>
    <row r="28182" ht="14.25" customHeight="1"/>
    <row r="28183" ht="14.25" customHeight="1"/>
    <row r="28184" ht="14.25" customHeight="1"/>
    <row r="28185" ht="14.25" customHeight="1"/>
    <row r="28186" ht="14.25" customHeight="1"/>
    <row r="28187" ht="14.25" customHeight="1"/>
    <row r="28188" ht="14.25" customHeight="1"/>
    <row r="28189" ht="14.25" customHeight="1"/>
    <row r="28190" ht="14.25" customHeight="1"/>
    <row r="28191" ht="14.25" customHeight="1"/>
    <row r="28192" ht="14.25" customHeight="1"/>
    <row r="28193" ht="14.25" customHeight="1"/>
    <row r="28194" ht="14.25" customHeight="1"/>
    <row r="28195" ht="14.25" customHeight="1"/>
    <row r="28196" ht="14.25" customHeight="1"/>
    <row r="28197" ht="14.25" customHeight="1"/>
    <row r="28198" ht="14.25" customHeight="1"/>
    <row r="28199" ht="14.25" customHeight="1"/>
    <row r="28200" ht="14.25" customHeight="1"/>
    <row r="28201" ht="14.25" customHeight="1"/>
    <row r="28202" ht="14.25" customHeight="1"/>
    <row r="28203" ht="14.25" customHeight="1"/>
    <row r="28204" ht="14.25" customHeight="1"/>
    <row r="28205" ht="14.25" customHeight="1"/>
    <row r="28206" ht="14.25" customHeight="1"/>
    <row r="28207" ht="14.25" customHeight="1"/>
    <row r="28208" ht="14.25" customHeight="1"/>
    <row r="28209" ht="14.25" customHeight="1"/>
    <row r="28210" ht="14.25" customHeight="1"/>
    <row r="28211" ht="14.25" customHeight="1"/>
    <row r="28212" ht="14.25" customHeight="1"/>
    <row r="28213" ht="14.25" customHeight="1"/>
    <row r="28214" ht="14.25" customHeight="1"/>
    <row r="28215" ht="14.25" customHeight="1"/>
    <row r="28216" ht="14.25" customHeight="1"/>
    <row r="28217" ht="14.25" customHeight="1"/>
    <row r="28218" ht="14.25" customHeight="1"/>
    <row r="28219" ht="14.25" customHeight="1"/>
    <row r="28220" ht="14.25" customHeight="1"/>
    <row r="28221" ht="14.25" customHeight="1"/>
    <row r="28222" ht="14.25" customHeight="1"/>
    <row r="28223" ht="14.25" customHeight="1"/>
    <row r="28224" ht="14.25" customHeight="1"/>
    <row r="28225" ht="14.25" customHeight="1"/>
    <row r="28226" ht="14.25" customHeight="1"/>
    <row r="28227" ht="14.25" customHeight="1"/>
    <row r="28228" ht="14.25" customHeight="1"/>
    <row r="28229" ht="14.25" customHeight="1"/>
    <row r="28230" ht="14.25" customHeight="1"/>
    <row r="28231" ht="14.25" customHeight="1"/>
    <row r="28232" ht="14.25" customHeight="1"/>
    <row r="28233" ht="14.25" customHeight="1"/>
    <row r="28234" ht="14.25" customHeight="1"/>
    <row r="28235" ht="14.25" customHeight="1"/>
    <row r="28236" ht="14.25" customHeight="1"/>
    <row r="28237" ht="14.25" customHeight="1"/>
    <row r="28238" ht="14.25" customHeight="1"/>
    <row r="28239" ht="14.25" customHeight="1"/>
    <row r="28240" ht="14.25" customHeight="1"/>
    <row r="28241" ht="14.25" customHeight="1"/>
    <row r="28242" ht="14.25" customHeight="1"/>
    <row r="28243" ht="14.25" customHeight="1"/>
    <row r="28244" ht="14.25" customHeight="1"/>
    <row r="28245" ht="14.25" customHeight="1"/>
    <row r="28246" ht="14.25" customHeight="1"/>
    <row r="28247" ht="14.25" customHeight="1"/>
    <row r="28248" ht="14.25" customHeight="1"/>
    <row r="28249" ht="14.25" customHeight="1"/>
    <row r="28250" ht="14.25" customHeight="1"/>
    <row r="28251" ht="14.25" customHeight="1"/>
    <row r="28252" ht="14.25" customHeight="1"/>
    <row r="28253" ht="14.25" customHeight="1"/>
    <row r="28254" ht="14.25" customHeight="1"/>
    <row r="28255" ht="14.25" customHeight="1"/>
    <row r="28256" ht="14.25" customHeight="1"/>
    <row r="28257" ht="14.25" customHeight="1"/>
    <row r="28258" ht="14.25" customHeight="1"/>
    <row r="28259" ht="14.25" customHeight="1"/>
    <row r="28260" ht="14.25" customHeight="1"/>
    <row r="28261" ht="14.25" customHeight="1"/>
    <row r="28262" ht="14.25" customHeight="1"/>
    <row r="28263" ht="14.25" customHeight="1"/>
    <row r="28264" ht="14.25" customHeight="1"/>
    <row r="28265" ht="14.25" customHeight="1"/>
    <row r="28266" ht="14.25" customHeight="1"/>
    <row r="28267" ht="14.25" customHeight="1"/>
    <row r="28268" ht="14.25" customHeight="1"/>
    <row r="28269" ht="14.25" customHeight="1"/>
    <row r="28270" ht="14.25" customHeight="1"/>
    <row r="28271" ht="14.25" customHeight="1"/>
    <row r="28272" ht="14.25" customHeight="1"/>
    <row r="28273" ht="14.25" customHeight="1"/>
    <row r="28274" ht="14.25" customHeight="1"/>
    <row r="28275" ht="14.25" customHeight="1"/>
    <row r="28276" ht="14.25" customHeight="1"/>
    <row r="28277" ht="14.25" customHeight="1"/>
    <row r="28278" ht="14.25" customHeight="1"/>
    <row r="28279" ht="14.25" customHeight="1"/>
    <row r="28280" ht="14.25" customHeight="1"/>
    <row r="28281" ht="14.25" customHeight="1"/>
    <row r="28282" ht="14.25" customHeight="1"/>
    <row r="28283" ht="14.25" customHeight="1"/>
    <row r="28284" ht="14.25" customHeight="1"/>
    <row r="28285" ht="14.25" customHeight="1"/>
    <row r="28286" ht="14.25" customHeight="1"/>
    <row r="28287" ht="14.25" customHeight="1"/>
    <row r="28288" ht="14.25" customHeight="1"/>
    <row r="28289" ht="14.25" customHeight="1"/>
    <row r="28290" ht="14.25" customHeight="1"/>
    <row r="28291" ht="14.25" customHeight="1"/>
    <row r="28292" ht="14.25" customHeight="1"/>
    <row r="28293" ht="14.25" customHeight="1"/>
    <row r="28294" ht="14.25" customHeight="1"/>
    <row r="28295" ht="14.25" customHeight="1"/>
    <row r="28296" ht="14.25" customHeight="1"/>
    <row r="28297" ht="14.25" customHeight="1"/>
    <row r="28298" ht="14.25" customHeight="1"/>
    <row r="28299" ht="14.25" customHeight="1"/>
    <row r="28300" ht="14.25" customHeight="1"/>
    <row r="28301" ht="14.25" customHeight="1"/>
    <row r="28302" ht="14.25" customHeight="1"/>
    <row r="28303" ht="14.25" customHeight="1"/>
    <row r="28304" ht="14.25" customHeight="1"/>
    <row r="28305" ht="14.25" customHeight="1"/>
    <row r="28306" ht="14.25" customHeight="1"/>
    <row r="28307" ht="14.25" customHeight="1"/>
    <row r="28308" ht="14.25" customHeight="1"/>
    <row r="28309" ht="14.25" customHeight="1"/>
    <row r="28310" ht="14.25" customHeight="1"/>
    <row r="28311" ht="14.25" customHeight="1"/>
    <row r="28312" ht="14.25" customHeight="1"/>
    <row r="28313" ht="14.25" customHeight="1"/>
    <row r="28314" ht="14.25" customHeight="1"/>
    <row r="28315" ht="14.25" customHeight="1"/>
    <row r="28316" ht="14.25" customHeight="1"/>
    <row r="28317" ht="14.25" customHeight="1"/>
    <row r="28318" ht="14.25" customHeight="1"/>
    <row r="28319" ht="14.25" customHeight="1"/>
    <row r="28320" ht="14.25" customHeight="1"/>
    <row r="28321" ht="14.25" customHeight="1"/>
    <row r="28322" ht="14.25" customHeight="1"/>
    <row r="28323" ht="14.25" customHeight="1"/>
    <row r="28324" ht="14.25" customHeight="1"/>
    <row r="28325" ht="14.25" customHeight="1"/>
    <row r="28326" ht="14.25" customHeight="1"/>
    <row r="28327" ht="14.25" customHeight="1"/>
    <row r="28328" ht="14.25" customHeight="1"/>
    <row r="28329" ht="14.25" customHeight="1"/>
    <row r="28330" ht="14.25" customHeight="1"/>
    <row r="28331" ht="14.25" customHeight="1"/>
    <row r="28332" ht="14.25" customHeight="1"/>
    <row r="28333" ht="14.25" customHeight="1"/>
    <row r="28334" ht="14.25" customHeight="1"/>
    <row r="28335" ht="14.25" customHeight="1"/>
    <row r="28336" ht="14.25" customHeight="1"/>
    <row r="28337" ht="14.25" customHeight="1"/>
    <row r="28338" ht="14.25" customHeight="1"/>
    <row r="28339" ht="14.25" customHeight="1"/>
    <row r="28340" ht="14.25" customHeight="1"/>
    <row r="28341" ht="14.25" customHeight="1"/>
    <row r="28342" ht="14.25" customHeight="1"/>
    <row r="28343" ht="14.25" customHeight="1"/>
    <row r="28344" ht="14.25" customHeight="1"/>
    <row r="28345" ht="14.25" customHeight="1"/>
    <row r="28346" ht="14.25" customHeight="1"/>
    <row r="28347" ht="14.25" customHeight="1"/>
    <row r="28348" ht="14.25" customHeight="1"/>
    <row r="28349" ht="14.25" customHeight="1"/>
    <row r="28350" ht="14.25" customHeight="1"/>
    <row r="28351" ht="14.25" customHeight="1"/>
    <row r="28352" ht="14.25" customHeight="1"/>
    <row r="28353" ht="14.25" customHeight="1"/>
    <row r="28354" ht="14.25" customHeight="1"/>
    <row r="28355" ht="14.25" customHeight="1"/>
    <row r="28356" ht="14.25" customHeight="1"/>
    <row r="28357" ht="14.25" customHeight="1"/>
    <row r="28358" ht="14.25" customHeight="1"/>
    <row r="28359" ht="14.25" customHeight="1"/>
    <row r="28360" ht="14.25" customHeight="1"/>
    <row r="28361" ht="14.25" customHeight="1"/>
    <row r="28362" ht="14.25" customHeight="1"/>
    <row r="28363" ht="14.25" customHeight="1"/>
    <row r="28364" ht="14.25" customHeight="1"/>
    <row r="28365" ht="14.25" customHeight="1"/>
    <row r="28366" ht="14.25" customHeight="1"/>
    <row r="28367" ht="14.25" customHeight="1"/>
    <row r="28368" ht="14.25" customHeight="1"/>
    <row r="28369" ht="14.25" customHeight="1"/>
    <row r="28370" ht="14.25" customHeight="1"/>
    <row r="28371" ht="14.25" customHeight="1"/>
    <row r="28372" ht="14.25" customHeight="1"/>
    <row r="28373" ht="14.25" customHeight="1"/>
    <row r="28374" ht="14.25" customHeight="1"/>
    <row r="28375" ht="14.25" customHeight="1"/>
    <row r="28376" ht="14.25" customHeight="1"/>
    <row r="28377" ht="14.25" customHeight="1"/>
    <row r="28378" ht="14.25" customHeight="1"/>
    <row r="28379" ht="14.25" customHeight="1"/>
    <row r="28380" ht="14.25" customHeight="1"/>
    <row r="28381" ht="14.25" customHeight="1"/>
    <row r="28382" ht="14.25" customHeight="1"/>
    <row r="28383" ht="14.25" customHeight="1"/>
    <row r="28384" ht="14.25" customHeight="1"/>
    <row r="28385" ht="14.25" customHeight="1"/>
    <row r="28386" ht="14.25" customHeight="1"/>
    <row r="28387" ht="14.25" customHeight="1"/>
    <row r="28388" ht="14.25" customHeight="1"/>
    <row r="28389" ht="14.25" customHeight="1"/>
    <row r="28390" ht="14.25" customHeight="1"/>
    <row r="28391" ht="14.25" customHeight="1"/>
    <row r="28392" ht="14.25" customHeight="1"/>
    <row r="28393" ht="14.25" customHeight="1"/>
    <row r="28394" ht="14.25" customHeight="1"/>
    <row r="28395" ht="14.25" customHeight="1"/>
    <row r="28396" ht="14.25" customHeight="1"/>
    <row r="28397" ht="14.25" customHeight="1"/>
    <row r="28398" ht="14.25" customHeight="1"/>
    <row r="28399" ht="14.25" customHeight="1"/>
    <row r="28400" ht="14.25" customHeight="1"/>
    <row r="28401" ht="14.25" customHeight="1"/>
    <row r="28402" ht="14.25" customHeight="1"/>
    <row r="28403" ht="14.25" customHeight="1"/>
    <row r="28404" ht="14.25" customHeight="1"/>
    <row r="28405" ht="14.25" customHeight="1"/>
    <row r="28406" ht="14.25" customHeight="1"/>
    <row r="28407" ht="14.25" customHeight="1"/>
    <row r="28408" ht="14.25" customHeight="1"/>
    <row r="28409" ht="14.25" customHeight="1"/>
    <row r="28410" ht="14.25" customHeight="1"/>
    <row r="28411" ht="14.25" customHeight="1"/>
    <row r="28412" ht="14.25" customHeight="1"/>
    <row r="28413" ht="14.25" customHeight="1"/>
    <row r="28414" ht="14.25" customHeight="1"/>
    <row r="28415" ht="14.25" customHeight="1"/>
    <row r="28416" ht="14.25" customHeight="1"/>
    <row r="28417" ht="14.25" customHeight="1"/>
    <row r="28418" ht="14.25" customHeight="1"/>
    <row r="28419" ht="14.25" customHeight="1"/>
    <row r="28420" ht="14.25" customHeight="1"/>
    <row r="28421" ht="14.25" customHeight="1"/>
    <row r="28422" ht="14.25" customHeight="1"/>
    <row r="28423" ht="14.25" customHeight="1"/>
    <row r="28424" ht="14.25" customHeight="1"/>
    <row r="28425" ht="14.25" customHeight="1"/>
    <row r="28426" ht="14.25" customHeight="1"/>
    <row r="28427" ht="14.25" customHeight="1"/>
    <row r="28428" ht="14.25" customHeight="1"/>
    <row r="28429" ht="14.25" customHeight="1"/>
    <row r="28430" ht="14.25" customHeight="1"/>
    <row r="28431" ht="14.25" customHeight="1"/>
    <row r="28432" ht="14.25" customHeight="1"/>
    <row r="28433" ht="14.25" customHeight="1"/>
    <row r="28434" ht="14.25" customHeight="1"/>
    <row r="28435" ht="14.25" customHeight="1"/>
    <row r="28436" ht="14.25" customHeight="1"/>
    <row r="28437" ht="14.25" customHeight="1"/>
    <row r="28438" ht="14.25" customHeight="1"/>
    <row r="28439" ht="14.25" customHeight="1"/>
    <row r="28440" ht="14.25" customHeight="1"/>
    <row r="28441" ht="14.25" customHeight="1"/>
    <row r="28442" ht="14.25" customHeight="1"/>
    <row r="28443" ht="14.25" customHeight="1"/>
    <row r="28444" ht="14.25" customHeight="1"/>
    <row r="28445" ht="14.25" customHeight="1"/>
    <row r="28446" ht="14.25" customHeight="1"/>
    <row r="28447" ht="14.25" customHeight="1"/>
    <row r="28448" ht="14.25" customHeight="1"/>
    <row r="28449" ht="14.25" customHeight="1"/>
    <row r="28450" ht="14.25" customHeight="1"/>
    <row r="28451" ht="14.25" customHeight="1"/>
    <row r="28452" ht="14.25" customHeight="1"/>
    <row r="28453" ht="14.25" customHeight="1"/>
    <row r="28454" ht="14.25" customHeight="1"/>
    <row r="28455" ht="14.25" customHeight="1"/>
    <row r="28456" ht="14.25" customHeight="1"/>
    <row r="28457" ht="14.25" customHeight="1"/>
    <row r="28458" ht="14.25" customHeight="1"/>
    <row r="28459" ht="14.25" customHeight="1"/>
    <row r="28460" ht="14.25" customHeight="1"/>
    <row r="28461" ht="14.25" customHeight="1"/>
    <row r="28462" ht="14.25" customHeight="1"/>
    <row r="28463" ht="14.25" customHeight="1"/>
    <row r="28464" ht="14.25" customHeight="1"/>
    <row r="28465" ht="14.25" customHeight="1"/>
    <row r="28466" ht="14.25" customHeight="1"/>
    <row r="28467" ht="14.25" customHeight="1"/>
    <row r="28468" ht="14.25" customHeight="1"/>
    <row r="28469" ht="14.25" customHeight="1"/>
    <row r="28470" ht="14.25" customHeight="1"/>
    <row r="28471" ht="14.25" customHeight="1"/>
    <row r="28472" ht="14.25" customHeight="1"/>
    <row r="28473" ht="14.25" customHeight="1"/>
    <row r="28474" ht="14.25" customHeight="1"/>
    <row r="28475" ht="14.25" customHeight="1"/>
    <row r="28476" ht="14.25" customHeight="1"/>
    <row r="28477" ht="14.25" customHeight="1"/>
    <row r="28478" ht="14.25" customHeight="1"/>
    <row r="28479" ht="14.25" customHeight="1"/>
    <row r="28480" ht="14.25" customHeight="1"/>
    <row r="28481" ht="14.25" customHeight="1"/>
    <row r="28482" ht="14.25" customHeight="1"/>
    <row r="28483" ht="14.25" customHeight="1"/>
    <row r="28484" ht="14.25" customHeight="1"/>
    <row r="28485" ht="14.25" customHeight="1"/>
    <row r="28486" ht="14.25" customHeight="1"/>
    <row r="28487" ht="14.25" customHeight="1"/>
    <row r="28488" ht="14.25" customHeight="1"/>
    <row r="28489" ht="14.25" customHeight="1"/>
    <row r="28490" ht="14.25" customHeight="1"/>
    <row r="28491" ht="14.25" customHeight="1"/>
    <row r="28492" ht="14.25" customHeight="1"/>
    <row r="28493" ht="14.25" customHeight="1"/>
    <row r="28494" ht="14.25" customHeight="1"/>
    <row r="28495" ht="14.25" customHeight="1"/>
    <row r="28496" ht="14.25" customHeight="1"/>
    <row r="28497" ht="14.25" customHeight="1"/>
    <row r="28498" ht="14.25" customHeight="1"/>
    <row r="28499" ht="14.25" customHeight="1"/>
    <row r="28500" ht="14.25" customHeight="1"/>
    <row r="28501" ht="14.25" customHeight="1"/>
    <row r="28502" ht="14.25" customHeight="1"/>
    <row r="28503" ht="14.25" customHeight="1"/>
    <row r="28504" ht="14.25" customHeight="1"/>
    <row r="28505" ht="14.25" customHeight="1"/>
    <row r="28506" ht="14.25" customHeight="1"/>
    <row r="28507" ht="14.25" customHeight="1"/>
    <row r="28508" ht="14.25" customHeight="1"/>
    <row r="28509" ht="14.25" customHeight="1"/>
    <row r="28510" ht="14.25" customHeight="1"/>
    <row r="28511" ht="14.25" customHeight="1"/>
    <row r="28512" ht="14.25" customHeight="1"/>
    <row r="28513" ht="14.25" customHeight="1"/>
    <row r="28514" ht="14.25" customHeight="1"/>
    <row r="28515" ht="14.25" customHeight="1"/>
    <row r="28516" ht="14.25" customHeight="1"/>
    <row r="28517" ht="14.25" customHeight="1"/>
    <row r="28518" ht="14.25" customHeight="1"/>
    <row r="28519" ht="14.25" customHeight="1"/>
    <row r="28520" ht="14.25" customHeight="1"/>
    <row r="28521" ht="14.25" customHeight="1"/>
    <row r="28522" ht="14.25" customHeight="1"/>
    <row r="28523" ht="14.25" customHeight="1"/>
    <row r="28524" ht="14.25" customHeight="1"/>
    <row r="28525" ht="14.25" customHeight="1"/>
    <row r="28526" ht="14.25" customHeight="1"/>
    <row r="28527" ht="14.25" customHeight="1"/>
    <row r="28528" ht="14.25" customHeight="1"/>
    <row r="28529" ht="14.25" customHeight="1"/>
    <row r="28530" ht="14.25" customHeight="1"/>
    <row r="28531" ht="14.25" customHeight="1"/>
    <row r="28532" ht="14.25" customHeight="1"/>
    <row r="28533" ht="14.25" customHeight="1"/>
    <row r="28534" ht="14.25" customHeight="1"/>
    <row r="28535" ht="14.25" customHeight="1"/>
    <row r="28536" ht="14.25" customHeight="1"/>
    <row r="28537" ht="14.25" customHeight="1"/>
    <row r="28538" ht="14.25" customHeight="1"/>
    <row r="28539" ht="14.25" customHeight="1"/>
    <row r="28540" ht="14.25" customHeight="1"/>
    <row r="28541" ht="14.25" customHeight="1"/>
    <row r="28542" ht="14.25" customHeight="1"/>
    <row r="28543" ht="14.25" customHeight="1"/>
    <row r="28544" ht="14.25" customHeight="1"/>
    <row r="28545" ht="14.25" customHeight="1"/>
    <row r="28546" ht="14.25" customHeight="1"/>
    <row r="28547" ht="14.25" customHeight="1"/>
    <row r="28548" ht="14.25" customHeight="1"/>
    <row r="28549" ht="14.25" customHeight="1"/>
    <row r="28550" ht="14.25" customHeight="1"/>
    <row r="28551" ht="14.25" customHeight="1"/>
    <row r="28552" ht="14.25" customHeight="1"/>
    <row r="28553" ht="14.25" customHeight="1"/>
    <row r="28554" ht="14.25" customHeight="1"/>
    <row r="28555" ht="14.25" customHeight="1"/>
    <row r="28556" ht="14.25" customHeight="1"/>
    <row r="28557" ht="14.25" customHeight="1"/>
    <row r="28558" ht="14.25" customHeight="1"/>
    <row r="28559" ht="14.25" customHeight="1"/>
    <row r="28560" ht="14.25" customHeight="1"/>
    <row r="28561" ht="14.25" customHeight="1"/>
    <row r="28562" ht="14.25" customHeight="1"/>
    <row r="28563" ht="14.25" customHeight="1"/>
    <row r="28564" ht="14.25" customHeight="1"/>
    <row r="28565" ht="14.25" customHeight="1"/>
    <row r="28566" ht="14.25" customHeight="1"/>
    <row r="28567" ht="14.25" customHeight="1"/>
    <row r="28568" ht="14.25" customHeight="1"/>
    <row r="28569" ht="14.25" customHeight="1"/>
    <row r="28570" ht="14.25" customHeight="1"/>
    <row r="28571" ht="14.25" customHeight="1"/>
    <row r="28572" ht="14.25" customHeight="1"/>
    <row r="28573" ht="14.25" customHeight="1"/>
    <row r="28574" ht="14.25" customHeight="1"/>
    <row r="28575" ht="14.25" customHeight="1"/>
    <row r="28576" ht="14.25" customHeight="1"/>
    <row r="28577" ht="14.25" customHeight="1"/>
    <row r="28578" ht="14.25" customHeight="1"/>
    <row r="28579" ht="14.25" customHeight="1"/>
    <row r="28580" ht="14.25" customHeight="1"/>
    <row r="28581" ht="14.25" customHeight="1"/>
    <row r="28582" ht="14.25" customHeight="1"/>
    <row r="28583" ht="14.25" customHeight="1"/>
    <row r="28584" ht="14.25" customHeight="1"/>
    <row r="28585" ht="14.25" customHeight="1"/>
    <row r="28586" ht="14.25" customHeight="1"/>
    <row r="28587" ht="14.25" customHeight="1"/>
    <row r="28588" ht="14.25" customHeight="1"/>
    <row r="28589" ht="14.25" customHeight="1"/>
    <row r="28590" ht="14.25" customHeight="1"/>
    <row r="28591" ht="14.25" customHeight="1"/>
    <row r="28592" ht="14.25" customHeight="1"/>
    <row r="28593" ht="14.25" customHeight="1"/>
    <row r="28594" ht="14.25" customHeight="1"/>
    <row r="28595" ht="14.25" customHeight="1"/>
    <row r="28596" ht="14.25" customHeight="1"/>
    <row r="28597" ht="14.25" customHeight="1"/>
    <row r="28598" ht="14.25" customHeight="1"/>
    <row r="28599" ht="14.25" customHeight="1"/>
    <row r="28600" ht="14.25" customHeight="1"/>
    <row r="28601" ht="14.25" customHeight="1"/>
    <row r="28602" ht="14.25" customHeight="1"/>
    <row r="28603" ht="14.25" customHeight="1"/>
    <row r="28604" ht="14.25" customHeight="1"/>
    <row r="28605" ht="14.25" customHeight="1"/>
    <row r="28606" ht="14.25" customHeight="1"/>
    <row r="28607" ht="14.25" customHeight="1"/>
    <row r="28608" ht="14.25" customHeight="1"/>
    <row r="28609" ht="14.25" customHeight="1"/>
    <row r="28610" ht="14.25" customHeight="1"/>
    <row r="28611" ht="14.25" customHeight="1"/>
    <row r="28612" ht="14.25" customHeight="1"/>
    <row r="28613" ht="14.25" customHeight="1"/>
    <row r="28614" ht="14.25" customHeight="1"/>
    <row r="28615" ht="14.25" customHeight="1"/>
    <row r="28616" ht="14.25" customHeight="1"/>
    <row r="28617" ht="14.25" customHeight="1"/>
    <row r="28618" ht="14.25" customHeight="1"/>
    <row r="28619" ht="14.25" customHeight="1"/>
    <row r="28620" ht="14.25" customHeight="1"/>
    <row r="28621" ht="14.25" customHeight="1"/>
    <row r="28622" ht="14.25" customHeight="1"/>
    <row r="28623" ht="14.25" customHeight="1"/>
    <row r="28624" ht="14.25" customHeight="1"/>
    <row r="28625" ht="14.25" customHeight="1"/>
    <row r="28626" ht="14.25" customHeight="1"/>
    <row r="28627" ht="14.25" customHeight="1"/>
    <row r="28628" ht="14.25" customHeight="1"/>
    <row r="28629" ht="14.25" customHeight="1"/>
    <row r="28630" ht="14.25" customHeight="1"/>
    <row r="28631" ht="14.25" customHeight="1"/>
    <row r="28632" ht="14.25" customHeight="1"/>
    <row r="28633" ht="14.25" customHeight="1"/>
    <row r="28634" ht="14.25" customHeight="1"/>
    <row r="28635" ht="14.25" customHeight="1"/>
    <row r="28636" ht="14.25" customHeight="1"/>
    <row r="28637" ht="14.25" customHeight="1"/>
    <row r="28638" ht="14.25" customHeight="1"/>
    <row r="28639" ht="14.25" customHeight="1"/>
    <row r="28640" ht="14.25" customHeight="1"/>
    <row r="28641" ht="14.25" customHeight="1"/>
    <row r="28642" ht="14.25" customHeight="1"/>
    <row r="28643" ht="14.25" customHeight="1"/>
    <row r="28644" ht="14.25" customHeight="1"/>
    <row r="28645" ht="14.25" customHeight="1"/>
    <row r="28646" ht="14.25" customHeight="1"/>
    <row r="28647" ht="14.25" customHeight="1"/>
    <row r="28648" ht="14.25" customHeight="1"/>
    <row r="28649" ht="14.25" customHeight="1"/>
    <row r="28650" ht="14.25" customHeight="1"/>
    <row r="28651" ht="14.25" customHeight="1"/>
    <row r="28652" ht="14.25" customHeight="1"/>
    <row r="28653" ht="14.25" customHeight="1"/>
    <row r="28654" ht="14.25" customHeight="1"/>
    <row r="28655" ht="14.25" customHeight="1"/>
    <row r="28656" ht="14.25" customHeight="1"/>
    <row r="28657" ht="14.25" customHeight="1"/>
    <row r="28658" ht="14.25" customHeight="1"/>
    <row r="28659" ht="14.25" customHeight="1"/>
    <row r="28660" ht="14.25" customHeight="1"/>
    <row r="28661" ht="14.25" customHeight="1"/>
    <row r="28662" ht="14.25" customHeight="1"/>
    <row r="28663" ht="14.25" customHeight="1"/>
    <row r="28664" ht="14.25" customHeight="1"/>
    <row r="28665" ht="14.25" customHeight="1"/>
    <row r="28666" ht="14.25" customHeight="1"/>
    <row r="28667" ht="14.25" customHeight="1"/>
    <row r="28668" ht="14.25" customHeight="1"/>
    <row r="28669" ht="14.25" customHeight="1"/>
    <row r="28670" ht="14.25" customHeight="1"/>
    <row r="28671" ht="14.25" customHeight="1"/>
    <row r="28672" ht="14.25" customHeight="1"/>
    <row r="28673" ht="14.25" customHeight="1"/>
    <row r="28674" ht="14.25" customHeight="1"/>
    <row r="28675" ht="14.25" customHeight="1"/>
    <row r="28676" ht="14.25" customHeight="1"/>
    <row r="28677" ht="14.25" customHeight="1"/>
    <row r="28678" ht="14.25" customHeight="1"/>
    <row r="28679" ht="14.25" customHeight="1"/>
    <row r="28680" ht="14.25" customHeight="1"/>
    <row r="28681" ht="14.25" customHeight="1"/>
    <row r="28682" ht="14.25" customHeight="1"/>
    <row r="28683" ht="14.25" customHeight="1"/>
    <row r="28684" ht="14.25" customHeight="1"/>
    <row r="28685" ht="14.25" customHeight="1"/>
    <row r="28686" ht="14.25" customHeight="1"/>
    <row r="28687" ht="14.25" customHeight="1"/>
    <row r="28688" ht="14.25" customHeight="1"/>
    <row r="28689" ht="14.25" customHeight="1"/>
    <row r="28690" ht="14.25" customHeight="1"/>
    <row r="28691" ht="14.25" customHeight="1"/>
    <row r="28692" ht="14.25" customHeight="1"/>
    <row r="28693" ht="14.25" customHeight="1"/>
    <row r="28694" ht="14.25" customHeight="1"/>
    <row r="28695" ht="14.25" customHeight="1"/>
    <row r="28696" ht="14.25" customHeight="1"/>
    <row r="28697" ht="14.25" customHeight="1"/>
    <row r="28698" ht="14.25" customHeight="1"/>
    <row r="28699" ht="14.25" customHeight="1"/>
    <row r="28700" ht="14.25" customHeight="1"/>
    <row r="28701" ht="14.25" customHeight="1"/>
    <row r="28702" ht="14.25" customHeight="1"/>
    <row r="28703" ht="14.25" customHeight="1"/>
    <row r="28704" ht="14.25" customHeight="1"/>
    <row r="28705" ht="14.25" customHeight="1"/>
    <row r="28706" ht="14.25" customHeight="1"/>
    <row r="28707" ht="14.25" customHeight="1"/>
    <row r="28708" ht="14.25" customHeight="1"/>
    <row r="28709" ht="14.25" customHeight="1"/>
    <row r="28710" ht="14.25" customHeight="1"/>
    <row r="28711" ht="14.25" customHeight="1"/>
    <row r="28712" ht="14.25" customHeight="1"/>
    <row r="28713" ht="14.25" customHeight="1"/>
    <row r="28714" ht="14.25" customHeight="1"/>
    <row r="28715" ht="14.25" customHeight="1"/>
    <row r="28716" ht="14.25" customHeight="1"/>
    <row r="28717" ht="14.25" customHeight="1"/>
    <row r="28718" ht="14.25" customHeight="1"/>
    <row r="28719" ht="14.25" customHeight="1"/>
    <row r="28720" ht="14.25" customHeight="1"/>
    <row r="28721" ht="14.25" customHeight="1"/>
    <row r="28722" ht="14.25" customHeight="1"/>
    <row r="28723" ht="14.25" customHeight="1"/>
    <row r="28724" ht="14.25" customHeight="1"/>
    <row r="28725" ht="14.25" customHeight="1"/>
    <row r="28726" ht="14.25" customHeight="1"/>
    <row r="28727" ht="14.25" customHeight="1"/>
    <row r="28728" ht="14.25" customHeight="1"/>
    <row r="28729" ht="14.25" customHeight="1"/>
    <row r="28730" ht="14.25" customHeight="1"/>
    <row r="28731" ht="14.25" customHeight="1"/>
    <row r="28732" ht="14.25" customHeight="1"/>
    <row r="28733" ht="14.25" customHeight="1"/>
    <row r="28734" ht="14.25" customHeight="1"/>
    <row r="28735" ht="14.25" customHeight="1"/>
    <row r="28736" ht="14.25" customHeight="1"/>
    <row r="28737" ht="14.25" customHeight="1"/>
    <row r="28738" ht="14.25" customHeight="1"/>
    <row r="28739" ht="14.25" customHeight="1"/>
    <row r="28740" ht="14.25" customHeight="1"/>
    <row r="28741" ht="14.25" customHeight="1"/>
    <row r="28742" ht="14.25" customHeight="1"/>
    <row r="28743" ht="14.25" customHeight="1"/>
    <row r="28744" ht="14.25" customHeight="1"/>
    <row r="28745" ht="14.25" customHeight="1"/>
    <row r="28746" ht="14.25" customHeight="1"/>
    <row r="28747" ht="14.25" customHeight="1"/>
    <row r="28748" ht="14.25" customHeight="1"/>
    <row r="28749" ht="14.25" customHeight="1"/>
    <row r="28750" ht="14.25" customHeight="1"/>
    <row r="28751" ht="14.25" customHeight="1"/>
    <row r="28752" ht="14.25" customHeight="1"/>
    <row r="28753" ht="14.25" customHeight="1"/>
    <row r="28754" ht="14.25" customHeight="1"/>
    <row r="28755" ht="14.25" customHeight="1"/>
    <row r="28756" ht="14.25" customHeight="1"/>
    <row r="28757" ht="14.25" customHeight="1"/>
    <row r="28758" ht="14.25" customHeight="1"/>
    <row r="28759" ht="14.25" customHeight="1"/>
    <row r="28760" ht="14.25" customHeight="1"/>
    <row r="28761" ht="14.25" customHeight="1"/>
    <row r="28762" ht="14.25" customHeight="1"/>
    <row r="28763" ht="14.25" customHeight="1"/>
    <row r="28764" ht="14.25" customHeight="1"/>
    <row r="28765" ht="14.25" customHeight="1"/>
    <row r="28766" ht="14.25" customHeight="1"/>
    <row r="28767" ht="14.25" customHeight="1"/>
    <row r="28768" ht="14.25" customHeight="1"/>
    <row r="28769" ht="14.25" customHeight="1"/>
    <row r="28770" ht="14.25" customHeight="1"/>
    <row r="28771" ht="14.25" customHeight="1"/>
    <row r="28772" ht="14.25" customHeight="1"/>
    <row r="28773" ht="14.25" customHeight="1"/>
    <row r="28774" ht="14.25" customHeight="1"/>
    <row r="28775" ht="14.25" customHeight="1"/>
    <row r="28776" ht="14.25" customHeight="1"/>
    <row r="28777" ht="14.25" customHeight="1"/>
    <row r="28778" ht="14.25" customHeight="1"/>
    <row r="28779" ht="14.25" customHeight="1"/>
    <row r="28780" ht="14.25" customHeight="1"/>
    <row r="28781" ht="14.25" customHeight="1"/>
    <row r="28782" ht="14.25" customHeight="1"/>
    <row r="28783" ht="14.25" customHeight="1"/>
    <row r="28784" ht="14.25" customHeight="1"/>
    <row r="28785" ht="14.25" customHeight="1"/>
    <row r="28786" ht="14.25" customHeight="1"/>
    <row r="28787" ht="14.25" customHeight="1"/>
    <row r="28788" ht="14.25" customHeight="1"/>
    <row r="28789" ht="14.25" customHeight="1"/>
    <row r="28790" ht="14.25" customHeight="1"/>
    <row r="28791" ht="14.25" customHeight="1"/>
    <row r="28792" ht="14.25" customHeight="1"/>
    <row r="28793" ht="14.25" customHeight="1"/>
    <row r="28794" ht="14.25" customHeight="1"/>
    <row r="28795" ht="14.25" customHeight="1"/>
    <row r="28796" ht="14.25" customHeight="1"/>
    <row r="28797" ht="14.25" customHeight="1"/>
    <row r="28798" ht="14.25" customHeight="1"/>
    <row r="28799" ht="14.25" customHeight="1"/>
    <row r="28800" ht="14.25" customHeight="1"/>
    <row r="28801" ht="14.25" customHeight="1"/>
    <row r="28802" ht="14.25" customHeight="1"/>
    <row r="28803" ht="14.25" customHeight="1"/>
    <row r="28804" ht="14.25" customHeight="1"/>
    <row r="28805" ht="14.25" customHeight="1"/>
    <row r="28806" ht="14.25" customHeight="1"/>
    <row r="28807" ht="14.25" customHeight="1"/>
    <row r="28808" ht="14.25" customHeight="1"/>
    <row r="28809" ht="14.25" customHeight="1"/>
    <row r="28810" ht="14.25" customHeight="1"/>
    <row r="28811" ht="14.25" customHeight="1"/>
    <row r="28812" ht="14.25" customHeight="1"/>
    <row r="28813" ht="14.25" customHeight="1"/>
    <row r="28814" ht="14.25" customHeight="1"/>
    <row r="28815" ht="14.25" customHeight="1"/>
    <row r="28816" ht="14.25" customHeight="1"/>
    <row r="28817" ht="14.25" customHeight="1"/>
    <row r="28818" ht="14.25" customHeight="1"/>
    <row r="28819" ht="14.25" customHeight="1"/>
    <row r="28820" ht="14.25" customHeight="1"/>
    <row r="28821" ht="14.25" customHeight="1"/>
    <row r="28822" ht="14.25" customHeight="1"/>
    <row r="28823" ht="14.25" customHeight="1"/>
    <row r="28824" ht="14.25" customHeight="1"/>
    <row r="28825" ht="14.25" customHeight="1"/>
    <row r="28826" ht="14.25" customHeight="1"/>
    <row r="28827" ht="14.25" customHeight="1"/>
    <row r="28828" ht="14.25" customHeight="1"/>
    <row r="28829" ht="14.25" customHeight="1"/>
    <row r="28830" ht="14.25" customHeight="1"/>
    <row r="28831" ht="14.25" customHeight="1"/>
    <row r="28832" ht="14.25" customHeight="1"/>
    <row r="28833" ht="14.25" customHeight="1"/>
    <row r="28834" ht="14.25" customHeight="1"/>
    <row r="28835" ht="14.25" customHeight="1"/>
    <row r="28836" ht="14.25" customHeight="1"/>
    <row r="28837" ht="14.25" customHeight="1"/>
    <row r="28838" ht="14.25" customHeight="1"/>
    <row r="28839" ht="14.25" customHeight="1"/>
    <row r="28840" ht="14.25" customHeight="1"/>
    <row r="28841" ht="14.25" customHeight="1"/>
    <row r="28842" ht="14.25" customHeight="1"/>
    <row r="28843" ht="14.25" customHeight="1"/>
    <row r="28844" ht="14.25" customHeight="1"/>
    <row r="28845" ht="14.25" customHeight="1"/>
    <row r="28846" ht="14.25" customHeight="1"/>
    <row r="28847" ht="14.25" customHeight="1"/>
    <row r="28848" ht="14.25" customHeight="1"/>
    <row r="28849" ht="14.25" customHeight="1"/>
    <row r="28850" ht="14.25" customHeight="1"/>
    <row r="28851" ht="14.25" customHeight="1"/>
    <row r="28852" ht="14.25" customHeight="1"/>
    <row r="28853" ht="14.25" customHeight="1"/>
    <row r="28854" ht="14.25" customHeight="1"/>
    <row r="28855" ht="14.25" customHeight="1"/>
    <row r="28856" ht="14.25" customHeight="1"/>
    <row r="28857" ht="14.25" customHeight="1"/>
    <row r="28858" ht="14.25" customHeight="1"/>
    <row r="28859" ht="14.25" customHeight="1"/>
    <row r="28860" ht="14.25" customHeight="1"/>
    <row r="28861" ht="14.25" customHeight="1"/>
    <row r="28862" ht="14.25" customHeight="1"/>
    <row r="28863" ht="14.25" customHeight="1"/>
    <row r="28864" ht="14.25" customHeight="1"/>
    <row r="28865" ht="14.25" customHeight="1"/>
    <row r="28866" ht="14.25" customHeight="1"/>
    <row r="28867" ht="14.25" customHeight="1"/>
    <row r="28868" ht="14.25" customHeight="1"/>
    <row r="28869" ht="14.25" customHeight="1"/>
    <row r="28870" ht="14.25" customHeight="1"/>
    <row r="28871" ht="14.25" customHeight="1"/>
    <row r="28872" ht="14.25" customHeight="1"/>
    <row r="28873" ht="14.25" customHeight="1"/>
    <row r="28874" ht="14.25" customHeight="1"/>
    <row r="28875" ht="14.25" customHeight="1"/>
    <row r="28876" ht="14.25" customHeight="1"/>
    <row r="28877" ht="14.25" customHeight="1"/>
    <row r="28878" ht="14.25" customHeight="1"/>
    <row r="28879" ht="14.25" customHeight="1"/>
    <row r="28880" ht="14.25" customHeight="1"/>
    <row r="28881" ht="14.25" customHeight="1"/>
    <row r="28882" ht="14.25" customHeight="1"/>
    <row r="28883" ht="14.25" customHeight="1"/>
    <row r="28884" ht="14.25" customHeight="1"/>
    <row r="28885" ht="14.25" customHeight="1"/>
    <row r="28886" ht="14.25" customHeight="1"/>
    <row r="28887" ht="14.25" customHeight="1"/>
    <row r="28888" ht="14.25" customHeight="1"/>
    <row r="28889" ht="14.25" customHeight="1"/>
    <row r="28890" ht="14.25" customHeight="1"/>
    <row r="28891" ht="14.25" customHeight="1"/>
    <row r="28892" ht="14.25" customHeight="1"/>
    <row r="28893" ht="14.25" customHeight="1"/>
    <row r="28894" ht="14.25" customHeight="1"/>
    <row r="28895" ht="14.25" customHeight="1"/>
    <row r="28896" ht="14.25" customHeight="1"/>
    <row r="28897" ht="14.25" customHeight="1"/>
    <row r="28898" ht="14.25" customHeight="1"/>
    <row r="28899" ht="14.25" customHeight="1"/>
    <row r="28900" ht="14.25" customHeight="1"/>
    <row r="28901" ht="14.25" customHeight="1"/>
    <row r="28902" ht="14.25" customHeight="1"/>
    <row r="28903" ht="14.25" customHeight="1"/>
    <row r="28904" ht="14.25" customHeight="1"/>
    <row r="28905" ht="14.25" customHeight="1"/>
    <row r="28906" ht="14.25" customHeight="1"/>
    <row r="28907" ht="14.25" customHeight="1"/>
    <row r="28908" ht="14.25" customHeight="1"/>
    <row r="28909" ht="14.25" customHeight="1"/>
    <row r="28910" ht="14.25" customHeight="1"/>
    <row r="28911" ht="14.25" customHeight="1"/>
    <row r="28912" ht="14.25" customHeight="1"/>
    <row r="28913" ht="14.25" customHeight="1"/>
    <row r="28914" ht="14.25" customHeight="1"/>
    <row r="28915" ht="14.25" customHeight="1"/>
    <row r="28916" ht="14.25" customHeight="1"/>
    <row r="28917" ht="14.25" customHeight="1"/>
    <row r="28918" ht="14.25" customHeight="1"/>
    <row r="28919" ht="14.25" customHeight="1"/>
    <row r="28920" ht="14.25" customHeight="1"/>
    <row r="28921" ht="14.25" customHeight="1"/>
    <row r="28922" ht="14.25" customHeight="1"/>
    <row r="28923" ht="14.25" customHeight="1"/>
    <row r="28924" ht="14.25" customHeight="1"/>
    <row r="28925" ht="14.25" customHeight="1"/>
    <row r="28926" ht="14.25" customHeight="1"/>
    <row r="28927" ht="14.25" customHeight="1"/>
    <row r="28928" ht="14.25" customHeight="1"/>
    <row r="28929" ht="14.25" customHeight="1"/>
    <row r="28930" ht="14.25" customHeight="1"/>
    <row r="28931" ht="14.25" customHeight="1"/>
    <row r="28932" ht="14.25" customHeight="1"/>
    <row r="28933" ht="14.25" customHeight="1"/>
    <row r="28934" ht="14.25" customHeight="1"/>
    <row r="28935" ht="14.25" customHeight="1"/>
    <row r="28936" ht="14.25" customHeight="1"/>
    <row r="28937" ht="14.25" customHeight="1"/>
    <row r="28938" ht="14.25" customHeight="1"/>
    <row r="28939" ht="14.25" customHeight="1"/>
    <row r="28940" ht="14.25" customHeight="1"/>
    <row r="28941" ht="14.25" customHeight="1"/>
    <row r="28942" ht="14.25" customHeight="1"/>
    <row r="28943" ht="14.25" customHeight="1"/>
    <row r="28944" ht="14.25" customHeight="1"/>
    <row r="28945" ht="14.25" customHeight="1"/>
    <row r="28946" ht="14.25" customHeight="1"/>
    <row r="28947" ht="14.25" customHeight="1"/>
    <row r="28948" ht="14.25" customHeight="1"/>
    <row r="28949" ht="14.25" customHeight="1"/>
    <row r="28950" ht="14.25" customHeight="1"/>
    <row r="28951" ht="14.25" customHeight="1"/>
    <row r="28952" ht="14.25" customHeight="1"/>
    <row r="28953" ht="14.25" customHeight="1"/>
    <row r="28954" ht="14.25" customHeight="1"/>
    <row r="28955" ht="14.25" customHeight="1"/>
    <row r="28956" ht="14.25" customHeight="1"/>
    <row r="28957" ht="14.25" customHeight="1"/>
    <row r="28958" ht="14.25" customHeight="1"/>
    <row r="28959" ht="14.25" customHeight="1"/>
    <row r="28960" ht="14.25" customHeight="1"/>
    <row r="28961" ht="14.25" customHeight="1"/>
    <row r="28962" ht="14.25" customHeight="1"/>
    <row r="28963" ht="14.25" customHeight="1"/>
    <row r="28964" ht="14.25" customHeight="1"/>
    <row r="28965" ht="14.25" customHeight="1"/>
    <row r="28966" ht="14.25" customHeight="1"/>
    <row r="28967" ht="14.25" customHeight="1"/>
    <row r="28968" ht="14.25" customHeight="1"/>
    <row r="28969" ht="14.25" customHeight="1"/>
    <row r="28970" ht="14.25" customHeight="1"/>
    <row r="28971" ht="14.25" customHeight="1"/>
    <row r="28972" ht="14.25" customHeight="1"/>
    <row r="28973" ht="14.25" customHeight="1"/>
    <row r="28974" ht="14.25" customHeight="1"/>
    <row r="28975" ht="14.25" customHeight="1"/>
    <row r="28976" ht="14.25" customHeight="1"/>
    <row r="28977" ht="14.25" customHeight="1"/>
    <row r="28978" ht="14.25" customHeight="1"/>
    <row r="28979" ht="14.25" customHeight="1"/>
    <row r="28980" ht="14.25" customHeight="1"/>
    <row r="28981" ht="14.25" customHeight="1"/>
    <row r="28982" ht="14.25" customHeight="1"/>
    <row r="28983" ht="14.25" customHeight="1"/>
    <row r="28984" ht="14.25" customHeight="1"/>
    <row r="28985" ht="14.25" customHeight="1"/>
    <row r="28986" ht="14.25" customHeight="1"/>
    <row r="28987" ht="14.25" customHeight="1"/>
    <row r="28988" ht="14.25" customHeight="1"/>
    <row r="28989" ht="14.25" customHeight="1"/>
    <row r="28990" ht="14.25" customHeight="1"/>
    <row r="28991" ht="14.25" customHeight="1"/>
    <row r="28992" ht="14.25" customHeight="1"/>
    <row r="28993" ht="14.25" customHeight="1"/>
    <row r="28994" ht="14.25" customHeight="1"/>
    <row r="28995" ht="14.25" customHeight="1"/>
    <row r="28996" ht="14.25" customHeight="1"/>
    <row r="28997" ht="14.25" customHeight="1"/>
    <row r="28998" ht="14.25" customHeight="1"/>
    <row r="28999" ht="14.25" customHeight="1"/>
    <row r="29000" ht="14.25" customHeight="1"/>
    <row r="29001" ht="14.25" customHeight="1"/>
    <row r="29002" ht="14.25" customHeight="1"/>
    <row r="29003" ht="14.25" customHeight="1"/>
    <row r="29004" ht="14.25" customHeight="1"/>
    <row r="29005" ht="14.25" customHeight="1"/>
    <row r="29006" ht="14.25" customHeight="1"/>
    <row r="29007" ht="14.25" customHeight="1"/>
    <row r="29008" ht="14.25" customHeight="1"/>
    <row r="29009" ht="14.25" customHeight="1"/>
    <row r="29010" ht="14.25" customHeight="1"/>
    <row r="29011" ht="14.25" customHeight="1"/>
    <row r="29012" ht="14.25" customHeight="1"/>
    <row r="29013" ht="14.25" customHeight="1"/>
    <row r="29014" ht="14.25" customHeight="1"/>
    <row r="29015" ht="14.25" customHeight="1"/>
    <row r="29016" ht="14.25" customHeight="1"/>
    <row r="29017" ht="14.25" customHeight="1"/>
    <row r="29018" ht="14.25" customHeight="1"/>
    <row r="29019" ht="14.25" customHeight="1"/>
    <row r="29020" ht="14.25" customHeight="1"/>
    <row r="29021" ht="14.25" customHeight="1"/>
    <row r="29022" ht="14.25" customHeight="1"/>
    <row r="29023" ht="14.25" customHeight="1"/>
    <row r="29024" ht="14.25" customHeight="1"/>
    <row r="29025" ht="14.25" customHeight="1"/>
    <row r="29026" ht="14.25" customHeight="1"/>
    <row r="29027" ht="14.25" customHeight="1"/>
    <row r="29028" ht="14.25" customHeight="1"/>
    <row r="29029" ht="14.25" customHeight="1"/>
    <row r="29030" ht="14.25" customHeight="1"/>
    <row r="29031" ht="14.25" customHeight="1"/>
    <row r="29032" ht="14.25" customHeight="1"/>
    <row r="29033" ht="14.25" customHeight="1"/>
    <row r="29034" ht="14.25" customHeight="1"/>
    <row r="29035" ht="14.25" customHeight="1"/>
    <row r="29036" ht="14.25" customHeight="1"/>
    <row r="29037" ht="14.25" customHeight="1"/>
    <row r="29038" ht="14.25" customHeight="1"/>
    <row r="29039" ht="14.25" customHeight="1"/>
    <row r="29040" ht="14.25" customHeight="1"/>
    <row r="29041" ht="14.25" customHeight="1"/>
    <row r="29042" ht="14.25" customHeight="1"/>
    <row r="29043" ht="14.25" customHeight="1"/>
    <row r="29044" ht="14.25" customHeight="1"/>
    <row r="29045" ht="14.25" customHeight="1"/>
    <row r="29046" ht="14.25" customHeight="1"/>
    <row r="29047" ht="14.25" customHeight="1"/>
    <row r="29048" ht="14.25" customHeight="1"/>
    <row r="29049" ht="14.25" customHeight="1"/>
    <row r="29050" ht="14.25" customHeight="1"/>
    <row r="29051" ht="14.25" customHeight="1"/>
    <row r="29052" ht="14.25" customHeight="1"/>
    <row r="29053" ht="14.25" customHeight="1"/>
    <row r="29054" ht="14.25" customHeight="1"/>
    <row r="29055" ht="14.25" customHeight="1"/>
    <row r="29056" ht="14.25" customHeight="1"/>
    <row r="29057" ht="14.25" customHeight="1"/>
    <row r="29058" ht="14.25" customHeight="1"/>
    <row r="29059" ht="14.25" customHeight="1"/>
    <row r="29060" ht="14.25" customHeight="1"/>
    <row r="29061" ht="14.25" customHeight="1"/>
    <row r="29062" ht="14.25" customHeight="1"/>
    <row r="29063" ht="14.25" customHeight="1"/>
    <row r="29064" ht="14.25" customHeight="1"/>
    <row r="29065" ht="14.25" customHeight="1"/>
    <row r="29066" ht="14.25" customHeight="1"/>
    <row r="29067" ht="14.25" customHeight="1"/>
    <row r="29068" ht="14.25" customHeight="1"/>
    <row r="29069" ht="14.25" customHeight="1"/>
    <row r="29070" ht="14.25" customHeight="1"/>
    <row r="29071" ht="14.25" customHeight="1"/>
    <row r="29072" ht="14.25" customHeight="1"/>
    <row r="29073" ht="14.25" customHeight="1"/>
    <row r="29074" ht="14.25" customHeight="1"/>
    <row r="29075" ht="14.25" customHeight="1"/>
    <row r="29076" ht="14.25" customHeight="1"/>
    <row r="29077" ht="14.25" customHeight="1"/>
    <row r="29078" ht="14.25" customHeight="1"/>
    <row r="29079" ht="14.25" customHeight="1"/>
    <row r="29080" ht="14.25" customHeight="1"/>
    <row r="29081" ht="14.25" customHeight="1"/>
    <row r="29082" ht="14.25" customHeight="1"/>
    <row r="29083" ht="14.25" customHeight="1"/>
    <row r="29084" ht="14.25" customHeight="1"/>
    <row r="29085" ht="14.25" customHeight="1"/>
    <row r="29086" ht="14.25" customHeight="1"/>
    <row r="29087" ht="14.25" customHeight="1"/>
    <row r="29088" ht="14.25" customHeight="1"/>
    <row r="29089" ht="14.25" customHeight="1"/>
    <row r="29090" ht="14.25" customHeight="1"/>
    <row r="29091" ht="14.25" customHeight="1"/>
    <row r="29092" ht="14.25" customHeight="1"/>
    <row r="29093" ht="14.25" customHeight="1"/>
    <row r="29094" ht="14.25" customHeight="1"/>
    <row r="29095" ht="14.25" customHeight="1"/>
    <row r="29096" ht="14.25" customHeight="1"/>
    <row r="29097" ht="14.25" customHeight="1"/>
    <row r="29098" ht="14.25" customHeight="1"/>
    <row r="29099" ht="14.25" customHeight="1"/>
    <row r="29100" ht="14.25" customHeight="1"/>
    <row r="29101" ht="14.25" customHeight="1"/>
    <row r="29102" ht="14.25" customHeight="1"/>
    <row r="29103" ht="14.25" customHeight="1"/>
    <row r="29104" ht="14.25" customHeight="1"/>
    <row r="29105" ht="14.25" customHeight="1"/>
    <row r="29106" ht="14.25" customHeight="1"/>
    <row r="29107" ht="14.25" customHeight="1"/>
    <row r="29108" ht="14.25" customHeight="1"/>
    <row r="29109" ht="14.25" customHeight="1"/>
    <row r="29110" ht="14.25" customHeight="1"/>
    <row r="29111" ht="14.25" customHeight="1"/>
    <row r="29112" ht="14.25" customHeight="1"/>
    <row r="29113" ht="14.25" customHeight="1"/>
    <row r="29114" ht="14.25" customHeight="1"/>
    <row r="29115" ht="14.25" customHeight="1"/>
    <row r="29116" ht="14.25" customHeight="1"/>
    <row r="29117" ht="14.25" customHeight="1"/>
    <row r="29118" ht="14.25" customHeight="1"/>
    <row r="29119" ht="14.25" customHeight="1"/>
    <row r="29120" ht="14.25" customHeight="1"/>
    <row r="29121" ht="14.25" customHeight="1"/>
    <row r="29122" ht="14.25" customHeight="1"/>
    <row r="29123" ht="14.25" customHeight="1"/>
    <row r="29124" ht="14.25" customHeight="1"/>
    <row r="29125" ht="14.25" customHeight="1"/>
    <row r="29126" ht="14.25" customHeight="1"/>
    <row r="29127" ht="14.25" customHeight="1"/>
    <row r="29128" ht="14.25" customHeight="1"/>
    <row r="29129" ht="14.25" customHeight="1"/>
    <row r="29130" ht="14.25" customHeight="1"/>
    <row r="29131" ht="14.25" customHeight="1"/>
    <row r="29132" ht="14.25" customHeight="1"/>
    <row r="29133" ht="14.25" customHeight="1"/>
    <row r="29134" ht="14.25" customHeight="1"/>
    <row r="29135" ht="14.25" customHeight="1"/>
    <row r="29136" ht="14.25" customHeight="1"/>
    <row r="29137" ht="14.25" customHeight="1"/>
    <row r="29138" ht="14.25" customHeight="1"/>
    <row r="29139" ht="14.25" customHeight="1"/>
    <row r="29140" ht="14.25" customHeight="1"/>
    <row r="29141" ht="14.25" customHeight="1"/>
    <row r="29142" ht="14.25" customHeight="1"/>
    <row r="29143" ht="14.25" customHeight="1"/>
    <row r="29144" ht="14.25" customHeight="1"/>
    <row r="29145" ht="14.25" customHeight="1"/>
    <row r="29146" ht="14.25" customHeight="1"/>
    <row r="29147" ht="14.25" customHeight="1"/>
    <row r="29148" ht="14.25" customHeight="1"/>
    <row r="29149" ht="14.25" customHeight="1"/>
    <row r="29150" ht="14.25" customHeight="1"/>
    <row r="29151" ht="14.25" customHeight="1"/>
    <row r="29152" ht="14.25" customHeight="1"/>
    <row r="29153" ht="14.25" customHeight="1"/>
    <row r="29154" ht="14.25" customHeight="1"/>
    <row r="29155" ht="14.25" customHeight="1"/>
    <row r="29156" ht="14.25" customHeight="1"/>
    <row r="29157" ht="14.25" customHeight="1"/>
    <row r="29158" ht="14.25" customHeight="1"/>
    <row r="29159" ht="14.25" customHeight="1"/>
    <row r="29160" ht="14.25" customHeight="1"/>
    <row r="29161" ht="14.25" customHeight="1"/>
    <row r="29162" ht="14.25" customHeight="1"/>
    <row r="29163" ht="14.25" customHeight="1"/>
    <row r="29164" ht="14.25" customHeight="1"/>
    <row r="29165" ht="14.25" customHeight="1"/>
    <row r="29166" ht="14.25" customHeight="1"/>
    <row r="29167" ht="14.25" customHeight="1"/>
    <row r="29168" ht="14.25" customHeight="1"/>
    <row r="29169" ht="14.25" customHeight="1"/>
    <row r="29170" ht="14.25" customHeight="1"/>
    <row r="29171" ht="14.25" customHeight="1"/>
    <row r="29172" ht="14.25" customHeight="1"/>
    <row r="29173" ht="14.25" customHeight="1"/>
    <row r="29174" ht="14.25" customHeight="1"/>
    <row r="29175" ht="14.25" customHeight="1"/>
    <row r="29176" ht="14.25" customHeight="1"/>
    <row r="29177" ht="14.25" customHeight="1"/>
    <row r="29178" ht="14.25" customHeight="1"/>
    <row r="29179" ht="14.25" customHeight="1"/>
    <row r="29180" ht="14.25" customHeight="1"/>
    <row r="29181" ht="14.25" customHeight="1"/>
    <row r="29182" ht="14.25" customHeight="1"/>
    <row r="29183" ht="14.25" customHeight="1"/>
    <row r="29184" ht="14.25" customHeight="1"/>
    <row r="29185" ht="14.25" customHeight="1"/>
    <row r="29186" ht="14.25" customHeight="1"/>
    <row r="29187" ht="14.25" customHeight="1"/>
    <row r="29188" ht="14.25" customHeight="1"/>
    <row r="29189" ht="14.25" customHeight="1"/>
    <row r="29190" ht="14.25" customHeight="1"/>
    <row r="29191" ht="14.25" customHeight="1"/>
    <row r="29192" ht="14.25" customHeight="1"/>
    <row r="29193" ht="14.25" customHeight="1"/>
    <row r="29194" ht="14.25" customHeight="1"/>
    <row r="29195" ht="14.25" customHeight="1"/>
    <row r="29196" ht="14.25" customHeight="1"/>
    <row r="29197" ht="14.25" customHeight="1"/>
    <row r="29198" ht="14.25" customHeight="1"/>
    <row r="29199" ht="14.25" customHeight="1"/>
    <row r="29200" ht="14.25" customHeight="1"/>
    <row r="29201" ht="14.25" customHeight="1"/>
    <row r="29202" ht="14.25" customHeight="1"/>
    <row r="29203" ht="14.25" customHeight="1"/>
    <row r="29204" ht="14.25" customHeight="1"/>
    <row r="29205" ht="14.25" customHeight="1"/>
    <row r="29206" ht="14.25" customHeight="1"/>
    <row r="29207" ht="14.25" customHeight="1"/>
    <row r="29208" ht="14.25" customHeight="1"/>
    <row r="29209" ht="14.25" customHeight="1"/>
    <row r="29210" ht="14.25" customHeight="1"/>
    <row r="29211" ht="14.25" customHeight="1"/>
    <row r="29212" ht="14.25" customHeight="1"/>
    <row r="29213" ht="14.25" customHeight="1"/>
    <row r="29214" ht="14.25" customHeight="1"/>
    <row r="29215" ht="14.25" customHeight="1"/>
    <row r="29216" ht="14.25" customHeight="1"/>
    <row r="29217" ht="14.25" customHeight="1"/>
    <row r="29218" ht="14.25" customHeight="1"/>
    <row r="29219" ht="14.25" customHeight="1"/>
    <row r="29220" ht="14.25" customHeight="1"/>
    <row r="29221" ht="14.25" customHeight="1"/>
    <row r="29222" ht="14.25" customHeight="1"/>
    <row r="29223" ht="14.25" customHeight="1"/>
    <row r="29224" ht="14.25" customHeight="1"/>
    <row r="29225" ht="14.25" customHeight="1"/>
    <row r="29226" ht="14.25" customHeight="1"/>
    <row r="29227" ht="14.25" customHeight="1"/>
    <row r="29228" ht="14.25" customHeight="1"/>
    <row r="29229" ht="14.25" customHeight="1"/>
    <row r="29230" ht="14.25" customHeight="1"/>
    <row r="29231" ht="14.25" customHeight="1"/>
    <row r="29232" ht="14.25" customHeight="1"/>
    <row r="29233" ht="14.25" customHeight="1"/>
    <row r="29234" ht="14.25" customHeight="1"/>
    <row r="29235" ht="14.25" customHeight="1"/>
    <row r="29236" ht="14.25" customHeight="1"/>
    <row r="29237" ht="14.25" customHeight="1"/>
    <row r="29238" ht="14.25" customHeight="1"/>
    <row r="29239" ht="14.25" customHeight="1"/>
    <row r="29240" ht="14.25" customHeight="1"/>
    <row r="29241" ht="14.25" customHeight="1"/>
    <row r="29242" ht="14.25" customHeight="1"/>
    <row r="29243" ht="14.25" customHeight="1"/>
    <row r="29244" ht="14.25" customHeight="1"/>
    <row r="29245" ht="14.25" customHeight="1"/>
    <row r="29246" ht="14.25" customHeight="1"/>
    <row r="29247" ht="14.25" customHeight="1"/>
    <row r="29248" ht="14.25" customHeight="1"/>
    <row r="29249" ht="14.25" customHeight="1"/>
    <row r="29250" ht="14.25" customHeight="1"/>
    <row r="29251" ht="14.25" customHeight="1"/>
    <row r="29252" ht="14.25" customHeight="1"/>
    <row r="29253" ht="14.25" customHeight="1"/>
    <row r="29254" ht="14.25" customHeight="1"/>
    <row r="29255" ht="14.25" customHeight="1"/>
    <row r="29256" ht="14.25" customHeight="1"/>
    <row r="29257" ht="14.25" customHeight="1"/>
    <row r="29258" ht="14.25" customHeight="1"/>
    <row r="29259" ht="14.25" customHeight="1"/>
    <row r="29260" ht="14.25" customHeight="1"/>
    <row r="29261" ht="14.25" customHeight="1"/>
    <row r="29262" ht="14.25" customHeight="1"/>
    <row r="29263" ht="14.25" customHeight="1"/>
    <row r="29264" ht="14.25" customHeight="1"/>
    <row r="29265" ht="14.25" customHeight="1"/>
    <row r="29266" ht="14.25" customHeight="1"/>
    <row r="29267" ht="14.25" customHeight="1"/>
    <row r="29268" ht="14.25" customHeight="1"/>
    <row r="29269" ht="14.25" customHeight="1"/>
    <row r="29270" ht="14.25" customHeight="1"/>
    <row r="29271" ht="14.25" customHeight="1"/>
    <row r="29272" ht="14.25" customHeight="1"/>
    <row r="29273" ht="14.25" customHeight="1"/>
    <row r="29274" ht="14.25" customHeight="1"/>
    <row r="29275" ht="14.25" customHeight="1"/>
    <row r="29276" ht="14.25" customHeight="1"/>
    <row r="29277" ht="14.25" customHeight="1"/>
    <row r="29278" ht="14.25" customHeight="1"/>
    <row r="29279" ht="14.25" customHeight="1"/>
    <row r="29280" ht="14.25" customHeight="1"/>
    <row r="29281" ht="14.25" customHeight="1"/>
    <row r="29282" ht="14.25" customHeight="1"/>
    <row r="29283" ht="14.25" customHeight="1"/>
    <row r="29284" ht="14.25" customHeight="1"/>
    <row r="29285" ht="14.25" customHeight="1"/>
    <row r="29286" ht="14.25" customHeight="1"/>
    <row r="29287" ht="14.25" customHeight="1"/>
    <row r="29288" ht="14.25" customHeight="1"/>
    <row r="29289" ht="14.25" customHeight="1"/>
    <row r="29290" ht="14.25" customHeight="1"/>
    <row r="29291" ht="14.25" customHeight="1"/>
    <row r="29292" ht="14.25" customHeight="1"/>
    <row r="29293" ht="14.25" customHeight="1"/>
    <row r="29294" ht="14.25" customHeight="1"/>
    <row r="29295" ht="14.25" customHeight="1"/>
    <row r="29296" ht="14.25" customHeight="1"/>
    <row r="29297" ht="14.25" customHeight="1"/>
    <row r="29298" ht="14.25" customHeight="1"/>
    <row r="29299" ht="14.25" customHeight="1"/>
    <row r="29300" ht="14.25" customHeight="1"/>
    <row r="29301" ht="14.25" customHeight="1"/>
    <row r="29302" ht="14.25" customHeight="1"/>
    <row r="29303" ht="14.25" customHeight="1"/>
    <row r="29304" ht="14.25" customHeight="1"/>
    <row r="29305" ht="14.25" customHeight="1"/>
    <row r="29306" ht="14.25" customHeight="1"/>
    <row r="29307" ht="14.25" customHeight="1"/>
    <row r="29308" ht="14.25" customHeight="1"/>
    <row r="29309" ht="14.25" customHeight="1"/>
    <row r="29310" ht="14.25" customHeight="1"/>
    <row r="29311" ht="14.25" customHeight="1"/>
    <row r="29312" ht="14.25" customHeight="1"/>
    <row r="29313" ht="14.25" customHeight="1"/>
    <row r="29314" ht="14.25" customHeight="1"/>
    <row r="29315" ht="14.25" customHeight="1"/>
    <row r="29316" ht="14.25" customHeight="1"/>
    <row r="29317" ht="14.25" customHeight="1"/>
    <row r="29318" ht="14.25" customHeight="1"/>
    <row r="29319" ht="14.25" customHeight="1"/>
    <row r="29320" ht="14.25" customHeight="1"/>
    <row r="29321" ht="14.25" customHeight="1"/>
    <row r="29322" ht="14.25" customHeight="1"/>
    <row r="29323" ht="14.25" customHeight="1"/>
    <row r="29324" ht="14.25" customHeight="1"/>
    <row r="29325" ht="14.25" customHeight="1"/>
    <row r="29326" ht="14.25" customHeight="1"/>
    <row r="29327" ht="14.25" customHeight="1"/>
    <row r="29328" ht="14.25" customHeight="1"/>
    <row r="29329" ht="14.25" customHeight="1"/>
    <row r="29330" ht="14.25" customHeight="1"/>
    <row r="29331" ht="14.25" customHeight="1"/>
    <row r="29332" ht="14.25" customHeight="1"/>
    <row r="29333" ht="14.25" customHeight="1"/>
    <row r="29334" ht="14.25" customHeight="1"/>
    <row r="29335" ht="14.25" customHeight="1"/>
    <row r="29336" ht="14.25" customHeight="1"/>
    <row r="29337" ht="14.25" customHeight="1"/>
    <row r="29338" ht="14.25" customHeight="1"/>
    <row r="29339" ht="14.25" customHeight="1"/>
    <row r="29340" ht="14.25" customHeight="1"/>
    <row r="29341" ht="14.25" customHeight="1"/>
    <row r="29342" ht="14.25" customHeight="1"/>
    <row r="29343" ht="14.25" customHeight="1"/>
    <row r="29344" ht="14.25" customHeight="1"/>
    <row r="29345" ht="14.25" customHeight="1"/>
    <row r="29346" ht="14.25" customHeight="1"/>
    <row r="29347" ht="14.25" customHeight="1"/>
    <row r="29348" ht="14.25" customHeight="1"/>
    <row r="29349" ht="14.25" customHeight="1"/>
    <row r="29350" ht="14.25" customHeight="1"/>
    <row r="29351" ht="14.25" customHeight="1"/>
    <row r="29352" ht="14.25" customHeight="1"/>
    <row r="29353" ht="14.25" customHeight="1"/>
    <row r="29354" ht="14.25" customHeight="1"/>
    <row r="29355" ht="14.25" customHeight="1"/>
    <row r="29356" ht="14.25" customHeight="1"/>
    <row r="29357" ht="14.25" customHeight="1"/>
    <row r="29358" ht="14.25" customHeight="1"/>
    <row r="29359" ht="14.25" customHeight="1"/>
    <row r="29360" ht="14.25" customHeight="1"/>
    <row r="29361" ht="14.25" customHeight="1"/>
    <row r="29362" ht="14.25" customHeight="1"/>
    <row r="29363" ht="14.25" customHeight="1"/>
    <row r="29364" ht="14.25" customHeight="1"/>
    <row r="29365" ht="14.25" customHeight="1"/>
    <row r="29366" ht="14.25" customHeight="1"/>
    <row r="29367" ht="14.25" customHeight="1"/>
    <row r="29368" ht="14.25" customHeight="1"/>
    <row r="29369" ht="14.25" customHeight="1"/>
    <row r="29370" ht="14.25" customHeight="1"/>
    <row r="29371" ht="14.25" customHeight="1"/>
    <row r="29372" ht="14.25" customHeight="1"/>
    <row r="29373" ht="14.25" customHeight="1"/>
    <row r="29374" ht="14.25" customHeight="1"/>
    <row r="29375" ht="14.25" customHeight="1"/>
    <row r="29376" ht="14.25" customHeight="1"/>
    <row r="29377" ht="14.25" customHeight="1"/>
    <row r="29378" ht="14.25" customHeight="1"/>
    <row r="29379" ht="14.25" customHeight="1"/>
    <row r="29380" ht="14.25" customHeight="1"/>
    <row r="29381" ht="14.25" customHeight="1"/>
    <row r="29382" ht="14.25" customHeight="1"/>
    <row r="29383" ht="14.25" customHeight="1"/>
    <row r="29384" ht="14.25" customHeight="1"/>
    <row r="29385" ht="14.25" customHeight="1"/>
    <row r="29386" ht="14.25" customHeight="1"/>
    <row r="29387" ht="14.25" customHeight="1"/>
    <row r="29388" ht="14.25" customHeight="1"/>
    <row r="29389" ht="14.25" customHeight="1"/>
    <row r="29390" ht="14.25" customHeight="1"/>
    <row r="29391" ht="14.25" customHeight="1"/>
    <row r="29392" ht="14.25" customHeight="1"/>
    <row r="29393" ht="14.25" customHeight="1"/>
    <row r="29394" ht="14.25" customHeight="1"/>
    <row r="29395" ht="14.25" customHeight="1"/>
    <row r="29396" ht="14.25" customHeight="1"/>
    <row r="29397" ht="14.25" customHeight="1"/>
    <row r="29398" ht="14.25" customHeight="1"/>
    <row r="29399" ht="14.25" customHeight="1"/>
    <row r="29400" ht="14.25" customHeight="1"/>
    <row r="29401" ht="14.25" customHeight="1"/>
    <row r="29402" ht="14.25" customHeight="1"/>
    <row r="29403" ht="14.25" customHeight="1"/>
    <row r="29404" ht="14.25" customHeight="1"/>
    <row r="29405" ht="14.25" customHeight="1"/>
    <row r="29406" ht="14.25" customHeight="1"/>
    <row r="29407" ht="14.25" customHeight="1"/>
    <row r="29408" ht="14.25" customHeight="1"/>
    <row r="29409" ht="14.25" customHeight="1"/>
    <row r="29410" ht="14.25" customHeight="1"/>
    <row r="29411" ht="14.25" customHeight="1"/>
    <row r="29412" ht="14.25" customHeight="1"/>
    <row r="29413" ht="14.25" customHeight="1"/>
    <row r="29414" ht="14.25" customHeight="1"/>
    <row r="29415" ht="14.25" customHeight="1"/>
    <row r="29416" ht="14.25" customHeight="1"/>
    <row r="29417" ht="14.25" customHeight="1"/>
    <row r="29418" ht="14.25" customHeight="1"/>
    <row r="29419" ht="14.25" customHeight="1"/>
    <row r="29420" ht="14.25" customHeight="1"/>
    <row r="29421" ht="14.25" customHeight="1"/>
    <row r="29422" ht="14.25" customHeight="1"/>
    <row r="29423" ht="14.25" customHeight="1"/>
    <row r="29424" ht="14.25" customHeight="1"/>
    <row r="29425" ht="14.25" customHeight="1"/>
    <row r="29426" ht="14.25" customHeight="1"/>
    <row r="29427" ht="14.25" customHeight="1"/>
    <row r="29428" ht="14.25" customHeight="1"/>
    <row r="29429" ht="14.25" customHeight="1"/>
    <row r="29430" ht="14.25" customHeight="1"/>
    <row r="29431" ht="14.25" customHeight="1"/>
    <row r="29432" ht="14.25" customHeight="1"/>
    <row r="29433" ht="14.25" customHeight="1"/>
    <row r="29434" ht="14.25" customHeight="1"/>
    <row r="29435" ht="14.25" customHeight="1"/>
    <row r="29436" ht="14.25" customHeight="1"/>
    <row r="29437" ht="14.25" customHeight="1"/>
    <row r="29438" ht="14.25" customHeight="1"/>
    <row r="29439" ht="14.25" customHeight="1"/>
    <row r="29440" ht="14.25" customHeight="1"/>
    <row r="29441" ht="14.25" customHeight="1"/>
    <row r="29442" ht="14.25" customHeight="1"/>
    <row r="29443" ht="14.25" customHeight="1"/>
    <row r="29444" ht="14.25" customHeight="1"/>
    <row r="29445" ht="14.25" customHeight="1"/>
    <row r="29446" ht="14.25" customHeight="1"/>
    <row r="29447" ht="14.25" customHeight="1"/>
    <row r="29448" ht="14.25" customHeight="1"/>
    <row r="29449" ht="14.25" customHeight="1"/>
    <row r="29450" ht="14.25" customHeight="1"/>
    <row r="29451" ht="14.25" customHeight="1"/>
    <row r="29452" ht="14.25" customHeight="1"/>
    <row r="29453" ht="14.25" customHeight="1"/>
    <row r="29454" ht="14.25" customHeight="1"/>
    <row r="29455" ht="14.25" customHeight="1"/>
    <row r="29456" ht="14.25" customHeight="1"/>
    <row r="29457" ht="14.25" customHeight="1"/>
    <row r="29458" ht="14.25" customHeight="1"/>
    <row r="29459" ht="14.25" customHeight="1"/>
    <row r="29460" ht="14.25" customHeight="1"/>
    <row r="29461" ht="14.25" customHeight="1"/>
    <row r="29462" ht="14.25" customHeight="1"/>
    <row r="29463" ht="14.25" customHeight="1"/>
    <row r="29464" ht="14.25" customHeight="1"/>
    <row r="29465" ht="14.25" customHeight="1"/>
    <row r="29466" ht="14.25" customHeight="1"/>
    <row r="29467" ht="14.25" customHeight="1"/>
    <row r="29468" ht="14.25" customHeight="1"/>
    <row r="29469" ht="14.25" customHeight="1"/>
    <row r="29470" ht="14.25" customHeight="1"/>
    <row r="29471" ht="14.25" customHeight="1"/>
    <row r="29472" ht="14.25" customHeight="1"/>
    <row r="29473" ht="14.25" customHeight="1"/>
    <row r="29474" ht="14.25" customHeight="1"/>
    <row r="29475" ht="14.25" customHeight="1"/>
    <row r="29476" ht="14.25" customHeight="1"/>
    <row r="29477" ht="14.25" customHeight="1"/>
    <row r="29478" ht="14.25" customHeight="1"/>
    <row r="29479" ht="14.25" customHeight="1"/>
    <row r="29480" ht="14.25" customHeight="1"/>
    <row r="29481" ht="14.25" customHeight="1"/>
    <row r="29482" ht="14.25" customHeight="1"/>
    <row r="29483" ht="14.25" customHeight="1"/>
    <row r="29484" ht="14.25" customHeight="1"/>
    <row r="29485" ht="14.25" customHeight="1"/>
    <row r="29486" ht="14.25" customHeight="1"/>
    <row r="29487" ht="14.25" customHeight="1"/>
    <row r="29488" ht="14.25" customHeight="1"/>
    <row r="29489" ht="14.25" customHeight="1"/>
    <row r="29490" ht="14.25" customHeight="1"/>
    <row r="29491" ht="14.25" customHeight="1"/>
    <row r="29492" ht="14.25" customHeight="1"/>
    <row r="29493" ht="14.25" customHeight="1"/>
    <row r="29494" ht="14.25" customHeight="1"/>
    <row r="29495" ht="14.25" customHeight="1"/>
    <row r="29496" ht="14.25" customHeight="1"/>
    <row r="29497" ht="14.25" customHeight="1"/>
    <row r="29498" ht="14.25" customHeight="1"/>
    <row r="29499" ht="14.25" customHeight="1"/>
    <row r="29500" ht="14.25" customHeight="1"/>
    <row r="29501" ht="14.25" customHeight="1"/>
    <row r="29502" ht="14.25" customHeight="1"/>
    <row r="29503" ht="14.25" customHeight="1"/>
    <row r="29504" ht="14.25" customHeight="1"/>
    <row r="29505" ht="14.25" customHeight="1"/>
    <row r="29506" ht="14.25" customHeight="1"/>
    <row r="29507" ht="14.25" customHeight="1"/>
    <row r="29508" ht="14.25" customHeight="1"/>
    <row r="29509" ht="14.25" customHeight="1"/>
    <row r="29510" ht="14.25" customHeight="1"/>
    <row r="29511" ht="14.25" customHeight="1"/>
    <row r="29512" ht="14.25" customHeight="1"/>
    <row r="29513" ht="14.25" customHeight="1"/>
    <row r="29514" ht="14.25" customHeight="1"/>
    <row r="29515" ht="14.25" customHeight="1"/>
    <row r="29516" ht="14.25" customHeight="1"/>
    <row r="29517" ht="14.25" customHeight="1"/>
    <row r="29518" ht="14.25" customHeight="1"/>
    <row r="29519" ht="14.25" customHeight="1"/>
    <row r="29520" ht="14.25" customHeight="1"/>
    <row r="29521" ht="14.25" customHeight="1"/>
    <row r="29522" ht="14.25" customHeight="1"/>
    <row r="29523" ht="14.25" customHeight="1"/>
    <row r="29524" ht="14.25" customHeight="1"/>
    <row r="29525" ht="14.25" customHeight="1"/>
    <row r="29526" ht="14.25" customHeight="1"/>
    <row r="29527" ht="14.25" customHeight="1"/>
    <row r="29528" ht="14.25" customHeight="1"/>
    <row r="29529" ht="14.25" customHeight="1"/>
    <row r="29530" ht="14.25" customHeight="1"/>
    <row r="29531" ht="14.25" customHeight="1"/>
    <row r="29532" ht="14.25" customHeight="1"/>
    <row r="29533" ht="14.25" customHeight="1"/>
    <row r="29534" ht="14.25" customHeight="1"/>
    <row r="29535" ht="14.25" customHeight="1"/>
    <row r="29536" ht="14.25" customHeight="1"/>
    <row r="29537" ht="14.25" customHeight="1"/>
    <row r="29538" ht="14.25" customHeight="1"/>
    <row r="29539" ht="14.25" customHeight="1"/>
    <row r="29540" ht="14.25" customHeight="1"/>
    <row r="29541" ht="14.25" customHeight="1"/>
    <row r="29542" ht="14.25" customHeight="1"/>
    <row r="29543" ht="14.25" customHeight="1"/>
    <row r="29544" ht="14.25" customHeight="1"/>
    <row r="29545" ht="14.25" customHeight="1"/>
    <row r="29546" ht="14.25" customHeight="1"/>
    <row r="29547" ht="14.25" customHeight="1"/>
    <row r="29548" ht="14.25" customHeight="1"/>
    <row r="29549" ht="14.25" customHeight="1"/>
    <row r="29550" ht="14.25" customHeight="1"/>
    <row r="29551" ht="14.25" customHeight="1"/>
    <row r="29552" ht="14.25" customHeight="1"/>
    <row r="29553" ht="14.25" customHeight="1"/>
    <row r="29554" ht="14.25" customHeight="1"/>
    <row r="29555" ht="14.25" customHeight="1"/>
    <row r="29556" ht="14.25" customHeight="1"/>
    <row r="29557" ht="14.25" customHeight="1"/>
    <row r="29558" ht="14.25" customHeight="1"/>
    <row r="29559" ht="14.25" customHeight="1"/>
    <row r="29560" ht="14.25" customHeight="1"/>
    <row r="29561" ht="14.25" customHeight="1"/>
    <row r="29562" ht="14.25" customHeight="1"/>
    <row r="29563" ht="14.25" customHeight="1"/>
    <row r="29564" ht="14.25" customHeight="1"/>
    <row r="29565" ht="14.25" customHeight="1"/>
    <row r="29566" ht="14.25" customHeight="1"/>
    <row r="29567" ht="14.25" customHeight="1"/>
    <row r="29568" ht="14.25" customHeight="1"/>
    <row r="29569" ht="14.25" customHeight="1"/>
    <row r="29570" ht="14.25" customHeight="1"/>
    <row r="29571" ht="14.25" customHeight="1"/>
    <row r="29572" ht="14.25" customHeight="1"/>
    <row r="29573" ht="14.25" customHeight="1"/>
    <row r="29574" ht="14.25" customHeight="1"/>
    <row r="29575" ht="14.25" customHeight="1"/>
    <row r="29576" ht="14.25" customHeight="1"/>
    <row r="29577" ht="14.25" customHeight="1"/>
    <row r="29578" ht="14.25" customHeight="1"/>
    <row r="29579" ht="14.25" customHeight="1"/>
    <row r="29580" ht="14.25" customHeight="1"/>
    <row r="29581" ht="14.25" customHeight="1"/>
    <row r="29582" ht="14.25" customHeight="1"/>
    <row r="29583" ht="14.25" customHeight="1"/>
    <row r="29584" ht="14.25" customHeight="1"/>
    <row r="29585" ht="14.25" customHeight="1"/>
    <row r="29586" ht="14.25" customHeight="1"/>
    <row r="29587" ht="14.25" customHeight="1"/>
    <row r="29588" ht="14.25" customHeight="1"/>
    <row r="29589" ht="14.25" customHeight="1"/>
    <row r="29590" ht="14.25" customHeight="1"/>
    <row r="29591" ht="14.25" customHeight="1"/>
    <row r="29592" ht="14.25" customHeight="1"/>
    <row r="29593" ht="14.25" customHeight="1"/>
    <row r="29594" ht="14.25" customHeight="1"/>
    <row r="29595" ht="14.25" customHeight="1"/>
    <row r="29596" ht="14.25" customHeight="1"/>
    <row r="29597" ht="14.25" customHeight="1"/>
    <row r="29598" ht="14.25" customHeight="1"/>
    <row r="29599" ht="14.25" customHeight="1"/>
    <row r="29600" ht="14.25" customHeight="1"/>
    <row r="29601" ht="14.25" customHeight="1"/>
    <row r="29602" ht="14.25" customHeight="1"/>
    <row r="29603" ht="14.25" customHeight="1"/>
    <row r="29604" ht="14.25" customHeight="1"/>
    <row r="29605" ht="14.25" customHeight="1"/>
    <row r="29606" ht="14.25" customHeight="1"/>
    <row r="29607" ht="14.25" customHeight="1"/>
    <row r="29608" ht="14.25" customHeight="1"/>
    <row r="29609" ht="14.25" customHeight="1"/>
    <row r="29610" ht="14.25" customHeight="1"/>
    <row r="29611" ht="14.25" customHeight="1"/>
    <row r="29612" ht="14.25" customHeight="1"/>
    <row r="29613" ht="14.25" customHeight="1"/>
    <row r="29614" ht="14.25" customHeight="1"/>
    <row r="29615" ht="14.25" customHeight="1"/>
    <row r="29616" ht="14.25" customHeight="1"/>
    <row r="29617" ht="14.25" customHeight="1"/>
    <row r="29618" ht="14.25" customHeight="1"/>
    <row r="29619" ht="14.25" customHeight="1"/>
    <row r="29620" ht="14.25" customHeight="1"/>
    <row r="29621" ht="14.25" customHeight="1"/>
    <row r="29622" ht="14.25" customHeight="1"/>
    <row r="29623" ht="14.25" customHeight="1"/>
    <row r="29624" ht="14.25" customHeight="1"/>
    <row r="29625" ht="14.25" customHeight="1"/>
    <row r="29626" ht="14.25" customHeight="1"/>
    <row r="29627" ht="14.25" customHeight="1"/>
    <row r="29628" ht="14.25" customHeight="1"/>
    <row r="29629" ht="14.25" customHeight="1"/>
    <row r="29630" ht="14.25" customHeight="1"/>
    <row r="29631" ht="14.25" customHeight="1"/>
    <row r="29632" ht="14.25" customHeight="1"/>
    <row r="29633" ht="14.25" customHeight="1"/>
    <row r="29634" ht="14.25" customHeight="1"/>
    <row r="29635" ht="14.25" customHeight="1"/>
    <row r="29636" ht="14.25" customHeight="1"/>
    <row r="29637" ht="14.25" customHeight="1"/>
    <row r="29638" ht="14.25" customHeight="1"/>
    <row r="29639" ht="14.25" customHeight="1"/>
    <row r="29640" ht="14.25" customHeight="1"/>
    <row r="29641" ht="14.25" customHeight="1"/>
    <row r="29642" ht="14.25" customHeight="1"/>
    <row r="29643" ht="14.25" customHeight="1"/>
    <row r="29644" ht="14.25" customHeight="1"/>
    <row r="29645" ht="14.25" customHeight="1"/>
    <row r="29646" ht="14.25" customHeight="1"/>
    <row r="29647" ht="14.25" customHeight="1"/>
    <row r="29648" ht="14.25" customHeight="1"/>
    <row r="29649" ht="14.25" customHeight="1"/>
    <row r="29650" ht="14.25" customHeight="1"/>
    <row r="29651" ht="14.25" customHeight="1"/>
    <row r="29652" ht="14.25" customHeight="1"/>
    <row r="29653" ht="14.25" customHeight="1"/>
    <row r="29654" ht="14.25" customHeight="1"/>
    <row r="29655" ht="14.25" customHeight="1"/>
    <row r="29656" ht="14.25" customHeight="1"/>
    <row r="29657" ht="14.25" customHeight="1"/>
    <row r="29658" ht="14.25" customHeight="1"/>
    <row r="29659" ht="14.25" customHeight="1"/>
    <row r="29660" ht="14.25" customHeight="1"/>
    <row r="29661" ht="14.25" customHeight="1"/>
    <row r="29662" ht="14.25" customHeight="1"/>
    <row r="29663" ht="14.25" customHeight="1"/>
    <row r="29664" ht="14.25" customHeight="1"/>
    <row r="29665" ht="14.25" customHeight="1"/>
    <row r="29666" ht="14.25" customHeight="1"/>
    <row r="29667" ht="14.25" customHeight="1"/>
    <row r="29668" ht="14.25" customHeight="1"/>
    <row r="29669" ht="14.25" customHeight="1"/>
    <row r="29670" ht="14.25" customHeight="1"/>
    <row r="29671" ht="14.25" customHeight="1"/>
    <row r="29672" ht="14.25" customHeight="1"/>
    <row r="29673" ht="14.25" customHeight="1"/>
    <row r="29674" ht="14.25" customHeight="1"/>
    <row r="29675" ht="14.25" customHeight="1"/>
    <row r="29676" ht="14.25" customHeight="1"/>
    <row r="29677" ht="14.25" customHeight="1"/>
    <row r="29678" ht="14.25" customHeight="1"/>
    <row r="29679" ht="14.25" customHeight="1"/>
    <row r="29680" ht="14.25" customHeight="1"/>
    <row r="29681" ht="14.25" customHeight="1"/>
    <row r="29682" ht="14.25" customHeight="1"/>
    <row r="29683" ht="14.25" customHeight="1"/>
    <row r="29684" ht="14.25" customHeight="1"/>
    <row r="29685" ht="14.25" customHeight="1"/>
    <row r="29686" ht="14.25" customHeight="1"/>
    <row r="29687" ht="14.25" customHeight="1"/>
    <row r="29688" ht="14.25" customHeight="1"/>
    <row r="29689" ht="14.25" customHeight="1"/>
    <row r="29690" ht="14.25" customHeight="1"/>
    <row r="29691" ht="14.25" customHeight="1"/>
    <row r="29692" ht="14.25" customHeight="1"/>
    <row r="29693" ht="14.25" customHeight="1"/>
    <row r="29694" ht="14.25" customHeight="1"/>
    <row r="29695" ht="14.25" customHeight="1"/>
    <row r="29696" ht="14.25" customHeight="1"/>
    <row r="29697" ht="14.25" customHeight="1"/>
    <row r="29698" ht="14.25" customHeight="1"/>
    <row r="29699" ht="14.25" customHeight="1"/>
    <row r="29700" ht="14.25" customHeight="1"/>
    <row r="29701" ht="14.25" customHeight="1"/>
    <row r="29702" ht="14.25" customHeight="1"/>
    <row r="29703" ht="14.25" customHeight="1"/>
    <row r="29704" ht="14.25" customHeight="1"/>
    <row r="29705" ht="14.25" customHeight="1"/>
    <row r="29706" ht="14.25" customHeight="1"/>
    <row r="29707" ht="14.25" customHeight="1"/>
    <row r="29708" ht="14.25" customHeight="1"/>
    <row r="29709" ht="14.25" customHeight="1"/>
    <row r="29710" ht="14.25" customHeight="1"/>
    <row r="29711" ht="14.25" customHeight="1"/>
    <row r="29712" ht="14.25" customHeight="1"/>
    <row r="29713" ht="14.25" customHeight="1"/>
    <row r="29714" ht="14.25" customHeight="1"/>
    <row r="29715" ht="14.25" customHeight="1"/>
    <row r="29716" ht="14.25" customHeight="1"/>
    <row r="29717" ht="14.25" customHeight="1"/>
    <row r="29718" ht="14.25" customHeight="1"/>
    <row r="29719" ht="14.25" customHeight="1"/>
    <row r="29720" ht="14.25" customHeight="1"/>
    <row r="29721" ht="14.25" customHeight="1"/>
    <row r="29722" ht="14.25" customHeight="1"/>
    <row r="29723" ht="14.25" customHeight="1"/>
    <row r="29724" ht="14.25" customHeight="1"/>
    <row r="29725" ht="14.25" customHeight="1"/>
    <row r="29726" ht="14.25" customHeight="1"/>
    <row r="29727" ht="14.25" customHeight="1"/>
    <row r="29728" ht="14.25" customHeight="1"/>
    <row r="29729" ht="14.25" customHeight="1"/>
    <row r="29730" ht="14.25" customHeight="1"/>
    <row r="29731" ht="14.25" customHeight="1"/>
    <row r="29732" ht="14.25" customHeight="1"/>
    <row r="29733" ht="14.25" customHeight="1"/>
    <row r="29734" ht="14.25" customHeight="1"/>
    <row r="29735" ht="14.25" customHeight="1"/>
    <row r="29736" ht="14.25" customHeight="1"/>
    <row r="29737" ht="14.25" customHeight="1"/>
    <row r="29738" ht="14.25" customHeight="1"/>
    <row r="29739" ht="14.25" customHeight="1"/>
    <row r="29740" ht="14.25" customHeight="1"/>
    <row r="29741" ht="14.25" customHeight="1"/>
    <row r="29742" ht="14.25" customHeight="1"/>
    <row r="29743" ht="14.25" customHeight="1"/>
    <row r="29744" ht="14.25" customHeight="1"/>
    <row r="29745" ht="14.25" customHeight="1"/>
    <row r="29746" ht="14.25" customHeight="1"/>
    <row r="29747" ht="14.25" customHeight="1"/>
    <row r="29748" ht="14.25" customHeight="1"/>
    <row r="29749" ht="14.25" customHeight="1"/>
    <row r="29750" ht="14.25" customHeight="1"/>
    <row r="29751" ht="14.25" customHeight="1"/>
    <row r="29752" ht="14.25" customHeight="1"/>
    <row r="29753" ht="14.25" customHeight="1"/>
    <row r="29754" ht="14.25" customHeight="1"/>
    <row r="29755" ht="14.25" customHeight="1"/>
    <row r="29756" ht="14.25" customHeight="1"/>
    <row r="29757" ht="14.25" customHeight="1"/>
    <row r="29758" ht="14.25" customHeight="1"/>
    <row r="29759" ht="14.25" customHeight="1"/>
    <row r="29760" ht="14.25" customHeight="1"/>
    <row r="29761" ht="14.25" customHeight="1"/>
    <row r="29762" ht="14.25" customHeight="1"/>
    <row r="29763" ht="14.25" customHeight="1"/>
    <row r="29764" ht="14.25" customHeight="1"/>
    <row r="29765" ht="14.25" customHeight="1"/>
    <row r="29766" ht="14.25" customHeight="1"/>
    <row r="29767" ht="14.25" customHeight="1"/>
    <row r="29768" ht="14.25" customHeight="1"/>
    <row r="29769" ht="14.25" customHeight="1"/>
    <row r="29770" ht="14.25" customHeight="1"/>
    <row r="29771" ht="14.25" customHeight="1"/>
    <row r="29772" ht="14.25" customHeight="1"/>
    <row r="29773" ht="14.25" customHeight="1"/>
    <row r="29774" ht="14.25" customHeight="1"/>
    <row r="29775" ht="14.25" customHeight="1"/>
    <row r="29776" ht="14.25" customHeight="1"/>
    <row r="29777" ht="14.25" customHeight="1"/>
    <row r="29778" ht="14.25" customHeight="1"/>
    <row r="29779" ht="14.25" customHeight="1"/>
    <row r="29780" ht="14.25" customHeight="1"/>
    <row r="29781" ht="14.25" customHeight="1"/>
    <row r="29782" ht="14.25" customHeight="1"/>
    <row r="29783" ht="14.25" customHeight="1"/>
    <row r="29784" ht="14.25" customHeight="1"/>
    <row r="29785" ht="14.25" customHeight="1"/>
    <row r="29786" ht="14.25" customHeight="1"/>
    <row r="29787" ht="14.25" customHeight="1"/>
    <row r="29788" ht="14.25" customHeight="1"/>
    <row r="29789" ht="14.25" customHeight="1"/>
    <row r="29790" ht="14.25" customHeight="1"/>
    <row r="29791" ht="14.25" customHeight="1"/>
    <row r="29792" ht="14.25" customHeight="1"/>
    <row r="29793" ht="14.25" customHeight="1"/>
    <row r="29794" ht="14.25" customHeight="1"/>
    <row r="29795" ht="14.25" customHeight="1"/>
    <row r="29796" ht="14.25" customHeight="1"/>
    <row r="29797" ht="14.25" customHeight="1"/>
    <row r="29798" ht="14.25" customHeight="1"/>
    <row r="29799" ht="14.25" customHeight="1"/>
    <row r="29800" ht="14.25" customHeight="1"/>
    <row r="29801" ht="14.25" customHeight="1"/>
    <row r="29802" ht="14.25" customHeight="1"/>
    <row r="29803" ht="14.25" customHeight="1"/>
    <row r="29804" ht="14.25" customHeight="1"/>
    <row r="29805" ht="14.25" customHeight="1"/>
    <row r="29806" ht="14.25" customHeight="1"/>
    <row r="29807" ht="14.25" customHeight="1"/>
    <row r="29808" ht="14.25" customHeight="1"/>
    <row r="29809" ht="14.25" customHeight="1"/>
    <row r="29810" ht="14.25" customHeight="1"/>
    <row r="29811" ht="14.25" customHeight="1"/>
    <row r="29812" ht="14.25" customHeight="1"/>
    <row r="29813" ht="14.25" customHeight="1"/>
    <row r="29814" ht="14.25" customHeight="1"/>
    <row r="29815" ht="14.25" customHeight="1"/>
    <row r="29816" ht="14.25" customHeight="1"/>
    <row r="29817" ht="14.25" customHeight="1"/>
    <row r="29818" ht="14.25" customHeight="1"/>
    <row r="29819" ht="14.25" customHeight="1"/>
    <row r="29820" ht="14.25" customHeight="1"/>
    <row r="29821" ht="14.25" customHeight="1"/>
    <row r="29822" ht="14.25" customHeight="1"/>
    <row r="29823" ht="14.25" customHeight="1"/>
    <row r="29824" ht="14.25" customHeight="1"/>
    <row r="29825" ht="14.25" customHeight="1"/>
    <row r="29826" ht="14.25" customHeight="1"/>
    <row r="29827" ht="14.25" customHeight="1"/>
    <row r="29828" ht="14.25" customHeight="1"/>
    <row r="29829" ht="14.25" customHeight="1"/>
    <row r="29830" ht="14.25" customHeight="1"/>
    <row r="29831" ht="14.25" customHeight="1"/>
    <row r="29832" ht="14.25" customHeight="1"/>
    <row r="29833" ht="14.25" customHeight="1"/>
    <row r="29834" ht="14.25" customHeight="1"/>
    <row r="29835" ht="14.25" customHeight="1"/>
    <row r="29836" ht="14.25" customHeight="1"/>
    <row r="29837" ht="14.25" customHeight="1"/>
    <row r="29838" ht="14.25" customHeight="1"/>
    <row r="29839" ht="14.25" customHeight="1"/>
    <row r="29840" ht="14.25" customHeight="1"/>
    <row r="29841" ht="14.25" customHeight="1"/>
    <row r="29842" ht="14.25" customHeight="1"/>
    <row r="29843" ht="14.25" customHeight="1"/>
    <row r="29844" ht="14.25" customHeight="1"/>
    <row r="29845" ht="14.25" customHeight="1"/>
    <row r="29846" ht="14.25" customHeight="1"/>
    <row r="29847" ht="14.25" customHeight="1"/>
    <row r="29848" ht="14.25" customHeight="1"/>
    <row r="29849" ht="14.25" customHeight="1"/>
    <row r="29850" ht="14.25" customHeight="1"/>
    <row r="29851" ht="14.25" customHeight="1"/>
    <row r="29852" ht="14.25" customHeight="1"/>
    <row r="29853" ht="14.25" customHeight="1"/>
    <row r="29854" ht="14.25" customHeight="1"/>
    <row r="29855" ht="14.25" customHeight="1"/>
    <row r="29856" ht="14.25" customHeight="1"/>
    <row r="29857" ht="14.25" customHeight="1"/>
    <row r="29858" ht="14.25" customHeight="1"/>
    <row r="29859" ht="14.25" customHeight="1"/>
    <row r="29860" ht="14.25" customHeight="1"/>
    <row r="29861" ht="14.25" customHeight="1"/>
    <row r="29862" ht="14.25" customHeight="1"/>
    <row r="29863" ht="14.25" customHeight="1"/>
    <row r="29864" ht="14.25" customHeight="1"/>
    <row r="29865" ht="14.25" customHeight="1"/>
    <row r="29866" ht="14.25" customHeight="1"/>
    <row r="29867" ht="14.25" customHeight="1"/>
    <row r="29868" ht="14.25" customHeight="1"/>
    <row r="29869" ht="14.25" customHeight="1"/>
    <row r="29870" ht="14.25" customHeight="1"/>
    <row r="29871" ht="14.25" customHeight="1"/>
    <row r="29872" ht="14.25" customHeight="1"/>
    <row r="29873" ht="14.25" customHeight="1"/>
    <row r="29874" ht="14.25" customHeight="1"/>
    <row r="29875" ht="14.25" customHeight="1"/>
    <row r="29876" ht="14.25" customHeight="1"/>
    <row r="29877" ht="14.25" customHeight="1"/>
    <row r="29878" ht="14.25" customHeight="1"/>
    <row r="29879" ht="14.25" customHeight="1"/>
    <row r="29880" ht="14.25" customHeight="1"/>
    <row r="29881" ht="14.25" customHeight="1"/>
    <row r="29882" ht="14.25" customHeight="1"/>
    <row r="29883" ht="14.25" customHeight="1"/>
    <row r="29884" ht="14.25" customHeight="1"/>
    <row r="29885" ht="14.25" customHeight="1"/>
    <row r="29886" ht="14.25" customHeight="1"/>
    <row r="29887" ht="14.25" customHeight="1"/>
    <row r="29888" ht="14.25" customHeight="1"/>
    <row r="29889" ht="14.25" customHeight="1"/>
    <row r="29890" ht="14.25" customHeight="1"/>
    <row r="29891" ht="14.25" customHeight="1"/>
    <row r="29892" ht="14.25" customHeight="1"/>
    <row r="29893" ht="14.25" customHeight="1"/>
    <row r="29894" ht="14.25" customHeight="1"/>
    <row r="29895" ht="14.25" customHeight="1"/>
    <row r="29896" ht="14.25" customHeight="1"/>
    <row r="29897" ht="14.25" customHeight="1"/>
    <row r="29898" ht="14.25" customHeight="1"/>
    <row r="29899" ht="14.25" customHeight="1"/>
    <row r="29900" ht="14.25" customHeight="1"/>
    <row r="29901" ht="14.25" customHeight="1"/>
    <row r="29902" ht="14.25" customHeight="1"/>
    <row r="29903" ht="14.25" customHeight="1"/>
    <row r="29904" ht="14.25" customHeight="1"/>
    <row r="29905" ht="14.25" customHeight="1"/>
    <row r="29906" ht="14.25" customHeight="1"/>
    <row r="29907" ht="14.25" customHeight="1"/>
    <row r="29908" ht="14.25" customHeight="1"/>
    <row r="29909" ht="14.25" customHeight="1"/>
    <row r="29910" ht="14.25" customHeight="1"/>
    <row r="29911" ht="14.25" customHeight="1"/>
    <row r="29912" ht="14.25" customHeight="1"/>
    <row r="29913" ht="14.25" customHeight="1"/>
    <row r="29914" ht="14.25" customHeight="1"/>
    <row r="29915" ht="14.25" customHeight="1"/>
    <row r="29916" ht="14.25" customHeight="1"/>
    <row r="29917" ht="14.25" customHeight="1"/>
    <row r="29918" ht="14.25" customHeight="1"/>
    <row r="29919" ht="14.25" customHeight="1"/>
    <row r="29920" ht="14.25" customHeight="1"/>
    <row r="29921" ht="14.25" customHeight="1"/>
    <row r="29922" ht="14.25" customHeight="1"/>
    <row r="29923" ht="14.25" customHeight="1"/>
    <row r="29924" ht="14.25" customHeight="1"/>
    <row r="29925" ht="14.25" customHeight="1"/>
    <row r="29926" ht="14.25" customHeight="1"/>
    <row r="29927" ht="14.25" customHeight="1"/>
    <row r="29928" ht="14.25" customHeight="1"/>
    <row r="29929" ht="14.25" customHeight="1"/>
    <row r="29930" ht="14.25" customHeight="1"/>
    <row r="29931" ht="14.25" customHeight="1"/>
    <row r="29932" ht="14.25" customHeight="1"/>
    <row r="29933" ht="14.25" customHeight="1"/>
    <row r="29934" ht="14.25" customHeight="1"/>
    <row r="29935" ht="14.25" customHeight="1"/>
    <row r="29936" ht="14.25" customHeight="1"/>
    <row r="29937" ht="14.25" customHeight="1"/>
    <row r="29938" ht="14.25" customHeight="1"/>
    <row r="29939" ht="14.25" customHeight="1"/>
    <row r="29940" ht="14.25" customHeight="1"/>
    <row r="29941" ht="14.25" customHeight="1"/>
    <row r="29942" ht="14.25" customHeight="1"/>
    <row r="29943" ht="14.25" customHeight="1"/>
    <row r="29944" ht="14.25" customHeight="1"/>
    <row r="29945" ht="14.25" customHeight="1"/>
    <row r="29946" ht="14.25" customHeight="1"/>
    <row r="29947" ht="14.25" customHeight="1"/>
    <row r="29948" ht="14.25" customHeight="1"/>
    <row r="29949" ht="14.25" customHeight="1"/>
    <row r="29950" ht="14.25" customHeight="1"/>
    <row r="29951" ht="14.25" customHeight="1"/>
    <row r="29952" ht="14.25" customHeight="1"/>
    <row r="29953" ht="14.25" customHeight="1"/>
    <row r="29954" ht="14.25" customHeight="1"/>
    <row r="29955" ht="14.25" customHeight="1"/>
    <row r="29956" ht="14.25" customHeight="1"/>
    <row r="29957" ht="14.25" customHeight="1"/>
    <row r="29958" ht="14.25" customHeight="1"/>
    <row r="29959" ht="14.25" customHeight="1"/>
    <row r="29960" ht="14.25" customHeight="1"/>
    <row r="29961" ht="14.25" customHeight="1"/>
    <row r="29962" ht="14.25" customHeight="1"/>
    <row r="29963" ht="14.25" customHeight="1"/>
    <row r="29964" ht="14.25" customHeight="1"/>
    <row r="29965" ht="14.25" customHeight="1"/>
    <row r="29966" ht="14.25" customHeight="1"/>
    <row r="29967" ht="14.25" customHeight="1"/>
    <row r="29968" ht="14.25" customHeight="1"/>
    <row r="29969" ht="14.25" customHeight="1"/>
    <row r="29970" ht="14.25" customHeight="1"/>
    <row r="29971" ht="14.25" customHeight="1"/>
    <row r="29972" ht="14.25" customHeight="1"/>
    <row r="29973" ht="14.25" customHeight="1"/>
    <row r="29974" ht="14.25" customHeight="1"/>
    <row r="29975" ht="14.25" customHeight="1"/>
    <row r="29976" ht="14.25" customHeight="1"/>
    <row r="29977" ht="14.25" customHeight="1"/>
    <row r="29978" ht="14.25" customHeight="1"/>
    <row r="29979" ht="14.25" customHeight="1"/>
    <row r="29980" ht="14.25" customHeight="1"/>
    <row r="29981" ht="14.25" customHeight="1"/>
    <row r="29982" ht="14.25" customHeight="1"/>
    <row r="29983" ht="14.25" customHeight="1"/>
    <row r="29984" ht="14.25" customHeight="1"/>
    <row r="29985" ht="14.25" customHeight="1"/>
    <row r="29986" ht="14.25" customHeight="1"/>
    <row r="29987" ht="14.25" customHeight="1"/>
    <row r="29988" ht="14.25" customHeight="1"/>
    <row r="29989" ht="14.25" customHeight="1"/>
    <row r="29990" ht="14.25" customHeight="1"/>
    <row r="29991" ht="14.25" customHeight="1"/>
    <row r="29992" ht="14.25" customHeight="1"/>
    <row r="29993" ht="14.25" customHeight="1"/>
    <row r="29994" ht="14.25" customHeight="1"/>
    <row r="29995" ht="14.25" customHeight="1"/>
    <row r="29996" ht="14.25" customHeight="1"/>
    <row r="29997" ht="14.25" customHeight="1"/>
    <row r="29998" ht="14.25" customHeight="1"/>
    <row r="29999" ht="14.25" customHeight="1"/>
    <row r="30000" ht="14.25" customHeight="1"/>
    <row r="30001" ht="14.25" customHeight="1"/>
    <row r="30002" ht="14.25" customHeight="1"/>
    <row r="30003" ht="14.25" customHeight="1"/>
    <row r="30004" ht="14.25" customHeight="1"/>
    <row r="30005" ht="14.25" customHeight="1"/>
    <row r="30006" ht="14.25" customHeight="1"/>
    <row r="30007" ht="14.25" customHeight="1"/>
    <row r="30008" ht="14.25" customHeight="1"/>
    <row r="30009" ht="14.25" customHeight="1"/>
    <row r="30010" ht="14.25" customHeight="1"/>
    <row r="30011" ht="14.25" customHeight="1"/>
    <row r="30012" ht="14.25" customHeight="1"/>
    <row r="30013" ht="14.25" customHeight="1"/>
    <row r="30014" ht="14.25" customHeight="1"/>
    <row r="30015" ht="14.25" customHeight="1"/>
    <row r="30016" ht="14.25" customHeight="1"/>
    <row r="30017" ht="14.25" customHeight="1"/>
    <row r="30018" ht="14.25" customHeight="1"/>
    <row r="30019" ht="14.25" customHeight="1"/>
    <row r="30020" ht="14.25" customHeight="1"/>
    <row r="30021" ht="14.25" customHeight="1"/>
    <row r="30022" ht="14.25" customHeight="1"/>
    <row r="30023" ht="14.25" customHeight="1"/>
    <row r="30024" ht="14.25" customHeight="1"/>
    <row r="30025" ht="14.25" customHeight="1"/>
    <row r="30026" ht="14.25" customHeight="1"/>
    <row r="30027" ht="14.25" customHeight="1"/>
    <row r="30028" ht="14.25" customHeight="1"/>
    <row r="30029" ht="14.25" customHeight="1"/>
    <row r="30030" ht="14.25" customHeight="1"/>
    <row r="30031" ht="14.25" customHeight="1"/>
    <row r="30032" ht="14.25" customHeight="1"/>
    <row r="30033" ht="14.25" customHeight="1"/>
    <row r="30034" ht="14.25" customHeight="1"/>
    <row r="30035" ht="14.25" customHeight="1"/>
    <row r="30036" ht="14.25" customHeight="1"/>
    <row r="30037" ht="14.25" customHeight="1"/>
    <row r="30038" ht="14.25" customHeight="1"/>
    <row r="30039" ht="14.25" customHeight="1"/>
    <row r="30040" ht="14.25" customHeight="1"/>
    <row r="30041" ht="14.25" customHeight="1"/>
    <row r="30042" ht="14.25" customHeight="1"/>
    <row r="30043" ht="14.25" customHeight="1"/>
    <row r="30044" ht="14.25" customHeight="1"/>
    <row r="30045" ht="14.25" customHeight="1"/>
    <row r="30046" ht="14.25" customHeight="1"/>
    <row r="30047" ht="14.25" customHeight="1"/>
    <row r="30048" ht="14.25" customHeight="1"/>
    <row r="30049" ht="14.25" customHeight="1"/>
    <row r="30050" ht="14.25" customHeight="1"/>
    <row r="30051" ht="14.25" customHeight="1"/>
    <row r="30052" ht="14.25" customHeight="1"/>
    <row r="30053" ht="14.25" customHeight="1"/>
    <row r="30054" ht="14.25" customHeight="1"/>
    <row r="30055" ht="14.25" customHeight="1"/>
    <row r="30056" ht="14.25" customHeight="1"/>
    <row r="30057" ht="14.25" customHeight="1"/>
    <row r="30058" ht="14.25" customHeight="1"/>
    <row r="30059" ht="14.25" customHeight="1"/>
    <row r="30060" ht="14.25" customHeight="1"/>
    <row r="30061" ht="14.25" customHeight="1"/>
    <row r="30062" ht="14.25" customHeight="1"/>
    <row r="30063" ht="14.25" customHeight="1"/>
    <row r="30064" ht="14.25" customHeight="1"/>
    <row r="30065" ht="14.25" customHeight="1"/>
    <row r="30066" ht="14.25" customHeight="1"/>
    <row r="30067" ht="14.25" customHeight="1"/>
    <row r="30068" ht="14.25" customHeight="1"/>
    <row r="30069" ht="14.25" customHeight="1"/>
    <row r="30070" ht="14.25" customHeight="1"/>
    <row r="30071" ht="14.25" customHeight="1"/>
    <row r="30072" ht="14.25" customHeight="1"/>
    <row r="30073" ht="14.25" customHeight="1"/>
    <row r="30074" ht="14.25" customHeight="1"/>
    <row r="30075" ht="14.25" customHeight="1"/>
    <row r="30076" ht="14.25" customHeight="1"/>
    <row r="30077" ht="14.25" customHeight="1"/>
    <row r="30078" ht="14.25" customHeight="1"/>
    <row r="30079" ht="14.25" customHeight="1"/>
    <row r="30080" ht="14.25" customHeight="1"/>
    <row r="30081" ht="14.25" customHeight="1"/>
    <row r="30082" ht="14.25" customHeight="1"/>
    <row r="30083" ht="14.25" customHeight="1"/>
    <row r="30084" ht="14.25" customHeight="1"/>
    <row r="30085" ht="14.25" customHeight="1"/>
    <row r="30086" ht="14.25" customHeight="1"/>
    <row r="30087" ht="14.25" customHeight="1"/>
    <row r="30088" ht="14.25" customHeight="1"/>
    <row r="30089" ht="14.25" customHeight="1"/>
    <row r="30090" ht="14.25" customHeight="1"/>
    <row r="30091" ht="14.25" customHeight="1"/>
    <row r="30092" ht="14.25" customHeight="1"/>
    <row r="30093" ht="14.25" customHeight="1"/>
    <row r="30094" ht="14.25" customHeight="1"/>
    <row r="30095" ht="14.25" customHeight="1"/>
    <row r="30096" ht="14.25" customHeight="1"/>
    <row r="30097" ht="14.25" customHeight="1"/>
    <row r="30098" ht="14.25" customHeight="1"/>
    <row r="30099" ht="14.25" customHeight="1"/>
    <row r="30100" ht="14.25" customHeight="1"/>
    <row r="30101" ht="14.25" customHeight="1"/>
    <row r="30102" ht="14.25" customHeight="1"/>
    <row r="30103" ht="14.25" customHeight="1"/>
    <row r="30104" ht="14.25" customHeight="1"/>
    <row r="30105" ht="14.25" customHeight="1"/>
    <row r="30106" ht="14.25" customHeight="1"/>
    <row r="30107" ht="14.25" customHeight="1"/>
    <row r="30108" ht="14.25" customHeight="1"/>
    <row r="30109" ht="14.25" customHeight="1"/>
    <row r="30110" ht="14.25" customHeight="1"/>
    <row r="30111" ht="14.25" customHeight="1"/>
    <row r="30112" ht="14.25" customHeight="1"/>
    <row r="30113" ht="14.25" customHeight="1"/>
    <row r="30114" ht="14.25" customHeight="1"/>
    <row r="30115" ht="14.25" customHeight="1"/>
    <row r="30116" ht="14.25" customHeight="1"/>
    <row r="30117" ht="14.25" customHeight="1"/>
    <row r="30118" ht="14.25" customHeight="1"/>
    <row r="30119" ht="14.25" customHeight="1"/>
    <row r="30120" ht="14.25" customHeight="1"/>
    <row r="30121" ht="14.25" customHeight="1"/>
    <row r="30122" ht="14.25" customHeight="1"/>
    <row r="30123" ht="14.25" customHeight="1"/>
    <row r="30124" ht="14.25" customHeight="1"/>
    <row r="30125" ht="14.25" customHeight="1"/>
    <row r="30126" ht="14.25" customHeight="1"/>
    <row r="30127" ht="14.25" customHeight="1"/>
    <row r="30128" ht="14.25" customHeight="1"/>
    <row r="30129" ht="14.25" customHeight="1"/>
    <row r="30130" ht="14.25" customHeight="1"/>
    <row r="30131" ht="14.25" customHeight="1"/>
    <row r="30132" ht="14.25" customHeight="1"/>
    <row r="30133" ht="14.25" customHeight="1"/>
    <row r="30134" ht="14.25" customHeight="1"/>
    <row r="30135" ht="14.25" customHeight="1"/>
    <row r="30136" ht="14.25" customHeight="1"/>
    <row r="30137" ht="14.25" customHeight="1"/>
    <row r="30138" ht="14.25" customHeight="1"/>
    <row r="30139" ht="14.25" customHeight="1"/>
    <row r="30140" ht="14.25" customHeight="1"/>
    <row r="30141" ht="14.25" customHeight="1"/>
    <row r="30142" ht="14.25" customHeight="1"/>
    <row r="30143" ht="14.25" customHeight="1"/>
    <row r="30144" ht="14.25" customHeight="1"/>
    <row r="30145" ht="14.25" customHeight="1"/>
    <row r="30146" ht="14.25" customHeight="1"/>
    <row r="30147" ht="14.25" customHeight="1"/>
    <row r="30148" ht="14.25" customHeight="1"/>
    <row r="30149" ht="14.25" customHeight="1"/>
    <row r="30150" ht="14.25" customHeight="1"/>
    <row r="30151" ht="14.25" customHeight="1"/>
    <row r="30152" ht="14.25" customHeight="1"/>
    <row r="30153" ht="14.25" customHeight="1"/>
    <row r="30154" ht="14.25" customHeight="1"/>
    <row r="30155" ht="14.25" customHeight="1"/>
    <row r="30156" ht="14.25" customHeight="1"/>
    <row r="30157" ht="14.25" customHeight="1"/>
    <row r="30158" ht="14.25" customHeight="1"/>
    <row r="30159" ht="14.25" customHeight="1"/>
    <row r="30160" ht="14.25" customHeight="1"/>
    <row r="30161" ht="14.25" customHeight="1"/>
    <row r="30162" ht="14.25" customHeight="1"/>
    <row r="30163" ht="14.25" customHeight="1"/>
    <row r="30164" ht="14.25" customHeight="1"/>
    <row r="30165" ht="14.25" customHeight="1"/>
    <row r="30166" ht="14.25" customHeight="1"/>
    <row r="30167" ht="14.25" customHeight="1"/>
    <row r="30168" ht="14.25" customHeight="1"/>
    <row r="30169" ht="14.25" customHeight="1"/>
    <row r="30170" ht="14.25" customHeight="1"/>
    <row r="30171" ht="14.25" customHeight="1"/>
    <row r="30172" ht="14.25" customHeight="1"/>
    <row r="30173" ht="14.25" customHeight="1"/>
    <row r="30174" ht="14.25" customHeight="1"/>
    <row r="30175" ht="14.25" customHeight="1"/>
    <row r="30176" ht="14.25" customHeight="1"/>
    <row r="30177" ht="14.25" customHeight="1"/>
    <row r="30178" ht="14.25" customHeight="1"/>
    <row r="30179" ht="14.25" customHeight="1"/>
    <row r="30180" ht="14.25" customHeight="1"/>
    <row r="30181" ht="14.25" customHeight="1"/>
    <row r="30182" ht="14.25" customHeight="1"/>
    <row r="30183" ht="14.25" customHeight="1"/>
    <row r="30184" ht="14.25" customHeight="1"/>
    <row r="30185" ht="14.25" customHeight="1"/>
    <row r="30186" ht="14.25" customHeight="1"/>
    <row r="30187" ht="14.25" customHeight="1"/>
    <row r="30188" ht="14.25" customHeight="1"/>
    <row r="30189" ht="14.25" customHeight="1"/>
    <row r="30190" ht="14.25" customHeight="1"/>
    <row r="30191" ht="14.25" customHeight="1"/>
    <row r="30192" ht="14.25" customHeight="1"/>
    <row r="30193" ht="14.25" customHeight="1"/>
    <row r="30194" ht="14.25" customHeight="1"/>
    <row r="30195" ht="14.25" customHeight="1"/>
    <row r="30196" ht="14.25" customHeight="1"/>
    <row r="30197" ht="14.25" customHeight="1"/>
    <row r="30198" ht="14.25" customHeight="1"/>
    <row r="30199" ht="14.25" customHeight="1"/>
    <row r="30200" ht="14.25" customHeight="1"/>
    <row r="30201" ht="14.25" customHeight="1"/>
    <row r="30202" ht="14.25" customHeight="1"/>
    <row r="30203" ht="14.25" customHeight="1"/>
    <row r="30204" ht="14.25" customHeight="1"/>
    <row r="30205" ht="14.25" customHeight="1"/>
    <row r="30206" ht="14.25" customHeight="1"/>
    <row r="30207" ht="14.25" customHeight="1"/>
    <row r="30208" ht="14.25" customHeight="1"/>
    <row r="30209" ht="14.25" customHeight="1"/>
    <row r="30210" ht="14.25" customHeight="1"/>
    <row r="30211" ht="14.25" customHeight="1"/>
    <row r="30212" ht="14.25" customHeight="1"/>
    <row r="30213" ht="14.25" customHeight="1"/>
    <row r="30214" ht="14.25" customHeight="1"/>
    <row r="30215" ht="14.25" customHeight="1"/>
    <row r="30216" ht="14.25" customHeight="1"/>
    <row r="30217" ht="14.25" customHeight="1"/>
    <row r="30218" ht="14.25" customHeight="1"/>
    <row r="30219" ht="14.25" customHeight="1"/>
    <row r="30220" ht="14.25" customHeight="1"/>
    <row r="30221" ht="14.25" customHeight="1"/>
    <row r="30222" ht="14.25" customHeight="1"/>
    <row r="30223" ht="14.25" customHeight="1"/>
    <row r="30224" ht="14.25" customHeight="1"/>
    <row r="30225" ht="14.25" customHeight="1"/>
    <row r="30226" ht="14.25" customHeight="1"/>
    <row r="30227" ht="14.25" customHeight="1"/>
    <row r="30228" ht="14.25" customHeight="1"/>
    <row r="30229" ht="14.25" customHeight="1"/>
    <row r="30230" ht="14.25" customHeight="1"/>
    <row r="30231" ht="14.25" customHeight="1"/>
    <row r="30232" ht="14.25" customHeight="1"/>
    <row r="30233" ht="14.25" customHeight="1"/>
    <row r="30234" ht="14.25" customHeight="1"/>
    <row r="30235" ht="14.25" customHeight="1"/>
    <row r="30236" ht="14.25" customHeight="1"/>
    <row r="30237" ht="14.25" customHeight="1"/>
    <row r="30238" ht="14.25" customHeight="1"/>
    <row r="30239" ht="14.25" customHeight="1"/>
    <row r="30240" ht="14.25" customHeight="1"/>
    <row r="30241" ht="14.25" customHeight="1"/>
    <row r="30242" ht="14.25" customHeight="1"/>
    <row r="30243" ht="14.25" customHeight="1"/>
    <row r="30244" ht="14.25" customHeight="1"/>
    <row r="30245" ht="14.25" customHeight="1"/>
    <row r="30246" ht="14.25" customHeight="1"/>
    <row r="30247" ht="14.25" customHeight="1"/>
    <row r="30248" ht="14.25" customHeight="1"/>
    <row r="30249" ht="14.25" customHeight="1"/>
    <row r="30250" ht="14.25" customHeight="1"/>
    <row r="30251" ht="14.25" customHeight="1"/>
    <row r="30252" ht="14.25" customHeight="1"/>
    <row r="30253" ht="14.25" customHeight="1"/>
    <row r="30254" ht="14.25" customHeight="1"/>
    <row r="30255" ht="14.25" customHeight="1"/>
    <row r="30256" ht="14.25" customHeight="1"/>
    <row r="30257" ht="14.25" customHeight="1"/>
    <row r="30258" ht="14.25" customHeight="1"/>
    <row r="30259" ht="14.25" customHeight="1"/>
    <row r="30260" ht="14.25" customHeight="1"/>
    <row r="30261" ht="14.25" customHeight="1"/>
    <row r="30262" ht="14.25" customHeight="1"/>
    <row r="30263" ht="14.25" customHeight="1"/>
    <row r="30264" ht="14.25" customHeight="1"/>
    <row r="30265" ht="14.25" customHeight="1"/>
    <row r="30266" ht="14.25" customHeight="1"/>
    <row r="30267" ht="14.25" customHeight="1"/>
    <row r="30268" ht="14.25" customHeight="1"/>
    <row r="30269" ht="14.25" customHeight="1"/>
    <row r="30270" ht="14.25" customHeight="1"/>
    <row r="30271" ht="14.25" customHeight="1"/>
    <row r="30272" ht="14.25" customHeight="1"/>
    <row r="30273" ht="14.25" customHeight="1"/>
    <row r="30274" ht="14.25" customHeight="1"/>
    <row r="30275" ht="14.25" customHeight="1"/>
    <row r="30276" ht="14.25" customHeight="1"/>
    <row r="30277" ht="14.25" customHeight="1"/>
    <row r="30278" ht="14.25" customHeight="1"/>
    <row r="30279" ht="14.25" customHeight="1"/>
    <row r="30280" ht="14.25" customHeight="1"/>
    <row r="30281" ht="14.25" customHeight="1"/>
    <row r="30282" ht="14.25" customHeight="1"/>
    <row r="30283" ht="14.25" customHeight="1"/>
    <row r="30284" ht="14.25" customHeight="1"/>
    <row r="30285" ht="14.25" customHeight="1"/>
    <row r="30286" ht="14.25" customHeight="1"/>
    <row r="30287" ht="14.25" customHeight="1"/>
    <row r="30288" ht="14.25" customHeight="1"/>
    <row r="30289" ht="14.25" customHeight="1"/>
    <row r="30290" ht="14.25" customHeight="1"/>
    <row r="30291" ht="14.25" customHeight="1"/>
    <row r="30292" ht="14.25" customHeight="1"/>
    <row r="30293" ht="14.25" customHeight="1"/>
    <row r="30294" ht="14.25" customHeight="1"/>
    <row r="30295" ht="14.25" customHeight="1"/>
    <row r="30296" ht="14.25" customHeight="1"/>
    <row r="30297" ht="14.25" customHeight="1"/>
    <row r="30298" ht="14.25" customHeight="1"/>
    <row r="30299" ht="14.25" customHeight="1"/>
    <row r="30300" ht="14.25" customHeight="1"/>
    <row r="30301" ht="14.25" customHeight="1"/>
    <row r="30302" ht="14.25" customHeight="1"/>
    <row r="30303" ht="14.25" customHeight="1"/>
    <row r="30304" ht="14.25" customHeight="1"/>
    <row r="30305" ht="14.25" customHeight="1"/>
    <row r="30306" ht="14.25" customHeight="1"/>
    <row r="30307" ht="14.25" customHeight="1"/>
    <row r="30308" ht="14.25" customHeight="1"/>
    <row r="30309" ht="14.25" customHeight="1"/>
    <row r="30310" ht="14.25" customHeight="1"/>
    <row r="30311" ht="14.25" customHeight="1"/>
    <row r="30312" ht="14.25" customHeight="1"/>
    <row r="30313" ht="14.25" customHeight="1"/>
    <row r="30314" ht="14.25" customHeight="1"/>
    <row r="30315" ht="14.25" customHeight="1"/>
    <row r="30316" ht="14.25" customHeight="1"/>
    <row r="30317" ht="14.25" customHeight="1"/>
    <row r="30318" ht="14.25" customHeight="1"/>
    <row r="30319" ht="14.25" customHeight="1"/>
    <row r="30320" ht="14.25" customHeight="1"/>
    <row r="30321" ht="14.25" customHeight="1"/>
    <row r="30322" ht="14.25" customHeight="1"/>
    <row r="30323" ht="14.25" customHeight="1"/>
    <row r="30324" ht="14.25" customHeight="1"/>
    <row r="30325" ht="14.25" customHeight="1"/>
    <row r="30326" ht="14.25" customHeight="1"/>
    <row r="30327" ht="14.25" customHeight="1"/>
    <row r="30328" ht="14.25" customHeight="1"/>
    <row r="30329" ht="14.25" customHeight="1"/>
    <row r="30330" ht="14.25" customHeight="1"/>
    <row r="30331" ht="14.25" customHeight="1"/>
    <row r="30332" ht="14.25" customHeight="1"/>
    <row r="30333" ht="14.25" customHeight="1"/>
    <row r="30334" ht="14.25" customHeight="1"/>
    <row r="30335" ht="14.25" customHeight="1"/>
    <row r="30336" ht="14.25" customHeight="1"/>
    <row r="30337" ht="14.25" customHeight="1"/>
    <row r="30338" ht="14.25" customHeight="1"/>
    <row r="30339" ht="14.25" customHeight="1"/>
    <row r="30340" ht="14.25" customHeight="1"/>
    <row r="30341" ht="14.25" customHeight="1"/>
    <row r="30342" ht="14.25" customHeight="1"/>
    <row r="30343" ht="14.25" customHeight="1"/>
    <row r="30344" ht="14.25" customHeight="1"/>
    <row r="30345" ht="14.25" customHeight="1"/>
    <row r="30346" ht="14.25" customHeight="1"/>
    <row r="30347" ht="14.25" customHeight="1"/>
    <row r="30348" ht="14.25" customHeight="1"/>
    <row r="30349" ht="14.25" customHeight="1"/>
    <row r="30350" ht="14.25" customHeight="1"/>
    <row r="30351" ht="14.25" customHeight="1"/>
    <row r="30352" ht="14.25" customHeight="1"/>
    <row r="30353" ht="14.25" customHeight="1"/>
    <row r="30354" ht="14.25" customHeight="1"/>
    <row r="30355" ht="14.25" customHeight="1"/>
    <row r="30356" ht="14.25" customHeight="1"/>
    <row r="30357" ht="14.25" customHeight="1"/>
    <row r="30358" ht="14.25" customHeight="1"/>
    <row r="30359" ht="14.25" customHeight="1"/>
    <row r="30360" ht="14.25" customHeight="1"/>
    <row r="30361" ht="14.25" customHeight="1"/>
    <row r="30362" ht="14.25" customHeight="1"/>
    <row r="30363" ht="14.25" customHeight="1"/>
    <row r="30364" ht="14.25" customHeight="1"/>
    <row r="30365" ht="14.25" customHeight="1"/>
    <row r="30366" ht="14.25" customHeight="1"/>
    <row r="30367" ht="14.25" customHeight="1"/>
    <row r="30368" ht="14.25" customHeight="1"/>
    <row r="30369" ht="14.25" customHeight="1"/>
    <row r="30370" ht="14.25" customHeight="1"/>
    <row r="30371" ht="14.25" customHeight="1"/>
    <row r="30372" ht="14.25" customHeight="1"/>
    <row r="30373" ht="14.25" customHeight="1"/>
    <row r="30374" ht="14.25" customHeight="1"/>
    <row r="30375" ht="14.25" customHeight="1"/>
    <row r="30376" ht="14.25" customHeight="1"/>
    <row r="30377" ht="14.25" customHeight="1"/>
    <row r="30378" ht="14.25" customHeight="1"/>
    <row r="30379" ht="14.25" customHeight="1"/>
    <row r="30380" ht="14.25" customHeight="1"/>
    <row r="30381" ht="14.25" customHeight="1"/>
    <row r="30382" ht="14.25" customHeight="1"/>
    <row r="30383" ht="14.25" customHeight="1"/>
    <row r="30384" ht="14.25" customHeight="1"/>
    <row r="30385" ht="14.25" customHeight="1"/>
    <row r="30386" ht="14.25" customHeight="1"/>
    <row r="30387" ht="14.25" customHeight="1"/>
    <row r="30388" ht="14.25" customHeight="1"/>
    <row r="30389" ht="14.25" customHeight="1"/>
    <row r="30390" ht="14.25" customHeight="1"/>
    <row r="30391" ht="14.25" customHeight="1"/>
    <row r="30392" ht="14.25" customHeight="1"/>
    <row r="30393" ht="14.25" customHeight="1"/>
    <row r="30394" ht="14.25" customHeight="1"/>
    <row r="30395" ht="14.25" customHeight="1"/>
    <row r="30396" ht="14.25" customHeight="1"/>
    <row r="30397" ht="14.25" customHeight="1"/>
    <row r="30398" ht="14.25" customHeight="1"/>
    <row r="30399" ht="14.25" customHeight="1"/>
    <row r="30400" ht="14.25" customHeight="1"/>
    <row r="30401" ht="14.25" customHeight="1"/>
    <row r="30402" ht="14.25" customHeight="1"/>
    <row r="30403" ht="14.25" customHeight="1"/>
    <row r="30404" ht="14.25" customHeight="1"/>
    <row r="30405" ht="14.25" customHeight="1"/>
    <row r="30406" ht="14.25" customHeight="1"/>
    <row r="30407" ht="14.25" customHeight="1"/>
    <row r="30408" ht="14.25" customHeight="1"/>
    <row r="30409" ht="14.25" customHeight="1"/>
    <row r="30410" ht="14.25" customHeight="1"/>
    <row r="30411" ht="14.25" customHeight="1"/>
    <row r="30412" ht="14.25" customHeight="1"/>
    <row r="30413" ht="14.25" customHeight="1"/>
    <row r="30414" ht="14.25" customHeight="1"/>
    <row r="30415" ht="14.25" customHeight="1"/>
    <row r="30416" ht="14.25" customHeight="1"/>
    <row r="30417" ht="14.25" customHeight="1"/>
    <row r="30418" ht="14.25" customHeight="1"/>
    <row r="30419" ht="14.25" customHeight="1"/>
    <row r="30420" ht="14.25" customHeight="1"/>
    <row r="30421" ht="14.25" customHeight="1"/>
    <row r="30422" ht="14.25" customHeight="1"/>
    <row r="30423" ht="14.25" customHeight="1"/>
    <row r="30424" ht="14.25" customHeight="1"/>
    <row r="30425" ht="14.25" customHeight="1"/>
    <row r="30426" ht="14.25" customHeight="1"/>
    <row r="30427" ht="14.25" customHeight="1"/>
    <row r="30428" ht="14.25" customHeight="1"/>
    <row r="30429" ht="14.25" customHeight="1"/>
    <row r="30430" ht="14.25" customHeight="1"/>
    <row r="30431" ht="14.25" customHeight="1"/>
    <row r="30432" ht="14.25" customHeight="1"/>
    <row r="30433" ht="14.25" customHeight="1"/>
    <row r="30434" ht="14.25" customHeight="1"/>
    <row r="30435" ht="14.25" customHeight="1"/>
    <row r="30436" ht="14.25" customHeight="1"/>
    <row r="30437" ht="14.25" customHeight="1"/>
    <row r="30438" ht="14.25" customHeight="1"/>
    <row r="30439" ht="14.25" customHeight="1"/>
    <row r="30440" ht="14.25" customHeight="1"/>
    <row r="30441" ht="14.25" customHeight="1"/>
    <row r="30442" ht="14.25" customHeight="1"/>
    <row r="30443" ht="14.25" customHeight="1"/>
    <row r="30444" ht="14.25" customHeight="1"/>
    <row r="30445" ht="14.25" customHeight="1"/>
    <row r="30446" ht="14.25" customHeight="1"/>
    <row r="30447" ht="14.25" customHeight="1"/>
    <row r="30448" ht="14.25" customHeight="1"/>
    <row r="30449" ht="14.25" customHeight="1"/>
    <row r="30450" ht="14.25" customHeight="1"/>
    <row r="30451" ht="14.25" customHeight="1"/>
    <row r="30452" ht="14.25" customHeight="1"/>
    <row r="30453" ht="14.25" customHeight="1"/>
    <row r="30454" ht="14.25" customHeight="1"/>
    <row r="30455" ht="14.25" customHeight="1"/>
    <row r="30456" ht="14.25" customHeight="1"/>
    <row r="30457" ht="14.25" customHeight="1"/>
    <row r="30458" ht="14.25" customHeight="1"/>
    <row r="30459" ht="14.25" customHeight="1"/>
    <row r="30460" ht="14.25" customHeight="1"/>
    <row r="30461" ht="14.25" customHeight="1"/>
    <row r="30462" ht="14.25" customHeight="1"/>
    <row r="30463" ht="14.25" customHeight="1"/>
    <row r="30464" ht="14.25" customHeight="1"/>
    <row r="30465" ht="14.25" customHeight="1"/>
    <row r="30466" ht="14.25" customHeight="1"/>
    <row r="30467" ht="14.25" customHeight="1"/>
    <row r="30468" ht="14.25" customHeight="1"/>
    <row r="30469" ht="14.25" customHeight="1"/>
    <row r="30470" ht="14.25" customHeight="1"/>
    <row r="30471" ht="14.25" customHeight="1"/>
    <row r="30472" ht="14.25" customHeight="1"/>
    <row r="30473" ht="14.25" customHeight="1"/>
    <row r="30474" ht="14.25" customHeight="1"/>
    <row r="30475" ht="14.25" customHeight="1"/>
    <row r="30476" ht="14.25" customHeight="1"/>
    <row r="30477" ht="14.25" customHeight="1"/>
    <row r="30478" ht="14.25" customHeight="1"/>
    <row r="30479" ht="14.25" customHeight="1"/>
    <row r="30480" ht="14.25" customHeight="1"/>
    <row r="30481" ht="14.25" customHeight="1"/>
    <row r="30482" ht="14.25" customHeight="1"/>
    <row r="30483" ht="14.25" customHeight="1"/>
    <row r="30484" ht="14.25" customHeight="1"/>
    <row r="30485" ht="14.25" customHeight="1"/>
    <row r="30486" ht="14.25" customHeight="1"/>
    <row r="30487" ht="14.25" customHeight="1"/>
    <row r="30488" ht="14.25" customHeight="1"/>
    <row r="30489" ht="14.25" customHeight="1"/>
    <row r="30490" ht="14.25" customHeight="1"/>
    <row r="30491" ht="14.25" customHeight="1"/>
    <row r="30492" ht="14.25" customHeight="1"/>
    <row r="30493" ht="14.25" customHeight="1"/>
    <row r="30494" ht="14.25" customHeight="1"/>
    <row r="30495" ht="14.25" customHeight="1"/>
    <row r="30496" ht="14.25" customHeight="1"/>
    <row r="30497" ht="14.25" customHeight="1"/>
    <row r="30498" ht="14.25" customHeight="1"/>
    <row r="30499" ht="14.25" customHeight="1"/>
    <row r="30500" ht="14.25" customHeight="1"/>
    <row r="30501" ht="14.25" customHeight="1"/>
    <row r="30502" ht="14.25" customHeight="1"/>
    <row r="30503" ht="14.25" customHeight="1"/>
    <row r="30504" ht="14.25" customHeight="1"/>
    <row r="30505" ht="14.25" customHeight="1"/>
    <row r="30506" ht="14.25" customHeight="1"/>
    <row r="30507" ht="14.25" customHeight="1"/>
    <row r="30508" ht="14.25" customHeight="1"/>
    <row r="30509" ht="14.25" customHeight="1"/>
    <row r="30510" ht="14.25" customHeight="1"/>
    <row r="30511" ht="14.25" customHeight="1"/>
    <row r="30512" ht="14.25" customHeight="1"/>
    <row r="30513" ht="14.25" customHeight="1"/>
    <row r="30514" ht="14.25" customHeight="1"/>
    <row r="30515" ht="14.25" customHeight="1"/>
    <row r="30516" ht="14.25" customHeight="1"/>
    <row r="30517" ht="14.25" customHeight="1"/>
    <row r="30518" ht="14.25" customHeight="1"/>
    <row r="30519" ht="14.25" customHeight="1"/>
    <row r="30520" ht="14.25" customHeight="1"/>
    <row r="30521" ht="14.25" customHeight="1"/>
    <row r="30522" ht="14.25" customHeight="1"/>
    <row r="30523" ht="14.25" customHeight="1"/>
    <row r="30524" ht="14.25" customHeight="1"/>
    <row r="30525" ht="14.25" customHeight="1"/>
    <row r="30526" ht="14.25" customHeight="1"/>
    <row r="30527" ht="14.25" customHeight="1"/>
    <row r="30528" ht="14.25" customHeight="1"/>
    <row r="30529" ht="14.25" customHeight="1"/>
    <row r="30530" ht="14.25" customHeight="1"/>
    <row r="30531" ht="14.25" customHeight="1"/>
    <row r="30532" ht="14.25" customHeight="1"/>
    <row r="30533" ht="14.25" customHeight="1"/>
    <row r="30534" ht="14.25" customHeight="1"/>
    <row r="30535" ht="14.25" customHeight="1"/>
    <row r="30536" ht="14.25" customHeight="1"/>
    <row r="30537" ht="14.25" customHeight="1"/>
    <row r="30538" ht="14.25" customHeight="1"/>
    <row r="30539" ht="14.25" customHeight="1"/>
    <row r="30540" ht="14.25" customHeight="1"/>
    <row r="30541" ht="14.25" customHeight="1"/>
    <row r="30542" ht="14.25" customHeight="1"/>
    <row r="30543" ht="14.25" customHeight="1"/>
    <row r="30544" ht="14.25" customHeight="1"/>
    <row r="30545" ht="14.25" customHeight="1"/>
    <row r="30546" ht="14.25" customHeight="1"/>
    <row r="30547" ht="14.25" customHeight="1"/>
    <row r="30548" ht="14.25" customHeight="1"/>
    <row r="30549" ht="14.25" customHeight="1"/>
    <row r="30550" ht="14.25" customHeight="1"/>
    <row r="30551" ht="14.25" customHeight="1"/>
    <row r="30552" ht="14.25" customHeight="1"/>
    <row r="30553" ht="14.25" customHeight="1"/>
    <row r="30554" ht="14.25" customHeight="1"/>
    <row r="30555" ht="14.25" customHeight="1"/>
    <row r="30556" ht="14.25" customHeight="1"/>
    <row r="30557" ht="14.25" customHeight="1"/>
    <row r="30558" ht="14.25" customHeight="1"/>
    <row r="30559" ht="14.25" customHeight="1"/>
    <row r="30560" ht="14.25" customHeight="1"/>
    <row r="30561" ht="14.25" customHeight="1"/>
    <row r="30562" ht="14.25" customHeight="1"/>
    <row r="30563" ht="14.25" customHeight="1"/>
    <row r="30564" ht="14.25" customHeight="1"/>
    <row r="30565" ht="14.25" customHeight="1"/>
    <row r="30566" ht="14.25" customHeight="1"/>
    <row r="30567" ht="14.25" customHeight="1"/>
    <row r="30568" ht="14.25" customHeight="1"/>
    <row r="30569" ht="14.25" customHeight="1"/>
    <row r="30570" ht="14.25" customHeight="1"/>
    <row r="30571" ht="14.25" customHeight="1"/>
    <row r="30572" ht="14.25" customHeight="1"/>
    <row r="30573" ht="14.25" customHeight="1"/>
    <row r="30574" ht="14.25" customHeight="1"/>
    <row r="30575" ht="14.25" customHeight="1"/>
    <row r="30576" ht="14.25" customHeight="1"/>
    <row r="30577" ht="14.25" customHeight="1"/>
    <row r="30578" ht="14.25" customHeight="1"/>
    <row r="30579" ht="14.25" customHeight="1"/>
    <row r="30580" ht="14.25" customHeight="1"/>
    <row r="30581" ht="14.25" customHeight="1"/>
    <row r="30582" ht="14.25" customHeight="1"/>
    <row r="30583" ht="14.25" customHeight="1"/>
    <row r="30584" ht="14.25" customHeight="1"/>
    <row r="30585" ht="14.25" customHeight="1"/>
    <row r="30586" ht="14.25" customHeight="1"/>
    <row r="30587" ht="14.25" customHeight="1"/>
    <row r="30588" ht="14.25" customHeight="1"/>
    <row r="30589" ht="14.25" customHeight="1"/>
    <row r="30590" ht="14.25" customHeight="1"/>
    <row r="30591" ht="14.25" customHeight="1"/>
    <row r="30592" ht="14.25" customHeight="1"/>
    <row r="30593" ht="14.25" customHeight="1"/>
    <row r="30594" ht="14.25" customHeight="1"/>
    <row r="30595" ht="14.25" customHeight="1"/>
    <row r="30596" ht="14.25" customHeight="1"/>
    <row r="30597" ht="14.25" customHeight="1"/>
    <row r="30598" ht="14.25" customHeight="1"/>
    <row r="30599" ht="14.25" customHeight="1"/>
    <row r="30600" ht="14.25" customHeight="1"/>
    <row r="30601" ht="14.25" customHeight="1"/>
    <row r="30602" ht="14.25" customHeight="1"/>
    <row r="30603" ht="14.25" customHeight="1"/>
    <row r="30604" ht="14.25" customHeight="1"/>
    <row r="30605" ht="14.25" customHeight="1"/>
    <row r="30606" ht="14.25" customHeight="1"/>
    <row r="30607" ht="14.25" customHeight="1"/>
    <row r="30608" ht="14.25" customHeight="1"/>
    <row r="30609" ht="14.25" customHeight="1"/>
    <row r="30610" ht="14.25" customHeight="1"/>
    <row r="30611" ht="14.25" customHeight="1"/>
    <row r="30612" ht="14.25" customHeight="1"/>
    <row r="30613" ht="14.25" customHeight="1"/>
    <row r="30614" ht="14.25" customHeight="1"/>
    <row r="30615" ht="14.25" customHeight="1"/>
    <row r="30616" ht="14.25" customHeight="1"/>
    <row r="30617" ht="14.25" customHeight="1"/>
    <row r="30618" ht="14.25" customHeight="1"/>
    <row r="30619" ht="14.25" customHeight="1"/>
    <row r="30620" ht="14.25" customHeight="1"/>
    <row r="30621" ht="14.25" customHeight="1"/>
    <row r="30622" ht="14.25" customHeight="1"/>
    <row r="30623" ht="14.25" customHeight="1"/>
    <row r="30624" ht="14.25" customHeight="1"/>
    <row r="30625" ht="14.25" customHeight="1"/>
    <row r="30626" ht="14.25" customHeight="1"/>
    <row r="30627" ht="14.25" customHeight="1"/>
    <row r="30628" ht="14.25" customHeight="1"/>
    <row r="30629" ht="14.25" customHeight="1"/>
    <row r="30630" ht="14.25" customHeight="1"/>
    <row r="30631" ht="14.25" customHeight="1"/>
    <row r="30632" ht="14.25" customHeight="1"/>
    <row r="30633" ht="14.25" customHeight="1"/>
    <row r="30634" ht="14.25" customHeight="1"/>
    <row r="30635" ht="14.25" customHeight="1"/>
    <row r="30636" ht="14.25" customHeight="1"/>
    <row r="30637" ht="14.25" customHeight="1"/>
    <row r="30638" ht="14.25" customHeight="1"/>
    <row r="30639" ht="14.25" customHeight="1"/>
    <row r="30640" ht="14.25" customHeight="1"/>
    <row r="30641" ht="14.25" customHeight="1"/>
    <row r="30642" ht="14.25" customHeight="1"/>
    <row r="30643" ht="14.25" customHeight="1"/>
    <row r="30644" ht="14.25" customHeight="1"/>
    <row r="30645" ht="14.25" customHeight="1"/>
    <row r="30646" ht="14.25" customHeight="1"/>
    <row r="30647" ht="14.25" customHeight="1"/>
    <row r="30648" ht="14.25" customHeight="1"/>
    <row r="30649" ht="14.25" customHeight="1"/>
    <row r="30650" ht="14.25" customHeight="1"/>
    <row r="30651" ht="14.25" customHeight="1"/>
    <row r="30652" ht="14.25" customHeight="1"/>
    <row r="30653" ht="14.25" customHeight="1"/>
    <row r="30654" ht="14.25" customHeight="1"/>
    <row r="30655" ht="14.25" customHeight="1"/>
    <row r="30656" ht="14.25" customHeight="1"/>
    <row r="30657" ht="14.25" customHeight="1"/>
    <row r="30658" ht="14.25" customHeight="1"/>
    <row r="30659" ht="14.25" customHeight="1"/>
    <row r="30660" ht="14.25" customHeight="1"/>
    <row r="30661" ht="14.25" customHeight="1"/>
    <row r="30662" ht="14.25" customHeight="1"/>
    <row r="30663" ht="14.25" customHeight="1"/>
    <row r="30664" ht="14.25" customHeight="1"/>
    <row r="30665" ht="14.25" customHeight="1"/>
    <row r="30666" ht="14.25" customHeight="1"/>
    <row r="30667" ht="14.25" customHeight="1"/>
    <row r="30668" ht="14.25" customHeight="1"/>
    <row r="30669" ht="14.25" customHeight="1"/>
    <row r="30670" ht="14.25" customHeight="1"/>
    <row r="30671" ht="14.25" customHeight="1"/>
    <row r="30672" ht="14.25" customHeight="1"/>
    <row r="30673" ht="14.25" customHeight="1"/>
    <row r="30674" ht="14.25" customHeight="1"/>
    <row r="30675" ht="14.25" customHeight="1"/>
    <row r="30676" ht="14.25" customHeight="1"/>
    <row r="30677" ht="14.25" customHeight="1"/>
    <row r="30678" ht="14.25" customHeight="1"/>
    <row r="30679" ht="14.25" customHeight="1"/>
    <row r="30680" ht="14.25" customHeight="1"/>
    <row r="30681" ht="14.25" customHeight="1"/>
    <row r="30682" ht="14.25" customHeight="1"/>
    <row r="30683" ht="14.25" customHeight="1"/>
    <row r="30684" ht="14.25" customHeight="1"/>
    <row r="30685" ht="14.25" customHeight="1"/>
    <row r="30686" ht="14.25" customHeight="1"/>
    <row r="30687" ht="14.25" customHeight="1"/>
    <row r="30688" ht="14.25" customHeight="1"/>
    <row r="30689" ht="14.25" customHeight="1"/>
    <row r="30690" ht="14.25" customHeight="1"/>
    <row r="30691" ht="14.25" customHeight="1"/>
    <row r="30692" ht="14.25" customHeight="1"/>
    <row r="30693" ht="14.25" customHeight="1"/>
    <row r="30694" ht="14.25" customHeight="1"/>
    <row r="30695" ht="14.25" customHeight="1"/>
    <row r="30696" ht="14.25" customHeight="1"/>
    <row r="30697" ht="14.25" customHeight="1"/>
    <row r="30698" ht="14.25" customHeight="1"/>
    <row r="30699" ht="14.25" customHeight="1"/>
    <row r="30700" ht="14.25" customHeight="1"/>
    <row r="30701" ht="14.25" customHeight="1"/>
    <row r="30702" ht="14.25" customHeight="1"/>
    <row r="30703" ht="14.25" customHeight="1"/>
    <row r="30704" ht="14.25" customHeight="1"/>
    <row r="30705" ht="14.25" customHeight="1"/>
    <row r="30706" ht="14.25" customHeight="1"/>
    <row r="30707" ht="14.25" customHeight="1"/>
    <row r="30708" ht="14.25" customHeight="1"/>
    <row r="30709" ht="14.25" customHeight="1"/>
    <row r="30710" ht="14.25" customHeight="1"/>
    <row r="30711" ht="14.25" customHeight="1"/>
    <row r="30712" ht="14.25" customHeight="1"/>
    <row r="30713" ht="14.25" customHeight="1"/>
    <row r="30714" ht="14.25" customHeight="1"/>
    <row r="30715" ht="14.25" customHeight="1"/>
    <row r="30716" ht="14.25" customHeight="1"/>
    <row r="30717" ht="14.25" customHeight="1"/>
    <row r="30718" ht="14.25" customHeight="1"/>
    <row r="30719" ht="14.25" customHeight="1"/>
    <row r="30720" ht="14.25" customHeight="1"/>
    <row r="30721" ht="14.25" customHeight="1"/>
    <row r="30722" ht="14.25" customHeight="1"/>
    <row r="30723" ht="14.25" customHeight="1"/>
    <row r="30724" ht="14.25" customHeight="1"/>
    <row r="30725" ht="14.25" customHeight="1"/>
    <row r="30726" ht="14.25" customHeight="1"/>
    <row r="30727" ht="14.25" customHeight="1"/>
    <row r="30728" ht="14.25" customHeight="1"/>
    <row r="30729" ht="14.25" customHeight="1"/>
    <row r="30730" ht="14.25" customHeight="1"/>
    <row r="30731" ht="14.25" customHeight="1"/>
    <row r="30732" ht="14.25" customHeight="1"/>
    <row r="30733" ht="14.25" customHeight="1"/>
    <row r="30734" ht="14.25" customHeight="1"/>
    <row r="30735" ht="14.25" customHeight="1"/>
    <row r="30736" ht="14.25" customHeight="1"/>
    <row r="30737" ht="14.25" customHeight="1"/>
    <row r="30738" ht="14.25" customHeight="1"/>
    <row r="30739" ht="14.25" customHeight="1"/>
    <row r="30740" ht="14.25" customHeight="1"/>
    <row r="30741" ht="14.25" customHeight="1"/>
    <row r="30742" ht="14.25" customHeight="1"/>
    <row r="30743" ht="14.25" customHeight="1"/>
    <row r="30744" ht="14.25" customHeight="1"/>
    <row r="30745" ht="14.25" customHeight="1"/>
    <row r="30746" ht="14.25" customHeight="1"/>
    <row r="30747" ht="14.25" customHeight="1"/>
    <row r="30748" ht="14.25" customHeight="1"/>
    <row r="30749" ht="14.25" customHeight="1"/>
    <row r="30750" ht="14.25" customHeight="1"/>
    <row r="30751" ht="14.25" customHeight="1"/>
    <row r="30752" ht="14.25" customHeight="1"/>
    <row r="30753" ht="14.25" customHeight="1"/>
    <row r="30754" ht="14.25" customHeight="1"/>
    <row r="30755" ht="14.25" customHeight="1"/>
    <row r="30756" ht="14.25" customHeight="1"/>
    <row r="30757" ht="14.25" customHeight="1"/>
    <row r="30758" ht="14.25" customHeight="1"/>
    <row r="30759" ht="14.25" customHeight="1"/>
    <row r="30760" ht="14.25" customHeight="1"/>
    <row r="30761" ht="14.25" customHeight="1"/>
    <row r="30762" ht="14.25" customHeight="1"/>
    <row r="30763" ht="14.25" customHeight="1"/>
    <row r="30764" ht="14.25" customHeight="1"/>
    <row r="30765" ht="14.25" customHeight="1"/>
    <row r="30766" ht="14.25" customHeight="1"/>
    <row r="30767" ht="14.25" customHeight="1"/>
    <row r="30768" ht="14.25" customHeight="1"/>
    <row r="30769" ht="14.25" customHeight="1"/>
    <row r="30770" ht="14.25" customHeight="1"/>
    <row r="30771" ht="14.25" customHeight="1"/>
    <row r="30772" ht="14.25" customHeight="1"/>
    <row r="30773" ht="14.25" customHeight="1"/>
    <row r="30774" ht="14.25" customHeight="1"/>
    <row r="30775" ht="14.25" customHeight="1"/>
    <row r="30776" ht="14.25" customHeight="1"/>
    <row r="30777" ht="14.25" customHeight="1"/>
    <row r="30778" ht="14.25" customHeight="1"/>
    <row r="30779" ht="14.25" customHeight="1"/>
    <row r="30780" ht="14.25" customHeight="1"/>
    <row r="30781" ht="14.25" customHeight="1"/>
    <row r="30782" ht="14.25" customHeight="1"/>
    <row r="30783" ht="14.25" customHeight="1"/>
    <row r="30784" ht="14.25" customHeight="1"/>
    <row r="30785" ht="14.25" customHeight="1"/>
    <row r="30786" ht="14.25" customHeight="1"/>
    <row r="30787" ht="14.25" customHeight="1"/>
    <row r="30788" ht="14.25" customHeight="1"/>
    <row r="30789" ht="14.25" customHeight="1"/>
    <row r="30790" ht="14.25" customHeight="1"/>
    <row r="30791" ht="14.25" customHeight="1"/>
    <row r="30792" ht="14.25" customHeight="1"/>
    <row r="30793" ht="14.25" customHeight="1"/>
    <row r="30794" ht="14.25" customHeight="1"/>
    <row r="30795" ht="14.25" customHeight="1"/>
    <row r="30796" ht="14.25" customHeight="1"/>
    <row r="30797" ht="14.25" customHeight="1"/>
    <row r="30798" ht="14.25" customHeight="1"/>
    <row r="30799" ht="14.25" customHeight="1"/>
    <row r="30800" ht="14.25" customHeight="1"/>
    <row r="30801" ht="14.25" customHeight="1"/>
    <row r="30802" ht="14.25" customHeight="1"/>
    <row r="30803" ht="14.25" customHeight="1"/>
    <row r="30804" ht="14.25" customHeight="1"/>
    <row r="30805" ht="14.25" customHeight="1"/>
    <row r="30806" ht="14.25" customHeight="1"/>
    <row r="30807" ht="14.25" customHeight="1"/>
    <row r="30808" ht="14.25" customHeight="1"/>
    <row r="30809" ht="14.25" customHeight="1"/>
    <row r="30810" ht="14.25" customHeight="1"/>
    <row r="30811" ht="14.25" customHeight="1"/>
    <row r="30812" ht="14.25" customHeight="1"/>
    <row r="30813" ht="14.25" customHeight="1"/>
    <row r="30814" ht="14.25" customHeight="1"/>
    <row r="30815" ht="14.25" customHeight="1"/>
    <row r="30816" ht="14.25" customHeight="1"/>
    <row r="30817" ht="14.25" customHeight="1"/>
    <row r="30818" ht="14.25" customHeight="1"/>
    <row r="30819" ht="14.25" customHeight="1"/>
    <row r="30820" ht="14.25" customHeight="1"/>
    <row r="30821" ht="14.25" customHeight="1"/>
    <row r="30822" ht="14.25" customHeight="1"/>
    <row r="30823" ht="14.25" customHeight="1"/>
    <row r="30824" ht="14.25" customHeight="1"/>
    <row r="30825" ht="14.25" customHeight="1"/>
    <row r="30826" ht="14.25" customHeight="1"/>
    <row r="30827" ht="14.25" customHeight="1"/>
    <row r="30828" ht="14.25" customHeight="1"/>
    <row r="30829" ht="14.25" customHeight="1"/>
    <row r="30830" ht="14.25" customHeight="1"/>
    <row r="30831" ht="14.25" customHeight="1"/>
    <row r="30832" ht="14.25" customHeight="1"/>
    <row r="30833" ht="14.25" customHeight="1"/>
    <row r="30834" ht="14.25" customHeight="1"/>
    <row r="30835" ht="14.25" customHeight="1"/>
    <row r="30836" ht="14.25" customHeight="1"/>
    <row r="30837" ht="14.25" customHeight="1"/>
    <row r="30838" ht="14.25" customHeight="1"/>
    <row r="30839" ht="14.25" customHeight="1"/>
    <row r="30840" ht="14.25" customHeight="1"/>
    <row r="30841" ht="14.25" customHeight="1"/>
    <row r="30842" ht="14.25" customHeight="1"/>
    <row r="30843" ht="14.25" customHeight="1"/>
    <row r="30844" ht="14.25" customHeight="1"/>
    <row r="30845" ht="14.25" customHeight="1"/>
    <row r="30846" ht="14.25" customHeight="1"/>
    <row r="30847" ht="14.25" customHeight="1"/>
    <row r="30848" ht="14.25" customHeight="1"/>
    <row r="30849" ht="14.25" customHeight="1"/>
    <row r="30850" ht="14.25" customHeight="1"/>
    <row r="30851" ht="14.25" customHeight="1"/>
    <row r="30852" ht="14.25" customHeight="1"/>
    <row r="30853" ht="14.25" customHeight="1"/>
    <row r="30854" ht="14.25" customHeight="1"/>
    <row r="30855" ht="14.25" customHeight="1"/>
    <row r="30856" ht="14.25" customHeight="1"/>
    <row r="30857" ht="14.25" customHeight="1"/>
    <row r="30858" ht="14.25" customHeight="1"/>
    <row r="30859" ht="14.25" customHeight="1"/>
    <row r="30860" ht="14.25" customHeight="1"/>
    <row r="30861" ht="14.25" customHeight="1"/>
    <row r="30862" ht="14.25" customHeight="1"/>
    <row r="30863" ht="14.25" customHeight="1"/>
    <row r="30864" ht="14.25" customHeight="1"/>
    <row r="30865" ht="14.25" customHeight="1"/>
    <row r="30866" ht="14.25" customHeight="1"/>
    <row r="30867" ht="14.25" customHeight="1"/>
    <row r="30868" ht="14.25" customHeight="1"/>
    <row r="30869" ht="14.25" customHeight="1"/>
    <row r="30870" ht="14.25" customHeight="1"/>
    <row r="30871" ht="14.25" customHeight="1"/>
    <row r="30872" ht="14.25" customHeight="1"/>
    <row r="30873" ht="14.25" customHeight="1"/>
    <row r="30874" ht="14.25" customHeight="1"/>
    <row r="30875" ht="14.25" customHeight="1"/>
    <row r="30876" ht="14.25" customHeight="1"/>
    <row r="30877" ht="14.25" customHeight="1"/>
    <row r="30878" ht="14.25" customHeight="1"/>
    <row r="30879" ht="14.25" customHeight="1"/>
    <row r="30880" ht="14.25" customHeight="1"/>
    <row r="30881" ht="14.25" customHeight="1"/>
    <row r="30882" ht="14.25" customHeight="1"/>
    <row r="30883" ht="14.25" customHeight="1"/>
    <row r="30884" ht="14.25" customHeight="1"/>
    <row r="30885" ht="14.25" customHeight="1"/>
    <row r="30886" ht="14.25" customHeight="1"/>
    <row r="30887" ht="14.25" customHeight="1"/>
    <row r="30888" ht="14.25" customHeight="1"/>
    <row r="30889" ht="14.25" customHeight="1"/>
    <row r="30890" ht="14.25" customHeight="1"/>
    <row r="30891" ht="14.25" customHeight="1"/>
    <row r="30892" ht="14.25" customHeight="1"/>
    <row r="30893" ht="14.25" customHeight="1"/>
    <row r="30894" ht="14.25" customHeight="1"/>
    <row r="30895" ht="14.25" customHeight="1"/>
    <row r="30896" ht="14.25" customHeight="1"/>
    <row r="30897" ht="14.25" customHeight="1"/>
    <row r="30898" ht="14.25" customHeight="1"/>
    <row r="30899" ht="14.25" customHeight="1"/>
    <row r="30900" ht="14.25" customHeight="1"/>
    <row r="30901" ht="14.25" customHeight="1"/>
    <row r="30902" ht="14.25" customHeight="1"/>
    <row r="30903" ht="14.25" customHeight="1"/>
    <row r="30904" ht="14.25" customHeight="1"/>
    <row r="30905" ht="14.25" customHeight="1"/>
    <row r="30906" ht="14.25" customHeight="1"/>
    <row r="30907" ht="14.25" customHeight="1"/>
    <row r="30908" ht="14.25" customHeight="1"/>
    <row r="30909" ht="14.25" customHeight="1"/>
    <row r="30910" ht="14.25" customHeight="1"/>
    <row r="30911" ht="14.25" customHeight="1"/>
    <row r="30912" ht="14.25" customHeight="1"/>
    <row r="30913" ht="14.25" customHeight="1"/>
    <row r="30914" ht="14.25" customHeight="1"/>
    <row r="30915" ht="14.25" customHeight="1"/>
    <row r="30916" ht="14.25" customHeight="1"/>
    <row r="30917" ht="14.25" customHeight="1"/>
    <row r="30918" ht="14.25" customHeight="1"/>
    <row r="30919" ht="14.25" customHeight="1"/>
    <row r="30920" ht="14.25" customHeight="1"/>
    <row r="30921" ht="14.25" customHeight="1"/>
    <row r="30922" ht="14.25" customHeight="1"/>
    <row r="30923" ht="14.25" customHeight="1"/>
    <row r="30924" ht="14.25" customHeight="1"/>
    <row r="30925" ht="14.25" customHeight="1"/>
    <row r="30926" ht="14.25" customHeight="1"/>
    <row r="30927" ht="14.25" customHeight="1"/>
    <row r="30928" ht="14.25" customHeight="1"/>
    <row r="30929" ht="14.25" customHeight="1"/>
    <row r="30930" ht="14.25" customHeight="1"/>
    <row r="30931" ht="14.25" customHeight="1"/>
    <row r="30932" ht="14.25" customHeight="1"/>
    <row r="30933" ht="14.25" customHeight="1"/>
    <row r="30934" ht="14.25" customHeight="1"/>
    <row r="30935" ht="14.25" customHeight="1"/>
    <row r="30936" ht="14.25" customHeight="1"/>
    <row r="30937" ht="14.25" customHeight="1"/>
    <row r="30938" ht="14.25" customHeight="1"/>
    <row r="30939" ht="14.25" customHeight="1"/>
    <row r="30940" ht="14.25" customHeight="1"/>
    <row r="30941" ht="14.25" customHeight="1"/>
    <row r="30942" ht="14.25" customHeight="1"/>
    <row r="30943" ht="14.25" customHeight="1"/>
    <row r="30944" ht="14.25" customHeight="1"/>
    <row r="30945" ht="14.25" customHeight="1"/>
    <row r="30946" ht="14.25" customHeight="1"/>
    <row r="30947" ht="14.25" customHeight="1"/>
    <row r="30948" ht="14.25" customHeight="1"/>
    <row r="30949" ht="14.25" customHeight="1"/>
    <row r="30950" ht="14.25" customHeight="1"/>
    <row r="30951" ht="14.25" customHeight="1"/>
    <row r="30952" ht="14.25" customHeight="1"/>
    <row r="30953" ht="14.25" customHeight="1"/>
    <row r="30954" ht="14.25" customHeight="1"/>
    <row r="30955" ht="14.25" customHeight="1"/>
    <row r="30956" ht="14.25" customHeight="1"/>
    <row r="30957" ht="14.25" customHeight="1"/>
    <row r="30958" ht="14.25" customHeight="1"/>
    <row r="30959" ht="14.25" customHeight="1"/>
    <row r="30960" ht="14.25" customHeight="1"/>
    <row r="30961" ht="14.25" customHeight="1"/>
    <row r="30962" ht="14.25" customHeight="1"/>
    <row r="30963" ht="14.25" customHeight="1"/>
    <row r="30964" ht="14.25" customHeight="1"/>
    <row r="30965" ht="14.25" customHeight="1"/>
    <row r="30966" ht="14.25" customHeight="1"/>
    <row r="30967" ht="14.25" customHeight="1"/>
    <row r="30968" ht="14.25" customHeight="1"/>
    <row r="30969" ht="14.25" customHeight="1"/>
    <row r="30970" ht="14.25" customHeight="1"/>
    <row r="30971" ht="14.25" customHeight="1"/>
    <row r="30972" ht="14.25" customHeight="1"/>
    <row r="30973" ht="14.25" customHeight="1"/>
    <row r="30974" ht="14.25" customHeight="1"/>
    <row r="30975" ht="14.25" customHeight="1"/>
    <row r="30976" ht="14.25" customHeight="1"/>
    <row r="30977" ht="14.25" customHeight="1"/>
    <row r="30978" ht="14.25" customHeight="1"/>
    <row r="30979" ht="14.25" customHeight="1"/>
    <row r="30980" ht="14.25" customHeight="1"/>
    <row r="30981" ht="14.25" customHeight="1"/>
    <row r="30982" ht="14.25" customHeight="1"/>
    <row r="30983" ht="14.25" customHeight="1"/>
    <row r="30984" ht="14.25" customHeight="1"/>
    <row r="30985" ht="14.25" customHeight="1"/>
    <row r="30986" ht="14.25" customHeight="1"/>
    <row r="30987" ht="14.25" customHeight="1"/>
    <row r="30988" ht="14.25" customHeight="1"/>
    <row r="30989" ht="14.25" customHeight="1"/>
    <row r="30990" ht="14.25" customHeight="1"/>
    <row r="30991" ht="14.25" customHeight="1"/>
    <row r="30992" ht="14.25" customHeight="1"/>
    <row r="30993" ht="14.25" customHeight="1"/>
    <row r="30994" ht="14.25" customHeight="1"/>
    <row r="30995" ht="14.25" customHeight="1"/>
    <row r="30996" ht="14.25" customHeight="1"/>
    <row r="30997" ht="14.25" customHeight="1"/>
    <row r="30998" ht="14.25" customHeight="1"/>
    <row r="30999" ht="14.25" customHeight="1"/>
    <row r="31000" ht="14.25" customHeight="1"/>
    <row r="31001" ht="14.25" customHeight="1"/>
    <row r="31002" ht="14.25" customHeight="1"/>
    <row r="31003" ht="14.25" customHeight="1"/>
    <row r="31004" ht="14.25" customHeight="1"/>
    <row r="31005" ht="14.25" customHeight="1"/>
    <row r="31006" ht="14.25" customHeight="1"/>
    <row r="31007" ht="14.25" customHeight="1"/>
    <row r="31008" ht="14.25" customHeight="1"/>
    <row r="31009" ht="14.25" customHeight="1"/>
    <row r="31010" ht="14.25" customHeight="1"/>
    <row r="31011" ht="14.25" customHeight="1"/>
    <row r="31012" ht="14.25" customHeight="1"/>
    <row r="31013" ht="14.25" customHeight="1"/>
    <row r="31014" ht="14.25" customHeight="1"/>
    <row r="31015" ht="14.25" customHeight="1"/>
    <row r="31016" ht="14.25" customHeight="1"/>
    <row r="31017" ht="14.25" customHeight="1"/>
    <row r="31018" ht="14.25" customHeight="1"/>
    <row r="31019" ht="14.25" customHeight="1"/>
    <row r="31020" ht="14.25" customHeight="1"/>
    <row r="31021" ht="14.25" customHeight="1"/>
    <row r="31022" ht="14.25" customHeight="1"/>
    <row r="31023" ht="14.25" customHeight="1"/>
    <row r="31024" ht="14.25" customHeight="1"/>
    <row r="31025" ht="14.25" customHeight="1"/>
    <row r="31026" ht="14.25" customHeight="1"/>
    <row r="31027" ht="14.25" customHeight="1"/>
    <row r="31028" ht="14.25" customHeight="1"/>
    <row r="31029" ht="14.25" customHeight="1"/>
    <row r="31030" ht="14.25" customHeight="1"/>
    <row r="31031" ht="14.25" customHeight="1"/>
    <row r="31032" ht="14.25" customHeight="1"/>
    <row r="31033" ht="14.25" customHeight="1"/>
    <row r="31034" ht="14.25" customHeight="1"/>
    <row r="31035" ht="14.25" customHeight="1"/>
    <row r="31036" ht="14.25" customHeight="1"/>
    <row r="31037" ht="14.25" customHeight="1"/>
    <row r="31038" ht="14.25" customHeight="1"/>
    <row r="31039" ht="14.25" customHeight="1"/>
    <row r="31040" ht="14.25" customHeight="1"/>
    <row r="31041" ht="14.25" customHeight="1"/>
    <row r="31042" ht="14.25" customHeight="1"/>
    <row r="31043" ht="14.25" customHeight="1"/>
    <row r="31044" ht="14.25" customHeight="1"/>
    <row r="31045" ht="14.25" customHeight="1"/>
    <row r="31046" ht="14.25" customHeight="1"/>
    <row r="31047" ht="14.25" customHeight="1"/>
    <row r="31048" ht="14.25" customHeight="1"/>
    <row r="31049" ht="14.25" customHeight="1"/>
    <row r="31050" ht="14.25" customHeight="1"/>
    <row r="31051" ht="14.25" customHeight="1"/>
    <row r="31052" ht="14.25" customHeight="1"/>
    <row r="31053" ht="14.25" customHeight="1"/>
    <row r="31054" ht="14.25" customHeight="1"/>
    <row r="31055" ht="14.25" customHeight="1"/>
    <row r="31056" ht="14.25" customHeight="1"/>
    <row r="31057" ht="14.25" customHeight="1"/>
    <row r="31058" ht="14.25" customHeight="1"/>
    <row r="31059" ht="14.25" customHeight="1"/>
    <row r="31060" ht="14.25" customHeight="1"/>
    <row r="31061" ht="14.25" customHeight="1"/>
    <row r="31062" ht="14.25" customHeight="1"/>
    <row r="31063" ht="14.25" customHeight="1"/>
    <row r="31064" ht="14.25" customHeight="1"/>
    <row r="31065" ht="14.25" customHeight="1"/>
    <row r="31066" ht="14.25" customHeight="1"/>
    <row r="31067" ht="14.25" customHeight="1"/>
    <row r="31068" ht="14.25" customHeight="1"/>
    <row r="31069" ht="14.25" customHeight="1"/>
    <row r="31070" ht="14.25" customHeight="1"/>
    <row r="31071" ht="14.25" customHeight="1"/>
    <row r="31072" ht="14.25" customHeight="1"/>
    <row r="31073" ht="14.25" customHeight="1"/>
    <row r="31074" ht="14.25" customHeight="1"/>
    <row r="31075" ht="14.25" customHeight="1"/>
    <row r="31076" ht="14.25" customHeight="1"/>
    <row r="31077" ht="14.25" customHeight="1"/>
    <row r="31078" ht="14.25" customHeight="1"/>
    <row r="31079" ht="14.25" customHeight="1"/>
    <row r="31080" ht="14.25" customHeight="1"/>
    <row r="31081" ht="14.25" customHeight="1"/>
    <row r="31082" ht="14.25" customHeight="1"/>
    <row r="31083" ht="14.25" customHeight="1"/>
    <row r="31084" ht="14.25" customHeight="1"/>
    <row r="31085" ht="14.25" customHeight="1"/>
    <row r="31086" ht="14.25" customHeight="1"/>
    <row r="31087" ht="14.25" customHeight="1"/>
    <row r="31088" ht="14.25" customHeight="1"/>
    <row r="31089" ht="14.25" customHeight="1"/>
    <row r="31090" ht="14.25" customHeight="1"/>
    <row r="31091" ht="14.25" customHeight="1"/>
    <row r="31092" ht="14.25" customHeight="1"/>
    <row r="31093" ht="14.25" customHeight="1"/>
    <row r="31094" ht="14.25" customHeight="1"/>
    <row r="31095" ht="14.25" customHeight="1"/>
    <row r="31096" ht="14.25" customHeight="1"/>
    <row r="31097" ht="14.25" customHeight="1"/>
    <row r="31098" ht="14.25" customHeight="1"/>
    <row r="31099" ht="14.25" customHeight="1"/>
    <row r="31100" ht="14.25" customHeight="1"/>
    <row r="31101" ht="14.25" customHeight="1"/>
    <row r="31102" ht="14.25" customHeight="1"/>
    <row r="31103" ht="14.25" customHeight="1"/>
    <row r="31104" ht="14.25" customHeight="1"/>
    <row r="31105" ht="14.25" customHeight="1"/>
    <row r="31106" ht="14.25" customHeight="1"/>
    <row r="31107" ht="14.25" customHeight="1"/>
    <row r="31108" ht="14.25" customHeight="1"/>
    <row r="31109" ht="14.25" customHeight="1"/>
    <row r="31110" ht="14.25" customHeight="1"/>
    <row r="31111" ht="14.25" customHeight="1"/>
    <row r="31112" ht="14.25" customHeight="1"/>
    <row r="31113" ht="14.25" customHeight="1"/>
    <row r="31114" ht="14.25" customHeight="1"/>
    <row r="31115" ht="14.25" customHeight="1"/>
    <row r="31116" ht="14.25" customHeight="1"/>
    <row r="31117" ht="14.25" customHeight="1"/>
    <row r="31118" ht="14.25" customHeight="1"/>
    <row r="31119" ht="14.25" customHeight="1"/>
    <row r="31120" ht="14.25" customHeight="1"/>
    <row r="31121" ht="14.25" customHeight="1"/>
    <row r="31122" ht="14.25" customHeight="1"/>
    <row r="31123" ht="14.25" customHeight="1"/>
    <row r="31124" ht="14.25" customHeight="1"/>
    <row r="31125" ht="14.25" customHeight="1"/>
    <row r="31126" ht="14.25" customHeight="1"/>
    <row r="31127" ht="14.25" customHeight="1"/>
    <row r="31128" ht="14.25" customHeight="1"/>
    <row r="31129" ht="14.25" customHeight="1"/>
    <row r="31130" ht="14.25" customHeight="1"/>
    <row r="31131" ht="14.25" customHeight="1"/>
    <row r="31132" ht="14.25" customHeight="1"/>
    <row r="31133" ht="14.25" customHeight="1"/>
    <row r="31134" ht="14.25" customHeight="1"/>
    <row r="31135" ht="14.25" customHeight="1"/>
    <row r="31136" ht="14.25" customHeight="1"/>
    <row r="31137" ht="14.25" customHeight="1"/>
    <row r="31138" ht="14.25" customHeight="1"/>
    <row r="31139" ht="14.25" customHeight="1"/>
    <row r="31140" ht="14.25" customHeight="1"/>
    <row r="31141" ht="14.25" customHeight="1"/>
    <row r="31142" ht="14.25" customHeight="1"/>
    <row r="31143" ht="14.25" customHeight="1"/>
    <row r="31144" ht="14.25" customHeight="1"/>
    <row r="31145" ht="14.25" customHeight="1"/>
    <row r="31146" ht="14.25" customHeight="1"/>
    <row r="31147" ht="14.25" customHeight="1"/>
    <row r="31148" ht="14.25" customHeight="1"/>
    <row r="31149" ht="14.25" customHeight="1"/>
    <row r="31150" ht="14.25" customHeight="1"/>
    <row r="31151" ht="14.25" customHeight="1"/>
    <row r="31152" ht="14.25" customHeight="1"/>
    <row r="31153" ht="14.25" customHeight="1"/>
    <row r="31154" ht="14.25" customHeight="1"/>
    <row r="31155" ht="14.25" customHeight="1"/>
    <row r="31156" ht="14.25" customHeight="1"/>
    <row r="31157" ht="14.25" customHeight="1"/>
    <row r="31158" ht="14.25" customHeight="1"/>
    <row r="31159" ht="14.25" customHeight="1"/>
    <row r="31160" ht="14.25" customHeight="1"/>
    <row r="31161" ht="14.25" customHeight="1"/>
    <row r="31162" ht="14.25" customHeight="1"/>
    <row r="31163" ht="14.25" customHeight="1"/>
    <row r="31164" ht="14.25" customHeight="1"/>
    <row r="31165" ht="14.25" customHeight="1"/>
    <row r="31166" ht="14.25" customHeight="1"/>
    <row r="31167" ht="14.25" customHeight="1"/>
    <row r="31168" ht="14.25" customHeight="1"/>
    <row r="31169" ht="14.25" customHeight="1"/>
    <row r="31170" ht="14.25" customHeight="1"/>
    <row r="31171" ht="14.25" customHeight="1"/>
    <row r="31172" ht="14.25" customHeight="1"/>
    <row r="31173" ht="14.25" customHeight="1"/>
    <row r="31174" ht="14.25" customHeight="1"/>
    <row r="31175" ht="14.25" customHeight="1"/>
    <row r="31176" ht="14.25" customHeight="1"/>
    <row r="31177" ht="14.25" customHeight="1"/>
    <row r="31178" ht="14.25" customHeight="1"/>
    <row r="31179" ht="14.25" customHeight="1"/>
    <row r="31180" ht="14.25" customHeight="1"/>
    <row r="31181" ht="14.25" customHeight="1"/>
    <row r="31182" ht="14.25" customHeight="1"/>
    <row r="31183" ht="14.25" customHeight="1"/>
    <row r="31184" ht="14.25" customHeight="1"/>
    <row r="31185" ht="14.25" customHeight="1"/>
    <row r="31186" ht="14.25" customHeight="1"/>
    <row r="31187" ht="14.25" customHeight="1"/>
    <row r="31188" ht="14.25" customHeight="1"/>
    <row r="31189" ht="14.25" customHeight="1"/>
    <row r="31190" ht="14.25" customHeight="1"/>
    <row r="31191" ht="14.25" customHeight="1"/>
    <row r="31192" ht="14.25" customHeight="1"/>
    <row r="31193" ht="14.25" customHeight="1"/>
    <row r="31194" ht="14.25" customHeight="1"/>
    <row r="31195" ht="14.25" customHeight="1"/>
    <row r="31196" ht="14.25" customHeight="1"/>
    <row r="31197" ht="14.25" customHeight="1"/>
    <row r="31198" ht="14.25" customHeight="1"/>
    <row r="31199" ht="14.25" customHeight="1"/>
    <row r="31200" ht="14.25" customHeight="1"/>
    <row r="31201" ht="14.25" customHeight="1"/>
    <row r="31202" ht="14.25" customHeight="1"/>
    <row r="31203" ht="14.25" customHeight="1"/>
    <row r="31204" ht="14.25" customHeight="1"/>
    <row r="31205" ht="14.25" customHeight="1"/>
    <row r="31206" ht="14.25" customHeight="1"/>
    <row r="31207" ht="14.25" customHeight="1"/>
    <row r="31208" ht="14.25" customHeight="1"/>
    <row r="31209" ht="14.25" customHeight="1"/>
    <row r="31210" ht="14.25" customHeight="1"/>
    <row r="31211" ht="14.25" customHeight="1"/>
    <row r="31212" ht="14.25" customHeight="1"/>
    <row r="31213" ht="14.25" customHeight="1"/>
    <row r="31214" ht="14.25" customHeight="1"/>
    <row r="31215" ht="14.25" customHeight="1"/>
    <row r="31216" ht="14.25" customHeight="1"/>
    <row r="31217" ht="14.25" customHeight="1"/>
    <row r="31218" ht="14.25" customHeight="1"/>
    <row r="31219" ht="14.25" customHeight="1"/>
    <row r="31220" ht="14.25" customHeight="1"/>
    <row r="31221" ht="14.25" customHeight="1"/>
    <row r="31222" ht="14.25" customHeight="1"/>
    <row r="31223" ht="14.25" customHeight="1"/>
    <row r="31224" ht="14.25" customHeight="1"/>
    <row r="31225" ht="14.25" customHeight="1"/>
    <row r="31226" ht="14.25" customHeight="1"/>
    <row r="31227" ht="14.25" customHeight="1"/>
    <row r="31228" ht="14.25" customHeight="1"/>
    <row r="31229" ht="14.25" customHeight="1"/>
    <row r="31230" ht="14.25" customHeight="1"/>
    <row r="31231" ht="14.25" customHeight="1"/>
    <row r="31232" ht="14.25" customHeight="1"/>
    <row r="31233" ht="14.25" customHeight="1"/>
    <row r="31234" ht="14.25" customHeight="1"/>
    <row r="31235" ht="14.25" customHeight="1"/>
    <row r="31236" ht="14.25" customHeight="1"/>
    <row r="31237" ht="14.25" customHeight="1"/>
    <row r="31238" ht="14.25" customHeight="1"/>
    <row r="31239" ht="14.25" customHeight="1"/>
    <row r="31240" ht="14.25" customHeight="1"/>
    <row r="31241" ht="14.25" customHeight="1"/>
    <row r="31242" ht="14.25" customHeight="1"/>
    <row r="31243" ht="14.25" customHeight="1"/>
    <row r="31244" ht="14.25" customHeight="1"/>
    <row r="31245" ht="14.25" customHeight="1"/>
    <row r="31246" ht="14.25" customHeight="1"/>
    <row r="31247" ht="14.25" customHeight="1"/>
    <row r="31248" ht="14.25" customHeight="1"/>
    <row r="31249" ht="14.25" customHeight="1"/>
    <row r="31250" ht="14.25" customHeight="1"/>
    <row r="31251" ht="14.25" customHeight="1"/>
    <row r="31252" ht="14.25" customHeight="1"/>
    <row r="31253" ht="14.25" customHeight="1"/>
    <row r="31254" ht="14.25" customHeight="1"/>
    <row r="31255" ht="14.25" customHeight="1"/>
    <row r="31256" ht="14.25" customHeight="1"/>
    <row r="31257" ht="14.25" customHeight="1"/>
    <row r="31258" ht="14.25" customHeight="1"/>
    <row r="31259" ht="14.25" customHeight="1"/>
    <row r="31260" ht="14.25" customHeight="1"/>
    <row r="31261" ht="14.25" customHeight="1"/>
    <row r="31262" ht="14.25" customHeight="1"/>
    <row r="31263" ht="14.25" customHeight="1"/>
    <row r="31264" ht="14.25" customHeight="1"/>
    <row r="31265" ht="14.25" customHeight="1"/>
    <row r="31266" ht="14.25" customHeight="1"/>
    <row r="31267" ht="14.25" customHeight="1"/>
    <row r="31268" ht="14.25" customHeight="1"/>
    <row r="31269" ht="14.25" customHeight="1"/>
    <row r="31270" ht="14.25" customHeight="1"/>
    <row r="31271" ht="14.25" customHeight="1"/>
    <row r="31272" ht="14.25" customHeight="1"/>
    <row r="31273" ht="14.25" customHeight="1"/>
    <row r="31274" ht="14.25" customHeight="1"/>
    <row r="31275" ht="14.25" customHeight="1"/>
    <row r="31276" ht="14.25" customHeight="1"/>
    <row r="31277" ht="14.25" customHeight="1"/>
    <row r="31278" ht="14.25" customHeight="1"/>
    <row r="31279" ht="14.25" customHeight="1"/>
    <row r="31280" ht="14.25" customHeight="1"/>
    <row r="31281" ht="14.25" customHeight="1"/>
    <row r="31282" ht="14.25" customHeight="1"/>
    <row r="31283" ht="14.25" customHeight="1"/>
    <row r="31284" ht="14.25" customHeight="1"/>
    <row r="31285" ht="14.25" customHeight="1"/>
    <row r="31286" ht="14.25" customHeight="1"/>
    <row r="31287" ht="14.25" customHeight="1"/>
    <row r="31288" ht="14.25" customHeight="1"/>
    <row r="31289" ht="14.25" customHeight="1"/>
    <row r="31290" ht="14.25" customHeight="1"/>
    <row r="31291" ht="14.25" customHeight="1"/>
    <row r="31292" ht="14.25" customHeight="1"/>
    <row r="31293" ht="14.25" customHeight="1"/>
    <row r="31294" ht="14.25" customHeight="1"/>
    <row r="31295" ht="14.25" customHeight="1"/>
    <row r="31296" ht="14.25" customHeight="1"/>
    <row r="31297" ht="14.25" customHeight="1"/>
    <row r="31298" ht="14.25" customHeight="1"/>
    <row r="31299" ht="14.25" customHeight="1"/>
    <row r="31300" ht="14.25" customHeight="1"/>
    <row r="31301" ht="14.25" customHeight="1"/>
    <row r="31302" ht="14.25" customHeight="1"/>
    <row r="31303" ht="14.25" customHeight="1"/>
    <row r="31304" ht="14.25" customHeight="1"/>
    <row r="31305" ht="14.25" customHeight="1"/>
    <row r="31306" ht="14.25" customHeight="1"/>
    <row r="31307" ht="14.25" customHeight="1"/>
    <row r="31308" ht="14.25" customHeight="1"/>
    <row r="31309" ht="14.25" customHeight="1"/>
    <row r="31310" ht="14.25" customHeight="1"/>
    <row r="31311" ht="14.25" customHeight="1"/>
    <row r="31312" ht="14.25" customHeight="1"/>
    <row r="31313" ht="14.25" customHeight="1"/>
    <row r="31314" ht="14.25" customHeight="1"/>
    <row r="31315" ht="14.25" customHeight="1"/>
    <row r="31316" ht="14.25" customHeight="1"/>
    <row r="31317" ht="14.25" customHeight="1"/>
    <row r="31318" ht="14.25" customHeight="1"/>
    <row r="31319" ht="14.25" customHeight="1"/>
    <row r="31320" ht="14.25" customHeight="1"/>
    <row r="31321" ht="14.25" customHeight="1"/>
    <row r="31322" ht="14.25" customHeight="1"/>
    <row r="31323" ht="14.25" customHeight="1"/>
    <row r="31324" ht="14.25" customHeight="1"/>
    <row r="31325" ht="14.25" customHeight="1"/>
    <row r="31326" ht="14.25" customHeight="1"/>
    <row r="31327" ht="14.25" customHeight="1"/>
    <row r="31328" ht="14.25" customHeight="1"/>
    <row r="31329" ht="14.25" customHeight="1"/>
    <row r="31330" ht="14.25" customHeight="1"/>
    <row r="31331" ht="14.25" customHeight="1"/>
    <row r="31332" ht="14.25" customHeight="1"/>
    <row r="31333" ht="14.25" customHeight="1"/>
    <row r="31334" ht="14.25" customHeight="1"/>
    <row r="31335" ht="14.25" customHeight="1"/>
    <row r="31336" ht="14.25" customHeight="1"/>
    <row r="31337" ht="14.25" customHeight="1"/>
    <row r="31338" ht="14.25" customHeight="1"/>
    <row r="31339" ht="14.25" customHeight="1"/>
    <row r="31340" ht="14.25" customHeight="1"/>
    <row r="31341" ht="14.25" customHeight="1"/>
    <row r="31342" ht="14.25" customHeight="1"/>
    <row r="31343" ht="14.25" customHeight="1"/>
    <row r="31344" ht="14.25" customHeight="1"/>
    <row r="31345" ht="14.25" customHeight="1"/>
    <row r="31346" ht="14.25" customHeight="1"/>
    <row r="31347" ht="14.25" customHeight="1"/>
    <row r="31348" ht="14.25" customHeight="1"/>
    <row r="31349" ht="14.25" customHeight="1"/>
    <row r="31350" ht="14.25" customHeight="1"/>
    <row r="31351" ht="14.25" customHeight="1"/>
    <row r="31352" ht="14.25" customHeight="1"/>
    <row r="31353" ht="14.25" customHeight="1"/>
    <row r="31354" ht="14.25" customHeight="1"/>
    <row r="31355" ht="14.25" customHeight="1"/>
    <row r="31356" ht="14.25" customHeight="1"/>
    <row r="31357" ht="14.25" customHeight="1"/>
    <row r="31358" ht="14.25" customHeight="1"/>
    <row r="31359" ht="14.25" customHeight="1"/>
    <row r="31360" ht="14.25" customHeight="1"/>
    <row r="31361" ht="14.25" customHeight="1"/>
    <row r="31362" ht="14.25" customHeight="1"/>
    <row r="31363" ht="14.25" customHeight="1"/>
    <row r="31364" ht="14.25" customHeight="1"/>
    <row r="31365" ht="14.25" customHeight="1"/>
    <row r="31366" ht="14.25" customHeight="1"/>
    <row r="31367" ht="14.25" customHeight="1"/>
    <row r="31368" ht="14.25" customHeight="1"/>
    <row r="31369" ht="14.25" customHeight="1"/>
    <row r="31370" ht="14.25" customHeight="1"/>
    <row r="31371" ht="14.25" customHeight="1"/>
    <row r="31372" ht="14.25" customHeight="1"/>
    <row r="31373" ht="14.25" customHeight="1"/>
    <row r="31374" ht="14.25" customHeight="1"/>
    <row r="31375" ht="14.25" customHeight="1"/>
    <row r="31376" ht="14.25" customHeight="1"/>
    <row r="31377" ht="14.25" customHeight="1"/>
    <row r="31378" ht="14.25" customHeight="1"/>
    <row r="31379" ht="14.25" customHeight="1"/>
    <row r="31380" ht="14.25" customHeight="1"/>
    <row r="31381" ht="14.25" customHeight="1"/>
    <row r="31382" ht="14.25" customHeight="1"/>
    <row r="31383" ht="14.25" customHeight="1"/>
    <row r="31384" ht="14.25" customHeight="1"/>
    <row r="31385" ht="14.25" customHeight="1"/>
    <row r="31386" ht="14.25" customHeight="1"/>
    <row r="31387" ht="14.25" customHeight="1"/>
    <row r="31388" ht="14.25" customHeight="1"/>
    <row r="31389" ht="14.25" customHeight="1"/>
    <row r="31390" ht="14.25" customHeight="1"/>
    <row r="31391" ht="14.25" customHeight="1"/>
    <row r="31392" ht="14.25" customHeight="1"/>
    <row r="31393" ht="14.25" customHeight="1"/>
    <row r="31394" ht="14.25" customHeight="1"/>
    <row r="31395" ht="14.25" customHeight="1"/>
    <row r="31396" ht="14.25" customHeight="1"/>
    <row r="31397" ht="14.25" customHeight="1"/>
    <row r="31398" ht="14.25" customHeight="1"/>
    <row r="31399" ht="14.25" customHeight="1"/>
    <row r="31400" ht="14.25" customHeight="1"/>
    <row r="31401" ht="14.25" customHeight="1"/>
    <row r="31402" ht="14.25" customHeight="1"/>
    <row r="31403" ht="14.25" customHeight="1"/>
    <row r="31404" ht="14.25" customHeight="1"/>
    <row r="31405" ht="14.25" customHeight="1"/>
    <row r="31406" ht="14.25" customHeight="1"/>
    <row r="31407" ht="14.25" customHeight="1"/>
    <row r="31408" ht="14.25" customHeight="1"/>
    <row r="31409" ht="14.25" customHeight="1"/>
    <row r="31410" ht="14.25" customHeight="1"/>
    <row r="31411" ht="14.25" customHeight="1"/>
    <row r="31412" ht="14.25" customHeight="1"/>
    <row r="31413" ht="14.25" customHeight="1"/>
    <row r="31414" ht="14.25" customHeight="1"/>
    <row r="31415" ht="14.25" customHeight="1"/>
    <row r="31416" ht="14.25" customHeight="1"/>
    <row r="31417" ht="14.25" customHeight="1"/>
    <row r="31418" ht="14.25" customHeight="1"/>
    <row r="31419" ht="14.25" customHeight="1"/>
    <row r="31420" ht="14.25" customHeight="1"/>
    <row r="31421" ht="14.25" customHeight="1"/>
    <row r="31422" ht="14.25" customHeight="1"/>
    <row r="31423" ht="14.25" customHeight="1"/>
    <row r="31424" ht="14.25" customHeight="1"/>
    <row r="31425" ht="14.25" customHeight="1"/>
    <row r="31426" ht="14.25" customHeight="1"/>
    <row r="31427" ht="14.25" customHeight="1"/>
    <row r="31428" ht="14.25" customHeight="1"/>
    <row r="31429" ht="14.25" customHeight="1"/>
    <row r="31430" ht="14.25" customHeight="1"/>
    <row r="31431" ht="14.25" customHeight="1"/>
    <row r="31432" ht="14.25" customHeight="1"/>
    <row r="31433" ht="14.25" customHeight="1"/>
    <row r="31434" ht="14.25" customHeight="1"/>
    <row r="31435" ht="14.25" customHeight="1"/>
    <row r="31436" ht="14.25" customHeight="1"/>
    <row r="31437" ht="14.25" customHeight="1"/>
    <row r="31438" ht="14.25" customHeight="1"/>
    <row r="31439" ht="14.25" customHeight="1"/>
    <row r="31440" ht="14.25" customHeight="1"/>
    <row r="31441" ht="14.25" customHeight="1"/>
    <row r="31442" ht="14.25" customHeight="1"/>
    <row r="31443" ht="14.25" customHeight="1"/>
    <row r="31444" ht="14.25" customHeight="1"/>
    <row r="31445" ht="14.25" customHeight="1"/>
    <row r="31446" ht="14.25" customHeight="1"/>
    <row r="31447" ht="14.25" customHeight="1"/>
    <row r="31448" ht="14.25" customHeight="1"/>
    <row r="31449" ht="14.25" customHeight="1"/>
    <row r="31450" ht="14.25" customHeight="1"/>
    <row r="31451" ht="14.25" customHeight="1"/>
    <row r="31452" ht="14.25" customHeight="1"/>
    <row r="31453" ht="14.25" customHeight="1"/>
    <row r="31454" ht="14.25" customHeight="1"/>
    <row r="31455" ht="14.25" customHeight="1"/>
    <row r="31456" ht="14.25" customHeight="1"/>
    <row r="31457" ht="14.25" customHeight="1"/>
    <row r="31458" ht="14.25" customHeight="1"/>
    <row r="31459" ht="14.25" customHeight="1"/>
    <row r="31460" ht="14.25" customHeight="1"/>
    <row r="31461" ht="14.25" customHeight="1"/>
    <row r="31462" ht="14.25" customHeight="1"/>
    <row r="31463" ht="14.25" customHeight="1"/>
    <row r="31464" ht="14.25" customHeight="1"/>
    <row r="31465" ht="14.25" customHeight="1"/>
    <row r="31466" ht="14.25" customHeight="1"/>
    <row r="31467" ht="14.25" customHeight="1"/>
    <row r="31468" ht="14.25" customHeight="1"/>
    <row r="31469" ht="14.25" customHeight="1"/>
    <row r="31470" ht="14.25" customHeight="1"/>
    <row r="31471" ht="14.25" customHeight="1"/>
    <row r="31472" ht="14.25" customHeight="1"/>
    <row r="31473" ht="14.25" customHeight="1"/>
    <row r="31474" ht="14.25" customHeight="1"/>
    <row r="31475" ht="14.25" customHeight="1"/>
    <row r="31476" ht="14.25" customHeight="1"/>
    <row r="31477" ht="14.25" customHeight="1"/>
    <row r="31478" ht="14.25" customHeight="1"/>
    <row r="31479" ht="14.25" customHeight="1"/>
    <row r="31480" ht="14.25" customHeight="1"/>
    <row r="31481" ht="14.25" customHeight="1"/>
    <row r="31482" ht="14.25" customHeight="1"/>
    <row r="31483" ht="14.25" customHeight="1"/>
    <row r="31484" ht="14.25" customHeight="1"/>
    <row r="31485" ht="14.25" customHeight="1"/>
    <row r="31486" ht="14.25" customHeight="1"/>
    <row r="31487" ht="14.25" customHeight="1"/>
    <row r="31488" ht="14.25" customHeight="1"/>
    <row r="31489" ht="14.25" customHeight="1"/>
    <row r="31490" ht="14.25" customHeight="1"/>
    <row r="31491" ht="14.25" customHeight="1"/>
    <row r="31492" ht="14.25" customHeight="1"/>
    <row r="31493" ht="14.25" customHeight="1"/>
    <row r="31494" ht="14.25" customHeight="1"/>
    <row r="31495" ht="14.25" customHeight="1"/>
    <row r="31496" ht="14.25" customHeight="1"/>
    <row r="31497" ht="14.25" customHeight="1"/>
    <row r="31498" ht="14.25" customHeight="1"/>
    <row r="31499" ht="14.25" customHeight="1"/>
    <row r="31500" ht="14.25" customHeight="1"/>
    <row r="31501" ht="14.25" customHeight="1"/>
    <row r="31502" ht="14.25" customHeight="1"/>
    <row r="31503" ht="14.25" customHeight="1"/>
    <row r="31504" ht="14.25" customHeight="1"/>
    <row r="31505" ht="14.25" customHeight="1"/>
    <row r="31506" ht="14.25" customHeight="1"/>
    <row r="31507" ht="14.25" customHeight="1"/>
    <row r="31508" ht="14.25" customHeight="1"/>
    <row r="31509" ht="14.25" customHeight="1"/>
    <row r="31510" ht="14.25" customHeight="1"/>
    <row r="31511" ht="14.25" customHeight="1"/>
    <row r="31512" ht="14.25" customHeight="1"/>
    <row r="31513" ht="14.25" customHeight="1"/>
    <row r="31514" ht="14.25" customHeight="1"/>
    <row r="31515" ht="14.25" customHeight="1"/>
    <row r="31516" ht="14.25" customHeight="1"/>
    <row r="31517" ht="14.25" customHeight="1"/>
    <row r="31518" ht="14.25" customHeight="1"/>
    <row r="31519" ht="14.25" customHeight="1"/>
    <row r="31520" ht="14.25" customHeight="1"/>
    <row r="31521" ht="14.25" customHeight="1"/>
    <row r="31522" ht="14.25" customHeight="1"/>
    <row r="31523" ht="14.25" customHeight="1"/>
    <row r="31524" ht="14.25" customHeight="1"/>
    <row r="31525" ht="14.25" customHeight="1"/>
    <row r="31526" ht="14.25" customHeight="1"/>
    <row r="31527" ht="14.25" customHeight="1"/>
    <row r="31528" ht="14.25" customHeight="1"/>
    <row r="31529" ht="14.25" customHeight="1"/>
    <row r="31530" ht="14.25" customHeight="1"/>
    <row r="31531" ht="14.25" customHeight="1"/>
    <row r="31532" ht="14.25" customHeight="1"/>
    <row r="31533" ht="14.25" customHeight="1"/>
    <row r="31534" ht="14.25" customHeight="1"/>
    <row r="31535" ht="14.25" customHeight="1"/>
    <row r="31536" ht="14.25" customHeight="1"/>
    <row r="31537" ht="14.25" customHeight="1"/>
    <row r="31538" ht="14.25" customHeight="1"/>
    <row r="31539" ht="14.25" customHeight="1"/>
    <row r="31540" ht="14.25" customHeight="1"/>
    <row r="31541" ht="14.25" customHeight="1"/>
    <row r="31542" ht="14.25" customHeight="1"/>
    <row r="31543" ht="14.25" customHeight="1"/>
    <row r="31544" ht="14.25" customHeight="1"/>
    <row r="31545" ht="14.25" customHeight="1"/>
    <row r="31546" ht="14.25" customHeight="1"/>
    <row r="31547" ht="14.25" customHeight="1"/>
    <row r="31548" ht="14.25" customHeight="1"/>
    <row r="31549" ht="14.25" customHeight="1"/>
    <row r="31550" ht="14.25" customHeight="1"/>
    <row r="31551" ht="14.25" customHeight="1"/>
    <row r="31552" ht="14.25" customHeight="1"/>
    <row r="31553" ht="14.25" customHeight="1"/>
    <row r="31554" ht="14.25" customHeight="1"/>
    <row r="31555" ht="14.25" customHeight="1"/>
    <row r="31556" ht="14.25" customHeight="1"/>
    <row r="31557" ht="14.25" customHeight="1"/>
    <row r="31558" ht="14.25" customHeight="1"/>
    <row r="31559" ht="14.25" customHeight="1"/>
    <row r="31560" ht="14.25" customHeight="1"/>
    <row r="31561" ht="14.25" customHeight="1"/>
    <row r="31562" ht="14.25" customHeight="1"/>
    <row r="31563" ht="14.25" customHeight="1"/>
    <row r="31564" ht="14.25" customHeight="1"/>
    <row r="31565" ht="14.25" customHeight="1"/>
    <row r="31566" ht="14.25" customHeight="1"/>
    <row r="31567" ht="14.25" customHeight="1"/>
    <row r="31568" ht="14.25" customHeight="1"/>
    <row r="31569" ht="14.25" customHeight="1"/>
    <row r="31570" ht="14.25" customHeight="1"/>
    <row r="31571" ht="14.25" customHeight="1"/>
    <row r="31572" ht="14.25" customHeight="1"/>
    <row r="31573" ht="14.25" customHeight="1"/>
    <row r="31574" ht="14.25" customHeight="1"/>
    <row r="31575" ht="14.25" customHeight="1"/>
    <row r="31576" ht="14.25" customHeight="1"/>
    <row r="31577" ht="14.25" customHeight="1"/>
    <row r="31578" ht="14.25" customHeight="1"/>
    <row r="31579" ht="14.25" customHeight="1"/>
    <row r="31580" ht="14.25" customHeight="1"/>
    <row r="31581" ht="14.25" customHeight="1"/>
    <row r="31582" ht="14.25" customHeight="1"/>
    <row r="31583" ht="14.25" customHeight="1"/>
    <row r="31584" ht="14.25" customHeight="1"/>
    <row r="31585" ht="14.25" customHeight="1"/>
    <row r="31586" ht="14.25" customHeight="1"/>
    <row r="31587" ht="14.25" customHeight="1"/>
    <row r="31588" ht="14.25" customHeight="1"/>
    <row r="31589" ht="14.25" customHeight="1"/>
    <row r="31590" ht="14.25" customHeight="1"/>
    <row r="31591" ht="14.25" customHeight="1"/>
    <row r="31592" ht="14.25" customHeight="1"/>
    <row r="31593" ht="14.25" customHeight="1"/>
    <row r="31594" ht="14.25" customHeight="1"/>
    <row r="31595" ht="14.25" customHeight="1"/>
    <row r="31596" ht="14.25" customHeight="1"/>
    <row r="31597" ht="14.25" customHeight="1"/>
    <row r="31598" ht="14.25" customHeight="1"/>
    <row r="31599" ht="14.25" customHeight="1"/>
    <row r="31600" ht="14.25" customHeight="1"/>
    <row r="31601" ht="14.25" customHeight="1"/>
    <row r="31602" ht="14.25" customHeight="1"/>
    <row r="31603" ht="14.25" customHeight="1"/>
    <row r="31604" ht="14.25" customHeight="1"/>
    <row r="31605" ht="14.25" customHeight="1"/>
    <row r="31606" ht="14.25" customHeight="1"/>
    <row r="31607" ht="14.25" customHeight="1"/>
    <row r="31608" ht="14.25" customHeight="1"/>
    <row r="31609" ht="14.25" customHeight="1"/>
    <row r="31610" ht="14.25" customHeight="1"/>
    <row r="31611" ht="14.25" customHeight="1"/>
    <row r="31612" ht="14.25" customHeight="1"/>
    <row r="31613" ht="14.25" customHeight="1"/>
    <row r="31614" ht="14.25" customHeight="1"/>
    <row r="31615" ht="14.25" customHeight="1"/>
    <row r="31616" ht="14.25" customHeight="1"/>
    <row r="31617" ht="14.25" customHeight="1"/>
    <row r="31618" ht="14.25" customHeight="1"/>
    <row r="31619" ht="14.25" customHeight="1"/>
    <row r="31620" ht="14.25" customHeight="1"/>
    <row r="31621" ht="14.25" customHeight="1"/>
    <row r="31622" ht="14.25" customHeight="1"/>
    <row r="31623" ht="14.25" customHeight="1"/>
    <row r="31624" ht="14.25" customHeight="1"/>
    <row r="31625" ht="14.25" customHeight="1"/>
    <row r="31626" ht="14.25" customHeight="1"/>
    <row r="31627" ht="14.25" customHeight="1"/>
    <row r="31628" ht="14.25" customHeight="1"/>
    <row r="31629" ht="14.25" customHeight="1"/>
    <row r="31630" ht="14.25" customHeight="1"/>
    <row r="31631" ht="14.25" customHeight="1"/>
    <row r="31632" ht="14.25" customHeight="1"/>
    <row r="31633" ht="14.25" customHeight="1"/>
    <row r="31634" ht="14.25" customHeight="1"/>
    <row r="31635" ht="14.25" customHeight="1"/>
    <row r="31636" ht="14.25" customHeight="1"/>
    <row r="31637" ht="14.25" customHeight="1"/>
    <row r="31638" ht="14.25" customHeight="1"/>
    <row r="31639" ht="14.25" customHeight="1"/>
    <row r="31640" ht="14.25" customHeight="1"/>
    <row r="31641" ht="14.25" customHeight="1"/>
    <row r="31642" ht="14.25" customHeight="1"/>
    <row r="31643" ht="14.25" customHeight="1"/>
    <row r="31644" ht="14.25" customHeight="1"/>
    <row r="31645" ht="14.25" customHeight="1"/>
    <row r="31646" ht="14.25" customHeight="1"/>
    <row r="31647" ht="14.25" customHeight="1"/>
    <row r="31648" ht="14.25" customHeight="1"/>
    <row r="31649" ht="14.25" customHeight="1"/>
    <row r="31650" ht="14.25" customHeight="1"/>
    <row r="31651" ht="14.25" customHeight="1"/>
    <row r="31652" ht="14.25" customHeight="1"/>
    <row r="31653" ht="14.25" customHeight="1"/>
    <row r="31654" ht="14.25" customHeight="1"/>
    <row r="31655" ht="14.25" customHeight="1"/>
    <row r="31656" ht="14.25" customHeight="1"/>
    <row r="31657" ht="14.25" customHeight="1"/>
    <row r="31658" ht="14.25" customHeight="1"/>
    <row r="31659" ht="14.25" customHeight="1"/>
    <row r="31660" ht="14.25" customHeight="1"/>
    <row r="31661" ht="14.25" customHeight="1"/>
    <row r="31662" ht="14.25" customHeight="1"/>
    <row r="31663" ht="14.25" customHeight="1"/>
    <row r="31664" ht="14.25" customHeight="1"/>
    <row r="31665" ht="14.25" customHeight="1"/>
    <row r="31666" ht="14.25" customHeight="1"/>
    <row r="31667" ht="14.25" customHeight="1"/>
    <row r="31668" ht="14.25" customHeight="1"/>
    <row r="31669" ht="14.25" customHeight="1"/>
    <row r="31670" ht="14.25" customHeight="1"/>
    <row r="31671" ht="14.25" customHeight="1"/>
    <row r="31672" ht="14.25" customHeight="1"/>
    <row r="31673" ht="14.25" customHeight="1"/>
    <row r="31674" ht="14.25" customHeight="1"/>
    <row r="31675" ht="14.25" customHeight="1"/>
    <row r="31676" ht="14.25" customHeight="1"/>
    <row r="31677" ht="14.25" customHeight="1"/>
    <row r="31678" ht="14.25" customHeight="1"/>
    <row r="31679" ht="14.25" customHeight="1"/>
    <row r="31680" ht="14.25" customHeight="1"/>
    <row r="31681" ht="14.25" customHeight="1"/>
    <row r="31682" ht="14.25" customHeight="1"/>
    <row r="31683" ht="14.25" customHeight="1"/>
    <row r="31684" ht="14.25" customHeight="1"/>
    <row r="31685" ht="14.25" customHeight="1"/>
    <row r="31686" ht="14.25" customHeight="1"/>
    <row r="31687" ht="14.25" customHeight="1"/>
    <row r="31688" ht="14.25" customHeight="1"/>
    <row r="31689" ht="14.25" customHeight="1"/>
    <row r="31690" ht="14.25" customHeight="1"/>
    <row r="31691" ht="14.25" customHeight="1"/>
    <row r="31692" ht="14.25" customHeight="1"/>
    <row r="31693" ht="14.25" customHeight="1"/>
    <row r="31694" ht="14.25" customHeight="1"/>
    <row r="31695" ht="14.25" customHeight="1"/>
    <row r="31696" ht="14.25" customHeight="1"/>
    <row r="31697" ht="14.25" customHeight="1"/>
    <row r="31698" ht="14.25" customHeight="1"/>
    <row r="31699" ht="14.25" customHeight="1"/>
    <row r="31700" ht="14.25" customHeight="1"/>
    <row r="31701" ht="14.25" customHeight="1"/>
    <row r="31702" ht="14.25" customHeight="1"/>
    <row r="31703" ht="14.25" customHeight="1"/>
    <row r="31704" ht="14.25" customHeight="1"/>
    <row r="31705" ht="14.25" customHeight="1"/>
    <row r="31706" ht="14.25" customHeight="1"/>
    <row r="31707" ht="14.25" customHeight="1"/>
    <row r="31708" ht="14.25" customHeight="1"/>
    <row r="31709" ht="14.25" customHeight="1"/>
    <row r="31710" ht="14.25" customHeight="1"/>
    <row r="31711" ht="14.25" customHeight="1"/>
    <row r="31712" ht="14.25" customHeight="1"/>
    <row r="31713" ht="14.25" customHeight="1"/>
    <row r="31714" ht="14.25" customHeight="1"/>
    <row r="31715" ht="14.25" customHeight="1"/>
    <row r="31716" ht="14.25" customHeight="1"/>
    <row r="31717" ht="14.25" customHeight="1"/>
    <row r="31718" ht="14.25" customHeight="1"/>
    <row r="31719" ht="14.25" customHeight="1"/>
    <row r="31720" ht="14.25" customHeight="1"/>
    <row r="31721" ht="14.25" customHeight="1"/>
    <row r="31722" ht="14.25" customHeight="1"/>
    <row r="31723" ht="14.25" customHeight="1"/>
    <row r="31724" ht="14.25" customHeight="1"/>
    <row r="31725" ht="14.25" customHeight="1"/>
    <row r="31726" ht="14.25" customHeight="1"/>
    <row r="31727" ht="14.25" customHeight="1"/>
    <row r="31728" ht="14.25" customHeight="1"/>
    <row r="31729" ht="14.25" customHeight="1"/>
    <row r="31730" ht="14.25" customHeight="1"/>
    <row r="31731" ht="14.25" customHeight="1"/>
    <row r="31732" ht="14.25" customHeight="1"/>
    <row r="31733" ht="14.25" customHeight="1"/>
    <row r="31734" ht="14.25" customHeight="1"/>
    <row r="31735" ht="14.25" customHeight="1"/>
    <row r="31736" ht="14.25" customHeight="1"/>
    <row r="31737" ht="14.25" customHeight="1"/>
    <row r="31738" ht="14.25" customHeight="1"/>
    <row r="31739" ht="14.25" customHeight="1"/>
    <row r="31740" ht="14.25" customHeight="1"/>
    <row r="31741" ht="14.25" customHeight="1"/>
    <row r="31742" ht="14.25" customHeight="1"/>
    <row r="31743" ht="14.25" customHeight="1"/>
    <row r="31744" ht="14.25" customHeight="1"/>
    <row r="31745" ht="14.25" customHeight="1"/>
    <row r="31746" ht="14.25" customHeight="1"/>
    <row r="31747" ht="14.25" customHeight="1"/>
    <row r="31748" ht="14.25" customHeight="1"/>
    <row r="31749" ht="14.25" customHeight="1"/>
    <row r="31750" ht="14.25" customHeight="1"/>
    <row r="31751" ht="14.25" customHeight="1"/>
    <row r="31752" ht="14.25" customHeight="1"/>
    <row r="31753" ht="14.25" customHeight="1"/>
    <row r="31754" ht="14.25" customHeight="1"/>
    <row r="31755" ht="14.25" customHeight="1"/>
    <row r="31756" ht="14.25" customHeight="1"/>
    <row r="31757" ht="14.25" customHeight="1"/>
    <row r="31758" ht="14.25" customHeight="1"/>
    <row r="31759" ht="14.25" customHeight="1"/>
    <row r="31760" ht="14.25" customHeight="1"/>
    <row r="31761" ht="14.25" customHeight="1"/>
    <row r="31762" ht="14.25" customHeight="1"/>
    <row r="31763" ht="14.25" customHeight="1"/>
    <row r="31764" ht="14.25" customHeight="1"/>
    <row r="31765" ht="14.25" customHeight="1"/>
    <row r="31766" ht="14.25" customHeight="1"/>
    <row r="31767" ht="14.25" customHeight="1"/>
    <row r="31768" ht="14.25" customHeight="1"/>
    <row r="31769" ht="14.25" customHeight="1"/>
    <row r="31770" ht="14.25" customHeight="1"/>
    <row r="31771" ht="14.25" customHeight="1"/>
    <row r="31772" ht="14.25" customHeight="1"/>
    <row r="31773" ht="14.25" customHeight="1"/>
    <row r="31774" ht="14.25" customHeight="1"/>
    <row r="31775" ht="14.25" customHeight="1"/>
    <row r="31776" ht="14.25" customHeight="1"/>
    <row r="31777" ht="14.25" customHeight="1"/>
    <row r="31778" ht="14.25" customHeight="1"/>
    <row r="31779" ht="14.25" customHeight="1"/>
    <row r="31780" ht="14.25" customHeight="1"/>
    <row r="31781" ht="14.25" customHeight="1"/>
    <row r="31782" ht="14.25" customHeight="1"/>
    <row r="31783" ht="14.25" customHeight="1"/>
    <row r="31784" ht="14.25" customHeight="1"/>
    <row r="31785" ht="14.25" customHeight="1"/>
    <row r="31786" ht="14.25" customHeight="1"/>
    <row r="31787" ht="14.25" customHeight="1"/>
    <row r="31788" ht="14.25" customHeight="1"/>
    <row r="31789" ht="14.25" customHeight="1"/>
    <row r="31790" ht="14.25" customHeight="1"/>
    <row r="31791" ht="14.25" customHeight="1"/>
    <row r="31792" ht="14.25" customHeight="1"/>
    <row r="31793" ht="14.25" customHeight="1"/>
    <row r="31794" ht="14.25" customHeight="1"/>
    <row r="31795" ht="14.25" customHeight="1"/>
    <row r="31796" ht="14.25" customHeight="1"/>
    <row r="31797" ht="14.25" customHeight="1"/>
    <row r="31798" ht="14.25" customHeight="1"/>
    <row r="31799" ht="14.25" customHeight="1"/>
    <row r="31800" ht="14.25" customHeight="1"/>
    <row r="31801" ht="14.25" customHeight="1"/>
    <row r="31802" ht="14.25" customHeight="1"/>
    <row r="31803" ht="14.25" customHeight="1"/>
    <row r="31804" ht="14.25" customHeight="1"/>
    <row r="31805" ht="14.25" customHeight="1"/>
    <row r="31806" ht="14.25" customHeight="1"/>
    <row r="31807" ht="14.25" customHeight="1"/>
    <row r="31808" ht="14.25" customHeight="1"/>
    <row r="31809" ht="14.25" customHeight="1"/>
    <row r="31810" ht="14.25" customHeight="1"/>
    <row r="31811" ht="14.25" customHeight="1"/>
    <row r="31812" ht="14.25" customHeight="1"/>
    <row r="31813" ht="14.25" customHeight="1"/>
    <row r="31814" ht="14.25" customHeight="1"/>
    <row r="31815" ht="14.25" customHeight="1"/>
    <row r="31816" ht="14.25" customHeight="1"/>
    <row r="31817" ht="14.25" customHeight="1"/>
    <row r="31818" ht="14.25" customHeight="1"/>
    <row r="31819" ht="14.25" customHeight="1"/>
    <row r="31820" ht="14.25" customHeight="1"/>
    <row r="31821" ht="14.25" customHeight="1"/>
    <row r="31822" ht="14.25" customHeight="1"/>
    <row r="31823" ht="14.25" customHeight="1"/>
    <row r="31824" ht="14.25" customHeight="1"/>
    <row r="31825" ht="14.25" customHeight="1"/>
    <row r="31826" ht="14.25" customHeight="1"/>
    <row r="31827" ht="14.25" customHeight="1"/>
    <row r="31828" ht="14.25" customHeight="1"/>
    <row r="31829" ht="14.25" customHeight="1"/>
    <row r="31830" ht="14.25" customHeight="1"/>
    <row r="31831" ht="14.25" customHeight="1"/>
    <row r="31832" ht="14.25" customHeight="1"/>
    <row r="31833" ht="14.25" customHeight="1"/>
    <row r="31834" ht="14.25" customHeight="1"/>
    <row r="31835" ht="14.25" customHeight="1"/>
    <row r="31836" ht="14.25" customHeight="1"/>
    <row r="31837" ht="14.25" customHeight="1"/>
    <row r="31838" ht="14.25" customHeight="1"/>
    <row r="31839" ht="14.25" customHeight="1"/>
    <row r="31840" ht="14.25" customHeight="1"/>
    <row r="31841" ht="14.25" customHeight="1"/>
    <row r="31842" ht="14.25" customHeight="1"/>
    <row r="31843" ht="14.25" customHeight="1"/>
    <row r="31844" ht="14.25" customHeight="1"/>
    <row r="31845" ht="14.25" customHeight="1"/>
    <row r="31846" ht="14.25" customHeight="1"/>
    <row r="31847" ht="14.25" customHeight="1"/>
    <row r="31848" ht="14.25" customHeight="1"/>
    <row r="31849" ht="14.25" customHeight="1"/>
    <row r="31850" ht="14.25" customHeight="1"/>
    <row r="31851" ht="14.25" customHeight="1"/>
    <row r="31852" ht="14.25" customHeight="1"/>
    <row r="31853" ht="14.25" customHeight="1"/>
    <row r="31854" ht="14.25" customHeight="1"/>
    <row r="31855" ht="14.25" customHeight="1"/>
    <row r="31856" ht="14.25" customHeight="1"/>
    <row r="31857" ht="14.25" customHeight="1"/>
    <row r="31858" ht="14.25" customHeight="1"/>
    <row r="31859" ht="14.25" customHeight="1"/>
    <row r="31860" ht="14.25" customHeight="1"/>
    <row r="31861" ht="14.25" customHeight="1"/>
    <row r="31862" ht="14.25" customHeight="1"/>
    <row r="31863" ht="14.25" customHeight="1"/>
    <row r="31864" ht="14.25" customHeight="1"/>
    <row r="31865" ht="14.25" customHeight="1"/>
    <row r="31866" ht="14.25" customHeight="1"/>
    <row r="31867" ht="14.25" customHeight="1"/>
    <row r="31868" ht="14.25" customHeight="1"/>
    <row r="31869" ht="14.25" customHeight="1"/>
    <row r="31870" ht="14.25" customHeight="1"/>
    <row r="31871" ht="14.25" customHeight="1"/>
    <row r="31872" ht="14.25" customHeight="1"/>
    <row r="31873" ht="14.25" customHeight="1"/>
    <row r="31874" ht="14.25" customHeight="1"/>
    <row r="31875" ht="14.25" customHeight="1"/>
    <row r="31876" ht="14.25" customHeight="1"/>
    <row r="31877" ht="14.25" customHeight="1"/>
    <row r="31878" ht="14.25" customHeight="1"/>
    <row r="31879" ht="14.25" customHeight="1"/>
    <row r="31880" ht="14.25" customHeight="1"/>
    <row r="31881" ht="14.25" customHeight="1"/>
    <row r="31882" ht="14.25" customHeight="1"/>
    <row r="31883" ht="14.25" customHeight="1"/>
    <row r="31884" ht="14.25" customHeight="1"/>
    <row r="31885" ht="14.25" customHeight="1"/>
    <row r="31886" ht="14.25" customHeight="1"/>
    <row r="31887" ht="14.25" customHeight="1"/>
    <row r="31888" ht="14.25" customHeight="1"/>
    <row r="31889" ht="14.25" customHeight="1"/>
    <row r="31890" ht="14.25" customHeight="1"/>
    <row r="31891" ht="14.25" customHeight="1"/>
    <row r="31892" ht="14.25" customHeight="1"/>
    <row r="31893" ht="14.25" customHeight="1"/>
    <row r="31894" ht="14.25" customHeight="1"/>
    <row r="31895" ht="14.25" customHeight="1"/>
    <row r="31896" ht="14.25" customHeight="1"/>
    <row r="31897" ht="14.25" customHeight="1"/>
    <row r="31898" ht="14.25" customHeight="1"/>
    <row r="31899" ht="14.25" customHeight="1"/>
    <row r="31900" ht="14.25" customHeight="1"/>
    <row r="31901" ht="14.25" customHeight="1"/>
    <row r="31902" ht="14.25" customHeight="1"/>
    <row r="31903" ht="14.25" customHeight="1"/>
    <row r="31904" ht="14.25" customHeight="1"/>
    <row r="31905" ht="14.25" customHeight="1"/>
    <row r="31906" ht="14.25" customHeight="1"/>
    <row r="31907" ht="14.25" customHeight="1"/>
    <row r="31908" ht="14.25" customHeight="1"/>
    <row r="31909" ht="14.25" customHeight="1"/>
    <row r="31910" ht="14.25" customHeight="1"/>
    <row r="31911" ht="14.25" customHeight="1"/>
    <row r="31912" ht="14.25" customHeight="1"/>
    <row r="31913" ht="14.25" customHeight="1"/>
    <row r="31914" ht="14.25" customHeight="1"/>
    <row r="31915" ht="14.25" customHeight="1"/>
    <row r="31916" ht="14.25" customHeight="1"/>
    <row r="31917" ht="14.25" customHeight="1"/>
    <row r="31918" ht="14.25" customHeight="1"/>
    <row r="31919" ht="14.25" customHeight="1"/>
    <row r="31920" ht="14.25" customHeight="1"/>
    <row r="31921" ht="14.25" customHeight="1"/>
    <row r="31922" ht="14.25" customHeight="1"/>
    <row r="31923" ht="14.25" customHeight="1"/>
    <row r="31924" ht="14.25" customHeight="1"/>
    <row r="31925" ht="14.25" customHeight="1"/>
    <row r="31926" ht="14.25" customHeight="1"/>
    <row r="31927" ht="14.25" customHeight="1"/>
    <row r="31928" ht="14.25" customHeight="1"/>
    <row r="31929" ht="14.25" customHeight="1"/>
    <row r="31930" ht="14.25" customHeight="1"/>
    <row r="31931" ht="14.25" customHeight="1"/>
    <row r="31932" ht="14.25" customHeight="1"/>
    <row r="31933" ht="14.25" customHeight="1"/>
    <row r="31934" ht="14.25" customHeight="1"/>
    <row r="31935" ht="14.25" customHeight="1"/>
    <row r="31936" ht="14.25" customHeight="1"/>
    <row r="31937" ht="14.25" customHeight="1"/>
    <row r="31938" ht="14.25" customHeight="1"/>
    <row r="31939" ht="14.25" customHeight="1"/>
    <row r="31940" ht="14.25" customHeight="1"/>
    <row r="31941" ht="14.25" customHeight="1"/>
    <row r="31942" ht="14.25" customHeight="1"/>
    <row r="31943" ht="14.25" customHeight="1"/>
    <row r="31944" ht="14.25" customHeight="1"/>
    <row r="31945" ht="14.25" customHeight="1"/>
    <row r="31946" ht="14.25" customHeight="1"/>
    <row r="31947" ht="14.25" customHeight="1"/>
    <row r="31948" ht="14.25" customHeight="1"/>
    <row r="31949" ht="14.25" customHeight="1"/>
    <row r="31950" ht="14.25" customHeight="1"/>
    <row r="31951" ht="14.25" customHeight="1"/>
    <row r="31952" ht="14.25" customHeight="1"/>
    <row r="31953" ht="14.25" customHeight="1"/>
    <row r="31954" ht="14.25" customHeight="1"/>
    <row r="31955" ht="14.25" customHeight="1"/>
    <row r="31956" ht="14.25" customHeight="1"/>
    <row r="31957" ht="14.25" customHeight="1"/>
    <row r="31958" ht="14.25" customHeight="1"/>
    <row r="31959" ht="14.25" customHeight="1"/>
    <row r="31960" ht="14.25" customHeight="1"/>
    <row r="31961" ht="14.25" customHeight="1"/>
    <row r="31962" ht="14.25" customHeight="1"/>
    <row r="31963" ht="14.25" customHeight="1"/>
    <row r="31964" ht="14.25" customHeight="1"/>
    <row r="31965" ht="14.25" customHeight="1"/>
    <row r="31966" ht="14.25" customHeight="1"/>
    <row r="31967" ht="14.25" customHeight="1"/>
    <row r="31968" ht="14.25" customHeight="1"/>
    <row r="31969" ht="14.25" customHeight="1"/>
    <row r="31970" ht="14.25" customHeight="1"/>
    <row r="31971" ht="14.25" customHeight="1"/>
    <row r="31972" ht="14.25" customHeight="1"/>
    <row r="31973" ht="14.25" customHeight="1"/>
    <row r="31974" ht="14.25" customHeight="1"/>
    <row r="31975" ht="14.25" customHeight="1"/>
    <row r="31976" ht="14.25" customHeight="1"/>
    <row r="31977" ht="14.25" customHeight="1"/>
    <row r="31978" ht="14.25" customHeight="1"/>
    <row r="31979" ht="14.25" customHeight="1"/>
    <row r="31980" ht="14.25" customHeight="1"/>
    <row r="31981" ht="14.25" customHeight="1"/>
    <row r="31982" ht="14.25" customHeight="1"/>
    <row r="31983" ht="14.25" customHeight="1"/>
    <row r="31984" ht="14.25" customHeight="1"/>
    <row r="31985" ht="14.25" customHeight="1"/>
    <row r="31986" ht="14.25" customHeight="1"/>
    <row r="31987" ht="14.25" customHeight="1"/>
    <row r="31988" ht="14.25" customHeight="1"/>
    <row r="31989" ht="14.25" customHeight="1"/>
    <row r="31990" ht="14.25" customHeight="1"/>
    <row r="31991" ht="14.25" customHeight="1"/>
    <row r="31992" ht="14.25" customHeight="1"/>
    <row r="31993" ht="14.25" customHeight="1"/>
    <row r="31994" ht="14.25" customHeight="1"/>
    <row r="31995" ht="14.25" customHeight="1"/>
    <row r="31996" ht="14.25" customHeight="1"/>
    <row r="31997" ht="14.25" customHeight="1"/>
    <row r="31998" ht="14.25" customHeight="1"/>
    <row r="31999" ht="14.25" customHeight="1"/>
    <row r="32000" ht="14.25" customHeight="1"/>
    <row r="32001" ht="14.25" customHeight="1"/>
    <row r="32002" ht="14.25" customHeight="1"/>
    <row r="32003" ht="14.25" customHeight="1"/>
    <row r="32004" ht="14.25" customHeight="1"/>
    <row r="32005" ht="14.25" customHeight="1"/>
    <row r="32006" ht="14.25" customHeight="1"/>
    <row r="32007" ht="14.25" customHeight="1"/>
    <row r="32008" ht="14.25" customHeight="1"/>
    <row r="32009" ht="14.25" customHeight="1"/>
    <row r="32010" ht="14.25" customHeight="1"/>
    <row r="32011" ht="14.25" customHeight="1"/>
    <row r="32012" ht="14.25" customHeight="1"/>
    <row r="32013" ht="14.25" customHeight="1"/>
    <row r="32014" ht="14.25" customHeight="1"/>
    <row r="32015" ht="14.25" customHeight="1"/>
    <row r="32016" ht="14.25" customHeight="1"/>
    <row r="32017" ht="14.25" customHeight="1"/>
    <row r="32018" ht="14.25" customHeight="1"/>
    <row r="32019" ht="14.25" customHeight="1"/>
    <row r="32020" ht="14.25" customHeight="1"/>
    <row r="32021" ht="14.25" customHeight="1"/>
    <row r="32022" ht="14.25" customHeight="1"/>
    <row r="32023" ht="14.25" customHeight="1"/>
    <row r="32024" ht="14.25" customHeight="1"/>
    <row r="32025" ht="14.25" customHeight="1"/>
    <row r="32026" ht="14.25" customHeight="1"/>
    <row r="32027" ht="14.25" customHeight="1"/>
    <row r="32028" ht="14.25" customHeight="1"/>
    <row r="32029" ht="14.25" customHeight="1"/>
    <row r="32030" ht="14.25" customHeight="1"/>
    <row r="32031" ht="14.25" customHeight="1"/>
    <row r="32032" ht="14.25" customHeight="1"/>
    <row r="32033" ht="14.25" customHeight="1"/>
    <row r="32034" ht="14.25" customHeight="1"/>
    <row r="32035" ht="14.25" customHeight="1"/>
    <row r="32036" ht="14.25" customHeight="1"/>
    <row r="32037" ht="14.25" customHeight="1"/>
    <row r="32038" ht="14.25" customHeight="1"/>
    <row r="32039" ht="14.25" customHeight="1"/>
    <row r="32040" ht="14.25" customHeight="1"/>
    <row r="32041" ht="14.25" customHeight="1"/>
    <row r="32042" ht="14.25" customHeight="1"/>
    <row r="32043" ht="14.25" customHeight="1"/>
    <row r="32044" ht="14.25" customHeight="1"/>
    <row r="32045" ht="14.25" customHeight="1"/>
    <row r="32046" ht="14.25" customHeight="1"/>
    <row r="32047" ht="14.25" customHeight="1"/>
    <row r="32048" ht="14.25" customHeight="1"/>
    <row r="32049" ht="14.25" customHeight="1"/>
    <row r="32050" ht="14.25" customHeight="1"/>
    <row r="32051" ht="14.25" customHeight="1"/>
    <row r="32052" ht="14.25" customHeight="1"/>
    <row r="32053" ht="14.25" customHeight="1"/>
    <row r="32054" ht="14.25" customHeight="1"/>
    <row r="32055" ht="14.25" customHeight="1"/>
    <row r="32056" ht="14.25" customHeight="1"/>
    <row r="32057" ht="14.25" customHeight="1"/>
    <row r="32058" ht="14.25" customHeight="1"/>
    <row r="32059" ht="14.25" customHeight="1"/>
    <row r="32060" ht="14.25" customHeight="1"/>
    <row r="32061" ht="14.25" customHeight="1"/>
    <row r="32062" ht="14.25" customHeight="1"/>
    <row r="32063" ht="14.25" customHeight="1"/>
    <row r="32064" ht="14.25" customHeight="1"/>
    <row r="32065" ht="14.25" customHeight="1"/>
    <row r="32066" ht="14.25" customHeight="1"/>
    <row r="32067" ht="14.25" customHeight="1"/>
    <row r="32068" ht="14.25" customHeight="1"/>
    <row r="32069" ht="14.25" customHeight="1"/>
    <row r="32070" ht="14.25" customHeight="1"/>
    <row r="32071" ht="14.25" customHeight="1"/>
    <row r="32072" ht="14.25" customHeight="1"/>
    <row r="32073" ht="14.25" customHeight="1"/>
    <row r="32074" ht="14.25" customHeight="1"/>
    <row r="32075" ht="14.25" customHeight="1"/>
    <row r="32076" ht="14.25" customHeight="1"/>
    <row r="32077" ht="14.25" customHeight="1"/>
    <row r="32078" ht="14.25" customHeight="1"/>
    <row r="32079" ht="14.25" customHeight="1"/>
    <row r="32080" ht="14.25" customHeight="1"/>
    <row r="32081" ht="14.25" customHeight="1"/>
    <row r="32082" ht="14.25" customHeight="1"/>
    <row r="32083" ht="14.25" customHeight="1"/>
    <row r="32084" ht="14.25" customHeight="1"/>
    <row r="32085" ht="14.25" customHeight="1"/>
    <row r="32086" ht="14.25" customHeight="1"/>
    <row r="32087" ht="14.25" customHeight="1"/>
    <row r="32088" ht="14.25" customHeight="1"/>
    <row r="32089" ht="14.25" customHeight="1"/>
    <row r="32090" ht="14.25" customHeight="1"/>
    <row r="32091" ht="14.25" customHeight="1"/>
    <row r="32092" ht="14.25" customHeight="1"/>
    <row r="32093" ht="14.25" customHeight="1"/>
    <row r="32094" ht="14.25" customHeight="1"/>
    <row r="32095" ht="14.25" customHeight="1"/>
    <row r="32096" ht="14.25" customHeight="1"/>
    <row r="32097" ht="14.25" customHeight="1"/>
    <row r="32098" ht="14.25" customHeight="1"/>
    <row r="32099" ht="14.25" customHeight="1"/>
    <row r="32100" ht="14.25" customHeight="1"/>
    <row r="32101" ht="14.25" customHeight="1"/>
    <row r="32102" ht="14.25" customHeight="1"/>
    <row r="32103" ht="14.25" customHeight="1"/>
    <row r="32104" ht="14.25" customHeight="1"/>
    <row r="32105" ht="14.25" customHeight="1"/>
    <row r="32106" ht="14.25" customHeight="1"/>
    <row r="32107" ht="14.25" customHeight="1"/>
    <row r="32108" ht="14.25" customHeight="1"/>
    <row r="32109" ht="14.25" customHeight="1"/>
    <row r="32110" ht="14.25" customHeight="1"/>
    <row r="32111" ht="14.25" customHeight="1"/>
    <row r="32112" ht="14.25" customHeight="1"/>
    <row r="32113" ht="14.25" customHeight="1"/>
    <row r="32114" ht="14.25" customHeight="1"/>
    <row r="32115" ht="14.25" customHeight="1"/>
    <row r="32116" ht="14.25" customHeight="1"/>
    <row r="32117" ht="14.25" customHeight="1"/>
    <row r="32118" ht="14.25" customHeight="1"/>
    <row r="32119" ht="14.25" customHeight="1"/>
    <row r="32120" ht="14.25" customHeight="1"/>
    <row r="32121" ht="14.25" customHeight="1"/>
    <row r="32122" ht="14.25" customHeight="1"/>
    <row r="32123" ht="14.25" customHeight="1"/>
    <row r="32124" ht="14.25" customHeight="1"/>
    <row r="32125" ht="14.25" customHeight="1"/>
    <row r="32126" ht="14.25" customHeight="1"/>
    <row r="32127" ht="14.25" customHeight="1"/>
    <row r="32128" ht="14.25" customHeight="1"/>
    <row r="32129" ht="14.25" customHeight="1"/>
    <row r="32130" ht="14.25" customHeight="1"/>
    <row r="32131" ht="14.25" customHeight="1"/>
    <row r="32132" ht="14.25" customHeight="1"/>
    <row r="32133" ht="14.25" customHeight="1"/>
    <row r="32134" ht="14.25" customHeight="1"/>
    <row r="32135" ht="14.25" customHeight="1"/>
    <row r="32136" ht="14.25" customHeight="1"/>
    <row r="32137" ht="14.25" customHeight="1"/>
    <row r="32138" ht="14.25" customHeight="1"/>
    <row r="32139" ht="14.25" customHeight="1"/>
    <row r="32140" ht="14.25" customHeight="1"/>
    <row r="32141" ht="14.25" customHeight="1"/>
    <row r="32142" ht="14.25" customHeight="1"/>
    <row r="32143" ht="14.25" customHeight="1"/>
    <row r="32144" ht="14.25" customHeight="1"/>
    <row r="32145" ht="14.25" customHeight="1"/>
    <row r="32146" ht="14.25" customHeight="1"/>
    <row r="32147" ht="14.25" customHeight="1"/>
    <row r="32148" ht="14.25" customHeight="1"/>
    <row r="32149" ht="14.25" customHeight="1"/>
    <row r="32150" ht="14.25" customHeight="1"/>
    <row r="32151" ht="14.25" customHeight="1"/>
    <row r="32152" ht="14.25" customHeight="1"/>
    <row r="32153" ht="14.25" customHeight="1"/>
    <row r="32154" ht="14.25" customHeight="1"/>
    <row r="32155" ht="14.25" customHeight="1"/>
    <row r="32156" ht="14.25" customHeight="1"/>
    <row r="32157" ht="14.25" customHeight="1"/>
    <row r="32158" ht="14.25" customHeight="1"/>
    <row r="32159" ht="14.25" customHeight="1"/>
    <row r="32160" ht="14.25" customHeight="1"/>
    <row r="32161" ht="14.25" customHeight="1"/>
    <row r="32162" ht="14.25" customHeight="1"/>
    <row r="32163" ht="14.25" customHeight="1"/>
    <row r="32164" ht="14.25" customHeight="1"/>
    <row r="32165" ht="14.25" customHeight="1"/>
    <row r="32166" ht="14.25" customHeight="1"/>
    <row r="32167" ht="14.25" customHeight="1"/>
    <row r="32168" ht="14.25" customHeight="1"/>
    <row r="32169" ht="14.25" customHeight="1"/>
    <row r="32170" ht="14.25" customHeight="1"/>
    <row r="32171" ht="14.25" customHeight="1"/>
    <row r="32172" ht="14.25" customHeight="1"/>
    <row r="32173" ht="14.25" customHeight="1"/>
    <row r="32174" ht="14.25" customHeight="1"/>
    <row r="32175" ht="14.25" customHeight="1"/>
    <row r="32176" ht="14.25" customHeight="1"/>
    <row r="32177" ht="14.25" customHeight="1"/>
    <row r="32178" ht="14.25" customHeight="1"/>
    <row r="32179" ht="14.25" customHeight="1"/>
    <row r="32180" ht="14.25" customHeight="1"/>
    <row r="32181" ht="14.25" customHeight="1"/>
    <row r="32182" ht="14.25" customHeight="1"/>
    <row r="32183" ht="14.25" customHeight="1"/>
    <row r="32184" ht="14.25" customHeight="1"/>
    <row r="32185" ht="14.25" customHeight="1"/>
    <row r="32186" ht="14.25" customHeight="1"/>
    <row r="32187" ht="14.25" customHeight="1"/>
    <row r="32188" ht="14.25" customHeight="1"/>
    <row r="32189" ht="14.25" customHeight="1"/>
    <row r="32190" ht="14.25" customHeight="1"/>
    <row r="32191" ht="14.25" customHeight="1"/>
    <row r="32192" ht="14.25" customHeight="1"/>
    <row r="32193" ht="14.25" customHeight="1"/>
    <row r="32194" ht="14.25" customHeight="1"/>
    <row r="32195" ht="14.25" customHeight="1"/>
    <row r="32196" ht="14.25" customHeight="1"/>
    <row r="32197" ht="14.25" customHeight="1"/>
    <row r="32198" ht="14.25" customHeight="1"/>
    <row r="32199" ht="14.25" customHeight="1"/>
    <row r="32200" ht="14.25" customHeight="1"/>
    <row r="32201" ht="14.25" customHeight="1"/>
    <row r="32202" ht="14.25" customHeight="1"/>
    <row r="32203" ht="14.25" customHeight="1"/>
    <row r="32204" ht="14.25" customHeight="1"/>
    <row r="32205" ht="14.25" customHeight="1"/>
    <row r="32206" ht="14.25" customHeight="1"/>
    <row r="32207" ht="14.25" customHeight="1"/>
    <row r="32208" ht="14.25" customHeight="1"/>
    <row r="32209" ht="14.25" customHeight="1"/>
    <row r="32210" ht="14.25" customHeight="1"/>
    <row r="32211" ht="14.25" customHeight="1"/>
    <row r="32212" ht="14.25" customHeight="1"/>
    <row r="32213" ht="14.25" customHeight="1"/>
    <row r="32214" ht="14.25" customHeight="1"/>
    <row r="32215" ht="14.25" customHeight="1"/>
    <row r="32216" ht="14.25" customHeight="1"/>
    <row r="32217" ht="14.25" customHeight="1"/>
    <row r="32218" ht="14.25" customHeight="1"/>
    <row r="32219" ht="14.25" customHeight="1"/>
    <row r="32220" ht="14.25" customHeight="1"/>
    <row r="32221" ht="14.25" customHeight="1"/>
    <row r="32222" ht="14.25" customHeight="1"/>
    <row r="32223" ht="14.25" customHeight="1"/>
    <row r="32224" ht="14.25" customHeight="1"/>
    <row r="32225" ht="14.25" customHeight="1"/>
    <row r="32226" ht="14.25" customHeight="1"/>
    <row r="32227" ht="14.25" customHeight="1"/>
    <row r="32228" ht="14.25" customHeight="1"/>
    <row r="32229" ht="14.25" customHeight="1"/>
    <row r="32230" ht="14.25" customHeight="1"/>
    <row r="32231" ht="14.25" customHeight="1"/>
    <row r="32232" ht="14.25" customHeight="1"/>
    <row r="32233" ht="14.25" customHeight="1"/>
    <row r="32234" ht="14.25" customHeight="1"/>
    <row r="32235" ht="14.25" customHeight="1"/>
    <row r="32236" ht="14.25" customHeight="1"/>
    <row r="32237" ht="14.25" customHeight="1"/>
    <row r="32238" ht="14.25" customHeight="1"/>
    <row r="32239" ht="14.25" customHeight="1"/>
    <row r="32240" ht="14.25" customHeight="1"/>
    <row r="32241" ht="14.25" customHeight="1"/>
    <row r="32242" ht="14.25" customHeight="1"/>
    <row r="32243" ht="14.25" customHeight="1"/>
    <row r="32244" ht="14.25" customHeight="1"/>
    <row r="32245" ht="14.25" customHeight="1"/>
    <row r="32246" ht="14.25" customHeight="1"/>
    <row r="32247" ht="14.25" customHeight="1"/>
    <row r="32248" ht="14.25" customHeight="1"/>
    <row r="32249" ht="14.25" customHeight="1"/>
    <row r="32250" ht="14.25" customHeight="1"/>
    <row r="32251" ht="14.25" customHeight="1"/>
    <row r="32252" ht="14.25" customHeight="1"/>
    <row r="32253" ht="14.25" customHeight="1"/>
    <row r="32254" ht="14.25" customHeight="1"/>
    <row r="32255" ht="14.25" customHeight="1"/>
    <row r="32256" ht="14.25" customHeight="1"/>
    <row r="32257" ht="14.25" customHeight="1"/>
    <row r="32258" ht="14.25" customHeight="1"/>
    <row r="32259" ht="14.25" customHeight="1"/>
    <row r="32260" ht="14.25" customHeight="1"/>
    <row r="32261" ht="14.25" customHeight="1"/>
    <row r="32262" ht="14.25" customHeight="1"/>
    <row r="32263" ht="14.25" customHeight="1"/>
    <row r="32264" ht="14.25" customHeight="1"/>
    <row r="32265" ht="14.25" customHeight="1"/>
    <row r="32266" ht="14.25" customHeight="1"/>
    <row r="32267" ht="14.25" customHeight="1"/>
    <row r="32268" ht="14.25" customHeight="1"/>
    <row r="32269" ht="14.25" customHeight="1"/>
    <row r="32270" ht="14.25" customHeight="1"/>
    <row r="32271" ht="14.25" customHeight="1"/>
    <row r="32272" ht="14.25" customHeight="1"/>
    <row r="32273" ht="14.25" customHeight="1"/>
    <row r="32274" ht="14.25" customHeight="1"/>
    <row r="32275" ht="14.25" customHeight="1"/>
    <row r="32276" ht="14.25" customHeight="1"/>
    <row r="32277" ht="14.25" customHeight="1"/>
    <row r="32278" ht="14.25" customHeight="1"/>
    <row r="32279" ht="14.25" customHeight="1"/>
    <row r="32280" ht="14.25" customHeight="1"/>
    <row r="32281" ht="14.25" customHeight="1"/>
    <row r="32282" ht="14.25" customHeight="1"/>
    <row r="32283" ht="14.25" customHeight="1"/>
    <row r="32284" ht="14.25" customHeight="1"/>
    <row r="32285" ht="14.25" customHeight="1"/>
    <row r="32286" ht="14.25" customHeight="1"/>
    <row r="32287" ht="14.25" customHeight="1"/>
    <row r="32288" ht="14.25" customHeight="1"/>
    <row r="32289" ht="14.25" customHeight="1"/>
    <row r="32290" ht="14.25" customHeight="1"/>
    <row r="32291" ht="14.25" customHeight="1"/>
    <row r="32292" ht="14.25" customHeight="1"/>
    <row r="32293" ht="14.25" customHeight="1"/>
    <row r="32294" ht="14.25" customHeight="1"/>
    <row r="32295" ht="14.25" customHeight="1"/>
    <row r="32296" ht="14.25" customHeight="1"/>
    <row r="32297" ht="14.25" customHeight="1"/>
    <row r="32298" ht="14.25" customHeight="1"/>
    <row r="32299" ht="14.25" customHeight="1"/>
    <row r="32300" ht="14.25" customHeight="1"/>
    <row r="32301" ht="14.25" customHeight="1"/>
    <row r="32302" ht="14.25" customHeight="1"/>
    <row r="32303" ht="14.25" customHeight="1"/>
    <row r="32304" ht="14.25" customHeight="1"/>
    <row r="32305" ht="14.25" customHeight="1"/>
    <row r="32306" ht="14.25" customHeight="1"/>
    <row r="32307" ht="14.25" customHeight="1"/>
    <row r="32308" ht="14.25" customHeight="1"/>
    <row r="32309" ht="14.25" customHeight="1"/>
    <row r="32310" ht="14.25" customHeight="1"/>
    <row r="32311" ht="14.25" customHeight="1"/>
    <row r="32312" ht="14.25" customHeight="1"/>
    <row r="32313" ht="14.25" customHeight="1"/>
    <row r="32314" ht="14.25" customHeight="1"/>
    <row r="32315" ht="14.25" customHeight="1"/>
    <row r="32316" ht="14.25" customHeight="1"/>
    <row r="32317" ht="14.25" customHeight="1"/>
    <row r="32318" ht="14.25" customHeight="1"/>
    <row r="32319" ht="14.25" customHeight="1"/>
    <row r="32320" ht="14.25" customHeight="1"/>
    <row r="32321" ht="14.25" customHeight="1"/>
    <row r="32322" ht="14.25" customHeight="1"/>
    <row r="32323" ht="14.25" customHeight="1"/>
    <row r="32324" ht="14.25" customHeight="1"/>
    <row r="32325" ht="14.25" customHeight="1"/>
    <row r="32326" ht="14.25" customHeight="1"/>
    <row r="32327" ht="14.25" customHeight="1"/>
    <row r="32328" ht="14.25" customHeight="1"/>
    <row r="32329" ht="14.25" customHeight="1"/>
    <row r="32330" ht="14.25" customHeight="1"/>
    <row r="32331" ht="14.25" customHeight="1"/>
    <row r="32332" ht="14.25" customHeight="1"/>
    <row r="32333" ht="14.25" customHeight="1"/>
    <row r="32334" ht="14.25" customHeight="1"/>
    <row r="32335" ht="14.25" customHeight="1"/>
    <row r="32336" ht="14.25" customHeight="1"/>
    <row r="32337" ht="14.25" customHeight="1"/>
    <row r="32338" ht="14.25" customHeight="1"/>
    <row r="32339" ht="14.25" customHeight="1"/>
    <row r="32340" ht="14.25" customHeight="1"/>
    <row r="32341" ht="14.25" customHeight="1"/>
    <row r="32342" ht="14.25" customHeight="1"/>
    <row r="32343" ht="14.25" customHeight="1"/>
    <row r="32344" ht="14.25" customHeight="1"/>
    <row r="32345" ht="14.25" customHeight="1"/>
    <row r="32346" ht="14.25" customHeight="1"/>
    <row r="32347" ht="14.25" customHeight="1"/>
    <row r="32348" ht="14.25" customHeight="1"/>
    <row r="32349" ht="14.25" customHeight="1"/>
    <row r="32350" ht="14.25" customHeight="1"/>
    <row r="32351" ht="14.25" customHeight="1"/>
    <row r="32352" ht="14.25" customHeight="1"/>
    <row r="32353" ht="14.25" customHeight="1"/>
    <row r="32354" ht="14.25" customHeight="1"/>
    <row r="32355" ht="14.25" customHeight="1"/>
    <row r="32356" ht="14.25" customHeight="1"/>
    <row r="32357" ht="14.25" customHeight="1"/>
    <row r="32358" ht="14.25" customHeight="1"/>
    <row r="32359" ht="14.25" customHeight="1"/>
    <row r="32360" ht="14.25" customHeight="1"/>
    <row r="32361" ht="14.25" customHeight="1"/>
    <row r="32362" ht="14.25" customHeight="1"/>
    <row r="32363" ht="14.25" customHeight="1"/>
    <row r="32364" ht="14.25" customHeight="1"/>
    <row r="32365" ht="14.25" customHeight="1"/>
    <row r="32366" ht="14.25" customHeight="1"/>
    <row r="32367" ht="14.25" customHeight="1"/>
    <row r="32368" ht="14.25" customHeight="1"/>
    <row r="32369" ht="14.25" customHeight="1"/>
    <row r="32370" ht="14.25" customHeight="1"/>
    <row r="32371" ht="14.25" customHeight="1"/>
    <row r="32372" ht="14.25" customHeight="1"/>
    <row r="32373" ht="14.25" customHeight="1"/>
    <row r="32374" ht="14.25" customHeight="1"/>
    <row r="32375" ht="14.25" customHeight="1"/>
    <row r="32376" ht="14.25" customHeight="1"/>
    <row r="32377" ht="14.25" customHeight="1"/>
    <row r="32378" ht="14.25" customHeight="1"/>
    <row r="32379" ht="14.25" customHeight="1"/>
    <row r="32380" ht="14.25" customHeight="1"/>
    <row r="32381" ht="14.25" customHeight="1"/>
    <row r="32382" ht="14.25" customHeight="1"/>
    <row r="32383" ht="14.25" customHeight="1"/>
    <row r="32384" ht="14.25" customHeight="1"/>
    <row r="32385" ht="14.25" customHeight="1"/>
    <row r="32386" ht="14.25" customHeight="1"/>
    <row r="32387" ht="14.25" customHeight="1"/>
    <row r="32388" ht="14.25" customHeight="1"/>
    <row r="32389" ht="14.25" customHeight="1"/>
    <row r="32390" ht="14.25" customHeight="1"/>
    <row r="32391" ht="14.25" customHeight="1"/>
    <row r="32392" ht="14.25" customHeight="1"/>
    <row r="32393" ht="14.25" customHeight="1"/>
    <row r="32394" ht="14.25" customHeight="1"/>
    <row r="32395" ht="14.25" customHeight="1"/>
    <row r="32396" ht="14.25" customHeight="1"/>
    <row r="32397" ht="14.25" customHeight="1"/>
    <row r="32398" ht="14.25" customHeight="1"/>
    <row r="32399" ht="14.25" customHeight="1"/>
    <row r="32400" ht="14.25" customHeight="1"/>
    <row r="32401" ht="14.25" customHeight="1"/>
    <row r="32402" ht="14.25" customHeight="1"/>
    <row r="32403" ht="14.25" customHeight="1"/>
    <row r="32404" ht="14.25" customHeight="1"/>
    <row r="32405" ht="14.25" customHeight="1"/>
    <row r="32406" ht="14.25" customHeight="1"/>
    <row r="32407" ht="14.25" customHeight="1"/>
    <row r="32408" ht="14.25" customHeight="1"/>
    <row r="32409" ht="14.25" customHeight="1"/>
    <row r="32410" ht="14.25" customHeight="1"/>
    <row r="32411" ht="14.25" customHeight="1"/>
    <row r="32412" ht="14.25" customHeight="1"/>
    <row r="32413" ht="14.25" customHeight="1"/>
    <row r="32414" ht="14.25" customHeight="1"/>
    <row r="32415" ht="14.25" customHeight="1"/>
    <row r="32416" ht="14.25" customHeight="1"/>
    <row r="32417" ht="14.25" customHeight="1"/>
    <row r="32418" ht="14.25" customHeight="1"/>
    <row r="32419" ht="14.25" customHeight="1"/>
    <row r="32420" ht="14.25" customHeight="1"/>
    <row r="32421" ht="14.25" customHeight="1"/>
    <row r="32422" ht="14.25" customHeight="1"/>
    <row r="32423" ht="14.25" customHeight="1"/>
    <row r="32424" ht="14.25" customHeight="1"/>
    <row r="32425" ht="14.25" customHeight="1"/>
    <row r="32426" ht="14.25" customHeight="1"/>
    <row r="32427" ht="14.25" customHeight="1"/>
    <row r="32428" ht="14.25" customHeight="1"/>
    <row r="32429" ht="14.25" customHeight="1"/>
    <row r="32430" ht="14.25" customHeight="1"/>
    <row r="32431" ht="14.25" customHeight="1"/>
    <row r="32432" ht="14.25" customHeight="1"/>
    <row r="32433" ht="14.25" customHeight="1"/>
    <row r="32434" ht="14.25" customHeight="1"/>
    <row r="32435" ht="14.25" customHeight="1"/>
    <row r="32436" ht="14.25" customHeight="1"/>
    <row r="32437" ht="14.25" customHeight="1"/>
    <row r="32438" ht="14.25" customHeight="1"/>
    <row r="32439" ht="14.25" customHeight="1"/>
    <row r="32440" ht="14.25" customHeight="1"/>
    <row r="32441" ht="14.25" customHeight="1"/>
    <row r="32442" ht="14.25" customHeight="1"/>
    <row r="32443" ht="14.25" customHeight="1"/>
    <row r="32444" ht="14.25" customHeight="1"/>
    <row r="32445" ht="14.25" customHeight="1"/>
    <row r="32446" ht="14.25" customHeight="1"/>
    <row r="32447" ht="14.25" customHeight="1"/>
    <row r="32448" ht="14.25" customHeight="1"/>
    <row r="32449" ht="14.25" customHeight="1"/>
    <row r="32450" ht="14.25" customHeight="1"/>
    <row r="32451" ht="14.25" customHeight="1"/>
    <row r="32452" ht="14.25" customHeight="1"/>
    <row r="32453" ht="14.25" customHeight="1"/>
    <row r="32454" ht="14.25" customHeight="1"/>
    <row r="32455" ht="14.25" customHeight="1"/>
    <row r="32456" ht="14.25" customHeight="1"/>
    <row r="32457" ht="14.25" customHeight="1"/>
    <row r="32458" ht="14.25" customHeight="1"/>
    <row r="32459" ht="14.25" customHeight="1"/>
    <row r="32460" ht="14.25" customHeight="1"/>
    <row r="32461" ht="14.25" customHeight="1"/>
    <row r="32462" ht="14.25" customHeight="1"/>
    <row r="32463" ht="14.25" customHeight="1"/>
    <row r="32464" ht="14.25" customHeight="1"/>
    <row r="32465" ht="14.25" customHeight="1"/>
    <row r="32466" ht="14.25" customHeight="1"/>
    <row r="32467" ht="14.25" customHeight="1"/>
    <row r="32468" ht="14.25" customHeight="1"/>
    <row r="32469" ht="14.25" customHeight="1"/>
    <row r="32470" ht="14.25" customHeight="1"/>
    <row r="32471" ht="14.25" customHeight="1"/>
    <row r="32472" ht="14.25" customHeight="1"/>
    <row r="32473" ht="14.25" customHeight="1"/>
    <row r="32474" ht="14.25" customHeight="1"/>
    <row r="32475" ht="14.25" customHeight="1"/>
    <row r="32476" ht="14.25" customHeight="1"/>
    <row r="32477" ht="14.25" customHeight="1"/>
    <row r="32478" ht="14.25" customHeight="1"/>
    <row r="32479" ht="14.25" customHeight="1"/>
    <row r="32480" ht="14.25" customHeight="1"/>
    <row r="32481" ht="14.25" customHeight="1"/>
    <row r="32482" ht="14.25" customHeight="1"/>
    <row r="32483" ht="14.25" customHeight="1"/>
    <row r="32484" ht="14.25" customHeight="1"/>
    <row r="32485" ht="14.25" customHeight="1"/>
    <row r="32486" ht="14.25" customHeight="1"/>
    <row r="32487" ht="14.25" customHeight="1"/>
    <row r="32488" ht="14.25" customHeight="1"/>
    <row r="32489" ht="14.25" customHeight="1"/>
    <row r="32490" ht="14.25" customHeight="1"/>
    <row r="32491" ht="14.25" customHeight="1"/>
    <row r="32492" ht="14.25" customHeight="1"/>
    <row r="32493" ht="14.25" customHeight="1"/>
    <row r="32494" ht="14.25" customHeight="1"/>
    <row r="32495" ht="14.25" customHeight="1"/>
    <row r="32496" ht="14.25" customHeight="1"/>
    <row r="32497" ht="14.25" customHeight="1"/>
    <row r="32498" ht="14.25" customHeight="1"/>
    <row r="32499" ht="14.25" customHeight="1"/>
    <row r="32500" ht="14.25" customHeight="1"/>
    <row r="32501" ht="14.25" customHeight="1"/>
    <row r="32502" ht="14.25" customHeight="1"/>
    <row r="32503" ht="14.25" customHeight="1"/>
    <row r="32504" ht="14.25" customHeight="1"/>
    <row r="32505" ht="14.25" customHeight="1"/>
    <row r="32506" ht="14.25" customHeight="1"/>
    <row r="32507" ht="14.25" customHeight="1"/>
    <row r="32508" ht="14.25" customHeight="1"/>
    <row r="32509" ht="14.25" customHeight="1"/>
    <row r="32510" ht="14.25" customHeight="1"/>
    <row r="32511" ht="14.25" customHeight="1"/>
    <row r="32512" ht="14.25" customHeight="1"/>
    <row r="32513" ht="14.25" customHeight="1"/>
    <row r="32514" ht="14.25" customHeight="1"/>
    <row r="32515" ht="14.25" customHeight="1"/>
    <row r="32516" ht="14.25" customHeight="1"/>
    <row r="32517" ht="14.25" customHeight="1"/>
    <row r="32518" ht="14.25" customHeight="1"/>
    <row r="32519" ht="14.25" customHeight="1"/>
    <row r="32520" ht="14.25" customHeight="1"/>
    <row r="32521" ht="14.25" customHeight="1"/>
    <row r="32522" ht="14.25" customHeight="1"/>
    <row r="32523" ht="14.25" customHeight="1"/>
    <row r="32524" ht="14.25" customHeight="1"/>
    <row r="32525" ht="14.25" customHeight="1"/>
    <row r="32526" ht="14.25" customHeight="1"/>
    <row r="32527" ht="14.25" customHeight="1"/>
    <row r="32528" ht="14.25" customHeight="1"/>
    <row r="32529" ht="14.25" customHeight="1"/>
    <row r="32530" ht="14.25" customHeight="1"/>
    <row r="32531" ht="14.25" customHeight="1"/>
    <row r="32532" ht="14.25" customHeight="1"/>
    <row r="32533" ht="14.25" customHeight="1"/>
    <row r="32534" ht="14.25" customHeight="1"/>
    <row r="32535" ht="14.25" customHeight="1"/>
    <row r="32536" ht="14.25" customHeight="1"/>
    <row r="32537" ht="14.25" customHeight="1"/>
    <row r="32538" ht="14.25" customHeight="1"/>
    <row r="32539" ht="14.25" customHeight="1"/>
    <row r="32540" ht="14.25" customHeight="1"/>
    <row r="32541" ht="14.25" customHeight="1"/>
    <row r="32542" ht="14.25" customHeight="1"/>
    <row r="32543" ht="14.25" customHeight="1"/>
    <row r="32544" ht="14.25" customHeight="1"/>
    <row r="32545" ht="14.25" customHeight="1"/>
    <row r="32546" ht="14.25" customHeight="1"/>
    <row r="32547" ht="14.25" customHeight="1"/>
    <row r="32548" ht="14.25" customHeight="1"/>
    <row r="32549" ht="14.25" customHeight="1"/>
    <row r="32550" ht="14.25" customHeight="1"/>
    <row r="32551" ht="14.25" customHeight="1"/>
    <row r="32552" ht="14.25" customHeight="1"/>
    <row r="32553" ht="14.25" customHeight="1"/>
    <row r="32554" ht="14.25" customHeight="1"/>
    <row r="32555" ht="14.25" customHeight="1"/>
    <row r="32556" ht="14.25" customHeight="1"/>
    <row r="32557" ht="14.25" customHeight="1"/>
    <row r="32558" ht="14.25" customHeight="1"/>
    <row r="32559" ht="14.25" customHeight="1"/>
    <row r="32560" ht="14.25" customHeight="1"/>
    <row r="32561" ht="14.25" customHeight="1"/>
    <row r="32562" ht="14.25" customHeight="1"/>
    <row r="32563" ht="14.25" customHeight="1"/>
    <row r="32564" ht="14.25" customHeight="1"/>
    <row r="32565" ht="14.25" customHeight="1"/>
    <row r="32566" ht="14.25" customHeight="1"/>
    <row r="32567" ht="14.25" customHeight="1"/>
    <row r="32568" ht="14.25" customHeight="1"/>
    <row r="32569" ht="14.25" customHeight="1"/>
    <row r="32570" ht="14.25" customHeight="1"/>
    <row r="32571" ht="14.25" customHeight="1"/>
    <row r="32572" ht="14.25" customHeight="1"/>
    <row r="32573" ht="14.25" customHeight="1"/>
    <row r="32574" ht="14.25" customHeight="1"/>
    <row r="32575" ht="14.25" customHeight="1"/>
    <row r="32576" ht="14.25" customHeight="1"/>
    <row r="32577" ht="14.25" customHeight="1"/>
    <row r="32578" ht="14.25" customHeight="1"/>
    <row r="32579" ht="14.25" customHeight="1"/>
    <row r="32580" ht="14.25" customHeight="1"/>
    <row r="32581" ht="14.25" customHeight="1"/>
    <row r="32582" ht="14.25" customHeight="1"/>
    <row r="32583" ht="14.25" customHeight="1"/>
    <row r="32584" ht="14.25" customHeight="1"/>
    <row r="32585" ht="14.25" customHeight="1"/>
    <row r="32586" ht="14.25" customHeight="1"/>
    <row r="32587" ht="14.25" customHeight="1"/>
    <row r="32588" ht="14.25" customHeight="1"/>
    <row r="32589" ht="14.25" customHeight="1"/>
    <row r="32590" ht="14.25" customHeight="1"/>
    <row r="32591" ht="14.25" customHeight="1"/>
    <row r="32592" ht="14.25" customHeight="1"/>
    <row r="32593" ht="14.25" customHeight="1"/>
    <row r="32594" ht="14.25" customHeight="1"/>
    <row r="32595" ht="14.25" customHeight="1"/>
    <row r="32596" ht="14.25" customHeight="1"/>
    <row r="32597" ht="14.25" customHeight="1"/>
    <row r="32598" ht="14.25" customHeight="1"/>
    <row r="32599" ht="14.25" customHeight="1"/>
    <row r="32600" ht="14.25" customHeight="1"/>
    <row r="32601" ht="14.25" customHeight="1"/>
    <row r="32602" ht="14.25" customHeight="1"/>
    <row r="32603" ht="14.25" customHeight="1"/>
    <row r="32604" ht="14.25" customHeight="1"/>
    <row r="32605" ht="14.25" customHeight="1"/>
    <row r="32606" ht="14.25" customHeight="1"/>
    <row r="32607" ht="14.25" customHeight="1"/>
    <row r="32608" ht="14.25" customHeight="1"/>
    <row r="32609" ht="14.25" customHeight="1"/>
    <row r="32610" ht="14.25" customHeight="1"/>
    <row r="32611" ht="14.25" customHeight="1"/>
    <row r="32612" ht="14.25" customHeight="1"/>
    <row r="32613" ht="14.25" customHeight="1"/>
    <row r="32614" ht="14.25" customHeight="1"/>
    <row r="32615" ht="14.25" customHeight="1"/>
    <row r="32616" ht="14.25" customHeight="1"/>
    <row r="32617" ht="14.25" customHeight="1"/>
    <row r="32618" ht="14.25" customHeight="1"/>
    <row r="32619" ht="14.25" customHeight="1"/>
    <row r="32620" ht="14.25" customHeight="1"/>
    <row r="32621" ht="14.25" customHeight="1"/>
    <row r="32622" ht="14.25" customHeight="1"/>
    <row r="32623" ht="14.25" customHeight="1"/>
    <row r="32624" ht="14.25" customHeight="1"/>
    <row r="32625" ht="14.25" customHeight="1"/>
    <row r="32626" ht="14.25" customHeight="1"/>
    <row r="32627" ht="14.25" customHeight="1"/>
    <row r="32628" ht="14.25" customHeight="1"/>
    <row r="32629" ht="14.25" customHeight="1"/>
    <row r="32630" ht="14.25" customHeight="1"/>
    <row r="32631" ht="14.25" customHeight="1"/>
    <row r="32632" ht="14.25" customHeight="1"/>
    <row r="32633" ht="14.25" customHeight="1"/>
    <row r="32634" ht="14.25" customHeight="1"/>
    <row r="32635" ht="14.25" customHeight="1"/>
    <row r="32636" ht="14.25" customHeight="1"/>
    <row r="32637" ht="14.25" customHeight="1"/>
    <row r="32638" ht="14.25" customHeight="1"/>
    <row r="32639" ht="14.25" customHeight="1"/>
    <row r="32640" ht="14.25" customHeight="1"/>
    <row r="32641" ht="14.25" customHeight="1"/>
    <row r="32642" ht="14.25" customHeight="1"/>
    <row r="32643" ht="14.25" customHeight="1"/>
    <row r="32644" ht="14.25" customHeight="1"/>
    <row r="32645" ht="14.25" customHeight="1"/>
    <row r="32646" ht="14.25" customHeight="1"/>
    <row r="32647" ht="14.25" customHeight="1"/>
    <row r="32648" ht="14.25" customHeight="1"/>
    <row r="32649" ht="14.25" customHeight="1"/>
    <row r="32650" ht="14.25" customHeight="1"/>
    <row r="32651" ht="14.25" customHeight="1"/>
    <row r="32652" ht="14.25" customHeight="1"/>
    <row r="32653" ht="14.25" customHeight="1"/>
    <row r="32654" ht="14.25" customHeight="1"/>
    <row r="32655" ht="14.25" customHeight="1"/>
    <row r="32656" ht="14.25" customHeight="1"/>
    <row r="32657" ht="14.25" customHeight="1"/>
    <row r="32658" ht="14.25" customHeight="1"/>
    <row r="32659" ht="14.25" customHeight="1"/>
    <row r="32660" ht="14.25" customHeight="1"/>
    <row r="32661" ht="14.25" customHeight="1"/>
    <row r="32662" ht="14.25" customHeight="1"/>
    <row r="32663" ht="14.25" customHeight="1"/>
    <row r="32664" ht="14.25" customHeight="1"/>
    <row r="32665" ht="14.25" customHeight="1"/>
    <row r="32666" ht="14.25" customHeight="1"/>
    <row r="32667" ht="14.25" customHeight="1"/>
    <row r="32668" ht="14.25" customHeight="1"/>
    <row r="32669" ht="14.25" customHeight="1"/>
    <row r="32670" ht="14.25" customHeight="1"/>
    <row r="32671" ht="14.25" customHeight="1"/>
    <row r="32672" ht="14.25" customHeight="1"/>
    <row r="32673" ht="14.25" customHeight="1"/>
    <row r="32674" ht="14.25" customHeight="1"/>
    <row r="32675" ht="14.25" customHeight="1"/>
    <row r="32676" ht="14.25" customHeight="1"/>
    <row r="32677" ht="14.25" customHeight="1"/>
    <row r="32678" ht="14.25" customHeight="1"/>
    <row r="32679" ht="14.25" customHeight="1"/>
    <row r="32680" ht="14.25" customHeight="1"/>
    <row r="32681" ht="14.25" customHeight="1"/>
    <row r="32682" ht="14.25" customHeight="1"/>
    <row r="32683" ht="14.25" customHeight="1"/>
    <row r="32684" ht="14.25" customHeight="1"/>
    <row r="32685" ht="14.25" customHeight="1"/>
    <row r="32686" ht="14.25" customHeight="1"/>
    <row r="32687" ht="14.25" customHeight="1"/>
    <row r="32688" ht="14.25" customHeight="1"/>
    <row r="32689" ht="14.25" customHeight="1"/>
    <row r="32690" ht="14.25" customHeight="1"/>
    <row r="32691" ht="14.25" customHeight="1"/>
    <row r="32692" ht="14.25" customHeight="1"/>
    <row r="32693" ht="14.25" customHeight="1"/>
    <row r="32694" ht="14.25" customHeight="1"/>
    <row r="32695" ht="14.25" customHeight="1"/>
    <row r="32696" ht="14.25" customHeight="1"/>
    <row r="32697" ht="14.25" customHeight="1"/>
    <row r="32698" ht="14.25" customHeight="1"/>
    <row r="32699" ht="14.25" customHeight="1"/>
    <row r="32700" ht="14.25" customHeight="1"/>
    <row r="32701" ht="14.25" customHeight="1"/>
    <row r="32702" ht="14.25" customHeight="1"/>
    <row r="32703" ht="14.25" customHeight="1"/>
    <row r="32704" ht="14.25" customHeight="1"/>
    <row r="32705" ht="14.25" customHeight="1"/>
    <row r="32706" ht="14.25" customHeight="1"/>
    <row r="32707" ht="14.25" customHeight="1"/>
    <row r="32708" ht="14.25" customHeight="1"/>
    <row r="32709" ht="14.25" customHeight="1"/>
    <row r="32710" ht="14.25" customHeight="1"/>
    <row r="32711" ht="14.25" customHeight="1"/>
    <row r="32712" ht="14.25" customHeight="1"/>
    <row r="32713" ht="14.25" customHeight="1"/>
    <row r="32714" ht="14.25" customHeight="1"/>
    <row r="32715" ht="14.25" customHeight="1"/>
    <row r="32716" ht="14.25" customHeight="1"/>
    <row r="32717" ht="14.25" customHeight="1"/>
    <row r="32718" ht="14.25" customHeight="1"/>
    <row r="32719" ht="14.25" customHeight="1"/>
    <row r="32720" ht="14.25" customHeight="1"/>
    <row r="32721" ht="14.25" customHeight="1"/>
    <row r="32722" ht="14.25" customHeight="1"/>
    <row r="32723" ht="14.25" customHeight="1"/>
    <row r="32724" ht="14.25" customHeight="1"/>
    <row r="32725" ht="14.25" customHeight="1"/>
    <row r="32726" ht="14.25" customHeight="1"/>
    <row r="32727" ht="14.25" customHeight="1"/>
    <row r="32728" ht="14.25" customHeight="1"/>
    <row r="32729" ht="14.25" customHeight="1"/>
    <row r="32730" ht="14.25" customHeight="1"/>
    <row r="32731" ht="14.25" customHeight="1"/>
    <row r="32732" ht="14.25" customHeight="1"/>
    <row r="32733" ht="14.25" customHeight="1"/>
    <row r="32734" ht="14.25" customHeight="1"/>
    <row r="32735" ht="14.25" customHeight="1"/>
    <row r="32736" ht="14.25" customHeight="1"/>
    <row r="32737" ht="14.25" customHeight="1"/>
    <row r="32738" ht="14.25" customHeight="1"/>
    <row r="32739" ht="14.25" customHeight="1"/>
    <row r="32740" ht="14.25" customHeight="1"/>
    <row r="32741" ht="14.25" customHeight="1"/>
    <row r="32742" ht="14.25" customHeight="1"/>
    <row r="32743" ht="14.25" customHeight="1"/>
    <row r="32744" ht="14.25" customHeight="1"/>
    <row r="32745" ht="14.25" customHeight="1"/>
    <row r="32746" ht="14.25" customHeight="1"/>
    <row r="32747" ht="14.25" customHeight="1"/>
    <row r="32748" ht="14.25" customHeight="1"/>
    <row r="32749" ht="14.25" customHeight="1"/>
    <row r="32750" ht="14.25" customHeight="1"/>
    <row r="32751" ht="14.25" customHeight="1"/>
    <row r="32752" ht="14.25" customHeight="1"/>
    <row r="32753" ht="14.25" customHeight="1"/>
    <row r="32754" ht="14.25" customHeight="1"/>
    <row r="32755" ht="14.25" customHeight="1"/>
    <row r="32756" ht="14.25" customHeight="1"/>
    <row r="32757" ht="14.25" customHeight="1"/>
    <row r="32758" ht="14.25" customHeight="1"/>
    <row r="32759" ht="14.25" customHeight="1"/>
    <row r="32760" ht="14.25" customHeight="1"/>
    <row r="32761" ht="14.25" customHeight="1"/>
    <row r="32762" ht="14.25" customHeight="1"/>
    <row r="32763" ht="14.25" customHeight="1"/>
    <row r="32764" ht="14.25" customHeight="1"/>
    <row r="32765" ht="14.25" customHeight="1"/>
    <row r="32766" ht="14.25" customHeight="1"/>
    <row r="32767" ht="14.25" customHeight="1"/>
    <row r="32768" ht="14.25" customHeight="1"/>
    <row r="32769" ht="14.25" customHeight="1"/>
    <row r="32770" ht="14.25" customHeight="1"/>
    <row r="32771" ht="14.25" customHeight="1"/>
    <row r="32772" ht="14.25" customHeight="1"/>
    <row r="32773" ht="14.25" customHeight="1"/>
    <row r="32774" ht="14.25" customHeight="1"/>
    <row r="32775" ht="14.25" customHeight="1"/>
    <row r="32776" ht="14.25" customHeight="1"/>
    <row r="32777" ht="14.25" customHeight="1"/>
    <row r="32778" ht="14.25" customHeight="1"/>
    <row r="32779" ht="14.25" customHeight="1"/>
    <row r="32780" ht="14.25" customHeight="1"/>
    <row r="32781" ht="14.25" customHeight="1"/>
    <row r="32782" ht="14.25" customHeight="1"/>
    <row r="32783" ht="14.25" customHeight="1"/>
    <row r="32784" ht="14.25" customHeight="1"/>
    <row r="32785" ht="14.25" customHeight="1"/>
    <row r="32786" ht="14.25" customHeight="1"/>
    <row r="32787" ht="14.25" customHeight="1"/>
    <row r="32788" ht="14.25" customHeight="1"/>
    <row r="32789" ht="14.25" customHeight="1"/>
    <row r="32790" ht="14.25" customHeight="1"/>
    <row r="32791" ht="14.25" customHeight="1"/>
    <row r="32792" ht="14.25" customHeight="1"/>
    <row r="32793" ht="14.25" customHeight="1"/>
    <row r="32794" ht="14.25" customHeight="1"/>
    <row r="32795" ht="14.25" customHeight="1"/>
    <row r="32796" ht="14.25" customHeight="1"/>
    <row r="32797" ht="14.25" customHeight="1"/>
    <row r="32798" ht="14.25" customHeight="1"/>
    <row r="32799" ht="14.25" customHeight="1"/>
    <row r="32800" ht="14.25" customHeight="1"/>
    <row r="32801" ht="14.25" customHeight="1"/>
    <row r="32802" ht="14.25" customHeight="1"/>
    <row r="32803" ht="14.25" customHeight="1"/>
    <row r="32804" ht="14.25" customHeight="1"/>
    <row r="32805" ht="14.25" customHeight="1"/>
    <row r="32806" ht="14.25" customHeight="1"/>
    <row r="32807" ht="14.25" customHeight="1"/>
    <row r="32808" ht="14.25" customHeight="1"/>
    <row r="32809" ht="14.25" customHeight="1"/>
    <row r="32810" ht="14.25" customHeight="1"/>
    <row r="32811" ht="14.25" customHeight="1"/>
    <row r="32812" ht="14.25" customHeight="1"/>
    <row r="32813" ht="14.25" customHeight="1"/>
    <row r="32814" ht="14.25" customHeight="1"/>
    <row r="32815" ht="14.25" customHeight="1"/>
    <row r="32816" ht="14.25" customHeight="1"/>
    <row r="32817" ht="14.25" customHeight="1"/>
    <row r="32818" ht="14.25" customHeight="1"/>
    <row r="32819" ht="14.25" customHeight="1"/>
    <row r="32820" ht="14.25" customHeight="1"/>
    <row r="32821" ht="14.25" customHeight="1"/>
    <row r="32822" ht="14.25" customHeight="1"/>
    <row r="32823" ht="14.25" customHeight="1"/>
    <row r="32824" ht="14.25" customHeight="1"/>
    <row r="32825" ht="14.25" customHeight="1"/>
    <row r="32826" ht="14.25" customHeight="1"/>
    <row r="32827" ht="14.25" customHeight="1"/>
    <row r="32828" ht="14.25" customHeight="1"/>
    <row r="32829" ht="14.25" customHeight="1"/>
    <row r="32830" ht="14.25" customHeight="1"/>
    <row r="32831" ht="14.25" customHeight="1"/>
    <row r="32832" ht="14.25" customHeight="1"/>
    <row r="32833" ht="14.25" customHeight="1"/>
    <row r="32834" ht="14.25" customHeight="1"/>
    <row r="32835" ht="14.25" customHeight="1"/>
    <row r="32836" ht="14.25" customHeight="1"/>
    <row r="32837" ht="14.25" customHeight="1"/>
    <row r="32838" ht="14.25" customHeight="1"/>
    <row r="32839" ht="14.25" customHeight="1"/>
    <row r="32840" ht="14.25" customHeight="1"/>
    <row r="32841" ht="14.25" customHeight="1"/>
    <row r="32842" ht="14.25" customHeight="1"/>
    <row r="32843" ht="14.25" customHeight="1"/>
    <row r="32844" ht="14.25" customHeight="1"/>
    <row r="32845" ht="14.25" customHeight="1"/>
    <row r="32846" ht="14.25" customHeight="1"/>
    <row r="32847" ht="14.25" customHeight="1"/>
    <row r="32848" ht="14.25" customHeight="1"/>
    <row r="32849" ht="14.25" customHeight="1"/>
    <row r="32850" ht="14.25" customHeight="1"/>
    <row r="32851" ht="14.25" customHeight="1"/>
    <row r="32852" ht="14.25" customHeight="1"/>
    <row r="32853" ht="14.25" customHeight="1"/>
    <row r="32854" ht="14.25" customHeight="1"/>
    <row r="32855" ht="14.25" customHeight="1"/>
    <row r="32856" ht="14.25" customHeight="1"/>
    <row r="32857" ht="14.25" customHeight="1"/>
    <row r="32858" ht="14.25" customHeight="1"/>
    <row r="32859" ht="14.25" customHeight="1"/>
    <row r="32860" ht="14.25" customHeight="1"/>
    <row r="32861" ht="14.25" customHeight="1"/>
    <row r="32862" ht="14.25" customHeight="1"/>
    <row r="32863" ht="14.25" customHeight="1"/>
    <row r="32864" ht="14.25" customHeight="1"/>
    <row r="32865" ht="14.25" customHeight="1"/>
    <row r="32866" ht="14.25" customHeight="1"/>
    <row r="32867" ht="14.25" customHeight="1"/>
    <row r="32868" ht="14.25" customHeight="1"/>
    <row r="32869" ht="14.25" customHeight="1"/>
    <row r="32870" ht="14.25" customHeight="1"/>
    <row r="32871" ht="14.25" customHeight="1"/>
    <row r="32872" ht="14.25" customHeight="1"/>
    <row r="32873" ht="14.25" customHeight="1"/>
    <row r="32874" ht="14.25" customHeight="1"/>
    <row r="32875" ht="14.25" customHeight="1"/>
    <row r="32876" ht="14.25" customHeight="1"/>
    <row r="32877" ht="14.25" customHeight="1"/>
    <row r="32878" ht="14.25" customHeight="1"/>
    <row r="32879" ht="14.25" customHeight="1"/>
    <row r="32880" ht="14.25" customHeight="1"/>
    <row r="32881" ht="14.25" customHeight="1"/>
    <row r="32882" ht="14.25" customHeight="1"/>
    <row r="32883" ht="14.25" customHeight="1"/>
    <row r="32884" ht="14.25" customHeight="1"/>
    <row r="32885" ht="14.25" customHeight="1"/>
    <row r="32886" ht="14.25" customHeight="1"/>
    <row r="32887" ht="14.25" customHeight="1"/>
    <row r="32888" ht="14.25" customHeight="1"/>
    <row r="32889" ht="14.25" customHeight="1"/>
    <row r="32890" ht="14.25" customHeight="1"/>
    <row r="32891" ht="14.25" customHeight="1"/>
    <row r="32892" ht="14.25" customHeight="1"/>
    <row r="32893" ht="14.25" customHeight="1"/>
    <row r="32894" ht="14.25" customHeight="1"/>
    <row r="32895" ht="14.25" customHeight="1"/>
    <row r="32896" ht="14.25" customHeight="1"/>
    <row r="32897" ht="14.25" customHeight="1"/>
    <row r="32898" ht="14.25" customHeight="1"/>
    <row r="32899" ht="14.25" customHeight="1"/>
    <row r="32900" ht="14.25" customHeight="1"/>
    <row r="32901" ht="14.25" customHeight="1"/>
    <row r="32902" ht="14.25" customHeight="1"/>
    <row r="32903" ht="14.25" customHeight="1"/>
    <row r="32904" ht="14.25" customHeight="1"/>
    <row r="32905" ht="14.25" customHeight="1"/>
    <row r="32906" ht="14.25" customHeight="1"/>
    <row r="32907" ht="14.25" customHeight="1"/>
    <row r="32908" ht="14.25" customHeight="1"/>
    <row r="32909" ht="14.25" customHeight="1"/>
    <row r="32910" ht="14.25" customHeight="1"/>
    <row r="32911" ht="14.25" customHeight="1"/>
    <row r="32912" ht="14.25" customHeight="1"/>
    <row r="32913" ht="14.25" customHeight="1"/>
    <row r="32914" ht="14.25" customHeight="1"/>
    <row r="32915" ht="14.25" customHeight="1"/>
    <row r="32916" ht="14.25" customHeight="1"/>
    <row r="32917" ht="14.25" customHeight="1"/>
    <row r="32918" ht="14.25" customHeight="1"/>
    <row r="32919" ht="14.25" customHeight="1"/>
    <row r="32920" ht="14.25" customHeight="1"/>
    <row r="32921" ht="14.25" customHeight="1"/>
    <row r="32922" ht="14.25" customHeight="1"/>
    <row r="32923" ht="14.25" customHeight="1"/>
    <row r="32924" ht="14.25" customHeight="1"/>
    <row r="32925" ht="14.25" customHeight="1"/>
    <row r="32926" ht="14.25" customHeight="1"/>
    <row r="32927" ht="14.25" customHeight="1"/>
    <row r="32928" ht="14.25" customHeight="1"/>
    <row r="32929" ht="14.25" customHeight="1"/>
    <row r="32930" ht="14.25" customHeight="1"/>
    <row r="32931" ht="14.25" customHeight="1"/>
    <row r="32932" ht="14.25" customHeight="1"/>
    <row r="32933" ht="14.25" customHeight="1"/>
    <row r="32934" ht="14.25" customHeight="1"/>
    <row r="32935" ht="14.25" customHeight="1"/>
    <row r="32936" ht="14.25" customHeight="1"/>
    <row r="32937" ht="14.25" customHeight="1"/>
    <row r="32938" ht="14.25" customHeight="1"/>
    <row r="32939" ht="14.25" customHeight="1"/>
    <row r="32940" ht="14.25" customHeight="1"/>
    <row r="32941" ht="14.25" customHeight="1"/>
    <row r="32942" ht="14.25" customHeight="1"/>
    <row r="32943" ht="14.25" customHeight="1"/>
    <row r="32944" ht="14.25" customHeight="1"/>
    <row r="32945" ht="14.25" customHeight="1"/>
    <row r="32946" ht="14.25" customHeight="1"/>
    <row r="32947" ht="14.25" customHeight="1"/>
    <row r="32948" ht="14.25" customHeight="1"/>
    <row r="32949" ht="14.25" customHeight="1"/>
    <row r="32950" ht="14.25" customHeight="1"/>
    <row r="32951" ht="14.25" customHeight="1"/>
    <row r="32952" ht="14.25" customHeight="1"/>
    <row r="32953" ht="14.25" customHeight="1"/>
    <row r="32954" ht="14.25" customHeight="1"/>
    <row r="32955" ht="14.25" customHeight="1"/>
    <row r="32956" ht="14.25" customHeight="1"/>
    <row r="32957" ht="14.25" customHeight="1"/>
    <row r="32958" ht="14.25" customHeight="1"/>
    <row r="32959" ht="14.25" customHeight="1"/>
    <row r="32960" ht="14.25" customHeight="1"/>
    <row r="32961" ht="14.25" customHeight="1"/>
    <row r="32962" ht="14.25" customHeight="1"/>
    <row r="32963" ht="14.25" customHeight="1"/>
    <row r="32964" ht="14.25" customHeight="1"/>
    <row r="32965" ht="14.25" customHeight="1"/>
    <row r="32966" ht="14.25" customHeight="1"/>
    <row r="32967" ht="14.25" customHeight="1"/>
    <row r="32968" ht="14.25" customHeight="1"/>
    <row r="32969" ht="14.25" customHeight="1"/>
    <row r="32970" ht="14.25" customHeight="1"/>
    <row r="32971" ht="14.25" customHeight="1"/>
    <row r="32972" ht="14.25" customHeight="1"/>
    <row r="32973" ht="14.25" customHeight="1"/>
    <row r="32974" ht="14.25" customHeight="1"/>
    <row r="32975" ht="14.25" customHeight="1"/>
    <row r="32976" ht="14.25" customHeight="1"/>
    <row r="32977" ht="14.25" customHeight="1"/>
    <row r="32978" ht="14.25" customHeight="1"/>
    <row r="32979" ht="14.25" customHeight="1"/>
    <row r="32980" ht="14.25" customHeight="1"/>
    <row r="32981" ht="14.25" customHeight="1"/>
    <row r="32982" ht="14.25" customHeight="1"/>
    <row r="32983" ht="14.25" customHeight="1"/>
    <row r="32984" ht="14.25" customHeight="1"/>
    <row r="32985" ht="14.25" customHeight="1"/>
    <row r="32986" ht="14.25" customHeight="1"/>
    <row r="32987" ht="14.25" customHeight="1"/>
    <row r="32988" ht="14.25" customHeight="1"/>
    <row r="32989" ht="14.25" customHeight="1"/>
    <row r="32990" ht="14.25" customHeight="1"/>
    <row r="32991" ht="14.25" customHeight="1"/>
    <row r="32992" ht="14.25" customHeight="1"/>
    <row r="32993" ht="14.25" customHeight="1"/>
    <row r="32994" ht="14.25" customHeight="1"/>
    <row r="32995" ht="14.25" customHeight="1"/>
    <row r="32996" ht="14.25" customHeight="1"/>
    <row r="32997" ht="14.25" customHeight="1"/>
    <row r="32998" ht="14.25" customHeight="1"/>
    <row r="32999" ht="14.25" customHeight="1"/>
    <row r="33000" ht="14.25" customHeight="1"/>
    <row r="33001" ht="14.25" customHeight="1"/>
    <row r="33002" ht="14.25" customHeight="1"/>
    <row r="33003" ht="14.25" customHeight="1"/>
    <row r="33004" ht="14.25" customHeight="1"/>
    <row r="33005" ht="14.25" customHeight="1"/>
    <row r="33006" ht="14.25" customHeight="1"/>
    <row r="33007" ht="14.25" customHeight="1"/>
    <row r="33008" ht="14.25" customHeight="1"/>
    <row r="33009" ht="14.25" customHeight="1"/>
    <row r="33010" ht="14.25" customHeight="1"/>
    <row r="33011" ht="14.25" customHeight="1"/>
    <row r="33012" ht="14.25" customHeight="1"/>
    <row r="33013" ht="14.25" customHeight="1"/>
    <row r="33014" ht="14.25" customHeight="1"/>
    <row r="33015" ht="14.25" customHeight="1"/>
    <row r="33016" ht="14.25" customHeight="1"/>
    <row r="33017" ht="14.25" customHeight="1"/>
    <row r="33018" ht="14.25" customHeight="1"/>
    <row r="33019" ht="14.25" customHeight="1"/>
    <row r="33020" ht="14.25" customHeight="1"/>
    <row r="33021" ht="14.25" customHeight="1"/>
    <row r="33022" ht="14.25" customHeight="1"/>
    <row r="33023" ht="14.25" customHeight="1"/>
    <row r="33024" ht="14.25" customHeight="1"/>
    <row r="33025" ht="14.25" customHeight="1"/>
    <row r="33026" ht="14.25" customHeight="1"/>
    <row r="33027" ht="14.25" customHeight="1"/>
    <row r="33028" ht="14.25" customHeight="1"/>
    <row r="33029" ht="14.25" customHeight="1"/>
    <row r="33030" ht="14.25" customHeight="1"/>
    <row r="33031" ht="14.25" customHeight="1"/>
    <row r="33032" ht="14.25" customHeight="1"/>
    <row r="33033" ht="14.25" customHeight="1"/>
    <row r="33034" ht="14.25" customHeight="1"/>
    <row r="33035" ht="14.25" customHeight="1"/>
    <row r="33036" ht="14.25" customHeight="1"/>
    <row r="33037" ht="14.25" customHeight="1"/>
    <row r="33038" ht="14.25" customHeight="1"/>
    <row r="33039" ht="14.25" customHeight="1"/>
    <row r="33040" ht="14.25" customHeight="1"/>
    <row r="33041" ht="14.25" customHeight="1"/>
    <row r="33042" ht="14.25" customHeight="1"/>
    <row r="33043" ht="14.25" customHeight="1"/>
    <row r="33044" ht="14.25" customHeight="1"/>
    <row r="33045" ht="14.25" customHeight="1"/>
    <row r="33046" ht="14.25" customHeight="1"/>
    <row r="33047" ht="14.25" customHeight="1"/>
    <row r="33048" ht="14.25" customHeight="1"/>
    <row r="33049" ht="14.25" customHeight="1"/>
    <row r="33050" ht="14.25" customHeight="1"/>
    <row r="33051" ht="14.25" customHeight="1"/>
    <row r="33052" ht="14.25" customHeight="1"/>
    <row r="33053" ht="14.25" customHeight="1"/>
    <row r="33054" ht="14.25" customHeight="1"/>
    <row r="33055" ht="14.25" customHeight="1"/>
    <row r="33056" ht="14.25" customHeight="1"/>
    <row r="33057" ht="14.25" customHeight="1"/>
    <row r="33058" ht="14.25" customHeight="1"/>
    <row r="33059" ht="14.25" customHeight="1"/>
    <row r="33060" ht="14.25" customHeight="1"/>
    <row r="33061" ht="14.25" customHeight="1"/>
    <row r="33062" ht="14.25" customHeight="1"/>
    <row r="33063" ht="14.25" customHeight="1"/>
    <row r="33064" ht="14.25" customHeight="1"/>
    <row r="33065" ht="14.25" customHeight="1"/>
    <row r="33066" ht="14.25" customHeight="1"/>
    <row r="33067" ht="14.25" customHeight="1"/>
    <row r="33068" ht="14.25" customHeight="1"/>
    <row r="33069" ht="14.25" customHeight="1"/>
    <row r="33070" ht="14.25" customHeight="1"/>
    <row r="33071" ht="14.25" customHeight="1"/>
    <row r="33072" ht="14.25" customHeight="1"/>
    <row r="33073" ht="14.25" customHeight="1"/>
    <row r="33074" ht="14.25" customHeight="1"/>
    <row r="33075" ht="14.25" customHeight="1"/>
    <row r="33076" ht="14.25" customHeight="1"/>
    <row r="33077" ht="14.25" customHeight="1"/>
    <row r="33078" ht="14.25" customHeight="1"/>
    <row r="33079" ht="14.25" customHeight="1"/>
    <row r="33080" ht="14.25" customHeight="1"/>
    <row r="33081" ht="14.25" customHeight="1"/>
    <row r="33082" ht="14.25" customHeight="1"/>
    <row r="33083" ht="14.25" customHeight="1"/>
    <row r="33084" ht="14.25" customHeight="1"/>
    <row r="33085" ht="14.25" customHeight="1"/>
    <row r="33086" ht="14.25" customHeight="1"/>
    <row r="33087" ht="14.25" customHeight="1"/>
    <row r="33088" ht="14.25" customHeight="1"/>
    <row r="33089" ht="14.25" customHeight="1"/>
    <row r="33090" ht="14.25" customHeight="1"/>
    <row r="33091" ht="14.25" customHeight="1"/>
    <row r="33092" ht="14.25" customHeight="1"/>
    <row r="33093" ht="14.25" customHeight="1"/>
    <row r="33094" ht="14.25" customHeight="1"/>
    <row r="33095" ht="14.25" customHeight="1"/>
    <row r="33096" ht="14.25" customHeight="1"/>
    <row r="33097" ht="14.25" customHeight="1"/>
    <row r="33098" ht="14.25" customHeight="1"/>
    <row r="33099" ht="14.25" customHeight="1"/>
    <row r="33100" ht="14.25" customHeight="1"/>
    <row r="33101" ht="14.25" customHeight="1"/>
    <row r="33102" ht="14.25" customHeight="1"/>
    <row r="33103" ht="14.25" customHeight="1"/>
    <row r="33104" ht="14.25" customHeight="1"/>
    <row r="33105" ht="14.25" customHeight="1"/>
    <row r="33106" ht="14.25" customHeight="1"/>
    <row r="33107" ht="14.25" customHeight="1"/>
    <row r="33108" ht="14.25" customHeight="1"/>
    <row r="33109" ht="14.25" customHeight="1"/>
    <row r="33110" ht="14.25" customHeight="1"/>
    <row r="33111" ht="14.25" customHeight="1"/>
    <row r="33112" ht="14.25" customHeight="1"/>
    <row r="33113" ht="14.25" customHeight="1"/>
    <row r="33114" ht="14.25" customHeight="1"/>
    <row r="33115" ht="14.25" customHeight="1"/>
    <row r="33116" ht="14.25" customHeight="1"/>
    <row r="33117" ht="14.25" customHeight="1"/>
    <row r="33118" ht="14.25" customHeight="1"/>
    <row r="33119" ht="14.25" customHeight="1"/>
    <row r="33120" ht="14.25" customHeight="1"/>
    <row r="33121" ht="14.25" customHeight="1"/>
    <row r="33122" ht="14.25" customHeight="1"/>
    <row r="33123" ht="14.25" customHeight="1"/>
    <row r="33124" ht="14.25" customHeight="1"/>
    <row r="33125" ht="14.25" customHeight="1"/>
    <row r="33126" ht="14.25" customHeight="1"/>
    <row r="33127" ht="14.25" customHeight="1"/>
    <row r="33128" ht="14.25" customHeight="1"/>
    <row r="33129" ht="14.25" customHeight="1"/>
    <row r="33130" ht="14.25" customHeight="1"/>
    <row r="33131" ht="14.25" customHeight="1"/>
    <row r="33132" ht="14.25" customHeight="1"/>
    <row r="33133" ht="14.25" customHeight="1"/>
    <row r="33134" ht="14.25" customHeight="1"/>
    <row r="33135" ht="14.25" customHeight="1"/>
    <row r="33136" ht="14.25" customHeight="1"/>
    <row r="33137" ht="14.25" customHeight="1"/>
    <row r="33138" ht="14.25" customHeight="1"/>
    <row r="33139" ht="14.25" customHeight="1"/>
    <row r="33140" ht="14.25" customHeight="1"/>
    <row r="33141" ht="14.25" customHeight="1"/>
    <row r="33142" ht="14.25" customHeight="1"/>
    <row r="33143" ht="14.25" customHeight="1"/>
    <row r="33144" ht="14.25" customHeight="1"/>
    <row r="33145" ht="14.25" customHeight="1"/>
    <row r="33146" ht="14.25" customHeight="1"/>
    <row r="33147" ht="14.25" customHeight="1"/>
    <row r="33148" ht="14.25" customHeight="1"/>
    <row r="33149" ht="14.25" customHeight="1"/>
    <row r="33150" ht="14.25" customHeight="1"/>
    <row r="33151" ht="14.25" customHeight="1"/>
    <row r="33152" ht="14.25" customHeight="1"/>
    <row r="33153" ht="14.25" customHeight="1"/>
    <row r="33154" ht="14.25" customHeight="1"/>
    <row r="33155" ht="14.25" customHeight="1"/>
    <row r="33156" ht="14.25" customHeight="1"/>
    <row r="33157" ht="14.25" customHeight="1"/>
    <row r="33158" ht="14.25" customHeight="1"/>
    <row r="33159" ht="14.25" customHeight="1"/>
    <row r="33160" ht="14.25" customHeight="1"/>
    <row r="33161" ht="14.25" customHeight="1"/>
    <row r="33162" ht="14.25" customHeight="1"/>
    <row r="33163" ht="14.25" customHeight="1"/>
    <row r="33164" ht="14.25" customHeight="1"/>
    <row r="33165" ht="14.25" customHeight="1"/>
    <row r="33166" ht="14.25" customHeight="1"/>
    <row r="33167" ht="14.25" customHeight="1"/>
    <row r="33168" ht="14.25" customHeight="1"/>
    <row r="33169" ht="14.25" customHeight="1"/>
    <row r="33170" ht="14.25" customHeight="1"/>
    <row r="33171" ht="14.25" customHeight="1"/>
    <row r="33172" ht="14.25" customHeight="1"/>
    <row r="33173" ht="14.25" customHeight="1"/>
    <row r="33174" ht="14.25" customHeight="1"/>
    <row r="33175" ht="14.25" customHeight="1"/>
    <row r="33176" ht="14.25" customHeight="1"/>
    <row r="33177" ht="14.25" customHeight="1"/>
    <row r="33178" ht="14.25" customHeight="1"/>
    <row r="33179" ht="14.25" customHeight="1"/>
    <row r="33180" ht="14.25" customHeight="1"/>
    <row r="33181" ht="14.25" customHeight="1"/>
    <row r="33182" ht="14.25" customHeight="1"/>
    <row r="33183" ht="14.25" customHeight="1"/>
    <row r="33184" ht="14.25" customHeight="1"/>
    <row r="33185" ht="14.25" customHeight="1"/>
    <row r="33186" ht="14.25" customHeight="1"/>
    <row r="33187" ht="14.25" customHeight="1"/>
    <row r="33188" ht="14.25" customHeight="1"/>
    <row r="33189" ht="14.25" customHeight="1"/>
    <row r="33190" ht="14.25" customHeight="1"/>
    <row r="33191" ht="14.25" customHeight="1"/>
    <row r="33192" ht="14.25" customHeight="1"/>
    <row r="33193" ht="14.25" customHeight="1"/>
    <row r="33194" ht="14.25" customHeight="1"/>
    <row r="33195" ht="14.25" customHeight="1"/>
    <row r="33196" ht="14.25" customHeight="1"/>
    <row r="33197" ht="14.25" customHeight="1"/>
    <row r="33198" ht="14.25" customHeight="1"/>
    <row r="33199" ht="14.25" customHeight="1"/>
    <row r="33200" ht="14.25" customHeight="1"/>
    <row r="33201" ht="14.25" customHeight="1"/>
    <row r="33202" ht="14.25" customHeight="1"/>
    <row r="33203" ht="14.25" customHeight="1"/>
    <row r="33204" ht="14.25" customHeight="1"/>
    <row r="33205" ht="14.25" customHeight="1"/>
    <row r="33206" ht="14.25" customHeight="1"/>
    <row r="33207" ht="14.25" customHeight="1"/>
    <row r="33208" ht="14.25" customHeight="1"/>
    <row r="33209" ht="14.25" customHeight="1"/>
    <row r="33210" ht="14.25" customHeight="1"/>
    <row r="33211" ht="14.25" customHeight="1"/>
    <row r="33212" ht="14.25" customHeight="1"/>
    <row r="33213" ht="14.25" customHeight="1"/>
    <row r="33214" ht="14.25" customHeight="1"/>
    <row r="33215" ht="14.25" customHeight="1"/>
    <row r="33216" ht="14.25" customHeight="1"/>
    <row r="33217" ht="14.25" customHeight="1"/>
    <row r="33218" ht="14.25" customHeight="1"/>
    <row r="33219" ht="14.25" customHeight="1"/>
    <row r="33220" ht="14.25" customHeight="1"/>
    <row r="33221" ht="14.25" customHeight="1"/>
    <row r="33222" ht="14.25" customHeight="1"/>
    <row r="33223" ht="14.25" customHeight="1"/>
    <row r="33224" ht="14.25" customHeight="1"/>
    <row r="33225" ht="14.25" customHeight="1"/>
    <row r="33226" ht="14.25" customHeight="1"/>
    <row r="33227" ht="14.25" customHeight="1"/>
    <row r="33228" ht="14.25" customHeight="1"/>
    <row r="33229" ht="14.25" customHeight="1"/>
    <row r="33230" ht="14.25" customHeight="1"/>
    <row r="33231" ht="14.25" customHeight="1"/>
    <row r="33232" ht="14.25" customHeight="1"/>
    <row r="33233" ht="14.25" customHeight="1"/>
    <row r="33234" ht="14.25" customHeight="1"/>
    <row r="33235" ht="14.25" customHeight="1"/>
    <row r="33236" ht="14.25" customHeight="1"/>
    <row r="33237" ht="14.25" customHeight="1"/>
    <row r="33238" ht="14.25" customHeight="1"/>
    <row r="33239" ht="14.25" customHeight="1"/>
    <row r="33240" ht="14.25" customHeight="1"/>
    <row r="33241" ht="14.25" customHeight="1"/>
    <row r="33242" ht="14.25" customHeight="1"/>
    <row r="33243" ht="14.25" customHeight="1"/>
    <row r="33244" ht="14.25" customHeight="1"/>
    <row r="33245" ht="14.25" customHeight="1"/>
    <row r="33246" ht="14.25" customHeight="1"/>
    <row r="33247" ht="14.25" customHeight="1"/>
    <row r="33248" ht="14.25" customHeight="1"/>
    <row r="33249" ht="14.25" customHeight="1"/>
    <row r="33250" ht="14.25" customHeight="1"/>
    <row r="33251" ht="14.25" customHeight="1"/>
    <row r="33252" ht="14.25" customHeight="1"/>
    <row r="33253" ht="14.25" customHeight="1"/>
    <row r="33254" ht="14.25" customHeight="1"/>
    <row r="33255" ht="14.25" customHeight="1"/>
    <row r="33256" ht="14.25" customHeight="1"/>
    <row r="33257" ht="14.25" customHeight="1"/>
    <row r="33258" ht="14.25" customHeight="1"/>
    <row r="33259" ht="14.25" customHeight="1"/>
    <row r="33260" ht="14.25" customHeight="1"/>
    <row r="33261" ht="14.25" customHeight="1"/>
    <row r="33262" ht="14.25" customHeight="1"/>
    <row r="33263" ht="14.25" customHeight="1"/>
    <row r="33264" ht="14.25" customHeight="1"/>
    <row r="33265" ht="14.25" customHeight="1"/>
    <row r="33266" ht="14.25" customHeight="1"/>
    <row r="33267" ht="14.25" customHeight="1"/>
    <row r="33268" ht="14.25" customHeight="1"/>
    <row r="33269" ht="14.25" customHeight="1"/>
    <row r="33270" ht="14.25" customHeight="1"/>
    <row r="33271" ht="14.25" customHeight="1"/>
    <row r="33272" ht="14.25" customHeight="1"/>
    <row r="33273" ht="14.25" customHeight="1"/>
    <row r="33274" ht="14.25" customHeight="1"/>
    <row r="33275" ht="14.25" customHeight="1"/>
    <row r="33276" ht="14.25" customHeight="1"/>
    <row r="33277" ht="14.25" customHeight="1"/>
    <row r="33278" ht="14.25" customHeight="1"/>
    <row r="33279" ht="14.25" customHeight="1"/>
    <row r="33280" ht="14.25" customHeight="1"/>
    <row r="33281" ht="14.25" customHeight="1"/>
    <row r="33282" ht="14.25" customHeight="1"/>
    <row r="33283" ht="14.25" customHeight="1"/>
    <row r="33284" ht="14.25" customHeight="1"/>
    <row r="33285" ht="14.25" customHeight="1"/>
    <row r="33286" ht="14.25" customHeight="1"/>
    <row r="33287" ht="14.25" customHeight="1"/>
    <row r="33288" ht="14.25" customHeight="1"/>
    <row r="33289" ht="14.25" customHeight="1"/>
    <row r="33290" ht="14.25" customHeight="1"/>
    <row r="33291" ht="14.25" customHeight="1"/>
    <row r="33292" ht="14.25" customHeight="1"/>
    <row r="33293" ht="14.25" customHeight="1"/>
    <row r="33294" ht="14.25" customHeight="1"/>
    <row r="33295" ht="14.25" customHeight="1"/>
    <row r="33296" ht="14.25" customHeight="1"/>
    <row r="33297" ht="14.25" customHeight="1"/>
    <row r="33298" ht="14.25" customHeight="1"/>
    <row r="33299" ht="14.25" customHeight="1"/>
    <row r="33300" ht="14.25" customHeight="1"/>
    <row r="33301" ht="14.25" customHeight="1"/>
    <row r="33302" ht="14.25" customHeight="1"/>
    <row r="33303" ht="14.25" customHeight="1"/>
    <row r="33304" ht="14.25" customHeight="1"/>
    <row r="33305" ht="14.25" customHeight="1"/>
    <row r="33306" ht="14.25" customHeight="1"/>
    <row r="33307" ht="14.25" customHeight="1"/>
    <row r="33308" ht="14.25" customHeight="1"/>
    <row r="33309" ht="14.25" customHeight="1"/>
    <row r="33310" ht="14.25" customHeight="1"/>
    <row r="33311" ht="14.25" customHeight="1"/>
    <row r="33312" ht="14.25" customHeight="1"/>
    <row r="33313" ht="14.25" customHeight="1"/>
    <row r="33314" ht="14.25" customHeight="1"/>
    <row r="33315" ht="14.25" customHeight="1"/>
    <row r="33316" ht="14.25" customHeight="1"/>
    <row r="33317" ht="14.25" customHeight="1"/>
    <row r="33318" ht="14.25" customHeight="1"/>
    <row r="33319" ht="14.25" customHeight="1"/>
    <row r="33320" ht="14.25" customHeight="1"/>
    <row r="33321" ht="14.25" customHeight="1"/>
    <row r="33322" ht="14.25" customHeight="1"/>
    <row r="33323" ht="14.25" customHeight="1"/>
    <row r="33324" ht="14.25" customHeight="1"/>
    <row r="33325" ht="14.25" customHeight="1"/>
    <row r="33326" ht="14.25" customHeight="1"/>
    <row r="33327" ht="14.25" customHeight="1"/>
    <row r="33328" ht="14.25" customHeight="1"/>
    <row r="33329" ht="14.25" customHeight="1"/>
    <row r="33330" ht="14.25" customHeight="1"/>
    <row r="33331" ht="14.25" customHeight="1"/>
    <row r="33332" ht="14.25" customHeight="1"/>
    <row r="33333" ht="14.25" customHeight="1"/>
    <row r="33334" ht="14.25" customHeight="1"/>
    <row r="33335" ht="14.25" customHeight="1"/>
    <row r="33336" ht="14.25" customHeight="1"/>
    <row r="33337" ht="14.25" customHeight="1"/>
    <row r="33338" ht="14.25" customHeight="1"/>
    <row r="33339" ht="14.25" customHeight="1"/>
    <row r="33340" ht="14.25" customHeight="1"/>
    <row r="33341" ht="14.25" customHeight="1"/>
    <row r="33342" ht="14.25" customHeight="1"/>
    <row r="33343" ht="14.25" customHeight="1"/>
    <row r="33344" ht="14.25" customHeight="1"/>
    <row r="33345" ht="14.25" customHeight="1"/>
    <row r="33346" ht="14.25" customHeight="1"/>
    <row r="33347" ht="14.25" customHeight="1"/>
    <row r="33348" ht="14.25" customHeight="1"/>
    <row r="33349" ht="14.25" customHeight="1"/>
    <row r="33350" ht="14.25" customHeight="1"/>
    <row r="33351" ht="14.25" customHeight="1"/>
    <row r="33352" ht="14.25" customHeight="1"/>
    <row r="33353" ht="14.25" customHeight="1"/>
    <row r="33354" ht="14.25" customHeight="1"/>
    <row r="33355" ht="14.25" customHeight="1"/>
    <row r="33356" ht="14.25" customHeight="1"/>
    <row r="33357" ht="14.25" customHeight="1"/>
    <row r="33358" ht="14.25" customHeight="1"/>
    <row r="33359" ht="14.25" customHeight="1"/>
    <row r="33360" ht="14.25" customHeight="1"/>
    <row r="33361" ht="14.25" customHeight="1"/>
    <row r="33362" ht="14.25" customHeight="1"/>
    <row r="33363" ht="14.25" customHeight="1"/>
    <row r="33364" ht="14.25" customHeight="1"/>
    <row r="33365" ht="14.25" customHeight="1"/>
    <row r="33366" ht="14.25" customHeight="1"/>
    <row r="33367" ht="14.25" customHeight="1"/>
    <row r="33368" ht="14.25" customHeight="1"/>
    <row r="33369" ht="14.25" customHeight="1"/>
    <row r="33370" ht="14.25" customHeight="1"/>
    <row r="33371" ht="14.25" customHeight="1"/>
    <row r="33372" ht="14.25" customHeight="1"/>
    <row r="33373" ht="14.25" customHeight="1"/>
    <row r="33374" ht="14.25" customHeight="1"/>
    <row r="33375" ht="14.25" customHeight="1"/>
    <row r="33376" ht="14.25" customHeight="1"/>
    <row r="33377" ht="14.25" customHeight="1"/>
    <row r="33378" ht="14.25" customHeight="1"/>
    <row r="33379" ht="14.25" customHeight="1"/>
    <row r="33380" ht="14.25" customHeight="1"/>
    <row r="33381" ht="14.25" customHeight="1"/>
    <row r="33382" ht="14.25" customHeight="1"/>
    <row r="33383" ht="14.25" customHeight="1"/>
    <row r="33384" ht="14.25" customHeight="1"/>
    <row r="33385" ht="14.25" customHeight="1"/>
    <row r="33386" ht="14.25" customHeight="1"/>
    <row r="33387" ht="14.25" customHeight="1"/>
    <row r="33388" ht="14.25" customHeight="1"/>
    <row r="33389" ht="14.25" customHeight="1"/>
    <row r="33390" ht="14.25" customHeight="1"/>
    <row r="33391" ht="14.25" customHeight="1"/>
    <row r="33392" ht="14.25" customHeight="1"/>
    <row r="33393" ht="14.25" customHeight="1"/>
    <row r="33394" ht="14.25" customHeight="1"/>
    <row r="33395" ht="14.25" customHeight="1"/>
    <row r="33396" ht="14.25" customHeight="1"/>
    <row r="33397" ht="14.25" customHeight="1"/>
    <row r="33398" ht="14.25" customHeight="1"/>
    <row r="33399" ht="14.25" customHeight="1"/>
    <row r="33400" ht="14.25" customHeight="1"/>
    <row r="33401" ht="14.25" customHeight="1"/>
    <row r="33402" ht="14.25" customHeight="1"/>
    <row r="33403" ht="14.25" customHeight="1"/>
    <row r="33404" ht="14.25" customHeight="1"/>
    <row r="33405" ht="14.25" customHeight="1"/>
    <row r="33406" ht="14.25" customHeight="1"/>
    <row r="33407" ht="14.25" customHeight="1"/>
    <row r="33408" ht="14.25" customHeight="1"/>
    <row r="33409" ht="14.25" customHeight="1"/>
    <row r="33410" ht="14.25" customHeight="1"/>
    <row r="33411" ht="14.25" customHeight="1"/>
    <row r="33412" ht="14.25" customHeight="1"/>
    <row r="33413" ht="14.25" customHeight="1"/>
    <row r="33414" ht="14.25" customHeight="1"/>
    <row r="33415" ht="14.25" customHeight="1"/>
    <row r="33416" ht="14.25" customHeight="1"/>
    <row r="33417" ht="14.25" customHeight="1"/>
    <row r="33418" ht="14.25" customHeight="1"/>
    <row r="33419" ht="14.25" customHeight="1"/>
    <row r="33420" ht="14.25" customHeight="1"/>
    <row r="33421" ht="14.25" customHeight="1"/>
    <row r="33422" ht="14.25" customHeight="1"/>
    <row r="33423" ht="14.25" customHeight="1"/>
    <row r="33424" ht="14.25" customHeight="1"/>
    <row r="33425" ht="14.25" customHeight="1"/>
    <row r="33426" ht="14.25" customHeight="1"/>
    <row r="33427" ht="14.25" customHeight="1"/>
    <row r="33428" ht="14.25" customHeight="1"/>
    <row r="33429" ht="14.25" customHeight="1"/>
    <row r="33430" ht="14.25" customHeight="1"/>
    <row r="33431" ht="14.25" customHeight="1"/>
    <row r="33432" ht="14.25" customHeight="1"/>
    <row r="33433" ht="14.25" customHeight="1"/>
    <row r="33434" ht="14.25" customHeight="1"/>
    <row r="33435" ht="14.25" customHeight="1"/>
    <row r="33436" ht="14.25" customHeight="1"/>
    <row r="33437" ht="14.25" customHeight="1"/>
    <row r="33438" ht="14.25" customHeight="1"/>
    <row r="33439" ht="14.25" customHeight="1"/>
    <row r="33440" ht="14.25" customHeight="1"/>
    <row r="33441" ht="14.25" customHeight="1"/>
    <row r="33442" ht="14.25" customHeight="1"/>
    <row r="33443" ht="14.25" customHeight="1"/>
    <row r="33444" ht="14.25" customHeight="1"/>
    <row r="33445" ht="14.25" customHeight="1"/>
    <row r="33446" ht="14.25" customHeight="1"/>
    <row r="33447" ht="14.25" customHeight="1"/>
    <row r="33448" ht="14.25" customHeight="1"/>
    <row r="33449" ht="14.25" customHeight="1"/>
    <row r="33450" ht="14.25" customHeight="1"/>
    <row r="33451" ht="14.25" customHeight="1"/>
    <row r="33452" ht="14.25" customHeight="1"/>
    <row r="33453" ht="14.25" customHeight="1"/>
    <row r="33454" ht="14.25" customHeight="1"/>
    <row r="33455" ht="14.25" customHeight="1"/>
    <row r="33456" ht="14.25" customHeight="1"/>
    <row r="33457" ht="14.25" customHeight="1"/>
    <row r="33458" ht="14.25" customHeight="1"/>
    <row r="33459" ht="14.25" customHeight="1"/>
    <row r="33460" ht="14.25" customHeight="1"/>
    <row r="33461" ht="14.25" customHeight="1"/>
    <row r="33462" ht="14.25" customHeight="1"/>
    <row r="33463" ht="14.25" customHeight="1"/>
    <row r="33464" ht="14.25" customHeight="1"/>
    <row r="33465" ht="14.25" customHeight="1"/>
    <row r="33466" ht="14.25" customHeight="1"/>
    <row r="33467" ht="14.25" customHeight="1"/>
    <row r="33468" ht="14.25" customHeight="1"/>
    <row r="33469" ht="14.25" customHeight="1"/>
    <row r="33470" ht="14.25" customHeight="1"/>
    <row r="33471" ht="14.25" customHeight="1"/>
    <row r="33472" ht="14.25" customHeight="1"/>
    <row r="33473" ht="14.25" customHeight="1"/>
    <row r="33474" ht="14.25" customHeight="1"/>
    <row r="33475" ht="14.25" customHeight="1"/>
    <row r="33476" ht="14.25" customHeight="1"/>
    <row r="33477" ht="14.25" customHeight="1"/>
    <row r="33478" ht="14.25" customHeight="1"/>
    <row r="33479" ht="14.25" customHeight="1"/>
    <row r="33480" ht="14.25" customHeight="1"/>
    <row r="33481" ht="14.25" customHeight="1"/>
    <row r="33482" ht="14.25" customHeight="1"/>
    <row r="33483" ht="14.25" customHeight="1"/>
    <row r="33484" ht="14.25" customHeight="1"/>
    <row r="33485" ht="14.25" customHeight="1"/>
    <row r="33486" ht="14.25" customHeight="1"/>
    <row r="33487" ht="14.25" customHeight="1"/>
    <row r="33488" ht="14.25" customHeight="1"/>
    <row r="33489" ht="14.25" customHeight="1"/>
    <row r="33490" ht="14.25" customHeight="1"/>
    <row r="33491" ht="14.25" customHeight="1"/>
    <row r="33492" ht="14.25" customHeight="1"/>
    <row r="33493" ht="14.25" customHeight="1"/>
    <row r="33494" ht="14.25" customHeight="1"/>
    <row r="33495" ht="14.25" customHeight="1"/>
    <row r="33496" ht="14.25" customHeight="1"/>
    <row r="33497" ht="14.25" customHeight="1"/>
    <row r="33498" ht="14.25" customHeight="1"/>
    <row r="33499" ht="14.25" customHeight="1"/>
    <row r="33500" ht="14.25" customHeight="1"/>
    <row r="33501" ht="14.25" customHeight="1"/>
    <row r="33502" ht="14.25" customHeight="1"/>
    <row r="33503" ht="14.25" customHeight="1"/>
    <row r="33504" ht="14.25" customHeight="1"/>
    <row r="33505" ht="14.25" customHeight="1"/>
    <row r="33506" ht="14.25" customHeight="1"/>
    <row r="33507" ht="14.25" customHeight="1"/>
    <row r="33508" ht="14.25" customHeight="1"/>
    <row r="33509" ht="14.25" customHeight="1"/>
    <row r="33510" ht="14.25" customHeight="1"/>
    <row r="33511" ht="14.25" customHeight="1"/>
    <row r="33512" ht="14.25" customHeight="1"/>
    <row r="33513" ht="14.25" customHeight="1"/>
    <row r="33514" ht="14.25" customHeight="1"/>
    <row r="33515" ht="14.25" customHeight="1"/>
    <row r="33516" ht="14.25" customHeight="1"/>
    <row r="33517" ht="14.25" customHeight="1"/>
    <row r="33518" ht="14.25" customHeight="1"/>
    <row r="33519" ht="14.25" customHeight="1"/>
    <row r="33520" ht="14.25" customHeight="1"/>
    <row r="33521" ht="14.25" customHeight="1"/>
    <row r="33522" ht="14.25" customHeight="1"/>
    <row r="33523" ht="14.25" customHeight="1"/>
    <row r="33524" ht="14.25" customHeight="1"/>
    <row r="33525" ht="14.25" customHeight="1"/>
    <row r="33526" ht="14.25" customHeight="1"/>
    <row r="33527" ht="14.25" customHeight="1"/>
    <row r="33528" ht="14.25" customHeight="1"/>
    <row r="33529" ht="14.25" customHeight="1"/>
    <row r="33530" ht="14.25" customHeight="1"/>
    <row r="33531" ht="14.25" customHeight="1"/>
    <row r="33532" ht="14.25" customHeight="1"/>
    <row r="33533" ht="14.25" customHeight="1"/>
    <row r="33534" ht="14.25" customHeight="1"/>
    <row r="33535" ht="14.25" customHeight="1"/>
    <row r="33536" ht="14.25" customHeight="1"/>
    <row r="33537" ht="14.25" customHeight="1"/>
    <row r="33538" ht="14.25" customHeight="1"/>
    <row r="33539" ht="14.25" customHeight="1"/>
    <row r="33540" ht="14.25" customHeight="1"/>
    <row r="33541" ht="14.25" customHeight="1"/>
    <row r="33542" ht="14.25" customHeight="1"/>
    <row r="33543" ht="14.25" customHeight="1"/>
    <row r="33544" ht="14.25" customHeight="1"/>
    <row r="33545" ht="14.25" customHeight="1"/>
    <row r="33546" ht="14.25" customHeight="1"/>
    <row r="33547" ht="14.25" customHeight="1"/>
    <row r="33548" ht="14.25" customHeight="1"/>
    <row r="33549" ht="14.25" customHeight="1"/>
    <row r="33550" ht="14.25" customHeight="1"/>
    <row r="33551" ht="14.25" customHeight="1"/>
    <row r="33552" ht="14.25" customHeight="1"/>
    <row r="33553" ht="14.25" customHeight="1"/>
    <row r="33554" ht="14.25" customHeight="1"/>
    <row r="33555" ht="14.25" customHeight="1"/>
    <row r="33556" ht="14.25" customHeight="1"/>
    <row r="33557" ht="14.25" customHeight="1"/>
    <row r="33558" ht="14.25" customHeight="1"/>
    <row r="33559" ht="14.25" customHeight="1"/>
    <row r="33560" ht="14.25" customHeight="1"/>
    <row r="33561" ht="14.25" customHeight="1"/>
    <row r="33562" ht="14.25" customHeight="1"/>
    <row r="33563" ht="14.25" customHeight="1"/>
    <row r="33564" ht="14.25" customHeight="1"/>
    <row r="33565" ht="14.25" customHeight="1"/>
    <row r="33566" ht="14.25" customHeight="1"/>
    <row r="33567" ht="14.25" customHeight="1"/>
    <row r="33568" ht="14.25" customHeight="1"/>
    <row r="33569" ht="14.25" customHeight="1"/>
    <row r="33570" ht="14.25" customHeight="1"/>
    <row r="33571" ht="14.25" customHeight="1"/>
    <row r="33572" ht="14.25" customHeight="1"/>
    <row r="33573" ht="14.25" customHeight="1"/>
    <row r="33574" ht="14.25" customHeight="1"/>
    <row r="33575" ht="14.25" customHeight="1"/>
    <row r="33576" ht="14.25" customHeight="1"/>
    <row r="33577" ht="14.25" customHeight="1"/>
    <row r="33578" ht="14.25" customHeight="1"/>
    <row r="33579" ht="14.25" customHeight="1"/>
    <row r="33580" ht="14.25" customHeight="1"/>
    <row r="33581" ht="14.25" customHeight="1"/>
    <row r="33582" ht="14.25" customHeight="1"/>
    <row r="33583" ht="14.25" customHeight="1"/>
    <row r="33584" ht="14.25" customHeight="1"/>
    <row r="33585" ht="14.25" customHeight="1"/>
    <row r="33586" ht="14.25" customHeight="1"/>
    <row r="33587" ht="14.25" customHeight="1"/>
    <row r="33588" ht="14.25" customHeight="1"/>
    <row r="33589" ht="14.25" customHeight="1"/>
    <row r="33590" ht="14.25" customHeight="1"/>
    <row r="33591" ht="14.25" customHeight="1"/>
    <row r="33592" ht="14.25" customHeight="1"/>
    <row r="33593" ht="14.25" customHeight="1"/>
    <row r="33594" ht="14.25" customHeight="1"/>
    <row r="33595" ht="14.25" customHeight="1"/>
    <row r="33596" ht="14.25" customHeight="1"/>
    <row r="33597" ht="14.25" customHeight="1"/>
    <row r="33598" ht="14.25" customHeight="1"/>
    <row r="33599" ht="14.25" customHeight="1"/>
    <row r="33600" ht="14.25" customHeight="1"/>
    <row r="33601" ht="14.25" customHeight="1"/>
    <row r="33602" ht="14.25" customHeight="1"/>
    <row r="33603" ht="14.25" customHeight="1"/>
    <row r="33604" ht="14.25" customHeight="1"/>
    <row r="33605" ht="14.25" customHeight="1"/>
    <row r="33606" ht="14.25" customHeight="1"/>
    <row r="33607" ht="14.25" customHeight="1"/>
    <row r="33608" ht="14.25" customHeight="1"/>
    <row r="33609" ht="14.25" customHeight="1"/>
    <row r="33610" ht="14.25" customHeight="1"/>
    <row r="33611" ht="14.25" customHeight="1"/>
    <row r="33612" ht="14.25" customHeight="1"/>
    <row r="33613" ht="14.25" customHeight="1"/>
    <row r="33614" ht="14.25" customHeight="1"/>
    <row r="33615" ht="14.25" customHeight="1"/>
    <row r="33616" ht="14.25" customHeight="1"/>
    <row r="33617" ht="14.25" customHeight="1"/>
    <row r="33618" ht="14.25" customHeight="1"/>
    <row r="33619" ht="14.25" customHeight="1"/>
    <row r="33620" ht="14.25" customHeight="1"/>
    <row r="33621" ht="14.25" customHeight="1"/>
    <row r="33622" ht="14.25" customHeight="1"/>
    <row r="33623" ht="14.25" customHeight="1"/>
    <row r="33624" ht="14.25" customHeight="1"/>
    <row r="33625" ht="14.25" customHeight="1"/>
    <row r="33626" ht="14.25" customHeight="1"/>
    <row r="33627" ht="14.25" customHeight="1"/>
    <row r="33628" ht="14.25" customHeight="1"/>
    <row r="33629" ht="14.25" customHeight="1"/>
    <row r="33630" ht="14.25" customHeight="1"/>
    <row r="33631" ht="14.25" customHeight="1"/>
    <row r="33632" ht="14.25" customHeight="1"/>
    <row r="33633" ht="14.25" customHeight="1"/>
    <row r="33634" ht="14.25" customHeight="1"/>
    <row r="33635" ht="14.25" customHeight="1"/>
    <row r="33636" ht="14.25" customHeight="1"/>
    <row r="33637" ht="14.25" customHeight="1"/>
    <row r="33638" ht="14.25" customHeight="1"/>
    <row r="33639" ht="14.25" customHeight="1"/>
    <row r="33640" ht="14.25" customHeight="1"/>
    <row r="33641" ht="14.25" customHeight="1"/>
    <row r="33642" ht="14.25" customHeight="1"/>
    <row r="33643" ht="14.25" customHeight="1"/>
    <row r="33644" ht="14.25" customHeight="1"/>
    <row r="33645" ht="14.25" customHeight="1"/>
    <row r="33646" ht="14.25" customHeight="1"/>
    <row r="33647" ht="14.25" customHeight="1"/>
    <row r="33648" ht="14.25" customHeight="1"/>
    <row r="33649" ht="14.25" customHeight="1"/>
    <row r="33650" ht="14.25" customHeight="1"/>
    <row r="33651" ht="14.25" customHeight="1"/>
    <row r="33652" ht="14.25" customHeight="1"/>
    <row r="33653" ht="14.25" customHeight="1"/>
    <row r="33654" ht="14.25" customHeight="1"/>
    <row r="33655" ht="14.25" customHeight="1"/>
    <row r="33656" ht="14.25" customHeight="1"/>
    <row r="33657" ht="14.25" customHeight="1"/>
    <row r="33658" ht="14.25" customHeight="1"/>
    <row r="33659" ht="14.25" customHeight="1"/>
    <row r="33660" ht="14.25" customHeight="1"/>
    <row r="33661" ht="14.25" customHeight="1"/>
    <row r="33662" ht="14.25" customHeight="1"/>
    <row r="33663" ht="14.25" customHeight="1"/>
    <row r="33664" ht="14.25" customHeight="1"/>
    <row r="33665" ht="14.25" customHeight="1"/>
    <row r="33666" ht="14.25" customHeight="1"/>
    <row r="33667" ht="14.25" customHeight="1"/>
    <row r="33668" ht="14.25" customHeight="1"/>
    <row r="33669" ht="14.25" customHeight="1"/>
    <row r="33670" ht="14.25" customHeight="1"/>
    <row r="33671" ht="14.25" customHeight="1"/>
    <row r="33672" ht="14.25" customHeight="1"/>
    <row r="33673" ht="14.25" customHeight="1"/>
    <row r="33674" ht="14.25" customHeight="1"/>
    <row r="33675" ht="14.25" customHeight="1"/>
    <row r="33676" ht="14.25" customHeight="1"/>
    <row r="33677" ht="14.25" customHeight="1"/>
    <row r="33678" ht="14.25" customHeight="1"/>
    <row r="33679" ht="14.25" customHeight="1"/>
    <row r="33680" ht="14.25" customHeight="1"/>
    <row r="33681" ht="14.25" customHeight="1"/>
    <row r="33682" ht="14.25" customHeight="1"/>
    <row r="33683" ht="14.25" customHeight="1"/>
    <row r="33684" ht="14.25" customHeight="1"/>
    <row r="33685" ht="14.25" customHeight="1"/>
    <row r="33686" ht="14.25" customHeight="1"/>
    <row r="33687" ht="14.25" customHeight="1"/>
    <row r="33688" ht="14.25" customHeight="1"/>
    <row r="33689" ht="14.25" customHeight="1"/>
    <row r="33690" ht="14.25" customHeight="1"/>
    <row r="33691" ht="14.25" customHeight="1"/>
    <row r="33692" ht="14.25" customHeight="1"/>
    <row r="33693" ht="14.25" customHeight="1"/>
    <row r="33694" ht="14.25" customHeight="1"/>
    <row r="33695" ht="14.25" customHeight="1"/>
    <row r="33696" ht="14.25" customHeight="1"/>
    <row r="33697" ht="14.25" customHeight="1"/>
    <row r="33698" ht="14.25" customHeight="1"/>
    <row r="33699" ht="14.25" customHeight="1"/>
    <row r="33700" ht="14.25" customHeight="1"/>
    <row r="33701" ht="14.25" customHeight="1"/>
    <row r="33702" ht="14.25" customHeight="1"/>
    <row r="33703" ht="14.25" customHeight="1"/>
    <row r="33704" ht="14.25" customHeight="1"/>
    <row r="33705" ht="14.25" customHeight="1"/>
    <row r="33706" ht="14.25" customHeight="1"/>
    <row r="33707" ht="14.25" customHeight="1"/>
    <row r="33708" ht="14.25" customHeight="1"/>
    <row r="33709" ht="14.25" customHeight="1"/>
    <row r="33710" ht="14.25" customHeight="1"/>
    <row r="33711" ht="14.25" customHeight="1"/>
    <row r="33712" ht="14.25" customHeight="1"/>
    <row r="33713" ht="14.25" customHeight="1"/>
    <row r="33714" ht="14.25" customHeight="1"/>
    <row r="33715" ht="14.25" customHeight="1"/>
    <row r="33716" ht="14.25" customHeight="1"/>
    <row r="33717" ht="14.25" customHeight="1"/>
    <row r="33718" ht="14.25" customHeight="1"/>
    <row r="33719" ht="14.25" customHeight="1"/>
    <row r="33720" ht="14.25" customHeight="1"/>
    <row r="33721" ht="14.25" customHeight="1"/>
    <row r="33722" ht="14.25" customHeight="1"/>
    <row r="33723" ht="14.25" customHeight="1"/>
    <row r="33724" ht="14.25" customHeight="1"/>
    <row r="33725" ht="14.25" customHeight="1"/>
    <row r="33726" ht="14.25" customHeight="1"/>
    <row r="33727" ht="14.25" customHeight="1"/>
    <row r="33728" ht="14.25" customHeight="1"/>
    <row r="33729" ht="14.25" customHeight="1"/>
    <row r="33730" ht="14.25" customHeight="1"/>
    <row r="33731" ht="14.25" customHeight="1"/>
    <row r="33732" ht="14.25" customHeight="1"/>
    <row r="33733" ht="14.25" customHeight="1"/>
    <row r="33734" ht="14.25" customHeight="1"/>
    <row r="33735" ht="14.25" customHeight="1"/>
    <row r="33736" ht="14.25" customHeight="1"/>
    <row r="33737" ht="14.25" customHeight="1"/>
    <row r="33738" ht="14.25" customHeight="1"/>
    <row r="33739" ht="14.25" customHeight="1"/>
    <row r="33740" ht="14.25" customHeight="1"/>
    <row r="33741" ht="14.25" customHeight="1"/>
    <row r="33742" ht="14.25" customHeight="1"/>
    <row r="33743" ht="14.25" customHeight="1"/>
    <row r="33744" ht="14.25" customHeight="1"/>
    <row r="33745" ht="14.25" customHeight="1"/>
    <row r="33746" ht="14.25" customHeight="1"/>
    <row r="33747" ht="14.25" customHeight="1"/>
    <row r="33748" ht="14.25" customHeight="1"/>
    <row r="33749" ht="14.25" customHeight="1"/>
    <row r="33750" ht="14.25" customHeight="1"/>
    <row r="33751" ht="14.25" customHeight="1"/>
    <row r="33752" ht="14.25" customHeight="1"/>
    <row r="33753" ht="14.25" customHeight="1"/>
    <row r="33754" ht="14.25" customHeight="1"/>
    <row r="33755" ht="14.25" customHeight="1"/>
    <row r="33756" ht="14.25" customHeight="1"/>
    <row r="33757" ht="14.25" customHeight="1"/>
    <row r="33758" ht="14.25" customHeight="1"/>
    <row r="33759" ht="14.25" customHeight="1"/>
    <row r="33760" ht="14.25" customHeight="1"/>
    <row r="33761" ht="14.25" customHeight="1"/>
    <row r="33762" ht="14.25" customHeight="1"/>
    <row r="33763" ht="14.25" customHeight="1"/>
    <row r="33764" ht="14.25" customHeight="1"/>
    <row r="33765" ht="14.25" customHeight="1"/>
    <row r="33766" ht="14.25" customHeight="1"/>
    <row r="33767" ht="14.25" customHeight="1"/>
    <row r="33768" ht="14.25" customHeight="1"/>
    <row r="33769" ht="14.25" customHeight="1"/>
    <row r="33770" ht="14.25" customHeight="1"/>
    <row r="33771" ht="14.25" customHeight="1"/>
    <row r="33772" ht="14.25" customHeight="1"/>
    <row r="33773" ht="14.25" customHeight="1"/>
    <row r="33774" ht="14.25" customHeight="1"/>
    <row r="33775" ht="14.25" customHeight="1"/>
    <row r="33776" ht="14.25" customHeight="1"/>
    <row r="33777" ht="14.25" customHeight="1"/>
    <row r="33778" ht="14.25" customHeight="1"/>
    <row r="33779" ht="14.25" customHeight="1"/>
    <row r="33780" ht="14.25" customHeight="1"/>
    <row r="33781" ht="14.25" customHeight="1"/>
    <row r="33782" ht="14.25" customHeight="1"/>
    <row r="33783" ht="14.25" customHeight="1"/>
    <row r="33784" ht="14.25" customHeight="1"/>
    <row r="33785" ht="14.25" customHeight="1"/>
    <row r="33786" ht="14.25" customHeight="1"/>
    <row r="33787" ht="14.25" customHeight="1"/>
    <row r="33788" ht="14.25" customHeight="1"/>
    <row r="33789" ht="14.25" customHeight="1"/>
    <row r="33790" ht="14.25" customHeight="1"/>
    <row r="33791" ht="14.25" customHeight="1"/>
    <row r="33792" ht="14.25" customHeight="1"/>
    <row r="33793" ht="14.25" customHeight="1"/>
    <row r="33794" ht="14.25" customHeight="1"/>
    <row r="33795" ht="14.25" customHeight="1"/>
    <row r="33796" ht="14.25" customHeight="1"/>
    <row r="33797" ht="14.25" customHeight="1"/>
    <row r="33798" ht="14.25" customHeight="1"/>
    <row r="33799" ht="14.25" customHeight="1"/>
    <row r="33800" ht="14.25" customHeight="1"/>
    <row r="33801" ht="14.25" customHeight="1"/>
    <row r="33802" ht="14.25" customHeight="1"/>
    <row r="33803" ht="14.25" customHeight="1"/>
    <row r="33804" ht="14.25" customHeight="1"/>
    <row r="33805" ht="14.25" customHeight="1"/>
    <row r="33806" ht="14.25" customHeight="1"/>
    <row r="33807" ht="14.25" customHeight="1"/>
    <row r="33808" ht="14.25" customHeight="1"/>
    <row r="33809" ht="14.25" customHeight="1"/>
    <row r="33810" ht="14.25" customHeight="1"/>
    <row r="33811" ht="14.25" customHeight="1"/>
    <row r="33812" ht="14.25" customHeight="1"/>
    <row r="33813" ht="14.25" customHeight="1"/>
    <row r="33814" ht="14.25" customHeight="1"/>
    <row r="33815" ht="14.25" customHeight="1"/>
    <row r="33816" ht="14.25" customHeight="1"/>
    <row r="33817" ht="14.25" customHeight="1"/>
    <row r="33818" ht="14.25" customHeight="1"/>
    <row r="33819" ht="14.25" customHeight="1"/>
    <row r="33820" ht="14.25" customHeight="1"/>
    <row r="33821" ht="14.25" customHeight="1"/>
    <row r="33822" ht="14.25" customHeight="1"/>
    <row r="33823" ht="14.25" customHeight="1"/>
    <row r="33824" ht="14.25" customHeight="1"/>
    <row r="33825" ht="14.25" customHeight="1"/>
    <row r="33826" ht="14.25" customHeight="1"/>
    <row r="33827" ht="14.25" customHeight="1"/>
    <row r="33828" ht="14.25" customHeight="1"/>
    <row r="33829" ht="14.25" customHeight="1"/>
    <row r="33830" ht="14.25" customHeight="1"/>
    <row r="33831" ht="14.25" customHeight="1"/>
    <row r="33832" ht="14.25" customHeight="1"/>
    <row r="33833" ht="14.25" customHeight="1"/>
    <row r="33834" ht="14.25" customHeight="1"/>
    <row r="33835" ht="14.25" customHeight="1"/>
    <row r="33836" ht="14.25" customHeight="1"/>
    <row r="33837" ht="14.25" customHeight="1"/>
    <row r="33838" ht="14.25" customHeight="1"/>
    <row r="33839" ht="14.25" customHeight="1"/>
    <row r="33840" ht="14.25" customHeight="1"/>
    <row r="33841" ht="14.25" customHeight="1"/>
    <row r="33842" ht="14.25" customHeight="1"/>
    <row r="33843" ht="14.25" customHeight="1"/>
    <row r="33844" ht="14.25" customHeight="1"/>
    <row r="33845" ht="14.25" customHeight="1"/>
    <row r="33846" ht="14.25" customHeight="1"/>
    <row r="33847" ht="14.25" customHeight="1"/>
    <row r="33848" ht="14.25" customHeight="1"/>
    <row r="33849" ht="14.25" customHeight="1"/>
    <row r="33850" ht="14.25" customHeight="1"/>
    <row r="33851" ht="14.25" customHeight="1"/>
    <row r="33852" ht="14.25" customHeight="1"/>
    <row r="33853" ht="14.25" customHeight="1"/>
    <row r="33854" ht="14.25" customHeight="1"/>
    <row r="33855" ht="14.25" customHeight="1"/>
    <row r="33856" ht="14.25" customHeight="1"/>
    <row r="33857" ht="14.25" customHeight="1"/>
    <row r="33858" ht="14.25" customHeight="1"/>
    <row r="33859" ht="14.25" customHeight="1"/>
    <row r="33860" ht="14.25" customHeight="1"/>
    <row r="33861" ht="14.25" customHeight="1"/>
    <row r="33862" ht="14.25" customHeight="1"/>
    <row r="33863" ht="14.25" customHeight="1"/>
    <row r="33864" ht="14.25" customHeight="1"/>
    <row r="33865" ht="14.25" customHeight="1"/>
    <row r="33866" ht="14.25" customHeight="1"/>
    <row r="33867" ht="14.25" customHeight="1"/>
    <row r="33868" ht="14.25" customHeight="1"/>
    <row r="33869" ht="14.25" customHeight="1"/>
    <row r="33870" ht="14.25" customHeight="1"/>
    <row r="33871" ht="14.25" customHeight="1"/>
    <row r="33872" ht="14.25" customHeight="1"/>
    <row r="33873" ht="14.25" customHeight="1"/>
    <row r="33874" ht="14.25" customHeight="1"/>
    <row r="33875" ht="14.25" customHeight="1"/>
    <row r="33876" ht="14.25" customHeight="1"/>
    <row r="33877" ht="14.25" customHeight="1"/>
    <row r="33878" ht="14.25" customHeight="1"/>
    <row r="33879" ht="14.25" customHeight="1"/>
    <row r="33880" ht="14.25" customHeight="1"/>
    <row r="33881" ht="14.25" customHeight="1"/>
    <row r="33882" ht="14.25" customHeight="1"/>
    <row r="33883" ht="14.25" customHeight="1"/>
    <row r="33884" ht="14.25" customHeight="1"/>
    <row r="33885" ht="14.25" customHeight="1"/>
    <row r="33886" ht="14.25" customHeight="1"/>
    <row r="33887" ht="14.25" customHeight="1"/>
    <row r="33888" ht="14.25" customHeight="1"/>
    <row r="33889" ht="14.25" customHeight="1"/>
    <row r="33890" ht="14.25" customHeight="1"/>
    <row r="33891" ht="14.25" customHeight="1"/>
    <row r="33892" ht="14.25" customHeight="1"/>
    <row r="33893" ht="14.25" customHeight="1"/>
    <row r="33894" ht="14.25" customHeight="1"/>
    <row r="33895" ht="14.25" customHeight="1"/>
    <row r="33896" ht="14.25" customHeight="1"/>
    <row r="33897" ht="14.25" customHeight="1"/>
    <row r="33898" ht="14.25" customHeight="1"/>
    <row r="33899" ht="14.25" customHeight="1"/>
    <row r="33900" ht="14.25" customHeight="1"/>
    <row r="33901" ht="14.25" customHeight="1"/>
    <row r="33902" ht="14.25" customHeight="1"/>
    <row r="33903" ht="14.25" customHeight="1"/>
    <row r="33904" ht="14.25" customHeight="1"/>
    <row r="33905" ht="14.25" customHeight="1"/>
    <row r="33906" ht="14.25" customHeight="1"/>
    <row r="33907" ht="14.25" customHeight="1"/>
    <row r="33908" ht="14.25" customHeight="1"/>
    <row r="33909" ht="14.25" customHeight="1"/>
    <row r="33910" ht="14.25" customHeight="1"/>
    <row r="33911" ht="14.25" customHeight="1"/>
    <row r="33912" ht="14.25" customHeight="1"/>
    <row r="33913" ht="14.25" customHeight="1"/>
    <row r="33914" ht="14.25" customHeight="1"/>
    <row r="33915" ht="14.25" customHeight="1"/>
    <row r="33916" ht="14.25" customHeight="1"/>
    <row r="33917" ht="14.25" customHeight="1"/>
    <row r="33918" ht="14.25" customHeight="1"/>
    <row r="33919" ht="14.25" customHeight="1"/>
    <row r="33920" ht="14.25" customHeight="1"/>
    <row r="33921" ht="14.25" customHeight="1"/>
    <row r="33922" ht="14.25" customHeight="1"/>
    <row r="33923" ht="14.25" customHeight="1"/>
    <row r="33924" ht="14.25" customHeight="1"/>
    <row r="33925" ht="14.25" customHeight="1"/>
    <row r="33926" ht="14.25" customHeight="1"/>
    <row r="33927" ht="14.25" customHeight="1"/>
    <row r="33928" ht="14.25" customHeight="1"/>
    <row r="33929" ht="14.25" customHeight="1"/>
    <row r="33930" ht="14.25" customHeight="1"/>
    <row r="33931" ht="14.25" customHeight="1"/>
    <row r="33932" ht="14.25" customHeight="1"/>
    <row r="33933" ht="14.25" customHeight="1"/>
    <row r="33934" ht="14.25" customHeight="1"/>
    <row r="33935" ht="14.25" customHeight="1"/>
    <row r="33936" ht="14.25" customHeight="1"/>
    <row r="33937" ht="14.25" customHeight="1"/>
    <row r="33938" ht="14.25" customHeight="1"/>
    <row r="33939" ht="14.25" customHeight="1"/>
    <row r="33940" ht="14.25" customHeight="1"/>
    <row r="33941" ht="14.25" customHeight="1"/>
    <row r="33942" ht="14.25" customHeight="1"/>
    <row r="33943" ht="14.25" customHeight="1"/>
    <row r="33944" ht="14.25" customHeight="1"/>
    <row r="33945" ht="14.25" customHeight="1"/>
    <row r="33946" ht="14.25" customHeight="1"/>
    <row r="33947" ht="14.25" customHeight="1"/>
    <row r="33948" ht="14.25" customHeight="1"/>
    <row r="33949" ht="14.25" customHeight="1"/>
    <row r="33950" ht="14.25" customHeight="1"/>
    <row r="33951" ht="14.25" customHeight="1"/>
    <row r="33952" ht="14.25" customHeight="1"/>
    <row r="33953" ht="14.25" customHeight="1"/>
    <row r="33954" ht="14.25" customHeight="1"/>
    <row r="33955" ht="14.25" customHeight="1"/>
    <row r="33956" ht="14.25" customHeight="1"/>
    <row r="33957" ht="14.25" customHeight="1"/>
    <row r="33958" ht="14.25" customHeight="1"/>
    <row r="33959" ht="14.25" customHeight="1"/>
    <row r="33960" ht="14.25" customHeight="1"/>
    <row r="33961" ht="14.25" customHeight="1"/>
    <row r="33962" ht="14.25" customHeight="1"/>
    <row r="33963" ht="14.25" customHeight="1"/>
    <row r="33964" ht="14.25" customHeight="1"/>
    <row r="33965" ht="14.25" customHeight="1"/>
    <row r="33966" ht="14.25" customHeight="1"/>
    <row r="33967" ht="14.25" customHeight="1"/>
    <row r="33968" ht="14.25" customHeight="1"/>
    <row r="33969" ht="14.25" customHeight="1"/>
    <row r="33970" ht="14.25" customHeight="1"/>
    <row r="33971" ht="14.25" customHeight="1"/>
    <row r="33972" ht="14.25" customHeight="1"/>
    <row r="33973" ht="14.25" customHeight="1"/>
    <row r="33974" ht="14.25" customHeight="1"/>
    <row r="33975" ht="14.25" customHeight="1"/>
    <row r="33976" ht="14.25" customHeight="1"/>
    <row r="33977" ht="14.25" customHeight="1"/>
    <row r="33978" ht="14.25" customHeight="1"/>
    <row r="33979" ht="14.25" customHeight="1"/>
    <row r="33980" ht="14.25" customHeight="1"/>
    <row r="33981" ht="14.25" customHeight="1"/>
    <row r="33982" ht="14.25" customHeight="1"/>
    <row r="33983" ht="14.25" customHeight="1"/>
    <row r="33984" ht="14.25" customHeight="1"/>
    <row r="33985" ht="14.25" customHeight="1"/>
    <row r="33986" ht="14.25" customHeight="1"/>
    <row r="33987" ht="14.25" customHeight="1"/>
    <row r="33988" ht="14.25" customHeight="1"/>
    <row r="33989" ht="14.25" customHeight="1"/>
    <row r="33990" ht="14.25" customHeight="1"/>
    <row r="33991" ht="14.25" customHeight="1"/>
    <row r="33992" ht="14.25" customHeight="1"/>
    <row r="33993" ht="14.25" customHeight="1"/>
    <row r="33994" ht="14.25" customHeight="1"/>
    <row r="33995" ht="14.25" customHeight="1"/>
    <row r="33996" ht="14.25" customHeight="1"/>
    <row r="33997" ht="14.25" customHeight="1"/>
    <row r="33998" ht="14.25" customHeight="1"/>
    <row r="33999" ht="14.25" customHeight="1"/>
    <row r="34000" ht="14.25" customHeight="1"/>
    <row r="34001" ht="14.25" customHeight="1"/>
    <row r="34002" ht="14.25" customHeight="1"/>
    <row r="34003" ht="14.25" customHeight="1"/>
    <row r="34004" ht="14.25" customHeight="1"/>
    <row r="34005" ht="14.25" customHeight="1"/>
    <row r="34006" ht="14.25" customHeight="1"/>
    <row r="34007" ht="14.25" customHeight="1"/>
    <row r="34008" ht="14.25" customHeight="1"/>
    <row r="34009" ht="14.25" customHeight="1"/>
    <row r="34010" ht="14.25" customHeight="1"/>
    <row r="34011" ht="14.25" customHeight="1"/>
    <row r="34012" ht="14.25" customHeight="1"/>
    <row r="34013" ht="14.25" customHeight="1"/>
    <row r="34014" ht="14.25" customHeight="1"/>
    <row r="34015" ht="14.25" customHeight="1"/>
    <row r="34016" ht="14.25" customHeight="1"/>
    <row r="34017" ht="14.25" customHeight="1"/>
    <row r="34018" ht="14.25" customHeight="1"/>
    <row r="34019" ht="14.25" customHeight="1"/>
    <row r="34020" ht="14.25" customHeight="1"/>
    <row r="34021" ht="14.25" customHeight="1"/>
    <row r="34022" ht="14.25" customHeight="1"/>
    <row r="34023" ht="14.25" customHeight="1"/>
    <row r="34024" ht="14.25" customHeight="1"/>
    <row r="34025" ht="14.25" customHeight="1"/>
    <row r="34026" ht="14.25" customHeight="1"/>
    <row r="34027" ht="14.25" customHeight="1"/>
    <row r="34028" ht="14.25" customHeight="1"/>
    <row r="34029" ht="14.25" customHeight="1"/>
    <row r="34030" ht="14.25" customHeight="1"/>
    <row r="34031" ht="14.25" customHeight="1"/>
    <row r="34032" ht="14.25" customHeight="1"/>
    <row r="34033" ht="14.25" customHeight="1"/>
    <row r="34034" ht="14.25" customHeight="1"/>
    <row r="34035" ht="14.25" customHeight="1"/>
    <row r="34036" ht="14.25" customHeight="1"/>
    <row r="34037" ht="14.25" customHeight="1"/>
    <row r="34038" ht="14.25" customHeight="1"/>
    <row r="34039" ht="14.25" customHeight="1"/>
    <row r="34040" ht="14.25" customHeight="1"/>
    <row r="34041" ht="14.25" customHeight="1"/>
    <row r="34042" ht="14.25" customHeight="1"/>
    <row r="34043" ht="14.25" customHeight="1"/>
    <row r="34044" ht="14.25" customHeight="1"/>
    <row r="34045" ht="14.25" customHeight="1"/>
    <row r="34046" ht="14.25" customHeight="1"/>
    <row r="34047" ht="14.25" customHeight="1"/>
    <row r="34048" ht="14.25" customHeight="1"/>
    <row r="34049" ht="14.25" customHeight="1"/>
    <row r="34050" ht="14.25" customHeight="1"/>
    <row r="34051" ht="14.25" customHeight="1"/>
    <row r="34052" ht="14.25" customHeight="1"/>
    <row r="34053" ht="14.25" customHeight="1"/>
    <row r="34054" ht="14.25" customHeight="1"/>
    <row r="34055" ht="14.25" customHeight="1"/>
    <row r="34056" ht="14.25" customHeight="1"/>
    <row r="34057" ht="14.25" customHeight="1"/>
    <row r="34058" ht="14.25" customHeight="1"/>
    <row r="34059" ht="14.25" customHeight="1"/>
    <row r="34060" ht="14.25" customHeight="1"/>
    <row r="34061" ht="14.25" customHeight="1"/>
    <row r="34062" ht="14.25" customHeight="1"/>
    <row r="34063" ht="14.25" customHeight="1"/>
    <row r="34064" ht="14.25" customHeight="1"/>
    <row r="34065" ht="14.25" customHeight="1"/>
    <row r="34066" ht="14.25" customHeight="1"/>
    <row r="34067" ht="14.25" customHeight="1"/>
    <row r="34068" ht="14.25" customHeight="1"/>
    <row r="34069" ht="14.25" customHeight="1"/>
    <row r="34070" ht="14.25" customHeight="1"/>
    <row r="34071" ht="14.25" customHeight="1"/>
    <row r="34072" ht="14.25" customHeight="1"/>
    <row r="34073" ht="14.25" customHeight="1"/>
    <row r="34074" ht="14.25" customHeight="1"/>
    <row r="34075" ht="14.25" customHeight="1"/>
    <row r="34076" ht="14.25" customHeight="1"/>
    <row r="34077" ht="14.25" customHeight="1"/>
    <row r="34078" ht="14.25" customHeight="1"/>
    <row r="34079" ht="14.25" customHeight="1"/>
    <row r="34080" ht="14.25" customHeight="1"/>
    <row r="34081" ht="14.25" customHeight="1"/>
    <row r="34082" ht="14.25" customHeight="1"/>
    <row r="34083" ht="14.25" customHeight="1"/>
    <row r="34084" ht="14.25" customHeight="1"/>
    <row r="34085" ht="14.25" customHeight="1"/>
    <row r="34086" ht="14.25" customHeight="1"/>
    <row r="34087" ht="14.25" customHeight="1"/>
    <row r="34088" ht="14.25" customHeight="1"/>
    <row r="34089" ht="14.25" customHeight="1"/>
    <row r="34090" ht="14.25" customHeight="1"/>
    <row r="34091" ht="14.25" customHeight="1"/>
    <row r="34092" ht="14.25" customHeight="1"/>
    <row r="34093" ht="14.25" customHeight="1"/>
    <row r="34094" ht="14.25" customHeight="1"/>
    <row r="34095" ht="14.25" customHeight="1"/>
    <row r="34096" ht="14.25" customHeight="1"/>
    <row r="34097" ht="14.25" customHeight="1"/>
    <row r="34098" ht="14.25" customHeight="1"/>
    <row r="34099" ht="14.25" customHeight="1"/>
    <row r="34100" ht="14.25" customHeight="1"/>
    <row r="34101" ht="14.25" customHeight="1"/>
    <row r="34102" ht="14.25" customHeight="1"/>
    <row r="34103" ht="14.25" customHeight="1"/>
    <row r="34104" ht="14.25" customHeight="1"/>
    <row r="34105" ht="14.25" customHeight="1"/>
    <row r="34106" ht="14.25" customHeight="1"/>
    <row r="34107" ht="14.25" customHeight="1"/>
    <row r="34108" ht="14.25" customHeight="1"/>
    <row r="34109" ht="14.25" customHeight="1"/>
    <row r="34110" ht="14.25" customHeight="1"/>
    <row r="34111" ht="14.25" customHeight="1"/>
    <row r="34112" ht="14.25" customHeight="1"/>
    <row r="34113" ht="14.25" customHeight="1"/>
    <row r="34114" ht="14.25" customHeight="1"/>
    <row r="34115" ht="14.25" customHeight="1"/>
    <row r="34116" ht="14.25" customHeight="1"/>
    <row r="34117" ht="14.25" customHeight="1"/>
    <row r="34118" ht="14.25" customHeight="1"/>
    <row r="34119" ht="14.25" customHeight="1"/>
    <row r="34120" ht="14.25" customHeight="1"/>
    <row r="34121" ht="14.25" customHeight="1"/>
    <row r="34122" ht="14.25" customHeight="1"/>
    <row r="34123" ht="14.25" customHeight="1"/>
    <row r="34124" ht="14.25" customHeight="1"/>
    <row r="34125" ht="14.25" customHeight="1"/>
    <row r="34126" ht="14.25" customHeight="1"/>
    <row r="34127" ht="14.25" customHeight="1"/>
    <row r="34128" ht="14.25" customHeight="1"/>
    <row r="34129" ht="14.25" customHeight="1"/>
    <row r="34130" ht="14.25" customHeight="1"/>
    <row r="34131" ht="14.25" customHeight="1"/>
    <row r="34132" ht="14.25" customHeight="1"/>
    <row r="34133" ht="14.25" customHeight="1"/>
    <row r="34134" ht="14.25" customHeight="1"/>
    <row r="34135" ht="14.25" customHeight="1"/>
    <row r="34136" ht="14.25" customHeight="1"/>
    <row r="34137" ht="14.25" customHeight="1"/>
    <row r="34138" ht="14.25" customHeight="1"/>
    <row r="34139" ht="14.25" customHeight="1"/>
    <row r="34140" ht="14.25" customHeight="1"/>
    <row r="34141" ht="14.25" customHeight="1"/>
    <row r="34142" ht="14.25" customHeight="1"/>
    <row r="34143" ht="14.25" customHeight="1"/>
    <row r="34144" ht="14.25" customHeight="1"/>
    <row r="34145" ht="14.25" customHeight="1"/>
    <row r="34146" ht="14.25" customHeight="1"/>
    <row r="34147" ht="14.25" customHeight="1"/>
    <row r="34148" ht="14.25" customHeight="1"/>
    <row r="34149" ht="14.25" customHeight="1"/>
    <row r="34150" ht="14.25" customHeight="1"/>
    <row r="34151" ht="14.25" customHeight="1"/>
    <row r="34152" ht="14.25" customHeight="1"/>
    <row r="34153" ht="14.25" customHeight="1"/>
    <row r="34154" ht="14.25" customHeight="1"/>
    <row r="34155" ht="14.25" customHeight="1"/>
    <row r="34156" ht="14.25" customHeight="1"/>
    <row r="34157" ht="14.25" customHeight="1"/>
    <row r="34158" ht="14.25" customHeight="1"/>
    <row r="34159" ht="14.25" customHeight="1"/>
    <row r="34160" ht="14.25" customHeight="1"/>
    <row r="34161" ht="14.25" customHeight="1"/>
    <row r="34162" ht="14.25" customHeight="1"/>
    <row r="34163" ht="14.25" customHeight="1"/>
    <row r="34164" ht="14.25" customHeight="1"/>
    <row r="34165" ht="14.25" customHeight="1"/>
    <row r="34166" ht="14.25" customHeight="1"/>
    <row r="34167" ht="14.25" customHeight="1"/>
    <row r="34168" ht="14.25" customHeight="1"/>
    <row r="34169" ht="14.25" customHeight="1"/>
    <row r="34170" ht="14.25" customHeight="1"/>
    <row r="34171" ht="14.25" customHeight="1"/>
    <row r="34172" ht="14.25" customHeight="1"/>
    <row r="34173" ht="14.25" customHeight="1"/>
    <row r="34174" ht="14.25" customHeight="1"/>
    <row r="34175" ht="14.25" customHeight="1"/>
    <row r="34176" ht="14.25" customHeight="1"/>
    <row r="34177" ht="14.25" customHeight="1"/>
    <row r="34178" ht="14.25" customHeight="1"/>
    <row r="34179" ht="14.25" customHeight="1"/>
    <row r="34180" ht="14.25" customHeight="1"/>
    <row r="34181" ht="14.25" customHeight="1"/>
    <row r="34182" ht="14.25" customHeight="1"/>
    <row r="34183" ht="14.25" customHeight="1"/>
    <row r="34184" ht="14.25" customHeight="1"/>
    <row r="34185" ht="14.25" customHeight="1"/>
    <row r="34186" ht="14.25" customHeight="1"/>
    <row r="34187" ht="14.25" customHeight="1"/>
    <row r="34188" ht="14.25" customHeight="1"/>
    <row r="34189" ht="14.25" customHeight="1"/>
    <row r="34190" ht="14.25" customHeight="1"/>
    <row r="34191" ht="14.25" customHeight="1"/>
    <row r="34192" ht="14.25" customHeight="1"/>
    <row r="34193" ht="14.25" customHeight="1"/>
    <row r="34194" ht="14.25" customHeight="1"/>
    <row r="34195" ht="14.25" customHeight="1"/>
    <row r="34196" ht="14.25" customHeight="1"/>
    <row r="34197" ht="14.25" customHeight="1"/>
    <row r="34198" ht="14.25" customHeight="1"/>
    <row r="34199" ht="14.25" customHeight="1"/>
    <row r="34200" ht="14.25" customHeight="1"/>
    <row r="34201" ht="14.25" customHeight="1"/>
    <row r="34202" ht="14.25" customHeight="1"/>
    <row r="34203" ht="14.25" customHeight="1"/>
    <row r="34204" ht="14.25" customHeight="1"/>
    <row r="34205" ht="14.25" customHeight="1"/>
    <row r="34206" ht="14.25" customHeight="1"/>
    <row r="34207" ht="14.25" customHeight="1"/>
    <row r="34208" ht="14.25" customHeight="1"/>
    <row r="34209" ht="14.25" customHeight="1"/>
    <row r="34210" ht="14.25" customHeight="1"/>
    <row r="34211" ht="14.25" customHeight="1"/>
    <row r="34212" ht="14.25" customHeight="1"/>
    <row r="34213" ht="14.25" customHeight="1"/>
    <row r="34214" ht="14.25" customHeight="1"/>
    <row r="34215" ht="14.25" customHeight="1"/>
    <row r="34216" ht="14.25" customHeight="1"/>
    <row r="34217" ht="14.25" customHeight="1"/>
    <row r="34218" ht="14.25" customHeight="1"/>
    <row r="34219" ht="14.25" customHeight="1"/>
    <row r="34220" ht="14.25" customHeight="1"/>
    <row r="34221" ht="14.25" customHeight="1"/>
    <row r="34222" ht="14.25" customHeight="1"/>
    <row r="34223" ht="14.25" customHeight="1"/>
    <row r="34224" ht="14.25" customHeight="1"/>
    <row r="34225" ht="14.25" customHeight="1"/>
    <row r="34226" ht="14.25" customHeight="1"/>
    <row r="34227" ht="14.25" customHeight="1"/>
    <row r="34228" ht="14.25" customHeight="1"/>
    <row r="34229" ht="14.25" customHeight="1"/>
    <row r="34230" ht="14.25" customHeight="1"/>
    <row r="34231" ht="14.25" customHeight="1"/>
    <row r="34232" ht="14.25" customHeight="1"/>
    <row r="34233" ht="14.25" customHeight="1"/>
    <row r="34234" ht="14.25" customHeight="1"/>
    <row r="34235" ht="14.25" customHeight="1"/>
    <row r="34236" ht="14.25" customHeight="1"/>
    <row r="34237" ht="14.25" customHeight="1"/>
    <row r="34238" ht="14.25" customHeight="1"/>
    <row r="34239" ht="14.25" customHeight="1"/>
    <row r="34240" ht="14.25" customHeight="1"/>
    <row r="34241" ht="14.25" customHeight="1"/>
    <row r="34242" ht="14.25" customHeight="1"/>
    <row r="34243" ht="14.25" customHeight="1"/>
    <row r="34244" ht="14.25" customHeight="1"/>
    <row r="34245" ht="14.25" customHeight="1"/>
    <row r="34246" ht="14.25" customHeight="1"/>
    <row r="34247" ht="14.25" customHeight="1"/>
    <row r="34248" ht="14.25" customHeight="1"/>
    <row r="34249" ht="14.25" customHeight="1"/>
    <row r="34250" ht="14.25" customHeight="1"/>
    <row r="34251" ht="14.25" customHeight="1"/>
    <row r="34252" ht="14.25" customHeight="1"/>
    <row r="34253" ht="14.25" customHeight="1"/>
    <row r="34254" ht="14.25" customHeight="1"/>
    <row r="34255" ht="14.25" customHeight="1"/>
    <row r="34256" ht="14.25" customHeight="1"/>
    <row r="34257" ht="14.25" customHeight="1"/>
    <row r="34258" ht="14.25" customHeight="1"/>
    <row r="34259" ht="14.25" customHeight="1"/>
    <row r="34260" ht="14.25" customHeight="1"/>
    <row r="34261" ht="14.25" customHeight="1"/>
    <row r="34262" ht="14.25" customHeight="1"/>
    <row r="34263" ht="14.25" customHeight="1"/>
    <row r="34264" ht="14.25" customHeight="1"/>
    <row r="34265" ht="14.25" customHeight="1"/>
    <row r="34266" ht="14.25" customHeight="1"/>
    <row r="34267" ht="14.25" customHeight="1"/>
    <row r="34268" ht="14.25" customHeight="1"/>
    <row r="34269" ht="14.25" customHeight="1"/>
    <row r="34270" ht="14.25" customHeight="1"/>
    <row r="34271" ht="14.25" customHeight="1"/>
    <row r="34272" ht="14.25" customHeight="1"/>
    <row r="34273" ht="14.25" customHeight="1"/>
    <row r="34274" ht="14.25" customHeight="1"/>
    <row r="34275" ht="14.25" customHeight="1"/>
    <row r="34276" ht="14.25" customHeight="1"/>
    <row r="34277" ht="14.25" customHeight="1"/>
    <row r="34278" ht="14.25" customHeight="1"/>
    <row r="34279" ht="14.25" customHeight="1"/>
    <row r="34280" ht="14.25" customHeight="1"/>
    <row r="34281" ht="14.25" customHeight="1"/>
    <row r="34282" ht="14.25" customHeight="1"/>
    <row r="34283" ht="14.25" customHeight="1"/>
    <row r="34284" ht="14.25" customHeight="1"/>
    <row r="34285" ht="14.25" customHeight="1"/>
    <row r="34286" ht="14.25" customHeight="1"/>
    <row r="34287" ht="14.25" customHeight="1"/>
    <row r="34288" ht="14.25" customHeight="1"/>
    <row r="34289" ht="14.25" customHeight="1"/>
    <row r="34290" ht="14.25" customHeight="1"/>
    <row r="34291" ht="14.25" customHeight="1"/>
    <row r="34292" ht="14.25" customHeight="1"/>
    <row r="34293" ht="14.25" customHeight="1"/>
    <row r="34294" ht="14.25" customHeight="1"/>
    <row r="34295" ht="14.25" customHeight="1"/>
    <row r="34296" ht="14.25" customHeight="1"/>
    <row r="34297" ht="14.25" customHeight="1"/>
    <row r="34298" ht="14.25" customHeight="1"/>
    <row r="34299" ht="14.25" customHeight="1"/>
    <row r="34300" ht="14.25" customHeight="1"/>
    <row r="34301" ht="14.25" customHeight="1"/>
    <row r="34302" ht="14.25" customHeight="1"/>
    <row r="34303" ht="14.25" customHeight="1"/>
    <row r="34304" ht="14.25" customHeight="1"/>
    <row r="34305" ht="14.25" customHeight="1"/>
    <row r="34306" ht="14.25" customHeight="1"/>
    <row r="34307" ht="14.25" customHeight="1"/>
    <row r="34308" ht="14.25" customHeight="1"/>
    <row r="34309" ht="14.25" customHeight="1"/>
    <row r="34310" ht="14.25" customHeight="1"/>
    <row r="34311" ht="14.25" customHeight="1"/>
    <row r="34312" ht="14.25" customHeight="1"/>
    <row r="34313" ht="14.25" customHeight="1"/>
    <row r="34314" ht="14.25" customHeight="1"/>
    <row r="34315" ht="14.25" customHeight="1"/>
    <row r="34316" ht="14.25" customHeight="1"/>
    <row r="34317" ht="14.25" customHeight="1"/>
    <row r="34318" ht="14.25" customHeight="1"/>
    <row r="34319" ht="14.25" customHeight="1"/>
    <row r="34320" ht="14.25" customHeight="1"/>
    <row r="34321" ht="14.25" customHeight="1"/>
    <row r="34322" ht="14.25" customHeight="1"/>
    <row r="34323" ht="14.25" customHeight="1"/>
    <row r="34324" ht="14.25" customHeight="1"/>
    <row r="34325" ht="14.25" customHeight="1"/>
    <row r="34326" ht="14.25" customHeight="1"/>
    <row r="34327" ht="14.25" customHeight="1"/>
    <row r="34328" ht="14.25" customHeight="1"/>
    <row r="34329" ht="14.25" customHeight="1"/>
    <row r="34330" ht="14.25" customHeight="1"/>
    <row r="34331" ht="14.25" customHeight="1"/>
    <row r="34332" ht="14.25" customHeight="1"/>
    <row r="34333" ht="14.25" customHeight="1"/>
    <row r="34334" ht="14.25" customHeight="1"/>
    <row r="34335" ht="14.25" customHeight="1"/>
    <row r="34336" ht="14.25" customHeight="1"/>
    <row r="34337" ht="14.25" customHeight="1"/>
    <row r="34338" ht="14.25" customHeight="1"/>
    <row r="34339" ht="14.25" customHeight="1"/>
    <row r="34340" ht="14.25" customHeight="1"/>
    <row r="34341" ht="14.25" customHeight="1"/>
    <row r="34342" ht="14.25" customHeight="1"/>
    <row r="34343" ht="14.25" customHeight="1"/>
    <row r="34344" ht="14.25" customHeight="1"/>
    <row r="34345" ht="14.25" customHeight="1"/>
    <row r="34346" ht="14.25" customHeight="1"/>
    <row r="34347" ht="14.25" customHeight="1"/>
    <row r="34348" ht="14.25" customHeight="1"/>
    <row r="34349" ht="14.25" customHeight="1"/>
    <row r="34350" ht="14.25" customHeight="1"/>
    <row r="34351" ht="14.25" customHeight="1"/>
    <row r="34352" ht="14.25" customHeight="1"/>
    <row r="34353" ht="14.25" customHeight="1"/>
    <row r="34354" ht="14.25" customHeight="1"/>
    <row r="34355" ht="14.25" customHeight="1"/>
    <row r="34356" ht="14.25" customHeight="1"/>
    <row r="34357" ht="14.25" customHeight="1"/>
    <row r="34358" ht="14.25" customHeight="1"/>
    <row r="34359" ht="14.25" customHeight="1"/>
    <row r="34360" ht="14.25" customHeight="1"/>
    <row r="34361" ht="14.25" customHeight="1"/>
    <row r="34362" ht="14.25" customHeight="1"/>
    <row r="34363" ht="14.25" customHeight="1"/>
    <row r="34364" ht="14.25" customHeight="1"/>
    <row r="34365" ht="14.25" customHeight="1"/>
    <row r="34366" ht="14.25" customHeight="1"/>
    <row r="34367" ht="14.25" customHeight="1"/>
    <row r="34368" ht="14.25" customHeight="1"/>
    <row r="34369" ht="14.25" customHeight="1"/>
    <row r="34370" ht="14.25" customHeight="1"/>
    <row r="34371" ht="14.25" customHeight="1"/>
    <row r="34372" ht="14.25" customHeight="1"/>
    <row r="34373" ht="14.25" customHeight="1"/>
    <row r="34374" ht="14.25" customHeight="1"/>
    <row r="34375" ht="14.25" customHeight="1"/>
    <row r="34376" ht="14.25" customHeight="1"/>
    <row r="34377" ht="14.25" customHeight="1"/>
    <row r="34378" ht="14.25" customHeight="1"/>
    <row r="34379" ht="14.25" customHeight="1"/>
    <row r="34380" ht="14.25" customHeight="1"/>
    <row r="34381" ht="14.25" customHeight="1"/>
    <row r="34382" ht="14.25" customHeight="1"/>
    <row r="34383" ht="14.25" customHeight="1"/>
    <row r="34384" ht="14.25" customHeight="1"/>
    <row r="34385" ht="14.25" customHeight="1"/>
    <row r="34386" ht="14.25" customHeight="1"/>
    <row r="34387" ht="14.25" customHeight="1"/>
    <row r="34388" ht="14.25" customHeight="1"/>
    <row r="34389" ht="14.25" customHeight="1"/>
    <row r="34390" ht="14.25" customHeight="1"/>
    <row r="34391" ht="14.25" customHeight="1"/>
    <row r="34392" ht="14.25" customHeight="1"/>
    <row r="34393" ht="14.25" customHeight="1"/>
    <row r="34394" ht="14.25" customHeight="1"/>
    <row r="34395" ht="14.25" customHeight="1"/>
    <row r="34396" ht="14.25" customHeight="1"/>
    <row r="34397" ht="14.25" customHeight="1"/>
    <row r="34398" ht="14.25" customHeight="1"/>
    <row r="34399" ht="14.25" customHeight="1"/>
    <row r="34400" ht="14.25" customHeight="1"/>
    <row r="34401" ht="14.25" customHeight="1"/>
    <row r="34402" ht="14.25" customHeight="1"/>
    <row r="34403" ht="14.25" customHeight="1"/>
    <row r="34404" ht="14.25" customHeight="1"/>
    <row r="34405" ht="14.25" customHeight="1"/>
    <row r="34406" ht="14.25" customHeight="1"/>
    <row r="34407" ht="14.25" customHeight="1"/>
    <row r="34408" ht="14.25" customHeight="1"/>
    <row r="34409" ht="14.25" customHeight="1"/>
    <row r="34410" ht="14.25" customHeight="1"/>
    <row r="34411" ht="14.25" customHeight="1"/>
    <row r="34412" ht="14.25" customHeight="1"/>
    <row r="34413" ht="14.25" customHeight="1"/>
    <row r="34414" ht="14.25" customHeight="1"/>
    <row r="34415" ht="14.25" customHeight="1"/>
    <row r="34416" ht="14.25" customHeight="1"/>
    <row r="34417" ht="14.25" customHeight="1"/>
    <row r="34418" ht="14.25" customHeight="1"/>
    <row r="34419" ht="14.25" customHeight="1"/>
    <row r="34420" ht="14.25" customHeight="1"/>
    <row r="34421" ht="14.25" customHeight="1"/>
    <row r="34422" ht="14.25" customHeight="1"/>
    <row r="34423" ht="14.25" customHeight="1"/>
    <row r="34424" ht="14.25" customHeight="1"/>
    <row r="34425" ht="14.25" customHeight="1"/>
    <row r="34426" ht="14.25" customHeight="1"/>
    <row r="34427" ht="14.25" customHeight="1"/>
    <row r="34428" ht="14.25" customHeight="1"/>
    <row r="34429" ht="14.25" customHeight="1"/>
    <row r="34430" ht="14.25" customHeight="1"/>
    <row r="34431" ht="14.25" customHeight="1"/>
    <row r="34432" ht="14.25" customHeight="1"/>
    <row r="34433" ht="14.25" customHeight="1"/>
    <row r="34434" ht="14.25" customHeight="1"/>
    <row r="34435" ht="14.25" customHeight="1"/>
    <row r="34436" ht="14.25" customHeight="1"/>
    <row r="34437" ht="14.25" customHeight="1"/>
    <row r="34438" ht="14.25" customHeight="1"/>
    <row r="34439" ht="14.25" customHeight="1"/>
    <row r="34440" ht="14.25" customHeight="1"/>
    <row r="34441" ht="14.25" customHeight="1"/>
    <row r="34442" ht="14.25" customHeight="1"/>
    <row r="34443" ht="14.25" customHeight="1"/>
    <row r="34444" ht="14.25" customHeight="1"/>
    <row r="34445" ht="14.25" customHeight="1"/>
    <row r="34446" ht="14.25" customHeight="1"/>
    <row r="34447" ht="14.25" customHeight="1"/>
    <row r="34448" ht="14.25" customHeight="1"/>
    <row r="34449" ht="14.25" customHeight="1"/>
    <row r="34450" ht="14.25" customHeight="1"/>
    <row r="34451" ht="14.25" customHeight="1"/>
    <row r="34452" ht="14.25" customHeight="1"/>
    <row r="34453" ht="14.25" customHeight="1"/>
    <row r="34454" ht="14.25" customHeight="1"/>
    <row r="34455" ht="14.25" customHeight="1"/>
    <row r="34456" ht="14.25" customHeight="1"/>
    <row r="34457" ht="14.25" customHeight="1"/>
    <row r="34458" ht="14.25" customHeight="1"/>
    <row r="34459" ht="14.25" customHeight="1"/>
    <row r="34460" ht="14.25" customHeight="1"/>
    <row r="34461" ht="14.25" customHeight="1"/>
    <row r="34462" ht="14.25" customHeight="1"/>
    <row r="34463" ht="14.25" customHeight="1"/>
    <row r="34464" ht="14.25" customHeight="1"/>
    <row r="34465" ht="14.25" customHeight="1"/>
    <row r="34466" ht="14.25" customHeight="1"/>
    <row r="34467" ht="14.25" customHeight="1"/>
    <row r="34468" ht="14.25" customHeight="1"/>
    <row r="34469" ht="14.25" customHeight="1"/>
    <row r="34470" ht="14.25" customHeight="1"/>
    <row r="34471" ht="14.25" customHeight="1"/>
    <row r="34472" ht="14.25" customHeight="1"/>
    <row r="34473" ht="14.25" customHeight="1"/>
    <row r="34474" ht="14.25" customHeight="1"/>
    <row r="34475" ht="14.25" customHeight="1"/>
    <row r="34476" ht="14.25" customHeight="1"/>
    <row r="34477" ht="14.25" customHeight="1"/>
    <row r="34478" ht="14.25" customHeight="1"/>
    <row r="34479" ht="14.25" customHeight="1"/>
    <row r="34480" ht="14.25" customHeight="1"/>
    <row r="34481" ht="14.25" customHeight="1"/>
    <row r="34482" ht="14.25" customHeight="1"/>
    <row r="34483" ht="14.25" customHeight="1"/>
    <row r="34484" ht="14.25" customHeight="1"/>
    <row r="34485" ht="14.25" customHeight="1"/>
    <row r="34486" ht="14.25" customHeight="1"/>
    <row r="34487" ht="14.25" customHeight="1"/>
    <row r="34488" ht="14.25" customHeight="1"/>
    <row r="34489" ht="14.25" customHeight="1"/>
    <row r="34490" ht="14.25" customHeight="1"/>
    <row r="34491" ht="14.25" customHeight="1"/>
    <row r="34492" ht="14.25" customHeight="1"/>
    <row r="34493" ht="14.25" customHeight="1"/>
    <row r="34494" ht="14.25" customHeight="1"/>
    <row r="34495" ht="14.25" customHeight="1"/>
    <row r="34496" ht="14.25" customHeight="1"/>
    <row r="34497" ht="14.25" customHeight="1"/>
    <row r="34498" ht="14.25" customHeight="1"/>
    <row r="34499" ht="14.25" customHeight="1"/>
    <row r="34500" ht="14.25" customHeight="1"/>
    <row r="34501" ht="14.25" customHeight="1"/>
    <row r="34502" ht="14.25" customHeight="1"/>
    <row r="34503" ht="14.25" customHeight="1"/>
    <row r="34504" ht="14.25" customHeight="1"/>
    <row r="34505" ht="14.25" customHeight="1"/>
    <row r="34506" ht="14.25" customHeight="1"/>
    <row r="34507" ht="14.25" customHeight="1"/>
    <row r="34508" ht="14.25" customHeight="1"/>
    <row r="34509" ht="14.25" customHeight="1"/>
    <row r="34510" ht="14.25" customHeight="1"/>
    <row r="34511" ht="14.25" customHeight="1"/>
    <row r="34512" ht="14.25" customHeight="1"/>
    <row r="34513" ht="14.25" customHeight="1"/>
    <row r="34514" ht="14.25" customHeight="1"/>
    <row r="34515" ht="14.25" customHeight="1"/>
    <row r="34516" ht="14.25" customHeight="1"/>
    <row r="34517" ht="14.25" customHeight="1"/>
    <row r="34518" ht="14.25" customHeight="1"/>
    <row r="34519" ht="14.25" customHeight="1"/>
    <row r="34520" ht="14.25" customHeight="1"/>
    <row r="34521" ht="14.25" customHeight="1"/>
    <row r="34522" ht="14.25" customHeight="1"/>
    <row r="34523" ht="14.25" customHeight="1"/>
    <row r="34524" ht="14.25" customHeight="1"/>
    <row r="34525" ht="14.25" customHeight="1"/>
    <row r="34526" ht="14.25" customHeight="1"/>
    <row r="34527" ht="14.25" customHeight="1"/>
    <row r="34528" ht="14.25" customHeight="1"/>
    <row r="34529" ht="14.25" customHeight="1"/>
    <row r="34530" ht="14.25" customHeight="1"/>
    <row r="34531" ht="14.25" customHeight="1"/>
    <row r="34532" ht="14.25" customHeight="1"/>
    <row r="34533" ht="14.25" customHeight="1"/>
    <row r="34534" ht="14.25" customHeight="1"/>
    <row r="34535" ht="14.25" customHeight="1"/>
    <row r="34536" ht="14.25" customHeight="1"/>
    <row r="34537" ht="14.25" customHeight="1"/>
    <row r="34538" ht="14.25" customHeight="1"/>
    <row r="34539" ht="14.25" customHeight="1"/>
    <row r="34540" ht="14.25" customHeight="1"/>
    <row r="34541" ht="14.25" customHeight="1"/>
    <row r="34542" ht="14.25" customHeight="1"/>
    <row r="34543" ht="14.25" customHeight="1"/>
    <row r="34544" ht="14.25" customHeight="1"/>
    <row r="34545" ht="14.25" customHeight="1"/>
    <row r="34546" ht="14.25" customHeight="1"/>
    <row r="34547" ht="14.25" customHeight="1"/>
    <row r="34548" ht="14.25" customHeight="1"/>
    <row r="34549" ht="14.25" customHeight="1"/>
    <row r="34550" ht="14.25" customHeight="1"/>
    <row r="34551" ht="14.25" customHeight="1"/>
    <row r="34552" ht="14.25" customHeight="1"/>
    <row r="34553" ht="14.25" customHeight="1"/>
    <row r="34554" ht="14.25" customHeight="1"/>
    <row r="34555" ht="14.25" customHeight="1"/>
    <row r="34556" ht="14.25" customHeight="1"/>
    <row r="34557" ht="14.25" customHeight="1"/>
    <row r="34558" ht="14.25" customHeight="1"/>
    <row r="34559" ht="14.25" customHeight="1"/>
    <row r="34560" ht="14.25" customHeight="1"/>
    <row r="34561" ht="14.25" customHeight="1"/>
    <row r="34562" ht="14.25" customHeight="1"/>
    <row r="34563" ht="14.25" customHeight="1"/>
    <row r="34564" ht="14.25" customHeight="1"/>
    <row r="34565" ht="14.25" customHeight="1"/>
    <row r="34566" ht="14.25" customHeight="1"/>
    <row r="34567" ht="14.25" customHeight="1"/>
    <row r="34568" ht="14.25" customHeight="1"/>
    <row r="34569" ht="14.25" customHeight="1"/>
    <row r="34570" ht="14.25" customHeight="1"/>
    <row r="34571" ht="14.25" customHeight="1"/>
    <row r="34572" ht="14.25" customHeight="1"/>
    <row r="34573" ht="14.25" customHeight="1"/>
    <row r="34574" ht="14.25" customHeight="1"/>
    <row r="34575" ht="14.25" customHeight="1"/>
    <row r="34576" ht="14.25" customHeight="1"/>
    <row r="34577" ht="14.25" customHeight="1"/>
    <row r="34578" ht="14.25" customHeight="1"/>
    <row r="34579" ht="14.25" customHeight="1"/>
    <row r="34580" ht="14.25" customHeight="1"/>
    <row r="34581" ht="14.25" customHeight="1"/>
    <row r="34582" ht="14.25" customHeight="1"/>
    <row r="34583" ht="14.25" customHeight="1"/>
    <row r="34584" ht="14.25" customHeight="1"/>
    <row r="34585" ht="14.25" customHeight="1"/>
    <row r="34586" ht="14.25" customHeight="1"/>
    <row r="34587" ht="14.25" customHeight="1"/>
    <row r="34588" ht="14.25" customHeight="1"/>
    <row r="34589" ht="14.25" customHeight="1"/>
    <row r="34590" ht="14.25" customHeight="1"/>
    <row r="34591" ht="14.25" customHeight="1"/>
    <row r="34592" ht="14.25" customHeight="1"/>
    <row r="34593" ht="14.25" customHeight="1"/>
    <row r="34594" ht="14.25" customHeight="1"/>
    <row r="34595" ht="14.25" customHeight="1"/>
    <row r="34596" ht="14.25" customHeight="1"/>
    <row r="34597" ht="14.25" customHeight="1"/>
    <row r="34598" ht="14.25" customHeight="1"/>
    <row r="34599" ht="14.25" customHeight="1"/>
    <row r="34600" ht="14.25" customHeight="1"/>
    <row r="34601" ht="14.25" customHeight="1"/>
    <row r="34602" ht="14.25" customHeight="1"/>
    <row r="34603" ht="14.25" customHeight="1"/>
    <row r="34604" ht="14.25" customHeight="1"/>
    <row r="34605" ht="14.25" customHeight="1"/>
    <row r="34606" ht="14.25" customHeight="1"/>
    <row r="34607" ht="14.25" customHeight="1"/>
    <row r="34608" ht="14.25" customHeight="1"/>
    <row r="34609" ht="14.25" customHeight="1"/>
    <row r="34610" ht="14.25" customHeight="1"/>
    <row r="34611" ht="14.25" customHeight="1"/>
    <row r="34612" ht="14.25" customHeight="1"/>
    <row r="34613" ht="14.25" customHeight="1"/>
    <row r="34614" ht="14.25" customHeight="1"/>
    <row r="34615" ht="14.25" customHeight="1"/>
    <row r="34616" ht="14.25" customHeight="1"/>
    <row r="34617" ht="14.25" customHeight="1"/>
    <row r="34618" ht="14.25" customHeight="1"/>
    <row r="34619" ht="14.25" customHeight="1"/>
    <row r="34620" ht="14.25" customHeight="1"/>
    <row r="34621" ht="14.25" customHeight="1"/>
    <row r="34622" ht="14.25" customHeight="1"/>
    <row r="34623" ht="14.25" customHeight="1"/>
    <row r="34624" ht="14.25" customHeight="1"/>
    <row r="34625" ht="14.25" customHeight="1"/>
    <row r="34626" ht="14.25" customHeight="1"/>
    <row r="34627" ht="14.25" customHeight="1"/>
    <row r="34628" ht="14.25" customHeight="1"/>
    <row r="34629" ht="14.25" customHeight="1"/>
    <row r="34630" ht="14.25" customHeight="1"/>
    <row r="34631" ht="14.25" customHeight="1"/>
    <row r="34632" ht="14.25" customHeight="1"/>
    <row r="34633" ht="14.25" customHeight="1"/>
    <row r="34634" ht="14.25" customHeight="1"/>
    <row r="34635" ht="14.25" customHeight="1"/>
    <row r="34636" ht="14.25" customHeight="1"/>
    <row r="34637" ht="14.25" customHeight="1"/>
    <row r="34638" ht="14.25" customHeight="1"/>
    <row r="34639" ht="14.25" customHeight="1"/>
    <row r="34640" ht="14.25" customHeight="1"/>
    <row r="34641" ht="14.25" customHeight="1"/>
    <row r="34642" ht="14.25" customHeight="1"/>
    <row r="34643" ht="14.25" customHeight="1"/>
    <row r="34644" ht="14.25" customHeight="1"/>
    <row r="34645" ht="14.25" customHeight="1"/>
    <row r="34646" ht="14.25" customHeight="1"/>
    <row r="34647" ht="14.25" customHeight="1"/>
    <row r="34648" ht="14.25" customHeight="1"/>
    <row r="34649" ht="14.25" customHeight="1"/>
    <row r="34650" ht="14.25" customHeight="1"/>
    <row r="34651" ht="14.25" customHeight="1"/>
    <row r="34652" ht="14.25" customHeight="1"/>
    <row r="34653" ht="14.25" customHeight="1"/>
    <row r="34654" ht="14.25" customHeight="1"/>
    <row r="34655" ht="14.25" customHeight="1"/>
    <row r="34656" ht="14.25" customHeight="1"/>
    <row r="34657" ht="14.25" customHeight="1"/>
    <row r="34658" ht="14.25" customHeight="1"/>
    <row r="34659" ht="14.25" customHeight="1"/>
    <row r="34660" ht="14.25" customHeight="1"/>
    <row r="34661" ht="14.25" customHeight="1"/>
    <row r="34662" ht="14.25" customHeight="1"/>
    <row r="34663" ht="14.25" customHeight="1"/>
    <row r="34664" ht="14.25" customHeight="1"/>
    <row r="34665" ht="14.25" customHeight="1"/>
    <row r="34666" ht="14.25" customHeight="1"/>
    <row r="34667" ht="14.25" customHeight="1"/>
    <row r="34668" ht="14.25" customHeight="1"/>
    <row r="34669" ht="14.25" customHeight="1"/>
    <row r="34670" ht="14.25" customHeight="1"/>
    <row r="34671" ht="14.25" customHeight="1"/>
    <row r="34672" ht="14.25" customHeight="1"/>
    <row r="34673" ht="14.25" customHeight="1"/>
    <row r="34674" ht="14.25" customHeight="1"/>
    <row r="34675" ht="14.25" customHeight="1"/>
    <row r="34676" ht="14.25" customHeight="1"/>
    <row r="34677" ht="14.25" customHeight="1"/>
    <row r="34678" ht="14.25" customHeight="1"/>
    <row r="34679" ht="14.25" customHeight="1"/>
    <row r="34680" ht="14.25" customHeight="1"/>
    <row r="34681" ht="14.25" customHeight="1"/>
    <row r="34682" ht="14.25" customHeight="1"/>
    <row r="34683" ht="14.25" customHeight="1"/>
    <row r="34684" ht="14.25" customHeight="1"/>
    <row r="34685" ht="14.25" customHeight="1"/>
    <row r="34686" ht="14.25" customHeight="1"/>
    <row r="34687" ht="14.25" customHeight="1"/>
    <row r="34688" ht="14.25" customHeight="1"/>
    <row r="34689" ht="14.25" customHeight="1"/>
    <row r="34690" ht="14.25" customHeight="1"/>
    <row r="34691" ht="14.25" customHeight="1"/>
    <row r="34692" ht="14.25" customHeight="1"/>
    <row r="34693" ht="14.25" customHeight="1"/>
    <row r="34694" ht="14.25" customHeight="1"/>
    <row r="34695" ht="14.25" customHeight="1"/>
    <row r="34696" ht="14.25" customHeight="1"/>
    <row r="34697" ht="14.25" customHeight="1"/>
    <row r="34698" ht="14.25" customHeight="1"/>
    <row r="34699" ht="14.25" customHeight="1"/>
    <row r="34700" ht="14.25" customHeight="1"/>
    <row r="34701" ht="14.25" customHeight="1"/>
    <row r="34702" ht="14.25" customHeight="1"/>
    <row r="34703" ht="14.25" customHeight="1"/>
    <row r="34704" ht="14.25" customHeight="1"/>
    <row r="34705" ht="14.25" customHeight="1"/>
    <row r="34706" ht="14.25" customHeight="1"/>
    <row r="34707" ht="14.25" customHeight="1"/>
    <row r="34708" ht="14.25" customHeight="1"/>
    <row r="34709" ht="14.25" customHeight="1"/>
    <row r="34710" ht="14.25" customHeight="1"/>
    <row r="34711" ht="14.25" customHeight="1"/>
    <row r="34712" ht="14.25" customHeight="1"/>
    <row r="34713" ht="14.25" customHeight="1"/>
    <row r="34714" ht="14.25" customHeight="1"/>
    <row r="34715" ht="14.25" customHeight="1"/>
    <row r="34716" ht="14.25" customHeight="1"/>
    <row r="34717" ht="14.25" customHeight="1"/>
    <row r="34718" ht="14.25" customHeight="1"/>
    <row r="34719" ht="14.25" customHeight="1"/>
    <row r="34720" ht="14.25" customHeight="1"/>
    <row r="34721" ht="14.25" customHeight="1"/>
    <row r="34722" ht="14.25" customHeight="1"/>
    <row r="34723" ht="14.25" customHeight="1"/>
    <row r="34724" ht="14.25" customHeight="1"/>
    <row r="34725" ht="14.25" customHeight="1"/>
    <row r="34726" ht="14.25" customHeight="1"/>
    <row r="34727" ht="14.25" customHeight="1"/>
    <row r="34728" ht="14.25" customHeight="1"/>
    <row r="34729" ht="14.25" customHeight="1"/>
    <row r="34730" ht="14.25" customHeight="1"/>
    <row r="34731" ht="14.25" customHeight="1"/>
    <row r="34732" ht="14.25" customHeight="1"/>
    <row r="34733" ht="14.25" customHeight="1"/>
    <row r="34734" ht="14.25" customHeight="1"/>
    <row r="34735" ht="14.25" customHeight="1"/>
    <row r="34736" ht="14.25" customHeight="1"/>
    <row r="34737" ht="14.25" customHeight="1"/>
    <row r="34738" ht="14.25" customHeight="1"/>
    <row r="34739" ht="14.25" customHeight="1"/>
    <row r="34740" ht="14.25" customHeight="1"/>
    <row r="34741" ht="14.25" customHeight="1"/>
    <row r="34742" ht="14.25" customHeight="1"/>
    <row r="34743" ht="14.25" customHeight="1"/>
    <row r="34744" ht="14.25" customHeight="1"/>
    <row r="34745" ht="14.25" customHeight="1"/>
    <row r="34746" ht="14.25" customHeight="1"/>
    <row r="34747" ht="14.25" customHeight="1"/>
    <row r="34748" ht="14.25" customHeight="1"/>
    <row r="34749" ht="14.25" customHeight="1"/>
    <row r="34750" ht="14.25" customHeight="1"/>
    <row r="34751" ht="14.25" customHeight="1"/>
    <row r="34752" ht="14.25" customHeight="1"/>
    <row r="34753" ht="14.25" customHeight="1"/>
    <row r="34754" ht="14.25" customHeight="1"/>
    <row r="34755" ht="14.25" customHeight="1"/>
    <row r="34756" ht="14.25" customHeight="1"/>
    <row r="34757" ht="14.25" customHeight="1"/>
    <row r="34758" ht="14.25" customHeight="1"/>
    <row r="34759" ht="14.25" customHeight="1"/>
    <row r="34760" ht="14.25" customHeight="1"/>
    <row r="34761" ht="14.25" customHeight="1"/>
    <row r="34762" ht="14.25" customHeight="1"/>
    <row r="34763" ht="14.25" customHeight="1"/>
    <row r="34764" ht="14.25" customHeight="1"/>
    <row r="34765" ht="14.25" customHeight="1"/>
    <row r="34766" ht="14.25" customHeight="1"/>
    <row r="34767" ht="14.25" customHeight="1"/>
    <row r="34768" ht="14.25" customHeight="1"/>
    <row r="34769" ht="14.25" customHeight="1"/>
    <row r="34770" ht="14.25" customHeight="1"/>
    <row r="34771" ht="14.25" customHeight="1"/>
    <row r="34772" ht="14.25" customHeight="1"/>
    <row r="34773" ht="14.25" customHeight="1"/>
    <row r="34774" ht="14.25" customHeight="1"/>
    <row r="34775" ht="14.25" customHeight="1"/>
    <row r="34776" ht="14.25" customHeight="1"/>
    <row r="34777" ht="14.25" customHeight="1"/>
    <row r="34778" ht="14.25" customHeight="1"/>
    <row r="34779" ht="14.25" customHeight="1"/>
    <row r="34780" ht="14.25" customHeight="1"/>
    <row r="34781" ht="14.25" customHeight="1"/>
    <row r="34782" ht="14.25" customHeight="1"/>
    <row r="34783" ht="14.25" customHeight="1"/>
    <row r="34784" ht="14.25" customHeight="1"/>
    <row r="34785" ht="14.25" customHeight="1"/>
    <row r="34786" ht="14.25" customHeight="1"/>
    <row r="34787" ht="14.25" customHeight="1"/>
    <row r="34788" ht="14.25" customHeight="1"/>
    <row r="34789" ht="14.25" customHeight="1"/>
    <row r="34790" ht="14.25" customHeight="1"/>
    <row r="34791" ht="14.25" customHeight="1"/>
    <row r="34792" ht="14.25" customHeight="1"/>
    <row r="34793" ht="14.25" customHeight="1"/>
    <row r="34794" ht="14.25" customHeight="1"/>
    <row r="34795" ht="14.25" customHeight="1"/>
    <row r="34796" ht="14.25" customHeight="1"/>
    <row r="34797" ht="14.25" customHeight="1"/>
    <row r="34798" ht="14.25" customHeight="1"/>
    <row r="34799" ht="14.25" customHeight="1"/>
    <row r="34800" ht="14.25" customHeight="1"/>
    <row r="34801" ht="14.25" customHeight="1"/>
    <row r="34802" ht="14.25" customHeight="1"/>
    <row r="34803" ht="14.25" customHeight="1"/>
    <row r="34804" ht="14.25" customHeight="1"/>
    <row r="34805" ht="14.25" customHeight="1"/>
    <row r="34806" ht="14.25" customHeight="1"/>
    <row r="34807" ht="14.25" customHeight="1"/>
    <row r="34808" ht="14.25" customHeight="1"/>
    <row r="34809" ht="14.25" customHeight="1"/>
    <row r="34810" ht="14.25" customHeight="1"/>
    <row r="34811" ht="14.25" customHeight="1"/>
    <row r="34812" ht="14.25" customHeight="1"/>
    <row r="34813" ht="14.25" customHeight="1"/>
    <row r="34814" ht="14.25" customHeight="1"/>
    <row r="34815" ht="14.25" customHeight="1"/>
    <row r="34816" ht="14.25" customHeight="1"/>
    <row r="34817" ht="14.25" customHeight="1"/>
    <row r="34818" ht="14.25" customHeight="1"/>
    <row r="34819" ht="14.25" customHeight="1"/>
    <row r="34820" ht="14.25" customHeight="1"/>
    <row r="34821" ht="14.25" customHeight="1"/>
    <row r="34822" ht="14.25" customHeight="1"/>
    <row r="34823" ht="14.25" customHeight="1"/>
    <row r="34824" ht="14.25" customHeight="1"/>
    <row r="34825" ht="14.25" customHeight="1"/>
    <row r="34826" ht="14.25" customHeight="1"/>
    <row r="34827" ht="14.25" customHeight="1"/>
    <row r="34828" ht="14.25" customHeight="1"/>
    <row r="34829" ht="14.25" customHeight="1"/>
    <row r="34830" ht="14.25" customHeight="1"/>
    <row r="34831" ht="14.25" customHeight="1"/>
    <row r="34832" ht="14.25" customHeight="1"/>
    <row r="34833" ht="14.25" customHeight="1"/>
    <row r="34834" ht="14.25" customHeight="1"/>
    <row r="34835" ht="14.25" customHeight="1"/>
    <row r="34836" ht="14.25" customHeight="1"/>
    <row r="34837" ht="14.25" customHeight="1"/>
    <row r="34838" ht="14.25" customHeight="1"/>
    <row r="34839" ht="14.25" customHeight="1"/>
    <row r="34840" ht="14.25" customHeight="1"/>
    <row r="34841" ht="14.25" customHeight="1"/>
    <row r="34842" ht="14.25" customHeight="1"/>
    <row r="34843" ht="14.25" customHeight="1"/>
    <row r="34844" ht="14.25" customHeight="1"/>
    <row r="34845" ht="14.25" customHeight="1"/>
    <row r="34846" ht="14.25" customHeight="1"/>
    <row r="34847" ht="14.25" customHeight="1"/>
    <row r="34848" ht="14.25" customHeight="1"/>
    <row r="34849" ht="14.25" customHeight="1"/>
    <row r="34850" ht="14.25" customHeight="1"/>
    <row r="34851" ht="14.25" customHeight="1"/>
    <row r="34852" ht="14.25" customHeight="1"/>
    <row r="34853" ht="14.25" customHeight="1"/>
    <row r="34854" ht="14.25" customHeight="1"/>
    <row r="34855" ht="14.25" customHeight="1"/>
    <row r="34856" ht="14.25" customHeight="1"/>
    <row r="34857" ht="14.25" customHeight="1"/>
    <row r="34858" ht="14.25" customHeight="1"/>
    <row r="34859" ht="14.25" customHeight="1"/>
    <row r="34860" ht="14.25" customHeight="1"/>
    <row r="34861" ht="14.25" customHeight="1"/>
    <row r="34862" ht="14.25" customHeight="1"/>
    <row r="34863" ht="14.25" customHeight="1"/>
    <row r="34864" ht="14.25" customHeight="1"/>
    <row r="34865" ht="14.25" customHeight="1"/>
    <row r="34866" ht="14.25" customHeight="1"/>
    <row r="34867" ht="14.25" customHeight="1"/>
    <row r="34868" ht="14.25" customHeight="1"/>
    <row r="34869" ht="14.25" customHeight="1"/>
    <row r="34870" ht="14.25" customHeight="1"/>
    <row r="34871" ht="14.25" customHeight="1"/>
    <row r="34872" ht="14.25" customHeight="1"/>
    <row r="34873" ht="14.25" customHeight="1"/>
    <row r="34874" ht="14.25" customHeight="1"/>
    <row r="34875" ht="14.25" customHeight="1"/>
    <row r="34876" ht="14.25" customHeight="1"/>
    <row r="34877" ht="14.25" customHeight="1"/>
    <row r="34878" ht="14.25" customHeight="1"/>
    <row r="34879" ht="14.25" customHeight="1"/>
    <row r="34880" ht="14.25" customHeight="1"/>
    <row r="34881" ht="14.25" customHeight="1"/>
    <row r="34882" ht="14.25" customHeight="1"/>
    <row r="34883" ht="14.25" customHeight="1"/>
    <row r="34884" ht="14.25" customHeight="1"/>
    <row r="34885" ht="14.25" customHeight="1"/>
    <row r="34886" ht="14.25" customHeight="1"/>
    <row r="34887" ht="14.25" customHeight="1"/>
    <row r="34888" ht="14.25" customHeight="1"/>
    <row r="34889" ht="14.25" customHeight="1"/>
    <row r="34890" ht="14.25" customHeight="1"/>
    <row r="34891" ht="14.25" customHeight="1"/>
    <row r="34892" ht="14.25" customHeight="1"/>
    <row r="34893" ht="14.25" customHeight="1"/>
    <row r="34894" ht="14.25" customHeight="1"/>
    <row r="34895" ht="14.25" customHeight="1"/>
    <row r="34896" ht="14.25" customHeight="1"/>
    <row r="34897" ht="14.25" customHeight="1"/>
    <row r="34898" ht="14.25" customHeight="1"/>
    <row r="34899" ht="14.25" customHeight="1"/>
    <row r="34900" ht="14.25" customHeight="1"/>
    <row r="34901" ht="14.25" customHeight="1"/>
    <row r="34902" ht="14.25" customHeight="1"/>
    <row r="34903" ht="14.25" customHeight="1"/>
    <row r="34904" ht="14.25" customHeight="1"/>
    <row r="34905" ht="14.25" customHeight="1"/>
    <row r="34906" ht="14.25" customHeight="1"/>
    <row r="34907" ht="14.25" customHeight="1"/>
    <row r="34908" ht="14.25" customHeight="1"/>
    <row r="34909" ht="14.25" customHeight="1"/>
    <row r="34910" ht="14.25" customHeight="1"/>
    <row r="34911" ht="14.25" customHeight="1"/>
    <row r="34912" ht="14.25" customHeight="1"/>
    <row r="34913" ht="14.25" customHeight="1"/>
    <row r="34914" ht="14.25" customHeight="1"/>
    <row r="34915" ht="14.25" customHeight="1"/>
    <row r="34916" ht="14.25" customHeight="1"/>
    <row r="34917" ht="14.25" customHeight="1"/>
    <row r="34918" ht="14.25" customHeight="1"/>
    <row r="34919" ht="14.25" customHeight="1"/>
    <row r="34920" ht="14.25" customHeight="1"/>
    <row r="34921" ht="14.25" customHeight="1"/>
    <row r="34922" ht="14.25" customHeight="1"/>
    <row r="34923" ht="14.25" customHeight="1"/>
    <row r="34924" ht="14.25" customHeight="1"/>
    <row r="34925" ht="14.25" customHeight="1"/>
    <row r="34926" ht="14.25" customHeight="1"/>
    <row r="34927" ht="14.25" customHeight="1"/>
    <row r="34928" ht="14.25" customHeight="1"/>
    <row r="34929" ht="14.25" customHeight="1"/>
    <row r="34930" ht="14.25" customHeight="1"/>
    <row r="34931" ht="14.25" customHeight="1"/>
    <row r="34932" ht="14.25" customHeight="1"/>
    <row r="34933" ht="14.25" customHeight="1"/>
    <row r="34934" ht="14.25" customHeight="1"/>
    <row r="34935" ht="14.25" customHeight="1"/>
    <row r="34936" ht="14.25" customHeight="1"/>
    <row r="34937" ht="14.25" customHeight="1"/>
    <row r="34938" ht="14.25" customHeight="1"/>
    <row r="34939" ht="14.25" customHeight="1"/>
    <row r="34940" ht="14.25" customHeight="1"/>
    <row r="34941" ht="14.25" customHeight="1"/>
    <row r="34942" ht="14.25" customHeight="1"/>
    <row r="34943" ht="14.25" customHeight="1"/>
    <row r="34944" ht="14.25" customHeight="1"/>
    <row r="34945" ht="14.25" customHeight="1"/>
    <row r="34946" ht="14.25" customHeight="1"/>
    <row r="34947" ht="14.25" customHeight="1"/>
    <row r="34948" ht="14.25" customHeight="1"/>
    <row r="34949" ht="14.25" customHeight="1"/>
    <row r="34950" ht="14.25" customHeight="1"/>
    <row r="34951" ht="14.25" customHeight="1"/>
    <row r="34952" ht="14.25" customHeight="1"/>
    <row r="34953" ht="14.25" customHeight="1"/>
    <row r="34954" ht="14.25" customHeight="1"/>
    <row r="34955" ht="14.25" customHeight="1"/>
    <row r="34956" ht="14.25" customHeight="1"/>
    <row r="34957" ht="14.25" customHeight="1"/>
    <row r="34958" ht="14.25" customHeight="1"/>
    <row r="34959" ht="14.25" customHeight="1"/>
    <row r="34960" ht="14.25" customHeight="1"/>
    <row r="34961" ht="14.25" customHeight="1"/>
    <row r="34962" ht="14.25" customHeight="1"/>
    <row r="34963" ht="14.25" customHeight="1"/>
    <row r="34964" ht="14.25" customHeight="1"/>
    <row r="34965" ht="14.25" customHeight="1"/>
    <row r="34966" ht="14.25" customHeight="1"/>
    <row r="34967" ht="14.25" customHeight="1"/>
    <row r="34968" ht="14.25" customHeight="1"/>
    <row r="34969" ht="14.25" customHeight="1"/>
    <row r="34970" ht="14.25" customHeight="1"/>
    <row r="34971" ht="14.25" customHeight="1"/>
    <row r="34972" ht="14.25" customHeight="1"/>
    <row r="34973" ht="14.25" customHeight="1"/>
    <row r="34974" ht="14.25" customHeight="1"/>
    <row r="34975" ht="14.25" customHeight="1"/>
    <row r="34976" ht="14.25" customHeight="1"/>
    <row r="34977" ht="14.25" customHeight="1"/>
    <row r="34978" ht="14.25" customHeight="1"/>
    <row r="34979" ht="14.25" customHeight="1"/>
    <row r="34980" ht="14.25" customHeight="1"/>
    <row r="34981" ht="14.25" customHeight="1"/>
    <row r="34982" ht="14.25" customHeight="1"/>
    <row r="34983" ht="14.25" customHeight="1"/>
    <row r="34984" ht="14.25" customHeight="1"/>
    <row r="34985" ht="14.25" customHeight="1"/>
    <row r="34986" ht="14.25" customHeight="1"/>
    <row r="34987" ht="14.25" customHeight="1"/>
    <row r="34988" ht="14.25" customHeight="1"/>
    <row r="34989" ht="14.25" customHeight="1"/>
    <row r="34990" ht="14.25" customHeight="1"/>
    <row r="34991" ht="14.25" customHeight="1"/>
    <row r="34992" ht="14.25" customHeight="1"/>
    <row r="34993" ht="14.25" customHeight="1"/>
    <row r="34994" ht="14.25" customHeight="1"/>
    <row r="34995" ht="14.25" customHeight="1"/>
    <row r="34996" ht="14.25" customHeight="1"/>
    <row r="34997" ht="14.25" customHeight="1"/>
    <row r="34998" ht="14.25" customHeight="1"/>
    <row r="34999" ht="14.25" customHeight="1"/>
    <row r="35000" ht="14.25" customHeight="1"/>
    <row r="35001" ht="14.25" customHeight="1"/>
    <row r="35002" ht="14.25" customHeight="1"/>
    <row r="35003" ht="14.25" customHeight="1"/>
    <row r="35004" ht="14.25" customHeight="1"/>
    <row r="35005" ht="14.25" customHeight="1"/>
    <row r="35006" ht="14.25" customHeight="1"/>
    <row r="35007" ht="14.25" customHeight="1"/>
    <row r="35008" ht="14.25" customHeight="1"/>
    <row r="35009" ht="14.25" customHeight="1"/>
    <row r="35010" ht="14.25" customHeight="1"/>
    <row r="35011" ht="14.25" customHeight="1"/>
    <row r="35012" ht="14.25" customHeight="1"/>
    <row r="35013" ht="14.25" customHeight="1"/>
    <row r="35014" ht="14.25" customHeight="1"/>
    <row r="35015" ht="14.25" customHeight="1"/>
    <row r="35016" ht="14.25" customHeight="1"/>
    <row r="35017" ht="14.25" customHeight="1"/>
    <row r="35018" ht="14.25" customHeight="1"/>
    <row r="35019" ht="14.25" customHeight="1"/>
    <row r="35020" ht="14.25" customHeight="1"/>
    <row r="35021" ht="14.25" customHeight="1"/>
    <row r="35022" ht="14.25" customHeight="1"/>
    <row r="35023" ht="14.25" customHeight="1"/>
    <row r="35024" ht="14.25" customHeight="1"/>
    <row r="35025" ht="14.25" customHeight="1"/>
    <row r="35026" ht="14.25" customHeight="1"/>
    <row r="35027" ht="14.25" customHeight="1"/>
    <row r="35028" ht="14.25" customHeight="1"/>
    <row r="35029" ht="14.25" customHeight="1"/>
    <row r="35030" ht="14.25" customHeight="1"/>
    <row r="35031" ht="14.25" customHeight="1"/>
    <row r="35032" ht="14.25" customHeight="1"/>
    <row r="35033" ht="14.25" customHeight="1"/>
    <row r="35034" ht="14.25" customHeight="1"/>
    <row r="35035" ht="14.25" customHeight="1"/>
    <row r="35036" ht="14.25" customHeight="1"/>
    <row r="35037" ht="14.25" customHeight="1"/>
    <row r="35038" ht="14.25" customHeight="1"/>
    <row r="35039" ht="14.25" customHeight="1"/>
    <row r="35040" ht="14.25" customHeight="1"/>
    <row r="35041" ht="14.25" customHeight="1"/>
    <row r="35042" ht="14.25" customHeight="1"/>
    <row r="35043" ht="14.25" customHeight="1"/>
    <row r="35044" ht="14.25" customHeight="1"/>
    <row r="35045" ht="14.25" customHeight="1"/>
    <row r="35046" ht="14.25" customHeight="1"/>
    <row r="35047" ht="14.25" customHeight="1"/>
    <row r="35048" ht="14.25" customHeight="1"/>
    <row r="35049" ht="14.25" customHeight="1"/>
    <row r="35050" ht="14.25" customHeight="1"/>
    <row r="35051" ht="14.25" customHeight="1"/>
    <row r="35052" ht="14.25" customHeight="1"/>
    <row r="35053" ht="14.25" customHeight="1"/>
    <row r="35054" ht="14.25" customHeight="1"/>
    <row r="35055" ht="14.25" customHeight="1"/>
    <row r="35056" ht="14.25" customHeight="1"/>
    <row r="35057" ht="14.25" customHeight="1"/>
    <row r="35058" ht="14.25" customHeight="1"/>
    <row r="35059" ht="14.25" customHeight="1"/>
    <row r="35060" ht="14.25" customHeight="1"/>
    <row r="35061" ht="14.25" customHeight="1"/>
    <row r="35062" ht="14.25" customHeight="1"/>
    <row r="35063" ht="14.25" customHeight="1"/>
    <row r="35064" ht="14.25" customHeight="1"/>
    <row r="35065" ht="14.25" customHeight="1"/>
    <row r="35066" ht="14.25" customHeight="1"/>
    <row r="35067" ht="14.25" customHeight="1"/>
    <row r="35068" ht="14.25" customHeight="1"/>
    <row r="35069" ht="14.25" customHeight="1"/>
    <row r="35070" ht="14.25" customHeight="1"/>
    <row r="35071" ht="14.25" customHeight="1"/>
    <row r="35072" ht="14.25" customHeight="1"/>
    <row r="35073" ht="14.25" customHeight="1"/>
    <row r="35074" ht="14.25" customHeight="1"/>
    <row r="35075" ht="14.25" customHeight="1"/>
    <row r="35076" ht="14.25" customHeight="1"/>
    <row r="35077" ht="14.25" customHeight="1"/>
    <row r="35078" ht="14.25" customHeight="1"/>
    <row r="35079" ht="14.25" customHeight="1"/>
    <row r="35080" ht="14.25" customHeight="1"/>
    <row r="35081" ht="14.25" customHeight="1"/>
    <row r="35082" ht="14.25" customHeight="1"/>
    <row r="35083" ht="14.25" customHeight="1"/>
    <row r="35084" ht="14.25" customHeight="1"/>
    <row r="35085" ht="14.25" customHeight="1"/>
    <row r="35086" ht="14.25" customHeight="1"/>
    <row r="35087" ht="14.25" customHeight="1"/>
    <row r="35088" ht="14.25" customHeight="1"/>
    <row r="35089" ht="14.25" customHeight="1"/>
    <row r="35090" ht="14.25" customHeight="1"/>
    <row r="35091" ht="14.25" customHeight="1"/>
    <row r="35092" ht="14.25" customHeight="1"/>
    <row r="35093" ht="14.25" customHeight="1"/>
    <row r="35094" ht="14.25" customHeight="1"/>
    <row r="35095" ht="14.25" customHeight="1"/>
    <row r="35096" ht="14.25" customHeight="1"/>
    <row r="35097" ht="14.25" customHeight="1"/>
    <row r="35098" ht="14.25" customHeight="1"/>
    <row r="35099" ht="14.25" customHeight="1"/>
    <row r="35100" ht="14.25" customHeight="1"/>
    <row r="35101" ht="14.25" customHeight="1"/>
    <row r="35102" ht="14.25" customHeight="1"/>
    <row r="35103" ht="14.25" customHeight="1"/>
    <row r="35104" ht="14.25" customHeight="1"/>
    <row r="35105" ht="14.25" customHeight="1"/>
    <row r="35106" ht="14.25" customHeight="1"/>
    <row r="35107" ht="14.25" customHeight="1"/>
    <row r="35108" ht="14.25" customHeight="1"/>
    <row r="35109" ht="14.25" customHeight="1"/>
    <row r="35110" ht="14.25" customHeight="1"/>
    <row r="35111" ht="14.25" customHeight="1"/>
    <row r="35112" ht="14.25" customHeight="1"/>
    <row r="35113" ht="14.25" customHeight="1"/>
    <row r="35114" ht="14.25" customHeight="1"/>
    <row r="35115" ht="14.25" customHeight="1"/>
    <row r="35116" ht="14.25" customHeight="1"/>
    <row r="35117" ht="14.25" customHeight="1"/>
    <row r="35118" ht="14.25" customHeight="1"/>
    <row r="35119" ht="14.25" customHeight="1"/>
    <row r="35120" ht="14.25" customHeight="1"/>
    <row r="35121" ht="14.25" customHeight="1"/>
    <row r="35122" ht="14.25" customHeight="1"/>
    <row r="35123" ht="14.25" customHeight="1"/>
    <row r="35124" ht="14.25" customHeight="1"/>
    <row r="35125" ht="14.25" customHeight="1"/>
    <row r="35126" ht="14.25" customHeight="1"/>
    <row r="35127" ht="14.25" customHeight="1"/>
    <row r="35128" ht="14.25" customHeight="1"/>
    <row r="35129" ht="14.25" customHeight="1"/>
    <row r="35130" ht="14.25" customHeight="1"/>
    <row r="35131" ht="14.25" customHeight="1"/>
    <row r="35132" ht="14.25" customHeight="1"/>
    <row r="35133" ht="14.25" customHeight="1"/>
    <row r="35134" ht="14.25" customHeight="1"/>
    <row r="35135" ht="14.25" customHeight="1"/>
    <row r="35136" ht="14.25" customHeight="1"/>
    <row r="35137" ht="14.25" customHeight="1"/>
    <row r="35138" ht="14.25" customHeight="1"/>
    <row r="35139" ht="14.25" customHeight="1"/>
    <row r="35140" ht="14.25" customHeight="1"/>
    <row r="35141" ht="14.25" customHeight="1"/>
    <row r="35142" ht="14.25" customHeight="1"/>
    <row r="35143" ht="14.25" customHeight="1"/>
    <row r="35144" ht="14.25" customHeight="1"/>
    <row r="35145" ht="14.25" customHeight="1"/>
    <row r="35146" ht="14.25" customHeight="1"/>
    <row r="35147" ht="14.25" customHeight="1"/>
    <row r="35148" ht="14.25" customHeight="1"/>
    <row r="35149" ht="14.25" customHeight="1"/>
    <row r="35150" ht="14.25" customHeight="1"/>
    <row r="35151" ht="14.25" customHeight="1"/>
    <row r="35152" ht="14.25" customHeight="1"/>
    <row r="35153" ht="14.25" customHeight="1"/>
    <row r="35154" ht="14.25" customHeight="1"/>
    <row r="35155" ht="14.25" customHeight="1"/>
    <row r="35156" ht="14.25" customHeight="1"/>
    <row r="35157" ht="14.25" customHeight="1"/>
    <row r="35158" ht="14.25" customHeight="1"/>
    <row r="35159" ht="14.25" customHeight="1"/>
    <row r="35160" ht="14.25" customHeight="1"/>
    <row r="35161" ht="14.25" customHeight="1"/>
    <row r="35162" ht="14.25" customHeight="1"/>
    <row r="35163" ht="14.25" customHeight="1"/>
    <row r="35164" ht="14.25" customHeight="1"/>
    <row r="35165" ht="14.25" customHeight="1"/>
    <row r="35166" ht="14.25" customHeight="1"/>
    <row r="35167" ht="14.25" customHeight="1"/>
    <row r="35168" ht="14.25" customHeight="1"/>
    <row r="35169" ht="14.25" customHeight="1"/>
    <row r="35170" ht="14.25" customHeight="1"/>
    <row r="35171" ht="14.25" customHeight="1"/>
    <row r="35172" ht="14.25" customHeight="1"/>
    <row r="35173" ht="14.25" customHeight="1"/>
    <row r="35174" ht="14.25" customHeight="1"/>
    <row r="35175" ht="14.25" customHeight="1"/>
    <row r="35176" ht="14.25" customHeight="1"/>
    <row r="35177" ht="14.25" customHeight="1"/>
    <row r="35178" ht="14.25" customHeight="1"/>
    <row r="35179" ht="14.25" customHeight="1"/>
    <row r="35180" ht="14.25" customHeight="1"/>
    <row r="35181" ht="14.25" customHeight="1"/>
    <row r="35182" ht="14.25" customHeight="1"/>
    <row r="35183" ht="14.25" customHeight="1"/>
    <row r="35184" ht="14.25" customHeight="1"/>
    <row r="35185" ht="14.25" customHeight="1"/>
    <row r="35186" ht="14.25" customHeight="1"/>
    <row r="35187" ht="14.25" customHeight="1"/>
    <row r="35188" ht="14.25" customHeight="1"/>
    <row r="35189" ht="14.25" customHeight="1"/>
    <row r="35190" ht="14.25" customHeight="1"/>
    <row r="35191" ht="14.25" customHeight="1"/>
    <row r="35192" ht="14.25" customHeight="1"/>
    <row r="35193" ht="14.25" customHeight="1"/>
    <row r="35194" ht="14.25" customHeight="1"/>
    <row r="35195" ht="14.25" customHeight="1"/>
    <row r="35196" ht="14.25" customHeight="1"/>
    <row r="35197" ht="14.25" customHeight="1"/>
    <row r="35198" ht="14.25" customHeight="1"/>
    <row r="35199" ht="14.25" customHeight="1"/>
    <row r="35200" ht="14.25" customHeight="1"/>
    <row r="35201" ht="14.25" customHeight="1"/>
    <row r="35202" ht="14.25" customHeight="1"/>
    <row r="35203" ht="14.25" customHeight="1"/>
    <row r="35204" ht="14.25" customHeight="1"/>
    <row r="35205" ht="14.25" customHeight="1"/>
    <row r="35206" ht="14.25" customHeight="1"/>
    <row r="35207" ht="14.25" customHeight="1"/>
    <row r="35208" ht="14.25" customHeight="1"/>
    <row r="35209" ht="14.25" customHeight="1"/>
    <row r="35210" ht="14.25" customHeight="1"/>
    <row r="35211" ht="14.25" customHeight="1"/>
    <row r="35212" ht="14.25" customHeight="1"/>
    <row r="35213" ht="14.25" customHeight="1"/>
    <row r="35214" ht="14.25" customHeight="1"/>
    <row r="35215" ht="14.25" customHeight="1"/>
    <row r="35216" ht="14.25" customHeight="1"/>
    <row r="35217" ht="14.25" customHeight="1"/>
    <row r="35218" ht="14.25" customHeight="1"/>
    <row r="35219" ht="14.25" customHeight="1"/>
    <row r="35220" ht="14.25" customHeight="1"/>
    <row r="35221" ht="14.25" customHeight="1"/>
    <row r="35222" ht="14.25" customHeight="1"/>
    <row r="35223" ht="14.25" customHeight="1"/>
    <row r="35224" ht="14.25" customHeight="1"/>
    <row r="35225" ht="14.25" customHeight="1"/>
    <row r="35226" ht="14.25" customHeight="1"/>
    <row r="35227" ht="14.25" customHeight="1"/>
    <row r="35228" ht="14.25" customHeight="1"/>
    <row r="35229" ht="14.25" customHeight="1"/>
    <row r="35230" ht="14.25" customHeight="1"/>
    <row r="35231" ht="14.25" customHeight="1"/>
    <row r="35232" ht="14.25" customHeight="1"/>
    <row r="35233" ht="14.25" customHeight="1"/>
    <row r="35234" ht="14.25" customHeight="1"/>
    <row r="35235" ht="14.25" customHeight="1"/>
    <row r="35236" ht="14.25" customHeight="1"/>
    <row r="35237" ht="14.25" customHeight="1"/>
    <row r="35238" ht="14.25" customHeight="1"/>
    <row r="35239" ht="14.25" customHeight="1"/>
    <row r="35240" ht="14.25" customHeight="1"/>
    <row r="35241" ht="14.25" customHeight="1"/>
    <row r="35242" ht="14.25" customHeight="1"/>
    <row r="35243" ht="14.25" customHeight="1"/>
    <row r="35244" ht="14.25" customHeight="1"/>
    <row r="35245" ht="14.25" customHeight="1"/>
    <row r="35246" ht="14.25" customHeight="1"/>
    <row r="35247" ht="14.25" customHeight="1"/>
    <row r="35248" ht="14.25" customHeight="1"/>
    <row r="35249" ht="14.25" customHeight="1"/>
    <row r="35250" ht="14.25" customHeight="1"/>
    <row r="35251" ht="14.25" customHeight="1"/>
    <row r="35252" ht="14.25" customHeight="1"/>
    <row r="35253" ht="14.25" customHeight="1"/>
    <row r="35254" ht="14.25" customHeight="1"/>
    <row r="35255" ht="14.25" customHeight="1"/>
    <row r="35256" ht="14.25" customHeight="1"/>
    <row r="35257" ht="14.25" customHeight="1"/>
    <row r="35258" ht="14.25" customHeight="1"/>
    <row r="35259" ht="14.25" customHeight="1"/>
    <row r="35260" ht="14.25" customHeight="1"/>
    <row r="35261" ht="14.25" customHeight="1"/>
    <row r="35262" ht="14.25" customHeight="1"/>
    <row r="35263" ht="14.25" customHeight="1"/>
    <row r="35264" ht="14.25" customHeight="1"/>
    <row r="35265" ht="14.25" customHeight="1"/>
    <row r="35266" ht="14.25" customHeight="1"/>
    <row r="35267" ht="14.25" customHeight="1"/>
    <row r="35268" ht="14.25" customHeight="1"/>
    <row r="35269" ht="14.25" customHeight="1"/>
    <row r="35270" ht="14.25" customHeight="1"/>
    <row r="35271" ht="14.25" customHeight="1"/>
    <row r="35272" ht="14.25" customHeight="1"/>
    <row r="35273" ht="14.25" customHeight="1"/>
    <row r="35274" ht="14.25" customHeight="1"/>
    <row r="35275" ht="14.25" customHeight="1"/>
    <row r="35276" ht="14.25" customHeight="1"/>
    <row r="35277" ht="14.25" customHeight="1"/>
    <row r="35278" ht="14.25" customHeight="1"/>
    <row r="35279" ht="14.25" customHeight="1"/>
    <row r="35280" ht="14.25" customHeight="1"/>
    <row r="35281" ht="14.25" customHeight="1"/>
    <row r="35282" ht="14.25" customHeight="1"/>
    <row r="35283" ht="14.25" customHeight="1"/>
    <row r="35284" ht="14.25" customHeight="1"/>
    <row r="35285" ht="14.25" customHeight="1"/>
    <row r="35286" ht="14.25" customHeight="1"/>
    <row r="35287" ht="14.25" customHeight="1"/>
    <row r="35288" ht="14.25" customHeight="1"/>
    <row r="35289" ht="14.25" customHeight="1"/>
    <row r="35290" ht="14.25" customHeight="1"/>
    <row r="35291" ht="14.25" customHeight="1"/>
    <row r="35292" ht="14.25" customHeight="1"/>
    <row r="35293" ht="14.25" customHeight="1"/>
    <row r="35294" ht="14.25" customHeight="1"/>
    <row r="35295" ht="14.25" customHeight="1"/>
    <row r="35296" ht="14.25" customHeight="1"/>
    <row r="35297" ht="14.25" customHeight="1"/>
    <row r="35298" ht="14.25" customHeight="1"/>
    <row r="35299" ht="14.25" customHeight="1"/>
    <row r="35300" ht="14.25" customHeight="1"/>
    <row r="35301" ht="14.25" customHeight="1"/>
    <row r="35302" ht="14.25" customHeight="1"/>
    <row r="35303" ht="14.25" customHeight="1"/>
    <row r="35304" ht="14.25" customHeight="1"/>
    <row r="35305" ht="14.25" customHeight="1"/>
    <row r="35306" ht="14.25" customHeight="1"/>
    <row r="35307" ht="14.25" customHeight="1"/>
    <row r="35308" ht="14.25" customHeight="1"/>
    <row r="35309" ht="14.25" customHeight="1"/>
    <row r="35310" ht="14.25" customHeight="1"/>
    <row r="35311" ht="14.25" customHeight="1"/>
    <row r="35312" ht="14.25" customHeight="1"/>
    <row r="35313" ht="14.25" customHeight="1"/>
    <row r="35314" ht="14.25" customHeight="1"/>
    <row r="35315" ht="14.25" customHeight="1"/>
    <row r="35316" ht="14.25" customHeight="1"/>
    <row r="35317" ht="14.25" customHeight="1"/>
    <row r="35318" ht="14.25" customHeight="1"/>
    <row r="35319" ht="14.25" customHeight="1"/>
    <row r="35320" ht="14.25" customHeight="1"/>
    <row r="35321" ht="14.25" customHeight="1"/>
    <row r="35322" ht="14.25" customHeight="1"/>
    <row r="35323" ht="14.25" customHeight="1"/>
    <row r="35324" ht="14.25" customHeight="1"/>
    <row r="35325" ht="14.25" customHeight="1"/>
    <row r="35326" ht="14.25" customHeight="1"/>
    <row r="35327" ht="14.25" customHeight="1"/>
    <row r="35328" ht="14.25" customHeight="1"/>
    <row r="35329" ht="14.25" customHeight="1"/>
    <row r="35330" ht="14.25" customHeight="1"/>
    <row r="35331" ht="14.25" customHeight="1"/>
    <row r="35332" ht="14.25" customHeight="1"/>
    <row r="35333" ht="14.25" customHeight="1"/>
    <row r="35334" ht="14.25" customHeight="1"/>
    <row r="35335" ht="14.25" customHeight="1"/>
    <row r="35336" ht="14.25" customHeight="1"/>
    <row r="35337" ht="14.25" customHeight="1"/>
    <row r="35338" ht="14.25" customHeight="1"/>
    <row r="35339" ht="14.25" customHeight="1"/>
    <row r="35340" ht="14.25" customHeight="1"/>
    <row r="35341" ht="14.25" customHeight="1"/>
    <row r="35342" ht="14.25" customHeight="1"/>
    <row r="35343" ht="14.25" customHeight="1"/>
    <row r="35344" ht="14.25" customHeight="1"/>
    <row r="35345" ht="14.25" customHeight="1"/>
    <row r="35346" ht="14.25" customHeight="1"/>
    <row r="35347" ht="14.25" customHeight="1"/>
    <row r="35348" ht="14.25" customHeight="1"/>
    <row r="35349" ht="14.25" customHeight="1"/>
    <row r="35350" ht="14.25" customHeight="1"/>
    <row r="35351" ht="14.25" customHeight="1"/>
    <row r="35352" ht="14.25" customHeight="1"/>
    <row r="35353" ht="14.25" customHeight="1"/>
    <row r="35354" ht="14.25" customHeight="1"/>
    <row r="35355" ht="14.25" customHeight="1"/>
    <row r="35356" ht="14.25" customHeight="1"/>
    <row r="35357" ht="14.25" customHeight="1"/>
    <row r="35358" ht="14.25" customHeight="1"/>
    <row r="35359" ht="14.25" customHeight="1"/>
    <row r="35360" ht="14.25" customHeight="1"/>
    <row r="35361" ht="14.25" customHeight="1"/>
    <row r="35362" ht="14.25" customHeight="1"/>
    <row r="35363" ht="14.25" customHeight="1"/>
    <row r="35364" ht="14.25" customHeight="1"/>
    <row r="35365" ht="14.25" customHeight="1"/>
    <row r="35366" ht="14.25" customHeight="1"/>
    <row r="35367" ht="14.25" customHeight="1"/>
    <row r="35368" ht="14.25" customHeight="1"/>
    <row r="35369" ht="14.25" customHeight="1"/>
    <row r="35370" ht="14.25" customHeight="1"/>
    <row r="35371" ht="14.25" customHeight="1"/>
    <row r="35372" ht="14.25" customHeight="1"/>
    <row r="35373" ht="14.25" customHeight="1"/>
    <row r="35374" ht="14.25" customHeight="1"/>
    <row r="35375" ht="14.25" customHeight="1"/>
    <row r="35376" ht="14.25" customHeight="1"/>
    <row r="35377" ht="14.25" customHeight="1"/>
    <row r="35378" ht="14.25" customHeight="1"/>
    <row r="35379" ht="14.25" customHeight="1"/>
    <row r="35380" ht="14.25" customHeight="1"/>
    <row r="35381" ht="14.25" customHeight="1"/>
    <row r="35382" ht="14.25" customHeight="1"/>
    <row r="35383" ht="14.25" customHeight="1"/>
    <row r="35384" ht="14.25" customHeight="1"/>
    <row r="35385" ht="14.25" customHeight="1"/>
    <row r="35386" ht="14.25" customHeight="1"/>
    <row r="35387" ht="14.25" customHeight="1"/>
    <row r="35388" ht="14.25" customHeight="1"/>
    <row r="35389" ht="14.25" customHeight="1"/>
    <row r="35390" ht="14.25" customHeight="1"/>
    <row r="35391" ht="14.25" customHeight="1"/>
    <row r="35392" ht="14.25" customHeight="1"/>
    <row r="35393" ht="14.25" customHeight="1"/>
    <row r="35394" ht="14.25" customHeight="1"/>
    <row r="35395" ht="14.25" customHeight="1"/>
    <row r="35396" ht="14.25" customHeight="1"/>
    <row r="35397" ht="14.25" customHeight="1"/>
    <row r="35398" ht="14.25" customHeight="1"/>
    <row r="35399" ht="14.25" customHeight="1"/>
    <row r="35400" ht="14.25" customHeight="1"/>
    <row r="35401" ht="14.25" customHeight="1"/>
    <row r="35402" ht="14.25" customHeight="1"/>
    <row r="35403" ht="14.25" customHeight="1"/>
    <row r="35404" ht="14.25" customHeight="1"/>
    <row r="35405" ht="14.25" customHeight="1"/>
    <row r="35406" ht="14.25" customHeight="1"/>
    <row r="35407" ht="14.25" customHeight="1"/>
    <row r="35408" ht="14.25" customHeight="1"/>
    <row r="35409" ht="14.25" customHeight="1"/>
    <row r="35410" ht="14.25" customHeight="1"/>
    <row r="35411" ht="14.25" customHeight="1"/>
    <row r="35412" ht="14.25" customHeight="1"/>
    <row r="35413" ht="14.25" customHeight="1"/>
    <row r="35414" ht="14.25" customHeight="1"/>
    <row r="35415" ht="14.25" customHeight="1"/>
    <row r="35416" ht="14.25" customHeight="1"/>
    <row r="35417" ht="14.25" customHeight="1"/>
    <row r="35418" ht="14.25" customHeight="1"/>
    <row r="35419" ht="14.25" customHeight="1"/>
    <row r="35420" ht="14.25" customHeight="1"/>
    <row r="35421" ht="14.25" customHeight="1"/>
    <row r="35422" ht="14.25" customHeight="1"/>
    <row r="35423" ht="14.25" customHeight="1"/>
    <row r="35424" ht="14.25" customHeight="1"/>
    <row r="35425" ht="14.25" customHeight="1"/>
    <row r="35426" ht="14.25" customHeight="1"/>
    <row r="35427" ht="14.25" customHeight="1"/>
    <row r="35428" ht="14.25" customHeight="1"/>
    <row r="35429" ht="14.25" customHeight="1"/>
    <row r="35430" ht="14.25" customHeight="1"/>
    <row r="35431" ht="14.25" customHeight="1"/>
    <row r="35432" ht="14.25" customHeight="1"/>
    <row r="35433" ht="14.25" customHeight="1"/>
    <row r="35434" ht="14.25" customHeight="1"/>
    <row r="35435" ht="14.25" customHeight="1"/>
    <row r="35436" ht="14.25" customHeight="1"/>
    <row r="35437" ht="14.25" customHeight="1"/>
    <row r="35438" ht="14.25" customHeight="1"/>
    <row r="35439" ht="14.25" customHeight="1"/>
    <row r="35440" ht="14.25" customHeight="1"/>
    <row r="35441" ht="14.25" customHeight="1"/>
    <row r="35442" ht="14.25" customHeight="1"/>
    <row r="35443" ht="14.25" customHeight="1"/>
    <row r="35444" ht="14.25" customHeight="1"/>
    <row r="35445" ht="14.25" customHeight="1"/>
    <row r="35446" ht="14.25" customHeight="1"/>
    <row r="35447" ht="14.25" customHeight="1"/>
    <row r="35448" ht="14.25" customHeight="1"/>
    <row r="35449" ht="14.25" customHeight="1"/>
    <row r="35450" ht="14.25" customHeight="1"/>
    <row r="35451" ht="14.25" customHeight="1"/>
    <row r="35452" ht="14.25" customHeight="1"/>
    <row r="35453" ht="14.25" customHeight="1"/>
    <row r="35454" ht="14.25" customHeight="1"/>
    <row r="35455" ht="14.25" customHeight="1"/>
    <row r="35456" ht="14.25" customHeight="1"/>
    <row r="35457" ht="14.25" customHeight="1"/>
    <row r="35458" ht="14.25" customHeight="1"/>
    <row r="35459" ht="14.25" customHeight="1"/>
    <row r="35460" ht="14.25" customHeight="1"/>
    <row r="35461" ht="14.25" customHeight="1"/>
    <row r="35462" ht="14.25" customHeight="1"/>
    <row r="35463" ht="14.25" customHeight="1"/>
    <row r="35464" ht="14.25" customHeight="1"/>
    <row r="35465" ht="14.25" customHeight="1"/>
    <row r="35466" ht="14.25" customHeight="1"/>
    <row r="35467" ht="14.25" customHeight="1"/>
    <row r="35468" ht="14.25" customHeight="1"/>
    <row r="35469" ht="14.25" customHeight="1"/>
    <row r="35470" ht="14.25" customHeight="1"/>
    <row r="35471" ht="14.25" customHeight="1"/>
    <row r="35472" ht="14.25" customHeight="1"/>
    <row r="35473" ht="14.25" customHeight="1"/>
    <row r="35474" ht="14.25" customHeight="1"/>
    <row r="35475" ht="14.25" customHeight="1"/>
    <row r="35476" ht="14.25" customHeight="1"/>
    <row r="35477" ht="14.25" customHeight="1"/>
    <row r="35478" ht="14.25" customHeight="1"/>
    <row r="35479" ht="14.25" customHeight="1"/>
    <row r="35480" ht="14.25" customHeight="1"/>
    <row r="35481" ht="14.25" customHeight="1"/>
    <row r="35482" ht="14.25" customHeight="1"/>
    <row r="35483" ht="14.25" customHeight="1"/>
    <row r="35484" ht="14.25" customHeight="1"/>
    <row r="35485" ht="14.25" customHeight="1"/>
    <row r="35486" ht="14.25" customHeight="1"/>
    <row r="35487" ht="14.25" customHeight="1"/>
    <row r="35488" ht="14.25" customHeight="1"/>
    <row r="35489" ht="14.25" customHeight="1"/>
    <row r="35490" ht="14.25" customHeight="1"/>
    <row r="35491" ht="14.25" customHeight="1"/>
    <row r="35492" ht="14.25" customHeight="1"/>
    <row r="35493" ht="14.25" customHeight="1"/>
    <row r="35494" ht="14.25" customHeight="1"/>
    <row r="35495" ht="14.25" customHeight="1"/>
    <row r="35496" ht="14.25" customHeight="1"/>
    <row r="35497" ht="14.25" customHeight="1"/>
    <row r="35498" ht="14.25" customHeight="1"/>
    <row r="35499" ht="14.25" customHeight="1"/>
    <row r="35500" ht="14.25" customHeight="1"/>
    <row r="35501" ht="14.25" customHeight="1"/>
    <row r="35502" ht="14.25" customHeight="1"/>
    <row r="35503" ht="14.25" customHeight="1"/>
    <row r="35504" ht="14.25" customHeight="1"/>
    <row r="35505" ht="14.25" customHeight="1"/>
    <row r="35506" ht="14.25" customHeight="1"/>
    <row r="35507" ht="14.25" customHeight="1"/>
    <row r="35508" ht="14.25" customHeight="1"/>
    <row r="35509" ht="14.25" customHeight="1"/>
    <row r="35510" ht="14.25" customHeight="1"/>
    <row r="35511" ht="14.25" customHeight="1"/>
    <row r="35512" ht="14.25" customHeight="1"/>
    <row r="35513" ht="14.25" customHeight="1"/>
    <row r="35514" ht="14.25" customHeight="1"/>
    <row r="35515" ht="14.25" customHeight="1"/>
    <row r="35516" ht="14.25" customHeight="1"/>
    <row r="35517" ht="14.25" customHeight="1"/>
    <row r="35518" ht="14.25" customHeight="1"/>
    <row r="35519" ht="14.25" customHeight="1"/>
    <row r="35520" ht="14.25" customHeight="1"/>
    <row r="35521" ht="14.25" customHeight="1"/>
    <row r="35522" ht="14.25" customHeight="1"/>
    <row r="35523" ht="14.25" customHeight="1"/>
    <row r="35524" ht="14.25" customHeight="1"/>
    <row r="35525" ht="14.25" customHeight="1"/>
    <row r="35526" ht="14.25" customHeight="1"/>
    <row r="35527" ht="14.25" customHeight="1"/>
    <row r="35528" ht="14.25" customHeight="1"/>
    <row r="35529" ht="14.25" customHeight="1"/>
    <row r="35530" ht="14.25" customHeight="1"/>
    <row r="35531" ht="14.25" customHeight="1"/>
    <row r="35532" ht="14.25" customHeight="1"/>
    <row r="35533" ht="14.25" customHeight="1"/>
    <row r="35534" ht="14.25" customHeight="1"/>
    <row r="35535" ht="14.25" customHeight="1"/>
    <row r="35536" ht="14.25" customHeight="1"/>
    <row r="35537" ht="14.25" customHeight="1"/>
    <row r="35538" ht="14.25" customHeight="1"/>
    <row r="35539" ht="14.25" customHeight="1"/>
    <row r="35540" ht="14.25" customHeight="1"/>
    <row r="35541" ht="14.25" customHeight="1"/>
    <row r="35542" ht="14.25" customHeight="1"/>
    <row r="35543" ht="14.25" customHeight="1"/>
    <row r="35544" ht="14.25" customHeight="1"/>
    <row r="35545" ht="14.25" customHeight="1"/>
    <row r="35546" ht="14.25" customHeight="1"/>
    <row r="35547" ht="14.25" customHeight="1"/>
    <row r="35548" ht="14.25" customHeight="1"/>
    <row r="35549" ht="14.25" customHeight="1"/>
    <row r="35550" ht="14.25" customHeight="1"/>
    <row r="35551" ht="14.25" customHeight="1"/>
    <row r="35552" ht="14.25" customHeight="1"/>
    <row r="35553" ht="14.25" customHeight="1"/>
    <row r="35554" ht="14.25" customHeight="1"/>
    <row r="35555" ht="14.25" customHeight="1"/>
    <row r="35556" ht="14.25" customHeight="1"/>
    <row r="35557" ht="14.25" customHeight="1"/>
    <row r="35558" ht="14.25" customHeight="1"/>
    <row r="35559" ht="14.25" customHeight="1"/>
    <row r="35560" ht="14.25" customHeight="1"/>
    <row r="35561" ht="14.25" customHeight="1"/>
    <row r="35562" ht="14.25" customHeight="1"/>
    <row r="35563" ht="14.25" customHeight="1"/>
    <row r="35564" ht="14.25" customHeight="1"/>
    <row r="35565" ht="14.25" customHeight="1"/>
    <row r="35566" ht="14.25" customHeight="1"/>
    <row r="35567" ht="14.25" customHeight="1"/>
    <row r="35568" ht="14.25" customHeight="1"/>
    <row r="35569" ht="14.25" customHeight="1"/>
    <row r="35570" ht="14.25" customHeight="1"/>
    <row r="35571" ht="14.25" customHeight="1"/>
    <row r="35572" ht="14.25" customHeight="1"/>
    <row r="35573" ht="14.25" customHeight="1"/>
    <row r="35574" ht="14.25" customHeight="1"/>
    <row r="35575" ht="14.25" customHeight="1"/>
    <row r="35576" ht="14.25" customHeight="1"/>
    <row r="35577" ht="14.25" customHeight="1"/>
    <row r="35578" ht="14.25" customHeight="1"/>
    <row r="35579" ht="14.25" customHeight="1"/>
    <row r="35580" ht="14.25" customHeight="1"/>
    <row r="35581" ht="14.25" customHeight="1"/>
    <row r="35582" ht="14.25" customHeight="1"/>
    <row r="35583" ht="14.25" customHeight="1"/>
    <row r="35584" ht="14.25" customHeight="1"/>
    <row r="35585" ht="14.25" customHeight="1"/>
    <row r="35586" ht="14.25" customHeight="1"/>
    <row r="35587" ht="14.25" customHeight="1"/>
    <row r="35588" ht="14.25" customHeight="1"/>
    <row r="35589" ht="14.25" customHeight="1"/>
    <row r="35590" ht="14.25" customHeight="1"/>
    <row r="35591" ht="14.25" customHeight="1"/>
    <row r="35592" ht="14.25" customHeight="1"/>
    <row r="35593" ht="14.25" customHeight="1"/>
    <row r="35594" ht="14.25" customHeight="1"/>
    <row r="35595" ht="14.25" customHeight="1"/>
    <row r="35596" ht="14.25" customHeight="1"/>
    <row r="35597" ht="14.25" customHeight="1"/>
    <row r="35598" ht="14.25" customHeight="1"/>
    <row r="35599" ht="14.25" customHeight="1"/>
    <row r="35600" ht="14.25" customHeight="1"/>
    <row r="35601" ht="14.25" customHeight="1"/>
    <row r="35602" ht="14.25" customHeight="1"/>
    <row r="35603" ht="14.25" customHeight="1"/>
    <row r="35604" ht="14.25" customHeight="1"/>
    <row r="35605" ht="14.25" customHeight="1"/>
    <row r="35606" ht="14.25" customHeight="1"/>
    <row r="35607" ht="14.25" customHeight="1"/>
    <row r="35608" ht="14.25" customHeight="1"/>
    <row r="35609" ht="14.25" customHeight="1"/>
    <row r="35610" ht="14.25" customHeight="1"/>
    <row r="35611" ht="14.25" customHeight="1"/>
    <row r="35612" ht="14.25" customHeight="1"/>
    <row r="35613" ht="14.25" customHeight="1"/>
    <row r="35614" ht="14.25" customHeight="1"/>
    <row r="35615" ht="14.25" customHeight="1"/>
    <row r="35616" ht="14.25" customHeight="1"/>
    <row r="35617" ht="14.25" customHeight="1"/>
    <row r="35618" ht="14.25" customHeight="1"/>
    <row r="35619" ht="14.25" customHeight="1"/>
    <row r="35620" ht="14.25" customHeight="1"/>
    <row r="35621" ht="14.25" customHeight="1"/>
    <row r="35622" ht="14.25" customHeight="1"/>
    <row r="35623" ht="14.25" customHeight="1"/>
    <row r="35624" ht="14.25" customHeight="1"/>
    <row r="35625" ht="14.25" customHeight="1"/>
    <row r="35626" ht="14.25" customHeight="1"/>
    <row r="35627" ht="14.25" customHeight="1"/>
    <row r="35628" ht="14.25" customHeight="1"/>
    <row r="35629" ht="14.25" customHeight="1"/>
    <row r="35630" ht="14.25" customHeight="1"/>
    <row r="35631" ht="14.25" customHeight="1"/>
    <row r="35632" ht="14.25" customHeight="1"/>
    <row r="35633" ht="14.25" customHeight="1"/>
    <row r="35634" ht="14.25" customHeight="1"/>
    <row r="35635" ht="14.25" customHeight="1"/>
    <row r="35636" ht="14.25" customHeight="1"/>
    <row r="35637" ht="14.25" customHeight="1"/>
    <row r="35638" ht="14.25" customHeight="1"/>
    <row r="35639" ht="14.25" customHeight="1"/>
    <row r="35640" ht="14.25" customHeight="1"/>
    <row r="35641" ht="14.25" customHeight="1"/>
    <row r="35642" ht="14.25" customHeight="1"/>
    <row r="35643" ht="14.25" customHeight="1"/>
    <row r="35644" ht="14.25" customHeight="1"/>
    <row r="35645" ht="14.25" customHeight="1"/>
    <row r="35646" ht="14.25" customHeight="1"/>
    <row r="35647" ht="14.25" customHeight="1"/>
    <row r="35648" ht="14.25" customHeight="1"/>
    <row r="35649" ht="14.25" customHeight="1"/>
    <row r="35650" ht="14.25" customHeight="1"/>
    <row r="35651" ht="14.25" customHeight="1"/>
    <row r="35652" ht="14.25" customHeight="1"/>
    <row r="35653" ht="14.25" customHeight="1"/>
    <row r="35654" ht="14.25" customHeight="1"/>
    <row r="35655" ht="14.25" customHeight="1"/>
    <row r="35656" ht="14.25" customHeight="1"/>
    <row r="35657" ht="14.25" customHeight="1"/>
    <row r="35658" ht="14.25" customHeight="1"/>
    <row r="35659" ht="14.25" customHeight="1"/>
    <row r="35660" ht="14.25" customHeight="1"/>
    <row r="35661" ht="14.25" customHeight="1"/>
    <row r="35662" ht="14.25" customHeight="1"/>
    <row r="35663" ht="14.25" customHeight="1"/>
    <row r="35664" ht="14.25" customHeight="1"/>
    <row r="35665" ht="14.25" customHeight="1"/>
    <row r="35666" ht="14.25" customHeight="1"/>
    <row r="35667" ht="14.25" customHeight="1"/>
    <row r="35668" ht="14.25" customHeight="1"/>
    <row r="35669" ht="14.25" customHeight="1"/>
    <row r="35670" ht="14.25" customHeight="1"/>
    <row r="35671" ht="14.25" customHeight="1"/>
    <row r="35672" ht="14.25" customHeight="1"/>
    <row r="35673" ht="14.25" customHeight="1"/>
    <row r="35674" ht="14.25" customHeight="1"/>
    <row r="35675" ht="14.25" customHeight="1"/>
    <row r="35676" ht="14.25" customHeight="1"/>
    <row r="35677" ht="14.25" customHeight="1"/>
    <row r="35678" ht="14.25" customHeight="1"/>
    <row r="35679" ht="14.25" customHeight="1"/>
    <row r="35680" ht="14.25" customHeight="1"/>
    <row r="35681" ht="14.25" customHeight="1"/>
    <row r="35682" ht="14.25" customHeight="1"/>
    <row r="35683" ht="14.25" customHeight="1"/>
    <row r="35684" ht="14.25" customHeight="1"/>
    <row r="35685" ht="14.25" customHeight="1"/>
    <row r="35686" ht="14.25" customHeight="1"/>
    <row r="35687" ht="14.25" customHeight="1"/>
    <row r="35688" ht="14.25" customHeight="1"/>
    <row r="35689" ht="14.25" customHeight="1"/>
    <row r="35690" ht="14.25" customHeight="1"/>
    <row r="35691" ht="14.25" customHeight="1"/>
    <row r="35692" ht="14.25" customHeight="1"/>
    <row r="35693" ht="14.25" customHeight="1"/>
    <row r="35694" ht="14.25" customHeight="1"/>
    <row r="35695" ht="14.25" customHeight="1"/>
    <row r="35696" ht="14.25" customHeight="1"/>
    <row r="35697" ht="14.25" customHeight="1"/>
    <row r="35698" ht="14.25" customHeight="1"/>
    <row r="35699" ht="14.25" customHeight="1"/>
    <row r="35700" ht="14.25" customHeight="1"/>
    <row r="35701" ht="14.25" customHeight="1"/>
    <row r="35702" ht="14.25" customHeight="1"/>
    <row r="35703" ht="14.25" customHeight="1"/>
    <row r="35704" ht="14.25" customHeight="1"/>
    <row r="35705" ht="14.25" customHeight="1"/>
    <row r="35706" ht="14.25" customHeight="1"/>
    <row r="35707" ht="14.25" customHeight="1"/>
    <row r="35708" ht="14.25" customHeight="1"/>
    <row r="35709" ht="14.25" customHeight="1"/>
    <row r="35710" ht="14.25" customHeight="1"/>
    <row r="35711" ht="14.25" customHeight="1"/>
    <row r="35712" ht="14.25" customHeight="1"/>
    <row r="35713" ht="14.25" customHeight="1"/>
    <row r="35714" ht="14.25" customHeight="1"/>
    <row r="35715" ht="14.25" customHeight="1"/>
    <row r="35716" ht="14.25" customHeight="1"/>
    <row r="35717" ht="14.25" customHeight="1"/>
    <row r="35718" ht="14.25" customHeight="1"/>
    <row r="35719" ht="14.25" customHeight="1"/>
    <row r="35720" ht="14.25" customHeight="1"/>
    <row r="35721" ht="14.25" customHeight="1"/>
    <row r="35722" ht="14.25" customHeight="1"/>
    <row r="35723" ht="14.25" customHeight="1"/>
    <row r="35724" ht="14.25" customHeight="1"/>
    <row r="35725" ht="14.25" customHeight="1"/>
    <row r="35726" ht="14.25" customHeight="1"/>
    <row r="35727" ht="14.25" customHeight="1"/>
    <row r="35728" ht="14.25" customHeight="1"/>
    <row r="35729" ht="14.25" customHeight="1"/>
    <row r="35730" ht="14.25" customHeight="1"/>
    <row r="35731" ht="14.25" customHeight="1"/>
    <row r="35732" ht="14.25" customHeight="1"/>
    <row r="35733" ht="14.25" customHeight="1"/>
    <row r="35734" ht="14.25" customHeight="1"/>
    <row r="35735" ht="14.25" customHeight="1"/>
    <row r="35736" ht="14.25" customHeight="1"/>
    <row r="35737" ht="14.25" customHeight="1"/>
    <row r="35738" ht="14.25" customHeight="1"/>
    <row r="35739" ht="14.25" customHeight="1"/>
    <row r="35740" ht="14.25" customHeight="1"/>
    <row r="35741" ht="14.25" customHeight="1"/>
    <row r="35742" ht="14.25" customHeight="1"/>
    <row r="35743" ht="14.25" customHeight="1"/>
    <row r="35744" ht="14.25" customHeight="1"/>
    <row r="35745" ht="14.25" customHeight="1"/>
    <row r="35746" ht="14.25" customHeight="1"/>
    <row r="35747" ht="14.25" customHeight="1"/>
    <row r="35748" ht="14.25" customHeight="1"/>
    <row r="35749" ht="14.25" customHeight="1"/>
    <row r="35750" ht="14.25" customHeight="1"/>
    <row r="35751" ht="14.25" customHeight="1"/>
    <row r="35752" ht="14.25" customHeight="1"/>
    <row r="35753" ht="14.25" customHeight="1"/>
    <row r="35754" ht="14.25" customHeight="1"/>
    <row r="35755" ht="14.25" customHeight="1"/>
    <row r="35756" ht="14.25" customHeight="1"/>
    <row r="35757" ht="14.25" customHeight="1"/>
    <row r="35758" ht="14.25" customHeight="1"/>
    <row r="35759" ht="14.25" customHeight="1"/>
    <row r="35760" ht="14.25" customHeight="1"/>
    <row r="35761" ht="14.25" customHeight="1"/>
    <row r="35762" ht="14.25" customHeight="1"/>
    <row r="35763" ht="14.25" customHeight="1"/>
    <row r="35764" ht="14.25" customHeight="1"/>
    <row r="35765" ht="14.25" customHeight="1"/>
    <row r="35766" ht="14.25" customHeight="1"/>
    <row r="35767" ht="14.25" customHeight="1"/>
    <row r="35768" ht="14.25" customHeight="1"/>
    <row r="35769" ht="14.25" customHeight="1"/>
    <row r="35770" ht="14.25" customHeight="1"/>
    <row r="35771" ht="14.25" customHeight="1"/>
    <row r="35772" ht="14.25" customHeight="1"/>
    <row r="35773" ht="14.25" customHeight="1"/>
    <row r="35774" ht="14.25" customHeight="1"/>
    <row r="35775" ht="14.25" customHeight="1"/>
    <row r="35776" ht="14.25" customHeight="1"/>
    <row r="35777" ht="14.25" customHeight="1"/>
    <row r="35778" ht="14.25" customHeight="1"/>
    <row r="35779" ht="14.25" customHeight="1"/>
    <row r="35780" ht="14.25" customHeight="1"/>
    <row r="35781" ht="14.25" customHeight="1"/>
    <row r="35782" ht="14.25" customHeight="1"/>
    <row r="35783" ht="14.25" customHeight="1"/>
    <row r="35784" ht="14.25" customHeight="1"/>
    <row r="35785" ht="14.25" customHeight="1"/>
    <row r="35786" ht="14.25" customHeight="1"/>
    <row r="35787" ht="14.25" customHeight="1"/>
    <row r="35788" ht="14.25" customHeight="1"/>
    <row r="35789" ht="14.25" customHeight="1"/>
    <row r="35790" ht="14.25" customHeight="1"/>
    <row r="35791" ht="14.25" customHeight="1"/>
    <row r="35792" ht="14.25" customHeight="1"/>
    <row r="35793" ht="14.25" customHeight="1"/>
    <row r="35794" ht="14.25" customHeight="1"/>
    <row r="35795" ht="14.25" customHeight="1"/>
    <row r="35796" ht="14.25" customHeight="1"/>
    <row r="35797" ht="14.25" customHeight="1"/>
    <row r="35798" ht="14.25" customHeight="1"/>
    <row r="35799" ht="14.25" customHeight="1"/>
    <row r="35800" ht="14.25" customHeight="1"/>
    <row r="35801" ht="14.25" customHeight="1"/>
    <row r="35802" ht="14.25" customHeight="1"/>
    <row r="35803" ht="14.25" customHeight="1"/>
    <row r="35804" ht="14.25" customHeight="1"/>
    <row r="35805" ht="14.25" customHeight="1"/>
    <row r="35806" ht="14.25" customHeight="1"/>
    <row r="35807" ht="14.25" customHeight="1"/>
    <row r="35808" ht="14.25" customHeight="1"/>
    <row r="35809" ht="14.25" customHeight="1"/>
    <row r="35810" ht="14.25" customHeight="1"/>
    <row r="35811" ht="14.25" customHeight="1"/>
    <row r="35812" ht="14.25" customHeight="1"/>
    <row r="35813" ht="14.25" customHeight="1"/>
    <row r="35814" ht="14.25" customHeight="1"/>
    <row r="35815" ht="14.25" customHeight="1"/>
    <row r="35816" ht="14.25" customHeight="1"/>
    <row r="35817" ht="14.25" customHeight="1"/>
    <row r="35818" ht="14.25" customHeight="1"/>
    <row r="35819" ht="14.25" customHeight="1"/>
    <row r="35820" ht="14.25" customHeight="1"/>
    <row r="35821" ht="14.25" customHeight="1"/>
    <row r="35822" ht="14.25" customHeight="1"/>
    <row r="35823" ht="14.25" customHeight="1"/>
    <row r="35824" ht="14.25" customHeight="1"/>
    <row r="35825" ht="14.25" customHeight="1"/>
    <row r="35826" ht="14.25" customHeight="1"/>
    <row r="35827" ht="14.25" customHeight="1"/>
    <row r="35828" ht="14.25" customHeight="1"/>
    <row r="35829" ht="14.25" customHeight="1"/>
    <row r="35830" ht="14.25" customHeight="1"/>
    <row r="35831" ht="14.25" customHeight="1"/>
    <row r="35832" ht="14.25" customHeight="1"/>
    <row r="35833" ht="14.25" customHeight="1"/>
    <row r="35834" ht="14.25" customHeight="1"/>
    <row r="35835" ht="14.25" customHeight="1"/>
    <row r="35836" ht="14.25" customHeight="1"/>
    <row r="35837" ht="14.25" customHeight="1"/>
    <row r="35838" ht="14.25" customHeight="1"/>
    <row r="35839" ht="14.25" customHeight="1"/>
    <row r="35840" ht="14.25" customHeight="1"/>
    <row r="35841" ht="14.25" customHeight="1"/>
    <row r="35842" ht="14.25" customHeight="1"/>
    <row r="35843" ht="14.25" customHeight="1"/>
    <row r="35844" ht="14.25" customHeight="1"/>
    <row r="35845" ht="14.25" customHeight="1"/>
    <row r="35846" ht="14.25" customHeight="1"/>
    <row r="35847" ht="14.25" customHeight="1"/>
    <row r="35848" ht="14.25" customHeight="1"/>
    <row r="35849" ht="14.25" customHeight="1"/>
    <row r="35850" ht="14.25" customHeight="1"/>
    <row r="35851" ht="14.25" customHeight="1"/>
    <row r="35852" ht="14.25" customHeight="1"/>
    <row r="35853" ht="14.25" customHeight="1"/>
    <row r="35854" ht="14.25" customHeight="1"/>
    <row r="35855" ht="14.25" customHeight="1"/>
    <row r="35856" ht="14.25" customHeight="1"/>
    <row r="35857" ht="14.25" customHeight="1"/>
    <row r="35858" ht="14.25" customHeight="1"/>
    <row r="35859" ht="14.25" customHeight="1"/>
    <row r="35860" ht="14.25" customHeight="1"/>
    <row r="35861" ht="14.25" customHeight="1"/>
    <row r="35862" ht="14.25" customHeight="1"/>
    <row r="35863" ht="14.25" customHeight="1"/>
    <row r="35864" ht="14.25" customHeight="1"/>
    <row r="35865" ht="14.25" customHeight="1"/>
    <row r="35866" ht="14.25" customHeight="1"/>
    <row r="35867" ht="14.25" customHeight="1"/>
    <row r="35868" ht="14.25" customHeight="1"/>
    <row r="35869" ht="14.25" customHeight="1"/>
    <row r="35870" ht="14.25" customHeight="1"/>
    <row r="35871" ht="14.25" customHeight="1"/>
    <row r="35872" ht="14.25" customHeight="1"/>
    <row r="35873" ht="14.25" customHeight="1"/>
    <row r="35874" ht="14.25" customHeight="1"/>
    <row r="35875" ht="14.25" customHeight="1"/>
    <row r="35876" ht="14.25" customHeight="1"/>
    <row r="35877" ht="14.25" customHeight="1"/>
    <row r="35878" ht="14.25" customHeight="1"/>
    <row r="35879" ht="14.25" customHeight="1"/>
    <row r="35880" ht="14.25" customHeight="1"/>
    <row r="35881" ht="14.25" customHeight="1"/>
    <row r="35882" ht="14.25" customHeight="1"/>
    <row r="35883" ht="14.25" customHeight="1"/>
    <row r="35884" ht="14.25" customHeight="1"/>
    <row r="35885" ht="14.25" customHeight="1"/>
    <row r="35886" ht="14.25" customHeight="1"/>
    <row r="35887" ht="14.25" customHeight="1"/>
    <row r="35888" ht="14.25" customHeight="1"/>
    <row r="35889" ht="14.25" customHeight="1"/>
    <row r="35890" ht="14.25" customHeight="1"/>
    <row r="35891" ht="14.25" customHeight="1"/>
    <row r="35892" ht="14.25" customHeight="1"/>
    <row r="35893" ht="14.25" customHeight="1"/>
    <row r="35894" ht="14.25" customHeight="1"/>
    <row r="35895" ht="14.25" customHeight="1"/>
    <row r="35896" ht="14.25" customHeight="1"/>
    <row r="35897" ht="14.25" customHeight="1"/>
    <row r="35898" ht="14.25" customHeight="1"/>
    <row r="35899" ht="14.25" customHeight="1"/>
    <row r="35900" ht="14.25" customHeight="1"/>
    <row r="35901" ht="14.25" customHeight="1"/>
    <row r="35902" ht="14.25" customHeight="1"/>
    <row r="35903" ht="14.25" customHeight="1"/>
    <row r="35904" ht="14.25" customHeight="1"/>
    <row r="35905" ht="14.25" customHeight="1"/>
    <row r="35906" ht="14.25" customHeight="1"/>
    <row r="35907" ht="14.25" customHeight="1"/>
    <row r="35908" ht="14.25" customHeight="1"/>
    <row r="35909" ht="14.25" customHeight="1"/>
    <row r="35910" ht="14.25" customHeight="1"/>
    <row r="35911" ht="14.25" customHeight="1"/>
    <row r="35912" ht="14.25" customHeight="1"/>
    <row r="35913" ht="14.25" customHeight="1"/>
    <row r="35914" ht="14.25" customHeight="1"/>
    <row r="35915" ht="14.25" customHeight="1"/>
    <row r="35916" ht="14.25" customHeight="1"/>
    <row r="35917" ht="14.25" customHeight="1"/>
    <row r="35918" ht="14.25" customHeight="1"/>
    <row r="35919" ht="14.25" customHeight="1"/>
    <row r="35920" ht="14.25" customHeight="1"/>
    <row r="35921" ht="14.25" customHeight="1"/>
    <row r="35922" ht="14.25" customHeight="1"/>
    <row r="35923" ht="14.25" customHeight="1"/>
    <row r="35924" ht="14.25" customHeight="1"/>
    <row r="35925" ht="14.25" customHeight="1"/>
    <row r="35926" ht="14.25" customHeight="1"/>
    <row r="35927" ht="14.25" customHeight="1"/>
    <row r="35928" ht="14.25" customHeight="1"/>
    <row r="35929" ht="14.25" customHeight="1"/>
    <row r="35930" ht="14.25" customHeight="1"/>
    <row r="35931" ht="14.25" customHeight="1"/>
    <row r="35932" ht="14.25" customHeight="1"/>
    <row r="35933" ht="14.25" customHeight="1"/>
    <row r="35934" ht="14.25" customHeight="1"/>
    <row r="35935" ht="14.25" customHeight="1"/>
    <row r="35936" ht="14.25" customHeight="1"/>
    <row r="35937" ht="14.25" customHeight="1"/>
    <row r="35938" ht="14.25" customHeight="1"/>
    <row r="35939" ht="14.25" customHeight="1"/>
    <row r="35940" ht="14.25" customHeight="1"/>
    <row r="35941" ht="14.25" customHeight="1"/>
    <row r="35942" ht="14.25" customHeight="1"/>
    <row r="35943" ht="14.25" customHeight="1"/>
    <row r="35944" ht="14.25" customHeight="1"/>
    <row r="35945" ht="14.25" customHeight="1"/>
    <row r="35946" ht="14.25" customHeight="1"/>
    <row r="35947" ht="14.25" customHeight="1"/>
    <row r="35948" ht="14.25" customHeight="1"/>
    <row r="35949" ht="14.25" customHeight="1"/>
    <row r="35950" ht="14.25" customHeight="1"/>
    <row r="35951" ht="14.25" customHeight="1"/>
    <row r="35952" ht="14.25" customHeight="1"/>
    <row r="35953" ht="14.25" customHeight="1"/>
    <row r="35954" ht="14.25" customHeight="1"/>
    <row r="35955" ht="14.25" customHeight="1"/>
    <row r="35956" ht="14.25" customHeight="1"/>
    <row r="35957" ht="14.25" customHeight="1"/>
    <row r="35958" ht="14.25" customHeight="1"/>
    <row r="35959" ht="14.25" customHeight="1"/>
    <row r="35960" ht="14.25" customHeight="1"/>
    <row r="35961" ht="14.25" customHeight="1"/>
    <row r="35962" ht="14.25" customHeight="1"/>
    <row r="35963" ht="14.25" customHeight="1"/>
    <row r="35964" ht="14.25" customHeight="1"/>
    <row r="35965" ht="14.25" customHeight="1"/>
    <row r="35966" ht="14.25" customHeight="1"/>
    <row r="35967" ht="14.25" customHeight="1"/>
    <row r="35968" ht="14.25" customHeight="1"/>
    <row r="35969" ht="14.25" customHeight="1"/>
    <row r="35970" ht="14.25" customHeight="1"/>
    <row r="35971" ht="14.25" customHeight="1"/>
    <row r="35972" ht="14.25" customHeight="1"/>
    <row r="35973" ht="14.25" customHeight="1"/>
    <row r="35974" ht="14.25" customHeight="1"/>
    <row r="35975" ht="14.25" customHeight="1"/>
    <row r="35976" ht="14.25" customHeight="1"/>
    <row r="35977" ht="14.25" customHeight="1"/>
    <row r="35978" ht="14.25" customHeight="1"/>
    <row r="35979" ht="14.25" customHeight="1"/>
    <row r="35980" ht="14.25" customHeight="1"/>
    <row r="35981" ht="14.25" customHeight="1"/>
    <row r="35982" ht="14.25" customHeight="1"/>
    <row r="35983" ht="14.25" customHeight="1"/>
    <row r="35984" ht="14.25" customHeight="1"/>
    <row r="35985" ht="14.25" customHeight="1"/>
    <row r="35986" ht="14.25" customHeight="1"/>
    <row r="35987" ht="14.25" customHeight="1"/>
    <row r="35988" ht="14.25" customHeight="1"/>
    <row r="35989" ht="14.25" customHeight="1"/>
    <row r="35990" ht="14.25" customHeight="1"/>
    <row r="35991" ht="14.25" customHeight="1"/>
    <row r="35992" ht="14.25" customHeight="1"/>
    <row r="35993" ht="14.25" customHeight="1"/>
    <row r="35994" ht="14.25" customHeight="1"/>
    <row r="35995" ht="14.25" customHeight="1"/>
    <row r="35996" ht="14.25" customHeight="1"/>
    <row r="35997" ht="14.25" customHeight="1"/>
    <row r="35998" ht="14.25" customHeight="1"/>
    <row r="35999" ht="14.25" customHeight="1"/>
    <row r="36000" ht="14.25" customHeight="1"/>
    <row r="36001" ht="14.25" customHeight="1"/>
    <row r="36002" ht="14.25" customHeight="1"/>
    <row r="36003" ht="14.25" customHeight="1"/>
    <row r="36004" ht="14.25" customHeight="1"/>
    <row r="36005" ht="14.25" customHeight="1"/>
    <row r="36006" ht="14.25" customHeight="1"/>
    <row r="36007" ht="14.25" customHeight="1"/>
    <row r="36008" ht="14.25" customHeight="1"/>
    <row r="36009" ht="14.25" customHeight="1"/>
    <row r="36010" ht="14.25" customHeight="1"/>
    <row r="36011" ht="14.25" customHeight="1"/>
    <row r="36012" ht="14.25" customHeight="1"/>
    <row r="36013" ht="14.25" customHeight="1"/>
    <row r="36014" ht="14.25" customHeight="1"/>
    <row r="36015" ht="14.25" customHeight="1"/>
    <row r="36016" ht="14.25" customHeight="1"/>
    <row r="36017" ht="14.25" customHeight="1"/>
    <row r="36018" ht="14.25" customHeight="1"/>
    <row r="36019" ht="14.25" customHeight="1"/>
    <row r="36020" ht="14.25" customHeight="1"/>
    <row r="36021" ht="14.25" customHeight="1"/>
    <row r="36022" ht="14.25" customHeight="1"/>
    <row r="36023" ht="14.25" customHeight="1"/>
    <row r="36024" ht="14.25" customHeight="1"/>
    <row r="36025" ht="14.25" customHeight="1"/>
    <row r="36026" ht="14.25" customHeight="1"/>
    <row r="36027" ht="14.25" customHeight="1"/>
    <row r="36028" ht="14.25" customHeight="1"/>
    <row r="36029" ht="14.25" customHeight="1"/>
    <row r="36030" ht="14.25" customHeight="1"/>
    <row r="36031" ht="14.25" customHeight="1"/>
    <row r="36032" ht="14.25" customHeight="1"/>
    <row r="36033" ht="14.25" customHeight="1"/>
    <row r="36034" ht="14.25" customHeight="1"/>
    <row r="36035" ht="14.25" customHeight="1"/>
    <row r="36036" ht="14.25" customHeight="1"/>
    <row r="36037" ht="14.25" customHeight="1"/>
    <row r="36038" ht="14.25" customHeight="1"/>
    <row r="36039" ht="14.25" customHeight="1"/>
    <row r="36040" ht="14.25" customHeight="1"/>
    <row r="36041" ht="14.25" customHeight="1"/>
    <row r="36042" ht="14.25" customHeight="1"/>
    <row r="36043" ht="14.25" customHeight="1"/>
    <row r="36044" ht="14.25" customHeight="1"/>
    <row r="36045" ht="14.25" customHeight="1"/>
    <row r="36046" ht="14.25" customHeight="1"/>
    <row r="36047" ht="14.25" customHeight="1"/>
    <row r="36048" ht="14.25" customHeight="1"/>
    <row r="36049" ht="14.25" customHeight="1"/>
    <row r="36050" ht="14.25" customHeight="1"/>
    <row r="36051" ht="14.25" customHeight="1"/>
    <row r="36052" ht="14.25" customHeight="1"/>
    <row r="36053" ht="14.25" customHeight="1"/>
    <row r="36054" ht="14.25" customHeight="1"/>
    <row r="36055" ht="14.25" customHeight="1"/>
    <row r="36056" ht="14.25" customHeight="1"/>
    <row r="36057" ht="14.25" customHeight="1"/>
    <row r="36058" ht="14.25" customHeight="1"/>
    <row r="36059" ht="14.25" customHeight="1"/>
    <row r="36060" ht="14.25" customHeight="1"/>
    <row r="36061" ht="14.25" customHeight="1"/>
    <row r="36062" ht="14.25" customHeight="1"/>
    <row r="36063" ht="14.25" customHeight="1"/>
    <row r="36064" ht="14.25" customHeight="1"/>
    <row r="36065" ht="14.25" customHeight="1"/>
    <row r="36066" ht="14.25" customHeight="1"/>
    <row r="36067" ht="14.25" customHeight="1"/>
    <row r="36068" ht="14.25" customHeight="1"/>
    <row r="36069" ht="14.25" customHeight="1"/>
    <row r="36070" ht="14.25" customHeight="1"/>
    <row r="36071" ht="14.25" customHeight="1"/>
    <row r="36072" ht="14.25" customHeight="1"/>
    <row r="36073" ht="14.25" customHeight="1"/>
    <row r="36074" ht="14.25" customHeight="1"/>
    <row r="36075" ht="14.25" customHeight="1"/>
    <row r="36076" ht="14.25" customHeight="1"/>
    <row r="36077" ht="14.25" customHeight="1"/>
    <row r="36078" ht="14.25" customHeight="1"/>
    <row r="36079" ht="14.25" customHeight="1"/>
    <row r="36080" ht="14.25" customHeight="1"/>
    <row r="36081" ht="14.25" customHeight="1"/>
    <row r="36082" ht="14.25" customHeight="1"/>
    <row r="36083" ht="14.25" customHeight="1"/>
    <row r="36084" ht="14.25" customHeight="1"/>
    <row r="36085" ht="14.25" customHeight="1"/>
    <row r="36086" ht="14.25" customHeight="1"/>
    <row r="36087" ht="14.25" customHeight="1"/>
    <row r="36088" ht="14.25" customHeight="1"/>
    <row r="36089" ht="14.25" customHeight="1"/>
    <row r="36090" ht="14.25" customHeight="1"/>
    <row r="36091" ht="14.25" customHeight="1"/>
    <row r="36092" ht="14.25" customHeight="1"/>
    <row r="36093" ht="14.25" customHeight="1"/>
    <row r="36094" ht="14.25" customHeight="1"/>
    <row r="36095" ht="14.25" customHeight="1"/>
    <row r="36096" ht="14.25" customHeight="1"/>
    <row r="36097" ht="14.25" customHeight="1"/>
    <row r="36098" ht="14.25" customHeight="1"/>
    <row r="36099" ht="14.25" customHeight="1"/>
    <row r="36100" ht="14.25" customHeight="1"/>
    <row r="36101" ht="14.25" customHeight="1"/>
    <row r="36102" ht="14.25" customHeight="1"/>
    <row r="36103" ht="14.25" customHeight="1"/>
    <row r="36104" ht="14.25" customHeight="1"/>
    <row r="36105" ht="14.25" customHeight="1"/>
    <row r="36106" ht="14.25" customHeight="1"/>
    <row r="36107" ht="14.25" customHeight="1"/>
    <row r="36108" ht="14.25" customHeight="1"/>
    <row r="36109" ht="14.25" customHeight="1"/>
    <row r="36110" ht="14.25" customHeight="1"/>
    <row r="36111" ht="14.25" customHeight="1"/>
    <row r="36112" ht="14.25" customHeight="1"/>
    <row r="36113" ht="14.25" customHeight="1"/>
    <row r="36114" ht="14.25" customHeight="1"/>
    <row r="36115" ht="14.25" customHeight="1"/>
    <row r="36116" ht="14.25" customHeight="1"/>
    <row r="36117" ht="14.25" customHeight="1"/>
    <row r="36118" ht="14.25" customHeight="1"/>
    <row r="36119" ht="14.25" customHeight="1"/>
    <row r="36120" ht="14.25" customHeight="1"/>
    <row r="36121" ht="14.25" customHeight="1"/>
    <row r="36122" ht="14.25" customHeight="1"/>
    <row r="36123" ht="14.25" customHeight="1"/>
    <row r="36124" ht="14.25" customHeight="1"/>
    <row r="36125" ht="14.25" customHeight="1"/>
    <row r="36126" ht="14.25" customHeight="1"/>
    <row r="36127" ht="14.25" customHeight="1"/>
    <row r="36128" ht="14.25" customHeight="1"/>
    <row r="36129" ht="14.25" customHeight="1"/>
    <row r="36130" ht="14.25" customHeight="1"/>
    <row r="36131" ht="14.25" customHeight="1"/>
    <row r="36132" ht="14.25" customHeight="1"/>
    <row r="36133" ht="14.25" customHeight="1"/>
    <row r="36134" ht="14.25" customHeight="1"/>
    <row r="36135" ht="14.25" customHeight="1"/>
    <row r="36136" ht="14.25" customHeight="1"/>
    <row r="36137" ht="14.25" customHeight="1"/>
    <row r="36138" ht="14.25" customHeight="1"/>
    <row r="36139" ht="14.25" customHeight="1"/>
    <row r="36140" ht="14.25" customHeight="1"/>
    <row r="36141" ht="14.25" customHeight="1"/>
    <row r="36142" ht="14.25" customHeight="1"/>
    <row r="36143" ht="14.25" customHeight="1"/>
    <row r="36144" ht="14.25" customHeight="1"/>
    <row r="36145" ht="14.25" customHeight="1"/>
    <row r="36146" ht="14.25" customHeight="1"/>
    <row r="36147" ht="14.25" customHeight="1"/>
    <row r="36148" ht="14.25" customHeight="1"/>
    <row r="36149" ht="14.25" customHeight="1"/>
    <row r="36150" ht="14.25" customHeight="1"/>
    <row r="36151" ht="14.25" customHeight="1"/>
    <row r="36152" ht="14.25" customHeight="1"/>
    <row r="36153" ht="14.25" customHeight="1"/>
    <row r="36154" ht="14.25" customHeight="1"/>
    <row r="36155" ht="14.25" customHeight="1"/>
    <row r="36156" ht="14.25" customHeight="1"/>
    <row r="36157" ht="14.25" customHeight="1"/>
    <row r="36158" ht="14.25" customHeight="1"/>
    <row r="36159" ht="14.25" customHeight="1"/>
    <row r="36160" ht="14.25" customHeight="1"/>
    <row r="36161" ht="14.25" customHeight="1"/>
    <row r="36162" ht="14.25" customHeight="1"/>
    <row r="36163" ht="14.25" customHeight="1"/>
    <row r="36164" ht="14.25" customHeight="1"/>
    <row r="36165" ht="14.25" customHeight="1"/>
    <row r="36166" ht="14.25" customHeight="1"/>
    <row r="36167" ht="14.25" customHeight="1"/>
    <row r="36168" ht="14.25" customHeight="1"/>
    <row r="36169" ht="14.25" customHeight="1"/>
    <row r="36170" ht="14.25" customHeight="1"/>
    <row r="36171" ht="14.25" customHeight="1"/>
    <row r="36172" ht="14.25" customHeight="1"/>
    <row r="36173" ht="14.25" customHeight="1"/>
    <row r="36174" ht="14.25" customHeight="1"/>
    <row r="36175" ht="14.25" customHeight="1"/>
    <row r="36176" ht="14.25" customHeight="1"/>
    <row r="36177" ht="14.25" customHeight="1"/>
    <row r="36178" ht="14.25" customHeight="1"/>
    <row r="36179" ht="14.25" customHeight="1"/>
    <row r="36180" ht="14.25" customHeight="1"/>
    <row r="36181" ht="14.25" customHeight="1"/>
    <row r="36182" ht="14.25" customHeight="1"/>
    <row r="36183" ht="14.25" customHeight="1"/>
    <row r="36184" ht="14.25" customHeight="1"/>
    <row r="36185" ht="14.25" customHeight="1"/>
    <row r="36186" ht="14.25" customHeight="1"/>
    <row r="36187" ht="14.25" customHeight="1"/>
    <row r="36188" ht="14.25" customHeight="1"/>
    <row r="36189" ht="14.25" customHeight="1"/>
    <row r="36190" ht="14.25" customHeight="1"/>
    <row r="36191" ht="14.25" customHeight="1"/>
    <row r="36192" ht="14.25" customHeight="1"/>
    <row r="36193" ht="14.25" customHeight="1"/>
    <row r="36194" ht="14.25" customHeight="1"/>
    <row r="36195" ht="14.25" customHeight="1"/>
    <row r="36196" ht="14.25" customHeight="1"/>
    <row r="36197" ht="14.25" customHeight="1"/>
    <row r="36198" ht="14.25" customHeight="1"/>
    <row r="36199" ht="14.25" customHeight="1"/>
    <row r="36200" ht="14.25" customHeight="1"/>
    <row r="36201" ht="14.25" customHeight="1"/>
    <row r="36202" ht="14.25" customHeight="1"/>
    <row r="36203" ht="14.25" customHeight="1"/>
    <row r="36204" ht="14.25" customHeight="1"/>
    <row r="36205" ht="14.25" customHeight="1"/>
    <row r="36206" ht="14.25" customHeight="1"/>
    <row r="36207" ht="14.25" customHeight="1"/>
    <row r="36208" ht="14.25" customHeight="1"/>
    <row r="36209" ht="14.25" customHeight="1"/>
    <row r="36210" ht="14.25" customHeight="1"/>
    <row r="36211" ht="14.25" customHeight="1"/>
    <row r="36212" ht="14.25" customHeight="1"/>
    <row r="36213" ht="14.25" customHeight="1"/>
    <row r="36214" ht="14.25" customHeight="1"/>
    <row r="36215" ht="14.25" customHeight="1"/>
    <row r="36216" ht="14.25" customHeight="1"/>
    <row r="36217" ht="14.25" customHeight="1"/>
    <row r="36218" ht="14.25" customHeight="1"/>
    <row r="36219" ht="14.25" customHeight="1"/>
    <row r="36220" ht="14.25" customHeight="1"/>
    <row r="36221" ht="14.25" customHeight="1"/>
    <row r="36222" ht="14.25" customHeight="1"/>
    <row r="36223" ht="14.25" customHeight="1"/>
    <row r="36224" ht="14.25" customHeight="1"/>
    <row r="36225" ht="14.25" customHeight="1"/>
    <row r="36226" ht="14.25" customHeight="1"/>
    <row r="36227" ht="14.25" customHeight="1"/>
    <row r="36228" ht="14.25" customHeight="1"/>
    <row r="36229" ht="14.25" customHeight="1"/>
    <row r="36230" ht="14.25" customHeight="1"/>
    <row r="36231" ht="14.25" customHeight="1"/>
    <row r="36232" ht="14.25" customHeight="1"/>
    <row r="36233" ht="14.25" customHeight="1"/>
    <row r="36234" ht="14.25" customHeight="1"/>
    <row r="36235" ht="14.25" customHeight="1"/>
    <row r="36236" ht="14.25" customHeight="1"/>
    <row r="36237" ht="14.25" customHeight="1"/>
    <row r="36238" ht="14.25" customHeight="1"/>
    <row r="36239" ht="14.25" customHeight="1"/>
    <row r="36240" ht="14.25" customHeight="1"/>
    <row r="36241" ht="14.25" customHeight="1"/>
    <row r="36242" ht="14.25" customHeight="1"/>
    <row r="36243" ht="14.25" customHeight="1"/>
    <row r="36244" ht="14.25" customHeight="1"/>
    <row r="36245" ht="14.25" customHeight="1"/>
    <row r="36246" ht="14.25" customHeight="1"/>
    <row r="36247" ht="14.25" customHeight="1"/>
    <row r="36248" ht="14.25" customHeight="1"/>
    <row r="36249" ht="14.25" customHeight="1"/>
    <row r="36250" ht="14.25" customHeight="1"/>
    <row r="36251" ht="14.25" customHeight="1"/>
    <row r="36252" ht="14.25" customHeight="1"/>
    <row r="36253" ht="14.25" customHeight="1"/>
    <row r="36254" ht="14.25" customHeight="1"/>
    <row r="36255" ht="14.25" customHeight="1"/>
    <row r="36256" ht="14.25" customHeight="1"/>
    <row r="36257" ht="14.25" customHeight="1"/>
    <row r="36258" ht="14.25" customHeight="1"/>
    <row r="36259" ht="14.25" customHeight="1"/>
    <row r="36260" ht="14.25" customHeight="1"/>
    <row r="36261" ht="14.25" customHeight="1"/>
    <row r="36262" ht="14.25" customHeight="1"/>
    <row r="36263" ht="14.25" customHeight="1"/>
    <row r="36264" ht="14.25" customHeight="1"/>
    <row r="36265" ht="14.25" customHeight="1"/>
    <row r="36266" ht="14.25" customHeight="1"/>
    <row r="36267" ht="14.25" customHeight="1"/>
    <row r="36268" ht="14.25" customHeight="1"/>
    <row r="36269" ht="14.25" customHeight="1"/>
    <row r="36270" ht="14.25" customHeight="1"/>
    <row r="36271" ht="14.25" customHeight="1"/>
    <row r="36272" ht="14.25" customHeight="1"/>
    <row r="36273" ht="14.25" customHeight="1"/>
    <row r="36274" ht="14.25" customHeight="1"/>
    <row r="36275" ht="14.25" customHeight="1"/>
    <row r="36276" ht="14.25" customHeight="1"/>
    <row r="36277" ht="14.25" customHeight="1"/>
    <row r="36278" ht="14.25" customHeight="1"/>
    <row r="36279" ht="14.25" customHeight="1"/>
    <row r="36280" ht="14.25" customHeight="1"/>
    <row r="36281" ht="14.25" customHeight="1"/>
    <row r="36282" ht="14.25" customHeight="1"/>
    <row r="36283" ht="14.25" customHeight="1"/>
    <row r="36284" ht="14.25" customHeight="1"/>
    <row r="36285" ht="14.25" customHeight="1"/>
    <row r="36286" ht="14.25" customHeight="1"/>
    <row r="36287" ht="14.25" customHeight="1"/>
    <row r="36288" ht="14.25" customHeight="1"/>
    <row r="36289" ht="14.25" customHeight="1"/>
    <row r="36290" ht="14.25" customHeight="1"/>
    <row r="36291" ht="14.25" customHeight="1"/>
    <row r="36292" ht="14.25" customHeight="1"/>
    <row r="36293" ht="14.25" customHeight="1"/>
    <row r="36294" ht="14.25" customHeight="1"/>
    <row r="36295" ht="14.25" customHeight="1"/>
    <row r="36296" ht="14.25" customHeight="1"/>
    <row r="36297" ht="14.25" customHeight="1"/>
    <row r="36298" ht="14.25" customHeight="1"/>
    <row r="36299" ht="14.25" customHeight="1"/>
    <row r="36300" ht="14.25" customHeight="1"/>
    <row r="36301" ht="14.25" customHeight="1"/>
    <row r="36302" ht="14.25" customHeight="1"/>
    <row r="36303" ht="14.25" customHeight="1"/>
    <row r="36304" ht="14.25" customHeight="1"/>
    <row r="36305" ht="14.25" customHeight="1"/>
    <row r="36306" ht="14.25" customHeight="1"/>
    <row r="36307" ht="14.25" customHeight="1"/>
    <row r="36308" ht="14.25" customHeight="1"/>
    <row r="36309" ht="14.25" customHeight="1"/>
    <row r="36310" ht="14.25" customHeight="1"/>
    <row r="36311" ht="14.25" customHeight="1"/>
    <row r="36312" ht="14.25" customHeight="1"/>
    <row r="36313" ht="14.25" customHeight="1"/>
    <row r="36314" ht="14.25" customHeight="1"/>
    <row r="36315" ht="14.25" customHeight="1"/>
    <row r="36316" ht="14.25" customHeight="1"/>
    <row r="36317" ht="14.25" customHeight="1"/>
    <row r="36318" ht="14.25" customHeight="1"/>
    <row r="36319" ht="14.25" customHeight="1"/>
    <row r="36320" ht="14.25" customHeight="1"/>
    <row r="36321" ht="14.25" customHeight="1"/>
    <row r="36322" ht="14.25" customHeight="1"/>
    <row r="36323" ht="14.25" customHeight="1"/>
    <row r="36324" ht="14.25" customHeight="1"/>
    <row r="36325" ht="14.25" customHeight="1"/>
    <row r="36326" ht="14.25" customHeight="1"/>
    <row r="36327" ht="14.25" customHeight="1"/>
    <row r="36328" ht="14.25" customHeight="1"/>
    <row r="36329" ht="14.25" customHeight="1"/>
    <row r="36330" ht="14.25" customHeight="1"/>
    <row r="36331" ht="14.25" customHeight="1"/>
    <row r="36332" ht="14.25" customHeight="1"/>
    <row r="36333" ht="14.25" customHeight="1"/>
    <row r="36334" ht="14.25" customHeight="1"/>
    <row r="36335" ht="14.25" customHeight="1"/>
    <row r="36336" ht="14.25" customHeight="1"/>
    <row r="36337" ht="14.25" customHeight="1"/>
    <row r="36338" ht="14.25" customHeight="1"/>
    <row r="36339" ht="14.25" customHeight="1"/>
    <row r="36340" ht="14.25" customHeight="1"/>
    <row r="36341" ht="14.25" customHeight="1"/>
    <row r="36342" ht="14.25" customHeight="1"/>
    <row r="36343" ht="14.25" customHeight="1"/>
    <row r="36344" ht="14.25" customHeight="1"/>
    <row r="36345" ht="14.25" customHeight="1"/>
    <row r="36346" ht="14.25" customHeight="1"/>
    <row r="36347" ht="14.25" customHeight="1"/>
    <row r="36348" ht="14.25" customHeight="1"/>
    <row r="36349" ht="14.25" customHeight="1"/>
    <row r="36350" ht="14.25" customHeight="1"/>
    <row r="36351" ht="14.25" customHeight="1"/>
    <row r="36352" ht="14.25" customHeight="1"/>
    <row r="36353" ht="14.25" customHeight="1"/>
    <row r="36354" ht="14.25" customHeight="1"/>
    <row r="36355" ht="14.25" customHeight="1"/>
    <row r="36356" ht="14.25" customHeight="1"/>
    <row r="36357" ht="14.25" customHeight="1"/>
    <row r="36358" ht="14.25" customHeight="1"/>
    <row r="36359" ht="14.25" customHeight="1"/>
    <row r="36360" ht="14.25" customHeight="1"/>
    <row r="36361" ht="14.25" customHeight="1"/>
    <row r="36362" ht="14.25" customHeight="1"/>
    <row r="36363" ht="14.25" customHeight="1"/>
    <row r="36364" ht="14.25" customHeight="1"/>
    <row r="36365" ht="14.25" customHeight="1"/>
    <row r="36366" ht="14.25" customHeight="1"/>
    <row r="36367" ht="14.25" customHeight="1"/>
    <row r="36368" ht="14.25" customHeight="1"/>
    <row r="36369" ht="14.25" customHeight="1"/>
    <row r="36370" ht="14.25" customHeight="1"/>
    <row r="36371" ht="14.25" customHeight="1"/>
    <row r="36372" ht="14.25" customHeight="1"/>
    <row r="36373" ht="14.25" customHeight="1"/>
    <row r="36374" ht="14.25" customHeight="1"/>
    <row r="36375" ht="14.25" customHeight="1"/>
    <row r="36376" ht="14.25" customHeight="1"/>
    <row r="36377" ht="14.25" customHeight="1"/>
    <row r="36378" ht="14.25" customHeight="1"/>
    <row r="36379" ht="14.25" customHeight="1"/>
    <row r="36380" ht="14.25" customHeight="1"/>
    <row r="36381" ht="14.25" customHeight="1"/>
    <row r="36382" ht="14.25" customHeight="1"/>
    <row r="36383" ht="14.25" customHeight="1"/>
    <row r="36384" ht="14.25" customHeight="1"/>
    <row r="36385" ht="14.25" customHeight="1"/>
    <row r="36386" ht="14.25" customHeight="1"/>
    <row r="36387" ht="14.25" customHeight="1"/>
    <row r="36388" ht="14.25" customHeight="1"/>
    <row r="36389" ht="14.25" customHeight="1"/>
    <row r="36390" ht="14.25" customHeight="1"/>
    <row r="36391" ht="14.25" customHeight="1"/>
    <row r="36392" ht="14.25" customHeight="1"/>
    <row r="36393" ht="14.25" customHeight="1"/>
    <row r="36394" ht="14.25" customHeight="1"/>
    <row r="36395" ht="14.25" customHeight="1"/>
    <row r="36396" ht="14.25" customHeight="1"/>
    <row r="36397" ht="14.25" customHeight="1"/>
    <row r="36398" ht="14.25" customHeight="1"/>
    <row r="36399" ht="14.25" customHeight="1"/>
    <row r="36400" ht="14.25" customHeight="1"/>
    <row r="36401" ht="14.25" customHeight="1"/>
    <row r="36402" ht="14.25" customHeight="1"/>
    <row r="36403" ht="14.25" customHeight="1"/>
    <row r="36404" ht="14.25" customHeight="1"/>
    <row r="36405" ht="14.25" customHeight="1"/>
    <row r="36406" ht="14.25" customHeight="1"/>
    <row r="36407" ht="14.25" customHeight="1"/>
    <row r="36408" ht="14.25" customHeight="1"/>
    <row r="36409" ht="14.25" customHeight="1"/>
    <row r="36410" ht="14.25" customHeight="1"/>
    <row r="36411" ht="14.25" customHeight="1"/>
    <row r="36412" ht="14.25" customHeight="1"/>
    <row r="36413" ht="14.25" customHeight="1"/>
    <row r="36414" ht="14.25" customHeight="1"/>
    <row r="36415" ht="14.25" customHeight="1"/>
    <row r="36416" ht="14.25" customHeight="1"/>
    <row r="36417" ht="14.25" customHeight="1"/>
    <row r="36418" ht="14.25" customHeight="1"/>
    <row r="36419" ht="14.25" customHeight="1"/>
    <row r="36420" ht="14.25" customHeight="1"/>
    <row r="36421" ht="14.25" customHeight="1"/>
    <row r="36422" ht="14.25" customHeight="1"/>
    <row r="36423" ht="14.25" customHeight="1"/>
    <row r="36424" ht="14.25" customHeight="1"/>
    <row r="36425" ht="14.25" customHeight="1"/>
    <row r="36426" ht="14.25" customHeight="1"/>
    <row r="36427" ht="14.25" customHeight="1"/>
    <row r="36428" ht="14.25" customHeight="1"/>
    <row r="36429" ht="14.25" customHeight="1"/>
    <row r="36430" ht="14.25" customHeight="1"/>
    <row r="36431" ht="14.25" customHeight="1"/>
    <row r="36432" ht="14.25" customHeight="1"/>
    <row r="36433" ht="14.25" customHeight="1"/>
    <row r="36434" ht="14.25" customHeight="1"/>
    <row r="36435" ht="14.25" customHeight="1"/>
    <row r="36436" ht="14.25" customHeight="1"/>
    <row r="36437" ht="14.25" customHeight="1"/>
    <row r="36438" ht="14.25" customHeight="1"/>
    <row r="36439" ht="14.25" customHeight="1"/>
    <row r="36440" ht="14.25" customHeight="1"/>
    <row r="36441" ht="14.25" customHeight="1"/>
    <row r="36442" ht="14.25" customHeight="1"/>
    <row r="36443" ht="14.25" customHeight="1"/>
    <row r="36444" ht="14.25" customHeight="1"/>
    <row r="36445" ht="14.25" customHeight="1"/>
    <row r="36446" ht="14.25" customHeight="1"/>
    <row r="36447" ht="14.25" customHeight="1"/>
    <row r="36448" ht="14.25" customHeight="1"/>
    <row r="36449" ht="14.25" customHeight="1"/>
    <row r="36450" ht="14.25" customHeight="1"/>
    <row r="36451" ht="14.25" customHeight="1"/>
    <row r="36452" ht="14.25" customHeight="1"/>
    <row r="36453" ht="14.25" customHeight="1"/>
    <row r="36454" ht="14.25" customHeight="1"/>
    <row r="36455" ht="14.25" customHeight="1"/>
    <row r="36456" ht="14.25" customHeight="1"/>
    <row r="36457" ht="14.25" customHeight="1"/>
    <row r="36458" ht="14.25" customHeight="1"/>
    <row r="36459" ht="14.25" customHeight="1"/>
    <row r="36460" ht="14.25" customHeight="1"/>
    <row r="36461" ht="14.25" customHeight="1"/>
    <row r="36462" ht="14.25" customHeight="1"/>
    <row r="36463" ht="14.25" customHeight="1"/>
    <row r="36464" ht="14.25" customHeight="1"/>
    <row r="36465" ht="14.25" customHeight="1"/>
    <row r="36466" ht="14.25" customHeight="1"/>
    <row r="36467" ht="14.25" customHeight="1"/>
    <row r="36468" ht="14.25" customHeight="1"/>
    <row r="36469" ht="14.25" customHeight="1"/>
    <row r="36470" ht="14.25" customHeight="1"/>
    <row r="36471" ht="14.25" customHeight="1"/>
    <row r="36472" ht="14.25" customHeight="1"/>
    <row r="36473" ht="14.25" customHeight="1"/>
    <row r="36474" ht="14.25" customHeight="1"/>
    <row r="36475" ht="14.25" customHeight="1"/>
    <row r="36476" ht="14.25" customHeight="1"/>
    <row r="36477" ht="14.25" customHeight="1"/>
    <row r="36478" ht="14.25" customHeight="1"/>
    <row r="36479" ht="14.25" customHeight="1"/>
    <row r="36480" ht="14.25" customHeight="1"/>
    <row r="36481" ht="14.25" customHeight="1"/>
    <row r="36482" ht="14.25" customHeight="1"/>
    <row r="36483" ht="14.25" customHeight="1"/>
    <row r="36484" ht="14.25" customHeight="1"/>
    <row r="36485" ht="14.25" customHeight="1"/>
    <row r="36486" ht="14.25" customHeight="1"/>
    <row r="36487" ht="14.25" customHeight="1"/>
    <row r="36488" ht="14.25" customHeight="1"/>
    <row r="36489" ht="14.25" customHeight="1"/>
    <row r="36490" ht="14.25" customHeight="1"/>
    <row r="36491" ht="14.25" customHeight="1"/>
    <row r="36492" ht="14.25" customHeight="1"/>
    <row r="36493" ht="14.25" customHeight="1"/>
    <row r="36494" ht="14.25" customHeight="1"/>
    <row r="36495" ht="14.25" customHeight="1"/>
    <row r="36496" ht="14.25" customHeight="1"/>
    <row r="36497" ht="14.25" customHeight="1"/>
    <row r="36498" ht="14.25" customHeight="1"/>
    <row r="36499" ht="14.25" customHeight="1"/>
    <row r="36500" ht="14.25" customHeight="1"/>
    <row r="36501" ht="14.25" customHeight="1"/>
    <row r="36502" ht="14.25" customHeight="1"/>
    <row r="36503" ht="14.25" customHeight="1"/>
    <row r="36504" ht="14.25" customHeight="1"/>
    <row r="36505" ht="14.25" customHeight="1"/>
    <row r="36506" ht="14.25" customHeight="1"/>
    <row r="36507" ht="14.25" customHeight="1"/>
    <row r="36508" ht="14.25" customHeight="1"/>
    <row r="36509" ht="14.25" customHeight="1"/>
    <row r="36510" ht="14.25" customHeight="1"/>
    <row r="36511" ht="14.25" customHeight="1"/>
    <row r="36512" ht="14.25" customHeight="1"/>
    <row r="36513" ht="14.25" customHeight="1"/>
    <row r="36514" ht="14.25" customHeight="1"/>
    <row r="36515" ht="14.25" customHeight="1"/>
    <row r="36516" ht="14.25" customHeight="1"/>
    <row r="36517" ht="14.25" customHeight="1"/>
    <row r="36518" ht="14.25" customHeight="1"/>
    <row r="36519" ht="14.25" customHeight="1"/>
    <row r="36520" ht="14.25" customHeight="1"/>
    <row r="36521" ht="14.25" customHeight="1"/>
    <row r="36522" ht="14.25" customHeight="1"/>
    <row r="36523" ht="14.25" customHeight="1"/>
    <row r="36524" ht="14.25" customHeight="1"/>
    <row r="36525" ht="14.25" customHeight="1"/>
    <row r="36526" ht="14.25" customHeight="1"/>
    <row r="36527" ht="14.25" customHeight="1"/>
    <row r="36528" ht="14.25" customHeight="1"/>
    <row r="36529" ht="14.25" customHeight="1"/>
    <row r="36530" ht="14.25" customHeight="1"/>
    <row r="36531" ht="14.25" customHeight="1"/>
    <row r="36532" ht="14.25" customHeight="1"/>
    <row r="36533" ht="14.25" customHeight="1"/>
    <row r="36534" ht="14.25" customHeight="1"/>
    <row r="36535" ht="14.25" customHeight="1"/>
    <row r="36536" ht="14.25" customHeight="1"/>
    <row r="36537" ht="14.25" customHeight="1"/>
    <row r="36538" ht="14.25" customHeight="1"/>
    <row r="36539" ht="14.25" customHeight="1"/>
    <row r="36540" ht="14.25" customHeight="1"/>
    <row r="36541" ht="14.25" customHeight="1"/>
    <row r="36542" ht="14.25" customHeight="1"/>
    <row r="36543" ht="14.25" customHeight="1"/>
    <row r="36544" ht="14.25" customHeight="1"/>
    <row r="36545" ht="14.25" customHeight="1"/>
    <row r="36546" ht="14.25" customHeight="1"/>
    <row r="36547" ht="14.25" customHeight="1"/>
    <row r="36548" ht="14.25" customHeight="1"/>
    <row r="36549" ht="14.25" customHeight="1"/>
    <row r="36550" ht="14.25" customHeight="1"/>
    <row r="36551" ht="14.25" customHeight="1"/>
    <row r="36552" ht="14.25" customHeight="1"/>
    <row r="36553" ht="14.25" customHeight="1"/>
    <row r="36554" ht="14.25" customHeight="1"/>
    <row r="36555" ht="14.25" customHeight="1"/>
    <row r="36556" ht="14.25" customHeight="1"/>
    <row r="36557" ht="14.25" customHeight="1"/>
    <row r="36558" ht="14.25" customHeight="1"/>
    <row r="36559" ht="14.25" customHeight="1"/>
    <row r="36560" ht="14.25" customHeight="1"/>
    <row r="36561" ht="14.25" customHeight="1"/>
    <row r="36562" ht="14.25" customHeight="1"/>
    <row r="36563" ht="14.25" customHeight="1"/>
    <row r="36564" ht="14.25" customHeight="1"/>
    <row r="36565" ht="14.25" customHeight="1"/>
    <row r="36566" ht="14.25" customHeight="1"/>
    <row r="36567" ht="14.25" customHeight="1"/>
    <row r="36568" ht="14.25" customHeight="1"/>
    <row r="36569" ht="14.25" customHeight="1"/>
    <row r="36570" ht="14.25" customHeight="1"/>
    <row r="36571" ht="14.25" customHeight="1"/>
    <row r="36572" ht="14.25" customHeight="1"/>
    <row r="36573" ht="14.25" customHeight="1"/>
    <row r="36574" ht="14.25" customHeight="1"/>
    <row r="36575" ht="14.25" customHeight="1"/>
    <row r="36576" ht="14.25" customHeight="1"/>
    <row r="36577" ht="14.25" customHeight="1"/>
    <row r="36578" ht="14.25" customHeight="1"/>
    <row r="36579" ht="14.25" customHeight="1"/>
    <row r="36580" ht="14.25" customHeight="1"/>
    <row r="36581" ht="14.25" customHeight="1"/>
    <row r="36582" ht="14.25" customHeight="1"/>
    <row r="36583" ht="14.25" customHeight="1"/>
    <row r="36584" ht="14.25" customHeight="1"/>
    <row r="36585" ht="14.25" customHeight="1"/>
    <row r="36586" ht="14.25" customHeight="1"/>
    <row r="36587" ht="14.25" customHeight="1"/>
    <row r="36588" ht="14.25" customHeight="1"/>
    <row r="36589" ht="14.25" customHeight="1"/>
    <row r="36590" ht="14.25" customHeight="1"/>
    <row r="36591" ht="14.25" customHeight="1"/>
    <row r="36592" ht="14.25" customHeight="1"/>
    <row r="36593" ht="14.25" customHeight="1"/>
    <row r="36594" ht="14.25" customHeight="1"/>
    <row r="36595" ht="14.25" customHeight="1"/>
    <row r="36596" ht="14.25" customHeight="1"/>
    <row r="36597" ht="14.25" customHeight="1"/>
    <row r="36598" ht="14.25" customHeight="1"/>
    <row r="36599" ht="14.25" customHeight="1"/>
    <row r="36600" ht="14.25" customHeight="1"/>
    <row r="36601" ht="14.25" customHeight="1"/>
    <row r="36602" ht="14.25" customHeight="1"/>
    <row r="36603" ht="14.25" customHeight="1"/>
    <row r="36604" ht="14.25" customHeight="1"/>
    <row r="36605" ht="14.25" customHeight="1"/>
    <row r="36606" ht="14.25" customHeight="1"/>
    <row r="36607" ht="14.25" customHeight="1"/>
    <row r="36608" ht="14.25" customHeight="1"/>
    <row r="36609" ht="14.25" customHeight="1"/>
    <row r="36610" ht="14.25" customHeight="1"/>
    <row r="36611" ht="14.25" customHeight="1"/>
    <row r="36612" ht="14.25" customHeight="1"/>
    <row r="36613" ht="14.25" customHeight="1"/>
    <row r="36614" ht="14.25" customHeight="1"/>
    <row r="36615" ht="14.25" customHeight="1"/>
    <row r="36616" ht="14.25" customHeight="1"/>
    <row r="36617" ht="14.25" customHeight="1"/>
    <row r="36618" ht="14.25" customHeight="1"/>
    <row r="36619" ht="14.25" customHeight="1"/>
    <row r="36620" ht="14.25" customHeight="1"/>
    <row r="36621" ht="14.25" customHeight="1"/>
    <row r="36622" ht="14.25" customHeight="1"/>
    <row r="36623" ht="14.25" customHeight="1"/>
    <row r="36624" ht="14.25" customHeight="1"/>
    <row r="36625" ht="14.25" customHeight="1"/>
    <row r="36626" ht="14.25" customHeight="1"/>
    <row r="36627" ht="14.25" customHeight="1"/>
    <row r="36628" ht="14.25" customHeight="1"/>
    <row r="36629" ht="14.25" customHeight="1"/>
    <row r="36630" ht="14.25" customHeight="1"/>
    <row r="36631" ht="14.25" customHeight="1"/>
    <row r="36632" ht="14.25" customHeight="1"/>
    <row r="36633" ht="14.25" customHeight="1"/>
    <row r="36634" ht="14.25" customHeight="1"/>
    <row r="36635" ht="14.25" customHeight="1"/>
    <row r="36636" ht="14.25" customHeight="1"/>
    <row r="36637" ht="14.25" customHeight="1"/>
    <row r="36638" ht="14.25" customHeight="1"/>
    <row r="36639" ht="14.25" customHeight="1"/>
    <row r="36640" ht="14.25" customHeight="1"/>
    <row r="36641" ht="14.25" customHeight="1"/>
    <row r="36642" ht="14.25" customHeight="1"/>
    <row r="36643" ht="14.25" customHeight="1"/>
    <row r="36644" ht="14.25" customHeight="1"/>
    <row r="36645" ht="14.25" customHeight="1"/>
    <row r="36646" ht="14.25" customHeight="1"/>
    <row r="36647" ht="14.25" customHeight="1"/>
    <row r="36648" ht="14.25" customHeight="1"/>
    <row r="36649" ht="14.25" customHeight="1"/>
    <row r="36650" ht="14.25" customHeight="1"/>
    <row r="36651" ht="14.25" customHeight="1"/>
    <row r="36652" ht="14.25" customHeight="1"/>
    <row r="36653" ht="14.25" customHeight="1"/>
    <row r="36654" ht="14.25" customHeight="1"/>
    <row r="36655" ht="14.25" customHeight="1"/>
    <row r="36656" ht="14.25" customHeight="1"/>
    <row r="36657" ht="14.25" customHeight="1"/>
    <row r="36658" ht="14.25" customHeight="1"/>
    <row r="36659" ht="14.25" customHeight="1"/>
    <row r="36660" ht="14.25" customHeight="1"/>
    <row r="36661" ht="14.25" customHeight="1"/>
    <row r="36662" ht="14.25" customHeight="1"/>
    <row r="36663" ht="14.25" customHeight="1"/>
    <row r="36664" ht="14.25" customHeight="1"/>
    <row r="36665" ht="14.25" customHeight="1"/>
    <row r="36666" ht="14.25" customHeight="1"/>
    <row r="36667" ht="14.25" customHeight="1"/>
    <row r="36668" ht="14.25" customHeight="1"/>
    <row r="36669" ht="14.25" customHeight="1"/>
    <row r="36670" ht="14.25" customHeight="1"/>
    <row r="36671" ht="14.25" customHeight="1"/>
    <row r="36672" ht="14.25" customHeight="1"/>
    <row r="36673" ht="14.25" customHeight="1"/>
    <row r="36674" ht="14.25" customHeight="1"/>
    <row r="36675" ht="14.25" customHeight="1"/>
    <row r="36676" ht="14.25" customHeight="1"/>
    <row r="36677" ht="14.25" customHeight="1"/>
    <row r="36678" ht="14.25" customHeight="1"/>
    <row r="36679" ht="14.25" customHeight="1"/>
    <row r="36680" ht="14.25" customHeight="1"/>
    <row r="36681" ht="14.25" customHeight="1"/>
    <row r="36682" ht="14.25" customHeight="1"/>
    <row r="36683" ht="14.25" customHeight="1"/>
    <row r="36684" ht="14.25" customHeight="1"/>
    <row r="36685" ht="14.25" customHeight="1"/>
    <row r="36686" ht="14.25" customHeight="1"/>
    <row r="36687" ht="14.25" customHeight="1"/>
    <row r="36688" ht="14.25" customHeight="1"/>
    <row r="36689" ht="14.25" customHeight="1"/>
    <row r="36690" ht="14.25" customHeight="1"/>
    <row r="36691" ht="14.25" customHeight="1"/>
    <row r="36692" ht="14.25" customHeight="1"/>
    <row r="36693" ht="14.25" customHeight="1"/>
    <row r="36694" ht="14.25" customHeight="1"/>
    <row r="36695" ht="14.25" customHeight="1"/>
    <row r="36696" ht="14.25" customHeight="1"/>
    <row r="36697" ht="14.25" customHeight="1"/>
    <row r="36698" ht="14.25" customHeight="1"/>
    <row r="36699" ht="14.25" customHeight="1"/>
    <row r="36700" ht="14.25" customHeight="1"/>
    <row r="36701" ht="14.25" customHeight="1"/>
    <row r="36702" ht="14.25" customHeight="1"/>
    <row r="36703" ht="14.25" customHeight="1"/>
    <row r="36704" ht="14.25" customHeight="1"/>
    <row r="36705" ht="14.25" customHeight="1"/>
    <row r="36706" ht="14.25" customHeight="1"/>
    <row r="36707" ht="14.25" customHeight="1"/>
    <row r="36708" ht="14.25" customHeight="1"/>
    <row r="36709" ht="14.25" customHeight="1"/>
    <row r="36710" ht="14.25" customHeight="1"/>
    <row r="36711" ht="14.25" customHeight="1"/>
    <row r="36712" ht="14.25" customHeight="1"/>
    <row r="36713" ht="14.25" customHeight="1"/>
    <row r="36714" ht="14.25" customHeight="1"/>
    <row r="36715" ht="14.25" customHeight="1"/>
    <row r="36716" ht="14.25" customHeight="1"/>
    <row r="36717" ht="14.25" customHeight="1"/>
    <row r="36718" ht="14.25" customHeight="1"/>
    <row r="36719" ht="14.25" customHeight="1"/>
    <row r="36720" ht="14.25" customHeight="1"/>
    <row r="36721" ht="14.25" customHeight="1"/>
    <row r="36722" ht="14.25" customHeight="1"/>
    <row r="36723" ht="14.25" customHeight="1"/>
    <row r="36724" ht="14.25" customHeight="1"/>
    <row r="36725" ht="14.25" customHeight="1"/>
    <row r="36726" ht="14.25" customHeight="1"/>
    <row r="36727" ht="14.25" customHeight="1"/>
    <row r="36728" ht="14.25" customHeight="1"/>
    <row r="36729" ht="14.25" customHeight="1"/>
    <row r="36730" ht="14.25" customHeight="1"/>
    <row r="36731" ht="14.25" customHeight="1"/>
    <row r="36732" ht="14.25" customHeight="1"/>
    <row r="36733" ht="14.25" customHeight="1"/>
    <row r="36734" ht="14.25" customHeight="1"/>
    <row r="36735" ht="14.25" customHeight="1"/>
    <row r="36736" ht="14.25" customHeight="1"/>
    <row r="36737" ht="14.25" customHeight="1"/>
    <row r="36738" ht="14.25" customHeight="1"/>
    <row r="36739" ht="14.25" customHeight="1"/>
    <row r="36740" ht="14.25" customHeight="1"/>
    <row r="36741" ht="14.25" customHeight="1"/>
    <row r="36742" ht="14.25" customHeight="1"/>
    <row r="36743" ht="14.25" customHeight="1"/>
    <row r="36744" ht="14.25" customHeight="1"/>
    <row r="36745" ht="14.25" customHeight="1"/>
    <row r="36746" ht="14.25" customHeight="1"/>
    <row r="36747" ht="14.25" customHeight="1"/>
    <row r="36748" ht="14.25" customHeight="1"/>
    <row r="36749" ht="14.25" customHeight="1"/>
    <row r="36750" ht="14.25" customHeight="1"/>
    <row r="36751" ht="14.25" customHeight="1"/>
    <row r="36752" ht="14.25" customHeight="1"/>
    <row r="36753" ht="14.25" customHeight="1"/>
    <row r="36754" ht="14.25" customHeight="1"/>
    <row r="36755" ht="14.25" customHeight="1"/>
    <row r="36756" ht="14.25" customHeight="1"/>
    <row r="36757" ht="14.25" customHeight="1"/>
    <row r="36758" ht="14.25" customHeight="1"/>
    <row r="36759" ht="14.25" customHeight="1"/>
    <row r="36760" ht="14.25" customHeight="1"/>
    <row r="36761" ht="14.25" customHeight="1"/>
    <row r="36762" ht="14.25" customHeight="1"/>
    <row r="36763" ht="14.25" customHeight="1"/>
    <row r="36764" ht="14.25" customHeight="1"/>
    <row r="36765" ht="14.25" customHeight="1"/>
    <row r="36766" ht="14.25" customHeight="1"/>
    <row r="36767" ht="14.25" customHeight="1"/>
    <row r="36768" ht="14.25" customHeight="1"/>
    <row r="36769" ht="14.25" customHeight="1"/>
    <row r="36770" ht="14.25" customHeight="1"/>
    <row r="36771" ht="14.25" customHeight="1"/>
    <row r="36772" ht="14.25" customHeight="1"/>
    <row r="36773" ht="14.25" customHeight="1"/>
    <row r="36774" ht="14.25" customHeight="1"/>
    <row r="36775" ht="14.25" customHeight="1"/>
    <row r="36776" ht="14.25" customHeight="1"/>
    <row r="36777" ht="14.25" customHeight="1"/>
    <row r="36778" ht="14.25" customHeight="1"/>
    <row r="36779" ht="14.25" customHeight="1"/>
    <row r="36780" ht="14.25" customHeight="1"/>
    <row r="36781" ht="14.25" customHeight="1"/>
    <row r="36782" ht="14.25" customHeight="1"/>
    <row r="36783" ht="14.25" customHeight="1"/>
    <row r="36784" ht="14.25" customHeight="1"/>
    <row r="36785" ht="14.25" customHeight="1"/>
    <row r="36786" ht="14.25" customHeight="1"/>
    <row r="36787" ht="14.25" customHeight="1"/>
    <row r="36788" ht="14.25" customHeight="1"/>
    <row r="36789" ht="14.25" customHeight="1"/>
    <row r="36790" ht="14.25" customHeight="1"/>
    <row r="36791" ht="14.25" customHeight="1"/>
    <row r="36792" ht="14.25" customHeight="1"/>
    <row r="36793" ht="14.25" customHeight="1"/>
    <row r="36794" ht="14.25" customHeight="1"/>
    <row r="36795" ht="14.25" customHeight="1"/>
    <row r="36796" ht="14.25" customHeight="1"/>
    <row r="36797" ht="14.25" customHeight="1"/>
    <row r="36798" ht="14.25" customHeight="1"/>
    <row r="36799" ht="14.25" customHeight="1"/>
    <row r="36800" ht="14.25" customHeight="1"/>
    <row r="36801" ht="14.25" customHeight="1"/>
    <row r="36802" ht="14.25" customHeight="1"/>
    <row r="36803" ht="14.25" customHeight="1"/>
    <row r="36804" ht="14.25" customHeight="1"/>
    <row r="36805" ht="14.25" customHeight="1"/>
    <row r="36806" ht="14.25" customHeight="1"/>
    <row r="36807" ht="14.25" customHeight="1"/>
    <row r="36808" ht="14.25" customHeight="1"/>
    <row r="36809" ht="14.25" customHeight="1"/>
    <row r="36810" ht="14.25" customHeight="1"/>
    <row r="36811" ht="14.25" customHeight="1"/>
    <row r="36812" ht="14.25" customHeight="1"/>
    <row r="36813" ht="14.25" customHeight="1"/>
    <row r="36814" ht="14.25" customHeight="1"/>
    <row r="36815" ht="14.25" customHeight="1"/>
    <row r="36816" ht="14.25" customHeight="1"/>
    <row r="36817" ht="14.25" customHeight="1"/>
    <row r="36818" ht="14.25" customHeight="1"/>
    <row r="36819" ht="14.25" customHeight="1"/>
    <row r="36820" ht="14.25" customHeight="1"/>
    <row r="36821" ht="14.25" customHeight="1"/>
    <row r="36822" ht="14.25" customHeight="1"/>
    <row r="36823" ht="14.25" customHeight="1"/>
    <row r="36824" ht="14.25" customHeight="1"/>
    <row r="36825" ht="14.25" customHeight="1"/>
    <row r="36826" ht="14.25" customHeight="1"/>
    <row r="36827" ht="14.25" customHeight="1"/>
    <row r="36828" ht="14.25" customHeight="1"/>
    <row r="36829" ht="14.25" customHeight="1"/>
    <row r="36830" ht="14.25" customHeight="1"/>
    <row r="36831" ht="14.25" customHeight="1"/>
    <row r="36832" ht="14.25" customHeight="1"/>
    <row r="36833" ht="14.25" customHeight="1"/>
    <row r="36834" ht="14.25" customHeight="1"/>
    <row r="36835" ht="14.25" customHeight="1"/>
    <row r="36836" ht="14.25" customHeight="1"/>
    <row r="36837" ht="14.25" customHeight="1"/>
    <row r="36838" ht="14.25" customHeight="1"/>
    <row r="36839" ht="14.25" customHeight="1"/>
    <row r="36840" ht="14.25" customHeight="1"/>
    <row r="36841" ht="14.25" customHeight="1"/>
    <row r="36842" ht="14.25" customHeight="1"/>
    <row r="36843" ht="14.25" customHeight="1"/>
    <row r="36844" ht="14.25" customHeight="1"/>
    <row r="36845" ht="14.25" customHeight="1"/>
    <row r="36846" ht="14.25" customHeight="1"/>
    <row r="36847" ht="14.25" customHeight="1"/>
    <row r="36848" ht="14.25" customHeight="1"/>
    <row r="36849" ht="14.25" customHeight="1"/>
    <row r="36850" ht="14.25" customHeight="1"/>
    <row r="36851" ht="14.25" customHeight="1"/>
    <row r="36852" ht="14.25" customHeight="1"/>
    <row r="36853" ht="14.25" customHeight="1"/>
    <row r="36854" ht="14.25" customHeight="1"/>
    <row r="36855" ht="14.25" customHeight="1"/>
    <row r="36856" ht="14.25" customHeight="1"/>
    <row r="36857" ht="14.25" customHeight="1"/>
    <row r="36858" ht="14.25" customHeight="1"/>
    <row r="36859" ht="14.25" customHeight="1"/>
    <row r="36860" ht="14.25" customHeight="1"/>
    <row r="36861" ht="14.25" customHeight="1"/>
    <row r="36862" ht="14.25" customHeight="1"/>
    <row r="36863" ht="14.25" customHeight="1"/>
    <row r="36864" ht="14.25" customHeight="1"/>
    <row r="36865" ht="14.25" customHeight="1"/>
    <row r="36866" ht="14.25" customHeight="1"/>
    <row r="36867" ht="14.25" customHeight="1"/>
    <row r="36868" ht="14.25" customHeight="1"/>
    <row r="36869" ht="14.25" customHeight="1"/>
    <row r="36870" ht="14.25" customHeight="1"/>
    <row r="36871" ht="14.25" customHeight="1"/>
    <row r="36872" ht="14.25" customHeight="1"/>
    <row r="36873" ht="14.25" customHeight="1"/>
    <row r="36874" ht="14.25" customHeight="1"/>
    <row r="36875" ht="14.25" customHeight="1"/>
    <row r="36876" ht="14.25" customHeight="1"/>
    <row r="36877" ht="14.25" customHeight="1"/>
    <row r="36878" ht="14.25" customHeight="1"/>
    <row r="36879" ht="14.25" customHeight="1"/>
    <row r="36880" ht="14.25" customHeight="1"/>
    <row r="36881" ht="14.25" customHeight="1"/>
    <row r="36882" ht="14.25" customHeight="1"/>
    <row r="36883" ht="14.25" customHeight="1"/>
    <row r="36884" ht="14.25" customHeight="1"/>
    <row r="36885" ht="14.25" customHeight="1"/>
    <row r="36886" ht="14.25" customHeight="1"/>
    <row r="36887" ht="14.25" customHeight="1"/>
    <row r="36888" ht="14.25" customHeight="1"/>
    <row r="36889" ht="14.25" customHeight="1"/>
    <row r="36890" ht="14.25" customHeight="1"/>
    <row r="36891" ht="14.25" customHeight="1"/>
    <row r="36892" ht="14.25" customHeight="1"/>
    <row r="36893" ht="14.25" customHeight="1"/>
    <row r="36894" ht="14.25" customHeight="1"/>
    <row r="36895" ht="14.25" customHeight="1"/>
    <row r="36896" ht="14.25" customHeight="1"/>
    <row r="36897" ht="14.25" customHeight="1"/>
    <row r="36898" ht="14.25" customHeight="1"/>
    <row r="36899" ht="14.25" customHeight="1"/>
    <row r="36900" ht="14.25" customHeight="1"/>
    <row r="36901" ht="14.25" customHeight="1"/>
    <row r="36902" ht="14.25" customHeight="1"/>
    <row r="36903" ht="14.25" customHeight="1"/>
    <row r="36904" ht="14.25" customHeight="1"/>
    <row r="36905" ht="14.25" customHeight="1"/>
    <row r="36906" ht="14.25" customHeight="1"/>
    <row r="36907" ht="14.25" customHeight="1"/>
    <row r="36908" ht="14.25" customHeight="1"/>
    <row r="36909" ht="14.25" customHeight="1"/>
    <row r="36910" ht="14.25" customHeight="1"/>
    <row r="36911" ht="14.25" customHeight="1"/>
    <row r="36912" ht="14.25" customHeight="1"/>
    <row r="36913" ht="14.25" customHeight="1"/>
    <row r="36914" ht="14.25" customHeight="1"/>
    <row r="36915" ht="14.25" customHeight="1"/>
    <row r="36916" ht="14.25" customHeight="1"/>
    <row r="36917" ht="14.25" customHeight="1"/>
    <row r="36918" ht="14.25" customHeight="1"/>
    <row r="36919" ht="14.25" customHeight="1"/>
    <row r="36920" ht="14.25" customHeight="1"/>
    <row r="36921" ht="14.25" customHeight="1"/>
    <row r="36922" ht="14.25" customHeight="1"/>
    <row r="36923" ht="14.25" customHeight="1"/>
    <row r="36924" ht="14.25" customHeight="1"/>
    <row r="36925" ht="14.25" customHeight="1"/>
    <row r="36926" ht="14.25" customHeight="1"/>
    <row r="36927" ht="14.25" customHeight="1"/>
    <row r="36928" ht="14.25" customHeight="1"/>
    <row r="36929" ht="14.25" customHeight="1"/>
    <row r="36930" ht="14.25" customHeight="1"/>
    <row r="36931" ht="14.25" customHeight="1"/>
    <row r="36932" ht="14.25" customHeight="1"/>
    <row r="36933" ht="14.25" customHeight="1"/>
    <row r="36934" ht="14.25" customHeight="1"/>
    <row r="36935" ht="14.25" customHeight="1"/>
    <row r="36936" ht="14.25" customHeight="1"/>
    <row r="36937" ht="14.25" customHeight="1"/>
    <row r="36938" ht="14.25" customHeight="1"/>
    <row r="36939" ht="14.25" customHeight="1"/>
    <row r="36940" ht="14.25" customHeight="1"/>
    <row r="36941" ht="14.25" customHeight="1"/>
    <row r="36942" ht="14.25" customHeight="1"/>
    <row r="36943" ht="14.25" customHeight="1"/>
    <row r="36944" ht="14.25" customHeight="1"/>
    <row r="36945" ht="14.25" customHeight="1"/>
    <row r="36946" ht="14.25" customHeight="1"/>
    <row r="36947" ht="14.25" customHeight="1"/>
    <row r="36948" ht="14.25" customHeight="1"/>
    <row r="36949" ht="14.25" customHeight="1"/>
    <row r="36950" ht="14.25" customHeight="1"/>
    <row r="36951" ht="14.25" customHeight="1"/>
    <row r="36952" ht="14.25" customHeight="1"/>
    <row r="36953" ht="14.25" customHeight="1"/>
    <row r="36954" ht="14.25" customHeight="1"/>
    <row r="36955" ht="14.25" customHeight="1"/>
    <row r="36956" ht="14.25" customHeight="1"/>
    <row r="36957" ht="14.25" customHeight="1"/>
    <row r="36958" ht="14.25" customHeight="1"/>
    <row r="36959" ht="14.25" customHeight="1"/>
    <row r="36960" ht="14.25" customHeight="1"/>
    <row r="36961" ht="14.25" customHeight="1"/>
    <row r="36962" ht="14.25" customHeight="1"/>
    <row r="36963" ht="14.25" customHeight="1"/>
    <row r="36964" ht="14.25" customHeight="1"/>
    <row r="36965" ht="14.25" customHeight="1"/>
    <row r="36966" ht="14.25" customHeight="1"/>
    <row r="36967" ht="14.25" customHeight="1"/>
    <row r="36968" ht="14.25" customHeight="1"/>
    <row r="36969" ht="14.25" customHeight="1"/>
    <row r="36970" ht="14.25" customHeight="1"/>
    <row r="36971" ht="14.25" customHeight="1"/>
    <row r="36972" ht="14.25" customHeight="1"/>
    <row r="36973" ht="14.25" customHeight="1"/>
    <row r="36974" ht="14.25" customHeight="1"/>
    <row r="36975" ht="14.25" customHeight="1"/>
    <row r="36976" ht="14.25" customHeight="1"/>
    <row r="36977" ht="14.25" customHeight="1"/>
    <row r="36978" ht="14.25" customHeight="1"/>
    <row r="36979" ht="14.25" customHeight="1"/>
    <row r="36980" ht="14.25" customHeight="1"/>
    <row r="36981" ht="14.25" customHeight="1"/>
    <row r="36982" ht="14.25" customHeight="1"/>
    <row r="36983" ht="14.25" customHeight="1"/>
    <row r="36984" ht="14.25" customHeight="1"/>
    <row r="36985" ht="14.25" customHeight="1"/>
    <row r="36986" ht="14.25" customHeight="1"/>
    <row r="36987" ht="14.25" customHeight="1"/>
    <row r="36988" ht="14.25" customHeight="1"/>
    <row r="36989" ht="14.25" customHeight="1"/>
    <row r="36990" ht="14.25" customHeight="1"/>
    <row r="36991" ht="14.25" customHeight="1"/>
    <row r="36992" ht="14.25" customHeight="1"/>
    <row r="36993" ht="14.25" customHeight="1"/>
    <row r="36994" ht="14.25" customHeight="1"/>
    <row r="36995" ht="14.25" customHeight="1"/>
    <row r="36996" ht="14.25" customHeight="1"/>
    <row r="36997" ht="14.25" customHeight="1"/>
    <row r="36998" ht="14.25" customHeight="1"/>
    <row r="36999" ht="14.25" customHeight="1"/>
    <row r="37000" ht="14.25" customHeight="1"/>
    <row r="37001" ht="14.25" customHeight="1"/>
    <row r="37002" ht="14.25" customHeight="1"/>
    <row r="37003" ht="14.25" customHeight="1"/>
    <row r="37004" ht="14.25" customHeight="1"/>
    <row r="37005" ht="14.25" customHeight="1"/>
    <row r="37006" ht="14.25" customHeight="1"/>
    <row r="37007" ht="14.25" customHeight="1"/>
    <row r="37008" ht="14.25" customHeight="1"/>
    <row r="37009" ht="14.25" customHeight="1"/>
    <row r="37010" ht="14.25" customHeight="1"/>
    <row r="37011" ht="14.25" customHeight="1"/>
    <row r="37012" ht="14.25" customHeight="1"/>
    <row r="37013" ht="14.25" customHeight="1"/>
    <row r="37014" ht="14.25" customHeight="1"/>
    <row r="37015" ht="14.25" customHeight="1"/>
    <row r="37016" ht="14.25" customHeight="1"/>
    <row r="37017" ht="14.25" customHeight="1"/>
    <row r="37018" ht="14.25" customHeight="1"/>
    <row r="37019" ht="14.25" customHeight="1"/>
    <row r="37020" ht="14.25" customHeight="1"/>
    <row r="37021" ht="14.25" customHeight="1"/>
    <row r="37022" ht="14.25" customHeight="1"/>
    <row r="37023" ht="14.25" customHeight="1"/>
    <row r="37024" ht="14.25" customHeight="1"/>
    <row r="37025" ht="14.25" customHeight="1"/>
    <row r="37026" ht="14.25" customHeight="1"/>
    <row r="37027" ht="14.25" customHeight="1"/>
    <row r="37028" ht="14.25" customHeight="1"/>
    <row r="37029" ht="14.25" customHeight="1"/>
    <row r="37030" ht="14.25" customHeight="1"/>
    <row r="37031" ht="14.25" customHeight="1"/>
    <row r="37032" ht="14.25" customHeight="1"/>
    <row r="37033" ht="14.25" customHeight="1"/>
    <row r="37034" ht="14.25" customHeight="1"/>
    <row r="37035" ht="14.25" customHeight="1"/>
    <row r="37036" ht="14.25" customHeight="1"/>
    <row r="37037" ht="14.25" customHeight="1"/>
    <row r="37038" ht="14.25" customHeight="1"/>
    <row r="37039" ht="14.25" customHeight="1"/>
    <row r="37040" ht="14.25" customHeight="1"/>
    <row r="37041" ht="14.25" customHeight="1"/>
    <row r="37042" ht="14.25" customHeight="1"/>
    <row r="37043" ht="14.25" customHeight="1"/>
    <row r="37044" ht="14.25" customHeight="1"/>
    <row r="37045" ht="14.25" customHeight="1"/>
    <row r="37046" ht="14.25" customHeight="1"/>
    <row r="37047" ht="14.25" customHeight="1"/>
    <row r="37048" ht="14.25" customHeight="1"/>
    <row r="37049" ht="14.25" customHeight="1"/>
    <row r="37050" ht="14.25" customHeight="1"/>
    <row r="37051" ht="14.25" customHeight="1"/>
    <row r="37052" ht="14.25" customHeight="1"/>
    <row r="37053" ht="14.25" customHeight="1"/>
    <row r="37054" ht="14.25" customHeight="1"/>
    <row r="37055" ht="14.25" customHeight="1"/>
    <row r="37056" ht="14.25" customHeight="1"/>
    <row r="37057" ht="14.25" customHeight="1"/>
    <row r="37058" ht="14.25" customHeight="1"/>
    <row r="37059" ht="14.25" customHeight="1"/>
    <row r="37060" ht="14.25" customHeight="1"/>
    <row r="37061" ht="14.25" customHeight="1"/>
    <row r="37062" ht="14.25" customHeight="1"/>
    <row r="37063" ht="14.25" customHeight="1"/>
    <row r="37064" ht="14.25" customHeight="1"/>
    <row r="37065" ht="14.25" customHeight="1"/>
    <row r="37066" ht="14.25" customHeight="1"/>
    <row r="37067" ht="14.25" customHeight="1"/>
    <row r="37068" ht="14.25" customHeight="1"/>
    <row r="37069" ht="14.25" customHeight="1"/>
    <row r="37070" ht="14.25" customHeight="1"/>
    <row r="37071" ht="14.25" customHeight="1"/>
    <row r="37072" ht="14.25" customHeight="1"/>
    <row r="37073" ht="14.25" customHeight="1"/>
    <row r="37074" ht="14.25" customHeight="1"/>
    <row r="37075" ht="14.25" customHeight="1"/>
    <row r="37076" ht="14.25" customHeight="1"/>
    <row r="37077" ht="14.25" customHeight="1"/>
    <row r="37078" ht="14.25" customHeight="1"/>
    <row r="37079" ht="14.25" customHeight="1"/>
    <row r="37080" ht="14.25" customHeight="1"/>
    <row r="37081" ht="14.25" customHeight="1"/>
    <row r="37082" ht="14.25" customHeight="1"/>
    <row r="37083" ht="14.25" customHeight="1"/>
    <row r="37084" ht="14.25" customHeight="1"/>
    <row r="37085" ht="14.25" customHeight="1"/>
    <row r="37086" ht="14.25" customHeight="1"/>
    <row r="37087" ht="14.25" customHeight="1"/>
    <row r="37088" ht="14.25" customHeight="1"/>
    <row r="37089" ht="14.25" customHeight="1"/>
    <row r="37090" ht="14.25" customHeight="1"/>
    <row r="37091" ht="14.25" customHeight="1"/>
    <row r="37092" ht="14.25" customHeight="1"/>
    <row r="37093" ht="14.25" customHeight="1"/>
    <row r="37094" ht="14.25" customHeight="1"/>
    <row r="37095" ht="14.25" customHeight="1"/>
    <row r="37096" ht="14.25" customHeight="1"/>
    <row r="37097" ht="14.25" customHeight="1"/>
    <row r="37098" ht="14.25" customHeight="1"/>
    <row r="37099" ht="14.25" customHeight="1"/>
    <row r="37100" ht="14.25" customHeight="1"/>
    <row r="37101" ht="14.25" customHeight="1"/>
    <row r="37102" ht="14.25" customHeight="1"/>
    <row r="37103" ht="14.25" customHeight="1"/>
    <row r="37104" ht="14.25" customHeight="1"/>
    <row r="37105" ht="14.25" customHeight="1"/>
    <row r="37106" ht="14.25" customHeight="1"/>
    <row r="37107" ht="14.25" customHeight="1"/>
    <row r="37108" ht="14.25" customHeight="1"/>
    <row r="37109" ht="14.25" customHeight="1"/>
    <row r="37110" ht="14.25" customHeight="1"/>
    <row r="37111" ht="14.25" customHeight="1"/>
    <row r="37112" ht="14.25" customHeight="1"/>
    <row r="37113" ht="14.25" customHeight="1"/>
    <row r="37114" ht="14.25" customHeight="1"/>
    <row r="37115" ht="14.25" customHeight="1"/>
    <row r="37116" ht="14.25" customHeight="1"/>
    <row r="37117" ht="14.25" customHeight="1"/>
    <row r="37118" ht="14.25" customHeight="1"/>
    <row r="37119" ht="14.25" customHeight="1"/>
    <row r="37120" ht="14.25" customHeight="1"/>
    <row r="37121" ht="14.25" customHeight="1"/>
    <row r="37122" ht="14.25" customHeight="1"/>
    <row r="37123" ht="14.25" customHeight="1"/>
    <row r="37124" ht="14.25" customHeight="1"/>
    <row r="37125" ht="14.25" customHeight="1"/>
    <row r="37126" ht="14.25" customHeight="1"/>
    <row r="37127" ht="14.25" customHeight="1"/>
    <row r="37128" ht="14.25" customHeight="1"/>
    <row r="37129" ht="14.25" customHeight="1"/>
    <row r="37130" ht="14.25" customHeight="1"/>
    <row r="37131" ht="14.25" customHeight="1"/>
    <row r="37132" ht="14.25" customHeight="1"/>
    <row r="37133" ht="14.25" customHeight="1"/>
    <row r="37134" ht="14.25" customHeight="1"/>
    <row r="37135" ht="14.25" customHeight="1"/>
    <row r="37136" ht="14.25" customHeight="1"/>
    <row r="37137" ht="14.25" customHeight="1"/>
    <row r="37138" ht="14.25" customHeight="1"/>
    <row r="37139" ht="14.25" customHeight="1"/>
    <row r="37140" ht="14.25" customHeight="1"/>
    <row r="37141" ht="14.25" customHeight="1"/>
    <row r="37142" ht="14.25" customHeight="1"/>
    <row r="37143" ht="14.25" customHeight="1"/>
    <row r="37144" ht="14.25" customHeight="1"/>
    <row r="37145" ht="14.25" customHeight="1"/>
    <row r="37146" ht="14.25" customHeight="1"/>
    <row r="37147" ht="14.25" customHeight="1"/>
    <row r="37148" ht="14.25" customHeight="1"/>
    <row r="37149" ht="14.25" customHeight="1"/>
    <row r="37150" ht="14.25" customHeight="1"/>
    <row r="37151" ht="14.25" customHeight="1"/>
    <row r="37152" ht="14.25" customHeight="1"/>
    <row r="37153" ht="14.25" customHeight="1"/>
    <row r="37154" ht="14.25" customHeight="1"/>
    <row r="37155" ht="14.25" customHeight="1"/>
    <row r="37156" ht="14.25" customHeight="1"/>
    <row r="37157" ht="14.25" customHeight="1"/>
    <row r="37158" ht="14.25" customHeight="1"/>
    <row r="37159" ht="14.25" customHeight="1"/>
    <row r="37160" ht="14.25" customHeight="1"/>
    <row r="37161" ht="14.25" customHeight="1"/>
    <row r="37162" ht="14.25" customHeight="1"/>
    <row r="37163" ht="14.25" customHeight="1"/>
    <row r="37164" ht="14.25" customHeight="1"/>
    <row r="37165" ht="14.25" customHeight="1"/>
    <row r="37166" ht="14.25" customHeight="1"/>
    <row r="37167" ht="14.25" customHeight="1"/>
    <row r="37168" ht="14.25" customHeight="1"/>
    <row r="37169" ht="14.25" customHeight="1"/>
    <row r="37170" ht="14.25" customHeight="1"/>
    <row r="37171" ht="14.25" customHeight="1"/>
    <row r="37172" ht="14.25" customHeight="1"/>
    <row r="37173" ht="14.25" customHeight="1"/>
    <row r="37174" ht="14.25" customHeight="1"/>
    <row r="37175" ht="14.25" customHeight="1"/>
    <row r="37176" ht="14.25" customHeight="1"/>
    <row r="37177" ht="14.25" customHeight="1"/>
    <row r="37178" ht="14.25" customHeight="1"/>
    <row r="37179" ht="14.25" customHeight="1"/>
    <row r="37180" ht="14.25" customHeight="1"/>
    <row r="37181" ht="14.25" customHeight="1"/>
    <row r="37182" ht="14.25" customHeight="1"/>
    <row r="37183" ht="14.25" customHeight="1"/>
    <row r="37184" ht="14.25" customHeight="1"/>
    <row r="37185" ht="14.25" customHeight="1"/>
    <row r="37186" ht="14.25" customHeight="1"/>
    <row r="37187" ht="14.25" customHeight="1"/>
    <row r="37188" ht="14.25" customHeight="1"/>
    <row r="37189" ht="14.25" customHeight="1"/>
    <row r="37190" ht="14.25" customHeight="1"/>
    <row r="37191" ht="14.25" customHeight="1"/>
    <row r="37192" ht="14.25" customHeight="1"/>
    <row r="37193" ht="14.25" customHeight="1"/>
    <row r="37194" ht="14.25" customHeight="1"/>
    <row r="37195" ht="14.25" customHeight="1"/>
    <row r="37196" ht="14.25" customHeight="1"/>
    <row r="37197" ht="14.25" customHeight="1"/>
    <row r="37198" ht="14.25" customHeight="1"/>
    <row r="37199" ht="14.25" customHeight="1"/>
    <row r="37200" ht="14.25" customHeight="1"/>
    <row r="37201" ht="14.25" customHeight="1"/>
    <row r="37202" ht="14.25" customHeight="1"/>
    <row r="37203" ht="14.25" customHeight="1"/>
    <row r="37204" ht="14.25" customHeight="1"/>
    <row r="37205" ht="14.25" customHeight="1"/>
    <row r="37206" ht="14.25" customHeight="1"/>
    <row r="37207" ht="14.25" customHeight="1"/>
    <row r="37208" ht="14.25" customHeight="1"/>
    <row r="37209" ht="14.25" customHeight="1"/>
    <row r="37210" ht="14.25" customHeight="1"/>
    <row r="37211" ht="14.25" customHeight="1"/>
    <row r="37212" ht="14.25" customHeight="1"/>
    <row r="37213" ht="14.25" customHeight="1"/>
    <row r="37214" ht="14.25" customHeight="1"/>
    <row r="37215" ht="14.25" customHeight="1"/>
    <row r="37216" ht="14.25" customHeight="1"/>
    <row r="37217" ht="14.25" customHeight="1"/>
    <row r="37218" ht="14.25" customHeight="1"/>
    <row r="37219" ht="14.25" customHeight="1"/>
    <row r="37220" ht="14.25" customHeight="1"/>
    <row r="37221" ht="14.25" customHeight="1"/>
    <row r="37222" ht="14.25" customHeight="1"/>
    <row r="37223" ht="14.25" customHeight="1"/>
    <row r="37224" ht="14.25" customHeight="1"/>
    <row r="37225" ht="14.25" customHeight="1"/>
    <row r="37226" ht="14.25" customHeight="1"/>
    <row r="37227" ht="14.25" customHeight="1"/>
    <row r="37228" ht="14.25" customHeight="1"/>
    <row r="37229" ht="14.25" customHeight="1"/>
    <row r="37230" ht="14.25" customHeight="1"/>
    <row r="37231" ht="14.25" customHeight="1"/>
    <row r="37232" ht="14.25" customHeight="1"/>
    <row r="37233" ht="14.25" customHeight="1"/>
    <row r="37234" ht="14.25" customHeight="1"/>
    <row r="37235" ht="14.25" customHeight="1"/>
    <row r="37236" ht="14.25" customHeight="1"/>
    <row r="37237" ht="14.25" customHeight="1"/>
    <row r="37238" ht="14.25" customHeight="1"/>
    <row r="37239" ht="14.25" customHeight="1"/>
    <row r="37240" ht="14.25" customHeight="1"/>
    <row r="37241" ht="14.25" customHeight="1"/>
    <row r="37242" ht="14.25" customHeight="1"/>
    <row r="37243" ht="14.25" customHeight="1"/>
    <row r="37244" ht="14.25" customHeight="1"/>
    <row r="37245" ht="14.25" customHeight="1"/>
    <row r="37246" ht="14.25" customHeight="1"/>
    <row r="37247" ht="14.25" customHeight="1"/>
    <row r="37248" ht="14.25" customHeight="1"/>
    <row r="37249" ht="14.25" customHeight="1"/>
    <row r="37250" ht="14.25" customHeight="1"/>
    <row r="37251" ht="14.25" customHeight="1"/>
    <row r="37252" ht="14.25" customHeight="1"/>
    <row r="37253" ht="14.25" customHeight="1"/>
    <row r="37254" ht="14.25" customHeight="1"/>
    <row r="37255" ht="14.25" customHeight="1"/>
    <row r="37256" ht="14.25" customHeight="1"/>
    <row r="37257" ht="14.25" customHeight="1"/>
    <row r="37258" ht="14.25" customHeight="1"/>
    <row r="37259" ht="14.25" customHeight="1"/>
    <row r="37260" ht="14.25" customHeight="1"/>
    <row r="37261" ht="14.25" customHeight="1"/>
    <row r="37262" ht="14.25" customHeight="1"/>
    <row r="37263" ht="14.25" customHeight="1"/>
    <row r="37264" ht="14.25" customHeight="1"/>
    <row r="37265" ht="14.25" customHeight="1"/>
    <row r="37266" ht="14.25" customHeight="1"/>
    <row r="37267" ht="14.25" customHeight="1"/>
    <row r="37268" ht="14.25" customHeight="1"/>
    <row r="37269" ht="14.25" customHeight="1"/>
    <row r="37270" ht="14.25" customHeight="1"/>
    <row r="37271" ht="14.25" customHeight="1"/>
    <row r="37272" ht="14.25" customHeight="1"/>
    <row r="37273" ht="14.25" customHeight="1"/>
    <row r="37274" ht="14.25" customHeight="1"/>
    <row r="37275" ht="14.25" customHeight="1"/>
    <row r="37276" ht="14.25" customHeight="1"/>
    <row r="37277" ht="14.25" customHeight="1"/>
    <row r="37278" ht="14.25" customHeight="1"/>
    <row r="37279" ht="14.25" customHeight="1"/>
    <row r="37280" ht="14.25" customHeight="1"/>
    <row r="37281" ht="14.25" customHeight="1"/>
    <row r="37282" ht="14.25" customHeight="1"/>
    <row r="37283" ht="14.25" customHeight="1"/>
    <row r="37284" ht="14.25" customHeight="1"/>
    <row r="37285" ht="14.25" customHeight="1"/>
    <row r="37286" ht="14.25" customHeight="1"/>
    <row r="37287" ht="14.25" customHeight="1"/>
    <row r="37288" ht="14.25" customHeight="1"/>
    <row r="37289" ht="14.25" customHeight="1"/>
    <row r="37290" ht="14.25" customHeight="1"/>
    <row r="37291" ht="14.25" customHeight="1"/>
    <row r="37292" ht="14.25" customHeight="1"/>
    <row r="37293" ht="14.25" customHeight="1"/>
    <row r="37294" ht="14.25" customHeight="1"/>
    <row r="37295" ht="14.25" customHeight="1"/>
    <row r="37296" ht="14.25" customHeight="1"/>
    <row r="37297" ht="14.25" customHeight="1"/>
    <row r="37298" ht="14.25" customHeight="1"/>
    <row r="37299" ht="14.25" customHeight="1"/>
    <row r="37300" ht="14.25" customHeight="1"/>
    <row r="37301" ht="14.25" customHeight="1"/>
    <row r="37302" ht="14.25" customHeight="1"/>
    <row r="37303" ht="14.25" customHeight="1"/>
    <row r="37304" ht="14.25" customHeight="1"/>
    <row r="37305" ht="14.25" customHeight="1"/>
    <row r="37306" ht="14.25" customHeight="1"/>
    <row r="37307" ht="14.25" customHeight="1"/>
    <row r="37308" ht="14.25" customHeight="1"/>
    <row r="37309" ht="14.25" customHeight="1"/>
    <row r="37310" ht="14.25" customHeight="1"/>
    <row r="37311" ht="14.25" customHeight="1"/>
    <row r="37312" ht="14.25" customHeight="1"/>
    <row r="37313" ht="14.25" customHeight="1"/>
    <row r="37314" ht="14.25" customHeight="1"/>
    <row r="37315" ht="14.25" customHeight="1"/>
    <row r="37316" ht="14.25" customHeight="1"/>
    <row r="37317" ht="14.25" customHeight="1"/>
    <row r="37318" ht="14.25" customHeight="1"/>
    <row r="37319" ht="14.25" customHeight="1"/>
    <row r="37320" ht="14.25" customHeight="1"/>
    <row r="37321" ht="14.25" customHeight="1"/>
    <row r="37322" ht="14.25" customHeight="1"/>
    <row r="37323" ht="14.25" customHeight="1"/>
    <row r="37324" ht="14.25" customHeight="1"/>
    <row r="37325" ht="14.25" customHeight="1"/>
    <row r="37326" ht="14.25" customHeight="1"/>
    <row r="37327" ht="14.25" customHeight="1"/>
    <row r="37328" ht="14.25" customHeight="1"/>
    <row r="37329" ht="14.25" customHeight="1"/>
    <row r="37330" ht="14.25" customHeight="1"/>
    <row r="37331" ht="14.25" customHeight="1"/>
    <row r="37332" ht="14.25" customHeight="1"/>
    <row r="37333" ht="14.25" customHeight="1"/>
    <row r="37334" ht="14.25" customHeight="1"/>
    <row r="37335" ht="14.25" customHeight="1"/>
    <row r="37336" ht="14.25" customHeight="1"/>
    <row r="37337" ht="14.25" customHeight="1"/>
    <row r="37338" ht="14.25" customHeight="1"/>
    <row r="37339" ht="14.25" customHeight="1"/>
    <row r="37340" ht="14.25" customHeight="1"/>
    <row r="37341" ht="14.25" customHeight="1"/>
    <row r="37342" ht="14.25" customHeight="1"/>
    <row r="37343" ht="14.25" customHeight="1"/>
    <row r="37344" ht="14.25" customHeight="1"/>
    <row r="37345" ht="14.25" customHeight="1"/>
    <row r="37346" ht="14.25" customHeight="1"/>
    <row r="37347" ht="14.25" customHeight="1"/>
    <row r="37348" ht="14.25" customHeight="1"/>
    <row r="37349" ht="14.25" customHeight="1"/>
    <row r="37350" ht="14.25" customHeight="1"/>
    <row r="37351" ht="14.25" customHeight="1"/>
    <row r="37352" ht="14.25" customHeight="1"/>
    <row r="37353" ht="14.25" customHeight="1"/>
    <row r="37354" ht="14.25" customHeight="1"/>
    <row r="37355" ht="14.25" customHeight="1"/>
    <row r="37356" ht="14.25" customHeight="1"/>
    <row r="37357" ht="14.25" customHeight="1"/>
    <row r="37358" ht="14.25" customHeight="1"/>
    <row r="37359" ht="14.25" customHeight="1"/>
    <row r="37360" ht="14.25" customHeight="1"/>
    <row r="37361" ht="14.25" customHeight="1"/>
    <row r="37362" ht="14.25" customHeight="1"/>
    <row r="37363" ht="14.25" customHeight="1"/>
    <row r="37364" ht="14.25" customHeight="1"/>
    <row r="37365" ht="14.25" customHeight="1"/>
    <row r="37366" ht="14.25" customHeight="1"/>
    <row r="37367" ht="14.25" customHeight="1"/>
    <row r="37368" ht="14.25" customHeight="1"/>
    <row r="37369" ht="14.25" customHeight="1"/>
    <row r="37370" ht="14.25" customHeight="1"/>
    <row r="37371" ht="14.25" customHeight="1"/>
    <row r="37372" ht="14.25" customHeight="1"/>
    <row r="37373" ht="14.25" customHeight="1"/>
    <row r="37374" ht="14.25" customHeight="1"/>
    <row r="37375" ht="14.25" customHeight="1"/>
    <row r="37376" ht="14.25" customHeight="1"/>
    <row r="37377" ht="14.25" customHeight="1"/>
    <row r="37378" ht="14.25" customHeight="1"/>
    <row r="37379" ht="14.25" customHeight="1"/>
    <row r="37380" ht="14.25" customHeight="1"/>
    <row r="37381" ht="14.25" customHeight="1"/>
    <row r="37382" ht="14.25" customHeight="1"/>
    <row r="37383" ht="14.25" customHeight="1"/>
    <row r="37384" ht="14.25" customHeight="1"/>
    <row r="37385" ht="14.25" customHeight="1"/>
    <row r="37386" ht="14.25" customHeight="1"/>
    <row r="37387" ht="14.25" customHeight="1"/>
    <row r="37388" ht="14.25" customHeight="1"/>
    <row r="37389" ht="14.25" customHeight="1"/>
    <row r="37390" ht="14.25" customHeight="1"/>
    <row r="37391" ht="14.25" customHeight="1"/>
    <row r="37392" ht="14.25" customHeight="1"/>
    <row r="37393" ht="14.25" customHeight="1"/>
    <row r="37394" ht="14.25" customHeight="1"/>
    <row r="37395" ht="14.25" customHeight="1"/>
    <row r="37396" ht="14.25" customHeight="1"/>
    <row r="37397" ht="14.25" customHeight="1"/>
    <row r="37398" ht="14.25" customHeight="1"/>
    <row r="37399" ht="14.25" customHeight="1"/>
    <row r="37400" ht="14.25" customHeight="1"/>
    <row r="37401" ht="14.25" customHeight="1"/>
    <row r="37402" ht="14.25" customHeight="1"/>
    <row r="37403" ht="14.25" customHeight="1"/>
    <row r="37404" ht="14.25" customHeight="1"/>
    <row r="37405" ht="14.25" customHeight="1"/>
    <row r="37406" ht="14.25" customHeight="1"/>
    <row r="37407" ht="14.25" customHeight="1"/>
    <row r="37408" ht="14.25" customHeight="1"/>
    <row r="37409" ht="14.25" customHeight="1"/>
    <row r="37410" ht="14.25" customHeight="1"/>
    <row r="37411" ht="14.25" customHeight="1"/>
    <row r="37412" ht="14.25" customHeight="1"/>
    <row r="37413" ht="14.25" customHeight="1"/>
    <row r="37414" ht="14.25" customHeight="1"/>
    <row r="37415" ht="14.25" customHeight="1"/>
    <row r="37416" ht="14.25" customHeight="1"/>
    <row r="37417" ht="14.25" customHeight="1"/>
    <row r="37418" ht="14.25" customHeight="1"/>
    <row r="37419" ht="14.25" customHeight="1"/>
    <row r="37420" ht="14.25" customHeight="1"/>
    <row r="37421" ht="14.25" customHeight="1"/>
    <row r="37422" ht="14.25" customHeight="1"/>
    <row r="37423" ht="14.25" customHeight="1"/>
    <row r="37424" ht="14.25" customHeight="1"/>
    <row r="37425" ht="14.25" customHeight="1"/>
    <row r="37426" ht="14.25" customHeight="1"/>
    <row r="37427" ht="14.25" customHeight="1"/>
    <row r="37428" ht="14.25" customHeight="1"/>
    <row r="37429" ht="14.25" customHeight="1"/>
    <row r="37430" ht="14.25" customHeight="1"/>
    <row r="37431" ht="14.25" customHeight="1"/>
    <row r="37432" ht="14.25" customHeight="1"/>
    <row r="37433" ht="14.25" customHeight="1"/>
    <row r="37434" ht="14.25" customHeight="1"/>
    <row r="37435" ht="14.25" customHeight="1"/>
    <row r="37436" ht="14.25" customHeight="1"/>
    <row r="37437" ht="14.25" customHeight="1"/>
    <row r="37438" ht="14.25" customHeight="1"/>
    <row r="37439" ht="14.25" customHeight="1"/>
    <row r="37440" ht="14.25" customHeight="1"/>
    <row r="37441" ht="14.25" customHeight="1"/>
    <row r="37442" ht="14.25" customHeight="1"/>
    <row r="37443" ht="14.25" customHeight="1"/>
    <row r="37444" ht="14.25" customHeight="1"/>
    <row r="37445" ht="14.25" customHeight="1"/>
    <row r="37446" ht="14.25" customHeight="1"/>
    <row r="37447" ht="14.25" customHeight="1"/>
    <row r="37448" ht="14.25" customHeight="1"/>
    <row r="37449" ht="14.25" customHeight="1"/>
    <row r="37450" ht="14.25" customHeight="1"/>
    <row r="37451" ht="14.25" customHeight="1"/>
    <row r="37452" ht="14.25" customHeight="1"/>
    <row r="37453" ht="14.25" customHeight="1"/>
    <row r="37454" ht="14.25" customHeight="1"/>
    <row r="37455" ht="14.25" customHeight="1"/>
    <row r="37456" ht="14.25" customHeight="1"/>
    <row r="37457" ht="14.25" customHeight="1"/>
    <row r="37458" ht="14.25" customHeight="1"/>
    <row r="37459" ht="14.25" customHeight="1"/>
    <row r="37460" ht="14.25" customHeight="1"/>
    <row r="37461" ht="14.25" customHeight="1"/>
    <row r="37462" ht="14.25" customHeight="1"/>
    <row r="37463" ht="14.25" customHeight="1"/>
    <row r="37464" ht="14.25" customHeight="1"/>
    <row r="37465" ht="14.25" customHeight="1"/>
    <row r="37466" ht="14.25" customHeight="1"/>
    <row r="37467" ht="14.25" customHeight="1"/>
    <row r="37468" ht="14.25" customHeight="1"/>
    <row r="37469" ht="14.25" customHeight="1"/>
    <row r="37470" ht="14.25" customHeight="1"/>
    <row r="37471" ht="14.25" customHeight="1"/>
    <row r="37472" ht="14.25" customHeight="1"/>
    <row r="37473" ht="14.25" customHeight="1"/>
    <row r="37474" ht="14.25" customHeight="1"/>
    <row r="37475" ht="14.25" customHeight="1"/>
    <row r="37476" ht="14.25" customHeight="1"/>
    <row r="37477" ht="14.25" customHeight="1"/>
    <row r="37478" ht="14.25" customHeight="1"/>
    <row r="37479" ht="14.25" customHeight="1"/>
    <row r="37480" ht="14.25" customHeight="1"/>
    <row r="37481" ht="14.25" customHeight="1"/>
    <row r="37482" ht="14.25" customHeight="1"/>
    <row r="37483" ht="14.25" customHeight="1"/>
    <row r="37484" ht="14.25" customHeight="1"/>
    <row r="37485" ht="14.25" customHeight="1"/>
    <row r="37486" ht="14.25" customHeight="1"/>
    <row r="37487" ht="14.25" customHeight="1"/>
    <row r="37488" ht="14.25" customHeight="1"/>
    <row r="37489" ht="14.25" customHeight="1"/>
    <row r="37490" ht="14.25" customHeight="1"/>
    <row r="37491" ht="14.25" customHeight="1"/>
    <row r="37492" ht="14.25" customHeight="1"/>
    <row r="37493" ht="14.25" customHeight="1"/>
    <row r="37494" ht="14.25" customHeight="1"/>
    <row r="37495" ht="14.25" customHeight="1"/>
    <row r="37496" ht="14.25" customHeight="1"/>
    <row r="37497" ht="14.25" customHeight="1"/>
    <row r="37498" ht="14.25" customHeight="1"/>
    <row r="37499" ht="14.25" customHeight="1"/>
    <row r="37500" ht="14.25" customHeight="1"/>
    <row r="37501" ht="14.25" customHeight="1"/>
    <row r="37502" ht="14.25" customHeight="1"/>
    <row r="37503" ht="14.25" customHeight="1"/>
    <row r="37504" ht="14.25" customHeight="1"/>
    <row r="37505" ht="14.25" customHeight="1"/>
    <row r="37506" ht="14.25" customHeight="1"/>
    <row r="37507" ht="14.25" customHeight="1"/>
    <row r="37508" ht="14.25" customHeight="1"/>
    <row r="37509" ht="14.25" customHeight="1"/>
    <row r="37510" ht="14.25" customHeight="1"/>
    <row r="37511" ht="14.25" customHeight="1"/>
    <row r="37512" ht="14.25" customHeight="1"/>
    <row r="37513" ht="14.25" customHeight="1"/>
    <row r="37514" ht="14.25" customHeight="1"/>
    <row r="37515" ht="14.25" customHeight="1"/>
    <row r="37516" ht="14.25" customHeight="1"/>
    <row r="37517" ht="14.25" customHeight="1"/>
    <row r="37518" ht="14.25" customHeight="1"/>
    <row r="37519" ht="14.25" customHeight="1"/>
    <row r="37520" ht="14.25" customHeight="1"/>
    <row r="37521" ht="14.25" customHeight="1"/>
    <row r="37522" ht="14.25" customHeight="1"/>
    <row r="37523" ht="14.25" customHeight="1"/>
    <row r="37524" ht="14.25" customHeight="1"/>
    <row r="37525" ht="14.25" customHeight="1"/>
    <row r="37526" ht="14.25" customHeight="1"/>
    <row r="37527" ht="14.25" customHeight="1"/>
    <row r="37528" ht="14.25" customHeight="1"/>
    <row r="37529" ht="14.25" customHeight="1"/>
    <row r="37530" ht="14.25" customHeight="1"/>
    <row r="37531" ht="14.25" customHeight="1"/>
    <row r="37532" ht="14.25" customHeight="1"/>
    <row r="37533" ht="14.25" customHeight="1"/>
    <row r="37534" ht="14.25" customHeight="1"/>
    <row r="37535" ht="14.25" customHeight="1"/>
    <row r="37536" ht="14.25" customHeight="1"/>
    <row r="37537" ht="14.25" customHeight="1"/>
    <row r="37538" ht="14.25" customHeight="1"/>
    <row r="37539" ht="14.25" customHeight="1"/>
    <row r="37540" ht="14.25" customHeight="1"/>
    <row r="37541" ht="14.25" customHeight="1"/>
    <row r="37542" ht="14.25" customHeight="1"/>
    <row r="37543" ht="14.25" customHeight="1"/>
    <row r="37544" ht="14.25" customHeight="1"/>
    <row r="37545" ht="14.25" customHeight="1"/>
    <row r="37546" ht="14.25" customHeight="1"/>
    <row r="37547" ht="14.25" customHeight="1"/>
    <row r="37548" ht="14.25" customHeight="1"/>
    <row r="37549" ht="14.25" customHeight="1"/>
    <row r="37550" ht="14.25" customHeight="1"/>
    <row r="37551" ht="14.25" customHeight="1"/>
    <row r="37552" ht="14.25" customHeight="1"/>
    <row r="37553" ht="14.25" customHeight="1"/>
    <row r="37554" ht="14.25" customHeight="1"/>
    <row r="37555" ht="14.25" customHeight="1"/>
    <row r="37556" ht="14.25" customHeight="1"/>
    <row r="37557" ht="14.25" customHeight="1"/>
    <row r="37558" ht="14.25" customHeight="1"/>
    <row r="37559" ht="14.25" customHeight="1"/>
    <row r="37560" ht="14.25" customHeight="1"/>
    <row r="37561" ht="14.25" customHeight="1"/>
    <row r="37562" ht="14.25" customHeight="1"/>
    <row r="37563" ht="14.25" customHeight="1"/>
    <row r="37564" ht="14.25" customHeight="1"/>
    <row r="37565" ht="14.25" customHeight="1"/>
    <row r="37566" ht="14.25" customHeight="1"/>
    <row r="37567" ht="14.25" customHeight="1"/>
    <row r="37568" ht="14.25" customHeight="1"/>
    <row r="37569" ht="14.25" customHeight="1"/>
    <row r="37570" ht="14.25" customHeight="1"/>
    <row r="37571" ht="14.25" customHeight="1"/>
    <row r="37572" ht="14.25" customHeight="1"/>
    <row r="37573" ht="14.25" customHeight="1"/>
    <row r="37574" ht="14.25" customHeight="1"/>
    <row r="37575" ht="14.25" customHeight="1"/>
    <row r="37576" ht="14.25" customHeight="1"/>
    <row r="37577" ht="14.25" customHeight="1"/>
    <row r="37578" ht="14.25" customHeight="1"/>
    <row r="37579" ht="14.25" customHeight="1"/>
    <row r="37580" ht="14.25" customHeight="1"/>
    <row r="37581" ht="14.25" customHeight="1"/>
    <row r="37582" ht="14.25" customHeight="1"/>
    <row r="37583" ht="14.25" customHeight="1"/>
    <row r="37584" ht="14.25" customHeight="1"/>
    <row r="37585" ht="14.25" customHeight="1"/>
    <row r="37586" ht="14.25" customHeight="1"/>
    <row r="37587" ht="14.25" customHeight="1"/>
    <row r="37588" ht="14.25" customHeight="1"/>
    <row r="37589" ht="14.25" customHeight="1"/>
    <row r="37590" ht="14.25" customHeight="1"/>
    <row r="37591" ht="14.25" customHeight="1"/>
    <row r="37592" ht="14.25" customHeight="1"/>
    <row r="37593" ht="14.25" customHeight="1"/>
    <row r="37594" ht="14.25" customHeight="1"/>
    <row r="37595" ht="14.25" customHeight="1"/>
    <row r="37596" ht="14.25" customHeight="1"/>
    <row r="37597" ht="14.25" customHeight="1"/>
    <row r="37598" ht="14.25" customHeight="1"/>
    <row r="37599" ht="14.25" customHeight="1"/>
    <row r="37600" ht="14.25" customHeight="1"/>
    <row r="37601" ht="14.25" customHeight="1"/>
    <row r="37602" ht="14.25" customHeight="1"/>
    <row r="37603" ht="14.25" customHeight="1"/>
    <row r="37604" ht="14.25" customHeight="1"/>
    <row r="37605" ht="14.25" customHeight="1"/>
    <row r="37606" ht="14.25" customHeight="1"/>
    <row r="37607" ht="14.25" customHeight="1"/>
    <row r="37608" ht="14.25" customHeight="1"/>
    <row r="37609" ht="14.25" customHeight="1"/>
    <row r="37610" ht="14.25" customHeight="1"/>
    <row r="37611" ht="14.25" customHeight="1"/>
    <row r="37612" ht="14.25" customHeight="1"/>
    <row r="37613" ht="14.25" customHeight="1"/>
    <row r="37614" ht="14.25" customHeight="1"/>
    <row r="37615" ht="14.25" customHeight="1"/>
    <row r="37616" ht="14.25" customHeight="1"/>
    <row r="37617" ht="14.25" customHeight="1"/>
    <row r="37618" ht="14.25" customHeight="1"/>
    <row r="37619" ht="14.25" customHeight="1"/>
    <row r="37620" ht="14.25" customHeight="1"/>
    <row r="37621" ht="14.25" customHeight="1"/>
    <row r="37622" ht="14.25" customHeight="1"/>
    <row r="37623" ht="14.25" customHeight="1"/>
    <row r="37624" ht="14.25" customHeight="1"/>
    <row r="37625" ht="14.25" customHeight="1"/>
    <row r="37626" ht="14.25" customHeight="1"/>
    <row r="37627" ht="14.25" customHeight="1"/>
    <row r="37628" ht="14.25" customHeight="1"/>
    <row r="37629" ht="14.25" customHeight="1"/>
    <row r="37630" ht="14.25" customHeight="1"/>
    <row r="37631" ht="14.25" customHeight="1"/>
    <row r="37632" ht="14.25" customHeight="1"/>
    <row r="37633" ht="14.25" customHeight="1"/>
    <row r="37634" ht="14.25" customHeight="1"/>
    <row r="37635" ht="14.25" customHeight="1"/>
    <row r="37636" ht="14.25" customHeight="1"/>
    <row r="37637" ht="14.25" customHeight="1"/>
    <row r="37638" ht="14.25" customHeight="1"/>
    <row r="37639" ht="14.25" customHeight="1"/>
    <row r="37640" ht="14.25" customHeight="1"/>
    <row r="37641" ht="14.25" customHeight="1"/>
    <row r="37642" ht="14.25" customHeight="1"/>
    <row r="37643" ht="14.25" customHeight="1"/>
    <row r="37644" ht="14.25" customHeight="1"/>
    <row r="37645" ht="14.25" customHeight="1"/>
    <row r="37646" ht="14.25" customHeight="1"/>
    <row r="37647" ht="14.25" customHeight="1"/>
    <row r="37648" ht="14.25" customHeight="1"/>
    <row r="37649" ht="14.25" customHeight="1"/>
    <row r="37650" ht="14.25" customHeight="1"/>
    <row r="37651" ht="14.25" customHeight="1"/>
    <row r="37652" ht="14.25" customHeight="1"/>
    <row r="37653" ht="14.25" customHeight="1"/>
    <row r="37654" ht="14.25" customHeight="1"/>
    <row r="37655" ht="14.25" customHeight="1"/>
    <row r="37656" ht="14.25" customHeight="1"/>
    <row r="37657" ht="14.25" customHeight="1"/>
    <row r="37658" ht="14.25" customHeight="1"/>
    <row r="37659" ht="14.25" customHeight="1"/>
    <row r="37660" ht="14.25" customHeight="1"/>
    <row r="37661" ht="14.25" customHeight="1"/>
    <row r="37662" ht="14.25" customHeight="1"/>
    <row r="37663" ht="14.25" customHeight="1"/>
    <row r="37664" ht="14.25" customHeight="1"/>
    <row r="37665" ht="14.25" customHeight="1"/>
    <row r="37666" ht="14.25" customHeight="1"/>
    <row r="37667" ht="14.25" customHeight="1"/>
    <row r="37668" ht="14.25" customHeight="1"/>
    <row r="37669" ht="14.25" customHeight="1"/>
    <row r="37670" ht="14.25" customHeight="1"/>
    <row r="37671" ht="14.25" customHeight="1"/>
    <row r="37672" ht="14.25" customHeight="1"/>
    <row r="37673" ht="14.25" customHeight="1"/>
    <row r="37674" ht="14.25" customHeight="1"/>
    <row r="37675" ht="14.25" customHeight="1"/>
    <row r="37676" ht="14.25" customHeight="1"/>
    <row r="37677" ht="14.25" customHeight="1"/>
    <row r="37678" ht="14.25" customHeight="1"/>
    <row r="37679" ht="14.25" customHeight="1"/>
    <row r="37680" ht="14.25" customHeight="1"/>
    <row r="37681" ht="14.25" customHeight="1"/>
    <row r="37682" ht="14.25" customHeight="1"/>
    <row r="37683" ht="14.25" customHeight="1"/>
    <row r="37684" ht="14.25" customHeight="1"/>
    <row r="37685" ht="14.25" customHeight="1"/>
    <row r="37686" ht="14.25" customHeight="1"/>
    <row r="37687" ht="14.25" customHeight="1"/>
    <row r="37688" ht="14.25" customHeight="1"/>
    <row r="37689" ht="14.25" customHeight="1"/>
    <row r="37690" ht="14.25" customHeight="1"/>
    <row r="37691" ht="14.25" customHeight="1"/>
    <row r="37692" ht="14.25" customHeight="1"/>
    <row r="37693" ht="14.25" customHeight="1"/>
    <row r="37694" ht="14.25" customHeight="1"/>
    <row r="37695" ht="14.25" customHeight="1"/>
    <row r="37696" ht="14.25" customHeight="1"/>
    <row r="37697" ht="14.25" customHeight="1"/>
    <row r="37698" ht="14.25" customHeight="1"/>
    <row r="37699" ht="14.25" customHeight="1"/>
    <row r="37700" ht="14.25" customHeight="1"/>
    <row r="37701" ht="14.25" customHeight="1"/>
    <row r="37702" ht="14.25" customHeight="1"/>
    <row r="37703" ht="14.25" customHeight="1"/>
    <row r="37704" ht="14.25" customHeight="1"/>
    <row r="37705" ht="14.25" customHeight="1"/>
    <row r="37706" ht="14.25" customHeight="1"/>
    <row r="37707" ht="14.25" customHeight="1"/>
    <row r="37708" ht="14.25" customHeight="1"/>
    <row r="37709" ht="14.25" customHeight="1"/>
    <row r="37710" ht="14.25" customHeight="1"/>
    <row r="37711" ht="14.25" customHeight="1"/>
    <row r="37712" ht="14.25" customHeight="1"/>
    <row r="37713" ht="14.25" customHeight="1"/>
    <row r="37714" ht="14.25" customHeight="1"/>
    <row r="37715" ht="14.25" customHeight="1"/>
    <row r="37716" ht="14.25" customHeight="1"/>
    <row r="37717" ht="14.25" customHeight="1"/>
    <row r="37718" ht="14.25" customHeight="1"/>
    <row r="37719" ht="14.25" customHeight="1"/>
    <row r="37720" ht="14.25" customHeight="1"/>
    <row r="37721" ht="14.25" customHeight="1"/>
    <row r="37722" ht="14.25" customHeight="1"/>
    <row r="37723" ht="14.25" customHeight="1"/>
    <row r="37724" ht="14.25" customHeight="1"/>
    <row r="37725" ht="14.25" customHeight="1"/>
    <row r="37726" ht="14.25" customHeight="1"/>
    <row r="37727" ht="14.25" customHeight="1"/>
    <row r="37728" ht="14.25" customHeight="1"/>
    <row r="37729" ht="14.25" customHeight="1"/>
    <row r="37730" ht="14.25" customHeight="1"/>
    <row r="37731" ht="14.25" customHeight="1"/>
    <row r="37732" ht="14.25" customHeight="1"/>
    <row r="37733" ht="14.25" customHeight="1"/>
    <row r="37734" ht="14.25" customHeight="1"/>
    <row r="37735" ht="14.25" customHeight="1"/>
    <row r="37736" ht="14.25" customHeight="1"/>
    <row r="37737" ht="14.25" customHeight="1"/>
    <row r="37738" ht="14.25" customHeight="1"/>
    <row r="37739" ht="14.25" customHeight="1"/>
    <row r="37740" ht="14.25" customHeight="1"/>
    <row r="37741" ht="14.25" customHeight="1"/>
    <row r="37742" ht="14.25" customHeight="1"/>
    <row r="37743" ht="14.25" customHeight="1"/>
    <row r="37744" ht="14.25" customHeight="1"/>
    <row r="37745" ht="14.25" customHeight="1"/>
    <row r="37746" ht="14.25" customHeight="1"/>
    <row r="37747" ht="14.25" customHeight="1"/>
    <row r="37748" ht="14.25" customHeight="1"/>
    <row r="37749" ht="14.25" customHeight="1"/>
    <row r="37750" ht="14.25" customHeight="1"/>
    <row r="37751" ht="14.25" customHeight="1"/>
    <row r="37752" ht="14.25" customHeight="1"/>
    <row r="37753" ht="14.25" customHeight="1"/>
    <row r="37754" ht="14.25" customHeight="1"/>
    <row r="37755" ht="14.25" customHeight="1"/>
    <row r="37756" ht="14.25" customHeight="1"/>
    <row r="37757" ht="14.25" customHeight="1"/>
    <row r="37758" ht="14.25" customHeight="1"/>
    <row r="37759" ht="14.25" customHeight="1"/>
    <row r="37760" ht="14.25" customHeight="1"/>
    <row r="37761" ht="14.25" customHeight="1"/>
    <row r="37762" ht="14.25" customHeight="1"/>
    <row r="37763" ht="14.25" customHeight="1"/>
    <row r="37764" ht="14.25" customHeight="1"/>
    <row r="37765" ht="14.25" customHeight="1"/>
    <row r="37766" ht="14.25" customHeight="1"/>
    <row r="37767" ht="14.25" customHeight="1"/>
    <row r="37768" ht="14.25" customHeight="1"/>
    <row r="37769" ht="14.25" customHeight="1"/>
    <row r="37770" ht="14.25" customHeight="1"/>
    <row r="37771" ht="14.25" customHeight="1"/>
    <row r="37772" ht="14.25" customHeight="1"/>
    <row r="37773" ht="14.25" customHeight="1"/>
    <row r="37774" ht="14.25" customHeight="1"/>
    <row r="37775" ht="14.25" customHeight="1"/>
    <row r="37776" ht="14.25" customHeight="1"/>
    <row r="37777" ht="14.25" customHeight="1"/>
    <row r="37778" ht="14.25" customHeight="1"/>
    <row r="37779" ht="14.25" customHeight="1"/>
    <row r="37780" ht="14.25" customHeight="1"/>
    <row r="37781" ht="14.25" customHeight="1"/>
    <row r="37782" ht="14.25" customHeight="1"/>
    <row r="37783" ht="14.25" customHeight="1"/>
    <row r="37784" ht="14.25" customHeight="1"/>
    <row r="37785" ht="14.25" customHeight="1"/>
    <row r="37786" ht="14.25" customHeight="1"/>
    <row r="37787" ht="14.25" customHeight="1"/>
    <row r="37788" ht="14.25" customHeight="1"/>
    <row r="37789" ht="14.25" customHeight="1"/>
    <row r="37790" ht="14.25" customHeight="1"/>
    <row r="37791" ht="14.25" customHeight="1"/>
    <row r="37792" ht="14.25" customHeight="1"/>
    <row r="37793" ht="14.25" customHeight="1"/>
    <row r="37794" ht="14.25" customHeight="1"/>
    <row r="37795" ht="14.25" customHeight="1"/>
    <row r="37796" ht="14.25" customHeight="1"/>
    <row r="37797" ht="14.25" customHeight="1"/>
    <row r="37798" ht="14.25" customHeight="1"/>
    <row r="37799" ht="14.25" customHeight="1"/>
    <row r="37800" ht="14.25" customHeight="1"/>
    <row r="37801" ht="14.25" customHeight="1"/>
    <row r="37802" ht="14.25" customHeight="1"/>
    <row r="37803" ht="14.25" customHeight="1"/>
    <row r="37804" ht="14.25" customHeight="1"/>
    <row r="37805" ht="14.25" customHeight="1"/>
    <row r="37806" ht="14.25" customHeight="1"/>
    <row r="37807" ht="14.25" customHeight="1"/>
    <row r="37808" ht="14.25" customHeight="1"/>
    <row r="37809" ht="14.25" customHeight="1"/>
    <row r="37810" ht="14.25" customHeight="1"/>
    <row r="37811" ht="14.25" customHeight="1"/>
    <row r="37812" ht="14.25" customHeight="1"/>
    <row r="37813" ht="14.25" customHeight="1"/>
    <row r="37814" ht="14.25" customHeight="1"/>
    <row r="37815" ht="14.25" customHeight="1"/>
    <row r="37816" ht="14.25" customHeight="1"/>
    <row r="37817" ht="14.25" customHeight="1"/>
    <row r="37818" ht="14.25" customHeight="1"/>
    <row r="37819" ht="14.25" customHeight="1"/>
    <row r="37820" ht="14.25" customHeight="1"/>
    <row r="37821" ht="14.25" customHeight="1"/>
    <row r="37822" ht="14.25" customHeight="1"/>
    <row r="37823" ht="14.25" customHeight="1"/>
    <row r="37824" ht="14.25" customHeight="1"/>
    <row r="37825" ht="14.25" customHeight="1"/>
    <row r="37826" ht="14.25" customHeight="1"/>
    <row r="37827" ht="14.25" customHeight="1"/>
    <row r="37828" ht="14.25" customHeight="1"/>
    <row r="37829" ht="14.25" customHeight="1"/>
    <row r="37830" ht="14.25" customHeight="1"/>
    <row r="37831" ht="14.25" customHeight="1"/>
    <row r="37832" ht="14.25" customHeight="1"/>
    <row r="37833" ht="14.25" customHeight="1"/>
    <row r="37834" ht="14.25" customHeight="1"/>
    <row r="37835" ht="14.25" customHeight="1"/>
    <row r="37836" ht="14.25" customHeight="1"/>
    <row r="37837" ht="14.25" customHeight="1"/>
    <row r="37838" ht="14.25" customHeight="1"/>
    <row r="37839" ht="14.25" customHeight="1"/>
    <row r="37840" ht="14.25" customHeight="1"/>
    <row r="37841" ht="14.25" customHeight="1"/>
    <row r="37842" ht="14.25" customHeight="1"/>
    <row r="37843" ht="14.25" customHeight="1"/>
    <row r="37844" ht="14.25" customHeight="1"/>
    <row r="37845" ht="14.25" customHeight="1"/>
    <row r="37846" ht="14.25" customHeight="1"/>
    <row r="37847" ht="14.25" customHeight="1"/>
    <row r="37848" ht="14.25" customHeight="1"/>
    <row r="37849" ht="14.25" customHeight="1"/>
    <row r="37850" ht="14.25" customHeight="1"/>
    <row r="37851" ht="14.25" customHeight="1"/>
    <row r="37852" ht="14.25" customHeight="1"/>
    <row r="37853" ht="14.25" customHeight="1"/>
    <row r="37854" ht="14.25" customHeight="1"/>
    <row r="37855" ht="14.25" customHeight="1"/>
    <row r="37856" ht="14.25" customHeight="1"/>
    <row r="37857" ht="14.25" customHeight="1"/>
    <row r="37858" ht="14.25" customHeight="1"/>
    <row r="37859" ht="14.25" customHeight="1"/>
    <row r="37860" ht="14.25" customHeight="1"/>
    <row r="37861" ht="14.25" customHeight="1"/>
    <row r="37862" ht="14.25" customHeight="1"/>
    <row r="37863" ht="14.25" customHeight="1"/>
    <row r="37864" ht="14.25" customHeight="1"/>
    <row r="37865" ht="14.25" customHeight="1"/>
    <row r="37866" ht="14.25" customHeight="1"/>
    <row r="37867" ht="14.25" customHeight="1"/>
    <row r="37868" ht="14.25" customHeight="1"/>
    <row r="37869" ht="14.25" customHeight="1"/>
    <row r="37870" ht="14.25" customHeight="1"/>
    <row r="37871" ht="14.25" customHeight="1"/>
    <row r="37872" ht="14.25" customHeight="1"/>
    <row r="37873" ht="14.25" customHeight="1"/>
    <row r="37874" ht="14.25" customHeight="1"/>
    <row r="37875" ht="14.25" customHeight="1"/>
    <row r="37876" ht="14.25" customHeight="1"/>
    <row r="37877" ht="14.25" customHeight="1"/>
    <row r="37878" ht="14.25" customHeight="1"/>
    <row r="37879" ht="14.25" customHeight="1"/>
    <row r="37880" ht="14.25" customHeight="1"/>
    <row r="37881" ht="14.25" customHeight="1"/>
    <row r="37882" ht="14.25" customHeight="1"/>
    <row r="37883" ht="14.25" customHeight="1"/>
    <row r="37884" ht="14.25" customHeight="1"/>
    <row r="37885" ht="14.25" customHeight="1"/>
    <row r="37886" ht="14.25" customHeight="1"/>
    <row r="37887" ht="14.25" customHeight="1"/>
    <row r="37888" ht="14.25" customHeight="1"/>
    <row r="37889" ht="14.25" customHeight="1"/>
    <row r="37890" ht="14.25" customHeight="1"/>
    <row r="37891" ht="14.25" customHeight="1"/>
    <row r="37892" ht="14.25" customHeight="1"/>
    <row r="37893" ht="14.25" customHeight="1"/>
    <row r="37894" ht="14.25" customHeight="1"/>
    <row r="37895" ht="14.25" customHeight="1"/>
    <row r="37896" ht="14.25" customHeight="1"/>
    <row r="37897" ht="14.25" customHeight="1"/>
    <row r="37898" ht="14.25" customHeight="1"/>
    <row r="37899" ht="14.25" customHeight="1"/>
    <row r="37900" ht="14.25" customHeight="1"/>
    <row r="37901" ht="14.25" customHeight="1"/>
    <row r="37902" ht="14.25" customHeight="1"/>
    <row r="37903" ht="14.25" customHeight="1"/>
    <row r="37904" ht="14.25" customHeight="1"/>
    <row r="37905" ht="14.25" customHeight="1"/>
    <row r="37906" ht="14.25" customHeight="1"/>
    <row r="37907" ht="14.25" customHeight="1"/>
    <row r="37908" ht="14.25" customHeight="1"/>
    <row r="37909" ht="14.25" customHeight="1"/>
    <row r="37910" ht="14.25" customHeight="1"/>
    <row r="37911" ht="14.25" customHeight="1"/>
    <row r="37912" ht="14.25" customHeight="1"/>
    <row r="37913" ht="14.25" customHeight="1"/>
    <row r="37914" ht="14.25" customHeight="1"/>
    <row r="37915" ht="14.25" customHeight="1"/>
    <row r="37916" ht="14.25" customHeight="1"/>
    <row r="37917" ht="14.25" customHeight="1"/>
    <row r="37918" ht="14.25" customHeight="1"/>
    <row r="37919" ht="14.25" customHeight="1"/>
    <row r="37920" ht="14.25" customHeight="1"/>
    <row r="37921" ht="14.25" customHeight="1"/>
    <row r="37922" ht="14.25" customHeight="1"/>
    <row r="37923" ht="14.25" customHeight="1"/>
    <row r="37924" ht="14.25" customHeight="1"/>
    <row r="37925" ht="14.25" customHeight="1"/>
    <row r="37926" ht="14.25" customHeight="1"/>
    <row r="37927" ht="14.25" customHeight="1"/>
    <row r="37928" ht="14.25" customHeight="1"/>
    <row r="37929" ht="14.25" customHeight="1"/>
    <row r="37930" ht="14.25" customHeight="1"/>
    <row r="37931" ht="14.25" customHeight="1"/>
    <row r="37932" ht="14.25" customHeight="1"/>
    <row r="37933" ht="14.25" customHeight="1"/>
    <row r="37934" ht="14.25" customHeight="1"/>
    <row r="37935" ht="14.25" customHeight="1"/>
    <row r="37936" ht="14.25" customHeight="1"/>
    <row r="37937" ht="14.25" customHeight="1"/>
    <row r="37938" ht="14.25" customHeight="1"/>
    <row r="37939" ht="14.25" customHeight="1"/>
    <row r="37940" ht="14.25" customHeight="1"/>
    <row r="37941" ht="14.25" customHeight="1"/>
    <row r="37942" ht="14.25" customHeight="1"/>
    <row r="37943" ht="14.25" customHeight="1"/>
    <row r="37944" ht="14.25" customHeight="1"/>
    <row r="37945" ht="14.25" customHeight="1"/>
    <row r="37946" ht="14.25" customHeight="1"/>
    <row r="37947" ht="14.25" customHeight="1"/>
    <row r="37948" ht="14.25" customHeight="1"/>
    <row r="37949" ht="14.25" customHeight="1"/>
    <row r="37950" ht="14.25" customHeight="1"/>
    <row r="37951" ht="14.25" customHeight="1"/>
    <row r="37952" ht="14.25" customHeight="1"/>
    <row r="37953" ht="14.25" customHeight="1"/>
    <row r="37954" ht="14.25" customHeight="1"/>
    <row r="37955" ht="14.25" customHeight="1"/>
    <row r="37956" ht="14.25" customHeight="1"/>
    <row r="37957" ht="14.25" customHeight="1"/>
    <row r="37958" ht="14.25" customHeight="1"/>
    <row r="37959" ht="14.25" customHeight="1"/>
    <row r="37960" ht="14.25" customHeight="1"/>
    <row r="37961" ht="14.25" customHeight="1"/>
    <row r="37962" ht="14.25" customHeight="1"/>
    <row r="37963" ht="14.25" customHeight="1"/>
    <row r="37964" ht="14.25" customHeight="1"/>
    <row r="37965" ht="14.25" customHeight="1"/>
    <row r="37966" ht="14.25" customHeight="1"/>
    <row r="37967" ht="14.25" customHeight="1"/>
    <row r="37968" ht="14.25" customHeight="1"/>
    <row r="37969" ht="14.25" customHeight="1"/>
    <row r="37970" ht="14.25" customHeight="1"/>
    <row r="37971" ht="14.25" customHeight="1"/>
    <row r="37972" ht="14.25" customHeight="1"/>
    <row r="37973" ht="14.25" customHeight="1"/>
    <row r="37974" ht="14.25" customHeight="1"/>
    <row r="37975" ht="14.25" customHeight="1"/>
    <row r="37976" ht="14.25" customHeight="1"/>
    <row r="37977" ht="14.25" customHeight="1"/>
    <row r="37978" ht="14.25" customHeight="1"/>
    <row r="37979" ht="14.25" customHeight="1"/>
    <row r="37980" ht="14.25" customHeight="1"/>
    <row r="37981" ht="14.25" customHeight="1"/>
    <row r="37982" ht="14.25" customHeight="1"/>
    <row r="37983" ht="14.25" customHeight="1"/>
    <row r="37984" ht="14.25" customHeight="1"/>
    <row r="37985" ht="14.25" customHeight="1"/>
    <row r="37986" ht="14.25" customHeight="1"/>
    <row r="37987" ht="14.25" customHeight="1"/>
    <row r="37988" ht="14.25" customHeight="1"/>
    <row r="37989" ht="14.25" customHeight="1"/>
    <row r="37990" ht="14.25" customHeight="1"/>
    <row r="37991" ht="14.25" customHeight="1"/>
    <row r="37992" ht="14.25" customHeight="1"/>
    <row r="37993" ht="14.25" customHeight="1"/>
    <row r="37994" ht="14.25" customHeight="1"/>
    <row r="37995" ht="14.25" customHeight="1"/>
    <row r="37996" ht="14.25" customHeight="1"/>
    <row r="37997" ht="14.25" customHeight="1"/>
    <row r="37998" ht="14.25" customHeight="1"/>
    <row r="37999" ht="14.25" customHeight="1"/>
    <row r="38000" ht="14.25" customHeight="1"/>
    <row r="38001" ht="14.25" customHeight="1"/>
    <row r="38002" ht="14.25" customHeight="1"/>
    <row r="38003" ht="14.25" customHeight="1"/>
    <row r="38004" ht="14.25" customHeight="1"/>
    <row r="38005" ht="14.25" customHeight="1"/>
    <row r="38006" ht="14.25" customHeight="1"/>
    <row r="38007" ht="14.25" customHeight="1"/>
    <row r="38008" ht="14.25" customHeight="1"/>
    <row r="38009" ht="14.25" customHeight="1"/>
    <row r="38010" ht="14.25" customHeight="1"/>
    <row r="38011" ht="14.25" customHeight="1"/>
    <row r="38012" ht="14.25" customHeight="1"/>
    <row r="38013" ht="14.25" customHeight="1"/>
    <row r="38014" ht="14.25" customHeight="1"/>
    <row r="38015" ht="14.25" customHeight="1"/>
    <row r="38016" ht="14.25" customHeight="1"/>
    <row r="38017" ht="14.25" customHeight="1"/>
    <row r="38018" ht="14.25" customHeight="1"/>
    <row r="38019" ht="14.25" customHeight="1"/>
    <row r="38020" ht="14.25" customHeight="1"/>
    <row r="38021" ht="14.25" customHeight="1"/>
    <row r="38022" ht="14.25" customHeight="1"/>
    <row r="38023" ht="14.25" customHeight="1"/>
    <row r="38024" ht="14.25" customHeight="1"/>
    <row r="38025" ht="14.25" customHeight="1"/>
    <row r="38026" ht="14.25" customHeight="1"/>
    <row r="38027" ht="14.25" customHeight="1"/>
    <row r="38028" ht="14.25" customHeight="1"/>
    <row r="38029" ht="14.25" customHeight="1"/>
    <row r="38030" ht="14.25" customHeight="1"/>
    <row r="38031" ht="14.25" customHeight="1"/>
    <row r="38032" ht="14.25" customHeight="1"/>
    <row r="38033" ht="14.25" customHeight="1"/>
    <row r="38034" ht="14.25" customHeight="1"/>
    <row r="38035" ht="14.25" customHeight="1"/>
    <row r="38036" ht="14.25" customHeight="1"/>
    <row r="38037" ht="14.25" customHeight="1"/>
    <row r="38038" ht="14.25" customHeight="1"/>
    <row r="38039" ht="14.25" customHeight="1"/>
    <row r="38040" ht="14.25" customHeight="1"/>
    <row r="38041" ht="14.25" customHeight="1"/>
    <row r="38042" ht="14.25" customHeight="1"/>
    <row r="38043" ht="14.25" customHeight="1"/>
    <row r="38044" ht="14.25" customHeight="1"/>
    <row r="38045" ht="14.25" customHeight="1"/>
    <row r="38046" ht="14.25" customHeight="1"/>
    <row r="38047" ht="14.25" customHeight="1"/>
    <row r="38048" ht="14.25" customHeight="1"/>
    <row r="38049" ht="14.25" customHeight="1"/>
    <row r="38050" ht="14.25" customHeight="1"/>
    <row r="38051" ht="14.25" customHeight="1"/>
    <row r="38052" ht="14.25" customHeight="1"/>
    <row r="38053" ht="14.25" customHeight="1"/>
    <row r="38054" ht="14.25" customHeight="1"/>
    <row r="38055" ht="14.25" customHeight="1"/>
    <row r="38056" ht="14.25" customHeight="1"/>
    <row r="38057" ht="14.25" customHeight="1"/>
    <row r="38058" ht="14.25" customHeight="1"/>
    <row r="38059" ht="14.25" customHeight="1"/>
    <row r="38060" ht="14.25" customHeight="1"/>
    <row r="38061" ht="14.25" customHeight="1"/>
    <row r="38062" ht="14.25" customHeight="1"/>
    <row r="38063" ht="14.25" customHeight="1"/>
    <row r="38064" ht="14.25" customHeight="1"/>
    <row r="38065" ht="14.25" customHeight="1"/>
    <row r="38066" ht="14.25" customHeight="1"/>
    <row r="38067" ht="14.25" customHeight="1"/>
    <row r="38068" ht="14.25" customHeight="1"/>
    <row r="38069" ht="14.25" customHeight="1"/>
    <row r="38070" ht="14.25" customHeight="1"/>
    <row r="38071" ht="14.25" customHeight="1"/>
    <row r="38072" ht="14.25" customHeight="1"/>
    <row r="38073" ht="14.25" customHeight="1"/>
    <row r="38074" ht="14.25" customHeight="1"/>
    <row r="38075" ht="14.25" customHeight="1"/>
    <row r="38076" ht="14.25" customHeight="1"/>
    <row r="38077" ht="14.25" customHeight="1"/>
    <row r="38078" ht="14.25" customHeight="1"/>
    <row r="38079" ht="14.25" customHeight="1"/>
    <row r="38080" ht="14.25" customHeight="1"/>
    <row r="38081" ht="14.25" customHeight="1"/>
    <row r="38082" ht="14.25" customHeight="1"/>
    <row r="38083" ht="14.25" customHeight="1"/>
    <row r="38084" ht="14.25" customHeight="1"/>
    <row r="38085" ht="14.25" customHeight="1"/>
    <row r="38086" ht="14.25" customHeight="1"/>
    <row r="38087" ht="14.25" customHeight="1"/>
    <row r="38088" ht="14.25" customHeight="1"/>
    <row r="38089" ht="14.25" customHeight="1"/>
    <row r="38090" ht="14.25" customHeight="1"/>
    <row r="38091" ht="14.25" customHeight="1"/>
    <row r="38092" ht="14.25" customHeight="1"/>
    <row r="38093" ht="14.25" customHeight="1"/>
    <row r="38094" ht="14.25" customHeight="1"/>
    <row r="38095" ht="14.25" customHeight="1"/>
    <row r="38096" ht="14.25" customHeight="1"/>
    <row r="38097" ht="14.25" customHeight="1"/>
    <row r="38098" ht="14.25" customHeight="1"/>
    <row r="38099" ht="14.25" customHeight="1"/>
    <row r="38100" ht="14.25" customHeight="1"/>
    <row r="38101" ht="14.25" customHeight="1"/>
    <row r="38102" ht="14.25" customHeight="1"/>
    <row r="38103" ht="14.25" customHeight="1"/>
    <row r="38104" ht="14.25" customHeight="1"/>
    <row r="38105" ht="14.25" customHeight="1"/>
    <row r="38106" ht="14.25" customHeight="1"/>
    <row r="38107" ht="14.25" customHeight="1"/>
    <row r="38108" ht="14.25" customHeight="1"/>
    <row r="38109" ht="14.25" customHeight="1"/>
    <row r="38110" ht="14.25" customHeight="1"/>
    <row r="38111" ht="14.25" customHeight="1"/>
    <row r="38112" ht="14.25" customHeight="1"/>
    <row r="38113" ht="14.25" customHeight="1"/>
    <row r="38114" ht="14.25" customHeight="1"/>
    <row r="38115" ht="14.25" customHeight="1"/>
    <row r="38116" ht="14.25" customHeight="1"/>
    <row r="38117" ht="14.25" customHeight="1"/>
    <row r="38118" ht="14.25" customHeight="1"/>
    <row r="38119" ht="14.25" customHeight="1"/>
    <row r="38120" ht="14.25" customHeight="1"/>
    <row r="38121" ht="14.25" customHeight="1"/>
    <row r="38122" ht="14.25" customHeight="1"/>
    <row r="38123" ht="14.25" customHeight="1"/>
    <row r="38124" ht="14.25" customHeight="1"/>
    <row r="38125" ht="14.25" customHeight="1"/>
    <row r="38126" ht="14.25" customHeight="1"/>
    <row r="38127" ht="14.25" customHeight="1"/>
    <row r="38128" ht="14.25" customHeight="1"/>
    <row r="38129" ht="14.25" customHeight="1"/>
    <row r="38130" ht="14.25" customHeight="1"/>
    <row r="38131" ht="14.25" customHeight="1"/>
    <row r="38132" ht="14.25" customHeight="1"/>
    <row r="38133" ht="14.25" customHeight="1"/>
    <row r="38134" ht="14.25" customHeight="1"/>
    <row r="38135" ht="14.25" customHeight="1"/>
    <row r="38136" ht="14.25" customHeight="1"/>
    <row r="38137" ht="14.25" customHeight="1"/>
    <row r="38138" ht="14.25" customHeight="1"/>
    <row r="38139" ht="14.25" customHeight="1"/>
    <row r="38140" ht="14.25" customHeight="1"/>
    <row r="38141" ht="14.25" customHeight="1"/>
    <row r="38142" ht="14.25" customHeight="1"/>
    <row r="38143" ht="14.25" customHeight="1"/>
    <row r="38144" ht="14.25" customHeight="1"/>
    <row r="38145" ht="14.25" customHeight="1"/>
    <row r="38146" ht="14.25" customHeight="1"/>
    <row r="38147" ht="14.25" customHeight="1"/>
    <row r="38148" ht="14.25" customHeight="1"/>
    <row r="38149" ht="14.25" customHeight="1"/>
    <row r="38150" ht="14.25" customHeight="1"/>
    <row r="38151" ht="14.25" customHeight="1"/>
    <row r="38152" ht="14.25" customHeight="1"/>
    <row r="38153" ht="14.25" customHeight="1"/>
    <row r="38154" ht="14.25" customHeight="1"/>
    <row r="38155" ht="14.25" customHeight="1"/>
    <row r="38156" ht="14.25" customHeight="1"/>
    <row r="38157" ht="14.25" customHeight="1"/>
    <row r="38158" ht="14.25" customHeight="1"/>
    <row r="38159" ht="14.25" customHeight="1"/>
    <row r="38160" ht="14.25" customHeight="1"/>
    <row r="38161" ht="14.25" customHeight="1"/>
    <row r="38162" ht="14.25" customHeight="1"/>
    <row r="38163" ht="14.25" customHeight="1"/>
    <row r="38164" ht="14.25" customHeight="1"/>
    <row r="38165" ht="14.25" customHeight="1"/>
    <row r="38166" ht="14.25" customHeight="1"/>
    <row r="38167" ht="14.25" customHeight="1"/>
    <row r="38168" ht="14.25" customHeight="1"/>
    <row r="38169" ht="14.25" customHeight="1"/>
    <row r="38170" ht="14.25" customHeight="1"/>
    <row r="38171" ht="14.25" customHeight="1"/>
    <row r="38172" ht="14.25" customHeight="1"/>
    <row r="38173" ht="14.25" customHeight="1"/>
    <row r="38174" ht="14.25" customHeight="1"/>
    <row r="38175" ht="14.25" customHeight="1"/>
    <row r="38176" ht="14.25" customHeight="1"/>
    <row r="38177" ht="14.25" customHeight="1"/>
    <row r="38178" ht="14.25" customHeight="1"/>
    <row r="38179" ht="14.25" customHeight="1"/>
    <row r="38180" ht="14.25" customHeight="1"/>
    <row r="38181" ht="14.25" customHeight="1"/>
    <row r="38182" ht="14.25" customHeight="1"/>
    <row r="38183" ht="14.25" customHeight="1"/>
    <row r="38184" ht="14.25" customHeight="1"/>
    <row r="38185" ht="14.25" customHeight="1"/>
    <row r="38186" ht="14.25" customHeight="1"/>
    <row r="38187" ht="14.25" customHeight="1"/>
    <row r="38188" ht="14.25" customHeight="1"/>
    <row r="38189" ht="14.25" customHeight="1"/>
    <row r="38190" ht="14.25" customHeight="1"/>
    <row r="38191" ht="14.25" customHeight="1"/>
    <row r="38192" ht="14.25" customHeight="1"/>
    <row r="38193" ht="14.25" customHeight="1"/>
    <row r="38194" ht="14.25" customHeight="1"/>
    <row r="38195" ht="14.25" customHeight="1"/>
    <row r="38196" ht="14.25" customHeight="1"/>
    <row r="38197" ht="14.25" customHeight="1"/>
    <row r="38198" ht="14.25" customHeight="1"/>
    <row r="38199" ht="14.25" customHeight="1"/>
    <row r="38200" ht="14.25" customHeight="1"/>
    <row r="38201" ht="14.25" customHeight="1"/>
    <row r="38202" ht="14.25" customHeight="1"/>
    <row r="38203" ht="14.25" customHeight="1"/>
    <row r="38204" ht="14.25" customHeight="1"/>
    <row r="38205" ht="14.25" customHeight="1"/>
    <row r="38206" ht="14.25" customHeight="1"/>
    <row r="38207" ht="14.25" customHeight="1"/>
    <row r="38208" ht="14.25" customHeight="1"/>
    <row r="38209" ht="14.25" customHeight="1"/>
    <row r="38210" ht="14.25" customHeight="1"/>
    <row r="38211" ht="14.25" customHeight="1"/>
    <row r="38212" ht="14.25" customHeight="1"/>
    <row r="38213" ht="14.25" customHeight="1"/>
    <row r="38214" ht="14.25" customHeight="1"/>
    <row r="38215" ht="14.25" customHeight="1"/>
    <row r="38216" ht="14.25" customHeight="1"/>
    <row r="38217" ht="14.25" customHeight="1"/>
    <row r="38218" ht="14.25" customHeight="1"/>
    <row r="38219" ht="14.25" customHeight="1"/>
    <row r="38220" ht="14.25" customHeight="1"/>
    <row r="38221" ht="14.25" customHeight="1"/>
    <row r="38222" ht="14.25" customHeight="1"/>
    <row r="38223" ht="14.25" customHeight="1"/>
    <row r="38224" ht="14.25" customHeight="1"/>
    <row r="38225" ht="14.25" customHeight="1"/>
    <row r="38226" ht="14.25" customHeight="1"/>
    <row r="38227" ht="14.25" customHeight="1"/>
    <row r="38228" ht="14.25" customHeight="1"/>
    <row r="38229" ht="14.25" customHeight="1"/>
    <row r="38230" ht="14.25" customHeight="1"/>
    <row r="38231" ht="14.25" customHeight="1"/>
    <row r="38232" ht="14.25" customHeight="1"/>
    <row r="38233" ht="14.25" customHeight="1"/>
    <row r="38234" ht="14.25" customHeight="1"/>
    <row r="38235" ht="14.25" customHeight="1"/>
    <row r="38236" ht="14.25" customHeight="1"/>
    <row r="38237" ht="14.25" customHeight="1"/>
    <row r="38238" ht="14.25" customHeight="1"/>
    <row r="38239" ht="14.25" customHeight="1"/>
    <row r="38240" ht="14.25" customHeight="1"/>
    <row r="38241" ht="14.25" customHeight="1"/>
    <row r="38242" ht="14.25" customHeight="1"/>
    <row r="38243" ht="14.25" customHeight="1"/>
    <row r="38244" ht="14.25" customHeight="1"/>
    <row r="38245" ht="14.25" customHeight="1"/>
    <row r="38246" ht="14.25" customHeight="1"/>
    <row r="38247" ht="14.25" customHeight="1"/>
    <row r="38248" ht="14.25" customHeight="1"/>
    <row r="38249" ht="14.25" customHeight="1"/>
    <row r="38250" ht="14.25" customHeight="1"/>
    <row r="38251" ht="14.25" customHeight="1"/>
    <row r="38252" ht="14.25" customHeight="1"/>
    <row r="38253" ht="14.25" customHeight="1"/>
    <row r="38254" ht="14.25" customHeight="1"/>
    <row r="38255" ht="14.25" customHeight="1"/>
    <row r="38256" ht="14.25" customHeight="1"/>
    <row r="38257" ht="14.25" customHeight="1"/>
    <row r="38258" ht="14.25" customHeight="1"/>
    <row r="38259" ht="14.25" customHeight="1"/>
    <row r="38260" ht="14.25" customHeight="1"/>
    <row r="38261" ht="14.25" customHeight="1"/>
    <row r="38262" ht="14.25" customHeight="1"/>
    <row r="38263" ht="14.25" customHeight="1"/>
    <row r="38264" ht="14.25" customHeight="1"/>
    <row r="38265" ht="14.25" customHeight="1"/>
    <row r="38266" ht="14.25" customHeight="1"/>
    <row r="38267" ht="14.25" customHeight="1"/>
    <row r="38268" ht="14.25" customHeight="1"/>
    <row r="38269" ht="14.25" customHeight="1"/>
    <row r="38270" ht="14.25" customHeight="1"/>
    <row r="38271" ht="14.25" customHeight="1"/>
    <row r="38272" ht="14.25" customHeight="1"/>
    <row r="38273" ht="14.25" customHeight="1"/>
    <row r="38274" ht="14.25" customHeight="1"/>
    <row r="38275" ht="14.25" customHeight="1"/>
    <row r="38276" ht="14.25" customHeight="1"/>
    <row r="38277" ht="14.25" customHeight="1"/>
    <row r="38278" ht="14.25" customHeight="1"/>
    <row r="38279" ht="14.25" customHeight="1"/>
    <row r="38280" ht="14.25" customHeight="1"/>
    <row r="38281" ht="14.25" customHeight="1"/>
    <row r="38282" ht="14.25" customHeight="1"/>
    <row r="38283" ht="14.25" customHeight="1"/>
    <row r="38284" ht="14.25" customHeight="1"/>
    <row r="38285" ht="14.25" customHeight="1"/>
    <row r="38286" ht="14.25" customHeight="1"/>
    <row r="38287" ht="14.25" customHeight="1"/>
    <row r="38288" ht="14.25" customHeight="1"/>
    <row r="38289" ht="14.25" customHeight="1"/>
    <row r="38290" ht="14.25" customHeight="1"/>
    <row r="38291" ht="14.25" customHeight="1"/>
    <row r="38292" ht="14.25" customHeight="1"/>
    <row r="38293" ht="14.25" customHeight="1"/>
    <row r="38294" ht="14.25" customHeight="1"/>
    <row r="38295" ht="14.25" customHeight="1"/>
    <row r="38296" ht="14.25" customHeight="1"/>
    <row r="38297" ht="14.25" customHeight="1"/>
    <row r="38298" ht="14.25" customHeight="1"/>
    <row r="38299" ht="14.25" customHeight="1"/>
    <row r="38300" ht="14.25" customHeight="1"/>
    <row r="38301" ht="14.25" customHeight="1"/>
    <row r="38302" ht="14.25" customHeight="1"/>
    <row r="38303" ht="14.25" customHeight="1"/>
    <row r="38304" ht="14.25" customHeight="1"/>
    <row r="38305" ht="14.25" customHeight="1"/>
    <row r="38306" ht="14.25" customHeight="1"/>
    <row r="38307" ht="14.25" customHeight="1"/>
    <row r="38308" ht="14.25" customHeight="1"/>
    <row r="38309" ht="14.25" customHeight="1"/>
    <row r="38310" ht="14.25" customHeight="1"/>
    <row r="38311" ht="14.25" customHeight="1"/>
    <row r="38312" ht="14.25" customHeight="1"/>
    <row r="38313" ht="14.25" customHeight="1"/>
    <row r="38314" ht="14.25" customHeight="1"/>
    <row r="38315" ht="14.25" customHeight="1"/>
    <row r="38316" ht="14.25" customHeight="1"/>
    <row r="38317" ht="14.25" customHeight="1"/>
    <row r="38318" ht="14.25" customHeight="1"/>
    <row r="38319" ht="14.25" customHeight="1"/>
    <row r="38320" ht="14.25" customHeight="1"/>
    <row r="38321" ht="14.25" customHeight="1"/>
    <row r="38322" ht="14.25" customHeight="1"/>
    <row r="38323" ht="14.25" customHeight="1"/>
    <row r="38324" ht="14.25" customHeight="1"/>
    <row r="38325" ht="14.25" customHeight="1"/>
    <row r="38326" ht="14.25" customHeight="1"/>
    <row r="38327" ht="14.25" customHeight="1"/>
    <row r="38328" ht="14.25" customHeight="1"/>
    <row r="38329" ht="14.25" customHeight="1"/>
    <row r="38330" ht="14.25" customHeight="1"/>
    <row r="38331" ht="14.25" customHeight="1"/>
    <row r="38332" ht="14.25" customHeight="1"/>
    <row r="38333" ht="14.25" customHeight="1"/>
    <row r="38334" ht="14.25" customHeight="1"/>
    <row r="38335" ht="14.25" customHeight="1"/>
    <row r="38336" ht="14.25" customHeight="1"/>
    <row r="38337" ht="14.25" customHeight="1"/>
    <row r="38338" ht="14.25" customHeight="1"/>
    <row r="38339" ht="14.25" customHeight="1"/>
    <row r="38340" ht="14.25" customHeight="1"/>
    <row r="38341" ht="14.25" customHeight="1"/>
    <row r="38342" ht="14.25" customHeight="1"/>
    <row r="38343" ht="14.25" customHeight="1"/>
    <row r="38344" ht="14.25" customHeight="1"/>
    <row r="38345" ht="14.25" customHeight="1"/>
    <row r="38346" ht="14.25" customHeight="1"/>
    <row r="38347" ht="14.25" customHeight="1"/>
    <row r="38348" ht="14.25" customHeight="1"/>
    <row r="38349" ht="14.25" customHeight="1"/>
    <row r="38350" ht="14.25" customHeight="1"/>
    <row r="38351" ht="14.25" customHeight="1"/>
    <row r="38352" ht="14.25" customHeight="1"/>
    <row r="38353" ht="14.25" customHeight="1"/>
    <row r="38354" ht="14.25" customHeight="1"/>
    <row r="38355" ht="14.25" customHeight="1"/>
    <row r="38356" ht="14.25" customHeight="1"/>
    <row r="38357" ht="14.25" customHeight="1"/>
    <row r="38358" ht="14.25" customHeight="1"/>
    <row r="38359" ht="14.25" customHeight="1"/>
    <row r="38360" ht="14.25" customHeight="1"/>
    <row r="38361" ht="14.25" customHeight="1"/>
    <row r="38362" ht="14.25" customHeight="1"/>
    <row r="38363" ht="14.25" customHeight="1"/>
    <row r="38364" ht="14.25" customHeight="1"/>
    <row r="38365" ht="14.25" customHeight="1"/>
    <row r="38366" ht="14.25" customHeight="1"/>
    <row r="38367" ht="14.25" customHeight="1"/>
    <row r="38368" ht="14.25" customHeight="1"/>
    <row r="38369" ht="14.25" customHeight="1"/>
    <row r="38370" ht="14.25" customHeight="1"/>
    <row r="38371" ht="14.25" customHeight="1"/>
    <row r="38372" ht="14.25" customHeight="1"/>
    <row r="38373" ht="14.25" customHeight="1"/>
    <row r="38374" ht="14.25" customHeight="1"/>
    <row r="38375" ht="14.25" customHeight="1"/>
    <row r="38376" ht="14.25" customHeight="1"/>
    <row r="38377" ht="14.25" customHeight="1"/>
    <row r="38378" ht="14.25" customHeight="1"/>
    <row r="38379" ht="14.25" customHeight="1"/>
    <row r="38380" ht="14.25" customHeight="1"/>
    <row r="38381" ht="14.25" customHeight="1"/>
    <row r="38382" ht="14.25" customHeight="1"/>
    <row r="38383" ht="14.25" customHeight="1"/>
    <row r="38384" ht="14.25" customHeight="1"/>
    <row r="38385" ht="14.25" customHeight="1"/>
    <row r="38386" ht="14.25" customHeight="1"/>
    <row r="38387" ht="14.25" customHeight="1"/>
    <row r="38388" ht="14.25" customHeight="1"/>
    <row r="38389" ht="14.25" customHeight="1"/>
    <row r="38390" ht="14.25" customHeight="1"/>
    <row r="38391" ht="14.25" customHeight="1"/>
    <row r="38392" ht="14.25" customHeight="1"/>
    <row r="38393" ht="14.25" customHeight="1"/>
    <row r="38394" ht="14.25" customHeight="1"/>
    <row r="38395" ht="14.25" customHeight="1"/>
    <row r="38396" ht="14.25" customHeight="1"/>
    <row r="38397" ht="14.25" customHeight="1"/>
    <row r="38398" ht="14.25" customHeight="1"/>
    <row r="38399" ht="14.25" customHeight="1"/>
    <row r="38400" ht="14.25" customHeight="1"/>
    <row r="38401" ht="14.25" customHeight="1"/>
    <row r="38402" ht="14.25" customHeight="1"/>
    <row r="38403" ht="14.25" customHeight="1"/>
    <row r="38404" ht="14.25" customHeight="1"/>
    <row r="38405" ht="14.25" customHeight="1"/>
    <row r="38406" ht="14.25" customHeight="1"/>
    <row r="38407" ht="14.25" customHeight="1"/>
    <row r="38408" ht="14.25" customHeight="1"/>
    <row r="38409" ht="14.25" customHeight="1"/>
    <row r="38410" ht="14.25" customHeight="1"/>
    <row r="38411" ht="14.25" customHeight="1"/>
    <row r="38412" ht="14.25" customHeight="1"/>
    <row r="38413" ht="14.25" customHeight="1"/>
    <row r="38414" ht="14.25" customHeight="1"/>
    <row r="38415" ht="14.25" customHeight="1"/>
    <row r="38416" ht="14.25" customHeight="1"/>
    <row r="38417" ht="14.25" customHeight="1"/>
    <row r="38418" ht="14.25" customHeight="1"/>
    <row r="38419" ht="14.25" customHeight="1"/>
    <row r="38420" ht="14.25" customHeight="1"/>
    <row r="38421" ht="14.25" customHeight="1"/>
    <row r="38422" ht="14.25" customHeight="1"/>
    <row r="38423" ht="14.25" customHeight="1"/>
    <row r="38424" ht="14.25" customHeight="1"/>
    <row r="38425" ht="14.25" customHeight="1"/>
    <row r="38426" ht="14.25" customHeight="1"/>
    <row r="38427" ht="14.25" customHeight="1"/>
    <row r="38428" ht="14.25" customHeight="1"/>
    <row r="38429" ht="14.25" customHeight="1"/>
    <row r="38430" ht="14.25" customHeight="1"/>
    <row r="38431" ht="14.25" customHeight="1"/>
    <row r="38432" ht="14.25" customHeight="1"/>
    <row r="38433" ht="14.25" customHeight="1"/>
    <row r="38434" ht="14.25" customHeight="1"/>
    <row r="38435" ht="14.25" customHeight="1"/>
    <row r="38436" ht="14.25" customHeight="1"/>
    <row r="38437" ht="14.25" customHeight="1"/>
    <row r="38438" ht="14.25" customHeight="1"/>
    <row r="38439" ht="14.25" customHeight="1"/>
    <row r="38440" ht="14.25" customHeight="1"/>
    <row r="38441" ht="14.25" customHeight="1"/>
    <row r="38442" ht="14.25" customHeight="1"/>
    <row r="38443" ht="14.25" customHeight="1"/>
    <row r="38444" ht="14.25" customHeight="1"/>
    <row r="38445" ht="14.25" customHeight="1"/>
    <row r="38446" ht="14.25" customHeight="1"/>
    <row r="38447" ht="14.25" customHeight="1"/>
    <row r="38448" ht="14.25" customHeight="1"/>
    <row r="38449" ht="14.25" customHeight="1"/>
    <row r="38450" ht="14.25" customHeight="1"/>
    <row r="38451" ht="14.25" customHeight="1"/>
    <row r="38452" ht="14.25" customHeight="1"/>
    <row r="38453" ht="14.25" customHeight="1"/>
    <row r="38454" ht="14.25" customHeight="1"/>
    <row r="38455" ht="14.25" customHeight="1"/>
    <row r="38456" ht="14.25" customHeight="1"/>
    <row r="38457" ht="14.25" customHeight="1"/>
    <row r="38458" ht="14.25" customHeight="1"/>
    <row r="38459" ht="14.25" customHeight="1"/>
    <row r="38460" ht="14.25" customHeight="1"/>
    <row r="38461" ht="14.25" customHeight="1"/>
    <row r="38462" ht="14.25" customHeight="1"/>
    <row r="38463" ht="14.25" customHeight="1"/>
    <row r="38464" ht="14.25" customHeight="1"/>
    <row r="38465" ht="14.25" customHeight="1"/>
    <row r="38466" ht="14.25" customHeight="1"/>
    <row r="38467" ht="14.25" customHeight="1"/>
    <row r="38468" ht="14.25" customHeight="1"/>
    <row r="38469" ht="14.25" customHeight="1"/>
    <row r="38470" ht="14.25" customHeight="1"/>
    <row r="38471" ht="14.25" customHeight="1"/>
    <row r="38472" ht="14.25" customHeight="1"/>
    <row r="38473" ht="14.25" customHeight="1"/>
    <row r="38474" ht="14.25" customHeight="1"/>
    <row r="38475" ht="14.25" customHeight="1"/>
    <row r="38476" ht="14.25" customHeight="1"/>
    <row r="38477" ht="14.25" customHeight="1"/>
    <row r="38478" ht="14.25" customHeight="1"/>
    <row r="38479" ht="14.25" customHeight="1"/>
    <row r="38480" ht="14.25" customHeight="1"/>
    <row r="38481" ht="14.25" customHeight="1"/>
    <row r="38482" ht="14.25" customHeight="1"/>
    <row r="38483" ht="14.25" customHeight="1"/>
    <row r="38484" ht="14.25" customHeight="1"/>
    <row r="38485" ht="14.25" customHeight="1"/>
    <row r="38486" ht="14.25" customHeight="1"/>
    <row r="38487" ht="14.25" customHeight="1"/>
    <row r="38488" ht="14.25" customHeight="1"/>
    <row r="38489" ht="14.25" customHeight="1"/>
    <row r="38490" ht="14.25" customHeight="1"/>
    <row r="38491" ht="14.25" customHeight="1"/>
    <row r="38492" ht="14.25" customHeight="1"/>
    <row r="38493" ht="14.25" customHeight="1"/>
    <row r="38494" ht="14.25" customHeight="1"/>
    <row r="38495" ht="14.25" customHeight="1"/>
    <row r="38496" ht="14.25" customHeight="1"/>
    <row r="38497" ht="14.25" customHeight="1"/>
    <row r="38498" ht="14.25" customHeight="1"/>
    <row r="38499" ht="14.25" customHeight="1"/>
    <row r="38500" ht="14.25" customHeight="1"/>
    <row r="38501" ht="14.25" customHeight="1"/>
    <row r="38502" ht="14.25" customHeight="1"/>
    <row r="38503" ht="14.25" customHeight="1"/>
    <row r="38504" ht="14.25" customHeight="1"/>
    <row r="38505" ht="14.25" customHeight="1"/>
    <row r="38506" ht="14.25" customHeight="1"/>
    <row r="38507" ht="14.25" customHeight="1"/>
    <row r="38508" ht="14.25" customHeight="1"/>
    <row r="38509" ht="14.25" customHeight="1"/>
    <row r="38510" ht="14.25" customHeight="1"/>
    <row r="38511" ht="14.25" customHeight="1"/>
    <row r="38512" ht="14.25" customHeight="1"/>
    <row r="38513" ht="14.25" customHeight="1"/>
    <row r="38514" ht="14.25" customHeight="1"/>
    <row r="38515" ht="14.25" customHeight="1"/>
    <row r="38516" ht="14.25" customHeight="1"/>
    <row r="38517" ht="14.25" customHeight="1"/>
    <row r="38518" ht="14.25" customHeight="1"/>
    <row r="38519" ht="14.25" customHeight="1"/>
    <row r="38520" ht="14.25" customHeight="1"/>
    <row r="38521" ht="14.25" customHeight="1"/>
    <row r="38522" ht="14.25" customHeight="1"/>
    <row r="38523" ht="14.25" customHeight="1"/>
    <row r="38524" ht="14.25" customHeight="1"/>
    <row r="38525" ht="14.25" customHeight="1"/>
    <row r="38526" ht="14.25" customHeight="1"/>
    <row r="38527" ht="14.25" customHeight="1"/>
    <row r="38528" ht="14.25" customHeight="1"/>
    <row r="38529" ht="14.25" customHeight="1"/>
    <row r="38530" ht="14.25" customHeight="1"/>
    <row r="38531" ht="14.25" customHeight="1"/>
    <row r="38532" ht="14.25" customHeight="1"/>
    <row r="38533" ht="14.25" customHeight="1"/>
    <row r="38534" ht="14.25" customHeight="1"/>
    <row r="38535" ht="14.25" customHeight="1"/>
    <row r="38536" ht="14.25" customHeight="1"/>
    <row r="38537" ht="14.25" customHeight="1"/>
    <row r="38538" ht="14.25" customHeight="1"/>
    <row r="38539" ht="14.25" customHeight="1"/>
    <row r="38540" ht="14.25" customHeight="1"/>
    <row r="38541" ht="14.25" customHeight="1"/>
    <row r="38542" ht="14.25" customHeight="1"/>
    <row r="38543" ht="14.25" customHeight="1"/>
    <row r="38544" ht="14.25" customHeight="1"/>
    <row r="38545" ht="14.25" customHeight="1"/>
    <row r="38546" ht="14.25" customHeight="1"/>
    <row r="38547" ht="14.25" customHeight="1"/>
    <row r="38548" ht="14.25" customHeight="1"/>
    <row r="38549" ht="14.25" customHeight="1"/>
    <row r="38550" ht="14.25" customHeight="1"/>
    <row r="38551" ht="14.25" customHeight="1"/>
    <row r="38552" ht="14.25" customHeight="1"/>
    <row r="38553" ht="14.25" customHeight="1"/>
    <row r="38554" ht="14.25" customHeight="1"/>
    <row r="38555" ht="14.25" customHeight="1"/>
    <row r="38556" ht="14.25" customHeight="1"/>
    <row r="38557" ht="14.25" customHeight="1"/>
    <row r="38558" ht="14.25" customHeight="1"/>
    <row r="38559" ht="14.25" customHeight="1"/>
    <row r="38560" ht="14.25" customHeight="1"/>
    <row r="38561" ht="14.25" customHeight="1"/>
    <row r="38562" ht="14.25" customHeight="1"/>
    <row r="38563" ht="14.25" customHeight="1"/>
    <row r="38564" ht="14.25" customHeight="1"/>
    <row r="38565" ht="14.25" customHeight="1"/>
    <row r="38566" ht="14.25" customHeight="1"/>
    <row r="38567" ht="14.25" customHeight="1"/>
    <row r="38568" ht="14.25" customHeight="1"/>
    <row r="38569" ht="14.25" customHeight="1"/>
    <row r="38570" ht="14.25" customHeight="1"/>
    <row r="38571" ht="14.25" customHeight="1"/>
    <row r="38572" ht="14.25" customHeight="1"/>
    <row r="38573" ht="14.25" customHeight="1"/>
    <row r="38574" ht="14.25" customHeight="1"/>
    <row r="38575" ht="14.25" customHeight="1"/>
    <row r="38576" ht="14.25" customHeight="1"/>
    <row r="38577" ht="14.25" customHeight="1"/>
    <row r="38578" ht="14.25" customHeight="1"/>
    <row r="38579" ht="14.25" customHeight="1"/>
    <row r="38580" ht="14.25" customHeight="1"/>
    <row r="38581" ht="14.25" customHeight="1"/>
    <row r="38582" ht="14.25" customHeight="1"/>
    <row r="38583" ht="14.25" customHeight="1"/>
    <row r="38584" ht="14.25" customHeight="1"/>
    <row r="38585" ht="14.25" customHeight="1"/>
    <row r="38586" ht="14.25" customHeight="1"/>
    <row r="38587" ht="14.25" customHeight="1"/>
    <row r="38588" ht="14.25" customHeight="1"/>
    <row r="38589" ht="14.25" customHeight="1"/>
    <row r="38590" ht="14.25" customHeight="1"/>
    <row r="38591" ht="14.25" customHeight="1"/>
    <row r="38592" ht="14.25" customHeight="1"/>
    <row r="38593" ht="14.25" customHeight="1"/>
    <row r="38594" ht="14.25" customHeight="1"/>
    <row r="38595" ht="14.25" customHeight="1"/>
    <row r="38596" ht="14.25" customHeight="1"/>
    <row r="38597" ht="14.25" customHeight="1"/>
    <row r="38598" ht="14.25" customHeight="1"/>
    <row r="38599" ht="14.25" customHeight="1"/>
    <row r="38600" ht="14.25" customHeight="1"/>
    <row r="38601" ht="14.25" customHeight="1"/>
    <row r="38602" ht="14.25" customHeight="1"/>
    <row r="38603" ht="14.25" customHeight="1"/>
    <row r="38604" ht="14.25" customHeight="1"/>
    <row r="38605" ht="14.25" customHeight="1"/>
    <row r="38606" ht="14.25" customHeight="1"/>
    <row r="38607" ht="14.25" customHeight="1"/>
    <row r="38608" ht="14.25" customHeight="1"/>
    <row r="38609" ht="14.25" customHeight="1"/>
    <row r="38610" ht="14.25" customHeight="1"/>
    <row r="38611" ht="14.25" customHeight="1"/>
    <row r="38612" ht="14.25" customHeight="1"/>
    <row r="38613" ht="14.25" customHeight="1"/>
    <row r="38614" ht="14.25" customHeight="1"/>
    <row r="38615" ht="14.25" customHeight="1"/>
    <row r="38616" ht="14.25" customHeight="1"/>
    <row r="38617" ht="14.25" customHeight="1"/>
    <row r="38618" ht="14.25" customHeight="1"/>
    <row r="38619" ht="14.25" customHeight="1"/>
    <row r="38620" ht="14.25" customHeight="1"/>
    <row r="38621" ht="14.25" customHeight="1"/>
    <row r="38622" ht="14.25" customHeight="1"/>
    <row r="38623" ht="14.25" customHeight="1"/>
    <row r="38624" ht="14.25" customHeight="1"/>
    <row r="38625" ht="14.25" customHeight="1"/>
    <row r="38626" ht="14.25" customHeight="1"/>
    <row r="38627" ht="14.25" customHeight="1"/>
    <row r="38628" ht="14.25" customHeight="1"/>
    <row r="38629" ht="14.25" customHeight="1"/>
    <row r="38630" ht="14.25" customHeight="1"/>
    <row r="38631" ht="14.25" customHeight="1"/>
    <row r="38632" ht="14.25" customHeight="1"/>
    <row r="38633" ht="14.25" customHeight="1"/>
    <row r="38634" ht="14.25" customHeight="1"/>
    <row r="38635" ht="14.25" customHeight="1"/>
    <row r="38636" ht="14.25" customHeight="1"/>
    <row r="38637" ht="14.25" customHeight="1"/>
    <row r="38638" ht="14.25" customHeight="1"/>
    <row r="38639" ht="14.25" customHeight="1"/>
    <row r="38640" ht="14.25" customHeight="1"/>
    <row r="38641" ht="14.25" customHeight="1"/>
    <row r="38642" ht="14.25" customHeight="1"/>
    <row r="38643" ht="14.25" customHeight="1"/>
    <row r="38644" ht="14.25" customHeight="1"/>
    <row r="38645" ht="14.25" customHeight="1"/>
    <row r="38646" ht="14.25" customHeight="1"/>
    <row r="38647" ht="14.25" customHeight="1"/>
    <row r="38648" ht="14.25" customHeight="1"/>
    <row r="38649" ht="14.25" customHeight="1"/>
    <row r="38650" ht="14.25" customHeight="1"/>
    <row r="38651" ht="14.25" customHeight="1"/>
    <row r="38652" ht="14.25" customHeight="1"/>
    <row r="38653" ht="14.25" customHeight="1"/>
    <row r="38654" ht="14.25" customHeight="1"/>
    <row r="38655" ht="14.25" customHeight="1"/>
    <row r="38656" ht="14.25" customHeight="1"/>
    <row r="38657" ht="14.25" customHeight="1"/>
    <row r="38658" ht="14.25" customHeight="1"/>
    <row r="38659" ht="14.25" customHeight="1"/>
    <row r="38660" ht="14.25" customHeight="1"/>
    <row r="38661" ht="14.25" customHeight="1"/>
    <row r="38662" ht="14.25" customHeight="1"/>
    <row r="38663" ht="14.25" customHeight="1"/>
    <row r="38664" ht="14.25" customHeight="1"/>
    <row r="38665" ht="14.25" customHeight="1"/>
    <row r="38666" ht="14.25" customHeight="1"/>
    <row r="38667" ht="14.25" customHeight="1"/>
    <row r="38668" ht="14.25" customHeight="1"/>
    <row r="38669" ht="14.25" customHeight="1"/>
    <row r="38670" ht="14.25" customHeight="1"/>
    <row r="38671" ht="14.25" customHeight="1"/>
    <row r="38672" ht="14.25" customHeight="1"/>
    <row r="38673" ht="14.25" customHeight="1"/>
    <row r="38674" ht="14.25" customHeight="1"/>
    <row r="38675" ht="14.25" customHeight="1"/>
    <row r="38676" ht="14.25" customHeight="1"/>
    <row r="38677" ht="14.25" customHeight="1"/>
    <row r="38678" ht="14.25" customHeight="1"/>
    <row r="38679" ht="14.25" customHeight="1"/>
    <row r="38680" ht="14.25" customHeight="1"/>
    <row r="38681" ht="14.25" customHeight="1"/>
    <row r="38682" ht="14.25" customHeight="1"/>
    <row r="38683" ht="14.25" customHeight="1"/>
    <row r="38684" ht="14.25" customHeight="1"/>
    <row r="38685" ht="14.25" customHeight="1"/>
    <row r="38686" ht="14.25" customHeight="1"/>
    <row r="38687" ht="14.25" customHeight="1"/>
    <row r="38688" ht="14.25" customHeight="1"/>
    <row r="38689" ht="14.25" customHeight="1"/>
    <row r="38690" ht="14.25" customHeight="1"/>
    <row r="38691" ht="14.25" customHeight="1"/>
    <row r="38692" ht="14.25" customHeight="1"/>
    <row r="38693" ht="14.25" customHeight="1"/>
    <row r="38694" ht="14.25" customHeight="1"/>
    <row r="38695" ht="14.25" customHeight="1"/>
    <row r="38696" ht="14.25" customHeight="1"/>
    <row r="38697" ht="14.25" customHeight="1"/>
    <row r="38698" ht="14.25" customHeight="1"/>
    <row r="38699" ht="14.25" customHeight="1"/>
    <row r="38700" ht="14.25" customHeight="1"/>
    <row r="38701" ht="14.25" customHeight="1"/>
    <row r="38702" ht="14.25" customHeight="1"/>
    <row r="38703" ht="14.25" customHeight="1"/>
    <row r="38704" ht="14.25" customHeight="1"/>
    <row r="38705" ht="14.25" customHeight="1"/>
    <row r="38706" ht="14.25" customHeight="1"/>
    <row r="38707" ht="14.25" customHeight="1"/>
    <row r="38708" ht="14.25" customHeight="1"/>
    <row r="38709" ht="14.25" customHeight="1"/>
    <row r="38710" ht="14.25" customHeight="1"/>
    <row r="38711" ht="14.25" customHeight="1"/>
    <row r="38712" ht="14.25" customHeight="1"/>
    <row r="38713" ht="14.25" customHeight="1"/>
    <row r="38714" ht="14.25" customHeight="1"/>
    <row r="38715" ht="14.25" customHeight="1"/>
    <row r="38716" ht="14.25" customHeight="1"/>
    <row r="38717" ht="14.25" customHeight="1"/>
    <row r="38718" ht="14.25" customHeight="1"/>
    <row r="38719" ht="14.25" customHeight="1"/>
    <row r="38720" ht="14.25" customHeight="1"/>
    <row r="38721" ht="14.25" customHeight="1"/>
    <row r="38722" ht="14.25" customHeight="1"/>
    <row r="38723" ht="14.25" customHeight="1"/>
    <row r="38724" ht="14.25" customHeight="1"/>
    <row r="38725" ht="14.25" customHeight="1"/>
    <row r="38726" ht="14.25" customHeight="1"/>
    <row r="38727" ht="14.25" customHeight="1"/>
    <row r="38728" ht="14.25" customHeight="1"/>
    <row r="38729" ht="14.25" customHeight="1"/>
    <row r="38730" ht="14.25" customHeight="1"/>
    <row r="38731" ht="14.25" customHeight="1"/>
    <row r="38732" ht="14.25" customHeight="1"/>
    <row r="38733" ht="14.25" customHeight="1"/>
    <row r="38734" ht="14.25" customHeight="1"/>
    <row r="38735" ht="14.25" customHeight="1"/>
    <row r="38736" ht="14.25" customHeight="1"/>
    <row r="38737" ht="14.25" customHeight="1"/>
    <row r="38738" ht="14.25" customHeight="1"/>
    <row r="38739" ht="14.25" customHeight="1"/>
    <row r="38740" ht="14.25" customHeight="1"/>
    <row r="38741" ht="14.25" customHeight="1"/>
    <row r="38742" ht="14.25" customHeight="1"/>
    <row r="38743" ht="14.25" customHeight="1"/>
    <row r="38744" ht="14.25" customHeight="1"/>
    <row r="38745" ht="14.25" customHeight="1"/>
    <row r="38746" ht="14.25" customHeight="1"/>
    <row r="38747" ht="14.25" customHeight="1"/>
    <row r="38748" ht="14.25" customHeight="1"/>
    <row r="38749" ht="14.25" customHeight="1"/>
    <row r="38750" ht="14.25" customHeight="1"/>
    <row r="38751" ht="14.25" customHeight="1"/>
    <row r="38752" ht="14.25" customHeight="1"/>
    <row r="38753" ht="14.25" customHeight="1"/>
    <row r="38754" ht="14.25" customHeight="1"/>
    <row r="38755" ht="14.25" customHeight="1"/>
    <row r="38756" ht="14.25" customHeight="1"/>
    <row r="38757" ht="14.25" customHeight="1"/>
    <row r="38758" ht="14.25" customHeight="1"/>
    <row r="38759" ht="14.25" customHeight="1"/>
    <row r="38760" ht="14.25" customHeight="1"/>
    <row r="38761" ht="14.25" customHeight="1"/>
    <row r="38762" ht="14.25" customHeight="1"/>
    <row r="38763" ht="14.25" customHeight="1"/>
    <row r="38764" ht="14.25" customHeight="1"/>
    <row r="38765" ht="14.25" customHeight="1"/>
    <row r="38766" ht="14.25" customHeight="1"/>
    <row r="38767" ht="14.25" customHeight="1"/>
    <row r="38768" ht="14.25" customHeight="1"/>
    <row r="38769" ht="14.25" customHeight="1"/>
    <row r="38770" ht="14.25" customHeight="1"/>
    <row r="38771" ht="14.25" customHeight="1"/>
    <row r="38772" ht="14.25" customHeight="1"/>
    <row r="38773" ht="14.25" customHeight="1"/>
    <row r="38774" ht="14.25" customHeight="1"/>
    <row r="38775" ht="14.25" customHeight="1"/>
    <row r="38776" ht="14.25" customHeight="1"/>
    <row r="38777" ht="14.25" customHeight="1"/>
    <row r="38778" ht="14.25" customHeight="1"/>
    <row r="38779" ht="14.25" customHeight="1"/>
    <row r="38780" ht="14.25" customHeight="1"/>
    <row r="38781" ht="14.25" customHeight="1"/>
    <row r="38782" ht="14.25" customHeight="1"/>
    <row r="38783" ht="14.25" customHeight="1"/>
    <row r="38784" ht="14.25" customHeight="1"/>
    <row r="38785" ht="14.25" customHeight="1"/>
    <row r="38786" ht="14.25" customHeight="1"/>
    <row r="38787" ht="14.25" customHeight="1"/>
    <row r="38788" ht="14.25" customHeight="1"/>
    <row r="38789" ht="14.25" customHeight="1"/>
    <row r="38790" ht="14.25" customHeight="1"/>
    <row r="38791" ht="14.25" customHeight="1"/>
    <row r="38792" ht="14.25" customHeight="1"/>
    <row r="38793" ht="14.25" customHeight="1"/>
    <row r="38794" ht="14.25" customHeight="1"/>
    <row r="38795" ht="14.25" customHeight="1"/>
    <row r="38796" ht="14.25" customHeight="1"/>
    <row r="38797" ht="14.25" customHeight="1"/>
    <row r="38798" ht="14.25" customHeight="1"/>
    <row r="38799" ht="14.25" customHeight="1"/>
    <row r="38800" ht="14.25" customHeight="1"/>
    <row r="38801" ht="14.25" customHeight="1"/>
    <row r="38802" ht="14.25" customHeight="1"/>
    <row r="38803" ht="14.25" customHeight="1"/>
    <row r="38804" ht="14.25" customHeight="1"/>
    <row r="38805" ht="14.25" customHeight="1"/>
    <row r="38806" ht="14.25" customHeight="1"/>
    <row r="38807" ht="14.25" customHeight="1"/>
    <row r="38808" ht="14.25" customHeight="1"/>
    <row r="38809" ht="14.25" customHeight="1"/>
    <row r="38810" ht="14.25" customHeight="1"/>
    <row r="38811" ht="14.25" customHeight="1"/>
    <row r="38812" ht="14.25" customHeight="1"/>
    <row r="38813" ht="14.25" customHeight="1"/>
    <row r="38814" ht="14.25" customHeight="1"/>
    <row r="38815" ht="14.25" customHeight="1"/>
    <row r="38816" ht="14.25" customHeight="1"/>
    <row r="38817" ht="14.25" customHeight="1"/>
    <row r="38818" ht="14.25" customHeight="1"/>
    <row r="38819" ht="14.25" customHeight="1"/>
    <row r="38820" ht="14.25" customHeight="1"/>
    <row r="38821" ht="14.25" customHeight="1"/>
    <row r="38822" ht="14.25" customHeight="1"/>
    <row r="38823" ht="14.25" customHeight="1"/>
    <row r="38824" ht="14.25" customHeight="1"/>
    <row r="38825" ht="14.25" customHeight="1"/>
    <row r="38826" ht="14.25" customHeight="1"/>
    <row r="38827" ht="14.25" customHeight="1"/>
    <row r="38828" ht="14.25" customHeight="1"/>
    <row r="38829" ht="14.25" customHeight="1"/>
    <row r="38830" ht="14.25" customHeight="1"/>
    <row r="38831" ht="14.25" customHeight="1"/>
    <row r="38832" ht="14.25" customHeight="1"/>
    <row r="38833" ht="14.25" customHeight="1"/>
    <row r="38834" ht="14.25" customHeight="1"/>
    <row r="38835" ht="14.25" customHeight="1"/>
    <row r="38836" ht="14.25" customHeight="1"/>
    <row r="38837" ht="14.25" customHeight="1"/>
    <row r="38838" ht="14.25" customHeight="1"/>
    <row r="38839" ht="14.25" customHeight="1"/>
    <row r="38840" ht="14.25" customHeight="1"/>
    <row r="38841" ht="14.25" customHeight="1"/>
    <row r="38842" ht="14.25" customHeight="1"/>
    <row r="38843" ht="14.25" customHeight="1"/>
    <row r="38844" ht="14.25" customHeight="1"/>
    <row r="38845" ht="14.25" customHeight="1"/>
    <row r="38846" ht="14.25" customHeight="1"/>
    <row r="38847" ht="14.25" customHeight="1"/>
    <row r="38848" ht="14.25" customHeight="1"/>
    <row r="38849" ht="14.25" customHeight="1"/>
    <row r="38850" ht="14.25" customHeight="1"/>
    <row r="38851" ht="14.25" customHeight="1"/>
    <row r="38852" ht="14.25" customHeight="1"/>
    <row r="38853" ht="14.25" customHeight="1"/>
    <row r="38854" ht="14.25" customHeight="1"/>
    <row r="38855" ht="14.25" customHeight="1"/>
    <row r="38856" ht="14.25" customHeight="1"/>
    <row r="38857" ht="14.25" customHeight="1"/>
    <row r="38858" ht="14.25" customHeight="1"/>
    <row r="38859" ht="14.25" customHeight="1"/>
    <row r="38860" ht="14.25" customHeight="1"/>
    <row r="38861" ht="14.25" customHeight="1"/>
    <row r="38862" ht="14.25" customHeight="1"/>
    <row r="38863" ht="14.25" customHeight="1"/>
    <row r="38864" ht="14.25" customHeight="1"/>
    <row r="38865" ht="14.25" customHeight="1"/>
    <row r="38866" ht="14.25" customHeight="1"/>
    <row r="38867" ht="14.25" customHeight="1"/>
    <row r="38868" ht="14.25" customHeight="1"/>
    <row r="38869" ht="14.25" customHeight="1"/>
    <row r="38870" ht="14.25" customHeight="1"/>
    <row r="38871" ht="14.25" customHeight="1"/>
    <row r="38872" ht="14.25" customHeight="1"/>
    <row r="38873" ht="14.25" customHeight="1"/>
    <row r="38874" ht="14.25" customHeight="1"/>
    <row r="38875" ht="14.25" customHeight="1"/>
    <row r="38876" ht="14.25" customHeight="1"/>
    <row r="38877" ht="14.25" customHeight="1"/>
    <row r="38878" ht="14.25" customHeight="1"/>
    <row r="38879" ht="14.25" customHeight="1"/>
    <row r="38880" ht="14.25" customHeight="1"/>
    <row r="38881" ht="14.25" customHeight="1"/>
    <row r="38882" ht="14.25" customHeight="1"/>
    <row r="38883" ht="14.25" customHeight="1"/>
    <row r="38884" ht="14.25" customHeight="1"/>
    <row r="38885" ht="14.25" customHeight="1"/>
    <row r="38886" ht="14.25" customHeight="1"/>
    <row r="38887" ht="14.25" customHeight="1"/>
    <row r="38888" ht="14.25" customHeight="1"/>
    <row r="38889" ht="14.25" customHeight="1"/>
    <row r="38890" ht="14.25" customHeight="1"/>
    <row r="38891" ht="14.25" customHeight="1"/>
    <row r="38892" ht="14.25" customHeight="1"/>
    <row r="38893" ht="14.25" customHeight="1"/>
    <row r="38894" ht="14.25" customHeight="1"/>
    <row r="38895" ht="14.25" customHeight="1"/>
    <row r="38896" ht="14.25" customHeight="1"/>
    <row r="38897" ht="14.25" customHeight="1"/>
    <row r="38898" ht="14.25" customHeight="1"/>
    <row r="38899" ht="14.25" customHeight="1"/>
    <row r="38900" ht="14.25" customHeight="1"/>
    <row r="38901" ht="14.25" customHeight="1"/>
    <row r="38902" ht="14.25" customHeight="1"/>
    <row r="38903" ht="14.25" customHeight="1"/>
    <row r="38904" ht="14.25" customHeight="1"/>
    <row r="38905" ht="14.25" customHeight="1"/>
    <row r="38906" ht="14.25" customHeight="1"/>
    <row r="38907" ht="14.25" customHeight="1"/>
    <row r="38908" ht="14.25" customHeight="1"/>
    <row r="38909" ht="14.25" customHeight="1"/>
    <row r="38910" ht="14.25" customHeight="1"/>
    <row r="38911" ht="14.25" customHeight="1"/>
    <row r="38912" ht="14.25" customHeight="1"/>
    <row r="38913" ht="14.25" customHeight="1"/>
    <row r="38914" ht="14.25" customHeight="1"/>
    <row r="38915" ht="14.25" customHeight="1"/>
    <row r="38916" ht="14.25" customHeight="1"/>
    <row r="38917" ht="14.25" customHeight="1"/>
    <row r="38918" ht="14.25" customHeight="1"/>
    <row r="38919" ht="14.25" customHeight="1"/>
    <row r="38920" ht="14.25" customHeight="1"/>
    <row r="38921" ht="14.25" customHeight="1"/>
    <row r="38922" ht="14.25" customHeight="1"/>
    <row r="38923" ht="14.25" customHeight="1"/>
    <row r="38924" ht="14.25" customHeight="1"/>
    <row r="38925" ht="14.25" customHeight="1"/>
    <row r="38926" ht="14.25" customHeight="1"/>
    <row r="38927" ht="14.25" customHeight="1"/>
    <row r="38928" ht="14.25" customHeight="1"/>
    <row r="38929" ht="14.25" customHeight="1"/>
    <row r="38930" ht="14.25" customHeight="1"/>
    <row r="38931" ht="14.25" customHeight="1"/>
    <row r="38932" ht="14.25" customHeight="1"/>
    <row r="38933" ht="14.25" customHeight="1"/>
    <row r="38934" ht="14.25" customHeight="1"/>
    <row r="38935" ht="14.25" customHeight="1"/>
    <row r="38936" ht="14.25" customHeight="1"/>
    <row r="38937" ht="14.25" customHeight="1"/>
    <row r="38938" ht="14.25" customHeight="1"/>
    <row r="38939" ht="14.25" customHeight="1"/>
    <row r="38940" ht="14.25" customHeight="1"/>
    <row r="38941" ht="14.25" customHeight="1"/>
    <row r="38942" ht="14.25" customHeight="1"/>
    <row r="38943" ht="14.25" customHeight="1"/>
    <row r="38944" ht="14.25" customHeight="1"/>
    <row r="38945" ht="14.25" customHeight="1"/>
    <row r="38946" ht="14.25" customHeight="1"/>
    <row r="38947" ht="14.25" customHeight="1"/>
    <row r="38948" ht="14.25" customHeight="1"/>
    <row r="38949" ht="14.25" customHeight="1"/>
    <row r="38950" ht="14.25" customHeight="1"/>
    <row r="38951" ht="14.25" customHeight="1"/>
    <row r="38952" ht="14.25" customHeight="1"/>
    <row r="38953" ht="14.25" customHeight="1"/>
    <row r="38954" ht="14.25" customHeight="1"/>
    <row r="38955" ht="14.25" customHeight="1"/>
    <row r="38956" ht="14.25" customHeight="1"/>
    <row r="38957" ht="14.25" customHeight="1"/>
    <row r="38958" ht="14.25" customHeight="1"/>
    <row r="38959" ht="14.25" customHeight="1"/>
    <row r="38960" ht="14.25" customHeight="1"/>
    <row r="38961" ht="14.25" customHeight="1"/>
    <row r="38962" ht="14.25" customHeight="1"/>
    <row r="38963" ht="14.25" customHeight="1"/>
    <row r="38964" ht="14.25" customHeight="1"/>
    <row r="38965" ht="14.25" customHeight="1"/>
    <row r="38966" ht="14.25" customHeight="1"/>
    <row r="38967" ht="14.25" customHeight="1"/>
    <row r="38968" ht="14.25" customHeight="1"/>
    <row r="38969" ht="14.25" customHeight="1"/>
    <row r="38970" ht="14.25" customHeight="1"/>
    <row r="38971" ht="14.25" customHeight="1"/>
    <row r="38972" ht="14.25" customHeight="1"/>
    <row r="38973" ht="14.25" customHeight="1"/>
    <row r="38974" ht="14.25" customHeight="1"/>
    <row r="38975" ht="14.25" customHeight="1"/>
    <row r="38976" ht="14.25" customHeight="1"/>
    <row r="38977" ht="14.25" customHeight="1"/>
    <row r="38978" ht="14.25" customHeight="1"/>
    <row r="38979" ht="14.25" customHeight="1"/>
    <row r="38980" ht="14.25" customHeight="1"/>
    <row r="38981" ht="14.25" customHeight="1"/>
    <row r="38982" ht="14.25" customHeight="1"/>
    <row r="38983" ht="14.25" customHeight="1"/>
    <row r="38984" ht="14.25" customHeight="1"/>
    <row r="38985" ht="14.25" customHeight="1"/>
    <row r="38986" ht="14.25" customHeight="1"/>
    <row r="38987" ht="14.25" customHeight="1"/>
    <row r="38988" ht="14.25" customHeight="1"/>
    <row r="38989" ht="14.25" customHeight="1"/>
    <row r="38990" ht="14.25" customHeight="1"/>
    <row r="38991" ht="14.25" customHeight="1"/>
    <row r="38992" ht="14.25" customHeight="1"/>
    <row r="38993" ht="14.25" customHeight="1"/>
    <row r="38994" ht="14.25" customHeight="1"/>
    <row r="38995" ht="14.25" customHeight="1"/>
    <row r="38996" ht="14.25" customHeight="1"/>
    <row r="38997" ht="14.25" customHeight="1"/>
    <row r="38998" ht="14.25" customHeight="1"/>
    <row r="38999" ht="14.25" customHeight="1"/>
    <row r="39000" ht="14.25" customHeight="1"/>
    <row r="39001" ht="14.25" customHeight="1"/>
    <row r="39002" ht="14.25" customHeight="1"/>
    <row r="39003" ht="14.25" customHeight="1"/>
    <row r="39004" ht="14.25" customHeight="1"/>
    <row r="39005" ht="14.25" customHeight="1"/>
    <row r="39006" ht="14.25" customHeight="1"/>
    <row r="39007" ht="14.25" customHeight="1"/>
    <row r="39008" ht="14.25" customHeight="1"/>
    <row r="39009" ht="14.25" customHeight="1"/>
    <row r="39010" ht="14.25" customHeight="1"/>
    <row r="39011" ht="14.25" customHeight="1"/>
    <row r="39012" ht="14.25" customHeight="1"/>
    <row r="39013" ht="14.25" customHeight="1"/>
    <row r="39014" ht="14.25" customHeight="1"/>
    <row r="39015" ht="14.25" customHeight="1"/>
    <row r="39016" ht="14.25" customHeight="1"/>
    <row r="39017" ht="14.25" customHeight="1"/>
    <row r="39018" ht="14.25" customHeight="1"/>
    <row r="39019" ht="14.25" customHeight="1"/>
    <row r="39020" ht="14.25" customHeight="1"/>
    <row r="39021" ht="14.25" customHeight="1"/>
    <row r="39022" ht="14.25" customHeight="1"/>
    <row r="39023" ht="14.25" customHeight="1"/>
    <row r="39024" ht="14.25" customHeight="1"/>
    <row r="39025" ht="14.25" customHeight="1"/>
    <row r="39026" ht="14.25" customHeight="1"/>
    <row r="39027" ht="14.25" customHeight="1"/>
    <row r="39028" ht="14.25" customHeight="1"/>
    <row r="39029" ht="14.25" customHeight="1"/>
    <row r="39030" ht="14.25" customHeight="1"/>
    <row r="39031" ht="14.25" customHeight="1"/>
    <row r="39032" ht="14.25" customHeight="1"/>
    <row r="39033" ht="14.25" customHeight="1"/>
    <row r="39034" ht="14.25" customHeight="1"/>
    <row r="39035" ht="14.25" customHeight="1"/>
    <row r="39036" ht="14.25" customHeight="1"/>
    <row r="39037" ht="14.25" customHeight="1"/>
    <row r="39038" ht="14.25" customHeight="1"/>
    <row r="39039" ht="14.25" customHeight="1"/>
    <row r="39040" ht="14.25" customHeight="1"/>
    <row r="39041" ht="14.25" customHeight="1"/>
    <row r="39042" ht="14.25" customHeight="1"/>
    <row r="39043" ht="14.25" customHeight="1"/>
    <row r="39044" ht="14.25" customHeight="1"/>
    <row r="39045" ht="14.25" customHeight="1"/>
    <row r="39046" ht="14.25" customHeight="1"/>
    <row r="39047" ht="14.25" customHeight="1"/>
    <row r="39048" ht="14.25" customHeight="1"/>
    <row r="39049" ht="14.25" customHeight="1"/>
    <row r="39050" ht="14.25" customHeight="1"/>
    <row r="39051" ht="14.25" customHeight="1"/>
    <row r="39052" ht="14.25" customHeight="1"/>
    <row r="39053" ht="14.25" customHeight="1"/>
    <row r="39054" ht="14.25" customHeight="1"/>
    <row r="39055" ht="14.25" customHeight="1"/>
    <row r="39056" ht="14.25" customHeight="1"/>
    <row r="39057" ht="14.25" customHeight="1"/>
    <row r="39058" ht="14.25" customHeight="1"/>
    <row r="39059" ht="14.25" customHeight="1"/>
    <row r="39060" ht="14.25" customHeight="1"/>
    <row r="39061" ht="14.25" customHeight="1"/>
    <row r="39062" ht="14.25" customHeight="1"/>
    <row r="39063" ht="14.25" customHeight="1"/>
    <row r="39064" ht="14.25" customHeight="1"/>
    <row r="39065" ht="14.25" customHeight="1"/>
    <row r="39066" ht="14.25" customHeight="1"/>
    <row r="39067" ht="14.25" customHeight="1"/>
    <row r="39068" ht="14.25" customHeight="1"/>
    <row r="39069" ht="14.25" customHeight="1"/>
    <row r="39070" ht="14.25" customHeight="1"/>
    <row r="39071" ht="14.25" customHeight="1"/>
    <row r="39072" ht="14.25" customHeight="1"/>
    <row r="39073" ht="14.25" customHeight="1"/>
    <row r="39074" ht="14.25" customHeight="1"/>
    <row r="39075" ht="14.25" customHeight="1"/>
    <row r="39076" ht="14.25" customHeight="1"/>
    <row r="39077" ht="14.25" customHeight="1"/>
    <row r="39078" ht="14.25" customHeight="1"/>
    <row r="39079" ht="14.25" customHeight="1"/>
    <row r="39080" ht="14.25" customHeight="1"/>
    <row r="39081" ht="14.25" customHeight="1"/>
    <row r="39082" ht="14.25" customHeight="1"/>
    <row r="39083" ht="14.25" customHeight="1"/>
    <row r="39084" ht="14.25" customHeight="1"/>
    <row r="39085" ht="14.25" customHeight="1"/>
    <row r="39086" ht="14.25" customHeight="1"/>
    <row r="39087" ht="14.25" customHeight="1"/>
    <row r="39088" ht="14.25" customHeight="1"/>
    <row r="39089" ht="14.25" customHeight="1"/>
    <row r="39090" ht="14.25" customHeight="1"/>
    <row r="39091" ht="14.25" customHeight="1"/>
    <row r="39092" ht="14.25" customHeight="1"/>
    <row r="39093" ht="14.25" customHeight="1"/>
    <row r="39094" ht="14.25" customHeight="1"/>
    <row r="39095" ht="14.25" customHeight="1"/>
    <row r="39096" ht="14.25" customHeight="1"/>
    <row r="39097" ht="14.25" customHeight="1"/>
    <row r="39098" ht="14.25" customHeight="1"/>
    <row r="39099" ht="14.25" customHeight="1"/>
    <row r="39100" ht="14.25" customHeight="1"/>
    <row r="39101" ht="14.25" customHeight="1"/>
    <row r="39102" ht="14.25" customHeight="1"/>
    <row r="39103" ht="14.25" customHeight="1"/>
    <row r="39104" ht="14.25" customHeight="1"/>
    <row r="39105" ht="14.25" customHeight="1"/>
    <row r="39106" ht="14.25" customHeight="1"/>
    <row r="39107" ht="14.25" customHeight="1"/>
    <row r="39108" ht="14.25" customHeight="1"/>
    <row r="39109" ht="14.25" customHeight="1"/>
    <row r="39110" ht="14.25" customHeight="1"/>
    <row r="39111" ht="14.25" customHeight="1"/>
    <row r="39112" ht="14.25" customHeight="1"/>
    <row r="39113" ht="14.25" customHeight="1"/>
    <row r="39114" ht="14.25" customHeight="1"/>
    <row r="39115" ht="14.25" customHeight="1"/>
    <row r="39116" ht="14.25" customHeight="1"/>
    <row r="39117" ht="14.25" customHeight="1"/>
    <row r="39118" ht="14.25" customHeight="1"/>
    <row r="39119" ht="14.25" customHeight="1"/>
    <row r="39120" ht="14.25" customHeight="1"/>
    <row r="39121" ht="14.25" customHeight="1"/>
    <row r="39122" ht="14.25" customHeight="1"/>
    <row r="39123" ht="14.25" customHeight="1"/>
    <row r="39124" ht="14.25" customHeight="1"/>
    <row r="39125" ht="14.25" customHeight="1"/>
    <row r="39126" ht="14.25" customHeight="1"/>
    <row r="39127" ht="14.25" customHeight="1"/>
    <row r="39128" ht="14.25" customHeight="1"/>
    <row r="39129" ht="14.25" customHeight="1"/>
    <row r="39130" ht="14.25" customHeight="1"/>
    <row r="39131" ht="14.25" customHeight="1"/>
    <row r="39132" ht="14.25" customHeight="1"/>
    <row r="39133" ht="14.25" customHeight="1"/>
    <row r="39134" ht="14.25" customHeight="1"/>
    <row r="39135" ht="14.25" customHeight="1"/>
    <row r="39136" ht="14.25" customHeight="1"/>
    <row r="39137" ht="14.25" customHeight="1"/>
    <row r="39138" ht="14.25" customHeight="1"/>
    <row r="39139" ht="14.25" customHeight="1"/>
    <row r="39140" ht="14.25" customHeight="1"/>
    <row r="39141" ht="14.25" customHeight="1"/>
    <row r="39142" ht="14.25" customHeight="1"/>
    <row r="39143" ht="14.25" customHeight="1"/>
    <row r="39144" ht="14.25" customHeight="1"/>
    <row r="39145" ht="14.25" customHeight="1"/>
    <row r="39146" ht="14.25" customHeight="1"/>
    <row r="39147" ht="14.25" customHeight="1"/>
    <row r="39148" ht="14.25" customHeight="1"/>
    <row r="39149" ht="14.25" customHeight="1"/>
    <row r="39150" ht="14.25" customHeight="1"/>
    <row r="39151" ht="14.25" customHeight="1"/>
    <row r="39152" ht="14.25" customHeight="1"/>
    <row r="39153" ht="14.25" customHeight="1"/>
    <row r="39154" ht="14.25" customHeight="1"/>
    <row r="39155" ht="14.25" customHeight="1"/>
    <row r="39156" ht="14.25" customHeight="1"/>
    <row r="39157" ht="14.25" customHeight="1"/>
    <row r="39158" ht="14.25" customHeight="1"/>
    <row r="39159" ht="14.25" customHeight="1"/>
    <row r="39160" ht="14.25" customHeight="1"/>
    <row r="39161" ht="14.25" customHeight="1"/>
    <row r="39162" ht="14.25" customHeight="1"/>
    <row r="39163" ht="14.25" customHeight="1"/>
    <row r="39164" ht="14.25" customHeight="1"/>
    <row r="39165" ht="14.25" customHeight="1"/>
    <row r="39166" ht="14.25" customHeight="1"/>
    <row r="39167" ht="14.25" customHeight="1"/>
    <row r="39168" ht="14.25" customHeight="1"/>
    <row r="39169" ht="14.25" customHeight="1"/>
    <row r="39170" ht="14.25" customHeight="1"/>
    <row r="39171" ht="14.25" customHeight="1"/>
    <row r="39172" ht="14.25" customHeight="1"/>
    <row r="39173" ht="14.25" customHeight="1"/>
    <row r="39174" ht="14.25" customHeight="1"/>
    <row r="39175" ht="14.25" customHeight="1"/>
    <row r="39176" ht="14.25" customHeight="1"/>
    <row r="39177" ht="14.25" customHeight="1"/>
    <row r="39178" ht="14.25" customHeight="1"/>
    <row r="39179" ht="14.25" customHeight="1"/>
    <row r="39180" ht="14.25" customHeight="1"/>
    <row r="39181" ht="14.25" customHeight="1"/>
    <row r="39182" ht="14.25" customHeight="1"/>
    <row r="39183" ht="14.25" customHeight="1"/>
    <row r="39184" ht="14.25" customHeight="1"/>
    <row r="39185" ht="14.25" customHeight="1"/>
    <row r="39186" ht="14.25" customHeight="1"/>
    <row r="39187" ht="14.25" customHeight="1"/>
    <row r="39188" ht="14.25" customHeight="1"/>
    <row r="39189" ht="14.25" customHeight="1"/>
    <row r="39190" ht="14.25" customHeight="1"/>
    <row r="39191" ht="14.25" customHeight="1"/>
    <row r="39192" ht="14.25" customHeight="1"/>
    <row r="39193" ht="14.25" customHeight="1"/>
    <row r="39194" ht="14.25" customHeight="1"/>
    <row r="39195" ht="14.25" customHeight="1"/>
    <row r="39196" ht="14.25" customHeight="1"/>
    <row r="39197" ht="14.25" customHeight="1"/>
    <row r="39198" ht="14.25" customHeight="1"/>
    <row r="39199" ht="14.25" customHeight="1"/>
    <row r="39200" ht="14.25" customHeight="1"/>
    <row r="39201" ht="14.25" customHeight="1"/>
    <row r="39202" ht="14.25" customHeight="1"/>
    <row r="39203" ht="14.25" customHeight="1"/>
    <row r="39204" ht="14.25" customHeight="1"/>
    <row r="39205" ht="14.25" customHeight="1"/>
    <row r="39206" ht="14.25" customHeight="1"/>
    <row r="39207" ht="14.25" customHeight="1"/>
    <row r="39208" ht="14.25" customHeight="1"/>
    <row r="39209" ht="14.25" customHeight="1"/>
    <row r="39210" ht="14.25" customHeight="1"/>
    <row r="39211" ht="14.25" customHeight="1"/>
    <row r="39212" ht="14.25" customHeight="1"/>
    <row r="39213" ht="14.25" customHeight="1"/>
    <row r="39214" ht="14.25" customHeight="1"/>
    <row r="39215" ht="14.25" customHeight="1"/>
    <row r="39216" ht="14.25" customHeight="1"/>
    <row r="39217" ht="14.25" customHeight="1"/>
    <row r="39218" ht="14.25" customHeight="1"/>
    <row r="39219" ht="14.25" customHeight="1"/>
    <row r="39220" ht="14.25" customHeight="1"/>
    <row r="39221" ht="14.25" customHeight="1"/>
    <row r="39222" ht="14.25" customHeight="1"/>
    <row r="39223" ht="14.25" customHeight="1"/>
    <row r="39224" ht="14.25" customHeight="1"/>
    <row r="39225" ht="14.25" customHeight="1"/>
    <row r="39226" ht="14.25" customHeight="1"/>
    <row r="39227" ht="14.25" customHeight="1"/>
    <row r="39228" ht="14.25" customHeight="1"/>
    <row r="39229" ht="14.25" customHeight="1"/>
    <row r="39230" ht="14.25" customHeight="1"/>
    <row r="39231" ht="14.25" customHeight="1"/>
    <row r="39232" ht="14.25" customHeight="1"/>
    <row r="39233" ht="14.25" customHeight="1"/>
    <row r="39234" ht="14.25" customHeight="1"/>
    <row r="39235" ht="14.25" customHeight="1"/>
    <row r="39236" ht="14.25" customHeight="1"/>
    <row r="39237" ht="14.25" customHeight="1"/>
    <row r="39238" ht="14.25" customHeight="1"/>
    <row r="39239" ht="14.25" customHeight="1"/>
    <row r="39240" ht="14.25" customHeight="1"/>
    <row r="39241" ht="14.25" customHeight="1"/>
    <row r="39242" ht="14.25" customHeight="1"/>
    <row r="39243" ht="14.25" customHeight="1"/>
    <row r="39244" ht="14.25" customHeight="1"/>
    <row r="39245" ht="14.25" customHeight="1"/>
    <row r="39246" ht="14.25" customHeight="1"/>
    <row r="39247" ht="14.25" customHeight="1"/>
    <row r="39248" ht="14.25" customHeight="1"/>
    <row r="39249" ht="14.25" customHeight="1"/>
    <row r="39250" ht="14.25" customHeight="1"/>
    <row r="39251" ht="14.25" customHeight="1"/>
    <row r="39252" ht="14.25" customHeight="1"/>
    <row r="39253" ht="14.25" customHeight="1"/>
    <row r="39254" ht="14.25" customHeight="1"/>
    <row r="39255" ht="14.25" customHeight="1"/>
    <row r="39256" ht="14.25" customHeight="1"/>
    <row r="39257" ht="14.25" customHeight="1"/>
    <row r="39258" ht="14.25" customHeight="1"/>
    <row r="39259" ht="14.25" customHeight="1"/>
    <row r="39260" ht="14.25" customHeight="1"/>
    <row r="39261" ht="14.25" customHeight="1"/>
    <row r="39262" ht="14.25" customHeight="1"/>
    <row r="39263" ht="14.25" customHeight="1"/>
    <row r="39264" ht="14.25" customHeight="1"/>
    <row r="39265" ht="14.25" customHeight="1"/>
    <row r="39266" ht="14.25" customHeight="1"/>
    <row r="39267" ht="14.25" customHeight="1"/>
    <row r="39268" ht="14.25" customHeight="1"/>
    <row r="39269" ht="14.25" customHeight="1"/>
    <row r="39270" ht="14.25" customHeight="1"/>
    <row r="39271" ht="14.25" customHeight="1"/>
    <row r="39272" ht="14.25" customHeight="1"/>
    <row r="39273" ht="14.25" customHeight="1"/>
    <row r="39274" ht="14.25" customHeight="1"/>
    <row r="39275" ht="14.25" customHeight="1"/>
    <row r="39276" ht="14.25" customHeight="1"/>
    <row r="39277" ht="14.25" customHeight="1"/>
    <row r="39278" ht="14.25" customHeight="1"/>
    <row r="39279" ht="14.25" customHeight="1"/>
    <row r="39280" ht="14.25" customHeight="1"/>
    <row r="39281" ht="14.25" customHeight="1"/>
    <row r="39282" ht="14.25" customHeight="1"/>
    <row r="39283" ht="14.25" customHeight="1"/>
    <row r="39284" ht="14.25" customHeight="1"/>
    <row r="39285" ht="14.25" customHeight="1"/>
    <row r="39286" ht="14.25" customHeight="1"/>
    <row r="39287" ht="14.25" customHeight="1"/>
    <row r="39288" ht="14.25" customHeight="1"/>
    <row r="39289" ht="14.25" customHeight="1"/>
    <row r="39290" ht="14.25" customHeight="1"/>
    <row r="39291" ht="14.25" customHeight="1"/>
    <row r="39292" ht="14.25" customHeight="1"/>
    <row r="39293" ht="14.25" customHeight="1"/>
    <row r="39294" ht="14.25" customHeight="1"/>
    <row r="39295" ht="14.25" customHeight="1"/>
    <row r="39296" ht="14.25" customHeight="1"/>
    <row r="39297" ht="14.25" customHeight="1"/>
    <row r="39298" ht="14.25" customHeight="1"/>
    <row r="39299" ht="14.25" customHeight="1"/>
    <row r="39300" ht="14.25" customHeight="1"/>
    <row r="39301" ht="14.25" customHeight="1"/>
    <row r="39302" ht="14.25" customHeight="1"/>
    <row r="39303" ht="14.25" customHeight="1"/>
    <row r="39304" ht="14.25" customHeight="1"/>
    <row r="39305" ht="14.25" customHeight="1"/>
    <row r="39306" ht="14.25" customHeight="1"/>
    <row r="39307" ht="14.25" customHeight="1"/>
    <row r="39308" ht="14.25" customHeight="1"/>
    <row r="39309" ht="14.25" customHeight="1"/>
    <row r="39310" ht="14.25" customHeight="1"/>
    <row r="39311" ht="14.25" customHeight="1"/>
    <row r="39312" ht="14.25" customHeight="1"/>
    <row r="39313" ht="14.25" customHeight="1"/>
    <row r="39314" ht="14.25" customHeight="1"/>
    <row r="39315" ht="14.25" customHeight="1"/>
    <row r="39316" ht="14.25" customHeight="1"/>
    <row r="39317" ht="14.25" customHeight="1"/>
    <row r="39318" ht="14.25" customHeight="1"/>
    <row r="39319" ht="14.25" customHeight="1"/>
    <row r="39320" ht="14.25" customHeight="1"/>
    <row r="39321" ht="14.25" customHeight="1"/>
    <row r="39322" ht="14.25" customHeight="1"/>
    <row r="39323" ht="14.25" customHeight="1"/>
    <row r="39324" ht="14.25" customHeight="1"/>
    <row r="39325" ht="14.25" customHeight="1"/>
    <row r="39326" ht="14.25" customHeight="1"/>
    <row r="39327" ht="14.25" customHeight="1"/>
    <row r="39328" ht="14.25" customHeight="1"/>
    <row r="39329" ht="14.25" customHeight="1"/>
    <row r="39330" ht="14.25" customHeight="1"/>
    <row r="39331" ht="14.25" customHeight="1"/>
    <row r="39332" ht="14.25" customHeight="1"/>
    <row r="39333" ht="14.25" customHeight="1"/>
    <row r="39334" ht="14.25" customHeight="1"/>
    <row r="39335" ht="14.25" customHeight="1"/>
    <row r="39336" ht="14.25" customHeight="1"/>
    <row r="39337" ht="14.25" customHeight="1"/>
    <row r="39338" ht="14.25" customHeight="1"/>
    <row r="39339" ht="14.25" customHeight="1"/>
    <row r="39340" ht="14.25" customHeight="1"/>
    <row r="39341" ht="14.25" customHeight="1"/>
    <row r="39342" ht="14.25" customHeight="1"/>
    <row r="39343" ht="14.25" customHeight="1"/>
    <row r="39344" ht="14.25" customHeight="1"/>
    <row r="39345" ht="14.25" customHeight="1"/>
    <row r="39346" ht="14.25" customHeight="1"/>
    <row r="39347" ht="14.25" customHeight="1"/>
    <row r="39348" ht="14.25" customHeight="1"/>
    <row r="39349" ht="14.25" customHeight="1"/>
    <row r="39350" ht="14.25" customHeight="1"/>
    <row r="39351" ht="14.25" customHeight="1"/>
    <row r="39352" ht="14.25" customHeight="1"/>
    <row r="39353" ht="14.25" customHeight="1"/>
    <row r="39354" ht="14.25" customHeight="1"/>
    <row r="39355" ht="14.25" customHeight="1"/>
    <row r="39356" ht="14.25" customHeight="1"/>
    <row r="39357" ht="14.25" customHeight="1"/>
    <row r="39358" ht="14.25" customHeight="1"/>
    <row r="39359" ht="14.25" customHeight="1"/>
    <row r="39360" ht="14.25" customHeight="1"/>
    <row r="39361" ht="14.25" customHeight="1"/>
    <row r="39362" ht="14.25" customHeight="1"/>
    <row r="39363" ht="14.25" customHeight="1"/>
    <row r="39364" ht="14.25" customHeight="1"/>
    <row r="39365" ht="14.25" customHeight="1"/>
    <row r="39366" ht="14.25" customHeight="1"/>
    <row r="39367" ht="14.25" customHeight="1"/>
    <row r="39368" ht="14.25" customHeight="1"/>
    <row r="39369" ht="14.25" customHeight="1"/>
    <row r="39370" ht="14.25" customHeight="1"/>
    <row r="39371" ht="14.25" customHeight="1"/>
    <row r="39372" ht="14.25" customHeight="1"/>
    <row r="39373" ht="14.25" customHeight="1"/>
    <row r="39374" ht="14.25" customHeight="1"/>
    <row r="39375" ht="14.25" customHeight="1"/>
    <row r="39376" ht="14.25" customHeight="1"/>
    <row r="39377" ht="14.25" customHeight="1"/>
    <row r="39378" ht="14.25" customHeight="1"/>
    <row r="39379" ht="14.25" customHeight="1"/>
    <row r="39380" ht="14.25" customHeight="1"/>
    <row r="39381" ht="14.25" customHeight="1"/>
    <row r="39382" ht="14.25" customHeight="1"/>
    <row r="39383" ht="14.25" customHeight="1"/>
    <row r="39384" ht="14.25" customHeight="1"/>
    <row r="39385" ht="14.25" customHeight="1"/>
    <row r="39386" ht="14.25" customHeight="1"/>
    <row r="39387" ht="14.25" customHeight="1"/>
    <row r="39388" ht="14.25" customHeight="1"/>
    <row r="39389" ht="14.25" customHeight="1"/>
    <row r="39390" ht="14.25" customHeight="1"/>
    <row r="39391" ht="14.25" customHeight="1"/>
    <row r="39392" ht="14.25" customHeight="1"/>
    <row r="39393" ht="14.25" customHeight="1"/>
    <row r="39394" ht="14.25" customHeight="1"/>
    <row r="39395" ht="14.25" customHeight="1"/>
    <row r="39396" ht="14.25" customHeight="1"/>
    <row r="39397" ht="14.25" customHeight="1"/>
    <row r="39398" ht="14.25" customHeight="1"/>
    <row r="39399" ht="14.25" customHeight="1"/>
    <row r="39400" ht="14.25" customHeight="1"/>
    <row r="39401" ht="14.25" customHeight="1"/>
    <row r="39402" ht="14.25" customHeight="1"/>
    <row r="39403" ht="14.25" customHeight="1"/>
    <row r="39404" ht="14.25" customHeight="1"/>
    <row r="39405" ht="14.25" customHeight="1"/>
    <row r="39406" ht="14.25" customHeight="1"/>
    <row r="39407" ht="14.25" customHeight="1"/>
    <row r="39408" ht="14.25" customHeight="1"/>
    <row r="39409" ht="14.25" customHeight="1"/>
    <row r="39410" ht="14.25" customHeight="1"/>
    <row r="39411" ht="14.25" customHeight="1"/>
    <row r="39412" ht="14.25" customHeight="1"/>
    <row r="39413" ht="14.25" customHeight="1"/>
    <row r="39414" ht="14.25" customHeight="1"/>
    <row r="39415" ht="14.25" customHeight="1"/>
    <row r="39416" ht="14.25" customHeight="1"/>
    <row r="39417" ht="14.25" customHeight="1"/>
    <row r="39418" ht="14.25" customHeight="1"/>
    <row r="39419" ht="14.25" customHeight="1"/>
    <row r="39420" ht="14.25" customHeight="1"/>
    <row r="39421" ht="14.25" customHeight="1"/>
    <row r="39422" ht="14.25" customHeight="1"/>
    <row r="39423" ht="14.25" customHeight="1"/>
    <row r="39424" ht="14.25" customHeight="1"/>
    <row r="39425" ht="14.25" customHeight="1"/>
    <row r="39426" ht="14.25" customHeight="1"/>
    <row r="39427" ht="14.25" customHeight="1"/>
    <row r="39428" ht="14.25" customHeight="1"/>
    <row r="39429" ht="14.25" customHeight="1"/>
    <row r="39430" ht="14.25" customHeight="1"/>
    <row r="39431" ht="14.25" customHeight="1"/>
    <row r="39432" ht="14.25" customHeight="1"/>
    <row r="39433" ht="14.25" customHeight="1"/>
    <row r="39434" ht="14.25" customHeight="1"/>
    <row r="39435" ht="14.25" customHeight="1"/>
    <row r="39436" ht="14.25" customHeight="1"/>
    <row r="39437" ht="14.25" customHeight="1"/>
    <row r="39438" ht="14.25" customHeight="1"/>
    <row r="39439" ht="14.25" customHeight="1"/>
    <row r="39440" ht="14.25" customHeight="1"/>
    <row r="39441" ht="14.25" customHeight="1"/>
    <row r="39442" ht="14.25" customHeight="1"/>
    <row r="39443" ht="14.25" customHeight="1"/>
    <row r="39444" ht="14.25" customHeight="1"/>
    <row r="39445" ht="14.25" customHeight="1"/>
    <row r="39446" ht="14.25" customHeight="1"/>
    <row r="39447" ht="14.25" customHeight="1"/>
    <row r="39448" ht="14.25" customHeight="1"/>
    <row r="39449" ht="14.25" customHeight="1"/>
    <row r="39450" ht="14.25" customHeight="1"/>
    <row r="39451" ht="14.25" customHeight="1"/>
    <row r="39452" ht="14.25" customHeight="1"/>
    <row r="39453" ht="14.25" customHeight="1"/>
    <row r="39454" ht="14.25" customHeight="1"/>
    <row r="39455" ht="14.25" customHeight="1"/>
    <row r="39456" ht="14.25" customHeight="1"/>
    <row r="39457" ht="14.25" customHeight="1"/>
    <row r="39458" ht="14.25" customHeight="1"/>
    <row r="39459" ht="14.25" customHeight="1"/>
    <row r="39460" ht="14.25" customHeight="1"/>
    <row r="39461" ht="14.25" customHeight="1"/>
    <row r="39462" ht="14.25" customHeight="1"/>
    <row r="39463" ht="14.25" customHeight="1"/>
    <row r="39464" ht="14.25" customHeight="1"/>
    <row r="39465" ht="14.25" customHeight="1"/>
    <row r="39466" ht="14.25" customHeight="1"/>
    <row r="39467" ht="14.25" customHeight="1"/>
    <row r="39468" ht="14.25" customHeight="1"/>
    <row r="39469" ht="14.25" customHeight="1"/>
    <row r="39470" ht="14.25" customHeight="1"/>
    <row r="39471" ht="14.25" customHeight="1"/>
    <row r="39472" ht="14.25" customHeight="1"/>
    <row r="39473" ht="14.25" customHeight="1"/>
    <row r="39474" ht="14.25" customHeight="1"/>
    <row r="39475" ht="14.25" customHeight="1"/>
    <row r="39476" ht="14.25" customHeight="1"/>
    <row r="39477" ht="14.25" customHeight="1"/>
    <row r="39478" ht="14.25" customHeight="1"/>
    <row r="39479" ht="14.25" customHeight="1"/>
    <row r="39480" ht="14.25" customHeight="1"/>
    <row r="39481" ht="14.25" customHeight="1"/>
    <row r="39482" ht="14.25" customHeight="1"/>
    <row r="39483" ht="14.25" customHeight="1"/>
    <row r="39484" ht="14.25" customHeight="1"/>
    <row r="39485" ht="14.25" customHeight="1"/>
    <row r="39486" ht="14.25" customHeight="1"/>
    <row r="39487" ht="14.25" customHeight="1"/>
    <row r="39488" ht="14.25" customHeight="1"/>
    <row r="39489" ht="14.25" customHeight="1"/>
    <row r="39490" ht="14.25" customHeight="1"/>
    <row r="39491" ht="14.25" customHeight="1"/>
    <row r="39492" ht="14.25" customHeight="1"/>
    <row r="39493" ht="14.25" customHeight="1"/>
    <row r="39494" ht="14.25" customHeight="1"/>
    <row r="39495" ht="14.25" customHeight="1"/>
    <row r="39496" ht="14.25" customHeight="1"/>
    <row r="39497" ht="14.25" customHeight="1"/>
    <row r="39498" ht="14.25" customHeight="1"/>
    <row r="39499" ht="14.25" customHeight="1"/>
    <row r="39500" ht="14.25" customHeight="1"/>
    <row r="39501" ht="14.25" customHeight="1"/>
    <row r="39502" ht="14.25" customHeight="1"/>
    <row r="39503" ht="14.25" customHeight="1"/>
    <row r="39504" ht="14.25" customHeight="1"/>
    <row r="39505" ht="14.25" customHeight="1"/>
    <row r="39506" ht="14.25" customHeight="1"/>
    <row r="39507" ht="14.25" customHeight="1"/>
    <row r="39508" ht="14.25" customHeight="1"/>
    <row r="39509" ht="14.25" customHeight="1"/>
    <row r="39510" ht="14.25" customHeight="1"/>
    <row r="39511" ht="14.25" customHeight="1"/>
    <row r="39512" ht="14.25" customHeight="1"/>
    <row r="39513" ht="14.25" customHeight="1"/>
    <row r="39514" ht="14.25" customHeight="1"/>
    <row r="39515" ht="14.25" customHeight="1"/>
    <row r="39516" ht="14.25" customHeight="1"/>
    <row r="39517" ht="14.25" customHeight="1"/>
    <row r="39518" ht="14.25" customHeight="1"/>
    <row r="39519" ht="14.25" customHeight="1"/>
    <row r="39520" ht="14.25" customHeight="1"/>
    <row r="39521" ht="14.25" customHeight="1"/>
    <row r="39522" ht="14.25" customHeight="1"/>
    <row r="39523" ht="14.25" customHeight="1"/>
    <row r="39524" ht="14.25" customHeight="1"/>
    <row r="39525" ht="14.25" customHeight="1"/>
    <row r="39526" ht="14.25" customHeight="1"/>
    <row r="39527" ht="14.25" customHeight="1"/>
    <row r="39528" ht="14.25" customHeight="1"/>
    <row r="39529" ht="14.25" customHeight="1"/>
    <row r="39530" ht="14.25" customHeight="1"/>
    <row r="39531" ht="14.25" customHeight="1"/>
    <row r="39532" ht="14.25" customHeight="1"/>
    <row r="39533" ht="14.25" customHeight="1"/>
    <row r="39534" ht="14.25" customHeight="1"/>
    <row r="39535" ht="14.25" customHeight="1"/>
    <row r="39536" ht="14.25" customHeight="1"/>
    <row r="39537" ht="14.25" customHeight="1"/>
    <row r="39538" ht="14.25" customHeight="1"/>
    <row r="39539" ht="14.25" customHeight="1"/>
    <row r="39540" ht="14.25" customHeight="1"/>
    <row r="39541" ht="14.25" customHeight="1"/>
    <row r="39542" ht="14.25" customHeight="1"/>
    <row r="39543" ht="14.25" customHeight="1"/>
    <row r="39544" ht="14.25" customHeight="1"/>
    <row r="39545" ht="14.25" customHeight="1"/>
    <row r="39546" ht="14.25" customHeight="1"/>
    <row r="39547" ht="14.25" customHeight="1"/>
    <row r="39548" ht="14.25" customHeight="1"/>
    <row r="39549" ht="14.25" customHeight="1"/>
    <row r="39550" ht="14.25" customHeight="1"/>
    <row r="39551" ht="14.25" customHeight="1"/>
    <row r="39552" ht="14.25" customHeight="1"/>
    <row r="39553" ht="14.25" customHeight="1"/>
    <row r="39554" ht="14.25" customHeight="1"/>
    <row r="39555" ht="14.25" customHeight="1"/>
    <row r="39556" ht="14.25" customHeight="1"/>
    <row r="39557" ht="14.25" customHeight="1"/>
    <row r="39558" ht="14.25" customHeight="1"/>
    <row r="39559" ht="14.25" customHeight="1"/>
    <row r="39560" ht="14.25" customHeight="1"/>
    <row r="39561" ht="14.25" customHeight="1"/>
    <row r="39562" ht="14.25" customHeight="1"/>
    <row r="39563" ht="14.25" customHeight="1"/>
    <row r="39564" ht="14.25" customHeight="1"/>
    <row r="39565" ht="14.25" customHeight="1"/>
    <row r="39566" ht="14.25" customHeight="1"/>
    <row r="39567" ht="14.25" customHeight="1"/>
    <row r="39568" ht="14.25" customHeight="1"/>
    <row r="39569" ht="14.25" customHeight="1"/>
    <row r="39570" ht="14.25" customHeight="1"/>
    <row r="39571" ht="14.25" customHeight="1"/>
    <row r="39572" ht="14.25" customHeight="1"/>
    <row r="39573" ht="14.25" customHeight="1"/>
    <row r="39574" ht="14.25" customHeight="1"/>
    <row r="39575" ht="14.25" customHeight="1"/>
    <row r="39576" ht="14.25" customHeight="1"/>
    <row r="39577" ht="14.25" customHeight="1"/>
    <row r="39578" ht="14.25" customHeight="1"/>
    <row r="39579" ht="14.25" customHeight="1"/>
    <row r="39580" ht="14.25" customHeight="1"/>
    <row r="39581" ht="14.25" customHeight="1"/>
    <row r="39582" ht="14.25" customHeight="1"/>
    <row r="39583" ht="14.25" customHeight="1"/>
    <row r="39584" ht="14.25" customHeight="1"/>
    <row r="39585" ht="14.25" customHeight="1"/>
    <row r="39586" ht="14.25" customHeight="1"/>
    <row r="39587" ht="14.25" customHeight="1"/>
    <row r="39588" ht="14.25" customHeight="1"/>
    <row r="39589" ht="14.25" customHeight="1"/>
    <row r="39590" ht="14.25" customHeight="1"/>
    <row r="39591" ht="14.25" customHeight="1"/>
    <row r="39592" ht="14.25" customHeight="1"/>
    <row r="39593" ht="14.25" customHeight="1"/>
    <row r="39594" ht="14.25" customHeight="1"/>
    <row r="39595" ht="14.25" customHeight="1"/>
    <row r="39596" ht="14.25" customHeight="1"/>
    <row r="39597" ht="14.25" customHeight="1"/>
    <row r="39598" ht="14.25" customHeight="1"/>
    <row r="39599" ht="14.25" customHeight="1"/>
    <row r="39600" ht="14.25" customHeight="1"/>
    <row r="39601" ht="14.25" customHeight="1"/>
    <row r="39602" ht="14.25" customHeight="1"/>
    <row r="39603" ht="14.25" customHeight="1"/>
    <row r="39604" ht="14.25" customHeight="1"/>
    <row r="39605" ht="14.25" customHeight="1"/>
    <row r="39606" ht="14.25" customHeight="1"/>
    <row r="39607" ht="14.25" customHeight="1"/>
    <row r="39608" ht="14.25" customHeight="1"/>
    <row r="39609" ht="14.25" customHeight="1"/>
    <row r="39610" ht="14.25" customHeight="1"/>
    <row r="39611" ht="14.25" customHeight="1"/>
    <row r="39612" ht="14.25" customHeight="1"/>
    <row r="39613" ht="14.25" customHeight="1"/>
    <row r="39614" ht="14.25" customHeight="1"/>
    <row r="39615" ht="14.25" customHeight="1"/>
    <row r="39616" ht="14.25" customHeight="1"/>
    <row r="39617" ht="14.25" customHeight="1"/>
    <row r="39618" ht="14.25" customHeight="1"/>
    <row r="39619" ht="14.25" customHeight="1"/>
    <row r="39620" ht="14.25" customHeight="1"/>
    <row r="39621" ht="14.25" customHeight="1"/>
    <row r="39622" ht="14.25" customHeight="1"/>
    <row r="39623" ht="14.25" customHeight="1"/>
    <row r="39624" ht="14.25" customHeight="1"/>
    <row r="39625" ht="14.25" customHeight="1"/>
    <row r="39626" ht="14.25" customHeight="1"/>
    <row r="39627" ht="14.25" customHeight="1"/>
    <row r="39628" ht="14.25" customHeight="1"/>
    <row r="39629" ht="14.25" customHeight="1"/>
    <row r="39630" ht="14.25" customHeight="1"/>
    <row r="39631" ht="14.25" customHeight="1"/>
    <row r="39632" ht="14.25" customHeight="1"/>
    <row r="39633" ht="14.25" customHeight="1"/>
    <row r="39634" ht="14.25" customHeight="1"/>
    <row r="39635" ht="14.25" customHeight="1"/>
    <row r="39636" ht="14.25" customHeight="1"/>
    <row r="39637" ht="14.25" customHeight="1"/>
    <row r="39638" ht="14.25" customHeight="1"/>
    <row r="39639" ht="14.25" customHeight="1"/>
    <row r="39640" ht="14.25" customHeight="1"/>
    <row r="39641" ht="14.25" customHeight="1"/>
    <row r="39642" ht="14.25" customHeight="1"/>
    <row r="39643" ht="14.25" customHeight="1"/>
    <row r="39644" ht="14.25" customHeight="1"/>
    <row r="39645" ht="14.25" customHeight="1"/>
    <row r="39646" ht="14.25" customHeight="1"/>
    <row r="39647" ht="14.25" customHeight="1"/>
    <row r="39648" ht="14.25" customHeight="1"/>
    <row r="39649" ht="14.25" customHeight="1"/>
    <row r="39650" ht="14.25" customHeight="1"/>
    <row r="39651" ht="14.25" customHeight="1"/>
    <row r="39652" ht="14.25" customHeight="1"/>
    <row r="39653" ht="14.25" customHeight="1"/>
    <row r="39654" ht="14.25" customHeight="1"/>
    <row r="39655" ht="14.25" customHeight="1"/>
    <row r="39656" ht="14.25" customHeight="1"/>
    <row r="39657" ht="14.25" customHeight="1"/>
    <row r="39658" ht="14.25" customHeight="1"/>
    <row r="39659" ht="14.25" customHeight="1"/>
    <row r="39660" ht="14.25" customHeight="1"/>
    <row r="39661" ht="14.25" customHeight="1"/>
    <row r="39662" ht="14.25" customHeight="1"/>
    <row r="39663" ht="14.25" customHeight="1"/>
    <row r="39664" ht="14.25" customHeight="1"/>
    <row r="39665" ht="14.25" customHeight="1"/>
    <row r="39666" ht="14.25" customHeight="1"/>
    <row r="39667" ht="14.25" customHeight="1"/>
    <row r="39668" ht="14.25" customHeight="1"/>
    <row r="39669" ht="14.25" customHeight="1"/>
    <row r="39670" ht="14.25" customHeight="1"/>
    <row r="39671" ht="14.25" customHeight="1"/>
    <row r="39672" ht="14.25" customHeight="1"/>
    <row r="39673" ht="14.25" customHeight="1"/>
    <row r="39674" ht="14.25" customHeight="1"/>
    <row r="39675" ht="14.25" customHeight="1"/>
    <row r="39676" ht="14.25" customHeight="1"/>
    <row r="39677" ht="14.25" customHeight="1"/>
    <row r="39678" ht="14.25" customHeight="1"/>
    <row r="39679" ht="14.25" customHeight="1"/>
    <row r="39680" ht="14.25" customHeight="1"/>
    <row r="39681" ht="14.25" customHeight="1"/>
    <row r="39682" ht="14.25" customHeight="1"/>
    <row r="39683" ht="14.25" customHeight="1"/>
    <row r="39684" ht="14.25" customHeight="1"/>
    <row r="39685" ht="14.25" customHeight="1"/>
    <row r="39686" ht="14.25" customHeight="1"/>
    <row r="39687" ht="14.25" customHeight="1"/>
    <row r="39688" ht="14.25" customHeight="1"/>
    <row r="39689" ht="14.25" customHeight="1"/>
    <row r="39690" ht="14.25" customHeight="1"/>
    <row r="39691" ht="14.25" customHeight="1"/>
    <row r="39692" ht="14.25" customHeight="1"/>
    <row r="39693" ht="14.25" customHeight="1"/>
    <row r="39694" ht="14.25" customHeight="1"/>
    <row r="39695" ht="14.25" customHeight="1"/>
    <row r="39696" ht="14.25" customHeight="1"/>
    <row r="39697" ht="14.25" customHeight="1"/>
    <row r="39698" ht="14.25" customHeight="1"/>
    <row r="39699" ht="14.25" customHeight="1"/>
    <row r="39700" ht="14.25" customHeight="1"/>
    <row r="39701" ht="14.25" customHeight="1"/>
    <row r="39702" ht="14.25" customHeight="1"/>
    <row r="39703" ht="14.25" customHeight="1"/>
    <row r="39704" ht="14.25" customHeight="1"/>
    <row r="39705" ht="14.25" customHeight="1"/>
    <row r="39706" ht="14.25" customHeight="1"/>
    <row r="39707" ht="14.25" customHeight="1"/>
    <row r="39708" ht="14.25" customHeight="1"/>
    <row r="39709" ht="14.25" customHeight="1"/>
    <row r="39710" ht="14.25" customHeight="1"/>
    <row r="39711" ht="14.25" customHeight="1"/>
    <row r="39712" ht="14.25" customHeight="1"/>
    <row r="39713" ht="14.25" customHeight="1"/>
    <row r="39714" ht="14.25" customHeight="1"/>
    <row r="39715" ht="14.25" customHeight="1"/>
    <row r="39716" ht="14.25" customHeight="1"/>
    <row r="39717" ht="14.25" customHeight="1"/>
    <row r="39718" ht="14.25" customHeight="1"/>
    <row r="39719" ht="14.25" customHeight="1"/>
    <row r="39720" ht="14.25" customHeight="1"/>
    <row r="39721" ht="14.25" customHeight="1"/>
    <row r="39722" ht="14.25" customHeight="1"/>
    <row r="39723" ht="14.25" customHeight="1"/>
    <row r="39724" ht="14.25" customHeight="1"/>
    <row r="39725" ht="14.25" customHeight="1"/>
    <row r="39726" ht="14.25" customHeight="1"/>
    <row r="39727" ht="14.25" customHeight="1"/>
    <row r="39728" ht="14.25" customHeight="1"/>
    <row r="39729" ht="14.25" customHeight="1"/>
    <row r="39730" ht="14.25" customHeight="1"/>
    <row r="39731" ht="14.25" customHeight="1"/>
    <row r="39732" ht="14.25" customHeight="1"/>
    <row r="39733" ht="14.25" customHeight="1"/>
    <row r="39734" ht="14.25" customHeight="1"/>
    <row r="39735" ht="14.25" customHeight="1"/>
    <row r="39736" ht="14.25" customHeight="1"/>
    <row r="39737" ht="14.25" customHeight="1"/>
    <row r="39738" ht="14.25" customHeight="1"/>
    <row r="39739" ht="14.25" customHeight="1"/>
    <row r="39740" ht="14.25" customHeight="1"/>
    <row r="39741" ht="14.25" customHeight="1"/>
    <row r="39742" ht="14.25" customHeight="1"/>
    <row r="39743" ht="14.25" customHeight="1"/>
    <row r="39744" ht="14.25" customHeight="1"/>
    <row r="39745" ht="14.25" customHeight="1"/>
    <row r="39746" ht="14.25" customHeight="1"/>
    <row r="39747" ht="14.25" customHeight="1"/>
    <row r="39748" ht="14.25" customHeight="1"/>
    <row r="39749" ht="14.25" customHeight="1"/>
    <row r="39750" ht="14.25" customHeight="1"/>
    <row r="39751" ht="14.25" customHeight="1"/>
    <row r="39752" ht="14.25" customHeight="1"/>
    <row r="39753" ht="14.25" customHeight="1"/>
    <row r="39754" ht="14.25" customHeight="1"/>
    <row r="39755" ht="14.25" customHeight="1"/>
    <row r="39756" ht="14.25" customHeight="1"/>
    <row r="39757" ht="14.25" customHeight="1"/>
    <row r="39758" ht="14.25" customHeight="1"/>
    <row r="39759" ht="14.25" customHeight="1"/>
    <row r="39760" ht="14.25" customHeight="1"/>
    <row r="39761" ht="14.25" customHeight="1"/>
    <row r="39762" ht="14.25" customHeight="1"/>
    <row r="39763" ht="14.25" customHeight="1"/>
    <row r="39764" ht="14.25" customHeight="1"/>
    <row r="39765" ht="14.25" customHeight="1"/>
    <row r="39766" ht="14.25" customHeight="1"/>
    <row r="39767" ht="14.25" customHeight="1"/>
    <row r="39768" ht="14.25" customHeight="1"/>
    <row r="39769" ht="14.25" customHeight="1"/>
    <row r="39770" ht="14.25" customHeight="1"/>
    <row r="39771" ht="14.25" customHeight="1"/>
    <row r="39772" ht="14.25" customHeight="1"/>
    <row r="39773" ht="14.25" customHeight="1"/>
    <row r="39774" ht="14.25" customHeight="1"/>
    <row r="39775" ht="14.25" customHeight="1"/>
    <row r="39776" ht="14.25" customHeight="1"/>
    <row r="39777" ht="14.25" customHeight="1"/>
    <row r="39778" ht="14.25" customHeight="1"/>
    <row r="39779" ht="14.25" customHeight="1"/>
    <row r="39780" ht="14.25" customHeight="1"/>
    <row r="39781" ht="14.25" customHeight="1"/>
    <row r="39782" ht="14.25" customHeight="1"/>
    <row r="39783" ht="14.25" customHeight="1"/>
    <row r="39784" ht="14.25" customHeight="1"/>
    <row r="39785" ht="14.25" customHeight="1"/>
    <row r="39786" ht="14.25" customHeight="1"/>
    <row r="39787" ht="14.25" customHeight="1"/>
    <row r="39788" ht="14.25" customHeight="1"/>
    <row r="39789" ht="14.25" customHeight="1"/>
    <row r="39790" ht="14.25" customHeight="1"/>
    <row r="39791" ht="14.25" customHeight="1"/>
    <row r="39792" ht="14.25" customHeight="1"/>
    <row r="39793" ht="14.25" customHeight="1"/>
    <row r="39794" ht="14.25" customHeight="1"/>
    <row r="39795" ht="14.25" customHeight="1"/>
    <row r="39796" ht="14.25" customHeight="1"/>
    <row r="39797" ht="14.25" customHeight="1"/>
    <row r="39798" ht="14.25" customHeight="1"/>
    <row r="39799" ht="14.25" customHeight="1"/>
    <row r="39800" ht="14.25" customHeight="1"/>
    <row r="39801" ht="14.25" customHeight="1"/>
    <row r="39802" ht="14.25" customHeight="1"/>
    <row r="39803" ht="14.25" customHeight="1"/>
    <row r="39804" ht="14.25" customHeight="1"/>
    <row r="39805" ht="14.25" customHeight="1"/>
    <row r="39806" ht="14.25" customHeight="1"/>
    <row r="39807" ht="14.25" customHeight="1"/>
    <row r="39808" ht="14.25" customHeight="1"/>
    <row r="39809" ht="14.25" customHeight="1"/>
    <row r="39810" ht="14.25" customHeight="1"/>
    <row r="39811" ht="14.25" customHeight="1"/>
    <row r="39812" ht="14.25" customHeight="1"/>
    <row r="39813" ht="14.25" customHeight="1"/>
    <row r="39814" ht="14.25" customHeight="1"/>
    <row r="39815" ht="14.25" customHeight="1"/>
    <row r="39816" ht="14.25" customHeight="1"/>
    <row r="39817" ht="14.25" customHeight="1"/>
    <row r="39818" ht="14.25" customHeight="1"/>
    <row r="39819" ht="14.25" customHeight="1"/>
    <row r="39820" ht="14.25" customHeight="1"/>
    <row r="39821" ht="14.25" customHeight="1"/>
    <row r="39822" ht="14.25" customHeight="1"/>
    <row r="39823" ht="14.25" customHeight="1"/>
    <row r="39824" ht="14.25" customHeight="1"/>
    <row r="39825" ht="14.25" customHeight="1"/>
    <row r="39826" ht="14.25" customHeight="1"/>
    <row r="39827" ht="14.25" customHeight="1"/>
    <row r="39828" ht="14.25" customHeight="1"/>
    <row r="39829" ht="14.25" customHeight="1"/>
    <row r="39830" ht="14.25" customHeight="1"/>
    <row r="39831" ht="14.25" customHeight="1"/>
    <row r="39832" ht="14.25" customHeight="1"/>
    <row r="39833" ht="14.25" customHeight="1"/>
    <row r="39834" ht="14.25" customHeight="1"/>
    <row r="39835" ht="14.25" customHeight="1"/>
    <row r="39836" ht="14.25" customHeight="1"/>
    <row r="39837" ht="14.25" customHeight="1"/>
    <row r="39838" ht="14.25" customHeight="1"/>
    <row r="39839" ht="14.25" customHeight="1"/>
    <row r="39840" ht="14.25" customHeight="1"/>
    <row r="39841" ht="14.25" customHeight="1"/>
    <row r="39842" ht="14.25" customHeight="1"/>
    <row r="39843" ht="14.25" customHeight="1"/>
    <row r="39844" ht="14.25" customHeight="1"/>
    <row r="39845" ht="14.25" customHeight="1"/>
    <row r="39846" ht="14.25" customHeight="1"/>
    <row r="39847" ht="14.25" customHeight="1"/>
    <row r="39848" ht="14.25" customHeight="1"/>
    <row r="39849" ht="14.25" customHeight="1"/>
    <row r="39850" ht="14.25" customHeight="1"/>
    <row r="39851" ht="14.25" customHeight="1"/>
    <row r="39852" ht="14.25" customHeight="1"/>
    <row r="39853" ht="14.25" customHeight="1"/>
    <row r="39854" ht="14.25" customHeight="1"/>
    <row r="39855" ht="14.25" customHeight="1"/>
    <row r="39856" ht="14.25" customHeight="1"/>
    <row r="39857" ht="14.25" customHeight="1"/>
    <row r="39858" ht="14.25" customHeight="1"/>
    <row r="39859" ht="14.25" customHeight="1"/>
    <row r="39860" ht="14.25" customHeight="1"/>
    <row r="39861" ht="14.25" customHeight="1"/>
    <row r="39862" ht="14.25" customHeight="1"/>
    <row r="39863" ht="14.25" customHeight="1"/>
    <row r="39864" ht="14.25" customHeight="1"/>
    <row r="39865" ht="14.25" customHeight="1"/>
    <row r="39866" ht="14.25" customHeight="1"/>
    <row r="39867" ht="14.25" customHeight="1"/>
    <row r="39868" ht="14.25" customHeight="1"/>
    <row r="39869" ht="14.25" customHeight="1"/>
    <row r="39870" ht="14.25" customHeight="1"/>
    <row r="39871" ht="14.25" customHeight="1"/>
    <row r="39872" ht="14.25" customHeight="1"/>
    <row r="39873" ht="14.25" customHeight="1"/>
    <row r="39874" ht="14.25" customHeight="1"/>
    <row r="39875" ht="14.25" customHeight="1"/>
    <row r="39876" ht="14.25" customHeight="1"/>
    <row r="39877" ht="14.25" customHeight="1"/>
    <row r="39878" ht="14.25" customHeight="1"/>
    <row r="39879" ht="14.25" customHeight="1"/>
    <row r="39880" ht="14.25" customHeight="1"/>
    <row r="39881" ht="14.25" customHeight="1"/>
    <row r="39882" ht="14.25" customHeight="1"/>
    <row r="39883" ht="14.25" customHeight="1"/>
    <row r="39884" ht="14.25" customHeight="1"/>
    <row r="39885" ht="14.25" customHeight="1"/>
    <row r="39886" ht="14.25" customHeight="1"/>
    <row r="39887" ht="14.25" customHeight="1"/>
    <row r="39888" ht="14.25" customHeight="1"/>
    <row r="39889" ht="14.25" customHeight="1"/>
    <row r="39890" ht="14.25" customHeight="1"/>
    <row r="39891" ht="14.25" customHeight="1"/>
    <row r="39892" ht="14.25" customHeight="1"/>
    <row r="39893" ht="14.25" customHeight="1"/>
    <row r="39894" ht="14.25" customHeight="1"/>
    <row r="39895" ht="14.25" customHeight="1"/>
    <row r="39896" ht="14.25" customHeight="1"/>
    <row r="39897" ht="14.25" customHeight="1"/>
    <row r="39898" ht="14.25" customHeight="1"/>
    <row r="39899" ht="14.25" customHeight="1"/>
    <row r="39900" ht="14.25" customHeight="1"/>
    <row r="39901" ht="14.25" customHeight="1"/>
    <row r="39902" ht="14.25" customHeight="1"/>
    <row r="39903" ht="14.25" customHeight="1"/>
    <row r="39904" ht="14.25" customHeight="1"/>
    <row r="39905" ht="14.25" customHeight="1"/>
    <row r="39906" ht="14.25" customHeight="1"/>
    <row r="39907" ht="14.25" customHeight="1"/>
    <row r="39908" ht="14.25" customHeight="1"/>
    <row r="39909" ht="14.25" customHeight="1"/>
    <row r="39910" ht="14.25" customHeight="1"/>
    <row r="39911" ht="14.25" customHeight="1"/>
    <row r="39912" ht="14.25" customHeight="1"/>
    <row r="39913" ht="14.25" customHeight="1"/>
    <row r="39914" ht="14.25" customHeight="1"/>
    <row r="39915" ht="14.25" customHeight="1"/>
    <row r="39916" ht="14.25" customHeight="1"/>
    <row r="39917" ht="14.25" customHeight="1"/>
    <row r="39918" ht="14.25" customHeight="1"/>
    <row r="39919" ht="14.25" customHeight="1"/>
    <row r="39920" ht="14.25" customHeight="1"/>
    <row r="39921" ht="14.25" customHeight="1"/>
    <row r="39922" ht="14.25" customHeight="1"/>
    <row r="39923" ht="14.25" customHeight="1"/>
    <row r="39924" ht="14.25" customHeight="1"/>
    <row r="39925" ht="14.25" customHeight="1"/>
    <row r="39926" ht="14.25" customHeight="1"/>
    <row r="39927" ht="14.25" customHeight="1"/>
    <row r="39928" ht="14.25" customHeight="1"/>
    <row r="39929" ht="14.25" customHeight="1"/>
    <row r="39930" ht="14.25" customHeight="1"/>
    <row r="39931" ht="14.25" customHeight="1"/>
    <row r="39932" ht="14.25" customHeight="1"/>
    <row r="39933" ht="14.25" customHeight="1"/>
    <row r="39934" ht="14.25" customHeight="1"/>
    <row r="39935" ht="14.25" customHeight="1"/>
    <row r="39936" ht="14.25" customHeight="1"/>
    <row r="39937" ht="14.25" customHeight="1"/>
    <row r="39938" ht="14.25" customHeight="1"/>
    <row r="39939" ht="14.25" customHeight="1"/>
    <row r="39940" ht="14.25" customHeight="1"/>
    <row r="39941" ht="14.25" customHeight="1"/>
    <row r="39942" ht="14.25" customHeight="1"/>
    <row r="39943" ht="14.25" customHeight="1"/>
    <row r="39944" ht="14.25" customHeight="1"/>
    <row r="39945" ht="14.25" customHeight="1"/>
    <row r="39946" ht="14.25" customHeight="1"/>
    <row r="39947" ht="14.25" customHeight="1"/>
    <row r="39948" ht="14.25" customHeight="1"/>
    <row r="39949" ht="14.25" customHeight="1"/>
    <row r="39950" ht="14.25" customHeight="1"/>
    <row r="39951" ht="14.25" customHeight="1"/>
    <row r="39952" ht="14.25" customHeight="1"/>
    <row r="39953" ht="14.25" customHeight="1"/>
    <row r="39954" ht="14.25" customHeight="1"/>
    <row r="39955" ht="14.25" customHeight="1"/>
    <row r="39956" ht="14.25" customHeight="1"/>
    <row r="39957" ht="14.25" customHeight="1"/>
    <row r="39958" ht="14.25" customHeight="1"/>
    <row r="39959" ht="14.25" customHeight="1"/>
    <row r="39960" ht="14.25" customHeight="1"/>
    <row r="39961" ht="14.25" customHeight="1"/>
    <row r="39962" ht="14.25" customHeight="1"/>
    <row r="39963" ht="14.25" customHeight="1"/>
    <row r="39964" ht="14.25" customHeight="1"/>
    <row r="39965" ht="14.25" customHeight="1"/>
    <row r="39966" ht="14.25" customHeight="1"/>
    <row r="39967" ht="14.25" customHeight="1"/>
    <row r="39968" ht="14.25" customHeight="1"/>
    <row r="39969" ht="14.25" customHeight="1"/>
    <row r="39970" ht="14.25" customHeight="1"/>
    <row r="39971" ht="14.25" customHeight="1"/>
    <row r="39972" ht="14.25" customHeight="1"/>
    <row r="39973" ht="14.25" customHeight="1"/>
    <row r="39974" ht="14.25" customHeight="1"/>
    <row r="39975" ht="14.25" customHeight="1"/>
    <row r="39976" ht="14.25" customHeight="1"/>
    <row r="39977" ht="14.25" customHeight="1"/>
    <row r="39978" ht="14.25" customHeight="1"/>
    <row r="39979" ht="14.25" customHeight="1"/>
    <row r="39980" ht="14.25" customHeight="1"/>
    <row r="39981" ht="14.25" customHeight="1"/>
    <row r="39982" ht="14.25" customHeight="1"/>
    <row r="39983" ht="14.25" customHeight="1"/>
    <row r="39984" ht="14.25" customHeight="1"/>
    <row r="39985" ht="14.25" customHeight="1"/>
    <row r="39986" ht="14.25" customHeight="1"/>
    <row r="39987" ht="14.25" customHeight="1"/>
    <row r="39988" ht="14.25" customHeight="1"/>
    <row r="39989" ht="14.25" customHeight="1"/>
    <row r="39990" ht="14.25" customHeight="1"/>
    <row r="39991" ht="14.25" customHeight="1"/>
    <row r="39992" ht="14.25" customHeight="1"/>
    <row r="39993" ht="14.25" customHeight="1"/>
    <row r="39994" ht="14.25" customHeight="1"/>
    <row r="39995" ht="14.25" customHeight="1"/>
    <row r="39996" ht="14.25" customHeight="1"/>
    <row r="39997" ht="14.25" customHeight="1"/>
    <row r="39998" ht="14.25" customHeight="1"/>
    <row r="39999" ht="14.25" customHeight="1"/>
    <row r="40000" ht="14.25" customHeight="1"/>
    <row r="40001" ht="14.25" customHeight="1"/>
    <row r="40002" ht="14.25" customHeight="1"/>
    <row r="40003" ht="14.25" customHeight="1"/>
    <row r="40004" ht="14.25" customHeight="1"/>
    <row r="40005" ht="14.25" customHeight="1"/>
    <row r="40006" ht="14.25" customHeight="1"/>
    <row r="40007" ht="14.25" customHeight="1"/>
    <row r="40008" ht="14.25" customHeight="1"/>
    <row r="40009" ht="14.25" customHeight="1"/>
    <row r="40010" ht="14.25" customHeight="1"/>
    <row r="40011" ht="14.25" customHeight="1"/>
    <row r="40012" ht="14.25" customHeight="1"/>
    <row r="40013" ht="14.25" customHeight="1"/>
    <row r="40014" ht="14.25" customHeight="1"/>
    <row r="40015" ht="14.25" customHeight="1"/>
    <row r="40016" ht="14.25" customHeight="1"/>
    <row r="40017" ht="14.25" customHeight="1"/>
    <row r="40018" ht="14.25" customHeight="1"/>
    <row r="40019" ht="14.25" customHeight="1"/>
    <row r="40020" ht="14.25" customHeight="1"/>
    <row r="40021" ht="14.25" customHeight="1"/>
    <row r="40022" ht="14.25" customHeight="1"/>
    <row r="40023" ht="14.25" customHeight="1"/>
    <row r="40024" ht="14.25" customHeight="1"/>
    <row r="40025" ht="14.25" customHeight="1"/>
    <row r="40026" ht="14.25" customHeight="1"/>
    <row r="40027" ht="14.25" customHeight="1"/>
    <row r="40028" ht="14.25" customHeight="1"/>
    <row r="40029" ht="14.25" customHeight="1"/>
    <row r="40030" ht="14.25" customHeight="1"/>
    <row r="40031" ht="14.25" customHeight="1"/>
    <row r="40032" ht="14.25" customHeight="1"/>
    <row r="40033" ht="14.25" customHeight="1"/>
    <row r="40034" ht="14.25" customHeight="1"/>
    <row r="40035" ht="14.25" customHeight="1"/>
    <row r="40036" ht="14.25" customHeight="1"/>
    <row r="40037" ht="14.25" customHeight="1"/>
    <row r="40038" ht="14.25" customHeight="1"/>
    <row r="40039" ht="14.25" customHeight="1"/>
    <row r="40040" ht="14.25" customHeight="1"/>
    <row r="40041" ht="14.25" customHeight="1"/>
    <row r="40042" ht="14.25" customHeight="1"/>
    <row r="40043" ht="14.25" customHeight="1"/>
    <row r="40044" ht="14.25" customHeight="1"/>
    <row r="40045" ht="14.25" customHeight="1"/>
    <row r="40046" ht="14.25" customHeight="1"/>
    <row r="40047" ht="14.25" customHeight="1"/>
    <row r="40048" ht="14.25" customHeight="1"/>
    <row r="40049" ht="14.25" customHeight="1"/>
    <row r="40050" ht="14.25" customHeight="1"/>
    <row r="40051" ht="14.25" customHeight="1"/>
    <row r="40052" ht="14.25" customHeight="1"/>
    <row r="40053" ht="14.25" customHeight="1"/>
    <row r="40054" ht="14.25" customHeight="1"/>
    <row r="40055" ht="14.25" customHeight="1"/>
    <row r="40056" ht="14.25" customHeight="1"/>
    <row r="40057" ht="14.25" customHeight="1"/>
    <row r="40058" ht="14.25" customHeight="1"/>
    <row r="40059" ht="14.25" customHeight="1"/>
    <row r="40060" ht="14.25" customHeight="1"/>
    <row r="40061" ht="14.25" customHeight="1"/>
    <row r="40062" ht="14.25" customHeight="1"/>
    <row r="40063" ht="14.25" customHeight="1"/>
    <row r="40064" ht="14.25" customHeight="1"/>
    <row r="40065" ht="14.25" customHeight="1"/>
    <row r="40066" ht="14.25" customHeight="1"/>
    <row r="40067" ht="14.25" customHeight="1"/>
    <row r="40068" ht="14.25" customHeight="1"/>
    <row r="40069" ht="14.25" customHeight="1"/>
    <row r="40070" ht="14.25" customHeight="1"/>
    <row r="40071" ht="14.25" customHeight="1"/>
    <row r="40072" ht="14.25" customHeight="1"/>
    <row r="40073" ht="14.25" customHeight="1"/>
    <row r="40074" ht="14.25" customHeight="1"/>
    <row r="40075" ht="14.25" customHeight="1"/>
    <row r="40076" ht="14.25" customHeight="1"/>
    <row r="40077" ht="14.25" customHeight="1"/>
    <row r="40078" ht="14.25" customHeight="1"/>
    <row r="40079" ht="14.25" customHeight="1"/>
    <row r="40080" ht="14.25" customHeight="1"/>
    <row r="40081" ht="14.25" customHeight="1"/>
    <row r="40082" ht="14.25" customHeight="1"/>
    <row r="40083" ht="14.25" customHeight="1"/>
    <row r="40084" ht="14.25" customHeight="1"/>
    <row r="40085" ht="14.25" customHeight="1"/>
    <row r="40086" ht="14.25" customHeight="1"/>
    <row r="40087" ht="14.25" customHeight="1"/>
    <row r="40088" ht="14.25" customHeight="1"/>
    <row r="40089" ht="14.25" customHeight="1"/>
    <row r="40090" ht="14.25" customHeight="1"/>
    <row r="40091" ht="14.25" customHeight="1"/>
    <row r="40092" ht="14.25" customHeight="1"/>
    <row r="40093" ht="14.25" customHeight="1"/>
    <row r="40094" ht="14.25" customHeight="1"/>
    <row r="40095" ht="14.25" customHeight="1"/>
    <row r="40096" ht="14.25" customHeight="1"/>
    <row r="40097" ht="14.25" customHeight="1"/>
    <row r="40098" ht="14.25" customHeight="1"/>
    <row r="40099" ht="14.25" customHeight="1"/>
    <row r="40100" ht="14.25" customHeight="1"/>
    <row r="40101" ht="14.25" customHeight="1"/>
    <row r="40102" ht="14.25" customHeight="1"/>
    <row r="40103" ht="14.25" customHeight="1"/>
    <row r="40104" ht="14.25" customHeight="1"/>
    <row r="40105" ht="14.25" customHeight="1"/>
    <row r="40106" ht="14.25" customHeight="1"/>
    <row r="40107" ht="14.25" customHeight="1"/>
    <row r="40108" ht="14.25" customHeight="1"/>
    <row r="40109" ht="14.25" customHeight="1"/>
    <row r="40110" ht="14.25" customHeight="1"/>
    <row r="40111" ht="14.25" customHeight="1"/>
    <row r="40112" ht="14.25" customHeight="1"/>
    <row r="40113" ht="14.25" customHeight="1"/>
    <row r="40114" ht="14.25" customHeight="1"/>
    <row r="40115" ht="14.25" customHeight="1"/>
    <row r="40116" ht="14.25" customHeight="1"/>
    <row r="40117" ht="14.25" customHeight="1"/>
    <row r="40118" ht="14.25" customHeight="1"/>
    <row r="40119" ht="14.25" customHeight="1"/>
    <row r="40120" ht="14.25" customHeight="1"/>
    <row r="40121" ht="14.25" customHeight="1"/>
    <row r="40122" ht="14.25" customHeight="1"/>
    <row r="40123" ht="14.25" customHeight="1"/>
    <row r="40124" ht="14.25" customHeight="1"/>
    <row r="40125" ht="14.25" customHeight="1"/>
    <row r="40126" ht="14.25" customHeight="1"/>
    <row r="40127" ht="14.25" customHeight="1"/>
    <row r="40128" ht="14.25" customHeight="1"/>
    <row r="40129" ht="14.25" customHeight="1"/>
    <row r="40130" ht="14.25" customHeight="1"/>
    <row r="40131" ht="14.25" customHeight="1"/>
    <row r="40132" ht="14.25" customHeight="1"/>
    <row r="40133" ht="14.25" customHeight="1"/>
    <row r="40134" ht="14.25" customHeight="1"/>
    <row r="40135" ht="14.25" customHeight="1"/>
    <row r="40136" ht="14.25" customHeight="1"/>
    <row r="40137" ht="14.25" customHeight="1"/>
    <row r="40138" ht="14.25" customHeight="1"/>
    <row r="40139" ht="14.25" customHeight="1"/>
    <row r="40140" ht="14.25" customHeight="1"/>
    <row r="40141" ht="14.25" customHeight="1"/>
    <row r="40142" ht="14.25" customHeight="1"/>
    <row r="40143" ht="14.25" customHeight="1"/>
    <row r="40144" ht="14.25" customHeight="1"/>
    <row r="40145" ht="14.25" customHeight="1"/>
    <row r="40146" ht="14.25" customHeight="1"/>
    <row r="40147" ht="14.25" customHeight="1"/>
    <row r="40148" ht="14.25" customHeight="1"/>
    <row r="40149" ht="14.25" customHeight="1"/>
    <row r="40150" ht="14.25" customHeight="1"/>
    <row r="40151" ht="14.25" customHeight="1"/>
    <row r="40152" ht="14.25" customHeight="1"/>
    <row r="40153" ht="14.25" customHeight="1"/>
    <row r="40154" ht="14.25" customHeight="1"/>
    <row r="40155" ht="14.25" customHeight="1"/>
    <row r="40156" ht="14.25" customHeight="1"/>
    <row r="40157" ht="14.25" customHeight="1"/>
    <row r="40158" ht="14.25" customHeight="1"/>
    <row r="40159" ht="14.25" customHeight="1"/>
    <row r="40160" ht="14.25" customHeight="1"/>
    <row r="40161" ht="14.25" customHeight="1"/>
    <row r="40162" ht="14.25" customHeight="1"/>
    <row r="40163" ht="14.25" customHeight="1"/>
    <row r="40164" ht="14.25" customHeight="1"/>
    <row r="40165" ht="14.25" customHeight="1"/>
    <row r="40166" ht="14.25" customHeight="1"/>
    <row r="40167" ht="14.25" customHeight="1"/>
    <row r="40168" ht="14.25" customHeight="1"/>
    <row r="40169" ht="14.25" customHeight="1"/>
    <row r="40170" ht="14.25" customHeight="1"/>
    <row r="40171" ht="14.25" customHeight="1"/>
    <row r="40172" ht="14.25" customHeight="1"/>
    <row r="40173" ht="14.25" customHeight="1"/>
    <row r="40174" ht="14.25" customHeight="1"/>
    <row r="40175" ht="14.25" customHeight="1"/>
    <row r="40176" ht="14.25" customHeight="1"/>
    <row r="40177" ht="14.25" customHeight="1"/>
    <row r="40178" ht="14.25" customHeight="1"/>
    <row r="40179" ht="14.25" customHeight="1"/>
    <row r="40180" ht="14.25" customHeight="1"/>
    <row r="40181" ht="14.25" customHeight="1"/>
    <row r="40182" ht="14.25" customHeight="1"/>
    <row r="40183" ht="14.25" customHeight="1"/>
    <row r="40184" ht="14.25" customHeight="1"/>
    <row r="40185" ht="14.25" customHeight="1"/>
    <row r="40186" ht="14.25" customHeight="1"/>
    <row r="40187" ht="14.25" customHeight="1"/>
    <row r="40188" ht="14.25" customHeight="1"/>
    <row r="40189" ht="14.25" customHeight="1"/>
    <row r="40190" ht="14.25" customHeight="1"/>
    <row r="40191" ht="14.25" customHeight="1"/>
    <row r="40192" ht="14.25" customHeight="1"/>
    <row r="40193" ht="14.25" customHeight="1"/>
    <row r="40194" ht="14.25" customHeight="1"/>
    <row r="40195" ht="14.25" customHeight="1"/>
    <row r="40196" ht="14.25" customHeight="1"/>
    <row r="40197" ht="14.25" customHeight="1"/>
    <row r="40198" ht="14.25" customHeight="1"/>
    <row r="40199" ht="14.25" customHeight="1"/>
    <row r="40200" ht="14.25" customHeight="1"/>
    <row r="40201" ht="14.25" customHeight="1"/>
    <row r="40202" ht="14.25" customHeight="1"/>
    <row r="40203" ht="14.25" customHeight="1"/>
    <row r="40204" ht="14.25" customHeight="1"/>
    <row r="40205" ht="14.25" customHeight="1"/>
    <row r="40206" ht="14.25" customHeight="1"/>
    <row r="40207" ht="14.25" customHeight="1"/>
    <row r="40208" ht="14.25" customHeight="1"/>
    <row r="40209" ht="14.25" customHeight="1"/>
    <row r="40210" ht="14.25" customHeight="1"/>
    <row r="40211" ht="14.25" customHeight="1"/>
    <row r="40212" ht="14.25" customHeight="1"/>
    <row r="40213" ht="14.25" customHeight="1"/>
    <row r="40214" ht="14.25" customHeight="1"/>
    <row r="40215" ht="14.25" customHeight="1"/>
    <row r="40216" ht="14.25" customHeight="1"/>
    <row r="40217" ht="14.25" customHeight="1"/>
    <row r="40218" ht="14.25" customHeight="1"/>
    <row r="40219" ht="14.25" customHeight="1"/>
    <row r="40220" ht="14.25" customHeight="1"/>
    <row r="40221" ht="14.25" customHeight="1"/>
    <row r="40222" ht="14.25" customHeight="1"/>
    <row r="40223" ht="14.25" customHeight="1"/>
    <row r="40224" ht="14.25" customHeight="1"/>
    <row r="40225" ht="14.25" customHeight="1"/>
    <row r="40226" ht="14.25" customHeight="1"/>
    <row r="40227" ht="14.25" customHeight="1"/>
    <row r="40228" ht="14.25" customHeight="1"/>
    <row r="40229" ht="14.25" customHeight="1"/>
    <row r="40230" ht="14.25" customHeight="1"/>
    <row r="40231" ht="14.25" customHeight="1"/>
    <row r="40232" ht="14.25" customHeight="1"/>
    <row r="40233" ht="14.25" customHeight="1"/>
    <row r="40234" ht="14.25" customHeight="1"/>
    <row r="40235" ht="14.25" customHeight="1"/>
    <row r="40236" ht="14.25" customHeight="1"/>
    <row r="40237" ht="14.25" customHeight="1"/>
    <row r="40238" ht="14.25" customHeight="1"/>
    <row r="40239" ht="14.25" customHeight="1"/>
    <row r="40240" ht="14.25" customHeight="1"/>
    <row r="40241" ht="14.25" customHeight="1"/>
    <row r="40242" ht="14.25" customHeight="1"/>
    <row r="40243" ht="14.25" customHeight="1"/>
    <row r="40244" ht="14.25" customHeight="1"/>
    <row r="40245" ht="14.25" customHeight="1"/>
    <row r="40246" ht="14.25" customHeight="1"/>
    <row r="40247" ht="14.25" customHeight="1"/>
    <row r="40248" ht="14.25" customHeight="1"/>
    <row r="40249" ht="14.25" customHeight="1"/>
    <row r="40250" ht="14.25" customHeight="1"/>
    <row r="40251" ht="14.25" customHeight="1"/>
    <row r="40252" ht="14.25" customHeight="1"/>
    <row r="40253" ht="14.25" customHeight="1"/>
    <row r="40254" ht="14.25" customHeight="1"/>
    <row r="40255" ht="14.25" customHeight="1"/>
    <row r="40256" ht="14.25" customHeight="1"/>
    <row r="40257" ht="14.25" customHeight="1"/>
    <row r="40258" ht="14.25" customHeight="1"/>
    <row r="40259" ht="14.25" customHeight="1"/>
    <row r="40260" ht="14.25" customHeight="1"/>
    <row r="40261" ht="14.25" customHeight="1"/>
    <row r="40262" ht="14.25" customHeight="1"/>
    <row r="40263" ht="14.25" customHeight="1"/>
    <row r="40264" ht="14.25" customHeight="1"/>
    <row r="40265" ht="14.25" customHeight="1"/>
    <row r="40266" ht="14.25" customHeight="1"/>
    <row r="40267" ht="14.25" customHeight="1"/>
    <row r="40268" ht="14.25" customHeight="1"/>
    <row r="40269" ht="14.25" customHeight="1"/>
    <row r="40270" ht="14.25" customHeight="1"/>
    <row r="40271" ht="14.25" customHeight="1"/>
    <row r="40272" ht="14.25" customHeight="1"/>
    <row r="40273" ht="14.25" customHeight="1"/>
    <row r="40274" ht="14.25" customHeight="1"/>
    <row r="40275" ht="14.25" customHeight="1"/>
    <row r="40276" ht="14.25" customHeight="1"/>
    <row r="40277" ht="14.25" customHeight="1"/>
    <row r="40278" ht="14.25" customHeight="1"/>
    <row r="40279" ht="14.25" customHeight="1"/>
    <row r="40280" ht="14.25" customHeight="1"/>
    <row r="40281" ht="14.25" customHeight="1"/>
    <row r="40282" ht="14.25" customHeight="1"/>
    <row r="40283" ht="14.25" customHeight="1"/>
    <row r="40284" ht="14.25" customHeight="1"/>
    <row r="40285" ht="14.25" customHeight="1"/>
    <row r="40286" ht="14.25" customHeight="1"/>
    <row r="40287" ht="14.25" customHeight="1"/>
    <row r="40288" ht="14.25" customHeight="1"/>
    <row r="40289" ht="14.25" customHeight="1"/>
    <row r="40290" ht="14.25" customHeight="1"/>
    <row r="40291" ht="14.25" customHeight="1"/>
    <row r="40292" ht="14.25" customHeight="1"/>
    <row r="40293" ht="14.25" customHeight="1"/>
    <row r="40294" ht="14.25" customHeight="1"/>
    <row r="40295" ht="14.25" customHeight="1"/>
    <row r="40296" ht="14.25" customHeight="1"/>
    <row r="40297" ht="14.25" customHeight="1"/>
    <row r="40298" ht="14.25" customHeight="1"/>
    <row r="40299" ht="14.25" customHeight="1"/>
    <row r="40300" ht="14.25" customHeight="1"/>
    <row r="40301" ht="14.25" customHeight="1"/>
    <row r="40302" ht="14.25" customHeight="1"/>
    <row r="40303" ht="14.25" customHeight="1"/>
    <row r="40304" ht="14.25" customHeight="1"/>
    <row r="40305" ht="14.25" customHeight="1"/>
    <row r="40306" ht="14.25" customHeight="1"/>
    <row r="40307" ht="14.25" customHeight="1"/>
    <row r="40308" ht="14.25" customHeight="1"/>
    <row r="40309" ht="14.25" customHeight="1"/>
    <row r="40310" ht="14.25" customHeight="1"/>
    <row r="40311" ht="14.25" customHeight="1"/>
    <row r="40312" ht="14.25" customHeight="1"/>
    <row r="40313" ht="14.25" customHeight="1"/>
    <row r="40314" ht="14.25" customHeight="1"/>
    <row r="40315" ht="14.25" customHeight="1"/>
    <row r="40316" ht="14.25" customHeight="1"/>
    <row r="40317" ht="14.25" customHeight="1"/>
    <row r="40318" ht="14.25" customHeight="1"/>
    <row r="40319" ht="14.25" customHeight="1"/>
    <row r="40320" ht="14.25" customHeight="1"/>
    <row r="40321" ht="14.25" customHeight="1"/>
    <row r="40322" ht="14.25" customHeight="1"/>
    <row r="40323" ht="14.25" customHeight="1"/>
    <row r="40324" ht="14.25" customHeight="1"/>
    <row r="40325" ht="14.25" customHeight="1"/>
    <row r="40326" ht="14.25" customHeight="1"/>
    <row r="40327" ht="14.25" customHeight="1"/>
    <row r="40328" ht="14.25" customHeight="1"/>
    <row r="40329" ht="14.25" customHeight="1"/>
    <row r="40330" ht="14.25" customHeight="1"/>
    <row r="40331" ht="14.25" customHeight="1"/>
    <row r="40332" ht="14.25" customHeight="1"/>
    <row r="40333" ht="14.25" customHeight="1"/>
    <row r="40334" ht="14.25" customHeight="1"/>
    <row r="40335" ht="14.25" customHeight="1"/>
    <row r="40336" ht="14.25" customHeight="1"/>
    <row r="40337" ht="14.25" customHeight="1"/>
    <row r="40338" ht="14.25" customHeight="1"/>
    <row r="40339" ht="14.25" customHeight="1"/>
    <row r="40340" ht="14.25" customHeight="1"/>
    <row r="40341" ht="14.25" customHeight="1"/>
    <row r="40342" ht="14.25" customHeight="1"/>
    <row r="40343" ht="14.25" customHeight="1"/>
    <row r="40344" ht="14.25" customHeight="1"/>
    <row r="40345" ht="14.25" customHeight="1"/>
    <row r="40346" ht="14.25" customHeight="1"/>
    <row r="40347" ht="14.25" customHeight="1"/>
    <row r="40348" ht="14.25" customHeight="1"/>
    <row r="40349" ht="14.25" customHeight="1"/>
    <row r="40350" ht="14.25" customHeight="1"/>
    <row r="40351" ht="14.25" customHeight="1"/>
    <row r="40352" ht="14.25" customHeight="1"/>
    <row r="40353" ht="14.25" customHeight="1"/>
    <row r="40354" ht="14.25" customHeight="1"/>
    <row r="40355" ht="14.25" customHeight="1"/>
    <row r="40356" ht="14.25" customHeight="1"/>
    <row r="40357" ht="14.25" customHeight="1"/>
    <row r="40358" ht="14.25" customHeight="1"/>
    <row r="40359" ht="14.25" customHeight="1"/>
    <row r="40360" ht="14.25" customHeight="1"/>
    <row r="40361" ht="14.25" customHeight="1"/>
    <row r="40362" ht="14.25" customHeight="1"/>
    <row r="40363" ht="14.25" customHeight="1"/>
    <row r="40364" ht="14.25" customHeight="1"/>
    <row r="40365" ht="14.25" customHeight="1"/>
    <row r="40366" ht="14.25" customHeight="1"/>
    <row r="40367" ht="14.25" customHeight="1"/>
    <row r="40368" ht="14.25" customHeight="1"/>
    <row r="40369" ht="14.25" customHeight="1"/>
    <row r="40370" ht="14.25" customHeight="1"/>
    <row r="40371" ht="14.25" customHeight="1"/>
    <row r="40372" ht="14.25" customHeight="1"/>
    <row r="40373" ht="14.25" customHeight="1"/>
    <row r="40374" ht="14.25" customHeight="1"/>
    <row r="40375" ht="14.25" customHeight="1"/>
    <row r="40376" ht="14.25" customHeight="1"/>
    <row r="40377" ht="14.25" customHeight="1"/>
    <row r="40378" ht="14.25" customHeight="1"/>
    <row r="40379" ht="14.25" customHeight="1"/>
    <row r="40380" ht="14.25" customHeight="1"/>
    <row r="40381" ht="14.25" customHeight="1"/>
    <row r="40382" ht="14.25" customHeight="1"/>
    <row r="40383" ht="14.25" customHeight="1"/>
    <row r="40384" ht="14.25" customHeight="1"/>
    <row r="40385" ht="14.25" customHeight="1"/>
    <row r="40386" ht="14.25" customHeight="1"/>
    <row r="40387" ht="14.25" customHeight="1"/>
    <row r="40388" ht="14.25" customHeight="1"/>
    <row r="40389" ht="14.25" customHeight="1"/>
    <row r="40390" ht="14.25" customHeight="1"/>
    <row r="40391" ht="14.25" customHeight="1"/>
    <row r="40392" ht="14.25" customHeight="1"/>
    <row r="40393" ht="14.25" customHeight="1"/>
    <row r="40394" ht="14.25" customHeight="1"/>
    <row r="40395" ht="14.25" customHeight="1"/>
    <row r="40396" ht="14.25" customHeight="1"/>
    <row r="40397" ht="14.25" customHeight="1"/>
    <row r="40398" ht="14.25" customHeight="1"/>
    <row r="40399" ht="14.25" customHeight="1"/>
    <row r="40400" ht="14.25" customHeight="1"/>
    <row r="40401" ht="14.25" customHeight="1"/>
    <row r="40402" ht="14.25" customHeight="1"/>
    <row r="40403" ht="14.25" customHeight="1"/>
    <row r="40404" ht="14.25" customHeight="1"/>
    <row r="40405" ht="14.25" customHeight="1"/>
    <row r="40406" ht="14.25" customHeight="1"/>
    <row r="40407" ht="14.25" customHeight="1"/>
    <row r="40408" ht="14.25" customHeight="1"/>
    <row r="40409" ht="14.25" customHeight="1"/>
    <row r="40410" ht="14.25" customHeight="1"/>
    <row r="40411" ht="14.25" customHeight="1"/>
    <row r="40412" ht="14.25" customHeight="1"/>
    <row r="40413" ht="14.25" customHeight="1"/>
    <row r="40414" ht="14.25" customHeight="1"/>
    <row r="40415" ht="14.25" customHeight="1"/>
    <row r="40416" ht="14.25" customHeight="1"/>
    <row r="40417" ht="14.25" customHeight="1"/>
    <row r="40418" ht="14.25" customHeight="1"/>
    <row r="40419" ht="14.25" customHeight="1"/>
    <row r="40420" ht="14.25" customHeight="1"/>
    <row r="40421" ht="14.25" customHeight="1"/>
    <row r="40422" ht="14.25" customHeight="1"/>
    <row r="40423" ht="14.25" customHeight="1"/>
    <row r="40424" ht="14.25" customHeight="1"/>
    <row r="40425" ht="14.25" customHeight="1"/>
    <row r="40426" ht="14.25" customHeight="1"/>
    <row r="40427" ht="14.25" customHeight="1"/>
    <row r="40428" ht="14.25" customHeight="1"/>
    <row r="40429" ht="14.25" customHeight="1"/>
    <row r="40430" ht="14.25" customHeight="1"/>
    <row r="40431" ht="14.25" customHeight="1"/>
    <row r="40432" ht="14.25" customHeight="1"/>
    <row r="40433" ht="14.25" customHeight="1"/>
    <row r="40434" ht="14.25" customHeight="1"/>
    <row r="40435" ht="14.25" customHeight="1"/>
    <row r="40436" ht="14.25" customHeight="1"/>
    <row r="40437" ht="14.25" customHeight="1"/>
    <row r="40438" ht="14.25" customHeight="1"/>
    <row r="40439" ht="14.25" customHeight="1"/>
    <row r="40440" ht="14.25" customHeight="1"/>
    <row r="40441" ht="14.25" customHeight="1"/>
    <row r="40442" ht="14.25" customHeight="1"/>
    <row r="40443" ht="14.25" customHeight="1"/>
    <row r="40444" ht="14.25" customHeight="1"/>
    <row r="40445" ht="14.25" customHeight="1"/>
    <row r="40446" ht="14.25" customHeight="1"/>
    <row r="40447" ht="14.25" customHeight="1"/>
    <row r="40448" ht="14.25" customHeight="1"/>
    <row r="40449" ht="14.25" customHeight="1"/>
    <row r="40450" ht="14.25" customHeight="1"/>
    <row r="40451" ht="14.25" customHeight="1"/>
    <row r="40452" ht="14.25" customHeight="1"/>
    <row r="40453" ht="14.25" customHeight="1"/>
    <row r="40454" ht="14.25" customHeight="1"/>
    <row r="40455" ht="14.25" customHeight="1"/>
    <row r="40456" ht="14.25" customHeight="1"/>
    <row r="40457" ht="14.25" customHeight="1"/>
    <row r="40458" ht="14.25" customHeight="1"/>
    <row r="40459" ht="14.25" customHeight="1"/>
    <row r="40460" ht="14.25" customHeight="1"/>
    <row r="40461" ht="14.25" customHeight="1"/>
    <row r="40462" ht="14.25" customHeight="1"/>
    <row r="40463" ht="14.25" customHeight="1"/>
    <row r="40464" ht="14.25" customHeight="1"/>
    <row r="40465" ht="14.25" customHeight="1"/>
    <row r="40466" ht="14.25" customHeight="1"/>
    <row r="40467" ht="14.25" customHeight="1"/>
    <row r="40468" ht="14.25" customHeight="1"/>
    <row r="40469" ht="14.25" customHeight="1"/>
    <row r="40470" ht="14.25" customHeight="1"/>
    <row r="40471" ht="14.25" customHeight="1"/>
    <row r="40472" ht="14.25" customHeight="1"/>
    <row r="40473" ht="14.25" customHeight="1"/>
    <row r="40474" ht="14.25" customHeight="1"/>
    <row r="40475" ht="14.25" customHeight="1"/>
    <row r="40476" ht="14.25" customHeight="1"/>
    <row r="40477" ht="14.25" customHeight="1"/>
    <row r="40478" ht="14.25" customHeight="1"/>
    <row r="40479" ht="14.25" customHeight="1"/>
    <row r="40480" ht="14.25" customHeight="1"/>
    <row r="40481" ht="14.25" customHeight="1"/>
    <row r="40482" ht="14.25" customHeight="1"/>
    <row r="40483" ht="14.25" customHeight="1"/>
    <row r="40484" ht="14.25" customHeight="1"/>
    <row r="40485" ht="14.25" customHeight="1"/>
    <row r="40486" ht="14.25" customHeight="1"/>
    <row r="40487" ht="14.25" customHeight="1"/>
    <row r="40488" ht="14.25" customHeight="1"/>
    <row r="40489" ht="14.25" customHeight="1"/>
    <row r="40490" ht="14.25" customHeight="1"/>
    <row r="40491" ht="14.25" customHeight="1"/>
    <row r="40492" ht="14.25" customHeight="1"/>
    <row r="40493" ht="14.25" customHeight="1"/>
    <row r="40494" ht="14.25" customHeight="1"/>
    <row r="40495" ht="14.25" customHeight="1"/>
    <row r="40496" ht="14.25" customHeight="1"/>
    <row r="40497" ht="14.25" customHeight="1"/>
    <row r="40498" ht="14.25" customHeight="1"/>
    <row r="40499" ht="14.25" customHeight="1"/>
    <row r="40500" ht="14.25" customHeight="1"/>
    <row r="40501" ht="14.25" customHeight="1"/>
    <row r="40502" ht="14.25" customHeight="1"/>
    <row r="40503" ht="14.25" customHeight="1"/>
    <row r="40504" ht="14.25" customHeight="1"/>
    <row r="40505" ht="14.25" customHeight="1"/>
    <row r="40506" ht="14.25" customHeight="1"/>
    <row r="40507" ht="14.25" customHeight="1"/>
    <row r="40508" ht="14.25" customHeight="1"/>
    <row r="40509" ht="14.25" customHeight="1"/>
    <row r="40510" ht="14.25" customHeight="1"/>
    <row r="40511" ht="14.25" customHeight="1"/>
    <row r="40512" ht="14.25" customHeight="1"/>
    <row r="40513" ht="14.25" customHeight="1"/>
    <row r="40514" ht="14.25" customHeight="1"/>
    <row r="40515" ht="14.25" customHeight="1"/>
    <row r="40516" ht="14.25" customHeight="1"/>
    <row r="40517" ht="14.25" customHeight="1"/>
    <row r="40518" ht="14.25" customHeight="1"/>
    <row r="40519" ht="14.25" customHeight="1"/>
    <row r="40520" ht="14.25" customHeight="1"/>
    <row r="40521" ht="14.25" customHeight="1"/>
    <row r="40522" ht="14.25" customHeight="1"/>
    <row r="40523" ht="14.25" customHeight="1"/>
    <row r="40524" ht="14.25" customHeight="1"/>
    <row r="40525" ht="14.25" customHeight="1"/>
    <row r="40526" ht="14.25" customHeight="1"/>
    <row r="40527" ht="14.25" customHeight="1"/>
    <row r="40528" ht="14.25" customHeight="1"/>
    <row r="40529" ht="14.25" customHeight="1"/>
    <row r="40530" ht="14.25" customHeight="1"/>
    <row r="40531" ht="14.25" customHeight="1"/>
    <row r="40532" ht="14.25" customHeight="1"/>
    <row r="40533" ht="14.25" customHeight="1"/>
    <row r="40534" ht="14.25" customHeight="1"/>
    <row r="40535" ht="14.25" customHeight="1"/>
    <row r="40536" ht="14.25" customHeight="1"/>
    <row r="40537" ht="14.25" customHeight="1"/>
    <row r="40538" ht="14.25" customHeight="1"/>
    <row r="40539" ht="14.25" customHeight="1"/>
    <row r="40540" ht="14.25" customHeight="1"/>
    <row r="40541" ht="14.25" customHeight="1"/>
    <row r="40542" ht="14.25" customHeight="1"/>
    <row r="40543" ht="14.25" customHeight="1"/>
    <row r="40544" ht="14.25" customHeight="1"/>
    <row r="40545" ht="14.25" customHeight="1"/>
    <row r="40546" ht="14.25" customHeight="1"/>
    <row r="40547" ht="14.25" customHeight="1"/>
    <row r="40548" ht="14.25" customHeight="1"/>
    <row r="40549" ht="14.25" customHeight="1"/>
    <row r="40550" ht="14.25" customHeight="1"/>
    <row r="40551" ht="14.25" customHeight="1"/>
    <row r="40552" ht="14.25" customHeight="1"/>
    <row r="40553" ht="14.25" customHeight="1"/>
    <row r="40554" ht="14.25" customHeight="1"/>
    <row r="40555" ht="14.25" customHeight="1"/>
    <row r="40556" ht="14.25" customHeight="1"/>
    <row r="40557" ht="14.25" customHeight="1"/>
    <row r="40558" ht="14.25" customHeight="1"/>
    <row r="40559" ht="14.25" customHeight="1"/>
    <row r="40560" ht="14.25" customHeight="1"/>
    <row r="40561" ht="14.25" customHeight="1"/>
    <row r="40562" ht="14.25" customHeight="1"/>
    <row r="40563" ht="14.25" customHeight="1"/>
    <row r="40564" ht="14.25" customHeight="1"/>
    <row r="40565" ht="14.25" customHeight="1"/>
    <row r="40566" ht="14.25" customHeight="1"/>
    <row r="40567" ht="14.25" customHeight="1"/>
    <row r="40568" ht="14.25" customHeight="1"/>
    <row r="40569" ht="14.25" customHeight="1"/>
    <row r="40570" ht="14.25" customHeight="1"/>
    <row r="40571" ht="14.25" customHeight="1"/>
    <row r="40572" ht="14.25" customHeight="1"/>
    <row r="40573" ht="14.25" customHeight="1"/>
    <row r="40574" ht="14.25" customHeight="1"/>
    <row r="40575" ht="14.25" customHeight="1"/>
    <row r="40576" ht="14.25" customHeight="1"/>
    <row r="40577" ht="14.25" customHeight="1"/>
    <row r="40578" ht="14.25" customHeight="1"/>
    <row r="40579" ht="14.25" customHeight="1"/>
    <row r="40580" ht="14.25" customHeight="1"/>
    <row r="40581" ht="14.25" customHeight="1"/>
    <row r="40582" ht="14.25" customHeight="1"/>
    <row r="40583" ht="14.25" customHeight="1"/>
    <row r="40584" ht="14.25" customHeight="1"/>
    <row r="40585" ht="14.25" customHeight="1"/>
    <row r="40586" ht="14.25" customHeight="1"/>
    <row r="40587" ht="14.25" customHeight="1"/>
    <row r="40588" ht="14.25" customHeight="1"/>
    <row r="40589" ht="14.25" customHeight="1"/>
    <row r="40590" ht="14.25" customHeight="1"/>
    <row r="40591" ht="14.25" customHeight="1"/>
    <row r="40592" ht="14.25" customHeight="1"/>
    <row r="40593" ht="14.25" customHeight="1"/>
    <row r="40594" ht="14.25" customHeight="1"/>
    <row r="40595" ht="14.25" customHeight="1"/>
    <row r="40596" ht="14.25" customHeight="1"/>
    <row r="40597" ht="14.25" customHeight="1"/>
    <row r="40598" ht="14.25" customHeight="1"/>
    <row r="40599" ht="14.25" customHeight="1"/>
    <row r="40600" ht="14.25" customHeight="1"/>
    <row r="40601" ht="14.25" customHeight="1"/>
    <row r="40602" ht="14.25" customHeight="1"/>
    <row r="40603" ht="14.25" customHeight="1"/>
    <row r="40604" ht="14.25" customHeight="1"/>
    <row r="40605" ht="14.25" customHeight="1"/>
    <row r="40606" ht="14.25" customHeight="1"/>
    <row r="40607" ht="14.25" customHeight="1"/>
    <row r="40608" ht="14.25" customHeight="1"/>
    <row r="40609" ht="14.25" customHeight="1"/>
    <row r="40610" ht="14.25" customHeight="1"/>
    <row r="40611" ht="14.25" customHeight="1"/>
    <row r="40612" ht="14.25" customHeight="1"/>
    <row r="40613" ht="14.25" customHeight="1"/>
    <row r="40614" ht="14.25" customHeight="1"/>
    <row r="40615" ht="14.25" customHeight="1"/>
    <row r="40616" ht="14.25" customHeight="1"/>
    <row r="40617" ht="14.25" customHeight="1"/>
    <row r="40618" ht="14.25" customHeight="1"/>
    <row r="40619" ht="14.25" customHeight="1"/>
    <row r="40620" ht="14.25" customHeight="1"/>
    <row r="40621" ht="14.25" customHeight="1"/>
    <row r="40622" ht="14.25" customHeight="1"/>
    <row r="40623" ht="14.25" customHeight="1"/>
    <row r="40624" ht="14.25" customHeight="1"/>
    <row r="40625" ht="14.25" customHeight="1"/>
    <row r="40626" ht="14.25" customHeight="1"/>
    <row r="40627" ht="14.25" customHeight="1"/>
    <row r="40628" ht="14.25" customHeight="1"/>
    <row r="40629" ht="14.25" customHeight="1"/>
    <row r="40630" ht="14.25" customHeight="1"/>
    <row r="40631" ht="14.25" customHeight="1"/>
    <row r="40632" ht="14.25" customHeight="1"/>
    <row r="40633" ht="14.25" customHeight="1"/>
    <row r="40634" ht="14.25" customHeight="1"/>
    <row r="40635" ht="14.25" customHeight="1"/>
    <row r="40636" ht="14.25" customHeight="1"/>
    <row r="40637" ht="14.25" customHeight="1"/>
    <row r="40638" ht="14.25" customHeight="1"/>
    <row r="40639" ht="14.25" customHeight="1"/>
    <row r="40640" ht="14.25" customHeight="1"/>
    <row r="40641" ht="14.25" customHeight="1"/>
    <row r="40642" ht="14.25" customHeight="1"/>
    <row r="40643" ht="14.25" customHeight="1"/>
    <row r="40644" ht="14.25" customHeight="1"/>
    <row r="40645" ht="14.25" customHeight="1"/>
    <row r="40646" ht="14.25" customHeight="1"/>
    <row r="40647" ht="14.25" customHeight="1"/>
    <row r="40648" ht="14.25" customHeight="1"/>
    <row r="40649" ht="14.25" customHeight="1"/>
    <row r="40650" ht="14.25" customHeight="1"/>
    <row r="40651" ht="14.25" customHeight="1"/>
    <row r="40652" ht="14.25" customHeight="1"/>
    <row r="40653" ht="14.25" customHeight="1"/>
    <row r="40654" ht="14.25" customHeight="1"/>
    <row r="40655" ht="14.25" customHeight="1"/>
    <row r="40656" ht="14.25" customHeight="1"/>
    <row r="40657" ht="14.25" customHeight="1"/>
    <row r="40658" ht="14.25" customHeight="1"/>
    <row r="40659" ht="14.25" customHeight="1"/>
    <row r="40660" ht="14.25" customHeight="1"/>
    <row r="40661" ht="14.25" customHeight="1"/>
    <row r="40662" ht="14.25" customHeight="1"/>
    <row r="40663" ht="14.25" customHeight="1"/>
    <row r="40664" ht="14.25" customHeight="1"/>
    <row r="40665" ht="14.25" customHeight="1"/>
    <row r="40666" ht="14.25" customHeight="1"/>
    <row r="40667" ht="14.25" customHeight="1"/>
    <row r="40668" ht="14.25" customHeight="1"/>
    <row r="40669" ht="14.25" customHeight="1"/>
    <row r="40670" ht="14.25" customHeight="1"/>
    <row r="40671" ht="14.25" customHeight="1"/>
    <row r="40672" ht="14.25" customHeight="1"/>
    <row r="40673" ht="14.25" customHeight="1"/>
    <row r="40674" ht="14.25" customHeight="1"/>
    <row r="40675" ht="14.25" customHeight="1"/>
    <row r="40676" ht="14.25" customHeight="1"/>
    <row r="40677" ht="14.25" customHeight="1"/>
    <row r="40678" ht="14.25" customHeight="1"/>
    <row r="40679" ht="14.25" customHeight="1"/>
    <row r="40680" ht="14.25" customHeight="1"/>
    <row r="40681" ht="14.25" customHeight="1"/>
    <row r="40682" ht="14.25" customHeight="1"/>
    <row r="40683" ht="14.25" customHeight="1"/>
    <row r="40684" ht="14.25" customHeight="1"/>
    <row r="40685" ht="14.25" customHeight="1"/>
    <row r="40686" ht="14.25" customHeight="1"/>
    <row r="40687" ht="14.25" customHeight="1"/>
    <row r="40688" ht="14.25" customHeight="1"/>
    <row r="40689" ht="14.25" customHeight="1"/>
    <row r="40690" ht="14.25" customHeight="1"/>
    <row r="40691" ht="14.25" customHeight="1"/>
    <row r="40692" ht="14.25" customHeight="1"/>
    <row r="40693" ht="14.25" customHeight="1"/>
    <row r="40694" ht="14.25" customHeight="1"/>
    <row r="40695" ht="14.25" customHeight="1"/>
    <row r="40696" ht="14.25" customHeight="1"/>
    <row r="40697" ht="14.25" customHeight="1"/>
    <row r="40698" ht="14.25" customHeight="1"/>
    <row r="40699" ht="14.25" customHeight="1"/>
    <row r="40700" ht="14.25" customHeight="1"/>
    <row r="40701" ht="14.25" customHeight="1"/>
    <row r="40702" ht="14.25" customHeight="1"/>
    <row r="40703" ht="14.25" customHeight="1"/>
    <row r="40704" ht="14.25" customHeight="1"/>
    <row r="40705" ht="14.25" customHeight="1"/>
    <row r="40706" ht="14.25" customHeight="1"/>
    <row r="40707" ht="14.25" customHeight="1"/>
    <row r="40708" ht="14.25" customHeight="1"/>
    <row r="40709" ht="14.25" customHeight="1"/>
    <row r="40710" ht="14.25" customHeight="1"/>
    <row r="40711" ht="14.25" customHeight="1"/>
    <row r="40712" ht="14.25" customHeight="1"/>
    <row r="40713" ht="14.25" customHeight="1"/>
    <row r="40714" ht="14.25" customHeight="1"/>
    <row r="40715" ht="14.25" customHeight="1"/>
    <row r="40716" ht="14.25" customHeight="1"/>
    <row r="40717" ht="14.25" customHeight="1"/>
    <row r="40718" ht="14.25" customHeight="1"/>
    <row r="40719" ht="14.25" customHeight="1"/>
    <row r="40720" ht="14.25" customHeight="1"/>
    <row r="40721" ht="14.25" customHeight="1"/>
    <row r="40722" ht="14.25" customHeight="1"/>
    <row r="40723" ht="14.25" customHeight="1"/>
    <row r="40724" ht="14.25" customHeight="1"/>
    <row r="40725" ht="14.25" customHeight="1"/>
    <row r="40726" ht="14.25" customHeight="1"/>
    <row r="40727" ht="14.25" customHeight="1"/>
    <row r="40728" ht="14.25" customHeight="1"/>
    <row r="40729" ht="14.25" customHeight="1"/>
    <row r="40730" ht="14.25" customHeight="1"/>
    <row r="40731" ht="14.25" customHeight="1"/>
    <row r="40732" ht="14.25" customHeight="1"/>
    <row r="40733" ht="14.25" customHeight="1"/>
    <row r="40734" ht="14.25" customHeight="1"/>
    <row r="40735" ht="14.25" customHeight="1"/>
    <row r="40736" ht="14.25" customHeight="1"/>
    <row r="40737" ht="14.25" customHeight="1"/>
    <row r="40738" ht="14.25" customHeight="1"/>
    <row r="40739" ht="14.25" customHeight="1"/>
    <row r="40740" ht="14.25" customHeight="1"/>
    <row r="40741" ht="14.25" customHeight="1"/>
    <row r="40742" ht="14.25" customHeight="1"/>
    <row r="40743" ht="14.25" customHeight="1"/>
    <row r="40744" ht="14.25" customHeight="1"/>
    <row r="40745" ht="14.25" customHeight="1"/>
    <row r="40746" ht="14.25" customHeight="1"/>
    <row r="40747" ht="14.25" customHeight="1"/>
    <row r="40748" ht="14.25" customHeight="1"/>
    <row r="40749" ht="14.25" customHeight="1"/>
    <row r="40750" ht="14.25" customHeight="1"/>
    <row r="40751" ht="14.25" customHeight="1"/>
    <row r="40752" ht="14.25" customHeight="1"/>
    <row r="40753" ht="14.25" customHeight="1"/>
    <row r="40754" ht="14.25" customHeight="1"/>
    <row r="40755" ht="14.25" customHeight="1"/>
    <row r="40756" ht="14.25" customHeight="1"/>
    <row r="40757" ht="14.25" customHeight="1"/>
    <row r="40758" ht="14.25" customHeight="1"/>
    <row r="40759" ht="14.25" customHeight="1"/>
    <row r="40760" ht="14.25" customHeight="1"/>
    <row r="40761" ht="14.25" customHeight="1"/>
    <row r="40762" ht="14.25" customHeight="1"/>
    <row r="40763" ht="14.25" customHeight="1"/>
    <row r="40764" ht="14.25" customHeight="1"/>
    <row r="40765" ht="14.25" customHeight="1"/>
    <row r="40766" ht="14.25" customHeight="1"/>
    <row r="40767" ht="14.25" customHeight="1"/>
    <row r="40768" ht="14.25" customHeight="1"/>
    <row r="40769" ht="14.25" customHeight="1"/>
    <row r="40770" ht="14.25" customHeight="1"/>
    <row r="40771" ht="14.25" customHeight="1"/>
    <row r="40772" ht="14.25" customHeight="1"/>
    <row r="40773" ht="14.25" customHeight="1"/>
    <row r="40774" ht="14.25" customHeight="1"/>
    <row r="40775" ht="14.25" customHeight="1"/>
    <row r="40776" ht="14.25" customHeight="1"/>
    <row r="40777" ht="14.25" customHeight="1"/>
    <row r="40778" ht="14.25" customHeight="1"/>
    <row r="40779" ht="14.25" customHeight="1"/>
    <row r="40780" ht="14.25" customHeight="1"/>
    <row r="40781" ht="14.25" customHeight="1"/>
    <row r="40782" ht="14.25" customHeight="1"/>
    <row r="40783" ht="14.25" customHeight="1"/>
    <row r="40784" ht="14.25" customHeight="1"/>
    <row r="40785" ht="14.25" customHeight="1"/>
    <row r="40786" ht="14.25" customHeight="1"/>
    <row r="40787" ht="14.25" customHeight="1"/>
    <row r="40788" ht="14.25" customHeight="1"/>
    <row r="40789" ht="14.25" customHeight="1"/>
    <row r="40790" ht="14.25" customHeight="1"/>
    <row r="40791" ht="14.25" customHeight="1"/>
    <row r="40792" ht="14.25" customHeight="1"/>
    <row r="40793" ht="14.25" customHeight="1"/>
    <row r="40794" ht="14.25" customHeight="1"/>
    <row r="40795" ht="14.25" customHeight="1"/>
    <row r="40796" ht="14.25" customHeight="1"/>
    <row r="40797" ht="14.25" customHeight="1"/>
    <row r="40798" ht="14.25" customHeight="1"/>
    <row r="40799" ht="14.25" customHeight="1"/>
    <row r="40800" ht="14.25" customHeight="1"/>
    <row r="40801" ht="14.25" customHeight="1"/>
    <row r="40802" ht="14.25" customHeight="1"/>
    <row r="40803" ht="14.25" customHeight="1"/>
    <row r="40804" ht="14.25" customHeight="1"/>
    <row r="40805" ht="14.25" customHeight="1"/>
    <row r="40806" ht="14.25" customHeight="1"/>
    <row r="40807" ht="14.25" customHeight="1"/>
    <row r="40808" ht="14.25" customHeight="1"/>
    <row r="40809" ht="14.25" customHeight="1"/>
    <row r="40810" ht="14.25" customHeight="1"/>
    <row r="40811" ht="14.25" customHeight="1"/>
    <row r="40812" ht="14.25" customHeight="1"/>
    <row r="40813" ht="14.25" customHeight="1"/>
    <row r="40814" ht="14.25" customHeight="1"/>
    <row r="40815" ht="14.25" customHeight="1"/>
    <row r="40816" ht="14.25" customHeight="1"/>
    <row r="40817" ht="14.25" customHeight="1"/>
    <row r="40818" ht="14.25" customHeight="1"/>
    <row r="40819" ht="14.25" customHeight="1"/>
    <row r="40820" ht="14.25" customHeight="1"/>
    <row r="40821" ht="14.25" customHeight="1"/>
    <row r="40822" ht="14.25" customHeight="1"/>
    <row r="40823" ht="14.25" customHeight="1"/>
    <row r="40824" ht="14.25" customHeight="1"/>
    <row r="40825" ht="14.25" customHeight="1"/>
    <row r="40826" ht="14.25" customHeight="1"/>
    <row r="40827" ht="14.25" customHeight="1"/>
    <row r="40828" ht="14.25" customHeight="1"/>
    <row r="40829" ht="14.25" customHeight="1"/>
    <row r="40830" ht="14.25" customHeight="1"/>
    <row r="40831" ht="14.25" customHeight="1"/>
    <row r="40832" ht="14.25" customHeight="1"/>
    <row r="40833" ht="14.25" customHeight="1"/>
    <row r="40834" ht="14.25" customHeight="1"/>
    <row r="40835" ht="14.25" customHeight="1"/>
    <row r="40836" ht="14.25" customHeight="1"/>
    <row r="40837" ht="14.25" customHeight="1"/>
    <row r="40838" ht="14.25" customHeight="1"/>
    <row r="40839" ht="14.25" customHeight="1"/>
    <row r="40840" ht="14.25" customHeight="1"/>
    <row r="40841" ht="14.25" customHeight="1"/>
    <row r="40842" ht="14.25" customHeight="1"/>
    <row r="40843" ht="14.25" customHeight="1"/>
    <row r="40844" ht="14.25" customHeight="1"/>
    <row r="40845" ht="14.25" customHeight="1"/>
    <row r="40846" ht="14.25" customHeight="1"/>
    <row r="40847" ht="14.25" customHeight="1"/>
    <row r="40848" ht="14.25" customHeight="1"/>
    <row r="40849" ht="14.25" customHeight="1"/>
    <row r="40850" ht="14.25" customHeight="1"/>
    <row r="40851" ht="14.25" customHeight="1"/>
    <row r="40852" ht="14.25" customHeight="1"/>
    <row r="40853" ht="14.25" customHeight="1"/>
    <row r="40854" ht="14.25" customHeight="1"/>
    <row r="40855" ht="14.25" customHeight="1"/>
    <row r="40856" ht="14.25" customHeight="1"/>
    <row r="40857" ht="14.25" customHeight="1"/>
    <row r="40858" ht="14.25" customHeight="1"/>
    <row r="40859" ht="14.25" customHeight="1"/>
    <row r="40860" ht="14.25" customHeight="1"/>
    <row r="40861" ht="14.25" customHeight="1"/>
    <row r="40862" ht="14.25" customHeight="1"/>
    <row r="40863" ht="14.25" customHeight="1"/>
    <row r="40864" ht="14.25" customHeight="1"/>
    <row r="40865" ht="14.25" customHeight="1"/>
    <row r="40866" ht="14.25" customHeight="1"/>
    <row r="40867" ht="14.25" customHeight="1"/>
    <row r="40868" ht="14.25" customHeight="1"/>
    <row r="40869" ht="14.25" customHeight="1"/>
    <row r="40870" ht="14.25" customHeight="1"/>
    <row r="40871" ht="14.25" customHeight="1"/>
    <row r="40872" ht="14.25" customHeight="1"/>
    <row r="40873" ht="14.25" customHeight="1"/>
    <row r="40874" ht="14.25" customHeight="1"/>
    <row r="40875" ht="14.25" customHeight="1"/>
    <row r="40876" ht="14.25" customHeight="1"/>
    <row r="40877" ht="14.25" customHeight="1"/>
    <row r="40878" ht="14.25" customHeight="1"/>
    <row r="40879" ht="14.25" customHeight="1"/>
    <row r="40880" ht="14.25" customHeight="1"/>
    <row r="40881" ht="14.25" customHeight="1"/>
    <row r="40882" ht="14.25" customHeight="1"/>
    <row r="40883" ht="14.25" customHeight="1"/>
    <row r="40884" ht="14.25" customHeight="1"/>
    <row r="40885" ht="14.25" customHeight="1"/>
    <row r="40886" ht="14.25" customHeight="1"/>
    <row r="40887" ht="14.25" customHeight="1"/>
    <row r="40888" ht="14.25" customHeight="1"/>
    <row r="40889" ht="14.25" customHeight="1"/>
    <row r="40890" ht="14.25" customHeight="1"/>
    <row r="40891" ht="14.25" customHeight="1"/>
    <row r="40892" ht="14.25" customHeight="1"/>
    <row r="40893" ht="14.25" customHeight="1"/>
    <row r="40894" ht="14.25" customHeight="1"/>
    <row r="40895" ht="14.25" customHeight="1"/>
    <row r="40896" ht="14.25" customHeight="1"/>
    <row r="40897" ht="14.25" customHeight="1"/>
    <row r="40898" ht="14.25" customHeight="1"/>
    <row r="40899" ht="14.25" customHeight="1"/>
    <row r="40900" ht="14.25" customHeight="1"/>
    <row r="40901" ht="14.25" customHeight="1"/>
    <row r="40902" ht="14.25" customHeight="1"/>
    <row r="40903" ht="14.25" customHeight="1"/>
    <row r="40904" ht="14.25" customHeight="1"/>
    <row r="40905" ht="14.25" customHeight="1"/>
    <row r="40906" ht="14.25" customHeight="1"/>
    <row r="40907" ht="14.25" customHeight="1"/>
    <row r="40908" ht="14.25" customHeight="1"/>
    <row r="40909" ht="14.25" customHeight="1"/>
    <row r="40910" ht="14.25" customHeight="1"/>
    <row r="40911" ht="14.25" customHeight="1"/>
    <row r="40912" ht="14.25" customHeight="1"/>
    <row r="40913" ht="14.25" customHeight="1"/>
    <row r="40914" ht="14.25" customHeight="1"/>
    <row r="40915" ht="14.25" customHeight="1"/>
    <row r="40916" ht="14.25" customHeight="1"/>
    <row r="40917" ht="14.25" customHeight="1"/>
    <row r="40918" ht="14.25" customHeight="1"/>
    <row r="40919" ht="14.25" customHeight="1"/>
    <row r="40920" ht="14.25" customHeight="1"/>
    <row r="40921" ht="14.25" customHeight="1"/>
    <row r="40922" ht="14.25" customHeight="1"/>
    <row r="40923" ht="14.25" customHeight="1"/>
    <row r="40924" ht="14.25" customHeight="1"/>
    <row r="40925" ht="14.25" customHeight="1"/>
    <row r="40926" ht="14.25" customHeight="1"/>
    <row r="40927" ht="14.25" customHeight="1"/>
    <row r="40928" ht="14.25" customHeight="1"/>
    <row r="40929" ht="14.25" customHeight="1"/>
    <row r="40930" ht="14.25" customHeight="1"/>
    <row r="40931" ht="14.25" customHeight="1"/>
    <row r="40932" ht="14.25" customHeight="1"/>
    <row r="40933" ht="14.25" customHeight="1"/>
    <row r="40934" ht="14.25" customHeight="1"/>
    <row r="40935" ht="14.25" customHeight="1"/>
    <row r="40936" ht="14.25" customHeight="1"/>
    <row r="40937" ht="14.25" customHeight="1"/>
    <row r="40938" ht="14.25" customHeight="1"/>
    <row r="40939" ht="14.25" customHeight="1"/>
    <row r="40940" ht="14.25" customHeight="1"/>
    <row r="40941" ht="14.25" customHeight="1"/>
    <row r="40942" ht="14.25" customHeight="1"/>
    <row r="40943" ht="14.25" customHeight="1"/>
    <row r="40944" ht="14.25" customHeight="1"/>
    <row r="40945" ht="14.25" customHeight="1"/>
    <row r="40946" ht="14.25" customHeight="1"/>
    <row r="40947" ht="14.25" customHeight="1"/>
    <row r="40948" ht="14.25" customHeight="1"/>
    <row r="40949" ht="14.25" customHeight="1"/>
    <row r="40950" ht="14.25" customHeight="1"/>
    <row r="40951" ht="14.25" customHeight="1"/>
    <row r="40952" ht="14.25" customHeight="1"/>
    <row r="40953" ht="14.25" customHeight="1"/>
    <row r="40954" ht="14.25" customHeight="1"/>
    <row r="40955" ht="14.25" customHeight="1"/>
    <row r="40956" ht="14.25" customHeight="1"/>
    <row r="40957" ht="14.25" customHeight="1"/>
    <row r="40958" ht="14.25" customHeight="1"/>
    <row r="40959" ht="14.25" customHeight="1"/>
    <row r="40960" ht="14.25" customHeight="1"/>
    <row r="40961" ht="14.25" customHeight="1"/>
    <row r="40962" ht="14.25" customHeight="1"/>
    <row r="40963" ht="14.25" customHeight="1"/>
    <row r="40964" ht="14.25" customHeight="1"/>
    <row r="40965" ht="14.25" customHeight="1"/>
    <row r="40966" ht="14.25" customHeight="1"/>
    <row r="40967" ht="14.25" customHeight="1"/>
    <row r="40968" ht="14.25" customHeight="1"/>
    <row r="40969" ht="14.25" customHeight="1"/>
    <row r="40970" ht="14.25" customHeight="1"/>
    <row r="40971" ht="14.25" customHeight="1"/>
    <row r="40972" ht="14.25" customHeight="1"/>
    <row r="40973" ht="14.25" customHeight="1"/>
    <row r="40974" ht="14.25" customHeight="1"/>
    <row r="40975" ht="14.25" customHeight="1"/>
    <row r="40976" ht="14.25" customHeight="1"/>
    <row r="40977" ht="14.25" customHeight="1"/>
    <row r="40978" ht="14.25" customHeight="1"/>
    <row r="40979" ht="14.25" customHeight="1"/>
    <row r="40980" ht="14.25" customHeight="1"/>
    <row r="40981" ht="14.25" customHeight="1"/>
    <row r="40982" ht="14.25" customHeight="1"/>
    <row r="40983" ht="14.25" customHeight="1"/>
    <row r="40984" ht="14.25" customHeight="1"/>
    <row r="40985" ht="14.25" customHeight="1"/>
    <row r="40986" ht="14.25" customHeight="1"/>
    <row r="40987" ht="14.25" customHeight="1"/>
    <row r="40988" ht="14.25" customHeight="1"/>
    <row r="40989" ht="14.25" customHeight="1"/>
    <row r="40990" ht="14.25" customHeight="1"/>
    <row r="40991" ht="14.25" customHeight="1"/>
    <row r="40992" ht="14.25" customHeight="1"/>
    <row r="40993" ht="14.25" customHeight="1"/>
    <row r="40994" ht="14.25" customHeight="1"/>
    <row r="40995" ht="14.25" customHeight="1"/>
    <row r="40996" ht="14.25" customHeight="1"/>
    <row r="40997" ht="14.25" customHeight="1"/>
    <row r="40998" ht="14.25" customHeight="1"/>
    <row r="40999" ht="14.25" customHeight="1"/>
    <row r="41000" ht="14.25" customHeight="1"/>
    <row r="41001" ht="14.25" customHeight="1"/>
    <row r="41002" ht="14.25" customHeight="1"/>
    <row r="41003" ht="14.25" customHeight="1"/>
    <row r="41004" ht="14.25" customHeight="1"/>
    <row r="41005" ht="14.25" customHeight="1"/>
    <row r="41006" ht="14.25" customHeight="1"/>
    <row r="41007" ht="14.25" customHeight="1"/>
    <row r="41008" ht="14.25" customHeight="1"/>
    <row r="41009" ht="14.25" customHeight="1"/>
    <row r="41010" ht="14.25" customHeight="1"/>
    <row r="41011" ht="14.25" customHeight="1"/>
    <row r="41012" ht="14.25" customHeight="1"/>
    <row r="41013" ht="14.25" customHeight="1"/>
    <row r="41014" ht="14.25" customHeight="1"/>
    <row r="41015" ht="14.25" customHeight="1"/>
    <row r="41016" ht="14.25" customHeight="1"/>
    <row r="41017" ht="14.25" customHeight="1"/>
    <row r="41018" ht="14.25" customHeight="1"/>
    <row r="41019" ht="14.25" customHeight="1"/>
    <row r="41020" ht="14.25" customHeight="1"/>
    <row r="41021" ht="14.25" customHeight="1"/>
    <row r="41022" ht="14.25" customHeight="1"/>
    <row r="41023" ht="14.25" customHeight="1"/>
    <row r="41024" ht="14.25" customHeight="1"/>
    <row r="41025" ht="14.25" customHeight="1"/>
    <row r="41026" ht="14.25" customHeight="1"/>
    <row r="41027" ht="14.25" customHeight="1"/>
    <row r="41028" ht="14.25" customHeight="1"/>
    <row r="41029" ht="14.25" customHeight="1"/>
    <row r="41030" ht="14.25" customHeight="1"/>
    <row r="41031" ht="14.25" customHeight="1"/>
    <row r="41032" ht="14.25" customHeight="1"/>
    <row r="41033" ht="14.25" customHeight="1"/>
    <row r="41034" ht="14.25" customHeight="1"/>
    <row r="41035" ht="14.25" customHeight="1"/>
    <row r="41036" ht="14.25" customHeight="1"/>
    <row r="41037" ht="14.25" customHeight="1"/>
    <row r="41038" ht="14.25" customHeight="1"/>
    <row r="41039" ht="14.25" customHeight="1"/>
    <row r="41040" ht="14.25" customHeight="1"/>
    <row r="41041" ht="14.25" customHeight="1"/>
    <row r="41042" ht="14.25" customHeight="1"/>
    <row r="41043" ht="14.25" customHeight="1"/>
    <row r="41044" ht="14.25" customHeight="1"/>
    <row r="41045" ht="14.25" customHeight="1"/>
    <row r="41046" ht="14.25" customHeight="1"/>
    <row r="41047" ht="14.25" customHeight="1"/>
    <row r="41048" ht="14.25" customHeight="1"/>
    <row r="41049" ht="14.25" customHeight="1"/>
    <row r="41050" ht="14.25" customHeight="1"/>
    <row r="41051" ht="14.25" customHeight="1"/>
    <row r="41052" ht="14.25" customHeight="1"/>
    <row r="41053" ht="14.25" customHeight="1"/>
    <row r="41054" ht="14.25" customHeight="1"/>
    <row r="41055" ht="14.25" customHeight="1"/>
    <row r="41056" ht="14.25" customHeight="1"/>
    <row r="41057" ht="14.25" customHeight="1"/>
    <row r="41058" ht="14.25" customHeight="1"/>
    <row r="41059" ht="14.25" customHeight="1"/>
    <row r="41060" ht="14.25" customHeight="1"/>
    <row r="41061" ht="14.25" customHeight="1"/>
    <row r="41062" ht="14.25" customHeight="1"/>
    <row r="41063" ht="14.25" customHeight="1"/>
    <row r="41064" ht="14.25" customHeight="1"/>
    <row r="41065" ht="14.25" customHeight="1"/>
    <row r="41066" ht="14.25" customHeight="1"/>
    <row r="41067" ht="14.25" customHeight="1"/>
    <row r="41068" ht="14.25" customHeight="1"/>
    <row r="41069" ht="14.25" customHeight="1"/>
    <row r="41070" ht="14.25" customHeight="1"/>
    <row r="41071" ht="14.25" customHeight="1"/>
    <row r="41072" ht="14.25" customHeight="1"/>
    <row r="41073" ht="14.25" customHeight="1"/>
    <row r="41074" ht="14.25" customHeight="1"/>
    <row r="41075" ht="14.25" customHeight="1"/>
    <row r="41076" ht="14.25" customHeight="1"/>
    <row r="41077" ht="14.25" customHeight="1"/>
    <row r="41078" ht="14.25" customHeight="1"/>
    <row r="41079" ht="14.25" customHeight="1"/>
    <row r="41080" ht="14.25" customHeight="1"/>
    <row r="41081" ht="14.25" customHeight="1"/>
    <row r="41082" ht="14.25" customHeight="1"/>
    <row r="41083" ht="14.25" customHeight="1"/>
    <row r="41084" ht="14.25" customHeight="1"/>
    <row r="41085" ht="14.25" customHeight="1"/>
    <row r="41086" ht="14.25" customHeight="1"/>
    <row r="41087" ht="14.25" customHeight="1"/>
    <row r="41088" ht="14.25" customHeight="1"/>
    <row r="41089" ht="14.25" customHeight="1"/>
    <row r="41090" ht="14.25" customHeight="1"/>
    <row r="41091" ht="14.25" customHeight="1"/>
    <row r="41092" ht="14.25" customHeight="1"/>
    <row r="41093" ht="14.25" customHeight="1"/>
    <row r="41094" ht="14.25" customHeight="1"/>
    <row r="41095" ht="14.25" customHeight="1"/>
    <row r="41096" ht="14.25" customHeight="1"/>
    <row r="41097" ht="14.25" customHeight="1"/>
    <row r="41098" ht="14.25" customHeight="1"/>
    <row r="41099" ht="14.25" customHeight="1"/>
    <row r="41100" ht="14.25" customHeight="1"/>
    <row r="41101" ht="14.25" customHeight="1"/>
    <row r="41102" ht="14.25" customHeight="1"/>
    <row r="41103" ht="14.25" customHeight="1"/>
    <row r="41104" ht="14.25" customHeight="1"/>
    <row r="41105" ht="14.25" customHeight="1"/>
    <row r="41106" ht="14.25" customHeight="1"/>
    <row r="41107" ht="14.25" customHeight="1"/>
    <row r="41108" ht="14.25" customHeight="1"/>
    <row r="41109" ht="14.25" customHeight="1"/>
    <row r="41110" ht="14.25" customHeight="1"/>
    <row r="41111" ht="14.25" customHeight="1"/>
    <row r="41112" ht="14.25" customHeight="1"/>
    <row r="41113" ht="14.25" customHeight="1"/>
    <row r="41114" ht="14.25" customHeight="1"/>
    <row r="41115" ht="14.25" customHeight="1"/>
    <row r="41116" ht="14.25" customHeight="1"/>
    <row r="41117" ht="14.25" customHeight="1"/>
    <row r="41118" ht="14.25" customHeight="1"/>
    <row r="41119" ht="14.25" customHeight="1"/>
    <row r="41120" ht="14.25" customHeight="1"/>
    <row r="41121" ht="14.25" customHeight="1"/>
    <row r="41122" ht="14.25" customHeight="1"/>
    <row r="41123" ht="14.25" customHeight="1"/>
    <row r="41124" ht="14.25" customHeight="1"/>
    <row r="41125" ht="14.25" customHeight="1"/>
    <row r="41126" ht="14.25" customHeight="1"/>
    <row r="41127" ht="14.25" customHeight="1"/>
    <row r="41128" ht="14.25" customHeight="1"/>
    <row r="41129" ht="14.25" customHeight="1"/>
    <row r="41130" ht="14.25" customHeight="1"/>
    <row r="41131" ht="14.25" customHeight="1"/>
    <row r="41132" ht="14.25" customHeight="1"/>
    <row r="41133" ht="14.25" customHeight="1"/>
    <row r="41134" ht="14.25" customHeight="1"/>
    <row r="41135" ht="14.25" customHeight="1"/>
    <row r="41136" ht="14.25" customHeight="1"/>
    <row r="41137" ht="14.25" customHeight="1"/>
    <row r="41138" ht="14.25" customHeight="1"/>
    <row r="41139" ht="14.25" customHeight="1"/>
    <row r="41140" ht="14.25" customHeight="1"/>
    <row r="41141" ht="14.25" customHeight="1"/>
    <row r="41142" ht="14.25" customHeight="1"/>
    <row r="41143" ht="14.25" customHeight="1"/>
    <row r="41144" ht="14.25" customHeight="1"/>
    <row r="41145" ht="14.25" customHeight="1"/>
    <row r="41146" ht="14.25" customHeight="1"/>
    <row r="41147" ht="14.25" customHeight="1"/>
    <row r="41148" ht="14.25" customHeight="1"/>
    <row r="41149" ht="14.25" customHeight="1"/>
    <row r="41150" ht="14.25" customHeight="1"/>
    <row r="41151" ht="14.25" customHeight="1"/>
    <row r="41152" ht="14.25" customHeight="1"/>
    <row r="41153" ht="14.25" customHeight="1"/>
    <row r="41154" ht="14.25" customHeight="1"/>
    <row r="41155" ht="14.25" customHeight="1"/>
    <row r="41156" ht="14.25" customHeight="1"/>
    <row r="41157" ht="14.25" customHeight="1"/>
    <row r="41158" ht="14.25" customHeight="1"/>
    <row r="41159" ht="14.25" customHeight="1"/>
    <row r="41160" ht="14.25" customHeight="1"/>
    <row r="41161" ht="14.25" customHeight="1"/>
    <row r="41162" ht="14.25" customHeight="1"/>
    <row r="41163" ht="14.25" customHeight="1"/>
    <row r="41164" ht="14.25" customHeight="1"/>
    <row r="41165" ht="14.25" customHeight="1"/>
    <row r="41166" ht="14.25" customHeight="1"/>
    <row r="41167" ht="14.25" customHeight="1"/>
    <row r="41168" ht="14.25" customHeight="1"/>
    <row r="41169" ht="14.25" customHeight="1"/>
    <row r="41170" ht="14.25" customHeight="1"/>
    <row r="41171" ht="14.25" customHeight="1"/>
    <row r="41172" ht="14.25" customHeight="1"/>
    <row r="41173" ht="14.25" customHeight="1"/>
    <row r="41174" ht="14.25" customHeight="1"/>
    <row r="41175" ht="14.25" customHeight="1"/>
    <row r="41176" ht="14.25" customHeight="1"/>
    <row r="41177" ht="14.25" customHeight="1"/>
    <row r="41178" ht="14.25" customHeight="1"/>
    <row r="41179" ht="14.25" customHeight="1"/>
    <row r="41180" ht="14.25" customHeight="1"/>
    <row r="41181" ht="14.25" customHeight="1"/>
    <row r="41182" ht="14.25" customHeight="1"/>
    <row r="41183" ht="14.25" customHeight="1"/>
    <row r="41184" ht="14.25" customHeight="1"/>
    <row r="41185" ht="14.25" customHeight="1"/>
    <row r="41186" ht="14.25" customHeight="1"/>
    <row r="41187" ht="14.25" customHeight="1"/>
    <row r="41188" ht="14.25" customHeight="1"/>
    <row r="41189" ht="14.25" customHeight="1"/>
    <row r="41190" ht="14.25" customHeight="1"/>
    <row r="41191" ht="14.25" customHeight="1"/>
    <row r="41192" ht="14.25" customHeight="1"/>
    <row r="41193" ht="14.25" customHeight="1"/>
    <row r="41194" ht="14.25" customHeight="1"/>
    <row r="41195" ht="14.25" customHeight="1"/>
    <row r="41196" ht="14.25" customHeight="1"/>
    <row r="41197" ht="14.25" customHeight="1"/>
    <row r="41198" ht="14.25" customHeight="1"/>
    <row r="41199" ht="14.25" customHeight="1"/>
    <row r="41200" ht="14.25" customHeight="1"/>
    <row r="41201" ht="14.25" customHeight="1"/>
    <row r="41202" ht="14.25" customHeight="1"/>
    <row r="41203" ht="14.25" customHeight="1"/>
    <row r="41204" ht="14.25" customHeight="1"/>
    <row r="41205" ht="14.25" customHeight="1"/>
    <row r="41206" ht="14.25" customHeight="1"/>
    <row r="41207" ht="14.25" customHeight="1"/>
    <row r="41208" ht="14.25" customHeight="1"/>
    <row r="41209" ht="14.25" customHeight="1"/>
    <row r="41210" ht="14.25" customHeight="1"/>
    <row r="41211" ht="14.25" customHeight="1"/>
    <row r="41212" ht="14.25" customHeight="1"/>
    <row r="41213" ht="14.25" customHeight="1"/>
    <row r="41214" ht="14.25" customHeight="1"/>
    <row r="41215" ht="14.25" customHeight="1"/>
    <row r="41216" ht="14.25" customHeight="1"/>
    <row r="41217" ht="14.25" customHeight="1"/>
    <row r="41218" ht="14.25" customHeight="1"/>
    <row r="41219" ht="14.25" customHeight="1"/>
    <row r="41220" ht="14.25" customHeight="1"/>
    <row r="41221" ht="14.25" customHeight="1"/>
    <row r="41222" ht="14.25" customHeight="1"/>
    <row r="41223" ht="14.25" customHeight="1"/>
    <row r="41224" ht="14.25" customHeight="1"/>
    <row r="41225" ht="14.25" customHeight="1"/>
    <row r="41226" ht="14.25" customHeight="1"/>
    <row r="41227" ht="14.25" customHeight="1"/>
    <row r="41228" ht="14.25" customHeight="1"/>
    <row r="41229" ht="14.25" customHeight="1"/>
    <row r="41230" ht="14.25" customHeight="1"/>
    <row r="41231" ht="14.25" customHeight="1"/>
    <row r="41232" ht="14.25" customHeight="1"/>
    <row r="41233" ht="14.25" customHeight="1"/>
    <row r="41234" ht="14.25" customHeight="1"/>
    <row r="41235" ht="14.25" customHeight="1"/>
    <row r="41236" ht="14.25" customHeight="1"/>
    <row r="41237" ht="14.25" customHeight="1"/>
    <row r="41238" ht="14.25" customHeight="1"/>
    <row r="41239" ht="14.25" customHeight="1"/>
    <row r="41240" ht="14.25" customHeight="1"/>
    <row r="41241" ht="14.25" customHeight="1"/>
    <row r="41242" ht="14.25" customHeight="1"/>
    <row r="41243" ht="14.25" customHeight="1"/>
    <row r="41244" ht="14.25" customHeight="1"/>
    <row r="41245" ht="14.25" customHeight="1"/>
    <row r="41246" ht="14.25" customHeight="1"/>
    <row r="41247" ht="14.25" customHeight="1"/>
    <row r="41248" ht="14.25" customHeight="1"/>
    <row r="41249" ht="14.25" customHeight="1"/>
    <row r="41250" ht="14.25" customHeight="1"/>
    <row r="41251" ht="14.25" customHeight="1"/>
    <row r="41252" ht="14.25" customHeight="1"/>
    <row r="41253" ht="14.25" customHeight="1"/>
    <row r="41254" ht="14.25" customHeight="1"/>
    <row r="41255" ht="14.25" customHeight="1"/>
    <row r="41256" ht="14.25" customHeight="1"/>
    <row r="41257" ht="14.25" customHeight="1"/>
    <row r="41258" ht="14.25" customHeight="1"/>
    <row r="41259" ht="14.25" customHeight="1"/>
    <row r="41260" ht="14.25" customHeight="1"/>
    <row r="41261" ht="14.25" customHeight="1"/>
    <row r="41262" ht="14.25" customHeight="1"/>
    <row r="41263" ht="14.25" customHeight="1"/>
    <row r="41264" ht="14.25" customHeight="1"/>
    <row r="41265" ht="14.25" customHeight="1"/>
    <row r="41266" ht="14.25" customHeight="1"/>
    <row r="41267" ht="14.25" customHeight="1"/>
    <row r="41268" ht="14.25" customHeight="1"/>
    <row r="41269" ht="14.25" customHeight="1"/>
    <row r="41270" ht="14.25" customHeight="1"/>
    <row r="41271" ht="14.25" customHeight="1"/>
    <row r="41272" ht="14.25" customHeight="1"/>
    <row r="41273" ht="14.25" customHeight="1"/>
    <row r="41274" ht="14.25" customHeight="1"/>
    <row r="41275" ht="14.25" customHeight="1"/>
    <row r="41276" ht="14.25" customHeight="1"/>
    <row r="41277" ht="14.25" customHeight="1"/>
    <row r="41278" ht="14.25" customHeight="1"/>
    <row r="41279" ht="14.25" customHeight="1"/>
    <row r="41280" ht="14.25" customHeight="1"/>
    <row r="41281" ht="14.25" customHeight="1"/>
    <row r="41282" ht="14.25" customHeight="1"/>
    <row r="41283" ht="14.25" customHeight="1"/>
    <row r="41284" ht="14.25" customHeight="1"/>
    <row r="41285" ht="14.25" customHeight="1"/>
    <row r="41286" ht="14.25" customHeight="1"/>
    <row r="41287" ht="14.25" customHeight="1"/>
    <row r="41288" ht="14.25" customHeight="1"/>
    <row r="41289" ht="14.25" customHeight="1"/>
    <row r="41290" ht="14.25" customHeight="1"/>
    <row r="41291" ht="14.25" customHeight="1"/>
    <row r="41292" ht="14.25" customHeight="1"/>
    <row r="41293" ht="14.25" customHeight="1"/>
    <row r="41294" ht="14.25" customHeight="1"/>
    <row r="41295" ht="14.25" customHeight="1"/>
    <row r="41296" ht="14.25" customHeight="1"/>
    <row r="41297" ht="14.25" customHeight="1"/>
    <row r="41298" ht="14.25" customHeight="1"/>
    <row r="41299" ht="14.25" customHeight="1"/>
    <row r="41300" ht="14.25" customHeight="1"/>
    <row r="41301" ht="14.25" customHeight="1"/>
    <row r="41302" ht="14.25" customHeight="1"/>
    <row r="41303" ht="14.25" customHeight="1"/>
    <row r="41304" ht="14.25" customHeight="1"/>
    <row r="41305" ht="14.25" customHeight="1"/>
    <row r="41306" ht="14.25" customHeight="1"/>
    <row r="41307" ht="14.25" customHeight="1"/>
    <row r="41308" ht="14.25" customHeight="1"/>
    <row r="41309" ht="14.25" customHeight="1"/>
    <row r="41310" ht="14.25" customHeight="1"/>
    <row r="41311" ht="14.25" customHeight="1"/>
    <row r="41312" ht="14.25" customHeight="1"/>
    <row r="41313" ht="14.25" customHeight="1"/>
    <row r="41314" ht="14.25" customHeight="1"/>
    <row r="41315" ht="14.25" customHeight="1"/>
    <row r="41316" ht="14.25" customHeight="1"/>
    <row r="41317" ht="14.25" customHeight="1"/>
    <row r="41318" ht="14.25" customHeight="1"/>
    <row r="41319" ht="14.25" customHeight="1"/>
    <row r="41320" ht="14.25" customHeight="1"/>
    <row r="41321" ht="14.25" customHeight="1"/>
    <row r="41322" ht="14.25" customHeight="1"/>
    <row r="41323" ht="14.25" customHeight="1"/>
    <row r="41324" ht="14.25" customHeight="1"/>
    <row r="41325" ht="14.25" customHeight="1"/>
    <row r="41326" ht="14.25" customHeight="1"/>
    <row r="41327" ht="14.25" customHeight="1"/>
    <row r="41328" ht="14.25" customHeight="1"/>
    <row r="41329" ht="14.25" customHeight="1"/>
    <row r="41330" ht="14.25" customHeight="1"/>
    <row r="41331" ht="14.25" customHeight="1"/>
    <row r="41332" ht="14.25" customHeight="1"/>
    <row r="41333" ht="14.25" customHeight="1"/>
    <row r="41334" ht="14.25" customHeight="1"/>
    <row r="41335" ht="14.25" customHeight="1"/>
    <row r="41336" ht="14.25" customHeight="1"/>
    <row r="41337" ht="14.25" customHeight="1"/>
    <row r="41338" ht="14.25" customHeight="1"/>
    <row r="41339" ht="14.25" customHeight="1"/>
    <row r="41340" ht="14.25" customHeight="1"/>
    <row r="41341" ht="14.25" customHeight="1"/>
    <row r="41342" ht="14.25" customHeight="1"/>
    <row r="41343" ht="14.25" customHeight="1"/>
    <row r="41344" ht="14.25" customHeight="1"/>
    <row r="41345" ht="14.25" customHeight="1"/>
    <row r="41346" ht="14.25" customHeight="1"/>
    <row r="41347" ht="14.25" customHeight="1"/>
    <row r="41348" ht="14.25" customHeight="1"/>
    <row r="41349" ht="14.25" customHeight="1"/>
    <row r="41350" ht="14.25" customHeight="1"/>
    <row r="41351" ht="14.25" customHeight="1"/>
    <row r="41352" ht="14.25" customHeight="1"/>
    <row r="41353" ht="14.25" customHeight="1"/>
    <row r="41354" ht="14.25" customHeight="1"/>
    <row r="41355" ht="14.25" customHeight="1"/>
    <row r="41356" ht="14.25" customHeight="1"/>
    <row r="41357" ht="14.25" customHeight="1"/>
    <row r="41358" ht="14.25" customHeight="1"/>
    <row r="41359" ht="14.25" customHeight="1"/>
    <row r="41360" ht="14.25" customHeight="1"/>
    <row r="41361" ht="14.25" customHeight="1"/>
    <row r="41362" ht="14.25" customHeight="1"/>
    <row r="41363" ht="14.25" customHeight="1"/>
    <row r="41364" ht="14.25" customHeight="1"/>
    <row r="41365" ht="14.25" customHeight="1"/>
    <row r="41366" ht="14.25" customHeight="1"/>
    <row r="41367" ht="14.25" customHeight="1"/>
    <row r="41368" ht="14.25" customHeight="1"/>
    <row r="41369" ht="14.25" customHeight="1"/>
    <row r="41370" ht="14.25" customHeight="1"/>
    <row r="41371" ht="14.25" customHeight="1"/>
    <row r="41372" ht="14.25" customHeight="1"/>
    <row r="41373" ht="14.25" customHeight="1"/>
    <row r="41374" ht="14.25" customHeight="1"/>
    <row r="41375" ht="14.25" customHeight="1"/>
    <row r="41376" ht="14.25" customHeight="1"/>
    <row r="41377" ht="14.25" customHeight="1"/>
    <row r="41378" ht="14.25" customHeight="1"/>
    <row r="41379" ht="14.25" customHeight="1"/>
    <row r="41380" ht="14.25" customHeight="1"/>
    <row r="41381" ht="14.25" customHeight="1"/>
    <row r="41382" ht="14.25" customHeight="1"/>
    <row r="41383" ht="14.25" customHeight="1"/>
    <row r="41384" ht="14.25" customHeight="1"/>
    <row r="41385" ht="14.25" customHeight="1"/>
    <row r="41386" ht="14.25" customHeight="1"/>
    <row r="41387" ht="14.25" customHeight="1"/>
    <row r="41388" ht="14.25" customHeight="1"/>
    <row r="41389" ht="14.25" customHeight="1"/>
    <row r="41390" ht="14.25" customHeight="1"/>
    <row r="41391" ht="14.25" customHeight="1"/>
    <row r="41392" ht="14.25" customHeight="1"/>
    <row r="41393" ht="14.25" customHeight="1"/>
    <row r="41394" ht="14.25" customHeight="1"/>
    <row r="41395" ht="14.25" customHeight="1"/>
    <row r="41396" ht="14.25" customHeight="1"/>
    <row r="41397" ht="14.25" customHeight="1"/>
    <row r="41398" ht="14.25" customHeight="1"/>
    <row r="41399" ht="14.25" customHeight="1"/>
    <row r="41400" ht="14.25" customHeight="1"/>
    <row r="41401" ht="14.25" customHeight="1"/>
    <row r="41402" ht="14.25" customHeight="1"/>
    <row r="41403" ht="14.25" customHeight="1"/>
    <row r="41404" ht="14.25" customHeight="1"/>
    <row r="41405" ht="14.25" customHeight="1"/>
    <row r="41406" ht="14.25" customHeight="1"/>
    <row r="41407" ht="14.25" customHeight="1"/>
    <row r="41408" ht="14.25" customHeight="1"/>
    <row r="41409" ht="14.25" customHeight="1"/>
    <row r="41410" ht="14.25" customHeight="1"/>
    <row r="41411" ht="14.25" customHeight="1"/>
    <row r="41412" ht="14.25" customHeight="1"/>
    <row r="41413" ht="14.25" customHeight="1"/>
    <row r="41414" ht="14.25" customHeight="1"/>
    <row r="41415" ht="14.25" customHeight="1"/>
    <row r="41416" ht="14.25" customHeight="1"/>
    <row r="41417" ht="14.25" customHeight="1"/>
    <row r="41418" ht="14.25" customHeight="1"/>
    <row r="41419" ht="14.25" customHeight="1"/>
    <row r="41420" ht="14.25" customHeight="1"/>
    <row r="41421" ht="14.25" customHeight="1"/>
    <row r="41422" ht="14.25" customHeight="1"/>
    <row r="41423" ht="14.25" customHeight="1"/>
    <row r="41424" ht="14.25" customHeight="1"/>
    <row r="41425" ht="14.25" customHeight="1"/>
    <row r="41426" ht="14.25" customHeight="1"/>
    <row r="41427" ht="14.25" customHeight="1"/>
    <row r="41428" ht="14.25" customHeight="1"/>
    <row r="41429" ht="14.25" customHeight="1"/>
    <row r="41430" ht="14.25" customHeight="1"/>
    <row r="41431" ht="14.25" customHeight="1"/>
    <row r="41432" ht="14.25" customHeight="1"/>
    <row r="41433" ht="14.25" customHeight="1"/>
    <row r="41434" ht="14.25" customHeight="1"/>
    <row r="41435" ht="14.25" customHeight="1"/>
    <row r="41436" ht="14.25" customHeight="1"/>
    <row r="41437" ht="14.25" customHeight="1"/>
    <row r="41438" ht="14.25" customHeight="1"/>
    <row r="41439" ht="14.25" customHeight="1"/>
    <row r="41440" ht="14.25" customHeight="1"/>
    <row r="41441" ht="14.25" customHeight="1"/>
    <row r="41442" ht="14.25" customHeight="1"/>
    <row r="41443" ht="14.25" customHeight="1"/>
    <row r="41444" ht="14.25" customHeight="1"/>
    <row r="41445" ht="14.25" customHeight="1"/>
    <row r="41446" ht="14.25" customHeight="1"/>
    <row r="41447" ht="14.25" customHeight="1"/>
    <row r="41448" ht="14.25" customHeight="1"/>
    <row r="41449" ht="14.25" customHeight="1"/>
    <row r="41450" ht="14.25" customHeight="1"/>
    <row r="41451" ht="14.25" customHeight="1"/>
    <row r="41452" ht="14.25" customHeight="1"/>
    <row r="41453" ht="14.25" customHeight="1"/>
    <row r="41454" ht="14.25" customHeight="1"/>
    <row r="41455" ht="14.25" customHeight="1"/>
    <row r="41456" ht="14.25" customHeight="1"/>
    <row r="41457" ht="14.25" customHeight="1"/>
    <row r="41458" ht="14.25" customHeight="1"/>
    <row r="41459" ht="14.25" customHeight="1"/>
    <row r="41460" ht="14.25" customHeight="1"/>
    <row r="41461" ht="14.25" customHeight="1"/>
    <row r="41462" ht="14.25" customHeight="1"/>
    <row r="41463" ht="14.25" customHeight="1"/>
    <row r="41464" ht="14.25" customHeight="1"/>
    <row r="41465" ht="14.25" customHeight="1"/>
    <row r="41466" ht="14.25" customHeight="1"/>
    <row r="41467" ht="14.25" customHeight="1"/>
    <row r="41468" ht="14.25" customHeight="1"/>
    <row r="41469" ht="14.25" customHeight="1"/>
    <row r="41470" ht="14.25" customHeight="1"/>
    <row r="41471" ht="14.25" customHeight="1"/>
    <row r="41472" ht="14.25" customHeight="1"/>
    <row r="41473" ht="14.25" customHeight="1"/>
    <row r="41474" ht="14.25" customHeight="1"/>
    <row r="41475" ht="14.25" customHeight="1"/>
    <row r="41476" ht="14.25" customHeight="1"/>
    <row r="41477" ht="14.25" customHeight="1"/>
    <row r="41478" ht="14.25" customHeight="1"/>
    <row r="41479" ht="14.25" customHeight="1"/>
    <row r="41480" ht="14.25" customHeight="1"/>
    <row r="41481" ht="14.25" customHeight="1"/>
    <row r="41482" ht="14.25" customHeight="1"/>
    <row r="41483" ht="14.25" customHeight="1"/>
    <row r="41484" ht="14.25" customHeight="1"/>
    <row r="41485" ht="14.25" customHeight="1"/>
    <row r="41486" ht="14.25" customHeight="1"/>
    <row r="41487" ht="14.25" customHeight="1"/>
    <row r="41488" ht="14.25" customHeight="1"/>
    <row r="41489" ht="14.25" customHeight="1"/>
    <row r="41490" ht="14.25" customHeight="1"/>
    <row r="41491" ht="14.25" customHeight="1"/>
    <row r="41492" ht="14.25" customHeight="1"/>
    <row r="41493" ht="14.25" customHeight="1"/>
    <row r="41494" ht="14.25" customHeight="1"/>
    <row r="41495" ht="14.25" customHeight="1"/>
    <row r="41496" ht="14.25" customHeight="1"/>
    <row r="41497" ht="14.25" customHeight="1"/>
    <row r="41498" ht="14.25" customHeight="1"/>
    <row r="41499" ht="14.25" customHeight="1"/>
    <row r="41500" ht="14.25" customHeight="1"/>
    <row r="41501" ht="14.25" customHeight="1"/>
    <row r="41502" ht="14.25" customHeight="1"/>
    <row r="41503" ht="14.25" customHeight="1"/>
    <row r="41504" ht="14.25" customHeight="1"/>
    <row r="41505" ht="14.25" customHeight="1"/>
    <row r="41506" ht="14.25" customHeight="1"/>
    <row r="41507" ht="14.25" customHeight="1"/>
    <row r="41508" ht="14.25" customHeight="1"/>
    <row r="41509" ht="14.25" customHeight="1"/>
    <row r="41510" ht="14.25" customHeight="1"/>
    <row r="41511" ht="14.25" customHeight="1"/>
    <row r="41512" ht="14.25" customHeight="1"/>
    <row r="41513" ht="14.25" customHeight="1"/>
    <row r="41514" ht="14.25" customHeight="1"/>
    <row r="41515" ht="14.25" customHeight="1"/>
    <row r="41516" ht="14.25" customHeight="1"/>
    <row r="41517" ht="14.25" customHeight="1"/>
    <row r="41518" ht="14.25" customHeight="1"/>
    <row r="41519" ht="14.25" customHeight="1"/>
    <row r="41520" ht="14.25" customHeight="1"/>
    <row r="41521" ht="14.25" customHeight="1"/>
    <row r="41522" ht="14.25" customHeight="1"/>
    <row r="41523" ht="14.25" customHeight="1"/>
    <row r="41524" ht="14.25" customHeight="1"/>
    <row r="41525" ht="14.25" customHeight="1"/>
    <row r="41526" ht="14.25" customHeight="1"/>
    <row r="41527" ht="14.25" customHeight="1"/>
    <row r="41528" ht="14.25" customHeight="1"/>
    <row r="41529" ht="14.25" customHeight="1"/>
    <row r="41530" ht="14.25" customHeight="1"/>
    <row r="41531" ht="14.25" customHeight="1"/>
    <row r="41532" ht="14.25" customHeight="1"/>
    <row r="41533" ht="14.25" customHeight="1"/>
    <row r="41534" ht="14.25" customHeight="1"/>
    <row r="41535" ht="14.25" customHeight="1"/>
    <row r="41536" ht="14.25" customHeight="1"/>
    <row r="41537" ht="14.25" customHeight="1"/>
    <row r="41538" ht="14.25" customHeight="1"/>
    <row r="41539" ht="14.25" customHeight="1"/>
    <row r="41540" ht="14.25" customHeight="1"/>
    <row r="41541" ht="14.25" customHeight="1"/>
    <row r="41542" ht="14.25" customHeight="1"/>
    <row r="41543" ht="14.25" customHeight="1"/>
    <row r="41544" ht="14.25" customHeight="1"/>
    <row r="41545" ht="14.25" customHeight="1"/>
    <row r="41546" ht="14.25" customHeight="1"/>
    <row r="41547" ht="14.25" customHeight="1"/>
    <row r="41548" ht="14.25" customHeight="1"/>
    <row r="41549" ht="14.25" customHeight="1"/>
    <row r="41550" ht="14.25" customHeight="1"/>
    <row r="41551" ht="14.25" customHeight="1"/>
    <row r="41552" ht="14.25" customHeight="1"/>
    <row r="41553" ht="14.25" customHeight="1"/>
    <row r="41554" ht="14.25" customHeight="1"/>
    <row r="41555" ht="14.25" customHeight="1"/>
    <row r="41556" ht="14.25" customHeight="1"/>
    <row r="41557" ht="14.25" customHeight="1"/>
    <row r="41558" ht="14.25" customHeight="1"/>
    <row r="41559" ht="14.25" customHeight="1"/>
    <row r="41560" ht="14.25" customHeight="1"/>
    <row r="41561" ht="14.25" customHeight="1"/>
    <row r="41562" ht="14.25" customHeight="1"/>
    <row r="41563" ht="14.25" customHeight="1"/>
    <row r="41564" ht="14.25" customHeight="1"/>
    <row r="41565" ht="14.25" customHeight="1"/>
    <row r="41566" ht="14.25" customHeight="1"/>
    <row r="41567" ht="14.25" customHeight="1"/>
    <row r="41568" ht="14.25" customHeight="1"/>
    <row r="41569" ht="14.25" customHeight="1"/>
    <row r="41570" ht="14.25" customHeight="1"/>
    <row r="41571" ht="14.25" customHeight="1"/>
    <row r="41572" ht="14.25" customHeight="1"/>
    <row r="41573" ht="14.25" customHeight="1"/>
    <row r="41574" ht="14.25" customHeight="1"/>
    <row r="41575" ht="14.25" customHeight="1"/>
    <row r="41576" ht="14.25" customHeight="1"/>
    <row r="41577" ht="14.25" customHeight="1"/>
    <row r="41578" ht="14.25" customHeight="1"/>
    <row r="41579" ht="14.25" customHeight="1"/>
    <row r="41580" ht="14.25" customHeight="1"/>
    <row r="41581" ht="14.25" customHeight="1"/>
    <row r="41582" ht="14.25" customHeight="1"/>
    <row r="41583" ht="14.25" customHeight="1"/>
    <row r="41584" ht="14.25" customHeight="1"/>
    <row r="41585" ht="14.25" customHeight="1"/>
    <row r="41586" ht="14.25" customHeight="1"/>
    <row r="41587" ht="14.25" customHeight="1"/>
    <row r="41588" ht="14.25" customHeight="1"/>
    <row r="41589" ht="14.25" customHeight="1"/>
    <row r="41590" ht="14.25" customHeight="1"/>
    <row r="41591" ht="14.25" customHeight="1"/>
    <row r="41592" ht="14.25" customHeight="1"/>
    <row r="41593" ht="14.25" customHeight="1"/>
    <row r="41594" ht="14.25" customHeight="1"/>
    <row r="41595" ht="14.25" customHeight="1"/>
    <row r="41596" ht="14.25" customHeight="1"/>
    <row r="41597" ht="14.25" customHeight="1"/>
    <row r="41598" ht="14.25" customHeight="1"/>
    <row r="41599" ht="14.25" customHeight="1"/>
    <row r="41600" ht="14.25" customHeight="1"/>
    <row r="41601" ht="14.25" customHeight="1"/>
    <row r="41602" ht="14.25" customHeight="1"/>
    <row r="41603" ht="14.25" customHeight="1"/>
    <row r="41604" ht="14.25" customHeight="1"/>
    <row r="41605" ht="14.25" customHeight="1"/>
    <row r="41606" ht="14.25" customHeight="1"/>
    <row r="41607" ht="14.25" customHeight="1"/>
    <row r="41608" ht="14.25" customHeight="1"/>
    <row r="41609" ht="14.25" customHeight="1"/>
    <row r="41610" ht="14.25" customHeight="1"/>
    <row r="41611" ht="14.25" customHeight="1"/>
    <row r="41612" ht="14.25" customHeight="1"/>
    <row r="41613" ht="14.25" customHeight="1"/>
    <row r="41614" ht="14.25" customHeight="1"/>
    <row r="41615" ht="14.25" customHeight="1"/>
    <row r="41616" ht="14.25" customHeight="1"/>
    <row r="41617" ht="14.25" customHeight="1"/>
    <row r="41618" ht="14.25" customHeight="1"/>
    <row r="41619" ht="14.25" customHeight="1"/>
    <row r="41620" ht="14.25" customHeight="1"/>
    <row r="41621" ht="14.25" customHeight="1"/>
    <row r="41622" ht="14.25" customHeight="1"/>
    <row r="41623" ht="14.25" customHeight="1"/>
    <row r="41624" ht="14.25" customHeight="1"/>
    <row r="41625" ht="14.25" customHeight="1"/>
    <row r="41626" ht="14.25" customHeight="1"/>
    <row r="41627" ht="14.25" customHeight="1"/>
    <row r="41628" ht="14.25" customHeight="1"/>
    <row r="41629" ht="14.25" customHeight="1"/>
    <row r="41630" ht="14.25" customHeight="1"/>
    <row r="41631" ht="14.25" customHeight="1"/>
    <row r="41632" ht="14.25" customHeight="1"/>
    <row r="41633" ht="14.25" customHeight="1"/>
    <row r="41634" ht="14.25" customHeight="1"/>
    <row r="41635" ht="14.25" customHeight="1"/>
    <row r="41636" ht="14.25" customHeight="1"/>
    <row r="41637" ht="14.25" customHeight="1"/>
    <row r="41638" ht="14.25" customHeight="1"/>
    <row r="41639" ht="14.25" customHeight="1"/>
    <row r="41640" ht="14.25" customHeight="1"/>
    <row r="41641" ht="14.25" customHeight="1"/>
    <row r="41642" ht="14.25" customHeight="1"/>
    <row r="41643" ht="14.25" customHeight="1"/>
    <row r="41644" ht="14.25" customHeight="1"/>
    <row r="41645" ht="14.25" customHeight="1"/>
    <row r="41646" ht="14.25" customHeight="1"/>
    <row r="41647" ht="14.25" customHeight="1"/>
    <row r="41648" ht="14.25" customHeight="1"/>
    <row r="41649" ht="14.25" customHeight="1"/>
    <row r="41650" ht="14.25" customHeight="1"/>
    <row r="41651" ht="14.25" customHeight="1"/>
    <row r="41652" ht="14.25" customHeight="1"/>
    <row r="41653" ht="14.25" customHeight="1"/>
    <row r="41654" ht="14.25" customHeight="1"/>
    <row r="41655" ht="14.25" customHeight="1"/>
    <row r="41656" ht="14.25" customHeight="1"/>
    <row r="41657" ht="14.25" customHeight="1"/>
    <row r="41658" ht="14.25" customHeight="1"/>
    <row r="41659" ht="14.25" customHeight="1"/>
    <row r="41660" ht="14.25" customHeight="1"/>
    <row r="41661" ht="14.25" customHeight="1"/>
    <row r="41662" ht="14.25" customHeight="1"/>
    <row r="41663" ht="14.25" customHeight="1"/>
    <row r="41664" ht="14.25" customHeight="1"/>
    <row r="41665" ht="14.25" customHeight="1"/>
    <row r="41666" ht="14.25" customHeight="1"/>
    <row r="41667" ht="14.25" customHeight="1"/>
    <row r="41668" ht="14.25" customHeight="1"/>
    <row r="41669" ht="14.25" customHeight="1"/>
    <row r="41670" ht="14.25" customHeight="1"/>
    <row r="41671" ht="14.25" customHeight="1"/>
    <row r="41672" ht="14.25" customHeight="1"/>
    <row r="41673" ht="14.25" customHeight="1"/>
    <row r="41674" ht="14.25" customHeight="1"/>
    <row r="41675" ht="14.25" customHeight="1"/>
    <row r="41676" ht="14.25" customHeight="1"/>
    <row r="41677" ht="14.25" customHeight="1"/>
    <row r="41678" ht="14.25" customHeight="1"/>
    <row r="41679" ht="14.25" customHeight="1"/>
    <row r="41680" ht="14.25" customHeight="1"/>
    <row r="41681" ht="14.25" customHeight="1"/>
    <row r="41682" ht="14.25" customHeight="1"/>
    <row r="41683" ht="14.25" customHeight="1"/>
    <row r="41684" ht="14.25" customHeight="1"/>
    <row r="41685" ht="14.25" customHeight="1"/>
    <row r="41686" ht="14.25" customHeight="1"/>
    <row r="41687" ht="14.25" customHeight="1"/>
    <row r="41688" ht="14.25" customHeight="1"/>
    <row r="41689" ht="14.25" customHeight="1"/>
    <row r="41690" ht="14.25" customHeight="1"/>
    <row r="41691" ht="14.25" customHeight="1"/>
    <row r="41692" ht="14.25" customHeight="1"/>
    <row r="41693" ht="14.25" customHeight="1"/>
    <row r="41694" ht="14.25" customHeight="1"/>
    <row r="41695" ht="14.25" customHeight="1"/>
    <row r="41696" ht="14.25" customHeight="1"/>
    <row r="41697" ht="14.25" customHeight="1"/>
    <row r="41698" ht="14.25" customHeight="1"/>
    <row r="41699" ht="14.25" customHeight="1"/>
    <row r="41700" ht="14.25" customHeight="1"/>
    <row r="41701" ht="14.25" customHeight="1"/>
    <row r="41702" ht="14.25" customHeight="1"/>
    <row r="41703" ht="14.25" customHeight="1"/>
    <row r="41704" ht="14.25" customHeight="1"/>
    <row r="41705" ht="14.25" customHeight="1"/>
    <row r="41706" ht="14.25" customHeight="1"/>
    <row r="41707" ht="14.25" customHeight="1"/>
    <row r="41708" ht="14.25" customHeight="1"/>
    <row r="41709" ht="14.25" customHeight="1"/>
    <row r="41710" ht="14.25" customHeight="1"/>
    <row r="41711" ht="14.25" customHeight="1"/>
    <row r="41712" ht="14.25" customHeight="1"/>
    <row r="41713" ht="14.25" customHeight="1"/>
    <row r="41714" ht="14.25" customHeight="1"/>
    <row r="41715" ht="14.25" customHeight="1"/>
    <row r="41716" ht="14.25" customHeight="1"/>
    <row r="41717" ht="14.25" customHeight="1"/>
    <row r="41718" ht="14.25" customHeight="1"/>
    <row r="41719" ht="14.25" customHeight="1"/>
    <row r="41720" ht="14.25" customHeight="1"/>
    <row r="41721" ht="14.25" customHeight="1"/>
    <row r="41722" ht="14.25" customHeight="1"/>
    <row r="41723" ht="14.25" customHeight="1"/>
    <row r="41724" ht="14.25" customHeight="1"/>
    <row r="41725" ht="14.25" customHeight="1"/>
    <row r="41726" ht="14.25" customHeight="1"/>
    <row r="41727" ht="14.25" customHeight="1"/>
    <row r="41728" ht="14.25" customHeight="1"/>
    <row r="41729" ht="14.25" customHeight="1"/>
    <row r="41730" ht="14.25" customHeight="1"/>
    <row r="41731" ht="14.25" customHeight="1"/>
    <row r="41732" ht="14.25" customHeight="1"/>
    <row r="41733" ht="14.25" customHeight="1"/>
    <row r="41734" ht="14.25" customHeight="1"/>
    <row r="41735" ht="14.25" customHeight="1"/>
    <row r="41736" ht="14.25" customHeight="1"/>
    <row r="41737" ht="14.25" customHeight="1"/>
    <row r="41738" ht="14.25" customHeight="1"/>
    <row r="41739" ht="14.25" customHeight="1"/>
    <row r="41740" ht="14.25" customHeight="1"/>
    <row r="41741" ht="14.25" customHeight="1"/>
    <row r="41742" ht="14.25" customHeight="1"/>
    <row r="41743" ht="14.25" customHeight="1"/>
    <row r="41744" ht="14.25" customHeight="1"/>
    <row r="41745" ht="14.25" customHeight="1"/>
    <row r="41746" ht="14.25" customHeight="1"/>
    <row r="41747" ht="14.25" customHeight="1"/>
    <row r="41748" ht="14.25" customHeight="1"/>
    <row r="41749" ht="14.25" customHeight="1"/>
    <row r="41750" ht="14.25" customHeight="1"/>
    <row r="41751" ht="14.25" customHeight="1"/>
    <row r="41752" ht="14.25" customHeight="1"/>
    <row r="41753" ht="14.25" customHeight="1"/>
    <row r="41754" ht="14.25" customHeight="1"/>
    <row r="41755" ht="14.25" customHeight="1"/>
    <row r="41756" ht="14.25" customHeight="1"/>
    <row r="41757" ht="14.25" customHeight="1"/>
    <row r="41758" ht="14.25" customHeight="1"/>
    <row r="41759" ht="14.25" customHeight="1"/>
    <row r="41760" ht="14.25" customHeight="1"/>
    <row r="41761" ht="14.25" customHeight="1"/>
    <row r="41762" ht="14.25" customHeight="1"/>
    <row r="41763" ht="14.25" customHeight="1"/>
    <row r="41764" ht="14.25" customHeight="1"/>
    <row r="41765" ht="14.25" customHeight="1"/>
    <row r="41766" ht="14.25" customHeight="1"/>
    <row r="41767" ht="14.25" customHeight="1"/>
    <row r="41768" ht="14.25" customHeight="1"/>
    <row r="41769" ht="14.25" customHeight="1"/>
    <row r="41770" ht="14.25" customHeight="1"/>
    <row r="41771" ht="14.25" customHeight="1"/>
    <row r="41772" ht="14.25" customHeight="1"/>
    <row r="41773" ht="14.25" customHeight="1"/>
    <row r="41774" ht="14.25" customHeight="1"/>
    <row r="41775" ht="14.25" customHeight="1"/>
    <row r="41776" ht="14.25" customHeight="1"/>
    <row r="41777" ht="14.25" customHeight="1"/>
    <row r="41778" ht="14.25" customHeight="1"/>
    <row r="41779" ht="14.25" customHeight="1"/>
    <row r="41780" ht="14.25" customHeight="1"/>
    <row r="41781" ht="14.25" customHeight="1"/>
    <row r="41782" ht="14.25" customHeight="1"/>
    <row r="41783" ht="14.25" customHeight="1"/>
    <row r="41784" ht="14.25" customHeight="1"/>
    <row r="41785" ht="14.25" customHeight="1"/>
    <row r="41786" ht="14.25" customHeight="1"/>
    <row r="41787" ht="14.25" customHeight="1"/>
    <row r="41788" ht="14.25" customHeight="1"/>
    <row r="41789" ht="14.25" customHeight="1"/>
    <row r="41790" ht="14.25" customHeight="1"/>
    <row r="41791" ht="14.25" customHeight="1"/>
    <row r="41792" ht="14.25" customHeight="1"/>
    <row r="41793" ht="14.25" customHeight="1"/>
    <row r="41794" ht="14.25" customHeight="1"/>
    <row r="41795" ht="14.25" customHeight="1"/>
    <row r="41796" ht="14.25" customHeight="1"/>
    <row r="41797" ht="14.25" customHeight="1"/>
    <row r="41798" ht="14.25" customHeight="1"/>
    <row r="41799" ht="14.25" customHeight="1"/>
    <row r="41800" ht="14.25" customHeight="1"/>
    <row r="41801" ht="14.25" customHeight="1"/>
    <row r="41802" ht="14.25" customHeight="1"/>
    <row r="41803" ht="14.25" customHeight="1"/>
    <row r="41804" ht="14.25" customHeight="1"/>
    <row r="41805" ht="14.25" customHeight="1"/>
    <row r="41806" ht="14.25" customHeight="1"/>
    <row r="41807" ht="14.25" customHeight="1"/>
    <row r="41808" ht="14.25" customHeight="1"/>
    <row r="41809" ht="14.25" customHeight="1"/>
    <row r="41810" ht="14.25" customHeight="1"/>
    <row r="41811" ht="14.25" customHeight="1"/>
    <row r="41812" ht="14.25" customHeight="1"/>
    <row r="41813" ht="14.25" customHeight="1"/>
    <row r="41814" ht="14.25" customHeight="1"/>
    <row r="41815" ht="14.25" customHeight="1"/>
    <row r="41816" ht="14.25" customHeight="1"/>
    <row r="41817" ht="14.25" customHeight="1"/>
    <row r="41818" ht="14.25" customHeight="1"/>
    <row r="41819" ht="14.25" customHeight="1"/>
    <row r="41820" ht="14.25" customHeight="1"/>
    <row r="41821" ht="14.25" customHeight="1"/>
    <row r="41822" ht="14.25" customHeight="1"/>
    <row r="41823" ht="14.25" customHeight="1"/>
    <row r="41824" ht="14.25" customHeight="1"/>
    <row r="41825" ht="14.25" customHeight="1"/>
    <row r="41826" ht="14.25" customHeight="1"/>
    <row r="41827" ht="14.25" customHeight="1"/>
    <row r="41828" ht="14.25" customHeight="1"/>
    <row r="41829" ht="14.25" customHeight="1"/>
    <row r="41830" ht="14.25" customHeight="1"/>
    <row r="41831" ht="14.25" customHeight="1"/>
    <row r="41832" ht="14.25" customHeight="1"/>
    <row r="41833" ht="14.25" customHeight="1"/>
    <row r="41834" ht="14.25" customHeight="1"/>
    <row r="41835" ht="14.25" customHeight="1"/>
    <row r="41836" ht="14.25" customHeight="1"/>
    <row r="41837" ht="14.25" customHeight="1"/>
    <row r="41838" ht="14.25" customHeight="1"/>
    <row r="41839" ht="14.25" customHeight="1"/>
    <row r="41840" ht="14.25" customHeight="1"/>
    <row r="41841" ht="14.25" customHeight="1"/>
    <row r="41842" ht="14.25" customHeight="1"/>
    <row r="41843" ht="14.25" customHeight="1"/>
    <row r="41844" ht="14.25" customHeight="1"/>
    <row r="41845" ht="14.25" customHeight="1"/>
    <row r="41846" ht="14.25" customHeight="1"/>
    <row r="41847" ht="14.25" customHeight="1"/>
    <row r="41848" ht="14.25" customHeight="1"/>
    <row r="41849" ht="14.25" customHeight="1"/>
    <row r="41850" ht="14.25" customHeight="1"/>
    <row r="41851" ht="14.25" customHeight="1"/>
    <row r="41852" ht="14.25" customHeight="1"/>
    <row r="41853" ht="14.25" customHeight="1"/>
    <row r="41854" ht="14.25" customHeight="1"/>
    <row r="41855" ht="14.25" customHeight="1"/>
    <row r="41856" ht="14.25" customHeight="1"/>
    <row r="41857" ht="14.25" customHeight="1"/>
    <row r="41858" ht="14.25" customHeight="1"/>
    <row r="41859" ht="14.25" customHeight="1"/>
    <row r="41860" ht="14.25" customHeight="1"/>
    <row r="41861" ht="14.25" customHeight="1"/>
    <row r="41862" ht="14.25" customHeight="1"/>
    <row r="41863" ht="14.25" customHeight="1"/>
    <row r="41864" ht="14.25" customHeight="1"/>
    <row r="41865" ht="14.25" customHeight="1"/>
    <row r="41866" ht="14.25" customHeight="1"/>
    <row r="41867" ht="14.25" customHeight="1"/>
    <row r="41868" ht="14.25" customHeight="1"/>
    <row r="41869" ht="14.25" customHeight="1"/>
    <row r="41870" ht="14.25" customHeight="1"/>
    <row r="41871" ht="14.25" customHeight="1"/>
    <row r="41872" ht="14.25" customHeight="1"/>
    <row r="41873" ht="14.25" customHeight="1"/>
    <row r="41874" ht="14.25" customHeight="1"/>
    <row r="41875" ht="14.25" customHeight="1"/>
    <row r="41876" ht="14.25" customHeight="1"/>
    <row r="41877" ht="14.25" customHeight="1"/>
    <row r="41878" ht="14.25" customHeight="1"/>
    <row r="41879" ht="14.25" customHeight="1"/>
    <row r="41880" ht="14.25" customHeight="1"/>
    <row r="41881" ht="14.25" customHeight="1"/>
    <row r="41882" ht="14.25" customHeight="1"/>
    <row r="41883" ht="14.25" customHeight="1"/>
    <row r="41884" ht="14.25" customHeight="1"/>
    <row r="41885" ht="14.25" customHeight="1"/>
    <row r="41886" ht="14.25" customHeight="1"/>
    <row r="41887" ht="14.25" customHeight="1"/>
    <row r="41888" ht="14.25" customHeight="1"/>
    <row r="41889" ht="14.25" customHeight="1"/>
    <row r="41890" ht="14.25" customHeight="1"/>
    <row r="41891" ht="14.25" customHeight="1"/>
    <row r="41892" ht="14.25" customHeight="1"/>
    <row r="41893" ht="14.25" customHeight="1"/>
    <row r="41894" ht="14.25" customHeight="1"/>
    <row r="41895" ht="14.25" customHeight="1"/>
    <row r="41896" ht="14.25" customHeight="1"/>
    <row r="41897" ht="14.25" customHeight="1"/>
    <row r="41898" ht="14.25" customHeight="1"/>
    <row r="41899" ht="14.25" customHeight="1"/>
    <row r="41900" ht="14.25" customHeight="1"/>
    <row r="41901" ht="14.25" customHeight="1"/>
    <row r="41902" ht="14.25" customHeight="1"/>
    <row r="41903" ht="14.25" customHeight="1"/>
    <row r="41904" ht="14.25" customHeight="1"/>
    <row r="41905" ht="14.25" customHeight="1"/>
    <row r="41906" ht="14.25" customHeight="1"/>
    <row r="41907" ht="14.25" customHeight="1"/>
    <row r="41908" ht="14.25" customHeight="1"/>
    <row r="41909" ht="14.25" customHeight="1"/>
    <row r="41910" ht="14.25" customHeight="1"/>
    <row r="41911" ht="14.25" customHeight="1"/>
    <row r="41912" ht="14.25" customHeight="1"/>
    <row r="41913" ht="14.25" customHeight="1"/>
    <row r="41914" ht="14.25" customHeight="1"/>
    <row r="41915" ht="14.25" customHeight="1"/>
    <row r="41916" ht="14.25" customHeight="1"/>
    <row r="41917" ht="14.25" customHeight="1"/>
    <row r="41918" ht="14.25" customHeight="1"/>
    <row r="41919" ht="14.25" customHeight="1"/>
    <row r="41920" ht="14.25" customHeight="1"/>
    <row r="41921" ht="14.25" customHeight="1"/>
    <row r="41922" ht="14.25" customHeight="1"/>
    <row r="41923" ht="14.25" customHeight="1"/>
    <row r="41924" ht="14.25" customHeight="1"/>
    <row r="41925" ht="14.25" customHeight="1"/>
    <row r="41926" ht="14.25" customHeight="1"/>
    <row r="41927" ht="14.25" customHeight="1"/>
    <row r="41928" ht="14.25" customHeight="1"/>
    <row r="41929" ht="14.25" customHeight="1"/>
    <row r="41930" ht="14.25" customHeight="1"/>
    <row r="41931" ht="14.25" customHeight="1"/>
    <row r="41932" ht="14.25" customHeight="1"/>
    <row r="41933" ht="14.25" customHeight="1"/>
    <row r="41934" ht="14.25" customHeight="1"/>
    <row r="41935" ht="14.25" customHeight="1"/>
    <row r="41936" ht="14.25" customHeight="1"/>
    <row r="41937" ht="14.25" customHeight="1"/>
    <row r="41938" ht="14.25" customHeight="1"/>
    <row r="41939" ht="14.25" customHeight="1"/>
    <row r="41940" ht="14.25" customHeight="1"/>
    <row r="41941" ht="14.25" customHeight="1"/>
    <row r="41942" ht="14.25" customHeight="1"/>
    <row r="41943" ht="14.25" customHeight="1"/>
    <row r="41944" ht="14.25" customHeight="1"/>
    <row r="41945" ht="14.25" customHeight="1"/>
    <row r="41946" ht="14.25" customHeight="1"/>
    <row r="41947" ht="14.25" customHeight="1"/>
    <row r="41948" ht="14.25" customHeight="1"/>
    <row r="41949" ht="14.25" customHeight="1"/>
    <row r="41950" ht="14.25" customHeight="1"/>
    <row r="41951" ht="14.25" customHeight="1"/>
    <row r="41952" ht="14.25" customHeight="1"/>
    <row r="41953" ht="14.25" customHeight="1"/>
    <row r="41954" ht="14.25" customHeight="1"/>
    <row r="41955" ht="14.25" customHeight="1"/>
    <row r="41956" ht="14.25" customHeight="1"/>
    <row r="41957" ht="14.25" customHeight="1"/>
    <row r="41958" ht="14.25" customHeight="1"/>
    <row r="41959" ht="14.25" customHeight="1"/>
    <row r="41960" ht="14.25" customHeight="1"/>
    <row r="41961" ht="14.25" customHeight="1"/>
    <row r="41962" ht="14.25" customHeight="1"/>
    <row r="41963" ht="14.25" customHeight="1"/>
    <row r="41964" ht="14.25" customHeight="1"/>
    <row r="41965" ht="14.25" customHeight="1"/>
    <row r="41966" ht="14.25" customHeight="1"/>
    <row r="41967" ht="14.25" customHeight="1"/>
    <row r="41968" ht="14.25" customHeight="1"/>
    <row r="41969" ht="14.25" customHeight="1"/>
    <row r="41970" ht="14.25" customHeight="1"/>
    <row r="41971" ht="14.25" customHeight="1"/>
    <row r="41972" ht="14.25" customHeight="1"/>
    <row r="41973" ht="14.25" customHeight="1"/>
    <row r="41974" ht="14.25" customHeight="1"/>
    <row r="41975" ht="14.25" customHeight="1"/>
    <row r="41976" ht="14.25" customHeight="1"/>
    <row r="41977" ht="14.25" customHeight="1"/>
    <row r="41978" ht="14.25" customHeight="1"/>
    <row r="41979" ht="14.25" customHeight="1"/>
    <row r="41980" ht="14.25" customHeight="1"/>
    <row r="41981" ht="14.25" customHeight="1"/>
    <row r="41982" ht="14.25" customHeight="1"/>
    <row r="41983" ht="14.25" customHeight="1"/>
    <row r="41984" ht="14.25" customHeight="1"/>
    <row r="41985" ht="14.25" customHeight="1"/>
    <row r="41986" ht="14.25" customHeight="1"/>
    <row r="41987" ht="14.25" customHeight="1"/>
    <row r="41988" ht="14.25" customHeight="1"/>
    <row r="41989" ht="14.25" customHeight="1"/>
    <row r="41990" ht="14.25" customHeight="1"/>
    <row r="41991" ht="14.25" customHeight="1"/>
    <row r="41992" ht="14.25" customHeight="1"/>
    <row r="41993" ht="14.25" customHeight="1"/>
    <row r="41994" ht="14.25" customHeight="1"/>
    <row r="41995" ht="14.25" customHeight="1"/>
    <row r="41996" ht="14.25" customHeight="1"/>
    <row r="41997" ht="14.25" customHeight="1"/>
    <row r="41998" ht="14.25" customHeight="1"/>
    <row r="41999" ht="14.25" customHeight="1"/>
    <row r="42000" ht="14.25" customHeight="1"/>
    <row r="42001" ht="14.25" customHeight="1"/>
    <row r="42002" ht="14.25" customHeight="1"/>
    <row r="42003" ht="14.25" customHeight="1"/>
    <row r="42004" ht="14.25" customHeight="1"/>
    <row r="42005" ht="14.25" customHeight="1"/>
    <row r="42006" ht="14.25" customHeight="1"/>
    <row r="42007" ht="14.25" customHeight="1"/>
    <row r="42008" ht="14.25" customHeight="1"/>
    <row r="42009" ht="14.25" customHeight="1"/>
    <row r="42010" ht="14.25" customHeight="1"/>
    <row r="42011" ht="14.25" customHeight="1"/>
    <row r="42012" ht="14.25" customHeight="1"/>
    <row r="42013" ht="14.25" customHeight="1"/>
    <row r="42014" ht="14.25" customHeight="1"/>
    <row r="42015" ht="14.25" customHeight="1"/>
    <row r="42016" ht="14.25" customHeight="1"/>
    <row r="42017" ht="14.25" customHeight="1"/>
    <row r="42018" ht="14.25" customHeight="1"/>
    <row r="42019" ht="14.25" customHeight="1"/>
    <row r="42020" ht="14.25" customHeight="1"/>
    <row r="42021" ht="14.25" customHeight="1"/>
    <row r="42022" ht="14.25" customHeight="1"/>
    <row r="42023" ht="14.25" customHeight="1"/>
    <row r="42024" ht="14.25" customHeight="1"/>
    <row r="42025" ht="14.25" customHeight="1"/>
    <row r="42026" ht="14.25" customHeight="1"/>
    <row r="42027" ht="14.25" customHeight="1"/>
    <row r="42028" ht="14.25" customHeight="1"/>
    <row r="42029" ht="14.25" customHeight="1"/>
    <row r="42030" ht="14.25" customHeight="1"/>
    <row r="42031" ht="14.25" customHeight="1"/>
    <row r="42032" ht="14.25" customHeight="1"/>
    <row r="42033" ht="14.25" customHeight="1"/>
    <row r="42034" ht="14.25" customHeight="1"/>
    <row r="42035" ht="14.25" customHeight="1"/>
    <row r="42036" ht="14.25" customHeight="1"/>
    <row r="42037" ht="14.25" customHeight="1"/>
    <row r="42038" ht="14.25" customHeight="1"/>
    <row r="42039" ht="14.25" customHeight="1"/>
    <row r="42040" ht="14.25" customHeight="1"/>
    <row r="42041" ht="14.25" customHeight="1"/>
    <row r="42042" ht="14.25" customHeight="1"/>
    <row r="42043" ht="14.25" customHeight="1"/>
    <row r="42044" ht="14.25" customHeight="1"/>
    <row r="42045" ht="14.25" customHeight="1"/>
    <row r="42046" ht="14.25" customHeight="1"/>
    <row r="42047" ht="14.25" customHeight="1"/>
    <row r="42048" ht="14.25" customHeight="1"/>
    <row r="42049" ht="14.25" customHeight="1"/>
    <row r="42050" ht="14.25" customHeight="1"/>
    <row r="42051" ht="14.25" customHeight="1"/>
    <row r="42052" ht="14.25" customHeight="1"/>
    <row r="42053" ht="14.25" customHeight="1"/>
    <row r="42054" ht="14.25" customHeight="1"/>
    <row r="42055" ht="14.25" customHeight="1"/>
    <row r="42056" ht="14.25" customHeight="1"/>
    <row r="42057" ht="14.25" customHeight="1"/>
    <row r="42058" ht="14.25" customHeight="1"/>
    <row r="42059" ht="14.25" customHeight="1"/>
    <row r="42060" ht="14.25" customHeight="1"/>
    <row r="42061" ht="14.25" customHeight="1"/>
    <row r="42062" ht="14.25" customHeight="1"/>
    <row r="42063" ht="14.25" customHeight="1"/>
    <row r="42064" ht="14.25" customHeight="1"/>
    <row r="42065" ht="14.25" customHeight="1"/>
    <row r="42066" ht="14.25" customHeight="1"/>
    <row r="42067" ht="14.25" customHeight="1"/>
    <row r="42068" ht="14.25" customHeight="1"/>
    <row r="42069" ht="14.25" customHeight="1"/>
    <row r="42070" ht="14.25" customHeight="1"/>
    <row r="42071" ht="14.25" customHeight="1"/>
    <row r="42072" ht="14.25" customHeight="1"/>
    <row r="42073" ht="14.25" customHeight="1"/>
    <row r="42074" ht="14.25" customHeight="1"/>
    <row r="42075" ht="14.25" customHeight="1"/>
    <row r="42076" ht="14.25" customHeight="1"/>
    <row r="42077" ht="14.25" customHeight="1"/>
    <row r="42078" ht="14.25" customHeight="1"/>
    <row r="42079" ht="14.25" customHeight="1"/>
    <row r="42080" ht="14.25" customHeight="1"/>
    <row r="42081" ht="14.25" customHeight="1"/>
    <row r="42082" ht="14.25" customHeight="1"/>
    <row r="42083" ht="14.25" customHeight="1"/>
    <row r="42084" ht="14.25" customHeight="1"/>
    <row r="42085" ht="14.25" customHeight="1"/>
    <row r="42086" ht="14.25" customHeight="1"/>
    <row r="42087" ht="14.25" customHeight="1"/>
    <row r="42088" ht="14.25" customHeight="1"/>
    <row r="42089" ht="14.25" customHeight="1"/>
    <row r="42090" ht="14.25" customHeight="1"/>
    <row r="42091" ht="14.25" customHeight="1"/>
    <row r="42092" ht="14.25" customHeight="1"/>
    <row r="42093" ht="14.25" customHeight="1"/>
    <row r="42094" ht="14.25" customHeight="1"/>
    <row r="42095" ht="14.25" customHeight="1"/>
    <row r="42096" ht="14.25" customHeight="1"/>
    <row r="42097" ht="14.25" customHeight="1"/>
    <row r="42098" ht="14.25" customHeight="1"/>
    <row r="42099" ht="14.25" customHeight="1"/>
    <row r="42100" ht="14.25" customHeight="1"/>
    <row r="42101" ht="14.25" customHeight="1"/>
    <row r="42102" ht="14.25" customHeight="1"/>
    <row r="42103" ht="14.25" customHeight="1"/>
    <row r="42104" ht="14.25" customHeight="1"/>
    <row r="42105" ht="14.25" customHeight="1"/>
    <row r="42106" ht="14.25" customHeight="1"/>
    <row r="42107" ht="14.25" customHeight="1"/>
    <row r="42108" ht="14.25" customHeight="1"/>
    <row r="42109" ht="14.25" customHeight="1"/>
    <row r="42110" ht="14.25" customHeight="1"/>
    <row r="42111" ht="14.25" customHeight="1"/>
    <row r="42112" ht="14.25" customHeight="1"/>
    <row r="42113" ht="14.25" customHeight="1"/>
    <row r="42114" ht="14.25" customHeight="1"/>
    <row r="42115" ht="14.25" customHeight="1"/>
    <row r="42116" ht="14.25" customHeight="1"/>
    <row r="42117" ht="14.25" customHeight="1"/>
    <row r="42118" ht="14.25" customHeight="1"/>
    <row r="42119" ht="14.25" customHeight="1"/>
    <row r="42120" ht="14.25" customHeight="1"/>
    <row r="42121" ht="14.25" customHeight="1"/>
    <row r="42122" ht="14.25" customHeight="1"/>
    <row r="42123" ht="14.25" customHeight="1"/>
    <row r="42124" ht="14.25" customHeight="1"/>
    <row r="42125" ht="14.25" customHeight="1"/>
    <row r="42126" ht="14.25" customHeight="1"/>
    <row r="42127" ht="14.25" customHeight="1"/>
    <row r="42128" ht="14.25" customHeight="1"/>
    <row r="42129" ht="14.25" customHeight="1"/>
    <row r="42130" ht="14.25" customHeight="1"/>
    <row r="42131" ht="14.25" customHeight="1"/>
    <row r="42132" ht="14.25" customHeight="1"/>
    <row r="42133" ht="14.25" customHeight="1"/>
    <row r="42134" ht="14.25" customHeight="1"/>
    <row r="42135" ht="14.25" customHeight="1"/>
    <row r="42136" ht="14.25" customHeight="1"/>
    <row r="42137" ht="14.25" customHeight="1"/>
    <row r="42138" ht="14.25" customHeight="1"/>
    <row r="42139" ht="14.25" customHeight="1"/>
    <row r="42140" ht="14.25" customHeight="1"/>
    <row r="42141" ht="14.25" customHeight="1"/>
    <row r="42142" ht="14.25" customHeight="1"/>
    <row r="42143" ht="14.25" customHeight="1"/>
    <row r="42144" ht="14.25" customHeight="1"/>
    <row r="42145" ht="14.25" customHeight="1"/>
    <row r="42146" ht="14.25" customHeight="1"/>
    <row r="42147" ht="14.25" customHeight="1"/>
    <row r="42148" ht="14.25" customHeight="1"/>
    <row r="42149" ht="14.25" customHeight="1"/>
    <row r="42150" ht="14.25" customHeight="1"/>
    <row r="42151" ht="14.25" customHeight="1"/>
    <row r="42152" ht="14.25" customHeight="1"/>
    <row r="42153" ht="14.25" customHeight="1"/>
    <row r="42154" ht="14.25" customHeight="1"/>
    <row r="42155" ht="14.25" customHeight="1"/>
    <row r="42156" ht="14.25" customHeight="1"/>
    <row r="42157" ht="14.25" customHeight="1"/>
    <row r="42158" ht="14.25" customHeight="1"/>
    <row r="42159" ht="14.25" customHeight="1"/>
    <row r="42160" ht="14.25" customHeight="1"/>
    <row r="42161" ht="14.25" customHeight="1"/>
    <row r="42162" ht="14.25" customHeight="1"/>
    <row r="42163" ht="14.25" customHeight="1"/>
    <row r="42164" ht="14.25" customHeight="1"/>
    <row r="42165" ht="14.25" customHeight="1"/>
    <row r="42166" ht="14.25" customHeight="1"/>
    <row r="42167" ht="14.25" customHeight="1"/>
    <row r="42168" ht="14.25" customHeight="1"/>
    <row r="42169" ht="14.25" customHeight="1"/>
    <row r="42170" ht="14.25" customHeight="1"/>
    <row r="42171" ht="14.25" customHeight="1"/>
    <row r="42172" ht="14.25" customHeight="1"/>
    <row r="42173" ht="14.25" customHeight="1"/>
    <row r="42174" ht="14.25" customHeight="1"/>
    <row r="42175" ht="14.25" customHeight="1"/>
    <row r="42176" ht="14.25" customHeight="1"/>
    <row r="42177" ht="14.25" customHeight="1"/>
    <row r="42178" ht="14.25" customHeight="1"/>
    <row r="42179" ht="14.25" customHeight="1"/>
    <row r="42180" ht="14.25" customHeight="1"/>
    <row r="42181" ht="14.25" customHeight="1"/>
    <row r="42182" ht="14.25" customHeight="1"/>
    <row r="42183" ht="14.25" customHeight="1"/>
    <row r="42184" ht="14.25" customHeight="1"/>
    <row r="42185" ht="14.25" customHeight="1"/>
    <row r="42186" ht="14.25" customHeight="1"/>
    <row r="42187" ht="14.25" customHeight="1"/>
    <row r="42188" ht="14.25" customHeight="1"/>
    <row r="42189" ht="14.25" customHeight="1"/>
    <row r="42190" ht="14.25" customHeight="1"/>
    <row r="42191" ht="14.25" customHeight="1"/>
    <row r="42192" ht="14.25" customHeight="1"/>
    <row r="42193" ht="14.25" customHeight="1"/>
    <row r="42194" ht="14.25" customHeight="1"/>
    <row r="42195" ht="14.25" customHeight="1"/>
    <row r="42196" ht="14.25" customHeight="1"/>
    <row r="42197" ht="14.25" customHeight="1"/>
    <row r="42198" ht="14.25" customHeight="1"/>
    <row r="42199" ht="14.25" customHeight="1"/>
    <row r="42200" ht="14.25" customHeight="1"/>
    <row r="42201" ht="14.25" customHeight="1"/>
    <row r="42202" ht="14.25" customHeight="1"/>
    <row r="42203" ht="14.25" customHeight="1"/>
    <row r="42204" ht="14.25" customHeight="1"/>
    <row r="42205" ht="14.25" customHeight="1"/>
    <row r="42206" ht="14.25" customHeight="1"/>
    <row r="42207" ht="14.25" customHeight="1"/>
    <row r="42208" ht="14.25" customHeight="1"/>
    <row r="42209" ht="14.25" customHeight="1"/>
    <row r="42210" ht="14.25" customHeight="1"/>
    <row r="42211" ht="14.25" customHeight="1"/>
    <row r="42212" ht="14.25" customHeight="1"/>
    <row r="42213" ht="14.25" customHeight="1"/>
    <row r="42214" ht="14.25" customHeight="1"/>
    <row r="42215" ht="14.25" customHeight="1"/>
    <row r="42216" ht="14.25" customHeight="1"/>
    <row r="42217" ht="14.25" customHeight="1"/>
    <row r="42218" ht="14.25" customHeight="1"/>
    <row r="42219" ht="14.25" customHeight="1"/>
    <row r="42220" ht="14.25" customHeight="1"/>
    <row r="42221" ht="14.25" customHeight="1"/>
    <row r="42222" ht="14.25" customHeight="1"/>
    <row r="42223" ht="14.25" customHeight="1"/>
    <row r="42224" ht="14.25" customHeight="1"/>
    <row r="42225" ht="14.25" customHeight="1"/>
    <row r="42226" ht="14.25" customHeight="1"/>
    <row r="42227" ht="14.25" customHeight="1"/>
    <row r="42228" ht="14.25" customHeight="1"/>
    <row r="42229" ht="14.25" customHeight="1"/>
    <row r="42230" ht="14.25" customHeight="1"/>
    <row r="42231" ht="14.25" customHeight="1"/>
    <row r="42232" ht="14.25" customHeight="1"/>
    <row r="42233" ht="14.25" customHeight="1"/>
    <row r="42234" ht="14.25" customHeight="1"/>
    <row r="42235" ht="14.25" customHeight="1"/>
    <row r="42236" ht="14.25" customHeight="1"/>
    <row r="42237" ht="14.25" customHeight="1"/>
    <row r="42238" ht="14.25" customHeight="1"/>
    <row r="42239" ht="14.25" customHeight="1"/>
    <row r="42240" ht="14.25" customHeight="1"/>
    <row r="42241" ht="14.25" customHeight="1"/>
    <row r="42242" ht="14.25" customHeight="1"/>
    <row r="42243" ht="14.25" customHeight="1"/>
    <row r="42244" ht="14.25" customHeight="1"/>
    <row r="42245" ht="14.25" customHeight="1"/>
    <row r="42246" ht="14.25" customHeight="1"/>
    <row r="42247" ht="14.25" customHeight="1"/>
    <row r="42248" ht="14.25" customHeight="1"/>
    <row r="42249" ht="14.25" customHeight="1"/>
    <row r="42250" ht="14.25" customHeight="1"/>
    <row r="42251" ht="14.25" customHeight="1"/>
    <row r="42252" ht="14.25" customHeight="1"/>
    <row r="42253" ht="14.25" customHeight="1"/>
    <row r="42254" ht="14.25" customHeight="1"/>
    <row r="42255" ht="14.25" customHeight="1"/>
    <row r="42256" ht="14.25" customHeight="1"/>
    <row r="42257" ht="14.25" customHeight="1"/>
    <row r="42258" ht="14.25" customHeight="1"/>
    <row r="42259" ht="14.25" customHeight="1"/>
    <row r="42260" ht="14.25" customHeight="1"/>
    <row r="42261" ht="14.25" customHeight="1"/>
    <row r="42262" ht="14.25" customHeight="1"/>
    <row r="42263" ht="14.25" customHeight="1"/>
    <row r="42264" ht="14.25" customHeight="1"/>
    <row r="42265" ht="14.25" customHeight="1"/>
    <row r="42266" ht="14.25" customHeight="1"/>
    <row r="42267" ht="14.25" customHeight="1"/>
    <row r="42268" ht="14.25" customHeight="1"/>
    <row r="42269" ht="14.25" customHeight="1"/>
    <row r="42270" ht="14.25" customHeight="1"/>
    <row r="42271" ht="14.25" customHeight="1"/>
    <row r="42272" ht="14.25" customHeight="1"/>
    <row r="42273" ht="14.25" customHeight="1"/>
    <row r="42274" ht="14.25" customHeight="1"/>
    <row r="42275" ht="14.25" customHeight="1"/>
    <row r="42276" ht="14.25" customHeight="1"/>
    <row r="42277" ht="14.25" customHeight="1"/>
    <row r="42278" ht="14.25" customHeight="1"/>
    <row r="42279" ht="14.25" customHeight="1"/>
    <row r="42280" ht="14.25" customHeight="1"/>
    <row r="42281" ht="14.25" customHeight="1"/>
    <row r="42282" ht="14.25" customHeight="1"/>
    <row r="42283" ht="14.25" customHeight="1"/>
    <row r="42284" ht="14.25" customHeight="1"/>
    <row r="42285" ht="14.25" customHeight="1"/>
    <row r="42286" ht="14.25" customHeight="1"/>
    <row r="42287" ht="14.25" customHeight="1"/>
    <row r="42288" ht="14.25" customHeight="1"/>
    <row r="42289" ht="14.25" customHeight="1"/>
    <row r="42290" ht="14.25" customHeight="1"/>
    <row r="42291" ht="14.25" customHeight="1"/>
    <row r="42292" ht="14.25" customHeight="1"/>
    <row r="42293" ht="14.25" customHeight="1"/>
    <row r="42294" ht="14.25" customHeight="1"/>
    <row r="42295" ht="14.25" customHeight="1"/>
    <row r="42296" ht="14.25" customHeight="1"/>
    <row r="42297" ht="14.25" customHeight="1"/>
    <row r="42298" ht="14.25" customHeight="1"/>
    <row r="42299" ht="14.25" customHeight="1"/>
    <row r="42300" ht="14.25" customHeight="1"/>
    <row r="42301" ht="14.25" customHeight="1"/>
    <row r="42302" ht="14.25" customHeight="1"/>
    <row r="42303" ht="14.25" customHeight="1"/>
    <row r="42304" ht="14.25" customHeight="1"/>
    <row r="42305" ht="14.25" customHeight="1"/>
    <row r="42306" ht="14.25" customHeight="1"/>
    <row r="42307" ht="14.25" customHeight="1"/>
    <row r="42308" ht="14.25" customHeight="1"/>
    <row r="42309" ht="14.25" customHeight="1"/>
    <row r="42310" ht="14.25" customHeight="1"/>
    <row r="42311" ht="14.25" customHeight="1"/>
    <row r="42312" ht="14.25" customHeight="1"/>
    <row r="42313" ht="14.25" customHeight="1"/>
    <row r="42314" ht="14.25" customHeight="1"/>
    <row r="42315" ht="14.25" customHeight="1"/>
    <row r="42316" ht="14.25" customHeight="1"/>
    <row r="42317" ht="14.25" customHeight="1"/>
    <row r="42318" ht="14.25" customHeight="1"/>
    <row r="42319" ht="14.25" customHeight="1"/>
    <row r="42320" ht="14.25" customHeight="1"/>
    <row r="42321" ht="14.25" customHeight="1"/>
    <row r="42322" ht="14.25" customHeight="1"/>
    <row r="42323" ht="14.25" customHeight="1"/>
    <row r="42324" ht="14.25" customHeight="1"/>
    <row r="42325" ht="14.25" customHeight="1"/>
    <row r="42326" ht="14.25" customHeight="1"/>
    <row r="42327" ht="14.25" customHeight="1"/>
    <row r="42328" ht="14.25" customHeight="1"/>
    <row r="42329" ht="14.25" customHeight="1"/>
    <row r="42330" ht="14.25" customHeight="1"/>
    <row r="42331" ht="14.25" customHeight="1"/>
    <row r="42332" ht="14.25" customHeight="1"/>
    <row r="42333" ht="14.25" customHeight="1"/>
    <row r="42334" ht="14.25" customHeight="1"/>
    <row r="42335" ht="14.25" customHeight="1"/>
    <row r="42336" ht="14.25" customHeight="1"/>
    <row r="42337" ht="14.25" customHeight="1"/>
    <row r="42338" ht="14.25" customHeight="1"/>
    <row r="42339" ht="14.25" customHeight="1"/>
    <row r="42340" ht="14.25" customHeight="1"/>
    <row r="42341" ht="14.25" customHeight="1"/>
    <row r="42342" ht="14.25" customHeight="1"/>
    <row r="42343" ht="14.25" customHeight="1"/>
    <row r="42344" ht="14.25" customHeight="1"/>
    <row r="42345" ht="14.25" customHeight="1"/>
    <row r="42346" ht="14.25" customHeight="1"/>
    <row r="42347" ht="14.25" customHeight="1"/>
    <row r="42348" ht="14.25" customHeight="1"/>
    <row r="42349" ht="14.25" customHeight="1"/>
    <row r="42350" ht="14.25" customHeight="1"/>
    <row r="42351" ht="14.25" customHeight="1"/>
    <row r="42352" ht="14.25" customHeight="1"/>
    <row r="42353" ht="14.25" customHeight="1"/>
    <row r="42354" ht="14.25" customHeight="1"/>
    <row r="42355" ht="14.25" customHeight="1"/>
    <row r="42356" ht="14.25" customHeight="1"/>
    <row r="42357" ht="14.25" customHeight="1"/>
    <row r="42358" ht="14.25" customHeight="1"/>
    <row r="42359" ht="14.25" customHeight="1"/>
    <row r="42360" ht="14.25" customHeight="1"/>
    <row r="42361" ht="14.25" customHeight="1"/>
    <row r="42362" ht="14.25" customHeight="1"/>
    <row r="42363" ht="14.25" customHeight="1"/>
    <row r="42364" ht="14.25" customHeight="1"/>
    <row r="42365" ht="14.25" customHeight="1"/>
    <row r="42366" ht="14.25" customHeight="1"/>
    <row r="42367" ht="14.25" customHeight="1"/>
    <row r="42368" ht="14.25" customHeight="1"/>
    <row r="42369" ht="14.25" customHeight="1"/>
    <row r="42370" ht="14.25" customHeight="1"/>
    <row r="42371" ht="14.25" customHeight="1"/>
    <row r="42372" ht="14.25" customHeight="1"/>
    <row r="42373" ht="14.25" customHeight="1"/>
    <row r="42374" ht="14.25" customHeight="1"/>
    <row r="42375" ht="14.25" customHeight="1"/>
    <row r="42376" ht="14.25" customHeight="1"/>
    <row r="42377" ht="14.25" customHeight="1"/>
    <row r="42378" ht="14.25" customHeight="1"/>
    <row r="42379" ht="14.25" customHeight="1"/>
    <row r="42380" ht="14.25" customHeight="1"/>
    <row r="42381" ht="14.25" customHeight="1"/>
    <row r="42382" ht="14.25" customHeight="1"/>
    <row r="42383" ht="14.25" customHeight="1"/>
    <row r="42384" ht="14.25" customHeight="1"/>
    <row r="42385" ht="14.25" customHeight="1"/>
    <row r="42386" ht="14.25" customHeight="1"/>
    <row r="42387" ht="14.25" customHeight="1"/>
    <row r="42388" ht="14.25" customHeight="1"/>
    <row r="42389" ht="14.25" customHeight="1"/>
    <row r="42390" ht="14.25" customHeight="1"/>
    <row r="42391" ht="14.25" customHeight="1"/>
    <row r="42392" ht="14.25" customHeight="1"/>
    <row r="42393" ht="14.25" customHeight="1"/>
    <row r="42394" ht="14.25" customHeight="1"/>
    <row r="42395" ht="14.25" customHeight="1"/>
    <row r="42396" ht="14.25" customHeight="1"/>
    <row r="42397" ht="14.25" customHeight="1"/>
    <row r="42398" ht="14.25" customHeight="1"/>
    <row r="42399" ht="14.25" customHeight="1"/>
    <row r="42400" ht="14.25" customHeight="1"/>
    <row r="42401" ht="14.25" customHeight="1"/>
    <row r="42402" ht="14.25" customHeight="1"/>
    <row r="42403" ht="14.25" customHeight="1"/>
    <row r="42404" ht="14.25" customHeight="1"/>
    <row r="42405" ht="14.25" customHeight="1"/>
    <row r="42406" ht="14.25" customHeight="1"/>
    <row r="42407" ht="14.25" customHeight="1"/>
    <row r="42408" ht="14.25" customHeight="1"/>
    <row r="42409" ht="14.25" customHeight="1"/>
    <row r="42410" ht="14.25" customHeight="1"/>
    <row r="42411" ht="14.25" customHeight="1"/>
    <row r="42412" ht="14.25" customHeight="1"/>
    <row r="42413" ht="14.25" customHeight="1"/>
    <row r="42414" ht="14.25" customHeight="1"/>
    <row r="42415" ht="14.25" customHeight="1"/>
    <row r="42416" ht="14.25" customHeight="1"/>
    <row r="42417" ht="14.25" customHeight="1"/>
    <row r="42418" ht="14.25" customHeight="1"/>
    <row r="42419" ht="14.25" customHeight="1"/>
    <row r="42420" ht="14.25" customHeight="1"/>
    <row r="42421" ht="14.25" customHeight="1"/>
    <row r="42422" ht="14.25" customHeight="1"/>
    <row r="42423" ht="14.25" customHeight="1"/>
    <row r="42424" ht="14.25" customHeight="1"/>
    <row r="42425" ht="14.25" customHeight="1"/>
    <row r="42426" ht="14.25" customHeight="1"/>
    <row r="42427" ht="14.25" customHeight="1"/>
    <row r="42428" ht="14.25" customHeight="1"/>
    <row r="42429" ht="14.25" customHeight="1"/>
    <row r="42430" ht="14.25" customHeight="1"/>
    <row r="42431" ht="14.25" customHeight="1"/>
    <row r="42432" ht="14.25" customHeight="1"/>
    <row r="42433" ht="14.25" customHeight="1"/>
    <row r="42434" ht="14.25" customHeight="1"/>
    <row r="42435" ht="14.25" customHeight="1"/>
    <row r="42436" ht="14.25" customHeight="1"/>
    <row r="42437" ht="14.25" customHeight="1"/>
    <row r="42438" ht="14.25" customHeight="1"/>
    <row r="42439" ht="14.25" customHeight="1"/>
    <row r="42440" ht="14.25" customHeight="1"/>
    <row r="42441" ht="14.25" customHeight="1"/>
    <row r="42442" ht="14.25" customHeight="1"/>
    <row r="42443" ht="14.25" customHeight="1"/>
    <row r="42444" ht="14.25" customHeight="1"/>
    <row r="42445" ht="14.25" customHeight="1"/>
    <row r="42446" ht="14.25" customHeight="1"/>
    <row r="42447" ht="14.25" customHeight="1"/>
    <row r="42448" ht="14.25" customHeight="1"/>
    <row r="42449" ht="14.25" customHeight="1"/>
    <row r="42450" ht="14.25" customHeight="1"/>
    <row r="42451" ht="14.25" customHeight="1"/>
    <row r="42452" ht="14.25" customHeight="1"/>
    <row r="42453" ht="14.25" customHeight="1"/>
    <row r="42454" ht="14.25" customHeight="1"/>
    <row r="42455" ht="14.25" customHeight="1"/>
    <row r="42456" ht="14.25" customHeight="1"/>
    <row r="42457" ht="14.25" customHeight="1"/>
    <row r="42458" ht="14.25" customHeight="1"/>
    <row r="42459" ht="14.25" customHeight="1"/>
    <row r="42460" ht="14.25" customHeight="1"/>
    <row r="42461" ht="14.25" customHeight="1"/>
    <row r="42462" ht="14.25" customHeight="1"/>
    <row r="42463" ht="14.25" customHeight="1"/>
    <row r="42464" ht="14.25" customHeight="1"/>
    <row r="42465" ht="14.25" customHeight="1"/>
    <row r="42466" ht="14.25" customHeight="1"/>
    <row r="42467" ht="14.25" customHeight="1"/>
    <row r="42468" ht="14.25" customHeight="1"/>
    <row r="42469" ht="14.25" customHeight="1"/>
    <row r="42470" ht="14.25" customHeight="1"/>
    <row r="42471" ht="14.25" customHeight="1"/>
    <row r="42472" ht="14.25" customHeight="1"/>
    <row r="42473" ht="14.25" customHeight="1"/>
    <row r="42474" ht="14.25" customHeight="1"/>
    <row r="42475" ht="14.25" customHeight="1"/>
    <row r="42476" ht="14.25" customHeight="1"/>
    <row r="42477" ht="14.25" customHeight="1"/>
    <row r="42478" ht="14.25" customHeight="1"/>
    <row r="42479" ht="14.25" customHeight="1"/>
    <row r="42480" ht="14.25" customHeight="1"/>
    <row r="42481" ht="14.25" customHeight="1"/>
    <row r="42482" ht="14.25" customHeight="1"/>
    <row r="42483" ht="14.25" customHeight="1"/>
    <row r="42484" ht="14.25" customHeight="1"/>
    <row r="42485" ht="14.25" customHeight="1"/>
    <row r="42486" ht="14.25" customHeight="1"/>
    <row r="42487" ht="14.25" customHeight="1"/>
    <row r="42488" ht="14.25" customHeight="1"/>
    <row r="42489" ht="14.25" customHeight="1"/>
    <row r="42490" ht="14.25" customHeight="1"/>
    <row r="42491" ht="14.25" customHeight="1"/>
    <row r="42492" ht="14.25" customHeight="1"/>
    <row r="42493" ht="14.25" customHeight="1"/>
    <row r="42494" ht="14.25" customHeight="1"/>
    <row r="42495" ht="14.25" customHeight="1"/>
    <row r="42496" ht="14.25" customHeight="1"/>
    <row r="42497" ht="14.25" customHeight="1"/>
    <row r="42498" ht="14.25" customHeight="1"/>
    <row r="42499" ht="14.25" customHeight="1"/>
    <row r="42500" ht="14.25" customHeight="1"/>
    <row r="42501" ht="14.25" customHeight="1"/>
    <row r="42502" ht="14.25" customHeight="1"/>
    <row r="42503" ht="14.25" customHeight="1"/>
    <row r="42504" ht="14.25" customHeight="1"/>
    <row r="42505" ht="14.25" customHeight="1"/>
    <row r="42506" ht="14.25" customHeight="1"/>
    <row r="42507" ht="14.25" customHeight="1"/>
    <row r="42508" ht="14.25" customHeight="1"/>
    <row r="42509" ht="14.25" customHeight="1"/>
    <row r="42510" ht="14.25" customHeight="1"/>
    <row r="42511" ht="14.25" customHeight="1"/>
    <row r="42512" ht="14.25" customHeight="1"/>
    <row r="42513" ht="14.25" customHeight="1"/>
    <row r="42514" ht="14.25" customHeight="1"/>
    <row r="42515" ht="14.25" customHeight="1"/>
    <row r="42516" ht="14.25" customHeight="1"/>
    <row r="42517" ht="14.25" customHeight="1"/>
    <row r="42518" ht="14.25" customHeight="1"/>
    <row r="42519" ht="14.25" customHeight="1"/>
    <row r="42520" ht="14.25" customHeight="1"/>
    <row r="42521" ht="14.25" customHeight="1"/>
    <row r="42522" ht="14.25" customHeight="1"/>
    <row r="42523" ht="14.25" customHeight="1"/>
    <row r="42524" ht="14.25" customHeight="1"/>
    <row r="42525" ht="14.25" customHeight="1"/>
    <row r="42526" ht="14.25" customHeight="1"/>
    <row r="42527" ht="14.25" customHeight="1"/>
    <row r="42528" ht="14.25" customHeight="1"/>
    <row r="42529" ht="14.25" customHeight="1"/>
    <row r="42530" ht="14.25" customHeight="1"/>
    <row r="42531" ht="14.25" customHeight="1"/>
    <row r="42532" ht="14.25" customHeight="1"/>
    <row r="42533" ht="14.25" customHeight="1"/>
    <row r="42534" ht="14.25" customHeight="1"/>
    <row r="42535" ht="14.25" customHeight="1"/>
    <row r="42536" ht="14.25" customHeight="1"/>
    <row r="42537" ht="14.25" customHeight="1"/>
    <row r="42538" ht="14.25" customHeight="1"/>
    <row r="42539" ht="14.25" customHeight="1"/>
    <row r="42540" ht="14.25" customHeight="1"/>
    <row r="42541" ht="14.25" customHeight="1"/>
    <row r="42542" ht="14.25" customHeight="1"/>
    <row r="42543" ht="14.25" customHeight="1"/>
    <row r="42544" ht="14.25" customHeight="1"/>
    <row r="42545" ht="14.25" customHeight="1"/>
    <row r="42546" ht="14.25" customHeight="1"/>
    <row r="42547" ht="14.25" customHeight="1"/>
    <row r="42548" ht="14.25" customHeight="1"/>
    <row r="42549" ht="14.25" customHeight="1"/>
    <row r="42550" ht="14.25" customHeight="1"/>
    <row r="42551" ht="14.25" customHeight="1"/>
    <row r="42552" ht="14.25" customHeight="1"/>
    <row r="42553" ht="14.25" customHeight="1"/>
    <row r="42554" ht="14.25" customHeight="1"/>
    <row r="42555" ht="14.25" customHeight="1"/>
    <row r="42556" ht="14.25" customHeight="1"/>
    <row r="42557" ht="14.25" customHeight="1"/>
    <row r="42558" ht="14.25" customHeight="1"/>
    <row r="42559" ht="14.25" customHeight="1"/>
    <row r="42560" ht="14.25" customHeight="1"/>
    <row r="42561" ht="14.25" customHeight="1"/>
    <row r="42562" ht="14.25" customHeight="1"/>
    <row r="42563" ht="14.25" customHeight="1"/>
    <row r="42564" ht="14.25" customHeight="1"/>
    <row r="42565" ht="14.25" customHeight="1"/>
    <row r="42566" ht="14.25" customHeight="1"/>
    <row r="42567" ht="14.25" customHeight="1"/>
    <row r="42568" ht="14.25" customHeight="1"/>
    <row r="42569" ht="14.25" customHeight="1"/>
    <row r="42570" ht="14.25" customHeight="1"/>
    <row r="42571" ht="14.25" customHeight="1"/>
    <row r="42572" ht="14.25" customHeight="1"/>
    <row r="42573" ht="14.25" customHeight="1"/>
    <row r="42574" ht="14.25" customHeight="1"/>
    <row r="42575" ht="14.25" customHeight="1"/>
    <row r="42576" ht="14.25" customHeight="1"/>
    <row r="42577" ht="14.25" customHeight="1"/>
    <row r="42578" ht="14.25" customHeight="1"/>
    <row r="42579" ht="14.25" customHeight="1"/>
    <row r="42580" ht="14.25" customHeight="1"/>
    <row r="42581" ht="14.25" customHeight="1"/>
    <row r="42582" ht="14.25" customHeight="1"/>
    <row r="42583" ht="14.25" customHeight="1"/>
    <row r="42584" ht="14.25" customHeight="1"/>
    <row r="42585" ht="14.25" customHeight="1"/>
    <row r="42586" ht="14.25" customHeight="1"/>
    <row r="42587" ht="14.25" customHeight="1"/>
    <row r="42588" ht="14.25" customHeight="1"/>
    <row r="42589" ht="14.25" customHeight="1"/>
    <row r="42590" ht="14.25" customHeight="1"/>
    <row r="42591" ht="14.25" customHeight="1"/>
    <row r="42592" ht="14.25" customHeight="1"/>
    <row r="42593" ht="14.25" customHeight="1"/>
    <row r="42594" ht="14.25" customHeight="1"/>
    <row r="42595" ht="14.25" customHeight="1"/>
    <row r="42596" ht="14.25" customHeight="1"/>
    <row r="42597" ht="14.25" customHeight="1"/>
    <row r="42598" ht="14.25" customHeight="1"/>
    <row r="42599" ht="14.25" customHeight="1"/>
    <row r="42600" ht="14.25" customHeight="1"/>
    <row r="42601" ht="14.25" customHeight="1"/>
    <row r="42602" ht="14.25" customHeight="1"/>
    <row r="42603" ht="14.25" customHeight="1"/>
    <row r="42604" ht="14.25" customHeight="1"/>
    <row r="42605" ht="14.25" customHeight="1"/>
    <row r="42606" ht="14.25" customHeight="1"/>
    <row r="42607" ht="14.25" customHeight="1"/>
    <row r="42608" ht="14.25" customHeight="1"/>
    <row r="42609" ht="14.25" customHeight="1"/>
    <row r="42610" ht="14.25" customHeight="1"/>
    <row r="42611" ht="14.25" customHeight="1"/>
    <row r="42612" ht="14.25" customHeight="1"/>
    <row r="42613" ht="14.25" customHeight="1"/>
    <row r="42614" ht="14.25" customHeight="1"/>
    <row r="42615" ht="14.25" customHeight="1"/>
    <row r="42616" ht="14.25" customHeight="1"/>
    <row r="42617" ht="14.25" customHeight="1"/>
    <row r="42618" ht="14.25" customHeight="1"/>
    <row r="42619" ht="14.25" customHeight="1"/>
    <row r="42620" ht="14.25" customHeight="1"/>
    <row r="42621" ht="14.25" customHeight="1"/>
    <row r="42622" ht="14.25" customHeight="1"/>
    <row r="42623" ht="14.25" customHeight="1"/>
    <row r="42624" ht="14.25" customHeight="1"/>
    <row r="42625" ht="14.25" customHeight="1"/>
    <row r="42626" ht="14.25" customHeight="1"/>
    <row r="42627" ht="14.25" customHeight="1"/>
    <row r="42628" ht="14.25" customHeight="1"/>
    <row r="42629" ht="14.25" customHeight="1"/>
    <row r="42630" ht="14.25" customHeight="1"/>
    <row r="42631" ht="14.25" customHeight="1"/>
    <row r="42632" ht="14.25" customHeight="1"/>
    <row r="42633" ht="14.25" customHeight="1"/>
    <row r="42634" ht="14.25" customHeight="1"/>
    <row r="42635" ht="14.25" customHeight="1"/>
    <row r="42636" ht="14.25" customHeight="1"/>
    <row r="42637" ht="14.25" customHeight="1"/>
    <row r="42638" ht="14.25" customHeight="1"/>
    <row r="42639" ht="14.25" customHeight="1"/>
    <row r="42640" ht="14.25" customHeight="1"/>
    <row r="42641" ht="14.25" customHeight="1"/>
    <row r="42642" ht="14.25" customHeight="1"/>
    <row r="42643" ht="14.25" customHeight="1"/>
    <row r="42644" ht="14.25" customHeight="1"/>
    <row r="42645" ht="14.25" customHeight="1"/>
    <row r="42646" ht="14.25" customHeight="1"/>
    <row r="42647" ht="14.25" customHeight="1"/>
    <row r="42648" ht="14.25" customHeight="1"/>
    <row r="42649" ht="14.25" customHeight="1"/>
    <row r="42650" ht="14.25" customHeight="1"/>
    <row r="42651" ht="14.25" customHeight="1"/>
    <row r="42652" ht="14.25" customHeight="1"/>
    <row r="42653" ht="14.25" customHeight="1"/>
    <row r="42654" ht="14.25" customHeight="1"/>
    <row r="42655" ht="14.25" customHeight="1"/>
    <row r="42656" ht="14.25" customHeight="1"/>
    <row r="42657" ht="14.25" customHeight="1"/>
    <row r="42658" ht="14.25" customHeight="1"/>
    <row r="42659" ht="14.25" customHeight="1"/>
    <row r="42660" ht="14.25" customHeight="1"/>
    <row r="42661" ht="14.25" customHeight="1"/>
    <row r="42662" ht="14.25" customHeight="1"/>
    <row r="42663" ht="14.25" customHeight="1"/>
    <row r="42664" ht="14.25" customHeight="1"/>
    <row r="42665" ht="14.25" customHeight="1"/>
    <row r="42666" ht="14.25" customHeight="1"/>
    <row r="42667" ht="14.25" customHeight="1"/>
    <row r="42668" ht="14.25" customHeight="1"/>
    <row r="42669" ht="14.25" customHeight="1"/>
    <row r="42670" ht="14.25" customHeight="1"/>
    <row r="42671" ht="14.25" customHeight="1"/>
    <row r="42672" ht="14.25" customHeight="1"/>
    <row r="42673" ht="14.25" customHeight="1"/>
    <row r="42674" ht="14.25" customHeight="1"/>
    <row r="42675" ht="14.25" customHeight="1"/>
    <row r="42676" ht="14.25" customHeight="1"/>
    <row r="42677" ht="14.25" customHeight="1"/>
    <row r="42678" ht="14.25" customHeight="1"/>
    <row r="42679" ht="14.25" customHeight="1"/>
    <row r="42680" ht="14.25" customHeight="1"/>
    <row r="42681" ht="14.25" customHeight="1"/>
    <row r="42682" ht="14.25" customHeight="1"/>
    <row r="42683" ht="14.25" customHeight="1"/>
    <row r="42684" ht="14.25" customHeight="1"/>
    <row r="42685" ht="14.25" customHeight="1"/>
    <row r="42686" ht="14.25" customHeight="1"/>
    <row r="42687" ht="14.25" customHeight="1"/>
    <row r="42688" ht="14.25" customHeight="1"/>
    <row r="42689" ht="14.25" customHeight="1"/>
    <row r="42690" ht="14.25" customHeight="1"/>
    <row r="42691" ht="14.25" customHeight="1"/>
    <row r="42692" ht="14.25" customHeight="1"/>
    <row r="42693" ht="14.25" customHeight="1"/>
    <row r="42694" ht="14.25" customHeight="1"/>
    <row r="42695" ht="14.25" customHeight="1"/>
    <row r="42696" ht="14.25" customHeight="1"/>
    <row r="42697" ht="14.25" customHeight="1"/>
    <row r="42698" ht="14.25" customHeight="1"/>
    <row r="42699" ht="14.25" customHeight="1"/>
    <row r="42700" ht="14.25" customHeight="1"/>
    <row r="42701" ht="14.25" customHeight="1"/>
    <row r="42702" ht="14.25" customHeight="1"/>
    <row r="42703" ht="14.25" customHeight="1"/>
    <row r="42704" ht="14.25" customHeight="1"/>
    <row r="42705" ht="14.25" customHeight="1"/>
    <row r="42706" ht="14.25" customHeight="1"/>
    <row r="42707" ht="14.25" customHeight="1"/>
    <row r="42708" ht="14.25" customHeight="1"/>
    <row r="42709" ht="14.25" customHeight="1"/>
    <row r="42710" ht="14.25" customHeight="1"/>
    <row r="42711" ht="14.25" customHeight="1"/>
    <row r="42712" ht="14.25" customHeight="1"/>
    <row r="42713" ht="14.25" customHeight="1"/>
    <row r="42714" ht="14.25" customHeight="1"/>
    <row r="42715" ht="14.25" customHeight="1"/>
    <row r="42716" ht="14.25" customHeight="1"/>
    <row r="42717" ht="14.25" customHeight="1"/>
    <row r="42718" ht="14.25" customHeight="1"/>
    <row r="42719" ht="14.25" customHeight="1"/>
    <row r="42720" ht="14.25" customHeight="1"/>
    <row r="42721" ht="14.25" customHeight="1"/>
    <row r="42722" ht="14.25" customHeight="1"/>
    <row r="42723" ht="14.25" customHeight="1"/>
    <row r="42724" ht="14.25" customHeight="1"/>
    <row r="42725" ht="14.25" customHeight="1"/>
    <row r="42726" ht="14.25" customHeight="1"/>
    <row r="42727" ht="14.25" customHeight="1"/>
    <row r="42728" ht="14.25" customHeight="1"/>
    <row r="42729" ht="14.25" customHeight="1"/>
    <row r="42730" ht="14.25" customHeight="1"/>
    <row r="42731" ht="14.25" customHeight="1"/>
    <row r="42732" ht="14.25" customHeight="1"/>
    <row r="42733" ht="14.25" customHeight="1"/>
    <row r="42734" ht="14.25" customHeight="1"/>
    <row r="42735" ht="14.25" customHeight="1"/>
    <row r="42736" ht="14.25" customHeight="1"/>
    <row r="42737" ht="14.25" customHeight="1"/>
    <row r="42738" ht="14.25" customHeight="1"/>
    <row r="42739" ht="14.25" customHeight="1"/>
    <row r="42740" ht="14.25" customHeight="1"/>
    <row r="42741" ht="14.25" customHeight="1"/>
    <row r="42742" ht="14.25" customHeight="1"/>
    <row r="42743" ht="14.25" customHeight="1"/>
    <row r="42744" ht="14.25" customHeight="1"/>
    <row r="42745" ht="14.25" customHeight="1"/>
    <row r="42746" ht="14.25" customHeight="1"/>
    <row r="42747" ht="14.25" customHeight="1"/>
    <row r="42748" ht="14.25" customHeight="1"/>
    <row r="42749" ht="14.25" customHeight="1"/>
    <row r="42750" ht="14.25" customHeight="1"/>
    <row r="42751" ht="14.25" customHeight="1"/>
    <row r="42752" ht="14.25" customHeight="1"/>
    <row r="42753" ht="14.25" customHeight="1"/>
    <row r="42754" ht="14.25" customHeight="1"/>
    <row r="42755" ht="14.25" customHeight="1"/>
    <row r="42756" ht="14.25" customHeight="1"/>
    <row r="42757" ht="14.25" customHeight="1"/>
    <row r="42758" ht="14.25" customHeight="1"/>
    <row r="42759" ht="14.25" customHeight="1"/>
    <row r="42760" ht="14.25" customHeight="1"/>
    <row r="42761" ht="14.25" customHeight="1"/>
    <row r="42762" ht="14.25" customHeight="1"/>
    <row r="42763" ht="14.25" customHeight="1"/>
    <row r="42764" ht="14.25" customHeight="1"/>
    <row r="42765" ht="14.25" customHeight="1"/>
    <row r="42766" ht="14.25" customHeight="1"/>
    <row r="42767" ht="14.25" customHeight="1"/>
    <row r="42768" ht="14.25" customHeight="1"/>
    <row r="42769" ht="14.25" customHeight="1"/>
    <row r="42770" ht="14.25" customHeight="1"/>
    <row r="42771" ht="14.25" customHeight="1"/>
    <row r="42772" ht="14.25" customHeight="1"/>
    <row r="42773" ht="14.25" customHeight="1"/>
    <row r="42774" ht="14.25" customHeight="1"/>
    <row r="42775" ht="14.25" customHeight="1"/>
    <row r="42776" ht="14.25" customHeight="1"/>
    <row r="42777" ht="14.25" customHeight="1"/>
    <row r="42778" ht="14.25" customHeight="1"/>
    <row r="42779" ht="14.25" customHeight="1"/>
    <row r="42780" ht="14.25" customHeight="1"/>
    <row r="42781" ht="14.25" customHeight="1"/>
    <row r="42782" ht="14.25" customHeight="1"/>
    <row r="42783" ht="14.25" customHeight="1"/>
    <row r="42784" ht="14.25" customHeight="1"/>
    <row r="42785" ht="14.25" customHeight="1"/>
    <row r="42786" ht="14.25" customHeight="1"/>
    <row r="42787" ht="14.25" customHeight="1"/>
    <row r="42788" ht="14.25" customHeight="1"/>
    <row r="42789" ht="14.25" customHeight="1"/>
    <row r="42790" ht="14.25" customHeight="1"/>
    <row r="42791" ht="14.25" customHeight="1"/>
    <row r="42792" ht="14.25" customHeight="1"/>
    <row r="42793" ht="14.25" customHeight="1"/>
    <row r="42794" ht="14.25" customHeight="1"/>
    <row r="42795" ht="14.25" customHeight="1"/>
    <row r="42796" ht="14.25" customHeight="1"/>
    <row r="42797" ht="14.25" customHeight="1"/>
    <row r="42798" ht="14.25" customHeight="1"/>
    <row r="42799" ht="14.25" customHeight="1"/>
    <row r="42800" ht="14.25" customHeight="1"/>
    <row r="42801" ht="14.25" customHeight="1"/>
    <row r="42802" ht="14.25" customHeight="1"/>
    <row r="42803" ht="14.25" customHeight="1"/>
    <row r="42804" ht="14.25" customHeight="1"/>
    <row r="42805" ht="14.25" customHeight="1"/>
    <row r="42806" ht="14.25" customHeight="1"/>
    <row r="42807" ht="14.25" customHeight="1"/>
    <row r="42808" ht="14.25" customHeight="1"/>
    <row r="42809" ht="14.25" customHeight="1"/>
    <row r="42810" ht="14.25" customHeight="1"/>
    <row r="42811" ht="14.25" customHeight="1"/>
    <row r="42812" ht="14.25" customHeight="1"/>
    <row r="42813" ht="14.25" customHeight="1"/>
    <row r="42814" ht="14.25" customHeight="1"/>
    <row r="42815" ht="14.25" customHeight="1"/>
    <row r="42816" ht="14.25" customHeight="1"/>
    <row r="42817" ht="14.25" customHeight="1"/>
    <row r="42818" ht="14.25" customHeight="1"/>
    <row r="42819" ht="14.25" customHeight="1"/>
    <row r="42820" ht="14.25" customHeight="1"/>
    <row r="42821" ht="14.25" customHeight="1"/>
    <row r="42822" ht="14.25" customHeight="1"/>
    <row r="42823" ht="14.25" customHeight="1"/>
    <row r="42824" ht="14.25" customHeight="1"/>
    <row r="42825" ht="14.25" customHeight="1"/>
    <row r="42826" ht="14.25" customHeight="1"/>
    <row r="42827" ht="14.25" customHeight="1"/>
    <row r="42828" ht="14.25" customHeight="1"/>
    <row r="42829" ht="14.25" customHeight="1"/>
    <row r="42830" ht="14.25" customHeight="1"/>
    <row r="42831" ht="14.25" customHeight="1"/>
    <row r="42832" ht="14.25" customHeight="1"/>
    <row r="42833" ht="14.25" customHeight="1"/>
    <row r="42834" ht="14.25" customHeight="1"/>
    <row r="42835" ht="14.25" customHeight="1"/>
    <row r="42836" ht="14.25" customHeight="1"/>
    <row r="42837" ht="14.25" customHeight="1"/>
    <row r="42838" ht="14.25" customHeight="1"/>
    <row r="42839" ht="14.25" customHeight="1"/>
    <row r="42840" ht="14.25" customHeight="1"/>
    <row r="42841" ht="14.25" customHeight="1"/>
    <row r="42842" ht="14.25" customHeight="1"/>
    <row r="42843" ht="14.25" customHeight="1"/>
    <row r="42844" ht="14.25" customHeight="1"/>
    <row r="42845" ht="14.25" customHeight="1"/>
    <row r="42846" ht="14.25" customHeight="1"/>
    <row r="42847" ht="14.25" customHeight="1"/>
    <row r="42848" ht="14.25" customHeight="1"/>
    <row r="42849" ht="14.25" customHeight="1"/>
    <row r="42850" ht="14.25" customHeight="1"/>
    <row r="42851" ht="14.25" customHeight="1"/>
    <row r="42852" ht="14.25" customHeight="1"/>
    <row r="42853" ht="14.25" customHeight="1"/>
    <row r="42854" ht="14.25" customHeight="1"/>
    <row r="42855" ht="14.25" customHeight="1"/>
    <row r="42856" ht="14.25" customHeight="1"/>
    <row r="42857" ht="14.25" customHeight="1"/>
    <row r="42858" ht="14.25" customHeight="1"/>
    <row r="42859" ht="14.25" customHeight="1"/>
    <row r="42860" ht="14.25" customHeight="1"/>
    <row r="42861" ht="14.25" customHeight="1"/>
    <row r="42862" ht="14.25" customHeight="1"/>
    <row r="42863" ht="14.25" customHeight="1"/>
    <row r="42864" ht="14.25" customHeight="1"/>
    <row r="42865" ht="14.25" customHeight="1"/>
    <row r="42866" ht="14.25" customHeight="1"/>
    <row r="42867" ht="14.25" customHeight="1"/>
    <row r="42868" ht="14.25" customHeight="1"/>
    <row r="42869" ht="14.25" customHeight="1"/>
    <row r="42870" ht="14.25" customHeight="1"/>
    <row r="42871" ht="14.25" customHeight="1"/>
    <row r="42872" ht="14.25" customHeight="1"/>
    <row r="42873" ht="14.25" customHeight="1"/>
    <row r="42874" ht="14.25" customHeight="1"/>
    <row r="42875" ht="14.25" customHeight="1"/>
    <row r="42876" ht="14.25" customHeight="1"/>
    <row r="42877" ht="14.25" customHeight="1"/>
    <row r="42878" ht="14.25" customHeight="1"/>
    <row r="42879" ht="14.25" customHeight="1"/>
    <row r="42880" ht="14.25" customHeight="1"/>
    <row r="42881" ht="14.25" customHeight="1"/>
    <row r="42882" ht="14.25" customHeight="1"/>
    <row r="42883" ht="14.25" customHeight="1"/>
    <row r="42884" ht="14.25" customHeight="1"/>
    <row r="42885" ht="14.25" customHeight="1"/>
    <row r="42886" ht="14.25" customHeight="1"/>
    <row r="42887" ht="14.25" customHeight="1"/>
    <row r="42888" ht="14.25" customHeight="1"/>
    <row r="42889" ht="14.25" customHeight="1"/>
    <row r="42890" ht="14.25" customHeight="1"/>
    <row r="42891" ht="14.25" customHeight="1"/>
    <row r="42892" ht="14.25" customHeight="1"/>
    <row r="42893" ht="14.25" customHeight="1"/>
    <row r="42894" ht="14.25" customHeight="1"/>
    <row r="42895" ht="14.25" customHeight="1"/>
    <row r="42896" ht="14.25" customHeight="1"/>
    <row r="42897" ht="14.25" customHeight="1"/>
    <row r="42898" ht="14.25" customHeight="1"/>
    <row r="42899" ht="14.25" customHeight="1"/>
    <row r="42900" ht="14.25" customHeight="1"/>
    <row r="42901" ht="14.25" customHeight="1"/>
    <row r="42902" ht="14.25" customHeight="1"/>
    <row r="42903" ht="14.25" customHeight="1"/>
    <row r="42904" ht="14.25" customHeight="1"/>
    <row r="42905" ht="14.25" customHeight="1"/>
    <row r="42906" ht="14.25" customHeight="1"/>
    <row r="42907" ht="14.25" customHeight="1"/>
    <row r="42908" ht="14.25" customHeight="1"/>
    <row r="42909" ht="14.25" customHeight="1"/>
    <row r="42910" ht="14.25" customHeight="1"/>
    <row r="42911" ht="14.25" customHeight="1"/>
    <row r="42912" ht="14.25" customHeight="1"/>
    <row r="42913" ht="14.25" customHeight="1"/>
    <row r="42914" ht="14.25" customHeight="1"/>
    <row r="42915" ht="14.25" customHeight="1"/>
    <row r="42916" ht="14.25" customHeight="1"/>
    <row r="42917" ht="14.25" customHeight="1"/>
    <row r="42918" ht="14.25" customHeight="1"/>
    <row r="42919" ht="14.25" customHeight="1"/>
    <row r="42920" ht="14.25" customHeight="1"/>
    <row r="42921" ht="14.25" customHeight="1"/>
    <row r="42922" ht="14.25" customHeight="1"/>
    <row r="42923" ht="14.25" customHeight="1"/>
    <row r="42924" ht="14.25" customHeight="1"/>
    <row r="42925" ht="14.25" customHeight="1"/>
    <row r="42926" ht="14.25" customHeight="1"/>
    <row r="42927" ht="14.25" customHeight="1"/>
    <row r="42928" ht="14.25" customHeight="1"/>
    <row r="42929" ht="14.25" customHeight="1"/>
    <row r="42930" ht="14.25" customHeight="1"/>
    <row r="42931" ht="14.25" customHeight="1"/>
    <row r="42932" ht="14.25" customHeight="1"/>
    <row r="42933" ht="14.25" customHeight="1"/>
    <row r="42934" ht="14.25" customHeight="1"/>
    <row r="42935" ht="14.25" customHeight="1"/>
    <row r="42936" ht="14.25" customHeight="1"/>
    <row r="42937" ht="14.25" customHeight="1"/>
    <row r="42938" ht="14.25" customHeight="1"/>
    <row r="42939" ht="14.25" customHeight="1"/>
    <row r="42940" ht="14.25" customHeight="1"/>
    <row r="42941" ht="14.25" customHeight="1"/>
    <row r="42942" ht="14.25" customHeight="1"/>
    <row r="42943" ht="14.25" customHeight="1"/>
    <row r="42944" ht="14.25" customHeight="1"/>
    <row r="42945" ht="14.25" customHeight="1"/>
    <row r="42946" ht="14.25" customHeight="1"/>
    <row r="42947" ht="14.25" customHeight="1"/>
    <row r="42948" ht="14.25" customHeight="1"/>
    <row r="42949" ht="14.25" customHeight="1"/>
    <row r="42950" ht="14.25" customHeight="1"/>
    <row r="42951" ht="14.25" customHeight="1"/>
    <row r="42952" ht="14.25" customHeight="1"/>
    <row r="42953" ht="14.25" customHeight="1"/>
    <row r="42954" ht="14.25" customHeight="1"/>
    <row r="42955" ht="14.25" customHeight="1"/>
    <row r="42956" ht="14.25" customHeight="1"/>
    <row r="42957" ht="14.25" customHeight="1"/>
    <row r="42958" ht="14.25" customHeight="1"/>
    <row r="42959" ht="14.25" customHeight="1"/>
    <row r="42960" ht="14.25" customHeight="1"/>
    <row r="42961" ht="14.25" customHeight="1"/>
    <row r="42962" ht="14.25" customHeight="1"/>
    <row r="42963" ht="14.25" customHeight="1"/>
    <row r="42964" ht="14.25" customHeight="1"/>
    <row r="42965" ht="14.25" customHeight="1"/>
    <row r="42966" ht="14.25" customHeight="1"/>
    <row r="42967" ht="14.25" customHeight="1"/>
    <row r="42968" ht="14.25" customHeight="1"/>
    <row r="42969" ht="14.25" customHeight="1"/>
    <row r="42970" ht="14.25" customHeight="1"/>
    <row r="42971" ht="14.25" customHeight="1"/>
    <row r="42972" ht="14.25" customHeight="1"/>
    <row r="42973" ht="14.25" customHeight="1"/>
    <row r="42974" ht="14.25" customHeight="1"/>
    <row r="42975" ht="14.25" customHeight="1"/>
    <row r="42976" ht="14.25" customHeight="1"/>
    <row r="42977" ht="14.25" customHeight="1"/>
    <row r="42978" ht="14.25" customHeight="1"/>
    <row r="42979" ht="14.25" customHeight="1"/>
    <row r="42980" ht="14.25" customHeight="1"/>
    <row r="42981" ht="14.25" customHeight="1"/>
    <row r="42982" ht="14.25" customHeight="1"/>
    <row r="42983" ht="14.25" customHeight="1"/>
    <row r="42984" ht="14.25" customHeight="1"/>
    <row r="42985" ht="14.25" customHeight="1"/>
    <row r="42986" ht="14.25" customHeight="1"/>
    <row r="42987" ht="14.25" customHeight="1"/>
    <row r="42988" ht="14.25" customHeight="1"/>
    <row r="42989" ht="14.25" customHeight="1"/>
    <row r="42990" ht="14.25" customHeight="1"/>
    <row r="42991" ht="14.25" customHeight="1"/>
    <row r="42992" ht="14.25" customHeight="1"/>
    <row r="42993" ht="14.25" customHeight="1"/>
    <row r="42994" ht="14.25" customHeight="1"/>
    <row r="42995" ht="14.25" customHeight="1"/>
    <row r="42996" ht="14.25" customHeight="1"/>
    <row r="42997" ht="14.25" customHeight="1"/>
    <row r="42998" ht="14.25" customHeight="1"/>
    <row r="42999" ht="14.25" customHeight="1"/>
    <row r="43000" ht="14.25" customHeight="1"/>
    <row r="43001" ht="14.25" customHeight="1"/>
    <row r="43002" ht="14.25" customHeight="1"/>
    <row r="43003" ht="14.25" customHeight="1"/>
    <row r="43004" ht="14.25" customHeight="1"/>
    <row r="43005" ht="14.25" customHeight="1"/>
    <row r="43006" ht="14.25" customHeight="1"/>
    <row r="43007" ht="14.25" customHeight="1"/>
    <row r="43008" ht="14.25" customHeight="1"/>
    <row r="43009" ht="14.25" customHeight="1"/>
    <row r="43010" ht="14.25" customHeight="1"/>
    <row r="43011" ht="14.25" customHeight="1"/>
    <row r="43012" ht="14.25" customHeight="1"/>
    <row r="43013" ht="14.25" customHeight="1"/>
    <row r="43014" ht="14.25" customHeight="1"/>
    <row r="43015" ht="14.25" customHeight="1"/>
    <row r="43016" ht="14.25" customHeight="1"/>
    <row r="43017" ht="14.25" customHeight="1"/>
    <row r="43018" ht="14.25" customHeight="1"/>
    <row r="43019" ht="14.25" customHeight="1"/>
    <row r="43020" ht="14.25" customHeight="1"/>
    <row r="43021" ht="14.25" customHeight="1"/>
    <row r="43022" ht="14.25" customHeight="1"/>
    <row r="43023" ht="14.25" customHeight="1"/>
    <row r="43024" ht="14.25" customHeight="1"/>
    <row r="43025" ht="14.25" customHeight="1"/>
    <row r="43026" ht="14.25" customHeight="1"/>
    <row r="43027" ht="14.25" customHeight="1"/>
    <row r="43028" ht="14.25" customHeight="1"/>
    <row r="43029" ht="14.25" customHeight="1"/>
    <row r="43030" ht="14.25" customHeight="1"/>
    <row r="43031" ht="14.25" customHeight="1"/>
    <row r="43032" ht="14.25" customHeight="1"/>
    <row r="43033" ht="14.25" customHeight="1"/>
    <row r="43034" ht="14.25" customHeight="1"/>
    <row r="43035" ht="14.25" customHeight="1"/>
    <row r="43036" ht="14.25" customHeight="1"/>
    <row r="43037" ht="14.25" customHeight="1"/>
    <row r="43038" ht="14.25" customHeight="1"/>
    <row r="43039" ht="14.25" customHeight="1"/>
    <row r="43040" ht="14.25" customHeight="1"/>
    <row r="43041" ht="14.25" customHeight="1"/>
    <row r="43042" ht="14.25" customHeight="1"/>
    <row r="43043" ht="14.25" customHeight="1"/>
    <row r="43044" ht="14.25" customHeight="1"/>
    <row r="43045" ht="14.25" customHeight="1"/>
    <row r="43046" ht="14.25" customHeight="1"/>
    <row r="43047" ht="14.25" customHeight="1"/>
    <row r="43048" ht="14.25" customHeight="1"/>
    <row r="43049" ht="14.25" customHeight="1"/>
    <row r="43050" ht="14.25" customHeight="1"/>
    <row r="43051" ht="14.25" customHeight="1"/>
    <row r="43052" ht="14.25" customHeight="1"/>
    <row r="43053" ht="14.25" customHeight="1"/>
    <row r="43054" ht="14.25" customHeight="1"/>
    <row r="43055" ht="14.25" customHeight="1"/>
    <row r="43056" ht="14.25" customHeight="1"/>
    <row r="43057" ht="14.25" customHeight="1"/>
    <row r="43058" ht="14.25" customHeight="1"/>
    <row r="43059" ht="14.25" customHeight="1"/>
    <row r="43060" ht="14.25" customHeight="1"/>
    <row r="43061" ht="14.25" customHeight="1"/>
    <row r="43062" ht="14.25" customHeight="1"/>
    <row r="43063" ht="14.25" customHeight="1"/>
    <row r="43064" ht="14.25" customHeight="1"/>
    <row r="43065" ht="14.25" customHeight="1"/>
    <row r="43066" ht="14.25" customHeight="1"/>
    <row r="43067" ht="14.25" customHeight="1"/>
    <row r="43068" ht="14.25" customHeight="1"/>
    <row r="43069" ht="14.25" customHeight="1"/>
    <row r="43070" ht="14.25" customHeight="1"/>
    <row r="43071" ht="14.25" customHeight="1"/>
    <row r="43072" ht="14.25" customHeight="1"/>
    <row r="43073" ht="14.25" customHeight="1"/>
    <row r="43074" ht="14.25" customHeight="1"/>
    <row r="43075" ht="14.25" customHeight="1"/>
    <row r="43076" ht="14.25" customHeight="1"/>
    <row r="43077" ht="14.25" customHeight="1"/>
    <row r="43078" ht="14.25" customHeight="1"/>
    <row r="43079" ht="14.25" customHeight="1"/>
    <row r="43080" ht="14.25" customHeight="1"/>
    <row r="43081" ht="14.25" customHeight="1"/>
    <row r="43082" ht="14.25" customHeight="1"/>
    <row r="43083" ht="14.25" customHeight="1"/>
    <row r="43084" ht="14.25" customHeight="1"/>
    <row r="43085" ht="14.25" customHeight="1"/>
    <row r="43086" ht="14.25" customHeight="1"/>
    <row r="43087" ht="14.25" customHeight="1"/>
    <row r="43088" ht="14.25" customHeight="1"/>
    <row r="43089" ht="14.25" customHeight="1"/>
    <row r="43090" ht="14.25" customHeight="1"/>
    <row r="43091" ht="14.25" customHeight="1"/>
    <row r="43092" ht="14.25" customHeight="1"/>
    <row r="43093" ht="14.25" customHeight="1"/>
    <row r="43094" ht="14.25" customHeight="1"/>
    <row r="43095" ht="14.25" customHeight="1"/>
    <row r="43096" ht="14.25" customHeight="1"/>
    <row r="43097" ht="14.25" customHeight="1"/>
    <row r="43098" ht="14.25" customHeight="1"/>
    <row r="43099" ht="14.25" customHeight="1"/>
    <row r="43100" ht="14.25" customHeight="1"/>
    <row r="43101" ht="14.25" customHeight="1"/>
    <row r="43102" ht="14.25" customHeight="1"/>
    <row r="43103" ht="14.25" customHeight="1"/>
    <row r="43104" ht="14.25" customHeight="1"/>
    <row r="43105" ht="14.25" customHeight="1"/>
    <row r="43106" ht="14.25" customHeight="1"/>
    <row r="43107" ht="14.25" customHeight="1"/>
    <row r="43108" ht="14.25" customHeight="1"/>
    <row r="43109" ht="14.25" customHeight="1"/>
    <row r="43110" ht="14.25" customHeight="1"/>
    <row r="43111" ht="14.25" customHeight="1"/>
    <row r="43112" ht="14.25" customHeight="1"/>
    <row r="43113" ht="14.25" customHeight="1"/>
    <row r="43114" ht="14.25" customHeight="1"/>
    <row r="43115" ht="14.25" customHeight="1"/>
    <row r="43116" ht="14.25" customHeight="1"/>
    <row r="43117" ht="14.25" customHeight="1"/>
    <row r="43118" ht="14.25" customHeight="1"/>
    <row r="43119" ht="14.25" customHeight="1"/>
    <row r="43120" ht="14.25" customHeight="1"/>
    <row r="43121" ht="14.25" customHeight="1"/>
    <row r="43122" ht="14.25" customHeight="1"/>
    <row r="43123" ht="14.25" customHeight="1"/>
    <row r="43124" ht="14.25" customHeight="1"/>
    <row r="43125" ht="14.25" customHeight="1"/>
    <row r="43126" ht="14.25" customHeight="1"/>
    <row r="43127" ht="14.25" customHeight="1"/>
    <row r="43128" ht="14.25" customHeight="1"/>
    <row r="43129" ht="14.25" customHeight="1"/>
    <row r="43130" ht="14.25" customHeight="1"/>
    <row r="43131" ht="14.25" customHeight="1"/>
    <row r="43132" ht="14.25" customHeight="1"/>
    <row r="43133" ht="14.25" customHeight="1"/>
    <row r="43134" ht="14.25" customHeight="1"/>
    <row r="43135" ht="14.25" customHeight="1"/>
    <row r="43136" ht="14.25" customHeight="1"/>
    <row r="43137" ht="14.25" customHeight="1"/>
    <row r="43138" ht="14.25" customHeight="1"/>
    <row r="43139" ht="14.25" customHeight="1"/>
    <row r="43140" ht="14.25" customHeight="1"/>
    <row r="43141" ht="14.25" customHeight="1"/>
    <row r="43142" ht="14.25" customHeight="1"/>
    <row r="43143" ht="14.25" customHeight="1"/>
    <row r="43144" ht="14.25" customHeight="1"/>
    <row r="43145" ht="14.25" customHeight="1"/>
    <row r="43146" ht="14.25" customHeight="1"/>
    <row r="43147" ht="14.25" customHeight="1"/>
    <row r="43148" ht="14.25" customHeight="1"/>
    <row r="43149" ht="14.25" customHeight="1"/>
    <row r="43150" ht="14.25" customHeight="1"/>
    <row r="43151" ht="14.25" customHeight="1"/>
    <row r="43152" ht="14.25" customHeight="1"/>
    <row r="43153" ht="14.25" customHeight="1"/>
    <row r="43154" ht="14.25" customHeight="1"/>
    <row r="43155" ht="14.25" customHeight="1"/>
    <row r="43156" ht="14.25" customHeight="1"/>
    <row r="43157" ht="14.25" customHeight="1"/>
    <row r="43158" ht="14.25" customHeight="1"/>
    <row r="43159" ht="14.25" customHeight="1"/>
    <row r="43160" ht="14.25" customHeight="1"/>
    <row r="43161" ht="14.25" customHeight="1"/>
    <row r="43162" ht="14.25" customHeight="1"/>
    <row r="43163" ht="14.25" customHeight="1"/>
    <row r="43164" ht="14.25" customHeight="1"/>
    <row r="43165" ht="14.25" customHeight="1"/>
    <row r="43166" ht="14.25" customHeight="1"/>
    <row r="43167" ht="14.25" customHeight="1"/>
    <row r="43168" ht="14.25" customHeight="1"/>
    <row r="43169" ht="14.25" customHeight="1"/>
    <row r="43170" ht="14.25" customHeight="1"/>
    <row r="43171" ht="14.25" customHeight="1"/>
    <row r="43172" ht="14.25" customHeight="1"/>
    <row r="43173" ht="14.25" customHeight="1"/>
    <row r="43174" ht="14.25" customHeight="1"/>
    <row r="43175" ht="14.25" customHeight="1"/>
    <row r="43176" ht="14.25" customHeight="1"/>
    <row r="43177" ht="14.25" customHeight="1"/>
    <row r="43178" ht="14.25" customHeight="1"/>
    <row r="43179" ht="14.25" customHeight="1"/>
    <row r="43180" ht="14.25" customHeight="1"/>
    <row r="43181" ht="14.25" customHeight="1"/>
    <row r="43182" ht="14.25" customHeight="1"/>
    <row r="43183" ht="14.25" customHeight="1"/>
    <row r="43184" ht="14.25" customHeight="1"/>
    <row r="43185" ht="14.25" customHeight="1"/>
    <row r="43186" ht="14.25" customHeight="1"/>
    <row r="43187" ht="14.25" customHeight="1"/>
    <row r="43188" ht="14.25" customHeight="1"/>
    <row r="43189" ht="14.25" customHeight="1"/>
    <row r="43190" ht="14.25" customHeight="1"/>
    <row r="43191" ht="14.25" customHeight="1"/>
    <row r="43192" ht="14.25" customHeight="1"/>
    <row r="43193" ht="14.25" customHeight="1"/>
    <row r="43194" ht="14.25" customHeight="1"/>
    <row r="43195" ht="14.25" customHeight="1"/>
    <row r="43196" ht="14.25" customHeight="1"/>
    <row r="43197" ht="14.25" customHeight="1"/>
    <row r="43198" ht="14.25" customHeight="1"/>
    <row r="43199" ht="14.25" customHeight="1"/>
    <row r="43200" ht="14.25" customHeight="1"/>
    <row r="43201" ht="14.25" customHeight="1"/>
    <row r="43202" ht="14.25" customHeight="1"/>
    <row r="43203" ht="14.25" customHeight="1"/>
    <row r="43204" ht="14.25" customHeight="1"/>
    <row r="43205" ht="14.25" customHeight="1"/>
    <row r="43206" ht="14.25" customHeight="1"/>
    <row r="43207" ht="14.25" customHeight="1"/>
    <row r="43208" ht="14.25" customHeight="1"/>
    <row r="43209" ht="14.25" customHeight="1"/>
    <row r="43210" ht="14.25" customHeight="1"/>
    <row r="43211" ht="14.25" customHeight="1"/>
    <row r="43212" ht="14.25" customHeight="1"/>
    <row r="43213" ht="14.25" customHeight="1"/>
    <row r="43214" ht="14.25" customHeight="1"/>
    <row r="43215" ht="14.25" customHeight="1"/>
    <row r="43216" ht="14.25" customHeight="1"/>
    <row r="43217" ht="14.25" customHeight="1"/>
    <row r="43218" ht="14.25" customHeight="1"/>
    <row r="43219" ht="14.25" customHeight="1"/>
    <row r="43220" ht="14.25" customHeight="1"/>
    <row r="43221" ht="14.25" customHeight="1"/>
    <row r="43222" ht="14.25" customHeight="1"/>
    <row r="43223" ht="14.25" customHeight="1"/>
    <row r="43224" ht="14.25" customHeight="1"/>
    <row r="43225" ht="14.25" customHeight="1"/>
    <row r="43226" ht="14.25" customHeight="1"/>
    <row r="43227" ht="14.25" customHeight="1"/>
    <row r="43228" ht="14.25" customHeight="1"/>
    <row r="43229" ht="14.25" customHeight="1"/>
    <row r="43230" ht="14.25" customHeight="1"/>
    <row r="43231" ht="14.25" customHeight="1"/>
    <row r="43232" ht="14.25" customHeight="1"/>
    <row r="43233" ht="14.25" customHeight="1"/>
    <row r="43234" ht="14.25" customHeight="1"/>
    <row r="43235" ht="14.25" customHeight="1"/>
    <row r="43236" ht="14.25" customHeight="1"/>
    <row r="43237" ht="14.25" customHeight="1"/>
    <row r="43238" ht="14.25" customHeight="1"/>
    <row r="43239" ht="14.25" customHeight="1"/>
    <row r="43240" ht="14.25" customHeight="1"/>
    <row r="43241" ht="14.25" customHeight="1"/>
    <row r="43242" ht="14.25" customHeight="1"/>
    <row r="43243" ht="14.25" customHeight="1"/>
    <row r="43244" ht="14.25" customHeight="1"/>
    <row r="43245" ht="14.25" customHeight="1"/>
    <row r="43246" ht="14.25" customHeight="1"/>
    <row r="43247" ht="14.25" customHeight="1"/>
    <row r="43248" ht="14.25" customHeight="1"/>
    <row r="43249" ht="14.25" customHeight="1"/>
    <row r="43250" ht="14.25" customHeight="1"/>
    <row r="43251" ht="14.25" customHeight="1"/>
    <row r="43252" ht="14.25" customHeight="1"/>
    <row r="43253" ht="14.25" customHeight="1"/>
    <row r="43254" ht="14.25" customHeight="1"/>
    <row r="43255" ht="14.25" customHeight="1"/>
    <row r="43256" ht="14.25" customHeight="1"/>
    <row r="43257" ht="14.25" customHeight="1"/>
    <row r="43258" ht="14.25" customHeight="1"/>
    <row r="43259" ht="14.25" customHeight="1"/>
    <row r="43260" ht="14.25" customHeight="1"/>
    <row r="43261" ht="14.25" customHeight="1"/>
    <row r="43262" ht="14.25" customHeight="1"/>
    <row r="43263" ht="14.25" customHeight="1"/>
    <row r="43264" ht="14.25" customHeight="1"/>
    <row r="43265" ht="14.25" customHeight="1"/>
    <row r="43266" ht="14.25" customHeight="1"/>
    <row r="43267" ht="14.25" customHeight="1"/>
    <row r="43268" ht="14.25" customHeight="1"/>
    <row r="43269" ht="14.25" customHeight="1"/>
    <row r="43270" ht="14.25" customHeight="1"/>
    <row r="43271" ht="14.25" customHeight="1"/>
    <row r="43272" ht="14.25" customHeight="1"/>
    <row r="43273" ht="14.25" customHeight="1"/>
    <row r="43274" ht="14.25" customHeight="1"/>
    <row r="43275" ht="14.25" customHeight="1"/>
    <row r="43276" ht="14.25" customHeight="1"/>
    <row r="43277" ht="14.25" customHeight="1"/>
    <row r="43278" ht="14.25" customHeight="1"/>
    <row r="43279" ht="14.25" customHeight="1"/>
    <row r="43280" ht="14.25" customHeight="1"/>
    <row r="43281" ht="14.25" customHeight="1"/>
    <row r="43282" ht="14.25" customHeight="1"/>
    <row r="43283" ht="14.25" customHeight="1"/>
    <row r="43284" ht="14.25" customHeight="1"/>
    <row r="43285" ht="14.25" customHeight="1"/>
    <row r="43286" ht="14.25" customHeight="1"/>
    <row r="43287" ht="14.25" customHeight="1"/>
    <row r="43288" ht="14.25" customHeight="1"/>
    <row r="43289" ht="14.25" customHeight="1"/>
    <row r="43290" ht="14.25" customHeight="1"/>
    <row r="43291" ht="14.25" customHeight="1"/>
    <row r="43292" ht="14.25" customHeight="1"/>
    <row r="43293" ht="14.25" customHeight="1"/>
    <row r="43294" ht="14.25" customHeight="1"/>
    <row r="43295" ht="14.25" customHeight="1"/>
    <row r="43296" ht="14.25" customHeight="1"/>
    <row r="43297" ht="14.25" customHeight="1"/>
    <row r="43298" ht="14.25" customHeight="1"/>
    <row r="43299" ht="14.25" customHeight="1"/>
    <row r="43300" ht="14.25" customHeight="1"/>
    <row r="43301" ht="14.25" customHeight="1"/>
    <row r="43302" ht="14.25" customHeight="1"/>
    <row r="43303" ht="14.25" customHeight="1"/>
    <row r="43304" ht="14.25" customHeight="1"/>
    <row r="43305" ht="14.25" customHeight="1"/>
    <row r="43306" ht="14.25" customHeight="1"/>
    <row r="43307" ht="14.25" customHeight="1"/>
    <row r="43308" ht="14.25" customHeight="1"/>
    <row r="43309" ht="14.25" customHeight="1"/>
    <row r="43310" ht="14.25" customHeight="1"/>
    <row r="43311" ht="14.25" customHeight="1"/>
    <row r="43312" ht="14.25" customHeight="1"/>
    <row r="43313" ht="14.25" customHeight="1"/>
    <row r="43314" ht="14.25" customHeight="1"/>
    <row r="43315" ht="14.25" customHeight="1"/>
    <row r="43316" ht="14.25" customHeight="1"/>
    <row r="43317" ht="14.25" customHeight="1"/>
    <row r="43318" ht="14.25" customHeight="1"/>
    <row r="43319" ht="14.25" customHeight="1"/>
    <row r="43320" ht="14.25" customHeight="1"/>
    <row r="43321" ht="14.25" customHeight="1"/>
    <row r="43322" ht="14.25" customHeight="1"/>
    <row r="43323" ht="14.25" customHeight="1"/>
    <row r="43324" ht="14.25" customHeight="1"/>
    <row r="43325" ht="14.25" customHeight="1"/>
    <row r="43326" ht="14.25" customHeight="1"/>
    <row r="43327" ht="14.25" customHeight="1"/>
    <row r="43328" ht="14.25" customHeight="1"/>
    <row r="43329" ht="14.25" customHeight="1"/>
    <row r="43330" ht="14.25" customHeight="1"/>
    <row r="43331" ht="14.25" customHeight="1"/>
    <row r="43332" ht="14.25" customHeight="1"/>
    <row r="43333" ht="14.25" customHeight="1"/>
    <row r="43334" ht="14.25" customHeight="1"/>
    <row r="43335" ht="14.25" customHeight="1"/>
    <row r="43336" ht="14.25" customHeight="1"/>
    <row r="43337" ht="14.25" customHeight="1"/>
    <row r="43338" ht="14.25" customHeight="1"/>
    <row r="43339" ht="14.25" customHeight="1"/>
    <row r="43340" ht="14.25" customHeight="1"/>
    <row r="43341" ht="14.25" customHeight="1"/>
    <row r="43342" ht="14.25" customHeight="1"/>
    <row r="43343" ht="14.25" customHeight="1"/>
    <row r="43344" ht="14.25" customHeight="1"/>
    <row r="43345" ht="14.25" customHeight="1"/>
    <row r="43346" ht="14.25" customHeight="1"/>
    <row r="43347" ht="14.25" customHeight="1"/>
    <row r="43348" ht="14.25" customHeight="1"/>
    <row r="43349" ht="14.25" customHeight="1"/>
    <row r="43350" ht="14.25" customHeight="1"/>
    <row r="43351" ht="14.25" customHeight="1"/>
    <row r="43352" ht="14.25" customHeight="1"/>
    <row r="43353" ht="14.25" customHeight="1"/>
    <row r="43354" ht="14.25" customHeight="1"/>
    <row r="43355" ht="14.25" customHeight="1"/>
    <row r="43356" ht="14.25" customHeight="1"/>
    <row r="43357" ht="14.25" customHeight="1"/>
    <row r="43358" ht="14.25" customHeight="1"/>
    <row r="43359" ht="14.25" customHeight="1"/>
    <row r="43360" ht="14.25" customHeight="1"/>
    <row r="43361" ht="14.25" customHeight="1"/>
    <row r="43362" ht="14.25" customHeight="1"/>
    <row r="43363" ht="14.25" customHeight="1"/>
    <row r="43364" ht="14.25" customHeight="1"/>
    <row r="43365" ht="14.25" customHeight="1"/>
    <row r="43366" ht="14.25" customHeight="1"/>
    <row r="43367" ht="14.25" customHeight="1"/>
    <row r="43368" ht="14.25" customHeight="1"/>
    <row r="43369" ht="14.25" customHeight="1"/>
    <row r="43370" ht="14.25" customHeight="1"/>
    <row r="43371" ht="14.25" customHeight="1"/>
    <row r="43372" ht="14.25" customHeight="1"/>
    <row r="43373" ht="14.25" customHeight="1"/>
    <row r="43374" ht="14.25" customHeight="1"/>
    <row r="43375" ht="14.25" customHeight="1"/>
    <row r="43376" ht="14.25" customHeight="1"/>
    <row r="43377" ht="14.25" customHeight="1"/>
    <row r="43378" ht="14.25" customHeight="1"/>
    <row r="43379" ht="14.25" customHeight="1"/>
    <row r="43380" ht="14.25" customHeight="1"/>
    <row r="43381" ht="14.25" customHeight="1"/>
    <row r="43382" ht="14.25" customHeight="1"/>
    <row r="43383" ht="14.25" customHeight="1"/>
    <row r="43384" ht="14.25" customHeight="1"/>
    <row r="43385" ht="14.25" customHeight="1"/>
    <row r="43386" ht="14.25" customHeight="1"/>
    <row r="43387" ht="14.25" customHeight="1"/>
    <row r="43388" ht="14.25" customHeight="1"/>
    <row r="43389" ht="14.25" customHeight="1"/>
    <row r="43390" ht="14.25" customHeight="1"/>
    <row r="43391" ht="14.25" customHeight="1"/>
    <row r="43392" ht="14.25" customHeight="1"/>
    <row r="43393" ht="14.25" customHeight="1"/>
    <row r="43394" ht="14.25" customHeight="1"/>
    <row r="43395" ht="14.25" customHeight="1"/>
    <row r="43396" ht="14.25" customHeight="1"/>
    <row r="43397" ht="14.25" customHeight="1"/>
    <row r="43398" ht="14.25" customHeight="1"/>
    <row r="43399" ht="14.25" customHeight="1"/>
    <row r="43400" ht="14.25" customHeight="1"/>
    <row r="43401" ht="14.25" customHeight="1"/>
    <row r="43402" ht="14.25" customHeight="1"/>
    <row r="43403" ht="14.25" customHeight="1"/>
    <row r="43404" ht="14.25" customHeight="1"/>
    <row r="43405" ht="14.25" customHeight="1"/>
    <row r="43406" ht="14.25" customHeight="1"/>
    <row r="43407" ht="14.25" customHeight="1"/>
    <row r="43408" ht="14.25" customHeight="1"/>
    <row r="43409" ht="14.25" customHeight="1"/>
    <row r="43410" ht="14.25" customHeight="1"/>
    <row r="43411" ht="14.25" customHeight="1"/>
    <row r="43412" ht="14.25" customHeight="1"/>
    <row r="43413" ht="14.25" customHeight="1"/>
    <row r="43414" ht="14.25" customHeight="1"/>
    <row r="43415" ht="14.25" customHeight="1"/>
    <row r="43416" ht="14.25" customHeight="1"/>
    <row r="43417" ht="14.25" customHeight="1"/>
    <row r="43418" ht="14.25" customHeight="1"/>
    <row r="43419" ht="14.25" customHeight="1"/>
    <row r="43420" ht="14.25" customHeight="1"/>
    <row r="43421" ht="14.25" customHeight="1"/>
    <row r="43422" ht="14.25" customHeight="1"/>
    <row r="43423" ht="14.25" customHeight="1"/>
    <row r="43424" ht="14.25" customHeight="1"/>
    <row r="43425" ht="14.25" customHeight="1"/>
    <row r="43426" ht="14.25" customHeight="1"/>
    <row r="43427" ht="14.25" customHeight="1"/>
    <row r="43428" ht="14.25" customHeight="1"/>
    <row r="43429" ht="14.25" customHeight="1"/>
    <row r="43430" ht="14.25" customHeight="1"/>
    <row r="43431" ht="14.25" customHeight="1"/>
    <row r="43432" ht="14.25" customHeight="1"/>
    <row r="43433" ht="14.25" customHeight="1"/>
    <row r="43434" ht="14.25" customHeight="1"/>
    <row r="43435" ht="14.25" customHeight="1"/>
    <row r="43436" ht="14.25" customHeight="1"/>
    <row r="43437" ht="14.25" customHeight="1"/>
    <row r="43438" ht="14.25" customHeight="1"/>
    <row r="43439" ht="14.25" customHeight="1"/>
    <row r="43440" ht="14.25" customHeight="1"/>
    <row r="43441" ht="14.25" customHeight="1"/>
    <row r="43442" ht="14.25" customHeight="1"/>
    <row r="43443" ht="14.25" customHeight="1"/>
    <row r="43444" ht="14.25" customHeight="1"/>
    <row r="43445" ht="14.25" customHeight="1"/>
    <row r="43446" ht="14.25" customHeight="1"/>
    <row r="43447" ht="14.25" customHeight="1"/>
    <row r="43448" ht="14.25" customHeight="1"/>
    <row r="43449" ht="14.25" customHeight="1"/>
    <row r="43450" ht="14.25" customHeight="1"/>
    <row r="43451" ht="14.25" customHeight="1"/>
    <row r="43452" ht="14.25" customHeight="1"/>
    <row r="43453" ht="14.25" customHeight="1"/>
    <row r="43454" ht="14.25" customHeight="1"/>
    <row r="43455" ht="14.25" customHeight="1"/>
    <row r="43456" ht="14.25" customHeight="1"/>
    <row r="43457" ht="14.25" customHeight="1"/>
    <row r="43458" ht="14.25" customHeight="1"/>
    <row r="43459" ht="14.25" customHeight="1"/>
    <row r="43460" ht="14.25" customHeight="1"/>
    <row r="43461" ht="14.25" customHeight="1"/>
    <row r="43462" ht="14.25" customHeight="1"/>
    <row r="43463" ht="14.25" customHeight="1"/>
    <row r="43464" ht="14.25" customHeight="1"/>
    <row r="43465" ht="14.25" customHeight="1"/>
    <row r="43466" ht="14.25" customHeight="1"/>
    <row r="43467" ht="14.25" customHeight="1"/>
    <row r="43468" ht="14.25" customHeight="1"/>
    <row r="43469" ht="14.25" customHeight="1"/>
    <row r="43470" ht="14.25" customHeight="1"/>
    <row r="43471" ht="14.25" customHeight="1"/>
    <row r="43472" ht="14.25" customHeight="1"/>
    <row r="43473" ht="14.25" customHeight="1"/>
    <row r="43474" ht="14.25" customHeight="1"/>
    <row r="43475" ht="14.25" customHeight="1"/>
    <row r="43476" ht="14.25" customHeight="1"/>
    <row r="43477" ht="14.25" customHeight="1"/>
    <row r="43478" ht="14.25" customHeight="1"/>
    <row r="43479" ht="14.25" customHeight="1"/>
    <row r="43480" ht="14.25" customHeight="1"/>
    <row r="43481" ht="14.25" customHeight="1"/>
    <row r="43482" ht="14.25" customHeight="1"/>
    <row r="43483" ht="14.25" customHeight="1"/>
    <row r="43484" ht="14.25" customHeight="1"/>
    <row r="43485" ht="14.25" customHeight="1"/>
    <row r="43486" ht="14.25" customHeight="1"/>
    <row r="43487" ht="14.25" customHeight="1"/>
    <row r="43488" ht="14.25" customHeight="1"/>
    <row r="43489" ht="14.25" customHeight="1"/>
    <row r="43490" ht="14.25" customHeight="1"/>
    <row r="43491" ht="14.25" customHeight="1"/>
    <row r="43492" ht="14.25" customHeight="1"/>
    <row r="43493" ht="14.25" customHeight="1"/>
    <row r="43494" ht="14.25" customHeight="1"/>
    <row r="43495" ht="14.25" customHeight="1"/>
    <row r="43496" ht="14.25" customHeight="1"/>
    <row r="43497" ht="14.25" customHeight="1"/>
    <row r="43498" ht="14.25" customHeight="1"/>
    <row r="43499" ht="14.25" customHeight="1"/>
    <row r="43500" ht="14.25" customHeight="1"/>
    <row r="43501" ht="14.25" customHeight="1"/>
    <row r="43502" ht="14.25" customHeight="1"/>
    <row r="43503" ht="14.25" customHeight="1"/>
    <row r="43504" ht="14.25" customHeight="1"/>
    <row r="43505" ht="14.25" customHeight="1"/>
    <row r="43506" ht="14.25" customHeight="1"/>
    <row r="43507" ht="14.25" customHeight="1"/>
    <row r="43508" ht="14.25" customHeight="1"/>
    <row r="43509" ht="14.25" customHeight="1"/>
    <row r="43510" ht="14.25" customHeight="1"/>
    <row r="43511" ht="14.25" customHeight="1"/>
    <row r="43512" ht="14.25" customHeight="1"/>
    <row r="43513" ht="14.25" customHeight="1"/>
    <row r="43514" ht="14.25" customHeight="1"/>
    <row r="43515" ht="14.25" customHeight="1"/>
    <row r="43516" ht="14.25" customHeight="1"/>
    <row r="43517" ht="14.25" customHeight="1"/>
    <row r="43518" ht="14.25" customHeight="1"/>
    <row r="43519" ht="14.25" customHeight="1"/>
    <row r="43520" ht="14.25" customHeight="1"/>
    <row r="43521" ht="14.25" customHeight="1"/>
    <row r="43522" ht="14.25" customHeight="1"/>
    <row r="43523" ht="14.25" customHeight="1"/>
    <row r="43524" ht="14.25" customHeight="1"/>
    <row r="43525" ht="14.25" customHeight="1"/>
    <row r="43526" ht="14.25" customHeight="1"/>
    <row r="43527" ht="14.25" customHeight="1"/>
    <row r="43528" ht="14.25" customHeight="1"/>
    <row r="43529" ht="14.25" customHeight="1"/>
    <row r="43530" ht="14.25" customHeight="1"/>
    <row r="43531" ht="14.25" customHeight="1"/>
    <row r="43532" ht="14.25" customHeight="1"/>
    <row r="43533" ht="14.25" customHeight="1"/>
    <row r="43534" ht="14.25" customHeight="1"/>
    <row r="43535" ht="14.25" customHeight="1"/>
    <row r="43536" ht="14.25" customHeight="1"/>
    <row r="43537" ht="14.25" customHeight="1"/>
    <row r="43538" ht="14.25" customHeight="1"/>
    <row r="43539" ht="14.25" customHeight="1"/>
    <row r="43540" ht="14.25" customHeight="1"/>
    <row r="43541" ht="14.25" customHeight="1"/>
    <row r="43542" ht="14.25" customHeight="1"/>
    <row r="43543" ht="14.25" customHeight="1"/>
    <row r="43544" ht="14.25" customHeight="1"/>
    <row r="43545" ht="14.25" customHeight="1"/>
    <row r="43546" ht="14.25" customHeight="1"/>
    <row r="43547" ht="14.25" customHeight="1"/>
    <row r="43548" ht="14.25" customHeight="1"/>
    <row r="43549" ht="14.25" customHeight="1"/>
    <row r="43550" ht="14.25" customHeight="1"/>
    <row r="43551" ht="14.25" customHeight="1"/>
    <row r="43552" ht="14.25" customHeight="1"/>
    <row r="43553" ht="14.25" customHeight="1"/>
    <row r="43554" ht="14.25" customHeight="1"/>
    <row r="43555" ht="14.25" customHeight="1"/>
    <row r="43556" ht="14.25" customHeight="1"/>
    <row r="43557" ht="14.25" customHeight="1"/>
    <row r="43558" ht="14.25" customHeight="1"/>
    <row r="43559" ht="14.25" customHeight="1"/>
    <row r="43560" ht="14.25" customHeight="1"/>
    <row r="43561" ht="14.25" customHeight="1"/>
    <row r="43562" ht="14.25" customHeight="1"/>
    <row r="43563" ht="14.25" customHeight="1"/>
    <row r="43564" ht="14.25" customHeight="1"/>
    <row r="43565" ht="14.25" customHeight="1"/>
    <row r="43566" ht="14.25" customHeight="1"/>
    <row r="43567" ht="14.25" customHeight="1"/>
    <row r="43568" ht="14.25" customHeight="1"/>
    <row r="43569" ht="14.25" customHeight="1"/>
    <row r="43570" ht="14.25" customHeight="1"/>
    <row r="43571" ht="14.25" customHeight="1"/>
    <row r="43572" ht="14.25" customHeight="1"/>
    <row r="43573" ht="14.25" customHeight="1"/>
    <row r="43574" ht="14.25" customHeight="1"/>
    <row r="43575" ht="14.25" customHeight="1"/>
    <row r="43576" ht="14.25" customHeight="1"/>
    <row r="43577" ht="14.25" customHeight="1"/>
    <row r="43578" ht="14.25" customHeight="1"/>
    <row r="43579" ht="14.25" customHeight="1"/>
    <row r="43580" ht="14.25" customHeight="1"/>
    <row r="43581" ht="14.25" customHeight="1"/>
    <row r="43582" ht="14.25" customHeight="1"/>
    <row r="43583" ht="14.25" customHeight="1"/>
    <row r="43584" ht="14.25" customHeight="1"/>
    <row r="43585" ht="14.25" customHeight="1"/>
    <row r="43586" ht="14.25" customHeight="1"/>
    <row r="43587" ht="14.25" customHeight="1"/>
    <row r="43588" ht="14.25" customHeight="1"/>
    <row r="43589" ht="14.25" customHeight="1"/>
    <row r="43590" ht="14.25" customHeight="1"/>
    <row r="43591" ht="14.25" customHeight="1"/>
    <row r="43592" ht="14.25" customHeight="1"/>
    <row r="43593" ht="14.25" customHeight="1"/>
    <row r="43594" ht="14.25" customHeight="1"/>
    <row r="43595" ht="14.25" customHeight="1"/>
    <row r="43596" ht="14.25" customHeight="1"/>
    <row r="43597" ht="14.25" customHeight="1"/>
    <row r="43598" ht="14.25" customHeight="1"/>
    <row r="43599" ht="14.25" customHeight="1"/>
    <row r="43600" ht="14.25" customHeight="1"/>
    <row r="43601" ht="14.25" customHeight="1"/>
    <row r="43602" ht="14.25" customHeight="1"/>
    <row r="43603" ht="14.25" customHeight="1"/>
    <row r="43604" ht="14.25" customHeight="1"/>
    <row r="43605" ht="14.25" customHeight="1"/>
    <row r="43606" ht="14.25" customHeight="1"/>
    <row r="43607" ht="14.25" customHeight="1"/>
    <row r="43608" ht="14.25" customHeight="1"/>
    <row r="43609" ht="14.25" customHeight="1"/>
    <row r="43610" ht="14.25" customHeight="1"/>
    <row r="43611" ht="14.25" customHeight="1"/>
    <row r="43612" ht="14.25" customHeight="1"/>
    <row r="43613" ht="14.25" customHeight="1"/>
    <row r="43614" ht="14.25" customHeight="1"/>
    <row r="43615" ht="14.25" customHeight="1"/>
    <row r="43616" ht="14.25" customHeight="1"/>
    <row r="43617" ht="14.25" customHeight="1"/>
    <row r="43618" ht="14.25" customHeight="1"/>
    <row r="43619" ht="14.25" customHeight="1"/>
    <row r="43620" ht="14.25" customHeight="1"/>
    <row r="43621" ht="14.25" customHeight="1"/>
    <row r="43622" ht="14.25" customHeight="1"/>
    <row r="43623" ht="14.25" customHeight="1"/>
    <row r="43624" ht="14.25" customHeight="1"/>
    <row r="43625" ht="14.25" customHeight="1"/>
    <row r="43626" ht="14.25" customHeight="1"/>
    <row r="43627" ht="14.25" customHeight="1"/>
    <row r="43628" ht="14.25" customHeight="1"/>
    <row r="43629" ht="14.25" customHeight="1"/>
    <row r="43630" ht="14.25" customHeight="1"/>
    <row r="43631" ht="14.25" customHeight="1"/>
    <row r="43632" ht="14.25" customHeight="1"/>
    <row r="43633" ht="14.25" customHeight="1"/>
    <row r="43634" ht="14.25" customHeight="1"/>
    <row r="43635" ht="14.25" customHeight="1"/>
    <row r="43636" ht="14.25" customHeight="1"/>
    <row r="43637" ht="14.25" customHeight="1"/>
    <row r="43638" ht="14.25" customHeight="1"/>
    <row r="43639" ht="14.25" customHeight="1"/>
    <row r="43640" ht="14.25" customHeight="1"/>
    <row r="43641" ht="14.25" customHeight="1"/>
    <row r="43642" ht="14.25" customHeight="1"/>
    <row r="43643" ht="14.25" customHeight="1"/>
    <row r="43644" ht="14.25" customHeight="1"/>
    <row r="43645" ht="14.25" customHeight="1"/>
    <row r="43646" ht="14.25" customHeight="1"/>
    <row r="43647" ht="14.25" customHeight="1"/>
    <row r="43648" ht="14.25" customHeight="1"/>
    <row r="43649" ht="14.25" customHeight="1"/>
    <row r="43650" ht="14.25" customHeight="1"/>
    <row r="43651" ht="14.25" customHeight="1"/>
    <row r="43652" ht="14.25" customHeight="1"/>
    <row r="43653" ht="14.25" customHeight="1"/>
    <row r="43654" ht="14.25" customHeight="1"/>
    <row r="43655" ht="14.25" customHeight="1"/>
    <row r="43656" ht="14.25" customHeight="1"/>
    <row r="43657" ht="14.25" customHeight="1"/>
    <row r="43658" ht="14.25" customHeight="1"/>
    <row r="43659" ht="14.25" customHeight="1"/>
    <row r="43660" ht="14.25" customHeight="1"/>
    <row r="43661" ht="14.25" customHeight="1"/>
    <row r="43662" ht="14.25" customHeight="1"/>
    <row r="43663" ht="14.25" customHeight="1"/>
    <row r="43664" ht="14.25" customHeight="1"/>
    <row r="43665" ht="14.25" customHeight="1"/>
    <row r="43666" ht="14.25" customHeight="1"/>
    <row r="43667" ht="14.25" customHeight="1"/>
    <row r="43668" ht="14.25" customHeight="1"/>
    <row r="43669" ht="14.25" customHeight="1"/>
    <row r="43670" ht="14.25" customHeight="1"/>
    <row r="43671" ht="14.25" customHeight="1"/>
    <row r="43672" ht="14.25" customHeight="1"/>
    <row r="43673" ht="14.25" customHeight="1"/>
    <row r="43674" ht="14.25" customHeight="1"/>
    <row r="43675" ht="14.25" customHeight="1"/>
    <row r="43676" ht="14.25" customHeight="1"/>
    <row r="43677" ht="14.25" customHeight="1"/>
    <row r="43678" ht="14.25" customHeight="1"/>
    <row r="43679" ht="14.25" customHeight="1"/>
    <row r="43680" ht="14.25" customHeight="1"/>
    <row r="43681" ht="14.25" customHeight="1"/>
    <row r="43682" ht="14.25" customHeight="1"/>
    <row r="43683" ht="14.25" customHeight="1"/>
    <row r="43684" ht="14.25" customHeight="1"/>
    <row r="43685" ht="14.25" customHeight="1"/>
    <row r="43686" ht="14.25" customHeight="1"/>
    <row r="43687" ht="14.25" customHeight="1"/>
    <row r="43688" ht="14.25" customHeight="1"/>
    <row r="43689" ht="14.25" customHeight="1"/>
    <row r="43690" ht="14.25" customHeight="1"/>
    <row r="43691" ht="14.25" customHeight="1"/>
    <row r="43692" ht="14.25" customHeight="1"/>
    <row r="43693" ht="14.25" customHeight="1"/>
    <row r="43694" ht="14.25" customHeight="1"/>
    <row r="43695" ht="14.25" customHeight="1"/>
    <row r="43696" ht="14.25" customHeight="1"/>
    <row r="43697" ht="14.25" customHeight="1"/>
    <row r="43698" ht="14.25" customHeight="1"/>
    <row r="43699" ht="14.25" customHeight="1"/>
    <row r="43700" ht="14.25" customHeight="1"/>
    <row r="43701" ht="14.25" customHeight="1"/>
    <row r="43702" ht="14.25" customHeight="1"/>
    <row r="43703" ht="14.25" customHeight="1"/>
    <row r="43704" ht="14.25" customHeight="1"/>
    <row r="43705" ht="14.25" customHeight="1"/>
    <row r="43706" ht="14.25" customHeight="1"/>
    <row r="43707" ht="14.25" customHeight="1"/>
    <row r="43708" ht="14.25" customHeight="1"/>
    <row r="43709" ht="14.25" customHeight="1"/>
    <row r="43710" ht="14.25" customHeight="1"/>
    <row r="43711" ht="14.25" customHeight="1"/>
    <row r="43712" ht="14.25" customHeight="1"/>
    <row r="43713" ht="14.25" customHeight="1"/>
    <row r="43714" ht="14.25" customHeight="1"/>
    <row r="43715" ht="14.25" customHeight="1"/>
    <row r="43716" ht="14.25" customHeight="1"/>
    <row r="43717" ht="14.25" customHeight="1"/>
    <row r="43718" ht="14.25" customHeight="1"/>
    <row r="43719" ht="14.25" customHeight="1"/>
    <row r="43720" ht="14.25" customHeight="1"/>
    <row r="43721" ht="14.25" customHeight="1"/>
    <row r="43722" ht="14.25" customHeight="1"/>
    <row r="43723" ht="14.25" customHeight="1"/>
    <row r="43724" ht="14.25" customHeight="1"/>
    <row r="43725" ht="14.25" customHeight="1"/>
    <row r="43726" ht="14.25" customHeight="1"/>
    <row r="43727" ht="14.25" customHeight="1"/>
    <row r="43728" ht="14.25" customHeight="1"/>
    <row r="43729" ht="14.25" customHeight="1"/>
    <row r="43730" ht="14.25" customHeight="1"/>
    <row r="43731" ht="14.25" customHeight="1"/>
    <row r="43732" ht="14.25" customHeight="1"/>
    <row r="43733" ht="14.25" customHeight="1"/>
    <row r="43734" ht="14.25" customHeight="1"/>
    <row r="43735" ht="14.25" customHeight="1"/>
    <row r="43736" ht="14.25" customHeight="1"/>
    <row r="43737" ht="14.25" customHeight="1"/>
    <row r="43738" ht="14.25" customHeight="1"/>
    <row r="43739" ht="14.25" customHeight="1"/>
    <row r="43740" ht="14.25" customHeight="1"/>
    <row r="43741" ht="14.25" customHeight="1"/>
    <row r="43742" ht="14.25" customHeight="1"/>
    <row r="43743" ht="14.25" customHeight="1"/>
    <row r="43744" ht="14.25" customHeight="1"/>
    <row r="43745" ht="14.25" customHeight="1"/>
    <row r="43746" ht="14.25" customHeight="1"/>
    <row r="43747" ht="14.25" customHeight="1"/>
    <row r="43748" ht="14.25" customHeight="1"/>
    <row r="43749" ht="14.25" customHeight="1"/>
    <row r="43750" ht="14.25" customHeight="1"/>
    <row r="43751" ht="14.25" customHeight="1"/>
    <row r="43752" ht="14.25" customHeight="1"/>
    <row r="43753" ht="14.25" customHeight="1"/>
    <row r="43754" ht="14.25" customHeight="1"/>
    <row r="43755" ht="14.25" customHeight="1"/>
    <row r="43756" ht="14.25" customHeight="1"/>
    <row r="43757" ht="14.25" customHeight="1"/>
    <row r="43758" ht="14.25" customHeight="1"/>
    <row r="43759" ht="14.25" customHeight="1"/>
    <row r="43760" ht="14.25" customHeight="1"/>
    <row r="43761" ht="14.25" customHeight="1"/>
    <row r="43762" ht="14.25" customHeight="1"/>
    <row r="43763" ht="14.25" customHeight="1"/>
    <row r="43764" ht="14.25" customHeight="1"/>
    <row r="43765" ht="14.25" customHeight="1"/>
    <row r="43766" ht="14.25" customHeight="1"/>
    <row r="43767" ht="14.25" customHeight="1"/>
    <row r="43768" ht="14.25" customHeight="1"/>
    <row r="43769" ht="14.25" customHeight="1"/>
    <row r="43770" ht="14.25" customHeight="1"/>
    <row r="43771" ht="14.25" customHeight="1"/>
    <row r="43772" ht="14.25" customHeight="1"/>
    <row r="43773" ht="14.25" customHeight="1"/>
    <row r="43774" ht="14.25" customHeight="1"/>
    <row r="43775" ht="14.25" customHeight="1"/>
    <row r="43776" ht="14.25" customHeight="1"/>
    <row r="43777" ht="14.25" customHeight="1"/>
    <row r="43778" ht="14.25" customHeight="1"/>
    <row r="43779" ht="14.25" customHeight="1"/>
    <row r="43780" ht="14.25" customHeight="1"/>
    <row r="43781" ht="14.25" customHeight="1"/>
    <row r="43782" ht="14.25" customHeight="1"/>
    <row r="43783" ht="14.25" customHeight="1"/>
    <row r="43784" ht="14.25" customHeight="1"/>
    <row r="43785" ht="14.25" customHeight="1"/>
    <row r="43786" ht="14.25" customHeight="1"/>
    <row r="43787" ht="14.25" customHeight="1"/>
    <row r="43788" ht="14.25" customHeight="1"/>
    <row r="43789" ht="14.25" customHeight="1"/>
    <row r="43790" ht="14.25" customHeight="1"/>
    <row r="43791" ht="14.25" customHeight="1"/>
    <row r="43792" ht="14.25" customHeight="1"/>
    <row r="43793" ht="14.25" customHeight="1"/>
    <row r="43794" ht="14.25" customHeight="1"/>
    <row r="43795" ht="14.25" customHeight="1"/>
    <row r="43796" ht="14.25" customHeight="1"/>
    <row r="43797" ht="14.25" customHeight="1"/>
    <row r="43798" ht="14.25" customHeight="1"/>
    <row r="43799" ht="14.25" customHeight="1"/>
    <row r="43800" ht="14.25" customHeight="1"/>
    <row r="43801" ht="14.25" customHeight="1"/>
    <row r="43802" ht="14.25" customHeight="1"/>
    <row r="43803" ht="14.25" customHeight="1"/>
    <row r="43804" ht="14.25" customHeight="1"/>
    <row r="43805" ht="14.25" customHeight="1"/>
    <row r="43806" ht="14.25" customHeight="1"/>
    <row r="43807" ht="14.25" customHeight="1"/>
    <row r="43808" ht="14.25" customHeight="1"/>
    <row r="43809" ht="14.25" customHeight="1"/>
    <row r="43810" ht="14.25" customHeight="1"/>
    <row r="43811" ht="14.25" customHeight="1"/>
    <row r="43812" ht="14.25" customHeight="1"/>
    <row r="43813" ht="14.25" customHeight="1"/>
    <row r="43814" ht="14.25" customHeight="1"/>
    <row r="43815" ht="14.25" customHeight="1"/>
    <row r="43816" ht="14.25" customHeight="1"/>
    <row r="43817" ht="14.25" customHeight="1"/>
    <row r="43818" ht="14.25" customHeight="1"/>
    <row r="43819" ht="14.25" customHeight="1"/>
    <row r="43820" ht="14.25" customHeight="1"/>
    <row r="43821" ht="14.25" customHeight="1"/>
    <row r="43822" ht="14.25" customHeight="1"/>
    <row r="43823" ht="14.25" customHeight="1"/>
    <row r="43824" ht="14.25" customHeight="1"/>
    <row r="43825" ht="14.25" customHeight="1"/>
    <row r="43826" ht="14.25" customHeight="1"/>
    <row r="43827" ht="14.25" customHeight="1"/>
    <row r="43828" ht="14.25" customHeight="1"/>
    <row r="43829" ht="14.25" customHeight="1"/>
    <row r="43830" ht="14.25" customHeight="1"/>
    <row r="43831" ht="14.25" customHeight="1"/>
    <row r="43832" ht="14.25" customHeight="1"/>
    <row r="43833" ht="14.25" customHeight="1"/>
    <row r="43834" ht="14.25" customHeight="1"/>
    <row r="43835" ht="14.25" customHeight="1"/>
    <row r="43836" ht="14.25" customHeight="1"/>
    <row r="43837" ht="14.25" customHeight="1"/>
    <row r="43838" ht="14.25" customHeight="1"/>
    <row r="43839" ht="14.25" customHeight="1"/>
    <row r="43840" ht="14.25" customHeight="1"/>
    <row r="43841" ht="14.25" customHeight="1"/>
    <row r="43842" ht="14.25" customHeight="1"/>
    <row r="43843" ht="14.25" customHeight="1"/>
    <row r="43844" ht="14.25" customHeight="1"/>
    <row r="43845" ht="14.25" customHeight="1"/>
    <row r="43846" ht="14.25" customHeight="1"/>
    <row r="43847" ht="14.25" customHeight="1"/>
    <row r="43848" ht="14.25" customHeight="1"/>
    <row r="43849" ht="14.25" customHeight="1"/>
    <row r="43850" ht="14.25" customHeight="1"/>
    <row r="43851" ht="14.25" customHeight="1"/>
    <row r="43852" ht="14.25" customHeight="1"/>
    <row r="43853" ht="14.25" customHeight="1"/>
    <row r="43854" ht="14.25" customHeight="1"/>
    <row r="43855" ht="14.25" customHeight="1"/>
    <row r="43856" ht="14.25" customHeight="1"/>
    <row r="43857" ht="14.25" customHeight="1"/>
    <row r="43858" ht="14.25" customHeight="1"/>
    <row r="43859" ht="14.25" customHeight="1"/>
    <row r="43860" ht="14.25" customHeight="1"/>
    <row r="43861" ht="14.25" customHeight="1"/>
    <row r="43862" ht="14.25" customHeight="1"/>
    <row r="43863" ht="14.25" customHeight="1"/>
    <row r="43864" ht="14.25" customHeight="1"/>
    <row r="43865" ht="14.25" customHeight="1"/>
    <row r="43866" ht="14.25" customHeight="1"/>
    <row r="43867" ht="14.25" customHeight="1"/>
    <row r="43868" ht="14.25" customHeight="1"/>
    <row r="43869" ht="14.25" customHeight="1"/>
    <row r="43870" ht="14.25" customHeight="1"/>
    <row r="43871" ht="14.25" customHeight="1"/>
    <row r="43872" ht="14.25" customHeight="1"/>
    <row r="43873" ht="14.25" customHeight="1"/>
    <row r="43874" ht="14.25" customHeight="1"/>
    <row r="43875" ht="14.25" customHeight="1"/>
    <row r="43876" ht="14.25" customHeight="1"/>
    <row r="43877" ht="14.25" customHeight="1"/>
    <row r="43878" ht="14.25" customHeight="1"/>
    <row r="43879" ht="14.25" customHeight="1"/>
    <row r="43880" ht="14.25" customHeight="1"/>
    <row r="43881" ht="14.25" customHeight="1"/>
    <row r="43882" ht="14.25" customHeight="1"/>
    <row r="43883" ht="14.25" customHeight="1"/>
    <row r="43884" ht="14.25" customHeight="1"/>
    <row r="43885" ht="14.25" customHeight="1"/>
    <row r="43886" ht="14.25" customHeight="1"/>
    <row r="43887" ht="14.25" customHeight="1"/>
    <row r="43888" ht="14.25" customHeight="1"/>
    <row r="43889" ht="14.25" customHeight="1"/>
    <row r="43890" ht="14.25" customHeight="1"/>
    <row r="43891" ht="14.25" customHeight="1"/>
    <row r="43892" ht="14.25" customHeight="1"/>
    <row r="43893" ht="14.25" customHeight="1"/>
    <row r="43894" ht="14.25" customHeight="1"/>
    <row r="43895" ht="14.25" customHeight="1"/>
    <row r="43896" ht="14.25" customHeight="1"/>
    <row r="43897" ht="14.25" customHeight="1"/>
    <row r="43898" ht="14.25" customHeight="1"/>
    <row r="43899" ht="14.25" customHeight="1"/>
    <row r="43900" ht="14.25" customHeight="1"/>
    <row r="43901" ht="14.25" customHeight="1"/>
    <row r="43902" ht="14.25" customHeight="1"/>
    <row r="43903" ht="14.25" customHeight="1"/>
    <row r="43904" ht="14.25" customHeight="1"/>
    <row r="43905" ht="14.25" customHeight="1"/>
    <row r="43906" ht="14.25" customHeight="1"/>
    <row r="43907" ht="14.25" customHeight="1"/>
    <row r="43908" ht="14.25" customHeight="1"/>
    <row r="43909" ht="14.25" customHeight="1"/>
    <row r="43910" ht="14.25" customHeight="1"/>
    <row r="43911" ht="14.25" customHeight="1"/>
    <row r="43912" ht="14.25" customHeight="1"/>
    <row r="43913" ht="14.25" customHeight="1"/>
    <row r="43914" ht="14.25" customHeight="1"/>
    <row r="43915" ht="14.25" customHeight="1"/>
    <row r="43916" ht="14.25" customHeight="1"/>
    <row r="43917" ht="14.25" customHeight="1"/>
    <row r="43918" ht="14.25" customHeight="1"/>
    <row r="43919" ht="14.25" customHeight="1"/>
    <row r="43920" ht="14.25" customHeight="1"/>
    <row r="43921" ht="14.25" customHeight="1"/>
    <row r="43922" ht="14.25" customHeight="1"/>
    <row r="43923" ht="14.25" customHeight="1"/>
    <row r="43924" ht="14.25" customHeight="1"/>
    <row r="43925" ht="14.25" customHeight="1"/>
    <row r="43926" ht="14.25" customHeight="1"/>
    <row r="43927" ht="14.25" customHeight="1"/>
    <row r="43928" ht="14.25" customHeight="1"/>
    <row r="43929" ht="14.25" customHeight="1"/>
    <row r="43930" ht="14.25" customHeight="1"/>
    <row r="43931" ht="14.25" customHeight="1"/>
    <row r="43932" ht="14.25" customHeight="1"/>
    <row r="43933" ht="14.25" customHeight="1"/>
    <row r="43934" ht="14.25" customHeight="1"/>
    <row r="43935" ht="14.25" customHeight="1"/>
    <row r="43936" ht="14.25" customHeight="1"/>
    <row r="43937" ht="14.25" customHeight="1"/>
    <row r="43938" ht="14.25" customHeight="1"/>
    <row r="43939" ht="14.25" customHeight="1"/>
    <row r="43940" ht="14.25" customHeight="1"/>
    <row r="43941" ht="14.25" customHeight="1"/>
    <row r="43942" ht="14.25" customHeight="1"/>
    <row r="43943" ht="14.25" customHeight="1"/>
    <row r="43944" ht="14.25" customHeight="1"/>
    <row r="43945" ht="14.25" customHeight="1"/>
    <row r="43946" ht="14.25" customHeight="1"/>
    <row r="43947" ht="14.25" customHeight="1"/>
    <row r="43948" ht="14.25" customHeight="1"/>
    <row r="43949" ht="14.25" customHeight="1"/>
    <row r="43950" ht="14.25" customHeight="1"/>
    <row r="43951" ht="14.25" customHeight="1"/>
    <row r="43952" ht="14.25" customHeight="1"/>
    <row r="43953" ht="14.25" customHeight="1"/>
    <row r="43954" ht="14.25" customHeight="1"/>
    <row r="43955" ht="14.25" customHeight="1"/>
    <row r="43956" ht="14.25" customHeight="1"/>
    <row r="43957" ht="14.25" customHeight="1"/>
    <row r="43958" ht="14.25" customHeight="1"/>
    <row r="43959" ht="14.25" customHeight="1"/>
    <row r="43960" ht="14.25" customHeight="1"/>
    <row r="43961" ht="14.25" customHeight="1"/>
    <row r="43962" ht="14.25" customHeight="1"/>
    <row r="43963" ht="14.25" customHeight="1"/>
    <row r="43964" ht="14.25" customHeight="1"/>
    <row r="43965" ht="14.25" customHeight="1"/>
    <row r="43966" ht="14.25" customHeight="1"/>
    <row r="43967" ht="14.25" customHeight="1"/>
    <row r="43968" ht="14.25" customHeight="1"/>
    <row r="43969" ht="14.25" customHeight="1"/>
    <row r="43970" ht="14.25" customHeight="1"/>
    <row r="43971" ht="14.25" customHeight="1"/>
    <row r="43972" ht="14.25" customHeight="1"/>
    <row r="43973" ht="14.25" customHeight="1"/>
    <row r="43974" ht="14.25" customHeight="1"/>
    <row r="43975" ht="14.25" customHeight="1"/>
    <row r="43976" ht="14.25" customHeight="1"/>
    <row r="43977" ht="14.25" customHeight="1"/>
    <row r="43978" ht="14.25" customHeight="1"/>
    <row r="43979" ht="14.25" customHeight="1"/>
    <row r="43980" ht="14.25" customHeight="1"/>
    <row r="43981" ht="14.25" customHeight="1"/>
    <row r="43982" ht="14.25" customHeight="1"/>
    <row r="43983" ht="14.25" customHeight="1"/>
    <row r="43984" ht="14.25" customHeight="1"/>
    <row r="43985" ht="14.25" customHeight="1"/>
    <row r="43986" ht="14.25" customHeight="1"/>
    <row r="43987" ht="14.25" customHeight="1"/>
    <row r="43988" ht="14.25" customHeight="1"/>
    <row r="43989" ht="14.25" customHeight="1"/>
    <row r="43990" ht="14.25" customHeight="1"/>
    <row r="43991" ht="14.25" customHeight="1"/>
    <row r="43992" ht="14.25" customHeight="1"/>
    <row r="43993" ht="14.25" customHeight="1"/>
    <row r="43994" ht="14.25" customHeight="1"/>
    <row r="43995" ht="14.25" customHeight="1"/>
    <row r="43996" ht="14.25" customHeight="1"/>
    <row r="43997" ht="14.25" customHeight="1"/>
    <row r="43998" ht="14.25" customHeight="1"/>
    <row r="43999" ht="14.25" customHeight="1"/>
    <row r="44000" ht="14.25" customHeight="1"/>
    <row r="44001" ht="14.25" customHeight="1"/>
    <row r="44002" ht="14.25" customHeight="1"/>
    <row r="44003" ht="14.25" customHeight="1"/>
    <row r="44004" ht="14.25" customHeight="1"/>
    <row r="44005" ht="14.25" customHeight="1"/>
    <row r="44006" ht="14.25" customHeight="1"/>
    <row r="44007" ht="14.25" customHeight="1"/>
    <row r="44008" ht="14.25" customHeight="1"/>
    <row r="44009" ht="14.25" customHeight="1"/>
    <row r="44010" ht="14.25" customHeight="1"/>
    <row r="44011" ht="14.25" customHeight="1"/>
    <row r="44012" ht="14.25" customHeight="1"/>
    <row r="44013" ht="14.25" customHeight="1"/>
    <row r="44014" ht="14.25" customHeight="1"/>
    <row r="44015" ht="14.25" customHeight="1"/>
    <row r="44016" ht="14.25" customHeight="1"/>
    <row r="44017" ht="14.25" customHeight="1"/>
    <row r="44018" ht="14.25" customHeight="1"/>
    <row r="44019" ht="14.25" customHeight="1"/>
    <row r="44020" ht="14.25" customHeight="1"/>
    <row r="44021" ht="14.25" customHeight="1"/>
    <row r="44022" ht="14.25" customHeight="1"/>
    <row r="44023" ht="14.25" customHeight="1"/>
    <row r="44024" ht="14.25" customHeight="1"/>
    <row r="44025" ht="14.25" customHeight="1"/>
    <row r="44026" ht="14.25" customHeight="1"/>
    <row r="44027" ht="14.25" customHeight="1"/>
    <row r="44028" ht="14.25" customHeight="1"/>
    <row r="44029" ht="14.25" customHeight="1"/>
    <row r="44030" ht="14.25" customHeight="1"/>
    <row r="44031" ht="14.25" customHeight="1"/>
    <row r="44032" ht="14.25" customHeight="1"/>
    <row r="44033" ht="14.25" customHeight="1"/>
    <row r="44034" ht="14.25" customHeight="1"/>
    <row r="44035" ht="14.25" customHeight="1"/>
    <row r="44036" ht="14.25" customHeight="1"/>
    <row r="44037" ht="14.25" customHeight="1"/>
    <row r="44038" ht="14.25" customHeight="1"/>
    <row r="44039" ht="14.25" customHeight="1"/>
    <row r="44040" ht="14.25" customHeight="1"/>
    <row r="44041" ht="14.25" customHeight="1"/>
    <row r="44042" ht="14.25" customHeight="1"/>
    <row r="44043" ht="14.25" customHeight="1"/>
    <row r="44044" ht="14.25" customHeight="1"/>
    <row r="44045" ht="14.25" customHeight="1"/>
    <row r="44046" ht="14.25" customHeight="1"/>
    <row r="44047" ht="14.25" customHeight="1"/>
    <row r="44048" ht="14.25" customHeight="1"/>
    <row r="44049" ht="14.25" customHeight="1"/>
    <row r="44050" ht="14.25" customHeight="1"/>
    <row r="44051" ht="14.25" customHeight="1"/>
    <row r="44052" ht="14.25" customHeight="1"/>
    <row r="44053" ht="14.25" customHeight="1"/>
    <row r="44054" ht="14.25" customHeight="1"/>
    <row r="44055" ht="14.25" customHeight="1"/>
    <row r="44056" ht="14.25" customHeight="1"/>
    <row r="44057" ht="14.25" customHeight="1"/>
    <row r="44058" ht="14.25" customHeight="1"/>
    <row r="44059" ht="14.25" customHeight="1"/>
    <row r="44060" ht="14.25" customHeight="1"/>
    <row r="44061" ht="14.25" customHeight="1"/>
    <row r="44062" ht="14.25" customHeight="1"/>
    <row r="44063" ht="14.25" customHeight="1"/>
    <row r="44064" ht="14.25" customHeight="1"/>
    <row r="44065" ht="14.25" customHeight="1"/>
    <row r="44066" ht="14.25" customHeight="1"/>
    <row r="44067" ht="14.25" customHeight="1"/>
    <row r="44068" ht="14.25" customHeight="1"/>
    <row r="44069" ht="14.25" customHeight="1"/>
    <row r="44070" ht="14.25" customHeight="1"/>
    <row r="44071" ht="14.25" customHeight="1"/>
    <row r="44072" ht="14.25" customHeight="1"/>
    <row r="44073" ht="14.25" customHeight="1"/>
    <row r="44074" ht="14.25" customHeight="1"/>
    <row r="44075" ht="14.25" customHeight="1"/>
    <row r="44076" ht="14.25" customHeight="1"/>
    <row r="44077" ht="14.25" customHeight="1"/>
    <row r="44078" ht="14.25" customHeight="1"/>
    <row r="44079" ht="14.25" customHeight="1"/>
    <row r="44080" ht="14.25" customHeight="1"/>
    <row r="44081" ht="14.25" customHeight="1"/>
    <row r="44082" ht="14.25" customHeight="1"/>
    <row r="44083" ht="14.25" customHeight="1"/>
    <row r="44084" ht="14.25" customHeight="1"/>
    <row r="44085" ht="14.25" customHeight="1"/>
    <row r="44086" ht="14.25" customHeight="1"/>
    <row r="44087" ht="14.25" customHeight="1"/>
    <row r="44088" ht="14.25" customHeight="1"/>
    <row r="44089" ht="14.25" customHeight="1"/>
    <row r="44090" ht="14.25" customHeight="1"/>
    <row r="44091" ht="14.25" customHeight="1"/>
    <row r="44092" ht="14.25" customHeight="1"/>
    <row r="44093" ht="14.25" customHeight="1"/>
    <row r="44094" ht="14.25" customHeight="1"/>
    <row r="44095" ht="14.25" customHeight="1"/>
    <row r="44096" ht="14.25" customHeight="1"/>
    <row r="44097" ht="14.25" customHeight="1"/>
    <row r="44098" ht="14.25" customHeight="1"/>
    <row r="44099" ht="14.25" customHeight="1"/>
    <row r="44100" ht="14.25" customHeight="1"/>
    <row r="44101" ht="14.25" customHeight="1"/>
    <row r="44102" ht="14.25" customHeight="1"/>
    <row r="44103" ht="14.25" customHeight="1"/>
    <row r="44104" ht="14.25" customHeight="1"/>
    <row r="44105" ht="14.25" customHeight="1"/>
    <row r="44106" ht="14.25" customHeight="1"/>
    <row r="44107" ht="14.25" customHeight="1"/>
    <row r="44108" ht="14.25" customHeight="1"/>
    <row r="44109" ht="14.25" customHeight="1"/>
    <row r="44110" ht="14.25" customHeight="1"/>
    <row r="44111" ht="14.25" customHeight="1"/>
    <row r="44112" ht="14.25" customHeight="1"/>
    <row r="44113" ht="14.25" customHeight="1"/>
    <row r="44114" ht="14.25" customHeight="1"/>
    <row r="44115" ht="14.25" customHeight="1"/>
    <row r="44116" ht="14.25" customHeight="1"/>
    <row r="44117" ht="14.25" customHeight="1"/>
    <row r="44118" ht="14.25" customHeight="1"/>
    <row r="44119" ht="14.25" customHeight="1"/>
    <row r="44120" ht="14.25" customHeight="1"/>
    <row r="44121" ht="14.25" customHeight="1"/>
    <row r="44122" ht="14.25" customHeight="1"/>
    <row r="44123" ht="14.25" customHeight="1"/>
    <row r="44124" ht="14.25" customHeight="1"/>
    <row r="44125" ht="14.25" customHeight="1"/>
    <row r="44126" ht="14.25" customHeight="1"/>
    <row r="44127" ht="14.25" customHeight="1"/>
    <row r="44128" ht="14.25" customHeight="1"/>
    <row r="44129" ht="14.25" customHeight="1"/>
    <row r="44130" ht="14.25" customHeight="1"/>
    <row r="44131" ht="14.25" customHeight="1"/>
    <row r="44132" ht="14.25" customHeight="1"/>
    <row r="44133" ht="14.25" customHeight="1"/>
    <row r="44134" ht="14.25" customHeight="1"/>
    <row r="44135" ht="14.25" customHeight="1"/>
    <row r="44136" ht="14.25" customHeight="1"/>
    <row r="44137" ht="14.25" customHeight="1"/>
    <row r="44138" ht="14.25" customHeight="1"/>
    <row r="44139" ht="14.25" customHeight="1"/>
    <row r="44140" ht="14.25" customHeight="1"/>
    <row r="44141" ht="14.25" customHeight="1"/>
    <row r="44142" ht="14.25" customHeight="1"/>
    <row r="44143" ht="14.25" customHeight="1"/>
    <row r="44144" ht="14.25" customHeight="1"/>
    <row r="44145" ht="14.25" customHeight="1"/>
    <row r="44146" ht="14.25" customHeight="1"/>
    <row r="44147" ht="14.25" customHeight="1"/>
    <row r="44148" ht="14.25" customHeight="1"/>
    <row r="44149" ht="14.25" customHeight="1"/>
    <row r="44150" ht="14.25" customHeight="1"/>
    <row r="44151" ht="14.25" customHeight="1"/>
    <row r="44152" ht="14.25" customHeight="1"/>
    <row r="44153" ht="14.25" customHeight="1"/>
    <row r="44154" ht="14.25" customHeight="1"/>
    <row r="44155" ht="14.25" customHeight="1"/>
    <row r="44156" ht="14.25" customHeight="1"/>
    <row r="44157" ht="14.25" customHeight="1"/>
    <row r="44158" ht="14.25" customHeight="1"/>
    <row r="44159" ht="14.25" customHeight="1"/>
    <row r="44160" ht="14.25" customHeight="1"/>
    <row r="44161" ht="14.25" customHeight="1"/>
    <row r="44162" ht="14.25" customHeight="1"/>
    <row r="44163" ht="14.25" customHeight="1"/>
    <row r="44164" ht="14.25" customHeight="1"/>
    <row r="44165" ht="14.25" customHeight="1"/>
    <row r="44166" ht="14.25" customHeight="1"/>
    <row r="44167" ht="14.25" customHeight="1"/>
    <row r="44168" ht="14.25" customHeight="1"/>
    <row r="44169" ht="14.25" customHeight="1"/>
    <row r="44170" ht="14.25" customHeight="1"/>
    <row r="44171" ht="14.25" customHeight="1"/>
    <row r="44172" ht="14.25" customHeight="1"/>
    <row r="44173" ht="14.25" customHeight="1"/>
    <row r="44174" ht="14.25" customHeight="1"/>
    <row r="44175" ht="14.25" customHeight="1"/>
    <row r="44176" ht="14.25" customHeight="1"/>
    <row r="44177" ht="14.25" customHeight="1"/>
    <row r="44178" ht="14.25" customHeight="1"/>
    <row r="44179" ht="14.25" customHeight="1"/>
    <row r="44180" ht="14.25" customHeight="1"/>
    <row r="44181" ht="14.25" customHeight="1"/>
    <row r="44182" ht="14.25" customHeight="1"/>
    <row r="44183" ht="14.25" customHeight="1"/>
    <row r="44184" ht="14.25" customHeight="1"/>
    <row r="44185" ht="14.25" customHeight="1"/>
    <row r="44186" ht="14.25" customHeight="1"/>
    <row r="44187" ht="14.25" customHeight="1"/>
    <row r="44188" ht="14.25" customHeight="1"/>
    <row r="44189" ht="14.25" customHeight="1"/>
    <row r="44190" ht="14.25" customHeight="1"/>
    <row r="44191" ht="14.25" customHeight="1"/>
    <row r="44192" ht="14.25" customHeight="1"/>
    <row r="44193" ht="14.25" customHeight="1"/>
    <row r="44194" ht="14.25" customHeight="1"/>
    <row r="44195" ht="14.25" customHeight="1"/>
    <row r="44196" ht="14.25" customHeight="1"/>
    <row r="44197" ht="14.25" customHeight="1"/>
    <row r="44198" ht="14.25" customHeight="1"/>
    <row r="44199" ht="14.25" customHeight="1"/>
    <row r="44200" ht="14.25" customHeight="1"/>
    <row r="44201" ht="14.25" customHeight="1"/>
    <row r="44202" ht="14.25" customHeight="1"/>
    <row r="44203" ht="14.25" customHeight="1"/>
    <row r="44204" ht="14.25" customHeight="1"/>
    <row r="44205" ht="14.25" customHeight="1"/>
    <row r="44206" ht="14.25" customHeight="1"/>
    <row r="44207" ht="14.25" customHeight="1"/>
    <row r="44208" ht="14.25" customHeight="1"/>
    <row r="44209" ht="14.25" customHeight="1"/>
    <row r="44210" ht="14.25" customHeight="1"/>
    <row r="44211" ht="14.25" customHeight="1"/>
    <row r="44212" ht="14.25" customHeight="1"/>
    <row r="44213" ht="14.25" customHeight="1"/>
    <row r="44214" ht="14.25" customHeight="1"/>
    <row r="44215" ht="14.25" customHeight="1"/>
    <row r="44216" ht="14.25" customHeight="1"/>
    <row r="44217" ht="14.25" customHeight="1"/>
    <row r="44218" ht="14.25" customHeight="1"/>
    <row r="44219" ht="14.25" customHeight="1"/>
    <row r="44220" ht="14.25" customHeight="1"/>
    <row r="44221" ht="14.25" customHeight="1"/>
    <row r="44222" ht="14.25" customHeight="1"/>
    <row r="44223" ht="14.25" customHeight="1"/>
    <row r="44224" ht="14.25" customHeight="1"/>
    <row r="44225" ht="14.25" customHeight="1"/>
    <row r="44226" ht="14.25" customHeight="1"/>
    <row r="44227" ht="14.25" customHeight="1"/>
    <row r="44228" ht="14.25" customHeight="1"/>
    <row r="44229" ht="14.25" customHeight="1"/>
    <row r="44230" ht="14.25" customHeight="1"/>
    <row r="44231" ht="14.25" customHeight="1"/>
    <row r="44232" ht="14.25" customHeight="1"/>
    <row r="44233" ht="14.25" customHeight="1"/>
    <row r="44234" ht="14.25" customHeight="1"/>
    <row r="44235" ht="14.25" customHeight="1"/>
    <row r="44236" ht="14.25" customHeight="1"/>
    <row r="44237" ht="14.25" customHeight="1"/>
    <row r="44238" ht="14.25" customHeight="1"/>
    <row r="44239" ht="14.25" customHeight="1"/>
    <row r="44240" ht="14.25" customHeight="1"/>
    <row r="44241" ht="14.25" customHeight="1"/>
    <row r="44242" ht="14.25" customHeight="1"/>
    <row r="44243" ht="14.25" customHeight="1"/>
    <row r="44244" ht="14.25" customHeight="1"/>
    <row r="44245" ht="14.25" customHeight="1"/>
    <row r="44246" ht="14.25" customHeight="1"/>
    <row r="44247" ht="14.25" customHeight="1"/>
    <row r="44248" ht="14.25" customHeight="1"/>
    <row r="44249" ht="14.25" customHeight="1"/>
    <row r="44250" ht="14.25" customHeight="1"/>
    <row r="44251" ht="14.25" customHeight="1"/>
    <row r="44252" ht="14.25" customHeight="1"/>
    <row r="44253" ht="14.25" customHeight="1"/>
    <row r="44254" ht="14.25" customHeight="1"/>
    <row r="44255" ht="14.25" customHeight="1"/>
    <row r="44256" ht="14.25" customHeight="1"/>
    <row r="44257" ht="14.25" customHeight="1"/>
    <row r="44258" ht="14.25" customHeight="1"/>
    <row r="44259" ht="14.25" customHeight="1"/>
    <row r="44260" ht="14.25" customHeight="1"/>
    <row r="44261" ht="14.25" customHeight="1"/>
    <row r="44262" ht="14.25" customHeight="1"/>
    <row r="44263" ht="14.25" customHeight="1"/>
    <row r="44264" ht="14.25" customHeight="1"/>
    <row r="44265" ht="14.25" customHeight="1"/>
    <row r="44266" ht="14.25" customHeight="1"/>
    <row r="44267" ht="14.25" customHeight="1"/>
    <row r="44268" ht="14.25" customHeight="1"/>
    <row r="44269" ht="14.25" customHeight="1"/>
    <row r="44270" ht="14.25" customHeight="1"/>
    <row r="44271" ht="14.25" customHeight="1"/>
    <row r="44272" ht="14.25" customHeight="1"/>
    <row r="44273" ht="14.25" customHeight="1"/>
    <row r="44274" ht="14.25" customHeight="1"/>
    <row r="44275" ht="14.25" customHeight="1"/>
    <row r="44276" ht="14.25" customHeight="1"/>
    <row r="44277" ht="14.25" customHeight="1"/>
    <row r="44278" ht="14.25" customHeight="1"/>
    <row r="44279" ht="14.25" customHeight="1"/>
    <row r="44280" ht="14.25" customHeight="1"/>
    <row r="44281" ht="14.25" customHeight="1"/>
    <row r="44282" ht="14.25" customHeight="1"/>
    <row r="44283" ht="14.25" customHeight="1"/>
    <row r="44284" ht="14.25" customHeight="1"/>
    <row r="44285" ht="14.25" customHeight="1"/>
    <row r="44286" ht="14.25" customHeight="1"/>
    <row r="44287" ht="14.25" customHeight="1"/>
    <row r="44288" ht="14.25" customHeight="1"/>
    <row r="44289" ht="14.25" customHeight="1"/>
    <row r="44290" ht="14.25" customHeight="1"/>
    <row r="44291" ht="14.25" customHeight="1"/>
    <row r="44292" ht="14.25" customHeight="1"/>
    <row r="44293" ht="14.25" customHeight="1"/>
    <row r="44294" ht="14.25" customHeight="1"/>
    <row r="44295" ht="14.25" customHeight="1"/>
    <row r="44296" ht="14.25" customHeight="1"/>
    <row r="44297" ht="14.25" customHeight="1"/>
    <row r="44298" ht="14.25" customHeight="1"/>
    <row r="44299" ht="14.25" customHeight="1"/>
    <row r="44300" ht="14.25" customHeight="1"/>
    <row r="44301" ht="14.25" customHeight="1"/>
    <row r="44302" ht="14.25" customHeight="1"/>
    <row r="44303" ht="14.25" customHeight="1"/>
    <row r="44304" ht="14.25" customHeight="1"/>
    <row r="44305" ht="14.25" customHeight="1"/>
    <row r="44306" ht="14.25" customHeight="1"/>
    <row r="44307" ht="14.25" customHeight="1"/>
    <row r="44308" ht="14.25" customHeight="1"/>
    <row r="44309" ht="14.25" customHeight="1"/>
    <row r="44310" ht="14.25" customHeight="1"/>
    <row r="44311" ht="14.25" customHeight="1"/>
    <row r="44312" ht="14.25" customHeight="1"/>
    <row r="44313" ht="14.25" customHeight="1"/>
    <row r="44314" ht="14.25" customHeight="1"/>
    <row r="44315" ht="14.25" customHeight="1"/>
    <row r="44316" ht="14.25" customHeight="1"/>
    <row r="44317" ht="14.25" customHeight="1"/>
    <row r="44318" ht="14.25" customHeight="1"/>
    <row r="44319" ht="14.25" customHeight="1"/>
    <row r="44320" ht="14.25" customHeight="1"/>
    <row r="44321" ht="14.25" customHeight="1"/>
    <row r="44322" ht="14.25" customHeight="1"/>
    <row r="44323" ht="14.25" customHeight="1"/>
    <row r="44324" ht="14.25" customHeight="1"/>
    <row r="44325" ht="14.25" customHeight="1"/>
    <row r="44326" ht="14.25" customHeight="1"/>
    <row r="44327" ht="14.25" customHeight="1"/>
    <row r="44328" ht="14.25" customHeight="1"/>
    <row r="44329" ht="14.25" customHeight="1"/>
    <row r="44330" ht="14.25" customHeight="1"/>
    <row r="44331" ht="14.25" customHeight="1"/>
    <row r="44332" ht="14.25" customHeight="1"/>
    <row r="44333" ht="14.25" customHeight="1"/>
    <row r="44334" ht="14.25" customHeight="1"/>
    <row r="44335" ht="14.25" customHeight="1"/>
    <row r="44336" ht="14.25" customHeight="1"/>
    <row r="44337" ht="14.25" customHeight="1"/>
    <row r="44338" ht="14.25" customHeight="1"/>
    <row r="44339" ht="14.25" customHeight="1"/>
    <row r="44340" ht="14.25" customHeight="1"/>
    <row r="44341" ht="14.25" customHeight="1"/>
    <row r="44342" ht="14.25" customHeight="1"/>
    <row r="44343" ht="14.25" customHeight="1"/>
    <row r="44344" ht="14.25" customHeight="1"/>
    <row r="44345" ht="14.25" customHeight="1"/>
    <row r="44346" ht="14.25" customHeight="1"/>
    <row r="44347" ht="14.25" customHeight="1"/>
    <row r="44348" ht="14.25" customHeight="1"/>
    <row r="44349" ht="14.25" customHeight="1"/>
    <row r="44350" ht="14.25" customHeight="1"/>
    <row r="44351" ht="14.25" customHeight="1"/>
    <row r="44352" ht="14.25" customHeight="1"/>
    <row r="44353" ht="14.25" customHeight="1"/>
    <row r="44354" ht="14.25" customHeight="1"/>
    <row r="44355" ht="14.25" customHeight="1"/>
    <row r="44356" ht="14.25" customHeight="1"/>
    <row r="44357" ht="14.25" customHeight="1"/>
    <row r="44358" ht="14.25" customHeight="1"/>
    <row r="44359" ht="14.25" customHeight="1"/>
    <row r="44360" ht="14.25" customHeight="1"/>
    <row r="44361" ht="14.25" customHeight="1"/>
    <row r="44362" ht="14.25" customHeight="1"/>
    <row r="44363" ht="14.25" customHeight="1"/>
    <row r="44364" ht="14.25" customHeight="1"/>
    <row r="44365" ht="14.25" customHeight="1"/>
    <row r="44366" ht="14.25" customHeight="1"/>
    <row r="44367" ht="14.25" customHeight="1"/>
    <row r="44368" ht="14.25" customHeight="1"/>
    <row r="44369" ht="14.25" customHeight="1"/>
    <row r="44370" ht="14.25" customHeight="1"/>
    <row r="44371" ht="14.25" customHeight="1"/>
    <row r="44372" ht="14.25" customHeight="1"/>
    <row r="44373" ht="14.25" customHeight="1"/>
    <row r="44374" ht="14.25" customHeight="1"/>
    <row r="44375" ht="14.25" customHeight="1"/>
    <row r="44376" ht="14.25" customHeight="1"/>
    <row r="44377" ht="14.25" customHeight="1"/>
    <row r="44378" ht="14.25" customHeight="1"/>
    <row r="44379" ht="14.25" customHeight="1"/>
    <row r="44380" ht="14.25" customHeight="1"/>
    <row r="44381" ht="14.25" customHeight="1"/>
    <row r="44382" ht="14.25" customHeight="1"/>
    <row r="44383" ht="14.25" customHeight="1"/>
    <row r="44384" ht="14.25" customHeight="1"/>
    <row r="44385" ht="14.25" customHeight="1"/>
    <row r="44386" ht="14.25" customHeight="1"/>
    <row r="44387" ht="14.25" customHeight="1"/>
    <row r="44388" ht="14.25" customHeight="1"/>
    <row r="44389" ht="14.25" customHeight="1"/>
    <row r="44390" ht="14.25" customHeight="1"/>
    <row r="44391" ht="14.25" customHeight="1"/>
    <row r="44392" ht="14.25" customHeight="1"/>
    <row r="44393" ht="14.25" customHeight="1"/>
    <row r="44394" ht="14.25" customHeight="1"/>
    <row r="44395" ht="14.25" customHeight="1"/>
    <row r="44396" ht="14.25" customHeight="1"/>
    <row r="44397" ht="14.25" customHeight="1"/>
    <row r="44398" ht="14.25" customHeight="1"/>
    <row r="44399" ht="14.25" customHeight="1"/>
    <row r="44400" ht="14.25" customHeight="1"/>
    <row r="44401" ht="14.25" customHeight="1"/>
    <row r="44402" ht="14.25" customHeight="1"/>
    <row r="44403" ht="14.25" customHeight="1"/>
    <row r="44404" ht="14.25" customHeight="1"/>
    <row r="44405" ht="14.25" customHeight="1"/>
    <row r="44406" ht="14.25" customHeight="1"/>
    <row r="44407" ht="14.25" customHeight="1"/>
    <row r="44408" ht="14.25" customHeight="1"/>
    <row r="44409" ht="14.25" customHeight="1"/>
    <row r="44410" ht="14.25" customHeight="1"/>
    <row r="44411" ht="14.25" customHeight="1"/>
    <row r="44412" ht="14.25" customHeight="1"/>
    <row r="44413" ht="14.25" customHeight="1"/>
    <row r="44414" ht="14.25" customHeight="1"/>
    <row r="44415" ht="14.25" customHeight="1"/>
    <row r="44416" ht="14.25" customHeight="1"/>
    <row r="44417" ht="14.25" customHeight="1"/>
    <row r="44418" ht="14.25" customHeight="1"/>
    <row r="44419" ht="14.25" customHeight="1"/>
    <row r="44420" ht="14.25" customHeight="1"/>
    <row r="44421" ht="14.25" customHeight="1"/>
    <row r="44422" ht="14.25" customHeight="1"/>
    <row r="44423" ht="14.25" customHeight="1"/>
    <row r="44424" ht="14.25" customHeight="1"/>
    <row r="44425" ht="14.25" customHeight="1"/>
    <row r="44426" ht="14.25" customHeight="1"/>
    <row r="44427" ht="14.25" customHeight="1"/>
    <row r="44428" ht="14.25" customHeight="1"/>
    <row r="44429" ht="14.25" customHeight="1"/>
    <row r="44430" ht="14.25" customHeight="1"/>
    <row r="44431" ht="14.25" customHeight="1"/>
    <row r="44432" ht="14.25" customHeight="1"/>
    <row r="44433" ht="14.25" customHeight="1"/>
    <row r="44434" ht="14.25" customHeight="1"/>
    <row r="44435" ht="14.25" customHeight="1"/>
    <row r="44436" ht="14.25" customHeight="1"/>
    <row r="44437" ht="14.25" customHeight="1"/>
    <row r="44438" ht="14.25" customHeight="1"/>
    <row r="44439" ht="14.25" customHeight="1"/>
    <row r="44440" ht="14.25" customHeight="1"/>
    <row r="44441" ht="14.25" customHeight="1"/>
    <row r="44442" ht="14.25" customHeight="1"/>
    <row r="44443" ht="14.25" customHeight="1"/>
    <row r="44444" ht="14.25" customHeight="1"/>
    <row r="44445" ht="14.25" customHeight="1"/>
    <row r="44446" ht="14.25" customHeight="1"/>
    <row r="44447" ht="14.25" customHeight="1"/>
    <row r="44448" ht="14.25" customHeight="1"/>
    <row r="44449" ht="14.25" customHeight="1"/>
    <row r="44450" ht="14.25" customHeight="1"/>
    <row r="44451" ht="14.25" customHeight="1"/>
    <row r="44452" ht="14.25" customHeight="1"/>
    <row r="44453" ht="14.25" customHeight="1"/>
    <row r="44454" ht="14.25" customHeight="1"/>
    <row r="44455" ht="14.25" customHeight="1"/>
    <row r="44456" ht="14.25" customHeight="1"/>
    <row r="44457" ht="14.25" customHeight="1"/>
    <row r="44458" ht="14.25" customHeight="1"/>
    <row r="44459" ht="14.25" customHeight="1"/>
    <row r="44460" ht="14.25" customHeight="1"/>
    <row r="44461" ht="14.25" customHeight="1"/>
    <row r="44462" ht="14.25" customHeight="1"/>
    <row r="44463" ht="14.25" customHeight="1"/>
    <row r="44464" ht="14.25" customHeight="1"/>
    <row r="44465" ht="14.25" customHeight="1"/>
    <row r="44466" ht="14.25" customHeight="1"/>
    <row r="44467" ht="14.25" customHeight="1"/>
    <row r="44468" ht="14.25" customHeight="1"/>
    <row r="44469" ht="14.25" customHeight="1"/>
    <row r="44470" ht="14.25" customHeight="1"/>
    <row r="44471" ht="14.25" customHeight="1"/>
    <row r="44472" ht="14.25" customHeight="1"/>
    <row r="44473" ht="14.25" customHeight="1"/>
    <row r="44474" ht="14.25" customHeight="1"/>
    <row r="44475" ht="14.25" customHeight="1"/>
    <row r="44476" ht="14.25" customHeight="1"/>
    <row r="44477" ht="14.25" customHeight="1"/>
    <row r="44478" ht="14.25" customHeight="1"/>
    <row r="44479" ht="14.25" customHeight="1"/>
    <row r="44480" ht="14.25" customHeight="1"/>
    <row r="44481" ht="14.25" customHeight="1"/>
    <row r="44482" ht="14.25" customHeight="1"/>
    <row r="44483" ht="14.25" customHeight="1"/>
    <row r="44484" ht="14.25" customHeight="1"/>
    <row r="44485" ht="14.25" customHeight="1"/>
    <row r="44486" ht="14.25" customHeight="1"/>
    <row r="44487" ht="14.25" customHeight="1"/>
    <row r="44488" ht="14.25" customHeight="1"/>
    <row r="44489" ht="14.25" customHeight="1"/>
    <row r="44490" ht="14.25" customHeight="1"/>
    <row r="44491" ht="14.25" customHeight="1"/>
    <row r="44492" ht="14.25" customHeight="1"/>
    <row r="44493" ht="14.25" customHeight="1"/>
    <row r="44494" ht="14.25" customHeight="1"/>
    <row r="44495" ht="14.25" customHeight="1"/>
    <row r="44496" ht="14.25" customHeight="1"/>
    <row r="44497" ht="14.25" customHeight="1"/>
    <row r="44498" ht="14.25" customHeight="1"/>
    <row r="44499" ht="14.25" customHeight="1"/>
    <row r="44500" ht="14.25" customHeight="1"/>
    <row r="44501" ht="14.25" customHeight="1"/>
    <row r="44502" ht="14.25" customHeight="1"/>
    <row r="44503" ht="14.25" customHeight="1"/>
    <row r="44504" ht="14.25" customHeight="1"/>
    <row r="44505" ht="14.25" customHeight="1"/>
    <row r="44506" ht="14.25" customHeight="1"/>
    <row r="44507" ht="14.25" customHeight="1"/>
    <row r="44508" ht="14.25" customHeight="1"/>
    <row r="44509" ht="14.25" customHeight="1"/>
    <row r="44510" ht="14.25" customHeight="1"/>
    <row r="44511" ht="14.25" customHeight="1"/>
    <row r="44512" ht="14.25" customHeight="1"/>
    <row r="44513" ht="14.25" customHeight="1"/>
    <row r="44514" ht="14.25" customHeight="1"/>
    <row r="44515" ht="14.25" customHeight="1"/>
    <row r="44516" ht="14.25" customHeight="1"/>
    <row r="44517" ht="14.25" customHeight="1"/>
    <row r="44518" ht="14.25" customHeight="1"/>
    <row r="44519" ht="14.25" customHeight="1"/>
    <row r="44520" ht="14.25" customHeight="1"/>
    <row r="44521" ht="14.25" customHeight="1"/>
    <row r="44522" ht="14.25" customHeight="1"/>
    <row r="44523" ht="14.25" customHeight="1"/>
    <row r="44524" ht="14.25" customHeight="1"/>
    <row r="44525" ht="14.25" customHeight="1"/>
    <row r="44526" ht="14.25" customHeight="1"/>
    <row r="44527" ht="14.25" customHeight="1"/>
    <row r="44528" ht="14.25" customHeight="1"/>
    <row r="44529" ht="14.25" customHeight="1"/>
    <row r="44530" ht="14.25" customHeight="1"/>
    <row r="44531" ht="14.25" customHeight="1"/>
    <row r="44532" ht="14.25" customHeight="1"/>
    <row r="44533" ht="14.25" customHeight="1"/>
    <row r="44534" ht="14.25" customHeight="1"/>
    <row r="44535" ht="14.25" customHeight="1"/>
    <row r="44536" ht="14.25" customHeight="1"/>
    <row r="44537" ht="14.25" customHeight="1"/>
    <row r="44538" ht="14.25" customHeight="1"/>
    <row r="44539" ht="14.25" customHeight="1"/>
    <row r="44540" ht="14.25" customHeight="1"/>
    <row r="44541" ht="14.25" customHeight="1"/>
    <row r="44542" ht="14.25" customHeight="1"/>
    <row r="44543" ht="14.25" customHeight="1"/>
    <row r="44544" ht="14.25" customHeight="1"/>
    <row r="44545" ht="14.25" customHeight="1"/>
    <row r="44546" ht="14.25" customHeight="1"/>
    <row r="44547" ht="14.25" customHeight="1"/>
    <row r="44548" ht="14.25" customHeight="1"/>
    <row r="44549" ht="14.25" customHeight="1"/>
    <row r="44550" ht="14.25" customHeight="1"/>
    <row r="44551" ht="14.25" customHeight="1"/>
    <row r="44552" ht="14.25" customHeight="1"/>
    <row r="44553" ht="14.25" customHeight="1"/>
    <row r="44554" ht="14.25" customHeight="1"/>
    <row r="44555" ht="14.25" customHeight="1"/>
    <row r="44556" ht="14.25" customHeight="1"/>
    <row r="44557" ht="14.25" customHeight="1"/>
    <row r="44558" ht="14.25" customHeight="1"/>
    <row r="44559" ht="14.25" customHeight="1"/>
    <row r="44560" ht="14.25" customHeight="1"/>
    <row r="44561" ht="14.25" customHeight="1"/>
    <row r="44562" ht="14.25" customHeight="1"/>
    <row r="44563" ht="14.25" customHeight="1"/>
    <row r="44564" ht="14.25" customHeight="1"/>
    <row r="44565" ht="14.25" customHeight="1"/>
    <row r="44566" ht="14.25" customHeight="1"/>
    <row r="44567" ht="14.25" customHeight="1"/>
    <row r="44568" ht="14.25" customHeight="1"/>
    <row r="44569" ht="14.25" customHeight="1"/>
    <row r="44570" ht="14.25" customHeight="1"/>
    <row r="44571" ht="14.25" customHeight="1"/>
    <row r="44572" ht="14.25" customHeight="1"/>
    <row r="44573" ht="14.25" customHeight="1"/>
    <row r="44574" ht="14.25" customHeight="1"/>
    <row r="44575" ht="14.25" customHeight="1"/>
    <row r="44576" ht="14.25" customHeight="1"/>
    <row r="44577" ht="14.25" customHeight="1"/>
    <row r="44578" ht="14.25" customHeight="1"/>
    <row r="44579" ht="14.25" customHeight="1"/>
    <row r="44580" ht="14.25" customHeight="1"/>
    <row r="44581" ht="14.25" customHeight="1"/>
    <row r="44582" ht="14.25" customHeight="1"/>
    <row r="44583" ht="14.25" customHeight="1"/>
    <row r="44584" ht="14.25" customHeight="1"/>
    <row r="44585" ht="14.25" customHeight="1"/>
    <row r="44586" ht="14.25" customHeight="1"/>
    <row r="44587" ht="14.25" customHeight="1"/>
    <row r="44588" ht="14.25" customHeight="1"/>
    <row r="44589" ht="14.25" customHeight="1"/>
    <row r="44590" ht="14.25" customHeight="1"/>
    <row r="44591" ht="14.25" customHeight="1"/>
    <row r="44592" ht="14.25" customHeight="1"/>
    <row r="44593" ht="14.25" customHeight="1"/>
    <row r="44594" ht="14.25" customHeight="1"/>
    <row r="44595" ht="14.25" customHeight="1"/>
    <row r="44596" ht="14.25" customHeight="1"/>
    <row r="44597" ht="14.25" customHeight="1"/>
    <row r="44598" ht="14.25" customHeight="1"/>
    <row r="44599" ht="14.25" customHeight="1"/>
    <row r="44600" ht="14.25" customHeight="1"/>
    <row r="44601" ht="14.25" customHeight="1"/>
    <row r="44602" ht="14.25" customHeight="1"/>
    <row r="44603" ht="14.25" customHeight="1"/>
    <row r="44604" ht="14.25" customHeight="1"/>
    <row r="44605" ht="14.25" customHeight="1"/>
    <row r="44606" ht="14.25" customHeight="1"/>
    <row r="44607" ht="14.25" customHeight="1"/>
    <row r="44608" ht="14.25" customHeight="1"/>
    <row r="44609" ht="14.25" customHeight="1"/>
    <row r="44610" ht="14.25" customHeight="1"/>
    <row r="44611" ht="14.25" customHeight="1"/>
    <row r="44612" ht="14.25" customHeight="1"/>
    <row r="44613" ht="14.25" customHeight="1"/>
    <row r="44614" ht="14.25" customHeight="1"/>
    <row r="44615" ht="14.25" customHeight="1"/>
    <row r="44616" ht="14.25" customHeight="1"/>
    <row r="44617" ht="14.25" customHeight="1"/>
    <row r="44618" ht="14.25" customHeight="1"/>
    <row r="44619" ht="14.25" customHeight="1"/>
    <row r="44620" ht="14.25" customHeight="1"/>
    <row r="44621" ht="14.25" customHeight="1"/>
    <row r="44622" ht="14.25" customHeight="1"/>
    <row r="44623" ht="14.25" customHeight="1"/>
    <row r="44624" ht="14.25" customHeight="1"/>
    <row r="44625" ht="14.25" customHeight="1"/>
    <row r="44626" ht="14.25" customHeight="1"/>
    <row r="44627" ht="14.25" customHeight="1"/>
    <row r="44628" ht="14.25" customHeight="1"/>
    <row r="44629" ht="14.25" customHeight="1"/>
    <row r="44630" ht="14.25" customHeight="1"/>
    <row r="44631" ht="14.25" customHeight="1"/>
    <row r="44632" ht="14.25" customHeight="1"/>
    <row r="44633" ht="14.25" customHeight="1"/>
    <row r="44634" ht="14.25" customHeight="1"/>
    <row r="44635" ht="14.25" customHeight="1"/>
    <row r="44636" ht="14.25" customHeight="1"/>
    <row r="44637" ht="14.25" customHeight="1"/>
    <row r="44638" ht="14.25" customHeight="1"/>
    <row r="44639" ht="14.25" customHeight="1"/>
    <row r="44640" ht="14.25" customHeight="1"/>
    <row r="44641" ht="14.25" customHeight="1"/>
    <row r="44642" ht="14.25" customHeight="1"/>
    <row r="44643" ht="14.25" customHeight="1"/>
    <row r="44644" ht="14.25" customHeight="1"/>
    <row r="44645" ht="14.25" customHeight="1"/>
    <row r="44646" ht="14.25" customHeight="1"/>
    <row r="44647" ht="14.25" customHeight="1"/>
    <row r="44648" ht="14.25" customHeight="1"/>
    <row r="44649" ht="14.25" customHeight="1"/>
    <row r="44650" ht="14.25" customHeight="1"/>
    <row r="44651" ht="14.25" customHeight="1"/>
    <row r="44652" ht="14.25" customHeight="1"/>
    <row r="44653" ht="14.25" customHeight="1"/>
    <row r="44654" ht="14.25" customHeight="1"/>
    <row r="44655" ht="14.25" customHeight="1"/>
    <row r="44656" ht="14.25" customHeight="1"/>
    <row r="44657" ht="14.25" customHeight="1"/>
    <row r="44658" ht="14.25" customHeight="1"/>
    <row r="44659" ht="14.25" customHeight="1"/>
    <row r="44660" ht="14.25" customHeight="1"/>
    <row r="44661" ht="14.25" customHeight="1"/>
    <row r="44662" ht="14.25" customHeight="1"/>
    <row r="44663" ht="14.25" customHeight="1"/>
    <row r="44664" ht="14.25" customHeight="1"/>
    <row r="44665" ht="14.25" customHeight="1"/>
    <row r="44666" ht="14.25" customHeight="1"/>
    <row r="44667" ht="14.25" customHeight="1"/>
    <row r="44668" ht="14.25" customHeight="1"/>
    <row r="44669" ht="14.25" customHeight="1"/>
    <row r="44670" ht="14.25" customHeight="1"/>
    <row r="44671" ht="14.25" customHeight="1"/>
    <row r="44672" ht="14.25" customHeight="1"/>
    <row r="44673" ht="14.25" customHeight="1"/>
    <row r="44674" ht="14.25" customHeight="1"/>
    <row r="44675" ht="14.25" customHeight="1"/>
    <row r="44676" ht="14.25" customHeight="1"/>
    <row r="44677" ht="14.25" customHeight="1"/>
    <row r="44678" ht="14.25" customHeight="1"/>
    <row r="44679" ht="14.25" customHeight="1"/>
    <row r="44680" ht="14.25" customHeight="1"/>
    <row r="44681" ht="14.25" customHeight="1"/>
    <row r="44682" ht="14.25" customHeight="1"/>
    <row r="44683" ht="14.25" customHeight="1"/>
    <row r="44684" ht="14.25" customHeight="1"/>
    <row r="44685" ht="14.25" customHeight="1"/>
    <row r="44686" ht="14.25" customHeight="1"/>
    <row r="44687" ht="14.25" customHeight="1"/>
    <row r="44688" ht="14.25" customHeight="1"/>
    <row r="44689" ht="14.25" customHeight="1"/>
    <row r="44690" ht="14.25" customHeight="1"/>
    <row r="44691" ht="14.25" customHeight="1"/>
    <row r="44692" ht="14.25" customHeight="1"/>
    <row r="44693" ht="14.25" customHeight="1"/>
    <row r="44694" ht="14.25" customHeight="1"/>
    <row r="44695" ht="14.25" customHeight="1"/>
    <row r="44696" ht="14.25" customHeight="1"/>
    <row r="44697" ht="14.25" customHeight="1"/>
    <row r="44698" ht="14.25" customHeight="1"/>
    <row r="44699" ht="14.25" customHeight="1"/>
    <row r="44700" ht="14.25" customHeight="1"/>
    <row r="44701" ht="14.25" customHeight="1"/>
    <row r="44702" ht="14.25" customHeight="1"/>
    <row r="44703" ht="14.25" customHeight="1"/>
    <row r="44704" ht="14.25" customHeight="1"/>
    <row r="44705" ht="14.25" customHeight="1"/>
    <row r="44706" ht="14.25" customHeight="1"/>
    <row r="44707" ht="14.25" customHeight="1"/>
    <row r="44708" ht="14.25" customHeight="1"/>
    <row r="44709" ht="14.25" customHeight="1"/>
    <row r="44710" ht="14.25" customHeight="1"/>
    <row r="44711" ht="14.25" customHeight="1"/>
    <row r="44712" ht="14.25" customHeight="1"/>
    <row r="44713" ht="14.25" customHeight="1"/>
    <row r="44714" ht="14.25" customHeight="1"/>
    <row r="44715" ht="14.25" customHeight="1"/>
    <row r="44716" ht="14.25" customHeight="1"/>
    <row r="44717" ht="14.25" customHeight="1"/>
    <row r="44718" ht="14.25" customHeight="1"/>
    <row r="44719" ht="14.25" customHeight="1"/>
    <row r="44720" ht="14.25" customHeight="1"/>
    <row r="44721" ht="14.25" customHeight="1"/>
    <row r="44722" ht="14.25" customHeight="1"/>
    <row r="44723" ht="14.25" customHeight="1"/>
    <row r="44724" ht="14.25" customHeight="1"/>
    <row r="44725" ht="14.25" customHeight="1"/>
    <row r="44726" ht="14.25" customHeight="1"/>
    <row r="44727" ht="14.25" customHeight="1"/>
    <row r="44728" ht="14.25" customHeight="1"/>
    <row r="44729" ht="14.25" customHeight="1"/>
    <row r="44730" ht="14.25" customHeight="1"/>
    <row r="44731" ht="14.25" customHeight="1"/>
    <row r="44732" ht="14.25" customHeight="1"/>
    <row r="44733" ht="14.25" customHeight="1"/>
    <row r="44734" ht="14.25" customHeight="1"/>
    <row r="44735" ht="14.25" customHeight="1"/>
    <row r="44736" ht="14.25" customHeight="1"/>
    <row r="44737" ht="14.25" customHeight="1"/>
    <row r="44738" ht="14.25" customHeight="1"/>
    <row r="44739" ht="14.25" customHeight="1"/>
    <row r="44740" ht="14.25" customHeight="1"/>
    <row r="44741" ht="14.25" customHeight="1"/>
    <row r="44742" ht="14.25" customHeight="1"/>
    <row r="44743" ht="14.25" customHeight="1"/>
    <row r="44744" ht="14.25" customHeight="1"/>
    <row r="44745" ht="14.25" customHeight="1"/>
    <row r="44746" ht="14.25" customHeight="1"/>
    <row r="44747" ht="14.25" customHeight="1"/>
    <row r="44748" ht="14.25" customHeight="1"/>
    <row r="44749" ht="14.25" customHeight="1"/>
    <row r="44750" ht="14.25" customHeight="1"/>
    <row r="44751" ht="14.25" customHeight="1"/>
    <row r="44752" ht="14.25" customHeight="1"/>
    <row r="44753" ht="14.25" customHeight="1"/>
    <row r="44754" ht="14.25" customHeight="1"/>
    <row r="44755" ht="14.25" customHeight="1"/>
    <row r="44756" ht="14.25" customHeight="1"/>
    <row r="44757" ht="14.25" customHeight="1"/>
    <row r="44758" ht="14.25" customHeight="1"/>
    <row r="44759" ht="14.25" customHeight="1"/>
    <row r="44760" ht="14.25" customHeight="1"/>
    <row r="44761" ht="14.25" customHeight="1"/>
    <row r="44762" ht="14.25" customHeight="1"/>
    <row r="44763" ht="14.25" customHeight="1"/>
    <row r="44764" ht="14.25" customHeight="1"/>
    <row r="44765" ht="14.25" customHeight="1"/>
    <row r="44766" ht="14.25" customHeight="1"/>
    <row r="44767" ht="14.25" customHeight="1"/>
    <row r="44768" ht="14.25" customHeight="1"/>
    <row r="44769" ht="14.25" customHeight="1"/>
    <row r="44770" ht="14.25" customHeight="1"/>
    <row r="44771" ht="14.25" customHeight="1"/>
    <row r="44772" ht="14.25" customHeight="1"/>
    <row r="44773" ht="14.25" customHeight="1"/>
    <row r="44774" ht="14.25" customHeight="1"/>
    <row r="44775" ht="14.25" customHeight="1"/>
    <row r="44776" ht="14.25" customHeight="1"/>
    <row r="44777" ht="14.25" customHeight="1"/>
    <row r="44778" ht="14.25" customHeight="1"/>
    <row r="44779" ht="14.25" customHeight="1"/>
    <row r="44780" ht="14.25" customHeight="1"/>
    <row r="44781" ht="14.25" customHeight="1"/>
    <row r="44782" ht="14.25" customHeight="1"/>
    <row r="44783" ht="14.25" customHeight="1"/>
    <row r="44784" ht="14.25" customHeight="1"/>
    <row r="44785" ht="14.25" customHeight="1"/>
    <row r="44786" ht="14.25" customHeight="1"/>
    <row r="44787" ht="14.25" customHeight="1"/>
    <row r="44788" ht="14.25" customHeight="1"/>
    <row r="44789" ht="14.25" customHeight="1"/>
    <row r="44790" ht="14.25" customHeight="1"/>
    <row r="44791" ht="14.25" customHeight="1"/>
    <row r="44792" ht="14.25" customHeight="1"/>
    <row r="44793" ht="14.25" customHeight="1"/>
    <row r="44794" ht="14.25" customHeight="1"/>
    <row r="44795" ht="14.25" customHeight="1"/>
    <row r="44796" ht="14.25" customHeight="1"/>
    <row r="44797" ht="14.25" customHeight="1"/>
    <row r="44798" ht="14.25" customHeight="1"/>
    <row r="44799" ht="14.25" customHeight="1"/>
    <row r="44800" ht="14.25" customHeight="1"/>
    <row r="44801" ht="14.25" customHeight="1"/>
    <row r="44802" ht="14.25" customHeight="1"/>
    <row r="44803" ht="14.25" customHeight="1"/>
    <row r="44804" ht="14.25" customHeight="1"/>
    <row r="44805" ht="14.25" customHeight="1"/>
    <row r="44806" ht="14.25" customHeight="1"/>
    <row r="44807" ht="14.25" customHeight="1"/>
    <row r="44808" ht="14.25" customHeight="1"/>
    <row r="44809" ht="14.25" customHeight="1"/>
    <row r="44810" ht="14.25" customHeight="1"/>
    <row r="44811" ht="14.25" customHeight="1"/>
    <row r="44812" ht="14.25" customHeight="1"/>
    <row r="44813" ht="14.25" customHeight="1"/>
    <row r="44814" ht="14.25" customHeight="1"/>
    <row r="44815" ht="14.25" customHeight="1"/>
    <row r="44816" ht="14.25" customHeight="1"/>
    <row r="44817" ht="14.25" customHeight="1"/>
    <row r="44818" ht="14.25" customHeight="1"/>
    <row r="44819" ht="14.25" customHeight="1"/>
    <row r="44820" ht="14.25" customHeight="1"/>
    <row r="44821" ht="14.25" customHeight="1"/>
    <row r="44822" ht="14.25" customHeight="1"/>
    <row r="44823" ht="14.25" customHeight="1"/>
    <row r="44824" ht="14.25" customHeight="1"/>
    <row r="44825" ht="14.25" customHeight="1"/>
    <row r="44826" ht="14.25" customHeight="1"/>
    <row r="44827" ht="14.25" customHeight="1"/>
    <row r="44828" ht="14.25" customHeight="1"/>
    <row r="44829" ht="14.25" customHeight="1"/>
    <row r="44830" ht="14.25" customHeight="1"/>
    <row r="44831" ht="14.25" customHeight="1"/>
    <row r="44832" ht="14.25" customHeight="1"/>
    <row r="44833" ht="14.25" customHeight="1"/>
    <row r="44834" ht="14.25" customHeight="1"/>
    <row r="44835" ht="14.25" customHeight="1"/>
    <row r="44836" ht="14.25" customHeight="1"/>
    <row r="44837" ht="14.25" customHeight="1"/>
    <row r="44838" ht="14.25" customHeight="1"/>
    <row r="44839" ht="14.25" customHeight="1"/>
    <row r="44840" ht="14.25" customHeight="1"/>
    <row r="44841" ht="14.25" customHeight="1"/>
    <row r="44842" ht="14.25" customHeight="1"/>
    <row r="44843" ht="14.25" customHeight="1"/>
    <row r="44844" ht="14.25" customHeight="1"/>
    <row r="44845" ht="14.25" customHeight="1"/>
    <row r="44846" ht="14.25" customHeight="1"/>
    <row r="44847" ht="14.25" customHeight="1"/>
    <row r="44848" ht="14.25" customHeight="1"/>
    <row r="44849" ht="14.25" customHeight="1"/>
    <row r="44850" ht="14.25" customHeight="1"/>
    <row r="44851" ht="14.25" customHeight="1"/>
    <row r="44852" ht="14.25" customHeight="1"/>
    <row r="44853" ht="14.25" customHeight="1"/>
    <row r="44854" ht="14.25" customHeight="1"/>
    <row r="44855" ht="14.25" customHeight="1"/>
    <row r="44856" ht="14.25" customHeight="1"/>
    <row r="44857" ht="14.25" customHeight="1"/>
    <row r="44858" ht="14.25" customHeight="1"/>
    <row r="44859" ht="14.25" customHeight="1"/>
    <row r="44860" ht="14.25" customHeight="1"/>
    <row r="44861" ht="14.25" customHeight="1"/>
    <row r="44862" ht="14.25" customHeight="1"/>
    <row r="44863" ht="14.25" customHeight="1"/>
    <row r="44864" ht="14.25" customHeight="1"/>
    <row r="44865" ht="14.25" customHeight="1"/>
    <row r="44866" ht="14.25" customHeight="1"/>
    <row r="44867" ht="14.25" customHeight="1"/>
    <row r="44868" ht="14.25" customHeight="1"/>
    <row r="44869" ht="14.25" customHeight="1"/>
    <row r="44870" ht="14.25" customHeight="1"/>
    <row r="44871" ht="14.25" customHeight="1"/>
    <row r="44872" ht="14.25" customHeight="1"/>
    <row r="44873" ht="14.25" customHeight="1"/>
    <row r="44874" ht="14.25" customHeight="1"/>
    <row r="44875" ht="14.25" customHeight="1"/>
    <row r="44876" ht="14.25" customHeight="1"/>
    <row r="44877" ht="14.25" customHeight="1"/>
    <row r="44878" ht="14.25" customHeight="1"/>
    <row r="44879" ht="14.25" customHeight="1"/>
    <row r="44880" ht="14.25" customHeight="1"/>
    <row r="44881" ht="14.25" customHeight="1"/>
    <row r="44882" ht="14.25" customHeight="1"/>
    <row r="44883" ht="14.25" customHeight="1"/>
    <row r="44884" ht="14.25" customHeight="1"/>
    <row r="44885" ht="14.25" customHeight="1"/>
    <row r="44886" ht="14.25" customHeight="1"/>
    <row r="44887" ht="14.25" customHeight="1"/>
    <row r="44888" ht="14.25" customHeight="1"/>
    <row r="44889" ht="14.25" customHeight="1"/>
    <row r="44890" ht="14.25" customHeight="1"/>
    <row r="44891" ht="14.25" customHeight="1"/>
    <row r="44892" ht="14.25" customHeight="1"/>
    <row r="44893" ht="14.25" customHeight="1"/>
    <row r="44894" ht="14.25" customHeight="1"/>
    <row r="44895" ht="14.25" customHeight="1"/>
    <row r="44896" ht="14.25" customHeight="1"/>
    <row r="44897" ht="14.25" customHeight="1"/>
    <row r="44898" ht="14.25" customHeight="1"/>
    <row r="44899" ht="14.25" customHeight="1"/>
    <row r="44900" ht="14.25" customHeight="1"/>
    <row r="44901" ht="14.25" customHeight="1"/>
    <row r="44902" ht="14.25" customHeight="1"/>
    <row r="44903" ht="14.25" customHeight="1"/>
    <row r="44904" ht="14.25" customHeight="1"/>
    <row r="44905" ht="14.25" customHeight="1"/>
    <row r="44906" ht="14.25" customHeight="1"/>
    <row r="44907" ht="14.25" customHeight="1"/>
    <row r="44908" ht="14.25" customHeight="1"/>
    <row r="44909" ht="14.25" customHeight="1"/>
    <row r="44910" ht="14.25" customHeight="1"/>
    <row r="44911" ht="14.25" customHeight="1"/>
    <row r="44912" ht="14.25" customHeight="1"/>
    <row r="44913" ht="14.25" customHeight="1"/>
    <row r="44914" ht="14.25" customHeight="1"/>
    <row r="44915" ht="14.25" customHeight="1"/>
    <row r="44916" ht="14.25" customHeight="1"/>
    <row r="44917" ht="14.25" customHeight="1"/>
    <row r="44918" ht="14.25" customHeight="1"/>
    <row r="44919" ht="14.25" customHeight="1"/>
    <row r="44920" ht="14.25" customHeight="1"/>
    <row r="44921" ht="14.25" customHeight="1"/>
    <row r="44922" ht="14.25" customHeight="1"/>
    <row r="44923" ht="14.25" customHeight="1"/>
    <row r="44924" ht="14.25" customHeight="1"/>
    <row r="44925" ht="14.25" customHeight="1"/>
    <row r="44926" ht="14.25" customHeight="1"/>
    <row r="44927" ht="14.25" customHeight="1"/>
    <row r="44928" ht="14.25" customHeight="1"/>
    <row r="44929" ht="14.25" customHeight="1"/>
    <row r="44930" ht="14.25" customHeight="1"/>
    <row r="44931" ht="14.25" customHeight="1"/>
    <row r="44932" ht="14.25" customHeight="1"/>
    <row r="44933" ht="14.25" customHeight="1"/>
    <row r="44934" ht="14.25" customHeight="1"/>
    <row r="44935" ht="14.25" customHeight="1"/>
    <row r="44936" ht="14.25" customHeight="1"/>
    <row r="44937" ht="14.25" customHeight="1"/>
    <row r="44938" ht="14.25" customHeight="1"/>
    <row r="44939" ht="14.25" customHeight="1"/>
    <row r="44940" ht="14.25" customHeight="1"/>
    <row r="44941" ht="14.25" customHeight="1"/>
    <row r="44942" ht="14.25" customHeight="1"/>
    <row r="44943" ht="14.25" customHeight="1"/>
    <row r="44944" ht="14.25" customHeight="1"/>
    <row r="44945" ht="14.25" customHeight="1"/>
    <row r="44946" ht="14.25" customHeight="1"/>
    <row r="44947" ht="14.25" customHeight="1"/>
    <row r="44948" ht="14.25" customHeight="1"/>
    <row r="44949" ht="14.25" customHeight="1"/>
    <row r="44950" ht="14.25" customHeight="1"/>
    <row r="44951" ht="14.25" customHeight="1"/>
    <row r="44952" ht="14.25" customHeight="1"/>
    <row r="44953" ht="14.25" customHeight="1"/>
    <row r="44954" ht="14.25" customHeight="1"/>
    <row r="44955" ht="14.25" customHeight="1"/>
    <row r="44956" ht="14.25" customHeight="1"/>
    <row r="44957" ht="14.25" customHeight="1"/>
    <row r="44958" ht="14.25" customHeight="1"/>
    <row r="44959" ht="14.25" customHeight="1"/>
    <row r="44960" ht="14.25" customHeight="1"/>
    <row r="44961" ht="14.25" customHeight="1"/>
    <row r="44962" ht="14.25" customHeight="1"/>
    <row r="44963" ht="14.25" customHeight="1"/>
    <row r="44964" ht="14.25" customHeight="1"/>
    <row r="44965" ht="14.25" customHeight="1"/>
    <row r="44966" ht="14.25" customHeight="1"/>
    <row r="44967" ht="14.25" customHeight="1"/>
    <row r="44968" ht="14.25" customHeight="1"/>
    <row r="44969" ht="14.25" customHeight="1"/>
    <row r="44970" ht="14.25" customHeight="1"/>
    <row r="44971" ht="14.25" customHeight="1"/>
    <row r="44972" ht="14.25" customHeight="1"/>
    <row r="44973" ht="14.25" customHeight="1"/>
    <row r="44974" ht="14.25" customHeight="1"/>
    <row r="44975" ht="14.25" customHeight="1"/>
    <row r="44976" ht="14.25" customHeight="1"/>
    <row r="44977" ht="14.25" customHeight="1"/>
    <row r="44978" ht="14.25" customHeight="1"/>
    <row r="44979" ht="14.25" customHeight="1"/>
    <row r="44980" ht="14.25" customHeight="1"/>
    <row r="44981" ht="14.25" customHeight="1"/>
    <row r="44982" ht="14.25" customHeight="1"/>
    <row r="44983" ht="14.25" customHeight="1"/>
    <row r="44984" ht="14.25" customHeight="1"/>
    <row r="44985" ht="14.25" customHeight="1"/>
    <row r="44986" ht="14.25" customHeight="1"/>
    <row r="44987" ht="14.25" customHeight="1"/>
    <row r="44988" ht="14.25" customHeight="1"/>
    <row r="44989" ht="14.25" customHeight="1"/>
    <row r="44990" ht="14.25" customHeight="1"/>
    <row r="44991" ht="14.25" customHeight="1"/>
    <row r="44992" ht="14.25" customHeight="1"/>
    <row r="44993" ht="14.25" customHeight="1"/>
    <row r="44994" ht="14.25" customHeight="1"/>
    <row r="44995" ht="14.25" customHeight="1"/>
    <row r="44996" ht="14.25" customHeight="1"/>
    <row r="44997" ht="14.25" customHeight="1"/>
    <row r="44998" ht="14.25" customHeight="1"/>
    <row r="44999" ht="14.25" customHeight="1"/>
    <row r="45000" ht="14.25" customHeight="1"/>
    <row r="45001" ht="14.25" customHeight="1"/>
    <row r="45002" ht="14.25" customHeight="1"/>
    <row r="45003" ht="14.25" customHeight="1"/>
    <row r="45004" ht="14.25" customHeight="1"/>
    <row r="45005" ht="14.25" customHeight="1"/>
    <row r="45006" ht="14.25" customHeight="1"/>
    <row r="45007" ht="14.25" customHeight="1"/>
    <row r="45008" ht="14.25" customHeight="1"/>
    <row r="45009" ht="14.25" customHeight="1"/>
    <row r="45010" ht="14.25" customHeight="1"/>
    <row r="45011" ht="14.25" customHeight="1"/>
    <row r="45012" ht="14.25" customHeight="1"/>
    <row r="45013" ht="14.25" customHeight="1"/>
    <row r="45014" ht="14.25" customHeight="1"/>
    <row r="45015" ht="14.25" customHeight="1"/>
    <row r="45016" ht="14.25" customHeight="1"/>
    <row r="45017" ht="14.25" customHeight="1"/>
    <row r="45018" ht="14.25" customHeight="1"/>
    <row r="45019" ht="14.25" customHeight="1"/>
    <row r="45020" ht="14.25" customHeight="1"/>
    <row r="45021" ht="14.25" customHeight="1"/>
    <row r="45022" ht="14.25" customHeight="1"/>
    <row r="45023" ht="14.25" customHeight="1"/>
    <row r="45024" ht="14.25" customHeight="1"/>
    <row r="45025" ht="14.25" customHeight="1"/>
    <row r="45026" ht="14.25" customHeight="1"/>
    <row r="45027" ht="14.25" customHeight="1"/>
    <row r="45028" ht="14.25" customHeight="1"/>
    <row r="45029" ht="14.25" customHeight="1"/>
    <row r="45030" ht="14.25" customHeight="1"/>
    <row r="45031" ht="14.25" customHeight="1"/>
    <row r="45032" ht="14.25" customHeight="1"/>
    <row r="45033" ht="14.25" customHeight="1"/>
    <row r="45034" ht="14.25" customHeight="1"/>
    <row r="45035" ht="14.25" customHeight="1"/>
    <row r="45036" ht="14.25" customHeight="1"/>
    <row r="45037" ht="14.25" customHeight="1"/>
    <row r="45038" ht="14.25" customHeight="1"/>
    <row r="45039" ht="14.25" customHeight="1"/>
    <row r="45040" ht="14.25" customHeight="1"/>
    <row r="45041" ht="14.25" customHeight="1"/>
    <row r="45042" ht="14.25" customHeight="1"/>
    <row r="45043" ht="14.25" customHeight="1"/>
    <row r="45044" ht="14.25" customHeight="1"/>
    <row r="45045" ht="14.25" customHeight="1"/>
    <row r="45046" ht="14.25" customHeight="1"/>
    <row r="45047" ht="14.25" customHeight="1"/>
    <row r="45048" ht="14.25" customHeight="1"/>
    <row r="45049" ht="14.25" customHeight="1"/>
    <row r="45050" ht="14.25" customHeight="1"/>
    <row r="45051" ht="14.25" customHeight="1"/>
    <row r="45052" ht="14.25" customHeight="1"/>
    <row r="45053" ht="14.25" customHeight="1"/>
    <row r="45054" ht="14.25" customHeight="1"/>
    <row r="45055" ht="14.25" customHeight="1"/>
    <row r="45056" ht="14.25" customHeight="1"/>
    <row r="45057" ht="14.25" customHeight="1"/>
    <row r="45058" ht="14.25" customHeight="1"/>
    <row r="45059" ht="14.25" customHeight="1"/>
    <row r="45060" ht="14.25" customHeight="1"/>
    <row r="45061" ht="14.25" customHeight="1"/>
    <row r="45062" ht="14.25" customHeight="1"/>
    <row r="45063" ht="14.25" customHeight="1"/>
    <row r="45064" ht="14.25" customHeight="1"/>
    <row r="45065" ht="14.25" customHeight="1"/>
    <row r="45066" ht="14.25" customHeight="1"/>
    <row r="45067" ht="14.25" customHeight="1"/>
    <row r="45068" ht="14.25" customHeight="1"/>
    <row r="45069" ht="14.25" customHeight="1"/>
    <row r="45070" ht="14.25" customHeight="1"/>
    <row r="45071" ht="14.25" customHeight="1"/>
    <row r="45072" ht="14.25" customHeight="1"/>
    <row r="45073" ht="14.25" customHeight="1"/>
    <row r="45074" ht="14.25" customHeight="1"/>
    <row r="45075" ht="14.25" customHeight="1"/>
    <row r="45076" ht="14.25" customHeight="1"/>
    <row r="45077" ht="14.25" customHeight="1"/>
    <row r="45078" ht="14.25" customHeight="1"/>
    <row r="45079" ht="14.25" customHeight="1"/>
    <row r="45080" ht="14.25" customHeight="1"/>
    <row r="45081" ht="14.25" customHeight="1"/>
    <row r="45082" ht="14.25" customHeight="1"/>
    <row r="45083" ht="14.25" customHeight="1"/>
    <row r="45084" ht="14.25" customHeight="1"/>
    <row r="45085" ht="14.25" customHeight="1"/>
    <row r="45086" ht="14.25" customHeight="1"/>
    <row r="45087" ht="14.25" customHeight="1"/>
    <row r="45088" ht="14.25" customHeight="1"/>
    <row r="45089" ht="14.25" customHeight="1"/>
    <row r="45090" ht="14.25" customHeight="1"/>
    <row r="45091" ht="14.25" customHeight="1"/>
    <row r="45092" ht="14.25" customHeight="1"/>
    <row r="45093" ht="14.25" customHeight="1"/>
    <row r="45094" ht="14.25" customHeight="1"/>
    <row r="45095" ht="14.25" customHeight="1"/>
    <row r="45096" ht="14.25" customHeight="1"/>
    <row r="45097" ht="14.25" customHeight="1"/>
    <row r="45098" ht="14.25" customHeight="1"/>
    <row r="45099" ht="14.25" customHeight="1"/>
    <row r="45100" ht="14.25" customHeight="1"/>
    <row r="45101" ht="14.25" customHeight="1"/>
    <row r="45102" ht="14.25" customHeight="1"/>
    <row r="45103" ht="14.25" customHeight="1"/>
    <row r="45104" ht="14.25" customHeight="1"/>
    <row r="45105" ht="14.25" customHeight="1"/>
    <row r="45106" ht="14.25" customHeight="1"/>
    <row r="45107" ht="14.25" customHeight="1"/>
    <row r="45108" ht="14.25" customHeight="1"/>
    <row r="45109" ht="14.25" customHeight="1"/>
    <row r="45110" ht="14.25" customHeight="1"/>
    <row r="45111" ht="14.25" customHeight="1"/>
    <row r="45112" ht="14.25" customHeight="1"/>
    <row r="45113" ht="14.25" customHeight="1"/>
    <row r="45114" ht="14.25" customHeight="1"/>
    <row r="45115" ht="14.25" customHeight="1"/>
    <row r="45116" ht="14.25" customHeight="1"/>
    <row r="45117" ht="14.25" customHeight="1"/>
    <row r="45118" ht="14.25" customHeight="1"/>
    <row r="45119" ht="14.25" customHeight="1"/>
    <row r="45120" ht="14.25" customHeight="1"/>
    <row r="45121" ht="14.25" customHeight="1"/>
    <row r="45122" ht="14.25" customHeight="1"/>
    <row r="45123" ht="14.25" customHeight="1"/>
    <row r="45124" ht="14.25" customHeight="1"/>
    <row r="45125" ht="14.25" customHeight="1"/>
    <row r="45126" ht="14.25" customHeight="1"/>
    <row r="45127" ht="14.25" customHeight="1"/>
    <row r="45128" ht="14.25" customHeight="1"/>
    <row r="45129" ht="14.25" customHeight="1"/>
    <row r="45130" ht="14.25" customHeight="1"/>
    <row r="45131" ht="14.25" customHeight="1"/>
    <row r="45132" ht="14.25" customHeight="1"/>
    <row r="45133" ht="14.25" customHeight="1"/>
    <row r="45134" ht="14.25" customHeight="1"/>
    <row r="45135" ht="14.25" customHeight="1"/>
    <row r="45136" ht="14.25" customHeight="1"/>
    <row r="45137" ht="14.25" customHeight="1"/>
    <row r="45138" ht="14.25" customHeight="1"/>
    <row r="45139" ht="14.25" customHeight="1"/>
    <row r="45140" ht="14.25" customHeight="1"/>
    <row r="45141" ht="14.25" customHeight="1"/>
    <row r="45142" ht="14.25" customHeight="1"/>
    <row r="45143" ht="14.25" customHeight="1"/>
    <row r="45144" ht="14.25" customHeight="1"/>
    <row r="45145" ht="14.25" customHeight="1"/>
    <row r="45146" ht="14.25" customHeight="1"/>
    <row r="45147" ht="14.25" customHeight="1"/>
    <row r="45148" ht="14.25" customHeight="1"/>
    <row r="45149" ht="14.25" customHeight="1"/>
    <row r="45150" ht="14.25" customHeight="1"/>
    <row r="45151" ht="14.25" customHeight="1"/>
    <row r="45152" ht="14.25" customHeight="1"/>
    <row r="45153" ht="14.25" customHeight="1"/>
    <row r="45154" ht="14.25" customHeight="1"/>
    <row r="45155" ht="14.25" customHeight="1"/>
    <row r="45156" ht="14.25" customHeight="1"/>
    <row r="45157" ht="14.25" customHeight="1"/>
    <row r="45158" ht="14.25" customHeight="1"/>
    <row r="45159" ht="14.25" customHeight="1"/>
    <row r="45160" ht="14.25" customHeight="1"/>
    <row r="45161" ht="14.25" customHeight="1"/>
    <row r="45162" ht="14.25" customHeight="1"/>
    <row r="45163" ht="14.25" customHeight="1"/>
    <row r="45164" ht="14.25" customHeight="1"/>
    <row r="45165" ht="14.25" customHeight="1"/>
    <row r="45166" ht="14.25" customHeight="1"/>
    <row r="45167" ht="14.25" customHeight="1"/>
    <row r="45168" ht="14.25" customHeight="1"/>
    <row r="45169" ht="14.25" customHeight="1"/>
    <row r="45170" ht="14.25" customHeight="1"/>
    <row r="45171" ht="14.25" customHeight="1"/>
    <row r="45172" ht="14.25" customHeight="1"/>
    <row r="45173" ht="14.25" customHeight="1"/>
    <row r="45174" ht="14.25" customHeight="1"/>
    <row r="45175" ht="14.25" customHeight="1"/>
    <row r="45176" ht="14.25" customHeight="1"/>
    <row r="45177" ht="14.25" customHeight="1"/>
    <row r="45178" ht="14.25" customHeight="1"/>
    <row r="45179" ht="14.25" customHeight="1"/>
    <row r="45180" ht="14.25" customHeight="1"/>
    <row r="45181" ht="14.25" customHeight="1"/>
    <row r="45182" ht="14.25" customHeight="1"/>
    <row r="45183" ht="14.25" customHeight="1"/>
    <row r="45184" ht="14.25" customHeight="1"/>
    <row r="45185" ht="14.25" customHeight="1"/>
    <row r="45186" ht="14.25" customHeight="1"/>
    <row r="45187" ht="14.25" customHeight="1"/>
    <row r="45188" ht="14.25" customHeight="1"/>
    <row r="45189" ht="14.25" customHeight="1"/>
    <row r="45190" ht="14.25" customHeight="1"/>
    <row r="45191" ht="14.25" customHeight="1"/>
    <row r="45192" ht="14.25" customHeight="1"/>
    <row r="45193" ht="14.25" customHeight="1"/>
    <row r="45194" ht="14.25" customHeight="1"/>
    <row r="45195" ht="14.25" customHeight="1"/>
    <row r="45196" ht="14.25" customHeight="1"/>
    <row r="45197" ht="14.25" customHeight="1"/>
    <row r="45198" ht="14.25" customHeight="1"/>
    <row r="45199" ht="14.25" customHeight="1"/>
    <row r="45200" ht="14.25" customHeight="1"/>
    <row r="45201" ht="14.25" customHeight="1"/>
    <row r="45202" ht="14.25" customHeight="1"/>
    <row r="45203" ht="14.25" customHeight="1"/>
    <row r="45204" ht="14.25" customHeight="1"/>
    <row r="45205" ht="14.25" customHeight="1"/>
    <row r="45206" ht="14.25" customHeight="1"/>
    <row r="45207" ht="14.25" customHeight="1"/>
    <row r="45208" ht="14.25" customHeight="1"/>
    <row r="45209" ht="14.25" customHeight="1"/>
    <row r="45210" ht="14.25" customHeight="1"/>
    <row r="45211" ht="14.25" customHeight="1"/>
    <row r="45212" ht="14.25" customHeight="1"/>
    <row r="45213" ht="14.25" customHeight="1"/>
    <row r="45214" ht="14.25" customHeight="1"/>
    <row r="45215" ht="14.25" customHeight="1"/>
    <row r="45216" ht="14.25" customHeight="1"/>
    <row r="45217" ht="14.25" customHeight="1"/>
    <row r="45218" ht="14.25" customHeight="1"/>
    <row r="45219" ht="14.25" customHeight="1"/>
    <row r="45220" ht="14.25" customHeight="1"/>
    <row r="45221" ht="14.25" customHeight="1"/>
    <row r="45222" ht="14.25" customHeight="1"/>
    <row r="45223" ht="14.25" customHeight="1"/>
    <row r="45224" ht="14.25" customHeight="1"/>
    <row r="45225" ht="14.25" customHeight="1"/>
    <row r="45226" ht="14.25" customHeight="1"/>
    <row r="45227" ht="14.25" customHeight="1"/>
    <row r="45228" ht="14.25" customHeight="1"/>
    <row r="45229" ht="14.25" customHeight="1"/>
    <row r="45230" ht="14.25" customHeight="1"/>
    <row r="45231" ht="14.25" customHeight="1"/>
    <row r="45232" ht="14.25" customHeight="1"/>
    <row r="45233" ht="14.25" customHeight="1"/>
    <row r="45234" ht="14.25" customHeight="1"/>
    <row r="45235" ht="14.25" customHeight="1"/>
    <row r="45236" ht="14.25" customHeight="1"/>
    <row r="45237" ht="14.25" customHeight="1"/>
    <row r="45238" ht="14.25" customHeight="1"/>
    <row r="45239" ht="14.25" customHeight="1"/>
    <row r="45240" ht="14.25" customHeight="1"/>
    <row r="45241" ht="14.25" customHeight="1"/>
    <row r="45242" ht="14.25" customHeight="1"/>
    <row r="45243" ht="14.25" customHeight="1"/>
    <row r="45244" ht="14.25" customHeight="1"/>
    <row r="45245" ht="14.25" customHeight="1"/>
    <row r="45246" ht="14.25" customHeight="1"/>
    <row r="45247" ht="14.25" customHeight="1"/>
    <row r="45248" ht="14.25" customHeight="1"/>
    <row r="45249" ht="14.25" customHeight="1"/>
    <row r="45250" ht="14.25" customHeight="1"/>
    <row r="45251" ht="14.25" customHeight="1"/>
    <row r="45252" ht="14.25" customHeight="1"/>
    <row r="45253" ht="14.25" customHeight="1"/>
    <row r="45254" ht="14.25" customHeight="1"/>
    <row r="45255" ht="14.25" customHeight="1"/>
    <row r="45256" ht="14.25" customHeight="1"/>
    <row r="45257" ht="14.25" customHeight="1"/>
    <row r="45258" ht="14.25" customHeight="1"/>
    <row r="45259" ht="14.25" customHeight="1"/>
    <row r="45260" ht="14.25" customHeight="1"/>
    <row r="45261" ht="14.25" customHeight="1"/>
    <row r="45262" ht="14.25" customHeight="1"/>
    <row r="45263" ht="14.25" customHeight="1"/>
    <row r="45264" ht="14.25" customHeight="1"/>
    <row r="45265" ht="14.25" customHeight="1"/>
    <row r="45266" ht="14.25" customHeight="1"/>
    <row r="45267" ht="14.25" customHeight="1"/>
    <row r="45268" ht="14.25" customHeight="1"/>
    <row r="45269" ht="14.25" customHeight="1"/>
    <row r="45270" ht="14.25" customHeight="1"/>
    <row r="45271" ht="14.25" customHeight="1"/>
    <row r="45272" ht="14.25" customHeight="1"/>
    <row r="45273" ht="14.25" customHeight="1"/>
    <row r="45274" ht="14.25" customHeight="1"/>
    <row r="45275" ht="14.25" customHeight="1"/>
    <row r="45276" ht="14.25" customHeight="1"/>
    <row r="45277" ht="14.25" customHeight="1"/>
    <row r="45278" ht="14.25" customHeight="1"/>
    <row r="45279" ht="14.25" customHeight="1"/>
    <row r="45280" ht="14.25" customHeight="1"/>
    <row r="45281" ht="14.25" customHeight="1"/>
    <row r="45282" ht="14.25" customHeight="1"/>
    <row r="45283" ht="14.25" customHeight="1"/>
    <row r="45284" ht="14.25" customHeight="1"/>
    <row r="45285" ht="14.25" customHeight="1"/>
    <row r="45286" ht="14.25" customHeight="1"/>
    <row r="45287" ht="14.25" customHeight="1"/>
    <row r="45288" ht="14.25" customHeight="1"/>
    <row r="45289" ht="14.25" customHeight="1"/>
    <row r="45290" ht="14.25" customHeight="1"/>
    <row r="45291" ht="14.25" customHeight="1"/>
    <row r="45292" ht="14.25" customHeight="1"/>
    <row r="45293" ht="14.25" customHeight="1"/>
    <row r="45294" ht="14.25" customHeight="1"/>
    <row r="45295" ht="14.25" customHeight="1"/>
    <row r="45296" ht="14.25" customHeight="1"/>
    <row r="45297" ht="14.25" customHeight="1"/>
    <row r="45298" ht="14.25" customHeight="1"/>
    <row r="45299" ht="14.25" customHeight="1"/>
    <row r="45300" ht="14.25" customHeight="1"/>
    <row r="45301" ht="14.25" customHeight="1"/>
    <row r="45302" ht="14.25" customHeight="1"/>
    <row r="45303" ht="14.25" customHeight="1"/>
    <row r="45304" ht="14.25" customHeight="1"/>
    <row r="45305" ht="14.25" customHeight="1"/>
    <row r="45306" ht="14.25" customHeight="1"/>
    <row r="45307" ht="14.25" customHeight="1"/>
    <row r="45308" ht="14.25" customHeight="1"/>
    <row r="45309" ht="14.25" customHeight="1"/>
    <row r="45310" ht="14.25" customHeight="1"/>
    <row r="45311" ht="14.25" customHeight="1"/>
    <row r="45312" ht="14.25" customHeight="1"/>
    <row r="45313" ht="14.25" customHeight="1"/>
    <row r="45314" ht="14.25" customHeight="1"/>
    <row r="45315" ht="14.25" customHeight="1"/>
    <row r="45316" ht="14.25" customHeight="1"/>
    <row r="45317" ht="14.25" customHeight="1"/>
    <row r="45318" ht="14.25" customHeight="1"/>
    <row r="45319" ht="14.25" customHeight="1"/>
    <row r="45320" ht="14.25" customHeight="1"/>
    <row r="45321" ht="14.25" customHeight="1"/>
    <row r="45322" ht="14.25" customHeight="1"/>
    <row r="45323" ht="14.25" customHeight="1"/>
    <row r="45324" ht="14.25" customHeight="1"/>
    <row r="45325" ht="14.25" customHeight="1"/>
    <row r="45326" ht="14.25" customHeight="1"/>
    <row r="45327" ht="14.25" customHeight="1"/>
    <row r="45328" ht="14.25" customHeight="1"/>
    <row r="45329" ht="14.25" customHeight="1"/>
    <row r="45330" ht="14.25" customHeight="1"/>
    <row r="45331" ht="14.25" customHeight="1"/>
    <row r="45332" ht="14.25" customHeight="1"/>
    <row r="45333" ht="14.25" customHeight="1"/>
    <row r="45334" ht="14.25" customHeight="1"/>
    <row r="45335" ht="14.25" customHeight="1"/>
    <row r="45336" ht="14.25" customHeight="1"/>
    <row r="45337" ht="14.25" customHeight="1"/>
    <row r="45338" ht="14.25" customHeight="1"/>
    <row r="45339" ht="14.25" customHeight="1"/>
    <row r="45340" ht="14.25" customHeight="1"/>
    <row r="45341" ht="14.25" customHeight="1"/>
    <row r="45342" ht="14.25" customHeight="1"/>
    <row r="45343" ht="14.25" customHeight="1"/>
    <row r="45344" ht="14.25" customHeight="1"/>
    <row r="45345" ht="14.25" customHeight="1"/>
    <row r="45346" ht="14.25" customHeight="1"/>
    <row r="45347" ht="14.25" customHeight="1"/>
    <row r="45348" ht="14.25" customHeight="1"/>
    <row r="45349" ht="14.25" customHeight="1"/>
    <row r="45350" ht="14.25" customHeight="1"/>
    <row r="45351" ht="14.25" customHeight="1"/>
    <row r="45352" ht="14.25" customHeight="1"/>
    <row r="45353" ht="14.25" customHeight="1"/>
    <row r="45354" ht="14.25" customHeight="1"/>
    <row r="45355" ht="14.25" customHeight="1"/>
    <row r="45356" ht="14.25" customHeight="1"/>
    <row r="45357" ht="14.25" customHeight="1"/>
    <row r="45358" ht="14.25" customHeight="1"/>
    <row r="45359" ht="14.25" customHeight="1"/>
    <row r="45360" ht="14.25" customHeight="1"/>
    <row r="45361" ht="14.25" customHeight="1"/>
    <row r="45362" ht="14.25" customHeight="1"/>
    <row r="45363" ht="14.25" customHeight="1"/>
    <row r="45364" ht="14.25" customHeight="1"/>
    <row r="45365" ht="14.25" customHeight="1"/>
    <row r="45366" ht="14.25" customHeight="1"/>
    <row r="45367" ht="14.25" customHeight="1"/>
    <row r="45368" ht="14.25" customHeight="1"/>
    <row r="45369" ht="14.25" customHeight="1"/>
    <row r="45370" ht="14.25" customHeight="1"/>
    <row r="45371" ht="14.25" customHeight="1"/>
    <row r="45372" ht="14.25" customHeight="1"/>
    <row r="45373" ht="14.25" customHeight="1"/>
    <row r="45374" ht="14.25" customHeight="1"/>
    <row r="45375" ht="14.25" customHeight="1"/>
    <row r="45376" ht="14.25" customHeight="1"/>
    <row r="45377" ht="14.25" customHeight="1"/>
    <row r="45378" ht="14.25" customHeight="1"/>
    <row r="45379" ht="14.25" customHeight="1"/>
    <row r="45380" ht="14.25" customHeight="1"/>
    <row r="45381" ht="14.25" customHeight="1"/>
    <row r="45382" ht="14.25" customHeight="1"/>
    <row r="45383" ht="14.25" customHeight="1"/>
    <row r="45384" ht="14.25" customHeight="1"/>
    <row r="45385" ht="14.25" customHeight="1"/>
    <row r="45386" ht="14.25" customHeight="1"/>
    <row r="45387" ht="14.25" customHeight="1"/>
    <row r="45388" ht="14.25" customHeight="1"/>
    <row r="45389" ht="14.25" customHeight="1"/>
    <row r="45390" ht="14.25" customHeight="1"/>
    <row r="45391" ht="14.25" customHeight="1"/>
    <row r="45392" ht="14.25" customHeight="1"/>
    <row r="45393" ht="14.25" customHeight="1"/>
    <row r="45394" ht="14.25" customHeight="1"/>
    <row r="45395" ht="14.25" customHeight="1"/>
    <row r="45396" ht="14.25" customHeight="1"/>
    <row r="45397" ht="14.25" customHeight="1"/>
    <row r="45398" ht="14.25" customHeight="1"/>
    <row r="45399" ht="14.25" customHeight="1"/>
    <row r="45400" ht="14.25" customHeight="1"/>
    <row r="45401" ht="14.25" customHeight="1"/>
    <row r="45402" ht="14.25" customHeight="1"/>
    <row r="45403" ht="14.25" customHeight="1"/>
    <row r="45404" ht="14.25" customHeight="1"/>
    <row r="45405" ht="14.25" customHeight="1"/>
    <row r="45406" ht="14.25" customHeight="1"/>
    <row r="45407" ht="14.25" customHeight="1"/>
    <row r="45408" ht="14.25" customHeight="1"/>
    <row r="45409" ht="14.25" customHeight="1"/>
    <row r="45410" ht="14.25" customHeight="1"/>
    <row r="45411" ht="14.25" customHeight="1"/>
    <row r="45412" ht="14.25" customHeight="1"/>
    <row r="45413" ht="14.25" customHeight="1"/>
    <row r="45414" ht="14.25" customHeight="1"/>
    <row r="45415" ht="14.25" customHeight="1"/>
    <row r="45416" ht="14.25" customHeight="1"/>
    <row r="45417" ht="14.25" customHeight="1"/>
    <row r="45418" ht="14.25" customHeight="1"/>
    <row r="45419" ht="14.25" customHeight="1"/>
    <row r="45420" ht="14.25" customHeight="1"/>
    <row r="45421" ht="14.25" customHeight="1"/>
    <row r="45422" ht="14.25" customHeight="1"/>
    <row r="45423" ht="14.25" customHeight="1"/>
    <row r="45424" ht="14.25" customHeight="1"/>
    <row r="45425" ht="14.25" customHeight="1"/>
    <row r="45426" ht="14.25" customHeight="1"/>
    <row r="45427" ht="14.25" customHeight="1"/>
    <row r="45428" ht="14.25" customHeight="1"/>
    <row r="45429" ht="14.25" customHeight="1"/>
    <row r="45430" ht="14.25" customHeight="1"/>
    <row r="45431" ht="14.25" customHeight="1"/>
    <row r="45432" ht="14.25" customHeight="1"/>
    <row r="45433" ht="14.25" customHeight="1"/>
    <row r="45434" ht="14.25" customHeight="1"/>
    <row r="45435" ht="14.25" customHeight="1"/>
    <row r="45436" ht="14.25" customHeight="1"/>
    <row r="45437" ht="14.25" customHeight="1"/>
    <row r="45438" ht="14.25" customHeight="1"/>
    <row r="45439" ht="14.25" customHeight="1"/>
    <row r="45440" ht="14.25" customHeight="1"/>
    <row r="45441" ht="14.25" customHeight="1"/>
    <row r="45442" ht="14.25" customHeight="1"/>
    <row r="45443" ht="14.25" customHeight="1"/>
    <row r="45444" ht="14.25" customHeight="1"/>
    <row r="45445" ht="14.25" customHeight="1"/>
    <row r="45446" ht="14.25" customHeight="1"/>
    <row r="45447" ht="14.25" customHeight="1"/>
    <row r="45448" ht="14.25" customHeight="1"/>
    <row r="45449" ht="14.25" customHeight="1"/>
    <row r="45450" ht="14.25" customHeight="1"/>
    <row r="45451" ht="14.25" customHeight="1"/>
    <row r="45452" ht="14.25" customHeight="1"/>
    <row r="45453" ht="14.25" customHeight="1"/>
    <row r="45454" ht="14.25" customHeight="1"/>
    <row r="45455" ht="14.25" customHeight="1"/>
    <row r="45456" ht="14.25" customHeight="1"/>
    <row r="45457" ht="14.25" customHeight="1"/>
    <row r="45458" ht="14.25" customHeight="1"/>
    <row r="45459" ht="14.25" customHeight="1"/>
    <row r="45460" ht="14.25" customHeight="1"/>
    <row r="45461" ht="14.25" customHeight="1"/>
    <row r="45462" ht="14.25" customHeight="1"/>
    <row r="45463" ht="14.25" customHeight="1"/>
    <row r="45464" ht="14.25" customHeight="1"/>
    <row r="45465" ht="14.25" customHeight="1"/>
    <row r="45466" ht="14.25" customHeight="1"/>
    <row r="45467" ht="14.25" customHeight="1"/>
    <row r="45468" ht="14.25" customHeight="1"/>
    <row r="45469" ht="14.25" customHeight="1"/>
    <row r="45470" ht="14.25" customHeight="1"/>
    <row r="45471" ht="14.25" customHeight="1"/>
    <row r="45472" ht="14.25" customHeight="1"/>
    <row r="45473" ht="14.25" customHeight="1"/>
    <row r="45474" ht="14.25" customHeight="1"/>
    <row r="45475" ht="14.25" customHeight="1"/>
    <row r="45476" ht="14.25" customHeight="1"/>
    <row r="45477" ht="14.25" customHeight="1"/>
    <row r="45478" ht="14.25" customHeight="1"/>
    <row r="45479" ht="14.25" customHeight="1"/>
    <row r="45480" ht="14.25" customHeight="1"/>
    <row r="45481" ht="14.25" customHeight="1"/>
    <row r="45482" ht="14.25" customHeight="1"/>
    <row r="45483" ht="14.25" customHeight="1"/>
    <row r="45484" ht="14.25" customHeight="1"/>
    <row r="45485" ht="14.25" customHeight="1"/>
    <row r="45486" ht="14.25" customHeight="1"/>
    <row r="45487" ht="14.25" customHeight="1"/>
    <row r="45488" ht="14.25" customHeight="1"/>
    <row r="45489" ht="14.25" customHeight="1"/>
    <row r="45490" ht="14.25" customHeight="1"/>
    <row r="45491" ht="14.25" customHeight="1"/>
    <row r="45492" ht="14.25" customHeight="1"/>
    <row r="45493" ht="14.25" customHeight="1"/>
    <row r="45494" ht="14.25" customHeight="1"/>
    <row r="45495" ht="14.25" customHeight="1"/>
    <row r="45496" ht="14.25" customHeight="1"/>
    <row r="45497" ht="14.25" customHeight="1"/>
    <row r="45498" ht="14.25" customHeight="1"/>
    <row r="45499" ht="14.25" customHeight="1"/>
    <row r="45500" ht="14.25" customHeight="1"/>
    <row r="45501" ht="14.25" customHeight="1"/>
    <row r="45502" ht="14.25" customHeight="1"/>
    <row r="45503" ht="14.25" customHeight="1"/>
    <row r="45504" ht="14.25" customHeight="1"/>
    <row r="45505" ht="14.25" customHeight="1"/>
    <row r="45506" ht="14.25" customHeight="1"/>
    <row r="45507" ht="14.25" customHeight="1"/>
    <row r="45508" ht="14.25" customHeight="1"/>
    <row r="45509" ht="14.25" customHeight="1"/>
    <row r="45510" ht="14.25" customHeight="1"/>
    <row r="45511" ht="14.25" customHeight="1"/>
    <row r="45512" ht="14.25" customHeight="1"/>
    <row r="45513" ht="14.25" customHeight="1"/>
    <row r="45514" ht="14.25" customHeight="1"/>
    <row r="45515" ht="14.25" customHeight="1"/>
    <row r="45516" ht="14.25" customHeight="1"/>
    <row r="45517" ht="14.25" customHeight="1"/>
    <row r="45518" ht="14.25" customHeight="1"/>
    <row r="45519" ht="14.25" customHeight="1"/>
    <row r="45520" ht="14.25" customHeight="1"/>
    <row r="45521" ht="14.25" customHeight="1"/>
    <row r="45522" ht="14.25" customHeight="1"/>
    <row r="45523" ht="14.25" customHeight="1"/>
    <row r="45524" ht="14.25" customHeight="1"/>
    <row r="45525" ht="14.25" customHeight="1"/>
    <row r="45526" ht="14.25" customHeight="1"/>
    <row r="45527" ht="14.25" customHeight="1"/>
    <row r="45528" ht="14.25" customHeight="1"/>
    <row r="45529" ht="14.25" customHeight="1"/>
    <row r="45530" ht="14.25" customHeight="1"/>
    <row r="45531" ht="14.25" customHeight="1"/>
    <row r="45532" ht="14.25" customHeight="1"/>
    <row r="45533" ht="14.25" customHeight="1"/>
    <row r="45534" ht="14.25" customHeight="1"/>
    <row r="45535" ht="14.25" customHeight="1"/>
    <row r="45536" ht="14.25" customHeight="1"/>
    <row r="45537" ht="14.25" customHeight="1"/>
    <row r="45538" ht="14.25" customHeight="1"/>
    <row r="45539" ht="14.25" customHeight="1"/>
    <row r="45540" ht="14.25" customHeight="1"/>
    <row r="45541" ht="14.25" customHeight="1"/>
    <row r="45542" ht="14.25" customHeight="1"/>
    <row r="45543" ht="14.25" customHeight="1"/>
    <row r="45544" ht="14.25" customHeight="1"/>
    <row r="45545" ht="14.25" customHeight="1"/>
    <row r="45546" ht="14.25" customHeight="1"/>
    <row r="45547" ht="14.25" customHeight="1"/>
    <row r="45548" ht="14.25" customHeight="1"/>
    <row r="45549" ht="14.25" customHeight="1"/>
    <row r="45550" ht="14.25" customHeight="1"/>
    <row r="45551" ht="14.25" customHeight="1"/>
    <row r="45552" ht="14.25" customHeight="1"/>
    <row r="45553" ht="14.25" customHeight="1"/>
    <row r="45554" ht="14.25" customHeight="1"/>
    <row r="45555" ht="14.25" customHeight="1"/>
    <row r="45556" ht="14.25" customHeight="1"/>
    <row r="45557" ht="14.25" customHeight="1"/>
    <row r="45558" ht="14.25" customHeight="1"/>
    <row r="45559" ht="14.25" customHeight="1"/>
    <row r="45560" ht="14.25" customHeight="1"/>
    <row r="45561" ht="14.25" customHeight="1"/>
    <row r="45562" ht="14.25" customHeight="1"/>
    <row r="45563" ht="14.25" customHeight="1"/>
    <row r="45564" ht="14.25" customHeight="1"/>
    <row r="45565" ht="14.25" customHeight="1"/>
    <row r="45566" ht="14.25" customHeight="1"/>
    <row r="45567" ht="14.25" customHeight="1"/>
    <row r="45568" ht="14.25" customHeight="1"/>
    <row r="45569" ht="14.25" customHeight="1"/>
    <row r="45570" ht="14.25" customHeight="1"/>
    <row r="45571" ht="14.25" customHeight="1"/>
    <row r="45572" ht="14.25" customHeight="1"/>
    <row r="45573" ht="14.25" customHeight="1"/>
    <row r="45574" ht="14.25" customHeight="1"/>
    <row r="45575" ht="14.25" customHeight="1"/>
    <row r="45576" ht="14.25" customHeight="1"/>
    <row r="45577" ht="14.25" customHeight="1"/>
    <row r="45578" ht="14.25" customHeight="1"/>
    <row r="45579" ht="14.25" customHeight="1"/>
    <row r="45580" ht="14.25" customHeight="1"/>
    <row r="45581" ht="14.25" customHeight="1"/>
    <row r="45582" ht="14.25" customHeight="1"/>
    <row r="45583" ht="14.25" customHeight="1"/>
    <row r="45584" ht="14.25" customHeight="1"/>
    <row r="45585" ht="14.25" customHeight="1"/>
    <row r="45586" ht="14.25" customHeight="1"/>
    <row r="45587" ht="14.25" customHeight="1"/>
    <row r="45588" ht="14.25" customHeight="1"/>
    <row r="45589" ht="14.25" customHeight="1"/>
    <row r="45590" ht="14.25" customHeight="1"/>
    <row r="45591" ht="14.25" customHeight="1"/>
    <row r="45592" ht="14.25" customHeight="1"/>
    <row r="45593" ht="14.25" customHeight="1"/>
    <row r="45594" ht="14.25" customHeight="1"/>
    <row r="45595" ht="14.25" customHeight="1"/>
    <row r="45596" ht="14.25" customHeight="1"/>
    <row r="45597" ht="14.25" customHeight="1"/>
    <row r="45598" ht="14.25" customHeight="1"/>
    <row r="45599" ht="14.25" customHeight="1"/>
    <row r="45600" ht="14.25" customHeight="1"/>
    <row r="45601" ht="14.25" customHeight="1"/>
    <row r="45602" ht="14.25" customHeight="1"/>
    <row r="45603" ht="14.25" customHeight="1"/>
    <row r="45604" ht="14.25" customHeight="1"/>
    <row r="45605" ht="14.25" customHeight="1"/>
    <row r="45606" ht="14.25" customHeight="1"/>
    <row r="45607" ht="14.25" customHeight="1"/>
    <row r="45608" ht="14.25" customHeight="1"/>
    <row r="45609" ht="14.25" customHeight="1"/>
    <row r="45610" ht="14.25" customHeight="1"/>
    <row r="45611" ht="14.25" customHeight="1"/>
    <row r="45612" ht="14.25" customHeight="1"/>
    <row r="45613" ht="14.25" customHeight="1"/>
    <row r="45614" ht="14.25" customHeight="1"/>
    <row r="45615" ht="14.25" customHeight="1"/>
    <row r="45616" ht="14.25" customHeight="1"/>
    <row r="45617" ht="14.25" customHeight="1"/>
    <row r="45618" ht="14.25" customHeight="1"/>
    <row r="45619" ht="14.25" customHeight="1"/>
    <row r="45620" ht="14.25" customHeight="1"/>
    <row r="45621" ht="14.25" customHeight="1"/>
    <row r="45622" ht="14.25" customHeight="1"/>
    <row r="45623" ht="14.25" customHeight="1"/>
    <row r="45624" ht="14.25" customHeight="1"/>
    <row r="45625" ht="14.25" customHeight="1"/>
    <row r="45626" ht="14.25" customHeight="1"/>
    <row r="45627" ht="14.25" customHeight="1"/>
    <row r="45628" ht="14.25" customHeight="1"/>
    <row r="45629" ht="14.25" customHeight="1"/>
    <row r="45630" ht="14.25" customHeight="1"/>
    <row r="45631" ht="14.25" customHeight="1"/>
    <row r="45632" ht="14.25" customHeight="1"/>
    <row r="45633" ht="14.25" customHeight="1"/>
    <row r="45634" ht="14.25" customHeight="1"/>
    <row r="45635" ht="14.25" customHeight="1"/>
    <row r="45636" ht="14.25" customHeight="1"/>
    <row r="45637" ht="14.25" customHeight="1"/>
    <row r="45638" ht="14.25" customHeight="1"/>
    <row r="45639" ht="14.25" customHeight="1"/>
    <row r="45640" ht="14.25" customHeight="1"/>
    <row r="45641" ht="14.25" customHeight="1"/>
    <row r="45642" ht="14.25" customHeight="1"/>
    <row r="45643" ht="14.25" customHeight="1"/>
    <row r="45644" ht="14.25" customHeight="1"/>
    <row r="45645" ht="14.25" customHeight="1"/>
    <row r="45646" ht="14.25" customHeight="1"/>
    <row r="45647" ht="14.25" customHeight="1"/>
    <row r="45648" ht="14.25" customHeight="1"/>
    <row r="45649" ht="14.25" customHeight="1"/>
    <row r="45650" ht="14.25" customHeight="1"/>
    <row r="45651" ht="14.25" customHeight="1"/>
    <row r="45652" ht="14.25" customHeight="1"/>
    <row r="45653" ht="14.25" customHeight="1"/>
    <row r="45654" ht="14.25" customHeight="1"/>
    <row r="45655" ht="14.25" customHeight="1"/>
    <row r="45656" ht="14.25" customHeight="1"/>
    <row r="45657" ht="14.25" customHeight="1"/>
    <row r="45658" ht="14.25" customHeight="1"/>
    <row r="45659" ht="14.25" customHeight="1"/>
    <row r="45660" ht="14.25" customHeight="1"/>
    <row r="45661" ht="14.25" customHeight="1"/>
    <row r="45662" ht="14.25" customHeight="1"/>
    <row r="45663" ht="14.25" customHeight="1"/>
    <row r="45664" ht="14.25" customHeight="1"/>
    <row r="45665" ht="14.25" customHeight="1"/>
    <row r="45666" ht="14.25" customHeight="1"/>
    <row r="45667" ht="14.25" customHeight="1"/>
    <row r="45668" ht="14.25" customHeight="1"/>
    <row r="45669" ht="14.25" customHeight="1"/>
    <row r="45670" ht="14.25" customHeight="1"/>
    <row r="45671" ht="14.25" customHeight="1"/>
    <row r="45672" ht="14.25" customHeight="1"/>
    <row r="45673" ht="14.25" customHeight="1"/>
    <row r="45674" ht="14.25" customHeight="1"/>
    <row r="45675" ht="14.25" customHeight="1"/>
    <row r="45676" ht="14.25" customHeight="1"/>
    <row r="45677" ht="14.25" customHeight="1"/>
    <row r="45678" ht="14.25" customHeight="1"/>
    <row r="45679" ht="14.25" customHeight="1"/>
    <row r="45680" ht="14.25" customHeight="1"/>
    <row r="45681" ht="14.25" customHeight="1"/>
    <row r="45682" ht="14.25" customHeight="1"/>
    <row r="45683" ht="14.25" customHeight="1"/>
    <row r="45684" ht="14.25" customHeight="1"/>
    <row r="45685" ht="14.25" customHeight="1"/>
    <row r="45686" ht="14.25" customHeight="1"/>
    <row r="45687" ht="14.25" customHeight="1"/>
    <row r="45688" ht="14.25" customHeight="1"/>
    <row r="45689" ht="14.25" customHeight="1"/>
    <row r="45690" ht="14.25" customHeight="1"/>
    <row r="45691" ht="14.25" customHeight="1"/>
    <row r="45692" ht="14.25" customHeight="1"/>
    <row r="45693" ht="14.25" customHeight="1"/>
    <row r="45694" ht="14.25" customHeight="1"/>
    <row r="45695" ht="14.25" customHeight="1"/>
    <row r="45696" ht="14.25" customHeight="1"/>
    <row r="45697" ht="14.25" customHeight="1"/>
    <row r="45698" ht="14.25" customHeight="1"/>
    <row r="45699" ht="14.25" customHeight="1"/>
    <row r="45700" ht="14.25" customHeight="1"/>
    <row r="45701" ht="14.25" customHeight="1"/>
    <row r="45702" ht="14.25" customHeight="1"/>
    <row r="45703" ht="14.25" customHeight="1"/>
    <row r="45704" ht="14.25" customHeight="1"/>
    <row r="45705" ht="14.25" customHeight="1"/>
    <row r="45706" ht="14.25" customHeight="1"/>
    <row r="45707" ht="14.25" customHeight="1"/>
    <row r="45708" ht="14.25" customHeight="1"/>
    <row r="45709" ht="14.25" customHeight="1"/>
    <row r="45710" ht="14.25" customHeight="1"/>
    <row r="45711" ht="14.25" customHeight="1"/>
    <row r="45712" ht="14.25" customHeight="1"/>
    <row r="45713" ht="14.25" customHeight="1"/>
    <row r="45714" ht="14.25" customHeight="1"/>
    <row r="45715" ht="14.25" customHeight="1"/>
    <row r="45716" ht="14.25" customHeight="1"/>
    <row r="45717" ht="14.25" customHeight="1"/>
    <row r="45718" ht="14.25" customHeight="1"/>
    <row r="45719" ht="14.25" customHeight="1"/>
    <row r="45720" ht="14.25" customHeight="1"/>
    <row r="45721" ht="14.25" customHeight="1"/>
    <row r="45722" ht="14.25" customHeight="1"/>
    <row r="45723" ht="14.25" customHeight="1"/>
    <row r="45724" ht="14.25" customHeight="1"/>
    <row r="45725" ht="14.25" customHeight="1"/>
    <row r="45726" ht="14.25" customHeight="1"/>
    <row r="45727" ht="14.25" customHeight="1"/>
    <row r="45728" ht="14.25" customHeight="1"/>
    <row r="45729" ht="14.25" customHeight="1"/>
    <row r="45730" ht="14.25" customHeight="1"/>
    <row r="45731" ht="14.25" customHeight="1"/>
    <row r="45732" ht="14.25" customHeight="1"/>
    <row r="45733" ht="14.25" customHeight="1"/>
    <row r="45734" ht="14.25" customHeight="1"/>
    <row r="45735" ht="14.25" customHeight="1"/>
    <row r="45736" ht="14.25" customHeight="1"/>
    <row r="45737" ht="14.25" customHeight="1"/>
    <row r="45738" ht="14.25" customHeight="1"/>
    <row r="45739" ht="14.25" customHeight="1"/>
    <row r="45740" ht="14.25" customHeight="1"/>
    <row r="45741" ht="14.25" customHeight="1"/>
    <row r="45742" ht="14.25" customHeight="1"/>
    <row r="45743" ht="14.25" customHeight="1"/>
    <row r="45744" ht="14.25" customHeight="1"/>
    <row r="45745" ht="14.25" customHeight="1"/>
    <row r="45746" ht="14.25" customHeight="1"/>
    <row r="45747" ht="14.25" customHeight="1"/>
    <row r="45748" ht="14.25" customHeight="1"/>
    <row r="45749" ht="14.25" customHeight="1"/>
    <row r="45750" ht="14.25" customHeight="1"/>
    <row r="45751" ht="14.25" customHeight="1"/>
    <row r="45752" ht="14.25" customHeight="1"/>
    <row r="45753" ht="14.25" customHeight="1"/>
    <row r="45754" ht="14.25" customHeight="1"/>
    <row r="45755" ht="14.25" customHeight="1"/>
    <row r="45756" ht="14.25" customHeight="1"/>
    <row r="45757" ht="14.25" customHeight="1"/>
    <row r="45758" ht="14.25" customHeight="1"/>
    <row r="45759" ht="14.25" customHeight="1"/>
    <row r="45760" ht="14.25" customHeight="1"/>
    <row r="45761" ht="14.25" customHeight="1"/>
    <row r="45762" ht="14.25" customHeight="1"/>
    <row r="45763" ht="14.25" customHeight="1"/>
    <row r="45764" ht="14.25" customHeight="1"/>
    <row r="45765" ht="14.25" customHeight="1"/>
    <row r="45766" ht="14.25" customHeight="1"/>
    <row r="45767" ht="14.25" customHeight="1"/>
    <row r="45768" ht="14.25" customHeight="1"/>
    <row r="45769" ht="14.25" customHeight="1"/>
    <row r="45770" ht="14.25" customHeight="1"/>
    <row r="45771" ht="14.25" customHeight="1"/>
    <row r="45772" ht="14.25" customHeight="1"/>
    <row r="45773" ht="14.25" customHeight="1"/>
    <row r="45774" ht="14.25" customHeight="1"/>
    <row r="45775" ht="14.25" customHeight="1"/>
    <row r="45776" ht="14.25" customHeight="1"/>
    <row r="45777" ht="14.25" customHeight="1"/>
    <row r="45778" ht="14.25" customHeight="1"/>
    <row r="45779" ht="14.25" customHeight="1"/>
    <row r="45780" ht="14.25" customHeight="1"/>
    <row r="45781" ht="14.25" customHeight="1"/>
    <row r="45782" ht="14.25" customHeight="1"/>
    <row r="45783" ht="14.25" customHeight="1"/>
    <row r="45784" ht="14.25" customHeight="1"/>
    <row r="45785" ht="14.25" customHeight="1"/>
    <row r="45786" ht="14.25" customHeight="1"/>
    <row r="45787" ht="14.25" customHeight="1"/>
    <row r="45788" ht="14.25" customHeight="1"/>
    <row r="45789" ht="14.25" customHeight="1"/>
    <row r="45790" ht="14.25" customHeight="1"/>
    <row r="45791" ht="14.25" customHeight="1"/>
    <row r="45792" ht="14.25" customHeight="1"/>
    <row r="45793" ht="14.25" customHeight="1"/>
    <row r="45794" ht="14.25" customHeight="1"/>
    <row r="45795" ht="14.25" customHeight="1"/>
    <row r="45796" ht="14.25" customHeight="1"/>
    <row r="45797" ht="14.25" customHeight="1"/>
    <row r="45798" ht="14.25" customHeight="1"/>
    <row r="45799" ht="14.25" customHeight="1"/>
    <row r="45800" ht="14.25" customHeight="1"/>
    <row r="45801" ht="14.25" customHeight="1"/>
    <row r="45802" ht="14.25" customHeight="1"/>
    <row r="45803" ht="14.25" customHeight="1"/>
    <row r="45804" ht="14.25" customHeight="1"/>
    <row r="45805" ht="14.25" customHeight="1"/>
    <row r="45806" ht="14.25" customHeight="1"/>
    <row r="45807" ht="14.25" customHeight="1"/>
    <row r="45808" ht="14.25" customHeight="1"/>
    <row r="45809" ht="14.25" customHeight="1"/>
    <row r="45810" ht="14.25" customHeight="1"/>
    <row r="45811" ht="14.25" customHeight="1"/>
    <row r="45812" ht="14.25" customHeight="1"/>
    <row r="45813" ht="14.25" customHeight="1"/>
    <row r="45814" ht="14.25" customHeight="1"/>
    <row r="45815" ht="14.25" customHeight="1"/>
    <row r="45816" ht="14.25" customHeight="1"/>
    <row r="45817" ht="14.25" customHeight="1"/>
    <row r="45818" ht="14.25" customHeight="1"/>
    <row r="45819" ht="14.25" customHeight="1"/>
    <row r="45820" ht="14.25" customHeight="1"/>
    <row r="45821" ht="14.25" customHeight="1"/>
    <row r="45822" ht="14.25" customHeight="1"/>
    <row r="45823" ht="14.25" customHeight="1"/>
    <row r="45824" ht="14.25" customHeight="1"/>
    <row r="45825" ht="14.25" customHeight="1"/>
    <row r="45826" ht="14.25" customHeight="1"/>
    <row r="45827" ht="14.25" customHeight="1"/>
    <row r="45828" ht="14.25" customHeight="1"/>
    <row r="45829" ht="14.25" customHeight="1"/>
    <row r="45830" ht="14.25" customHeight="1"/>
    <row r="45831" ht="14.25" customHeight="1"/>
    <row r="45832" ht="14.25" customHeight="1"/>
    <row r="45833" ht="14.25" customHeight="1"/>
    <row r="45834" ht="14.25" customHeight="1"/>
    <row r="45835" ht="14.25" customHeight="1"/>
    <row r="45836" ht="14.25" customHeight="1"/>
    <row r="45837" ht="14.25" customHeight="1"/>
    <row r="45838" ht="14.25" customHeight="1"/>
    <row r="45839" ht="14.25" customHeight="1"/>
    <row r="45840" ht="14.25" customHeight="1"/>
    <row r="45841" ht="14.25" customHeight="1"/>
    <row r="45842" ht="14.25" customHeight="1"/>
    <row r="45843" ht="14.25" customHeight="1"/>
    <row r="45844" ht="14.25" customHeight="1"/>
    <row r="45845" ht="14.25" customHeight="1"/>
    <row r="45846" ht="14.25" customHeight="1"/>
    <row r="45847" ht="14.25" customHeight="1"/>
    <row r="45848" ht="14.25" customHeight="1"/>
    <row r="45849" ht="14.25" customHeight="1"/>
    <row r="45850" ht="14.25" customHeight="1"/>
    <row r="45851" ht="14.25" customHeight="1"/>
    <row r="45852" ht="14.25" customHeight="1"/>
    <row r="45853" ht="14.25" customHeight="1"/>
    <row r="45854" ht="14.25" customHeight="1"/>
    <row r="45855" ht="14.25" customHeight="1"/>
    <row r="45856" ht="14.25" customHeight="1"/>
    <row r="45857" ht="14.25" customHeight="1"/>
    <row r="45858" ht="14.25" customHeight="1"/>
    <row r="45859" ht="14.25" customHeight="1"/>
    <row r="45860" ht="14.25" customHeight="1"/>
    <row r="45861" ht="14.25" customHeight="1"/>
    <row r="45862" ht="14.25" customHeight="1"/>
    <row r="45863" ht="14.25" customHeight="1"/>
    <row r="45864" ht="14.25" customHeight="1"/>
    <row r="45865" ht="14.25" customHeight="1"/>
    <row r="45866" ht="14.25" customHeight="1"/>
    <row r="45867" ht="14.25" customHeight="1"/>
    <row r="45868" ht="14.25" customHeight="1"/>
    <row r="45869" ht="14.25" customHeight="1"/>
    <row r="45870" ht="14.25" customHeight="1"/>
    <row r="45871" ht="14.25" customHeight="1"/>
    <row r="45872" ht="14.25" customHeight="1"/>
    <row r="45873" ht="14.25" customHeight="1"/>
    <row r="45874" ht="14.25" customHeight="1"/>
    <row r="45875" ht="14.25" customHeight="1"/>
    <row r="45876" ht="14.25" customHeight="1"/>
    <row r="45877" ht="14.25" customHeight="1"/>
    <row r="45878" ht="14.25" customHeight="1"/>
    <row r="45879" ht="14.25" customHeight="1"/>
    <row r="45880" ht="14.25" customHeight="1"/>
    <row r="45881" ht="14.25" customHeight="1"/>
    <row r="45882" ht="14.25" customHeight="1"/>
    <row r="45883" ht="14.25" customHeight="1"/>
    <row r="45884" ht="14.25" customHeight="1"/>
    <row r="45885" ht="14.25" customHeight="1"/>
    <row r="45886" ht="14.25" customHeight="1"/>
    <row r="45887" ht="14.25" customHeight="1"/>
    <row r="45888" ht="14.25" customHeight="1"/>
    <row r="45889" ht="14.25" customHeight="1"/>
    <row r="45890" ht="14.25" customHeight="1"/>
    <row r="45891" ht="14.25" customHeight="1"/>
    <row r="45892" ht="14.25" customHeight="1"/>
    <row r="45893" ht="14.25" customHeight="1"/>
    <row r="45894" ht="14.25" customHeight="1"/>
    <row r="45895" ht="14.25" customHeight="1"/>
    <row r="45896" ht="14.25" customHeight="1"/>
    <row r="45897" ht="14.25" customHeight="1"/>
    <row r="45898" ht="14.25" customHeight="1"/>
    <row r="45899" ht="14.25" customHeight="1"/>
    <row r="45900" ht="14.25" customHeight="1"/>
    <row r="45901" ht="14.25" customHeight="1"/>
    <row r="45902" ht="14.25" customHeight="1"/>
    <row r="45903" ht="14.25" customHeight="1"/>
    <row r="45904" ht="14.25" customHeight="1"/>
    <row r="45905" ht="14.25" customHeight="1"/>
    <row r="45906" ht="14.25" customHeight="1"/>
    <row r="45907" ht="14.25" customHeight="1"/>
    <row r="45908" ht="14.25" customHeight="1"/>
    <row r="45909" ht="14.25" customHeight="1"/>
    <row r="45910" ht="14.25" customHeight="1"/>
    <row r="45911" ht="14.25" customHeight="1"/>
    <row r="45912" ht="14.25" customHeight="1"/>
    <row r="45913" ht="14.25" customHeight="1"/>
    <row r="45914" ht="14.25" customHeight="1"/>
    <row r="45915" ht="14.25" customHeight="1"/>
    <row r="45916" ht="14.25" customHeight="1"/>
    <row r="45917" ht="14.25" customHeight="1"/>
    <row r="45918" ht="14.25" customHeight="1"/>
    <row r="45919" ht="14.25" customHeight="1"/>
    <row r="45920" ht="14.25" customHeight="1"/>
    <row r="45921" ht="14.25" customHeight="1"/>
    <row r="45922" ht="14.25" customHeight="1"/>
    <row r="45923" ht="14.25" customHeight="1"/>
    <row r="45924" ht="14.25" customHeight="1"/>
    <row r="45925" ht="14.25" customHeight="1"/>
    <row r="45926" ht="14.25" customHeight="1"/>
    <row r="45927" ht="14.25" customHeight="1"/>
    <row r="45928" ht="14.25" customHeight="1"/>
    <row r="45929" ht="14.25" customHeight="1"/>
    <row r="45930" ht="14.25" customHeight="1"/>
    <row r="45931" ht="14.25" customHeight="1"/>
    <row r="45932" ht="14.25" customHeight="1"/>
    <row r="45933" ht="14.25" customHeight="1"/>
    <row r="45934" ht="14.25" customHeight="1"/>
    <row r="45935" ht="14.25" customHeight="1"/>
    <row r="45936" ht="14.25" customHeight="1"/>
    <row r="45937" ht="14.25" customHeight="1"/>
    <row r="45938" ht="14.25" customHeight="1"/>
    <row r="45939" ht="14.25" customHeight="1"/>
    <row r="45940" ht="14.25" customHeight="1"/>
    <row r="45941" ht="14.25" customHeight="1"/>
    <row r="45942" ht="14.25" customHeight="1"/>
    <row r="45943" ht="14.25" customHeight="1"/>
    <row r="45944" ht="14.25" customHeight="1"/>
    <row r="45945" ht="14.25" customHeight="1"/>
    <row r="45946" ht="14.25" customHeight="1"/>
    <row r="45947" ht="14.25" customHeight="1"/>
    <row r="45948" ht="14.25" customHeight="1"/>
    <row r="45949" ht="14.25" customHeight="1"/>
    <row r="45950" ht="14.25" customHeight="1"/>
    <row r="45951" ht="14.25" customHeight="1"/>
    <row r="45952" ht="14.25" customHeight="1"/>
    <row r="45953" ht="14.25" customHeight="1"/>
    <row r="45954" ht="14.25" customHeight="1"/>
    <row r="45955" ht="14.25" customHeight="1"/>
    <row r="45956" ht="14.25" customHeight="1"/>
    <row r="45957" ht="14.25" customHeight="1"/>
    <row r="45958" ht="14.25" customHeight="1"/>
    <row r="45959" ht="14.25" customHeight="1"/>
    <row r="45960" ht="14.25" customHeight="1"/>
    <row r="45961" ht="14.25" customHeight="1"/>
    <row r="45962" ht="14.25" customHeight="1"/>
    <row r="45963" ht="14.25" customHeight="1"/>
    <row r="45964" ht="14.25" customHeight="1"/>
    <row r="45965" ht="14.25" customHeight="1"/>
    <row r="45966" ht="14.25" customHeight="1"/>
    <row r="45967" ht="14.25" customHeight="1"/>
    <row r="45968" ht="14.25" customHeight="1"/>
    <row r="45969" ht="14.25" customHeight="1"/>
    <row r="45970" ht="14.25" customHeight="1"/>
    <row r="45971" ht="14.25" customHeight="1"/>
    <row r="45972" ht="14.25" customHeight="1"/>
    <row r="45973" ht="14.25" customHeight="1"/>
    <row r="45974" ht="14.25" customHeight="1"/>
    <row r="45975" ht="14.25" customHeight="1"/>
    <row r="45976" ht="14.25" customHeight="1"/>
    <row r="45977" ht="14.25" customHeight="1"/>
    <row r="45978" ht="14.25" customHeight="1"/>
    <row r="45979" ht="14.25" customHeight="1"/>
    <row r="45980" ht="14.25" customHeight="1"/>
    <row r="45981" ht="14.25" customHeight="1"/>
    <row r="45982" ht="14.25" customHeight="1"/>
    <row r="45983" ht="14.25" customHeight="1"/>
    <row r="45984" ht="14.25" customHeight="1"/>
    <row r="45985" ht="14.25" customHeight="1"/>
    <row r="45986" ht="14.25" customHeight="1"/>
    <row r="45987" ht="14.25" customHeight="1"/>
    <row r="45988" ht="14.25" customHeight="1"/>
    <row r="45989" ht="14.25" customHeight="1"/>
    <row r="45990" ht="14.25" customHeight="1"/>
    <row r="45991" ht="14.25" customHeight="1"/>
    <row r="45992" ht="14.25" customHeight="1"/>
    <row r="45993" ht="14.25" customHeight="1"/>
    <row r="45994" ht="14.25" customHeight="1"/>
    <row r="45995" ht="14.25" customHeight="1"/>
    <row r="45996" ht="14.25" customHeight="1"/>
    <row r="45997" ht="14.25" customHeight="1"/>
    <row r="45998" ht="14.25" customHeight="1"/>
    <row r="45999" ht="14.25" customHeight="1"/>
    <row r="46000" ht="14.25" customHeight="1"/>
    <row r="46001" ht="14.25" customHeight="1"/>
    <row r="46002" ht="14.25" customHeight="1"/>
    <row r="46003" ht="14.25" customHeight="1"/>
    <row r="46004" ht="14.25" customHeight="1"/>
    <row r="46005" ht="14.25" customHeight="1"/>
    <row r="46006" ht="14.25" customHeight="1"/>
    <row r="46007" ht="14.25" customHeight="1"/>
    <row r="46008" ht="14.25" customHeight="1"/>
    <row r="46009" ht="14.25" customHeight="1"/>
    <row r="46010" ht="14.25" customHeight="1"/>
    <row r="46011" ht="14.25" customHeight="1"/>
    <row r="46012" ht="14.25" customHeight="1"/>
    <row r="46013" ht="14.25" customHeight="1"/>
    <row r="46014" ht="14.25" customHeight="1"/>
    <row r="46015" ht="14.25" customHeight="1"/>
    <row r="46016" ht="14.25" customHeight="1"/>
    <row r="46017" ht="14.25" customHeight="1"/>
    <row r="46018" ht="14.25" customHeight="1"/>
    <row r="46019" ht="14.25" customHeight="1"/>
    <row r="46020" ht="14.25" customHeight="1"/>
    <row r="46021" ht="14.25" customHeight="1"/>
    <row r="46022" ht="14.25" customHeight="1"/>
    <row r="46023" ht="14.25" customHeight="1"/>
    <row r="46024" ht="14.25" customHeight="1"/>
    <row r="46025" ht="14.25" customHeight="1"/>
    <row r="46026" ht="14.25" customHeight="1"/>
    <row r="46027" ht="14.25" customHeight="1"/>
    <row r="46028" ht="14.25" customHeight="1"/>
    <row r="46029" ht="14.25" customHeight="1"/>
    <row r="46030" ht="14.25" customHeight="1"/>
    <row r="46031" ht="14.25" customHeight="1"/>
    <row r="46032" ht="14.25" customHeight="1"/>
    <row r="46033" ht="14.25" customHeight="1"/>
    <row r="46034" ht="14.25" customHeight="1"/>
    <row r="46035" ht="14.25" customHeight="1"/>
    <row r="46036" ht="14.25" customHeight="1"/>
    <row r="46037" ht="14.25" customHeight="1"/>
    <row r="46038" ht="14.25" customHeight="1"/>
    <row r="46039" ht="14.25" customHeight="1"/>
    <row r="46040" ht="14.25" customHeight="1"/>
    <row r="46041" ht="14.25" customHeight="1"/>
    <row r="46042" ht="14.25" customHeight="1"/>
    <row r="46043" ht="14.25" customHeight="1"/>
    <row r="46044" ht="14.25" customHeight="1"/>
    <row r="46045" ht="14.25" customHeight="1"/>
    <row r="46046" ht="14.25" customHeight="1"/>
    <row r="46047" ht="14.25" customHeight="1"/>
    <row r="46048" ht="14.25" customHeight="1"/>
    <row r="46049" ht="14.25" customHeight="1"/>
    <row r="46050" ht="14.25" customHeight="1"/>
    <row r="46051" ht="14.25" customHeight="1"/>
    <row r="46052" ht="14.25" customHeight="1"/>
    <row r="46053" ht="14.25" customHeight="1"/>
    <row r="46054" ht="14.25" customHeight="1"/>
    <row r="46055" ht="14.25" customHeight="1"/>
    <row r="46056" ht="14.25" customHeight="1"/>
    <row r="46057" ht="14.25" customHeight="1"/>
    <row r="46058" ht="14.25" customHeight="1"/>
    <row r="46059" ht="14.25" customHeight="1"/>
    <row r="46060" ht="14.25" customHeight="1"/>
    <row r="46061" ht="14.25" customHeight="1"/>
    <row r="46062" ht="14.25" customHeight="1"/>
    <row r="46063" ht="14.25" customHeight="1"/>
    <row r="46064" ht="14.25" customHeight="1"/>
    <row r="46065" ht="14.25" customHeight="1"/>
    <row r="46066" ht="14.25" customHeight="1"/>
    <row r="46067" ht="14.25" customHeight="1"/>
    <row r="46068" ht="14.25" customHeight="1"/>
    <row r="46069" ht="14.25" customHeight="1"/>
    <row r="46070" ht="14.25" customHeight="1"/>
    <row r="46071" ht="14.25" customHeight="1"/>
    <row r="46072" ht="14.25" customHeight="1"/>
    <row r="46073" ht="14.25" customHeight="1"/>
    <row r="46074" ht="14.25" customHeight="1"/>
    <row r="46075" ht="14.25" customHeight="1"/>
    <row r="46076" ht="14.25" customHeight="1"/>
    <row r="46077" ht="14.25" customHeight="1"/>
    <row r="46078" ht="14.25" customHeight="1"/>
    <row r="46079" ht="14.25" customHeight="1"/>
    <row r="46080" ht="14.25" customHeight="1"/>
    <row r="46081" ht="14.25" customHeight="1"/>
    <row r="46082" ht="14.25" customHeight="1"/>
    <row r="46083" ht="14.25" customHeight="1"/>
    <row r="46084" ht="14.25" customHeight="1"/>
    <row r="46085" ht="14.25" customHeight="1"/>
    <row r="46086" ht="14.25" customHeight="1"/>
    <row r="46087" ht="14.25" customHeight="1"/>
    <row r="46088" ht="14.25" customHeight="1"/>
    <row r="46089" ht="14.25" customHeight="1"/>
    <row r="46090" ht="14.25" customHeight="1"/>
    <row r="46091" ht="14.25" customHeight="1"/>
    <row r="46092" ht="14.25" customHeight="1"/>
    <row r="46093" ht="14.25" customHeight="1"/>
    <row r="46094" ht="14.25" customHeight="1"/>
    <row r="46095" ht="14.25" customHeight="1"/>
    <row r="46096" ht="14.25" customHeight="1"/>
    <row r="46097" ht="14.25" customHeight="1"/>
    <row r="46098" ht="14.25" customHeight="1"/>
    <row r="46099" ht="14.25" customHeight="1"/>
    <row r="46100" ht="14.25" customHeight="1"/>
    <row r="46101" ht="14.25" customHeight="1"/>
    <row r="46102" ht="14.25" customHeight="1"/>
    <row r="46103" ht="14.25" customHeight="1"/>
    <row r="46104" ht="14.25" customHeight="1"/>
    <row r="46105" ht="14.25" customHeight="1"/>
    <row r="46106" ht="14.25" customHeight="1"/>
    <row r="46107" ht="14.25" customHeight="1"/>
    <row r="46108" ht="14.25" customHeight="1"/>
    <row r="46109" ht="14.25" customHeight="1"/>
    <row r="46110" ht="14.25" customHeight="1"/>
    <row r="46111" ht="14.25" customHeight="1"/>
    <row r="46112" ht="14.25" customHeight="1"/>
    <row r="46113" ht="14.25" customHeight="1"/>
    <row r="46114" ht="14.25" customHeight="1"/>
    <row r="46115" ht="14.25" customHeight="1"/>
    <row r="46116" ht="14.25" customHeight="1"/>
    <row r="46117" ht="14.25" customHeight="1"/>
    <row r="46118" ht="14.25" customHeight="1"/>
    <row r="46119" ht="14.25" customHeight="1"/>
    <row r="46120" ht="14.25" customHeight="1"/>
    <row r="46121" ht="14.25" customHeight="1"/>
    <row r="46122" ht="14.25" customHeight="1"/>
    <row r="46123" ht="14.25" customHeight="1"/>
    <row r="46124" ht="14.25" customHeight="1"/>
    <row r="46125" ht="14.25" customHeight="1"/>
    <row r="46126" ht="14.25" customHeight="1"/>
    <row r="46127" ht="14.25" customHeight="1"/>
    <row r="46128" ht="14.25" customHeight="1"/>
    <row r="46129" ht="14.25" customHeight="1"/>
    <row r="46130" ht="14.25" customHeight="1"/>
    <row r="46131" ht="14.25" customHeight="1"/>
    <row r="46132" ht="14.25" customHeight="1"/>
    <row r="46133" ht="14.25" customHeight="1"/>
    <row r="46134" ht="14.25" customHeight="1"/>
    <row r="46135" ht="14.25" customHeight="1"/>
    <row r="46136" ht="14.25" customHeight="1"/>
    <row r="46137" ht="14.25" customHeight="1"/>
    <row r="46138" ht="14.25" customHeight="1"/>
    <row r="46139" ht="14.25" customHeight="1"/>
    <row r="46140" ht="14.25" customHeight="1"/>
    <row r="46141" ht="14.25" customHeight="1"/>
    <row r="46142" ht="14.25" customHeight="1"/>
    <row r="46143" ht="14.25" customHeight="1"/>
    <row r="46144" ht="14.25" customHeight="1"/>
    <row r="46145" ht="14.25" customHeight="1"/>
    <row r="46146" ht="14.25" customHeight="1"/>
    <row r="46147" ht="14.25" customHeight="1"/>
    <row r="46148" ht="14.25" customHeight="1"/>
    <row r="46149" ht="14.25" customHeight="1"/>
    <row r="46150" ht="14.25" customHeight="1"/>
    <row r="46151" ht="14.25" customHeight="1"/>
    <row r="46152" ht="14.25" customHeight="1"/>
    <row r="46153" ht="14.25" customHeight="1"/>
    <row r="46154" ht="14.25" customHeight="1"/>
    <row r="46155" ht="14.25" customHeight="1"/>
    <row r="46156" ht="14.25" customHeight="1"/>
    <row r="46157" ht="14.25" customHeight="1"/>
    <row r="46158" ht="14.25" customHeight="1"/>
    <row r="46159" ht="14.25" customHeight="1"/>
    <row r="46160" ht="14.25" customHeight="1"/>
    <row r="46161" ht="14.25" customHeight="1"/>
    <row r="46162" ht="14.25" customHeight="1"/>
    <row r="46163" ht="14.25" customHeight="1"/>
    <row r="46164" ht="14.25" customHeight="1"/>
    <row r="46165" ht="14.25" customHeight="1"/>
    <row r="46166" ht="14.25" customHeight="1"/>
    <row r="46167" ht="14.25" customHeight="1"/>
    <row r="46168" ht="14.25" customHeight="1"/>
    <row r="46169" ht="14.25" customHeight="1"/>
    <row r="46170" ht="14.25" customHeight="1"/>
    <row r="46171" ht="14.25" customHeight="1"/>
    <row r="46172" ht="14.25" customHeight="1"/>
    <row r="46173" ht="14.25" customHeight="1"/>
    <row r="46174" ht="14.25" customHeight="1"/>
    <row r="46175" ht="14.25" customHeight="1"/>
    <row r="46176" ht="14.25" customHeight="1"/>
    <row r="46177" ht="14.25" customHeight="1"/>
    <row r="46178" ht="14.25" customHeight="1"/>
    <row r="46179" ht="14.25" customHeight="1"/>
    <row r="46180" ht="14.25" customHeight="1"/>
    <row r="46181" ht="14.25" customHeight="1"/>
    <row r="46182" ht="14.25" customHeight="1"/>
    <row r="46183" ht="14.25" customHeight="1"/>
    <row r="46184" ht="14.25" customHeight="1"/>
    <row r="46185" ht="14.25" customHeight="1"/>
    <row r="46186" ht="14.25" customHeight="1"/>
    <row r="46187" ht="14.25" customHeight="1"/>
    <row r="46188" ht="14.25" customHeight="1"/>
    <row r="46189" ht="14.25" customHeight="1"/>
    <row r="46190" ht="14.25" customHeight="1"/>
    <row r="46191" ht="14.25" customHeight="1"/>
    <row r="46192" ht="14.25" customHeight="1"/>
    <row r="46193" ht="14.25" customHeight="1"/>
    <row r="46194" ht="14.25" customHeight="1"/>
    <row r="46195" ht="14.25" customHeight="1"/>
    <row r="46196" ht="14.25" customHeight="1"/>
    <row r="46197" ht="14.25" customHeight="1"/>
    <row r="46198" ht="14.25" customHeight="1"/>
    <row r="46199" ht="14.25" customHeight="1"/>
    <row r="46200" ht="14.25" customHeight="1"/>
    <row r="46201" ht="14.25" customHeight="1"/>
    <row r="46202" ht="14.25" customHeight="1"/>
    <row r="46203" ht="14.25" customHeight="1"/>
    <row r="46204" ht="14.25" customHeight="1"/>
    <row r="46205" ht="14.25" customHeight="1"/>
    <row r="46206" ht="14.25" customHeight="1"/>
    <row r="46207" ht="14.25" customHeight="1"/>
    <row r="46208" ht="14.25" customHeight="1"/>
    <row r="46209" ht="14.25" customHeight="1"/>
    <row r="46210" ht="14.25" customHeight="1"/>
    <row r="46211" ht="14.25" customHeight="1"/>
    <row r="46212" ht="14.25" customHeight="1"/>
    <row r="46213" ht="14.25" customHeight="1"/>
    <row r="46214" ht="14.25" customHeight="1"/>
    <row r="46215" ht="14.25" customHeight="1"/>
    <row r="46216" ht="14.25" customHeight="1"/>
    <row r="46217" ht="14.25" customHeight="1"/>
    <row r="46218" ht="14.25" customHeight="1"/>
    <row r="46219" ht="14.25" customHeight="1"/>
    <row r="46220" ht="14.25" customHeight="1"/>
    <row r="46221" ht="14.25" customHeight="1"/>
    <row r="46222" ht="14.25" customHeight="1"/>
    <row r="46223" ht="14.25" customHeight="1"/>
    <row r="46224" ht="14.25" customHeight="1"/>
    <row r="46225" ht="14.25" customHeight="1"/>
    <row r="46226" ht="14.25" customHeight="1"/>
    <row r="46227" ht="14.25" customHeight="1"/>
    <row r="46228" ht="14.25" customHeight="1"/>
    <row r="46229" ht="14.25" customHeight="1"/>
    <row r="46230" ht="14.25" customHeight="1"/>
    <row r="46231" ht="14.25" customHeight="1"/>
    <row r="46232" ht="14.25" customHeight="1"/>
    <row r="46233" ht="14.25" customHeight="1"/>
    <row r="46234" ht="14.25" customHeight="1"/>
    <row r="46235" ht="14.25" customHeight="1"/>
    <row r="46236" ht="14.25" customHeight="1"/>
    <row r="46237" ht="14.25" customHeight="1"/>
    <row r="46238" ht="14.25" customHeight="1"/>
    <row r="46239" ht="14.25" customHeight="1"/>
    <row r="46240" ht="14.25" customHeight="1"/>
    <row r="46241" ht="14.25" customHeight="1"/>
    <row r="46242" ht="14.25" customHeight="1"/>
    <row r="46243" ht="14.25" customHeight="1"/>
    <row r="46244" ht="14.25" customHeight="1"/>
    <row r="46245" ht="14.25" customHeight="1"/>
    <row r="46246" ht="14.25" customHeight="1"/>
    <row r="46247" ht="14.25" customHeight="1"/>
    <row r="46248" ht="14.25" customHeight="1"/>
    <row r="46249" ht="14.25" customHeight="1"/>
    <row r="46250" ht="14.25" customHeight="1"/>
    <row r="46251" ht="14.25" customHeight="1"/>
    <row r="46252" ht="14.25" customHeight="1"/>
    <row r="46253" ht="14.25" customHeight="1"/>
    <row r="46254" ht="14.25" customHeight="1"/>
    <row r="46255" ht="14.25" customHeight="1"/>
    <row r="46256" ht="14.25" customHeight="1"/>
    <row r="46257" ht="14.25" customHeight="1"/>
    <row r="46258" ht="14.25" customHeight="1"/>
    <row r="46259" ht="14.25" customHeight="1"/>
    <row r="46260" ht="14.25" customHeight="1"/>
    <row r="46261" ht="14.25" customHeight="1"/>
    <row r="46262" ht="14.25" customHeight="1"/>
    <row r="46263" ht="14.25" customHeight="1"/>
    <row r="46264" ht="14.25" customHeight="1"/>
    <row r="46265" ht="14.25" customHeight="1"/>
    <row r="46266" ht="14.25" customHeight="1"/>
    <row r="46267" ht="14.25" customHeight="1"/>
    <row r="46268" ht="14.25" customHeight="1"/>
    <row r="46269" ht="14.25" customHeight="1"/>
    <row r="46270" ht="14.25" customHeight="1"/>
    <row r="46271" ht="14.25" customHeight="1"/>
    <row r="46272" ht="14.25" customHeight="1"/>
    <row r="46273" ht="14.25" customHeight="1"/>
    <row r="46274" ht="14.25" customHeight="1"/>
    <row r="46275" ht="14.25" customHeight="1"/>
    <row r="46276" ht="14.25" customHeight="1"/>
    <row r="46277" ht="14.25" customHeight="1"/>
    <row r="46278" ht="14.25" customHeight="1"/>
    <row r="46279" ht="14.25" customHeight="1"/>
    <row r="46280" ht="14.25" customHeight="1"/>
    <row r="46281" ht="14.25" customHeight="1"/>
    <row r="46282" ht="14.25" customHeight="1"/>
    <row r="46283" ht="14.25" customHeight="1"/>
    <row r="46284" ht="14.25" customHeight="1"/>
    <row r="46285" ht="14.25" customHeight="1"/>
    <row r="46286" ht="14.25" customHeight="1"/>
    <row r="46287" ht="14.25" customHeight="1"/>
    <row r="46288" ht="14.25" customHeight="1"/>
    <row r="46289" ht="14.25" customHeight="1"/>
    <row r="46290" ht="14.25" customHeight="1"/>
    <row r="46291" ht="14.25" customHeight="1"/>
    <row r="46292" ht="14.25" customHeight="1"/>
    <row r="46293" ht="14.25" customHeight="1"/>
    <row r="46294" ht="14.25" customHeight="1"/>
    <row r="46295" ht="14.25" customHeight="1"/>
    <row r="46296" ht="14.25" customHeight="1"/>
    <row r="46297" ht="14.25" customHeight="1"/>
    <row r="46298" ht="14.25" customHeight="1"/>
    <row r="46299" ht="14.25" customHeight="1"/>
    <row r="46300" ht="14.25" customHeight="1"/>
    <row r="46301" ht="14.25" customHeight="1"/>
    <row r="46302" ht="14.25" customHeight="1"/>
    <row r="46303" ht="14.25" customHeight="1"/>
    <row r="46304" ht="14.25" customHeight="1"/>
    <row r="46305" ht="14.25" customHeight="1"/>
    <row r="46306" ht="14.25" customHeight="1"/>
    <row r="46307" ht="14.25" customHeight="1"/>
    <row r="46308" ht="14.25" customHeight="1"/>
    <row r="46309" ht="14.25" customHeight="1"/>
    <row r="46310" ht="14.25" customHeight="1"/>
    <row r="46311" ht="14.25" customHeight="1"/>
    <row r="46312" ht="14.25" customHeight="1"/>
    <row r="46313" ht="14.25" customHeight="1"/>
    <row r="46314" ht="14.25" customHeight="1"/>
    <row r="46315" ht="14.25" customHeight="1"/>
    <row r="46316" ht="14.25" customHeight="1"/>
    <row r="46317" ht="14.25" customHeight="1"/>
    <row r="46318" ht="14.25" customHeight="1"/>
    <row r="46319" ht="14.25" customHeight="1"/>
    <row r="46320" ht="14.25" customHeight="1"/>
    <row r="46321" ht="14.25" customHeight="1"/>
    <row r="46322" ht="14.25" customHeight="1"/>
    <row r="46323" ht="14.25" customHeight="1"/>
    <row r="46324" ht="14.25" customHeight="1"/>
    <row r="46325" ht="14.25" customHeight="1"/>
    <row r="46326" ht="14.25" customHeight="1"/>
    <row r="46327" ht="14.25" customHeight="1"/>
    <row r="46328" ht="14.25" customHeight="1"/>
    <row r="46329" ht="14.25" customHeight="1"/>
    <row r="46330" ht="14.25" customHeight="1"/>
    <row r="46331" ht="14.25" customHeight="1"/>
    <row r="46332" ht="14.25" customHeight="1"/>
    <row r="46333" ht="14.25" customHeight="1"/>
    <row r="46334" ht="14.25" customHeight="1"/>
    <row r="46335" ht="14.25" customHeight="1"/>
    <row r="46336" ht="14.25" customHeight="1"/>
    <row r="46337" ht="14.25" customHeight="1"/>
    <row r="46338" ht="14.25" customHeight="1"/>
    <row r="46339" ht="14.25" customHeight="1"/>
    <row r="46340" ht="14.25" customHeight="1"/>
    <row r="46341" ht="14.25" customHeight="1"/>
    <row r="46342" ht="14.25" customHeight="1"/>
    <row r="46343" ht="14.25" customHeight="1"/>
    <row r="46344" ht="14.25" customHeight="1"/>
    <row r="46345" ht="14.25" customHeight="1"/>
    <row r="46346" ht="14.25" customHeight="1"/>
    <row r="46347" ht="14.25" customHeight="1"/>
    <row r="46348" ht="14.25" customHeight="1"/>
    <row r="46349" ht="14.25" customHeight="1"/>
    <row r="46350" ht="14.25" customHeight="1"/>
    <row r="46351" ht="14.25" customHeight="1"/>
    <row r="46352" ht="14.25" customHeight="1"/>
    <row r="46353" ht="14.25" customHeight="1"/>
    <row r="46354" ht="14.25" customHeight="1"/>
    <row r="46355" ht="14.25" customHeight="1"/>
    <row r="46356" ht="14.25" customHeight="1"/>
    <row r="46357" ht="14.25" customHeight="1"/>
    <row r="46358" ht="14.25" customHeight="1"/>
    <row r="46359" ht="14.25" customHeight="1"/>
    <row r="46360" ht="14.25" customHeight="1"/>
    <row r="46361" ht="14.25" customHeight="1"/>
    <row r="46362" ht="14.25" customHeight="1"/>
    <row r="46363" ht="14.25" customHeight="1"/>
    <row r="46364" ht="14.25" customHeight="1"/>
    <row r="46365" ht="14.25" customHeight="1"/>
    <row r="46366" ht="14.25" customHeight="1"/>
    <row r="46367" ht="14.25" customHeight="1"/>
    <row r="46368" ht="14.25" customHeight="1"/>
    <row r="46369" ht="14.25" customHeight="1"/>
    <row r="46370" ht="14.25" customHeight="1"/>
    <row r="46371" ht="14.25" customHeight="1"/>
    <row r="46372" ht="14.25" customHeight="1"/>
    <row r="46373" ht="14.25" customHeight="1"/>
    <row r="46374" ht="14.25" customHeight="1"/>
    <row r="46375" ht="14.25" customHeight="1"/>
    <row r="46376" ht="14.25" customHeight="1"/>
    <row r="46377" ht="14.25" customHeight="1"/>
    <row r="46378" ht="14.25" customHeight="1"/>
    <row r="46379" ht="14.25" customHeight="1"/>
    <row r="46380" ht="14.25" customHeight="1"/>
    <row r="46381" ht="14.25" customHeight="1"/>
    <row r="46382" ht="14.25" customHeight="1"/>
    <row r="46383" ht="14.25" customHeight="1"/>
    <row r="46384" ht="14.25" customHeight="1"/>
    <row r="46385" ht="14.25" customHeight="1"/>
    <row r="46386" ht="14.25" customHeight="1"/>
    <row r="46387" ht="14.25" customHeight="1"/>
    <row r="46388" ht="14.25" customHeight="1"/>
    <row r="46389" ht="14.25" customHeight="1"/>
    <row r="46390" ht="14.25" customHeight="1"/>
    <row r="46391" ht="14.25" customHeight="1"/>
    <row r="46392" ht="14.25" customHeight="1"/>
    <row r="46393" ht="14.25" customHeight="1"/>
    <row r="46394" ht="14.25" customHeight="1"/>
    <row r="46395" ht="14.25" customHeight="1"/>
    <row r="46396" ht="14.25" customHeight="1"/>
    <row r="46397" ht="14.25" customHeight="1"/>
    <row r="46398" ht="14.25" customHeight="1"/>
    <row r="46399" ht="14.25" customHeight="1"/>
    <row r="46400" ht="14.25" customHeight="1"/>
    <row r="46401" ht="14.25" customHeight="1"/>
    <row r="46402" ht="14.25" customHeight="1"/>
    <row r="46403" ht="14.25" customHeight="1"/>
    <row r="46404" ht="14.25" customHeight="1"/>
    <row r="46405" ht="14.25" customHeight="1"/>
    <row r="46406" ht="14.25" customHeight="1"/>
    <row r="46407" ht="14.25" customHeight="1"/>
    <row r="46408" ht="14.25" customHeight="1"/>
    <row r="46409" ht="14.25" customHeight="1"/>
    <row r="46410" ht="14.25" customHeight="1"/>
    <row r="46411" ht="14.25" customHeight="1"/>
    <row r="46412" ht="14.25" customHeight="1"/>
    <row r="46413" ht="14.25" customHeight="1"/>
    <row r="46414" ht="14.25" customHeight="1"/>
    <row r="46415" ht="14.25" customHeight="1"/>
    <row r="46416" ht="14.25" customHeight="1"/>
    <row r="46417" ht="14.25" customHeight="1"/>
    <row r="46418" ht="14.25" customHeight="1"/>
    <row r="46419" ht="14.25" customHeight="1"/>
    <row r="46420" ht="14.25" customHeight="1"/>
    <row r="46421" ht="14.25" customHeight="1"/>
    <row r="46422" ht="14.25" customHeight="1"/>
    <row r="46423" ht="14.25" customHeight="1"/>
    <row r="46424" ht="14.25" customHeight="1"/>
    <row r="46425" ht="14.25" customHeight="1"/>
    <row r="46426" ht="14.25" customHeight="1"/>
    <row r="46427" ht="14.25" customHeight="1"/>
    <row r="46428" ht="14.25" customHeight="1"/>
    <row r="46429" ht="14.25" customHeight="1"/>
    <row r="46430" ht="14.25" customHeight="1"/>
    <row r="46431" ht="14.25" customHeight="1"/>
    <row r="46432" ht="14.25" customHeight="1"/>
    <row r="46433" ht="14.25" customHeight="1"/>
    <row r="46434" ht="14.25" customHeight="1"/>
    <row r="46435" ht="14.25" customHeight="1"/>
    <row r="46436" ht="14.25" customHeight="1"/>
    <row r="46437" ht="14.25" customHeight="1"/>
    <row r="46438" ht="14.25" customHeight="1"/>
    <row r="46439" ht="14.25" customHeight="1"/>
    <row r="46440" ht="14.25" customHeight="1"/>
    <row r="46441" ht="14.25" customHeight="1"/>
    <row r="46442" ht="14.25" customHeight="1"/>
    <row r="46443" ht="14.25" customHeight="1"/>
    <row r="46444" ht="14.25" customHeight="1"/>
    <row r="46445" ht="14.25" customHeight="1"/>
    <row r="46446" ht="14.25" customHeight="1"/>
    <row r="46447" ht="14.25" customHeight="1"/>
    <row r="46448" ht="14.25" customHeight="1"/>
    <row r="46449" ht="14.25" customHeight="1"/>
    <row r="46450" ht="14.25" customHeight="1"/>
    <row r="46451" ht="14.25" customHeight="1"/>
    <row r="46452" ht="14.25" customHeight="1"/>
    <row r="46453" ht="14.25" customHeight="1"/>
    <row r="46454" ht="14.25" customHeight="1"/>
    <row r="46455" ht="14.25" customHeight="1"/>
    <row r="46456" ht="14.25" customHeight="1"/>
    <row r="46457" ht="14.25" customHeight="1"/>
    <row r="46458" ht="14.25" customHeight="1"/>
    <row r="46459" ht="14.25" customHeight="1"/>
    <row r="46460" ht="14.25" customHeight="1"/>
    <row r="46461" ht="14.25" customHeight="1"/>
    <row r="46462" ht="14.25" customHeight="1"/>
    <row r="46463" ht="14.25" customHeight="1"/>
    <row r="46464" ht="14.25" customHeight="1"/>
    <row r="46465" ht="14.25" customHeight="1"/>
    <row r="46466" ht="14.25" customHeight="1"/>
    <row r="46467" ht="14.25" customHeight="1"/>
    <row r="46468" ht="14.25" customHeight="1"/>
    <row r="46469" ht="14.25" customHeight="1"/>
    <row r="46470" ht="14.25" customHeight="1"/>
    <row r="46471" ht="14.25" customHeight="1"/>
    <row r="46472" ht="14.25" customHeight="1"/>
    <row r="46473" ht="14.25" customHeight="1"/>
    <row r="46474" ht="14.25" customHeight="1"/>
    <row r="46475" ht="14.25" customHeight="1"/>
    <row r="46476" ht="14.25" customHeight="1"/>
    <row r="46477" ht="14.25" customHeight="1"/>
    <row r="46478" ht="14.25" customHeight="1"/>
    <row r="46479" ht="14.25" customHeight="1"/>
    <row r="46480" ht="14.25" customHeight="1"/>
    <row r="46481" ht="14.25" customHeight="1"/>
    <row r="46482" ht="14.25" customHeight="1"/>
    <row r="46483" ht="14.25" customHeight="1"/>
    <row r="46484" ht="14.25" customHeight="1"/>
    <row r="46485" ht="14.25" customHeight="1"/>
    <row r="46486" ht="14.25" customHeight="1"/>
    <row r="46487" ht="14.25" customHeight="1"/>
    <row r="46488" ht="14.25" customHeight="1"/>
    <row r="46489" ht="14.25" customHeight="1"/>
    <row r="46490" ht="14.25" customHeight="1"/>
    <row r="46491" ht="14.25" customHeight="1"/>
    <row r="46492" ht="14.25" customHeight="1"/>
    <row r="46493" ht="14.25" customHeight="1"/>
    <row r="46494" ht="14.25" customHeight="1"/>
    <row r="46495" ht="14.25" customHeight="1"/>
    <row r="46496" ht="14.25" customHeight="1"/>
    <row r="46497" ht="14.25" customHeight="1"/>
    <row r="46498" ht="14.25" customHeight="1"/>
    <row r="46499" ht="14.25" customHeight="1"/>
    <row r="46500" ht="14.25" customHeight="1"/>
    <row r="46501" ht="14.25" customHeight="1"/>
    <row r="46502" ht="14.25" customHeight="1"/>
    <row r="46503" ht="14.25" customHeight="1"/>
    <row r="46504" ht="14.25" customHeight="1"/>
    <row r="46505" ht="14.25" customHeight="1"/>
    <row r="46506" ht="14.25" customHeight="1"/>
    <row r="46507" ht="14.25" customHeight="1"/>
    <row r="46508" ht="14.25" customHeight="1"/>
    <row r="46509" ht="14.25" customHeight="1"/>
    <row r="46510" ht="14.25" customHeight="1"/>
    <row r="46511" ht="14.25" customHeight="1"/>
    <row r="46512" ht="14.25" customHeight="1"/>
    <row r="46513" ht="14.25" customHeight="1"/>
    <row r="46514" ht="14.25" customHeight="1"/>
    <row r="46515" ht="14.25" customHeight="1"/>
    <row r="46516" ht="14.25" customHeight="1"/>
    <row r="46517" ht="14.25" customHeight="1"/>
    <row r="46518" ht="14.25" customHeight="1"/>
    <row r="46519" ht="14.25" customHeight="1"/>
    <row r="46520" ht="14.25" customHeight="1"/>
    <row r="46521" ht="14.25" customHeight="1"/>
    <row r="46522" ht="14.25" customHeight="1"/>
    <row r="46523" ht="14.25" customHeight="1"/>
    <row r="46524" ht="14.25" customHeight="1"/>
    <row r="46525" ht="14.25" customHeight="1"/>
    <row r="46526" ht="14.25" customHeight="1"/>
    <row r="46527" ht="14.25" customHeight="1"/>
    <row r="46528" ht="14.25" customHeight="1"/>
    <row r="46529" ht="14.25" customHeight="1"/>
    <row r="46530" ht="14.25" customHeight="1"/>
    <row r="46531" ht="14.25" customHeight="1"/>
    <row r="46532" ht="14.25" customHeight="1"/>
    <row r="46533" ht="14.25" customHeight="1"/>
    <row r="46534" ht="14.25" customHeight="1"/>
    <row r="46535" ht="14.25" customHeight="1"/>
    <row r="46536" ht="14.25" customHeight="1"/>
    <row r="46537" ht="14.25" customHeight="1"/>
    <row r="46538" ht="14.25" customHeight="1"/>
    <row r="46539" ht="14.25" customHeight="1"/>
    <row r="46540" ht="14.25" customHeight="1"/>
    <row r="46541" ht="14.25" customHeight="1"/>
    <row r="46542" ht="14.25" customHeight="1"/>
    <row r="46543" ht="14.25" customHeight="1"/>
    <row r="46544" ht="14.25" customHeight="1"/>
    <row r="46545" ht="14.25" customHeight="1"/>
    <row r="46546" ht="14.25" customHeight="1"/>
    <row r="46547" ht="14.25" customHeight="1"/>
    <row r="46548" ht="14.25" customHeight="1"/>
    <row r="46549" ht="14.25" customHeight="1"/>
    <row r="46550" ht="14.25" customHeight="1"/>
    <row r="46551" ht="14.25" customHeight="1"/>
    <row r="46552" ht="14.25" customHeight="1"/>
    <row r="46553" ht="14.25" customHeight="1"/>
    <row r="46554" ht="14.25" customHeight="1"/>
    <row r="46555" ht="14.25" customHeight="1"/>
    <row r="46556" ht="14.25" customHeight="1"/>
    <row r="46557" ht="14.25" customHeight="1"/>
    <row r="46558" ht="14.25" customHeight="1"/>
    <row r="46559" ht="14.25" customHeight="1"/>
    <row r="46560" ht="14.25" customHeight="1"/>
    <row r="46561" ht="14.25" customHeight="1"/>
    <row r="46562" ht="14.25" customHeight="1"/>
    <row r="46563" ht="14.25" customHeight="1"/>
    <row r="46564" ht="14.25" customHeight="1"/>
    <row r="46565" ht="14.25" customHeight="1"/>
    <row r="46566" ht="14.25" customHeight="1"/>
    <row r="46567" ht="14.25" customHeight="1"/>
    <row r="46568" ht="14.25" customHeight="1"/>
    <row r="46569" ht="14.25" customHeight="1"/>
    <row r="46570" ht="14.25" customHeight="1"/>
    <row r="46571" ht="14.25" customHeight="1"/>
    <row r="46572" ht="14.25" customHeight="1"/>
    <row r="46573" ht="14.25" customHeight="1"/>
    <row r="46574" ht="14.25" customHeight="1"/>
    <row r="46575" ht="14.25" customHeight="1"/>
    <row r="46576" ht="14.25" customHeight="1"/>
    <row r="46577" ht="14.25" customHeight="1"/>
    <row r="46578" ht="14.25" customHeight="1"/>
    <row r="46579" ht="14.25" customHeight="1"/>
    <row r="46580" ht="14.25" customHeight="1"/>
    <row r="46581" ht="14.25" customHeight="1"/>
    <row r="46582" ht="14.25" customHeight="1"/>
    <row r="46583" ht="14.25" customHeight="1"/>
    <row r="46584" ht="14.25" customHeight="1"/>
    <row r="46585" ht="14.25" customHeight="1"/>
    <row r="46586" ht="14.25" customHeight="1"/>
    <row r="46587" ht="14.25" customHeight="1"/>
    <row r="46588" ht="14.25" customHeight="1"/>
    <row r="46589" ht="14.25" customHeight="1"/>
    <row r="46590" ht="14.25" customHeight="1"/>
    <row r="46591" ht="14.25" customHeight="1"/>
    <row r="46592" ht="14.25" customHeight="1"/>
    <row r="46593" ht="14.25" customHeight="1"/>
    <row r="46594" ht="14.25" customHeight="1"/>
    <row r="46595" ht="14.25" customHeight="1"/>
    <row r="46596" ht="14.25" customHeight="1"/>
    <row r="46597" ht="14.25" customHeight="1"/>
    <row r="46598" ht="14.25" customHeight="1"/>
    <row r="46599" ht="14.25" customHeight="1"/>
    <row r="46600" ht="14.25" customHeight="1"/>
    <row r="46601" ht="14.25" customHeight="1"/>
    <row r="46602" ht="14.25" customHeight="1"/>
    <row r="46603" ht="14.25" customHeight="1"/>
    <row r="46604" ht="14.25" customHeight="1"/>
    <row r="46605" ht="14.25" customHeight="1"/>
    <row r="46606" ht="14.25" customHeight="1"/>
    <row r="46607" ht="14.25" customHeight="1"/>
    <row r="46608" ht="14.25" customHeight="1"/>
    <row r="46609" ht="14.25" customHeight="1"/>
    <row r="46610" ht="14.25" customHeight="1"/>
    <row r="46611" ht="14.25" customHeight="1"/>
    <row r="46612" ht="14.25" customHeight="1"/>
    <row r="46613" ht="14.25" customHeight="1"/>
    <row r="46614" ht="14.25" customHeight="1"/>
    <row r="46615" ht="14.25" customHeight="1"/>
    <row r="46616" ht="14.25" customHeight="1"/>
    <row r="46617" ht="14.25" customHeight="1"/>
    <row r="46618" ht="14.25" customHeight="1"/>
    <row r="46619" ht="14.25" customHeight="1"/>
    <row r="46620" ht="14.25" customHeight="1"/>
    <row r="46621" ht="14.25" customHeight="1"/>
    <row r="46622" ht="14.25" customHeight="1"/>
    <row r="46623" ht="14.25" customHeight="1"/>
    <row r="46624" ht="14.25" customHeight="1"/>
    <row r="46625" ht="14.25" customHeight="1"/>
    <row r="46626" ht="14.25" customHeight="1"/>
    <row r="46627" ht="14.25" customHeight="1"/>
    <row r="46628" ht="14.25" customHeight="1"/>
    <row r="46629" ht="14.25" customHeight="1"/>
    <row r="46630" ht="14.25" customHeight="1"/>
    <row r="46631" ht="14.25" customHeight="1"/>
    <row r="46632" ht="14.25" customHeight="1"/>
    <row r="46633" ht="14.25" customHeight="1"/>
    <row r="46634" ht="14.25" customHeight="1"/>
    <row r="46635" ht="14.25" customHeight="1"/>
    <row r="46636" ht="14.25" customHeight="1"/>
    <row r="46637" ht="14.25" customHeight="1"/>
    <row r="46638" ht="14.25" customHeight="1"/>
    <row r="46639" ht="14.25" customHeight="1"/>
    <row r="46640" ht="14.25" customHeight="1"/>
    <row r="46641" ht="14.25" customHeight="1"/>
    <row r="46642" ht="14.25" customHeight="1"/>
    <row r="46643" ht="14.25" customHeight="1"/>
    <row r="46644" ht="14.25" customHeight="1"/>
    <row r="46645" ht="14.25" customHeight="1"/>
    <row r="46646" ht="14.25" customHeight="1"/>
    <row r="46647" ht="14.25" customHeight="1"/>
    <row r="46648" ht="14.25" customHeight="1"/>
    <row r="46649" ht="14.25" customHeight="1"/>
    <row r="46650" ht="14.25" customHeight="1"/>
    <row r="46651" ht="14.25" customHeight="1"/>
    <row r="46652" ht="14.25" customHeight="1"/>
    <row r="46653" ht="14.25" customHeight="1"/>
    <row r="46654" ht="14.25" customHeight="1"/>
    <row r="46655" ht="14.25" customHeight="1"/>
    <row r="46656" ht="14.25" customHeight="1"/>
    <row r="46657" ht="14.25" customHeight="1"/>
    <row r="46658" ht="14.25" customHeight="1"/>
    <row r="46659" ht="14.25" customHeight="1"/>
    <row r="46660" ht="14.25" customHeight="1"/>
    <row r="46661" ht="14.25" customHeight="1"/>
    <row r="46662" ht="14.25" customHeight="1"/>
    <row r="46663" ht="14.25" customHeight="1"/>
    <row r="46664" ht="14.25" customHeight="1"/>
    <row r="46665" ht="14.25" customHeight="1"/>
    <row r="46666" ht="14.25" customHeight="1"/>
    <row r="46667" ht="14.25" customHeight="1"/>
    <row r="46668" ht="14.25" customHeight="1"/>
    <row r="46669" ht="14.25" customHeight="1"/>
    <row r="46670" ht="14.25" customHeight="1"/>
    <row r="46671" ht="14.25" customHeight="1"/>
    <row r="46672" ht="14.25" customHeight="1"/>
    <row r="46673" ht="14.25" customHeight="1"/>
    <row r="46674" ht="14.25" customHeight="1"/>
    <row r="46675" ht="14.25" customHeight="1"/>
    <row r="46676" ht="14.25" customHeight="1"/>
    <row r="46677" ht="14.25" customHeight="1"/>
    <row r="46678" ht="14.25" customHeight="1"/>
    <row r="46679" ht="14.25" customHeight="1"/>
    <row r="46680" ht="14.25" customHeight="1"/>
    <row r="46681" ht="14.25" customHeight="1"/>
    <row r="46682" ht="14.25" customHeight="1"/>
    <row r="46683" ht="14.25" customHeight="1"/>
    <row r="46684" ht="14.25" customHeight="1"/>
    <row r="46685" ht="14.25" customHeight="1"/>
    <row r="46686" ht="14.25" customHeight="1"/>
    <row r="46687" ht="14.25" customHeight="1"/>
    <row r="46688" ht="14.25" customHeight="1"/>
    <row r="46689" ht="14.25" customHeight="1"/>
    <row r="46690" ht="14.25" customHeight="1"/>
    <row r="46691" ht="14.25" customHeight="1"/>
    <row r="46692" ht="14.25" customHeight="1"/>
    <row r="46693" ht="14.25" customHeight="1"/>
    <row r="46694" ht="14.25" customHeight="1"/>
    <row r="46695" ht="14.25" customHeight="1"/>
    <row r="46696" ht="14.25" customHeight="1"/>
    <row r="46697" ht="14.25" customHeight="1"/>
    <row r="46698" ht="14.25" customHeight="1"/>
    <row r="46699" ht="14.25" customHeight="1"/>
    <row r="46700" ht="14.25" customHeight="1"/>
    <row r="46701" ht="14.25" customHeight="1"/>
    <row r="46702" ht="14.25" customHeight="1"/>
    <row r="46703" ht="14.25" customHeight="1"/>
    <row r="46704" ht="14.25" customHeight="1"/>
    <row r="46705" ht="14.25" customHeight="1"/>
    <row r="46706" ht="14.25" customHeight="1"/>
    <row r="46707" ht="14.25" customHeight="1"/>
    <row r="46708" ht="14.25" customHeight="1"/>
    <row r="46709" ht="14.25" customHeight="1"/>
    <row r="46710" ht="14.25" customHeight="1"/>
    <row r="46711" ht="14.25" customHeight="1"/>
    <row r="46712" ht="14.25" customHeight="1"/>
    <row r="46713" ht="14.25" customHeight="1"/>
    <row r="46714" ht="14.25" customHeight="1"/>
    <row r="46715" ht="14.25" customHeight="1"/>
    <row r="46716" ht="14.25" customHeight="1"/>
    <row r="46717" ht="14.25" customHeight="1"/>
    <row r="46718" ht="14.25" customHeight="1"/>
    <row r="46719" ht="14.25" customHeight="1"/>
    <row r="46720" ht="14.25" customHeight="1"/>
    <row r="46721" ht="14.25" customHeight="1"/>
    <row r="46722" ht="14.25" customHeight="1"/>
    <row r="46723" ht="14.25" customHeight="1"/>
    <row r="46724" ht="14.25" customHeight="1"/>
    <row r="46725" ht="14.25" customHeight="1"/>
    <row r="46726" ht="14.25" customHeight="1"/>
    <row r="46727" ht="14.25" customHeight="1"/>
    <row r="46728" ht="14.25" customHeight="1"/>
    <row r="46729" ht="14.25" customHeight="1"/>
    <row r="46730" ht="14.25" customHeight="1"/>
    <row r="46731" ht="14.25" customHeight="1"/>
    <row r="46732" ht="14.25" customHeight="1"/>
    <row r="46733" ht="14.25" customHeight="1"/>
    <row r="46734" ht="14.25" customHeight="1"/>
    <row r="46735" ht="14.25" customHeight="1"/>
    <row r="46736" ht="14.25" customHeight="1"/>
    <row r="46737" ht="14.25" customHeight="1"/>
    <row r="46738" ht="14.25" customHeight="1"/>
    <row r="46739" ht="14.25" customHeight="1"/>
    <row r="46740" ht="14.25" customHeight="1"/>
    <row r="46741" ht="14.25" customHeight="1"/>
    <row r="46742" ht="14.25" customHeight="1"/>
    <row r="46743" ht="14.25" customHeight="1"/>
    <row r="46744" ht="14.25" customHeight="1"/>
    <row r="46745" ht="14.25" customHeight="1"/>
    <row r="46746" ht="14.25" customHeight="1"/>
    <row r="46747" ht="14.25" customHeight="1"/>
    <row r="46748" ht="14.25" customHeight="1"/>
    <row r="46749" ht="14.25" customHeight="1"/>
    <row r="46750" ht="14.25" customHeight="1"/>
    <row r="46751" ht="14.25" customHeight="1"/>
    <row r="46752" ht="14.25" customHeight="1"/>
    <row r="46753" ht="14.25" customHeight="1"/>
    <row r="46754" ht="14.25" customHeight="1"/>
    <row r="46755" ht="14.25" customHeight="1"/>
    <row r="46756" ht="14.25" customHeight="1"/>
    <row r="46757" ht="14.25" customHeight="1"/>
    <row r="46758" ht="14.25" customHeight="1"/>
    <row r="46759" ht="14.25" customHeight="1"/>
    <row r="46760" ht="14.25" customHeight="1"/>
    <row r="46761" ht="14.25" customHeight="1"/>
    <row r="46762" ht="14.25" customHeight="1"/>
    <row r="46763" ht="14.25" customHeight="1"/>
    <row r="46764" ht="14.25" customHeight="1"/>
    <row r="46765" ht="14.25" customHeight="1"/>
    <row r="46766" ht="14.25" customHeight="1"/>
    <row r="46767" ht="14.25" customHeight="1"/>
    <row r="46768" ht="14.25" customHeight="1"/>
    <row r="46769" ht="14.25" customHeight="1"/>
    <row r="46770" ht="14.25" customHeight="1"/>
    <row r="46771" ht="14.25" customHeight="1"/>
    <row r="46772" ht="14.25" customHeight="1"/>
    <row r="46773" ht="14.25" customHeight="1"/>
    <row r="46774" ht="14.25" customHeight="1"/>
    <row r="46775" ht="14.25" customHeight="1"/>
    <row r="46776" ht="14.25" customHeight="1"/>
    <row r="46777" ht="14.25" customHeight="1"/>
    <row r="46778" ht="14.25" customHeight="1"/>
    <row r="46779" ht="14.25" customHeight="1"/>
    <row r="46780" ht="14.25" customHeight="1"/>
    <row r="46781" ht="14.25" customHeight="1"/>
    <row r="46782" ht="14.25" customHeight="1"/>
    <row r="46783" ht="14.25" customHeight="1"/>
    <row r="46784" ht="14.25" customHeight="1"/>
    <row r="46785" ht="14.25" customHeight="1"/>
    <row r="46786" ht="14.25" customHeight="1"/>
    <row r="46787" ht="14.25" customHeight="1"/>
    <row r="46788" ht="14.25" customHeight="1"/>
    <row r="46789" ht="14.25" customHeight="1"/>
    <row r="46790" ht="14.25" customHeight="1"/>
    <row r="46791" ht="14.25" customHeight="1"/>
    <row r="46792" ht="14.25" customHeight="1"/>
    <row r="46793" ht="14.25" customHeight="1"/>
    <row r="46794" ht="14.25" customHeight="1"/>
    <row r="46795" ht="14.25" customHeight="1"/>
    <row r="46796" ht="14.25" customHeight="1"/>
    <row r="46797" ht="14.25" customHeight="1"/>
    <row r="46798" ht="14.25" customHeight="1"/>
    <row r="46799" ht="14.25" customHeight="1"/>
    <row r="46800" ht="14.25" customHeight="1"/>
    <row r="46801" ht="14.25" customHeight="1"/>
    <row r="46802" ht="14.25" customHeight="1"/>
    <row r="46803" ht="14.25" customHeight="1"/>
    <row r="46804" ht="14.25" customHeight="1"/>
    <row r="46805" ht="14.25" customHeight="1"/>
    <row r="46806" ht="14.25" customHeight="1"/>
    <row r="46807" ht="14.25" customHeight="1"/>
    <row r="46808" ht="14.25" customHeight="1"/>
    <row r="46809" ht="14.25" customHeight="1"/>
    <row r="46810" ht="14.25" customHeight="1"/>
    <row r="46811" ht="14.25" customHeight="1"/>
    <row r="46812" ht="14.25" customHeight="1"/>
    <row r="46813" ht="14.25" customHeight="1"/>
    <row r="46814" ht="14.25" customHeight="1"/>
    <row r="46815" ht="14.25" customHeight="1"/>
    <row r="46816" ht="14.25" customHeight="1"/>
    <row r="46817" ht="14.25" customHeight="1"/>
    <row r="46818" ht="14.25" customHeight="1"/>
    <row r="46819" ht="14.25" customHeight="1"/>
    <row r="46820" ht="14.25" customHeight="1"/>
    <row r="46821" ht="14.25" customHeight="1"/>
    <row r="46822" ht="14.25" customHeight="1"/>
    <row r="46823" ht="14.25" customHeight="1"/>
    <row r="46824" ht="14.25" customHeight="1"/>
    <row r="46825" ht="14.25" customHeight="1"/>
    <row r="46826" ht="14.25" customHeight="1"/>
    <row r="46827" ht="14.25" customHeight="1"/>
    <row r="46828" ht="14.25" customHeight="1"/>
    <row r="46829" ht="14.25" customHeight="1"/>
    <row r="46830" ht="14.25" customHeight="1"/>
    <row r="46831" ht="14.25" customHeight="1"/>
    <row r="46832" ht="14.25" customHeight="1"/>
    <row r="46833" ht="14.25" customHeight="1"/>
    <row r="46834" ht="14.25" customHeight="1"/>
    <row r="46835" ht="14.25" customHeight="1"/>
    <row r="46836" ht="14.25" customHeight="1"/>
    <row r="46837" ht="14.25" customHeight="1"/>
    <row r="46838" ht="14.25" customHeight="1"/>
    <row r="46839" ht="14.25" customHeight="1"/>
    <row r="46840" ht="14.25" customHeight="1"/>
    <row r="46841" ht="14.25" customHeight="1"/>
    <row r="46842" ht="14.25" customHeight="1"/>
    <row r="46843" ht="14.25" customHeight="1"/>
    <row r="46844" ht="14.25" customHeight="1"/>
    <row r="46845" ht="14.25" customHeight="1"/>
    <row r="46846" ht="14.25" customHeight="1"/>
    <row r="46847" ht="14.25" customHeight="1"/>
    <row r="46848" ht="14.25" customHeight="1"/>
    <row r="46849" ht="14.25" customHeight="1"/>
    <row r="46850" ht="14.25" customHeight="1"/>
    <row r="46851" ht="14.25" customHeight="1"/>
    <row r="46852" ht="14.25" customHeight="1"/>
    <row r="46853" ht="14.25" customHeight="1"/>
    <row r="46854" ht="14.25" customHeight="1"/>
    <row r="46855" ht="14.25" customHeight="1"/>
    <row r="46856" ht="14.25" customHeight="1"/>
    <row r="46857" ht="14.25" customHeight="1"/>
    <row r="46858" ht="14.25" customHeight="1"/>
    <row r="46859" ht="14.25" customHeight="1"/>
    <row r="46860" ht="14.25" customHeight="1"/>
    <row r="46861" ht="14.25" customHeight="1"/>
    <row r="46862" ht="14.25" customHeight="1"/>
    <row r="46863" ht="14.25" customHeight="1"/>
    <row r="46864" ht="14.25" customHeight="1"/>
    <row r="46865" ht="14.25" customHeight="1"/>
    <row r="46866" ht="14.25" customHeight="1"/>
    <row r="46867" ht="14.25" customHeight="1"/>
    <row r="46868" ht="14.25" customHeight="1"/>
    <row r="46869" ht="14.25" customHeight="1"/>
    <row r="46870" ht="14.25" customHeight="1"/>
    <row r="46871" ht="14.25" customHeight="1"/>
    <row r="46872" ht="14.25" customHeight="1"/>
    <row r="46873" ht="14.25" customHeight="1"/>
    <row r="46874" ht="14.25" customHeight="1"/>
    <row r="46875" ht="14.25" customHeight="1"/>
    <row r="46876" ht="14.25" customHeight="1"/>
    <row r="46877" ht="14.25" customHeight="1"/>
    <row r="46878" ht="14.25" customHeight="1"/>
    <row r="46879" ht="14.25" customHeight="1"/>
    <row r="46880" ht="14.25" customHeight="1"/>
    <row r="46881" ht="14.25" customHeight="1"/>
    <row r="46882" ht="14.25" customHeight="1"/>
    <row r="46883" ht="14.25" customHeight="1"/>
    <row r="46884" ht="14.25" customHeight="1"/>
    <row r="46885" ht="14.25" customHeight="1"/>
    <row r="46886" ht="14.25" customHeight="1"/>
    <row r="46887" ht="14.25" customHeight="1"/>
    <row r="46888" ht="14.25" customHeight="1"/>
    <row r="46889" ht="14.25" customHeight="1"/>
    <row r="46890" ht="14.25" customHeight="1"/>
    <row r="46891" ht="14.25" customHeight="1"/>
    <row r="46892" ht="14.25" customHeight="1"/>
    <row r="46893" ht="14.25" customHeight="1"/>
    <row r="46894" ht="14.25" customHeight="1"/>
    <row r="46895" ht="14.25" customHeight="1"/>
    <row r="46896" ht="14.25" customHeight="1"/>
    <row r="46897" ht="14.25" customHeight="1"/>
    <row r="46898" ht="14.25" customHeight="1"/>
    <row r="46899" ht="14.25" customHeight="1"/>
    <row r="46900" ht="14.25" customHeight="1"/>
    <row r="46901" ht="14.25" customHeight="1"/>
    <row r="46902" ht="14.25" customHeight="1"/>
    <row r="46903" ht="14.25" customHeight="1"/>
    <row r="46904" ht="14.25" customHeight="1"/>
    <row r="46905" ht="14.25" customHeight="1"/>
    <row r="46906" ht="14.25" customHeight="1"/>
    <row r="46907" ht="14.25" customHeight="1"/>
    <row r="46908" ht="14.25" customHeight="1"/>
    <row r="46909" ht="14.25" customHeight="1"/>
    <row r="46910" ht="14.25" customHeight="1"/>
    <row r="46911" ht="14.25" customHeight="1"/>
    <row r="46912" ht="14.25" customHeight="1"/>
    <row r="46913" ht="14.25" customHeight="1"/>
    <row r="46914" ht="14.25" customHeight="1"/>
    <row r="46915" ht="14.25" customHeight="1"/>
    <row r="46916" ht="14.25" customHeight="1"/>
    <row r="46917" ht="14.25" customHeight="1"/>
    <row r="46918" ht="14.25" customHeight="1"/>
    <row r="46919" ht="14.25" customHeight="1"/>
    <row r="46920" ht="14.25" customHeight="1"/>
    <row r="46921" ht="14.25" customHeight="1"/>
    <row r="46922" ht="14.25" customHeight="1"/>
    <row r="46923" ht="14.25" customHeight="1"/>
    <row r="46924" ht="14.25" customHeight="1"/>
    <row r="46925" ht="14.25" customHeight="1"/>
    <row r="46926" ht="14.25" customHeight="1"/>
    <row r="46927" ht="14.25" customHeight="1"/>
    <row r="46928" ht="14.25" customHeight="1"/>
    <row r="46929" ht="14.25" customHeight="1"/>
    <row r="46930" ht="14.25" customHeight="1"/>
    <row r="46931" ht="14.25" customHeight="1"/>
    <row r="46932" ht="14.25" customHeight="1"/>
    <row r="46933" ht="14.25" customHeight="1"/>
    <row r="46934" ht="14.25" customHeight="1"/>
    <row r="46935" ht="14.25" customHeight="1"/>
    <row r="46936" ht="14.25" customHeight="1"/>
    <row r="46937" ht="14.25" customHeight="1"/>
    <row r="46938" ht="14.25" customHeight="1"/>
    <row r="46939" ht="14.25" customHeight="1"/>
    <row r="46940" ht="14.25" customHeight="1"/>
    <row r="46941" ht="14.25" customHeight="1"/>
    <row r="46942" ht="14.25" customHeight="1"/>
    <row r="46943" ht="14.25" customHeight="1"/>
    <row r="46944" ht="14.25" customHeight="1"/>
    <row r="46945" ht="14.25" customHeight="1"/>
    <row r="46946" ht="14.25" customHeight="1"/>
    <row r="46947" ht="14.25" customHeight="1"/>
    <row r="46948" ht="14.25" customHeight="1"/>
    <row r="46949" ht="14.25" customHeight="1"/>
    <row r="46950" ht="14.25" customHeight="1"/>
    <row r="46951" ht="14.25" customHeight="1"/>
    <row r="46952" ht="14.25" customHeight="1"/>
    <row r="46953" ht="14.25" customHeight="1"/>
    <row r="46954" ht="14.25" customHeight="1"/>
    <row r="46955" ht="14.25" customHeight="1"/>
    <row r="46956" ht="14.25" customHeight="1"/>
    <row r="46957" ht="14.25" customHeight="1"/>
    <row r="46958" ht="14.25" customHeight="1"/>
    <row r="46959" ht="14.25" customHeight="1"/>
    <row r="46960" ht="14.25" customHeight="1"/>
    <row r="46961" ht="14.25" customHeight="1"/>
    <row r="46962" ht="14.25" customHeight="1"/>
    <row r="46963" ht="14.25" customHeight="1"/>
    <row r="46964" ht="14.25" customHeight="1"/>
    <row r="46965" ht="14.25" customHeight="1"/>
    <row r="46966" ht="14.25" customHeight="1"/>
    <row r="46967" ht="14.25" customHeight="1"/>
    <row r="46968" ht="14.25" customHeight="1"/>
    <row r="46969" ht="14.25" customHeight="1"/>
    <row r="46970" ht="14.25" customHeight="1"/>
    <row r="46971" ht="14.25" customHeight="1"/>
    <row r="46972" ht="14.25" customHeight="1"/>
    <row r="46973" ht="14.25" customHeight="1"/>
    <row r="46974" ht="14.25" customHeight="1"/>
    <row r="46975" ht="14.25" customHeight="1"/>
    <row r="46976" ht="14.25" customHeight="1"/>
    <row r="46977" ht="14.25" customHeight="1"/>
    <row r="46978" ht="14.25" customHeight="1"/>
    <row r="46979" ht="14.25" customHeight="1"/>
    <row r="46980" ht="14.25" customHeight="1"/>
    <row r="46981" ht="14.25" customHeight="1"/>
    <row r="46982" ht="14.25" customHeight="1"/>
    <row r="46983" ht="14.25" customHeight="1"/>
    <row r="46984" ht="14.25" customHeight="1"/>
    <row r="46985" ht="14.25" customHeight="1"/>
    <row r="46986" ht="14.25" customHeight="1"/>
    <row r="46987" ht="14.25" customHeight="1"/>
    <row r="46988" ht="14.25" customHeight="1"/>
    <row r="46989" ht="14.25" customHeight="1"/>
    <row r="46990" ht="14.25" customHeight="1"/>
    <row r="46991" ht="14.25" customHeight="1"/>
    <row r="46992" ht="14.25" customHeight="1"/>
    <row r="46993" ht="14.25" customHeight="1"/>
    <row r="46994" ht="14.25" customHeight="1"/>
    <row r="46995" ht="14.25" customHeight="1"/>
    <row r="46996" ht="14.25" customHeight="1"/>
    <row r="46997" ht="14.25" customHeight="1"/>
    <row r="46998" ht="14.25" customHeight="1"/>
    <row r="46999" ht="14.25" customHeight="1"/>
    <row r="47000" ht="14.25" customHeight="1"/>
    <row r="47001" ht="14.25" customHeight="1"/>
    <row r="47002" ht="14.25" customHeight="1"/>
    <row r="47003" ht="14.25" customHeight="1"/>
    <row r="47004" ht="14.25" customHeight="1"/>
    <row r="47005" ht="14.25" customHeight="1"/>
    <row r="47006" ht="14.25" customHeight="1"/>
    <row r="47007" ht="14.25" customHeight="1"/>
    <row r="47008" ht="14.25" customHeight="1"/>
    <row r="47009" ht="14.25" customHeight="1"/>
    <row r="47010" ht="14.25" customHeight="1"/>
    <row r="47011" ht="14.25" customHeight="1"/>
    <row r="47012" ht="14.25" customHeight="1"/>
    <row r="47013" ht="14.25" customHeight="1"/>
    <row r="47014" ht="14.25" customHeight="1"/>
    <row r="47015" ht="14.25" customHeight="1"/>
    <row r="47016" ht="14.25" customHeight="1"/>
    <row r="47017" ht="14.25" customHeight="1"/>
    <row r="47018" ht="14.25" customHeight="1"/>
    <row r="47019" ht="14.25" customHeight="1"/>
    <row r="47020" ht="14.25" customHeight="1"/>
    <row r="47021" ht="14.25" customHeight="1"/>
    <row r="47022" ht="14.25" customHeight="1"/>
    <row r="47023" ht="14.25" customHeight="1"/>
    <row r="47024" ht="14.25" customHeight="1"/>
    <row r="47025" ht="14.25" customHeight="1"/>
    <row r="47026" ht="14.25" customHeight="1"/>
    <row r="47027" ht="14.25" customHeight="1"/>
    <row r="47028" ht="14.25" customHeight="1"/>
    <row r="47029" ht="14.25" customHeight="1"/>
    <row r="47030" ht="14.25" customHeight="1"/>
    <row r="47031" ht="14.25" customHeight="1"/>
    <row r="47032" ht="14.25" customHeight="1"/>
    <row r="47033" ht="14.25" customHeight="1"/>
    <row r="47034" ht="14.25" customHeight="1"/>
    <row r="47035" ht="14.25" customHeight="1"/>
    <row r="47036" ht="14.25" customHeight="1"/>
    <row r="47037" ht="14.25" customHeight="1"/>
    <row r="47038" ht="14.25" customHeight="1"/>
    <row r="47039" ht="14.25" customHeight="1"/>
    <row r="47040" ht="14.25" customHeight="1"/>
    <row r="47041" ht="14.25" customHeight="1"/>
    <row r="47042" ht="14.25" customHeight="1"/>
    <row r="47043" ht="14.25" customHeight="1"/>
    <row r="47044" ht="14.25" customHeight="1"/>
    <row r="47045" ht="14.25" customHeight="1"/>
    <row r="47046" ht="14.25" customHeight="1"/>
    <row r="47047" ht="14.25" customHeight="1"/>
    <row r="47048" ht="14.25" customHeight="1"/>
    <row r="47049" ht="14.25" customHeight="1"/>
    <row r="47050" ht="14.25" customHeight="1"/>
    <row r="47051" ht="14.25" customHeight="1"/>
    <row r="47052" ht="14.25" customHeight="1"/>
    <row r="47053" ht="14.25" customHeight="1"/>
    <row r="47054" ht="14.25" customHeight="1"/>
    <row r="47055" ht="14.25" customHeight="1"/>
    <row r="47056" ht="14.25" customHeight="1"/>
    <row r="47057" ht="14.25" customHeight="1"/>
    <row r="47058" ht="14.25" customHeight="1"/>
    <row r="47059" ht="14.25" customHeight="1"/>
    <row r="47060" ht="14.25" customHeight="1"/>
    <row r="47061" ht="14.25" customHeight="1"/>
    <row r="47062" ht="14.25" customHeight="1"/>
    <row r="47063" ht="14.25" customHeight="1"/>
    <row r="47064" ht="14.25" customHeight="1"/>
    <row r="47065" ht="14.25" customHeight="1"/>
    <row r="47066" ht="14.25" customHeight="1"/>
    <row r="47067" ht="14.25" customHeight="1"/>
    <row r="47068" ht="14.25" customHeight="1"/>
    <row r="47069" ht="14.25" customHeight="1"/>
    <row r="47070" ht="14.25" customHeight="1"/>
    <row r="47071" ht="14.25" customHeight="1"/>
    <row r="47072" ht="14.25" customHeight="1"/>
    <row r="47073" ht="14.25" customHeight="1"/>
    <row r="47074" ht="14.25" customHeight="1"/>
    <row r="47075" ht="14.25" customHeight="1"/>
    <row r="47076" ht="14.25" customHeight="1"/>
    <row r="47077" ht="14.25" customHeight="1"/>
    <row r="47078" ht="14.25" customHeight="1"/>
    <row r="47079" ht="14.25" customHeight="1"/>
    <row r="47080" ht="14.25" customHeight="1"/>
    <row r="47081" ht="14.25" customHeight="1"/>
    <row r="47082" ht="14.25" customHeight="1"/>
    <row r="47083" ht="14.25" customHeight="1"/>
    <row r="47084" ht="14.25" customHeight="1"/>
    <row r="47085" ht="14.25" customHeight="1"/>
    <row r="47086" ht="14.25" customHeight="1"/>
    <row r="47087" ht="14.25" customHeight="1"/>
    <row r="47088" ht="14.25" customHeight="1"/>
    <row r="47089" ht="14.25" customHeight="1"/>
    <row r="47090" ht="14.25" customHeight="1"/>
    <row r="47091" ht="14.25" customHeight="1"/>
    <row r="47092" ht="14.25" customHeight="1"/>
    <row r="47093" ht="14.25" customHeight="1"/>
    <row r="47094" ht="14.25" customHeight="1"/>
    <row r="47095" ht="14.25" customHeight="1"/>
    <row r="47096" ht="14.25" customHeight="1"/>
    <row r="47097" ht="14.25" customHeight="1"/>
    <row r="47098" ht="14.25" customHeight="1"/>
    <row r="47099" ht="14.25" customHeight="1"/>
    <row r="47100" ht="14.25" customHeight="1"/>
    <row r="47101" ht="14.25" customHeight="1"/>
    <row r="47102" ht="14.25" customHeight="1"/>
    <row r="47103" ht="14.25" customHeight="1"/>
    <row r="47104" ht="14.25" customHeight="1"/>
    <row r="47105" ht="14.25" customHeight="1"/>
    <row r="47106" ht="14.25" customHeight="1"/>
    <row r="47107" ht="14.25" customHeight="1"/>
    <row r="47108" ht="14.25" customHeight="1"/>
    <row r="47109" ht="14.25" customHeight="1"/>
    <row r="47110" ht="14.25" customHeight="1"/>
    <row r="47111" ht="14.25" customHeight="1"/>
    <row r="47112" ht="14.25" customHeight="1"/>
    <row r="47113" ht="14.25" customHeight="1"/>
    <row r="47114" ht="14.25" customHeight="1"/>
    <row r="47115" ht="14.25" customHeight="1"/>
    <row r="47116" ht="14.25" customHeight="1"/>
    <row r="47117" ht="14.25" customHeight="1"/>
    <row r="47118" ht="14.25" customHeight="1"/>
    <row r="47119" ht="14.25" customHeight="1"/>
    <row r="47120" ht="14.25" customHeight="1"/>
    <row r="47121" ht="14.25" customHeight="1"/>
    <row r="47122" ht="14.25" customHeight="1"/>
    <row r="47123" ht="14.25" customHeight="1"/>
    <row r="47124" ht="14.25" customHeight="1"/>
    <row r="47125" ht="14.25" customHeight="1"/>
    <row r="47126" ht="14.25" customHeight="1"/>
    <row r="47127" ht="14.25" customHeight="1"/>
    <row r="47128" ht="14.25" customHeight="1"/>
    <row r="47129" ht="14.25" customHeight="1"/>
    <row r="47130" ht="14.25" customHeight="1"/>
    <row r="47131" ht="14.25" customHeight="1"/>
    <row r="47132" ht="14.25" customHeight="1"/>
    <row r="47133" ht="14.25" customHeight="1"/>
    <row r="47134" ht="14.25" customHeight="1"/>
    <row r="47135" ht="14.25" customHeight="1"/>
    <row r="47136" ht="14.25" customHeight="1"/>
    <row r="47137" ht="14.25" customHeight="1"/>
    <row r="47138" ht="14.25" customHeight="1"/>
    <row r="47139" ht="14.25" customHeight="1"/>
    <row r="47140" ht="14.25" customHeight="1"/>
    <row r="47141" ht="14.25" customHeight="1"/>
    <row r="47142" ht="14.25" customHeight="1"/>
    <row r="47143" ht="14.25" customHeight="1"/>
    <row r="47144" ht="14.25" customHeight="1"/>
    <row r="47145" ht="14.25" customHeight="1"/>
    <row r="47146" ht="14.25" customHeight="1"/>
    <row r="47147" ht="14.25" customHeight="1"/>
    <row r="47148" ht="14.25" customHeight="1"/>
    <row r="47149" ht="14.25" customHeight="1"/>
    <row r="47150" ht="14.25" customHeight="1"/>
    <row r="47151" ht="14.25" customHeight="1"/>
    <row r="47152" ht="14.25" customHeight="1"/>
    <row r="47153" ht="14.25" customHeight="1"/>
    <row r="47154" ht="14.25" customHeight="1"/>
    <row r="47155" ht="14.25" customHeight="1"/>
    <row r="47156" ht="14.25" customHeight="1"/>
    <row r="47157" ht="14.25" customHeight="1"/>
    <row r="47158" ht="14.25" customHeight="1"/>
    <row r="47159" ht="14.25" customHeight="1"/>
    <row r="47160" ht="14.25" customHeight="1"/>
    <row r="47161" ht="14.25" customHeight="1"/>
    <row r="47162" ht="14.25" customHeight="1"/>
    <row r="47163" ht="14.25" customHeight="1"/>
    <row r="47164" ht="14.25" customHeight="1"/>
    <row r="47165" ht="14.25" customHeight="1"/>
    <row r="47166" ht="14.25" customHeight="1"/>
    <row r="47167" ht="14.25" customHeight="1"/>
    <row r="47168" ht="14.25" customHeight="1"/>
    <row r="47169" ht="14.25" customHeight="1"/>
    <row r="47170" ht="14.25" customHeight="1"/>
    <row r="47171" ht="14.25" customHeight="1"/>
    <row r="47172" ht="14.25" customHeight="1"/>
    <row r="47173" ht="14.25" customHeight="1"/>
    <row r="47174" ht="14.25" customHeight="1"/>
    <row r="47175" ht="14.25" customHeight="1"/>
    <row r="47176" ht="14.25" customHeight="1"/>
    <row r="47177" ht="14.25" customHeight="1"/>
    <row r="47178" ht="14.25" customHeight="1"/>
    <row r="47179" ht="14.25" customHeight="1"/>
    <row r="47180" ht="14.25" customHeight="1"/>
    <row r="47181" ht="14.25" customHeight="1"/>
    <row r="47182" ht="14.25" customHeight="1"/>
    <row r="47183" ht="14.25" customHeight="1"/>
    <row r="47184" ht="14.25" customHeight="1"/>
    <row r="47185" ht="14.25" customHeight="1"/>
    <row r="47186" ht="14.25" customHeight="1"/>
    <row r="47187" ht="14.25" customHeight="1"/>
    <row r="47188" ht="14.25" customHeight="1"/>
    <row r="47189" ht="14.25" customHeight="1"/>
    <row r="47190" ht="14.25" customHeight="1"/>
    <row r="47191" ht="14.25" customHeight="1"/>
    <row r="47192" ht="14.25" customHeight="1"/>
    <row r="47193" ht="14.25" customHeight="1"/>
    <row r="47194" ht="14.25" customHeight="1"/>
    <row r="47195" ht="14.25" customHeight="1"/>
    <row r="47196" ht="14.25" customHeight="1"/>
    <row r="47197" ht="14.25" customHeight="1"/>
    <row r="47198" ht="14.25" customHeight="1"/>
    <row r="47199" ht="14.25" customHeight="1"/>
    <row r="47200" ht="14.25" customHeight="1"/>
    <row r="47201" ht="14.25" customHeight="1"/>
    <row r="47202" ht="14.25" customHeight="1"/>
    <row r="47203" ht="14.25" customHeight="1"/>
    <row r="47204" ht="14.25" customHeight="1"/>
    <row r="47205" ht="14.25" customHeight="1"/>
    <row r="47206" ht="14.25" customHeight="1"/>
    <row r="47207" ht="14.25" customHeight="1"/>
    <row r="47208" ht="14.25" customHeight="1"/>
    <row r="47209" ht="14.25" customHeight="1"/>
    <row r="47210" ht="14.25" customHeight="1"/>
    <row r="47211" ht="14.25" customHeight="1"/>
    <row r="47212" ht="14.25" customHeight="1"/>
    <row r="47213" ht="14.25" customHeight="1"/>
    <row r="47214" ht="14.25" customHeight="1"/>
    <row r="47215" ht="14.25" customHeight="1"/>
    <row r="47216" ht="14.25" customHeight="1"/>
    <row r="47217" ht="14.25" customHeight="1"/>
    <row r="47218" ht="14.25" customHeight="1"/>
    <row r="47219" ht="14.25" customHeight="1"/>
    <row r="47220" ht="14.25" customHeight="1"/>
    <row r="47221" ht="14.25" customHeight="1"/>
    <row r="47222" ht="14.25" customHeight="1"/>
    <row r="47223" ht="14.25" customHeight="1"/>
    <row r="47224" ht="14.25" customHeight="1"/>
    <row r="47225" ht="14.25" customHeight="1"/>
    <row r="47226" ht="14.25" customHeight="1"/>
    <row r="47227" ht="14.25" customHeight="1"/>
    <row r="47228" ht="14.25" customHeight="1"/>
    <row r="47229" ht="14.25" customHeight="1"/>
    <row r="47230" ht="14.25" customHeight="1"/>
    <row r="47231" ht="14.25" customHeight="1"/>
    <row r="47232" ht="14.25" customHeight="1"/>
    <row r="47233" ht="14.25" customHeight="1"/>
    <row r="47234" ht="14.25" customHeight="1"/>
    <row r="47235" ht="14.25" customHeight="1"/>
    <row r="47236" ht="14.25" customHeight="1"/>
    <row r="47237" ht="14.25" customHeight="1"/>
    <row r="47238" ht="14.25" customHeight="1"/>
    <row r="47239" ht="14.25" customHeight="1"/>
    <row r="47240" ht="14.25" customHeight="1"/>
    <row r="47241" ht="14.25" customHeight="1"/>
    <row r="47242" ht="14.25" customHeight="1"/>
    <row r="47243" ht="14.25" customHeight="1"/>
    <row r="47244" ht="14.25" customHeight="1"/>
    <row r="47245" ht="14.25" customHeight="1"/>
    <row r="47246" ht="14.25" customHeight="1"/>
    <row r="47247" ht="14.25" customHeight="1"/>
    <row r="47248" ht="14.25" customHeight="1"/>
    <row r="47249" ht="14.25" customHeight="1"/>
    <row r="47250" ht="14.25" customHeight="1"/>
    <row r="47251" ht="14.25" customHeight="1"/>
    <row r="47252" ht="14.25" customHeight="1"/>
    <row r="47253" ht="14.25" customHeight="1"/>
    <row r="47254" ht="14.25" customHeight="1"/>
    <row r="47255" ht="14.25" customHeight="1"/>
    <row r="47256" ht="14.25" customHeight="1"/>
    <row r="47257" ht="14.25" customHeight="1"/>
    <row r="47258" ht="14.25" customHeight="1"/>
    <row r="47259" ht="14.25" customHeight="1"/>
    <row r="47260" ht="14.25" customHeight="1"/>
    <row r="47261" ht="14.25" customHeight="1"/>
    <row r="47262" ht="14.25" customHeight="1"/>
    <row r="47263" ht="14.25" customHeight="1"/>
    <row r="47264" ht="14.25" customHeight="1"/>
    <row r="47265" ht="14.25" customHeight="1"/>
    <row r="47266" ht="14.25" customHeight="1"/>
    <row r="47267" ht="14.25" customHeight="1"/>
    <row r="47268" ht="14.25" customHeight="1"/>
    <row r="47269" ht="14.25" customHeight="1"/>
    <row r="47270" ht="14.25" customHeight="1"/>
    <row r="47271" ht="14.25" customHeight="1"/>
    <row r="47272" ht="14.25" customHeight="1"/>
    <row r="47273" ht="14.25" customHeight="1"/>
    <row r="47274" ht="14.25" customHeight="1"/>
    <row r="47275" ht="14.25" customHeight="1"/>
    <row r="47276" ht="14.25" customHeight="1"/>
    <row r="47277" ht="14.25" customHeight="1"/>
    <row r="47278" ht="14.25" customHeight="1"/>
    <row r="47279" ht="14.25" customHeight="1"/>
    <row r="47280" ht="14.25" customHeight="1"/>
    <row r="47281" ht="14.25" customHeight="1"/>
    <row r="47282" ht="14.25" customHeight="1"/>
    <row r="47283" ht="14.25" customHeight="1"/>
    <row r="47284" ht="14.25" customHeight="1"/>
    <row r="47285" ht="14.25" customHeight="1"/>
    <row r="47286" ht="14.25" customHeight="1"/>
    <row r="47287" ht="14.25" customHeight="1"/>
    <row r="47288" ht="14.25" customHeight="1"/>
    <row r="47289" ht="14.25" customHeight="1"/>
    <row r="47290" ht="14.25" customHeight="1"/>
    <row r="47291" ht="14.25" customHeight="1"/>
    <row r="47292" ht="14.25" customHeight="1"/>
    <row r="47293" ht="14.25" customHeight="1"/>
    <row r="47294" ht="14.25" customHeight="1"/>
    <row r="47295" ht="14.25" customHeight="1"/>
    <row r="47296" ht="14.25" customHeight="1"/>
    <row r="47297" ht="14.25" customHeight="1"/>
    <row r="47298" ht="14.25" customHeight="1"/>
    <row r="47299" ht="14.25" customHeight="1"/>
    <row r="47300" ht="14.25" customHeight="1"/>
    <row r="47301" ht="14.25" customHeight="1"/>
    <row r="47302" ht="14.25" customHeight="1"/>
    <row r="47303" ht="14.25" customHeight="1"/>
    <row r="47304" ht="14.25" customHeight="1"/>
    <row r="47305" ht="14.25" customHeight="1"/>
    <row r="47306" ht="14.25" customHeight="1"/>
    <row r="47307" ht="14.25" customHeight="1"/>
    <row r="47308" ht="14.25" customHeight="1"/>
    <row r="47309" ht="14.25" customHeight="1"/>
    <row r="47310" ht="14.25" customHeight="1"/>
    <row r="47311" ht="14.25" customHeight="1"/>
    <row r="47312" ht="14.25" customHeight="1"/>
    <row r="47313" ht="14.25" customHeight="1"/>
    <row r="47314" ht="14.25" customHeight="1"/>
    <row r="47315" ht="14.25" customHeight="1"/>
    <row r="47316" ht="14.25" customHeight="1"/>
    <row r="47317" ht="14.25" customHeight="1"/>
    <row r="47318" ht="14.25" customHeight="1"/>
    <row r="47319" ht="14.25" customHeight="1"/>
    <row r="47320" ht="14.25" customHeight="1"/>
    <row r="47321" ht="14.25" customHeight="1"/>
    <row r="47322" ht="14.25" customHeight="1"/>
    <row r="47323" ht="14.25" customHeight="1"/>
    <row r="47324" ht="14.25" customHeight="1"/>
    <row r="47325" ht="14.25" customHeight="1"/>
    <row r="47326" ht="14.25" customHeight="1"/>
    <row r="47327" ht="14.25" customHeight="1"/>
    <row r="47328" ht="14.25" customHeight="1"/>
    <row r="47329" ht="14.25" customHeight="1"/>
    <row r="47330" ht="14.25" customHeight="1"/>
    <row r="47331" ht="14.25" customHeight="1"/>
    <row r="47332" ht="14.25" customHeight="1"/>
    <row r="47333" ht="14.25" customHeight="1"/>
    <row r="47334" ht="14.25" customHeight="1"/>
    <row r="47335" ht="14.25" customHeight="1"/>
    <row r="47336" ht="14.25" customHeight="1"/>
    <row r="47337" ht="14.25" customHeight="1"/>
    <row r="47338" ht="14.25" customHeight="1"/>
    <row r="47339" ht="14.25" customHeight="1"/>
    <row r="47340" ht="14.25" customHeight="1"/>
    <row r="47341" ht="14.25" customHeight="1"/>
    <row r="47342" ht="14.25" customHeight="1"/>
    <row r="47343" ht="14.25" customHeight="1"/>
    <row r="47344" ht="14.25" customHeight="1"/>
    <row r="47345" ht="14.25" customHeight="1"/>
    <row r="47346" ht="14.25" customHeight="1"/>
    <row r="47347" ht="14.25" customHeight="1"/>
    <row r="47348" ht="14.25" customHeight="1"/>
    <row r="47349" ht="14.25" customHeight="1"/>
    <row r="47350" ht="14.25" customHeight="1"/>
    <row r="47351" ht="14.25" customHeight="1"/>
    <row r="47352" ht="14.25" customHeight="1"/>
    <row r="47353" ht="14.25" customHeight="1"/>
    <row r="47354" ht="14.25" customHeight="1"/>
    <row r="47355" ht="14.25" customHeight="1"/>
    <row r="47356" ht="14.25" customHeight="1"/>
    <row r="47357" ht="14.25" customHeight="1"/>
    <row r="47358" ht="14.25" customHeight="1"/>
    <row r="47359" ht="14.25" customHeight="1"/>
    <row r="47360" ht="14.25" customHeight="1"/>
    <row r="47361" ht="14.25" customHeight="1"/>
    <row r="47362" ht="14.25" customHeight="1"/>
    <row r="47363" ht="14.25" customHeight="1"/>
    <row r="47364" ht="14.25" customHeight="1"/>
    <row r="47365" ht="14.25" customHeight="1"/>
    <row r="47366" ht="14.25" customHeight="1"/>
    <row r="47367" ht="14.25" customHeight="1"/>
    <row r="47368" ht="14.25" customHeight="1"/>
    <row r="47369" ht="14.25" customHeight="1"/>
    <row r="47370" ht="14.25" customHeight="1"/>
    <row r="47371" ht="14.25" customHeight="1"/>
    <row r="47372" ht="14.25" customHeight="1"/>
    <row r="47373" ht="14.25" customHeight="1"/>
    <row r="47374" ht="14.25" customHeight="1"/>
    <row r="47375" ht="14.25" customHeight="1"/>
    <row r="47376" ht="14.25" customHeight="1"/>
    <row r="47377" ht="14.25" customHeight="1"/>
    <row r="47378" ht="14.25" customHeight="1"/>
    <row r="47379" ht="14.25" customHeight="1"/>
    <row r="47380" ht="14.25" customHeight="1"/>
    <row r="47381" ht="14.25" customHeight="1"/>
    <row r="47382" ht="14.25" customHeight="1"/>
    <row r="47383" ht="14.25" customHeight="1"/>
    <row r="47384" ht="14.25" customHeight="1"/>
    <row r="47385" ht="14.25" customHeight="1"/>
    <row r="47386" ht="14.25" customHeight="1"/>
    <row r="47387" ht="14.25" customHeight="1"/>
    <row r="47388" ht="14.25" customHeight="1"/>
    <row r="47389" ht="14.25" customHeight="1"/>
    <row r="47390" ht="14.25" customHeight="1"/>
    <row r="47391" ht="14.25" customHeight="1"/>
    <row r="47392" ht="14.25" customHeight="1"/>
    <row r="47393" ht="14.25" customHeight="1"/>
    <row r="47394" ht="14.25" customHeight="1"/>
    <row r="47395" ht="14.25" customHeight="1"/>
    <row r="47396" ht="14.25" customHeight="1"/>
    <row r="47397" ht="14.25" customHeight="1"/>
    <row r="47398" ht="14.25" customHeight="1"/>
    <row r="47399" ht="14.25" customHeight="1"/>
    <row r="47400" ht="14.25" customHeight="1"/>
    <row r="47401" ht="14.25" customHeight="1"/>
    <row r="47402" ht="14.25" customHeight="1"/>
    <row r="47403" ht="14.25" customHeight="1"/>
    <row r="47404" ht="14.25" customHeight="1"/>
    <row r="47405" ht="14.25" customHeight="1"/>
    <row r="47406" ht="14.25" customHeight="1"/>
    <row r="47407" ht="14.25" customHeight="1"/>
    <row r="47408" ht="14.25" customHeight="1"/>
    <row r="47409" ht="14.25" customHeight="1"/>
    <row r="47410" ht="14.25" customHeight="1"/>
    <row r="47411" ht="14.25" customHeight="1"/>
    <row r="47412" ht="14.25" customHeight="1"/>
    <row r="47413" ht="14.25" customHeight="1"/>
    <row r="47414" ht="14.25" customHeight="1"/>
    <row r="47415" ht="14.25" customHeight="1"/>
    <row r="47416" ht="14.25" customHeight="1"/>
    <row r="47417" ht="14.25" customHeight="1"/>
    <row r="47418" ht="14.25" customHeight="1"/>
    <row r="47419" ht="14.25" customHeight="1"/>
    <row r="47420" ht="14.25" customHeight="1"/>
    <row r="47421" ht="14.25" customHeight="1"/>
    <row r="47422" ht="14.25" customHeight="1"/>
    <row r="47423" ht="14.25" customHeight="1"/>
    <row r="47424" ht="14.25" customHeight="1"/>
    <row r="47425" ht="14.25" customHeight="1"/>
    <row r="47426" ht="14.25" customHeight="1"/>
    <row r="47427" ht="14.25" customHeight="1"/>
    <row r="47428" ht="14.25" customHeight="1"/>
    <row r="47429" ht="14.25" customHeight="1"/>
    <row r="47430" ht="14.25" customHeight="1"/>
    <row r="47431" ht="14.25" customHeight="1"/>
    <row r="47432" ht="14.25" customHeight="1"/>
    <row r="47433" ht="14.25" customHeight="1"/>
    <row r="47434" ht="14.25" customHeight="1"/>
    <row r="47435" ht="14.25" customHeight="1"/>
    <row r="47436" ht="14.25" customHeight="1"/>
    <row r="47437" ht="14.25" customHeight="1"/>
    <row r="47438" ht="14.25" customHeight="1"/>
    <row r="47439" ht="14.25" customHeight="1"/>
    <row r="47440" ht="14.25" customHeight="1"/>
    <row r="47441" ht="14.25" customHeight="1"/>
    <row r="47442" ht="14.25" customHeight="1"/>
    <row r="47443" ht="14.25" customHeight="1"/>
    <row r="47444" ht="14.25" customHeight="1"/>
    <row r="47445" ht="14.25" customHeight="1"/>
    <row r="47446" ht="14.25" customHeight="1"/>
    <row r="47447" ht="14.25" customHeight="1"/>
    <row r="47448" ht="14.25" customHeight="1"/>
    <row r="47449" ht="14.25" customHeight="1"/>
    <row r="47450" ht="14.25" customHeight="1"/>
    <row r="47451" ht="14.25" customHeight="1"/>
    <row r="47452" ht="14.25" customHeight="1"/>
    <row r="47453" ht="14.25" customHeight="1"/>
    <row r="47454" ht="14.25" customHeight="1"/>
    <row r="47455" ht="14.25" customHeight="1"/>
    <row r="47456" ht="14.25" customHeight="1"/>
    <row r="47457" ht="14.25" customHeight="1"/>
    <row r="47458" ht="14.25" customHeight="1"/>
    <row r="47459" ht="14.25" customHeight="1"/>
    <row r="47460" ht="14.25" customHeight="1"/>
    <row r="47461" ht="14.25" customHeight="1"/>
    <row r="47462" ht="14.25" customHeight="1"/>
    <row r="47463" ht="14.25" customHeight="1"/>
    <row r="47464" ht="14.25" customHeight="1"/>
    <row r="47465" ht="14.25" customHeight="1"/>
    <row r="47466" ht="14.25" customHeight="1"/>
    <row r="47467" ht="14.25" customHeight="1"/>
    <row r="47468" ht="14.25" customHeight="1"/>
    <row r="47469" ht="14.25" customHeight="1"/>
    <row r="47470" ht="14.25" customHeight="1"/>
    <row r="47471" ht="14.25" customHeight="1"/>
    <row r="47472" ht="14.25" customHeight="1"/>
    <row r="47473" ht="14.25" customHeight="1"/>
    <row r="47474" ht="14.25" customHeight="1"/>
    <row r="47475" ht="14.25" customHeight="1"/>
    <row r="47476" ht="14.25" customHeight="1"/>
    <row r="47477" ht="14.25" customHeight="1"/>
    <row r="47478" ht="14.25" customHeight="1"/>
    <row r="47479" ht="14.25" customHeight="1"/>
    <row r="47480" ht="14.25" customHeight="1"/>
    <row r="47481" ht="14.25" customHeight="1"/>
    <row r="47482" ht="14.25" customHeight="1"/>
    <row r="47483" ht="14.25" customHeight="1"/>
    <row r="47484" ht="14.25" customHeight="1"/>
    <row r="47485" ht="14.25" customHeight="1"/>
    <row r="47486" ht="14.25" customHeight="1"/>
    <row r="47487" ht="14.25" customHeight="1"/>
    <row r="47488" ht="14.25" customHeight="1"/>
    <row r="47489" ht="14.25" customHeight="1"/>
    <row r="47490" ht="14.25" customHeight="1"/>
    <row r="47491" ht="14.25" customHeight="1"/>
    <row r="47492" ht="14.25" customHeight="1"/>
    <row r="47493" ht="14.25" customHeight="1"/>
    <row r="47494" ht="14.25" customHeight="1"/>
    <row r="47495" ht="14.25" customHeight="1"/>
    <row r="47496" ht="14.25" customHeight="1"/>
    <row r="47497" ht="14.25" customHeight="1"/>
    <row r="47498" ht="14.25" customHeight="1"/>
    <row r="47499" ht="14.25" customHeight="1"/>
    <row r="47500" ht="14.25" customHeight="1"/>
    <row r="47501" ht="14.25" customHeight="1"/>
    <row r="47502" ht="14.25" customHeight="1"/>
    <row r="47503" ht="14.25" customHeight="1"/>
    <row r="47504" ht="14.25" customHeight="1"/>
    <row r="47505" ht="14.25" customHeight="1"/>
    <row r="47506" ht="14.25" customHeight="1"/>
    <row r="47507" ht="14.25" customHeight="1"/>
    <row r="47508" ht="14.25" customHeight="1"/>
    <row r="47509" ht="14.25" customHeight="1"/>
    <row r="47510" ht="14.25" customHeight="1"/>
    <row r="47511" ht="14.25" customHeight="1"/>
    <row r="47512" ht="14.25" customHeight="1"/>
    <row r="47513" ht="14.25" customHeight="1"/>
    <row r="47514" ht="14.25" customHeight="1"/>
    <row r="47515" ht="14.25" customHeight="1"/>
    <row r="47516" ht="14.25" customHeight="1"/>
    <row r="47517" ht="14.25" customHeight="1"/>
    <row r="47518" ht="14.25" customHeight="1"/>
    <row r="47519" ht="14.25" customHeight="1"/>
    <row r="47520" ht="14.25" customHeight="1"/>
    <row r="47521" ht="14.25" customHeight="1"/>
    <row r="47522" ht="14.25" customHeight="1"/>
    <row r="47523" ht="14.25" customHeight="1"/>
    <row r="47524" ht="14.25" customHeight="1"/>
    <row r="47525" ht="14.25" customHeight="1"/>
    <row r="47526" ht="14.25" customHeight="1"/>
    <row r="47527" ht="14.25" customHeight="1"/>
    <row r="47528" ht="14.25" customHeight="1"/>
    <row r="47529" ht="14.25" customHeight="1"/>
    <row r="47530" ht="14.25" customHeight="1"/>
    <row r="47531" ht="14.25" customHeight="1"/>
    <row r="47532" ht="14.25" customHeight="1"/>
    <row r="47533" ht="14.25" customHeight="1"/>
    <row r="47534" ht="14.25" customHeight="1"/>
    <row r="47535" ht="14.25" customHeight="1"/>
    <row r="47536" ht="14.25" customHeight="1"/>
    <row r="47537" ht="14.25" customHeight="1"/>
    <row r="47538" ht="14.25" customHeight="1"/>
    <row r="47539" ht="14.25" customHeight="1"/>
    <row r="47540" ht="14.25" customHeight="1"/>
    <row r="47541" ht="14.25" customHeight="1"/>
    <row r="47542" ht="14.25" customHeight="1"/>
    <row r="47543" ht="14.25" customHeight="1"/>
    <row r="47544" ht="14.25" customHeight="1"/>
    <row r="47545" ht="14.25" customHeight="1"/>
    <row r="47546" ht="14.25" customHeight="1"/>
    <row r="47547" ht="14.25" customHeight="1"/>
    <row r="47548" ht="14.25" customHeight="1"/>
    <row r="47549" ht="14.25" customHeight="1"/>
    <row r="47550" ht="14.25" customHeight="1"/>
    <row r="47551" ht="14.25" customHeight="1"/>
    <row r="47552" ht="14.25" customHeight="1"/>
    <row r="47553" ht="14.25" customHeight="1"/>
    <row r="47554" ht="14.25" customHeight="1"/>
    <row r="47555" ht="14.25" customHeight="1"/>
    <row r="47556" ht="14.25" customHeight="1"/>
    <row r="47557" ht="14.25" customHeight="1"/>
    <row r="47558" ht="14.25" customHeight="1"/>
    <row r="47559" ht="14.25" customHeight="1"/>
    <row r="47560" ht="14.25" customHeight="1"/>
    <row r="47561" ht="14.25" customHeight="1"/>
    <row r="47562" ht="14.25" customHeight="1"/>
    <row r="47563" ht="14.25" customHeight="1"/>
    <row r="47564" ht="14.25" customHeight="1"/>
    <row r="47565" ht="14.25" customHeight="1"/>
    <row r="47566" ht="14.25" customHeight="1"/>
    <row r="47567" ht="14.25" customHeight="1"/>
    <row r="47568" ht="14.25" customHeight="1"/>
    <row r="47569" ht="14.25" customHeight="1"/>
    <row r="47570" ht="14.25" customHeight="1"/>
    <row r="47571" ht="14.25" customHeight="1"/>
    <row r="47572" ht="14.25" customHeight="1"/>
    <row r="47573" ht="14.25" customHeight="1"/>
    <row r="47574" ht="14.25" customHeight="1"/>
    <row r="47575" ht="14.25" customHeight="1"/>
    <row r="47576" ht="14.25" customHeight="1"/>
    <row r="47577" ht="14.25" customHeight="1"/>
    <row r="47578" ht="14.25" customHeight="1"/>
    <row r="47579" ht="14.25" customHeight="1"/>
    <row r="47580" ht="14.25" customHeight="1"/>
    <row r="47581" ht="14.25" customHeight="1"/>
    <row r="47582" ht="14.25" customHeight="1"/>
    <row r="47583" ht="14.25" customHeight="1"/>
    <row r="47584" ht="14.25" customHeight="1"/>
    <row r="47585" ht="14.25" customHeight="1"/>
    <row r="47586" ht="14.25" customHeight="1"/>
    <row r="47587" ht="14.25" customHeight="1"/>
    <row r="47588" ht="14.25" customHeight="1"/>
    <row r="47589" ht="14.25" customHeight="1"/>
    <row r="47590" ht="14.25" customHeight="1"/>
    <row r="47591" ht="14.25" customHeight="1"/>
    <row r="47592" ht="14.25" customHeight="1"/>
    <row r="47593" ht="14.25" customHeight="1"/>
    <row r="47594" ht="14.25" customHeight="1"/>
    <row r="47595" ht="14.25" customHeight="1"/>
    <row r="47596" ht="14.25" customHeight="1"/>
    <row r="47597" ht="14.25" customHeight="1"/>
    <row r="47598" ht="14.25" customHeight="1"/>
    <row r="47599" ht="14.25" customHeight="1"/>
    <row r="47600" ht="14.25" customHeight="1"/>
    <row r="47601" ht="14.25" customHeight="1"/>
    <row r="47602" ht="14.25" customHeight="1"/>
    <row r="47603" ht="14.25" customHeight="1"/>
    <row r="47604" ht="14.25" customHeight="1"/>
    <row r="47605" ht="14.25" customHeight="1"/>
    <row r="47606" ht="14.25" customHeight="1"/>
    <row r="47607" ht="14.25" customHeight="1"/>
    <row r="47608" ht="14.25" customHeight="1"/>
    <row r="47609" ht="14.25" customHeight="1"/>
    <row r="47610" ht="14.25" customHeight="1"/>
    <row r="47611" ht="14.25" customHeight="1"/>
    <row r="47612" ht="14.25" customHeight="1"/>
    <row r="47613" ht="14.25" customHeight="1"/>
    <row r="47614" ht="14.25" customHeight="1"/>
    <row r="47615" ht="14.25" customHeight="1"/>
    <row r="47616" ht="14.25" customHeight="1"/>
    <row r="47617" ht="14.25" customHeight="1"/>
    <row r="47618" ht="14.25" customHeight="1"/>
    <row r="47619" ht="14.25" customHeight="1"/>
    <row r="47620" ht="14.25" customHeight="1"/>
    <row r="47621" ht="14.25" customHeight="1"/>
    <row r="47622" ht="14.25" customHeight="1"/>
    <row r="47623" ht="14.25" customHeight="1"/>
    <row r="47624" ht="14.25" customHeight="1"/>
    <row r="47625" ht="14.25" customHeight="1"/>
    <row r="47626" ht="14.25" customHeight="1"/>
    <row r="47627" ht="14.25" customHeight="1"/>
    <row r="47628" ht="14.25" customHeight="1"/>
    <row r="47629" ht="14.25" customHeight="1"/>
    <row r="47630" ht="14.25" customHeight="1"/>
    <row r="47631" ht="14.25" customHeight="1"/>
    <row r="47632" ht="14.25" customHeight="1"/>
    <row r="47633" ht="14.25" customHeight="1"/>
    <row r="47634" ht="14.25" customHeight="1"/>
    <row r="47635" ht="14.25" customHeight="1"/>
    <row r="47636" ht="14.25" customHeight="1"/>
    <row r="47637" ht="14.25" customHeight="1"/>
    <row r="47638" ht="14.25" customHeight="1"/>
    <row r="47639" ht="14.25" customHeight="1"/>
    <row r="47640" ht="14.25" customHeight="1"/>
    <row r="47641" ht="14.25" customHeight="1"/>
    <row r="47642" ht="14.25" customHeight="1"/>
    <row r="47643" ht="14.25" customHeight="1"/>
    <row r="47644" ht="14.25" customHeight="1"/>
    <row r="47645" ht="14.25" customHeight="1"/>
    <row r="47646" ht="14.25" customHeight="1"/>
    <row r="47647" ht="14.25" customHeight="1"/>
    <row r="47648" ht="14.25" customHeight="1"/>
    <row r="47649" ht="14.25" customHeight="1"/>
    <row r="47650" ht="14.25" customHeight="1"/>
    <row r="47651" ht="14.25" customHeight="1"/>
    <row r="47652" ht="14.25" customHeight="1"/>
    <row r="47653" ht="14.25" customHeight="1"/>
    <row r="47654" ht="14.25" customHeight="1"/>
    <row r="47655" ht="14.25" customHeight="1"/>
    <row r="47656" ht="14.25" customHeight="1"/>
    <row r="47657" ht="14.25" customHeight="1"/>
    <row r="47658" ht="14.25" customHeight="1"/>
    <row r="47659" ht="14.25" customHeight="1"/>
    <row r="47660" ht="14.25" customHeight="1"/>
    <row r="47661" ht="14.25" customHeight="1"/>
    <row r="47662" ht="14.25" customHeight="1"/>
    <row r="47663" ht="14.25" customHeight="1"/>
    <row r="47664" ht="14.25" customHeight="1"/>
    <row r="47665" ht="14.25" customHeight="1"/>
    <row r="47666" ht="14.25" customHeight="1"/>
    <row r="47667" ht="14.25" customHeight="1"/>
    <row r="47668" ht="14.25" customHeight="1"/>
    <row r="47669" ht="14.25" customHeight="1"/>
    <row r="47670" ht="14.25" customHeight="1"/>
    <row r="47671" ht="14.25" customHeight="1"/>
    <row r="47672" ht="14.25" customHeight="1"/>
    <row r="47673" ht="14.25" customHeight="1"/>
    <row r="47674" ht="14.25" customHeight="1"/>
    <row r="47675" ht="14.25" customHeight="1"/>
    <row r="47676" ht="14.25" customHeight="1"/>
    <row r="47677" ht="14.25" customHeight="1"/>
    <row r="47678" ht="14.25" customHeight="1"/>
    <row r="47679" ht="14.25" customHeight="1"/>
    <row r="47680" ht="14.25" customHeight="1"/>
    <row r="47681" ht="14.25" customHeight="1"/>
    <row r="47682" ht="14.25" customHeight="1"/>
    <row r="47683" ht="14.25" customHeight="1"/>
    <row r="47684" ht="14.25" customHeight="1"/>
    <row r="47685" ht="14.25" customHeight="1"/>
    <row r="47686" ht="14.25" customHeight="1"/>
    <row r="47687" ht="14.25" customHeight="1"/>
    <row r="47688" ht="14.25" customHeight="1"/>
    <row r="47689" ht="14.25" customHeight="1"/>
    <row r="47690" ht="14.25" customHeight="1"/>
    <row r="47691" ht="14.25" customHeight="1"/>
    <row r="47692" ht="14.25" customHeight="1"/>
    <row r="47693" ht="14.25" customHeight="1"/>
    <row r="47694" ht="14.25" customHeight="1"/>
    <row r="47695" ht="14.25" customHeight="1"/>
    <row r="47696" ht="14.25" customHeight="1"/>
    <row r="47697" ht="14.25" customHeight="1"/>
    <row r="47698" ht="14.25" customHeight="1"/>
    <row r="47699" ht="14.25" customHeight="1"/>
    <row r="47700" ht="14.25" customHeight="1"/>
    <row r="47701" ht="14.25" customHeight="1"/>
    <row r="47702" ht="14.25" customHeight="1"/>
    <row r="47703" ht="14.25" customHeight="1"/>
    <row r="47704" ht="14.25" customHeight="1"/>
    <row r="47705" ht="14.25" customHeight="1"/>
    <row r="47706" ht="14.25" customHeight="1"/>
    <row r="47707" ht="14.25" customHeight="1"/>
    <row r="47708" ht="14.25" customHeight="1"/>
    <row r="47709" ht="14.25" customHeight="1"/>
    <row r="47710" ht="14.25" customHeight="1"/>
    <row r="47711" ht="14.25" customHeight="1"/>
    <row r="47712" ht="14.25" customHeight="1"/>
    <row r="47713" ht="14.25" customHeight="1"/>
    <row r="47714" ht="14.25" customHeight="1"/>
    <row r="47715" ht="14.25" customHeight="1"/>
    <row r="47716" ht="14.25" customHeight="1"/>
    <row r="47717" ht="14.25" customHeight="1"/>
    <row r="47718" ht="14.25" customHeight="1"/>
    <row r="47719" ht="14.25" customHeight="1"/>
    <row r="47720" ht="14.25" customHeight="1"/>
    <row r="47721" ht="14.25" customHeight="1"/>
    <row r="47722" ht="14.25" customHeight="1"/>
    <row r="47723" ht="14.25" customHeight="1"/>
    <row r="47724" ht="14.25" customHeight="1"/>
    <row r="47725" ht="14.25" customHeight="1"/>
    <row r="47726" ht="14.25" customHeight="1"/>
    <row r="47727" ht="14.25" customHeight="1"/>
    <row r="47728" ht="14.25" customHeight="1"/>
    <row r="47729" ht="14.25" customHeight="1"/>
    <row r="47730" ht="14.25" customHeight="1"/>
    <row r="47731" ht="14.25" customHeight="1"/>
    <row r="47732" ht="14.25" customHeight="1"/>
    <row r="47733" ht="14.25" customHeight="1"/>
    <row r="47734" ht="14.25" customHeight="1"/>
    <row r="47735" ht="14.25" customHeight="1"/>
    <row r="47736" ht="14.25" customHeight="1"/>
    <row r="47737" ht="14.25" customHeight="1"/>
    <row r="47738" ht="14.25" customHeight="1"/>
    <row r="47739" ht="14.25" customHeight="1"/>
    <row r="47740" ht="14.25" customHeight="1"/>
    <row r="47741" ht="14.25" customHeight="1"/>
    <row r="47742" ht="14.25" customHeight="1"/>
    <row r="47743" ht="14.25" customHeight="1"/>
    <row r="47744" ht="14.25" customHeight="1"/>
    <row r="47745" ht="14.25" customHeight="1"/>
    <row r="47746" ht="14.25" customHeight="1"/>
    <row r="47747" ht="14.25" customHeight="1"/>
    <row r="47748" ht="14.25" customHeight="1"/>
    <row r="47749" ht="14.25" customHeight="1"/>
    <row r="47750" ht="14.25" customHeight="1"/>
    <row r="47751" ht="14.25" customHeight="1"/>
    <row r="47752" ht="14.25" customHeight="1"/>
    <row r="47753" ht="14.25" customHeight="1"/>
    <row r="47754" ht="14.25" customHeight="1"/>
    <row r="47755" ht="14.25" customHeight="1"/>
    <row r="47756" ht="14.25" customHeight="1"/>
    <row r="47757" ht="14.25" customHeight="1"/>
    <row r="47758" ht="14.25" customHeight="1"/>
    <row r="47759" ht="14.25" customHeight="1"/>
    <row r="47760" ht="14.25" customHeight="1"/>
    <row r="47761" ht="14.25" customHeight="1"/>
    <row r="47762" ht="14.25" customHeight="1"/>
    <row r="47763" ht="14.25" customHeight="1"/>
    <row r="47764" ht="14.25" customHeight="1"/>
    <row r="47765" ht="14.25" customHeight="1"/>
    <row r="47766" ht="14.25" customHeight="1"/>
    <row r="47767" ht="14.25" customHeight="1"/>
    <row r="47768" ht="14.25" customHeight="1"/>
    <row r="47769" ht="14.25" customHeight="1"/>
    <row r="47770" ht="14.25" customHeight="1"/>
    <row r="47771" ht="14.25" customHeight="1"/>
    <row r="47772" ht="14.25" customHeight="1"/>
    <row r="47773" ht="14.25" customHeight="1"/>
    <row r="47774" ht="14.25" customHeight="1"/>
    <row r="47775" ht="14.25" customHeight="1"/>
    <row r="47776" ht="14.25" customHeight="1"/>
    <row r="47777" ht="14.25" customHeight="1"/>
    <row r="47778" ht="14.25" customHeight="1"/>
    <row r="47779" ht="14.25" customHeight="1"/>
    <row r="47780" ht="14.25" customHeight="1"/>
    <row r="47781" ht="14.25" customHeight="1"/>
    <row r="47782" ht="14.25" customHeight="1"/>
    <row r="47783" ht="14.25" customHeight="1"/>
    <row r="47784" ht="14.25" customHeight="1"/>
    <row r="47785" ht="14.25" customHeight="1"/>
    <row r="47786" ht="14.25" customHeight="1"/>
    <row r="47787" ht="14.25" customHeight="1"/>
    <row r="47788" ht="14.25" customHeight="1"/>
    <row r="47789" ht="14.25" customHeight="1"/>
    <row r="47790" ht="14.25" customHeight="1"/>
    <row r="47791" ht="14.25" customHeight="1"/>
    <row r="47792" ht="14.25" customHeight="1"/>
    <row r="47793" ht="14.25" customHeight="1"/>
    <row r="47794" ht="14.25" customHeight="1"/>
    <row r="47795" ht="14.25" customHeight="1"/>
    <row r="47796" ht="14.25" customHeight="1"/>
    <row r="47797" ht="14.25" customHeight="1"/>
    <row r="47798" ht="14.25" customHeight="1"/>
    <row r="47799" ht="14.25" customHeight="1"/>
    <row r="47800" ht="14.25" customHeight="1"/>
    <row r="47801" ht="14.25" customHeight="1"/>
    <row r="47802" ht="14.25" customHeight="1"/>
    <row r="47803" ht="14.25" customHeight="1"/>
    <row r="47804" ht="14.25" customHeight="1"/>
    <row r="47805" ht="14.25" customHeight="1"/>
    <row r="47806" ht="14.25" customHeight="1"/>
    <row r="47807" ht="14.25" customHeight="1"/>
    <row r="47808" ht="14.25" customHeight="1"/>
    <row r="47809" ht="14.25" customHeight="1"/>
    <row r="47810" ht="14.25" customHeight="1"/>
    <row r="47811" ht="14.25" customHeight="1"/>
    <row r="47812" ht="14.25" customHeight="1"/>
    <row r="47813" ht="14.25" customHeight="1"/>
    <row r="47814" ht="14.25" customHeight="1"/>
    <row r="47815" ht="14.25" customHeight="1"/>
    <row r="47816" ht="14.25" customHeight="1"/>
    <row r="47817" ht="14.25" customHeight="1"/>
    <row r="47818" ht="14.25" customHeight="1"/>
    <row r="47819" ht="14.25" customHeight="1"/>
    <row r="47820" ht="14.25" customHeight="1"/>
    <row r="47821" ht="14.25" customHeight="1"/>
    <row r="47822" ht="14.25" customHeight="1"/>
    <row r="47823" ht="14.25" customHeight="1"/>
    <row r="47824" ht="14.25" customHeight="1"/>
    <row r="47825" ht="14.25" customHeight="1"/>
    <row r="47826" ht="14.25" customHeight="1"/>
    <row r="47827" ht="14.25" customHeight="1"/>
    <row r="47828" ht="14.25" customHeight="1"/>
    <row r="47829" ht="14.25" customHeight="1"/>
    <row r="47830" ht="14.25" customHeight="1"/>
    <row r="47831" ht="14.25" customHeight="1"/>
    <row r="47832" ht="14.25" customHeight="1"/>
    <row r="47833" ht="14.25" customHeight="1"/>
    <row r="47834" ht="14.25" customHeight="1"/>
    <row r="47835" ht="14.25" customHeight="1"/>
    <row r="47836" ht="14.25" customHeight="1"/>
    <row r="47837" ht="14.25" customHeight="1"/>
    <row r="47838" ht="14.25" customHeight="1"/>
    <row r="47839" ht="14.25" customHeight="1"/>
    <row r="47840" ht="14.25" customHeight="1"/>
    <row r="47841" ht="14.25" customHeight="1"/>
    <row r="47842" ht="14.25" customHeight="1"/>
    <row r="47843" ht="14.25" customHeight="1"/>
    <row r="47844" ht="14.25" customHeight="1"/>
    <row r="47845" ht="14.25" customHeight="1"/>
    <row r="47846" ht="14.25" customHeight="1"/>
    <row r="47847" ht="14.25" customHeight="1"/>
    <row r="47848" ht="14.25" customHeight="1"/>
    <row r="47849" ht="14.25" customHeight="1"/>
    <row r="47850" ht="14.25" customHeight="1"/>
    <row r="47851" ht="14.25" customHeight="1"/>
    <row r="47852" ht="14.25" customHeight="1"/>
    <row r="47853" ht="14.25" customHeight="1"/>
    <row r="47854" ht="14.25" customHeight="1"/>
    <row r="47855" ht="14.25" customHeight="1"/>
    <row r="47856" ht="14.25" customHeight="1"/>
    <row r="47857" ht="14.25" customHeight="1"/>
    <row r="47858" ht="14.25" customHeight="1"/>
    <row r="47859" ht="14.25" customHeight="1"/>
    <row r="47860" ht="14.25" customHeight="1"/>
    <row r="47861" ht="14.25" customHeight="1"/>
    <row r="47862" ht="14.25" customHeight="1"/>
    <row r="47863" ht="14.25" customHeight="1"/>
    <row r="47864" ht="14.25" customHeight="1"/>
    <row r="47865" ht="14.25" customHeight="1"/>
    <row r="47866" ht="14.25" customHeight="1"/>
    <row r="47867" ht="14.25" customHeight="1"/>
    <row r="47868" ht="14.25" customHeight="1"/>
    <row r="47869" ht="14.25" customHeight="1"/>
    <row r="47870" ht="14.25" customHeight="1"/>
    <row r="47871" ht="14.25" customHeight="1"/>
    <row r="47872" ht="14.25" customHeight="1"/>
    <row r="47873" ht="14.25" customHeight="1"/>
    <row r="47874" ht="14.25" customHeight="1"/>
    <row r="47875" ht="14.25" customHeight="1"/>
    <row r="47876" ht="14.25" customHeight="1"/>
    <row r="47877" ht="14.25" customHeight="1"/>
    <row r="47878" ht="14.25" customHeight="1"/>
    <row r="47879" ht="14.25" customHeight="1"/>
    <row r="47880" ht="14.25" customHeight="1"/>
    <row r="47881" ht="14.25" customHeight="1"/>
    <row r="47882" ht="14.25" customHeight="1"/>
    <row r="47883" ht="14.25" customHeight="1"/>
    <row r="47884" ht="14.25" customHeight="1"/>
    <row r="47885" ht="14.25" customHeight="1"/>
    <row r="47886" ht="14.25" customHeight="1"/>
    <row r="47887" ht="14.25" customHeight="1"/>
    <row r="47888" ht="14.25" customHeight="1"/>
    <row r="47889" ht="14.25" customHeight="1"/>
    <row r="47890" ht="14.25" customHeight="1"/>
    <row r="47891" ht="14.25" customHeight="1"/>
    <row r="47892" ht="14.25" customHeight="1"/>
    <row r="47893" ht="14.25" customHeight="1"/>
    <row r="47894" ht="14.25" customHeight="1"/>
    <row r="47895" ht="14.25" customHeight="1"/>
    <row r="47896" ht="14.25" customHeight="1"/>
    <row r="47897" ht="14.25" customHeight="1"/>
    <row r="47898" ht="14.25" customHeight="1"/>
    <row r="47899" ht="14.25" customHeight="1"/>
    <row r="47900" ht="14.25" customHeight="1"/>
    <row r="47901" ht="14.25" customHeight="1"/>
    <row r="47902" ht="14.25" customHeight="1"/>
    <row r="47903" ht="14.25" customHeight="1"/>
    <row r="47904" ht="14.25" customHeight="1"/>
    <row r="47905" ht="14.25" customHeight="1"/>
    <row r="47906" ht="14.25" customHeight="1"/>
    <row r="47907" ht="14.25" customHeight="1"/>
    <row r="47908" ht="14.25" customHeight="1"/>
    <row r="47909" ht="14.25" customHeight="1"/>
    <row r="47910" ht="14.25" customHeight="1"/>
    <row r="47911" ht="14.25" customHeight="1"/>
    <row r="47912" ht="14.25" customHeight="1"/>
    <row r="47913" ht="14.25" customHeight="1"/>
    <row r="47914" ht="14.25" customHeight="1"/>
    <row r="47915" ht="14.25" customHeight="1"/>
    <row r="47916" ht="14.25" customHeight="1"/>
    <row r="47917" ht="14.25" customHeight="1"/>
    <row r="47918" ht="14.25" customHeight="1"/>
    <row r="47919" ht="14.25" customHeight="1"/>
    <row r="47920" ht="14.25" customHeight="1"/>
    <row r="47921" ht="14.25" customHeight="1"/>
    <row r="47922" ht="14.25" customHeight="1"/>
    <row r="47923" ht="14.25" customHeight="1"/>
    <row r="47924" ht="14.25" customHeight="1"/>
    <row r="47925" ht="14.25" customHeight="1"/>
    <row r="47926" ht="14.25" customHeight="1"/>
    <row r="47927" ht="14.25" customHeight="1"/>
    <row r="47928" ht="14.25" customHeight="1"/>
    <row r="47929" ht="14.25" customHeight="1"/>
    <row r="47930" ht="14.25" customHeight="1"/>
    <row r="47931" ht="14.25" customHeight="1"/>
    <row r="47932" ht="14.25" customHeight="1"/>
    <row r="47933" ht="14.25" customHeight="1"/>
    <row r="47934" ht="14.25" customHeight="1"/>
    <row r="47935" ht="14.25" customHeight="1"/>
    <row r="47936" ht="14.25" customHeight="1"/>
    <row r="47937" ht="14.25" customHeight="1"/>
    <row r="47938" ht="14.25" customHeight="1"/>
    <row r="47939" ht="14.25" customHeight="1"/>
    <row r="47940" ht="14.25" customHeight="1"/>
    <row r="47941" ht="14.25" customHeight="1"/>
    <row r="47942" ht="14.25" customHeight="1"/>
    <row r="47943" ht="14.25" customHeight="1"/>
    <row r="47944" ht="14.25" customHeight="1"/>
    <row r="47945" ht="14.25" customHeight="1"/>
    <row r="47946" ht="14.25" customHeight="1"/>
    <row r="47947" ht="14.25" customHeight="1"/>
    <row r="47948" ht="14.25" customHeight="1"/>
    <row r="47949" ht="14.25" customHeight="1"/>
    <row r="47950" ht="14.25" customHeight="1"/>
    <row r="47951" ht="14.25" customHeight="1"/>
    <row r="47952" ht="14.25" customHeight="1"/>
    <row r="47953" ht="14.25" customHeight="1"/>
    <row r="47954" ht="14.25" customHeight="1"/>
    <row r="47955" ht="14.25" customHeight="1"/>
    <row r="47956" ht="14.25" customHeight="1"/>
    <row r="47957" ht="14.25" customHeight="1"/>
    <row r="47958" ht="14.25" customHeight="1"/>
    <row r="47959" ht="14.25" customHeight="1"/>
    <row r="47960" ht="14.25" customHeight="1"/>
    <row r="47961" ht="14.25" customHeight="1"/>
    <row r="47962" ht="14.25" customHeight="1"/>
    <row r="47963" ht="14.25" customHeight="1"/>
    <row r="47964" ht="14.25" customHeight="1"/>
    <row r="47965" ht="14.25" customHeight="1"/>
    <row r="47966" ht="14.25" customHeight="1"/>
    <row r="47967" ht="14.25" customHeight="1"/>
    <row r="47968" ht="14.25" customHeight="1"/>
    <row r="47969" ht="14.25" customHeight="1"/>
    <row r="47970" ht="14.25" customHeight="1"/>
    <row r="47971" ht="14.25" customHeight="1"/>
    <row r="47972" ht="14.25" customHeight="1"/>
    <row r="47973" ht="14.25" customHeight="1"/>
    <row r="47974" ht="14.25" customHeight="1"/>
    <row r="47975" ht="14.25" customHeight="1"/>
    <row r="47976" ht="14.25" customHeight="1"/>
    <row r="47977" ht="14.25" customHeight="1"/>
    <row r="47978" ht="14.25" customHeight="1"/>
    <row r="47979" ht="14.25" customHeight="1"/>
    <row r="47980" ht="14.25" customHeight="1"/>
    <row r="47981" ht="14.25" customHeight="1"/>
    <row r="47982" ht="14.25" customHeight="1"/>
    <row r="47983" ht="14.25" customHeight="1"/>
    <row r="47984" ht="14.25" customHeight="1"/>
    <row r="47985" ht="14.25" customHeight="1"/>
    <row r="47986" ht="14.25" customHeight="1"/>
    <row r="47987" ht="14.25" customHeight="1"/>
    <row r="47988" ht="14.25" customHeight="1"/>
    <row r="47989" ht="14.25" customHeight="1"/>
    <row r="47990" ht="14.25" customHeight="1"/>
    <row r="47991" ht="14.25" customHeight="1"/>
    <row r="47992" ht="14.25" customHeight="1"/>
    <row r="47993" ht="14.25" customHeight="1"/>
    <row r="47994" ht="14.25" customHeight="1"/>
    <row r="47995" ht="14.25" customHeight="1"/>
    <row r="47996" ht="14.25" customHeight="1"/>
    <row r="47997" ht="14.25" customHeight="1"/>
    <row r="47998" ht="14.25" customHeight="1"/>
    <row r="47999" ht="14.25" customHeight="1"/>
    <row r="48000" ht="14.25" customHeight="1"/>
    <row r="48001" ht="14.25" customHeight="1"/>
    <row r="48002" ht="14.25" customHeight="1"/>
    <row r="48003" ht="14.25" customHeight="1"/>
    <row r="48004" ht="14.25" customHeight="1"/>
    <row r="48005" ht="14.25" customHeight="1"/>
    <row r="48006" ht="14.25" customHeight="1"/>
    <row r="48007" ht="14.25" customHeight="1"/>
    <row r="48008" ht="14.25" customHeight="1"/>
    <row r="48009" ht="14.25" customHeight="1"/>
    <row r="48010" ht="14.25" customHeight="1"/>
    <row r="48011" ht="14.25" customHeight="1"/>
    <row r="48012" ht="14.25" customHeight="1"/>
    <row r="48013" ht="14.25" customHeight="1"/>
    <row r="48014" ht="14.25" customHeight="1"/>
    <row r="48015" ht="14.25" customHeight="1"/>
    <row r="48016" ht="14.25" customHeight="1"/>
    <row r="48017" ht="14.25" customHeight="1"/>
    <row r="48018" ht="14.25" customHeight="1"/>
    <row r="48019" ht="14.25" customHeight="1"/>
    <row r="48020" ht="14.25" customHeight="1"/>
    <row r="48021" ht="14.25" customHeight="1"/>
    <row r="48022" ht="14.25" customHeight="1"/>
    <row r="48023" ht="14.25" customHeight="1"/>
    <row r="48024" ht="14.25" customHeight="1"/>
    <row r="48025" ht="14.25" customHeight="1"/>
    <row r="48026" ht="14.25" customHeight="1"/>
    <row r="48027" ht="14.25" customHeight="1"/>
    <row r="48028" ht="14.25" customHeight="1"/>
    <row r="48029" ht="14.25" customHeight="1"/>
    <row r="48030" ht="14.25" customHeight="1"/>
    <row r="48031" ht="14.25" customHeight="1"/>
    <row r="48032" ht="14.25" customHeight="1"/>
    <row r="48033" ht="14.25" customHeight="1"/>
    <row r="48034" ht="14.25" customHeight="1"/>
    <row r="48035" ht="14.25" customHeight="1"/>
    <row r="48036" ht="14.25" customHeight="1"/>
    <row r="48037" ht="14.25" customHeight="1"/>
    <row r="48038" ht="14.25" customHeight="1"/>
    <row r="48039" ht="14.25" customHeight="1"/>
    <row r="48040" ht="14.25" customHeight="1"/>
    <row r="48041" ht="14.25" customHeight="1"/>
    <row r="48042" ht="14.25" customHeight="1"/>
    <row r="48043" ht="14.25" customHeight="1"/>
    <row r="48044" ht="14.25" customHeight="1"/>
    <row r="48045" ht="14.25" customHeight="1"/>
    <row r="48046" ht="14.25" customHeight="1"/>
    <row r="48047" ht="14.25" customHeight="1"/>
    <row r="48048" ht="14.25" customHeight="1"/>
    <row r="48049" ht="14.25" customHeight="1"/>
    <row r="48050" ht="14.25" customHeight="1"/>
    <row r="48051" ht="14.25" customHeight="1"/>
    <row r="48052" ht="14.25" customHeight="1"/>
    <row r="48053" ht="14.25" customHeight="1"/>
    <row r="48054" ht="14.25" customHeight="1"/>
    <row r="48055" ht="14.25" customHeight="1"/>
    <row r="48056" ht="14.25" customHeight="1"/>
    <row r="48057" ht="14.25" customHeight="1"/>
    <row r="48058" ht="14.25" customHeight="1"/>
    <row r="48059" ht="14.25" customHeight="1"/>
    <row r="48060" ht="14.25" customHeight="1"/>
    <row r="48061" ht="14.25" customHeight="1"/>
    <row r="48062" ht="14.25" customHeight="1"/>
    <row r="48063" ht="14.25" customHeight="1"/>
    <row r="48064" ht="14.25" customHeight="1"/>
    <row r="48065" ht="14.25" customHeight="1"/>
    <row r="48066" ht="14.25" customHeight="1"/>
    <row r="48067" ht="14.25" customHeight="1"/>
    <row r="48068" ht="14.25" customHeight="1"/>
    <row r="48069" ht="14.25" customHeight="1"/>
    <row r="48070" ht="14.25" customHeight="1"/>
    <row r="48071" ht="14.25" customHeight="1"/>
    <row r="48072" ht="14.25" customHeight="1"/>
    <row r="48073" ht="14.25" customHeight="1"/>
    <row r="48074" ht="14.25" customHeight="1"/>
    <row r="48075" ht="14.25" customHeight="1"/>
    <row r="48076" ht="14.25" customHeight="1"/>
    <row r="48077" ht="14.25" customHeight="1"/>
    <row r="48078" ht="14.25" customHeight="1"/>
    <row r="48079" ht="14.25" customHeight="1"/>
    <row r="48080" ht="14.25" customHeight="1"/>
    <row r="48081" ht="14.25" customHeight="1"/>
    <row r="48082" ht="14.25" customHeight="1"/>
    <row r="48083" ht="14.25" customHeight="1"/>
    <row r="48084" ht="14.25" customHeight="1"/>
    <row r="48085" ht="14.25" customHeight="1"/>
    <row r="48086" ht="14.25" customHeight="1"/>
    <row r="48087" ht="14.25" customHeight="1"/>
    <row r="48088" ht="14.25" customHeight="1"/>
    <row r="48089" ht="14.25" customHeight="1"/>
    <row r="48090" ht="14.25" customHeight="1"/>
    <row r="48091" ht="14.25" customHeight="1"/>
    <row r="48092" ht="14.25" customHeight="1"/>
    <row r="48093" ht="14.25" customHeight="1"/>
    <row r="48094" ht="14.25" customHeight="1"/>
    <row r="48095" ht="14.25" customHeight="1"/>
    <row r="48096" ht="14.25" customHeight="1"/>
    <row r="48097" ht="14.25" customHeight="1"/>
    <row r="48098" ht="14.25" customHeight="1"/>
    <row r="48099" ht="14.25" customHeight="1"/>
    <row r="48100" ht="14.25" customHeight="1"/>
    <row r="48101" ht="14.25" customHeight="1"/>
    <row r="48102" ht="14.25" customHeight="1"/>
    <row r="48103" ht="14.25" customHeight="1"/>
    <row r="48104" ht="14.25" customHeight="1"/>
    <row r="48105" ht="14.25" customHeight="1"/>
    <row r="48106" ht="14.25" customHeight="1"/>
    <row r="48107" ht="14.25" customHeight="1"/>
    <row r="48108" ht="14.25" customHeight="1"/>
    <row r="48109" ht="14.25" customHeight="1"/>
    <row r="48110" ht="14.25" customHeight="1"/>
    <row r="48111" ht="14.25" customHeight="1"/>
    <row r="48112" ht="14.25" customHeight="1"/>
    <row r="48113" ht="14.25" customHeight="1"/>
    <row r="48114" ht="14.25" customHeight="1"/>
    <row r="48115" ht="14.25" customHeight="1"/>
    <row r="48116" ht="14.25" customHeight="1"/>
    <row r="48117" ht="14.25" customHeight="1"/>
    <row r="48118" ht="14.25" customHeight="1"/>
    <row r="48119" ht="14.25" customHeight="1"/>
    <row r="48120" ht="14.25" customHeight="1"/>
    <row r="48121" ht="14.25" customHeight="1"/>
    <row r="48122" ht="14.25" customHeight="1"/>
    <row r="48123" ht="14.25" customHeight="1"/>
    <row r="48124" ht="14.25" customHeight="1"/>
    <row r="48125" ht="14.25" customHeight="1"/>
    <row r="48126" ht="14.25" customHeight="1"/>
    <row r="48127" ht="14.25" customHeight="1"/>
    <row r="48128" ht="14.25" customHeight="1"/>
    <row r="48129" ht="14.25" customHeight="1"/>
    <row r="48130" ht="14.25" customHeight="1"/>
    <row r="48131" ht="14.25" customHeight="1"/>
    <row r="48132" ht="14.25" customHeight="1"/>
    <row r="48133" ht="14.25" customHeight="1"/>
    <row r="48134" ht="14.25" customHeight="1"/>
    <row r="48135" ht="14.25" customHeight="1"/>
    <row r="48136" ht="14.25" customHeight="1"/>
    <row r="48137" ht="14.25" customHeight="1"/>
    <row r="48138" ht="14.25" customHeight="1"/>
    <row r="48139" ht="14.25" customHeight="1"/>
    <row r="48140" ht="14.25" customHeight="1"/>
    <row r="48141" ht="14.25" customHeight="1"/>
    <row r="48142" ht="14.25" customHeight="1"/>
    <row r="48143" ht="14.25" customHeight="1"/>
    <row r="48144" ht="14.25" customHeight="1"/>
    <row r="48145" ht="14.25" customHeight="1"/>
    <row r="48146" ht="14.25" customHeight="1"/>
    <row r="48147" ht="14.25" customHeight="1"/>
    <row r="48148" ht="14.25" customHeight="1"/>
    <row r="48149" ht="14.25" customHeight="1"/>
    <row r="48150" ht="14.25" customHeight="1"/>
    <row r="48151" ht="14.25" customHeight="1"/>
    <row r="48152" ht="14.25" customHeight="1"/>
    <row r="48153" ht="14.25" customHeight="1"/>
    <row r="48154" ht="14.25" customHeight="1"/>
    <row r="48155" ht="14.25" customHeight="1"/>
    <row r="48156" ht="14.25" customHeight="1"/>
    <row r="48157" ht="14.25" customHeight="1"/>
    <row r="48158" ht="14.25" customHeight="1"/>
    <row r="48159" ht="14.25" customHeight="1"/>
    <row r="48160" ht="14.25" customHeight="1"/>
    <row r="48161" ht="14.25" customHeight="1"/>
    <row r="48162" ht="14.25" customHeight="1"/>
    <row r="48163" ht="14.25" customHeight="1"/>
    <row r="48164" ht="14.25" customHeight="1"/>
    <row r="48165" ht="14.25" customHeight="1"/>
    <row r="48166" ht="14.25" customHeight="1"/>
    <row r="48167" ht="14.25" customHeight="1"/>
    <row r="48168" ht="14.25" customHeight="1"/>
    <row r="48169" ht="14.25" customHeight="1"/>
    <row r="48170" ht="14.25" customHeight="1"/>
    <row r="48171" ht="14.25" customHeight="1"/>
    <row r="48172" ht="14.25" customHeight="1"/>
    <row r="48173" ht="14.25" customHeight="1"/>
    <row r="48174" ht="14.25" customHeight="1"/>
    <row r="48175" ht="14.25" customHeight="1"/>
    <row r="48176" ht="14.25" customHeight="1"/>
    <row r="48177" ht="14.25" customHeight="1"/>
    <row r="48178" ht="14.25" customHeight="1"/>
    <row r="48179" ht="14.25" customHeight="1"/>
    <row r="48180" ht="14.25" customHeight="1"/>
    <row r="48181" ht="14.25" customHeight="1"/>
    <row r="48182" ht="14.25" customHeight="1"/>
    <row r="48183" ht="14.25" customHeight="1"/>
    <row r="48184" ht="14.25" customHeight="1"/>
    <row r="48185" ht="14.25" customHeight="1"/>
    <row r="48186" ht="14.25" customHeight="1"/>
    <row r="48187" ht="14.25" customHeight="1"/>
    <row r="48188" ht="14.25" customHeight="1"/>
    <row r="48189" ht="14.25" customHeight="1"/>
    <row r="48190" ht="14.25" customHeight="1"/>
    <row r="48191" ht="14.25" customHeight="1"/>
    <row r="48192" ht="14.25" customHeight="1"/>
    <row r="48193" ht="14.25" customHeight="1"/>
    <row r="48194" ht="14.25" customHeight="1"/>
    <row r="48195" ht="14.25" customHeight="1"/>
    <row r="48196" ht="14.25" customHeight="1"/>
    <row r="48197" ht="14.25" customHeight="1"/>
    <row r="48198" ht="14.25" customHeight="1"/>
    <row r="48199" ht="14.25" customHeight="1"/>
    <row r="48200" ht="14.25" customHeight="1"/>
    <row r="48201" ht="14.25" customHeight="1"/>
    <row r="48202" ht="14.25" customHeight="1"/>
    <row r="48203" ht="14.25" customHeight="1"/>
    <row r="48204" ht="14.25" customHeight="1"/>
    <row r="48205" ht="14.25" customHeight="1"/>
    <row r="48206" ht="14.25" customHeight="1"/>
    <row r="48207" ht="14.25" customHeight="1"/>
    <row r="48208" ht="14.25" customHeight="1"/>
    <row r="48209" ht="14.25" customHeight="1"/>
    <row r="48210" ht="14.25" customHeight="1"/>
    <row r="48211" ht="14.25" customHeight="1"/>
    <row r="48212" ht="14.25" customHeight="1"/>
    <row r="48213" ht="14.25" customHeight="1"/>
    <row r="48214" ht="14.25" customHeight="1"/>
    <row r="48215" ht="14.25" customHeight="1"/>
    <row r="48216" ht="14.25" customHeight="1"/>
    <row r="48217" ht="14.25" customHeight="1"/>
    <row r="48218" ht="14.25" customHeight="1"/>
    <row r="48219" ht="14.25" customHeight="1"/>
    <row r="48220" ht="14.25" customHeight="1"/>
    <row r="48221" ht="14.25" customHeight="1"/>
    <row r="48222" ht="14.25" customHeight="1"/>
    <row r="48223" ht="14.25" customHeight="1"/>
    <row r="48224" ht="14.25" customHeight="1"/>
    <row r="48225" ht="14.25" customHeight="1"/>
    <row r="48226" ht="14.25" customHeight="1"/>
    <row r="48227" ht="14.25" customHeight="1"/>
    <row r="48228" ht="14.25" customHeight="1"/>
    <row r="48229" ht="14.25" customHeight="1"/>
    <row r="48230" ht="14.25" customHeight="1"/>
    <row r="48231" ht="14.25" customHeight="1"/>
    <row r="48232" ht="14.25" customHeight="1"/>
    <row r="48233" ht="14.25" customHeight="1"/>
    <row r="48234" ht="14.25" customHeight="1"/>
    <row r="48235" ht="14.25" customHeight="1"/>
    <row r="48236" ht="14.25" customHeight="1"/>
    <row r="48237" ht="14.25" customHeight="1"/>
    <row r="48238" ht="14.25" customHeight="1"/>
    <row r="48239" ht="14.25" customHeight="1"/>
    <row r="48240" ht="14.25" customHeight="1"/>
    <row r="48241" ht="14.25" customHeight="1"/>
    <row r="48242" ht="14.25" customHeight="1"/>
    <row r="48243" ht="14.25" customHeight="1"/>
    <row r="48244" ht="14.25" customHeight="1"/>
    <row r="48245" ht="14.25" customHeight="1"/>
    <row r="48246" ht="14.25" customHeight="1"/>
    <row r="48247" ht="14.25" customHeight="1"/>
    <row r="48248" ht="14.25" customHeight="1"/>
    <row r="48249" ht="14.25" customHeight="1"/>
    <row r="48250" ht="14.25" customHeight="1"/>
    <row r="48251" ht="14.25" customHeight="1"/>
    <row r="48252" ht="14.25" customHeight="1"/>
    <row r="48253" ht="14.25" customHeight="1"/>
    <row r="48254" ht="14.25" customHeight="1"/>
    <row r="48255" ht="14.25" customHeight="1"/>
    <row r="48256" ht="14.25" customHeight="1"/>
    <row r="48257" ht="14.25" customHeight="1"/>
    <row r="48258" ht="14.25" customHeight="1"/>
    <row r="48259" ht="14.25" customHeight="1"/>
    <row r="48260" ht="14.25" customHeight="1"/>
    <row r="48261" ht="14.25" customHeight="1"/>
    <row r="48262" ht="14.25" customHeight="1"/>
    <row r="48263" ht="14.25" customHeight="1"/>
    <row r="48264" ht="14.25" customHeight="1"/>
    <row r="48265" ht="14.25" customHeight="1"/>
    <row r="48266" ht="14.25" customHeight="1"/>
    <row r="48267" ht="14.25" customHeight="1"/>
    <row r="48268" ht="14.25" customHeight="1"/>
    <row r="48269" ht="14.25" customHeight="1"/>
    <row r="48270" ht="14.25" customHeight="1"/>
    <row r="48271" ht="14.25" customHeight="1"/>
    <row r="48272" ht="14.25" customHeight="1"/>
    <row r="48273" ht="14.25" customHeight="1"/>
    <row r="48274" ht="14.25" customHeight="1"/>
    <row r="48275" ht="14.25" customHeight="1"/>
    <row r="48276" ht="14.25" customHeight="1"/>
    <row r="48277" ht="14.25" customHeight="1"/>
    <row r="48278" ht="14.25" customHeight="1"/>
    <row r="48279" ht="14.25" customHeight="1"/>
    <row r="48280" ht="14.25" customHeight="1"/>
    <row r="48281" ht="14.25" customHeight="1"/>
    <row r="48282" ht="14.25" customHeight="1"/>
    <row r="48283" ht="14.25" customHeight="1"/>
    <row r="48284" ht="14.25" customHeight="1"/>
    <row r="48285" ht="14.25" customHeight="1"/>
    <row r="48286" ht="14.25" customHeight="1"/>
    <row r="48287" ht="14.25" customHeight="1"/>
    <row r="48288" ht="14.25" customHeight="1"/>
    <row r="48289" ht="14.25" customHeight="1"/>
    <row r="48290" ht="14.25" customHeight="1"/>
    <row r="48291" ht="14.25" customHeight="1"/>
    <row r="48292" ht="14.25" customHeight="1"/>
    <row r="48293" ht="14.25" customHeight="1"/>
    <row r="48294" ht="14.25" customHeight="1"/>
    <row r="48295" ht="14.25" customHeight="1"/>
    <row r="48296" ht="14.25" customHeight="1"/>
    <row r="48297" ht="14.25" customHeight="1"/>
    <row r="48298" ht="14.25" customHeight="1"/>
    <row r="48299" ht="14.25" customHeight="1"/>
    <row r="48300" ht="14.25" customHeight="1"/>
    <row r="48301" ht="14.25" customHeight="1"/>
    <row r="48302" ht="14.25" customHeight="1"/>
    <row r="48303" ht="14.25" customHeight="1"/>
    <row r="48304" ht="14.25" customHeight="1"/>
    <row r="48305" ht="14.25" customHeight="1"/>
    <row r="48306" ht="14.25" customHeight="1"/>
    <row r="48307" ht="14.25" customHeight="1"/>
    <row r="48308" ht="14.25" customHeight="1"/>
    <row r="48309" ht="14.25" customHeight="1"/>
    <row r="48310" ht="14.25" customHeight="1"/>
    <row r="48311" ht="14.25" customHeight="1"/>
    <row r="48312" ht="14.25" customHeight="1"/>
    <row r="48313" ht="14.25" customHeight="1"/>
    <row r="48314" ht="14.25" customHeight="1"/>
    <row r="48315" ht="14.25" customHeight="1"/>
    <row r="48316" ht="14.25" customHeight="1"/>
    <row r="48317" ht="14.25" customHeight="1"/>
    <row r="48318" ht="14.25" customHeight="1"/>
    <row r="48319" ht="14.25" customHeight="1"/>
    <row r="48320" ht="14.25" customHeight="1"/>
    <row r="48321" ht="14.25" customHeight="1"/>
    <row r="48322" ht="14.25" customHeight="1"/>
    <row r="48323" ht="14.25" customHeight="1"/>
    <row r="48324" ht="14.25" customHeight="1"/>
    <row r="48325" ht="14.25" customHeight="1"/>
    <row r="48326" ht="14.25" customHeight="1"/>
    <row r="48327" ht="14.25" customHeight="1"/>
    <row r="48328" ht="14.25" customHeight="1"/>
    <row r="48329" ht="14.25" customHeight="1"/>
    <row r="48330" ht="14.25" customHeight="1"/>
    <row r="48331" ht="14.25" customHeight="1"/>
    <row r="48332" ht="14.25" customHeight="1"/>
    <row r="48333" ht="14.25" customHeight="1"/>
    <row r="48334" ht="14.25" customHeight="1"/>
    <row r="48335" ht="14.25" customHeight="1"/>
    <row r="48336" ht="14.25" customHeight="1"/>
    <row r="48337" ht="14.25" customHeight="1"/>
    <row r="48338" ht="14.25" customHeight="1"/>
    <row r="48339" ht="14.25" customHeight="1"/>
    <row r="48340" ht="14.25" customHeight="1"/>
    <row r="48341" ht="14.25" customHeight="1"/>
    <row r="48342" ht="14.25" customHeight="1"/>
    <row r="48343" ht="14.25" customHeight="1"/>
    <row r="48344" ht="14.25" customHeight="1"/>
    <row r="48345" ht="14.25" customHeight="1"/>
    <row r="48346" ht="14.25" customHeight="1"/>
    <row r="48347" ht="14.25" customHeight="1"/>
    <row r="48348" ht="14.25" customHeight="1"/>
    <row r="48349" ht="14.25" customHeight="1"/>
    <row r="48350" ht="14.25" customHeight="1"/>
    <row r="48351" ht="14.25" customHeight="1"/>
    <row r="48352" ht="14.25" customHeight="1"/>
    <row r="48353" ht="14.25" customHeight="1"/>
    <row r="48354" ht="14.25" customHeight="1"/>
    <row r="48355" ht="14.25" customHeight="1"/>
    <row r="48356" ht="14.25" customHeight="1"/>
    <row r="48357" ht="14.25" customHeight="1"/>
    <row r="48358" ht="14.25" customHeight="1"/>
    <row r="48359" ht="14.25" customHeight="1"/>
    <row r="48360" ht="14.25" customHeight="1"/>
    <row r="48361" ht="14.25" customHeight="1"/>
    <row r="48362" ht="14.25" customHeight="1"/>
    <row r="48363" ht="14.25" customHeight="1"/>
    <row r="48364" ht="14.25" customHeight="1"/>
    <row r="48365" ht="14.25" customHeight="1"/>
    <row r="48366" ht="14.25" customHeight="1"/>
    <row r="48367" ht="14.25" customHeight="1"/>
    <row r="48368" ht="14.25" customHeight="1"/>
    <row r="48369" ht="14.25" customHeight="1"/>
    <row r="48370" ht="14.25" customHeight="1"/>
    <row r="48371" ht="14.25" customHeight="1"/>
    <row r="48372" ht="14.25" customHeight="1"/>
    <row r="48373" ht="14.25" customHeight="1"/>
    <row r="48374" ht="14.25" customHeight="1"/>
    <row r="48375" ht="14.25" customHeight="1"/>
    <row r="48376" ht="14.25" customHeight="1"/>
    <row r="48377" ht="14.25" customHeight="1"/>
    <row r="48378" ht="14.25" customHeight="1"/>
    <row r="48379" ht="14.25" customHeight="1"/>
    <row r="48380" ht="14.25" customHeight="1"/>
    <row r="48381" ht="14.25" customHeight="1"/>
    <row r="48382" ht="14.25" customHeight="1"/>
    <row r="48383" ht="14.25" customHeight="1"/>
    <row r="48384" ht="14.25" customHeight="1"/>
    <row r="48385" ht="14.25" customHeight="1"/>
    <row r="48386" ht="14.25" customHeight="1"/>
    <row r="48387" ht="14.25" customHeight="1"/>
    <row r="48388" ht="14.25" customHeight="1"/>
    <row r="48389" ht="14.25" customHeight="1"/>
    <row r="48390" ht="14.25" customHeight="1"/>
    <row r="48391" ht="14.25" customHeight="1"/>
    <row r="48392" ht="14.25" customHeight="1"/>
    <row r="48393" ht="14.25" customHeight="1"/>
    <row r="48394" ht="14.25" customHeight="1"/>
    <row r="48395" ht="14.25" customHeight="1"/>
    <row r="48396" ht="14.25" customHeight="1"/>
    <row r="48397" ht="14.25" customHeight="1"/>
    <row r="48398" ht="14.25" customHeight="1"/>
    <row r="48399" ht="14.25" customHeight="1"/>
    <row r="48400" ht="14.25" customHeight="1"/>
    <row r="48401" ht="14.25" customHeight="1"/>
    <row r="48402" ht="14.25" customHeight="1"/>
    <row r="48403" ht="14.25" customHeight="1"/>
    <row r="48404" ht="14.25" customHeight="1"/>
    <row r="48405" ht="14.25" customHeight="1"/>
    <row r="48406" ht="14.25" customHeight="1"/>
    <row r="48407" ht="14.25" customHeight="1"/>
    <row r="48408" ht="14.25" customHeight="1"/>
    <row r="48409" ht="14.25" customHeight="1"/>
    <row r="48410" ht="14.25" customHeight="1"/>
    <row r="48411" ht="14.25" customHeight="1"/>
    <row r="48412" ht="14.25" customHeight="1"/>
    <row r="48413" ht="14.25" customHeight="1"/>
    <row r="48414" ht="14.25" customHeight="1"/>
    <row r="48415" ht="14.25" customHeight="1"/>
    <row r="48416" ht="14.25" customHeight="1"/>
    <row r="48417" ht="14.25" customHeight="1"/>
    <row r="48418" ht="14.25" customHeight="1"/>
    <row r="48419" ht="14.25" customHeight="1"/>
    <row r="48420" ht="14.25" customHeight="1"/>
    <row r="48421" ht="14.25" customHeight="1"/>
    <row r="48422" ht="14.25" customHeight="1"/>
    <row r="48423" ht="14.25" customHeight="1"/>
    <row r="48424" ht="14.25" customHeight="1"/>
    <row r="48425" ht="14.25" customHeight="1"/>
    <row r="48426" ht="14.25" customHeight="1"/>
    <row r="48427" ht="14.25" customHeight="1"/>
    <row r="48428" ht="14.25" customHeight="1"/>
    <row r="48429" ht="14.25" customHeight="1"/>
    <row r="48430" ht="14.25" customHeight="1"/>
    <row r="48431" ht="14.25" customHeight="1"/>
    <row r="48432" ht="14.25" customHeight="1"/>
    <row r="48433" ht="14.25" customHeight="1"/>
    <row r="48434" ht="14.25" customHeight="1"/>
    <row r="48435" ht="14.25" customHeight="1"/>
    <row r="48436" ht="14.25" customHeight="1"/>
    <row r="48437" ht="14.25" customHeight="1"/>
    <row r="48438" ht="14.25" customHeight="1"/>
    <row r="48439" ht="14.25" customHeight="1"/>
    <row r="48440" ht="14.25" customHeight="1"/>
    <row r="48441" ht="14.25" customHeight="1"/>
    <row r="48442" ht="14.25" customHeight="1"/>
    <row r="48443" ht="14.25" customHeight="1"/>
    <row r="48444" ht="14.25" customHeight="1"/>
    <row r="48445" ht="14.25" customHeight="1"/>
    <row r="48446" ht="14.25" customHeight="1"/>
    <row r="48447" ht="14.25" customHeight="1"/>
    <row r="48448" ht="14.25" customHeight="1"/>
    <row r="48449" ht="14.25" customHeight="1"/>
    <row r="48450" ht="14.25" customHeight="1"/>
    <row r="48451" ht="14.25" customHeight="1"/>
    <row r="48452" ht="14.25" customHeight="1"/>
    <row r="48453" ht="14.25" customHeight="1"/>
    <row r="48454" ht="14.25" customHeight="1"/>
    <row r="48455" ht="14.25" customHeight="1"/>
    <row r="48456" ht="14.25" customHeight="1"/>
    <row r="48457" ht="14.25" customHeight="1"/>
    <row r="48458" ht="14.25" customHeight="1"/>
    <row r="48459" ht="14.25" customHeight="1"/>
    <row r="48460" ht="14.25" customHeight="1"/>
    <row r="48461" ht="14.25" customHeight="1"/>
    <row r="48462" ht="14.25" customHeight="1"/>
    <row r="48463" ht="14.25" customHeight="1"/>
    <row r="48464" ht="14.25" customHeight="1"/>
    <row r="48465" ht="14.25" customHeight="1"/>
    <row r="48466" ht="14.25" customHeight="1"/>
    <row r="48467" ht="14.25" customHeight="1"/>
    <row r="48468" ht="14.25" customHeight="1"/>
    <row r="48469" ht="14.25" customHeight="1"/>
    <row r="48470" ht="14.25" customHeight="1"/>
    <row r="48471" ht="14.25" customHeight="1"/>
    <row r="48472" ht="14.25" customHeight="1"/>
    <row r="48473" ht="14.25" customHeight="1"/>
    <row r="48474" ht="14.25" customHeight="1"/>
    <row r="48475" ht="14.25" customHeight="1"/>
    <row r="48476" ht="14.25" customHeight="1"/>
    <row r="48477" ht="14.25" customHeight="1"/>
    <row r="48478" ht="14.25" customHeight="1"/>
    <row r="48479" ht="14.25" customHeight="1"/>
    <row r="48480" ht="14.25" customHeight="1"/>
    <row r="48481" ht="14.25" customHeight="1"/>
    <row r="48482" ht="14.25" customHeight="1"/>
    <row r="48483" ht="14.25" customHeight="1"/>
    <row r="48484" ht="14.25" customHeight="1"/>
    <row r="48485" ht="14.25" customHeight="1"/>
    <row r="48486" ht="14.25" customHeight="1"/>
    <row r="48487" ht="14.25" customHeight="1"/>
    <row r="48488" ht="14.25" customHeight="1"/>
    <row r="48489" ht="14.25" customHeight="1"/>
    <row r="48490" ht="14.25" customHeight="1"/>
    <row r="48491" ht="14.25" customHeight="1"/>
    <row r="48492" ht="14.25" customHeight="1"/>
    <row r="48493" ht="14.25" customHeight="1"/>
    <row r="48494" ht="14.25" customHeight="1"/>
    <row r="48495" ht="14.25" customHeight="1"/>
    <row r="48496" ht="14.25" customHeight="1"/>
    <row r="48497" ht="14.25" customHeight="1"/>
    <row r="48498" ht="14.25" customHeight="1"/>
    <row r="48499" ht="14.25" customHeight="1"/>
    <row r="48500" ht="14.25" customHeight="1"/>
    <row r="48501" ht="14.25" customHeight="1"/>
    <row r="48502" ht="14.25" customHeight="1"/>
    <row r="48503" ht="14.25" customHeight="1"/>
    <row r="48504" ht="14.25" customHeight="1"/>
    <row r="48505" ht="14.25" customHeight="1"/>
    <row r="48506" ht="14.25" customHeight="1"/>
    <row r="48507" ht="14.25" customHeight="1"/>
    <row r="48508" ht="14.25" customHeight="1"/>
    <row r="48509" ht="14.25" customHeight="1"/>
    <row r="48510" ht="14.25" customHeight="1"/>
    <row r="48511" ht="14.25" customHeight="1"/>
    <row r="48512" ht="14.25" customHeight="1"/>
    <row r="48513" ht="14.25" customHeight="1"/>
    <row r="48514" ht="14.25" customHeight="1"/>
    <row r="48515" ht="14.25" customHeight="1"/>
    <row r="48516" ht="14.25" customHeight="1"/>
    <row r="48517" ht="14.25" customHeight="1"/>
    <row r="48518" ht="14.25" customHeight="1"/>
    <row r="48519" ht="14.25" customHeight="1"/>
    <row r="48520" ht="14.25" customHeight="1"/>
    <row r="48521" ht="14.25" customHeight="1"/>
    <row r="48522" ht="14.25" customHeight="1"/>
    <row r="48523" ht="14.25" customHeight="1"/>
    <row r="48524" ht="14.25" customHeight="1"/>
    <row r="48525" ht="14.25" customHeight="1"/>
    <row r="48526" ht="14.25" customHeight="1"/>
    <row r="48527" ht="14.25" customHeight="1"/>
    <row r="48528" ht="14.25" customHeight="1"/>
    <row r="48529" ht="14.25" customHeight="1"/>
    <row r="48530" ht="14.25" customHeight="1"/>
    <row r="48531" ht="14.25" customHeight="1"/>
    <row r="48532" ht="14.25" customHeight="1"/>
    <row r="48533" ht="14.25" customHeight="1"/>
    <row r="48534" ht="14.25" customHeight="1"/>
    <row r="48535" ht="14.25" customHeight="1"/>
    <row r="48536" ht="14.25" customHeight="1"/>
    <row r="48537" ht="14.25" customHeight="1"/>
    <row r="48538" ht="14.25" customHeight="1"/>
    <row r="48539" ht="14.25" customHeight="1"/>
    <row r="48540" ht="14.25" customHeight="1"/>
    <row r="48541" ht="14.25" customHeight="1"/>
    <row r="48542" ht="14.25" customHeight="1"/>
    <row r="48543" ht="14.25" customHeight="1"/>
    <row r="48544" ht="14.25" customHeight="1"/>
    <row r="48545" ht="14.25" customHeight="1"/>
    <row r="48546" ht="14.25" customHeight="1"/>
    <row r="48547" ht="14.25" customHeight="1"/>
    <row r="48548" ht="14.25" customHeight="1"/>
    <row r="48549" ht="14.25" customHeight="1"/>
    <row r="48550" ht="14.25" customHeight="1"/>
    <row r="48551" ht="14.25" customHeight="1"/>
    <row r="48552" ht="14.25" customHeight="1"/>
    <row r="48553" ht="14.25" customHeight="1"/>
    <row r="48554" ht="14.25" customHeight="1"/>
    <row r="48555" ht="14.25" customHeight="1"/>
    <row r="48556" ht="14.25" customHeight="1"/>
    <row r="48557" ht="14.25" customHeight="1"/>
    <row r="48558" ht="14.25" customHeight="1"/>
    <row r="48559" ht="14.25" customHeight="1"/>
    <row r="48560" ht="14.25" customHeight="1"/>
    <row r="48561" ht="14.25" customHeight="1"/>
    <row r="48562" ht="14.25" customHeight="1"/>
    <row r="48563" ht="14.25" customHeight="1"/>
    <row r="48564" ht="14.25" customHeight="1"/>
    <row r="48565" ht="14.25" customHeight="1"/>
    <row r="48566" ht="14.25" customHeight="1"/>
    <row r="48567" ht="14.25" customHeight="1"/>
    <row r="48568" ht="14.25" customHeight="1"/>
    <row r="48569" ht="14.25" customHeight="1"/>
    <row r="48570" ht="14.25" customHeight="1"/>
    <row r="48571" ht="14.25" customHeight="1"/>
    <row r="48572" ht="14.25" customHeight="1"/>
    <row r="48573" ht="14.25" customHeight="1"/>
    <row r="48574" ht="14.25" customHeight="1"/>
    <row r="48575" ht="14.25" customHeight="1"/>
    <row r="48576" ht="14.25" customHeight="1"/>
    <row r="48577" ht="14.25" customHeight="1"/>
    <row r="48578" ht="14.25" customHeight="1"/>
    <row r="48579" ht="14.25" customHeight="1"/>
    <row r="48580" ht="14.25" customHeight="1"/>
    <row r="48581" ht="14.25" customHeight="1"/>
    <row r="48582" ht="14.25" customHeight="1"/>
    <row r="48583" ht="14.25" customHeight="1"/>
    <row r="48584" ht="14.25" customHeight="1"/>
    <row r="48585" ht="14.25" customHeight="1"/>
    <row r="48586" ht="14.25" customHeight="1"/>
    <row r="48587" ht="14.25" customHeight="1"/>
    <row r="48588" ht="14.25" customHeight="1"/>
    <row r="48589" ht="14.25" customHeight="1"/>
    <row r="48590" ht="14.25" customHeight="1"/>
    <row r="48591" ht="14.25" customHeight="1"/>
    <row r="48592" ht="14.25" customHeight="1"/>
    <row r="48593" ht="14.25" customHeight="1"/>
    <row r="48594" ht="14.25" customHeight="1"/>
    <row r="48595" ht="14.25" customHeight="1"/>
    <row r="48596" ht="14.25" customHeight="1"/>
    <row r="48597" ht="14.25" customHeight="1"/>
    <row r="48598" ht="14.25" customHeight="1"/>
    <row r="48599" ht="14.25" customHeight="1"/>
    <row r="48600" ht="14.25" customHeight="1"/>
    <row r="48601" ht="14.25" customHeight="1"/>
    <row r="48602" ht="14.25" customHeight="1"/>
    <row r="48603" ht="14.25" customHeight="1"/>
    <row r="48604" ht="14.25" customHeight="1"/>
    <row r="48605" ht="14.25" customHeight="1"/>
    <row r="48606" ht="14.25" customHeight="1"/>
    <row r="48607" ht="14.25" customHeight="1"/>
    <row r="48608" ht="14.25" customHeight="1"/>
    <row r="48609" ht="14.25" customHeight="1"/>
    <row r="48610" ht="14.25" customHeight="1"/>
    <row r="48611" ht="14.25" customHeight="1"/>
    <row r="48612" ht="14.25" customHeight="1"/>
    <row r="48613" ht="14.25" customHeight="1"/>
    <row r="48614" ht="14.25" customHeight="1"/>
    <row r="48615" ht="14.25" customHeight="1"/>
    <row r="48616" ht="14.25" customHeight="1"/>
    <row r="48617" ht="14.25" customHeight="1"/>
    <row r="48618" ht="14.25" customHeight="1"/>
    <row r="48619" ht="14.25" customHeight="1"/>
    <row r="48620" ht="14.25" customHeight="1"/>
    <row r="48621" ht="14.25" customHeight="1"/>
    <row r="48622" ht="14.25" customHeight="1"/>
    <row r="48623" ht="14.25" customHeight="1"/>
    <row r="48624" ht="14.25" customHeight="1"/>
    <row r="48625" ht="14.25" customHeight="1"/>
    <row r="48626" ht="14.25" customHeight="1"/>
    <row r="48627" ht="14.25" customHeight="1"/>
    <row r="48628" ht="14.25" customHeight="1"/>
    <row r="48629" ht="14.25" customHeight="1"/>
    <row r="48630" ht="14.25" customHeight="1"/>
    <row r="48631" ht="14.25" customHeight="1"/>
    <row r="48632" ht="14.25" customHeight="1"/>
    <row r="48633" ht="14.25" customHeight="1"/>
    <row r="48634" ht="14.25" customHeight="1"/>
    <row r="48635" ht="14.25" customHeight="1"/>
    <row r="48636" ht="14.25" customHeight="1"/>
    <row r="48637" ht="14.25" customHeight="1"/>
    <row r="48638" ht="14.25" customHeight="1"/>
    <row r="48639" ht="14.25" customHeight="1"/>
    <row r="48640" ht="14.25" customHeight="1"/>
    <row r="48641" ht="14.25" customHeight="1"/>
    <row r="48642" ht="14.25" customHeight="1"/>
    <row r="48643" ht="14.25" customHeight="1"/>
    <row r="48644" ht="14.25" customHeight="1"/>
    <row r="48645" ht="14.25" customHeight="1"/>
    <row r="48646" ht="14.25" customHeight="1"/>
    <row r="48647" ht="14.25" customHeight="1"/>
    <row r="48648" ht="14.25" customHeight="1"/>
    <row r="48649" ht="14.25" customHeight="1"/>
    <row r="48650" ht="14.25" customHeight="1"/>
    <row r="48651" ht="14.25" customHeight="1"/>
    <row r="48652" ht="14.25" customHeight="1"/>
    <row r="48653" ht="14.25" customHeight="1"/>
    <row r="48654" ht="14.25" customHeight="1"/>
    <row r="48655" ht="14.25" customHeight="1"/>
    <row r="48656" ht="14.25" customHeight="1"/>
    <row r="48657" ht="14.25" customHeight="1"/>
    <row r="48658" ht="14.25" customHeight="1"/>
    <row r="48659" ht="14.25" customHeight="1"/>
    <row r="48660" ht="14.25" customHeight="1"/>
    <row r="48661" ht="14.25" customHeight="1"/>
    <row r="48662" ht="14.25" customHeight="1"/>
    <row r="48663" ht="14.25" customHeight="1"/>
    <row r="48664" ht="14.25" customHeight="1"/>
    <row r="48665" ht="14.25" customHeight="1"/>
    <row r="48666" ht="14.25" customHeight="1"/>
    <row r="48667" ht="14.25" customHeight="1"/>
    <row r="48668" ht="14.25" customHeight="1"/>
    <row r="48669" ht="14.25" customHeight="1"/>
    <row r="48670" ht="14.25" customHeight="1"/>
    <row r="48671" ht="14.25" customHeight="1"/>
    <row r="48672" ht="14.25" customHeight="1"/>
    <row r="48673" ht="14.25" customHeight="1"/>
    <row r="48674" ht="14.25" customHeight="1"/>
    <row r="48675" ht="14.25" customHeight="1"/>
    <row r="48676" ht="14.25" customHeight="1"/>
    <row r="48677" ht="14.25" customHeight="1"/>
    <row r="48678" ht="14.25" customHeight="1"/>
    <row r="48679" ht="14.25" customHeight="1"/>
    <row r="48680" ht="14.25" customHeight="1"/>
    <row r="48681" ht="14.25" customHeight="1"/>
    <row r="48682" ht="14.25" customHeight="1"/>
    <row r="48683" ht="14.25" customHeight="1"/>
    <row r="48684" ht="14.25" customHeight="1"/>
    <row r="48685" ht="14.25" customHeight="1"/>
    <row r="48686" ht="14.25" customHeight="1"/>
    <row r="48687" ht="14.25" customHeight="1"/>
    <row r="48688" ht="14.25" customHeight="1"/>
    <row r="48689" ht="14.25" customHeight="1"/>
    <row r="48690" ht="14.25" customHeight="1"/>
    <row r="48691" ht="14.25" customHeight="1"/>
    <row r="48692" ht="14.25" customHeight="1"/>
    <row r="48693" ht="14.25" customHeight="1"/>
    <row r="48694" ht="14.25" customHeight="1"/>
    <row r="48695" ht="14.25" customHeight="1"/>
    <row r="48696" ht="14.25" customHeight="1"/>
    <row r="48697" ht="14.25" customHeight="1"/>
    <row r="48698" ht="14.25" customHeight="1"/>
    <row r="48699" ht="14.25" customHeight="1"/>
    <row r="48700" ht="14.25" customHeight="1"/>
    <row r="48701" ht="14.25" customHeight="1"/>
    <row r="48702" ht="14.25" customHeight="1"/>
    <row r="48703" ht="14.25" customHeight="1"/>
    <row r="48704" ht="14.25" customHeight="1"/>
    <row r="48705" ht="14.25" customHeight="1"/>
    <row r="48706" ht="14.25" customHeight="1"/>
    <row r="48707" ht="14.25" customHeight="1"/>
    <row r="48708" ht="14.25" customHeight="1"/>
    <row r="48709" ht="14.25" customHeight="1"/>
    <row r="48710" ht="14.25" customHeight="1"/>
    <row r="48711" ht="14.25" customHeight="1"/>
    <row r="48712" ht="14.25" customHeight="1"/>
    <row r="48713" ht="14.25" customHeight="1"/>
    <row r="48714" ht="14.25" customHeight="1"/>
    <row r="48715" ht="14.25" customHeight="1"/>
    <row r="48716" ht="14.25" customHeight="1"/>
    <row r="48717" ht="14.25" customHeight="1"/>
    <row r="48718" ht="14.25" customHeight="1"/>
    <row r="48719" ht="14.25" customHeight="1"/>
    <row r="48720" ht="14.25" customHeight="1"/>
    <row r="48721" ht="14.25" customHeight="1"/>
    <row r="48722" ht="14.25" customHeight="1"/>
    <row r="48723" ht="14.25" customHeight="1"/>
    <row r="48724" ht="14.25" customHeight="1"/>
    <row r="48725" ht="14.25" customHeight="1"/>
    <row r="48726" ht="14.25" customHeight="1"/>
    <row r="48727" ht="14.25" customHeight="1"/>
    <row r="48728" ht="14.25" customHeight="1"/>
    <row r="48729" ht="14.25" customHeight="1"/>
    <row r="48730" ht="14.25" customHeight="1"/>
    <row r="48731" ht="14.25" customHeight="1"/>
    <row r="48732" ht="14.25" customHeight="1"/>
    <row r="48733" ht="14.25" customHeight="1"/>
    <row r="48734" ht="14.25" customHeight="1"/>
    <row r="48735" ht="14.25" customHeight="1"/>
    <row r="48736" ht="14.25" customHeight="1"/>
    <row r="48737" ht="14.25" customHeight="1"/>
    <row r="48738" ht="14.25" customHeight="1"/>
    <row r="48739" ht="14.25" customHeight="1"/>
    <row r="48740" ht="14.25" customHeight="1"/>
    <row r="48741" ht="14.25" customHeight="1"/>
    <row r="48742" ht="14.25" customHeight="1"/>
    <row r="48743" ht="14.25" customHeight="1"/>
    <row r="48744" ht="14.25" customHeight="1"/>
    <row r="48745" ht="14.25" customHeight="1"/>
    <row r="48746" ht="14.25" customHeight="1"/>
    <row r="48747" ht="14.25" customHeight="1"/>
    <row r="48748" ht="14.25" customHeight="1"/>
    <row r="48749" ht="14.25" customHeight="1"/>
    <row r="48750" ht="14.25" customHeight="1"/>
    <row r="48751" ht="14.25" customHeight="1"/>
    <row r="48752" ht="14.25" customHeight="1"/>
    <row r="48753" ht="14.25" customHeight="1"/>
    <row r="48754" ht="14.25" customHeight="1"/>
    <row r="48755" ht="14.25" customHeight="1"/>
    <row r="48756" ht="14.25" customHeight="1"/>
    <row r="48757" ht="14.25" customHeight="1"/>
    <row r="48758" ht="14.25" customHeight="1"/>
    <row r="48759" ht="14.25" customHeight="1"/>
    <row r="48760" ht="14.25" customHeight="1"/>
    <row r="48761" ht="14.25" customHeight="1"/>
    <row r="48762" ht="14.25" customHeight="1"/>
    <row r="48763" ht="14.25" customHeight="1"/>
    <row r="48764" ht="14.25" customHeight="1"/>
    <row r="48765" ht="14.25" customHeight="1"/>
    <row r="48766" ht="14.25" customHeight="1"/>
    <row r="48767" ht="14.25" customHeight="1"/>
    <row r="48768" ht="14.25" customHeight="1"/>
    <row r="48769" ht="14.25" customHeight="1"/>
    <row r="48770" ht="14.25" customHeight="1"/>
    <row r="48771" ht="14.25" customHeight="1"/>
    <row r="48772" ht="14.25" customHeight="1"/>
    <row r="48773" ht="14.25" customHeight="1"/>
    <row r="48774" ht="14.25" customHeight="1"/>
    <row r="48775" ht="14.25" customHeight="1"/>
    <row r="48776" ht="14.25" customHeight="1"/>
    <row r="48777" ht="14.25" customHeight="1"/>
    <row r="48778" ht="14.25" customHeight="1"/>
    <row r="48779" ht="14.25" customHeight="1"/>
    <row r="48780" ht="14.25" customHeight="1"/>
    <row r="48781" ht="14.25" customHeight="1"/>
    <row r="48782" ht="14.25" customHeight="1"/>
    <row r="48783" ht="14.25" customHeight="1"/>
    <row r="48784" ht="14.25" customHeight="1"/>
    <row r="48785" ht="14.25" customHeight="1"/>
    <row r="48786" ht="14.25" customHeight="1"/>
    <row r="48787" ht="14.25" customHeight="1"/>
    <row r="48788" ht="14.25" customHeight="1"/>
    <row r="48789" ht="14.25" customHeight="1"/>
    <row r="48790" ht="14.25" customHeight="1"/>
    <row r="48791" ht="14.25" customHeight="1"/>
    <row r="48792" ht="14.25" customHeight="1"/>
    <row r="48793" ht="14.25" customHeight="1"/>
    <row r="48794" ht="14.25" customHeight="1"/>
    <row r="48795" ht="14.25" customHeight="1"/>
    <row r="48796" ht="14.25" customHeight="1"/>
    <row r="48797" ht="14.25" customHeight="1"/>
    <row r="48798" ht="14.25" customHeight="1"/>
    <row r="48799" ht="14.25" customHeight="1"/>
    <row r="48800" ht="14.25" customHeight="1"/>
    <row r="48801" ht="14.25" customHeight="1"/>
    <row r="48802" ht="14.25" customHeight="1"/>
    <row r="48803" ht="14.25" customHeight="1"/>
    <row r="48804" ht="14.25" customHeight="1"/>
    <row r="48805" ht="14.25" customHeight="1"/>
    <row r="48806" ht="14.25" customHeight="1"/>
    <row r="48807" ht="14.25" customHeight="1"/>
    <row r="48808" ht="14.25" customHeight="1"/>
    <row r="48809" ht="14.25" customHeight="1"/>
    <row r="48810" ht="14.25" customHeight="1"/>
    <row r="48811" ht="14.25" customHeight="1"/>
    <row r="48812" ht="14.25" customHeight="1"/>
    <row r="48813" ht="14.25" customHeight="1"/>
    <row r="48814" ht="14.25" customHeight="1"/>
    <row r="48815" ht="14.25" customHeight="1"/>
    <row r="48816" ht="14.25" customHeight="1"/>
    <row r="48817" ht="14.25" customHeight="1"/>
    <row r="48818" ht="14.25" customHeight="1"/>
    <row r="48819" ht="14.25" customHeight="1"/>
    <row r="48820" ht="14.25" customHeight="1"/>
    <row r="48821" ht="14.25" customHeight="1"/>
    <row r="48822" ht="14.25" customHeight="1"/>
    <row r="48823" ht="14.25" customHeight="1"/>
    <row r="48824" ht="14.25" customHeight="1"/>
    <row r="48825" ht="14.25" customHeight="1"/>
    <row r="48826" ht="14.25" customHeight="1"/>
    <row r="48827" ht="14.25" customHeight="1"/>
    <row r="48828" ht="14.25" customHeight="1"/>
    <row r="48829" ht="14.25" customHeight="1"/>
    <row r="48830" ht="14.25" customHeight="1"/>
    <row r="48831" ht="14.25" customHeight="1"/>
    <row r="48832" ht="14.25" customHeight="1"/>
    <row r="48833" ht="14.25" customHeight="1"/>
    <row r="48834" ht="14.25" customHeight="1"/>
    <row r="48835" ht="14.25" customHeight="1"/>
    <row r="48836" ht="14.25" customHeight="1"/>
    <row r="48837" ht="14.25" customHeight="1"/>
    <row r="48838" ht="14.25" customHeight="1"/>
    <row r="48839" ht="14.25" customHeight="1"/>
    <row r="48840" ht="14.25" customHeight="1"/>
    <row r="48841" ht="14.25" customHeight="1"/>
    <row r="48842" ht="14.25" customHeight="1"/>
    <row r="48843" ht="14.25" customHeight="1"/>
    <row r="48844" ht="14.25" customHeight="1"/>
    <row r="48845" ht="14.25" customHeight="1"/>
    <row r="48846" ht="14.25" customHeight="1"/>
    <row r="48847" ht="14.25" customHeight="1"/>
    <row r="48848" ht="14.25" customHeight="1"/>
    <row r="48849" ht="14.25" customHeight="1"/>
    <row r="48850" ht="14.25" customHeight="1"/>
    <row r="48851" ht="14.25" customHeight="1"/>
    <row r="48852" ht="14.25" customHeight="1"/>
    <row r="48853" ht="14.25" customHeight="1"/>
    <row r="48854" ht="14.25" customHeight="1"/>
    <row r="48855" ht="14.25" customHeight="1"/>
    <row r="48856" ht="14.25" customHeight="1"/>
    <row r="48857" ht="14.25" customHeight="1"/>
    <row r="48858" ht="14.25" customHeight="1"/>
    <row r="48859" ht="14.25" customHeight="1"/>
    <row r="48860" ht="14.25" customHeight="1"/>
    <row r="48861" ht="14.25" customHeight="1"/>
    <row r="48862" ht="14.25" customHeight="1"/>
    <row r="48863" ht="14.25" customHeight="1"/>
    <row r="48864" ht="14.25" customHeight="1"/>
    <row r="48865" ht="14.25" customHeight="1"/>
    <row r="48866" ht="14.25" customHeight="1"/>
    <row r="48867" ht="14.25" customHeight="1"/>
    <row r="48868" ht="14.25" customHeight="1"/>
    <row r="48869" ht="14.25" customHeight="1"/>
    <row r="48870" ht="14.25" customHeight="1"/>
    <row r="48871" ht="14.25" customHeight="1"/>
    <row r="48872" ht="14.25" customHeight="1"/>
    <row r="48873" ht="14.25" customHeight="1"/>
    <row r="48874" ht="14.25" customHeight="1"/>
    <row r="48875" ht="14.25" customHeight="1"/>
    <row r="48876" ht="14.25" customHeight="1"/>
    <row r="48877" ht="14.25" customHeight="1"/>
    <row r="48878" ht="14.25" customHeight="1"/>
    <row r="48879" ht="14.25" customHeight="1"/>
    <row r="48880" ht="14.25" customHeight="1"/>
    <row r="48881" ht="14.25" customHeight="1"/>
    <row r="48882" ht="14.25" customHeight="1"/>
    <row r="48883" ht="14.25" customHeight="1"/>
    <row r="48884" ht="14.25" customHeight="1"/>
    <row r="48885" ht="14.25" customHeight="1"/>
    <row r="48886" ht="14.25" customHeight="1"/>
    <row r="48887" ht="14.25" customHeight="1"/>
    <row r="48888" ht="14.25" customHeight="1"/>
    <row r="48889" ht="14.25" customHeight="1"/>
    <row r="48890" ht="14.25" customHeight="1"/>
    <row r="48891" ht="14.25" customHeight="1"/>
    <row r="48892" ht="14.25" customHeight="1"/>
    <row r="48893" ht="14.25" customHeight="1"/>
    <row r="48894" ht="14.25" customHeight="1"/>
    <row r="48895" ht="14.25" customHeight="1"/>
    <row r="48896" ht="14.25" customHeight="1"/>
    <row r="48897" ht="14.25" customHeight="1"/>
    <row r="48898" ht="14.25" customHeight="1"/>
    <row r="48899" ht="14.25" customHeight="1"/>
    <row r="48900" ht="14.25" customHeight="1"/>
    <row r="48901" ht="14.25" customHeight="1"/>
    <row r="48902" ht="14.25" customHeight="1"/>
    <row r="48903" ht="14.25" customHeight="1"/>
    <row r="48904" ht="14.25" customHeight="1"/>
    <row r="48905" ht="14.25" customHeight="1"/>
    <row r="48906" ht="14.25" customHeight="1"/>
    <row r="48907" ht="14.25" customHeight="1"/>
    <row r="48908" ht="14.25" customHeight="1"/>
    <row r="48909" ht="14.25" customHeight="1"/>
    <row r="48910" ht="14.25" customHeight="1"/>
    <row r="48911" ht="14.25" customHeight="1"/>
    <row r="48912" ht="14.25" customHeight="1"/>
    <row r="48913" ht="14.25" customHeight="1"/>
    <row r="48914" ht="14.25" customHeight="1"/>
    <row r="48915" ht="14.25" customHeight="1"/>
    <row r="48916" ht="14.25" customHeight="1"/>
    <row r="48917" ht="14.25" customHeight="1"/>
    <row r="48918" ht="14.25" customHeight="1"/>
    <row r="48919" ht="14.25" customHeight="1"/>
    <row r="48920" ht="14.25" customHeight="1"/>
    <row r="48921" ht="14.25" customHeight="1"/>
    <row r="48922" ht="14.25" customHeight="1"/>
    <row r="48923" ht="14.25" customHeight="1"/>
    <row r="48924" ht="14.25" customHeight="1"/>
    <row r="48925" ht="14.25" customHeight="1"/>
    <row r="48926" ht="14.25" customHeight="1"/>
    <row r="48927" ht="14.25" customHeight="1"/>
    <row r="48928" ht="14.25" customHeight="1"/>
    <row r="48929" ht="14.25" customHeight="1"/>
    <row r="48930" ht="14.25" customHeight="1"/>
    <row r="48931" ht="14.25" customHeight="1"/>
    <row r="48932" ht="14.25" customHeight="1"/>
    <row r="48933" ht="14.25" customHeight="1"/>
    <row r="48934" ht="14.25" customHeight="1"/>
    <row r="48935" ht="14.25" customHeight="1"/>
    <row r="48936" ht="14.25" customHeight="1"/>
    <row r="48937" ht="14.25" customHeight="1"/>
    <row r="48938" ht="14.25" customHeight="1"/>
    <row r="48939" ht="14.25" customHeight="1"/>
    <row r="48940" ht="14.25" customHeight="1"/>
    <row r="48941" ht="14.25" customHeight="1"/>
    <row r="48942" ht="14.25" customHeight="1"/>
    <row r="48943" ht="14.25" customHeight="1"/>
    <row r="48944" ht="14.25" customHeight="1"/>
    <row r="48945" ht="14.25" customHeight="1"/>
    <row r="48946" ht="14.25" customHeight="1"/>
    <row r="48947" ht="14.25" customHeight="1"/>
    <row r="48948" ht="14.25" customHeight="1"/>
    <row r="48949" ht="14.25" customHeight="1"/>
    <row r="48950" ht="14.25" customHeight="1"/>
    <row r="48951" ht="14.25" customHeight="1"/>
    <row r="48952" ht="14.25" customHeight="1"/>
    <row r="48953" ht="14.25" customHeight="1"/>
    <row r="48954" ht="14.25" customHeight="1"/>
    <row r="48955" ht="14.25" customHeight="1"/>
    <row r="48956" ht="14.25" customHeight="1"/>
    <row r="48957" ht="14.25" customHeight="1"/>
    <row r="48958" ht="14.25" customHeight="1"/>
    <row r="48959" ht="14.25" customHeight="1"/>
    <row r="48960" ht="14.25" customHeight="1"/>
    <row r="48961" ht="14.25" customHeight="1"/>
    <row r="48962" ht="14.25" customHeight="1"/>
    <row r="48963" ht="14.25" customHeight="1"/>
    <row r="48964" ht="14.25" customHeight="1"/>
    <row r="48965" ht="14.25" customHeight="1"/>
    <row r="48966" ht="14.25" customHeight="1"/>
    <row r="48967" ht="14.25" customHeight="1"/>
    <row r="48968" ht="14.25" customHeight="1"/>
    <row r="48969" ht="14.25" customHeight="1"/>
    <row r="48970" ht="14.25" customHeight="1"/>
    <row r="48971" ht="14.25" customHeight="1"/>
    <row r="48972" ht="14.25" customHeight="1"/>
    <row r="48973" ht="14.25" customHeight="1"/>
    <row r="48974" ht="14.25" customHeight="1"/>
    <row r="48975" ht="14.25" customHeight="1"/>
    <row r="48976" ht="14.25" customHeight="1"/>
    <row r="48977" ht="14.25" customHeight="1"/>
    <row r="48978" ht="14.25" customHeight="1"/>
    <row r="48979" ht="14.25" customHeight="1"/>
    <row r="48980" ht="14.25" customHeight="1"/>
    <row r="48981" ht="14.25" customHeight="1"/>
    <row r="48982" ht="14.25" customHeight="1"/>
    <row r="48983" ht="14.25" customHeight="1"/>
    <row r="48984" ht="14.25" customHeight="1"/>
    <row r="48985" ht="14.25" customHeight="1"/>
    <row r="48986" ht="14.25" customHeight="1"/>
    <row r="48987" ht="14.25" customHeight="1"/>
    <row r="48988" ht="14.25" customHeight="1"/>
    <row r="48989" ht="14.25" customHeight="1"/>
    <row r="48990" ht="14.25" customHeight="1"/>
    <row r="48991" ht="14.25" customHeight="1"/>
    <row r="48992" ht="14.25" customHeight="1"/>
    <row r="48993" ht="14.25" customHeight="1"/>
    <row r="48994" ht="14.25" customHeight="1"/>
    <row r="48995" ht="14.25" customHeight="1"/>
    <row r="48996" ht="14.25" customHeight="1"/>
    <row r="48997" ht="14.25" customHeight="1"/>
    <row r="48998" ht="14.25" customHeight="1"/>
    <row r="48999" ht="14.25" customHeight="1"/>
    <row r="49000" ht="14.25" customHeight="1"/>
    <row r="49001" ht="14.25" customHeight="1"/>
    <row r="49002" ht="14.25" customHeight="1"/>
    <row r="49003" ht="14.25" customHeight="1"/>
    <row r="49004" ht="14.25" customHeight="1"/>
    <row r="49005" ht="14.25" customHeight="1"/>
    <row r="49006" ht="14.25" customHeight="1"/>
    <row r="49007" ht="14.25" customHeight="1"/>
    <row r="49008" ht="14.25" customHeight="1"/>
    <row r="49009" ht="14.25" customHeight="1"/>
    <row r="49010" ht="14.25" customHeight="1"/>
    <row r="49011" ht="14.25" customHeight="1"/>
    <row r="49012" ht="14.25" customHeight="1"/>
    <row r="49013" ht="14.25" customHeight="1"/>
    <row r="49014" ht="14.25" customHeight="1"/>
    <row r="49015" ht="14.25" customHeight="1"/>
    <row r="49016" ht="14.25" customHeight="1"/>
    <row r="49017" ht="14.25" customHeight="1"/>
    <row r="49018" ht="14.25" customHeight="1"/>
    <row r="49019" ht="14.25" customHeight="1"/>
    <row r="49020" ht="14.25" customHeight="1"/>
    <row r="49021" ht="14.25" customHeight="1"/>
    <row r="49022" ht="14.25" customHeight="1"/>
    <row r="49023" ht="14.25" customHeight="1"/>
    <row r="49024" ht="14.25" customHeight="1"/>
    <row r="49025" ht="14.25" customHeight="1"/>
    <row r="49026" ht="14.25" customHeight="1"/>
    <row r="49027" ht="14.25" customHeight="1"/>
    <row r="49028" ht="14.25" customHeight="1"/>
    <row r="49029" ht="14.25" customHeight="1"/>
    <row r="49030" ht="14.25" customHeight="1"/>
    <row r="49031" ht="14.25" customHeight="1"/>
    <row r="49032" ht="14.25" customHeight="1"/>
    <row r="49033" ht="14.25" customHeight="1"/>
    <row r="49034" ht="14.25" customHeight="1"/>
    <row r="49035" ht="14.25" customHeight="1"/>
    <row r="49036" ht="14.25" customHeight="1"/>
    <row r="49037" ht="14.25" customHeight="1"/>
    <row r="49038" ht="14.25" customHeight="1"/>
    <row r="49039" ht="14.25" customHeight="1"/>
    <row r="49040" ht="14.25" customHeight="1"/>
    <row r="49041" ht="14.25" customHeight="1"/>
    <row r="49042" ht="14.25" customHeight="1"/>
    <row r="49043" ht="14.25" customHeight="1"/>
    <row r="49044" ht="14.25" customHeight="1"/>
    <row r="49045" ht="14.25" customHeight="1"/>
    <row r="49046" ht="14.25" customHeight="1"/>
    <row r="49047" ht="14.25" customHeight="1"/>
    <row r="49048" ht="14.25" customHeight="1"/>
    <row r="49049" ht="14.25" customHeight="1"/>
    <row r="49050" ht="14.25" customHeight="1"/>
    <row r="49051" ht="14.25" customHeight="1"/>
    <row r="49052" ht="14.25" customHeight="1"/>
    <row r="49053" ht="14.25" customHeight="1"/>
    <row r="49054" ht="14.25" customHeight="1"/>
    <row r="49055" ht="14.25" customHeight="1"/>
    <row r="49056" ht="14.25" customHeight="1"/>
    <row r="49057" ht="14.25" customHeight="1"/>
    <row r="49058" ht="14.25" customHeight="1"/>
    <row r="49059" ht="14.25" customHeight="1"/>
    <row r="49060" ht="14.25" customHeight="1"/>
    <row r="49061" ht="14.25" customHeight="1"/>
    <row r="49062" ht="14.25" customHeight="1"/>
    <row r="49063" ht="14.25" customHeight="1"/>
    <row r="49064" ht="14.25" customHeight="1"/>
    <row r="49065" ht="14.25" customHeight="1"/>
    <row r="49066" ht="14.25" customHeight="1"/>
    <row r="49067" ht="14.25" customHeight="1"/>
    <row r="49068" ht="14.25" customHeight="1"/>
    <row r="49069" ht="14.25" customHeight="1"/>
    <row r="49070" ht="14.25" customHeight="1"/>
    <row r="49071" ht="14.25" customHeight="1"/>
    <row r="49072" ht="14.25" customHeight="1"/>
    <row r="49073" ht="14.25" customHeight="1"/>
    <row r="49074" ht="14.25" customHeight="1"/>
    <row r="49075" ht="14.25" customHeight="1"/>
    <row r="49076" ht="14.25" customHeight="1"/>
    <row r="49077" ht="14.25" customHeight="1"/>
    <row r="49078" ht="14.25" customHeight="1"/>
    <row r="49079" ht="14.25" customHeight="1"/>
    <row r="49080" ht="14.25" customHeight="1"/>
    <row r="49081" ht="14.25" customHeight="1"/>
    <row r="49082" ht="14.25" customHeight="1"/>
    <row r="49083" ht="14.25" customHeight="1"/>
    <row r="49084" ht="14.25" customHeight="1"/>
    <row r="49085" ht="14.25" customHeight="1"/>
    <row r="49086" ht="14.25" customHeight="1"/>
    <row r="49087" ht="14.25" customHeight="1"/>
    <row r="49088" ht="14.25" customHeight="1"/>
    <row r="49089" ht="14.25" customHeight="1"/>
    <row r="49090" ht="14.25" customHeight="1"/>
    <row r="49091" ht="14.25" customHeight="1"/>
    <row r="49092" ht="14.25" customHeight="1"/>
    <row r="49093" ht="14.25" customHeight="1"/>
    <row r="49094" ht="14.25" customHeight="1"/>
    <row r="49095" ht="14.25" customHeight="1"/>
    <row r="49096" ht="14.25" customHeight="1"/>
    <row r="49097" ht="14.25" customHeight="1"/>
    <row r="49098" ht="14.25" customHeight="1"/>
    <row r="49099" ht="14.25" customHeight="1"/>
    <row r="49100" ht="14.25" customHeight="1"/>
    <row r="49101" ht="14.25" customHeight="1"/>
    <row r="49102" ht="14.25" customHeight="1"/>
    <row r="49103" ht="14.25" customHeight="1"/>
    <row r="49104" ht="14.25" customHeight="1"/>
    <row r="49105" ht="14.25" customHeight="1"/>
    <row r="49106" ht="14.25" customHeight="1"/>
    <row r="49107" ht="14.25" customHeight="1"/>
    <row r="49108" ht="14.25" customHeight="1"/>
    <row r="49109" ht="14.25" customHeight="1"/>
    <row r="49110" ht="14.25" customHeight="1"/>
    <row r="49111" ht="14.25" customHeight="1"/>
    <row r="49112" ht="14.25" customHeight="1"/>
    <row r="49113" ht="14.25" customHeight="1"/>
    <row r="49114" ht="14.25" customHeight="1"/>
    <row r="49115" ht="14.25" customHeight="1"/>
    <row r="49116" ht="14.25" customHeight="1"/>
    <row r="49117" ht="14.25" customHeight="1"/>
    <row r="49118" ht="14.25" customHeight="1"/>
    <row r="49119" ht="14.25" customHeight="1"/>
    <row r="49120" ht="14.25" customHeight="1"/>
    <row r="49121" ht="14.25" customHeight="1"/>
    <row r="49122" ht="14.25" customHeight="1"/>
    <row r="49123" ht="14.25" customHeight="1"/>
    <row r="49124" ht="14.25" customHeight="1"/>
    <row r="49125" ht="14.25" customHeight="1"/>
    <row r="49126" ht="14.25" customHeight="1"/>
    <row r="49127" ht="14.25" customHeight="1"/>
    <row r="49128" ht="14.25" customHeight="1"/>
    <row r="49129" ht="14.25" customHeight="1"/>
    <row r="49130" ht="14.25" customHeight="1"/>
    <row r="49131" ht="14.25" customHeight="1"/>
    <row r="49132" ht="14.25" customHeight="1"/>
    <row r="49133" ht="14.25" customHeight="1"/>
    <row r="49134" ht="14.25" customHeight="1"/>
    <row r="49135" ht="14.25" customHeight="1"/>
    <row r="49136" ht="14.25" customHeight="1"/>
    <row r="49137" ht="14.25" customHeight="1"/>
    <row r="49138" ht="14.25" customHeight="1"/>
    <row r="49139" ht="14.25" customHeight="1"/>
    <row r="49140" ht="14.25" customHeight="1"/>
    <row r="49141" ht="14.25" customHeight="1"/>
    <row r="49142" ht="14.25" customHeight="1"/>
    <row r="49143" ht="14.25" customHeight="1"/>
    <row r="49144" ht="14.25" customHeight="1"/>
    <row r="49145" ht="14.25" customHeight="1"/>
    <row r="49146" ht="14.25" customHeight="1"/>
    <row r="49147" ht="14.25" customHeight="1"/>
    <row r="49148" ht="14.25" customHeight="1"/>
    <row r="49149" ht="14.25" customHeight="1"/>
    <row r="49150" ht="14.25" customHeight="1"/>
    <row r="49151" ht="14.25" customHeight="1"/>
    <row r="49152" ht="14.25" customHeight="1"/>
    <row r="49153" ht="14.25" customHeight="1"/>
    <row r="49154" ht="14.25" customHeight="1"/>
    <row r="49155" ht="14.25" customHeight="1"/>
    <row r="49156" ht="14.25" customHeight="1"/>
    <row r="49157" ht="14.25" customHeight="1"/>
    <row r="49158" ht="14.25" customHeight="1"/>
    <row r="49159" ht="14.25" customHeight="1"/>
    <row r="49160" ht="14.25" customHeight="1"/>
    <row r="49161" ht="14.25" customHeight="1"/>
    <row r="49162" ht="14.25" customHeight="1"/>
    <row r="49163" ht="14.25" customHeight="1"/>
    <row r="49164" ht="14.25" customHeight="1"/>
    <row r="49165" ht="14.25" customHeight="1"/>
    <row r="49166" ht="14.25" customHeight="1"/>
    <row r="49167" ht="14.25" customHeight="1"/>
    <row r="49168" ht="14.25" customHeight="1"/>
    <row r="49169" ht="14.25" customHeight="1"/>
    <row r="49170" ht="14.25" customHeight="1"/>
    <row r="49171" ht="14.25" customHeight="1"/>
    <row r="49172" ht="14.25" customHeight="1"/>
    <row r="49173" ht="14.25" customHeight="1"/>
    <row r="49174" ht="14.25" customHeight="1"/>
    <row r="49175" ht="14.25" customHeight="1"/>
    <row r="49176" ht="14.25" customHeight="1"/>
    <row r="49177" ht="14.25" customHeight="1"/>
    <row r="49178" ht="14.25" customHeight="1"/>
    <row r="49179" ht="14.25" customHeight="1"/>
    <row r="49180" ht="14.25" customHeight="1"/>
    <row r="49181" ht="14.25" customHeight="1"/>
    <row r="49182" ht="14.25" customHeight="1"/>
    <row r="49183" ht="14.25" customHeight="1"/>
    <row r="49184" ht="14.25" customHeight="1"/>
    <row r="49185" ht="14.25" customHeight="1"/>
    <row r="49186" ht="14.25" customHeight="1"/>
    <row r="49187" ht="14.25" customHeight="1"/>
    <row r="49188" ht="14.25" customHeight="1"/>
    <row r="49189" ht="14.25" customHeight="1"/>
    <row r="49190" ht="14.25" customHeight="1"/>
    <row r="49191" ht="14.25" customHeight="1"/>
    <row r="49192" ht="14.25" customHeight="1"/>
    <row r="49193" ht="14.25" customHeight="1"/>
    <row r="49194" ht="14.25" customHeight="1"/>
    <row r="49195" ht="14.25" customHeight="1"/>
    <row r="49196" ht="14.25" customHeight="1"/>
    <row r="49197" ht="14.25" customHeight="1"/>
    <row r="49198" ht="14.25" customHeight="1"/>
    <row r="49199" ht="14.25" customHeight="1"/>
    <row r="49200" ht="14.25" customHeight="1"/>
    <row r="49201" ht="14.25" customHeight="1"/>
    <row r="49202" ht="14.25" customHeight="1"/>
    <row r="49203" ht="14.25" customHeight="1"/>
    <row r="49204" ht="14.25" customHeight="1"/>
    <row r="49205" ht="14.25" customHeight="1"/>
    <row r="49206" ht="14.25" customHeight="1"/>
    <row r="49207" ht="14.25" customHeight="1"/>
    <row r="49208" ht="14.25" customHeight="1"/>
    <row r="49209" ht="14.25" customHeight="1"/>
    <row r="49210" ht="14.25" customHeight="1"/>
    <row r="49211" ht="14.25" customHeight="1"/>
    <row r="49212" ht="14.25" customHeight="1"/>
    <row r="49213" ht="14.25" customHeight="1"/>
    <row r="49214" ht="14.25" customHeight="1"/>
    <row r="49215" ht="14.25" customHeight="1"/>
    <row r="49216" ht="14.25" customHeight="1"/>
    <row r="49217" ht="14.25" customHeight="1"/>
    <row r="49218" ht="14.25" customHeight="1"/>
    <row r="49219" ht="14.25" customHeight="1"/>
    <row r="49220" ht="14.25" customHeight="1"/>
    <row r="49221" ht="14.25" customHeight="1"/>
    <row r="49222" ht="14.25" customHeight="1"/>
    <row r="49223" ht="14.25" customHeight="1"/>
    <row r="49224" ht="14.25" customHeight="1"/>
    <row r="49225" ht="14.25" customHeight="1"/>
    <row r="49226" ht="14.25" customHeight="1"/>
    <row r="49227" ht="14.25" customHeight="1"/>
    <row r="49228" ht="14.25" customHeight="1"/>
    <row r="49229" ht="14.25" customHeight="1"/>
    <row r="49230" ht="14.25" customHeight="1"/>
    <row r="49231" ht="14.25" customHeight="1"/>
    <row r="49232" ht="14.25" customHeight="1"/>
    <row r="49233" ht="14.25" customHeight="1"/>
    <row r="49234" ht="14.25" customHeight="1"/>
    <row r="49235" ht="14.25" customHeight="1"/>
    <row r="49236" ht="14.25" customHeight="1"/>
    <row r="49237" ht="14.25" customHeight="1"/>
    <row r="49238" ht="14.25" customHeight="1"/>
    <row r="49239" ht="14.25" customHeight="1"/>
    <row r="49240" ht="14.25" customHeight="1"/>
    <row r="49241" ht="14.25" customHeight="1"/>
    <row r="49242" ht="14.25" customHeight="1"/>
    <row r="49243" ht="14.25" customHeight="1"/>
    <row r="49244" ht="14.25" customHeight="1"/>
    <row r="49245" ht="14.25" customHeight="1"/>
    <row r="49246" ht="14.25" customHeight="1"/>
    <row r="49247" ht="14.25" customHeight="1"/>
    <row r="49248" ht="14.25" customHeight="1"/>
    <row r="49249" ht="14.25" customHeight="1"/>
    <row r="49250" ht="14.25" customHeight="1"/>
    <row r="49251" ht="14.25" customHeight="1"/>
    <row r="49252" ht="14.25" customHeight="1"/>
    <row r="49253" ht="14.25" customHeight="1"/>
    <row r="49254" ht="14.25" customHeight="1"/>
    <row r="49255" ht="14.25" customHeight="1"/>
    <row r="49256" ht="14.25" customHeight="1"/>
    <row r="49257" ht="14.25" customHeight="1"/>
    <row r="49258" ht="14.25" customHeight="1"/>
    <row r="49259" ht="14.25" customHeight="1"/>
    <row r="49260" ht="14.25" customHeight="1"/>
    <row r="49261" ht="14.25" customHeight="1"/>
    <row r="49262" ht="14.25" customHeight="1"/>
    <row r="49263" ht="14.25" customHeight="1"/>
    <row r="49264" ht="14.25" customHeight="1"/>
    <row r="49265" ht="14.25" customHeight="1"/>
    <row r="49266" ht="14.25" customHeight="1"/>
    <row r="49267" ht="14.25" customHeight="1"/>
    <row r="49268" ht="14.25" customHeight="1"/>
    <row r="49269" ht="14.25" customHeight="1"/>
    <row r="49270" ht="14.25" customHeight="1"/>
    <row r="49271" ht="14.25" customHeight="1"/>
    <row r="49272" ht="14.25" customHeight="1"/>
    <row r="49273" ht="14.25" customHeight="1"/>
    <row r="49274" ht="14.25" customHeight="1"/>
    <row r="49275" ht="14.25" customHeight="1"/>
    <row r="49276" ht="14.25" customHeight="1"/>
    <row r="49277" ht="14.25" customHeight="1"/>
    <row r="49278" ht="14.25" customHeight="1"/>
    <row r="49279" ht="14.25" customHeight="1"/>
    <row r="49280" ht="14.25" customHeight="1"/>
    <row r="49281" ht="14.25" customHeight="1"/>
    <row r="49282" ht="14.25" customHeight="1"/>
    <row r="49283" ht="14.25" customHeight="1"/>
    <row r="49284" ht="14.25" customHeight="1"/>
    <row r="49285" ht="14.25" customHeight="1"/>
    <row r="49286" ht="14.25" customHeight="1"/>
    <row r="49287" ht="14.25" customHeight="1"/>
    <row r="49288" ht="14.25" customHeight="1"/>
    <row r="49289" ht="14.25" customHeight="1"/>
    <row r="49290" ht="14.25" customHeight="1"/>
    <row r="49291" ht="14.25" customHeight="1"/>
    <row r="49292" ht="14.25" customHeight="1"/>
    <row r="49293" ht="14.25" customHeight="1"/>
    <row r="49294" ht="14.25" customHeight="1"/>
    <row r="49295" ht="14.25" customHeight="1"/>
    <row r="49296" ht="14.25" customHeight="1"/>
    <row r="49297" ht="14.25" customHeight="1"/>
    <row r="49298" ht="14.25" customHeight="1"/>
    <row r="49299" ht="14.25" customHeight="1"/>
    <row r="49300" ht="14.25" customHeight="1"/>
    <row r="49301" ht="14.25" customHeight="1"/>
    <row r="49302" ht="14.25" customHeight="1"/>
    <row r="49303" ht="14.25" customHeight="1"/>
    <row r="49304" ht="14.25" customHeight="1"/>
    <row r="49305" ht="14.25" customHeight="1"/>
    <row r="49306" ht="14.25" customHeight="1"/>
    <row r="49307" ht="14.25" customHeight="1"/>
    <row r="49308" ht="14.25" customHeight="1"/>
    <row r="49309" ht="14.25" customHeight="1"/>
    <row r="49310" ht="14.25" customHeight="1"/>
    <row r="49311" ht="14.25" customHeight="1"/>
    <row r="49312" ht="14.25" customHeight="1"/>
    <row r="49313" ht="14.25" customHeight="1"/>
    <row r="49314" ht="14.25" customHeight="1"/>
    <row r="49315" ht="14.25" customHeight="1"/>
    <row r="49316" ht="14.25" customHeight="1"/>
    <row r="49317" ht="14.25" customHeight="1"/>
    <row r="49318" ht="14.25" customHeight="1"/>
    <row r="49319" ht="14.25" customHeight="1"/>
    <row r="49320" ht="14.25" customHeight="1"/>
    <row r="49321" ht="14.25" customHeight="1"/>
    <row r="49322" ht="14.25" customHeight="1"/>
    <row r="49323" ht="14.25" customHeight="1"/>
    <row r="49324" ht="14.25" customHeight="1"/>
    <row r="49325" ht="14.25" customHeight="1"/>
    <row r="49326" ht="14.25" customHeight="1"/>
    <row r="49327" ht="14.25" customHeight="1"/>
    <row r="49328" ht="14.25" customHeight="1"/>
    <row r="49329" ht="14.25" customHeight="1"/>
    <row r="49330" ht="14.25" customHeight="1"/>
    <row r="49331" ht="14.25" customHeight="1"/>
    <row r="49332" ht="14.25" customHeight="1"/>
    <row r="49333" ht="14.25" customHeight="1"/>
    <row r="49334" ht="14.25" customHeight="1"/>
    <row r="49335" ht="14.25" customHeight="1"/>
    <row r="49336" ht="14.25" customHeight="1"/>
    <row r="49337" ht="14.25" customHeight="1"/>
    <row r="49338" ht="14.25" customHeight="1"/>
    <row r="49339" ht="14.25" customHeight="1"/>
    <row r="49340" ht="14.25" customHeight="1"/>
    <row r="49341" ht="14.25" customHeight="1"/>
    <row r="49342" ht="14.25" customHeight="1"/>
    <row r="49343" ht="14.25" customHeight="1"/>
    <row r="49344" ht="14.25" customHeight="1"/>
    <row r="49345" ht="14.25" customHeight="1"/>
    <row r="49346" ht="14.25" customHeight="1"/>
    <row r="49347" ht="14.25" customHeight="1"/>
    <row r="49348" ht="14.25" customHeight="1"/>
    <row r="49349" ht="14.25" customHeight="1"/>
    <row r="49350" ht="14.25" customHeight="1"/>
    <row r="49351" ht="14.25" customHeight="1"/>
    <row r="49352" ht="14.25" customHeight="1"/>
    <row r="49353" ht="14.25" customHeight="1"/>
    <row r="49354" ht="14.25" customHeight="1"/>
    <row r="49355" ht="14.25" customHeight="1"/>
    <row r="49356" ht="14.25" customHeight="1"/>
    <row r="49357" ht="14.25" customHeight="1"/>
    <row r="49358" ht="14.25" customHeight="1"/>
    <row r="49359" ht="14.25" customHeight="1"/>
    <row r="49360" ht="14.25" customHeight="1"/>
    <row r="49361" ht="14.25" customHeight="1"/>
    <row r="49362" ht="14.25" customHeight="1"/>
    <row r="49363" ht="14.25" customHeight="1"/>
    <row r="49364" ht="14.25" customHeight="1"/>
    <row r="49365" ht="14.25" customHeight="1"/>
    <row r="49366" ht="14.25" customHeight="1"/>
    <row r="49367" ht="14.25" customHeight="1"/>
    <row r="49368" ht="14.25" customHeight="1"/>
    <row r="49369" ht="14.25" customHeight="1"/>
    <row r="49370" ht="14.25" customHeight="1"/>
    <row r="49371" ht="14.25" customHeight="1"/>
    <row r="49372" ht="14.25" customHeight="1"/>
    <row r="49373" ht="14.25" customHeight="1"/>
    <row r="49374" ht="14.25" customHeight="1"/>
    <row r="49375" ht="14.25" customHeight="1"/>
    <row r="49376" ht="14.25" customHeight="1"/>
    <row r="49377" ht="14.25" customHeight="1"/>
    <row r="49378" ht="14.25" customHeight="1"/>
    <row r="49379" ht="14.25" customHeight="1"/>
    <row r="49380" ht="14.25" customHeight="1"/>
    <row r="49381" ht="14.25" customHeight="1"/>
    <row r="49382" ht="14.25" customHeight="1"/>
    <row r="49383" ht="14.25" customHeight="1"/>
    <row r="49384" ht="14.25" customHeight="1"/>
    <row r="49385" ht="14.25" customHeight="1"/>
    <row r="49386" ht="14.25" customHeight="1"/>
    <row r="49387" ht="14.25" customHeight="1"/>
    <row r="49388" ht="14.25" customHeight="1"/>
    <row r="49389" ht="14.25" customHeight="1"/>
    <row r="49390" ht="14.25" customHeight="1"/>
    <row r="49391" ht="14.25" customHeight="1"/>
    <row r="49392" ht="14.25" customHeight="1"/>
    <row r="49393" ht="14.25" customHeight="1"/>
    <row r="49394" ht="14.25" customHeight="1"/>
    <row r="49395" ht="14.25" customHeight="1"/>
    <row r="49396" ht="14.25" customHeight="1"/>
    <row r="49397" ht="14.25" customHeight="1"/>
    <row r="49398" ht="14.25" customHeight="1"/>
    <row r="49399" ht="14.25" customHeight="1"/>
    <row r="49400" ht="14.25" customHeight="1"/>
    <row r="49401" ht="14.25" customHeight="1"/>
    <row r="49402" ht="14.25" customHeight="1"/>
    <row r="49403" ht="14.25" customHeight="1"/>
    <row r="49404" ht="14.25" customHeight="1"/>
    <row r="49405" ht="14.25" customHeight="1"/>
    <row r="49406" ht="14.25" customHeight="1"/>
    <row r="49407" ht="14.25" customHeight="1"/>
    <row r="49408" ht="14.25" customHeight="1"/>
    <row r="49409" ht="14.25" customHeight="1"/>
    <row r="49410" ht="14.25" customHeight="1"/>
    <row r="49411" ht="14.25" customHeight="1"/>
    <row r="49412" ht="14.25" customHeight="1"/>
    <row r="49413" ht="14.25" customHeight="1"/>
    <row r="49414" ht="14.25" customHeight="1"/>
    <row r="49415" ht="14.25" customHeight="1"/>
    <row r="49416" ht="14.25" customHeight="1"/>
    <row r="49417" ht="14.25" customHeight="1"/>
    <row r="49418" ht="14.25" customHeight="1"/>
    <row r="49419" ht="14.25" customHeight="1"/>
    <row r="49420" ht="14.25" customHeight="1"/>
    <row r="49421" ht="14.25" customHeight="1"/>
    <row r="49422" ht="14.25" customHeight="1"/>
    <row r="49423" ht="14.25" customHeight="1"/>
    <row r="49424" ht="14.25" customHeight="1"/>
    <row r="49425" ht="14.25" customHeight="1"/>
    <row r="49426" ht="14.25" customHeight="1"/>
    <row r="49427" ht="14.25" customHeight="1"/>
    <row r="49428" ht="14.25" customHeight="1"/>
    <row r="49429" ht="14.25" customHeight="1"/>
    <row r="49430" ht="14.25" customHeight="1"/>
    <row r="49431" ht="14.25" customHeight="1"/>
    <row r="49432" ht="14.25" customHeight="1"/>
    <row r="49433" ht="14.25" customHeight="1"/>
    <row r="49434" ht="14.25" customHeight="1"/>
    <row r="49435" ht="14.25" customHeight="1"/>
    <row r="49436" ht="14.25" customHeight="1"/>
    <row r="49437" ht="14.25" customHeight="1"/>
    <row r="49438" ht="14.25" customHeight="1"/>
    <row r="49439" ht="14.25" customHeight="1"/>
    <row r="49440" ht="14.25" customHeight="1"/>
    <row r="49441" ht="14.25" customHeight="1"/>
    <row r="49442" ht="14.25" customHeight="1"/>
    <row r="49443" ht="14.25" customHeight="1"/>
    <row r="49444" ht="14.25" customHeight="1"/>
    <row r="49445" ht="14.25" customHeight="1"/>
    <row r="49446" ht="14.25" customHeight="1"/>
    <row r="49447" ht="14.25" customHeight="1"/>
    <row r="49448" ht="14.25" customHeight="1"/>
    <row r="49449" ht="14.25" customHeight="1"/>
    <row r="49450" ht="14.25" customHeight="1"/>
    <row r="49451" ht="14.25" customHeight="1"/>
    <row r="49452" ht="14.25" customHeight="1"/>
    <row r="49453" ht="14.25" customHeight="1"/>
    <row r="49454" ht="14.25" customHeight="1"/>
    <row r="49455" ht="14.25" customHeight="1"/>
    <row r="49456" ht="14.25" customHeight="1"/>
    <row r="49457" ht="14.25" customHeight="1"/>
    <row r="49458" ht="14.25" customHeight="1"/>
    <row r="49459" ht="14.25" customHeight="1"/>
    <row r="49460" ht="14.25" customHeight="1"/>
    <row r="49461" ht="14.25" customHeight="1"/>
    <row r="49462" ht="14.25" customHeight="1"/>
    <row r="49463" ht="14.25" customHeight="1"/>
    <row r="49464" ht="14.25" customHeight="1"/>
    <row r="49465" ht="14.25" customHeight="1"/>
    <row r="49466" ht="14.25" customHeight="1"/>
    <row r="49467" ht="14.25" customHeight="1"/>
    <row r="49468" ht="14.25" customHeight="1"/>
    <row r="49469" ht="14.25" customHeight="1"/>
    <row r="49470" ht="14.25" customHeight="1"/>
    <row r="49471" ht="14.25" customHeight="1"/>
    <row r="49472" ht="14.25" customHeight="1"/>
    <row r="49473" ht="14.25" customHeight="1"/>
    <row r="49474" ht="14.25" customHeight="1"/>
    <row r="49475" ht="14.25" customHeight="1"/>
    <row r="49476" ht="14.25" customHeight="1"/>
    <row r="49477" ht="14.25" customHeight="1"/>
    <row r="49478" ht="14.25" customHeight="1"/>
    <row r="49479" ht="14.25" customHeight="1"/>
    <row r="49480" ht="14.25" customHeight="1"/>
    <row r="49481" ht="14.25" customHeight="1"/>
    <row r="49482" ht="14.25" customHeight="1"/>
    <row r="49483" ht="14.25" customHeight="1"/>
    <row r="49484" ht="14.25" customHeight="1"/>
    <row r="49485" ht="14.25" customHeight="1"/>
    <row r="49486" ht="14.25" customHeight="1"/>
    <row r="49487" ht="14.25" customHeight="1"/>
    <row r="49488" ht="14.25" customHeight="1"/>
    <row r="49489" ht="14.25" customHeight="1"/>
    <row r="49490" ht="14.25" customHeight="1"/>
    <row r="49491" ht="14.25" customHeight="1"/>
    <row r="49492" ht="14.25" customHeight="1"/>
    <row r="49493" ht="14.25" customHeight="1"/>
    <row r="49494" ht="14.25" customHeight="1"/>
    <row r="49495" ht="14.25" customHeight="1"/>
    <row r="49496" ht="14.25" customHeight="1"/>
    <row r="49497" ht="14.25" customHeight="1"/>
    <row r="49498" ht="14.25" customHeight="1"/>
    <row r="49499" ht="14.25" customHeight="1"/>
    <row r="49500" ht="14.25" customHeight="1"/>
    <row r="49501" ht="14.25" customHeight="1"/>
    <row r="49502" ht="14.25" customHeight="1"/>
    <row r="49503" ht="14.25" customHeight="1"/>
    <row r="49504" ht="14.25" customHeight="1"/>
    <row r="49505" ht="14.25" customHeight="1"/>
    <row r="49506" ht="14.25" customHeight="1"/>
    <row r="49507" ht="14.25" customHeight="1"/>
    <row r="49508" ht="14.25" customHeight="1"/>
    <row r="49509" ht="14.25" customHeight="1"/>
    <row r="49510" ht="14.25" customHeight="1"/>
    <row r="49511" ht="14.25" customHeight="1"/>
    <row r="49512" ht="14.25" customHeight="1"/>
    <row r="49513" ht="14.25" customHeight="1"/>
    <row r="49514" ht="14.25" customHeight="1"/>
    <row r="49515" ht="14.25" customHeight="1"/>
    <row r="49516" ht="14.25" customHeight="1"/>
    <row r="49517" ht="14.25" customHeight="1"/>
    <row r="49518" ht="14.25" customHeight="1"/>
    <row r="49519" ht="14.25" customHeight="1"/>
    <row r="49520" ht="14.25" customHeight="1"/>
    <row r="49521" ht="14.25" customHeight="1"/>
    <row r="49522" ht="14.25" customHeight="1"/>
    <row r="49523" ht="14.25" customHeight="1"/>
    <row r="49524" ht="14.25" customHeight="1"/>
    <row r="49525" ht="14.25" customHeight="1"/>
    <row r="49526" ht="14.25" customHeight="1"/>
    <row r="49527" ht="14.25" customHeight="1"/>
    <row r="49528" ht="14.25" customHeight="1"/>
    <row r="49529" ht="14.25" customHeight="1"/>
    <row r="49530" ht="14.25" customHeight="1"/>
    <row r="49531" ht="14.25" customHeight="1"/>
    <row r="49532" ht="14.25" customHeight="1"/>
    <row r="49533" ht="14.25" customHeight="1"/>
    <row r="49534" ht="14.25" customHeight="1"/>
    <row r="49535" ht="14.25" customHeight="1"/>
    <row r="49536" ht="14.25" customHeight="1"/>
    <row r="49537" ht="14.25" customHeight="1"/>
    <row r="49538" ht="14.25" customHeight="1"/>
    <row r="49539" ht="14.25" customHeight="1"/>
    <row r="49540" ht="14.25" customHeight="1"/>
    <row r="49541" ht="14.25" customHeight="1"/>
    <row r="49542" ht="14.25" customHeight="1"/>
    <row r="49543" ht="14.25" customHeight="1"/>
    <row r="49544" ht="14.25" customHeight="1"/>
    <row r="49545" ht="14.25" customHeight="1"/>
    <row r="49546" ht="14.25" customHeight="1"/>
    <row r="49547" ht="14.25" customHeight="1"/>
    <row r="49548" ht="14.25" customHeight="1"/>
    <row r="49549" ht="14.25" customHeight="1"/>
    <row r="49550" ht="14.25" customHeight="1"/>
    <row r="49551" ht="14.25" customHeight="1"/>
    <row r="49552" ht="14.25" customHeight="1"/>
    <row r="49553" ht="14.25" customHeight="1"/>
    <row r="49554" ht="14.25" customHeight="1"/>
    <row r="49555" ht="14.25" customHeight="1"/>
    <row r="49556" ht="14.25" customHeight="1"/>
    <row r="49557" ht="14.25" customHeight="1"/>
    <row r="49558" ht="14.25" customHeight="1"/>
    <row r="49559" ht="14.25" customHeight="1"/>
    <row r="49560" ht="14.25" customHeight="1"/>
    <row r="49561" ht="14.25" customHeight="1"/>
    <row r="49562" ht="14.25" customHeight="1"/>
    <row r="49563" ht="14.25" customHeight="1"/>
    <row r="49564" ht="14.25" customHeight="1"/>
    <row r="49565" ht="14.25" customHeight="1"/>
    <row r="49566" ht="14.25" customHeight="1"/>
    <row r="49567" ht="14.25" customHeight="1"/>
    <row r="49568" ht="14.25" customHeight="1"/>
    <row r="49569" ht="14.25" customHeight="1"/>
    <row r="49570" ht="14.25" customHeight="1"/>
    <row r="49571" ht="14.25" customHeight="1"/>
    <row r="49572" ht="14.25" customHeight="1"/>
    <row r="49573" ht="14.25" customHeight="1"/>
    <row r="49574" ht="14.25" customHeight="1"/>
    <row r="49575" ht="14.25" customHeight="1"/>
    <row r="49576" ht="14.25" customHeight="1"/>
    <row r="49577" ht="14.25" customHeight="1"/>
    <row r="49578" ht="14.25" customHeight="1"/>
    <row r="49579" ht="14.25" customHeight="1"/>
    <row r="49580" ht="14.25" customHeight="1"/>
    <row r="49581" ht="14.25" customHeight="1"/>
    <row r="49582" ht="14.25" customHeight="1"/>
    <row r="49583" ht="14.25" customHeight="1"/>
    <row r="49584" ht="14.25" customHeight="1"/>
    <row r="49585" ht="14.25" customHeight="1"/>
    <row r="49586" ht="14.25" customHeight="1"/>
    <row r="49587" ht="14.25" customHeight="1"/>
    <row r="49588" ht="14.25" customHeight="1"/>
    <row r="49589" ht="14.25" customHeight="1"/>
    <row r="49590" ht="14.25" customHeight="1"/>
    <row r="49591" ht="14.25" customHeight="1"/>
    <row r="49592" ht="14.25" customHeight="1"/>
    <row r="49593" ht="14.25" customHeight="1"/>
    <row r="49594" ht="14.25" customHeight="1"/>
    <row r="49595" ht="14.25" customHeight="1"/>
    <row r="49596" ht="14.25" customHeight="1"/>
    <row r="49597" ht="14.25" customHeight="1"/>
    <row r="49598" ht="14.25" customHeight="1"/>
    <row r="49599" ht="14.25" customHeight="1"/>
    <row r="49600" ht="14.25" customHeight="1"/>
    <row r="49601" ht="14.25" customHeight="1"/>
    <row r="49602" ht="14.25" customHeight="1"/>
    <row r="49603" ht="14.25" customHeight="1"/>
    <row r="49604" ht="14.25" customHeight="1"/>
    <row r="49605" ht="14.25" customHeight="1"/>
    <row r="49606" ht="14.25" customHeight="1"/>
    <row r="49607" ht="14.25" customHeight="1"/>
    <row r="49608" ht="14.25" customHeight="1"/>
    <row r="49609" ht="14.25" customHeight="1"/>
    <row r="49610" ht="14.25" customHeight="1"/>
    <row r="49611" ht="14.25" customHeight="1"/>
    <row r="49612" ht="14.25" customHeight="1"/>
    <row r="49613" ht="14.25" customHeight="1"/>
    <row r="49614" ht="14.25" customHeight="1"/>
    <row r="49615" ht="14.25" customHeight="1"/>
    <row r="49616" ht="14.25" customHeight="1"/>
    <row r="49617" ht="14.25" customHeight="1"/>
    <row r="49618" ht="14.25" customHeight="1"/>
    <row r="49619" ht="14.25" customHeight="1"/>
    <row r="49620" ht="14.25" customHeight="1"/>
    <row r="49621" ht="14.25" customHeight="1"/>
    <row r="49622" ht="14.25" customHeight="1"/>
    <row r="49623" ht="14.25" customHeight="1"/>
    <row r="49624" ht="14.25" customHeight="1"/>
    <row r="49625" ht="14.25" customHeight="1"/>
    <row r="49626" ht="14.25" customHeight="1"/>
    <row r="49627" ht="14.25" customHeight="1"/>
    <row r="49628" ht="14.25" customHeight="1"/>
    <row r="49629" ht="14.25" customHeight="1"/>
    <row r="49630" ht="14.25" customHeight="1"/>
    <row r="49631" ht="14.25" customHeight="1"/>
    <row r="49632" ht="14.25" customHeight="1"/>
    <row r="49633" ht="14.25" customHeight="1"/>
    <row r="49634" ht="14.25" customHeight="1"/>
    <row r="49635" ht="14.25" customHeight="1"/>
    <row r="49636" ht="14.25" customHeight="1"/>
    <row r="49637" ht="14.25" customHeight="1"/>
    <row r="49638" ht="14.25" customHeight="1"/>
    <row r="49639" ht="14.25" customHeight="1"/>
    <row r="49640" ht="14.25" customHeight="1"/>
    <row r="49641" ht="14.25" customHeight="1"/>
    <row r="49642" ht="14.25" customHeight="1"/>
    <row r="49643" ht="14.25" customHeight="1"/>
    <row r="49644" ht="14.25" customHeight="1"/>
    <row r="49645" ht="14.25" customHeight="1"/>
    <row r="49646" ht="14.25" customHeight="1"/>
    <row r="49647" ht="14.25" customHeight="1"/>
    <row r="49648" ht="14.25" customHeight="1"/>
    <row r="49649" ht="14.25" customHeight="1"/>
    <row r="49650" ht="14.25" customHeight="1"/>
    <row r="49651" ht="14.25" customHeight="1"/>
    <row r="49652" ht="14.25" customHeight="1"/>
    <row r="49653" ht="14.25" customHeight="1"/>
    <row r="49654" ht="14.25" customHeight="1"/>
    <row r="49655" ht="14.25" customHeight="1"/>
    <row r="49656" ht="14.25" customHeight="1"/>
    <row r="49657" ht="14.25" customHeight="1"/>
    <row r="49658" ht="14.25" customHeight="1"/>
    <row r="49659" ht="14.25" customHeight="1"/>
    <row r="49660" ht="14.25" customHeight="1"/>
    <row r="49661" ht="14.25" customHeight="1"/>
    <row r="49662" ht="14.25" customHeight="1"/>
    <row r="49663" ht="14.25" customHeight="1"/>
    <row r="49664" ht="14.25" customHeight="1"/>
    <row r="49665" ht="14.25" customHeight="1"/>
    <row r="49666" ht="14.25" customHeight="1"/>
    <row r="49667" ht="14.25" customHeight="1"/>
    <row r="49668" ht="14.25" customHeight="1"/>
    <row r="49669" ht="14.25" customHeight="1"/>
    <row r="49670" ht="14.25" customHeight="1"/>
    <row r="49671" ht="14.25" customHeight="1"/>
    <row r="49672" ht="14.25" customHeight="1"/>
    <row r="49673" ht="14.25" customHeight="1"/>
    <row r="49674" ht="14.25" customHeight="1"/>
    <row r="49675" ht="14.25" customHeight="1"/>
    <row r="49676" ht="14.25" customHeight="1"/>
    <row r="49677" ht="14.25" customHeight="1"/>
    <row r="49678" ht="14.25" customHeight="1"/>
    <row r="49679" ht="14.25" customHeight="1"/>
    <row r="49680" ht="14.25" customHeight="1"/>
    <row r="49681" ht="14.25" customHeight="1"/>
    <row r="49682" ht="14.25" customHeight="1"/>
    <row r="49683" ht="14.25" customHeight="1"/>
    <row r="49684" ht="14.25" customHeight="1"/>
    <row r="49685" ht="14.25" customHeight="1"/>
    <row r="49686" ht="14.25" customHeight="1"/>
    <row r="49687" ht="14.25" customHeight="1"/>
    <row r="49688" ht="14.25" customHeight="1"/>
    <row r="49689" ht="14.25" customHeight="1"/>
    <row r="49690" ht="14.25" customHeight="1"/>
    <row r="49691" ht="14.25" customHeight="1"/>
    <row r="49692" ht="14.25" customHeight="1"/>
    <row r="49693" ht="14.25" customHeight="1"/>
    <row r="49694" ht="14.25" customHeight="1"/>
    <row r="49695" ht="14.25" customHeight="1"/>
    <row r="49696" ht="14.25" customHeight="1"/>
    <row r="49697" ht="14.25" customHeight="1"/>
    <row r="49698" ht="14.25" customHeight="1"/>
    <row r="49699" ht="14.25" customHeight="1"/>
    <row r="49700" ht="14.25" customHeight="1"/>
    <row r="49701" ht="14.25" customHeight="1"/>
    <row r="49702" ht="14.25" customHeight="1"/>
    <row r="49703" ht="14.25" customHeight="1"/>
    <row r="49704" ht="14.25" customHeight="1"/>
    <row r="49705" ht="14.25" customHeight="1"/>
    <row r="49706" ht="14.25" customHeight="1"/>
    <row r="49707" ht="14.25" customHeight="1"/>
    <row r="49708" ht="14.25" customHeight="1"/>
    <row r="49709" ht="14.25" customHeight="1"/>
    <row r="49710" ht="14.25" customHeight="1"/>
    <row r="49711" ht="14.25" customHeight="1"/>
    <row r="49712" ht="14.25" customHeight="1"/>
    <row r="49713" ht="14.25" customHeight="1"/>
    <row r="49714" ht="14.25" customHeight="1"/>
    <row r="49715" ht="14.25" customHeight="1"/>
    <row r="49716" ht="14.25" customHeight="1"/>
    <row r="49717" ht="14.25" customHeight="1"/>
    <row r="49718" ht="14.25" customHeight="1"/>
    <row r="49719" ht="14.25" customHeight="1"/>
    <row r="49720" ht="14.25" customHeight="1"/>
    <row r="49721" ht="14.25" customHeight="1"/>
    <row r="49722" ht="14.25" customHeight="1"/>
    <row r="49723" ht="14.25" customHeight="1"/>
    <row r="49724" ht="14.25" customHeight="1"/>
    <row r="49725" ht="14.25" customHeight="1"/>
    <row r="49726" ht="14.25" customHeight="1"/>
    <row r="49727" ht="14.25" customHeight="1"/>
    <row r="49728" ht="14.25" customHeight="1"/>
    <row r="49729" ht="14.25" customHeight="1"/>
    <row r="49730" ht="14.25" customHeight="1"/>
    <row r="49731" ht="14.25" customHeight="1"/>
    <row r="49732" ht="14.25" customHeight="1"/>
    <row r="49733" ht="14.25" customHeight="1"/>
    <row r="49734" ht="14.25" customHeight="1"/>
    <row r="49735" ht="14.25" customHeight="1"/>
    <row r="49736" ht="14.25" customHeight="1"/>
    <row r="49737" ht="14.25" customHeight="1"/>
    <row r="49738" ht="14.25" customHeight="1"/>
    <row r="49739" ht="14.25" customHeight="1"/>
    <row r="49740" ht="14.25" customHeight="1"/>
    <row r="49741" ht="14.25" customHeight="1"/>
    <row r="49742" ht="14.25" customHeight="1"/>
    <row r="49743" ht="14.25" customHeight="1"/>
    <row r="49744" ht="14.25" customHeight="1"/>
    <row r="49745" ht="14.25" customHeight="1"/>
    <row r="49746" ht="14.25" customHeight="1"/>
    <row r="49747" ht="14.25" customHeight="1"/>
    <row r="49748" ht="14.25" customHeight="1"/>
    <row r="49749" ht="14.25" customHeight="1"/>
    <row r="49750" ht="14.25" customHeight="1"/>
    <row r="49751" ht="14.25" customHeight="1"/>
    <row r="49752" ht="14.25" customHeight="1"/>
    <row r="49753" ht="14.25" customHeight="1"/>
    <row r="49754" ht="14.25" customHeight="1"/>
    <row r="49755" ht="14.25" customHeight="1"/>
    <row r="49756" ht="14.25" customHeight="1"/>
    <row r="49757" ht="14.25" customHeight="1"/>
    <row r="49758" ht="14.25" customHeight="1"/>
    <row r="49759" ht="14.25" customHeight="1"/>
    <row r="49760" ht="14.25" customHeight="1"/>
    <row r="49761" ht="14.25" customHeight="1"/>
    <row r="49762" ht="14.25" customHeight="1"/>
    <row r="49763" ht="14.25" customHeight="1"/>
    <row r="49764" ht="14.25" customHeight="1"/>
    <row r="49765" ht="14.25" customHeight="1"/>
    <row r="49766" ht="14.25" customHeight="1"/>
    <row r="49767" ht="14.25" customHeight="1"/>
    <row r="49768" ht="14.25" customHeight="1"/>
    <row r="49769" ht="14.25" customHeight="1"/>
    <row r="49770" ht="14.25" customHeight="1"/>
    <row r="49771" ht="14.25" customHeight="1"/>
    <row r="49772" ht="14.25" customHeight="1"/>
    <row r="49773" ht="14.25" customHeight="1"/>
    <row r="49774" ht="14.25" customHeight="1"/>
    <row r="49775" ht="14.25" customHeight="1"/>
    <row r="49776" ht="14.25" customHeight="1"/>
    <row r="49777" ht="14.25" customHeight="1"/>
    <row r="49778" ht="14.25" customHeight="1"/>
    <row r="49779" ht="14.25" customHeight="1"/>
    <row r="49780" ht="14.25" customHeight="1"/>
    <row r="49781" ht="14.25" customHeight="1"/>
    <row r="49782" ht="14.25" customHeight="1"/>
    <row r="49783" ht="14.25" customHeight="1"/>
    <row r="49784" ht="14.25" customHeight="1"/>
    <row r="49785" ht="14.25" customHeight="1"/>
    <row r="49786" ht="14.25" customHeight="1"/>
    <row r="49787" ht="14.25" customHeight="1"/>
    <row r="49788" ht="14.25" customHeight="1"/>
    <row r="49789" ht="14.25" customHeight="1"/>
    <row r="49790" ht="14.25" customHeight="1"/>
    <row r="49791" ht="14.25" customHeight="1"/>
    <row r="49792" ht="14.25" customHeight="1"/>
    <row r="49793" ht="14.25" customHeight="1"/>
    <row r="49794" ht="14.25" customHeight="1"/>
    <row r="49795" ht="14.25" customHeight="1"/>
    <row r="49796" ht="14.25" customHeight="1"/>
    <row r="49797" ht="14.25" customHeight="1"/>
    <row r="49798" ht="14.25" customHeight="1"/>
    <row r="49799" ht="14.25" customHeight="1"/>
    <row r="49800" ht="14.25" customHeight="1"/>
    <row r="49801" ht="14.25" customHeight="1"/>
    <row r="49802" ht="14.25" customHeight="1"/>
    <row r="49803" ht="14.25" customHeight="1"/>
    <row r="49804" ht="14.25" customHeight="1"/>
    <row r="49805" ht="14.25" customHeight="1"/>
    <row r="49806" ht="14.25" customHeight="1"/>
    <row r="49807" ht="14.25" customHeight="1"/>
    <row r="49808" ht="14.25" customHeight="1"/>
    <row r="49809" ht="14.25" customHeight="1"/>
    <row r="49810" ht="14.25" customHeight="1"/>
    <row r="49811" ht="14.25" customHeight="1"/>
    <row r="49812" ht="14.25" customHeight="1"/>
    <row r="49813" ht="14.25" customHeight="1"/>
    <row r="49814" ht="14.25" customHeight="1"/>
    <row r="49815" ht="14.25" customHeight="1"/>
    <row r="49816" ht="14.25" customHeight="1"/>
    <row r="49817" ht="14.25" customHeight="1"/>
    <row r="49818" ht="14.25" customHeight="1"/>
    <row r="49819" ht="14.25" customHeight="1"/>
    <row r="49820" ht="14.25" customHeight="1"/>
    <row r="49821" ht="14.25" customHeight="1"/>
    <row r="49822" ht="14.25" customHeight="1"/>
    <row r="49823" ht="14.25" customHeight="1"/>
    <row r="49824" ht="14.25" customHeight="1"/>
    <row r="49825" ht="14.25" customHeight="1"/>
    <row r="49826" ht="14.25" customHeight="1"/>
    <row r="49827" ht="14.25" customHeight="1"/>
    <row r="49828" ht="14.25" customHeight="1"/>
    <row r="49829" ht="14.25" customHeight="1"/>
    <row r="49830" ht="14.25" customHeight="1"/>
    <row r="49831" ht="14.25" customHeight="1"/>
    <row r="49832" ht="14.25" customHeight="1"/>
    <row r="49833" ht="14.25" customHeight="1"/>
    <row r="49834" ht="14.25" customHeight="1"/>
    <row r="49835" ht="14.25" customHeight="1"/>
    <row r="49836" ht="14.25" customHeight="1"/>
    <row r="49837" ht="14.25" customHeight="1"/>
    <row r="49838" ht="14.25" customHeight="1"/>
    <row r="49839" ht="14.25" customHeight="1"/>
    <row r="49840" ht="14.25" customHeight="1"/>
    <row r="49841" ht="14.25" customHeight="1"/>
    <row r="49842" ht="14.25" customHeight="1"/>
    <row r="49843" ht="14.25" customHeight="1"/>
    <row r="49844" ht="14.25" customHeight="1"/>
    <row r="49845" ht="14.25" customHeight="1"/>
    <row r="49846" ht="14.25" customHeight="1"/>
    <row r="49847" ht="14.25" customHeight="1"/>
    <row r="49848" ht="14.25" customHeight="1"/>
    <row r="49849" ht="14.25" customHeight="1"/>
    <row r="49850" ht="14.25" customHeight="1"/>
    <row r="49851" ht="14.25" customHeight="1"/>
    <row r="49852" ht="14.25" customHeight="1"/>
    <row r="49853" ht="14.25" customHeight="1"/>
    <row r="49854" ht="14.25" customHeight="1"/>
    <row r="49855" ht="14.25" customHeight="1"/>
    <row r="49856" ht="14.25" customHeight="1"/>
    <row r="49857" ht="14.25" customHeight="1"/>
    <row r="49858" ht="14.25" customHeight="1"/>
    <row r="49859" ht="14.25" customHeight="1"/>
    <row r="49860" ht="14.25" customHeight="1"/>
    <row r="49861" ht="14.25" customHeight="1"/>
    <row r="49862" ht="14.25" customHeight="1"/>
    <row r="49863" ht="14.25" customHeight="1"/>
    <row r="49864" ht="14.25" customHeight="1"/>
    <row r="49865" ht="14.25" customHeight="1"/>
    <row r="49866" ht="14.25" customHeight="1"/>
    <row r="49867" ht="14.25" customHeight="1"/>
    <row r="49868" ht="14.25" customHeight="1"/>
    <row r="49869" ht="14.25" customHeight="1"/>
    <row r="49870" ht="14.25" customHeight="1"/>
    <row r="49871" ht="14.25" customHeight="1"/>
    <row r="49872" ht="14.25" customHeight="1"/>
    <row r="49873" ht="14.25" customHeight="1"/>
    <row r="49874" ht="14.25" customHeight="1"/>
    <row r="49875" ht="14.25" customHeight="1"/>
    <row r="49876" ht="14.25" customHeight="1"/>
    <row r="49877" ht="14.25" customHeight="1"/>
    <row r="49878" ht="14.25" customHeight="1"/>
    <row r="49879" ht="14.25" customHeight="1"/>
    <row r="49880" ht="14.25" customHeight="1"/>
    <row r="49881" ht="14.25" customHeight="1"/>
    <row r="49882" ht="14.25" customHeight="1"/>
    <row r="49883" ht="14.25" customHeight="1"/>
    <row r="49884" ht="14.25" customHeight="1"/>
    <row r="49885" ht="14.25" customHeight="1"/>
    <row r="49886" ht="14.25" customHeight="1"/>
    <row r="49887" ht="14.25" customHeight="1"/>
    <row r="49888" ht="14.25" customHeight="1"/>
    <row r="49889" ht="14.25" customHeight="1"/>
    <row r="49890" ht="14.25" customHeight="1"/>
    <row r="49891" ht="14.25" customHeight="1"/>
    <row r="49892" ht="14.25" customHeight="1"/>
    <row r="49893" ht="14.25" customHeight="1"/>
    <row r="49894" ht="14.25" customHeight="1"/>
    <row r="49895" ht="14.25" customHeight="1"/>
    <row r="49896" ht="14.25" customHeight="1"/>
    <row r="49897" ht="14.25" customHeight="1"/>
    <row r="49898" ht="14.25" customHeight="1"/>
    <row r="49899" ht="14.25" customHeight="1"/>
    <row r="49900" ht="14.25" customHeight="1"/>
    <row r="49901" ht="14.25" customHeight="1"/>
    <row r="49902" ht="14.25" customHeight="1"/>
    <row r="49903" ht="14.25" customHeight="1"/>
    <row r="49904" ht="14.25" customHeight="1"/>
    <row r="49905" ht="14.25" customHeight="1"/>
    <row r="49906" ht="14.25" customHeight="1"/>
    <row r="49907" ht="14.25" customHeight="1"/>
    <row r="49908" ht="14.25" customHeight="1"/>
    <row r="49909" ht="14.25" customHeight="1"/>
    <row r="49910" ht="14.25" customHeight="1"/>
    <row r="49911" ht="14.25" customHeight="1"/>
    <row r="49912" ht="14.25" customHeight="1"/>
    <row r="49913" ht="14.25" customHeight="1"/>
    <row r="49914" ht="14.25" customHeight="1"/>
    <row r="49915" ht="14.25" customHeight="1"/>
    <row r="49916" ht="14.25" customHeight="1"/>
    <row r="49917" ht="14.25" customHeight="1"/>
    <row r="49918" ht="14.25" customHeight="1"/>
    <row r="49919" ht="14.25" customHeight="1"/>
    <row r="49920" ht="14.25" customHeight="1"/>
    <row r="49921" ht="14.25" customHeight="1"/>
    <row r="49922" ht="14.25" customHeight="1"/>
    <row r="49923" ht="14.25" customHeight="1"/>
    <row r="49924" ht="14.25" customHeight="1"/>
    <row r="49925" ht="14.25" customHeight="1"/>
    <row r="49926" ht="14.25" customHeight="1"/>
    <row r="49927" ht="14.25" customHeight="1"/>
    <row r="49928" ht="14.25" customHeight="1"/>
    <row r="49929" ht="14.25" customHeight="1"/>
    <row r="49930" ht="14.25" customHeight="1"/>
    <row r="49931" ht="14.25" customHeight="1"/>
    <row r="49932" ht="14.25" customHeight="1"/>
    <row r="49933" ht="14.25" customHeight="1"/>
    <row r="49934" ht="14.25" customHeight="1"/>
    <row r="49935" ht="14.25" customHeight="1"/>
    <row r="49936" ht="14.25" customHeight="1"/>
    <row r="49937" ht="14.25" customHeight="1"/>
    <row r="49938" ht="14.25" customHeight="1"/>
    <row r="49939" ht="14.25" customHeight="1"/>
    <row r="49940" ht="14.25" customHeight="1"/>
    <row r="49941" ht="14.25" customHeight="1"/>
    <row r="49942" ht="14.25" customHeight="1"/>
    <row r="49943" ht="14.25" customHeight="1"/>
    <row r="49944" ht="14.25" customHeight="1"/>
    <row r="49945" ht="14.25" customHeight="1"/>
    <row r="49946" ht="14.25" customHeight="1"/>
    <row r="49947" ht="14.25" customHeight="1"/>
    <row r="49948" ht="14.25" customHeight="1"/>
    <row r="49949" ht="14.25" customHeight="1"/>
    <row r="49950" ht="14.25" customHeight="1"/>
    <row r="49951" ht="14.25" customHeight="1"/>
    <row r="49952" ht="14.25" customHeight="1"/>
    <row r="49953" ht="14.25" customHeight="1"/>
    <row r="49954" ht="14.25" customHeight="1"/>
    <row r="49955" ht="14.25" customHeight="1"/>
    <row r="49956" ht="14.25" customHeight="1"/>
    <row r="49957" ht="14.25" customHeight="1"/>
    <row r="49958" ht="14.25" customHeight="1"/>
    <row r="49959" ht="14.25" customHeight="1"/>
    <row r="49960" ht="14.25" customHeight="1"/>
    <row r="49961" ht="14.25" customHeight="1"/>
    <row r="49962" ht="14.25" customHeight="1"/>
    <row r="49963" ht="14.25" customHeight="1"/>
    <row r="49964" ht="14.25" customHeight="1"/>
    <row r="49965" ht="14.25" customHeight="1"/>
    <row r="49966" ht="14.25" customHeight="1"/>
    <row r="49967" ht="14.25" customHeight="1"/>
    <row r="49968" ht="14.25" customHeight="1"/>
    <row r="49969" ht="14.25" customHeight="1"/>
    <row r="49970" ht="14.25" customHeight="1"/>
    <row r="49971" ht="14.25" customHeight="1"/>
    <row r="49972" ht="14.25" customHeight="1"/>
    <row r="49973" ht="14.25" customHeight="1"/>
    <row r="49974" ht="14.25" customHeight="1"/>
    <row r="49975" ht="14.25" customHeight="1"/>
    <row r="49976" ht="14.25" customHeight="1"/>
    <row r="49977" ht="14.25" customHeight="1"/>
    <row r="49978" ht="14.25" customHeight="1"/>
    <row r="49979" ht="14.25" customHeight="1"/>
    <row r="49980" ht="14.25" customHeight="1"/>
    <row r="49981" ht="14.25" customHeight="1"/>
    <row r="49982" ht="14.25" customHeight="1"/>
    <row r="49983" ht="14.25" customHeight="1"/>
    <row r="49984" ht="14.25" customHeight="1"/>
    <row r="49985" ht="14.25" customHeight="1"/>
    <row r="49986" ht="14.25" customHeight="1"/>
    <row r="49987" ht="14.25" customHeight="1"/>
    <row r="49988" ht="14.25" customHeight="1"/>
    <row r="49989" ht="14.25" customHeight="1"/>
    <row r="49990" ht="14.25" customHeight="1"/>
    <row r="49991" ht="14.25" customHeight="1"/>
    <row r="49992" ht="14.25" customHeight="1"/>
    <row r="49993" ht="14.25" customHeight="1"/>
    <row r="49994" ht="14.25" customHeight="1"/>
    <row r="49995" ht="14.25" customHeight="1"/>
    <row r="49996" ht="14.25" customHeight="1"/>
    <row r="49997" ht="14.25" customHeight="1"/>
    <row r="49998" ht="14.25" customHeight="1"/>
    <row r="49999" ht="14.25" customHeight="1"/>
    <row r="50000" ht="14.25" customHeight="1"/>
    <row r="50001" ht="14.25" customHeight="1"/>
    <row r="50002" ht="14.25" customHeight="1"/>
    <row r="50003" ht="14.25" customHeight="1"/>
    <row r="50004" ht="14.25" customHeight="1"/>
    <row r="50005" ht="14.25" customHeight="1"/>
    <row r="50006" ht="14.25" customHeight="1"/>
    <row r="50007" ht="14.25" customHeight="1"/>
    <row r="50008" ht="14.25" customHeight="1"/>
    <row r="50009" ht="14.25" customHeight="1"/>
    <row r="50010" ht="14.25" customHeight="1"/>
    <row r="50011" ht="14.25" customHeight="1"/>
    <row r="50012" ht="14.25" customHeight="1"/>
    <row r="50013" ht="14.25" customHeight="1"/>
    <row r="50014" ht="14.25" customHeight="1"/>
    <row r="50015" ht="14.25" customHeight="1"/>
    <row r="50016" ht="14.25" customHeight="1"/>
    <row r="50017" ht="14.25" customHeight="1"/>
    <row r="50018" ht="14.25" customHeight="1"/>
    <row r="50019" ht="14.25" customHeight="1"/>
    <row r="50020" ht="14.25" customHeight="1"/>
    <row r="50021" ht="14.25" customHeight="1"/>
    <row r="50022" ht="14.25" customHeight="1"/>
    <row r="50023" ht="14.25" customHeight="1"/>
    <row r="50024" ht="14.25" customHeight="1"/>
    <row r="50025" ht="14.25" customHeight="1"/>
    <row r="50026" ht="14.25" customHeight="1"/>
    <row r="50027" ht="14.25" customHeight="1"/>
    <row r="50028" ht="14.25" customHeight="1"/>
    <row r="50029" ht="14.25" customHeight="1"/>
    <row r="50030" ht="14.25" customHeight="1"/>
    <row r="50031" ht="14.25" customHeight="1"/>
    <row r="50032" ht="14.25" customHeight="1"/>
    <row r="50033" ht="14.25" customHeight="1"/>
    <row r="50034" ht="14.25" customHeight="1"/>
    <row r="50035" ht="14.25" customHeight="1"/>
    <row r="50036" ht="14.25" customHeight="1"/>
    <row r="50037" ht="14.25" customHeight="1"/>
    <row r="50038" ht="14.25" customHeight="1"/>
    <row r="50039" ht="14.25" customHeight="1"/>
    <row r="50040" ht="14.25" customHeight="1"/>
    <row r="50041" ht="14.25" customHeight="1"/>
    <row r="50042" ht="14.25" customHeight="1"/>
    <row r="50043" ht="14.25" customHeight="1"/>
    <row r="50044" ht="14.25" customHeight="1"/>
    <row r="50045" ht="14.25" customHeight="1"/>
    <row r="50046" ht="14.25" customHeight="1"/>
    <row r="50047" ht="14.25" customHeight="1"/>
    <row r="50048" ht="14.25" customHeight="1"/>
    <row r="50049" ht="14.25" customHeight="1"/>
    <row r="50050" ht="14.25" customHeight="1"/>
    <row r="50051" ht="14.25" customHeight="1"/>
    <row r="50052" ht="14.25" customHeight="1"/>
    <row r="50053" ht="14.25" customHeight="1"/>
    <row r="50054" ht="14.25" customHeight="1"/>
    <row r="50055" ht="14.25" customHeight="1"/>
    <row r="50056" ht="14.25" customHeight="1"/>
    <row r="50057" ht="14.25" customHeight="1"/>
    <row r="50058" ht="14.25" customHeight="1"/>
    <row r="50059" ht="14.25" customHeight="1"/>
    <row r="50060" ht="14.25" customHeight="1"/>
    <row r="50061" ht="14.25" customHeight="1"/>
    <row r="50062" ht="14.25" customHeight="1"/>
    <row r="50063" ht="14.25" customHeight="1"/>
    <row r="50064" ht="14.25" customHeight="1"/>
    <row r="50065" ht="14.25" customHeight="1"/>
    <row r="50066" ht="14.25" customHeight="1"/>
    <row r="50067" ht="14.25" customHeight="1"/>
    <row r="50068" ht="14.25" customHeight="1"/>
    <row r="50069" ht="14.25" customHeight="1"/>
    <row r="50070" ht="14.25" customHeight="1"/>
    <row r="50071" ht="14.25" customHeight="1"/>
    <row r="50072" ht="14.25" customHeight="1"/>
    <row r="50073" ht="14.25" customHeight="1"/>
    <row r="50074" ht="14.25" customHeight="1"/>
    <row r="50075" ht="14.25" customHeight="1"/>
    <row r="50076" ht="14.25" customHeight="1"/>
    <row r="50077" ht="14.25" customHeight="1"/>
    <row r="50078" ht="14.25" customHeight="1"/>
    <row r="50079" ht="14.25" customHeight="1"/>
    <row r="50080" ht="14.25" customHeight="1"/>
    <row r="50081" ht="14.25" customHeight="1"/>
    <row r="50082" ht="14.25" customHeight="1"/>
    <row r="50083" ht="14.25" customHeight="1"/>
    <row r="50084" ht="14.25" customHeight="1"/>
    <row r="50085" ht="14.25" customHeight="1"/>
    <row r="50086" ht="14.25" customHeight="1"/>
    <row r="50087" ht="14.25" customHeight="1"/>
    <row r="50088" ht="14.25" customHeight="1"/>
    <row r="50089" ht="14.25" customHeight="1"/>
    <row r="50090" ht="14.25" customHeight="1"/>
    <row r="50091" ht="14.25" customHeight="1"/>
    <row r="50092" ht="14.25" customHeight="1"/>
    <row r="50093" ht="14.25" customHeight="1"/>
    <row r="50094" ht="14.25" customHeight="1"/>
    <row r="50095" ht="14.25" customHeight="1"/>
    <row r="50096" ht="14.25" customHeight="1"/>
    <row r="50097" ht="14.25" customHeight="1"/>
    <row r="50098" ht="14.25" customHeight="1"/>
    <row r="50099" ht="14.25" customHeight="1"/>
    <row r="50100" ht="14.25" customHeight="1"/>
    <row r="50101" ht="14.25" customHeight="1"/>
    <row r="50102" ht="14.25" customHeight="1"/>
    <row r="50103" ht="14.25" customHeight="1"/>
    <row r="50104" ht="14.25" customHeight="1"/>
    <row r="50105" ht="14.25" customHeight="1"/>
    <row r="50106" ht="14.25" customHeight="1"/>
    <row r="50107" ht="14.25" customHeight="1"/>
    <row r="50108" ht="14.25" customHeight="1"/>
    <row r="50109" ht="14.25" customHeight="1"/>
    <row r="50110" ht="14.25" customHeight="1"/>
    <row r="50111" ht="14.25" customHeight="1"/>
    <row r="50112" ht="14.25" customHeight="1"/>
    <row r="50113" ht="14.25" customHeight="1"/>
    <row r="50114" ht="14.25" customHeight="1"/>
    <row r="50115" ht="14.25" customHeight="1"/>
    <row r="50116" ht="14.25" customHeight="1"/>
    <row r="50117" ht="14.25" customHeight="1"/>
    <row r="50118" ht="14.25" customHeight="1"/>
    <row r="50119" ht="14.25" customHeight="1"/>
    <row r="50120" ht="14.25" customHeight="1"/>
    <row r="50121" ht="14.25" customHeight="1"/>
    <row r="50122" ht="14.25" customHeight="1"/>
    <row r="50123" ht="14.25" customHeight="1"/>
    <row r="50124" ht="14.25" customHeight="1"/>
    <row r="50125" ht="14.25" customHeight="1"/>
    <row r="50126" ht="14.25" customHeight="1"/>
    <row r="50127" ht="14.25" customHeight="1"/>
    <row r="50128" ht="14.25" customHeight="1"/>
    <row r="50129" ht="14.25" customHeight="1"/>
    <row r="50130" ht="14.25" customHeight="1"/>
    <row r="50131" ht="14.25" customHeight="1"/>
    <row r="50132" ht="14.25" customHeight="1"/>
    <row r="50133" ht="14.25" customHeight="1"/>
    <row r="50134" ht="14.25" customHeight="1"/>
    <row r="50135" ht="14.25" customHeight="1"/>
    <row r="50136" ht="14.25" customHeight="1"/>
    <row r="50137" ht="14.25" customHeight="1"/>
    <row r="50138" ht="14.25" customHeight="1"/>
    <row r="50139" ht="14.25" customHeight="1"/>
    <row r="50140" ht="14.25" customHeight="1"/>
    <row r="50141" ht="14.25" customHeight="1"/>
    <row r="50142" ht="14.25" customHeight="1"/>
    <row r="50143" ht="14.25" customHeight="1"/>
    <row r="50144" ht="14.25" customHeight="1"/>
    <row r="50145" ht="14.25" customHeight="1"/>
    <row r="50146" ht="14.25" customHeight="1"/>
    <row r="50147" ht="14.25" customHeight="1"/>
    <row r="50148" ht="14.25" customHeight="1"/>
    <row r="50149" ht="14.25" customHeight="1"/>
    <row r="50150" ht="14.25" customHeight="1"/>
    <row r="50151" ht="14.25" customHeight="1"/>
    <row r="50152" ht="14.25" customHeight="1"/>
    <row r="50153" ht="14.25" customHeight="1"/>
    <row r="50154" ht="14.25" customHeight="1"/>
    <row r="50155" ht="14.25" customHeight="1"/>
    <row r="50156" ht="14.25" customHeight="1"/>
    <row r="50157" ht="14.25" customHeight="1"/>
    <row r="50158" ht="14.25" customHeight="1"/>
    <row r="50159" ht="14.25" customHeight="1"/>
    <row r="50160" ht="14.25" customHeight="1"/>
    <row r="50161" ht="14.25" customHeight="1"/>
    <row r="50162" ht="14.25" customHeight="1"/>
    <row r="50163" ht="14.25" customHeight="1"/>
    <row r="50164" ht="14.25" customHeight="1"/>
    <row r="50165" ht="14.25" customHeight="1"/>
    <row r="50166" ht="14.25" customHeight="1"/>
    <row r="50167" ht="14.25" customHeight="1"/>
    <row r="50168" ht="14.25" customHeight="1"/>
    <row r="50169" ht="14.25" customHeight="1"/>
    <row r="50170" ht="14.25" customHeight="1"/>
    <row r="50171" ht="14.25" customHeight="1"/>
    <row r="50172" ht="14.25" customHeight="1"/>
    <row r="50173" ht="14.25" customHeight="1"/>
    <row r="50174" ht="14.25" customHeight="1"/>
    <row r="50175" ht="14.25" customHeight="1"/>
    <row r="50176" ht="14.25" customHeight="1"/>
    <row r="50177" ht="14.25" customHeight="1"/>
    <row r="50178" ht="14.25" customHeight="1"/>
    <row r="50179" ht="14.25" customHeight="1"/>
    <row r="50180" ht="14.25" customHeight="1"/>
    <row r="50181" ht="14.25" customHeight="1"/>
    <row r="50182" ht="14.25" customHeight="1"/>
    <row r="50183" ht="14.25" customHeight="1"/>
    <row r="50184" ht="14.25" customHeight="1"/>
    <row r="50185" ht="14.25" customHeight="1"/>
    <row r="50186" ht="14.25" customHeight="1"/>
    <row r="50187" ht="14.25" customHeight="1"/>
    <row r="50188" ht="14.25" customHeight="1"/>
    <row r="50189" ht="14.25" customHeight="1"/>
    <row r="50190" ht="14.25" customHeight="1"/>
    <row r="50191" ht="14.25" customHeight="1"/>
    <row r="50192" ht="14.25" customHeight="1"/>
    <row r="50193" ht="14.25" customHeight="1"/>
    <row r="50194" ht="14.25" customHeight="1"/>
    <row r="50195" ht="14.25" customHeight="1"/>
    <row r="50196" ht="14.25" customHeight="1"/>
    <row r="50197" ht="14.25" customHeight="1"/>
    <row r="50198" ht="14.25" customHeight="1"/>
    <row r="50199" ht="14.25" customHeight="1"/>
    <row r="50200" ht="14.25" customHeight="1"/>
    <row r="50201" ht="14.25" customHeight="1"/>
    <row r="50202" ht="14.25" customHeight="1"/>
    <row r="50203" ht="14.25" customHeight="1"/>
    <row r="50204" ht="14.25" customHeight="1"/>
    <row r="50205" ht="14.25" customHeight="1"/>
    <row r="50206" ht="14.25" customHeight="1"/>
    <row r="50207" ht="14.25" customHeight="1"/>
    <row r="50208" ht="14.25" customHeight="1"/>
    <row r="50209" ht="14.25" customHeight="1"/>
    <row r="50210" ht="14.25" customHeight="1"/>
    <row r="50211" ht="14.25" customHeight="1"/>
    <row r="50212" ht="14.25" customHeight="1"/>
    <row r="50213" ht="14.25" customHeight="1"/>
    <row r="50214" ht="14.25" customHeight="1"/>
    <row r="50215" ht="14.25" customHeight="1"/>
    <row r="50216" ht="14.25" customHeight="1"/>
    <row r="50217" ht="14.25" customHeight="1"/>
    <row r="50218" ht="14.25" customHeight="1"/>
    <row r="50219" ht="14.25" customHeight="1"/>
    <row r="50220" ht="14.25" customHeight="1"/>
    <row r="50221" ht="14.25" customHeight="1"/>
    <row r="50222" ht="14.25" customHeight="1"/>
    <row r="50223" ht="14.25" customHeight="1"/>
    <row r="50224" ht="14.25" customHeight="1"/>
    <row r="50225" ht="14.25" customHeight="1"/>
    <row r="50226" ht="14.25" customHeight="1"/>
    <row r="50227" ht="14.25" customHeight="1"/>
    <row r="50228" ht="14.25" customHeight="1"/>
    <row r="50229" ht="14.25" customHeight="1"/>
    <row r="50230" ht="14.25" customHeight="1"/>
    <row r="50231" ht="14.25" customHeight="1"/>
    <row r="50232" ht="14.25" customHeight="1"/>
    <row r="50233" ht="14.25" customHeight="1"/>
    <row r="50234" ht="14.25" customHeight="1"/>
    <row r="50235" ht="14.25" customHeight="1"/>
    <row r="50236" ht="14.25" customHeight="1"/>
    <row r="50237" ht="14.25" customHeight="1"/>
    <row r="50238" ht="14.25" customHeight="1"/>
    <row r="50239" ht="14.25" customHeight="1"/>
    <row r="50240" ht="14.25" customHeight="1"/>
    <row r="50241" ht="14.25" customHeight="1"/>
    <row r="50242" ht="14.25" customHeight="1"/>
    <row r="50243" ht="14.25" customHeight="1"/>
    <row r="50244" ht="14.25" customHeight="1"/>
    <row r="50245" ht="14.25" customHeight="1"/>
    <row r="50246" ht="14.25" customHeight="1"/>
    <row r="50247" ht="14.25" customHeight="1"/>
    <row r="50248" ht="14.25" customHeight="1"/>
    <row r="50249" ht="14.25" customHeight="1"/>
    <row r="50250" ht="14.25" customHeight="1"/>
    <row r="50251" ht="14.25" customHeight="1"/>
    <row r="50252" ht="14.25" customHeight="1"/>
    <row r="50253" ht="14.25" customHeight="1"/>
    <row r="50254" ht="14.25" customHeight="1"/>
    <row r="50255" ht="14.25" customHeight="1"/>
    <row r="50256" ht="14.25" customHeight="1"/>
    <row r="50257" ht="14.25" customHeight="1"/>
    <row r="50258" ht="14.25" customHeight="1"/>
    <row r="50259" ht="14.25" customHeight="1"/>
    <row r="50260" ht="14.25" customHeight="1"/>
    <row r="50261" ht="14.25" customHeight="1"/>
    <row r="50262" ht="14.25" customHeight="1"/>
    <row r="50263" ht="14.25" customHeight="1"/>
    <row r="50264" ht="14.25" customHeight="1"/>
    <row r="50265" ht="14.25" customHeight="1"/>
    <row r="50266" ht="14.25" customHeight="1"/>
    <row r="50267" ht="14.25" customHeight="1"/>
    <row r="50268" ht="14.25" customHeight="1"/>
    <row r="50269" ht="14.25" customHeight="1"/>
    <row r="50270" ht="14.25" customHeight="1"/>
    <row r="50271" ht="14.25" customHeight="1"/>
    <row r="50272" ht="14.25" customHeight="1"/>
    <row r="50273" ht="14.25" customHeight="1"/>
    <row r="50274" ht="14.25" customHeight="1"/>
    <row r="50275" ht="14.25" customHeight="1"/>
    <row r="50276" ht="14.25" customHeight="1"/>
    <row r="50277" ht="14.25" customHeight="1"/>
    <row r="50278" ht="14.25" customHeight="1"/>
    <row r="50279" ht="14.25" customHeight="1"/>
    <row r="50280" ht="14.25" customHeight="1"/>
    <row r="50281" ht="14.25" customHeight="1"/>
    <row r="50282" ht="14.25" customHeight="1"/>
    <row r="50283" ht="14.25" customHeight="1"/>
    <row r="50284" ht="14.25" customHeight="1"/>
    <row r="50285" ht="14.25" customHeight="1"/>
    <row r="50286" ht="14.25" customHeight="1"/>
    <row r="50287" ht="14.25" customHeight="1"/>
    <row r="50288" ht="14.25" customHeight="1"/>
    <row r="50289" ht="14.25" customHeight="1"/>
    <row r="50290" ht="14.25" customHeight="1"/>
    <row r="50291" ht="14.25" customHeight="1"/>
    <row r="50292" ht="14.25" customHeight="1"/>
    <row r="50293" ht="14.25" customHeight="1"/>
    <row r="50294" ht="14.25" customHeight="1"/>
    <row r="50295" ht="14.25" customHeight="1"/>
    <row r="50296" ht="14.25" customHeight="1"/>
    <row r="50297" ht="14.25" customHeight="1"/>
    <row r="50298" ht="14.25" customHeight="1"/>
    <row r="50299" ht="14.25" customHeight="1"/>
    <row r="50300" ht="14.25" customHeight="1"/>
    <row r="50301" ht="14.25" customHeight="1"/>
    <row r="50302" ht="14.25" customHeight="1"/>
    <row r="50303" ht="14.25" customHeight="1"/>
    <row r="50304" ht="14.25" customHeight="1"/>
    <row r="50305" ht="14.25" customHeight="1"/>
    <row r="50306" ht="14.25" customHeight="1"/>
    <row r="50307" ht="14.25" customHeight="1"/>
    <row r="50308" ht="14.25" customHeight="1"/>
    <row r="50309" ht="14.25" customHeight="1"/>
    <row r="50310" ht="14.25" customHeight="1"/>
    <row r="50311" ht="14.25" customHeight="1"/>
    <row r="50312" ht="14.25" customHeight="1"/>
    <row r="50313" ht="14.25" customHeight="1"/>
    <row r="50314" ht="14.25" customHeight="1"/>
    <row r="50315" ht="14.25" customHeight="1"/>
    <row r="50316" ht="14.25" customHeight="1"/>
    <row r="50317" ht="14.25" customHeight="1"/>
    <row r="50318" ht="14.25" customHeight="1"/>
    <row r="50319" ht="14.25" customHeight="1"/>
    <row r="50320" ht="14.25" customHeight="1"/>
    <row r="50321" ht="14.25" customHeight="1"/>
    <row r="50322" ht="14.25" customHeight="1"/>
    <row r="50323" ht="14.25" customHeight="1"/>
    <row r="50324" ht="14.25" customHeight="1"/>
    <row r="50325" ht="14.25" customHeight="1"/>
    <row r="50326" ht="14.25" customHeight="1"/>
    <row r="50327" ht="14.25" customHeight="1"/>
    <row r="50328" ht="14.25" customHeight="1"/>
    <row r="50329" ht="14.25" customHeight="1"/>
    <row r="50330" ht="14.25" customHeight="1"/>
    <row r="50331" ht="14.25" customHeight="1"/>
    <row r="50332" ht="14.25" customHeight="1"/>
    <row r="50333" ht="14.25" customHeight="1"/>
    <row r="50334" ht="14.25" customHeight="1"/>
    <row r="50335" ht="14.25" customHeight="1"/>
    <row r="50336" ht="14.25" customHeight="1"/>
    <row r="50337" ht="14.25" customHeight="1"/>
    <row r="50338" ht="14.25" customHeight="1"/>
    <row r="50339" ht="14.25" customHeight="1"/>
    <row r="50340" ht="14.25" customHeight="1"/>
    <row r="50341" ht="14.25" customHeight="1"/>
    <row r="50342" ht="14.25" customHeight="1"/>
    <row r="50343" ht="14.25" customHeight="1"/>
    <row r="50344" ht="14.25" customHeight="1"/>
    <row r="50345" ht="14.25" customHeight="1"/>
    <row r="50346" ht="14.25" customHeight="1"/>
    <row r="50347" ht="14.25" customHeight="1"/>
    <row r="50348" ht="14.25" customHeight="1"/>
    <row r="50349" ht="14.25" customHeight="1"/>
    <row r="50350" ht="14.25" customHeight="1"/>
    <row r="50351" ht="14.25" customHeight="1"/>
    <row r="50352" ht="14.25" customHeight="1"/>
    <row r="50353" ht="14.25" customHeight="1"/>
    <row r="50354" ht="14.25" customHeight="1"/>
    <row r="50355" ht="14.25" customHeight="1"/>
    <row r="50356" ht="14.25" customHeight="1"/>
    <row r="50357" ht="14.25" customHeight="1"/>
    <row r="50358" ht="14.25" customHeight="1"/>
    <row r="50359" ht="14.25" customHeight="1"/>
    <row r="50360" ht="14.25" customHeight="1"/>
    <row r="50361" ht="14.25" customHeight="1"/>
    <row r="50362" ht="14.25" customHeight="1"/>
    <row r="50363" ht="14.25" customHeight="1"/>
    <row r="50364" ht="14.25" customHeight="1"/>
    <row r="50365" ht="14.25" customHeight="1"/>
    <row r="50366" ht="14.25" customHeight="1"/>
    <row r="50367" ht="14.25" customHeight="1"/>
    <row r="50368" ht="14.25" customHeight="1"/>
    <row r="50369" ht="14.25" customHeight="1"/>
    <row r="50370" ht="14.25" customHeight="1"/>
    <row r="50371" ht="14.25" customHeight="1"/>
    <row r="50372" ht="14.25" customHeight="1"/>
    <row r="50373" ht="14.25" customHeight="1"/>
    <row r="50374" ht="14.25" customHeight="1"/>
    <row r="50375" ht="14.25" customHeight="1"/>
    <row r="50376" ht="14.25" customHeight="1"/>
    <row r="50377" ht="14.25" customHeight="1"/>
    <row r="50378" ht="14.25" customHeight="1"/>
    <row r="50379" ht="14.25" customHeight="1"/>
    <row r="50380" ht="14.25" customHeight="1"/>
    <row r="50381" ht="14.25" customHeight="1"/>
    <row r="50382" ht="14.25" customHeight="1"/>
    <row r="50383" ht="14.25" customHeight="1"/>
    <row r="50384" ht="14.25" customHeight="1"/>
    <row r="50385" ht="14.25" customHeight="1"/>
    <row r="50386" ht="14.25" customHeight="1"/>
    <row r="50387" ht="14.25" customHeight="1"/>
    <row r="50388" ht="14.25" customHeight="1"/>
    <row r="50389" ht="14.25" customHeight="1"/>
    <row r="50390" ht="14.25" customHeight="1"/>
    <row r="50391" ht="14.25" customHeight="1"/>
    <row r="50392" ht="14.25" customHeight="1"/>
    <row r="50393" ht="14.25" customHeight="1"/>
    <row r="50394" ht="14.25" customHeight="1"/>
    <row r="50395" ht="14.25" customHeight="1"/>
    <row r="50396" ht="14.25" customHeight="1"/>
    <row r="50397" ht="14.25" customHeight="1"/>
    <row r="50398" ht="14.25" customHeight="1"/>
    <row r="50399" ht="14.25" customHeight="1"/>
    <row r="50400" ht="14.25" customHeight="1"/>
    <row r="50401" ht="14.25" customHeight="1"/>
    <row r="50402" ht="14.25" customHeight="1"/>
    <row r="50403" ht="14.25" customHeight="1"/>
    <row r="50404" ht="14.25" customHeight="1"/>
    <row r="50405" ht="14.25" customHeight="1"/>
    <row r="50406" ht="14.25" customHeight="1"/>
    <row r="50407" ht="14.25" customHeight="1"/>
    <row r="50408" ht="14.25" customHeight="1"/>
    <row r="50409" ht="14.25" customHeight="1"/>
    <row r="50410" ht="14.25" customHeight="1"/>
    <row r="50411" ht="14.25" customHeight="1"/>
    <row r="50412" ht="14.25" customHeight="1"/>
    <row r="50413" ht="14.25" customHeight="1"/>
    <row r="50414" ht="14.25" customHeight="1"/>
    <row r="50415" ht="14.25" customHeight="1"/>
    <row r="50416" ht="14.25" customHeight="1"/>
    <row r="50417" ht="14.25" customHeight="1"/>
    <row r="50418" ht="14.25" customHeight="1"/>
    <row r="50419" ht="14.25" customHeight="1"/>
    <row r="50420" ht="14.25" customHeight="1"/>
    <row r="50421" ht="14.25" customHeight="1"/>
    <row r="50422" ht="14.25" customHeight="1"/>
    <row r="50423" ht="14.25" customHeight="1"/>
    <row r="50424" ht="14.25" customHeight="1"/>
    <row r="50425" ht="14.25" customHeight="1"/>
    <row r="50426" ht="14.25" customHeight="1"/>
    <row r="50427" ht="14.25" customHeight="1"/>
    <row r="50428" ht="14.25" customHeight="1"/>
    <row r="50429" ht="14.25" customHeight="1"/>
    <row r="50430" ht="14.25" customHeight="1"/>
    <row r="50431" ht="14.25" customHeight="1"/>
    <row r="50432" ht="14.25" customHeight="1"/>
    <row r="50433" ht="14.25" customHeight="1"/>
    <row r="50434" ht="14.25" customHeight="1"/>
    <row r="50435" ht="14.25" customHeight="1"/>
    <row r="50436" ht="14.25" customHeight="1"/>
    <row r="50437" ht="14.25" customHeight="1"/>
    <row r="50438" ht="14.25" customHeight="1"/>
    <row r="50439" ht="14.25" customHeight="1"/>
    <row r="50440" ht="14.25" customHeight="1"/>
    <row r="50441" ht="14.25" customHeight="1"/>
    <row r="50442" ht="14.25" customHeight="1"/>
    <row r="50443" ht="14.25" customHeight="1"/>
    <row r="50444" ht="14.25" customHeight="1"/>
    <row r="50445" ht="14.25" customHeight="1"/>
    <row r="50446" ht="14.25" customHeight="1"/>
    <row r="50447" ht="14.25" customHeight="1"/>
    <row r="50448" ht="14.25" customHeight="1"/>
    <row r="50449" ht="14.25" customHeight="1"/>
    <row r="50450" ht="14.25" customHeight="1"/>
    <row r="50451" ht="14.25" customHeight="1"/>
    <row r="50452" ht="14.25" customHeight="1"/>
    <row r="50453" ht="14.25" customHeight="1"/>
    <row r="50454" ht="14.25" customHeight="1"/>
    <row r="50455" ht="14.25" customHeight="1"/>
    <row r="50456" ht="14.25" customHeight="1"/>
    <row r="50457" ht="14.25" customHeight="1"/>
    <row r="50458" ht="14.25" customHeight="1"/>
    <row r="50459" ht="14.25" customHeight="1"/>
    <row r="50460" ht="14.25" customHeight="1"/>
    <row r="50461" ht="14.25" customHeight="1"/>
    <row r="50462" ht="14.25" customHeight="1"/>
    <row r="50463" ht="14.25" customHeight="1"/>
    <row r="50464" ht="14.25" customHeight="1"/>
    <row r="50465" ht="14.25" customHeight="1"/>
    <row r="50466" ht="14.25" customHeight="1"/>
    <row r="50467" ht="14.25" customHeight="1"/>
    <row r="50468" ht="14.25" customHeight="1"/>
    <row r="50469" ht="14.25" customHeight="1"/>
    <row r="50470" ht="14.25" customHeight="1"/>
    <row r="50471" ht="14.25" customHeight="1"/>
    <row r="50472" ht="14.25" customHeight="1"/>
    <row r="50473" ht="14.25" customHeight="1"/>
    <row r="50474" ht="14.25" customHeight="1"/>
    <row r="50475" ht="14.25" customHeight="1"/>
    <row r="50476" ht="14.25" customHeight="1"/>
    <row r="50477" ht="14.25" customHeight="1"/>
    <row r="50478" ht="14.25" customHeight="1"/>
    <row r="50479" ht="14.25" customHeight="1"/>
    <row r="50480" ht="14.25" customHeight="1"/>
    <row r="50481" ht="14.25" customHeight="1"/>
    <row r="50482" ht="14.25" customHeight="1"/>
    <row r="50483" ht="14.25" customHeight="1"/>
    <row r="50484" ht="14.25" customHeight="1"/>
    <row r="50485" ht="14.25" customHeight="1"/>
    <row r="50486" ht="14.25" customHeight="1"/>
    <row r="50487" ht="14.25" customHeight="1"/>
    <row r="50488" ht="14.25" customHeight="1"/>
    <row r="50489" ht="14.25" customHeight="1"/>
    <row r="50490" ht="14.25" customHeight="1"/>
    <row r="50491" ht="14.25" customHeight="1"/>
    <row r="50492" ht="14.25" customHeight="1"/>
    <row r="50493" ht="14.25" customHeight="1"/>
    <row r="50494" ht="14.25" customHeight="1"/>
    <row r="50495" ht="14.25" customHeight="1"/>
    <row r="50496" ht="14.25" customHeight="1"/>
    <row r="50497" ht="14.25" customHeight="1"/>
    <row r="50498" ht="14.25" customHeight="1"/>
    <row r="50499" ht="14.25" customHeight="1"/>
    <row r="50500" ht="14.25" customHeight="1"/>
    <row r="50501" ht="14.25" customHeight="1"/>
    <row r="50502" ht="14.25" customHeight="1"/>
    <row r="50503" ht="14.25" customHeight="1"/>
    <row r="50504" ht="14.25" customHeight="1"/>
    <row r="50505" ht="14.25" customHeight="1"/>
    <row r="50506" ht="14.25" customHeight="1"/>
    <row r="50507" ht="14.25" customHeight="1"/>
    <row r="50508" ht="14.25" customHeight="1"/>
    <row r="50509" ht="14.25" customHeight="1"/>
    <row r="50510" ht="14.25" customHeight="1"/>
    <row r="50511" ht="14.25" customHeight="1"/>
    <row r="50512" ht="14.25" customHeight="1"/>
    <row r="50513" ht="14.25" customHeight="1"/>
    <row r="50514" ht="14.25" customHeight="1"/>
    <row r="50515" ht="14.25" customHeight="1"/>
    <row r="50516" ht="14.25" customHeight="1"/>
    <row r="50517" ht="14.25" customHeight="1"/>
    <row r="50518" ht="14.25" customHeight="1"/>
    <row r="50519" ht="14.25" customHeight="1"/>
    <row r="50520" ht="14.25" customHeight="1"/>
    <row r="50521" ht="14.25" customHeight="1"/>
    <row r="50522" ht="14.25" customHeight="1"/>
    <row r="50523" ht="14.25" customHeight="1"/>
    <row r="50524" ht="14.25" customHeight="1"/>
    <row r="50525" ht="14.25" customHeight="1"/>
    <row r="50526" ht="14.25" customHeight="1"/>
    <row r="50527" ht="14.25" customHeight="1"/>
    <row r="50528" ht="14.25" customHeight="1"/>
    <row r="50529" ht="14.25" customHeight="1"/>
    <row r="50530" ht="14.25" customHeight="1"/>
    <row r="50531" ht="14.25" customHeight="1"/>
    <row r="50532" ht="14.25" customHeight="1"/>
    <row r="50533" ht="14.25" customHeight="1"/>
    <row r="50534" ht="14.25" customHeight="1"/>
    <row r="50535" ht="14.25" customHeight="1"/>
    <row r="50536" ht="14.25" customHeight="1"/>
    <row r="50537" ht="14.25" customHeight="1"/>
    <row r="50538" ht="14.25" customHeight="1"/>
    <row r="50539" ht="14.25" customHeight="1"/>
    <row r="50540" ht="14.25" customHeight="1"/>
    <row r="50541" ht="14.25" customHeight="1"/>
    <row r="50542" ht="14.25" customHeight="1"/>
    <row r="50543" ht="14.25" customHeight="1"/>
    <row r="50544" ht="14.25" customHeight="1"/>
    <row r="50545" ht="14.25" customHeight="1"/>
    <row r="50546" ht="14.25" customHeight="1"/>
    <row r="50547" ht="14.25" customHeight="1"/>
    <row r="50548" ht="14.25" customHeight="1"/>
    <row r="50549" ht="14.25" customHeight="1"/>
    <row r="50550" ht="14.25" customHeight="1"/>
    <row r="50551" ht="14.25" customHeight="1"/>
    <row r="50552" ht="14.25" customHeight="1"/>
    <row r="50553" ht="14.25" customHeight="1"/>
    <row r="50554" ht="14.25" customHeight="1"/>
    <row r="50555" ht="14.25" customHeight="1"/>
    <row r="50556" ht="14.25" customHeight="1"/>
    <row r="50557" ht="14.25" customHeight="1"/>
    <row r="50558" ht="14.25" customHeight="1"/>
    <row r="50559" ht="14.25" customHeight="1"/>
    <row r="50560" ht="14.25" customHeight="1"/>
    <row r="50561" ht="14.25" customHeight="1"/>
    <row r="50562" ht="14.25" customHeight="1"/>
    <row r="50563" ht="14.25" customHeight="1"/>
    <row r="50564" ht="14.25" customHeight="1"/>
    <row r="50565" ht="14.25" customHeight="1"/>
    <row r="50566" ht="14.25" customHeight="1"/>
    <row r="50567" ht="14.25" customHeight="1"/>
    <row r="50568" ht="14.25" customHeight="1"/>
    <row r="50569" ht="14.25" customHeight="1"/>
    <row r="50570" ht="14.25" customHeight="1"/>
    <row r="50571" ht="14.25" customHeight="1"/>
    <row r="50572" ht="14.25" customHeight="1"/>
    <row r="50573" ht="14.25" customHeight="1"/>
    <row r="50574" ht="14.25" customHeight="1"/>
    <row r="50575" ht="14.25" customHeight="1"/>
    <row r="50576" ht="14.25" customHeight="1"/>
    <row r="50577" ht="14.25" customHeight="1"/>
    <row r="50578" ht="14.25" customHeight="1"/>
    <row r="50579" ht="14.25" customHeight="1"/>
    <row r="50580" ht="14.25" customHeight="1"/>
    <row r="50581" ht="14.25" customHeight="1"/>
    <row r="50582" ht="14.25" customHeight="1"/>
    <row r="50583" ht="14.25" customHeight="1"/>
    <row r="50584" ht="14.25" customHeight="1"/>
    <row r="50585" ht="14.25" customHeight="1"/>
    <row r="50586" ht="14.25" customHeight="1"/>
    <row r="50587" ht="14.25" customHeight="1"/>
    <row r="50588" ht="14.25" customHeight="1"/>
    <row r="50589" ht="14.25" customHeight="1"/>
    <row r="50590" ht="14.25" customHeight="1"/>
    <row r="50591" ht="14.25" customHeight="1"/>
    <row r="50592" ht="14.25" customHeight="1"/>
    <row r="50593" ht="14.25" customHeight="1"/>
    <row r="50594" ht="14.25" customHeight="1"/>
    <row r="50595" ht="14.25" customHeight="1"/>
    <row r="50596" ht="14.25" customHeight="1"/>
    <row r="50597" ht="14.25" customHeight="1"/>
    <row r="50598" ht="14.25" customHeight="1"/>
    <row r="50599" ht="14.25" customHeight="1"/>
    <row r="50600" ht="14.25" customHeight="1"/>
    <row r="50601" ht="14.25" customHeight="1"/>
    <row r="50602" ht="14.25" customHeight="1"/>
    <row r="50603" ht="14.25" customHeight="1"/>
    <row r="50604" ht="14.25" customHeight="1"/>
    <row r="50605" ht="14.25" customHeight="1"/>
    <row r="50606" ht="14.25" customHeight="1"/>
    <row r="50607" ht="14.25" customHeight="1"/>
    <row r="50608" ht="14.25" customHeight="1"/>
    <row r="50609" ht="14.25" customHeight="1"/>
    <row r="50610" ht="14.25" customHeight="1"/>
    <row r="50611" ht="14.25" customHeight="1"/>
    <row r="50612" ht="14.25" customHeight="1"/>
    <row r="50613" ht="14.25" customHeight="1"/>
    <row r="50614" ht="14.25" customHeight="1"/>
    <row r="50615" ht="14.25" customHeight="1"/>
    <row r="50616" ht="14.25" customHeight="1"/>
    <row r="50617" ht="14.25" customHeight="1"/>
    <row r="50618" ht="14.25" customHeight="1"/>
    <row r="50619" ht="14.25" customHeight="1"/>
    <row r="50620" ht="14.25" customHeight="1"/>
    <row r="50621" ht="14.25" customHeight="1"/>
    <row r="50622" ht="14.25" customHeight="1"/>
    <row r="50623" ht="14.25" customHeight="1"/>
    <row r="50624" ht="14.25" customHeight="1"/>
    <row r="50625" ht="14.25" customHeight="1"/>
    <row r="50626" ht="14.25" customHeight="1"/>
    <row r="50627" ht="14.25" customHeight="1"/>
    <row r="50628" ht="14.25" customHeight="1"/>
    <row r="50629" ht="14.25" customHeight="1"/>
    <row r="50630" ht="14.25" customHeight="1"/>
    <row r="50631" ht="14.25" customHeight="1"/>
    <row r="50632" ht="14.25" customHeight="1"/>
    <row r="50633" ht="14.25" customHeight="1"/>
    <row r="50634" ht="14.25" customHeight="1"/>
    <row r="50635" ht="14.25" customHeight="1"/>
    <row r="50636" ht="14.25" customHeight="1"/>
    <row r="50637" ht="14.25" customHeight="1"/>
    <row r="50638" ht="14.25" customHeight="1"/>
    <row r="50639" ht="14.25" customHeight="1"/>
    <row r="50640" ht="14.25" customHeight="1"/>
    <row r="50641" ht="14.25" customHeight="1"/>
    <row r="50642" ht="14.25" customHeight="1"/>
    <row r="50643" ht="14.25" customHeight="1"/>
    <row r="50644" ht="14.25" customHeight="1"/>
    <row r="50645" ht="14.25" customHeight="1"/>
    <row r="50646" ht="14.25" customHeight="1"/>
    <row r="50647" ht="14.25" customHeight="1"/>
    <row r="50648" ht="14.25" customHeight="1"/>
    <row r="50649" ht="14.25" customHeight="1"/>
    <row r="50650" ht="14.25" customHeight="1"/>
    <row r="50651" ht="14.25" customHeight="1"/>
    <row r="50652" ht="14.25" customHeight="1"/>
    <row r="50653" ht="14.25" customHeight="1"/>
    <row r="50654" ht="14.25" customHeight="1"/>
    <row r="50655" ht="14.25" customHeight="1"/>
    <row r="50656" ht="14.25" customHeight="1"/>
    <row r="50657" ht="14.25" customHeight="1"/>
    <row r="50658" ht="14.25" customHeight="1"/>
    <row r="50659" ht="14.25" customHeight="1"/>
    <row r="50660" ht="14.25" customHeight="1"/>
    <row r="50661" ht="14.25" customHeight="1"/>
    <row r="50662" ht="14.25" customHeight="1"/>
    <row r="50663" ht="14.25" customHeight="1"/>
    <row r="50664" ht="14.25" customHeight="1"/>
    <row r="50665" ht="14.25" customHeight="1"/>
    <row r="50666" ht="14.25" customHeight="1"/>
    <row r="50667" ht="14.25" customHeight="1"/>
    <row r="50668" ht="14.25" customHeight="1"/>
    <row r="50669" ht="14.25" customHeight="1"/>
    <row r="50670" ht="14.25" customHeight="1"/>
    <row r="50671" ht="14.25" customHeight="1"/>
    <row r="50672" ht="14.25" customHeight="1"/>
    <row r="50673" ht="14.25" customHeight="1"/>
    <row r="50674" ht="14.25" customHeight="1"/>
    <row r="50675" ht="14.25" customHeight="1"/>
    <row r="50676" ht="14.25" customHeight="1"/>
    <row r="50677" ht="14.25" customHeight="1"/>
    <row r="50678" ht="14.25" customHeight="1"/>
    <row r="50679" ht="14.25" customHeight="1"/>
    <row r="50680" ht="14.25" customHeight="1"/>
    <row r="50681" ht="14.25" customHeight="1"/>
    <row r="50682" ht="14.25" customHeight="1"/>
    <row r="50683" ht="14.25" customHeight="1"/>
    <row r="50684" ht="14.25" customHeight="1"/>
    <row r="50685" ht="14.25" customHeight="1"/>
    <row r="50686" ht="14.25" customHeight="1"/>
    <row r="50687" ht="14.25" customHeight="1"/>
    <row r="50688" ht="14.25" customHeight="1"/>
    <row r="50689" ht="14.25" customHeight="1"/>
    <row r="50690" ht="14.25" customHeight="1"/>
    <row r="50691" ht="14.25" customHeight="1"/>
    <row r="50692" ht="14.25" customHeight="1"/>
    <row r="50693" ht="14.25" customHeight="1"/>
    <row r="50694" ht="14.25" customHeight="1"/>
    <row r="50695" ht="14.25" customHeight="1"/>
    <row r="50696" ht="14.25" customHeight="1"/>
    <row r="50697" ht="14.25" customHeight="1"/>
    <row r="50698" ht="14.25" customHeight="1"/>
    <row r="50699" ht="14.25" customHeight="1"/>
    <row r="50700" ht="14.25" customHeight="1"/>
    <row r="50701" ht="14.25" customHeight="1"/>
    <row r="50702" ht="14.25" customHeight="1"/>
    <row r="50703" ht="14.25" customHeight="1"/>
    <row r="50704" ht="14.25" customHeight="1"/>
    <row r="50705" ht="14.25" customHeight="1"/>
    <row r="50706" ht="14.25" customHeight="1"/>
    <row r="50707" ht="14.25" customHeight="1"/>
    <row r="50708" ht="14.25" customHeight="1"/>
    <row r="50709" ht="14.25" customHeight="1"/>
    <row r="50710" ht="14.25" customHeight="1"/>
    <row r="50711" ht="14.25" customHeight="1"/>
    <row r="50712" ht="14.25" customHeight="1"/>
    <row r="50713" ht="14.25" customHeight="1"/>
    <row r="50714" ht="14.25" customHeight="1"/>
    <row r="50715" ht="14.25" customHeight="1"/>
    <row r="50716" ht="14.25" customHeight="1"/>
    <row r="50717" ht="14.25" customHeight="1"/>
    <row r="50718" ht="14.25" customHeight="1"/>
    <row r="50719" ht="14.25" customHeight="1"/>
    <row r="50720" ht="14.25" customHeight="1"/>
    <row r="50721" ht="14.25" customHeight="1"/>
    <row r="50722" ht="14.25" customHeight="1"/>
    <row r="50723" ht="14.25" customHeight="1"/>
    <row r="50724" ht="14.25" customHeight="1"/>
    <row r="50725" ht="14.25" customHeight="1"/>
    <row r="50726" ht="14.25" customHeight="1"/>
    <row r="50727" ht="14.25" customHeight="1"/>
    <row r="50728" ht="14.25" customHeight="1"/>
    <row r="50729" ht="14.25" customHeight="1"/>
    <row r="50730" ht="14.25" customHeight="1"/>
    <row r="50731" ht="14.25" customHeight="1"/>
    <row r="50732" ht="14.25" customHeight="1"/>
    <row r="50733" ht="14.25" customHeight="1"/>
    <row r="50734" ht="14.25" customHeight="1"/>
    <row r="50735" ht="14.25" customHeight="1"/>
    <row r="50736" ht="14.25" customHeight="1"/>
    <row r="50737" ht="14.25" customHeight="1"/>
    <row r="50738" ht="14.25" customHeight="1"/>
    <row r="50739" ht="14.25" customHeight="1"/>
    <row r="50740" ht="14.25" customHeight="1"/>
    <row r="50741" ht="14.25" customHeight="1"/>
    <row r="50742" ht="14.25" customHeight="1"/>
    <row r="50743" ht="14.25" customHeight="1"/>
    <row r="50744" ht="14.25" customHeight="1"/>
    <row r="50745" ht="14.25" customHeight="1"/>
    <row r="50746" ht="14.25" customHeight="1"/>
    <row r="50747" ht="14.25" customHeight="1"/>
    <row r="50748" ht="14.25" customHeight="1"/>
    <row r="50749" ht="14.25" customHeight="1"/>
    <row r="50750" ht="14.25" customHeight="1"/>
    <row r="50751" ht="14.25" customHeight="1"/>
    <row r="50752" ht="14.25" customHeight="1"/>
    <row r="50753" ht="14.25" customHeight="1"/>
    <row r="50754" ht="14.25" customHeight="1"/>
    <row r="50755" ht="14.25" customHeight="1"/>
    <row r="50756" ht="14.25" customHeight="1"/>
    <row r="50757" ht="14.25" customHeight="1"/>
    <row r="50758" ht="14.25" customHeight="1"/>
    <row r="50759" ht="14.25" customHeight="1"/>
    <row r="50760" ht="14.25" customHeight="1"/>
    <row r="50761" ht="14.25" customHeight="1"/>
    <row r="50762" ht="14.25" customHeight="1"/>
    <row r="50763" ht="14.25" customHeight="1"/>
    <row r="50764" ht="14.25" customHeight="1"/>
    <row r="50765" ht="14.25" customHeight="1"/>
    <row r="50766" ht="14.25" customHeight="1"/>
    <row r="50767" ht="14.25" customHeight="1"/>
    <row r="50768" ht="14.25" customHeight="1"/>
    <row r="50769" ht="14.25" customHeight="1"/>
    <row r="50770" ht="14.25" customHeight="1"/>
    <row r="50771" ht="14.25" customHeight="1"/>
    <row r="50772" ht="14.25" customHeight="1"/>
    <row r="50773" ht="14.25" customHeight="1"/>
    <row r="50774" ht="14.25" customHeight="1"/>
    <row r="50775" ht="14.25" customHeight="1"/>
    <row r="50776" ht="14.25" customHeight="1"/>
    <row r="50777" ht="14.25" customHeight="1"/>
    <row r="50778" ht="14.25" customHeight="1"/>
    <row r="50779" ht="14.25" customHeight="1"/>
    <row r="50780" ht="14.25" customHeight="1"/>
    <row r="50781" ht="14.25" customHeight="1"/>
    <row r="50782" ht="14.25" customHeight="1"/>
    <row r="50783" ht="14.25" customHeight="1"/>
    <row r="50784" ht="14.25" customHeight="1"/>
    <row r="50785" ht="14.25" customHeight="1"/>
    <row r="50786" ht="14.25" customHeight="1"/>
    <row r="50787" ht="14.25" customHeight="1"/>
    <row r="50788" ht="14.25" customHeight="1"/>
    <row r="50789" ht="14.25" customHeight="1"/>
    <row r="50790" ht="14.25" customHeight="1"/>
    <row r="50791" ht="14.25" customHeight="1"/>
    <row r="50792" ht="14.25" customHeight="1"/>
    <row r="50793" ht="14.25" customHeight="1"/>
    <row r="50794" ht="14.25" customHeight="1"/>
    <row r="50795" ht="14.25" customHeight="1"/>
    <row r="50796" ht="14.25" customHeight="1"/>
    <row r="50797" ht="14.25" customHeight="1"/>
    <row r="50798" ht="14.25" customHeight="1"/>
    <row r="50799" ht="14.25" customHeight="1"/>
    <row r="50800" ht="14.25" customHeight="1"/>
    <row r="50801" ht="14.25" customHeight="1"/>
    <row r="50802" ht="14.25" customHeight="1"/>
    <row r="50803" ht="14.25" customHeight="1"/>
    <row r="50804" ht="14.25" customHeight="1"/>
    <row r="50805" ht="14.25" customHeight="1"/>
    <row r="50806" ht="14.25" customHeight="1"/>
    <row r="50807" ht="14.25" customHeight="1"/>
    <row r="50808" ht="14.25" customHeight="1"/>
    <row r="50809" ht="14.25" customHeight="1"/>
    <row r="50810" ht="14.25" customHeight="1"/>
    <row r="50811" ht="14.25" customHeight="1"/>
    <row r="50812" ht="14.25" customHeight="1"/>
    <row r="50813" ht="14.25" customHeight="1"/>
    <row r="50814" ht="14.25" customHeight="1"/>
    <row r="50815" ht="14.25" customHeight="1"/>
    <row r="50816" ht="14.25" customHeight="1"/>
    <row r="50817" ht="14.25" customHeight="1"/>
    <row r="50818" ht="14.25" customHeight="1"/>
    <row r="50819" ht="14.25" customHeight="1"/>
    <row r="50820" ht="14.25" customHeight="1"/>
    <row r="50821" ht="14.25" customHeight="1"/>
    <row r="50822" ht="14.25" customHeight="1"/>
    <row r="50823" ht="14.25" customHeight="1"/>
    <row r="50824" ht="14.25" customHeight="1"/>
    <row r="50825" ht="14.25" customHeight="1"/>
    <row r="50826" ht="14.25" customHeight="1"/>
    <row r="50827" ht="14.25" customHeight="1"/>
    <row r="50828" ht="14.25" customHeight="1"/>
    <row r="50829" ht="14.25" customHeight="1"/>
    <row r="50830" ht="14.25" customHeight="1"/>
    <row r="50831" ht="14.25" customHeight="1"/>
    <row r="50832" ht="14.25" customHeight="1"/>
    <row r="50833" ht="14.25" customHeight="1"/>
    <row r="50834" ht="14.25" customHeight="1"/>
    <row r="50835" ht="14.25" customHeight="1"/>
    <row r="50836" ht="14.25" customHeight="1"/>
    <row r="50837" ht="14.25" customHeight="1"/>
    <row r="50838" ht="14.25" customHeight="1"/>
    <row r="50839" ht="14.25" customHeight="1"/>
    <row r="50840" ht="14.25" customHeight="1"/>
    <row r="50841" ht="14.25" customHeight="1"/>
    <row r="50842" ht="14.25" customHeight="1"/>
    <row r="50843" ht="14.25" customHeight="1"/>
    <row r="50844" ht="14.25" customHeight="1"/>
    <row r="50845" ht="14.25" customHeight="1"/>
    <row r="50846" ht="14.25" customHeight="1"/>
    <row r="50847" ht="14.25" customHeight="1"/>
    <row r="50848" ht="14.25" customHeight="1"/>
    <row r="50849" ht="14.25" customHeight="1"/>
    <row r="50850" ht="14.25" customHeight="1"/>
    <row r="50851" ht="14.25" customHeight="1"/>
    <row r="50852" ht="14.25" customHeight="1"/>
    <row r="50853" ht="14.25" customHeight="1"/>
    <row r="50854" ht="14.25" customHeight="1"/>
    <row r="50855" ht="14.25" customHeight="1"/>
    <row r="50856" ht="14.25" customHeight="1"/>
    <row r="50857" ht="14.25" customHeight="1"/>
    <row r="50858" ht="14.25" customHeight="1"/>
    <row r="50859" ht="14.25" customHeight="1"/>
    <row r="50860" ht="14.25" customHeight="1"/>
    <row r="50861" ht="14.25" customHeight="1"/>
    <row r="50862" ht="14.25" customHeight="1"/>
    <row r="50863" ht="14.25" customHeight="1"/>
    <row r="50864" ht="14.25" customHeight="1"/>
    <row r="50865" ht="14.25" customHeight="1"/>
    <row r="50866" ht="14.25" customHeight="1"/>
    <row r="50867" ht="14.25" customHeight="1"/>
    <row r="50868" ht="14.25" customHeight="1"/>
    <row r="50869" ht="14.25" customHeight="1"/>
    <row r="50870" ht="14.25" customHeight="1"/>
    <row r="50871" ht="14.25" customHeight="1"/>
    <row r="50872" ht="14.25" customHeight="1"/>
    <row r="50873" ht="14.25" customHeight="1"/>
    <row r="50874" ht="14.25" customHeight="1"/>
    <row r="50875" ht="14.25" customHeight="1"/>
    <row r="50876" ht="14.25" customHeight="1"/>
    <row r="50877" ht="14.25" customHeight="1"/>
    <row r="50878" ht="14.25" customHeight="1"/>
    <row r="50879" ht="14.25" customHeight="1"/>
    <row r="50880" ht="14.25" customHeight="1"/>
    <row r="50881" ht="14.25" customHeight="1"/>
    <row r="50882" ht="14.25" customHeight="1"/>
    <row r="50883" ht="14.25" customHeight="1"/>
    <row r="50884" ht="14.25" customHeight="1"/>
    <row r="50885" ht="14.25" customHeight="1"/>
    <row r="50886" ht="14.25" customHeight="1"/>
    <row r="50887" ht="14.25" customHeight="1"/>
    <row r="50888" ht="14.25" customHeight="1"/>
    <row r="50889" ht="14.25" customHeight="1"/>
    <row r="50890" ht="14.25" customHeight="1"/>
    <row r="50891" ht="14.25" customHeight="1"/>
    <row r="50892" ht="14.25" customHeight="1"/>
    <row r="50893" ht="14.25" customHeight="1"/>
    <row r="50894" ht="14.25" customHeight="1"/>
    <row r="50895" ht="14.25" customHeight="1"/>
    <row r="50896" ht="14.25" customHeight="1"/>
    <row r="50897" ht="14.25" customHeight="1"/>
    <row r="50898" ht="14.25" customHeight="1"/>
    <row r="50899" ht="14.25" customHeight="1"/>
    <row r="50900" ht="14.25" customHeight="1"/>
    <row r="50901" ht="14.25" customHeight="1"/>
    <row r="50902" ht="14.25" customHeight="1"/>
    <row r="50903" ht="14.25" customHeight="1"/>
    <row r="50904" ht="14.25" customHeight="1"/>
    <row r="50905" ht="14.25" customHeight="1"/>
    <row r="50906" ht="14.25" customHeight="1"/>
    <row r="50907" ht="14.25" customHeight="1"/>
    <row r="50908" ht="14.25" customHeight="1"/>
    <row r="50909" ht="14.25" customHeight="1"/>
    <row r="50910" ht="14.25" customHeight="1"/>
    <row r="50911" ht="14.25" customHeight="1"/>
    <row r="50912" ht="14.25" customHeight="1"/>
    <row r="50913" ht="14.25" customHeight="1"/>
    <row r="50914" ht="14.25" customHeight="1"/>
    <row r="50915" ht="14.25" customHeight="1"/>
    <row r="50916" ht="14.25" customHeight="1"/>
    <row r="50917" ht="14.25" customHeight="1"/>
    <row r="50918" ht="14.25" customHeight="1"/>
    <row r="50919" ht="14.25" customHeight="1"/>
    <row r="50920" ht="14.25" customHeight="1"/>
    <row r="50921" ht="14.25" customHeight="1"/>
    <row r="50922" ht="14.25" customHeight="1"/>
    <row r="50923" ht="14.25" customHeight="1"/>
    <row r="50924" ht="14.25" customHeight="1"/>
    <row r="50925" ht="14.25" customHeight="1"/>
    <row r="50926" ht="14.25" customHeight="1"/>
    <row r="50927" ht="14.25" customHeight="1"/>
    <row r="50928" ht="14.25" customHeight="1"/>
    <row r="50929" ht="14.25" customHeight="1"/>
    <row r="50930" ht="14.25" customHeight="1"/>
    <row r="50931" ht="14.25" customHeight="1"/>
    <row r="50932" ht="14.25" customHeight="1"/>
    <row r="50933" ht="14.25" customHeight="1"/>
    <row r="50934" ht="14.25" customHeight="1"/>
    <row r="50935" ht="14.25" customHeight="1"/>
    <row r="50936" ht="14.25" customHeight="1"/>
    <row r="50937" ht="14.25" customHeight="1"/>
    <row r="50938" ht="14.25" customHeight="1"/>
    <row r="50939" ht="14.25" customHeight="1"/>
    <row r="50940" ht="14.25" customHeight="1"/>
    <row r="50941" ht="14.25" customHeight="1"/>
    <row r="50942" ht="14.25" customHeight="1"/>
    <row r="50943" ht="14.25" customHeight="1"/>
    <row r="50944" ht="14.25" customHeight="1"/>
    <row r="50945" ht="14.25" customHeight="1"/>
    <row r="50946" ht="14.25" customHeight="1"/>
    <row r="50947" ht="14.25" customHeight="1"/>
    <row r="50948" ht="14.25" customHeight="1"/>
    <row r="50949" ht="14.25" customHeight="1"/>
    <row r="50950" ht="14.25" customHeight="1"/>
    <row r="50951" ht="14.25" customHeight="1"/>
    <row r="50952" ht="14.25" customHeight="1"/>
    <row r="50953" ht="14.25" customHeight="1"/>
    <row r="50954" ht="14.25" customHeight="1"/>
    <row r="50955" ht="14.25" customHeight="1"/>
    <row r="50956" ht="14.25" customHeight="1"/>
    <row r="50957" ht="14.25" customHeight="1"/>
    <row r="50958" ht="14.25" customHeight="1"/>
    <row r="50959" ht="14.25" customHeight="1"/>
    <row r="50960" ht="14.25" customHeight="1"/>
    <row r="50961" ht="14.25" customHeight="1"/>
    <row r="50962" ht="14.25" customHeight="1"/>
    <row r="50963" ht="14.25" customHeight="1"/>
    <row r="50964" ht="14.25" customHeight="1"/>
    <row r="50965" ht="14.25" customHeight="1"/>
    <row r="50966" ht="14.25" customHeight="1"/>
    <row r="50967" ht="14.25" customHeight="1"/>
    <row r="50968" ht="14.25" customHeight="1"/>
    <row r="50969" ht="14.25" customHeight="1"/>
    <row r="50970" ht="14.25" customHeight="1"/>
    <row r="50971" ht="14.25" customHeight="1"/>
    <row r="50972" ht="14.25" customHeight="1"/>
    <row r="50973" ht="14.25" customHeight="1"/>
    <row r="50974" ht="14.25" customHeight="1"/>
    <row r="50975" ht="14.25" customHeight="1"/>
    <row r="50976" ht="14.25" customHeight="1"/>
    <row r="50977" ht="14.25" customHeight="1"/>
    <row r="50978" ht="14.25" customHeight="1"/>
    <row r="50979" ht="14.25" customHeight="1"/>
    <row r="50980" ht="14.25" customHeight="1"/>
    <row r="50981" ht="14.25" customHeight="1"/>
    <row r="50982" ht="14.25" customHeight="1"/>
    <row r="50983" ht="14.25" customHeight="1"/>
    <row r="50984" ht="14.25" customHeight="1"/>
    <row r="50985" ht="14.25" customHeight="1"/>
    <row r="50986" ht="14.25" customHeight="1"/>
    <row r="50987" ht="14.25" customHeight="1"/>
    <row r="50988" ht="14.25" customHeight="1"/>
    <row r="50989" ht="14.25" customHeight="1"/>
    <row r="50990" ht="14.25" customHeight="1"/>
    <row r="50991" ht="14.25" customHeight="1"/>
    <row r="50992" ht="14.25" customHeight="1"/>
    <row r="50993" ht="14.25" customHeight="1"/>
    <row r="50994" ht="14.25" customHeight="1"/>
    <row r="50995" ht="14.25" customHeight="1"/>
    <row r="50996" ht="14.25" customHeight="1"/>
    <row r="50997" ht="14.25" customHeight="1"/>
    <row r="50998" ht="14.25" customHeight="1"/>
    <row r="50999" ht="14.25" customHeight="1"/>
    <row r="51000" ht="14.25" customHeight="1"/>
    <row r="51001" ht="14.25" customHeight="1"/>
    <row r="51002" ht="14.25" customHeight="1"/>
    <row r="51003" ht="14.25" customHeight="1"/>
    <row r="51004" ht="14.25" customHeight="1"/>
    <row r="51005" ht="14.25" customHeight="1"/>
    <row r="51006" ht="14.25" customHeight="1"/>
    <row r="51007" ht="14.25" customHeight="1"/>
    <row r="51008" ht="14.25" customHeight="1"/>
    <row r="51009" ht="14.25" customHeight="1"/>
    <row r="51010" ht="14.25" customHeight="1"/>
    <row r="51011" ht="14.25" customHeight="1"/>
    <row r="51012" ht="14.25" customHeight="1"/>
    <row r="51013" ht="14.25" customHeight="1"/>
    <row r="51014" ht="14.25" customHeight="1"/>
    <row r="51015" ht="14.25" customHeight="1"/>
    <row r="51016" ht="14.25" customHeight="1"/>
    <row r="51017" ht="14.25" customHeight="1"/>
    <row r="51018" ht="14.25" customHeight="1"/>
    <row r="51019" ht="14.25" customHeight="1"/>
    <row r="51020" ht="14.25" customHeight="1"/>
    <row r="51021" ht="14.25" customHeight="1"/>
    <row r="51022" ht="14.25" customHeight="1"/>
    <row r="51023" ht="14.25" customHeight="1"/>
    <row r="51024" ht="14.25" customHeight="1"/>
    <row r="51025" ht="14.25" customHeight="1"/>
    <row r="51026" ht="14.25" customHeight="1"/>
    <row r="51027" ht="14.25" customHeight="1"/>
    <row r="51028" ht="14.25" customHeight="1"/>
    <row r="51029" ht="14.25" customHeight="1"/>
    <row r="51030" ht="14.25" customHeight="1"/>
    <row r="51031" ht="14.25" customHeight="1"/>
    <row r="51032" ht="14.25" customHeight="1"/>
    <row r="51033" ht="14.25" customHeight="1"/>
    <row r="51034" ht="14.25" customHeight="1"/>
    <row r="51035" ht="14.25" customHeight="1"/>
    <row r="51036" ht="14.25" customHeight="1"/>
    <row r="51037" ht="14.25" customHeight="1"/>
    <row r="51038" ht="14.25" customHeight="1"/>
    <row r="51039" ht="14.25" customHeight="1"/>
    <row r="51040" ht="14.25" customHeight="1"/>
    <row r="51041" ht="14.25" customHeight="1"/>
    <row r="51042" ht="14.25" customHeight="1"/>
    <row r="51043" ht="14.25" customHeight="1"/>
    <row r="51044" ht="14.25" customHeight="1"/>
    <row r="51045" ht="14.25" customHeight="1"/>
    <row r="51046" ht="14.25" customHeight="1"/>
    <row r="51047" ht="14.25" customHeight="1"/>
    <row r="51048" ht="14.25" customHeight="1"/>
    <row r="51049" ht="14.25" customHeight="1"/>
    <row r="51050" ht="14.25" customHeight="1"/>
    <row r="51051" ht="14.25" customHeight="1"/>
    <row r="51052" ht="14.25" customHeight="1"/>
    <row r="51053" ht="14.25" customHeight="1"/>
    <row r="51054" ht="14.25" customHeight="1"/>
    <row r="51055" ht="14.25" customHeight="1"/>
    <row r="51056" ht="14.25" customHeight="1"/>
    <row r="51057" ht="14.25" customHeight="1"/>
    <row r="51058" ht="14.25" customHeight="1"/>
    <row r="51059" ht="14.25" customHeight="1"/>
    <row r="51060" ht="14.25" customHeight="1"/>
    <row r="51061" ht="14.25" customHeight="1"/>
    <row r="51062" ht="14.25" customHeight="1"/>
    <row r="51063" ht="14.25" customHeight="1"/>
    <row r="51064" ht="14.25" customHeight="1"/>
    <row r="51065" ht="14.25" customHeight="1"/>
    <row r="51066" ht="14.25" customHeight="1"/>
    <row r="51067" ht="14.25" customHeight="1"/>
    <row r="51068" ht="14.25" customHeight="1"/>
    <row r="51069" ht="14.25" customHeight="1"/>
    <row r="51070" ht="14.25" customHeight="1"/>
    <row r="51071" ht="14.25" customHeight="1"/>
    <row r="51072" ht="14.25" customHeight="1"/>
    <row r="51073" ht="14.25" customHeight="1"/>
    <row r="51074" ht="14.25" customHeight="1"/>
    <row r="51075" ht="14.25" customHeight="1"/>
    <row r="51076" ht="14.25" customHeight="1"/>
    <row r="51077" ht="14.25" customHeight="1"/>
    <row r="51078" ht="14.25" customHeight="1"/>
    <row r="51079" ht="14.25" customHeight="1"/>
    <row r="51080" ht="14.25" customHeight="1"/>
    <row r="51081" ht="14.25" customHeight="1"/>
    <row r="51082" ht="14.25" customHeight="1"/>
    <row r="51083" ht="14.25" customHeight="1"/>
    <row r="51084" ht="14.25" customHeight="1"/>
    <row r="51085" ht="14.25" customHeight="1"/>
    <row r="51086" ht="14.25" customHeight="1"/>
    <row r="51087" ht="14.25" customHeight="1"/>
    <row r="51088" ht="14.25" customHeight="1"/>
    <row r="51089" ht="14.25" customHeight="1"/>
    <row r="51090" ht="14.25" customHeight="1"/>
    <row r="51091" ht="14.25" customHeight="1"/>
    <row r="51092" ht="14.25" customHeight="1"/>
    <row r="51093" ht="14.25" customHeight="1"/>
    <row r="51094" ht="14.25" customHeight="1"/>
    <row r="51095" ht="14.25" customHeight="1"/>
    <row r="51096" ht="14.25" customHeight="1"/>
    <row r="51097" ht="14.25" customHeight="1"/>
    <row r="51098" ht="14.25" customHeight="1"/>
    <row r="51099" ht="14.25" customHeight="1"/>
    <row r="51100" ht="14.25" customHeight="1"/>
    <row r="51101" ht="14.25" customHeight="1"/>
    <row r="51102" ht="14.25" customHeight="1"/>
    <row r="51103" ht="14.25" customHeight="1"/>
    <row r="51104" ht="14.25" customHeight="1"/>
    <row r="51105" ht="14.25" customHeight="1"/>
    <row r="51106" ht="14.25" customHeight="1"/>
    <row r="51107" ht="14.25" customHeight="1"/>
    <row r="51108" ht="14.25" customHeight="1"/>
    <row r="51109" ht="14.25" customHeight="1"/>
    <row r="51110" ht="14.25" customHeight="1"/>
    <row r="51111" ht="14.25" customHeight="1"/>
    <row r="51112" ht="14.25" customHeight="1"/>
    <row r="51113" ht="14.25" customHeight="1"/>
    <row r="51114" ht="14.25" customHeight="1"/>
    <row r="51115" ht="14.25" customHeight="1"/>
    <row r="51116" ht="14.25" customHeight="1"/>
    <row r="51117" ht="14.25" customHeight="1"/>
    <row r="51118" ht="14.25" customHeight="1"/>
    <row r="51119" ht="14.25" customHeight="1"/>
    <row r="51120" ht="14.25" customHeight="1"/>
    <row r="51121" ht="14.25" customHeight="1"/>
    <row r="51122" ht="14.25" customHeight="1"/>
    <row r="51123" ht="14.25" customHeight="1"/>
    <row r="51124" ht="14.25" customHeight="1"/>
    <row r="51125" ht="14.25" customHeight="1"/>
    <row r="51126" ht="14.25" customHeight="1"/>
    <row r="51127" ht="14.25" customHeight="1"/>
    <row r="51128" ht="14.25" customHeight="1"/>
    <row r="51129" ht="14.25" customHeight="1"/>
    <row r="51130" ht="14.25" customHeight="1"/>
    <row r="51131" ht="14.25" customHeight="1"/>
    <row r="51132" ht="14.25" customHeight="1"/>
    <row r="51133" ht="14.25" customHeight="1"/>
    <row r="51134" ht="14.25" customHeight="1"/>
    <row r="51135" ht="14.25" customHeight="1"/>
    <row r="51136" ht="14.25" customHeight="1"/>
    <row r="51137" ht="14.25" customHeight="1"/>
    <row r="51138" ht="14.25" customHeight="1"/>
    <row r="51139" ht="14.25" customHeight="1"/>
    <row r="51140" ht="14.25" customHeight="1"/>
    <row r="51141" ht="14.25" customHeight="1"/>
    <row r="51142" ht="14.25" customHeight="1"/>
    <row r="51143" ht="14.25" customHeight="1"/>
    <row r="51144" ht="14.25" customHeight="1"/>
    <row r="51145" ht="14.25" customHeight="1"/>
    <row r="51146" ht="14.25" customHeight="1"/>
    <row r="51147" ht="14.25" customHeight="1"/>
    <row r="51148" ht="14.25" customHeight="1"/>
    <row r="51149" ht="14.25" customHeight="1"/>
    <row r="51150" ht="14.25" customHeight="1"/>
    <row r="51151" ht="14.25" customHeight="1"/>
    <row r="51152" ht="14.25" customHeight="1"/>
    <row r="51153" ht="14.25" customHeight="1"/>
    <row r="51154" ht="14.25" customHeight="1"/>
    <row r="51155" ht="14.25" customHeight="1"/>
    <row r="51156" ht="14.25" customHeight="1"/>
    <row r="51157" ht="14.25" customHeight="1"/>
    <row r="51158" ht="14.25" customHeight="1"/>
    <row r="51159" ht="14.25" customHeight="1"/>
    <row r="51160" ht="14.25" customHeight="1"/>
    <row r="51161" ht="14.25" customHeight="1"/>
    <row r="51162" ht="14.25" customHeight="1"/>
    <row r="51163" ht="14.25" customHeight="1"/>
    <row r="51164" ht="14.25" customHeight="1"/>
    <row r="51165" ht="14.25" customHeight="1"/>
    <row r="51166" ht="14.25" customHeight="1"/>
    <row r="51167" ht="14.25" customHeight="1"/>
    <row r="51168" ht="14.25" customHeight="1"/>
    <row r="51169" ht="14.25" customHeight="1"/>
    <row r="51170" ht="14.25" customHeight="1"/>
    <row r="51171" ht="14.25" customHeight="1"/>
    <row r="51172" ht="14.25" customHeight="1"/>
    <row r="51173" ht="14.25" customHeight="1"/>
    <row r="51174" ht="14.25" customHeight="1"/>
    <row r="51175" ht="14.25" customHeight="1"/>
    <row r="51176" ht="14.25" customHeight="1"/>
    <row r="51177" ht="14.25" customHeight="1"/>
    <row r="51178" ht="14.25" customHeight="1"/>
    <row r="51179" ht="14.25" customHeight="1"/>
    <row r="51180" ht="14.25" customHeight="1"/>
    <row r="51181" ht="14.25" customHeight="1"/>
    <row r="51182" ht="14.25" customHeight="1"/>
    <row r="51183" ht="14.25" customHeight="1"/>
    <row r="51184" ht="14.25" customHeight="1"/>
    <row r="51185" ht="14.25" customHeight="1"/>
    <row r="51186" ht="14.25" customHeight="1"/>
    <row r="51187" ht="14.25" customHeight="1"/>
    <row r="51188" ht="14.25" customHeight="1"/>
    <row r="51189" ht="14.25" customHeight="1"/>
    <row r="51190" ht="14.25" customHeight="1"/>
    <row r="51191" ht="14.25" customHeight="1"/>
    <row r="51192" ht="14.25" customHeight="1"/>
    <row r="51193" ht="14.25" customHeight="1"/>
    <row r="51194" ht="14.25" customHeight="1"/>
    <row r="51195" ht="14.25" customHeight="1"/>
    <row r="51196" ht="14.25" customHeight="1"/>
    <row r="51197" ht="14.25" customHeight="1"/>
    <row r="51198" ht="14.25" customHeight="1"/>
    <row r="51199" ht="14.25" customHeight="1"/>
    <row r="51200" ht="14.25" customHeight="1"/>
    <row r="51201" ht="14.25" customHeight="1"/>
    <row r="51202" ht="14.25" customHeight="1"/>
    <row r="51203" ht="14.25" customHeight="1"/>
    <row r="51204" ht="14.25" customHeight="1"/>
    <row r="51205" ht="14.25" customHeight="1"/>
    <row r="51206" ht="14.25" customHeight="1"/>
    <row r="51207" ht="14.25" customHeight="1"/>
    <row r="51208" ht="14.25" customHeight="1"/>
    <row r="51209" ht="14.25" customHeight="1"/>
    <row r="51210" ht="14.25" customHeight="1"/>
    <row r="51211" ht="14.25" customHeight="1"/>
    <row r="51212" ht="14.25" customHeight="1"/>
    <row r="51213" ht="14.25" customHeight="1"/>
    <row r="51214" ht="14.25" customHeight="1"/>
    <row r="51215" ht="14.25" customHeight="1"/>
    <row r="51216" ht="14.25" customHeight="1"/>
    <row r="51217" ht="14.25" customHeight="1"/>
    <row r="51218" ht="14.25" customHeight="1"/>
    <row r="51219" ht="14.25" customHeight="1"/>
    <row r="51220" ht="14.25" customHeight="1"/>
    <row r="51221" ht="14.25" customHeight="1"/>
    <row r="51222" ht="14.25" customHeight="1"/>
    <row r="51223" ht="14.25" customHeight="1"/>
    <row r="51224" ht="14.25" customHeight="1"/>
    <row r="51225" ht="14.25" customHeight="1"/>
    <row r="51226" ht="14.25" customHeight="1"/>
    <row r="51227" ht="14.25" customHeight="1"/>
    <row r="51228" ht="14.25" customHeight="1"/>
    <row r="51229" ht="14.25" customHeight="1"/>
    <row r="51230" ht="14.25" customHeight="1"/>
    <row r="51231" ht="14.25" customHeight="1"/>
    <row r="51232" ht="14.25" customHeight="1"/>
    <row r="51233" ht="14.25" customHeight="1"/>
    <row r="51234" ht="14.25" customHeight="1"/>
    <row r="51235" ht="14.25" customHeight="1"/>
    <row r="51236" ht="14.25" customHeight="1"/>
    <row r="51237" ht="14.25" customHeight="1"/>
    <row r="51238" ht="14.25" customHeight="1"/>
    <row r="51239" ht="14.25" customHeight="1"/>
    <row r="51240" ht="14.25" customHeight="1"/>
    <row r="51241" ht="14.25" customHeight="1"/>
    <row r="51242" ht="14.25" customHeight="1"/>
    <row r="51243" ht="14.25" customHeight="1"/>
    <row r="51244" ht="14.25" customHeight="1"/>
    <row r="51245" ht="14.25" customHeight="1"/>
    <row r="51246" ht="14.25" customHeight="1"/>
    <row r="51247" ht="14.25" customHeight="1"/>
    <row r="51248" ht="14.25" customHeight="1"/>
    <row r="51249" ht="14.25" customHeight="1"/>
    <row r="51250" ht="14.25" customHeight="1"/>
    <row r="51251" ht="14.25" customHeight="1"/>
    <row r="51252" ht="14.25" customHeight="1"/>
    <row r="51253" ht="14.25" customHeight="1"/>
    <row r="51254" ht="14.25" customHeight="1"/>
    <row r="51255" ht="14.25" customHeight="1"/>
    <row r="51256" ht="14.25" customHeight="1"/>
    <row r="51257" ht="14.25" customHeight="1"/>
    <row r="51258" ht="14.25" customHeight="1"/>
    <row r="51259" ht="14.25" customHeight="1"/>
    <row r="51260" ht="14.25" customHeight="1"/>
    <row r="51261" ht="14.25" customHeight="1"/>
    <row r="51262" ht="14.25" customHeight="1"/>
    <row r="51263" ht="14.25" customHeight="1"/>
    <row r="51264" ht="14.25" customHeight="1"/>
    <row r="51265" ht="14.25" customHeight="1"/>
    <row r="51266" ht="14.25" customHeight="1"/>
    <row r="51267" ht="14.25" customHeight="1"/>
    <row r="51268" ht="14.25" customHeight="1"/>
    <row r="51269" ht="14.25" customHeight="1"/>
    <row r="51270" ht="14.25" customHeight="1"/>
    <row r="51271" ht="14.25" customHeight="1"/>
    <row r="51272" ht="14.25" customHeight="1"/>
    <row r="51273" ht="14.25" customHeight="1"/>
    <row r="51274" ht="14.25" customHeight="1"/>
    <row r="51275" ht="14.25" customHeight="1"/>
    <row r="51276" ht="14.25" customHeight="1"/>
    <row r="51277" ht="14.25" customHeight="1"/>
    <row r="51278" ht="14.25" customHeight="1"/>
    <row r="51279" ht="14.25" customHeight="1"/>
    <row r="51280" ht="14.25" customHeight="1"/>
    <row r="51281" ht="14.25" customHeight="1"/>
    <row r="51282" ht="14.25" customHeight="1"/>
    <row r="51283" ht="14.25" customHeight="1"/>
    <row r="51284" ht="14.25" customHeight="1"/>
    <row r="51285" ht="14.25" customHeight="1"/>
    <row r="51286" ht="14.25" customHeight="1"/>
    <row r="51287" ht="14.25" customHeight="1"/>
    <row r="51288" ht="14.25" customHeight="1"/>
    <row r="51289" ht="14.25" customHeight="1"/>
    <row r="51290" ht="14.25" customHeight="1"/>
    <row r="51291" ht="14.25" customHeight="1"/>
    <row r="51292" ht="14.25" customHeight="1"/>
    <row r="51293" ht="14.25" customHeight="1"/>
    <row r="51294" ht="14.25" customHeight="1"/>
    <row r="51295" ht="14.25" customHeight="1"/>
    <row r="51296" ht="14.25" customHeight="1"/>
    <row r="51297" ht="14.25" customHeight="1"/>
    <row r="51298" ht="14.25" customHeight="1"/>
    <row r="51299" ht="14.25" customHeight="1"/>
    <row r="51300" ht="14.25" customHeight="1"/>
    <row r="51301" ht="14.25" customHeight="1"/>
    <row r="51302" ht="14.25" customHeight="1"/>
    <row r="51303" ht="14.25" customHeight="1"/>
    <row r="51304" ht="14.25" customHeight="1"/>
    <row r="51305" ht="14.25" customHeight="1"/>
    <row r="51306" ht="14.25" customHeight="1"/>
    <row r="51307" ht="14.25" customHeight="1"/>
    <row r="51308" ht="14.25" customHeight="1"/>
    <row r="51309" ht="14.25" customHeight="1"/>
    <row r="51310" ht="14.25" customHeight="1"/>
    <row r="51311" ht="14.25" customHeight="1"/>
    <row r="51312" ht="14.25" customHeight="1"/>
    <row r="51313" ht="14.25" customHeight="1"/>
    <row r="51314" ht="14.25" customHeight="1"/>
    <row r="51315" ht="14.25" customHeight="1"/>
    <row r="51316" ht="14.25" customHeight="1"/>
    <row r="51317" ht="14.25" customHeight="1"/>
    <row r="51318" ht="14.25" customHeight="1"/>
    <row r="51319" ht="14.25" customHeight="1"/>
    <row r="51320" ht="14.25" customHeight="1"/>
    <row r="51321" ht="14.25" customHeight="1"/>
    <row r="51322" ht="14.25" customHeight="1"/>
    <row r="51323" ht="14.25" customHeight="1"/>
    <row r="51324" ht="14.25" customHeight="1"/>
    <row r="51325" ht="14.25" customHeight="1"/>
    <row r="51326" ht="14.25" customHeight="1"/>
    <row r="51327" ht="14.25" customHeight="1"/>
    <row r="51328" ht="14.25" customHeight="1"/>
    <row r="51329" ht="14.25" customHeight="1"/>
    <row r="51330" ht="14.25" customHeight="1"/>
    <row r="51331" ht="14.25" customHeight="1"/>
    <row r="51332" ht="14.25" customHeight="1"/>
    <row r="51333" ht="14.25" customHeight="1"/>
    <row r="51334" ht="14.25" customHeight="1"/>
    <row r="51335" ht="14.25" customHeight="1"/>
    <row r="51336" ht="14.25" customHeight="1"/>
    <row r="51337" ht="14.25" customHeight="1"/>
    <row r="51338" ht="14.25" customHeight="1"/>
    <row r="51339" ht="14.25" customHeight="1"/>
    <row r="51340" ht="14.25" customHeight="1"/>
    <row r="51341" ht="14.25" customHeight="1"/>
    <row r="51342" ht="14.25" customHeight="1"/>
    <row r="51343" ht="14.25" customHeight="1"/>
    <row r="51344" ht="14.25" customHeight="1"/>
    <row r="51345" ht="14.25" customHeight="1"/>
    <row r="51346" ht="14.25" customHeight="1"/>
    <row r="51347" ht="14.25" customHeight="1"/>
    <row r="51348" ht="14.25" customHeight="1"/>
    <row r="51349" ht="14.25" customHeight="1"/>
    <row r="51350" ht="14.25" customHeight="1"/>
    <row r="51351" ht="14.25" customHeight="1"/>
    <row r="51352" ht="14.25" customHeight="1"/>
    <row r="51353" ht="14.25" customHeight="1"/>
    <row r="51354" ht="14.25" customHeight="1"/>
    <row r="51355" ht="14.25" customHeight="1"/>
    <row r="51356" ht="14.25" customHeight="1"/>
    <row r="51357" ht="14.25" customHeight="1"/>
    <row r="51358" ht="14.25" customHeight="1"/>
    <row r="51359" ht="14.25" customHeight="1"/>
    <row r="51360" ht="14.25" customHeight="1"/>
    <row r="51361" ht="14.25" customHeight="1"/>
    <row r="51362" ht="14.25" customHeight="1"/>
    <row r="51363" ht="14.25" customHeight="1"/>
    <row r="51364" ht="14.25" customHeight="1"/>
    <row r="51365" ht="14.25" customHeight="1"/>
    <row r="51366" ht="14.25" customHeight="1"/>
    <row r="51367" ht="14.25" customHeight="1"/>
    <row r="51368" ht="14.25" customHeight="1"/>
    <row r="51369" ht="14.25" customHeight="1"/>
    <row r="51370" ht="14.25" customHeight="1"/>
    <row r="51371" ht="14.25" customHeight="1"/>
    <row r="51372" ht="14.25" customHeight="1"/>
    <row r="51373" ht="14.25" customHeight="1"/>
    <row r="51374" ht="14.25" customHeight="1"/>
    <row r="51375" ht="14.25" customHeight="1"/>
    <row r="51376" ht="14.25" customHeight="1"/>
    <row r="51377" ht="14.25" customHeight="1"/>
    <row r="51378" ht="14.25" customHeight="1"/>
    <row r="51379" ht="14.25" customHeight="1"/>
    <row r="51380" ht="14.25" customHeight="1"/>
    <row r="51381" ht="14.25" customHeight="1"/>
    <row r="51382" ht="14.25" customHeight="1"/>
    <row r="51383" ht="14.25" customHeight="1"/>
    <row r="51384" ht="14.25" customHeight="1"/>
    <row r="51385" ht="14.25" customHeight="1"/>
    <row r="51386" ht="14.25" customHeight="1"/>
    <row r="51387" ht="14.25" customHeight="1"/>
    <row r="51388" ht="14.25" customHeight="1"/>
    <row r="51389" ht="14.25" customHeight="1"/>
    <row r="51390" ht="14.25" customHeight="1"/>
    <row r="51391" ht="14.25" customHeight="1"/>
    <row r="51392" ht="14.25" customHeight="1"/>
    <row r="51393" ht="14.25" customHeight="1"/>
    <row r="51394" ht="14.25" customHeight="1"/>
    <row r="51395" ht="14.25" customHeight="1"/>
    <row r="51396" ht="14.25" customHeight="1"/>
    <row r="51397" ht="14.25" customHeight="1"/>
    <row r="51398" ht="14.25" customHeight="1"/>
    <row r="51399" ht="14.25" customHeight="1"/>
    <row r="51400" ht="14.25" customHeight="1"/>
    <row r="51401" ht="14.25" customHeight="1"/>
    <row r="51402" ht="14.25" customHeight="1"/>
    <row r="51403" ht="14.25" customHeight="1"/>
    <row r="51404" ht="14.25" customHeight="1"/>
    <row r="51405" ht="14.25" customHeight="1"/>
    <row r="51406" ht="14.25" customHeight="1"/>
    <row r="51407" ht="14.25" customHeight="1"/>
    <row r="51408" ht="14.25" customHeight="1"/>
    <row r="51409" ht="14.25" customHeight="1"/>
    <row r="51410" ht="14.25" customHeight="1"/>
    <row r="51411" ht="14.25" customHeight="1"/>
    <row r="51412" ht="14.25" customHeight="1"/>
    <row r="51413" ht="14.25" customHeight="1"/>
    <row r="51414" ht="14.25" customHeight="1"/>
    <row r="51415" ht="14.25" customHeight="1"/>
    <row r="51416" ht="14.25" customHeight="1"/>
    <row r="51417" ht="14.25" customHeight="1"/>
    <row r="51418" ht="14.25" customHeight="1"/>
    <row r="51419" ht="14.25" customHeight="1"/>
    <row r="51420" ht="14.25" customHeight="1"/>
    <row r="51421" ht="14.25" customHeight="1"/>
    <row r="51422" ht="14.25" customHeight="1"/>
    <row r="51423" ht="14.25" customHeight="1"/>
    <row r="51424" ht="14.25" customHeight="1"/>
    <row r="51425" ht="14.25" customHeight="1"/>
    <row r="51426" ht="14.25" customHeight="1"/>
    <row r="51427" ht="14.25" customHeight="1"/>
    <row r="51428" ht="14.25" customHeight="1"/>
    <row r="51429" ht="14.25" customHeight="1"/>
    <row r="51430" ht="14.25" customHeight="1"/>
    <row r="51431" ht="14.25" customHeight="1"/>
    <row r="51432" ht="14.25" customHeight="1"/>
    <row r="51433" ht="14.25" customHeight="1"/>
    <row r="51434" ht="14.25" customHeight="1"/>
    <row r="51435" ht="14.25" customHeight="1"/>
    <row r="51436" ht="14.25" customHeight="1"/>
    <row r="51437" ht="14.25" customHeight="1"/>
    <row r="51438" ht="14.25" customHeight="1"/>
    <row r="51439" ht="14.25" customHeight="1"/>
    <row r="51440" ht="14.25" customHeight="1"/>
    <row r="51441" ht="14.25" customHeight="1"/>
    <row r="51442" ht="14.25" customHeight="1"/>
    <row r="51443" ht="14.25" customHeight="1"/>
    <row r="51444" ht="14.25" customHeight="1"/>
    <row r="51445" ht="14.25" customHeight="1"/>
    <row r="51446" ht="14.25" customHeight="1"/>
    <row r="51447" ht="14.25" customHeight="1"/>
    <row r="51448" ht="14.25" customHeight="1"/>
    <row r="51449" ht="14.25" customHeight="1"/>
    <row r="51450" ht="14.25" customHeight="1"/>
    <row r="51451" ht="14.25" customHeight="1"/>
    <row r="51452" ht="14.25" customHeight="1"/>
    <row r="51453" ht="14.25" customHeight="1"/>
    <row r="51454" ht="14.25" customHeight="1"/>
    <row r="51455" ht="14.25" customHeight="1"/>
    <row r="51456" ht="14.25" customHeight="1"/>
    <row r="51457" ht="14.25" customHeight="1"/>
    <row r="51458" ht="14.25" customHeight="1"/>
    <row r="51459" ht="14.25" customHeight="1"/>
    <row r="51460" ht="14.25" customHeight="1"/>
    <row r="51461" ht="14.25" customHeight="1"/>
    <row r="51462" ht="14.25" customHeight="1"/>
    <row r="51463" ht="14.25" customHeight="1"/>
    <row r="51464" ht="14.25" customHeight="1"/>
    <row r="51465" ht="14.25" customHeight="1"/>
    <row r="51466" ht="14.25" customHeight="1"/>
    <row r="51467" ht="14.25" customHeight="1"/>
    <row r="51468" ht="14.25" customHeight="1"/>
    <row r="51469" ht="14.25" customHeight="1"/>
    <row r="51470" ht="14.25" customHeight="1"/>
    <row r="51471" ht="14.25" customHeight="1"/>
    <row r="51472" ht="14.25" customHeight="1"/>
    <row r="51473" ht="14.25" customHeight="1"/>
    <row r="51474" ht="14.25" customHeight="1"/>
    <row r="51475" ht="14.25" customHeight="1"/>
    <row r="51476" ht="14.25" customHeight="1"/>
    <row r="51477" ht="14.25" customHeight="1"/>
    <row r="51478" ht="14.25" customHeight="1"/>
    <row r="51479" ht="14.25" customHeight="1"/>
    <row r="51480" ht="14.25" customHeight="1"/>
    <row r="51481" ht="14.25" customHeight="1"/>
    <row r="51482" ht="14.25" customHeight="1"/>
    <row r="51483" ht="14.25" customHeight="1"/>
    <row r="51484" ht="14.25" customHeight="1"/>
    <row r="51485" ht="14.25" customHeight="1"/>
    <row r="51486" ht="14.25" customHeight="1"/>
    <row r="51487" ht="14.25" customHeight="1"/>
    <row r="51488" ht="14.25" customHeight="1"/>
    <row r="51489" ht="14.25" customHeight="1"/>
    <row r="51490" ht="14.25" customHeight="1"/>
    <row r="51491" ht="14.25" customHeight="1"/>
    <row r="51492" ht="14.25" customHeight="1"/>
    <row r="51493" ht="14.25" customHeight="1"/>
    <row r="51494" ht="14.25" customHeight="1"/>
    <row r="51495" ht="14.25" customHeight="1"/>
    <row r="51496" ht="14.25" customHeight="1"/>
    <row r="51497" ht="14.25" customHeight="1"/>
    <row r="51498" ht="14.25" customHeight="1"/>
    <row r="51499" ht="14.25" customHeight="1"/>
    <row r="51500" ht="14.25" customHeight="1"/>
    <row r="51501" ht="14.25" customHeight="1"/>
    <row r="51502" ht="14.25" customHeight="1"/>
    <row r="51503" ht="14.25" customHeight="1"/>
    <row r="51504" ht="14.25" customHeight="1"/>
    <row r="51505" ht="14.25" customHeight="1"/>
    <row r="51506" ht="14.25" customHeight="1"/>
    <row r="51507" ht="14.25" customHeight="1"/>
    <row r="51508" ht="14.25" customHeight="1"/>
    <row r="51509" ht="14.25" customHeight="1"/>
    <row r="51510" ht="14.25" customHeight="1"/>
    <row r="51511" ht="14.25" customHeight="1"/>
    <row r="51512" ht="14.25" customHeight="1"/>
    <row r="51513" ht="14.25" customHeight="1"/>
    <row r="51514" ht="14.25" customHeight="1"/>
    <row r="51515" ht="14.25" customHeight="1"/>
    <row r="51516" ht="14.25" customHeight="1"/>
    <row r="51517" ht="14.25" customHeight="1"/>
    <row r="51518" ht="14.25" customHeight="1"/>
    <row r="51519" ht="14.25" customHeight="1"/>
    <row r="51520" ht="14.25" customHeight="1"/>
    <row r="51521" ht="14.25" customHeight="1"/>
    <row r="51522" ht="14.25" customHeight="1"/>
    <row r="51523" ht="14.25" customHeight="1"/>
    <row r="51524" ht="14.25" customHeight="1"/>
    <row r="51525" ht="14.25" customHeight="1"/>
    <row r="51526" ht="14.25" customHeight="1"/>
    <row r="51527" ht="14.25" customHeight="1"/>
    <row r="51528" ht="14.25" customHeight="1"/>
    <row r="51529" ht="14.25" customHeight="1"/>
    <row r="51530" ht="14.25" customHeight="1"/>
    <row r="51531" ht="14.25" customHeight="1"/>
    <row r="51532" ht="14.25" customHeight="1"/>
    <row r="51533" ht="14.25" customHeight="1"/>
    <row r="51534" ht="14.25" customHeight="1"/>
    <row r="51535" ht="14.25" customHeight="1"/>
    <row r="51536" ht="14.25" customHeight="1"/>
    <row r="51537" ht="14.25" customHeight="1"/>
    <row r="51538" ht="14.25" customHeight="1"/>
    <row r="51539" ht="14.25" customHeight="1"/>
    <row r="51540" ht="14.25" customHeight="1"/>
    <row r="51541" ht="14.25" customHeight="1"/>
    <row r="51542" ht="14.25" customHeight="1"/>
    <row r="51543" ht="14.25" customHeight="1"/>
    <row r="51544" ht="14.25" customHeight="1"/>
    <row r="51545" ht="14.25" customHeight="1"/>
    <row r="51546" ht="14.25" customHeight="1"/>
    <row r="51547" ht="14.25" customHeight="1"/>
    <row r="51548" ht="14.25" customHeight="1"/>
    <row r="51549" ht="14.25" customHeight="1"/>
    <row r="51550" ht="14.25" customHeight="1"/>
    <row r="51551" ht="14.25" customHeight="1"/>
    <row r="51552" ht="14.25" customHeight="1"/>
    <row r="51553" ht="14.25" customHeight="1"/>
    <row r="51554" ht="14.25" customHeight="1"/>
    <row r="51555" ht="14.25" customHeight="1"/>
    <row r="51556" ht="14.25" customHeight="1"/>
    <row r="51557" ht="14.25" customHeight="1"/>
    <row r="51558" ht="14.25" customHeight="1"/>
    <row r="51559" ht="14.25" customHeight="1"/>
    <row r="51560" ht="14.25" customHeight="1"/>
    <row r="51561" ht="14.25" customHeight="1"/>
    <row r="51562" ht="14.25" customHeight="1"/>
    <row r="51563" ht="14.25" customHeight="1"/>
    <row r="51564" ht="14.25" customHeight="1"/>
    <row r="51565" ht="14.25" customHeight="1"/>
    <row r="51566" ht="14.25" customHeight="1"/>
    <row r="51567" ht="14.25" customHeight="1"/>
    <row r="51568" ht="14.25" customHeight="1"/>
    <row r="51569" ht="14.25" customHeight="1"/>
    <row r="51570" ht="14.25" customHeight="1"/>
    <row r="51571" ht="14.25" customHeight="1"/>
    <row r="51572" ht="14.25" customHeight="1"/>
    <row r="51573" ht="14.25" customHeight="1"/>
    <row r="51574" ht="14.25" customHeight="1"/>
    <row r="51575" ht="14.25" customHeight="1"/>
    <row r="51576" ht="14.25" customHeight="1"/>
    <row r="51577" ht="14.25" customHeight="1"/>
    <row r="51578" ht="14.25" customHeight="1"/>
    <row r="51579" ht="14.25" customHeight="1"/>
    <row r="51580" ht="14.25" customHeight="1"/>
    <row r="51581" ht="14.25" customHeight="1"/>
    <row r="51582" ht="14.25" customHeight="1"/>
    <row r="51583" ht="14.25" customHeight="1"/>
    <row r="51584" ht="14.25" customHeight="1"/>
    <row r="51585" ht="14.25" customHeight="1"/>
    <row r="51586" ht="14.25" customHeight="1"/>
    <row r="51587" ht="14.25" customHeight="1"/>
    <row r="51588" ht="14.25" customHeight="1"/>
    <row r="51589" ht="14.25" customHeight="1"/>
    <row r="51590" ht="14.25" customHeight="1"/>
    <row r="51591" ht="14.25" customHeight="1"/>
    <row r="51592" ht="14.25" customHeight="1"/>
    <row r="51593" ht="14.25" customHeight="1"/>
    <row r="51594" ht="14.25" customHeight="1"/>
    <row r="51595" ht="14.25" customHeight="1"/>
    <row r="51596" ht="14.25" customHeight="1"/>
    <row r="51597" ht="14.25" customHeight="1"/>
    <row r="51598" ht="14.25" customHeight="1"/>
    <row r="51599" ht="14.25" customHeight="1"/>
    <row r="51600" ht="14.25" customHeight="1"/>
    <row r="51601" ht="14.25" customHeight="1"/>
    <row r="51602" ht="14.25" customHeight="1"/>
    <row r="51603" ht="14.25" customHeight="1"/>
    <row r="51604" ht="14.25" customHeight="1"/>
    <row r="51605" ht="14.25" customHeight="1"/>
    <row r="51606" ht="14.25" customHeight="1"/>
    <row r="51607" ht="14.25" customHeight="1"/>
    <row r="51608" ht="14.25" customHeight="1"/>
    <row r="51609" ht="14.25" customHeight="1"/>
    <row r="51610" ht="14.25" customHeight="1"/>
    <row r="51611" ht="14.25" customHeight="1"/>
    <row r="51612" ht="14.25" customHeight="1"/>
    <row r="51613" ht="14.25" customHeight="1"/>
    <row r="51614" ht="14.25" customHeight="1"/>
    <row r="51615" ht="14.25" customHeight="1"/>
    <row r="51616" ht="14.25" customHeight="1"/>
    <row r="51617" ht="14.25" customHeight="1"/>
    <row r="51618" ht="14.25" customHeight="1"/>
    <row r="51619" ht="14.25" customHeight="1"/>
    <row r="51620" ht="14.25" customHeight="1"/>
    <row r="51621" ht="14.25" customHeight="1"/>
    <row r="51622" ht="14.25" customHeight="1"/>
    <row r="51623" ht="14.25" customHeight="1"/>
    <row r="51624" ht="14.25" customHeight="1"/>
    <row r="51625" ht="14.25" customHeight="1"/>
    <row r="51626" ht="14.25" customHeight="1"/>
    <row r="51627" ht="14.25" customHeight="1"/>
    <row r="51628" ht="14.25" customHeight="1"/>
    <row r="51629" ht="14.25" customHeight="1"/>
    <row r="51630" ht="14.25" customHeight="1"/>
    <row r="51631" ht="14.25" customHeight="1"/>
    <row r="51632" ht="14.25" customHeight="1"/>
    <row r="51633" ht="14.25" customHeight="1"/>
    <row r="51634" ht="14.25" customHeight="1"/>
    <row r="51635" ht="14.25" customHeight="1"/>
    <row r="51636" ht="14.25" customHeight="1"/>
    <row r="51637" ht="14.25" customHeight="1"/>
    <row r="51638" ht="14.25" customHeight="1"/>
    <row r="51639" ht="14.25" customHeight="1"/>
    <row r="51640" ht="14.25" customHeight="1"/>
    <row r="51641" ht="14.25" customHeight="1"/>
    <row r="51642" ht="14.25" customHeight="1"/>
    <row r="51643" ht="14.25" customHeight="1"/>
    <row r="51644" ht="14.25" customHeight="1"/>
    <row r="51645" ht="14.25" customHeight="1"/>
    <row r="51646" ht="14.25" customHeight="1"/>
    <row r="51647" ht="14.25" customHeight="1"/>
    <row r="51648" ht="14.25" customHeight="1"/>
    <row r="51649" ht="14.25" customHeight="1"/>
    <row r="51650" ht="14.25" customHeight="1"/>
    <row r="51651" ht="14.25" customHeight="1"/>
    <row r="51652" ht="14.25" customHeight="1"/>
    <row r="51653" ht="14.25" customHeight="1"/>
    <row r="51654" ht="14.25" customHeight="1"/>
    <row r="51655" ht="14.25" customHeight="1"/>
    <row r="51656" ht="14.25" customHeight="1"/>
    <row r="51657" ht="14.25" customHeight="1"/>
    <row r="51658" ht="14.25" customHeight="1"/>
    <row r="51659" ht="14.25" customHeight="1"/>
    <row r="51660" ht="14.25" customHeight="1"/>
    <row r="51661" ht="14.25" customHeight="1"/>
    <row r="51662" ht="14.25" customHeight="1"/>
    <row r="51663" ht="14.25" customHeight="1"/>
    <row r="51664" ht="14.25" customHeight="1"/>
    <row r="51665" ht="14.25" customHeight="1"/>
    <row r="51666" ht="14.25" customHeight="1"/>
    <row r="51667" ht="14.25" customHeight="1"/>
    <row r="51668" ht="14.25" customHeight="1"/>
    <row r="51669" ht="14.25" customHeight="1"/>
    <row r="51670" ht="14.25" customHeight="1"/>
    <row r="51671" ht="14.25" customHeight="1"/>
    <row r="51672" ht="14.25" customHeight="1"/>
    <row r="51673" ht="14.25" customHeight="1"/>
    <row r="51674" ht="14.25" customHeight="1"/>
    <row r="51675" ht="14.25" customHeight="1"/>
    <row r="51676" ht="14.25" customHeight="1"/>
    <row r="51677" ht="14.25" customHeight="1"/>
    <row r="51678" ht="14.25" customHeight="1"/>
    <row r="51679" ht="14.25" customHeight="1"/>
    <row r="51680" ht="14.25" customHeight="1"/>
    <row r="51681" ht="14.25" customHeight="1"/>
    <row r="51682" ht="14.25" customHeight="1"/>
    <row r="51683" ht="14.25" customHeight="1"/>
    <row r="51684" ht="14.25" customHeight="1"/>
    <row r="51685" ht="14.25" customHeight="1"/>
    <row r="51686" ht="14.25" customHeight="1"/>
    <row r="51687" ht="14.25" customHeight="1"/>
    <row r="51688" ht="14.25" customHeight="1"/>
    <row r="51689" ht="14.25" customHeight="1"/>
    <row r="51690" ht="14.25" customHeight="1"/>
    <row r="51691" ht="14.25" customHeight="1"/>
    <row r="51692" ht="14.25" customHeight="1"/>
    <row r="51693" ht="14.25" customHeight="1"/>
    <row r="51694" ht="14.25" customHeight="1"/>
    <row r="51695" ht="14.25" customHeight="1"/>
    <row r="51696" ht="14.25" customHeight="1"/>
    <row r="51697" ht="14.25" customHeight="1"/>
    <row r="51698" ht="14.25" customHeight="1"/>
    <row r="51699" ht="14.25" customHeight="1"/>
    <row r="51700" ht="14.25" customHeight="1"/>
    <row r="51701" ht="14.25" customHeight="1"/>
    <row r="51702" ht="14.25" customHeight="1"/>
    <row r="51703" ht="14.25" customHeight="1"/>
    <row r="51704" ht="14.25" customHeight="1"/>
    <row r="51705" ht="14.25" customHeight="1"/>
    <row r="51706" ht="14.25" customHeight="1"/>
    <row r="51707" ht="14.25" customHeight="1"/>
    <row r="51708" ht="14.25" customHeight="1"/>
    <row r="51709" ht="14.25" customHeight="1"/>
    <row r="51710" ht="14.25" customHeight="1"/>
    <row r="51711" ht="14.25" customHeight="1"/>
    <row r="51712" ht="14.25" customHeight="1"/>
    <row r="51713" ht="14.25" customHeight="1"/>
    <row r="51714" ht="14.25" customHeight="1"/>
    <row r="51715" ht="14.25" customHeight="1"/>
    <row r="51716" ht="14.25" customHeight="1"/>
    <row r="51717" ht="14.25" customHeight="1"/>
    <row r="51718" ht="14.25" customHeight="1"/>
    <row r="51719" ht="14.25" customHeight="1"/>
    <row r="51720" ht="14.25" customHeight="1"/>
    <row r="51721" ht="14.25" customHeight="1"/>
    <row r="51722" ht="14.25" customHeight="1"/>
    <row r="51723" ht="14.25" customHeight="1"/>
    <row r="51724" ht="14.25" customHeight="1"/>
    <row r="51725" ht="14.25" customHeight="1"/>
    <row r="51726" ht="14.25" customHeight="1"/>
    <row r="51727" ht="14.25" customHeight="1"/>
    <row r="51728" ht="14.25" customHeight="1"/>
    <row r="51729" ht="14.25" customHeight="1"/>
    <row r="51730" ht="14.25" customHeight="1"/>
    <row r="51731" ht="14.25" customHeight="1"/>
    <row r="51732" ht="14.25" customHeight="1"/>
    <row r="51733" ht="14.25" customHeight="1"/>
    <row r="51734" ht="14.25" customHeight="1"/>
    <row r="51735" ht="14.25" customHeight="1"/>
    <row r="51736" ht="14.25" customHeight="1"/>
    <row r="51737" ht="14.25" customHeight="1"/>
    <row r="51738" ht="14.25" customHeight="1"/>
    <row r="51739" ht="14.25" customHeight="1"/>
    <row r="51740" ht="14.25" customHeight="1"/>
    <row r="51741" ht="14.25" customHeight="1"/>
    <row r="51742" ht="14.25" customHeight="1"/>
    <row r="51743" ht="14.25" customHeight="1"/>
    <row r="51744" ht="14.25" customHeight="1"/>
    <row r="51745" ht="14.25" customHeight="1"/>
    <row r="51746" ht="14.25" customHeight="1"/>
    <row r="51747" ht="14.25" customHeight="1"/>
    <row r="51748" ht="14.25" customHeight="1"/>
    <row r="51749" ht="14.25" customHeight="1"/>
    <row r="51750" ht="14.25" customHeight="1"/>
    <row r="51751" ht="14.25" customHeight="1"/>
    <row r="51752" ht="14.25" customHeight="1"/>
    <row r="51753" ht="14.25" customHeight="1"/>
    <row r="51754" ht="14.25" customHeight="1"/>
    <row r="51755" ht="14.25" customHeight="1"/>
    <row r="51756" ht="14.25" customHeight="1"/>
    <row r="51757" ht="14.25" customHeight="1"/>
    <row r="51758" ht="14.25" customHeight="1"/>
    <row r="51759" ht="14.25" customHeight="1"/>
    <row r="51760" ht="14.25" customHeight="1"/>
    <row r="51761" ht="14.25" customHeight="1"/>
    <row r="51762" ht="14.25" customHeight="1"/>
    <row r="51763" ht="14.25" customHeight="1"/>
    <row r="51764" ht="14.25" customHeight="1"/>
    <row r="51765" ht="14.25" customHeight="1"/>
    <row r="51766" ht="14.25" customHeight="1"/>
    <row r="51767" ht="14.25" customHeight="1"/>
    <row r="51768" ht="14.25" customHeight="1"/>
    <row r="51769" ht="14.25" customHeight="1"/>
    <row r="51770" ht="14.25" customHeight="1"/>
    <row r="51771" ht="14.25" customHeight="1"/>
    <row r="51772" ht="14.25" customHeight="1"/>
    <row r="51773" ht="14.25" customHeight="1"/>
    <row r="51774" ht="14.25" customHeight="1"/>
    <row r="51775" ht="14.25" customHeight="1"/>
    <row r="51776" ht="14.25" customHeight="1"/>
    <row r="51777" ht="14.25" customHeight="1"/>
    <row r="51778" ht="14.25" customHeight="1"/>
    <row r="51779" ht="14.25" customHeight="1"/>
    <row r="51780" ht="14.25" customHeight="1"/>
    <row r="51781" ht="14.25" customHeight="1"/>
    <row r="51782" ht="14.25" customHeight="1"/>
    <row r="51783" ht="14.25" customHeight="1"/>
    <row r="51784" ht="14.25" customHeight="1"/>
    <row r="51785" ht="14.25" customHeight="1"/>
    <row r="51786" ht="14.25" customHeight="1"/>
    <row r="51787" ht="14.25" customHeight="1"/>
    <row r="51788" ht="14.25" customHeight="1"/>
    <row r="51789" ht="14.25" customHeight="1"/>
    <row r="51790" ht="14.25" customHeight="1"/>
    <row r="51791" ht="14.25" customHeight="1"/>
    <row r="51792" ht="14.25" customHeight="1"/>
    <row r="51793" ht="14.25" customHeight="1"/>
    <row r="51794" ht="14.25" customHeight="1"/>
    <row r="51795" ht="14.25" customHeight="1"/>
    <row r="51796" ht="14.25" customHeight="1"/>
    <row r="51797" ht="14.25" customHeight="1"/>
    <row r="51798" ht="14.25" customHeight="1"/>
    <row r="51799" ht="14.25" customHeight="1"/>
    <row r="51800" ht="14.25" customHeight="1"/>
    <row r="51801" ht="14.25" customHeight="1"/>
    <row r="51802" ht="14.25" customHeight="1"/>
    <row r="51803" ht="14.25" customHeight="1"/>
    <row r="51804" ht="14.25" customHeight="1"/>
    <row r="51805" ht="14.25" customHeight="1"/>
    <row r="51806" ht="14.25" customHeight="1"/>
    <row r="51807" ht="14.25" customHeight="1"/>
    <row r="51808" ht="14.25" customHeight="1"/>
    <row r="51809" ht="14.25" customHeight="1"/>
    <row r="51810" ht="14.25" customHeight="1"/>
    <row r="51811" ht="14.25" customHeight="1"/>
    <row r="51812" ht="14.25" customHeight="1"/>
    <row r="51813" ht="14.25" customHeight="1"/>
    <row r="51814" ht="14.25" customHeight="1"/>
    <row r="51815" ht="14.25" customHeight="1"/>
    <row r="51816" ht="14.25" customHeight="1"/>
    <row r="51817" ht="14.25" customHeight="1"/>
    <row r="51818" ht="14.25" customHeight="1"/>
    <row r="51819" ht="14.25" customHeight="1"/>
    <row r="51820" ht="14.25" customHeight="1"/>
    <row r="51821" ht="14.25" customHeight="1"/>
    <row r="51822" ht="14.25" customHeight="1"/>
    <row r="51823" ht="14.25" customHeight="1"/>
    <row r="51824" ht="14.25" customHeight="1"/>
    <row r="51825" ht="14.25" customHeight="1"/>
    <row r="51826" ht="14.25" customHeight="1"/>
    <row r="51827" ht="14.25" customHeight="1"/>
    <row r="51828" ht="14.25" customHeight="1"/>
    <row r="51829" ht="14.25" customHeight="1"/>
    <row r="51830" ht="14.25" customHeight="1"/>
    <row r="51831" ht="14.25" customHeight="1"/>
    <row r="51832" ht="14.25" customHeight="1"/>
    <row r="51833" ht="14.25" customHeight="1"/>
    <row r="51834" ht="14.25" customHeight="1"/>
    <row r="51835" ht="14.25" customHeight="1"/>
    <row r="51836" ht="14.25" customHeight="1"/>
    <row r="51837" ht="14.25" customHeight="1"/>
    <row r="51838" ht="14.25" customHeight="1"/>
    <row r="51839" ht="14.25" customHeight="1"/>
    <row r="51840" ht="14.25" customHeight="1"/>
    <row r="51841" ht="14.25" customHeight="1"/>
    <row r="51842" ht="14.25" customHeight="1"/>
    <row r="51843" ht="14.25" customHeight="1"/>
    <row r="51844" ht="14.25" customHeight="1"/>
    <row r="51845" ht="14.25" customHeight="1"/>
    <row r="51846" ht="14.25" customHeight="1"/>
    <row r="51847" ht="14.25" customHeight="1"/>
    <row r="51848" ht="14.25" customHeight="1"/>
    <row r="51849" ht="14.25" customHeight="1"/>
    <row r="51850" ht="14.25" customHeight="1"/>
    <row r="51851" ht="14.25" customHeight="1"/>
    <row r="51852" ht="14.25" customHeight="1"/>
    <row r="51853" ht="14.25" customHeight="1"/>
    <row r="51854" ht="14.25" customHeight="1"/>
    <row r="51855" ht="14.25" customHeight="1"/>
    <row r="51856" ht="14.25" customHeight="1"/>
    <row r="51857" ht="14.25" customHeight="1"/>
    <row r="51858" ht="14.25" customHeight="1"/>
    <row r="51859" ht="14.25" customHeight="1"/>
    <row r="51860" ht="14.25" customHeight="1"/>
    <row r="51861" ht="14.25" customHeight="1"/>
    <row r="51862" ht="14.25" customHeight="1"/>
    <row r="51863" ht="14.25" customHeight="1"/>
    <row r="51864" ht="14.25" customHeight="1"/>
    <row r="51865" ht="14.25" customHeight="1"/>
    <row r="51866" ht="14.25" customHeight="1"/>
    <row r="51867" ht="14.25" customHeight="1"/>
    <row r="51868" ht="14.25" customHeight="1"/>
    <row r="51869" ht="14.25" customHeight="1"/>
    <row r="51870" ht="14.25" customHeight="1"/>
    <row r="51871" ht="14.25" customHeight="1"/>
    <row r="51872" ht="14.25" customHeight="1"/>
    <row r="51873" ht="14.25" customHeight="1"/>
    <row r="51874" ht="14.25" customHeight="1"/>
    <row r="51875" ht="14.25" customHeight="1"/>
    <row r="51876" ht="14.25" customHeight="1"/>
    <row r="51877" ht="14.25" customHeight="1"/>
    <row r="51878" ht="14.25" customHeight="1"/>
    <row r="51879" ht="14.25" customHeight="1"/>
    <row r="51880" ht="14.25" customHeight="1"/>
    <row r="51881" ht="14.25" customHeight="1"/>
    <row r="51882" ht="14.25" customHeight="1"/>
    <row r="51883" ht="14.25" customHeight="1"/>
    <row r="51884" ht="14.25" customHeight="1"/>
    <row r="51885" ht="14.25" customHeight="1"/>
    <row r="51886" ht="14.25" customHeight="1"/>
    <row r="51887" ht="14.25" customHeight="1"/>
    <row r="51888" ht="14.25" customHeight="1"/>
    <row r="51889" ht="14.25" customHeight="1"/>
    <row r="51890" ht="14.25" customHeight="1"/>
    <row r="51891" ht="14.25" customHeight="1"/>
    <row r="51892" ht="14.25" customHeight="1"/>
    <row r="51893" ht="14.25" customHeight="1"/>
    <row r="51894" ht="14.25" customHeight="1"/>
    <row r="51895" ht="14.25" customHeight="1"/>
    <row r="51896" ht="14.25" customHeight="1"/>
    <row r="51897" ht="14.25" customHeight="1"/>
    <row r="51898" ht="14.25" customHeight="1"/>
    <row r="51899" ht="14.25" customHeight="1"/>
    <row r="51900" ht="14.25" customHeight="1"/>
    <row r="51901" ht="14.25" customHeight="1"/>
    <row r="51902" ht="14.25" customHeight="1"/>
    <row r="51903" ht="14.25" customHeight="1"/>
    <row r="51904" ht="14.25" customHeight="1"/>
    <row r="51905" ht="14.25" customHeight="1"/>
    <row r="51906" ht="14.25" customHeight="1"/>
    <row r="51907" ht="14.25" customHeight="1"/>
    <row r="51908" ht="14.25" customHeight="1"/>
    <row r="51909" ht="14.25" customHeight="1"/>
    <row r="51910" ht="14.25" customHeight="1"/>
    <row r="51911" ht="14.25" customHeight="1"/>
    <row r="51912" ht="14.25" customHeight="1"/>
    <row r="51913" ht="14.25" customHeight="1"/>
    <row r="51914" ht="14.25" customHeight="1"/>
    <row r="51915" ht="14.25" customHeight="1"/>
    <row r="51916" ht="14.25" customHeight="1"/>
    <row r="51917" ht="14.25" customHeight="1"/>
    <row r="51918" ht="14.25" customHeight="1"/>
    <row r="51919" ht="14.25" customHeight="1"/>
    <row r="51920" ht="14.25" customHeight="1"/>
    <row r="51921" ht="14.25" customHeight="1"/>
    <row r="51922" ht="14.25" customHeight="1"/>
    <row r="51923" ht="14.25" customHeight="1"/>
    <row r="51924" ht="14.25" customHeight="1"/>
    <row r="51925" ht="14.25" customHeight="1"/>
    <row r="51926" ht="14.25" customHeight="1"/>
    <row r="51927" ht="14.25" customHeight="1"/>
    <row r="51928" ht="14.25" customHeight="1"/>
    <row r="51929" ht="14.25" customHeight="1"/>
    <row r="51930" ht="14.25" customHeight="1"/>
    <row r="51931" ht="14.25" customHeight="1"/>
    <row r="51932" ht="14.25" customHeight="1"/>
    <row r="51933" ht="14.25" customHeight="1"/>
    <row r="51934" ht="14.25" customHeight="1"/>
    <row r="51935" ht="14.25" customHeight="1"/>
    <row r="51936" ht="14.25" customHeight="1"/>
    <row r="51937" ht="14.25" customHeight="1"/>
    <row r="51938" ht="14.25" customHeight="1"/>
    <row r="51939" ht="14.25" customHeight="1"/>
    <row r="51940" ht="14.25" customHeight="1"/>
    <row r="51941" ht="14.25" customHeight="1"/>
    <row r="51942" ht="14.25" customHeight="1"/>
    <row r="51943" ht="14.25" customHeight="1"/>
    <row r="51944" ht="14.25" customHeight="1"/>
    <row r="51945" ht="14.25" customHeight="1"/>
    <row r="51946" ht="14.25" customHeight="1"/>
    <row r="51947" ht="14.25" customHeight="1"/>
    <row r="51948" ht="14.25" customHeight="1"/>
    <row r="51949" ht="14.25" customHeight="1"/>
    <row r="51950" ht="14.25" customHeight="1"/>
    <row r="51951" ht="14.25" customHeight="1"/>
    <row r="51952" ht="14.25" customHeight="1"/>
    <row r="51953" ht="14.25" customHeight="1"/>
    <row r="51954" ht="14.25" customHeight="1"/>
    <row r="51955" ht="14.25" customHeight="1"/>
    <row r="51956" ht="14.25" customHeight="1"/>
    <row r="51957" ht="14.25" customHeight="1"/>
    <row r="51958" ht="14.25" customHeight="1"/>
    <row r="51959" ht="14.25" customHeight="1"/>
    <row r="51960" ht="14.25" customHeight="1"/>
    <row r="51961" ht="14.25" customHeight="1"/>
    <row r="51962" ht="14.25" customHeight="1"/>
    <row r="51963" ht="14.25" customHeight="1"/>
    <row r="51964" ht="14.25" customHeight="1"/>
    <row r="51965" ht="14.25" customHeight="1"/>
    <row r="51966" ht="14.25" customHeight="1"/>
    <row r="51967" ht="14.25" customHeight="1"/>
    <row r="51968" ht="14.25" customHeight="1"/>
    <row r="51969" ht="14.25" customHeight="1"/>
    <row r="51970" ht="14.25" customHeight="1"/>
    <row r="51971" ht="14.25" customHeight="1"/>
    <row r="51972" ht="14.25" customHeight="1"/>
    <row r="51973" ht="14.25" customHeight="1"/>
    <row r="51974" ht="14.25" customHeight="1"/>
    <row r="51975" ht="14.25" customHeight="1"/>
    <row r="51976" ht="14.25" customHeight="1"/>
    <row r="51977" ht="14.25" customHeight="1"/>
    <row r="51978" ht="14.25" customHeight="1"/>
    <row r="51979" ht="14.25" customHeight="1"/>
    <row r="51980" ht="14.25" customHeight="1"/>
    <row r="51981" ht="14.25" customHeight="1"/>
    <row r="51982" ht="14.25" customHeight="1"/>
    <row r="51983" ht="14.25" customHeight="1"/>
    <row r="51984" ht="14.25" customHeight="1"/>
    <row r="51985" ht="14.25" customHeight="1"/>
    <row r="51986" ht="14.25" customHeight="1"/>
    <row r="51987" ht="14.25" customHeight="1"/>
    <row r="51988" ht="14.25" customHeight="1"/>
    <row r="51989" ht="14.25" customHeight="1"/>
    <row r="51990" ht="14.25" customHeight="1"/>
    <row r="51991" ht="14.25" customHeight="1"/>
    <row r="51992" ht="14.25" customHeight="1"/>
    <row r="51993" ht="14.25" customHeight="1"/>
    <row r="51994" ht="14.25" customHeight="1"/>
    <row r="51995" ht="14.25" customHeight="1"/>
    <row r="51996" ht="14.25" customHeight="1"/>
    <row r="51997" ht="14.25" customHeight="1"/>
    <row r="51998" ht="14.25" customHeight="1"/>
    <row r="51999" ht="14.25" customHeight="1"/>
    <row r="52000" ht="14.25" customHeight="1"/>
    <row r="52001" ht="14.25" customHeight="1"/>
    <row r="52002" ht="14.25" customHeight="1"/>
    <row r="52003" ht="14.25" customHeight="1"/>
    <row r="52004" ht="14.25" customHeight="1"/>
    <row r="52005" ht="14.25" customHeight="1"/>
    <row r="52006" ht="14.25" customHeight="1"/>
    <row r="52007" ht="14.25" customHeight="1"/>
    <row r="52008" ht="14.25" customHeight="1"/>
    <row r="52009" ht="14.25" customHeight="1"/>
    <row r="52010" ht="14.25" customHeight="1"/>
    <row r="52011" ht="14.25" customHeight="1"/>
    <row r="52012" ht="14.25" customHeight="1"/>
    <row r="52013" ht="14.25" customHeight="1"/>
    <row r="52014" ht="14.25" customHeight="1"/>
    <row r="52015" ht="14.25" customHeight="1"/>
    <row r="52016" ht="14.25" customHeight="1"/>
    <row r="52017" ht="14.25" customHeight="1"/>
    <row r="52018" ht="14.25" customHeight="1"/>
    <row r="52019" ht="14.25" customHeight="1"/>
    <row r="52020" ht="14.25" customHeight="1"/>
    <row r="52021" ht="14.25" customHeight="1"/>
    <row r="52022" ht="14.25" customHeight="1"/>
    <row r="52023" ht="14.25" customHeight="1"/>
    <row r="52024" ht="14.25" customHeight="1"/>
    <row r="52025" ht="14.25" customHeight="1"/>
    <row r="52026" ht="14.25" customHeight="1"/>
    <row r="52027" ht="14.25" customHeight="1"/>
    <row r="52028" ht="14.25" customHeight="1"/>
    <row r="52029" ht="14.25" customHeight="1"/>
    <row r="52030" ht="14.25" customHeight="1"/>
    <row r="52031" ht="14.25" customHeight="1"/>
    <row r="52032" ht="14.25" customHeight="1"/>
    <row r="52033" ht="14.25" customHeight="1"/>
    <row r="52034" ht="14.25" customHeight="1"/>
    <row r="52035" ht="14.25" customHeight="1"/>
    <row r="52036" ht="14.25" customHeight="1"/>
    <row r="52037" ht="14.25" customHeight="1"/>
    <row r="52038" ht="14.25" customHeight="1"/>
    <row r="52039" ht="14.25" customHeight="1"/>
    <row r="52040" ht="14.25" customHeight="1"/>
    <row r="52041" ht="14.25" customHeight="1"/>
    <row r="52042" ht="14.25" customHeight="1"/>
    <row r="52043" ht="14.25" customHeight="1"/>
    <row r="52044" ht="14.25" customHeight="1"/>
    <row r="52045" ht="14.25" customHeight="1"/>
    <row r="52046" ht="14.25" customHeight="1"/>
    <row r="52047" ht="14.25" customHeight="1"/>
    <row r="52048" ht="14.25" customHeight="1"/>
    <row r="52049" ht="14.25" customHeight="1"/>
    <row r="52050" ht="14.25" customHeight="1"/>
    <row r="52051" ht="14.25" customHeight="1"/>
    <row r="52052" ht="14.25" customHeight="1"/>
    <row r="52053" ht="14.25" customHeight="1"/>
    <row r="52054" ht="14.25" customHeight="1"/>
    <row r="52055" ht="14.25" customHeight="1"/>
    <row r="52056" ht="14.25" customHeight="1"/>
    <row r="52057" ht="14.25" customHeight="1"/>
    <row r="52058" ht="14.25" customHeight="1"/>
    <row r="52059" ht="14.25" customHeight="1"/>
    <row r="52060" ht="14.25" customHeight="1"/>
    <row r="52061" ht="14.25" customHeight="1"/>
    <row r="52062" ht="14.25" customHeight="1"/>
    <row r="52063" ht="14.25" customHeight="1"/>
    <row r="52064" ht="14.25" customHeight="1"/>
    <row r="52065" ht="14.25" customHeight="1"/>
    <row r="52066" ht="14.25" customHeight="1"/>
    <row r="52067" ht="14.25" customHeight="1"/>
    <row r="52068" ht="14.25" customHeight="1"/>
    <row r="52069" ht="14.25" customHeight="1"/>
    <row r="52070" ht="14.25" customHeight="1"/>
    <row r="52071" ht="14.25" customHeight="1"/>
    <row r="52072" ht="14.25" customHeight="1"/>
    <row r="52073" ht="14.25" customHeight="1"/>
    <row r="52074" ht="14.25" customHeight="1"/>
    <row r="52075" ht="14.25" customHeight="1"/>
    <row r="52076" ht="14.25" customHeight="1"/>
    <row r="52077" ht="14.25" customHeight="1"/>
    <row r="52078" ht="14.25" customHeight="1"/>
    <row r="52079" ht="14.25" customHeight="1"/>
    <row r="52080" ht="14.25" customHeight="1"/>
    <row r="52081" ht="14.25" customHeight="1"/>
    <row r="52082" ht="14.25" customHeight="1"/>
    <row r="52083" ht="14.25" customHeight="1"/>
    <row r="52084" ht="14.25" customHeight="1"/>
    <row r="52085" ht="14.25" customHeight="1"/>
    <row r="52086" ht="14.25" customHeight="1"/>
    <row r="52087" ht="14.25" customHeight="1"/>
    <row r="52088" ht="14.25" customHeight="1"/>
    <row r="52089" ht="14.25" customHeight="1"/>
    <row r="52090" ht="14.25" customHeight="1"/>
    <row r="52091" ht="14.25" customHeight="1"/>
    <row r="52092" ht="14.25" customHeight="1"/>
    <row r="52093" ht="14.25" customHeight="1"/>
    <row r="52094" ht="14.25" customHeight="1"/>
    <row r="52095" ht="14.25" customHeight="1"/>
    <row r="52096" ht="14.25" customHeight="1"/>
    <row r="52097" ht="14.25" customHeight="1"/>
    <row r="52098" ht="14.25" customHeight="1"/>
    <row r="52099" ht="14.25" customHeight="1"/>
    <row r="52100" ht="14.25" customHeight="1"/>
    <row r="52101" ht="14.25" customHeight="1"/>
    <row r="52102" ht="14.25" customHeight="1"/>
    <row r="52103" ht="14.25" customHeight="1"/>
    <row r="52104" ht="14.25" customHeight="1"/>
    <row r="52105" ht="14.25" customHeight="1"/>
    <row r="52106" ht="14.25" customHeight="1"/>
    <row r="52107" ht="14.25" customHeight="1"/>
    <row r="52108" ht="14.25" customHeight="1"/>
    <row r="52109" ht="14.25" customHeight="1"/>
    <row r="52110" ht="14.25" customHeight="1"/>
    <row r="52111" ht="14.25" customHeight="1"/>
    <row r="52112" ht="14.25" customHeight="1"/>
    <row r="52113" ht="14.25" customHeight="1"/>
    <row r="52114" ht="14.25" customHeight="1"/>
    <row r="52115" ht="14.25" customHeight="1"/>
    <row r="52116" ht="14.25" customHeight="1"/>
    <row r="52117" ht="14.25" customHeight="1"/>
    <row r="52118" ht="14.25" customHeight="1"/>
    <row r="52119" ht="14.25" customHeight="1"/>
    <row r="52120" ht="14.25" customHeight="1"/>
    <row r="52121" ht="14.25" customHeight="1"/>
    <row r="52122" ht="14.25" customHeight="1"/>
    <row r="52123" ht="14.25" customHeight="1"/>
    <row r="52124" ht="14.25" customHeight="1"/>
    <row r="52125" ht="14.25" customHeight="1"/>
    <row r="52126" ht="14.25" customHeight="1"/>
    <row r="52127" ht="14.25" customHeight="1"/>
    <row r="52128" ht="14.25" customHeight="1"/>
    <row r="52129" ht="14.25" customHeight="1"/>
    <row r="52130" ht="14.25" customHeight="1"/>
    <row r="52131" ht="14.25" customHeight="1"/>
    <row r="52132" ht="14.25" customHeight="1"/>
    <row r="52133" ht="14.25" customHeight="1"/>
    <row r="52134" ht="14.25" customHeight="1"/>
    <row r="52135" ht="14.25" customHeight="1"/>
    <row r="52136" ht="14.25" customHeight="1"/>
    <row r="52137" ht="14.25" customHeight="1"/>
    <row r="52138" ht="14.25" customHeight="1"/>
    <row r="52139" ht="14.25" customHeight="1"/>
    <row r="52140" ht="14.25" customHeight="1"/>
    <row r="52141" ht="14.25" customHeight="1"/>
    <row r="52142" ht="14.25" customHeight="1"/>
    <row r="52143" ht="14.25" customHeight="1"/>
    <row r="52144" ht="14.25" customHeight="1"/>
    <row r="52145" ht="14.25" customHeight="1"/>
    <row r="52146" ht="14.25" customHeight="1"/>
    <row r="52147" ht="14.25" customHeight="1"/>
    <row r="52148" ht="14.25" customHeight="1"/>
    <row r="52149" ht="14.25" customHeight="1"/>
    <row r="52150" ht="14.25" customHeight="1"/>
    <row r="52151" ht="14.25" customHeight="1"/>
    <row r="52152" ht="14.25" customHeight="1"/>
    <row r="52153" ht="14.25" customHeight="1"/>
    <row r="52154" ht="14.25" customHeight="1"/>
    <row r="52155" ht="14.25" customHeight="1"/>
    <row r="52156" ht="14.25" customHeight="1"/>
    <row r="52157" ht="14.25" customHeight="1"/>
    <row r="52158" ht="14.25" customHeight="1"/>
    <row r="52159" ht="14.25" customHeight="1"/>
    <row r="52160" ht="14.25" customHeight="1"/>
    <row r="52161" ht="14.25" customHeight="1"/>
    <row r="52162" ht="14.25" customHeight="1"/>
    <row r="52163" ht="14.25" customHeight="1"/>
    <row r="52164" ht="14.25" customHeight="1"/>
    <row r="52165" ht="14.25" customHeight="1"/>
    <row r="52166" ht="14.25" customHeight="1"/>
    <row r="52167" ht="14.25" customHeight="1"/>
    <row r="52168" ht="14.25" customHeight="1"/>
    <row r="52169" ht="14.25" customHeight="1"/>
    <row r="52170" ht="14.25" customHeight="1"/>
    <row r="52171" ht="14.25" customHeight="1"/>
    <row r="52172" ht="14.25" customHeight="1"/>
    <row r="52173" ht="14.25" customHeight="1"/>
    <row r="52174" ht="14.25" customHeight="1"/>
    <row r="52175" ht="14.25" customHeight="1"/>
    <row r="52176" ht="14.25" customHeight="1"/>
    <row r="52177" ht="14.25" customHeight="1"/>
    <row r="52178" ht="14.25" customHeight="1"/>
    <row r="52179" ht="14.25" customHeight="1"/>
    <row r="52180" ht="14.25" customHeight="1"/>
    <row r="52181" ht="14.25" customHeight="1"/>
    <row r="52182" ht="14.25" customHeight="1"/>
    <row r="52183" ht="14.25" customHeight="1"/>
    <row r="52184" ht="14.25" customHeight="1"/>
    <row r="52185" ht="14.25" customHeight="1"/>
    <row r="52186" ht="14.25" customHeight="1"/>
    <row r="52187" ht="14.25" customHeight="1"/>
    <row r="52188" ht="14.25" customHeight="1"/>
    <row r="52189" ht="14.25" customHeight="1"/>
    <row r="52190" ht="14.25" customHeight="1"/>
    <row r="52191" ht="14.25" customHeight="1"/>
    <row r="52192" ht="14.25" customHeight="1"/>
    <row r="52193" ht="14.25" customHeight="1"/>
    <row r="52194" ht="14.25" customHeight="1"/>
    <row r="52195" ht="14.25" customHeight="1"/>
    <row r="52196" ht="14.25" customHeight="1"/>
    <row r="52197" ht="14.25" customHeight="1"/>
    <row r="52198" ht="14.25" customHeight="1"/>
    <row r="52199" ht="14.25" customHeight="1"/>
    <row r="52200" ht="14.25" customHeight="1"/>
    <row r="52201" ht="14.25" customHeight="1"/>
    <row r="52202" ht="14.25" customHeight="1"/>
    <row r="52203" ht="14.25" customHeight="1"/>
    <row r="52204" ht="14.25" customHeight="1"/>
    <row r="52205" ht="14.25" customHeight="1"/>
    <row r="52206" ht="14.25" customHeight="1"/>
    <row r="52207" ht="14.25" customHeight="1"/>
    <row r="52208" ht="14.25" customHeight="1"/>
    <row r="52209" ht="14.25" customHeight="1"/>
    <row r="52210" ht="14.25" customHeight="1"/>
    <row r="52211" ht="14.25" customHeight="1"/>
    <row r="52212" ht="14.25" customHeight="1"/>
    <row r="52213" ht="14.25" customHeight="1"/>
    <row r="52214" ht="14.25" customHeight="1"/>
    <row r="52215" ht="14.25" customHeight="1"/>
    <row r="52216" ht="14.25" customHeight="1"/>
    <row r="52217" ht="14.25" customHeight="1"/>
    <row r="52218" ht="14.25" customHeight="1"/>
    <row r="52219" ht="14.25" customHeight="1"/>
    <row r="52220" ht="14.25" customHeight="1"/>
    <row r="52221" ht="14.25" customHeight="1"/>
    <row r="52222" ht="14.25" customHeight="1"/>
    <row r="52223" ht="14.25" customHeight="1"/>
    <row r="52224" ht="14.25" customHeight="1"/>
    <row r="52225" ht="14.25" customHeight="1"/>
    <row r="52226" ht="14.25" customHeight="1"/>
    <row r="52227" ht="14.25" customHeight="1"/>
    <row r="52228" ht="14.25" customHeight="1"/>
    <row r="52229" ht="14.25" customHeight="1"/>
    <row r="52230" ht="14.25" customHeight="1"/>
    <row r="52231" ht="14.25" customHeight="1"/>
    <row r="52232" ht="14.25" customHeight="1"/>
    <row r="52233" ht="14.25" customHeight="1"/>
    <row r="52234" ht="14.25" customHeight="1"/>
    <row r="52235" ht="14.25" customHeight="1"/>
    <row r="52236" ht="14.25" customHeight="1"/>
    <row r="52237" ht="14.25" customHeight="1"/>
    <row r="52238" ht="14.25" customHeight="1"/>
    <row r="52239" ht="14.25" customHeight="1"/>
    <row r="52240" ht="14.25" customHeight="1"/>
    <row r="52241" ht="14.25" customHeight="1"/>
    <row r="52242" ht="14.25" customHeight="1"/>
    <row r="52243" ht="14.25" customHeight="1"/>
    <row r="52244" ht="14.25" customHeight="1"/>
    <row r="52245" ht="14.25" customHeight="1"/>
    <row r="52246" ht="14.25" customHeight="1"/>
    <row r="52247" ht="14.25" customHeight="1"/>
    <row r="52248" ht="14.25" customHeight="1"/>
    <row r="52249" ht="14.25" customHeight="1"/>
    <row r="52250" ht="14.25" customHeight="1"/>
    <row r="52251" ht="14.25" customHeight="1"/>
    <row r="52252" ht="14.25" customHeight="1"/>
    <row r="52253" ht="14.25" customHeight="1"/>
    <row r="52254" ht="14.25" customHeight="1"/>
    <row r="52255" ht="14.25" customHeight="1"/>
    <row r="52256" ht="14.25" customHeight="1"/>
    <row r="52257" ht="14.25" customHeight="1"/>
    <row r="52258" ht="14.25" customHeight="1"/>
    <row r="52259" ht="14.25" customHeight="1"/>
    <row r="52260" ht="14.25" customHeight="1"/>
    <row r="52261" ht="14.25" customHeight="1"/>
    <row r="52262" ht="14.25" customHeight="1"/>
    <row r="52263" ht="14.25" customHeight="1"/>
    <row r="52264" ht="14.25" customHeight="1"/>
    <row r="52265" ht="14.25" customHeight="1"/>
    <row r="52266" ht="14.25" customHeight="1"/>
    <row r="52267" ht="14.25" customHeight="1"/>
    <row r="52268" ht="14.25" customHeight="1"/>
    <row r="52269" ht="14.25" customHeight="1"/>
    <row r="52270" ht="14.25" customHeight="1"/>
    <row r="52271" ht="14.25" customHeight="1"/>
    <row r="52272" ht="14.25" customHeight="1"/>
    <row r="52273" ht="14.25" customHeight="1"/>
    <row r="52274" ht="14.25" customHeight="1"/>
    <row r="52275" ht="14.25" customHeight="1"/>
    <row r="52276" ht="14.25" customHeight="1"/>
    <row r="52277" ht="14.25" customHeight="1"/>
    <row r="52278" ht="14.25" customHeight="1"/>
    <row r="52279" ht="14.25" customHeight="1"/>
    <row r="52280" ht="14.25" customHeight="1"/>
    <row r="52281" ht="14.25" customHeight="1"/>
    <row r="52282" ht="14.25" customHeight="1"/>
    <row r="52283" ht="14.25" customHeight="1"/>
    <row r="52284" ht="14.25" customHeight="1"/>
    <row r="52285" ht="14.25" customHeight="1"/>
    <row r="52286" ht="14.25" customHeight="1"/>
    <row r="52287" ht="14.25" customHeight="1"/>
    <row r="52288" ht="14.25" customHeight="1"/>
    <row r="52289" ht="14.25" customHeight="1"/>
    <row r="52290" ht="14.25" customHeight="1"/>
    <row r="52291" ht="14.25" customHeight="1"/>
    <row r="52292" ht="14.25" customHeight="1"/>
    <row r="52293" ht="14.25" customHeight="1"/>
    <row r="52294" ht="14.25" customHeight="1"/>
    <row r="52295" ht="14.25" customHeight="1"/>
    <row r="52296" ht="14.25" customHeight="1"/>
    <row r="52297" ht="14.25" customHeight="1"/>
    <row r="52298" ht="14.25" customHeight="1"/>
    <row r="52299" ht="14.25" customHeight="1"/>
    <row r="52300" ht="14.25" customHeight="1"/>
    <row r="52301" ht="14.25" customHeight="1"/>
    <row r="52302" ht="14.25" customHeight="1"/>
    <row r="52303" ht="14.25" customHeight="1"/>
    <row r="52304" ht="14.25" customHeight="1"/>
    <row r="52305" ht="14.25" customHeight="1"/>
    <row r="52306" ht="14.25" customHeight="1"/>
    <row r="52307" ht="14.25" customHeight="1"/>
    <row r="52308" ht="14.25" customHeight="1"/>
    <row r="52309" ht="14.25" customHeight="1"/>
    <row r="52310" ht="14.25" customHeight="1"/>
    <row r="52311" ht="14.25" customHeight="1"/>
    <row r="52312" ht="14.25" customHeight="1"/>
    <row r="52313" ht="14.25" customHeight="1"/>
    <row r="52314" ht="14.25" customHeight="1"/>
    <row r="52315" ht="14.25" customHeight="1"/>
    <row r="52316" ht="14.25" customHeight="1"/>
    <row r="52317" ht="14.25" customHeight="1"/>
    <row r="52318" ht="14.25" customHeight="1"/>
    <row r="52319" ht="14.25" customHeight="1"/>
    <row r="52320" ht="14.25" customHeight="1"/>
    <row r="52321" ht="14.25" customHeight="1"/>
    <row r="52322" ht="14.25" customHeight="1"/>
    <row r="52323" ht="14.25" customHeight="1"/>
    <row r="52324" ht="14.25" customHeight="1"/>
    <row r="52325" ht="14.25" customHeight="1"/>
    <row r="52326" ht="14.25" customHeight="1"/>
    <row r="52327" ht="14.25" customHeight="1"/>
    <row r="52328" ht="14.25" customHeight="1"/>
    <row r="52329" ht="14.25" customHeight="1"/>
    <row r="52330" ht="14.25" customHeight="1"/>
    <row r="52331" ht="14.25" customHeight="1"/>
    <row r="52332" ht="14.25" customHeight="1"/>
    <row r="52333" ht="14.25" customHeight="1"/>
    <row r="52334" ht="14.25" customHeight="1"/>
    <row r="52335" ht="14.25" customHeight="1"/>
    <row r="52336" ht="14.25" customHeight="1"/>
    <row r="52337" ht="14.25" customHeight="1"/>
    <row r="52338" ht="14.25" customHeight="1"/>
    <row r="52339" ht="14.25" customHeight="1"/>
    <row r="52340" ht="14.25" customHeight="1"/>
    <row r="52341" ht="14.25" customHeight="1"/>
    <row r="52342" ht="14.25" customHeight="1"/>
    <row r="52343" ht="14.25" customHeight="1"/>
    <row r="52344" ht="14.25" customHeight="1"/>
    <row r="52345" ht="14.25" customHeight="1"/>
    <row r="52346" ht="14.25" customHeight="1"/>
    <row r="52347" ht="14.25" customHeight="1"/>
    <row r="52348" ht="14.25" customHeight="1"/>
    <row r="52349" ht="14.25" customHeight="1"/>
    <row r="52350" ht="14.25" customHeight="1"/>
    <row r="52351" ht="14.25" customHeight="1"/>
    <row r="52352" ht="14.25" customHeight="1"/>
    <row r="52353" ht="14.25" customHeight="1"/>
    <row r="52354" ht="14.25" customHeight="1"/>
    <row r="52355" ht="14.25" customHeight="1"/>
    <row r="52356" ht="14.25" customHeight="1"/>
    <row r="52357" ht="14.25" customHeight="1"/>
    <row r="52358" ht="14.25" customHeight="1"/>
    <row r="52359" ht="14.25" customHeight="1"/>
    <row r="52360" ht="14.25" customHeight="1"/>
    <row r="52361" ht="14.25" customHeight="1"/>
    <row r="52362" ht="14.25" customHeight="1"/>
    <row r="52363" ht="14.25" customHeight="1"/>
    <row r="52364" ht="14.25" customHeight="1"/>
    <row r="52365" ht="14.25" customHeight="1"/>
    <row r="52366" ht="14.25" customHeight="1"/>
    <row r="52367" ht="14.25" customHeight="1"/>
    <row r="52368" ht="14.25" customHeight="1"/>
    <row r="52369" ht="14.25" customHeight="1"/>
    <row r="52370" ht="14.25" customHeight="1"/>
    <row r="52371" ht="14.25" customHeight="1"/>
    <row r="52372" ht="14.25" customHeight="1"/>
    <row r="52373" ht="14.25" customHeight="1"/>
    <row r="52374" ht="14.25" customHeight="1"/>
    <row r="52375" ht="14.25" customHeight="1"/>
    <row r="52376" ht="14.25" customHeight="1"/>
    <row r="52377" ht="14.25" customHeight="1"/>
    <row r="52378" ht="14.25" customHeight="1"/>
    <row r="52379" ht="14.25" customHeight="1"/>
    <row r="52380" ht="14.25" customHeight="1"/>
    <row r="52381" ht="14.25" customHeight="1"/>
    <row r="52382" ht="14.25" customHeight="1"/>
    <row r="52383" ht="14.25" customHeight="1"/>
    <row r="52384" ht="14.25" customHeight="1"/>
    <row r="52385" ht="14.25" customHeight="1"/>
    <row r="52386" ht="14.25" customHeight="1"/>
    <row r="52387" ht="14.25" customHeight="1"/>
    <row r="52388" ht="14.25" customHeight="1"/>
    <row r="52389" ht="14.25" customHeight="1"/>
    <row r="52390" ht="14.25" customHeight="1"/>
    <row r="52391" ht="14.25" customHeight="1"/>
    <row r="52392" ht="14.25" customHeight="1"/>
    <row r="52393" ht="14.25" customHeight="1"/>
    <row r="52394" ht="14.25" customHeight="1"/>
    <row r="52395" ht="14.25" customHeight="1"/>
    <row r="52396" ht="14.25" customHeight="1"/>
    <row r="52397" ht="14.25" customHeight="1"/>
    <row r="52398" ht="14.25" customHeight="1"/>
    <row r="52399" ht="14.25" customHeight="1"/>
    <row r="52400" ht="14.25" customHeight="1"/>
    <row r="52401" ht="14.25" customHeight="1"/>
    <row r="52402" ht="14.25" customHeight="1"/>
    <row r="52403" ht="14.25" customHeight="1"/>
    <row r="52404" ht="14.25" customHeight="1"/>
    <row r="52405" ht="14.25" customHeight="1"/>
    <row r="52406" ht="14.25" customHeight="1"/>
    <row r="52407" ht="14.25" customHeight="1"/>
    <row r="52408" ht="14.25" customHeight="1"/>
    <row r="52409" ht="14.25" customHeight="1"/>
    <row r="52410" ht="14.25" customHeight="1"/>
    <row r="52411" ht="14.25" customHeight="1"/>
    <row r="52412" ht="14.25" customHeight="1"/>
    <row r="52413" ht="14.25" customHeight="1"/>
    <row r="52414" ht="14.25" customHeight="1"/>
    <row r="52415" ht="14.25" customHeight="1"/>
    <row r="52416" ht="14.25" customHeight="1"/>
    <row r="52417" ht="14.25" customHeight="1"/>
    <row r="52418" ht="14.25" customHeight="1"/>
    <row r="52419" ht="14.25" customHeight="1"/>
    <row r="52420" ht="14.25" customHeight="1"/>
    <row r="52421" ht="14.25" customHeight="1"/>
    <row r="52422" ht="14.25" customHeight="1"/>
    <row r="52423" ht="14.25" customHeight="1"/>
    <row r="52424" ht="14.25" customHeight="1"/>
    <row r="52425" ht="14.25" customHeight="1"/>
    <row r="52426" ht="14.25" customHeight="1"/>
    <row r="52427" ht="14.25" customHeight="1"/>
    <row r="52428" ht="14.25" customHeight="1"/>
    <row r="52429" ht="14.25" customHeight="1"/>
    <row r="52430" ht="14.25" customHeight="1"/>
    <row r="52431" ht="14.25" customHeight="1"/>
    <row r="52432" ht="14.25" customHeight="1"/>
    <row r="52433" ht="14.25" customHeight="1"/>
    <row r="52434" ht="14.25" customHeight="1"/>
    <row r="52435" ht="14.25" customHeight="1"/>
    <row r="52436" ht="14.25" customHeight="1"/>
    <row r="52437" ht="14.25" customHeight="1"/>
    <row r="52438" ht="14.25" customHeight="1"/>
    <row r="52439" ht="14.25" customHeight="1"/>
    <row r="52440" ht="14.25" customHeight="1"/>
    <row r="52441" ht="14.25" customHeight="1"/>
    <row r="52442" ht="14.25" customHeight="1"/>
    <row r="52443" ht="14.25" customHeight="1"/>
    <row r="52444" ht="14.25" customHeight="1"/>
    <row r="52445" ht="14.25" customHeight="1"/>
    <row r="52446" ht="14.25" customHeight="1"/>
    <row r="52447" ht="14.25" customHeight="1"/>
    <row r="52448" ht="14.25" customHeight="1"/>
    <row r="52449" ht="14.25" customHeight="1"/>
    <row r="52450" ht="14.25" customHeight="1"/>
    <row r="52451" ht="14.25" customHeight="1"/>
    <row r="52452" ht="14.25" customHeight="1"/>
    <row r="52453" ht="14.25" customHeight="1"/>
    <row r="52454" ht="14.25" customHeight="1"/>
    <row r="52455" ht="14.25" customHeight="1"/>
    <row r="52456" ht="14.25" customHeight="1"/>
    <row r="52457" ht="14.25" customHeight="1"/>
    <row r="52458" ht="14.25" customHeight="1"/>
    <row r="52459" ht="14.25" customHeight="1"/>
    <row r="52460" ht="14.25" customHeight="1"/>
    <row r="52461" ht="14.25" customHeight="1"/>
    <row r="52462" ht="14.25" customHeight="1"/>
    <row r="52463" ht="14.25" customHeight="1"/>
    <row r="52464" ht="14.25" customHeight="1"/>
    <row r="52465" ht="14.25" customHeight="1"/>
    <row r="52466" ht="14.25" customHeight="1"/>
    <row r="52467" ht="14.25" customHeight="1"/>
    <row r="52468" ht="14.25" customHeight="1"/>
    <row r="52469" ht="14.25" customHeight="1"/>
    <row r="52470" ht="14.25" customHeight="1"/>
    <row r="52471" ht="14.25" customHeight="1"/>
    <row r="52472" ht="14.25" customHeight="1"/>
    <row r="52473" ht="14.25" customHeight="1"/>
    <row r="52474" ht="14.25" customHeight="1"/>
    <row r="52475" ht="14.25" customHeight="1"/>
    <row r="52476" ht="14.25" customHeight="1"/>
    <row r="52477" ht="14.25" customHeight="1"/>
    <row r="52478" ht="14.25" customHeight="1"/>
    <row r="52479" ht="14.25" customHeight="1"/>
    <row r="52480" ht="14.25" customHeight="1"/>
    <row r="52481" ht="14.25" customHeight="1"/>
    <row r="52482" ht="14.25" customHeight="1"/>
    <row r="52483" ht="14.25" customHeight="1"/>
    <row r="52484" ht="14.25" customHeight="1"/>
    <row r="52485" ht="14.25" customHeight="1"/>
    <row r="52486" ht="14.25" customHeight="1"/>
    <row r="52487" ht="14.25" customHeight="1"/>
    <row r="52488" ht="14.25" customHeight="1"/>
    <row r="52489" ht="14.25" customHeight="1"/>
    <row r="52490" ht="14.25" customHeight="1"/>
    <row r="52491" ht="14.25" customHeight="1"/>
    <row r="52492" ht="14.25" customHeight="1"/>
    <row r="52493" ht="14.25" customHeight="1"/>
    <row r="52494" ht="14.25" customHeight="1"/>
    <row r="52495" ht="14.25" customHeight="1"/>
    <row r="52496" ht="14.25" customHeight="1"/>
    <row r="52497" ht="14.25" customHeight="1"/>
    <row r="52498" ht="14.25" customHeight="1"/>
    <row r="52499" ht="14.25" customHeight="1"/>
    <row r="52500" ht="14.25" customHeight="1"/>
    <row r="52501" ht="14.25" customHeight="1"/>
    <row r="52502" ht="14.25" customHeight="1"/>
    <row r="52503" ht="14.25" customHeight="1"/>
    <row r="52504" ht="14.25" customHeight="1"/>
    <row r="52505" ht="14.25" customHeight="1"/>
    <row r="52506" ht="14.25" customHeight="1"/>
    <row r="52507" ht="14.25" customHeight="1"/>
    <row r="52508" ht="14.25" customHeight="1"/>
    <row r="52509" ht="14.25" customHeight="1"/>
    <row r="52510" ht="14.25" customHeight="1"/>
    <row r="52511" ht="14.25" customHeight="1"/>
    <row r="52512" ht="14.25" customHeight="1"/>
    <row r="52513" ht="14.25" customHeight="1"/>
    <row r="52514" ht="14.25" customHeight="1"/>
    <row r="52515" ht="14.25" customHeight="1"/>
    <row r="52516" ht="14.25" customHeight="1"/>
    <row r="52517" ht="14.25" customHeight="1"/>
    <row r="52518" ht="14.25" customHeight="1"/>
    <row r="52519" ht="14.25" customHeight="1"/>
    <row r="52520" ht="14.25" customHeight="1"/>
    <row r="52521" ht="14.25" customHeight="1"/>
    <row r="52522" ht="14.25" customHeight="1"/>
    <row r="52523" ht="14.25" customHeight="1"/>
    <row r="52524" ht="14.25" customHeight="1"/>
    <row r="52525" ht="14.25" customHeight="1"/>
    <row r="52526" ht="14.25" customHeight="1"/>
    <row r="52527" ht="14.25" customHeight="1"/>
    <row r="52528" ht="14.25" customHeight="1"/>
    <row r="52529" ht="14.25" customHeight="1"/>
    <row r="52530" ht="14.25" customHeight="1"/>
    <row r="52531" ht="14.25" customHeight="1"/>
    <row r="52532" ht="14.25" customHeight="1"/>
    <row r="52533" ht="14.25" customHeight="1"/>
    <row r="52534" ht="14.25" customHeight="1"/>
    <row r="52535" ht="14.25" customHeight="1"/>
    <row r="52536" ht="14.25" customHeight="1"/>
    <row r="52537" ht="14.25" customHeight="1"/>
    <row r="52538" ht="14.25" customHeight="1"/>
    <row r="52539" ht="14.25" customHeight="1"/>
    <row r="52540" ht="14.25" customHeight="1"/>
    <row r="52541" ht="14.25" customHeight="1"/>
    <row r="52542" ht="14.25" customHeight="1"/>
    <row r="52543" ht="14.25" customHeight="1"/>
    <row r="52544" ht="14.25" customHeight="1"/>
    <row r="52545" ht="14.25" customHeight="1"/>
    <row r="52546" ht="14.25" customHeight="1"/>
    <row r="52547" ht="14.25" customHeight="1"/>
    <row r="52548" ht="14.25" customHeight="1"/>
    <row r="52549" ht="14.25" customHeight="1"/>
    <row r="52550" ht="14.25" customHeight="1"/>
    <row r="52551" ht="14.25" customHeight="1"/>
    <row r="52552" ht="14.25" customHeight="1"/>
    <row r="52553" ht="14.25" customHeight="1"/>
    <row r="52554" ht="14.25" customHeight="1"/>
    <row r="52555" ht="14.25" customHeight="1"/>
    <row r="52556" ht="14.25" customHeight="1"/>
    <row r="52557" ht="14.25" customHeight="1"/>
    <row r="52558" ht="14.25" customHeight="1"/>
    <row r="52559" ht="14.25" customHeight="1"/>
    <row r="52560" ht="14.25" customHeight="1"/>
    <row r="52561" ht="14.25" customHeight="1"/>
    <row r="52562" ht="14.25" customHeight="1"/>
    <row r="52563" ht="14.25" customHeight="1"/>
    <row r="52564" ht="14.25" customHeight="1"/>
    <row r="52565" ht="14.25" customHeight="1"/>
    <row r="52566" ht="14.25" customHeight="1"/>
    <row r="52567" ht="14.25" customHeight="1"/>
    <row r="52568" ht="14.25" customHeight="1"/>
    <row r="52569" ht="14.25" customHeight="1"/>
    <row r="52570" ht="14.25" customHeight="1"/>
    <row r="52571" ht="14.25" customHeight="1"/>
    <row r="52572" ht="14.25" customHeight="1"/>
    <row r="52573" ht="14.25" customHeight="1"/>
    <row r="52574" ht="14.25" customHeight="1"/>
    <row r="52575" ht="14.25" customHeight="1"/>
    <row r="52576" ht="14.25" customHeight="1"/>
    <row r="52577" ht="14.25" customHeight="1"/>
    <row r="52578" ht="14.25" customHeight="1"/>
    <row r="52579" ht="14.25" customHeight="1"/>
    <row r="52580" ht="14.25" customHeight="1"/>
    <row r="52581" ht="14.25" customHeight="1"/>
    <row r="52582" ht="14.25" customHeight="1"/>
    <row r="52583" ht="14.25" customHeight="1"/>
    <row r="52584" ht="14.25" customHeight="1"/>
    <row r="52585" ht="14.25" customHeight="1"/>
    <row r="52586" ht="14.25" customHeight="1"/>
    <row r="52587" ht="14.25" customHeight="1"/>
    <row r="52588" ht="14.25" customHeight="1"/>
    <row r="52589" ht="14.25" customHeight="1"/>
    <row r="52590" ht="14.25" customHeight="1"/>
    <row r="52591" ht="14.25" customHeight="1"/>
    <row r="52592" ht="14.25" customHeight="1"/>
    <row r="52593" ht="14.25" customHeight="1"/>
    <row r="52594" ht="14.25" customHeight="1"/>
    <row r="52595" ht="14.25" customHeight="1"/>
    <row r="52596" ht="14.25" customHeight="1"/>
    <row r="52597" ht="14.25" customHeight="1"/>
    <row r="52598" ht="14.25" customHeight="1"/>
    <row r="52599" ht="14.25" customHeight="1"/>
    <row r="52600" ht="14.25" customHeight="1"/>
    <row r="52601" ht="14.25" customHeight="1"/>
    <row r="52602" ht="14.25" customHeight="1"/>
    <row r="52603" ht="14.25" customHeight="1"/>
    <row r="52604" ht="14.25" customHeight="1"/>
    <row r="52605" ht="14.25" customHeight="1"/>
    <row r="52606" ht="14.25" customHeight="1"/>
    <row r="52607" ht="14.25" customHeight="1"/>
    <row r="52608" ht="14.25" customHeight="1"/>
    <row r="52609" ht="14.25" customHeight="1"/>
    <row r="52610" ht="14.25" customHeight="1"/>
    <row r="52611" ht="14.25" customHeight="1"/>
    <row r="52612" ht="14.25" customHeight="1"/>
    <row r="52613" ht="14.25" customHeight="1"/>
    <row r="52614" ht="14.25" customHeight="1"/>
    <row r="52615" ht="14.25" customHeight="1"/>
    <row r="52616" ht="14.25" customHeight="1"/>
    <row r="52617" ht="14.25" customHeight="1"/>
    <row r="52618" ht="14.25" customHeight="1"/>
    <row r="52619" ht="14.25" customHeight="1"/>
    <row r="52620" ht="14.25" customHeight="1"/>
    <row r="52621" ht="14.25" customHeight="1"/>
    <row r="52622" ht="14.25" customHeight="1"/>
    <row r="52623" ht="14.25" customHeight="1"/>
    <row r="52624" ht="14.25" customHeight="1"/>
    <row r="52625" ht="14.25" customHeight="1"/>
    <row r="52626" ht="14.25" customHeight="1"/>
    <row r="52627" ht="14.25" customHeight="1"/>
    <row r="52628" ht="14.25" customHeight="1"/>
    <row r="52629" ht="14.25" customHeight="1"/>
    <row r="52630" ht="14.25" customHeight="1"/>
    <row r="52631" ht="14.25" customHeight="1"/>
    <row r="52632" ht="14.25" customHeight="1"/>
    <row r="52633" ht="14.25" customHeight="1"/>
    <row r="52634" ht="14.25" customHeight="1"/>
    <row r="52635" ht="14.25" customHeight="1"/>
    <row r="52636" ht="14.25" customHeight="1"/>
    <row r="52637" ht="14.25" customHeight="1"/>
    <row r="52638" ht="14.25" customHeight="1"/>
    <row r="52639" ht="14.25" customHeight="1"/>
    <row r="52640" ht="14.25" customHeight="1"/>
    <row r="52641" ht="14.25" customHeight="1"/>
    <row r="52642" ht="14.25" customHeight="1"/>
    <row r="52643" ht="14.25" customHeight="1"/>
    <row r="52644" ht="14.25" customHeight="1"/>
    <row r="52645" ht="14.25" customHeight="1"/>
    <row r="52646" ht="14.25" customHeight="1"/>
    <row r="52647" ht="14.25" customHeight="1"/>
    <row r="52648" ht="14.25" customHeight="1"/>
    <row r="52649" ht="14.25" customHeight="1"/>
    <row r="52650" ht="14.25" customHeight="1"/>
    <row r="52651" ht="14.25" customHeight="1"/>
    <row r="52652" ht="14.25" customHeight="1"/>
    <row r="52653" ht="14.25" customHeight="1"/>
    <row r="52654" ht="14.25" customHeight="1"/>
    <row r="52655" ht="14.25" customHeight="1"/>
    <row r="52656" ht="14.25" customHeight="1"/>
    <row r="52657" ht="14.25" customHeight="1"/>
    <row r="52658" ht="14.25" customHeight="1"/>
    <row r="52659" ht="14.25" customHeight="1"/>
    <row r="52660" ht="14.25" customHeight="1"/>
    <row r="52661" ht="14.25" customHeight="1"/>
    <row r="52662" ht="14.25" customHeight="1"/>
    <row r="52663" ht="14.25" customHeight="1"/>
    <row r="52664" ht="14.25" customHeight="1"/>
    <row r="52665" ht="14.25" customHeight="1"/>
    <row r="52666" ht="14.25" customHeight="1"/>
    <row r="52667" ht="14.25" customHeight="1"/>
    <row r="52668" ht="14.25" customHeight="1"/>
    <row r="52669" ht="14.25" customHeight="1"/>
    <row r="52670" ht="14.25" customHeight="1"/>
    <row r="52671" ht="14.25" customHeight="1"/>
    <row r="52672" ht="14.25" customHeight="1"/>
    <row r="52673" ht="14.25" customHeight="1"/>
    <row r="52674" ht="14.25" customHeight="1"/>
    <row r="52675" ht="14.25" customHeight="1"/>
    <row r="52676" ht="14.25" customHeight="1"/>
    <row r="52677" ht="14.25" customHeight="1"/>
    <row r="52678" ht="14.25" customHeight="1"/>
    <row r="52679" ht="14.25" customHeight="1"/>
    <row r="52680" ht="14.25" customHeight="1"/>
    <row r="52681" ht="14.25" customHeight="1"/>
    <row r="52682" ht="14.25" customHeight="1"/>
    <row r="52683" ht="14.25" customHeight="1"/>
    <row r="52684" ht="14.25" customHeight="1"/>
    <row r="52685" ht="14.25" customHeight="1"/>
    <row r="52686" ht="14.25" customHeight="1"/>
    <row r="52687" ht="14.25" customHeight="1"/>
    <row r="52688" ht="14.25" customHeight="1"/>
    <row r="52689" ht="14.25" customHeight="1"/>
    <row r="52690" ht="14.25" customHeight="1"/>
    <row r="52691" ht="14.25" customHeight="1"/>
    <row r="52692" ht="14.25" customHeight="1"/>
    <row r="52693" ht="14.25" customHeight="1"/>
    <row r="52694" ht="14.25" customHeight="1"/>
    <row r="52695" ht="14.25" customHeight="1"/>
    <row r="52696" ht="14.25" customHeight="1"/>
    <row r="52697" ht="14.25" customHeight="1"/>
    <row r="52698" ht="14.25" customHeight="1"/>
    <row r="52699" ht="14.25" customHeight="1"/>
    <row r="52700" ht="14.25" customHeight="1"/>
    <row r="52701" ht="14.25" customHeight="1"/>
    <row r="52702" ht="14.25" customHeight="1"/>
    <row r="52703" ht="14.25" customHeight="1"/>
    <row r="52704" ht="14.25" customHeight="1"/>
    <row r="52705" ht="14.25" customHeight="1"/>
    <row r="52706" ht="14.25" customHeight="1"/>
    <row r="52707" ht="14.25" customHeight="1"/>
    <row r="52708" ht="14.25" customHeight="1"/>
    <row r="52709" ht="14.25" customHeight="1"/>
    <row r="52710" ht="14.25" customHeight="1"/>
    <row r="52711" ht="14.25" customHeight="1"/>
    <row r="52712" ht="14.25" customHeight="1"/>
    <row r="52713" ht="14.25" customHeight="1"/>
    <row r="52714" ht="14.25" customHeight="1"/>
    <row r="52715" ht="14.25" customHeight="1"/>
    <row r="52716" ht="14.25" customHeight="1"/>
    <row r="52717" ht="14.25" customHeight="1"/>
    <row r="52718" ht="14.25" customHeight="1"/>
    <row r="52719" ht="14.25" customHeight="1"/>
    <row r="52720" ht="14.25" customHeight="1"/>
    <row r="52721" ht="14.25" customHeight="1"/>
    <row r="52722" ht="14.25" customHeight="1"/>
    <row r="52723" ht="14.25" customHeight="1"/>
    <row r="52724" ht="14.25" customHeight="1"/>
    <row r="52725" ht="14.25" customHeight="1"/>
    <row r="52726" ht="14.25" customHeight="1"/>
    <row r="52727" ht="14.25" customHeight="1"/>
    <row r="52728" ht="14.25" customHeight="1"/>
    <row r="52729" ht="14.25" customHeight="1"/>
    <row r="52730" ht="14.25" customHeight="1"/>
    <row r="52731" ht="14.25" customHeight="1"/>
    <row r="52732" ht="14.25" customHeight="1"/>
    <row r="52733" ht="14.25" customHeight="1"/>
    <row r="52734" ht="14.25" customHeight="1"/>
    <row r="52735" ht="14.25" customHeight="1"/>
    <row r="52736" ht="14.25" customHeight="1"/>
    <row r="52737" ht="14.25" customHeight="1"/>
    <row r="52738" ht="14.25" customHeight="1"/>
    <row r="52739" ht="14.25" customHeight="1"/>
    <row r="52740" ht="14.25" customHeight="1"/>
    <row r="52741" ht="14.25" customHeight="1"/>
    <row r="52742" ht="14.25" customHeight="1"/>
    <row r="52743" ht="14.25" customHeight="1"/>
    <row r="52744" ht="14.25" customHeight="1"/>
    <row r="52745" ht="14.25" customHeight="1"/>
    <row r="52746" ht="14.25" customHeight="1"/>
    <row r="52747" ht="14.25" customHeight="1"/>
    <row r="52748" ht="14.25" customHeight="1"/>
    <row r="52749" ht="14.25" customHeight="1"/>
    <row r="52750" ht="14.25" customHeight="1"/>
    <row r="52751" ht="14.25" customHeight="1"/>
    <row r="52752" ht="14.25" customHeight="1"/>
    <row r="52753" ht="14.25" customHeight="1"/>
    <row r="52754" ht="14.25" customHeight="1"/>
    <row r="52755" ht="14.25" customHeight="1"/>
    <row r="52756" ht="14.25" customHeight="1"/>
    <row r="52757" ht="14.25" customHeight="1"/>
    <row r="52758" ht="14.25" customHeight="1"/>
    <row r="52759" ht="14.25" customHeight="1"/>
    <row r="52760" ht="14.25" customHeight="1"/>
    <row r="52761" ht="14.25" customHeight="1"/>
    <row r="52762" ht="14.25" customHeight="1"/>
    <row r="52763" ht="14.25" customHeight="1"/>
    <row r="52764" ht="14.25" customHeight="1"/>
    <row r="52765" ht="14.25" customHeight="1"/>
    <row r="52766" ht="14.25" customHeight="1"/>
    <row r="52767" ht="14.25" customHeight="1"/>
    <row r="52768" ht="14.25" customHeight="1"/>
    <row r="52769" ht="14.25" customHeight="1"/>
    <row r="52770" ht="14.25" customHeight="1"/>
    <row r="52771" ht="14.25" customHeight="1"/>
    <row r="52772" ht="14.25" customHeight="1"/>
    <row r="52773" ht="14.25" customHeight="1"/>
    <row r="52774" ht="14.25" customHeight="1"/>
    <row r="52775" ht="14.25" customHeight="1"/>
    <row r="52776" ht="14.25" customHeight="1"/>
    <row r="52777" ht="14.25" customHeight="1"/>
    <row r="52778" ht="14.25" customHeight="1"/>
    <row r="52779" ht="14.25" customHeight="1"/>
    <row r="52780" ht="14.25" customHeight="1"/>
    <row r="52781" ht="14.25" customHeight="1"/>
    <row r="52782" ht="14.25" customHeight="1"/>
    <row r="52783" ht="14.25" customHeight="1"/>
    <row r="52784" ht="14.25" customHeight="1"/>
    <row r="52785" ht="14.25" customHeight="1"/>
    <row r="52786" ht="14.25" customHeight="1"/>
    <row r="52787" ht="14.25" customHeight="1"/>
    <row r="52788" ht="14.25" customHeight="1"/>
    <row r="52789" ht="14.25" customHeight="1"/>
    <row r="52790" ht="14.25" customHeight="1"/>
    <row r="52791" ht="14.25" customHeight="1"/>
    <row r="52792" ht="14.25" customHeight="1"/>
    <row r="52793" ht="14.25" customHeight="1"/>
    <row r="52794" ht="14.25" customHeight="1"/>
    <row r="52795" ht="14.25" customHeight="1"/>
    <row r="52796" ht="14.25" customHeight="1"/>
    <row r="52797" ht="14.25" customHeight="1"/>
    <row r="52798" ht="14.25" customHeight="1"/>
    <row r="52799" ht="14.25" customHeight="1"/>
    <row r="52800" ht="14.25" customHeight="1"/>
    <row r="52801" ht="14.25" customHeight="1"/>
    <row r="52802" ht="14.25" customHeight="1"/>
    <row r="52803" ht="14.25" customHeight="1"/>
    <row r="52804" ht="14.25" customHeight="1"/>
    <row r="52805" ht="14.25" customHeight="1"/>
    <row r="52806" ht="14.25" customHeight="1"/>
    <row r="52807" ht="14.25" customHeight="1"/>
    <row r="52808" ht="14.25" customHeight="1"/>
    <row r="52809" ht="14.25" customHeight="1"/>
    <row r="52810" ht="14.25" customHeight="1"/>
    <row r="52811" ht="14.25" customHeight="1"/>
    <row r="52812" ht="14.25" customHeight="1"/>
    <row r="52813" ht="14.25" customHeight="1"/>
    <row r="52814" ht="14.25" customHeight="1"/>
    <row r="52815" ht="14.25" customHeight="1"/>
    <row r="52816" ht="14.25" customHeight="1"/>
    <row r="52817" ht="14.25" customHeight="1"/>
    <row r="52818" ht="14.25" customHeight="1"/>
    <row r="52819" ht="14.25" customHeight="1"/>
    <row r="52820" ht="14.25" customHeight="1"/>
    <row r="52821" ht="14.25" customHeight="1"/>
    <row r="52822" ht="14.25" customHeight="1"/>
    <row r="52823" ht="14.25" customHeight="1"/>
    <row r="52824" ht="14.25" customHeight="1"/>
    <row r="52825" ht="14.25" customHeight="1"/>
    <row r="52826" ht="14.25" customHeight="1"/>
    <row r="52827" ht="14.25" customHeight="1"/>
    <row r="52828" ht="14.25" customHeight="1"/>
    <row r="52829" ht="14.25" customHeight="1"/>
    <row r="52830" ht="14.25" customHeight="1"/>
    <row r="52831" ht="14.25" customHeight="1"/>
    <row r="52832" ht="14.25" customHeight="1"/>
    <row r="52833" ht="14.25" customHeight="1"/>
    <row r="52834" ht="14.25" customHeight="1"/>
    <row r="52835" ht="14.25" customHeight="1"/>
    <row r="52836" ht="14.25" customHeight="1"/>
    <row r="52837" ht="14.25" customHeight="1"/>
    <row r="52838" ht="14.25" customHeight="1"/>
    <row r="52839" ht="14.25" customHeight="1"/>
    <row r="52840" ht="14.25" customHeight="1"/>
    <row r="52841" ht="14.25" customHeight="1"/>
    <row r="52842" ht="14.25" customHeight="1"/>
    <row r="52843" ht="14.25" customHeight="1"/>
    <row r="52844" ht="14.25" customHeight="1"/>
    <row r="52845" ht="14.25" customHeight="1"/>
    <row r="52846" ht="14.25" customHeight="1"/>
    <row r="52847" ht="14.25" customHeight="1"/>
    <row r="52848" ht="14.25" customHeight="1"/>
    <row r="52849" ht="14.25" customHeight="1"/>
    <row r="52850" ht="14.25" customHeight="1"/>
    <row r="52851" ht="14.25" customHeight="1"/>
    <row r="52852" ht="14.25" customHeight="1"/>
    <row r="52853" ht="14.25" customHeight="1"/>
    <row r="52854" ht="14.25" customHeight="1"/>
    <row r="52855" ht="14.25" customHeight="1"/>
    <row r="52856" ht="14.25" customHeight="1"/>
    <row r="52857" ht="14.25" customHeight="1"/>
    <row r="52858" ht="14.25" customHeight="1"/>
    <row r="52859" ht="14.25" customHeight="1"/>
    <row r="52860" ht="14.25" customHeight="1"/>
    <row r="52861" ht="14.25" customHeight="1"/>
    <row r="52862" ht="14.25" customHeight="1"/>
    <row r="52863" ht="14.25" customHeight="1"/>
    <row r="52864" ht="14.25" customHeight="1"/>
    <row r="52865" ht="14.25" customHeight="1"/>
    <row r="52866" ht="14.25" customHeight="1"/>
    <row r="52867" ht="14.25" customHeight="1"/>
    <row r="52868" ht="14.25" customHeight="1"/>
    <row r="52869" ht="14.25" customHeight="1"/>
    <row r="52870" ht="14.25" customHeight="1"/>
    <row r="52871" ht="14.25" customHeight="1"/>
    <row r="52872" ht="14.25" customHeight="1"/>
    <row r="52873" ht="14.25" customHeight="1"/>
    <row r="52874" ht="14.25" customHeight="1"/>
    <row r="52875" ht="14.25" customHeight="1"/>
    <row r="52876" ht="14.25" customHeight="1"/>
    <row r="52877" ht="14.25" customHeight="1"/>
    <row r="52878" ht="14.25" customHeight="1"/>
    <row r="52879" ht="14.25" customHeight="1"/>
    <row r="52880" ht="14.25" customHeight="1"/>
    <row r="52881" ht="14.25" customHeight="1"/>
    <row r="52882" ht="14.25" customHeight="1"/>
    <row r="52883" ht="14.25" customHeight="1"/>
    <row r="52884" ht="14.25" customHeight="1"/>
    <row r="52885" ht="14.25" customHeight="1"/>
    <row r="52886" ht="14.25" customHeight="1"/>
    <row r="52887" ht="14.25" customHeight="1"/>
    <row r="52888" ht="14.25" customHeight="1"/>
    <row r="52889" ht="14.25" customHeight="1"/>
    <row r="52890" ht="14.25" customHeight="1"/>
    <row r="52891" ht="14.25" customHeight="1"/>
    <row r="52892" ht="14.25" customHeight="1"/>
    <row r="52893" ht="14.25" customHeight="1"/>
    <row r="52894" ht="14.25" customHeight="1"/>
    <row r="52895" ht="14.25" customHeight="1"/>
    <row r="52896" ht="14.25" customHeight="1"/>
    <row r="52897" ht="14.25" customHeight="1"/>
    <row r="52898" ht="14.25" customHeight="1"/>
    <row r="52899" ht="14.25" customHeight="1"/>
    <row r="52900" ht="14.25" customHeight="1"/>
    <row r="52901" ht="14.25" customHeight="1"/>
    <row r="52902" ht="14.25" customHeight="1"/>
    <row r="52903" ht="14.25" customHeight="1"/>
    <row r="52904" ht="14.25" customHeight="1"/>
    <row r="52905" ht="14.25" customHeight="1"/>
    <row r="52906" ht="14.25" customHeight="1"/>
    <row r="52907" ht="14.25" customHeight="1"/>
    <row r="52908" ht="14.25" customHeight="1"/>
    <row r="52909" ht="14.25" customHeight="1"/>
    <row r="52910" ht="14.25" customHeight="1"/>
    <row r="52911" ht="14.25" customHeight="1"/>
    <row r="52912" ht="14.25" customHeight="1"/>
    <row r="52913" ht="14.25" customHeight="1"/>
    <row r="52914" ht="14.25" customHeight="1"/>
    <row r="52915" ht="14.25" customHeight="1"/>
    <row r="52916" ht="14.25" customHeight="1"/>
    <row r="52917" ht="14.25" customHeight="1"/>
    <row r="52918" ht="14.25" customHeight="1"/>
    <row r="52919" ht="14.25" customHeight="1"/>
    <row r="52920" ht="14.25" customHeight="1"/>
    <row r="52921" ht="14.25" customHeight="1"/>
    <row r="52922" ht="14.25" customHeight="1"/>
    <row r="52923" ht="14.25" customHeight="1"/>
    <row r="52924" ht="14.25" customHeight="1"/>
    <row r="52925" ht="14.25" customHeight="1"/>
    <row r="52926" ht="14.25" customHeight="1"/>
    <row r="52927" ht="14.25" customHeight="1"/>
    <row r="52928" ht="14.25" customHeight="1"/>
    <row r="52929" ht="14.25" customHeight="1"/>
    <row r="52930" ht="14.25" customHeight="1"/>
    <row r="52931" ht="14.25" customHeight="1"/>
    <row r="52932" ht="14.25" customHeight="1"/>
    <row r="52933" ht="14.25" customHeight="1"/>
    <row r="52934" ht="14.25" customHeight="1"/>
    <row r="52935" ht="14.25" customHeight="1"/>
    <row r="52936" ht="14.25" customHeight="1"/>
    <row r="52937" ht="14.25" customHeight="1"/>
    <row r="52938" ht="14.25" customHeight="1"/>
    <row r="52939" ht="14.25" customHeight="1"/>
    <row r="52940" ht="14.25" customHeight="1"/>
    <row r="52941" ht="14.25" customHeight="1"/>
    <row r="52942" ht="14.25" customHeight="1"/>
    <row r="52943" ht="14.25" customHeight="1"/>
    <row r="52944" ht="14.25" customHeight="1"/>
    <row r="52945" ht="14.25" customHeight="1"/>
    <row r="52946" ht="14.25" customHeight="1"/>
    <row r="52947" ht="14.25" customHeight="1"/>
    <row r="52948" ht="14.25" customHeight="1"/>
    <row r="52949" ht="14.25" customHeight="1"/>
    <row r="52950" ht="14.25" customHeight="1"/>
    <row r="52951" ht="14.25" customHeight="1"/>
    <row r="52952" ht="14.25" customHeight="1"/>
    <row r="52953" ht="14.25" customHeight="1"/>
    <row r="52954" ht="14.25" customHeight="1"/>
    <row r="52955" ht="14.25" customHeight="1"/>
    <row r="52956" ht="14.25" customHeight="1"/>
    <row r="52957" ht="14.25" customHeight="1"/>
    <row r="52958" ht="14.25" customHeight="1"/>
    <row r="52959" ht="14.25" customHeight="1"/>
    <row r="52960" ht="14.25" customHeight="1"/>
    <row r="52961" ht="14.25" customHeight="1"/>
    <row r="52962" ht="14.25" customHeight="1"/>
    <row r="52963" ht="14.25" customHeight="1"/>
    <row r="52964" ht="14.25" customHeight="1"/>
    <row r="52965" ht="14.25" customHeight="1"/>
    <row r="52966" ht="14.25" customHeight="1"/>
    <row r="52967" ht="14.25" customHeight="1"/>
    <row r="52968" ht="14.25" customHeight="1"/>
    <row r="52969" ht="14.25" customHeight="1"/>
    <row r="52970" ht="14.25" customHeight="1"/>
    <row r="52971" ht="14.25" customHeight="1"/>
    <row r="52972" ht="14.25" customHeight="1"/>
    <row r="52973" ht="14.25" customHeight="1"/>
    <row r="52974" ht="14.25" customHeight="1"/>
    <row r="52975" ht="14.25" customHeight="1"/>
    <row r="52976" ht="14.25" customHeight="1"/>
    <row r="52977" ht="14.25" customHeight="1"/>
    <row r="52978" ht="14.25" customHeight="1"/>
    <row r="52979" ht="14.25" customHeight="1"/>
    <row r="52980" ht="14.25" customHeight="1"/>
    <row r="52981" ht="14.25" customHeight="1"/>
    <row r="52982" ht="14.25" customHeight="1"/>
    <row r="52983" ht="14.25" customHeight="1"/>
    <row r="52984" ht="14.25" customHeight="1"/>
    <row r="52985" ht="14.25" customHeight="1"/>
    <row r="52986" ht="14.25" customHeight="1"/>
    <row r="52987" ht="14.25" customHeight="1"/>
    <row r="52988" ht="14.25" customHeight="1"/>
    <row r="52989" ht="14.25" customHeight="1"/>
    <row r="52990" ht="14.25" customHeight="1"/>
    <row r="52991" ht="14.25" customHeight="1"/>
    <row r="52992" ht="14.25" customHeight="1"/>
    <row r="52993" ht="14.25" customHeight="1"/>
    <row r="52994" ht="14.25" customHeight="1"/>
    <row r="52995" ht="14.25" customHeight="1"/>
    <row r="52996" ht="14.25" customHeight="1"/>
    <row r="52997" ht="14.25" customHeight="1"/>
    <row r="52998" ht="14.25" customHeight="1"/>
    <row r="52999" ht="14.25" customHeight="1"/>
    <row r="53000" ht="14.25" customHeight="1"/>
    <row r="53001" ht="14.25" customHeight="1"/>
    <row r="53002" ht="14.25" customHeight="1"/>
    <row r="53003" ht="14.25" customHeight="1"/>
    <row r="53004" ht="14.25" customHeight="1"/>
    <row r="53005" ht="14.25" customHeight="1"/>
    <row r="53006" ht="14.25" customHeight="1"/>
    <row r="53007" ht="14.25" customHeight="1"/>
    <row r="53008" ht="14.25" customHeight="1"/>
    <row r="53009" ht="14.25" customHeight="1"/>
    <row r="53010" ht="14.25" customHeight="1"/>
    <row r="53011" ht="14.25" customHeight="1"/>
    <row r="53012" ht="14.25" customHeight="1"/>
    <row r="53013" ht="14.25" customHeight="1"/>
    <row r="53014" ht="14.25" customHeight="1"/>
    <row r="53015" ht="14.25" customHeight="1"/>
    <row r="53016" ht="14.25" customHeight="1"/>
    <row r="53017" ht="14.25" customHeight="1"/>
    <row r="53018" ht="14.25" customHeight="1"/>
    <row r="53019" ht="14.25" customHeight="1"/>
    <row r="53020" ht="14.25" customHeight="1"/>
    <row r="53021" ht="14.25" customHeight="1"/>
    <row r="53022" ht="14.25" customHeight="1"/>
    <row r="53023" ht="14.25" customHeight="1"/>
    <row r="53024" ht="14.25" customHeight="1"/>
    <row r="53025" ht="14.25" customHeight="1"/>
    <row r="53026" ht="14.25" customHeight="1"/>
    <row r="53027" ht="14.25" customHeight="1"/>
    <row r="53028" ht="14.25" customHeight="1"/>
    <row r="53029" ht="14.25" customHeight="1"/>
    <row r="53030" ht="14.25" customHeight="1"/>
    <row r="53031" ht="14.25" customHeight="1"/>
    <row r="53032" ht="14.25" customHeight="1"/>
    <row r="53033" ht="14.25" customHeight="1"/>
    <row r="53034" ht="14.25" customHeight="1"/>
    <row r="53035" ht="14.25" customHeight="1"/>
    <row r="53036" ht="14.25" customHeight="1"/>
    <row r="53037" ht="14.25" customHeight="1"/>
    <row r="53038" ht="14.25" customHeight="1"/>
    <row r="53039" ht="14.25" customHeight="1"/>
    <row r="53040" ht="14.25" customHeight="1"/>
    <row r="53041" ht="14.25" customHeight="1"/>
    <row r="53042" ht="14.25" customHeight="1"/>
    <row r="53043" ht="14.25" customHeight="1"/>
    <row r="53044" ht="14.25" customHeight="1"/>
    <row r="53045" ht="14.25" customHeight="1"/>
    <row r="53046" ht="14.25" customHeight="1"/>
    <row r="53047" ht="14.25" customHeight="1"/>
    <row r="53048" ht="14.25" customHeight="1"/>
    <row r="53049" ht="14.25" customHeight="1"/>
    <row r="53050" ht="14.25" customHeight="1"/>
    <row r="53051" ht="14.25" customHeight="1"/>
    <row r="53052" ht="14.25" customHeight="1"/>
    <row r="53053" ht="14.25" customHeight="1"/>
    <row r="53054" ht="14.25" customHeight="1"/>
    <row r="53055" ht="14.25" customHeight="1"/>
    <row r="53056" ht="14.25" customHeight="1"/>
    <row r="53057" ht="14.25" customHeight="1"/>
    <row r="53058" ht="14.25" customHeight="1"/>
    <row r="53059" ht="14.25" customHeight="1"/>
    <row r="53060" ht="14.25" customHeight="1"/>
    <row r="53061" ht="14.25" customHeight="1"/>
    <row r="53062" ht="14.25" customHeight="1"/>
    <row r="53063" ht="14.25" customHeight="1"/>
    <row r="53064" ht="14.25" customHeight="1"/>
    <row r="53065" ht="14.25" customHeight="1"/>
    <row r="53066" ht="14.25" customHeight="1"/>
    <row r="53067" ht="14.25" customHeight="1"/>
    <row r="53068" ht="14.25" customHeight="1"/>
    <row r="53069" ht="14.25" customHeight="1"/>
    <row r="53070" ht="14.25" customHeight="1"/>
    <row r="53071" ht="14.25" customHeight="1"/>
    <row r="53072" ht="14.25" customHeight="1"/>
    <row r="53073" ht="14.25" customHeight="1"/>
    <row r="53074" ht="14.25" customHeight="1"/>
    <row r="53075" ht="14.25" customHeight="1"/>
    <row r="53076" ht="14.25" customHeight="1"/>
    <row r="53077" ht="14.25" customHeight="1"/>
    <row r="53078" ht="14.25" customHeight="1"/>
    <row r="53079" ht="14.25" customHeight="1"/>
    <row r="53080" ht="14.25" customHeight="1"/>
    <row r="53081" ht="14.25" customHeight="1"/>
    <row r="53082" ht="14.25" customHeight="1"/>
    <row r="53083" ht="14.25" customHeight="1"/>
    <row r="53084" ht="14.25" customHeight="1"/>
    <row r="53085" ht="14.25" customHeight="1"/>
    <row r="53086" ht="14.25" customHeight="1"/>
    <row r="53087" ht="14.25" customHeight="1"/>
    <row r="53088" ht="14.25" customHeight="1"/>
    <row r="53089" ht="14.25" customHeight="1"/>
    <row r="53090" ht="14.25" customHeight="1"/>
    <row r="53091" ht="14.25" customHeight="1"/>
    <row r="53092" ht="14.25" customHeight="1"/>
    <row r="53093" ht="14.25" customHeight="1"/>
    <row r="53094" ht="14.25" customHeight="1"/>
    <row r="53095" ht="14.25" customHeight="1"/>
    <row r="53096" ht="14.25" customHeight="1"/>
    <row r="53097" ht="14.25" customHeight="1"/>
    <row r="53098" ht="14.25" customHeight="1"/>
    <row r="53099" ht="14.25" customHeight="1"/>
    <row r="53100" ht="14.25" customHeight="1"/>
    <row r="53101" ht="14.25" customHeight="1"/>
    <row r="53102" ht="14.25" customHeight="1"/>
    <row r="53103" ht="14.25" customHeight="1"/>
    <row r="53104" ht="14.25" customHeight="1"/>
    <row r="53105" ht="14.25" customHeight="1"/>
    <row r="53106" ht="14.25" customHeight="1"/>
    <row r="53107" ht="14.25" customHeight="1"/>
    <row r="53108" ht="14.25" customHeight="1"/>
    <row r="53109" ht="14.25" customHeight="1"/>
    <row r="53110" ht="14.25" customHeight="1"/>
    <row r="53111" ht="14.25" customHeight="1"/>
    <row r="53112" ht="14.25" customHeight="1"/>
    <row r="53113" ht="14.25" customHeight="1"/>
    <row r="53114" ht="14.25" customHeight="1"/>
    <row r="53115" ht="14.25" customHeight="1"/>
    <row r="53116" ht="14.25" customHeight="1"/>
    <row r="53117" ht="14.25" customHeight="1"/>
    <row r="53118" ht="14.25" customHeight="1"/>
    <row r="53119" ht="14.25" customHeight="1"/>
    <row r="53120" ht="14.25" customHeight="1"/>
    <row r="53121" ht="14.25" customHeight="1"/>
    <row r="53122" ht="14.25" customHeight="1"/>
    <row r="53123" ht="14.25" customHeight="1"/>
    <row r="53124" ht="14.25" customHeight="1"/>
    <row r="53125" ht="14.25" customHeight="1"/>
    <row r="53126" ht="14.25" customHeight="1"/>
    <row r="53127" ht="14.25" customHeight="1"/>
    <row r="53128" ht="14.25" customHeight="1"/>
    <row r="53129" ht="14.25" customHeight="1"/>
    <row r="53130" ht="14.25" customHeight="1"/>
    <row r="53131" ht="14.25" customHeight="1"/>
    <row r="53132" ht="14.25" customHeight="1"/>
    <row r="53133" ht="14.25" customHeight="1"/>
    <row r="53134" ht="14.25" customHeight="1"/>
    <row r="53135" ht="14.25" customHeight="1"/>
    <row r="53136" ht="14.25" customHeight="1"/>
    <row r="53137" ht="14.25" customHeight="1"/>
    <row r="53138" ht="14.25" customHeight="1"/>
    <row r="53139" ht="14.25" customHeight="1"/>
    <row r="53140" ht="14.25" customHeight="1"/>
    <row r="53141" ht="14.25" customHeight="1"/>
    <row r="53142" ht="14.25" customHeight="1"/>
    <row r="53143" ht="14.25" customHeight="1"/>
    <row r="53144" ht="14.25" customHeight="1"/>
    <row r="53145" ht="14.25" customHeight="1"/>
    <row r="53146" ht="14.25" customHeight="1"/>
    <row r="53147" ht="14.25" customHeight="1"/>
    <row r="53148" ht="14.25" customHeight="1"/>
    <row r="53149" ht="14.25" customHeight="1"/>
    <row r="53150" ht="14.25" customHeight="1"/>
    <row r="53151" ht="14.25" customHeight="1"/>
    <row r="53152" ht="14.25" customHeight="1"/>
    <row r="53153" ht="14.25" customHeight="1"/>
    <row r="53154" ht="14.25" customHeight="1"/>
    <row r="53155" ht="14.25" customHeight="1"/>
    <row r="53156" ht="14.25" customHeight="1"/>
    <row r="53157" ht="14.25" customHeight="1"/>
    <row r="53158" ht="14.25" customHeight="1"/>
    <row r="53159" ht="14.25" customHeight="1"/>
    <row r="53160" ht="14.25" customHeight="1"/>
    <row r="53161" ht="14.25" customHeight="1"/>
    <row r="53162" ht="14.25" customHeight="1"/>
    <row r="53163" ht="14.25" customHeight="1"/>
    <row r="53164" ht="14.25" customHeight="1"/>
    <row r="53165" ht="14.25" customHeight="1"/>
    <row r="53166" ht="14.25" customHeight="1"/>
    <row r="53167" ht="14.25" customHeight="1"/>
    <row r="53168" ht="14.25" customHeight="1"/>
    <row r="53169" ht="14.25" customHeight="1"/>
    <row r="53170" ht="14.25" customHeight="1"/>
    <row r="53171" ht="14.25" customHeight="1"/>
    <row r="53172" ht="14.25" customHeight="1"/>
    <row r="53173" ht="14.25" customHeight="1"/>
    <row r="53174" ht="14.25" customHeight="1"/>
    <row r="53175" ht="14.25" customHeight="1"/>
    <row r="53176" ht="14.25" customHeight="1"/>
    <row r="53177" ht="14.25" customHeight="1"/>
    <row r="53178" ht="14.25" customHeight="1"/>
    <row r="53179" ht="14.25" customHeight="1"/>
    <row r="53180" ht="14.25" customHeight="1"/>
    <row r="53181" ht="14.25" customHeight="1"/>
    <row r="53182" ht="14.25" customHeight="1"/>
    <row r="53183" ht="14.25" customHeight="1"/>
    <row r="53184" ht="14.25" customHeight="1"/>
    <row r="53185" ht="14.25" customHeight="1"/>
    <row r="53186" ht="14.25" customHeight="1"/>
    <row r="53187" ht="14.25" customHeight="1"/>
    <row r="53188" ht="14.25" customHeight="1"/>
    <row r="53189" ht="14.25" customHeight="1"/>
    <row r="53190" ht="14.25" customHeight="1"/>
    <row r="53191" ht="14.25" customHeight="1"/>
    <row r="53192" ht="14.25" customHeight="1"/>
    <row r="53193" ht="14.25" customHeight="1"/>
    <row r="53194" ht="14.25" customHeight="1"/>
    <row r="53195" ht="14.25" customHeight="1"/>
    <row r="53196" ht="14.25" customHeight="1"/>
    <row r="53197" ht="14.25" customHeight="1"/>
    <row r="53198" ht="14.25" customHeight="1"/>
    <row r="53199" ht="14.25" customHeight="1"/>
    <row r="53200" ht="14.25" customHeight="1"/>
    <row r="53201" ht="14.25" customHeight="1"/>
    <row r="53202" ht="14.25" customHeight="1"/>
    <row r="53203" ht="14.25" customHeight="1"/>
    <row r="53204" ht="14.25" customHeight="1"/>
    <row r="53205" ht="14.25" customHeight="1"/>
    <row r="53206" ht="14.25" customHeight="1"/>
    <row r="53207" ht="14.25" customHeight="1"/>
    <row r="53208" ht="14.25" customHeight="1"/>
    <row r="53209" ht="14.25" customHeight="1"/>
    <row r="53210" ht="14.25" customHeight="1"/>
    <row r="53211" ht="14.25" customHeight="1"/>
    <row r="53212" ht="14.25" customHeight="1"/>
    <row r="53213" ht="14.25" customHeight="1"/>
    <row r="53214" ht="14.25" customHeight="1"/>
    <row r="53215" ht="14.25" customHeight="1"/>
    <row r="53216" ht="14.25" customHeight="1"/>
    <row r="53217" ht="14.25" customHeight="1"/>
    <row r="53218" ht="14.25" customHeight="1"/>
    <row r="53219" ht="14.25" customHeight="1"/>
    <row r="53220" ht="14.25" customHeight="1"/>
    <row r="53221" ht="14.25" customHeight="1"/>
    <row r="53222" ht="14.25" customHeight="1"/>
    <row r="53223" ht="14.25" customHeight="1"/>
    <row r="53224" ht="14.25" customHeight="1"/>
    <row r="53225" ht="14.25" customHeight="1"/>
    <row r="53226" ht="14.25" customHeight="1"/>
    <row r="53227" ht="14.25" customHeight="1"/>
    <row r="53228" ht="14.25" customHeight="1"/>
    <row r="53229" ht="14.25" customHeight="1"/>
    <row r="53230" ht="14.25" customHeight="1"/>
    <row r="53231" ht="14.25" customHeight="1"/>
    <row r="53232" ht="14.25" customHeight="1"/>
    <row r="53233" ht="14.25" customHeight="1"/>
    <row r="53234" ht="14.25" customHeight="1"/>
    <row r="53235" ht="14.25" customHeight="1"/>
    <row r="53236" ht="14.25" customHeight="1"/>
    <row r="53237" ht="14.25" customHeight="1"/>
    <row r="53238" ht="14.25" customHeight="1"/>
    <row r="53239" ht="14.25" customHeight="1"/>
    <row r="53240" ht="14.25" customHeight="1"/>
    <row r="53241" ht="14.25" customHeight="1"/>
    <row r="53242" ht="14.25" customHeight="1"/>
    <row r="53243" ht="14.25" customHeight="1"/>
    <row r="53244" ht="14.25" customHeight="1"/>
    <row r="53245" ht="14.25" customHeight="1"/>
    <row r="53246" ht="14.25" customHeight="1"/>
    <row r="53247" ht="14.25" customHeight="1"/>
    <row r="53248" ht="14.25" customHeight="1"/>
    <row r="53249" ht="14.25" customHeight="1"/>
    <row r="53250" ht="14.25" customHeight="1"/>
    <row r="53251" ht="14.25" customHeight="1"/>
    <row r="53252" ht="14.25" customHeight="1"/>
    <row r="53253" ht="14.25" customHeight="1"/>
    <row r="53254" ht="14.25" customHeight="1"/>
    <row r="53255" ht="14.25" customHeight="1"/>
    <row r="53256" ht="14.25" customHeight="1"/>
    <row r="53257" ht="14.25" customHeight="1"/>
    <row r="53258" ht="14.25" customHeight="1"/>
    <row r="53259" ht="14.25" customHeight="1"/>
    <row r="53260" ht="14.25" customHeight="1"/>
    <row r="53261" ht="14.25" customHeight="1"/>
    <row r="53262" ht="14.25" customHeight="1"/>
    <row r="53263" ht="14.25" customHeight="1"/>
    <row r="53264" ht="14.25" customHeight="1"/>
    <row r="53265" ht="14.25" customHeight="1"/>
    <row r="53266" ht="14.25" customHeight="1"/>
    <row r="53267" ht="14.25" customHeight="1"/>
    <row r="53268" ht="14.25" customHeight="1"/>
    <row r="53269" ht="14.25" customHeight="1"/>
    <row r="53270" ht="14.25" customHeight="1"/>
    <row r="53271" ht="14.25" customHeight="1"/>
    <row r="53272" ht="14.25" customHeight="1"/>
    <row r="53273" ht="14.25" customHeight="1"/>
    <row r="53274" ht="14.25" customHeight="1"/>
    <row r="53275" ht="14.25" customHeight="1"/>
    <row r="53276" ht="14.25" customHeight="1"/>
    <row r="53277" ht="14.25" customHeight="1"/>
    <row r="53278" ht="14.25" customHeight="1"/>
    <row r="53279" ht="14.25" customHeight="1"/>
    <row r="53280" ht="14.25" customHeight="1"/>
    <row r="53281" ht="14.25" customHeight="1"/>
    <row r="53282" ht="14.25" customHeight="1"/>
    <row r="53283" ht="14.25" customHeight="1"/>
    <row r="53284" ht="14.25" customHeight="1"/>
    <row r="53285" ht="14.25" customHeight="1"/>
    <row r="53286" ht="14.25" customHeight="1"/>
    <row r="53287" ht="14.25" customHeight="1"/>
    <row r="53288" ht="14.25" customHeight="1"/>
    <row r="53289" ht="14.25" customHeight="1"/>
    <row r="53290" ht="14.25" customHeight="1"/>
    <row r="53291" ht="14.25" customHeight="1"/>
    <row r="53292" ht="14.25" customHeight="1"/>
    <row r="53293" ht="14.25" customHeight="1"/>
    <row r="53294" ht="14.25" customHeight="1"/>
    <row r="53295" ht="14.25" customHeight="1"/>
    <row r="53296" ht="14.25" customHeight="1"/>
    <row r="53297" ht="14.25" customHeight="1"/>
    <row r="53298" ht="14.25" customHeight="1"/>
    <row r="53299" ht="14.25" customHeight="1"/>
    <row r="53300" ht="14.25" customHeight="1"/>
    <row r="53301" ht="14.25" customHeight="1"/>
    <row r="53302" ht="14.25" customHeight="1"/>
    <row r="53303" ht="14.25" customHeight="1"/>
    <row r="53304" ht="14.25" customHeight="1"/>
    <row r="53305" ht="14.25" customHeight="1"/>
    <row r="53306" ht="14.25" customHeight="1"/>
    <row r="53307" ht="14.25" customHeight="1"/>
    <row r="53308" ht="14.25" customHeight="1"/>
    <row r="53309" ht="14.25" customHeight="1"/>
    <row r="53310" ht="14.25" customHeight="1"/>
    <row r="53311" ht="14.25" customHeight="1"/>
    <row r="53312" ht="14.25" customHeight="1"/>
    <row r="53313" ht="14.25" customHeight="1"/>
    <row r="53314" ht="14.25" customHeight="1"/>
    <row r="53315" ht="14.25" customHeight="1"/>
    <row r="53316" ht="14.25" customHeight="1"/>
    <row r="53317" ht="14.25" customHeight="1"/>
    <row r="53318" ht="14.25" customHeight="1"/>
    <row r="53319" ht="14.25" customHeight="1"/>
    <row r="53320" ht="14.25" customHeight="1"/>
    <row r="53321" ht="14.25" customHeight="1"/>
    <row r="53322" ht="14.25" customHeight="1"/>
    <row r="53323" ht="14.25" customHeight="1"/>
    <row r="53324" ht="14.25" customHeight="1"/>
    <row r="53325" ht="14.25" customHeight="1"/>
    <row r="53326" ht="14.25" customHeight="1"/>
    <row r="53327" ht="14.25" customHeight="1"/>
    <row r="53328" ht="14.25" customHeight="1"/>
    <row r="53329" ht="14.25" customHeight="1"/>
    <row r="53330" ht="14.25" customHeight="1"/>
    <row r="53331" ht="14.25" customHeight="1"/>
    <row r="53332" ht="14.25" customHeight="1"/>
    <row r="53333" ht="14.25" customHeight="1"/>
    <row r="53334" ht="14.25" customHeight="1"/>
    <row r="53335" ht="14.25" customHeight="1"/>
    <row r="53336" ht="14.25" customHeight="1"/>
    <row r="53337" ht="14.25" customHeight="1"/>
    <row r="53338" ht="14.25" customHeight="1"/>
    <row r="53339" ht="14.25" customHeight="1"/>
    <row r="53340" ht="14.25" customHeight="1"/>
    <row r="53341" ht="14.25" customHeight="1"/>
    <row r="53342" ht="14.25" customHeight="1"/>
    <row r="53343" ht="14.25" customHeight="1"/>
    <row r="53344" ht="14.25" customHeight="1"/>
    <row r="53345" ht="14.25" customHeight="1"/>
    <row r="53346" ht="14.25" customHeight="1"/>
    <row r="53347" ht="14.25" customHeight="1"/>
    <row r="53348" ht="14.25" customHeight="1"/>
    <row r="53349" ht="14.25" customHeight="1"/>
    <row r="53350" ht="14.25" customHeight="1"/>
    <row r="53351" ht="14.25" customHeight="1"/>
    <row r="53352" ht="14.25" customHeight="1"/>
    <row r="53353" ht="14.25" customHeight="1"/>
    <row r="53354" ht="14.25" customHeight="1"/>
    <row r="53355" ht="14.25" customHeight="1"/>
    <row r="53356" ht="14.25" customHeight="1"/>
    <row r="53357" ht="14.25" customHeight="1"/>
    <row r="53358" ht="14.25" customHeight="1"/>
    <row r="53359" ht="14.25" customHeight="1"/>
    <row r="53360" ht="14.25" customHeight="1"/>
    <row r="53361" ht="14.25" customHeight="1"/>
    <row r="53362" ht="14.25" customHeight="1"/>
    <row r="53363" ht="14.25" customHeight="1"/>
    <row r="53364" ht="14.25" customHeight="1"/>
    <row r="53365" ht="14.25" customHeight="1"/>
    <row r="53366" ht="14.25" customHeight="1"/>
    <row r="53367" ht="14.25" customHeight="1"/>
    <row r="53368" ht="14.25" customHeight="1"/>
    <row r="53369" ht="14.25" customHeight="1"/>
    <row r="53370" ht="14.25" customHeight="1"/>
    <row r="53371" ht="14.25" customHeight="1"/>
    <row r="53372" ht="14.25" customHeight="1"/>
    <row r="53373" ht="14.25" customHeight="1"/>
    <row r="53374" ht="14.25" customHeight="1"/>
    <row r="53375" ht="14.25" customHeight="1"/>
    <row r="53376" ht="14.25" customHeight="1"/>
    <row r="53377" ht="14.25" customHeight="1"/>
    <row r="53378" ht="14.25" customHeight="1"/>
    <row r="53379" ht="14.25" customHeight="1"/>
    <row r="53380" ht="14.25" customHeight="1"/>
    <row r="53381" ht="14.25" customHeight="1"/>
    <row r="53382" ht="14.25" customHeight="1"/>
    <row r="53383" ht="14.25" customHeight="1"/>
    <row r="53384" ht="14.25" customHeight="1"/>
    <row r="53385" ht="14.25" customHeight="1"/>
    <row r="53386" ht="14.25" customHeight="1"/>
    <row r="53387" ht="14.25" customHeight="1"/>
    <row r="53388" ht="14.25" customHeight="1"/>
    <row r="53389" ht="14.25" customHeight="1"/>
    <row r="53390" ht="14.25" customHeight="1"/>
    <row r="53391" ht="14.25" customHeight="1"/>
    <row r="53392" ht="14.25" customHeight="1"/>
    <row r="53393" ht="14.25" customHeight="1"/>
    <row r="53394" ht="14.25" customHeight="1"/>
    <row r="53395" ht="14.25" customHeight="1"/>
    <row r="53396" ht="14.25" customHeight="1"/>
    <row r="53397" ht="14.25" customHeight="1"/>
    <row r="53398" ht="14.25" customHeight="1"/>
    <row r="53399" ht="14.25" customHeight="1"/>
    <row r="53400" ht="14.25" customHeight="1"/>
    <row r="53401" ht="14.25" customHeight="1"/>
    <row r="53402" ht="14.25" customHeight="1"/>
    <row r="53403" ht="14.25" customHeight="1"/>
    <row r="53404" ht="14.25" customHeight="1"/>
    <row r="53405" ht="14.25" customHeight="1"/>
    <row r="53406" ht="14.25" customHeight="1"/>
    <row r="53407" ht="14.25" customHeight="1"/>
    <row r="53408" ht="14.25" customHeight="1"/>
    <row r="53409" ht="14.25" customHeight="1"/>
    <row r="53410" ht="14.25" customHeight="1"/>
    <row r="53411" ht="14.25" customHeight="1"/>
    <row r="53412" ht="14.25" customHeight="1"/>
    <row r="53413" ht="14.25" customHeight="1"/>
    <row r="53414" ht="14.25" customHeight="1"/>
    <row r="53415" ht="14.25" customHeight="1"/>
    <row r="53416" ht="14.25" customHeight="1"/>
    <row r="53417" ht="14.25" customHeight="1"/>
    <row r="53418" ht="14.25" customHeight="1"/>
    <row r="53419" ht="14.25" customHeight="1"/>
    <row r="53420" ht="14.25" customHeight="1"/>
    <row r="53421" ht="14.25" customHeight="1"/>
    <row r="53422" ht="14.25" customHeight="1"/>
    <row r="53423" ht="14.25" customHeight="1"/>
    <row r="53424" ht="14.25" customHeight="1"/>
    <row r="53425" ht="14.25" customHeight="1"/>
    <row r="53426" ht="14.25" customHeight="1"/>
    <row r="53427" ht="14.25" customHeight="1"/>
    <row r="53428" ht="14.25" customHeight="1"/>
    <row r="53429" ht="14.25" customHeight="1"/>
    <row r="53430" ht="14.25" customHeight="1"/>
    <row r="53431" ht="14.25" customHeight="1"/>
    <row r="53432" ht="14.25" customHeight="1"/>
    <row r="53433" ht="14.25" customHeight="1"/>
    <row r="53434" ht="14.25" customHeight="1"/>
    <row r="53435" ht="14.25" customHeight="1"/>
    <row r="53436" ht="14.25" customHeight="1"/>
    <row r="53437" ht="14.25" customHeight="1"/>
    <row r="53438" ht="14.25" customHeight="1"/>
    <row r="53439" ht="14.25" customHeight="1"/>
    <row r="53440" ht="14.25" customHeight="1"/>
    <row r="53441" ht="14.25" customHeight="1"/>
    <row r="53442" ht="14.25" customHeight="1"/>
    <row r="53443" ht="14.25" customHeight="1"/>
    <row r="53444" ht="14.25" customHeight="1"/>
    <row r="53445" ht="14.25" customHeight="1"/>
    <row r="53446" ht="14.25" customHeight="1"/>
    <row r="53447" ht="14.25" customHeight="1"/>
    <row r="53448" ht="14.25" customHeight="1"/>
    <row r="53449" ht="14.25" customHeight="1"/>
    <row r="53450" ht="14.25" customHeight="1"/>
    <row r="53451" ht="14.25" customHeight="1"/>
    <row r="53452" ht="14.25" customHeight="1"/>
    <row r="53453" ht="14.25" customHeight="1"/>
    <row r="53454" ht="14.25" customHeight="1"/>
    <row r="53455" ht="14.25" customHeight="1"/>
    <row r="53456" ht="14.25" customHeight="1"/>
    <row r="53457" ht="14.25" customHeight="1"/>
    <row r="53458" ht="14.25" customHeight="1"/>
    <row r="53459" ht="14.25" customHeight="1"/>
    <row r="53460" ht="14.25" customHeight="1"/>
    <row r="53461" ht="14.25" customHeight="1"/>
    <row r="53462" ht="14.25" customHeight="1"/>
    <row r="53463" ht="14.25" customHeight="1"/>
    <row r="53464" ht="14.25" customHeight="1"/>
    <row r="53465" ht="14.25" customHeight="1"/>
    <row r="53466" ht="14.25" customHeight="1"/>
    <row r="53467" ht="14.25" customHeight="1"/>
    <row r="53468" ht="14.25" customHeight="1"/>
    <row r="53469" ht="14.25" customHeight="1"/>
    <row r="53470" ht="14.25" customHeight="1"/>
    <row r="53471" ht="14.25" customHeight="1"/>
    <row r="53472" ht="14.25" customHeight="1"/>
    <row r="53473" ht="14.25" customHeight="1"/>
    <row r="53474" ht="14.25" customHeight="1"/>
    <row r="53475" ht="14.25" customHeight="1"/>
    <row r="53476" ht="14.25" customHeight="1"/>
    <row r="53477" ht="14.25" customHeight="1"/>
    <row r="53478" ht="14.25" customHeight="1"/>
    <row r="53479" ht="14.25" customHeight="1"/>
    <row r="53480" ht="14.25" customHeight="1"/>
    <row r="53481" ht="14.25" customHeight="1"/>
    <row r="53482" ht="14.25" customHeight="1"/>
    <row r="53483" ht="14.25" customHeight="1"/>
    <row r="53484" ht="14.25" customHeight="1"/>
    <row r="53485" ht="14.25" customHeight="1"/>
    <row r="53486" ht="14.25" customHeight="1"/>
    <row r="53487" ht="14.25" customHeight="1"/>
    <row r="53488" ht="14.25" customHeight="1"/>
    <row r="53489" ht="14.25" customHeight="1"/>
    <row r="53490" ht="14.25" customHeight="1"/>
    <row r="53491" ht="14.25" customHeight="1"/>
    <row r="53492" ht="14.25" customHeight="1"/>
    <row r="53493" ht="14.25" customHeight="1"/>
    <row r="53494" ht="14.25" customHeight="1"/>
    <row r="53495" ht="14.25" customHeight="1"/>
    <row r="53496" ht="14.25" customHeight="1"/>
    <row r="53497" ht="14.25" customHeight="1"/>
    <row r="53498" ht="14.25" customHeight="1"/>
    <row r="53499" ht="14.25" customHeight="1"/>
    <row r="53500" ht="14.25" customHeight="1"/>
    <row r="53501" ht="14.25" customHeight="1"/>
    <row r="53502" ht="14.25" customHeight="1"/>
    <row r="53503" ht="14.25" customHeight="1"/>
    <row r="53504" ht="14.25" customHeight="1"/>
    <row r="53505" ht="14.25" customHeight="1"/>
    <row r="53506" ht="14.25" customHeight="1"/>
    <row r="53507" ht="14.25" customHeight="1"/>
    <row r="53508" ht="14.25" customHeight="1"/>
    <row r="53509" ht="14.25" customHeight="1"/>
    <row r="53510" ht="14.25" customHeight="1"/>
    <row r="53511" ht="14.25" customHeight="1"/>
    <row r="53512" ht="14.25" customHeight="1"/>
    <row r="53513" ht="14.25" customHeight="1"/>
    <row r="53514" ht="14.25" customHeight="1"/>
    <row r="53515" ht="14.25" customHeight="1"/>
    <row r="53516" ht="14.25" customHeight="1"/>
    <row r="53517" ht="14.25" customHeight="1"/>
    <row r="53518" ht="14.25" customHeight="1"/>
    <row r="53519" ht="14.25" customHeight="1"/>
    <row r="53520" ht="14.25" customHeight="1"/>
    <row r="53521" ht="14.25" customHeight="1"/>
    <row r="53522" ht="14.25" customHeight="1"/>
    <row r="53523" ht="14.25" customHeight="1"/>
    <row r="53524" ht="14.25" customHeight="1"/>
    <row r="53525" ht="14.25" customHeight="1"/>
    <row r="53526" ht="14.25" customHeight="1"/>
    <row r="53527" ht="14.25" customHeight="1"/>
    <row r="53528" ht="14.25" customHeight="1"/>
    <row r="53529" ht="14.25" customHeight="1"/>
    <row r="53530" ht="14.25" customHeight="1"/>
    <row r="53531" ht="14.25" customHeight="1"/>
    <row r="53532" ht="14.25" customHeight="1"/>
    <row r="53533" ht="14.25" customHeight="1"/>
    <row r="53534" ht="14.25" customHeight="1"/>
    <row r="53535" ht="14.25" customHeight="1"/>
    <row r="53536" ht="14.25" customHeight="1"/>
    <row r="53537" ht="14.25" customHeight="1"/>
    <row r="53538" ht="14.25" customHeight="1"/>
    <row r="53539" ht="14.25" customHeight="1"/>
    <row r="53540" ht="14.25" customHeight="1"/>
    <row r="53541" ht="14.25" customHeight="1"/>
    <row r="53542" ht="14.25" customHeight="1"/>
    <row r="53543" ht="14.25" customHeight="1"/>
    <row r="53544" ht="14.25" customHeight="1"/>
    <row r="53545" ht="14.25" customHeight="1"/>
    <row r="53546" ht="14.25" customHeight="1"/>
    <row r="53547" ht="14.25" customHeight="1"/>
    <row r="53548" ht="14.25" customHeight="1"/>
    <row r="53549" ht="14.25" customHeight="1"/>
    <row r="53550" ht="14.25" customHeight="1"/>
    <row r="53551" ht="14.25" customHeight="1"/>
    <row r="53552" ht="14.25" customHeight="1"/>
    <row r="53553" ht="14.25" customHeight="1"/>
    <row r="53554" ht="14.25" customHeight="1"/>
    <row r="53555" ht="14.25" customHeight="1"/>
    <row r="53556" ht="14.25" customHeight="1"/>
    <row r="53557" ht="14.25" customHeight="1"/>
    <row r="53558" ht="14.25" customHeight="1"/>
    <row r="53559" ht="14.25" customHeight="1"/>
    <row r="53560" ht="14.25" customHeight="1"/>
    <row r="53561" ht="14.25" customHeight="1"/>
    <row r="53562" ht="14.25" customHeight="1"/>
    <row r="53563" ht="14.25" customHeight="1"/>
    <row r="53564" ht="14.25" customHeight="1"/>
    <row r="53565" ht="14.25" customHeight="1"/>
    <row r="53566" ht="14.25" customHeight="1"/>
    <row r="53567" ht="14.25" customHeight="1"/>
    <row r="53568" ht="14.25" customHeight="1"/>
    <row r="53569" ht="14.25" customHeight="1"/>
    <row r="53570" ht="14.25" customHeight="1"/>
    <row r="53571" ht="14.25" customHeight="1"/>
    <row r="53572" ht="14.25" customHeight="1"/>
    <row r="53573" ht="14.25" customHeight="1"/>
    <row r="53574" ht="14.25" customHeight="1"/>
    <row r="53575" ht="14.25" customHeight="1"/>
    <row r="53576" ht="14.25" customHeight="1"/>
    <row r="53577" ht="14.25" customHeight="1"/>
    <row r="53578" ht="14.25" customHeight="1"/>
    <row r="53579" ht="14.25" customHeight="1"/>
    <row r="53580" ht="14.25" customHeight="1"/>
    <row r="53581" ht="14.25" customHeight="1"/>
    <row r="53582" ht="14.25" customHeight="1"/>
    <row r="53583" ht="14.25" customHeight="1"/>
    <row r="53584" ht="14.25" customHeight="1"/>
    <row r="53585" ht="14.25" customHeight="1"/>
    <row r="53586" ht="14.25" customHeight="1"/>
    <row r="53587" ht="14.25" customHeight="1"/>
    <row r="53588" ht="14.25" customHeight="1"/>
    <row r="53589" ht="14.25" customHeight="1"/>
    <row r="53590" ht="14.25" customHeight="1"/>
    <row r="53591" ht="14.25" customHeight="1"/>
    <row r="53592" ht="14.25" customHeight="1"/>
    <row r="53593" ht="14.25" customHeight="1"/>
    <row r="53594" ht="14.25" customHeight="1"/>
    <row r="53595" ht="14.25" customHeight="1"/>
    <row r="53596" ht="14.25" customHeight="1"/>
    <row r="53597" ht="14.25" customHeight="1"/>
    <row r="53598" ht="14.25" customHeight="1"/>
    <row r="53599" ht="14.25" customHeight="1"/>
    <row r="53600" ht="14.25" customHeight="1"/>
    <row r="53601" ht="14.25" customHeight="1"/>
    <row r="53602" ht="14.25" customHeight="1"/>
    <row r="53603" ht="14.25" customHeight="1"/>
    <row r="53604" ht="14.25" customHeight="1"/>
    <row r="53605" ht="14.25" customHeight="1"/>
    <row r="53606" ht="14.25" customHeight="1"/>
    <row r="53607" ht="14.25" customHeight="1"/>
    <row r="53608" ht="14.25" customHeight="1"/>
    <row r="53609" ht="14.25" customHeight="1"/>
    <row r="53610" ht="14.25" customHeight="1"/>
    <row r="53611" ht="14.25" customHeight="1"/>
    <row r="53612" ht="14.25" customHeight="1"/>
    <row r="53613" ht="14.25" customHeight="1"/>
    <row r="53614" ht="14.25" customHeight="1"/>
    <row r="53615" ht="14.25" customHeight="1"/>
    <row r="53616" ht="14.25" customHeight="1"/>
    <row r="53617" ht="14.25" customHeight="1"/>
    <row r="53618" ht="14.25" customHeight="1"/>
    <row r="53619" ht="14.25" customHeight="1"/>
    <row r="53620" ht="14.25" customHeight="1"/>
    <row r="53621" ht="14.25" customHeight="1"/>
    <row r="53622" ht="14.25" customHeight="1"/>
    <row r="53623" ht="14.25" customHeight="1"/>
    <row r="53624" ht="14.25" customHeight="1"/>
    <row r="53625" ht="14.25" customHeight="1"/>
    <row r="53626" ht="14.25" customHeight="1"/>
    <row r="53627" ht="14.25" customHeight="1"/>
    <row r="53628" ht="14.25" customHeight="1"/>
    <row r="53629" ht="14.25" customHeight="1"/>
    <row r="53630" ht="14.25" customHeight="1"/>
    <row r="53631" ht="14.25" customHeight="1"/>
    <row r="53632" ht="14.25" customHeight="1"/>
    <row r="53633" ht="14.25" customHeight="1"/>
    <row r="53634" ht="14.25" customHeight="1"/>
    <row r="53635" ht="14.25" customHeight="1"/>
    <row r="53636" ht="14.25" customHeight="1"/>
    <row r="53637" ht="14.25" customHeight="1"/>
    <row r="53638" ht="14.25" customHeight="1"/>
    <row r="53639" ht="14.25" customHeight="1"/>
    <row r="53640" ht="14.25" customHeight="1"/>
    <row r="53641" ht="14.25" customHeight="1"/>
    <row r="53642" ht="14.25" customHeight="1"/>
    <row r="53643" ht="14.25" customHeight="1"/>
    <row r="53644" ht="14.25" customHeight="1"/>
    <row r="53645" ht="14.25" customHeight="1"/>
    <row r="53646" ht="14.25" customHeight="1"/>
    <row r="53647" ht="14.25" customHeight="1"/>
    <row r="53648" ht="14.25" customHeight="1"/>
    <row r="53649" ht="14.25" customHeight="1"/>
    <row r="53650" ht="14.25" customHeight="1"/>
    <row r="53651" ht="14.25" customHeight="1"/>
    <row r="53652" ht="14.25" customHeight="1"/>
    <row r="53653" ht="14.25" customHeight="1"/>
    <row r="53654" ht="14.25" customHeight="1"/>
    <row r="53655" ht="14.25" customHeight="1"/>
    <row r="53656" ht="14.25" customHeight="1"/>
    <row r="53657" ht="14.25" customHeight="1"/>
    <row r="53658" ht="14.25" customHeight="1"/>
    <row r="53659" ht="14.25" customHeight="1"/>
    <row r="53660" ht="14.25" customHeight="1"/>
    <row r="53661" ht="14.25" customHeight="1"/>
    <row r="53662" ht="14.25" customHeight="1"/>
    <row r="53663" ht="14.25" customHeight="1"/>
    <row r="53664" ht="14.25" customHeight="1"/>
    <row r="53665" ht="14.25" customHeight="1"/>
    <row r="53666" ht="14.25" customHeight="1"/>
    <row r="53667" ht="14.25" customHeight="1"/>
    <row r="53668" ht="14.25" customHeight="1"/>
    <row r="53669" ht="14.25" customHeight="1"/>
    <row r="53670" ht="14.25" customHeight="1"/>
    <row r="53671" ht="14.25" customHeight="1"/>
    <row r="53672" ht="14.25" customHeight="1"/>
    <row r="53673" ht="14.25" customHeight="1"/>
    <row r="53674" ht="14.25" customHeight="1"/>
    <row r="53675" ht="14.25" customHeight="1"/>
    <row r="53676" ht="14.25" customHeight="1"/>
    <row r="53677" ht="14.25" customHeight="1"/>
    <row r="53678" ht="14.25" customHeight="1"/>
    <row r="53679" ht="14.25" customHeight="1"/>
    <row r="53680" ht="14.25" customHeight="1"/>
    <row r="53681" ht="14.25" customHeight="1"/>
    <row r="53682" ht="14.25" customHeight="1"/>
    <row r="53683" ht="14.25" customHeight="1"/>
    <row r="53684" ht="14.25" customHeight="1"/>
    <row r="53685" ht="14.25" customHeight="1"/>
    <row r="53686" ht="14.25" customHeight="1"/>
    <row r="53687" ht="14.25" customHeight="1"/>
    <row r="53688" ht="14.25" customHeight="1"/>
    <row r="53689" ht="14.25" customHeight="1"/>
    <row r="53690" ht="14.25" customHeight="1"/>
    <row r="53691" ht="14.25" customHeight="1"/>
    <row r="53692" ht="14.25" customHeight="1"/>
    <row r="53693" ht="14.25" customHeight="1"/>
    <row r="53694" ht="14.25" customHeight="1"/>
    <row r="53695" ht="14.25" customHeight="1"/>
    <row r="53696" ht="14.25" customHeight="1"/>
    <row r="53697" ht="14.25" customHeight="1"/>
    <row r="53698" ht="14.25" customHeight="1"/>
    <row r="53699" ht="14.25" customHeight="1"/>
    <row r="53700" ht="14.25" customHeight="1"/>
    <row r="53701" ht="14.25" customHeight="1"/>
    <row r="53702" ht="14.25" customHeight="1"/>
    <row r="53703" ht="14.25" customHeight="1"/>
    <row r="53704" ht="14.25" customHeight="1"/>
    <row r="53705" ht="14.25" customHeight="1"/>
    <row r="53706" ht="14.25" customHeight="1"/>
    <row r="53707" ht="14.25" customHeight="1"/>
    <row r="53708" ht="14.25" customHeight="1"/>
    <row r="53709" ht="14.25" customHeight="1"/>
    <row r="53710" ht="14.25" customHeight="1"/>
    <row r="53711" ht="14.25" customHeight="1"/>
    <row r="53712" ht="14.25" customHeight="1"/>
    <row r="53713" ht="14.25" customHeight="1"/>
    <row r="53714" ht="14.25" customHeight="1"/>
    <row r="53715" ht="14.25" customHeight="1"/>
    <row r="53716" ht="14.25" customHeight="1"/>
    <row r="53717" ht="14.25" customHeight="1"/>
    <row r="53718" ht="14.25" customHeight="1"/>
    <row r="53719" ht="14.25" customHeight="1"/>
    <row r="53720" ht="14.25" customHeight="1"/>
    <row r="53721" ht="14.25" customHeight="1"/>
    <row r="53722" ht="14.25" customHeight="1"/>
    <row r="53723" ht="14.25" customHeight="1"/>
    <row r="53724" ht="14.25" customHeight="1"/>
    <row r="53725" ht="14.25" customHeight="1"/>
    <row r="53726" ht="14.25" customHeight="1"/>
    <row r="53727" ht="14.25" customHeight="1"/>
    <row r="53728" ht="14.25" customHeight="1"/>
    <row r="53729" ht="14.25" customHeight="1"/>
    <row r="53730" ht="14.25" customHeight="1"/>
    <row r="53731" ht="14.25" customHeight="1"/>
    <row r="53732" ht="14.25" customHeight="1"/>
    <row r="53733" ht="14.25" customHeight="1"/>
    <row r="53734" ht="14.25" customHeight="1"/>
    <row r="53735" ht="14.25" customHeight="1"/>
    <row r="53736" ht="14.25" customHeight="1"/>
    <row r="53737" ht="14.25" customHeight="1"/>
    <row r="53738" ht="14.25" customHeight="1"/>
    <row r="53739" ht="14.25" customHeight="1"/>
    <row r="53740" ht="14.25" customHeight="1"/>
    <row r="53741" ht="14.25" customHeight="1"/>
    <row r="53742" ht="14.25" customHeight="1"/>
    <row r="53743" ht="14.25" customHeight="1"/>
    <row r="53744" ht="14.25" customHeight="1"/>
    <row r="53745" ht="14.25" customHeight="1"/>
    <row r="53746" ht="14.25" customHeight="1"/>
    <row r="53747" ht="14.25" customHeight="1"/>
    <row r="53748" ht="14.25" customHeight="1"/>
    <row r="53749" ht="14.25" customHeight="1"/>
    <row r="53750" ht="14.25" customHeight="1"/>
    <row r="53751" ht="14.25" customHeight="1"/>
    <row r="53752" ht="14.25" customHeight="1"/>
    <row r="53753" ht="14.25" customHeight="1"/>
    <row r="53754" ht="14.25" customHeight="1"/>
    <row r="53755" ht="14.25" customHeight="1"/>
    <row r="53756" ht="14.25" customHeight="1"/>
    <row r="53757" ht="14.25" customHeight="1"/>
    <row r="53758" ht="14.25" customHeight="1"/>
    <row r="53759" ht="14.25" customHeight="1"/>
    <row r="53760" ht="14.25" customHeight="1"/>
    <row r="53761" ht="14.25" customHeight="1"/>
    <row r="53762" ht="14.25" customHeight="1"/>
    <row r="53763" ht="14.25" customHeight="1"/>
    <row r="53764" ht="14.25" customHeight="1"/>
    <row r="53765" ht="14.25" customHeight="1"/>
    <row r="53766" ht="14.25" customHeight="1"/>
    <row r="53767" ht="14.25" customHeight="1"/>
    <row r="53768" ht="14.25" customHeight="1"/>
    <row r="53769" ht="14.25" customHeight="1"/>
    <row r="53770" ht="14.25" customHeight="1"/>
    <row r="53771" ht="14.25" customHeight="1"/>
    <row r="53772" ht="14.25" customHeight="1"/>
    <row r="53773" ht="14.25" customHeight="1"/>
    <row r="53774" ht="14.25" customHeight="1"/>
    <row r="53775" ht="14.25" customHeight="1"/>
    <row r="53776" ht="14.25" customHeight="1"/>
    <row r="53777" ht="14.25" customHeight="1"/>
    <row r="53778" ht="14.25" customHeight="1"/>
    <row r="53779" ht="14.25" customHeight="1"/>
    <row r="53780" ht="14.25" customHeight="1"/>
    <row r="53781" ht="14.25" customHeight="1"/>
    <row r="53782" ht="14.25" customHeight="1"/>
    <row r="53783" ht="14.25" customHeight="1"/>
    <row r="53784" ht="14.25" customHeight="1"/>
    <row r="53785" ht="14.25" customHeight="1"/>
    <row r="53786" ht="14.25" customHeight="1"/>
    <row r="53787" ht="14.25" customHeight="1"/>
    <row r="53788" ht="14.25" customHeight="1"/>
    <row r="53789" ht="14.25" customHeight="1"/>
    <row r="53790" ht="14.25" customHeight="1"/>
    <row r="53791" ht="14.25" customHeight="1"/>
    <row r="53792" ht="14.25" customHeight="1"/>
    <row r="53793" ht="14.25" customHeight="1"/>
    <row r="53794" ht="14.25" customHeight="1"/>
    <row r="53795" ht="14.25" customHeight="1"/>
    <row r="53796" ht="14.25" customHeight="1"/>
    <row r="53797" ht="14.25" customHeight="1"/>
    <row r="53798" ht="14.25" customHeight="1"/>
    <row r="53799" ht="14.25" customHeight="1"/>
    <row r="53800" ht="14.25" customHeight="1"/>
    <row r="53801" ht="14.25" customHeight="1"/>
    <row r="53802" ht="14.25" customHeight="1"/>
    <row r="53803" ht="14.25" customHeight="1"/>
    <row r="53804" ht="14.25" customHeight="1"/>
    <row r="53805" ht="14.25" customHeight="1"/>
    <row r="53806" ht="14.25" customHeight="1"/>
    <row r="53807" ht="14.25" customHeight="1"/>
    <row r="53808" ht="14.25" customHeight="1"/>
    <row r="53809" ht="14.25" customHeight="1"/>
    <row r="53810" ht="14.25" customHeight="1"/>
    <row r="53811" ht="14.25" customHeight="1"/>
    <row r="53812" ht="14.25" customHeight="1"/>
    <row r="53813" ht="14.25" customHeight="1"/>
    <row r="53814" ht="14.25" customHeight="1"/>
    <row r="53815" ht="14.25" customHeight="1"/>
    <row r="53816" ht="14.25" customHeight="1"/>
    <row r="53817" ht="14.25" customHeight="1"/>
    <row r="53818" ht="14.25" customHeight="1"/>
    <row r="53819" ht="14.25" customHeight="1"/>
    <row r="53820" ht="14.25" customHeight="1"/>
    <row r="53821" ht="14.25" customHeight="1"/>
    <row r="53822" ht="14.25" customHeight="1"/>
    <row r="53823" ht="14.25" customHeight="1"/>
    <row r="53824" ht="14.25" customHeight="1"/>
    <row r="53825" ht="14.25" customHeight="1"/>
    <row r="53826" ht="14.25" customHeight="1"/>
    <row r="53827" ht="14.25" customHeight="1"/>
    <row r="53828" ht="14.25" customHeight="1"/>
    <row r="53829" ht="14.25" customHeight="1"/>
    <row r="53830" ht="14.25" customHeight="1"/>
    <row r="53831" ht="14.25" customHeight="1"/>
    <row r="53832" ht="14.25" customHeight="1"/>
    <row r="53833" ht="14.25" customHeight="1"/>
    <row r="53834" ht="14.25" customHeight="1"/>
    <row r="53835" ht="14.25" customHeight="1"/>
    <row r="53836" ht="14.25" customHeight="1"/>
    <row r="53837" ht="14.25" customHeight="1"/>
    <row r="53838" ht="14.25" customHeight="1"/>
    <row r="53839" ht="14.25" customHeight="1"/>
    <row r="53840" ht="14.25" customHeight="1"/>
    <row r="53841" ht="14.25" customHeight="1"/>
    <row r="53842" ht="14.25" customHeight="1"/>
    <row r="53843" ht="14.25" customHeight="1"/>
    <row r="53844" ht="14.25" customHeight="1"/>
    <row r="53845" ht="14.25" customHeight="1"/>
    <row r="53846" ht="14.25" customHeight="1"/>
    <row r="53847" ht="14.25" customHeight="1"/>
    <row r="53848" ht="14.25" customHeight="1"/>
    <row r="53849" ht="14.25" customHeight="1"/>
    <row r="53850" ht="14.25" customHeight="1"/>
    <row r="53851" ht="14.25" customHeight="1"/>
    <row r="53852" ht="14.25" customHeight="1"/>
    <row r="53853" ht="14.25" customHeight="1"/>
    <row r="53854" ht="14.25" customHeight="1"/>
    <row r="53855" ht="14.25" customHeight="1"/>
    <row r="53856" ht="14.25" customHeight="1"/>
    <row r="53857" ht="14.25" customHeight="1"/>
    <row r="53858" ht="14.25" customHeight="1"/>
    <row r="53859" ht="14.25" customHeight="1"/>
    <row r="53860" ht="14.25" customHeight="1"/>
    <row r="53861" ht="14.25" customHeight="1"/>
    <row r="53862" ht="14.25" customHeight="1"/>
    <row r="53863" ht="14.25" customHeight="1"/>
    <row r="53864" ht="14.25" customHeight="1"/>
    <row r="53865" ht="14.25" customHeight="1"/>
    <row r="53866" ht="14.25" customHeight="1"/>
    <row r="53867" ht="14.25" customHeight="1"/>
    <row r="53868" ht="14.25" customHeight="1"/>
    <row r="53869" ht="14.25" customHeight="1"/>
    <row r="53870" ht="14.25" customHeight="1"/>
    <row r="53871" ht="14.25" customHeight="1"/>
    <row r="53872" ht="14.25" customHeight="1"/>
    <row r="53873" ht="14.25" customHeight="1"/>
    <row r="53874" ht="14.25" customHeight="1"/>
    <row r="53875" ht="14.25" customHeight="1"/>
    <row r="53876" ht="14.25" customHeight="1"/>
    <row r="53877" ht="14.25" customHeight="1"/>
    <row r="53878" ht="14.25" customHeight="1"/>
    <row r="53879" ht="14.25" customHeight="1"/>
    <row r="53880" ht="14.25" customHeight="1"/>
    <row r="53881" ht="14.25" customHeight="1"/>
    <row r="53882" ht="14.25" customHeight="1"/>
    <row r="53883" ht="14.25" customHeight="1"/>
    <row r="53884" ht="14.25" customHeight="1"/>
    <row r="53885" ht="14.25" customHeight="1"/>
    <row r="53886" ht="14.25" customHeight="1"/>
    <row r="53887" ht="14.25" customHeight="1"/>
    <row r="53888" ht="14.25" customHeight="1"/>
    <row r="53889" ht="14.25" customHeight="1"/>
    <row r="53890" ht="14.25" customHeight="1"/>
    <row r="53891" ht="14.25" customHeight="1"/>
    <row r="53892" ht="14.25" customHeight="1"/>
    <row r="53893" ht="14.25" customHeight="1"/>
    <row r="53894" ht="14.25" customHeight="1"/>
    <row r="53895" ht="14.25" customHeight="1"/>
    <row r="53896" ht="14.25" customHeight="1"/>
    <row r="53897" ht="14.25" customHeight="1"/>
    <row r="53898" ht="14.25" customHeight="1"/>
    <row r="53899" ht="14.25" customHeight="1"/>
    <row r="53900" ht="14.25" customHeight="1"/>
    <row r="53901" ht="14.25" customHeight="1"/>
    <row r="53902" ht="14.25" customHeight="1"/>
    <row r="53903" ht="14.25" customHeight="1"/>
    <row r="53904" ht="14.25" customHeight="1"/>
    <row r="53905" ht="14.25" customHeight="1"/>
    <row r="53906" ht="14.25" customHeight="1"/>
    <row r="53907" ht="14.25" customHeight="1"/>
    <row r="53908" ht="14.25" customHeight="1"/>
    <row r="53909" ht="14.25" customHeight="1"/>
    <row r="53910" ht="14.25" customHeight="1"/>
    <row r="53911" ht="14.25" customHeight="1"/>
    <row r="53912" ht="14.25" customHeight="1"/>
    <row r="53913" ht="14.25" customHeight="1"/>
    <row r="53914" ht="14.25" customHeight="1"/>
    <row r="53915" ht="14.25" customHeight="1"/>
    <row r="53916" ht="14.25" customHeight="1"/>
    <row r="53917" ht="14.25" customHeight="1"/>
    <row r="53918" ht="14.25" customHeight="1"/>
    <row r="53919" ht="14.25" customHeight="1"/>
    <row r="53920" ht="14.25" customHeight="1"/>
    <row r="53921" ht="14.25" customHeight="1"/>
    <row r="53922" ht="14.25" customHeight="1"/>
    <row r="53923" ht="14.25" customHeight="1"/>
    <row r="53924" ht="14.25" customHeight="1"/>
    <row r="53925" ht="14.25" customHeight="1"/>
    <row r="53926" ht="14.25" customHeight="1"/>
    <row r="53927" ht="14.25" customHeight="1"/>
    <row r="53928" ht="14.25" customHeight="1"/>
    <row r="53929" ht="14.25" customHeight="1"/>
    <row r="53930" ht="14.25" customHeight="1"/>
    <row r="53931" ht="14.25" customHeight="1"/>
    <row r="53932" ht="14.25" customHeight="1"/>
    <row r="53933" ht="14.25" customHeight="1"/>
    <row r="53934" ht="14.25" customHeight="1"/>
    <row r="53935" ht="14.25" customHeight="1"/>
    <row r="53936" ht="14.25" customHeight="1"/>
    <row r="53937" ht="14.25" customHeight="1"/>
    <row r="53938" ht="14.25" customHeight="1"/>
    <row r="53939" ht="14.25" customHeight="1"/>
    <row r="53940" ht="14.25" customHeight="1"/>
    <row r="53941" ht="14.25" customHeight="1"/>
    <row r="53942" ht="14.25" customHeight="1"/>
    <row r="53943" ht="14.25" customHeight="1"/>
    <row r="53944" ht="14.25" customHeight="1"/>
    <row r="53945" ht="14.25" customHeight="1"/>
    <row r="53946" ht="14.25" customHeight="1"/>
    <row r="53947" ht="14.25" customHeight="1"/>
    <row r="53948" ht="14.25" customHeight="1"/>
    <row r="53949" ht="14.25" customHeight="1"/>
    <row r="53950" ht="14.25" customHeight="1"/>
    <row r="53951" ht="14.25" customHeight="1"/>
    <row r="53952" ht="14.25" customHeight="1"/>
    <row r="53953" ht="14.25" customHeight="1"/>
    <row r="53954" ht="14.25" customHeight="1"/>
    <row r="53955" ht="14.25" customHeight="1"/>
    <row r="53956" ht="14.25" customHeight="1"/>
    <row r="53957" ht="14.25" customHeight="1"/>
    <row r="53958" ht="14.25" customHeight="1"/>
    <row r="53959" ht="14.25" customHeight="1"/>
    <row r="53960" ht="14.25" customHeight="1"/>
    <row r="53961" ht="14.25" customHeight="1"/>
    <row r="53962" ht="14.25" customHeight="1"/>
    <row r="53963" ht="14.25" customHeight="1"/>
    <row r="53964" ht="14.25" customHeight="1"/>
    <row r="53965" ht="14.25" customHeight="1"/>
    <row r="53966" ht="14.25" customHeight="1"/>
    <row r="53967" ht="14.25" customHeight="1"/>
    <row r="53968" ht="14.25" customHeight="1"/>
    <row r="53969" ht="14.25" customHeight="1"/>
    <row r="53970" ht="14.25" customHeight="1"/>
    <row r="53971" ht="14.25" customHeight="1"/>
    <row r="53972" ht="14.25" customHeight="1"/>
    <row r="53973" ht="14.25" customHeight="1"/>
    <row r="53974" ht="14.25" customHeight="1"/>
    <row r="53975" ht="14.25" customHeight="1"/>
    <row r="53976" ht="14.25" customHeight="1"/>
    <row r="53977" ht="14.25" customHeight="1"/>
    <row r="53978" ht="14.25" customHeight="1"/>
    <row r="53979" ht="14.25" customHeight="1"/>
    <row r="53980" ht="14.25" customHeight="1"/>
    <row r="53981" ht="14.25" customHeight="1"/>
    <row r="53982" ht="14.25" customHeight="1"/>
    <row r="53983" ht="14.25" customHeight="1"/>
    <row r="53984" ht="14.25" customHeight="1"/>
    <row r="53985" ht="14.25" customHeight="1"/>
    <row r="53986" ht="14.25" customHeight="1"/>
    <row r="53987" ht="14.25" customHeight="1"/>
    <row r="53988" ht="14.25" customHeight="1"/>
    <row r="53989" ht="14.25" customHeight="1"/>
    <row r="53990" ht="14.25" customHeight="1"/>
    <row r="53991" ht="14.25" customHeight="1"/>
    <row r="53992" ht="14.25" customHeight="1"/>
    <row r="53993" ht="14.25" customHeight="1"/>
    <row r="53994" ht="14.25" customHeight="1"/>
    <row r="53995" ht="14.25" customHeight="1"/>
    <row r="53996" ht="14.25" customHeight="1"/>
    <row r="53997" ht="14.25" customHeight="1"/>
    <row r="53998" ht="14.25" customHeight="1"/>
    <row r="53999" ht="14.25" customHeight="1"/>
    <row r="54000" ht="14.25" customHeight="1"/>
    <row r="54001" ht="14.25" customHeight="1"/>
    <row r="54002" ht="14.25" customHeight="1"/>
    <row r="54003" ht="14.25" customHeight="1"/>
    <row r="54004" ht="14.25" customHeight="1"/>
    <row r="54005" ht="14.25" customHeight="1"/>
    <row r="54006" ht="14.25" customHeight="1"/>
    <row r="54007" ht="14.25" customHeight="1"/>
    <row r="54008" ht="14.25" customHeight="1"/>
    <row r="54009" ht="14.25" customHeight="1"/>
    <row r="54010" ht="14.25" customHeight="1"/>
    <row r="54011" ht="14.25" customHeight="1"/>
    <row r="54012" ht="14.25" customHeight="1"/>
    <row r="54013" ht="14.25" customHeight="1"/>
    <row r="54014" ht="14.25" customHeight="1"/>
    <row r="54015" ht="14.25" customHeight="1"/>
    <row r="54016" ht="14.25" customHeight="1"/>
    <row r="54017" ht="14.25" customHeight="1"/>
    <row r="54018" ht="14.25" customHeight="1"/>
    <row r="54019" ht="14.25" customHeight="1"/>
    <row r="54020" ht="14.25" customHeight="1"/>
    <row r="54021" ht="14.25" customHeight="1"/>
    <row r="54022" ht="14.25" customHeight="1"/>
    <row r="54023" ht="14.25" customHeight="1"/>
    <row r="54024" ht="14.25" customHeight="1"/>
    <row r="54025" ht="14.25" customHeight="1"/>
    <row r="54026" ht="14.25" customHeight="1"/>
    <row r="54027" ht="14.25" customHeight="1"/>
    <row r="54028" ht="14.25" customHeight="1"/>
    <row r="54029" ht="14.25" customHeight="1"/>
    <row r="54030" ht="14.25" customHeight="1"/>
    <row r="54031" ht="14.25" customHeight="1"/>
    <row r="54032" ht="14.25" customHeight="1"/>
    <row r="54033" ht="14.25" customHeight="1"/>
    <row r="54034" ht="14.25" customHeight="1"/>
    <row r="54035" ht="14.25" customHeight="1"/>
    <row r="54036" ht="14.25" customHeight="1"/>
    <row r="54037" ht="14.25" customHeight="1"/>
    <row r="54038" ht="14.25" customHeight="1"/>
    <row r="54039" ht="14.25" customHeight="1"/>
    <row r="54040" ht="14.25" customHeight="1"/>
    <row r="54041" ht="14.25" customHeight="1"/>
    <row r="54042" ht="14.25" customHeight="1"/>
    <row r="54043" ht="14.25" customHeight="1"/>
    <row r="54044" ht="14.25" customHeight="1"/>
    <row r="54045" ht="14.25" customHeight="1"/>
    <row r="54046" ht="14.25" customHeight="1"/>
    <row r="54047" ht="14.25" customHeight="1"/>
    <row r="54048" ht="14.25" customHeight="1"/>
    <row r="54049" ht="14.25" customHeight="1"/>
    <row r="54050" ht="14.25" customHeight="1"/>
    <row r="54051" ht="14.25" customHeight="1"/>
    <row r="54052" ht="14.25" customHeight="1"/>
    <row r="54053" ht="14.25" customHeight="1"/>
    <row r="54054" ht="14.25" customHeight="1"/>
    <row r="54055" ht="14.25" customHeight="1"/>
    <row r="54056" ht="14.25" customHeight="1"/>
    <row r="54057" ht="14.25" customHeight="1"/>
    <row r="54058" ht="14.25" customHeight="1"/>
    <row r="54059" ht="14.25" customHeight="1"/>
    <row r="54060" ht="14.25" customHeight="1"/>
    <row r="54061" ht="14.25" customHeight="1"/>
    <row r="54062" ht="14.25" customHeight="1"/>
    <row r="54063" ht="14.25" customHeight="1"/>
    <row r="54064" ht="14.25" customHeight="1"/>
    <row r="54065" ht="14.25" customHeight="1"/>
    <row r="54066" ht="14.25" customHeight="1"/>
    <row r="54067" ht="14.25" customHeight="1"/>
    <row r="54068" ht="14.25" customHeight="1"/>
    <row r="54069" ht="14.25" customHeight="1"/>
    <row r="54070" ht="14.25" customHeight="1"/>
    <row r="54071" ht="14.25" customHeight="1"/>
    <row r="54072" ht="14.25" customHeight="1"/>
    <row r="54073" ht="14.25" customHeight="1"/>
    <row r="54074" ht="14.25" customHeight="1"/>
    <row r="54075" ht="14.25" customHeight="1"/>
    <row r="54076" ht="14.25" customHeight="1"/>
    <row r="54077" ht="14.25" customHeight="1"/>
    <row r="54078" ht="14.25" customHeight="1"/>
    <row r="54079" ht="14.25" customHeight="1"/>
    <row r="54080" ht="14.25" customHeight="1"/>
    <row r="54081" ht="14.25" customHeight="1"/>
    <row r="54082" ht="14.25" customHeight="1"/>
    <row r="54083" ht="14.25" customHeight="1"/>
    <row r="54084" ht="14.25" customHeight="1"/>
    <row r="54085" ht="14.25" customHeight="1"/>
    <row r="54086" ht="14.25" customHeight="1"/>
    <row r="54087" ht="14.25" customHeight="1"/>
    <row r="54088" ht="14.25" customHeight="1"/>
    <row r="54089" ht="14.25" customHeight="1"/>
    <row r="54090" ht="14.25" customHeight="1"/>
    <row r="54091" ht="14.25" customHeight="1"/>
    <row r="54092" ht="14.25" customHeight="1"/>
    <row r="54093" ht="14.25" customHeight="1"/>
    <row r="54094" ht="14.25" customHeight="1"/>
    <row r="54095" ht="14.25" customHeight="1"/>
    <row r="54096" ht="14.25" customHeight="1"/>
    <row r="54097" ht="14.25" customHeight="1"/>
    <row r="54098" ht="14.25" customHeight="1"/>
    <row r="54099" ht="14.25" customHeight="1"/>
    <row r="54100" ht="14.25" customHeight="1"/>
    <row r="54101" ht="14.25" customHeight="1"/>
    <row r="54102" ht="14.25" customHeight="1"/>
    <row r="54103" ht="14.25" customHeight="1"/>
    <row r="54104" ht="14.25" customHeight="1"/>
    <row r="54105" ht="14.25" customHeight="1"/>
    <row r="54106" ht="14.25" customHeight="1"/>
    <row r="54107" ht="14.25" customHeight="1"/>
    <row r="54108" ht="14.25" customHeight="1"/>
    <row r="54109" ht="14.25" customHeight="1"/>
    <row r="54110" ht="14.25" customHeight="1"/>
    <row r="54111" ht="14.25" customHeight="1"/>
    <row r="54112" ht="14.25" customHeight="1"/>
    <row r="54113" ht="14.25" customHeight="1"/>
    <row r="54114" ht="14.25" customHeight="1"/>
    <row r="54115" ht="14.25" customHeight="1"/>
    <row r="54116" ht="14.25" customHeight="1"/>
    <row r="54117" ht="14.25" customHeight="1"/>
    <row r="54118" ht="14.25" customHeight="1"/>
    <row r="54119" ht="14.25" customHeight="1"/>
    <row r="54120" ht="14.25" customHeight="1"/>
    <row r="54121" ht="14.25" customHeight="1"/>
    <row r="54122" ht="14.25" customHeight="1"/>
    <row r="54123" ht="14.25" customHeight="1"/>
    <row r="54124" ht="14.25" customHeight="1"/>
    <row r="54125" ht="14.25" customHeight="1"/>
    <row r="54126" ht="14.25" customHeight="1"/>
    <row r="54127" ht="14.25" customHeight="1"/>
    <row r="54128" ht="14.25" customHeight="1"/>
    <row r="54129" ht="14.25" customHeight="1"/>
    <row r="54130" ht="14.25" customHeight="1"/>
    <row r="54131" ht="14.25" customHeight="1"/>
    <row r="54132" ht="14.25" customHeight="1"/>
    <row r="54133" ht="14.25" customHeight="1"/>
    <row r="54134" ht="14.25" customHeight="1"/>
    <row r="54135" ht="14.25" customHeight="1"/>
    <row r="54136" ht="14.25" customHeight="1"/>
    <row r="54137" ht="14.25" customHeight="1"/>
    <row r="54138" ht="14.25" customHeight="1"/>
    <row r="54139" ht="14.25" customHeight="1"/>
    <row r="54140" ht="14.25" customHeight="1"/>
    <row r="54141" ht="14.25" customHeight="1"/>
    <row r="54142" ht="14.25" customHeight="1"/>
    <row r="54143" ht="14.25" customHeight="1"/>
    <row r="54144" ht="14.25" customHeight="1"/>
    <row r="54145" ht="14.25" customHeight="1"/>
    <row r="54146" ht="14.25" customHeight="1"/>
    <row r="54147" ht="14.25" customHeight="1"/>
    <row r="54148" ht="14.25" customHeight="1"/>
    <row r="54149" ht="14.25" customHeight="1"/>
    <row r="54150" ht="14.25" customHeight="1"/>
    <row r="54151" ht="14.25" customHeight="1"/>
    <row r="54152" ht="14.25" customHeight="1"/>
    <row r="54153" ht="14.25" customHeight="1"/>
    <row r="54154" ht="14.25" customHeight="1"/>
    <row r="54155" ht="14.25" customHeight="1"/>
    <row r="54156" ht="14.25" customHeight="1"/>
    <row r="54157" ht="14.25" customHeight="1"/>
    <row r="54158" ht="14.25" customHeight="1"/>
    <row r="54159" ht="14.25" customHeight="1"/>
    <row r="54160" ht="14.25" customHeight="1"/>
    <row r="54161" ht="14.25" customHeight="1"/>
    <row r="54162" ht="14.25" customHeight="1"/>
    <row r="54163" ht="14.25" customHeight="1"/>
    <row r="54164" ht="14.25" customHeight="1"/>
    <row r="54165" ht="14.25" customHeight="1"/>
    <row r="54166" ht="14.25" customHeight="1"/>
    <row r="54167" ht="14.25" customHeight="1"/>
    <row r="54168" ht="14.25" customHeight="1"/>
    <row r="54169" ht="14.25" customHeight="1"/>
    <row r="54170" ht="14.25" customHeight="1"/>
    <row r="54171" ht="14.25" customHeight="1"/>
    <row r="54172" ht="14.25" customHeight="1"/>
    <row r="54173" ht="14.25" customHeight="1"/>
    <row r="54174" ht="14.25" customHeight="1"/>
    <row r="54175" ht="14.25" customHeight="1"/>
    <row r="54176" ht="14.25" customHeight="1"/>
    <row r="54177" ht="14.25" customHeight="1"/>
    <row r="54178" ht="14.25" customHeight="1"/>
    <row r="54179" ht="14.25" customHeight="1"/>
    <row r="54180" ht="14.25" customHeight="1"/>
    <row r="54181" ht="14.25" customHeight="1"/>
    <row r="54182" ht="14.25" customHeight="1"/>
    <row r="54183" ht="14.25" customHeight="1"/>
    <row r="54184" ht="14.25" customHeight="1"/>
    <row r="54185" ht="14.25" customHeight="1"/>
    <row r="54186" ht="14.25" customHeight="1"/>
    <row r="54187" ht="14.25" customHeight="1"/>
    <row r="54188" ht="14.25" customHeight="1"/>
    <row r="54189" ht="14.25" customHeight="1"/>
    <row r="54190" ht="14.25" customHeight="1"/>
    <row r="54191" ht="14.25" customHeight="1"/>
    <row r="54192" ht="14.25" customHeight="1"/>
    <row r="54193" ht="14.25" customHeight="1"/>
    <row r="54194" ht="14.25" customHeight="1"/>
    <row r="54195" ht="14.25" customHeight="1"/>
    <row r="54196" ht="14.25" customHeight="1"/>
    <row r="54197" ht="14.25" customHeight="1"/>
    <row r="54198" ht="14.25" customHeight="1"/>
    <row r="54199" ht="14.25" customHeight="1"/>
    <row r="54200" ht="14.25" customHeight="1"/>
    <row r="54201" ht="14.25" customHeight="1"/>
    <row r="54202" ht="14.25" customHeight="1"/>
    <row r="54203" ht="14.25" customHeight="1"/>
    <row r="54204" ht="14.25" customHeight="1"/>
    <row r="54205" ht="14.25" customHeight="1"/>
    <row r="54206" ht="14.25" customHeight="1"/>
    <row r="54207" ht="14.25" customHeight="1"/>
    <row r="54208" ht="14.25" customHeight="1"/>
    <row r="54209" ht="14.25" customHeight="1"/>
    <row r="54210" ht="14.25" customHeight="1"/>
    <row r="54211" ht="14.25" customHeight="1"/>
    <row r="54212" ht="14.25" customHeight="1"/>
    <row r="54213" ht="14.25" customHeight="1"/>
    <row r="54214" ht="14.25" customHeight="1"/>
    <row r="54215" ht="14.25" customHeight="1"/>
    <row r="54216" ht="14.25" customHeight="1"/>
    <row r="54217" ht="14.25" customHeight="1"/>
    <row r="54218" ht="14.25" customHeight="1"/>
    <row r="54219" ht="14.25" customHeight="1"/>
    <row r="54220" ht="14.25" customHeight="1"/>
    <row r="54221" ht="14.25" customHeight="1"/>
    <row r="54222" ht="14.25" customHeight="1"/>
    <row r="54223" ht="14.25" customHeight="1"/>
    <row r="54224" ht="14.25" customHeight="1"/>
    <row r="54225" ht="14.25" customHeight="1"/>
    <row r="54226" ht="14.25" customHeight="1"/>
    <row r="54227" ht="14.25" customHeight="1"/>
    <row r="54228" ht="14.25" customHeight="1"/>
    <row r="54229" ht="14.25" customHeight="1"/>
    <row r="54230" ht="14.25" customHeight="1"/>
    <row r="54231" ht="14.25" customHeight="1"/>
    <row r="54232" ht="14.25" customHeight="1"/>
    <row r="54233" ht="14.25" customHeight="1"/>
    <row r="54234" ht="14.25" customHeight="1"/>
    <row r="54235" ht="14.25" customHeight="1"/>
    <row r="54236" ht="14.25" customHeight="1"/>
    <row r="54237" ht="14.25" customHeight="1"/>
    <row r="54238" ht="14.25" customHeight="1"/>
    <row r="54239" ht="14.25" customHeight="1"/>
    <row r="54240" ht="14.25" customHeight="1"/>
    <row r="54241" ht="14.25" customHeight="1"/>
    <row r="54242" ht="14.25" customHeight="1"/>
    <row r="54243" ht="14.25" customHeight="1"/>
    <row r="54244" ht="14.25" customHeight="1"/>
    <row r="54245" ht="14.25" customHeight="1"/>
    <row r="54246" ht="14.25" customHeight="1"/>
    <row r="54247" ht="14.25" customHeight="1"/>
    <row r="54248" ht="14.25" customHeight="1"/>
    <row r="54249" ht="14.25" customHeight="1"/>
    <row r="54250" ht="14.25" customHeight="1"/>
    <row r="54251" ht="14.25" customHeight="1"/>
    <row r="54252" ht="14.25" customHeight="1"/>
    <row r="54253" ht="14.25" customHeight="1"/>
    <row r="54254" ht="14.25" customHeight="1"/>
    <row r="54255" ht="14.25" customHeight="1"/>
    <row r="54256" ht="14.25" customHeight="1"/>
    <row r="54257" ht="14.25" customHeight="1"/>
    <row r="54258" ht="14.25" customHeight="1"/>
    <row r="54259" ht="14.25" customHeight="1"/>
    <row r="54260" ht="14.25" customHeight="1"/>
    <row r="54261" ht="14.25" customHeight="1"/>
    <row r="54262" ht="14.25" customHeight="1"/>
    <row r="54263" ht="14.25" customHeight="1"/>
    <row r="54264" ht="14.25" customHeight="1"/>
    <row r="54265" ht="14.25" customHeight="1"/>
    <row r="54266" ht="14.25" customHeight="1"/>
    <row r="54267" ht="14.25" customHeight="1"/>
    <row r="54268" ht="14.25" customHeight="1"/>
    <row r="54269" ht="14.25" customHeight="1"/>
    <row r="54270" ht="14.25" customHeight="1"/>
    <row r="54271" ht="14.25" customHeight="1"/>
    <row r="54272" ht="14.25" customHeight="1"/>
    <row r="54273" ht="14.25" customHeight="1"/>
    <row r="54274" ht="14.25" customHeight="1"/>
    <row r="54275" ht="14.25" customHeight="1"/>
    <row r="54276" ht="14.25" customHeight="1"/>
    <row r="54277" ht="14.25" customHeight="1"/>
    <row r="54278" ht="14.25" customHeight="1"/>
    <row r="54279" ht="14.25" customHeight="1"/>
    <row r="54280" ht="14.25" customHeight="1"/>
    <row r="54281" ht="14.25" customHeight="1"/>
    <row r="54282" ht="14.25" customHeight="1"/>
    <row r="54283" ht="14.25" customHeight="1"/>
    <row r="54284" ht="14.25" customHeight="1"/>
    <row r="54285" ht="14.25" customHeight="1"/>
    <row r="54286" ht="14.25" customHeight="1"/>
    <row r="54287" ht="14.25" customHeight="1"/>
    <row r="54288" ht="14.25" customHeight="1"/>
    <row r="54289" ht="14.25" customHeight="1"/>
    <row r="54290" ht="14.25" customHeight="1"/>
    <row r="54291" ht="14.25" customHeight="1"/>
    <row r="54292" ht="14.25" customHeight="1"/>
    <row r="54293" ht="14.25" customHeight="1"/>
    <row r="54294" ht="14.25" customHeight="1"/>
    <row r="54295" ht="14.25" customHeight="1"/>
    <row r="54296" ht="14.25" customHeight="1"/>
    <row r="54297" ht="14.25" customHeight="1"/>
    <row r="54298" ht="14.25" customHeight="1"/>
    <row r="54299" ht="14.25" customHeight="1"/>
    <row r="54300" ht="14.25" customHeight="1"/>
    <row r="54301" ht="14.25" customHeight="1"/>
    <row r="54302" ht="14.25" customHeight="1"/>
    <row r="54303" ht="14.25" customHeight="1"/>
    <row r="54304" ht="14.25" customHeight="1"/>
    <row r="54305" ht="14.25" customHeight="1"/>
    <row r="54306" ht="14.25" customHeight="1"/>
    <row r="54307" ht="14.25" customHeight="1"/>
    <row r="54308" ht="14.25" customHeight="1"/>
    <row r="54309" ht="14.25" customHeight="1"/>
    <row r="54310" ht="14.25" customHeight="1"/>
    <row r="54311" ht="14.25" customHeight="1"/>
    <row r="54312" ht="14.25" customHeight="1"/>
    <row r="54313" ht="14.25" customHeight="1"/>
    <row r="54314" ht="14.25" customHeight="1"/>
    <row r="54315" ht="14.25" customHeight="1"/>
    <row r="54316" ht="14.25" customHeight="1"/>
    <row r="54317" ht="14.25" customHeight="1"/>
    <row r="54318" ht="14.25" customHeight="1"/>
    <row r="54319" ht="14.25" customHeight="1"/>
    <row r="54320" ht="14.25" customHeight="1"/>
    <row r="54321" ht="14.25" customHeight="1"/>
    <row r="54322" ht="14.25" customHeight="1"/>
    <row r="54323" ht="14.25" customHeight="1"/>
    <row r="54324" ht="14.25" customHeight="1"/>
    <row r="54325" ht="14.25" customHeight="1"/>
    <row r="54326" ht="14.25" customHeight="1"/>
    <row r="54327" ht="14.25" customHeight="1"/>
    <row r="54328" ht="14.25" customHeight="1"/>
    <row r="54329" ht="14.25" customHeight="1"/>
    <row r="54330" ht="14.25" customHeight="1"/>
    <row r="54331" ht="14.25" customHeight="1"/>
    <row r="54332" ht="14.25" customHeight="1"/>
    <row r="54333" ht="14.25" customHeight="1"/>
    <row r="54334" ht="14.25" customHeight="1"/>
    <row r="54335" ht="14.25" customHeight="1"/>
    <row r="54336" ht="14.25" customHeight="1"/>
    <row r="54337" ht="14.25" customHeight="1"/>
    <row r="54338" ht="14.25" customHeight="1"/>
    <row r="54339" ht="14.25" customHeight="1"/>
    <row r="54340" ht="14.25" customHeight="1"/>
    <row r="54341" ht="14.25" customHeight="1"/>
    <row r="54342" ht="14.25" customHeight="1"/>
    <row r="54343" ht="14.25" customHeight="1"/>
    <row r="54344" ht="14.25" customHeight="1"/>
    <row r="54345" ht="14.25" customHeight="1"/>
    <row r="54346" ht="14.25" customHeight="1"/>
    <row r="54347" ht="14.25" customHeight="1"/>
    <row r="54348" ht="14.25" customHeight="1"/>
    <row r="54349" ht="14.25" customHeight="1"/>
    <row r="54350" ht="14.25" customHeight="1"/>
    <row r="54351" ht="14.25" customHeight="1"/>
    <row r="54352" ht="14.25" customHeight="1"/>
    <row r="54353" ht="14.25" customHeight="1"/>
    <row r="54354" ht="14.25" customHeight="1"/>
    <row r="54355" ht="14.25" customHeight="1"/>
    <row r="54356" ht="14.25" customHeight="1"/>
    <row r="54357" ht="14.25" customHeight="1"/>
    <row r="54358" ht="14.25" customHeight="1"/>
    <row r="54359" ht="14.25" customHeight="1"/>
    <row r="54360" ht="14.25" customHeight="1"/>
    <row r="54361" ht="14.25" customHeight="1"/>
    <row r="54362" ht="14.25" customHeight="1"/>
    <row r="54363" ht="14.25" customHeight="1"/>
    <row r="54364" ht="14.25" customHeight="1"/>
    <row r="54365" ht="14.25" customHeight="1"/>
    <row r="54366" ht="14.25" customHeight="1"/>
    <row r="54367" ht="14.25" customHeight="1"/>
    <row r="54368" ht="14.25" customHeight="1"/>
    <row r="54369" ht="14.25" customHeight="1"/>
    <row r="54370" ht="14.25" customHeight="1"/>
    <row r="54371" ht="14.25" customHeight="1"/>
    <row r="54372" ht="14.25" customHeight="1"/>
    <row r="54373" ht="14.25" customHeight="1"/>
    <row r="54374" ht="14.25" customHeight="1"/>
    <row r="54375" ht="14.25" customHeight="1"/>
    <row r="54376" ht="14.25" customHeight="1"/>
    <row r="54377" ht="14.25" customHeight="1"/>
    <row r="54378" ht="14.25" customHeight="1"/>
    <row r="54379" ht="14.25" customHeight="1"/>
    <row r="54380" ht="14.25" customHeight="1"/>
    <row r="54381" ht="14.25" customHeight="1"/>
    <row r="54382" ht="14.25" customHeight="1"/>
    <row r="54383" ht="14.25" customHeight="1"/>
    <row r="54384" ht="14.25" customHeight="1"/>
    <row r="54385" ht="14.25" customHeight="1"/>
    <row r="54386" ht="14.25" customHeight="1"/>
    <row r="54387" ht="14.25" customHeight="1"/>
    <row r="54388" ht="14.25" customHeight="1"/>
    <row r="54389" ht="14.25" customHeight="1"/>
    <row r="54390" ht="14.25" customHeight="1"/>
    <row r="54391" ht="14.25" customHeight="1"/>
    <row r="54392" ht="14.25" customHeight="1"/>
    <row r="54393" ht="14.25" customHeight="1"/>
    <row r="54394" ht="14.25" customHeight="1"/>
    <row r="54395" ht="14.25" customHeight="1"/>
    <row r="54396" ht="14.25" customHeight="1"/>
    <row r="54397" ht="14.25" customHeight="1"/>
    <row r="54398" ht="14.25" customHeight="1"/>
    <row r="54399" ht="14.25" customHeight="1"/>
    <row r="54400" ht="14.25" customHeight="1"/>
    <row r="54401" ht="14.25" customHeight="1"/>
    <row r="54402" ht="14.25" customHeight="1"/>
    <row r="54403" ht="14.25" customHeight="1"/>
    <row r="54404" ht="14.25" customHeight="1"/>
    <row r="54405" ht="14.25" customHeight="1"/>
    <row r="54406" ht="14.25" customHeight="1"/>
    <row r="54407" ht="14.25" customHeight="1"/>
    <row r="54408" ht="14.25" customHeight="1"/>
    <row r="54409" ht="14.25" customHeight="1"/>
    <row r="54410" ht="14.25" customHeight="1"/>
    <row r="54411" ht="14.25" customHeight="1"/>
    <row r="54412" ht="14.25" customHeight="1"/>
    <row r="54413" ht="14.25" customHeight="1"/>
    <row r="54414" ht="14.25" customHeight="1"/>
    <row r="54415" ht="14.25" customHeight="1"/>
    <row r="54416" ht="14.25" customHeight="1"/>
    <row r="54417" ht="14.25" customHeight="1"/>
    <row r="54418" ht="14.25" customHeight="1"/>
    <row r="54419" ht="14.25" customHeight="1"/>
    <row r="54420" ht="14.25" customHeight="1"/>
    <row r="54421" ht="14.25" customHeight="1"/>
    <row r="54422" ht="14.25" customHeight="1"/>
    <row r="54423" ht="14.25" customHeight="1"/>
    <row r="54424" ht="14.25" customHeight="1"/>
    <row r="54425" ht="14.25" customHeight="1"/>
    <row r="54426" ht="14.25" customHeight="1"/>
    <row r="54427" ht="14.25" customHeight="1"/>
    <row r="54428" ht="14.25" customHeight="1"/>
    <row r="54429" ht="14.25" customHeight="1"/>
    <row r="54430" ht="14.25" customHeight="1"/>
    <row r="54431" ht="14.25" customHeight="1"/>
    <row r="54432" ht="14.25" customHeight="1"/>
    <row r="54433" ht="14.25" customHeight="1"/>
    <row r="54434" ht="14.25" customHeight="1"/>
    <row r="54435" ht="14.25" customHeight="1"/>
    <row r="54436" ht="14.25" customHeight="1"/>
    <row r="54437" ht="14.25" customHeight="1"/>
    <row r="54438" ht="14.25" customHeight="1"/>
    <row r="54439" ht="14.25" customHeight="1"/>
    <row r="54440" ht="14.25" customHeight="1"/>
    <row r="54441" ht="14.25" customHeight="1"/>
    <row r="54442" ht="14.25" customHeight="1"/>
    <row r="54443" ht="14.25" customHeight="1"/>
    <row r="54444" ht="14.25" customHeight="1"/>
    <row r="54445" ht="14.25" customHeight="1"/>
    <row r="54446" ht="14.25" customHeight="1"/>
    <row r="54447" ht="14.25" customHeight="1"/>
    <row r="54448" ht="14.25" customHeight="1"/>
    <row r="54449" ht="14.25" customHeight="1"/>
    <row r="54450" ht="14.25" customHeight="1"/>
    <row r="54451" ht="14.25" customHeight="1"/>
    <row r="54452" ht="14.25" customHeight="1"/>
    <row r="54453" ht="14.25" customHeight="1"/>
    <row r="54454" ht="14.25" customHeight="1"/>
    <row r="54455" ht="14.25" customHeight="1"/>
    <row r="54456" ht="14.25" customHeight="1"/>
    <row r="54457" ht="14.25" customHeight="1"/>
    <row r="54458" ht="14.25" customHeight="1"/>
    <row r="54459" ht="14.25" customHeight="1"/>
    <row r="54460" ht="14.25" customHeight="1"/>
    <row r="54461" ht="14.25" customHeight="1"/>
    <row r="54462" ht="14.25" customHeight="1"/>
    <row r="54463" ht="14.25" customHeight="1"/>
    <row r="54464" ht="14.25" customHeight="1"/>
    <row r="54465" ht="14.25" customHeight="1"/>
    <row r="54466" ht="14.25" customHeight="1"/>
    <row r="54467" ht="14.25" customHeight="1"/>
    <row r="54468" ht="14.25" customHeight="1"/>
    <row r="54469" ht="14.25" customHeight="1"/>
    <row r="54470" ht="14.25" customHeight="1"/>
    <row r="54471" ht="14.25" customHeight="1"/>
    <row r="54472" ht="14.25" customHeight="1"/>
    <row r="54473" ht="14.25" customHeight="1"/>
    <row r="54474" ht="14.25" customHeight="1"/>
    <row r="54475" ht="14.25" customHeight="1"/>
    <row r="54476" ht="14.25" customHeight="1"/>
    <row r="54477" ht="14.25" customHeight="1"/>
    <row r="54478" ht="14.25" customHeight="1"/>
    <row r="54479" ht="14.25" customHeight="1"/>
    <row r="54480" ht="14.25" customHeight="1"/>
    <row r="54481" ht="14.25" customHeight="1"/>
    <row r="54482" ht="14.25" customHeight="1"/>
    <row r="54483" ht="14.25" customHeight="1"/>
    <row r="54484" ht="14.25" customHeight="1"/>
    <row r="54485" ht="14.25" customHeight="1"/>
    <row r="54486" ht="14.25" customHeight="1"/>
    <row r="54487" ht="14.25" customHeight="1"/>
    <row r="54488" ht="14.25" customHeight="1"/>
    <row r="54489" ht="14.25" customHeight="1"/>
    <row r="54490" ht="14.25" customHeight="1"/>
    <row r="54491" ht="14.25" customHeight="1"/>
    <row r="54492" ht="14.25" customHeight="1"/>
    <row r="54493" ht="14.25" customHeight="1"/>
    <row r="54494" ht="14.25" customHeight="1"/>
    <row r="54495" ht="14.25" customHeight="1"/>
    <row r="54496" ht="14.25" customHeight="1"/>
    <row r="54497" ht="14.25" customHeight="1"/>
    <row r="54498" ht="14.25" customHeight="1"/>
    <row r="54499" ht="14.25" customHeight="1"/>
    <row r="54500" ht="14.25" customHeight="1"/>
    <row r="54501" ht="14.25" customHeight="1"/>
    <row r="54502" ht="14.25" customHeight="1"/>
    <row r="54503" ht="14.25" customHeight="1"/>
    <row r="54504" ht="14.25" customHeight="1"/>
    <row r="54505" ht="14.25" customHeight="1"/>
    <row r="54506" ht="14.25" customHeight="1"/>
    <row r="54507" ht="14.25" customHeight="1"/>
    <row r="54508" ht="14.25" customHeight="1"/>
    <row r="54509" ht="14.25" customHeight="1"/>
    <row r="54510" ht="14.25" customHeight="1"/>
    <row r="54511" ht="14.25" customHeight="1"/>
    <row r="54512" ht="14.25" customHeight="1"/>
    <row r="54513" ht="14.25" customHeight="1"/>
    <row r="54514" ht="14.25" customHeight="1"/>
    <row r="54515" ht="14.25" customHeight="1"/>
    <row r="54516" ht="14.25" customHeight="1"/>
    <row r="54517" ht="14.25" customHeight="1"/>
    <row r="54518" ht="14.25" customHeight="1"/>
    <row r="54519" ht="14.25" customHeight="1"/>
    <row r="54520" ht="14.25" customHeight="1"/>
    <row r="54521" ht="14.25" customHeight="1"/>
    <row r="54522" ht="14.25" customHeight="1"/>
    <row r="54523" ht="14.25" customHeight="1"/>
    <row r="54524" ht="14.25" customHeight="1"/>
    <row r="54525" ht="14.25" customHeight="1"/>
    <row r="54526" ht="14.25" customHeight="1"/>
    <row r="54527" ht="14.25" customHeight="1"/>
    <row r="54528" ht="14.25" customHeight="1"/>
    <row r="54529" ht="14.25" customHeight="1"/>
    <row r="54530" ht="14.25" customHeight="1"/>
    <row r="54531" ht="14.25" customHeight="1"/>
    <row r="54532" ht="14.25" customHeight="1"/>
    <row r="54533" ht="14.25" customHeight="1"/>
    <row r="54534" ht="14.25" customHeight="1"/>
    <row r="54535" ht="14.25" customHeight="1"/>
    <row r="54536" ht="14.25" customHeight="1"/>
    <row r="54537" ht="14.25" customHeight="1"/>
    <row r="54538" ht="14.25" customHeight="1"/>
    <row r="54539" ht="14.25" customHeight="1"/>
    <row r="54540" ht="14.25" customHeight="1"/>
    <row r="54541" ht="14.25" customHeight="1"/>
    <row r="54542" ht="14.25" customHeight="1"/>
    <row r="54543" ht="14.25" customHeight="1"/>
    <row r="54544" ht="14.25" customHeight="1"/>
    <row r="54545" ht="14.25" customHeight="1"/>
    <row r="54546" ht="14.25" customHeight="1"/>
    <row r="54547" ht="14.25" customHeight="1"/>
    <row r="54548" ht="14.25" customHeight="1"/>
    <row r="54549" ht="14.25" customHeight="1"/>
    <row r="54550" ht="14.25" customHeight="1"/>
    <row r="54551" ht="14.25" customHeight="1"/>
    <row r="54552" ht="14.25" customHeight="1"/>
    <row r="54553" ht="14.25" customHeight="1"/>
    <row r="54554" ht="14.25" customHeight="1"/>
    <row r="54555" ht="14.25" customHeight="1"/>
    <row r="54556" ht="14.25" customHeight="1"/>
    <row r="54557" ht="14.25" customHeight="1"/>
    <row r="54558" ht="14.25" customHeight="1"/>
    <row r="54559" ht="14.25" customHeight="1"/>
    <row r="54560" ht="14.25" customHeight="1"/>
    <row r="54561" ht="14.25" customHeight="1"/>
    <row r="54562" ht="14.25" customHeight="1"/>
    <row r="54563" ht="14.25" customHeight="1"/>
    <row r="54564" ht="14.25" customHeight="1"/>
    <row r="54565" ht="14.25" customHeight="1"/>
    <row r="54566" ht="14.25" customHeight="1"/>
    <row r="54567" ht="14.25" customHeight="1"/>
    <row r="54568" ht="14.25" customHeight="1"/>
    <row r="54569" ht="14.25" customHeight="1"/>
    <row r="54570" ht="14.25" customHeight="1"/>
    <row r="54571" ht="14.25" customHeight="1"/>
    <row r="54572" ht="14.25" customHeight="1"/>
    <row r="54573" ht="14.25" customHeight="1"/>
    <row r="54574" ht="14.25" customHeight="1"/>
    <row r="54575" ht="14.25" customHeight="1"/>
    <row r="54576" ht="14.25" customHeight="1"/>
    <row r="54577" ht="14.25" customHeight="1"/>
    <row r="54578" ht="14.25" customHeight="1"/>
    <row r="54579" ht="14.25" customHeight="1"/>
    <row r="54580" ht="14.25" customHeight="1"/>
    <row r="54581" ht="14.25" customHeight="1"/>
    <row r="54582" ht="14.25" customHeight="1"/>
    <row r="54583" ht="14.25" customHeight="1"/>
    <row r="54584" ht="14.25" customHeight="1"/>
    <row r="54585" ht="14.25" customHeight="1"/>
    <row r="54586" ht="14.25" customHeight="1"/>
    <row r="54587" ht="14.25" customHeight="1"/>
    <row r="54588" ht="14.25" customHeight="1"/>
    <row r="54589" ht="14.25" customHeight="1"/>
    <row r="54590" ht="14.25" customHeight="1"/>
    <row r="54591" ht="14.25" customHeight="1"/>
    <row r="54592" ht="14.25" customHeight="1"/>
    <row r="54593" ht="14.25" customHeight="1"/>
    <row r="54594" ht="14.25" customHeight="1"/>
    <row r="54595" ht="14.25" customHeight="1"/>
    <row r="54596" ht="14.25" customHeight="1"/>
    <row r="54597" ht="14.25" customHeight="1"/>
    <row r="54598" ht="14.25" customHeight="1"/>
    <row r="54599" ht="14.25" customHeight="1"/>
    <row r="54600" ht="14.25" customHeight="1"/>
    <row r="54601" ht="14.25" customHeight="1"/>
    <row r="54602" ht="14.25" customHeight="1"/>
    <row r="54603" ht="14.25" customHeight="1"/>
    <row r="54604" ht="14.25" customHeight="1"/>
    <row r="54605" ht="14.25" customHeight="1"/>
    <row r="54606" ht="14.25" customHeight="1"/>
    <row r="54607" ht="14.25" customHeight="1"/>
    <row r="54608" ht="14.25" customHeight="1"/>
    <row r="54609" ht="14.25" customHeight="1"/>
    <row r="54610" ht="14.25" customHeight="1"/>
    <row r="54611" ht="14.25" customHeight="1"/>
    <row r="54612" ht="14.25" customHeight="1"/>
    <row r="54613" ht="14.25" customHeight="1"/>
    <row r="54614" ht="14.25" customHeight="1"/>
    <row r="54615" ht="14.25" customHeight="1"/>
    <row r="54616" ht="14.25" customHeight="1"/>
    <row r="54617" ht="14.25" customHeight="1"/>
    <row r="54618" ht="14.25" customHeight="1"/>
    <row r="54619" ht="14.25" customHeight="1"/>
    <row r="54620" ht="14.25" customHeight="1"/>
    <row r="54621" ht="14.25" customHeight="1"/>
    <row r="54622" ht="14.25" customHeight="1"/>
    <row r="54623" ht="14.25" customHeight="1"/>
    <row r="54624" ht="14.25" customHeight="1"/>
    <row r="54625" ht="14.25" customHeight="1"/>
    <row r="54626" ht="14.25" customHeight="1"/>
    <row r="54627" ht="14.25" customHeight="1"/>
    <row r="54628" ht="14.25" customHeight="1"/>
    <row r="54629" ht="14.25" customHeight="1"/>
    <row r="54630" ht="14.25" customHeight="1"/>
    <row r="54631" ht="14.25" customHeight="1"/>
    <row r="54632" ht="14.25" customHeight="1"/>
    <row r="54633" ht="14.25" customHeight="1"/>
    <row r="54634" ht="14.25" customHeight="1"/>
    <row r="54635" ht="14.25" customHeight="1"/>
    <row r="54636" ht="14.25" customHeight="1"/>
    <row r="54637" ht="14.25" customHeight="1"/>
    <row r="54638" ht="14.25" customHeight="1"/>
    <row r="54639" ht="14.25" customHeight="1"/>
    <row r="54640" ht="14.25" customHeight="1"/>
    <row r="54641" ht="14.25" customHeight="1"/>
    <row r="54642" ht="14.25" customHeight="1"/>
    <row r="54643" ht="14.25" customHeight="1"/>
    <row r="54644" ht="14.25" customHeight="1"/>
    <row r="54645" ht="14.25" customHeight="1"/>
    <row r="54646" ht="14.25" customHeight="1"/>
    <row r="54647" ht="14.25" customHeight="1"/>
    <row r="54648" ht="14.25" customHeight="1"/>
    <row r="54649" ht="14.25" customHeight="1"/>
    <row r="54650" ht="14.25" customHeight="1"/>
    <row r="54651" ht="14.25" customHeight="1"/>
    <row r="54652" ht="14.25" customHeight="1"/>
    <row r="54653" ht="14.25" customHeight="1"/>
    <row r="54654" ht="14.25" customHeight="1"/>
    <row r="54655" ht="14.25" customHeight="1"/>
    <row r="54656" ht="14.25" customHeight="1"/>
    <row r="54657" ht="14.25" customHeight="1"/>
    <row r="54658" ht="14.25" customHeight="1"/>
    <row r="54659" ht="14.25" customHeight="1"/>
    <row r="54660" ht="14.25" customHeight="1"/>
    <row r="54661" ht="14.25" customHeight="1"/>
    <row r="54662" ht="14.25" customHeight="1"/>
    <row r="54663" ht="14.25" customHeight="1"/>
    <row r="54664" ht="14.25" customHeight="1"/>
    <row r="54665" ht="14.25" customHeight="1"/>
    <row r="54666" ht="14.25" customHeight="1"/>
    <row r="54667" ht="14.25" customHeight="1"/>
    <row r="54668" ht="14.25" customHeight="1"/>
    <row r="54669" ht="14.25" customHeight="1"/>
    <row r="54670" ht="14.25" customHeight="1"/>
    <row r="54671" ht="14.25" customHeight="1"/>
    <row r="54672" ht="14.25" customHeight="1"/>
    <row r="54673" ht="14.25" customHeight="1"/>
    <row r="54674" ht="14.25" customHeight="1"/>
    <row r="54675" ht="14.25" customHeight="1"/>
    <row r="54676" ht="14.25" customHeight="1"/>
    <row r="54677" ht="14.25" customHeight="1"/>
    <row r="54678" ht="14.25" customHeight="1"/>
    <row r="54679" ht="14.25" customHeight="1"/>
    <row r="54680" ht="14.25" customHeight="1"/>
    <row r="54681" ht="14.25" customHeight="1"/>
    <row r="54682" ht="14.25" customHeight="1"/>
    <row r="54683" ht="14.25" customHeight="1"/>
    <row r="54684" ht="14.25" customHeight="1"/>
    <row r="54685" ht="14.25" customHeight="1"/>
    <row r="54686" ht="14.25" customHeight="1"/>
    <row r="54687" ht="14.25" customHeight="1"/>
    <row r="54688" ht="14.25" customHeight="1"/>
    <row r="54689" ht="14.25" customHeight="1"/>
    <row r="54690" ht="14.25" customHeight="1"/>
    <row r="54691" ht="14.25" customHeight="1"/>
    <row r="54692" ht="14.25" customHeight="1"/>
    <row r="54693" ht="14.25" customHeight="1"/>
    <row r="54694" ht="14.25" customHeight="1"/>
    <row r="54695" ht="14.25" customHeight="1"/>
    <row r="54696" ht="14.25" customHeight="1"/>
    <row r="54697" ht="14.25" customHeight="1"/>
    <row r="54698" ht="14.25" customHeight="1"/>
    <row r="54699" ht="14.25" customHeight="1"/>
    <row r="54700" ht="14.25" customHeight="1"/>
    <row r="54701" ht="14.25" customHeight="1"/>
    <row r="54702" ht="14.25" customHeight="1"/>
    <row r="54703" ht="14.25" customHeight="1"/>
    <row r="54704" ht="14.25" customHeight="1"/>
    <row r="54705" ht="14.25" customHeight="1"/>
    <row r="54706" ht="14.25" customHeight="1"/>
    <row r="54707" ht="14.25" customHeight="1"/>
    <row r="54708" ht="14.25" customHeight="1"/>
    <row r="54709" ht="14.25" customHeight="1"/>
    <row r="54710" ht="14.25" customHeight="1"/>
    <row r="54711" ht="14.25" customHeight="1"/>
    <row r="54712" ht="14.25" customHeight="1"/>
    <row r="54713" ht="14.25" customHeight="1"/>
    <row r="54714" ht="14.25" customHeight="1"/>
    <row r="54715" ht="14.25" customHeight="1"/>
    <row r="54716" ht="14.25" customHeight="1"/>
    <row r="54717" ht="14.25" customHeight="1"/>
    <row r="54718" ht="14.25" customHeight="1"/>
    <row r="54719" ht="14.25" customHeight="1"/>
    <row r="54720" ht="14.25" customHeight="1"/>
    <row r="54721" ht="14.25" customHeight="1"/>
    <row r="54722" ht="14.25" customHeight="1"/>
    <row r="54723" ht="14.25" customHeight="1"/>
    <row r="54724" ht="14.25" customHeight="1"/>
    <row r="54725" ht="14.25" customHeight="1"/>
    <row r="54726" ht="14.25" customHeight="1"/>
    <row r="54727" ht="14.25" customHeight="1"/>
    <row r="54728" ht="14.25" customHeight="1"/>
    <row r="54729" ht="14.25" customHeight="1"/>
    <row r="54730" ht="14.25" customHeight="1"/>
    <row r="54731" ht="14.25" customHeight="1"/>
    <row r="54732" ht="14.25" customHeight="1"/>
    <row r="54733" ht="14.25" customHeight="1"/>
    <row r="54734" ht="14.25" customHeight="1"/>
    <row r="54735" ht="14.25" customHeight="1"/>
    <row r="54736" ht="14.25" customHeight="1"/>
    <row r="54737" ht="14.25" customHeight="1"/>
    <row r="54738" ht="14.25" customHeight="1"/>
    <row r="54739" ht="14.25" customHeight="1"/>
    <row r="54740" ht="14.25" customHeight="1"/>
    <row r="54741" ht="14.25" customHeight="1"/>
    <row r="54742" ht="14.25" customHeight="1"/>
    <row r="54743" ht="14.25" customHeight="1"/>
    <row r="54744" ht="14.25" customHeight="1"/>
    <row r="54745" ht="14.25" customHeight="1"/>
    <row r="54746" ht="14.25" customHeight="1"/>
    <row r="54747" ht="14.25" customHeight="1"/>
    <row r="54748" ht="14.25" customHeight="1"/>
    <row r="54749" ht="14.25" customHeight="1"/>
    <row r="54750" ht="14.25" customHeight="1"/>
    <row r="54751" ht="14.25" customHeight="1"/>
    <row r="54752" ht="14.25" customHeight="1"/>
    <row r="54753" ht="14.25" customHeight="1"/>
    <row r="54754" ht="14.25" customHeight="1"/>
    <row r="54755" ht="14.25" customHeight="1"/>
    <row r="54756" ht="14.25" customHeight="1"/>
    <row r="54757" ht="14.25" customHeight="1"/>
    <row r="54758" ht="14.25" customHeight="1"/>
    <row r="54759" ht="14.25" customHeight="1"/>
    <row r="54760" ht="14.25" customHeight="1"/>
    <row r="54761" ht="14.25" customHeight="1"/>
    <row r="54762" ht="14.25" customHeight="1"/>
    <row r="54763" ht="14.25" customHeight="1"/>
    <row r="54764" ht="14.25" customHeight="1"/>
    <row r="54765" ht="14.25" customHeight="1"/>
    <row r="54766" ht="14.25" customHeight="1"/>
    <row r="54767" ht="14.25" customHeight="1"/>
    <row r="54768" ht="14.25" customHeight="1"/>
    <row r="54769" ht="14.25" customHeight="1"/>
    <row r="54770" ht="14.25" customHeight="1"/>
    <row r="54771" ht="14.25" customHeight="1"/>
    <row r="54772" ht="14.25" customHeight="1"/>
    <row r="54773" ht="14.25" customHeight="1"/>
    <row r="54774" ht="14.25" customHeight="1"/>
    <row r="54775" ht="14.25" customHeight="1"/>
    <row r="54776" ht="14.25" customHeight="1"/>
    <row r="54777" ht="14.25" customHeight="1"/>
    <row r="54778" ht="14.25" customHeight="1"/>
    <row r="54779" ht="14.25" customHeight="1"/>
    <row r="54780" ht="14.25" customHeight="1"/>
    <row r="54781" ht="14.25" customHeight="1"/>
    <row r="54782" ht="14.25" customHeight="1"/>
    <row r="54783" ht="14.25" customHeight="1"/>
    <row r="54784" ht="14.25" customHeight="1"/>
    <row r="54785" ht="14.25" customHeight="1"/>
    <row r="54786" ht="14.25" customHeight="1"/>
    <row r="54787" ht="14.25" customHeight="1"/>
    <row r="54788" ht="14.25" customHeight="1"/>
    <row r="54789" ht="14.25" customHeight="1"/>
    <row r="54790" ht="14.25" customHeight="1"/>
    <row r="54791" ht="14.25" customHeight="1"/>
    <row r="54792" ht="14.25" customHeight="1"/>
    <row r="54793" ht="14.25" customHeight="1"/>
    <row r="54794" ht="14.25" customHeight="1"/>
    <row r="54795" ht="14.25" customHeight="1"/>
    <row r="54796" ht="14.25" customHeight="1"/>
    <row r="54797" ht="14.25" customHeight="1"/>
    <row r="54798" ht="14.25" customHeight="1"/>
    <row r="54799" ht="14.25" customHeight="1"/>
    <row r="54800" ht="14.25" customHeight="1"/>
    <row r="54801" ht="14.25" customHeight="1"/>
    <row r="54802" ht="14.25" customHeight="1"/>
    <row r="54803" ht="14.25" customHeight="1"/>
    <row r="54804" ht="14.25" customHeight="1"/>
    <row r="54805" ht="14.25" customHeight="1"/>
    <row r="54806" ht="14.25" customHeight="1"/>
    <row r="54807" ht="14.25" customHeight="1"/>
    <row r="54808" ht="14.25" customHeight="1"/>
    <row r="54809" ht="14.25" customHeight="1"/>
    <row r="54810" ht="14.25" customHeight="1"/>
    <row r="54811" ht="14.25" customHeight="1"/>
    <row r="54812" ht="14.25" customHeight="1"/>
    <row r="54813" ht="14.25" customHeight="1"/>
    <row r="54814" ht="14.25" customHeight="1"/>
    <row r="54815" ht="14.25" customHeight="1"/>
    <row r="54816" ht="14.25" customHeight="1"/>
    <row r="54817" ht="14.25" customHeight="1"/>
    <row r="54818" ht="14.25" customHeight="1"/>
    <row r="54819" ht="14.25" customHeight="1"/>
    <row r="54820" ht="14.25" customHeight="1"/>
    <row r="54821" ht="14.25" customHeight="1"/>
    <row r="54822" ht="14.25" customHeight="1"/>
    <row r="54823" ht="14.25" customHeight="1"/>
    <row r="54824" ht="14.25" customHeight="1"/>
    <row r="54825" ht="14.25" customHeight="1"/>
    <row r="54826" ht="14.25" customHeight="1"/>
    <row r="54827" ht="14.25" customHeight="1"/>
    <row r="54828" ht="14.25" customHeight="1"/>
    <row r="54829" ht="14.25" customHeight="1"/>
    <row r="54830" ht="14.25" customHeight="1"/>
    <row r="54831" ht="14.25" customHeight="1"/>
    <row r="54832" ht="14.25" customHeight="1"/>
    <row r="54833" ht="14.25" customHeight="1"/>
    <row r="54834" ht="14.25" customHeight="1"/>
    <row r="54835" ht="14.25" customHeight="1"/>
    <row r="54836" ht="14.25" customHeight="1"/>
    <row r="54837" ht="14.25" customHeight="1"/>
    <row r="54838" ht="14.25" customHeight="1"/>
    <row r="54839" ht="14.25" customHeight="1"/>
    <row r="54840" ht="14.25" customHeight="1"/>
    <row r="54841" ht="14.25" customHeight="1"/>
    <row r="54842" ht="14.25" customHeight="1"/>
    <row r="54843" ht="14.25" customHeight="1"/>
    <row r="54844" ht="14.25" customHeight="1"/>
    <row r="54845" ht="14.25" customHeight="1"/>
    <row r="54846" ht="14.25" customHeight="1"/>
    <row r="54847" ht="14.25" customHeight="1"/>
    <row r="54848" ht="14.25" customHeight="1"/>
    <row r="54849" ht="14.25" customHeight="1"/>
    <row r="54850" ht="14.25" customHeight="1"/>
    <row r="54851" ht="14.25" customHeight="1"/>
    <row r="54852" ht="14.25" customHeight="1"/>
    <row r="54853" ht="14.25" customHeight="1"/>
    <row r="54854" ht="14.25" customHeight="1"/>
    <row r="54855" ht="14.25" customHeight="1"/>
    <row r="54856" ht="14.25" customHeight="1"/>
    <row r="54857" ht="14.25" customHeight="1"/>
    <row r="54858" ht="14.25" customHeight="1"/>
    <row r="54859" ht="14.25" customHeight="1"/>
    <row r="54860" ht="14.25" customHeight="1"/>
    <row r="54861" ht="14.25" customHeight="1"/>
    <row r="54862" ht="14.25" customHeight="1"/>
    <row r="54863" ht="14.25" customHeight="1"/>
    <row r="54864" ht="14.25" customHeight="1"/>
    <row r="54865" ht="14.25" customHeight="1"/>
    <row r="54866" ht="14.25" customHeight="1"/>
    <row r="54867" ht="14.25" customHeight="1"/>
    <row r="54868" ht="14.25" customHeight="1"/>
    <row r="54869" ht="14.25" customHeight="1"/>
    <row r="54870" ht="14.25" customHeight="1"/>
    <row r="54871" ht="14.25" customHeight="1"/>
    <row r="54872" ht="14.25" customHeight="1"/>
    <row r="54873" ht="14.25" customHeight="1"/>
    <row r="54874" ht="14.25" customHeight="1"/>
    <row r="54875" ht="14.25" customHeight="1"/>
    <row r="54876" ht="14.25" customHeight="1"/>
    <row r="54877" ht="14.25" customHeight="1"/>
    <row r="54878" ht="14.25" customHeight="1"/>
    <row r="54879" ht="14.25" customHeight="1"/>
    <row r="54880" ht="14.25" customHeight="1"/>
    <row r="54881" ht="14.25" customHeight="1"/>
    <row r="54882" ht="14.25" customHeight="1"/>
    <row r="54883" ht="14.25" customHeight="1"/>
    <row r="54884" ht="14.25" customHeight="1"/>
    <row r="54885" ht="14.25" customHeight="1"/>
    <row r="54886" ht="14.25" customHeight="1"/>
    <row r="54887" ht="14.25" customHeight="1"/>
    <row r="54888" ht="14.25" customHeight="1"/>
    <row r="54889" ht="14.25" customHeight="1"/>
    <row r="54890" ht="14.25" customHeight="1"/>
    <row r="54891" ht="14.25" customHeight="1"/>
    <row r="54892" ht="14.25" customHeight="1"/>
    <row r="54893" ht="14.25" customHeight="1"/>
    <row r="54894" ht="14.25" customHeight="1"/>
    <row r="54895" ht="14.25" customHeight="1"/>
    <row r="54896" ht="14.25" customHeight="1"/>
    <row r="54897" ht="14.25" customHeight="1"/>
    <row r="54898" ht="14.25" customHeight="1"/>
    <row r="54899" ht="14.25" customHeight="1"/>
    <row r="54900" ht="14.25" customHeight="1"/>
    <row r="54901" ht="14.25" customHeight="1"/>
    <row r="54902" ht="14.25" customHeight="1"/>
    <row r="54903" ht="14.25" customHeight="1"/>
    <row r="54904" ht="14.25" customHeight="1"/>
    <row r="54905" ht="14.25" customHeight="1"/>
    <row r="54906" ht="14.25" customHeight="1"/>
    <row r="54907" ht="14.25" customHeight="1"/>
    <row r="54908" ht="14.25" customHeight="1"/>
    <row r="54909" ht="14.25" customHeight="1"/>
    <row r="54910" ht="14.25" customHeight="1"/>
    <row r="54911" ht="14.25" customHeight="1"/>
    <row r="54912" ht="14.25" customHeight="1"/>
    <row r="54913" ht="14.25" customHeight="1"/>
    <row r="54914" ht="14.25" customHeight="1"/>
    <row r="54915" ht="14.25" customHeight="1"/>
    <row r="54916" ht="14.25" customHeight="1"/>
    <row r="54917" ht="14.25" customHeight="1"/>
    <row r="54918" ht="14.25" customHeight="1"/>
    <row r="54919" ht="14.25" customHeight="1"/>
    <row r="54920" ht="14.25" customHeight="1"/>
    <row r="54921" ht="14.25" customHeight="1"/>
    <row r="54922" ht="14.25" customHeight="1"/>
    <row r="54923" ht="14.25" customHeight="1"/>
    <row r="54924" ht="14.25" customHeight="1"/>
    <row r="54925" ht="14.25" customHeight="1"/>
    <row r="54926" ht="14.25" customHeight="1"/>
    <row r="54927" ht="14.25" customHeight="1"/>
    <row r="54928" ht="14.25" customHeight="1"/>
    <row r="54929" ht="14.25" customHeight="1"/>
    <row r="54930" ht="14.25" customHeight="1"/>
    <row r="54931" ht="14.25" customHeight="1"/>
    <row r="54932" ht="14.25" customHeight="1"/>
    <row r="54933" ht="14.25" customHeight="1"/>
    <row r="54934" ht="14.25" customHeight="1"/>
    <row r="54935" ht="14.25" customHeight="1"/>
    <row r="54936" ht="14.25" customHeight="1"/>
    <row r="54937" ht="14.25" customHeight="1"/>
    <row r="54938" ht="14.25" customHeight="1"/>
    <row r="54939" ht="14.25" customHeight="1"/>
    <row r="54940" ht="14.25" customHeight="1"/>
    <row r="54941" ht="14.25" customHeight="1"/>
    <row r="54942" ht="14.25" customHeight="1"/>
    <row r="54943" ht="14.25" customHeight="1"/>
    <row r="54944" ht="14.25" customHeight="1"/>
    <row r="54945" ht="14.25" customHeight="1"/>
    <row r="54946" ht="14.25" customHeight="1"/>
    <row r="54947" ht="14.25" customHeight="1"/>
    <row r="54948" ht="14.25" customHeight="1"/>
    <row r="54949" ht="14.25" customHeight="1"/>
    <row r="54950" ht="14.25" customHeight="1"/>
    <row r="54951" ht="14.25" customHeight="1"/>
    <row r="54952" ht="14.25" customHeight="1"/>
    <row r="54953" ht="14.25" customHeight="1"/>
    <row r="54954" ht="14.25" customHeight="1"/>
    <row r="54955" ht="14.25" customHeight="1"/>
    <row r="54956" ht="14.25" customHeight="1"/>
    <row r="54957" ht="14.25" customHeight="1"/>
    <row r="54958" ht="14.25" customHeight="1"/>
    <row r="54959" ht="14.25" customHeight="1"/>
    <row r="54960" ht="14.25" customHeight="1"/>
    <row r="54961" ht="14.25" customHeight="1"/>
    <row r="54962" ht="14.25" customHeight="1"/>
    <row r="54963" ht="14.25" customHeight="1"/>
    <row r="54964" ht="14.25" customHeight="1"/>
    <row r="54965" ht="14.25" customHeight="1"/>
    <row r="54966" ht="14.25" customHeight="1"/>
    <row r="54967" ht="14.25" customHeight="1"/>
    <row r="54968" ht="14.25" customHeight="1"/>
    <row r="54969" ht="14.25" customHeight="1"/>
    <row r="54970" ht="14.25" customHeight="1"/>
    <row r="54971" ht="14.25" customHeight="1"/>
    <row r="54972" ht="14.25" customHeight="1"/>
    <row r="54973" ht="14.25" customHeight="1"/>
    <row r="54974" ht="14.25" customHeight="1"/>
    <row r="54975" ht="14.25" customHeight="1"/>
    <row r="54976" ht="14.25" customHeight="1"/>
    <row r="54977" ht="14.25" customHeight="1"/>
    <row r="54978" ht="14.25" customHeight="1"/>
    <row r="54979" ht="14.25" customHeight="1"/>
    <row r="54980" ht="14.25" customHeight="1"/>
    <row r="54981" ht="14.25" customHeight="1"/>
    <row r="54982" ht="14.25" customHeight="1"/>
    <row r="54983" ht="14.25" customHeight="1"/>
    <row r="54984" ht="14.25" customHeight="1"/>
    <row r="54985" ht="14.25" customHeight="1"/>
    <row r="54986" ht="14.25" customHeight="1"/>
    <row r="54987" ht="14.25" customHeight="1"/>
    <row r="54988" ht="14.25" customHeight="1"/>
    <row r="54989" ht="14.25" customHeight="1"/>
    <row r="54990" ht="14.25" customHeight="1"/>
    <row r="54991" ht="14.25" customHeight="1"/>
    <row r="54992" ht="14.25" customHeight="1"/>
    <row r="54993" ht="14.25" customHeight="1"/>
    <row r="54994" ht="14.25" customHeight="1"/>
    <row r="54995" ht="14.25" customHeight="1"/>
    <row r="54996" ht="14.25" customHeight="1"/>
    <row r="54997" ht="14.25" customHeight="1"/>
    <row r="54998" ht="14.25" customHeight="1"/>
    <row r="54999" ht="14.25" customHeight="1"/>
    <row r="55000" ht="14.25" customHeight="1"/>
    <row r="55001" ht="14.25" customHeight="1"/>
    <row r="55002" ht="14.25" customHeight="1"/>
    <row r="55003" ht="14.25" customHeight="1"/>
    <row r="55004" ht="14.25" customHeight="1"/>
    <row r="55005" ht="14.25" customHeight="1"/>
    <row r="55006" ht="14.25" customHeight="1"/>
    <row r="55007" ht="14.25" customHeight="1"/>
    <row r="55008" ht="14.25" customHeight="1"/>
    <row r="55009" ht="14.25" customHeight="1"/>
    <row r="55010" ht="14.25" customHeight="1"/>
    <row r="55011" ht="14.25" customHeight="1"/>
    <row r="55012" ht="14.25" customHeight="1"/>
    <row r="55013" ht="14.25" customHeight="1"/>
    <row r="55014" ht="14.25" customHeight="1"/>
    <row r="55015" ht="14.25" customHeight="1"/>
    <row r="55016" ht="14.25" customHeight="1"/>
    <row r="55017" ht="14.25" customHeight="1"/>
    <row r="55018" ht="14.25" customHeight="1"/>
    <row r="55019" ht="14.25" customHeight="1"/>
    <row r="55020" ht="14.25" customHeight="1"/>
    <row r="55021" ht="14.25" customHeight="1"/>
    <row r="55022" ht="14.25" customHeight="1"/>
    <row r="55023" ht="14.25" customHeight="1"/>
    <row r="55024" ht="14.25" customHeight="1"/>
    <row r="55025" ht="14.25" customHeight="1"/>
    <row r="55026" ht="14.25" customHeight="1"/>
    <row r="55027" ht="14.25" customHeight="1"/>
    <row r="55028" ht="14.25" customHeight="1"/>
    <row r="55029" ht="14.25" customHeight="1"/>
    <row r="55030" ht="14.25" customHeight="1"/>
    <row r="55031" ht="14.25" customHeight="1"/>
    <row r="55032" ht="14.25" customHeight="1"/>
    <row r="55033" ht="14.25" customHeight="1"/>
    <row r="55034" ht="14.25" customHeight="1"/>
    <row r="55035" ht="14.25" customHeight="1"/>
    <row r="55036" ht="14.25" customHeight="1"/>
    <row r="55037" ht="14.25" customHeight="1"/>
    <row r="55038" ht="14.25" customHeight="1"/>
    <row r="55039" ht="14.25" customHeight="1"/>
    <row r="55040" ht="14.25" customHeight="1"/>
    <row r="55041" ht="14.25" customHeight="1"/>
    <row r="55042" ht="14.25" customHeight="1"/>
    <row r="55043" ht="14.25" customHeight="1"/>
    <row r="55044" ht="14.25" customHeight="1"/>
    <row r="55045" ht="14.25" customHeight="1"/>
    <row r="55046" ht="14.25" customHeight="1"/>
    <row r="55047" ht="14.25" customHeight="1"/>
    <row r="55048" ht="14.25" customHeight="1"/>
    <row r="55049" ht="14.25" customHeight="1"/>
    <row r="55050" ht="14.25" customHeight="1"/>
    <row r="55051" ht="14.25" customHeight="1"/>
    <row r="55052" ht="14.25" customHeight="1"/>
    <row r="55053" ht="14.25" customHeight="1"/>
    <row r="55054" ht="14.25" customHeight="1"/>
    <row r="55055" ht="14.25" customHeight="1"/>
    <row r="55056" ht="14.25" customHeight="1"/>
    <row r="55057" ht="14.25" customHeight="1"/>
    <row r="55058" ht="14.25" customHeight="1"/>
    <row r="55059" ht="14.25" customHeight="1"/>
    <row r="55060" ht="14.25" customHeight="1"/>
    <row r="55061" ht="14.25" customHeight="1"/>
    <row r="55062" ht="14.25" customHeight="1"/>
    <row r="55063" ht="14.25" customHeight="1"/>
    <row r="55064" ht="14.25" customHeight="1"/>
    <row r="55065" ht="14.25" customHeight="1"/>
    <row r="55066" ht="14.25" customHeight="1"/>
    <row r="55067" ht="14.25" customHeight="1"/>
    <row r="55068" ht="14.25" customHeight="1"/>
    <row r="55069" ht="14.25" customHeight="1"/>
    <row r="55070" ht="14.25" customHeight="1"/>
    <row r="55071" ht="14.25" customHeight="1"/>
    <row r="55072" ht="14.25" customHeight="1"/>
    <row r="55073" ht="14.25" customHeight="1"/>
    <row r="55074" ht="14.25" customHeight="1"/>
    <row r="55075" ht="14.25" customHeight="1"/>
    <row r="55076" ht="14.25" customHeight="1"/>
    <row r="55077" ht="14.25" customHeight="1"/>
    <row r="55078" ht="14.25" customHeight="1"/>
    <row r="55079" ht="14.25" customHeight="1"/>
    <row r="55080" ht="14.25" customHeight="1"/>
    <row r="55081" ht="14.25" customHeight="1"/>
    <row r="55082" ht="14.25" customHeight="1"/>
    <row r="55083" ht="14.25" customHeight="1"/>
    <row r="55084" ht="14.25" customHeight="1"/>
    <row r="55085" ht="14.25" customHeight="1"/>
    <row r="55086" ht="14.25" customHeight="1"/>
    <row r="55087" ht="14.25" customHeight="1"/>
    <row r="55088" ht="14.25" customHeight="1"/>
    <row r="55089" ht="14.25" customHeight="1"/>
    <row r="55090" ht="14.25" customHeight="1"/>
    <row r="55091" ht="14.25" customHeight="1"/>
    <row r="55092" ht="14.25" customHeight="1"/>
    <row r="55093" ht="14.25" customHeight="1"/>
    <row r="55094" ht="14.25" customHeight="1"/>
    <row r="55095" ht="14.25" customHeight="1"/>
    <row r="55096" ht="14.25" customHeight="1"/>
    <row r="55097" ht="14.25" customHeight="1"/>
    <row r="55098" ht="14.25" customHeight="1"/>
    <row r="55099" ht="14.25" customHeight="1"/>
    <row r="55100" ht="14.25" customHeight="1"/>
    <row r="55101" ht="14.25" customHeight="1"/>
    <row r="55102" ht="14.25" customHeight="1"/>
    <row r="55103" ht="14.25" customHeight="1"/>
    <row r="55104" ht="14.25" customHeight="1"/>
    <row r="55105" ht="14.25" customHeight="1"/>
    <row r="55106" ht="14.25" customHeight="1"/>
    <row r="55107" ht="14.25" customHeight="1"/>
    <row r="55108" ht="14.25" customHeight="1"/>
    <row r="55109" ht="14.25" customHeight="1"/>
    <row r="55110" ht="14.25" customHeight="1"/>
    <row r="55111" ht="14.25" customHeight="1"/>
    <row r="55112" ht="14.25" customHeight="1"/>
    <row r="55113" ht="14.25" customHeight="1"/>
    <row r="55114" ht="14.25" customHeight="1"/>
    <row r="55115" ht="14.25" customHeight="1"/>
    <row r="55116" ht="14.25" customHeight="1"/>
    <row r="55117" ht="14.25" customHeight="1"/>
    <row r="55118" ht="14.25" customHeight="1"/>
    <row r="55119" ht="14.25" customHeight="1"/>
    <row r="55120" ht="14.25" customHeight="1"/>
    <row r="55121" ht="14.25" customHeight="1"/>
    <row r="55122" ht="14.25" customHeight="1"/>
    <row r="55123" ht="14.25" customHeight="1"/>
    <row r="55124" ht="14.25" customHeight="1"/>
    <row r="55125" ht="14.25" customHeight="1"/>
    <row r="55126" ht="14.25" customHeight="1"/>
    <row r="55127" ht="14.25" customHeight="1"/>
    <row r="55128" ht="14.25" customHeight="1"/>
    <row r="55129" ht="14.25" customHeight="1"/>
    <row r="55130" ht="14.25" customHeight="1"/>
    <row r="55131" ht="14.25" customHeight="1"/>
    <row r="55132" ht="14.25" customHeight="1"/>
    <row r="55133" ht="14.25" customHeight="1"/>
    <row r="55134" ht="14.25" customHeight="1"/>
    <row r="55135" ht="14.25" customHeight="1"/>
    <row r="55136" ht="14.25" customHeight="1"/>
    <row r="55137" ht="14.25" customHeight="1"/>
    <row r="55138" ht="14.25" customHeight="1"/>
    <row r="55139" ht="14.25" customHeight="1"/>
    <row r="55140" ht="14.25" customHeight="1"/>
    <row r="55141" ht="14.25" customHeight="1"/>
    <row r="55142" ht="14.25" customHeight="1"/>
    <row r="55143" ht="14.25" customHeight="1"/>
    <row r="55144" ht="14.25" customHeight="1"/>
    <row r="55145" ht="14.25" customHeight="1"/>
    <row r="55146" ht="14.25" customHeight="1"/>
    <row r="55147" ht="14.25" customHeight="1"/>
    <row r="55148" ht="14.25" customHeight="1"/>
    <row r="55149" ht="14.25" customHeight="1"/>
    <row r="55150" ht="14.25" customHeight="1"/>
    <row r="55151" ht="14.25" customHeight="1"/>
    <row r="55152" ht="14.25" customHeight="1"/>
    <row r="55153" ht="14.25" customHeight="1"/>
    <row r="55154" ht="14.25" customHeight="1"/>
    <row r="55155" ht="14.25" customHeight="1"/>
    <row r="55156" ht="14.25" customHeight="1"/>
    <row r="55157" ht="14.25" customHeight="1"/>
    <row r="55158" ht="14.25" customHeight="1"/>
    <row r="55159" ht="14.25" customHeight="1"/>
    <row r="55160" ht="14.25" customHeight="1"/>
    <row r="55161" ht="14.25" customHeight="1"/>
    <row r="55162" ht="14.25" customHeight="1"/>
    <row r="55163" ht="14.25" customHeight="1"/>
    <row r="55164" ht="14.25" customHeight="1"/>
    <row r="55165" ht="14.25" customHeight="1"/>
    <row r="55166" ht="14.25" customHeight="1"/>
    <row r="55167" ht="14.25" customHeight="1"/>
    <row r="55168" ht="14.25" customHeight="1"/>
    <row r="55169" ht="14.25" customHeight="1"/>
    <row r="55170" ht="14.25" customHeight="1"/>
    <row r="55171" ht="14.25" customHeight="1"/>
    <row r="55172" ht="14.25" customHeight="1"/>
    <row r="55173" ht="14.25" customHeight="1"/>
    <row r="55174" ht="14.25" customHeight="1"/>
    <row r="55175" ht="14.25" customHeight="1"/>
    <row r="55176" ht="14.25" customHeight="1"/>
    <row r="55177" ht="14.25" customHeight="1"/>
    <row r="55178" ht="14.25" customHeight="1"/>
    <row r="55179" ht="14.25" customHeight="1"/>
    <row r="55180" ht="14.25" customHeight="1"/>
    <row r="55181" ht="14.25" customHeight="1"/>
    <row r="55182" ht="14.25" customHeight="1"/>
    <row r="55183" ht="14.25" customHeight="1"/>
    <row r="55184" ht="14.25" customHeight="1"/>
    <row r="55185" ht="14.25" customHeight="1"/>
    <row r="55186" ht="14.25" customHeight="1"/>
    <row r="55187" ht="14.25" customHeight="1"/>
    <row r="55188" ht="14.25" customHeight="1"/>
    <row r="55189" ht="14.25" customHeight="1"/>
    <row r="55190" ht="14.25" customHeight="1"/>
    <row r="55191" ht="14.25" customHeight="1"/>
    <row r="55192" ht="14.25" customHeight="1"/>
    <row r="55193" ht="14.25" customHeight="1"/>
    <row r="55194" ht="14.25" customHeight="1"/>
    <row r="55195" ht="14.25" customHeight="1"/>
    <row r="55196" ht="14.25" customHeight="1"/>
    <row r="55197" ht="14.25" customHeight="1"/>
    <row r="55198" ht="14.25" customHeight="1"/>
    <row r="55199" ht="14.25" customHeight="1"/>
    <row r="55200" ht="14.25" customHeight="1"/>
    <row r="55201" ht="14.25" customHeight="1"/>
    <row r="55202" ht="14.25" customHeight="1"/>
    <row r="55203" ht="14.25" customHeight="1"/>
    <row r="55204" ht="14.25" customHeight="1"/>
    <row r="55205" ht="14.25" customHeight="1"/>
    <row r="55206" ht="14.25" customHeight="1"/>
    <row r="55207" ht="14.25" customHeight="1"/>
    <row r="55208" ht="14.25" customHeight="1"/>
    <row r="55209" ht="14.25" customHeight="1"/>
    <row r="55210" ht="14.25" customHeight="1"/>
    <row r="55211" ht="14.25" customHeight="1"/>
    <row r="55212" ht="14.25" customHeight="1"/>
    <row r="55213" ht="14.25" customHeight="1"/>
    <row r="55214" ht="14.25" customHeight="1"/>
    <row r="55215" ht="14.25" customHeight="1"/>
    <row r="55216" ht="14.25" customHeight="1"/>
    <row r="55217" ht="14.25" customHeight="1"/>
    <row r="55218" ht="14.25" customHeight="1"/>
    <row r="55219" ht="14.25" customHeight="1"/>
    <row r="55220" ht="14.25" customHeight="1"/>
    <row r="55221" ht="14.25" customHeight="1"/>
    <row r="55222" ht="14.25" customHeight="1"/>
    <row r="55223" ht="14.25" customHeight="1"/>
    <row r="55224" ht="14.25" customHeight="1"/>
    <row r="55225" ht="14.25" customHeight="1"/>
    <row r="55226" ht="14.25" customHeight="1"/>
    <row r="55227" ht="14.25" customHeight="1"/>
    <row r="55228" ht="14.25" customHeight="1"/>
    <row r="55229" ht="14.25" customHeight="1"/>
    <row r="55230" ht="14.25" customHeight="1"/>
    <row r="55231" ht="14.25" customHeight="1"/>
    <row r="55232" ht="14.25" customHeight="1"/>
    <row r="55233" ht="14.25" customHeight="1"/>
    <row r="55234" ht="14.25" customHeight="1"/>
    <row r="55235" ht="14.25" customHeight="1"/>
    <row r="55236" ht="14.25" customHeight="1"/>
    <row r="55237" ht="14.25" customHeight="1"/>
    <row r="55238" ht="14.25" customHeight="1"/>
    <row r="55239" ht="14.25" customHeight="1"/>
    <row r="55240" ht="14.25" customHeight="1"/>
    <row r="55241" ht="14.25" customHeight="1"/>
    <row r="55242" ht="14.25" customHeight="1"/>
    <row r="55243" ht="14.25" customHeight="1"/>
    <row r="55244" ht="14.25" customHeight="1"/>
    <row r="55245" ht="14.25" customHeight="1"/>
    <row r="55246" ht="14.25" customHeight="1"/>
    <row r="55247" ht="14.25" customHeight="1"/>
    <row r="55248" ht="14.25" customHeight="1"/>
    <row r="55249" ht="14.25" customHeight="1"/>
    <row r="55250" ht="14.25" customHeight="1"/>
    <row r="55251" ht="14.25" customHeight="1"/>
    <row r="55252" ht="14.25" customHeight="1"/>
    <row r="55253" ht="14.25" customHeight="1"/>
    <row r="55254" ht="14.25" customHeight="1"/>
    <row r="55255" ht="14.25" customHeight="1"/>
    <row r="55256" ht="14.25" customHeight="1"/>
    <row r="55257" ht="14.25" customHeight="1"/>
    <row r="55258" ht="14.25" customHeight="1"/>
    <row r="55259" ht="14.25" customHeight="1"/>
    <row r="55260" ht="14.25" customHeight="1"/>
    <row r="55261" ht="14.25" customHeight="1"/>
    <row r="55262" ht="14.25" customHeight="1"/>
    <row r="55263" ht="14.25" customHeight="1"/>
    <row r="55264" ht="14.25" customHeight="1"/>
    <row r="55265" ht="14.25" customHeight="1"/>
    <row r="55266" ht="14.25" customHeight="1"/>
    <row r="55267" ht="14.25" customHeight="1"/>
    <row r="55268" ht="14.25" customHeight="1"/>
    <row r="55269" ht="14.25" customHeight="1"/>
    <row r="55270" ht="14.25" customHeight="1"/>
    <row r="55271" ht="14.25" customHeight="1"/>
    <row r="55272" ht="14.25" customHeight="1"/>
    <row r="55273" ht="14.25" customHeight="1"/>
    <row r="55274" ht="14.25" customHeight="1"/>
    <row r="55275" ht="14.25" customHeight="1"/>
    <row r="55276" ht="14.25" customHeight="1"/>
    <row r="55277" ht="14.25" customHeight="1"/>
    <row r="55278" ht="14.25" customHeight="1"/>
    <row r="55279" ht="14.25" customHeight="1"/>
    <row r="55280" ht="14.25" customHeight="1"/>
    <row r="55281" ht="14.25" customHeight="1"/>
    <row r="55282" ht="14.25" customHeight="1"/>
    <row r="55283" ht="14.25" customHeight="1"/>
    <row r="55284" ht="14.25" customHeight="1"/>
    <row r="55285" ht="14.25" customHeight="1"/>
    <row r="55286" ht="14.25" customHeight="1"/>
    <row r="55287" ht="14.25" customHeight="1"/>
    <row r="55288" ht="14.25" customHeight="1"/>
    <row r="55289" ht="14.25" customHeight="1"/>
    <row r="55290" ht="14.25" customHeight="1"/>
    <row r="55291" ht="14.25" customHeight="1"/>
    <row r="55292" ht="14.25" customHeight="1"/>
    <row r="55293" ht="14.25" customHeight="1"/>
    <row r="55294" ht="14.25" customHeight="1"/>
    <row r="55295" ht="14.25" customHeight="1"/>
    <row r="55296" ht="14.25" customHeight="1"/>
    <row r="55297" ht="14.25" customHeight="1"/>
    <row r="55298" ht="14.25" customHeight="1"/>
    <row r="55299" ht="14.25" customHeight="1"/>
    <row r="55300" ht="14.25" customHeight="1"/>
    <row r="55301" ht="14.25" customHeight="1"/>
    <row r="55302" ht="14.25" customHeight="1"/>
    <row r="55303" ht="14.25" customHeight="1"/>
    <row r="55304" ht="14.25" customHeight="1"/>
    <row r="55305" ht="14.25" customHeight="1"/>
    <row r="55306" ht="14.25" customHeight="1"/>
    <row r="55307" ht="14.25" customHeight="1"/>
    <row r="55308" ht="14.25" customHeight="1"/>
    <row r="55309" ht="14.25" customHeight="1"/>
    <row r="55310" ht="14.25" customHeight="1"/>
    <row r="55311" ht="14.25" customHeight="1"/>
    <row r="55312" ht="14.25" customHeight="1"/>
    <row r="55313" ht="14.25" customHeight="1"/>
    <row r="55314" ht="14.25" customHeight="1"/>
    <row r="55315" ht="14.25" customHeight="1"/>
    <row r="55316" ht="14.25" customHeight="1"/>
    <row r="55317" ht="14.25" customHeight="1"/>
    <row r="55318" ht="14.25" customHeight="1"/>
    <row r="55319" ht="14.25" customHeight="1"/>
    <row r="55320" ht="14.25" customHeight="1"/>
    <row r="55321" ht="14.25" customHeight="1"/>
    <row r="55322" ht="14.25" customHeight="1"/>
    <row r="55323" ht="14.25" customHeight="1"/>
    <row r="55324" ht="14.25" customHeight="1"/>
    <row r="55325" ht="14.25" customHeight="1"/>
    <row r="55326" ht="14.25" customHeight="1"/>
    <row r="55327" ht="14.25" customHeight="1"/>
    <row r="55328" ht="14.25" customHeight="1"/>
    <row r="55329" ht="14.25" customHeight="1"/>
    <row r="55330" ht="14.25" customHeight="1"/>
    <row r="55331" ht="14.25" customHeight="1"/>
    <row r="55332" ht="14.25" customHeight="1"/>
    <row r="55333" ht="14.25" customHeight="1"/>
    <row r="55334" ht="14.25" customHeight="1"/>
    <row r="55335" ht="14.25" customHeight="1"/>
    <row r="55336" ht="14.25" customHeight="1"/>
    <row r="55337" ht="14.25" customHeight="1"/>
    <row r="55338" ht="14.25" customHeight="1"/>
    <row r="55339" ht="14.25" customHeight="1"/>
    <row r="55340" ht="14.25" customHeight="1"/>
    <row r="55341" ht="14.25" customHeight="1"/>
    <row r="55342" ht="14.25" customHeight="1"/>
    <row r="55343" ht="14.25" customHeight="1"/>
    <row r="55344" ht="14.25" customHeight="1"/>
    <row r="55345" ht="14.25" customHeight="1"/>
    <row r="55346" ht="14.25" customHeight="1"/>
    <row r="55347" ht="14.25" customHeight="1"/>
    <row r="55348" ht="14.25" customHeight="1"/>
    <row r="55349" ht="14.25" customHeight="1"/>
    <row r="55350" ht="14.25" customHeight="1"/>
    <row r="55351" ht="14.25" customHeight="1"/>
    <row r="55352" ht="14.25" customHeight="1"/>
    <row r="55353" ht="14.25" customHeight="1"/>
    <row r="55354" ht="14.25" customHeight="1"/>
    <row r="55355" ht="14.25" customHeight="1"/>
    <row r="55356" ht="14.25" customHeight="1"/>
    <row r="55357" ht="14.25" customHeight="1"/>
    <row r="55358" ht="14.25" customHeight="1"/>
    <row r="55359" ht="14.25" customHeight="1"/>
    <row r="55360" ht="14.25" customHeight="1"/>
    <row r="55361" ht="14.25" customHeight="1"/>
    <row r="55362" ht="14.25" customHeight="1"/>
    <row r="55363" ht="14.25" customHeight="1"/>
    <row r="55364" ht="14.25" customHeight="1"/>
    <row r="55365" ht="14.25" customHeight="1"/>
    <row r="55366" ht="14.25" customHeight="1"/>
    <row r="55367" ht="14.25" customHeight="1"/>
    <row r="55368" ht="14.25" customHeight="1"/>
    <row r="55369" ht="14.25" customHeight="1"/>
    <row r="55370" ht="14.25" customHeight="1"/>
    <row r="55371" ht="14.25" customHeight="1"/>
    <row r="55372" ht="14.25" customHeight="1"/>
    <row r="55373" ht="14.25" customHeight="1"/>
    <row r="55374" ht="14.25" customHeight="1"/>
    <row r="55375" ht="14.25" customHeight="1"/>
    <row r="55376" ht="14.25" customHeight="1"/>
    <row r="55377" ht="14.25" customHeight="1"/>
    <row r="55378" ht="14.25" customHeight="1"/>
    <row r="55379" ht="14.25" customHeight="1"/>
    <row r="55380" ht="14.25" customHeight="1"/>
    <row r="55381" ht="14.25" customHeight="1"/>
    <row r="55382" ht="14.25" customHeight="1"/>
    <row r="55383" ht="14.25" customHeight="1"/>
    <row r="55384" ht="14.25" customHeight="1"/>
    <row r="55385" ht="14.25" customHeight="1"/>
    <row r="55386" ht="14.25" customHeight="1"/>
    <row r="55387" ht="14.25" customHeight="1"/>
    <row r="55388" ht="14.25" customHeight="1"/>
    <row r="55389" ht="14.25" customHeight="1"/>
    <row r="55390" ht="14.25" customHeight="1"/>
    <row r="55391" ht="14.25" customHeight="1"/>
    <row r="55392" ht="14.25" customHeight="1"/>
    <row r="55393" ht="14.25" customHeight="1"/>
    <row r="55394" ht="14.25" customHeight="1"/>
    <row r="55395" ht="14.25" customHeight="1"/>
    <row r="55396" ht="14.25" customHeight="1"/>
    <row r="55397" ht="14.25" customHeight="1"/>
    <row r="55398" ht="14.25" customHeight="1"/>
    <row r="55399" ht="14.25" customHeight="1"/>
    <row r="55400" ht="14.25" customHeight="1"/>
    <row r="55401" ht="14.25" customHeight="1"/>
    <row r="55402" ht="14.25" customHeight="1"/>
    <row r="55403" ht="14.25" customHeight="1"/>
    <row r="55404" ht="14.25" customHeight="1"/>
    <row r="55405" ht="14.25" customHeight="1"/>
    <row r="55406" ht="14.25" customHeight="1"/>
    <row r="55407" ht="14.25" customHeight="1"/>
    <row r="55408" ht="14.25" customHeight="1"/>
    <row r="55409" ht="14.25" customHeight="1"/>
    <row r="55410" ht="14.25" customHeight="1"/>
    <row r="55411" ht="14.25" customHeight="1"/>
    <row r="55412" ht="14.25" customHeight="1"/>
    <row r="55413" ht="14.25" customHeight="1"/>
    <row r="55414" ht="14.25" customHeight="1"/>
    <row r="55415" ht="14.25" customHeight="1"/>
    <row r="55416" ht="14.25" customHeight="1"/>
    <row r="55417" ht="14.25" customHeight="1"/>
    <row r="55418" ht="14.25" customHeight="1"/>
    <row r="55419" ht="14.25" customHeight="1"/>
    <row r="55420" ht="14.25" customHeight="1"/>
    <row r="55421" ht="14.25" customHeight="1"/>
    <row r="55422" ht="14.25" customHeight="1"/>
    <row r="55423" ht="14.25" customHeight="1"/>
    <row r="55424" ht="14.25" customHeight="1"/>
    <row r="55425" ht="14.25" customHeight="1"/>
    <row r="55426" ht="14.25" customHeight="1"/>
    <row r="55427" ht="14.25" customHeight="1"/>
    <row r="55428" ht="14.25" customHeight="1"/>
    <row r="55429" ht="14.25" customHeight="1"/>
    <row r="55430" ht="14.25" customHeight="1"/>
    <row r="55431" ht="14.25" customHeight="1"/>
    <row r="55432" ht="14.25" customHeight="1"/>
    <row r="55433" ht="14.25" customHeight="1"/>
    <row r="55434" ht="14.25" customHeight="1"/>
    <row r="55435" ht="14.25" customHeight="1"/>
    <row r="55436" ht="14.25" customHeight="1"/>
    <row r="55437" ht="14.25" customHeight="1"/>
    <row r="55438" ht="14.25" customHeight="1"/>
    <row r="55439" ht="14.25" customHeight="1"/>
    <row r="55440" ht="14.25" customHeight="1"/>
    <row r="55441" ht="14.25" customHeight="1"/>
    <row r="55442" ht="14.25" customHeight="1"/>
    <row r="55443" ht="14.25" customHeight="1"/>
    <row r="55444" ht="14.25" customHeight="1"/>
    <row r="55445" ht="14.25" customHeight="1"/>
    <row r="55446" ht="14.25" customHeight="1"/>
    <row r="55447" ht="14.25" customHeight="1"/>
    <row r="55448" ht="14.25" customHeight="1"/>
    <row r="55449" ht="14.25" customHeight="1"/>
    <row r="55450" ht="14.25" customHeight="1"/>
    <row r="55451" ht="14.25" customHeight="1"/>
    <row r="55452" ht="14.25" customHeight="1"/>
    <row r="55453" ht="14.25" customHeight="1"/>
    <row r="55454" ht="14.25" customHeight="1"/>
    <row r="55455" ht="14.25" customHeight="1"/>
    <row r="55456" ht="14.25" customHeight="1"/>
    <row r="55457" ht="14.25" customHeight="1"/>
    <row r="55458" ht="14.25" customHeight="1"/>
    <row r="55459" ht="14.25" customHeight="1"/>
    <row r="55460" ht="14.25" customHeight="1"/>
    <row r="55461" ht="14.25" customHeight="1"/>
    <row r="55462" ht="14.25" customHeight="1"/>
    <row r="55463" ht="14.25" customHeight="1"/>
    <row r="55464" ht="14.25" customHeight="1"/>
    <row r="55465" ht="14.25" customHeight="1"/>
    <row r="55466" ht="14.25" customHeight="1"/>
    <row r="55467" ht="14.25" customHeight="1"/>
    <row r="55468" ht="14.25" customHeight="1"/>
    <row r="55469" ht="14.25" customHeight="1"/>
    <row r="55470" ht="14.25" customHeight="1"/>
    <row r="55471" ht="14.25" customHeight="1"/>
    <row r="55472" ht="14.25" customHeight="1"/>
    <row r="55473" ht="14.25" customHeight="1"/>
    <row r="55474" ht="14.25" customHeight="1"/>
    <row r="55475" ht="14.25" customHeight="1"/>
    <row r="55476" ht="14.25" customHeight="1"/>
    <row r="55477" ht="14.25" customHeight="1"/>
    <row r="55478" ht="14.25" customHeight="1"/>
    <row r="55479" ht="14.25" customHeight="1"/>
    <row r="55480" ht="14.25" customHeight="1"/>
    <row r="55481" ht="14.25" customHeight="1"/>
    <row r="55482" ht="14.25" customHeight="1"/>
    <row r="55483" ht="14.25" customHeight="1"/>
    <row r="55484" ht="14.25" customHeight="1"/>
    <row r="55485" ht="14.25" customHeight="1"/>
    <row r="55486" ht="14.25" customHeight="1"/>
    <row r="55487" ht="14.25" customHeight="1"/>
    <row r="55488" ht="14.25" customHeight="1"/>
    <row r="55489" ht="14.25" customHeight="1"/>
    <row r="55490" ht="14.25" customHeight="1"/>
    <row r="55491" ht="14.25" customHeight="1"/>
    <row r="55492" ht="14.25" customHeight="1"/>
    <row r="55493" ht="14.25" customHeight="1"/>
    <row r="55494" ht="14.25" customHeight="1"/>
    <row r="55495" ht="14.25" customHeight="1"/>
    <row r="55496" ht="14.25" customHeight="1"/>
    <row r="55497" ht="14.25" customHeight="1"/>
    <row r="55498" ht="14.25" customHeight="1"/>
    <row r="55499" ht="14.25" customHeight="1"/>
    <row r="55500" ht="14.25" customHeight="1"/>
    <row r="55501" ht="14.25" customHeight="1"/>
    <row r="55502" ht="14.25" customHeight="1"/>
    <row r="55503" ht="14.25" customHeight="1"/>
    <row r="55504" ht="14.25" customHeight="1"/>
    <row r="55505" ht="14.25" customHeight="1"/>
    <row r="55506" ht="14.25" customHeight="1"/>
    <row r="55507" ht="14.25" customHeight="1"/>
    <row r="55508" ht="14.25" customHeight="1"/>
    <row r="55509" ht="14.25" customHeight="1"/>
    <row r="55510" ht="14.25" customHeight="1"/>
    <row r="55511" ht="14.25" customHeight="1"/>
    <row r="55512" ht="14.25" customHeight="1"/>
    <row r="55513" ht="14.25" customHeight="1"/>
    <row r="55514" ht="14.25" customHeight="1"/>
    <row r="55515" ht="14.25" customHeight="1"/>
    <row r="55516" ht="14.25" customHeight="1"/>
    <row r="55517" ht="14.25" customHeight="1"/>
    <row r="55518" ht="14.25" customHeight="1"/>
    <row r="55519" ht="14.25" customHeight="1"/>
    <row r="55520" ht="14.25" customHeight="1"/>
    <row r="55521" ht="14.25" customHeight="1"/>
    <row r="55522" ht="14.25" customHeight="1"/>
    <row r="55523" ht="14.25" customHeight="1"/>
    <row r="55524" ht="14.25" customHeight="1"/>
    <row r="55525" ht="14.25" customHeight="1"/>
    <row r="55526" ht="14.25" customHeight="1"/>
    <row r="55527" ht="14.25" customHeight="1"/>
    <row r="55528" ht="14.25" customHeight="1"/>
    <row r="55529" ht="14.25" customHeight="1"/>
    <row r="55530" ht="14.25" customHeight="1"/>
    <row r="55531" ht="14.25" customHeight="1"/>
    <row r="55532" ht="14.25" customHeight="1"/>
    <row r="55533" ht="14.25" customHeight="1"/>
    <row r="55534" ht="14.25" customHeight="1"/>
    <row r="55535" ht="14.25" customHeight="1"/>
    <row r="55536" ht="14.25" customHeight="1"/>
    <row r="55537" ht="14.25" customHeight="1"/>
    <row r="55538" ht="14.25" customHeight="1"/>
    <row r="55539" ht="14.25" customHeight="1"/>
    <row r="55540" ht="14.25" customHeight="1"/>
    <row r="55541" ht="14.25" customHeight="1"/>
    <row r="55542" ht="14.25" customHeight="1"/>
    <row r="55543" ht="14.25" customHeight="1"/>
    <row r="55544" ht="14.25" customHeight="1"/>
    <row r="55545" ht="14.25" customHeight="1"/>
    <row r="55546" ht="14.25" customHeight="1"/>
    <row r="55547" ht="14.25" customHeight="1"/>
    <row r="55548" ht="14.25" customHeight="1"/>
    <row r="55549" ht="14.25" customHeight="1"/>
    <row r="55550" ht="14.25" customHeight="1"/>
    <row r="55551" ht="14.25" customHeight="1"/>
    <row r="55552" ht="14.25" customHeight="1"/>
    <row r="55553" ht="14.25" customHeight="1"/>
    <row r="55554" ht="14.25" customHeight="1"/>
    <row r="55555" ht="14.25" customHeight="1"/>
    <row r="55556" ht="14.25" customHeight="1"/>
    <row r="55557" ht="14.25" customHeight="1"/>
    <row r="55558" ht="14.25" customHeight="1"/>
    <row r="55559" ht="14.25" customHeight="1"/>
    <row r="55560" ht="14.25" customHeight="1"/>
    <row r="55561" ht="14.25" customHeight="1"/>
    <row r="55562" ht="14.25" customHeight="1"/>
    <row r="55563" ht="14.25" customHeight="1"/>
    <row r="55564" ht="14.25" customHeight="1"/>
    <row r="55565" ht="14.25" customHeight="1"/>
    <row r="55566" ht="14.25" customHeight="1"/>
    <row r="55567" ht="14.25" customHeight="1"/>
    <row r="55568" ht="14.25" customHeight="1"/>
    <row r="55569" ht="14.25" customHeight="1"/>
    <row r="55570" ht="14.25" customHeight="1"/>
    <row r="55571" ht="14.25" customHeight="1"/>
    <row r="55572" ht="14.25" customHeight="1"/>
    <row r="55573" ht="14.25" customHeight="1"/>
    <row r="55574" ht="14.25" customHeight="1"/>
    <row r="55575" ht="14.25" customHeight="1"/>
    <row r="55576" ht="14.25" customHeight="1"/>
    <row r="55577" ht="14.25" customHeight="1"/>
    <row r="55578" ht="14.25" customHeight="1"/>
    <row r="55579" ht="14.25" customHeight="1"/>
    <row r="55580" ht="14.25" customHeight="1"/>
    <row r="55581" ht="14.25" customHeight="1"/>
    <row r="55582" ht="14.25" customHeight="1"/>
    <row r="55583" ht="14.25" customHeight="1"/>
    <row r="55584" ht="14.25" customHeight="1"/>
    <row r="55585" ht="14.25" customHeight="1"/>
    <row r="55586" ht="14.25" customHeight="1"/>
    <row r="55587" ht="14.25" customHeight="1"/>
    <row r="55588" ht="14.25" customHeight="1"/>
    <row r="55589" ht="14.25" customHeight="1"/>
    <row r="55590" ht="14.25" customHeight="1"/>
    <row r="55591" ht="14.25" customHeight="1"/>
    <row r="55592" ht="14.25" customHeight="1"/>
    <row r="55593" ht="14.25" customHeight="1"/>
    <row r="55594" ht="14.25" customHeight="1"/>
    <row r="55595" ht="14.25" customHeight="1"/>
    <row r="55596" ht="14.25" customHeight="1"/>
    <row r="55597" ht="14.25" customHeight="1"/>
    <row r="55598" ht="14.25" customHeight="1"/>
    <row r="55599" ht="14.25" customHeight="1"/>
    <row r="55600" ht="14.25" customHeight="1"/>
    <row r="55601" ht="14.25" customHeight="1"/>
    <row r="55602" ht="14.25" customHeight="1"/>
    <row r="55603" ht="14.25" customHeight="1"/>
    <row r="55604" ht="14.25" customHeight="1"/>
    <row r="55605" ht="14.25" customHeight="1"/>
    <row r="55606" ht="14.25" customHeight="1"/>
    <row r="55607" ht="14.25" customHeight="1"/>
    <row r="55608" ht="14.25" customHeight="1"/>
    <row r="55609" ht="14.25" customHeight="1"/>
    <row r="55610" ht="14.25" customHeight="1"/>
    <row r="55611" ht="14.25" customHeight="1"/>
    <row r="55612" ht="14.25" customHeight="1"/>
    <row r="55613" ht="14.25" customHeight="1"/>
    <row r="55614" ht="14.25" customHeight="1"/>
    <row r="55615" ht="14.25" customHeight="1"/>
    <row r="55616" ht="14.25" customHeight="1"/>
    <row r="55617" ht="14.25" customHeight="1"/>
    <row r="55618" ht="14.25" customHeight="1"/>
    <row r="55619" ht="14.25" customHeight="1"/>
    <row r="55620" ht="14.25" customHeight="1"/>
    <row r="55621" ht="14.25" customHeight="1"/>
    <row r="55622" ht="14.25" customHeight="1"/>
    <row r="55623" ht="14.25" customHeight="1"/>
    <row r="55624" ht="14.25" customHeight="1"/>
    <row r="55625" ht="14.25" customHeight="1"/>
    <row r="55626" ht="14.25" customHeight="1"/>
    <row r="55627" ht="14.25" customHeight="1"/>
    <row r="55628" ht="14.25" customHeight="1"/>
    <row r="55629" ht="14.25" customHeight="1"/>
    <row r="55630" ht="14.25" customHeight="1"/>
    <row r="55631" ht="14.25" customHeight="1"/>
    <row r="55632" ht="14.25" customHeight="1"/>
    <row r="55633" ht="14.25" customHeight="1"/>
    <row r="55634" ht="14.25" customHeight="1"/>
    <row r="55635" ht="14.25" customHeight="1"/>
    <row r="55636" ht="14.25" customHeight="1"/>
    <row r="55637" ht="14.25" customHeight="1"/>
    <row r="55638" ht="14.25" customHeight="1"/>
    <row r="55639" ht="14.25" customHeight="1"/>
    <row r="55640" ht="14.25" customHeight="1"/>
    <row r="55641" ht="14.25" customHeight="1"/>
    <row r="55642" ht="14.25" customHeight="1"/>
    <row r="55643" ht="14.25" customHeight="1"/>
    <row r="55644" ht="14.25" customHeight="1"/>
    <row r="55645" ht="14.25" customHeight="1"/>
    <row r="55646" ht="14.25" customHeight="1"/>
    <row r="55647" ht="14.25" customHeight="1"/>
    <row r="55648" ht="14.25" customHeight="1"/>
    <row r="55649" ht="14.25" customHeight="1"/>
    <row r="55650" ht="14.25" customHeight="1"/>
    <row r="55651" ht="14.25" customHeight="1"/>
    <row r="55652" ht="14.25" customHeight="1"/>
    <row r="55653" ht="14.25" customHeight="1"/>
    <row r="55654" ht="14.25" customHeight="1"/>
    <row r="55655" ht="14.25" customHeight="1"/>
    <row r="55656" ht="14.25" customHeight="1"/>
    <row r="55657" ht="14.25" customHeight="1"/>
    <row r="55658" ht="14.25" customHeight="1"/>
    <row r="55659" ht="14.25" customHeight="1"/>
    <row r="55660" ht="14.25" customHeight="1"/>
    <row r="55661" ht="14.25" customHeight="1"/>
    <row r="55662" ht="14.25" customHeight="1"/>
    <row r="55663" ht="14.25" customHeight="1"/>
    <row r="55664" ht="14.25" customHeight="1"/>
    <row r="55665" ht="14.25" customHeight="1"/>
    <row r="55666" ht="14.25" customHeight="1"/>
    <row r="55667" ht="14.25" customHeight="1"/>
    <row r="55668" ht="14.25" customHeight="1"/>
    <row r="55669" ht="14.25" customHeight="1"/>
    <row r="55670" ht="14.25" customHeight="1"/>
    <row r="55671" ht="14.25" customHeight="1"/>
    <row r="55672" ht="14.25" customHeight="1"/>
    <row r="55673" ht="14.25" customHeight="1"/>
    <row r="55674" ht="14.25" customHeight="1"/>
    <row r="55675" ht="14.25" customHeight="1"/>
    <row r="55676" ht="14.25" customHeight="1"/>
    <row r="55677" ht="14.25" customHeight="1"/>
    <row r="55678" ht="14.25" customHeight="1"/>
    <row r="55679" ht="14.25" customHeight="1"/>
    <row r="55680" ht="14.25" customHeight="1"/>
    <row r="55681" ht="14.25" customHeight="1"/>
    <row r="55682" ht="14.25" customHeight="1"/>
    <row r="55683" ht="14.25" customHeight="1"/>
    <row r="55684" ht="14.25" customHeight="1"/>
    <row r="55685" ht="14.25" customHeight="1"/>
    <row r="55686" ht="14.25" customHeight="1"/>
    <row r="55687" ht="14.25" customHeight="1"/>
    <row r="55688" ht="14.25" customHeight="1"/>
    <row r="55689" ht="14.25" customHeight="1"/>
    <row r="55690" ht="14.25" customHeight="1"/>
    <row r="55691" ht="14.25" customHeight="1"/>
    <row r="55692" ht="14.25" customHeight="1"/>
    <row r="55693" ht="14.25" customHeight="1"/>
    <row r="55694" ht="14.25" customHeight="1"/>
    <row r="55695" ht="14.25" customHeight="1"/>
    <row r="55696" ht="14.25" customHeight="1"/>
    <row r="55697" ht="14.25" customHeight="1"/>
    <row r="55698" ht="14.25" customHeight="1"/>
    <row r="55699" ht="14.25" customHeight="1"/>
    <row r="55700" ht="14.25" customHeight="1"/>
    <row r="55701" ht="14.25" customHeight="1"/>
    <row r="55702" ht="14.25" customHeight="1"/>
    <row r="55703" ht="14.25" customHeight="1"/>
    <row r="55704" ht="14.25" customHeight="1"/>
    <row r="55705" ht="14.25" customHeight="1"/>
    <row r="55706" ht="14.25" customHeight="1"/>
    <row r="55707" ht="14.25" customHeight="1"/>
    <row r="55708" ht="14.25" customHeight="1"/>
    <row r="55709" ht="14.25" customHeight="1"/>
    <row r="55710" ht="14.25" customHeight="1"/>
    <row r="55711" ht="14.25" customHeight="1"/>
    <row r="55712" ht="14.25" customHeight="1"/>
    <row r="55713" ht="14.25" customHeight="1"/>
    <row r="55714" ht="14.25" customHeight="1"/>
    <row r="55715" ht="14.25" customHeight="1"/>
    <row r="55716" ht="14.25" customHeight="1"/>
    <row r="55717" ht="14.25" customHeight="1"/>
    <row r="55718" ht="14.25" customHeight="1"/>
    <row r="55719" ht="14.25" customHeight="1"/>
    <row r="55720" ht="14.25" customHeight="1"/>
    <row r="55721" ht="14.25" customHeight="1"/>
    <row r="55722" ht="14.25" customHeight="1"/>
    <row r="55723" ht="14.25" customHeight="1"/>
    <row r="55724" ht="14.25" customHeight="1"/>
    <row r="55725" ht="14.25" customHeight="1"/>
    <row r="55726" ht="14.25" customHeight="1"/>
    <row r="55727" ht="14.25" customHeight="1"/>
    <row r="55728" ht="14.25" customHeight="1"/>
    <row r="55729" ht="14.25" customHeight="1"/>
    <row r="55730" ht="14.25" customHeight="1"/>
    <row r="55731" ht="14.25" customHeight="1"/>
    <row r="55732" ht="14.25" customHeight="1"/>
    <row r="55733" ht="14.25" customHeight="1"/>
    <row r="55734" ht="14.25" customHeight="1"/>
    <row r="55735" ht="14.25" customHeight="1"/>
    <row r="55736" ht="14.25" customHeight="1"/>
    <row r="55737" ht="14.25" customHeight="1"/>
    <row r="55738" ht="14.25" customHeight="1"/>
    <row r="55739" ht="14.25" customHeight="1"/>
    <row r="55740" ht="14.25" customHeight="1"/>
    <row r="55741" ht="14.25" customHeight="1"/>
    <row r="55742" ht="14.25" customHeight="1"/>
    <row r="55743" ht="14.25" customHeight="1"/>
    <row r="55744" ht="14.25" customHeight="1"/>
    <row r="55745" ht="14.25" customHeight="1"/>
    <row r="55746" ht="14.25" customHeight="1"/>
    <row r="55747" ht="14.25" customHeight="1"/>
    <row r="55748" ht="14.25" customHeight="1"/>
    <row r="55749" ht="14.25" customHeight="1"/>
    <row r="55750" ht="14.25" customHeight="1"/>
    <row r="55751" ht="14.25" customHeight="1"/>
    <row r="55752" ht="14.25" customHeight="1"/>
    <row r="55753" ht="14.25" customHeight="1"/>
    <row r="55754" ht="14.25" customHeight="1"/>
    <row r="55755" ht="14.25" customHeight="1"/>
    <row r="55756" ht="14.25" customHeight="1"/>
    <row r="55757" ht="14.25" customHeight="1"/>
    <row r="55758" ht="14.25" customHeight="1"/>
    <row r="55759" ht="14.25" customHeight="1"/>
    <row r="55760" ht="14.25" customHeight="1"/>
    <row r="55761" ht="14.25" customHeight="1"/>
    <row r="55762" ht="14.25" customHeight="1"/>
    <row r="55763" ht="14.25" customHeight="1"/>
    <row r="55764" ht="14.25" customHeight="1"/>
    <row r="55765" ht="14.25" customHeight="1"/>
    <row r="55766" ht="14.25" customHeight="1"/>
    <row r="55767" ht="14.25" customHeight="1"/>
    <row r="55768" ht="14.25" customHeight="1"/>
    <row r="55769" ht="14.25" customHeight="1"/>
    <row r="55770" ht="14.25" customHeight="1"/>
    <row r="55771" ht="14.25" customHeight="1"/>
    <row r="55772" ht="14.25" customHeight="1"/>
    <row r="55773" ht="14.25" customHeight="1"/>
    <row r="55774" ht="14.25" customHeight="1"/>
    <row r="55775" ht="14.25" customHeight="1"/>
    <row r="55776" ht="14.25" customHeight="1"/>
    <row r="55777" ht="14.25" customHeight="1"/>
    <row r="55778" ht="14.25" customHeight="1"/>
    <row r="55779" ht="14.25" customHeight="1"/>
    <row r="55780" ht="14.25" customHeight="1"/>
    <row r="55781" ht="14.25" customHeight="1"/>
    <row r="55782" ht="14.25" customHeight="1"/>
    <row r="55783" ht="14.25" customHeight="1"/>
    <row r="55784" ht="14.25" customHeight="1"/>
    <row r="55785" ht="14.25" customHeight="1"/>
    <row r="55786" ht="14.25" customHeight="1"/>
    <row r="55787" ht="14.25" customHeight="1"/>
    <row r="55788" ht="14.25" customHeight="1"/>
    <row r="55789" ht="14.25" customHeight="1"/>
    <row r="55790" ht="14.25" customHeight="1"/>
    <row r="55791" ht="14.25" customHeight="1"/>
    <row r="55792" ht="14.25" customHeight="1"/>
    <row r="55793" ht="14.25" customHeight="1"/>
    <row r="55794" ht="14.25" customHeight="1"/>
    <row r="55795" ht="14.25" customHeight="1"/>
    <row r="55796" ht="14.25" customHeight="1"/>
    <row r="55797" ht="14.25" customHeight="1"/>
    <row r="55798" ht="14.25" customHeight="1"/>
    <row r="55799" ht="14.25" customHeight="1"/>
    <row r="55800" ht="14.25" customHeight="1"/>
    <row r="55801" ht="14.25" customHeight="1"/>
    <row r="55802" ht="14.25" customHeight="1"/>
    <row r="55803" ht="14.25" customHeight="1"/>
    <row r="55804" ht="14.25" customHeight="1"/>
    <row r="55805" ht="14.25" customHeight="1"/>
    <row r="55806" ht="14.25" customHeight="1"/>
    <row r="55807" ht="14.25" customHeight="1"/>
    <row r="55808" ht="14.25" customHeight="1"/>
    <row r="55809" ht="14.25" customHeight="1"/>
    <row r="55810" ht="14.25" customHeight="1"/>
    <row r="55811" ht="14.25" customHeight="1"/>
    <row r="55812" ht="14.25" customHeight="1"/>
    <row r="55813" ht="14.25" customHeight="1"/>
    <row r="55814" ht="14.25" customHeight="1"/>
    <row r="55815" ht="14.25" customHeight="1"/>
    <row r="55816" ht="14.25" customHeight="1"/>
    <row r="55817" ht="14.25" customHeight="1"/>
    <row r="55818" ht="14.25" customHeight="1"/>
    <row r="55819" ht="14.25" customHeight="1"/>
    <row r="55820" ht="14.25" customHeight="1"/>
    <row r="55821" ht="14.25" customHeight="1"/>
    <row r="55822" ht="14.25" customHeight="1"/>
    <row r="55823" ht="14.25" customHeight="1"/>
    <row r="55824" ht="14.25" customHeight="1"/>
    <row r="55825" ht="14.25" customHeight="1"/>
    <row r="55826" ht="14.25" customHeight="1"/>
    <row r="55827" ht="14.25" customHeight="1"/>
    <row r="55828" ht="14.25" customHeight="1"/>
    <row r="55829" ht="14.25" customHeight="1"/>
    <row r="55830" ht="14.25" customHeight="1"/>
    <row r="55831" ht="14.25" customHeight="1"/>
    <row r="55832" ht="14.25" customHeight="1"/>
    <row r="55833" ht="14.25" customHeight="1"/>
    <row r="55834" ht="14.25" customHeight="1"/>
    <row r="55835" ht="14.25" customHeight="1"/>
    <row r="55836" ht="14.25" customHeight="1"/>
    <row r="55837" ht="14.25" customHeight="1"/>
    <row r="55838" ht="14.25" customHeight="1"/>
    <row r="55839" ht="14.25" customHeight="1"/>
    <row r="55840" ht="14.25" customHeight="1"/>
    <row r="55841" ht="14.25" customHeight="1"/>
    <row r="55842" ht="14.25" customHeight="1"/>
    <row r="55843" ht="14.25" customHeight="1"/>
    <row r="55844" ht="14.25" customHeight="1"/>
    <row r="55845" ht="14.25" customHeight="1"/>
    <row r="55846" ht="14.25" customHeight="1"/>
    <row r="55847" ht="14.25" customHeight="1"/>
    <row r="55848" ht="14.25" customHeight="1"/>
    <row r="55849" ht="14.25" customHeight="1"/>
    <row r="55850" ht="14.25" customHeight="1"/>
    <row r="55851" ht="14.25" customHeight="1"/>
    <row r="55852" ht="14.25" customHeight="1"/>
    <row r="55853" ht="14.25" customHeight="1"/>
    <row r="55854" ht="14.25" customHeight="1"/>
    <row r="55855" ht="14.25" customHeight="1"/>
    <row r="55856" ht="14.25" customHeight="1"/>
    <row r="55857" ht="14.25" customHeight="1"/>
    <row r="55858" ht="14.25" customHeight="1"/>
    <row r="55859" ht="14.25" customHeight="1"/>
    <row r="55860" ht="14.25" customHeight="1"/>
    <row r="55861" ht="14.25" customHeight="1"/>
    <row r="55862" ht="14.25" customHeight="1"/>
    <row r="55863" ht="14.25" customHeight="1"/>
    <row r="55864" ht="14.25" customHeight="1"/>
    <row r="55865" ht="14.25" customHeight="1"/>
    <row r="55866" ht="14.25" customHeight="1"/>
    <row r="55867" ht="14.25" customHeight="1"/>
    <row r="55868" ht="14.25" customHeight="1"/>
    <row r="55869" ht="14.25" customHeight="1"/>
    <row r="55870" ht="14.25" customHeight="1"/>
    <row r="55871" ht="14.25" customHeight="1"/>
    <row r="55872" ht="14.25" customHeight="1"/>
    <row r="55873" ht="14.25" customHeight="1"/>
    <row r="55874" ht="14.25" customHeight="1"/>
    <row r="55875" ht="14.25" customHeight="1"/>
    <row r="55876" ht="14.25" customHeight="1"/>
    <row r="55877" ht="14.25" customHeight="1"/>
    <row r="55878" ht="14.25" customHeight="1"/>
    <row r="55879" ht="14.25" customHeight="1"/>
    <row r="55880" ht="14.25" customHeight="1"/>
    <row r="55881" ht="14.25" customHeight="1"/>
    <row r="55882" ht="14.25" customHeight="1"/>
    <row r="55883" ht="14.25" customHeight="1"/>
    <row r="55884" ht="14.25" customHeight="1"/>
    <row r="55885" ht="14.25" customHeight="1"/>
    <row r="55886" ht="14.25" customHeight="1"/>
    <row r="55887" ht="14.25" customHeight="1"/>
    <row r="55888" ht="14.25" customHeight="1"/>
    <row r="55889" ht="14.25" customHeight="1"/>
    <row r="55890" ht="14.25" customHeight="1"/>
    <row r="55891" ht="14.25" customHeight="1"/>
    <row r="55892" ht="14.25" customHeight="1"/>
    <row r="55893" ht="14.25" customHeight="1"/>
    <row r="55894" ht="14.25" customHeight="1"/>
    <row r="55895" ht="14.25" customHeight="1"/>
    <row r="55896" ht="14.25" customHeight="1"/>
    <row r="55897" ht="14.25" customHeight="1"/>
    <row r="55898" ht="14.25" customHeight="1"/>
    <row r="55899" ht="14.25" customHeight="1"/>
    <row r="55900" ht="14.25" customHeight="1"/>
    <row r="55901" ht="14.25" customHeight="1"/>
    <row r="55902" ht="14.25" customHeight="1"/>
    <row r="55903" ht="14.25" customHeight="1"/>
    <row r="55904" ht="14.25" customHeight="1"/>
    <row r="55905" ht="14.25" customHeight="1"/>
    <row r="55906" ht="14.25" customHeight="1"/>
    <row r="55907" ht="14.25" customHeight="1"/>
    <row r="55908" ht="14.25" customHeight="1"/>
    <row r="55909" ht="14.25" customHeight="1"/>
    <row r="55910" ht="14.25" customHeight="1"/>
    <row r="55911" ht="14.25" customHeight="1"/>
    <row r="55912" ht="14.25" customHeight="1"/>
    <row r="55913" ht="14.25" customHeight="1"/>
    <row r="55914" ht="14.25" customHeight="1"/>
    <row r="55915" ht="14.25" customHeight="1"/>
    <row r="55916" ht="14.25" customHeight="1"/>
    <row r="55917" ht="14.25" customHeight="1"/>
    <row r="55918" ht="14.25" customHeight="1"/>
    <row r="55919" ht="14.25" customHeight="1"/>
    <row r="55920" ht="14.25" customHeight="1"/>
    <row r="55921" ht="14.25" customHeight="1"/>
    <row r="55922" ht="14.25" customHeight="1"/>
    <row r="55923" ht="14.25" customHeight="1"/>
    <row r="55924" ht="14.25" customHeight="1"/>
    <row r="55925" ht="14.25" customHeight="1"/>
    <row r="55926" ht="14.25" customHeight="1"/>
    <row r="55927" ht="14.25" customHeight="1"/>
    <row r="55928" ht="14.25" customHeight="1"/>
    <row r="55929" ht="14.25" customHeight="1"/>
    <row r="55930" ht="14.25" customHeight="1"/>
    <row r="55931" ht="14.25" customHeight="1"/>
    <row r="55932" ht="14.25" customHeight="1"/>
    <row r="55933" ht="14.25" customHeight="1"/>
    <row r="55934" ht="14.25" customHeight="1"/>
    <row r="55935" ht="14.25" customHeight="1"/>
    <row r="55936" ht="14.25" customHeight="1"/>
    <row r="55937" ht="14.25" customHeight="1"/>
    <row r="55938" ht="14.25" customHeight="1"/>
    <row r="55939" ht="14.25" customHeight="1"/>
    <row r="55940" ht="14.25" customHeight="1"/>
    <row r="55941" ht="14.25" customHeight="1"/>
    <row r="55942" ht="14.25" customHeight="1"/>
    <row r="55943" ht="14.25" customHeight="1"/>
    <row r="55944" ht="14.25" customHeight="1"/>
    <row r="55945" ht="14.25" customHeight="1"/>
    <row r="55946" ht="14.25" customHeight="1"/>
    <row r="55947" ht="14.25" customHeight="1"/>
    <row r="55948" ht="14.25" customHeight="1"/>
    <row r="55949" ht="14.25" customHeight="1"/>
    <row r="55950" ht="14.25" customHeight="1"/>
    <row r="55951" ht="14.25" customHeight="1"/>
    <row r="55952" ht="14.25" customHeight="1"/>
    <row r="55953" ht="14.25" customHeight="1"/>
    <row r="55954" ht="14.25" customHeight="1"/>
    <row r="55955" ht="14.25" customHeight="1"/>
    <row r="55956" ht="14.25" customHeight="1"/>
    <row r="55957" ht="14.25" customHeight="1"/>
    <row r="55958" ht="14.25" customHeight="1"/>
    <row r="55959" ht="14.25" customHeight="1"/>
    <row r="55960" ht="14.25" customHeight="1"/>
    <row r="55961" ht="14.25" customHeight="1"/>
    <row r="55962" ht="14.25" customHeight="1"/>
    <row r="55963" ht="14.25" customHeight="1"/>
    <row r="55964" ht="14.25" customHeight="1"/>
    <row r="55965" ht="14.25" customHeight="1"/>
    <row r="55966" ht="14.25" customHeight="1"/>
    <row r="55967" ht="14.25" customHeight="1"/>
    <row r="55968" ht="14.25" customHeight="1"/>
    <row r="55969" ht="14.25" customHeight="1"/>
    <row r="55970" ht="14.25" customHeight="1"/>
    <row r="55971" ht="14.25" customHeight="1"/>
    <row r="55972" ht="14.25" customHeight="1"/>
    <row r="55973" ht="14.25" customHeight="1"/>
    <row r="55974" ht="14.25" customHeight="1"/>
    <row r="55975" ht="14.25" customHeight="1"/>
    <row r="55976" ht="14.25" customHeight="1"/>
    <row r="55977" ht="14.25" customHeight="1"/>
    <row r="55978" ht="14.25" customHeight="1"/>
    <row r="55979" ht="14.25" customHeight="1"/>
    <row r="55980" ht="14.25" customHeight="1"/>
    <row r="55981" ht="14.25" customHeight="1"/>
    <row r="55982" ht="14.25" customHeight="1"/>
    <row r="55983" ht="14.25" customHeight="1"/>
    <row r="55984" ht="14.25" customHeight="1"/>
    <row r="55985" ht="14.25" customHeight="1"/>
    <row r="55986" ht="14.25" customHeight="1"/>
    <row r="55987" ht="14.25" customHeight="1"/>
    <row r="55988" ht="14.25" customHeight="1"/>
    <row r="55989" ht="14.25" customHeight="1"/>
    <row r="55990" ht="14.25" customHeight="1"/>
    <row r="55991" ht="14.25" customHeight="1"/>
    <row r="55992" ht="14.25" customHeight="1"/>
    <row r="55993" ht="14.25" customHeight="1"/>
    <row r="55994" ht="14.25" customHeight="1"/>
    <row r="55995" ht="14.25" customHeight="1"/>
    <row r="55996" ht="14.25" customHeight="1"/>
    <row r="55997" ht="14.25" customHeight="1"/>
    <row r="55998" ht="14.25" customHeight="1"/>
    <row r="55999" ht="14.25" customHeight="1"/>
    <row r="56000" ht="14.25" customHeight="1"/>
    <row r="56001" ht="14.25" customHeight="1"/>
    <row r="56002" ht="14.25" customHeight="1"/>
    <row r="56003" ht="14.25" customHeight="1"/>
    <row r="56004" ht="14.25" customHeight="1"/>
    <row r="56005" ht="14.25" customHeight="1"/>
    <row r="56006" ht="14.25" customHeight="1"/>
    <row r="56007" ht="14.25" customHeight="1"/>
    <row r="56008" ht="14.25" customHeight="1"/>
    <row r="56009" ht="14.25" customHeight="1"/>
    <row r="56010" ht="14.25" customHeight="1"/>
    <row r="56011" ht="14.25" customHeight="1"/>
    <row r="56012" ht="14.25" customHeight="1"/>
    <row r="56013" ht="14.25" customHeight="1"/>
    <row r="56014" ht="14.25" customHeight="1"/>
    <row r="56015" ht="14.25" customHeight="1"/>
    <row r="56016" ht="14.25" customHeight="1"/>
    <row r="56017" ht="14.25" customHeight="1"/>
    <row r="56018" ht="14.25" customHeight="1"/>
    <row r="56019" ht="14.25" customHeight="1"/>
    <row r="56020" ht="14.25" customHeight="1"/>
    <row r="56021" ht="14.25" customHeight="1"/>
    <row r="56022" ht="14.25" customHeight="1"/>
    <row r="56023" ht="14.25" customHeight="1"/>
    <row r="56024" ht="14.25" customHeight="1"/>
    <row r="56025" ht="14.25" customHeight="1"/>
    <row r="56026" ht="14.25" customHeight="1"/>
    <row r="56027" ht="14.25" customHeight="1"/>
    <row r="56028" ht="14.25" customHeight="1"/>
    <row r="56029" ht="14.25" customHeight="1"/>
    <row r="56030" ht="14.25" customHeight="1"/>
    <row r="56031" ht="14.25" customHeight="1"/>
    <row r="56032" ht="14.25" customHeight="1"/>
    <row r="56033" ht="14.25" customHeight="1"/>
    <row r="56034" ht="14.25" customHeight="1"/>
    <row r="56035" ht="14.25" customHeight="1"/>
    <row r="56036" ht="14.25" customHeight="1"/>
    <row r="56037" ht="14.25" customHeight="1"/>
    <row r="56038" ht="14.25" customHeight="1"/>
    <row r="56039" ht="14.25" customHeight="1"/>
    <row r="56040" ht="14.25" customHeight="1"/>
    <row r="56041" ht="14.25" customHeight="1"/>
    <row r="56042" ht="14.25" customHeight="1"/>
    <row r="56043" ht="14.25" customHeight="1"/>
    <row r="56044" ht="14.25" customHeight="1"/>
    <row r="56045" ht="14.25" customHeight="1"/>
    <row r="56046" ht="14.25" customHeight="1"/>
    <row r="56047" ht="14.25" customHeight="1"/>
    <row r="56048" ht="14.25" customHeight="1"/>
    <row r="56049" ht="14.25" customHeight="1"/>
    <row r="56050" ht="14.25" customHeight="1"/>
    <row r="56051" ht="14.25" customHeight="1"/>
    <row r="56052" ht="14.25" customHeight="1"/>
    <row r="56053" ht="14.25" customHeight="1"/>
    <row r="56054" ht="14.25" customHeight="1"/>
    <row r="56055" ht="14.25" customHeight="1"/>
    <row r="56056" ht="14.25" customHeight="1"/>
    <row r="56057" ht="14.25" customHeight="1"/>
    <row r="56058" ht="14.25" customHeight="1"/>
    <row r="56059" ht="14.25" customHeight="1"/>
    <row r="56060" ht="14.25" customHeight="1"/>
    <row r="56061" ht="14.25" customHeight="1"/>
    <row r="56062" ht="14.25" customHeight="1"/>
    <row r="56063" ht="14.25" customHeight="1"/>
    <row r="56064" ht="14.25" customHeight="1"/>
    <row r="56065" ht="14.25" customHeight="1"/>
    <row r="56066" ht="14.25" customHeight="1"/>
    <row r="56067" ht="14.25" customHeight="1"/>
    <row r="56068" ht="14.25" customHeight="1"/>
    <row r="56069" ht="14.25" customHeight="1"/>
    <row r="56070" ht="14.25" customHeight="1"/>
    <row r="56071" ht="14.25" customHeight="1"/>
    <row r="56072" ht="14.25" customHeight="1"/>
    <row r="56073" ht="14.25" customHeight="1"/>
    <row r="56074" ht="14.25" customHeight="1"/>
    <row r="56075" ht="14.25" customHeight="1"/>
    <row r="56076" ht="14.25" customHeight="1"/>
    <row r="56077" ht="14.25" customHeight="1"/>
    <row r="56078" ht="14.25" customHeight="1"/>
    <row r="56079" ht="14.25" customHeight="1"/>
    <row r="56080" ht="14.25" customHeight="1"/>
    <row r="56081" ht="14.25" customHeight="1"/>
    <row r="56082" ht="14.25" customHeight="1"/>
    <row r="56083" ht="14.25" customHeight="1"/>
    <row r="56084" ht="14.25" customHeight="1"/>
    <row r="56085" ht="14.25" customHeight="1"/>
    <row r="56086" ht="14.25" customHeight="1"/>
    <row r="56087" ht="14.25" customHeight="1"/>
    <row r="56088" ht="14.25" customHeight="1"/>
    <row r="56089" ht="14.25" customHeight="1"/>
    <row r="56090" ht="14.25" customHeight="1"/>
    <row r="56091" ht="14.25" customHeight="1"/>
    <row r="56092" ht="14.25" customHeight="1"/>
    <row r="56093" ht="14.25" customHeight="1"/>
    <row r="56094" ht="14.25" customHeight="1"/>
    <row r="56095" ht="14.25" customHeight="1"/>
    <row r="56096" ht="14.25" customHeight="1"/>
    <row r="56097" ht="14.25" customHeight="1"/>
    <row r="56098" ht="14.25" customHeight="1"/>
    <row r="56099" ht="14.25" customHeight="1"/>
    <row r="56100" ht="14.25" customHeight="1"/>
    <row r="56101" ht="14.25" customHeight="1"/>
    <row r="56102" ht="14.25" customHeight="1"/>
    <row r="56103" ht="14.25" customHeight="1"/>
    <row r="56104" ht="14.25" customHeight="1"/>
    <row r="56105" ht="14.25" customHeight="1"/>
    <row r="56106" ht="14.25" customHeight="1"/>
    <row r="56107" ht="14.25" customHeight="1"/>
    <row r="56108" ht="14.25" customHeight="1"/>
    <row r="56109" ht="14.25" customHeight="1"/>
    <row r="56110" ht="14.25" customHeight="1"/>
    <row r="56111" ht="14.25" customHeight="1"/>
    <row r="56112" ht="14.25" customHeight="1"/>
    <row r="56113" ht="14.25" customHeight="1"/>
    <row r="56114" ht="14.25" customHeight="1"/>
    <row r="56115" ht="14.25" customHeight="1"/>
    <row r="56116" ht="14.25" customHeight="1"/>
    <row r="56117" ht="14.25" customHeight="1"/>
    <row r="56118" ht="14.25" customHeight="1"/>
    <row r="56119" ht="14.25" customHeight="1"/>
    <row r="56120" ht="14.25" customHeight="1"/>
    <row r="56121" ht="14.25" customHeight="1"/>
    <row r="56122" ht="14.25" customHeight="1"/>
    <row r="56123" ht="14.25" customHeight="1"/>
    <row r="56124" ht="14.25" customHeight="1"/>
    <row r="56125" ht="14.25" customHeight="1"/>
    <row r="56126" ht="14.25" customHeight="1"/>
    <row r="56127" ht="14.25" customHeight="1"/>
    <row r="56128" ht="14.25" customHeight="1"/>
    <row r="56129" ht="14.25" customHeight="1"/>
    <row r="56130" ht="14.25" customHeight="1"/>
    <row r="56131" ht="14.25" customHeight="1"/>
    <row r="56132" ht="14.25" customHeight="1"/>
    <row r="56133" ht="14.25" customHeight="1"/>
    <row r="56134" ht="14.25" customHeight="1"/>
    <row r="56135" ht="14.25" customHeight="1"/>
    <row r="56136" ht="14.25" customHeight="1"/>
    <row r="56137" ht="14.25" customHeight="1"/>
    <row r="56138" ht="14.25" customHeight="1"/>
    <row r="56139" ht="14.25" customHeight="1"/>
    <row r="56140" ht="14.25" customHeight="1"/>
    <row r="56141" ht="14.25" customHeight="1"/>
    <row r="56142" ht="14.25" customHeight="1"/>
    <row r="56143" ht="14.25" customHeight="1"/>
    <row r="56144" ht="14.25" customHeight="1"/>
    <row r="56145" ht="14.25" customHeight="1"/>
    <row r="56146" ht="14.25" customHeight="1"/>
    <row r="56147" ht="14.25" customHeight="1"/>
    <row r="56148" ht="14.25" customHeight="1"/>
    <row r="56149" ht="14.25" customHeight="1"/>
    <row r="56150" ht="14.25" customHeight="1"/>
    <row r="56151" ht="14.25" customHeight="1"/>
    <row r="56152" ht="14.25" customHeight="1"/>
    <row r="56153" ht="14.25" customHeight="1"/>
    <row r="56154" ht="14.25" customHeight="1"/>
    <row r="56155" ht="14.25" customHeight="1"/>
    <row r="56156" ht="14.25" customHeight="1"/>
    <row r="56157" ht="14.25" customHeight="1"/>
    <row r="56158" ht="14.25" customHeight="1"/>
    <row r="56159" ht="14.25" customHeight="1"/>
    <row r="56160" ht="14.25" customHeight="1"/>
    <row r="56161" ht="14.25" customHeight="1"/>
    <row r="56162" ht="14.25" customHeight="1"/>
    <row r="56163" ht="14.25" customHeight="1"/>
    <row r="56164" ht="14.25" customHeight="1"/>
    <row r="56165" ht="14.25" customHeight="1"/>
    <row r="56166" ht="14.25" customHeight="1"/>
    <row r="56167" ht="14.25" customHeight="1"/>
    <row r="56168" ht="14.25" customHeight="1"/>
    <row r="56169" ht="14.25" customHeight="1"/>
    <row r="56170" ht="14.25" customHeight="1"/>
    <row r="56171" ht="14.25" customHeight="1"/>
    <row r="56172" ht="14.25" customHeight="1"/>
    <row r="56173" ht="14.25" customHeight="1"/>
    <row r="56174" ht="14.25" customHeight="1"/>
    <row r="56175" ht="14.25" customHeight="1"/>
    <row r="56176" ht="14.25" customHeight="1"/>
    <row r="56177" ht="14.25" customHeight="1"/>
    <row r="56178" ht="14.25" customHeight="1"/>
    <row r="56179" ht="14.25" customHeight="1"/>
    <row r="56180" ht="14.25" customHeight="1"/>
    <row r="56181" ht="14.25" customHeight="1"/>
    <row r="56182" ht="14.25" customHeight="1"/>
    <row r="56183" ht="14.25" customHeight="1"/>
    <row r="56184" ht="14.25" customHeight="1"/>
    <row r="56185" ht="14.25" customHeight="1"/>
    <row r="56186" ht="14.25" customHeight="1"/>
    <row r="56187" ht="14.25" customHeight="1"/>
    <row r="56188" ht="14.25" customHeight="1"/>
    <row r="56189" ht="14.25" customHeight="1"/>
    <row r="56190" ht="14.25" customHeight="1"/>
    <row r="56191" ht="14.25" customHeight="1"/>
    <row r="56192" ht="14.25" customHeight="1"/>
    <row r="56193" ht="14.25" customHeight="1"/>
    <row r="56194" ht="14.25" customHeight="1"/>
    <row r="56195" ht="14.25" customHeight="1"/>
    <row r="56196" ht="14.25" customHeight="1"/>
    <row r="56197" ht="14.25" customHeight="1"/>
    <row r="56198" ht="14.25" customHeight="1"/>
    <row r="56199" ht="14.25" customHeight="1"/>
    <row r="56200" ht="14.25" customHeight="1"/>
    <row r="56201" ht="14.25" customHeight="1"/>
    <row r="56202" ht="14.25" customHeight="1"/>
    <row r="56203" ht="14.25" customHeight="1"/>
    <row r="56204" ht="14.25" customHeight="1"/>
    <row r="56205" ht="14.25" customHeight="1"/>
    <row r="56206" ht="14.25" customHeight="1"/>
    <row r="56207" ht="14.25" customHeight="1"/>
    <row r="56208" ht="14.25" customHeight="1"/>
    <row r="56209" ht="14.25" customHeight="1"/>
    <row r="56210" ht="14.25" customHeight="1"/>
    <row r="56211" ht="14.25" customHeight="1"/>
    <row r="56212" ht="14.25" customHeight="1"/>
    <row r="56213" ht="14.25" customHeight="1"/>
    <row r="56214" ht="14.25" customHeight="1"/>
    <row r="56215" ht="14.25" customHeight="1"/>
    <row r="56216" ht="14.25" customHeight="1"/>
    <row r="56217" ht="14.25" customHeight="1"/>
    <row r="56218" ht="14.25" customHeight="1"/>
    <row r="56219" ht="14.25" customHeight="1"/>
    <row r="56220" ht="14.25" customHeight="1"/>
    <row r="56221" ht="14.25" customHeight="1"/>
    <row r="56222" ht="14.25" customHeight="1"/>
    <row r="56223" ht="14.25" customHeight="1"/>
    <row r="56224" ht="14.25" customHeight="1"/>
    <row r="56225" ht="14.25" customHeight="1"/>
    <row r="56226" ht="14.25" customHeight="1"/>
    <row r="56227" ht="14.25" customHeight="1"/>
    <row r="56228" ht="14.25" customHeight="1"/>
    <row r="56229" ht="14.25" customHeight="1"/>
    <row r="56230" ht="14.25" customHeight="1"/>
    <row r="56231" ht="14.25" customHeight="1"/>
    <row r="56232" ht="14.25" customHeight="1"/>
    <row r="56233" ht="14.25" customHeight="1"/>
    <row r="56234" ht="14.25" customHeight="1"/>
    <row r="56235" ht="14.25" customHeight="1"/>
    <row r="56236" ht="14.25" customHeight="1"/>
    <row r="56237" ht="14.25" customHeight="1"/>
    <row r="56238" ht="14.25" customHeight="1"/>
    <row r="56239" ht="14.25" customHeight="1"/>
    <row r="56240" ht="14.25" customHeight="1"/>
    <row r="56241" ht="14.25" customHeight="1"/>
    <row r="56242" ht="14.25" customHeight="1"/>
    <row r="56243" ht="14.25" customHeight="1"/>
    <row r="56244" ht="14.25" customHeight="1"/>
    <row r="56245" ht="14.25" customHeight="1"/>
    <row r="56246" ht="14.25" customHeight="1"/>
    <row r="56247" ht="14.25" customHeight="1"/>
    <row r="56248" ht="14.25" customHeight="1"/>
    <row r="56249" ht="14.25" customHeight="1"/>
    <row r="56250" ht="14.25" customHeight="1"/>
    <row r="56251" ht="14.25" customHeight="1"/>
    <row r="56252" ht="14.25" customHeight="1"/>
    <row r="56253" ht="14.25" customHeight="1"/>
    <row r="56254" ht="14.25" customHeight="1"/>
    <row r="56255" ht="14.25" customHeight="1"/>
    <row r="56256" ht="14.25" customHeight="1"/>
    <row r="56257" ht="14.25" customHeight="1"/>
    <row r="56258" ht="14.25" customHeight="1"/>
    <row r="56259" ht="14.25" customHeight="1"/>
    <row r="56260" ht="14.25" customHeight="1"/>
    <row r="56261" ht="14.25" customHeight="1"/>
    <row r="56262" ht="14.25" customHeight="1"/>
    <row r="56263" ht="14.25" customHeight="1"/>
    <row r="56264" ht="14.25" customHeight="1"/>
    <row r="56265" ht="14.25" customHeight="1"/>
    <row r="56266" ht="14.25" customHeight="1"/>
    <row r="56267" ht="14.25" customHeight="1"/>
    <row r="56268" ht="14.25" customHeight="1"/>
    <row r="56269" ht="14.25" customHeight="1"/>
    <row r="56270" ht="14.25" customHeight="1"/>
    <row r="56271" ht="14.25" customHeight="1"/>
    <row r="56272" ht="14.25" customHeight="1"/>
    <row r="56273" ht="14.25" customHeight="1"/>
    <row r="56274" ht="14.25" customHeight="1"/>
    <row r="56275" ht="14.25" customHeight="1"/>
    <row r="56276" ht="14.25" customHeight="1"/>
    <row r="56277" ht="14.25" customHeight="1"/>
    <row r="56278" ht="14.25" customHeight="1"/>
    <row r="56279" ht="14.25" customHeight="1"/>
    <row r="56280" ht="14.25" customHeight="1"/>
    <row r="56281" ht="14.25" customHeight="1"/>
    <row r="56282" ht="14.25" customHeight="1"/>
    <row r="56283" ht="14.25" customHeight="1"/>
    <row r="56284" ht="14.25" customHeight="1"/>
    <row r="56285" ht="14.25" customHeight="1"/>
    <row r="56286" ht="14.25" customHeight="1"/>
    <row r="56287" ht="14.25" customHeight="1"/>
    <row r="56288" ht="14.25" customHeight="1"/>
    <row r="56289" ht="14.25" customHeight="1"/>
    <row r="56290" ht="14.25" customHeight="1"/>
    <row r="56291" ht="14.25" customHeight="1"/>
    <row r="56292" ht="14.25" customHeight="1"/>
    <row r="56293" ht="14.25" customHeight="1"/>
    <row r="56294" ht="14.25" customHeight="1"/>
    <row r="56295" ht="14.25" customHeight="1"/>
    <row r="56296" ht="14.25" customHeight="1"/>
    <row r="56297" ht="14.25" customHeight="1"/>
    <row r="56298" ht="14.25" customHeight="1"/>
    <row r="56299" ht="14.25" customHeight="1"/>
    <row r="56300" ht="14.25" customHeight="1"/>
    <row r="56301" ht="14.25" customHeight="1"/>
    <row r="56302" ht="14.25" customHeight="1"/>
    <row r="56303" ht="14.25" customHeight="1"/>
    <row r="56304" ht="14.25" customHeight="1"/>
    <row r="56305" ht="14.25" customHeight="1"/>
    <row r="56306" ht="14.25" customHeight="1"/>
    <row r="56307" ht="14.25" customHeight="1"/>
    <row r="56308" ht="14.25" customHeight="1"/>
    <row r="56309" ht="14.25" customHeight="1"/>
    <row r="56310" ht="14.25" customHeight="1"/>
    <row r="56311" ht="14.25" customHeight="1"/>
    <row r="56312" ht="14.25" customHeight="1"/>
    <row r="56313" ht="14.25" customHeight="1"/>
    <row r="56314" ht="14.25" customHeight="1"/>
    <row r="56315" ht="14.25" customHeight="1"/>
    <row r="56316" ht="14.25" customHeight="1"/>
    <row r="56317" ht="14.25" customHeight="1"/>
    <row r="56318" ht="14.25" customHeight="1"/>
    <row r="56319" ht="14.25" customHeight="1"/>
    <row r="56320" ht="14.25" customHeight="1"/>
    <row r="56321" ht="14.25" customHeight="1"/>
    <row r="56322" ht="14.25" customHeight="1"/>
    <row r="56323" ht="14.25" customHeight="1"/>
    <row r="56324" ht="14.25" customHeight="1"/>
    <row r="56325" ht="14.25" customHeight="1"/>
    <row r="56326" ht="14.25" customHeight="1"/>
    <row r="56327" ht="14.25" customHeight="1"/>
    <row r="56328" ht="14.25" customHeight="1"/>
    <row r="56329" ht="14.25" customHeight="1"/>
    <row r="56330" ht="14.25" customHeight="1"/>
    <row r="56331" ht="14.25" customHeight="1"/>
    <row r="56332" ht="14.25" customHeight="1"/>
    <row r="56333" ht="14.25" customHeight="1"/>
    <row r="56334" ht="14.25" customHeight="1"/>
    <row r="56335" ht="14.25" customHeight="1"/>
    <row r="56336" ht="14.25" customHeight="1"/>
    <row r="56337" ht="14.25" customHeight="1"/>
    <row r="56338" ht="14.25" customHeight="1"/>
    <row r="56339" ht="14.25" customHeight="1"/>
    <row r="56340" ht="14.25" customHeight="1"/>
    <row r="56341" ht="14.25" customHeight="1"/>
    <row r="56342" ht="14.25" customHeight="1"/>
    <row r="56343" ht="14.25" customHeight="1"/>
    <row r="56344" ht="14.25" customHeight="1"/>
    <row r="56345" ht="14.25" customHeight="1"/>
    <row r="56346" ht="14.25" customHeight="1"/>
    <row r="56347" ht="14.25" customHeight="1"/>
    <row r="56348" ht="14.25" customHeight="1"/>
    <row r="56349" ht="14.25" customHeight="1"/>
    <row r="56350" ht="14.25" customHeight="1"/>
    <row r="56351" ht="14.25" customHeight="1"/>
    <row r="56352" ht="14.25" customHeight="1"/>
    <row r="56353" ht="14.25" customHeight="1"/>
    <row r="56354" ht="14.25" customHeight="1"/>
    <row r="56355" ht="14.25" customHeight="1"/>
    <row r="56356" ht="14.25" customHeight="1"/>
    <row r="56357" ht="14.25" customHeight="1"/>
    <row r="56358" ht="14.25" customHeight="1"/>
    <row r="56359" ht="14.25" customHeight="1"/>
    <row r="56360" ht="14.25" customHeight="1"/>
    <row r="56361" ht="14.25" customHeight="1"/>
    <row r="56362" ht="14.25" customHeight="1"/>
    <row r="56363" ht="14.25" customHeight="1"/>
    <row r="56364" ht="14.25" customHeight="1"/>
    <row r="56365" ht="14.25" customHeight="1"/>
    <row r="56366" ht="14.25" customHeight="1"/>
    <row r="56367" ht="14.25" customHeight="1"/>
    <row r="56368" ht="14.25" customHeight="1"/>
    <row r="56369" ht="14.25" customHeight="1"/>
    <row r="56370" ht="14.25" customHeight="1"/>
    <row r="56371" ht="14.25" customHeight="1"/>
    <row r="56372" ht="14.25" customHeight="1"/>
    <row r="56373" ht="14.25" customHeight="1"/>
    <row r="56374" ht="14.25" customHeight="1"/>
    <row r="56375" ht="14.25" customHeight="1"/>
    <row r="56376" ht="14.25" customHeight="1"/>
    <row r="56377" ht="14.25" customHeight="1"/>
    <row r="56378" ht="14.25" customHeight="1"/>
    <row r="56379" ht="14.25" customHeight="1"/>
    <row r="56380" ht="14.25" customHeight="1"/>
    <row r="56381" ht="14.25" customHeight="1"/>
    <row r="56382" ht="14.25" customHeight="1"/>
    <row r="56383" ht="14.25" customHeight="1"/>
    <row r="56384" ht="14.25" customHeight="1"/>
    <row r="56385" ht="14.25" customHeight="1"/>
    <row r="56386" ht="14.25" customHeight="1"/>
    <row r="56387" ht="14.25" customHeight="1"/>
    <row r="56388" ht="14.25" customHeight="1"/>
    <row r="56389" ht="14.25" customHeight="1"/>
    <row r="56390" ht="14.25" customHeight="1"/>
    <row r="56391" ht="14.25" customHeight="1"/>
    <row r="56392" ht="14.25" customHeight="1"/>
    <row r="56393" ht="14.25" customHeight="1"/>
    <row r="56394" ht="14.25" customHeight="1"/>
    <row r="56395" ht="14.25" customHeight="1"/>
    <row r="56396" ht="14.25" customHeight="1"/>
    <row r="56397" ht="14.25" customHeight="1"/>
    <row r="56398" ht="14.25" customHeight="1"/>
    <row r="56399" ht="14.25" customHeight="1"/>
    <row r="56400" ht="14.25" customHeight="1"/>
    <row r="56401" ht="14.25" customHeight="1"/>
    <row r="56402" ht="14.25" customHeight="1"/>
    <row r="56403" ht="14.25" customHeight="1"/>
    <row r="56404" ht="14.25" customHeight="1"/>
    <row r="56405" ht="14.25" customHeight="1"/>
    <row r="56406" ht="14.25" customHeight="1"/>
    <row r="56407" ht="14.25" customHeight="1"/>
    <row r="56408" ht="14.25" customHeight="1"/>
    <row r="56409" ht="14.25" customHeight="1"/>
    <row r="56410" ht="14.25" customHeight="1"/>
    <row r="56411" ht="14.25" customHeight="1"/>
    <row r="56412" ht="14.25" customHeight="1"/>
    <row r="56413" ht="14.25" customHeight="1"/>
    <row r="56414" ht="14.25" customHeight="1"/>
    <row r="56415" ht="14.25" customHeight="1"/>
    <row r="56416" ht="14.25" customHeight="1"/>
    <row r="56417" ht="14.25" customHeight="1"/>
    <row r="56418" ht="14.25" customHeight="1"/>
    <row r="56419" ht="14.25" customHeight="1"/>
    <row r="56420" ht="14.25" customHeight="1"/>
    <row r="56421" ht="14.25" customHeight="1"/>
    <row r="56422" ht="14.25" customHeight="1"/>
    <row r="56423" ht="14.25" customHeight="1"/>
    <row r="56424" ht="14.25" customHeight="1"/>
    <row r="56425" ht="14.25" customHeight="1"/>
    <row r="56426" ht="14.25" customHeight="1"/>
    <row r="56427" ht="14.25" customHeight="1"/>
    <row r="56428" ht="14.25" customHeight="1"/>
    <row r="56429" ht="14.25" customHeight="1"/>
    <row r="56430" ht="14.25" customHeight="1"/>
    <row r="56431" ht="14.25" customHeight="1"/>
    <row r="56432" ht="14.25" customHeight="1"/>
    <row r="56433" ht="14.25" customHeight="1"/>
    <row r="56434" ht="14.25" customHeight="1"/>
    <row r="56435" ht="14.25" customHeight="1"/>
    <row r="56436" ht="14.25" customHeight="1"/>
    <row r="56437" ht="14.25" customHeight="1"/>
    <row r="56438" ht="14.25" customHeight="1"/>
    <row r="56439" ht="14.25" customHeight="1"/>
    <row r="56440" ht="14.25" customHeight="1"/>
    <row r="56441" ht="14.25" customHeight="1"/>
    <row r="56442" ht="14.25" customHeight="1"/>
    <row r="56443" ht="14.25" customHeight="1"/>
    <row r="56444" ht="14.25" customHeight="1"/>
    <row r="56445" ht="14.25" customHeight="1"/>
    <row r="56446" ht="14.25" customHeight="1"/>
    <row r="56447" ht="14.25" customHeight="1"/>
    <row r="56448" ht="14.25" customHeight="1"/>
    <row r="56449" ht="14.25" customHeight="1"/>
    <row r="56450" ht="14.25" customHeight="1"/>
    <row r="56451" ht="14.25" customHeight="1"/>
    <row r="56452" ht="14.25" customHeight="1"/>
    <row r="56453" ht="14.25" customHeight="1"/>
    <row r="56454" ht="14.25" customHeight="1"/>
    <row r="56455" ht="14.25" customHeight="1"/>
    <row r="56456" ht="14.25" customHeight="1"/>
    <row r="56457" ht="14.25" customHeight="1"/>
    <row r="56458" ht="14.25" customHeight="1"/>
    <row r="56459" ht="14.25" customHeight="1"/>
    <row r="56460" ht="14.25" customHeight="1"/>
    <row r="56461" ht="14.25" customHeight="1"/>
    <row r="56462" ht="14.25" customHeight="1"/>
    <row r="56463" ht="14.25" customHeight="1"/>
    <row r="56464" ht="14.25" customHeight="1"/>
    <row r="56465" ht="14.25" customHeight="1"/>
    <row r="56466" ht="14.25" customHeight="1"/>
    <row r="56467" ht="14.25" customHeight="1"/>
    <row r="56468" ht="14.25" customHeight="1"/>
    <row r="56469" ht="14.25" customHeight="1"/>
    <row r="56470" ht="14.25" customHeight="1"/>
    <row r="56471" ht="14.25" customHeight="1"/>
    <row r="56472" ht="14.25" customHeight="1"/>
    <row r="56473" ht="14.25" customHeight="1"/>
    <row r="56474" ht="14.25" customHeight="1"/>
    <row r="56475" ht="14.25" customHeight="1"/>
    <row r="56476" ht="14.25" customHeight="1"/>
    <row r="56477" ht="14.25" customHeight="1"/>
    <row r="56478" ht="14.25" customHeight="1"/>
    <row r="56479" ht="14.25" customHeight="1"/>
    <row r="56480" ht="14.25" customHeight="1"/>
    <row r="56481" ht="14.25" customHeight="1"/>
    <row r="56482" ht="14.25" customHeight="1"/>
    <row r="56483" ht="14.25" customHeight="1"/>
    <row r="56484" ht="14.25" customHeight="1"/>
    <row r="56485" ht="14.25" customHeight="1"/>
    <row r="56486" ht="14.25" customHeight="1"/>
    <row r="56487" ht="14.25" customHeight="1"/>
    <row r="56488" ht="14.25" customHeight="1"/>
    <row r="56489" ht="14.25" customHeight="1"/>
    <row r="56490" ht="14.25" customHeight="1"/>
    <row r="56491" ht="14.25" customHeight="1"/>
    <row r="56492" ht="14.25" customHeight="1"/>
    <row r="56493" ht="14.25" customHeight="1"/>
    <row r="56494" ht="14.25" customHeight="1"/>
    <row r="56495" ht="14.25" customHeight="1"/>
    <row r="56496" ht="14.25" customHeight="1"/>
    <row r="56497" ht="14.25" customHeight="1"/>
    <row r="56498" ht="14.25" customHeight="1"/>
    <row r="56499" ht="14.25" customHeight="1"/>
    <row r="56500" ht="14.25" customHeight="1"/>
    <row r="56501" ht="14.25" customHeight="1"/>
    <row r="56502" ht="14.25" customHeight="1"/>
    <row r="56503" ht="14.25" customHeight="1"/>
    <row r="56504" ht="14.25" customHeight="1"/>
    <row r="56505" ht="14.25" customHeight="1"/>
    <row r="56506" ht="14.25" customHeight="1"/>
    <row r="56507" ht="14.25" customHeight="1"/>
    <row r="56508" ht="14.25" customHeight="1"/>
    <row r="56509" ht="14.25" customHeight="1"/>
    <row r="56510" ht="14.25" customHeight="1"/>
    <row r="56511" ht="14.25" customHeight="1"/>
    <row r="56512" ht="14.25" customHeight="1"/>
    <row r="56513" ht="14.25" customHeight="1"/>
    <row r="56514" ht="14.25" customHeight="1"/>
    <row r="56515" ht="14.25" customHeight="1"/>
    <row r="56516" ht="14.25" customHeight="1"/>
    <row r="56517" ht="14.25" customHeight="1"/>
    <row r="56518" ht="14.25" customHeight="1"/>
    <row r="56519" ht="14.25" customHeight="1"/>
    <row r="56520" ht="14.25" customHeight="1"/>
    <row r="56521" ht="14.25" customHeight="1"/>
    <row r="56522" ht="14.25" customHeight="1"/>
    <row r="56523" ht="14.25" customHeight="1"/>
    <row r="56524" ht="14.25" customHeight="1"/>
    <row r="56525" ht="14.25" customHeight="1"/>
    <row r="56526" ht="14.25" customHeight="1"/>
    <row r="56527" ht="14.25" customHeight="1"/>
    <row r="56528" ht="14.25" customHeight="1"/>
    <row r="56529" ht="14.25" customHeight="1"/>
    <row r="56530" ht="14.25" customHeight="1"/>
    <row r="56531" ht="14.25" customHeight="1"/>
    <row r="56532" ht="14.25" customHeight="1"/>
    <row r="56533" ht="14.25" customHeight="1"/>
    <row r="56534" ht="14.25" customHeight="1"/>
    <row r="56535" ht="14.25" customHeight="1"/>
    <row r="56536" ht="14.25" customHeight="1"/>
    <row r="56537" ht="14.25" customHeight="1"/>
    <row r="56538" ht="14.25" customHeight="1"/>
    <row r="56539" ht="14.25" customHeight="1"/>
    <row r="56540" ht="14.25" customHeight="1"/>
    <row r="56541" ht="14.25" customHeight="1"/>
    <row r="56542" ht="14.25" customHeight="1"/>
    <row r="56543" ht="14.25" customHeight="1"/>
    <row r="56544" ht="14.25" customHeight="1"/>
    <row r="56545" ht="14.25" customHeight="1"/>
    <row r="56546" ht="14.25" customHeight="1"/>
    <row r="56547" ht="14.25" customHeight="1"/>
    <row r="56548" ht="14.25" customHeight="1"/>
    <row r="56549" ht="14.25" customHeight="1"/>
    <row r="56550" ht="14.25" customHeight="1"/>
    <row r="56551" ht="14.25" customHeight="1"/>
    <row r="56552" ht="14.25" customHeight="1"/>
    <row r="56553" ht="14.25" customHeight="1"/>
    <row r="56554" ht="14.25" customHeight="1"/>
    <row r="56555" ht="14.25" customHeight="1"/>
    <row r="56556" ht="14.25" customHeight="1"/>
    <row r="56557" ht="14.25" customHeight="1"/>
    <row r="56558" ht="14.25" customHeight="1"/>
    <row r="56559" ht="14.25" customHeight="1"/>
    <row r="56560" ht="14.25" customHeight="1"/>
    <row r="56561" ht="14.25" customHeight="1"/>
    <row r="56562" ht="14.25" customHeight="1"/>
    <row r="56563" ht="14.25" customHeight="1"/>
    <row r="56564" ht="14.25" customHeight="1"/>
    <row r="56565" ht="14.25" customHeight="1"/>
    <row r="56566" ht="14.25" customHeight="1"/>
    <row r="56567" ht="14.25" customHeight="1"/>
    <row r="56568" ht="14.25" customHeight="1"/>
    <row r="56569" ht="14.25" customHeight="1"/>
    <row r="56570" ht="14.25" customHeight="1"/>
    <row r="56571" ht="14.25" customHeight="1"/>
    <row r="56572" ht="14.25" customHeight="1"/>
    <row r="56573" ht="14.25" customHeight="1"/>
    <row r="56574" ht="14.25" customHeight="1"/>
    <row r="56575" ht="14.25" customHeight="1"/>
    <row r="56576" ht="14.25" customHeight="1"/>
    <row r="56577" ht="14.25" customHeight="1"/>
    <row r="56578" ht="14.25" customHeight="1"/>
    <row r="56579" ht="14.25" customHeight="1"/>
    <row r="56580" ht="14.25" customHeight="1"/>
    <row r="56581" ht="14.25" customHeight="1"/>
    <row r="56582" ht="14.25" customHeight="1"/>
    <row r="56583" ht="14.25" customHeight="1"/>
    <row r="56584" ht="14.25" customHeight="1"/>
    <row r="56585" ht="14.25" customHeight="1"/>
    <row r="56586" ht="14.25" customHeight="1"/>
    <row r="56587" ht="14.25" customHeight="1"/>
    <row r="56588" ht="14.25" customHeight="1"/>
    <row r="56589" ht="14.25" customHeight="1"/>
    <row r="56590" ht="14.25" customHeight="1"/>
    <row r="56591" ht="14.25" customHeight="1"/>
    <row r="56592" ht="14.25" customHeight="1"/>
    <row r="56593" ht="14.25" customHeight="1"/>
    <row r="56594" ht="14.25" customHeight="1"/>
    <row r="56595" ht="14.25" customHeight="1"/>
    <row r="56596" ht="14.25" customHeight="1"/>
    <row r="56597" ht="14.25" customHeight="1"/>
    <row r="56598" ht="14.25" customHeight="1"/>
    <row r="56599" ht="14.25" customHeight="1"/>
    <row r="56600" ht="14.25" customHeight="1"/>
    <row r="56601" ht="14.25" customHeight="1"/>
    <row r="56602" ht="14.25" customHeight="1"/>
    <row r="56603" ht="14.25" customHeight="1"/>
    <row r="56604" ht="14.25" customHeight="1"/>
    <row r="56605" ht="14.25" customHeight="1"/>
    <row r="56606" ht="14.25" customHeight="1"/>
    <row r="56607" ht="14.25" customHeight="1"/>
    <row r="56608" ht="14.25" customHeight="1"/>
    <row r="56609" ht="14.25" customHeight="1"/>
    <row r="56610" ht="14.25" customHeight="1"/>
    <row r="56611" ht="14.25" customHeight="1"/>
    <row r="56612" ht="14.25" customHeight="1"/>
    <row r="56613" ht="14.25" customHeight="1"/>
    <row r="56614" ht="14.25" customHeight="1"/>
    <row r="56615" ht="14.25" customHeight="1"/>
    <row r="56616" ht="14.25" customHeight="1"/>
    <row r="56617" ht="14.25" customHeight="1"/>
    <row r="56618" ht="14.25" customHeight="1"/>
    <row r="56619" ht="14.25" customHeight="1"/>
    <row r="56620" ht="14.25" customHeight="1"/>
    <row r="56621" ht="14.25" customHeight="1"/>
    <row r="56622" ht="14.25" customHeight="1"/>
    <row r="56623" ht="14.25" customHeight="1"/>
    <row r="56624" ht="14.25" customHeight="1"/>
    <row r="56625" ht="14.25" customHeight="1"/>
    <row r="56626" ht="14.25" customHeight="1"/>
    <row r="56627" ht="14.25" customHeight="1"/>
    <row r="56628" ht="14.25" customHeight="1"/>
    <row r="56629" ht="14.25" customHeight="1"/>
    <row r="56630" ht="14.25" customHeight="1"/>
    <row r="56631" ht="14.25" customHeight="1"/>
    <row r="56632" ht="14.25" customHeight="1"/>
    <row r="56633" ht="14.25" customHeight="1"/>
    <row r="56634" ht="14.25" customHeight="1"/>
    <row r="56635" ht="14.25" customHeight="1"/>
    <row r="56636" ht="14.25" customHeight="1"/>
    <row r="56637" ht="14.25" customHeight="1"/>
    <row r="56638" ht="14.25" customHeight="1"/>
    <row r="56639" ht="14.25" customHeight="1"/>
    <row r="56640" ht="14.25" customHeight="1"/>
    <row r="56641" ht="14.25" customHeight="1"/>
    <row r="56642" ht="14.25" customHeight="1"/>
    <row r="56643" ht="14.25" customHeight="1"/>
    <row r="56644" ht="14.25" customHeight="1"/>
    <row r="56645" ht="14.25" customHeight="1"/>
    <row r="56646" ht="14.25" customHeight="1"/>
    <row r="56647" ht="14.25" customHeight="1"/>
    <row r="56648" ht="14.25" customHeight="1"/>
    <row r="56649" ht="14.25" customHeight="1"/>
    <row r="56650" ht="14.25" customHeight="1"/>
    <row r="56651" ht="14.25" customHeight="1"/>
    <row r="56652" ht="14.25" customHeight="1"/>
    <row r="56653" ht="14.25" customHeight="1"/>
    <row r="56654" ht="14.25" customHeight="1"/>
    <row r="56655" ht="14.25" customHeight="1"/>
    <row r="56656" ht="14.25" customHeight="1"/>
    <row r="56657" ht="14.25" customHeight="1"/>
    <row r="56658" ht="14.25" customHeight="1"/>
    <row r="56659" ht="14.25" customHeight="1"/>
    <row r="56660" ht="14.25" customHeight="1"/>
    <row r="56661" ht="14.25" customHeight="1"/>
    <row r="56662" ht="14.25" customHeight="1"/>
    <row r="56663" ht="14.25" customHeight="1"/>
    <row r="56664" ht="14.25" customHeight="1"/>
    <row r="56665" ht="14.25" customHeight="1"/>
    <row r="56666" ht="14.25" customHeight="1"/>
    <row r="56667" ht="14.25" customHeight="1"/>
    <row r="56668" ht="14.25" customHeight="1"/>
    <row r="56669" ht="14.25" customHeight="1"/>
    <row r="56670" ht="14.25" customHeight="1"/>
    <row r="56671" ht="14.25" customHeight="1"/>
    <row r="56672" ht="14.25" customHeight="1"/>
    <row r="56673" ht="14.25" customHeight="1"/>
    <row r="56674" ht="14.25" customHeight="1"/>
    <row r="56675" ht="14.25" customHeight="1"/>
    <row r="56676" ht="14.25" customHeight="1"/>
    <row r="56677" ht="14.25" customHeight="1"/>
    <row r="56678" ht="14.25" customHeight="1"/>
    <row r="56679" ht="14.25" customHeight="1"/>
    <row r="56680" ht="14.25" customHeight="1"/>
    <row r="56681" ht="14.25" customHeight="1"/>
    <row r="56682" ht="14.25" customHeight="1"/>
    <row r="56683" ht="14.25" customHeight="1"/>
    <row r="56684" ht="14.25" customHeight="1"/>
    <row r="56685" ht="14.25" customHeight="1"/>
    <row r="56686" ht="14.25" customHeight="1"/>
    <row r="56687" ht="14.25" customHeight="1"/>
    <row r="56688" ht="14.25" customHeight="1"/>
    <row r="56689" ht="14.25" customHeight="1"/>
    <row r="56690" ht="14.25" customHeight="1"/>
    <row r="56691" ht="14.25" customHeight="1"/>
    <row r="56692" ht="14.25" customHeight="1"/>
    <row r="56693" ht="14.25" customHeight="1"/>
    <row r="56694" ht="14.25" customHeight="1"/>
    <row r="56695" ht="14.25" customHeight="1"/>
    <row r="56696" ht="14.25" customHeight="1"/>
    <row r="56697" ht="14.25" customHeight="1"/>
    <row r="56698" ht="14.25" customHeight="1"/>
    <row r="56699" ht="14.25" customHeight="1"/>
    <row r="56700" ht="14.25" customHeight="1"/>
    <row r="56701" ht="14.25" customHeight="1"/>
    <row r="56702" ht="14.25" customHeight="1"/>
    <row r="56703" ht="14.25" customHeight="1"/>
    <row r="56704" ht="14.25" customHeight="1"/>
    <row r="56705" ht="14.25" customHeight="1"/>
    <row r="56706" ht="14.25" customHeight="1"/>
    <row r="56707" ht="14.25" customHeight="1"/>
    <row r="56708" ht="14.25" customHeight="1"/>
    <row r="56709" ht="14.25" customHeight="1"/>
    <row r="56710" ht="14.25" customHeight="1"/>
    <row r="56711" ht="14.25" customHeight="1"/>
    <row r="56712" ht="14.25" customHeight="1"/>
    <row r="56713" ht="14.25" customHeight="1"/>
    <row r="56714" ht="14.25" customHeight="1"/>
    <row r="56715" ht="14.25" customHeight="1"/>
    <row r="56716" ht="14.25" customHeight="1"/>
    <row r="56717" ht="14.25" customHeight="1"/>
    <row r="56718" ht="14.25" customHeight="1"/>
    <row r="56719" ht="14.25" customHeight="1"/>
    <row r="56720" ht="14.25" customHeight="1"/>
    <row r="56721" ht="14.25" customHeight="1"/>
    <row r="56722" ht="14.25" customHeight="1"/>
    <row r="56723" ht="14.25" customHeight="1"/>
    <row r="56724" ht="14.25" customHeight="1"/>
    <row r="56725" ht="14.25" customHeight="1"/>
    <row r="56726" ht="14.25" customHeight="1"/>
    <row r="56727" ht="14.25" customHeight="1"/>
    <row r="56728" ht="14.25" customHeight="1"/>
    <row r="56729" ht="14.25" customHeight="1"/>
    <row r="56730" ht="14.25" customHeight="1"/>
    <row r="56731" ht="14.25" customHeight="1"/>
    <row r="56732" ht="14.25" customHeight="1"/>
    <row r="56733" ht="14.25" customHeight="1"/>
    <row r="56734" ht="14.25" customHeight="1"/>
    <row r="56735" ht="14.25" customHeight="1"/>
    <row r="56736" ht="14.25" customHeight="1"/>
    <row r="56737" ht="14.25" customHeight="1"/>
    <row r="56738" ht="14.25" customHeight="1"/>
    <row r="56739" ht="14.25" customHeight="1"/>
    <row r="56740" ht="14.25" customHeight="1"/>
    <row r="56741" ht="14.25" customHeight="1"/>
    <row r="56742" ht="14.25" customHeight="1"/>
    <row r="56743" ht="14.25" customHeight="1"/>
    <row r="56744" ht="14.25" customHeight="1"/>
    <row r="56745" ht="14.25" customHeight="1"/>
    <row r="56746" ht="14.25" customHeight="1"/>
    <row r="56747" ht="14.25" customHeight="1"/>
    <row r="56748" ht="14.25" customHeight="1"/>
    <row r="56749" ht="14.25" customHeight="1"/>
    <row r="56750" ht="14.25" customHeight="1"/>
    <row r="56751" ht="14.25" customHeight="1"/>
    <row r="56752" ht="14.25" customHeight="1"/>
    <row r="56753" ht="14.25" customHeight="1"/>
    <row r="56754" ht="14.25" customHeight="1"/>
    <row r="56755" ht="14.25" customHeight="1"/>
    <row r="56756" ht="14.25" customHeight="1"/>
    <row r="56757" ht="14.25" customHeight="1"/>
    <row r="56758" ht="14.25" customHeight="1"/>
    <row r="56759" ht="14.25" customHeight="1"/>
    <row r="56760" ht="14.25" customHeight="1"/>
    <row r="56761" ht="14.25" customHeight="1"/>
    <row r="56762" ht="14.25" customHeight="1"/>
    <row r="56763" ht="14.25" customHeight="1"/>
    <row r="56764" ht="14.25" customHeight="1"/>
    <row r="56765" ht="14.25" customHeight="1"/>
    <row r="56766" ht="14.25" customHeight="1"/>
    <row r="56767" ht="14.25" customHeight="1"/>
    <row r="56768" ht="14.25" customHeight="1"/>
    <row r="56769" ht="14.25" customHeight="1"/>
    <row r="56770" ht="14.25" customHeight="1"/>
    <row r="56771" ht="14.25" customHeight="1"/>
    <row r="56772" ht="14.25" customHeight="1"/>
    <row r="56773" ht="14.25" customHeight="1"/>
    <row r="56774" ht="14.25" customHeight="1"/>
    <row r="56775" ht="14.25" customHeight="1"/>
    <row r="56776" ht="14.25" customHeight="1"/>
    <row r="56777" ht="14.25" customHeight="1"/>
    <row r="56778" ht="14.25" customHeight="1"/>
    <row r="56779" ht="14.25" customHeight="1"/>
    <row r="56780" ht="14.25" customHeight="1"/>
    <row r="56781" ht="14.25" customHeight="1"/>
    <row r="56782" ht="14.25" customHeight="1"/>
    <row r="56783" ht="14.25" customHeight="1"/>
    <row r="56784" ht="14.25" customHeight="1"/>
    <row r="56785" ht="14.25" customHeight="1"/>
    <row r="56786" ht="14.25" customHeight="1"/>
    <row r="56787" ht="14.25" customHeight="1"/>
    <row r="56788" ht="14.25" customHeight="1"/>
    <row r="56789" ht="14.25" customHeight="1"/>
    <row r="56790" ht="14.25" customHeight="1"/>
    <row r="56791" ht="14.25" customHeight="1"/>
    <row r="56792" ht="14.25" customHeight="1"/>
    <row r="56793" ht="14.25" customHeight="1"/>
    <row r="56794" ht="14.25" customHeight="1"/>
    <row r="56795" ht="14.25" customHeight="1"/>
    <row r="56796" ht="14.25" customHeight="1"/>
    <row r="56797" ht="14.25" customHeight="1"/>
    <row r="56798" ht="14.25" customHeight="1"/>
    <row r="56799" ht="14.25" customHeight="1"/>
    <row r="56800" ht="14.25" customHeight="1"/>
    <row r="56801" ht="14.25" customHeight="1"/>
    <row r="56802" ht="14.25" customHeight="1"/>
    <row r="56803" ht="14.25" customHeight="1"/>
    <row r="56804" ht="14.25" customHeight="1"/>
    <row r="56805" ht="14.25" customHeight="1"/>
    <row r="56806" ht="14.25" customHeight="1"/>
    <row r="56807" ht="14.25" customHeight="1"/>
    <row r="56808" ht="14.25" customHeight="1"/>
    <row r="56809" ht="14.25" customHeight="1"/>
    <row r="56810" ht="14.25" customHeight="1"/>
    <row r="56811" ht="14.25" customHeight="1"/>
    <row r="56812" ht="14.25" customHeight="1"/>
    <row r="56813" ht="14.25" customHeight="1"/>
    <row r="56814" ht="14.25" customHeight="1"/>
    <row r="56815" ht="14.25" customHeight="1"/>
    <row r="56816" ht="14.25" customHeight="1"/>
    <row r="56817" ht="14.25" customHeight="1"/>
    <row r="56818" ht="14.25" customHeight="1"/>
    <row r="56819" ht="14.25" customHeight="1"/>
    <row r="56820" ht="14.25" customHeight="1"/>
    <row r="56821" ht="14.25" customHeight="1"/>
    <row r="56822" ht="14.25" customHeight="1"/>
    <row r="56823" ht="14.25" customHeight="1"/>
    <row r="56824" ht="14.25" customHeight="1"/>
    <row r="56825" ht="14.25" customHeight="1"/>
    <row r="56826" ht="14.25" customHeight="1"/>
    <row r="56827" ht="14.25" customHeight="1"/>
    <row r="56828" ht="14.25" customHeight="1"/>
    <row r="56829" ht="14.25" customHeight="1"/>
    <row r="56830" ht="14.25" customHeight="1"/>
    <row r="56831" ht="14.25" customHeight="1"/>
    <row r="56832" ht="14.25" customHeight="1"/>
    <row r="56833" ht="14.25" customHeight="1"/>
    <row r="56834" ht="14.25" customHeight="1"/>
    <row r="56835" ht="14.25" customHeight="1"/>
    <row r="56836" ht="14.25" customHeight="1"/>
    <row r="56837" ht="14.25" customHeight="1"/>
    <row r="56838" ht="14.25" customHeight="1"/>
    <row r="56839" ht="14.25" customHeight="1"/>
    <row r="56840" ht="14.25" customHeight="1"/>
    <row r="56841" ht="14.25" customHeight="1"/>
    <row r="56842" ht="14.25" customHeight="1"/>
    <row r="56843" ht="14.25" customHeight="1"/>
    <row r="56844" ht="14.25" customHeight="1"/>
    <row r="56845" ht="14.25" customHeight="1"/>
    <row r="56846" ht="14.25" customHeight="1"/>
    <row r="56847" ht="14.25" customHeight="1"/>
    <row r="56848" ht="14.25" customHeight="1"/>
    <row r="56849" ht="14.25" customHeight="1"/>
    <row r="56850" ht="14.25" customHeight="1"/>
    <row r="56851" ht="14.25" customHeight="1"/>
    <row r="56852" ht="14.25" customHeight="1"/>
    <row r="56853" ht="14.25" customHeight="1"/>
    <row r="56854" ht="14.25" customHeight="1"/>
    <row r="56855" ht="14.25" customHeight="1"/>
    <row r="56856" ht="14.25" customHeight="1"/>
    <row r="56857" ht="14.25" customHeight="1"/>
    <row r="56858" ht="14.25" customHeight="1"/>
    <row r="56859" ht="14.25" customHeight="1"/>
    <row r="56860" ht="14.25" customHeight="1"/>
    <row r="56861" ht="14.25" customHeight="1"/>
    <row r="56862" ht="14.25" customHeight="1"/>
    <row r="56863" ht="14.25" customHeight="1"/>
    <row r="56864" ht="14.25" customHeight="1"/>
    <row r="56865" ht="14.25" customHeight="1"/>
    <row r="56866" ht="14.25" customHeight="1"/>
    <row r="56867" ht="14.25" customHeight="1"/>
    <row r="56868" ht="14.25" customHeight="1"/>
    <row r="56869" ht="14.25" customHeight="1"/>
    <row r="56870" ht="14.25" customHeight="1"/>
    <row r="56871" ht="14.25" customHeight="1"/>
    <row r="56872" ht="14.25" customHeight="1"/>
    <row r="56873" ht="14.25" customHeight="1"/>
    <row r="56874" ht="14.25" customHeight="1"/>
    <row r="56875" ht="14.25" customHeight="1"/>
    <row r="56876" ht="14.25" customHeight="1"/>
    <row r="56877" ht="14.25" customHeight="1"/>
    <row r="56878" ht="14.25" customHeight="1"/>
    <row r="56879" ht="14.25" customHeight="1"/>
    <row r="56880" ht="14.25" customHeight="1"/>
    <row r="56881" ht="14.25" customHeight="1"/>
    <row r="56882" ht="14.25" customHeight="1"/>
    <row r="56883" ht="14.25" customHeight="1"/>
    <row r="56884" ht="14.25" customHeight="1"/>
    <row r="56885" ht="14.25" customHeight="1"/>
    <row r="56886" ht="14.25" customHeight="1"/>
    <row r="56887" ht="14.25" customHeight="1"/>
    <row r="56888" ht="14.25" customHeight="1"/>
    <row r="56889" ht="14.25" customHeight="1"/>
    <row r="56890" ht="14.25" customHeight="1"/>
    <row r="56891" ht="14.25" customHeight="1"/>
    <row r="56892" ht="14.25" customHeight="1"/>
    <row r="56893" ht="14.25" customHeight="1"/>
    <row r="56894" ht="14.25" customHeight="1"/>
    <row r="56895" ht="14.25" customHeight="1"/>
    <row r="56896" ht="14.25" customHeight="1"/>
    <row r="56897" ht="14.25" customHeight="1"/>
    <row r="56898" ht="14.25" customHeight="1"/>
    <row r="56899" ht="14.25" customHeight="1"/>
    <row r="56900" ht="14.25" customHeight="1"/>
    <row r="56901" ht="14.25" customHeight="1"/>
    <row r="56902" ht="14.25" customHeight="1"/>
    <row r="56903" ht="14.25" customHeight="1"/>
    <row r="56904" ht="14.25" customHeight="1"/>
    <row r="56905" ht="14.25" customHeight="1"/>
    <row r="56906" ht="14.25" customHeight="1"/>
    <row r="56907" ht="14.25" customHeight="1"/>
    <row r="56908" ht="14.25" customHeight="1"/>
    <row r="56909" ht="14.25" customHeight="1"/>
    <row r="56910" ht="14.25" customHeight="1"/>
    <row r="56911" ht="14.25" customHeight="1"/>
    <row r="56912" ht="14.25" customHeight="1"/>
    <row r="56913" ht="14.25" customHeight="1"/>
    <row r="56914" ht="14.25" customHeight="1"/>
    <row r="56915" ht="14.25" customHeight="1"/>
    <row r="56916" ht="14.25" customHeight="1"/>
    <row r="56917" ht="14.25" customHeight="1"/>
    <row r="56918" ht="14.25" customHeight="1"/>
    <row r="56919" ht="14.25" customHeight="1"/>
    <row r="56920" ht="14.25" customHeight="1"/>
    <row r="56921" ht="14.25" customHeight="1"/>
    <row r="56922" ht="14.25" customHeight="1"/>
    <row r="56923" ht="14.25" customHeight="1"/>
    <row r="56924" ht="14.25" customHeight="1"/>
    <row r="56925" ht="14.25" customHeight="1"/>
    <row r="56926" ht="14.25" customHeight="1"/>
    <row r="56927" ht="14.25" customHeight="1"/>
    <row r="56928" ht="14.25" customHeight="1"/>
    <row r="56929" ht="14.25" customHeight="1"/>
    <row r="56930" ht="14.25" customHeight="1"/>
    <row r="56931" ht="14.25" customHeight="1"/>
    <row r="56932" ht="14.25" customHeight="1"/>
    <row r="56933" ht="14.25" customHeight="1"/>
    <row r="56934" ht="14.25" customHeight="1"/>
    <row r="56935" ht="14.25" customHeight="1"/>
    <row r="56936" ht="14.25" customHeight="1"/>
    <row r="56937" ht="14.25" customHeight="1"/>
    <row r="56938" ht="14.25" customHeight="1"/>
    <row r="56939" ht="14.25" customHeight="1"/>
    <row r="56940" ht="14.25" customHeight="1"/>
    <row r="56941" ht="14.25" customHeight="1"/>
    <row r="56942" ht="14.25" customHeight="1"/>
    <row r="56943" ht="14.25" customHeight="1"/>
    <row r="56944" ht="14.25" customHeight="1"/>
    <row r="56945" ht="14.25" customHeight="1"/>
    <row r="56946" ht="14.25" customHeight="1"/>
    <row r="56947" ht="14.25" customHeight="1"/>
    <row r="56948" ht="14.25" customHeight="1"/>
    <row r="56949" ht="14.25" customHeight="1"/>
    <row r="56950" ht="14.25" customHeight="1"/>
    <row r="56951" ht="14.25" customHeight="1"/>
    <row r="56952" ht="14.25" customHeight="1"/>
    <row r="56953" ht="14.25" customHeight="1"/>
    <row r="56954" ht="14.25" customHeight="1"/>
    <row r="56955" ht="14.25" customHeight="1"/>
    <row r="56956" ht="14.25" customHeight="1"/>
    <row r="56957" ht="14.25" customHeight="1"/>
    <row r="56958" ht="14.25" customHeight="1"/>
    <row r="56959" ht="14.25" customHeight="1"/>
    <row r="56960" ht="14.25" customHeight="1"/>
    <row r="56961" ht="14.25" customHeight="1"/>
    <row r="56962" ht="14.25" customHeight="1"/>
    <row r="56963" ht="14.25" customHeight="1"/>
    <row r="56964" ht="14.25" customHeight="1"/>
    <row r="56965" ht="14.25" customHeight="1"/>
    <row r="56966" ht="14.25" customHeight="1"/>
    <row r="56967" ht="14.25" customHeight="1"/>
    <row r="56968" ht="14.25" customHeight="1"/>
    <row r="56969" ht="14.25" customHeight="1"/>
    <row r="56970" ht="14.25" customHeight="1"/>
    <row r="56971" ht="14.25" customHeight="1"/>
    <row r="56972" ht="14.25" customHeight="1"/>
    <row r="56973" ht="14.25" customHeight="1"/>
    <row r="56974" ht="14.25" customHeight="1"/>
    <row r="56975" ht="14.25" customHeight="1"/>
    <row r="56976" ht="14.25" customHeight="1"/>
    <row r="56977" ht="14.25" customHeight="1"/>
    <row r="56978" ht="14.25" customHeight="1"/>
    <row r="56979" ht="14.25" customHeight="1"/>
    <row r="56980" ht="14.25" customHeight="1"/>
    <row r="56981" ht="14.25" customHeight="1"/>
    <row r="56982" ht="14.25" customHeight="1"/>
    <row r="56983" ht="14.25" customHeight="1"/>
    <row r="56984" ht="14.25" customHeight="1"/>
    <row r="56985" ht="14.25" customHeight="1"/>
    <row r="56986" ht="14.25" customHeight="1"/>
    <row r="56987" ht="14.25" customHeight="1"/>
    <row r="56988" ht="14.25" customHeight="1"/>
    <row r="56989" ht="14.25" customHeight="1"/>
    <row r="56990" ht="14.25" customHeight="1"/>
    <row r="56991" ht="14.25" customHeight="1"/>
    <row r="56992" ht="14.25" customHeight="1"/>
    <row r="56993" ht="14.25" customHeight="1"/>
    <row r="56994" ht="14.25" customHeight="1"/>
    <row r="56995" ht="14.25" customHeight="1"/>
    <row r="56996" ht="14.25" customHeight="1"/>
    <row r="56997" ht="14.25" customHeight="1"/>
    <row r="56998" ht="14.25" customHeight="1"/>
    <row r="56999" ht="14.25" customHeight="1"/>
    <row r="57000" ht="14.25" customHeight="1"/>
    <row r="57001" ht="14.25" customHeight="1"/>
    <row r="57002" ht="14.25" customHeight="1"/>
    <row r="57003" ht="14.25" customHeight="1"/>
    <row r="57004" ht="14.25" customHeight="1"/>
    <row r="57005" ht="14.25" customHeight="1"/>
    <row r="57006" ht="14.25" customHeight="1"/>
    <row r="57007" ht="14.25" customHeight="1"/>
    <row r="57008" ht="14.25" customHeight="1"/>
    <row r="57009" ht="14.25" customHeight="1"/>
    <row r="57010" ht="14.25" customHeight="1"/>
    <row r="57011" ht="14.25" customHeight="1"/>
    <row r="57012" ht="14.25" customHeight="1"/>
    <row r="57013" ht="14.25" customHeight="1"/>
    <row r="57014" ht="14.25" customHeight="1"/>
    <row r="57015" ht="14.25" customHeight="1"/>
    <row r="57016" ht="14.25" customHeight="1"/>
    <row r="57017" ht="14.25" customHeight="1"/>
    <row r="57018" ht="14.25" customHeight="1"/>
    <row r="57019" ht="14.25" customHeight="1"/>
    <row r="57020" ht="14.25" customHeight="1"/>
    <row r="57021" ht="14.25" customHeight="1"/>
    <row r="57022" ht="14.25" customHeight="1"/>
    <row r="57023" ht="14.25" customHeight="1"/>
    <row r="57024" ht="14.25" customHeight="1"/>
    <row r="57025" ht="14.25" customHeight="1"/>
    <row r="57026" ht="14.25" customHeight="1"/>
    <row r="57027" ht="14.25" customHeight="1"/>
    <row r="57028" ht="14.25" customHeight="1"/>
    <row r="57029" ht="14.25" customHeight="1"/>
    <row r="57030" ht="14.25" customHeight="1"/>
    <row r="57031" ht="14.25" customHeight="1"/>
    <row r="57032" ht="14.25" customHeight="1"/>
    <row r="57033" ht="14.25" customHeight="1"/>
    <row r="57034" ht="14.25" customHeight="1"/>
    <row r="57035" ht="14.25" customHeight="1"/>
    <row r="57036" ht="14.25" customHeight="1"/>
    <row r="57037" ht="14.25" customHeight="1"/>
    <row r="57038" ht="14.25" customHeight="1"/>
    <row r="57039" ht="14.25" customHeight="1"/>
    <row r="57040" ht="14.25" customHeight="1"/>
    <row r="57041" ht="14.25" customHeight="1"/>
    <row r="57042" ht="14.25" customHeight="1"/>
    <row r="57043" ht="14.25" customHeight="1"/>
    <row r="57044" ht="14.25" customHeight="1"/>
    <row r="57045" ht="14.25" customHeight="1"/>
    <row r="57046" ht="14.25" customHeight="1"/>
    <row r="57047" ht="14.25" customHeight="1"/>
    <row r="57048" ht="14.25" customHeight="1"/>
    <row r="57049" ht="14.25" customHeight="1"/>
    <row r="57050" ht="14.25" customHeight="1"/>
    <row r="57051" ht="14.25" customHeight="1"/>
    <row r="57052" ht="14.25" customHeight="1"/>
    <row r="57053" ht="14.25" customHeight="1"/>
    <row r="57054" ht="14.25" customHeight="1"/>
    <row r="57055" ht="14.25" customHeight="1"/>
    <row r="57056" ht="14.25" customHeight="1"/>
    <row r="57057" ht="14.25" customHeight="1"/>
    <row r="57058" ht="14.25" customHeight="1"/>
    <row r="57059" ht="14.25" customHeight="1"/>
    <row r="57060" ht="14.25" customHeight="1"/>
    <row r="57061" ht="14.25" customHeight="1"/>
    <row r="57062" ht="14.25" customHeight="1"/>
    <row r="57063" ht="14.25" customHeight="1"/>
    <row r="57064" ht="14.25" customHeight="1"/>
    <row r="57065" ht="14.25" customHeight="1"/>
    <row r="57066" ht="14.25" customHeight="1"/>
    <row r="57067" ht="14.25" customHeight="1"/>
    <row r="57068" ht="14.25" customHeight="1"/>
    <row r="57069" ht="14.25" customHeight="1"/>
    <row r="57070" ht="14.25" customHeight="1"/>
    <row r="57071" ht="14.25" customHeight="1"/>
    <row r="57072" ht="14.25" customHeight="1"/>
    <row r="57073" ht="14.25" customHeight="1"/>
    <row r="57074" ht="14.25" customHeight="1"/>
    <row r="57075" ht="14.25" customHeight="1"/>
    <row r="57076" ht="14.25" customHeight="1"/>
    <row r="57077" ht="14.25" customHeight="1"/>
    <row r="57078" ht="14.25" customHeight="1"/>
    <row r="57079" ht="14.25" customHeight="1"/>
    <row r="57080" ht="14.25" customHeight="1"/>
    <row r="57081" ht="14.25" customHeight="1"/>
    <row r="57082" ht="14.25" customHeight="1"/>
    <row r="57083" ht="14.25" customHeight="1"/>
    <row r="57084" ht="14.25" customHeight="1"/>
    <row r="57085" ht="14.25" customHeight="1"/>
    <row r="57086" ht="14.25" customHeight="1"/>
    <row r="57087" ht="14.25" customHeight="1"/>
    <row r="57088" ht="14.25" customHeight="1"/>
    <row r="57089" ht="14.25" customHeight="1"/>
    <row r="57090" ht="14.25" customHeight="1"/>
    <row r="57091" ht="14.25" customHeight="1"/>
    <row r="57092" ht="14.25" customHeight="1"/>
    <row r="57093" ht="14.25" customHeight="1"/>
    <row r="57094" ht="14.25" customHeight="1"/>
    <row r="57095" ht="14.25" customHeight="1"/>
    <row r="57096" ht="14.25" customHeight="1"/>
    <row r="57097" ht="14.25" customHeight="1"/>
    <row r="57098" ht="14.25" customHeight="1"/>
    <row r="57099" ht="14.25" customHeight="1"/>
    <row r="57100" ht="14.25" customHeight="1"/>
    <row r="57101" ht="14.25" customHeight="1"/>
    <row r="57102" ht="14.25" customHeight="1"/>
    <row r="57103" ht="14.25" customHeight="1"/>
    <row r="57104" ht="14.25" customHeight="1"/>
    <row r="57105" ht="14.25" customHeight="1"/>
    <row r="57106" ht="14.25" customHeight="1"/>
    <row r="57107" ht="14.25" customHeight="1"/>
    <row r="57108" ht="14.25" customHeight="1"/>
    <row r="57109" ht="14.25" customHeight="1"/>
    <row r="57110" ht="14.25" customHeight="1"/>
    <row r="57111" ht="14.25" customHeight="1"/>
    <row r="57112" ht="14.25" customHeight="1"/>
    <row r="57113" ht="14.25" customHeight="1"/>
    <row r="57114" ht="14.25" customHeight="1"/>
    <row r="57115" ht="14.25" customHeight="1"/>
    <row r="57116" ht="14.25" customHeight="1"/>
    <row r="57117" ht="14.25" customHeight="1"/>
    <row r="57118" ht="14.25" customHeight="1"/>
    <row r="57119" ht="14.25" customHeight="1"/>
    <row r="57120" ht="14.25" customHeight="1"/>
    <row r="57121" ht="14.25" customHeight="1"/>
    <row r="57122" ht="14.25" customHeight="1"/>
    <row r="57123" ht="14.25" customHeight="1"/>
    <row r="57124" ht="14.25" customHeight="1"/>
    <row r="57125" ht="14.25" customHeight="1"/>
    <row r="57126" ht="14.25" customHeight="1"/>
    <row r="57127" ht="14.25" customHeight="1"/>
    <row r="57128" ht="14.25" customHeight="1"/>
    <row r="57129" ht="14.25" customHeight="1"/>
    <row r="57130" ht="14.25" customHeight="1"/>
    <row r="57131" ht="14.25" customHeight="1"/>
    <row r="57132" ht="14.25" customHeight="1"/>
    <row r="57133" ht="14.25" customHeight="1"/>
    <row r="57134" ht="14.25" customHeight="1"/>
    <row r="57135" ht="14.25" customHeight="1"/>
    <row r="57136" ht="14.25" customHeight="1"/>
    <row r="57137" ht="14.25" customHeight="1"/>
    <row r="57138" ht="14.25" customHeight="1"/>
    <row r="57139" ht="14.25" customHeight="1"/>
    <row r="57140" ht="14.25" customHeight="1"/>
    <row r="57141" ht="14.25" customHeight="1"/>
    <row r="57142" ht="14.25" customHeight="1"/>
    <row r="57143" ht="14.25" customHeight="1"/>
    <row r="57144" ht="14.25" customHeight="1"/>
    <row r="57145" ht="14.25" customHeight="1"/>
    <row r="57146" ht="14.25" customHeight="1"/>
    <row r="57147" ht="14.25" customHeight="1"/>
    <row r="57148" ht="14.25" customHeight="1"/>
    <row r="57149" ht="14.25" customHeight="1"/>
    <row r="57150" ht="14.25" customHeight="1"/>
    <row r="57151" ht="14.25" customHeight="1"/>
    <row r="57152" ht="14.25" customHeight="1"/>
    <row r="57153" ht="14.25" customHeight="1"/>
    <row r="57154" ht="14.25" customHeight="1"/>
    <row r="57155" ht="14.25" customHeight="1"/>
    <row r="57156" ht="14.25" customHeight="1"/>
    <row r="57157" ht="14.25" customHeight="1"/>
    <row r="57158" ht="14.25" customHeight="1"/>
    <row r="57159" ht="14.25" customHeight="1"/>
    <row r="57160" ht="14.25" customHeight="1"/>
    <row r="57161" ht="14.25" customHeight="1"/>
    <row r="57162" ht="14.25" customHeight="1"/>
    <row r="57163" ht="14.25" customHeight="1"/>
    <row r="57164" ht="14.25" customHeight="1"/>
    <row r="57165" ht="14.25" customHeight="1"/>
    <row r="57166" ht="14.25" customHeight="1"/>
    <row r="57167" ht="14.25" customHeight="1"/>
    <row r="57168" ht="14.25" customHeight="1"/>
    <row r="57169" ht="14.25" customHeight="1"/>
    <row r="57170" ht="14.25" customHeight="1"/>
    <row r="57171" ht="14.25" customHeight="1"/>
    <row r="57172" ht="14.25" customHeight="1"/>
    <row r="57173" ht="14.25" customHeight="1"/>
    <row r="57174" ht="14.25" customHeight="1"/>
    <row r="57175" ht="14.25" customHeight="1"/>
    <row r="57176" ht="14.25" customHeight="1"/>
    <row r="57177" ht="14.25" customHeight="1"/>
    <row r="57178" ht="14.25" customHeight="1"/>
    <row r="57179" ht="14.25" customHeight="1"/>
    <row r="57180" ht="14.25" customHeight="1"/>
    <row r="57181" ht="14.25" customHeight="1"/>
    <row r="57182" ht="14.25" customHeight="1"/>
    <row r="57183" ht="14.25" customHeight="1"/>
    <row r="57184" ht="14.25" customHeight="1"/>
    <row r="57185" ht="14.25" customHeight="1"/>
    <row r="57186" ht="14.25" customHeight="1"/>
    <row r="57187" ht="14.25" customHeight="1"/>
    <row r="57188" ht="14.25" customHeight="1"/>
    <row r="57189" ht="14.25" customHeight="1"/>
    <row r="57190" ht="14.25" customHeight="1"/>
    <row r="57191" ht="14.25" customHeight="1"/>
    <row r="57192" ht="14.25" customHeight="1"/>
    <row r="57193" ht="14.25" customHeight="1"/>
    <row r="57194" ht="14.25" customHeight="1"/>
    <row r="57195" ht="14.25" customHeight="1"/>
    <row r="57196" ht="14.25" customHeight="1"/>
    <row r="57197" ht="14.25" customHeight="1"/>
    <row r="57198" ht="14.25" customHeight="1"/>
    <row r="57199" ht="14.25" customHeight="1"/>
    <row r="57200" ht="14.25" customHeight="1"/>
    <row r="57201" ht="14.25" customHeight="1"/>
    <row r="57202" ht="14.25" customHeight="1"/>
    <row r="57203" ht="14.25" customHeight="1"/>
    <row r="57204" ht="14.25" customHeight="1"/>
    <row r="57205" ht="14.25" customHeight="1"/>
    <row r="57206" ht="14.25" customHeight="1"/>
    <row r="57207" ht="14.25" customHeight="1"/>
    <row r="57208" ht="14.25" customHeight="1"/>
    <row r="57209" ht="14.25" customHeight="1"/>
    <row r="57210" ht="14.25" customHeight="1"/>
    <row r="57211" ht="14.25" customHeight="1"/>
    <row r="57212" ht="14.25" customHeight="1"/>
    <row r="57213" ht="14.25" customHeight="1"/>
    <row r="57214" ht="14.25" customHeight="1"/>
    <row r="57215" ht="14.25" customHeight="1"/>
    <row r="57216" ht="14.25" customHeight="1"/>
    <row r="57217" ht="14.25" customHeight="1"/>
    <row r="57218" ht="14.25" customHeight="1"/>
    <row r="57219" ht="14.25" customHeight="1"/>
    <row r="57220" ht="14.25" customHeight="1"/>
    <row r="57221" ht="14.25" customHeight="1"/>
    <row r="57222" ht="14.25" customHeight="1"/>
    <row r="57223" ht="14.25" customHeight="1"/>
    <row r="57224" ht="14.25" customHeight="1"/>
    <row r="57225" ht="14.25" customHeight="1"/>
    <row r="57226" ht="14.25" customHeight="1"/>
    <row r="57227" ht="14.25" customHeight="1"/>
    <row r="57228" ht="14.25" customHeight="1"/>
    <row r="57229" ht="14.25" customHeight="1"/>
    <row r="57230" ht="14.25" customHeight="1"/>
    <row r="57231" ht="14.25" customHeight="1"/>
    <row r="57232" ht="14.25" customHeight="1"/>
    <row r="57233" ht="14.25" customHeight="1"/>
    <row r="57234" ht="14.25" customHeight="1"/>
    <row r="57235" ht="14.25" customHeight="1"/>
    <row r="57236" ht="14.25" customHeight="1"/>
    <row r="57237" ht="14.25" customHeight="1"/>
    <row r="57238" ht="14.25" customHeight="1"/>
    <row r="57239" ht="14.25" customHeight="1"/>
    <row r="57240" ht="14.25" customHeight="1"/>
    <row r="57241" ht="14.25" customHeight="1"/>
    <row r="57242" ht="14.25" customHeight="1"/>
    <row r="57243" ht="14.25" customHeight="1"/>
    <row r="57244" ht="14.25" customHeight="1"/>
    <row r="57245" ht="14.25" customHeight="1"/>
    <row r="57246" ht="14.25" customHeight="1"/>
    <row r="57247" ht="14.25" customHeight="1"/>
    <row r="57248" ht="14.25" customHeight="1"/>
    <row r="57249" ht="14.25" customHeight="1"/>
    <row r="57250" ht="14.25" customHeight="1"/>
    <row r="57251" ht="14.25" customHeight="1"/>
    <row r="57252" ht="14.25" customHeight="1"/>
    <row r="57253" ht="14.25" customHeight="1"/>
    <row r="57254" ht="14.25" customHeight="1"/>
    <row r="57255" ht="14.25" customHeight="1"/>
    <row r="57256" ht="14.25" customHeight="1"/>
    <row r="57257" ht="14.25" customHeight="1"/>
    <row r="57258" ht="14.25" customHeight="1"/>
    <row r="57259" ht="14.25" customHeight="1"/>
    <row r="57260" ht="14.25" customHeight="1"/>
    <row r="57261" ht="14.25" customHeight="1"/>
    <row r="57262" ht="14.25" customHeight="1"/>
    <row r="57263" ht="14.25" customHeight="1"/>
    <row r="57264" ht="14.25" customHeight="1"/>
    <row r="57265" ht="14.25" customHeight="1"/>
    <row r="57266" ht="14.25" customHeight="1"/>
    <row r="57267" ht="14.25" customHeight="1"/>
    <row r="57268" ht="14.25" customHeight="1"/>
    <row r="57269" ht="14.25" customHeight="1"/>
    <row r="57270" ht="14.25" customHeight="1"/>
    <row r="57271" ht="14.25" customHeight="1"/>
    <row r="57272" ht="14.25" customHeight="1"/>
    <row r="57273" ht="14.25" customHeight="1"/>
    <row r="57274" ht="14.25" customHeight="1"/>
    <row r="57275" ht="14.25" customHeight="1"/>
    <row r="57276" ht="14.25" customHeight="1"/>
    <row r="57277" ht="14.25" customHeight="1"/>
    <row r="57278" ht="14.25" customHeight="1"/>
    <row r="57279" ht="14.25" customHeight="1"/>
    <row r="57280" ht="14.25" customHeight="1"/>
    <row r="57281" ht="14.25" customHeight="1"/>
    <row r="57282" ht="14.25" customHeight="1"/>
    <row r="57283" ht="14.25" customHeight="1"/>
    <row r="57284" ht="14.25" customHeight="1"/>
    <row r="57285" ht="14.25" customHeight="1"/>
    <row r="57286" ht="14.25" customHeight="1"/>
    <row r="57287" ht="14.25" customHeight="1"/>
    <row r="57288" ht="14.25" customHeight="1"/>
    <row r="57289" ht="14.25" customHeight="1"/>
    <row r="57290" ht="14.25" customHeight="1"/>
    <row r="57291" ht="14.25" customHeight="1"/>
    <row r="57292" ht="14.25" customHeight="1"/>
    <row r="57293" ht="14.25" customHeight="1"/>
    <row r="57294" ht="14.25" customHeight="1"/>
    <row r="57295" ht="14.25" customHeight="1"/>
    <row r="57296" ht="14.25" customHeight="1"/>
    <row r="57297" ht="14.25" customHeight="1"/>
    <row r="57298" ht="14.25" customHeight="1"/>
    <row r="57299" ht="14.25" customHeight="1"/>
    <row r="57300" ht="14.25" customHeight="1"/>
    <row r="57301" ht="14.25" customHeight="1"/>
    <row r="57302" ht="14.25" customHeight="1"/>
    <row r="57303" ht="14.25" customHeight="1"/>
    <row r="57304" ht="14.25" customHeight="1"/>
    <row r="57305" ht="14.25" customHeight="1"/>
    <row r="57306" ht="14.25" customHeight="1"/>
    <row r="57307" ht="14.25" customHeight="1"/>
    <row r="57308" ht="14.25" customHeight="1"/>
    <row r="57309" ht="14.25" customHeight="1"/>
    <row r="57310" ht="14.25" customHeight="1"/>
    <row r="57311" ht="14.25" customHeight="1"/>
    <row r="57312" ht="14.25" customHeight="1"/>
    <row r="57313" ht="14.25" customHeight="1"/>
    <row r="57314" ht="14.25" customHeight="1"/>
    <row r="57315" ht="14.25" customHeight="1"/>
    <row r="57316" ht="14.25" customHeight="1"/>
    <row r="57317" ht="14.25" customHeight="1"/>
    <row r="57318" ht="14.25" customHeight="1"/>
    <row r="57319" ht="14.25" customHeight="1"/>
    <row r="57320" ht="14.25" customHeight="1"/>
    <row r="57321" ht="14.25" customHeight="1"/>
    <row r="57322" ht="14.25" customHeight="1"/>
    <row r="57323" ht="14.25" customHeight="1"/>
    <row r="57324" ht="14.25" customHeight="1"/>
    <row r="57325" ht="14.25" customHeight="1"/>
    <row r="57326" ht="14.25" customHeight="1"/>
    <row r="57327" ht="14.25" customHeight="1"/>
    <row r="57328" ht="14.25" customHeight="1"/>
    <row r="57329" ht="14.25" customHeight="1"/>
    <row r="57330" ht="14.25" customHeight="1"/>
    <row r="57331" ht="14.25" customHeight="1"/>
    <row r="57332" ht="14.25" customHeight="1"/>
    <row r="57333" ht="14.25" customHeight="1"/>
    <row r="57334" ht="14.25" customHeight="1"/>
    <row r="57335" ht="14.25" customHeight="1"/>
    <row r="57336" ht="14.25" customHeight="1"/>
    <row r="57337" ht="14.25" customHeight="1"/>
    <row r="57338" ht="14.25" customHeight="1"/>
    <row r="57339" ht="14.25" customHeight="1"/>
    <row r="57340" ht="14.25" customHeight="1"/>
    <row r="57341" ht="14.25" customHeight="1"/>
    <row r="57342" ht="14.25" customHeight="1"/>
    <row r="57343" ht="14.25" customHeight="1"/>
    <row r="57344" ht="14.25" customHeight="1"/>
    <row r="57345" ht="14.25" customHeight="1"/>
    <row r="57346" ht="14.25" customHeight="1"/>
    <row r="57347" ht="14.25" customHeight="1"/>
    <row r="57348" ht="14.25" customHeight="1"/>
    <row r="57349" ht="14.25" customHeight="1"/>
    <row r="57350" ht="14.25" customHeight="1"/>
    <row r="57351" ht="14.25" customHeight="1"/>
    <row r="57352" ht="14.25" customHeight="1"/>
    <row r="57353" ht="14.25" customHeight="1"/>
    <row r="57354" ht="14.25" customHeight="1"/>
    <row r="57355" ht="14.25" customHeight="1"/>
    <row r="57356" ht="14.25" customHeight="1"/>
    <row r="57357" ht="14.25" customHeight="1"/>
    <row r="57358" ht="14.25" customHeight="1"/>
    <row r="57359" ht="14.25" customHeight="1"/>
    <row r="57360" ht="14.25" customHeight="1"/>
    <row r="57361" ht="14.25" customHeight="1"/>
    <row r="57362" ht="14.25" customHeight="1"/>
    <row r="57363" ht="14.25" customHeight="1"/>
    <row r="57364" ht="14.25" customHeight="1"/>
    <row r="57365" ht="14.25" customHeight="1"/>
    <row r="57366" ht="14.25" customHeight="1"/>
    <row r="57367" ht="14.25" customHeight="1"/>
    <row r="57368" ht="14.25" customHeight="1"/>
    <row r="57369" ht="14.25" customHeight="1"/>
    <row r="57370" ht="14.25" customHeight="1"/>
    <row r="57371" ht="14.25" customHeight="1"/>
    <row r="57372" ht="14.25" customHeight="1"/>
    <row r="57373" ht="14.25" customHeight="1"/>
    <row r="57374" ht="14.25" customHeight="1"/>
    <row r="57375" ht="14.25" customHeight="1"/>
    <row r="57376" ht="14.25" customHeight="1"/>
    <row r="57377" ht="14.25" customHeight="1"/>
    <row r="57378" ht="14.25" customHeight="1"/>
    <row r="57379" ht="14.25" customHeight="1"/>
    <row r="57380" ht="14.25" customHeight="1"/>
    <row r="57381" ht="14.25" customHeight="1"/>
    <row r="57382" ht="14.25" customHeight="1"/>
    <row r="57383" ht="14.25" customHeight="1"/>
    <row r="57384" ht="14.25" customHeight="1"/>
    <row r="57385" ht="14.25" customHeight="1"/>
    <row r="57386" ht="14.25" customHeight="1"/>
    <row r="57387" ht="14.25" customHeight="1"/>
    <row r="57388" ht="14.25" customHeight="1"/>
    <row r="57389" ht="14.25" customHeight="1"/>
    <row r="57390" ht="14.25" customHeight="1"/>
    <row r="57391" ht="14.25" customHeight="1"/>
    <row r="57392" ht="14.25" customHeight="1"/>
    <row r="57393" ht="14.25" customHeight="1"/>
    <row r="57394" ht="14.25" customHeight="1"/>
    <row r="57395" ht="14.25" customHeight="1"/>
    <row r="57396" ht="14.25" customHeight="1"/>
    <row r="57397" ht="14.25" customHeight="1"/>
    <row r="57398" ht="14.25" customHeight="1"/>
    <row r="57399" ht="14.25" customHeight="1"/>
    <row r="57400" ht="14.25" customHeight="1"/>
    <row r="57401" ht="14.25" customHeight="1"/>
    <row r="57402" ht="14.25" customHeight="1"/>
    <row r="57403" ht="14.25" customHeight="1"/>
    <row r="57404" ht="14.25" customHeight="1"/>
    <row r="57405" ht="14.25" customHeight="1"/>
    <row r="57406" ht="14.25" customHeight="1"/>
    <row r="57407" ht="14.25" customHeight="1"/>
    <row r="57408" ht="14.25" customHeight="1"/>
    <row r="57409" ht="14.25" customHeight="1"/>
    <row r="57410" ht="14.25" customHeight="1"/>
    <row r="57411" ht="14.25" customHeight="1"/>
    <row r="57412" ht="14.25" customHeight="1"/>
    <row r="57413" ht="14.25" customHeight="1"/>
    <row r="57414" ht="14.25" customHeight="1"/>
    <row r="57415" ht="14.25" customHeight="1"/>
    <row r="57416" ht="14.25" customHeight="1"/>
    <row r="57417" ht="14.25" customHeight="1"/>
    <row r="57418" ht="14.25" customHeight="1"/>
    <row r="57419" ht="14.25" customHeight="1"/>
    <row r="57420" ht="14.25" customHeight="1"/>
    <row r="57421" ht="14.25" customHeight="1"/>
    <row r="57422" ht="14.25" customHeight="1"/>
    <row r="57423" ht="14.25" customHeight="1"/>
    <row r="57424" ht="14.25" customHeight="1"/>
    <row r="57425" ht="14.25" customHeight="1"/>
    <row r="57426" ht="14.25" customHeight="1"/>
    <row r="57427" ht="14.25" customHeight="1"/>
    <row r="57428" ht="14.25" customHeight="1"/>
    <row r="57429" ht="14.25" customHeight="1"/>
    <row r="57430" ht="14.25" customHeight="1"/>
    <row r="57431" ht="14.25" customHeight="1"/>
    <row r="57432" ht="14.25" customHeight="1"/>
    <row r="57433" ht="14.25" customHeight="1"/>
    <row r="57434" ht="14.25" customHeight="1"/>
    <row r="57435" ht="14.25" customHeight="1"/>
    <row r="57436" ht="14.25" customHeight="1"/>
    <row r="57437" ht="14.25" customHeight="1"/>
    <row r="57438" ht="14.25" customHeight="1"/>
    <row r="57439" ht="14.25" customHeight="1"/>
    <row r="57440" ht="14.25" customHeight="1"/>
    <row r="57441" ht="14.25" customHeight="1"/>
    <row r="57442" ht="14.25" customHeight="1"/>
    <row r="57443" ht="14.25" customHeight="1"/>
    <row r="57444" ht="14.25" customHeight="1"/>
    <row r="57445" ht="14.25" customHeight="1"/>
    <row r="57446" ht="14.25" customHeight="1"/>
    <row r="57447" ht="14.25" customHeight="1"/>
    <row r="57448" ht="14.25" customHeight="1"/>
    <row r="57449" ht="14.25" customHeight="1"/>
    <row r="57450" ht="14.25" customHeight="1"/>
    <row r="57451" ht="14.25" customHeight="1"/>
    <row r="57452" ht="14.25" customHeight="1"/>
    <row r="57453" ht="14.25" customHeight="1"/>
    <row r="57454" ht="14.25" customHeight="1"/>
    <row r="57455" ht="14.25" customHeight="1"/>
    <row r="57456" ht="14.25" customHeight="1"/>
    <row r="57457" ht="14.25" customHeight="1"/>
    <row r="57458" ht="14.25" customHeight="1"/>
    <row r="57459" ht="14.25" customHeight="1"/>
    <row r="57460" ht="14.25" customHeight="1"/>
    <row r="57461" ht="14.25" customHeight="1"/>
    <row r="57462" ht="14.25" customHeight="1"/>
    <row r="57463" ht="14.25" customHeight="1"/>
    <row r="57464" ht="14.25" customHeight="1"/>
    <row r="57465" ht="14.25" customHeight="1"/>
    <row r="57466" ht="14.25" customHeight="1"/>
    <row r="57467" ht="14.25" customHeight="1"/>
    <row r="57468" ht="14.25" customHeight="1"/>
    <row r="57469" ht="14.25" customHeight="1"/>
    <row r="57470" ht="14.25" customHeight="1"/>
    <row r="57471" ht="14.25" customHeight="1"/>
    <row r="57472" ht="14.25" customHeight="1"/>
    <row r="57473" ht="14.25" customHeight="1"/>
    <row r="57474" ht="14.25" customHeight="1"/>
    <row r="57475" ht="14.25" customHeight="1"/>
    <row r="57476" ht="14.25" customHeight="1"/>
    <row r="57477" ht="14.25" customHeight="1"/>
    <row r="57478" ht="14.25" customHeight="1"/>
    <row r="57479" ht="14.25" customHeight="1"/>
    <row r="57480" ht="14.25" customHeight="1"/>
    <row r="57481" ht="14.25" customHeight="1"/>
    <row r="57482" ht="14.25" customHeight="1"/>
    <row r="57483" ht="14.25" customHeight="1"/>
    <row r="57484" ht="14.25" customHeight="1"/>
    <row r="57485" ht="14.25" customHeight="1"/>
    <row r="57486" ht="14.25" customHeight="1"/>
    <row r="57487" ht="14.25" customHeight="1"/>
    <row r="57488" ht="14.25" customHeight="1"/>
    <row r="57489" ht="14.25" customHeight="1"/>
    <row r="57490" ht="14.25" customHeight="1"/>
    <row r="57491" ht="14.25" customHeight="1"/>
    <row r="57492" ht="14.25" customHeight="1"/>
    <row r="57493" ht="14.25" customHeight="1"/>
    <row r="57494" ht="14.25" customHeight="1"/>
    <row r="57495" ht="14.25" customHeight="1"/>
    <row r="57496" ht="14.25" customHeight="1"/>
    <row r="57497" ht="14.25" customHeight="1"/>
    <row r="57498" ht="14.25" customHeight="1"/>
    <row r="57499" ht="14.25" customHeight="1"/>
    <row r="57500" ht="14.25" customHeight="1"/>
    <row r="57501" ht="14.25" customHeight="1"/>
    <row r="57502" ht="14.25" customHeight="1"/>
    <row r="57503" ht="14.25" customHeight="1"/>
    <row r="57504" ht="14.25" customHeight="1"/>
    <row r="57505" ht="14.25" customHeight="1"/>
    <row r="57506" ht="14.25" customHeight="1"/>
    <row r="57507" ht="14.25" customHeight="1"/>
    <row r="57508" ht="14.25" customHeight="1"/>
    <row r="57509" ht="14.25" customHeight="1"/>
    <row r="57510" ht="14.25" customHeight="1"/>
    <row r="57511" ht="14.25" customHeight="1"/>
    <row r="57512" ht="14.25" customHeight="1"/>
    <row r="57513" ht="14.25" customHeight="1"/>
    <row r="57514" ht="14.25" customHeight="1"/>
    <row r="57515" ht="14.25" customHeight="1"/>
    <row r="57516" ht="14.25" customHeight="1"/>
    <row r="57517" ht="14.25" customHeight="1"/>
    <row r="57518" ht="14.25" customHeight="1"/>
    <row r="57519" ht="14.25" customHeight="1"/>
    <row r="57520" ht="14.25" customHeight="1"/>
    <row r="57521" ht="14.25" customHeight="1"/>
    <row r="57522" ht="14.25" customHeight="1"/>
    <row r="57523" ht="14.25" customHeight="1"/>
    <row r="57524" ht="14.25" customHeight="1"/>
    <row r="57525" ht="14.25" customHeight="1"/>
    <row r="57526" ht="14.25" customHeight="1"/>
    <row r="57527" ht="14.25" customHeight="1"/>
    <row r="57528" ht="14.25" customHeight="1"/>
    <row r="57529" ht="14.25" customHeight="1"/>
    <row r="57530" ht="14.25" customHeight="1"/>
    <row r="57531" ht="14.25" customHeight="1"/>
    <row r="57532" ht="14.25" customHeight="1"/>
    <row r="57533" ht="14.25" customHeight="1"/>
    <row r="57534" ht="14.25" customHeight="1"/>
    <row r="57535" ht="14.25" customHeight="1"/>
    <row r="57536" ht="14.25" customHeight="1"/>
    <row r="57537" ht="14.25" customHeight="1"/>
    <row r="57538" ht="14.25" customHeight="1"/>
    <row r="57539" ht="14.25" customHeight="1"/>
    <row r="57540" ht="14.25" customHeight="1"/>
    <row r="57541" ht="14.25" customHeight="1"/>
    <row r="57542" ht="14.25" customHeight="1"/>
    <row r="57543" ht="14.25" customHeight="1"/>
    <row r="57544" ht="14.25" customHeight="1"/>
    <row r="57545" ht="14.25" customHeight="1"/>
    <row r="57546" ht="14.25" customHeight="1"/>
    <row r="57547" ht="14.25" customHeight="1"/>
    <row r="57548" ht="14.25" customHeight="1"/>
    <row r="57549" ht="14.25" customHeight="1"/>
    <row r="57550" ht="14.25" customHeight="1"/>
    <row r="57551" ht="14.25" customHeight="1"/>
    <row r="57552" ht="14.25" customHeight="1"/>
    <row r="57553" ht="14.25" customHeight="1"/>
    <row r="57554" ht="14.25" customHeight="1"/>
    <row r="57555" ht="14.25" customHeight="1"/>
    <row r="57556" ht="14.25" customHeight="1"/>
    <row r="57557" ht="14.25" customHeight="1"/>
    <row r="57558" ht="14.25" customHeight="1"/>
    <row r="57559" ht="14.25" customHeight="1"/>
    <row r="57560" ht="14.25" customHeight="1"/>
    <row r="57561" ht="14.25" customHeight="1"/>
    <row r="57562" ht="14.25" customHeight="1"/>
    <row r="57563" ht="14.25" customHeight="1"/>
    <row r="57564" ht="14.25" customHeight="1"/>
    <row r="57565" ht="14.25" customHeight="1"/>
    <row r="57566" ht="14.25" customHeight="1"/>
    <row r="57567" ht="14.25" customHeight="1"/>
    <row r="57568" ht="14.25" customHeight="1"/>
    <row r="57569" ht="14.25" customHeight="1"/>
    <row r="57570" ht="14.25" customHeight="1"/>
    <row r="57571" ht="14.25" customHeight="1"/>
    <row r="57572" ht="14.25" customHeight="1"/>
    <row r="57573" ht="14.25" customHeight="1"/>
    <row r="57574" ht="14.25" customHeight="1"/>
    <row r="57575" ht="14.25" customHeight="1"/>
    <row r="57576" ht="14.25" customHeight="1"/>
    <row r="57577" ht="14.25" customHeight="1"/>
    <row r="57578" ht="14.25" customHeight="1"/>
    <row r="57579" ht="14.25" customHeight="1"/>
    <row r="57580" ht="14.25" customHeight="1"/>
    <row r="57581" ht="14.25" customHeight="1"/>
    <row r="57582" ht="14.25" customHeight="1"/>
    <row r="57583" ht="14.25" customHeight="1"/>
    <row r="57584" ht="14.25" customHeight="1"/>
    <row r="57585" ht="14.25" customHeight="1"/>
    <row r="57586" ht="14.25" customHeight="1"/>
    <row r="57587" ht="14.25" customHeight="1"/>
    <row r="57588" ht="14.25" customHeight="1"/>
    <row r="57589" ht="14.25" customHeight="1"/>
    <row r="57590" ht="14.25" customHeight="1"/>
    <row r="57591" ht="14.25" customHeight="1"/>
    <row r="57592" ht="14.25" customHeight="1"/>
    <row r="57593" ht="14.25" customHeight="1"/>
    <row r="57594" ht="14.25" customHeight="1"/>
    <row r="57595" ht="14.25" customHeight="1"/>
    <row r="57596" ht="14.25" customHeight="1"/>
    <row r="57597" ht="14.25" customHeight="1"/>
    <row r="57598" ht="14.25" customHeight="1"/>
    <row r="57599" ht="14.25" customHeight="1"/>
    <row r="57600" ht="14.25" customHeight="1"/>
    <row r="57601" ht="14.25" customHeight="1"/>
    <row r="57602" ht="14.25" customHeight="1"/>
    <row r="57603" ht="14.25" customHeight="1"/>
    <row r="57604" ht="14.25" customHeight="1"/>
    <row r="57605" ht="14.25" customHeight="1"/>
    <row r="57606" ht="14.25" customHeight="1"/>
    <row r="57607" ht="14.25" customHeight="1"/>
    <row r="57608" ht="14.25" customHeight="1"/>
    <row r="57609" ht="14.25" customHeight="1"/>
    <row r="57610" ht="14.25" customHeight="1"/>
    <row r="57611" ht="14.25" customHeight="1"/>
    <row r="57612" ht="14.25" customHeight="1"/>
    <row r="57613" ht="14.25" customHeight="1"/>
    <row r="57614" ht="14.25" customHeight="1"/>
    <row r="57615" ht="14.25" customHeight="1"/>
    <row r="57616" ht="14.25" customHeight="1"/>
    <row r="57617" ht="14.25" customHeight="1"/>
    <row r="57618" ht="14.25" customHeight="1"/>
    <row r="57619" ht="14.25" customHeight="1"/>
    <row r="57620" ht="14.25" customHeight="1"/>
    <row r="57621" ht="14.25" customHeight="1"/>
    <row r="57622" ht="14.25" customHeight="1"/>
    <row r="57623" ht="14.25" customHeight="1"/>
    <row r="57624" ht="14.25" customHeight="1"/>
    <row r="57625" ht="14.25" customHeight="1"/>
    <row r="57626" ht="14.25" customHeight="1"/>
    <row r="57627" ht="14.25" customHeight="1"/>
    <row r="57628" ht="14.25" customHeight="1"/>
    <row r="57629" ht="14.25" customHeight="1"/>
    <row r="57630" ht="14.25" customHeight="1"/>
    <row r="57631" ht="14.25" customHeight="1"/>
    <row r="57632" ht="14.25" customHeight="1"/>
    <row r="57633" ht="14.25" customHeight="1"/>
    <row r="57634" ht="14.25" customHeight="1"/>
    <row r="57635" ht="14.25" customHeight="1"/>
    <row r="57636" ht="14.25" customHeight="1"/>
    <row r="57637" ht="14.25" customHeight="1"/>
    <row r="57638" ht="14.25" customHeight="1"/>
    <row r="57639" ht="14.25" customHeight="1"/>
    <row r="57640" ht="14.25" customHeight="1"/>
    <row r="57641" ht="14.25" customHeight="1"/>
    <row r="57642" ht="14.25" customHeight="1"/>
    <row r="57643" ht="14.25" customHeight="1"/>
    <row r="57644" ht="14.25" customHeight="1"/>
    <row r="57645" ht="14.25" customHeight="1"/>
    <row r="57646" ht="14.25" customHeight="1"/>
    <row r="57647" ht="14.25" customHeight="1"/>
    <row r="57648" ht="14.25" customHeight="1"/>
    <row r="57649" ht="14.25" customHeight="1"/>
    <row r="57650" ht="14.25" customHeight="1"/>
    <row r="57651" ht="14.25" customHeight="1"/>
    <row r="57652" ht="14.25" customHeight="1"/>
    <row r="57653" ht="14.25" customHeight="1"/>
    <row r="57654" ht="14.25" customHeight="1"/>
    <row r="57655" ht="14.25" customHeight="1"/>
    <row r="57656" ht="14.25" customHeight="1"/>
    <row r="57657" ht="14.25" customHeight="1"/>
    <row r="57658" ht="14.25" customHeight="1"/>
    <row r="57659" ht="14.25" customHeight="1"/>
    <row r="57660" ht="14.25" customHeight="1"/>
    <row r="57661" ht="14.25" customHeight="1"/>
    <row r="57662" ht="14.25" customHeight="1"/>
    <row r="57663" ht="14.25" customHeight="1"/>
    <row r="57664" ht="14.25" customHeight="1"/>
    <row r="57665" ht="14.25" customHeight="1"/>
    <row r="57666" ht="14.25" customHeight="1"/>
    <row r="57667" ht="14.25" customHeight="1"/>
    <row r="57668" ht="14.25" customHeight="1"/>
    <row r="57669" ht="14.25" customHeight="1"/>
    <row r="57670" ht="14.25" customHeight="1"/>
    <row r="57671" ht="14.25" customHeight="1"/>
    <row r="57672" ht="14.25" customHeight="1"/>
    <row r="57673" ht="14.25" customHeight="1"/>
    <row r="57674" ht="14.25" customHeight="1"/>
    <row r="57675" ht="14.25" customHeight="1"/>
    <row r="57676" ht="14.25" customHeight="1"/>
    <row r="57677" ht="14.25" customHeight="1"/>
    <row r="57678" ht="14.25" customHeight="1"/>
    <row r="57679" ht="14.25" customHeight="1"/>
    <row r="57680" ht="14.25" customHeight="1"/>
    <row r="57681" ht="14.25" customHeight="1"/>
    <row r="57682" ht="14.25" customHeight="1"/>
    <row r="57683" ht="14.25" customHeight="1"/>
    <row r="57684" ht="14.25" customHeight="1"/>
    <row r="57685" ht="14.25" customHeight="1"/>
    <row r="57686" ht="14.25" customHeight="1"/>
    <row r="57687" ht="14.25" customHeight="1"/>
    <row r="57688" ht="14.25" customHeight="1"/>
    <row r="57689" ht="14.25" customHeight="1"/>
    <row r="57690" ht="14.25" customHeight="1"/>
    <row r="57691" ht="14.25" customHeight="1"/>
    <row r="57692" ht="14.25" customHeight="1"/>
    <row r="57693" ht="14.25" customHeight="1"/>
    <row r="57694" ht="14.25" customHeight="1"/>
    <row r="57695" ht="14.25" customHeight="1"/>
    <row r="57696" ht="14.25" customHeight="1"/>
    <row r="57697" ht="14.25" customHeight="1"/>
    <row r="57698" ht="14.25" customHeight="1"/>
    <row r="57699" ht="14.25" customHeight="1"/>
    <row r="57700" ht="14.25" customHeight="1"/>
    <row r="57701" ht="14.25" customHeight="1"/>
    <row r="57702" ht="14.25" customHeight="1"/>
    <row r="57703" ht="14.25" customHeight="1"/>
    <row r="57704" ht="14.25" customHeight="1"/>
    <row r="57705" ht="14.25" customHeight="1"/>
    <row r="57706" ht="14.25" customHeight="1"/>
    <row r="57707" ht="14.25" customHeight="1"/>
    <row r="57708" ht="14.25" customHeight="1"/>
    <row r="57709" ht="14.25" customHeight="1"/>
    <row r="57710" ht="14.25" customHeight="1"/>
    <row r="57711" ht="14.25" customHeight="1"/>
    <row r="57712" ht="14.25" customHeight="1"/>
    <row r="57713" ht="14.25" customHeight="1"/>
    <row r="57714" ht="14.25" customHeight="1"/>
    <row r="57715" ht="14.25" customHeight="1"/>
    <row r="57716" ht="14.25" customHeight="1"/>
    <row r="57717" ht="14.25" customHeight="1"/>
    <row r="57718" ht="14.25" customHeight="1"/>
    <row r="57719" ht="14.25" customHeight="1"/>
    <row r="57720" ht="14.25" customHeight="1"/>
    <row r="57721" ht="14.25" customHeight="1"/>
    <row r="57722" ht="14.25" customHeight="1"/>
    <row r="57723" ht="14.25" customHeight="1"/>
    <row r="57724" ht="14.25" customHeight="1"/>
    <row r="57725" ht="14.25" customHeight="1"/>
    <row r="57726" ht="14.25" customHeight="1"/>
    <row r="57727" ht="14.25" customHeight="1"/>
    <row r="57728" ht="14.25" customHeight="1"/>
    <row r="57729" ht="14.25" customHeight="1"/>
    <row r="57730" ht="14.25" customHeight="1"/>
    <row r="57731" ht="14.25" customHeight="1"/>
    <row r="57732" ht="14.25" customHeight="1"/>
    <row r="57733" ht="14.25" customHeight="1"/>
    <row r="57734" ht="14.25" customHeight="1"/>
    <row r="57735" ht="14.25" customHeight="1"/>
    <row r="57736" ht="14.25" customHeight="1"/>
    <row r="57737" ht="14.25" customHeight="1"/>
    <row r="57738" ht="14.25" customHeight="1"/>
    <row r="57739" ht="14.25" customHeight="1"/>
    <row r="57740" ht="14.25" customHeight="1"/>
    <row r="57741" ht="14.25" customHeight="1"/>
    <row r="57742" ht="14.25" customHeight="1"/>
    <row r="57743" ht="14.25" customHeight="1"/>
    <row r="57744" ht="14.25" customHeight="1"/>
    <row r="57745" ht="14.25" customHeight="1"/>
    <row r="57746" ht="14.25" customHeight="1"/>
    <row r="57747" ht="14.25" customHeight="1"/>
    <row r="57748" ht="14.25" customHeight="1"/>
    <row r="57749" ht="14.25" customHeight="1"/>
    <row r="57750" ht="14.25" customHeight="1"/>
    <row r="57751" ht="14.25" customHeight="1"/>
    <row r="57752" ht="14.25" customHeight="1"/>
    <row r="57753" ht="14.25" customHeight="1"/>
    <row r="57754" ht="14.25" customHeight="1"/>
    <row r="57755" ht="14.25" customHeight="1"/>
    <row r="57756" ht="14.25" customHeight="1"/>
    <row r="57757" ht="14.25" customHeight="1"/>
    <row r="57758" ht="14.25" customHeight="1"/>
    <row r="57759" ht="14.25" customHeight="1"/>
    <row r="57760" ht="14.25" customHeight="1"/>
    <row r="57761" ht="14.25" customHeight="1"/>
    <row r="57762" ht="14.25" customHeight="1"/>
    <row r="57763" ht="14.25" customHeight="1"/>
    <row r="57764" ht="14.25" customHeight="1"/>
    <row r="57765" ht="14.25" customHeight="1"/>
    <row r="57766" ht="14.25" customHeight="1"/>
    <row r="57767" ht="14.25" customHeight="1"/>
    <row r="57768" ht="14.25" customHeight="1"/>
    <row r="57769" ht="14.25" customHeight="1"/>
    <row r="57770" ht="14.25" customHeight="1"/>
    <row r="57771" ht="14.25" customHeight="1"/>
    <row r="57772" ht="14.25" customHeight="1"/>
    <row r="57773" ht="14.25" customHeight="1"/>
    <row r="57774" ht="14.25" customHeight="1"/>
    <row r="57775" ht="14.25" customHeight="1"/>
    <row r="57776" ht="14.25" customHeight="1"/>
    <row r="57777" ht="14.25" customHeight="1"/>
    <row r="57778" ht="14.25" customHeight="1"/>
    <row r="57779" ht="14.25" customHeight="1"/>
    <row r="57780" ht="14.25" customHeight="1"/>
    <row r="57781" ht="14.25" customHeight="1"/>
    <row r="57782" ht="14.25" customHeight="1"/>
    <row r="57783" ht="14.25" customHeight="1"/>
    <row r="57784" ht="14.25" customHeight="1"/>
    <row r="57785" ht="14.25" customHeight="1"/>
    <row r="57786" ht="14.25" customHeight="1"/>
    <row r="57787" ht="14.25" customHeight="1"/>
    <row r="57788" ht="14.25" customHeight="1"/>
    <row r="57789" ht="14.25" customHeight="1"/>
    <row r="57790" ht="14.25" customHeight="1"/>
    <row r="57791" ht="14.25" customHeight="1"/>
    <row r="57792" ht="14.25" customHeight="1"/>
    <row r="57793" ht="14.25" customHeight="1"/>
    <row r="57794" ht="14.25" customHeight="1"/>
    <row r="57795" ht="14.25" customHeight="1"/>
    <row r="57796" ht="14.25" customHeight="1"/>
    <row r="57797" ht="14.25" customHeight="1"/>
    <row r="57798" ht="14.25" customHeight="1"/>
    <row r="57799" ht="14.25" customHeight="1"/>
    <row r="57800" ht="14.25" customHeight="1"/>
    <row r="57801" ht="14.25" customHeight="1"/>
    <row r="57802" ht="14.25" customHeight="1"/>
    <row r="57803" ht="14.25" customHeight="1"/>
    <row r="57804" ht="14.25" customHeight="1"/>
    <row r="57805" ht="14.25" customHeight="1"/>
    <row r="57806" ht="14.25" customHeight="1"/>
    <row r="57807" ht="14.25" customHeight="1"/>
    <row r="57808" ht="14.25" customHeight="1"/>
    <row r="57809" ht="14.25" customHeight="1"/>
    <row r="57810" ht="14.25" customHeight="1"/>
    <row r="57811" ht="14.25" customHeight="1"/>
    <row r="57812" ht="14.25" customHeight="1"/>
    <row r="57813" ht="14.25" customHeight="1"/>
    <row r="57814" ht="14.25" customHeight="1"/>
    <row r="57815" ht="14.25" customHeight="1"/>
    <row r="57816" ht="14.25" customHeight="1"/>
    <row r="57817" ht="14.25" customHeight="1"/>
    <row r="57818" ht="14.25" customHeight="1"/>
    <row r="57819" ht="14.25" customHeight="1"/>
    <row r="57820" ht="14.25" customHeight="1"/>
    <row r="57821" ht="14.25" customHeight="1"/>
    <row r="57822" ht="14.25" customHeight="1"/>
    <row r="57823" ht="14.25" customHeight="1"/>
    <row r="57824" ht="14.25" customHeight="1"/>
    <row r="57825" ht="14.25" customHeight="1"/>
    <row r="57826" ht="14.25" customHeight="1"/>
    <row r="57827" ht="14.25" customHeight="1"/>
    <row r="57828" ht="14.25" customHeight="1"/>
    <row r="57829" ht="14.25" customHeight="1"/>
    <row r="57830" ht="14.25" customHeight="1"/>
    <row r="57831" ht="14.25" customHeight="1"/>
    <row r="57832" ht="14.25" customHeight="1"/>
    <row r="57833" ht="14.25" customHeight="1"/>
    <row r="57834" ht="14.25" customHeight="1"/>
    <row r="57835" ht="14.25" customHeight="1"/>
    <row r="57836" ht="14.25" customHeight="1"/>
    <row r="57837" ht="14.25" customHeight="1"/>
    <row r="57838" ht="14.25" customHeight="1"/>
    <row r="57839" ht="14.25" customHeight="1"/>
    <row r="57840" ht="14.25" customHeight="1"/>
    <row r="57841" ht="14.25" customHeight="1"/>
    <row r="57842" ht="14.25" customHeight="1"/>
    <row r="57843" ht="14.25" customHeight="1"/>
    <row r="57844" ht="14.25" customHeight="1"/>
    <row r="57845" ht="14.25" customHeight="1"/>
    <row r="57846" ht="14.25" customHeight="1"/>
    <row r="57847" ht="14.25" customHeight="1"/>
    <row r="57848" ht="14.25" customHeight="1"/>
    <row r="57849" ht="14.25" customHeight="1"/>
    <row r="57850" ht="14.25" customHeight="1"/>
    <row r="57851" ht="14.25" customHeight="1"/>
    <row r="57852" ht="14.25" customHeight="1"/>
    <row r="57853" ht="14.25" customHeight="1"/>
    <row r="57854" ht="14.25" customHeight="1"/>
    <row r="57855" ht="14.25" customHeight="1"/>
    <row r="57856" ht="14.25" customHeight="1"/>
    <row r="57857" ht="14.25" customHeight="1"/>
    <row r="57858" ht="14.25" customHeight="1"/>
    <row r="57859" ht="14.25" customHeight="1"/>
    <row r="57860" ht="14.25" customHeight="1"/>
    <row r="57861" ht="14.25" customHeight="1"/>
    <row r="57862" ht="14.25" customHeight="1"/>
    <row r="57863" ht="14.25" customHeight="1"/>
    <row r="57864" ht="14.25" customHeight="1"/>
    <row r="57865" ht="14.25" customHeight="1"/>
    <row r="57866" ht="14.25" customHeight="1"/>
    <row r="57867" ht="14.25" customHeight="1"/>
    <row r="57868" ht="14.25" customHeight="1"/>
    <row r="57869" ht="14.25" customHeight="1"/>
    <row r="57870" ht="14.25" customHeight="1"/>
    <row r="57871" ht="14.25" customHeight="1"/>
    <row r="57872" ht="14.25" customHeight="1"/>
    <row r="57873" ht="14.25" customHeight="1"/>
    <row r="57874" ht="14.25" customHeight="1"/>
    <row r="57875" ht="14.25" customHeight="1"/>
    <row r="57876" ht="14.25" customHeight="1"/>
    <row r="57877" ht="14.25" customHeight="1"/>
    <row r="57878" ht="14.25" customHeight="1"/>
    <row r="57879" ht="14.25" customHeight="1"/>
    <row r="57880" ht="14.25" customHeight="1"/>
    <row r="57881" ht="14.25" customHeight="1"/>
    <row r="57882" ht="14.25" customHeight="1"/>
    <row r="57883" ht="14.25" customHeight="1"/>
    <row r="57884" ht="14.25" customHeight="1"/>
    <row r="57885" ht="14.25" customHeight="1"/>
    <row r="57886" ht="14.25" customHeight="1"/>
    <row r="57887" ht="14.25" customHeight="1"/>
    <row r="57888" ht="14.25" customHeight="1"/>
    <row r="57889" ht="14.25" customHeight="1"/>
    <row r="57890" ht="14.25" customHeight="1"/>
    <row r="57891" ht="14.25" customHeight="1"/>
    <row r="57892" ht="14.25" customHeight="1"/>
    <row r="57893" ht="14.25" customHeight="1"/>
    <row r="57894" ht="14.25" customHeight="1"/>
    <row r="57895" ht="14.25" customHeight="1"/>
    <row r="57896" ht="14.25" customHeight="1"/>
    <row r="57897" ht="14.25" customHeight="1"/>
    <row r="57898" ht="14.25" customHeight="1"/>
    <row r="57899" ht="14.25" customHeight="1"/>
    <row r="57900" ht="14.25" customHeight="1"/>
    <row r="57901" ht="14.25" customHeight="1"/>
    <row r="57902" ht="14.25" customHeight="1"/>
    <row r="57903" ht="14.25" customHeight="1"/>
    <row r="57904" ht="14.25" customHeight="1"/>
    <row r="57905" ht="14.25" customHeight="1"/>
    <row r="57906" ht="14.25" customHeight="1"/>
    <row r="57907" ht="14.25" customHeight="1"/>
    <row r="57908" ht="14.25" customHeight="1"/>
    <row r="57909" ht="14.25" customHeight="1"/>
    <row r="57910" ht="14.25" customHeight="1"/>
    <row r="57911" ht="14.25" customHeight="1"/>
    <row r="57912" ht="14.25" customHeight="1"/>
    <row r="57913" ht="14.25" customHeight="1"/>
    <row r="57914" ht="14.25" customHeight="1"/>
    <row r="57915" ht="14.25" customHeight="1"/>
    <row r="57916" ht="14.25" customHeight="1"/>
    <row r="57917" ht="14.25" customHeight="1"/>
    <row r="57918" ht="14.25" customHeight="1"/>
    <row r="57919" ht="14.25" customHeight="1"/>
    <row r="57920" ht="14.25" customHeight="1"/>
    <row r="57921" ht="14.25" customHeight="1"/>
    <row r="57922" ht="14.25" customHeight="1"/>
    <row r="57923" ht="14.25" customHeight="1"/>
    <row r="57924" ht="14.25" customHeight="1"/>
    <row r="57925" ht="14.25" customHeight="1"/>
    <row r="57926" ht="14.25" customHeight="1"/>
    <row r="57927" ht="14.25" customHeight="1"/>
    <row r="57928" ht="14.25" customHeight="1"/>
    <row r="57929" ht="14.25" customHeight="1"/>
    <row r="57930" ht="14.25" customHeight="1"/>
    <row r="57931" ht="14.25" customHeight="1"/>
    <row r="57932" ht="14.25" customHeight="1"/>
    <row r="57933" ht="14.25" customHeight="1"/>
    <row r="57934" ht="14.25" customHeight="1"/>
    <row r="57935" ht="14.25" customHeight="1"/>
    <row r="57936" ht="14.25" customHeight="1"/>
    <row r="57937" ht="14.25" customHeight="1"/>
    <row r="57938" ht="14.25" customHeight="1"/>
    <row r="57939" ht="14.25" customHeight="1"/>
    <row r="57940" ht="14.25" customHeight="1"/>
    <row r="57941" ht="14.25" customHeight="1"/>
    <row r="57942" ht="14.25" customHeight="1"/>
    <row r="57943" ht="14.25" customHeight="1"/>
    <row r="57944" ht="14.25" customHeight="1"/>
    <row r="57945" ht="14.25" customHeight="1"/>
    <row r="57946" ht="14.25" customHeight="1"/>
    <row r="57947" ht="14.25" customHeight="1"/>
    <row r="57948" ht="14.25" customHeight="1"/>
    <row r="57949" ht="14.25" customHeight="1"/>
    <row r="57950" ht="14.25" customHeight="1"/>
    <row r="57951" ht="14.25" customHeight="1"/>
    <row r="57952" ht="14.25" customHeight="1"/>
    <row r="57953" ht="14.25" customHeight="1"/>
    <row r="57954" ht="14.25" customHeight="1"/>
    <row r="57955" ht="14.25" customHeight="1"/>
    <row r="57956" ht="14.25" customHeight="1"/>
    <row r="57957" ht="14.25" customHeight="1"/>
    <row r="57958" ht="14.25" customHeight="1"/>
    <row r="57959" ht="14.25" customHeight="1"/>
    <row r="57960" ht="14.25" customHeight="1"/>
    <row r="57961" ht="14.25" customHeight="1"/>
    <row r="57962" ht="14.25" customHeight="1"/>
    <row r="57963" ht="14.25" customHeight="1"/>
    <row r="57964" ht="14.25" customHeight="1"/>
    <row r="57965" ht="14.25" customHeight="1"/>
    <row r="57966" ht="14.25" customHeight="1"/>
    <row r="57967" ht="14.25" customHeight="1"/>
    <row r="57968" ht="14.25" customHeight="1"/>
    <row r="57969" ht="14.25" customHeight="1"/>
    <row r="57970" ht="14.25" customHeight="1"/>
    <row r="57971" ht="14.25" customHeight="1"/>
    <row r="57972" ht="14.25" customHeight="1"/>
    <row r="57973" ht="14.25" customHeight="1"/>
    <row r="57974" ht="14.25" customHeight="1"/>
    <row r="57975" ht="14.25" customHeight="1"/>
    <row r="57976" ht="14.25" customHeight="1"/>
    <row r="57977" ht="14.25" customHeight="1"/>
    <row r="57978" ht="14.25" customHeight="1"/>
    <row r="57979" ht="14.25" customHeight="1"/>
    <row r="57980" ht="14.25" customHeight="1"/>
    <row r="57981" ht="14.25" customHeight="1"/>
    <row r="57982" ht="14.25" customHeight="1"/>
    <row r="57983" ht="14.25" customHeight="1"/>
    <row r="57984" ht="14.25" customHeight="1"/>
    <row r="57985" ht="14.25" customHeight="1"/>
    <row r="57986" ht="14.25" customHeight="1"/>
    <row r="57987" ht="14.25" customHeight="1"/>
    <row r="57988" ht="14.25" customHeight="1"/>
    <row r="57989" ht="14.25" customHeight="1"/>
    <row r="57990" ht="14.25" customHeight="1"/>
    <row r="57991" ht="14.25" customHeight="1"/>
    <row r="57992" ht="14.25" customHeight="1"/>
    <row r="57993" ht="14.25" customHeight="1"/>
    <row r="57994" ht="14.25" customHeight="1"/>
    <row r="57995" ht="14.25" customHeight="1"/>
    <row r="57996" ht="14.25" customHeight="1"/>
    <row r="57997" ht="14.25" customHeight="1"/>
    <row r="57998" ht="14.25" customHeight="1"/>
    <row r="57999" ht="14.25" customHeight="1"/>
    <row r="58000" ht="14.25" customHeight="1"/>
    <row r="58001" ht="14.25" customHeight="1"/>
    <row r="58002" ht="14.25" customHeight="1"/>
    <row r="58003" ht="14.25" customHeight="1"/>
    <row r="58004" ht="14.25" customHeight="1"/>
    <row r="58005" ht="14.25" customHeight="1"/>
    <row r="58006" ht="14.25" customHeight="1"/>
    <row r="58007" ht="14.25" customHeight="1"/>
    <row r="58008" ht="14.25" customHeight="1"/>
    <row r="58009" ht="14.25" customHeight="1"/>
    <row r="58010" ht="14.25" customHeight="1"/>
    <row r="58011" ht="14.25" customHeight="1"/>
    <row r="58012" ht="14.25" customHeight="1"/>
    <row r="58013" ht="14.25" customHeight="1"/>
    <row r="58014" ht="14.25" customHeight="1"/>
    <row r="58015" ht="14.25" customHeight="1"/>
    <row r="58016" ht="14.25" customHeight="1"/>
    <row r="58017" ht="14.25" customHeight="1"/>
    <row r="58018" ht="14.25" customHeight="1"/>
    <row r="58019" ht="14.25" customHeight="1"/>
    <row r="58020" ht="14.25" customHeight="1"/>
    <row r="58021" ht="14.25" customHeight="1"/>
    <row r="58022" ht="14.25" customHeight="1"/>
    <row r="58023" ht="14.25" customHeight="1"/>
    <row r="58024" ht="14.25" customHeight="1"/>
    <row r="58025" ht="14.25" customHeight="1"/>
    <row r="58026" ht="14.25" customHeight="1"/>
    <row r="58027" ht="14.25" customHeight="1"/>
    <row r="58028" ht="14.25" customHeight="1"/>
    <row r="58029" ht="14.25" customHeight="1"/>
    <row r="58030" ht="14.25" customHeight="1"/>
    <row r="58031" ht="14.25" customHeight="1"/>
    <row r="58032" ht="14.25" customHeight="1"/>
    <row r="58033" ht="14.25" customHeight="1"/>
    <row r="58034" ht="14.25" customHeight="1"/>
    <row r="58035" ht="14.25" customHeight="1"/>
    <row r="58036" ht="14.25" customHeight="1"/>
    <row r="58037" ht="14.25" customHeight="1"/>
    <row r="58038" ht="14.25" customHeight="1"/>
    <row r="58039" ht="14.25" customHeight="1"/>
    <row r="58040" ht="14.25" customHeight="1"/>
    <row r="58041" ht="14.25" customHeight="1"/>
    <row r="58042" ht="14.25" customHeight="1"/>
    <row r="58043" ht="14.25" customHeight="1"/>
    <row r="58044" ht="14.25" customHeight="1"/>
    <row r="58045" ht="14.25" customHeight="1"/>
    <row r="58046" ht="14.25" customHeight="1"/>
    <row r="58047" ht="14.25" customHeight="1"/>
    <row r="58048" ht="14.25" customHeight="1"/>
    <row r="58049" ht="14.25" customHeight="1"/>
    <row r="58050" ht="14.25" customHeight="1"/>
    <row r="58051" ht="14.25" customHeight="1"/>
    <row r="58052" ht="14.25" customHeight="1"/>
    <row r="58053" ht="14.25" customHeight="1"/>
    <row r="58054" ht="14.25" customHeight="1"/>
    <row r="58055" ht="14.25" customHeight="1"/>
    <row r="58056" ht="14.25" customHeight="1"/>
    <row r="58057" ht="14.25" customHeight="1"/>
    <row r="58058" ht="14.25" customHeight="1"/>
    <row r="58059" ht="14.25" customHeight="1"/>
    <row r="58060" ht="14.25" customHeight="1"/>
    <row r="58061" ht="14.25" customHeight="1"/>
    <row r="58062" ht="14.25" customHeight="1"/>
    <row r="58063" ht="14.25" customHeight="1"/>
    <row r="58064" ht="14.25" customHeight="1"/>
    <row r="58065" ht="14.25" customHeight="1"/>
    <row r="58066" ht="14.25" customHeight="1"/>
    <row r="58067" ht="14.25" customHeight="1"/>
    <row r="58068" ht="14.25" customHeight="1"/>
    <row r="58069" ht="14.25" customHeight="1"/>
    <row r="58070" ht="14.25" customHeight="1"/>
    <row r="58071" ht="14.25" customHeight="1"/>
    <row r="58072" ht="14.25" customHeight="1"/>
    <row r="58073" ht="14.25" customHeight="1"/>
    <row r="58074" ht="14.25" customHeight="1"/>
    <row r="58075" ht="14.25" customHeight="1"/>
    <row r="58076" ht="14.25" customHeight="1"/>
    <row r="58077" ht="14.25" customHeight="1"/>
    <row r="58078" ht="14.25" customHeight="1"/>
    <row r="58079" ht="14.25" customHeight="1"/>
    <row r="58080" ht="14.25" customHeight="1"/>
    <row r="58081" ht="14.25" customHeight="1"/>
    <row r="58082" ht="14.25" customHeight="1"/>
    <row r="58083" ht="14.25" customHeight="1"/>
    <row r="58084" ht="14.25" customHeight="1"/>
    <row r="58085" ht="14.25" customHeight="1"/>
    <row r="58086" ht="14.25" customHeight="1"/>
    <row r="58087" ht="14.25" customHeight="1"/>
    <row r="58088" ht="14.25" customHeight="1"/>
    <row r="58089" ht="14.25" customHeight="1"/>
    <row r="58090" ht="14.25" customHeight="1"/>
    <row r="58091" ht="14.25" customHeight="1"/>
    <row r="58092" ht="14.25" customHeight="1"/>
    <row r="58093" ht="14.25" customHeight="1"/>
    <row r="58094" ht="14.25" customHeight="1"/>
    <row r="58095" ht="14.25" customHeight="1"/>
    <row r="58096" ht="14.25" customHeight="1"/>
    <row r="58097" ht="14.25" customHeight="1"/>
    <row r="58098" ht="14.25" customHeight="1"/>
    <row r="58099" ht="14.25" customHeight="1"/>
    <row r="58100" ht="14.25" customHeight="1"/>
    <row r="58101" ht="14.25" customHeight="1"/>
    <row r="58102" ht="14.25" customHeight="1"/>
    <row r="58103" ht="14.25" customHeight="1"/>
    <row r="58104" ht="14.25" customHeight="1"/>
    <row r="58105" ht="14.25" customHeight="1"/>
    <row r="58106" ht="14.25" customHeight="1"/>
    <row r="58107" ht="14.25" customHeight="1"/>
    <row r="58108" ht="14.25" customHeight="1"/>
    <row r="58109" ht="14.25" customHeight="1"/>
    <row r="58110" ht="14.25" customHeight="1"/>
    <row r="58111" ht="14.25" customHeight="1"/>
    <row r="58112" ht="14.25" customHeight="1"/>
    <row r="58113" ht="14.25" customHeight="1"/>
    <row r="58114" ht="14.25" customHeight="1"/>
    <row r="58115" ht="14.25" customHeight="1"/>
    <row r="58116" ht="14.25" customHeight="1"/>
    <row r="58117" ht="14.25" customHeight="1"/>
    <row r="58118" ht="14.25" customHeight="1"/>
    <row r="58119" ht="14.25" customHeight="1"/>
    <row r="58120" ht="14.25" customHeight="1"/>
    <row r="58121" ht="14.25" customHeight="1"/>
    <row r="58122" ht="14.25" customHeight="1"/>
    <row r="58123" ht="14.25" customHeight="1"/>
    <row r="58124" ht="14.25" customHeight="1"/>
    <row r="58125" ht="14.25" customHeight="1"/>
    <row r="58126" ht="14.25" customHeight="1"/>
    <row r="58127" ht="14.25" customHeight="1"/>
    <row r="58128" ht="14.25" customHeight="1"/>
    <row r="58129" ht="14.25" customHeight="1"/>
    <row r="58130" ht="14.25" customHeight="1"/>
    <row r="58131" ht="14.25" customHeight="1"/>
    <row r="58132" ht="14.25" customHeight="1"/>
    <row r="58133" ht="14.25" customHeight="1"/>
    <row r="58134" ht="14.25" customHeight="1"/>
    <row r="58135" ht="14.25" customHeight="1"/>
    <row r="58136" ht="14.25" customHeight="1"/>
    <row r="58137" ht="14.25" customHeight="1"/>
    <row r="58138" ht="14.25" customHeight="1"/>
    <row r="58139" ht="14.25" customHeight="1"/>
    <row r="58140" ht="14.25" customHeight="1"/>
    <row r="58141" ht="14.25" customHeight="1"/>
    <row r="58142" ht="14.25" customHeight="1"/>
    <row r="58143" ht="14.25" customHeight="1"/>
    <row r="58144" ht="14.25" customHeight="1"/>
    <row r="58145" ht="14.25" customHeight="1"/>
    <row r="58146" ht="14.25" customHeight="1"/>
    <row r="58147" ht="14.25" customHeight="1"/>
    <row r="58148" ht="14.25" customHeight="1"/>
    <row r="58149" ht="14.25" customHeight="1"/>
    <row r="58150" ht="14.25" customHeight="1"/>
    <row r="58151" ht="14.25" customHeight="1"/>
    <row r="58152" ht="14.25" customHeight="1"/>
    <row r="58153" ht="14.25" customHeight="1"/>
    <row r="58154" ht="14.25" customHeight="1"/>
    <row r="58155" ht="14.25" customHeight="1"/>
    <row r="58156" ht="14.25" customHeight="1"/>
    <row r="58157" ht="14.25" customHeight="1"/>
    <row r="58158" ht="14.25" customHeight="1"/>
    <row r="58159" ht="14.25" customHeight="1"/>
    <row r="58160" ht="14.25" customHeight="1"/>
    <row r="58161" ht="14.25" customHeight="1"/>
    <row r="58162" ht="14.25" customHeight="1"/>
    <row r="58163" ht="14.25" customHeight="1"/>
    <row r="58164" ht="14.25" customHeight="1"/>
    <row r="58165" ht="14.25" customHeight="1"/>
    <row r="58166" ht="14.25" customHeight="1"/>
    <row r="58167" ht="14.25" customHeight="1"/>
    <row r="58168" ht="14.25" customHeight="1"/>
    <row r="58169" ht="14.25" customHeight="1"/>
    <row r="58170" ht="14.25" customHeight="1"/>
    <row r="58171" ht="14.25" customHeight="1"/>
    <row r="58172" ht="14.25" customHeight="1"/>
    <row r="58173" ht="14.25" customHeight="1"/>
    <row r="58174" ht="14.25" customHeight="1"/>
    <row r="58175" ht="14.25" customHeight="1"/>
    <row r="58176" ht="14.25" customHeight="1"/>
    <row r="58177" ht="14.25" customHeight="1"/>
    <row r="58178" ht="14.25" customHeight="1"/>
    <row r="58179" ht="14.25" customHeight="1"/>
    <row r="58180" ht="14.25" customHeight="1"/>
    <row r="58181" ht="14.25" customHeight="1"/>
    <row r="58182" ht="14.25" customHeight="1"/>
    <row r="58183" ht="14.25" customHeight="1"/>
    <row r="58184" ht="14.25" customHeight="1"/>
    <row r="58185" ht="14.25" customHeight="1"/>
    <row r="58186" ht="14.25" customHeight="1"/>
    <row r="58187" ht="14.25" customHeight="1"/>
    <row r="58188" ht="14.25" customHeight="1"/>
    <row r="58189" ht="14.25" customHeight="1"/>
    <row r="58190" ht="14.25" customHeight="1"/>
    <row r="58191" ht="14.25" customHeight="1"/>
    <row r="58192" ht="14.25" customHeight="1"/>
    <row r="58193" ht="14.25" customHeight="1"/>
    <row r="58194" ht="14.25" customHeight="1"/>
    <row r="58195" ht="14.25" customHeight="1"/>
    <row r="58196" ht="14.25" customHeight="1"/>
    <row r="58197" ht="14.25" customHeight="1"/>
    <row r="58198" ht="14.25" customHeight="1"/>
    <row r="58199" ht="14.25" customHeight="1"/>
    <row r="58200" ht="14.25" customHeight="1"/>
    <row r="58201" ht="14.25" customHeight="1"/>
    <row r="58202" ht="14.25" customHeight="1"/>
    <row r="58203" ht="14.25" customHeight="1"/>
    <row r="58204" ht="14.25" customHeight="1"/>
    <row r="58205" ht="14.25" customHeight="1"/>
    <row r="58206" ht="14.25" customHeight="1"/>
    <row r="58207" ht="14.25" customHeight="1"/>
    <row r="58208" ht="14.25" customHeight="1"/>
    <row r="58209" ht="14.25" customHeight="1"/>
    <row r="58210" ht="14.25" customHeight="1"/>
    <row r="58211" ht="14.25" customHeight="1"/>
    <row r="58212" ht="14.25" customHeight="1"/>
    <row r="58213" ht="14.25" customHeight="1"/>
    <row r="58214" ht="14.25" customHeight="1"/>
    <row r="58215" ht="14.25" customHeight="1"/>
    <row r="58216" ht="14.25" customHeight="1"/>
    <row r="58217" ht="14.25" customHeight="1"/>
    <row r="58218" ht="14.25" customHeight="1"/>
    <row r="58219" ht="14.25" customHeight="1"/>
    <row r="58220" ht="14.25" customHeight="1"/>
    <row r="58221" ht="14.25" customHeight="1"/>
    <row r="58222" ht="14.25" customHeight="1"/>
    <row r="58223" ht="14.25" customHeight="1"/>
    <row r="58224" ht="14.25" customHeight="1"/>
    <row r="58225" ht="14.25" customHeight="1"/>
    <row r="58226" ht="14.25" customHeight="1"/>
    <row r="58227" ht="14.25" customHeight="1"/>
    <row r="58228" ht="14.25" customHeight="1"/>
    <row r="58229" ht="14.25" customHeight="1"/>
    <row r="58230" ht="14.25" customHeight="1"/>
    <row r="58231" ht="14.25" customHeight="1"/>
    <row r="58232" ht="14.25" customHeight="1"/>
    <row r="58233" ht="14.25" customHeight="1"/>
    <row r="58234" ht="14.25" customHeight="1"/>
    <row r="58235" ht="14.25" customHeight="1"/>
    <row r="58236" ht="14.25" customHeight="1"/>
    <row r="58237" ht="14.25" customHeight="1"/>
    <row r="58238" ht="14.25" customHeight="1"/>
    <row r="58239" ht="14.25" customHeight="1"/>
    <row r="58240" ht="14.25" customHeight="1"/>
    <row r="58241" ht="14.25" customHeight="1"/>
    <row r="58242" ht="14.25" customHeight="1"/>
    <row r="58243" ht="14.25" customHeight="1"/>
    <row r="58244" ht="14.25" customHeight="1"/>
    <row r="58245" ht="14.25" customHeight="1"/>
    <row r="58246" ht="14.25" customHeight="1"/>
    <row r="58247" ht="14.25" customHeight="1"/>
    <row r="58248" ht="14.25" customHeight="1"/>
    <row r="58249" ht="14.25" customHeight="1"/>
    <row r="58250" ht="14.25" customHeight="1"/>
    <row r="58251" ht="14.25" customHeight="1"/>
    <row r="58252" ht="14.25" customHeight="1"/>
    <row r="58253" ht="14.25" customHeight="1"/>
    <row r="58254" ht="14.25" customHeight="1"/>
    <row r="58255" ht="14.25" customHeight="1"/>
    <row r="58256" ht="14.25" customHeight="1"/>
    <row r="58257" ht="14.25" customHeight="1"/>
    <row r="58258" ht="14.25" customHeight="1"/>
    <row r="58259" ht="14.25" customHeight="1"/>
    <row r="58260" ht="14.25" customHeight="1"/>
    <row r="58261" ht="14.25" customHeight="1"/>
    <row r="58262" ht="14.25" customHeight="1"/>
    <row r="58263" ht="14.25" customHeight="1"/>
    <row r="58264" ht="14.25" customHeight="1"/>
    <row r="58265" ht="14.25" customHeight="1"/>
    <row r="58266" ht="14.25" customHeight="1"/>
    <row r="58267" ht="14.25" customHeight="1"/>
    <row r="58268" ht="14.25" customHeight="1"/>
    <row r="58269" ht="14.25" customHeight="1"/>
    <row r="58270" ht="14.25" customHeight="1"/>
    <row r="58271" ht="14.25" customHeight="1"/>
    <row r="58272" ht="14.25" customHeight="1"/>
    <row r="58273" ht="14.25" customHeight="1"/>
    <row r="58274" ht="14.25" customHeight="1"/>
    <row r="58275" ht="14.25" customHeight="1"/>
    <row r="58276" ht="14.25" customHeight="1"/>
    <row r="58277" ht="14.25" customHeight="1"/>
    <row r="58278" ht="14.25" customHeight="1"/>
    <row r="58279" ht="14.25" customHeight="1"/>
    <row r="58280" ht="14.25" customHeight="1"/>
    <row r="58281" ht="14.25" customHeight="1"/>
    <row r="58282" ht="14.25" customHeight="1"/>
    <row r="58283" ht="14.25" customHeight="1"/>
    <row r="58284" ht="14.25" customHeight="1"/>
    <row r="58285" ht="14.25" customHeight="1"/>
    <row r="58286" ht="14.25" customHeight="1"/>
    <row r="58287" ht="14.25" customHeight="1"/>
    <row r="58288" ht="14.25" customHeight="1"/>
    <row r="58289" ht="14.25" customHeight="1"/>
    <row r="58290" ht="14.25" customHeight="1"/>
    <row r="58291" ht="14.25" customHeight="1"/>
    <row r="58292" ht="14.25" customHeight="1"/>
    <row r="58293" ht="14.25" customHeight="1"/>
    <row r="58294" ht="14.25" customHeight="1"/>
    <row r="58295" ht="14.25" customHeight="1"/>
    <row r="58296" ht="14.25" customHeight="1"/>
    <row r="58297" ht="14.25" customHeight="1"/>
    <row r="58298" ht="14.25" customHeight="1"/>
    <row r="58299" ht="14.25" customHeight="1"/>
    <row r="58300" ht="14.25" customHeight="1"/>
    <row r="58301" ht="14.25" customHeight="1"/>
    <row r="58302" ht="14.25" customHeight="1"/>
    <row r="58303" ht="14.25" customHeight="1"/>
    <row r="58304" ht="14.25" customHeight="1"/>
    <row r="58305" ht="14.25" customHeight="1"/>
    <row r="58306" ht="14.25" customHeight="1"/>
    <row r="58307" ht="14.25" customHeight="1"/>
    <row r="58308" ht="14.25" customHeight="1"/>
    <row r="58309" ht="14.25" customHeight="1"/>
    <row r="58310" ht="14.25" customHeight="1"/>
    <row r="58311" ht="14.25" customHeight="1"/>
    <row r="58312" ht="14.25" customHeight="1"/>
    <row r="58313" ht="14.25" customHeight="1"/>
    <row r="58314" ht="14.25" customHeight="1"/>
    <row r="58315" ht="14.25" customHeight="1"/>
    <row r="58316" ht="14.25" customHeight="1"/>
    <row r="58317" ht="14.25" customHeight="1"/>
    <row r="58318" ht="14.25" customHeight="1"/>
    <row r="58319" ht="14.25" customHeight="1"/>
    <row r="58320" ht="14.25" customHeight="1"/>
    <row r="58321" ht="14.25" customHeight="1"/>
    <row r="58322" ht="14.25" customHeight="1"/>
    <row r="58323" ht="14.25" customHeight="1"/>
    <row r="58324" ht="14.25" customHeight="1"/>
    <row r="58325" ht="14.25" customHeight="1"/>
    <row r="58326" ht="14.25" customHeight="1"/>
    <row r="58327" ht="14.25" customHeight="1"/>
    <row r="58328" ht="14.25" customHeight="1"/>
    <row r="58329" ht="14.25" customHeight="1"/>
    <row r="58330" ht="14.25" customHeight="1"/>
    <row r="58331" ht="14.25" customHeight="1"/>
    <row r="58332" ht="14.25" customHeight="1"/>
    <row r="58333" ht="14.25" customHeight="1"/>
    <row r="58334" ht="14.25" customHeight="1"/>
    <row r="58335" ht="14.25" customHeight="1"/>
    <row r="58336" ht="14.25" customHeight="1"/>
    <row r="58337" ht="14.25" customHeight="1"/>
    <row r="58338" ht="14.25" customHeight="1"/>
    <row r="58339" ht="14.25" customHeight="1"/>
    <row r="58340" ht="14.25" customHeight="1"/>
    <row r="58341" ht="14.25" customHeight="1"/>
    <row r="58342" ht="14.25" customHeight="1"/>
    <row r="58343" ht="14.25" customHeight="1"/>
    <row r="58344" ht="14.25" customHeight="1"/>
    <row r="58345" ht="14.25" customHeight="1"/>
    <row r="58346" ht="14.25" customHeight="1"/>
    <row r="58347" ht="14.25" customHeight="1"/>
    <row r="58348" ht="14.25" customHeight="1"/>
    <row r="58349" ht="14.25" customHeight="1"/>
    <row r="58350" ht="14.25" customHeight="1"/>
    <row r="58351" ht="14.25" customHeight="1"/>
    <row r="58352" ht="14.25" customHeight="1"/>
    <row r="58353" ht="14.25" customHeight="1"/>
    <row r="58354" ht="14.25" customHeight="1"/>
    <row r="58355" ht="14.25" customHeight="1"/>
    <row r="58356" ht="14.25" customHeight="1"/>
    <row r="58357" ht="14.25" customHeight="1"/>
    <row r="58358" ht="14.25" customHeight="1"/>
    <row r="58359" ht="14.25" customHeight="1"/>
    <row r="58360" ht="14.25" customHeight="1"/>
    <row r="58361" ht="14.25" customHeight="1"/>
    <row r="58362" ht="14.25" customHeight="1"/>
    <row r="58363" ht="14.25" customHeight="1"/>
    <row r="58364" ht="14.25" customHeight="1"/>
    <row r="58365" ht="14.25" customHeight="1"/>
    <row r="58366" ht="14.25" customHeight="1"/>
    <row r="58367" ht="14.25" customHeight="1"/>
    <row r="58368" ht="14.25" customHeight="1"/>
    <row r="58369" ht="14.25" customHeight="1"/>
    <row r="58370" ht="14.25" customHeight="1"/>
    <row r="58371" ht="14.25" customHeight="1"/>
    <row r="58372" ht="14.25" customHeight="1"/>
    <row r="58373" ht="14.25" customHeight="1"/>
    <row r="58374" ht="14.25" customHeight="1"/>
    <row r="58375" ht="14.25" customHeight="1"/>
    <row r="58376" ht="14.25" customHeight="1"/>
    <row r="58377" ht="14.25" customHeight="1"/>
    <row r="58378" ht="14.25" customHeight="1"/>
    <row r="58379" ht="14.25" customHeight="1"/>
    <row r="58380" ht="14.25" customHeight="1"/>
    <row r="58381" ht="14.25" customHeight="1"/>
    <row r="58382" ht="14.25" customHeight="1"/>
    <row r="58383" ht="14.25" customHeight="1"/>
    <row r="58384" ht="14.25" customHeight="1"/>
    <row r="58385" ht="14.25" customHeight="1"/>
    <row r="58386" ht="14.25" customHeight="1"/>
    <row r="58387" ht="14.25" customHeight="1"/>
    <row r="58388" ht="14.25" customHeight="1"/>
    <row r="58389" ht="14.25" customHeight="1"/>
    <row r="58390" ht="14.25" customHeight="1"/>
    <row r="58391" ht="14.25" customHeight="1"/>
    <row r="58392" ht="14.25" customHeight="1"/>
    <row r="58393" ht="14.25" customHeight="1"/>
    <row r="58394" ht="14.25" customHeight="1"/>
    <row r="58395" ht="14.25" customHeight="1"/>
    <row r="58396" ht="14.25" customHeight="1"/>
    <row r="58397" ht="14.25" customHeight="1"/>
    <row r="58398" ht="14.25" customHeight="1"/>
    <row r="58399" ht="14.25" customHeight="1"/>
    <row r="58400" ht="14.25" customHeight="1"/>
    <row r="58401" ht="14.25" customHeight="1"/>
    <row r="58402" ht="14.25" customHeight="1"/>
    <row r="58403" ht="14.25" customHeight="1"/>
    <row r="58404" ht="14.25" customHeight="1"/>
    <row r="58405" ht="14.25" customHeight="1"/>
    <row r="58406" ht="14.25" customHeight="1"/>
    <row r="58407" ht="14.25" customHeight="1"/>
    <row r="58408" ht="14.25" customHeight="1"/>
    <row r="58409" ht="14.25" customHeight="1"/>
    <row r="58410" ht="14.25" customHeight="1"/>
    <row r="58411" ht="14.25" customHeight="1"/>
    <row r="58412" ht="14.25" customHeight="1"/>
    <row r="58413" ht="14.25" customHeight="1"/>
    <row r="58414" ht="14.25" customHeight="1"/>
    <row r="58415" ht="14.25" customHeight="1"/>
    <row r="58416" ht="14.25" customHeight="1"/>
    <row r="58417" ht="14.25" customHeight="1"/>
    <row r="58418" ht="14.25" customHeight="1"/>
    <row r="58419" ht="14.25" customHeight="1"/>
    <row r="58420" ht="14.25" customHeight="1"/>
    <row r="58421" ht="14.25" customHeight="1"/>
    <row r="58422" ht="14.25" customHeight="1"/>
    <row r="58423" ht="14.25" customHeight="1"/>
    <row r="58424" ht="14.25" customHeight="1"/>
    <row r="58425" ht="14.25" customHeight="1"/>
    <row r="58426" ht="14.25" customHeight="1"/>
    <row r="58427" ht="14.25" customHeight="1"/>
    <row r="58428" ht="14.25" customHeight="1"/>
    <row r="58429" ht="14.25" customHeight="1"/>
    <row r="58430" ht="14.25" customHeight="1"/>
    <row r="58431" ht="14.25" customHeight="1"/>
    <row r="58432" ht="14.25" customHeight="1"/>
    <row r="58433" ht="14.25" customHeight="1"/>
    <row r="58434" ht="14.25" customHeight="1"/>
    <row r="58435" ht="14.25" customHeight="1"/>
    <row r="58436" ht="14.25" customHeight="1"/>
    <row r="58437" ht="14.25" customHeight="1"/>
    <row r="58438" ht="14.25" customHeight="1"/>
    <row r="58439" ht="14.25" customHeight="1"/>
    <row r="58440" ht="14.25" customHeight="1"/>
    <row r="58441" ht="14.25" customHeight="1"/>
    <row r="58442" ht="14.25" customHeight="1"/>
    <row r="58443" ht="14.25" customHeight="1"/>
    <row r="58444" ht="14.25" customHeight="1"/>
    <row r="58445" ht="14.25" customHeight="1"/>
    <row r="58446" ht="14.25" customHeight="1"/>
    <row r="58447" ht="14.25" customHeight="1"/>
    <row r="58448" ht="14.25" customHeight="1"/>
    <row r="58449" ht="14.25" customHeight="1"/>
    <row r="58450" ht="14.25" customHeight="1"/>
    <row r="58451" ht="14.25" customHeight="1"/>
    <row r="58452" ht="14.25" customHeight="1"/>
    <row r="58453" ht="14.25" customHeight="1"/>
    <row r="58454" ht="14.25" customHeight="1"/>
    <row r="58455" ht="14.25" customHeight="1"/>
    <row r="58456" ht="14.25" customHeight="1"/>
    <row r="58457" ht="14.25" customHeight="1"/>
    <row r="58458" ht="14.25" customHeight="1"/>
    <row r="58459" ht="14.25" customHeight="1"/>
    <row r="58460" ht="14.25" customHeight="1"/>
    <row r="58461" ht="14.25" customHeight="1"/>
    <row r="58462" ht="14.25" customHeight="1"/>
    <row r="58463" ht="14.25" customHeight="1"/>
    <row r="58464" ht="14.25" customHeight="1"/>
    <row r="58465" ht="14.25" customHeight="1"/>
    <row r="58466" ht="14.25" customHeight="1"/>
    <row r="58467" ht="14.25" customHeight="1"/>
    <row r="58468" ht="14.25" customHeight="1"/>
    <row r="58469" ht="14.25" customHeight="1"/>
    <row r="58470" ht="14.25" customHeight="1"/>
    <row r="58471" ht="14.25" customHeight="1"/>
    <row r="58472" ht="14.25" customHeight="1"/>
    <row r="58473" ht="14.25" customHeight="1"/>
    <row r="58474" ht="14.25" customHeight="1"/>
    <row r="58475" ht="14.25" customHeight="1"/>
    <row r="58476" ht="14.25" customHeight="1"/>
    <row r="58477" ht="14.25" customHeight="1"/>
    <row r="58478" ht="14.25" customHeight="1"/>
    <row r="58479" ht="14.25" customHeight="1"/>
    <row r="58480" ht="14.25" customHeight="1"/>
    <row r="58481" ht="14.25" customHeight="1"/>
    <row r="58482" ht="14.25" customHeight="1"/>
    <row r="58483" ht="14.25" customHeight="1"/>
    <row r="58484" ht="14.25" customHeight="1"/>
    <row r="58485" ht="14.25" customHeight="1"/>
    <row r="58486" ht="14.25" customHeight="1"/>
    <row r="58487" ht="14.25" customHeight="1"/>
    <row r="58488" ht="14.25" customHeight="1"/>
    <row r="58489" ht="14.25" customHeight="1"/>
    <row r="58490" ht="14.25" customHeight="1"/>
    <row r="58491" ht="14.25" customHeight="1"/>
    <row r="58492" ht="14.25" customHeight="1"/>
    <row r="58493" ht="14.25" customHeight="1"/>
    <row r="58494" ht="14.25" customHeight="1"/>
    <row r="58495" ht="14.25" customHeight="1"/>
    <row r="58496" ht="14.25" customHeight="1"/>
    <row r="58497" ht="14.25" customHeight="1"/>
    <row r="58498" ht="14.25" customHeight="1"/>
    <row r="58499" ht="14.25" customHeight="1"/>
    <row r="58500" ht="14.25" customHeight="1"/>
    <row r="58501" ht="14.25" customHeight="1"/>
    <row r="58502" ht="14.25" customHeight="1"/>
    <row r="58503" ht="14.25" customHeight="1"/>
    <row r="58504" ht="14.25" customHeight="1"/>
    <row r="58505" ht="14.25" customHeight="1"/>
    <row r="58506" ht="14.25" customHeight="1"/>
    <row r="58507" ht="14.25" customHeight="1"/>
    <row r="58508" ht="14.25" customHeight="1"/>
    <row r="58509" ht="14.25" customHeight="1"/>
    <row r="58510" ht="14.25" customHeight="1"/>
    <row r="58511" ht="14.25" customHeight="1"/>
    <row r="58512" ht="14.25" customHeight="1"/>
    <row r="58513" ht="14.25" customHeight="1"/>
    <row r="58514" ht="14.25" customHeight="1"/>
    <row r="58515" ht="14.25" customHeight="1"/>
    <row r="58516" ht="14.25" customHeight="1"/>
    <row r="58517" ht="14.25" customHeight="1"/>
    <row r="58518" ht="14.25" customHeight="1"/>
    <row r="58519" ht="14.25" customHeight="1"/>
    <row r="58520" ht="14.25" customHeight="1"/>
    <row r="58521" ht="14.25" customHeight="1"/>
    <row r="58522" ht="14.25" customHeight="1"/>
    <row r="58523" ht="14.25" customHeight="1"/>
    <row r="58524" ht="14.25" customHeight="1"/>
    <row r="58525" ht="14.25" customHeight="1"/>
    <row r="58526" ht="14.25" customHeight="1"/>
    <row r="58527" ht="14.25" customHeight="1"/>
    <row r="58528" ht="14.25" customHeight="1"/>
    <row r="58529" ht="14.25" customHeight="1"/>
    <row r="58530" ht="14.25" customHeight="1"/>
    <row r="58531" ht="14.25" customHeight="1"/>
    <row r="58532" ht="14.25" customHeight="1"/>
    <row r="58533" ht="14.25" customHeight="1"/>
    <row r="58534" ht="14.25" customHeight="1"/>
    <row r="58535" ht="14.25" customHeight="1"/>
    <row r="58536" ht="14.25" customHeight="1"/>
    <row r="58537" ht="14.25" customHeight="1"/>
    <row r="58538" ht="14.25" customHeight="1"/>
    <row r="58539" ht="14.25" customHeight="1"/>
    <row r="58540" ht="14.25" customHeight="1"/>
    <row r="58541" ht="14.25" customHeight="1"/>
    <row r="58542" ht="14.25" customHeight="1"/>
    <row r="58543" ht="14.25" customHeight="1"/>
    <row r="58544" ht="14.25" customHeight="1"/>
    <row r="58545" ht="14.25" customHeight="1"/>
    <row r="58546" ht="14.25" customHeight="1"/>
    <row r="58547" ht="14.25" customHeight="1"/>
    <row r="58548" ht="14.25" customHeight="1"/>
    <row r="58549" ht="14.25" customHeight="1"/>
    <row r="58550" ht="14.25" customHeight="1"/>
    <row r="58551" ht="14.25" customHeight="1"/>
    <row r="58552" ht="14.25" customHeight="1"/>
    <row r="58553" ht="14.25" customHeight="1"/>
    <row r="58554" ht="14.25" customHeight="1"/>
    <row r="58555" ht="14.25" customHeight="1"/>
    <row r="58556" ht="14.25" customHeight="1"/>
    <row r="58557" ht="14.25" customHeight="1"/>
    <row r="58558" ht="14.25" customHeight="1"/>
    <row r="58559" ht="14.25" customHeight="1"/>
    <row r="58560" ht="14.25" customHeight="1"/>
    <row r="58561" ht="14.25" customHeight="1"/>
    <row r="58562" ht="14.25" customHeight="1"/>
    <row r="58563" ht="14.25" customHeight="1"/>
    <row r="58564" ht="14.25" customHeight="1"/>
    <row r="58565" ht="14.25" customHeight="1"/>
    <row r="58566" ht="14.25" customHeight="1"/>
    <row r="58567" ht="14.25" customHeight="1"/>
    <row r="58568" ht="14.25" customHeight="1"/>
    <row r="58569" ht="14.25" customHeight="1"/>
    <row r="58570" ht="14.25" customHeight="1"/>
    <row r="58571" ht="14.25" customHeight="1"/>
    <row r="58572" ht="14.25" customHeight="1"/>
    <row r="58573" ht="14.25" customHeight="1"/>
    <row r="58574" ht="14.25" customHeight="1"/>
    <row r="58575" ht="14.25" customHeight="1"/>
    <row r="58576" ht="14.25" customHeight="1"/>
    <row r="58577" ht="14.25" customHeight="1"/>
    <row r="58578" ht="14.25" customHeight="1"/>
    <row r="58579" ht="14.25" customHeight="1"/>
    <row r="58580" ht="14.25" customHeight="1"/>
    <row r="58581" ht="14.25" customHeight="1"/>
    <row r="58582" ht="14.25" customHeight="1"/>
    <row r="58583" ht="14.25" customHeight="1"/>
    <row r="58584" ht="14.25" customHeight="1"/>
    <row r="58585" ht="14.25" customHeight="1"/>
    <row r="58586" ht="14.25" customHeight="1"/>
    <row r="58587" ht="14.25" customHeight="1"/>
    <row r="58588" ht="14.25" customHeight="1"/>
    <row r="58589" ht="14.25" customHeight="1"/>
    <row r="58590" ht="14.25" customHeight="1"/>
    <row r="58591" ht="14.25" customHeight="1"/>
    <row r="58592" ht="14.25" customHeight="1"/>
    <row r="58593" ht="14.25" customHeight="1"/>
    <row r="58594" ht="14.25" customHeight="1"/>
    <row r="58595" ht="14.25" customHeight="1"/>
    <row r="58596" ht="14.25" customHeight="1"/>
    <row r="58597" ht="14.25" customHeight="1"/>
    <row r="58598" ht="14.25" customHeight="1"/>
    <row r="58599" ht="14.25" customHeight="1"/>
    <row r="58600" ht="14.25" customHeight="1"/>
    <row r="58601" ht="14.25" customHeight="1"/>
    <row r="58602" ht="14.25" customHeight="1"/>
    <row r="58603" ht="14.25" customHeight="1"/>
    <row r="58604" ht="14.25" customHeight="1"/>
    <row r="58605" ht="14.25" customHeight="1"/>
    <row r="58606" ht="14.25" customHeight="1"/>
    <row r="58607" ht="14.25" customHeight="1"/>
    <row r="58608" ht="14.25" customHeight="1"/>
    <row r="58609" ht="14.25" customHeight="1"/>
    <row r="58610" ht="14.25" customHeight="1"/>
    <row r="58611" ht="14.25" customHeight="1"/>
    <row r="58612" ht="14.25" customHeight="1"/>
    <row r="58613" ht="14.25" customHeight="1"/>
    <row r="58614" ht="14.25" customHeight="1"/>
    <row r="58615" ht="14.25" customHeight="1"/>
    <row r="58616" ht="14.25" customHeight="1"/>
    <row r="58617" ht="14.25" customHeight="1"/>
    <row r="58618" ht="14.25" customHeight="1"/>
    <row r="58619" ht="14.25" customHeight="1"/>
    <row r="58620" ht="14.25" customHeight="1"/>
    <row r="58621" ht="14.25" customHeight="1"/>
    <row r="58622" ht="14.25" customHeight="1"/>
    <row r="58623" ht="14.25" customHeight="1"/>
    <row r="58624" ht="14.25" customHeight="1"/>
    <row r="58625" ht="14.25" customHeight="1"/>
    <row r="58626" ht="14.25" customHeight="1"/>
    <row r="58627" ht="14.25" customHeight="1"/>
    <row r="58628" ht="14.25" customHeight="1"/>
    <row r="58629" ht="14.25" customHeight="1"/>
    <row r="58630" ht="14.25" customHeight="1"/>
    <row r="58631" ht="14.25" customHeight="1"/>
    <row r="58632" ht="14.25" customHeight="1"/>
    <row r="58633" ht="14.25" customHeight="1"/>
    <row r="58634" ht="14.25" customHeight="1"/>
    <row r="58635" ht="14.25" customHeight="1"/>
    <row r="58636" ht="14.25" customHeight="1"/>
    <row r="58637" ht="14.25" customHeight="1"/>
    <row r="58638" ht="14.25" customHeight="1"/>
    <row r="58639" ht="14.25" customHeight="1"/>
    <row r="58640" ht="14.25" customHeight="1"/>
    <row r="58641" ht="14.25" customHeight="1"/>
    <row r="58642" ht="14.25" customHeight="1"/>
    <row r="58643" ht="14.25" customHeight="1"/>
    <row r="58644" ht="14.25" customHeight="1"/>
    <row r="58645" ht="14.25" customHeight="1"/>
    <row r="58646" ht="14.25" customHeight="1"/>
    <row r="58647" ht="14.25" customHeight="1"/>
    <row r="58648" ht="14.25" customHeight="1"/>
    <row r="58649" ht="14.25" customHeight="1"/>
    <row r="58650" ht="14.25" customHeight="1"/>
    <row r="58651" ht="14.25" customHeight="1"/>
    <row r="58652" ht="14.25" customHeight="1"/>
    <row r="58653" ht="14.25" customHeight="1"/>
    <row r="58654" ht="14.25" customHeight="1"/>
    <row r="58655" ht="14.25" customHeight="1"/>
    <row r="58656" ht="14.25" customHeight="1"/>
    <row r="58657" ht="14.25" customHeight="1"/>
    <row r="58658" ht="14.25" customHeight="1"/>
    <row r="58659" ht="14.25" customHeight="1"/>
    <row r="58660" ht="14.25" customHeight="1"/>
    <row r="58661" ht="14.25" customHeight="1"/>
    <row r="58662" ht="14.25" customHeight="1"/>
    <row r="58663" ht="14.25" customHeight="1"/>
    <row r="58664" ht="14.25" customHeight="1"/>
    <row r="58665" ht="14.25" customHeight="1"/>
    <row r="58666" ht="14.25" customHeight="1"/>
    <row r="58667" ht="14.25" customHeight="1"/>
    <row r="58668" ht="14.25" customHeight="1"/>
    <row r="58669" ht="14.25" customHeight="1"/>
    <row r="58670" ht="14.25" customHeight="1"/>
    <row r="58671" ht="14.25" customHeight="1"/>
    <row r="58672" ht="14.25" customHeight="1"/>
    <row r="58673" ht="14.25" customHeight="1"/>
    <row r="58674" ht="14.25" customHeight="1"/>
    <row r="58675" ht="14.25" customHeight="1"/>
    <row r="58676" ht="14.25" customHeight="1"/>
    <row r="58677" ht="14.25" customHeight="1"/>
    <row r="58678" ht="14.25" customHeight="1"/>
    <row r="58679" ht="14.25" customHeight="1"/>
    <row r="58680" ht="14.25" customHeight="1"/>
    <row r="58681" ht="14.25" customHeight="1"/>
    <row r="58682" ht="14.25" customHeight="1"/>
    <row r="58683" ht="14.25" customHeight="1"/>
    <row r="58684" ht="14.25" customHeight="1"/>
    <row r="58685" ht="14.25" customHeight="1"/>
    <row r="58686" ht="14.25" customHeight="1"/>
    <row r="58687" ht="14.25" customHeight="1"/>
    <row r="58688" ht="14.25" customHeight="1"/>
    <row r="58689" ht="14.25" customHeight="1"/>
    <row r="58690" ht="14.25" customHeight="1"/>
    <row r="58691" ht="14.25" customHeight="1"/>
    <row r="58692" ht="14.25" customHeight="1"/>
    <row r="58693" ht="14.25" customHeight="1"/>
    <row r="58694" ht="14.25" customHeight="1"/>
    <row r="58695" ht="14.25" customHeight="1"/>
    <row r="58696" ht="14.25" customHeight="1"/>
    <row r="58697" ht="14.25" customHeight="1"/>
    <row r="58698" ht="14.25" customHeight="1"/>
    <row r="58699" ht="14.25" customHeight="1"/>
    <row r="58700" ht="14.25" customHeight="1"/>
    <row r="58701" ht="14.25" customHeight="1"/>
    <row r="58702" ht="14.25" customHeight="1"/>
    <row r="58703" ht="14.25" customHeight="1"/>
    <row r="58704" ht="14.25" customHeight="1"/>
    <row r="58705" ht="14.25" customHeight="1"/>
    <row r="58706" ht="14.25" customHeight="1"/>
    <row r="58707" ht="14.25" customHeight="1"/>
    <row r="58708" ht="14.25" customHeight="1"/>
    <row r="58709" ht="14.25" customHeight="1"/>
    <row r="58710" ht="14.25" customHeight="1"/>
    <row r="58711" ht="14.25" customHeight="1"/>
    <row r="58712" ht="14.25" customHeight="1"/>
    <row r="58713" ht="14.25" customHeight="1"/>
    <row r="58714" ht="14.25" customHeight="1"/>
    <row r="58715" ht="14.25" customHeight="1"/>
    <row r="58716" ht="14.25" customHeight="1"/>
    <row r="58717" ht="14.25" customHeight="1"/>
    <row r="58718" ht="14.25" customHeight="1"/>
    <row r="58719" ht="14.25" customHeight="1"/>
    <row r="58720" ht="14.25" customHeight="1"/>
    <row r="58721" ht="14.25" customHeight="1"/>
    <row r="58722" ht="14.25" customHeight="1"/>
    <row r="58723" ht="14.25" customHeight="1"/>
    <row r="58724" ht="14.25" customHeight="1"/>
    <row r="58725" ht="14.25" customHeight="1"/>
    <row r="58726" ht="14.25" customHeight="1"/>
    <row r="58727" ht="14.25" customHeight="1"/>
    <row r="58728" ht="14.25" customHeight="1"/>
    <row r="58729" ht="14.25" customHeight="1"/>
    <row r="58730" ht="14.25" customHeight="1"/>
    <row r="58731" ht="14.25" customHeight="1"/>
    <row r="58732" ht="14.25" customHeight="1"/>
    <row r="58733" ht="14.25" customHeight="1"/>
    <row r="58734" ht="14.25" customHeight="1"/>
    <row r="58735" ht="14.25" customHeight="1"/>
    <row r="58736" ht="14.25" customHeight="1"/>
    <row r="58737" ht="14.25" customHeight="1"/>
    <row r="58738" ht="14.25" customHeight="1"/>
    <row r="58739" ht="14.25" customHeight="1"/>
    <row r="58740" ht="14.25" customHeight="1"/>
    <row r="58741" ht="14.25" customHeight="1"/>
    <row r="58742" ht="14.25" customHeight="1"/>
    <row r="58743" ht="14.25" customHeight="1"/>
    <row r="58744" ht="14.25" customHeight="1"/>
    <row r="58745" ht="14.25" customHeight="1"/>
    <row r="58746" ht="14.25" customHeight="1"/>
    <row r="58747" ht="14.25" customHeight="1"/>
    <row r="58748" ht="14.25" customHeight="1"/>
    <row r="58749" ht="14.25" customHeight="1"/>
    <row r="58750" ht="14.25" customHeight="1"/>
    <row r="58751" ht="14.25" customHeight="1"/>
    <row r="58752" ht="14.25" customHeight="1"/>
    <row r="58753" ht="14.25" customHeight="1"/>
    <row r="58754" ht="14.25" customHeight="1"/>
    <row r="58755" ht="14.25" customHeight="1"/>
    <row r="58756" ht="14.25" customHeight="1"/>
    <row r="58757" ht="14.25" customHeight="1"/>
    <row r="58758" ht="14.25" customHeight="1"/>
    <row r="58759" ht="14.25" customHeight="1"/>
    <row r="58760" ht="14.25" customHeight="1"/>
    <row r="58761" ht="14.25" customHeight="1"/>
    <row r="58762" ht="14.25" customHeight="1"/>
    <row r="58763" ht="14.25" customHeight="1"/>
    <row r="58764" ht="14.25" customHeight="1"/>
    <row r="58765" ht="14.25" customHeight="1"/>
    <row r="58766" ht="14.25" customHeight="1"/>
    <row r="58767" ht="14.25" customHeight="1"/>
    <row r="58768" ht="14.25" customHeight="1"/>
    <row r="58769" ht="14.25" customHeight="1"/>
    <row r="58770" ht="14.25" customHeight="1"/>
    <row r="58771" ht="14.25" customHeight="1"/>
    <row r="58772" ht="14.25" customHeight="1"/>
    <row r="58773" ht="14.25" customHeight="1"/>
    <row r="58774" ht="14.25" customHeight="1"/>
    <row r="58775" ht="14.25" customHeight="1"/>
    <row r="58776" ht="14.25" customHeight="1"/>
    <row r="58777" ht="14.25" customHeight="1"/>
    <row r="58778" ht="14.25" customHeight="1"/>
    <row r="58779" ht="14.25" customHeight="1"/>
    <row r="58780" ht="14.25" customHeight="1"/>
    <row r="58781" ht="14.25" customHeight="1"/>
    <row r="58782" ht="14.25" customHeight="1"/>
    <row r="58783" ht="14.25" customHeight="1"/>
    <row r="58784" ht="14.25" customHeight="1"/>
    <row r="58785" ht="14.25" customHeight="1"/>
    <row r="58786" ht="14.25" customHeight="1"/>
    <row r="58787" ht="14.25" customHeight="1"/>
    <row r="58788" ht="14.25" customHeight="1"/>
    <row r="58789" ht="14.25" customHeight="1"/>
    <row r="58790" ht="14.25" customHeight="1"/>
    <row r="58791" ht="14.25" customHeight="1"/>
    <row r="58792" ht="14.25" customHeight="1"/>
    <row r="58793" ht="14.25" customHeight="1"/>
    <row r="58794" ht="14.25" customHeight="1"/>
    <row r="58795" ht="14.25" customHeight="1"/>
    <row r="58796" ht="14.25" customHeight="1"/>
    <row r="58797" ht="14.25" customHeight="1"/>
    <row r="58798" ht="14.25" customHeight="1"/>
    <row r="58799" ht="14.25" customHeight="1"/>
    <row r="58800" ht="14.25" customHeight="1"/>
    <row r="58801" ht="14.25" customHeight="1"/>
    <row r="58802" ht="14.25" customHeight="1"/>
    <row r="58803" ht="14.25" customHeight="1"/>
    <row r="58804" ht="14.25" customHeight="1"/>
    <row r="58805" ht="14.25" customHeight="1"/>
    <row r="58806" ht="14.25" customHeight="1"/>
    <row r="58807" ht="14.25" customHeight="1"/>
    <row r="58808" ht="14.25" customHeight="1"/>
    <row r="58809" ht="14.25" customHeight="1"/>
    <row r="58810" ht="14.25" customHeight="1"/>
    <row r="58811" ht="14.25" customHeight="1"/>
    <row r="58812" ht="14.25" customHeight="1"/>
    <row r="58813" ht="14.25" customHeight="1"/>
    <row r="58814" ht="14.25" customHeight="1"/>
    <row r="58815" ht="14.25" customHeight="1"/>
    <row r="58816" ht="14.25" customHeight="1"/>
    <row r="58817" ht="14.25" customHeight="1"/>
    <row r="58818" ht="14.25" customHeight="1"/>
    <row r="58819" ht="14.25" customHeight="1"/>
    <row r="58820" ht="14.25" customHeight="1"/>
    <row r="58821" ht="14.25" customHeight="1"/>
    <row r="58822" ht="14.25" customHeight="1"/>
    <row r="58823" ht="14.25" customHeight="1"/>
    <row r="58824" ht="14.25" customHeight="1"/>
    <row r="58825" ht="14.25" customHeight="1"/>
    <row r="58826" ht="14.25" customHeight="1"/>
    <row r="58827" ht="14.25" customHeight="1"/>
    <row r="58828" ht="14.25" customHeight="1"/>
    <row r="58829" ht="14.25" customHeight="1"/>
    <row r="58830" ht="14.25" customHeight="1"/>
    <row r="58831" ht="14.25" customHeight="1"/>
    <row r="58832" ht="14.25" customHeight="1"/>
    <row r="58833" ht="14.25" customHeight="1"/>
    <row r="58834" ht="14.25" customHeight="1"/>
    <row r="58835" ht="14.25" customHeight="1"/>
    <row r="58836" ht="14.25" customHeight="1"/>
    <row r="58837" ht="14.25" customHeight="1"/>
    <row r="58838" ht="14.25" customHeight="1"/>
    <row r="58839" ht="14.25" customHeight="1"/>
    <row r="58840" ht="14.25" customHeight="1"/>
    <row r="58841" ht="14.25" customHeight="1"/>
    <row r="58842" ht="14.25" customHeight="1"/>
    <row r="58843" ht="14.25" customHeight="1"/>
    <row r="58844" ht="14.25" customHeight="1"/>
    <row r="58845" ht="14.25" customHeight="1"/>
    <row r="58846" ht="14.25" customHeight="1"/>
    <row r="58847" ht="14.25" customHeight="1"/>
    <row r="58848" ht="14.25" customHeight="1"/>
    <row r="58849" ht="14.25" customHeight="1"/>
    <row r="58850" ht="14.25" customHeight="1"/>
    <row r="58851" ht="14.25" customHeight="1"/>
    <row r="58852" ht="14.25" customHeight="1"/>
    <row r="58853" ht="14.25" customHeight="1"/>
    <row r="58854" ht="14.25" customHeight="1"/>
    <row r="58855" ht="14.25" customHeight="1"/>
    <row r="58856" ht="14.25" customHeight="1"/>
    <row r="58857" ht="14.25" customHeight="1"/>
    <row r="58858" ht="14.25" customHeight="1"/>
    <row r="58859" ht="14.25" customHeight="1"/>
    <row r="58860" ht="14.25" customHeight="1"/>
    <row r="58861" ht="14.25" customHeight="1"/>
    <row r="58862" ht="14.25" customHeight="1"/>
    <row r="58863" ht="14.25" customHeight="1"/>
    <row r="58864" ht="14.25" customHeight="1"/>
    <row r="58865" ht="14.25" customHeight="1"/>
    <row r="58866" ht="14.25" customHeight="1"/>
    <row r="58867" ht="14.25" customHeight="1"/>
    <row r="58868" ht="14.25" customHeight="1"/>
    <row r="58869" ht="14.25" customHeight="1"/>
    <row r="58870" ht="14.25" customHeight="1"/>
    <row r="58871" ht="14.25" customHeight="1"/>
    <row r="58872" ht="14.25" customHeight="1"/>
    <row r="58873" ht="14.25" customHeight="1"/>
    <row r="58874" ht="14.25" customHeight="1"/>
    <row r="58875" ht="14.25" customHeight="1"/>
    <row r="58876" ht="14.25" customHeight="1"/>
    <row r="58877" ht="14.25" customHeight="1"/>
    <row r="58878" ht="14.25" customHeight="1"/>
    <row r="58879" ht="14.25" customHeight="1"/>
    <row r="58880" ht="14.25" customHeight="1"/>
    <row r="58881" ht="14.25" customHeight="1"/>
    <row r="58882" ht="14.25" customHeight="1"/>
    <row r="58883" ht="14.25" customHeight="1"/>
    <row r="58884" ht="14.25" customHeight="1"/>
    <row r="58885" ht="14.25" customHeight="1"/>
    <row r="58886" ht="14.25" customHeight="1"/>
    <row r="58887" ht="14.25" customHeight="1"/>
    <row r="58888" ht="14.25" customHeight="1"/>
    <row r="58889" ht="14.25" customHeight="1"/>
    <row r="58890" ht="14.25" customHeight="1"/>
    <row r="58891" ht="14.25" customHeight="1"/>
    <row r="58892" ht="14.25" customHeight="1"/>
    <row r="58893" ht="14.25" customHeight="1"/>
    <row r="58894" ht="14.25" customHeight="1"/>
    <row r="58895" ht="14.25" customHeight="1"/>
    <row r="58896" ht="14.25" customHeight="1"/>
    <row r="58897" ht="14.25" customHeight="1"/>
    <row r="58898" ht="14.25" customHeight="1"/>
    <row r="58899" ht="14.25" customHeight="1"/>
    <row r="58900" ht="14.25" customHeight="1"/>
    <row r="58901" ht="14.25" customHeight="1"/>
    <row r="58902" ht="14.25" customHeight="1"/>
    <row r="58903" ht="14.25" customHeight="1"/>
    <row r="58904" ht="14.25" customHeight="1"/>
    <row r="58905" ht="14.25" customHeight="1"/>
    <row r="58906" ht="14.25" customHeight="1"/>
    <row r="58907" ht="14.25" customHeight="1"/>
    <row r="58908" ht="14.25" customHeight="1"/>
    <row r="58909" ht="14.25" customHeight="1"/>
    <row r="58910" ht="14.25" customHeight="1"/>
    <row r="58911" ht="14.25" customHeight="1"/>
    <row r="58912" ht="14.25" customHeight="1"/>
    <row r="58913" ht="14.25" customHeight="1"/>
    <row r="58914" ht="14.25" customHeight="1"/>
    <row r="58915" ht="14.25" customHeight="1"/>
    <row r="58916" ht="14.25" customHeight="1"/>
    <row r="58917" ht="14.25" customHeight="1"/>
    <row r="58918" ht="14.25" customHeight="1"/>
    <row r="58919" ht="14.25" customHeight="1"/>
    <row r="58920" ht="14.25" customHeight="1"/>
    <row r="58921" ht="14.25" customHeight="1"/>
    <row r="58922" ht="14.25" customHeight="1"/>
    <row r="58923" ht="14.25" customHeight="1"/>
    <row r="58924" ht="14.25" customHeight="1"/>
    <row r="58925" ht="14.25" customHeight="1"/>
    <row r="58926" ht="14.25" customHeight="1"/>
    <row r="58927" ht="14.25" customHeight="1"/>
    <row r="58928" ht="14.25" customHeight="1"/>
    <row r="58929" ht="14.25" customHeight="1"/>
    <row r="58930" ht="14.25" customHeight="1"/>
    <row r="58931" ht="14.25" customHeight="1"/>
    <row r="58932" ht="14.25" customHeight="1"/>
    <row r="58933" ht="14.25" customHeight="1"/>
    <row r="58934" ht="14.25" customHeight="1"/>
    <row r="58935" ht="14.25" customHeight="1"/>
    <row r="58936" ht="14.25" customHeight="1"/>
    <row r="58937" ht="14.25" customHeight="1"/>
    <row r="58938" ht="14.25" customHeight="1"/>
    <row r="58939" ht="14.25" customHeight="1"/>
    <row r="58940" ht="14.25" customHeight="1"/>
    <row r="58941" ht="14.25" customHeight="1"/>
    <row r="58942" ht="14.25" customHeight="1"/>
    <row r="58943" ht="14.25" customHeight="1"/>
    <row r="58944" ht="14.25" customHeight="1"/>
    <row r="58945" ht="14.25" customHeight="1"/>
    <row r="58946" ht="14.25" customHeight="1"/>
    <row r="58947" ht="14.25" customHeight="1"/>
    <row r="58948" ht="14.25" customHeight="1"/>
    <row r="58949" ht="14.25" customHeight="1"/>
    <row r="58950" ht="14.25" customHeight="1"/>
    <row r="58951" ht="14.25" customHeight="1"/>
    <row r="58952" ht="14.25" customHeight="1"/>
    <row r="58953" ht="14.25" customHeight="1"/>
    <row r="58954" ht="14.25" customHeight="1"/>
    <row r="58955" ht="14.25" customHeight="1"/>
    <row r="58956" ht="14.25" customHeight="1"/>
    <row r="58957" ht="14.25" customHeight="1"/>
    <row r="58958" ht="14.25" customHeight="1"/>
    <row r="58959" ht="14.25" customHeight="1"/>
    <row r="58960" ht="14.25" customHeight="1"/>
    <row r="58961" ht="14.25" customHeight="1"/>
    <row r="58962" ht="14.25" customHeight="1"/>
    <row r="58963" ht="14.25" customHeight="1"/>
    <row r="58964" ht="14.25" customHeight="1"/>
    <row r="58965" ht="14.25" customHeight="1"/>
    <row r="58966" ht="14.25" customHeight="1"/>
    <row r="58967" ht="14.25" customHeight="1"/>
    <row r="58968" ht="14.25" customHeight="1"/>
    <row r="58969" ht="14.25" customHeight="1"/>
    <row r="58970" ht="14.25" customHeight="1"/>
    <row r="58971" ht="14.25" customHeight="1"/>
    <row r="58972" ht="14.25" customHeight="1"/>
    <row r="58973" ht="14.25" customHeight="1"/>
    <row r="58974" ht="14.25" customHeight="1"/>
    <row r="58975" ht="14.25" customHeight="1"/>
    <row r="58976" ht="14.25" customHeight="1"/>
    <row r="58977" ht="14.25" customHeight="1"/>
    <row r="58978" ht="14.25" customHeight="1"/>
    <row r="58979" ht="14.25" customHeight="1"/>
    <row r="58980" ht="14.25" customHeight="1"/>
    <row r="58981" ht="14.25" customHeight="1"/>
    <row r="58982" ht="14.25" customHeight="1"/>
    <row r="58983" ht="14.25" customHeight="1"/>
    <row r="58984" ht="14.25" customHeight="1"/>
    <row r="58985" ht="14.25" customHeight="1"/>
    <row r="58986" ht="14.25" customHeight="1"/>
    <row r="58987" ht="14.25" customHeight="1"/>
    <row r="58988" ht="14.25" customHeight="1"/>
    <row r="58989" ht="14.25" customHeight="1"/>
    <row r="58990" ht="14.25" customHeight="1"/>
    <row r="58991" ht="14.25" customHeight="1"/>
    <row r="58992" ht="14.25" customHeight="1"/>
    <row r="58993" ht="14.25" customHeight="1"/>
    <row r="58994" ht="14.25" customHeight="1"/>
    <row r="58995" ht="14.25" customHeight="1"/>
    <row r="58996" ht="14.25" customHeight="1"/>
    <row r="58997" ht="14.25" customHeight="1"/>
    <row r="58998" ht="14.25" customHeight="1"/>
    <row r="58999" ht="14.25" customHeight="1"/>
    <row r="59000" ht="14.25" customHeight="1"/>
    <row r="59001" ht="14.25" customHeight="1"/>
    <row r="59002" ht="14.25" customHeight="1"/>
    <row r="59003" ht="14.25" customHeight="1"/>
    <row r="59004" ht="14.25" customHeight="1"/>
    <row r="59005" ht="14.25" customHeight="1"/>
    <row r="59006" ht="14.25" customHeight="1"/>
    <row r="59007" ht="14.25" customHeight="1"/>
    <row r="59008" ht="14.25" customHeight="1"/>
    <row r="59009" ht="14.25" customHeight="1"/>
    <row r="59010" ht="14.25" customHeight="1"/>
    <row r="59011" ht="14.25" customHeight="1"/>
    <row r="59012" ht="14.25" customHeight="1"/>
    <row r="59013" ht="14.25" customHeight="1"/>
    <row r="59014" ht="14.25" customHeight="1"/>
    <row r="59015" ht="14.25" customHeight="1"/>
    <row r="59016" ht="14.25" customHeight="1"/>
    <row r="59017" ht="14.25" customHeight="1"/>
    <row r="59018" ht="14.25" customHeight="1"/>
    <row r="59019" ht="14.25" customHeight="1"/>
    <row r="59020" ht="14.25" customHeight="1"/>
    <row r="59021" ht="14.25" customHeight="1"/>
    <row r="59022" ht="14.25" customHeight="1"/>
    <row r="59023" ht="14.25" customHeight="1"/>
    <row r="59024" ht="14.25" customHeight="1"/>
    <row r="59025" ht="14.25" customHeight="1"/>
    <row r="59026" ht="14.25" customHeight="1"/>
    <row r="59027" ht="14.25" customHeight="1"/>
    <row r="59028" ht="14.25" customHeight="1"/>
    <row r="59029" ht="14.25" customHeight="1"/>
    <row r="59030" ht="14.25" customHeight="1"/>
    <row r="59031" ht="14.25" customHeight="1"/>
    <row r="59032" ht="14.25" customHeight="1"/>
    <row r="59033" ht="14.25" customHeight="1"/>
    <row r="59034" ht="14.25" customHeight="1"/>
    <row r="59035" ht="14.25" customHeight="1"/>
    <row r="59036" ht="14.25" customHeight="1"/>
    <row r="59037" ht="14.25" customHeight="1"/>
    <row r="59038" ht="14.25" customHeight="1"/>
    <row r="59039" ht="14.25" customHeight="1"/>
    <row r="59040" ht="14.25" customHeight="1"/>
    <row r="59041" ht="14.25" customHeight="1"/>
    <row r="59042" ht="14.25" customHeight="1"/>
    <row r="59043" ht="14.25" customHeight="1"/>
    <row r="59044" ht="14.25" customHeight="1"/>
    <row r="59045" ht="14.25" customHeight="1"/>
    <row r="59046" ht="14.25" customHeight="1"/>
    <row r="59047" ht="14.25" customHeight="1"/>
    <row r="59048" ht="14.25" customHeight="1"/>
    <row r="59049" ht="14.25" customHeight="1"/>
    <row r="59050" ht="14.25" customHeight="1"/>
    <row r="59051" ht="14.25" customHeight="1"/>
    <row r="59052" ht="14.25" customHeight="1"/>
    <row r="59053" ht="14.25" customHeight="1"/>
    <row r="59054" ht="14.25" customHeight="1"/>
    <row r="59055" ht="14.25" customHeight="1"/>
    <row r="59056" ht="14.25" customHeight="1"/>
    <row r="59057" ht="14.25" customHeight="1"/>
    <row r="59058" ht="14.25" customHeight="1"/>
    <row r="59059" ht="14.25" customHeight="1"/>
    <row r="59060" ht="14.25" customHeight="1"/>
    <row r="59061" ht="14.25" customHeight="1"/>
    <row r="59062" ht="14.25" customHeight="1"/>
    <row r="59063" ht="14.25" customHeight="1"/>
    <row r="59064" ht="14.25" customHeight="1"/>
    <row r="59065" ht="14.25" customHeight="1"/>
    <row r="59066" ht="14.25" customHeight="1"/>
    <row r="59067" ht="14.25" customHeight="1"/>
    <row r="59068" ht="14.25" customHeight="1"/>
    <row r="59069" ht="14.25" customHeight="1"/>
    <row r="59070" ht="14.25" customHeight="1"/>
    <row r="59071" ht="14.25" customHeight="1"/>
    <row r="59072" ht="14.25" customHeight="1"/>
    <row r="59073" ht="14.25" customHeight="1"/>
    <row r="59074" ht="14.25" customHeight="1"/>
    <row r="59075" ht="14.25" customHeight="1"/>
    <row r="59076" ht="14.25" customHeight="1"/>
    <row r="59077" ht="14.25" customHeight="1"/>
    <row r="59078" ht="14.25" customHeight="1"/>
    <row r="59079" ht="14.25" customHeight="1"/>
    <row r="59080" ht="14.25" customHeight="1"/>
    <row r="59081" ht="14.25" customHeight="1"/>
    <row r="59082" ht="14.25" customHeight="1"/>
    <row r="59083" ht="14.25" customHeight="1"/>
    <row r="59084" ht="14.25" customHeight="1"/>
    <row r="59085" ht="14.25" customHeight="1"/>
    <row r="59086" ht="14.25" customHeight="1"/>
    <row r="59087" ht="14.25" customHeight="1"/>
    <row r="59088" ht="14.25" customHeight="1"/>
    <row r="59089" ht="14.25" customHeight="1"/>
    <row r="59090" ht="14.25" customHeight="1"/>
    <row r="59091" ht="14.25" customHeight="1"/>
    <row r="59092" ht="14.25" customHeight="1"/>
    <row r="59093" ht="14.25" customHeight="1"/>
    <row r="59094" ht="14.25" customHeight="1"/>
    <row r="59095" ht="14.25" customHeight="1"/>
    <row r="59096" ht="14.25" customHeight="1"/>
    <row r="59097" ht="14.25" customHeight="1"/>
    <row r="59098" ht="14.25" customHeight="1"/>
    <row r="59099" ht="14.25" customHeight="1"/>
    <row r="59100" ht="14.25" customHeight="1"/>
    <row r="59101" ht="14.25" customHeight="1"/>
    <row r="59102" ht="14.25" customHeight="1"/>
    <row r="59103" ht="14.25" customHeight="1"/>
    <row r="59104" ht="14.25" customHeight="1"/>
    <row r="59105" ht="14.25" customHeight="1"/>
    <row r="59106" ht="14.25" customHeight="1"/>
    <row r="59107" ht="14.25" customHeight="1"/>
    <row r="59108" ht="14.25" customHeight="1"/>
    <row r="59109" ht="14.25" customHeight="1"/>
    <row r="59110" ht="14.25" customHeight="1"/>
    <row r="59111" ht="14.25" customHeight="1"/>
    <row r="59112" ht="14.25" customHeight="1"/>
    <row r="59113" ht="14.25" customHeight="1"/>
    <row r="59114" ht="14.25" customHeight="1"/>
    <row r="59115" ht="14.25" customHeight="1"/>
    <row r="59116" ht="14.25" customHeight="1"/>
    <row r="59117" ht="14.25" customHeight="1"/>
    <row r="59118" ht="14.25" customHeight="1"/>
    <row r="59119" ht="14.25" customHeight="1"/>
    <row r="59120" ht="14.25" customHeight="1"/>
    <row r="59121" ht="14.25" customHeight="1"/>
    <row r="59122" ht="14.25" customHeight="1"/>
    <row r="59123" ht="14.25" customHeight="1"/>
    <row r="59124" ht="14.25" customHeight="1"/>
    <row r="59125" ht="14.25" customHeight="1"/>
    <row r="59126" ht="14.25" customHeight="1"/>
    <row r="59127" ht="14.25" customHeight="1"/>
    <row r="59128" ht="14.25" customHeight="1"/>
    <row r="59129" ht="14.25" customHeight="1"/>
    <row r="59130" ht="14.25" customHeight="1"/>
    <row r="59131" ht="14.25" customHeight="1"/>
    <row r="59132" ht="14.25" customHeight="1"/>
    <row r="59133" ht="14.25" customHeight="1"/>
    <row r="59134" ht="14.25" customHeight="1"/>
    <row r="59135" ht="14.25" customHeight="1"/>
    <row r="59136" ht="14.25" customHeight="1"/>
    <row r="59137" ht="14.25" customHeight="1"/>
    <row r="59138" ht="14.25" customHeight="1"/>
    <row r="59139" ht="14.25" customHeight="1"/>
    <row r="59140" ht="14.25" customHeight="1"/>
    <row r="59141" ht="14.25" customHeight="1"/>
    <row r="59142" ht="14.25" customHeight="1"/>
    <row r="59143" ht="14.25" customHeight="1"/>
    <row r="59144" ht="14.25" customHeight="1"/>
    <row r="59145" ht="14.25" customHeight="1"/>
    <row r="59146" ht="14.25" customHeight="1"/>
    <row r="59147" ht="14.25" customHeight="1"/>
    <row r="59148" ht="14.25" customHeight="1"/>
    <row r="59149" ht="14.25" customHeight="1"/>
    <row r="59150" ht="14.25" customHeight="1"/>
    <row r="59151" ht="14.25" customHeight="1"/>
    <row r="59152" ht="14.25" customHeight="1"/>
    <row r="59153" ht="14.25" customHeight="1"/>
    <row r="59154" ht="14.25" customHeight="1"/>
    <row r="59155" ht="14.25" customHeight="1"/>
    <row r="59156" ht="14.25" customHeight="1"/>
    <row r="59157" ht="14.25" customHeight="1"/>
    <row r="59158" ht="14.25" customHeight="1"/>
    <row r="59159" ht="14.25" customHeight="1"/>
    <row r="59160" ht="14.25" customHeight="1"/>
    <row r="59161" ht="14.25" customHeight="1"/>
    <row r="59162" ht="14.25" customHeight="1"/>
    <row r="59163" ht="14.25" customHeight="1"/>
    <row r="59164" ht="14.25" customHeight="1"/>
    <row r="59165" ht="14.25" customHeight="1"/>
    <row r="59166" ht="14.25" customHeight="1"/>
    <row r="59167" ht="14.25" customHeight="1"/>
    <row r="59168" ht="14.25" customHeight="1"/>
    <row r="59169" ht="14.25" customHeight="1"/>
    <row r="59170" ht="14.25" customHeight="1"/>
    <row r="59171" ht="14.25" customHeight="1"/>
    <row r="59172" ht="14.25" customHeight="1"/>
    <row r="59173" ht="14.25" customHeight="1"/>
    <row r="59174" ht="14.25" customHeight="1"/>
    <row r="59175" ht="14.25" customHeight="1"/>
    <row r="59176" ht="14.25" customHeight="1"/>
    <row r="59177" ht="14.25" customHeight="1"/>
    <row r="59178" ht="14.25" customHeight="1"/>
    <row r="59179" ht="14.25" customHeight="1"/>
    <row r="59180" ht="14.25" customHeight="1"/>
    <row r="59181" ht="14.25" customHeight="1"/>
    <row r="59182" ht="14.25" customHeight="1"/>
    <row r="59183" ht="14.25" customHeight="1"/>
    <row r="59184" ht="14.25" customHeight="1"/>
    <row r="59185" ht="14.25" customHeight="1"/>
    <row r="59186" ht="14.25" customHeight="1"/>
    <row r="59187" ht="14.25" customHeight="1"/>
    <row r="59188" ht="14.25" customHeight="1"/>
    <row r="59189" ht="14.25" customHeight="1"/>
    <row r="59190" ht="14.25" customHeight="1"/>
    <row r="59191" ht="14.25" customHeight="1"/>
    <row r="59192" ht="14.25" customHeight="1"/>
    <row r="59193" ht="14.25" customHeight="1"/>
    <row r="59194" ht="14.25" customHeight="1"/>
    <row r="59195" ht="14.25" customHeight="1"/>
    <row r="59196" ht="14.25" customHeight="1"/>
    <row r="59197" ht="14.25" customHeight="1"/>
    <row r="59198" ht="14.25" customHeight="1"/>
    <row r="59199" ht="14.25" customHeight="1"/>
    <row r="59200" ht="14.25" customHeight="1"/>
    <row r="59201" ht="14.25" customHeight="1"/>
    <row r="59202" ht="14.25" customHeight="1"/>
    <row r="59203" ht="14.25" customHeight="1"/>
    <row r="59204" ht="14.25" customHeight="1"/>
    <row r="59205" ht="14.25" customHeight="1"/>
    <row r="59206" ht="14.25" customHeight="1"/>
    <row r="59207" ht="14.25" customHeight="1"/>
    <row r="59208" ht="14.25" customHeight="1"/>
    <row r="59209" ht="14.25" customHeight="1"/>
    <row r="59210" ht="14.25" customHeight="1"/>
    <row r="59211" ht="14.25" customHeight="1"/>
    <row r="59212" ht="14.25" customHeight="1"/>
    <row r="59213" ht="14.25" customHeight="1"/>
    <row r="59214" ht="14.25" customHeight="1"/>
    <row r="59215" ht="14.25" customHeight="1"/>
    <row r="59216" ht="14.25" customHeight="1"/>
    <row r="59217" ht="14.25" customHeight="1"/>
    <row r="59218" ht="14.25" customHeight="1"/>
    <row r="59219" ht="14.25" customHeight="1"/>
    <row r="59220" ht="14.25" customHeight="1"/>
    <row r="59221" ht="14.25" customHeight="1"/>
    <row r="59222" ht="14.25" customHeight="1"/>
    <row r="59223" ht="14.25" customHeight="1"/>
    <row r="59224" ht="14.25" customHeight="1"/>
    <row r="59225" ht="14.25" customHeight="1"/>
    <row r="59226" ht="14.25" customHeight="1"/>
    <row r="59227" ht="14.25" customHeight="1"/>
    <row r="59228" ht="14.25" customHeight="1"/>
    <row r="59229" ht="14.25" customHeight="1"/>
    <row r="59230" ht="14.25" customHeight="1"/>
    <row r="59231" ht="14.25" customHeight="1"/>
    <row r="59232" ht="14.25" customHeight="1"/>
    <row r="59233" ht="14.25" customHeight="1"/>
    <row r="59234" ht="14.25" customHeight="1"/>
    <row r="59235" ht="14.25" customHeight="1"/>
    <row r="59236" ht="14.25" customHeight="1"/>
    <row r="59237" ht="14.25" customHeight="1"/>
    <row r="59238" ht="14.25" customHeight="1"/>
    <row r="59239" ht="14.25" customHeight="1"/>
    <row r="59240" ht="14.25" customHeight="1"/>
    <row r="59241" ht="14.25" customHeight="1"/>
    <row r="59242" ht="14.25" customHeight="1"/>
    <row r="59243" ht="14.25" customHeight="1"/>
    <row r="59244" ht="14.25" customHeight="1"/>
    <row r="59245" ht="14.25" customHeight="1"/>
    <row r="59246" ht="14.25" customHeight="1"/>
    <row r="59247" ht="14.25" customHeight="1"/>
    <row r="59248" ht="14.25" customHeight="1"/>
    <row r="59249" ht="14.25" customHeight="1"/>
    <row r="59250" ht="14.25" customHeight="1"/>
    <row r="59251" ht="14.25" customHeight="1"/>
    <row r="59252" ht="14.25" customHeight="1"/>
    <row r="59253" ht="14.25" customHeight="1"/>
    <row r="59254" ht="14.25" customHeight="1"/>
    <row r="59255" ht="14.25" customHeight="1"/>
    <row r="59256" ht="14.25" customHeight="1"/>
    <row r="59257" ht="14.25" customHeight="1"/>
    <row r="59258" ht="14.25" customHeight="1"/>
    <row r="59259" ht="14.25" customHeight="1"/>
    <row r="59260" ht="14.25" customHeight="1"/>
    <row r="59261" ht="14.25" customHeight="1"/>
    <row r="59262" ht="14.25" customHeight="1"/>
    <row r="59263" ht="14.25" customHeight="1"/>
    <row r="59264" ht="14.25" customHeight="1"/>
    <row r="59265" ht="14.25" customHeight="1"/>
    <row r="59266" ht="14.25" customHeight="1"/>
    <row r="59267" ht="14.25" customHeight="1"/>
    <row r="59268" ht="14.25" customHeight="1"/>
    <row r="59269" ht="14.25" customHeight="1"/>
    <row r="59270" ht="14.25" customHeight="1"/>
    <row r="59271" ht="14.25" customHeight="1"/>
    <row r="59272" ht="14.25" customHeight="1"/>
    <row r="59273" ht="14.25" customHeight="1"/>
    <row r="59274" ht="14.25" customHeight="1"/>
    <row r="59275" ht="14.25" customHeight="1"/>
    <row r="59276" ht="14.25" customHeight="1"/>
    <row r="59277" ht="14.25" customHeight="1"/>
    <row r="59278" ht="14.25" customHeight="1"/>
    <row r="59279" ht="14.25" customHeight="1"/>
    <row r="59280" ht="14.25" customHeight="1"/>
    <row r="59281" ht="14.25" customHeight="1"/>
    <row r="59282" ht="14.25" customHeight="1"/>
    <row r="59283" ht="14.25" customHeight="1"/>
    <row r="59284" ht="14.25" customHeight="1"/>
    <row r="59285" ht="14.25" customHeight="1"/>
    <row r="59286" ht="14.25" customHeight="1"/>
    <row r="59287" ht="14.25" customHeight="1"/>
    <row r="59288" ht="14.25" customHeight="1"/>
    <row r="59289" ht="14.25" customHeight="1"/>
    <row r="59290" ht="14.25" customHeight="1"/>
    <row r="59291" ht="14.25" customHeight="1"/>
    <row r="59292" ht="14.25" customHeight="1"/>
    <row r="59293" ht="14.25" customHeight="1"/>
    <row r="59294" ht="14.25" customHeight="1"/>
    <row r="59295" ht="14.25" customHeight="1"/>
    <row r="59296" ht="14.25" customHeight="1"/>
    <row r="59297" ht="14.25" customHeight="1"/>
    <row r="59298" ht="14.25" customHeight="1"/>
    <row r="59299" ht="14.25" customHeight="1"/>
    <row r="59300" ht="14.25" customHeight="1"/>
    <row r="59301" ht="14.25" customHeight="1"/>
    <row r="59302" ht="14.25" customHeight="1"/>
    <row r="59303" ht="14.25" customHeight="1"/>
    <row r="59304" ht="14.25" customHeight="1"/>
    <row r="59305" ht="14.25" customHeight="1"/>
    <row r="59306" ht="14.25" customHeight="1"/>
    <row r="59307" ht="14.25" customHeight="1"/>
    <row r="59308" ht="14.25" customHeight="1"/>
    <row r="59309" ht="14.25" customHeight="1"/>
    <row r="59310" ht="14.25" customHeight="1"/>
    <row r="59311" ht="14.25" customHeight="1"/>
    <row r="59312" ht="14.25" customHeight="1"/>
    <row r="59313" ht="14.25" customHeight="1"/>
    <row r="59314" ht="14.25" customHeight="1"/>
    <row r="59315" ht="14.25" customHeight="1"/>
    <row r="59316" ht="14.25" customHeight="1"/>
    <row r="59317" ht="14.25" customHeight="1"/>
    <row r="59318" ht="14.25" customHeight="1"/>
    <row r="59319" ht="14.25" customHeight="1"/>
    <row r="59320" ht="14.25" customHeight="1"/>
    <row r="59321" ht="14.25" customHeight="1"/>
    <row r="59322" ht="14.25" customHeight="1"/>
    <row r="59323" ht="14.25" customHeight="1"/>
    <row r="59324" ht="14.25" customHeight="1"/>
    <row r="59325" ht="14.25" customHeight="1"/>
    <row r="59326" ht="14.25" customHeight="1"/>
    <row r="59327" ht="14.25" customHeight="1"/>
    <row r="59328" ht="14.25" customHeight="1"/>
    <row r="59329" ht="14.25" customHeight="1"/>
    <row r="59330" ht="14.25" customHeight="1"/>
    <row r="59331" ht="14.25" customHeight="1"/>
    <row r="59332" ht="14.25" customHeight="1"/>
    <row r="59333" ht="14.25" customHeight="1"/>
    <row r="59334" ht="14.25" customHeight="1"/>
    <row r="59335" ht="14.25" customHeight="1"/>
    <row r="59336" ht="14.25" customHeight="1"/>
    <row r="59337" ht="14.25" customHeight="1"/>
    <row r="59338" ht="14.25" customHeight="1"/>
    <row r="59339" ht="14.25" customHeight="1"/>
    <row r="59340" ht="14.25" customHeight="1"/>
    <row r="59341" ht="14.25" customHeight="1"/>
    <row r="59342" ht="14.25" customHeight="1"/>
    <row r="59343" ht="14.25" customHeight="1"/>
    <row r="59344" ht="14.25" customHeight="1"/>
    <row r="59345" ht="14.25" customHeight="1"/>
    <row r="59346" ht="14.25" customHeight="1"/>
    <row r="59347" ht="14.25" customHeight="1"/>
    <row r="59348" ht="14.25" customHeight="1"/>
    <row r="59349" ht="14.25" customHeight="1"/>
    <row r="59350" ht="14.25" customHeight="1"/>
    <row r="59351" ht="14.25" customHeight="1"/>
    <row r="59352" ht="14.25" customHeight="1"/>
    <row r="59353" ht="14.25" customHeight="1"/>
    <row r="59354" ht="14.25" customHeight="1"/>
    <row r="59355" ht="14.25" customHeight="1"/>
    <row r="59356" ht="14.25" customHeight="1"/>
    <row r="59357" ht="14.25" customHeight="1"/>
    <row r="59358" ht="14.25" customHeight="1"/>
    <row r="59359" ht="14.25" customHeight="1"/>
    <row r="59360" ht="14.25" customHeight="1"/>
    <row r="59361" ht="14.25" customHeight="1"/>
    <row r="59362" ht="14.25" customHeight="1"/>
    <row r="59363" ht="14.25" customHeight="1"/>
    <row r="59364" ht="14.25" customHeight="1"/>
    <row r="59365" ht="14.25" customHeight="1"/>
    <row r="59366" ht="14.25" customHeight="1"/>
    <row r="59367" ht="14.25" customHeight="1"/>
    <row r="59368" ht="14.25" customHeight="1"/>
    <row r="59369" ht="14.25" customHeight="1"/>
    <row r="59370" ht="14.25" customHeight="1"/>
    <row r="59371" ht="14.25" customHeight="1"/>
    <row r="59372" ht="14.25" customHeight="1"/>
    <row r="59373" ht="14.25" customHeight="1"/>
    <row r="59374" ht="14.25" customHeight="1"/>
    <row r="59375" ht="14.25" customHeight="1"/>
    <row r="59376" ht="14.25" customHeight="1"/>
    <row r="59377" ht="14.25" customHeight="1"/>
    <row r="59378" ht="14.25" customHeight="1"/>
    <row r="59379" ht="14.25" customHeight="1"/>
    <row r="59380" ht="14.25" customHeight="1"/>
    <row r="59381" ht="14.25" customHeight="1"/>
    <row r="59382" ht="14.25" customHeight="1"/>
    <row r="59383" ht="14.25" customHeight="1"/>
    <row r="59384" ht="14.25" customHeight="1"/>
    <row r="59385" ht="14.25" customHeight="1"/>
    <row r="59386" ht="14.25" customHeight="1"/>
    <row r="59387" ht="14.25" customHeight="1"/>
    <row r="59388" ht="14.25" customHeight="1"/>
    <row r="59389" ht="14.25" customHeight="1"/>
    <row r="59390" ht="14.25" customHeight="1"/>
    <row r="59391" ht="14.25" customHeight="1"/>
    <row r="59392" ht="14.25" customHeight="1"/>
    <row r="59393" ht="14.25" customHeight="1"/>
    <row r="59394" ht="14.25" customHeight="1"/>
    <row r="59395" ht="14.25" customHeight="1"/>
    <row r="59396" ht="14.25" customHeight="1"/>
    <row r="59397" ht="14.25" customHeight="1"/>
    <row r="59398" ht="14.25" customHeight="1"/>
    <row r="59399" ht="14.25" customHeight="1"/>
    <row r="59400" ht="14.25" customHeight="1"/>
    <row r="59401" ht="14.25" customHeight="1"/>
    <row r="59402" ht="14.25" customHeight="1"/>
    <row r="59403" ht="14.25" customHeight="1"/>
    <row r="59404" ht="14.25" customHeight="1"/>
    <row r="59405" ht="14.25" customHeight="1"/>
    <row r="59406" ht="14.25" customHeight="1"/>
    <row r="59407" ht="14.25" customHeight="1"/>
    <row r="59408" ht="14.25" customHeight="1"/>
    <row r="59409" ht="14.25" customHeight="1"/>
    <row r="59410" ht="14.25" customHeight="1"/>
    <row r="59411" ht="14.25" customHeight="1"/>
    <row r="59412" ht="14.25" customHeight="1"/>
    <row r="59413" ht="14.25" customHeight="1"/>
    <row r="59414" ht="14.25" customHeight="1"/>
    <row r="59415" ht="14.25" customHeight="1"/>
    <row r="59416" ht="14.25" customHeight="1"/>
    <row r="59417" ht="14.25" customHeight="1"/>
    <row r="59418" ht="14.25" customHeight="1"/>
    <row r="59419" ht="14.25" customHeight="1"/>
    <row r="59420" ht="14.25" customHeight="1"/>
    <row r="59421" ht="14.25" customHeight="1"/>
    <row r="59422" ht="14.25" customHeight="1"/>
    <row r="59423" ht="14.25" customHeight="1"/>
    <row r="59424" ht="14.25" customHeight="1"/>
    <row r="59425" ht="14.25" customHeight="1"/>
    <row r="59426" ht="14.25" customHeight="1"/>
    <row r="59427" ht="14.25" customHeight="1"/>
    <row r="59428" ht="14.25" customHeight="1"/>
    <row r="59429" ht="14.25" customHeight="1"/>
    <row r="59430" ht="14.25" customHeight="1"/>
    <row r="59431" ht="14.25" customHeight="1"/>
    <row r="59432" ht="14.25" customHeight="1"/>
    <row r="59433" ht="14.25" customHeight="1"/>
    <row r="59434" ht="14.25" customHeight="1"/>
    <row r="59435" ht="14.25" customHeight="1"/>
    <row r="59436" ht="14.25" customHeight="1"/>
    <row r="59437" ht="14.25" customHeight="1"/>
    <row r="59438" ht="14.25" customHeight="1"/>
    <row r="59439" ht="14.25" customHeight="1"/>
    <row r="59440" ht="14.25" customHeight="1"/>
    <row r="59441" ht="14.25" customHeight="1"/>
    <row r="59442" ht="14.25" customHeight="1"/>
    <row r="59443" ht="14.25" customHeight="1"/>
    <row r="59444" ht="14.25" customHeight="1"/>
    <row r="59445" ht="14.25" customHeight="1"/>
    <row r="59446" ht="14.25" customHeight="1"/>
    <row r="59447" ht="14.25" customHeight="1"/>
    <row r="59448" ht="14.25" customHeight="1"/>
    <row r="59449" ht="14.25" customHeight="1"/>
    <row r="59450" ht="14.25" customHeight="1"/>
    <row r="59451" ht="14.25" customHeight="1"/>
    <row r="59452" ht="14.25" customHeight="1"/>
    <row r="59453" ht="14.25" customHeight="1"/>
    <row r="59454" ht="14.25" customHeight="1"/>
    <row r="59455" ht="14.25" customHeight="1"/>
    <row r="59456" ht="14.25" customHeight="1"/>
    <row r="59457" ht="14.25" customHeight="1"/>
    <row r="59458" ht="14.25" customHeight="1"/>
    <row r="59459" ht="14.25" customHeight="1"/>
    <row r="59460" ht="14.25" customHeight="1"/>
    <row r="59461" ht="14.25" customHeight="1"/>
    <row r="59462" ht="14.25" customHeight="1"/>
    <row r="59463" ht="14.25" customHeight="1"/>
    <row r="59464" ht="14.25" customHeight="1"/>
    <row r="59465" ht="14.25" customHeight="1"/>
    <row r="59466" ht="14.25" customHeight="1"/>
    <row r="59467" ht="14.25" customHeight="1"/>
    <row r="59468" ht="14.25" customHeight="1"/>
    <row r="59469" ht="14.25" customHeight="1"/>
    <row r="59470" ht="14.25" customHeight="1"/>
    <row r="59471" ht="14.25" customHeight="1"/>
    <row r="59472" ht="14.25" customHeight="1"/>
    <row r="59473" ht="14.25" customHeight="1"/>
    <row r="59474" ht="14.25" customHeight="1"/>
    <row r="59475" ht="14.25" customHeight="1"/>
    <row r="59476" ht="14.25" customHeight="1"/>
    <row r="59477" ht="14.25" customHeight="1"/>
    <row r="59478" ht="14.25" customHeight="1"/>
    <row r="59479" ht="14.25" customHeight="1"/>
    <row r="59480" ht="14.25" customHeight="1"/>
    <row r="59481" ht="14.25" customHeight="1"/>
    <row r="59482" ht="14.25" customHeight="1"/>
    <row r="59483" ht="14.25" customHeight="1"/>
    <row r="59484" ht="14.25" customHeight="1"/>
    <row r="59485" ht="14.25" customHeight="1"/>
    <row r="59486" ht="14.25" customHeight="1"/>
    <row r="59487" ht="14.25" customHeight="1"/>
    <row r="59488" ht="14.25" customHeight="1"/>
    <row r="59489" ht="14.25" customHeight="1"/>
    <row r="59490" ht="14.25" customHeight="1"/>
    <row r="59491" ht="14.25" customHeight="1"/>
    <row r="59492" ht="14.25" customHeight="1"/>
    <row r="59493" ht="14.25" customHeight="1"/>
    <row r="59494" ht="14.25" customHeight="1"/>
    <row r="59495" ht="14.25" customHeight="1"/>
    <row r="59496" ht="14.25" customHeight="1"/>
    <row r="59497" ht="14.25" customHeight="1"/>
    <row r="59498" ht="14.25" customHeight="1"/>
    <row r="59499" ht="14.25" customHeight="1"/>
    <row r="59500" ht="14.25" customHeight="1"/>
    <row r="59501" ht="14.25" customHeight="1"/>
    <row r="59502" ht="14.25" customHeight="1"/>
    <row r="59503" ht="14.25" customHeight="1"/>
    <row r="59504" ht="14.25" customHeight="1"/>
    <row r="59505" ht="14.25" customHeight="1"/>
    <row r="59506" ht="14.25" customHeight="1"/>
    <row r="59507" ht="14.25" customHeight="1"/>
    <row r="59508" ht="14.25" customHeight="1"/>
    <row r="59509" ht="14.25" customHeight="1"/>
    <row r="59510" ht="14.25" customHeight="1"/>
    <row r="59511" ht="14.25" customHeight="1"/>
    <row r="59512" ht="14.25" customHeight="1"/>
    <row r="59513" ht="14.25" customHeight="1"/>
    <row r="59514" ht="14.25" customHeight="1"/>
    <row r="59515" ht="14.25" customHeight="1"/>
    <row r="59516" ht="14.25" customHeight="1"/>
    <row r="59517" ht="14.25" customHeight="1"/>
    <row r="59518" ht="14.25" customHeight="1"/>
    <row r="59519" ht="14.25" customHeight="1"/>
    <row r="59520" ht="14.25" customHeight="1"/>
    <row r="59521" ht="14.25" customHeight="1"/>
    <row r="59522" ht="14.25" customHeight="1"/>
    <row r="59523" ht="14.25" customHeight="1"/>
    <row r="59524" ht="14.25" customHeight="1"/>
    <row r="59525" ht="14.25" customHeight="1"/>
    <row r="59526" ht="14.25" customHeight="1"/>
    <row r="59527" ht="14.25" customHeight="1"/>
    <row r="59528" ht="14.25" customHeight="1"/>
    <row r="59529" ht="14.25" customHeight="1"/>
    <row r="59530" ht="14.25" customHeight="1"/>
    <row r="59531" ht="14.25" customHeight="1"/>
    <row r="59532" ht="14.25" customHeight="1"/>
    <row r="59533" ht="14.25" customHeight="1"/>
    <row r="59534" ht="14.25" customHeight="1"/>
    <row r="59535" ht="14.25" customHeight="1"/>
    <row r="59536" ht="14.25" customHeight="1"/>
    <row r="59537" ht="14.25" customHeight="1"/>
    <row r="59538" ht="14.25" customHeight="1"/>
    <row r="59539" ht="14.25" customHeight="1"/>
    <row r="59540" ht="14.25" customHeight="1"/>
    <row r="59541" ht="14.25" customHeight="1"/>
    <row r="59542" ht="14.25" customHeight="1"/>
    <row r="59543" ht="14.25" customHeight="1"/>
    <row r="59544" ht="14.25" customHeight="1"/>
    <row r="59545" ht="14.25" customHeight="1"/>
    <row r="59546" ht="14.25" customHeight="1"/>
    <row r="59547" ht="14.25" customHeight="1"/>
    <row r="59548" ht="14.25" customHeight="1"/>
    <row r="59549" ht="14.25" customHeight="1"/>
    <row r="59550" ht="14.25" customHeight="1"/>
    <row r="59551" ht="14.25" customHeight="1"/>
    <row r="59552" ht="14.25" customHeight="1"/>
    <row r="59553" ht="14.25" customHeight="1"/>
    <row r="59554" ht="14.25" customHeight="1"/>
    <row r="59555" ht="14.25" customHeight="1"/>
    <row r="59556" ht="14.25" customHeight="1"/>
    <row r="59557" ht="14.25" customHeight="1"/>
    <row r="59558" ht="14.25" customHeight="1"/>
    <row r="59559" ht="14.25" customHeight="1"/>
    <row r="59560" ht="14.25" customHeight="1"/>
    <row r="59561" ht="14.25" customHeight="1"/>
    <row r="59562" ht="14.25" customHeight="1"/>
    <row r="59563" ht="14.25" customHeight="1"/>
    <row r="59564" ht="14.25" customHeight="1"/>
    <row r="59565" ht="14.25" customHeight="1"/>
    <row r="59566" ht="14.25" customHeight="1"/>
    <row r="59567" ht="14.25" customHeight="1"/>
    <row r="59568" ht="14.25" customHeight="1"/>
    <row r="59569" ht="14.25" customHeight="1"/>
    <row r="59570" ht="14.25" customHeight="1"/>
    <row r="59571" ht="14.25" customHeight="1"/>
    <row r="59572" ht="14.25" customHeight="1"/>
    <row r="59573" ht="14.25" customHeight="1"/>
    <row r="59574" ht="14.25" customHeight="1"/>
    <row r="59575" ht="14.25" customHeight="1"/>
    <row r="59576" ht="14.25" customHeight="1"/>
    <row r="59577" ht="14.25" customHeight="1"/>
    <row r="59578" ht="14.25" customHeight="1"/>
    <row r="59579" ht="14.25" customHeight="1"/>
    <row r="59580" ht="14.25" customHeight="1"/>
    <row r="59581" ht="14.25" customHeight="1"/>
    <row r="59582" ht="14.25" customHeight="1"/>
    <row r="59583" ht="14.25" customHeight="1"/>
    <row r="59584" ht="14.25" customHeight="1"/>
    <row r="59585" ht="14.25" customHeight="1"/>
    <row r="59586" ht="14.25" customHeight="1"/>
    <row r="59587" ht="14.25" customHeight="1"/>
    <row r="59588" ht="14.25" customHeight="1"/>
    <row r="59589" ht="14.25" customHeight="1"/>
    <row r="59590" ht="14.25" customHeight="1"/>
    <row r="59591" ht="14.25" customHeight="1"/>
    <row r="59592" ht="14.25" customHeight="1"/>
    <row r="59593" ht="14.25" customHeight="1"/>
    <row r="59594" ht="14.25" customHeight="1"/>
    <row r="59595" ht="14.25" customHeight="1"/>
    <row r="59596" ht="14.25" customHeight="1"/>
    <row r="59597" ht="14.25" customHeight="1"/>
    <row r="59598" ht="14.25" customHeight="1"/>
    <row r="59599" ht="14.25" customHeight="1"/>
    <row r="59600" ht="14.25" customHeight="1"/>
    <row r="59601" ht="14.25" customHeight="1"/>
    <row r="59602" ht="14.25" customHeight="1"/>
    <row r="59603" ht="14.25" customHeight="1"/>
    <row r="59604" ht="14.25" customHeight="1"/>
    <row r="59605" ht="14.25" customHeight="1"/>
    <row r="59606" ht="14.25" customHeight="1"/>
    <row r="59607" ht="14.25" customHeight="1"/>
    <row r="59608" ht="14.25" customHeight="1"/>
    <row r="59609" ht="14.25" customHeight="1"/>
    <row r="59610" ht="14.25" customHeight="1"/>
    <row r="59611" ht="14.25" customHeight="1"/>
    <row r="59612" ht="14.25" customHeight="1"/>
    <row r="59613" ht="14.25" customHeight="1"/>
    <row r="59614" ht="14.25" customHeight="1"/>
    <row r="59615" ht="14.25" customHeight="1"/>
    <row r="59616" ht="14.25" customHeight="1"/>
    <row r="59617" ht="14.25" customHeight="1"/>
    <row r="59618" ht="14.25" customHeight="1"/>
    <row r="59619" ht="14.25" customHeight="1"/>
    <row r="59620" ht="14.25" customHeight="1"/>
    <row r="59621" ht="14.25" customHeight="1"/>
    <row r="59622" ht="14.25" customHeight="1"/>
    <row r="59623" ht="14.25" customHeight="1"/>
    <row r="59624" ht="14.25" customHeight="1"/>
    <row r="59625" ht="14.25" customHeight="1"/>
    <row r="59626" ht="14.25" customHeight="1"/>
    <row r="59627" ht="14.25" customHeight="1"/>
    <row r="59628" ht="14.25" customHeight="1"/>
    <row r="59629" ht="14.25" customHeight="1"/>
    <row r="59630" ht="14.25" customHeight="1"/>
    <row r="59631" ht="14.25" customHeight="1"/>
    <row r="59632" ht="14.25" customHeight="1"/>
    <row r="59633" ht="14.25" customHeight="1"/>
    <row r="59634" ht="14.25" customHeight="1"/>
    <row r="59635" ht="14.25" customHeight="1"/>
    <row r="59636" ht="14.25" customHeight="1"/>
    <row r="59637" ht="14.25" customHeight="1"/>
    <row r="59638" ht="14.25" customHeight="1"/>
    <row r="59639" ht="14.25" customHeight="1"/>
    <row r="59640" ht="14.25" customHeight="1"/>
    <row r="59641" ht="14.25" customHeight="1"/>
    <row r="59642" ht="14.25" customHeight="1"/>
    <row r="59643" ht="14.25" customHeight="1"/>
    <row r="59644" ht="14.25" customHeight="1"/>
    <row r="59645" ht="14.25" customHeight="1"/>
    <row r="59646" ht="14.25" customHeight="1"/>
    <row r="59647" ht="14.25" customHeight="1"/>
    <row r="59648" ht="14.25" customHeight="1"/>
    <row r="59649" ht="14.25" customHeight="1"/>
    <row r="59650" ht="14.25" customHeight="1"/>
    <row r="59651" ht="14.25" customHeight="1"/>
    <row r="59652" ht="14.25" customHeight="1"/>
    <row r="59653" ht="14.25" customHeight="1"/>
    <row r="59654" ht="14.25" customHeight="1"/>
    <row r="59655" ht="14.25" customHeight="1"/>
    <row r="59656" ht="14.25" customHeight="1"/>
    <row r="59657" ht="14.25" customHeight="1"/>
    <row r="59658" ht="14.25" customHeight="1"/>
    <row r="59659" ht="14.25" customHeight="1"/>
    <row r="59660" ht="14.25" customHeight="1"/>
    <row r="59661" ht="14.25" customHeight="1"/>
    <row r="59662" ht="14.25" customHeight="1"/>
    <row r="59663" ht="14.25" customHeight="1"/>
    <row r="59664" ht="14.25" customHeight="1"/>
    <row r="59665" ht="14.25" customHeight="1"/>
    <row r="59666" ht="14.25" customHeight="1"/>
    <row r="59667" ht="14.25" customHeight="1"/>
    <row r="59668" ht="14.25" customHeight="1"/>
    <row r="59669" ht="14.25" customHeight="1"/>
    <row r="59670" ht="14.25" customHeight="1"/>
    <row r="59671" ht="14.25" customHeight="1"/>
    <row r="59672" ht="14.25" customHeight="1"/>
    <row r="59673" ht="14.25" customHeight="1"/>
    <row r="59674" ht="14.25" customHeight="1"/>
    <row r="59675" ht="14.25" customHeight="1"/>
    <row r="59676" ht="14.25" customHeight="1"/>
    <row r="59677" ht="14.25" customHeight="1"/>
    <row r="59678" ht="14.25" customHeight="1"/>
    <row r="59679" ht="14.25" customHeight="1"/>
    <row r="59680" ht="14.25" customHeight="1"/>
    <row r="59681" ht="14.25" customHeight="1"/>
    <row r="59682" ht="14.25" customHeight="1"/>
    <row r="59683" ht="14.25" customHeight="1"/>
    <row r="59684" ht="14.25" customHeight="1"/>
    <row r="59685" ht="14.25" customHeight="1"/>
    <row r="59686" ht="14.25" customHeight="1"/>
    <row r="59687" ht="14.25" customHeight="1"/>
    <row r="59688" ht="14.25" customHeight="1"/>
    <row r="59689" ht="14.25" customHeight="1"/>
    <row r="59690" ht="14.25" customHeight="1"/>
    <row r="59691" ht="14.25" customHeight="1"/>
    <row r="59692" ht="14.25" customHeight="1"/>
    <row r="59693" ht="14.25" customHeight="1"/>
    <row r="59694" ht="14.25" customHeight="1"/>
    <row r="59695" ht="14.25" customHeight="1"/>
    <row r="59696" ht="14.25" customHeight="1"/>
    <row r="59697" ht="14.25" customHeight="1"/>
    <row r="59698" ht="14.25" customHeight="1"/>
    <row r="59699" ht="14.25" customHeight="1"/>
    <row r="59700" ht="14.25" customHeight="1"/>
    <row r="59701" ht="14.25" customHeight="1"/>
    <row r="59702" ht="14.25" customHeight="1"/>
    <row r="59703" ht="14.25" customHeight="1"/>
    <row r="59704" ht="14.25" customHeight="1"/>
    <row r="59705" ht="14.25" customHeight="1"/>
    <row r="59706" ht="14.25" customHeight="1"/>
    <row r="59707" ht="14.25" customHeight="1"/>
    <row r="59708" ht="14.25" customHeight="1"/>
    <row r="59709" ht="14.25" customHeight="1"/>
    <row r="59710" ht="14.25" customHeight="1"/>
    <row r="59711" ht="14.25" customHeight="1"/>
    <row r="59712" ht="14.25" customHeight="1"/>
    <row r="59713" ht="14.25" customHeight="1"/>
    <row r="59714" ht="14.25" customHeight="1"/>
    <row r="59715" ht="14.25" customHeight="1"/>
    <row r="59716" ht="14.25" customHeight="1"/>
    <row r="59717" ht="14.25" customHeight="1"/>
    <row r="59718" ht="14.25" customHeight="1"/>
    <row r="59719" ht="14.25" customHeight="1"/>
    <row r="59720" ht="14.25" customHeight="1"/>
    <row r="59721" ht="14.25" customHeight="1"/>
    <row r="59722" ht="14.25" customHeight="1"/>
    <row r="59723" ht="14.25" customHeight="1"/>
    <row r="59724" ht="14.25" customHeight="1"/>
    <row r="59725" ht="14.25" customHeight="1"/>
    <row r="59726" ht="14.25" customHeight="1"/>
    <row r="59727" ht="14.25" customHeight="1"/>
    <row r="59728" ht="14.25" customHeight="1"/>
    <row r="59729" ht="14.25" customHeight="1"/>
    <row r="59730" ht="14.25" customHeight="1"/>
    <row r="59731" ht="14.25" customHeight="1"/>
    <row r="59732" ht="14.25" customHeight="1"/>
    <row r="59733" ht="14.25" customHeight="1"/>
    <row r="59734" ht="14.25" customHeight="1"/>
    <row r="59735" ht="14.25" customHeight="1"/>
    <row r="59736" ht="14.25" customHeight="1"/>
    <row r="59737" ht="14.25" customHeight="1"/>
    <row r="59738" ht="14.25" customHeight="1"/>
    <row r="59739" ht="14.25" customHeight="1"/>
    <row r="59740" ht="14.25" customHeight="1"/>
    <row r="59741" ht="14.25" customHeight="1"/>
    <row r="59742" ht="14.25" customHeight="1"/>
    <row r="59743" ht="14.25" customHeight="1"/>
    <row r="59744" ht="14.25" customHeight="1"/>
    <row r="59745" ht="14.25" customHeight="1"/>
    <row r="59746" ht="14.25" customHeight="1"/>
    <row r="59747" ht="14.25" customHeight="1"/>
    <row r="59748" ht="14.25" customHeight="1"/>
    <row r="59749" ht="14.25" customHeight="1"/>
    <row r="59750" ht="14.25" customHeight="1"/>
    <row r="59751" ht="14.25" customHeight="1"/>
    <row r="59752" ht="14.25" customHeight="1"/>
    <row r="59753" ht="14.25" customHeight="1"/>
    <row r="59754" ht="14.25" customHeight="1"/>
    <row r="59755" ht="14.25" customHeight="1"/>
    <row r="59756" ht="14.25" customHeight="1"/>
    <row r="59757" ht="14.25" customHeight="1"/>
    <row r="59758" ht="14.25" customHeight="1"/>
    <row r="59759" ht="14.25" customHeight="1"/>
    <row r="59760" ht="14.25" customHeight="1"/>
    <row r="59761" ht="14.25" customHeight="1"/>
    <row r="59762" ht="14.25" customHeight="1"/>
    <row r="59763" ht="14.25" customHeight="1"/>
    <row r="59764" ht="14.25" customHeight="1"/>
    <row r="59765" ht="14.25" customHeight="1"/>
    <row r="59766" ht="14.25" customHeight="1"/>
    <row r="59767" ht="14.25" customHeight="1"/>
    <row r="59768" ht="14.25" customHeight="1"/>
    <row r="59769" ht="14.25" customHeight="1"/>
    <row r="59770" ht="14.25" customHeight="1"/>
    <row r="59771" ht="14.25" customHeight="1"/>
    <row r="59772" ht="14.25" customHeight="1"/>
    <row r="59773" ht="14.25" customHeight="1"/>
    <row r="59774" ht="14.25" customHeight="1"/>
    <row r="59775" ht="14.25" customHeight="1"/>
    <row r="59776" ht="14.25" customHeight="1"/>
    <row r="59777" ht="14.25" customHeight="1"/>
    <row r="59778" ht="14.25" customHeight="1"/>
    <row r="59779" ht="14.25" customHeight="1"/>
    <row r="59780" ht="14.25" customHeight="1"/>
    <row r="59781" ht="14.25" customHeight="1"/>
    <row r="59782" ht="14.25" customHeight="1"/>
    <row r="59783" ht="14.25" customHeight="1"/>
    <row r="59784" ht="14.25" customHeight="1"/>
    <row r="59785" ht="14.25" customHeight="1"/>
    <row r="59786" ht="14.25" customHeight="1"/>
    <row r="59787" ht="14.25" customHeight="1"/>
    <row r="59788" ht="14.25" customHeight="1"/>
    <row r="59789" ht="14.25" customHeight="1"/>
    <row r="59790" ht="14.25" customHeight="1"/>
    <row r="59791" ht="14.25" customHeight="1"/>
    <row r="59792" ht="14.25" customHeight="1"/>
    <row r="59793" ht="14.25" customHeight="1"/>
    <row r="59794" ht="14.25" customHeight="1"/>
    <row r="59795" ht="14.25" customHeight="1"/>
    <row r="59796" ht="14.25" customHeight="1"/>
    <row r="59797" ht="14.25" customHeight="1"/>
    <row r="59798" ht="14.25" customHeight="1"/>
    <row r="59799" ht="14.25" customHeight="1"/>
    <row r="59800" ht="14.25" customHeight="1"/>
    <row r="59801" ht="14.25" customHeight="1"/>
    <row r="59802" ht="14.25" customHeight="1"/>
    <row r="59803" ht="14.25" customHeight="1"/>
    <row r="59804" ht="14.25" customHeight="1"/>
    <row r="59805" ht="14.25" customHeight="1"/>
    <row r="59806" ht="14.25" customHeight="1"/>
    <row r="59807" ht="14.25" customHeight="1"/>
    <row r="59808" ht="14.25" customHeight="1"/>
    <row r="59809" ht="14.25" customHeight="1"/>
    <row r="59810" ht="14.25" customHeight="1"/>
    <row r="59811" ht="14.25" customHeight="1"/>
    <row r="59812" ht="14.25" customHeight="1"/>
    <row r="59813" ht="14.25" customHeight="1"/>
    <row r="59814" ht="14.25" customHeight="1"/>
    <row r="59815" ht="14.25" customHeight="1"/>
    <row r="59816" ht="14.25" customHeight="1"/>
    <row r="59817" ht="14.25" customHeight="1"/>
    <row r="59818" ht="14.25" customHeight="1"/>
    <row r="59819" ht="14.25" customHeight="1"/>
    <row r="59820" ht="14.25" customHeight="1"/>
    <row r="59821" ht="14.25" customHeight="1"/>
    <row r="59822" ht="14.25" customHeight="1"/>
    <row r="59823" ht="14.25" customHeight="1"/>
    <row r="59824" ht="14.25" customHeight="1"/>
    <row r="59825" ht="14.25" customHeight="1"/>
    <row r="59826" ht="14.25" customHeight="1"/>
    <row r="59827" ht="14.25" customHeight="1"/>
    <row r="59828" ht="14.25" customHeight="1"/>
    <row r="59829" ht="14.25" customHeight="1"/>
    <row r="59830" ht="14.25" customHeight="1"/>
    <row r="59831" ht="14.25" customHeight="1"/>
    <row r="59832" ht="14.25" customHeight="1"/>
    <row r="59833" ht="14.25" customHeight="1"/>
    <row r="59834" ht="14.25" customHeight="1"/>
    <row r="59835" ht="14.25" customHeight="1"/>
    <row r="59836" ht="14.25" customHeight="1"/>
    <row r="59837" ht="14.25" customHeight="1"/>
    <row r="59838" ht="14.25" customHeight="1"/>
    <row r="59839" ht="14.25" customHeight="1"/>
    <row r="59840" ht="14.25" customHeight="1"/>
    <row r="59841" ht="14.25" customHeight="1"/>
    <row r="59842" ht="14.25" customHeight="1"/>
    <row r="59843" ht="14.25" customHeight="1"/>
    <row r="59844" ht="14.25" customHeight="1"/>
    <row r="59845" ht="14.25" customHeight="1"/>
    <row r="59846" ht="14.25" customHeight="1"/>
    <row r="59847" ht="14.25" customHeight="1"/>
    <row r="59848" ht="14.25" customHeight="1"/>
    <row r="59849" ht="14.25" customHeight="1"/>
    <row r="59850" ht="14.25" customHeight="1"/>
    <row r="59851" ht="14.25" customHeight="1"/>
    <row r="59852" ht="14.25" customHeight="1"/>
    <row r="59853" ht="14.25" customHeight="1"/>
    <row r="59854" ht="14.25" customHeight="1"/>
    <row r="59855" ht="14.25" customHeight="1"/>
    <row r="59856" ht="14.25" customHeight="1"/>
    <row r="59857" ht="14.25" customHeight="1"/>
    <row r="59858" ht="14.25" customHeight="1"/>
    <row r="59859" ht="14.25" customHeight="1"/>
    <row r="59860" ht="14.25" customHeight="1"/>
    <row r="59861" ht="14.25" customHeight="1"/>
    <row r="59862" ht="14.25" customHeight="1"/>
    <row r="59863" ht="14.25" customHeight="1"/>
    <row r="59864" ht="14.25" customHeight="1"/>
    <row r="59865" ht="14.25" customHeight="1"/>
    <row r="59866" ht="14.25" customHeight="1"/>
    <row r="59867" ht="14.25" customHeight="1"/>
    <row r="59868" ht="14.25" customHeight="1"/>
    <row r="59869" ht="14.25" customHeight="1"/>
    <row r="59870" ht="14.25" customHeight="1"/>
    <row r="59871" ht="14.25" customHeight="1"/>
    <row r="59872" ht="14.25" customHeight="1"/>
    <row r="59873" ht="14.25" customHeight="1"/>
    <row r="59874" ht="14.25" customHeight="1"/>
    <row r="59875" ht="14.25" customHeight="1"/>
    <row r="59876" ht="14.25" customHeight="1"/>
    <row r="59877" ht="14.25" customHeight="1"/>
    <row r="59878" ht="14.25" customHeight="1"/>
    <row r="59879" ht="14.25" customHeight="1"/>
    <row r="59880" ht="14.25" customHeight="1"/>
    <row r="59881" ht="14.25" customHeight="1"/>
    <row r="59882" ht="14.25" customHeight="1"/>
    <row r="59883" ht="14.25" customHeight="1"/>
    <row r="59884" ht="14.25" customHeight="1"/>
    <row r="59885" ht="14.25" customHeight="1"/>
    <row r="59886" ht="14.25" customHeight="1"/>
    <row r="59887" ht="14.25" customHeight="1"/>
    <row r="59888" ht="14.25" customHeight="1"/>
    <row r="59889" ht="14.25" customHeight="1"/>
    <row r="59890" ht="14.25" customHeight="1"/>
    <row r="59891" ht="14.25" customHeight="1"/>
    <row r="59892" ht="14.25" customHeight="1"/>
    <row r="59893" ht="14.25" customHeight="1"/>
    <row r="59894" ht="14.25" customHeight="1"/>
    <row r="59895" ht="14.25" customHeight="1"/>
    <row r="59896" ht="14.25" customHeight="1"/>
    <row r="59897" ht="14.25" customHeight="1"/>
    <row r="59898" ht="14.25" customHeight="1"/>
    <row r="59899" ht="14.25" customHeight="1"/>
    <row r="59900" ht="14.25" customHeight="1"/>
    <row r="59901" ht="14.25" customHeight="1"/>
    <row r="59902" ht="14.25" customHeight="1"/>
    <row r="59903" ht="14.25" customHeight="1"/>
    <row r="59904" ht="14.25" customHeight="1"/>
    <row r="59905" ht="14.25" customHeight="1"/>
    <row r="59906" ht="14.25" customHeight="1"/>
    <row r="59907" ht="14.25" customHeight="1"/>
    <row r="59908" ht="14.25" customHeight="1"/>
    <row r="59909" ht="14.25" customHeight="1"/>
    <row r="59910" ht="14.25" customHeight="1"/>
    <row r="59911" ht="14.25" customHeight="1"/>
    <row r="59912" ht="14.25" customHeight="1"/>
    <row r="59913" ht="14.25" customHeight="1"/>
    <row r="59914" ht="14.25" customHeight="1"/>
    <row r="59915" ht="14.25" customHeight="1"/>
    <row r="59916" ht="14.25" customHeight="1"/>
    <row r="59917" ht="14.25" customHeight="1"/>
    <row r="59918" ht="14.25" customHeight="1"/>
    <row r="59919" ht="14.25" customHeight="1"/>
    <row r="59920" ht="14.25" customHeight="1"/>
    <row r="59921" ht="14.25" customHeight="1"/>
    <row r="59922" ht="14.25" customHeight="1"/>
    <row r="59923" ht="14.25" customHeight="1"/>
    <row r="59924" ht="14.25" customHeight="1"/>
    <row r="59925" ht="14.25" customHeight="1"/>
    <row r="59926" ht="14.25" customHeight="1"/>
    <row r="59927" ht="14.25" customHeight="1"/>
    <row r="59928" ht="14.25" customHeight="1"/>
    <row r="59929" ht="14.25" customHeight="1"/>
    <row r="59930" ht="14.25" customHeight="1"/>
    <row r="59931" ht="14.25" customHeight="1"/>
    <row r="59932" ht="14.25" customHeight="1"/>
    <row r="59933" ht="14.25" customHeight="1"/>
    <row r="59934" ht="14.25" customHeight="1"/>
    <row r="59935" ht="14.25" customHeight="1"/>
    <row r="59936" ht="14.25" customHeight="1"/>
    <row r="59937" ht="14.25" customHeight="1"/>
    <row r="59938" ht="14.25" customHeight="1"/>
    <row r="59939" ht="14.25" customHeight="1"/>
    <row r="59940" ht="14.25" customHeight="1"/>
    <row r="59941" ht="14.25" customHeight="1"/>
    <row r="59942" ht="14.25" customHeight="1"/>
    <row r="59943" ht="14.25" customHeight="1"/>
    <row r="59944" ht="14.25" customHeight="1"/>
    <row r="59945" ht="14.25" customHeight="1"/>
    <row r="59946" ht="14.25" customHeight="1"/>
    <row r="59947" ht="14.25" customHeight="1"/>
    <row r="59948" ht="14.25" customHeight="1"/>
    <row r="59949" ht="14.25" customHeight="1"/>
    <row r="59950" ht="14.25" customHeight="1"/>
    <row r="59951" ht="14.25" customHeight="1"/>
    <row r="59952" ht="14.25" customHeight="1"/>
    <row r="59953" ht="14.25" customHeight="1"/>
    <row r="59954" ht="14.25" customHeight="1"/>
    <row r="59955" ht="14.25" customHeight="1"/>
    <row r="59956" ht="14.25" customHeight="1"/>
    <row r="59957" ht="14.25" customHeight="1"/>
    <row r="59958" ht="14.25" customHeight="1"/>
    <row r="59959" ht="14.25" customHeight="1"/>
    <row r="59960" ht="14.25" customHeight="1"/>
    <row r="59961" ht="14.25" customHeight="1"/>
    <row r="59962" ht="14.25" customHeight="1"/>
    <row r="59963" ht="14.25" customHeight="1"/>
    <row r="59964" ht="14.25" customHeight="1"/>
    <row r="59965" ht="14.25" customHeight="1"/>
    <row r="59966" ht="14.25" customHeight="1"/>
    <row r="59967" ht="14.25" customHeight="1"/>
    <row r="59968" ht="14.25" customHeight="1"/>
    <row r="59969" ht="14.25" customHeight="1"/>
    <row r="59970" ht="14.25" customHeight="1"/>
    <row r="59971" ht="14.25" customHeight="1"/>
    <row r="59972" ht="14.25" customHeight="1"/>
    <row r="59973" ht="14.25" customHeight="1"/>
    <row r="59974" ht="14.25" customHeight="1"/>
    <row r="59975" ht="14.25" customHeight="1"/>
    <row r="59976" ht="14.25" customHeight="1"/>
    <row r="59977" ht="14.25" customHeight="1"/>
    <row r="59978" ht="14.25" customHeight="1"/>
    <row r="59979" ht="14.25" customHeight="1"/>
    <row r="59980" ht="14.25" customHeight="1"/>
    <row r="59981" ht="14.25" customHeight="1"/>
    <row r="59982" ht="14.25" customHeight="1"/>
    <row r="59983" ht="14.25" customHeight="1"/>
    <row r="59984" ht="14.25" customHeight="1"/>
    <row r="59985" ht="14.25" customHeight="1"/>
    <row r="59986" ht="14.25" customHeight="1"/>
    <row r="59987" ht="14.25" customHeight="1"/>
    <row r="59988" ht="14.25" customHeight="1"/>
    <row r="59989" ht="14.25" customHeight="1"/>
    <row r="59990" ht="14.25" customHeight="1"/>
    <row r="59991" ht="14.25" customHeight="1"/>
    <row r="59992" ht="14.25" customHeight="1"/>
    <row r="59993" ht="14.25" customHeight="1"/>
    <row r="59994" ht="14.25" customHeight="1"/>
    <row r="59995" ht="14.25" customHeight="1"/>
    <row r="59996" ht="14.25" customHeight="1"/>
    <row r="59997" ht="14.25" customHeight="1"/>
    <row r="59998" ht="14.25" customHeight="1"/>
    <row r="59999" ht="14.25" customHeight="1"/>
    <row r="60000" ht="14.25" customHeight="1"/>
    <row r="60001" ht="14.25" customHeight="1"/>
    <row r="60002" ht="14.25" customHeight="1"/>
    <row r="60003" ht="14.25" customHeight="1"/>
    <row r="60004" ht="14.25" customHeight="1"/>
    <row r="60005" ht="14.25" customHeight="1"/>
    <row r="60006" ht="14.25" customHeight="1"/>
    <row r="60007" ht="14.25" customHeight="1"/>
    <row r="60008" ht="14.25" customHeight="1"/>
    <row r="60009" ht="14.25" customHeight="1"/>
    <row r="60010" ht="14.25" customHeight="1"/>
    <row r="60011" ht="14.25" customHeight="1"/>
    <row r="60012" ht="14.25" customHeight="1"/>
    <row r="60013" ht="14.25" customHeight="1"/>
    <row r="60014" ht="14.25" customHeight="1"/>
    <row r="60015" ht="14.25" customHeight="1"/>
    <row r="60016" ht="14.25" customHeight="1"/>
    <row r="60017" ht="14.25" customHeight="1"/>
    <row r="60018" ht="14.25" customHeight="1"/>
    <row r="60019" ht="14.25" customHeight="1"/>
    <row r="60020" ht="14.25" customHeight="1"/>
    <row r="60021" ht="14.25" customHeight="1"/>
    <row r="60022" ht="14.25" customHeight="1"/>
    <row r="60023" ht="14.25" customHeight="1"/>
    <row r="60024" ht="14.25" customHeight="1"/>
    <row r="60025" ht="14.25" customHeight="1"/>
    <row r="60026" ht="14.25" customHeight="1"/>
    <row r="60027" ht="14.25" customHeight="1"/>
    <row r="60028" ht="14.25" customHeight="1"/>
    <row r="60029" ht="14.25" customHeight="1"/>
    <row r="60030" ht="14.25" customHeight="1"/>
    <row r="60031" ht="14.25" customHeight="1"/>
    <row r="60032" ht="14.25" customHeight="1"/>
    <row r="60033" ht="14.25" customHeight="1"/>
    <row r="60034" ht="14.25" customHeight="1"/>
    <row r="60035" ht="14.25" customHeight="1"/>
    <row r="60036" ht="14.25" customHeight="1"/>
    <row r="60037" ht="14.25" customHeight="1"/>
    <row r="60038" ht="14.25" customHeight="1"/>
    <row r="60039" ht="14.25" customHeight="1"/>
    <row r="60040" ht="14.25" customHeight="1"/>
    <row r="60041" ht="14.25" customHeight="1"/>
    <row r="60042" ht="14.25" customHeight="1"/>
    <row r="60043" ht="14.25" customHeight="1"/>
    <row r="60044" ht="14.25" customHeight="1"/>
    <row r="60045" ht="14.25" customHeight="1"/>
    <row r="60046" ht="14.25" customHeight="1"/>
    <row r="60047" ht="14.25" customHeight="1"/>
    <row r="60048" ht="14.25" customHeight="1"/>
    <row r="60049" ht="14.25" customHeight="1"/>
    <row r="60050" ht="14.25" customHeight="1"/>
    <row r="60051" ht="14.25" customHeight="1"/>
    <row r="60052" ht="14.25" customHeight="1"/>
    <row r="60053" ht="14.25" customHeight="1"/>
    <row r="60054" ht="14.25" customHeight="1"/>
    <row r="60055" ht="14.25" customHeight="1"/>
    <row r="60056" ht="14.25" customHeight="1"/>
    <row r="60057" ht="14.25" customHeight="1"/>
    <row r="60058" ht="14.25" customHeight="1"/>
    <row r="60059" ht="14.25" customHeight="1"/>
    <row r="60060" ht="14.25" customHeight="1"/>
    <row r="60061" ht="14.25" customHeight="1"/>
    <row r="60062" ht="14.25" customHeight="1"/>
    <row r="60063" ht="14.25" customHeight="1"/>
    <row r="60064" ht="14.25" customHeight="1"/>
    <row r="60065" ht="14.25" customHeight="1"/>
    <row r="60066" ht="14.25" customHeight="1"/>
    <row r="60067" ht="14.25" customHeight="1"/>
    <row r="60068" ht="14.25" customHeight="1"/>
    <row r="60069" ht="14.25" customHeight="1"/>
    <row r="60070" ht="14.25" customHeight="1"/>
    <row r="60071" ht="14.25" customHeight="1"/>
    <row r="60072" ht="14.25" customHeight="1"/>
    <row r="60073" ht="14.25" customHeight="1"/>
    <row r="60074" ht="14.25" customHeight="1"/>
    <row r="60075" ht="14.25" customHeight="1"/>
    <row r="60076" ht="14.25" customHeight="1"/>
    <row r="60077" ht="14.25" customHeight="1"/>
    <row r="60078" ht="14.25" customHeight="1"/>
    <row r="60079" ht="14.25" customHeight="1"/>
    <row r="60080" ht="14.25" customHeight="1"/>
    <row r="60081" ht="14.25" customHeight="1"/>
    <row r="60082" ht="14.25" customHeight="1"/>
    <row r="60083" ht="14.25" customHeight="1"/>
    <row r="60084" ht="14.25" customHeight="1"/>
    <row r="60085" ht="14.25" customHeight="1"/>
    <row r="60086" ht="14.25" customHeight="1"/>
    <row r="60087" ht="14.25" customHeight="1"/>
    <row r="60088" ht="14.25" customHeight="1"/>
    <row r="60089" ht="14.25" customHeight="1"/>
    <row r="60090" ht="14.25" customHeight="1"/>
    <row r="60091" ht="14.25" customHeight="1"/>
    <row r="60092" ht="14.25" customHeight="1"/>
    <row r="60093" ht="14.25" customHeight="1"/>
    <row r="60094" ht="14.25" customHeight="1"/>
    <row r="60095" ht="14.25" customHeight="1"/>
    <row r="60096" ht="14.25" customHeight="1"/>
    <row r="60097" ht="14.25" customHeight="1"/>
    <row r="60098" ht="14.25" customHeight="1"/>
    <row r="60099" ht="14.25" customHeight="1"/>
    <row r="60100" ht="14.25" customHeight="1"/>
    <row r="60101" ht="14.25" customHeight="1"/>
    <row r="60102" ht="14.25" customHeight="1"/>
    <row r="60103" ht="14.25" customHeight="1"/>
    <row r="60104" ht="14.25" customHeight="1"/>
    <row r="60105" ht="14.25" customHeight="1"/>
    <row r="60106" ht="14.25" customHeight="1"/>
    <row r="60107" ht="14.25" customHeight="1"/>
    <row r="60108" ht="14.25" customHeight="1"/>
    <row r="60109" ht="14.25" customHeight="1"/>
    <row r="60110" ht="14.25" customHeight="1"/>
    <row r="60111" ht="14.25" customHeight="1"/>
    <row r="60112" ht="14.25" customHeight="1"/>
    <row r="60113" ht="14.25" customHeight="1"/>
    <row r="60114" ht="14.25" customHeight="1"/>
    <row r="60115" ht="14.25" customHeight="1"/>
    <row r="60116" ht="14.25" customHeight="1"/>
    <row r="60117" ht="14.25" customHeight="1"/>
    <row r="60118" ht="14.25" customHeight="1"/>
    <row r="60119" ht="14.25" customHeight="1"/>
    <row r="60120" ht="14.25" customHeight="1"/>
    <row r="60121" ht="14.25" customHeight="1"/>
    <row r="60122" ht="14.25" customHeight="1"/>
    <row r="60123" ht="14.25" customHeight="1"/>
    <row r="60124" ht="14.25" customHeight="1"/>
    <row r="60125" ht="14.25" customHeight="1"/>
    <row r="60126" ht="14.25" customHeight="1"/>
    <row r="60127" ht="14.25" customHeight="1"/>
    <row r="60128" ht="14.25" customHeight="1"/>
    <row r="60129" ht="14.25" customHeight="1"/>
    <row r="60130" ht="14.25" customHeight="1"/>
    <row r="60131" ht="14.25" customHeight="1"/>
    <row r="60132" ht="14.25" customHeight="1"/>
    <row r="60133" ht="14.25" customHeight="1"/>
    <row r="60134" ht="14.25" customHeight="1"/>
    <row r="60135" ht="14.25" customHeight="1"/>
    <row r="60136" ht="14.25" customHeight="1"/>
    <row r="60137" ht="14.25" customHeight="1"/>
    <row r="60138" ht="14.25" customHeight="1"/>
    <row r="60139" ht="14.25" customHeight="1"/>
    <row r="60140" ht="14.25" customHeight="1"/>
    <row r="60141" ht="14.25" customHeight="1"/>
    <row r="60142" ht="14.25" customHeight="1"/>
    <row r="60143" ht="14.25" customHeight="1"/>
    <row r="60144" ht="14.25" customHeight="1"/>
    <row r="60145" ht="14.25" customHeight="1"/>
    <row r="60146" ht="14.25" customHeight="1"/>
    <row r="60147" ht="14.25" customHeight="1"/>
    <row r="60148" ht="14.25" customHeight="1"/>
    <row r="60149" ht="14.25" customHeight="1"/>
    <row r="60150" ht="14.25" customHeight="1"/>
    <row r="60151" ht="14.25" customHeight="1"/>
    <row r="60152" ht="14.25" customHeight="1"/>
    <row r="60153" ht="14.25" customHeight="1"/>
    <row r="60154" ht="14.25" customHeight="1"/>
    <row r="60155" ht="14.25" customHeight="1"/>
    <row r="60156" ht="14.25" customHeight="1"/>
    <row r="60157" ht="14.25" customHeight="1"/>
    <row r="60158" ht="14.25" customHeight="1"/>
    <row r="60159" ht="14.25" customHeight="1"/>
    <row r="60160" ht="14.25" customHeight="1"/>
    <row r="60161" ht="14.25" customHeight="1"/>
    <row r="60162" ht="14.25" customHeight="1"/>
    <row r="60163" ht="14.25" customHeight="1"/>
    <row r="60164" ht="14.25" customHeight="1"/>
    <row r="60165" ht="14.25" customHeight="1"/>
    <row r="60166" ht="14.25" customHeight="1"/>
    <row r="60167" ht="14.25" customHeight="1"/>
    <row r="60168" ht="14.25" customHeight="1"/>
    <row r="60169" ht="14.25" customHeight="1"/>
    <row r="60170" ht="14.25" customHeight="1"/>
    <row r="60171" ht="14.25" customHeight="1"/>
    <row r="60172" ht="14.25" customHeight="1"/>
    <row r="60173" ht="14.25" customHeight="1"/>
    <row r="60174" ht="14.25" customHeight="1"/>
    <row r="60175" ht="14.25" customHeight="1"/>
    <row r="60176" ht="14.25" customHeight="1"/>
    <row r="60177" ht="14.25" customHeight="1"/>
    <row r="60178" ht="14.25" customHeight="1"/>
    <row r="60179" ht="14.25" customHeight="1"/>
    <row r="60180" ht="14.25" customHeight="1"/>
    <row r="60181" ht="14.25" customHeight="1"/>
    <row r="60182" ht="14.25" customHeight="1"/>
    <row r="60183" ht="14.25" customHeight="1"/>
    <row r="60184" ht="14.25" customHeight="1"/>
    <row r="60185" ht="14.25" customHeight="1"/>
    <row r="60186" ht="14.25" customHeight="1"/>
    <row r="60187" ht="14.25" customHeight="1"/>
    <row r="60188" ht="14.25" customHeight="1"/>
    <row r="60189" ht="14.25" customHeight="1"/>
    <row r="60190" ht="14.25" customHeight="1"/>
    <row r="60191" ht="14.25" customHeight="1"/>
    <row r="60192" ht="14.25" customHeight="1"/>
    <row r="60193" ht="14.25" customHeight="1"/>
    <row r="60194" ht="14.25" customHeight="1"/>
    <row r="60195" ht="14.25" customHeight="1"/>
    <row r="60196" ht="14.25" customHeight="1"/>
    <row r="60197" ht="14.25" customHeight="1"/>
    <row r="60198" ht="14.25" customHeight="1"/>
    <row r="60199" ht="14.25" customHeight="1"/>
    <row r="60200" ht="14.25" customHeight="1"/>
    <row r="60201" ht="14.25" customHeight="1"/>
    <row r="60202" ht="14.25" customHeight="1"/>
    <row r="60203" ht="14.25" customHeight="1"/>
    <row r="60204" ht="14.25" customHeight="1"/>
    <row r="60205" ht="14.25" customHeight="1"/>
    <row r="60206" ht="14.25" customHeight="1"/>
    <row r="60207" ht="14.25" customHeight="1"/>
    <row r="60208" ht="14.25" customHeight="1"/>
    <row r="60209" ht="14.25" customHeight="1"/>
    <row r="60210" ht="14.25" customHeight="1"/>
    <row r="60211" ht="14.25" customHeight="1"/>
    <row r="60212" ht="14.25" customHeight="1"/>
    <row r="60213" ht="14.25" customHeight="1"/>
    <row r="60214" ht="14.25" customHeight="1"/>
    <row r="60215" ht="14.25" customHeight="1"/>
    <row r="60216" ht="14.25" customHeight="1"/>
    <row r="60217" ht="14.25" customHeight="1"/>
    <row r="60218" ht="14.25" customHeight="1"/>
    <row r="60219" ht="14.25" customHeight="1"/>
    <row r="60220" ht="14.25" customHeight="1"/>
    <row r="60221" ht="14.25" customHeight="1"/>
    <row r="60222" ht="14.25" customHeight="1"/>
    <row r="60223" ht="14.25" customHeight="1"/>
    <row r="60224" ht="14.25" customHeight="1"/>
    <row r="60225" ht="14.25" customHeight="1"/>
    <row r="60226" ht="14.25" customHeight="1"/>
    <row r="60227" ht="14.25" customHeight="1"/>
    <row r="60228" ht="14.25" customHeight="1"/>
    <row r="60229" ht="14.25" customHeight="1"/>
    <row r="60230" ht="14.25" customHeight="1"/>
    <row r="60231" ht="14.25" customHeight="1"/>
    <row r="60232" ht="14.25" customHeight="1"/>
    <row r="60233" ht="14.25" customHeight="1"/>
    <row r="60234" ht="14.25" customHeight="1"/>
    <row r="60235" ht="14.25" customHeight="1"/>
    <row r="60236" ht="14.25" customHeight="1"/>
    <row r="60237" ht="14.25" customHeight="1"/>
    <row r="60238" ht="14.25" customHeight="1"/>
    <row r="60239" ht="14.25" customHeight="1"/>
    <row r="60240" ht="14.25" customHeight="1"/>
    <row r="60241" ht="14.25" customHeight="1"/>
    <row r="60242" ht="14.25" customHeight="1"/>
    <row r="60243" ht="14.25" customHeight="1"/>
    <row r="60244" ht="14.25" customHeight="1"/>
    <row r="60245" ht="14.25" customHeight="1"/>
    <row r="60246" ht="14.25" customHeight="1"/>
    <row r="60247" ht="14.25" customHeight="1"/>
    <row r="60248" ht="14.25" customHeight="1"/>
    <row r="60249" ht="14.25" customHeight="1"/>
    <row r="60250" ht="14.25" customHeight="1"/>
    <row r="60251" ht="14.25" customHeight="1"/>
    <row r="60252" ht="14.25" customHeight="1"/>
    <row r="60253" ht="14.25" customHeight="1"/>
    <row r="60254" ht="14.25" customHeight="1"/>
    <row r="60255" ht="14.25" customHeight="1"/>
    <row r="60256" ht="14.25" customHeight="1"/>
    <row r="60257" ht="14.25" customHeight="1"/>
    <row r="60258" ht="14.25" customHeight="1"/>
    <row r="60259" ht="14.25" customHeight="1"/>
    <row r="60260" ht="14.25" customHeight="1"/>
    <row r="60261" ht="14.25" customHeight="1"/>
    <row r="60262" ht="14.25" customHeight="1"/>
    <row r="60263" ht="14.25" customHeight="1"/>
    <row r="60264" ht="14.25" customHeight="1"/>
    <row r="60265" ht="14.25" customHeight="1"/>
    <row r="60266" ht="14.25" customHeight="1"/>
    <row r="60267" ht="14.25" customHeight="1"/>
    <row r="60268" ht="14.25" customHeight="1"/>
    <row r="60269" ht="14.25" customHeight="1"/>
    <row r="60270" ht="14.25" customHeight="1"/>
    <row r="60271" ht="14.25" customHeight="1"/>
    <row r="60272" ht="14.25" customHeight="1"/>
    <row r="60273" ht="14.25" customHeight="1"/>
    <row r="60274" ht="14.25" customHeight="1"/>
    <row r="60275" ht="14.25" customHeight="1"/>
    <row r="60276" ht="14.25" customHeight="1"/>
    <row r="60277" ht="14.25" customHeight="1"/>
    <row r="60278" ht="14.25" customHeight="1"/>
    <row r="60279" ht="14.25" customHeight="1"/>
    <row r="60280" ht="14.25" customHeight="1"/>
    <row r="60281" ht="14.25" customHeight="1"/>
    <row r="60282" ht="14.25" customHeight="1"/>
    <row r="60283" ht="14.25" customHeight="1"/>
    <row r="60284" ht="14.25" customHeight="1"/>
    <row r="60285" ht="14.25" customHeight="1"/>
    <row r="60286" ht="14.25" customHeight="1"/>
    <row r="60287" ht="14.25" customHeight="1"/>
    <row r="60288" ht="14.25" customHeight="1"/>
    <row r="60289" ht="14.25" customHeight="1"/>
    <row r="60290" ht="14.25" customHeight="1"/>
    <row r="60291" ht="14.25" customHeight="1"/>
    <row r="60292" ht="14.25" customHeight="1"/>
    <row r="60293" ht="14.25" customHeight="1"/>
    <row r="60294" ht="14.25" customHeight="1"/>
    <row r="60295" ht="14.25" customHeight="1"/>
    <row r="60296" ht="14.25" customHeight="1"/>
    <row r="60297" ht="14.25" customHeight="1"/>
    <row r="60298" ht="14.25" customHeight="1"/>
    <row r="60299" ht="14.25" customHeight="1"/>
    <row r="60300" ht="14.25" customHeight="1"/>
    <row r="60301" ht="14.25" customHeight="1"/>
    <row r="60302" ht="14.25" customHeight="1"/>
    <row r="60303" ht="14.25" customHeight="1"/>
    <row r="60304" ht="14.25" customHeight="1"/>
    <row r="60305" ht="14.25" customHeight="1"/>
    <row r="60306" ht="14.25" customHeight="1"/>
    <row r="60307" ht="14.25" customHeight="1"/>
    <row r="60308" ht="14.25" customHeight="1"/>
    <row r="60309" ht="14.25" customHeight="1"/>
    <row r="60310" ht="14.25" customHeight="1"/>
    <row r="60311" ht="14.25" customHeight="1"/>
    <row r="60312" ht="14.25" customHeight="1"/>
    <row r="60313" ht="14.25" customHeight="1"/>
    <row r="60314" ht="14.25" customHeight="1"/>
    <row r="60315" ht="14.25" customHeight="1"/>
    <row r="60316" ht="14.25" customHeight="1"/>
    <row r="60317" ht="14.25" customHeight="1"/>
    <row r="60318" ht="14.25" customHeight="1"/>
    <row r="60319" ht="14.25" customHeight="1"/>
    <row r="60320" ht="14.25" customHeight="1"/>
    <row r="60321" ht="14.25" customHeight="1"/>
    <row r="60322" ht="14.25" customHeight="1"/>
    <row r="60323" ht="14.25" customHeight="1"/>
    <row r="60324" ht="14.25" customHeight="1"/>
    <row r="60325" ht="14.25" customHeight="1"/>
    <row r="60326" ht="14.25" customHeight="1"/>
    <row r="60327" ht="14.25" customHeight="1"/>
    <row r="60328" ht="14.25" customHeight="1"/>
    <row r="60329" ht="14.25" customHeight="1"/>
    <row r="60330" ht="14.25" customHeight="1"/>
    <row r="60331" ht="14.25" customHeight="1"/>
    <row r="60332" ht="14.25" customHeight="1"/>
    <row r="60333" ht="14.25" customHeight="1"/>
    <row r="60334" ht="14.25" customHeight="1"/>
    <row r="60335" ht="14.25" customHeight="1"/>
    <row r="60336" ht="14.25" customHeight="1"/>
    <row r="60337" ht="14.25" customHeight="1"/>
    <row r="60338" ht="14.25" customHeight="1"/>
    <row r="60339" ht="14.25" customHeight="1"/>
    <row r="60340" ht="14.25" customHeight="1"/>
    <row r="60341" ht="14.25" customHeight="1"/>
    <row r="60342" ht="14.25" customHeight="1"/>
    <row r="60343" ht="14.25" customHeight="1"/>
    <row r="60344" ht="14.25" customHeight="1"/>
    <row r="60345" ht="14.25" customHeight="1"/>
    <row r="60346" ht="14.25" customHeight="1"/>
    <row r="60347" ht="14.25" customHeight="1"/>
    <row r="60348" ht="14.25" customHeight="1"/>
    <row r="60349" ht="14.25" customHeight="1"/>
    <row r="60350" ht="14.25" customHeight="1"/>
    <row r="60351" ht="14.25" customHeight="1"/>
    <row r="60352" ht="14.25" customHeight="1"/>
    <row r="60353" ht="14.25" customHeight="1"/>
    <row r="60354" ht="14.25" customHeight="1"/>
    <row r="60355" ht="14.25" customHeight="1"/>
    <row r="60356" ht="14.25" customHeight="1"/>
    <row r="60357" ht="14.25" customHeight="1"/>
    <row r="60358" ht="14.25" customHeight="1"/>
    <row r="60359" ht="14.25" customHeight="1"/>
    <row r="60360" ht="14.25" customHeight="1"/>
    <row r="60361" ht="14.25" customHeight="1"/>
    <row r="60362" ht="14.25" customHeight="1"/>
    <row r="60363" ht="14.25" customHeight="1"/>
    <row r="60364" ht="14.25" customHeight="1"/>
    <row r="60365" ht="14.25" customHeight="1"/>
    <row r="60366" ht="14.25" customHeight="1"/>
    <row r="60367" ht="14.25" customHeight="1"/>
    <row r="60368" ht="14.25" customHeight="1"/>
    <row r="60369" ht="14.25" customHeight="1"/>
    <row r="60370" ht="14.25" customHeight="1"/>
    <row r="60371" ht="14.25" customHeight="1"/>
    <row r="60372" ht="14.25" customHeight="1"/>
    <row r="60373" ht="14.25" customHeight="1"/>
    <row r="60374" ht="14.25" customHeight="1"/>
    <row r="60375" ht="14.25" customHeight="1"/>
    <row r="60376" ht="14.25" customHeight="1"/>
    <row r="60377" ht="14.25" customHeight="1"/>
    <row r="60378" ht="14.25" customHeight="1"/>
    <row r="60379" ht="14.25" customHeight="1"/>
    <row r="60380" ht="14.25" customHeight="1"/>
    <row r="60381" ht="14.25" customHeight="1"/>
    <row r="60382" ht="14.25" customHeight="1"/>
    <row r="60383" ht="14.25" customHeight="1"/>
    <row r="60384" ht="14.25" customHeight="1"/>
    <row r="60385" ht="14.25" customHeight="1"/>
    <row r="60386" ht="14.25" customHeight="1"/>
    <row r="60387" ht="14.25" customHeight="1"/>
    <row r="60388" ht="14.25" customHeight="1"/>
    <row r="60389" ht="14.25" customHeight="1"/>
    <row r="60390" ht="14.25" customHeight="1"/>
    <row r="60391" ht="14.25" customHeight="1"/>
    <row r="60392" ht="14.25" customHeight="1"/>
    <row r="60393" ht="14.25" customHeight="1"/>
    <row r="60394" ht="14.25" customHeight="1"/>
    <row r="60395" ht="14.25" customHeight="1"/>
    <row r="60396" ht="14.25" customHeight="1"/>
    <row r="60397" ht="14.25" customHeight="1"/>
    <row r="60398" ht="14.25" customHeight="1"/>
    <row r="60399" ht="14.25" customHeight="1"/>
    <row r="60400" ht="14.25" customHeight="1"/>
    <row r="60401" ht="14.25" customHeight="1"/>
    <row r="60402" ht="14.25" customHeight="1"/>
    <row r="60403" ht="14.25" customHeight="1"/>
    <row r="60404" ht="14.25" customHeight="1"/>
    <row r="60405" ht="14.25" customHeight="1"/>
    <row r="60406" ht="14.25" customHeight="1"/>
    <row r="60407" ht="14.25" customHeight="1"/>
    <row r="60408" ht="14.25" customHeight="1"/>
    <row r="60409" ht="14.25" customHeight="1"/>
    <row r="60410" ht="14.25" customHeight="1"/>
    <row r="60411" ht="14.25" customHeight="1"/>
    <row r="60412" ht="14.25" customHeight="1"/>
    <row r="60413" ht="14.25" customHeight="1"/>
    <row r="60414" ht="14.25" customHeight="1"/>
    <row r="60415" ht="14.25" customHeight="1"/>
    <row r="60416" ht="14.25" customHeight="1"/>
    <row r="60417" ht="14.25" customHeight="1"/>
    <row r="60418" ht="14.25" customHeight="1"/>
    <row r="60419" ht="14.25" customHeight="1"/>
    <row r="60420" ht="14.25" customHeight="1"/>
    <row r="60421" ht="14.25" customHeight="1"/>
    <row r="60422" ht="14.25" customHeight="1"/>
    <row r="60423" ht="14.25" customHeight="1"/>
    <row r="60424" ht="14.25" customHeight="1"/>
    <row r="60425" ht="14.25" customHeight="1"/>
    <row r="60426" ht="14.25" customHeight="1"/>
    <row r="60427" ht="14.25" customHeight="1"/>
    <row r="60428" ht="14.25" customHeight="1"/>
    <row r="60429" ht="14.25" customHeight="1"/>
    <row r="60430" ht="14.25" customHeight="1"/>
    <row r="60431" ht="14.25" customHeight="1"/>
    <row r="60432" ht="14.25" customHeight="1"/>
    <row r="60433" ht="14.25" customHeight="1"/>
    <row r="60434" ht="14.25" customHeight="1"/>
    <row r="60435" ht="14.25" customHeight="1"/>
    <row r="60436" ht="14.25" customHeight="1"/>
    <row r="60437" ht="14.25" customHeight="1"/>
    <row r="60438" ht="14.25" customHeight="1"/>
    <row r="60439" ht="14.25" customHeight="1"/>
    <row r="60440" ht="14.25" customHeight="1"/>
    <row r="60441" ht="14.25" customHeight="1"/>
    <row r="60442" ht="14.25" customHeight="1"/>
    <row r="60443" ht="14.25" customHeight="1"/>
    <row r="60444" ht="14.25" customHeight="1"/>
    <row r="60445" ht="14.25" customHeight="1"/>
    <row r="60446" ht="14.25" customHeight="1"/>
    <row r="60447" ht="14.25" customHeight="1"/>
    <row r="60448" ht="14.25" customHeight="1"/>
    <row r="60449" ht="14.25" customHeight="1"/>
    <row r="60450" ht="14.25" customHeight="1"/>
    <row r="60451" ht="14.25" customHeight="1"/>
    <row r="60452" ht="14.25" customHeight="1"/>
    <row r="60453" ht="14.25" customHeight="1"/>
    <row r="60454" ht="14.25" customHeight="1"/>
    <row r="60455" ht="14.25" customHeight="1"/>
    <row r="60456" ht="14.25" customHeight="1"/>
    <row r="60457" ht="14.25" customHeight="1"/>
    <row r="60458" ht="14.25" customHeight="1"/>
    <row r="60459" ht="14.25" customHeight="1"/>
    <row r="60460" ht="14.25" customHeight="1"/>
    <row r="60461" ht="14.25" customHeight="1"/>
    <row r="60462" ht="14.25" customHeight="1"/>
    <row r="60463" ht="14.25" customHeight="1"/>
    <row r="60464" ht="14.25" customHeight="1"/>
    <row r="60465" ht="14.25" customHeight="1"/>
    <row r="60466" ht="14.25" customHeight="1"/>
    <row r="60467" ht="14.25" customHeight="1"/>
    <row r="60468" ht="14.25" customHeight="1"/>
    <row r="60469" ht="14.25" customHeight="1"/>
    <row r="60470" ht="14.25" customHeight="1"/>
    <row r="60471" ht="14.25" customHeight="1"/>
    <row r="60472" ht="14.25" customHeight="1"/>
    <row r="60473" ht="14.25" customHeight="1"/>
    <row r="60474" ht="14.25" customHeight="1"/>
    <row r="60475" ht="14.25" customHeight="1"/>
    <row r="60476" ht="14.25" customHeight="1"/>
    <row r="60477" ht="14.25" customHeight="1"/>
    <row r="60478" ht="14.25" customHeight="1"/>
    <row r="60479" ht="14.25" customHeight="1"/>
    <row r="60480" ht="14.25" customHeight="1"/>
    <row r="60481" ht="14.25" customHeight="1"/>
    <row r="60482" ht="14.25" customHeight="1"/>
    <row r="60483" ht="14.25" customHeight="1"/>
    <row r="60484" ht="14.25" customHeight="1"/>
    <row r="60485" ht="14.25" customHeight="1"/>
    <row r="60486" ht="14.25" customHeight="1"/>
    <row r="60487" ht="14.25" customHeight="1"/>
    <row r="60488" ht="14.25" customHeight="1"/>
    <row r="60489" ht="14.25" customHeight="1"/>
    <row r="60490" ht="14.25" customHeight="1"/>
    <row r="60491" ht="14.25" customHeight="1"/>
    <row r="60492" ht="14.25" customHeight="1"/>
    <row r="60493" ht="14.25" customHeight="1"/>
    <row r="60494" ht="14.25" customHeight="1"/>
    <row r="60495" ht="14.25" customHeight="1"/>
    <row r="60496" ht="14.25" customHeight="1"/>
    <row r="60497" ht="14.25" customHeight="1"/>
    <row r="60498" ht="14.25" customHeight="1"/>
    <row r="60499" ht="14.25" customHeight="1"/>
    <row r="60500" ht="14.25" customHeight="1"/>
    <row r="60501" ht="14.25" customHeight="1"/>
    <row r="60502" ht="14.25" customHeight="1"/>
    <row r="60503" ht="14.25" customHeight="1"/>
    <row r="60504" ht="14.25" customHeight="1"/>
    <row r="60505" ht="14.25" customHeight="1"/>
    <row r="60506" ht="14.25" customHeight="1"/>
    <row r="60507" ht="14.25" customHeight="1"/>
    <row r="60508" ht="14.25" customHeight="1"/>
    <row r="60509" ht="14.25" customHeight="1"/>
    <row r="60510" ht="14.25" customHeight="1"/>
    <row r="60511" ht="14.25" customHeight="1"/>
    <row r="60512" ht="14.25" customHeight="1"/>
    <row r="60513" ht="14.25" customHeight="1"/>
    <row r="60514" ht="14.25" customHeight="1"/>
    <row r="60515" ht="14.25" customHeight="1"/>
    <row r="60516" ht="14.25" customHeight="1"/>
    <row r="60517" ht="14.25" customHeight="1"/>
    <row r="60518" ht="14.25" customHeight="1"/>
    <row r="60519" ht="14.25" customHeight="1"/>
    <row r="60520" ht="14.25" customHeight="1"/>
    <row r="60521" ht="14.25" customHeight="1"/>
    <row r="60522" ht="14.25" customHeight="1"/>
    <row r="60523" ht="14.25" customHeight="1"/>
    <row r="60524" ht="14.25" customHeight="1"/>
    <row r="60525" ht="14.25" customHeight="1"/>
    <row r="60526" ht="14.25" customHeight="1"/>
    <row r="60527" ht="14.25" customHeight="1"/>
    <row r="60528" ht="14.25" customHeight="1"/>
    <row r="60529" ht="14.25" customHeight="1"/>
    <row r="60530" ht="14.25" customHeight="1"/>
    <row r="60531" ht="14.25" customHeight="1"/>
    <row r="60532" ht="14.25" customHeight="1"/>
    <row r="60533" ht="14.25" customHeight="1"/>
    <row r="60534" ht="14.25" customHeight="1"/>
    <row r="60535" ht="14.25" customHeight="1"/>
    <row r="60536" ht="14.25" customHeight="1"/>
    <row r="60537" ht="14.25" customHeight="1"/>
    <row r="60538" ht="14.25" customHeight="1"/>
    <row r="60539" ht="14.25" customHeight="1"/>
    <row r="60540" ht="14.25" customHeight="1"/>
    <row r="60541" ht="14.25" customHeight="1"/>
    <row r="60542" ht="14.25" customHeight="1"/>
    <row r="60543" ht="14.25" customHeight="1"/>
    <row r="60544" ht="14.25" customHeight="1"/>
    <row r="60545" ht="14.25" customHeight="1"/>
    <row r="60546" ht="14.25" customHeight="1"/>
    <row r="60547" ht="14.25" customHeight="1"/>
    <row r="60548" ht="14.25" customHeight="1"/>
    <row r="60549" ht="14.25" customHeight="1"/>
    <row r="60550" ht="14.25" customHeight="1"/>
    <row r="60551" ht="14.25" customHeight="1"/>
    <row r="60552" ht="14.25" customHeight="1"/>
    <row r="60553" ht="14.25" customHeight="1"/>
    <row r="60554" ht="14.25" customHeight="1"/>
    <row r="60555" ht="14.25" customHeight="1"/>
    <row r="60556" ht="14.25" customHeight="1"/>
    <row r="60557" ht="14.25" customHeight="1"/>
    <row r="60558" ht="14.25" customHeight="1"/>
    <row r="60559" ht="14.25" customHeight="1"/>
    <row r="60560" ht="14.25" customHeight="1"/>
    <row r="60561" ht="14.25" customHeight="1"/>
    <row r="60562" ht="14.25" customHeight="1"/>
    <row r="60563" ht="14.25" customHeight="1"/>
    <row r="60564" ht="14.25" customHeight="1"/>
    <row r="60565" ht="14.25" customHeight="1"/>
    <row r="60566" ht="14.25" customHeight="1"/>
    <row r="60567" ht="14.25" customHeight="1"/>
    <row r="60568" ht="14.25" customHeight="1"/>
    <row r="60569" ht="14.25" customHeight="1"/>
    <row r="60570" ht="14.25" customHeight="1"/>
    <row r="60571" ht="14.25" customHeight="1"/>
    <row r="60572" ht="14.25" customHeight="1"/>
    <row r="60573" ht="14.25" customHeight="1"/>
    <row r="60574" ht="14.25" customHeight="1"/>
    <row r="60575" ht="14.25" customHeight="1"/>
    <row r="60576" ht="14.25" customHeight="1"/>
    <row r="60577" ht="14.25" customHeight="1"/>
    <row r="60578" ht="14.25" customHeight="1"/>
    <row r="60579" ht="14.25" customHeight="1"/>
    <row r="60580" ht="14.25" customHeight="1"/>
    <row r="60581" ht="14.25" customHeight="1"/>
    <row r="60582" ht="14.25" customHeight="1"/>
    <row r="60583" ht="14.25" customHeight="1"/>
    <row r="60584" ht="14.25" customHeight="1"/>
    <row r="60585" ht="14.25" customHeight="1"/>
    <row r="60586" ht="14.25" customHeight="1"/>
    <row r="60587" ht="14.25" customHeight="1"/>
    <row r="60588" ht="14.25" customHeight="1"/>
    <row r="60589" ht="14.25" customHeight="1"/>
    <row r="60590" ht="14.25" customHeight="1"/>
    <row r="60591" ht="14.25" customHeight="1"/>
    <row r="60592" ht="14.25" customHeight="1"/>
    <row r="60593" ht="14.25" customHeight="1"/>
    <row r="60594" ht="14.25" customHeight="1"/>
    <row r="60595" ht="14.25" customHeight="1"/>
    <row r="60596" ht="14.25" customHeight="1"/>
    <row r="60597" ht="14.25" customHeight="1"/>
    <row r="60598" ht="14.25" customHeight="1"/>
    <row r="60599" ht="14.25" customHeight="1"/>
    <row r="60600" ht="14.25" customHeight="1"/>
    <row r="60601" ht="14.25" customHeight="1"/>
    <row r="60602" ht="14.25" customHeight="1"/>
    <row r="60603" ht="14.25" customHeight="1"/>
    <row r="60604" ht="14.25" customHeight="1"/>
    <row r="60605" ht="14.25" customHeight="1"/>
    <row r="60606" ht="14.25" customHeight="1"/>
    <row r="60607" ht="14.25" customHeight="1"/>
    <row r="60608" ht="14.25" customHeight="1"/>
    <row r="60609" ht="14.25" customHeight="1"/>
    <row r="60610" ht="14.25" customHeight="1"/>
    <row r="60611" ht="14.25" customHeight="1"/>
    <row r="60612" ht="14.25" customHeight="1"/>
    <row r="60613" ht="14.25" customHeight="1"/>
    <row r="60614" ht="14.25" customHeight="1"/>
    <row r="60615" ht="14.25" customHeight="1"/>
    <row r="60616" ht="14.25" customHeight="1"/>
    <row r="60617" ht="14.25" customHeight="1"/>
    <row r="60618" ht="14.25" customHeight="1"/>
    <row r="60619" ht="14.25" customHeight="1"/>
    <row r="60620" ht="14.25" customHeight="1"/>
    <row r="60621" ht="14.25" customHeight="1"/>
    <row r="60622" ht="14.25" customHeight="1"/>
    <row r="60623" ht="14.25" customHeight="1"/>
    <row r="60624" ht="14.25" customHeight="1"/>
    <row r="60625" ht="14.25" customHeight="1"/>
    <row r="60626" ht="14.25" customHeight="1"/>
    <row r="60627" ht="14.25" customHeight="1"/>
    <row r="60628" ht="14.25" customHeight="1"/>
    <row r="60629" ht="14.25" customHeight="1"/>
    <row r="60630" ht="14.25" customHeight="1"/>
    <row r="60631" ht="14.25" customHeight="1"/>
    <row r="60632" ht="14.25" customHeight="1"/>
    <row r="60633" ht="14.25" customHeight="1"/>
    <row r="60634" ht="14.25" customHeight="1"/>
    <row r="60635" ht="14.25" customHeight="1"/>
    <row r="60636" ht="14.25" customHeight="1"/>
    <row r="60637" ht="14.25" customHeight="1"/>
    <row r="60638" ht="14.25" customHeight="1"/>
    <row r="60639" ht="14.25" customHeight="1"/>
    <row r="60640" ht="14.25" customHeight="1"/>
    <row r="60641" ht="14.25" customHeight="1"/>
    <row r="60642" ht="14.25" customHeight="1"/>
    <row r="60643" ht="14.25" customHeight="1"/>
    <row r="60644" ht="14.25" customHeight="1"/>
    <row r="60645" ht="14.25" customHeight="1"/>
    <row r="60646" ht="14.25" customHeight="1"/>
    <row r="60647" ht="14.25" customHeight="1"/>
    <row r="60648" ht="14.25" customHeight="1"/>
    <row r="60649" ht="14.25" customHeight="1"/>
    <row r="60650" ht="14.25" customHeight="1"/>
    <row r="60651" ht="14.25" customHeight="1"/>
    <row r="60652" ht="14.25" customHeight="1"/>
    <row r="60653" ht="14.25" customHeight="1"/>
    <row r="60654" ht="14.25" customHeight="1"/>
    <row r="60655" ht="14.25" customHeight="1"/>
    <row r="60656" ht="14.25" customHeight="1"/>
    <row r="60657" ht="14.25" customHeight="1"/>
    <row r="60658" ht="14.25" customHeight="1"/>
    <row r="60659" ht="14.25" customHeight="1"/>
    <row r="60660" ht="14.25" customHeight="1"/>
    <row r="60661" ht="14.25" customHeight="1"/>
    <row r="60662" ht="14.25" customHeight="1"/>
    <row r="60663" ht="14.25" customHeight="1"/>
    <row r="60664" ht="14.25" customHeight="1"/>
    <row r="60665" ht="14.25" customHeight="1"/>
    <row r="60666" ht="14.25" customHeight="1"/>
    <row r="60667" ht="14.25" customHeight="1"/>
    <row r="60668" ht="14.25" customHeight="1"/>
    <row r="60669" ht="14.25" customHeight="1"/>
    <row r="60670" ht="14.25" customHeight="1"/>
    <row r="60671" ht="14.25" customHeight="1"/>
    <row r="60672" ht="14.25" customHeight="1"/>
    <row r="60673" ht="14.25" customHeight="1"/>
    <row r="60674" ht="14.25" customHeight="1"/>
    <row r="60675" ht="14.25" customHeight="1"/>
    <row r="60676" ht="14.25" customHeight="1"/>
    <row r="60677" ht="14.25" customHeight="1"/>
    <row r="60678" ht="14.25" customHeight="1"/>
    <row r="60679" ht="14.25" customHeight="1"/>
    <row r="60680" ht="14.25" customHeight="1"/>
    <row r="60681" ht="14.25" customHeight="1"/>
    <row r="60682" ht="14.25" customHeight="1"/>
    <row r="60683" ht="14.25" customHeight="1"/>
    <row r="60684" ht="14.25" customHeight="1"/>
    <row r="60685" ht="14.25" customHeight="1"/>
    <row r="60686" ht="14.25" customHeight="1"/>
    <row r="60687" ht="14.25" customHeight="1"/>
    <row r="60688" ht="14.25" customHeight="1"/>
    <row r="60689" ht="14.25" customHeight="1"/>
    <row r="60690" ht="14.25" customHeight="1"/>
    <row r="60691" ht="14.25" customHeight="1"/>
    <row r="60692" ht="14.25" customHeight="1"/>
    <row r="60693" ht="14.25" customHeight="1"/>
    <row r="60694" ht="14.25" customHeight="1"/>
    <row r="60695" ht="14.25" customHeight="1"/>
    <row r="60696" ht="14.25" customHeight="1"/>
    <row r="60697" ht="14.25" customHeight="1"/>
    <row r="60698" ht="14.25" customHeight="1"/>
    <row r="60699" ht="14.25" customHeight="1"/>
    <row r="60700" ht="14.25" customHeight="1"/>
    <row r="60701" ht="14.25" customHeight="1"/>
    <row r="60702" ht="14.25" customHeight="1"/>
    <row r="60703" ht="14.25" customHeight="1"/>
    <row r="60704" ht="14.25" customHeight="1"/>
    <row r="60705" ht="14.25" customHeight="1"/>
    <row r="60706" ht="14.25" customHeight="1"/>
    <row r="60707" ht="14.25" customHeight="1"/>
    <row r="60708" ht="14.25" customHeight="1"/>
    <row r="60709" ht="14.25" customHeight="1"/>
    <row r="60710" ht="14.25" customHeight="1"/>
    <row r="60711" ht="14.25" customHeight="1"/>
    <row r="60712" ht="14.25" customHeight="1"/>
    <row r="60713" ht="14.25" customHeight="1"/>
    <row r="60714" ht="14.25" customHeight="1"/>
    <row r="60715" ht="14.25" customHeight="1"/>
    <row r="60716" ht="14.25" customHeight="1"/>
    <row r="60717" ht="14.25" customHeight="1"/>
    <row r="60718" ht="14.25" customHeight="1"/>
    <row r="60719" ht="14.25" customHeight="1"/>
    <row r="60720" ht="14.25" customHeight="1"/>
    <row r="60721" ht="14.25" customHeight="1"/>
    <row r="60722" ht="14.25" customHeight="1"/>
    <row r="60723" ht="14.25" customHeight="1"/>
    <row r="60724" ht="14.25" customHeight="1"/>
    <row r="60725" ht="14.25" customHeight="1"/>
    <row r="60726" ht="14.25" customHeight="1"/>
    <row r="60727" ht="14.25" customHeight="1"/>
    <row r="60728" ht="14.25" customHeight="1"/>
    <row r="60729" ht="14.25" customHeight="1"/>
    <row r="60730" ht="14.25" customHeight="1"/>
    <row r="60731" ht="14.25" customHeight="1"/>
    <row r="60732" ht="14.25" customHeight="1"/>
    <row r="60733" ht="14.25" customHeight="1"/>
    <row r="60734" ht="14.25" customHeight="1"/>
    <row r="60735" ht="14.25" customHeight="1"/>
    <row r="60736" ht="14.25" customHeight="1"/>
    <row r="60737" ht="14.25" customHeight="1"/>
    <row r="60738" ht="14.25" customHeight="1"/>
    <row r="60739" ht="14.25" customHeight="1"/>
    <row r="60740" ht="14.25" customHeight="1"/>
    <row r="60741" ht="14.25" customHeight="1"/>
    <row r="60742" ht="14.25" customHeight="1"/>
    <row r="60743" ht="14.25" customHeight="1"/>
    <row r="60744" ht="14.25" customHeight="1"/>
    <row r="60745" ht="14.25" customHeight="1"/>
    <row r="60746" ht="14.25" customHeight="1"/>
    <row r="60747" ht="14.25" customHeight="1"/>
    <row r="60748" ht="14.25" customHeight="1"/>
    <row r="60749" ht="14.25" customHeight="1"/>
    <row r="60750" ht="14.25" customHeight="1"/>
    <row r="60751" ht="14.25" customHeight="1"/>
    <row r="60752" ht="14.25" customHeight="1"/>
    <row r="60753" ht="14.25" customHeight="1"/>
    <row r="60754" ht="14.25" customHeight="1"/>
    <row r="60755" ht="14.25" customHeight="1"/>
    <row r="60756" ht="14.25" customHeight="1"/>
    <row r="60757" ht="14.25" customHeight="1"/>
    <row r="60758" ht="14.25" customHeight="1"/>
    <row r="60759" ht="14.25" customHeight="1"/>
    <row r="60760" ht="14.25" customHeight="1"/>
    <row r="60761" ht="14.25" customHeight="1"/>
    <row r="60762" ht="14.25" customHeight="1"/>
    <row r="60763" ht="14.25" customHeight="1"/>
    <row r="60764" ht="14.25" customHeight="1"/>
    <row r="60765" ht="14.25" customHeight="1"/>
    <row r="60766" ht="14.25" customHeight="1"/>
    <row r="60767" ht="14.25" customHeight="1"/>
    <row r="60768" ht="14.25" customHeight="1"/>
    <row r="60769" ht="14.25" customHeight="1"/>
    <row r="60770" ht="14.25" customHeight="1"/>
    <row r="60771" ht="14.25" customHeight="1"/>
    <row r="60772" ht="14.25" customHeight="1"/>
    <row r="60773" ht="14.25" customHeight="1"/>
    <row r="60774" ht="14.25" customHeight="1"/>
    <row r="60775" ht="14.25" customHeight="1"/>
    <row r="60776" ht="14.25" customHeight="1"/>
    <row r="60777" ht="14.25" customHeight="1"/>
    <row r="60778" ht="14.25" customHeight="1"/>
    <row r="60779" ht="14.25" customHeight="1"/>
    <row r="60780" ht="14.25" customHeight="1"/>
    <row r="60781" ht="14.25" customHeight="1"/>
    <row r="60782" ht="14.25" customHeight="1"/>
    <row r="60783" ht="14.25" customHeight="1"/>
    <row r="60784" ht="14.25" customHeight="1"/>
    <row r="60785" ht="14.25" customHeight="1"/>
    <row r="60786" ht="14.25" customHeight="1"/>
    <row r="60787" ht="14.25" customHeight="1"/>
    <row r="60788" ht="14.25" customHeight="1"/>
    <row r="60789" ht="14.25" customHeight="1"/>
    <row r="60790" ht="14.25" customHeight="1"/>
    <row r="60791" ht="14.25" customHeight="1"/>
    <row r="60792" ht="14.25" customHeight="1"/>
    <row r="60793" ht="14.25" customHeight="1"/>
    <row r="60794" ht="14.25" customHeight="1"/>
    <row r="60795" ht="14.25" customHeight="1"/>
    <row r="60796" ht="14.25" customHeight="1"/>
    <row r="60797" ht="14.25" customHeight="1"/>
    <row r="60798" ht="14.25" customHeight="1"/>
    <row r="60799" ht="14.25" customHeight="1"/>
    <row r="60800" ht="14.25" customHeight="1"/>
    <row r="60801" ht="14.25" customHeight="1"/>
    <row r="60802" ht="14.25" customHeight="1"/>
    <row r="60803" ht="14.25" customHeight="1"/>
    <row r="60804" ht="14.25" customHeight="1"/>
    <row r="60805" ht="14.25" customHeight="1"/>
    <row r="60806" ht="14.25" customHeight="1"/>
    <row r="60807" ht="14.25" customHeight="1"/>
    <row r="60808" ht="14.25" customHeight="1"/>
    <row r="60809" ht="14.25" customHeight="1"/>
    <row r="60810" ht="14.25" customHeight="1"/>
    <row r="60811" ht="14.25" customHeight="1"/>
    <row r="60812" ht="14.25" customHeight="1"/>
    <row r="60813" ht="14.25" customHeight="1"/>
    <row r="60814" ht="14.25" customHeight="1"/>
    <row r="60815" ht="14.25" customHeight="1"/>
    <row r="60816" ht="14.25" customHeight="1"/>
    <row r="60817" ht="14.25" customHeight="1"/>
    <row r="60818" ht="14.25" customHeight="1"/>
    <row r="60819" ht="14.25" customHeight="1"/>
    <row r="60820" ht="14.25" customHeight="1"/>
    <row r="60821" ht="14.25" customHeight="1"/>
    <row r="60822" ht="14.25" customHeight="1"/>
    <row r="60823" ht="14.25" customHeight="1"/>
    <row r="60824" ht="14.25" customHeight="1"/>
    <row r="60825" ht="14.25" customHeight="1"/>
    <row r="60826" ht="14.25" customHeight="1"/>
    <row r="60827" ht="14.25" customHeight="1"/>
    <row r="60828" ht="14.25" customHeight="1"/>
    <row r="60829" ht="14.25" customHeight="1"/>
    <row r="60830" ht="14.25" customHeight="1"/>
    <row r="60831" ht="14.25" customHeight="1"/>
    <row r="60832" ht="14.25" customHeight="1"/>
    <row r="60833" ht="14.25" customHeight="1"/>
    <row r="60834" ht="14.25" customHeight="1"/>
    <row r="60835" ht="14.25" customHeight="1"/>
    <row r="60836" ht="14.25" customHeight="1"/>
    <row r="60837" ht="14.25" customHeight="1"/>
    <row r="60838" ht="14.25" customHeight="1"/>
    <row r="60839" ht="14.25" customHeight="1"/>
    <row r="60840" ht="14.25" customHeight="1"/>
    <row r="60841" ht="14.25" customHeight="1"/>
    <row r="60842" ht="14.25" customHeight="1"/>
    <row r="60843" ht="14.25" customHeight="1"/>
    <row r="60844" ht="14.25" customHeight="1"/>
    <row r="60845" ht="14.25" customHeight="1"/>
    <row r="60846" ht="14.25" customHeight="1"/>
    <row r="60847" ht="14.25" customHeight="1"/>
    <row r="60848" ht="14.25" customHeight="1"/>
    <row r="60849" ht="14.25" customHeight="1"/>
    <row r="60850" ht="14.25" customHeight="1"/>
    <row r="60851" ht="14.25" customHeight="1"/>
    <row r="60852" ht="14.25" customHeight="1"/>
    <row r="60853" ht="14.25" customHeight="1"/>
    <row r="60854" ht="14.25" customHeight="1"/>
    <row r="60855" ht="14.25" customHeight="1"/>
    <row r="60856" ht="14.25" customHeight="1"/>
    <row r="60857" ht="14.25" customHeight="1"/>
    <row r="60858" ht="14.25" customHeight="1"/>
    <row r="60859" ht="14.25" customHeight="1"/>
    <row r="60860" ht="14.25" customHeight="1"/>
    <row r="60861" ht="14.25" customHeight="1"/>
    <row r="60862" ht="14.25" customHeight="1"/>
    <row r="60863" ht="14.25" customHeight="1"/>
    <row r="60864" ht="14.25" customHeight="1"/>
    <row r="60865" ht="14.25" customHeight="1"/>
    <row r="60866" ht="14.25" customHeight="1"/>
    <row r="60867" ht="14.25" customHeight="1"/>
    <row r="60868" ht="14.25" customHeight="1"/>
    <row r="60869" ht="14.25" customHeight="1"/>
    <row r="60870" ht="14.25" customHeight="1"/>
    <row r="60871" ht="14.25" customHeight="1"/>
    <row r="60872" ht="14.25" customHeight="1"/>
    <row r="60873" ht="14.25" customHeight="1"/>
    <row r="60874" ht="14.25" customHeight="1"/>
    <row r="60875" ht="14.25" customHeight="1"/>
    <row r="60876" ht="14.25" customHeight="1"/>
    <row r="60877" ht="14.25" customHeight="1"/>
    <row r="60878" ht="14.25" customHeight="1"/>
    <row r="60879" ht="14.25" customHeight="1"/>
    <row r="60880" ht="14.25" customHeight="1"/>
    <row r="60881" ht="14.25" customHeight="1"/>
    <row r="60882" ht="14.25" customHeight="1"/>
    <row r="60883" ht="14.25" customHeight="1"/>
    <row r="60884" ht="14.25" customHeight="1"/>
    <row r="60885" ht="14.25" customHeight="1"/>
    <row r="60886" ht="14.25" customHeight="1"/>
    <row r="60887" ht="14.25" customHeight="1"/>
    <row r="60888" ht="14.25" customHeight="1"/>
    <row r="60889" ht="14.25" customHeight="1"/>
    <row r="60890" ht="14.25" customHeight="1"/>
    <row r="60891" ht="14.25" customHeight="1"/>
    <row r="60892" ht="14.25" customHeight="1"/>
    <row r="60893" ht="14.25" customHeight="1"/>
    <row r="60894" ht="14.25" customHeight="1"/>
    <row r="60895" ht="14.25" customHeight="1"/>
    <row r="60896" ht="14.25" customHeight="1"/>
    <row r="60897" ht="14.25" customHeight="1"/>
    <row r="60898" ht="14.25" customHeight="1"/>
    <row r="60899" ht="14.25" customHeight="1"/>
    <row r="60900" ht="14.25" customHeight="1"/>
    <row r="60901" ht="14.25" customHeight="1"/>
    <row r="60902" ht="14.25" customHeight="1"/>
    <row r="60903" ht="14.25" customHeight="1"/>
    <row r="60904" ht="14.25" customHeight="1"/>
    <row r="60905" ht="14.25" customHeight="1"/>
    <row r="60906" ht="14.25" customHeight="1"/>
    <row r="60907" ht="14.25" customHeight="1"/>
    <row r="60908" ht="14.25" customHeight="1"/>
    <row r="60909" ht="14.25" customHeight="1"/>
    <row r="60910" ht="14.25" customHeight="1"/>
    <row r="60911" ht="14.25" customHeight="1"/>
    <row r="60912" ht="14.25" customHeight="1"/>
    <row r="60913" ht="14.25" customHeight="1"/>
    <row r="60914" ht="14.25" customHeight="1"/>
    <row r="60915" ht="14.25" customHeight="1"/>
    <row r="60916" ht="14.25" customHeight="1"/>
    <row r="60917" ht="14.25" customHeight="1"/>
    <row r="60918" ht="14.25" customHeight="1"/>
    <row r="60919" ht="14.25" customHeight="1"/>
    <row r="60920" ht="14.25" customHeight="1"/>
    <row r="60921" ht="14.25" customHeight="1"/>
    <row r="60922" ht="14.25" customHeight="1"/>
    <row r="60923" ht="14.25" customHeight="1"/>
    <row r="60924" ht="14.25" customHeight="1"/>
    <row r="60925" ht="14.25" customHeight="1"/>
    <row r="60926" ht="14.25" customHeight="1"/>
    <row r="60927" ht="14.25" customHeight="1"/>
    <row r="60928" ht="14.25" customHeight="1"/>
    <row r="60929" ht="14.25" customHeight="1"/>
    <row r="60930" ht="14.25" customHeight="1"/>
    <row r="60931" ht="14.25" customHeight="1"/>
    <row r="60932" ht="14.25" customHeight="1"/>
    <row r="60933" ht="14.25" customHeight="1"/>
    <row r="60934" ht="14.25" customHeight="1"/>
    <row r="60935" ht="14.25" customHeight="1"/>
    <row r="60936" ht="14.25" customHeight="1"/>
    <row r="60937" ht="14.25" customHeight="1"/>
    <row r="60938" ht="14.25" customHeight="1"/>
    <row r="60939" ht="14.25" customHeight="1"/>
    <row r="60940" ht="14.25" customHeight="1"/>
    <row r="60941" ht="14.25" customHeight="1"/>
    <row r="60942" ht="14.25" customHeight="1"/>
    <row r="60943" ht="14.25" customHeight="1"/>
    <row r="60944" ht="14.25" customHeight="1"/>
    <row r="60945" ht="14.25" customHeight="1"/>
    <row r="60946" ht="14.25" customHeight="1"/>
    <row r="60947" ht="14.25" customHeight="1"/>
    <row r="60948" ht="14.25" customHeight="1"/>
    <row r="60949" ht="14.25" customHeight="1"/>
    <row r="60950" ht="14.25" customHeight="1"/>
    <row r="60951" ht="14.25" customHeight="1"/>
    <row r="60952" ht="14.25" customHeight="1"/>
    <row r="60953" ht="14.25" customHeight="1"/>
    <row r="60954" ht="14.25" customHeight="1"/>
    <row r="60955" ht="14.25" customHeight="1"/>
    <row r="60956" ht="14.25" customHeight="1"/>
    <row r="60957" ht="14.25" customHeight="1"/>
    <row r="60958" ht="14.25" customHeight="1"/>
    <row r="60959" ht="14.25" customHeight="1"/>
    <row r="60960" ht="14.25" customHeight="1"/>
    <row r="60961" ht="14.25" customHeight="1"/>
    <row r="60962" ht="14.25" customHeight="1"/>
    <row r="60963" ht="14.25" customHeight="1"/>
    <row r="60964" ht="14.25" customHeight="1"/>
    <row r="60965" ht="14.25" customHeight="1"/>
    <row r="60966" ht="14.25" customHeight="1"/>
    <row r="60967" ht="14.25" customHeight="1"/>
    <row r="60968" ht="14.25" customHeight="1"/>
    <row r="60969" ht="14.25" customHeight="1"/>
    <row r="60970" ht="14.25" customHeight="1"/>
    <row r="60971" ht="14.25" customHeight="1"/>
    <row r="60972" ht="14.25" customHeight="1"/>
    <row r="60973" ht="14.25" customHeight="1"/>
    <row r="60974" ht="14.25" customHeight="1"/>
    <row r="60975" ht="14.25" customHeight="1"/>
    <row r="60976" ht="14.25" customHeight="1"/>
    <row r="60977" ht="14.25" customHeight="1"/>
    <row r="60978" ht="14.25" customHeight="1"/>
    <row r="60979" ht="14.25" customHeight="1"/>
    <row r="60980" ht="14.25" customHeight="1"/>
    <row r="60981" ht="14.25" customHeight="1"/>
    <row r="60982" ht="14.25" customHeight="1"/>
    <row r="60983" ht="14.25" customHeight="1"/>
    <row r="60984" ht="14.25" customHeight="1"/>
    <row r="60985" ht="14.25" customHeight="1"/>
    <row r="60986" ht="14.25" customHeight="1"/>
    <row r="60987" ht="14.25" customHeight="1"/>
    <row r="60988" ht="14.25" customHeight="1"/>
    <row r="60989" ht="14.25" customHeight="1"/>
    <row r="60990" ht="14.25" customHeight="1"/>
    <row r="60991" ht="14.25" customHeight="1"/>
    <row r="60992" ht="14.25" customHeight="1"/>
    <row r="60993" ht="14.25" customHeight="1"/>
    <row r="60994" ht="14.25" customHeight="1"/>
    <row r="60995" ht="14.25" customHeight="1"/>
    <row r="60996" ht="14.25" customHeight="1"/>
    <row r="60997" ht="14.25" customHeight="1"/>
    <row r="60998" ht="14.25" customHeight="1"/>
    <row r="60999" ht="14.25" customHeight="1"/>
    <row r="61000" ht="14.25" customHeight="1"/>
    <row r="61001" ht="14.25" customHeight="1"/>
    <row r="61002" ht="14.25" customHeight="1"/>
    <row r="61003" ht="14.25" customHeight="1"/>
    <row r="61004" ht="14.25" customHeight="1"/>
    <row r="61005" ht="14.25" customHeight="1"/>
    <row r="61006" ht="14.25" customHeight="1"/>
    <row r="61007" ht="14.25" customHeight="1"/>
    <row r="61008" ht="14.25" customHeight="1"/>
    <row r="61009" ht="14.25" customHeight="1"/>
    <row r="61010" ht="14.25" customHeight="1"/>
    <row r="61011" ht="14.25" customHeight="1"/>
    <row r="61012" ht="14.25" customHeight="1"/>
    <row r="61013" ht="14.25" customHeight="1"/>
    <row r="61014" ht="14.25" customHeight="1"/>
    <row r="61015" ht="14.25" customHeight="1"/>
    <row r="61016" ht="14.25" customHeight="1"/>
    <row r="61017" ht="14.25" customHeight="1"/>
    <row r="61018" ht="14.25" customHeight="1"/>
    <row r="61019" ht="14.25" customHeight="1"/>
    <row r="61020" ht="14.25" customHeight="1"/>
    <row r="61021" ht="14.25" customHeight="1"/>
    <row r="61022" ht="14.25" customHeight="1"/>
    <row r="61023" ht="14.25" customHeight="1"/>
    <row r="61024" ht="14.25" customHeight="1"/>
    <row r="61025" ht="14.25" customHeight="1"/>
    <row r="61026" ht="14.25" customHeight="1"/>
    <row r="61027" ht="14.25" customHeight="1"/>
    <row r="61028" ht="14.25" customHeight="1"/>
    <row r="61029" ht="14.25" customHeight="1"/>
    <row r="61030" ht="14.25" customHeight="1"/>
    <row r="61031" ht="14.25" customHeight="1"/>
    <row r="61032" ht="14.25" customHeight="1"/>
    <row r="61033" ht="14.25" customHeight="1"/>
    <row r="61034" ht="14.25" customHeight="1"/>
    <row r="61035" ht="14.25" customHeight="1"/>
    <row r="61036" ht="14.25" customHeight="1"/>
    <row r="61037" ht="14.25" customHeight="1"/>
    <row r="61038" ht="14.25" customHeight="1"/>
    <row r="61039" ht="14.25" customHeight="1"/>
    <row r="61040" ht="14.25" customHeight="1"/>
    <row r="61041" ht="14.25" customHeight="1"/>
    <row r="61042" ht="14.25" customHeight="1"/>
    <row r="61043" ht="14.25" customHeight="1"/>
    <row r="61044" ht="14.25" customHeight="1"/>
    <row r="61045" ht="14.25" customHeight="1"/>
    <row r="61046" ht="14.25" customHeight="1"/>
    <row r="61047" ht="14.25" customHeight="1"/>
    <row r="61048" ht="14.25" customHeight="1"/>
    <row r="61049" ht="14.25" customHeight="1"/>
    <row r="61050" ht="14.25" customHeight="1"/>
    <row r="61051" ht="14.25" customHeight="1"/>
    <row r="61052" ht="14.25" customHeight="1"/>
    <row r="61053" ht="14.25" customHeight="1"/>
    <row r="61054" ht="14.25" customHeight="1"/>
    <row r="61055" ht="14.25" customHeight="1"/>
    <row r="61056" ht="14.25" customHeight="1"/>
    <row r="61057" ht="14.25" customHeight="1"/>
    <row r="61058" ht="14.25" customHeight="1"/>
    <row r="61059" ht="14.25" customHeight="1"/>
    <row r="61060" ht="14.25" customHeight="1"/>
    <row r="61061" ht="14.25" customHeight="1"/>
    <row r="61062" ht="14.25" customHeight="1"/>
    <row r="61063" ht="14.25" customHeight="1"/>
    <row r="61064" ht="14.25" customHeight="1"/>
    <row r="61065" ht="14.25" customHeight="1"/>
    <row r="61066" ht="14.25" customHeight="1"/>
    <row r="61067" ht="14.25" customHeight="1"/>
    <row r="61068" ht="14.25" customHeight="1"/>
    <row r="61069" ht="14.25" customHeight="1"/>
    <row r="61070" ht="14.25" customHeight="1"/>
    <row r="61071" ht="14.25" customHeight="1"/>
    <row r="61072" ht="14.25" customHeight="1"/>
    <row r="61073" ht="14.25" customHeight="1"/>
    <row r="61074" ht="14.25" customHeight="1"/>
    <row r="61075" ht="14.25" customHeight="1"/>
    <row r="61076" ht="14.25" customHeight="1"/>
    <row r="61077" ht="14.25" customHeight="1"/>
    <row r="61078" ht="14.25" customHeight="1"/>
    <row r="61079" ht="14.25" customHeight="1"/>
    <row r="61080" ht="14.25" customHeight="1"/>
    <row r="61081" ht="14.25" customHeight="1"/>
    <row r="61082" ht="14.25" customHeight="1"/>
    <row r="61083" ht="14.25" customHeight="1"/>
    <row r="61084" ht="14.25" customHeight="1"/>
    <row r="61085" ht="14.25" customHeight="1"/>
    <row r="61086" ht="14.25" customHeight="1"/>
    <row r="61087" ht="14.25" customHeight="1"/>
    <row r="61088" ht="14.25" customHeight="1"/>
    <row r="61089" ht="14.25" customHeight="1"/>
    <row r="61090" ht="14.25" customHeight="1"/>
    <row r="61091" ht="14.25" customHeight="1"/>
    <row r="61092" ht="14.25" customHeight="1"/>
    <row r="61093" ht="14.25" customHeight="1"/>
    <row r="61094" ht="14.25" customHeight="1"/>
    <row r="61095" ht="14.25" customHeight="1"/>
    <row r="61096" ht="14.25" customHeight="1"/>
    <row r="61097" ht="14.25" customHeight="1"/>
    <row r="61098" ht="14.25" customHeight="1"/>
    <row r="61099" ht="14.25" customHeight="1"/>
    <row r="61100" ht="14.25" customHeight="1"/>
    <row r="61101" ht="14.25" customHeight="1"/>
    <row r="61102" ht="14.25" customHeight="1"/>
    <row r="61103" ht="14.25" customHeight="1"/>
    <row r="61104" ht="14.25" customHeight="1"/>
    <row r="61105" ht="14.25" customHeight="1"/>
    <row r="61106" ht="14.25" customHeight="1"/>
    <row r="61107" ht="14.25" customHeight="1"/>
    <row r="61108" ht="14.25" customHeight="1"/>
    <row r="61109" ht="14.25" customHeight="1"/>
    <row r="61110" ht="14.25" customHeight="1"/>
    <row r="61111" ht="14.25" customHeight="1"/>
    <row r="61112" ht="14.25" customHeight="1"/>
    <row r="61113" ht="14.25" customHeight="1"/>
    <row r="61114" ht="14.25" customHeight="1"/>
    <row r="61115" ht="14.25" customHeight="1"/>
    <row r="61116" ht="14.25" customHeight="1"/>
    <row r="61117" ht="14.25" customHeight="1"/>
    <row r="61118" ht="14.25" customHeight="1"/>
    <row r="61119" ht="14.25" customHeight="1"/>
    <row r="61120" ht="14.25" customHeight="1"/>
    <row r="61121" ht="14.25" customHeight="1"/>
    <row r="61122" ht="14.25" customHeight="1"/>
    <row r="61123" ht="14.25" customHeight="1"/>
    <row r="61124" ht="14.25" customHeight="1"/>
    <row r="61125" ht="14.25" customHeight="1"/>
    <row r="61126" ht="14.25" customHeight="1"/>
    <row r="61127" ht="14.25" customHeight="1"/>
    <row r="61128" ht="14.25" customHeight="1"/>
    <row r="61129" ht="14.25" customHeight="1"/>
    <row r="61130" ht="14.25" customHeight="1"/>
    <row r="61131" ht="14.25" customHeight="1"/>
    <row r="61132" ht="14.25" customHeight="1"/>
    <row r="61133" ht="14.25" customHeight="1"/>
    <row r="61134" ht="14.25" customHeight="1"/>
    <row r="61135" ht="14.25" customHeight="1"/>
    <row r="61136" ht="14.25" customHeight="1"/>
    <row r="61137" ht="14.25" customHeight="1"/>
    <row r="61138" ht="14.25" customHeight="1"/>
    <row r="61139" ht="14.25" customHeight="1"/>
    <row r="61140" ht="14.25" customHeight="1"/>
    <row r="61141" ht="14.25" customHeight="1"/>
    <row r="61142" ht="14.25" customHeight="1"/>
    <row r="61143" ht="14.25" customHeight="1"/>
    <row r="61144" ht="14.25" customHeight="1"/>
    <row r="61145" ht="14.25" customHeight="1"/>
    <row r="61146" ht="14.25" customHeight="1"/>
    <row r="61147" ht="14.25" customHeight="1"/>
    <row r="61148" ht="14.25" customHeight="1"/>
    <row r="61149" ht="14.25" customHeight="1"/>
    <row r="61150" ht="14.25" customHeight="1"/>
    <row r="61151" ht="14.25" customHeight="1"/>
    <row r="61152" ht="14.25" customHeight="1"/>
    <row r="61153" ht="14.25" customHeight="1"/>
    <row r="61154" ht="14.25" customHeight="1"/>
    <row r="61155" ht="14.25" customHeight="1"/>
    <row r="61156" ht="14.25" customHeight="1"/>
    <row r="61157" ht="14.25" customHeight="1"/>
    <row r="61158" ht="14.25" customHeight="1"/>
    <row r="61159" ht="14.25" customHeight="1"/>
    <row r="61160" ht="14.25" customHeight="1"/>
    <row r="61161" ht="14.25" customHeight="1"/>
    <row r="61162" ht="14.25" customHeight="1"/>
    <row r="61163" ht="14.25" customHeight="1"/>
    <row r="61164" ht="14.25" customHeight="1"/>
    <row r="61165" ht="14.25" customHeight="1"/>
    <row r="61166" ht="14.25" customHeight="1"/>
    <row r="61167" ht="14.25" customHeight="1"/>
    <row r="61168" ht="14.25" customHeight="1"/>
    <row r="61169" ht="14.25" customHeight="1"/>
    <row r="61170" ht="14.25" customHeight="1"/>
    <row r="61171" ht="14.25" customHeight="1"/>
    <row r="61172" ht="14.25" customHeight="1"/>
    <row r="61173" ht="14.25" customHeight="1"/>
    <row r="61174" ht="14.25" customHeight="1"/>
    <row r="61175" ht="14.25" customHeight="1"/>
    <row r="61176" ht="14.25" customHeight="1"/>
    <row r="61177" ht="14.25" customHeight="1"/>
    <row r="61178" ht="14.25" customHeight="1"/>
    <row r="61179" ht="14.25" customHeight="1"/>
    <row r="61180" ht="14.25" customHeight="1"/>
    <row r="61181" ht="14.25" customHeight="1"/>
    <row r="61182" ht="14.25" customHeight="1"/>
    <row r="61183" ht="14.25" customHeight="1"/>
    <row r="61184" ht="14.25" customHeight="1"/>
    <row r="61185" ht="14.25" customHeight="1"/>
    <row r="61186" ht="14.25" customHeight="1"/>
    <row r="61187" ht="14.25" customHeight="1"/>
    <row r="61188" ht="14.25" customHeight="1"/>
    <row r="61189" ht="14.25" customHeight="1"/>
    <row r="61190" ht="14.25" customHeight="1"/>
    <row r="61191" ht="14.25" customHeight="1"/>
    <row r="61192" ht="14.25" customHeight="1"/>
    <row r="61193" ht="14.25" customHeight="1"/>
    <row r="61194" ht="14.25" customHeight="1"/>
    <row r="61195" ht="14.25" customHeight="1"/>
    <row r="61196" ht="14.25" customHeight="1"/>
    <row r="61197" ht="14.25" customHeight="1"/>
    <row r="61198" ht="14.25" customHeight="1"/>
    <row r="61199" ht="14.25" customHeight="1"/>
    <row r="61200" ht="14.25" customHeight="1"/>
    <row r="61201" ht="14.25" customHeight="1"/>
    <row r="61202" ht="14.25" customHeight="1"/>
    <row r="61203" ht="14.25" customHeight="1"/>
    <row r="61204" ht="14.25" customHeight="1"/>
    <row r="61205" ht="14.25" customHeight="1"/>
    <row r="61206" ht="14.25" customHeight="1"/>
    <row r="61207" ht="14.25" customHeight="1"/>
    <row r="61208" ht="14.25" customHeight="1"/>
    <row r="61209" ht="14.25" customHeight="1"/>
    <row r="61210" ht="14.25" customHeight="1"/>
    <row r="61211" ht="14.25" customHeight="1"/>
    <row r="61212" ht="14.25" customHeight="1"/>
    <row r="61213" ht="14.25" customHeight="1"/>
    <row r="61214" ht="14.25" customHeight="1"/>
    <row r="61215" ht="14.25" customHeight="1"/>
    <row r="61216" ht="14.25" customHeight="1"/>
    <row r="61217" ht="14.25" customHeight="1"/>
    <row r="61218" ht="14.25" customHeight="1"/>
    <row r="61219" ht="14.25" customHeight="1"/>
    <row r="61220" ht="14.25" customHeight="1"/>
    <row r="61221" ht="14.25" customHeight="1"/>
    <row r="61222" ht="14.25" customHeight="1"/>
    <row r="61223" ht="14.25" customHeight="1"/>
    <row r="61224" ht="14.25" customHeight="1"/>
    <row r="61225" ht="14.25" customHeight="1"/>
    <row r="61226" ht="14.25" customHeight="1"/>
    <row r="61227" ht="14.25" customHeight="1"/>
    <row r="61228" ht="14.25" customHeight="1"/>
    <row r="61229" ht="14.25" customHeight="1"/>
    <row r="61230" ht="14.25" customHeight="1"/>
    <row r="61231" ht="14.25" customHeight="1"/>
    <row r="61232" ht="14.25" customHeight="1"/>
    <row r="61233" ht="14.25" customHeight="1"/>
    <row r="61234" ht="14.25" customHeight="1"/>
    <row r="61235" ht="14.25" customHeight="1"/>
    <row r="61236" ht="14.25" customHeight="1"/>
    <row r="61237" ht="14.25" customHeight="1"/>
    <row r="61238" ht="14.25" customHeight="1"/>
    <row r="61239" ht="14.25" customHeight="1"/>
    <row r="61240" ht="14.25" customHeight="1"/>
    <row r="61241" ht="14.25" customHeight="1"/>
    <row r="61242" ht="14.25" customHeight="1"/>
    <row r="61243" ht="14.25" customHeight="1"/>
    <row r="61244" ht="14.25" customHeight="1"/>
    <row r="61245" ht="14.25" customHeight="1"/>
    <row r="61246" ht="14.25" customHeight="1"/>
    <row r="61247" ht="14.25" customHeight="1"/>
    <row r="61248" ht="14.25" customHeight="1"/>
    <row r="61249" ht="14.25" customHeight="1"/>
    <row r="61250" ht="14.25" customHeight="1"/>
    <row r="61251" ht="14.25" customHeight="1"/>
    <row r="61252" ht="14.25" customHeight="1"/>
    <row r="61253" ht="14.25" customHeight="1"/>
    <row r="61254" ht="14.25" customHeight="1"/>
    <row r="61255" ht="14.25" customHeight="1"/>
    <row r="61256" ht="14.25" customHeight="1"/>
    <row r="61257" ht="14.25" customHeight="1"/>
    <row r="61258" ht="14.25" customHeight="1"/>
    <row r="61259" ht="14.25" customHeight="1"/>
    <row r="61260" ht="14.25" customHeight="1"/>
    <row r="61261" ht="14.25" customHeight="1"/>
    <row r="61262" ht="14.25" customHeight="1"/>
    <row r="61263" ht="14.25" customHeight="1"/>
    <row r="61264" ht="14.25" customHeight="1"/>
    <row r="61265" ht="14.25" customHeight="1"/>
    <row r="61266" ht="14.25" customHeight="1"/>
    <row r="61267" ht="14.25" customHeight="1"/>
    <row r="61268" ht="14.25" customHeight="1"/>
    <row r="61269" ht="14.25" customHeight="1"/>
    <row r="61270" ht="14.25" customHeight="1"/>
    <row r="61271" ht="14.25" customHeight="1"/>
    <row r="61272" ht="14.25" customHeight="1"/>
    <row r="61273" ht="14.25" customHeight="1"/>
    <row r="61274" ht="14.25" customHeight="1"/>
    <row r="61275" ht="14.25" customHeight="1"/>
    <row r="61276" ht="14.25" customHeight="1"/>
    <row r="61277" ht="14.25" customHeight="1"/>
    <row r="61278" ht="14.25" customHeight="1"/>
    <row r="61279" ht="14.25" customHeight="1"/>
    <row r="61280" ht="14.25" customHeight="1"/>
    <row r="61281" ht="14.25" customHeight="1"/>
    <row r="61282" ht="14.25" customHeight="1"/>
    <row r="61283" ht="14.25" customHeight="1"/>
    <row r="61284" ht="14.25" customHeight="1"/>
    <row r="61285" ht="14.25" customHeight="1"/>
    <row r="61286" ht="14.25" customHeight="1"/>
    <row r="61287" ht="14.25" customHeight="1"/>
    <row r="61288" ht="14.25" customHeight="1"/>
    <row r="61289" ht="14.25" customHeight="1"/>
    <row r="61290" ht="14.25" customHeight="1"/>
    <row r="61291" ht="14.25" customHeight="1"/>
    <row r="61292" ht="14.25" customHeight="1"/>
    <row r="61293" ht="14.25" customHeight="1"/>
    <row r="61294" ht="14.25" customHeight="1"/>
    <row r="61295" ht="14.25" customHeight="1"/>
    <row r="61296" ht="14.25" customHeight="1"/>
    <row r="61297" ht="14.25" customHeight="1"/>
    <row r="61298" ht="14.25" customHeight="1"/>
    <row r="61299" ht="14.25" customHeight="1"/>
    <row r="61300" ht="14.25" customHeight="1"/>
    <row r="61301" ht="14.25" customHeight="1"/>
    <row r="61302" ht="14.25" customHeight="1"/>
    <row r="61303" ht="14.25" customHeight="1"/>
    <row r="61304" ht="14.25" customHeight="1"/>
    <row r="61305" ht="14.25" customHeight="1"/>
    <row r="61306" ht="14.25" customHeight="1"/>
    <row r="61307" ht="14.25" customHeight="1"/>
    <row r="61308" ht="14.25" customHeight="1"/>
    <row r="61309" ht="14.25" customHeight="1"/>
    <row r="61310" ht="14.25" customHeight="1"/>
    <row r="61311" ht="14.25" customHeight="1"/>
    <row r="61312" ht="14.25" customHeight="1"/>
    <row r="61313" ht="14.25" customHeight="1"/>
    <row r="61314" ht="14.25" customHeight="1"/>
    <row r="61315" ht="14.25" customHeight="1"/>
    <row r="61316" ht="14.25" customHeight="1"/>
    <row r="61317" ht="14.25" customHeight="1"/>
    <row r="61318" ht="14.25" customHeight="1"/>
    <row r="61319" ht="14.25" customHeight="1"/>
    <row r="61320" ht="14.25" customHeight="1"/>
    <row r="61321" ht="14.25" customHeight="1"/>
    <row r="61322" ht="14.25" customHeight="1"/>
    <row r="61323" ht="14.25" customHeight="1"/>
    <row r="61324" ht="14.25" customHeight="1"/>
    <row r="61325" ht="14.25" customHeight="1"/>
    <row r="61326" ht="14.25" customHeight="1"/>
    <row r="61327" ht="14.25" customHeight="1"/>
    <row r="61328" ht="14.25" customHeight="1"/>
    <row r="61329" ht="14.25" customHeight="1"/>
    <row r="61330" ht="14.25" customHeight="1"/>
    <row r="61331" ht="14.25" customHeight="1"/>
    <row r="61332" ht="14.25" customHeight="1"/>
    <row r="61333" ht="14.25" customHeight="1"/>
    <row r="61334" ht="14.25" customHeight="1"/>
    <row r="61335" ht="14.25" customHeight="1"/>
    <row r="61336" ht="14.25" customHeight="1"/>
    <row r="61337" ht="14.25" customHeight="1"/>
    <row r="61338" ht="14.25" customHeight="1"/>
    <row r="61339" ht="14.25" customHeight="1"/>
    <row r="61340" ht="14.25" customHeight="1"/>
    <row r="61341" ht="14.25" customHeight="1"/>
    <row r="61342" ht="14.25" customHeight="1"/>
    <row r="61343" ht="14.25" customHeight="1"/>
    <row r="61344" ht="14.25" customHeight="1"/>
    <row r="61345" ht="14.25" customHeight="1"/>
    <row r="61346" ht="14.25" customHeight="1"/>
    <row r="61347" ht="14.25" customHeight="1"/>
    <row r="61348" ht="14.25" customHeight="1"/>
    <row r="61349" ht="14.25" customHeight="1"/>
    <row r="61350" ht="14.25" customHeight="1"/>
    <row r="61351" ht="14.25" customHeight="1"/>
    <row r="61352" ht="14.25" customHeight="1"/>
    <row r="61353" ht="14.25" customHeight="1"/>
    <row r="61354" ht="14.25" customHeight="1"/>
    <row r="61355" ht="14.25" customHeight="1"/>
    <row r="61356" ht="14.25" customHeight="1"/>
    <row r="61357" ht="14.25" customHeight="1"/>
    <row r="61358" ht="14.25" customHeight="1"/>
    <row r="61359" ht="14.25" customHeight="1"/>
    <row r="61360" ht="14.25" customHeight="1"/>
    <row r="61361" ht="14.25" customHeight="1"/>
    <row r="61362" ht="14.25" customHeight="1"/>
    <row r="61363" ht="14.25" customHeight="1"/>
    <row r="61364" ht="14.25" customHeight="1"/>
    <row r="61365" ht="14.25" customHeight="1"/>
    <row r="61366" ht="14.25" customHeight="1"/>
    <row r="61367" ht="14.25" customHeight="1"/>
    <row r="61368" ht="14.25" customHeight="1"/>
    <row r="61369" ht="14.25" customHeight="1"/>
    <row r="61370" ht="14.25" customHeight="1"/>
    <row r="61371" ht="14.25" customHeight="1"/>
    <row r="61372" ht="14.25" customHeight="1"/>
    <row r="61373" ht="14.25" customHeight="1"/>
    <row r="61374" ht="14.25" customHeight="1"/>
    <row r="61375" ht="14.25" customHeight="1"/>
    <row r="61376" ht="14.25" customHeight="1"/>
    <row r="61377" ht="14.25" customHeight="1"/>
    <row r="61378" ht="14.25" customHeight="1"/>
    <row r="61379" ht="14.25" customHeight="1"/>
    <row r="61380" ht="14.25" customHeight="1"/>
    <row r="61381" ht="14.25" customHeight="1"/>
    <row r="61382" ht="14.25" customHeight="1"/>
    <row r="61383" ht="14.25" customHeight="1"/>
    <row r="61384" ht="14.25" customHeight="1"/>
    <row r="61385" ht="14.25" customHeight="1"/>
    <row r="61386" ht="14.25" customHeight="1"/>
    <row r="61387" ht="14.25" customHeight="1"/>
    <row r="61388" ht="14.25" customHeight="1"/>
    <row r="61389" ht="14.25" customHeight="1"/>
    <row r="61390" ht="14.25" customHeight="1"/>
    <row r="61391" ht="14.25" customHeight="1"/>
    <row r="61392" ht="14.25" customHeight="1"/>
    <row r="61393" ht="14.25" customHeight="1"/>
    <row r="61394" ht="14.25" customHeight="1"/>
    <row r="61395" ht="14.25" customHeight="1"/>
    <row r="61396" ht="14.25" customHeight="1"/>
    <row r="61397" ht="14.25" customHeight="1"/>
    <row r="61398" ht="14.25" customHeight="1"/>
    <row r="61399" ht="14.25" customHeight="1"/>
    <row r="61400" ht="14.25" customHeight="1"/>
    <row r="61401" ht="14.25" customHeight="1"/>
    <row r="61402" ht="14.25" customHeight="1"/>
    <row r="61403" ht="14.25" customHeight="1"/>
    <row r="61404" ht="14.25" customHeight="1"/>
    <row r="61405" ht="14.25" customHeight="1"/>
    <row r="61406" ht="14.25" customHeight="1"/>
    <row r="61407" ht="14.25" customHeight="1"/>
    <row r="61408" ht="14.25" customHeight="1"/>
    <row r="61409" ht="14.25" customHeight="1"/>
    <row r="61410" ht="14.25" customHeight="1"/>
    <row r="61411" ht="14.25" customHeight="1"/>
    <row r="61412" ht="14.25" customHeight="1"/>
    <row r="61413" ht="14.25" customHeight="1"/>
    <row r="61414" ht="14.25" customHeight="1"/>
    <row r="61415" ht="14.25" customHeight="1"/>
    <row r="61416" ht="14.25" customHeight="1"/>
    <row r="61417" ht="14.25" customHeight="1"/>
    <row r="61418" ht="14.25" customHeight="1"/>
    <row r="61419" ht="14.25" customHeight="1"/>
    <row r="61420" ht="14.25" customHeight="1"/>
    <row r="61421" ht="14.25" customHeight="1"/>
    <row r="61422" ht="14.25" customHeight="1"/>
    <row r="61423" ht="14.25" customHeight="1"/>
    <row r="61424" ht="14.25" customHeight="1"/>
    <row r="61425" ht="14.25" customHeight="1"/>
    <row r="61426" ht="14.25" customHeight="1"/>
    <row r="61427" ht="14.25" customHeight="1"/>
    <row r="61428" ht="14.25" customHeight="1"/>
    <row r="61429" ht="14.25" customHeight="1"/>
    <row r="61430" ht="14.25" customHeight="1"/>
    <row r="61431" ht="14.25" customHeight="1"/>
    <row r="61432" ht="14.25" customHeight="1"/>
    <row r="61433" ht="14.25" customHeight="1"/>
    <row r="61434" ht="14.25" customHeight="1"/>
    <row r="61435" ht="14.25" customHeight="1"/>
    <row r="61436" ht="14.25" customHeight="1"/>
    <row r="61437" ht="14.25" customHeight="1"/>
    <row r="61438" ht="14.25" customHeight="1"/>
    <row r="61439" ht="14.25" customHeight="1"/>
    <row r="61440" ht="14.25" customHeight="1"/>
    <row r="61441" ht="14.25" customHeight="1"/>
    <row r="61442" ht="14.25" customHeight="1"/>
    <row r="61443" ht="14.25" customHeight="1"/>
    <row r="61444" ht="14.25" customHeight="1"/>
    <row r="61445" ht="14.25" customHeight="1"/>
    <row r="61446" ht="14.25" customHeight="1"/>
    <row r="61447" ht="14.25" customHeight="1"/>
    <row r="61448" ht="14.25" customHeight="1"/>
    <row r="61449" ht="14.25" customHeight="1"/>
    <row r="61450" ht="14.25" customHeight="1"/>
    <row r="61451" ht="14.25" customHeight="1"/>
    <row r="61452" ht="14.25" customHeight="1"/>
    <row r="61453" ht="14.25" customHeight="1"/>
    <row r="61454" ht="14.25" customHeight="1"/>
    <row r="61455" ht="14.25" customHeight="1"/>
    <row r="61456" ht="14.25" customHeight="1"/>
    <row r="61457" ht="14.25" customHeight="1"/>
    <row r="61458" ht="14.25" customHeight="1"/>
    <row r="61459" ht="14.25" customHeight="1"/>
    <row r="61460" ht="14.25" customHeight="1"/>
    <row r="61461" ht="14.25" customHeight="1"/>
    <row r="61462" ht="14.25" customHeight="1"/>
    <row r="61463" ht="14.25" customHeight="1"/>
    <row r="61464" ht="14.25" customHeight="1"/>
    <row r="61465" ht="14.25" customHeight="1"/>
    <row r="61466" ht="14.25" customHeight="1"/>
    <row r="61467" ht="14.25" customHeight="1"/>
    <row r="61468" ht="14.25" customHeight="1"/>
    <row r="61469" ht="14.25" customHeight="1"/>
    <row r="61470" ht="14.25" customHeight="1"/>
    <row r="61471" ht="14.25" customHeight="1"/>
    <row r="61472" ht="14.25" customHeight="1"/>
    <row r="61473" ht="14.25" customHeight="1"/>
    <row r="61474" ht="14.25" customHeight="1"/>
    <row r="61475" ht="14.25" customHeight="1"/>
    <row r="61476" ht="14.25" customHeight="1"/>
    <row r="61477" ht="14.25" customHeight="1"/>
    <row r="61478" ht="14.25" customHeight="1"/>
    <row r="61479" ht="14.25" customHeight="1"/>
    <row r="61480" ht="14.25" customHeight="1"/>
    <row r="61481" ht="14.25" customHeight="1"/>
    <row r="61482" ht="14.25" customHeight="1"/>
    <row r="61483" ht="14.25" customHeight="1"/>
    <row r="61484" ht="14.25" customHeight="1"/>
    <row r="61485" ht="14.25" customHeight="1"/>
    <row r="61486" ht="14.25" customHeight="1"/>
    <row r="61487" ht="14.25" customHeight="1"/>
    <row r="61488" ht="14.25" customHeight="1"/>
    <row r="61489" ht="14.25" customHeight="1"/>
    <row r="61490" ht="14.25" customHeight="1"/>
    <row r="61491" ht="14.25" customHeight="1"/>
    <row r="61492" ht="14.25" customHeight="1"/>
    <row r="61493" ht="14.25" customHeight="1"/>
    <row r="61494" ht="14.25" customHeight="1"/>
    <row r="61495" ht="14.25" customHeight="1"/>
    <row r="61496" ht="14.25" customHeight="1"/>
    <row r="61497" ht="14.25" customHeight="1"/>
    <row r="61498" ht="14.25" customHeight="1"/>
    <row r="61499" ht="14.25" customHeight="1"/>
    <row r="61500" ht="14.25" customHeight="1"/>
    <row r="61501" ht="14.25" customHeight="1"/>
    <row r="61502" ht="14.25" customHeight="1"/>
    <row r="61503" ht="14.25" customHeight="1"/>
    <row r="61504" ht="14.25" customHeight="1"/>
    <row r="61505" ht="14.25" customHeight="1"/>
    <row r="61506" ht="14.25" customHeight="1"/>
    <row r="61507" ht="14.25" customHeight="1"/>
    <row r="61508" ht="14.25" customHeight="1"/>
    <row r="61509" ht="14.25" customHeight="1"/>
    <row r="61510" ht="14.25" customHeight="1"/>
    <row r="61511" ht="14.25" customHeight="1"/>
    <row r="61512" ht="14.25" customHeight="1"/>
    <row r="61513" ht="14.25" customHeight="1"/>
    <row r="61514" ht="14.25" customHeight="1"/>
    <row r="61515" ht="14.25" customHeight="1"/>
    <row r="61516" ht="14.25" customHeight="1"/>
    <row r="61517" ht="14.25" customHeight="1"/>
    <row r="61518" ht="14.25" customHeight="1"/>
    <row r="61519" ht="14.25" customHeight="1"/>
    <row r="61520" ht="14.25" customHeight="1"/>
    <row r="61521" ht="14.25" customHeight="1"/>
    <row r="61522" ht="14.25" customHeight="1"/>
    <row r="61523" ht="14.25" customHeight="1"/>
    <row r="61524" ht="14.25" customHeight="1"/>
    <row r="61525" ht="14.25" customHeight="1"/>
    <row r="61526" ht="14.25" customHeight="1"/>
    <row r="61527" ht="14.25" customHeight="1"/>
    <row r="61528" ht="14.25" customHeight="1"/>
    <row r="61529" ht="14.25" customHeight="1"/>
    <row r="61530" ht="14.25" customHeight="1"/>
    <row r="61531" ht="14.25" customHeight="1"/>
    <row r="61532" ht="14.25" customHeight="1"/>
    <row r="61533" ht="14.25" customHeight="1"/>
    <row r="61534" ht="14.25" customHeight="1"/>
    <row r="61535" ht="14.25" customHeight="1"/>
    <row r="61536" ht="14.25" customHeight="1"/>
    <row r="61537" ht="14.25" customHeight="1"/>
    <row r="61538" ht="14.25" customHeight="1"/>
    <row r="61539" ht="14.25" customHeight="1"/>
    <row r="61540" ht="14.25" customHeight="1"/>
    <row r="61541" ht="14.25" customHeight="1"/>
    <row r="61542" ht="14.25" customHeight="1"/>
    <row r="61543" ht="14.25" customHeight="1"/>
    <row r="61544" ht="14.25" customHeight="1"/>
    <row r="61545" ht="14.25" customHeight="1"/>
    <row r="61546" ht="14.25" customHeight="1"/>
    <row r="61547" ht="14.25" customHeight="1"/>
    <row r="61548" ht="14.25" customHeight="1"/>
    <row r="61549" ht="14.25" customHeight="1"/>
    <row r="61550" ht="14.25" customHeight="1"/>
    <row r="61551" ht="14.25" customHeight="1"/>
    <row r="61552" ht="14.25" customHeight="1"/>
    <row r="61553" ht="14.25" customHeight="1"/>
    <row r="61554" ht="14.25" customHeight="1"/>
    <row r="61555" ht="14.25" customHeight="1"/>
    <row r="61556" ht="14.25" customHeight="1"/>
    <row r="61557" ht="14.25" customHeight="1"/>
    <row r="61558" ht="14.25" customHeight="1"/>
    <row r="61559" ht="14.25" customHeight="1"/>
    <row r="61560" ht="14.25" customHeight="1"/>
    <row r="61561" ht="14.25" customHeight="1"/>
    <row r="61562" ht="14.25" customHeight="1"/>
    <row r="61563" ht="14.25" customHeight="1"/>
    <row r="61564" ht="14.25" customHeight="1"/>
    <row r="61565" ht="14.25" customHeight="1"/>
    <row r="61566" ht="14.25" customHeight="1"/>
    <row r="61567" ht="14.25" customHeight="1"/>
    <row r="61568" ht="14.25" customHeight="1"/>
    <row r="61569" ht="14.25" customHeight="1"/>
    <row r="61570" ht="14.25" customHeight="1"/>
    <row r="61571" ht="14.25" customHeight="1"/>
    <row r="61572" ht="14.25" customHeight="1"/>
    <row r="61573" ht="14.25" customHeight="1"/>
    <row r="61574" ht="14.25" customHeight="1"/>
    <row r="61575" ht="14.25" customHeight="1"/>
    <row r="61576" ht="14.25" customHeight="1"/>
    <row r="61577" ht="14.25" customHeight="1"/>
    <row r="61578" ht="14.25" customHeight="1"/>
    <row r="61579" ht="14.25" customHeight="1"/>
    <row r="61580" ht="14.25" customHeight="1"/>
    <row r="61581" ht="14.25" customHeight="1"/>
    <row r="61582" ht="14.25" customHeight="1"/>
    <row r="61583" ht="14.25" customHeight="1"/>
    <row r="61584" ht="14.25" customHeight="1"/>
    <row r="61585" ht="14.25" customHeight="1"/>
    <row r="61586" ht="14.25" customHeight="1"/>
    <row r="61587" ht="14.25" customHeight="1"/>
    <row r="61588" ht="14.25" customHeight="1"/>
    <row r="61589" ht="14.25" customHeight="1"/>
    <row r="61590" ht="14.25" customHeight="1"/>
    <row r="61591" ht="14.25" customHeight="1"/>
    <row r="61592" ht="14.25" customHeight="1"/>
    <row r="61593" ht="14.25" customHeight="1"/>
    <row r="61594" ht="14.25" customHeight="1"/>
    <row r="61595" ht="14.25" customHeight="1"/>
    <row r="61596" ht="14.25" customHeight="1"/>
    <row r="61597" ht="14.25" customHeight="1"/>
    <row r="61598" ht="14.25" customHeight="1"/>
    <row r="61599" ht="14.25" customHeight="1"/>
    <row r="61600" ht="14.25" customHeight="1"/>
    <row r="61601" ht="14.25" customHeight="1"/>
    <row r="61602" ht="14.25" customHeight="1"/>
    <row r="61603" ht="14.25" customHeight="1"/>
    <row r="61604" ht="14.25" customHeight="1"/>
    <row r="61605" ht="14.25" customHeight="1"/>
    <row r="61606" ht="14.25" customHeight="1"/>
    <row r="61607" ht="14.25" customHeight="1"/>
    <row r="61608" ht="14.25" customHeight="1"/>
    <row r="61609" ht="14.25" customHeight="1"/>
    <row r="61610" ht="14.25" customHeight="1"/>
    <row r="61611" ht="14.25" customHeight="1"/>
    <row r="61612" ht="14.25" customHeight="1"/>
    <row r="61613" ht="14.25" customHeight="1"/>
    <row r="61614" ht="14.25" customHeight="1"/>
    <row r="61615" ht="14.25" customHeight="1"/>
    <row r="61616" ht="14.25" customHeight="1"/>
    <row r="61617" ht="14.25" customHeight="1"/>
    <row r="61618" ht="14.25" customHeight="1"/>
    <row r="61619" ht="14.25" customHeight="1"/>
    <row r="61620" ht="14.25" customHeight="1"/>
    <row r="61621" ht="14.25" customHeight="1"/>
    <row r="61622" ht="14.25" customHeight="1"/>
    <row r="61623" ht="14.25" customHeight="1"/>
    <row r="61624" ht="14.25" customHeight="1"/>
    <row r="61625" ht="14.25" customHeight="1"/>
    <row r="61626" ht="14.25" customHeight="1"/>
    <row r="61627" ht="14.25" customHeight="1"/>
    <row r="61628" ht="14.25" customHeight="1"/>
    <row r="61629" ht="14.25" customHeight="1"/>
    <row r="61630" ht="14.25" customHeight="1"/>
    <row r="61631" ht="14.25" customHeight="1"/>
    <row r="61632" ht="14.25" customHeight="1"/>
    <row r="61633" ht="14.25" customHeight="1"/>
    <row r="61634" ht="14.25" customHeight="1"/>
    <row r="61635" ht="14.25" customHeight="1"/>
    <row r="61636" ht="14.25" customHeight="1"/>
    <row r="61637" ht="14.25" customHeight="1"/>
    <row r="61638" ht="14.25" customHeight="1"/>
    <row r="61639" ht="14.25" customHeight="1"/>
    <row r="61640" ht="14.25" customHeight="1"/>
    <row r="61641" ht="14.25" customHeight="1"/>
    <row r="61642" ht="14.25" customHeight="1"/>
    <row r="61643" ht="14.25" customHeight="1"/>
    <row r="61644" ht="14.25" customHeight="1"/>
    <row r="61645" ht="14.25" customHeight="1"/>
    <row r="61646" ht="14.25" customHeight="1"/>
    <row r="61647" ht="14.25" customHeight="1"/>
    <row r="61648" ht="14.25" customHeight="1"/>
    <row r="61649" ht="14.25" customHeight="1"/>
    <row r="61650" ht="14.25" customHeight="1"/>
    <row r="61651" ht="14.25" customHeight="1"/>
    <row r="61652" ht="14.25" customHeight="1"/>
    <row r="61653" ht="14.25" customHeight="1"/>
    <row r="61654" ht="14.25" customHeight="1"/>
    <row r="61655" ht="14.25" customHeight="1"/>
    <row r="61656" ht="14.25" customHeight="1"/>
    <row r="61657" ht="14.25" customHeight="1"/>
    <row r="61658" ht="14.25" customHeight="1"/>
    <row r="61659" ht="14.25" customHeight="1"/>
    <row r="61660" ht="14.25" customHeight="1"/>
    <row r="61661" ht="14.25" customHeight="1"/>
    <row r="61662" ht="14.25" customHeight="1"/>
    <row r="61663" ht="14.25" customHeight="1"/>
    <row r="61664" ht="14.25" customHeight="1"/>
    <row r="61665" ht="14.25" customHeight="1"/>
    <row r="61666" ht="14.25" customHeight="1"/>
    <row r="61667" ht="14.25" customHeight="1"/>
    <row r="61668" ht="14.25" customHeight="1"/>
    <row r="61669" ht="14.25" customHeight="1"/>
    <row r="61670" ht="14.25" customHeight="1"/>
    <row r="61671" ht="14.25" customHeight="1"/>
    <row r="61672" ht="14.25" customHeight="1"/>
    <row r="61673" ht="14.25" customHeight="1"/>
    <row r="61674" ht="14.25" customHeight="1"/>
    <row r="61675" ht="14.25" customHeight="1"/>
    <row r="61676" ht="14.25" customHeight="1"/>
    <row r="61677" ht="14.25" customHeight="1"/>
    <row r="61678" ht="14.25" customHeight="1"/>
    <row r="61679" ht="14.25" customHeight="1"/>
    <row r="61680" ht="14.25" customHeight="1"/>
    <row r="61681" ht="14.25" customHeight="1"/>
    <row r="61682" ht="14.25" customHeight="1"/>
    <row r="61683" ht="14.25" customHeight="1"/>
    <row r="61684" ht="14.25" customHeight="1"/>
    <row r="61685" ht="14.25" customHeight="1"/>
    <row r="61686" ht="14.25" customHeight="1"/>
    <row r="61687" ht="14.25" customHeight="1"/>
    <row r="61688" ht="14.25" customHeight="1"/>
    <row r="61689" ht="14.25" customHeight="1"/>
    <row r="61690" ht="14.25" customHeight="1"/>
    <row r="61691" ht="14.25" customHeight="1"/>
    <row r="61692" ht="14.25" customHeight="1"/>
    <row r="61693" ht="14.25" customHeight="1"/>
    <row r="61694" ht="14.25" customHeight="1"/>
    <row r="61695" ht="14.25" customHeight="1"/>
    <row r="61696" ht="14.25" customHeight="1"/>
    <row r="61697" ht="14.25" customHeight="1"/>
    <row r="61698" ht="14.25" customHeight="1"/>
    <row r="61699" ht="14.25" customHeight="1"/>
    <row r="61700" ht="14.25" customHeight="1"/>
    <row r="61701" ht="14.25" customHeight="1"/>
    <row r="61702" ht="14.25" customHeight="1"/>
    <row r="61703" ht="14.25" customHeight="1"/>
    <row r="61704" ht="14.25" customHeight="1"/>
    <row r="61705" ht="14.25" customHeight="1"/>
    <row r="61706" ht="14.25" customHeight="1"/>
    <row r="61707" ht="14.25" customHeight="1"/>
    <row r="61708" ht="14.25" customHeight="1"/>
    <row r="61709" ht="14.25" customHeight="1"/>
    <row r="61710" ht="14.25" customHeight="1"/>
    <row r="61711" ht="14.25" customHeight="1"/>
    <row r="61712" ht="14.25" customHeight="1"/>
    <row r="61713" ht="14.25" customHeight="1"/>
    <row r="61714" ht="14.25" customHeight="1"/>
    <row r="61715" ht="14.25" customHeight="1"/>
    <row r="61716" ht="14.25" customHeight="1"/>
    <row r="61717" ht="14.25" customHeight="1"/>
    <row r="61718" ht="14.25" customHeight="1"/>
    <row r="61719" ht="14.25" customHeight="1"/>
    <row r="61720" ht="14.25" customHeight="1"/>
    <row r="61721" ht="14.25" customHeight="1"/>
    <row r="61722" ht="14.25" customHeight="1"/>
    <row r="61723" ht="14.25" customHeight="1"/>
    <row r="61724" ht="14.25" customHeight="1"/>
    <row r="61725" ht="14.25" customHeight="1"/>
    <row r="61726" ht="14.25" customHeight="1"/>
    <row r="61727" ht="14.25" customHeight="1"/>
    <row r="61728" ht="14.25" customHeight="1"/>
    <row r="61729" ht="14.25" customHeight="1"/>
    <row r="61730" ht="14.25" customHeight="1"/>
    <row r="61731" ht="14.25" customHeight="1"/>
    <row r="61732" ht="14.25" customHeight="1"/>
    <row r="61733" ht="14.25" customHeight="1"/>
    <row r="61734" ht="14.25" customHeight="1"/>
    <row r="61735" ht="14.25" customHeight="1"/>
    <row r="61736" ht="14.25" customHeight="1"/>
    <row r="61737" ht="14.25" customHeight="1"/>
    <row r="61738" ht="14.25" customHeight="1"/>
    <row r="61739" ht="14.25" customHeight="1"/>
    <row r="61740" ht="14.25" customHeight="1"/>
    <row r="61741" ht="14.25" customHeight="1"/>
    <row r="61742" ht="14.25" customHeight="1"/>
    <row r="61743" ht="14.25" customHeight="1"/>
    <row r="61744" ht="14.25" customHeight="1"/>
    <row r="61745" ht="14.25" customHeight="1"/>
    <row r="61746" ht="14.25" customHeight="1"/>
    <row r="61747" ht="14.25" customHeight="1"/>
    <row r="61748" ht="14.25" customHeight="1"/>
    <row r="61749" ht="14.25" customHeight="1"/>
    <row r="61750" ht="14.25" customHeight="1"/>
    <row r="61751" ht="14.25" customHeight="1"/>
    <row r="61752" ht="14.25" customHeight="1"/>
    <row r="61753" ht="14.25" customHeight="1"/>
    <row r="61754" ht="14.25" customHeight="1"/>
    <row r="61755" ht="14.25" customHeight="1"/>
    <row r="61756" ht="14.25" customHeight="1"/>
    <row r="61757" ht="14.25" customHeight="1"/>
    <row r="61758" ht="14.25" customHeight="1"/>
    <row r="61759" ht="14.25" customHeight="1"/>
    <row r="61760" ht="14.25" customHeight="1"/>
    <row r="61761" ht="14.25" customHeight="1"/>
    <row r="61762" ht="14.25" customHeight="1"/>
    <row r="61763" ht="14.25" customHeight="1"/>
    <row r="61764" ht="14.25" customHeight="1"/>
    <row r="61765" ht="14.25" customHeight="1"/>
    <row r="61766" ht="14.25" customHeight="1"/>
    <row r="61767" ht="14.25" customHeight="1"/>
    <row r="61768" ht="14.25" customHeight="1"/>
    <row r="61769" ht="14.25" customHeight="1"/>
    <row r="61770" ht="14.25" customHeight="1"/>
    <row r="61771" ht="14.25" customHeight="1"/>
    <row r="61772" ht="14.25" customHeight="1"/>
    <row r="61773" ht="14.25" customHeight="1"/>
    <row r="61774" ht="14.25" customHeight="1"/>
    <row r="61775" ht="14.25" customHeight="1"/>
    <row r="61776" ht="14.25" customHeight="1"/>
    <row r="61777" ht="14.25" customHeight="1"/>
    <row r="61778" ht="14.25" customHeight="1"/>
    <row r="61779" ht="14.25" customHeight="1"/>
    <row r="61780" ht="14.25" customHeight="1"/>
    <row r="61781" ht="14.25" customHeight="1"/>
    <row r="61782" ht="14.25" customHeight="1"/>
    <row r="61783" ht="14.25" customHeight="1"/>
    <row r="61784" ht="14.25" customHeight="1"/>
    <row r="61785" ht="14.25" customHeight="1"/>
    <row r="61786" ht="14.25" customHeight="1"/>
    <row r="61787" ht="14.25" customHeight="1"/>
    <row r="61788" ht="14.25" customHeight="1"/>
    <row r="61789" ht="14.25" customHeight="1"/>
    <row r="61790" ht="14.25" customHeight="1"/>
    <row r="61791" ht="14.25" customHeight="1"/>
    <row r="61792" ht="14.25" customHeight="1"/>
    <row r="61793" ht="14.25" customHeight="1"/>
    <row r="61794" ht="14.25" customHeight="1"/>
    <row r="61795" ht="14.25" customHeight="1"/>
    <row r="61796" ht="14.25" customHeight="1"/>
    <row r="61797" ht="14.25" customHeight="1"/>
    <row r="61798" ht="14.25" customHeight="1"/>
    <row r="61799" ht="14.25" customHeight="1"/>
    <row r="61800" ht="14.25" customHeight="1"/>
    <row r="61801" ht="14.25" customHeight="1"/>
    <row r="61802" ht="14.25" customHeight="1"/>
    <row r="61803" ht="14.25" customHeight="1"/>
    <row r="61804" ht="14.25" customHeight="1"/>
    <row r="61805" ht="14.25" customHeight="1"/>
    <row r="61806" ht="14.25" customHeight="1"/>
    <row r="61807" ht="14.25" customHeight="1"/>
    <row r="61808" ht="14.25" customHeight="1"/>
    <row r="61809" ht="14.25" customHeight="1"/>
    <row r="61810" ht="14.25" customHeight="1"/>
    <row r="61811" ht="14.25" customHeight="1"/>
    <row r="61812" ht="14.25" customHeight="1"/>
    <row r="61813" ht="14.25" customHeight="1"/>
    <row r="61814" ht="14.25" customHeight="1"/>
    <row r="61815" ht="14.25" customHeight="1"/>
    <row r="61816" ht="14.25" customHeight="1"/>
    <row r="61817" ht="14.25" customHeight="1"/>
    <row r="61818" ht="14.25" customHeight="1"/>
    <row r="61819" ht="14.25" customHeight="1"/>
    <row r="61820" ht="14.25" customHeight="1"/>
    <row r="61821" ht="14.25" customHeight="1"/>
    <row r="61822" ht="14.25" customHeight="1"/>
    <row r="61823" ht="14.25" customHeight="1"/>
    <row r="61824" ht="14.25" customHeight="1"/>
    <row r="61825" ht="14.25" customHeight="1"/>
    <row r="61826" ht="14.25" customHeight="1"/>
    <row r="61827" ht="14.25" customHeight="1"/>
    <row r="61828" ht="14.25" customHeight="1"/>
    <row r="61829" ht="14.25" customHeight="1"/>
    <row r="61830" ht="14.25" customHeight="1"/>
    <row r="61831" ht="14.25" customHeight="1"/>
    <row r="61832" ht="14.25" customHeight="1"/>
    <row r="61833" ht="14.25" customHeight="1"/>
    <row r="61834" ht="14.25" customHeight="1"/>
    <row r="61835" ht="14.25" customHeight="1"/>
    <row r="61836" ht="14.25" customHeight="1"/>
    <row r="61837" ht="14.25" customHeight="1"/>
    <row r="61838" ht="14.25" customHeight="1"/>
    <row r="61839" ht="14.25" customHeight="1"/>
    <row r="61840" ht="14.25" customHeight="1"/>
    <row r="61841" ht="14.25" customHeight="1"/>
    <row r="61842" ht="14.25" customHeight="1"/>
    <row r="61843" ht="14.25" customHeight="1"/>
    <row r="61844" ht="14.25" customHeight="1"/>
    <row r="61845" ht="14.25" customHeight="1"/>
    <row r="61846" ht="14.25" customHeight="1"/>
    <row r="61847" ht="14.25" customHeight="1"/>
    <row r="61848" ht="14.25" customHeight="1"/>
    <row r="61849" ht="14.25" customHeight="1"/>
    <row r="61850" ht="14.25" customHeight="1"/>
    <row r="61851" ht="14.25" customHeight="1"/>
    <row r="61852" ht="14.25" customHeight="1"/>
    <row r="61853" ht="14.25" customHeight="1"/>
    <row r="61854" ht="14.25" customHeight="1"/>
    <row r="61855" ht="14.25" customHeight="1"/>
    <row r="61856" ht="14.25" customHeight="1"/>
    <row r="61857" ht="14.25" customHeight="1"/>
    <row r="61858" ht="14.25" customHeight="1"/>
    <row r="61859" ht="14.25" customHeight="1"/>
    <row r="61860" ht="14.25" customHeight="1"/>
    <row r="61861" ht="14.25" customHeight="1"/>
    <row r="61862" ht="14.25" customHeight="1"/>
    <row r="61863" ht="14.25" customHeight="1"/>
    <row r="61864" ht="14.25" customHeight="1"/>
    <row r="61865" ht="14.25" customHeight="1"/>
    <row r="61866" ht="14.25" customHeight="1"/>
    <row r="61867" ht="14.25" customHeight="1"/>
    <row r="61868" ht="14.25" customHeight="1"/>
    <row r="61869" ht="14.25" customHeight="1"/>
    <row r="61870" ht="14.25" customHeight="1"/>
    <row r="61871" ht="14.25" customHeight="1"/>
    <row r="61872" ht="14.25" customHeight="1"/>
    <row r="61873" ht="14.25" customHeight="1"/>
    <row r="61874" ht="14.25" customHeight="1"/>
    <row r="61875" ht="14.25" customHeight="1"/>
    <row r="61876" ht="14.25" customHeight="1"/>
    <row r="61877" ht="14.25" customHeight="1"/>
    <row r="61878" ht="14.25" customHeight="1"/>
    <row r="61879" ht="14.25" customHeight="1"/>
    <row r="61880" ht="14.25" customHeight="1"/>
    <row r="61881" ht="14.25" customHeight="1"/>
    <row r="61882" ht="14.25" customHeight="1"/>
    <row r="61883" ht="14.25" customHeight="1"/>
    <row r="61884" ht="14.25" customHeight="1"/>
    <row r="61885" ht="14.25" customHeight="1"/>
    <row r="61886" ht="14.25" customHeight="1"/>
    <row r="61887" ht="14.25" customHeight="1"/>
    <row r="61888" ht="14.25" customHeight="1"/>
    <row r="61889" ht="14.25" customHeight="1"/>
    <row r="61890" ht="14.25" customHeight="1"/>
    <row r="61891" ht="14.25" customHeight="1"/>
    <row r="61892" ht="14.25" customHeight="1"/>
    <row r="61893" ht="14.25" customHeight="1"/>
    <row r="61894" ht="14.25" customHeight="1"/>
    <row r="61895" ht="14.25" customHeight="1"/>
    <row r="61896" ht="14.25" customHeight="1"/>
    <row r="61897" ht="14.25" customHeight="1"/>
    <row r="61898" ht="14.25" customHeight="1"/>
    <row r="61899" ht="14.25" customHeight="1"/>
    <row r="61900" ht="14.25" customHeight="1"/>
    <row r="61901" ht="14.25" customHeight="1"/>
    <row r="61902" ht="14.25" customHeight="1"/>
    <row r="61903" ht="14.25" customHeight="1"/>
    <row r="61904" ht="14.25" customHeight="1"/>
    <row r="61905" ht="14.25" customHeight="1"/>
    <row r="61906" ht="14.25" customHeight="1"/>
    <row r="61907" ht="14.25" customHeight="1"/>
    <row r="61908" ht="14.25" customHeight="1"/>
    <row r="61909" ht="14.25" customHeight="1"/>
    <row r="61910" ht="14.25" customHeight="1"/>
    <row r="61911" ht="14.25" customHeight="1"/>
    <row r="61912" ht="14.25" customHeight="1"/>
    <row r="61913" ht="14.25" customHeight="1"/>
    <row r="61914" ht="14.25" customHeight="1"/>
    <row r="61915" ht="14.25" customHeight="1"/>
    <row r="61916" ht="14.25" customHeight="1"/>
    <row r="61917" ht="14.25" customHeight="1"/>
    <row r="61918" ht="14.25" customHeight="1"/>
    <row r="61919" ht="14.25" customHeight="1"/>
    <row r="61920" ht="14.25" customHeight="1"/>
    <row r="61921" ht="14.25" customHeight="1"/>
    <row r="61922" ht="14.25" customHeight="1"/>
    <row r="61923" ht="14.25" customHeight="1"/>
    <row r="61924" ht="14.25" customHeight="1"/>
    <row r="61925" ht="14.25" customHeight="1"/>
    <row r="61926" ht="14.25" customHeight="1"/>
    <row r="61927" ht="14.25" customHeight="1"/>
    <row r="61928" ht="14.25" customHeight="1"/>
    <row r="61929" ht="14.25" customHeight="1"/>
    <row r="61930" ht="14.25" customHeight="1"/>
    <row r="61931" ht="14.25" customHeight="1"/>
    <row r="61932" ht="14.25" customHeight="1"/>
    <row r="61933" ht="14.25" customHeight="1"/>
    <row r="61934" ht="14.25" customHeight="1"/>
    <row r="61935" ht="14.25" customHeight="1"/>
    <row r="61936" ht="14.25" customHeight="1"/>
    <row r="61937" ht="14.25" customHeight="1"/>
    <row r="61938" ht="14.25" customHeight="1"/>
    <row r="61939" ht="14.25" customHeight="1"/>
    <row r="61940" ht="14.25" customHeight="1"/>
    <row r="61941" ht="14.25" customHeight="1"/>
    <row r="61942" ht="14.25" customHeight="1"/>
    <row r="61943" ht="14.25" customHeight="1"/>
    <row r="61944" ht="14.25" customHeight="1"/>
    <row r="61945" ht="14.25" customHeight="1"/>
    <row r="61946" ht="14.25" customHeight="1"/>
    <row r="61947" ht="14.25" customHeight="1"/>
    <row r="61948" ht="14.25" customHeight="1"/>
    <row r="61949" ht="14.25" customHeight="1"/>
    <row r="61950" ht="14.25" customHeight="1"/>
    <row r="61951" ht="14.25" customHeight="1"/>
    <row r="61952" ht="14.25" customHeight="1"/>
    <row r="61953" ht="14.25" customHeight="1"/>
    <row r="61954" ht="14.25" customHeight="1"/>
    <row r="61955" ht="14.25" customHeight="1"/>
    <row r="61956" ht="14.25" customHeight="1"/>
    <row r="61957" ht="14.25" customHeight="1"/>
    <row r="61958" ht="14.25" customHeight="1"/>
    <row r="61959" ht="14.25" customHeight="1"/>
    <row r="61960" ht="14.25" customHeight="1"/>
    <row r="61961" ht="14.25" customHeight="1"/>
    <row r="61962" ht="14.25" customHeight="1"/>
    <row r="61963" ht="14.25" customHeight="1"/>
    <row r="61964" ht="14.25" customHeight="1"/>
    <row r="61965" ht="14.25" customHeight="1"/>
    <row r="61966" ht="14.25" customHeight="1"/>
    <row r="61967" ht="14.25" customHeight="1"/>
    <row r="61968" ht="14.25" customHeight="1"/>
    <row r="61969" ht="14.25" customHeight="1"/>
    <row r="61970" ht="14.25" customHeight="1"/>
    <row r="61971" ht="14.25" customHeight="1"/>
    <row r="61972" ht="14.25" customHeight="1"/>
    <row r="61973" ht="14.25" customHeight="1"/>
    <row r="61974" ht="14.25" customHeight="1"/>
    <row r="61975" ht="14.25" customHeight="1"/>
    <row r="61976" ht="14.25" customHeight="1"/>
    <row r="61977" ht="14.25" customHeight="1"/>
    <row r="61978" ht="14.25" customHeight="1"/>
    <row r="61979" ht="14.25" customHeight="1"/>
    <row r="61980" ht="14.25" customHeight="1"/>
    <row r="61981" ht="14.25" customHeight="1"/>
    <row r="61982" ht="14.25" customHeight="1"/>
    <row r="61983" ht="14.25" customHeight="1"/>
    <row r="61984" ht="14.25" customHeight="1"/>
    <row r="61985" ht="14.25" customHeight="1"/>
    <row r="61986" ht="14.25" customHeight="1"/>
    <row r="61987" ht="14.25" customHeight="1"/>
    <row r="61988" ht="14.25" customHeight="1"/>
    <row r="61989" ht="14.25" customHeight="1"/>
    <row r="61990" ht="14.25" customHeight="1"/>
    <row r="61991" ht="14.25" customHeight="1"/>
    <row r="61992" ht="14.25" customHeight="1"/>
    <row r="61993" ht="14.25" customHeight="1"/>
    <row r="61994" ht="14.25" customHeight="1"/>
    <row r="61995" ht="14.25" customHeight="1"/>
    <row r="61996" ht="14.25" customHeight="1"/>
    <row r="61997" ht="14.25" customHeight="1"/>
    <row r="61998" ht="14.25" customHeight="1"/>
    <row r="61999" ht="14.25" customHeight="1"/>
    <row r="62000" ht="14.25" customHeight="1"/>
    <row r="62001" ht="14.25" customHeight="1"/>
    <row r="62002" ht="14.25" customHeight="1"/>
    <row r="62003" ht="14.25" customHeight="1"/>
    <row r="62004" ht="14.25" customHeight="1"/>
    <row r="62005" ht="14.25" customHeight="1"/>
    <row r="62006" ht="14.25" customHeight="1"/>
    <row r="62007" ht="14.25" customHeight="1"/>
    <row r="62008" ht="14.25" customHeight="1"/>
    <row r="62009" ht="14.25" customHeight="1"/>
    <row r="62010" ht="14.25" customHeight="1"/>
    <row r="62011" ht="14.25" customHeight="1"/>
    <row r="62012" ht="14.25" customHeight="1"/>
    <row r="62013" ht="14.25" customHeight="1"/>
    <row r="62014" ht="14.25" customHeight="1"/>
    <row r="62015" ht="14.25" customHeight="1"/>
    <row r="62016" ht="14.25" customHeight="1"/>
    <row r="62017" ht="14.25" customHeight="1"/>
    <row r="62018" ht="14.25" customHeight="1"/>
    <row r="62019" ht="14.25" customHeight="1"/>
    <row r="62020" ht="14.25" customHeight="1"/>
    <row r="62021" ht="14.25" customHeight="1"/>
    <row r="62022" ht="14.25" customHeight="1"/>
    <row r="62023" ht="14.25" customHeight="1"/>
    <row r="62024" ht="14.25" customHeight="1"/>
    <row r="62025" ht="14.25" customHeight="1"/>
    <row r="62026" ht="14.25" customHeight="1"/>
    <row r="62027" ht="14.25" customHeight="1"/>
    <row r="62028" ht="14.25" customHeight="1"/>
    <row r="62029" ht="14.25" customHeight="1"/>
    <row r="62030" ht="14.25" customHeight="1"/>
    <row r="62031" ht="14.25" customHeight="1"/>
    <row r="62032" ht="14.25" customHeight="1"/>
    <row r="62033" ht="14.25" customHeight="1"/>
    <row r="62034" ht="14.25" customHeight="1"/>
    <row r="62035" ht="14.25" customHeight="1"/>
    <row r="62036" ht="14.25" customHeight="1"/>
    <row r="62037" ht="14.25" customHeight="1"/>
    <row r="62038" ht="14.25" customHeight="1"/>
    <row r="62039" ht="14.25" customHeight="1"/>
    <row r="62040" ht="14.25" customHeight="1"/>
    <row r="62041" ht="14.25" customHeight="1"/>
    <row r="62042" ht="14.25" customHeight="1"/>
    <row r="62043" ht="14.25" customHeight="1"/>
    <row r="62044" ht="14.25" customHeight="1"/>
    <row r="62045" ht="14.25" customHeight="1"/>
    <row r="62046" ht="14.25" customHeight="1"/>
    <row r="62047" ht="14.25" customHeight="1"/>
    <row r="62048" ht="14.25" customHeight="1"/>
    <row r="62049" ht="14.25" customHeight="1"/>
    <row r="62050" ht="14.25" customHeight="1"/>
    <row r="62051" ht="14.25" customHeight="1"/>
    <row r="62052" ht="14.25" customHeight="1"/>
    <row r="62053" ht="14.25" customHeight="1"/>
    <row r="62054" ht="14.25" customHeight="1"/>
    <row r="62055" ht="14.25" customHeight="1"/>
    <row r="62056" ht="14.25" customHeight="1"/>
    <row r="62057" ht="14.25" customHeight="1"/>
    <row r="62058" ht="14.25" customHeight="1"/>
    <row r="62059" ht="14.25" customHeight="1"/>
    <row r="62060" ht="14.25" customHeight="1"/>
    <row r="62061" ht="14.25" customHeight="1"/>
    <row r="62062" ht="14.25" customHeight="1"/>
    <row r="62063" ht="14.25" customHeight="1"/>
    <row r="62064" ht="14.25" customHeight="1"/>
    <row r="62065" ht="14.25" customHeight="1"/>
    <row r="62066" ht="14.25" customHeight="1"/>
    <row r="62067" ht="14.25" customHeight="1"/>
    <row r="62068" ht="14.25" customHeight="1"/>
    <row r="62069" ht="14.25" customHeight="1"/>
    <row r="62070" ht="14.25" customHeight="1"/>
    <row r="62071" ht="14.25" customHeight="1"/>
    <row r="62072" ht="14.25" customHeight="1"/>
    <row r="62073" ht="14.25" customHeight="1"/>
    <row r="62074" ht="14.25" customHeight="1"/>
    <row r="62075" ht="14.25" customHeight="1"/>
    <row r="62076" ht="14.25" customHeight="1"/>
    <row r="62077" ht="14.25" customHeight="1"/>
    <row r="62078" ht="14.25" customHeight="1"/>
    <row r="62079" ht="14.25" customHeight="1"/>
    <row r="62080" ht="14.25" customHeight="1"/>
    <row r="62081" ht="14.25" customHeight="1"/>
    <row r="62082" ht="14.25" customHeight="1"/>
    <row r="62083" ht="14.25" customHeight="1"/>
    <row r="62084" ht="14.25" customHeight="1"/>
    <row r="62085" ht="14.25" customHeight="1"/>
    <row r="62086" ht="14.25" customHeight="1"/>
    <row r="62087" ht="14.25" customHeight="1"/>
    <row r="62088" ht="14.25" customHeight="1"/>
    <row r="62089" ht="14.25" customHeight="1"/>
    <row r="62090" ht="14.25" customHeight="1"/>
    <row r="62091" ht="14.25" customHeight="1"/>
    <row r="62092" ht="14.25" customHeight="1"/>
    <row r="62093" ht="14.25" customHeight="1"/>
    <row r="62094" ht="14.25" customHeight="1"/>
    <row r="62095" ht="14.25" customHeight="1"/>
    <row r="62096" ht="14.25" customHeight="1"/>
    <row r="62097" ht="14.25" customHeight="1"/>
    <row r="62098" ht="14.25" customHeight="1"/>
    <row r="62099" ht="14.25" customHeight="1"/>
    <row r="62100" ht="14.25" customHeight="1"/>
    <row r="62101" ht="14.25" customHeight="1"/>
    <row r="62102" ht="14.25" customHeight="1"/>
    <row r="62103" ht="14.25" customHeight="1"/>
    <row r="62104" ht="14.25" customHeight="1"/>
    <row r="62105" ht="14.25" customHeight="1"/>
    <row r="62106" ht="14.25" customHeight="1"/>
    <row r="62107" ht="14.25" customHeight="1"/>
    <row r="62108" ht="14.25" customHeight="1"/>
    <row r="62109" ht="14.25" customHeight="1"/>
    <row r="62110" ht="14.25" customHeight="1"/>
    <row r="62111" ht="14.25" customHeight="1"/>
    <row r="62112" ht="14.25" customHeight="1"/>
    <row r="62113" ht="14.25" customHeight="1"/>
    <row r="62114" ht="14.25" customHeight="1"/>
    <row r="62115" ht="14.25" customHeight="1"/>
    <row r="62116" ht="14.25" customHeight="1"/>
    <row r="62117" ht="14.25" customHeight="1"/>
    <row r="62118" ht="14.25" customHeight="1"/>
    <row r="62119" ht="14.25" customHeight="1"/>
    <row r="62120" ht="14.25" customHeight="1"/>
    <row r="62121" ht="14.25" customHeight="1"/>
    <row r="62122" ht="14.25" customHeight="1"/>
    <row r="62123" ht="14.25" customHeight="1"/>
    <row r="62124" ht="14.25" customHeight="1"/>
    <row r="62125" ht="14.25" customHeight="1"/>
    <row r="62126" ht="14.25" customHeight="1"/>
    <row r="62127" ht="14.25" customHeight="1"/>
    <row r="62128" ht="14.25" customHeight="1"/>
    <row r="62129" ht="14.25" customHeight="1"/>
    <row r="62130" ht="14.25" customHeight="1"/>
    <row r="62131" ht="14.25" customHeight="1"/>
    <row r="62132" ht="14.25" customHeight="1"/>
    <row r="62133" ht="14.25" customHeight="1"/>
    <row r="62134" ht="14.25" customHeight="1"/>
    <row r="62135" ht="14.25" customHeight="1"/>
    <row r="62136" ht="14.25" customHeight="1"/>
    <row r="62137" ht="14.25" customHeight="1"/>
    <row r="62138" ht="14.25" customHeight="1"/>
    <row r="62139" ht="14.25" customHeight="1"/>
    <row r="62140" ht="14.25" customHeight="1"/>
    <row r="62141" ht="14.25" customHeight="1"/>
    <row r="62142" ht="14.25" customHeight="1"/>
    <row r="62143" ht="14.25" customHeight="1"/>
    <row r="62144" ht="14.25" customHeight="1"/>
    <row r="62145" ht="14.25" customHeight="1"/>
    <row r="62146" ht="14.25" customHeight="1"/>
    <row r="62147" ht="14.25" customHeight="1"/>
    <row r="62148" ht="14.25" customHeight="1"/>
    <row r="62149" ht="14.25" customHeight="1"/>
    <row r="62150" ht="14.25" customHeight="1"/>
    <row r="62151" ht="14.25" customHeight="1"/>
    <row r="62152" ht="14.25" customHeight="1"/>
    <row r="62153" ht="14.25" customHeight="1"/>
    <row r="62154" ht="14.25" customHeight="1"/>
    <row r="62155" ht="14.25" customHeight="1"/>
    <row r="62156" ht="14.25" customHeight="1"/>
    <row r="62157" ht="14.25" customHeight="1"/>
    <row r="62158" ht="14.25" customHeight="1"/>
    <row r="62159" ht="14.25" customHeight="1"/>
    <row r="62160" ht="14.25" customHeight="1"/>
    <row r="62161" ht="14.25" customHeight="1"/>
    <row r="62162" ht="14.25" customHeight="1"/>
    <row r="62163" ht="14.25" customHeight="1"/>
    <row r="62164" ht="14.25" customHeight="1"/>
    <row r="62165" ht="14.25" customHeight="1"/>
    <row r="62166" ht="14.25" customHeight="1"/>
    <row r="62167" ht="14.25" customHeight="1"/>
    <row r="62168" ht="14.25" customHeight="1"/>
    <row r="62169" ht="14.25" customHeight="1"/>
    <row r="62170" ht="14.25" customHeight="1"/>
    <row r="62171" ht="14.25" customHeight="1"/>
    <row r="62172" ht="14.25" customHeight="1"/>
    <row r="62173" ht="14.25" customHeight="1"/>
    <row r="62174" ht="14.25" customHeight="1"/>
    <row r="62175" ht="14.25" customHeight="1"/>
    <row r="62176" ht="14.25" customHeight="1"/>
    <row r="62177" ht="14.25" customHeight="1"/>
    <row r="62178" ht="14.25" customHeight="1"/>
    <row r="62179" ht="14.25" customHeight="1"/>
    <row r="62180" ht="14.25" customHeight="1"/>
    <row r="62181" ht="14.25" customHeight="1"/>
    <row r="62182" ht="14.25" customHeight="1"/>
    <row r="62183" ht="14.25" customHeight="1"/>
    <row r="62184" ht="14.25" customHeight="1"/>
    <row r="62185" ht="14.25" customHeight="1"/>
    <row r="62186" ht="14.25" customHeight="1"/>
    <row r="62187" ht="14.25" customHeight="1"/>
    <row r="62188" ht="14.25" customHeight="1"/>
    <row r="62189" ht="14.25" customHeight="1"/>
    <row r="62190" ht="14.25" customHeight="1"/>
    <row r="62191" ht="14.25" customHeight="1"/>
    <row r="62192" ht="14.25" customHeight="1"/>
    <row r="62193" ht="14.25" customHeight="1"/>
    <row r="62194" ht="14.25" customHeight="1"/>
    <row r="62195" ht="14.25" customHeight="1"/>
    <row r="62196" ht="14.25" customHeight="1"/>
    <row r="62197" ht="14.25" customHeight="1"/>
    <row r="62198" ht="14.25" customHeight="1"/>
    <row r="62199" ht="14.25" customHeight="1"/>
    <row r="62200" ht="14.25" customHeight="1"/>
    <row r="62201" ht="14.25" customHeight="1"/>
    <row r="62202" ht="14.25" customHeight="1"/>
    <row r="62203" ht="14.25" customHeight="1"/>
    <row r="62204" ht="14.25" customHeight="1"/>
    <row r="62205" ht="14.25" customHeight="1"/>
    <row r="62206" ht="14.25" customHeight="1"/>
    <row r="62207" ht="14.25" customHeight="1"/>
    <row r="62208" ht="14.25" customHeight="1"/>
    <row r="62209" ht="14.25" customHeight="1"/>
    <row r="62210" ht="14.25" customHeight="1"/>
    <row r="62211" ht="14.25" customHeight="1"/>
    <row r="62212" ht="14.25" customHeight="1"/>
    <row r="62213" ht="14.25" customHeight="1"/>
    <row r="62214" ht="14.25" customHeight="1"/>
    <row r="62215" ht="14.25" customHeight="1"/>
    <row r="62216" ht="14.25" customHeight="1"/>
    <row r="62217" ht="14.25" customHeight="1"/>
    <row r="62218" ht="14.25" customHeight="1"/>
    <row r="62219" ht="14.25" customHeight="1"/>
    <row r="62220" ht="14.25" customHeight="1"/>
    <row r="62221" ht="14.25" customHeight="1"/>
    <row r="62222" ht="14.25" customHeight="1"/>
    <row r="62223" ht="14.25" customHeight="1"/>
    <row r="62224" ht="14.25" customHeight="1"/>
    <row r="62225" ht="14.25" customHeight="1"/>
    <row r="62226" ht="14.25" customHeight="1"/>
    <row r="62227" ht="14.25" customHeight="1"/>
    <row r="62228" ht="14.25" customHeight="1"/>
    <row r="62229" ht="14.25" customHeight="1"/>
    <row r="62230" ht="14.25" customHeight="1"/>
    <row r="62231" ht="14.25" customHeight="1"/>
    <row r="62232" ht="14.25" customHeight="1"/>
    <row r="62233" ht="14.25" customHeight="1"/>
    <row r="62234" ht="14.25" customHeight="1"/>
    <row r="62235" ht="14.25" customHeight="1"/>
    <row r="62236" ht="14.25" customHeight="1"/>
    <row r="62237" ht="14.25" customHeight="1"/>
    <row r="62238" ht="14.25" customHeight="1"/>
    <row r="62239" ht="14.25" customHeight="1"/>
    <row r="62240" ht="14.25" customHeight="1"/>
    <row r="62241" ht="14.25" customHeight="1"/>
    <row r="62242" ht="14.25" customHeight="1"/>
    <row r="62243" ht="14.25" customHeight="1"/>
    <row r="62244" ht="14.25" customHeight="1"/>
    <row r="62245" ht="14.25" customHeight="1"/>
    <row r="62246" ht="14.25" customHeight="1"/>
    <row r="62247" ht="14.25" customHeight="1"/>
    <row r="62248" ht="14.25" customHeight="1"/>
    <row r="62249" ht="14.25" customHeight="1"/>
    <row r="62250" ht="14.25" customHeight="1"/>
    <row r="62251" ht="14.25" customHeight="1"/>
    <row r="62252" ht="14.25" customHeight="1"/>
    <row r="62253" ht="14.25" customHeight="1"/>
    <row r="62254" ht="14.25" customHeight="1"/>
    <row r="62255" ht="14.25" customHeight="1"/>
    <row r="62256" ht="14.25" customHeight="1"/>
    <row r="62257" ht="14.25" customHeight="1"/>
    <row r="62258" ht="14.25" customHeight="1"/>
    <row r="62259" ht="14.25" customHeight="1"/>
    <row r="62260" ht="14.25" customHeight="1"/>
    <row r="62261" ht="14.25" customHeight="1"/>
    <row r="62262" ht="14.25" customHeight="1"/>
    <row r="62263" ht="14.25" customHeight="1"/>
    <row r="62264" ht="14.25" customHeight="1"/>
    <row r="62265" ht="14.25" customHeight="1"/>
    <row r="62266" ht="14.25" customHeight="1"/>
    <row r="62267" ht="14.25" customHeight="1"/>
    <row r="62268" ht="14.25" customHeight="1"/>
    <row r="62269" ht="14.25" customHeight="1"/>
    <row r="62270" ht="14.25" customHeight="1"/>
    <row r="62271" ht="14.25" customHeight="1"/>
    <row r="62272" ht="14.25" customHeight="1"/>
    <row r="62273" ht="14.25" customHeight="1"/>
    <row r="62274" ht="14.25" customHeight="1"/>
    <row r="62275" ht="14.25" customHeight="1"/>
    <row r="62276" ht="14.25" customHeight="1"/>
    <row r="62277" ht="14.25" customHeight="1"/>
    <row r="62278" ht="14.25" customHeight="1"/>
    <row r="62279" ht="14.25" customHeight="1"/>
    <row r="62280" ht="14.25" customHeight="1"/>
    <row r="62281" ht="14.25" customHeight="1"/>
    <row r="62282" ht="14.25" customHeight="1"/>
    <row r="62283" ht="14.25" customHeight="1"/>
    <row r="62284" ht="14.25" customHeight="1"/>
    <row r="62285" ht="14.25" customHeight="1"/>
    <row r="62286" ht="14.25" customHeight="1"/>
    <row r="62287" ht="14.25" customHeight="1"/>
    <row r="62288" ht="14.25" customHeight="1"/>
    <row r="62289" ht="14.25" customHeight="1"/>
    <row r="62290" ht="14.25" customHeight="1"/>
    <row r="62291" ht="14.25" customHeight="1"/>
    <row r="62292" ht="14.25" customHeight="1"/>
    <row r="62293" ht="14.25" customHeight="1"/>
    <row r="62294" ht="14.25" customHeight="1"/>
    <row r="62295" ht="14.25" customHeight="1"/>
    <row r="62296" ht="14.25" customHeight="1"/>
    <row r="62297" ht="14.25" customHeight="1"/>
    <row r="62298" ht="14.25" customHeight="1"/>
    <row r="62299" ht="14.25" customHeight="1"/>
    <row r="62300" ht="14.25" customHeight="1"/>
    <row r="62301" ht="14.25" customHeight="1"/>
    <row r="62302" ht="14.25" customHeight="1"/>
    <row r="62303" ht="14.25" customHeight="1"/>
    <row r="62304" ht="14.25" customHeight="1"/>
    <row r="62305" ht="14.25" customHeight="1"/>
    <row r="62306" ht="14.25" customHeight="1"/>
    <row r="62307" ht="14.25" customHeight="1"/>
    <row r="62308" ht="14.25" customHeight="1"/>
    <row r="62309" ht="14.25" customHeight="1"/>
    <row r="62310" ht="14.25" customHeight="1"/>
    <row r="62311" ht="14.25" customHeight="1"/>
    <row r="62312" ht="14.25" customHeight="1"/>
    <row r="62313" ht="14.25" customHeight="1"/>
    <row r="62314" ht="14.25" customHeight="1"/>
    <row r="62315" ht="14.25" customHeight="1"/>
    <row r="62316" ht="14.25" customHeight="1"/>
    <row r="62317" ht="14.25" customHeight="1"/>
    <row r="62318" ht="14.25" customHeight="1"/>
    <row r="62319" ht="14.25" customHeight="1"/>
    <row r="62320" ht="14.25" customHeight="1"/>
    <row r="62321" ht="14.25" customHeight="1"/>
    <row r="62322" ht="14.25" customHeight="1"/>
    <row r="62323" ht="14.25" customHeight="1"/>
    <row r="62324" ht="14.25" customHeight="1"/>
    <row r="62325" ht="14.25" customHeight="1"/>
    <row r="62326" ht="14.25" customHeight="1"/>
    <row r="62327" ht="14.25" customHeight="1"/>
    <row r="62328" ht="14.25" customHeight="1"/>
    <row r="62329" ht="14.25" customHeight="1"/>
    <row r="62330" ht="14.25" customHeight="1"/>
    <row r="62331" ht="14.25" customHeight="1"/>
    <row r="62332" ht="14.25" customHeight="1"/>
    <row r="62333" ht="14.25" customHeight="1"/>
    <row r="62334" ht="14.25" customHeight="1"/>
    <row r="62335" ht="14.25" customHeight="1"/>
    <row r="62336" ht="14.25" customHeight="1"/>
    <row r="62337" ht="14.25" customHeight="1"/>
    <row r="62338" ht="14.25" customHeight="1"/>
    <row r="62339" ht="14.25" customHeight="1"/>
    <row r="62340" ht="14.25" customHeight="1"/>
    <row r="62341" ht="14.25" customHeight="1"/>
    <row r="62342" ht="14.25" customHeight="1"/>
    <row r="62343" ht="14.25" customHeight="1"/>
    <row r="62344" ht="14.25" customHeight="1"/>
    <row r="62345" ht="14.25" customHeight="1"/>
    <row r="62346" ht="14.25" customHeight="1"/>
    <row r="62347" ht="14.25" customHeight="1"/>
    <row r="62348" ht="14.25" customHeight="1"/>
    <row r="62349" ht="14.25" customHeight="1"/>
    <row r="62350" ht="14.25" customHeight="1"/>
    <row r="62351" ht="14.25" customHeight="1"/>
    <row r="62352" ht="14.25" customHeight="1"/>
    <row r="62353" ht="14.25" customHeight="1"/>
    <row r="62354" ht="14.25" customHeight="1"/>
    <row r="62355" ht="14.25" customHeight="1"/>
    <row r="62356" ht="14.25" customHeight="1"/>
    <row r="62357" ht="14.25" customHeight="1"/>
    <row r="62358" ht="14.25" customHeight="1"/>
    <row r="62359" ht="14.25" customHeight="1"/>
    <row r="62360" ht="14.25" customHeight="1"/>
    <row r="62361" ht="14.25" customHeight="1"/>
    <row r="62362" ht="14.25" customHeight="1"/>
    <row r="62363" ht="14.25" customHeight="1"/>
    <row r="62364" ht="14.25" customHeight="1"/>
    <row r="62365" ht="14.25" customHeight="1"/>
    <row r="62366" ht="14.25" customHeight="1"/>
    <row r="62367" ht="14.25" customHeight="1"/>
    <row r="62368" ht="14.25" customHeight="1"/>
    <row r="62369" ht="14.25" customHeight="1"/>
    <row r="62370" ht="14.25" customHeight="1"/>
    <row r="62371" ht="14.25" customHeight="1"/>
    <row r="62372" ht="14.25" customHeight="1"/>
    <row r="62373" ht="14.25" customHeight="1"/>
    <row r="62374" ht="14.25" customHeight="1"/>
    <row r="62375" ht="14.25" customHeight="1"/>
    <row r="62376" ht="14.25" customHeight="1"/>
    <row r="62377" ht="14.25" customHeight="1"/>
    <row r="62378" ht="14.25" customHeight="1"/>
    <row r="62379" ht="14.25" customHeight="1"/>
    <row r="62380" ht="14.25" customHeight="1"/>
    <row r="62381" ht="14.25" customHeight="1"/>
    <row r="62382" ht="14.25" customHeight="1"/>
    <row r="62383" ht="14.25" customHeight="1"/>
    <row r="62384" ht="14.25" customHeight="1"/>
    <row r="62385" ht="14.25" customHeight="1"/>
    <row r="62386" ht="14.25" customHeight="1"/>
    <row r="62387" ht="14.25" customHeight="1"/>
    <row r="62388" ht="14.25" customHeight="1"/>
    <row r="62389" ht="14.25" customHeight="1"/>
    <row r="62390" ht="14.25" customHeight="1"/>
    <row r="62391" ht="14.25" customHeight="1"/>
    <row r="62392" ht="14.25" customHeight="1"/>
    <row r="62393" ht="14.25" customHeight="1"/>
    <row r="62394" ht="14.25" customHeight="1"/>
    <row r="62395" ht="14.25" customHeight="1"/>
    <row r="62396" ht="14.25" customHeight="1"/>
    <row r="62397" ht="14.25" customHeight="1"/>
    <row r="62398" ht="14.25" customHeight="1"/>
    <row r="62399" ht="14.25" customHeight="1"/>
    <row r="62400" ht="14.25" customHeight="1"/>
    <row r="62401" ht="14.25" customHeight="1"/>
    <row r="62402" ht="14.25" customHeight="1"/>
    <row r="62403" ht="14.25" customHeight="1"/>
    <row r="62404" ht="14.25" customHeight="1"/>
    <row r="62405" ht="14.25" customHeight="1"/>
    <row r="62406" ht="14.25" customHeight="1"/>
    <row r="62407" ht="14.25" customHeight="1"/>
    <row r="62408" ht="14.25" customHeight="1"/>
    <row r="62409" ht="14.25" customHeight="1"/>
    <row r="62410" ht="14.25" customHeight="1"/>
    <row r="62411" ht="14.25" customHeight="1"/>
    <row r="62412" ht="14.25" customHeight="1"/>
    <row r="62413" ht="14.25" customHeight="1"/>
    <row r="62414" ht="14.25" customHeight="1"/>
    <row r="62415" ht="14.25" customHeight="1"/>
    <row r="62416" ht="14.25" customHeight="1"/>
    <row r="62417" ht="14.25" customHeight="1"/>
    <row r="62418" ht="14.25" customHeight="1"/>
    <row r="62419" ht="14.25" customHeight="1"/>
    <row r="62420" ht="14.25" customHeight="1"/>
    <row r="62421" ht="14.25" customHeight="1"/>
    <row r="62422" ht="14.25" customHeight="1"/>
    <row r="62423" ht="14.25" customHeight="1"/>
    <row r="62424" ht="14.25" customHeight="1"/>
    <row r="62425" ht="14.25" customHeight="1"/>
    <row r="62426" ht="14.25" customHeight="1"/>
    <row r="62427" ht="14.25" customHeight="1"/>
    <row r="62428" ht="14.25" customHeight="1"/>
    <row r="62429" ht="14.25" customHeight="1"/>
    <row r="62430" ht="14.25" customHeight="1"/>
    <row r="62431" ht="14.25" customHeight="1"/>
    <row r="62432" ht="14.25" customHeight="1"/>
    <row r="62433" ht="14.25" customHeight="1"/>
    <row r="62434" ht="14.25" customHeight="1"/>
    <row r="62435" ht="14.25" customHeight="1"/>
    <row r="62436" ht="14.25" customHeight="1"/>
    <row r="62437" ht="14.25" customHeight="1"/>
    <row r="62438" ht="14.25" customHeight="1"/>
    <row r="62439" ht="14.25" customHeight="1"/>
    <row r="62440" ht="14.25" customHeight="1"/>
    <row r="62441" ht="14.25" customHeight="1"/>
    <row r="62442" ht="14.25" customHeight="1"/>
    <row r="62443" ht="14.25" customHeight="1"/>
    <row r="62444" ht="14.25" customHeight="1"/>
    <row r="62445" ht="14.25" customHeight="1"/>
    <row r="62446" ht="14.25" customHeight="1"/>
    <row r="62447" ht="14.25" customHeight="1"/>
    <row r="62448" ht="14.25" customHeight="1"/>
    <row r="62449" ht="14.25" customHeight="1"/>
    <row r="62450" ht="14.25" customHeight="1"/>
    <row r="62451" ht="14.25" customHeight="1"/>
    <row r="62452" ht="14.25" customHeight="1"/>
    <row r="62453" ht="14.25" customHeight="1"/>
    <row r="62454" ht="14.25" customHeight="1"/>
    <row r="62455" ht="14.25" customHeight="1"/>
    <row r="62456" ht="14.25" customHeight="1"/>
    <row r="62457" ht="14.25" customHeight="1"/>
    <row r="62458" ht="14.25" customHeight="1"/>
    <row r="62459" ht="14.25" customHeight="1"/>
    <row r="62460" ht="14.25" customHeight="1"/>
    <row r="62461" ht="14.25" customHeight="1"/>
    <row r="62462" ht="14.25" customHeight="1"/>
    <row r="62463" ht="14.25" customHeight="1"/>
    <row r="62464" ht="14.25" customHeight="1"/>
    <row r="62465" ht="14.25" customHeight="1"/>
    <row r="62466" ht="14.25" customHeight="1"/>
    <row r="62467" ht="14.25" customHeight="1"/>
    <row r="62468" ht="14.25" customHeight="1"/>
    <row r="62469" ht="14.25" customHeight="1"/>
    <row r="62470" ht="14.25" customHeight="1"/>
    <row r="62471" ht="14.25" customHeight="1"/>
    <row r="62472" ht="14.25" customHeight="1"/>
    <row r="62473" ht="14.25" customHeight="1"/>
    <row r="62474" ht="14.25" customHeight="1"/>
    <row r="62475" ht="14.25" customHeight="1"/>
    <row r="62476" ht="14.25" customHeight="1"/>
    <row r="62477" ht="14.25" customHeight="1"/>
    <row r="62478" ht="14.25" customHeight="1"/>
    <row r="62479" ht="14.25" customHeight="1"/>
    <row r="62480" ht="14.25" customHeight="1"/>
    <row r="62481" ht="14.25" customHeight="1"/>
    <row r="62482" ht="14.25" customHeight="1"/>
    <row r="62483" ht="14.25" customHeight="1"/>
    <row r="62484" ht="14.25" customHeight="1"/>
    <row r="62485" ht="14.25" customHeight="1"/>
    <row r="62486" ht="14.25" customHeight="1"/>
    <row r="62487" ht="14.25" customHeight="1"/>
    <row r="62488" ht="14.25" customHeight="1"/>
    <row r="62489" ht="14.25" customHeight="1"/>
    <row r="62490" ht="14.25" customHeight="1"/>
    <row r="62491" ht="14.25" customHeight="1"/>
    <row r="62492" ht="14.25" customHeight="1"/>
    <row r="62493" ht="14.25" customHeight="1"/>
    <row r="62494" ht="14.25" customHeight="1"/>
    <row r="62495" ht="14.25" customHeight="1"/>
    <row r="62496" ht="14.25" customHeight="1"/>
    <row r="62497" ht="14.25" customHeight="1"/>
    <row r="62498" ht="14.25" customHeight="1"/>
    <row r="62499" ht="14.25" customHeight="1"/>
    <row r="62500" ht="14.25" customHeight="1"/>
    <row r="62501" ht="14.25" customHeight="1"/>
    <row r="62502" ht="14.25" customHeight="1"/>
    <row r="62503" ht="14.25" customHeight="1"/>
    <row r="62504" ht="14.25" customHeight="1"/>
    <row r="62505" ht="14.25" customHeight="1"/>
    <row r="62506" ht="14.25" customHeight="1"/>
    <row r="62507" ht="14.25" customHeight="1"/>
    <row r="62508" ht="14.25" customHeight="1"/>
    <row r="62509" ht="14.25" customHeight="1"/>
    <row r="62510" ht="14.25" customHeight="1"/>
    <row r="62511" ht="14.25" customHeight="1"/>
    <row r="62512" ht="14.25" customHeight="1"/>
    <row r="62513" ht="14.25" customHeight="1"/>
    <row r="62514" ht="14.25" customHeight="1"/>
    <row r="62515" ht="14.25" customHeight="1"/>
    <row r="62516" ht="14.25" customHeight="1"/>
    <row r="62517" ht="14.25" customHeight="1"/>
    <row r="62518" ht="14.25" customHeight="1"/>
    <row r="62519" ht="14.25" customHeight="1"/>
    <row r="62520" ht="14.25" customHeight="1"/>
    <row r="62521" ht="14.25" customHeight="1"/>
    <row r="62522" ht="14.25" customHeight="1"/>
    <row r="62523" ht="14.25" customHeight="1"/>
    <row r="62524" ht="14.25" customHeight="1"/>
    <row r="62525" ht="14.25" customHeight="1"/>
    <row r="62526" ht="14.25" customHeight="1"/>
    <row r="62527" ht="14.25" customHeight="1"/>
    <row r="62528" ht="14.25" customHeight="1"/>
    <row r="62529" ht="14.25" customHeight="1"/>
    <row r="62530" ht="14.25" customHeight="1"/>
    <row r="62531" ht="14.25" customHeight="1"/>
    <row r="62532" ht="14.25" customHeight="1"/>
    <row r="62533" ht="14.25" customHeight="1"/>
    <row r="62534" ht="14.25" customHeight="1"/>
    <row r="62535" ht="14.25" customHeight="1"/>
    <row r="62536" ht="14.25" customHeight="1"/>
    <row r="62537" ht="14.25" customHeight="1"/>
    <row r="62538" ht="14.25" customHeight="1"/>
    <row r="62539" ht="14.25" customHeight="1"/>
    <row r="62540" ht="14.25" customHeight="1"/>
    <row r="62541" ht="14.25" customHeight="1"/>
    <row r="62542" ht="14.25" customHeight="1"/>
    <row r="62543" ht="14.25" customHeight="1"/>
    <row r="62544" ht="14.25" customHeight="1"/>
    <row r="62545" ht="14.25" customHeight="1"/>
    <row r="62546" ht="14.25" customHeight="1"/>
    <row r="62547" ht="14.25" customHeight="1"/>
    <row r="62548" ht="14.25" customHeight="1"/>
    <row r="62549" ht="14.25" customHeight="1"/>
    <row r="62550" ht="14.25" customHeight="1"/>
    <row r="62551" ht="14.25" customHeight="1"/>
    <row r="62552" ht="14.25" customHeight="1"/>
    <row r="62553" ht="14.25" customHeight="1"/>
    <row r="62554" ht="14.25" customHeight="1"/>
    <row r="62555" ht="14.25" customHeight="1"/>
    <row r="62556" ht="14.25" customHeight="1"/>
    <row r="62557" ht="14.25" customHeight="1"/>
    <row r="62558" ht="14.25" customHeight="1"/>
    <row r="62559" ht="14.25" customHeight="1"/>
    <row r="62560" ht="14.25" customHeight="1"/>
    <row r="62561" ht="14.25" customHeight="1"/>
    <row r="62562" ht="14.25" customHeight="1"/>
    <row r="62563" ht="14.25" customHeight="1"/>
    <row r="62564" ht="14.25" customHeight="1"/>
    <row r="62565" ht="14.25" customHeight="1"/>
    <row r="62566" ht="14.25" customHeight="1"/>
    <row r="62567" ht="14.25" customHeight="1"/>
    <row r="62568" ht="14.25" customHeight="1"/>
    <row r="62569" ht="14.25" customHeight="1"/>
    <row r="62570" ht="14.25" customHeight="1"/>
    <row r="62571" ht="14.25" customHeight="1"/>
    <row r="62572" ht="14.25" customHeight="1"/>
    <row r="62573" ht="14.25" customHeight="1"/>
    <row r="62574" ht="14.25" customHeight="1"/>
    <row r="62575" ht="14.25" customHeight="1"/>
    <row r="62576" ht="14.25" customHeight="1"/>
    <row r="62577" ht="14.25" customHeight="1"/>
    <row r="62578" ht="14.25" customHeight="1"/>
    <row r="62579" ht="14.25" customHeight="1"/>
    <row r="62580" ht="14.25" customHeight="1"/>
    <row r="62581" ht="14.25" customHeight="1"/>
    <row r="62582" ht="14.25" customHeight="1"/>
    <row r="62583" ht="14.25" customHeight="1"/>
    <row r="62584" ht="14.25" customHeight="1"/>
    <row r="62585" ht="14.25" customHeight="1"/>
    <row r="62586" ht="14.25" customHeight="1"/>
    <row r="62587" ht="14.25" customHeight="1"/>
    <row r="62588" ht="14.25" customHeight="1"/>
    <row r="62589" ht="14.25" customHeight="1"/>
    <row r="62590" ht="14.25" customHeight="1"/>
    <row r="62591" ht="14.25" customHeight="1"/>
    <row r="62592" ht="14.25" customHeight="1"/>
    <row r="62593" ht="14.25" customHeight="1"/>
    <row r="62594" ht="14.25" customHeight="1"/>
    <row r="62595" ht="14.25" customHeight="1"/>
    <row r="62596" ht="14.25" customHeight="1"/>
    <row r="62597" ht="14.25" customHeight="1"/>
    <row r="62598" ht="14.25" customHeight="1"/>
    <row r="62599" ht="14.25" customHeight="1"/>
    <row r="62600" ht="14.25" customHeight="1"/>
    <row r="62601" ht="14.25" customHeight="1"/>
    <row r="62602" ht="14.25" customHeight="1"/>
    <row r="62603" ht="14.25" customHeight="1"/>
    <row r="62604" ht="14.25" customHeight="1"/>
    <row r="62605" ht="14.25" customHeight="1"/>
    <row r="62606" ht="14.25" customHeight="1"/>
    <row r="62607" ht="14.25" customHeight="1"/>
    <row r="62608" ht="14.25" customHeight="1"/>
    <row r="62609" ht="14.25" customHeight="1"/>
    <row r="62610" ht="14.25" customHeight="1"/>
    <row r="62611" ht="14.25" customHeight="1"/>
    <row r="62612" ht="14.25" customHeight="1"/>
    <row r="62613" ht="14.25" customHeight="1"/>
    <row r="62614" ht="14.25" customHeight="1"/>
    <row r="62615" ht="14.25" customHeight="1"/>
    <row r="62616" ht="14.25" customHeight="1"/>
    <row r="62617" ht="14.25" customHeight="1"/>
    <row r="62618" ht="14.25" customHeight="1"/>
    <row r="62619" ht="14.25" customHeight="1"/>
    <row r="62620" ht="14.25" customHeight="1"/>
    <row r="62621" ht="14.25" customHeight="1"/>
    <row r="62622" ht="14.25" customHeight="1"/>
    <row r="62623" ht="14.25" customHeight="1"/>
    <row r="62624" ht="14.25" customHeight="1"/>
    <row r="62625" ht="14.25" customHeight="1"/>
    <row r="62626" ht="14.25" customHeight="1"/>
    <row r="62627" ht="14.25" customHeight="1"/>
    <row r="62628" ht="14.25" customHeight="1"/>
    <row r="62629" ht="14.25" customHeight="1"/>
    <row r="62630" ht="14.25" customHeight="1"/>
    <row r="62631" ht="14.25" customHeight="1"/>
    <row r="62632" ht="14.25" customHeight="1"/>
    <row r="62633" ht="14.25" customHeight="1"/>
    <row r="62634" ht="14.25" customHeight="1"/>
    <row r="62635" ht="14.25" customHeight="1"/>
    <row r="62636" ht="14.25" customHeight="1"/>
    <row r="62637" ht="14.25" customHeight="1"/>
    <row r="62638" ht="14.25" customHeight="1"/>
    <row r="62639" ht="14.25" customHeight="1"/>
    <row r="62640" ht="14.25" customHeight="1"/>
    <row r="62641" ht="14.25" customHeight="1"/>
    <row r="62642" ht="14.25" customHeight="1"/>
    <row r="62643" ht="14.25" customHeight="1"/>
    <row r="62644" ht="14.25" customHeight="1"/>
    <row r="62645" ht="14.25" customHeight="1"/>
    <row r="62646" ht="14.25" customHeight="1"/>
    <row r="62647" ht="14.25" customHeight="1"/>
    <row r="62648" ht="14.25" customHeight="1"/>
    <row r="62649" ht="14.25" customHeight="1"/>
    <row r="62650" ht="14.25" customHeight="1"/>
    <row r="62651" ht="14.25" customHeight="1"/>
    <row r="62652" ht="14.25" customHeight="1"/>
    <row r="62653" ht="14.25" customHeight="1"/>
    <row r="62654" ht="14.25" customHeight="1"/>
    <row r="62655" ht="14.25" customHeight="1"/>
    <row r="62656" ht="14.25" customHeight="1"/>
    <row r="62657" ht="14.25" customHeight="1"/>
    <row r="62658" ht="14.25" customHeight="1"/>
    <row r="62659" ht="14.25" customHeight="1"/>
    <row r="62660" ht="14.25" customHeight="1"/>
    <row r="62661" ht="14.25" customHeight="1"/>
    <row r="62662" ht="14.25" customHeight="1"/>
    <row r="62663" ht="14.25" customHeight="1"/>
    <row r="62664" ht="14.25" customHeight="1"/>
    <row r="62665" ht="14.25" customHeight="1"/>
    <row r="62666" ht="14.25" customHeight="1"/>
    <row r="62667" ht="14.25" customHeight="1"/>
    <row r="62668" ht="14.25" customHeight="1"/>
    <row r="62669" ht="14.25" customHeight="1"/>
    <row r="62670" ht="14.25" customHeight="1"/>
    <row r="62671" ht="14.25" customHeight="1"/>
    <row r="62672" ht="14.25" customHeight="1"/>
    <row r="62673" ht="14.25" customHeight="1"/>
    <row r="62674" ht="14.25" customHeight="1"/>
    <row r="62675" ht="14.25" customHeight="1"/>
    <row r="62676" ht="14.25" customHeight="1"/>
    <row r="62677" ht="14.25" customHeight="1"/>
    <row r="62678" ht="14.25" customHeight="1"/>
    <row r="62679" ht="14.25" customHeight="1"/>
    <row r="62680" ht="14.25" customHeight="1"/>
    <row r="62681" ht="14.25" customHeight="1"/>
    <row r="62682" ht="14.25" customHeight="1"/>
    <row r="62683" ht="14.25" customHeight="1"/>
    <row r="62684" ht="14.25" customHeight="1"/>
    <row r="62685" ht="14.25" customHeight="1"/>
    <row r="62686" ht="14.25" customHeight="1"/>
    <row r="62687" ht="14.25" customHeight="1"/>
    <row r="62688" ht="14.25" customHeight="1"/>
    <row r="62689" ht="14.25" customHeight="1"/>
    <row r="62690" ht="14.25" customHeight="1"/>
    <row r="62691" ht="14.25" customHeight="1"/>
    <row r="62692" ht="14.25" customHeight="1"/>
    <row r="62693" ht="14.25" customHeight="1"/>
    <row r="62694" ht="14.25" customHeight="1"/>
    <row r="62695" ht="14.25" customHeight="1"/>
    <row r="62696" ht="14.25" customHeight="1"/>
    <row r="62697" ht="14.25" customHeight="1"/>
    <row r="62698" ht="14.25" customHeight="1"/>
    <row r="62699" ht="14.25" customHeight="1"/>
    <row r="62700" ht="14.25" customHeight="1"/>
    <row r="62701" ht="14.25" customHeight="1"/>
    <row r="62702" ht="14.25" customHeight="1"/>
    <row r="62703" ht="14.25" customHeight="1"/>
    <row r="62704" ht="14.25" customHeight="1"/>
    <row r="62705" ht="14.25" customHeight="1"/>
    <row r="62706" ht="14.25" customHeight="1"/>
    <row r="62707" ht="14.25" customHeight="1"/>
    <row r="62708" ht="14.25" customHeight="1"/>
    <row r="62709" ht="14.25" customHeight="1"/>
    <row r="62710" ht="14.25" customHeight="1"/>
    <row r="62711" ht="14.25" customHeight="1"/>
    <row r="62712" ht="14.25" customHeight="1"/>
    <row r="62713" ht="14.25" customHeight="1"/>
    <row r="62714" ht="14.25" customHeight="1"/>
    <row r="62715" ht="14.25" customHeight="1"/>
    <row r="62716" ht="14.25" customHeight="1"/>
    <row r="62717" ht="14.25" customHeight="1"/>
    <row r="62718" ht="14.25" customHeight="1"/>
    <row r="62719" ht="14.25" customHeight="1"/>
    <row r="62720" ht="14.25" customHeight="1"/>
    <row r="62721" ht="14.25" customHeight="1"/>
    <row r="62722" ht="14.25" customHeight="1"/>
    <row r="62723" ht="14.25" customHeight="1"/>
    <row r="62724" ht="14.25" customHeight="1"/>
    <row r="62725" ht="14.25" customHeight="1"/>
    <row r="62726" ht="14.25" customHeight="1"/>
    <row r="62727" ht="14.25" customHeight="1"/>
    <row r="62728" ht="14.25" customHeight="1"/>
    <row r="62729" ht="14.25" customHeight="1"/>
    <row r="62730" ht="14.25" customHeight="1"/>
    <row r="62731" ht="14.25" customHeight="1"/>
    <row r="62732" ht="14.25" customHeight="1"/>
    <row r="62733" ht="14.25" customHeight="1"/>
    <row r="62734" ht="14.25" customHeight="1"/>
    <row r="62735" ht="14.25" customHeight="1"/>
    <row r="62736" ht="14.25" customHeight="1"/>
    <row r="62737" ht="14.25" customHeight="1"/>
    <row r="62738" ht="14.25" customHeight="1"/>
    <row r="62739" ht="14.25" customHeight="1"/>
    <row r="62740" ht="14.25" customHeight="1"/>
    <row r="62741" ht="14.25" customHeight="1"/>
    <row r="62742" ht="14.25" customHeight="1"/>
    <row r="62743" ht="14.25" customHeight="1"/>
    <row r="62744" ht="14.25" customHeight="1"/>
    <row r="62745" ht="14.25" customHeight="1"/>
    <row r="62746" ht="14.25" customHeight="1"/>
    <row r="62747" ht="14.25" customHeight="1"/>
    <row r="62748" ht="14.25" customHeight="1"/>
    <row r="62749" ht="14.25" customHeight="1"/>
    <row r="62750" ht="14.25" customHeight="1"/>
    <row r="62751" ht="14.25" customHeight="1"/>
    <row r="62752" ht="14.25" customHeight="1"/>
    <row r="62753" ht="14.25" customHeight="1"/>
    <row r="62754" ht="14.25" customHeight="1"/>
    <row r="62755" ht="14.25" customHeight="1"/>
    <row r="62756" ht="14.25" customHeight="1"/>
    <row r="62757" ht="14.25" customHeight="1"/>
    <row r="62758" ht="14.25" customHeight="1"/>
    <row r="62759" ht="14.25" customHeight="1"/>
    <row r="62760" ht="14.25" customHeight="1"/>
    <row r="62761" ht="14.25" customHeight="1"/>
    <row r="62762" ht="14.25" customHeight="1"/>
    <row r="62763" ht="14.25" customHeight="1"/>
    <row r="62764" ht="14.25" customHeight="1"/>
    <row r="62765" ht="14.25" customHeight="1"/>
    <row r="62766" ht="14.25" customHeight="1"/>
    <row r="62767" ht="14.25" customHeight="1"/>
    <row r="62768" ht="14.25" customHeight="1"/>
    <row r="62769" ht="14.25" customHeight="1"/>
    <row r="62770" ht="14.25" customHeight="1"/>
    <row r="62771" ht="14.25" customHeight="1"/>
    <row r="62772" ht="14.25" customHeight="1"/>
    <row r="62773" ht="14.25" customHeight="1"/>
    <row r="62774" ht="14.25" customHeight="1"/>
    <row r="62775" ht="14.25" customHeight="1"/>
    <row r="62776" ht="14.25" customHeight="1"/>
    <row r="62777" ht="14.25" customHeight="1"/>
    <row r="62778" ht="14.25" customHeight="1"/>
    <row r="62779" ht="14.25" customHeight="1"/>
    <row r="62780" ht="14.25" customHeight="1"/>
    <row r="62781" ht="14.25" customHeight="1"/>
    <row r="62782" ht="14.25" customHeight="1"/>
    <row r="62783" ht="14.25" customHeight="1"/>
    <row r="62784" ht="14.25" customHeight="1"/>
    <row r="62785" ht="14.25" customHeight="1"/>
    <row r="62786" ht="14.25" customHeight="1"/>
    <row r="62787" ht="14.25" customHeight="1"/>
    <row r="62788" ht="14.25" customHeight="1"/>
    <row r="62789" ht="14.25" customHeight="1"/>
    <row r="62790" ht="14.25" customHeight="1"/>
    <row r="62791" ht="14.25" customHeight="1"/>
    <row r="62792" ht="14.25" customHeight="1"/>
    <row r="62793" ht="14.25" customHeight="1"/>
    <row r="62794" ht="14.25" customHeight="1"/>
    <row r="62795" ht="14.25" customHeight="1"/>
    <row r="62796" ht="14.25" customHeight="1"/>
    <row r="62797" ht="14.25" customHeight="1"/>
    <row r="62798" ht="14.25" customHeight="1"/>
    <row r="62799" ht="14.25" customHeight="1"/>
    <row r="62800" ht="14.25" customHeight="1"/>
    <row r="62801" ht="14.25" customHeight="1"/>
    <row r="62802" ht="14.25" customHeight="1"/>
    <row r="62803" ht="14.25" customHeight="1"/>
    <row r="62804" ht="14.25" customHeight="1"/>
    <row r="62805" ht="14.25" customHeight="1"/>
    <row r="62806" ht="14.25" customHeight="1"/>
    <row r="62807" ht="14.25" customHeight="1"/>
    <row r="62808" ht="14.25" customHeight="1"/>
    <row r="62809" ht="14.25" customHeight="1"/>
    <row r="62810" ht="14.25" customHeight="1"/>
    <row r="62811" ht="14.25" customHeight="1"/>
    <row r="62812" ht="14.25" customHeight="1"/>
    <row r="62813" ht="14.25" customHeight="1"/>
    <row r="62814" ht="14.25" customHeight="1"/>
    <row r="62815" ht="14.25" customHeight="1"/>
    <row r="62816" ht="14.25" customHeight="1"/>
    <row r="62817" ht="14.25" customHeight="1"/>
    <row r="62818" ht="14.25" customHeight="1"/>
    <row r="62819" ht="14.25" customHeight="1"/>
    <row r="62820" ht="14.25" customHeight="1"/>
    <row r="62821" ht="14.25" customHeight="1"/>
    <row r="62822" ht="14.25" customHeight="1"/>
    <row r="62823" ht="14.25" customHeight="1"/>
    <row r="62824" ht="14.25" customHeight="1"/>
    <row r="62825" ht="14.25" customHeight="1"/>
    <row r="62826" ht="14.25" customHeight="1"/>
    <row r="62827" ht="14.25" customHeight="1"/>
    <row r="62828" ht="14.25" customHeight="1"/>
    <row r="62829" ht="14.25" customHeight="1"/>
    <row r="62830" ht="14.25" customHeight="1"/>
    <row r="62831" ht="14.25" customHeight="1"/>
    <row r="62832" ht="14.25" customHeight="1"/>
    <row r="62833" ht="14.25" customHeight="1"/>
    <row r="62834" ht="14.25" customHeight="1"/>
    <row r="62835" ht="14.25" customHeight="1"/>
    <row r="62836" ht="14.25" customHeight="1"/>
    <row r="62837" ht="14.25" customHeight="1"/>
    <row r="62838" ht="14.25" customHeight="1"/>
    <row r="62839" ht="14.25" customHeight="1"/>
    <row r="62840" ht="14.25" customHeight="1"/>
    <row r="62841" ht="14.25" customHeight="1"/>
    <row r="62842" ht="14.25" customHeight="1"/>
    <row r="62843" ht="14.25" customHeight="1"/>
    <row r="62844" ht="14.25" customHeight="1"/>
    <row r="62845" ht="14.25" customHeight="1"/>
    <row r="62846" ht="14.25" customHeight="1"/>
    <row r="62847" ht="14.25" customHeight="1"/>
    <row r="62848" ht="14.25" customHeight="1"/>
    <row r="62849" ht="14.25" customHeight="1"/>
    <row r="62850" ht="14.25" customHeight="1"/>
    <row r="62851" ht="14.25" customHeight="1"/>
    <row r="62852" ht="14.25" customHeight="1"/>
    <row r="62853" ht="14.25" customHeight="1"/>
    <row r="62854" ht="14.25" customHeight="1"/>
    <row r="62855" ht="14.25" customHeight="1"/>
    <row r="62856" ht="14.25" customHeight="1"/>
    <row r="62857" ht="14.25" customHeight="1"/>
    <row r="62858" ht="14.25" customHeight="1"/>
    <row r="62859" ht="14.25" customHeight="1"/>
    <row r="62860" ht="14.25" customHeight="1"/>
    <row r="62861" ht="14.25" customHeight="1"/>
    <row r="62862" ht="14.25" customHeight="1"/>
    <row r="62863" ht="14.25" customHeight="1"/>
    <row r="62864" ht="14.25" customHeight="1"/>
    <row r="62865" ht="14.25" customHeight="1"/>
    <row r="62866" ht="14.25" customHeight="1"/>
    <row r="62867" ht="14.25" customHeight="1"/>
    <row r="62868" ht="14.25" customHeight="1"/>
    <row r="62869" ht="14.25" customHeight="1"/>
    <row r="62870" ht="14.25" customHeight="1"/>
    <row r="62871" ht="14.25" customHeight="1"/>
    <row r="62872" ht="14.25" customHeight="1"/>
    <row r="62873" ht="14.25" customHeight="1"/>
    <row r="62874" ht="14.25" customHeight="1"/>
    <row r="62875" ht="14.25" customHeight="1"/>
    <row r="62876" ht="14.25" customHeight="1"/>
    <row r="62877" ht="14.25" customHeight="1"/>
    <row r="62878" ht="14.25" customHeight="1"/>
    <row r="62879" ht="14.25" customHeight="1"/>
    <row r="62880" ht="14.25" customHeight="1"/>
    <row r="62881" ht="14.25" customHeight="1"/>
    <row r="62882" ht="14.25" customHeight="1"/>
    <row r="62883" ht="14.25" customHeight="1"/>
    <row r="62884" ht="14.25" customHeight="1"/>
    <row r="62885" ht="14.25" customHeight="1"/>
    <row r="62886" ht="14.25" customHeight="1"/>
    <row r="62887" ht="14.25" customHeight="1"/>
    <row r="62888" ht="14.25" customHeight="1"/>
    <row r="62889" ht="14.25" customHeight="1"/>
    <row r="62890" ht="14.25" customHeight="1"/>
    <row r="62891" ht="14.25" customHeight="1"/>
    <row r="62892" ht="14.25" customHeight="1"/>
    <row r="62893" ht="14.25" customHeight="1"/>
    <row r="62894" ht="14.25" customHeight="1"/>
    <row r="62895" ht="14.25" customHeight="1"/>
    <row r="62896" ht="14.25" customHeight="1"/>
    <row r="62897" ht="14.25" customHeight="1"/>
    <row r="62898" ht="14.25" customHeight="1"/>
    <row r="62899" ht="14.25" customHeight="1"/>
    <row r="62900" ht="14.25" customHeight="1"/>
    <row r="62901" ht="14.25" customHeight="1"/>
    <row r="62902" ht="14.25" customHeight="1"/>
    <row r="62903" ht="14.25" customHeight="1"/>
    <row r="62904" ht="14.25" customHeight="1"/>
    <row r="62905" ht="14.25" customHeight="1"/>
    <row r="62906" ht="14.25" customHeight="1"/>
    <row r="62907" ht="14.25" customHeight="1"/>
    <row r="62908" ht="14.25" customHeight="1"/>
    <row r="62909" ht="14.25" customHeight="1"/>
    <row r="62910" ht="14.25" customHeight="1"/>
    <row r="62911" ht="14.25" customHeight="1"/>
    <row r="62912" ht="14.25" customHeight="1"/>
    <row r="62913" ht="14.25" customHeight="1"/>
    <row r="62914" ht="14.25" customHeight="1"/>
    <row r="62915" ht="14.25" customHeight="1"/>
    <row r="62916" ht="14.25" customHeight="1"/>
    <row r="62917" ht="14.25" customHeight="1"/>
    <row r="62918" ht="14.25" customHeight="1"/>
    <row r="62919" ht="14.25" customHeight="1"/>
    <row r="62920" ht="14.25" customHeight="1"/>
    <row r="62921" ht="14.25" customHeight="1"/>
    <row r="62922" ht="14.25" customHeight="1"/>
    <row r="62923" ht="14.25" customHeight="1"/>
    <row r="62924" ht="14.25" customHeight="1"/>
    <row r="62925" ht="14.25" customHeight="1"/>
    <row r="62926" ht="14.25" customHeight="1"/>
    <row r="62927" ht="14.25" customHeight="1"/>
    <row r="62928" ht="14.25" customHeight="1"/>
    <row r="62929" ht="14.25" customHeight="1"/>
    <row r="62930" ht="14.25" customHeight="1"/>
    <row r="62931" ht="14.25" customHeight="1"/>
    <row r="62932" ht="14.25" customHeight="1"/>
    <row r="62933" ht="14.25" customHeight="1"/>
    <row r="62934" ht="14.25" customHeight="1"/>
    <row r="62935" ht="14.25" customHeight="1"/>
    <row r="62936" ht="14.25" customHeight="1"/>
    <row r="62937" ht="14.25" customHeight="1"/>
    <row r="62938" ht="14.25" customHeight="1"/>
    <row r="62939" ht="14.25" customHeight="1"/>
    <row r="62940" ht="14.25" customHeight="1"/>
    <row r="62941" ht="14.25" customHeight="1"/>
    <row r="62942" ht="14.25" customHeight="1"/>
    <row r="62943" ht="14.25" customHeight="1"/>
    <row r="62944" ht="14.25" customHeight="1"/>
    <row r="62945" ht="14.25" customHeight="1"/>
    <row r="62946" ht="14.25" customHeight="1"/>
    <row r="62947" ht="14.25" customHeight="1"/>
    <row r="62948" ht="14.25" customHeight="1"/>
    <row r="62949" ht="14.25" customHeight="1"/>
    <row r="62950" ht="14.25" customHeight="1"/>
    <row r="62951" ht="14.25" customHeight="1"/>
    <row r="62952" ht="14.25" customHeight="1"/>
    <row r="62953" ht="14.25" customHeight="1"/>
    <row r="62954" ht="14.25" customHeight="1"/>
    <row r="62955" ht="14.25" customHeight="1"/>
    <row r="62956" ht="14.25" customHeight="1"/>
    <row r="62957" ht="14.25" customHeight="1"/>
    <row r="62958" ht="14.25" customHeight="1"/>
    <row r="62959" ht="14.25" customHeight="1"/>
    <row r="62960" ht="14.25" customHeight="1"/>
    <row r="62961" ht="14.25" customHeight="1"/>
    <row r="62962" ht="14.25" customHeight="1"/>
    <row r="62963" ht="14.25" customHeight="1"/>
    <row r="62964" ht="14.25" customHeight="1"/>
    <row r="62965" ht="14.25" customHeight="1"/>
    <row r="62966" ht="14.25" customHeight="1"/>
    <row r="62967" ht="14.25" customHeight="1"/>
    <row r="62968" ht="14.25" customHeight="1"/>
    <row r="62969" ht="14.25" customHeight="1"/>
    <row r="62970" ht="14.25" customHeight="1"/>
    <row r="62971" ht="14.25" customHeight="1"/>
    <row r="62972" ht="14.25" customHeight="1"/>
    <row r="62973" ht="14.25" customHeight="1"/>
    <row r="62974" ht="14.25" customHeight="1"/>
    <row r="62975" ht="14.25" customHeight="1"/>
    <row r="62976" ht="14.25" customHeight="1"/>
    <row r="62977" ht="14.25" customHeight="1"/>
    <row r="62978" ht="14.25" customHeight="1"/>
    <row r="62979" ht="14.25" customHeight="1"/>
    <row r="62980" ht="14.25" customHeight="1"/>
    <row r="62981" ht="14.25" customHeight="1"/>
    <row r="62982" ht="14.25" customHeight="1"/>
    <row r="62983" ht="14.25" customHeight="1"/>
    <row r="62984" ht="14.25" customHeight="1"/>
    <row r="62985" ht="14.25" customHeight="1"/>
    <row r="62986" ht="14.25" customHeight="1"/>
    <row r="62987" ht="14.25" customHeight="1"/>
    <row r="62988" ht="14.25" customHeight="1"/>
    <row r="62989" ht="14.25" customHeight="1"/>
    <row r="62990" ht="14.25" customHeight="1"/>
    <row r="62991" ht="14.25" customHeight="1"/>
    <row r="62992" ht="14.25" customHeight="1"/>
    <row r="62993" ht="14.25" customHeight="1"/>
    <row r="62994" ht="14.25" customHeight="1"/>
    <row r="62995" ht="14.25" customHeight="1"/>
    <row r="62996" ht="14.25" customHeight="1"/>
    <row r="62997" ht="14.25" customHeight="1"/>
    <row r="62998" ht="14.25" customHeight="1"/>
    <row r="62999" ht="14.25" customHeight="1"/>
    <row r="63000" ht="14.25" customHeight="1"/>
    <row r="63001" ht="14.25" customHeight="1"/>
    <row r="63002" ht="14.25" customHeight="1"/>
    <row r="63003" ht="14.25" customHeight="1"/>
    <row r="63004" ht="14.25" customHeight="1"/>
    <row r="63005" ht="14.25" customHeight="1"/>
    <row r="63006" ht="14.25" customHeight="1"/>
    <row r="63007" ht="14.25" customHeight="1"/>
    <row r="63008" ht="14.25" customHeight="1"/>
    <row r="63009" ht="14.25" customHeight="1"/>
    <row r="63010" ht="14.25" customHeight="1"/>
    <row r="63011" ht="14.25" customHeight="1"/>
    <row r="63012" ht="14.25" customHeight="1"/>
    <row r="63013" ht="14.25" customHeight="1"/>
    <row r="63014" ht="14.25" customHeight="1"/>
    <row r="63015" ht="14.25" customHeight="1"/>
    <row r="63016" ht="14.25" customHeight="1"/>
    <row r="63017" ht="14.25" customHeight="1"/>
    <row r="63018" ht="14.25" customHeight="1"/>
    <row r="63019" ht="14.25" customHeight="1"/>
    <row r="63020" ht="14.25" customHeight="1"/>
    <row r="63021" ht="14.25" customHeight="1"/>
    <row r="63022" ht="14.25" customHeight="1"/>
    <row r="63023" ht="14.25" customHeight="1"/>
    <row r="63024" ht="14.25" customHeight="1"/>
    <row r="63025" ht="14.25" customHeight="1"/>
    <row r="63026" ht="14.25" customHeight="1"/>
    <row r="63027" ht="14.25" customHeight="1"/>
    <row r="63028" ht="14.25" customHeight="1"/>
    <row r="63029" ht="14.25" customHeight="1"/>
    <row r="63030" ht="14.25" customHeight="1"/>
    <row r="63031" ht="14.25" customHeight="1"/>
    <row r="63032" ht="14.25" customHeight="1"/>
    <row r="63033" ht="14.25" customHeight="1"/>
    <row r="63034" ht="14.25" customHeight="1"/>
    <row r="63035" ht="14.25" customHeight="1"/>
    <row r="63036" ht="14.25" customHeight="1"/>
    <row r="63037" ht="14.25" customHeight="1"/>
    <row r="63038" ht="14.25" customHeight="1"/>
    <row r="63039" ht="14.25" customHeight="1"/>
    <row r="63040" ht="14.25" customHeight="1"/>
    <row r="63041" ht="14.25" customHeight="1"/>
    <row r="63042" ht="14.25" customHeight="1"/>
    <row r="63043" ht="14.25" customHeight="1"/>
    <row r="63044" ht="14.25" customHeight="1"/>
    <row r="63045" ht="14.25" customHeight="1"/>
    <row r="63046" ht="14.25" customHeight="1"/>
    <row r="63047" ht="14.25" customHeight="1"/>
    <row r="63048" ht="14.25" customHeight="1"/>
    <row r="63049" ht="14.25" customHeight="1"/>
    <row r="63050" ht="14.25" customHeight="1"/>
    <row r="63051" ht="14.25" customHeight="1"/>
    <row r="63052" ht="14.25" customHeight="1"/>
    <row r="63053" ht="14.25" customHeight="1"/>
    <row r="63054" ht="14.25" customHeight="1"/>
    <row r="63055" ht="14.25" customHeight="1"/>
    <row r="63056" ht="14.25" customHeight="1"/>
    <row r="63057" ht="14.25" customHeight="1"/>
    <row r="63058" ht="14.25" customHeight="1"/>
    <row r="63059" ht="14.25" customHeight="1"/>
    <row r="63060" ht="14.25" customHeight="1"/>
    <row r="63061" ht="14.25" customHeight="1"/>
    <row r="63062" ht="14.25" customHeight="1"/>
    <row r="63063" ht="14.25" customHeight="1"/>
    <row r="63064" ht="14.25" customHeight="1"/>
    <row r="63065" ht="14.25" customHeight="1"/>
    <row r="63066" ht="14.25" customHeight="1"/>
    <row r="63067" ht="14.25" customHeight="1"/>
    <row r="63068" ht="14.25" customHeight="1"/>
    <row r="63069" ht="14.25" customHeight="1"/>
    <row r="63070" ht="14.25" customHeight="1"/>
    <row r="63071" ht="14.25" customHeight="1"/>
    <row r="63072" ht="14.25" customHeight="1"/>
    <row r="63073" ht="14.25" customHeight="1"/>
    <row r="63074" ht="14.25" customHeight="1"/>
    <row r="63075" ht="14.25" customHeight="1"/>
    <row r="63076" ht="14.25" customHeight="1"/>
    <row r="63077" ht="14.25" customHeight="1"/>
    <row r="63078" ht="14.25" customHeight="1"/>
    <row r="63079" ht="14.25" customHeight="1"/>
    <row r="63080" ht="14.25" customHeight="1"/>
    <row r="63081" ht="14.25" customHeight="1"/>
    <row r="63082" ht="14.25" customHeight="1"/>
    <row r="63083" ht="14.25" customHeight="1"/>
    <row r="63084" ht="14.25" customHeight="1"/>
    <row r="63085" ht="14.25" customHeight="1"/>
    <row r="63086" ht="14.25" customHeight="1"/>
    <row r="63087" ht="14.25" customHeight="1"/>
    <row r="63088" ht="14.25" customHeight="1"/>
    <row r="63089" ht="14.25" customHeight="1"/>
    <row r="63090" ht="14.25" customHeight="1"/>
    <row r="63091" ht="14.25" customHeight="1"/>
    <row r="63092" ht="14.25" customHeight="1"/>
    <row r="63093" ht="14.25" customHeight="1"/>
    <row r="63094" ht="14.25" customHeight="1"/>
    <row r="63095" ht="14.25" customHeight="1"/>
    <row r="63096" ht="14.25" customHeight="1"/>
    <row r="63097" ht="14.25" customHeight="1"/>
    <row r="63098" ht="14.25" customHeight="1"/>
    <row r="63099" ht="14.25" customHeight="1"/>
    <row r="63100" ht="14.25" customHeight="1"/>
    <row r="63101" ht="14.25" customHeight="1"/>
    <row r="63102" ht="14.25" customHeight="1"/>
    <row r="63103" ht="14.25" customHeight="1"/>
    <row r="63104" ht="14.25" customHeight="1"/>
    <row r="63105" ht="14.25" customHeight="1"/>
    <row r="63106" ht="14.25" customHeight="1"/>
    <row r="63107" ht="14.25" customHeight="1"/>
    <row r="63108" ht="14.25" customHeight="1"/>
    <row r="63109" ht="14.25" customHeight="1"/>
    <row r="63110" ht="14.25" customHeight="1"/>
    <row r="63111" ht="14.25" customHeight="1"/>
    <row r="63112" ht="14.25" customHeight="1"/>
    <row r="63113" ht="14.25" customHeight="1"/>
    <row r="63114" ht="14.25" customHeight="1"/>
    <row r="63115" ht="14.25" customHeight="1"/>
    <row r="63116" ht="14.25" customHeight="1"/>
    <row r="63117" ht="14.25" customHeight="1"/>
    <row r="63118" ht="14.25" customHeight="1"/>
    <row r="63119" ht="14.25" customHeight="1"/>
    <row r="63120" ht="14.25" customHeight="1"/>
    <row r="63121" ht="14.25" customHeight="1"/>
    <row r="63122" ht="14.25" customHeight="1"/>
    <row r="63123" ht="14.25" customHeight="1"/>
    <row r="63124" ht="14.25" customHeight="1"/>
    <row r="63125" ht="14.25" customHeight="1"/>
    <row r="63126" ht="14.25" customHeight="1"/>
    <row r="63127" ht="14.25" customHeight="1"/>
    <row r="63128" ht="14.25" customHeight="1"/>
    <row r="63129" ht="14.25" customHeight="1"/>
    <row r="63130" ht="14.25" customHeight="1"/>
    <row r="63131" ht="14.25" customHeight="1"/>
    <row r="63132" ht="14.25" customHeight="1"/>
    <row r="63133" ht="14.25" customHeight="1"/>
    <row r="63134" ht="14.25" customHeight="1"/>
    <row r="63135" ht="14.25" customHeight="1"/>
    <row r="63136" ht="14.25" customHeight="1"/>
    <row r="63137" ht="14.25" customHeight="1"/>
    <row r="63138" ht="14.25" customHeight="1"/>
    <row r="63139" ht="14.25" customHeight="1"/>
    <row r="63140" ht="14.25" customHeight="1"/>
    <row r="63141" ht="14.25" customHeight="1"/>
    <row r="63142" ht="14.25" customHeight="1"/>
    <row r="63143" ht="14.25" customHeight="1"/>
    <row r="63144" ht="14.25" customHeight="1"/>
    <row r="63145" ht="14.25" customHeight="1"/>
    <row r="63146" ht="14.25" customHeight="1"/>
    <row r="63147" ht="14.25" customHeight="1"/>
    <row r="63148" ht="14.25" customHeight="1"/>
    <row r="63149" ht="14.25" customHeight="1"/>
    <row r="63150" ht="14.25" customHeight="1"/>
    <row r="63151" ht="14.25" customHeight="1"/>
    <row r="63152" ht="14.25" customHeight="1"/>
    <row r="63153" ht="14.25" customHeight="1"/>
    <row r="63154" ht="14.25" customHeight="1"/>
    <row r="63155" ht="14.25" customHeight="1"/>
    <row r="63156" ht="14.25" customHeight="1"/>
    <row r="63157" ht="14.25" customHeight="1"/>
    <row r="63158" ht="14.25" customHeight="1"/>
    <row r="63159" ht="14.25" customHeight="1"/>
    <row r="63160" ht="14.25" customHeight="1"/>
    <row r="63161" ht="14.25" customHeight="1"/>
    <row r="63162" ht="14.25" customHeight="1"/>
    <row r="63163" ht="14.25" customHeight="1"/>
    <row r="63164" ht="14.25" customHeight="1"/>
    <row r="63165" ht="14.25" customHeight="1"/>
    <row r="63166" ht="14.25" customHeight="1"/>
    <row r="63167" ht="14.25" customHeight="1"/>
    <row r="63168" ht="14.25" customHeight="1"/>
    <row r="63169" ht="14.25" customHeight="1"/>
    <row r="63170" ht="14.25" customHeight="1"/>
    <row r="63171" ht="14.25" customHeight="1"/>
    <row r="63172" ht="14.25" customHeight="1"/>
    <row r="63173" ht="14.25" customHeight="1"/>
    <row r="63174" ht="14.25" customHeight="1"/>
    <row r="63175" ht="14.25" customHeight="1"/>
    <row r="63176" ht="14.25" customHeight="1"/>
    <row r="63177" ht="14.25" customHeight="1"/>
    <row r="63178" ht="14.25" customHeight="1"/>
    <row r="63179" ht="14.25" customHeight="1"/>
    <row r="63180" ht="14.25" customHeight="1"/>
    <row r="63181" ht="14.25" customHeight="1"/>
    <row r="63182" ht="14.25" customHeight="1"/>
    <row r="63183" ht="14.25" customHeight="1"/>
    <row r="63184" ht="14.25" customHeight="1"/>
    <row r="63185" ht="14.25" customHeight="1"/>
    <row r="63186" ht="14.25" customHeight="1"/>
    <row r="63187" ht="14.25" customHeight="1"/>
    <row r="63188" ht="14.25" customHeight="1"/>
    <row r="63189" ht="14.25" customHeight="1"/>
    <row r="63190" ht="14.25" customHeight="1"/>
    <row r="63191" ht="14.25" customHeight="1"/>
    <row r="63192" ht="14.25" customHeight="1"/>
    <row r="63193" ht="14.25" customHeight="1"/>
    <row r="63194" ht="14.25" customHeight="1"/>
    <row r="63195" ht="14.25" customHeight="1"/>
    <row r="63196" ht="14.25" customHeight="1"/>
    <row r="63197" ht="14.25" customHeight="1"/>
    <row r="63198" ht="14.25" customHeight="1"/>
    <row r="63199" ht="14.25" customHeight="1"/>
    <row r="63200" ht="14.25" customHeight="1"/>
    <row r="63201" ht="14.25" customHeight="1"/>
    <row r="63202" ht="14.25" customHeight="1"/>
    <row r="63203" ht="14.25" customHeight="1"/>
    <row r="63204" ht="14.25" customHeight="1"/>
    <row r="63205" ht="14.25" customHeight="1"/>
    <row r="63206" ht="14.25" customHeight="1"/>
    <row r="63207" ht="14.25" customHeight="1"/>
    <row r="63208" ht="14.25" customHeight="1"/>
    <row r="63209" ht="14.25" customHeight="1"/>
    <row r="63210" ht="14.25" customHeight="1"/>
    <row r="63211" ht="14.25" customHeight="1"/>
    <row r="63212" ht="14.25" customHeight="1"/>
    <row r="63213" ht="14.25" customHeight="1"/>
    <row r="63214" ht="14.25" customHeight="1"/>
    <row r="63215" ht="14.25" customHeight="1"/>
    <row r="63216" ht="14.25" customHeight="1"/>
    <row r="63217" ht="14.25" customHeight="1"/>
    <row r="63218" ht="14.25" customHeight="1"/>
    <row r="63219" ht="14.25" customHeight="1"/>
    <row r="63220" ht="14.25" customHeight="1"/>
    <row r="63221" ht="14.25" customHeight="1"/>
    <row r="63222" ht="14.25" customHeight="1"/>
    <row r="63223" ht="14.25" customHeight="1"/>
    <row r="63224" ht="14.25" customHeight="1"/>
    <row r="63225" ht="14.25" customHeight="1"/>
    <row r="63226" ht="14.25" customHeight="1"/>
    <row r="63227" ht="14.25" customHeight="1"/>
    <row r="63228" ht="14.25" customHeight="1"/>
    <row r="63229" ht="14.25" customHeight="1"/>
    <row r="63230" ht="14.25" customHeight="1"/>
    <row r="63231" ht="14.25" customHeight="1"/>
    <row r="63232" ht="14.25" customHeight="1"/>
    <row r="63233" ht="14.25" customHeight="1"/>
    <row r="63234" ht="14.25" customHeight="1"/>
    <row r="63235" ht="14.25" customHeight="1"/>
    <row r="63236" ht="14.25" customHeight="1"/>
    <row r="63237" ht="14.25" customHeight="1"/>
    <row r="63238" ht="14.25" customHeight="1"/>
    <row r="63239" ht="14.25" customHeight="1"/>
    <row r="63240" ht="14.25" customHeight="1"/>
    <row r="63241" ht="14.25" customHeight="1"/>
    <row r="63242" ht="14.25" customHeight="1"/>
    <row r="63243" ht="14.25" customHeight="1"/>
    <row r="63244" ht="14.25" customHeight="1"/>
    <row r="63245" ht="14.25" customHeight="1"/>
    <row r="63246" ht="14.25" customHeight="1"/>
    <row r="63247" ht="14.25" customHeight="1"/>
    <row r="63248" ht="14.25" customHeight="1"/>
    <row r="63249" ht="14.25" customHeight="1"/>
    <row r="63250" ht="14.25" customHeight="1"/>
    <row r="63251" ht="14.25" customHeight="1"/>
    <row r="63252" ht="14.25" customHeight="1"/>
    <row r="63253" ht="14.25" customHeight="1"/>
    <row r="63254" ht="14.25" customHeight="1"/>
    <row r="63255" ht="14.25" customHeight="1"/>
    <row r="63256" ht="14.25" customHeight="1"/>
    <row r="63257" ht="14.25" customHeight="1"/>
    <row r="63258" ht="14.25" customHeight="1"/>
    <row r="63259" ht="14.25" customHeight="1"/>
    <row r="63260" ht="14.25" customHeight="1"/>
    <row r="63261" ht="14.25" customHeight="1"/>
    <row r="63262" ht="14.25" customHeight="1"/>
    <row r="63263" ht="14.25" customHeight="1"/>
    <row r="63264" ht="14.25" customHeight="1"/>
    <row r="63265" ht="14.25" customHeight="1"/>
    <row r="63266" ht="14.25" customHeight="1"/>
    <row r="63267" ht="14.25" customHeight="1"/>
    <row r="63268" ht="14.25" customHeight="1"/>
    <row r="63269" ht="14.25" customHeight="1"/>
    <row r="63270" ht="14.25" customHeight="1"/>
    <row r="63271" ht="14.25" customHeight="1"/>
    <row r="63272" ht="14.25" customHeight="1"/>
    <row r="63273" ht="14.25" customHeight="1"/>
    <row r="63274" ht="14.25" customHeight="1"/>
    <row r="63275" ht="14.25" customHeight="1"/>
    <row r="63276" ht="14.25" customHeight="1"/>
    <row r="63277" ht="14.25" customHeight="1"/>
    <row r="63278" ht="14.25" customHeight="1"/>
    <row r="63279" ht="14.25" customHeight="1"/>
    <row r="63280" ht="14.25" customHeight="1"/>
    <row r="63281" ht="14.25" customHeight="1"/>
    <row r="63282" ht="14.25" customHeight="1"/>
    <row r="63283" ht="14.25" customHeight="1"/>
    <row r="63284" ht="14.25" customHeight="1"/>
    <row r="63285" ht="14.25" customHeight="1"/>
    <row r="63286" ht="14.25" customHeight="1"/>
    <row r="63287" ht="14.25" customHeight="1"/>
    <row r="63288" ht="14.25" customHeight="1"/>
    <row r="63289" ht="14.25" customHeight="1"/>
    <row r="63290" ht="14.25" customHeight="1"/>
    <row r="63291" ht="14.25" customHeight="1"/>
    <row r="63292" ht="14.25" customHeight="1"/>
    <row r="63293" ht="14.25" customHeight="1"/>
    <row r="63294" ht="14.25" customHeight="1"/>
    <row r="63295" ht="14.25" customHeight="1"/>
    <row r="63296" ht="14.25" customHeight="1"/>
    <row r="63297" ht="14.25" customHeight="1"/>
    <row r="63298" ht="14.25" customHeight="1"/>
    <row r="63299" ht="14.25" customHeight="1"/>
    <row r="63300" ht="14.25" customHeight="1"/>
    <row r="63301" ht="14.25" customHeight="1"/>
    <row r="63302" ht="14.25" customHeight="1"/>
    <row r="63303" ht="14.25" customHeight="1"/>
    <row r="63304" ht="14.25" customHeight="1"/>
    <row r="63305" ht="14.25" customHeight="1"/>
    <row r="63306" ht="14.25" customHeight="1"/>
    <row r="63307" ht="14.25" customHeight="1"/>
    <row r="63308" ht="14.25" customHeight="1"/>
    <row r="63309" ht="14.25" customHeight="1"/>
    <row r="63310" ht="14.25" customHeight="1"/>
    <row r="63311" ht="14.25" customHeight="1"/>
    <row r="63312" ht="14.25" customHeight="1"/>
    <row r="63313" ht="14.25" customHeight="1"/>
    <row r="63314" ht="14.25" customHeight="1"/>
    <row r="63315" ht="14.25" customHeight="1"/>
    <row r="63316" ht="14.25" customHeight="1"/>
    <row r="63317" ht="14.25" customHeight="1"/>
    <row r="63318" ht="14.25" customHeight="1"/>
    <row r="63319" ht="14.25" customHeight="1"/>
    <row r="63320" ht="14.25" customHeight="1"/>
    <row r="63321" ht="14.25" customHeight="1"/>
    <row r="63322" ht="14.25" customHeight="1"/>
    <row r="63323" ht="14.25" customHeight="1"/>
    <row r="63324" ht="14.25" customHeight="1"/>
    <row r="63325" ht="14.25" customHeight="1"/>
    <row r="63326" ht="14.25" customHeight="1"/>
    <row r="63327" ht="14.25" customHeight="1"/>
    <row r="63328" ht="14.25" customHeight="1"/>
    <row r="63329" ht="14.25" customHeight="1"/>
    <row r="63330" ht="14.25" customHeight="1"/>
    <row r="63331" ht="14.25" customHeight="1"/>
    <row r="63332" ht="14.25" customHeight="1"/>
    <row r="63333" ht="14.25" customHeight="1"/>
    <row r="63334" ht="14.25" customHeight="1"/>
    <row r="63335" ht="14.25" customHeight="1"/>
    <row r="63336" ht="14.25" customHeight="1"/>
    <row r="63337" ht="14.25" customHeight="1"/>
    <row r="63338" ht="14.25" customHeight="1"/>
    <row r="63339" ht="14.25" customHeight="1"/>
    <row r="63340" ht="14.25" customHeight="1"/>
    <row r="63341" ht="14.25" customHeight="1"/>
    <row r="63342" ht="14.25" customHeight="1"/>
    <row r="63343" ht="14.25" customHeight="1"/>
    <row r="63344" ht="14.25" customHeight="1"/>
    <row r="63345" ht="14.25" customHeight="1"/>
    <row r="63346" ht="14.25" customHeight="1"/>
    <row r="63347" ht="14.25" customHeight="1"/>
    <row r="63348" ht="14.25" customHeight="1"/>
    <row r="63349" ht="14.25" customHeight="1"/>
    <row r="63350" ht="14.25" customHeight="1"/>
    <row r="63351" ht="14.25" customHeight="1"/>
    <row r="63352" ht="14.25" customHeight="1"/>
    <row r="63353" ht="14.25" customHeight="1"/>
    <row r="63354" ht="14.25" customHeight="1"/>
    <row r="63355" ht="14.25" customHeight="1"/>
    <row r="63356" ht="14.25" customHeight="1"/>
    <row r="63357" ht="14.25" customHeight="1"/>
    <row r="63358" ht="14.25" customHeight="1"/>
    <row r="63359" ht="14.25" customHeight="1"/>
    <row r="63360" ht="14.25" customHeight="1"/>
    <row r="63361" ht="14.25" customHeight="1"/>
    <row r="63362" ht="14.25" customHeight="1"/>
    <row r="63363" ht="14.25" customHeight="1"/>
    <row r="63364" ht="14.25" customHeight="1"/>
    <row r="63365" ht="14.25" customHeight="1"/>
    <row r="63366" ht="14.25" customHeight="1"/>
    <row r="63367" ht="14.25" customHeight="1"/>
    <row r="63368" ht="14.25" customHeight="1"/>
    <row r="63369" ht="14.25" customHeight="1"/>
    <row r="63370" ht="14.25" customHeight="1"/>
    <row r="63371" ht="14.25" customHeight="1"/>
    <row r="63372" ht="14.25" customHeight="1"/>
    <row r="63373" ht="14.25" customHeight="1"/>
    <row r="63374" ht="14.25" customHeight="1"/>
    <row r="63375" ht="14.25" customHeight="1"/>
    <row r="63376" ht="14.25" customHeight="1"/>
    <row r="63377" ht="14.25" customHeight="1"/>
    <row r="63378" ht="14.25" customHeight="1"/>
    <row r="63379" ht="14.25" customHeight="1"/>
    <row r="63380" ht="14.25" customHeight="1"/>
    <row r="63381" ht="14.25" customHeight="1"/>
    <row r="63382" ht="14.25" customHeight="1"/>
    <row r="63383" ht="14.25" customHeight="1"/>
    <row r="63384" ht="14.25" customHeight="1"/>
    <row r="63385" ht="14.25" customHeight="1"/>
    <row r="63386" ht="14.25" customHeight="1"/>
    <row r="63387" ht="14.25" customHeight="1"/>
    <row r="63388" ht="14.25" customHeight="1"/>
    <row r="63389" ht="14.25" customHeight="1"/>
    <row r="63390" ht="14.25" customHeight="1"/>
    <row r="63391" ht="14.25" customHeight="1"/>
    <row r="63392" ht="14.25" customHeight="1"/>
    <row r="63393" ht="14.25" customHeight="1"/>
    <row r="63394" ht="14.25" customHeight="1"/>
    <row r="63395" ht="14.25" customHeight="1"/>
    <row r="63396" ht="14.25" customHeight="1"/>
    <row r="63397" ht="14.25" customHeight="1"/>
    <row r="63398" ht="14.25" customHeight="1"/>
    <row r="63399" ht="14.25" customHeight="1"/>
    <row r="63400" ht="14.25" customHeight="1"/>
    <row r="63401" ht="14.25" customHeight="1"/>
    <row r="63402" ht="14.25" customHeight="1"/>
    <row r="63403" ht="14.25" customHeight="1"/>
    <row r="63404" ht="14.25" customHeight="1"/>
    <row r="63405" ht="14.25" customHeight="1"/>
    <row r="63406" ht="14.25" customHeight="1"/>
    <row r="63407" ht="14.25" customHeight="1"/>
    <row r="63408" ht="14.25" customHeight="1"/>
    <row r="63409" ht="14.25" customHeight="1"/>
    <row r="63410" ht="14.25" customHeight="1"/>
    <row r="63411" ht="14.25" customHeight="1"/>
    <row r="63412" ht="14.25" customHeight="1"/>
    <row r="63413" ht="14.25" customHeight="1"/>
    <row r="63414" ht="14.25" customHeight="1"/>
    <row r="63415" ht="14.25" customHeight="1"/>
    <row r="63416" ht="14.25" customHeight="1"/>
    <row r="63417" ht="14.25" customHeight="1"/>
    <row r="63418" ht="14.25" customHeight="1"/>
    <row r="63419" ht="14.25" customHeight="1"/>
    <row r="63420" ht="14.25" customHeight="1"/>
    <row r="63421" ht="14.25" customHeight="1"/>
    <row r="63422" ht="14.25" customHeight="1"/>
    <row r="63423" ht="14.25" customHeight="1"/>
    <row r="63424" ht="14.25" customHeight="1"/>
    <row r="63425" ht="14.25" customHeight="1"/>
    <row r="63426" ht="14.25" customHeight="1"/>
    <row r="63427" ht="14.25" customHeight="1"/>
    <row r="63428" ht="14.25" customHeight="1"/>
    <row r="63429" ht="14.25" customHeight="1"/>
    <row r="63430" ht="14.25" customHeight="1"/>
    <row r="63431" ht="14.25" customHeight="1"/>
    <row r="63432" ht="14.25" customHeight="1"/>
    <row r="63433" ht="14.25" customHeight="1"/>
    <row r="63434" ht="14.25" customHeight="1"/>
    <row r="63435" ht="14.25" customHeight="1"/>
    <row r="63436" ht="14.25" customHeight="1"/>
    <row r="63437" ht="14.25" customHeight="1"/>
    <row r="63438" ht="14.25" customHeight="1"/>
    <row r="63439" ht="14.25" customHeight="1"/>
    <row r="63440" ht="14.25" customHeight="1"/>
    <row r="63441" ht="14.25" customHeight="1"/>
    <row r="63442" ht="14.25" customHeight="1"/>
    <row r="63443" ht="14.25" customHeight="1"/>
    <row r="63444" ht="14.25" customHeight="1"/>
    <row r="63445" ht="14.25" customHeight="1"/>
    <row r="63446" ht="14.25" customHeight="1"/>
    <row r="63447" ht="14.25" customHeight="1"/>
    <row r="63448" ht="14.25" customHeight="1"/>
    <row r="63449" ht="14.25" customHeight="1"/>
    <row r="63450" ht="14.25" customHeight="1"/>
    <row r="63451" ht="14.25" customHeight="1"/>
    <row r="63452" ht="14.25" customHeight="1"/>
    <row r="63453" ht="14.25" customHeight="1"/>
    <row r="63454" ht="14.25" customHeight="1"/>
    <row r="63455" ht="14.25" customHeight="1"/>
    <row r="63456" ht="14.25" customHeight="1"/>
    <row r="63457" ht="14.25" customHeight="1"/>
    <row r="63458" ht="14.25" customHeight="1"/>
    <row r="63459" ht="14.25" customHeight="1"/>
    <row r="63460" ht="14.25" customHeight="1"/>
    <row r="63461" ht="14.25" customHeight="1"/>
    <row r="63462" ht="14.25" customHeight="1"/>
    <row r="63463" ht="14.25" customHeight="1"/>
    <row r="63464" ht="14.25" customHeight="1"/>
    <row r="63465" ht="14.25" customHeight="1"/>
    <row r="63466" ht="14.25" customHeight="1"/>
    <row r="63467" ht="14.25" customHeight="1"/>
    <row r="63468" ht="14.25" customHeight="1"/>
    <row r="63469" ht="14.25" customHeight="1"/>
    <row r="63470" ht="14.25" customHeight="1"/>
    <row r="63471" ht="14.25" customHeight="1"/>
    <row r="63472" ht="14.25" customHeight="1"/>
    <row r="63473" ht="14.25" customHeight="1"/>
    <row r="63474" ht="14.25" customHeight="1"/>
    <row r="63475" ht="14.25" customHeight="1"/>
    <row r="63476" ht="14.25" customHeight="1"/>
    <row r="63477" ht="14.25" customHeight="1"/>
    <row r="63478" ht="14.25" customHeight="1"/>
    <row r="63479" ht="14.25" customHeight="1"/>
    <row r="63480" ht="14.25" customHeight="1"/>
    <row r="63481" ht="14.25" customHeight="1"/>
    <row r="63482" ht="14.25" customHeight="1"/>
    <row r="63483" ht="14.25" customHeight="1"/>
    <row r="63484" ht="14.25" customHeight="1"/>
    <row r="63485" ht="14.25" customHeight="1"/>
    <row r="63486" ht="14.25" customHeight="1"/>
    <row r="63487" ht="14.25" customHeight="1"/>
    <row r="63488" ht="14.25" customHeight="1"/>
    <row r="63489" ht="14.25" customHeight="1"/>
    <row r="63490" ht="14.25" customHeight="1"/>
    <row r="63491" ht="14.25" customHeight="1"/>
    <row r="63492" ht="14.25" customHeight="1"/>
    <row r="63493" ht="14.25" customHeight="1"/>
    <row r="63494" ht="14.25" customHeight="1"/>
    <row r="63495" ht="14.25" customHeight="1"/>
    <row r="63496" ht="14.25" customHeight="1"/>
    <row r="63497" ht="14.25" customHeight="1"/>
    <row r="63498" ht="14.25" customHeight="1"/>
    <row r="63499" ht="14.25" customHeight="1"/>
    <row r="63500" ht="14.25" customHeight="1"/>
    <row r="63501" ht="14.25" customHeight="1"/>
    <row r="63502" ht="14.25" customHeight="1"/>
    <row r="63503" ht="14.25" customHeight="1"/>
    <row r="63504" ht="14.25" customHeight="1"/>
    <row r="63505" ht="14.25" customHeight="1"/>
    <row r="63506" ht="14.25" customHeight="1"/>
    <row r="63507" ht="14.25" customHeight="1"/>
    <row r="63508" ht="14.25" customHeight="1"/>
    <row r="63509" ht="14.25" customHeight="1"/>
    <row r="63510" ht="14.25" customHeight="1"/>
    <row r="63511" ht="14.25" customHeight="1"/>
    <row r="63512" ht="14.25" customHeight="1"/>
    <row r="63513" ht="14.25" customHeight="1"/>
    <row r="63514" ht="14.25" customHeight="1"/>
    <row r="63515" ht="14.25" customHeight="1"/>
    <row r="63516" ht="14.25" customHeight="1"/>
    <row r="63517" ht="14.25" customHeight="1"/>
    <row r="63518" ht="14.25" customHeight="1"/>
    <row r="63519" ht="14.25" customHeight="1"/>
    <row r="63520" ht="14.25" customHeight="1"/>
    <row r="63521" ht="14.25" customHeight="1"/>
    <row r="63522" ht="14.25" customHeight="1"/>
    <row r="63523" ht="14.25" customHeight="1"/>
    <row r="63524" ht="14.25" customHeight="1"/>
    <row r="63525" ht="14.25" customHeight="1"/>
    <row r="63526" ht="14.25" customHeight="1"/>
    <row r="63527" ht="14.25" customHeight="1"/>
    <row r="63528" ht="14.25" customHeight="1"/>
    <row r="63529" ht="14.25" customHeight="1"/>
    <row r="63530" ht="14.25" customHeight="1"/>
    <row r="63531" ht="14.25" customHeight="1"/>
    <row r="63532" ht="14.25" customHeight="1"/>
    <row r="63533" ht="14.25" customHeight="1"/>
    <row r="63534" ht="14.25" customHeight="1"/>
    <row r="63535" ht="14.25" customHeight="1"/>
    <row r="63536" ht="14.25" customHeight="1"/>
    <row r="63537" ht="14.25" customHeight="1"/>
    <row r="63538" ht="14.25" customHeight="1"/>
    <row r="63539" ht="14.25" customHeight="1"/>
    <row r="63540" ht="14.25" customHeight="1"/>
    <row r="63541" ht="14.25" customHeight="1"/>
    <row r="63542" ht="14.25" customHeight="1"/>
    <row r="63543" ht="14.25" customHeight="1"/>
    <row r="63544" ht="14.25" customHeight="1"/>
    <row r="63545" ht="14.25" customHeight="1"/>
    <row r="63546" ht="14.25" customHeight="1"/>
    <row r="63547" ht="14.25" customHeight="1"/>
    <row r="63548" ht="14.25" customHeight="1"/>
    <row r="63549" ht="14.25" customHeight="1"/>
    <row r="63550" ht="14.25" customHeight="1"/>
    <row r="63551" ht="14.25" customHeight="1"/>
    <row r="63552" ht="14.25" customHeight="1"/>
    <row r="63553" ht="14.25" customHeight="1"/>
    <row r="63554" ht="14.25" customHeight="1"/>
    <row r="63555" ht="14.25" customHeight="1"/>
    <row r="63556" ht="14.25" customHeight="1"/>
    <row r="63557" ht="14.25" customHeight="1"/>
    <row r="63558" ht="14.25" customHeight="1"/>
    <row r="63559" ht="14.25" customHeight="1"/>
    <row r="63560" ht="14.25" customHeight="1"/>
    <row r="63561" ht="14.25" customHeight="1"/>
    <row r="63562" ht="14.25" customHeight="1"/>
    <row r="63563" ht="14.25" customHeight="1"/>
    <row r="63564" ht="14.25" customHeight="1"/>
    <row r="63565" ht="14.25" customHeight="1"/>
    <row r="63566" ht="14.25" customHeight="1"/>
    <row r="63567" ht="14.25" customHeight="1"/>
    <row r="63568" ht="14.25" customHeight="1"/>
    <row r="63569" ht="14.25" customHeight="1"/>
    <row r="63570" ht="14.25" customHeight="1"/>
    <row r="63571" ht="14.25" customHeight="1"/>
    <row r="63572" ht="14.25" customHeight="1"/>
    <row r="63573" ht="14.25" customHeight="1"/>
    <row r="63574" ht="14.25" customHeight="1"/>
    <row r="63575" ht="14.25" customHeight="1"/>
    <row r="63576" ht="14.25" customHeight="1"/>
    <row r="63577" ht="14.25" customHeight="1"/>
    <row r="63578" ht="14.25" customHeight="1"/>
    <row r="63579" ht="14.25" customHeight="1"/>
    <row r="63580" ht="14.25" customHeight="1"/>
    <row r="63581" ht="14.25" customHeight="1"/>
    <row r="63582" ht="14.25" customHeight="1"/>
    <row r="63583" ht="14.25" customHeight="1"/>
    <row r="63584" ht="14.25" customHeight="1"/>
    <row r="63585" ht="14.25" customHeight="1"/>
    <row r="63586" ht="14.25" customHeight="1"/>
    <row r="63587" ht="14.25" customHeight="1"/>
    <row r="63588" ht="14.25" customHeight="1"/>
    <row r="63589" ht="14.25" customHeight="1"/>
    <row r="63590" ht="14.25" customHeight="1"/>
    <row r="63591" ht="14.25" customHeight="1"/>
    <row r="63592" ht="14.25" customHeight="1"/>
    <row r="63593" ht="14.25" customHeight="1"/>
    <row r="63594" ht="14.25" customHeight="1"/>
    <row r="63595" ht="14.25" customHeight="1"/>
    <row r="63596" ht="14.25" customHeight="1"/>
    <row r="63597" ht="14.25" customHeight="1"/>
    <row r="63598" ht="14.25" customHeight="1"/>
    <row r="63599" ht="14.25" customHeight="1"/>
    <row r="63600" ht="14.25" customHeight="1"/>
    <row r="63601" ht="14.25" customHeight="1"/>
    <row r="63602" ht="14.25" customHeight="1"/>
    <row r="63603" ht="14.25" customHeight="1"/>
    <row r="63604" ht="14.25" customHeight="1"/>
    <row r="63605" ht="14.25" customHeight="1"/>
    <row r="63606" ht="14.25" customHeight="1"/>
    <row r="63607" ht="14.25" customHeight="1"/>
    <row r="63608" ht="14.25" customHeight="1"/>
    <row r="63609" ht="14.25" customHeight="1"/>
    <row r="63610" ht="14.25" customHeight="1"/>
    <row r="63611" ht="14.25" customHeight="1"/>
    <row r="63612" ht="14.25" customHeight="1"/>
    <row r="63613" ht="14.25" customHeight="1"/>
    <row r="63614" ht="14.25" customHeight="1"/>
    <row r="63615" ht="14.25" customHeight="1"/>
    <row r="63616" ht="14.25" customHeight="1"/>
    <row r="63617" ht="14.25" customHeight="1"/>
    <row r="63618" ht="14.25" customHeight="1"/>
    <row r="63619" ht="14.25" customHeight="1"/>
    <row r="63620" ht="14.25" customHeight="1"/>
    <row r="63621" ht="14.25" customHeight="1"/>
    <row r="63622" ht="14.25" customHeight="1"/>
    <row r="63623" ht="14.25" customHeight="1"/>
    <row r="63624" ht="14.25" customHeight="1"/>
    <row r="63625" ht="14.25" customHeight="1"/>
    <row r="63626" ht="14.25" customHeight="1"/>
    <row r="63627" ht="14.25" customHeight="1"/>
    <row r="63628" ht="14.25" customHeight="1"/>
    <row r="63629" ht="14.25" customHeight="1"/>
    <row r="63630" ht="14.25" customHeight="1"/>
    <row r="63631" ht="14.25" customHeight="1"/>
    <row r="63632" ht="14.25" customHeight="1"/>
    <row r="63633" ht="14.25" customHeight="1"/>
    <row r="63634" ht="14.25" customHeight="1"/>
    <row r="63635" ht="14.25" customHeight="1"/>
    <row r="63636" ht="14.25" customHeight="1"/>
    <row r="63637" ht="14.25" customHeight="1"/>
    <row r="63638" ht="14.25" customHeight="1"/>
    <row r="63639" ht="14.25" customHeight="1"/>
    <row r="63640" ht="14.25" customHeight="1"/>
    <row r="63641" ht="14.25" customHeight="1"/>
    <row r="63642" ht="14.25" customHeight="1"/>
    <row r="63643" ht="14.25" customHeight="1"/>
    <row r="63644" ht="14.25" customHeight="1"/>
    <row r="63645" ht="14.25" customHeight="1"/>
    <row r="63646" ht="14.25" customHeight="1"/>
    <row r="63647" ht="14.25" customHeight="1"/>
    <row r="63648" ht="14.25" customHeight="1"/>
    <row r="63649" ht="14.25" customHeight="1"/>
    <row r="63650" ht="14.25" customHeight="1"/>
    <row r="63651" ht="14.25" customHeight="1"/>
    <row r="63652" ht="14.25" customHeight="1"/>
    <row r="63653" ht="14.25" customHeight="1"/>
    <row r="63654" ht="14.25" customHeight="1"/>
    <row r="63655" ht="14.25" customHeight="1"/>
    <row r="63656" ht="14.25" customHeight="1"/>
    <row r="63657" ht="14.25" customHeight="1"/>
    <row r="63658" ht="14.25" customHeight="1"/>
    <row r="63659" ht="14.25" customHeight="1"/>
    <row r="63660" ht="14.25" customHeight="1"/>
    <row r="63661" ht="14.25" customHeight="1"/>
    <row r="63662" ht="14.25" customHeight="1"/>
    <row r="63663" ht="14.25" customHeight="1"/>
    <row r="63664" ht="14.25" customHeight="1"/>
    <row r="63665" ht="14.25" customHeight="1"/>
    <row r="63666" ht="14.25" customHeight="1"/>
    <row r="63667" ht="14.25" customHeight="1"/>
    <row r="63668" ht="14.25" customHeight="1"/>
    <row r="63669" ht="14.25" customHeight="1"/>
    <row r="63670" ht="14.25" customHeight="1"/>
    <row r="63671" ht="14.25" customHeight="1"/>
    <row r="63672" ht="14.25" customHeight="1"/>
    <row r="63673" ht="14.25" customHeight="1"/>
    <row r="63674" ht="14.25" customHeight="1"/>
    <row r="63675" ht="14.25" customHeight="1"/>
    <row r="63676" ht="14.25" customHeight="1"/>
    <row r="63677" ht="14.25" customHeight="1"/>
    <row r="63678" ht="14.25" customHeight="1"/>
    <row r="63679" ht="14.25" customHeight="1"/>
    <row r="63680" ht="14.25" customHeight="1"/>
    <row r="63681" ht="14.25" customHeight="1"/>
    <row r="63682" ht="14.25" customHeight="1"/>
    <row r="63683" ht="14.25" customHeight="1"/>
    <row r="63684" ht="14.25" customHeight="1"/>
    <row r="63685" ht="14.25" customHeight="1"/>
    <row r="63686" ht="14.25" customHeight="1"/>
    <row r="63687" ht="14.25" customHeight="1"/>
    <row r="63688" ht="14.25" customHeight="1"/>
    <row r="63689" ht="14.25" customHeight="1"/>
    <row r="63690" ht="14.25" customHeight="1"/>
    <row r="63691" ht="14.25" customHeight="1"/>
    <row r="63692" ht="14.25" customHeight="1"/>
    <row r="63693" ht="14.25" customHeight="1"/>
    <row r="63694" ht="14.25" customHeight="1"/>
    <row r="63695" ht="14.25" customHeight="1"/>
    <row r="63696" ht="14.25" customHeight="1"/>
    <row r="63697" ht="14.25" customHeight="1"/>
    <row r="63698" ht="14.25" customHeight="1"/>
    <row r="63699" ht="14.25" customHeight="1"/>
    <row r="63700" ht="14.25" customHeight="1"/>
    <row r="63701" ht="14.25" customHeight="1"/>
    <row r="63702" ht="14.25" customHeight="1"/>
    <row r="63703" ht="14.25" customHeight="1"/>
    <row r="63704" ht="14.25" customHeight="1"/>
    <row r="63705" ht="14.25" customHeight="1"/>
    <row r="63706" ht="14.25" customHeight="1"/>
    <row r="63707" ht="14.25" customHeight="1"/>
    <row r="63708" ht="14.25" customHeight="1"/>
    <row r="63709" ht="14.25" customHeight="1"/>
    <row r="63710" ht="14.25" customHeight="1"/>
    <row r="63711" ht="14.25" customHeight="1"/>
    <row r="63712" ht="14.25" customHeight="1"/>
    <row r="63713" ht="14.25" customHeight="1"/>
    <row r="63714" ht="14.25" customHeight="1"/>
    <row r="63715" ht="14.25" customHeight="1"/>
    <row r="63716" ht="14.25" customHeight="1"/>
    <row r="63717" ht="14.25" customHeight="1"/>
    <row r="63718" ht="14.25" customHeight="1"/>
    <row r="63719" ht="14.25" customHeight="1"/>
    <row r="63720" ht="14.25" customHeight="1"/>
    <row r="63721" ht="14.25" customHeight="1"/>
    <row r="63722" ht="14.25" customHeight="1"/>
    <row r="63723" ht="14.25" customHeight="1"/>
    <row r="63724" ht="14.25" customHeight="1"/>
    <row r="63725" ht="14.25" customHeight="1"/>
    <row r="63726" ht="14.25" customHeight="1"/>
    <row r="63727" ht="14.25" customHeight="1"/>
    <row r="63728" ht="14.25" customHeight="1"/>
    <row r="63729" ht="14.25" customHeight="1"/>
    <row r="63730" ht="14.25" customHeight="1"/>
    <row r="63731" ht="14.25" customHeight="1"/>
    <row r="63732" ht="14.25" customHeight="1"/>
    <row r="63733" ht="14.25" customHeight="1"/>
    <row r="63734" ht="14.25" customHeight="1"/>
    <row r="63735" ht="14.25" customHeight="1"/>
    <row r="63736" ht="14.25" customHeight="1"/>
    <row r="63737" ht="14.25" customHeight="1"/>
    <row r="63738" ht="14.25" customHeight="1"/>
    <row r="63739" ht="14.25" customHeight="1"/>
    <row r="63740" ht="14.25" customHeight="1"/>
    <row r="63741" ht="14.25" customHeight="1"/>
    <row r="63742" ht="14.25" customHeight="1"/>
    <row r="63743" ht="14.25" customHeight="1"/>
    <row r="63744" ht="14.25" customHeight="1"/>
    <row r="63745" ht="14.25" customHeight="1"/>
    <row r="63746" ht="14.25" customHeight="1"/>
    <row r="63747" ht="14.25" customHeight="1"/>
    <row r="63748" ht="14.25" customHeight="1"/>
    <row r="63749" ht="14.25" customHeight="1"/>
    <row r="63750" ht="14.25" customHeight="1"/>
    <row r="63751" ht="14.25" customHeight="1"/>
    <row r="63752" ht="14.25" customHeight="1"/>
    <row r="63753" ht="14.25" customHeight="1"/>
    <row r="63754" ht="14.25" customHeight="1"/>
    <row r="63755" ht="14.25" customHeight="1"/>
    <row r="63756" ht="14.25" customHeight="1"/>
    <row r="63757" ht="14.25" customHeight="1"/>
    <row r="63758" ht="14.25" customHeight="1"/>
    <row r="63759" ht="14.25" customHeight="1"/>
    <row r="63760" ht="14.25" customHeight="1"/>
    <row r="63761" ht="14.25" customHeight="1"/>
    <row r="63762" ht="14.25" customHeight="1"/>
    <row r="63763" ht="14.25" customHeight="1"/>
    <row r="63764" ht="14.25" customHeight="1"/>
    <row r="63765" ht="14.25" customHeight="1"/>
    <row r="63766" ht="14.25" customHeight="1"/>
    <row r="63767" ht="14.25" customHeight="1"/>
    <row r="63768" ht="14.25" customHeight="1"/>
    <row r="63769" ht="14.25" customHeight="1"/>
    <row r="63770" ht="14.25" customHeight="1"/>
    <row r="63771" ht="14.25" customHeight="1"/>
    <row r="63772" ht="14.25" customHeight="1"/>
    <row r="63773" ht="14.25" customHeight="1"/>
    <row r="63774" ht="14.25" customHeight="1"/>
    <row r="63775" ht="14.25" customHeight="1"/>
    <row r="63776" ht="14.25" customHeight="1"/>
    <row r="63777" ht="14.25" customHeight="1"/>
    <row r="63778" ht="14.25" customHeight="1"/>
    <row r="63779" ht="14.25" customHeight="1"/>
    <row r="63780" ht="14.25" customHeight="1"/>
    <row r="63781" ht="14.25" customHeight="1"/>
    <row r="63782" ht="14.25" customHeight="1"/>
    <row r="63783" ht="14.25" customHeight="1"/>
    <row r="63784" ht="14.25" customHeight="1"/>
    <row r="63785" ht="14.25" customHeight="1"/>
    <row r="63786" ht="14.25" customHeight="1"/>
    <row r="63787" ht="14.25" customHeight="1"/>
    <row r="63788" ht="14.25" customHeight="1"/>
    <row r="63789" ht="14.25" customHeight="1"/>
    <row r="63790" ht="14.25" customHeight="1"/>
    <row r="63791" ht="14.25" customHeight="1"/>
    <row r="63792" ht="14.25" customHeight="1"/>
    <row r="63793" ht="14.25" customHeight="1"/>
    <row r="63794" ht="14.25" customHeight="1"/>
    <row r="63795" ht="14.25" customHeight="1"/>
    <row r="63796" ht="14.25" customHeight="1"/>
    <row r="63797" ht="14.25" customHeight="1"/>
    <row r="63798" ht="14.25" customHeight="1"/>
    <row r="63799" ht="14.25" customHeight="1"/>
    <row r="63800" ht="14.25" customHeight="1"/>
    <row r="63801" ht="14.25" customHeight="1"/>
    <row r="63802" ht="14.25" customHeight="1"/>
    <row r="63803" ht="14.25" customHeight="1"/>
    <row r="63804" ht="14.25" customHeight="1"/>
    <row r="63805" ht="14.25" customHeight="1"/>
    <row r="63806" ht="14.25" customHeight="1"/>
    <row r="63807" ht="14.25" customHeight="1"/>
    <row r="63808" ht="14.25" customHeight="1"/>
    <row r="63809" ht="14.25" customHeight="1"/>
    <row r="63810" ht="14.25" customHeight="1"/>
    <row r="63811" ht="14.25" customHeight="1"/>
    <row r="63812" ht="14.25" customHeight="1"/>
    <row r="63813" ht="14.25" customHeight="1"/>
    <row r="63814" ht="14.25" customHeight="1"/>
    <row r="63815" ht="14.25" customHeight="1"/>
    <row r="63816" ht="14.25" customHeight="1"/>
    <row r="63817" ht="14.25" customHeight="1"/>
    <row r="63818" ht="14.25" customHeight="1"/>
    <row r="63819" ht="14.25" customHeight="1"/>
    <row r="63820" ht="14.25" customHeight="1"/>
    <row r="63821" ht="14.25" customHeight="1"/>
    <row r="63822" ht="14.25" customHeight="1"/>
    <row r="63823" ht="14.25" customHeight="1"/>
    <row r="63824" ht="14.25" customHeight="1"/>
    <row r="63825" ht="14.25" customHeight="1"/>
    <row r="63826" ht="14.25" customHeight="1"/>
    <row r="63827" ht="14.25" customHeight="1"/>
    <row r="63828" ht="14.25" customHeight="1"/>
    <row r="63829" ht="14.25" customHeight="1"/>
    <row r="63830" ht="14.25" customHeight="1"/>
    <row r="63831" ht="14.25" customHeight="1"/>
    <row r="63832" ht="14.25" customHeight="1"/>
    <row r="63833" ht="14.25" customHeight="1"/>
    <row r="63834" ht="14.25" customHeight="1"/>
    <row r="63835" ht="14.25" customHeight="1"/>
    <row r="63836" ht="14.25" customHeight="1"/>
    <row r="63837" ht="14.25" customHeight="1"/>
    <row r="63838" ht="14.25" customHeight="1"/>
    <row r="63839" ht="14.25" customHeight="1"/>
    <row r="63840" ht="14.25" customHeight="1"/>
    <row r="63841" ht="14.25" customHeight="1"/>
    <row r="63842" ht="14.25" customHeight="1"/>
    <row r="63843" ht="14.25" customHeight="1"/>
    <row r="63844" ht="14.25" customHeight="1"/>
    <row r="63845" ht="14.25" customHeight="1"/>
    <row r="63846" ht="14.25" customHeight="1"/>
    <row r="63847" ht="14.25" customHeight="1"/>
    <row r="63848" ht="14.25" customHeight="1"/>
    <row r="63849" ht="14.25" customHeight="1"/>
    <row r="63850" ht="14.25" customHeight="1"/>
    <row r="63851" ht="14.25" customHeight="1"/>
    <row r="63852" ht="14.25" customHeight="1"/>
    <row r="63853" ht="14.25" customHeight="1"/>
    <row r="63854" ht="14.25" customHeight="1"/>
    <row r="63855" ht="14.25" customHeight="1"/>
    <row r="63856" ht="14.25" customHeight="1"/>
    <row r="63857" ht="14.25" customHeight="1"/>
    <row r="63858" ht="14.25" customHeight="1"/>
    <row r="63859" ht="14.25" customHeight="1"/>
    <row r="63860" ht="14.25" customHeight="1"/>
    <row r="63861" ht="14.25" customHeight="1"/>
    <row r="63862" ht="14.25" customHeight="1"/>
    <row r="63863" ht="14.25" customHeight="1"/>
    <row r="63864" ht="14.25" customHeight="1"/>
    <row r="63865" ht="14.25" customHeight="1"/>
    <row r="63866" ht="14.25" customHeight="1"/>
    <row r="63867" ht="14.25" customHeight="1"/>
    <row r="63868" ht="14.25" customHeight="1"/>
    <row r="63869" ht="14.25" customHeight="1"/>
    <row r="63870" ht="14.25" customHeight="1"/>
    <row r="63871" ht="14.25" customHeight="1"/>
    <row r="63872" ht="14.25" customHeight="1"/>
    <row r="63873" ht="14.25" customHeight="1"/>
    <row r="63874" ht="14.25" customHeight="1"/>
    <row r="63875" ht="14.25" customHeight="1"/>
    <row r="63876" ht="14.25" customHeight="1"/>
    <row r="63877" ht="14.25" customHeight="1"/>
    <row r="63878" ht="14.25" customHeight="1"/>
    <row r="63879" ht="14.25" customHeight="1"/>
    <row r="63880" ht="14.25" customHeight="1"/>
    <row r="63881" ht="14.25" customHeight="1"/>
    <row r="63882" ht="14.25" customHeight="1"/>
    <row r="63883" ht="14.25" customHeight="1"/>
    <row r="63884" ht="14.25" customHeight="1"/>
    <row r="63885" ht="14.25" customHeight="1"/>
    <row r="63886" ht="14.25" customHeight="1"/>
    <row r="63887" ht="14.25" customHeight="1"/>
    <row r="63888" ht="14.25" customHeight="1"/>
    <row r="63889" ht="14.25" customHeight="1"/>
    <row r="63890" ht="14.25" customHeight="1"/>
    <row r="63891" ht="14.25" customHeight="1"/>
    <row r="63892" ht="14.25" customHeight="1"/>
    <row r="63893" ht="14.25" customHeight="1"/>
    <row r="63894" ht="14.25" customHeight="1"/>
    <row r="63895" ht="14.25" customHeight="1"/>
    <row r="63896" ht="14.25" customHeight="1"/>
    <row r="63897" ht="14.25" customHeight="1"/>
    <row r="63898" ht="14.25" customHeight="1"/>
    <row r="63899" ht="14.25" customHeight="1"/>
    <row r="63900" ht="14.25" customHeight="1"/>
    <row r="63901" ht="14.25" customHeight="1"/>
    <row r="63902" ht="14.25" customHeight="1"/>
    <row r="63903" ht="14.25" customHeight="1"/>
    <row r="63904" ht="14.25" customHeight="1"/>
    <row r="63905" ht="14.25" customHeight="1"/>
    <row r="63906" ht="14.25" customHeight="1"/>
    <row r="63907" ht="14.25" customHeight="1"/>
    <row r="63908" ht="14.25" customHeight="1"/>
    <row r="63909" ht="14.25" customHeight="1"/>
    <row r="63910" ht="14.25" customHeight="1"/>
    <row r="63911" ht="14.25" customHeight="1"/>
    <row r="63912" ht="14.25" customHeight="1"/>
    <row r="63913" ht="14.25" customHeight="1"/>
    <row r="63914" ht="14.25" customHeight="1"/>
    <row r="63915" ht="14.25" customHeight="1"/>
    <row r="63916" ht="14.25" customHeight="1"/>
    <row r="63917" ht="14.25" customHeight="1"/>
    <row r="63918" ht="14.25" customHeight="1"/>
    <row r="63919" ht="14.25" customHeight="1"/>
    <row r="63920" ht="14.25" customHeight="1"/>
    <row r="63921" ht="14.25" customHeight="1"/>
    <row r="63922" ht="14.25" customHeight="1"/>
    <row r="63923" ht="14.25" customHeight="1"/>
    <row r="63924" ht="14.25" customHeight="1"/>
    <row r="63925" ht="14.25" customHeight="1"/>
    <row r="63926" ht="14.25" customHeight="1"/>
    <row r="63927" ht="14.25" customHeight="1"/>
    <row r="63928" ht="14.25" customHeight="1"/>
    <row r="63929" ht="14.25" customHeight="1"/>
    <row r="63930" ht="14.25" customHeight="1"/>
    <row r="63931" ht="14.25" customHeight="1"/>
    <row r="63932" ht="14.25" customHeight="1"/>
    <row r="63933" ht="14.25" customHeight="1"/>
    <row r="63934" ht="14.25" customHeight="1"/>
    <row r="63935" ht="14.25" customHeight="1"/>
    <row r="63936" ht="14.25" customHeight="1"/>
    <row r="63937" ht="14.25" customHeight="1"/>
    <row r="63938" ht="14.25" customHeight="1"/>
    <row r="63939" ht="14.25" customHeight="1"/>
    <row r="63940" ht="14.25" customHeight="1"/>
    <row r="63941" ht="14.25" customHeight="1"/>
    <row r="63942" ht="14.25" customHeight="1"/>
    <row r="63943" ht="14.25" customHeight="1"/>
    <row r="63944" ht="14.25" customHeight="1"/>
    <row r="63945" ht="14.25" customHeight="1"/>
    <row r="63946" ht="14.25" customHeight="1"/>
    <row r="63947" ht="14.25" customHeight="1"/>
    <row r="63948" ht="14.25" customHeight="1"/>
    <row r="63949" ht="14.25" customHeight="1"/>
    <row r="63950" ht="14.25" customHeight="1"/>
    <row r="63951" ht="14.25" customHeight="1"/>
    <row r="63952" ht="14.25" customHeight="1"/>
    <row r="63953" ht="14.25" customHeight="1"/>
    <row r="63954" ht="14.25" customHeight="1"/>
    <row r="63955" ht="14.25" customHeight="1"/>
    <row r="63956" ht="14.25" customHeight="1"/>
    <row r="63957" ht="14.25" customHeight="1"/>
    <row r="63958" ht="14.25" customHeight="1"/>
    <row r="63959" ht="14.25" customHeight="1"/>
    <row r="63960" ht="14.25" customHeight="1"/>
    <row r="63961" ht="14.25" customHeight="1"/>
    <row r="63962" ht="14.25" customHeight="1"/>
    <row r="63963" ht="14.25" customHeight="1"/>
    <row r="63964" ht="14.25" customHeight="1"/>
    <row r="63965" ht="14.25" customHeight="1"/>
    <row r="63966" ht="14.25" customHeight="1"/>
    <row r="63967" ht="14.25" customHeight="1"/>
    <row r="63968" ht="14.25" customHeight="1"/>
    <row r="63969" ht="14.25" customHeight="1"/>
    <row r="63970" ht="14.25" customHeight="1"/>
    <row r="63971" ht="14.25" customHeight="1"/>
    <row r="63972" ht="14.25" customHeight="1"/>
    <row r="63973" ht="14.25" customHeight="1"/>
    <row r="63974" ht="14.25" customHeight="1"/>
    <row r="63975" ht="14.25" customHeight="1"/>
    <row r="63976" ht="14.25" customHeight="1"/>
    <row r="63977" ht="14.25" customHeight="1"/>
    <row r="63978" ht="14.25" customHeight="1"/>
    <row r="63979" ht="14.25" customHeight="1"/>
    <row r="63980" ht="14.25" customHeight="1"/>
    <row r="63981" ht="14.25" customHeight="1"/>
    <row r="63982" ht="14.25" customHeight="1"/>
    <row r="63983" ht="14.25" customHeight="1"/>
    <row r="63984" ht="14.25" customHeight="1"/>
    <row r="63985" ht="14.25" customHeight="1"/>
    <row r="63986" ht="14.25" customHeight="1"/>
    <row r="63987" ht="14.25" customHeight="1"/>
    <row r="63988" ht="14.25" customHeight="1"/>
    <row r="63989" ht="14.25" customHeight="1"/>
    <row r="63990" ht="14.25" customHeight="1"/>
    <row r="63991" ht="14.25" customHeight="1"/>
    <row r="63992" ht="14.25" customHeight="1"/>
    <row r="63993" ht="14.25" customHeight="1"/>
    <row r="63994" ht="14.25" customHeight="1"/>
    <row r="63995" ht="14.25" customHeight="1"/>
    <row r="63996" ht="14.25" customHeight="1"/>
    <row r="63997" ht="14.25" customHeight="1"/>
    <row r="63998" ht="14.25" customHeight="1"/>
    <row r="63999" ht="14.25" customHeight="1"/>
    <row r="64000" ht="14.25" customHeight="1"/>
    <row r="64001" ht="14.25" customHeight="1"/>
    <row r="64002" ht="14.25" customHeight="1"/>
    <row r="64003" ht="14.25" customHeight="1"/>
    <row r="64004" ht="14.25" customHeight="1"/>
    <row r="64005" ht="14.25" customHeight="1"/>
    <row r="64006" ht="14.25" customHeight="1"/>
    <row r="64007" ht="14.25" customHeight="1"/>
    <row r="64008" ht="14.25" customHeight="1"/>
    <row r="64009" ht="14.25" customHeight="1"/>
    <row r="64010" ht="14.25" customHeight="1"/>
    <row r="64011" ht="14.25" customHeight="1"/>
    <row r="64012" ht="14.25" customHeight="1"/>
    <row r="64013" ht="14.25" customHeight="1"/>
    <row r="64014" ht="14.25" customHeight="1"/>
    <row r="64015" ht="14.25" customHeight="1"/>
    <row r="64016" ht="14.25" customHeight="1"/>
    <row r="64017" ht="14.25" customHeight="1"/>
    <row r="64018" ht="14.25" customHeight="1"/>
    <row r="64019" ht="14.25" customHeight="1"/>
    <row r="64020" ht="14.25" customHeight="1"/>
    <row r="64021" ht="14.25" customHeight="1"/>
    <row r="64022" ht="14.25" customHeight="1"/>
    <row r="64023" ht="14.25" customHeight="1"/>
    <row r="64024" ht="14.25" customHeight="1"/>
    <row r="64025" ht="14.25" customHeight="1"/>
    <row r="64026" ht="14.25" customHeight="1"/>
    <row r="64027" ht="14.25" customHeight="1"/>
    <row r="64028" ht="14.25" customHeight="1"/>
    <row r="64029" ht="14.25" customHeight="1"/>
    <row r="64030" ht="14.25" customHeight="1"/>
    <row r="64031" ht="14.25" customHeight="1"/>
    <row r="64032" ht="14.25" customHeight="1"/>
    <row r="64033" ht="14.25" customHeight="1"/>
    <row r="64034" ht="14.25" customHeight="1"/>
    <row r="64035" ht="14.25" customHeight="1"/>
    <row r="64036" ht="14.25" customHeight="1"/>
    <row r="64037" ht="14.25" customHeight="1"/>
    <row r="64038" ht="14.25" customHeight="1"/>
    <row r="64039" ht="14.25" customHeight="1"/>
    <row r="64040" ht="14.25" customHeight="1"/>
    <row r="64041" ht="14.25" customHeight="1"/>
    <row r="64042" ht="14.25" customHeight="1"/>
    <row r="64043" ht="14.25" customHeight="1"/>
    <row r="64044" ht="14.25" customHeight="1"/>
    <row r="64045" ht="14.25" customHeight="1"/>
    <row r="64046" ht="14.25" customHeight="1"/>
    <row r="64047" ht="14.25" customHeight="1"/>
    <row r="64048" ht="14.25" customHeight="1"/>
    <row r="64049" ht="14.25" customHeight="1"/>
    <row r="64050" ht="14.25" customHeight="1"/>
    <row r="64051" ht="14.25" customHeight="1"/>
    <row r="64052" ht="14.25" customHeight="1"/>
    <row r="64053" ht="14.25" customHeight="1"/>
    <row r="64054" ht="14.25" customHeight="1"/>
    <row r="64055" ht="14.25" customHeight="1"/>
    <row r="64056" ht="14.25" customHeight="1"/>
    <row r="64057" ht="14.25" customHeight="1"/>
    <row r="64058" ht="14.25" customHeight="1"/>
    <row r="64059" ht="14.25" customHeight="1"/>
    <row r="64060" ht="14.25" customHeight="1"/>
    <row r="64061" ht="14.25" customHeight="1"/>
    <row r="64062" ht="14.25" customHeight="1"/>
    <row r="64063" ht="14.25" customHeight="1"/>
    <row r="64064" ht="14.25" customHeight="1"/>
    <row r="64065" ht="14.25" customHeight="1"/>
    <row r="64066" ht="14.25" customHeight="1"/>
    <row r="64067" ht="14.25" customHeight="1"/>
    <row r="64068" ht="14.25" customHeight="1"/>
    <row r="64069" ht="14.25" customHeight="1"/>
    <row r="64070" ht="14.25" customHeight="1"/>
    <row r="64071" ht="14.25" customHeight="1"/>
    <row r="64072" ht="14.25" customHeight="1"/>
    <row r="64073" ht="14.25" customHeight="1"/>
    <row r="64074" ht="14.25" customHeight="1"/>
    <row r="64075" ht="14.25" customHeight="1"/>
    <row r="64076" ht="14.25" customHeight="1"/>
    <row r="64077" ht="14.25" customHeight="1"/>
    <row r="64078" ht="14.25" customHeight="1"/>
    <row r="64079" ht="14.25" customHeight="1"/>
    <row r="64080" ht="14.25" customHeight="1"/>
    <row r="64081" ht="14.25" customHeight="1"/>
    <row r="64082" ht="14.25" customHeight="1"/>
    <row r="64083" ht="14.25" customHeight="1"/>
    <row r="64084" ht="14.25" customHeight="1"/>
    <row r="64085" ht="14.25" customHeight="1"/>
    <row r="64086" ht="14.25" customHeight="1"/>
    <row r="64087" ht="14.25" customHeight="1"/>
    <row r="64088" ht="14.25" customHeight="1"/>
    <row r="64089" ht="14.25" customHeight="1"/>
    <row r="64090" ht="14.25" customHeight="1"/>
    <row r="64091" ht="14.25" customHeight="1"/>
    <row r="64092" ht="14.25" customHeight="1"/>
    <row r="64093" ht="14.25" customHeight="1"/>
    <row r="64094" ht="14.25" customHeight="1"/>
    <row r="64095" ht="14.25" customHeight="1"/>
    <row r="64096" ht="14.25" customHeight="1"/>
    <row r="64097" ht="14.25" customHeight="1"/>
    <row r="64098" ht="14.25" customHeight="1"/>
    <row r="64099" ht="14.25" customHeight="1"/>
    <row r="64100" ht="14.25" customHeight="1"/>
    <row r="64101" ht="14.25" customHeight="1"/>
    <row r="64102" ht="14.25" customHeight="1"/>
    <row r="64103" ht="14.25" customHeight="1"/>
    <row r="64104" ht="14.25" customHeight="1"/>
    <row r="64105" ht="14.25" customHeight="1"/>
    <row r="64106" ht="14.25" customHeight="1"/>
    <row r="64107" ht="14.25" customHeight="1"/>
    <row r="64108" ht="14.25" customHeight="1"/>
    <row r="64109" ht="14.25" customHeight="1"/>
    <row r="64110" ht="14.25" customHeight="1"/>
    <row r="64111" ht="14.25" customHeight="1"/>
    <row r="64112" ht="14.25" customHeight="1"/>
    <row r="64113" ht="14.25" customHeight="1"/>
    <row r="64114" ht="14.25" customHeight="1"/>
    <row r="64115" ht="14.25" customHeight="1"/>
    <row r="64116" ht="14.25" customHeight="1"/>
    <row r="64117" ht="14.25" customHeight="1"/>
    <row r="64118" ht="14.25" customHeight="1"/>
    <row r="64119" ht="14.25" customHeight="1"/>
    <row r="64120" ht="14.25" customHeight="1"/>
    <row r="64121" ht="14.25" customHeight="1"/>
    <row r="64122" ht="14.25" customHeight="1"/>
    <row r="64123" ht="14.25" customHeight="1"/>
    <row r="64124" ht="14.25" customHeight="1"/>
    <row r="64125" ht="14.25" customHeight="1"/>
    <row r="64126" ht="14.25" customHeight="1"/>
    <row r="64127" ht="14.25" customHeight="1"/>
    <row r="64128" ht="14.25" customHeight="1"/>
    <row r="64129" ht="14.25" customHeight="1"/>
    <row r="64130" ht="14.25" customHeight="1"/>
    <row r="64131" ht="14.25" customHeight="1"/>
    <row r="64132" ht="14.25" customHeight="1"/>
    <row r="64133" ht="14.25" customHeight="1"/>
    <row r="64134" ht="14.25" customHeight="1"/>
    <row r="64135" ht="14.25" customHeight="1"/>
    <row r="64136" ht="14.25" customHeight="1"/>
    <row r="64137" ht="14.25" customHeight="1"/>
    <row r="64138" ht="14.25" customHeight="1"/>
    <row r="64139" ht="14.25" customHeight="1"/>
    <row r="64140" ht="14.25" customHeight="1"/>
    <row r="64141" ht="14.25" customHeight="1"/>
    <row r="64142" ht="14.25" customHeight="1"/>
    <row r="64143" ht="14.25" customHeight="1"/>
    <row r="64144" ht="14.25" customHeight="1"/>
    <row r="64145" ht="14.25" customHeight="1"/>
    <row r="64146" ht="14.25" customHeight="1"/>
    <row r="64147" ht="14.25" customHeight="1"/>
    <row r="64148" ht="14.25" customHeight="1"/>
    <row r="64149" ht="14.25" customHeight="1"/>
    <row r="64150" ht="14.25" customHeight="1"/>
    <row r="64151" ht="14.25" customHeight="1"/>
    <row r="64152" ht="14.25" customHeight="1"/>
    <row r="64153" ht="14.25" customHeight="1"/>
    <row r="64154" ht="14.25" customHeight="1"/>
    <row r="64155" ht="14.25" customHeight="1"/>
    <row r="64156" ht="14.25" customHeight="1"/>
    <row r="64157" ht="14.25" customHeight="1"/>
    <row r="64158" ht="14.25" customHeight="1"/>
    <row r="64159" ht="14.25" customHeight="1"/>
    <row r="64160" ht="14.25" customHeight="1"/>
    <row r="64161" ht="14.25" customHeight="1"/>
    <row r="64162" ht="14.25" customHeight="1"/>
    <row r="64163" ht="14.25" customHeight="1"/>
    <row r="64164" ht="14.25" customHeight="1"/>
    <row r="64165" ht="14.25" customHeight="1"/>
    <row r="64166" ht="14.25" customHeight="1"/>
    <row r="64167" ht="14.25" customHeight="1"/>
    <row r="64168" ht="14.25" customHeight="1"/>
    <row r="64169" ht="14.25" customHeight="1"/>
    <row r="64170" ht="14.25" customHeight="1"/>
    <row r="64171" ht="14.25" customHeight="1"/>
    <row r="64172" ht="14.25" customHeight="1"/>
    <row r="64173" ht="14.25" customHeight="1"/>
    <row r="64174" ht="14.25" customHeight="1"/>
    <row r="64175" ht="14.25" customHeight="1"/>
    <row r="64176" ht="14.25" customHeight="1"/>
    <row r="64177" ht="14.25" customHeight="1"/>
    <row r="64178" ht="14.25" customHeight="1"/>
    <row r="64179" ht="14.25" customHeight="1"/>
    <row r="64180" ht="14.25" customHeight="1"/>
    <row r="64181" ht="14.25" customHeight="1"/>
    <row r="64182" ht="14.25" customHeight="1"/>
    <row r="64183" ht="14.25" customHeight="1"/>
    <row r="64184" ht="14.25" customHeight="1"/>
    <row r="64185" ht="14.25" customHeight="1"/>
    <row r="64186" ht="14.25" customHeight="1"/>
    <row r="64187" ht="14.25" customHeight="1"/>
    <row r="64188" ht="14.25" customHeight="1"/>
    <row r="64189" ht="14.25" customHeight="1"/>
    <row r="64190" ht="14.25" customHeight="1"/>
    <row r="64191" ht="14.25" customHeight="1"/>
    <row r="64192" ht="14.25" customHeight="1"/>
    <row r="64193" ht="14.25" customHeight="1"/>
    <row r="64194" ht="14.25" customHeight="1"/>
    <row r="64195" ht="14.25" customHeight="1"/>
    <row r="64196" ht="14.25" customHeight="1"/>
    <row r="64197" ht="14.25" customHeight="1"/>
    <row r="64198" ht="14.25" customHeight="1"/>
    <row r="64199" ht="14.25" customHeight="1"/>
    <row r="64200" ht="14.25" customHeight="1"/>
    <row r="64201" ht="14.25" customHeight="1"/>
    <row r="64202" ht="14.25" customHeight="1"/>
    <row r="64203" ht="14.25" customHeight="1"/>
    <row r="64204" ht="14.25" customHeight="1"/>
    <row r="64205" ht="14.25" customHeight="1"/>
    <row r="64206" ht="14.25" customHeight="1"/>
    <row r="64207" ht="14.25" customHeight="1"/>
    <row r="64208" ht="14.25" customHeight="1"/>
    <row r="64209" ht="14.25" customHeight="1"/>
    <row r="64210" ht="14.25" customHeight="1"/>
    <row r="64211" ht="14.25" customHeight="1"/>
    <row r="64212" ht="14.25" customHeight="1"/>
    <row r="64213" ht="14.25" customHeight="1"/>
    <row r="64214" ht="14.25" customHeight="1"/>
    <row r="64215" ht="14.25" customHeight="1"/>
    <row r="64216" ht="14.25" customHeight="1"/>
    <row r="64217" ht="14.25" customHeight="1"/>
    <row r="64218" ht="14.25" customHeight="1"/>
    <row r="64219" ht="14.25" customHeight="1"/>
    <row r="64220" ht="14.25" customHeight="1"/>
    <row r="64221" ht="14.25" customHeight="1"/>
    <row r="64222" ht="14.25" customHeight="1"/>
    <row r="64223" ht="14.25" customHeight="1"/>
    <row r="64224" ht="14.25" customHeight="1"/>
    <row r="64225" ht="14.25" customHeight="1"/>
    <row r="64226" ht="14.25" customHeight="1"/>
    <row r="64227" ht="14.25" customHeight="1"/>
    <row r="64228" ht="14.25" customHeight="1"/>
    <row r="64229" ht="14.25" customHeight="1"/>
    <row r="64230" ht="14.25" customHeight="1"/>
    <row r="64231" ht="14.25" customHeight="1"/>
    <row r="64232" ht="14.25" customHeight="1"/>
    <row r="64233" ht="14.25" customHeight="1"/>
    <row r="64234" ht="14.25" customHeight="1"/>
    <row r="64235" ht="14.25" customHeight="1"/>
    <row r="64236" ht="14.25" customHeight="1"/>
    <row r="64237" ht="14.25" customHeight="1"/>
    <row r="64238" ht="14.25" customHeight="1"/>
    <row r="64239" ht="14.25" customHeight="1"/>
    <row r="64240" ht="14.25" customHeight="1"/>
    <row r="64241" ht="14.25" customHeight="1"/>
    <row r="64242" ht="14.25" customHeight="1"/>
    <row r="64243" ht="14.25" customHeight="1"/>
    <row r="64244" ht="14.25" customHeight="1"/>
    <row r="64245" ht="14.25" customHeight="1"/>
    <row r="64246" ht="14.25" customHeight="1"/>
    <row r="64247" ht="14.25" customHeight="1"/>
    <row r="64248" ht="14.25" customHeight="1"/>
    <row r="64249" ht="14.25" customHeight="1"/>
    <row r="64250" ht="14.25" customHeight="1"/>
    <row r="64251" ht="14.25" customHeight="1"/>
    <row r="64252" ht="14.25" customHeight="1"/>
    <row r="64253" ht="14.25" customHeight="1"/>
    <row r="64254" ht="14.25" customHeight="1"/>
    <row r="64255" ht="14.25" customHeight="1"/>
    <row r="64256" ht="14.25" customHeight="1"/>
    <row r="64257" ht="14.25" customHeight="1"/>
    <row r="64258" ht="14.25" customHeight="1"/>
    <row r="64259" ht="14.25" customHeight="1"/>
    <row r="64260" ht="14.25" customHeight="1"/>
    <row r="64261" ht="14.25" customHeight="1"/>
    <row r="64262" ht="14.25" customHeight="1"/>
    <row r="64263" ht="14.25" customHeight="1"/>
    <row r="64264" ht="14.25" customHeight="1"/>
    <row r="64265" ht="14.25" customHeight="1"/>
    <row r="64266" ht="14.25" customHeight="1"/>
    <row r="64267" ht="14.25" customHeight="1"/>
    <row r="64268" ht="14.25" customHeight="1"/>
    <row r="64269" ht="14.25" customHeight="1"/>
    <row r="64270" ht="14.25" customHeight="1"/>
    <row r="64271" ht="14.25" customHeight="1"/>
    <row r="64272" ht="14.25" customHeight="1"/>
    <row r="64273" ht="14.25" customHeight="1"/>
    <row r="64274" ht="14.25" customHeight="1"/>
    <row r="64275" ht="14.25" customHeight="1"/>
    <row r="64276" ht="14.25" customHeight="1"/>
    <row r="64277" ht="14.25" customHeight="1"/>
    <row r="64278" ht="14.25" customHeight="1"/>
    <row r="64279" ht="14.25" customHeight="1"/>
    <row r="64280" ht="14.25" customHeight="1"/>
    <row r="64281" ht="14.25" customHeight="1"/>
    <row r="64282" ht="14.25" customHeight="1"/>
    <row r="64283" ht="14.25" customHeight="1"/>
    <row r="64284" ht="14.25" customHeight="1"/>
    <row r="64285" ht="14.25" customHeight="1"/>
    <row r="64286" ht="14.25" customHeight="1"/>
    <row r="64287" ht="14.25" customHeight="1"/>
    <row r="64288" ht="14.25" customHeight="1"/>
    <row r="64289" ht="14.25" customHeight="1"/>
    <row r="64290" ht="14.25" customHeight="1"/>
    <row r="64291" ht="14.25" customHeight="1"/>
    <row r="64292" ht="14.25" customHeight="1"/>
    <row r="64293" ht="14.25" customHeight="1"/>
    <row r="64294" ht="14.25" customHeight="1"/>
    <row r="64295" ht="14.25" customHeight="1"/>
    <row r="64296" ht="14.25" customHeight="1"/>
    <row r="64297" ht="14.25" customHeight="1"/>
    <row r="64298" ht="14.25" customHeight="1"/>
    <row r="64299" ht="14.25" customHeight="1"/>
    <row r="64300" ht="14.25" customHeight="1"/>
    <row r="64301" ht="14.25" customHeight="1"/>
    <row r="64302" ht="14.25" customHeight="1"/>
    <row r="64303" ht="14.25" customHeight="1"/>
    <row r="64304" ht="14.25" customHeight="1"/>
    <row r="64305" ht="14.25" customHeight="1"/>
    <row r="64306" ht="14.25" customHeight="1"/>
    <row r="64307" ht="14.25" customHeight="1"/>
    <row r="64308" ht="14.25" customHeight="1"/>
    <row r="64309" ht="14.25" customHeight="1"/>
    <row r="64310" ht="14.25" customHeight="1"/>
    <row r="64311" ht="14.25" customHeight="1"/>
    <row r="64312" ht="14.25" customHeight="1"/>
    <row r="64313" ht="14.25" customHeight="1"/>
    <row r="64314" ht="14.25" customHeight="1"/>
    <row r="64315" ht="14.25" customHeight="1"/>
    <row r="64316" ht="14.25" customHeight="1"/>
    <row r="64317" ht="14.25" customHeight="1"/>
    <row r="64318" ht="14.25" customHeight="1"/>
    <row r="64319" ht="14.25" customHeight="1"/>
    <row r="64320" ht="14.25" customHeight="1"/>
    <row r="64321" ht="14.25" customHeight="1"/>
    <row r="64322" ht="14.25" customHeight="1"/>
    <row r="64323" ht="14.25" customHeight="1"/>
    <row r="64324" ht="14.25" customHeight="1"/>
    <row r="64325" ht="14.25" customHeight="1"/>
    <row r="64326" ht="14.25" customHeight="1"/>
    <row r="64327" ht="14.25" customHeight="1"/>
    <row r="64328" ht="14.25" customHeight="1"/>
    <row r="64329" ht="14.25" customHeight="1"/>
    <row r="64330" ht="14.25" customHeight="1"/>
    <row r="64331" ht="14.25" customHeight="1"/>
    <row r="64332" ht="14.25" customHeight="1"/>
    <row r="64333" ht="14.25" customHeight="1"/>
    <row r="64334" ht="14.25" customHeight="1"/>
    <row r="64335" ht="14.25" customHeight="1"/>
    <row r="64336" ht="14.25" customHeight="1"/>
    <row r="64337" ht="14.25" customHeight="1"/>
    <row r="64338" ht="14.25" customHeight="1"/>
    <row r="64339" ht="14.25" customHeight="1"/>
    <row r="64340" ht="14.25" customHeight="1"/>
    <row r="64341" ht="14.25" customHeight="1"/>
    <row r="64342" ht="14.25" customHeight="1"/>
    <row r="64343" ht="14.25" customHeight="1"/>
    <row r="64344" ht="14.25" customHeight="1"/>
    <row r="64345" ht="14.25" customHeight="1"/>
    <row r="64346" ht="14.25" customHeight="1"/>
    <row r="64347" ht="14.25" customHeight="1"/>
    <row r="64348" ht="14.25" customHeight="1"/>
    <row r="64349" ht="14.25" customHeight="1"/>
    <row r="64350" ht="14.25" customHeight="1"/>
    <row r="64351" ht="14.25" customHeight="1"/>
    <row r="64352" ht="14.25" customHeight="1"/>
    <row r="64353" ht="14.25" customHeight="1"/>
    <row r="64354" ht="14.25" customHeight="1"/>
    <row r="64355" ht="14.25" customHeight="1"/>
    <row r="64356" ht="14.25" customHeight="1"/>
    <row r="64357" ht="14.25" customHeight="1"/>
    <row r="64358" ht="14.25" customHeight="1"/>
    <row r="64359" ht="14.25" customHeight="1"/>
    <row r="64360" ht="14.25" customHeight="1"/>
    <row r="64361" ht="14.25" customHeight="1"/>
    <row r="64362" ht="14.25" customHeight="1"/>
    <row r="64363" ht="14.25" customHeight="1"/>
    <row r="64364" ht="14.25" customHeight="1"/>
    <row r="64365" ht="14.25" customHeight="1"/>
    <row r="64366" ht="14.25" customHeight="1"/>
    <row r="64367" ht="14.25" customHeight="1"/>
    <row r="64368" ht="14.25" customHeight="1"/>
    <row r="64369" ht="14.25" customHeight="1"/>
    <row r="64370" ht="14.25" customHeight="1"/>
    <row r="64371" ht="14.25" customHeight="1"/>
    <row r="64372" ht="14.25" customHeight="1"/>
    <row r="64373" ht="14.25" customHeight="1"/>
    <row r="64374" ht="14.25" customHeight="1"/>
    <row r="64375" ht="14.25" customHeight="1"/>
    <row r="64376" ht="14.25" customHeight="1"/>
    <row r="64377" ht="14.25" customHeight="1"/>
    <row r="64378" ht="14.25" customHeight="1"/>
    <row r="64379" ht="14.25" customHeight="1"/>
    <row r="64380" ht="14.25" customHeight="1"/>
    <row r="64381" ht="14.25" customHeight="1"/>
    <row r="64382" ht="14.25" customHeight="1"/>
    <row r="64383" ht="14.25" customHeight="1"/>
    <row r="64384" ht="14.25" customHeight="1"/>
    <row r="64385" ht="14.25" customHeight="1"/>
    <row r="64386" ht="14.25" customHeight="1"/>
    <row r="64387" ht="14.25" customHeight="1"/>
    <row r="64388" ht="14.25" customHeight="1"/>
    <row r="64389" ht="14.25" customHeight="1"/>
    <row r="64390" ht="14.25" customHeight="1"/>
    <row r="64391" ht="14.25" customHeight="1"/>
    <row r="64392" ht="14.25" customHeight="1"/>
    <row r="64393" ht="14.25" customHeight="1"/>
    <row r="64394" ht="14.25" customHeight="1"/>
    <row r="64395" ht="14.25" customHeight="1"/>
    <row r="64396" ht="14.25" customHeight="1"/>
    <row r="64397" ht="14.25" customHeight="1"/>
    <row r="64398" ht="14.25" customHeight="1"/>
    <row r="64399" ht="14.25" customHeight="1"/>
    <row r="64400" ht="14.25" customHeight="1"/>
    <row r="64401" ht="14.25" customHeight="1"/>
    <row r="64402" ht="14.25" customHeight="1"/>
    <row r="64403" ht="14.25" customHeight="1"/>
    <row r="64404" ht="14.25" customHeight="1"/>
    <row r="64405" ht="14.25" customHeight="1"/>
    <row r="64406" ht="14.25" customHeight="1"/>
    <row r="64407" ht="14.25" customHeight="1"/>
    <row r="64408" ht="14.25" customHeight="1"/>
    <row r="64409" ht="14.25" customHeight="1"/>
    <row r="64410" ht="14.25" customHeight="1"/>
    <row r="64411" ht="14.25" customHeight="1"/>
    <row r="64412" ht="14.25" customHeight="1"/>
    <row r="64413" ht="14.25" customHeight="1"/>
    <row r="64414" ht="14.25" customHeight="1"/>
    <row r="64415" ht="14.25" customHeight="1"/>
    <row r="64416" ht="14.25" customHeight="1"/>
    <row r="64417" ht="14.25" customHeight="1"/>
    <row r="64418" ht="14.25" customHeight="1"/>
    <row r="64419" ht="14.25" customHeight="1"/>
    <row r="64420" ht="14.25" customHeight="1"/>
    <row r="64421" ht="14.25" customHeight="1"/>
    <row r="64422" ht="14.25" customHeight="1"/>
    <row r="64423" ht="14.25" customHeight="1"/>
    <row r="64424" ht="14.25" customHeight="1"/>
    <row r="64425" ht="14.25" customHeight="1"/>
    <row r="64426" ht="14.25" customHeight="1"/>
    <row r="64427" ht="14.25" customHeight="1"/>
    <row r="64428" ht="14.25" customHeight="1"/>
    <row r="64429" ht="14.25" customHeight="1"/>
    <row r="64430" ht="14.25" customHeight="1"/>
    <row r="64431" ht="14.25" customHeight="1"/>
    <row r="64432" ht="14.25" customHeight="1"/>
    <row r="64433" ht="14.25" customHeight="1"/>
    <row r="64434" ht="14.25" customHeight="1"/>
    <row r="64435" ht="14.25" customHeight="1"/>
    <row r="64436" ht="14.25" customHeight="1"/>
    <row r="64437" ht="14.25" customHeight="1"/>
    <row r="64438" ht="14.25" customHeight="1"/>
    <row r="64439" ht="14.25" customHeight="1"/>
    <row r="64440" ht="14.25" customHeight="1"/>
    <row r="64441" ht="14.25" customHeight="1"/>
    <row r="64442" ht="14.25" customHeight="1"/>
    <row r="64443" ht="14.25" customHeight="1"/>
    <row r="64444" ht="14.25" customHeight="1"/>
    <row r="64445" ht="14.25" customHeight="1"/>
    <row r="64446" ht="14.25" customHeight="1"/>
    <row r="64447" ht="14.25" customHeight="1"/>
    <row r="64448" ht="14.25" customHeight="1"/>
    <row r="64449" ht="14.25" customHeight="1"/>
    <row r="64450" ht="14.25" customHeight="1"/>
    <row r="64451" ht="14.25" customHeight="1"/>
    <row r="64452" ht="14.25" customHeight="1"/>
    <row r="64453" ht="14.25" customHeight="1"/>
    <row r="64454" ht="14.25" customHeight="1"/>
    <row r="64455" ht="14.25" customHeight="1"/>
    <row r="64456" ht="14.25" customHeight="1"/>
    <row r="64457" ht="14.25" customHeight="1"/>
    <row r="64458" ht="14.25" customHeight="1"/>
    <row r="64459" ht="14.25" customHeight="1"/>
    <row r="64460" ht="14.25" customHeight="1"/>
    <row r="64461" ht="14.25" customHeight="1"/>
    <row r="64462" ht="14.25" customHeight="1"/>
    <row r="64463" ht="14.25" customHeight="1"/>
    <row r="64464" ht="14.25" customHeight="1"/>
    <row r="64465" ht="14.25" customHeight="1"/>
    <row r="64466" ht="14.25" customHeight="1"/>
    <row r="64467" ht="14.25" customHeight="1"/>
    <row r="64468" ht="14.25" customHeight="1"/>
    <row r="64469" ht="14.25" customHeight="1"/>
    <row r="64470" ht="14.25" customHeight="1"/>
    <row r="64471" ht="14.25" customHeight="1"/>
    <row r="64472" ht="14.25" customHeight="1"/>
    <row r="64473" ht="14.25" customHeight="1"/>
    <row r="64474" ht="14.25" customHeight="1"/>
    <row r="64475" ht="14.25" customHeight="1"/>
    <row r="64476" ht="14.25" customHeight="1"/>
    <row r="64477" ht="14.25" customHeight="1"/>
    <row r="64478" ht="14.25" customHeight="1"/>
    <row r="64479" ht="14.25" customHeight="1"/>
    <row r="64480" ht="14.25" customHeight="1"/>
    <row r="64481" ht="14.25" customHeight="1"/>
    <row r="64482" ht="14.25" customHeight="1"/>
    <row r="64483" ht="14.25" customHeight="1"/>
    <row r="64484" ht="14.25" customHeight="1"/>
    <row r="64485" ht="14.25" customHeight="1"/>
    <row r="64486" ht="14.25" customHeight="1"/>
    <row r="64487" ht="14.25" customHeight="1"/>
    <row r="64488" ht="14.25" customHeight="1"/>
    <row r="64489" ht="14.25" customHeight="1"/>
    <row r="64490" ht="14.25" customHeight="1"/>
    <row r="64491" ht="14.25" customHeight="1"/>
    <row r="64492" ht="14.25" customHeight="1"/>
    <row r="64493" ht="14.25" customHeight="1"/>
    <row r="64494" ht="14.25" customHeight="1"/>
    <row r="64495" ht="14.25" customHeight="1"/>
    <row r="64496" ht="14.25" customHeight="1"/>
    <row r="64497" ht="14.25" customHeight="1"/>
    <row r="64498" ht="14.25" customHeight="1"/>
    <row r="64499" ht="14.25" customHeight="1"/>
    <row r="64500" ht="14.25" customHeight="1"/>
    <row r="64501" ht="14.25" customHeight="1"/>
    <row r="64502" ht="14.25" customHeight="1"/>
    <row r="64503" ht="14.25" customHeight="1"/>
    <row r="64504" ht="14.25" customHeight="1"/>
    <row r="64505" ht="14.25" customHeight="1"/>
    <row r="64506" ht="14.25" customHeight="1"/>
    <row r="64507" ht="14.25" customHeight="1"/>
    <row r="64508" ht="14.25" customHeight="1"/>
    <row r="64509" ht="14.25" customHeight="1"/>
    <row r="64510" ht="14.25" customHeight="1"/>
    <row r="64511" ht="14.25" customHeight="1"/>
    <row r="64512" ht="14.25" customHeight="1"/>
    <row r="64513" ht="14.25" customHeight="1"/>
    <row r="64514" ht="14.25" customHeight="1"/>
    <row r="64515" ht="14.25" customHeight="1"/>
    <row r="64516" ht="14.25" customHeight="1"/>
    <row r="64517" ht="14.25" customHeight="1"/>
    <row r="64518" ht="14.25" customHeight="1"/>
    <row r="64519" ht="14.25" customHeight="1"/>
    <row r="64520" ht="14.25" customHeight="1"/>
    <row r="64521" ht="14.25" customHeight="1"/>
    <row r="64522" ht="14.25" customHeight="1"/>
    <row r="64523" ht="14.25" customHeight="1"/>
    <row r="64524" ht="14.25" customHeight="1"/>
    <row r="64525" ht="14.25" customHeight="1"/>
    <row r="64526" ht="14.25" customHeight="1"/>
    <row r="64527" ht="14.25" customHeight="1"/>
    <row r="64528" ht="14.25" customHeight="1"/>
    <row r="64529" ht="14.25" customHeight="1"/>
    <row r="64530" ht="14.25" customHeight="1"/>
    <row r="64531" ht="14.25" customHeight="1"/>
    <row r="64532" ht="14.25" customHeight="1"/>
    <row r="64533" ht="14.25" customHeight="1"/>
    <row r="64534" ht="14.25" customHeight="1"/>
    <row r="64535" ht="14.25" customHeight="1"/>
    <row r="64536" ht="14.25" customHeight="1"/>
    <row r="64537" ht="14.25" customHeight="1"/>
    <row r="64538" ht="14.25" customHeight="1"/>
    <row r="64539" ht="14.25" customHeight="1"/>
    <row r="64540" ht="14.25" customHeight="1"/>
    <row r="64541" ht="14.25" customHeight="1"/>
    <row r="64542" ht="14.25" customHeight="1"/>
    <row r="64543" ht="14.25" customHeight="1"/>
    <row r="64544" ht="14.25" customHeight="1"/>
    <row r="64545" ht="14.25" customHeight="1"/>
    <row r="64546" ht="14.25" customHeight="1"/>
    <row r="64547" ht="14.25" customHeight="1"/>
    <row r="64548" ht="14.25" customHeight="1"/>
    <row r="64549" ht="14.25" customHeight="1"/>
    <row r="64550" ht="14.25" customHeight="1"/>
    <row r="64551" ht="14.25" customHeight="1"/>
    <row r="64552" ht="14.25" customHeight="1"/>
    <row r="64553" ht="14.25" customHeight="1"/>
    <row r="64554" ht="14.25" customHeight="1"/>
    <row r="64555" ht="14.25" customHeight="1"/>
    <row r="64556" ht="14.25" customHeight="1"/>
    <row r="64557" ht="14.25" customHeight="1"/>
    <row r="64558" ht="14.25" customHeight="1"/>
    <row r="64559" ht="14.25" customHeight="1"/>
    <row r="64560" ht="14.25" customHeight="1"/>
    <row r="64561" ht="14.25" customHeight="1"/>
    <row r="64562" ht="14.25" customHeight="1"/>
    <row r="64563" ht="14.25" customHeight="1"/>
    <row r="64564" ht="14.25" customHeight="1"/>
    <row r="64565" ht="14.25" customHeight="1"/>
    <row r="64566" ht="14.25" customHeight="1"/>
    <row r="64567" ht="14.25" customHeight="1"/>
    <row r="64568" ht="14.25" customHeight="1"/>
    <row r="64569" ht="14.25" customHeight="1"/>
    <row r="64570" ht="14.25" customHeight="1"/>
    <row r="64571" ht="14.25" customHeight="1"/>
    <row r="64572" ht="14.25" customHeight="1"/>
    <row r="64573" ht="14.25" customHeight="1"/>
    <row r="64574" ht="14.25" customHeight="1"/>
    <row r="64575" ht="14.25" customHeight="1"/>
    <row r="64576" ht="14.25" customHeight="1"/>
    <row r="64577" ht="14.25" customHeight="1"/>
    <row r="64578" ht="14.25" customHeight="1"/>
    <row r="64579" ht="14.25" customHeight="1"/>
    <row r="64580" ht="14.25" customHeight="1"/>
    <row r="64581" ht="14.25" customHeight="1"/>
    <row r="64582" ht="14.25" customHeight="1"/>
    <row r="64583" ht="14.25" customHeight="1"/>
    <row r="64584" ht="14.25" customHeight="1"/>
    <row r="64585" ht="14.25" customHeight="1"/>
    <row r="64586" ht="14.25" customHeight="1"/>
    <row r="64587" ht="14.25" customHeight="1"/>
    <row r="64588" ht="14.25" customHeight="1"/>
    <row r="64589" ht="14.25" customHeight="1"/>
    <row r="64590" ht="14.25" customHeight="1"/>
    <row r="64591" ht="14.25" customHeight="1"/>
    <row r="64592" ht="14.25" customHeight="1"/>
    <row r="64593" ht="14.25" customHeight="1"/>
    <row r="64594" ht="14.25" customHeight="1"/>
    <row r="64595" ht="14.25" customHeight="1"/>
    <row r="64596" ht="14.25" customHeight="1"/>
    <row r="64597" ht="14.25" customHeight="1"/>
    <row r="64598" ht="14.25" customHeight="1"/>
    <row r="64599" ht="14.25" customHeight="1"/>
    <row r="64600" ht="14.25" customHeight="1"/>
    <row r="64601" ht="14.25" customHeight="1"/>
    <row r="64602" ht="14.25" customHeight="1"/>
    <row r="64603" ht="14.25" customHeight="1"/>
    <row r="64604" ht="14.25" customHeight="1"/>
    <row r="64605" ht="14.25" customHeight="1"/>
    <row r="64606" ht="14.25" customHeight="1"/>
    <row r="64607" ht="14.25" customHeight="1"/>
    <row r="64608" ht="14.25" customHeight="1"/>
    <row r="64609" ht="14.25" customHeight="1"/>
    <row r="64610" ht="14.25" customHeight="1"/>
    <row r="64611" ht="14.25" customHeight="1"/>
    <row r="64612" ht="14.25" customHeight="1"/>
    <row r="64613" ht="14.25" customHeight="1"/>
    <row r="64614" ht="14.25" customHeight="1"/>
    <row r="64615" ht="14.25" customHeight="1"/>
    <row r="64616" ht="14.25" customHeight="1"/>
    <row r="64617" ht="14.25" customHeight="1"/>
    <row r="64618" ht="14.25" customHeight="1"/>
    <row r="64619" ht="14.25" customHeight="1"/>
    <row r="64620" ht="14.25" customHeight="1"/>
    <row r="64621" ht="14.25" customHeight="1"/>
    <row r="64622" ht="14.25" customHeight="1"/>
    <row r="64623" ht="14.25" customHeight="1"/>
    <row r="64624" ht="14.25" customHeight="1"/>
    <row r="64625" ht="14.25" customHeight="1"/>
    <row r="64626" ht="14.25" customHeight="1"/>
    <row r="64627" ht="14.25" customHeight="1"/>
    <row r="64628" ht="14.25" customHeight="1"/>
    <row r="64629" ht="14.25" customHeight="1"/>
    <row r="64630" ht="14.25" customHeight="1"/>
    <row r="64631" ht="14.25" customHeight="1"/>
    <row r="64632" ht="14.25" customHeight="1"/>
    <row r="64633" ht="14.25" customHeight="1"/>
    <row r="64634" ht="14.25" customHeight="1"/>
    <row r="64635" ht="14.25" customHeight="1"/>
    <row r="64636" ht="14.25" customHeight="1"/>
    <row r="64637" ht="14.25" customHeight="1"/>
    <row r="64638" ht="14.25" customHeight="1"/>
    <row r="64639" ht="14.25" customHeight="1"/>
    <row r="64640" ht="14.25" customHeight="1"/>
    <row r="64641" ht="14.25" customHeight="1"/>
    <row r="64642" ht="14.25" customHeight="1"/>
    <row r="64643" ht="14.25" customHeight="1"/>
    <row r="64644" ht="14.25" customHeight="1"/>
    <row r="64645" ht="14.25" customHeight="1"/>
    <row r="64646" ht="14.25" customHeight="1"/>
    <row r="64647" ht="14.25" customHeight="1"/>
    <row r="64648" ht="14.25" customHeight="1"/>
    <row r="64649" ht="14.25" customHeight="1"/>
    <row r="64650" ht="14.25" customHeight="1"/>
    <row r="64651" ht="14.25" customHeight="1"/>
    <row r="64652" ht="14.25" customHeight="1"/>
    <row r="64653" ht="14.25" customHeight="1"/>
    <row r="64654" ht="14.25" customHeight="1"/>
    <row r="64655" ht="14.25" customHeight="1"/>
    <row r="64656" ht="14.25" customHeight="1"/>
    <row r="64657" ht="14.25" customHeight="1"/>
    <row r="64658" ht="14.25" customHeight="1"/>
    <row r="64659" ht="14.25" customHeight="1"/>
    <row r="64660" ht="14.25" customHeight="1"/>
    <row r="64661" ht="14.25" customHeight="1"/>
    <row r="64662" ht="14.25" customHeight="1"/>
    <row r="64663" ht="14.25" customHeight="1"/>
    <row r="64664" ht="14.25" customHeight="1"/>
    <row r="64665" ht="14.25" customHeight="1"/>
    <row r="64666" ht="14.25" customHeight="1"/>
    <row r="64667" ht="14.25" customHeight="1"/>
    <row r="64668" ht="14.25" customHeight="1"/>
    <row r="64669" ht="14.25" customHeight="1"/>
    <row r="64670" ht="14.25" customHeight="1"/>
    <row r="64671" ht="14.25" customHeight="1"/>
    <row r="64672" ht="14.25" customHeight="1"/>
    <row r="64673" ht="14.25" customHeight="1"/>
    <row r="64674" ht="14.25" customHeight="1"/>
    <row r="64675" ht="14.25" customHeight="1"/>
    <row r="64676" ht="14.25" customHeight="1"/>
    <row r="64677" ht="14.25" customHeight="1"/>
    <row r="64678" ht="14.25" customHeight="1"/>
    <row r="64679" ht="14.25" customHeight="1"/>
    <row r="64680" ht="14.25" customHeight="1"/>
    <row r="64681" ht="14.25" customHeight="1"/>
    <row r="64682" ht="14.25" customHeight="1"/>
    <row r="64683" ht="14.25" customHeight="1"/>
    <row r="64684" ht="14.25" customHeight="1"/>
    <row r="64685" ht="14.25" customHeight="1"/>
    <row r="64686" ht="14.25" customHeight="1"/>
    <row r="64687" ht="14.25" customHeight="1"/>
    <row r="64688" ht="14.25" customHeight="1"/>
    <row r="64689" ht="14.25" customHeight="1"/>
    <row r="64690" ht="14.25" customHeight="1"/>
    <row r="64691" ht="14.25" customHeight="1"/>
    <row r="64692" ht="14.25" customHeight="1"/>
    <row r="64693" ht="14.25" customHeight="1"/>
    <row r="64694" ht="14.25" customHeight="1"/>
    <row r="64695" ht="14.25" customHeight="1"/>
    <row r="64696" ht="14.25" customHeight="1"/>
    <row r="64697" ht="14.25" customHeight="1"/>
    <row r="64698" ht="14.25" customHeight="1"/>
    <row r="64699" ht="14.25" customHeight="1"/>
    <row r="64700" ht="14.25" customHeight="1"/>
    <row r="64701" ht="14.25" customHeight="1"/>
    <row r="64702" ht="14.25" customHeight="1"/>
    <row r="64703" ht="14.25" customHeight="1"/>
    <row r="64704" ht="14.25" customHeight="1"/>
    <row r="64705" ht="14.25" customHeight="1"/>
    <row r="64706" ht="14.25" customHeight="1"/>
    <row r="64707" ht="14.25" customHeight="1"/>
    <row r="64708" ht="14.25" customHeight="1"/>
    <row r="64709" ht="14.25" customHeight="1"/>
    <row r="64710" ht="14.25" customHeight="1"/>
    <row r="64711" ht="14.25" customHeight="1"/>
    <row r="64712" ht="14.25" customHeight="1"/>
    <row r="64713" ht="14.25" customHeight="1"/>
    <row r="64714" ht="14.25" customHeight="1"/>
    <row r="64715" ht="14.25" customHeight="1"/>
    <row r="64716" ht="14.25" customHeight="1"/>
    <row r="64717" ht="14.25" customHeight="1"/>
    <row r="64718" ht="14.25" customHeight="1"/>
    <row r="64719" ht="14.25" customHeight="1"/>
    <row r="64720" ht="14.25" customHeight="1"/>
    <row r="64721" ht="14.25" customHeight="1"/>
    <row r="64722" ht="14.25" customHeight="1"/>
    <row r="64723" ht="14.25" customHeight="1"/>
    <row r="64724" ht="14.25" customHeight="1"/>
    <row r="64725" ht="14.25" customHeight="1"/>
    <row r="64726" ht="14.25" customHeight="1"/>
    <row r="64727" ht="14.25" customHeight="1"/>
    <row r="64728" ht="14.25" customHeight="1"/>
    <row r="64729" ht="14.25" customHeight="1"/>
    <row r="64730" ht="14.25" customHeight="1"/>
    <row r="64731" ht="14.25" customHeight="1"/>
    <row r="64732" ht="14.25" customHeight="1"/>
    <row r="64733" ht="14.25" customHeight="1"/>
    <row r="64734" ht="14.25" customHeight="1"/>
    <row r="64735" ht="14.25" customHeight="1"/>
    <row r="64736" ht="14.25" customHeight="1"/>
    <row r="64737" ht="14.25" customHeight="1"/>
    <row r="64738" ht="14.25" customHeight="1"/>
    <row r="64739" ht="14.25" customHeight="1"/>
    <row r="64740" ht="14.25" customHeight="1"/>
    <row r="64741" ht="14.25" customHeight="1"/>
    <row r="64742" ht="14.25" customHeight="1"/>
    <row r="64743" ht="14.25" customHeight="1"/>
    <row r="64744" ht="14.25" customHeight="1"/>
    <row r="64745" ht="14.25" customHeight="1"/>
    <row r="64746" ht="14.25" customHeight="1"/>
    <row r="64747" ht="14.25" customHeight="1"/>
    <row r="64748" ht="14.25" customHeight="1"/>
    <row r="64749" ht="14.25" customHeight="1"/>
    <row r="64750" ht="14.25" customHeight="1"/>
    <row r="64751" ht="14.25" customHeight="1"/>
    <row r="64752" ht="14.25" customHeight="1"/>
    <row r="64753" ht="14.25" customHeight="1"/>
    <row r="64754" ht="14.25" customHeight="1"/>
    <row r="64755" ht="14.25" customHeight="1"/>
    <row r="64756" ht="14.25" customHeight="1"/>
    <row r="64757" ht="14.25" customHeight="1"/>
    <row r="64758" ht="14.25" customHeight="1"/>
    <row r="64759" ht="14.25" customHeight="1"/>
    <row r="64760" ht="14.25" customHeight="1"/>
    <row r="64761" ht="14.25" customHeight="1"/>
    <row r="64762" ht="14.25" customHeight="1"/>
    <row r="64763" ht="14.25" customHeight="1"/>
    <row r="64764" ht="14.25" customHeight="1"/>
    <row r="64765" ht="14.25" customHeight="1"/>
    <row r="64766" ht="14.25" customHeight="1"/>
    <row r="64767" ht="14.25" customHeight="1"/>
    <row r="64768" ht="14.25" customHeight="1"/>
    <row r="64769" ht="14.25" customHeight="1"/>
    <row r="64770" ht="14.25" customHeight="1"/>
    <row r="64771" ht="14.25" customHeight="1"/>
    <row r="64772" ht="14.25" customHeight="1"/>
    <row r="64773" ht="14.25" customHeight="1"/>
    <row r="64774" ht="14.25" customHeight="1"/>
    <row r="64775" ht="14.25" customHeight="1"/>
    <row r="64776" ht="14.25" customHeight="1"/>
    <row r="64777" ht="14.25" customHeight="1"/>
    <row r="64778" ht="14.25" customHeight="1"/>
    <row r="64779" ht="14.25" customHeight="1"/>
    <row r="64780" ht="14.25" customHeight="1"/>
    <row r="64781" ht="14.25" customHeight="1"/>
    <row r="64782" ht="14.25" customHeight="1"/>
    <row r="64783" ht="14.25" customHeight="1"/>
    <row r="64784" ht="14.25" customHeight="1"/>
    <row r="64785" ht="14.25" customHeight="1"/>
    <row r="64786" ht="14.25" customHeight="1"/>
    <row r="64787" ht="14.25" customHeight="1"/>
    <row r="64788" ht="14.25" customHeight="1"/>
    <row r="64789" ht="14.25" customHeight="1"/>
    <row r="64790" ht="14.25" customHeight="1"/>
    <row r="64791" ht="14.25" customHeight="1"/>
    <row r="64792" ht="14.25" customHeight="1"/>
    <row r="64793" ht="14.25" customHeight="1"/>
    <row r="64794" ht="14.25" customHeight="1"/>
    <row r="64795" ht="14.25" customHeight="1"/>
    <row r="64796" ht="14.25" customHeight="1"/>
    <row r="64797" ht="14.25" customHeight="1"/>
    <row r="64798" ht="14.25" customHeight="1"/>
    <row r="64799" ht="14.25" customHeight="1"/>
    <row r="64800" ht="14.25" customHeight="1"/>
    <row r="64801" ht="14.25" customHeight="1"/>
    <row r="64802" ht="14.25" customHeight="1"/>
    <row r="64803" ht="14.25" customHeight="1"/>
    <row r="64804" ht="14.25" customHeight="1"/>
    <row r="64805" ht="14.25" customHeight="1"/>
    <row r="64806" ht="14.25" customHeight="1"/>
    <row r="64807" ht="14.25" customHeight="1"/>
    <row r="64808" ht="14.25" customHeight="1"/>
    <row r="64809" ht="14.25" customHeight="1"/>
    <row r="64810" ht="14.25" customHeight="1"/>
    <row r="64811" ht="14.25" customHeight="1"/>
    <row r="64812" ht="14.25" customHeight="1"/>
    <row r="64813" ht="14.25" customHeight="1"/>
    <row r="64814" ht="14.25" customHeight="1"/>
    <row r="64815" ht="14.25" customHeight="1"/>
    <row r="64816" ht="14.25" customHeight="1"/>
    <row r="64817" ht="14.25" customHeight="1"/>
    <row r="64818" ht="14.25" customHeight="1"/>
    <row r="64819" ht="14.25" customHeight="1"/>
    <row r="64820" ht="14.25" customHeight="1"/>
    <row r="64821" ht="14.25" customHeight="1"/>
    <row r="64822" ht="14.25" customHeight="1"/>
    <row r="64823" ht="14.25" customHeight="1"/>
    <row r="64824" ht="14.25" customHeight="1"/>
    <row r="64825" ht="14.25" customHeight="1"/>
    <row r="64826" ht="14.25" customHeight="1"/>
    <row r="64827" ht="14.25" customHeight="1"/>
    <row r="64828" ht="14.25" customHeight="1"/>
    <row r="64829" ht="14.25" customHeight="1"/>
    <row r="64830" ht="14.25" customHeight="1"/>
    <row r="64831" ht="14.25" customHeight="1"/>
    <row r="64832" ht="14.25" customHeight="1"/>
    <row r="64833" ht="14.25" customHeight="1"/>
    <row r="64834" ht="14.25" customHeight="1"/>
    <row r="64835" ht="14.25" customHeight="1"/>
    <row r="64836" ht="14.25" customHeight="1"/>
    <row r="64837" ht="14.25" customHeight="1"/>
    <row r="64838" ht="14.25" customHeight="1"/>
    <row r="64839" ht="14.25" customHeight="1"/>
    <row r="64840" ht="14.25" customHeight="1"/>
    <row r="64841" ht="14.25" customHeight="1"/>
    <row r="64842" ht="14.25" customHeight="1"/>
    <row r="64843" ht="14.25" customHeight="1"/>
    <row r="64844" ht="14.25" customHeight="1"/>
    <row r="64845" ht="14.25" customHeight="1"/>
    <row r="64846" ht="14.25" customHeight="1"/>
    <row r="64847" ht="14.25" customHeight="1"/>
    <row r="64848" ht="14.25" customHeight="1"/>
    <row r="64849" ht="14.25" customHeight="1"/>
    <row r="64850" ht="14.25" customHeight="1"/>
    <row r="64851" ht="14.25" customHeight="1"/>
    <row r="64852" ht="14.25" customHeight="1"/>
    <row r="64853" ht="14.25" customHeight="1"/>
    <row r="64854" ht="14.25" customHeight="1"/>
    <row r="64855" ht="14.25" customHeight="1"/>
    <row r="64856" ht="14.25" customHeight="1"/>
    <row r="64857" ht="14.25" customHeight="1"/>
    <row r="64858" ht="14.25" customHeight="1"/>
    <row r="64859" ht="14.25" customHeight="1"/>
    <row r="64860" ht="14.25" customHeight="1"/>
    <row r="64861" ht="14.25" customHeight="1"/>
    <row r="64862" ht="14.25" customHeight="1"/>
    <row r="64863" ht="14.25" customHeight="1"/>
    <row r="64864" ht="14.25" customHeight="1"/>
    <row r="64865" ht="14.25" customHeight="1"/>
    <row r="64866" ht="14.25" customHeight="1"/>
    <row r="64867" ht="14.25" customHeight="1"/>
    <row r="64868" ht="14.25" customHeight="1"/>
    <row r="64869" ht="14.25" customHeight="1"/>
    <row r="64870" ht="14.25" customHeight="1"/>
    <row r="64871" ht="14.25" customHeight="1"/>
    <row r="64872" ht="14.25" customHeight="1"/>
    <row r="64873" ht="14.25" customHeight="1"/>
    <row r="64874" ht="14.25" customHeight="1"/>
    <row r="64875" ht="14.25" customHeight="1"/>
    <row r="64876" ht="14.25" customHeight="1"/>
    <row r="64877" ht="14.25" customHeight="1"/>
    <row r="64878" ht="14.25" customHeight="1"/>
    <row r="64879" ht="14.25" customHeight="1"/>
    <row r="64880" ht="14.25" customHeight="1"/>
    <row r="64881" ht="14.25" customHeight="1"/>
    <row r="64882" ht="14.25" customHeight="1"/>
    <row r="64883" ht="14.25" customHeight="1"/>
    <row r="64884" ht="14.25" customHeight="1"/>
    <row r="64885" ht="14.25" customHeight="1"/>
    <row r="64886" ht="14.25" customHeight="1"/>
    <row r="64887" ht="14.25" customHeight="1"/>
    <row r="64888" ht="14.25" customHeight="1"/>
    <row r="64889" ht="14.25" customHeight="1"/>
    <row r="64890" ht="14.25" customHeight="1"/>
    <row r="64891" ht="14.25" customHeight="1"/>
    <row r="64892" ht="14.25" customHeight="1"/>
    <row r="64893" ht="14.25" customHeight="1"/>
    <row r="64894" ht="14.25" customHeight="1"/>
    <row r="64895" ht="14.25" customHeight="1"/>
    <row r="64896" ht="14.25" customHeight="1"/>
    <row r="64897" ht="14.25" customHeight="1"/>
    <row r="64898" ht="14.25" customHeight="1"/>
    <row r="64899" ht="14.25" customHeight="1"/>
    <row r="64900" ht="14.25" customHeight="1"/>
    <row r="64901" ht="14.25" customHeight="1"/>
    <row r="64902" ht="14.25" customHeight="1"/>
    <row r="64903" ht="14.25" customHeight="1"/>
    <row r="64904" ht="14.25" customHeight="1"/>
    <row r="64905" ht="14.25" customHeight="1"/>
    <row r="64906" ht="14.25" customHeight="1"/>
    <row r="64907" ht="14.25" customHeight="1"/>
    <row r="64908" ht="14.25" customHeight="1"/>
    <row r="64909" ht="14.25" customHeight="1"/>
    <row r="64910" ht="14.25" customHeight="1"/>
    <row r="64911" ht="14.25" customHeight="1"/>
    <row r="64912" ht="14.25" customHeight="1"/>
    <row r="64913" ht="14.25" customHeight="1"/>
    <row r="64914" ht="14.25" customHeight="1"/>
    <row r="64915" ht="14.25" customHeight="1"/>
    <row r="64916" ht="14.25" customHeight="1"/>
    <row r="64917" ht="14.25" customHeight="1"/>
    <row r="64918" ht="14.25" customHeight="1"/>
    <row r="64919" ht="14.25" customHeight="1"/>
    <row r="64920" ht="14.25" customHeight="1"/>
    <row r="64921" ht="14.25" customHeight="1"/>
    <row r="64922" ht="14.25" customHeight="1"/>
    <row r="64923" ht="14.25" customHeight="1"/>
    <row r="64924" ht="14.25" customHeight="1"/>
    <row r="64925" ht="14.25" customHeight="1"/>
    <row r="64926" ht="14.25" customHeight="1"/>
    <row r="64927" ht="14.25" customHeight="1"/>
    <row r="64928" ht="14.25" customHeight="1"/>
    <row r="64929" ht="14.25" customHeight="1"/>
    <row r="64930" ht="14.25" customHeight="1"/>
    <row r="64931" ht="14.25" customHeight="1"/>
    <row r="64932" ht="14.25" customHeight="1"/>
    <row r="64933" ht="14.25" customHeight="1"/>
    <row r="64934" ht="14.25" customHeight="1"/>
    <row r="64935" ht="14.25" customHeight="1"/>
    <row r="64936" ht="14.25" customHeight="1"/>
    <row r="64937" ht="14.25" customHeight="1"/>
    <row r="64938" ht="14.25" customHeight="1"/>
    <row r="64939" ht="14.25" customHeight="1"/>
    <row r="64940" ht="14.25" customHeight="1"/>
    <row r="64941" ht="14.25" customHeight="1"/>
    <row r="64942" ht="14.25" customHeight="1"/>
    <row r="64943" ht="14.25" customHeight="1"/>
    <row r="64944" ht="14.25" customHeight="1"/>
    <row r="64945" ht="14.25" customHeight="1"/>
    <row r="64946" ht="14.25" customHeight="1"/>
    <row r="64947" ht="14.25" customHeight="1"/>
    <row r="64948" ht="14.25" customHeight="1"/>
    <row r="64949" ht="14.25" customHeight="1"/>
    <row r="64950" ht="14.25" customHeight="1"/>
    <row r="64951" ht="14.25" customHeight="1"/>
    <row r="64952" ht="14.25" customHeight="1"/>
    <row r="64953" ht="14.25" customHeight="1"/>
    <row r="64954" ht="14.25" customHeight="1"/>
    <row r="64955" ht="14.25" customHeight="1"/>
    <row r="64956" ht="14.25" customHeight="1"/>
    <row r="64957" ht="14.25" customHeight="1"/>
    <row r="64958" ht="14.25" customHeight="1"/>
    <row r="64959" ht="14.25" customHeight="1"/>
    <row r="64960" ht="14.25" customHeight="1"/>
    <row r="64961" ht="14.25" customHeight="1"/>
    <row r="64962" ht="14.25" customHeight="1"/>
    <row r="64963" ht="14.25" customHeight="1"/>
    <row r="64964" ht="14.25" customHeight="1"/>
    <row r="64965" ht="14.25" customHeight="1"/>
    <row r="64966" ht="14.25" customHeight="1"/>
    <row r="64967" ht="14.25" customHeight="1"/>
    <row r="64968" ht="14.25" customHeight="1"/>
    <row r="64969" ht="14.25" customHeight="1"/>
    <row r="64970" ht="14.25" customHeight="1"/>
    <row r="64971" ht="14.25" customHeight="1"/>
    <row r="64972" ht="14.25" customHeight="1"/>
    <row r="64973" ht="14.25" customHeight="1"/>
    <row r="64974" ht="14.25" customHeight="1"/>
    <row r="64975" ht="14.25" customHeight="1"/>
    <row r="64976" ht="14.25" customHeight="1"/>
    <row r="64977" ht="14.25" customHeight="1"/>
    <row r="64978" ht="14.25" customHeight="1"/>
    <row r="64979" ht="14.25" customHeight="1"/>
    <row r="64980" ht="14.25" customHeight="1"/>
    <row r="64981" ht="14.25" customHeight="1"/>
    <row r="64982" ht="14.25" customHeight="1"/>
    <row r="64983" ht="14.25" customHeight="1"/>
    <row r="64984" ht="14.25" customHeight="1"/>
    <row r="64985" ht="14.25" customHeight="1"/>
    <row r="64986" ht="14.25" customHeight="1"/>
    <row r="64987" ht="14.25" customHeight="1"/>
    <row r="64988" ht="14.25" customHeight="1"/>
    <row r="64989" ht="14.25" customHeight="1"/>
    <row r="64990" ht="14.25" customHeight="1"/>
    <row r="64991" ht="14.25" customHeight="1"/>
    <row r="64992" ht="14.25" customHeight="1"/>
    <row r="64993" ht="14.25" customHeight="1"/>
    <row r="64994" ht="14.25" customHeight="1"/>
    <row r="64995" ht="14.25" customHeight="1"/>
    <row r="64996" ht="14.25" customHeight="1"/>
    <row r="64997" ht="14.25" customHeight="1"/>
    <row r="64998" ht="14.25" customHeight="1"/>
    <row r="64999" ht="14.25" customHeight="1"/>
    <row r="65000" ht="14.25" customHeight="1"/>
    <row r="65001" ht="14.25" customHeight="1"/>
    <row r="65002" ht="14.25" customHeight="1"/>
    <row r="65003" ht="14.25" customHeight="1"/>
    <row r="65004" ht="14.25" customHeight="1"/>
    <row r="65005" ht="14.25" customHeight="1"/>
    <row r="65006" ht="14.25" customHeight="1"/>
    <row r="65007" ht="14.25" customHeight="1"/>
    <row r="65008" ht="14.25" customHeight="1"/>
    <row r="65009" ht="14.25" customHeight="1"/>
    <row r="65010" ht="14.25" customHeight="1"/>
    <row r="65011" ht="14.25" customHeight="1"/>
    <row r="65012" ht="14.25" customHeight="1"/>
    <row r="65013" ht="14.25" customHeight="1"/>
    <row r="65014" ht="14.25" customHeight="1"/>
    <row r="65015" ht="14.25" customHeight="1"/>
    <row r="65016" ht="14.25" customHeight="1"/>
    <row r="65017" ht="14.25" customHeight="1"/>
    <row r="65018" ht="14.25" customHeight="1"/>
    <row r="65019" ht="14.25" customHeight="1"/>
    <row r="65020" ht="14.25" customHeight="1"/>
    <row r="65021" ht="14.25" customHeight="1"/>
    <row r="65022" ht="14.25" customHeight="1"/>
    <row r="65023" ht="14.25" customHeight="1"/>
    <row r="65024" ht="14.25" customHeight="1"/>
    <row r="65025" ht="14.25" customHeight="1"/>
    <row r="65026" ht="14.25" customHeight="1"/>
    <row r="65027" ht="14.25" customHeight="1"/>
    <row r="65028" ht="14.25" customHeight="1"/>
    <row r="65029" ht="14.25" customHeight="1"/>
    <row r="65030" ht="14.25" customHeight="1"/>
    <row r="65031" ht="14.25" customHeight="1"/>
    <row r="65032" ht="14.25" customHeight="1"/>
    <row r="65033" ht="14.25" customHeight="1"/>
    <row r="65034" ht="14.25" customHeight="1"/>
    <row r="65035" ht="14.25" customHeight="1"/>
    <row r="65036" ht="14.25" customHeight="1"/>
    <row r="65037" ht="14.25" customHeight="1"/>
    <row r="65038" ht="14.25" customHeight="1"/>
    <row r="65039" ht="14.25" customHeight="1"/>
    <row r="65040" ht="14.25" customHeight="1"/>
    <row r="65041" ht="14.25" customHeight="1"/>
    <row r="65042" ht="14.25" customHeight="1"/>
    <row r="65043" ht="14.25" customHeight="1"/>
    <row r="65044" ht="14.25" customHeight="1"/>
    <row r="65045" ht="14.25" customHeight="1"/>
    <row r="65046" ht="14.25" customHeight="1"/>
    <row r="65047" ht="14.25" customHeight="1"/>
    <row r="65048" ht="14.25" customHeight="1"/>
    <row r="65049" ht="14.25" customHeight="1"/>
    <row r="65050" ht="14.25" customHeight="1"/>
    <row r="65051" ht="14.25" customHeight="1"/>
    <row r="65052" ht="14.25" customHeight="1"/>
    <row r="65053" ht="14.25" customHeight="1"/>
    <row r="65054" ht="14.25" customHeight="1"/>
    <row r="65055" ht="14.25" customHeight="1"/>
    <row r="65056" ht="14.25" customHeight="1"/>
    <row r="65057" ht="14.25" customHeight="1"/>
    <row r="65058" ht="14.25" customHeight="1"/>
    <row r="65059" ht="14.25" customHeight="1"/>
    <row r="65060" ht="14.25" customHeight="1"/>
    <row r="65061" ht="14.25" customHeight="1"/>
    <row r="65062" ht="14.25" customHeight="1"/>
    <row r="65063" ht="14.25" customHeight="1"/>
    <row r="65064" ht="14.25" customHeight="1"/>
    <row r="65065" ht="14.25" customHeight="1"/>
    <row r="65066" ht="14.25" customHeight="1"/>
    <row r="65067" ht="14.25" customHeight="1"/>
    <row r="65068" ht="14.25" customHeight="1"/>
    <row r="65069" ht="14.25" customHeight="1"/>
    <row r="65070" ht="14.25" customHeight="1"/>
    <row r="65071" ht="14.25" customHeight="1"/>
    <row r="65072" ht="14.25" customHeight="1"/>
    <row r="65073" ht="14.25" customHeight="1"/>
    <row r="65074" ht="14.25" customHeight="1"/>
    <row r="65075" ht="14.25" customHeight="1"/>
    <row r="65076" ht="14.25" customHeight="1"/>
    <row r="65077" ht="14.25" customHeight="1"/>
    <row r="65078" ht="14.25" customHeight="1"/>
    <row r="65079" ht="14.25" customHeight="1"/>
    <row r="65080" ht="14.25" customHeight="1"/>
    <row r="65081" ht="14.25" customHeight="1"/>
    <row r="65082" ht="14.25" customHeight="1"/>
    <row r="65083" ht="14.25" customHeight="1"/>
    <row r="65084" ht="14.25" customHeight="1"/>
    <row r="65085" ht="14.25" customHeight="1"/>
    <row r="65086" ht="14.25" customHeight="1"/>
    <row r="65087" ht="14.25" customHeight="1"/>
    <row r="65088" ht="14.25" customHeight="1"/>
    <row r="65089" ht="14.25" customHeight="1"/>
    <row r="65090" ht="14.25" customHeight="1"/>
    <row r="65091" ht="14.25" customHeight="1"/>
    <row r="65092" ht="14.25" customHeight="1"/>
    <row r="65093" ht="14.25" customHeight="1"/>
    <row r="65094" ht="14.25" customHeight="1"/>
    <row r="65095" ht="14.25" customHeight="1"/>
    <row r="65096" ht="14.25" customHeight="1"/>
    <row r="65097" ht="14.25" customHeight="1"/>
    <row r="65098" ht="14.25" customHeight="1"/>
    <row r="65099" ht="14.25" customHeight="1"/>
    <row r="65100" ht="14.25" customHeight="1"/>
    <row r="65101" ht="14.25" customHeight="1"/>
    <row r="65102" ht="14.25" customHeight="1"/>
    <row r="65103" ht="14.25" customHeight="1"/>
    <row r="65104" ht="14.25" customHeight="1"/>
    <row r="65105" ht="14.25" customHeight="1"/>
    <row r="65106" ht="14.25" customHeight="1"/>
    <row r="65107" ht="14.25" customHeight="1"/>
    <row r="65108" ht="14.25" customHeight="1"/>
    <row r="65109" ht="14.25" customHeight="1"/>
    <row r="65110" ht="14.25" customHeight="1"/>
    <row r="65111" ht="14.25" customHeight="1"/>
    <row r="65112" ht="14.25" customHeight="1"/>
    <row r="65113" ht="14.25" customHeight="1"/>
    <row r="65114" ht="14.25" customHeight="1"/>
    <row r="65115" ht="14.25" customHeight="1"/>
    <row r="65116" ht="14.25" customHeight="1"/>
    <row r="65117" ht="14.25" customHeight="1"/>
    <row r="65118" ht="14.25" customHeight="1"/>
    <row r="65119" ht="14.25" customHeight="1"/>
    <row r="65120" ht="14.25" customHeight="1"/>
    <row r="65121" ht="14.25" customHeight="1"/>
    <row r="65122" ht="14.25" customHeight="1"/>
    <row r="65123" ht="14.25" customHeight="1"/>
    <row r="65124" ht="14.25" customHeight="1"/>
    <row r="65125" ht="14.25" customHeight="1"/>
    <row r="65126" ht="14.25" customHeight="1"/>
    <row r="65127" ht="14.25" customHeight="1"/>
    <row r="65128" ht="14.25" customHeight="1"/>
    <row r="65129" ht="14.25" customHeight="1"/>
    <row r="65130" ht="14.25" customHeight="1"/>
    <row r="65131" ht="14.25" customHeight="1"/>
    <row r="65132" ht="14.25" customHeight="1"/>
    <row r="65133" ht="14.25" customHeight="1"/>
    <row r="65134" ht="14.25" customHeight="1"/>
    <row r="65135" ht="14.25" customHeight="1"/>
    <row r="65136" ht="14.25" customHeight="1"/>
    <row r="65137" ht="14.25" customHeight="1"/>
    <row r="65138" ht="14.25" customHeight="1"/>
    <row r="65139" ht="14.25" customHeight="1"/>
    <row r="65140" ht="14.25" customHeight="1"/>
    <row r="65141" ht="14.25" customHeight="1"/>
    <row r="65142" ht="14.25" customHeight="1"/>
    <row r="65143" ht="14.25" customHeight="1"/>
    <row r="65144" ht="14.25" customHeight="1"/>
    <row r="65145" ht="14.25" customHeight="1"/>
    <row r="65146" ht="14.25" customHeight="1"/>
    <row r="65147" ht="14.25" customHeight="1"/>
    <row r="65148" ht="14.25" customHeight="1"/>
    <row r="65149" ht="14.25" customHeight="1"/>
    <row r="65150" ht="14.25" customHeight="1"/>
    <row r="65151" ht="14.25" customHeight="1"/>
    <row r="65152" ht="14.25" customHeight="1"/>
    <row r="65153" ht="14.25" customHeight="1"/>
    <row r="65154" ht="14.25" customHeight="1"/>
    <row r="65155" ht="14.25" customHeight="1"/>
    <row r="65156" ht="14.25" customHeight="1"/>
    <row r="65157" ht="14.25" customHeight="1"/>
    <row r="65158" ht="14.25" customHeight="1"/>
    <row r="65159" ht="14.25" customHeight="1"/>
    <row r="65160" ht="14.25" customHeight="1"/>
    <row r="65161" ht="14.25" customHeight="1"/>
    <row r="65162" ht="14.25" customHeight="1"/>
    <row r="65163" ht="14.25" customHeight="1"/>
    <row r="65164" ht="14.25" customHeight="1"/>
    <row r="65165" ht="14.25" customHeight="1"/>
    <row r="65166" ht="14.25" customHeight="1"/>
    <row r="65167" ht="14.25" customHeight="1"/>
    <row r="65168" ht="14.25" customHeight="1"/>
    <row r="65169" ht="14.25" customHeight="1"/>
    <row r="65170" ht="14.25" customHeight="1"/>
    <row r="65171" ht="14.25" customHeight="1"/>
    <row r="65172" ht="14.25" customHeight="1"/>
    <row r="65173" ht="14.25" customHeight="1"/>
    <row r="65174" ht="14.25" customHeight="1"/>
    <row r="65175" ht="14.25" customHeight="1"/>
    <row r="65176" ht="14.25" customHeight="1"/>
    <row r="65177" ht="14.25" customHeight="1"/>
    <row r="65178" ht="14.25" customHeight="1"/>
    <row r="65179" ht="14.25" customHeight="1"/>
    <row r="65180" ht="14.25" customHeight="1"/>
    <row r="65181" ht="14.25" customHeight="1"/>
    <row r="65182" ht="14.25" customHeight="1"/>
    <row r="65183" ht="14.25" customHeight="1"/>
    <row r="65184" ht="14.25" customHeight="1"/>
    <row r="65185" ht="14.25" customHeight="1"/>
    <row r="65186" ht="14.25" customHeight="1"/>
    <row r="65187" ht="14.25" customHeight="1"/>
    <row r="65188" ht="14.25" customHeight="1"/>
    <row r="65189" ht="14.25" customHeight="1"/>
    <row r="65190" ht="14.25" customHeight="1"/>
    <row r="65191" ht="14.25" customHeight="1"/>
    <row r="65192" ht="14.25" customHeight="1"/>
    <row r="65193" ht="14.25" customHeight="1"/>
    <row r="65194" ht="14.25" customHeight="1"/>
    <row r="65195" ht="14.25" customHeight="1"/>
    <row r="65196" ht="14.25" customHeight="1"/>
    <row r="65197" ht="14.25" customHeight="1"/>
    <row r="65198" ht="14.25" customHeight="1"/>
    <row r="65199" ht="14.25" customHeight="1"/>
    <row r="65200" ht="14.25" customHeight="1"/>
    <row r="65201" ht="14.25" customHeight="1"/>
    <row r="65202" ht="14.25" customHeight="1"/>
    <row r="65203" ht="14.25" customHeight="1"/>
    <row r="65204" ht="14.25" customHeight="1"/>
    <row r="65205" ht="14.25" customHeight="1"/>
    <row r="65206" ht="14.25" customHeight="1"/>
    <row r="65207" ht="14.25" customHeight="1"/>
    <row r="65208" ht="14.25" customHeight="1"/>
    <row r="65209" ht="14.25" customHeight="1"/>
    <row r="65210" ht="14.25" customHeight="1"/>
    <row r="65211" ht="14.25" customHeight="1"/>
    <row r="65212" ht="14.25" customHeight="1"/>
    <row r="65213" ht="14.25" customHeight="1"/>
    <row r="65214" ht="14.25" customHeight="1"/>
    <row r="65215" ht="14.25" customHeight="1"/>
    <row r="65216" ht="14.25" customHeight="1"/>
    <row r="65217" ht="14.25" customHeight="1"/>
    <row r="65218" ht="14.25" customHeight="1"/>
    <row r="65219" ht="14.25" customHeight="1"/>
    <row r="65220" ht="14.25" customHeight="1"/>
    <row r="65221" ht="14.25" customHeight="1"/>
    <row r="65222" ht="14.25" customHeight="1"/>
    <row r="65223" ht="14.25" customHeight="1"/>
    <row r="65224" ht="14.25" customHeight="1"/>
    <row r="65225" ht="14.25" customHeight="1"/>
    <row r="65226" ht="14.25" customHeight="1"/>
    <row r="65227" ht="14.25" customHeight="1"/>
    <row r="65228" ht="14.25" customHeight="1"/>
    <row r="65229" ht="14.25" customHeight="1"/>
    <row r="65230" ht="14.25" customHeight="1"/>
    <row r="65231" ht="14.25" customHeight="1"/>
    <row r="65232" ht="14.25" customHeight="1"/>
    <row r="65233" ht="14.25" customHeight="1"/>
    <row r="65234" ht="14.25" customHeight="1"/>
    <row r="65235" ht="14.25" customHeight="1"/>
    <row r="65236" ht="14.25" customHeight="1"/>
    <row r="65237" ht="14.25" customHeight="1"/>
    <row r="65238" ht="14.25" customHeight="1"/>
    <row r="65239" ht="14.25" customHeight="1"/>
    <row r="65240" ht="14.25" customHeight="1"/>
    <row r="65241" ht="14.25" customHeight="1"/>
    <row r="65242" ht="14.25" customHeight="1"/>
    <row r="65243" ht="14.25" customHeight="1"/>
    <row r="65244" ht="14.25" customHeight="1"/>
    <row r="65245" ht="14.25" customHeight="1"/>
    <row r="65246" ht="14.25" customHeight="1"/>
    <row r="65247" ht="14.25" customHeight="1"/>
    <row r="65248" ht="14.25" customHeight="1"/>
    <row r="65249" ht="14.25" customHeight="1"/>
    <row r="65250" ht="14.25" customHeight="1"/>
    <row r="65251" ht="14.25" customHeight="1"/>
    <row r="65252" ht="14.25" customHeight="1"/>
    <row r="65253" ht="14.25" customHeight="1"/>
    <row r="65254" ht="14.25" customHeight="1"/>
    <row r="65255" ht="14.25" customHeight="1"/>
    <row r="65256" ht="14.25" customHeight="1"/>
    <row r="65257" ht="14.25" customHeight="1"/>
    <row r="65258" ht="14.25" customHeight="1"/>
    <row r="65259" ht="14.25" customHeight="1"/>
    <row r="65260" ht="14.25" customHeight="1"/>
    <row r="65261" ht="14.25" customHeight="1"/>
    <row r="65262" ht="14.25" customHeight="1"/>
    <row r="65263" ht="14.25" customHeight="1"/>
    <row r="65264" ht="14.25" customHeight="1"/>
    <row r="65265" ht="14.25" customHeight="1"/>
    <row r="65266" ht="14.25" customHeight="1"/>
    <row r="65267" ht="14.25" customHeight="1"/>
    <row r="65268" ht="14.25" customHeight="1"/>
    <row r="65269" ht="14.25" customHeight="1"/>
    <row r="65270" ht="14.25" customHeight="1"/>
    <row r="65271" ht="14.25" customHeight="1"/>
    <row r="65272" ht="14.25" customHeight="1"/>
    <row r="65273" ht="14.25" customHeight="1"/>
    <row r="65274" ht="14.25" customHeight="1"/>
    <row r="65275" ht="14.25" customHeight="1"/>
    <row r="65276" ht="14.25" customHeight="1"/>
    <row r="65277" ht="14.25" customHeight="1"/>
    <row r="65278" ht="14.25" customHeight="1"/>
    <row r="65279" ht="14.25" customHeight="1"/>
    <row r="65280" ht="14.25" customHeight="1"/>
    <row r="65281" ht="14.25" customHeight="1"/>
    <row r="65282" ht="14.25" customHeight="1"/>
    <row r="65283" ht="14.25" customHeight="1"/>
    <row r="65284" ht="14.25" customHeight="1"/>
    <row r="65285" ht="14.25" customHeight="1"/>
    <row r="65286" ht="14.25" customHeight="1"/>
    <row r="65287" ht="14.25" customHeight="1"/>
    <row r="65288" ht="14.25" customHeight="1"/>
    <row r="65289" ht="14.25" customHeight="1"/>
    <row r="65290" ht="14.25" customHeight="1"/>
    <row r="65291" ht="14.25" customHeight="1"/>
    <row r="65292" ht="14.25" customHeight="1"/>
    <row r="65293" ht="14.25" customHeight="1"/>
    <row r="65294" ht="14.25" customHeight="1"/>
    <row r="65295" ht="14.25" customHeight="1"/>
    <row r="65296" ht="14.25" customHeight="1"/>
    <row r="65297" ht="14.25" customHeight="1"/>
    <row r="65298" ht="14.25" customHeight="1"/>
    <row r="65299" ht="14.25" customHeight="1"/>
    <row r="65300" ht="14.25" customHeight="1"/>
    <row r="65301" ht="14.25" customHeight="1"/>
    <row r="65302" ht="14.25" customHeight="1"/>
    <row r="65303" ht="14.25" customHeight="1"/>
    <row r="65304" ht="14.25" customHeight="1"/>
    <row r="65305" ht="14.25" customHeight="1"/>
    <row r="65306" ht="14.25" customHeight="1"/>
    <row r="65307" ht="14.25" customHeight="1"/>
    <row r="65308" ht="14.25" customHeight="1"/>
    <row r="65309" ht="14.25" customHeight="1"/>
    <row r="65310" ht="14.25" customHeight="1"/>
    <row r="65311" ht="14.25" customHeight="1"/>
    <row r="65312" ht="14.25" customHeight="1"/>
    <row r="65313" ht="14.25" customHeight="1"/>
    <row r="65314" ht="14.25" customHeight="1"/>
    <row r="65315" ht="14.25" customHeight="1"/>
    <row r="65316" ht="14.25" customHeight="1"/>
    <row r="65317" ht="14.25" customHeight="1"/>
    <row r="65318" ht="14.25" customHeight="1"/>
    <row r="65319" ht="14.25" customHeight="1"/>
    <row r="65320" ht="14.25" customHeight="1"/>
    <row r="65321" ht="14.25" customHeight="1"/>
    <row r="65322" ht="14.25" customHeight="1"/>
    <row r="65323" ht="14.25" customHeight="1"/>
    <row r="65324" ht="14.25" customHeight="1"/>
    <row r="65325" ht="14.25" customHeight="1"/>
    <row r="65326" ht="14.25" customHeight="1"/>
    <row r="65327" ht="14.25" customHeight="1"/>
    <row r="65328" ht="14.25" customHeight="1"/>
    <row r="65329" ht="14.25" customHeight="1"/>
    <row r="65330" ht="14.25" customHeight="1"/>
    <row r="65331" ht="14.25" customHeight="1"/>
    <row r="65332" ht="14.25" customHeight="1"/>
    <row r="65333" ht="14.25" customHeight="1"/>
    <row r="65334" ht="14.25" customHeight="1"/>
    <row r="65335" ht="14.25" customHeight="1"/>
    <row r="65336" ht="14.25" customHeight="1"/>
    <row r="65337" ht="14.25" customHeight="1"/>
    <row r="65338" ht="14.25" customHeight="1"/>
    <row r="65339" ht="14.25" customHeight="1"/>
    <row r="65340" ht="14.25" customHeight="1"/>
    <row r="65341" ht="14.25" customHeight="1"/>
    <row r="65342" ht="14.25" customHeight="1"/>
    <row r="65343" ht="14.25" customHeight="1"/>
    <row r="65344" ht="14.25" customHeight="1"/>
    <row r="65345" ht="14.25" customHeight="1"/>
    <row r="65346" ht="14.25" customHeight="1"/>
    <row r="65347" ht="14.25" customHeight="1"/>
    <row r="65348" ht="14.25" customHeight="1"/>
    <row r="65349" ht="14.25" customHeight="1"/>
    <row r="65350" ht="14.25" customHeight="1"/>
    <row r="65351" ht="14.25" customHeight="1"/>
    <row r="65352" ht="14.25" customHeight="1"/>
    <row r="65353" ht="14.25" customHeight="1"/>
    <row r="65354" ht="14.25" customHeight="1"/>
    <row r="65355" ht="14.25" customHeight="1"/>
    <row r="65356" ht="14.25" customHeight="1"/>
    <row r="65357" ht="14.25" customHeight="1"/>
    <row r="65358" ht="14.25" customHeight="1"/>
    <row r="65359" ht="14.25" customHeight="1"/>
    <row r="65360" ht="14.25" customHeight="1"/>
    <row r="65361" ht="14.25" customHeight="1"/>
    <row r="65362" ht="14.25" customHeight="1"/>
    <row r="65363" ht="14.25" customHeight="1"/>
    <row r="65364" ht="14.25" customHeight="1"/>
    <row r="65365" ht="14.25" customHeight="1"/>
    <row r="65366" ht="14.25" customHeight="1"/>
    <row r="65367" ht="14.25" customHeight="1"/>
    <row r="65368" ht="14.25" customHeight="1"/>
    <row r="65369" ht="14.25" customHeight="1"/>
    <row r="65370" ht="14.25" customHeight="1"/>
    <row r="65371" ht="14.25" customHeight="1"/>
    <row r="65372" ht="14.25" customHeight="1"/>
    <row r="65373" ht="14.25" customHeight="1"/>
    <row r="65374" ht="14.25" customHeight="1"/>
    <row r="65375" ht="14.25" customHeight="1"/>
    <row r="65376" ht="14.25" customHeight="1"/>
    <row r="65377" ht="14.25" customHeight="1"/>
    <row r="65378" ht="14.25" customHeight="1"/>
    <row r="65379" ht="14.25" customHeight="1"/>
    <row r="65380" ht="14.25" customHeight="1"/>
    <row r="65381" ht="14.25" customHeight="1"/>
    <row r="65382" ht="14.25" customHeight="1"/>
    <row r="65383" ht="14.25" customHeight="1"/>
    <row r="65384" ht="14.25" customHeight="1"/>
    <row r="65385" ht="14.25" customHeight="1"/>
    <row r="65386" ht="14.25" customHeight="1"/>
    <row r="65387" ht="14.25" customHeight="1"/>
    <row r="65388" ht="14.25" customHeight="1"/>
    <row r="65389" ht="14.25" customHeight="1"/>
    <row r="65390" ht="14.25" customHeight="1"/>
    <row r="65391" ht="14.25" customHeight="1"/>
    <row r="65392" ht="14.25" customHeight="1"/>
    <row r="65393" ht="14.25" customHeight="1"/>
    <row r="65394" ht="14.25" customHeight="1"/>
    <row r="65395" ht="14.25" customHeight="1"/>
    <row r="65396" ht="14.25" customHeight="1"/>
    <row r="65397" ht="14.25" customHeight="1"/>
    <row r="65398" ht="14.25" customHeight="1"/>
    <row r="65399" ht="14.25" customHeight="1"/>
    <row r="65400" ht="14.25" customHeight="1"/>
    <row r="65401" ht="14.25" customHeight="1"/>
    <row r="65402" ht="14.25" customHeight="1"/>
    <row r="65403" ht="14.25" customHeight="1"/>
    <row r="65404" ht="14.25" customHeight="1"/>
    <row r="65405" ht="14.25" customHeight="1"/>
    <row r="65406" ht="14.25" customHeight="1"/>
    <row r="65407" ht="14.25" customHeight="1"/>
    <row r="65408" ht="14.25" customHeight="1"/>
    <row r="65409" ht="14.25" customHeight="1"/>
    <row r="65410" ht="14.25" customHeight="1"/>
    <row r="65411" ht="14.25" customHeight="1"/>
    <row r="65412" ht="14.25" customHeight="1"/>
    <row r="65413" ht="14.25" customHeight="1"/>
    <row r="65414" ht="14.25" customHeight="1"/>
    <row r="65415" ht="14.25" customHeight="1"/>
    <row r="65416" ht="14.25" customHeight="1"/>
    <row r="65417" ht="14.25" customHeight="1"/>
    <row r="65418" ht="14.25" customHeight="1"/>
    <row r="65419" ht="14.25" customHeight="1"/>
    <row r="65420" ht="14.25" customHeight="1"/>
    <row r="65421" ht="14.25" customHeight="1"/>
    <row r="65422" ht="14.25" customHeight="1"/>
    <row r="65423" ht="14.25" customHeight="1"/>
    <row r="65424" ht="14.25" customHeight="1"/>
    <row r="65425" ht="14.25" customHeight="1"/>
    <row r="65426" ht="14.25" customHeight="1"/>
    <row r="65427" ht="14.25" customHeight="1"/>
    <row r="65428" ht="14.25" customHeight="1"/>
    <row r="65429" ht="14.25" customHeight="1"/>
    <row r="65430" ht="14.25" customHeight="1"/>
    <row r="65431" ht="14.25" customHeight="1"/>
    <row r="65432" ht="14.25" customHeight="1"/>
    <row r="65433" ht="14.25" customHeight="1"/>
    <row r="65434" ht="14.25" customHeight="1"/>
    <row r="65435" ht="14.25" customHeight="1"/>
    <row r="65436" ht="14.25" customHeight="1"/>
    <row r="65437" ht="14.25" customHeight="1"/>
    <row r="65438" ht="14.25" customHeight="1"/>
    <row r="65439" ht="14.25" customHeight="1"/>
    <row r="65440" ht="14.25" customHeight="1"/>
    <row r="65441" ht="14.25" customHeight="1"/>
    <row r="65442" ht="14.25" customHeight="1"/>
    <row r="65443" ht="14.25" customHeight="1"/>
    <row r="65444" ht="14.25" customHeight="1"/>
    <row r="65445" ht="14.25" customHeight="1"/>
    <row r="65446" ht="14.25" customHeight="1"/>
    <row r="65447" ht="14.25" customHeight="1"/>
    <row r="65448" ht="14.25" customHeight="1"/>
    <row r="65449" ht="14.25" customHeight="1"/>
    <row r="65450" ht="14.25" customHeight="1"/>
    <row r="65451" ht="14.25" customHeight="1"/>
    <row r="65452" ht="14.25" customHeight="1"/>
    <row r="65453" ht="14.25" customHeight="1"/>
    <row r="65454" ht="14.25" customHeight="1"/>
    <row r="65455" ht="14.25" customHeight="1"/>
    <row r="65456" ht="14.25" customHeight="1"/>
    <row r="65457" ht="14.25" customHeight="1"/>
    <row r="65458" ht="14.25" customHeight="1"/>
    <row r="65459" ht="14.25" customHeight="1"/>
    <row r="65460" ht="14.25" customHeight="1"/>
    <row r="65461" ht="14.25" customHeight="1"/>
    <row r="65462" ht="14.25" customHeight="1"/>
    <row r="65463" ht="14.25" customHeight="1"/>
    <row r="65464" ht="14.25" customHeight="1"/>
    <row r="65465" ht="14.25" customHeight="1"/>
    <row r="65466" ht="14.25" customHeight="1"/>
    <row r="65467" ht="14.25" customHeight="1"/>
    <row r="65468" ht="14.25" customHeight="1"/>
    <row r="65469" ht="14.25" customHeight="1"/>
    <row r="65470" ht="14.25" customHeight="1"/>
    <row r="65471" ht="14.25" customHeight="1"/>
    <row r="65472" ht="14.25" customHeight="1"/>
    <row r="65473" ht="14.25" customHeight="1"/>
    <row r="65474" ht="14.25" customHeight="1"/>
    <row r="65475" ht="14.25" customHeight="1"/>
    <row r="65476" ht="14.25" customHeight="1"/>
    <row r="65477" ht="14.25" customHeight="1"/>
    <row r="65478" ht="14.25" customHeight="1"/>
    <row r="65479" ht="14.25" customHeight="1"/>
    <row r="65480" ht="14.25" customHeight="1"/>
    <row r="65481" ht="14.25" customHeight="1"/>
    <row r="65482" ht="14.25" customHeight="1"/>
    <row r="65483" ht="14.25" customHeight="1"/>
    <row r="65484" ht="14.25" customHeight="1"/>
    <row r="65485" ht="14.25" customHeight="1"/>
    <row r="65486" ht="14.25" customHeight="1"/>
    <row r="65487" ht="14.25" customHeight="1"/>
    <row r="65488" ht="14.25" customHeight="1"/>
    <row r="65489" ht="14.25" customHeight="1"/>
    <row r="65490" ht="14.25" customHeight="1"/>
    <row r="65491" ht="14.25" customHeight="1"/>
    <row r="65492" ht="14.25" customHeight="1"/>
    <row r="65493" ht="14.25" customHeight="1"/>
    <row r="65494" ht="14.25" customHeight="1"/>
    <row r="65495" ht="14.25" customHeight="1"/>
    <row r="65496" ht="14.25" customHeight="1"/>
    <row r="65497" ht="14.25" customHeight="1"/>
    <row r="65498" ht="14.25" customHeight="1"/>
    <row r="65499" ht="14.25" customHeight="1"/>
    <row r="65500" ht="14.25" customHeight="1"/>
    <row r="65501" ht="14.25" customHeight="1"/>
    <row r="65502" ht="14.25" customHeight="1"/>
    <row r="65503" ht="14.25" customHeight="1"/>
    <row r="65504" ht="14.25" customHeight="1"/>
    <row r="65505" ht="14.25" customHeight="1"/>
    <row r="65506" ht="14.25" customHeight="1"/>
    <row r="65507" ht="14.25" customHeight="1"/>
    <row r="65508" ht="14.25" customHeight="1"/>
    <row r="65509" ht="14.25" customHeight="1"/>
    <row r="65510" ht="14.25" customHeight="1"/>
    <row r="65511" ht="14.25" customHeight="1"/>
    <row r="65512" ht="14.25" customHeight="1"/>
    <row r="65513" ht="14.25" customHeight="1"/>
    <row r="65514" ht="14.25" customHeight="1"/>
    <row r="65515" ht="14.25" customHeight="1"/>
    <row r="65516" ht="14.25" customHeight="1"/>
    <row r="65517" ht="14.25" customHeight="1"/>
    <row r="65518" ht="14.25" customHeight="1"/>
    <row r="65519" ht="14.25" customHeight="1"/>
    <row r="65520" ht="14.25" customHeight="1"/>
    <row r="65521" ht="14.25" customHeight="1"/>
    <row r="65522" ht="14.25" customHeight="1"/>
    <row r="65523" ht="14.25" customHeight="1"/>
    <row r="65524" ht="14.25" customHeight="1"/>
    <row r="65525" ht="14.25" customHeight="1"/>
    <row r="65526" ht="14.25" customHeight="1"/>
    <row r="65527" ht="14.25" customHeight="1"/>
    <row r="65528" ht="14.25" customHeight="1"/>
    <row r="65529" ht="14.25" customHeight="1"/>
    <row r="65530" ht="14.25" customHeight="1"/>
    <row r="65531" ht="14.25" customHeight="1"/>
    <row r="65532" ht="14.25" customHeight="1"/>
    <row r="65533" ht="14.25" customHeight="1"/>
    <row r="65534" ht="14.25" customHeight="1"/>
    <row r="65535" ht="14.25" customHeight="1"/>
    <row r="65536" ht="14.25" customHeight="1"/>
    <row r="65537" ht="14.25" customHeight="1"/>
    <row r="65538" ht="14.25" customHeight="1"/>
    <row r="65539" ht="14.25" customHeight="1"/>
    <row r="65540" ht="14.25" customHeight="1"/>
    <row r="65541" ht="14.25" customHeight="1"/>
    <row r="65542" ht="14.25" customHeight="1"/>
    <row r="65543" ht="14.25" customHeight="1"/>
    <row r="65544" ht="14.25" customHeight="1"/>
    <row r="65545" ht="14.25" customHeight="1"/>
    <row r="65546" ht="14.25" customHeight="1"/>
    <row r="65547" ht="14.25" customHeight="1"/>
    <row r="65548" ht="14.25" customHeight="1"/>
    <row r="65549" ht="14.25" customHeight="1"/>
    <row r="65550" ht="14.25" customHeight="1"/>
    <row r="65551" ht="14.25" customHeight="1"/>
    <row r="65552" ht="14.25" customHeight="1"/>
    <row r="65553" ht="14.25" customHeight="1"/>
    <row r="65554" ht="14.25" customHeight="1"/>
    <row r="65555" ht="14.25" customHeight="1"/>
    <row r="65556" ht="14.25" customHeight="1"/>
    <row r="65557" ht="14.25" customHeight="1"/>
    <row r="65558" ht="14.25" customHeight="1"/>
    <row r="65559" ht="14.25" customHeight="1"/>
    <row r="65560" ht="14.25" customHeight="1"/>
    <row r="65561" ht="14.25" customHeight="1"/>
    <row r="65562" ht="14.25" customHeight="1"/>
    <row r="65563" ht="14.25" customHeight="1"/>
    <row r="65564" ht="14.25" customHeight="1"/>
    <row r="65565" ht="14.25" customHeight="1"/>
    <row r="65566" ht="14.25" customHeight="1"/>
    <row r="65567" ht="14.25" customHeight="1"/>
    <row r="65568" ht="14.25" customHeight="1"/>
    <row r="65569" ht="14.25" customHeight="1"/>
    <row r="65570" ht="14.25" customHeight="1"/>
    <row r="65571" ht="14.25" customHeight="1"/>
    <row r="65572" ht="14.25" customHeight="1"/>
    <row r="65573" ht="14.25" customHeight="1"/>
    <row r="65574" ht="14.25" customHeight="1"/>
    <row r="65575" ht="14.25" customHeight="1"/>
    <row r="65576" ht="14.25" customHeight="1"/>
    <row r="65577" ht="14.25" customHeight="1"/>
    <row r="65578" ht="14.25" customHeight="1"/>
    <row r="65579" ht="14.25" customHeight="1"/>
    <row r="65580" ht="14.25" customHeight="1"/>
    <row r="65581" ht="14.25" customHeight="1"/>
    <row r="65582" ht="14.25" customHeight="1"/>
    <row r="65583" ht="14.25" customHeight="1"/>
    <row r="65584" ht="14.25" customHeight="1"/>
    <row r="65585" ht="14.25" customHeight="1"/>
    <row r="65586" ht="14.25" customHeight="1"/>
    <row r="65587" ht="14.25" customHeight="1"/>
    <row r="65588" ht="14.25" customHeight="1"/>
    <row r="65589" ht="14.25" customHeight="1"/>
    <row r="65590" ht="14.25" customHeight="1"/>
    <row r="65591" ht="14.25" customHeight="1"/>
    <row r="65592" ht="14.25" customHeight="1"/>
    <row r="65593" ht="14.25" customHeight="1"/>
    <row r="65594" ht="14.25" customHeight="1"/>
    <row r="65595" ht="14.25" customHeight="1"/>
    <row r="65596" ht="14.25" customHeight="1"/>
    <row r="65597" ht="14.25" customHeight="1"/>
    <row r="65598" ht="14.25" customHeight="1"/>
    <row r="65599" ht="14.25" customHeight="1"/>
    <row r="65600" ht="14.25" customHeight="1"/>
    <row r="65601" ht="14.25" customHeight="1"/>
    <row r="65602" ht="14.25" customHeight="1"/>
    <row r="65603" ht="14.25" customHeight="1"/>
    <row r="65604" ht="14.25" customHeight="1"/>
    <row r="65605" ht="14.25" customHeight="1"/>
    <row r="65606" ht="14.25" customHeight="1"/>
    <row r="65607" ht="14.25" customHeight="1"/>
    <row r="65608" ht="14.25" customHeight="1"/>
    <row r="65609" ht="14.25" customHeight="1"/>
    <row r="65610" ht="14.25" customHeight="1"/>
    <row r="65611" ht="14.25" customHeight="1"/>
    <row r="65612" ht="14.25" customHeight="1"/>
    <row r="65613" ht="14.25" customHeight="1"/>
    <row r="65614" ht="14.25" customHeight="1"/>
    <row r="65615" ht="14.25" customHeight="1"/>
    <row r="65616" ht="14.25" customHeight="1"/>
    <row r="65617" ht="14.25" customHeight="1"/>
    <row r="65618" ht="14.25" customHeight="1"/>
    <row r="65619" ht="14.25" customHeight="1"/>
    <row r="65620" ht="14.25" customHeight="1"/>
    <row r="65621" ht="14.25" customHeight="1"/>
    <row r="65622" ht="14.25" customHeight="1"/>
    <row r="65623" ht="14.25" customHeight="1"/>
    <row r="65624" ht="14.25" customHeight="1"/>
    <row r="65625" ht="14.25" customHeight="1"/>
    <row r="65626" ht="14.25" customHeight="1"/>
    <row r="65627" ht="14.25" customHeight="1"/>
    <row r="65628" ht="14.25" customHeight="1"/>
    <row r="65629" ht="14.25" customHeight="1"/>
    <row r="65630" ht="14.25" customHeight="1"/>
    <row r="65631" ht="14.25" customHeight="1"/>
    <row r="65632" ht="14.25" customHeight="1"/>
    <row r="65633" ht="14.25" customHeight="1"/>
    <row r="65634" ht="14.25" customHeight="1"/>
    <row r="65635" ht="14.25" customHeight="1"/>
    <row r="65636" ht="14.25" customHeight="1"/>
    <row r="65637" ht="14.25" customHeight="1"/>
    <row r="65638" ht="14.25" customHeight="1"/>
    <row r="65639" ht="14.25" customHeight="1"/>
    <row r="65640" ht="14.25" customHeight="1"/>
    <row r="65641" ht="14.25" customHeight="1"/>
    <row r="65642" ht="14.25" customHeight="1"/>
    <row r="65643" ht="14.25" customHeight="1"/>
    <row r="65644" ht="14.25" customHeight="1"/>
    <row r="65645" ht="14.25" customHeight="1"/>
    <row r="65646" ht="14.25" customHeight="1"/>
    <row r="65647" ht="14.25" customHeight="1"/>
    <row r="65648" ht="14.25" customHeight="1"/>
    <row r="65649" ht="14.25" customHeight="1"/>
    <row r="65650" ht="14.25" customHeight="1"/>
    <row r="65651" ht="14.25" customHeight="1"/>
    <row r="65652" ht="14.25" customHeight="1"/>
    <row r="65653" ht="14.25" customHeight="1"/>
    <row r="65654" ht="14.25" customHeight="1"/>
    <row r="65655" ht="14.25" customHeight="1"/>
    <row r="65656" ht="14.25" customHeight="1"/>
    <row r="65657" ht="14.25" customHeight="1"/>
    <row r="65658" ht="14.25" customHeight="1"/>
    <row r="65659" ht="14.25" customHeight="1"/>
    <row r="65660" ht="14.25" customHeight="1"/>
    <row r="65661" ht="14.25" customHeight="1"/>
    <row r="65662" ht="14.25" customHeight="1"/>
    <row r="65663" ht="14.25" customHeight="1"/>
    <row r="65664" ht="14.25" customHeight="1"/>
    <row r="65665" ht="14.25" customHeight="1"/>
    <row r="65666" ht="14.25" customHeight="1"/>
    <row r="65667" ht="14.25" customHeight="1"/>
    <row r="65668" ht="14.25" customHeight="1"/>
    <row r="65669" ht="14.25" customHeight="1"/>
    <row r="65670" ht="14.25" customHeight="1"/>
    <row r="65671" ht="14.25" customHeight="1"/>
    <row r="65672" ht="14.25" customHeight="1"/>
    <row r="65673" ht="14.25" customHeight="1"/>
    <row r="65674" ht="14.25" customHeight="1"/>
    <row r="65675" ht="14.25" customHeight="1"/>
    <row r="65676" ht="14.25" customHeight="1"/>
    <row r="65677" ht="14.25" customHeight="1"/>
    <row r="65678" ht="14.25" customHeight="1"/>
    <row r="65679" ht="14.25" customHeight="1"/>
    <row r="65680" ht="14.25" customHeight="1"/>
    <row r="65681" ht="14.25" customHeight="1"/>
    <row r="65682" ht="14.25" customHeight="1"/>
    <row r="65683" ht="14.25" customHeight="1"/>
    <row r="65684" ht="14.25" customHeight="1"/>
    <row r="65685" ht="14.25" customHeight="1"/>
    <row r="65686" ht="14.25" customHeight="1"/>
    <row r="65687" ht="14.25" customHeight="1"/>
    <row r="65688" ht="14.25" customHeight="1"/>
    <row r="65689" ht="14.25" customHeight="1"/>
    <row r="65690" ht="14.25" customHeight="1"/>
    <row r="65691" ht="14.25" customHeight="1"/>
    <row r="65692" ht="14.25" customHeight="1"/>
    <row r="65693" ht="14.25" customHeight="1"/>
    <row r="65694" ht="14.25" customHeight="1"/>
    <row r="65695" ht="14.25" customHeight="1"/>
    <row r="65696" ht="14.25" customHeight="1"/>
    <row r="65697" ht="14.25" customHeight="1"/>
    <row r="65698" ht="14.25" customHeight="1"/>
    <row r="65699" ht="14.25" customHeight="1"/>
    <row r="65700" ht="14.25" customHeight="1"/>
    <row r="65701" ht="14.25" customHeight="1"/>
    <row r="65702" ht="14.25" customHeight="1"/>
    <row r="65703" ht="14.25" customHeight="1"/>
    <row r="65704" ht="14.25" customHeight="1"/>
    <row r="65705" ht="14.25" customHeight="1"/>
    <row r="65706" ht="14.25" customHeight="1"/>
    <row r="65707" ht="14.25" customHeight="1"/>
    <row r="65708" ht="14.25" customHeight="1"/>
    <row r="65709" ht="14.25" customHeight="1"/>
    <row r="65710" ht="14.25" customHeight="1"/>
    <row r="65711" ht="14.25" customHeight="1"/>
    <row r="65712" ht="14.25" customHeight="1"/>
    <row r="65713" ht="14.25" customHeight="1"/>
    <row r="65714" ht="14.25" customHeight="1"/>
    <row r="65715" ht="14.25" customHeight="1"/>
    <row r="65716" ht="14.25" customHeight="1"/>
    <row r="65717" ht="14.25" customHeight="1"/>
    <row r="65718" ht="14.25" customHeight="1"/>
    <row r="65719" ht="14.25" customHeight="1"/>
    <row r="65720" ht="14.25" customHeight="1"/>
    <row r="65721" ht="14.25" customHeight="1"/>
    <row r="65722" ht="14.25" customHeight="1"/>
    <row r="65723" ht="14.25" customHeight="1"/>
    <row r="65724" ht="14.25" customHeight="1"/>
    <row r="65725" ht="14.25" customHeight="1"/>
    <row r="65726" ht="14.25" customHeight="1"/>
    <row r="65727" ht="14.25" customHeight="1"/>
    <row r="65728" ht="14.25" customHeight="1"/>
    <row r="65729" ht="14.25" customHeight="1"/>
    <row r="65730" ht="14.25" customHeight="1"/>
    <row r="65731" ht="14.25" customHeight="1"/>
    <row r="65732" ht="14.25" customHeight="1"/>
    <row r="65733" ht="14.25" customHeight="1"/>
    <row r="65734" ht="14.25" customHeight="1"/>
    <row r="65735" ht="14.25" customHeight="1"/>
    <row r="65736" ht="14.25" customHeight="1"/>
    <row r="65737" ht="14.25" customHeight="1"/>
    <row r="65738" ht="14.25" customHeight="1"/>
    <row r="65739" ht="14.25" customHeight="1"/>
    <row r="65740" ht="14.25" customHeight="1"/>
    <row r="65741" ht="14.25" customHeight="1"/>
    <row r="65742" ht="14.25" customHeight="1"/>
    <row r="65743" ht="14.25" customHeight="1"/>
    <row r="65744" ht="14.25" customHeight="1"/>
    <row r="65745" ht="14.25" customHeight="1"/>
    <row r="65746" ht="14.25" customHeight="1"/>
    <row r="65747" ht="14.25" customHeight="1"/>
    <row r="65748" ht="14.25" customHeight="1"/>
    <row r="65749" ht="14.25" customHeight="1"/>
    <row r="65750" ht="14.25" customHeight="1"/>
    <row r="65751" ht="14.25" customHeight="1"/>
    <row r="65752" ht="14.25" customHeight="1"/>
    <row r="65753" ht="14.25" customHeight="1"/>
    <row r="65754" ht="14.25" customHeight="1"/>
    <row r="65755" ht="14.25" customHeight="1"/>
    <row r="65756" ht="14.25" customHeight="1"/>
    <row r="65757" ht="14.25" customHeight="1"/>
    <row r="65758" ht="14.25" customHeight="1"/>
    <row r="65759" ht="14.25" customHeight="1"/>
    <row r="65760" ht="14.25" customHeight="1"/>
    <row r="65761" ht="14.25" customHeight="1"/>
    <row r="65762" ht="14.25" customHeight="1"/>
    <row r="65763" ht="14.25" customHeight="1"/>
    <row r="65764" ht="14.25" customHeight="1"/>
    <row r="65765" ht="14.25" customHeight="1"/>
    <row r="65766" ht="14.25" customHeight="1"/>
    <row r="65767" ht="14.25" customHeight="1"/>
    <row r="65768" ht="14.25" customHeight="1"/>
    <row r="65769" ht="14.25" customHeight="1"/>
    <row r="65770" ht="14.25" customHeight="1"/>
    <row r="65771" ht="14.25" customHeight="1"/>
    <row r="65772" ht="14.25" customHeight="1"/>
    <row r="65773" ht="14.25" customHeight="1"/>
    <row r="65774" ht="14.25" customHeight="1"/>
    <row r="65775" ht="14.25" customHeight="1"/>
    <row r="65776" ht="14.25" customHeight="1"/>
    <row r="65777" ht="14.25" customHeight="1"/>
    <row r="65778" ht="14.25" customHeight="1"/>
    <row r="65779" ht="14.25" customHeight="1"/>
    <row r="65780" ht="14.25" customHeight="1"/>
    <row r="65781" ht="14.25" customHeight="1"/>
    <row r="65782" ht="14.25" customHeight="1"/>
    <row r="65783" ht="14.25" customHeight="1"/>
    <row r="65784" ht="14.25" customHeight="1"/>
    <row r="65785" ht="14.25" customHeight="1"/>
    <row r="65786" ht="14.25" customHeight="1"/>
    <row r="65787" ht="14.25" customHeight="1"/>
    <row r="65788" ht="14.25" customHeight="1"/>
    <row r="65789" ht="14.25" customHeight="1"/>
    <row r="65790" ht="14.25" customHeight="1"/>
    <row r="65791" ht="14.25" customHeight="1"/>
    <row r="65792" ht="14.25" customHeight="1"/>
    <row r="65793" ht="14.25" customHeight="1"/>
    <row r="65794" ht="14.25" customHeight="1"/>
    <row r="65795" ht="14.25" customHeight="1"/>
    <row r="65796" ht="14.25" customHeight="1"/>
    <row r="65797" ht="14.25" customHeight="1"/>
    <row r="65798" ht="14.25" customHeight="1"/>
    <row r="65799" ht="14.25" customHeight="1"/>
    <row r="65800" ht="14.25" customHeight="1"/>
    <row r="65801" ht="14.25" customHeight="1"/>
    <row r="65802" ht="14.25" customHeight="1"/>
    <row r="65803" ht="14.25" customHeight="1"/>
    <row r="65804" ht="14.25" customHeight="1"/>
    <row r="65805" ht="14.25" customHeight="1"/>
    <row r="65806" ht="14.25" customHeight="1"/>
    <row r="65807" ht="14.25" customHeight="1"/>
    <row r="65808" ht="14.25" customHeight="1"/>
    <row r="65809" ht="14.25" customHeight="1"/>
    <row r="65810" ht="14.25" customHeight="1"/>
    <row r="65811" ht="14.25" customHeight="1"/>
    <row r="65812" ht="14.25" customHeight="1"/>
    <row r="65813" ht="14.25" customHeight="1"/>
    <row r="65814" ht="14.25" customHeight="1"/>
    <row r="65815" ht="14.25" customHeight="1"/>
    <row r="65816" ht="14.25" customHeight="1"/>
    <row r="65817" ht="14.25" customHeight="1"/>
    <row r="65818" ht="14.25" customHeight="1"/>
    <row r="65819" ht="14.25" customHeight="1"/>
    <row r="65820" ht="14.25" customHeight="1"/>
    <row r="65821" ht="14.25" customHeight="1"/>
    <row r="65822" ht="14.25" customHeight="1"/>
    <row r="65823" ht="14.25" customHeight="1"/>
    <row r="65824" ht="14.25" customHeight="1"/>
    <row r="65825" ht="14.25" customHeight="1"/>
    <row r="65826" ht="14.25" customHeight="1"/>
    <row r="65827" ht="14.25" customHeight="1"/>
    <row r="65828" ht="14.25" customHeight="1"/>
    <row r="65829" ht="14.25" customHeight="1"/>
    <row r="65830" ht="14.25" customHeight="1"/>
    <row r="65831" ht="14.25" customHeight="1"/>
    <row r="65832" ht="14.25" customHeight="1"/>
    <row r="65833" ht="14.25" customHeight="1"/>
    <row r="65834" ht="14.25" customHeight="1"/>
    <row r="65835" ht="14.25" customHeight="1"/>
    <row r="65836" ht="14.25" customHeight="1"/>
    <row r="65837" ht="14.25" customHeight="1"/>
    <row r="65838" ht="14.25" customHeight="1"/>
    <row r="65839" ht="14.25" customHeight="1"/>
    <row r="65840" ht="14.25" customHeight="1"/>
    <row r="65841" ht="14.25" customHeight="1"/>
    <row r="65842" ht="14.25" customHeight="1"/>
    <row r="65843" ht="14.25" customHeight="1"/>
    <row r="65844" ht="14.25" customHeight="1"/>
    <row r="65845" ht="14.25" customHeight="1"/>
    <row r="65846" ht="14.25" customHeight="1"/>
    <row r="65847" ht="14.25" customHeight="1"/>
    <row r="65848" ht="14.25" customHeight="1"/>
    <row r="65849" ht="14.25" customHeight="1"/>
    <row r="65850" ht="14.25" customHeight="1"/>
    <row r="65851" ht="14.25" customHeight="1"/>
    <row r="65852" ht="14.25" customHeight="1"/>
    <row r="65853" ht="14.25" customHeight="1"/>
    <row r="65854" ht="14.25" customHeight="1"/>
    <row r="65855" ht="14.25" customHeight="1"/>
    <row r="65856" ht="14.25" customHeight="1"/>
    <row r="65857" ht="14.25" customHeight="1"/>
    <row r="65858" ht="14.25" customHeight="1"/>
    <row r="65859" ht="14.25" customHeight="1"/>
    <row r="65860" ht="14.25" customHeight="1"/>
    <row r="65861" ht="14.25" customHeight="1"/>
    <row r="65862" ht="14.25" customHeight="1"/>
    <row r="65863" ht="14.25" customHeight="1"/>
    <row r="65864" ht="14.25" customHeight="1"/>
    <row r="65865" ht="14.25" customHeight="1"/>
    <row r="65866" ht="14.25" customHeight="1"/>
    <row r="65867" ht="14.25" customHeight="1"/>
    <row r="65868" ht="14.25" customHeight="1"/>
    <row r="65869" ht="14.25" customHeight="1"/>
    <row r="65870" ht="14.25" customHeight="1"/>
    <row r="65871" ht="14.25" customHeight="1"/>
    <row r="65872" ht="14.25" customHeight="1"/>
    <row r="65873" ht="14.25" customHeight="1"/>
    <row r="65874" ht="14.25" customHeight="1"/>
    <row r="65875" ht="14.25" customHeight="1"/>
    <row r="65876" ht="14.25" customHeight="1"/>
    <row r="65877" ht="14.25" customHeight="1"/>
    <row r="65878" ht="14.25" customHeight="1"/>
    <row r="65879" ht="14.25" customHeight="1"/>
    <row r="65880" ht="14.25" customHeight="1"/>
    <row r="65881" ht="14.25" customHeight="1"/>
    <row r="65882" ht="14.25" customHeight="1"/>
    <row r="65883" ht="14.25" customHeight="1"/>
    <row r="65884" ht="14.25" customHeight="1"/>
    <row r="65885" ht="14.25" customHeight="1"/>
    <row r="65886" ht="14.25" customHeight="1"/>
    <row r="65887" ht="14.25" customHeight="1"/>
    <row r="65888" ht="14.25" customHeight="1"/>
    <row r="65889" ht="14.25" customHeight="1"/>
    <row r="65890" ht="14.25" customHeight="1"/>
    <row r="65891" ht="14.25" customHeight="1"/>
    <row r="65892" ht="14.25" customHeight="1"/>
    <row r="65893" ht="14.25" customHeight="1"/>
    <row r="65894" ht="14.25" customHeight="1"/>
    <row r="65895" ht="14.25" customHeight="1"/>
    <row r="65896" ht="14.25" customHeight="1"/>
    <row r="65897" ht="14.25" customHeight="1"/>
    <row r="65898" ht="14.25" customHeight="1"/>
    <row r="65899" ht="14.25" customHeight="1"/>
    <row r="65900" ht="14.25" customHeight="1"/>
    <row r="65901" ht="14.25" customHeight="1"/>
    <row r="65902" ht="14.25" customHeight="1"/>
    <row r="65903" ht="14.25" customHeight="1"/>
    <row r="65904" ht="14.25" customHeight="1"/>
    <row r="65905" ht="14.25" customHeight="1"/>
    <row r="65906" ht="14.25" customHeight="1"/>
    <row r="65907" ht="14.25" customHeight="1"/>
    <row r="65908" ht="14.25" customHeight="1"/>
    <row r="65909" ht="14.25" customHeight="1"/>
    <row r="65910" ht="14.25" customHeight="1"/>
    <row r="65911" ht="14.25" customHeight="1"/>
    <row r="65912" ht="14.25" customHeight="1"/>
    <row r="65913" ht="14.25" customHeight="1"/>
    <row r="65914" ht="14.25" customHeight="1"/>
    <row r="65915" ht="14.25" customHeight="1"/>
    <row r="65916" ht="14.25" customHeight="1"/>
    <row r="65917" ht="14.25" customHeight="1"/>
    <row r="65918" ht="14.25" customHeight="1"/>
    <row r="65919" ht="14.25" customHeight="1"/>
    <row r="65920" ht="14.25" customHeight="1"/>
    <row r="65921" ht="14.25" customHeight="1"/>
    <row r="65922" ht="14.25" customHeight="1"/>
    <row r="65923" ht="14.25" customHeight="1"/>
    <row r="65924" ht="14.25" customHeight="1"/>
    <row r="65925" ht="14.25" customHeight="1"/>
    <row r="65926" ht="14.25" customHeight="1"/>
    <row r="65927" ht="14.25" customHeight="1"/>
    <row r="65928" ht="14.25" customHeight="1"/>
    <row r="65929" ht="14.25" customHeight="1"/>
    <row r="65930" ht="14.25" customHeight="1"/>
    <row r="65931" ht="14.25" customHeight="1"/>
    <row r="65932" ht="14.25" customHeight="1"/>
    <row r="65933" ht="14.25" customHeight="1"/>
    <row r="65934" ht="14.25" customHeight="1"/>
    <row r="65935" ht="14.25" customHeight="1"/>
    <row r="65936" ht="14.25" customHeight="1"/>
    <row r="65937" ht="14.25" customHeight="1"/>
    <row r="65938" ht="14.25" customHeight="1"/>
    <row r="65939" ht="14.25" customHeight="1"/>
    <row r="65940" ht="14.25" customHeight="1"/>
    <row r="65941" ht="14.25" customHeight="1"/>
    <row r="65942" ht="14.25" customHeight="1"/>
    <row r="65943" ht="14.25" customHeight="1"/>
    <row r="65944" ht="14.25" customHeight="1"/>
    <row r="65945" ht="14.25" customHeight="1"/>
    <row r="65946" ht="14.25" customHeight="1"/>
    <row r="65947" ht="14.25" customHeight="1"/>
    <row r="65948" ht="14.25" customHeight="1"/>
    <row r="65949" ht="14.25" customHeight="1"/>
    <row r="65950" ht="14.25" customHeight="1"/>
    <row r="65951" ht="14.25" customHeight="1"/>
    <row r="65952" ht="14.25" customHeight="1"/>
    <row r="65953" ht="14.25" customHeight="1"/>
    <row r="65954" ht="14.25" customHeight="1"/>
    <row r="65955" ht="14.25" customHeight="1"/>
    <row r="65956" ht="14.25" customHeight="1"/>
    <row r="65957" ht="14.25" customHeight="1"/>
    <row r="65958" ht="14.25" customHeight="1"/>
    <row r="65959" ht="14.25" customHeight="1"/>
    <row r="65960" ht="14.25" customHeight="1"/>
    <row r="65961" ht="14.25" customHeight="1"/>
    <row r="65962" ht="14.25" customHeight="1"/>
    <row r="65963" ht="14.25" customHeight="1"/>
    <row r="65964" ht="14.25" customHeight="1"/>
    <row r="65965" ht="14.25" customHeight="1"/>
    <row r="65966" ht="14.25" customHeight="1"/>
    <row r="65967" ht="14.25" customHeight="1"/>
    <row r="65968" ht="14.25" customHeight="1"/>
    <row r="65969" ht="14.25" customHeight="1"/>
    <row r="65970" ht="14.25" customHeight="1"/>
    <row r="65971" ht="14.25" customHeight="1"/>
    <row r="65972" ht="14.25" customHeight="1"/>
    <row r="65973" ht="14.25" customHeight="1"/>
    <row r="65974" ht="14.25" customHeight="1"/>
    <row r="65975" ht="14.25" customHeight="1"/>
    <row r="65976" ht="14.25" customHeight="1"/>
    <row r="65977" ht="14.25" customHeight="1"/>
    <row r="65978" ht="14.25" customHeight="1"/>
    <row r="65979" ht="14.25" customHeight="1"/>
    <row r="65980" ht="14.25" customHeight="1"/>
    <row r="65981" ht="14.25" customHeight="1"/>
    <row r="65982" ht="14.25" customHeight="1"/>
    <row r="65983" ht="14.25" customHeight="1"/>
    <row r="65984" ht="14.25" customHeight="1"/>
    <row r="65985" ht="14.25" customHeight="1"/>
    <row r="65986" ht="14.25" customHeight="1"/>
    <row r="65987" ht="14.25" customHeight="1"/>
    <row r="65988" ht="14.25" customHeight="1"/>
    <row r="65989" ht="14.25" customHeight="1"/>
    <row r="65990" ht="14.25" customHeight="1"/>
    <row r="65991" ht="14.25" customHeight="1"/>
    <row r="65992" ht="14.25" customHeight="1"/>
    <row r="65993" ht="14.25" customHeight="1"/>
    <row r="65994" ht="14.25" customHeight="1"/>
    <row r="65995" ht="14.25" customHeight="1"/>
    <row r="65996" ht="14.25" customHeight="1"/>
    <row r="65997" ht="14.25" customHeight="1"/>
    <row r="65998" ht="14.25" customHeight="1"/>
    <row r="65999" ht="14.25" customHeight="1"/>
    <row r="66000" ht="14.25" customHeight="1"/>
    <row r="66001" ht="14.25" customHeight="1"/>
    <row r="66002" ht="14.25" customHeight="1"/>
    <row r="66003" ht="14.25" customHeight="1"/>
    <row r="66004" ht="14.25" customHeight="1"/>
    <row r="66005" ht="14.25" customHeight="1"/>
    <row r="66006" ht="14.25" customHeight="1"/>
    <row r="66007" ht="14.25" customHeight="1"/>
    <row r="66008" ht="14.25" customHeight="1"/>
    <row r="66009" ht="14.25" customHeight="1"/>
    <row r="66010" ht="14.25" customHeight="1"/>
    <row r="66011" ht="14.25" customHeight="1"/>
    <row r="66012" ht="14.25" customHeight="1"/>
    <row r="66013" ht="14.25" customHeight="1"/>
    <row r="66014" ht="14.25" customHeight="1"/>
    <row r="66015" ht="14.25" customHeight="1"/>
    <row r="66016" ht="14.25" customHeight="1"/>
    <row r="66017" ht="14.25" customHeight="1"/>
    <row r="66018" ht="14.25" customHeight="1"/>
    <row r="66019" ht="14.25" customHeight="1"/>
    <row r="66020" ht="14.25" customHeight="1"/>
    <row r="66021" ht="14.25" customHeight="1"/>
    <row r="66022" ht="14.25" customHeight="1"/>
    <row r="66023" ht="14.25" customHeight="1"/>
    <row r="66024" ht="14.25" customHeight="1"/>
    <row r="66025" ht="14.25" customHeight="1"/>
    <row r="66026" ht="14.25" customHeight="1"/>
    <row r="66027" ht="14.25" customHeight="1"/>
    <row r="66028" ht="14.25" customHeight="1"/>
    <row r="66029" ht="14.25" customHeight="1"/>
    <row r="66030" ht="14.25" customHeight="1"/>
    <row r="66031" ht="14.25" customHeight="1"/>
    <row r="66032" ht="14.25" customHeight="1"/>
    <row r="66033" ht="14.25" customHeight="1"/>
    <row r="66034" ht="14.25" customHeight="1"/>
    <row r="66035" ht="14.25" customHeight="1"/>
    <row r="66036" ht="14.25" customHeight="1"/>
    <row r="66037" ht="14.25" customHeight="1"/>
    <row r="66038" ht="14.25" customHeight="1"/>
    <row r="66039" ht="14.25" customHeight="1"/>
    <row r="66040" ht="14.25" customHeight="1"/>
    <row r="66041" ht="14.25" customHeight="1"/>
    <row r="66042" ht="14.25" customHeight="1"/>
    <row r="66043" ht="14.25" customHeight="1"/>
    <row r="66044" ht="14.25" customHeight="1"/>
    <row r="66045" ht="14.25" customHeight="1"/>
    <row r="66046" ht="14.25" customHeight="1"/>
    <row r="66047" ht="14.25" customHeight="1"/>
    <row r="66048" ht="14.25" customHeight="1"/>
    <row r="66049" ht="14.25" customHeight="1"/>
    <row r="66050" ht="14.25" customHeight="1"/>
    <row r="66051" ht="14.25" customHeight="1"/>
    <row r="66052" ht="14.25" customHeight="1"/>
    <row r="66053" ht="14.25" customHeight="1"/>
    <row r="66054" ht="14.25" customHeight="1"/>
    <row r="66055" ht="14.25" customHeight="1"/>
    <row r="66056" ht="14.25" customHeight="1"/>
    <row r="66057" ht="14.25" customHeight="1"/>
    <row r="66058" ht="14.25" customHeight="1"/>
    <row r="66059" ht="14.25" customHeight="1"/>
    <row r="66060" ht="14.25" customHeight="1"/>
    <row r="66061" ht="14.25" customHeight="1"/>
    <row r="66062" ht="14.25" customHeight="1"/>
    <row r="66063" ht="14.25" customHeight="1"/>
    <row r="66064" ht="14.25" customHeight="1"/>
    <row r="66065" ht="14.25" customHeight="1"/>
    <row r="66066" ht="14.25" customHeight="1"/>
    <row r="66067" ht="14.25" customHeight="1"/>
    <row r="66068" ht="14.25" customHeight="1"/>
    <row r="66069" ht="14.25" customHeight="1"/>
    <row r="66070" ht="14.25" customHeight="1"/>
    <row r="66071" ht="14.25" customHeight="1"/>
    <row r="66072" ht="14.25" customHeight="1"/>
    <row r="66073" ht="14.25" customHeight="1"/>
    <row r="66074" ht="14.25" customHeight="1"/>
    <row r="66075" ht="14.25" customHeight="1"/>
    <row r="66076" ht="14.25" customHeight="1"/>
    <row r="66077" ht="14.25" customHeight="1"/>
    <row r="66078" ht="14.25" customHeight="1"/>
    <row r="66079" ht="14.25" customHeight="1"/>
    <row r="66080" ht="14.25" customHeight="1"/>
    <row r="66081" ht="14.25" customHeight="1"/>
    <row r="66082" ht="14.25" customHeight="1"/>
    <row r="66083" ht="14.25" customHeight="1"/>
    <row r="66084" ht="14.25" customHeight="1"/>
    <row r="66085" ht="14.25" customHeight="1"/>
    <row r="66086" ht="14.25" customHeight="1"/>
    <row r="66087" ht="14.25" customHeight="1"/>
    <row r="66088" ht="14.25" customHeight="1"/>
    <row r="66089" ht="14.25" customHeight="1"/>
    <row r="66090" ht="14.25" customHeight="1"/>
    <row r="66091" ht="14.25" customHeight="1"/>
    <row r="66092" ht="14.25" customHeight="1"/>
    <row r="66093" ht="14.25" customHeight="1"/>
    <row r="66094" ht="14.25" customHeight="1"/>
    <row r="66095" ht="14.25" customHeight="1"/>
    <row r="66096" ht="14.25" customHeight="1"/>
    <row r="66097" ht="14.25" customHeight="1"/>
    <row r="66098" ht="14.25" customHeight="1"/>
    <row r="66099" ht="14.25" customHeight="1"/>
    <row r="66100" ht="14.25" customHeight="1"/>
    <row r="66101" ht="14.25" customHeight="1"/>
    <row r="66102" ht="14.25" customHeight="1"/>
    <row r="66103" ht="14.25" customHeight="1"/>
    <row r="66104" ht="14.25" customHeight="1"/>
    <row r="66105" ht="14.25" customHeight="1"/>
    <row r="66106" ht="14.25" customHeight="1"/>
    <row r="66107" ht="14.25" customHeight="1"/>
    <row r="66108" ht="14.25" customHeight="1"/>
    <row r="66109" ht="14.25" customHeight="1"/>
    <row r="66110" ht="14.25" customHeight="1"/>
    <row r="66111" ht="14.25" customHeight="1"/>
    <row r="66112" ht="14.25" customHeight="1"/>
    <row r="66113" ht="14.25" customHeight="1"/>
    <row r="66114" ht="14.25" customHeight="1"/>
    <row r="66115" ht="14.25" customHeight="1"/>
    <row r="66116" ht="14.25" customHeight="1"/>
    <row r="66117" ht="14.25" customHeight="1"/>
    <row r="66118" ht="14.25" customHeight="1"/>
    <row r="66119" ht="14.25" customHeight="1"/>
    <row r="66120" ht="14.25" customHeight="1"/>
    <row r="66121" ht="14.25" customHeight="1"/>
    <row r="66122" ht="14.25" customHeight="1"/>
    <row r="66123" ht="14.25" customHeight="1"/>
    <row r="66124" ht="14.25" customHeight="1"/>
    <row r="66125" ht="14.25" customHeight="1"/>
    <row r="66126" ht="14.25" customHeight="1"/>
    <row r="66127" ht="14.25" customHeight="1"/>
    <row r="66128" ht="14.25" customHeight="1"/>
    <row r="66129" ht="14.25" customHeight="1"/>
    <row r="66130" ht="14.25" customHeight="1"/>
    <row r="66131" ht="14.25" customHeight="1"/>
    <row r="66132" ht="14.25" customHeight="1"/>
    <row r="66133" ht="14.25" customHeight="1"/>
    <row r="66134" ht="14.25" customHeight="1"/>
    <row r="66135" ht="14.25" customHeight="1"/>
    <row r="66136" ht="14.25" customHeight="1"/>
    <row r="66137" ht="14.25" customHeight="1"/>
    <row r="66138" ht="14.25" customHeight="1"/>
    <row r="66139" ht="14.25" customHeight="1"/>
    <row r="66140" ht="14.25" customHeight="1"/>
    <row r="66141" ht="14.25" customHeight="1"/>
    <row r="66142" ht="14.25" customHeight="1"/>
    <row r="66143" ht="14.25" customHeight="1"/>
    <row r="66144" ht="14.25" customHeight="1"/>
    <row r="66145" ht="14.25" customHeight="1"/>
    <row r="66146" ht="14.25" customHeight="1"/>
    <row r="66147" ht="14.25" customHeight="1"/>
    <row r="66148" ht="14.25" customHeight="1"/>
    <row r="66149" ht="14.25" customHeight="1"/>
    <row r="66150" ht="14.25" customHeight="1"/>
    <row r="66151" ht="14.25" customHeight="1"/>
    <row r="66152" ht="14.25" customHeight="1"/>
    <row r="66153" ht="14.25" customHeight="1"/>
    <row r="66154" ht="14.25" customHeight="1"/>
    <row r="66155" ht="14.25" customHeight="1"/>
    <row r="66156" ht="14.25" customHeight="1"/>
    <row r="66157" ht="14.25" customHeight="1"/>
    <row r="66158" ht="14.25" customHeight="1"/>
    <row r="66159" ht="14.25" customHeight="1"/>
    <row r="66160" ht="14.25" customHeight="1"/>
    <row r="66161" ht="14.25" customHeight="1"/>
    <row r="66162" ht="14.25" customHeight="1"/>
    <row r="66163" ht="14.25" customHeight="1"/>
    <row r="66164" ht="14.25" customHeight="1"/>
    <row r="66165" ht="14.25" customHeight="1"/>
    <row r="66166" ht="14.25" customHeight="1"/>
    <row r="66167" ht="14.25" customHeight="1"/>
    <row r="66168" ht="14.25" customHeight="1"/>
    <row r="66169" ht="14.25" customHeight="1"/>
    <row r="66170" ht="14.25" customHeight="1"/>
    <row r="66171" ht="14.25" customHeight="1"/>
    <row r="66172" ht="14.25" customHeight="1"/>
    <row r="66173" ht="14.25" customHeight="1"/>
    <row r="66174" ht="14.25" customHeight="1"/>
    <row r="66175" ht="14.25" customHeight="1"/>
    <row r="66176" ht="14.25" customHeight="1"/>
    <row r="66177" ht="14.25" customHeight="1"/>
    <row r="66178" ht="14.25" customHeight="1"/>
    <row r="66179" ht="14.25" customHeight="1"/>
    <row r="66180" ht="14.25" customHeight="1"/>
    <row r="66181" ht="14.25" customHeight="1"/>
    <row r="66182" ht="14.25" customHeight="1"/>
    <row r="66183" ht="14.25" customHeight="1"/>
    <row r="66184" ht="14.25" customHeight="1"/>
    <row r="66185" ht="14.25" customHeight="1"/>
    <row r="66186" ht="14.25" customHeight="1"/>
    <row r="66187" ht="14.25" customHeight="1"/>
    <row r="66188" ht="14.25" customHeight="1"/>
    <row r="66189" ht="14.25" customHeight="1"/>
    <row r="66190" ht="14.25" customHeight="1"/>
    <row r="66191" ht="14.25" customHeight="1"/>
    <row r="66192" ht="14.25" customHeight="1"/>
    <row r="66193" ht="14.25" customHeight="1"/>
    <row r="66194" ht="14.25" customHeight="1"/>
    <row r="66195" ht="14.25" customHeight="1"/>
    <row r="66196" ht="14.25" customHeight="1"/>
    <row r="66197" ht="14.25" customHeight="1"/>
    <row r="66198" ht="14.25" customHeight="1"/>
    <row r="66199" ht="14.25" customHeight="1"/>
    <row r="66200" ht="14.25" customHeight="1"/>
    <row r="66201" ht="14.25" customHeight="1"/>
    <row r="66202" ht="14.25" customHeight="1"/>
    <row r="66203" ht="14.25" customHeight="1"/>
    <row r="66204" ht="14.25" customHeight="1"/>
    <row r="66205" ht="14.25" customHeight="1"/>
    <row r="66206" ht="14.25" customHeight="1"/>
    <row r="66207" ht="14.25" customHeight="1"/>
    <row r="66208" ht="14.25" customHeight="1"/>
    <row r="66209" ht="14.25" customHeight="1"/>
    <row r="66210" ht="14.25" customHeight="1"/>
    <row r="66211" ht="14.25" customHeight="1"/>
    <row r="66212" ht="14.25" customHeight="1"/>
    <row r="66213" ht="14.25" customHeight="1"/>
    <row r="66214" ht="14.25" customHeight="1"/>
    <row r="66215" ht="14.25" customHeight="1"/>
    <row r="66216" ht="14.25" customHeight="1"/>
    <row r="66217" ht="14.25" customHeight="1"/>
    <row r="66218" ht="14.25" customHeight="1"/>
    <row r="66219" ht="14.25" customHeight="1"/>
    <row r="66220" ht="14.25" customHeight="1"/>
    <row r="66221" ht="14.25" customHeight="1"/>
    <row r="66222" ht="14.25" customHeight="1"/>
    <row r="66223" ht="14.25" customHeight="1"/>
    <row r="66224" ht="14.25" customHeight="1"/>
    <row r="66225" ht="14.25" customHeight="1"/>
    <row r="66226" ht="14.25" customHeight="1"/>
    <row r="66227" ht="14.25" customHeight="1"/>
    <row r="66228" ht="14.25" customHeight="1"/>
    <row r="66229" ht="14.25" customHeight="1"/>
    <row r="66230" ht="14.25" customHeight="1"/>
    <row r="66231" ht="14.25" customHeight="1"/>
    <row r="66232" ht="14.25" customHeight="1"/>
    <row r="66233" ht="14.25" customHeight="1"/>
    <row r="66234" ht="14.25" customHeight="1"/>
    <row r="66235" ht="14.25" customHeight="1"/>
    <row r="66236" ht="14.25" customHeight="1"/>
    <row r="66237" ht="14.25" customHeight="1"/>
    <row r="66238" ht="14.25" customHeight="1"/>
    <row r="66239" ht="14.25" customHeight="1"/>
    <row r="66240" ht="14.25" customHeight="1"/>
    <row r="66241" ht="14.25" customHeight="1"/>
    <row r="66242" ht="14.25" customHeight="1"/>
    <row r="66243" ht="14.25" customHeight="1"/>
    <row r="66244" ht="14.25" customHeight="1"/>
    <row r="66245" ht="14.25" customHeight="1"/>
    <row r="66246" ht="14.25" customHeight="1"/>
    <row r="66247" ht="14.25" customHeight="1"/>
    <row r="66248" ht="14.25" customHeight="1"/>
    <row r="66249" ht="14.25" customHeight="1"/>
    <row r="66250" ht="14.25" customHeight="1"/>
    <row r="66251" ht="14.25" customHeight="1"/>
    <row r="66252" ht="14.25" customHeight="1"/>
    <row r="66253" ht="14.25" customHeight="1"/>
    <row r="66254" ht="14.25" customHeight="1"/>
    <row r="66255" ht="14.25" customHeight="1"/>
    <row r="66256" ht="14.25" customHeight="1"/>
    <row r="66257" ht="14.25" customHeight="1"/>
    <row r="66258" ht="14.25" customHeight="1"/>
    <row r="66259" ht="14.25" customHeight="1"/>
    <row r="66260" ht="14.25" customHeight="1"/>
    <row r="66261" ht="14.25" customHeight="1"/>
    <row r="66262" ht="14.25" customHeight="1"/>
    <row r="66263" ht="14.25" customHeight="1"/>
    <row r="66264" ht="14.25" customHeight="1"/>
    <row r="66265" ht="14.25" customHeight="1"/>
    <row r="66266" ht="14.25" customHeight="1"/>
    <row r="66267" ht="14.25" customHeight="1"/>
    <row r="66268" ht="14.25" customHeight="1"/>
    <row r="66269" ht="14.25" customHeight="1"/>
    <row r="66270" ht="14.25" customHeight="1"/>
    <row r="66271" ht="14.25" customHeight="1"/>
    <row r="66272" ht="14.25" customHeight="1"/>
    <row r="66273" ht="14.25" customHeight="1"/>
    <row r="66274" ht="14.25" customHeight="1"/>
    <row r="66275" ht="14.25" customHeight="1"/>
    <row r="66276" ht="14.25" customHeight="1"/>
    <row r="66277" ht="14.25" customHeight="1"/>
    <row r="66278" ht="14.25" customHeight="1"/>
    <row r="66279" ht="14.25" customHeight="1"/>
    <row r="66280" ht="14.25" customHeight="1"/>
    <row r="66281" ht="14.25" customHeight="1"/>
    <row r="66282" ht="14.25" customHeight="1"/>
    <row r="66283" ht="14.25" customHeight="1"/>
    <row r="66284" ht="14.25" customHeight="1"/>
    <row r="66285" ht="14.25" customHeight="1"/>
    <row r="66286" ht="14.25" customHeight="1"/>
    <row r="66287" ht="14.25" customHeight="1"/>
    <row r="66288" ht="14.25" customHeight="1"/>
    <row r="66289" ht="14.25" customHeight="1"/>
    <row r="66290" ht="14.25" customHeight="1"/>
    <row r="66291" ht="14.25" customHeight="1"/>
    <row r="66292" ht="14.25" customHeight="1"/>
    <row r="66293" ht="14.25" customHeight="1"/>
    <row r="66294" ht="14.25" customHeight="1"/>
    <row r="66295" ht="14.25" customHeight="1"/>
    <row r="66296" ht="14.25" customHeight="1"/>
    <row r="66297" ht="14.25" customHeight="1"/>
    <row r="66298" ht="14.25" customHeight="1"/>
    <row r="66299" ht="14.25" customHeight="1"/>
    <row r="66300" ht="14.25" customHeight="1"/>
    <row r="66301" ht="14.25" customHeight="1"/>
    <row r="66302" ht="14.25" customHeight="1"/>
    <row r="66303" ht="14.25" customHeight="1"/>
    <row r="66304" ht="14.25" customHeight="1"/>
    <row r="66305" ht="14.25" customHeight="1"/>
    <row r="66306" ht="14.25" customHeight="1"/>
    <row r="66307" ht="14.25" customHeight="1"/>
    <row r="66308" ht="14.25" customHeight="1"/>
    <row r="66309" ht="14.25" customHeight="1"/>
    <row r="66310" ht="14.25" customHeight="1"/>
    <row r="66311" ht="14.25" customHeight="1"/>
    <row r="66312" ht="14.25" customHeight="1"/>
    <row r="66313" ht="14.25" customHeight="1"/>
    <row r="66314" ht="14.25" customHeight="1"/>
    <row r="66315" ht="14.25" customHeight="1"/>
    <row r="66316" ht="14.25" customHeight="1"/>
    <row r="66317" ht="14.25" customHeight="1"/>
    <row r="66318" ht="14.25" customHeight="1"/>
    <row r="66319" ht="14.25" customHeight="1"/>
    <row r="66320" ht="14.25" customHeight="1"/>
    <row r="66321" ht="14.25" customHeight="1"/>
    <row r="66322" ht="14.25" customHeight="1"/>
    <row r="66323" ht="14.25" customHeight="1"/>
    <row r="66324" ht="14.25" customHeight="1"/>
    <row r="66325" ht="14.25" customHeight="1"/>
    <row r="66326" ht="14.25" customHeight="1"/>
    <row r="66327" ht="14.25" customHeight="1"/>
    <row r="66328" ht="14.25" customHeight="1"/>
    <row r="66329" ht="14.25" customHeight="1"/>
    <row r="66330" ht="14.25" customHeight="1"/>
    <row r="66331" ht="14.25" customHeight="1"/>
    <row r="66332" ht="14.25" customHeight="1"/>
    <row r="66333" ht="14.25" customHeight="1"/>
    <row r="66334" ht="14.25" customHeight="1"/>
    <row r="66335" ht="14.25" customHeight="1"/>
    <row r="66336" ht="14.25" customHeight="1"/>
    <row r="66337" ht="14.25" customHeight="1"/>
    <row r="66338" ht="14.25" customHeight="1"/>
    <row r="66339" ht="14.25" customHeight="1"/>
    <row r="66340" ht="14.25" customHeight="1"/>
    <row r="66341" ht="14.25" customHeight="1"/>
    <row r="66342" ht="14.25" customHeight="1"/>
    <row r="66343" ht="14.25" customHeight="1"/>
    <row r="66344" ht="14.25" customHeight="1"/>
    <row r="66345" ht="14.25" customHeight="1"/>
    <row r="66346" ht="14.25" customHeight="1"/>
    <row r="66347" ht="14.25" customHeight="1"/>
    <row r="66348" ht="14.25" customHeight="1"/>
    <row r="66349" ht="14.25" customHeight="1"/>
    <row r="66350" ht="14.25" customHeight="1"/>
    <row r="66351" ht="14.25" customHeight="1"/>
    <row r="66352" ht="14.25" customHeight="1"/>
    <row r="66353" ht="14.25" customHeight="1"/>
    <row r="66354" ht="14.25" customHeight="1"/>
    <row r="66355" ht="14.25" customHeight="1"/>
    <row r="66356" ht="14.25" customHeight="1"/>
    <row r="66357" ht="14.25" customHeight="1"/>
    <row r="66358" ht="14.25" customHeight="1"/>
    <row r="66359" ht="14.25" customHeight="1"/>
    <row r="66360" ht="14.25" customHeight="1"/>
    <row r="66361" ht="14.25" customHeight="1"/>
    <row r="66362" ht="14.25" customHeight="1"/>
    <row r="66363" ht="14.25" customHeight="1"/>
    <row r="66364" ht="14.25" customHeight="1"/>
    <row r="66365" ht="14.25" customHeight="1"/>
    <row r="66366" ht="14.25" customHeight="1"/>
    <row r="66367" ht="14.25" customHeight="1"/>
    <row r="66368" ht="14.25" customHeight="1"/>
    <row r="66369" ht="14.25" customHeight="1"/>
    <row r="66370" ht="14.25" customHeight="1"/>
    <row r="66371" ht="14.25" customHeight="1"/>
    <row r="66372" ht="14.25" customHeight="1"/>
    <row r="66373" ht="14.25" customHeight="1"/>
    <row r="66374" ht="14.25" customHeight="1"/>
    <row r="66375" ht="14.25" customHeight="1"/>
    <row r="66376" ht="14.25" customHeight="1"/>
    <row r="66377" ht="14.25" customHeight="1"/>
    <row r="66378" ht="14.25" customHeight="1"/>
    <row r="66379" ht="14.25" customHeight="1"/>
    <row r="66380" ht="14.25" customHeight="1"/>
    <row r="66381" ht="14.25" customHeight="1"/>
    <row r="66382" ht="14.25" customHeight="1"/>
    <row r="66383" ht="14.25" customHeight="1"/>
    <row r="66384" ht="14.25" customHeight="1"/>
    <row r="66385" ht="14.25" customHeight="1"/>
    <row r="66386" ht="14.25" customHeight="1"/>
    <row r="66387" ht="14.25" customHeight="1"/>
    <row r="66388" ht="14.25" customHeight="1"/>
    <row r="66389" ht="14.25" customHeight="1"/>
    <row r="66390" ht="14.25" customHeight="1"/>
    <row r="66391" ht="14.25" customHeight="1"/>
    <row r="66392" ht="14.25" customHeight="1"/>
    <row r="66393" ht="14.25" customHeight="1"/>
    <row r="66394" ht="14.25" customHeight="1"/>
    <row r="66395" ht="14.25" customHeight="1"/>
    <row r="66396" ht="14.25" customHeight="1"/>
    <row r="66397" ht="14.25" customHeight="1"/>
    <row r="66398" ht="14.25" customHeight="1"/>
    <row r="66399" ht="14.25" customHeight="1"/>
    <row r="66400" ht="14.25" customHeight="1"/>
    <row r="66401" ht="14.25" customHeight="1"/>
    <row r="66402" ht="14.25" customHeight="1"/>
    <row r="66403" ht="14.25" customHeight="1"/>
    <row r="66404" ht="14.25" customHeight="1"/>
    <row r="66405" ht="14.25" customHeight="1"/>
    <row r="66406" ht="14.25" customHeight="1"/>
    <row r="66407" ht="14.25" customHeight="1"/>
    <row r="66408" ht="14.25" customHeight="1"/>
    <row r="66409" ht="14.25" customHeight="1"/>
    <row r="66410" ht="14.25" customHeight="1"/>
    <row r="66411" ht="14.25" customHeight="1"/>
    <row r="66412" ht="14.25" customHeight="1"/>
    <row r="66413" ht="14.25" customHeight="1"/>
    <row r="66414" ht="14.25" customHeight="1"/>
    <row r="66415" ht="14.25" customHeight="1"/>
    <row r="66416" ht="14.25" customHeight="1"/>
    <row r="66417" ht="14.25" customHeight="1"/>
    <row r="66418" ht="14.25" customHeight="1"/>
    <row r="66419" ht="14.25" customHeight="1"/>
    <row r="66420" ht="14.25" customHeight="1"/>
    <row r="66421" ht="14.25" customHeight="1"/>
    <row r="66422" ht="14.25" customHeight="1"/>
    <row r="66423" ht="14.25" customHeight="1"/>
    <row r="66424" ht="14.25" customHeight="1"/>
    <row r="66425" ht="14.25" customHeight="1"/>
    <row r="66426" ht="14.25" customHeight="1"/>
    <row r="66427" ht="14.25" customHeight="1"/>
    <row r="66428" ht="14.25" customHeight="1"/>
    <row r="66429" ht="14.25" customHeight="1"/>
    <row r="66430" ht="14.25" customHeight="1"/>
    <row r="66431" ht="14.25" customHeight="1"/>
    <row r="66432" ht="14.25" customHeight="1"/>
    <row r="66433" ht="14.25" customHeight="1"/>
    <row r="66434" ht="14.25" customHeight="1"/>
    <row r="66435" ht="14.25" customHeight="1"/>
    <row r="66436" ht="14.25" customHeight="1"/>
    <row r="66437" ht="14.25" customHeight="1"/>
    <row r="66438" ht="14.25" customHeight="1"/>
    <row r="66439" ht="14.25" customHeight="1"/>
    <row r="66440" ht="14.25" customHeight="1"/>
    <row r="66441" ht="14.25" customHeight="1"/>
    <row r="66442" ht="14.25" customHeight="1"/>
    <row r="66443" ht="14.25" customHeight="1"/>
    <row r="66444" ht="14.25" customHeight="1"/>
    <row r="66445" ht="14.25" customHeight="1"/>
    <row r="66446" ht="14.25" customHeight="1"/>
    <row r="66447" ht="14.25" customHeight="1"/>
    <row r="66448" ht="14.25" customHeight="1"/>
    <row r="66449" ht="14.25" customHeight="1"/>
    <row r="66450" ht="14.25" customHeight="1"/>
    <row r="66451" ht="14.25" customHeight="1"/>
    <row r="66452" ht="14.25" customHeight="1"/>
    <row r="66453" ht="14.25" customHeight="1"/>
    <row r="66454" ht="14.25" customHeight="1"/>
    <row r="66455" ht="14.25" customHeight="1"/>
    <row r="66456" ht="14.25" customHeight="1"/>
    <row r="66457" ht="14.25" customHeight="1"/>
    <row r="66458" ht="14.25" customHeight="1"/>
    <row r="66459" ht="14.25" customHeight="1"/>
    <row r="66460" ht="14.25" customHeight="1"/>
    <row r="66461" ht="14.25" customHeight="1"/>
    <row r="66462" ht="14.25" customHeight="1"/>
    <row r="66463" ht="14.25" customHeight="1"/>
    <row r="66464" ht="14.25" customHeight="1"/>
    <row r="66465" ht="14.25" customHeight="1"/>
    <row r="66466" ht="14.25" customHeight="1"/>
    <row r="66467" ht="14.25" customHeight="1"/>
    <row r="66468" ht="14.25" customHeight="1"/>
    <row r="66469" ht="14.25" customHeight="1"/>
    <row r="66470" ht="14.25" customHeight="1"/>
    <row r="66471" ht="14.25" customHeight="1"/>
    <row r="66472" ht="14.25" customHeight="1"/>
    <row r="66473" ht="14.25" customHeight="1"/>
    <row r="66474" ht="14.25" customHeight="1"/>
    <row r="66475" ht="14.25" customHeight="1"/>
    <row r="66476" ht="14.25" customHeight="1"/>
    <row r="66477" ht="14.25" customHeight="1"/>
    <row r="66478" ht="14.25" customHeight="1"/>
    <row r="66479" ht="14.25" customHeight="1"/>
    <row r="66480" ht="14.25" customHeight="1"/>
    <row r="66481" ht="14.25" customHeight="1"/>
    <row r="66482" ht="14.25" customHeight="1"/>
    <row r="66483" ht="14.25" customHeight="1"/>
    <row r="66484" ht="14.25" customHeight="1"/>
    <row r="66485" ht="14.25" customHeight="1"/>
    <row r="66486" ht="14.25" customHeight="1"/>
    <row r="66487" ht="14.25" customHeight="1"/>
    <row r="66488" ht="14.25" customHeight="1"/>
    <row r="66489" ht="14.25" customHeight="1"/>
    <row r="66490" ht="14.25" customHeight="1"/>
    <row r="66491" ht="14.25" customHeight="1"/>
    <row r="66492" ht="14.25" customHeight="1"/>
    <row r="66493" ht="14.25" customHeight="1"/>
    <row r="66494" ht="14.25" customHeight="1"/>
    <row r="66495" ht="14.25" customHeight="1"/>
    <row r="66496" ht="14.25" customHeight="1"/>
    <row r="66497" ht="14.25" customHeight="1"/>
    <row r="66498" ht="14.25" customHeight="1"/>
    <row r="66499" ht="14.25" customHeight="1"/>
    <row r="66500" ht="14.25" customHeight="1"/>
    <row r="66501" ht="14.25" customHeight="1"/>
    <row r="66502" ht="14.25" customHeight="1"/>
    <row r="66503" ht="14.25" customHeight="1"/>
    <row r="66504" ht="14.25" customHeight="1"/>
    <row r="66505" ht="14.25" customHeight="1"/>
    <row r="66506" ht="14.25" customHeight="1"/>
    <row r="66507" ht="14.25" customHeight="1"/>
    <row r="66508" ht="14.25" customHeight="1"/>
    <row r="66509" ht="14.25" customHeight="1"/>
    <row r="66510" ht="14.25" customHeight="1"/>
    <row r="66511" ht="14.25" customHeight="1"/>
    <row r="66512" ht="14.25" customHeight="1"/>
    <row r="66513" ht="14.25" customHeight="1"/>
    <row r="66514" ht="14.25" customHeight="1"/>
    <row r="66515" ht="14.25" customHeight="1"/>
    <row r="66516" ht="14.25" customHeight="1"/>
    <row r="66517" ht="14.25" customHeight="1"/>
    <row r="66518" ht="14.25" customHeight="1"/>
    <row r="66519" ht="14.25" customHeight="1"/>
    <row r="66520" ht="14.25" customHeight="1"/>
    <row r="66521" ht="14.25" customHeight="1"/>
    <row r="66522" ht="14.25" customHeight="1"/>
    <row r="66523" ht="14.25" customHeight="1"/>
    <row r="66524" ht="14.25" customHeight="1"/>
    <row r="66525" ht="14.25" customHeight="1"/>
    <row r="66526" ht="14.25" customHeight="1"/>
    <row r="66527" ht="14.25" customHeight="1"/>
    <row r="66528" ht="14.25" customHeight="1"/>
    <row r="66529" ht="14.25" customHeight="1"/>
    <row r="66530" ht="14.25" customHeight="1"/>
    <row r="66531" ht="14.25" customHeight="1"/>
    <row r="66532" ht="14.25" customHeight="1"/>
    <row r="66533" ht="14.25" customHeight="1"/>
    <row r="66534" ht="14.25" customHeight="1"/>
    <row r="66535" ht="14.25" customHeight="1"/>
    <row r="66536" ht="14.25" customHeight="1"/>
    <row r="66537" ht="14.25" customHeight="1"/>
    <row r="66538" ht="14.25" customHeight="1"/>
    <row r="66539" ht="14.25" customHeight="1"/>
    <row r="66540" ht="14.25" customHeight="1"/>
    <row r="66541" ht="14.25" customHeight="1"/>
    <row r="66542" ht="14.25" customHeight="1"/>
    <row r="66543" ht="14.25" customHeight="1"/>
    <row r="66544" ht="14.25" customHeight="1"/>
    <row r="66545" ht="14.25" customHeight="1"/>
    <row r="66546" ht="14.25" customHeight="1"/>
    <row r="66547" ht="14.25" customHeight="1"/>
    <row r="66548" ht="14.25" customHeight="1"/>
    <row r="66549" ht="14.25" customHeight="1"/>
    <row r="66550" ht="14.25" customHeight="1"/>
    <row r="66551" ht="14.25" customHeight="1"/>
    <row r="66552" ht="14.25" customHeight="1"/>
    <row r="66553" ht="14.25" customHeight="1"/>
    <row r="66554" ht="14.25" customHeight="1"/>
    <row r="66555" ht="14.25" customHeight="1"/>
    <row r="66556" ht="14.25" customHeight="1"/>
    <row r="66557" ht="14.25" customHeight="1"/>
    <row r="66558" ht="14.25" customHeight="1"/>
    <row r="66559" ht="14.25" customHeight="1"/>
    <row r="66560" ht="14.25" customHeight="1"/>
    <row r="66561" ht="14.25" customHeight="1"/>
    <row r="66562" ht="14.25" customHeight="1"/>
    <row r="66563" ht="14.25" customHeight="1"/>
    <row r="66564" ht="14.25" customHeight="1"/>
    <row r="66565" ht="14.25" customHeight="1"/>
    <row r="66566" ht="14.25" customHeight="1"/>
    <row r="66567" ht="14.25" customHeight="1"/>
    <row r="66568" ht="14.25" customHeight="1"/>
    <row r="66569" ht="14.25" customHeight="1"/>
    <row r="66570" ht="14.25" customHeight="1"/>
    <row r="66571" ht="14.25" customHeight="1"/>
    <row r="66572" ht="14.25" customHeight="1"/>
    <row r="66573" ht="14.25" customHeight="1"/>
    <row r="66574" ht="14.25" customHeight="1"/>
    <row r="66575" ht="14.25" customHeight="1"/>
    <row r="66576" ht="14.25" customHeight="1"/>
    <row r="66577" ht="14.25" customHeight="1"/>
    <row r="66578" ht="14.25" customHeight="1"/>
    <row r="66579" ht="14.25" customHeight="1"/>
    <row r="66580" ht="14.25" customHeight="1"/>
    <row r="66581" ht="14.25" customHeight="1"/>
    <row r="66582" ht="14.25" customHeight="1"/>
    <row r="66583" ht="14.25" customHeight="1"/>
    <row r="66584" ht="14.25" customHeight="1"/>
    <row r="66585" ht="14.25" customHeight="1"/>
    <row r="66586" ht="14.25" customHeight="1"/>
    <row r="66587" ht="14.25" customHeight="1"/>
    <row r="66588" ht="14.25" customHeight="1"/>
    <row r="66589" ht="14.25" customHeight="1"/>
    <row r="66590" ht="14.25" customHeight="1"/>
    <row r="66591" ht="14.25" customHeight="1"/>
    <row r="66592" ht="14.25" customHeight="1"/>
    <row r="66593" ht="14.25" customHeight="1"/>
    <row r="66594" ht="14.25" customHeight="1"/>
    <row r="66595" ht="14.25" customHeight="1"/>
    <row r="66596" ht="14.25" customHeight="1"/>
    <row r="66597" ht="14.25" customHeight="1"/>
    <row r="66598" ht="14.25" customHeight="1"/>
    <row r="66599" ht="14.25" customHeight="1"/>
    <row r="66600" ht="14.25" customHeight="1"/>
    <row r="66601" ht="14.25" customHeight="1"/>
    <row r="66602" ht="14.25" customHeight="1"/>
    <row r="66603" ht="14.25" customHeight="1"/>
    <row r="66604" ht="14.25" customHeight="1"/>
    <row r="66605" ht="14.25" customHeight="1"/>
    <row r="66606" ht="14.25" customHeight="1"/>
    <row r="66607" ht="14.25" customHeight="1"/>
    <row r="66608" ht="14.25" customHeight="1"/>
    <row r="66609" ht="14.25" customHeight="1"/>
    <row r="66610" ht="14.25" customHeight="1"/>
    <row r="66611" ht="14.25" customHeight="1"/>
    <row r="66612" ht="14.25" customHeight="1"/>
    <row r="66613" ht="14.25" customHeight="1"/>
    <row r="66614" ht="14.25" customHeight="1"/>
    <row r="66615" ht="14.25" customHeight="1"/>
    <row r="66616" ht="14.25" customHeight="1"/>
    <row r="66617" ht="14.25" customHeight="1"/>
    <row r="66618" ht="14.25" customHeight="1"/>
    <row r="66619" ht="14.25" customHeight="1"/>
    <row r="66620" ht="14.25" customHeight="1"/>
    <row r="66621" ht="14.25" customHeight="1"/>
    <row r="66622" ht="14.25" customHeight="1"/>
    <row r="66623" ht="14.25" customHeight="1"/>
    <row r="66624" ht="14.25" customHeight="1"/>
    <row r="66625" ht="14.25" customHeight="1"/>
    <row r="66626" ht="14.25" customHeight="1"/>
    <row r="66627" ht="14.25" customHeight="1"/>
    <row r="66628" ht="14.25" customHeight="1"/>
    <row r="66629" ht="14.25" customHeight="1"/>
    <row r="66630" ht="14.25" customHeight="1"/>
    <row r="66631" ht="14.25" customHeight="1"/>
    <row r="66632" ht="14.25" customHeight="1"/>
    <row r="66633" ht="14.25" customHeight="1"/>
    <row r="66634" ht="14.25" customHeight="1"/>
    <row r="66635" ht="14.25" customHeight="1"/>
    <row r="66636" ht="14.25" customHeight="1"/>
    <row r="66637" ht="14.25" customHeight="1"/>
    <row r="66638" ht="14.25" customHeight="1"/>
    <row r="66639" ht="14.25" customHeight="1"/>
    <row r="66640" ht="14.25" customHeight="1"/>
    <row r="66641" ht="14.25" customHeight="1"/>
    <row r="66642" ht="14.25" customHeight="1"/>
    <row r="66643" ht="14.25" customHeight="1"/>
    <row r="66644" ht="14.25" customHeight="1"/>
    <row r="66645" ht="14.25" customHeight="1"/>
    <row r="66646" ht="14.25" customHeight="1"/>
    <row r="66647" ht="14.25" customHeight="1"/>
    <row r="66648" ht="14.25" customHeight="1"/>
    <row r="66649" ht="14.25" customHeight="1"/>
    <row r="66650" ht="14.25" customHeight="1"/>
    <row r="66651" ht="14.25" customHeight="1"/>
    <row r="66652" ht="14.25" customHeight="1"/>
    <row r="66653" ht="14.25" customHeight="1"/>
    <row r="66654" ht="14.25" customHeight="1"/>
    <row r="66655" ht="14.25" customHeight="1"/>
    <row r="66656" ht="14.25" customHeight="1"/>
    <row r="66657" ht="14.25" customHeight="1"/>
    <row r="66658" ht="14.25" customHeight="1"/>
    <row r="66659" ht="14.25" customHeight="1"/>
    <row r="66660" ht="14.25" customHeight="1"/>
    <row r="66661" ht="14.25" customHeight="1"/>
    <row r="66662" ht="14.25" customHeight="1"/>
    <row r="66663" ht="14.25" customHeight="1"/>
    <row r="66664" ht="14.25" customHeight="1"/>
    <row r="66665" ht="14.25" customHeight="1"/>
    <row r="66666" ht="14.25" customHeight="1"/>
    <row r="66667" ht="14.25" customHeight="1"/>
    <row r="66668" ht="14.25" customHeight="1"/>
    <row r="66669" ht="14.25" customHeight="1"/>
    <row r="66670" ht="14.25" customHeight="1"/>
    <row r="66671" ht="14.25" customHeight="1"/>
    <row r="66672" ht="14.25" customHeight="1"/>
    <row r="66673" ht="14.25" customHeight="1"/>
    <row r="66674" ht="14.25" customHeight="1"/>
    <row r="66675" ht="14.25" customHeight="1"/>
    <row r="66676" ht="14.25" customHeight="1"/>
    <row r="66677" ht="14.25" customHeight="1"/>
    <row r="66678" ht="14.25" customHeight="1"/>
    <row r="66679" ht="14.25" customHeight="1"/>
    <row r="66680" ht="14.25" customHeight="1"/>
    <row r="66681" ht="14.25" customHeight="1"/>
    <row r="66682" ht="14.25" customHeight="1"/>
    <row r="66683" ht="14.25" customHeight="1"/>
    <row r="66684" ht="14.25" customHeight="1"/>
    <row r="66685" ht="14.25" customHeight="1"/>
    <row r="66686" ht="14.25" customHeight="1"/>
    <row r="66687" ht="14.25" customHeight="1"/>
    <row r="66688" ht="14.25" customHeight="1"/>
    <row r="66689" ht="14.25" customHeight="1"/>
    <row r="66690" ht="14.25" customHeight="1"/>
    <row r="66691" ht="14.25" customHeight="1"/>
    <row r="66692" ht="14.25" customHeight="1"/>
    <row r="66693" ht="14.25" customHeight="1"/>
    <row r="66694" ht="14.25" customHeight="1"/>
    <row r="66695" ht="14.25" customHeight="1"/>
    <row r="66696" ht="14.25" customHeight="1"/>
    <row r="66697" ht="14.25" customHeight="1"/>
    <row r="66698" ht="14.25" customHeight="1"/>
    <row r="66699" ht="14.25" customHeight="1"/>
    <row r="66700" ht="14.25" customHeight="1"/>
    <row r="66701" ht="14.25" customHeight="1"/>
    <row r="66702" ht="14.25" customHeight="1"/>
    <row r="66703" ht="14.25" customHeight="1"/>
    <row r="66704" ht="14.25" customHeight="1"/>
    <row r="66705" ht="14.25" customHeight="1"/>
    <row r="66706" ht="14.25" customHeight="1"/>
    <row r="66707" ht="14.25" customHeight="1"/>
    <row r="66708" ht="14.25" customHeight="1"/>
    <row r="66709" ht="14.25" customHeight="1"/>
    <row r="66710" ht="14.25" customHeight="1"/>
    <row r="66711" ht="14.25" customHeight="1"/>
    <row r="66712" ht="14.25" customHeight="1"/>
    <row r="66713" ht="14.25" customHeight="1"/>
    <row r="66714" ht="14.25" customHeight="1"/>
    <row r="66715" ht="14.25" customHeight="1"/>
    <row r="66716" ht="14.25" customHeight="1"/>
    <row r="66717" ht="14.25" customHeight="1"/>
    <row r="66718" ht="14.25" customHeight="1"/>
    <row r="66719" ht="14.25" customHeight="1"/>
    <row r="66720" ht="14.25" customHeight="1"/>
    <row r="66721" ht="14.25" customHeight="1"/>
    <row r="66722" ht="14.25" customHeight="1"/>
    <row r="66723" ht="14.25" customHeight="1"/>
    <row r="66724" ht="14.25" customHeight="1"/>
    <row r="66725" ht="14.25" customHeight="1"/>
    <row r="66726" ht="14.25" customHeight="1"/>
    <row r="66727" ht="14.25" customHeight="1"/>
    <row r="66728" ht="14.25" customHeight="1"/>
    <row r="66729" ht="14.25" customHeight="1"/>
    <row r="66730" ht="14.25" customHeight="1"/>
    <row r="66731" ht="14.25" customHeight="1"/>
    <row r="66732" ht="14.25" customHeight="1"/>
    <row r="66733" ht="14.25" customHeight="1"/>
    <row r="66734" ht="14.25" customHeight="1"/>
    <row r="66735" ht="14.25" customHeight="1"/>
    <row r="66736" ht="14.25" customHeight="1"/>
    <row r="66737" ht="14.25" customHeight="1"/>
    <row r="66738" ht="14.25" customHeight="1"/>
    <row r="66739" ht="14.25" customHeight="1"/>
    <row r="66740" ht="14.25" customHeight="1"/>
    <row r="66741" ht="14.25" customHeight="1"/>
    <row r="66742" ht="14.25" customHeight="1"/>
    <row r="66743" ht="14.25" customHeight="1"/>
    <row r="66744" ht="14.25" customHeight="1"/>
    <row r="66745" ht="14.25" customHeight="1"/>
    <row r="66746" ht="14.25" customHeight="1"/>
    <row r="66747" ht="14.25" customHeight="1"/>
    <row r="66748" ht="14.25" customHeight="1"/>
    <row r="66749" ht="14.25" customHeight="1"/>
    <row r="66750" ht="14.25" customHeight="1"/>
    <row r="66751" ht="14.25" customHeight="1"/>
    <row r="66752" ht="14.25" customHeight="1"/>
    <row r="66753" ht="14.25" customHeight="1"/>
    <row r="66754" ht="14.25" customHeight="1"/>
    <row r="66755" ht="14.25" customHeight="1"/>
    <row r="66756" ht="14.25" customHeight="1"/>
    <row r="66757" ht="14.25" customHeight="1"/>
    <row r="66758" ht="14.25" customHeight="1"/>
    <row r="66759" ht="14.25" customHeight="1"/>
    <row r="66760" ht="14.25" customHeight="1"/>
    <row r="66761" ht="14.25" customHeight="1"/>
    <row r="66762" ht="14.25" customHeight="1"/>
    <row r="66763" ht="14.25" customHeight="1"/>
    <row r="66764" ht="14.25" customHeight="1"/>
    <row r="66765" ht="14.25" customHeight="1"/>
    <row r="66766" ht="14.25" customHeight="1"/>
    <row r="66767" ht="14.25" customHeight="1"/>
    <row r="66768" ht="14.25" customHeight="1"/>
    <row r="66769" ht="14.25" customHeight="1"/>
    <row r="66770" ht="14.25" customHeight="1"/>
    <row r="66771" ht="14.25" customHeight="1"/>
    <row r="66772" ht="14.25" customHeight="1"/>
    <row r="66773" ht="14.25" customHeight="1"/>
    <row r="66774" ht="14.25" customHeight="1"/>
    <row r="66775" ht="14.25" customHeight="1"/>
    <row r="66776" ht="14.25" customHeight="1"/>
    <row r="66777" ht="14.25" customHeight="1"/>
    <row r="66778" ht="14.25" customHeight="1"/>
    <row r="66779" ht="14.25" customHeight="1"/>
    <row r="66780" ht="14.25" customHeight="1"/>
    <row r="66781" ht="14.25" customHeight="1"/>
    <row r="66782" ht="14.25" customHeight="1"/>
    <row r="66783" ht="14.25" customHeight="1"/>
    <row r="66784" ht="14.25" customHeight="1"/>
    <row r="66785" ht="14.25" customHeight="1"/>
    <row r="66786" ht="14.25" customHeight="1"/>
    <row r="66787" ht="14.25" customHeight="1"/>
    <row r="66788" ht="14.25" customHeight="1"/>
    <row r="66789" ht="14.25" customHeight="1"/>
    <row r="66790" ht="14.25" customHeight="1"/>
    <row r="66791" ht="14.25" customHeight="1"/>
    <row r="66792" ht="14.25" customHeight="1"/>
    <row r="66793" ht="14.25" customHeight="1"/>
    <row r="66794" ht="14.25" customHeight="1"/>
    <row r="66795" ht="14.25" customHeight="1"/>
    <row r="66796" ht="14.25" customHeight="1"/>
    <row r="66797" ht="14.25" customHeight="1"/>
    <row r="66798" ht="14.25" customHeight="1"/>
    <row r="66799" ht="14.25" customHeight="1"/>
    <row r="66800" ht="14.25" customHeight="1"/>
    <row r="66801" ht="14.25" customHeight="1"/>
    <row r="66802" ht="14.25" customHeight="1"/>
    <row r="66803" ht="14.25" customHeight="1"/>
    <row r="66804" ht="14.25" customHeight="1"/>
    <row r="66805" ht="14.25" customHeight="1"/>
    <row r="66806" ht="14.25" customHeight="1"/>
    <row r="66807" ht="14.25" customHeight="1"/>
    <row r="66808" ht="14.25" customHeight="1"/>
    <row r="66809" ht="14.25" customHeight="1"/>
    <row r="66810" ht="14.25" customHeight="1"/>
    <row r="66811" ht="14.25" customHeight="1"/>
    <row r="66812" ht="14.25" customHeight="1"/>
    <row r="66813" ht="14.25" customHeight="1"/>
    <row r="66814" ht="14.25" customHeight="1"/>
    <row r="66815" ht="14.25" customHeight="1"/>
    <row r="66816" ht="14.25" customHeight="1"/>
    <row r="66817" ht="14.25" customHeight="1"/>
    <row r="66818" ht="14.25" customHeight="1"/>
    <row r="66819" ht="14.25" customHeight="1"/>
    <row r="66820" ht="14.25" customHeight="1"/>
    <row r="66821" ht="14.25" customHeight="1"/>
    <row r="66822" ht="14.25" customHeight="1"/>
    <row r="66823" ht="14.25" customHeight="1"/>
    <row r="66824" ht="14.25" customHeight="1"/>
    <row r="66825" ht="14.25" customHeight="1"/>
    <row r="66826" ht="14.25" customHeight="1"/>
    <row r="66827" ht="14.25" customHeight="1"/>
    <row r="66828" ht="14.25" customHeight="1"/>
    <row r="66829" ht="14.25" customHeight="1"/>
    <row r="66830" ht="14.25" customHeight="1"/>
    <row r="66831" ht="14.25" customHeight="1"/>
    <row r="66832" ht="14.25" customHeight="1"/>
    <row r="66833" ht="14.25" customHeight="1"/>
    <row r="66834" ht="14.25" customHeight="1"/>
    <row r="66835" ht="14.25" customHeight="1"/>
    <row r="66836" ht="14.25" customHeight="1"/>
    <row r="66837" ht="14.25" customHeight="1"/>
    <row r="66838" ht="14.25" customHeight="1"/>
    <row r="66839" ht="14.25" customHeight="1"/>
    <row r="66840" ht="14.25" customHeight="1"/>
    <row r="66841" ht="14.25" customHeight="1"/>
    <row r="66842" ht="14.25" customHeight="1"/>
    <row r="66843" ht="14.25" customHeight="1"/>
    <row r="66844" ht="14.25" customHeight="1"/>
    <row r="66845" ht="14.25" customHeight="1"/>
    <row r="66846" ht="14.25" customHeight="1"/>
    <row r="66847" ht="14.25" customHeight="1"/>
    <row r="66848" ht="14.25" customHeight="1"/>
    <row r="66849" ht="14.25" customHeight="1"/>
    <row r="66850" ht="14.25" customHeight="1"/>
    <row r="66851" ht="14.25" customHeight="1"/>
    <row r="66852" ht="14.25" customHeight="1"/>
    <row r="66853" ht="14.25" customHeight="1"/>
    <row r="66854" ht="14.25" customHeight="1"/>
    <row r="66855" ht="14.25" customHeight="1"/>
    <row r="66856" ht="14.25" customHeight="1"/>
    <row r="66857" ht="14.25" customHeight="1"/>
    <row r="66858" ht="14.25" customHeight="1"/>
    <row r="66859" ht="14.25" customHeight="1"/>
    <row r="66860" ht="14.25" customHeight="1"/>
    <row r="66861" ht="14.25" customHeight="1"/>
    <row r="66862" ht="14.25" customHeight="1"/>
    <row r="66863" ht="14.25" customHeight="1"/>
    <row r="66864" ht="14.25" customHeight="1"/>
    <row r="66865" ht="14.25" customHeight="1"/>
    <row r="66866" ht="14.25" customHeight="1"/>
    <row r="66867" ht="14.25" customHeight="1"/>
    <row r="66868" ht="14.25" customHeight="1"/>
    <row r="66869" ht="14.25" customHeight="1"/>
    <row r="66870" ht="14.25" customHeight="1"/>
    <row r="66871" ht="14.25" customHeight="1"/>
    <row r="66872" ht="14.25" customHeight="1"/>
    <row r="66873" ht="14.25" customHeight="1"/>
    <row r="66874" ht="14.25" customHeight="1"/>
    <row r="66875" ht="14.25" customHeight="1"/>
    <row r="66876" ht="14.25" customHeight="1"/>
    <row r="66877" ht="14.25" customHeight="1"/>
    <row r="66878" ht="14.25" customHeight="1"/>
    <row r="66879" ht="14.25" customHeight="1"/>
    <row r="66880" ht="14.25" customHeight="1"/>
    <row r="66881" ht="14.25" customHeight="1"/>
    <row r="66882" ht="14.25" customHeight="1"/>
    <row r="66883" ht="14.25" customHeight="1"/>
    <row r="66884" ht="14.25" customHeight="1"/>
    <row r="66885" ht="14.25" customHeight="1"/>
    <row r="66886" ht="14.25" customHeight="1"/>
    <row r="66887" ht="14.25" customHeight="1"/>
    <row r="66888" ht="14.25" customHeight="1"/>
    <row r="66889" ht="14.25" customHeight="1"/>
    <row r="66890" ht="14.25" customHeight="1"/>
    <row r="66891" ht="14.25" customHeight="1"/>
    <row r="66892" ht="14.25" customHeight="1"/>
    <row r="66893" ht="14.25" customHeight="1"/>
    <row r="66894" ht="14.25" customHeight="1"/>
    <row r="66895" ht="14.25" customHeight="1"/>
    <row r="66896" ht="14.25" customHeight="1"/>
    <row r="66897" ht="14.25" customHeight="1"/>
    <row r="66898" ht="14.25" customHeight="1"/>
    <row r="66899" ht="14.25" customHeight="1"/>
    <row r="66900" ht="14.25" customHeight="1"/>
    <row r="66901" ht="14.25" customHeight="1"/>
    <row r="66902" ht="14.25" customHeight="1"/>
    <row r="66903" ht="14.25" customHeight="1"/>
    <row r="66904" ht="14.25" customHeight="1"/>
    <row r="66905" ht="14.25" customHeight="1"/>
    <row r="66906" ht="14.25" customHeight="1"/>
    <row r="66907" ht="14.25" customHeight="1"/>
    <row r="66908" ht="14.25" customHeight="1"/>
    <row r="66909" ht="14.25" customHeight="1"/>
    <row r="66910" ht="14.25" customHeight="1"/>
    <row r="66911" ht="14.25" customHeight="1"/>
    <row r="66912" ht="14.25" customHeight="1"/>
    <row r="66913" ht="14.25" customHeight="1"/>
    <row r="66914" ht="14.25" customHeight="1"/>
    <row r="66915" ht="14.25" customHeight="1"/>
    <row r="66916" ht="14.25" customHeight="1"/>
    <row r="66917" ht="14.25" customHeight="1"/>
    <row r="66918" ht="14.25" customHeight="1"/>
    <row r="66919" ht="14.25" customHeight="1"/>
    <row r="66920" ht="14.25" customHeight="1"/>
    <row r="66921" ht="14.25" customHeight="1"/>
    <row r="66922" ht="14.25" customHeight="1"/>
    <row r="66923" ht="14.25" customHeight="1"/>
    <row r="66924" ht="14.25" customHeight="1"/>
    <row r="66925" ht="14.25" customHeight="1"/>
    <row r="66926" ht="14.25" customHeight="1"/>
    <row r="66927" ht="14.25" customHeight="1"/>
    <row r="66928" ht="14.25" customHeight="1"/>
    <row r="66929" ht="14.25" customHeight="1"/>
    <row r="66930" ht="14.25" customHeight="1"/>
    <row r="66931" ht="14.25" customHeight="1"/>
    <row r="66932" ht="14.25" customHeight="1"/>
    <row r="66933" ht="14.25" customHeight="1"/>
    <row r="66934" ht="14.25" customHeight="1"/>
    <row r="66935" ht="14.25" customHeight="1"/>
    <row r="66936" ht="14.25" customHeight="1"/>
    <row r="66937" ht="14.25" customHeight="1"/>
    <row r="66938" ht="14.25" customHeight="1"/>
    <row r="66939" ht="14.25" customHeight="1"/>
    <row r="66940" ht="14.25" customHeight="1"/>
    <row r="66941" ht="14.25" customHeight="1"/>
    <row r="66942" ht="14.25" customHeight="1"/>
    <row r="66943" ht="14.25" customHeight="1"/>
    <row r="66944" ht="14.25" customHeight="1"/>
    <row r="66945" ht="14.25" customHeight="1"/>
    <row r="66946" ht="14.25" customHeight="1"/>
    <row r="66947" ht="14.25" customHeight="1"/>
    <row r="66948" ht="14.25" customHeight="1"/>
    <row r="66949" ht="14.25" customHeight="1"/>
    <row r="66950" ht="14.25" customHeight="1"/>
    <row r="66951" ht="14.25" customHeight="1"/>
    <row r="66952" ht="14.25" customHeight="1"/>
    <row r="66953" ht="14.25" customHeight="1"/>
    <row r="66954" ht="14.25" customHeight="1"/>
    <row r="66955" ht="14.25" customHeight="1"/>
    <row r="66956" ht="14.25" customHeight="1"/>
    <row r="66957" ht="14.25" customHeight="1"/>
    <row r="66958" ht="14.25" customHeight="1"/>
    <row r="66959" ht="14.25" customHeight="1"/>
    <row r="66960" ht="14.25" customHeight="1"/>
    <row r="66961" ht="14.25" customHeight="1"/>
    <row r="66962" ht="14.25" customHeight="1"/>
    <row r="66963" ht="14.25" customHeight="1"/>
    <row r="66964" ht="14.25" customHeight="1"/>
    <row r="66965" ht="14.25" customHeight="1"/>
    <row r="66966" ht="14.25" customHeight="1"/>
    <row r="66967" ht="14.25" customHeight="1"/>
    <row r="66968" ht="14.25" customHeight="1"/>
    <row r="66969" ht="14.25" customHeight="1"/>
    <row r="66970" ht="14.25" customHeight="1"/>
    <row r="66971" ht="14.25" customHeight="1"/>
    <row r="66972" ht="14.25" customHeight="1"/>
    <row r="66973" ht="14.25" customHeight="1"/>
    <row r="66974" ht="14.25" customHeight="1"/>
    <row r="66975" ht="14.25" customHeight="1"/>
    <row r="66976" ht="14.25" customHeight="1"/>
    <row r="66977" ht="14.25" customHeight="1"/>
    <row r="66978" ht="14.25" customHeight="1"/>
    <row r="66979" ht="14.25" customHeight="1"/>
    <row r="66980" ht="14.25" customHeight="1"/>
    <row r="66981" ht="14.25" customHeight="1"/>
    <row r="66982" ht="14.25" customHeight="1"/>
    <row r="66983" ht="14.25" customHeight="1"/>
    <row r="66984" ht="14.25" customHeight="1"/>
    <row r="66985" ht="14.25" customHeight="1"/>
    <row r="66986" ht="14.25" customHeight="1"/>
    <row r="66987" ht="14.25" customHeight="1"/>
    <row r="66988" ht="14.25" customHeight="1"/>
    <row r="66989" ht="14.25" customHeight="1"/>
    <row r="66990" ht="14.25" customHeight="1"/>
    <row r="66991" ht="14.25" customHeight="1"/>
    <row r="66992" ht="14.25" customHeight="1"/>
    <row r="66993" ht="14.25" customHeight="1"/>
    <row r="66994" ht="14.25" customHeight="1"/>
    <row r="66995" ht="14.25" customHeight="1"/>
    <row r="66996" ht="14.25" customHeight="1"/>
    <row r="66997" ht="14.25" customHeight="1"/>
    <row r="66998" ht="14.25" customHeight="1"/>
    <row r="66999" ht="14.25" customHeight="1"/>
    <row r="67000" ht="14.25" customHeight="1"/>
    <row r="67001" ht="14.25" customHeight="1"/>
    <row r="67002" ht="14.25" customHeight="1"/>
    <row r="67003" ht="14.25" customHeight="1"/>
    <row r="67004" ht="14.25" customHeight="1"/>
    <row r="67005" ht="14.25" customHeight="1"/>
    <row r="67006" ht="14.25" customHeight="1"/>
    <row r="67007" ht="14.25" customHeight="1"/>
    <row r="67008" ht="14.25" customHeight="1"/>
    <row r="67009" ht="14.25" customHeight="1"/>
    <row r="67010" ht="14.25" customHeight="1"/>
    <row r="67011" ht="14.25" customHeight="1"/>
    <row r="67012" ht="14.25" customHeight="1"/>
    <row r="67013" ht="14.25" customHeight="1"/>
    <row r="67014" ht="14.25" customHeight="1"/>
    <row r="67015" ht="14.25" customHeight="1"/>
    <row r="67016" ht="14.25" customHeight="1"/>
    <row r="67017" ht="14.25" customHeight="1"/>
    <row r="67018" ht="14.25" customHeight="1"/>
    <row r="67019" ht="14.25" customHeight="1"/>
    <row r="67020" ht="14.25" customHeight="1"/>
    <row r="67021" ht="14.25" customHeight="1"/>
    <row r="67022" ht="14.25" customHeight="1"/>
    <row r="67023" ht="14.25" customHeight="1"/>
    <row r="67024" ht="14.25" customHeight="1"/>
    <row r="67025" ht="14.25" customHeight="1"/>
    <row r="67026" ht="14.25" customHeight="1"/>
    <row r="67027" ht="14.25" customHeight="1"/>
    <row r="67028" ht="14.25" customHeight="1"/>
    <row r="67029" ht="14.25" customHeight="1"/>
    <row r="67030" ht="14.25" customHeight="1"/>
    <row r="67031" ht="14.25" customHeight="1"/>
    <row r="67032" ht="14.25" customHeight="1"/>
    <row r="67033" ht="14.25" customHeight="1"/>
    <row r="67034" ht="14.25" customHeight="1"/>
    <row r="67035" ht="14.25" customHeight="1"/>
    <row r="67036" ht="14.25" customHeight="1"/>
    <row r="67037" ht="14.25" customHeight="1"/>
    <row r="67038" ht="14.25" customHeight="1"/>
    <row r="67039" ht="14.25" customHeight="1"/>
    <row r="67040" ht="14.25" customHeight="1"/>
    <row r="67041" ht="14.25" customHeight="1"/>
    <row r="67042" ht="14.25" customHeight="1"/>
    <row r="67043" ht="14.25" customHeight="1"/>
    <row r="67044" ht="14.25" customHeight="1"/>
    <row r="67045" ht="14.25" customHeight="1"/>
    <row r="67046" ht="14.25" customHeight="1"/>
    <row r="67047" ht="14.25" customHeight="1"/>
    <row r="67048" ht="14.25" customHeight="1"/>
    <row r="67049" ht="14.25" customHeight="1"/>
    <row r="67050" ht="14.25" customHeight="1"/>
    <row r="67051" ht="14.25" customHeight="1"/>
    <row r="67052" ht="14.25" customHeight="1"/>
    <row r="67053" ht="14.25" customHeight="1"/>
    <row r="67054" ht="14.25" customHeight="1"/>
    <row r="67055" ht="14.25" customHeight="1"/>
    <row r="67056" ht="14.25" customHeight="1"/>
    <row r="67057" ht="14.25" customHeight="1"/>
    <row r="67058" ht="14.25" customHeight="1"/>
    <row r="67059" ht="14.25" customHeight="1"/>
    <row r="67060" ht="14.25" customHeight="1"/>
    <row r="67061" ht="14.25" customHeight="1"/>
    <row r="67062" ht="14.25" customHeight="1"/>
    <row r="67063" ht="14.25" customHeight="1"/>
    <row r="67064" ht="14.25" customHeight="1"/>
    <row r="67065" ht="14.25" customHeight="1"/>
    <row r="67066" ht="14.25" customHeight="1"/>
    <row r="67067" ht="14.25" customHeight="1"/>
    <row r="67068" ht="14.25" customHeight="1"/>
    <row r="67069" ht="14.25" customHeight="1"/>
    <row r="67070" ht="14.25" customHeight="1"/>
    <row r="67071" ht="14.25" customHeight="1"/>
    <row r="67072" ht="14.25" customHeight="1"/>
    <row r="67073" ht="14.25" customHeight="1"/>
    <row r="67074" ht="14.25" customHeight="1"/>
    <row r="67075" ht="14.25" customHeight="1"/>
    <row r="67076" ht="14.25" customHeight="1"/>
    <row r="67077" ht="14.25" customHeight="1"/>
    <row r="67078" ht="14.25" customHeight="1"/>
    <row r="67079" ht="14.25" customHeight="1"/>
    <row r="67080" ht="14.25" customHeight="1"/>
    <row r="67081" ht="14.25" customHeight="1"/>
    <row r="67082" ht="14.25" customHeight="1"/>
    <row r="67083" ht="14.25" customHeight="1"/>
    <row r="67084" ht="14.25" customHeight="1"/>
    <row r="67085" ht="14.25" customHeight="1"/>
    <row r="67086" ht="14.25" customHeight="1"/>
    <row r="67087" ht="14.25" customHeight="1"/>
    <row r="67088" ht="14.25" customHeight="1"/>
    <row r="67089" ht="14.25" customHeight="1"/>
    <row r="67090" ht="14.25" customHeight="1"/>
    <row r="67091" ht="14.25" customHeight="1"/>
    <row r="67092" ht="14.25" customHeight="1"/>
    <row r="67093" ht="14.25" customHeight="1"/>
    <row r="67094" ht="14.25" customHeight="1"/>
    <row r="67095" ht="14.25" customHeight="1"/>
    <row r="67096" ht="14.25" customHeight="1"/>
    <row r="67097" ht="14.25" customHeight="1"/>
    <row r="67098" ht="14.25" customHeight="1"/>
    <row r="67099" ht="14.25" customHeight="1"/>
    <row r="67100" ht="14.25" customHeight="1"/>
    <row r="67101" ht="14.25" customHeight="1"/>
    <row r="67102" ht="14.25" customHeight="1"/>
    <row r="67103" ht="14.25" customHeight="1"/>
    <row r="67104" ht="14.25" customHeight="1"/>
    <row r="67105" ht="14.25" customHeight="1"/>
    <row r="67106" ht="14.25" customHeight="1"/>
    <row r="67107" ht="14.25" customHeight="1"/>
    <row r="67108" ht="14.25" customHeight="1"/>
    <row r="67109" ht="14.25" customHeight="1"/>
    <row r="67110" ht="14.25" customHeight="1"/>
    <row r="67111" ht="14.25" customHeight="1"/>
    <row r="67112" ht="14.25" customHeight="1"/>
    <row r="67113" ht="14.25" customHeight="1"/>
    <row r="67114" ht="14.25" customHeight="1"/>
    <row r="67115" ht="14.25" customHeight="1"/>
    <row r="67116" ht="14.25" customHeight="1"/>
    <row r="67117" ht="14.25" customHeight="1"/>
    <row r="67118" ht="14.25" customHeight="1"/>
    <row r="67119" ht="14.25" customHeight="1"/>
    <row r="67120" ht="14.25" customHeight="1"/>
    <row r="67121" ht="14.25" customHeight="1"/>
    <row r="67122" ht="14.25" customHeight="1"/>
    <row r="67123" ht="14.25" customHeight="1"/>
    <row r="67124" ht="14.25" customHeight="1"/>
    <row r="67125" ht="14.25" customHeight="1"/>
    <row r="67126" ht="14.25" customHeight="1"/>
    <row r="67127" ht="14.25" customHeight="1"/>
    <row r="67128" ht="14.25" customHeight="1"/>
    <row r="67129" ht="14.25" customHeight="1"/>
    <row r="67130" ht="14.25" customHeight="1"/>
    <row r="67131" ht="14.25" customHeight="1"/>
    <row r="67132" ht="14.25" customHeight="1"/>
    <row r="67133" ht="14.25" customHeight="1"/>
    <row r="67134" ht="14.25" customHeight="1"/>
    <row r="67135" ht="14.25" customHeight="1"/>
    <row r="67136" ht="14.25" customHeight="1"/>
    <row r="67137" ht="14.25" customHeight="1"/>
    <row r="67138" ht="14.25" customHeight="1"/>
    <row r="67139" ht="14.25" customHeight="1"/>
    <row r="67140" ht="14.25" customHeight="1"/>
    <row r="67141" ht="14.25" customHeight="1"/>
    <row r="67142" ht="14.25" customHeight="1"/>
    <row r="67143" ht="14.25" customHeight="1"/>
    <row r="67144" ht="14.25" customHeight="1"/>
    <row r="67145" ht="14.25" customHeight="1"/>
    <row r="67146" ht="14.25" customHeight="1"/>
    <row r="67147" ht="14.25" customHeight="1"/>
    <row r="67148" ht="14.25" customHeight="1"/>
    <row r="67149" ht="14.25" customHeight="1"/>
    <row r="67150" ht="14.25" customHeight="1"/>
    <row r="67151" ht="14.25" customHeight="1"/>
    <row r="67152" ht="14.25" customHeight="1"/>
    <row r="67153" ht="14.25" customHeight="1"/>
    <row r="67154" ht="14.25" customHeight="1"/>
    <row r="67155" ht="14.25" customHeight="1"/>
    <row r="67156" ht="14.25" customHeight="1"/>
    <row r="67157" ht="14.25" customHeight="1"/>
    <row r="67158" ht="14.25" customHeight="1"/>
    <row r="67159" ht="14.25" customHeight="1"/>
    <row r="67160" ht="14.25" customHeight="1"/>
    <row r="67161" ht="14.25" customHeight="1"/>
    <row r="67162" ht="14.25" customHeight="1"/>
    <row r="67163" ht="14.25" customHeight="1"/>
    <row r="67164" ht="14.25" customHeight="1"/>
    <row r="67165" ht="14.25" customHeight="1"/>
    <row r="67166" ht="14.25" customHeight="1"/>
    <row r="67167" ht="14.25" customHeight="1"/>
    <row r="67168" ht="14.25" customHeight="1"/>
    <row r="67169" ht="14.25" customHeight="1"/>
    <row r="67170" ht="14.25" customHeight="1"/>
    <row r="67171" ht="14.25" customHeight="1"/>
    <row r="67172" ht="14.25" customHeight="1"/>
    <row r="67173" ht="14.25" customHeight="1"/>
    <row r="67174" ht="14.25" customHeight="1"/>
    <row r="67175" ht="14.25" customHeight="1"/>
    <row r="67176" ht="14.25" customHeight="1"/>
    <row r="67177" ht="14.25" customHeight="1"/>
    <row r="67178" ht="14.25" customHeight="1"/>
    <row r="67179" ht="14.25" customHeight="1"/>
    <row r="67180" ht="14.25" customHeight="1"/>
    <row r="67181" ht="14.25" customHeight="1"/>
    <row r="67182" ht="14.25" customHeight="1"/>
    <row r="67183" ht="14.25" customHeight="1"/>
    <row r="67184" ht="14.25" customHeight="1"/>
    <row r="67185" ht="14.25" customHeight="1"/>
    <row r="67186" ht="14.25" customHeight="1"/>
    <row r="67187" ht="14.25" customHeight="1"/>
    <row r="67188" ht="14.25" customHeight="1"/>
    <row r="67189" ht="14.25" customHeight="1"/>
    <row r="67190" ht="14.25" customHeight="1"/>
    <row r="67191" ht="14.25" customHeight="1"/>
    <row r="67192" ht="14.25" customHeight="1"/>
    <row r="67193" ht="14.25" customHeight="1"/>
    <row r="67194" ht="14.25" customHeight="1"/>
    <row r="67195" ht="14.25" customHeight="1"/>
    <row r="67196" ht="14.25" customHeight="1"/>
    <row r="67197" ht="14.25" customHeight="1"/>
    <row r="67198" ht="14.25" customHeight="1"/>
    <row r="67199" ht="14.25" customHeight="1"/>
    <row r="67200" ht="14.25" customHeight="1"/>
    <row r="67201" ht="14.25" customHeight="1"/>
    <row r="67202" ht="14.25" customHeight="1"/>
    <row r="67203" ht="14.25" customHeight="1"/>
    <row r="67204" ht="14.25" customHeight="1"/>
    <row r="67205" ht="14.25" customHeight="1"/>
    <row r="67206" ht="14.25" customHeight="1"/>
    <row r="67207" ht="14.25" customHeight="1"/>
    <row r="67208" ht="14.25" customHeight="1"/>
    <row r="67209" ht="14.25" customHeight="1"/>
    <row r="67210" ht="14.25" customHeight="1"/>
    <row r="67211" ht="14.25" customHeight="1"/>
    <row r="67212" ht="14.25" customHeight="1"/>
    <row r="67213" ht="14.25" customHeight="1"/>
    <row r="67214" ht="14.25" customHeight="1"/>
    <row r="67215" ht="14.25" customHeight="1"/>
    <row r="67216" ht="14.25" customHeight="1"/>
    <row r="67217" ht="14.25" customHeight="1"/>
    <row r="67218" ht="14.25" customHeight="1"/>
    <row r="67219" ht="14.25" customHeight="1"/>
    <row r="67220" ht="14.25" customHeight="1"/>
    <row r="67221" ht="14.25" customHeight="1"/>
    <row r="67222" ht="14.25" customHeight="1"/>
    <row r="67223" ht="14.25" customHeight="1"/>
    <row r="67224" ht="14.25" customHeight="1"/>
    <row r="67225" ht="14.25" customHeight="1"/>
    <row r="67226" ht="14.25" customHeight="1"/>
    <row r="67227" ht="14.25" customHeight="1"/>
    <row r="67228" ht="14.25" customHeight="1"/>
    <row r="67229" ht="14.25" customHeight="1"/>
    <row r="67230" ht="14.25" customHeight="1"/>
    <row r="67231" ht="14.25" customHeight="1"/>
    <row r="67232" ht="14.25" customHeight="1"/>
    <row r="67233" ht="14.25" customHeight="1"/>
    <row r="67234" ht="14.25" customHeight="1"/>
    <row r="67235" ht="14.25" customHeight="1"/>
    <row r="67236" ht="14.25" customHeight="1"/>
    <row r="67237" ht="14.25" customHeight="1"/>
    <row r="67238" ht="14.25" customHeight="1"/>
    <row r="67239" ht="14.25" customHeight="1"/>
    <row r="67240" ht="14.25" customHeight="1"/>
    <row r="67241" ht="14.25" customHeight="1"/>
    <row r="67242" ht="14.25" customHeight="1"/>
    <row r="67243" ht="14.25" customHeight="1"/>
    <row r="67244" ht="14.25" customHeight="1"/>
    <row r="67245" ht="14.25" customHeight="1"/>
    <row r="67246" ht="14.25" customHeight="1"/>
    <row r="67247" ht="14.25" customHeight="1"/>
    <row r="67248" ht="14.25" customHeight="1"/>
    <row r="67249" ht="14.25" customHeight="1"/>
    <row r="67250" ht="14.25" customHeight="1"/>
    <row r="67251" ht="14.25" customHeight="1"/>
    <row r="67252" ht="14.25" customHeight="1"/>
    <row r="67253" ht="14.25" customHeight="1"/>
    <row r="67254" ht="14.25" customHeight="1"/>
    <row r="67255" ht="14.25" customHeight="1"/>
    <row r="67256" ht="14.25" customHeight="1"/>
    <row r="67257" ht="14.25" customHeight="1"/>
    <row r="67258" ht="14.25" customHeight="1"/>
    <row r="67259" ht="14.25" customHeight="1"/>
    <row r="67260" ht="14.25" customHeight="1"/>
    <row r="67261" ht="14.25" customHeight="1"/>
    <row r="67262" ht="14.25" customHeight="1"/>
    <row r="67263" ht="14.25" customHeight="1"/>
    <row r="67264" ht="14.25" customHeight="1"/>
    <row r="67265" ht="14.25" customHeight="1"/>
    <row r="67266" ht="14.25" customHeight="1"/>
    <row r="67267" ht="14.25" customHeight="1"/>
    <row r="67268" ht="14.25" customHeight="1"/>
    <row r="67269" ht="14.25" customHeight="1"/>
    <row r="67270" ht="14.25" customHeight="1"/>
    <row r="67271" ht="14.25" customHeight="1"/>
    <row r="67272" ht="14.25" customHeight="1"/>
    <row r="67273" ht="14.25" customHeight="1"/>
    <row r="67274" ht="14.25" customHeight="1"/>
    <row r="67275" ht="14.25" customHeight="1"/>
    <row r="67276" ht="14.25" customHeight="1"/>
    <row r="67277" ht="14.25" customHeight="1"/>
    <row r="67278" ht="14.25" customHeight="1"/>
    <row r="67279" ht="14.25" customHeight="1"/>
    <row r="67280" ht="14.25" customHeight="1"/>
    <row r="67281" ht="14.25" customHeight="1"/>
    <row r="67282" ht="14.25" customHeight="1"/>
    <row r="67283" ht="14.25" customHeight="1"/>
    <row r="67284" ht="14.25" customHeight="1"/>
    <row r="67285" ht="14.25" customHeight="1"/>
    <row r="67286" ht="14.25" customHeight="1"/>
    <row r="67287" ht="14.25" customHeight="1"/>
    <row r="67288" ht="14.25" customHeight="1"/>
    <row r="67289" ht="14.25" customHeight="1"/>
    <row r="67290" ht="14.25" customHeight="1"/>
    <row r="67291" ht="14.25" customHeight="1"/>
    <row r="67292" ht="14.25" customHeight="1"/>
    <row r="67293" ht="14.25" customHeight="1"/>
    <row r="67294" ht="14.25" customHeight="1"/>
    <row r="67295" ht="14.25" customHeight="1"/>
    <row r="67296" ht="14.25" customHeight="1"/>
    <row r="67297" ht="14.25" customHeight="1"/>
    <row r="67298" ht="14.25" customHeight="1"/>
    <row r="67299" ht="14.25" customHeight="1"/>
    <row r="67300" ht="14.25" customHeight="1"/>
    <row r="67301" ht="14.25" customHeight="1"/>
    <row r="67302" ht="14.25" customHeight="1"/>
    <row r="67303" ht="14.25" customHeight="1"/>
    <row r="67304" ht="14.25" customHeight="1"/>
    <row r="67305" ht="14.25" customHeight="1"/>
    <row r="67306" ht="14.25" customHeight="1"/>
    <row r="67307" ht="14.25" customHeight="1"/>
    <row r="67308" ht="14.25" customHeight="1"/>
    <row r="67309" ht="14.25" customHeight="1"/>
    <row r="67310" ht="14.25" customHeight="1"/>
    <row r="67311" ht="14.25" customHeight="1"/>
    <row r="67312" ht="14.25" customHeight="1"/>
    <row r="67313" ht="14.25" customHeight="1"/>
    <row r="67314" ht="14.25" customHeight="1"/>
    <row r="67315" ht="14.25" customHeight="1"/>
    <row r="67316" ht="14.25" customHeight="1"/>
    <row r="67317" ht="14.25" customHeight="1"/>
    <row r="67318" ht="14.25" customHeight="1"/>
    <row r="67319" ht="14.25" customHeight="1"/>
    <row r="67320" ht="14.25" customHeight="1"/>
    <row r="67321" ht="14.25" customHeight="1"/>
    <row r="67322" ht="14.25" customHeight="1"/>
    <row r="67323" ht="14.25" customHeight="1"/>
    <row r="67324" ht="14.25" customHeight="1"/>
    <row r="67325" ht="14.25" customHeight="1"/>
    <row r="67326" ht="14.25" customHeight="1"/>
    <row r="67327" ht="14.25" customHeight="1"/>
    <row r="67328" ht="14.25" customHeight="1"/>
    <row r="67329" ht="14.25" customHeight="1"/>
    <row r="67330" ht="14.25" customHeight="1"/>
    <row r="67331" ht="14.25" customHeight="1"/>
    <row r="67332" ht="14.25" customHeight="1"/>
    <row r="67333" ht="14.25" customHeight="1"/>
    <row r="67334" ht="14.25" customHeight="1"/>
    <row r="67335" ht="14.25" customHeight="1"/>
    <row r="67336" ht="14.25" customHeight="1"/>
    <row r="67337" ht="14.25" customHeight="1"/>
    <row r="67338" ht="14.25" customHeight="1"/>
    <row r="67339" ht="14.25" customHeight="1"/>
    <row r="67340" ht="14.25" customHeight="1"/>
    <row r="67341" ht="14.25" customHeight="1"/>
    <row r="67342" ht="14.25" customHeight="1"/>
    <row r="67343" ht="14.25" customHeight="1"/>
    <row r="67344" ht="14.25" customHeight="1"/>
    <row r="67345" ht="14.25" customHeight="1"/>
    <row r="67346" ht="14.25" customHeight="1"/>
    <row r="67347" ht="14.25" customHeight="1"/>
    <row r="67348" ht="14.25" customHeight="1"/>
    <row r="67349" ht="14.25" customHeight="1"/>
    <row r="67350" ht="14.25" customHeight="1"/>
    <row r="67351" ht="14.25" customHeight="1"/>
    <row r="67352" ht="14.25" customHeight="1"/>
    <row r="67353" ht="14.25" customHeight="1"/>
    <row r="67354" ht="14.25" customHeight="1"/>
    <row r="67355" ht="14.25" customHeight="1"/>
    <row r="67356" ht="14.25" customHeight="1"/>
    <row r="67357" ht="14.25" customHeight="1"/>
    <row r="67358" ht="14.25" customHeight="1"/>
    <row r="67359" ht="14.25" customHeight="1"/>
    <row r="67360" ht="14.25" customHeight="1"/>
    <row r="67361" ht="14.25" customHeight="1"/>
    <row r="67362" ht="14.25" customHeight="1"/>
    <row r="67363" ht="14.25" customHeight="1"/>
    <row r="67364" ht="14.25" customHeight="1"/>
    <row r="67365" ht="14.25" customHeight="1"/>
    <row r="67366" ht="14.25" customHeight="1"/>
    <row r="67367" ht="14.25" customHeight="1"/>
    <row r="67368" ht="14.25" customHeight="1"/>
    <row r="67369" ht="14.25" customHeight="1"/>
    <row r="67370" ht="14.25" customHeight="1"/>
    <row r="67371" ht="14.25" customHeight="1"/>
    <row r="67372" ht="14.25" customHeight="1"/>
    <row r="67373" ht="14.25" customHeight="1"/>
    <row r="67374" ht="14.25" customHeight="1"/>
    <row r="67375" ht="14.25" customHeight="1"/>
    <row r="67376" ht="14.25" customHeight="1"/>
    <row r="67377" ht="14.25" customHeight="1"/>
    <row r="67378" ht="14.25" customHeight="1"/>
    <row r="67379" ht="14.25" customHeight="1"/>
    <row r="67380" ht="14.25" customHeight="1"/>
    <row r="67381" ht="14.25" customHeight="1"/>
    <row r="67382" ht="14.25" customHeight="1"/>
    <row r="67383" ht="14.25" customHeight="1"/>
    <row r="67384" ht="14.25" customHeight="1"/>
    <row r="67385" ht="14.25" customHeight="1"/>
    <row r="67386" ht="14.25" customHeight="1"/>
    <row r="67387" ht="14.25" customHeight="1"/>
    <row r="67388" ht="14.25" customHeight="1"/>
    <row r="67389" ht="14.25" customHeight="1"/>
    <row r="67390" ht="14.25" customHeight="1"/>
    <row r="67391" ht="14.25" customHeight="1"/>
    <row r="67392" ht="14.25" customHeight="1"/>
    <row r="67393" ht="14.25" customHeight="1"/>
    <row r="67394" ht="14.25" customHeight="1"/>
    <row r="67395" ht="14.25" customHeight="1"/>
    <row r="67396" ht="14.25" customHeight="1"/>
    <row r="67397" ht="14.25" customHeight="1"/>
    <row r="67398" ht="14.25" customHeight="1"/>
    <row r="67399" ht="14.25" customHeight="1"/>
    <row r="67400" ht="14.25" customHeight="1"/>
    <row r="67401" ht="14.25" customHeight="1"/>
    <row r="67402" ht="14.25" customHeight="1"/>
    <row r="67403" ht="14.25" customHeight="1"/>
    <row r="67404" ht="14.25" customHeight="1"/>
    <row r="67405" ht="14.25" customHeight="1"/>
    <row r="67406" ht="14.25" customHeight="1"/>
    <row r="67407" ht="14.25" customHeight="1"/>
    <row r="67408" ht="14.25" customHeight="1"/>
    <row r="67409" ht="14.25" customHeight="1"/>
    <row r="67410" ht="14.25" customHeight="1"/>
    <row r="67411" ht="14.25" customHeight="1"/>
    <row r="67412" ht="14.25" customHeight="1"/>
    <row r="67413" ht="14.25" customHeight="1"/>
    <row r="67414" ht="14.25" customHeight="1"/>
    <row r="67415" ht="14.25" customHeight="1"/>
    <row r="67416" ht="14.25" customHeight="1"/>
    <row r="67417" ht="14.25" customHeight="1"/>
    <row r="67418" ht="14.25" customHeight="1"/>
    <row r="67419" ht="14.25" customHeight="1"/>
    <row r="67420" ht="14.25" customHeight="1"/>
    <row r="67421" ht="14.25" customHeight="1"/>
    <row r="67422" ht="14.25" customHeight="1"/>
    <row r="67423" ht="14.25" customHeight="1"/>
    <row r="67424" ht="14.25" customHeight="1"/>
    <row r="67425" ht="14.25" customHeight="1"/>
    <row r="67426" ht="14.25" customHeight="1"/>
    <row r="67427" ht="14.25" customHeight="1"/>
    <row r="67428" ht="14.25" customHeight="1"/>
    <row r="67429" ht="14.25" customHeight="1"/>
    <row r="67430" ht="14.25" customHeight="1"/>
    <row r="67431" ht="14.25" customHeight="1"/>
    <row r="67432" ht="14.25" customHeight="1"/>
    <row r="67433" ht="14.25" customHeight="1"/>
    <row r="67434" ht="14.25" customHeight="1"/>
    <row r="67435" ht="14.25" customHeight="1"/>
    <row r="67436" ht="14.25" customHeight="1"/>
    <row r="67437" ht="14.25" customHeight="1"/>
    <row r="67438" ht="14.25" customHeight="1"/>
    <row r="67439" ht="14.25" customHeight="1"/>
    <row r="67440" ht="14.25" customHeight="1"/>
    <row r="67441" ht="14.25" customHeight="1"/>
    <row r="67442" ht="14.25" customHeight="1"/>
    <row r="67443" ht="14.25" customHeight="1"/>
    <row r="67444" ht="14.25" customHeight="1"/>
    <row r="67445" ht="14.25" customHeight="1"/>
    <row r="67446" ht="14.25" customHeight="1"/>
    <row r="67447" ht="14.25" customHeight="1"/>
    <row r="67448" ht="14.25" customHeight="1"/>
    <row r="67449" ht="14.25" customHeight="1"/>
    <row r="67450" ht="14.25" customHeight="1"/>
    <row r="67451" ht="14.25" customHeight="1"/>
    <row r="67452" ht="14.25" customHeight="1"/>
    <row r="67453" ht="14.25" customHeight="1"/>
    <row r="67454" ht="14.25" customHeight="1"/>
    <row r="67455" ht="14.25" customHeight="1"/>
    <row r="67456" ht="14.25" customHeight="1"/>
    <row r="67457" ht="14.25" customHeight="1"/>
    <row r="67458" ht="14.25" customHeight="1"/>
    <row r="67459" ht="14.25" customHeight="1"/>
    <row r="67460" ht="14.25" customHeight="1"/>
    <row r="67461" ht="14.25" customHeight="1"/>
    <row r="67462" ht="14.25" customHeight="1"/>
    <row r="67463" ht="14.25" customHeight="1"/>
    <row r="67464" ht="14.25" customHeight="1"/>
    <row r="67465" ht="14.25" customHeight="1"/>
    <row r="67466" ht="14.25" customHeight="1"/>
    <row r="67467" ht="14.25" customHeight="1"/>
    <row r="67468" ht="14.25" customHeight="1"/>
    <row r="67469" ht="14.25" customHeight="1"/>
    <row r="67470" ht="14.25" customHeight="1"/>
    <row r="67471" ht="14.25" customHeight="1"/>
    <row r="67472" ht="14.25" customHeight="1"/>
    <row r="67473" ht="14.25" customHeight="1"/>
    <row r="67474" ht="14.25" customHeight="1"/>
    <row r="67475" ht="14.25" customHeight="1"/>
    <row r="67476" ht="14.25" customHeight="1"/>
    <row r="67477" ht="14.25" customHeight="1"/>
    <row r="67478" ht="14.25" customHeight="1"/>
    <row r="67479" ht="14.25" customHeight="1"/>
    <row r="67480" ht="14.25" customHeight="1"/>
    <row r="67481" ht="14.25" customHeight="1"/>
    <row r="67482" ht="14.25" customHeight="1"/>
    <row r="67483" ht="14.25" customHeight="1"/>
    <row r="67484" ht="14.25" customHeight="1"/>
    <row r="67485" ht="14.25" customHeight="1"/>
    <row r="67486" ht="14.25" customHeight="1"/>
    <row r="67487" ht="14.25" customHeight="1"/>
    <row r="67488" ht="14.25" customHeight="1"/>
    <row r="67489" ht="14.25" customHeight="1"/>
    <row r="67490" ht="14.25" customHeight="1"/>
    <row r="67491" ht="14.25" customHeight="1"/>
    <row r="67492" ht="14.25" customHeight="1"/>
    <row r="67493" ht="14.25" customHeight="1"/>
    <row r="67494" ht="14.25" customHeight="1"/>
    <row r="67495" ht="14.25" customHeight="1"/>
    <row r="67496" ht="14.25" customHeight="1"/>
    <row r="67497" ht="14.25" customHeight="1"/>
    <row r="67498" ht="14.25" customHeight="1"/>
    <row r="67499" ht="14.25" customHeight="1"/>
    <row r="67500" ht="14.25" customHeight="1"/>
    <row r="67501" ht="14.25" customHeight="1"/>
    <row r="67502" ht="14.25" customHeight="1"/>
    <row r="67503" ht="14.25" customHeight="1"/>
    <row r="67504" ht="14.25" customHeight="1"/>
    <row r="67505" ht="14.25" customHeight="1"/>
    <row r="67506" ht="14.25" customHeight="1"/>
    <row r="67507" ht="14.25" customHeight="1"/>
    <row r="67508" ht="14.25" customHeight="1"/>
    <row r="67509" ht="14.25" customHeight="1"/>
    <row r="67510" ht="14.25" customHeight="1"/>
    <row r="67511" ht="14.25" customHeight="1"/>
    <row r="67512" ht="14.25" customHeight="1"/>
    <row r="67513" ht="14.25" customHeight="1"/>
    <row r="67514" ht="14.25" customHeight="1"/>
    <row r="67515" ht="14.25" customHeight="1"/>
    <row r="67516" ht="14.25" customHeight="1"/>
    <row r="67517" ht="14.25" customHeight="1"/>
    <row r="67518" ht="14.25" customHeight="1"/>
    <row r="67519" ht="14.25" customHeight="1"/>
    <row r="67520" ht="14.25" customHeight="1"/>
    <row r="67521" ht="14.25" customHeight="1"/>
    <row r="67522" ht="14.25" customHeight="1"/>
    <row r="67523" ht="14.25" customHeight="1"/>
    <row r="67524" ht="14.25" customHeight="1"/>
    <row r="67525" ht="14.25" customHeight="1"/>
    <row r="67526" ht="14.25" customHeight="1"/>
    <row r="67527" ht="14.25" customHeight="1"/>
    <row r="67528" ht="14.25" customHeight="1"/>
    <row r="67529" ht="14.25" customHeight="1"/>
    <row r="67530" ht="14.25" customHeight="1"/>
    <row r="67531" ht="14.25" customHeight="1"/>
    <row r="67532" ht="14.25" customHeight="1"/>
    <row r="67533" ht="14.25" customHeight="1"/>
    <row r="67534" ht="14.25" customHeight="1"/>
    <row r="67535" ht="14.25" customHeight="1"/>
    <row r="67536" ht="14.25" customHeight="1"/>
    <row r="67537" ht="14.25" customHeight="1"/>
    <row r="67538" ht="14.25" customHeight="1"/>
    <row r="67539" ht="14.25" customHeight="1"/>
    <row r="67540" ht="14.25" customHeight="1"/>
    <row r="67541" ht="14.25" customHeight="1"/>
    <row r="67542" ht="14.25" customHeight="1"/>
    <row r="67543" ht="14.25" customHeight="1"/>
    <row r="67544" ht="14.25" customHeight="1"/>
    <row r="67545" ht="14.25" customHeight="1"/>
    <row r="67546" ht="14.25" customHeight="1"/>
    <row r="67547" ht="14.25" customHeight="1"/>
    <row r="67548" ht="14.25" customHeight="1"/>
    <row r="67549" ht="14.25" customHeight="1"/>
    <row r="67550" ht="14.25" customHeight="1"/>
    <row r="67551" ht="14.25" customHeight="1"/>
    <row r="67552" ht="14.25" customHeight="1"/>
    <row r="67553" ht="14.25" customHeight="1"/>
    <row r="67554" ht="14.25" customHeight="1"/>
    <row r="67555" ht="14.25" customHeight="1"/>
    <row r="67556" ht="14.25" customHeight="1"/>
    <row r="67557" ht="14.25" customHeight="1"/>
    <row r="67558" ht="14.25" customHeight="1"/>
    <row r="67559" ht="14.25" customHeight="1"/>
    <row r="67560" ht="14.25" customHeight="1"/>
    <row r="67561" ht="14.25" customHeight="1"/>
    <row r="67562" ht="14.25" customHeight="1"/>
    <row r="67563" ht="14.25" customHeight="1"/>
    <row r="67564" ht="14.25" customHeight="1"/>
    <row r="67565" ht="14.25" customHeight="1"/>
    <row r="67566" ht="14.25" customHeight="1"/>
    <row r="67567" ht="14.25" customHeight="1"/>
    <row r="67568" ht="14.25" customHeight="1"/>
    <row r="67569" ht="14.25" customHeight="1"/>
    <row r="67570" ht="14.25" customHeight="1"/>
    <row r="67571" ht="14.25" customHeight="1"/>
    <row r="67572" ht="14.25" customHeight="1"/>
    <row r="67573" ht="14.25" customHeight="1"/>
    <row r="67574" ht="14.25" customHeight="1"/>
    <row r="67575" ht="14.25" customHeight="1"/>
    <row r="67576" ht="14.25" customHeight="1"/>
    <row r="67577" ht="14.25" customHeight="1"/>
    <row r="67578" ht="14.25" customHeight="1"/>
    <row r="67579" ht="14.25" customHeight="1"/>
    <row r="67580" ht="14.25" customHeight="1"/>
    <row r="67581" ht="14.25" customHeight="1"/>
    <row r="67582" ht="14.25" customHeight="1"/>
    <row r="67583" ht="14.25" customHeight="1"/>
    <row r="67584" ht="14.25" customHeight="1"/>
    <row r="67585" ht="14.25" customHeight="1"/>
    <row r="67586" ht="14.25" customHeight="1"/>
    <row r="67587" ht="14.25" customHeight="1"/>
    <row r="67588" ht="14.25" customHeight="1"/>
    <row r="67589" ht="14.25" customHeight="1"/>
    <row r="67590" ht="14.25" customHeight="1"/>
    <row r="67591" ht="14.25" customHeight="1"/>
    <row r="67592" ht="14.25" customHeight="1"/>
    <row r="67593" ht="14.25" customHeight="1"/>
    <row r="67594" ht="14.25" customHeight="1"/>
    <row r="67595" ht="14.25" customHeight="1"/>
    <row r="67596" ht="14.25" customHeight="1"/>
    <row r="67597" ht="14.25" customHeight="1"/>
    <row r="67598" ht="14.25" customHeight="1"/>
    <row r="67599" ht="14.25" customHeight="1"/>
    <row r="67600" ht="14.25" customHeight="1"/>
    <row r="67601" ht="14.25" customHeight="1"/>
    <row r="67602" ht="14.25" customHeight="1"/>
    <row r="67603" ht="14.25" customHeight="1"/>
    <row r="67604" ht="14.25" customHeight="1"/>
    <row r="67605" ht="14.25" customHeight="1"/>
    <row r="67606" ht="14.25" customHeight="1"/>
    <row r="67607" ht="14.25" customHeight="1"/>
    <row r="67608" ht="14.25" customHeight="1"/>
    <row r="67609" ht="14.25" customHeight="1"/>
    <row r="67610" ht="14.25" customHeight="1"/>
    <row r="67611" ht="14.25" customHeight="1"/>
    <row r="67612" ht="14.25" customHeight="1"/>
    <row r="67613" ht="14.25" customHeight="1"/>
    <row r="67614" ht="14.25" customHeight="1"/>
    <row r="67615" ht="14.25" customHeight="1"/>
    <row r="67616" ht="14.25" customHeight="1"/>
    <row r="67617" ht="14.25" customHeight="1"/>
    <row r="67618" ht="14.25" customHeight="1"/>
    <row r="67619" ht="14.25" customHeight="1"/>
    <row r="67620" ht="14.25" customHeight="1"/>
    <row r="67621" ht="14.25" customHeight="1"/>
    <row r="67622" ht="14.25" customHeight="1"/>
    <row r="67623" ht="14.25" customHeight="1"/>
    <row r="67624" ht="14.25" customHeight="1"/>
    <row r="67625" ht="14.25" customHeight="1"/>
    <row r="67626" ht="14.25" customHeight="1"/>
    <row r="67627" ht="14.25" customHeight="1"/>
    <row r="67628" ht="14.25" customHeight="1"/>
    <row r="67629" ht="14.25" customHeight="1"/>
    <row r="67630" ht="14.25" customHeight="1"/>
    <row r="67631" ht="14.25" customHeight="1"/>
    <row r="67632" ht="14.25" customHeight="1"/>
    <row r="67633" ht="14.25" customHeight="1"/>
    <row r="67634" ht="14.25" customHeight="1"/>
    <row r="67635" ht="14.25" customHeight="1"/>
    <row r="67636" ht="14.25" customHeight="1"/>
    <row r="67637" ht="14.25" customHeight="1"/>
    <row r="67638" ht="14.25" customHeight="1"/>
    <row r="67639" ht="14.25" customHeight="1"/>
    <row r="67640" ht="14.25" customHeight="1"/>
    <row r="67641" ht="14.25" customHeight="1"/>
    <row r="67642" ht="14.25" customHeight="1"/>
    <row r="67643" ht="14.25" customHeight="1"/>
    <row r="67644" ht="14.25" customHeight="1"/>
    <row r="67645" ht="14.25" customHeight="1"/>
    <row r="67646" ht="14.25" customHeight="1"/>
    <row r="67647" ht="14.25" customHeight="1"/>
    <row r="67648" ht="14.25" customHeight="1"/>
    <row r="67649" ht="14.25" customHeight="1"/>
    <row r="67650" ht="14.25" customHeight="1"/>
    <row r="67651" ht="14.25" customHeight="1"/>
    <row r="67652" ht="14.25" customHeight="1"/>
    <row r="67653" ht="14.25" customHeight="1"/>
    <row r="67654" ht="14.25" customHeight="1"/>
    <row r="67655" ht="14.25" customHeight="1"/>
    <row r="67656" ht="14.25" customHeight="1"/>
    <row r="67657" ht="14.25" customHeight="1"/>
    <row r="67658" ht="14.25" customHeight="1"/>
    <row r="67659" ht="14.25" customHeight="1"/>
    <row r="67660" ht="14.25" customHeight="1"/>
    <row r="67661" ht="14.25" customHeight="1"/>
    <row r="67662" ht="14.25" customHeight="1"/>
    <row r="67663" ht="14.25" customHeight="1"/>
    <row r="67664" ht="14.25" customHeight="1"/>
    <row r="67665" ht="14.25" customHeight="1"/>
    <row r="67666" ht="14.25" customHeight="1"/>
    <row r="67667" ht="14.25" customHeight="1"/>
    <row r="67668" ht="14.25" customHeight="1"/>
    <row r="67669" ht="14.25" customHeight="1"/>
    <row r="67670" ht="14.25" customHeight="1"/>
    <row r="67671" ht="14.25" customHeight="1"/>
    <row r="67672" ht="14.25" customHeight="1"/>
    <row r="67673" ht="14.25" customHeight="1"/>
    <row r="67674" ht="14.25" customHeight="1"/>
    <row r="67675" ht="14.25" customHeight="1"/>
    <row r="67676" ht="14.25" customHeight="1"/>
    <row r="67677" ht="14.25" customHeight="1"/>
    <row r="67678" ht="14.25" customHeight="1"/>
    <row r="67679" ht="14.25" customHeight="1"/>
    <row r="67680" ht="14.25" customHeight="1"/>
    <row r="67681" ht="14.25" customHeight="1"/>
    <row r="67682" ht="14.25" customHeight="1"/>
    <row r="67683" ht="14.25" customHeight="1"/>
    <row r="67684" ht="14.25" customHeight="1"/>
    <row r="67685" ht="14.25" customHeight="1"/>
    <row r="67686" ht="14.25" customHeight="1"/>
    <row r="67687" ht="14.25" customHeight="1"/>
    <row r="67688" ht="14.25" customHeight="1"/>
    <row r="67689" ht="14.25" customHeight="1"/>
    <row r="67690" ht="14.25" customHeight="1"/>
    <row r="67691" ht="14.25" customHeight="1"/>
    <row r="67692" ht="14.25" customHeight="1"/>
    <row r="67693" ht="14.25" customHeight="1"/>
    <row r="67694" ht="14.25" customHeight="1"/>
    <row r="67695" ht="14.25" customHeight="1"/>
    <row r="67696" ht="14.25" customHeight="1"/>
    <row r="67697" ht="14.25" customHeight="1"/>
    <row r="67698" ht="14.25" customHeight="1"/>
    <row r="67699" ht="14.25" customHeight="1"/>
    <row r="67700" ht="14.25" customHeight="1"/>
    <row r="67701" ht="14.25" customHeight="1"/>
    <row r="67702" ht="14.25" customHeight="1"/>
    <row r="67703" ht="14.25" customHeight="1"/>
    <row r="67704" ht="14.25" customHeight="1"/>
    <row r="67705" ht="14.25" customHeight="1"/>
    <row r="67706" ht="14.25" customHeight="1"/>
    <row r="67707" ht="14.25" customHeight="1"/>
    <row r="67708" ht="14.25" customHeight="1"/>
    <row r="67709" ht="14.25" customHeight="1"/>
    <row r="67710" ht="14.25" customHeight="1"/>
    <row r="67711" ht="14.25" customHeight="1"/>
    <row r="67712" ht="14.25" customHeight="1"/>
    <row r="67713" ht="14.25" customHeight="1"/>
    <row r="67714" ht="14.25" customHeight="1"/>
    <row r="67715" ht="14.25" customHeight="1"/>
    <row r="67716" ht="14.25" customHeight="1"/>
    <row r="67717" ht="14.25" customHeight="1"/>
    <row r="67718" ht="14.25" customHeight="1"/>
    <row r="67719" ht="14.25" customHeight="1"/>
    <row r="67720" ht="14.25" customHeight="1"/>
    <row r="67721" ht="14.25" customHeight="1"/>
    <row r="67722" ht="14.25" customHeight="1"/>
    <row r="67723" ht="14.25" customHeight="1"/>
    <row r="67724" ht="14.25" customHeight="1"/>
    <row r="67725" ht="14.25" customHeight="1"/>
    <row r="67726" ht="14.25" customHeight="1"/>
    <row r="67727" ht="14.25" customHeight="1"/>
    <row r="67728" ht="14.25" customHeight="1"/>
    <row r="67729" ht="14.25" customHeight="1"/>
    <row r="67730" ht="14.25" customHeight="1"/>
    <row r="67731" ht="14.25" customHeight="1"/>
    <row r="67732" ht="14.25" customHeight="1"/>
    <row r="67733" ht="14.25" customHeight="1"/>
    <row r="67734" ht="14.25" customHeight="1"/>
    <row r="67735" ht="14.25" customHeight="1"/>
    <row r="67736" ht="14.25" customHeight="1"/>
    <row r="67737" ht="14.25" customHeight="1"/>
    <row r="67738" ht="14.25" customHeight="1"/>
    <row r="67739" ht="14.25" customHeight="1"/>
    <row r="67740" ht="14.25" customHeight="1"/>
    <row r="67741" ht="14.25" customHeight="1"/>
    <row r="67742" ht="14.25" customHeight="1"/>
    <row r="67743" ht="14.25" customHeight="1"/>
    <row r="67744" ht="14.25" customHeight="1"/>
    <row r="67745" ht="14.25" customHeight="1"/>
    <row r="67746" ht="14.25" customHeight="1"/>
    <row r="67747" ht="14.25" customHeight="1"/>
    <row r="67748" ht="14.25" customHeight="1"/>
    <row r="67749" ht="14.25" customHeight="1"/>
    <row r="67750" ht="14.25" customHeight="1"/>
    <row r="67751" ht="14.25" customHeight="1"/>
    <row r="67752" ht="14.25" customHeight="1"/>
    <row r="67753" ht="14.25" customHeight="1"/>
    <row r="67754" ht="14.25" customHeight="1"/>
    <row r="67755" ht="14.25" customHeight="1"/>
    <row r="67756" ht="14.25" customHeight="1"/>
    <row r="67757" ht="14.25" customHeight="1"/>
    <row r="67758" ht="14.25" customHeight="1"/>
    <row r="67759" ht="14.25" customHeight="1"/>
    <row r="67760" ht="14.25" customHeight="1"/>
    <row r="67761" ht="14.25" customHeight="1"/>
    <row r="67762" ht="14.25" customHeight="1"/>
    <row r="67763" ht="14.25" customHeight="1"/>
    <row r="67764" ht="14.25" customHeight="1"/>
    <row r="67765" ht="14.25" customHeight="1"/>
    <row r="67766" ht="14.25" customHeight="1"/>
    <row r="67767" ht="14.25" customHeight="1"/>
    <row r="67768" ht="14.25" customHeight="1"/>
    <row r="67769" ht="14.25" customHeight="1"/>
    <row r="67770" ht="14.25" customHeight="1"/>
    <row r="67771" ht="14.25" customHeight="1"/>
    <row r="67772" ht="14.25" customHeight="1"/>
    <row r="67773" ht="14.25" customHeight="1"/>
    <row r="67774" ht="14.25" customHeight="1"/>
    <row r="67775" ht="14.25" customHeight="1"/>
    <row r="67776" ht="14.25" customHeight="1"/>
    <row r="67777" ht="14.25" customHeight="1"/>
    <row r="67778" ht="14.25" customHeight="1"/>
    <row r="67779" ht="14.25" customHeight="1"/>
    <row r="67780" ht="14.25" customHeight="1"/>
    <row r="67781" ht="14.25" customHeight="1"/>
    <row r="67782" ht="14.25" customHeight="1"/>
    <row r="67783" ht="14.25" customHeight="1"/>
    <row r="67784" ht="14.25" customHeight="1"/>
    <row r="67785" ht="14.25" customHeight="1"/>
    <row r="67786" ht="14.25" customHeight="1"/>
    <row r="67787" ht="14.25" customHeight="1"/>
    <row r="67788" ht="14.25" customHeight="1"/>
    <row r="67789" ht="14.25" customHeight="1"/>
    <row r="67790" ht="14.25" customHeight="1"/>
    <row r="67791" ht="14.25" customHeight="1"/>
    <row r="67792" ht="14.25" customHeight="1"/>
    <row r="67793" ht="14.25" customHeight="1"/>
    <row r="67794" ht="14.25" customHeight="1"/>
    <row r="67795" ht="14.25" customHeight="1"/>
    <row r="67796" ht="14.25" customHeight="1"/>
    <row r="67797" ht="14.25" customHeight="1"/>
    <row r="67798" ht="14.25" customHeight="1"/>
    <row r="67799" ht="14.25" customHeight="1"/>
    <row r="67800" ht="14.25" customHeight="1"/>
    <row r="67801" ht="14.25" customHeight="1"/>
    <row r="67802" ht="14.25" customHeight="1"/>
    <row r="67803" ht="14.25" customHeight="1"/>
    <row r="67804" ht="14.25" customHeight="1"/>
    <row r="67805" ht="14.25" customHeight="1"/>
    <row r="67806" ht="14.25" customHeight="1"/>
    <row r="67807" ht="14.25" customHeight="1"/>
    <row r="67808" ht="14.25" customHeight="1"/>
    <row r="67809" ht="14.25" customHeight="1"/>
    <row r="67810" ht="14.25" customHeight="1"/>
    <row r="67811" ht="14.25" customHeight="1"/>
    <row r="67812" ht="14.25" customHeight="1"/>
    <row r="67813" ht="14.25" customHeight="1"/>
    <row r="67814" ht="14.25" customHeight="1"/>
    <row r="67815" ht="14.25" customHeight="1"/>
    <row r="67816" ht="14.25" customHeight="1"/>
    <row r="67817" ht="14.25" customHeight="1"/>
    <row r="67818" ht="14.25" customHeight="1"/>
    <row r="67819" ht="14.25" customHeight="1"/>
    <row r="67820" ht="14.25" customHeight="1"/>
    <row r="67821" ht="14.25" customHeight="1"/>
    <row r="67822" ht="14.25" customHeight="1"/>
    <row r="67823" ht="14.25" customHeight="1"/>
    <row r="67824" ht="14.25" customHeight="1"/>
    <row r="67825" ht="14.25" customHeight="1"/>
    <row r="67826" ht="14.25" customHeight="1"/>
    <row r="67827" ht="14.25" customHeight="1"/>
    <row r="67828" ht="14.25" customHeight="1"/>
    <row r="67829" ht="14.25" customHeight="1"/>
    <row r="67830" ht="14.25" customHeight="1"/>
    <row r="67831" ht="14.25" customHeight="1"/>
    <row r="67832" ht="14.25" customHeight="1"/>
    <row r="67833" ht="14.25" customHeight="1"/>
    <row r="67834" ht="14.25" customHeight="1"/>
    <row r="67835" ht="14.25" customHeight="1"/>
    <row r="67836" ht="14.25" customHeight="1"/>
    <row r="67837" ht="14.25" customHeight="1"/>
    <row r="67838" ht="14.25" customHeight="1"/>
    <row r="67839" ht="14.25" customHeight="1"/>
    <row r="67840" ht="14.25" customHeight="1"/>
    <row r="67841" ht="14.25" customHeight="1"/>
    <row r="67842" ht="14.25" customHeight="1"/>
    <row r="67843" ht="14.25" customHeight="1"/>
    <row r="67844" ht="14.25" customHeight="1"/>
    <row r="67845" ht="14.25" customHeight="1"/>
    <row r="67846" ht="14.25" customHeight="1"/>
    <row r="67847" ht="14.25" customHeight="1"/>
    <row r="67848" ht="14.25" customHeight="1"/>
    <row r="67849" ht="14.25" customHeight="1"/>
    <row r="67850" ht="14.25" customHeight="1"/>
    <row r="67851" ht="14.25" customHeight="1"/>
    <row r="67852" ht="14.25" customHeight="1"/>
    <row r="67853" ht="14.25" customHeight="1"/>
    <row r="67854" ht="14.25" customHeight="1"/>
    <row r="67855" ht="14.25" customHeight="1"/>
    <row r="67856" ht="14.25" customHeight="1"/>
    <row r="67857" ht="14.25" customHeight="1"/>
    <row r="67858" ht="14.25" customHeight="1"/>
    <row r="67859" ht="14.25" customHeight="1"/>
    <row r="67860" ht="14.25" customHeight="1"/>
    <row r="67861" ht="14.25" customHeight="1"/>
    <row r="67862" ht="14.25" customHeight="1"/>
    <row r="67863" ht="14.25" customHeight="1"/>
    <row r="67864" ht="14.25" customHeight="1"/>
    <row r="67865" ht="14.25" customHeight="1"/>
    <row r="67866" ht="14.25" customHeight="1"/>
    <row r="67867" ht="14.25" customHeight="1"/>
    <row r="67868" ht="14.25" customHeight="1"/>
    <row r="67869" ht="14.25" customHeight="1"/>
    <row r="67870" ht="14.25" customHeight="1"/>
    <row r="67871" ht="14.25" customHeight="1"/>
    <row r="67872" ht="14.25" customHeight="1"/>
    <row r="67873" ht="14.25" customHeight="1"/>
    <row r="67874" ht="14.25" customHeight="1"/>
    <row r="67875" ht="14.25" customHeight="1"/>
    <row r="67876" ht="14.25" customHeight="1"/>
    <row r="67877" ht="14.25" customHeight="1"/>
    <row r="67878" ht="14.25" customHeight="1"/>
    <row r="67879" ht="14.25" customHeight="1"/>
    <row r="67880" ht="14.25" customHeight="1"/>
    <row r="67881" ht="14.25" customHeight="1"/>
    <row r="67882" ht="14.25" customHeight="1"/>
    <row r="67883" ht="14.25" customHeight="1"/>
    <row r="67884" ht="14.25" customHeight="1"/>
    <row r="67885" ht="14.25" customHeight="1"/>
    <row r="67886" ht="14.25" customHeight="1"/>
    <row r="67887" ht="14.25" customHeight="1"/>
    <row r="67888" ht="14.25" customHeight="1"/>
    <row r="67889" ht="14.25" customHeight="1"/>
    <row r="67890" ht="14.25" customHeight="1"/>
    <row r="67891" ht="14.25" customHeight="1"/>
    <row r="67892" ht="14.25" customHeight="1"/>
    <row r="67893" ht="14.25" customHeight="1"/>
    <row r="67894" ht="14.25" customHeight="1"/>
    <row r="67895" ht="14.25" customHeight="1"/>
    <row r="67896" ht="14.25" customHeight="1"/>
    <row r="67897" ht="14.25" customHeight="1"/>
    <row r="67898" ht="14.25" customHeight="1"/>
    <row r="67899" ht="14.25" customHeight="1"/>
    <row r="67900" ht="14.25" customHeight="1"/>
    <row r="67901" ht="14.25" customHeight="1"/>
    <row r="67902" ht="14.25" customHeight="1"/>
    <row r="67903" ht="14.25" customHeight="1"/>
    <row r="67904" ht="14.25" customHeight="1"/>
    <row r="67905" ht="14.25" customHeight="1"/>
    <row r="67906" ht="14.25" customHeight="1"/>
    <row r="67907" ht="14.25" customHeight="1"/>
    <row r="67908" ht="14.25" customHeight="1"/>
    <row r="67909" ht="14.25" customHeight="1"/>
    <row r="67910" ht="14.25" customHeight="1"/>
    <row r="67911" ht="14.25" customHeight="1"/>
    <row r="67912" ht="14.25" customHeight="1"/>
    <row r="67913" ht="14.25" customHeight="1"/>
    <row r="67914" ht="14.25" customHeight="1"/>
    <row r="67915" ht="14.25" customHeight="1"/>
    <row r="67916" ht="14.25" customHeight="1"/>
    <row r="67917" ht="14.25" customHeight="1"/>
    <row r="67918" ht="14.25" customHeight="1"/>
    <row r="67919" ht="14.25" customHeight="1"/>
    <row r="67920" ht="14.25" customHeight="1"/>
    <row r="67921" ht="14.25" customHeight="1"/>
    <row r="67922" ht="14.25" customHeight="1"/>
    <row r="67923" ht="14.25" customHeight="1"/>
    <row r="67924" ht="14.25" customHeight="1"/>
    <row r="67925" ht="14.25" customHeight="1"/>
    <row r="67926" ht="14.25" customHeight="1"/>
    <row r="67927" ht="14.25" customHeight="1"/>
    <row r="67928" ht="14.25" customHeight="1"/>
    <row r="67929" ht="14.25" customHeight="1"/>
    <row r="67930" ht="14.25" customHeight="1"/>
    <row r="67931" ht="14.25" customHeight="1"/>
    <row r="67932" ht="14.25" customHeight="1"/>
    <row r="67933" ht="14.25" customHeight="1"/>
    <row r="67934" ht="14.25" customHeight="1"/>
    <row r="67935" ht="14.25" customHeight="1"/>
    <row r="67936" ht="14.25" customHeight="1"/>
    <row r="67937" ht="14.25" customHeight="1"/>
    <row r="67938" ht="14.25" customHeight="1"/>
    <row r="67939" ht="14.25" customHeight="1"/>
    <row r="67940" ht="14.25" customHeight="1"/>
    <row r="67941" ht="14.25" customHeight="1"/>
    <row r="67942" ht="14.25" customHeight="1"/>
    <row r="67943" ht="14.25" customHeight="1"/>
    <row r="67944" ht="14.25" customHeight="1"/>
    <row r="67945" ht="14.25" customHeight="1"/>
    <row r="67946" ht="14.25" customHeight="1"/>
    <row r="67947" ht="14.25" customHeight="1"/>
    <row r="67948" ht="14.25" customHeight="1"/>
    <row r="67949" ht="14.25" customHeight="1"/>
    <row r="67950" ht="14.25" customHeight="1"/>
    <row r="67951" ht="14.25" customHeight="1"/>
    <row r="67952" ht="14.25" customHeight="1"/>
    <row r="67953" ht="14.25" customHeight="1"/>
    <row r="67954" ht="14.25" customHeight="1"/>
    <row r="67955" ht="14.25" customHeight="1"/>
    <row r="67956" ht="14.25" customHeight="1"/>
    <row r="67957" ht="14.25" customHeight="1"/>
    <row r="67958" ht="14.25" customHeight="1"/>
    <row r="67959" ht="14.25" customHeight="1"/>
    <row r="67960" ht="14.25" customHeight="1"/>
    <row r="67961" ht="14.25" customHeight="1"/>
    <row r="67962" ht="14.25" customHeight="1"/>
    <row r="67963" ht="14.25" customHeight="1"/>
    <row r="67964" ht="14.25" customHeight="1"/>
    <row r="67965" ht="14.25" customHeight="1"/>
    <row r="67966" ht="14.25" customHeight="1"/>
    <row r="67967" ht="14.25" customHeight="1"/>
    <row r="67968" ht="14.25" customHeight="1"/>
    <row r="67969" ht="14.25" customHeight="1"/>
    <row r="67970" ht="14.25" customHeight="1"/>
    <row r="67971" ht="14.25" customHeight="1"/>
    <row r="67972" ht="14.25" customHeight="1"/>
    <row r="67973" ht="14.25" customHeight="1"/>
    <row r="67974" ht="14.25" customHeight="1"/>
    <row r="67975" ht="14.25" customHeight="1"/>
    <row r="67976" ht="14.25" customHeight="1"/>
    <row r="67977" ht="14.25" customHeight="1"/>
    <row r="67978" ht="14.25" customHeight="1"/>
    <row r="67979" ht="14.25" customHeight="1"/>
    <row r="67980" ht="14.25" customHeight="1"/>
    <row r="67981" ht="14.25" customHeight="1"/>
    <row r="67982" ht="14.25" customHeight="1"/>
    <row r="67983" ht="14.25" customHeight="1"/>
    <row r="67984" ht="14.25" customHeight="1"/>
    <row r="67985" ht="14.25" customHeight="1"/>
    <row r="67986" ht="14.25" customHeight="1"/>
    <row r="67987" ht="14.25" customHeight="1"/>
    <row r="67988" ht="14.25" customHeight="1"/>
    <row r="67989" ht="14.25" customHeight="1"/>
    <row r="67990" ht="14.25" customHeight="1"/>
    <row r="67991" ht="14.25" customHeight="1"/>
    <row r="67992" ht="14.25" customHeight="1"/>
    <row r="67993" ht="14.25" customHeight="1"/>
    <row r="67994" ht="14.25" customHeight="1"/>
    <row r="67995" ht="14.25" customHeight="1"/>
    <row r="67996" ht="14.25" customHeight="1"/>
    <row r="67997" ht="14.25" customHeight="1"/>
    <row r="67998" ht="14.25" customHeight="1"/>
    <row r="67999" ht="14.25" customHeight="1"/>
    <row r="68000" ht="14.25" customHeight="1"/>
    <row r="68001" ht="14.25" customHeight="1"/>
    <row r="68002" ht="14.25" customHeight="1"/>
    <row r="68003" ht="14.25" customHeight="1"/>
    <row r="68004" ht="14.25" customHeight="1"/>
    <row r="68005" ht="14.25" customHeight="1"/>
    <row r="68006" ht="14.25" customHeight="1"/>
    <row r="68007" ht="14.25" customHeight="1"/>
    <row r="68008" ht="14.25" customHeight="1"/>
    <row r="68009" ht="14.25" customHeight="1"/>
    <row r="68010" ht="14.25" customHeight="1"/>
    <row r="68011" ht="14.25" customHeight="1"/>
    <row r="68012" ht="14.25" customHeight="1"/>
    <row r="68013" ht="14.25" customHeight="1"/>
    <row r="68014" ht="14.25" customHeight="1"/>
    <row r="68015" ht="14.25" customHeight="1"/>
    <row r="68016" ht="14.25" customHeight="1"/>
    <row r="68017" ht="14.25" customHeight="1"/>
    <row r="68018" ht="14.25" customHeight="1"/>
    <row r="68019" ht="14.25" customHeight="1"/>
    <row r="68020" ht="14.25" customHeight="1"/>
    <row r="68021" ht="14.25" customHeight="1"/>
    <row r="68022" ht="14.25" customHeight="1"/>
    <row r="68023" ht="14.25" customHeight="1"/>
    <row r="68024" ht="14.25" customHeight="1"/>
    <row r="68025" ht="14.25" customHeight="1"/>
    <row r="68026" ht="14.25" customHeight="1"/>
    <row r="68027" ht="14.25" customHeight="1"/>
    <row r="68028" ht="14.25" customHeight="1"/>
    <row r="68029" ht="14.25" customHeight="1"/>
    <row r="68030" ht="14.25" customHeight="1"/>
    <row r="68031" ht="14.25" customHeight="1"/>
    <row r="68032" ht="14.25" customHeight="1"/>
    <row r="68033" ht="14.25" customHeight="1"/>
    <row r="68034" ht="14.25" customHeight="1"/>
    <row r="68035" ht="14.25" customHeight="1"/>
    <row r="68036" ht="14.25" customHeight="1"/>
    <row r="68037" ht="14.25" customHeight="1"/>
    <row r="68038" ht="14.25" customHeight="1"/>
    <row r="68039" ht="14.25" customHeight="1"/>
    <row r="68040" ht="14.25" customHeight="1"/>
    <row r="68041" ht="14.25" customHeight="1"/>
    <row r="68042" ht="14.25" customHeight="1"/>
    <row r="68043" ht="14.25" customHeight="1"/>
    <row r="68044" ht="14.25" customHeight="1"/>
    <row r="68045" ht="14.25" customHeight="1"/>
    <row r="68046" ht="14.25" customHeight="1"/>
    <row r="68047" ht="14.25" customHeight="1"/>
    <row r="68048" ht="14.25" customHeight="1"/>
    <row r="68049" ht="14.25" customHeight="1"/>
    <row r="68050" ht="14.25" customHeight="1"/>
    <row r="68051" ht="14.25" customHeight="1"/>
    <row r="68052" ht="14.25" customHeight="1"/>
    <row r="68053" ht="14.25" customHeight="1"/>
    <row r="68054" ht="14.25" customHeight="1"/>
    <row r="68055" ht="14.25" customHeight="1"/>
    <row r="68056" ht="14.25" customHeight="1"/>
    <row r="68057" ht="14.25" customHeight="1"/>
    <row r="68058" ht="14.25" customHeight="1"/>
    <row r="68059" ht="14.25" customHeight="1"/>
    <row r="68060" ht="14.25" customHeight="1"/>
    <row r="68061" ht="14.25" customHeight="1"/>
    <row r="68062" ht="14.25" customHeight="1"/>
    <row r="68063" ht="14.25" customHeight="1"/>
    <row r="68064" ht="14.25" customHeight="1"/>
    <row r="68065" ht="14.25" customHeight="1"/>
    <row r="68066" ht="14.25" customHeight="1"/>
    <row r="68067" ht="14.25" customHeight="1"/>
    <row r="68068" ht="14.25" customHeight="1"/>
    <row r="68069" ht="14.25" customHeight="1"/>
    <row r="68070" ht="14.25" customHeight="1"/>
    <row r="68071" ht="14.25" customHeight="1"/>
    <row r="68072" ht="14.25" customHeight="1"/>
    <row r="68073" ht="14.25" customHeight="1"/>
    <row r="68074" ht="14.25" customHeight="1"/>
    <row r="68075" ht="14.25" customHeight="1"/>
    <row r="68076" ht="14.25" customHeight="1"/>
    <row r="68077" ht="14.25" customHeight="1"/>
    <row r="68078" ht="14.25" customHeight="1"/>
    <row r="68079" ht="14.25" customHeight="1"/>
    <row r="68080" ht="14.25" customHeight="1"/>
    <row r="68081" ht="14.25" customHeight="1"/>
    <row r="68082" ht="14.25" customHeight="1"/>
    <row r="68083" ht="14.25" customHeight="1"/>
    <row r="68084" ht="14.25" customHeight="1"/>
    <row r="68085" ht="14.25" customHeight="1"/>
    <row r="68086" ht="14.25" customHeight="1"/>
    <row r="68087" ht="14.25" customHeight="1"/>
    <row r="68088" ht="14.25" customHeight="1"/>
    <row r="68089" ht="14.25" customHeight="1"/>
    <row r="68090" ht="14.25" customHeight="1"/>
    <row r="68091" ht="14.25" customHeight="1"/>
    <row r="68092" ht="14.25" customHeight="1"/>
    <row r="68093" ht="14.25" customHeight="1"/>
    <row r="68094" ht="14.25" customHeight="1"/>
    <row r="68095" ht="14.25" customHeight="1"/>
    <row r="68096" ht="14.25" customHeight="1"/>
    <row r="68097" ht="14.25" customHeight="1"/>
    <row r="68098" ht="14.25" customHeight="1"/>
    <row r="68099" ht="14.25" customHeight="1"/>
    <row r="68100" ht="14.25" customHeight="1"/>
    <row r="68101" ht="14.25" customHeight="1"/>
    <row r="68102" ht="14.25" customHeight="1"/>
    <row r="68103" ht="14.25" customHeight="1"/>
    <row r="68104" ht="14.25" customHeight="1"/>
    <row r="68105" ht="14.25" customHeight="1"/>
    <row r="68106" ht="14.25" customHeight="1"/>
    <row r="68107" ht="14.25" customHeight="1"/>
    <row r="68108" ht="14.25" customHeight="1"/>
    <row r="68109" ht="14.25" customHeight="1"/>
    <row r="68110" ht="14.25" customHeight="1"/>
    <row r="68111" ht="14.25" customHeight="1"/>
    <row r="68112" ht="14.25" customHeight="1"/>
    <row r="68113" ht="14.25" customHeight="1"/>
    <row r="68114" ht="14.25" customHeight="1"/>
    <row r="68115" ht="14.25" customHeight="1"/>
    <row r="68116" ht="14.25" customHeight="1"/>
    <row r="68117" ht="14.25" customHeight="1"/>
    <row r="68118" ht="14.25" customHeight="1"/>
    <row r="68119" ht="14.25" customHeight="1"/>
    <row r="68120" ht="14.25" customHeight="1"/>
    <row r="68121" ht="14.25" customHeight="1"/>
    <row r="68122" ht="14.25" customHeight="1"/>
    <row r="68123" ht="14.25" customHeight="1"/>
    <row r="68124" ht="14.25" customHeight="1"/>
    <row r="68125" ht="14.25" customHeight="1"/>
    <row r="68126" ht="14.25" customHeight="1"/>
    <row r="68127" ht="14.25" customHeight="1"/>
    <row r="68128" ht="14.25" customHeight="1"/>
    <row r="68129" ht="14.25" customHeight="1"/>
    <row r="68130" ht="14.25" customHeight="1"/>
    <row r="68131" ht="14.25" customHeight="1"/>
    <row r="68132" ht="14.25" customHeight="1"/>
    <row r="68133" ht="14.25" customHeight="1"/>
    <row r="68134" ht="14.25" customHeight="1"/>
    <row r="68135" ht="14.25" customHeight="1"/>
    <row r="68136" ht="14.25" customHeight="1"/>
    <row r="68137" ht="14.25" customHeight="1"/>
    <row r="68138" ht="14.25" customHeight="1"/>
    <row r="68139" ht="14.25" customHeight="1"/>
    <row r="68140" ht="14.25" customHeight="1"/>
    <row r="68141" ht="14.25" customHeight="1"/>
    <row r="68142" ht="14.25" customHeight="1"/>
    <row r="68143" ht="14.25" customHeight="1"/>
    <row r="68144" ht="14.25" customHeight="1"/>
    <row r="68145" ht="14.25" customHeight="1"/>
    <row r="68146" ht="14.25" customHeight="1"/>
    <row r="68147" ht="14.25" customHeight="1"/>
    <row r="68148" ht="14.25" customHeight="1"/>
    <row r="68149" ht="14.25" customHeight="1"/>
    <row r="68150" ht="14.25" customHeight="1"/>
    <row r="68151" ht="14.25" customHeight="1"/>
    <row r="68152" ht="14.25" customHeight="1"/>
    <row r="68153" ht="14.25" customHeight="1"/>
    <row r="68154" ht="14.25" customHeight="1"/>
    <row r="68155" ht="14.25" customHeight="1"/>
    <row r="68156" ht="14.25" customHeight="1"/>
    <row r="68157" ht="14.25" customHeight="1"/>
    <row r="68158" ht="14.25" customHeight="1"/>
    <row r="68159" ht="14.25" customHeight="1"/>
    <row r="68160" ht="14.25" customHeight="1"/>
    <row r="68161" ht="14.25" customHeight="1"/>
    <row r="68162" ht="14.25" customHeight="1"/>
    <row r="68163" ht="14.25" customHeight="1"/>
    <row r="68164" ht="14.25" customHeight="1"/>
    <row r="68165" ht="14.25" customHeight="1"/>
    <row r="68166" ht="14.25" customHeight="1"/>
    <row r="68167" ht="14.25" customHeight="1"/>
    <row r="68168" ht="14.25" customHeight="1"/>
    <row r="68169" ht="14.25" customHeight="1"/>
    <row r="68170" ht="14.25" customHeight="1"/>
    <row r="68171" ht="14.25" customHeight="1"/>
    <row r="68172" ht="14.25" customHeight="1"/>
    <row r="68173" ht="14.25" customHeight="1"/>
    <row r="68174" ht="14.25" customHeight="1"/>
    <row r="68175" ht="14.25" customHeight="1"/>
    <row r="68176" ht="14.25" customHeight="1"/>
    <row r="68177" ht="14.25" customHeight="1"/>
    <row r="68178" ht="14.25" customHeight="1"/>
    <row r="68179" ht="14.25" customHeight="1"/>
    <row r="68180" ht="14.25" customHeight="1"/>
    <row r="68181" ht="14.25" customHeight="1"/>
    <row r="68182" ht="14.25" customHeight="1"/>
    <row r="68183" ht="14.25" customHeight="1"/>
    <row r="68184" ht="14.25" customHeight="1"/>
    <row r="68185" ht="14.25" customHeight="1"/>
    <row r="68186" ht="14.25" customHeight="1"/>
    <row r="68187" ht="14.25" customHeight="1"/>
    <row r="68188" ht="14.25" customHeight="1"/>
    <row r="68189" ht="14.25" customHeight="1"/>
    <row r="68190" ht="14.25" customHeight="1"/>
    <row r="68191" ht="14.25" customHeight="1"/>
    <row r="68192" ht="14.25" customHeight="1"/>
    <row r="68193" ht="14.25" customHeight="1"/>
    <row r="68194" ht="14.25" customHeight="1"/>
    <row r="68195" ht="14.25" customHeight="1"/>
    <row r="68196" ht="14.25" customHeight="1"/>
    <row r="68197" ht="14.25" customHeight="1"/>
    <row r="68198" ht="14.25" customHeight="1"/>
    <row r="68199" ht="14.25" customHeight="1"/>
    <row r="68200" ht="14.25" customHeight="1"/>
    <row r="68201" ht="14.25" customHeight="1"/>
    <row r="68202" ht="14.25" customHeight="1"/>
    <row r="68203" ht="14.25" customHeight="1"/>
    <row r="68204" ht="14.25" customHeight="1"/>
    <row r="68205" ht="14.25" customHeight="1"/>
    <row r="68206" ht="14.25" customHeight="1"/>
    <row r="68207" ht="14.25" customHeight="1"/>
    <row r="68208" ht="14.25" customHeight="1"/>
    <row r="68209" ht="14.25" customHeight="1"/>
    <row r="68210" ht="14.25" customHeight="1"/>
    <row r="68211" ht="14.25" customHeight="1"/>
    <row r="68212" ht="14.25" customHeight="1"/>
    <row r="68213" ht="14.25" customHeight="1"/>
    <row r="68214" ht="14.25" customHeight="1"/>
    <row r="68215" ht="14.25" customHeight="1"/>
    <row r="68216" ht="14.25" customHeight="1"/>
    <row r="68217" ht="14.25" customHeight="1"/>
    <row r="68218" ht="14.25" customHeight="1"/>
    <row r="68219" ht="14.25" customHeight="1"/>
    <row r="68220" ht="14.25" customHeight="1"/>
    <row r="68221" ht="14.25" customHeight="1"/>
    <row r="68222" ht="14.25" customHeight="1"/>
    <row r="68223" ht="14.25" customHeight="1"/>
    <row r="68224" ht="14.25" customHeight="1"/>
    <row r="68225" ht="14.25" customHeight="1"/>
    <row r="68226" ht="14.25" customHeight="1"/>
    <row r="68227" ht="14.25" customHeight="1"/>
    <row r="68228" ht="14.25" customHeight="1"/>
    <row r="68229" ht="14.25" customHeight="1"/>
    <row r="68230" ht="14.25" customHeight="1"/>
    <row r="68231" ht="14.25" customHeight="1"/>
    <row r="68232" ht="14.25" customHeight="1"/>
    <row r="68233" ht="14.25" customHeight="1"/>
    <row r="68234" ht="14.25" customHeight="1"/>
    <row r="68235" ht="14.25" customHeight="1"/>
    <row r="68236" ht="14.25" customHeight="1"/>
    <row r="68237" ht="14.25" customHeight="1"/>
    <row r="68238" ht="14.25" customHeight="1"/>
    <row r="68239" ht="14.25" customHeight="1"/>
    <row r="68240" ht="14.25" customHeight="1"/>
    <row r="68241" ht="14.25" customHeight="1"/>
    <row r="68242" ht="14.25" customHeight="1"/>
    <row r="68243" ht="14.25" customHeight="1"/>
    <row r="68244" ht="14.25" customHeight="1"/>
    <row r="68245" ht="14.25" customHeight="1"/>
    <row r="68246" ht="14.25" customHeight="1"/>
    <row r="68247" ht="14.25" customHeight="1"/>
    <row r="68248" ht="14.25" customHeight="1"/>
    <row r="68249" ht="14.25" customHeight="1"/>
    <row r="68250" ht="14.25" customHeight="1"/>
    <row r="68251" ht="14.25" customHeight="1"/>
    <row r="68252" ht="14.25" customHeight="1"/>
    <row r="68253" ht="14.25" customHeight="1"/>
    <row r="68254" ht="14.25" customHeight="1"/>
    <row r="68255" ht="14.25" customHeight="1"/>
    <row r="68256" ht="14.25" customHeight="1"/>
    <row r="68257" ht="14.25" customHeight="1"/>
    <row r="68258" ht="14.25" customHeight="1"/>
    <row r="68259" ht="14.25" customHeight="1"/>
    <row r="68260" ht="14.25" customHeight="1"/>
    <row r="68261" ht="14.25" customHeight="1"/>
    <row r="68262" ht="14.25" customHeight="1"/>
    <row r="68263" ht="14.25" customHeight="1"/>
    <row r="68264" ht="14.25" customHeight="1"/>
    <row r="68265" ht="14.25" customHeight="1"/>
    <row r="68266" ht="14.25" customHeight="1"/>
    <row r="68267" ht="14.25" customHeight="1"/>
    <row r="68268" ht="14.25" customHeight="1"/>
    <row r="68269" ht="14.25" customHeight="1"/>
    <row r="68270" ht="14.25" customHeight="1"/>
    <row r="68271" ht="14.25" customHeight="1"/>
    <row r="68272" ht="14.25" customHeight="1"/>
    <row r="68273" ht="14.25" customHeight="1"/>
    <row r="68274" ht="14.25" customHeight="1"/>
    <row r="68275" ht="14.25" customHeight="1"/>
    <row r="68276" ht="14.25" customHeight="1"/>
    <row r="68277" ht="14.25" customHeight="1"/>
    <row r="68278" ht="14.25" customHeight="1"/>
    <row r="68279" ht="14.25" customHeight="1"/>
    <row r="68280" ht="14.25" customHeight="1"/>
    <row r="68281" ht="14.25" customHeight="1"/>
    <row r="68282" ht="14.25" customHeight="1"/>
    <row r="68283" ht="14.25" customHeight="1"/>
    <row r="68284" ht="14.25" customHeight="1"/>
    <row r="68285" ht="14.25" customHeight="1"/>
    <row r="68286" ht="14.25" customHeight="1"/>
    <row r="68287" ht="14.25" customHeight="1"/>
    <row r="68288" ht="14.25" customHeight="1"/>
    <row r="68289" ht="14.25" customHeight="1"/>
    <row r="68290" ht="14.25" customHeight="1"/>
    <row r="68291" ht="14.25" customHeight="1"/>
    <row r="68292" ht="14.25" customHeight="1"/>
    <row r="68293" ht="14.25" customHeight="1"/>
    <row r="68294" ht="14.25" customHeight="1"/>
    <row r="68295" ht="14.25" customHeight="1"/>
    <row r="68296" ht="14.25" customHeight="1"/>
    <row r="68297" ht="14.25" customHeight="1"/>
    <row r="68298" ht="14.25" customHeight="1"/>
    <row r="68299" ht="14.25" customHeight="1"/>
    <row r="68300" ht="14.25" customHeight="1"/>
    <row r="68301" ht="14.25" customHeight="1"/>
    <row r="68302" ht="14.25" customHeight="1"/>
    <row r="68303" ht="14.25" customHeight="1"/>
    <row r="68304" ht="14.25" customHeight="1"/>
    <row r="68305" ht="14.25" customHeight="1"/>
    <row r="68306" ht="14.25" customHeight="1"/>
    <row r="68307" ht="14.25" customHeight="1"/>
    <row r="68308" ht="14.25" customHeight="1"/>
    <row r="68309" ht="14.25" customHeight="1"/>
    <row r="68310" ht="14.25" customHeight="1"/>
    <row r="68311" ht="14.25" customHeight="1"/>
    <row r="68312" ht="14.25" customHeight="1"/>
    <row r="68313" ht="14.25" customHeight="1"/>
    <row r="68314" ht="14.25" customHeight="1"/>
    <row r="68315" ht="14.25" customHeight="1"/>
    <row r="68316" ht="14.25" customHeight="1"/>
    <row r="68317" ht="14.25" customHeight="1"/>
    <row r="68318" ht="14.25" customHeight="1"/>
    <row r="68319" ht="14.25" customHeight="1"/>
    <row r="68320" ht="14.25" customHeight="1"/>
    <row r="68321" ht="14.25" customHeight="1"/>
    <row r="68322" ht="14.25" customHeight="1"/>
    <row r="68323" ht="14.25" customHeight="1"/>
    <row r="68324" ht="14.25" customHeight="1"/>
    <row r="68325" ht="14.25" customHeight="1"/>
    <row r="68326" ht="14.25" customHeight="1"/>
    <row r="68327" ht="14.25" customHeight="1"/>
    <row r="68328" ht="14.25" customHeight="1"/>
    <row r="68329" ht="14.25" customHeight="1"/>
    <row r="68330" ht="14.25" customHeight="1"/>
    <row r="68331" ht="14.25" customHeight="1"/>
    <row r="68332" ht="14.25" customHeight="1"/>
    <row r="68333" ht="14.25" customHeight="1"/>
    <row r="68334" ht="14.25" customHeight="1"/>
    <row r="68335" ht="14.25" customHeight="1"/>
    <row r="68336" ht="14.25" customHeight="1"/>
    <row r="68337" ht="14.25" customHeight="1"/>
    <row r="68338" ht="14.25" customHeight="1"/>
    <row r="68339" ht="14.25" customHeight="1"/>
    <row r="68340" ht="14.25" customHeight="1"/>
    <row r="68341" ht="14.25" customHeight="1"/>
    <row r="68342" ht="14.25" customHeight="1"/>
    <row r="68343" ht="14.25" customHeight="1"/>
    <row r="68344" ht="14.25" customHeight="1"/>
    <row r="68345" ht="14.25" customHeight="1"/>
    <row r="68346" ht="14.25" customHeight="1"/>
    <row r="68347" ht="14.25" customHeight="1"/>
    <row r="68348" ht="14.25" customHeight="1"/>
    <row r="68349" ht="14.25" customHeight="1"/>
    <row r="68350" ht="14.25" customHeight="1"/>
    <row r="68351" ht="14.25" customHeight="1"/>
    <row r="68352" ht="14.25" customHeight="1"/>
    <row r="68353" ht="14.25" customHeight="1"/>
    <row r="68354" ht="14.25" customHeight="1"/>
    <row r="68355" ht="14.25" customHeight="1"/>
    <row r="68356" ht="14.25" customHeight="1"/>
    <row r="68357" ht="14.25" customHeight="1"/>
    <row r="68358" ht="14.25" customHeight="1"/>
    <row r="68359" ht="14.25" customHeight="1"/>
    <row r="68360" ht="14.25" customHeight="1"/>
    <row r="68361" ht="14.25" customHeight="1"/>
    <row r="68362" ht="14.25" customHeight="1"/>
    <row r="68363" ht="14.25" customHeight="1"/>
    <row r="68364" ht="14.25" customHeight="1"/>
    <row r="68365" ht="14.25" customHeight="1"/>
    <row r="68366" ht="14.25" customHeight="1"/>
    <row r="68367" ht="14.25" customHeight="1"/>
    <row r="68368" ht="14.25" customHeight="1"/>
    <row r="68369" ht="14.25" customHeight="1"/>
    <row r="68370" ht="14.25" customHeight="1"/>
    <row r="68371" ht="14.25" customHeight="1"/>
    <row r="68372" ht="14.25" customHeight="1"/>
    <row r="68373" ht="14.25" customHeight="1"/>
    <row r="68374" ht="14.25" customHeight="1"/>
    <row r="68375" ht="14.25" customHeight="1"/>
    <row r="68376" ht="14.25" customHeight="1"/>
    <row r="68377" ht="14.25" customHeight="1"/>
    <row r="68378" ht="14.25" customHeight="1"/>
    <row r="68379" ht="14.25" customHeight="1"/>
    <row r="68380" ht="14.25" customHeight="1"/>
    <row r="68381" ht="14.25" customHeight="1"/>
    <row r="68382" ht="14.25" customHeight="1"/>
    <row r="68383" ht="14.25" customHeight="1"/>
    <row r="68384" ht="14.25" customHeight="1"/>
    <row r="68385" ht="14.25" customHeight="1"/>
    <row r="68386" ht="14.25" customHeight="1"/>
    <row r="68387" ht="14.25" customHeight="1"/>
    <row r="68388" ht="14.25" customHeight="1"/>
    <row r="68389" ht="14.25" customHeight="1"/>
    <row r="68390" ht="14.25" customHeight="1"/>
    <row r="68391" ht="14.25" customHeight="1"/>
    <row r="68392" ht="14.25" customHeight="1"/>
    <row r="68393" ht="14.25" customHeight="1"/>
    <row r="68394" ht="14.25" customHeight="1"/>
    <row r="68395" ht="14.25" customHeight="1"/>
    <row r="68396" ht="14.25" customHeight="1"/>
    <row r="68397" ht="14.25" customHeight="1"/>
    <row r="68398" ht="14.25" customHeight="1"/>
    <row r="68399" ht="14.25" customHeight="1"/>
    <row r="68400" ht="14.25" customHeight="1"/>
    <row r="68401" ht="14.25" customHeight="1"/>
    <row r="68402" ht="14.25" customHeight="1"/>
    <row r="68403" ht="14.25" customHeight="1"/>
    <row r="68404" ht="14.25" customHeight="1"/>
    <row r="68405" ht="14.25" customHeight="1"/>
    <row r="68406" ht="14.25" customHeight="1"/>
    <row r="68407" ht="14.25" customHeight="1"/>
    <row r="68408" ht="14.25" customHeight="1"/>
    <row r="68409" ht="14.25" customHeight="1"/>
    <row r="68410" ht="14.25" customHeight="1"/>
    <row r="68411" ht="14.25" customHeight="1"/>
    <row r="68412" ht="14.25" customHeight="1"/>
    <row r="68413" ht="14.25" customHeight="1"/>
    <row r="68414" ht="14.25" customHeight="1"/>
    <row r="68415" ht="14.25" customHeight="1"/>
    <row r="68416" ht="14.25" customHeight="1"/>
    <row r="68417" ht="14.25" customHeight="1"/>
    <row r="68418" ht="14.25" customHeight="1"/>
    <row r="68419" ht="14.25" customHeight="1"/>
    <row r="68420" ht="14.25" customHeight="1"/>
    <row r="68421" ht="14.25" customHeight="1"/>
    <row r="68422" ht="14.25" customHeight="1"/>
    <row r="68423" ht="14.25" customHeight="1"/>
    <row r="68424" ht="14.25" customHeight="1"/>
    <row r="68425" ht="14.25" customHeight="1"/>
    <row r="68426" ht="14.25" customHeight="1"/>
    <row r="68427" ht="14.25" customHeight="1"/>
    <row r="68428" ht="14.25" customHeight="1"/>
    <row r="68429" ht="14.25" customHeight="1"/>
    <row r="68430" ht="14.25" customHeight="1"/>
    <row r="68431" ht="14.25" customHeight="1"/>
    <row r="68432" ht="14.25" customHeight="1"/>
    <row r="68433" ht="14.25" customHeight="1"/>
    <row r="68434" ht="14.25" customHeight="1"/>
    <row r="68435" ht="14.25" customHeight="1"/>
    <row r="68436" ht="14.25" customHeight="1"/>
    <row r="68437" ht="14.25" customHeight="1"/>
    <row r="68438" ht="14.25" customHeight="1"/>
    <row r="68439" ht="14.25" customHeight="1"/>
    <row r="68440" ht="14.25" customHeight="1"/>
    <row r="68441" ht="14.25" customHeight="1"/>
    <row r="68442" ht="14.25" customHeight="1"/>
    <row r="68443" ht="14.25" customHeight="1"/>
    <row r="68444" ht="14.25" customHeight="1"/>
    <row r="68445" ht="14.25" customHeight="1"/>
    <row r="68446" ht="14.25" customHeight="1"/>
    <row r="68447" ht="14.25" customHeight="1"/>
    <row r="68448" ht="14.25" customHeight="1"/>
    <row r="68449" ht="14.25" customHeight="1"/>
    <row r="68450" ht="14.25" customHeight="1"/>
    <row r="68451" ht="14.25" customHeight="1"/>
    <row r="68452" ht="14.25" customHeight="1"/>
    <row r="68453" ht="14.25" customHeight="1"/>
    <row r="68454" ht="14.25" customHeight="1"/>
    <row r="68455" ht="14.25" customHeight="1"/>
    <row r="68456" ht="14.25" customHeight="1"/>
    <row r="68457" ht="14.25" customHeight="1"/>
    <row r="68458" ht="14.25" customHeight="1"/>
    <row r="68459" ht="14.25" customHeight="1"/>
    <row r="68460" ht="14.25" customHeight="1"/>
    <row r="68461" ht="14.25" customHeight="1"/>
    <row r="68462" ht="14.25" customHeight="1"/>
    <row r="68463" ht="14.25" customHeight="1"/>
    <row r="68464" ht="14.25" customHeight="1"/>
    <row r="68465" ht="14.25" customHeight="1"/>
    <row r="68466" ht="14.25" customHeight="1"/>
    <row r="68467" ht="14.25" customHeight="1"/>
    <row r="68468" ht="14.25" customHeight="1"/>
    <row r="68469" ht="14.25" customHeight="1"/>
    <row r="68470" ht="14.25" customHeight="1"/>
    <row r="68471" ht="14.25" customHeight="1"/>
    <row r="68472" ht="14.25" customHeight="1"/>
    <row r="68473" ht="14.25" customHeight="1"/>
    <row r="68474" ht="14.25" customHeight="1"/>
    <row r="68475" ht="14.25" customHeight="1"/>
    <row r="68476" ht="14.25" customHeight="1"/>
    <row r="68477" ht="14.25" customHeight="1"/>
    <row r="68478" ht="14.25" customHeight="1"/>
    <row r="68479" ht="14.25" customHeight="1"/>
    <row r="68480" ht="14.25" customHeight="1"/>
    <row r="68481" ht="14.25" customHeight="1"/>
    <row r="68482" ht="14.25" customHeight="1"/>
    <row r="68483" ht="14.25" customHeight="1"/>
    <row r="68484" ht="14.25" customHeight="1"/>
    <row r="68485" ht="14.25" customHeight="1"/>
    <row r="68486" ht="14.25" customHeight="1"/>
    <row r="68487" ht="14.25" customHeight="1"/>
    <row r="68488" ht="14.25" customHeight="1"/>
    <row r="68489" ht="14.25" customHeight="1"/>
    <row r="68490" ht="14.25" customHeight="1"/>
    <row r="68491" ht="14.25" customHeight="1"/>
    <row r="68492" ht="14.25" customHeight="1"/>
    <row r="68493" ht="14.25" customHeight="1"/>
    <row r="68494" ht="14.25" customHeight="1"/>
    <row r="68495" ht="14.25" customHeight="1"/>
    <row r="68496" ht="14.25" customHeight="1"/>
    <row r="68497" ht="14.25" customHeight="1"/>
    <row r="68498" ht="14.25" customHeight="1"/>
    <row r="68499" ht="14.25" customHeight="1"/>
    <row r="68500" ht="14.25" customHeight="1"/>
    <row r="68501" ht="14.25" customHeight="1"/>
    <row r="68502" ht="14.25" customHeight="1"/>
    <row r="68503" ht="14.25" customHeight="1"/>
    <row r="68504" ht="14.25" customHeight="1"/>
    <row r="68505" ht="14.25" customHeight="1"/>
    <row r="68506" ht="14.25" customHeight="1"/>
    <row r="68507" ht="14.25" customHeight="1"/>
    <row r="68508" ht="14.25" customHeight="1"/>
    <row r="68509" ht="14.25" customHeight="1"/>
    <row r="68510" ht="14.25" customHeight="1"/>
    <row r="68511" ht="14.25" customHeight="1"/>
    <row r="68512" ht="14.25" customHeight="1"/>
    <row r="68513" ht="14.25" customHeight="1"/>
    <row r="68514" ht="14.25" customHeight="1"/>
    <row r="68515" ht="14.25" customHeight="1"/>
    <row r="68516" ht="14.25" customHeight="1"/>
    <row r="68517" ht="14.25" customHeight="1"/>
    <row r="68518" ht="14.25" customHeight="1"/>
    <row r="68519" ht="14.25" customHeight="1"/>
    <row r="68520" ht="14.25" customHeight="1"/>
    <row r="68521" ht="14.25" customHeight="1"/>
    <row r="68522" ht="14.25" customHeight="1"/>
    <row r="68523" ht="14.25" customHeight="1"/>
    <row r="68524" ht="14.25" customHeight="1"/>
    <row r="68525" ht="14.25" customHeight="1"/>
    <row r="68526" ht="14.25" customHeight="1"/>
    <row r="68527" ht="14.25" customHeight="1"/>
    <row r="68528" ht="14.25" customHeight="1"/>
    <row r="68529" ht="14.25" customHeight="1"/>
    <row r="68530" ht="14.25" customHeight="1"/>
    <row r="68531" ht="14.25" customHeight="1"/>
    <row r="68532" ht="14.25" customHeight="1"/>
    <row r="68533" ht="14.25" customHeight="1"/>
    <row r="68534" ht="14.25" customHeight="1"/>
    <row r="68535" ht="14.25" customHeight="1"/>
    <row r="68536" ht="14.25" customHeight="1"/>
    <row r="68537" ht="14.25" customHeight="1"/>
    <row r="68538" ht="14.25" customHeight="1"/>
    <row r="68539" ht="14.25" customHeight="1"/>
    <row r="68540" ht="14.25" customHeight="1"/>
    <row r="68541" ht="14.25" customHeight="1"/>
    <row r="68542" ht="14.25" customHeight="1"/>
    <row r="68543" ht="14.25" customHeight="1"/>
    <row r="68544" ht="14.25" customHeight="1"/>
    <row r="68545" ht="14.25" customHeight="1"/>
    <row r="68546" ht="14.25" customHeight="1"/>
    <row r="68547" ht="14.25" customHeight="1"/>
    <row r="68548" ht="14.25" customHeight="1"/>
    <row r="68549" ht="14.25" customHeight="1"/>
    <row r="68550" ht="14.25" customHeight="1"/>
    <row r="68551" ht="14.25" customHeight="1"/>
    <row r="68552" ht="14.25" customHeight="1"/>
    <row r="68553" ht="14.25" customHeight="1"/>
    <row r="68554" ht="14.25" customHeight="1"/>
    <row r="68555" ht="14.25" customHeight="1"/>
    <row r="68556" ht="14.25" customHeight="1"/>
    <row r="68557" ht="14.25" customHeight="1"/>
    <row r="68558" ht="14.25" customHeight="1"/>
    <row r="68559" ht="14.25" customHeight="1"/>
    <row r="68560" ht="14.25" customHeight="1"/>
    <row r="68561" ht="14.25" customHeight="1"/>
    <row r="68562" ht="14.25" customHeight="1"/>
    <row r="68563" ht="14.25" customHeight="1"/>
    <row r="68564" ht="14.25" customHeight="1"/>
    <row r="68565" ht="14.25" customHeight="1"/>
    <row r="68566" ht="14.25" customHeight="1"/>
    <row r="68567" ht="14.25" customHeight="1"/>
    <row r="68568" ht="14.25" customHeight="1"/>
    <row r="68569" ht="14.25" customHeight="1"/>
    <row r="68570" ht="14.25" customHeight="1"/>
    <row r="68571" ht="14.25" customHeight="1"/>
    <row r="68572" ht="14.25" customHeight="1"/>
    <row r="68573" ht="14.25" customHeight="1"/>
    <row r="68574" ht="14.25" customHeight="1"/>
    <row r="68575" ht="14.25" customHeight="1"/>
    <row r="68576" ht="14.25" customHeight="1"/>
    <row r="68577" ht="14.25" customHeight="1"/>
    <row r="68578" ht="14.25" customHeight="1"/>
    <row r="68579" ht="14.25" customHeight="1"/>
    <row r="68580" ht="14.25" customHeight="1"/>
    <row r="68581" ht="14.25" customHeight="1"/>
    <row r="68582" ht="14.25" customHeight="1"/>
    <row r="68583" ht="14.25" customHeight="1"/>
    <row r="68584" ht="14.25" customHeight="1"/>
    <row r="68585" ht="14.25" customHeight="1"/>
    <row r="68586" ht="14.25" customHeight="1"/>
    <row r="68587" ht="14.25" customHeight="1"/>
    <row r="68588" ht="14.25" customHeight="1"/>
    <row r="68589" ht="14.25" customHeight="1"/>
    <row r="68590" ht="14.25" customHeight="1"/>
    <row r="68591" ht="14.25" customHeight="1"/>
    <row r="68592" ht="14.25" customHeight="1"/>
    <row r="68593" ht="14.25" customHeight="1"/>
    <row r="68594" ht="14.25" customHeight="1"/>
    <row r="68595" ht="14.25" customHeight="1"/>
    <row r="68596" ht="14.25" customHeight="1"/>
    <row r="68597" ht="14.25" customHeight="1"/>
    <row r="68598" ht="14.25" customHeight="1"/>
    <row r="68599" ht="14.25" customHeight="1"/>
    <row r="68600" ht="14.25" customHeight="1"/>
    <row r="68601" ht="14.25" customHeight="1"/>
    <row r="68602" ht="14.25" customHeight="1"/>
    <row r="68603" ht="14.25" customHeight="1"/>
    <row r="68604" ht="14.25" customHeight="1"/>
    <row r="68605" ht="14.25" customHeight="1"/>
    <row r="68606" ht="14.25" customHeight="1"/>
    <row r="68607" ht="14.25" customHeight="1"/>
    <row r="68608" ht="14.25" customHeight="1"/>
    <row r="68609" ht="14.25" customHeight="1"/>
    <row r="68610" ht="14.25" customHeight="1"/>
    <row r="68611" ht="14.25" customHeight="1"/>
    <row r="68612" ht="14.25" customHeight="1"/>
    <row r="68613" ht="14.25" customHeight="1"/>
    <row r="68614" ht="14.25" customHeight="1"/>
    <row r="68615" ht="14.25" customHeight="1"/>
    <row r="68616" ht="14.25" customHeight="1"/>
    <row r="68617" ht="14.25" customHeight="1"/>
    <row r="68618" ht="14.25" customHeight="1"/>
    <row r="68619" ht="14.25" customHeight="1"/>
    <row r="68620" ht="14.25" customHeight="1"/>
    <row r="68621" ht="14.25" customHeight="1"/>
    <row r="68622" ht="14.25" customHeight="1"/>
    <row r="68623" ht="14.25" customHeight="1"/>
    <row r="68624" ht="14.25" customHeight="1"/>
    <row r="68625" ht="14.25" customHeight="1"/>
    <row r="68626" ht="14.25" customHeight="1"/>
    <row r="68627" ht="14.25" customHeight="1"/>
    <row r="68628" ht="14.25" customHeight="1"/>
    <row r="68629" ht="14.25" customHeight="1"/>
    <row r="68630" ht="14.25" customHeight="1"/>
    <row r="68631" ht="14.25" customHeight="1"/>
    <row r="68632" ht="14.25" customHeight="1"/>
    <row r="68633" ht="14.25" customHeight="1"/>
    <row r="68634" ht="14.25" customHeight="1"/>
    <row r="68635" ht="14.25" customHeight="1"/>
    <row r="68636" ht="14.25" customHeight="1"/>
    <row r="68637" ht="14.25" customHeight="1"/>
    <row r="68638" ht="14.25" customHeight="1"/>
    <row r="68639" ht="14.25" customHeight="1"/>
    <row r="68640" ht="14.25" customHeight="1"/>
    <row r="68641" ht="14.25" customHeight="1"/>
    <row r="68642" ht="14.25" customHeight="1"/>
    <row r="68643" ht="14.25" customHeight="1"/>
    <row r="68644" ht="14.25" customHeight="1"/>
    <row r="68645" ht="14.25" customHeight="1"/>
    <row r="68646" ht="14.25" customHeight="1"/>
    <row r="68647" ht="14.25" customHeight="1"/>
    <row r="68648" ht="14.25" customHeight="1"/>
    <row r="68649" ht="14.25" customHeight="1"/>
    <row r="68650" ht="14.25" customHeight="1"/>
    <row r="68651" ht="14.25" customHeight="1"/>
    <row r="68652" ht="14.25" customHeight="1"/>
    <row r="68653" ht="14.25" customHeight="1"/>
    <row r="68654" ht="14.25" customHeight="1"/>
    <row r="68655" ht="14.25" customHeight="1"/>
    <row r="68656" ht="14.25" customHeight="1"/>
    <row r="68657" ht="14.25" customHeight="1"/>
    <row r="68658" ht="14.25" customHeight="1"/>
    <row r="68659" ht="14.25" customHeight="1"/>
    <row r="68660" ht="14.25" customHeight="1"/>
    <row r="68661" ht="14.25" customHeight="1"/>
    <row r="68662" ht="14.25" customHeight="1"/>
    <row r="68663" ht="14.25" customHeight="1"/>
    <row r="68664" ht="14.25" customHeight="1"/>
    <row r="68665" ht="14.25" customHeight="1"/>
    <row r="68666" ht="14.25" customHeight="1"/>
    <row r="68667" ht="14.25" customHeight="1"/>
    <row r="68668" ht="14.25" customHeight="1"/>
    <row r="68669" ht="14.25" customHeight="1"/>
    <row r="68670" ht="14.25" customHeight="1"/>
    <row r="68671" ht="14.25" customHeight="1"/>
    <row r="68672" ht="14.25" customHeight="1"/>
    <row r="68673" ht="14.25" customHeight="1"/>
    <row r="68674" ht="14.25" customHeight="1"/>
    <row r="68675" ht="14.25" customHeight="1"/>
    <row r="68676" ht="14.25" customHeight="1"/>
    <row r="68677" ht="14.25" customHeight="1"/>
    <row r="68678" ht="14.25" customHeight="1"/>
    <row r="68679" ht="14.25" customHeight="1"/>
    <row r="68680" ht="14.25" customHeight="1"/>
    <row r="68681" ht="14.25" customHeight="1"/>
    <row r="68682" ht="14.25" customHeight="1"/>
    <row r="68683" ht="14.25" customHeight="1"/>
    <row r="68684" ht="14.25" customHeight="1"/>
    <row r="68685" ht="14.25" customHeight="1"/>
    <row r="68686" ht="14.25" customHeight="1"/>
    <row r="68687" ht="14.25" customHeight="1"/>
    <row r="68688" ht="14.25" customHeight="1"/>
    <row r="68689" ht="14.25" customHeight="1"/>
    <row r="68690" ht="14.25" customHeight="1"/>
    <row r="68691" ht="14.25" customHeight="1"/>
    <row r="68692" ht="14.25" customHeight="1"/>
    <row r="68693" ht="14.25" customHeight="1"/>
    <row r="68694" ht="14.25" customHeight="1"/>
    <row r="68695" ht="14.25" customHeight="1"/>
    <row r="68696" ht="14.25" customHeight="1"/>
    <row r="68697" ht="14.25" customHeight="1"/>
    <row r="68698" ht="14.25" customHeight="1"/>
    <row r="68699" ht="14.25" customHeight="1"/>
    <row r="68700" ht="14.25" customHeight="1"/>
    <row r="68701" ht="14.25" customHeight="1"/>
    <row r="68702" ht="14.25" customHeight="1"/>
    <row r="68703" ht="14.25" customHeight="1"/>
    <row r="68704" ht="14.25" customHeight="1"/>
    <row r="68705" ht="14.25" customHeight="1"/>
    <row r="68706" ht="14.25" customHeight="1"/>
    <row r="68707" ht="14.25" customHeight="1"/>
    <row r="68708" ht="14.25" customHeight="1"/>
    <row r="68709" ht="14.25" customHeight="1"/>
    <row r="68710" ht="14.25" customHeight="1"/>
    <row r="68711" ht="14.25" customHeight="1"/>
    <row r="68712" ht="14.25" customHeight="1"/>
    <row r="68713" ht="14.25" customHeight="1"/>
    <row r="68714" ht="14.25" customHeight="1"/>
    <row r="68715" ht="14.25" customHeight="1"/>
    <row r="68716" ht="14.25" customHeight="1"/>
    <row r="68717" ht="14.25" customHeight="1"/>
    <row r="68718" ht="14.25" customHeight="1"/>
    <row r="68719" ht="14.25" customHeight="1"/>
    <row r="68720" ht="14.25" customHeight="1"/>
    <row r="68721" ht="14.25" customHeight="1"/>
    <row r="68722" ht="14.25" customHeight="1"/>
    <row r="68723" ht="14.25" customHeight="1"/>
    <row r="68724" ht="14.25" customHeight="1"/>
    <row r="68725" ht="14.25" customHeight="1"/>
    <row r="68726" ht="14.25" customHeight="1"/>
    <row r="68727" ht="14.25" customHeight="1"/>
    <row r="68728" ht="14.25" customHeight="1"/>
    <row r="68729" ht="14.25" customHeight="1"/>
    <row r="68730" ht="14.25" customHeight="1"/>
    <row r="68731" ht="14.25" customHeight="1"/>
    <row r="68732" ht="14.25" customHeight="1"/>
    <row r="68733" ht="14.25" customHeight="1"/>
    <row r="68734" ht="14.25" customHeight="1"/>
    <row r="68735" ht="14.25" customHeight="1"/>
    <row r="68736" ht="14.25" customHeight="1"/>
    <row r="68737" ht="14.25" customHeight="1"/>
    <row r="68738" ht="14.25" customHeight="1"/>
    <row r="68739" ht="14.25" customHeight="1"/>
    <row r="68740" ht="14.25" customHeight="1"/>
    <row r="68741" ht="14.25" customHeight="1"/>
    <row r="68742" ht="14.25" customHeight="1"/>
    <row r="68743" ht="14.25" customHeight="1"/>
    <row r="68744" ht="14.25" customHeight="1"/>
    <row r="68745" ht="14.25" customHeight="1"/>
    <row r="68746" ht="14.25" customHeight="1"/>
    <row r="68747" ht="14.25" customHeight="1"/>
    <row r="68748" ht="14.25" customHeight="1"/>
    <row r="68749" ht="14.25" customHeight="1"/>
    <row r="68750" ht="14.25" customHeight="1"/>
    <row r="68751" ht="14.25" customHeight="1"/>
    <row r="68752" ht="14.25" customHeight="1"/>
    <row r="68753" ht="14.25" customHeight="1"/>
    <row r="68754" ht="14.25" customHeight="1"/>
    <row r="68755" ht="14.25" customHeight="1"/>
    <row r="68756" ht="14.25" customHeight="1"/>
    <row r="68757" ht="14.25" customHeight="1"/>
    <row r="68758" ht="14.25" customHeight="1"/>
    <row r="68759" ht="14.25" customHeight="1"/>
    <row r="68760" ht="14.25" customHeight="1"/>
    <row r="68761" ht="14.25" customHeight="1"/>
    <row r="68762" ht="14.25" customHeight="1"/>
    <row r="68763" ht="14.25" customHeight="1"/>
    <row r="68764" ht="14.25" customHeight="1"/>
    <row r="68765" ht="14.25" customHeight="1"/>
    <row r="68766" ht="14.25" customHeight="1"/>
    <row r="68767" ht="14.25" customHeight="1"/>
    <row r="68768" ht="14.25" customHeight="1"/>
    <row r="68769" ht="14.25" customHeight="1"/>
    <row r="68770" ht="14.25" customHeight="1"/>
    <row r="68771" ht="14.25" customHeight="1"/>
    <row r="68772" ht="14.25" customHeight="1"/>
    <row r="68773" ht="14.25" customHeight="1"/>
    <row r="68774" ht="14.25" customHeight="1"/>
    <row r="68775" ht="14.25" customHeight="1"/>
    <row r="68776" ht="14.25" customHeight="1"/>
    <row r="68777" ht="14.25" customHeight="1"/>
    <row r="68778" ht="14.25" customHeight="1"/>
    <row r="68779" ht="14.25" customHeight="1"/>
    <row r="68780" ht="14.25" customHeight="1"/>
    <row r="68781" ht="14.25" customHeight="1"/>
    <row r="68782" ht="14.25" customHeight="1"/>
    <row r="68783" ht="14.25" customHeight="1"/>
    <row r="68784" ht="14.25" customHeight="1"/>
    <row r="68785" ht="14.25" customHeight="1"/>
    <row r="68786" ht="14.25" customHeight="1"/>
    <row r="68787" ht="14.25" customHeight="1"/>
    <row r="68788" ht="14.25" customHeight="1"/>
    <row r="68789" ht="14.25" customHeight="1"/>
    <row r="68790" ht="14.25" customHeight="1"/>
    <row r="68791" ht="14.25" customHeight="1"/>
    <row r="68792" ht="14.25" customHeight="1"/>
    <row r="68793" ht="14.25" customHeight="1"/>
    <row r="68794" ht="14.25" customHeight="1"/>
    <row r="68795" ht="14.25" customHeight="1"/>
    <row r="68796" ht="14.25" customHeight="1"/>
    <row r="68797" ht="14.25" customHeight="1"/>
    <row r="68798" ht="14.25" customHeight="1"/>
    <row r="68799" ht="14.25" customHeight="1"/>
    <row r="68800" ht="14.25" customHeight="1"/>
    <row r="68801" ht="14.25" customHeight="1"/>
    <row r="68802" ht="14.25" customHeight="1"/>
    <row r="68803" ht="14.25" customHeight="1"/>
    <row r="68804" ht="14.25" customHeight="1"/>
    <row r="68805" ht="14.25" customHeight="1"/>
    <row r="68806" ht="14.25" customHeight="1"/>
    <row r="68807" ht="14.25" customHeight="1"/>
    <row r="68808" ht="14.25" customHeight="1"/>
    <row r="68809" ht="14.25" customHeight="1"/>
    <row r="68810" ht="14.25" customHeight="1"/>
    <row r="68811" ht="14.25" customHeight="1"/>
    <row r="68812" ht="14.25" customHeight="1"/>
    <row r="68813" ht="14.25" customHeight="1"/>
    <row r="68814" ht="14.25" customHeight="1"/>
    <row r="68815" ht="14.25" customHeight="1"/>
    <row r="68816" ht="14.25" customHeight="1"/>
    <row r="68817" ht="14.25" customHeight="1"/>
    <row r="68818" ht="14.25" customHeight="1"/>
    <row r="68819" ht="14.25" customHeight="1"/>
    <row r="68820" ht="14.25" customHeight="1"/>
    <row r="68821" ht="14.25" customHeight="1"/>
    <row r="68822" ht="14.25" customHeight="1"/>
    <row r="68823" ht="14.25" customHeight="1"/>
    <row r="68824" ht="14.25" customHeight="1"/>
    <row r="68825" ht="14.25" customHeight="1"/>
    <row r="68826" ht="14.25" customHeight="1"/>
    <row r="68827" ht="14.25" customHeight="1"/>
    <row r="68828" ht="14.25" customHeight="1"/>
    <row r="68829" ht="14.25" customHeight="1"/>
    <row r="68830" ht="14.25" customHeight="1"/>
    <row r="68831" ht="14.25" customHeight="1"/>
    <row r="68832" ht="14.25" customHeight="1"/>
    <row r="68833" ht="14.25" customHeight="1"/>
    <row r="68834" ht="14.25" customHeight="1"/>
    <row r="68835" ht="14.25" customHeight="1"/>
    <row r="68836" ht="14.25" customHeight="1"/>
    <row r="68837" ht="14.25" customHeight="1"/>
    <row r="68838" ht="14.25" customHeight="1"/>
    <row r="68839" ht="14.25" customHeight="1"/>
    <row r="68840" ht="14.25" customHeight="1"/>
    <row r="68841" ht="14.25" customHeight="1"/>
    <row r="68842" ht="14.25" customHeight="1"/>
    <row r="68843" ht="14.25" customHeight="1"/>
    <row r="68844" ht="14.25" customHeight="1"/>
    <row r="68845" ht="14.25" customHeight="1"/>
    <row r="68846" ht="14.25" customHeight="1"/>
    <row r="68847" ht="14.25" customHeight="1"/>
    <row r="68848" ht="14.25" customHeight="1"/>
    <row r="68849" ht="14.25" customHeight="1"/>
    <row r="68850" ht="14.25" customHeight="1"/>
    <row r="68851" ht="14.25" customHeight="1"/>
    <row r="68852" ht="14.25" customHeight="1"/>
    <row r="68853" ht="14.25" customHeight="1"/>
    <row r="68854" ht="14.25" customHeight="1"/>
    <row r="68855" ht="14.25" customHeight="1"/>
    <row r="68856" ht="14.25" customHeight="1"/>
    <row r="68857" ht="14.25" customHeight="1"/>
    <row r="68858" ht="14.25" customHeight="1"/>
    <row r="68859" ht="14.25" customHeight="1"/>
    <row r="68860" ht="14.25" customHeight="1"/>
    <row r="68861" ht="14.25" customHeight="1"/>
    <row r="68862" ht="14.25" customHeight="1"/>
    <row r="68863" ht="14.25" customHeight="1"/>
    <row r="68864" ht="14.25" customHeight="1"/>
    <row r="68865" ht="14.25" customHeight="1"/>
    <row r="68866" ht="14.25" customHeight="1"/>
    <row r="68867" ht="14.25" customHeight="1"/>
    <row r="68868" ht="14.25" customHeight="1"/>
    <row r="68869" ht="14.25" customHeight="1"/>
    <row r="68870" ht="14.25" customHeight="1"/>
    <row r="68871" ht="14.25" customHeight="1"/>
    <row r="68872" ht="14.25" customHeight="1"/>
    <row r="68873" ht="14.25" customHeight="1"/>
    <row r="68874" ht="14.25" customHeight="1"/>
    <row r="68875" ht="14.25" customHeight="1"/>
    <row r="68876" ht="14.25" customHeight="1"/>
    <row r="68877" ht="14.25" customHeight="1"/>
    <row r="68878" ht="14.25" customHeight="1"/>
    <row r="68879" ht="14.25" customHeight="1"/>
    <row r="68880" ht="14.25" customHeight="1"/>
    <row r="68881" ht="14.25" customHeight="1"/>
    <row r="68882" ht="14.25" customHeight="1"/>
    <row r="68883" ht="14.25" customHeight="1"/>
    <row r="68884" ht="14.25" customHeight="1"/>
    <row r="68885" ht="14.25" customHeight="1"/>
    <row r="68886" ht="14.25" customHeight="1"/>
    <row r="68887" ht="14.25" customHeight="1"/>
    <row r="68888" ht="14.25" customHeight="1"/>
    <row r="68889" ht="14.25" customHeight="1"/>
    <row r="68890" ht="14.25" customHeight="1"/>
    <row r="68891" ht="14.25" customHeight="1"/>
    <row r="68892" ht="14.25" customHeight="1"/>
    <row r="68893" ht="14.25" customHeight="1"/>
    <row r="68894" ht="14.25" customHeight="1"/>
    <row r="68895" ht="14.25" customHeight="1"/>
    <row r="68896" ht="14.25" customHeight="1"/>
    <row r="68897" ht="14.25" customHeight="1"/>
    <row r="68898" ht="14.25" customHeight="1"/>
    <row r="68899" ht="14.25" customHeight="1"/>
    <row r="68900" ht="14.25" customHeight="1"/>
    <row r="68901" ht="14.25" customHeight="1"/>
    <row r="68902" ht="14.25" customHeight="1"/>
    <row r="68903" ht="14.25" customHeight="1"/>
    <row r="68904" ht="14.25" customHeight="1"/>
    <row r="68905" ht="14.25" customHeight="1"/>
    <row r="68906" ht="14.25" customHeight="1"/>
    <row r="68907" ht="14.25" customHeight="1"/>
    <row r="68908" ht="14.25" customHeight="1"/>
    <row r="68909" ht="14.25" customHeight="1"/>
    <row r="68910" ht="14.25" customHeight="1"/>
    <row r="68911" ht="14.25" customHeight="1"/>
    <row r="68912" ht="14.25" customHeight="1"/>
    <row r="68913" ht="14.25" customHeight="1"/>
    <row r="68914" ht="14.25" customHeight="1"/>
    <row r="68915" ht="14.25" customHeight="1"/>
    <row r="68916" ht="14.25" customHeight="1"/>
    <row r="68917" ht="14.25" customHeight="1"/>
    <row r="68918" ht="14.25" customHeight="1"/>
    <row r="68919" ht="14.25" customHeight="1"/>
    <row r="68920" ht="14.25" customHeight="1"/>
    <row r="68921" ht="14.25" customHeight="1"/>
    <row r="68922" ht="14.25" customHeight="1"/>
    <row r="68923" ht="14.25" customHeight="1"/>
    <row r="68924" ht="14.25" customHeight="1"/>
    <row r="68925" ht="14.25" customHeight="1"/>
    <row r="68926" ht="14.25" customHeight="1"/>
    <row r="68927" ht="14.25" customHeight="1"/>
    <row r="68928" ht="14.25" customHeight="1"/>
    <row r="68929" ht="14.25" customHeight="1"/>
    <row r="68930" ht="14.25" customHeight="1"/>
    <row r="68931" ht="14.25" customHeight="1"/>
    <row r="68932" ht="14.25" customHeight="1"/>
    <row r="68933" ht="14.25" customHeight="1"/>
    <row r="68934" ht="14.25" customHeight="1"/>
    <row r="68935" ht="14.25" customHeight="1"/>
    <row r="68936" ht="14.25" customHeight="1"/>
    <row r="68937" ht="14.25" customHeight="1"/>
    <row r="68938" ht="14.25" customHeight="1"/>
    <row r="68939" ht="14.25" customHeight="1"/>
    <row r="68940" ht="14.25" customHeight="1"/>
    <row r="68941" ht="14.25" customHeight="1"/>
    <row r="68942" ht="14.25" customHeight="1"/>
    <row r="68943" ht="14.25" customHeight="1"/>
    <row r="68944" ht="14.25" customHeight="1"/>
    <row r="68945" ht="14.25" customHeight="1"/>
    <row r="68946" ht="14.25" customHeight="1"/>
    <row r="68947" ht="14.25" customHeight="1"/>
    <row r="68948" ht="14.25" customHeight="1"/>
    <row r="68949" ht="14.25" customHeight="1"/>
    <row r="68950" ht="14.25" customHeight="1"/>
    <row r="68951" ht="14.25" customHeight="1"/>
    <row r="68952" ht="14.25" customHeight="1"/>
    <row r="68953" ht="14.25" customHeight="1"/>
    <row r="68954" ht="14.25" customHeight="1"/>
    <row r="68955" ht="14.25" customHeight="1"/>
    <row r="68956" ht="14.25" customHeight="1"/>
    <row r="68957" ht="14.25" customHeight="1"/>
    <row r="68958" ht="14.25" customHeight="1"/>
    <row r="68959" ht="14.25" customHeight="1"/>
    <row r="68960" ht="14.25" customHeight="1"/>
    <row r="68961" ht="14.25" customHeight="1"/>
    <row r="68962" ht="14.25" customHeight="1"/>
    <row r="68963" ht="14.25" customHeight="1"/>
    <row r="68964" ht="14.25" customHeight="1"/>
    <row r="68965" ht="14.25" customHeight="1"/>
    <row r="68966" ht="14.25" customHeight="1"/>
    <row r="68967" ht="14.25" customHeight="1"/>
    <row r="68968" ht="14.25" customHeight="1"/>
    <row r="68969" ht="14.25" customHeight="1"/>
    <row r="68970" ht="14.25" customHeight="1"/>
    <row r="68971" ht="14.25" customHeight="1"/>
    <row r="68972" ht="14.25" customHeight="1"/>
    <row r="68973" ht="14.25" customHeight="1"/>
    <row r="68974" ht="14.25" customHeight="1"/>
    <row r="68975" ht="14.25" customHeight="1"/>
    <row r="68976" ht="14.25" customHeight="1"/>
    <row r="68977" ht="14.25" customHeight="1"/>
    <row r="68978" ht="14.25" customHeight="1"/>
    <row r="68979" ht="14.25" customHeight="1"/>
    <row r="68980" ht="14.25" customHeight="1"/>
    <row r="68981" ht="14.25" customHeight="1"/>
    <row r="68982" ht="14.25" customHeight="1"/>
    <row r="68983" ht="14.25" customHeight="1"/>
    <row r="68984" ht="14.25" customHeight="1"/>
    <row r="68985" ht="14.25" customHeight="1"/>
    <row r="68986" ht="14.25" customHeight="1"/>
    <row r="68987" ht="14.25" customHeight="1"/>
    <row r="68988" ht="14.25" customHeight="1"/>
    <row r="68989" ht="14.25" customHeight="1"/>
    <row r="68990" ht="14.25" customHeight="1"/>
    <row r="68991" ht="14.25" customHeight="1"/>
    <row r="68992" ht="14.25" customHeight="1"/>
    <row r="68993" ht="14.25" customHeight="1"/>
    <row r="68994" ht="14.25" customHeight="1"/>
    <row r="68995" ht="14.25" customHeight="1"/>
    <row r="68996" ht="14.25" customHeight="1"/>
    <row r="68997" ht="14.25" customHeight="1"/>
    <row r="68998" ht="14.25" customHeight="1"/>
    <row r="68999" ht="14.25" customHeight="1"/>
    <row r="69000" ht="14.25" customHeight="1"/>
    <row r="69001" ht="14.25" customHeight="1"/>
    <row r="69002" ht="14.25" customHeight="1"/>
    <row r="69003" ht="14.25" customHeight="1"/>
    <row r="69004" ht="14.25" customHeight="1"/>
    <row r="69005" ht="14.25" customHeight="1"/>
    <row r="69006" ht="14.25" customHeight="1"/>
    <row r="69007" ht="14.25" customHeight="1"/>
    <row r="69008" ht="14.25" customHeight="1"/>
    <row r="69009" ht="14.25" customHeight="1"/>
    <row r="69010" ht="14.25" customHeight="1"/>
    <row r="69011" ht="14.25" customHeight="1"/>
    <row r="69012" ht="14.25" customHeight="1"/>
    <row r="69013" ht="14.25" customHeight="1"/>
    <row r="69014" ht="14.25" customHeight="1"/>
    <row r="69015" ht="14.25" customHeight="1"/>
    <row r="69016" ht="14.25" customHeight="1"/>
    <row r="69017" ht="14.25" customHeight="1"/>
    <row r="69018" ht="14.25" customHeight="1"/>
    <row r="69019" ht="14.25" customHeight="1"/>
    <row r="69020" ht="14.25" customHeight="1"/>
    <row r="69021" ht="14.25" customHeight="1"/>
    <row r="69022" ht="14.25" customHeight="1"/>
    <row r="69023" ht="14.25" customHeight="1"/>
    <row r="69024" ht="14.25" customHeight="1"/>
    <row r="69025" ht="14.25" customHeight="1"/>
    <row r="69026" ht="14.25" customHeight="1"/>
    <row r="69027" ht="14.25" customHeight="1"/>
    <row r="69028" ht="14.25" customHeight="1"/>
    <row r="69029" ht="14.25" customHeight="1"/>
    <row r="69030" ht="14.25" customHeight="1"/>
    <row r="69031" ht="14.25" customHeight="1"/>
    <row r="69032" ht="14.25" customHeight="1"/>
    <row r="69033" ht="14.25" customHeight="1"/>
    <row r="69034" ht="14.25" customHeight="1"/>
    <row r="69035" ht="14.25" customHeight="1"/>
    <row r="69036" ht="14.25" customHeight="1"/>
    <row r="69037" ht="14.25" customHeight="1"/>
    <row r="69038" ht="14.25" customHeight="1"/>
    <row r="69039" ht="14.25" customHeight="1"/>
    <row r="69040" ht="14.25" customHeight="1"/>
    <row r="69041" ht="14.25" customHeight="1"/>
    <row r="69042" ht="14.25" customHeight="1"/>
    <row r="69043" ht="14.25" customHeight="1"/>
    <row r="69044" ht="14.25" customHeight="1"/>
    <row r="69045" ht="14.25" customHeight="1"/>
    <row r="69046" ht="14.25" customHeight="1"/>
    <row r="69047" ht="14.25" customHeight="1"/>
    <row r="69048" ht="14.25" customHeight="1"/>
    <row r="69049" ht="14.25" customHeight="1"/>
    <row r="69050" ht="14.25" customHeight="1"/>
    <row r="69051" ht="14.25" customHeight="1"/>
    <row r="69052" ht="14.25" customHeight="1"/>
    <row r="69053" ht="14.25" customHeight="1"/>
    <row r="69054" ht="14.25" customHeight="1"/>
    <row r="69055" ht="14.25" customHeight="1"/>
    <row r="69056" ht="14.25" customHeight="1"/>
    <row r="69057" ht="14.25" customHeight="1"/>
    <row r="69058" ht="14.25" customHeight="1"/>
    <row r="69059" ht="14.25" customHeight="1"/>
    <row r="69060" ht="14.25" customHeight="1"/>
    <row r="69061" ht="14.25" customHeight="1"/>
    <row r="69062" ht="14.25" customHeight="1"/>
    <row r="69063" ht="14.25" customHeight="1"/>
    <row r="69064" ht="14.25" customHeight="1"/>
    <row r="69065" ht="14.25" customHeight="1"/>
    <row r="69066" ht="14.25" customHeight="1"/>
    <row r="69067" ht="14.25" customHeight="1"/>
    <row r="69068" ht="14.25" customHeight="1"/>
    <row r="69069" ht="14.25" customHeight="1"/>
    <row r="69070" ht="14.25" customHeight="1"/>
    <row r="69071" ht="14.25" customHeight="1"/>
    <row r="69072" ht="14.25" customHeight="1"/>
    <row r="69073" ht="14.25" customHeight="1"/>
    <row r="69074" ht="14.25" customHeight="1"/>
    <row r="69075" ht="14.25" customHeight="1"/>
    <row r="69076" ht="14.25" customHeight="1"/>
    <row r="69077" ht="14.25" customHeight="1"/>
    <row r="69078" ht="14.25" customHeight="1"/>
    <row r="69079" ht="14.25" customHeight="1"/>
    <row r="69080" ht="14.25" customHeight="1"/>
    <row r="69081" ht="14.25" customHeight="1"/>
    <row r="69082" ht="14.25" customHeight="1"/>
    <row r="69083" ht="14.25" customHeight="1"/>
    <row r="69084" ht="14.25" customHeight="1"/>
    <row r="69085" ht="14.25" customHeight="1"/>
    <row r="69086" ht="14.25" customHeight="1"/>
    <row r="69087" ht="14.25" customHeight="1"/>
    <row r="69088" ht="14.25" customHeight="1"/>
    <row r="69089" ht="14.25" customHeight="1"/>
    <row r="69090" ht="14.25" customHeight="1"/>
    <row r="69091" ht="14.25" customHeight="1"/>
    <row r="69092" ht="14.25" customHeight="1"/>
    <row r="69093" ht="14.25" customHeight="1"/>
    <row r="69094" ht="14.25" customHeight="1"/>
    <row r="69095" ht="14.25" customHeight="1"/>
    <row r="69096" ht="14.25" customHeight="1"/>
    <row r="69097" ht="14.25" customHeight="1"/>
    <row r="69098" ht="14.25" customHeight="1"/>
    <row r="69099" ht="14.25" customHeight="1"/>
    <row r="69100" ht="14.25" customHeight="1"/>
    <row r="69101" ht="14.25" customHeight="1"/>
    <row r="69102" ht="14.25" customHeight="1"/>
    <row r="69103" ht="14.25" customHeight="1"/>
    <row r="69104" ht="14.25" customHeight="1"/>
    <row r="69105" ht="14.25" customHeight="1"/>
    <row r="69106" ht="14.25" customHeight="1"/>
    <row r="69107" ht="14.25" customHeight="1"/>
    <row r="69108" ht="14.25" customHeight="1"/>
    <row r="69109" ht="14.25" customHeight="1"/>
    <row r="69110" ht="14.25" customHeight="1"/>
    <row r="69111" ht="14.25" customHeight="1"/>
    <row r="69112" ht="14.25" customHeight="1"/>
    <row r="69113" ht="14.25" customHeight="1"/>
    <row r="69114" ht="14.25" customHeight="1"/>
    <row r="69115" ht="14.25" customHeight="1"/>
    <row r="69116" ht="14.25" customHeight="1"/>
    <row r="69117" ht="14.25" customHeight="1"/>
    <row r="69118" ht="14.25" customHeight="1"/>
    <row r="69119" ht="14.25" customHeight="1"/>
    <row r="69120" ht="14.25" customHeight="1"/>
    <row r="69121" ht="14.25" customHeight="1"/>
    <row r="69122" ht="14.25" customHeight="1"/>
    <row r="69123" ht="14.25" customHeight="1"/>
    <row r="69124" ht="14.25" customHeight="1"/>
    <row r="69125" ht="14.25" customHeight="1"/>
    <row r="69126" ht="14.25" customHeight="1"/>
    <row r="69127" ht="14.25" customHeight="1"/>
    <row r="69128" ht="14.25" customHeight="1"/>
    <row r="69129" ht="14.25" customHeight="1"/>
    <row r="69130" ht="14.25" customHeight="1"/>
    <row r="69131" ht="14.25" customHeight="1"/>
    <row r="69132" ht="14.25" customHeight="1"/>
    <row r="69133" ht="14.25" customHeight="1"/>
    <row r="69134" ht="14.25" customHeight="1"/>
    <row r="69135" ht="14.25" customHeight="1"/>
    <row r="69136" ht="14.25" customHeight="1"/>
    <row r="69137" ht="14.25" customHeight="1"/>
    <row r="69138" ht="14.25" customHeight="1"/>
    <row r="69139" ht="14.25" customHeight="1"/>
    <row r="69140" ht="14.25" customHeight="1"/>
    <row r="69141" ht="14.25" customHeight="1"/>
    <row r="69142" ht="14.25" customHeight="1"/>
    <row r="69143" ht="14.25" customHeight="1"/>
    <row r="69144" ht="14.25" customHeight="1"/>
    <row r="69145" ht="14.25" customHeight="1"/>
    <row r="69146" ht="14.25" customHeight="1"/>
    <row r="69147" ht="14.25" customHeight="1"/>
    <row r="69148" ht="14.25" customHeight="1"/>
    <row r="69149" ht="14.25" customHeight="1"/>
    <row r="69150" ht="14.25" customHeight="1"/>
    <row r="69151" ht="14.25" customHeight="1"/>
    <row r="69152" ht="14.25" customHeight="1"/>
    <row r="69153" ht="14.25" customHeight="1"/>
    <row r="69154" ht="14.25" customHeight="1"/>
    <row r="69155" ht="14.25" customHeight="1"/>
    <row r="69156" ht="14.25" customHeight="1"/>
    <row r="69157" ht="14.25" customHeight="1"/>
    <row r="69158" ht="14.25" customHeight="1"/>
    <row r="69159" ht="14.25" customHeight="1"/>
    <row r="69160" ht="14.25" customHeight="1"/>
    <row r="69161" ht="14.25" customHeight="1"/>
    <row r="69162" ht="14.25" customHeight="1"/>
    <row r="69163" ht="14.25" customHeight="1"/>
    <row r="69164" ht="14.25" customHeight="1"/>
    <row r="69165" ht="14.25" customHeight="1"/>
    <row r="69166" ht="14.25" customHeight="1"/>
    <row r="69167" ht="14.25" customHeight="1"/>
    <row r="69168" ht="14.25" customHeight="1"/>
    <row r="69169" ht="14.25" customHeight="1"/>
    <row r="69170" ht="14.25" customHeight="1"/>
    <row r="69171" ht="14.25" customHeight="1"/>
    <row r="69172" ht="14.25" customHeight="1"/>
    <row r="69173" ht="14.25" customHeight="1"/>
    <row r="69174" ht="14.25" customHeight="1"/>
    <row r="69175" ht="14.25" customHeight="1"/>
    <row r="69176" ht="14.25" customHeight="1"/>
    <row r="69177" ht="14.25" customHeight="1"/>
    <row r="69178" ht="14.25" customHeight="1"/>
    <row r="69179" ht="14.25" customHeight="1"/>
    <row r="69180" ht="14.25" customHeight="1"/>
    <row r="69181" ht="14.25" customHeight="1"/>
    <row r="69182" ht="14.25" customHeight="1"/>
    <row r="69183" ht="14.25" customHeight="1"/>
    <row r="69184" ht="14.25" customHeight="1"/>
    <row r="69185" ht="14.25" customHeight="1"/>
    <row r="69186" ht="14.25" customHeight="1"/>
    <row r="69187" ht="14.25" customHeight="1"/>
    <row r="69188" ht="14.25" customHeight="1"/>
    <row r="69189" ht="14.25" customHeight="1"/>
    <row r="69190" ht="14.25" customHeight="1"/>
    <row r="69191" ht="14.25" customHeight="1"/>
    <row r="69192" ht="14.25" customHeight="1"/>
    <row r="69193" ht="14.25" customHeight="1"/>
    <row r="69194" ht="14.25" customHeight="1"/>
    <row r="69195" ht="14.25" customHeight="1"/>
    <row r="69196" ht="14.25" customHeight="1"/>
    <row r="69197" ht="14.25" customHeight="1"/>
    <row r="69198" ht="14.25" customHeight="1"/>
    <row r="69199" ht="14.25" customHeight="1"/>
    <row r="69200" ht="14.25" customHeight="1"/>
    <row r="69201" ht="14.25" customHeight="1"/>
    <row r="69202" ht="14.25" customHeight="1"/>
    <row r="69203" ht="14.25" customHeight="1"/>
    <row r="69204" ht="14.25" customHeight="1"/>
    <row r="69205" ht="14.25" customHeight="1"/>
    <row r="69206" ht="14.25" customHeight="1"/>
    <row r="69207" ht="14.25" customHeight="1"/>
    <row r="69208" ht="14.25" customHeight="1"/>
    <row r="69209" ht="14.25" customHeight="1"/>
    <row r="69210" ht="14.25" customHeight="1"/>
    <row r="69211" ht="14.25" customHeight="1"/>
    <row r="69212" ht="14.25" customHeight="1"/>
    <row r="69213" ht="14.25" customHeight="1"/>
    <row r="69214" ht="14.25" customHeight="1"/>
    <row r="69215" ht="14.25" customHeight="1"/>
    <row r="69216" ht="14.25" customHeight="1"/>
    <row r="69217" ht="14.25" customHeight="1"/>
    <row r="69218" ht="14.25" customHeight="1"/>
    <row r="69219" ht="14.25" customHeight="1"/>
    <row r="69220" ht="14.25" customHeight="1"/>
    <row r="69221" ht="14.25" customHeight="1"/>
    <row r="69222" ht="14.25" customHeight="1"/>
    <row r="69223" ht="14.25" customHeight="1"/>
    <row r="69224" ht="14.25" customHeight="1"/>
    <row r="69225" ht="14.25" customHeight="1"/>
    <row r="69226" ht="14.25" customHeight="1"/>
    <row r="69227" ht="14.25" customHeight="1"/>
    <row r="69228" ht="14.25" customHeight="1"/>
    <row r="69229" ht="14.25" customHeight="1"/>
    <row r="69230" ht="14.25" customHeight="1"/>
    <row r="69231" ht="14.25" customHeight="1"/>
    <row r="69232" ht="14.25" customHeight="1"/>
    <row r="69233" ht="14.25" customHeight="1"/>
    <row r="69234" ht="14.25" customHeight="1"/>
    <row r="69235" ht="14.25" customHeight="1"/>
    <row r="69236" ht="14.25" customHeight="1"/>
    <row r="69237" ht="14.25" customHeight="1"/>
    <row r="69238" ht="14.25" customHeight="1"/>
    <row r="69239" ht="14.25" customHeight="1"/>
    <row r="69240" ht="14.25" customHeight="1"/>
    <row r="69241" ht="14.25" customHeight="1"/>
    <row r="69242" ht="14.25" customHeight="1"/>
    <row r="69243" ht="14.25" customHeight="1"/>
    <row r="69244" ht="14.25" customHeight="1"/>
    <row r="69245" ht="14.25" customHeight="1"/>
    <row r="69246" ht="14.25" customHeight="1"/>
    <row r="69247" ht="14.25" customHeight="1"/>
    <row r="69248" ht="14.25" customHeight="1"/>
    <row r="69249" ht="14.25" customHeight="1"/>
    <row r="69250" ht="14.25" customHeight="1"/>
    <row r="69251" ht="14.25" customHeight="1"/>
    <row r="69252" ht="14.25" customHeight="1"/>
    <row r="69253" ht="14.25" customHeight="1"/>
    <row r="69254" ht="14.25" customHeight="1"/>
    <row r="69255" ht="14.25" customHeight="1"/>
    <row r="69256" ht="14.25" customHeight="1"/>
    <row r="69257" ht="14.25" customHeight="1"/>
    <row r="69258" ht="14.25" customHeight="1"/>
    <row r="69259" ht="14.25" customHeight="1"/>
    <row r="69260" ht="14.25" customHeight="1"/>
    <row r="69261" ht="14.25" customHeight="1"/>
    <row r="69262" ht="14.25" customHeight="1"/>
    <row r="69263" ht="14.25" customHeight="1"/>
    <row r="69264" ht="14.25" customHeight="1"/>
    <row r="69265" ht="14.25" customHeight="1"/>
    <row r="69266" ht="14.25" customHeight="1"/>
    <row r="69267" ht="14.25" customHeight="1"/>
    <row r="69268" ht="14.25" customHeight="1"/>
    <row r="69269" ht="14.25" customHeight="1"/>
    <row r="69270" ht="14.25" customHeight="1"/>
    <row r="69271" ht="14.25" customHeight="1"/>
    <row r="69272" ht="14.25" customHeight="1"/>
    <row r="69273" ht="14.25" customHeight="1"/>
    <row r="69274" ht="14.25" customHeight="1"/>
    <row r="69275" ht="14.25" customHeight="1"/>
    <row r="69276" ht="14.25" customHeight="1"/>
    <row r="69277" ht="14.25" customHeight="1"/>
    <row r="69278" ht="14.25" customHeight="1"/>
    <row r="69279" ht="14.25" customHeight="1"/>
    <row r="69280" ht="14.25" customHeight="1"/>
    <row r="69281" ht="14.25" customHeight="1"/>
    <row r="69282" ht="14.25" customHeight="1"/>
    <row r="69283" ht="14.25" customHeight="1"/>
    <row r="69284" ht="14.25" customHeight="1"/>
    <row r="69285" ht="14.25" customHeight="1"/>
    <row r="69286" ht="14.25" customHeight="1"/>
    <row r="69287" ht="14.25" customHeight="1"/>
    <row r="69288" ht="14.25" customHeight="1"/>
    <row r="69289" ht="14.25" customHeight="1"/>
    <row r="69290" ht="14.25" customHeight="1"/>
    <row r="69291" ht="14.25" customHeight="1"/>
    <row r="69292" ht="14.25" customHeight="1"/>
    <row r="69293" ht="14.25" customHeight="1"/>
    <row r="69294" ht="14.25" customHeight="1"/>
    <row r="69295" ht="14.25" customHeight="1"/>
    <row r="69296" ht="14.25" customHeight="1"/>
    <row r="69297" ht="14.25" customHeight="1"/>
    <row r="69298" ht="14.25" customHeight="1"/>
    <row r="69299" ht="14.25" customHeight="1"/>
    <row r="69300" ht="14.25" customHeight="1"/>
    <row r="69301" ht="14.25" customHeight="1"/>
    <row r="69302" ht="14.25" customHeight="1"/>
    <row r="69303" ht="14.25" customHeight="1"/>
    <row r="69304" ht="14.25" customHeight="1"/>
    <row r="69305" ht="14.25" customHeight="1"/>
    <row r="69306" ht="14.25" customHeight="1"/>
    <row r="69307" ht="14.25" customHeight="1"/>
    <row r="69308" ht="14.25" customHeight="1"/>
    <row r="69309" ht="14.25" customHeight="1"/>
    <row r="69310" ht="14.25" customHeight="1"/>
    <row r="69311" ht="14.25" customHeight="1"/>
    <row r="69312" ht="14.25" customHeight="1"/>
    <row r="69313" ht="14.25" customHeight="1"/>
    <row r="69314" ht="14.25" customHeight="1"/>
    <row r="69315" ht="14.25" customHeight="1"/>
    <row r="69316" ht="14.25" customHeight="1"/>
    <row r="69317" ht="14.25" customHeight="1"/>
    <row r="69318" ht="14.25" customHeight="1"/>
    <row r="69319" ht="14.25" customHeight="1"/>
    <row r="69320" ht="14.25" customHeight="1"/>
    <row r="69321" ht="14.25" customHeight="1"/>
    <row r="69322" ht="14.25" customHeight="1"/>
    <row r="69323" ht="14.25" customHeight="1"/>
    <row r="69324" ht="14.25" customHeight="1"/>
    <row r="69325" ht="14.25" customHeight="1"/>
    <row r="69326" ht="14.25" customHeight="1"/>
    <row r="69327" ht="14.25" customHeight="1"/>
    <row r="69328" ht="14.25" customHeight="1"/>
    <row r="69329" ht="14.25" customHeight="1"/>
    <row r="69330" ht="14.25" customHeight="1"/>
    <row r="69331" ht="14.25" customHeight="1"/>
    <row r="69332" ht="14.25" customHeight="1"/>
    <row r="69333" ht="14.25" customHeight="1"/>
    <row r="69334" ht="14.25" customHeight="1"/>
    <row r="69335" ht="14.25" customHeight="1"/>
    <row r="69336" ht="14.25" customHeight="1"/>
    <row r="69337" ht="14.25" customHeight="1"/>
    <row r="69338" ht="14.25" customHeight="1"/>
    <row r="69339" ht="14.25" customHeight="1"/>
    <row r="69340" ht="14.25" customHeight="1"/>
    <row r="69341" ht="14.25" customHeight="1"/>
    <row r="69342" ht="14.25" customHeight="1"/>
    <row r="69343" ht="14.25" customHeight="1"/>
    <row r="69344" ht="14.25" customHeight="1"/>
    <row r="69345" ht="14.25" customHeight="1"/>
    <row r="69346" ht="14.25" customHeight="1"/>
    <row r="69347" ht="14.25" customHeight="1"/>
    <row r="69348" ht="14.25" customHeight="1"/>
    <row r="69349" ht="14.25" customHeight="1"/>
    <row r="69350" ht="14.25" customHeight="1"/>
    <row r="69351" ht="14.25" customHeight="1"/>
    <row r="69352" ht="14.25" customHeight="1"/>
    <row r="69353" ht="14.25" customHeight="1"/>
    <row r="69354" ht="14.25" customHeight="1"/>
    <row r="69355" ht="14.25" customHeight="1"/>
    <row r="69356" ht="14.25" customHeight="1"/>
    <row r="69357" ht="14.25" customHeight="1"/>
    <row r="69358" ht="14.25" customHeight="1"/>
    <row r="69359" ht="14.25" customHeight="1"/>
    <row r="69360" ht="14.25" customHeight="1"/>
    <row r="69361" ht="14.25" customHeight="1"/>
    <row r="69362" ht="14.25" customHeight="1"/>
    <row r="69363" ht="14.25" customHeight="1"/>
    <row r="69364" ht="14.25" customHeight="1"/>
    <row r="69365" ht="14.25" customHeight="1"/>
    <row r="69366" ht="14.25" customHeight="1"/>
    <row r="69367" ht="14.25" customHeight="1"/>
    <row r="69368" ht="14.25" customHeight="1"/>
    <row r="69369" ht="14.25" customHeight="1"/>
    <row r="69370" ht="14.25" customHeight="1"/>
    <row r="69371" ht="14.25" customHeight="1"/>
    <row r="69372" ht="14.25" customHeight="1"/>
    <row r="69373" ht="14.25" customHeight="1"/>
    <row r="69374" ht="14.25" customHeight="1"/>
    <row r="69375" ht="14.25" customHeight="1"/>
    <row r="69376" ht="14.25" customHeight="1"/>
    <row r="69377" ht="14.25" customHeight="1"/>
    <row r="69378" ht="14.25" customHeight="1"/>
    <row r="69379" ht="14.25" customHeight="1"/>
    <row r="69380" ht="14.25" customHeight="1"/>
    <row r="69381" ht="14.25" customHeight="1"/>
    <row r="69382" ht="14.25" customHeight="1"/>
    <row r="69383" ht="14.25" customHeight="1"/>
    <row r="69384" ht="14.25" customHeight="1"/>
    <row r="69385" ht="14.25" customHeight="1"/>
    <row r="69386" ht="14.25" customHeight="1"/>
    <row r="69387" ht="14.25" customHeight="1"/>
    <row r="69388" ht="14.25" customHeight="1"/>
    <row r="69389" ht="14.25" customHeight="1"/>
    <row r="69390" ht="14.25" customHeight="1"/>
    <row r="69391" ht="14.25" customHeight="1"/>
    <row r="69392" ht="14.25" customHeight="1"/>
    <row r="69393" ht="14.25" customHeight="1"/>
    <row r="69394" ht="14.25" customHeight="1"/>
    <row r="69395" ht="14.25" customHeight="1"/>
    <row r="69396" ht="14.25" customHeight="1"/>
    <row r="69397" ht="14.25" customHeight="1"/>
    <row r="69398" ht="14.25" customHeight="1"/>
    <row r="69399" ht="14.25" customHeight="1"/>
    <row r="69400" ht="14.25" customHeight="1"/>
    <row r="69401" ht="14.25" customHeight="1"/>
    <row r="69402" ht="14.25" customHeight="1"/>
    <row r="69403" ht="14.25" customHeight="1"/>
    <row r="69404" ht="14.25" customHeight="1"/>
    <row r="69405" ht="14.25" customHeight="1"/>
    <row r="69406" ht="14.25" customHeight="1"/>
    <row r="69407" ht="14.25" customHeight="1"/>
    <row r="69408" ht="14.25" customHeight="1"/>
    <row r="69409" ht="14.25" customHeight="1"/>
    <row r="69410" ht="14.25" customHeight="1"/>
    <row r="69411" ht="14.25" customHeight="1"/>
    <row r="69412" ht="14.25" customHeight="1"/>
    <row r="69413" ht="14.25" customHeight="1"/>
    <row r="69414" ht="14.25" customHeight="1"/>
    <row r="69415" ht="14.25" customHeight="1"/>
    <row r="69416" ht="14.25" customHeight="1"/>
    <row r="69417" ht="14.25" customHeight="1"/>
    <row r="69418" ht="14.25" customHeight="1"/>
    <row r="69419" ht="14.25" customHeight="1"/>
    <row r="69420" ht="14.25" customHeight="1"/>
    <row r="69421" ht="14.25" customHeight="1"/>
    <row r="69422" ht="14.25" customHeight="1"/>
    <row r="69423" ht="14.25" customHeight="1"/>
    <row r="69424" ht="14.25" customHeight="1"/>
    <row r="69425" ht="14.25" customHeight="1"/>
    <row r="69426" ht="14.25" customHeight="1"/>
    <row r="69427" ht="14.25" customHeight="1"/>
    <row r="69428" ht="14.25" customHeight="1"/>
    <row r="69429" ht="14.25" customHeight="1"/>
    <row r="69430" ht="14.25" customHeight="1"/>
    <row r="69431" ht="14.25" customHeight="1"/>
    <row r="69432" ht="14.25" customHeight="1"/>
    <row r="69433" ht="14.25" customHeight="1"/>
    <row r="69434" ht="14.25" customHeight="1"/>
    <row r="69435" ht="14.25" customHeight="1"/>
    <row r="69436" ht="14.25" customHeight="1"/>
    <row r="69437" ht="14.25" customHeight="1"/>
    <row r="69438" ht="14.25" customHeight="1"/>
    <row r="69439" ht="14.25" customHeight="1"/>
    <row r="69440" ht="14.25" customHeight="1"/>
    <row r="69441" ht="14.25" customHeight="1"/>
    <row r="69442" ht="14.25" customHeight="1"/>
    <row r="69443" ht="14.25" customHeight="1"/>
    <row r="69444" ht="14.25" customHeight="1"/>
    <row r="69445" ht="14.25" customHeight="1"/>
    <row r="69446" ht="14.25" customHeight="1"/>
    <row r="69447" ht="14.25" customHeight="1"/>
    <row r="69448" ht="14.25" customHeight="1"/>
    <row r="69449" ht="14.25" customHeight="1"/>
    <row r="69450" ht="14.25" customHeight="1"/>
    <row r="69451" ht="14.25" customHeight="1"/>
    <row r="69452" ht="14.25" customHeight="1"/>
    <row r="69453" ht="14.25" customHeight="1"/>
    <row r="69454" ht="14.25" customHeight="1"/>
    <row r="69455" ht="14.25" customHeight="1"/>
    <row r="69456" ht="14.25" customHeight="1"/>
    <row r="69457" ht="14.25" customHeight="1"/>
    <row r="69458" ht="14.25" customHeight="1"/>
    <row r="69459" ht="14.25" customHeight="1"/>
    <row r="69460" ht="14.25" customHeight="1"/>
    <row r="69461" ht="14.25" customHeight="1"/>
    <row r="69462" ht="14.25" customHeight="1"/>
    <row r="69463" ht="14.25" customHeight="1"/>
    <row r="69464" ht="14.25" customHeight="1"/>
    <row r="69465" ht="14.25" customHeight="1"/>
    <row r="69466" ht="14.25" customHeight="1"/>
    <row r="69467" ht="14.25" customHeight="1"/>
    <row r="69468" ht="14.25" customHeight="1"/>
    <row r="69469" ht="14.25" customHeight="1"/>
    <row r="69470" ht="14.25" customHeight="1"/>
    <row r="69471" ht="14.25" customHeight="1"/>
    <row r="69472" ht="14.25" customHeight="1"/>
    <row r="69473" ht="14.25" customHeight="1"/>
    <row r="69474" ht="14.25" customHeight="1"/>
    <row r="69475" ht="14.25" customHeight="1"/>
    <row r="69476" ht="14.25" customHeight="1"/>
    <row r="69477" ht="14.25" customHeight="1"/>
    <row r="69478" ht="14.25" customHeight="1"/>
    <row r="69479" ht="14.25" customHeight="1"/>
    <row r="69480" ht="14.25" customHeight="1"/>
    <row r="69481" ht="14.25" customHeight="1"/>
    <row r="69482" ht="14.25" customHeight="1"/>
    <row r="69483" ht="14.25" customHeight="1"/>
    <row r="69484" ht="14.25" customHeight="1"/>
    <row r="69485" ht="14.25" customHeight="1"/>
    <row r="69486" ht="14.25" customHeight="1"/>
    <row r="69487" ht="14.25" customHeight="1"/>
    <row r="69488" ht="14.25" customHeight="1"/>
    <row r="69489" ht="14.25" customHeight="1"/>
    <row r="69490" ht="14.25" customHeight="1"/>
    <row r="69491" ht="14.25" customHeight="1"/>
    <row r="69492" ht="14.25" customHeight="1"/>
    <row r="69493" ht="14.25" customHeight="1"/>
    <row r="69494" ht="14.25" customHeight="1"/>
    <row r="69495" ht="14.25" customHeight="1"/>
    <row r="69496" ht="14.25" customHeight="1"/>
    <row r="69497" ht="14.25" customHeight="1"/>
    <row r="69498" ht="14.25" customHeight="1"/>
    <row r="69499" ht="14.25" customHeight="1"/>
    <row r="69500" ht="14.25" customHeight="1"/>
    <row r="69501" ht="14.25" customHeight="1"/>
    <row r="69502" ht="14.25" customHeight="1"/>
    <row r="69503" ht="14.25" customHeight="1"/>
    <row r="69504" ht="14.25" customHeight="1"/>
    <row r="69505" ht="14.25" customHeight="1"/>
    <row r="69506" ht="14.25" customHeight="1"/>
    <row r="69507" ht="14.25" customHeight="1"/>
    <row r="69508" ht="14.25" customHeight="1"/>
    <row r="69509" ht="14.25" customHeight="1"/>
    <row r="69510" ht="14.25" customHeight="1"/>
    <row r="69511" ht="14.25" customHeight="1"/>
    <row r="69512" ht="14.25" customHeight="1"/>
    <row r="69513" ht="14.25" customHeight="1"/>
    <row r="69514" ht="14.25" customHeight="1"/>
    <row r="69515" ht="14.25" customHeight="1"/>
    <row r="69516" ht="14.25" customHeight="1"/>
    <row r="69517" ht="14.25" customHeight="1"/>
    <row r="69518" ht="14.25" customHeight="1"/>
    <row r="69519" ht="14.25" customHeight="1"/>
    <row r="69520" ht="14.25" customHeight="1"/>
    <row r="69521" ht="14.25" customHeight="1"/>
    <row r="69522" ht="14.25" customHeight="1"/>
    <row r="69523" ht="14.25" customHeight="1"/>
    <row r="69524" ht="14.25" customHeight="1"/>
    <row r="69525" ht="14.25" customHeight="1"/>
    <row r="69526" ht="14.25" customHeight="1"/>
    <row r="69527" ht="14.25" customHeight="1"/>
    <row r="69528" ht="14.25" customHeight="1"/>
    <row r="69529" ht="14.25" customHeight="1"/>
    <row r="69530" ht="14.25" customHeight="1"/>
    <row r="69531" ht="14.25" customHeight="1"/>
    <row r="69532" ht="14.25" customHeight="1"/>
    <row r="69533" ht="14.25" customHeight="1"/>
    <row r="69534" ht="14.25" customHeight="1"/>
    <row r="69535" ht="14.25" customHeight="1"/>
    <row r="69536" ht="14.25" customHeight="1"/>
    <row r="69537" ht="14.25" customHeight="1"/>
    <row r="69538" ht="14.25" customHeight="1"/>
    <row r="69539" ht="14.25" customHeight="1"/>
    <row r="69540" ht="14.25" customHeight="1"/>
    <row r="69541" ht="14.25" customHeight="1"/>
    <row r="69542" ht="14.25" customHeight="1"/>
    <row r="69543" ht="14.25" customHeight="1"/>
    <row r="69544" ht="14.25" customHeight="1"/>
    <row r="69545" ht="14.25" customHeight="1"/>
    <row r="69546" ht="14.25" customHeight="1"/>
    <row r="69547" ht="14.25" customHeight="1"/>
    <row r="69548" ht="14.25" customHeight="1"/>
    <row r="69549" ht="14.25" customHeight="1"/>
    <row r="69550" ht="14.25" customHeight="1"/>
    <row r="69551" ht="14.25" customHeight="1"/>
    <row r="69552" ht="14.25" customHeight="1"/>
    <row r="69553" ht="14.25" customHeight="1"/>
    <row r="69554" ht="14.25" customHeight="1"/>
    <row r="69555" ht="14.25" customHeight="1"/>
    <row r="69556" ht="14.25" customHeight="1"/>
    <row r="69557" ht="14.25" customHeight="1"/>
    <row r="69558" ht="14.25" customHeight="1"/>
    <row r="69559" ht="14.25" customHeight="1"/>
    <row r="69560" ht="14.25" customHeight="1"/>
    <row r="69561" ht="14.25" customHeight="1"/>
    <row r="69562" ht="14.25" customHeight="1"/>
    <row r="69563" ht="14.25" customHeight="1"/>
    <row r="69564" ht="14.25" customHeight="1"/>
    <row r="69565" ht="14.25" customHeight="1"/>
    <row r="69566" ht="14.25" customHeight="1"/>
    <row r="69567" ht="14.25" customHeight="1"/>
    <row r="69568" ht="14.25" customHeight="1"/>
    <row r="69569" ht="14.25" customHeight="1"/>
    <row r="69570" ht="14.25" customHeight="1"/>
    <row r="69571" ht="14.25" customHeight="1"/>
    <row r="69572" ht="14.25" customHeight="1"/>
    <row r="69573" ht="14.25" customHeight="1"/>
    <row r="69574" ht="14.25" customHeight="1"/>
    <row r="69575" ht="14.25" customHeight="1"/>
    <row r="69576" ht="14.25" customHeight="1"/>
    <row r="69577" ht="14.25" customHeight="1"/>
    <row r="69578" ht="14.25" customHeight="1"/>
    <row r="69579" ht="14.25" customHeight="1"/>
    <row r="69580" ht="14.25" customHeight="1"/>
    <row r="69581" ht="14.25" customHeight="1"/>
    <row r="69582" ht="14.25" customHeight="1"/>
    <row r="69583" ht="14.25" customHeight="1"/>
    <row r="69584" ht="14.25" customHeight="1"/>
    <row r="69585" ht="14.25" customHeight="1"/>
    <row r="69586" ht="14.25" customHeight="1"/>
    <row r="69587" ht="14.25" customHeight="1"/>
    <row r="69588" ht="14.25" customHeight="1"/>
    <row r="69589" ht="14.25" customHeight="1"/>
    <row r="69590" ht="14.25" customHeight="1"/>
    <row r="69591" ht="14.25" customHeight="1"/>
    <row r="69592" ht="14.25" customHeight="1"/>
    <row r="69593" ht="14.25" customHeight="1"/>
    <row r="69594" ht="14.25" customHeight="1"/>
    <row r="69595" ht="14.25" customHeight="1"/>
    <row r="69596" ht="14.25" customHeight="1"/>
    <row r="69597" ht="14.25" customHeight="1"/>
    <row r="69598" ht="14.25" customHeight="1"/>
    <row r="69599" ht="14.25" customHeight="1"/>
    <row r="69600" ht="14.25" customHeight="1"/>
    <row r="69601" ht="14.25" customHeight="1"/>
    <row r="69602" ht="14.25" customHeight="1"/>
    <row r="69603" ht="14.25" customHeight="1"/>
    <row r="69604" ht="14.25" customHeight="1"/>
    <row r="69605" ht="14.25" customHeight="1"/>
    <row r="69606" ht="14.25" customHeight="1"/>
    <row r="69607" ht="14.25" customHeight="1"/>
    <row r="69608" ht="14.25" customHeight="1"/>
    <row r="69609" ht="14.25" customHeight="1"/>
    <row r="69610" ht="14.25" customHeight="1"/>
    <row r="69611" ht="14.25" customHeight="1"/>
    <row r="69612" ht="14.25" customHeight="1"/>
    <row r="69613" ht="14.25" customHeight="1"/>
    <row r="69614" ht="14.25" customHeight="1"/>
    <row r="69615" ht="14.25" customHeight="1"/>
    <row r="69616" ht="14.25" customHeight="1"/>
    <row r="69617" ht="14.25" customHeight="1"/>
    <row r="69618" ht="14.25" customHeight="1"/>
    <row r="69619" ht="14.25" customHeight="1"/>
    <row r="69620" ht="14.25" customHeight="1"/>
    <row r="69621" ht="14.25" customHeight="1"/>
    <row r="69622" ht="14.25" customHeight="1"/>
    <row r="69623" ht="14.25" customHeight="1"/>
    <row r="69624" ht="14.25" customHeight="1"/>
    <row r="69625" ht="14.25" customHeight="1"/>
    <row r="69626" ht="14.25" customHeight="1"/>
    <row r="69627" ht="14.25" customHeight="1"/>
    <row r="69628" ht="14.25" customHeight="1"/>
    <row r="69629" ht="14.25" customHeight="1"/>
    <row r="69630" ht="14.25" customHeight="1"/>
    <row r="69631" ht="14.25" customHeight="1"/>
    <row r="69632" ht="14.25" customHeight="1"/>
    <row r="69633" ht="14.25" customHeight="1"/>
    <row r="69634" ht="14.25" customHeight="1"/>
    <row r="69635" ht="14.25" customHeight="1"/>
    <row r="69636" ht="14.25" customHeight="1"/>
    <row r="69637" ht="14.25" customHeight="1"/>
    <row r="69638" ht="14.25" customHeight="1"/>
    <row r="69639" ht="14.25" customHeight="1"/>
    <row r="69640" ht="14.25" customHeight="1"/>
    <row r="69641" ht="14.25" customHeight="1"/>
    <row r="69642" ht="14.25" customHeight="1"/>
    <row r="69643" ht="14.25" customHeight="1"/>
    <row r="69644" ht="14.25" customHeight="1"/>
    <row r="69645" ht="14.25" customHeight="1"/>
    <row r="69646" ht="14.25" customHeight="1"/>
    <row r="69647" ht="14.25" customHeight="1"/>
    <row r="69648" ht="14.25" customHeight="1"/>
    <row r="69649" ht="14.25" customHeight="1"/>
    <row r="69650" ht="14.25" customHeight="1"/>
    <row r="69651" ht="14.25" customHeight="1"/>
    <row r="69652" ht="14.25" customHeight="1"/>
    <row r="69653" ht="14.25" customHeight="1"/>
    <row r="69654" ht="14.25" customHeight="1"/>
    <row r="69655" ht="14.25" customHeight="1"/>
    <row r="69656" ht="14.25" customHeight="1"/>
    <row r="69657" ht="14.25" customHeight="1"/>
    <row r="69658" ht="14.25" customHeight="1"/>
    <row r="69659" ht="14.25" customHeight="1"/>
    <row r="69660" ht="14.25" customHeight="1"/>
    <row r="69661" ht="14.25" customHeight="1"/>
    <row r="69662" ht="14.25" customHeight="1"/>
    <row r="69663" ht="14.25" customHeight="1"/>
    <row r="69664" ht="14.25" customHeight="1"/>
    <row r="69665" ht="14.25" customHeight="1"/>
    <row r="69666" ht="14.25" customHeight="1"/>
    <row r="69667" ht="14.25" customHeight="1"/>
    <row r="69668" ht="14.25" customHeight="1"/>
    <row r="69669" ht="14.25" customHeight="1"/>
    <row r="69670" ht="14.25" customHeight="1"/>
    <row r="69671" ht="14.25" customHeight="1"/>
    <row r="69672" ht="14.25" customHeight="1"/>
    <row r="69673" ht="14.25" customHeight="1"/>
    <row r="69674" ht="14.25" customHeight="1"/>
    <row r="69675" ht="14.25" customHeight="1"/>
    <row r="69676" ht="14.25" customHeight="1"/>
    <row r="69677" ht="14.25" customHeight="1"/>
    <row r="69678" ht="14.25" customHeight="1"/>
    <row r="69679" ht="14.25" customHeight="1"/>
    <row r="69680" ht="14.25" customHeight="1"/>
    <row r="69681" ht="14.25" customHeight="1"/>
    <row r="69682" ht="14.25" customHeight="1"/>
    <row r="69683" ht="14.25" customHeight="1"/>
    <row r="69684" ht="14.25" customHeight="1"/>
    <row r="69685" ht="14.25" customHeight="1"/>
    <row r="69686" ht="14.25" customHeight="1"/>
    <row r="69687" ht="14.25" customHeight="1"/>
    <row r="69688" ht="14.25" customHeight="1"/>
    <row r="69689" ht="14.25" customHeight="1"/>
    <row r="69690" ht="14.25" customHeight="1"/>
    <row r="69691" ht="14.25" customHeight="1"/>
    <row r="69692" ht="14.25" customHeight="1"/>
    <row r="69693" ht="14.25" customHeight="1"/>
    <row r="69694" ht="14.25" customHeight="1"/>
    <row r="69695" ht="14.25" customHeight="1"/>
    <row r="69696" ht="14.25" customHeight="1"/>
    <row r="69697" ht="14.25" customHeight="1"/>
    <row r="69698" ht="14.25" customHeight="1"/>
    <row r="69699" ht="14.25" customHeight="1"/>
    <row r="69700" ht="14.25" customHeight="1"/>
    <row r="69701" ht="14.25" customHeight="1"/>
    <row r="69702" ht="14.25" customHeight="1"/>
    <row r="69703" ht="14.25" customHeight="1"/>
    <row r="69704" ht="14.25" customHeight="1"/>
    <row r="69705" ht="14.25" customHeight="1"/>
    <row r="69706" ht="14.25" customHeight="1"/>
    <row r="69707" ht="14.25" customHeight="1"/>
    <row r="69708" ht="14.25" customHeight="1"/>
    <row r="69709" ht="14.25" customHeight="1"/>
    <row r="69710" ht="14.25" customHeight="1"/>
    <row r="69711" ht="14.25" customHeight="1"/>
    <row r="69712" ht="14.25" customHeight="1"/>
    <row r="69713" ht="14.25" customHeight="1"/>
    <row r="69714" ht="14.25" customHeight="1"/>
    <row r="69715" ht="14.25" customHeight="1"/>
    <row r="69716" ht="14.25" customHeight="1"/>
    <row r="69717" ht="14.25" customHeight="1"/>
    <row r="69718" ht="14.25" customHeight="1"/>
    <row r="69719" ht="14.25" customHeight="1"/>
    <row r="69720" ht="14.25" customHeight="1"/>
    <row r="69721" ht="14.25" customHeight="1"/>
    <row r="69722" ht="14.25" customHeight="1"/>
    <row r="69723" ht="14.25" customHeight="1"/>
    <row r="69724" ht="14.25" customHeight="1"/>
    <row r="69725" ht="14.25" customHeight="1"/>
    <row r="69726" ht="14.25" customHeight="1"/>
    <row r="69727" ht="14.25" customHeight="1"/>
    <row r="69728" ht="14.25" customHeight="1"/>
    <row r="69729" ht="14.25" customHeight="1"/>
    <row r="69730" ht="14.25" customHeight="1"/>
    <row r="69731" ht="14.25" customHeight="1"/>
    <row r="69732" ht="14.25" customHeight="1"/>
    <row r="69733" ht="14.25" customHeight="1"/>
    <row r="69734" ht="14.25" customHeight="1"/>
    <row r="69735" ht="14.25" customHeight="1"/>
    <row r="69736" ht="14.25" customHeight="1"/>
    <row r="69737" ht="14.25" customHeight="1"/>
    <row r="69738" ht="14.25" customHeight="1"/>
    <row r="69739" ht="14.25" customHeight="1"/>
    <row r="69740" ht="14.25" customHeight="1"/>
    <row r="69741" ht="14.25" customHeight="1"/>
    <row r="69742" ht="14.25" customHeight="1"/>
    <row r="69743" ht="14.25" customHeight="1"/>
    <row r="69744" ht="14.25" customHeight="1"/>
    <row r="69745" ht="14.25" customHeight="1"/>
    <row r="69746" ht="14.25" customHeight="1"/>
    <row r="69747" ht="14.25" customHeight="1"/>
    <row r="69748" ht="14.25" customHeight="1"/>
    <row r="69749" ht="14.25" customHeight="1"/>
    <row r="69750" ht="14.25" customHeight="1"/>
    <row r="69751" ht="14.25" customHeight="1"/>
    <row r="69752" ht="14.25" customHeight="1"/>
    <row r="69753" ht="14.25" customHeight="1"/>
    <row r="69754" ht="14.25" customHeight="1"/>
    <row r="69755" ht="14.25" customHeight="1"/>
    <row r="69756" ht="14.25" customHeight="1"/>
    <row r="69757" ht="14.25" customHeight="1"/>
    <row r="69758" ht="14.25" customHeight="1"/>
    <row r="69759" ht="14.25" customHeight="1"/>
    <row r="69760" ht="14.25" customHeight="1"/>
    <row r="69761" ht="14.25" customHeight="1"/>
    <row r="69762" ht="14.25" customHeight="1"/>
    <row r="69763" ht="14.25" customHeight="1"/>
    <row r="69764" ht="14.25" customHeight="1"/>
    <row r="69765" ht="14.25" customHeight="1"/>
    <row r="69766" ht="14.25" customHeight="1"/>
    <row r="69767" ht="14.25" customHeight="1"/>
    <row r="69768" ht="14.25" customHeight="1"/>
    <row r="69769" ht="14.25" customHeight="1"/>
    <row r="69770" ht="14.25" customHeight="1"/>
    <row r="69771" ht="14.25" customHeight="1"/>
    <row r="69772" ht="14.25" customHeight="1"/>
    <row r="69773" ht="14.25" customHeight="1"/>
    <row r="69774" ht="14.25" customHeight="1"/>
    <row r="69775" ht="14.25" customHeight="1"/>
    <row r="69776" ht="14.25" customHeight="1"/>
    <row r="69777" ht="14.25" customHeight="1"/>
    <row r="69778" ht="14.25" customHeight="1"/>
    <row r="69779" ht="14.25" customHeight="1"/>
    <row r="69780" ht="14.25" customHeight="1"/>
    <row r="69781" ht="14.25" customHeight="1"/>
    <row r="69782" ht="14.25" customHeight="1"/>
    <row r="69783" ht="14.25" customHeight="1"/>
    <row r="69784" ht="14.25" customHeight="1"/>
    <row r="69785" ht="14.25" customHeight="1"/>
    <row r="69786" ht="14.25" customHeight="1"/>
    <row r="69787" ht="14.25" customHeight="1"/>
    <row r="69788" ht="14.25" customHeight="1"/>
    <row r="69789" ht="14.25" customHeight="1"/>
    <row r="69790" ht="14.25" customHeight="1"/>
    <row r="69791" ht="14.25" customHeight="1"/>
    <row r="69792" ht="14.25" customHeight="1"/>
    <row r="69793" ht="14.25" customHeight="1"/>
    <row r="69794" ht="14.25" customHeight="1"/>
    <row r="69795" ht="14.25" customHeight="1"/>
    <row r="69796" ht="14.25" customHeight="1"/>
    <row r="69797" ht="14.25" customHeight="1"/>
    <row r="69798" ht="14.25" customHeight="1"/>
    <row r="69799" ht="14.25" customHeight="1"/>
    <row r="69800" ht="14.25" customHeight="1"/>
    <row r="69801" ht="14.25" customHeight="1"/>
    <row r="69802" ht="14.25" customHeight="1"/>
    <row r="69803" ht="14.25" customHeight="1"/>
    <row r="69804" ht="14.25" customHeight="1"/>
    <row r="69805" ht="14.25" customHeight="1"/>
    <row r="69806" ht="14.25" customHeight="1"/>
    <row r="69807" ht="14.25" customHeight="1"/>
    <row r="69808" ht="14.25" customHeight="1"/>
    <row r="69809" ht="14.25" customHeight="1"/>
    <row r="69810" ht="14.25" customHeight="1"/>
    <row r="69811" ht="14.25" customHeight="1"/>
    <row r="69812" ht="14.25" customHeight="1"/>
    <row r="69813" ht="14.25" customHeight="1"/>
    <row r="69814" ht="14.25" customHeight="1"/>
    <row r="69815" ht="14.25" customHeight="1"/>
    <row r="69816" ht="14.25" customHeight="1"/>
    <row r="69817" ht="14.25" customHeight="1"/>
    <row r="69818" ht="14.25" customHeight="1"/>
    <row r="69819" ht="14.25" customHeight="1"/>
    <row r="69820" ht="14.25" customHeight="1"/>
    <row r="69821" ht="14.25" customHeight="1"/>
    <row r="69822" ht="14.25" customHeight="1"/>
    <row r="69823" ht="14.25" customHeight="1"/>
    <row r="69824" ht="14.25" customHeight="1"/>
    <row r="69825" ht="14.25" customHeight="1"/>
    <row r="69826" ht="14.25" customHeight="1"/>
    <row r="69827" ht="14.25" customHeight="1"/>
    <row r="69828" ht="14.25" customHeight="1"/>
    <row r="69829" ht="14.25" customHeight="1"/>
    <row r="69830" ht="14.25" customHeight="1"/>
    <row r="69831" ht="14.25" customHeight="1"/>
    <row r="69832" ht="14.25" customHeight="1"/>
    <row r="69833" ht="14.25" customHeight="1"/>
    <row r="69834" ht="14.25" customHeight="1"/>
    <row r="69835" ht="14.25" customHeight="1"/>
    <row r="69836" ht="14.25" customHeight="1"/>
    <row r="69837" ht="14.25" customHeight="1"/>
    <row r="69838" ht="14.25" customHeight="1"/>
    <row r="69839" ht="14.25" customHeight="1"/>
    <row r="69840" ht="14.25" customHeight="1"/>
    <row r="69841" ht="14.25" customHeight="1"/>
    <row r="69842" ht="14.25" customHeight="1"/>
    <row r="69843" ht="14.25" customHeight="1"/>
    <row r="69844" ht="14.25" customHeight="1"/>
    <row r="69845" ht="14.25" customHeight="1"/>
    <row r="69846" ht="14.25" customHeight="1"/>
    <row r="69847" ht="14.25" customHeight="1"/>
    <row r="69848" ht="14.25" customHeight="1"/>
    <row r="69849" ht="14.25" customHeight="1"/>
    <row r="69850" ht="14.25" customHeight="1"/>
    <row r="69851" ht="14.25" customHeight="1"/>
    <row r="69852" ht="14.25" customHeight="1"/>
    <row r="69853" ht="14.25" customHeight="1"/>
    <row r="69854" ht="14.25" customHeight="1"/>
    <row r="69855" ht="14.25" customHeight="1"/>
    <row r="69856" ht="14.25" customHeight="1"/>
    <row r="69857" ht="14.25" customHeight="1"/>
    <row r="69858" ht="14.25" customHeight="1"/>
    <row r="69859" ht="14.25" customHeight="1"/>
    <row r="69860" ht="14.25" customHeight="1"/>
    <row r="69861" ht="14.25" customHeight="1"/>
    <row r="69862" ht="14.25" customHeight="1"/>
    <row r="69863" ht="14.25" customHeight="1"/>
    <row r="69864" ht="14.25" customHeight="1"/>
    <row r="69865" ht="14.25" customHeight="1"/>
    <row r="69866" ht="14.25" customHeight="1"/>
    <row r="69867" ht="14.25" customHeight="1"/>
    <row r="69868" ht="14.25" customHeight="1"/>
    <row r="69869" ht="14.25" customHeight="1"/>
    <row r="69870" ht="14.25" customHeight="1"/>
    <row r="69871" ht="14.25" customHeight="1"/>
    <row r="69872" ht="14.25" customHeight="1"/>
    <row r="69873" ht="14.25" customHeight="1"/>
    <row r="69874" ht="14.25" customHeight="1"/>
    <row r="69875" ht="14.25" customHeight="1"/>
    <row r="69876" ht="14.25" customHeight="1"/>
    <row r="69877" ht="14.25" customHeight="1"/>
    <row r="69878" ht="14.25" customHeight="1"/>
    <row r="69879" ht="14.25" customHeight="1"/>
    <row r="69880" ht="14.25" customHeight="1"/>
    <row r="69881" ht="14.25" customHeight="1"/>
    <row r="69882" ht="14.25" customHeight="1"/>
    <row r="69883" ht="14.25" customHeight="1"/>
    <row r="69884" ht="14.25" customHeight="1"/>
    <row r="69885" ht="14.25" customHeight="1"/>
    <row r="69886" ht="14.25" customHeight="1"/>
    <row r="69887" ht="14.25" customHeight="1"/>
    <row r="69888" ht="14.25" customHeight="1"/>
    <row r="69889" ht="14.25" customHeight="1"/>
    <row r="69890" ht="14.25" customHeight="1"/>
    <row r="69891" ht="14.25" customHeight="1"/>
    <row r="69892" ht="14.25" customHeight="1"/>
    <row r="69893" ht="14.25" customHeight="1"/>
    <row r="69894" ht="14.25" customHeight="1"/>
    <row r="69895" ht="14.25" customHeight="1"/>
    <row r="69896" ht="14.25" customHeight="1"/>
    <row r="69897" ht="14.25" customHeight="1"/>
    <row r="69898" ht="14.25" customHeight="1"/>
    <row r="69899" ht="14.25" customHeight="1"/>
    <row r="69900" ht="14.25" customHeight="1"/>
    <row r="69901" ht="14.25" customHeight="1"/>
    <row r="69902" ht="14.25" customHeight="1"/>
    <row r="69903" ht="14.25" customHeight="1"/>
    <row r="69904" ht="14.25" customHeight="1"/>
    <row r="69905" ht="14.25" customHeight="1"/>
    <row r="69906" ht="14.25" customHeight="1"/>
    <row r="69907" ht="14.25" customHeight="1"/>
    <row r="69908" ht="14.25" customHeight="1"/>
    <row r="69909" ht="14.25" customHeight="1"/>
    <row r="69910" ht="14.25" customHeight="1"/>
    <row r="69911" ht="14.25" customHeight="1"/>
    <row r="69912" ht="14.25" customHeight="1"/>
    <row r="69913" ht="14.25" customHeight="1"/>
    <row r="69914" ht="14.25" customHeight="1"/>
    <row r="69915" ht="14.25" customHeight="1"/>
    <row r="69916" ht="14.25" customHeight="1"/>
    <row r="69917" ht="14.25" customHeight="1"/>
    <row r="69918" ht="14.25" customHeight="1"/>
    <row r="69919" ht="14.25" customHeight="1"/>
    <row r="69920" ht="14.25" customHeight="1"/>
    <row r="69921" ht="14.25" customHeight="1"/>
    <row r="69922" ht="14.25" customHeight="1"/>
    <row r="69923" ht="14.25" customHeight="1"/>
    <row r="69924" ht="14.25" customHeight="1"/>
    <row r="69925" ht="14.25" customHeight="1"/>
    <row r="69926" ht="14.25" customHeight="1"/>
    <row r="69927" ht="14.25" customHeight="1"/>
    <row r="69928" ht="14.25" customHeight="1"/>
    <row r="69929" ht="14.25" customHeight="1"/>
    <row r="69930" ht="14.25" customHeight="1"/>
    <row r="69931" ht="14.25" customHeight="1"/>
    <row r="69932" ht="14.25" customHeight="1"/>
    <row r="69933" ht="14.25" customHeight="1"/>
    <row r="69934" ht="14.25" customHeight="1"/>
    <row r="69935" ht="14.25" customHeight="1"/>
    <row r="69936" ht="14.25" customHeight="1"/>
    <row r="69937" ht="14.25" customHeight="1"/>
    <row r="69938" ht="14.25" customHeight="1"/>
    <row r="69939" ht="14.25" customHeight="1"/>
    <row r="69940" ht="14.25" customHeight="1"/>
    <row r="69941" ht="14.25" customHeight="1"/>
    <row r="69942" ht="14.25" customHeight="1"/>
    <row r="69943" ht="14.25" customHeight="1"/>
    <row r="69944" ht="14.25" customHeight="1"/>
    <row r="69945" ht="14.25" customHeight="1"/>
    <row r="69946" ht="14.25" customHeight="1"/>
    <row r="69947" ht="14.25" customHeight="1"/>
    <row r="69948" ht="14.25" customHeight="1"/>
    <row r="69949" ht="14.25" customHeight="1"/>
    <row r="69950" ht="14.25" customHeight="1"/>
    <row r="69951" ht="14.25" customHeight="1"/>
    <row r="69952" ht="14.25" customHeight="1"/>
    <row r="69953" ht="14.25" customHeight="1"/>
    <row r="69954" ht="14.25" customHeight="1"/>
    <row r="69955" ht="14.25" customHeight="1"/>
    <row r="69956" ht="14.25" customHeight="1"/>
    <row r="69957" ht="14.25" customHeight="1"/>
    <row r="69958" ht="14.25" customHeight="1"/>
    <row r="69959" ht="14.25" customHeight="1"/>
    <row r="69960" ht="14.25" customHeight="1"/>
    <row r="69961" ht="14.25" customHeight="1"/>
    <row r="69962" ht="14.25" customHeight="1"/>
    <row r="69963" ht="14.25" customHeight="1"/>
    <row r="69964" ht="14.25" customHeight="1"/>
    <row r="69965" ht="14.25" customHeight="1"/>
    <row r="69966" ht="14.25" customHeight="1"/>
    <row r="69967" ht="14.25" customHeight="1"/>
    <row r="69968" ht="14.25" customHeight="1"/>
    <row r="69969" ht="14.25" customHeight="1"/>
    <row r="69970" ht="14.25" customHeight="1"/>
    <row r="69971" ht="14.25" customHeight="1"/>
    <row r="69972" ht="14.25" customHeight="1"/>
    <row r="69973" ht="14.25" customHeight="1"/>
    <row r="69974" ht="14.25" customHeight="1"/>
    <row r="69975" ht="14.25" customHeight="1"/>
    <row r="69976" ht="14.25" customHeight="1"/>
    <row r="69977" ht="14.25" customHeight="1"/>
    <row r="69978" ht="14.25" customHeight="1"/>
    <row r="69979" ht="14.25" customHeight="1"/>
    <row r="69980" ht="14.25" customHeight="1"/>
    <row r="69981" ht="14.25" customHeight="1"/>
    <row r="69982" ht="14.25" customHeight="1"/>
    <row r="69983" ht="14.25" customHeight="1"/>
    <row r="69984" ht="14.25" customHeight="1"/>
    <row r="69985" ht="14.25" customHeight="1"/>
    <row r="69986" ht="14.25" customHeight="1"/>
    <row r="69987" ht="14.25" customHeight="1"/>
    <row r="69988" ht="14.25" customHeight="1"/>
    <row r="69989" ht="14.25" customHeight="1"/>
    <row r="69990" ht="14.25" customHeight="1"/>
    <row r="69991" ht="14.25" customHeight="1"/>
    <row r="69992" ht="14.25" customHeight="1"/>
    <row r="69993" ht="14.25" customHeight="1"/>
    <row r="69994" ht="14.25" customHeight="1"/>
    <row r="69995" ht="14.25" customHeight="1"/>
    <row r="69996" ht="14.25" customHeight="1"/>
    <row r="69997" ht="14.25" customHeight="1"/>
    <row r="69998" ht="14.25" customHeight="1"/>
    <row r="69999" ht="14.25" customHeight="1"/>
    <row r="70000" ht="14.25" customHeight="1"/>
    <row r="70001" ht="14.25" customHeight="1"/>
    <row r="70002" ht="14.25" customHeight="1"/>
    <row r="70003" ht="14.25" customHeight="1"/>
    <row r="70004" ht="14.25" customHeight="1"/>
    <row r="70005" ht="14.25" customHeight="1"/>
    <row r="70006" ht="14.25" customHeight="1"/>
    <row r="70007" ht="14.25" customHeight="1"/>
    <row r="70008" ht="14.25" customHeight="1"/>
    <row r="70009" ht="14.25" customHeight="1"/>
    <row r="70010" ht="14.25" customHeight="1"/>
    <row r="70011" ht="14.25" customHeight="1"/>
    <row r="70012" ht="14.25" customHeight="1"/>
    <row r="70013" ht="14.25" customHeight="1"/>
    <row r="70014" ht="14.25" customHeight="1"/>
    <row r="70015" ht="14.25" customHeight="1"/>
    <row r="70016" ht="14.25" customHeight="1"/>
    <row r="70017" ht="14.25" customHeight="1"/>
    <row r="70018" ht="14.25" customHeight="1"/>
    <row r="70019" ht="14.25" customHeight="1"/>
    <row r="70020" ht="14.25" customHeight="1"/>
    <row r="70021" ht="14.25" customHeight="1"/>
    <row r="70022" ht="14.25" customHeight="1"/>
    <row r="70023" ht="14.25" customHeight="1"/>
    <row r="70024" ht="14.25" customHeight="1"/>
    <row r="70025" ht="14.25" customHeight="1"/>
    <row r="70026" ht="14.25" customHeight="1"/>
    <row r="70027" ht="14.25" customHeight="1"/>
    <row r="70028" ht="14.25" customHeight="1"/>
    <row r="70029" ht="14.25" customHeight="1"/>
    <row r="70030" ht="14.25" customHeight="1"/>
    <row r="70031" ht="14.25" customHeight="1"/>
    <row r="70032" ht="14.25" customHeight="1"/>
    <row r="70033" ht="14.25" customHeight="1"/>
    <row r="70034" ht="14.25" customHeight="1"/>
    <row r="70035" ht="14.25" customHeight="1"/>
    <row r="70036" ht="14.25" customHeight="1"/>
    <row r="70037" ht="14.25" customHeight="1"/>
    <row r="70038" ht="14.25" customHeight="1"/>
    <row r="70039" ht="14.25" customHeight="1"/>
    <row r="70040" ht="14.25" customHeight="1"/>
    <row r="70041" ht="14.25" customHeight="1"/>
    <row r="70042" ht="14.25" customHeight="1"/>
    <row r="70043" ht="14.25" customHeight="1"/>
    <row r="70044" ht="14.25" customHeight="1"/>
    <row r="70045" ht="14.25" customHeight="1"/>
    <row r="70046" ht="14.25" customHeight="1"/>
    <row r="70047" ht="14.25" customHeight="1"/>
    <row r="70048" ht="14.25" customHeight="1"/>
    <row r="70049" ht="14.25" customHeight="1"/>
    <row r="70050" ht="14.25" customHeight="1"/>
    <row r="70051" ht="14.25" customHeight="1"/>
    <row r="70052" ht="14.25" customHeight="1"/>
    <row r="70053" ht="14.25" customHeight="1"/>
    <row r="70054" ht="14.25" customHeight="1"/>
    <row r="70055" ht="14.25" customHeight="1"/>
    <row r="70056" ht="14.25" customHeight="1"/>
    <row r="70057" ht="14.25" customHeight="1"/>
    <row r="70058" ht="14.25" customHeight="1"/>
    <row r="70059" ht="14.25" customHeight="1"/>
    <row r="70060" ht="14.25" customHeight="1"/>
    <row r="70061" ht="14.25" customHeight="1"/>
    <row r="70062" ht="14.25" customHeight="1"/>
    <row r="70063" ht="14.25" customHeight="1"/>
    <row r="70064" ht="14.25" customHeight="1"/>
    <row r="70065" ht="14.25" customHeight="1"/>
    <row r="70066" ht="14.25" customHeight="1"/>
    <row r="70067" ht="14.25" customHeight="1"/>
    <row r="70068" ht="14.25" customHeight="1"/>
    <row r="70069" ht="14.25" customHeight="1"/>
    <row r="70070" ht="14.25" customHeight="1"/>
    <row r="70071" ht="14.25" customHeight="1"/>
    <row r="70072" ht="14.25" customHeight="1"/>
    <row r="70073" ht="14.25" customHeight="1"/>
    <row r="70074" ht="14.25" customHeight="1"/>
    <row r="70075" ht="14.25" customHeight="1"/>
    <row r="70076" ht="14.25" customHeight="1"/>
    <row r="70077" ht="14.25" customHeight="1"/>
    <row r="70078" ht="14.25" customHeight="1"/>
    <row r="70079" ht="14.25" customHeight="1"/>
    <row r="70080" ht="14.25" customHeight="1"/>
    <row r="70081" ht="14.25" customHeight="1"/>
    <row r="70082" ht="14.25" customHeight="1"/>
    <row r="70083" ht="14.25" customHeight="1"/>
    <row r="70084" ht="14.25" customHeight="1"/>
    <row r="70085" ht="14.25" customHeight="1"/>
    <row r="70086" ht="14.25" customHeight="1"/>
    <row r="70087" ht="14.25" customHeight="1"/>
    <row r="70088" ht="14.25" customHeight="1"/>
    <row r="70089" ht="14.25" customHeight="1"/>
    <row r="70090" ht="14.25" customHeight="1"/>
    <row r="70091" ht="14.25" customHeight="1"/>
    <row r="70092" ht="14.25" customHeight="1"/>
    <row r="70093" ht="14.25" customHeight="1"/>
    <row r="70094" ht="14.25" customHeight="1"/>
    <row r="70095" ht="14.25" customHeight="1"/>
    <row r="70096" ht="14.25" customHeight="1"/>
    <row r="70097" ht="14.25" customHeight="1"/>
    <row r="70098" ht="14.25" customHeight="1"/>
    <row r="70099" ht="14.25" customHeight="1"/>
    <row r="70100" ht="14.25" customHeight="1"/>
    <row r="70101" ht="14.25" customHeight="1"/>
    <row r="70102" ht="14.25" customHeight="1"/>
    <row r="70103" ht="14.25" customHeight="1"/>
    <row r="70104" ht="14.25" customHeight="1"/>
    <row r="70105" ht="14.25" customHeight="1"/>
    <row r="70106" ht="14.25" customHeight="1"/>
    <row r="70107" ht="14.25" customHeight="1"/>
    <row r="70108" ht="14.25" customHeight="1"/>
    <row r="70109" ht="14.25" customHeight="1"/>
    <row r="70110" ht="14.25" customHeight="1"/>
    <row r="70111" ht="14.25" customHeight="1"/>
    <row r="70112" ht="14.25" customHeight="1"/>
    <row r="70113" ht="14.25" customHeight="1"/>
    <row r="70114" ht="14.25" customHeight="1"/>
    <row r="70115" ht="14.25" customHeight="1"/>
    <row r="70116" ht="14.25" customHeight="1"/>
    <row r="70117" ht="14.25" customHeight="1"/>
    <row r="70118" ht="14.25" customHeight="1"/>
    <row r="70119" ht="14.25" customHeight="1"/>
    <row r="70120" ht="14.25" customHeight="1"/>
    <row r="70121" ht="14.25" customHeight="1"/>
    <row r="70122" ht="14.25" customHeight="1"/>
    <row r="70123" ht="14.25" customHeight="1"/>
    <row r="70124" ht="14.25" customHeight="1"/>
    <row r="70125" ht="14.25" customHeight="1"/>
    <row r="70126" ht="14.25" customHeight="1"/>
    <row r="70127" ht="14.25" customHeight="1"/>
    <row r="70128" ht="14.25" customHeight="1"/>
    <row r="70129" ht="14.25" customHeight="1"/>
    <row r="70130" ht="14.25" customHeight="1"/>
    <row r="70131" ht="14.25" customHeight="1"/>
    <row r="70132" ht="14.25" customHeight="1"/>
    <row r="70133" ht="14.25" customHeight="1"/>
    <row r="70134" ht="14.25" customHeight="1"/>
    <row r="70135" ht="14.25" customHeight="1"/>
    <row r="70136" ht="14.25" customHeight="1"/>
    <row r="70137" ht="14.25" customHeight="1"/>
    <row r="70138" ht="14.25" customHeight="1"/>
    <row r="70139" ht="14.25" customHeight="1"/>
    <row r="70140" ht="14.25" customHeight="1"/>
    <row r="70141" ht="14.25" customHeight="1"/>
    <row r="70142" ht="14.25" customHeight="1"/>
    <row r="70143" ht="14.25" customHeight="1"/>
    <row r="70144" ht="14.25" customHeight="1"/>
    <row r="70145" ht="14.25" customHeight="1"/>
    <row r="70146" ht="14.25" customHeight="1"/>
    <row r="70147" ht="14.25" customHeight="1"/>
    <row r="70148" ht="14.25" customHeight="1"/>
    <row r="70149" ht="14.25" customHeight="1"/>
    <row r="70150" ht="14.25" customHeight="1"/>
    <row r="70151" ht="14.25" customHeight="1"/>
    <row r="70152" ht="14.25" customHeight="1"/>
    <row r="70153" ht="14.25" customHeight="1"/>
    <row r="70154" ht="14.25" customHeight="1"/>
    <row r="70155" ht="14.25" customHeight="1"/>
    <row r="70156" ht="14.25" customHeight="1"/>
    <row r="70157" ht="14.25" customHeight="1"/>
    <row r="70158" ht="14.25" customHeight="1"/>
    <row r="70159" ht="14.25" customHeight="1"/>
    <row r="70160" ht="14.25" customHeight="1"/>
    <row r="70161" ht="14.25" customHeight="1"/>
    <row r="70162" ht="14.25" customHeight="1"/>
    <row r="70163" ht="14.25" customHeight="1"/>
    <row r="70164" ht="14.25" customHeight="1"/>
    <row r="70165" ht="14.25" customHeight="1"/>
    <row r="70166" ht="14.25" customHeight="1"/>
    <row r="70167" ht="14.25" customHeight="1"/>
    <row r="70168" ht="14.25" customHeight="1"/>
    <row r="70169" ht="14.25" customHeight="1"/>
    <row r="70170" ht="14.25" customHeight="1"/>
    <row r="70171" ht="14.25" customHeight="1"/>
    <row r="70172" ht="14.25" customHeight="1"/>
    <row r="70173" ht="14.25" customHeight="1"/>
    <row r="70174" ht="14.25" customHeight="1"/>
    <row r="70175" ht="14.25" customHeight="1"/>
    <row r="70176" ht="14.25" customHeight="1"/>
    <row r="70177" ht="14.25" customHeight="1"/>
    <row r="70178" ht="14.25" customHeight="1"/>
    <row r="70179" ht="14.25" customHeight="1"/>
    <row r="70180" ht="14.25" customHeight="1"/>
    <row r="70181" ht="14.25" customHeight="1"/>
    <row r="70182" ht="14.25" customHeight="1"/>
    <row r="70183" ht="14.25" customHeight="1"/>
    <row r="70184" ht="14.25" customHeight="1"/>
    <row r="70185" ht="14.25" customHeight="1"/>
    <row r="70186" ht="14.25" customHeight="1"/>
    <row r="70187" ht="14.25" customHeight="1"/>
    <row r="70188" ht="14.25" customHeight="1"/>
    <row r="70189" ht="14.25" customHeight="1"/>
    <row r="70190" ht="14.25" customHeight="1"/>
    <row r="70191" ht="14.25" customHeight="1"/>
    <row r="70192" ht="14.25" customHeight="1"/>
    <row r="70193" ht="14.25" customHeight="1"/>
    <row r="70194" ht="14.25" customHeight="1"/>
    <row r="70195" ht="14.25" customHeight="1"/>
    <row r="70196" ht="14.25" customHeight="1"/>
    <row r="70197" ht="14.25" customHeight="1"/>
    <row r="70198" ht="14.25" customHeight="1"/>
    <row r="70199" ht="14.25" customHeight="1"/>
    <row r="70200" ht="14.25" customHeight="1"/>
    <row r="70201" ht="14.25" customHeight="1"/>
    <row r="70202" ht="14.25" customHeight="1"/>
    <row r="70203" ht="14.25" customHeight="1"/>
    <row r="70204" ht="14.25" customHeight="1"/>
    <row r="70205" ht="14.25" customHeight="1"/>
    <row r="70206" ht="14.25" customHeight="1"/>
    <row r="70207" ht="14.25" customHeight="1"/>
    <row r="70208" ht="14.25" customHeight="1"/>
    <row r="70209" ht="14.25" customHeight="1"/>
    <row r="70210" ht="14.25" customHeight="1"/>
    <row r="70211" ht="14.25" customHeight="1"/>
    <row r="70212" ht="14.25" customHeight="1"/>
    <row r="70213" ht="14.25" customHeight="1"/>
    <row r="70214" ht="14.25" customHeight="1"/>
    <row r="70215" ht="14.25" customHeight="1"/>
    <row r="70216" ht="14.25" customHeight="1"/>
    <row r="70217" ht="14.25" customHeight="1"/>
    <row r="70218" ht="14.25" customHeight="1"/>
    <row r="70219" ht="14.25" customHeight="1"/>
    <row r="70220" ht="14.25" customHeight="1"/>
    <row r="70221" ht="14.25" customHeight="1"/>
    <row r="70222" ht="14.25" customHeight="1"/>
    <row r="70223" ht="14.25" customHeight="1"/>
    <row r="70224" ht="14.25" customHeight="1"/>
    <row r="70225" ht="14.25" customHeight="1"/>
    <row r="70226" ht="14.25" customHeight="1"/>
    <row r="70227" ht="14.25" customHeight="1"/>
    <row r="70228" ht="14.25" customHeight="1"/>
    <row r="70229" ht="14.25" customHeight="1"/>
    <row r="70230" ht="14.25" customHeight="1"/>
    <row r="70231" ht="14.25" customHeight="1"/>
    <row r="70232" ht="14.25" customHeight="1"/>
    <row r="70233" ht="14.25" customHeight="1"/>
    <row r="70234" ht="14.25" customHeight="1"/>
    <row r="70235" ht="14.25" customHeight="1"/>
    <row r="70236" ht="14.25" customHeight="1"/>
    <row r="70237" ht="14.25" customHeight="1"/>
    <row r="70238" ht="14.25" customHeight="1"/>
    <row r="70239" ht="14.25" customHeight="1"/>
    <row r="70240" ht="14.25" customHeight="1"/>
    <row r="70241" ht="14.25" customHeight="1"/>
    <row r="70242" ht="14.25" customHeight="1"/>
    <row r="70243" ht="14.25" customHeight="1"/>
    <row r="70244" ht="14.25" customHeight="1"/>
    <row r="70245" ht="14.25" customHeight="1"/>
    <row r="70246" ht="14.25" customHeight="1"/>
    <row r="70247" ht="14.25" customHeight="1"/>
    <row r="70248" ht="14.25" customHeight="1"/>
    <row r="70249" ht="14.25" customHeight="1"/>
    <row r="70250" ht="14.25" customHeight="1"/>
    <row r="70251" ht="14.25" customHeight="1"/>
    <row r="70252" ht="14.25" customHeight="1"/>
    <row r="70253" ht="14.25" customHeight="1"/>
    <row r="70254" ht="14.25" customHeight="1"/>
    <row r="70255" ht="14.25" customHeight="1"/>
    <row r="70256" ht="14.25" customHeight="1"/>
    <row r="70257" ht="14.25" customHeight="1"/>
    <row r="70258" ht="14.25" customHeight="1"/>
    <row r="70259" ht="14.25" customHeight="1"/>
    <row r="70260" ht="14.25" customHeight="1"/>
    <row r="70261" ht="14.25" customHeight="1"/>
    <row r="70262" ht="14.25" customHeight="1"/>
    <row r="70263" ht="14.25" customHeight="1"/>
    <row r="70264" ht="14.25" customHeight="1"/>
    <row r="70265" ht="14.25" customHeight="1"/>
    <row r="70266" ht="14.25" customHeight="1"/>
    <row r="70267" ht="14.25" customHeight="1"/>
    <row r="70268" ht="14.25" customHeight="1"/>
    <row r="70269" ht="14.25" customHeight="1"/>
    <row r="70270" ht="14.25" customHeight="1"/>
    <row r="70271" ht="14.25" customHeight="1"/>
    <row r="70272" ht="14.25" customHeight="1"/>
    <row r="70273" ht="14.25" customHeight="1"/>
    <row r="70274" ht="14.25" customHeight="1"/>
    <row r="70275" ht="14.25" customHeight="1"/>
    <row r="70276" ht="14.25" customHeight="1"/>
    <row r="70277" ht="14.25" customHeight="1"/>
    <row r="70278" ht="14.25" customHeight="1"/>
    <row r="70279" ht="14.25" customHeight="1"/>
    <row r="70280" ht="14.25" customHeight="1"/>
    <row r="70281" ht="14.25" customHeight="1"/>
    <row r="70282" ht="14.25" customHeight="1"/>
    <row r="70283" ht="14.25" customHeight="1"/>
    <row r="70284" ht="14.25" customHeight="1"/>
    <row r="70285" ht="14.25" customHeight="1"/>
    <row r="70286" ht="14.25" customHeight="1"/>
    <row r="70287" ht="14.25" customHeight="1"/>
    <row r="70288" ht="14.25" customHeight="1"/>
    <row r="70289" ht="14.25" customHeight="1"/>
    <row r="70290" ht="14.25" customHeight="1"/>
    <row r="70291" ht="14.25" customHeight="1"/>
    <row r="70292" ht="14.25" customHeight="1"/>
    <row r="70293" ht="14.25" customHeight="1"/>
    <row r="70294" ht="14.25" customHeight="1"/>
    <row r="70295" ht="14.25" customHeight="1"/>
    <row r="70296" ht="14.25" customHeight="1"/>
    <row r="70297" ht="14.25" customHeight="1"/>
    <row r="70298" ht="14.25" customHeight="1"/>
    <row r="70299" ht="14.25" customHeight="1"/>
    <row r="70300" ht="14.25" customHeight="1"/>
    <row r="70301" ht="14.25" customHeight="1"/>
    <row r="70302" ht="14.25" customHeight="1"/>
    <row r="70303" ht="14.25" customHeight="1"/>
    <row r="70304" ht="14.25" customHeight="1"/>
    <row r="70305" ht="14.25" customHeight="1"/>
    <row r="70306" ht="14.25" customHeight="1"/>
    <row r="70307" ht="14.25" customHeight="1"/>
    <row r="70308" ht="14.25" customHeight="1"/>
    <row r="70309" ht="14.25" customHeight="1"/>
    <row r="70310" ht="14.25" customHeight="1"/>
    <row r="70311" ht="14.25" customHeight="1"/>
    <row r="70312" ht="14.25" customHeight="1"/>
    <row r="70313" ht="14.25" customHeight="1"/>
    <row r="70314" ht="14.25" customHeight="1"/>
    <row r="70315" ht="14.25" customHeight="1"/>
    <row r="70316" ht="14.25" customHeight="1"/>
    <row r="70317" ht="14.25" customHeight="1"/>
    <row r="70318" ht="14.25" customHeight="1"/>
    <row r="70319" ht="14.25" customHeight="1"/>
    <row r="70320" ht="14.25" customHeight="1"/>
    <row r="70321" ht="14.25" customHeight="1"/>
    <row r="70322" ht="14.25" customHeight="1"/>
    <row r="70323" ht="14.25" customHeight="1"/>
    <row r="70324" ht="14.25" customHeight="1"/>
    <row r="70325" ht="14.25" customHeight="1"/>
    <row r="70326" ht="14.25" customHeight="1"/>
    <row r="70327" ht="14.25" customHeight="1"/>
    <row r="70328" ht="14.25" customHeight="1"/>
    <row r="70329" ht="14.25" customHeight="1"/>
    <row r="70330" ht="14.25" customHeight="1"/>
    <row r="70331" ht="14.25" customHeight="1"/>
    <row r="70332" ht="14.25" customHeight="1"/>
    <row r="70333" ht="14.25" customHeight="1"/>
    <row r="70334" ht="14.25" customHeight="1"/>
    <row r="70335" ht="14.25" customHeight="1"/>
    <row r="70336" ht="14.25" customHeight="1"/>
    <row r="70337" ht="14.25" customHeight="1"/>
    <row r="70338" ht="14.25" customHeight="1"/>
    <row r="70339" ht="14.25" customHeight="1"/>
    <row r="70340" ht="14.25" customHeight="1"/>
    <row r="70341" ht="14.25" customHeight="1"/>
    <row r="70342" ht="14.25" customHeight="1"/>
    <row r="70343" ht="14.25" customHeight="1"/>
    <row r="70344" ht="14.25" customHeight="1"/>
    <row r="70345" ht="14.25" customHeight="1"/>
    <row r="70346" ht="14.25" customHeight="1"/>
    <row r="70347" ht="14.25" customHeight="1"/>
    <row r="70348" ht="14.25" customHeight="1"/>
    <row r="70349" ht="14.25" customHeight="1"/>
    <row r="70350" ht="14.25" customHeight="1"/>
    <row r="70351" ht="14.25" customHeight="1"/>
    <row r="70352" ht="14.25" customHeight="1"/>
    <row r="70353" ht="14.25" customHeight="1"/>
    <row r="70354" ht="14.25" customHeight="1"/>
    <row r="70355" ht="14.25" customHeight="1"/>
    <row r="70356" ht="14.25" customHeight="1"/>
    <row r="70357" ht="14.25" customHeight="1"/>
    <row r="70358" ht="14.25" customHeight="1"/>
    <row r="70359" ht="14.25" customHeight="1"/>
    <row r="70360" ht="14.25" customHeight="1"/>
    <row r="70361" ht="14.25" customHeight="1"/>
    <row r="70362" ht="14.25" customHeight="1"/>
    <row r="70363" ht="14.25" customHeight="1"/>
    <row r="70364" ht="14.25" customHeight="1"/>
    <row r="70365" ht="14.25" customHeight="1"/>
    <row r="70366" ht="14.25" customHeight="1"/>
    <row r="70367" ht="14.25" customHeight="1"/>
    <row r="70368" ht="14.25" customHeight="1"/>
    <row r="70369" ht="14.25" customHeight="1"/>
    <row r="70370" ht="14.25" customHeight="1"/>
    <row r="70371" ht="14.25" customHeight="1"/>
    <row r="70372" ht="14.25" customHeight="1"/>
    <row r="70373" ht="14.25" customHeight="1"/>
    <row r="70374" ht="14.25" customHeight="1"/>
    <row r="70375" ht="14.25" customHeight="1"/>
    <row r="70376" ht="14.25" customHeight="1"/>
    <row r="70377" ht="14.25" customHeight="1"/>
    <row r="70378" ht="14.25" customHeight="1"/>
    <row r="70379" ht="14.25" customHeight="1"/>
    <row r="70380" ht="14.25" customHeight="1"/>
    <row r="70381" ht="14.25" customHeight="1"/>
    <row r="70382" ht="14.25" customHeight="1"/>
    <row r="70383" ht="14.25" customHeight="1"/>
    <row r="70384" ht="14.25" customHeight="1"/>
    <row r="70385" ht="14.25" customHeight="1"/>
    <row r="70386" ht="14.25" customHeight="1"/>
    <row r="70387" ht="14.25" customHeight="1"/>
    <row r="70388" ht="14.25" customHeight="1"/>
    <row r="70389" ht="14.25" customHeight="1"/>
    <row r="70390" ht="14.25" customHeight="1"/>
    <row r="70391" ht="14.25" customHeight="1"/>
    <row r="70392" ht="14.25" customHeight="1"/>
    <row r="70393" ht="14.25" customHeight="1"/>
    <row r="70394" ht="14.25" customHeight="1"/>
    <row r="70395" ht="14.25" customHeight="1"/>
    <row r="70396" ht="14.25" customHeight="1"/>
    <row r="70397" ht="14.25" customHeight="1"/>
    <row r="70398" ht="14.25" customHeight="1"/>
    <row r="70399" ht="14.25" customHeight="1"/>
    <row r="70400" ht="14.25" customHeight="1"/>
    <row r="70401" ht="14.25" customHeight="1"/>
    <row r="70402" ht="14.25" customHeight="1"/>
    <row r="70403" ht="14.25" customHeight="1"/>
    <row r="70404" ht="14.25" customHeight="1"/>
    <row r="70405" ht="14.25" customHeight="1"/>
    <row r="70406" ht="14.25" customHeight="1"/>
    <row r="70407" ht="14.25" customHeight="1"/>
    <row r="70408" ht="14.25" customHeight="1"/>
    <row r="70409" ht="14.25" customHeight="1"/>
    <row r="70410" ht="14.25" customHeight="1"/>
    <row r="70411" ht="14.25" customHeight="1"/>
    <row r="70412" ht="14.25" customHeight="1"/>
    <row r="70413" ht="14.25" customHeight="1"/>
    <row r="70414" ht="14.25" customHeight="1"/>
    <row r="70415" ht="14.25" customHeight="1"/>
    <row r="70416" ht="14.25" customHeight="1"/>
    <row r="70417" ht="14.25" customHeight="1"/>
    <row r="70418" ht="14.25" customHeight="1"/>
    <row r="70419" ht="14.25" customHeight="1"/>
    <row r="70420" ht="14.25" customHeight="1"/>
    <row r="70421" ht="14.25" customHeight="1"/>
    <row r="70422" ht="14.25" customHeight="1"/>
    <row r="70423" ht="14.25" customHeight="1"/>
    <row r="70424" ht="14.25" customHeight="1"/>
    <row r="70425" ht="14.25" customHeight="1"/>
    <row r="70426" ht="14.25" customHeight="1"/>
    <row r="70427" ht="14.25" customHeight="1"/>
    <row r="70428" ht="14.25" customHeight="1"/>
    <row r="70429" ht="14.25" customHeight="1"/>
    <row r="70430" ht="14.25" customHeight="1"/>
    <row r="70431" ht="14.25" customHeight="1"/>
    <row r="70432" ht="14.25" customHeight="1"/>
    <row r="70433" ht="14.25" customHeight="1"/>
    <row r="70434" ht="14.25" customHeight="1"/>
    <row r="70435" ht="14.25" customHeight="1"/>
    <row r="70436" ht="14.25" customHeight="1"/>
    <row r="70437" ht="14.25" customHeight="1"/>
    <row r="70438" ht="14.25" customHeight="1"/>
    <row r="70439" ht="14.25" customHeight="1"/>
    <row r="70440" ht="14.25" customHeight="1"/>
    <row r="70441" ht="14.25" customHeight="1"/>
    <row r="70442" ht="14.25" customHeight="1"/>
    <row r="70443" ht="14.25" customHeight="1"/>
    <row r="70444" ht="14.25" customHeight="1"/>
    <row r="70445" ht="14.25" customHeight="1"/>
    <row r="70446" ht="14.25" customHeight="1"/>
    <row r="70447" ht="14.25" customHeight="1"/>
    <row r="70448" ht="14.25" customHeight="1"/>
    <row r="70449" ht="14.25" customHeight="1"/>
    <row r="70450" ht="14.25" customHeight="1"/>
    <row r="70451" ht="14.25" customHeight="1"/>
    <row r="70452" ht="14.25" customHeight="1"/>
    <row r="70453" ht="14.25" customHeight="1"/>
    <row r="70454" ht="14.25" customHeight="1"/>
    <row r="70455" ht="14.25" customHeight="1"/>
    <row r="70456" ht="14.25" customHeight="1"/>
    <row r="70457" ht="14.25" customHeight="1"/>
    <row r="70458" ht="14.25" customHeight="1"/>
    <row r="70459" ht="14.25" customHeight="1"/>
    <row r="70460" ht="14.25" customHeight="1"/>
    <row r="70461" ht="14.25" customHeight="1"/>
    <row r="70462" ht="14.25" customHeight="1"/>
    <row r="70463" ht="14.25" customHeight="1"/>
    <row r="70464" ht="14.25" customHeight="1"/>
    <row r="70465" ht="14.25" customHeight="1"/>
    <row r="70466" ht="14.25" customHeight="1"/>
    <row r="70467" ht="14.25" customHeight="1"/>
    <row r="70468" ht="14.25" customHeight="1"/>
    <row r="70469" ht="14.25" customHeight="1"/>
    <row r="70470" ht="14.25" customHeight="1"/>
    <row r="70471" ht="14.25" customHeight="1"/>
    <row r="70472" ht="14.25" customHeight="1"/>
    <row r="70473" ht="14.25" customHeight="1"/>
    <row r="70474" ht="14.25" customHeight="1"/>
    <row r="70475" ht="14.25" customHeight="1"/>
    <row r="70476" ht="14.25" customHeight="1"/>
    <row r="70477" ht="14.25" customHeight="1"/>
    <row r="70478" ht="14.25" customHeight="1"/>
    <row r="70479" ht="14.25" customHeight="1"/>
    <row r="70480" ht="14.25" customHeight="1"/>
    <row r="70481" ht="14.25" customHeight="1"/>
    <row r="70482" ht="14.25" customHeight="1"/>
    <row r="70483" ht="14.25" customHeight="1"/>
    <row r="70484" ht="14.25" customHeight="1"/>
    <row r="70485" ht="14.25" customHeight="1"/>
    <row r="70486" ht="14.25" customHeight="1"/>
    <row r="70487" ht="14.25" customHeight="1"/>
    <row r="70488" ht="14.25" customHeight="1"/>
    <row r="70489" ht="14.25" customHeight="1"/>
    <row r="70490" ht="14.25" customHeight="1"/>
    <row r="70491" ht="14.25" customHeight="1"/>
    <row r="70492" ht="14.25" customHeight="1"/>
    <row r="70493" ht="14.25" customHeight="1"/>
    <row r="70494" ht="14.25" customHeight="1"/>
    <row r="70495" ht="14.25" customHeight="1"/>
    <row r="70496" ht="14.25" customHeight="1"/>
    <row r="70497" ht="14.25" customHeight="1"/>
    <row r="70498" ht="14.25" customHeight="1"/>
    <row r="70499" ht="14.25" customHeight="1"/>
    <row r="70500" ht="14.25" customHeight="1"/>
    <row r="70501" ht="14.25" customHeight="1"/>
    <row r="70502" ht="14.25" customHeight="1"/>
    <row r="70503" ht="14.25" customHeight="1"/>
    <row r="70504" ht="14.25" customHeight="1"/>
    <row r="70505" ht="14.25" customHeight="1"/>
    <row r="70506" ht="14.25" customHeight="1"/>
    <row r="70507" ht="14.25" customHeight="1"/>
    <row r="70508" ht="14.25" customHeight="1"/>
    <row r="70509" ht="14.25" customHeight="1"/>
    <row r="70510" ht="14.25" customHeight="1"/>
    <row r="70511" ht="14.25" customHeight="1"/>
    <row r="70512" ht="14.25" customHeight="1"/>
    <row r="70513" ht="14.25" customHeight="1"/>
    <row r="70514" ht="14.25" customHeight="1"/>
    <row r="70515" ht="14.25" customHeight="1"/>
    <row r="70516" ht="14.25" customHeight="1"/>
    <row r="70517" ht="14.25" customHeight="1"/>
    <row r="70518" ht="14.25" customHeight="1"/>
    <row r="70519" ht="14.25" customHeight="1"/>
    <row r="70520" ht="14.25" customHeight="1"/>
    <row r="70521" ht="14.25" customHeight="1"/>
    <row r="70522" ht="14.25" customHeight="1"/>
    <row r="70523" ht="14.25" customHeight="1"/>
    <row r="70524" ht="14.25" customHeight="1"/>
    <row r="70525" ht="14.25" customHeight="1"/>
    <row r="70526" ht="14.25" customHeight="1"/>
    <row r="70527" ht="14.25" customHeight="1"/>
    <row r="70528" ht="14.25" customHeight="1"/>
    <row r="70529" ht="14.25" customHeight="1"/>
    <row r="70530" ht="14.25" customHeight="1"/>
    <row r="70531" ht="14.25" customHeight="1"/>
    <row r="70532" ht="14.25" customHeight="1"/>
    <row r="70533" ht="14.25" customHeight="1"/>
    <row r="70534" ht="14.25" customHeight="1"/>
    <row r="70535" ht="14.25" customHeight="1"/>
    <row r="70536" ht="14.25" customHeight="1"/>
    <row r="70537" ht="14.25" customHeight="1"/>
    <row r="70538" ht="14.25" customHeight="1"/>
    <row r="70539" ht="14.25" customHeight="1"/>
    <row r="70540" ht="14.25" customHeight="1"/>
    <row r="70541" ht="14.25" customHeight="1"/>
    <row r="70542" ht="14.25" customHeight="1"/>
    <row r="70543" ht="14.25" customHeight="1"/>
    <row r="70544" ht="14.25" customHeight="1"/>
    <row r="70545" ht="14.25" customHeight="1"/>
    <row r="70546" ht="14.25" customHeight="1"/>
    <row r="70547" ht="14.25" customHeight="1"/>
    <row r="70548" ht="14.25" customHeight="1"/>
    <row r="70549" ht="14.25" customHeight="1"/>
    <row r="70550" ht="14.25" customHeight="1"/>
    <row r="70551" ht="14.25" customHeight="1"/>
    <row r="70552" ht="14.25" customHeight="1"/>
    <row r="70553" ht="14.25" customHeight="1"/>
    <row r="70554" ht="14.25" customHeight="1"/>
    <row r="70555" ht="14.25" customHeight="1"/>
    <row r="70556" ht="14.25" customHeight="1"/>
    <row r="70557" ht="14.25" customHeight="1"/>
    <row r="70558" ht="14.25" customHeight="1"/>
    <row r="70559" ht="14.25" customHeight="1"/>
    <row r="70560" ht="14.25" customHeight="1"/>
    <row r="70561" ht="14.25" customHeight="1"/>
    <row r="70562" ht="14.25" customHeight="1"/>
    <row r="70563" ht="14.25" customHeight="1"/>
    <row r="70564" ht="14.25" customHeight="1"/>
    <row r="70565" ht="14.25" customHeight="1"/>
    <row r="70566" ht="14.25" customHeight="1"/>
    <row r="70567" ht="14.25" customHeight="1"/>
    <row r="70568" ht="14.25" customHeight="1"/>
    <row r="70569" ht="14.25" customHeight="1"/>
    <row r="70570" ht="14.25" customHeight="1"/>
    <row r="70571" ht="14.25" customHeight="1"/>
    <row r="70572" ht="14.25" customHeight="1"/>
    <row r="70573" ht="14.25" customHeight="1"/>
    <row r="70574" ht="14.25" customHeight="1"/>
    <row r="70575" ht="14.25" customHeight="1"/>
    <row r="70576" ht="14.25" customHeight="1"/>
    <row r="70577" ht="14.25" customHeight="1"/>
    <row r="70578" ht="14.25" customHeight="1"/>
    <row r="70579" ht="14.25" customHeight="1"/>
    <row r="70580" ht="14.25" customHeight="1"/>
    <row r="70581" ht="14.25" customHeight="1"/>
    <row r="70582" ht="14.25" customHeight="1"/>
    <row r="70583" ht="14.25" customHeight="1"/>
    <row r="70584" ht="14.25" customHeight="1"/>
    <row r="70585" ht="14.25" customHeight="1"/>
    <row r="70586" ht="14.25" customHeight="1"/>
    <row r="70587" ht="14.25" customHeight="1"/>
    <row r="70588" ht="14.25" customHeight="1"/>
    <row r="70589" ht="14.25" customHeight="1"/>
    <row r="70590" ht="14.25" customHeight="1"/>
    <row r="70591" ht="14.25" customHeight="1"/>
    <row r="70592" ht="14.25" customHeight="1"/>
    <row r="70593" ht="14.25" customHeight="1"/>
    <row r="70594" ht="14.25" customHeight="1"/>
    <row r="70595" ht="14.25" customHeight="1"/>
    <row r="70596" ht="14.25" customHeight="1"/>
    <row r="70597" ht="14.25" customHeight="1"/>
    <row r="70598" ht="14.25" customHeight="1"/>
    <row r="70599" ht="14.25" customHeight="1"/>
    <row r="70600" ht="14.25" customHeight="1"/>
    <row r="70601" ht="14.25" customHeight="1"/>
    <row r="70602" ht="14.25" customHeight="1"/>
    <row r="70603" ht="14.25" customHeight="1"/>
    <row r="70604" ht="14.25" customHeight="1"/>
    <row r="70605" ht="14.25" customHeight="1"/>
    <row r="70606" ht="14.25" customHeight="1"/>
    <row r="70607" ht="14.25" customHeight="1"/>
    <row r="70608" ht="14.25" customHeight="1"/>
    <row r="70609" ht="14.25" customHeight="1"/>
    <row r="70610" ht="14.25" customHeight="1"/>
    <row r="70611" ht="14.25" customHeight="1"/>
    <row r="70612" ht="14.25" customHeight="1"/>
    <row r="70613" ht="14.25" customHeight="1"/>
    <row r="70614" ht="14.25" customHeight="1"/>
    <row r="70615" ht="14.25" customHeight="1"/>
    <row r="70616" ht="14.25" customHeight="1"/>
    <row r="70617" ht="14.25" customHeight="1"/>
    <row r="70618" ht="14.25" customHeight="1"/>
    <row r="70619" ht="14.25" customHeight="1"/>
    <row r="70620" ht="14.25" customHeight="1"/>
    <row r="70621" ht="14.25" customHeight="1"/>
    <row r="70622" ht="14.25" customHeight="1"/>
    <row r="70623" ht="14.25" customHeight="1"/>
    <row r="70624" ht="14.25" customHeight="1"/>
    <row r="70625" ht="14.25" customHeight="1"/>
    <row r="70626" ht="14.25" customHeight="1"/>
    <row r="70627" ht="14.25" customHeight="1"/>
    <row r="70628" ht="14.25" customHeight="1"/>
    <row r="70629" ht="14.25" customHeight="1"/>
    <row r="70630" ht="14.25" customHeight="1"/>
    <row r="70631" ht="14.25" customHeight="1"/>
    <row r="70632" ht="14.25" customHeight="1"/>
    <row r="70633" ht="14.25" customHeight="1"/>
    <row r="70634" ht="14.25" customHeight="1"/>
    <row r="70635" ht="14.25" customHeight="1"/>
    <row r="70636" ht="14.25" customHeight="1"/>
    <row r="70637" ht="14.25" customHeight="1"/>
    <row r="70638" ht="14.25" customHeight="1"/>
    <row r="70639" ht="14.25" customHeight="1"/>
    <row r="70640" ht="14.25" customHeight="1"/>
    <row r="70641" ht="14.25" customHeight="1"/>
    <row r="70642" ht="14.25" customHeight="1"/>
    <row r="70643" ht="14.25" customHeight="1"/>
    <row r="70644" ht="14.25" customHeight="1"/>
    <row r="70645" ht="14.25" customHeight="1"/>
    <row r="70646" ht="14.25" customHeight="1"/>
    <row r="70647" ht="14.25" customHeight="1"/>
    <row r="70648" ht="14.25" customHeight="1"/>
    <row r="70649" ht="14.25" customHeight="1"/>
    <row r="70650" ht="14.25" customHeight="1"/>
    <row r="70651" ht="14.25" customHeight="1"/>
    <row r="70652" ht="14.25" customHeight="1"/>
    <row r="70653" ht="14.25" customHeight="1"/>
    <row r="70654" ht="14.25" customHeight="1"/>
    <row r="70655" ht="14.25" customHeight="1"/>
    <row r="70656" ht="14.25" customHeight="1"/>
    <row r="70657" ht="14.25" customHeight="1"/>
    <row r="70658" ht="14.25" customHeight="1"/>
    <row r="70659" ht="14.25" customHeight="1"/>
    <row r="70660" ht="14.25" customHeight="1"/>
    <row r="70661" ht="14.25" customHeight="1"/>
    <row r="70662" ht="14.25" customHeight="1"/>
    <row r="70663" ht="14.25" customHeight="1"/>
    <row r="70664" ht="14.25" customHeight="1"/>
    <row r="70665" ht="14.25" customHeight="1"/>
    <row r="70666" ht="14.25" customHeight="1"/>
    <row r="70667" ht="14.25" customHeight="1"/>
    <row r="70668" ht="14.25" customHeight="1"/>
    <row r="70669" ht="14.25" customHeight="1"/>
    <row r="70670" ht="14.25" customHeight="1"/>
    <row r="70671" ht="14.25" customHeight="1"/>
    <row r="70672" ht="14.25" customHeight="1"/>
    <row r="70673" ht="14.25" customHeight="1"/>
    <row r="70674" ht="14.25" customHeight="1"/>
    <row r="70675" ht="14.25" customHeight="1"/>
    <row r="70676" ht="14.25" customHeight="1"/>
    <row r="70677" ht="14.25" customHeight="1"/>
    <row r="70678" ht="14.25" customHeight="1"/>
    <row r="70679" ht="14.25" customHeight="1"/>
    <row r="70680" ht="14.25" customHeight="1"/>
    <row r="70681" ht="14.25" customHeight="1"/>
    <row r="70682" ht="14.25" customHeight="1"/>
    <row r="70683" ht="14.25" customHeight="1"/>
    <row r="70684" ht="14.25" customHeight="1"/>
    <row r="70685" ht="14.25" customHeight="1"/>
    <row r="70686" ht="14.25" customHeight="1"/>
    <row r="70687" ht="14.25" customHeight="1"/>
    <row r="70688" ht="14.25" customHeight="1"/>
    <row r="70689" ht="14.25" customHeight="1"/>
    <row r="70690" ht="14.25" customHeight="1"/>
    <row r="70691" ht="14.25" customHeight="1"/>
    <row r="70692" ht="14.25" customHeight="1"/>
    <row r="70693" ht="14.25" customHeight="1"/>
    <row r="70694" ht="14.25" customHeight="1"/>
    <row r="70695" ht="14.25" customHeight="1"/>
    <row r="70696" ht="14.25" customHeight="1"/>
    <row r="70697" ht="14.25" customHeight="1"/>
    <row r="70698" ht="14.25" customHeight="1"/>
    <row r="70699" ht="14.25" customHeight="1"/>
    <row r="70700" ht="14.25" customHeight="1"/>
    <row r="70701" ht="14.25" customHeight="1"/>
    <row r="70702" ht="14.25" customHeight="1"/>
    <row r="70703" ht="14.25" customHeight="1"/>
    <row r="70704" ht="14.25" customHeight="1"/>
    <row r="70705" ht="14.25" customHeight="1"/>
    <row r="70706" ht="14.25" customHeight="1"/>
    <row r="70707" ht="14.25" customHeight="1"/>
    <row r="70708" ht="14.25" customHeight="1"/>
    <row r="70709" ht="14.25" customHeight="1"/>
    <row r="70710" ht="14.25" customHeight="1"/>
    <row r="70711" ht="14.25" customHeight="1"/>
    <row r="70712" ht="14.25" customHeight="1"/>
    <row r="70713" ht="14.25" customHeight="1"/>
    <row r="70714" ht="14.25" customHeight="1"/>
    <row r="70715" ht="14.25" customHeight="1"/>
    <row r="70716" ht="14.25" customHeight="1"/>
    <row r="70717" ht="14.25" customHeight="1"/>
    <row r="70718" ht="14.25" customHeight="1"/>
    <row r="70719" ht="14.25" customHeight="1"/>
    <row r="70720" ht="14.25" customHeight="1"/>
    <row r="70721" ht="14.25" customHeight="1"/>
    <row r="70722" ht="14.25" customHeight="1"/>
    <row r="70723" ht="14.25" customHeight="1"/>
    <row r="70724" ht="14.25" customHeight="1"/>
    <row r="70725" ht="14.25" customHeight="1"/>
    <row r="70726" ht="14.25" customHeight="1"/>
    <row r="70727" ht="14.25" customHeight="1"/>
    <row r="70728" ht="14.25" customHeight="1"/>
    <row r="70729" ht="14.25" customHeight="1"/>
    <row r="70730" ht="14.25" customHeight="1"/>
    <row r="70731" ht="14.25" customHeight="1"/>
    <row r="70732" ht="14.25" customHeight="1"/>
    <row r="70733" ht="14.25" customHeight="1"/>
    <row r="70734" ht="14.25" customHeight="1"/>
    <row r="70735" ht="14.25" customHeight="1"/>
    <row r="70736" ht="14.25" customHeight="1"/>
    <row r="70737" ht="14.25" customHeight="1"/>
    <row r="70738" ht="14.25" customHeight="1"/>
    <row r="70739" ht="14.25" customHeight="1"/>
    <row r="70740" ht="14.25" customHeight="1"/>
    <row r="70741" ht="14.25" customHeight="1"/>
    <row r="70742" ht="14.25" customHeight="1"/>
    <row r="70743" ht="14.25" customHeight="1"/>
    <row r="70744" ht="14.25" customHeight="1"/>
    <row r="70745" ht="14.25" customHeight="1"/>
    <row r="70746" ht="14.25" customHeight="1"/>
    <row r="70747" ht="14.25" customHeight="1"/>
    <row r="70748" ht="14.25" customHeight="1"/>
    <row r="70749" ht="14.25" customHeight="1"/>
    <row r="70750" ht="14.25" customHeight="1"/>
    <row r="70751" ht="14.25" customHeight="1"/>
    <row r="70752" ht="14.25" customHeight="1"/>
    <row r="70753" ht="14.25" customHeight="1"/>
    <row r="70754" ht="14.25" customHeight="1"/>
    <row r="70755" ht="14.25" customHeight="1"/>
    <row r="70756" ht="14.25" customHeight="1"/>
    <row r="70757" ht="14.25" customHeight="1"/>
    <row r="70758" ht="14.25" customHeight="1"/>
    <row r="70759" ht="14.25" customHeight="1"/>
    <row r="70760" ht="14.25" customHeight="1"/>
    <row r="70761" ht="14.25" customHeight="1"/>
    <row r="70762" ht="14.25" customHeight="1"/>
    <row r="70763" ht="14.25" customHeight="1"/>
    <row r="70764" ht="14.25" customHeight="1"/>
    <row r="70765" ht="14.25" customHeight="1"/>
    <row r="70766" ht="14.25" customHeight="1"/>
    <row r="70767" ht="14.25" customHeight="1"/>
    <row r="70768" ht="14.25" customHeight="1"/>
    <row r="70769" ht="14.25" customHeight="1"/>
    <row r="70770" ht="14.25" customHeight="1"/>
    <row r="70771" ht="14.25" customHeight="1"/>
    <row r="70772" ht="14.25" customHeight="1"/>
    <row r="70773" ht="14.25" customHeight="1"/>
    <row r="70774" ht="14.25" customHeight="1"/>
    <row r="70775" ht="14.25" customHeight="1"/>
    <row r="70776" ht="14.25" customHeight="1"/>
    <row r="70777" ht="14.25" customHeight="1"/>
    <row r="70778" ht="14.25" customHeight="1"/>
    <row r="70779" ht="14.25" customHeight="1"/>
    <row r="70780" ht="14.25" customHeight="1"/>
    <row r="70781" ht="14.25" customHeight="1"/>
    <row r="70782" ht="14.25" customHeight="1"/>
    <row r="70783" ht="14.25" customHeight="1"/>
    <row r="70784" ht="14.25" customHeight="1"/>
    <row r="70785" ht="14.25" customHeight="1"/>
    <row r="70786" ht="14.25" customHeight="1"/>
    <row r="70787" ht="14.25" customHeight="1"/>
    <row r="70788" ht="14.25" customHeight="1"/>
    <row r="70789" ht="14.25" customHeight="1"/>
    <row r="70790" ht="14.25" customHeight="1"/>
    <row r="70791" ht="14.25" customHeight="1"/>
    <row r="70792" ht="14.25" customHeight="1"/>
    <row r="70793" ht="14.25" customHeight="1"/>
    <row r="70794" ht="14.25" customHeight="1"/>
    <row r="70795" ht="14.25" customHeight="1"/>
    <row r="70796" ht="14.25" customHeight="1"/>
    <row r="70797" ht="14.25" customHeight="1"/>
    <row r="70798" ht="14.25" customHeight="1"/>
    <row r="70799" ht="14.25" customHeight="1"/>
    <row r="70800" ht="14.25" customHeight="1"/>
    <row r="70801" ht="14.25" customHeight="1"/>
    <row r="70802" ht="14.25" customHeight="1"/>
    <row r="70803" ht="14.25" customHeight="1"/>
    <row r="70804" ht="14.25" customHeight="1"/>
    <row r="70805" ht="14.25" customHeight="1"/>
    <row r="70806" ht="14.25" customHeight="1"/>
    <row r="70807" ht="14.25" customHeight="1"/>
    <row r="70808" ht="14.25" customHeight="1"/>
    <row r="70809" ht="14.25" customHeight="1"/>
    <row r="70810" ht="14.25" customHeight="1"/>
    <row r="70811" ht="14.25" customHeight="1"/>
    <row r="70812" ht="14.25" customHeight="1"/>
    <row r="70813" ht="14.25" customHeight="1"/>
    <row r="70814" ht="14.25" customHeight="1"/>
    <row r="70815" ht="14.25" customHeight="1"/>
    <row r="70816" ht="14.25" customHeight="1"/>
    <row r="70817" ht="14.25" customHeight="1"/>
    <row r="70818" ht="14.25" customHeight="1"/>
    <row r="70819" ht="14.25" customHeight="1"/>
    <row r="70820" ht="14.25" customHeight="1"/>
    <row r="70821" ht="14.25" customHeight="1"/>
    <row r="70822" ht="14.25" customHeight="1"/>
    <row r="70823" ht="14.25" customHeight="1"/>
    <row r="70824" ht="14.25" customHeight="1"/>
    <row r="70825" ht="14.25" customHeight="1"/>
    <row r="70826" ht="14.25" customHeight="1"/>
    <row r="70827" ht="14.25" customHeight="1"/>
    <row r="70828" ht="14.25" customHeight="1"/>
    <row r="70829" ht="14.25" customHeight="1"/>
    <row r="70830" ht="14.25" customHeight="1"/>
    <row r="70831" ht="14.25" customHeight="1"/>
    <row r="70832" ht="14.25" customHeight="1"/>
    <row r="70833" ht="14.25" customHeight="1"/>
    <row r="70834" ht="14.25" customHeight="1"/>
    <row r="70835" ht="14.25" customHeight="1"/>
    <row r="70836" ht="14.25" customHeight="1"/>
    <row r="70837" ht="14.25" customHeight="1"/>
    <row r="70838" ht="14.25" customHeight="1"/>
    <row r="70839" ht="14.25" customHeight="1"/>
    <row r="70840" ht="14.25" customHeight="1"/>
    <row r="70841" ht="14.25" customHeight="1"/>
    <row r="70842" ht="14.25" customHeight="1"/>
    <row r="70843" ht="14.25" customHeight="1"/>
    <row r="70844" ht="14.25" customHeight="1"/>
    <row r="70845" ht="14.25" customHeight="1"/>
    <row r="70846" ht="14.25" customHeight="1"/>
    <row r="70847" ht="14.25" customHeight="1"/>
    <row r="70848" ht="14.25" customHeight="1"/>
    <row r="70849" ht="14.25" customHeight="1"/>
    <row r="70850" ht="14.25" customHeight="1"/>
    <row r="70851" ht="14.25" customHeight="1"/>
    <row r="70852" ht="14.25" customHeight="1"/>
    <row r="70853" ht="14.25" customHeight="1"/>
    <row r="70854" ht="14.25" customHeight="1"/>
    <row r="70855" ht="14.25" customHeight="1"/>
    <row r="70856" ht="14.25" customHeight="1"/>
    <row r="70857" ht="14.25" customHeight="1"/>
    <row r="70858" ht="14.25" customHeight="1"/>
    <row r="70859" ht="14.25" customHeight="1"/>
    <row r="70860" ht="14.25" customHeight="1"/>
    <row r="70861" ht="14.25" customHeight="1"/>
    <row r="70862" ht="14.25" customHeight="1"/>
    <row r="70863" ht="14.25" customHeight="1"/>
    <row r="70864" ht="14.25" customHeight="1"/>
    <row r="70865" ht="14.25" customHeight="1"/>
    <row r="70866" ht="14.25" customHeight="1"/>
    <row r="70867" ht="14.25" customHeight="1"/>
    <row r="70868" ht="14.25" customHeight="1"/>
    <row r="70869" ht="14.25" customHeight="1"/>
    <row r="70870" ht="14.25" customHeight="1"/>
    <row r="70871" ht="14.25" customHeight="1"/>
    <row r="70872" ht="14.25" customHeight="1"/>
    <row r="70873" ht="14.25" customHeight="1"/>
    <row r="70874" ht="14.25" customHeight="1"/>
    <row r="70875" ht="14.25" customHeight="1"/>
    <row r="70876" ht="14.25" customHeight="1"/>
    <row r="70877" ht="14.25" customHeight="1"/>
    <row r="70878" ht="14.25" customHeight="1"/>
    <row r="70879" ht="14.25" customHeight="1"/>
    <row r="70880" ht="14.25" customHeight="1"/>
    <row r="70881" ht="14.25" customHeight="1"/>
    <row r="70882" ht="14.25" customHeight="1"/>
    <row r="70883" ht="14.25" customHeight="1"/>
    <row r="70884" ht="14.25" customHeight="1"/>
    <row r="70885" ht="14.25" customHeight="1"/>
    <row r="70886" ht="14.25" customHeight="1"/>
    <row r="70887" ht="14.25" customHeight="1"/>
    <row r="70888" ht="14.25" customHeight="1"/>
    <row r="70889" ht="14.25" customHeight="1"/>
    <row r="70890" ht="14.25" customHeight="1"/>
    <row r="70891" ht="14.25" customHeight="1"/>
    <row r="70892" ht="14.25" customHeight="1"/>
    <row r="70893" ht="14.25" customHeight="1"/>
    <row r="70894" ht="14.25" customHeight="1"/>
    <row r="70895" ht="14.25" customHeight="1"/>
    <row r="70896" ht="14.25" customHeight="1"/>
    <row r="70897" ht="14.25" customHeight="1"/>
    <row r="70898" ht="14.25" customHeight="1"/>
    <row r="70899" ht="14.25" customHeight="1"/>
    <row r="70900" ht="14.25" customHeight="1"/>
    <row r="70901" ht="14.25" customHeight="1"/>
    <row r="70902" ht="14.25" customHeight="1"/>
    <row r="70903" ht="14.25" customHeight="1"/>
    <row r="70904" ht="14.25" customHeight="1"/>
    <row r="70905" ht="14.25" customHeight="1"/>
    <row r="70906" ht="14.25" customHeight="1"/>
    <row r="70907" ht="14.25" customHeight="1"/>
    <row r="70908" ht="14.25" customHeight="1"/>
    <row r="70909" ht="14.25" customHeight="1"/>
    <row r="70910" ht="14.25" customHeight="1"/>
    <row r="70911" ht="14.25" customHeight="1"/>
    <row r="70912" ht="14.25" customHeight="1"/>
    <row r="70913" ht="14.25" customHeight="1"/>
    <row r="70914" ht="14.25" customHeight="1"/>
    <row r="70915" ht="14.25" customHeight="1"/>
    <row r="70916" ht="14.25" customHeight="1"/>
    <row r="70917" ht="14.25" customHeight="1"/>
    <row r="70918" ht="14.25" customHeight="1"/>
    <row r="70919" ht="14.25" customHeight="1"/>
    <row r="70920" ht="14.25" customHeight="1"/>
    <row r="70921" ht="14.25" customHeight="1"/>
    <row r="70922" ht="14.25" customHeight="1"/>
    <row r="70923" ht="14.25" customHeight="1"/>
    <row r="70924" ht="14.25" customHeight="1"/>
    <row r="70925" ht="14.25" customHeight="1"/>
    <row r="70926" ht="14.25" customHeight="1"/>
    <row r="70927" ht="14.25" customHeight="1"/>
    <row r="70928" ht="14.25" customHeight="1"/>
    <row r="70929" ht="14.25" customHeight="1"/>
    <row r="70930" ht="14.25" customHeight="1"/>
    <row r="70931" ht="14.25" customHeight="1"/>
    <row r="70932" ht="14.25" customHeight="1"/>
    <row r="70933" ht="14.25" customHeight="1"/>
    <row r="70934" ht="14.25" customHeight="1"/>
    <row r="70935" ht="14.25" customHeight="1"/>
    <row r="70936" ht="14.25" customHeight="1"/>
    <row r="70937" ht="14.25" customHeight="1"/>
    <row r="70938" ht="14.25" customHeight="1"/>
    <row r="70939" ht="14.25" customHeight="1"/>
    <row r="70940" ht="14.25" customHeight="1"/>
    <row r="70941" ht="14.25" customHeight="1"/>
    <row r="70942" ht="14.25" customHeight="1"/>
    <row r="70943" ht="14.25" customHeight="1"/>
    <row r="70944" ht="14.25" customHeight="1"/>
    <row r="70945" ht="14.25" customHeight="1"/>
    <row r="70946" ht="14.25" customHeight="1"/>
    <row r="70947" ht="14.25" customHeight="1"/>
    <row r="70948" ht="14.25" customHeight="1"/>
    <row r="70949" ht="14.25" customHeight="1"/>
    <row r="70950" ht="14.25" customHeight="1"/>
    <row r="70951" ht="14.25" customHeight="1"/>
    <row r="70952" ht="14.25" customHeight="1"/>
    <row r="70953" ht="14.25" customHeight="1"/>
    <row r="70954" ht="14.25" customHeight="1"/>
    <row r="70955" ht="14.25" customHeight="1"/>
    <row r="70956" ht="14.25" customHeight="1"/>
    <row r="70957" ht="14.25" customHeight="1"/>
    <row r="70958" ht="14.25" customHeight="1"/>
    <row r="70959" ht="14.25" customHeight="1"/>
    <row r="70960" ht="14.25" customHeight="1"/>
    <row r="70961" ht="14.25" customHeight="1"/>
    <row r="70962" ht="14.25" customHeight="1"/>
    <row r="70963" ht="14.25" customHeight="1"/>
    <row r="70964" ht="14.25" customHeight="1"/>
    <row r="70965" ht="14.25" customHeight="1"/>
    <row r="70966" ht="14.25" customHeight="1"/>
    <row r="70967" ht="14.25" customHeight="1"/>
    <row r="70968" ht="14.25" customHeight="1"/>
    <row r="70969" ht="14.25" customHeight="1"/>
    <row r="70970" ht="14.25" customHeight="1"/>
    <row r="70971" ht="14.25" customHeight="1"/>
    <row r="70972" ht="14.25" customHeight="1"/>
    <row r="70973" ht="14.25" customHeight="1"/>
    <row r="70974" ht="14.25" customHeight="1"/>
    <row r="70975" ht="14.25" customHeight="1"/>
    <row r="70976" ht="14.25" customHeight="1"/>
    <row r="70977" ht="14.25" customHeight="1"/>
    <row r="70978" ht="14.25" customHeight="1"/>
    <row r="70979" ht="14.25" customHeight="1"/>
    <row r="70980" ht="14.25" customHeight="1"/>
    <row r="70981" ht="14.25" customHeight="1"/>
    <row r="70982" ht="14.25" customHeight="1"/>
    <row r="70983" ht="14.25" customHeight="1"/>
    <row r="70984" ht="14.25" customHeight="1"/>
    <row r="70985" ht="14.25" customHeight="1"/>
    <row r="70986" ht="14.25" customHeight="1"/>
    <row r="70987" ht="14.25" customHeight="1"/>
    <row r="70988" ht="14.25" customHeight="1"/>
    <row r="70989" ht="14.25" customHeight="1"/>
    <row r="70990" ht="14.25" customHeight="1"/>
    <row r="70991" ht="14.25" customHeight="1"/>
    <row r="70992" ht="14.25" customHeight="1"/>
    <row r="70993" ht="14.25" customHeight="1"/>
    <row r="70994" ht="14.25" customHeight="1"/>
    <row r="70995" ht="14.25" customHeight="1"/>
    <row r="70996" ht="14.25" customHeight="1"/>
    <row r="70997" ht="14.25" customHeight="1"/>
    <row r="70998" ht="14.25" customHeight="1"/>
    <row r="70999" ht="14.25" customHeight="1"/>
    <row r="71000" ht="14.25" customHeight="1"/>
    <row r="71001" ht="14.25" customHeight="1"/>
    <row r="71002" ht="14.25" customHeight="1"/>
    <row r="71003" ht="14.25" customHeight="1"/>
    <row r="71004" ht="14.25" customHeight="1"/>
    <row r="71005" ht="14.25" customHeight="1"/>
    <row r="71006" ht="14.25" customHeight="1"/>
    <row r="71007" ht="14.25" customHeight="1"/>
    <row r="71008" ht="14.25" customHeight="1"/>
    <row r="71009" ht="14.25" customHeight="1"/>
    <row r="71010" ht="14.25" customHeight="1"/>
    <row r="71011" ht="14.25" customHeight="1"/>
    <row r="71012" ht="14.25" customHeight="1"/>
    <row r="71013" ht="14.25" customHeight="1"/>
    <row r="71014" ht="14.25" customHeight="1"/>
    <row r="71015" ht="14.25" customHeight="1"/>
    <row r="71016" ht="14.25" customHeight="1"/>
    <row r="71017" ht="14.25" customHeight="1"/>
    <row r="71018" ht="14.25" customHeight="1"/>
    <row r="71019" ht="14.25" customHeight="1"/>
    <row r="71020" ht="14.25" customHeight="1"/>
    <row r="71021" ht="14.25" customHeight="1"/>
    <row r="71022" ht="14.25" customHeight="1"/>
    <row r="71023" ht="14.25" customHeight="1"/>
    <row r="71024" ht="14.25" customHeight="1"/>
    <row r="71025" ht="14.25" customHeight="1"/>
    <row r="71026" ht="14.25" customHeight="1"/>
    <row r="71027" ht="14.25" customHeight="1"/>
    <row r="71028" ht="14.25" customHeight="1"/>
    <row r="71029" ht="14.25" customHeight="1"/>
    <row r="71030" ht="14.25" customHeight="1"/>
    <row r="71031" ht="14.25" customHeight="1"/>
    <row r="71032" ht="14.25" customHeight="1"/>
    <row r="71033" ht="14.25" customHeight="1"/>
    <row r="71034" ht="14.25" customHeight="1"/>
    <row r="71035" ht="14.25" customHeight="1"/>
    <row r="71036" ht="14.25" customHeight="1"/>
    <row r="71037" ht="14.25" customHeight="1"/>
    <row r="71038" ht="14.25" customHeight="1"/>
    <row r="71039" ht="14.25" customHeight="1"/>
    <row r="71040" ht="14.25" customHeight="1"/>
    <row r="71041" ht="14.25" customHeight="1"/>
    <row r="71042" ht="14.25" customHeight="1"/>
    <row r="71043" ht="14.25" customHeight="1"/>
    <row r="71044" ht="14.25" customHeight="1"/>
    <row r="71045" ht="14.25" customHeight="1"/>
    <row r="71046" ht="14.25" customHeight="1"/>
    <row r="71047" ht="14.25" customHeight="1"/>
    <row r="71048" ht="14.25" customHeight="1"/>
    <row r="71049" ht="14.25" customHeight="1"/>
    <row r="71050" ht="14.25" customHeight="1"/>
    <row r="71051" ht="14.25" customHeight="1"/>
    <row r="71052" ht="14.25" customHeight="1"/>
    <row r="71053" ht="14.25" customHeight="1"/>
    <row r="71054" ht="14.25" customHeight="1"/>
    <row r="71055" ht="14.25" customHeight="1"/>
    <row r="71056" ht="14.25" customHeight="1"/>
    <row r="71057" ht="14.25" customHeight="1"/>
    <row r="71058" ht="14.25" customHeight="1"/>
    <row r="71059" ht="14.25" customHeight="1"/>
    <row r="71060" ht="14.25" customHeight="1"/>
    <row r="71061" ht="14.25" customHeight="1"/>
    <row r="71062" ht="14.25" customHeight="1"/>
    <row r="71063" ht="14.25" customHeight="1"/>
    <row r="71064" ht="14.25" customHeight="1"/>
    <row r="71065" ht="14.25" customHeight="1"/>
    <row r="71066" ht="14.25" customHeight="1"/>
    <row r="71067" ht="14.25" customHeight="1"/>
    <row r="71068" ht="14.25" customHeight="1"/>
    <row r="71069" ht="14.25" customHeight="1"/>
    <row r="71070" ht="14.25" customHeight="1"/>
    <row r="71071" ht="14.25" customHeight="1"/>
    <row r="71072" ht="14.25" customHeight="1"/>
    <row r="71073" ht="14.25" customHeight="1"/>
    <row r="71074" ht="14.25" customHeight="1"/>
    <row r="71075" ht="14.25" customHeight="1"/>
    <row r="71076" ht="14.25" customHeight="1"/>
    <row r="71077" ht="14.25" customHeight="1"/>
    <row r="71078" ht="14.25" customHeight="1"/>
    <row r="71079" ht="14.25" customHeight="1"/>
    <row r="71080" ht="14.25" customHeight="1"/>
    <row r="71081" ht="14.25" customHeight="1"/>
    <row r="71082" ht="14.25" customHeight="1"/>
    <row r="71083" ht="14.25" customHeight="1"/>
    <row r="71084" ht="14.25" customHeight="1"/>
    <row r="71085" ht="14.25" customHeight="1"/>
    <row r="71086" ht="14.25" customHeight="1"/>
    <row r="71087" ht="14.25" customHeight="1"/>
    <row r="71088" ht="14.25" customHeight="1"/>
    <row r="71089" ht="14.25" customHeight="1"/>
    <row r="71090" ht="14.25" customHeight="1"/>
    <row r="71091" ht="14.25" customHeight="1"/>
    <row r="71092" ht="14.25" customHeight="1"/>
    <row r="71093" ht="14.25" customHeight="1"/>
    <row r="71094" ht="14.25" customHeight="1"/>
    <row r="71095" ht="14.25" customHeight="1"/>
    <row r="71096" ht="14.25" customHeight="1"/>
    <row r="71097" ht="14.25" customHeight="1"/>
    <row r="71098" ht="14.25" customHeight="1"/>
    <row r="71099" ht="14.25" customHeight="1"/>
    <row r="71100" ht="14.25" customHeight="1"/>
    <row r="71101" ht="14.25" customHeight="1"/>
    <row r="71102" ht="14.25" customHeight="1"/>
    <row r="71103" ht="14.25" customHeight="1"/>
    <row r="71104" ht="14.25" customHeight="1"/>
    <row r="71105" ht="14.25" customHeight="1"/>
    <row r="71106" ht="14.25" customHeight="1"/>
    <row r="71107" ht="14.25" customHeight="1"/>
    <row r="71108" ht="14.25" customHeight="1"/>
    <row r="71109" ht="14.25" customHeight="1"/>
    <row r="71110" ht="14.25" customHeight="1"/>
    <row r="71111" ht="14.25" customHeight="1"/>
    <row r="71112" ht="14.25" customHeight="1"/>
    <row r="71113" ht="14.25" customHeight="1"/>
    <row r="71114" ht="14.25" customHeight="1"/>
    <row r="71115" ht="14.25" customHeight="1"/>
    <row r="71116" ht="14.25" customHeight="1"/>
    <row r="71117" ht="14.25" customHeight="1"/>
    <row r="71118" ht="14.25" customHeight="1"/>
    <row r="71119" ht="14.25" customHeight="1"/>
    <row r="71120" ht="14.25" customHeight="1"/>
    <row r="71121" ht="14.25" customHeight="1"/>
    <row r="71122" ht="14.25" customHeight="1"/>
    <row r="71123" ht="14.25" customHeight="1"/>
    <row r="71124" ht="14.25" customHeight="1"/>
    <row r="71125" ht="14.25" customHeight="1"/>
    <row r="71126" ht="14.25" customHeight="1"/>
    <row r="71127" ht="14.25" customHeight="1"/>
    <row r="71128" ht="14.25" customHeight="1"/>
    <row r="71129" ht="14.25" customHeight="1"/>
    <row r="71130" ht="14.25" customHeight="1"/>
    <row r="71131" ht="14.25" customHeight="1"/>
    <row r="71132" ht="14.25" customHeight="1"/>
    <row r="71133" ht="14.25" customHeight="1"/>
    <row r="71134" ht="14.25" customHeight="1"/>
    <row r="71135" ht="14.25" customHeight="1"/>
    <row r="71136" ht="14.25" customHeight="1"/>
    <row r="71137" ht="14.25" customHeight="1"/>
    <row r="71138" ht="14.25" customHeight="1"/>
    <row r="71139" ht="14.25" customHeight="1"/>
    <row r="71140" ht="14.25" customHeight="1"/>
    <row r="71141" ht="14.25" customHeight="1"/>
    <row r="71142" ht="14.25" customHeight="1"/>
    <row r="71143" ht="14.25" customHeight="1"/>
    <row r="71144" ht="14.25" customHeight="1"/>
    <row r="71145" ht="14.25" customHeight="1"/>
    <row r="71146" ht="14.25" customHeight="1"/>
    <row r="71147" ht="14.25" customHeight="1"/>
    <row r="71148" ht="14.25" customHeight="1"/>
    <row r="71149" ht="14.25" customHeight="1"/>
    <row r="71150" ht="14.25" customHeight="1"/>
    <row r="71151" ht="14.25" customHeight="1"/>
    <row r="71152" ht="14.25" customHeight="1"/>
    <row r="71153" ht="14.25" customHeight="1"/>
    <row r="71154" ht="14.25" customHeight="1"/>
    <row r="71155" ht="14.25" customHeight="1"/>
    <row r="71156" ht="14.25" customHeight="1"/>
    <row r="71157" ht="14.25" customHeight="1"/>
    <row r="71158" ht="14.25" customHeight="1"/>
    <row r="71159" ht="14.25" customHeight="1"/>
    <row r="71160" ht="14.25" customHeight="1"/>
    <row r="71161" ht="14.25" customHeight="1"/>
    <row r="71162" ht="14.25" customHeight="1"/>
    <row r="71163" ht="14.25" customHeight="1"/>
    <row r="71164" ht="14.25" customHeight="1"/>
    <row r="71165" ht="14.25" customHeight="1"/>
    <row r="71166" ht="14.25" customHeight="1"/>
    <row r="71167" ht="14.25" customHeight="1"/>
    <row r="71168" ht="14.25" customHeight="1"/>
    <row r="71169" ht="14.25" customHeight="1"/>
    <row r="71170" ht="14.25" customHeight="1"/>
    <row r="71171" ht="14.25" customHeight="1"/>
    <row r="71172" ht="14.25" customHeight="1"/>
    <row r="71173" ht="14.25" customHeight="1"/>
    <row r="71174" ht="14.25" customHeight="1"/>
    <row r="71175" ht="14.25" customHeight="1"/>
    <row r="71176" ht="14.25" customHeight="1"/>
    <row r="71177" ht="14.25" customHeight="1"/>
    <row r="71178" ht="14.25" customHeight="1"/>
    <row r="71179" ht="14.25" customHeight="1"/>
    <row r="71180" ht="14.25" customHeight="1"/>
    <row r="71181" ht="14.25" customHeight="1"/>
    <row r="71182" ht="14.25" customHeight="1"/>
    <row r="71183" ht="14.25" customHeight="1"/>
    <row r="71184" ht="14.25" customHeight="1"/>
    <row r="71185" ht="14.25" customHeight="1"/>
    <row r="71186" ht="14.25" customHeight="1"/>
    <row r="71187" ht="14.25" customHeight="1"/>
    <row r="71188" ht="14.25" customHeight="1"/>
    <row r="71189" ht="14.25" customHeight="1"/>
    <row r="71190" ht="14.25" customHeight="1"/>
    <row r="71191" ht="14.25" customHeight="1"/>
    <row r="71192" ht="14.25" customHeight="1"/>
    <row r="71193" ht="14.25" customHeight="1"/>
    <row r="71194" ht="14.25" customHeight="1"/>
    <row r="71195" ht="14.25" customHeight="1"/>
    <row r="71196" ht="14.25" customHeight="1"/>
    <row r="71197" ht="14.25" customHeight="1"/>
    <row r="71198" ht="14.25" customHeight="1"/>
    <row r="71199" ht="14.25" customHeight="1"/>
    <row r="71200" ht="14.25" customHeight="1"/>
    <row r="71201" ht="14.25" customHeight="1"/>
    <row r="71202" ht="14.25" customHeight="1"/>
    <row r="71203" ht="14.25" customHeight="1"/>
    <row r="71204" ht="14.25" customHeight="1"/>
    <row r="71205" ht="14.25" customHeight="1"/>
    <row r="71206" ht="14.25" customHeight="1"/>
    <row r="71207" ht="14.25" customHeight="1"/>
    <row r="71208" ht="14.25" customHeight="1"/>
    <row r="71209" ht="14.25" customHeight="1"/>
    <row r="71210" ht="14.25" customHeight="1"/>
    <row r="71211" ht="14.25" customHeight="1"/>
    <row r="71212" ht="14.25" customHeight="1"/>
    <row r="71213" ht="14.25" customHeight="1"/>
    <row r="71214" ht="14.25" customHeight="1"/>
    <row r="71215" ht="14.25" customHeight="1"/>
    <row r="71216" ht="14.25" customHeight="1"/>
    <row r="71217" ht="14.25" customHeight="1"/>
    <row r="71218" ht="14.25" customHeight="1"/>
    <row r="71219" ht="14.25" customHeight="1"/>
    <row r="71220" ht="14.25" customHeight="1"/>
    <row r="71221" ht="14.25" customHeight="1"/>
    <row r="71222" ht="14.25" customHeight="1"/>
    <row r="71223" ht="14.25" customHeight="1"/>
    <row r="71224" ht="14.25" customHeight="1"/>
    <row r="71225" ht="14.25" customHeight="1"/>
    <row r="71226" ht="14.25" customHeight="1"/>
    <row r="71227" ht="14.25" customHeight="1"/>
    <row r="71228" ht="14.25" customHeight="1"/>
    <row r="71229" ht="14.25" customHeight="1"/>
    <row r="71230" ht="14.25" customHeight="1"/>
    <row r="71231" ht="14.25" customHeight="1"/>
    <row r="71232" ht="14.25" customHeight="1"/>
    <row r="71233" ht="14.25" customHeight="1"/>
    <row r="71234" ht="14.25" customHeight="1"/>
    <row r="71235" ht="14.25" customHeight="1"/>
    <row r="71236" ht="14.25" customHeight="1"/>
    <row r="71237" ht="14.25" customHeight="1"/>
    <row r="71238" ht="14.25" customHeight="1"/>
    <row r="71239" ht="14.25" customHeight="1"/>
    <row r="71240" ht="14.25" customHeight="1"/>
    <row r="71241" ht="14.25" customHeight="1"/>
    <row r="71242" ht="14.25" customHeight="1"/>
    <row r="71243" ht="14.25" customHeight="1"/>
    <row r="71244" ht="14.25" customHeight="1"/>
    <row r="71245" ht="14.25" customHeight="1"/>
    <row r="71246" ht="14.25" customHeight="1"/>
    <row r="71247" ht="14.25" customHeight="1"/>
    <row r="71248" ht="14.25" customHeight="1"/>
    <row r="71249" ht="14.25" customHeight="1"/>
    <row r="71250" ht="14.25" customHeight="1"/>
    <row r="71251" ht="14.25" customHeight="1"/>
    <row r="71252" ht="14.25" customHeight="1"/>
    <row r="71253" ht="14.25" customHeight="1"/>
    <row r="71254" ht="14.25" customHeight="1"/>
    <row r="71255" ht="14.25" customHeight="1"/>
    <row r="71256" ht="14.25" customHeight="1"/>
    <row r="71257" ht="14.25" customHeight="1"/>
    <row r="71258" ht="14.25" customHeight="1"/>
    <row r="71259" ht="14.25" customHeight="1"/>
    <row r="71260" ht="14.25" customHeight="1"/>
    <row r="71261" ht="14.25" customHeight="1"/>
    <row r="71262" ht="14.25" customHeight="1"/>
    <row r="71263" ht="14.25" customHeight="1"/>
    <row r="71264" ht="14.25" customHeight="1"/>
    <row r="71265" ht="14.25" customHeight="1"/>
    <row r="71266" ht="14.25" customHeight="1"/>
    <row r="71267" ht="14.25" customHeight="1"/>
    <row r="71268" ht="14.25" customHeight="1"/>
    <row r="71269" ht="14.25" customHeight="1"/>
    <row r="71270" ht="14.25" customHeight="1"/>
    <row r="71271" ht="14.25" customHeight="1"/>
    <row r="71272" ht="14.25" customHeight="1"/>
    <row r="71273" ht="14.25" customHeight="1"/>
    <row r="71274" ht="14.25" customHeight="1"/>
    <row r="71275" ht="14.25" customHeight="1"/>
    <row r="71276" ht="14.25" customHeight="1"/>
    <row r="71277" ht="14.25" customHeight="1"/>
    <row r="71278" ht="14.25" customHeight="1"/>
    <row r="71279" ht="14.25" customHeight="1"/>
    <row r="71280" ht="14.25" customHeight="1"/>
    <row r="71281" ht="14.25" customHeight="1"/>
    <row r="71282" ht="14.25" customHeight="1"/>
    <row r="71283" ht="14.25" customHeight="1"/>
    <row r="71284" ht="14.25" customHeight="1"/>
    <row r="71285" ht="14.25" customHeight="1"/>
    <row r="71286" ht="14.25" customHeight="1"/>
    <row r="71287" ht="14.25" customHeight="1"/>
    <row r="71288" ht="14.25" customHeight="1"/>
    <row r="71289" ht="14.25" customHeight="1"/>
    <row r="71290" ht="14.25" customHeight="1"/>
    <row r="71291" ht="14.25" customHeight="1"/>
    <row r="71292" ht="14.25" customHeight="1"/>
    <row r="71293" ht="14.25" customHeight="1"/>
    <row r="71294" ht="14.25" customHeight="1"/>
    <row r="71295" ht="14.25" customHeight="1"/>
    <row r="71296" ht="14.25" customHeight="1"/>
    <row r="71297" ht="14.25" customHeight="1"/>
    <row r="71298" ht="14.25" customHeight="1"/>
    <row r="71299" ht="14.25" customHeight="1"/>
    <row r="71300" ht="14.25" customHeight="1"/>
    <row r="71301" ht="14.25" customHeight="1"/>
    <row r="71302" ht="14.25" customHeight="1"/>
    <row r="71303" ht="14.25" customHeight="1"/>
    <row r="71304" ht="14.25" customHeight="1"/>
    <row r="71305" ht="14.25" customHeight="1"/>
    <row r="71306" ht="14.25" customHeight="1"/>
    <row r="71307" ht="14.25" customHeight="1"/>
    <row r="71308" ht="14.25" customHeight="1"/>
    <row r="71309" ht="14.25" customHeight="1"/>
    <row r="71310" ht="14.25" customHeight="1"/>
    <row r="71311" ht="14.25" customHeight="1"/>
    <row r="71312" ht="14.25" customHeight="1"/>
    <row r="71313" ht="14.25" customHeight="1"/>
    <row r="71314" ht="14.25" customHeight="1"/>
    <row r="71315" ht="14.25" customHeight="1"/>
    <row r="71316" ht="14.25" customHeight="1"/>
    <row r="71317" ht="14.25" customHeight="1"/>
    <row r="71318" ht="14.25" customHeight="1"/>
    <row r="71319" ht="14.25" customHeight="1"/>
    <row r="71320" ht="14.25" customHeight="1"/>
    <row r="71321" ht="14.25" customHeight="1"/>
    <row r="71322" ht="14.25" customHeight="1"/>
    <row r="71323" ht="14.25" customHeight="1"/>
    <row r="71324" ht="14.25" customHeight="1"/>
    <row r="71325" ht="14.25" customHeight="1"/>
    <row r="71326" ht="14.25" customHeight="1"/>
    <row r="71327" ht="14.25" customHeight="1"/>
    <row r="71328" ht="14.25" customHeight="1"/>
    <row r="71329" ht="14.25" customHeight="1"/>
    <row r="71330" ht="14.25" customHeight="1"/>
    <row r="71331" ht="14.25" customHeight="1"/>
    <row r="71332" ht="14.25" customHeight="1"/>
    <row r="71333" ht="14.25" customHeight="1"/>
    <row r="71334" ht="14.25" customHeight="1"/>
    <row r="71335" ht="14.25" customHeight="1"/>
    <row r="71336" ht="14.25" customHeight="1"/>
    <row r="71337" ht="14.25" customHeight="1"/>
    <row r="71338" ht="14.25" customHeight="1"/>
    <row r="71339" ht="14.25" customHeight="1"/>
    <row r="71340" ht="14.25" customHeight="1"/>
    <row r="71341" ht="14.25" customHeight="1"/>
    <row r="71342" ht="14.25" customHeight="1"/>
    <row r="71343" ht="14.25" customHeight="1"/>
    <row r="71344" ht="14.25" customHeight="1"/>
    <row r="71345" ht="14.25" customHeight="1"/>
    <row r="71346" ht="14.25" customHeight="1"/>
    <row r="71347" ht="14.25" customHeight="1"/>
    <row r="71348" ht="14.25" customHeight="1"/>
    <row r="71349" ht="14.25" customHeight="1"/>
    <row r="71350" ht="14.25" customHeight="1"/>
    <row r="71351" ht="14.25" customHeight="1"/>
    <row r="71352" ht="14.25" customHeight="1"/>
    <row r="71353" ht="14.25" customHeight="1"/>
    <row r="71354" ht="14.25" customHeight="1"/>
    <row r="71355" ht="14.25" customHeight="1"/>
    <row r="71356" ht="14.25" customHeight="1"/>
    <row r="71357" ht="14.25" customHeight="1"/>
    <row r="71358" ht="14.25" customHeight="1"/>
    <row r="71359" ht="14.25" customHeight="1"/>
    <row r="71360" ht="14.25" customHeight="1"/>
    <row r="71361" ht="14.25" customHeight="1"/>
    <row r="71362" ht="14.25" customHeight="1"/>
    <row r="71363" ht="14.25" customHeight="1"/>
    <row r="71364" ht="14.25" customHeight="1"/>
    <row r="71365" ht="14.25" customHeight="1"/>
    <row r="71366" ht="14.25" customHeight="1"/>
    <row r="71367" ht="14.25" customHeight="1"/>
    <row r="71368" ht="14.25" customHeight="1"/>
    <row r="71369" ht="14.25" customHeight="1"/>
    <row r="71370" ht="14.25" customHeight="1"/>
    <row r="71371" ht="14.25" customHeight="1"/>
    <row r="71372" ht="14.25" customHeight="1"/>
    <row r="71373" ht="14.25" customHeight="1"/>
    <row r="71374" ht="14.25" customHeight="1"/>
    <row r="71375" ht="14.25" customHeight="1"/>
    <row r="71376" ht="14.25" customHeight="1"/>
    <row r="71377" ht="14.25" customHeight="1"/>
    <row r="71378" ht="14.25" customHeight="1"/>
    <row r="71379" ht="14.25" customHeight="1"/>
    <row r="71380" ht="14.25" customHeight="1"/>
    <row r="71381" ht="14.25" customHeight="1"/>
    <row r="71382" ht="14.25" customHeight="1"/>
    <row r="71383" ht="14.25" customHeight="1"/>
    <row r="71384" ht="14.25" customHeight="1"/>
    <row r="71385" ht="14.25" customHeight="1"/>
    <row r="71386" ht="14.25" customHeight="1"/>
    <row r="71387" ht="14.25" customHeight="1"/>
    <row r="71388" ht="14.25" customHeight="1"/>
    <row r="71389" ht="14.25" customHeight="1"/>
    <row r="71390" ht="14.25" customHeight="1"/>
    <row r="71391" ht="14.25" customHeight="1"/>
    <row r="71392" ht="14.25" customHeight="1"/>
    <row r="71393" ht="14.25" customHeight="1"/>
    <row r="71394" ht="14.25" customHeight="1"/>
    <row r="71395" ht="14.25" customHeight="1"/>
    <row r="71396" ht="14.25" customHeight="1"/>
    <row r="71397" ht="14.25" customHeight="1"/>
    <row r="71398" ht="14.25" customHeight="1"/>
    <row r="71399" ht="14.25" customHeight="1"/>
    <row r="71400" ht="14.25" customHeight="1"/>
    <row r="71401" ht="14.25" customHeight="1"/>
    <row r="71402" ht="14.25" customHeight="1"/>
    <row r="71403" ht="14.25" customHeight="1"/>
    <row r="71404" ht="14.25" customHeight="1"/>
    <row r="71405" ht="14.25" customHeight="1"/>
    <row r="71406" ht="14.25" customHeight="1"/>
    <row r="71407" ht="14.25" customHeight="1"/>
    <row r="71408" ht="14.25" customHeight="1"/>
    <row r="71409" ht="14.25" customHeight="1"/>
    <row r="71410" ht="14.25" customHeight="1"/>
    <row r="71411" ht="14.25" customHeight="1"/>
    <row r="71412" ht="14.25" customHeight="1"/>
    <row r="71413" ht="14.25" customHeight="1"/>
    <row r="71414" ht="14.25" customHeight="1"/>
    <row r="71415" ht="14.25" customHeight="1"/>
    <row r="71416" ht="14.25" customHeight="1"/>
    <row r="71417" ht="14.25" customHeight="1"/>
    <row r="71418" ht="14.25" customHeight="1"/>
    <row r="71419" ht="14.25" customHeight="1"/>
    <row r="71420" ht="14.25" customHeight="1"/>
    <row r="71421" ht="14.25" customHeight="1"/>
    <row r="71422" ht="14.25" customHeight="1"/>
    <row r="71423" ht="14.25" customHeight="1"/>
    <row r="71424" ht="14.25" customHeight="1"/>
    <row r="71425" ht="14.25" customHeight="1"/>
    <row r="71426" ht="14.25" customHeight="1"/>
    <row r="71427" ht="14.25" customHeight="1"/>
    <row r="71428" ht="14.25" customHeight="1"/>
    <row r="71429" ht="14.25" customHeight="1"/>
    <row r="71430" ht="14.25" customHeight="1"/>
    <row r="71431" ht="14.25" customHeight="1"/>
    <row r="71432" ht="14.25" customHeight="1"/>
    <row r="71433" ht="14.25" customHeight="1"/>
    <row r="71434" ht="14.25" customHeight="1"/>
    <row r="71435" ht="14.25" customHeight="1"/>
    <row r="71436" ht="14.25" customHeight="1"/>
    <row r="71437" ht="14.25" customHeight="1"/>
    <row r="71438" ht="14.25" customHeight="1"/>
    <row r="71439" ht="14.25" customHeight="1"/>
    <row r="71440" ht="14.25" customHeight="1"/>
    <row r="71441" ht="14.25" customHeight="1"/>
    <row r="71442" ht="14.25" customHeight="1"/>
    <row r="71443" ht="14.25" customHeight="1"/>
    <row r="71444" ht="14.25" customHeight="1"/>
    <row r="71445" ht="14.25" customHeight="1"/>
    <row r="71446" ht="14.25" customHeight="1"/>
    <row r="71447" ht="14.25" customHeight="1"/>
    <row r="71448" ht="14.25" customHeight="1"/>
    <row r="71449" ht="14.25" customHeight="1"/>
    <row r="71450" ht="14.25" customHeight="1"/>
    <row r="71451" ht="14.25" customHeight="1"/>
    <row r="71452" ht="14.25" customHeight="1"/>
    <row r="71453" ht="14.25" customHeight="1"/>
    <row r="71454" ht="14.25" customHeight="1"/>
    <row r="71455" ht="14.25" customHeight="1"/>
    <row r="71456" ht="14.25" customHeight="1"/>
    <row r="71457" ht="14.25" customHeight="1"/>
    <row r="71458" ht="14.25" customHeight="1"/>
    <row r="71459" ht="14.25" customHeight="1"/>
    <row r="71460" ht="14.25" customHeight="1"/>
    <row r="71461" ht="14.25" customHeight="1"/>
    <row r="71462" ht="14.25" customHeight="1"/>
    <row r="71463" ht="14.25" customHeight="1"/>
    <row r="71464" ht="14.25" customHeight="1"/>
    <row r="71465" ht="14.25" customHeight="1"/>
    <row r="71466" ht="14.25" customHeight="1"/>
    <row r="71467" ht="14.25" customHeight="1"/>
    <row r="71468" ht="14.25" customHeight="1"/>
    <row r="71469" ht="14.25" customHeight="1"/>
    <row r="71470" ht="14.25" customHeight="1"/>
    <row r="71471" ht="14.25" customHeight="1"/>
    <row r="71472" ht="14.25" customHeight="1"/>
    <row r="71473" ht="14.25" customHeight="1"/>
    <row r="71474" ht="14.25" customHeight="1"/>
    <row r="71475" ht="14.25" customHeight="1"/>
    <row r="71476" ht="14.25" customHeight="1"/>
    <row r="71477" ht="14.25" customHeight="1"/>
    <row r="71478" ht="14.25" customHeight="1"/>
    <row r="71479" ht="14.25" customHeight="1"/>
    <row r="71480" ht="14.25" customHeight="1"/>
    <row r="71481" ht="14.25" customHeight="1"/>
    <row r="71482" ht="14.25" customHeight="1"/>
    <row r="71483" ht="14.25" customHeight="1"/>
    <row r="71484" ht="14.25" customHeight="1"/>
    <row r="71485" ht="14.25" customHeight="1"/>
    <row r="71486" ht="14.25" customHeight="1"/>
    <row r="71487" ht="14.25" customHeight="1"/>
    <row r="71488" ht="14.25" customHeight="1"/>
    <row r="71489" ht="14.25" customHeight="1"/>
    <row r="71490" ht="14.25" customHeight="1"/>
    <row r="71491" ht="14.25" customHeight="1"/>
    <row r="71492" ht="14.25" customHeight="1"/>
    <row r="71493" ht="14.25" customHeight="1"/>
    <row r="71494" ht="14.25" customHeight="1"/>
    <row r="71495" ht="14.25" customHeight="1"/>
    <row r="71496" ht="14.25" customHeight="1"/>
    <row r="71497" ht="14.25" customHeight="1"/>
    <row r="71498" ht="14.25" customHeight="1"/>
    <row r="71499" ht="14.25" customHeight="1"/>
    <row r="71500" ht="14.25" customHeight="1"/>
    <row r="71501" ht="14.25" customHeight="1"/>
    <row r="71502" ht="14.25" customHeight="1"/>
    <row r="71503" ht="14.25" customHeight="1"/>
    <row r="71504" ht="14.25" customHeight="1"/>
    <row r="71505" ht="14.25" customHeight="1"/>
    <row r="71506" ht="14.25" customHeight="1"/>
    <row r="71507" ht="14.25" customHeight="1"/>
    <row r="71508" ht="14.25" customHeight="1"/>
    <row r="71509" ht="14.25" customHeight="1"/>
    <row r="71510" ht="14.25" customHeight="1"/>
    <row r="71511" ht="14.25" customHeight="1"/>
    <row r="71512" ht="14.25" customHeight="1"/>
    <row r="71513" ht="14.25" customHeight="1"/>
    <row r="71514" ht="14.25" customHeight="1"/>
    <row r="71515" ht="14.25" customHeight="1"/>
    <row r="71516" ht="14.25" customHeight="1"/>
    <row r="71517" ht="14.25" customHeight="1"/>
    <row r="71518" ht="14.25" customHeight="1"/>
    <row r="71519" ht="14.25" customHeight="1"/>
    <row r="71520" ht="14.25" customHeight="1"/>
    <row r="71521" ht="14.25" customHeight="1"/>
    <row r="71522" ht="14.25" customHeight="1"/>
    <row r="71523" ht="14.25" customHeight="1"/>
    <row r="71524" ht="14.25" customHeight="1"/>
    <row r="71525" ht="14.25" customHeight="1"/>
    <row r="71526" ht="14.25" customHeight="1"/>
    <row r="71527" ht="14.25" customHeight="1"/>
    <row r="71528" ht="14.25" customHeight="1"/>
    <row r="71529" ht="14.25" customHeight="1"/>
    <row r="71530" ht="14.25" customHeight="1"/>
    <row r="71531" ht="14.25" customHeight="1"/>
    <row r="71532" ht="14.25" customHeight="1"/>
    <row r="71533" ht="14.25" customHeight="1"/>
    <row r="71534" ht="14.25" customHeight="1"/>
    <row r="71535" ht="14.25" customHeight="1"/>
    <row r="71536" ht="14.25" customHeight="1"/>
    <row r="71537" ht="14.25" customHeight="1"/>
    <row r="71538" ht="14.25" customHeight="1"/>
    <row r="71539" ht="14.25" customHeight="1"/>
    <row r="71540" ht="14.25" customHeight="1"/>
    <row r="71541" ht="14.25" customHeight="1"/>
    <row r="71542" ht="14.25" customHeight="1"/>
    <row r="71543" ht="14.25" customHeight="1"/>
    <row r="71544" ht="14.25" customHeight="1"/>
    <row r="71545" ht="14.25" customHeight="1"/>
    <row r="71546" ht="14.25" customHeight="1"/>
    <row r="71547" ht="14.25" customHeight="1"/>
    <row r="71548" ht="14.25" customHeight="1"/>
    <row r="71549" ht="14.25" customHeight="1"/>
    <row r="71550" ht="14.25" customHeight="1"/>
    <row r="71551" ht="14.25" customHeight="1"/>
    <row r="71552" ht="14.25" customHeight="1"/>
    <row r="71553" ht="14.25" customHeight="1"/>
    <row r="71554" ht="14.25" customHeight="1"/>
    <row r="71555" ht="14.25" customHeight="1"/>
    <row r="71556" ht="14.25" customHeight="1"/>
    <row r="71557" ht="14.25" customHeight="1"/>
    <row r="71558" ht="14.25" customHeight="1"/>
    <row r="71559" ht="14.25" customHeight="1"/>
    <row r="71560" ht="14.25" customHeight="1"/>
    <row r="71561" ht="14.25" customHeight="1"/>
    <row r="71562" ht="14.25" customHeight="1"/>
    <row r="71563" ht="14.25" customHeight="1"/>
    <row r="71564" ht="14.25" customHeight="1"/>
    <row r="71565" ht="14.25" customHeight="1"/>
    <row r="71566" ht="14.25" customHeight="1"/>
    <row r="71567" ht="14.25" customHeight="1"/>
    <row r="71568" ht="14.25" customHeight="1"/>
    <row r="71569" ht="14.25" customHeight="1"/>
    <row r="71570" ht="14.25" customHeight="1"/>
    <row r="71571" ht="14.25" customHeight="1"/>
    <row r="71572" ht="14.25" customHeight="1"/>
    <row r="71573" ht="14.25" customHeight="1"/>
    <row r="71574" ht="14.25" customHeight="1"/>
    <row r="71575" ht="14.25" customHeight="1"/>
    <row r="71576" ht="14.25" customHeight="1"/>
    <row r="71577" ht="14.25" customHeight="1"/>
    <row r="71578" ht="14.25" customHeight="1"/>
    <row r="71579" ht="14.25" customHeight="1"/>
    <row r="71580" ht="14.25" customHeight="1"/>
    <row r="71581" ht="14.25" customHeight="1"/>
    <row r="71582" ht="14.25" customHeight="1"/>
    <row r="71583" ht="14.25" customHeight="1"/>
    <row r="71584" ht="14.25" customHeight="1"/>
    <row r="71585" ht="14.25" customHeight="1"/>
    <row r="71586" ht="14.25" customHeight="1"/>
    <row r="71587" ht="14.25" customHeight="1"/>
    <row r="71588" ht="14.25" customHeight="1"/>
    <row r="71589" ht="14.25" customHeight="1"/>
    <row r="71590" ht="14.25" customHeight="1"/>
    <row r="71591" ht="14.25" customHeight="1"/>
    <row r="71592" ht="14.25" customHeight="1"/>
    <row r="71593" ht="14.25" customHeight="1"/>
    <row r="71594" ht="14.25" customHeight="1"/>
    <row r="71595" ht="14.25" customHeight="1"/>
    <row r="71596" ht="14.25" customHeight="1"/>
    <row r="71597" ht="14.25" customHeight="1"/>
    <row r="71598" ht="14.25" customHeight="1"/>
    <row r="71599" ht="14.25" customHeight="1"/>
    <row r="71600" ht="14.25" customHeight="1"/>
    <row r="71601" ht="14.25" customHeight="1"/>
    <row r="71602" ht="14.25" customHeight="1"/>
    <row r="71603" ht="14.25" customHeight="1"/>
    <row r="71604" ht="14.25" customHeight="1"/>
    <row r="71605" ht="14.25" customHeight="1"/>
    <row r="71606" ht="14.25" customHeight="1"/>
    <row r="71607" ht="14.25" customHeight="1"/>
    <row r="71608" ht="14.25" customHeight="1"/>
    <row r="71609" ht="14.25" customHeight="1"/>
    <row r="71610" ht="14.25" customHeight="1"/>
    <row r="71611" ht="14.25" customHeight="1"/>
    <row r="71612" ht="14.25" customHeight="1"/>
    <row r="71613" ht="14.25" customHeight="1"/>
    <row r="71614" ht="14.25" customHeight="1"/>
    <row r="71615" ht="14.25" customHeight="1"/>
    <row r="71616" ht="14.25" customHeight="1"/>
    <row r="71617" ht="14.25" customHeight="1"/>
    <row r="71618" ht="14.25" customHeight="1"/>
    <row r="71619" ht="14.25" customHeight="1"/>
    <row r="71620" ht="14.25" customHeight="1"/>
    <row r="71621" ht="14.25" customHeight="1"/>
    <row r="71622" ht="14.25" customHeight="1"/>
    <row r="71623" ht="14.25" customHeight="1"/>
    <row r="71624" ht="14.25" customHeight="1"/>
    <row r="71625" ht="14.25" customHeight="1"/>
    <row r="71626" ht="14.25" customHeight="1"/>
    <row r="71627" ht="14.25" customHeight="1"/>
    <row r="71628" ht="14.25" customHeight="1"/>
    <row r="71629" ht="14.25" customHeight="1"/>
    <row r="71630" ht="14.25" customHeight="1"/>
    <row r="71631" ht="14.25" customHeight="1"/>
    <row r="71632" ht="14.25" customHeight="1"/>
    <row r="71633" ht="14.25" customHeight="1"/>
    <row r="71634" ht="14.25" customHeight="1"/>
    <row r="71635" ht="14.25" customHeight="1"/>
    <row r="71636" ht="14.25" customHeight="1"/>
    <row r="71637" ht="14.25" customHeight="1"/>
    <row r="71638" ht="14.25" customHeight="1"/>
    <row r="71639" ht="14.25" customHeight="1"/>
    <row r="71640" ht="14.25" customHeight="1"/>
    <row r="71641" ht="14.25" customHeight="1"/>
    <row r="71642" ht="14.25" customHeight="1"/>
    <row r="71643" ht="14.25" customHeight="1"/>
    <row r="71644" ht="14.25" customHeight="1"/>
    <row r="71645" ht="14.25" customHeight="1"/>
    <row r="71646" ht="14.25" customHeight="1"/>
    <row r="71647" ht="14.25" customHeight="1"/>
    <row r="71648" ht="14.25" customHeight="1"/>
    <row r="71649" ht="14.25" customHeight="1"/>
    <row r="71650" ht="14.25" customHeight="1"/>
    <row r="71651" ht="14.25" customHeight="1"/>
    <row r="71652" ht="14.25" customHeight="1"/>
    <row r="71653" ht="14.25" customHeight="1"/>
    <row r="71654" ht="14.25" customHeight="1"/>
    <row r="71655" ht="14.25" customHeight="1"/>
    <row r="71656" ht="14.25" customHeight="1"/>
    <row r="71657" ht="14.25" customHeight="1"/>
    <row r="71658" ht="14.25" customHeight="1"/>
    <row r="71659" ht="14.25" customHeight="1"/>
    <row r="71660" ht="14.25" customHeight="1"/>
    <row r="71661" ht="14.25" customHeight="1"/>
    <row r="71662" ht="14.25" customHeight="1"/>
    <row r="71663" ht="14.25" customHeight="1"/>
    <row r="71664" ht="14.25" customHeight="1"/>
    <row r="71665" ht="14.25" customHeight="1"/>
    <row r="71666" ht="14.25" customHeight="1"/>
    <row r="71667" ht="14.25" customHeight="1"/>
    <row r="71668" ht="14.25" customHeight="1"/>
    <row r="71669" ht="14.25" customHeight="1"/>
    <row r="71670" ht="14.25" customHeight="1"/>
    <row r="71671" ht="14.25" customHeight="1"/>
    <row r="71672" ht="14.25" customHeight="1"/>
    <row r="71673" ht="14.25" customHeight="1"/>
    <row r="71674" ht="14.25" customHeight="1"/>
    <row r="71675" ht="14.25" customHeight="1"/>
    <row r="71676" ht="14.25" customHeight="1"/>
    <row r="71677" ht="14.25" customHeight="1"/>
    <row r="71678" ht="14.25" customHeight="1"/>
    <row r="71679" ht="14.25" customHeight="1"/>
    <row r="71680" ht="14.25" customHeight="1"/>
    <row r="71681" ht="14.25" customHeight="1"/>
    <row r="71682" ht="14.25" customHeight="1"/>
    <row r="71683" ht="14.25" customHeight="1"/>
    <row r="71684" ht="14.25" customHeight="1"/>
    <row r="71685" ht="14.25" customHeight="1"/>
    <row r="71686" ht="14.25" customHeight="1"/>
    <row r="71687" ht="14.25" customHeight="1"/>
    <row r="71688" ht="14.25" customHeight="1"/>
    <row r="71689" ht="14.25" customHeight="1"/>
    <row r="71690" ht="14.25" customHeight="1"/>
    <row r="71691" ht="14.25" customHeight="1"/>
    <row r="71692" ht="14.25" customHeight="1"/>
    <row r="71693" ht="14.25" customHeight="1"/>
    <row r="71694" ht="14.25" customHeight="1"/>
    <row r="71695" ht="14.25" customHeight="1"/>
    <row r="71696" ht="14.25" customHeight="1"/>
    <row r="71697" ht="14.25" customHeight="1"/>
    <row r="71698" ht="14.25" customHeight="1"/>
    <row r="71699" ht="14.25" customHeight="1"/>
    <row r="71700" ht="14.25" customHeight="1"/>
    <row r="71701" ht="14.25" customHeight="1"/>
    <row r="71702" ht="14.25" customHeight="1"/>
    <row r="71703" ht="14.25" customHeight="1"/>
    <row r="71704" ht="14.25" customHeight="1"/>
    <row r="71705" ht="14.25" customHeight="1"/>
    <row r="71706" ht="14.25" customHeight="1"/>
    <row r="71707" ht="14.25" customHeight="1"/>
    <row r="71708" ht="14.25" customHeight="1"/>
    <row r="71709" ht="14.25" customHeight="1"/>
    <row r="71710" ht="14.25" customHeight="1"/>
    <row r="71711" ht="14.25" customHeight="1"/>
    <row r="71712" ht="14.25" customHeight="1"/>
    <row r="71713" ht="14.25" customHeight="1"/>
    <row r="71714" ht="14.25" customHeight="1"/>
    <row r="71715" ht="14.25" customHeight="1"/>
    <row r="71716" ht="14.25" customHeight="1"/>
    <row r="71717" ht="14.25" customHeight="1"/>
    <row r="71718" ht="14.25" customHeight="1"/>
    <row r="71719" ht="14.25" customHeight="1"/>
    <row r="71720" ht="14.25" customHeight="1"/>
    <row r="71721" ht="14.25" customHeight="1"/>
    <row r="71722" ht="14.25" customHeight="1"/>
    <row r="71723" ht="14.25" customHeight="1"/>
    <row r="71724" ht="14.25" customHeight="1"/>
    <row r="71725" ht="14.25" customHeight="1"/>
    <row r="71726" ht="14.25" customHeight="1"/>
    <row r="71727" ht="14.25" customHeight="1"/>
    <row r="71728" ht="14.25" customHeight="1"/>
    <row r="71729" ht="14.25" customHeight="1"/>
    <row r="71730" ht="14.25" customHeight="1"/>
    <row r="71731" ht="14.25" customHeight="1"/>
    <row r="71732" ht="14.25" customHeight="1"/>
    <row r="71733" ht="14.25" customHeight="1"/>
    <row r="71734" ht="14.25" customHeight="1"/>
    <row r="71735" ht="14.25" customHeight="1"/>
    <row r="71736" ht="14.25" customHeight="1"/>
    <row r="71737" ht="14.25" customHeight="1"/>
    <row r="71738" ht="14.25" customHeight="1"/>
    <row r="71739" ht="14.25" customHeight="1"/>
    <row r="71740" ht="14.25" customHeight="1"/>
    <row r="71741" ht="14.25" customHeight="1"/>
    <row r="71742" ht="14.25" customHeight="1"/>
    <row r="71743" ht="14.25" customHeight="1"/>
    <row r="71744" ht="14.25" customHeight="1"/>
    <row r="71745" ht="14.25" customHeight="1"/>
    <row r="71746" ht="14.25" customHeight="1"/>
    <row r="71747" ht="14.25" customHeight="1"/>
    <row r="71748" ht="14.25" customHeight="1"/>
    <row r="71749" ht="14.25" customHeight="1"/>
    <row r="71750" ht="14.25" customHeight="1"/>
    <row r="71751" ht="14.25" customHeight="1"/>
    <row r="71752" ht="14.25" customHeight="1"/>
    <row r="71753" ht="14.25" customHeight="1"/>
    <row r="71754" ht="14.25" customHeight="1"/>
    <row r="71755" ht="14.25" customHeight="1"/>
    <row r="71756" ht="14.25" customHeight="1"/>
    <row r="71757" ht="14.25" customHeight="1"/>
    <row r="71758" ht="14.25" customHeight="1"/>
    <row r="71759" ht="14.25" customHeight="1"/>
    <row r="71760" ht="14.25" customHeight="1"/>
    <row r="71761" ht="14.25" customHeight="1"/>
    <row r="71762" ht="14.25" customHeight="1"/>
    <row r="71763" ht="14.25" customHeight="1"/>
    <row r="71764" ht="14.25" customHeight="1"/>
    <row r="71765" ht="14.25" customHeight="1"/>
    <row r="71766" ht="14.25" customHeight="1"/>
    <row r="71767" ht="14.25" customHeight="1"/>
    <row r="71768" ht="14.25" customHeight="1"/>
    <row r="71769" ht="14.25" customHeight="1"/>
    <row r="71770" ht="14.25" customHeight="1"/>
    <row r="71771" ht="14.25" customHeight="1"/>
    <row r="71772" ht="14.25" customHeight="1"/>
    <row r="71773" ht="14.25" customHeight="1"/>
    <row r="71774" ht="14.25" customHeight="1"/>
    <row r="71775" ht="14.25" customHeight="1"/>
    <row r="71776" ht="14.25" customHeight="1"/>
    <row r="71777" ht="14.25" customHeight="1"/>
    <row r="71778" ht="14.25" customHeight="1"/>
    <row r="71779" ht="14.25" customHeight="1"/>
    <row r="71780" ht="14.25" customHeight="1"/>
    <row r="71781" ht="14.25" customHeight="1"/>
    <row r="71782" ht="14.25" customHeight="1"/>
    <row r="71783" ht="14.25" customHeight="1"/>
    <row r="71784" ht="14.25" customHeight="1"/>
    <row r="71785" ht="14.25" customHeight="1"/>
    <row r="71786" ht="14.25" customHeight="1"/>
    <row r="71787" ht="14.25" customHeight="1"/>
    <row r="71788" ht="14.25" customHeight="1"/>
    <row r="71789" ht="14.25" customHeight="1"/>
    <row r="71790" ht="14.25" customHeight="1"/>
    <row r="71791" ht="14.25" customHeight="1"/>
    <row r="71792" ht="14.25" customHeight="1"/>
    <row r="71793" ht="14.25" customHeight="1"/>
    <row r="71794" ht="14.25" customHeight="1"/>
    <row r="71795" ht="14.25" customHeight="1"/>
    <row r="71796" ht="14.25" customHeight="1"/>
    <row r="71797" ht="14.25" customHeight="1"/>
    <row r="71798" ht="14.25" customHeight="1"/>
    <row r="71799" ht="14.25" customHeight="1"/>
    <row r="71800" ht="14.25" customHeight="1"/>
    <row r="71801" ht="14.25" customHeight="1"/>
    <row r="71802" ht="14.25" customHeight="1"/>
    <row r="71803" ht="14.25" customHeight="1"/>
    <row r="71804" ht="14.25" customHeight="1"/>
    <row r="71805" ht="14.25" customHeight="1"/>
    <row r="71806" ht="14.25" customHeight="1"/>
    <row r="71807" ht="14.25" customHeight="1"/>
    <row r="71808" ht="14.25" customHeight="1"/>
    <row r="71809" ht="14.25" customHeight="1"/>
    <row r="71810" ht="14.25" customHeight="1"/>
    <row r="71811" ht="14.25" customHeight="1"/>
    <row r="71812" ht="14.25" customHeight="1"/>
    <row r="71813" ht="14.25" customHeight="1"/>
    <row r="71814" ht="14.25" customHeight="1"/>
    <row r="71815" ht="14.25" customHeight="1"/>
    <row r="71816" ht="14.25" customHeight="1"/>
    <row r="71817" ht="14.25" customHeight="1"/>
    <row r="71818" ht="14.25" customHeight="1"/>
    <row r="71819" ht="14.25" customHeight="1"/>
    <row r="71820" ht="14.25" customHeight="1"/>
    <row r="71821" ht="14.25" customHeight="1"/>
    <row r="71822" ht="14.25" customHeight="1"/>
    <row r="71823" ht="14.25" customHeight="1"/>
    <row r="71824" ht="14.25" customHeight="1"/>
    <row r="71825" ht="14.25" customHeight="1"/>
    <row r="71826" ht="14.25" customHeight="1"/>
    <row r="71827" ht="14.25" customHeight="1"/>
    <row r="71828" ht="14.25" customHeight="1"/>
    <row r="71829" ht="14.25" customHeight="1"/>
    <row r="71830" ht="14.25" customHeight="1"/>
    <row r="71831" ht="14.25" customHeight="1"/>
    <row r="71832" ht="14.25" customHeight="1"/>
    <row r="71833" ht="14.25" customHeight="1"/>
    <row r="71834" ht="14.25" customHeight="1"/>
    <row r="71835" ht="14.25" customHeight="1"/>
    <row r="71836" ht="14.25" customHeight="1"/>
    <row r="71837" ht="14.25" customHeight="1"/>
    <row r="71838" ht="14.25" customHeight="1"/>
    <row r="71839" ht="14.25" customHeight="1"/>
    <row r="71840" ht="14.25" customHeight="1"/>
    <row r="71841" ht="14.25" customHeight="1"/>
    <row r="71842" ht="14.25" customHeight="1"/>
    <row r="71843" ht="14.25" customHeight="1"/>
    <row r="71844" ht="14.25" customHeight="1"/>
    <row r="71845" ht="14.25" customHeight="1"/>
    <row r="71846" ht="14.25" customHeight="1"/>
    <row r="71847" ht="14.25" customHeight="1"/>
    <row r="71848" ht="14.25" customHeight="1"/>
    <row r="71849" ht="14.25" customHeight="1"/>
    <row r="71850" ht="14.25" customHeight="1"/>
    <row r="71851" ht="14.25" customHeight="1"/>
    <row r="71852" ht="14.25" customHeight="1"/>
    <row r="71853" ht="14.25" customHeight="1"/>
    <row r="71854" ht="14.25" customHeight="1"/>
    <row r="71855" ht="14.25" customHeight="1"/>
    <row r="71856" ht="14.25" customHeight="1"/>
    <row r="71857" ht="14.25" customHeight="1"/>
    <row r="71858" ht="14.25" customHeight="1"/>
    <row r="71859" ht="14.25" customHeight="1"/>
    <row r="71860" ht="14.25" customHeight="1"/>
    <row r="71861" ht="14.25" customHeight="1"/>
    <row r="71862" ht="14.25" customHeight="1"/>
    <row r="71863" ht="14.25" customHeight="1"/>
    <row r="71864" ht="14.25" customHeight="1"/>
    <row r="71865" ht="14.25" customHeight="1"/>
    <row r="71866" ht="14.25" customHeight="1"/>
    <row r="71867" ht="14.25" customHeight="1"/>
    <row r="71868" ht="14.25" customHeight="1"/>
    <row r="71869" ht="14.25" customHeight="1"/>
    <row r="71870" ht="14.25" customHeight="1"/>
    <row r="71871" ht="14.25" customHeight="1"/>
    <row r="71872" ht="14.25" customHeight="1"/>
    <row r="71873" ht="14.25" customHeight="1"/>
    <row r="71874" ht="14.25" customHeight="1"/>
    <row r="71875" ht="14.25" customHeight="1"/>
    <row r="71876" ht="14.25" customHeight="1"/>
    <row r="71877" ht="14.25" customHeight="1"/>
    <row r="71878" ht="14.25" customHeight="1"/>
    <row r="71879" ht="14.25" customHeight="1"/>
    <row r="71880" ht="14.25" customHeight="1"/>
    <row r="71881" ht="14.25" customHeight="1"/>
    <row r="71882" ht="14.25" customHeight="1"/>
    <row r="71883" ht="14.25" customHeight="1"/>
    <row r="71884" ht="14.25" customHeight="1"/>
    <row r="71885" ht="14.25" customHeight="1"/>
    <row r="71886" ht="14.25" customHeight="1"/>
    <row r="71887" ht="14.25" customHeight="1"/>
    <row r="71888" ht="14.25" customHeight="1"/>
    <row r="71889" ht="14.25" customHeight="1"/>
    <row r="71890" ht="14.25" customHeight="1"/>
    <row r="71891" ht="14.25" customHeight="1"/>
    <row r="71892" ht="14.25" customHeight="1"/>
    <row r="71893" ht="14.25" customHeight="1"/>
    <row r="71894" ht="14.25" customHeight="1"/>
    <row r="71895" ht="14.25" customHeight="1"/>
    <row r="71896" ht="14.25" customHeight="1"/>
    <row r="71897" ht="14.25" customHeight="1"/>
    <row r="71898" ht="14.25" customHeight="1"/>
    <row r="71899" ht="14.25" customHeight="1"/>
    <row r="71900" ht="14.25" customHeight="1"/>
    <row r="71901" ht="14.25" customHeight="1"/>
    <row r="71902" ht="14.25" customHeight="1"/>
    <row r="71903" ht="14.25" customHeight="1"/>
    <row r="71904" ht="14.25" customHeight="1"/>
    <row r="71905" ht="14.25" customHeight="1"/>
    <row r="71906" ht="14.25" customHeight="1"/>
    <row r="71907" ht="14.25" customHeight="1"/>
    <row r="71908" ht="14.25" customHeight="1"/>
    <row r="71909" ht="14.25" customHeight="1"/>
    <row r="71910" ht="14.25" customHeight="1"/>
    <row r="71911" ht="14.25" customHeight="1"/>
    <row r="71912" ht="14.25" customHeight="1"/>
    <row r="71913" ht="14.25" customHeight="1"/>
    <row r="71914" ht="14.25" customHeight="1"/>
    <row r="71915" ht="14.25" customHeight="1"/>
    <row r="71916" ht="14.25" customHeight="1"/>
    <row r="71917" ht="14.25" customHeight="1"/>
    <row r="71918" ht="14.25" customHeight="1"/>
    <row r="71919" ht="14.25" customHeight="1"/>
    <row r="71920" ht="14.25" customHeight="1"/>
    <row r="71921" ht="14.25" customHeight="1"/>
    <row r="71922" ht="14.25" customHeight="1"/>
    <row r="71923" ht="14.25" customHeight="1"/>
    <row r="71924" ht="14.25" customHeight="1"/>
    <row r="71925" ht="14.25" customHeight="1"/>
    <row r="71926" ht="14.25" customHeight="1"/>
    <row r="71927" ht="14.25" customHeight="1"/>
    <row r="71928" ht="14.25" customHeight="1"/>
    <row r="71929" ht="14.25" customHeight="1"/>
    <row r="71930" ht="14.25" customHeight="1"/>
    <row r="71931" ht="14.25" customHeight="1"/>
    <row r="71932" ht="14.25" customHeight="1"/>
    <row r="71933" ht="14.25" customHeight="1"/>
    <row r="71934" ht="14.25" customHeight="1"/>
    <row r="71935" ht="14.25" customHeight="1"/>
    <row r="71936" ht="14.25" customHeight="1"/>
    <row r="71937" ht="14.25" customHeight="1"/>
    <row r="71938" ht="14.25" customHeight="1"/>
    <row r="71939" ht="14.25" customHeight="1"/>
    <row r="71940" ht="14.25" customHeight="1"/>
    <row r="71941" ht="14.25" customHeight="1"/>
    <row r="71942" ht="14.25" customHeight="1"/>
    <row r="71943" ht="14.25" customHeight="1"/>
    <row r="71944" ht="14.25" customHeight="1"/>
    <row r="71945" ht="14.25" customHeight="1"/>
    <row r="71946" ht="14.25" customHeight="1"/>
    <row r="71947" ht="14.25" customHeight="1"/>
    <row r="71948" ht="14.25" customHeight="1"/>
    <row r="71949" ht="14.25" customHeight="1"/>
    <row r="71950" ht="14.25" customHeight="1"/>
    <row r="71951" ht="14.25" customHeight="1"/>
    <row r="71952" ht="14.25" customHeight="1"/>
    <row r="71953" ht="14.25" customHeight="1"/>
    <row r="71954" ht="14.25" customHeight="1"/>
    <row r="71955" ht="14.25" customHeight="1"/>
    <row r="71956" ht="14.25" customHeight="1"/>
    <row r="71957" ht="14.25" customHeight="1"/>
    <row r="71958" ht="14.25" customHeight="1"/>
    <row r="71959" ht="14.25" customHeight="1"/>
    <row r="71960" ht="14.25" customHeight="1"/>
    <row r="71961" ht="14.25" customHeight="1"/>
    <row r="71962" ht="14.25" customHeight="1"/>
    <row r="71963" ht="14.25" customHeight="1"/>
    <row r="71964" ht="14.25" customHeight="1"/>
    <row r="71965" ht="14.25" customHeight="1"/>
    <row r="71966" ht="14.25" customHeight="1"/>
    <row r="71967" ht="14.25" customHeight="1"/>
    <row r="71968" ht="14.25" customHeight="1"/>
    <row r="71969" ht="14.25" customHeight="1"/>
    <row r="71970" ht="14.25" customHeight="1"/>
    <row r="71971" ht="14.25" customHeight="1"/>
    <row r="71972" ht="14.25" customHeight="1"/>
    <row r="71973" ht="14.25" customHeight="1"/>
    <row r="71974" ht="14.25" customHeight="1"/>
    <row r="71975" ht="14.25" customHeight="1"/>
    <row r="71976" ht="14.25" customHeight="1"/>
    <row r="71977" ht="14.25" customHeight="1"/>
    <row r="71978" ht="14.25" customHeight="1"/>
    <row r="71979" ht="14.25" customHeight="1"/>
    <row r="71980" ht="14.25" customHeight="1"/>
    <row r="71981" ht="14.25" customHeight="1"/>
    <row r="71982" ht="14.25" customHeight="1"/>
    <row r="71983" ht="14.25" customHeight="1"/>
    <row r="71984" ht="14.25" customHeight="1"/>
    <row r="71985" ht="14.25" customHeight="1"/>
    <row r="71986" ht="14.25" customHeight="1"/>
    <row r="71987" ht="14.25" customHeight="1"/>
    <row r="71988" ht="14.25" customHeight="1"/>
    <row r="71989" ht="14.25" customHeight="1"/>
    <row r="71990" ht="14.25" customHeight="1"/>
    <row r="71991" ht="14.25" customHeight="1"/>
    <row r="71992" ht="14.25" customHeight="1"/>
    <row r="71993" ht="14.25" customHeight="1"/>
    <row r="71994" ht="14.25" customHeight="1"/>
    <row r="71995" ht="14.25" customHeight="1"/>
    <row r="71996" ht="14.25" customHeight="1"/>
    <row r="71997" ht="14.25" customHeight="1"/>
    <row r="71998" ht="14.25" customHeight="1"/>
    <row r="71999" ht="14.25" customHeight="1"/>
    <row r="72000" ht="14.25" customHeight="1"/>
    <row r="72001" ht="14.25" customHeight="1"/>
    <row r="72002" ht="14.25" customHeight="1"/>
    <row r="72003" ht="14.25" customHeight="1"/>
    <row r="72004" ht="14.25" customHeight="1"/>
    <row r="72005" ht="14.25" customHeight="1"/>
    <row r="72006" ht="14.25" customHeight="1"/>
    <row r="72007" ht="14.25" customHeight="1"/>
    <row r="72008" ht="14.25" customHeight="1"/>
    <row r="72009" ht="14.25" customHeight="1"/>
    <row r="72010" ht="14.25" customHeight="1"/>
    <row r="72011" ht="14.25" customHeight="1"/>
    <row r="72012" ht="14.25" customHeight="1"/>
    <row r="72013" ht="14.25" customHeight="1"/>
    <row r="72014" ht="14.25" customHeight="1"/>
    <row r="72015" ht="14.25" customHeight="1"/>
    <row r="72016" ht="14.25" customHeight="1"/>
    <row r="72017" ht="14.25" customHeight="1"/>
    <row r="72018" ht="14.25" customHeight="1"/>
    <row r="72019" ht="14.25" customHeight="1"/>
    <row r="72020" ht="14.25" customHeight="1"/>
    <row r="72021" ht="14.25" customHeight="1"/>
    <row r="72022" ht="14.25" customHeight="1"/>
    <row r="72023" ht="14.25" customHeight="1"/>
    <row r="72024" ht="14.25" customHeight="1"/>
    <row r="72025" ht="14.25" customHeight="1"/>
    <row r="72026" ht="14.25" customHeight="1"/>
    <row r="72027" ht="14.25" customHeight="1"/>
    <row r="72028" ht="14.25" customHeight="1"/>
    <row r="72029" ht="14.25" customHeight="1"/>
    <row r="72030" ht="14.25" customHeight="1"/>
    <row r="72031" ht="14.25" customHeight="1"/>
    <row r="72032" ht="14.25" customHeight="1"/>
    <row r="72033" ht="14.25" customHeight="1"/>
    <row r="72034" ht="14.25" customHeight="1"/>
    <row r="72035" ht="14.25" customHeight="1"/>
    <row r="72036" ht="14.25" customHeight="1"/>
    <row r="72037" ht="14.25" customHeight="1"/>
    <row r="72038" ht="14.25" customHeight="1"/>
    <row r="72039" ht="14.25" customHeight="1"/>
    <row r="72040" ht="14.25" customHeight="1"/>
    <row r="72041" ht="14.25" customHeight="1"/>
    <row r="72042" ht="14.25" customHeight="1"/>
    <row r="72043" ht="14.25" customHeight="1"/>
    <row r="72044" ht="14.25" customHeight="1"/>
    <row r="72045" ht="14.25" customHeight="1"/>
    <row r="72046" ht="14.25" customHeight="1"/>
    <row r="72047" ht="14.25" customHeight="1"/>
    <row r="72048" ht="14.25" customHeight="1"/>
    <row r="72049" ht="14.25" customHeight="1"/>
    <row r="72050" ht="14.25" customHeight="1"/>
    <row r="72051" ht="14.25" customHeight="1"/>
    <row r="72052" ht="14.25" customHeight="1"/>
    <row r="72053" ht="14.25" customHeight="1"/>
    <row r="72054" ht="14.25" customHeight="1"/>
    <row r="72055" ht="14.25" customHeight="1"/>
    <row r="72056" ht="14.25" customHeight="1"/>
    <row r="72057" ht="14.25" customHeight="1"/>
    <row r="72058" ht="14.25" customHeight="1"/>
    <row r="72059" ht="14.25" customHeight="1"/>
    <row r="72060" ht="14.25" customHeight="1"/>
    <row r="72061" ht="14.25" customHeight="1"/>
    <row r="72062" ht="14.25" customHeight="1"/>
    <row r="72063" ht="14.25" customHeight="1"/>
    <row r="72064" ht="14.25" customHeight="1"/>
    <row r="72065" ht="14.25" customHeight="1"/>
    <row r="72066" ht="14.25" customHeight="1"/>
    <row r="72067" ht="14.25" customHeight="1"/>
    <row r="72068" ht="14.25" customHeight="1"/>
    <row r="72069" ht="14.25" customHeight="1"/>
    <row r="72070" ht="14.25" customHeight="1"/>
    <row r="72071" ht="14.25" customHeight="1"/>
    <row r="72072" ht="14.25" customHeight="1"/>
    <row r="72073" ht="14.25" customHeight="1"/>
    <row r="72074" ht="14.25" customHeight="1"/>
    <row r="72075" ht="14.25" customHeight="1"/>
    <row r="72076" ht="14.25" customHeight="1"/>
    <row r="72077" ht="14.25" customHeight="1"/>
    <row r="72078" ht="14.25" customHeight="1"/>
    <row r="72079" ht="14.25" customHeight="1"/>
    <row r="72080" ht="14.25" customHeight="1"/>
    <row r="72081" ht="14.25" customHeight="1"/>
    <row r="72082" ht="14.25" customHeight="1"/>
    <row r="72083" ht="14.25" customHeight="1"/>
    <row r="72084" ht="14.25" customHeight="1"/>
    <row r="72085" ht="14.25" customHeight="1"/>
    <row r="72086" ht="14.25" customHeight="1"/>
    <row r="72087" ht="14.25" customHeight="1"/>
    <row r="72088" ht="14.25" customHeight="1"/>
    <row r="72089" ht="14.25" customHeight="1"/>
    <row r="72090" ht="14.25" customHeight="1"/>
    <row r="72091" ht="14.25" customHeight="1"/>
    <row r="72092" ht="14.25" customHeight="1"/>
    <row r="72093" ht="14.25" customHeight="1"/>
    <row r="72094" ht="14.25" customHeight="1"/>
    <row r="72095" ht="14.25" customHeight="1"/>
    <row r="72096" ht="14.25" customHeight="1"/>
    <row r="72097" ht="14.25" customHeight="1"/>
    <row r="72098" ht="14.25" customHeight="1"/>
    <row r="72099" ht="14.25" customHeight="1"/>
    <row r="72100" ht="14.25" customHeight="1"/>
    <row r="72101" ht="14.25" customHeight="1"/>
    <row r="72102" ht="14.25" customHeight="1"/>
    <row r="72103" ht="14.25" customHeight="1"/>
    <row r="72104" ht="14.25" customHeight="1"/>
    <row r="72105" ht="14.25" customHeight="1"/>
    <row r="72106" ht="14.25" customHeight="1"/>
    <row r="72107" ht="14.25" customHeight="1"/>
    <row r="72108" ht="14.25" customHeight="1"/>
    <row r="72109" ht="14.25" customHeight="1"/>
    <row r="72110" ht="14.25" customHeight="1"/>
    <row r="72111" ht="14.25" customHeight="1"/>
    <row r="72112" ht="14.25" customHeight="1"/>
    <row r="72113" ht="14.25" customHeight="1"/>
    <row r="72114" ht="14.25" customHeight="1"/>
    <row r="72115" ht="14.25" customHeight="1"/>
    <row r="72116" ht="14.25" customHeight="1"/>
    <row r="72117" ht="14.25" customHeight="1"/>
    <row r="72118" ht="14.25" customHeight="1"/>
    <row r="72119" ht="14.25" customHeight="1"/>
    <row r="72120" ht="14.25" customHeight="1"/>
    <row r="72121" ht="14.25" customHeight="1"/>
    <row r="72122" ht="14.25" customHeight="1"/>
    <row r="72123" ht="14.25" customHeight="1"/>
    <row r="72124" ht="14.25" customHeight="1"/>
    <row r="72125" ht="14.25" customHeight="1"/>
    <row r="72126" ht="14.25" customHeight="1"/>
    <row r="72127" ht="14.25" customHeight="1"/>
    <row r="72128" ht="14.25" customHeight="1"/>
    <row r="72129" ht="14.25" customHeight="1"/>
    <row r="72130" ht="14.25" customHeight="1"/>
    <row r="72131" ht="14.25" customHeight="1"/>
    <row r="72132" ht="14.25" customHeight="1"/>
    <row r="72133" ht="14.25" customHeight="1"/>
    <row r="72134" ht="14.25" customHeight="1"/>
    <row r="72135" ht="14.25" customHeight="1"/>
    <row r="72136" ht="14.25" customHeight="1"/>
    <row r="72137" ht="14.25" customHeight="1"/>
    <row r="72138" ht="14.25" customHeight="1"/>
    <row r="72139" ht="14.25" customHeight="1"/>
    <row r="72140" ht="14.25" customHeight="1"/>
    <row r="72141" ht="14.25" customHeight="1"/>
    <row r="72142" ht="14.25" customHeight="1"/>
    <row r="72143" ht="14.25" customHeight="1"/>
    <row r="72144" ht="14.25" customHeight="1"/>
    <row r="72145" ht="14.25" customHeight="1"/>
    <row r="72146" ht="14.25" customHeight="1"/>
    <row r="72147" ht="14.25" customHeight="1"/>
    <row r="72148" ht="14.25" customHeight="1"/>
    <row r="72149" ht="14.25" customHeight="1"/>
    <row r="72150" ht="14.25" customHeight="1"/>
    <row r="72151" ht="14.25" customHeight="1"/>
    <row r="72152" ht="14.25" customHeight="1"/>
    <row r="72153" ht="14.25" customHeight="1"/>
    <row r="72154" ht="14.25" customHeight="1"/>
    <row r="72155" ht="14.25" customHeight="1"/>
    <row r="72156" ht="14.25" customHeight="1"/>
    <row r="72157" ht="14.25" customHeight="1"/>
    <row r="72158" ht="14.25" customHeight="1"/>
    <row r="72159" ht="14.25" customHeight="1"/>
    <row r="72160" ht="14.25" customHeight="1"/>
    <row r="72161" ht="14.25" customHeight="1"/>
    <row r="72162" ht="14.25" customHeight="1"/>
    <row r="72163" ht="14.25" customHeight="1"/>
    <row r="72164" ht="14.25" customHeight="1"/>
    <row r="72165" ht="14.25" customHeight="1"/>
    <row r="72166" ht="14.25" customHeight="1"/>
    <row r="72167" ht="14.25" customHeight="1"/>
    <row r="72168" ht="14.25" customHeight="1"/>
    <row r="72169" ht="14.25" customHeight="1"/>
    <row r="72170" ht="14.25" customHeight="1"/>
    <row r="72171" ht="14.25" customHeight="1"/>
    <row r="72172" ht="14.25" customHeight="1"/>
    <row r="72173" ht="14.25" customHeight="1"/>
    <row r="72174" ht="14.25" customHeight="1"/>
    <row r="72175" ht="14.25" customHeight="1"/>
    <row r="72176" ht="14.25" customHeight="1"/>
    <row r="72177" ht="14.25" customHeight="1"/>
    <row r="72178" ht="14.25" customHeight="1"/>
    <row r="72179" ht="14.25" customHeight="1"/>
    <row r="72180" ht="14.25" customHeight="1"/>
    <row r="72181" ht="14.25" customHeight="1"/>
    <row r="72182" ht="14.25" customHeight="1"/>
    <row r="72183" ht="14.25" customHeight="1"/>
    <row r="72184" ht="14.25" customHeight="1"/>
    <row r="72185" ht="14.25" customHeight="1"/>
    <row r="72186" ht="14.25" customHeight="1"/>
    <row r="72187" ht="14.25" customHeight="1"/>
    <row r="72188" ht="14.25" customHeight="1"/>
    <row r="72189" ht="14.25" customHeight="1"/>
    <row r="72190" ht="14.25" customHeight="1"/>
    <row r="72191" ht="14.25" customHeight="1"/>
    <row r="72192" ht="14.25" customHeight="1"/>
    <row r="72193" ht="14.25" customHeight="1"/>
    <row r="72194" ht="14.25" customHeight="1"/>
    <row r="72195" ht="14.25" customHeight="1"/>
    <row r="72196" ht="14.25" customHeight="1"/>
    <row r="72197" ht="14.25" customHeight="1"/>
    <row r="72198" ht="14.25" customHeight="1"/>
    <row r="72199" ht="14.25" customHeight="1"/>
    <row r="72200" ht="14.25" customHeight="1"/>
    <row r="72201" ht="14.25" customHeight="1"/>
    <row r="72202" ht="14.25" customHeight="1"/>
    <row r="72203" ht="14.25" customHeight="1"/>
    <row r="72204" ht="14.25" customHeight="1"/>
    <row r="72205" ht="14.25" customHeight="1"/>
    <row r="72206" ht="14.25" customHeight="1"/>
    <row r="72207" ht="14.25" customHeight="1"/>
    <row r="72208" ht="14.25" customHeight="1"/>
    <row r="72209" ht="14.25" customHeight="1"/>
    <row r="72210" ht="14.25" customHeight="1"/>
    <row r="72211" ht="14.25" customHeight="1"/>
    <row r="72212" ht="14.25" customHeight="1"/>
    <row r="72213" ht="14.25" customHeight="1"/>
    <row r="72214" ht="14.25" customHeight="1"/>
    <row r="72215" ht="14.25" customHeight="1"/>
    <row r="72216" ht="14.25" customHeight="1"/>
    <row r="72217" ht="14.25" customHeight="1"/>
    <row r="72218" ht="14.25" customHeight="1"/>
    <row r="72219" ht="14.25" customHeight="1"/>
    <row r="72220" ht="14.25" customHeight="1"/>
    <row r="72221" ht="14.25" customHeight="1"/>
    <row r="72222" ht="14.25" customHeight="1"/>
    <row r="72223" ht="14.25" customHeight="1"/>
    <row r="72224" ht="14.25" customHeight="1"/>
    <row r="72225" ht="14.25" customHeight="1"/>
    <row r="72226" ht="14.25" customHeight="1"/>
    <row r="72227" ht="14.25" customHeight="1"/>
    <row r="72228" ht="14.25" customHeight="1"/>
    <row r="72229" ht="14.25" customHeight="1"/>
    <row r="72230" ht="14.25" customHeight="1"/>
    <row r="72231" ht="14.25" customHeight="1"/>
    <row r="72232" ht="14.25" customHeight="1"/>
    <row r="72233" ht="14.25" customHeight="1"/>
    <row r="72234" ht="14.25" customHeight="1"/>
    <row r="72235" ht="14.25" customHeight="1"/>
    <row r="72236" ht="14.25" customHeight="1"/>
    <row r="72237" ht="14.25" customHeight="1"/>
    <row r="72238" ht="14.25" customHeight="1"/>
    <row r="72239" ht="14.25" customHeight="1"/>
    <row r="72240" ht="14.25" customHeight="1"/>
    <row r="72241" ht="14.25" customHeight="1"/>
    <row r="72242" ht="14.25" customHeight="1"/>
    <row r="72243" ht="14.25" customHeight="1"/>
    <row r="72244" ht="14.25" customHeight="1"/>
    <row r="72245" ht="14.25" customHeight="1"/>
    <row r="72246" ht="14.25" customHeight="1"/>
    <row r="72247" ht="14.25" customHeight="1"/>
    <row r="72248" ht="14.25" customHeight="1"/>
    <row r="72249" ht="14.25" customHeight="1"/>
    <row r="72250" ht="14.25" customHeight="1"/>
    <row r="72251" ht="14.25" customHeight="1"/>
    <row r="72252" ht="14.25" customHeight="1"/>
    <row r="72253" ht="14.25" customHeight="1"/>
    <row r="72254" ht="14.25" customHeight="1"/>
    <row r="72255" ht="14.25" customHeight="1"/>
    <row r="72256" ht="14.25" customHeight="1"/>
    <row r="72257" ht="14.25" customHeight="1"/>
    <row r="72258" ht="14.25" customHeight="1"/>
    <row r="72259" ht="14.25" customHeight="1"/>
    <row r="72260" ht="14.25" customHeight="1"/>
    <row r="72261" ht="14.25" customHeight="1"/>
    <row r="72262" ht="14.25" customHeight="1"/>
    <row r="72263" ht="14.25" customHeight="1"/>
    <row r="72264" ht="14.25" customHeight="1"/>
    <row r="72265" ht="14.25" customHeight="1"/>
    <row r="72266" ht="14.25" customHeight="1"/>
    <row r="72267" ht="14.25" customHeight="1"/>
    <row r="72268" ht="14.25" customHeight="1"/>
    <row r="72269" ht="14.25" customHeight="1"/>
    <row r="72270" ht="14.25" customHeight="1"/>
    <row r="72271" ht="14.25" customHeight="1"/>
    <row r="72272" ht="14.25" customHeight="1"/>
    <row r="72273" ht="14.25" customHeight="1"/>
    <row r="72274" ht="14.25" customHeight="1"/>
    <row r="72275" ht="14.25" customHeight="1"/>
    <row r="72276" ht="14.25" customHeight="1"/>
    <row r="72277" ht="14.25" customHeight="1"/>
    <row r="72278" ht="14.25" customHeight="1"/>
    <row r="72279" ht="14.25" customHeight="1"/>
    <row r="72280" ht="14.25" customHeight="1"/>
    <row r="72281" ht="14.25" customHeight="1"/>
    <row r="72282" ht="14.25" customHeight="1"/>
    <row r="72283" ht="14.25" customHeight="1"/>
    <row r="72284" ht="14.25" customHeight="1"/>
    <row r="72285" ht="14.25" customHeight="1"/>
    <row r="72286" ht="14.25" customHeight="1"/>
    <row r="72287" ht="14.25" customHeight="1"/>
    <row r="72288" ht="14.25" customHeight="1"/>
    <row r="72289" ht="14.25" customHeight="1"/>
    <row r="72290" ht="14.25" customHeight="1"/>
    <row r="72291" ht="14.25" customHeight="1"/>
    <row r="72292" ht="14.25" customHeight="1"/>
    <row r="72293" ht="14.25" customHeight="1"/>
    <row r="72294" ht="14.25" customHeight="1"/>
    <row r="72295" ht="14.25" customHeight="1"/>
    <row r="72296" ht="14.25" customHeight="1"/>
    <row r="72297" ht="14.25" customHeight="1"/>
    <row r="72298" ht="14.25" customHeight="1"/>
    <row r="72299" ht="14.25" customHeight="1"/>
    <row r="72300" ht="14.25" customHeight="1"/>
    <row r="72301" ht="14.25" customHeight="1"/>
    <row r="72302" ht="14.25" customHeight="1"/>
    <row r="72303" ht="14.25" customHeight="1"/>
    <row r="72304" ht="14.25" customHeight="1"/>
    <row r="72305" ht="14.25" customHeight="1"/>
    <row r="72306" ht="14.25" customHeight="1"/>
    <row r="72307" ht="14.25" customHeight="1"/>
    <row r="72308" ht="14.25" customHeight="1"/>
    <row r="72309" ht="14.25" customHeight="1"/>
    <row r="72310" ht="14.25" customHeight="1"/>
    <row r="72311" ht="14.25" customHeight="1"/>
    <row r="72312" ht="14.25" customHeight="1"/>
    <row r="72313" ht="14.25" customHeight="1"/>
    <row r="72314" ht="14.25" customHeight="1"/>
    <row r="72315" ht="14.25" customHeight="1"/>
    <row r="72316" ht="14.25" customHeight="1"/>
    <row r="72317" ht="14.25" customHeight="1"/>
    <row r="72318" ht="14.25" customHeight="1"/>
    <row r="72319" ht="14.25" customHeight="1"/>
    <row r="72320" ht="14.25" customHeight="1"/>
    <row r="72321" ht="14.25" customHeight="1"/>
    <row r="72322" ht="14.25" customHeight="1"/>
    <row r="72323" ht="14.25" customHeight="1"/>
    <row r="72324" ht="14.25" customHeight="1"/>
    <row r="72325" ht="14.25" customHeight="1"/>
    <row r="72326" ht="14.25" customHeight="1"/>
    <row r="72327" ht="14.25" customHeight="1"/>
    <row r="72328" ht="14.25" customHeight="1"/>
    <row r="72329" ht="14.25" customHeight="1"/>
    <row r="72330" ht="14.25" customHeight="1"/>
    <row r="72331" ht="14.25" customHeight="1"/>
    <row r="72332" ht="14.25" customHeight="1"/>
    <row r="72333" ht="14.25" customHeight="1"/>
    <row r="72334" ht="14.25" customHeight="1"/>
    <row r="72335" ht="14.25" customHeight="1"/>
    <row r="72336" ht="14.25" customHeight="1"/>
    <row r="72337" ht="14.25" customHeight="1"/>
    <row r="72338" ht="14.25" customHeight="1"/>
    <row r="72339" ht="14.25" customHeight="1"/>
    <row r="72340" ht="14.25" customHeight="1"/>
    <row r="72341" ht="14.25" customHeight="1"/>
    <row r="72342" ht="14.25" customHeight="1"/>
    <row r="72343" ht="14.25" customHeight="1"/>
    <row r="72344" ht="14.25" customHeight="1"/>
    <row r="72345" ht="14.25" customHeight="1"/>
    <row r="72346" ht="14.25" customHeight="1"/>
    <row r="72347" ht="14.25" customHeight="1"/>
    <row r="72348" ht="14.25" customHeight="1"/>
    <row r="72349" ht="14.25" customHeight="1"/>
    <row r="72350" ht="14.25" customHeight="1"/>
    <row r="72351" ht="14.25" customHeight="1"/>
    <row r="72352" ht="14.25" customHeight="1"/>
    <row r="72353" ht="14.25" customHeight="1"/>
    <row r="72354" ht="14.25" customHeight="1"/>
    <row r="72355" ht="14.25" customHeight="1"/>
    <row r="72356" ht="14.25" customHeight="1"/>
    <row r="72357" ht="14.25" customHeight="1"/>
    <row r="72358" ht="14.25" customHeight="1"/>
    <row r="72359" ht="14.25" customHeight="1"/>
    <row r="72360" ht="14.25" customHeight="1"/>
    <row r="72361" ht="14.25" customHeight="1"/>
    <row r="72362" ht="14.25" customHeight="1"/>
    <row r="72363" ht="14.25" customHeight="1"/>
    <row r="72364" ht="14.25" customHeight="1"/>
    <row r="72365" ht="14.25" customHeight="1"/>
    <row r="72366" ht="14.25" customHeight="1"/>
    <row r="72367" ht="14.25" customHeight="1"/>
    <row r="72368" ht="14.25" customHeight="1"/>
    <row r="72369" ht="14.25" customHeight="1"/>
    <row r="72370" ht="14.25" customHeight="1"/>
    <row r="72371" ht="14.25" customHeight="1"/>
    <row r="72372" ht="14.25" customHeight="1"/>
    <row r="72373" ht="14.25" customHeight="1"/>
    <row r="72374" ht="14.25" customHeight="1"/>
    <row r="72375" ht="14.25" customHeight="1"/>
    <row r="72376" ht="14.25" customHeight="1"/>
    <row r="72377" ht="14.25" customHeight="1"/>
    <row r="72378" ht="14.25" customHeight="1"/>
    <row r="72379" ht="14.25" customHeight="1"/>
    <row r="72380" ht="14.25" customHeight="1"/>
    <row r="72381" ht="14.25" customHeight="1"/>
    <row r="72382" ht="14.25" customHeight="1"/>
    <row r="72383" ht="14.25" customHeight="1"/>
    <row r="72384" ht="14.25" customHeight="1"/>
    <row r="72385" ht="14.25" customHeight="1"/>
    <row r="72386" ht="14.25" customHeight="1"/>
    <row r="72387" ht="14.25" customHeight="1"/>
    <row r="72388" ht="14.25" customHeight="1"/>
    <row r="72389" ht="14.25" customHeight="1"/>
    <row r="72390" ht="14.25" customHeight="1"/>
    <row r="72391" ht="14.25" customHeight="1"/>
    <row r="72392" ht="14.25" customHeight="1"/>
    <row r="72393" ht="14.25" customHeight="1"/>
    <row r="72394" ht="14.25" customHeight="1"/>
    <row r="72395" ht="14.25" customHeight="1"/>
    <row r="72396" ht="14.25" customHeight="1"/>
    <row r="72397" ht="14.25" customHeight="1"/>
    <row r="72398" ht="14.25" customHeight="1"/>
    <row r="72399" ht="14.25" customHeight="1"/>
    <row r="72400" ht="14.25" customHeight="1"/>
    <row r="72401" ht="14.25" customHeight="1"/>
    <row r="72402" ht="14.25" customHeight="1"/>
    <row r="72403" ht="14.25" customHeight="1"/>
    <row r="72404" ht="14.25" customHeight="1"/>
    <row r="72405" ht="14.25" customHeight="1"/>
    <row r="72406" ht="14.25" customHeight="1"/>
    <row r="72407" ht="14.25" customHeight="1"/>
    <row r="72408" ht="14.25" customHeight="1"/>
    <row r="72409" ht="14.25" customHeight="1"/>
    <row r="72410" ht="14.25" customHeight="1"/>
    <row r="72411" ht="14.25" customHeight="1"/>
    <row r="72412" ht="14.25" customHeight="1"/>
    <row r="72413" ht="14.25" customHeight="1"/>
    <row r="72414" ht="14.25" customHeight="1"/>
    <row r="72415" ht="14.25" customHeight="1"/>
    <row r="72416" ht="14.25" customHeight="1"/>
    <row r="72417" ht="14.25" customHeight="1"/>
    <row r="72418" ht="14.25" customHeight="1"/>
    <row r="72419" ht="14.25" customHeight="1"/>
    <row r="72420" ht="14.25" customHeight="1"/>
    <row r="72421" ht="14.25" customHeight="1"/>
    <row r="72422" ht="14.25" customHeight="1"/>
    <row r="72423" ht="14.25" customHeight="1"/>
    <row r="72424" ht="14.25" customHeight="1"/>
    <row r="72425" ht="14.25" customHeight="1"/>
    <row r="72426" ht="14.25" customHeight="1"/>
    <row r="72427" ht="14.25" customHeight="1"/>
    <row r="72428" ht="14.25" customHeight="1"/>
    <row r="72429" ht="14.25" customHeight="1"/>
    <row r="72430" ht="14.25" customHeight="1"/>
    <row r="72431" ht="14.25" customHeight="1"/>
    <row r="72432" ht="14.25" customHeight="1"/>
    <row r="72433" ht="14.25" customHeight="1"/>
    <row r="72434" ht="14.25" customHeight="1"/>
    <row r="72435" ht="14.25" customHeight="1"/>
    <row r="72436" ht="14.25" customHeight="1"/>
    <row r="72437" ht="14.25" customHeight="1"/>
    <row r="72438" ht="14.25" customHeight="1"/>
    <row r="72439" ht="14.25" customHeight="1"/>
    <row r="72440" ht="14.25" customHeight="1"/>
    <row r="72441" ht="14.25" customHeight="1"/>
    <row r="72442" ht="14.25" customHeight="1"/>
    <row r="72443" ht="14.25" customHeight="1"/>
    <row r="72444" ht="14.25" customHeight="1"/>
    <row r="72445" ht="14.25" customHeight="1"/>
    <row r="72446" ht="14.25" customHeight="1"/>
    <row r="72447" ht="14.25" customHeight="1"/>
    <row r="72448" ht="14.25" customHeight="1"/>
    <row r="72449" ht="14.25" customHeight="1"/>
    <row r="72450" ht="14.25" customHeight="1"/>
    <row r="72451" ht="14.25" customHeight="1"/>
    <row r="72452" ht="14.25" customHeight="1"/>
    <row r="72453" ht="14.25" customHeight="1"/>
    <row r="72454" ht="14.25" customHeight="1"/>
    <row r="72455" ht="14.25" customHeight="1"/>
    <row r="72456" ht="14.25" customHeight="1"/>
    <row r="72457" ht="14.25" customHeight="1"/>
    <row r="72458" ht="14.25" customHeight="1"/>
    <row r="72459" ht="14.25" customHeight="1"/>
    <row r="72460" ht="14.25" customHeight="1"/>
    <row r="72461" ht="14.25" customHeight="1"/>
    <row r="72462" ht="14.25" customHeight="1"/>
    <row r="72463" ht="14.25" customHeight="1"/>
    <row r="72464" ht="14.25" customHeight="1"/>
    <row r="72465" ht="14.25" customHeight="1"/>
    <row r="72466" ht="14.25" customHeight="1"/>
    <row r="72467" ht="14.25" customHeight="1"/>
    <row r="72468" ht="14.25" customHeight="1"/>
    <row r="72469" ht="14.25" customHeight="1"/>
    <row r="72470" ht="14.25" customHeight="1"/>
    <row r="72471" ht="14.25" customHeight="1"/>
    <row r="72472" ht="14.25" customHeight="1"/>
    <row r="72473" ht="14.25" customHeight="1"/>
    <row r="72474" ht="14.25" customHeight="1"/>
    <row r="72475" ht="14.25" customHeight="1"/>
    <row r="72476" ht="14.25" customHeight="1"/>
    <row r="72477" ht="14.25" customHeight="1"/>
    <row r="72478" ht="14.25" customHeight="1"/>
    <row r="72479" ht="14.25" customHeight="1"/>
    <row r="72480" ht="14.25" customHeight="1"/>
    <row r="72481" ht="14.25" customHeight="1"/>
    <row r="72482" ht="14.25" customHeight="1"/>
    <row r="72483" ht="14.25" customHeight="1"/>
    <row r="72484" ht="14.25" customHeight="1"/>
    <row r="72485" ht="14.25" customHeight="1"/>
    <row r="72486" ht="14.25" customHeight="1"/>
    <row r="72487" ht="14.25" customHeight="1"/>
    <row r="72488" ht="14.25" customHeight="1"/>
    <row r="72489" ht="14.25" customHeight="1"/>
    <row r="72490" ht="14.25" customHeight="1"/>
    <row r="72491" ht="14.25" customHeight="1"/>
    <row r="72492" ht="14.25" customHeight="1"/>
    <row r="72493" ht="14.25" customHeight="1"/>
    <row r="72494" ht="14.25" customHeight="1"/>
    <row r="72495" ht="14.25" customHeight="1"/>
    <row r="72496" ht="14.25" customHeight="1"/>
    <row r="72497" ht="14.25" customHeight="1"/>
    <row r="72498" ht="14.25" customHeight="1"/>
    <row r="72499" ht="14.25" customHeight="1"/>
    <row r="72500" ht="14.25" customHeight="1"/>
    <row r="72501" ht="14.25" customHeight="1"/>
    <row r="72502" ht="14.25" customHeight="1"/>
    <row r="72503" ht="14.25" customHeight="1"/>
    <row r="72504" ht="14.25" customHeight="1"/>
    <row r="72505" ht="14.25" customHeight="1"/>
    <row r="72506" ht="14.25" customHeight="1"/>
    <row r="72507" ht="14.25" customHeight="1"/>
    <row r="72508" ht="14.25" customHeight="1"/>
    <row r="72509" ht="14.25" customHeight="1"/>
    <row r="72510" ht="14.25" customHeight="1"/>
    <row r="72511" ht="14.25" customHeight="1"/>
    <row r="72512" ht="14.25" customHeight="1"/>
    <row r="72513" ht="14.25" customHeight="1"/>
    <row r="72514" ht="14.25" customHeight="1"/>
    <row r="72515" ht="14.25" customHeight="1"/>
    <row r="72516" ht="14.25" customHeight="1"/>
    <row r="72517" ht="14.25" customHeight="1"/>
    <row r="72518" ht="14.25" customHeight="1"/>
    <row r="72519" ht="14.25" customHeight="1"/>
    <row r="72520" ht="14.25" customHeight="1"/>
    <row r="72521" ht="14.25" customHeight="1"/>
    <row r="72522" ht="14.25" customHeight="1"/>
    <row r="72523" ht="14.25" customHeight="1"/>
    <row r="72524" ht="14.25" customHeight="1"/>
    <row r="72525" ht="14.25" customHeight="1"/>
    <row r="72526" ht="14.25" customHeight="1"/>
    <row r="72527" ht="14.25" customHeight="1"/>
    <row r="72528" ht="14.25" customHeight="1"/>
    <row r="72529" ht="14.25" customHeight="1"/>
    <row r="72530" ht="14.25" customHeight="1"/>
    <row r="72531" ht="14.25" customHeight="1"/>
    <row r="72532" ht="14.25" customHeight="1"/>
    <row r="72533" ht="14.25" customHeight="1"/>
    <row r="72534" ht="14.25" customHeight="1"/>
    <row r="72535" ht="14.25" customHeight="1"/>
    <row r="72536" ht="14.25" customHeight="1"/>
    <row r="72537" ht="14.25" customHeight="1"/>
    <row r="72538" ht="14.25" customHeight="1"/>
    <row r="72539" ht="14.25" customHeight="1"/>
    <row r="72540" ht="14.25" customHeight="1"/>
    <row r="72541" ht="14.25" customHeight="1"/>
    <row r="72542" ht="14.25" customHeight="1"/>
    <row r="72543" ht="14.25" customHeight="1"/>
    <row r="72544" ht="14.25" customHeight="1"/>
    <row r="72545" ht="14.25" customHeight="1"/>
    <row r="72546" ht="14.25" customHeight="1"/>
    <row r="72547" ht="14.25" customHeight="1"/>
    <row r="72548" ht="14.25" customHeight="1"/>
    <row r="72549" ht="14.25" customHeight="1"/>
    <row r="72550" ht="14.25" customHeight="1"/>
    <row r="72551" ht="14.25" customHeight="1"/>
    <row r="72552" ht="14.25" customHeight="1"/>
    <row r="72553" ht="14.25" customHeight="1"/>
    <row r="72554" ht="14.25" customHeight="1"/>
    <row r="72555" ht="14.25" customHeight="1"/>
    <row r="72556" ht="14.25" customHeight="1"/>
    <row r="72557" ht="14.25" customHeight="1"/>
    <row r="72558" ht="14.25" customHeight="1"/>
    <row r="72559" ht="14.25" customHeight="1"/>
    <row r="72560" ht="14.25" customHeight="1"/>
    <row r="72561" ht="14.25" customHeight="1"/>
    <row r="72562" ht="14.25" customHeight="1"/>
    <row r="72563" ht="14.25" customHeight="1"/>
    <row r="72564" ht="14.25" customHeight="1"/>
    <row r="72565" ht="14.25" customHeight="1"/>
    <row r="72566" ht="14.25" customHeight="1"/>
    <row r="72567" ht="14.25" customHeight="1"/>
    <row r="72568" ht="14.25" customHeight="1"/>
    <row r="72569" ht="14.25" customHeight="1"/>
    <row r="72570" ht="14.25" customHeight="1"/>
    <row r="72571" ht="14.25" customHeight="1"/>
    <row r="72572" ht="14.25" customHeight="1"/>
    <row r="72573" ht="14.25" customHeight="1"/>
    <row r="72574" ht="14.25" customHeight="1"/>
    <row r="72575" ht="14.25" customHeight="1"/>
    <row r="72576" ht="14.25" customHeight="1"/>
    <row r="72577" ht="14.25" customHeight="1"/>
    <row r="72578" ht="14.25" customHeight="1"/>
    <row r="72579" ht="14.25" customHeight="1"/>
    <row r="72580" ht="14.25" customHeight="1"/>
    <row r="72581" ht="14.25" customHeight="1"/>
    <row r="72582" ht="14.25" customHeight="1"/>
    <row r="72583" ht="14.25" customHeight="1"/>
    <row r="72584" ht="14.25" customHeight="1"/>
    <row r="72585" ht="14.25" customHeight="1"/>
    <row r="72586" ht="14.25" customHeight="1"/>
    <row r="72587" ht="14.25" customHeight="1"/>
    <row r="72588" ht="14.25" customHeight="1"/>
    <row r="72589" ht="14.25" customHeight="1"/>
    <row r="72590" ht="14.25" customHeight="1"/>
    <row r="72591" ht="14.25" customHeight="1"/>
    <row r="72592" ht="14.25" customHeight="1"/>
    <row r="72593" ht="14.25" customHeight="1"/>
    <row r="72594" ht="14.25" customHeight="1"/>
    <row r="72595" ht="14.25" customHeight="1"/>
    <row r="72596" ht="14.25" customHeight="1"/>
    <row r="72597" ht="14.25" customHeight="1"/>
    <row r="72598" ht="14.25" customHeight="1"/>
    <row r="72599" ht="14.25" customHeight="1"/>
    <row r="72600" ht="14.25" customHeight="1"/>
    <row r="72601" ht="14.25" customHeight="1"/>
    <row r="72602" ht="14.25" customHeight="1"/>
    <row r="72603" ht="14.25" customHeight="1"/>
    <row r="72604" ht="14.25" customHeight="1"/>
    <row r="72605" ht="14.25" customHeight="1"/>
    <row r="72606" ht="14.25" customHeight="1"/>
    <row r="72607" ht="14.25" customHeight="1"/>
    <row r="72608" ht="14.25" customHeight="1"/>
    <row r="72609" ht="14.25" customHeight="1"/>
    <row r="72610" ht="14.25" customHeight="1"/>
    <row r="72611" ht="14.25" customHeight="1"/>
    <row r="72612" ht="14.25" customHeight="1"/>
    <row r="72613" ht="14.25" customHeight="1"/>
    <row r="72614" ht="14.25" customHeight="1"/>
    <row r="72615" ht="14.25" customHeight="1"/>
    <row r="72616" ht="14.25" customHeight="1"/>
    <row r="72617" ht="14.25" customHeight="1"/>
    <row r="72618" ht="14.25" customHeight="1"/>
    <row r="72619" ht="14.25" customHeight="1"/>
    <row r="72620" ht="14.25" customHeight="1"/>
    <row r="72621" ht="14.25" customHeight="1"/>
    <row r="72622" ht="14.25" customHeight="1"/>
    <row r="72623" ht="14.25" customHeight="1"/>
    <row r="72624" ht="14.25" customHeight="1"/>
    <row r="72625" ht="14.25" customHeight="1"/>
    <row r="72626" ht="14.25" customHeight="1"/>
    <row r="72627" ht="14.25" customHeight="1"/>
    <row r="72628" ht="14.25" customHeight="1"/>
    <row r="72629" ht="14.25" customHeight="1"/>
    <row r="72630" ht="14.25" customHeight="1"/>
    <row r="72631" ht="14.25" customHeight="1"/>
    <row r="72632" ht="14.25" customHeight="1"/>
    <row r="72633" ht="14.25" customHeight="1"/>
    <row r="72634" ht="14.25" customHeight="1"/>
    <row r="72635" ht="14.25" customHeight="1"/>
    <row r="72636" ht="14.25" customHeight="1"/>
    <row r="72637" ht="14.25" customHeight="1"/>
    <row r="72638" ht="14.25" customHeight="1"/>
    <row r="72639" ht="14.25" customHeight="1"/>
    <row r="72640" ht="14.25" customHeight="1"/>
    <row r="72641" ht="14.25" customHeight="1"/>
    <row r="72642" ht="14.25" customHeight="1"/>
    <row r="72643" ht="14.25" customHeight="1"/>
    <row r="72644" ht="14.25" customHeight="1"/>
    <row r="72645" ht="14.25" customHeight="1"/>
    <row r="72646" ht="14.25" customHeight="1"/>
    <row r="72647" ht="14.25" customHeight="1"/>
    <row r="72648" ht="14.25" customHeight="1"/>
    <row r="72649" ht="14.25" customHeight="1"/>
    <row r="72650" ht="14.25" customHeight="1"/>
    <row r="72651" ht="14.25" customHeight="1"/>
    <row r="72652" ht="14.25" customHeight="1"/>
    <row r="72653" ht="14.25" customHeight="1"/>
    <row r="72654" ht="14.25" customHeight="1"/>
    <row r="72655" ht="14.25" customHeight="1"/>
    <row r="72656" ht="14.25" customHeight="1"/>
    <row r="72657" ht="14.25" customHeight="1"/>
    <row r="72658" ht="14.25" customHeight="1"/>
    <row r="72659" ht="14.25" customHeight="1"/>
    <row r="72660" ht="14.25" customHeight="1"/>
    <row r="72661" ht="14.25" customHeight="1"/>
    <row r="72662" ht="14.25" customHeight="1"/>
    <row r="72663" ht="14.25" customHeight="1"/>
    <row r="72664" ht="14.25" customHeight="1"/>
    <row r="72665" ht="14.25" customHeight="1"/>
    <row r="72666" ht="14.25" customHeight="1"/>
    <row r="72667" ht="14.25" customHeight="1"/>
    <row r="72668" ht="14.25" customHeight="1"/>
    <row r="72669" ht="14.25" customHeight="1"/>
    <row r="72670" ht="14.25" customHeight="1"/>
    <row r="72671" ht="14.25" customHeight="1"/>
    <row r="72672" ht="14.25" customHeight="1"/>
    <row r="72673" ht="14.25" customHeight="1"/>
    <row r="72674" ht="14.25" customHeight="1"/>
    <row r="72675" ht="14.25" customHeight="1"/>
    <row r="72676" ht="14.25" customHeight="1"/>
    <row r="72677" ht="14.25" customHeight="1"/>
    <row r="72678" ht="14.25" customHeight="1"/>
    <row r="72679" ht="14.25" customHeight="1"/>
    <row r="72680" ht="14.25" customHeight="1"/>
    <row r="72681" ht="14.25" customHeight="1"/>
    <row r="72682" ht="14.25" customHeight="1"/>
    <row r="72683" ht="14.25" customHeight="1"/>
    <row r="72684" ht="14.25" customHeight="1"/>
    <row r="72685" ht="14.25" customHeight="1"/>
    <row r="72686" ht="14.25" customHeight="1"/>
    <row r="72687" ht="14.25" customHeight="1"/>
    <row r="72688" ht="14.25" customHeight="1"/>
    <row r="72689" ht="14.25" customHeight="1"/>
    <row r="72690" ht="14.25" customHeight="1"/>
    <row r="72691" ht="14.25" customHeight="1"/>
    <row r="72692" ht="14.25" customHeight="1"/>
    <row r="72693" ht="14.25" customHeight="1"/>
    <row r="72694" ht="14.25" customHeight="1"/>
    <row r="72695" ht="14.25" customHeight="1"/>
    <row r="72696" ht="14.25" customHeight="1"/>
    <row r="72697" ht="14.25" customHeight="1"/>
    <row r="72698" ht="14.25" customHeight="1"/>
    <row r="72699" ht="14.25" customHeight="1"/>
    <row r="72700" ht="14.25" customHeight="1"/>
    <row r="72701" ht="14.25" customHeight="1"/>
    <row r="72702" ht="14.25" customHeight="1"/>
    <row r="72703" ht="14.25" customHeight="1"/>
    <row r="72704" ht="14.25" customHeight="1"/>
    <row r="72705" ht="14.25" customHeight="1"/>
    <row r="72706" ht="14.25" customHeight="1"/>
    <row r="72707" ht="14.25" customHeight="1"/>
    <row r="72708" ht="14.25" customHeight="1"/>
    <row r="72709" ht="14.25" customHeight="1"/>
    <row r="72710" ht="14.25" customHeight="1"/>
    <row r="72711" ht="14.25" customHeight="1"/>
    <row r="72712" ht="14.25" customHeight="1"/>
    <row r="72713" ht="14.25" customHeight="1"/>
    <row r="72714" ht="14.25" customHeight="1"/>
    <row r="72715" ht="14.25" customHeight="1"/>
    <row r="72716" ht="14.25" customHeight="1"/>
    <row r="72717" ht="14.25" customHeight="1"/>
    <row r="72718" ht="14.25" customHeight="1"/>
    <row r="72719" ht="14.25" customHeight="1"/>
    <row r="72720" ht="14.25" customHeight="1"/>
    <row r="72721" ht="14.25" customHeight="1"/>
    <row r="72722" ht="14.25" customHeight="1"/>
    <row r="72723" ht="14.25" customHeight="1"/>
    <row r="72724" ht="14.25" customHeight="1"/>
    <row r="72725" ht="14.25" customHeight="1"/>
    <row r="72726" ht="14.25" customHeight="1"/>
    <row r="72727" ht="14.25" customHeight="1"/>
    <row r="72728" ht="14.25" customHeight="1"/>
    <row r="72729" ht="14.25" customHeight="1"/>
    <row r="72730" ht="14.25" customHeight="1"/>
    <row r="72731" ht="14.25" customHeight="1"/>
    <row r="72732" ht="14.25" customHeight="1"/>
    <row r="72733" ht="14.25" customHeight="1"/>
    <row r="72734" ht="14.25" customHeight="1"/>
    <row r="72735" ht="14.25" customHeight="1"/>
    <row r="72736" ht="14.25" customHeight="1"/>
    <row r="72737" ht="14.25" customHeight="1"/>
    <row r="72738" ht="14.25" customHeight="1"/>
    <row r="72739" ht="14.25" customHeight="1"/>
    <row r="72740" ht="14.25" customHeight="1"/>
    <row r="72741" ht="14.25" customHeight="1"/>
    <row r="72742" ht="14.25" customHeight="1"/>
    <row r="72743" ht="14.25" customHeight="1"/>
    <row r="72744" ht="14.25" customHeight="1"/>
    <row r="72745" ht="14.25" customHeight="1"/>
    <row r="72746" ht="14.25" customHeight="1"/>
    <row r="72747" ht="14.25" customHeight="1"/>
    <row r="72748" ht="14.25" customHeight="1"/>
    <row r="72749" ht="14.25" customHeight="1"/>
    <row r="72750" ht="14.25" customHeight="1"/>
    <row r="72751" ht="14.25" customHeight="1"/>
    <row r="72752" ht="14.25" customHeight="1"/>
    <row r="72753" ht="14.25" customHeight="1"/>
    <row r="72754" ht="14.25" customHeight="1"/>
    <row r="72755" ht="14.25" customHeight="1"/>
    <row r="72756" ht="14.25" customHeight="1"/>
    <row r="72757" ht="14.25" customHeight="1"/>
    <row r="72758" ht="14.25" customHeight="1"/>
    <row r="72759" ht="14.25" customHeight="1"/>
    <row r="72760" ht="14.25" customHeight="1"/>
    <row r="72761" ht="14.25" customHeight="1"/>
    <row r="72762" ht="14.25" customHeight="1"/>
    <row r="72763" ht="14.25" customHeight="1"/>
    <row r="72764" ht="14.25" customHeight="1"/>
    <row r="72765" ht="14.25" customHeight="1"/>
    <row r="72766" ht="14.25" customHeight="1"/>
    <row r="72767" ht="14.25" customHeight="1"/>
    <row r="72768" ht="14.25" customHeight="1"/>
    <row r="72769" ht="14.25" customHeight="1"/>
    <row r="72770" ht="14.25" customHeight="1"/>
    <row r="72771" ht="14.25" customHeight="1"/>
    <row r="72772" ht="14.25" customHeight="1"/>
    <row r="72773" ht="14.25" customHeight="1"/>
    <row r="72774" ht="14.25" customHeight="1"/>
    <row r="72775" ht="14.25" customHeight="1"/>
    <row r="72776" ht="14.25" customHeight="1"/>
    <row r="72777" ht="14.25" customHeight="1"/>
    <row r="72778" ht="14.25" customHeight="1"/>
    <row r="72779" ht="14.25" customHeight="1"/>
    <row r="72780" ht="14.25" customHeight="1"/>
    <row r="72781" ht="14.25" customHeight="1"/>
    <row r="72782" ht="14.25" customHeight="1"/>
    <row r="72783" ht="14.25" customHeight="1"/>
    <row r="72784" ht="14.25" customHeight="1"/>
    <row r="72785" ht="14.25" customHeight="1"/>
    <row r="72786" ht="14.25" customHeight="1"/>
    <row r="72787" ht="14.25" customHeight="1"/>
    <row r="72788" ht="14.25" customHeight="1"/>
    <row r="72789" ht="14.25" customHeight="1"/>
    <row r="72790" ht="14.25" customHeight="1"/>
    <row r="72791" ht="14.25" customHeight="1"/>
    <row r="72792" ht="14.25" customHeight="1"/>
    <row r="72793" ht="14.25" customHeight="1"/>
    <row r="72794" ht="14.25" customHeight="1"/>
    <row r="72795" ht="14.25" customHeight="1"/>
    <row r="72796" ht="14.25" customHeight="1"/>
    <row r="72797" ht="14.25" customHeight="1"/>
    <row r="72798" ht="14.25" customHeight="1"/>
    <row r="72799" ht="14.25" customHeight="1"/>
    <row r="72800" ht="14.25" customHeight="1"/>
    <row r="72801" ht="14.25" customHeight="1"/>
    <row r="72802" ht="14.25" customHeight="1"/>
    <row r="72803" ht="14.25" customHeight="1"/>
    <row r="72804" ht="14.25" customHeight="1"/>
    <row r="72805" ht="14.25" customHeight="1"/>
    <row r="72806" ht="14.25" customHeight="1"/>
    <row r="72807" ht="14.25" customHeight="1"/>
    <row r="72808" ht="14.25" customHeight="1"/>
    <row r="72809" ht="14.25" customHeight="1"/>
    <row r="72810" ht="14.25" customHeight="1"/>
    <row r="72811" ht="14.25" customHeight="1"/>
    <row r="72812" ht="14.25" customHeight="1"/>
    <row r="72813" ht="14.25" customHeight="1"/>
    <row r="72814" ht="14.25" customHeight="1"/>
    <row r="72815" ht="14.25" customHeight="1"/>
    <row r="72816" ht="14.25" customHeight="1"/>
    <row r="72817" ht="14.25" customHeight="1"/>
    <row r="72818" ht="14.25" customHeight="1"/>
    <row r="72819" ht="14.25" customHeight="1"/>
    <row r="72820" ht="14.25" customHeight="1"/>
    <row r="72821" ht="14.25" customHeight="1"/>
    <row r="72822" ht="14.25" customHeight="1"/>
    <row r="72823" ht="14.25" customHeight="1"/>
    <row r="72824" ht="14.25" customHeight="1"/>
    <row r="72825" ht="14.25" customHeight="1"/>
    <row r="72826" ht="14.25" customHeight="1"/>
    <row r="72827" ht="14.25" customHeight="1"/>
    <row r="72828" ht="14.25" customHeight="1"/>
    <row r="72829" ht="14.25" customHeight="1"/>
    <row r="72830" ht="14.25" customHeight="1"/>
    <row r="72831" ht="14.25" customHeight="1"/>
    <row r="72832" ht="14.25" customHeight="1"/>
    <row r="72833" ht="14.25" customHeight="1"/>
    <row r="72834" ht="14.25" customHeight="1"/>
    <row r="72835" ht="14.25" customHeight="1"/>
    <row r="72836" ht="14.25" customHeight="1"/>
    <row r="72837" ht="14.25" customHeight="1"/>
    <row r="72838" ht="14.25" customHeight="1"/>
    <row r="72839" ht="14.25" customHeight="1"/>
    <row r="72840" ht="14.25" customHeight="1"/>
    <row r="72841" ht="14.25" customHeight="1"/>
    <row r="72842" ht="14.25" customHeight="1"/>
    <row r="72843" ht="14.25" customHeight="1"/>
    <row r="72844" ht="14.25" customHeight="1"/>
    <row r="72845" ht="14.25" customHeight="1"/>
    <row r="72846" ht="14.25" customHeight="1"/>
    <row r="72847" ht="14.25" customHeight="1"/>
    <row r="72848" ht="14.25" customHeight="1"/>
    <row r="72849" ht="14.25" customHeight="1"/>
    <row r="72850" ht="14.25" customHeight="1"/>
    <row r="72851" ht="14.25" customHeight="1"/>
    <row r="72852" ht="14.25" customHeight="1"/>
    <row r="72853" ht="14.25" customHeight="1"/>
    <row r="72854" ht="14.25" customHeight="1"/>
    <row r="72855" ht="14.25" customHeight="1"/>
    <row r="72856" ht="14.25" customHeight="1"/>
    <row r="72857" ht="14.25" customHeight="1"/>
    <row r="72858" ht="14.25" customHeight="1"/>
    <row r="72859" ht="14.25" customHeight="1"/>
    <row r="72860" ht="14.25" customHeight="1"/>
    <row r="72861" ht="14.25" customHeight="1"/>
    <row r="72862" ht="14.25" customHeight="1"/>
    <row r="72863" ht="14.25" customHeight="1"/>
    <row r="72864" ht="14.25" customHeight="1"/>
    <row r="72865" ht="14.25" customHeight="1"/>
    <row r="72866" ht="14.25" customHeight="1"/>
    <row r="72867" ht="14.25" customHeight="1"/>
    <row r="72868" ht="14.25" customHeight="1"/>
    <row r="72869" ht="14.25" customHeight="1"/>
    <row r="72870" ht="14.25" customHeight="1"/>
    <row r="72871" ht="14.25" customHeight="1"/>
    <row r="72872" ht="14.25" customHeight="1"/>
    <row r="72873" ht="14.25" customHeight="1"/>
    <row r="72874" ht="14.25" customHeight="1"/>
    <row r="72875" ht="14.25" customHeight="1"/>
    <row r="72876" ht="14.25" customHeight="1"/>
    <row r="72877" ht="14.25" customHeight="1"/>
    <row r="72878" ht="14.25" customHeight="1"/>
    <row r="72879" ht="14.25" customHeight="1"/>
    <row r="72880" ht="14.25" customHeight="1"/>
    <row r="72881" ht="14.25" customHeight="1"/>
    <row r="72882" ht="14.25" customHeight="1"/>
    <row r="72883" ht="14.25" customHeight="1"/>
    <row r="72884" ht="14.25" customHeight="1"/>
    <row r="72885" ht="14.25" customHeight="1"/>
    <row r="72886" ht="14.25" customHeight="1"/>
    <row r="72887" ht="14.25" customHeight="1"/>
    <row r="72888" ht="14.25" customHeight="1"/>
    <row r="72889" ht="14.25" customHeight="1"/>
    <row r="72890" ht="14.25" customHeight="1"/>
    <row r="72891" ht="14.25" customHeight="1"/>
    <row r="72892" ht="14.25" customHeight="1"/>
    <row r="72893" ht="14.25" customHeight="1"/>
    <row r="72894" ht="14.25" customHeight="1"/>
    <row r="72895" ht="14.25" customHeight="1"/>
    <row r="72896" ht="14.25" customHeight="1"/>
    <row r="72897" ht="14.25" customHeight="1"/>
    <row r="72898" ht="14.25" customHeight="1"/>
    <row r="72899" ht="14.25" customHeight="1"/>
    <row r="72900" ht="14.25" customHeight="1"/>
    <row r="72901" ht="14.25" customHeight="1"/>
    <row r="72902" ht="14.25" customHeight="1"/>
    <row r="72903" ht="14.25" customHeight="1"/>
    <row r="72904" ht="14.25" customHeight="1"/>
    <row r="72905" ht="14.25" customHeight="1"/>
    <row r="72906" ht="14.25" customHeight="1"/>
    <row r="72907" ht="14.25" customHeight="1"/>
    <row r="72908" ht="14.25" customHeight="1"/>
    <row r="72909" ht="14.25" customHeight="1"/>
    <row r="72910" ht="14.25" customHeight="1"/>
    <row r="72911" ht="14.25" customHeight="1"/>
    <row r="72912" ht="14.25" customHeight="1"/>
    <row r="72913" ht="14.25" customHeight="1"/>
    <row r="72914" ht="14.25" customHeight="1"/>
    <row r="72915" ht="14.25" customHeight="1"/>
    <row r="72916" ht="14.25" customHeight="1"/>
    <row r="72917" ht="14.25" customHeight="1"/>
    <row r="72918" ht="14.25" customHeight="1"/>
    <row r="72919" ht="14.25" customHeight="1"/>
    <row r="72920" ht="14.25" customHeight="1"/>
    <row r="72921" ht="14.25" customHeight="1"/>
    <row r="72922" ht="14.25" customHeight="1"/>
    <row r="72923" ht="14.25" customHeight="1"/>
    <row r="72924" ht="14.25" customHeight="1"/>
    <row r="72925" ht="14.25" customHeight="1"/>
    <row r="72926" ht="14.25" customHeight="1"/>
    <row r="72927" ht="14.25" customHeight="1"/>
    <row r="72928" ht="14.25" customHeight="1"/>
    <row r="72929" ht="14.25" customHeight="1"/>
    <row r="72930" ht="14.25" customHeight="1"/>
    <row r="72931" ht="14.25" customHeight="1"/>
    <row r="72932" ht="14.25" customHeight="1"/>
    <row r="72933" ht="14.25" customHeight="1"/>
    <row r="72934" ht="14.25" customHeight="1"/>
    <row r="72935" ht="14.25" customHeight="1"/>
    <row r="72936" ht="14.25" customHeight="1"/>
    <row r="72937" ht="14.25" customHeight="1"/>
    <row r="72938" ht="14.25" customHeight="1"/>
    <row r="72939" ht="14.25" customHeight="1"/>
    <row r="72940" ht="14.25" customHeight="1"/>
    <row r="72941" ht="14.25" customHeight="1"/>
    <row r="72942" ht="14.25" customHeight="1"/>
    <row r="72943" ht="14.25" customHeight="1"/>
    <row r="72944" ht="14.25" customHeight="1"/>
    <row r="72945" ht="14.25" customHeight="1"/>
    <row r="72946" ht="14.25" customHeight="1"/>
    <row r="72947" ht="14.25" customHeight="1"/>
    <row r="72948" ht="14.25" customHeight="1"/>
    <row r="72949" ht="14.25" customHeight="1"/>
    <row r="72950" ht="14.25" customHeight="1"/>
    <row r="72951" ht="14.25" customHeight="1"/>
    <row r="72952" ht="14.25" customHeight="1"/>
    <row r="72953" ht="14.25" customHeight="1"/>
    <row r="72954" ht="14.25" customHeight="1"/>
    <row r="72955" ht="14.25" customHeight="1"/>
    <row r="72956" ht="14.25" customHeight="1"/>
    <row r="72957" ht="14.25" customHeight="1"/>
    <row r="72958" ht="14.25" customHeight="1"/>
    <row r="72959" ht="14.25" customHeight="1"/>
    <row r="72960" ht="14.25" customHeight="1"/>
    <row r="72961" ht="14.25" customHeight="1"/>
    <row r="72962" ht="14.25" customHeight="1"/>
    <row r="72963" ht="14.25" customHeight="1"/>
    <row r="72964" ht="14.25" customHeight="1"/>
    <row r="72965" ht="14.25" customHeight="1"/>
    <row r="72966" ht="14.25" customHeight="1"/>
    <row r="72967" ht="14.25" customHeight="1"/>
    <row r="72968" ht="14.25" customHeight="1"/>
    <row r="72969" ht="14.25" customHeight="1"/>
    <row r="72970" ht="14.25" customHeight="1"/>
    <row r="72971" ht="14.25" customHeight="1"/>
    <row r="72972" ht="14.25" customHeight="1"/>
    <row r="72973" ht="14.25" customHeight="1"/>
    <row r="72974" ht="14.25" customHeight="1"/>
    <row r="72975" ht="14.25" customHeight="1"/>
    <row r="72976" ht="14.25" customHeight="1"/>
    <row r="72977" ht="14.25" customHeight="1"/>
    <row r="72978" ht="14.25" customHeight="1"/>
    <row r="72979" ht="14.25" customHeight="1"/>
    <row r="72980" ht="14.25" customHeight="1"/>
    <row r="72981" ht="14.25" customHeight="1"/>
    <row r="72982" ht="14.25" customHeight="1"/>
    <row r="72983" ht="14.25" customHeight="1"/>
    <row r="72984" ht="14.25" customHeight="1"/>
    <row r="72985" ht="14.25" customHeight="1"/>
    <row r="72986" ht="14.25" customHeight="1"/>
    <row r="72987" ht="14.25" customHeight="1"/>
    <row r="72988" ht="14.25" customHeight="1"/>
    <row r="72989" ht="14.25" customHeight="1"/>
    <row r="72990" ht="14.25" customHeight="1"/>
    <row r="72991" ht="14.25" customHeight="1"/>
    <row r="72992" ht="14.25" customHeight="1"/>
    <row r="72993" ht="14.25" customHeight="1"/>
    <row r="72994" ht="14.25" customHeight="1"/>
    <row r="72995" ht="14.25" customHeight="1"/>
    <row r="72996" ht="14.25" customHeight="1"/>
    <row r="72997" ht="14.25" customHeight="1"/>
    <row r="72998" ht="14.25" customHeight="1"/>
    <row r="72999" ht="14.25" customHeight="1"/>
    <row r="73000" ht="14.25" customHeight="1"/>
    <row r="73001" ht="14.25" customHeight="1"/>
    <row r="73002" ht="14.25" customHeight="1"/>
    <row r="73003" ht="14.25" customHeight="1"/>
    <row r="73004" ht="14.25" customHeight="1"/>
    <row r="73005" ht="14.25" customHeight="1"/>
    <row r="73006" ht="14.25" customHeight="1"/>
    <row r="73007" ht="14.25" customHeight="1"/>
    <row r="73008" ht="14.25" customHeight="1"/>
    <row r="73009" ht="14.25" customHeight="1"/>
    <row r="73010" ht="14.25" customHeight="1"/>
    <row r="73011" ht="14.25" customHeight="1"/>
    <row r="73012" ht="14.25" customHeight="1"/>
    <row r="73013" ht="14.25" customHeight="1"/>
    <row r="73014" ht="14.25" customHeight="1"/>
    <row r="73015" ht="14.25" customHeight="1"/>
    <row r="73016" ht="14.25" customHeight="1"/>
    <row r="73017" ht="14.25" customHeight="1"/>
    <row r="73018" ht="14.25" customHeight="1"/>
    <row r="73019" ht="14.25" customHeight="1"/>
    <row r="73020" ht="14.25" customHeight="1"/>
    <row r="73021" ht="14.25" customHeight="1"/>
    <row r="73022" ht="14.25" customHeight="1"/>
    <row r="73023" ht="14.25" customHeight="1"/>
    <row r="73024" ht="14.25" customHeight="1"/>
    <row r="73025" ht="14.25" customHeight="1"/>
    <row r="73026" ht="14.25" customHeight="1"/>
    <row r="73027" ht="14.25" customHeight="1"/>
    <row r="73028" ht="14.25" customHeight="1"/>
    <row r="73029" ht="14.25" customHeight="1"/>
    <row r="73030" ht="14.25" customHeight="1"/>
    <row r="73031" ht="14.25" customHeight="1"/>
    <row r="73032" ht="14.25" customHeight="1"/>
    <row r="73033" ht="14.25" customHeight="1"/>
    <row r="73034" ht="14.25" customHeight="1"/>
    <row r="73035" ht="14.25" customHeight="1"/>
    <row r="73036" ht="14.25" customHeight="1"/>
    <row r="73037" ht="14.25" customHeight="1"/>
    <row r="73038" ht="14.25" customHeight="1"/>
    <row r="73039" ht="14.25" customHeight="1"/>
    <row r="73040" ht="14.25" customHeight="1"/>
    <row r="73041" ht="14.25" customHeight="1"/>
    <row r="73042" ht="14.25" customHeight="1"/>
    <row r="73043" ht="14.25" customHeight="1"/>
    <row r="73044" ht="14.25" customHeight="1"/>
    <row r="73045" ht="14.25" customHeight="1"/>
    <row r="73046" ht="14.25" customHeight="1"/>
    <row r="73047" ht="14.25" customHeight="1"/>
    <row r="73048" ht="14.25" customHeight="1"/>
    <row r="73049" ht="14.25" customHeight="1"/>
    <row r="73050" ht="14.25" customHeight="1"/>
    <row r="73051" ht="14.25" customHeight="1"/>
    <row r="73052" ht="14.25" customHeight="1"/>
    <row r="73053" ht="14.25" customHeight="1"/>
    <row r="73054" ht="14.25" customHeight="1"/>
    <row r="73055" ht="14.25" customHeight="1"/>
    <row r="73056" ht="14.25" customHeight="1"/>
    <row r="73057" ht="14.25" customHeight="1"/>
    <row r="73058" ht="14.25" customHeight="1"/>
    <row r="73059" ht="14.25" customHeight="1"/>
    <row r="73060" ht="14.25" customHeight="1"/>
    <row r="73061" ht="14.25" customHeight="1"/>
    <row r="73062" ht="14.25" customHeight="1"/>
    <row r="73063" ht="14.25" customHeight="1"/>
    <row r="73064" ht="14.25" customHeight="1"/>
    <row r="73065" ht="14.25" customHeight="1"/>
    <row r="73066" ht="14.25" customHeight="1"/>
    <row r="73067" ht="14.25" customHeight="1"/>
    <row r="73068" ht="14.25" customHeight="1"/>
    <row r="73069" ht="14.25" customHeight="1"/>
    <row r="73070" ht="14.25" customHeight="1"/>
    <row r="73071" ht="14.25" customHeight="1"/>
    <row r="73072" ht="14.25" customHeight="1"/>
    <row r="73073" ht="14.25" customHeight="1"/>
    <row r="73074" ht="14.25" customHeight="1"/>
    <row r="73075" ht="14.25" customHeight="1"/>
    <row r="73076" ht="14.25" customHeight="1"/>
    <row r="73077" ht="14.25" customHeight="1"/>
    <row r="73078" ht="14.25" customHeight="1"/>
    <row r="73079" ht="14.25" customHeight="1"/>
    <row r="73080" ht="14.25" customHeight="1"/>
    <row r="73081" ht="14.25" customHeight="1"/>
    <row r="73082" ht="14.25" customHeight="1"/>
    <row r="73083" ht="14.25" customHeight="1"/>
    <row r="73084" ht="14.25" customHeight="1"/>
    <row r="73085" ht="14.25" customHeight="1"/>
    <row r="73086" ht="14.25" customHeight="1"/>
    <row r="73087" ht="14.25" customHeight="1"/>
    <row r="73088" ht="14.25" customHeight="1"/>
    <row r="73089" ht="14.25" customHeight="1"/>
    <row r="73090" ht="14.25" customHeight="1"/>
    <row r="73091" ht="14.25" customHeight="1"/>
    <row r="73092" ht="14.25" customHeight="1"/>
    <row r="73093" ht="14.25" customHeight="1"/>
    <row r="73094" ht="14.25" customHeight="1"/>
    <row r="73095" ht="14.25" customHeight="1"/>
    <row r="73096" ht="14.25" customHeight="1"/>
    <row r="73097" ht="14.25" customHeight="1"/>
    <row r="73098" ht="14.25" customHeight="1"/>
    <row r="73099" ht="14.25" customHeight="1"/>
    <row r="73100" ht="14.25" customHeight="1"/>
    <row r="73101" ht="14.25" customHeight="1"/>
    <row r="73102" ht="14.25" customHeight="1"/>
    <row r="73103" ht="14.25" customHeight="1"/>
    <row r="73104" ht="14.25" customHeight="1"/>
    <row r="73105" ht="14.25" customHeight="1"/>
    <row r="73106" ht="14.25" customHeight="1"/>
    <row r="73107" ht="14.25" customHeight="1"/>
    <row r="73108" ht="14.25" customHeight="1"/>
    <row r="73109" ht="14.25" customHeight="1"/>
    <row r="73110" ht="14.25" customHeight="1"/>
    <row r="73111" ht="14.25" customHeight="1"/>
    <row r="73112" ht="14.25" customHeight="1"/>
    <row r="73113" ht="14.25" customHeight="1"/>
    <row r="73114" ht="14.25" customHeight="1"/>
    <row r="73115" ht="14.25" customHeight="1"/>
    <row r="73116" ht="14.25" customHeight="1"/>
    <row r="73117" ht="14.25" customHeight="1"/>
    <row r="73118" ht="14.25" customHeight="1"/>
    <row r="73119" ht="14.25" customHeight="1"/>
    <row r="73120" ht="14.25" customHeight="1"/>
    <row r="73121" ht="14.25" customHeight="1"/>
    <row r="73122" ht="14.25" customHeight="1"/>
    <row r="73123" ht="14.25" customHeight="1"/>
    <row r="73124" ht="14.25" customHeight="1"/>
    <row r="73125" ht="14.25" customHeight="1"/>
    <row r="73126" ht="14.25" customHeight="1"/>
    <row r="73127" ht="14.25" customHeight="1"/>
    <row r="73128" ht="14.25" customHeight="1"/>
    <row r="73129" ht="14.25" customHeight="1"/>
    <row r="73130" ht="14.25" customHeight="1"/>
    <row r="73131" ht="14.25" customHeight="1"/>
    <row r="73132" ht="14.25" customHeight="1"/>
    <row r="73133" ht="14.25" customHeight="1"/>
    <row r="73134" ht="14.25" customHeight="1"/>
    <row r="73135" ht="14.25" customHeight="1"/>
    <row r="73136" ht="14.25" customHeight="1"/>
    <row r="73137" ht="14.25" customHeight="1"/>
    <row r="73138" ht="14.25" customHeight="1"/>
    <row r="73139" ht="14.25" customHeight="1"/>
    <row r="73140" ht="14.25" customHeight="1"/>
    <row r="73141" ht="14.25" customHeight="1"/>
    <row r="73142" ht="14.25" customHeight="1"/>
    <row r="73143" ht="14.25" customHeight="1"/>
    <row r="73144" ht="14.25" customHeight="1"/>
    <row r="73145" ht="14.25" customHeight="1"/>
    <row r="73146" ht="14.25" customHeight="1"/>
    <row r="73147" ht="14.25" customHeight="1"/>
    <row r="73148" ht="14.25" customHeight="1"/>
    <row r="73149" ht="14.25" customHeight="1"/>
    <row r="73150" ht="14.25" customHeight="1"/>
    <row r="73151" ht="14.25" customHeight="1"/>
    <row r="73152" ht="14.25" customHeight="1"/>
    <row r="73153" ht="14.25" customHeight="1"/>
    <row r="73154" ht="14.25" customHeight="1"/>
    <row r="73155" ht="14.25" customHeight="1"/>
    <row r="73156" ht="14.25" customHeight="1"/>
    <row r="73157" ht="14.25" customHeight="1"/>
    <row r="73158" ht="14.25" customHeight="1"/>
    <row r="73159" ht="14.25" customHeight="1"/>
    <row r="73160" ht="14.25" customHeight="1"/>
    <row r="73161" ht="14.25" customHeight="1"/>
    <row r="73162" ht="14.25" customHeight="1"/>
    <row r="73163" ht="14.25" customHeight="1"/>
    <row r="73164" ht="14.25" customHeight="1"/>
    <row r="73165" ht="14.25" customHeight="1"/>
    <row r="73166" ht="14.25" customHeight="1"/>
    <row r="73167" ht="14.25" customHeight="1"/>
    <row r="73168" ht="14.25" customHeight="1"/>
    <row r="73169" ht="14.25" customHeight="1"/>
    <row r="73170" ht="14.25" customHeight="1"/>
    <row r="73171" ht="14.25" customHeight="1"/>
    <row r="73172" ht="14.25" customHeight="1"/>
    <row r="73173" ht="14.25" customHeight="1"/>
    <row r="73174" ht="14.25" customHeight="1"/>
    <row r="73175" ht="14.25" customHeight="1"/>
    <row r="73176" ht="14.25" customHeight="1"/>
    <row r="73177" ht="14.25" customHeight="1"/>
    <row r="73178" ht="14.25" customHeight="1"/>
    <row r="73179" ht="14.25" customHeight="1"/>
    <row r="73180" ht="14.25" customHeight="1"/>
    <row r="73181" ht="14.25" customHeight="1"/>
    <row r="73182" ht="14.25" customHeight="1"/>
    <row r="73183" ht="14.25" customHeight="1"/>
    <row r="73184" ht="14.25" customHeight="1"/>
    <row r="73185" ht="14.25" customHeight="1"/>
    <row r="73186" ht="14.25" customHeight="1"/>
    <row r="73187" ht="14.25" customHeight="1"/>
    <row r="73188" ht="14.25" customHeight="1"/>
    <row r="73189" ht="14.25" customHeight="1"/>
    <row r="73190" ht="14.25" customHeight="1"/>
    <row r="73191" ht="14.25" customHeight="1"/>
    <row r="73192" ht="14.25" customHeight="1"/>
    <row r="73193" ht="14.25" customHeight="1"/>
    <row r="73194" ht="14.25" customHeight="1"/>
    <row r="73195" ht="14.25" customHeight="1"/>
    <row r="73196" ht="14.25" customHeight="1"/>
    <row r="73197" ht="14.25" customHeight="1"/>
    <row r="73198" ht="14.25" customHeight="1"/>
    <row r="73199" ht="14.25" customHeight="1"/>
    <row r="73200" ht="14.25" customHeight="1"/>
    <row r="73201" ht="14.25" customHeight="1"/>
    <row r="73202" ht="14.25" customHeight="1"/>
    <row r="73203" ht="14.25" customHeight="1"/>
    <row r="73204" ht="14.25" customHeight="1"/>
    <row r="73205" ht="14.25" customHeight="1"/>
    <row r="73206" ht="14.25" customHeight="1"/>
    <row r="73207" ht="14.25" customHeight="1"/>
    <row r="73208" ht="14.25" customHeight="1"/>
    <row r="73209" ht="14.25" customHeight="1"/>
    <row r="73210" ht="14.25" customHeight="1"/>
    <row r="73211" ht="14.25" customHeight="1"/>
    <row r="73212" ht="14.25" customHeight="1"/>
    <row r="73213" ht="14.25" customHeight="1"/>
    <row r="73214" ht="14.25" customHeight="1"/>
    <row r="73215" ht="14.25" customHeight="1"/>
    <row r="73216" ht="14.25" customHeight="1"/>
    <row r="73217" ht="14.25" customHeight="1"/>
    <row r="73218" ht="14.25" customHeight="1"/>
    <row r="73219" ht="14.25" customHeight="1"/>
    <row r="73220" ht="14.25" customHeight="1"/>
    <row r="73221" ht="14.25" customHeight="1"/>
    <row r="73222" ht="14.25" customHeight="1"/>
    <row r="73223" ht="14.25" customHeight="1"/>
    <row r="73224" ht="14.25" customHeight="1"/>
    <row r="73225" ht="14.25" customHeight="1"/>
    <row r="73226" ht="14.25" customHeight="1"/>
    <row r="73227" ht="14.25" customHeight="1"/>
    <row r="73228" ht="14.25" customHeight="1"/>
    <row r="73229" ht="14.25" customHeight="1"/>
    <row r="73230" ht="14.25" customHeight="1"/>
    <row r="73231" ht="14.25" customHeight="1"/>
    <row r="73232" ht="14.25" customHeight="1"/>
    <row r="73233" ht="14.25" customHeight="1"/>
    <row r="73234" ht="14.25" customHeight="1"/>
    <row r="73235" ht="14.25" customHeight="1"/>
    <row r="73236" ht="14.25" customHeight="1"/>
    <row r="73237" ht="14.25" customHeight="1"/>
    <row r="73238" ht="14.25" customHeight="1"/>
    <row r="73239" ht="14.25" customHeight="1"/>
    <row r="73240" ht="14.25" customHeight="1"/>
    <row r="73241" ht="14.25" customHeight="1"/>
    <row r="73242" ht="14.25" customHeight="1"/>
    <row r="73243" ht="14.25" customHeight="1"/>
    <row r="73244" ht="14.25" customHeight="1"/>
    <row r="73245" ht="14.25" customHeight="1"/>
    <row r="73246" ht="14.25" customHeight="1"/>
    <row r="73247" ht="14.25" customHeight="1"/>
    <row r="73248" ht="14.25" customHeight="1"/>
    <row r="73249" ht="14.25" customHeight="1"/>
    <row r="73250" ht="14.25" customHeight="1"/>
    <row r="73251" ht="14.25" customHeight="1"/>
    <row r="73252" ht="14.25" customHeight="1"/>
    <row r="73253" ht="14.25" customHeight="1"/>
    <row r="73254" ht="14.25" customHeight="1"/>
    <row r="73255" ht="14.25" customHeight="1"/>
    <row r="73256" ht="14.25" customHeight="1"/>
    <row r="73257" ht="14.25" customHeight="1"/>
    <row r="73258" ht="14.25" customHeight="1"/>
    <row r="73259" ht="14.25" customHeight="1"/>
    <row r="73260" ht="14.25" customHeight="1"/>
    <row r="73261" ht="14.25" customHeight="1"/>
    <row r="73262" ht="14.25" customHeight="1"/>
    <row r="73263" ht="14.25" customHeight="1"/>
    <row r="73264" ht="14.25" customHeight="1"/>
    <row r="73265" ht="14.25" customHeight="1"/>
    <row r="73266" ht="14.25" customHeight="1"/>
    <row r="73267" ht="14.25" customHeight="1"/>
    <row r="73268" ht="14.25" customHeight="1"/>
    <row r="73269" ht="14.25" customHeight="1"/>
    <row r="73270" ht="14.25" customHeight="1"/>
    <row r="73271" ht="14.25" customHeight="1"/>
    <row r="73272" ht="14.25" customHeight="1"/>
    <row r="73273" ht="14.25" customHeight="1"/>
    <row r="73274" ht="14.25" customHeight="1"/>
    <row r="73275" ht="14.25" customHeight="1"/>
    <row r="73276" ht="14.25" customHeight="1"/>
    <row r="73277" ht="14.25" customHeight="1"/>
    <row r="73278" ht="14.25" customHeight="1"/>
    <row r="73279" ht="14.25" customHeight="1"/>
    <row r="73280" ht="14.25" customHeight="1"/>
    <row r="73281" ht="14.25" customHeight="1"/>
    <row r="73282" ht="14.25" customHeight="1"/>
    <row r="73283" ht="14.25" customHeight="1"/>
    <row r="73284" ht="14.25" customHeight="1"/>
    <row r="73285" ht="14.25" customHeight="1"/>
    <row r="73286" ht="14.25" customHeight="1"/>
    <row r="73287" ht="14.25" customHeight="1"/>
    <row r="73288" ht="14.25" customHeight="1"/>
    <row r="73289" ht="14.25" customHeight="1"/>
    <row r="73290" ht="14.25" customHeight="1"/>
    <row r="73291" ht="14.25" customHeight="1"/>
    <row r="73292" ht="14.25" customHeight="1"/>
    <row r="73293" ht="14.25" customHeight="1"/>
    <row r="73294" ht="14.25" customHeight="1"/>
    <row r="73295" ht="14.25" customHeight="1"/>
    <row r="73296" ht="14.25" customHeight="1"/>
    <row r="73297" ht="14.25" customHeight="1"/>
    <row r="73298" ht="14.25" customHeight="1"/>
    <row r="73299" ht="14.25" customHeight="1"/>
    <row r="73300" ht="14.25" customHeight="1"/>
    <row r="73301" ht="14.25" customHeight="1"/>
    <row r="73302" ht="14.25" customHeight="1"/>
    <row r="73303" ht="14.25" customHeight="1"/>
    <row r="73304" ht="14.25" customHeight="1"/>
    <row r="73305" ht="14.25" customHeight="1"/>
    <row r="73306" ht="14.25" customHeight="1"/>
    <row r="73307" ht="14.25" customHeight="1"/>
    <row r="73308" ht="14.25" customHeight="1"/>
    <row r="73309" ht="14.25" customHeight="1"/>
    <row r="73310" ht="14.25" customHeight="1"/>
    <row r="73311" ht="14.25" customHeight="1"/>
    <row r="73312" ht="14.25" customHeight="1"/>
    <row r="73313" ht="14.25" customHeight="1"/>
    <row r="73314" ht="14.25" customHeight="1"/>
    <row r="73315" ht="14.25" customHeight="1"/>
    <row r="73316" ht="14.25" customHeight="1"/>
    <row r="73317" ht="14.25" customHeight="1"/>
    <row r="73318" ht="14.25" customHeight="1"/>
    <row r="73319" ht="14.25" customHeight="1"/>
    <row r="73320" ht="14.25" customHeight="1"/>
    <row r="73321" ht="14.25" customHeight="1"/>
    <row r="73322" ht="14.25" customHeight="1"/>
    <row r="73323" ht="14.25" customHeight="1"/>
    <row r="73324" ht="14.25" customHeight="1"/>
    <row r="73325" ht="14.25" customHeight="1"/>
    <row r="73326" ht="14.25" customHeight="1"/>
    <row r="73327" ht="14.25" customHeight="1"/>
    <row r="73328" ht="14.25" customHeight="1"/>
    <row r="73329" ht="14.25" customHeight="1"/>
    <row r="73330" ht="14.25" customHeight="1"/>
    <row r="73331" ht="14.25" customHeight="1"/>
    <row r="73332" ht="14.25" customHeight="1"/>
    <row r="73333" ht="14.25" customHeight="1"/>
    <row r="73334" ht="14.25" customHeight="1"/>
    <row r="73335" ht="14.25" customHeight="1"/>
    <row r="73336" ht="14.25" customHeight="1"/>
    <row r="73337" ht="14.25" customHeight="1"/>
    <row r="73338" ht="14.25" customHeight="1"/>
    <row r="73339" ht="14.25" customHeight="1"/>
    <row r="73340" ht="14.25" customHeight="1"/>
    <row r="73341" ht="14.25" customHeight="1"/>
    <row r="73342" ht="14.25" customHeight="1"/>
    <row r="73343" ht="14.25" customHeight="1"/>
    <row r="73344" ht="14.25" customHeight="1"/>
    <row r="73345" ht="14.25" customHeight="1"/>
    <row r="73346" ht="14.25" customHeight="1"/>
    <row r="73347" ht="14.25" customHeight="1"/>
    <row r="73348" ht="14.25" customHeight="1"/>
    <row r="73349" ht="14.25" customHeight="1"/>
    <row r="73350" ht="14.25" customHeight="1"/>
    <row r="73351" ht="14.25" customHeight="1"/>
    <row r="73352" ht="14.25" customHeight="1"/>
    <row r="73353" ht="14.25" customHeight="1"/>
    <row r="73354" ht="14.25" customHeight="1"/>
    <row r="73355" ht="14.25" customHeight="1"/>
    <row r="73356" ht="14.25" customHeight="1"/>
    <row r="73357" ht="14.25" customHeight="1"/>
    <row r="73358" ht="14.25" customHeight="1"/>
    <row r="73359" ht="14.25" customHeight="1"/>
    <row r="73360" ht="14.25" customHeight="1"/>
    <row r="73361" ht="14.25" customHeight="1"/>
    <row r="73362" ht="14.25" customHeight="1"/>
    <row r="73363" ht="14.25" customHeight="1"/>
    <row r="73364" ht="14.25" customHeight="1"/>
    <row r="73365" ht="14.25" customHeight="1"/>
    <row r="73366" ht="14.25" customHeight="1"/>
    <row r="73367" ht="14.25" customHeight="1"/>
    <row r="73368" ht="14.25" customHeight="1"/>
    <row r="73369" ht="14.25" customHeight="1"/>
    <row r="73370" ht="14.25" customHeight="1"/>
    <row r="73371" ht="14.25" customHeight="1"/>
    <row r="73372" ht="14.25" customHeight="1"/>
    <row r="73373" ht="14.25" customHeight="1"/>
    <row r="73374" ht="14.25" customHeight="1"/>
    <row r="73375" ht="14.25" customHeight="1"/>
    <row r="73376" ht="14.25" customHeight="1"/>
    <row r="73377" ht="14.25" customHeight="1"/>
    <row r="73378" ht="14.25" customHeight="1"/>
    <row r="73379" ht="14.25" customHeight="1"/>
    <row r="73380" ht="14.25" customHeight="1"/>
    <row r="73381" ht="14.25" customHeight="1"/>
    <row r="73382" ht="14.25" customHeight="1"/>
    <row r="73383" ht="14.25" customHeight="1"/>
    <row r="73384" ht="14.25" customHeight="1"/>
    <row r="73385" ht="14.25" customHeight="1"/>
    <row r="73386" ht="14.25" customHeight="1"/>
    <row r="73387" ht="14.25" customHeight="1"/>
    <row r="73388" ht="14.25" customHeight="1"/>
    <row r="73389" ht="14.25" customHeight="1"/>
    <row r="73390" ht="14.25" customHeight="1"/>
    <row r="73391" ht="14.25" customHeight="1"/>
    <row r="73392" ht="14.25" customHeight="1"/>
    <row r="73393" ht="14.25" customHeight="1"/>
    <row r="73394" ht="14.25" customHeight="1"/>
    <row r="73395" ht="14.25" customHeight="1"/>
    <row r="73396" ht="14.25" customHeight="1"/>
    <row r="73397" ht="14.25" customHeight="1"/>
    <row r="73398" ht="14.25" customHeight="1"/>
    <row r="73399" ht="14.25" customHeight="1"/>
    <row r="73400" ht="14.25" customHeight="1"/>
    <row r="73401" ht="14.25" customHeight="1"/>
    <row r="73402" ht="14.25" customHeight="1"/>
    <row r="73403" ht="14.25" customHeight="1"/>
    <row r="73404" ht="14.25" customHeight="1"/>
    <row r="73405" ht="14.25" customHeight="1"/>
    <row r="73406" ht="14.25" customHeight="1"/>
    <row r="73407" ht="14.25" customHeight="1"/>
    <row r="73408" ht="14.25" customHeight="1"/>
    <row r="73409" ht="14.25" customHeight="1"/>
    <row r="73410" ht="14.25" customHeight="1"/>
    <row r="73411" ht="14.25" customHeight="1"/>
    <row r="73412" ht="14.25" customHeight="1"/>
    <row r="73413" ht="14.25" customHeight="1"/>
    <row r="73414" ht="14.25" customHeight="1"/>
    <row r="73415" ht="14.25" customHeight="1"/>
    <row r="73416" ht="14.25" customHeight="1"/>
    <row r="73417" ht="14.25" customHeight="1"/>
    <row r="73418" ht="14.25" customHeight="1"/>
    <row r="73419" ht="14.25" customHeight="1"/>
    <row r="73420" ht="14.25" customHeight="1"/>
    <row r="73421" ht="14.25" customHeight="1"/>
    <row r="73422" ht="14.25" customHeight="1"/>
    <row r="73423" ht="14.25" customHeight="1"/>
    <row r="73424" ht="14.25" customHeight="1"/>
    <row r="73425" ht="14.25" customHeight="1"/>
    <row r="73426" ht="14.25" customHeight="1"/>
    <row r="73427" ht="14.25" customHeight="1"/>
    <row r="73428" ht="14.25" customHeight="1"/>
    <row r="73429" ht="14.25" customHeight="1"/>
    <row r="73430" ht="14.25" customHeight="1"/>
    <row r="73431" ht="14.25" customHeight="1"/>
    <row r="73432" ht="14.25" customHeight="1"/>
    <row r="73433" ht="14.25" customHeight="1"/>
    <row r="73434" ht="14.25" customHeight="1"/>
    <row r="73435" ht="14.25" customHeight="1"/>
    <row r="73436" ht="14.25" customHeight="1"/>
    <row r="73437" ht="14.25" customHeight="1"/>
    <row r="73438" ht="14.25" customHeight="1"/>
    <row r="73439" ht="14.25" customHeight="1"/>
    <row r="73440" ht="14.25" customHeight="1"/>
    <row r="73441" ht="14.25" customHeight="1"/>
    <row r="73442" ht="14.25" customHeight="1"/>
    <row r="73443" ht="14.25" customHeight="1"/>
    <row r="73444" ht="14.25" customHeight="1"/>
    <row r="73445" ht="14.25" customHeight="1"/>
    <row r="73446" ht="14.25" customHeight="1"/>
    <row r="73447" ht="14.25" customHeight="1"/>
    <row r="73448" ht="14.25" customHeight="1"/>
    <row r="73449" ht="14.25" customHeight="1"/>
    <row r="73450" ht="14.25" customHeight="1"/>
    <row r="73451" ht="14.25" customHeight="1"/>
    <row r="73452" ht="14.25" customHeight="1"/>
    <row r="73453" ht="14.25" customHeight="1"/>
    <row r="73454" ht="14.25" customHeight="1"/>
    <row r="73455" ht="14.25" customHeight="1"/>
    <row r="73456" ht="14.25" customHeight="1"/>
    <row r="73457" ht="14.25" customHeight="1"/>
    <row r="73458" ht="14.25" customHeight="1"/>
    <row r="73459" ht="14.25" customHeight="1"/>
    <row r="73460" ht="14.25" customHeight="1"/>
    <row r="73461" ht="14.25" customHeight="1"/>
    <row r="73462" ht="14.25" customHeight="1"/>
    <row r="73463" ht="14.25" customHeight="1"/>
    <row r="73464" ht="14.25" customHeight="1"/>
    <row r="73465" ht="14.25" customHeight="1"/>
    <row r="73466" ht="14.25" customHeight="1"/>
    <row r="73467" ht="14.25" customHeight="1"/>
    <row r="73468" ht="14.25" customHeight="1"/>
    <row r="73469" ht="14.25" customHeight="1"/>
    <row r="73470" ht="14.25" customHeight="1"/>
    <row r="73471" ht="14.25" customHeight="1"/>
    <row r="73472" ht="14.25" customHeight="1"/>
    <row r="73473" ht="14.25" customHeight="1"/>
    <row r="73474" ht="14.25" customHeight="1"/>
    <row r="73475" ht="14.25" customHeight="1"/>
    <row r="73476" ht="14.25" customHeight="1"/>
    <row r="73477" ht="14.25" customHeight="1"/>
    <row r="73478" ht="14.25" customHeight="1"/>
    <row r="73479" ht="14.25" customHeight="1"/>
    <row r="73480" ht="14.25" customHeight="1"/>
    <row r="73481" ht="14.25" customHeight="1"/>
    <row r="73482" ht="14.25" customHeight="1"/>
    <row r="73483" ht="14.25" customHeight="1"/>
    <row r="73484" ht="14.25" customHeight="1"/>
    <row r="73485" ht="14.25" customHeight="1"/>
    <row r="73486" ht="14.25" customHeight="1"/>
    <row r="73487" ht="14.25" customHeight="1"/>
    <row r="73488" ht="14.25" customHeight="1"/>
    <row r="73489" ht="14.25" customHeight="1"/>
    <row r="73490" ht="14.25" customHeight="1"/>
    <row r="73491" ht="14.25" customHeight="1"/>
    <row r="73492" ht="14.25" customHeight="1"/>
    <row r="73493" ht="14.25" customHeight="1"/>
    <row r="73494" ht="14.25" customHeight="1"/>
    <row r="73495" ht="14.25" customHeight="1"/>
    <row r="73496" ht="14.25" customHeight="1"/>
    <row r="73497" ht="14.25" customHeight="1"/>
    <row r="73498" ht="14.25" customHeight="1"/>
    <row r="73499" ht="14.25" customHeight="1"/>
    <row r="73500" ht="14.25" customHeight="1"/>
    <row r="73501" ht="14.25" customHeight="1"/>
    <row r="73502" ht="14.25" customHeight="1"/>
    <row r="73503" ht="14.25" customHeight="1"/>
    <row r="73504" ht="14.25" customHeight="1"/>
    <row r="73505" ht="14.25" customHeight="1"/>
    <row r="73506" ht="14.25" customHeight="1"/>
    <row r="73507" ht="14.25" customHeight="1"/>
    <row r="73508" ht="14.25" customHeight="1"/>
    <row r="73509" ht="14.25" customHeight="1"/>
    <row r="73510" ht="14.25" customHeight="1"/>
    <row r="73511" ht="14.25" customHeight="1"/>
    <row r="73512" ht="14.25" customHeight="1"/>
    <row r="73513" ht="14.25" customHeight="1"/>
    <row r="73514" ht="14.25" customHeight="1"/>
    <row r="73515" ht="14.25" customHeight="1"/>
    <row r="73516" ht="14.25" customHeight="1"/>
    <row r="73517" ht="14.25" customHeight="1"/>
    <row r="73518" ht="14.25" customHeight="1"/>
    <row r="73519" ht="14.25" customHeight="1"/>
    <row r="73520" ht="14.25" customHeight="1"/>
    <row r="73521" ht="14.25" customHeight="1"/>
    <row r="73522" ht="14.25" customHeight="1"/>
    <row r="73523" ht="14.25" customHeight="1"/>
    <row r="73524" ht="14.25" customHeight="1"/>
    <row r="73525" ht="14.25" customHeight="1"/>
    <row r="73526" ht="14.25" customHeight="1"/>
    <row r="73527" ht="14.25" customHeight="1"/>
    <row r="73528" ht="14.25" customHeight="1"/>
    <row r="73529" ht="14.25" customHeight="1"/>
    <row r="73530" ht="14.25" customHeight="1"/>
    <row r="73531" ht="14.25" customHeight="1"/>
    <row r="73532" ht="14.25" customHeight="1"/>
    <row r="73533" ht="14.25" customHeight="1"/>
    <row r="73534" ht="14.25" customHeight="1"/>
    <row r="73535" ht="14.25" customHeight="1"/>
    <row r="73536" ht="14.25" customHeight="1"/>
    <row r="73537" ht="14.25" customHeight="1"/>
    <row r="73538" ht="14.25" customHeight="1"/>
    <row r="73539" ht="14.25" customHeight="1"/>
    <row r="73540" ht="14.25" customHeight="1"/>
    <row r="73541" ht="14.25" customHeight="1"/>
    <row r="73542" ht="14.25" customHeight="1"/>
    <row r="73543" ht="14.25" customHeight="1"/>
    <row r="73544" ht="14.25" customHeight="1"/>
    <row r="73545" ht="14.25" customHeight="1"/>
    <row r="73546" ht="14.25" customHeight="1"/>
    <row r="73547" ht="14.25" customHeight="1"/>
    <row r="73548" ht="14.25" customHeight="1"/>
    <row r="73549" ht="14.25" customHeight="1"/>
    <row r="73550" ht="14.25" customHeight="1"/>
    <row r="73551" ht="14.25" customHeight="1"/>
    <row r="73552" ht="14.25" customHeight="1"/>
    <row r="73553" ht="14.25" customHeight="1"/>
    <row r="73554" ht="14.25" customHeight="1"/>
    <row r="73555" ht="14.25" customHeight="1"/>
    <row r="73556" ht="14.25" customHeight="1"/>
    <row r="73557" ht="14.25" customHeight="1"/>
    <row r="73558" ht="14.25" customHeight="1"/>
    <row r="73559" ht="14.25" customHeight="1"/>
    <row r="73560" ht="14.25" customHeight="1"/>
    <row r="73561" ht="14.25" customHeight="1"/>
    <row r="73562" ht="14.25" customHeight="1"/>
    <row r="73563" ht="14.25" customHeight="1"/>
    <row r="73564" ht="14.25" customHeight="1"/>
    <row r="73565" ht="14.25" customHeight="1"/>
    <row r="73566" ht="14.25" customHeight="1"/>
    <row r="73567" ht="14.25" customHeight="1"/>
    <row r="73568" ht="14.25" customHeight="1"/>
    <row r="73569" ht="14.25" customHeight="1"/>
    <row r="73570" ht="14.25" customHeight="1"/>
    <row r="73571" ht="14.25" customHeight="1"/>
    <row r="73572" ht="14.25" customHeight="1"/>
    <row r="73573" ht="14.25" customHeight="1"/>
    <row r="73574" ht="14.25" customHeight="1"/>
    <row r="73575" ht="14.25" customHeight="1"/>
    <row r="73576" ht="14.25" customHeight="1"/>
    <row r="73577" ht="14.25" customHeight="1"/>
    <row r="73578" ht="14.25" customHeight="1"/>
    <row r="73579" ht="14.25" customHeight="1"/>
    <row r="73580" ht="14.25" customHeight="1"/>
    <row r="73581" ht="14.25" customHeight="1"/>
    <row r="73582" ht="14.25" customHeight="1"/>
    <row r="73583" ht="14.25" customHeight="1"/>
    <row r="73584" ht="14.25" customHeight="1"/>
    <row r="73585" ht="14.25" customHeight="1"/>
    <row r="73586" ht="14.25" customHeight="1"/>
    <row r="73587" ht="14.25" customHeight="1"/>
    <row r="73588" ht="14.25" customHeight="1"/>
    <row r="73589" ht="14.25" customHeight="1"/>
    <row r="73590" ht="14.25" customHeight="1"/>
    <row r="73591" ht="14.25" customHeight="1"/>
    <row r="73592" ht="14.25" customHeight="1"/>
    <row r="73593" ht="14.25" customHeight="1"/>
    <row r="73594" ht="14.25" customHeight="1"/>
    <row r="73595" ht="14.25" customHeight="1"/>
    <row r="73596" ht="14.25" customHeight="1"/>
    <row r="73597" ht="14.25" customHeight="1"/>
    <row r="73598" ht="14.25" customHeight="1"/>
    <row r="73599" ht="14.25" customHeight="1"/>
    <row r="73600" ht="14.25" customHeight="1"/>
    <row r="73601" ht="14.25" customHeight="1"/>
    <row r="73602" ht="14.25" customHeight="1"/>
    <row r="73603" ht="14.25" customHeight="1"/>
    <row r="73604" ht="14.25" customHeight="1"/>
    <row r="73605" ht="14.25" customHeight="1"/>
    <row r="73606" ht="14.25" customHeight="1"/>
    <row r="73607" ht="14.25" customHeight="1"/>
    <row r="73608" ht="14.25" customHeight="1"/>
    <row r="73609" ht="14.25" customHeight="1"/>
    <row r="73610" ht="14.25" customHeight="1"/>
    <row r="73611" ht="14.25" customHeight="1"/>
    <row r="73612" ht="14.25" customHeight="1"/>
    <row r="73613" ht="14.25" customHeight="1"/>
    <row r="73614" ht="14.25" customHeight="1"/>
    <row r="73615" ht="14.25" customHeight="1"/>
    <row r="73616" ht="14.25" customHeight="1"/>
    <row r="73617" ht="14.25" customHeight="1"/>
    <row r="73618" ht="14.25" customHeight="1"/>
    <row r="73619" ht="14.25" customHeight="1"/>
    <row r="73620" ht="14.25" customHeight="1"/>
    <row r="73621" ht="14.25" customHeight="1"/>
    <row r="73622" ht="14.25" customHeight="1"/>
    <row r="73623" ht="14.25" customHeight="1"/>
    <row r="73624" ht="14.25" customHeight="1"/>
    <row r="73625" ht="14.25" customHeight="1"/>
    <row r="73626" ht="14.25" customHeight="1"/>
    <row r="73627" ht="14.25" customHeight="1"/>
    <row r="73628" ht="14.25" customHeight="1"/>
    <row r="73629" ht="14.25" customHeight="1"/>
    <row r="73630" ht="14.25" customHeight="1"/>
    <row r="73631" ht="14.25" customHeight="1"/>
    <row r="73632" ht="14.25" customHeight="1"/>
    <row r="73633" ht="14.25" customHeight="1"/>
    <row r="73634" ht="14.25" customHeight="1"/>
    <row r="73635" ht="14.25" customHeight="1"/>
    <row r="73636" ht="14.25" customHeight="1"/>
    <row r="73637" ht="14.25" customHeight="1"/>
    <row r="73638" ht="14.25" customHeight="1"/>
    <row r="73639" ht="14.25" customHeight="1"/>
    <row r="73640" ht="14.25" customHeight="1"/>
    <row r="73641" ht="14.25" customHeight="1"/>
    <row r="73642" ht="14.25" customHeight="1"/>
    <row r="73643" ht="14.25" customHeight="1"/>
    <row r="73644" ht="14.25" customHeight="1"/>
    <row r="73645" ht="14.25" customHeight="1"/>
    <row r="73646" ht="14.25" customHeight="1"/>
    <row r="73647" ht="14.25" customHeight="1"/>
    <row r="73648" ht="14.25" customHeight="1"/>
    <row r="73649" ht="14.25" customHeight="1"/>
    <row r="73650" ht="14.25" customHeight="1"/>
    <row r="73651" ht="14.25" customHeight="1"/>
    <row r="73652" ht="14.25" customHeight="1"/>
    <row r="73653" ht="14.25" customHeight="1"/>
    <row r="73654" ht="14.25" customHeight="1"/>
    <row r="73655" ht="14.25" customHeight="1"/>
    <row r="73656" ht="14.25" customHeight="1"/>
    <row r="73657" ht="14.25" customHeight="1"/>
    <row r="73658" ht="14.25" customHeight="1"/>
    <row r="73659" ht="14.25" customHeight="1"/>
    <row r="73660" ht="14.25" customHeight="1"/>
    <row r="73661" ht="14.25" customHeight="1"/>
    <row r="73662" ht="14.25" customHeight="1"/>
    <row r="73663" ht="14.25" customHeight="1"/>
    <row r="73664" ht="14.25" customHeight="1"/>
    <row r="73665" ht="14.25" customHeight="1"/>
    <row r="73666" ht="14.25" customHeight="1"/>
    <row r="73667" ht="14.25" customHeight="1"/>
    <row r="73668" ht="14.25" customHeight="1"/>
    <row r="73669" ht="14.25" customHeight="1"/>
    <row r="73670" ht="14.25" customHeight="1"/>
    <row r="73671" ht="14.25" customHeight="1"/>
    <row r="73672" ht="14.25" customHeight="1"/>
    <row r="73673" ht="14.25" customHeight="1"/>
    <row r="73674" ht="14.25" customHeight="1"/>
    <row r="73675" ht="14.25" customHeight="1"/>
    <row r="73676" ht="14.25" customHeight="1"/>
    <row r="73677" ht="14.25" customHeight="1"/>
    <row r="73678" ht="14.25" customHeight="1"/>
    <row r="73679" ht="14.25" customHeight="1"/>
    <row r="73680" ht="14.25" customHeight="1"/>
    <row r="73681" ht="14.25" customHeight="1"/>
    <row r="73682" ht="14.25" customHeight="1"/>
    <row r="73683" ht="14.25" customHeight="1"/>
    <row r="73684" ht="14.25" customHeight="1"/>
    <row r="73685" ht="14.25" customHeight="1"/>
    <row r="73686" ht="14.25" customHeight="1"/>
    <row r="73687" ht="14.25" customHeight="1"/>
    <row r="73688" ht="14.25" customHeight="1"/>
    <row r="73689" ht="14.25" customHeight="1"/>
    <row r="73690" ht="14.25" customHeight="1"/>
    <row r="73691" ht="14.25" customHeight="1"/>
    <row r="73692" ht="14.25" customHeight="1"/>
    <row r="73693" ht="14.25" customHeight="1"/>
    <row r="73694" ht="14.25" customHeight="1"/>
    <row r="73695" ht="14.25" customHeight="1"/>
    <row r="73696" ht="14.25" customHeight="1"/>
    <row r="73697" ht="14.25" customHeight="1"/>
    <row r="73698" ht="14.25" customHeight="1"/>
    <row r="73699" ht="14.25" customHeight="1"/>
    <row r="73700" ht="14.25" customHeight="1"/>
    <row r="73701" ht="14.25" customHeight="1"/>
    <row r="73702" ht="14.25" customHeight="1"/>
    <row r="73703" ht="14.25" customHeight="1"/>
    <row r="73704" ht="14.25" customHeight="1"/>
    <row r="73705" ht="14.25" customHeight="1"/>
    <row r="73706" ht="14.25" customHeight="1"/>
    <row r="73707" ht="14.25" customHeight="1"/>
    <row r="73708" ht="14.25" customHeight="1"/>
    <row r="73709" ht="14.25" customHeight="1"/>
    <row r="73710" ht="14.25" customHeight="1"/>
    <row r="73711" ht="14.25" customHeight="1"/>
    <row r="73712" ht="14.25" customHeight="1"/>
    <row r="73713" ht="14.25" customHeight="1"/>
    <row r="73714" ht="14.25" customHeight="1"/>
    <row r="73715" ht="14.25" customHeight="1"/>
    <row r="73716" ht="14.25" customHeight="1"/>
    <row r="73717" ht="14.25" customHeight="1"/>
    <row r="73718" ht="14.25" customHeight="1"/>
    <row r="73719" ht="14.25" customHeight="1"/>
    <row r="73720" ht="14.25" customHeight="1"/>
    <row r="73721" ht="14.25" customHeight="1"/>
    <row r="73722" ht="14.25" customHeight="1"/>
    <row r="73723" ht="14.25" customHeight="1"/>
    <row r="73724" ht="14.25" customHeight="1"/>
    <row r="73725" ht="14.25" customHeight="1"/>
    <row r="73726" ht="14.25" customHeight="1"/>
    <row r="73727" ht="14.25" customHeight="1"/>
    <row r="73728" ht="14.25" customHeight="1"/>
    <row r="73729" ht="14.25" customHeight="1"/>
    <row r="73730" ht="14.25" customHeight="1"/>
    <row r="73731" ht="14.25" customHeight="1"/>
    <row r="73732" ht="14.25" customHeight="1"/>
    <row r="73733" ht="14.25" customHeight="1"/>
    <row r="73734" ht="14.25" customHeight="1"/>
    <row r="73735" ht="14.25" customHeight="1"/>
    <row r="73736" ht="14.25" customHeight="1"/>
    <row r="73737" ht="14.25" customHeight="1"/>
    <row r="73738" ht="14.25" customHeight="1"/>
    <row r="73739" ht="14.25" customHeight="1"/>
    <row r="73740" ht="14.25" customHeight="1"/>
    <row r="73741" ht="14.25" customHeight="1"/>
    <row r="73742" ht="14.25" customHeight="1"/>
    <row r="73743" ht="14.25" customHeight="1"/>
    <row r="73744" ht="14.25" customHeight="1"/>
    <row r="73745" ht="14.25" customHeight="1"/>
    <row r="73746" ht="14.25" customHeight="1"/>
    <row r="73747" ht="14.25" customHeight="1"/>
    <row r="73748" ht="14.25" customHeight="1"/>
    <row r="73749" ht="14.25" customHeight="1"/>
    <row r="73750" ht="14.25" customHeight="1"/>
    <row r="73751" ht="14.25" customHeight="1"/>
    <row r="73752" ht="14.25" customHeight="1"/>
    <row r="73753" ht="14.25" customHeight="1"/>
    <row r="73754" ht="14.25" customHeight="1"/>
    <row r="73755" ht="14.25" customHeight="1"/>
    <row r="73756" ht="14.25" customHeight="1"/>
    <row r="73757" ht="14.25" customHeight="1"/>
    <row r="73758" ht="14.25" customHeight="1"/>
    <row r="73759" ht="14.25" customHeight="1"/>
    <row r="73760" ht="14.25" customHeight="1"/>
    <row r="73761" ht="14.25" customHeight="1"/>
    <row r="73762" ht="14.25" customHeight="1"/>
    <row r="73763" ht="14.25" customHeight="1"/>
    <row r="73764" ht="14.25" customHeight="1"/>
    <row r="73765" ht="14.25" customHeight="1"/>
    <row r="73766" ht="14.25" customHeight="1"/>
    <row r="73767" ht="14.25" customHeight="1"/>
    <row r="73768" ht="14.25" customHeight="1"/>
    <row r="73769" ht="14.25" customHeight="1"/>
    <row r="73770" ht="14.25" customHeight="1"/>
    <row r="73771" ht="14.25" customHeight="1"/>
    <row r="73772" ht="14.25" customHeight="1"/>
    <row r="73773" ht="14.25" customHeight="1"/>
    <row r="73774" ht="14.25" customHeight="1"/>
    <row r="73775" ht="14.25" customHeight="1"/>
    <row r="73776" ht="14.25" customHeight="1"/>
    <row r="73777" ht="14.25" customHeight="1"/>
    <row r="73778" ht="14.25" customHeight="1"/>
    <row r="73779" ht="14.25" customHeight="1"/>
    <row r="73780" ht="14.25" customHeight="1"/>
    <row r="73781" ht="14.25" customHeight="1"/>
    <row r="73782" ht="14.25" customHeight="1"/>
    <row r="73783" ht="14.25" customHeight="1"/>
    <row r="73784" ht="14.25" customHeight="1"/>
    <row r="73785" ht="14.25" customHeight="1"/>
    <row r="73786" ht="14.25" customHeight="1"/>
    <row r="73787" ht="14.25" customHeight="1"/>
    <row r="73788" ht="14.25" customHeight="1"/>
    <row r="73789" ht="14.25" customHeight="1"/>
    <row r="73790" ht="14.25" customHeight="1"/>
    <row r="73791" ht="14.25" customHeight="1"/>
    <row r="73792" ht="14.25" customHeight="1"/>
    <row r="73793" ht="14.25" customHeight="1"/>
    <row r="73794" ht="14.25" customHeight="1"/>
    <row r="73795" ht="14.25" customHeight="1"/>
    <row r="73796" ht="14.25" customHeight="1"/>
    <row r="73797" ht="14.25" customHeight="1"/>
    <row r="73798" ht="14.25" customHeight="1"/>
    <row r="73799" ht="14.25" customHeight="1"/>
    <row r="73800" ht="14.25" customHeight="1"/>
    <row r="73801" ht="14.25" customHeight="1"/>
    <row r="73802" ht="14.25" customHeight="1"/>
    <row r="73803" ht="14.25" customHeight="1"/>
    <row r="73804" ht="14.25" customHeight="1"/>
    <row r="73805" ht="14.25" customHeight="1"/>
    <row r="73806" ht="14.25" customHeight="1"/>
    <row r="73807" ht="14.25" customHeight="1"/>
    <row r="73808" ht="14.25" customHeight="1"/>
    <row r="73809" ht="14.25" customHeight="1"/>
    <row r="73810" ht="14.25" customHeight="1"/>
    <row r="73811" ht="14.25" customHeight="1"/>
    <row r="73812" ht="14.25" customHeight="1"/>
    <row r="73813" ht="14.25" customHeight="1"/>
    <row r="73814" ht="14.25" customHeight="1"/>
    <row r="73815" ht="14.25" customHeight="1"/>
    <row r="73816" ht="14.25" customHeight="1"/>
    <row r="73817" ht="14.25" customHeight="1"/>
    <row r="73818" ht="14.25" customHeight="1"/>
    <row r="73819" ht="14.25" customHeight="1"/>
    <row r="73820" ht="14.25" customHeight="1"/>
    <row r="73821" ht="14.25" customHeight="1"/>
    <row r="73822" ht="14.25" customHeight="1"/>
    <row r="73823" ht="14.25" customHeight="1"/>
    <row r="73824" ht="14.25" customHeight="1"/>
    <row r="73825" ht="14.25" customHeight="1"/>
    <row r="73826" ht="14.25" customHeight="1"/>
    <row r="73827" ht="14.25" customHeight="1"/>
    <row r="73828" ht="14.25" customHeight="1"/>
    <row r="73829" ht="14.25" customHeight="1"/>
    <row r="73830" ht="14.25" customHeight="1"/>
    <row r="73831" ht="14.25" customHeight="1"/>
    <row r="73832" ht="14.25" customHeight="1"/>
    <row r="73833" ht="14.25" customHeight="1"/>
    <row r="73834" ht="14.25" customHeight="1"/>
    <row r="73835" ht="14.25" customHeight="1"/>
    <row r="73836" ht="14.25" customHeight="1"/>
    <row r="73837" ht="14.25" customHeight="1"/>
    <row r="73838" ht="14.25" customHeight="1"/>
    <row r="73839" ht="14.25" customHeight="1"/>
    <row r="73840" ht="14.25" customHeight="1"/>
    <row r="73841" ht="14.25" customHeight="1"/>
    <row r="73842" ht="14.25" customHeight="1"/>
    <row r="73843" ht="14.25" customHeight="1"/>
    <row r="73844" ht="14.25" customHeight="1"/>
    <row r="73845" ht="14.25" customHeight="1"/>
    <row r="73846" ht="14.25" customHeight="1"/>
    <row r="73847" ht="14.25" customHeight="1"/>
    <row r="73848" ht="14.25" customHeight="1"/>
    <row r="73849" ht="14.25" customHeight="1"/>
    <row r="73850" ht="14.25" customHeight="1"/>
    <row r="73851" ht="14.25" customHeight="1"/>
    <row r="73852" ht="14.25" customHeight="1"/>
    <row r="73853" ht="14.25" customHeight="1"/>
    <row r="73854" ht="14.25" customHeight="1"/>
    <row r="73855" ht="14.25" customHeight="1"/>
    <row r="73856" ht="14.25" customHeight="1"/>
    <row r="73857" ht="14.25" customHeight="1"/>
    <row r="73858" ht="14.25" customHeight="1"/>
    <row r="73859" ht="14.25" customHeight="1"/>
    <row r="73860" ht="14.25" customHeight="1"/>
    <row r="73861" ht="14.25" customHeight="1"/>
    <row r="73862" ht="14.25" customHeight="1"/>
    <row r="73863" ht="14.25" customHeight="1"/>
    <row r="73864" ht="14.25" customHeight="1"/>
    <row r="73865" ht="14.25" customHeight="1"/>
    <row r="73866" ht="14.25" customHeight="1"/>
    <row r="73867" ht="14.25" customHeight="1"/>
    <row r="73868" ht="14.25" customHeight="1"/>
    <row r="73869" ht="14.25" customHeight="1"/>
    <row r="73870" ht="14.25" customHeight="1"/>
    <row r="73871" ht="14.25" customHeight="1"/>
    <row r="73872" ht="14.25" customHeight="1"/>
    <row r="73873" ht="14.25" customHeight="1"/>
    <row r="73874" ht="14.25" customHeight="1"/>
    <row r="73875" ht="14.25" customHeight="1"/>
    <row r="73876" ht="14.25" customHeight="1"/>
    <row r="73877" ht="14.25" customHeight="1"/>
    <row r="73878" ht="14.25" customHeight="1"/>
    <row r="73879" ht="14.25" customHeight="1"/>
    <row r="73880" ht="14.25" customHeight="1"/>
    <row r="73881" ht="14.25" customHeight="1"/>
    <row r="73882" ht="14.25" customHeight="1"/>
    <row r="73883" ht="14.25" customHeight="1"/>
    <row r="73884" ht="14.25" customHeight="1"/>
    <row r="73885" ht="14.25" customHeight="1"/>
    <row r="73886" ht="14.25" customHeight="1"/>
    <row r="73887" ht="14.25" customHeight="1"/>
    <row r="73888" ht="14.25" customHeight="1"/>
    <row r="73889" ht="14.25" customHeight="1"/>
    <row r="73890" ht="14.25" customHeight="1"/>
    <row r="73891" ht="14.25" customHeight="1"/>
    <row r="73892" ht="14.25" customHeight="1"/>
    <row r="73893" ht="14.25" customHeight="1"/>
    <row r="73894" ht="14.25" customHeight="1"/>
    <row r="73895" ht="14.25" customHeight="1"/>
    <row r="73896" ht="14.25" customHeight="1"/>
    <row r="73897" ht="14.25" customHeight="1"/>
    <row r="73898" ht="14.25" customHeight="1"/>
    <row r="73899" ht="14.25" customHeight="1"/>
    <row r="73900" ht="14.25" customHeight="1"/>
    <row r="73901" ht="14.25" customHeight="1"/>
    <row r="73902" ht="14.25" customHeight="1"/>
    <row r="73903" ht="14.25" customHeight="1"/>
    <row r="73904" ht="14.25" customHeight="1"/>
    <row r="73905" ht="14.25" customHeight="1"/>
    <row r="73906" ht="14.25" customHeight="1"/>
    <row r="73907" ht="14.25" customHeight="1"/>
    <row r="73908" ht="14.25" customHeight="1"/>
    <row r="73909" ht="14.25" customHeight="1"/>
    <row r="73910" ht="14.25" customHeight="1"/>
    <row r="73911" ht="14.25" customHeight="1"/>
    <row r="73912" ht="14.25" customHeight="1"/>
    <row r="73913" ht="14.25" customHeight="1"/>
    <row r="73914" ht="14.25" customHeight="1"/>
    <row r="73915" ht="14.25" customHeight="1"/>
    <row r="73916" ht="14.25" customHeight="1"/>
    <row r="73917" ht="14.25" customHeight="1"/>
    <row r="73918" ht="14.25" customHeight="1"/>
    <row r="73919" ht="14.25" customHeight="1"/>
    <row r="73920" ht="14.25" customHeight="1"/>
    <row r="73921" ht="14.25" customHeight="1"/>
    <row r="73922" ht="14.25" customHeight="1"/>
    <row r="73923" ht="14.25" customHeight="1"/>
    <row r="73924" ht="14.25" customHeight="1"/>
    <row r="73925" ht="14.25" customHeight="1"/>
    <row r="73926" ht="14.25" customHeight="1"/>
    <row r="73927" ht="14.25" customHeight="1"/>
    <row r="73928" ht="14.25" customHeight="1"/>
    <row r="73929" ht="14.25" customHeight="1"/>
    <row r="73930" ht="14.25" customHeight="1"/>
    <row r="73931" ht="14.25" customHeight="1"/>
    <row r="73932" ht="14.25" customHeight="1"/>
    <row r="73933" ht="14.25" customHeight="1"/>
    <row r="73934" ht="14.25" customHeight="1"/>
    <row r="73935" ht="14.25" customHeight="1"/>
    <row r="73936" ht="14.25" customHeight="1"/>
    <row r="73937" ht="14.25" customHeight="1"/>
    <row r="73938" ht="14.25" customHeight="1"/>
    <row r="73939" ht="14.25" customHeight="1"/>
    <row r="73940" ht="14.25" customHeight="1"/>
    <row r="73941" ht="14.25" customHeight="1"/>
    <row r="73942" ht="14.25" customHeight="1"/>
    <row r="73943" ht="14.25" customHeight="1"/>
    <row r="73944" ht="14.25" customHeight="1"/>
    <row r="73945" ht="14.25" customHeight="1"/>
    <row r="73946" ht="14.25" customHeight="1"/>
    <row r="73947" ht="14.25" customHeight="1"/>
    <row r="73948" ht="14.25" customHeight="1"/>
    <row r="73949" ht="14.25" customHeight="1"/>
    <row r="73950" ht="14.25" customHeight="1"/>
    <row r="73951" ht="14.25" customHeight="1"/>
    <row r="73952" ht="14.25" customHeight="1"/>
    <row r="73953" ht="14.25" customHeight="1"/>
    <row r="73954" ht="14.25" customHeight="1"/>
    <row r="73955" ht="14.25" customHeight="1"/>
    <row r="73956" ht="14.25" customHeight="1"/>
    <row r="73957" ht="14.25" customHeight="1"/>
    <row r="73958" ht="14.25" customHeight="1"/>
    <row r="73959" ht="14.25" customHeight="1"/>
    <row r="73960" ht="14.25" customHeight="1"/>
    <row r="73961" ht="14.25" customHeight="1"/>
    <row r="73962" ht="14.25" customHeight="1"/>
    <row r="73963" ht="14.25" customHeight="1"/>
    <row r="73964" ht="14.25" customHeight="1"/>
    <row r="73965" ht="14.25" customHeight="1"/>
    <row r="73966" ht="14.25" customHeight="1"/>
    <row r="73967" ht="14.25" customHeight="1"/>
    <row r="73968" ht="14.25" customHeight="1"/>
    <row r="73969" ht="14.25" customHeight="1"/>
    <row r="73970" ht="14.25" customHeight="1"/>
    <row r="73971" ht="14.25" customHeight="1"/>
    <row r="73972" ht="14.25" customHeight="1"/>
    <row r="73973" ht="14.25" customHeight="1"/>
    <row r="73974" ht="14.25" customHeight="1"/>
    <row r="73975" ht="14.25" customHeight="1"/>
    <row r="73976" ht="14.25" customHeight="1"/>
    <row r="73977" ht="14.25" customHeight="1"/>
    <row r="73978" ht="14.25" customHeight="1"/>
    <row r="73979" ht="14.25" customHeight="1"/>
    <row r="73980" ht="14.25" customHeight="1"/>
    <row r="73981" ht="14.25" customHeight="1"/>
    <row r="73982" ht="14.25" customHeight="1"/>
    <row r="73983" ht="14.25" customHeight="1"/>
    <row r="73984" ht="14.25" customHeight="1"/>
    <row r="73985" ht="14.25" customHeight="1"/>
    <row r="73986" ht="14.25" customHeight="1"/>
    <row r="73987" ht="14.25" customHeight="1"/>
    <row r="73988" ht="14.25" customHeight="1"/>
    <row r="73989" ht="14.25" customHeight="1"/>
    <row r="73990" ht="14.25" customHeight="1"/>
    <row r="73991" ht="14.25" customHeight="1"/>
    <row r="73992" ht="14.25" customHeight="1"/>
    <row r="73993" ht="14.25" customHeight="1"/>
    <row r="73994" ht="14.25" customHeight="1"/>
    <row r="73995" ht="14.25" customHeight="1"/>
    <row r="73996" ht="14.25" customHeight="1"/>
    <row r="73997" ht="14.25" customHeight="1"/>
    <row r="73998" ht="14.25" customHeight="1"/>
    <row r="73999" ht="14.25" customHeight="1"/>
    <row r="74000" ht="14.25" customHeight="1"/>
    <row r="74001" ht="14.25" customHeight="1"/>
    <row r="74002" ht="14.25" customHeight="1"/>
    <row r="74003" ht="14.25" customHeight="1"/>
    <row r="74004" ht="14.25" customHeight="1"/>
    <row r="74005" ht="14.25" customHeight="1"/>
    <row r="74006" ht="14.25" customHeight="1"/>
    <row r="74007" ht="14.25" customHeight="1"/>
    <row r="74008" ht="14.25" customHeight="1"/>
    <row r="74009" ht="14.25" customHeight="1"/>
    <row r="74010" ht="14.25" customHeight="1"/>
    <row r="74011" ht="14.25" customHeight="1"/>
    <row r="74012" ht="14.25" customHeight="1"/>
    <row r="74013" ht="14.25" customHeight="1"/>
    <row r="74014" ht="14.25" customHeight="1"/>
    <row r="74015" ht="14.25" customHeight="1"/>
    <row r="74016" ht="14.25" customHeight="1"/>
    <row r="74017" ht="14.25" customHeight="1"/>
    <row r="74018" ht="14.25" customHeight="1"/>
    <row r="74019" ht="14.25" customHeight="1"/>
    <row r="74020" ht="14.25" customHeight="1"/>
    <row r="74021" ht="14.25" customHeight="1"/>
    <row r="74022" ht="14.25" customHeight="1"/>
    <row r="74023" ht="14.25" customHeight="1"/>
    <row r="74024" ht="14.25" customHeight="1"/>
    <row r="74025" ht="14.25" customHeight="1"/>
    <row r="74026" ht="14.25" customHeight="1"/>
    <row r="74027" ht="14.25" customHeight="1"/>
    <row r="74028" ht="14.25" customHeight="1"/>
    <row r="74029" ht="14.25" customHeight="1"/>
    <row r="74030" ht="14.25" customHeight="1"/>
    <row r="74031" ht="14.25" customHeight="1"/>
    <row r="74032" ht="14.25" customHeight="1"/>
    <row r="74033" ht="14.25" customHeight="1"/>
    <row r="74034" ht="14.25" customHeight="1"/>
    <row r="74035" ht="14.25" customHeight="1"/>
    <row r="74036" ht="14.25" customHeight="1"/>
    <row r="74037" ht="14.25" customHeight="1"/>
    <row r="74038" ht="14.25" customHeight="1"/>
    <row r="74039" ht="14.25" customHeight="1"/>
    <row r="74040" ht="14.25" customHeight="1"/>
    <row r="74041" ht="14.25" customHeight="1"/>
    <row r="74042" ht="14.25" customHeight="1"/>
    <row r="74043" ht="14.25" customHeight="1"/>
    <row r="74044" ht="14.25" customHeight="1"/>
    <row r="74045" ht="14.25" customHeight="1"/>
    <row r="74046" ht="14.25" customHeight="1"/>
    <row r="74047" ht="14.25" customHeight="1"/>
    <row r="74048" ht="14.25" customHeight="1"/>
    <row r="74049" ht="14.25" customHeight="1"/>
    <row r="74050" ht="14.25" customHeight="1"/>
    <row r="74051" ht="14.25" customHeight="1"/>
    <row r="74052" ht="14.25" customHeight="1"/>
    <row r="74053" ht="14.25" customHeight="1"/>
    <row r="74054" ht="14.25" customHeight="1"/>
    <row r="74055" ht="14.25" customHeight="1"/>
    <row r="74056" ht="14.25" customHeight="1"/>
    <row r="74057" ht="14.25" customHeight="1"/>
    <row r="74058" ht="14.25" customHeight="1"/>
    <row r="74059" ht="14.25" customHeight="1"/>
    <row r="74060" ht="14.25" customHeight="1"/>
    <row r="74061" ht="14.25" customHeight="1"/>
    <row r="74062" ht="14.25" customHeight="1"/>
    <row r="74063" ht="14.25" customHeight="1"/>
    <row r="74064" ht="14.25" customHeight="1"/>
    <row r="74065" ht="14.25" customHeight="1"/>
    <row r="74066" ht="14.25" customHeight="1"/>
    <row r="74067" ht="14.25" customHeight="1"/>
    <row r="74068" ht="14.25" customHeight="1"/>
    <row r="74069" ht="14.25" customHeight="1"/>
    <row r="74070" ht="14.25" customHeight="1"/>
    <row r="74071" ht="14.25" customHeight="1"/>
    <row r="74072" ht="14.25" customHeight="1"/>
    <row r="74073" ht="14.25" customHeight="1"/>
    <row r="74074" ht="14.25" customHeight="1"/>
    <row r="74075" ht="14.25" customHeight="1"/>
    <row r="74076" ht="14.25" customHeight="1"/>
    <row r="74077" ht="14.25" customHeight="1"/>
    <row r="74078" ht="14.25" customHeight="1"/>
    <row r="74079" ht="14.25" customHeight="1"/>
    <row r="74080" ht="14.25" customHeight="1"/>
    <row r="74081" ht="14.25" customHeight="1"/>
    <row r="74082" ht="14.25" customHeight="1"/>
    <row r="74083" ht="14.25" customHeight="1"/>
    <row r="74084" ht="14.25" customHeight="1"/>
    <row r="74085" ht="14.25" customHeight="1"/>
    <row r="74086" ht="14.25" customHeight="1"/>
    <row r="74087" ht="14.25" customHeight="1"/>
    <row r="74088" ht="14.25" customHeight="1"/>
    <row r="74089" ht="14.25" customHeight="1"/>
    <row r="74090" ht="14.25" customHeight="1"/>
    <row r="74091" ht="14.25" customHeight="1"/>
    <row r="74092" ht="14.25" customHeight="1"/>
    <row r="74093" ht="14.25" customHeight="1"/>
    <row r="74094" ht="14.25" customHeight="1"/>
    <row r="74095" ht="14.25" customHeight="1"/>
    <row r="74096" ht="14.25" customHeight="1"/>
    <row r="74097" ht="14.25" customHeight="1"/>
    <row r="74098" ht="14.25" customHeight="1"/>
    <row r="74099" ht="14.25" customHeight="1"/>
    <row r="74100" ht="14.25" customHeight="1"/>
    <row r="74101" ht="14.25" customHeight="1"/>
    <row r="74102" ht="14.25" customHeight="1"/>
    <row r="74103" ht="14.25" customHeight="1"/>
    <row r="74104" ht="14.25" customHeight="1"/>
    <row r="74105" ht="14.25" customHeight="1"/>
    <row r="74106" ht="14.25" customHeight="1"/>
    <row r="74107" ht="14.25" customHeight="1"/>
    <row r="74108" ht="14.25" customHeight="1"/>
    <row r="74109" ht="14.25" customHeight="1"/>
    <row r="74110" ht="14.25" customHeight="1"/>
    <row r="74111" ht="14.25" customHeight="1"/>
    <row r="74112" ht="14.25" customHeight="1"/>
    <row r="74113" ht="14.25" customHeight="1"/>
    <row r="74114" ht="14.25" customHeight="1"/>
    <row r="74115" ht="14.25" customHeight="1"/>
    <row r="74116" ht="14.25" customHeight="1"/>
    <row r="74117" ht="14.25" customHeight="1"/>
    <row r="74118" ht="14.25" customHeight="1"/>
    <row r="74119" ht="14.25" customHeight="1"/>
    <row r="74120" ht="14.25" customHeight="1"/>
    <row r="74121" ht="14.25" customHeight="1"/>
    <row r="74122" ht="14.25" customHeight="1"/>
    <row r="74123" ht="14.25" customHeight="1"/>
    <row r="74124" ht="14.25" customHeight="1"/>
    <row r="74125" ht="14.25" customHeight="1"/>
    <row r="74126" ht="14.25" customHeight="1"/>
    <row r="74127" ht="14.25" customHeight="1"/>
    <row r="74128" ht="14.25" customHeight="1"/>
    <row r="74129" ht="14.25" customHeight="1"/>
    <row r="74130" ht="14.25" customHeight="1"/>
    <row r="74131" ht="14.25" customHeight="1"/>
    <row r="74132" ht="14.25" customHeight="1"/>
    <row r="74133" ht="14.25" customHeight="1"/>
    <row r="74134" ht="14.25" customHeight="1"/>
    <row r="74135" ht="14.25" customHeight="1"/>
    <row r="74136" ht="14.25" customHeight="1"/>
    <row r="74137" ht="14.25" customHeight="1"/>
    <row r="74138" ht="14.25" customHeight="1"/>
    <row r="74139" ht="14.25" customHeight="1"/>
    <row r="74140" ht="14.25" customHeight="1"/>
    <row r="74141" ht="14.25" customHeight="1"/>
    <row r="74142" ht="14.25" customHeight="1"/>
    <row r="74143" ht="14.25" customHeight="1"/>
    <row r="74144" ht="14.25" customHeight="1"/>
    <row r="74145" ht="14.25" customHeight="1"/>
    <row r="74146" ht="14.25" customHeight="1"/>
    <row r="74147" ht="14.25" customHeight="1"/>
    <row r="74148" ht="14.25" customHeight="1"/>
    <row r="74149" ht="14.25" customHeight="1"/>
    <row r="74150" ht="14.25" customHeight="1"/>
    <row r="74151" ht="14.25" customHeight="1"/>
    <row r="74152" ht="14.25" customHeight="1"/>
    <row r="74153" ht="14.25" customHeight="1"/>
    <row r="74154" ht="14.25" customHeight="1"/>
    <row r="74155" ht="14.25" customHeight="1"/>
    <row r="74156" ht="14.25" customHeight="1"/>
    <row r="74157" ht="14.25" customHeight="1"/>
    <row r="74158" ht="14.25" customHeight="1"/>
    <row r="74159" ht="14.25" customHeight="1"/>
    <row r="74160" ht="14.25" customHeight="1"/>
    <row r="74161" ht="14.25" customHeight="1"/>
    <row r="74162" ht="14.25" customHeight="1"/>
    <row r="74163" ht="14.25" customHeight="1"/>
    <row r="74164" ht="14.25" customHeight="1"/>
    <row r="74165" ht="14.25" customHeight="1"/>
    <row r="74166" ht="14.25" customHeight="1"/>
    <row r="74167" ht="14.25" customHeight="1"/>
    <row r="74168" ht="14.25" customHeight="1"/>
    <row r="74169" ht="14.25" customHeight="1"/>
    <row r="74170" ht="14.25" customHeight="1"/>
    <row r="74171" ht="14.25" customHeight="1"/>
    <row r="74172" ht="14.25" customHeight="1"/>
    <row r="74173" ht="14.25" customHeight="1"/>
    <row r="74174" ht="14.25" customHeight="1"/>
    <row r="74175" ht="14.25" customHeight="1"/>
    <row r="74176" ht="14.25" customHeight="1"/>
    <row r="74177" ht="14.25" customHeight="1"/>
    <row r="74178" ht="14.25" customHeight="1"/>
    <row r="74179" ht="14.25" customHeight="1"/>
    <row r="74180" ht="14.25" customHeight="1"/>
    <row r="74181" ht="14.25" customHeight="1"/>
    <row r="74182" ht="14.25" customHeight="1"/>
    <row r="74183" ht="14.25" customHeight="1"/>
    <row r="74184" ht="14.25" customHeight="1"/>
    <row r="74185" ht="14.25" customHeight="1"/>
    <row r="74186" ht="14.25" customHeight="1"/>
    <row r="74187" ht="14.25" customHeight="1"/>
    <row r="74188" ht="14.25" customHeight="1"/>
    <row r="74189" ht="14.25" customHeight="1"/>
    <row r="74190" ht="14.25" customHeight="1"/>
    <row r="74191" ht="14.25" customHeight="1"/>
    <row r="74192" ht="14.25" customHeight="1"/>
    <row r="74193" ht="14.25" customHeight="1"/>
    <row r="74194" ht="14.25" customHeight="1"/>
    <row r="74195" ht="14.25" customHeight="1"/>
    <row r="74196" ht="14.25" customHeight="1"/>
    <row r="74197" ht="14.25" customHeight="1"/>
    <row r="74198" ht="14.25" customHeight="1"/>
    <row r="74199" ht="14.25" customHeight="1"/>
    <row r="74200" ht="14.25" customHeight="1"/>
    <row r="74201" ht="14.25" customHeight="1"/>
    <row r="74202" ht="14.25" customHeight="1"/>
    <row r="74203" ht="14.25" customHeight="1"/>
    <row r="74204" ht="14.25" customHeight="1"/>
    <row r="74205" ht="14.25" customHeight="1"/>
    <row r="74206" ht="14.25" customHeight="1"/>
    <row r="74207" ht="14.25" customHeight="1"/>
    <row r="74208" ht="14.25" customHeight="1"/>
    <row r="74209" ht="14.25" customHeight="1"/>
    <row r="74210" ht="14.25" customHeight="1"/>
    <row r="74211" ht="14.25" customHeight="1"/>
    <row r="74212" ht="14.25" customHeight="1"/>
    <row r="74213" ht="14.25" customHeight="1"/>
    <row r="74214" ht="14.25" customHeight="1"/>
    <row r="74215" ht="14.25" customHeight="1"/>
    <row r="74216" ht="14.25" customHeight="1"/>
    <row r="74217" ht="14.25" customHeight="1"/>
    <row r="74218" ht="14.25" customHeight="1"/>
    <row r="74219" ht="14.25" customHeight="1"/>
    <row r="74220" ht="14.25" customHeight="1"/>
    <row r="74221" ht="14.25" customHeight="1"/>
    <row r="74222" ht="14.25" customHeight="1"/>
    <row r="74223" ht="14.25" customHeight="1"/>
    <row r="74224" ht="14.25" customHeight="1"/>
    <row r="74225" ht="14.25" customHeight="1"/>
    <row r="74226" ht="14.25" customHeight="1"/>
    <row r="74227" ht="14.25" customHeight="1"/>
    <row r="74228" ht="14.25" customHeight="1"/>
    <row r="74229" ht="14.25" customHeight="1"/>
    <row r="74230" ht="14.25" customHeight="1"/>
    <row r="74231" ht="14.25" customHeight="1"/>
    <row r="74232" ht="14.25" customHeight="1"/>
    <row r="74233" ht="14.25" customHeight="1"/>
    <row r="74234" ht="14.25" customHeight="1"/>
    <row r="74235" ht="14.25" customHeight="1"/>
    <row r="74236" ht="14.25" customHeight="1"/>
    <row r="74237" ht="14.25" customHeight="1"/>
    <row r="74238" ht="14.25" customHeight="1"/>
    <row r="74239" ht="14.25" customHeight="1"/>
    <row r="74240" ht="14.25" customHeight="1"/>
    <row r="74241" ht="14.25" customHeight="1"/>
    <row r="74242" ht="14.25" customHeight="1"/>
    <row r="74243" ht="14.25" customHeight="1"/>
    <row r="74244" ht="14.25" customHeight="1"/>
    <row r="74245" ht="14.25" customHeight="1"/>
    <row r="74246" ht="14.25" customHeight="1"/>
    <row r="74247" ht="14.25" customHeight="1"/>
    <row r="74248" ht="14.25" customHeight="1"/>
    <row r="74249" ht="14.25" customHeight="1"/>
    <row r="74250" ht="14.25" customHeight="1"/>
    <row r="74251" ht="14.25" customHeight="1"/>
    <row r="74252" ht="14.25" customHeight="1"/>
    <row r="74253" ht="14.25" customHeight="1"/>
    <row r="74254" ht="14.25" customHeight="1"/>
    <row r="74255" ht="14.25" customHeight="1"/>
    <row r="74256" ht="14.25" customHeight="1"/>
    <row r="74257" ht="14.25" customHeight="1"/>
    <row r="74258" ht="14.25" customHeight="1"/>
    <row r="74259" ht="14.25" customHeight="1"/>
    <row r="74260" ht="14.25" customHeight="1"/>
    <row r="74261" ht="14.25" customHeight="1"/>
    <row r="74262" ht="14.25" customHeight="1"/>
    <row r="74263" ht="14.25" customHeight="1"/>
    <row r="74264" ht="14.25" customHeight="1"/>
    <row r="74265" ht="14.25" customHeight="1"/>
    <row r="74266" ht="14.25" customHeight="1"/>
    <row r="74267" ht="14.25" customHeight="1"/>
    <row r="74268" ht="14.25" customHeight="1"/>
    <row r="74269" ht="14.25" customHeight="1"/>
    <row r="74270" ht="14.25" customHeight="1"/>
    <row r="74271" ht="14.25" customHeight="1"/>
    <row r="74272" ht="14.25" customHeight="1"/>
    <row r="74273" ht="14.25" customHeight="1"/>
    <row r="74274" ht="14.25" customHeight="1"/>
    <row r="74275" ht="14.25" customHeight="1"/>
    <row r="74276" ht="14.25" customHeight="1"/>
    <row r="74277" ht="14.25" customHeight="1"/>
    <row r="74278" ht="14.25" customHeight="1"/>
    <row r="74279" ht="14.25" customHeight="1"/>
    <row r="74280" ht="14.25" customHeight="1"/>
    <row r="74281" ht="14.25" customHeight="1"/>
    <row r="74282" ht="14.25" customHeight="1"/>
    <row r="74283" ht="14.25" customHeight="1"/>
    <row r="74284" ht="14.25" customHeight="1"/>
    <row r="74285" ht="14.25" customHeight="1"/>
    <row r="74286" ht="14.25" customHeight="1"/>
    <row r="74287" ht="14.25" customHeight="1"/>
    <row r="74288" ht="14.25" customHeight="1"/>
    <row r="74289" ht="14.25" customHeight="1"/>
    <row r="74290" ht="14.25" customHeight="1"/>
    <row r="74291" ht="14.25" customHeight="1"/>
    <row r="74292" ht="14.25" customHeight="1"/>
    <row r="74293" ht="14.25" customHeight="1"/>
    <row r="74294" ht="14.25" customHeight="1"/>
    <row r="74295" ht="14.25" customHeight="1"/>
    <row r="74296" ht="14.25" customHeight="1"/>
    <row r="74297" ht="14.25" customHeight="1"/>
    <row r="74298" ht="14.25" customHeight="1"/>
    <row r="74299" ht="14.25" customHeight="1"/>
    <row r="74300" ht="14.25" customHeight="1"/>
    <row r="74301" ht="14.25" customHeight="1"/>
    <row r="74302" ht="14.25" customHeight="1"/>
    <row r="74303" ht="14.25" customHeight="1"/>
    <row r="74304" ht="14.25" customHeight="1"/>
    <row r="74305" ht="14.25" customHeight="1"/>
    <row r="74306" ht="14.25" customHeight="1"/>
    <row r="74307" ht="14.25" customHeight="1"/>
    <row r="74308" ht="14.25" customHeight="1"/>
    <row r="74309" ht="14.25" customHeight="1"/>
    <row r="74310" ht="14.25" customHeight="1"/>
    <row r="74311" ht="14.25" customHeight="1"/>
    <row r="74312" ht="14.25" customHeight="1"/>
    <row r="74313" ht="14.25" customHeight="1"/>
    <row r="74314" ht="14.25" customHeight="1"/>
    <row r="74315" ht="14.25" customHeight="1"/>
    <row r="74316" ht="14.25" customHeight="1"/>
    <row r="74317" ht="14.25" customHeight="1"/>
    <row r="74318" ht="14.25" customHeight="1"/>
    <row r="74319" ht="14.25" customHeight="1"/>
    <row r="74320" ht="14.25" customHeight="1"/>
    <row r="74321" ht="14.25" customHeight="1"/>
    <row r="74322" ht="14.25" customHeight="1"/>
    <row r="74323" ht="14.25" customHeight="1"/>
    <row r="74324" ht="14.25" customHeight="1"/>
    <row r="74325" ht="14.25" customHeight="1"/>
    <row r="74326" ht="14.25" customHeight="1"/>
    <row r="74327" ht="14.25" customHeight="1"/>
    <row r="74328" ht="14.25" customHeight="1"/>
    <row r="74329" ht="14.25" customHeight="1"/>
    <row r="74330" ht="14.25" customHeight="1"/>
    <row r="74331" ht="14.25" customHeight="1"/>
    <row r="74332" ht="14.25" customHeight="1"/>
    <row r="74333" ht="14.25" customHeight="1"/>
    <row r="74334" ht="14.25" customHeight="1"/>
    <row r="74335" ht="14.25" customHeight="1"/>
    <row r="74336" ht="14.25" customHeight="1"/>
    <row r="74337" ht="14.25" customHeight="1"/>
    <row r="74338" ht="14.25" customHeight="1"/>
    <row r="74339" ht="14.25" customHeight="1"/>
    <row r="74340" ht="14.25" customHeight="1"/>
    <row r="74341" ht="14.25" customHeight="1"/>
    <row r="74342" ht="14.25" customHeight="1"/>
    <row r="74343" ht="14.25" customHeight="1"/>
    <row r="74344" ht="14.25" customHeight="1"/>
    <row r="74345" ht="14.25" customHeight="1"/>
    <row r="74346" ht="14.25" customHeight="1"/>
    <row r="74347" ht="14.25" customHeight="1"/>
    <row r="74348" ht="14.25" customHeight="1"/>
    <row r="74349" ht="14.25" customHeight="1"/>
    <row r="74350" ht="14.25" customHeight="1"/>
    <row r="74351" ht="14.25" customHeight="1"/>
    <row r="74352" ht="14.25" customHeight="1"/>
    <row r="74353" ht="14.25" customHeight="1"/>
    <row r="74354" ht="14.25" customHeight="1"/>
    <row r="74355" ht="14.25" customHeight="1"/>
    <row r="74356" ht="14.25" customHeight="1"/>
    <row r="74357" ht="14.25" customHeight="1"/>
    <row r="74358" ht="14.25" customHeight="1"/>
    <row r="74359" ht="14.25" customHeight="1"/>
    <row r="74360" ht="14.25" customHeight="1"/>
    <row r="74361" ht="14.25" customHeight="1"/>
    <row r="74362" ht="14.25" customHeight="1"/>
    <row r="74363" ht="14.25" customHeight="1"/>
    <row r="74364" ht="14.25" customHeight="1"/>
    <row r="74365" ht="14.25" customHeight="1"/>
    <row r="74366" ht="14.25" customHeight="1"/>
    <row r="74367" ht="14.25" customHeight="1"/>
    <row r="74368" ht="14.25" customHeight="1"/>
    <row r="74369" ht="14.25" customHeight="1"/>
    <row r="74370" ht="14.25" customHeight="1"/>
    <row r="74371" ht="14.25" customHeight="1"/>
    <row r="74372" ht="14.25" customHeight="1"/>
    <row r="74373" ht="14.25" customHeight="1"/>
    <row r="74374" ht="14.25" customHeight="1"/>
    <row r="74375" ht="14.25" customHeight="1"/>
    <row r="74376" ht="14.25" customHeight="1"/>
    <row r="74377" ht="14.25" customHeight="1"/>
    <row r="74378" ht="14.25" customHeight="1"/>
    <row r="74379" ht="14.25" customHeight="1"/>
    <row r="74380" ht="14.25" customHeight="1"/>
    <row r="74381" ht="14.25" customHeight="1"/>
    <row r="74382" ht="14.25" customHeight="1"/>
    <row r="74383" ht="14.25" customHeight="1"/>
    <row r="74384" ht="14.25" customHeight="1"/>
    <row r="74385" ht="14.25" customHeight="1"/>
    <row r="74386" ht="14.25" customHeight="1"/>
    <row r="74387" ht="14.25" customHeight="1"/>
    <row r="74388" ht="14.25" customHeight="1"/>
    <row r="74389" ht="14.25" customHeight="1"/>
    <row r="74390" ht="14.25" customHeight="1"/>
    <row r="74391" ht="14.25" customHeight="1"/>
    <row r="74392" ht="14.25" customHeight="1"/>
    <row r="74393" ht="14.25" customHeight="1"/>
    <row r="74394" ht="14.25" customHeight="1"/>
    <row r="74395" ht="14.25" customHeight="1"/>
    <row r="74396" ht="14.25" customHeight="1"/>
    <row r="74397" ht="14.25" customHeight="1"/>
    <row r="74398" ht="14.25" customHeight="1"/>
    <row r="74399" ht="14.25" customHeight="1"/>
    <row r="74400" ht="14.25" customHeight="1"/>
    <row r="74401" ht="14.25" customHeight="1"/>
    <row r="74402" ht="14.25" customHeight="1"/>
    <row r="74403" ht="14.25" customHeight="1"/>
    <row r="74404" ht="14.25" customHeight="1"/>
    <row r="74405" ht="14.25" customHeight="1"/>
    <row r="74406" ht="14.25" customHeight="1"/>
    <row r="74407" ht="14.25" customHeight="1"/>
    <row r="74408" ht="14.25" customHeight="1"/>
    <row r="74409" ht="14.25" customHeight="1"/>
    <row r="74410" ht="14.25" customHeight="1"/>
    <row r="74411" ht="14.25" customHeight="1"/>
    <row r="74412" ht="14.25" customHeight="1"/>
    <row r="74413" ht="14.25" customHeight="1"/>
    <row r="74414" ht="14.25" customHeight="1"/>
    <row r="74415" ht="14.25" customHeight="1"/>
    <row r="74416" ht="14.25" customHeight="1"/>
    <row r="74417" ht="14.25" customHeight="1"/>
    <row r="74418" ht="14.25" customHeight="1"/>
    <row r="74419" ht="14.25" customHeight="1"/>
    <row r="74420" ht="14.25" customHeight="1"/>
    <row r="74421" ht="14.25" customHeight="1"/>
    <row r="74422" ht="14.25" customHeight="1"/>
    <row r="74423" ht="14.25" customHeight="1"/>
    <row r="74424" ht="14.25" customHeight="1"/>
    <row r="74425" ht="14.25" customHeight="1"/>
    <row r="74426" ht="14.25" customHeight="1"/>
    <row r="74427" ht="14.25" customHeight="1"/>
    <row r="74428" ht="14.25" customHeight="1"/>
    <row r="74429" ht="14.25" customHeight="1"/>
    <row r="74430" ht="14.25" customHeight="1"/>
    <row r="74431" ht="14.25" customHeight="1"/>
    <row r="74432" ht="14.25" customHeight="1"/>
    <row r="74433" ht="14.25" customHeight="1"/>
    <row r="74434" ht="14.25" customHeight="1"/>
    <row r="74435" ht="14.25" customHeight="1"/>
    <row r="74436" ht="14.25" customHeight="1"/>
    <row r="74437" ht="14.25" customHeight="1"/>
    <row r="74438" ht="14.25" customHeight="1"/>
    <row r="74439" ht="14.25" customHeight="1"/>
    <row r="74440" ht="14.25" customHeight="1"/>
    <row r="74441" ht="14.25" customHeight="1"/>
    <row r="74442" ht="14.25" customHeight="1"/>
    <row r="74443" ht="14.25" customHeight="1"/>
    <row r="74444" ht="14.25" customHeight="1"/>
    <row r="74445" ht="14.25" customHeight="1"/>
    <row r="74446" ht="14.25" customHeight="1"/>
    <row r="74447" ht="14.25" customHeight="1"/>
    <row r="74448" ht="14.25" customHeight="1"/>
    <row r="74449" ht="14.25" customHeight="1"/>
    <row r="74450" ht="14.25" customHeight="1"/>
    <row r="74451" ht="14.25" customHeight="1"/>
    <row r="74452" ht="14.25" customHeight="1"/>
    <row r="74453" ht="14.25" customHeight="1"/>
    <row r="74454" ht="14.25" customHeight="1"/>
    <row r="74455" ht="14.25" customHeight="1"/>
    <row r="74456" ht="14.25" customHeight="1"/>
    <row r="74457" ht="14.25" customHeight="1"/>
    <row r="74458" ht="14.25" customHeight="1"/>
    <row r="74459" ht="14.25" customHeight="1"/>
    <row r="74460" ht="14.25" customHeight="1"/>
    <row r="74461" ht="14.25" customHeight="1"/>
    <row r="74462" ht="14.25" customHeight="1"/>
    <row r="74463" ht="14.25" customHeight="1"/>
    <row r="74464" ht="14.25" customHeight="1"/>
    <row r="74465" ht="14.25" customHeight="1"/>
    <row r="74466" ht="14.25" customHeight="1"/>
    <row r="74467" ht="14.25" customHeight="1"/>
    <row r="74468" ht="14.25" customHeight="1"/>
    <row r="74469" ht="14.25" customHeight="1"/>
    <row r="74470" ht="14.25" customHeight="1"/>
    <row r="74471" ht="14.25" customHeight="1"/>
    <row r="74472" ht="14.25" customHeight="1"/>
    <row r="74473" ht="14.25" customHeight="1"/>
    <row r="74474" ht="14.25" customHeight="1"/>
    <row r="74475" ht="14.25" customHeight="1"/>
    <row r="74476" ht="14.25" customHeight="1"/>
    <row r="74477" ht="14.25" customHeight="1"/>
    <row r="74478" ht="14.25" customHeight="1"/>
    <row r="74479" ht="14.25" customHeight="1"/>
    <row r="74480" ht="14.25" customHeight="1"/>
    <row r="74481" ht="14.25" customHeight="1"/>
    <row r="74482" ht="14.25" customHeight="1"/>
    <row r="74483" ht="14.25" customHeight="1"/>
    <row r="74484" ht="14.25" customHeight="1"/>
    <row r="74485" ht="14.25" customHeight="1"/>
    <row r="74486" ht="14.25" customHeight="1"/>
    <row r="74487" ht="14.25" customHeight="1"/>
    <row r="74488" ht="14.25" customHeight="1"/>
    <row r="74489" ht="14.25" customHeight="1"/>
    <row r="74490" ht="14.25" customHeight="1"/>
    <row r="74491" ht="14.25" customHeight="1"/>
    <row r="74492" ht="14.25" customHeight="1"/>
    <row r="74493" ht="14.25" customHeight="1"/>
    <row r="74494" ht="14.25" customHeight="1"/>
    <row r="74495" ht="14.25" customHeight="1"/>
    <row r="74496" ht="14.25" customHeight="1"/>
    <row r="74497" ht="14.25" customHeight="1"/>
    <row r="74498" ht="14.25" customHeight="1"/>
    <row r="74499" ht="14.25" customHeight="1"/>
    <row r="74500" ht="14.25" customHeight="1"/>
    <row r="74501" ht="14.25" customHeight="1"/>
    <row r="74502" ht="14.25" customHeight="1"/>
    <row r="74503" ht="14.25" customHeight="1"/>
    <row r="74504" ht="14.25" customHeight="1"/>
    <row r="74505" ht="14.25" customHeight="1"/>
    <row r="74506" ht="14.25" customHeight="1"/>
    <row r="74507" ht="14.25" customHeight="1"/>
    <row r="74508" ht="14.25" customHeight="1"/>
    <row r="74509" ht="14.25" customHeight="1"/>
    <row r="74510" ht="14.25" customHeight="1"/>
    <row r="74511" ht="14.25" customHeight="1"/>
    <row r="74512" ht="14.25" customHeight="1"/>
    <row r="74513" ht="14.25" customHeight="1"/>
    <row r="74514" ht="14.25" customHeight="1"/>
    <row r="74515" ht="14.25" customHeight="1"/>
    <row r="74516" ht="14.25" customHeight="1"/>
    <row r="74517" ht="14.25" customHeight="1"/>
    <row r="74518" ht="14.25" customHeight="1"/>
    <row r="74519" ht="14.25" customHeight="1"/>
    <row r="74520" ht="14.25" customHeight="1"/>
    <row r="74521" ht="14.25" customHeight="1"/>
    <row r="74522" ht="14.25" customHeight="1"/>
    <row r="74523" ht="14.25" customHeight="1"/>
    <row r="74524" ht="14.25" customHeight="1"/>
    <row r="74525" ht="14.25" customHeight="1"/>
    <row r="74526" ht="14.25" customHeight="1"/>
    <row r="74527" ht="14.25" customHeight="1"/>
    <row r="74528" ht="14.25" customHeight="1"/>
    <row r="74529" ht="14.25" customHeight="1"/>
    <row r="74530" ht="14.25" customHeight="1"/>
    <row r="74531" ht="14.25" customHeight="1"/>
    <row r="74532" ht="14.25" customHeight="1"/>
    <row r="74533" ht="14.25" customHeight="1"/>
    <row r="74534" ht="14.25" customHeight="1"/>
    <row r="74535" ht="14.25" customHeight="1"/>
    <row r="74536" ht="14.25" customHeight="1"/>
    <row r="74537" ht="14.25" customHeight="1"/>
    <row r="74538" ht="14.25" customHeight="1"/>
    <row r="74539" ht="14.25" customHeight="1"/>
    <row r="74540" ht="14.25" customHeight="1"/>
    <row r="74541" ht="14.25" customHeight="1"/>
    <row r="74542" ht="14.25" customHeight="1"/>
    <row r="74543" ht="14.25" customHeight="1"/>
    <row r="74544" ht="14.25" customHeight="1"/>
    <row r="74545" ht="14.25" customHeight="1"/>
    <row r="74546" ht="14.25" customHeight="1"/>
    <row r="74547" ht="14.25" customHeight="1"/>
    <row r="74548" ht="14.25" customHeight="1"/>
    <row r="74549" ht="14.25" customHeight="1"/>
    <row r="74550" ht="14.25" customHeight="1"/>
    <row r="74551" ht="14.25" customHeight="1"/>
    <row r="74552" ht="14.25" customHeight="1"/>
    <row r="74553" ht="14.25" customHeight="1"/>
    <row r="74554" ht="14.25" customHeight="1"/>
    <row r="74555" ht="14.25" customHeight="1"/>
    <row r="74556" ht="14.25" customHeight="1"/>
    <row r="74557" ht="14.25" customHeight="1"/>
    <row r="74558" ht="14.25" customHeight="1"/>
    <row r="74559" ht="14.25" customHeight="1"/>
    <row r="74560" ht="14.25" customHeight="1"/>
    <row r="74561" ht="14.25" customHeight="1"/>
    <row r="74562" ht="14.25" customHeight="1"/>
    <row r="74563" ht="14.25" customHeight="1"/>
    <row r="74564" ht="14.25" customHeight="1"/>
    <row r="74565" ht="14.25" customHeight="1"/>
    <row r="74566" ht="14.25" customHeight="1"/>
    <row r="74567" ht="14.25" customHeight="1"/>
    <row r="74568" ht="14.25" customHeight="1"/>
    <row r="74569" ht="14.25" customHeight="1"/>
    <row r="74570" ht="14.25" customHeight="1"/>
    <row r="74571" ht="14.25" customHeight="1"/>
    <row r="74572" ht="14.25" customHeight="1"/>
    <row r="74573" ht="14.25" customHeight="1"/>
    <row r="74574" ht="14.25" customHeight="1"/>
    <row r="74575" ht="14.25" customHeight="1"/>
    <row r="74576" ht="14.25" customHeight="1"/>
    <row r="74577" ht="14.25" customHeight="1"/>
    <row r="74578" ht="14.25" customHeight="1"/>
    <row r="74579" ht="14.25" customHeight="1"/>
    <row r="74580" ht="14.25" customHeight="1"/>
    <row r="74581" ht="14.25" customHeight="1"/>
    <row r="74582" ht="14.25" customHeight="1"/>
    <row r="74583" ht="14.25" customHeight="1"/>
    <row r="74584" ht="14.25" customHeight="1"/>
    <row r="74585" ht="14.25" customHeight="1"/>
    <row r="74586" ht="14.25" customHeight="1"/>
    <row r="74587" ht="14.25" customHeight="1"/>
    <row r="74588" ht="14.25" customHeight="1"/>
    <row r="74589" ht="14.25" customHeight="1"/>
    <row r="74590" ht="14.25" customHeight="1"/>
    <row r="74591" ht="14.25" customHeight="1"/>
    <row r="74592" ht="14.25" customHeight="1"/>
    <row r="74593" ht="14.25" customHeight="1"/>
    <row r="74594" ht="14.25" customHeight="1"/>
    <row r="74595" ht="14.25" customHeight="1"/>
    <row r="74596" ht="14.25" customHeight="1"/>
    <row r="74597" ht="14.25" customHeight="1"/>
    <row r="74598" ht="14.25" customHeight="1"/>
    <row r="74599" ht="14.25" customHeight="1"/>
    <row r="74600" ht="14.25" customHeight="1"/>
    <row r="74601" ht="14.25" customHeight="1"/>
    <row r="74602" ht="14.25" customHeight="1"/>
    <row r="74603" ht="14.25" customHeight="1"/>
    <row r="74604" ht="14.25" customHeight="1"/>
    <row r="74605" ht="14.25" customHeight="1"/>
    <row r="74606" ht="14.25" customHeight="1"/>
    <row r="74607" ht="14.25" customHeight="1"/>
    <row r="74608" ht="14.25" customHeight="1"/>
    <row r="74609" ht="14.25" customHeight="1"/>
    <row r="74610" ht="14.25" customHeight="1"/>
    <row r="74611" ht="14.25" customHeight="1"/>
    <row r="74612" ht="14.25" customHeight="1"/>
    <row r="74613" ht="14.25" customHeight="1"/>
    <row r="74614" ht="14.25" customHeight="1"/>
    <row r="74615" ht="14.25" customHeight="1"/>
    <row r="74616" ht="14.25" customHeight="1"/>
    <row r="74617" ht="14.25" customHeight="1"/>
    <row r="74618" ht="14.25" customHeight="1"/>
    <row r="74619" ht="14.25" customHeight="1"/>
    <row r="74620" ht="14.25" customHeight="1"/>
    <row r="74621" ht="14.25" customHeight="1"/>
    <row r="74622" ht="14.25" customHeight="1"/>
    <row r="74623" ht="14.25" customHeight="1"/>
    <row r="74624" ht="14.25" customHeight="1"/>
    <row r="74625" ht="14.25" customHeight="1"/>
    <row r="74626" ht="14.25" customHeight="1"/>
    <row r="74627" ht="14.25" customHeight="1"/>
    <row r="74628" ht="14.25" customHeight="1"/>
    <row r="74629" ht="14.25" customHeight="1"/>
    <row r="74630" ht="14.25" customHeight="1"/>
    <row r="74631" ht="14.25" customHeight="1"/>
    <row r="74632" ht="14.25" customHeight="1"/>
    <row r="74633" ht="14.25" customHeight="1"/>
    <row r="74634" ht="14.25" customHeight="1"/>
    <row r="74635" ht="14.25" customHeight="1"/>
    <row r="74636" ht="14.25" customHeight="1"/>
    <row r="74637" ht="14.25" customHeight="1"/>
    <row r="74638" ht="14.25" customHeight="1"/>
    <row r="74639" ht="14.25" customHeight="1"/>
    <row r="74640" ht="14.25" customHeight="1"/>
    <row r="74641" ht="14.25" customHeight="1"/>
    <row r="74642" ht="14.25" customHeight="1"/>
    <row r="74643" ht="14.25" customHeight="1"/>
    <row r="74644" ht="14.25" customHeight="1"/>
    <row r="74645" ht="14.25" customHeight="1"/>
    <row r="74646" ht="14.25" customHeight="1"/>
    <row r="74647" ht="14.25" customHeight="1"/>
    <row r="74648" ht="14.25" customHeight="1"/>
    <row r="74649" ht="14.25" customHeight="1"/>
    <row r="74650" ht="14.25" customHeight="1"/>
    <row r="74651" ht="14.25" customHeight="1"/>
    <row r="74652" ht="14.25" customHeight="1"/>
    <row r="74653" ht="14.25" customHeight="1"/>
    <row r="74654" ht="14.25" customHeight="1"/>
    <row r="74655" ht="14.25" customHeight="1"/>
    <row r="74656" ht="14.25" customHeight="1"/>
    <row r="74657" ht="14.25" customHeight="1"/>
    <row r="74658" ht="14.25" customHeight="1"/>
    <row r="74659" ht="14.25" customHeight="1"/>
    <row r="74660" ht="14.25" customHeight="1"/>
    <row r="74661" ht="14.25" customHeight="1"/>
    <row r="74662" ht="14.25" customHeight="1"/>
    <row r="74663" ht="14.25" customHeight="1"/>
    <row r="74664" ht="14.25" customHeight="1"/>
    <row r="74665" ht="14.25" customHeight="1"/>
    <row r="74666" ht="14.25" customHeight="1"/>
    <row r="74667" ht="14.25" customHeight="1"/>
    <row r="74668" ht="14.25" customHeight="1"/>
    <row r="74669" ht="14.25" customHeight="1"/>
    <row r="74670" ht="14.25" customHeight="1"/>
    <row r="74671" ht="14.25" customHeight="1"/>
    <row r="74672" ht="14.25" customHeight="1"/>
    <row r="74673" ht="14.25" customHeight="1"/>
    <row r="74674" ht="14.25" customHeight="1"/>
    <row r="74675" ht="14.25" customHeight="1"/>
    <row r="74676" ht="14.25" customHeight="1"/>
    <row r="74677" ht="14.25" customHeight="1"/>
    <row r="74678" ht="14.25" customHeight="1"/>
    <row r="74679" ht="14.25" customHeight="1"/>
    <row r="74680" ht="14.25" customHeight="1"/>
    <row r="74681" ht="14.25" customHeight="1"/>
    <row r="74682" ht="14.25" customHeight="1"/>
    <row r="74683" ht="14.25" customHeight="1"/>
    <row r="74684" ht="14.25" customHeight="1"/>
    <row r="74685" ht="14.25" customHeight="1"/>
    <row r="74686" ht="14.25" customHeight="1"/>
    <row r="74687" ht="14.25" customHeight="1"/>
    <row r="74688" ht="14.25" customHeight="1"/>
    <row r="74689" ht="14.25" customHeight="1"/>
    <row r="74690" ht="14.25" customHeight="1"/>
    <row r="74691" ht="14.25" customHeight="1"/>
    <row r="74692" ht="14.25" customHeight="1"/>
    <row r="74693" ht="14.25" customHeight="1"/>
    <row r="74694" ht="14.25" customHeight="1"/>
    <row r="74695" ht="14.25" customHeight="1"/>
    <row r="74696" ht="14.25" customHeight="1"/>
    <row r="74697" ht="14.25" customHeight="1"/>
    <row r="74698" ht="14.25" customHeight="1"/>
    <row r="74699" ht="14.25" customHeight="1"/>
    <row r="74700" ht="14.25" customHeight="1"/>
    <row r="74701" ht="14.25" customHeight="1"/>
    <row r="74702" ht="14.25" customHeight="1"/>
    <row r="74703" ht="14.25" customHeight="1"/>
    <row r="74704" ht="14.25" customHeight="1"/>
    <row r="74705" ht="14.25" customHeight="1"/>
    <row r="74706" ht="14.25" customHeight="1"/>
    <row r="74707" ht="14.25" customHeight="1"/>
    <row r="74708" ht="14.25" customHeight="1"/>
    <row r="74709" ht="14.25" customHeight="1"/>
    <row r="74710" ht="14.25" customHeight="1"/>
    <row r="74711" ht="14.25" customHeight="1"/>
    <row r="74712" ht="14.25" customHeight="1"/>
    <row r="74713" ht="14.25" customHeight="1"/>
    <row r="74714" ht="14.25" customHeight="1"/>
    <row r="74715" ht="14.25" customHeight="1"/>
    <row r="74716" ht="14.25" customHeight="1"/>
    <row r="74717" ht="14.25" customHeight="1"/>
    <row r="74718" ht="14.25" customHeight="1"/>
    <row r="74719" ht="14.25" customHeight="1"/>
    <row r="74720" ht="14.25" customHeight="1"/>
    <row r="74721" ht="14.25" customHeight="1"/>
    <row r="74722" ht="14.25" customHeight="1"/>
    <row r="74723" ht="14.25" customHeight="1"/>
    <row r="74724" ht="14.25" customHeight="1"/>
    <row r="74725" ht="14.25" customHeight="1"/>
    <row r="74726" ht="14.25" customHeight="1"/>
    <row r="74727" ht="14.25" customHeight="1"/>
    <row r="74728" ht="14.25" customHeight="1"/>
    <row r="74729" ht="14.25" customHeight="1"/>
    <row r="74730" ht="14.25" customHeight="1"/>
    <row r="74731" ht="14.25" customHeight="1"/>
    <row r="74732" ht="14.25" customHeight="1"/>
    <row r="74733" ht="14.25" customHeight="1"/>
    <row r="74734" ht="14.25" customHeight="1"/>
    <row r="74735" ht="14.25" customHeight="1"/>
    <row r="74736" ht="14.25" customHeight="1"/>
    <row r="74737" ht="14.25" customHeight="1"/>
    <row r="74738" ht="14.25" customHeight="1"/>
    <row r="74739" ht="14.25" customHeight="1"/>
    <row r="74740" ht="14.25" customHeight="1"/>
    <row r="74741" ht="14.25" customHeight="1"/>
    <row r="74742" ht="14.25" customHeight="1"/>
    <row r="74743" ht="14.25" customHeight="1"/>
    <row r="74744" ht="14.25" customHeight="1"/>
    <row r="74745" ht="14.25" customHeight="1"/>
    <row r="74746" ht="14.25" customHeight="1"/>
    <row r="74747" ht="14.25" customHeight="1"/>
    <row r="74748" ht="14.25" customHeight="1"/>
    <row r="74749" ht="14.25" customHeight="1"/>
    <row r="74750" ht="14.25" customHeight="1"/>
    <row r="74751" ht="14.25" customHeight="1"/>
    <row r="74752" ht="14.25" customHeight="1"/>
    <row r="74753" ht="14.25" customHeight="1"/>
    <row r="74754" ht="14.25" customHeight="1"/>
    <row r="74755" ht="14.25" customHeight="1"/>
    <row r="74756" ht="14.25" customHeight="1"/>
    <row r="74757" ht="14.25" customHeight="1"/>
    <row r="74758" ht="14.25" customHeight="1"/>
    <row r="74759" ht="14.25" customHeight="1"/>
    <row r="74760" ht="14.25" customHeight="1"/>
    <row r="74761" ht="14.25" customHeight="1"/>
    <row r="74762" ht="14.25" customHeight="1"/>
    <row r="74763" ht="14.25" customHeight="1"/>
    <row r="74764" ht="14.25" customHeight="1"/>
    <row r="74765" ht="14.25" customHeight="1"/>
    <row r="74766" ht="14.25" customHeight="1"/>
    <row r="74767" ht="14.25" customHeight="1"/>
    <row r="74768" ht="14.25" customHeight="1"/>
    <row r="74769" ht="14.25" customHeight="1"/>
    <row r="74770" ht="14.25" customHeight="1"/>
    <row r="74771" ht="14.25" customHeight="1"/>
    <row r="74772" ht="14.25" customHeight="1"/>
    <row r="74773" ht="14.25" customHeight="1"/>
    <row r="74774" ht="14.25" customHeight="1"/>
    <row r="74775" ht="14.25" customHeight="1"/>
    <row r="74776" ht="14.25" customHeight="1"/>
    <row r="74777" ht="14.25" customHeight="1"/>
    <row r="74778" ht="14.25" customHeight="1"/>
    <row r="74779" ht="14.25" customHeight="1"/>
    <row r="74780" ht="14.25" customHeight="1"/>
    <row r="74781" ht="14.25" customHeight="1"/>
    <row r="74782" ht="14.25" customHeight="1"/>
    <row r="74783" ht="14.25" customHeight="1"/>
    <row r="74784" ht="14.25" customHeight="1"/>
    <row r="74785" ht="14.25" customHeight="1"/>
    <row r="74786" ht="14.25" customHeight="1"/>
    <row r="74787" ht="14.25" customHeight="1"/>
    <row r="74788" ht="14.25" customHeight="1"/>
    <row r="74789" ht="14.25" customHeight="1"/>
    <row r="74790" ht="14.25" customHeight="1"/>
    <row r="74791" ht="14.25" customHeight="1"/>
    <row r="74792" ht="14.25" customHeight="1"/>
    <row r="74793" ht="14.25" customHeight="1"/>
    <row r="74794" ht="14.25" customHeight="1"/>
    <row r="74795" ht="14.25" customHeight="1"/>
    <row r="74796" ht="14.25" customHeight="1"/>
    <row r="74797" ht="14.25" customHeight="1"/>
    <row r="74798" ht="14.25" customHeight="1"/>
    <row r="74799" ht="14.25" customHeight="1"/>
    <row r="74800" ht="14.25" customHeight="1"/>
    <row r="74801" ht="14.25" customHeight="1"/>
    <row r="74802" ht="14.25" customHeight="1"/>
    <row r="74803" ht="14.25" customHeight="1"/>
    <row r="74804" ht="14.25" customHeight="1"/>
    <row r="74805" ht="14.25" customHeight="1"/>
    <row r="74806" ht="14.25" customHeight="1"/>
    <row r="74807" ht="14.25" customHeight="1"/>
    <row r="74808" ht="14.25" customHeight="1"/>
    <row r="74809" ht="14.25" customHeight="1"/>
    <row r="74810" ht="14.25" customHeight="1"/>
    <row r="74811" ht="14.25" customHeight="1"/>
    <row r="74812" ht="14.25" customHeight="1"/>
    <row r="74813" ht="14.25" customHeight="1"/>
    <row r="74814" ht="14.25" customHeight="1"/>
    <row r="74815" ht="14.25" customHeight="1"/>
    <row r="74816" ht="14.25" customHeight="1"/>
    <row r="74817" ht="14.25" customHeight="1"/>
    <row r="74818" ht="14.25" customHeight="1"/>
    <row r="74819" ht="14.25" customHeight="1"/>
    <row r="74820" ht="14.25" customHeight="1"/>
    <row r="74821" ht="14.25" customHeight="1"/>
    <row r="74822" ht="14.25" customHeight="1"/>
    <row r="74823" ht="14.25" customHeight="1"/>
    <row r="74824" ht="14.25" customHeight="1"/>
    <row r="74825" ht="14.25" customHeight="1"/>
    <row r="74826" ht="14.25" customHeight="1"/>
    <row r="74827" ht="14.25" customHeight="1"/>
    <row r="74828" ht="14.25" customHeight="1"/>
    <row r="74829" ht="14.25" customHeight="1"/>
    <row r="74830" ht="14.25" customHeight="1"/>
    <row r="74831" ht="14.25" customHeight="1"/>
    <row r="74832" ht="14.25" customHeight="1"/>
    <row r="74833" ht="14.25" customHeight="1"/>
    <row r="74834" ht="14.25" customHeight="1"/>
    <row r="74835" ht="14.25" customHeight="1"/>
    <row r="74836" ht="14.25" customHeight="1"/>
    <row r="74837" ht="14.25" customHeight="1"/>
    <row r="74838" ht="14.25" customHeight="1"/>
    <row r="74839" ht="14.25" customHeight="1"/>
    <row r="74840" ht="14.25" customHeight="1"/>
    <row r="74841" ht="14.25" customHeight="1"/>
    <row r="74842" ht="14.25" customHeight="1"/>
    <row r="74843" ht="14.25" customHeight="1"/>
    <row r="74844" ht="14.25" customHeight="1"/>
    <row r="74845" ht="14.25" customHeight="1"/>
    <row r="74846" ht="14.25" customHeight="1"/>
    <row r="74847" ht="14.25" customHeight="1"/>
    <row r="74848" ht="14.25" customHeight="1"/>
    <row r="74849" ht="14.25" customHeight="1"/>
    <row r="74850" ht="14.25" customHeight="1"/>
    <row r="74851" ht="14.25" customHeight="1"/>
    <row r="74852" ht="14.25" customHeight="1"/>
    <row r="74853" ht="14.25" customHeight="1"/>
    <row r="74854" ht="14.25" customHeight="1"/>
    <row r="74855" ht="14.25" customHeight="1"/>
    <row r="74856" ht="14.25" customHeight="1"/>
    <row r="74857" ht="14.25" customHeight="1"/>
    <row r="74858" ht="14.25" customHeight="1"/>
    <row r="74859" ht="14.25" customHeight="1"/>
    <row r="74860" ht="14.25" customHeight="1"/>
    <row r="74861" ht="14.25" customHeight="1"/>
    <row r="74862" ht="14.25" customHeight="1"/>
    <row r="74863" ht="14.25" customHeight="1"/>
    <row r="74864" ht="14.25" customHeight="1"/>
    <row r="74865" ht="14.25" customHeight="1"/>
    <row r="74866" ht="14.25" customHeight="1"/>
    <row r="74867" ht="14.25" customHeight="1"/>
    <row r="74868" ht="14.25" customHeight="1"/>
    <row r="74869" ht="14.25" customHeight="1"/>
    <row r="74870" ht="14.25" customHeight="1"/>
    <row r="74871" ht="14.25" customHeight="1"/>
    <row r="74872" ht="14.25" customHeight="1"/>
    <row r="74873" ht="14.25" customHeight="1"/>
    <row r="74874" ht="14.25" customHeight="1"/>
    <row r="74875" ht="14.25" customHeight="1"/>
    <row r="74876" ht="14.25" customHeight="1"/>
    <row r="74877" ht="14.25" customHeight="1"/>
    <row r="74878" ht="14.25" customHeight="1"/>
    <row r="74879" ht="14.25" customHeight="1"/>
    <row r="74880" ht="14.25" customHeight="1"/>
    <row r="74881" ht="14.25" customHeight="1"/>
    <row r="74882" ht="14.25" customHeight="1"/>
    <row r="74883" ht="14.25" customHeight="1"/>
    <row r="74884" ht="14.25" customHeight="1"/>
    <row r="74885" ht="14.25" customHeight="1"/>
    <row r="74886" ht="14.25" customHeight="1"/>
    <row r="74887" ht="14.25" customHeight="1"/>
    <row r="74888" ht="14.25" customHeight="1"/>
    <row r="74889" ht="14.25" customHeight="1"/>
    <row r="74890" ht="14.25" customHeight="1"/>
    <row r="74891" ht="14.25" customHeight="1"/>
    <row r="74892" ht="14.25" customHeight="1"/>
    <row r="74893" ht="14.25" customHeight="1"/>
    <row r="74894" ht="14.25" customHeight="1"/>
    <row r="74895" ht="14.25" customHeight="1"/>
    <row r="74896" ht="14.25" customHeight="1"/>
    <row r="74897" ht="14.25" customHeight="1"/>
    <row r="74898" ht="14.25" customHeight="1"/>
    <row r="74899" ht="14.25" customHeight="1"/>
    <row r="74900" ht="14.25" customHeight="1"/>
    <row r="74901" ht="14.25" customHeight="1"/>
    <row r="74902" ht="14.25" customHeight="1"/>
    <row r="74903" ht="14.25" customHeight="1"/>
    <row r="74904" ht="14.25" customHeight="1"/>
    <row r="74905" ht="14.25" customHeight="1"/>
    <row r="74906" ht="14.25" customHeight="1"/>
    <row r="74907" ht="14.25" customHeight="1"/>
    <row r="74908" ht="14.25" customHeight="1"/>
    <row r="74909" ht="14.25" customHeight="1"/>
    <row r="74910" ht="14.25" customHeight="1"/>
    <row r="74911" ht="14.25" customHeight="1"/>
    <row r="74912" ht="14.25" customHeight="1"/>
    <row r="74913" ht="14.25" customHeight="1"/>
    <row r="74914" ht="14.25" customHeight="1"/>
    <row r="74915" ht="14.25" customHeight="1"/>
    <row r="74916" ht="14.25" customHeight="1"/>
    <row r="74917" ht="14.25" customHeight="1"/>
    <row r="74918" ht="14.25" customHeight="1"/>
    <row r="74919" ht="14.25" customHeight="1"/>
    <row r="74920" ht="14.25" customHeight="1"/>
    <row r="74921" ht="14.25" customHeight="1"/>
    <row r="74922" ht="14.25" customHeight="1"/>
    <row r="74923" ht="14.25" customHeight="1"/>
    <row r="74924" ht="14.25" customHeight="1"/>
    <row r="74925" ht="14.25" customHeight="1"/>
    <row r="74926" ht="14.25" customHeight="1"/>
    <row r="74927" ht="14.25" customHeight="1"/>
    <row r="74928" ht="14.25" customHeight="1"/>
    <row r="74929" ht="14.25" customHeight="1"/>
    <row r="74930" ht="14.25" customHeight="1"/>
    <row r="74931" ht="14.25" customHeight="1"/>
    <row r="74932" ht="14.25" customHeight="1"/>
    <row r="74933" ht="14.25" customHeight="1"/>
    <row r="74934" ht="14.25" customHeight="1"/>
    <row r="74935" ht="14.25" customHeight="1"/>
    <row r="74936" ht="14.25" customHeight="1"/>
    <row r="74937" ht="14.25" customHeight="1"/>
    <row r="74938" ht="14.25" customHeight="1"/>
    <row r="74939" ht="14.25" customHeight="1"/>
    <row r="74940" ht="14.25" customHeight="1"/>
    <row r="74941" ht="14.25" customHeight="1"/>
    <row r="74942" ht="14.25" customHeight="1"/>
    <row r="74943" ht="14.25" customHeight="1"/>
    <row r="74944" ht="14.25" customHeight="1"/>
    <row r="74945" ht="14.25" customHeight="1"/>
    <row r="74946" ht="14.25" customHeight="1"/>
    <row r="74947" ht="14.25" customHeight="1"/>
    <row r="74948" ht="14.25" customHeight="1"/>
    <row r="74949" ht="14.25" customHeight="1"/>
    <row r="74950" ht="14.25" customHeight="1"/>
    <row r="74951" ht="14.25" customHeight="1"/>
    <row r="74952" ht="14.25" customHeight="1"/>
    <row r="74953" ht="14.25" customHeight="1"/>
    <row r="74954" ht="14.25" customHeight="1"/>
    <row r="74955" ht="14.25" customHeight="1"/>
    <row r="74956" ht="14.25" customHeight="1"/>
    <row r="74957" ht="14.25" customHeight="1"/>
    <row r="74958" ht="14.25" customHeight="1"/>
    <row r="74959" ht="14.25" customHeight="1"/>
    <row r="74960" ht="14.25" customHeight="1"/>
    <row r="74961" ht="14.25" customHeight="1"/>
    <row r="74962" ht="14.25" customHeight="1"/>
    <row r="74963" ht="14.25" customHeight="1"/>
    <row r="74964" ht="14.25" customHeight="1"/>
    <row r="74965" ht="14.25" customHeight="1"/>
    <row r="74966" ht="14.25" customHeight="1"/>
    <row r="74967" ht="14.25" customHeight="1"/>
    <row r="74968" ht="14.25" customHeight="1"/>
    <row r="74969" ht="14.25" customHeight="1"/>
    <row r="74970" ht="14.25" customHeight="1"/>
    <row r="74971" ht="14.25" customHeight="1"/>
    <row r="74972" ht="14.25" customHeight="1"/>
    <row r="74973" ht="14.25" customHeight="1"/>
    <row r="74974" ht="14.25" customHeight="1"/>
    <row r="74975" ht="14.25" customHeight="1"/>
    <row r="74976" ht="14.25" customHeight="1"/>
    <row r="74977" ht="14.25" customHeight="1"/>
    <row r="74978" ht="14.25" customHeight="1"/>
    <row r="74979" ht="14.25" customHeight="1"/>
    <row r="74980" ht="14.25" customHeight="1"/>
    <row r="74981" ht="14.25" customHeight="1"/>
    <row r="74982" ht="14.25" customHeight="1"/>
    <row r="74983" ht="14.25" customHeight="1"/>
    <row r="74984" ht="14.25" customHeight="1"/>
    <row r="74985" ht="14.25" customHeight="1"/>
    <row r="74986" ht="14.25" customHeight="1"/>
    <row r="74987" ht="14.25" customHeight="1"/>
    <row r="74988" ht="14.25" customHeight="1"/>
    <row r="74989" ht="14.25" customHeight="1"/>
    <row r="74990" ht="14.25" customHeight="1"/>
    <row r="74991" ht="14.25" customHeight="1"/>
    <row r="74992" ht="14.25" customHeight="1"/>
    <row r="74993" ht="14.25" customHeight="1"/>
    <row r="74994" ht="14.25" customHeight="1"/>
    <row r="74995" ht="14.25" customHeight="1"/>
    <row r="74996" ht="14.25" customHeight="1"/>
    <row r="74997" ht="14.25" customHeight="1"/>
    <row r="74998" ht="14.25" customHeight="1"/>
    <row r="74999" ht="14.25" customHeight="1"/>
    <row r="75000" ht="14.25" customHeight="1"/>
    <row r="75001" ht="14.25" customHeight="1"/>
    <row r="75002" ht="14.25" customHeight="1"/>
    <row r="75003" ht="14.25" customHeight="1"/>
    <row r="75004" ht="14.25" customHeight="1"/>
    <row r="75005" ht="14.25" customHeight="1"/>
    <row r="75006" ht="14.25" customHeight="1"/>
    <row r="75007" ht="14.25" customHeight="1"/>
    <row r="75008" ht="14.25" customHeight="1"/>
    <row r="75009" ht="14.25" customHeight="1"/>
    <row r="75010" ht="14.25" customHeight="1"/>
    <row r="75011" ht="14.25" customHeight="1"/>
    <row r="75012" ht="14.25" customHeight="1"/>
    <row r="75013" ht="14.25" customHeight="1"/>
    <row r="75014" ht="14.25" customHeight="1"/>
    <row r="75015" ht="14.25" customHeight="1"/>
    <row r="75016" ht="14.25" customHeight="1"/>
    <row r="75017" ht="14.25" customHeight="1"/>
    <row r="75018" ht="14.25" customHeight="1"/>
    <row r="75019" ht="14.25" customHeight="1"/>
    <row r="75020" ht="14.25" customHeight="1"/>
    <row r="75021" ht="14.25" customHeight="1"/>
    <row r="75022" ht="14.25" customHeight="1"/>
    <row r="75023" ht="14.25" customHeight="1"/>
    <row r="75024" ht="14.25" customHeight="1"/>
    <row r="75025" ht="14.25" customHeight="1"/>
    <row r="75026" ht="14.25" customHeight="1"/>
    <row r="75027" ht="14.25" customHeight="1"/>
    <row r="75028" ht="14.25" customHeight="1"/>
    <row r="75029" ht="14.25" customHeight="1"/>
    <row r="75030" ht="14.25" customHeight="1"/>
    <row r="75031" ht="14.25" customHeight="1"/>
    <row r="75032" ht="14.25" customHeight="1"/>
    <row r="75033" ht="14.25" customHeight="1"/>
    <row r="75034" ht="14.25" customHeight="1"/>
    <row r="75035" ht="14.25" customHeight="1"/>
    <row r="75036" ht="14.25" customHeight="1"/>
    <row r="75037" ht="14.25" customHeight="1"/>
    <row r="75038" ht="14.25" customHeight="1"/>
    <row r="75039" ht="14.25" customHeight="1"/>
    <row r="75040" ht="14.25" customHeight="1"/>
    <row r="75041" ht="14.25" customHeight="1"/>
    <row r="75042" ht="14.25" customHeight="1"/>
    <row r="75043" ht="14.25" customHeight="1"/>
    <row r="75044" ht="14.25" customHeight="1"/>
    <row r="75045" ht="14.25" customHeight="1"/>
    <row r="75046" ht="14.25" customHeight="1"/>
    <row r="75047" ht="14.25" customHeight="1"/>
    <row r="75048" ht="14.25" customHeight="1"/>
    <row r="75049" ht="14.25" customHeight="1"/>
    <row r="75050" ht="14.25" customHeight="1"/>
    <row r="75051" ht="14.25" customHeight="1"/>
    <row r="75052" ht="14.25" customHeight="1"/>
    <row r="75053" ht="14.25" customHeight="1"/>
    <row r="75054" ht="14.25" customHeight="1"/>
    <row r="75055" ht="14.25" customHeight="1"/>
    <row r="75056" ht="14.25" customHeight="1"/>
    <row r="75057" ht="14.25" customHeight="1"/>
    <row r="75058" ht="14.25" customHeight="1"/>
    <row r="75059" ht="14.25" customHeight="1"/>
    <row r="75060" ht="14.25" customHeight="1"/>
    <row r="75061" ht="14.25" customHeight="1"/>
    <row r="75062" ht="14.25" customHeight="1"/>
    <row r="75063" ht="14.25" customHeight="1"/>
    <row r="75064" ht="14.25" customHeight="1"/>
    <row r="75065" ht="14.25" customHeight="1"/>
    <row r="75066" ht="14.25" customHeight="1"/>
    <row r="75067" ht="14.25" customHeight="1"/>
    <row r="75068" ht="14.25" customHeight="1"/>
    <row r="75069" ht="14.25" customHeight="1"/>
    <row r="75070" ht="14.25" customHeight="1"/>
    <row r="75071" ht="14.25" customHeight="1"/>
    <row r="75072" ht="14.25" customHeight="1"/>
    <row r="75073" ht="14.25" customHeight="1"/>
    <row r="75074" ht="14.25" customHeight="1"/>
    <row r="75075" ht="14.25" customHeight="1"/>
    <row r="75076" ht="14.25" customHeight="1"/>
    <row r="75077" ht="14.25" customHeight="1"/>
    <row r="75078" ht="14.25" customHeight="1"/>
    <row r="75079" ht="14.25" customHeight="1"/>
    <row r="75080" ht="14.25" customHeight="1"/>
    <row r="75081" ht="14.25" customHeight="1"/>
    <row r="75082" ht="14.25" customHeight="1"/>
    <row r="75083" ht="14.25" customHeight="1"/>
    <row r="75084" ht="14.25" customHeight="1"/>
    <row r="75085" ht="14.25" customHeight="1"/>
    <row r="75086" ht="14.25" customHeight="1"/>
    <row r="75087" ht="14.25" customHeight="1"/>
    <row r="75088" ht="14.25" customHeight="1"/>
    <row r="75089" ht="14.25" customHeight="1"/>
    <row r="75090" ht="14.25" customHeight="1"/>
    <row r="75091" ht="14.25" customHeight="1"/>
    <row r="75092" ht="14.25" customHeight="1"/>
    <row r="75093" ht="14.25" customHeight="1"/>
    <row r="75094" ht="14.25" customHeight="1"/>
    <row r="75095" ht="14.25" customHeight="1"/>
    <row r="75096" ht="14.25" customHeight="1"/>
    <row r="75097" ht="14.25" customHeight="1"/>
    <row r="75098" ht="14.25" customHeight="1"/>
    <row r="75099" ht="14.25" customHeight="1"/>
    <row r="75100" ht="14.25" customHeight="1"/>
    <row r="75101" ht="14.25" customHeight="1"/>
    <row r="75102" ht="14.25" customHeight="1"/>
    <row r="75103" ht="14.25" customHeight="1"/>
    <row r="75104" ht="14.25" customHeight="1"/>
    <row r="75105" ht="14.25" customHeight="1"/>
    <row r="75106" ht="14.25" customHeight="1"/>
    <row r="75107" ht="14.25" customHeight="1"/>
    <row r="75108" ht="14.25" customHeight="1"/>
    <row r="75109" ht="14.25" customHeight="1"/>
    <row r="75110" ht="14.25" customHeight="1"/>
    <row r="75111" ht="14.25" customHeight="1"/>
    <row r="75112" ht="14.25" customHeight="1"/>
    <row r="75113" ht="14.25" customHeight="1"/>
    <row r="75114" ht="14.25" customHeight="1"/>
    <row r="75115" ht="14.25" customHeight="1"/>
    <row r="75116" ht="14.25" customHeight="1"/>
    <row r="75117" ht="14.25" customHeight="1"/>
    <row r="75118" ht="14.25" customHeight="1"/>
    <row r="75119" ht="14.25" customHeight="1"/>
    <row r="75120" ht="14.25" customHeight="1"/>
    <row r="75121" ht="14.25" customHeight="1"/>
    <row r="75122" ht="14.25" customHeight="1"/>
    <row r="75123" ht="14.25" customHeight="1"/>
    <row r="75124" ht="14.25" customHeight="1"/>
    <row r="75125" ht="14.25" customHeight="1"/>
    <row r="75126" ht="14.25" customHeight="1"/>
    <row r="75127" ht="14.25" customHeight="1"/>
    <row r="75128" ht="14.25" customHeight="1"/>
    <row r="75129" ht="14.25" customHeight="1"/>
    <row r="75130" ht="14.25" customHeight="1"/>
    <row r="75131" ht="14.25" customHeight="1"/>
    <row r="75132" ht="14.25" customHeight="1"/>
    <row r="75133" ht="14.25" customHeight="1"/>
    <row r="75134" ht="14.25" customHeight="1"/>
    <row r="75135" ht="14.25" customHeight="1"/>
    <row r="75136" ht="14.25" customHeight="1"/>
    <row r="75137" ht="14.25" customHeight="1"/>
    <row r="75138" ht="14.25" customHeight="1"/>
    <row r="75139" ht="14.25" customHeight="1"/>
    <row r="75140" ht="14.25" customHeight="1"/>
    <row r="75141" ht="14.25" customHeight="1"/>
    <row r="75142" ht="14.25" customHeight="1"/>
    <row r="75143" ht="14.25" customHeight="1"/>
    <row r="75144" ht="14.25" customHeight="1"/>
    <row r="75145" ht="14.25" customHeight="1"/>
    <row r="75146" ht="14.25" customHeight="1"/>
    <row r="75147" ht="14.25" customHeight="1"/>
    <row r="75148" ht="14.25" customHeight="1"/>
    <row r="75149" ht="14.25" customHeight="1"/>
    <row r="75150" ht="14.25" customHeight="1"/>
    <row r="75151" ht="14.25" customHeight="1"/>
    <row r="75152" ht="14.25" customHeight="1"/>
    <row r="75153" ht="14.25" customHeight="1"/>
    <row r="75154" ht="14.25" customHeight="1"/>
    <row r="75155" ht="14.25" customHeight="1"/>
    <row r="75156" ht="14.25" customHeight="1"/>
    <row r="75157" ht="14.25" customHeight="1"/>
    <row r="75158" ht="14.25" customHeight="1"/>
    <row r="75159" ht="14.25" customHeight="1"/>
    <row r="75160" ht="14.25" customHeight="1"/>
    <row r="75161" ht="14.25" customHeight="1"/>
    <row r="75162" ht="14.25" customHeight="1"/>
    <row r="75163" ht="14.25" customHeight="1"/>
    <row r="75164" ht="14.25" customHeight="1"/>
    <row r="75165" ht="14.25" customHeight="1"/>
    <row r="75166" ht="14.25" customHeight="1"/>
    <row r="75167" ht="14.25" customHeight="1"/>
    <row r="75168" ht="14.25" customHeight="1"/>
    <row r="75169" ht="14.25" customHeight="1"/>
    <row r="75170" ht="14.25" customHeight="1"/>
    <row r="75171" ht="14.25" customHeight="1"/>
    <row r="75172" ht="14.25" customHeight="1"/>
    <row r="75173" ht="14.25" customHeight="1"/>
    <row r="75174" ht="14.25" customHeight="1"/>
    <row r="75175" ht="14.25" customHeight="1"/>
    <row r="75176" ht="14.25" customHeight="1"/>
    <row r="75177" ht="14.25" customHeight="1"/>
    <row r="75178" ht="14.25" customHeight="1"/>
    <row r="75179" ht="14.25" customHeight="1"/>
    <row r="75180" ht="14.25" customHeight="1"/>
    <row r="75181" ht="14.25" customHeight="1"/>
    <row r="75182" ht="14.25" customHeight="1"/>
    <row r="75183" ht="14.25" customHeight="1"/>
    <row r="75184" ht="14.25" customHeight="1"/>
    <row r="75185" ht="14.25" customHeight="1"/>
    <row r="75186" ht="14.25" customHeight="1"/>
    <row r="75187" ht="14.25" customHeight="1"/>
    <row r="75188" ht="14.25" customHeight="1"/>
    <row r="75189" ht="14.25" customHeight="1"/>
    <row r="75190" ht="14.25" customHeight="1"/>
    <row r="75191" ht="14.25" customHeight="1"/>
    <row r="75192" ht="14.25" customHeight="1"/>
    <row r="75193" ht="14.25" customHeight="1"/>
    <row r="75194" ht="14.25" customHeight="1"/>
    <row r="75195" ht="14.25" customHeight="1"/>
    <row r="75196" ht="14.25" customHeight="1"/>
    <row r="75197" ht="14.25" customHeight="1"/>
    <row r="75198" ht="14.25" customHeight="1"/>
    <row r="75199" ht="14.25" customHeight="1"/>
    <row r="75200" ht="14.25" customHeight="1"/>
    <row r="75201" ht="14.25" customHeight="1"/>
    <row r="75202" ht="14.25" customHeight="1"/>
    <row r="75203" ht="14.25" customHeight="1"/>
    <row r="75204" ht="14.25" customHeight="1"/>
    <row r="75205" ht="14.25" customHeight="1"/>
    <row r="75206" ht="14.25" customHeight="1"/>
    <row r="75207" ht="14.25" customHeight="1"/>
    <row r="75208" ht="14.25" customHeight="1"/>
    <row r="75209" ht="14.25" customHeight="1"/>
    <row r="75210" ht="14.25" customHeight="1"/>
    <row r="75211" ht="14.25" customHeight="1"/>
    <row r="75212" ht="14.25" customHeight="1"/>
    <row r="75213" ht="14.25" customHeight="1"/>
    <row r="75214" ht="14.25" customHeight="1"/>
    <row r="75215" ht="14.25" customHeight="1"/>
    <row r="75216" ht="14.25" customHeight="1"/>
    <row r="75217" ht="14.25" customHeight="1"/>
    <row r="75218" ht="14.25" customHeight="1"/>
    <row r="75219" ht="14.25" customHeight="1"/>
    <row r="75220" ht="14.25" customHeight="1"/>
    <row r="75221" ht="14.25" customHeight="1"/>
    <row r="75222" ht="14.25" customHeight="1"/>
    <row r="75223" ht="14.25" customHeight="1"/>
    <row r="75224" ht="14.25" customHeight="1"/>
    <row r="75225" ht="14.25" customHeight="1"/>
    <row r="75226" ht="14.25" customHeight="1"/>
    <row r="75227" ht="14.25" customHeight="1"/>
    <row r="75228" ht="14.25" customHeight="1"/>
    <row r="75229" ht="14.25" customHeight="1"/>
    <row r="75230" ht="14.25" customHeight="1"/>
    <row r="75231" ht="14.25" customHeight="1"/>
    <row r="75232" ht="14.25" customHeight="1"/>
    <row r="75233" ht="14.25" customHeight="1"/>
    <row r="75234" ht="14.25" customHeight="1"/>
    <row r="75235" ht="14.25" customHeight="1"/>
    <row r="75236" ht="14.25" customHeight="1"/>
    <row r="75237" ht="14.25" customHeight="1"/>
    <row r="75238" ht="14.25" customHeight="1"/>
    <row r="75239" ht="14.25" customHeight="1"/>
    <row r="75240" ht="14.25" customHeight="1"/>
    <row r="75241" ht="14.25" customHeight="1"/>
    <row r="75242" ht="14.25" customHeight="1"/>
    <row r="75243" ht="14.25" customHeight="1"/>
    <row r="75244" ht="14.25" customHeight="1"/>
    <row r="75245" ht="14.25" customHeight="1"/>
    <row r="75246" ht="14.25" customHeight="1"/>
    <row r="75247" ht="14.25" customHeight="1"/>
    <row r="75248" ht="14.25" customHeight="1"/>
    <row r="75249" ht="14.25" customHeight="1"/>
    <row r="75250" ht="14.25" customHeight="1"/>
    <row r="75251" ht="14.25" customHeight="1"/>
    <row r="75252" ht="14.25" customHeight="1"/>
    <row r="75253" ht="14.25" customHeight="1"/>
    <row r="75254" ht="14.25" customHeight="1"/>
    <row r="75255" ht="14.25" customHeight="1"/>
    <row r="75256" ht="14.25" customHeight="1"/>
    <row r="75257" ht="14.25" customHeight="1"/>
    <row r="75258" ht="14.25" customHeight="1"/>
    <row r="75259" ht="14.25" customHeight="1"/>
    <row r="75260" ht="14.25" customHeight="1"/>
    <row r="75261" ht="14.25" customHeight="1"/>
    <row r="75262" ht="14.25" customHeight="1"/>
    <row r="75263" ht="14.25" customHeight="1"/>
    <row r="75264" ht="14.25" customHeight="1"/>
    <row r="75265" ht="14.25" customHeight="1"/>
    <row r="75266" ht="14.25" customHeight="1"/>
    <row r="75267" ht="14.25" customHeight="1"/>
    <row r="75268" ht="14.25" customHeight="1"/>
    <row r="75269" ht="14.25" customHeight="1"/>
    <row r="75270" ht="14.25" customHeight="1"/>
    <row r="75271" ht="14.25" customHeight="1"/>
    <row r="75272" ht="14.25" customHeight="1"/>
    <row r="75273" ht="14.25" customHeight="1"/>
    <row r="75274" ht="14.25" customHeight="1"/>
    <row r="75275" ht="14.25" customHeight="1"/>
    <row r="75276" ht="14.25" customHeight="1"/>
    <row r="75277" ht="14.25" customHeight="1"/>
    <row r="75278" ht="14.25" customHeight="1"/>
    <row r="75279" ht="14.25" customHeight="1"/>
    <row r="75280" ht="14.25" customHeight="1"/>
    <row r="75281" ht="14.25" customHeight="1"/>
    <row r="75282" ht="14.25" customHeight="1"/>
    <row r="75283" ht="14.25" customHeight="1"/>
    <row r="75284" ht="14.25" customHeight="1"/>
    <row r="75285" ht="14.25" customHeight="1"/>
    <row r="75286" ht="14.25" customHeight="1"/>
    <row r="75287" ht="14.25" customHeight="1"/>
    <row r="75288" ht="14.25" customHeight="1"/>
    <row r="75289" ht="14.25" customHeight="1"/>
    <row r="75290" ht="14.25" customHeight="1"/>
    <row r="75291" ht="14.25" customHeight="1"/>
    <row r="75292" ht="14.25" customHeight="1"/>
    <row r="75293" ht="14.25" customHeight="1"/>
    <row r="75294" ht="14.25" customHeight="1"/>
    <row r="75295" ht="14.25" customHeight="1"/>
    <row r="75296" ht="14.25" customHeight="1"/>
    <row r="75297" ht="14.25" customHeight="1"/>
    <row r="75298" ht="14.25" customHeight="1"/>
    <row r="75299" ht="14.25" customHeight="1"/>
    <row r="75300" ht="14.25" customHeight="1"/>
    <row r="75301" ht="14.25" customHeight="1"/>
    <row r="75302" ht="14.25" customHeight="1"/>
    <row r="75303" ht="14.25" customHeight="1"/>
    <row r="75304" ht="14.25" customHeight="1"/>
    <row r="75305" ht="14.25" customHeight="1"/>
    <row r="75306" ht="14.25" customHeight="1"/>
    <row r="75307" ht="14.25" customHeight="1"/>
    <row r="75308" ht="14.25" customHeight="1"/>
    <row r="75309" ht="14.25" customHeight="1"/>
    <row r="75310" ht="14.25" customHeight="1"/>
    <row r="75311" ht="14.25" customHeight="1"/>
    <row r="75312" ht="14.25" customHeight="1"/>
    <row r="75313" ht="14.25" customHeight="1"/>
    <row r="75314" ht="14.25" customHeight="1"/>
    <row r="75315" ht="14.25" customHeight="1"/>
    <row r="75316" ht="14.25" customHeight="1"/>
    <row r="75317" ht="14.25" customHeight="1"/>
    <row r="75318" ht="14.25" customHeight="1"/>
    <row r="75319" ht="14.25" customHeight="1"/>
    <row r="75320" ht="14.25" customHeight="1"/>
    <row r="75321" ht="14.25" customHeight="1"/>
    <row r="75322" ht="14.25" customHeight="1"/>
    <row r="75323" ht="14.25" customHeight="1"/>
    <row r="75324" ht="14.25" customHeight="1"/>
    <row r="75325" ht="14.25" customHeight="1"/>
    <row r="75326" ht="14.25" customHeight="1"/>
    <row r="75327" ht="14.25" customHeight="1"/>
    <row r="75328" ht="14.25" customHeight="1"/>
    <row r="75329" ht="14.25" customHeight="1"/>
    <row r="75330" ht="14.25" customHeight="1"/>
    <row r="75331" ht="14.25" customHeight="1"/>
    <row r="75332" ht="14.25" customHeight="1"/>
    <row r="75333" ht="14.25" customHeight="1"/>
    <row r="75334" ht="14.25" customHeight="1"/>
    <row r="75335" ht="14.25" customHeight="1"/>
    <row r="75336" ht="14.25" customHeight="1"/>
    <row r="75337" ht="14.25" customHeight="1"/>
    <row r="75338" ht="14.25" customHeight="1"/>
    <row r="75339" ht="14.25" customHeight="1"/>
    <row r="75340" ht="14.25" customHeight="1"/>
    <row r="75341" ht="14.25" customHeight="1"/>
    <row r="75342" ht="14.25" customHeight="1"/>
    <row r="75343" ht="14.25" customHeight="1"/>
    <row r="75344" ht="14.25" customHeight="1"/>
    <row r="75345" ht="14.25" customHeight="1"/>
    <row r="75346" ht="14.25" customHeight="1"/>
    <row r="75347" ht="14.25" customHeight="1"/>
    <row r="75348" ht="14.25" customHeight="1"/>
    <row r="75349" ht="14.25" customHeight="1"/>
    <row r="75350" ht="14.25" customHeight="1"/>
    <row r="75351" ht="14.25" customHeight="1"/>
    <row r="75352" ht="14.25" customHeight="1"/>
    <row r="75353" ht="14.25" customHeight="1"/>
    <row r="75354" ht="14.25" customHeight="1"/>
    <row r="75355" ht="14.25" customHeight="1"/>
    <row r="75356" ht="14.25" customHeight="1"/>
    <row r="75357" ht="14.25" customHeight="1"/>
    <row r="75358" ht="14.25" customHeight="1"/>
    <row r="75359" ht="14.25" customHeight="1"/>
    <row r="75360" ht="14.25" customHeight="1"/>
    <row r="75361" ht="14.25" customHeight="1"/>
    <row r="75362" ht="14.25" customHeight="1"/>
    <row r="75363" ht="14.25" customHeight="1"/>
    <row r="75364" ht="14.25" customHeight="1"/>
    <row r="75365" ht="14.25" customHeight="1"/>
    <row r="75366" ht="14.25" customHeight="1"/>
    <row r="75367" ht="14.25" customHeight="1"/>
    <row r="75368" ht="14.25" customHeight="1"/>
    <row r="75369" ht="14.25" customHeight="1"/>
    <row r="75370" ht="14.25" customHeight="1"/>
    <row r="75371" ht="14.25" customHeight="1"/>
    <row r="75372" ht="14.25" customHeight="1"/>
    <row r="75373" ht="14.25" customHeight="1"/>
    <row r="75374" ht="14.25" customHeight="1"/>
    <row r="75375" ht="14.25" customHeight="1"/>
    <row r="75376" ht="14.25" customHeight="1"/>
    <row r="75377" ht="14.25" customHeight="1"/>
    <row r="75378" ht="14.25" customHeight="1"/>
    <row r="75379" ht="14.25" customHeight="1"/>
    <row r="75380" ht="14.25" customHeight="1"/>
    <row r="75381" ht="14.25" customHeight="1"/>
    <row r="75382" ht="14.25" customHeight="1"/>
    <row r="75383" ht="14.25" customHeight="1"/>
    <row r="75384" ht="14.25" customHeight="1"/>
    <row r="75385" ht="14.25" customHeight="1"/>
    <row r="75386" ht="14.25" customHeight="1"/>
    <row r="75387" ht="14.25" customHeight="1"/>
    <row r="75388" ht="14.25" customHeight="1"/>
    <row r="75389" ht="14.25" customHeight="1"/>
    <row r="75390" ht="14.25" customHeight="1"/>
    <row r="75391" ht="14.25" customHeight="1"/>
    <row r="75392" ht="14.25" customHeight="1"/>
    <row r="75393" ht="14.25" customHeight="1"/>
    <row r="75394" ht="14.25" customHeight="1"/>
    <row r="75395" ht="14.25" customHeight="1"/>
    <row r="75396" ht="14.25" customHeight="1"/>
    <row r="75397" ht="14.25" customHeight="1"/>
    <row r="75398" ht="14.25" customHeight="1"/>
    <row r="75399" ht="14.25" customHeight="1"/>
    <row r="75400" ht="14.25" customHeight="1"/>
    <row r="75401" ht="14.25" customHeight="1"/>
    <row r="75402" ht="14.25" customHeight="1"/>
    <row r="75403" ht="14.25" customHeight="1"/>
    <row r="75404" ht="14.25" customHeight="1"/>
    <row r="75405" ht="14.25" customHeight="1"/>
    <row r="75406" ht="14.25" customHeight="1"/>
    <row r="75407" ht="14.25" customHeight="1"/>
    <row r="75408" ht="14.25" customHeight="1"/>
    <row r="75409" ht="14.25" customHeight="1"/>
    <row r="75410" ht="14.25" customHeight="1"/>
    <row r="75411" ht="14.25" customHeight="1"/>
    <row r="75412" ht="14.25" customHeight="1"/>
    <row r="75413" ht="14.25" customHeight="1"/>
    <row r="75414" ht="14.25" customHeight="1"/>
    <row r="75415" ht="14.25" customHeight="1"/>
    <row r="75416" ht="14.25" customHeight="1"/>
    <row r="75417" ht="14.25" customHeight="1"/>
    <row r="75418" ht="14.25" customHeight="1"/>
    <row r="75419" ht="14.25" customHeight="1"/>
    <row r="75420" ht="14.25" customHeight="1"/>
    <row r="75421" ht="14.25" customHeight="1"/>
    <row r="75422" ht="14.25" customHeight="1"/>
    <row r="75423" ht="14.25" customHeight="1"/>
    <row r="75424" ht="14.25" customHeight="1"/>
    <row r="75425" ht="14.25" customHeight="1"/>
    <row r="75426" ht="14.25" customHeight="1"/>
    <row r="75427" ht="14.25" customHeight="1"/>
    <row r="75428" ht="14.25" customHeight="1"/>
    <row r="75429" ht="14.25" customHeight="1"/>
    <row r="75430" ht="14.25" customHeight="1"/>
    <row r="75431" ht="14.25" customHeight="1"/>
    <row r="75432" ht="14.25" customHeight="1"/>
    <row r="75433" ht="14.25" customHeight="1"/>
    <row r="75434" ht="14.25" customHeight="1"/>
    <row r="75435" ht="14.25" customHeight="1"/>
    <row r="75436" ht="14.25" customHeight="1"/>
    <row r="75437" ht="14.25" customHeight="1"/>
    <row r="75438" ht="14.25" customHeight="1"/>
    <row r="75439" ht="14.25" customHeight="1"/>
    <row r="75440" ht="14.25" customHeight="1"/>
    <row r="75441" ht="14.25" customHeight="1"/>
    <row r="75442" ht="14.25" customHeight="1"/>
    <row r="75443" ht="14.25" customHeight="1"/>
    <row r="75444" ht="14.25" customHeight="1"/>
    <row r="75445" ht="14.25" customHeight="1"/>
    <row r="75446" ht="14.25" customHeight="1"/>
    <row r="75447" ht="14.25" customHeight="1"/>
    <row r="75448" ht="14.25" customHeight="1"/>
    <row r="75449" ht="14.25" customHeight="1"/>
    <row r="75450" ht="14.25" customHeight="1"/>
    <row r="75451" ht="14.25" customHeight="1"/>
    <row r="75452" ht="14.25" customHeight="1"/>
    <row r="75453" ht="14.25" customHeight="1"/>
    <row r="75454" ht="14.25" customHeight="1"/>
    <row r="75455" ht="14.25" customHeight="1"/>
    <row r="75456" ht="14.25" customHeight="1"/>
    <row r="75457" ht="14.25" customHeight="1"/>
    <row r="75458" ht="14.25" customHeight="1"/>
    <row r="75459" ht="14.25" customHeight="1"/>
    <row r="75460" ht="14.25" customHeight="1"/>
    <row r="75461" ht="14.25" customHeight="1"/>
    <row r="75462" ht="14.25" customHeight="1"/>
    <row r="75463" ht="14.25" customHeight="1"/>
    <row r="75464" ht="14.25" customHeight="1"/>
    <row r="75465" ht="14.25" customHeight="1"/>
    <row r="75466" ht="14.25" customHeight="1"/>
    <row r="75467" ht="14.25" customHeight="1"/>
    <row r="75468" ht="14.25" customHeight="1"/>
    <row r="75469" ht="14.25" customHeight="1"/>
    <row r="75470" ht="14.25" customHeight="1"/>
    <row r="75471" ht="14.25" customHeight="1"/>
    <row r="75472" ht="14.25" customHeight="1"/>
    <row r="75473" ht="14.25" customHeight="1"/>
    <row r="75474" ht="14.25" customHeight="1"/>
    <row r="75475" ht="14.25" customHeight="1"/>
    <row r="75476" ht="14.25" customHeight="1"/>
    <row r="75477" ht="14.25" customHeight="1"/>
    <row r="75478" ht="14.25" customHeight="1"/>
    <row r="75479" ht="14.25" customHeight="1"/>
    <row r="75480" ht="14.25" customHeight="1"/>
    <row r="75481" ht="14.25" customHeight="1"/>
    <row r="75482" ht="14.25" customHeight="1"/>
    <row r="75483" ht="14.25" customHeight="1"/>
    <row r="75484" ht="14.25" customHeight="1"/>
    <row r="75485" ht="14.25" customHeight="1"/>
    <row r="75486" ht="14.25" customHeight="1"/>
    <row r="75487" ht="14.25" customHeight="1"/>
    <row r="75488" ht="14.25" customHeight="1"/>
    <row r="75489" ht="14.25" customHeight="1"/>
    <row r="75490" ht="14.25" customHeight="1"/>
    <row r="75491" ht="14.25" customHeight="1"/>
    <row r="75492" ht="14.25" customHeight="1"/>
    <row r="75493" ht="14.25" customHeight="1"/>
    <row r="75494" ht="14.25" customHeight="1"/>
    <row r="75495" ht="14.25" customHeight="1"/>
    <row r="75496" ht="14.25" customHeight="1"/>
    <row r="75497" ht="14.25" customHeight="1"/>
    <row r="75498" ht="14.25" customHeight="1"/>
    <row r="75499" ht="14.25" customHeight="1"/>
    <row r="75500" ht="14.25" customHeight="1"/>
    <row r="75501" ht="14.25" customHeight="1"/>
    <row r="75502" ht="14.25" customHeight="1"/>
    <row r="75503" ht="14.25" customHeight="1"/>
    <row r="75504" ht="14.25" customHeight="1"/>
    <row r="75505" ht="14.25" customHeight="1"/>
    <row r="75506" ht="14.25" customHeight="1"/>
    <row r="75507" ht="14.25" customHeight="1"/>
    <row r="75508" ht="14.25" customHeight="1"/>
    <row r="75509" ht="14.25" customHeight="1"/>
    <row r="75510" ht="14.25" customHeight="1"/>
    <row r="75511" ht="14.25" customHeight="1"/>
    <row r="75512" ht="14.25" customHeight="1"/>
    <row r="75513" ht="14.25" customHeight="1"/>
    <row r="75514" ht="14.25" customHeight="1"/>
    <row r="75515" ht="14.25" customHeight="1"/>
    <row r="75516" ht="14.25" customHeight="1"/>
    <row r="75517" ht="14.25" customHeight="1"/>
    <row r="75518" ht="14.25" customHeight="1"/>
    <row r="75519" ht="14.25" customHeight="1"/>
    <row r="75520" ht="14.25" customHeight="1"/>
    <row r="75521" ht="14.25" customHeight="1"/>
    <row r="75522" ht="14.25" customHeight="1"/>
    <row r="75523" ht="14.25" customHeight="1"/>
    <row r="75524" ht="14.25" customHeight="1"/>
    <row r="75525" ht="14.25" customHeight="1"/>
    <row r="75526" ht="14.25" customHeight="1"/>
    <row r="75527" ht="14.25" customHeight="1"/>
    <row r="75528" ht="14.25" customHeight="1"/>
    <row r="75529" ht="14.25" customHeight="1"/>
    <row r="75530" ht="14.25" customHeight="1"/>
    <row r="75531" ht="14.25" customHeight="1"/>
    <row r="75532" ht="14.25" customHeight="1"/>
    <row r="75533" ht="14.25" customHeight="1"/>
    <row r="75534" ht="14.25" customHeight="1"/>
    <row r="75535" ht="14.25" customHeight="1"/>
    <row r="75536" ht="14.25" customHeight="1"/>
    <row r="75537" ht="14.25" customHeight="1"/>
    <row r="75538" ht="14.25" customHeight="1"/>
    <row r="75539" ht="14.25" customHeight="1"/>
    <row r="75540" ht="14.25" customHeight="1"/>
    <row r="75541" ht="14.25" customHeight="1"/>
    <row r="75542" ht="14.25" customHeight="1"/>
    <row r="75543" ht="14.25" customHeight="1"/>
    <row r="75544" ht="14.25" customHeight="1"/>
    <row r="75545" ht="14.25" customHeight="1"/>
    <row r="75546" ht="14.25" customHeight="1"/>
    <row r="75547" ht="14.25" customHeight="1"/>
    <row r="75548" ht="14.25" customHeight="1"/>
    <row r="75549" ht="14.25" customHeight="1"/>
    <row r="75550" ht="14.25" customHeight="1"/>
    <row r="75551" ht="14.25" customHeight="1"/>
    <row r="75552" ht="14.25" customHeight="1"/>
    <row r="75553" ht="14.25" customHeight="1"/>
    <row r="75554" ht="14.25" customHeight="1"/>
    <row r="75555" ht="14.25" customHeight="1"/>
    <row r="75556" ht="14.25" customHeight="1"/>
    <row r="75557" ht="14.25" customHeight="1"/>
    <row r="75558" ht="14.25" customHeight="1"/>
    <row r="75559" ht="14.25" customHeight="1"/>
    <row r="75560" ht="14.25" customHeight="1"/>
    <row r="75561" ht="14.25" customHeight="1"/>
    <row r="75562" ht="14.25" customHeight="1"/>
    <row r="75563" ht="14.25" customHeight="1"/>
    <row r="75564" ht="14.25" customHeight="1"/>
    <row r="75565" ht="14.25" customHeight="1"/>
    <row r="75566" ht="14.25" customHeight="1"/>
    <row r="75567" ht="14.25" customHeight="1"/>
    <row r="75568" ht="14.25" customHeight="1"/>
    <row r="75569" ht="14.25" customHeight="1"/>
    <row r="75570" ht="14.25" customHeight="1"/>
    <row r="75571" ht="14.25" customHeight="1"/>
    <row r="75572" ht="14.25" customHeight="1"/>
    <row r="75573" ht="14.25" customHeight="1"/>
    <row r="75574" ht="14.25" customHeight="1"/>
    <row r="75575" ht="14.25" customHeight="1"/>
    <row r="75576" ht="14.25" customHeight="1"/>
    <row r="75577" ht="14.25" customHeight="1"/>
    <row r="75578" ht="14.25" customHeight="1"/>
    <row r="75579" ht="14.25" customHeight="1"/>
    <row r="75580" ht="14.25" customHeight="1"/>
    <row r="75581" ht="14.25" customHeight="1"/>
    <row r="75582" ht="14.25" customHeight="1"/>
    <row r="75583" ht="14.25" customHeight="1"/>
    <row r="75584" ht="14.25" customHeight="1"/>
    <row r="75585" ht="14.25" customHeight="1"/>
    <row r="75586" ht="14.25" customHeight="1"/>
    <row r="75587" ht="14.25" customHeight="1"/>
    <row r="75588" ht="14.25" customHeight="1"/>
    <row r="75589" ht="14.25" customHeight="1"/>
    <row r="75590" ht="14.25" customHeight="1"/>
    <row r="75591" ht="14.25" customHeight="1"/>
    <row r="75592" ht="14.25" customHeight="1"/>
    <row r="75593" ht="14.25" customHeight="1"/>
    <row r="75594" ht="14.25" customHeight="1"/>
    <row r="75595" ht="14.25" customHeight="1"/>
    <row r="75596" ht="14.25" customHeight="1"/>
    <row r="75597" ht="14.25" customHeight="1"/>
    <row r="75598" ht="14.25" customHeight="1"/>
    <row r="75599" ht="14.25" customHeight="1"/>
    <row r="75600" ht="14.25" customHeight="1"/>
    <row r="75601" ht="14.25" customHeight="1"/>
    <row r="75602" ht="14.25" customHeight="1"/>
    <row r="75603" ht="14.25" customHeight="1"/>
    <row r="75604" ht="14.25" customHeight="1"/>
    <row r="75605" ht="14.25" customHeight="1"/>
    <row r="75606" ht="14.25" customHeight="1"/>
    <row r="75607" ht="14.25" customHeight="1"/>
    <row r="75608" ht="14.25" customHeight="1"/>
    <row r="75609" ht="14.25" customHeight="1"/>
    <row r="75610" ht="14.25" customHeight="1"/>
    <row r="75611" ht="14.25" customHeight="1"/>
    <row r="75612" ht="14.25" customHeight="1"/>
    <row r="75613" ht="14.25" customHeight="1"/>
    <row r="75614" ht="14.25" customHeight="1"/>
    <row r="75615" ht="14.25" customHeight="1"/>
    <row r="75616" ht="14.25" customHeight="1"/>
    <row r="75617" ht="14.25" customHeight="1"/>
    <row r="75618" ht="14.25" customHeight="1"/>
    <row r="75619" ht="14.25" customHeight="1"/>
    <row r="75620" ht="14.25" customHeight="1"/>
    <row r="75621" ht="14.25" customHeight="1"/>
    <row r="75622" ht="14.25" customHeight="1"/>
    <row r="75623" ht="14.25" customHeight="1"/>
    <row r="75624" ht="14.25" customHeight="1"/>
    <row r="75625" ht="14.25" customHeight="1"/>
    <row r="75626" ht="14.25" customHeight="1"/>
    <row r="75627" ht="14.25" customHeight="1"/>
    <row r="75628" ht="14.25" customHeight="1"/>
    <row r="75629" ht="14.25" customHeight="1"/>
    <row r="75630" ht="14.25" customHeight="1"/>
    <row r="75631" ht="14.25" customHeight="1"/>
    <row r="75632" ht="14.25" customHeight="1"/>
    <row r="75633" ht="14.25" customHeight="1"/>
    <row r="75634" ht="14.25" customHeight="1"/>
    <row r="75635" ht="14.25" customHeight="1"/>
    <row r="75636" ht="14.25" customHeight="1"/>
    <row r="75637" ht="14.25" customHeight="1"/>
    <row r="75638" ht="14.25" customHeight="1"/>
    <row r="75639" ht="14.25" customHeight="1"/>
    <row r="75640" ht="14.25" customHeight="1"/>
    <row r="75641" ht="14.25" customHeight="1"/>
    <row r="75642" ht="14.25" customHeight="1"/>
    <row r="75643" ht="14.25" customHeight="1"/>
    <row r="75644" ht="14.25" customHeight="1"/>
    <row r="75645" ht="14.25" customHeight="1"/>
    <row r="75646" ht="14.25" customHeight="1"/>
    <row r="75647" ht="14.25" customHeight="1"/>
    <row r="75648" ht="14.25" customHeight="1"/>
    <row r="75649" ht="14.25" customHeight="1"/>
    <row r="75650" ht="14.25" customHeight="1"/>
    <row r="75651" ht="14.25" customHeight="1"/>
    <row r="75652" ht="14.25" customHeight="1"/>
    <row r="75653" ht="14.25" customHeight="1"/>
    <row r="75654" ht="14.25" customHeight="1"/>
    <row r="75655" ht="14.25" customHeight="1"/>
    <row r="75656" ht="14.25" customHeight="1"/>
    <row r="75657" ht="14.25" customHeight="1"/>
    <row r="75658" ht="14.25" customHeight="1"/>
    <row r="75659" ht="14.25" customHeight="1"/>
    <row r="75660" ht="14.25" customHeight="1"/>
    <row r="75661" ht="14.25" customHeight="1"/>
    <row r="75662" ht="14.25" customHeight="1"/>
    <row r="75663" ht="14.25" customHeight="1"/>
    <row r="75664" ht="14.25" customHeight="1"/>
    <row r="75665" ht="14.25" customHeight="1"/>
    <row r="75666" ht="14.25" customHeight="1"/>
    <row r="75667" ht="14.25" customHeight="1"/>
    <row r="75668" ht="14.25" customHeight="1"/>
    <row r="75669" ht="14.25" customHeight="1"/>
    <row r="75670" ht="14.25" customHeight="1"/>
    <row r="75671" ht="14.25" customHeight="1"/>
    <row r="75672" ht="14.25" customHeight="1"/>
    <row r="75673" ht="14.25" customHeight="1"/>
    <row r="75674" ht="14.25" customHeight="1"/>
    <row r="75675" ht="14.25" customHeight="1"/>
    <row r="75676" ht="14.25" customHeight="1"/>
    <row r="75677" ht="14.25" customHeight="1"/>
    <row r="75678" ht="14.25" customHeight="1"/>
    <row r="75679" ht="14.25" customHeight="1"/>
    <row r="75680" ht="14.25" customHeight="1"/>
    <row r="75681" ht="14.25" customHeight="1"/>
    <row r="75682" ht="14.25" customHeight="1"/>
    <row r="75683" ht="14.25" customHeight="1"/>
    <row r="75684" ht="14.25" customHeight="1"/>
    <row r="75685" ht="14.25" customHeight="1"/>
    <row r="75686" ht="14.25" customHeight="1"/>
    <row r="75687" ht="14.25" customHeight="1"/>
    <row r="75688" ht="14.25" customHeight="1"/>
    <row r="75689" ht="14.25" customHeight="1"/>
    <row r="75690" ht="14.25" customHeight="1"/>
    <row r="75691" ht="14.25" customHeight="1"/>
    <row r="75692" ht="14.25" customHeight="1"/>
    <row r="75693" ht="14.25" customHeight="1"/>
    <row r="75694" ht="14.25" customHeight="1"/>
    <row r="75695" ht="14.25" customHeight="1"/>
    <row r="75696" ht="14.25" customHeight="1"/>
    <row r="75697" ht="14.25" customHeight="1"/>
    <row r="75698" ht="14.25" customHeight="1"/>
    <row r="75699" ht="14.25" customHeight="1"/>
    <row r="75700" ht="14.25" customHeight="1"/>
    <row r="75701" ht="14.25" customHeight="1"/>
    <row r="75702" ht="14.25" customHeight="1"/>
    <row r="75703" ht="14.25" customHeight="1"/>
    <row r="75704" ht="14.25" customHeight="1"/>
    <row r="75705" ht="14.25" customHeight="1"/>
    <row r="75706" ht="14.25" customHeight="1"/>
    <row r="75707" ht="14.25" customHeight="1"/>
    <row r="75708" ht="14.25" customHeight="1"/>
    <row r="75709" ht="14.25" customHeight="1"/>
    <row r="75710" ht="14.25" customHeight="1"/>
    <row r="75711" ht="14.25" customHeight="1"/>
    <row r="75712" ht="14.25" customHeight="1"/>
    <row r="75713" ht="14.25" customHeight="1"/>
    <row r="75714" ht="14.25" customHeight="1"/>
    <row r="75715" ht="14.25" customHeight="1"/>
    <row r="75716" ht="14.25" customHeight="1"/>
    <row r="75717" ht="14.25" customHeight="1"/>
    <row r="75718" ht="14.25" customHeight="1"/>
    <row r="75719" ht="14.25" customHeight="1"/>
    <row r="75720" ht="14.25" customHeight="1"/>
    <row r="75721" ht="14.25" customHeight="1"/>
    <row r="75722" ht="14.25" customHeight="1"/>
    <row r="75723" ht="14.25" customHeight="1"/>
    <row r="75724" ht="14.25" customHeight="1"/>
    <row r="75725" ht="14.25" customHeight="1"/>
    <row r="75726" ht="14.25" customHeight="1"/>
    <row r="75727" ht="14.25" customHeight="1"/>
    <row r="75728" ht="14.25" customHeight="1"/>
    <row r="75729" ht="14.25" customHeight="1"/>
    <row r="75730" ht="14.25" customHeight="1"/>
    <row r="75731" ht="14.25" customHeight="1"/>
    <row r="75732" ht="14.25" customHeight="1"/>
    <row r="75733" ht="14.25" customHeight="1"/>
    <row r="75734" ht="14.25" customHeight="1"/>
    <row r="75735" ht="14.25" customHeight="1"/>
    <row r="75736" ht="14.25" customHeight="1"/>
    <row r="75737" ht="14.25" customHeight="1"/>
    <row r="75738" ht="14.25" customHeight="1"/>
    <row r="75739" ht="14.25" customHeight="1"/>
    <row r="75740" ht="14.25" customHeight="1"/>
    <row r="75741" ht="14.25" customHeight="1"/>
    <row r="75742" ht="14.25" customHeight="1"/>
    <row r="75743" ht="14.25" customHeight="1"/>
    <row r="75744" ht="14.25" customHeight="1"/>
    <row r="75745" ht="14.25" customHeight="1"/>
    <row r="75746" ht="14.25" customHeight="1"/>
    <row r="75747" ht="14.25" customHeight="1"/>
    <row r="75748" ht="14.25" customHeight="1"/>
    <row r="75749" ht="14.25" customHeight="1"/>
    <row r="75750" ht="14.25" customHeight="1"/>
    <row r="75751" ht="14.25" customHeight="1"/>
    <row r="75752" ht="14.25" customHeight="1"/>
    <row r="75753" ht="14.25" customHeight="1"/>
    <row r="75754" ht="14.25" customHeight="1"/>
    <row r="75755" ht="14.25" customHeight="1"/>
    <row r="75756" ht="14.25" customHeight="1"/>
    <row r="75757" ht="14.25" customHeight="1"/>
    <row r="75758" ht="14.25" customHeight="1"/>
    <row r="75759" ht="14.25" customHeight="1"/>
    <row r="75760" ht="14.25" customHeight="1"/>
    <row r="75761" ht="14.25" customHeight="1"/>
    <row r="75762" ht="14.25" customHeight="1"/>
    <row r="75763" ht="14.25" customHeight="1"/>
    <row r="75764" ht="14.25" customHeight="1"/>
    <row r="75765" ht="14.25" customHeight="1"/>
    <row r="75766" ht="14.25" customHeight="1"/>
    <row r="75767" ht="14.25" customHeight="1"/>
    <row r="75768" ht="14.25" customHeight="1"/>
    <row r="75769" ht="14.25" customHeight="1"/>
    <row r="75770" ht="14.25" customHeight="1"/>
    <row r="75771" ht="14.25" customHeight="1"/>
    <row r="75772" ht="14.25" customHeight="1"/>
    <row r="75773" ht="14.25" customHeight="1"/>
    <row r="75774" ht="14.25" customHeight="1"/>
    <row r="75775" ht="14.25" customHeight="1"/>
    <row r="75776" ht="14.25" customHeight="1"/>
    <row r="75777" ht="14.25" customHeight="1"/>
    <row r="75778" ht="14.25" customHeight="1"/>
    <row r="75779" ht="14.25" customHeight="1"/>
    <row r="75780" ht="14.25" customHeight="1"/>
    <row r="75781" ht="14.25" customHeight="1"/>
    <row r="75782" ht="14.25" customHeight="1"/>
    <row r="75783" ht="14.25" customHeight="1"/>
    <row r="75784" ht="14.25" customHeight="1"/>
    <row r="75785" ht="14.25" customHeight="1"/>
    <row r="75786" ht="14.25" customHeight="1"/>
    <row r="75787" ht="14.25" customHeight="1"/>
    <row r="75788" ht="14.25" customHeight="1"/>
    <row r="75789" ht="14.25" customHeight="1"/>
    <row r="75790" ht="14.25" customHeight="1"/>
    <row r="75791" ht="14.25" customHeight="1"/>
    <row r="75792" ht="14.25" customHeight="1"/>
    <row r="75793" ht="14.25" customHeight="1"/>
    <row r="75794" ht="14.25" customHeight="1"/>
    <row r="75795" ht="14.25" customHeight="1"/>
    <row r="75796" ht="14.25" customHeight="1"/>
    <row r="75797" ht="14.25" customHeight="1"/>
    <row r="75798" ht="14.25" customHeight="1"/>
    <row r="75799" ht="14.25" customHeight="1"/>
    <row r="75800" ht="14.25" customHeight="1"/>
    <row r="75801" ht="14.25" customHeight="1"/>
    <row r="75802" ht="14.25" customHeight="1"/>
    <row r="75803" ht="14.25" customHeight="1"/>
    <row r="75804" ht="14.25" customHeight="1"/>
    <row r="75805" ht="14.25" customHeight="1"/>
    <row r="75806" ht="14.25" customHeight="1"/>
    <row r="75807" ht="14.25" customHeight="1"/>
    <row r="75808" ht="14.25" customHeight="1"/>
    <row r="75809" ht="14.25" customHeight="1"/>
    <row r="75810" ht="14.25" customHeight="1"/>
    <row r="75811" ht="14.25" customHeight="1"/>
    <row r="75812" ht="14.25" customHeight="1"/>
    <row r="75813" ht="14.25" customHeight="1"/>
    <row r="75814" ht="14.25" customHeight="1"/>
    <row r="75815" ht="14.25" customHeight="1"/>
    <row r="75816" ht="14.25" customHeight="1"/>
    <row r="75817" ht="14.25" customHeight="1"/>
    <row r="75818" ht="14.25" customHeight="1"/>
    <row r="75819" ht="14.25" customHeight="1"/>
    <row r="75820" ht="14.25" customHeight="1"/>
    <row r="75821" ht="14.25" customHeight="1"/>
    <row r="75822" ht="14.25" customHeight="1"/>
    <row r="75823" ht="14.25" customHeight="1"/>
    <row r="75824" ht="14.25" customHeight="1"/>
    <row r="75825" ht="14.25" customHeight="1"/>
    <row r="75826" ht="14.25" customHeight="1"/>
    <row r="75827" ht="14.25" customHeight="1"/>
    <row r="75828" ht="14.25" customHeight="1"/>
    <row r="75829" ht="14.25" customHeight="1"/>
    <row r="75830" ht="14.25" customHeight="1"/>
    <row r="75831" ht="14.25" customHeight="1"/>
    <row r="75832" ht="14.25" customHeight="1"/>
    <row r="75833" ht="14.25" customHeight="1"/>
    <row r="75834" ht="14.25" customHeight="1"/>
    <row r="75835" ht="14.25" customHeight="1"/>
    <row r="75836" ht="14.25" customHeight="1"/>
    <row r="75837" ht="14.25" customHeight="1"/>
    <row r="75838" ht="14.25" customHeight="1"/>
    <row r="75839" ht="14.25" customHeight="1"/>
    <row r="75840" ht="14.25" customHeight="1"/>
    <row r="75841" ht="14.25" customHeight="1"/>
    <row r="75842" ht="14.25" customHeight="1"/>
    <row r="75843" ht="14.25" customHeight="1"/>
    <row r="75844" ht="14.25" customHeight="1"/>
    <row r="75845" ht="14.25" customHeight="1"/>
    <row r="75846" ht="14.25" customHeight="1"/>
    <row r="75847" ht="14.25" customHeight="1"/>
    <row r="75848" ht="14.25" customHeight="1"/>
    <row r="75849" ht="14.25" customHeight="1"/>
    <row r="75850" ht="14.25" customHeight="1"/>
    <row r="75851" ht="14.25" customHeight="1"/>
    <row r="75852" ht="14.25" customHeight="1"/>
    <row r="75853" ht="14.25" customHeight="1"/>
    <row r="75854" ht="14.25" customHeight="1"/>
    <row r="75855" ht="14.25" customHeight="1"/>
    <row r="75856" ht="14.25" customHeight="1"/>
    <row r="75857" ht="14.25" customHeight="1"/>
    <row r="75858" ht="14.25" customHeight="1"/>
    <row r="75859" ht="14.25" customHeight="1"/>
    <row r="75860" ht="14.25" customHeight="1"/>
    <row r="75861" ht="14.25" customHeight="1"/>
    <row r="75862" ht="14.25" customHeight="1"/>
    <row r="75863" ht="14.25" customHeight="1"/>
    <row r="75864" ht="14.25" customHeight="1"/>
    <row r="75865" ht="14.25" customHeight="1"/>
    <row r="75866" ht="14.25" customHeight="1"/>
    <row r="75867" ht="14.25" customHeight="1"/>
    <row r="75868" ht="14.25" customHeight="1"/>
    <row r="75869" ht="14.25" customHeight="1"/>
    <row r="75870" ht="14.25" customHeight="1"/>
    <row r="75871" ht="14.25" customHeight="1"/>
    <row r="75872" ht="14.25" customHeight="1"/>
    <row r="75873" ht="14.25" customHeight="1"/>
    <row r="75874" ht="14.25" customHeight="1"/>
    <row r="75875" ht="14.25" customHeight="1"/>
    <row r="75876" ht="14.25" customHeight="1"/>
    <row r="75877" ht="14.25" customHeight="1"/>
    <row r="75878" ht="14.25" customHeight="1"/>
    <row r="75879" ht="14.25" customHeight="1"/>
    <row r="75880" ht="14.25" customHeight="1"/>
    <row r="75881" ht="14.25" customHeight="1"/>
    <row r="75882" ht="14.25" customHeight="1"/>
    <row r="75883" ht="14.25" customHeight="1"/>
    <row r="75884" ht="14.25" customHeight="1"/>
    <row r="75885" ht="14.25" customHeight="1"/>
    <row r="75886" ht="14.25" customHeight="1"/>
    <row r="75887" ht="14.25" customHeight="1"/>
    <row r="75888" ht="14.25" customHeight="1"/>
    <row r="75889" ht="14.25" customHeight="1"/>
    <row r="75890" ht="14.25" customHeight="1"/>
    <row r="75891" ht="14.25" customHeight="1"/>
    <row r="75892" ht="14.25" customHeight="1"/>
    <row r="75893" ht="14.25" customHeight="1"/>
    <row r="75894" ht="14.25" customHeight="1"/>
    <row r="75895" ht="14.25" customHeight="1"/>
    <row r="75896" ht="14.25" customHeight="1"/>
    <row r="75897" ht="14.25" customHeight="1"/>
    <row r="75898" ht="14.25" customHeight="1"/>
    <row r="75899" ht="14.25" customHeight="1"/>
    <row r="75900" ht="14.25" customHeight="1"/>
    <row r="75901" ht="14.25" customHeight="1"/>
    <row r="75902" ht="14.25" customHeight="1"/>
    <row r="75903" ht="14.25" customHeight="1"/>
    <row r="75904" ht="14.25" customHeight="1"/>
    <row r="75905" ht="14.25" customHeight="1"/>
    <row r="75906" ht="14.25" customHeight="1"/>
    <row r="75907" ht="14.25" customHeight="1"/>
    <row r="75908" ht="14.25" customHeight="1"/>
    <row r="75909" ht="14.25" customHeight="1"/>
    <row r="75910" ht="14.25" customHeight="1"/>
    <row r="75911" ht="14.25" customHeight="1"/>
    <row r="75912" ht="14.25" customHeight="1"/>
    <row r="75913" ht="14.25" customHeight="1"/>
    <row r="75914" ht="14.25" customHeight="1"/>
    <row r="75915" ht="14.25" customHeight="1"/>
    <row r="75916" ht="14.25" customHeight="1"/>
    <row r="75917" ht="14.25" customHeight="1"/>
    <row r="75918" ht="14.25" customHeight="1"/>
    <row r="75919" ht="14.25" customHeight="1"/>
    <row r="75920" ht="14.25" customHeight="1"/>
    <row r="75921" ht="14.25" customHeight="1"/>
    <row r="75922" ht="14.25" customHeight="1"/>
    <row r="75923" ht="14.25" customHeight="1"/>
    <row r="75924" ht="14.25" customHeight="1"/>
    <row r="75925" ht="14.25" customHeight="1"/>
    <row r="75926" ht="14.25" customHeight="1"/>
    <row r="75927" ht="14.25" customHeight="1"/>
    <row r="75928" ht="14.25" customHeight="1"/>
    <row r="75929" ht="14.25" customHeight="1"/>
    <row r="75930" ht="14.25" customHeight="1"/>
    <row r="75931" ht="14.25" customHeight="1"/>
    <row r="75932" ht="14.25" customHeight="1"/>
    <row r="75933" ht="14.25" customHeight="1"/>
    <row r="75934" ht="14.25" customHeight="1"/>
    <row r="75935" ht="14.25" customHeight="1"/>
    <row r="75936" ht="14.25" customHeight="1"/>
    <row r="75937" ht="14.25" customHeight="1"/>
    <row r="75938" ht="14.25" customHeight="1"/>
    <row r="75939" ht="14.25" customHeight="1"/>
    <row r="75940" ht="14.25" customHeight="1"/>
    <row r="75941" ht="14.25" customHeight="1"/>
    <row r="75942" ht="14.25" customHeight="1"/>
    <row r="75943" ht="14.25" customHeight="1"/>
    <row r="75944" ht="14.25" customHeight="1"/>
    <row r="75945" ht="14.25" customHeight="1"/>
    <row r="75946" ht="14.25" customHeight="1"/>
    <row r="75947" ht="14.25" customHeight="1"/>
    <row r="75948" ht="14.25" customHeight="1"/>
    <row r="75949" ht="14.25" customHeight="1"/>
    <row r="75950" ht="14.25" customHeight="1"/>
    <row r="75951" ht="14.25" customHeight="1"/>
    <row r="75952" ht="14.25" customHeight="1"/>
    <row r="75953" ht="14.25" customHeight="1"/>
    <row r="75954" ht="14.25" customHeight="1"/>
    <row r="75955" ht="14.25" customHeight="1"/>
    <row r="75956" ht="14.25" customHeight="1"/>
    <row r="75957" ht="14.25" customHeight="1"/>
    <row r="75958" ht="14.25" customHeight="1"/>
    <row r="75959" ht="14.25" customHeight="1"/>
    <row r="75960" ht="14.25" customHeight="1"/>
    <row r="75961" ht="14.25" customHeight="1"/>
    <row r="75962" ht="14.25" customHeight="1"/>
    <row r="75963" ht="14.25" customHeight="1"/>
    <row r="75964" ht="14.25" customHeight="1"/>
    <row r="75965" ht="14.25" customHeight="1"/>
    <row r="75966" ht="14.25" customHeight="1"/>
    <row r="75967" ht="14.25" customHeight="1"/>
    <row r="75968" ht="14.25" customHeight="1"/>
    <row r="75969" ht="14.25" customHeight="1"/>
    <row r="75970" ht="14.25" customHeight="1"/>
    <row r="75971" ht="14.25" customHeight="1"/>
    <row r="75972" ht="14.25" customHeight="1"/>
    <row r="75973" ht="14.25" customHeight="1"/>
    <row r="75974" ht="14.25" customHeight="1"/>
    <row r="75975" ht="14.25" customHeight="1"/>
    <row r="75976" ht="14.25" customHeight="1"/>
    <row r="75977" ht="14.25" customHeight="1"/>
    <row r="75978" ht="14.25" customHeight="1"/>
    <row r="75979" ht="14.25" customHeight="1"/>
    <row r="75980" ht="14.25" customHeight="1"/>
    <row r="75981" ht="14.25" customHeight="1"/>
    <row r="75982" ht="14.25" customHeight="1"/>
    <row r="75983" ht="14.25" customHeight="1"/>
    <row r="75984" ht="14.25" customHeight="1"/>
    <row r="75985" ht="14.25" customHeight="1"/>
    <row r="75986" ht="14.25" customHeight="1"/>
    <row r="75987" ht="14.25" customHeight="1"/>
    <row r="75988" ht="14.25" customHeight="1"/>
    <row r="75989" ht="14.25" customHeight="1"/>
    <row r="75990" ht="14.25" customHeight="1"/>
    <row r="75991" ht="14.25" customHeight="1"/>
    <row r="75992" ht="14.25" customHeight="1"/>
    <row r="75993" ht="14.25" customHeight="1"/>
    <row r="75994" ht="14.25" customHeight="1"/>
    <row r="75995" ht="14.25" customHeight="1"/>
    <row r="75996" ht="14.25" customHeight="1"/>
    <row r="75997" ht="14.25" customHeight="1"/>
    <row r="75998" ht="14.25" customHeight="1"/>
    <row r="75999" ht="14.25" customHeight="1"/>
    <row r="76000" ht="14.25" customHeight="1"/>
    <row r="76001" ht="14.25" customHeight="1"/>
    <row r="76002" ht="14.25" customHeight="1"/>
    <row r="76003" ht="14.25" customHeight="1"/>
    <row r="76004" ht="14.25" customHeight="1"/>
    <row r="76005" ht="14.25" customHeight="1"/>
    <row r="76006" ht="14.25" customHeight="1"/>
    <row r="76007" ht="14.25" customHeight="1"/>
    <row r="76008" ht="14.25" customHeight="1"/>
    <row r="76009" ht="14.25" customHeight="1"/>
    <row r="76010" ht="14.25" customHeight="1"/>
    <row r="76011" ht="14.25" customHeight="1"/>
    <row r="76012" ht="14.25" customHeight="1"/>
    <row r="76013" ht="14.25" customHeight="1"/>
    <row r="76014" ht="14.25" customHeight="1"/>
    <row r="76015" ht="14.25" customHeight="1"/>
    <row r="76016" ht="14.25" customHeight="1"/>
    <row r="76017" ht="14.25" customHeight="1"/>
    <row r="76018" ht="14.25" customHeight="1"/>
    <row r="76019" ht="14.25" customHeight="1"/>
    <row r="76020" ht="14.25" customHeight="1"/>
    <row r="76021" ht="14.25" customHeight="1"/>
    <row r="76022" ht="14.25" customHeight="1"/>
    <row r="76023" ht="14.25" customHeight="1"/>
    <row r="76024" ht="14.25" customHeight="1"/>
    <row r="76025" ht="14.25" customHeight="1"/>
    <row r="76026" ht="14.25" customHeight="1"/>
    <row r="76027" ht="14.25" customHeight="1"/>
    <row r="76028" ht="14.25" customHeight="1"/>
    <row r="76029" ht="14.25" customHeight="1"/>
    <row r="76030" ht="14.25" customHeight="1"/>
    <row r="76031" ht="14.25" customHeight="1"/>
    <row r="76032" ht="14.25" customHeight="1"/>
    <row r="76033" ht="14.25" customHeight="1"/>
    <row r="76034" ht="14.25" customHeight="1"/>
    <row r="76035" ht="14.25" customHeight="1"/>
    <row r="76036" ht="14.25" customHeight="1"/>
    <row r="76037" ht="14.25" customHeight="1"/>
    <row r="76038" ht="14.25" customHeight="1"/>
    <row r="76039" ht="14.25" customHeight="1"/>
    <row r="76040" ht="14.25" customHeight="1"/>
    <row r="76041" ht="14.25" customHeight="1"/>
    <row r="76042" ht="14.25" customHeight="1"/>
    <row r="76043" ht="14.25" customHeight="1"/>
    <row r="76044" ht="14.25" customHeight="1"/>
    <row r="76045" ht="14.25" customHeight="1"/>
    <row r="76046" ht="14.25" customHeight="1"/>
    <row r="76047" ht="14.25" customHeight="1"/>
    <row r="76048" ht="14.25" customHeight="1"/>
    <row r="76049" ht="14.25" customHeight="1"/>
    <row r="76050" ht="14.25" customHeight="1"/>
    <row r="76051" ht="14.25" customHeight="1"/>
    <row r="76052" ht="14.25" customHeight="1"/>
    <row r="76053" ht="14.25" customHeight="1"/>
    <row r="76054" ht="14.25" customHeight="1"/>
    <row r="76055" ht="14.25" customHeight="1"/>
    <row r="76056" ht="14.25" customHeight="1"/>
    <row r="76057" ht="14.25" customHeight="1"/>
    <row r="76058" ht="14.25" customHeight="1"/>
    <row r="76059" ht="14.25" customHeight="1"/>
    <row r="76060" ht="14.25" customHeight="1"/>
    <row r="76061" ht="14.25" customHeight="1"/>
    <row r="76062" ht="14.25" customHeight="1"/>
    <row r="76063" ht="14.25" customHeight="1"/>
    <row r="76064" ht="14.25" customHeight="1"/>
    <row r="76065" ht="14.25" customHeight="1"/>
    <row r="76066" ht="14.25" customHeight="1"/>
    <row r="76067" ht="14.25" customHeight="1"/>
    <row r="76068" ht="14.25" customHeight="1"/>
    <row r="76069" ht="14.25" customHeight="1"/>
    <row r="76070" ht="14.25" customHeight="1"/>
    <row r="76071" ht="14.25" customHeight="1"/>
    <row r="76072" ht="14.25" customHeight="1"/>
    <row r="76073" ht="14.25" customHeight="1"/>
    <row r="76074" ht="14.25" customHeight="1"/>
    <row r="76075" ht="14.25" customHeight="1"/>
    <row r="76076" ht="14.25" customHeight="1"/>
    <row r="76077" ht="14.25" customHeight="1"/>
    <row r="76078" ht="14.25" customHeight="1"/>
    <row r="76079" ht="14.25" customHeight="1"/>
    <row r="76080" ht="14.25" customHeight="1"/>
    <row r="76081" ht="14.25" customHeight="1"/>
    <row r="76082" ht="14.25" customHeight="1"/>
    <row r="76083" ht="14.25" customHeight="1"/>
    <row r="76084" ht="14.25" customHeight="1"/>
    <row r="76085" ht="14.25" customHeight="1"/>
    <row r="76086" ht="14.25" customHeight="1"/>
    <row r="76087" ht="14.25" customHeight="1"/>
    <row r="76088" ht="14.25" customHeight="1"/>
    <row r="76089" ht="14.25" customHeight="1"/>
    <row r="76090" ht="14.25" customHeight="1"/>
    <row r="76091" ht="14.25" customHeight="1"/>
    <row r="76092" ht="14.25" customHeight="1"/>
    <row r="76093" ht="14.25" customHeight="1"/>
    <row r="76094" ht="14.25" customHeight="1"/>
    <row r="76095" ht="14.25" customHeight="1"/>
    <row r="76096" ht="14.25" customHeight="1"/>
    <row r="76097" ht="14.25" customHeight="1"/>
    <row r="76098" ht="14.25" customHeight="1"/>
    <row r="76099" ht="14.25" customHeight="1"/>
    <row r="76100" ht="14.25" customHeight="1"/>
    <row r="76101" ht="14.25" customHeight="1"/>
    <row r="76102" ht="14.25" customHeight="1"/>
    <row r="76103" ht="14.25" customHeight="1"/>
    <row r="76104" ht="14.25" customHeight="1"/>
    <row r="76105" ht="14.25" customHeight="1"/>
    <row r="76106" ht="14.25" customHeight="1"/>
    <row r="76107" ht="14.25" customHeight="1"/>
    <row r="76108" ht="14.25" customHeight="1"/>
    <row r="76109" ht="14.25" customHeight="1"/>
    <row r="76110" ht="14.25" customHeight="1"/>
    <row r="76111" ht="14.25" customHeight="1"/>
    <row r="76112" ht="14.25" customHeight="1"/>
    <row r="76113" ht="14.25" customHeight="1"/>
    <row r="76114" ht="14.25" customHeight="1"/>
    <row r="76115" ht="14.25" customHeight="1"/>
    <row r="76116" ht="14.25" customHeight="1"/>
    <row r="76117" ht="14.25" customHeight="1"/>
    <row r="76118" ht="14.25" customHeight="1"/>
    <row r="76119" ht="14.25" customHeight="1"/>
    <row r="76120" ht="14.25" customHeight="1"/>
    <row r="76121" ht="14.25" customHeight="1"/>
    <row r="76122" ht="14.25" customHeight="1"/>
    <row r="76123" ht="14.25" customHeight="1"/>
    <row r="76124" ht="14.25" customHeight="1"/>
    <row r="76125" ht="14.25" customHeight="1"/>
    <row r="76126" ht="14.25" customHeight="1"/>
    <row r="76127" ht="14.25" customHeight="1"/>
    <row r="76128" ht="14.25" customHeight="1"/>
    <row r="76129" ht="14.25" customHeight="1"/>
    <row r="76130" ht="14.25" customHeight="1"/>
    <row r="76131" ht="14.25" customHeight="1"/>
    <row r="76132" ht="14.25" customHeight="1"/>
    <row r="76133" ht="14.25" customHeight="1"/>
    <row r="76134" ht="14.25" customHeight="1"/>
    <row r="76135" ht="14.25" customHeight="1"/>
    <row r="76136" ht="14.25" customHeight="1"/>
    <row r="76137" ht="14.25" customHeight="1"/>
    <row r="76138" ht="14.25" customHeight="1"/>
    <row r="76139" ht="14.25" customHeight="1"/>
    <row r="76140" ht="14.25" customHeight="1"/>
    <row r="76141" ht="14.25" customHeight="1"/>
    <row r="76142" ht="14.25" customHeight="1"/>
    <row r="76143" ht="14.25" customHeight="1"/>
    <row r="76144" ht="14.25" customHeight="1"/>
    <row r="76145" ht="14.25" customHeight="1"/>
    <row r="76146" ht="14.25" customHeight="1"/>
    <row r="76147" ht="14.25" customHeight="1"/>
    <row r="76148" ht="14.25" customHeight="1"/>
    <row r="76149" ht="14.25" customHeight="1"/>
    <row r="76150" ht="14.25" customHeight="1"/>
    <row r="76151" ht="14.25" customHeight="1"/>
    <row r="76152" ht="14.25" customHeight="1"/>
    <row r="76153" ht="14.25" customHeight="1"/>
    <row r="76154" ht="14.25" customHeight="1"/>
    <row r="76155" ht="14.25" customHeight="1"/>
    <row r="76156" ht="14.25" customHeight="1"/>
    <row r="76157" ht="14.25" customHeight="1"/>
    <row r="76158" ht="14.25" customHeight="1"/>
    <row r="76159" ht="14.25" customHeight="1"/>
    <row r="76160" ht="14.25" customHeight="1"/>
    <row r="76161" ht="14.25" customHeight="1"/>
    <row r="76162" ht="14.25" customHeight="1"/>
    <row r="76163" ht="14.25" customHeight="1"/>
    <row r="76164" ht="14.25" customHeight="1"/>
    <row r="76165" ht="14.25" customHeight="1"/>
    <row r="76166" ht="14.25" customHeight="1"/>
    <row r="76167" ht="14.25" customHeight="1"/>
    <row r="76168" ht="14.25" customHeight="1"/>
    <row r="76169" ht="14.25" customHeight="1"/>
    <row r="76170" ht="14.25" customHeight="1"/>
    <row r="76171" ht="14.25" customHeight="1"/>
    <row r="76172" ht="14.25" customHeight="1"/>
    <row r="76173" ht="14.25" customHeight="1"/>
    <row r="76174" ht="14.25" customHeight="1"/>
    <row r="76175" ht="14.25" customHeight="1"/>
    <row r="76176" ht="14.25" customHeight="1"/>
    <row r="76177" ht="14.25" customHeight="1"/>
    <row r="76178" ht="14.25" customHeight="1"/>
    <row r="76179" ht="14.25" customHeight="1"/>
    <row r="76180" ht="14.25" customHeight="1"/>
    <row r="76181" ht="14.25" customHeight="1"/>
    <row r="76182" ht="14.25" customHeight="1"/>
    <row r="76183" ht="14.25" customHeight="1"/>
    <row r="76184" ht="14.25" customHeight="1"/>
    <row r="76185" ht="14.25" customHeight="1"/>
    <row r="76186" ht="14.25" customHeight="1"/>
    <row r="76187" ht="14.25" customHeight="1"/>
    <row r="76188" ht="14.25" customHeight="1"/>
    <row r="76189" ht="14.25" customHeight="1"/>
    <row r="76190" ht="14.25" customHeight="1"/>
    <row r="76191" ht="14.25" customHeight="1"/>
    <row r="76192" ht="14.25" customHeight="1"/>
    <row r="76193" ht="14.25" customHeight="1"/>
    <row r="76194" ht="14.25" customHeight="1"/>
    <row r="76195" ht="14.25" customHeight="1"/>
    <row r="76196" ht="14.25" customHeight="1"/>
    <row r="76197" ht="14.25" customHeight="1"/>
    <row r="76198" ht="14.25" customHeight="1"/>
    <row r="76199" ht="14.25" customHeight="1"/>
    <row r="76200" ht="14.25" customHeight="1"/>
    <row r="76201" ht="14.25" customHeight="1"/>
    <row r="76202" ht="14.25" customHeight="1"/>
    <row r="76203" ht="14.25" customHeight="1"/>
    <row r="76204" ht="14.25" customHeight="1"/>
    <row r="76205" ht="14.25" customHeight="1"/>
    <row r="76206" ht="14.25" customHeight="1"/>
    <row r="76207" ht="14.25" customHeight="1"/>
    <row r="76208" ht="14.25" customHeight="1"/>
    <row r="76209" ht="14.25" customHeight="1"/>
    <row r="76210" ht="14.25" customHeight="1"/>
    <row r="76211" ht="14.25" customHeight="1"/>
    <row r="76212" ht="14.25" customHeight="1"/>
    <row r="76213" ht="14.25" customHeight="1"/>
    <row r="76214" ht="14.25" customHeight="1"/>
    <row r="76215" ht="14.25" customHeight="1"/>
    <row r="76216" ht="14.25" customHeight="1"/>
    <row r="76217" ht="14.25" customHeight="1"/>
    <row r="76218" ht="14.25" customHeight="1"/>
    <row r="76219" ht="14.25" customHeight="1"/>
    <row r="76220" ht="14.25" customHeight="1"/>
    <row r="76221" ht="14.25" customHeight="1"/>
    <row r="76222" ht="14.25" customHeight="1"/>
    <row r="76223" ht="14.25" customHeight="1"/>
    <row r="76224" ht="14.25" customHeight="1"/>
    <row r="76225" ht="14.25" customHeight="1"/>
    <row r="76226" ht="14.25" customHeight="1"/>
    <row r="76227" ht="14.25" customHeight="1"/>
    <row r="76228" ht="14.25" customHeight="1"/>
    <row r="76229" ht="14.25" customHeight="1"/>
    <row r="76230" ht="14.25" customHeight="1"/>
    <row r="76231" ht="14.25" customHeight="1"/>
    <row r="76232" ht="14.25" customHeight="1"/>
    <row r="76233" ht="14.25" customHeight="1"/>
    <row r="76234" ht="14.25" customHeight="1"/>
    <row r="76235" ht="14.25" customHeight="1"/>
    <row r="76236" ht="14.25" customHeight="1"/>
    <row r="76237" ht="14.25" customHeight="1"/>
    <row r="76238" ht="14.25" customHeight="1"/>
    <row r="76239" ht="14.25" customHeight="1"/>
    <row r="76240" ht="14.25" customHeight="1"/>
    <row r="76241" ht="14.25" customHeight="1"/>
    <row r="76242" ht="14.25" customHeight="1"/>
    <row r="76243" ht="14.25" customHeight="1"/>
    <row r="76244" ht="14.25" customHeight="1"/>
    <row r="76245" ht="14.25" customHeight="1"/>
    <row r="76246" ht="14.25" customHeight="1"/>
    <row r="76247" ht="14.25" customHeight="1"/>
    <row r="76248" ht="14.25" customHeight="1"/>
    <row r="76249" ht="14.25" customHeight="1"/>
    <row r="76250" ht="14.25" customHeight="1"/>
    <row r="76251" ht="14.25" customHeight="1"/>
    <row r="76252" ht="14.25" customHeight="1"/>
    <row r="76253" ht="14.25" customHeight="1"/>
    <row r="76254" ht="14.25" customHeight="1"/>
    <row r="76255" ht="14.25" customHeight="1"/>
    <row r="76256" ht="14.25" customHeight="1"/>
    <row r="76257" ht="14.25" customHeight="1"/>
    <row r="76258" ht="14.25" customHeight="1"/>
    <row r="76259" ht="14.25" customHeight="1"/>
    <row r="76260" ht="14.25" customHeight="1"/>
    <row r="76261" ht="14.25" customHeight="1"/>
    <row r="76262" ht="14.25" customHeight="1"/>
    <row r="76263" ht="14.25" customHeight="1"/>
    <row r="76264" ht="14.25" customHeight="1"/>
    <row r="76265" ht="14.25" customHeight="1"/>
    <row r="76266" ht="14.25" customHeight="1"/>
    <row r="76267" ht="14.25" customHeight="1"/>
    <row r="76268" ht="14.25" customHeight="1"/>
    <row r="76269" ht="14.25" customHeight="1"/>
    <row r="76270" ht="14.25" customHeight="1"/>
    <row r="76271" ht="14.25" customHeight="1"/>
    <row r="76272" ht="14.25" customHeight="1"/>
    <row r="76273" ht="14.25" customHeight="1"/>
    <row r="76274" ht="14.25" customHeight="1"/>
    <row r="76275" ht="14.25" customHeight="1"/>
    <row r="76276" ht="14.25" customHeight="1"/>
    <row r="76277" ht="14.25" customHeight="1"/>
    <row r="76278" ht="14.25" customHeight="1"/>
    <row r="76279" ht="14.25" customHeight="1"/>
    <row r="76280" ht="14.25" customHeight="1"/>
    <row r="76281" ht="14.25" customHeight="1"/>
    <row r="76282" ht="14.25" customHeight="1"/>
    <row r="76283" ht="14.25" customHeight="1"/>
    <row r="76284" ht="14.25" customHeight="1"/>
    <row r="76285" ht="14.25" customHeight="1"/>
    <row r="76286" ht="14.25" customHeight="1"/>
    <row r="76287" ht="14.25" customHeight="1"/>
    <row r="76288" ht="14.25" customHeight="1"/>
    <row r="76289" ht="14.25" customHeight="1"/>
    <row r="76290" ht="14.25" customHeight="1"/>
    <row r="76291" ht="14.25" customHeight="1"/>
    <row r="76292" ht="14.25" customHeight="1"/>
    <row r="76293" ht="14.25" customHeight="1"/>
    <row r="76294" ht="14.25" customHeight="1"/>
    <row r="76295" ht="14.25" customHeight="1"/>
    <row r="76296" ht="14.25" customHeight="1"/>
    <row r="76297" ht="14.25" customHeight="1"/>
    <row r="76298" ht="14.25" customHeight="1"/>
    <row r="76299" ht="14.25" customHeight="1"/>
    <row r="76300" ht="14.25" customHeight="1"/>
    <row r="76301" ht="14.25" customHeight="1"/>
    <row r="76302" ht="14.25" customHeight="1"/>
    <row r="76303" ht="14.25" customHeight="1"/>
    <row r="76304" ht="14.25" customHeight="1"/>
    <row r="76305" ht="14.25" customHeight="1"/>
    <row r="76306" ht="14.25" customHeight="1"/>
    <row r="76307" ht="14.25" customHeight="1"/>
    <row r="76308" ht="14.25" customHeight="1"/>
    <row r="76309" ht="14.25" customHeight="1"/>
    <row r="76310" ht="14.25" customHeight="1"/>
    <row r="76311" ht="14.25" customHeight="1"/>
    <row r="76312" ht="14.25" customHeight="1"/>
    <row r="76313" ht="14.25" customHeight="1"/>
    <row r="76314" ht="14.25" customHeight="1"/>
    <row r="76315" ht="14.25" customHeight="1"/>
    <row r="76316" ht="14.25" customHeight="1"/>
    <row r="76317" ht="14.25" customHeight="1"/>
    <row r="76318" ht="14.25" customHeight="1"/>
    <row r="76319" ht="14.25" customHeight="1"/>
    <row r="76320" ht="14.25" customHeight="1"/>
    <row r="76321" ht="14.25" customHeight="1"/>
    <row r="76322" ht="14.25" customHeight="1"/>
    <row r="76323" ht="14.25" customHeight="1"/>
    <row r="76324" ht="14.25" customHeight="1"/>
    <row r="76325" ht="14.25" customHeight="1"/>
    <row r="76326" ht="14.25" customHeight="1"/>
    <row r="76327" ht="14.25" customHeight="1"/>
    <row r="76328" ht="14.25" customHeight="1"/>
    <row r="76329" ht="14.25" customHeight="1"/>
    <row r="76330" ht="14.25" customHeight="1"/>
    <row r="76331" ht="14.25" customHeight="1"/>
    <row r="76332" ht="14.25" customHeight="1"/>
    <row r="76333" ht="14.25" customHeight="1"/>
    <row r="76334" ht="14.25" customHeight="1"/>
    <row r="76335" ht="14.25" customHeight="1"/>
    <row r="76336" ht="14.25" customHeight="1"/>
    <row r="76337" ht="14.25" customHeight="1"/>
    <row r="76338" ht="14.25" customHeight="1"/>
    <row r="76339" ht="14.25" customHeight="1"/>
    <row r="76340" ht="14.25" customHeight="1"/>
    <row r="76341" ht="14.25" customHeight="1"/>
    <row r="76342" ht="14.25" customHeight="1"/>
    <row r="76343" ht="14.25" customHeight="1"/>
    <row r="76344" ht="14.25" customHeight="1"/>
    <row r="76345" ht="14.25" customHeight="1"/>
    <row r="76346" ht="14.25" customHeight="1"/>
    <row r="76347" ht="14.25" customHeight="1"/>
    <row r="76348" ht="14.25" customHeight="1"/>
    <row r="76349" ht="14.25" customHeight="1"/>
    <row r="76350" ht="14.25" customHeight="1"/>
    <row r="76351" ht="14.25" customHeight="1"/>
    <row r="76352" ht="14.25" customHeight="1"/>
    <row r="76353" ht="14.25" customHeight="1"/>
    <row r="76354" ht="14.25" customHeight="1"/>
    <row r="76355" ht="14.25" customHeight="1"/>
    <row r="76356" ht="14.25" customHeight="1"/>
    <row r="76357" ht="14.25" customHeight="1"/>
    <row r="76358" ht="14.25" customHeight="1"/>
    <row r="76359" ht="14.25" customHeight="1"/>
    <row r="76360" ht="14.25" customHeight="1"/>
    <row r="76361" ht="14.25" customHeight="1"/>
    <row r="76362" ht="14.25" customHeight="1"/>
    <row r="76363" ht="14.25" customHeight="1"/>
    <row r="76364" ht="14.25" customHeight="1"/>
    <row r="76365" ht="14.25" customHeight="1"/>
    <row r="76366" ht="14.25" customHeight="1"/>
    <row r="76367" ht="14.25" customHeight="1"/>
    <row r="76368" ht="14.25" customHeight="1"/>
    <row r="76369" ht="14.25" customHeight="1"/>
    <row r="76370" ht="14.25" customHeight="1"/>
    <row r="76371" ht="14.25" customHeight="1"/>
    <row r="76372" ht="14.25" customHeight="1"/>
    <row r="76373" ht="14.25" customHeight="1"/>
    <row r="76374" ht="14.25" customHeight="1"/>
    <row r="76375" ht="14.25" customHeight="1"/>
    <row r="76376" ht="14.25" customHeight="1"/>
    <row r="76377" ht="14.25" customHeight="1"/>
    <row r="76378" ht="14.25" customHeight="1"/>
    <row r="76379" ht="14.25" customHeight="1"/>
    <row r="76380" ht="14.25" customHeight="1"/>
    <row r="76381" ht="14.25" customHeight="1"/>
    <row r="76382" ht="14.25" customHeight="1"/>
    <row r="76383" ht="14.25" customHeight="1"/>
    <row r="76384" ht="14.25" customHeight="1"/>
    <row r="76385" ht="14.25" customHeight="1"/>
    <row r="76386" ht="14.25" customHeight="1"/>
    <row r="76387" ht="14.25" customHeight="1"/>
    <row r="76388" ht="14.25" customHeight="1"/>
    <row r="76389" ht="14.25" customHeight="1"/>
    <row r="76390" ht="14.25" customHeight="1"/>
    <row r="76391" ht="14.25" customHeight="1"/>
    <row r="76392" ht="14.25" customHeight="1"/>
    <row r="76393" ht="14.25" customHeight="1"/>
    <row r="76394" ht="14.25" customHeight="1"/>
    <row r="76395" ht="14.25" customHeight="1"/>
    <row r="76396" ht="14.25" customHeight="1"/>
    <row r="76397" ht="14.25" customHeight="1"/>
    <row r="76398" ht="14.25" customHeight="1"/>
    <row r="76399" ht="14.25" customHeight="1"/>
    <row r="76400" ht="14.25" customHeight="1"/>
    <row r="76401" ht="14.25" customHeight="1"/>
    <row r="76402" ht="14.25" customHeight="1"/>
    <row r="76403" ht="14.25" customHeight="1"/>
    <row r="76404" ht="14.25" customHeight="1"/>
    <row r="76405" ht="14.25" customHeight="1"/>
    <row r="76406" ht="14.25" customHeight="1"/>
    <row r="76407" ht="14.25" customHeight="1"/>
    <row r="76408" ht="14.25" customHeight="1"/>
    <row r="76409" ht="14.25" customHeight="1"/>
    <row r="76410" ht="14.25" customHeight="1"/>
    <row r="76411" ht="14.25" customHeight="1"/>
    <row r="76412" ht="14.25" customHeight="1"/>
    <row r="76413" ht="14.25" customHeight="1"/>
    <row r="76414" ht="14.25" customHeight="1"/>
    <row r="76415" ht="14.25" customHeight="1"/>
    <row r="76416" ht="14.25" customHeight="1"/>
    <row r="76417" ht="14.25" customHeight="1"/>
    <row r="76418" ht="14.25" customHeight="1"/>
    <row r="76419" ht="14.25" customHeight="1"/>
    <row r="76420" ht="14.25" customHeight="1"/>
    <row r="76421" ht="14.25" customHeight="1"/>
    <row r="76422" ht="14.25" customHeight="1"/>
    <row r="76423" ht="14.25" customHeight="1"/>
    <row r="76424" ht="14.25" customHeight="1"/>
    <row r="76425" ht="14.25" customHeight="1"/>
    <row r="76426" ht="14.25" customHeight="1"/>
    <row r="76427" ht="14.25" customHeight="1"/>
    <row r="76428" ht="14.25" customHeight="1"/>
    <row r="76429" ht="14.25" customHeight="1"/>
    <row r="76430" ht="14.25" customHeight="1"/>
    <row r="76431" ht="14.25" customHeight="1"/>
    <row r="76432" ht="14.25" customHeight="1"/>
    <row r="76433" ht="14.25" customHeight="1"/>
    <row r="76434" ht="14.25" customHeight="1"/>
    <row r="76435" ht="14.25" customHeight="1"/>
    <row r="76436" ht="14.25" customHeight="1"/>
    <row r="76437" ht="14.25" customHeight="1"/>
    <row r="76438" ht="14.25" customHeight="1"/>
    <row r="76439" ht="14.25" customHeight="1"/>
    <row r="76440" ht="14.25" customHeight="1"/>
    <row r="76441" ht="14.25" customHeight="1"/>
    <row r="76442" ht="14.25" customHeight="1"/>
    <row r="76443" ht="14.25" customHeight="1"/>
    <row r="76444" ht="14.25" customHeight="1"/>
    <row r="76445" ht="14.25" customHeight="1"/>
    <row r="76446" ht="14.25" customHeight="1"/>
    <row r="76447" ht="14.25" customHeight="1"/>
    <row r="76448" ht="14.25" customHeight="1"/>
    <row r="76449" ht="14.25" customHeight="1"/>
    <row r="76450" ht="14.25" customHeight="1"/>
    <row r="76451" ht="14.25" customHeight="1"/>
    <row r="76452" ht="14.25" customHeight="1"/>
    <row r="76453" ht="14.25" customHeight="1"/>
    <row r="76454" ht="14.25" customHeight="1"/>
    <row r="76455" ht="14.25" customHeight="1"/>
    <row r="76456" ht="14.25" customHeight="1"/>
    <row r="76457" ht="14.25" customHeight="1"/>
    <row r="76458" ht="14.25" customHeight="1"/>
    <row r="76459" ht="14.25" customHeight="1"/>
    <row r="76460" ht="14.25" customHeight="1"/>
    <row r="76461" ht="14.25" customHeight="1"/>
    <row r="76462" ht="14.25" customHeight="1"/>
    <row r="76463" ht="14.25" customHeight="1"/>
    <row r="76464" ht="14.25" customHeight="1"/>
    <row r="76465" ht="14.25" customHeight="1"/>
    <row r="76466" ht="14.25" customHeight="1"/>
    <row r="76467" ht="14.25" customHeight="1"/>
    <row r="76468" ht="14.25" customHeight="1"/>
    <row r="76469" ht="14.25" customHeight="1"/>
    <row r="76470" ht="14.25" customHeight="1"/>
    <row r="76471" ht="14.25" customHeight="1"/>
    <row r="76472" ht="14.25" customHeight="1"/>
    <row r="76473" ht="14.25" customHeight="1"/>
    <row r="76474" ht="14.25" customHeight="1"/>
    <row r="76475" ht="14.25" customHeight="1"/>
    <row r="76476" ht="14.25" customHeight="1"/>
    <row r="76477" ht="14.25" customHeight="1"/>
    <row r="76478" ht="14.25" customHeight="1"/>
    <row r="76479" ht="14.25" customHeight="1"/>
    <row r="76480" ht="14.25" customHeight="1"/>
    <row r="76481" ht="14.25" customHeight="1"/>
    <row r="76482" ht="14.25" customHeight="1"/>
    <row r="76483" ht="14.25" customHeight="1"/>
    <row r="76484" ht="14.25" customHeight="1"/>
    <row r="76485" ht="14.25" customHeight="1"/>
    <row r="76486" ht="14.25" customHeight="1"/>
    <row r="76487" ht="14.25" customHeight="1"/>
    <row r="76488" ht="14.25" customHeight="1"/>
    <row r="76489" ht="14.25" customHeight="1"/>
    <row r="76490" ht="14.25" customHeight="1"/>
    <row r="76491" ht="14.25" customHeight="1"/>
    <row r="76492" ht="14.25" customHeight="1"/>
    <row r="76493" ht="14.25" customHeight="1"/>
    <row r="76494" ht="14.25" customHeight="1"/>
    <row r="76495" ht="14.25" customHeight="1"/>
    <row r="76496" ht="14.25" customHeight="1"/>
    <row r="76497" ht="14.25" customHeight="1"/>
    <row r="76498" ht="14.25" customHeight="1"/>
    <row r="76499" ht="14.25" customHeight="1"/>
    <row r="76500" ht="14.25" customHeight="1"/>
    <row r="76501" ht="14.25" customHeight="1"/>
    <row r="76502" ht="14.25" customHeight="1"/>
    <row r="76503" ht="14.25" customHeight="1"/>
    <row r="76504" ht="14.25" customHeight="1"/>
    <row r="76505" ht="14.25" customHeight="1"/>
    <row r="76506" ht="14.25" customHeight="1"/>
    <row r="76507" ht="14.25" customHeight="1"/>
    <row r="76508" ht="14.25" customHeight="1"/>
    <row r="76509" ht="14.25" customHeight="1"/>
    <row r="76510" ht="14.25" customHeight="1"/>
    <row r="76511" ht="14.25" customHeight="1"/>
    <row r="76512" ht="14.25" customHeight="1"/>
    <row r="76513" ht="14.25" customHeight="1"/>
    <row r="76514" ht="14.25" customHeight="1"/>
    <row r="76515" ht="14.25" customHeight="1"/>
    <row r="76516" ht="14.25" customHeight="1"/>
    <row r="76517" ht="14.25" customHeight="1"/>
    <row r="76518" ht="14.25" customHeight="1"/>
    <row r="76519" ht="14.25" customHeight="1"/>
    <row r="76520" ht="14.25" customHeight="1"/>
    <row r="76521" ht="14.25" customHeight="1"/>
    <row r="76522" ht="14.25" customHeight="1"/>
    <row r="76523" ht="14.25" customHeight="1"/>
    <row r="76524" ht="14.25" customHeight="1"/>
    <row r="76525" ht="14.25" customHeight="1"/>
    <row r="76526" ht="14.25" customHeight="1"/>
    <row r="76527" ht="14.25" customHeight="1"/>
    <row r="76528" ht="14.25" customHeight="1"/>
    <row r="76529" ht="14.25" customHeight="1"/>
    <row r="76530" ht="14.25" customHeight="1"/>
    <row r="76531" ht="14.25" customHeight="1"/>
    <row r="76532" ht="14.25" customHeight="1"/>
    <row r="76533" ht="14.25" customHeight="1"/>
    <row r="76534" ht="14.25" customHeight="1"/>
    <row r="76535" ht="14.25" customHeight="1"/>
    <row r="76536" ht="14.25" customHeight="1"/>
    <row r="76537" ht="14.25" customHeight="1"/>
    <row r="76538" ht="14.25" customHeight="1"/>
    <row r="76539" ht="14.25" customHeight="1"/>
    <row r="76540" ht="14.25" customHeight="1"/>
    <row r="76541" ht="14.25" customHeight="1"/>
    <row r="76542" ht="14.25" customHeight="1"/>
    <row r="76543" ht="14.25" customHeight="1"/>
    <row r="76544" ht="14.25" customHeight="1"/>
    <row r="76545" ht="14.25" customHeight="1"/>
    <row r="76546" ht="14.25" customHeight="1"/>
    <row r="76547" ht="14.25" customHeight="1"/>
    <row r="76548" ht="14.25" customHeight="1"/>
    <row r="76549" ht="14.25" customHeight="1"/>
    <row r="76550" ht="14.25" customHeight="1"/>
    <row r="76551" ht="14.25" customHeight="1"/>
    <row r="76552" ht="14.25" customHeight="1"/>
    <row r="76553" ht="14.25" customHeight="1"/>
    <row r="76554" ht="14.25" customHeight="1"/>
    <row r="76555" ht="14.25" customHeight="1"/>
    <row r="76556" ht="14.25" customHeight="1"/>
    <row r="76557" ht="14.25" customHeight="1"/>
    <row r="76558" ht="14.25" customHeight="1"/>
    <row r="76559" ht="14.25" customHeight="1"/>
    <row r="76560" ht="14.25" customHeight="1"/>
    <row r="76561" ht="14.25" customHeight="1"/>
    <row r="76562" ht="14.25" customHeight="1"/>
    <row r="76563" ht="14.25" customHeight="1"/>
    <row r="76564" ht="14.25" customHeight="1"/>
    <row r="76565" ht="14.25" customHeight="1"/>
    <row r="76566" ht="14.25" customHeight="1"/>
    <row r="76567" ht="14.25" customHeight="1"/>
    <row r="76568" ht="14.25" customHeight="1"/>
    <row r="76569" ht="14.25" customHeight="1"/>
    <row r="76570" ht="14.25" customHeight="1"/>
    <row r="76571" ht="14.25" customHeight="1"/>
    <row r="76572" ht="14.25" customHeight="1"/>
    <row r="76573" ht="14.25" customHeight="1"/>
    <row r="76574" ht="14.25" customHeight="1"/>
    <row r="76575" ht="14.25" customHeight="1"/>
    <row r="76576" ht="14.25" customHeight="1"/>
    <row r="76577" ht="14.25" customHeight="1"/>
    <row r="76578" ht="14.25" customHeight="1"/>
    <row r="76579" ht="14.25" customHeight="1"/>
    <row r="76580" ht="14.25" customHeight="1"/>
    <row r="76581" ht="14.25" customHeight="1"/>
    <row r="76582" ht="14.25" customHeight="1"/>
    <row r="76583" ht="14.25" customHeight="1"/>
    <row r="76584" ht="14.25" customHeight="1"/>
    <row r="76585" ht="14.25" customHeight="1"/>
    <row r="76586" ht="14.25" customHeight="1"/>
    <row r="76587" ht="14.25" customHeight="1"/>
    <row r="76588" ht="14.25" customHeight="1"/>
    <row r="76589" ht="14.25" customHeight="1"/>
    <row r="76590" ht="14.25" customHeight="1"/>
    <row r="76591" ht="14.25" customHeight="1"/>
    <row r="76592" ht="14.25" customHeight="1"/>
    <row r="76593" ht="14.25" customHeight="1"/>
    <row r="76594" ht="14.25" customHeight="1"/>
    <row r="76595" ht="14.25" customHeight="1"/>
    <row r="76596" ht="14.25" customHeight="1"/>
    <row r="76597" ht="14.25" customHeight="1"/>
    <row r="76598" ht="14.25" customHeight="1"/>
    <row r="76599" ht="14.25" customHeight="1"/>
    <row r="76600" ht="14.25" customHeight="1"/>
    <row r="76601" ht="14.25" customHeight="1"/>
    <row r="76602" ht="14.25" customHeight="1"/>
    <row r="76603" ht="14.25" customHeight="1"/>
    <row r="76604" ht="14.25" customHeight="1"/>
    <row r="76605" ht="14.25" customHeight="1"/>
    <row r="76606" ht="14.25" customHeight="1"/>
    <row r="76607" ht="14.25" customHeight="1"/>
    <row r="76608" ht="14.25" customHeight="1"/>
    <row r="76609" ht="14.25" customHeight="1"/>
    <row r="76610" ht="14.25" customHeight="1"/>
    <row r="76611" ht="14.25" customHeight="1"/>
    <row r="76612" ht="14.25" customHeight="1"/>
    <row r="76613" ht="14.25" customHeight="1"/>
    <row r="76614" ht="14.25" customHeight="1"/>
    <row r="76615" ht="14.25" customHeight="1"/>
    <row r="76616" ht="14.25" customHeight="1"/>
    <row r="76617" ht="14.25" customHeight="1"/>
    <row r="76618" ht="14.25" customHeight="1"/>
    <row r="76619" ht="14.25" customHeight="1"/>
    <row r="76620" ht="14.25" customHeight="1"/>
    <row r="76621" ht="14.25" customHeight="1"/>
    <row r="76622" ht="14.25" customHeight="1"/>
    <row r="76623" ht="14.25" customHeight="1"/>
    <row r="76624" ht="14.25" customHeight="1"/>
    <row r="76625" ht="14.25" customHeight="1"/>
    <row r="76626" ht="14.25" customHeight="1"/>
    <row r="76627" ht="14.25" customHeight="1"/>
    <row r="76628" ht="14.25" customHeight="1"/>
    <row r="76629" ht="14.25" customHeight="1"/>
    <row r="76630" ht="14.25" customHeight="1"/>
    <row r="76631" ht="14.25" customHeight="1"/>
    <row r="76632" ht="14.25" customHeight="1"/>
    <row r="76633" ht="14.25" customHeight="1"/>
    <row r="76634" ht="14.25" customHeight="1"/>
    <row r="76635" ht="14.25" customHeight="1"/>
    <row r="76636" ht="14.25" customHeight="1"/>
    <row r="76637" ht="14.25" customHeight="1"/>
    <row r="76638" ht="14.25" customHeight="1"/>
    <row r="76639" ht="14.25" customHeight="1"/>
    <row r="76640" ht="14.25" customHeight="1"/>
    <row r="76641" ht="14.25" customHeight="1"/>
    <row r="76642" ht="14.25" customHeight="1"/>
    <row r="76643" ht="14.25" customHeight="1"/>
    <row r="76644" ht="14.25" customHeight="1"/>
    <row r="76645" ht="14.25" customHeight="1"/>
    <row r="76646" ht="14.25" customHeight="1"/>
    <row r="76647" ht="14.25" customHeight="1"/>
    <row r="76648" ht="14.25" customHeight="1"/>
    <row r="76649" ht="14.25" customHeight="1"/>
    <row r="76650" ht="14.25" customHeight="1"/>
    <row r="76651" ht="14.25" customHeight="1"/>
    <row r="76652" ht="14.25" customHeight="1"/>
    <row r="76653" ht="14.25" customHeight="1"/>
    <row r="76654" ht="14.25" customHeight="1"/>
    <row r="76655" ht="14.25" customHeight="1"/>
    <row r="76656" ht="14.25" customHeight="1"/>
    <row r="76657" ht="14.25" customHeight="1"/>
    <row r="76658" ht="14.25" customHeight="1"/>
    <row r="76659" ht="14.25" customHeight="1"/>
    <row r="76660" ht="14.25" customHeight="1"/>
    <row r="76661" ht="14.25" customHeight="1"/>
    <row r="76662" ht="14.25" customHeight="1"/>
    <row r="76663" ht="14.25" customHeight="1"/>
    <row r="76664" ht="14.25" customHeight="1"/>
    <row r="76665" ht="14.25" customHeight="1"/>
    <row r="76666" ht="14.25" customHeight="1"/>
    <row r="76667" ht="14.25" customHeight="1"/>
    <row r="76668" ht="14.25" customHeight="1"/>
    <row r="76669" ht="14.25" customHeight="1"/>
    <row r="76670" ht="14.25" customHeight="1"/>
    <row r="76671" ht="14.25" customHeight="1"/>
    <row r="76672" ht="14.25" customHeight="1"/>
    <row r="76673" ht="14.25" customHeight="1"/>
    <row r="76674" ht="14.25" customHeight="1"/>
    <row r="76675" ht="14.25" customHeight="1"/>
    <row r="76676" ht="14.25" customHeight="1"/>
    <row r="76677" ht="14.25" customHeight="1"/>
    <row r="76678" ht="14.25" customHeight="1"/>
    <row r="76679" ht="14.25" customHeight="1"/>
    <row r="76680" ht="14.25" customHeight="1"/>
    <row r="76681" ht="14.25" customHeight="1"/>
    <row r="76682" ht="14.25" customHeight="1"/>
    <row r="76683" ht="14.25" customHeight="1"/>
    <row r="76684" ht="14.25" customHeight="1"/>
    <row r="76685" ht="14.25" customHeight="1"/>
    <row r="76686" ht="14.25" customHeight="1"/>
    <row r="76687" ht="14.25" customHeight="1"/>
    <row r="76688" ht="14.25" customHeight="1"/>
    <row r="76689" ht="14.25" customHeight="1"/>
    <row r="76690" ht="14.25" customHeight="1"/>
    <row r="76691" ht="14.25" customHeight="1"/>
    <row r="76692" ht="14.25" customHeight="1"/>
    <row r="76693" ht="14.25" customHeight="1"/>
    <row r="76694" ht="14.25" customHeight="1"/>
    <row r="76695" ht="14.25" customHeight="1"/>
    <row r="76696" ht="14.25" customHeight="1"/>
    <row r="76697" ht="14.25" customHeight="1"/>
    <row r="76698" ht="14.25" customHeight="1"/>
    <row r="76699" ht="14.25" customHeight="1"/>
    <row r="76700" ht="14.25" customHeight="1"/>
    <row r="76701" ht="14.25" customHeight="1"/>
    <row r="76702" ht="14.25" customHeight="1"/>
    <row r="76703" ht="14.25" customHeight="1"/>
    <row r="76704" ht="14.25" customHeight="1"/>
    <row r="76705" ht="14.25" customHeight="1"/>
    <row r="76706" ht="14.25" customHeight="1"/>
    <row r="76707" ht="14.25" customHeight="1"/>
    <row r="76708" ht="14.25" customHeight="1"/>
    <row r="76709" ht="14.25" customHeight="1"/>
    <row r="76710" ht="14.25" customHeight="1"/>
    <row r="76711" ht="14.25" customHeight="1"/>
    <row r="76712" ht="14.25" customHeight="1"/>
    <row r="76713" ht="14.25" customHeight="1"/>
    <row r="76714" ht="14.25" customHeight="1"/>
    <row r="76715" ht="14.25" customHeight="1"/>
    <row r="76716" ht="14.25" customHeight="1"/>
    <row r="76717" ht="14.25" customHeight="1"/>
    <row r="76718" ht="14.25" customHeight="1"/>
    <row r="76719" ht="14.25" customHeight="1"/>
    <row r="76720" ht="14.25" customHeight="1"/>
    <row r="76721" ht="14.25" customHeight="1"/>
    <row r="76722" ht="14.25" customHeight="1"/>
    <row r="76723" ht="14.25" customHeight="1"/>
    <row r="76724" ht="14.25" customHeight="1"/>
    <row r="76725" ht="14.25" customHeight="1"/>
    <row r="76726" ht="14.25" customHeight="1"/>
    <row r="76727" ht="14.25" customHeight="1"/>
    <row r="76728" ht="14.25" customHeight="1"/>
    <row r="76729" ht="14.25" customHeight="1"/>
    <row r="76730" ht="14.25" customHeight="1"/>
    <row r="76731" ht="14.25" customHeight="1"/>
    <row r="76732" ht="14.25" customHeight="1"/>
    <row r="76733" ht="14.25" customHeight="1"/>
    <row r="76734" ht="14.25" customHeight="1"/>
    <row r="76735" ht="14.25" customHeight="1"/>
    <row r="76736" ht="14.25" customHeight="1"/>
    <row r="76737" ht="14.25" customHeight="1"/>
    <row r="76738" ht="14.25" customHeight="1"/>
    <row r="76739" ht="14.25" customHeight="1"/>
    <row r="76740" ht="14.25" customHeight="1"/>
    <row r="76741" ht="14.25" customHeight="1"/>
    <row r="76742" ht="14.25" customHeight="1"/>
    <row r="76743" ht="14.25" customHeight="1"/>
    <row r="76744" ht="14.25" customHeight="1"/>
    <row r="76745" ht="14.25" customHeight="1"/>
    <row r="76746" ht="14.25" customHeight="1"/>
    <row r="76747" ht="14.25" customHeight="1"/>
    <row r="76748" ht="14.25" customHeight="1"/>
    <row r="76749" ht="14.25" customHeight="1"/>
    <row r="76750" ht="14.25" customHeight="1"/>
    <row r="76751" ht="14.25" customHeight="1"/>
    <row r="76752" ht="14.25" customHeight="1"/>
    <row r="76753" ht="14.25" customHeight="1"/>
    <row r="76754" ht="14.25" customHeight="1"/>
    <row r="76755" ht="14.25" customHeight="1"/>
    <row r="76756" ht="14.25" customHeight="1"/>
    <row r="76757" ht="14.25" customHeight="1"/>
    <row r="76758" ht="14.25" customHeight="1"/>
    <row r="76759" ht="14.25" customHeight="1"/>
    <row r="76760" ht="14.25" customHeight="1"/>
    <row r="76761" ht="14.25" customHeight="1"/>
    <row r="76762" ht="14.25" customHeight="1"/>
    <row r="76763" ht="14.25" customHeight="1"/>
    <row r="76764" ht="14.25" customHeight="1"/>
    <row r="76765" ht="14.25" customHeight="1"/>
    <row r="76766" ht="14.25" customHeight="1"/>
    <row r="76767" ht="14.25" customHeight="1"/>
    <row r="76768" ht="14.25" customHeight="1"/>
    <row r="76769" ht="14.25" customHeight="1"/>
    <row r="76770" ht="14.25" customHeight="1"/>
    <row r="76771" ht="14.25" customHeight="1"/>
    <row r="76772" ht="14.25" customHeight="1"/>
    <row r="76773" ht="14.25" customHeight="1"/>
    <row r="76774" ht="14.25" customHeight="1"/>
    <row r="76775" ht="14.25" customHeight="1"/>
    <row r="76776" ht="14.25" customHeight="1"/>
    <row r="76777" ht="14.25" customHeight="1"/>
    <row r="76778" ht="14.25" customHeight="1"/>
    <row r="76779" ht="14.25" customHeight="1"/>
    <row r="76780" ht="14.25" customHeight="1"/>
    <row r="76781" ht="14.25" customHeight="1"/>
    <row r="76782" ht="14.25" customHeight="1"/>
    <row r="76783" ht="14.25" customHeight="1"/>
    <row r="76784" ht="14.25" customHeight="1"/>
    <row r="76785" ht="14.25" customHeight="1"/>
    <row r="76786" ht="14.25" customHeight="1"/>
    <row r="76787" ht="14.25" customHeight="1"/>
    <row r="76788" ht="14.25" customHeight="1"/>
    <row r="76789" ht="14.25" customHeight="1"/>
    <row r="76790" ht="14.25" customHeight="1"/>
    <row r="76791" ht="14.25" customHeight="1"/>
    <row r="76792" ht="14.25" customHeight="1"/>
    <row r="76793" ht="14.25" customHeight="1"/>
    <row r="76794" ht="14.25" customHeight="1"/>
    <row r="76795" ht="14.25" customHeight="1"/>
    <row r="76796" ht="14.25" customHeight="1"/>
    <row r="76797" ht="14.25" customHeight="1"/>
    <row r="76798" ht="14.25" customHeight="1"/>
    <row r="76799" ht="14.25" customHeight="1"/>
    <row r="76800" ht="14.25" customHeight="1"/>
    <row r="76801" ht="14.25" customHeight="1"/>
    <row r="76802" ht="14.25" customHeight="1"/>
    <row r="76803" ht="14.25" customHeight="1"/>
    <row r="76804" ht="14.25" customHeight="1"/>
    <row r="76805" ht="14.25" customHeight="1"/>
    <row r="76806" ht="14.25" customHeight="1"/>
    <row r="76807" ht="14.25" customHeight="1"/>
    <row r="76808" ht="14.25" customHeight="1"/>
    <row r="76809" ht="14.25" customHeight="1"/>
    <row r="76810" ht="14.25" customHeight="1"/>
    <row r="76811" ht="14.25" customHeight="1"/>
    <row r="76812" ht="14.25" customHeight="1"/>
    <row r="76813" ht="14.25" customHeight="1"/>
    <row r="76814" ht="14.25" customHeight="1"/>
    <row r="76815" ht="14.25" customHeight="1"/>
    <row r="76816" ht="14.25" customHeight="1"/>
    <row r="76817" ht="14.25" customHeight="1"/>
    <row r="76818" ht="14.25" customHeight="1"/>
    <row r="76819" ht="14.25" customHeight="1"/>
    <row r="76820" ht="14.25" customHeight="1"/>
    <row r="76821" ht="14.25" customHeight="1"/>
    <row r="76822" ht="14.25" customHeight="1"/>
    <row r="76823" ht="14.25" customHeight="1"/>
    <row r="76824" ht="14.25" customHeight="1"/>
    <row r="76825" ht="14.25" customHeight="1"/>
    <row r="76826" ht="14.25" customHeight="1"/>
    <row r="76827" ht="14.25" customHeight="1"/>
    <row r="76828" ht="14.25" customHeight="1"/>
    <row r="76829" ht="14.25" customHeight="1"/>
    <row r="76830" ht="14.25" customHeight="1"/>
    <row r="76831" ht="14.25" customHeight="1"/>
    <row r="76832" ht="14.25" customHeight="1"/>
    <row r="76833" ht="14.25" customHeight="1"/>
    <row r="76834" ht="14.25" customHeight="1"/>
    <row r="76835" ht="14.25" customHeight="1"/>
    <row r="76836" ht="14.25" customHeight="1"/>
    <row r="76837" ht="14.25" customHeight="1"/>
    <row r="76838" ht="14.25" customHeight="1"/>
    <row r="76839" ht="14.25" customHeight="1"/>
    <row r="76840" ht="14.25" customHeight="1"/>
    <row r="76841" ht="14.25" customHeight="1"/>
    <row r="76842" ht="14.25" customHeight="1"/>
    <row r="76843" ht="14.25" customHeight="1"/>
    <row r="76844" ht="14.25" customHeight="1"/>
    <row r="76845" ht="14.25" customHeight="1"/>
    <row r="76846" ht="14.25" customHeight="1"/>
    <row r="76847" ht="14.25" customHeight="1"/>
    <row r="76848" ht="14.25" customHeight="1"/>
    <row r="76849" ht="14.25" customHeight="1"/>
    <row r="76850" ht="14.25" customHeight="1"/>
    <row r="76851" ht="14.25" customHeight="1"/>
    <row r="76852" ht="14.25" customHeight="1"/>
    <row r="76853" ht="14.25" customHeight="1"/>
    <row r="76854" ht="14.25" customHeight="1"/>
    <row r="76855" ht="14.25" customHeight="1"/>
    <row r="76856" ht="14.25" customHeight="1"/>
    <row r="76857" ht="14.25" customHeight="1"/>
    <row r="76858" ht="14.25" customHeight="1"/>
    <row r="76859" ht="14.25" customHeight="1"/>
    <row r="76860" ht="14.25" customHeight="1"/>
    <row r="76861" ht="14.25" customHeight="1"/>
    <row r="76862" ht="14.25" customHeight="1"/>
    <row r="76863" ht="14.25" customHeight="1"/>
    <row r="76864" ht="14.25" customHeight="1"/>
    <row r="76865" ht="14.25" customHeight="1"/>
    <row r="76866" ht="14.25" customHeight="1"/>
    <row r="76867" ht="14.25" customHeight="1"/>
    <row r="76868" ht="14.25" customHeight="1"/>
    <row r="76869" ht="14.25" customHeight="1"/>
    <row r="76870" ht="14.25" customHeight="1"/>
    <row r="76871" ht="14.25" customHeight="1"/>
    <row r="76872" ht="14.25" customHeight="1"/>
    <row r="76873" ht="14.25" customHeight="1"/>
    <row r="76874" ht="14.25" customHeight="1"/>
    <row r="76875" ht="14.25" customHeight="1"/>
    <row r="76876" ht="14.25" customHeight="1"/>
    <row r="76877" ht="14.25" customHeight="1"/>
    <row r="76878" ht="14.25" customHeight="1"/>
    <row r="76879" ht="14.25" customHeight="1"/>
    <row r="76880" ht="14.25" customHeight="1"/>
    <row r="76881" ht="14.25" customHeight="1"/>
    <row r="76882" ht="14.25" customHeight="1"/>
    <row r="76883" ht="14.25" customHeight="1"/>
    <row r="76884" ht="14.25" customHeight="1"/>
    <row r="76885" ht="14.25" customHeight="1"/>
    <row r="76886" ht="14.25" customHeight="1"/>
    <row r="76887" ht="14.25" customHeight="1"/>
    <row r="76888" ht="14.25" customHeight="1"/>
    <row r="76889" ht="14.25" customHeight="1"/>
    <row r="76890" ht="14.25" customHeight="1"/>
    <row r="76891" ht="14.25" customHeight="1"/>
    <row r="76892" ht="14.25" customHeight="1"/>
    <row r="76893" ht="14.25" customHeight="1"/>
    <row r="76894" ht="14.25" customHeight="1"/>
    <row r="76895" ht="14.25" customHeight="1"/>
    <row r="76896" ht="14.25" customHeight="1"/>
    <row r="76897" ht="14.25" customHeight="1"/>
    <row r="76898" ht="14.25" customHeight="1"/>
    <row r="76899" ht="14.25" customHeight="1"/>
    <row r="76900" ht="14.25" customHeight="1"/>
    <row r="76901" ht="14.25" customHeight="1"/>
    <row r="76902" ht="14.25" customHeight="1"/>
    <row r="76903" ht="14.25" customHeight="1"/>
    <row r="76904" ht="14.25" customHeight="1"/>
    <row r="76905" ht="14.25" customHeight="1"/>
    <row r="76906" ht="14.25" customHeight="1"/>
    <row r="76907" ht="14.25" customHeight="1"/>
    <row r="76908" ht="14.25" customHeight="1"/>
    <row r="76909" ht="14.25" customHeight="1"/>
    <row r="76910" ht="14.25" customHeight="1"/>
    <row r="76911" ht="14.25" customHeight="1"/>
    <row r="76912" ht="14.25" customHeight="1"/>
    <row r="76913" ht="14.25" customHeight="1"/>
    <row r="76914" ht="14.25" customHeight="1"/>
    <row r="76915" ht="14.25" customHeight="1"/>
    <row r="76916" ht="14.25" customHeight="1"/>
    <row r="76917" ht="14.25" customHeight="1"/>
    <row r="76918" ht="14.25" customHeight="1"/>
    <row r="76919" ht="14.25" customHeight="1"/>
    <row r="76920" ht="14.25" customHeight="1"/>
    <row r="76921" ht="14.25" customHeight="1"/>
    <row r="76922" ht="14.25" customHeight="1"/>
    <row r="76923" ht="14.25" customHeight="1"/>
    <row r="76924" ht="14.25" customHeight="1"/>
    <row r="76925" ht="14.25" customHeight="1"/>
    <row r="76926" ht="14.25" customHeight="1"/>
    <row r="76927" ht="14.25" customHeight="1"/>
    <row r="76928" ht="14.25" customHeight="1"/>
    <row r="76929" ht="14.25" customHeight="1"/>
    <row r="76930" ht="14.25" customHeight="1"/>
    <row r="76931" ht="14.25" customHeight="1"/>
    <row r="76932" ht="14.25" customHeight="1"/>
    <row r="76933" ht="14.25" customHeight="1"/>
    <row r="76934" ht="14.25" customHeight="1"/>
    <row r="76935" ht="14.25" customHeight="1"/>
    <row r="76936" ht="14.25" customHeight="1"/>
    <row r="76937" ht="14.25" customHeight="1"/>
    <row r="76938" ht="14.25" customHeight="1"/>
    <row r="76939" ht="14.25" customHeight="1"/>
    <row r="76940" ht="14.25" customHeight="1"/>
    <row r="76941" ht="14.25" customHeight="1"/>
    <row r="76942" ht="14.25" customHeight="1"/>
    <row r="76943" ht="14.25" customHeight="1"/>
    <row r="76944" ht="14.25" customHeight="1"/>
    <row r="76945" ht="14.25" customHeight="1"/>
    <row r="76946" ht="14.25" customHeight="1"/>
    <row r="76947" ht="14.25" customHeight="1"/>
    <row r="76948" ht="14.25" customHeight="1"/>
    <row r="76949" ht="14.25" customHeight="1"/>
    <row r="76950" ht="14.25" customHeight="1"/>
    <row r="76951" ht="14.25" customHeight="1"/>
    <row r="76952" ht="14.25" customHeight="1"/>
    <row r="76953" ht="14.25" customHeight="1"/>
    <row r="76954" ht="14.25" customHeight="1"/>
    <row r="76955" ht="14.25" customHeight="1"/>
    <row r="76956" ht="14.25" customHeight="1"/>
    <row r="76957" ht="14.25" customHeight="1"/>
    <row r="76958" ht="14.25" customHeight="1"/>
    <row r="76959" ht="14.25" customHeight="1"/>
    <row r="76960" ht="14.25" customHeight="1"/>
    <row r="76961" ht="14.25" customHeight="1"/>
    <row r="76962" ht="14.25" customHeight="1"/>
    <row r="76963" ht="14.25" customHeight="1"/>
    <row r="76964" ht="14.25" customHeight="1"/>
    <row r="76965" ht="14.25" customHeight="1"/>
    <row r="76966" ht="14.25" customHeight="1"/>
    <row r="76967" ht="14.25" customHeight="1"/>
    <row r="76968" ht="14.25" customHeight="1"/>
    <row r="76969" ht="14.25" customHeight="1"/>
    <row r="76970" ht="14.25" customHeight="1"/>
    <row r="76971" ht="14.25" customHeight="1"/>
    <row r="76972" ht="14.25" customHeight="1"/>
    <row r="76973" ht="14.25" customHeight="1"/>
    <row r="76974" ht="14.25" customHeight="1"/>
    <row r="76975" ht="14.25" customHeight="1"/>
    <row r="76976" ht="14.25" customHeight="1"/>
    <row r="76977" ht="14.25" customHeight="1"/>
    <row r="76978" ht="14.25" customHeight="1"/>
    <row r="76979" ht="14.25" customHeight="1"/>
    <row r="76980" ht="14.25" customHeight="1"/>
    <row r="76981" ht="14.25" customHeight="1"/>
    <row r="76982" ht="14.25" customHeight="1"/>
    <row r="76983" ht="14.25" customHeight="1"/>
    <row r="76984" ht="14.25" customHeight="1"/>
    <row r="76985" ht="14.25" customHeight="1"/>
    <row r="76986" ht="14.25" customHeight="1"/>
    <row r="76987" ht="14.25" customHeight="1"/>
    <row r="76988" ht="14.25" customHeight="1"/>
    <row r="76989" ht="14.25" customHeight="1"/>
    <row r="76990" ht="14.25" customHeight="1"/>
    <row r="76991" ht="14.25" customHeight="1"/>
    <row r="76992" ht="14.25" customHeight="1"/>
    <row r="76993" ht="14.25" customHeight="1"/>
    <row r="76994" ht="14.25" customHeight="1"/>
    <row r="76995" ht="14.25" customHeight="1"/>
    <row r="76996" ht="14.25" customHeight="1"/>
    <row r="76997" ht="14.25" customHeight="1"/>
    <row r="76998" ht="14.25" customHeight="1"/>
    <row r="76999" ht="14.25" customHeight="1"/>
    <row r="77000" ht="14.25" customHeight="1"/>
    <row r="77001" ht="14.25" customHeight="1"/>
    <row r="77002" ht="14.25" customHeight="1"/>
    <row r="77003" ht="14.25" customHeight="1"/>
    <row r="77004" ht="14.25" customHeight="1"/>
    <row r="77005" ht="14.25" customHeight="1"/>
    <row r="77006" ht="14.25" customHeight="1"/>
    <row r="77007" ht="14.25" customHeight="1"/>
    <row r="77008" ht="14.25" customHeight="1"/>
    <row r="77009" ht="14.25" customHeight="1"/>
    <row r="77010" ht="14.25" customHeight="1"/>
    <row r="77011" ht="14.25" customHeight="1"/>
    <row r="77012" ht="14.25" customHeight="1"/>
    <row r="77013" ht="14.25" customHeight="1"/>
    <row r="77014" ht="14.25" customHeight="1"/>
    <row r="77015" ht="14.25" customHeight="1"/>
    <row r="77016" ht="14.25" customHeight="1"/>
    <row r="77017" ht="14.25" customHeight="1"/>
    <row r="77018" ht="14.25" customHeight="1"/>
    <row r="77019" ht="14.25" customHeight="1"/>
    <row r="77020" ht="14.25" customHeight="1"/>
    <row r="77021" ht="14.25" customHeight="1"/>
    <row r="77022" ht="14.25" customHeight="1"/>
    <row r="77023" ht="14.25" customHeight="1"/>
    <row r="77024" ht="14.25" customHeight="1"/>
    <row r="77025" ht="14.25" customHeight="1"/>
    <row r="77026" ht="14.25" customHeight="1"/>
    <row r="77027" ht="14.25" customHeight="1"/>
    <row r="77028" ht="14.25" customHeight="1"/>
    <row r="77029" ht="14.25" customHeight="1"/>
    <row r="77030" ht="14.25" customHeight="1"/>
    <row r="77031" ht="14.25" customHeight="1"/>
    <row r="77032" ht="14.25" customHeight="1"/>
    <row r="77033" ht="14.25" customHeight="1"/>
    <row r="77034" ht="14.25" customHeight="1"/>
    <row r="77035" ht="14.25" customHeight="1"/>
    <row r="77036" ht="14.25" customHeight="1"/>
    <row r="77037" ht="14.25" customHeight="1"/>
    <row r="77038" ht="14.25" customHeight="1"/>
    <row r="77039" ht="14.25" customHeight="1"/>
    <row r="77040" ht="14.25" customHeight="1"/>
    <row r="77041" ht="14.25" customHeight="1"/>
    <row r="77042" ht="14.25" customHeight="1"/>
    <row r="77043" ht="14.25" customHeight="1"/>
    <row r="77044" ht="14.25" customHeight="1"/>
    <row r="77045" ht="14.25" customHeight="1"/>
    <row r="77046" ht="14.25" customHeight="1"/>
    <row r="77047" ht="14.25" customHeight="1"/>
    <row r="77048" ht="14.25" customHeight="1"/>
    <row r="77049" ht="14.25" customHeight="1"/>
    <row r="77050" ht="14.25" customHeight="1"/>
    <row r="77051" ht="14.25" customHeight="1"/>
    <row r="77052" ht="14.25" customHeight="1"/>
    <row r="77053" ht="14.25" customHeight="1"/>
    <row r="77054" ht="14.25" customHeight="1"/>
    <row r="77055" ht="14.25" customHeight="1"/>
    <row r="77056" ht="14.25" customHeight="1"/>
    <row r="77057" ht="14.25" customHeight="1"/>
    <row r="77058" ht="14.25" customHeight="1"/>
    <row r="77059" ht="14.25" customHeight="1"/>
    <row r="77060" ht="14.25" customHeight="1"/>
    <row r="77061" ht="14.25" customHeight="1"/>
    <row r="77062" ht="14.25" customHeight="1"/>
    <row r="77063" ht="14.25" customHeight="1"/>
    <row r="77064" ht="14.25" customHeight="1"/>
    <row r="77065" ht="14.25" customHeight="1"/>
    <row r="77066" ht="14.25" customHeight="1"/>
    <row r="77067" ht="14.25" customHeight="1"/>
    <row r="77068" ht="14.25" customHeight="1"/>
    <row r="77069" ht="14.25" customHeight="1"/>
    <row r="77070" ht="14.25" customHeight="1"/>
    <row r="77071" ht="14.25" customHeight="1"/>
    <row r="77072" ht="14.25" customHeight="1"/>
    <row r="77073" ht="14.25" customHeight="1"/>
    <row r="77074" ht="14.25" customHeight="1"/>
    <row r="77075" ht="14.25" customHeight="1"/>
    <row r="77076" ht="14.25" customHeight="1"/>
    <row r="77077" ht="14.25" customHeight="1"/>
    <row r="77078" ht="14.25" customHeight="1"/>
    <row r="77079" ht="14.25" customHeight="1"/>
    <row r="77080" ht="14.25" customHeight="1"/>
    <row r="77081" ht="14.25" customHeight="1"/>
    <row r="77082" ht="14.25" customHeight="1"/>
    <row r="77083" ht="14.25" customHeight="1"/>
    <row r="77084" ht="14.25" customHeight="1"/>
    <row r="77085" ht="14.25" customHeight="1"/>
    <row r="77086" ht="14.25" customHeight="1"/>
    <row r="77087" ht="14.25" customHeight="1"/>
    <row r="77088" ht="14.25" customHeight="1"/>
    <row r="77089" ht="14.25" customHeight="1"/>
    <row r="77090" ht="14.25" customHeight="1"/>
    <row r="77091" ht="14.25" customHeight="1"/>
    <row r="77092" ht="14.25" customHeight="1"/>
    <row r="77093" ht="14.25" customHeight="1"/>
    <row r="77094" ht="14.25" customHeight="1"/>
    <row r="77095" ht="14.25" customHeight="1"/>
    <row r="77096" ht="14.25" customHeight="1"/>
    <row r="77097" ht="14.25" customHeight="1"/>
    <row r="77098" ht="14.25" customHeight="1"/>
    <row r="77099" ht="14.25" customHeight="1"/>
    <row r="77100" ht="14.25" customHeight="1"/>
    <row r="77101" ht="14.25" customHeight="1"/>
    <row r="77102" ht="14.25" customHeight="1"/>
    <row r="77103" ht="14.25" customHeight="1"/>
    <row r="77104" ht="14.25" customHeight="1"/>
    <row r="77105" ht="14.25" customHeight="1"/>
    <row r="77106" ht="14.25" customHeight="1"/>
    <row r="77107" ht="14.25" customHeight="1"/>
    <row r="77108" ht="14.25" customHeight="1"/>
    <row r="77109" ht="14.25" customHeight="1"/>
    <row r="77110" ht="14.25" customHeight="1"/>
    <row r="77111" ht="14.25" customHeight="1"/>
    <row r="77112" ht="14.25" customHeight="1"/>
    <row r="77113" ht="14.25" customHeight="1"/>
    <row r="77114" ht="14.25" customHeight="1"/>
    <row r="77115" ht="14.25" customHeight="1"/>
    <row r="77116" ht="14.25" customHeight="1"/>
    <row r="77117" ht="14.25" customHeight="1"/>
    <row r="77118" ht="14.25" customHeight="1"/>
    <row r="77119" ht="14.25" customHeight="1"/>
    <row r="77120" ht="14.25" customHeight="1"/>
    <row r="77121" ht="14.25" customHeight="1"/>
    <row r="77122" ht="14.25" customHeight="1"/>
    <row r="77123" ht="14.25" customHeight="1"/>
    <row r="77124" ht="14.25" customHeight="1"/>
    <row r="77125" ht="14.25" customHeight="1"/>
    <row r="77126" ht="14.25" customHeight="1"/>
    <row r="77127" ht="14.25" customHeight="1"/>
    <row r="77128" ht="14.25" customHeight="1"/>
    <row r="77129" ht="14.25" customHeight="1"/>
    <row r="77130" ht="14.25" customHeight="1"/>
    <row r="77131" ht="14.25" customHeight="1"/>
    <row r="77132" ht="14.25" customHeight="1"/>
    <row r="77133" ht="14.25" customHeight="1"/>
    <row r="77134" ht="14.25" customHeight="1"/>
    <row r="77135" ht="14.25" customHeight="1"/>
    <row r="77136" ht="14.25" customHeight="1"/>
    <row r="77137" ht="14.25" customHeight="1"/>
    <row r="77138" ht="14.25" customHeight="1"/>
    <row r="77139" ht="14.25" customHeight="1"/>
    <row r="77140" ht="14.25" customHeight="1"/>
    <row r="77141" ht="14.25" customHeight="1"/>
    <row r="77142" ht="14.25" customHeight="1"/>
    <row r="77143" ht="14.25" customHeight="1"/>
    <row r="77144" ht="14.25" customHeight="1"/>
    <row r="77145" ht="14.25" customHeight="1"/>
    <row r="77146" ht="14.25" customHeight="1"/>
    <row r="77147" ht="14.25" customHeight="1"/>
    <row r="77148" ht="14.25" customHeight="1"/>
    <row r="77149" ht="14.25" customHeight="1"/>
    <row r="77150" ht="14.25" customHeight="1"/>
    <row r="77151" ht="14.25" customHeight="1"/>
    <row r="77152" ht="14.25" customHeight="1"/>
    <row r="77153" ht="14.25" customHeight="1"/>
    <row r="77154" ht="14.25" customHeight="1"/>
    <row r="77155" ht="14.25" customHeight="1"/>
    <row r="77156" ht="14.25" customHeight="1"/>
    <row r="77157" ht="14.25" customHeight="1"/>
    <row r="77158" ht="14.25" customHeight="1"/>
    <row r="77159" ht="14.25" customHeight="1"/>
    <row r="77160" ht="14.25" customHeight="1"/>
    <row r="77161" ht="14.25" customHeight="1"/>
    <row r="77162" ht="14.25" customHeight="1"/>
    <row r="77163" ht="14.25" customHeight="1"/>
    <row r="77164" ht="14.25" customHeight="1"/>
    <row r="77165" ht="14.25" customHeight="1"/>
    <row r="77166" ht="14.25" customHeight="1"/>
    <row r="77167" ht="14.25" customHeight="1"/>
    <row r="77168" ht="14.25" customHeight="1"/>
    <row r="77169" ht="14.25" customHeight="1"/>
    <row r="77170" ht="14.25" customHeight="1"/>
    <row r="77171" ht="14.25" customHeight="1"/>
    <row r="77172" ht="14.25" customHeight="1"/>
    <row r="77173" ht="14.25" customHeight="1"/>
    <row r="77174" ht="14.25" customHeight="1"/>
    <row r="77175" ht="14.25" customHeight="1"/>
    <row r="77176" ht="14.25" customHeight="1"/>
    <row r="77177" ht="14.25" customHeight="1"/>
    <row r="77178" ht="14.25" customHeight="1"/>
    <row r="77179" ht="14.25" customHeight="1"/>
    <row r="77180" ht="14.25" customHeight="1"/>
    <row r="77181" ht="14.25" customHeight="1"/>
    <row r="77182" ht="14.25" customHeight="1"/>
    <row r="77183" ht="14.25" customHeight="1"/>
    <row r="77184" ht="14.25" customHeight="1"/>
    <row r="77185" ht="14.25" customHeight="1"/>
    <row r="77186" ht="14.25" customHeight="1"/>
    <row r="77187" ht="14.25" customHeight="1"/>
    <row r="77188" ht="14.25" customHeight="1"/>
    <row r="77189" ht="14.25" customHeight="1"/>
    <row r="77190" ht="14.25" customHeight="1"/>
    <row r="77191" ht="14.25" customHeight="1"/>
    <row r="77192" ht="14.25" customHeight="1"/>
    <row r="77193" ht="14.25" customHeight="1"/>
    <row r="77194" ht="14.25" customHeight="1"/>
    <row r="77195" ht="14.25" customHeight="1"/>
    <row r="77196" ht="14.25" customHeight="1"/>
    <row r="77197" ht="14.25" customHeight="1"/>
    <row r="77198" ht="14.25" customHeight="1"/>
    <row r="77199" ht="14.25" customHeight="1"/>
    <row r="77200" ht="14.25" customHeight="1"/>
    <row r="77201" ht="14.25" customHeight="1"/>
    <row r="77202" ht="14.25" customHeight="1"/>
    <row r="77203" ht="14.25" customHeight="1"/>
    <row r="77204" ht="14.25" customHeight="1"/>
    <row r="77205" ht="14.25" customHeight="1"/>
    <row r="77206" ht="14.25" customHeight="1"/>
    <row r="77207" ht="14.25" customHeight="1"/>
    <row r="77208" ht="14.25" customHeight="1"/>
    <row r="77209" ht="14.25" customHeight="1"/>
    <row r="77210" ht="14.25" customHeight="1"/>
    <row r="77211" ht="14.25" customHeight="1"/>
    <row r="77212" ht="14.25" customHeight="1"/>
    <row r="77213" ht="14.25" customHeight="1"/>
    <row r="77214" ht="14.25" customHeight="1"/>
    <row r="77215" ht="14.25" customHeight="1"/>
    <row r="77216" ht="14.25" customHeight="1"/>
    <row r="77217" ht="14.25" customHeight="1"/>
    <row r="77218" ht="14.25" customHeight="1"/>
    <row r="77219" ht="14.25" customHeight="1"/>
    <row r="77220" ht="14.25" customHeight="1"/>
    <row r="77221" ht="14.25" customHeight="1"/>
    <row r="77222" ht="14.25" customHeight="1"/>
    <row r="77223" ht="14.25" customHeight="1"/>
    <row r="77224" ht="14.25" customHeight="1"/>
    <row r="77225" ht="14.25" customHeight="1"/>
    <row r="77226" ht="14.25" customHeight="1"/>
    <row r="77227" ht="14.25" customHeight="1"/>
    <row r="77228" ht="14.25" customHeight="1"/>
    <row r="77229" ht="14.25" customHeight="1"/>
    <row r="77230" ht="14.25" customHeight="1"/>
    <row r="77231" ht="14.25" customHeight="1"/>
    <row r="77232" ht="14.25" customHeight="1"/>
    <row r="77233" ht="14.25" customHeight="1"/>
    <row r="77234" ht="14.25" customHeight="1"/>
    <row r="77235" ht="14.25" customHeight="1"/>
    <row r="77236" ht="14.25" customHeight="1"/>
    <row r="77237" ht="14.25" customHeight="1"/>
    <row r="77238" ht="14.25" customHeight="1"/>
    <row r="77239" ht="14.25" customHeight="1"/>
    <row r="77240" ht="14.25" customHeight="1"/>
    <row r="77241" ht="14.25" customHeight="1"/>
    <row r="77242" ht="14.25" customHeight="1"/>
    <row r="77243" ht="14.25" customHeight="1"/>
    <row r="77244" ht="14.25" customHeight="1"/>
    <row r="77245" ht="14.25" customHeight="1"/>
    <row r="77246" ht="14.25" customHeight="1"/>
    <row r="77247" ht="14.25" customHeight="1"/>
    <row r="77248" ht="14.25" customHeight="1"/>
    <row r="77249" ht="14.25" customHeight="1"/>
    <row r="77250" ht="14.25" customHeight="1"/>
    <row r="77251" ht="14.25" customHeight="1"/>
    <row r="77252" ht="14.25" customHeight="1"/>
    <row r="77253" ht="14.25" customHeight="1"/>
    <row r="77254" ht="14.25" customHeight="1"/>
    <row r="77255" ht="14.25" customHeight="1"/>
    <row r="77256" ht="14.25" customHeight="1"/>
    <row r="77257" ht="14.25" customHeight="1"/>
    <row r="77258" ht="14.25" customHeight="1"/>
    <row r="77259" ht="14.25" customHeight="1"/>
    <row r="77260" ht="14.25" customHeight="1"/>
    <row r="77261" ht="14.25" customHeight="1"/>
    <row r="77262" ht="14.25" customHeight="1"/>
    <row r="77263" ht="14.25" customHeight="1"/>
    <row r="77264" ht="14.25" customHeight="1"/>
    <row r="77265" ht="14.25" customHeight="1"/>
    <row r="77266" ht="14.25" customHeight="1"/>
    <row r="77267" ht="14.25" customHeight="1"/>
    <row r="77268" ht="14.25" customHeight="1"/>
    <row r="77269" ht="14.25" customHeight="1"/>
    <row r="77270" ht="14.25" customHeight="1"/>
    <row r="77271" ht="14.25" customHeight="1"/>
    <row r="77272" ht="14.25" customHeight="1"/>
    <row r="77273" ht="14.25" customHeight="1"/>
    <row r="77274" ht="14.25" customHeight="1"/>
    <row r="77275" ht="14.25" customHeight="1"/>
    <row r="77276" ht="14.25" customHeight="1"/>
    <row r="77277" ht="14.25" customHeight="1"/>
    <row r="77278" ht="14.25" customHeight="1"/>
    <row r="77279" ht="14.25" customHeight="1"/>
    <row r="77280" ht="14.25" customHeight="1"/>
    <row r="77281" ht="14.25" customHeight="1"/>
    <row r="77282" ht="14.25" customHeight="1"/>
    <row r="77283" ht="14.25" customHeight="1"/>
    <row r="77284" ht="14.25" customHeight="1"/>
    <row r="77285" ht="14.25" customHeight="1"/>
    <row r="77286" ht="14.25" customHeight="1"/>
    <row r="77287" ht="14.25" customHeight="1"/>
    <row r="77288" ht="14.25" customHeight="1"/>
    <row r="77289" ht="14.25" customHeight="1"/>
    <row r="77290" ht="14.25" customHeight="1"/>
    <row r="77291" ht="14.25" customHeight="1"/>
    <row r="77292" ht="14.25" customHeight="1"/>
    <row r="77293" ht="14.25" customHeight="1"/>
    <row r="77294" ht="14.25" customHeight="1"/>
    <row r="77295" ht="14.25" customHeight="1"/>
    <row r="77296" ht="14.25" customHeight="1"/>
    <row r="77297" ht="14.25" customHeight="1"/>
    <row r="77298" ht="14.25" customHeight="1"/>
    <row r="77299" ht="14.25" customHeight="1"/>
    <row r="77300" ht="14.25" customHeight="1"/>
    <row r="77301" ht="14.25" customHeight="1"/>
    <row r="77302" ht="14.25" customHeight="1"/>
    <row r="77303" ht="14.25" customHeight="1"/>
    <row r="77304" ht="14.25" customHeight="1"/>
    <row r="77305" ht="14.25" customHeight="1"/>
    <row r="77306" ht="14.25" customHeight="1"/>
    <row r="77307" ht="14.25" customHeight="1"/>
    <row r="77308" ht="14.25" customHeight="1"/>
    <row r="77309" ht="14.25" customHeight="1"/>
    <row r="77310" ht="14.25" customHeight="1"/>
    <row r="77311" ht="14.25" customHeight="1"/>
    <row r="77312" ht="14.25" customHeight="1"/>
    <row r="77313" ht="14.25" customHeight="1"/>
    <row r="77314" ht="14.25" customHeight="1"/>
    <row r="77315" ht="14.25" customHeight="1"/>
    <row r="77316" ht="14.25" customHeight="1"/>
    <row r="77317" ht="14.25" customHeight="1"/>
    <row r="77318" ht="14.25" customHeight="1"/>
    <row r="77319" ht="14.25" customHeight="1"/>
    <row r="77320" ht="14.25" customHeight="1"/>
    <row r="77321" ht="14.25" customHeight="1"/>
    <row r="77322" ht="14.25" customHeight="1"/>
    <row r="77323" ht="14.25" customHeight="1"/>
    <row r="77324" ht="14.25" customHeight="1"/>
    <row r="77325" ht="14.25" customHeight="1"/>
    <row r="77326" ht="14.25" customHeight="1"/>
    <row r="77327" ht="14.25" customHeight="1"/>
    <row r="77328" ht="14.25" customHeight="1"/>
    <row r="77329" ht="14.25" customHeight="1"/>
    <row r="77330" ht="14.25" customHeight="1"/>
    <row r="77331" ht="14.25" customHeight="1"/>
    <row r="77332" ht="14.25" customHeight="1"/>
    <row r="77333" ht="14.25" customHeight="1"/>
    <row r="77334" ht="14.25" customHeight="1"/>
    <row r="77335" ht="14.25" customHeight="1"/>
    <row r="77336" ht="14.25" customHeight="1"/>
    <row r="77337" ht="14.25" customHeight="1"/>
    <row r="77338" ht="14.25" customHeight="1"/>
    <row r="77339" ht="14.25" customHeight="1"/>
    <row r="77340" ht="14.25" customHeight="1"/>
    <row r="77341" ht="14.25" customHeight="1"/>
    <row r="77342" ht="14.25" customHeight="1"/>
    <row r="77343" ht="14.25" customHeight="1"/>
    <row r="77344" ht="14.25" customHeight="1"/>
    <row r="77345" ht="14.25" customHeight="1"/>
    <row r="77346" ht="14.25" customHeight="1"/>
    <row r="77347" ht="14.25" customHeight="1"/>
    <row r="77348" ht="14.25" customHeight="1"/>
    <row r="77349" ht="14.25" customHeight="1"/>
    <row r="77350" ht="14.25" customHeight="1"/>
    <row r="77351" ht="14.25" customHeight="1"/>
    <row r="77352" ht="14.25" customHeight="1"/>
    <row r="77353" ht="14.25" customHeight="1"/>
    <row r="77354" ht="14.25" customHeight="1"/>
    <row r="77355" ht="14.25" customHeight="1"/>
    <row r="77356" ht="14.25" customHeight="1"/>
    <row r="77357" ht="14.25" customHeight="1"/>
    <row r="77358" ht="14.25" customHeight="1"/>
    <row r="77359" ht="14.25" customHeight="1"/>
    <row r="77360" ht="14.25" customHeight="1"/>
    <row r="77361" ht="14.25" customHeight="1"/>
    <row r="77362" ht="14.25" customHeight="1"/>
    <row r="77363" ht="14.25" customHeight="1"/>
    <row r="77364" ht="14.25" customHeight="1"/>
    <row r="77365" ht="14.25" customHeight="1"/>
    <row r="77366" ht="14.25" customHeight="1"/>
    <row r="77367" ht="14.25" customHeight="1"/>
    <row r="77368" ht="14.25" customHeight="1"/>
    <row r="77369" ht="14.25" customHeight="1"/>
    <row r="77370" ht="14.25" customHeight="1"/>
    <row r="77371" ht="14.25" customHeight="1"/>
    <row r="77372" ht="14.25" customHeight="1"/>
    <row r="77373" ht="14.25" customHeight="1"/>
    <row r="77374" ht="14.25" customHeight="1"/>
    <row r="77375" ht="14.25" customHeight="1"/>
    <row r="77376" ht="14.25" customHeight="1"/>
    <row r="77377" ht="14.25" customHeight="1"/>
    <row r="77378" ht="14.25" customHeight="1"/>
    <row r="77379" ht="14.25" customHeight="1"/>
    <row r="77380" ht="14.25" customHeight="1"/>
    <row r="77381" ht="14.25" customHeight="1"/>
    <row r="77382" ht="14.25" customHeight="1"/>
    <row r="77383" ht="14.25" customHeight="1"/>
    <row r="77384" ht="14.25" customHeight="1"/>
    <row r="77385" ht="14.25" customHeight="1"/>
    <row r="77386" ht="14.25" customHeight="1"/>
    <row r="77387" ht="14.25" customHeight="1"/>
    <row r="77388" ht="14.25" customHeight="1"/>
    <row r="77389" ht="14.25" customHeight="1"/>
    <row r="77390" ht="14.25" customHeight="1"/>
    <row r="77391" ht="14.25" customHeight="1"/>
    <row r="77392" ht="14.25" customHeight="1"/>
    <row r="77393" ht="14.25" customHeight="1"/>
    <row r="77394" ht="14.25" customHeight="1"/>
    <row r="77395" ht="14.25" customHeight="1"/>
    <row r="77396" ht="14.25" customHeight="1"/>
    <row r="77397" ht="14.25" customHeight="1"/>
    <row r="77398" ht="14.25" customHeight="1"/>
    <row r="77399" ht="14.25" customHeight="1"/>
    <row r="77400" ht="14.25" customHeight="1"/>
    <row r="77401" ht="14.25" customHeight="1"/>
    <row r="77402" ht="14.25" customHeight="1"/>
    <row r="77403" ht="14.25" customHeight="1"/>
    <row r="77404" ht="14.25" customHeight="1"/>
    <row r="77405" ht="14.25" customHeight="1"/>
    <row r="77406" ht="14.25" customHeight="1"/>
    <row r="77407" ht="14.25" customHeight="1"/>
    <row r="77408" ht="14.25" customHeight="1"/>
    <row r="77409" ht="14.25" customHeight="1"/>
    <row r="77410" ht="14.25" customHeight="1"/>
    <row r="77411" ht="14.25" customHeight="1"/>
    <row r="77412" ht="14.25" customHeight="1"/>
    <row r="77413" ht="14.25" customHeight="1"/>
    <row r="77414" ht="14.25" customHeight="1"/>
    <row r="77415" ht="14.25" customHeight="1"/>
    <row r="77416" ht="14.25" customHeight="1"/>
    <row r="77417" ht="14.25" customHeight="1"/>
    <row r="77418" ht="14.25" customHeight="1"/>
    <row r="77419" ht="14.25" customHeight="1"/>
    <row r="77420" ht="14.25" customHeight="1"/>
    <row r="77421" ht="14.25" customHeight="1"/>
    <row r="77422" ht="14.25" customHeight="1"/>
    <row r="77423" ht="14.25" customHeight="1"/>
    <row r="77424" ht="14.25" customHeight="1"/>
    <row r="77425" ht="14.25" customHeight="1"/>
    <row r="77426" ht="14.25" customHeight="1"/>
    <row r="77427" ht="14.25" customHeight="1"/>
    <row r="77428" ht="14.25" customHeight="1"/>
    <row r="77429" ht="14.25" customHeight="1"/>
    <row r="77430" ht="14.25" customHeight="1"/>
    <row r="77431" ht="14.25" customHeight="1"/>
    <row r="77432" ht="14.25" customHeight="1"/>
    <row r="77433" ht="14.25" customHeight="1"/>
    <row r="77434" ht="14.25" customHeight="1"/>
    <row r="77435" ht="14.25" customHeight="1"/>
    <row r="77436" ht="14.25" customHeight="1"/>
    <row r="77437" ht="14.25" customHeight="1"/>
    <row r="77438" ht="14.25" customHeight="1"/>
    <row r="77439" ht="14.25" customHeight="1"/>
    <row r="77440" ht="14.25" customHeight="1"/>
    <row r="77441" ht="14.25" customHeight="1"/>
    <row r="77442" ht="14.25" customHeight="1"/>
    <row r="77443" ht="14.25" customHeight="1"/>
    <row r="77444" ht="14.25" customHeight="1"/>
    <row r="77445" ht="14.25" customHeight="1"/>
    <row r="77446" ht="14.25" customHeight="1"/>
    <row r="77447" ht="14.25" customHeight="1"/>
    <row r="77448" ht="14.25" customHeight="1"/>
    <row r="77449" ht="14.25" customHeight="1"/>
    <row r="77450" ht="14.25" customHeight="1"/>
    <row r="77451" ht="14.25" customHeight="1"/>
    <row r="77452" ht="14.25" customHeight="1"/>
    <row r="77453" ht="14.25" customHeight="1"/>
    <row r="77454" ht="14.25" customHeight="1"/>
    <row r="77455" ht="14.25" customHeight="1"/>
    <row r="77456" ht="14.25" customHeight="1"/>
    <row r="77457" ht="14.25" customHeight="1"/>
    <row r="77458" ht="14.25" customHeight="1"/>
    <row r="77459" ht="14.25" customHeight="1"/>
    <row r="77460" ht="14.25" customHeight="1"/>
    <row r="77461" ht="14.25" customHeight="1"/>
    <row r="77462" ht="14.25" customHeight="1"/>
    <row r="77463" ht="14.25" customHeight="1"/>
    <row r="77464" ht="14.25" customHeight="1"/>
    <row r="77465" ht="14.25" customHeight="1"/>
    <row r="77466" ht="14.25" customHeight="1"/>
    <row r="77467" ht="14.25" customHeight="1"/>
    <row r="77468" ht="14.25" customHeight="1"/>
    <row r="77469" ht="14.25" customHeight="1"/>
    <row r="77470" ht="14.25" customHeight="1"/>
    <row r="77471" ht="14.25" customHeight="1"/>
    <row r="77472" ht="14.25" customHeight="1"/>
    <row r="77473" ht="14.25" customHeight="1"/>
    <row r="77474" ht="14.25" customHeight="1"/>
    <row r="77475" ht="14.25" customHeight="1"/>
    <row r="77476" ht="14.25" customHeight="1"/>
    <row r="77477" ht="14.25" customHeight="1"/>
    <row r="77478" ht="14.25" customHeight="1"/>
    <row r="77479" ht="14.25" customHeight="1"/>
    <row r="77480" ht="14.25" customHeight="1"/>
    <row r="77481" ht="14.25" customHeight="1"/>
    <row r="77482" ht="14.25" customHeight="1"/>
    <row r="77483" ht="14.25" customHeight="1"/>
    <row r="77484" ht="14.25" customHeight="1"/>
    <row r="77485" ht="14.25" customHeight="1"/>
    <row r="77486" ht="14.25" customHeight="1"/>
    <row r="77487" ht="14.25" customHeight="1"/>
    <row r="77488" ht="14.25" customHeight="1"/>
    <row r="77489" ht="14.25" customHeight="1"/>
    <row r="77490" ht="14.25" customHeight="1"/>
    <row r="77491" ht="14.25" customHeight="1"/>
    <row r="77492" ht="14.25" customHeight="1"/>
    <row r="77493" ht="14.25" customHeight="1"/>
    <row r="77494" ht="14.25" customHeight="1"/>
    <row r="77495" ht="14.25" customHeight="1"/>
    <row r="77496" ht="14.25" customHeight="1"/>
    <row r="77497" ht="14.25" customHeight="1"/>
    <row r="77498" ht="14.25" customHeight="1"/>
    <row r="77499" ht="14.25" customHeight="1"/>
    <row r="77500" ht="14.25" customHeight="1"/>
    <row r="77501" ht="14.25" customHeight="1"/>
    <row r="77502" ht="14.25" customHeight="1"/>
    <row r="77503" ht="14.25" customHeight="1"/>
    <row r="77504" ht="14.25" customHeight="1"/>
    <row r="77505" ht="14.25" customHeight="1"/>
    <row r="77506" ht="14.25" customHeight="1"/>
    <row r="77507" ht="14.25" customHeight="1"/>
    <row r="77508" ht="14.25" customHeight="1"/>
    <row r="77509" ht="14.25" customHeight="1"/>
    <row r="77510" ht="14.25" customHeight="1"/>
    <row r="77511" ht="14.25" customHeight="1"/>
    <row r="77512" ht="14.25" customHeight="1"/>
    <row r="77513" ht="14.25" customHeight="1"/>
    <row r="77514" ht="14.25" customHeight="1"/>
    <row r="77515" ht="14.25" customHeight="1"/>
    <row r="77516" ht="14.25" customHeight="1"/>
    <row r="77517" ht="14.25" customHeight="1"/>
    <row r="77518" ht="14.25" customHeight="1"/>
    <row r="77519" ht="14.25" customHeight="1"/>
    <row r="77520" ht="14.25" customHeight="1"/>
    <row r="77521" ht="14.25" customHeight="1"/>
    <row r="77522" ht="14.25" customHeight="1"/>
    <row r="77523" ht="14.25" customHeight="1"/>
    <row r="77524" ht="14.25" customHeight="1"/>
    <row r="77525" ht="14.25" customHeight="1"/>
    <row r="77526" ht="14.25" customHeight="1"/>
    <row r="77527" ht="14.25" customHeight="1"/>
    <row r="77528" ht="14.25" customHeight="1"/>
    <row r="77529" ht="14.25" customHeight="1"/>
    <row r="77530" ht="14.25" customHeight="1"/>
    <row r="77531" ht="14.25" customHeight="1"/>
    <row r="77532" ht="14.25" customHeight="1"/>
    <row r="77533" ht="14.25" customHeight="1"/>
    <row r="77534" ht="14.25" customHeight="1"/>
    <row r="77535" ht="14.25" customHeight="1"/>
    <row r="77536" ht="14.25" customHeight="1"/>
    <row r="77537" ht="14.25" customHeight="1"/>
    <row r="77538" ht="14.25" customHeight="1"/>
    <row r="77539" ht="14.25" customHeight="1"/>
    <row r="77540" ht="14.25" customHeight="1"/>
    <row r="77541" ht="14.25" customHeight="1"/>
    <row r="77542" ht="14.25" customHeight="1"/>
    <row r="77543" ht="14.25" customHeight="1"/>
    <row r="77544" ht="14.25" customHeight="1"/>
    <row r="77545" ht="14.25" customHeight="1"/>
    <row r="77546" ht="14.25" customHeight="1"/>
    <row r="77547" ht="14.25" customHeight="1"/>
    <row r="77548" ht="14.25" customHeight="1"/>
    <row r="77549" ht="14.25" customHeight="1"/>
    <row r="77550" ht="14.25" customHeight="1"/>
    <row r="77551" ht="14.25" customHeight="1"/>
    <row r="77552" ht="14.25" customHeight="1"/>
    <row r="77553" ht="14.25" customHeight="1"/>
    <row r="77554" ht="14.25" customHeight="1"/>
    <row r="77555" ht="14.25" customHeight="1"/>
    <row r="77556" ht="14.25" customHeight="1"/>
    <row r="77557" ht="14.25" customHeight="1"/>
    <row r="77558" ht="14.25" customHeight="1"/>
    <row r="77559" ht="14.25" customHeight="1"/>
    <row r="77560" ht="14.25" customHeight="1"/>
    <row r="77561" ht="14.25" customHeight="1"/>
    <row r="77562" ht="14.25" customHeight="1"/>
    <row r="77563" ht="14.25" customHeight="1"/>
    <row r="77564" ht="14.25" customHeight="1"/>
    <row r="77565" ht="14.25" customHeight="1"/>
    <row r="77566" ht="14.25" customHeight="1"/>
    <row r="77567" ht="14.25" customHeight="1"/>
    <row r="77568" ht="14.25" customHeight="1"/>
    <row r="77569" ht="14.25" customHeight="1"/>
    <row r="77570" ht="14.25" customHeight="1"/>
    <row r="77571" ht="14.25" customHeight="1"/>
    <row r="77572" ht="14.25" customHeight="1"/>
    <row r="77573" ht="14.25" customHeight="1"/>
    <row r="77574" ht="14.25" customHeight="1"/>
    <row r="77575" ht="14.25" customHeight="1"/>
    <row r="77576" ht="14.25" customHeight="1"/>
    <row r="77577" ht="14.25" customHeight="1"/>
    <row r="77578" ht="14.25" customHeight="1"/>
    <row r="77579" ht="14.25" customHeight="1"/>
    <row r="77580" ht="14.25" customHeight="1"/>
    <row r="77581" ht="14.25" customHeight="1"/>
    <row r="77582" ht="14.25" customHeight="1"/>
    <row r="77583" ht="14.25" customHeight="1"/>
    <row r="77584" ht="14.25" customHeight="1"/>
    <row r="77585" ht="14.25" customHeight="1"/>
    <row r="77586" ht="14.25" customHeight="1"/>
    <row r="77587" ht="14.25" customHeight="1"/>
    <row r="77588" ht="14.25" customHeight="1"/>
    <row r="77589" ht="14.25" customHeight="1"/>
    <row r="77590" ht="14.25" customHeight="1"/>
    <row r="77591" ht="14.25" customHeight="1"/>
    <row r="77592" ht="14.25" customHeight="1"/>
    <row r="77593" ht="14.25" customHeight="1"/>
    <row r="77594" ht="14.25" customHeight="1"/>
    <row r="77595" ht="14.25" customHeight="1"/>
    <row r="77596" ht="14.25" customHeight="1"/>
    <row r="77597" ht="14.25" customHeight="1"/>
    <row r="77598" ht="14.25" customHeight="1"/>
    <row r="77599" ht="14.25" customHeight="1"/>
    <row r="77600" ht="14.25" customHeight="1"/>
    <row r="77601" ht="14.25" customHeight="1"/>
    <row r="77602" ht="14.25" customHeight="1"/>
    <row r="77603" ht="14.25" customHeight="1"/>
    <row r="77604" ht="14.25" customHeight="1"/>
    <row r="77605" ht="14.25" customHeight="1"/>
    <row r="77606" ht="14.25" customHeight="1"/>
    <row r="77607" ht="14.25" customHeight="1"/>
    <row r="77608" ht="14.25" customHeight="1"/>
    <row r="77609" ht="14.25" customHeight="1"/>
    <row r="77610" ht="14.25" customHeight="1"/>
    <row r="77611" ht="14.25" customHeight="1"/>
    <row r="77612" ht="14.25" customHeight="1"/>
    <row r="77613" ht="14.25" customHeight="1"/>
    <row r="77614" ht="14.25" customHeight="1"/>
    <row r="77615" ht="14.25" customHeight="1"/>
    <row r="77616" ht="14.25" customHeight="1"/>
    <row r="77617" ht="14.25" customHeight="1"/>
    <row r="77618" ht="14.25" customHeight="1"/>
    <row r="77619" ht="14.25" customHeight="1"/>
    <row r="77620" ht="14.25" customHeight="1"/>
    <row r="77621" ht="14.25" customHeight="1"/>
    <row r="77622" ht="14.25" customHeight="1"/>
    <row r="77623" ht="14.25" customHeight="1"/>
    <row r="77624" ht="14.25" customHeight="1"/>
    <row r="77625" ht="14.25" customHeight="1"/>
    <row r="77626" ht="14.25" customHeight="1"/>
    <row r="77627" ht="14.25" customHeight="1"/>
    <row r="77628" ht="14.25" customHeight="1"/>
    <row r="77629" ht="14.25" customHeight="1"/>
    <row r="77630" ht="14.25" customHeight="1"/>
    <row r="77631" ht="14.25" customHeight="1"/>
    <row r="77632" ht="14.25" customHeight="1"/>
    <row r="77633" ht="14.25" customHeight="1"/>
    <row r="77634" ht="14.25" customHeight="1"/>
    <row r="77635" ht="14.25" customHeight="1"/>
    <row r="77636" ht="14.25" customHeight="1"/>
    <row r="77637" ht="14.25" customHeight="1"/>
    <row r="77638" ht="14.25" customHeight="1"/>
    <row r="77639" ht="14.25" customHeight="1"/>
    <row r="77640" ht="14.25" customHeight="1"/>
    <row r="77641" ht="14.25" customHeight="1"/>
    <row r="77642" ht="14.25" customHeight="1"/>
    <row r="77643" ht="14.25" customHeight="1"/>
    <row r="77644" ht="14.25" customHeight="1"/>
    <row r="77645" ht="14.25" customHeight="1"/>
    <row r="77646" ht="14.25" customHeight="1"/>
    <row r="77647" ht="14.25" customHeight="1"/>
    <row r="77648" ht="14.25" customHeight="1"/>
    <row r="77649" ht="14.25" customHeight="1"/>
    <row r="77650" ht="14.25" customHeight="1"/>
    <row r="77651" ht="14.25" customHeight="1"/>
    <row r="77652" ht="14.25" customHeight="1"/>
    <row r="77653" ht="14.25" customHeight="1"/>
    <row r="77654" ht="14.25" customHeight="1"/>
    <row r="77655" ht="14.25" customHeight="1"/>
    <row r="77656" ht="14.25" customHeight="1"/>
    <row r="77657" ht="14.25" customHeight="1"/>
    <row r="77658" ht="14.25" customHeight="1"/>
    <row r="77659" ht="14.25" customHeight="1"/>
    <row r="77660" ht="14.25" customHeight="1"/>
    <row r="77661" ht="14.25" customHeight="1"/>
    <row r="77662" ht="14.25" customHeight="1"/>
    <row r="77663" ht="14.25" customHeight="1"/>
    <row r="77664" ht="14.25" customHeight="1"/>
    <row r="77665" ht="14.25" customHeight="1"/>
    <row r="77666" ht="14.25" customHeight="1"/>
    <row r="77667" ht="14.25" customHeight="1"/>
    <row r="77668" ht="14.25" customHeight="1"/>
    <row r="77669" ht="14.25" customHeight="1"/>
    <row r="77670" ht="14.25" customHeight="1"/>
    <row r="77671" ht="14.25" customHeight="1"/>
    <row r="77672" ht="14.25" customHeight="1"/>
    <row r="77673" ht="14.25" customHeight="1"/>
    <row r="77674" ht="14.25" customHeight="1"/>
    <row r="77675" ht="14.25" customHeight="1"/>
    <row r="77676" ht="14.25" customHeight="1"/>
    <row r="77677" ht="14.25" customHeight="1"/>
    <row r="77678" ht="14.25" customHeight="1"/>
    <row r="77679" ht="14.25" customHeight="1"/>
    <row r="77680" ht="14.25" customHeight="1"/>
    <row r="77681" ht="14.25" customHeight="1"/>
    <row r="77682" ht="14.25" customHeight="1"/>
    <row r="77683" ht="14.25" customHeight="1"/>
    <row r="77684" ht="14.25" customHeight="1"/>
    <row r="77685" ht="14.25" customHeight="1"/>
    <row r="77686" ht="14.25" customHeight="1"/>
    <row r="77687" ht="14.25" customHeight="1"/>
    <row r="77688" ht="14.25" customHeight="1"/>
    <row r="77689" ht="14.25" customHeight="1"/>
    <row r="77690" ht="14.25" customHeight="1"/>
    <row r="77691" ht="14.25" customHeight="1"/>
    <row r="77692" ht="14.25" customHeight="1"/>
    <row r="77693" ht="14.25" customHeight="1"/>
    <row r="77694" ht="14.25" customHeight="1"/>
    <row r="77695" ht="14.25" customHeight="1"/>
    <row r="77696" ht="14.25" customHeight="1"/>
    <row r="77697" ht="14.25" customHeight="1"/>
    <row r="77698" ht="14.25" customHeight="1"/>
    <row r="77699" ht="14.25" customHeight="1"/>
    <row r="77700" ht="14.25" customHeight="1"/>
    <row r="77701" ht="14.25" customHeight="1"/>
    <row r="77702" ht="14.25" customHeight="1"/>
    <row r="77703" ht="14.25" customHeight="1"/>
    <row r="77704" ht="14.25" customHeight="1"/>
    <row r="77705" ht="14.25" customHeight="1"/>
    <row r="77706" ht="14.25" customHeight="1"/>
    <row r="77707" ht="14.25" customHeight="1"/>
    <row r="77708" ht="14.25" customHeight="1"/>
    <row r="77709" ht="14.25" customHeight="1"/>
    <row r="77710" ht="14.25" customHeight="1"/>
    <row r="77711" ht="14.25" customHeight="1"/>
    <row r="77712" ht="14.25" customHeight="1"/>
    <row r="77713" ht="14.25" customHeight="1"/>
    <row r="77714" ht="14.25" customHeight="1"/>
    <row r="77715" ht="14.25" customHeight="1"/>
    <row r="77716" ht="14.25" customHeight="1"/>
    <row r="77717" ht="14.25" customHeight="1"/>
    <row r="77718" ht="14.25" customHeight="1"/>
    <row r="77719" ht="14.25" customHeight="1"/>
    <row r="77720" ht="14.25" customHeight="1"/>
    <row r="77721" ht="14.25" customHeight="1"/>
    <row r="77722" ht="14.25" customHeight="1"/>
    <row r="77723" ht="14.25" customHeight="1"/>
    <row r="77724" ht="14.25" customHeight="1"/>
    <row r="77725" ht="14.25" customHeight="1"/>
    <row r="77726" ht="14.25" customHeight="1"/>
    <row r="77727" ht="14.25" customHeight="1"/>
    <row r="77728" ht="14.25" customHeight="1"/>
    <row r="77729" ht="14.25" customHeight="1"/>
    <row r="77730" ht="14.25" customHeight="1"/>
    <row r="77731" ht="14.25" customHeight="1"/>
    <row r="77732" ht="14.25" customHeight="1"/>
    <row r="77733" ht="14.25" customHeight="1"/>
    <row r="77734" ht="14.25" customHeight="1"/>
    <row r="77735" ht="14.25" customHeight="1"/>
    <row r="77736" ht="14.25" customHeight="1"/>
    <row r="77737" ht="14.25" customHeight="1"/>
    <row r="77738" ht="14.25" customHeight="1"/>
    <row r="77739" ht="14.25" customHeight="1"/>
    <row r="77740" ht="14.25" customHeight="1"/>
    <row r="77741" ht="14.25" customHeight="1"/>
    <row r="77742" ht="14.25" customHeight="1"/>
    <row r="77743" ht="14.25" customHeight="1"/>
    <row r="77744" ht="14.25" customHeight="1"/>
    <row r="77745" ht="14.25" customHeight="1"/>
    <row r="77746" ht="14.25" customHeight="1"/>
    <row r="77747" ht="14.25" customHeight="1"/>
    <row r="77748" ht="14.25" customHeight="1"/>
    <row r="77749" ht="14.25" customHeight="1"/>
    <row r="77750" ht="14.25" customHeight="1"/>
    <row r="77751" ht="14.25" customHeight="1"/>
    <row r="77752" ht="14.25" customHeight="1"/>
    <row r="77753" ht="14.25" customHeight="1"/>
    <row r="77754" ht="14.25" customHeight="1"/>
    <row r="77755" ht="14.25" customHeight="1"/>
    <row r="77756" ht="14.25" customHeight="1"/>
    <row r="77757" ht="14.25" customHeight="1"/>
    <row r="77758" ht="14.25" customHeight="1"/>
    <row r="77759" ht="14.25" customHeight="1"/>
    <row r="77760" ht="14.25" customHeight="1"/>
    <row r="77761" ht="14.25" customHeight="1"/>
    <row r="77762" ht="14.25" customHeight="1"/>
    <row r="77763" ht="14.25" customHeight="1"/>
    <row r="77764" ht="14.25" customHeight="1"/>
    <row r="77765" ht="14.25" customHeight="1"/>
    <row r="77766" ht="14.25" customHeight="1"/>
    <row r="77767" ht="14.25" customHeight="1"/>
    <row r="77768" ht="14.25" customHeight="1"/>
    <row r="77769" ht="14.25" customHeight="1"/>
    <row r="77770" ht="14.25" customHeight="1"/>
    <row r="77771" ht="14.25" customHeight="1"/>
    <row r="77772" ht="14.25" customHeight="1"/>
    <row r="77773" ht="14.25" customHeight="1"/>
    <row r="77774" ht="14.25" customHeight="1"/>
    <row r="77775" ht="14.25" customHeight="1"/>
    <row r="77776" ht="14.25" customHeight="1"/>
    <row r="77777" ht="14.25" customHeight="1"/>
    <row r="77778" ht="14.25" customHeight="1"/>
    <row r="77779" ht="14.25" customHeight="1"/>
    <row r="77780" ht="14.25" customHeight="1"/>
    <row r="77781" ht="14.25" customHeight="1"/>
    <row r="77782" ht="14.25" customHeight="1"/>
    <row r="77783" ht="14.25" customHeight="1"/>
    <row r="77784" ht="14.25" customHeight="1"/>
    <row r="77785" ht="14.25" customHeight="1"/>
    <row r="77786" ht="14.25" customHeight="1"/>
    <row r="77787" ht="14.25" customHeight="1"/>
    <row r="77788" ht="14.25" customHeight="1"/>
    <row r="77789" ht="14.25" customHeight="1"/>
    <row r="77790" ht="14.25" customHeight="1"/>
    <row r="77791" ht="14.25" customHeight="1"/>
    <row r="77792" ht="14.25" customHeight="1"/>
    <row r="77793" ht="14.25" customHeight="1"/>
    <row r="77794" ht="14.25" customHeight="1"/>
    <row r="77795" ht="14.25" customHeight="1"/>
    <row r="77796" ht="14.25" customHeight="1"/>
    <row r="77797" ht="14.25" customHeight="1"/>
    <row r="77798" ht="14.25" customHeight="1"/>
    <row r="77799" ht="14.25" customHeight="1"/>
    <row r="77800" ht="14.25" customHeight="1"/>
    <row r="77801" ht="14.25" customHeight="1"/>
    <row r="77802" ht="14.25" customHeight="1"/>
    <row r="77803" ht="14.25" customHeight="1"/>
    <row r="77804" ht="14.25" customHeight="1"/>
    <row r="77805" ht="14.25" customHeight="1"/>
    <row r="77806" ht="14.25" customHeight="1"/>
    <row r="77807" ht="14.25" customHeight="1"/>
    <row r="77808" ht="14.25" customHeight="1"/>
    <row r="77809" ht="14.25" customHeight="1"/>
    <row r="77810" ht="14.25" customHeight="1"/>
    <row r="77811" ht="14.25" customHeight="1"/>
    <row r="77812" ht="14.25" customHeight="1"/>
    <row r="77813" ht="14.25" customHeight="1"/>
    <row r="77814" ht="14.25" customHeight="1"/>
    <row r="77815" ht="14.25" customHeight="1"/>
    <row r="77816" ht="14.25" customHeight="1"/>
    <row r="77817" ht="14.25" customHeight="1"/>
    <row r="77818" ht="14.25" customHeight="1"/>
    <row r="77819" ht="14.25" customHeight="1"/>
    <row r="77820" ht="14.25" customHeight="1"/>
    <row r="77821" ht="14.25" customHeight="1"/>
    <row r="77822" ht="14.25" customHeight="1"/>
    <row r="77823" ht="14.25" customHeight="1"/>
    <row r="77824" ht="14.25" customHeight="1"/>
    <row r="77825" ht="14.25" customHeight="1"/>
    <row r="77826" ht="14.25" customHeight="1"/>
    <row r="77827" ht="14.25" customHeight="1"/>
    <row r="77828" ht="14.25" customHeight="1"/>
    <row r="77829" ht="14.25" customHeight="1"/>
    <row r="77830" ht="14.25" customHeight="1"/>
    <row r="77831" ht="14.25" customHeight="1"/>
    <row r="77832" ht="14.25" customHeight="1"/>
    <row r="77833" ht="14.25" customHeight="1"/>
    <row r="77834" ht="14.25" customHeight="1"/>
    <row r="77835" ht="14.25" customHeight="1"/>
    <row r="77836" ht="14.25" customHeight="1"/>
    <row r="77837" ht="14.25" customHeight="1"/>
    <row r="77838" ht="14.25" customHeight="1"/>
    <row r="77839" ht="14.25" customHeight="1"/>
    <row r="77840" ht="14.25" customHeight="1"/>
    <row r="77841" ht="14.25" customHeight="1"/>
    <row r="77842" ht="14.25" customHeight="1"/>
    <row r="77843" ht="14.25" customHeight="1"/>
    <row r="77844" ht="14.25" customHeight="1"/>
    <row r="77845" ht="14.25" customHeight="1"/>
    <row r="77846" ht="14.25" customHeight="1"/>
    <row r="77847" ht="14.25" customHeight="1"/>
    <row r="77848" ht="14.25" customHeight="1"/>
    <row r="77849" ht="14.25" customHeight="1"/>
    <row r="77850" ht="14.25" customHeight="1"/>
    <row r="77851" ht="14.25" customHeight="1"/>
    <row r="77852" ht="14.25" customHeight="1"/>
    <row r="77853" ht="14.25" customHeight="1"/>
    <row r="77854" ht="14.25" customHeight="1"/>
    <row r="77855" ht="14.25" customHeight="1"/>
    <row r="77856" ht="14.25" customHeight="1"/>
    <row r="77857" ht="14.25" customHeight="1"/>
    <row r="77858" ht="14.25" customHeight="1"/>
    <row r="77859" ht="14.25" customHeight="1"/>
    <row r="77860" ht="14.25" customHeight="1"/>
    <row r="77861" ht="14.25" customHeight="1"/>
    <row r="77862" ht="14.25" customHeight="1"/>
    <row r="77863" ht="14.25" customHeight="1"/>
    <row r="77864" ht="14.25" customHeight="1"/>
    <row r="77865" ht="14.25" customHeight="1"/>
    <row r="77866" ht="14.25" customHeight="1"/>
    <row r="77867" ht="14.25" customHeight="1"/>
    <row r="77868" ht="14.25" customHeight="1"/>
    <row r="77869" ht="14.25" customHeight="1"/>
    <row r="77870" ht="14.25" customHeight="1"/>
    <row r="77871" ht="14.25" customHeight="1"/>
    <row r="77872" ht="14.25" customHeight="1"/>
    <row r="77873" ht="14.25" customHeight="1"/>
    <row r="77874" ht="14.25" customHeight="1"/>
    <row r="77875" ht="14.25" customHeight="1"/>
    <row r="77876" ht="14.25" customHeight="1"/>
    <row r="77877" ht="14.25" customHeight="1"/>
    <row r="77878" ht="14.25" customHeight="1"/>
    <row r="77879" ht="14.25" customHeight="1"/>
    <row r="77880" ht="14.25" customHeight="1"/>
    <row r="77881" ht="14.25" customHeight="1"/>
    <row r="77882" ht="14.25" customHeight="1"/>
    <row r="77883" ht="14.25" customHeight="1"/>
    <row r="77884" ht="14.25" customHeight="1"/>
    <row r="77885" ht="14.25" customHeight="1"/>
    <row r="77886" ht="14.25" customHeight="1"/>
    <row r="77887" ht="14.25" customHeight="1"/>
    <row r="77888" ht="14.25" customHeight="1"/>
    <row r="77889" ht="14.25" customHeight="1"/>
    <row r="77890" ht="14.25" customHeight="1"/>
    <row r="77891" ht="14.25" customHeight="1"/>
    <row r="77892" ht="14.25" customHeight="1"/>
    <row r="77893" ht="14.25" customHeight="1"/>
    <row r="77894" ht="14.25" customHeight="1"/>
    <row r="77895" ht="14.25" customHeight="1"/>
    <row r="77896" ht="14.25" customHeight="1"/>
    <row r="77897" ht="14.25" customHeight="1"/>
    <row r="77898" ht="14.25" customHeight="1"/>
    <row r="77899" ht="14.25" customHeight="1"/>
    <row r="77900" ht="14.25" customHeight="1"/>
    <row r="77901" ht="14.25" customHeight="1"/>
    <row r="77902" ht="14.25" customHeight="1"/>
    <row r="77903" ht="14.25" customHeight="1"/>
    <row r="77904" ht="14.25" customHeight="1"/>
    <row r="77905" ht="14.25" customHeight="1"/>
    <row r="77906" ht="14.25" customHeight="1"/>
    <row r="77907" ht="14.25" customHeight="1"/>
    <row r="77908" ht="14.25" customHeight="1"/>
    <row r="77909" ht="14.25" customHeight="1"/>
    <row r="77910" ht="14.25" customHeight="1"/>
    <row r="77911" ht="14.25" customHeight="1"/>
    <row r="77912" ht="14.25" customHeight="1"/>
    <row r="77913" ht="14.25" customHeight="1"/>
    <row r="77914" ht="14.25" customHeight="1"/>
    <row r="77915" ht="14.25" customHeight="1"/>
    <row r="77916" ht="14.25" customHeight="1"/>
    <row r="77917" ht="14.25" customHeight="1"/>
    <row r="77918" ht="14.25" customHeight="1"/>
    <row r="77919" ht="14.25" customHeight="1"/>
    <row r="77920" ht="14.25" customHeight="1"/>
    <row r="77921" ht="14.25" customHeight="1"/>
    <row r="77922" ht="14.25" customHeight="1"/>
    <row r="77923" ht="14.25" customHeight="1"/>
    <row r="77924" ht="14.25" customHeight="1"/>
    <row r="77925" ht="14.25" customHeight="1"/>
    <row r="77926" ht="14.25" customHeight="1"/>
    <row r="77927" ht="14.25" customHeight="1"/>
    <row r="77928" ht="14.25" customHeight="1"/>
    <row r="77929" ht="14.25" customHeight="1"/>
    <row r="77930" ht="14.25" customHeight="1"/>
    <row r="77931" ht="14.25" customHeight="1"/>
    <row r="77932" ht="14.25" customHeight="1"/>
    <row r="77933" ht="14.25" customHeight="1"/>
    <row r="77934" ht="14.25" customHeight="1"/>
    <row r="77935" ht="14.25" customHeight="1"/>
    <row r="77936" ht="14.25" customHeight="1"/>
    <row r="77937" ht="14.25" customHeight="1"/>
    <row r="77938" ht="14.25" customHeight="1"/>
    <row r="77939" ht="14.25" customHeight="1"/>
    <row r="77940" ht="14.25" customHeight="1"/>
    <row r="77941" ht="14.25" customHeight="1"/>
    <row r="77942" ht="14.25" customHeight="1"/>
    <row r="77943" ht="14.25" customHeight="1"/>
    <row r="77944" ht="14.25" customHeight="1"/>
    <row r="77945" ht="14.25" customHeight="1"/>
    <row r="77946" ht="14.25" customHeight="1"/>
    <row r="77947" ht="14.25" customHeight="1"/>
    <row r="77948" ht="14.25" customHeight="1"/>
    <row r="77949" ht="14.25" customHeight="1"/>
    <row r="77950" ht="14.25" customHeight="1"/>
    <row r="77951" ht="14.25" customHeight="1"/>
    <row r="77952" ht="14.25" customHeight="1"/>
    <row r="77953" ht="14.25" customHeight="1"/>
    <row r="77954" ht="14.25" customHeight="1"/>
    <row r="77955" ht="14.25" customHeight="1"/>
    <row r="77956" ht="14.25" customHeight="1"/>
    <row r="77957" ht="14.25" customHeight="1"/>
    <row r="77958" ht="14.25" customHeight="1"/>
    <row r="77959" ht="14.25" customHeight="1"/>
    <row r="77960" ht="14.25" customHeight="1"/>
    <row r="77961" ht="14.25" customHeight="1"/>
    <row r="77962" ht="14.25" customHeight="1"/>
    <row r="77963" ht="14.25" customHeight="1"/>
    <row r="77964" ht="14.25" customHeight="1"/>
    <row r="77965" ht="14.25" customHeight="1"/>
    <row r="77966" ht="14.25" customHeight="1"/>
    <row r="77967" ht="14.25" customHeight="1"/>
    <row r="77968" ht="14.25" customHeight="1"/>
    <row r="77969" ht="14.25" customHeight="1"/>
    <row r="77970" ht="14.25" customHeight="1"/>
    <row r="77971" ht="14.25" customHeight="1"/>
    <row r="77972" ht="14.25" customHeight="1"/>
    <row r="77973" ht="14.25" customHeight="1"/>
    <row r="77974" ht="14.25" customHeight="1"/>
    <row r="77975" ht="14.25" customHeight="1"/>
    <row r="77976" ht="14.25" customHeight="1"/>
    <row r="77977" ht="14.25" customHeight="1"/>
    <row r="77978" ht="14.25" customHeight="1"/>
    <row r="77979" ht="14.25" customHeight="1"/>
    <row r="77980" ht="14.25" customHeight="1"/>
    <row r="77981" ht="14.25" customHeight="1"/>
    <row r="77982" ht="14.25" customHeight="1"/>
    <row r="77983" ht="14.25" customHeight="1"/>
    <row r="77984" ht="14.25" customHeight="1"/>
    <row r="77985" ht="14.25" customHeight="1"/>
    <row r="77986" ht="14.25" customHeight="1"/>
    <row r="77987" ht="14.25" customHeight="1"/>
    <row r="77988" ht="14.25" customHeight="1"/>
    <row r="77989" ht="14.25" customHeight="1"/>
    <row r="77990" ht="14.25" customHeight="1"/>
    <row r="77991" ht="14.25" customHeight="1"/>
    <row r="77992" ht="14.25" customHeight="1"/>
    <row r="77993" ht="14.25" customHeight="1"/>
    <row r="77994" ht="14.25" customHeight="1"/>
    <row r="77995" ht="14.25" customHeight="1"/>
    <row r="77996" ht="14.25" customHeight="1"/>
    <row r="77997" ht="14.25" customHeight="1"/>
    <row r="77998" ht="14.25" customHeight="1"/>
    <row r="77999" ht="14.25" customHeight="1"/>
    <row r="78000" ht="14.25" customHeight="1"/>
    <row r="78001" ht="14.25" customHeight="1"/>
    <row r="78002" ht="14.25" customHeight="1"/>
    <row r="78003" ht="14.25" customHeight="1"/>
    <row r="78004" ht="14.25" customHeight="1"/>
    <row r="78005" ht="14.25" customHeight="1"/>
    <row r="78006" ht="14.25" customHeight="1"/>
    <row r="78007" ht="14.25" customHeight="1"/>
    <row r="78008" ht="14.25" customHeight="1"/>
    <row r="78009" ht="14.25" customHeight="1"/>
    <row r="78010" ht="14.25" customHeight="1"/>
    <row r="78011" ht="14.25" customHeight="1"/>
    <row r="78012" ht="14.25" customHeight="1"/>
    <row r="78013" ht="14.25" customHeight="1"/>
    <row r="78014" ht="14.25" customHeight="1"/>
    <row r="78015" ht="14.25" customHeight="1"/>
    <row r="78016" ht="14.25" customHeight="1"/>
    <row r="78017" ht="14.25" customHeight="1"/>
    <row r="78018" ht="14.25" customHeight="1"/>
    <row r="78019" ht="14.25" customHeight="1"/>
    <row r="78020" ht="14.25" customHeight="1"/>
    <row r="78021" ht="14.25" customHeight="1"/>
    <row r="78022" ht="14.25" customHeight="1"/>
    <row r="78023" ht="14.25" customHeight="1"/>
    <row r="78024" ht="14.25" customHeight="1"/>
    <row r="78025" ht="14.25" customHeight="1"/>
    <row r="78026" ht="14.25" customHeight="1"/>
    <row r="78027" ht="14.25" customHeight="1"/>
    <row r="78028" ht="14.25" customHeight="1"/>
    <row r="78029" ht="14.25" customHeight="1"/>
    <row r="78030" ht="14.25" customHeight="1"/>
    <row r="78031" ht="14.25" customHeight="1"/>
    <row r="78032" ht="14.25" customHeight="1"/>
    <row r="78033" ht="14.25" customHeight="1"/>
    <row r="78034" ht="14.25" customHeight="1"/>
    <row r="78035" ht="14.25" customHeight="1"/>
    <row r="78036" ht="14.25" customHeight="1"/>
    <row r="78037" ht="14.25" customHeight="1"/>
    <row r="78038" ht="14.25" customHeight="1"/>
    <row r="78039" ht="14.25" customHeight="1"/>
    <row r="78040" ht="14.25" customHeight="1"/>
    <row r="78041" ht="14.25" customHeight="1"/>
    <row r="78042" ht="14.25" customHeight="1"/>
    <row r="78043" ht="14.25" customHeight="1"/>
    <row r="78044" ht="14.25" customHeight="1"/>
    <row r="78045" ht="14.25" customHeight="1"/>
    <row r="78046" ht="14.25" customHeight="1"/>
    <row r="78047" ht="14.25" customHeight="1"/>
    <row r="78048" ht="14.25" customHeight="1"/>
    <row r="78049" ht="14.25" customHeight="1"/>
    <row r="78050" ht="14.25" customHeight="1"/>
    <row r="78051" ht="14.25" customHeight="1"/>
    <row r="78052" ht="14.25" customHeight="1"/>
    <row r="78053" ht="14.25" customHeight="1"/>
    <row r="78054" ht="14.25" customHeight="1"/>
    <row r="78055" ht="14.25" customHeight="1"/>
    <row r="78056" ht="14.25" customHeight="1"/>
    <row r="78057" ht="14.25" customHeight="1"/>
    <row r="78058" ht="14.25" customHeight="1"/>
    <row r="78059" ht="14.25" customHeight="1"/>
    <row r="78060" ht="14.25" customHeight="1"/>
    <row r="78061" ht="14.25" customHeight="1"/>
    <row r="78062" ht="14.25" customHeight="1"/>
    <row r="78063" ht="14.25" customHeight="1"/>
    <row r="78064" ht="14.25" customHeight="1"/>
    <row r="78065" ht="14.25" customHeight="1"/>
    <row r="78066" ht="14.25" customHeight="1"/>
    <row r="78067" ht="14.25" customHeight="1"/>
    <row r="78068" ht="14.25" customHeight="1"/>
    <row r="78069" ht="14.25" customHeight="1"/>
    <row r="78070" ht="14.25" customHeight="1"/>
    <row r="78071" ht="14.25" customHeight="1"/>
    <row r="78072" ht="14.25" customHeight="1"/>
    <row r="78073" ht="14.25" customHeight="1"/>
    <row r="78074" ht="14.25" customHeight="1"/>
    <row r="78075" ht="14.25" customHeight="1"/>
    <row r="78076" ht="14.25" customHeight="1"/>
    <row r="78077" ht="14.25" customHeight="1"/>
    <row r="78078" ht="14.25" customHeight="1"/>
    <row r="78079" ht="14.25" customHeight="1"/>
    <row r="78080" ht="14.25" customHeight="1"/>
    <row r="78081" ht="14.25" customHeight="1"/>
    <row r="78082" ht="14.25" customHeight="1"/>
    <row r="78083" ht="14.25" customHeight="1"/>
    <row r="78084" ht="14.25" customHeight="1"/>
    <row r="78085" ht="14.25" customHeight="1"/>
    <row r="78086" ht="14.25" customHeight="1"/>
    <row r="78087" ht="14.25" customHeight="1"/>
    <row r="78088" ht="14.25" customHeight="1"/>
    <row r="78089" ht="14.25" customHeight="1"/>
    <row r="78090" ht="14.25" customHeight="1"/>
    <row r="78091" ht="14.25" customHeight="1"/>
    <row r="78092" ht="14.25" customHeight="1"/>
    <row r="78093" ht="14.25" customHeight="1"/>
    <row r="78094" ht="14.25" customHeight="1"/>
    <row r="78095" ht="14.25" customHeight="1"/>
    <row r="78096" ht="14.25" customHeight="1"/>
    <row r="78097" ht="14.25" customHeight="1"/>
    <row r="78098" ht="14.25" customHeight="1"/>
    <row r="78099" ht="14.25" customHeight="1"/>
    <row r="78100" ht="14.25" customHeight="1"/>
    <row r="78101" ht="14.25" customHeight="1"/>
    <row r="78102" ht="14.25" customHeight="1"/>
    <row r="78103" ht="14.25" customHeight="1"/>
    <row r="78104" ht="14.25" customHeight="1"/>
    <row r="78105" ht="14.25" customHeight="1"/>
    <row r="78106" ht="14.25" customHeight="1"/>
    <row r="78107" ht="14.25" customHeight="1"/>
    <row r="78108" ht="14.25" customHeight="1"/>
    <row r="78109" ht="14.25" customHeight="1"/>
    <row r="78110" ht="14.25" customHeight="1"/>
    <row r="78111" ht="14.25" customHeight="1"/>
    <row r="78112" ht="14.25" customHeight="1"/>
    <row r="78113" ht="14.25" customHeight="1"/>
    <row r="78114" ht="14.25" customHeight="1"/>
    <row r="78115" ht="14.25" customHeight="1"/>
    <row r="78116" ht="14.25" customHeight="1"/>
    <row r="78117" ht="14.25" customHeight="1"/>
    <row r="78118" ht="14.25" customHeight="1"/>
    <row r="78119" ht="14.25" customHeight="1"/>
    <row r="78120" ht="14.25" customHeight="1"/>
    <row r="78121" ht="14.25" customHeight="1"/>
    <row r="78122" ht="14.25" customHeight="1"/>
    <row r="78123" ht="14.25" customHeight="1"/>
    <row r="78124" ht="14.25" customHeight="1"/>
    <row r="78125" ht="14.25" customHeight="1"/>
    <row r="78126" ht="14.25" customHeight="1"/>
    <row r="78127" ht="14.25" customHeight="1"/>
    <row r="78128" ht="14.25" customHeight="1"/>
    <row r="78129" ht="14.25" customHeight="1"/>
    <row r="78130" ht="14.25" customHeight="1"/>
    <row r="78131" ht="14.25" customHeight="1"/>
    <row r="78132" ht="14.25" customHeight="1"/>
    <row r="78133" ht="14.25" customHeight="1"/>
    <row r="78134" ht="14.25" customHeight="1"/>
    <row r="78135" ht="14.25" customHeight="1"/>
    <row r="78136" ht="14.25" customHeight="1"/>
    <row r="78137" ht="14.25" customHeight="1"/>
    <row r="78138" ht="14.25" customHeight="1"/>
    <row r="78139" ht="14.25" customHeight="1"/>
    <row r="78140" ht="14.25" customHeight="1"/>
    <row r="78141" ht="14.25" customHeight="1"/>
    <row r="78142" ht="14.25" customHeight="1"/>
    <row r="78143" ht="14.25" customHeight="1"/>
    <row r="78144" ht="14.25" customHeight="1"/>
    <row r="78145" ht="14.25" customHeight="1"/>
    <row r="78146" ht="14.25" customHeight="1"/>
    <row r="78147" ht="14.25" customHeight="1"/>
    <row r="78148" ht="14.25" customHeight="1"/>
    <row r="78149" ht="14.25" customHeight="1"/>
    <row r="78150" ht="14.25" customHeight="1"/>
    <row r="78151" ht="14.25" customHeight="1"/>
    <row r="78152" ht="14.25" customHeight="1"/>
    <row r="78153" ht="14.25" customHeight="1"/>
    <row r="78154" ht="14.25" customHeight="1"/>
    <row r="78155" ht="14.25" customHeight="1"/>
    <row r="78156" ht="14.25" customHeight="1"/>
    <row r="78157" ht="14.25" customHeight="1"/>
    <row r="78158" ht="14.25" customHeight="1"/>
    <row r="78159" ht="14.25" customHeight="1"/>
    <row r="78160" ht="14.25" customHeight="1"/>
    <row r="78161" ht="14.25" customHeight="1"/>
    <row r="78162" ht="14.25" customHeight="1"/>
    <row r="78163" ht="14.25" customHeight="1"/>
    <row r="78164" ht="14.25" customHeight="1"/>
    <row r="78165" ht="14.25" customHeight="1"/>
    <row r="78166" ht="14.25" customHeight="1"/>
    <row r="78167" ht="14.25" customHeight="1"/>
    <row r="78168" ht="14.25" customHeight="1"/>
    <row r="78169" ht="14.25" customHeight="1"/>
    <row r="78170" ht="14.25" customHeight="1"/>
    <row r="78171" ht="14.25" customHeight="1"/>
    <row r="78172" ht="14.25" customHeight="1"/>
    <row r="78173" ht="14.25" customHeight="1"/>
    <row r="78174" ht="14.25" customHeight="1"/>
    <row r="78175" ht="14.25" customHeight="1"/>
    <row r="78176" ht="14.25" customHeight="1"/>
    <row r="78177" ht="14.25" customHeight="1"/>
    <row r="78178" ht="14.25" customHeight="1"/>
    <row r="78179" ht="14.25" customHeight="1"/>
    <row r="78180" ht="14.25" customHeight="1"/>
    <row r="78181" ht="14.25" customHeight="1"/>
    <row r="78182" ht="14.25" customHeight="1"/>
    <row r="78183" ht="14.25" customHeight="1"/>
    <row r="78184" ht="14.25" customHeight="1"/>
    <row r="78185" ht="14.25" customHeight="1"/>
    <row r="78186" ht="14.25" customHeight="1"/>
    <row r="78187" ht="14.25" customHeight="1"/>
    <row r="78188" ht="14.25" customHeight="1"/>
    <row r="78189" ht="14.25" customHeight="1"/>
    <row r="78190" ht="14.25" customHeight="1"/>
    <row r="78191" ht="14.25" customHeight="1"/>
    <row r="78192" ht="14.25" customHeight="1"/>
    <row r="78193" ht="14.25" customHeight="1"/>
    <row r="78194" ht="14.25" customHeight="1"/>
    <row r="78195" ht="14.25" customHeight="1"/>
    <row r="78196" ht="14.25" customHeight="1"/>
    <row r="78197" ht="14.25" customHeight="1"/>
    <row r="78198" ht="14.25" customHeight="1"/>
    <row r="78199" ht="14.25" customHeight="1"/>
    <row r="78200" ht="14.25" customHeight="1"/>
    <row r="78201" ht="14.25" customHeight="1"/>
    <row r="78202" ht="14.25" customHeight="1"/>
    <row r="78203" ht="14.25" customHeight="1"/>
    <row r="78204" ht="14.25" customHeight="1"/>
    <row r="78205" ht="14.25" customHeight="1"/>
    <row r="78206" ht="14.25" customHeight="1"/>
    <row r="78207" ht="14.25" customHeight="1"/>
    <row r="78208" ht="14.25" customHeight="1"/>
    <row r="78209" ht="14.25" customHeight="1"/>
    <row r="78210" ht="14.25" customHeight="1"/>
    <row r="78211" ht="14.25" customHeight="1"/>
    <row r="78212" ht="14.25" customHeight="1"/>
    <row r="78213" ht="14.25" customHeight="1"/>
    <row r="78214" ht="14.25" customHeight="1"/>
    <row r="78215" ht="14.25" customHeight="1"/>
    <row r="78216" ht="14.25" customHeight="1"/>
    <row r="78217" ht="14.25" customHeight="1"/>
    <row r="78218" ht="14.25" customHeight="1"/>
    <row r="78219" ht="14.25" customHeight="1"/>
    <row r="78220" ht="14.25" customHeight="1"/>
    <row r="78221" ht="14.25" customHeight="1"/>
    <row r="78222" ht="14.25" customHeight="1"/>
    <row r="78223" ht="14.25" customHeight="1"/>
    <row r="78224" ht="14.25" customHeight="1"/>
    <row r="78225" ht="14.25" customHeight="1"/>
    <row r="78226" ht="14.25" customHeight="1"/>
    <row r="78227" ht="14.25" customHeight="1"/>
    <row r="78228" ht="14.25" customHeight="1"/>
    <row r="78229" ht="14.25" customHeight="1"/>
    <row r="78230" ht="14.25" customHeight="1"/>
    <row r="78231" ht="14.25" customHeight="1"/>
    <row r="78232" ht="14.25" customHeight="1"/>
    <row r="78233" ht="14.25" customHeight="1"/>
    <row r="78234" ht="14.25" customHeight="1"/>
    <row r="78235" ht="14.25" customHeight="1"/>
    <row r="78236" ht="14.25" customHeight="1"/>
    <row r="78237" ht="14.25" customHeight="1"/>
    <row r="78238" ht="14.25" customHeight="1"/>
    <row r="78239" ht="14.25" customHeight="1"/>
    <row r="78240" ht="14.25" customHeight="1"/>
    <row r="78241" ht="14.25" customHeight="1"/>
    <row r="78242" ht="14.25" customHeight="1"/>
    <row r="78243" ht="14.25" customHeight="1"/>
    <row r="78244" ht="14.25" customHeight="1"/>
    <row r="78245" ht="14.25" customHeight="1"/>
    <row r="78246" ht="14.25" customHeight="1"/>
    <row r="78247" ht="14.25" customHeight="1"/>
    <row r="78248" ht="14.25" customHeight="1"/>
    <row r="78249" ht="14.25" customHeight="1"/>
    <row r="78250" ht="14.25" customHeight="1"/>
    <row r="78251" ht="14.25" customHeight="1"/>
    <row r="78252" ht="14.25" customHeight="1"/>
    <row r="78253" ht="14.25" customHeight="1"/>
    <row r="78254" ht="14.25" customHeight="1"/>
    <row r="78255" ht="14.25" customHeight="1"/>
    <row r="78256" ht="14.25" customHeight="1"/>
    <row r="78257" ht="14.25" customHeight="1"/>
    <row r="78258" ht="14.25" customHeight="1"/>
    <row r="78259" ht="14.25" customHeight="1"/>
    <row r="78260" ht="14.25" customHeight="1"/>
    <row r="78261" ht="14.25" customHeight="1"/>
    <row r="78262" ht="14.25" customHeight="1"/>
    <row r="78263" ht="14.25" customHeight="1"/>
    <row r="78264" ht="14.25" customHeight="1"/>
    <row r="78265" ht="14.25" customHeight="1"/>
    <row r="78266" ht="14.25" customHeight="1"/>
    <row r="78267" ht="14.25" customHeight="1"/>
    <row r="78268" ht="14.25" customHeight="1"/>
    <row r="78269" ht="14.25" customHeight="1"/>
    <row r="78270" ht="14.25" customHeight="1"/>
    <row r="78271" ht="14.25" customHeight="1"/>
    <row r="78272" ht="14.25" customHeight="1"/>
    <row r="78273" ht="14.25" customHeight="1"/>
    <row r="78274" ht="14.25" customHeight="1"/>
    <row r="78275" ht="14.25" customHeight="1"/>
    <row r="78276" ht="14.25" customHeight="1"/>
    <row r="78277" ht="14.25" customHeight="1"/>
    <row r="78278" ht="14.25" customHeight="1"/>
    <row r="78279" ht="14.25" customHeight="1"/>
    <row r="78280" ht="14.25" customHeight="1"/>
    <row r="78281" ht="14.25" customHeight="1"/>
    <row r="78282" ht="14.25" customHeight="1"/>
    <row r="78283" ht="14.25" customHeight="1"/>
    <row r="78284" ht="14.25" customHeight="1"/>
    <row r="78285" ht="14.25" customHeight="1"/>
    <row r="78286" ht="14.25" customHeight="1"/>
    <row r="78287" ht="14.25" customHeight="1"/>
    <row r="78288" ht="14.25" customHeight="1"/>
    <row r="78289" ht="14.25" customHeight="1"/>
    <row r="78290" ht="14.25" customHeight="1"/>
    <row r="78291" ht="14.25" customHeight="1"/>
    <row r="78292" ht="14.25" customHeight="1"/>
    <row r="78293" ht="14.25" customHeight="1"/>
    <row r="78294" ht="14.25" customHeight="1"/>
    <row r="78295" ht="14.25" customHeight="1"/>
    <row r="78296" ht="14.25" customHeight="1"/>
    <row r="78297" ht="14.25" customHeight="1"/>
    <row r="78298" ht="14.25" customHeight="1"/>
    <row r="78299" ht="14.25" customHeight="1"/>
    <row r="78300" ht="14.25" customHeight="1"/>
    <row r="78301" ht="14.25" customHeight="1"/>
    <row r="78302" ht="14.25" customHeight="1"/>
    <row r="78303" ht="14.25" customHeight="1"/>
    <row r="78304" ht="14.25" customHeight="1"/>
    <row r="78305" ht="14.25" customHeight="1"/>
    <row r="78306" ht="14.25" customHeight="1"/>
    <row r="78307" ht="14.25" customHeight="1"/>
    <row r="78308" ht="14.25" customHeight="1"/>
    <row r="78309" ht="14.25" customHeight="1"/>
    <row r="78310" ht="14.25" customHeight="1"/>
    <row r="78311" ht="14.25" customHeight="1"/>
    <row r="78312" ht="14.25" customHeight="1"/>
    <row r="78313" ht="14.25" customHeight="1"/>
    <row r="78314" ht="14.25" customHeight="1"/>
    <row r="78315" ht="14.25" customHeight="1"/>
    <row r="78316" ht="14.25" customHeight="1"/>
    <row r="78317" ht="14.25" customHeight="1"/>
    <row r="78318" ht="14.25" customHeight="1"/>
    <row r="78319" ht="14.25" customHeight="1"/>
    <row r="78320" ht="14.25" customHeight="1"/>
    <row r="78321" ht="14.25" customHeight="1"/>
    <row r="78322" ht="14.25" customHeight="1"/>
    <row r="78323" ht="14.25" customHeight="1"/>
    <row r="78324" ht="14.25" customHeight="1"/>
    <row r="78325" ht="14.25" customHeight="1"/>
    <row r="78326" ht="14.25" customHeight="1"/>
    <row r="78327" ht="14.25" customHeight="1"/>
    <row r="78328" ht="14.25" customHeight="1"/>
    <row r="78329" ht="14.25" customHeight="1"/>
    <row r="78330" ht="14.25" customHeight="1"/>
    <row r="78331" ht="14.25" customHeight="1"/>
    <row r="78332" ht="14.25" customHeight="1"/>
    <row r="78333" ht="14.25" customHeight="1"/>
    <row r="78334" ht="14.25" customHeight="1"/>
    <row r="78335" ht="14.25" customHeight="1"/>
    <row r="78336" ht="14.25" customHeight="1"/>
    <row r="78337" ht="14.25" customHeight="1"/>
    <row r="78338" ht="14.25" customHeight="1"/>
    <row r="78339" ht="14.25" customHeight="1"/>
    <row r="78340" ht="14.25" customHeight="1"/>
    <row r="78341" ht="14.25" customHeight="1"/>
    <row r="78342" ht="14.25" customHeight="1"/>
    <row r="78343" ht="14.25" customHeight="1"/>
    <row r="78344" ht="14.25" customHeight="1"/>
    <row r="78345" ht="14.25" customHeight="1"/>
    <row r="78346" ht="14.25" customHeight="1"/>
    <row r="78347" ht="14.25" customHeight="1"/>
    <row r="78348" ht="14.25" customHeight="1"/>
    <row r="78349" ht="14.25" customHeight="1"/>
    <row r="78350" ht="14.25" customHeight="1"/>
    <row r="78351" ht="14.25" customHeight="1"/>
    <row r="78352" ht="14.25" customHeight="1"/>
    <row r="78353" ht="14.25" customHeight="1"/>
    <row r="78354" ht="14.25" customHeight="1"/>
    <row r="78355" ht="14.25" customHeight="1"/>
    <row r="78356" ht="14.25" customHeight="1"/>
    <row r="78357" ht="14.25" customHeight="1"/>
    <row r="78358" ht="14.25" customHeight="1"/>
    <row r="78359" ht="14.25" customHeight="1"/>
    <row r="78360" ht="14.25" customHeight="1"/>
    <row r="78361" ht="14.25" customHeight="1"/>
    <row r="78362" ht="14.25" customHeight="1"/>
    <row r="78363" ht="14.25" customHeight="1"/>
    <row r="78364" ht="14.25" customHeight="1"/>
    <row r="78365" ht="14.25" customHeight="1"/>
    <row r="78366" ht="14.25" customHeight="1"/>
    <row r="78367" ht="14.25" customHeight="1"/>
    <row r="78368" ht="14.25" customHeight="1"/>
    <row r="78369" ht="14.25" customHeight="1"/>
    <row r="78370" ht="14.25" customHeight="1"/>
    <row r="78371" ht="14.25" customHeight="1"/>
    <row r="78372" ht="14.25" customHeight="1"/>
    <row r="78373" ht="14.25" customHeight="1"/>
    <row r="78374" ht="14.25" customHeight="1"/>
    <row r="78375" ht="14.25" customHeight="1"/>
    <row r="78376" ht="14.25" customHeight="1"/>
    <row r="78377" ht="14.25" customHeight="1"/>
    <row r="78378" ht="14.25" customHeight="1"/>
    <row r="78379" ht="14.25" customHeight="1"/>
    <row r="78380" ht="14.25" customHeight="1"/>
    <row r="78381" ht="14.25" customHeight="1"/>
    <row r="78382" ht="14.25" customHeight="1"/>
    <row r="78383" ht="14.25" customHeight="1"/>
    <row r="78384" ht="14.25" customHeight="1"/>
    <row r="78385" ht="14.25" customHeight="1"/>
    <row r="78386" ht="14.25" customHeight="1"/>
    <row r="78387" ht="14.25" customHeight="1"/>
    <row r="78388" ht="14.25" customHeight="1"/>
    <row r="78389" ht="14.25" customHeight="1"/>
    <row r="78390" ht="14.25" customHeight="1"/>
    <row r="78391" ht="14.25" customHeight="1"/>
    <row r="78392" ht="14.25" customHeight="1"/>
    <row r="78393" ht="14.25" customHeight="1"/>
    <row r="78394" ht="14.25" customHeight="1"/>
    <row r="78395" ht="14.25" customHeight="1"/>
    <row r="78396" ht="14.25" customHeight="1"/>
    <row r="78397" ht="14.25" customHeight="1"/>
    <row r="78398" ht="14.25" customHeight="1"/>
    <row r="78399" ht="14.25" customHeight="1"/>
    <row r="78400" ht="14.25" customHeight="1"/>
    <row r="78401" ht="14.25" customHeight="1"/>
    <row r="78402" ht="14.25" customHeight="1"/>
    <row r="78403" ht="14.25" customHeight="1"/>
    <row r="78404" ht="14.25" customHeight="1"/>
    <row r="78405" ht="14.25" customHeight="1"/>
    <row r="78406" ht="14.25" customHeight="1"/>
    <row r="78407" ht="14.25" customHeight="1"/>
    <row r="78408" ht="14.25" customHeight="1"/>
    <row r="78409" ht="14.25" customHeight="1"/>
    <row r="78410" ht="14.25" customHeight="1"/>
    <row r="78411" ht="14.25" customHeight="1"/>
    <row r="78412" ht="14.25" customHeight="1"/>
    <row r="78413" ht="14.25" customHeight="1"/>
    <row r="78414" ht="14.25" customHeight="1"/>
    <row r="78415" ht="14.25" customHeight="1"/>
    <row r="78416" ht="14.25" customHeight="1"/>
    <row r="78417" ht="14.25" customHeight="1"/>
    <row r="78418" ht="14.25" customHeight="1"/>
    <row r="78419" ht="14.25" customHeight="1"/>
    <row r="78420" ht="14.25" customHeight="1"/>
    <row r="78421" ht="14.25" customHeight="1"/>
    <row r="78422" ht="14.25" customHeight="1"/>
    <row r="78423" ht="14.25" customHeight="1"/>
    <row r="78424" ht="14.25" customHeight="1"/>
    <row r="78425" ht="14.25" customHeight="1"/>
    <row r="78426" ht="14.25" customHeight="1"/>
    <row r="78427" ht="14.25" customHeight="1"/>
    <row r="78428" ht="14.25" customHeight="1"/>
    <row r="78429" ht="14.25" customHeight="1"/>
    <row r="78430" ht="14.25" customHeight="1"/>
    <row r="78431" ht="14.25" customHeight="1"/>
    <row r="78432" ht="14.25" customHeight="1"/>
    <row r="78433" ht="14.25" customHeight="1"/>
    <row r="78434" ht="14.25" customHeight="1"/>
    <row r="78435" ht="14.25" customHeight="1"/>
    <row r="78436" ht="14.25" customHeight="1"/>
    <row r="78437" ht="14.25" customHeight="1"/>
    <row r="78438" ht="14.25" customHeight="1"/>
    <row r="78439" ht="14.25" customHeight="1"/>
    <row r="78440" ht="14.25" customHeight="1"/>
    <row r="78441" ht="14.25" customHeight="1"/>
    <row r="78442" ht="14.25" customHeight="1"/>
    <row r="78443" ht="14.25" customHeight="1"/>
    <row r="78444" ht="14.25" customHeight="1"/>
    <row r="78445" ht="14.25" customHeight="1"/>
    <row r="78446" ht="14.25" customHeight="1"/>
    <row r="78447" ht="14.25" customHeight="1"/>
    <row r="78448" ht="14.25" customHeight="1"/>
    <row r="78449" ht="14.25" customHeight="1"/>
    <row r="78450" ht="14.25" customHeight="1"/>
    <row r="78451" ht="14.25" customHeight="1"/>
    <row r="78452" ht="14.25" customHeight="1"/>
    <row r="78453" ht="14.25" customHeight="1"/>
    <row r="78454" ht="14.25" customHeight="1"/>
    <row r="78455" ht="14.25" customHeight="1"/>
    <row r="78456" ht="14.25" customHeight="1"/>
    <row r="78457" ht="14.25" customHeight="1"/>
    <row r="78458" ht="14.25" customHeight="1"/>
    <row r="78459" ht="14.25" customHeight="1"/>
    <row r="78460" ht="14.25" customHeight="1"/>
    <row r="78461" ht="14.25" customHeight="1"/>
    <row r="78462" ht="14.25" customHeight="1"/>
    <row r="78463" ht="14.25" customHeight="1"/>
    <row r="78464" ht="14.25" customHeight="1"/>
    <row r="78465" ht="14.25" customHeight="1"/>
    <row r="78466" ht="14.25" customHeight="1"/>
    <row r="78467" ht="14.25" customHeight="1"/>
    <row r="78468" ht="14.25" customHeight="1"/>
    <row r="78469" ht="14.25" customHeight="1"/>
    <row r="78470" ht="14.25" customHeight="1"/>
    <row r="78471" ht="14.25" customHeight="1"/>
    <row r="78472" ht="14.25" customHeight="1"/>
    <row r="78473" ht="14.25" customHeight="1"/>
    <row r="78474" ht="14.25" customHeight="1"/>
    <row r="78475" ht="14.25" customHeight="1"/>
    <row r="78476" ht="14.25" customHeight="1"/>
    <row r="78477" ht="14.25" customHeight="1"/>
    <row r="78478" ht="14.25" customHeight="1"/>
    <row r="78479" ht="14.25" customHeight="1"/>
    <row r="78480" ht="14.25" customHeight="1"/>
    <row r="78481" ht="14.25" customHeight="1"/>
    <row r="78482" ht="14.25" customHeight="1"/>
    <row r="78483" ht="14.25" customHeight="1"/>
    <row r="78484" ht="14.25" customHeight="1"/>
    <row r="78485" ht="14.25" customHeight="1"/>
    <row r="78486" ht="14.25" customHeight="1"/>
    <row r="78487" ht="14.25" customHeight="1"/>
    <row r="78488" ht="14.25" customHeight="1"/>
    <row r="78489" ht="14.25" customHeight="1"/>
    <row r="78490" ht="14.25" customHeight="1"/>
    <row r="78491" ht="14.25" customHeight="1"/>
    <row r="78492" ht="14.25" customHeight="1"/>
    <row r="78493" ht="14.25" customHeight="1"/>
    <row r="78494" ht="14.25" customHeight="1"/>
    <row r="78495" ht="14.25" customHeight="1"/>
    <row r="78496" ht="14.25" customHeight="1"/>
    <row r="78497" ht="14.25" customHeight="1"/>
    <row r="78498" ht="14.25" customHeight="1"/>
    <row r="78499" ht="14.25" customHeight="1"/>
    <row r="78500" ht="14.25" customHeight="1"/>
    <row r="78501" ht="14.25" customHeight="1"/>
    <row r="78502" ht="14.25" customHeight="1"/>
    <row r="78503" ht="14.25" customHeight="1"/>
    <row r="78504" ht="14.25" customHeight="1"/>
    <row r="78505" ht="14.25" customHeight="1"/>
    <row r="78506" ht="14.25" customHeight="1"/>
    <row r="78507" ht="14.25" customHeight="1"/>
    <row r="78508" ht="14.25" customHeight="1"/>
    <row r="78509" ht="14.25" customHeight="1"/>
    <row r="78510" ht="14.25" customHeight="1"/>
    <row r="78511" ht="14.25" customHeight="1"/>
    <row r="78512" ht="14.25" customHeight="1"/>
    <row r="78513" ht="14.25" customHeight="1"/>
    <row r="78514" ht="14.25" customHeight="1"/>
    <row r="78515" ht="14.25" customHeight="1"/>
    <row r="78516" ht="14.25" customHeight="1"/>
    <row r="78517" ht="14.25" customHeight="1"/>
    <row r="78518" ht="14.25" customHeight="1"/>
    <row r="78519" ht="14.25" customHeight="1"/>
    <row r="78520" ht="14.25" customHeight="1"/>
    <row r="78521" ht="14.25" customHeight="1"/>
    <row r="78522" ht="14.25" customHeight="1"/>
    <row r="78523" ht="14.25" customHeight="1"/>
    <row r="78524" ht="14.25" customHeight="1"/>
    <row r="78525" ht="14.25" customHeight="1"/>
    <row r="78526" ht="14.25" customHeight="1"/>
    <row r="78527" ht="14.25" customHeight="1"/>
    <row r="78528" ht="14.25" customHeight="1"/>
    <row r="78529" ht="14.25" customHeight="1"/>
    <row r="78530" ht="14.25" customHeight="1"/>
    <row r="78531" ht="14.25" customHeight="1"/>
    <row r="78532" ht="14.25" customHeight="1"/>
    <row r="78533" ht="14.25" customHeight="1"/>
    <row r="78534" ht="14.25" customHeight="1"/>
    <row r="78535" ht="14.25" customHeight="1"/>
    <row r="78536" ht="14.25" customHeight="1"/>
    <row r="78537" ht="14.25" customHeight="1"/>
    <row r="78538" ht="14.25" customHeight="1"/>
    <row r="78539" ht="14.25" customHeight="1"/>
    <row r="78540" ht="14.25" customHeight="1"/>
    <row r="78541" ht="14.25" customHeight="1"/>
    <row r="78542" ht="14.25" customHeight="1"/>
    <row r="78543" ht="14.25" customHeight="1"/>
    <row r="78544" ht="14.25" customHeight="1"/>
    <row r="78545" ht="14.25" customHeight="1"/>
    <row r="78546" ht="14.25" customHeight="1"/>
    <row r="78547" ht="14.25" customHeight="1"/>
    <row r="78548" ht="14.25" customHeight="1"/>
    <row r="78549" ht="14.25" customHeight="1"/>
    <row r="78550" ht="14.25" customHeight="1"/>
    <row r="78551" ht="14.25" customHeight="1"/>
    <row r="78552" ht="14.25" customHeight="1"/>
    <row r="78553" ht="14.25" customHeight="1"/>
    <row r="78554" ht="14.25" customHeight="1"/>
    <row r="78555" ht="14.25" customHeight="1"/>
    <row r="78556" ht="14.25" customHeight="1"/>
    <row r="78557" ht="14.25" customHeight="1"/>
    <row r="78558" ht="14.25" customHeight="1"/>
    <row r="78559" ht="14.25" customHeight="1"/>
    <row r="78560" ht="14.25" customHeight="1"/>
    <row r="78561" ht="14.25" customHeight="1"/>
    <row r="78562" ht="14.25" customHeight="1"/>
    <row r="78563" ht="14.25" customHeight="1"/>
    <row r="78564" ht="14.25" customHeight="1"/>
    <row r="78565" ht="14.25" customHeight="1"/>
    <row r="78566" ht="14.25" customHeight="1"/>
    <row r="78567" ht="14.25" customHeight="1"/>
    <row r="78568" ht="14.25" customHeight="1"/>
    <row r="78569" ht="14.25" customHeight="1"/>
    <row r="78570" ht="14.25" customHeight="1"/>
    <row r="78571" ht="14.25" customHeight="1"/>
    <row r="78572" ht="14.25" customHeight="1"/>
    <row r="78573" ht="14.25" customHeight="1"/>
    <row r="78574" ht="14.25" customHeight="1"/>
    <row r="78575" ht="14.25" customHeight="1"/>
    <row r="78576" ht="14.25" customHeight="1"/>
    <row r="78577" ht="14.25" customHeight="1"/>
    <row r="78578" ht="14.25" customHeight="1"/>
    <row r="78579" ht="14.25" customHeight="1"/>
    <row r="78580" ht="14.25" customHeight="1"/>
    <row r="78581" ht="14.25" customHeight="1"/>
    <row r="78582" ht="14.25" customHeight="1"/>
    <row r="78583" ht="14.25" customHeight="1"/>
    <row r="78584" ht="14.25" customHeight="1"/>
    <row r="78585" ht="14.25" customHeight="1"/>
    <row r="78586" ht="14.25" customHeight="1"/>
    <row r="78587" ht="14.25" customHeight="1"/>
    <row r="78588" ht="14.25" customHeight="1"/>
    <row r="78589" ht="14.25" customHeight="1"/>
    <row r="78590" ht="14.25" customHeight="1"/>
    <row r="78591" ht="14.25" customHeight="1"/>
    <row r="78592" ht="14.25" customHeight="1"/>
    <row r="78593" ht="14.25" customHeight="1"/>
    <row r="78594" ht="14.25" customHeight="1"/>
    <row r="78595" ht="14.25" customHeight="1"/>
    <row r="78596" ht="14.25" customHeight="1"/>
    <row r="78597" ht="14.25" customHeight="1"/>
    <row r="78598" ht="14.25" customHeight="1"/>
    <row r="78599" ht="14.25" customHeight="1"/>
    <row r="78600" ht="14.25" customHeight="1"/>
    <row r="78601" ht="14.25" customHeight="1"/>
    <row r="78602" ht="14.25" customHeight="1"/>
    <row r="78603" ht="14.25" customHeight="1"/>
    <row r="78604" ht="14.25" customHeight="1"/>
    <row r="78605" ht="14.25" customHeight="1"/>
    <row r="78606" ht="14.25" customHeight="1"/>
    <row r="78607" ht="14.25" customHeight="1"/>
    <row r="78608" ht="14.25" customHeight="1"/>
    <row r="78609" ht="14.25" customHeight="1"/>
    <row r="78610" ht="14.25" customHeight="1"/>
    <row r="78611" ht="14.25" customHeight="1"/>
    <row r="78612" ht="14.25" customHeight="1"/>
    <row r="78613" ht="14.25" customHeight="1"/>
    <row r="78614" ht="14.25" customHeight="1"/>
    <row r="78615" ht="14.25" customHeight="1"/>
    <row r="78616" ht="14.25" customHeight="1"/>
    <row r="78617" ht="14.25" customHeight="1"/>
    <row r="78618" ht="14.25" customHeight="1"/>
    <row r="78619" ht="14.25" customHeight="1"/>
    <row r="78620" ht="14.25" customHeight="1"/>
    <row r="78621" ht="14.25" customHeight="1"/>
    <row r="78622" ht="14.25" customHeight="1"/>
    <row r="78623" ht="14.25" customHeight="1"/>
    <row r="78624" ht="14.25" customHeight="1"/>
    <row r="78625" ht="14.25" customHeight="1"/>
    <row r="78626" ht="14.25" customHeight="1"/>
    <row r="78627" ht="14.25" customHeight="1"/>
    <row r="78628" ht="14.25" customHeight="1"/>
    <row r="78629" ht="14.25" customHeight="1"/>
    <row r="78630" ht="14.25" customHeight="1"/>
    <row r="78631" ht="14.25" customHeight="1"/>
    <row r="78632" ht="14.25" customHeight="1"/>
    <row r="78633" ht="14.25" customHeight="1"/>
    <row r="78634" ht="14.25" customHeight="1"/>
    <row r="78635" ht="14.25" customHeight="1"/>
    <row r="78636" ht="14.25" customHeight="1"/>
    <row r="78637" ht="14.25" customHeight="1"/>
    <row r="78638" ht="14.25" customHeight="1"/>
    <row r="78639" ht="14.25" customHeight="1"/>
    <row r="78640" ht="14.25" customHeight="1"/>
    <row r="78641" ht="14.25" customHeight="1"/>
    <row r="78642" ht="14.25" customHeight="1"/>
    <row r="78643" ht="14.25" customHeight="1"/>
    <row r="78644" ht="14.25" customHeight="1"/>
    <row r="78645" ht="14.25" customHeight="1"/>
    <row r="78646" ht="14.25" customHeight="1"/>
    <row r="78647" ht="14.25" customHeight="1"/>
    <row r="78648" ht="14.25" customHeight="1"/>
    <row r="78649" ht="14.25" customHeight="1"/>
    <row r="78650" ht="14.25" customHeight="1"/>
    <row r="78651" ht="14.25" customHeight="1"/>
    <row r="78652" ht="14.25" customHeight="1"/>
    <row r="78653" ht="14.25" customHeight="1"/>
    <row r="78654" ht="14.25" customHeight="1"/>
    <row r="78655" ht="14.25" customHeight="1"/>
    <row r="78656" ht="14.25" customHeight="1"/>
    <row r="78657" ht="14.25" customHeight="1"/>
    <row r="78658" ht="14.25" customHeight="1"/>
    <row r="78659" ht="14.25" customHeight="1"/>
    <row r="78660" ht="14.25" customHeight="1"/>
    <row r="78661" ht="14.25" customHeight="1"/>
    <row r="78662" ht="14.25" customHeight="1"/>
    <row r="78663" ht="14.25" customHeight="1"/>
    <row r="78664" ht="14.25" customHeight="1"/>
    <row r="78665" ht="14.25" customHeight="1"/>
    <row r="78666" ht="14.25" customHeight="1"/>
    <row r="78667" ht="14.25" customHeight="1"/>
    <row r="78668" ht="14.25" customHeight="1"/>
    <row r="78669" ht="14.25" customHeight="1"/>
    <row r="78670" ht="14.25" customHeight="1"/>
    <row r="78671" ht="14.25" customHeight="1"/>
    <row r="78672" ht="14.25" customHeight="1"/>
    <row r="78673" ht="14.25" customHeight="1"/>
    <row r="78674" ht="14.25" customHeight="1"/>
    <row r="78675" ht="14.25" customHeight="1"/>
    <row r="78676" ht="14.25" customHeight="1"/>
    <row r="78677" ht="14.25" customHeight="1"/>
    <row r="78678" ht="14.25" customHeight="1"/>
    <row r="78679" ht="14.25" customHeight="1"/>
    <row r="78680" ht="14.25" customHeight="1"/>
    <row r="78681" ht="14.25" customHeight="1"/>
    <row r="78682" ht="14.25" customHeight="1"/>
    <row r="78683" ht="14.25" customHeight="1"/>
    <row r="78684" ht="14.25" customHeight="1"/>
    <row r="78685" ht="14.25" customHeight="1"/>
    <row r="78686" ht="14.25" customHeight="1"/>
    <row r="78687" ht="14.25" customHeight="1"/>
    <row r="78688" ht="14.25" customHeight="1"/>
    <row r="78689" ht="14.25" customHeight="1"/>
    <row r="78690" ht="14.25" customHeight="1"/>
    <row r="78691" ht="14.25" customHeight="1"/>
    <row r="78692" ht="14.25" customHeight="1"/>
    <row r="78693" ht="14.25" customHeight="1"/>
    <row r="78694" ht="14.25" customHeight="1"/>
    <row r="78695" ht="14.25" customHeight="1"/>
    <row r="78696" ht="14.25" customHeight="1"/>
    <row r="78697" ht="14.25" customHeight="1"/>
    <row r="78698" ht="14.25" customHeight="1"/>
    <row r="78699" ht="14.25" customHeight="1"/>
    <row r="78700" ht="14.25" customHeight="1"/>
    <row r="78701" ht="14.25" customHeight="1"/>
    <row r="78702" ht="14.25" customHeight="1"/>
    <row r="78703" ht="14.25" customHeight="1"/>
    <row r="78704" ht="14.25" customHeight="1"/>
    <row r="78705" ht="14.25" customHeight="1"/>
    <row r="78706" ht="14.25" customHeight="1"/>
    <row r="78707" ht="14.25" customHeight="1"/>
    <row r="78708" ht="14.25" customHeight="1"/>
    <row r="78709" ht="14.25" customHeight="1"/>
    <row r="78710" ht="14.25" customHeight="1"/>
    <row r="78711" ht="14.25" customHeight="1"/>
    <row r="78712" ht="14.25" customHeight="1"/>
    <row r="78713" ht="14.25" customHeight="1"/>
    <row r="78714" ht="14.25" customHeight="1"/>
    <row r="78715" ht="14.25" customHeight="1"/>
    <row r="78716" ht="14.25" customHeight="1"/>
    <row r="78717" ht="14.25" customHeight="1"/>
    <row r="78718" ht="14.25" customHeight="1"/>
    <row r="78719" ht="14.25" customHeight="1"/>
    <row r="78720" ht="14.25" customHeight="1"/>
    <row r="78721" ht="14.25" customHeight="1"/>
    <row r="78722" ht="14.25" customHeight="1"/>
    <row r="78723" ht="14.25" customHeight="1"/>
    <row r="78724" ht="14.25" customHeight="1"/>
    <row r="78725" ht="14.25" customHeight="1"/>
    <row r="78726" ht="14.25" customHeight="1"/>
    <row r="78727" ht="14.25" customHeight="1"/>
    <row r="78728" ht="14.25" customHeight="1"/>
    <row r="78729" ht="14.25" customHeight="1"/>
    <row r="78730" ht="14.25" customHeight="1"/>
    <row r="78731" ht="14.25" customHeight="1"/>
    <row r="78732" ht="14.25" customHeight="1"/>
    <row r="78733" ht="14.25" customHeight="1"/>
    <row r="78734" ht="14.25" customHeight="1"/>
    <row r="78735" ht="14.25" customHeight="1"/>
    <row r="78736" ht="14.25" customHeight="1"/>
    <row r="78737" ht="14.25" customHeight="1"/>
    <row r="78738" ht="14.25" customHeight="1"/>
    <row r="78739" ht="14.25" customHeight="1"/>
    <row r="78740" ht="14.25" customHeight="1"/>
    <row r="78741" ht="14.25" customHeight="1"/>
    <row r="78742" ht="14.25" customHeight="1"/>
    <row r="78743" ht="14.25" customHeight="1"/>
    <row r="78744" ht="14.25" customHeight="1"/>
    <row r="78745" ht="14.25" customHeight="1"/>
    <row r="78746" ht="14.25" customHeight="1"/>
    <row r="78747" ht="14.25" customHeight="1"/>
    <row r="78748" ht="14.25" customHeight="1"/>
    <row r="78749" ht="14.25" customHeight="1"/>
    <row r="78750" ht="14.25" customHeight="1"/>
    <row r="78751" ht="14.25" customHeight="1"/>
    <row r="78752" ht="14.25" customHeight="1"/>
    <row r="78753" ht="14.25" customHeight="1"/>
    <row r="78754" ht="14.25" customHeight="1"/>
    <row r="78755" ht="14.25" customHeight="1"/>
    <row r="78756" ht="14.25" customHeight="1"/>
    <row r="78757" ht="14.25" customHeight="1"/>
    <row r="78758" ht="14.25" customHeight="1"/>
    <row r="78759" ht="14.25" customHeight="1"/>
    <row r="78760" ht="14.25" customHeight="1"/>
    <row r="78761" ht="14.25" customHeight="1"/>
    <row r="78762" ht="14.25" customHeight="1"/>
    <row r="78763" ht="14.25" customHeight="1"/>
    <row r="78764" ht="14.25" customHeight="1"/>
    <row r="78765" ht="14.25" customHeight="1"/>
    <row r="78766" ht="14.25" customHeight="1"/>
    <row r="78767" ht="14.25" customHeight="1"/>
    <row r="78768" ht="14.25" customHeight="1"/>
    <row r="78769" ht="14.25" customHeight="1"/>
    <row r="78770" ht="14.25" customHeight="1"/>
    <row r="78771" ht="14.25" customHeight="1"/>
    <row r="78772" ht="14.25" customHeight="1"/>
    <row r="78773" ht="14.25" customHeight="1"/>
    <row r="78774" ht="14.25" customHeight="1"/>
    <row r="78775" ht="14.25" customHeight="1"/>
    <row r="78776" ht="14.25" customHeight="1"/>
    <row r="78777" ht="14.25" customHeight="1"/>
    <row r="78778" ht="14.25" customHeight="1"/>
    <row r="78779" ht="14.25" customHeight="1"/>
    <row r="78780" ht="14.25" customHeight="1"/>
    <row r="78781" ht="14.25" customHeight="1"/>
    <row r="78782" ht="14.25" customHeight="1"/>
    <row r="78783" ht="14.25" customHeight="1"/>
    <row r="78784" ht="14.25" customHeight="1"/>
    <row r="78785" ht="14.25" customHeight="1"/>
    <row r="78786" ht="14.25" customHeight="1"/>
    <row r="78787" ht="14.25" customHeight="1"/>
    <row r="78788" ht="14.25" customHeight="1"/>
    <row r="78789" ht="14.25" customHeight="1"/>
    <row r="78790" ht="14.25" customHeight="1"/>
    <row r="78791" ht="14.25" customHeight="1"/>
    <row r="78792" ht="14.25" customHeight="1"/>
    <row r="78793" ht="14.25" customHeight="1"/>
    <row r="78794" ht="14.25" customHeight="1"/>
    <row r="78795" ht="14.25" customHeight="1"/>
    <row r="78796" ht="14.25" customHeight="1"/>
    <row r="78797" ht="14.25" customHeight="1"/>
    <row r="78798" ht="14.25" customHeight="1"/>
    <row r="78799" ht="14.25" customHeight="1"/>
    <row r="78800" ht="14.25" customHeight="1"/>
    <row r="78801" ht="14.25" customHeight="1"/>
    <row r="78802" ht="14.25" customHeight="1"/>
    <row r="78803" ht="14.25" customHeight="1"/>
    <row r="78804" ht="14.25" customHeight="1"/>
    <row r="78805" ht="14.25" customHeight="1"/>
    <row r="78806" ht="14.25" customHeight="1"/>
    <row r="78807" ht="14.25" customHeight="1"/>
    <row r="78808" ht="14.25" customHeight="1"/>
    <row r="78809" ht="14.25" customHeight="1"/>
    <row r="78810" ht="14.25" customHeight="1"/>
    <row r="78811" ht="14.25" customHeight="1"/>
    <row r="78812" ht="14.25" customHeight="1"/>
    <row r="78813" ht="14.25" customHeight="1"/>
    <row r="78814" ht="14.25" customHeight="1"/>
    <row r="78815" ht="14.25" customHeight="1"/>
    <row r="78816" ht="14.25" customHeight="1"/>
    <row r="78817" ht="14.25" customHeight="1"/>
    <row r="78818" ht="14.25" customHeight="1"/>
    <row r="78819" ht="14.25" customHeight="1"/>
    <row r="78820" ht="14.25" customHeight="1"/>
    <row r="78821" ht="14.25" customHeight="1"/>
    <row r="78822" ht="14.25" customHeight="1"/>
    <row r="78823" ht="14.25" customHeight="1"/>
    <row r="78824" ht="14.25" customHeight="1"/>
    <row r="78825" ht="14.25" customHeight="1"/>
    <row r="78826" ht="14.25" customHeight="1"/>
    <row r="78827" ht="14.25" customHeight="1"/>
    <row r="78828" ht="14.25" customHeight="1"/>
    <row r="78829" ht="14.25" customHeight="1"/>
    <row r="78830" ht="14.25" customHeight="1"/>
    <row r="78831" ht="14.25" customHeight="1"/>
    <row r="78832" ht="14.25" customHeight="1"/>
    <row r="78833" ht="14.25" customHeight="1"/>
    <row r="78834" ht="14.25" customHeight="1"/>
    <row r="78835" ht="14.25" customHeight="1"/>
    <row r="78836" ht="14.25" customHeight="1"/>
    <row r="78837" ht="14.25" customHeight="1"/>
    <row r="78838" ht="14.25" customHeight="1"/>
    <row r="78839" ht="14.25" customHeight="1"/>
    <row r="78840" ht="14.25" customHeight="1"/>
    <row r="78841" ht="14.25" customHeight="1"/>
    <row r="78842" ht="14.25" customHeight="1"/>
    <row r="78843" ht="14.25" customHeight="1"/>
    <row r="78844" ht="14.25" customHeight="1"/>
    <row r="78845" ht="14.25" customHeight="1"/>
    <row r="78846" ht="14.25" customHeight="1"/>
    <row r="78847" ht="14.25" customHeight="1"/>
    <row r="78848" ht="14.25" customHeight="1"/>
    <row r="78849" ht="14.25" customHeight="1"/>
    <row r="78850" ht="14.25" customHeight="1"/>
    <row r="78851" ht="14.25" customHeight="1"/>
    <row r="78852" ht="14.25" customHeight="1"/>
    <row r="78853" ht="14.25" customHeight="1"/>
    <row r="78854" ht="14.25" customHeight="1"/>
    <row r="78855" ht="14.25" customHeight="1"/>
    <row r="78856" ht="14.25" customHeight="1"/>
    <row r="78857" ht="14.25" customHeight="1"/>
    <row r="78858" ht="14.25" customHeight="1"/>
    <row r="78859" ht="14.25" customHeight="1"/>
    <row r="78860" ht="14.25" customHeight="1"/>
    <row r="78861" ht="14.25" customHeight="1"/>
    <row r="78862" ht="14.25" customHeight="1"/>
    <row r="78863" ht="14.25" customHeight="1"/>
    <row r="78864" ht="14.25" customHeight="1"/>
    <row r="78865" ht="14.25" customHeight="1"/>
    <row r="78866" ht="14.25" customHeight="1"/>
    <row r="78867" ht="14.25" customHeight="1"/>
    <row r="78868" ht="14.25" customHeight="1"/>
    <row r="78869" ht="14.25" customHeight="1"/>
    <row r="78870" ht="14.25" customHeight="1"/>
    <row r="78871" ht="14.25" customHeight="1"/>
    <row r="78872" ht="14.25" customHeight="1"/>
    <row r="78873" ht="14.25" customHeight="1"/>
    <row r="78874" ht="14.25" customHeight="1"/>
    <row r="78875" ht="14.25" customHeight="1"/>
    <row r="78876" ht="14.25" customHeight="1"/>
    <row r="78877" ht="14.25" customHeight="1"/>
    <row r="78878" ht="14.25" customHeight="1"/>
    <row r="78879" ht="14.25" customHeight="1"/>
    <row r="78880" ht="14.25" customHeight="1"/>
    <row r="78881" ht="14.25" customHeight="1"/>
    <row r="78882" ht="14.25" customHeight="1"/>
    <row r="78883" ht="14.25" customHeight="1"/>
    <row r="78884" ht="14.25" customHeight="1"/>
    <row r="78885" ht="14.25" customHeight="1"/>
    <row r="78886" ht="14.25" customHeight="1"/>
    <row r="78887" ht="14.25" customHeight="1"/>
    <row r="78888" ht="14.25" customHeight="1"/>
    <row r="78889" ht="14.25" customHeight="1"/>
    <row r="78890" ht="14.25" customHeight="1"/>
    <row r="78891" ht="14.25" customHeight="1"/>
    <row r="78892" ht="14.25" customHeight="1"/>
    <row r="78893" ht="14.25" customHeight="1"/>
    <row r="78894" ht="14.25" customHeight="1"/>
    <row r="78895" ht="14.25" customHeight="1"/>
    <row r="78896" ht="14.25" customHeight="1"/>
    <row r="78897" ht="14.25" customHeight="1"/>
    <row r="78898" ht="14.25" customHeight="1"/>
    <row r="78899" ht="14.25" customHeight="1"/>
    <row r="78900" ht="14.25" customHeight="1"/>
    <row r="78901" ht="14.25" customHeight="1"/>
    <row r="78902" ht="14.25" customHeight="1"/>
    <row r="78903" ht="14.25" customHeight="1"/>
    <row r="78904" ht="14.25" customHeight="1"/>
    <row r="78905" ht="14.25" customHeight="1"/>
    <row r="78906" ht="14.25" customHeight="1"/>
    <row r="78907" ht="14.25" customHeight="1"/>
    <row r="78908" ht="14.25" customHeight="1"/>
    <row r="78909" ht="14.25" customHeight="1"/>
    <row r="78910" ht="14.25" customHeight="1"/>
    <row r="78911" ht="14.25" customHeight="1"/>
    <row r="78912" ht="14.25" customHeight="1"/>
    <row r="78913" ht="14.25" customHeight="1"/>
    <row r="78914" ht="14.25" customHeight="1"/>
    <row r="78915" ht="14.25" customHeight="1"/>
    <row r="78916" ht="14.25" customHeight="1"/>
    <row r="78917" ht="14.25" customHeight="1"/>
    <row r="78918" ht="14.25" customHeight="1"/>
    <row r="78919" ht="14.25" customHeight="1"/>
    <row r="78920" ht="14.25" customHeight="1"/>
    <row r="78921" ht="14.25" customHeight="1"/>
    <row r="78922" ht="14.25" customHeight="1"/>
    <row r="78923" ht="14.25" customHeight="1"/>
    <row r="78924" ht="14.25" customHeight="1"/>
    <row r="78925" ht="14.25" customHeight="1"/>
    <row r="78926" ht="14.25" customHeight="1"/>
    <row r="78927" ht="14.25" customHeight="1"/>
    <row r="78928" ht="14.25" customHeight="1"/>
    <row r="78929" ht="14.25" customHeight="1"/>
    <row r="78930" ht="14.25" customHeight="1"/>
    <row r="78931" ht="14.25" customHeight="1"/>
    <row r="78932" ht="14.25" customHeight="1"/>
    <row r="78933" ht="14.25" customHeight="1"/>
    <row r="78934" ht="14.25" customHeight="1"/>
    <row r="78935" ht="14.25" customHeight="1"/>
    <row r="78936" ht="14.25" customHeight="1"/>
    <row r="78937" ht="14.25" customHeight="1"/>
    <row r="78938" ht="14.25" customHeight="1"/>
    <row r="78939" ht="14.25" customHeight="1"/>
    <row r="78940" ht="14.25" customHeight="1"/>
    <row r="78941" ht="14.25" customHeight="1"/>
    <row r="78942" ht="14.25" customHeight="1"/>
    <row r="78943" ht="14.25" customHeight="1"/>
    <row r="78944" ht="14.25" customHeight="1"/>
    <row r="78945" ht="14.25" customHeight="1"/>
    <row r="78946" ht="14.25" customHeight="1"/>
    <row r="78947" ht="14.25" customHeight="1"/>
    <row r="78948" ht="14.25" customHeight="1"/>
    <row r="78949" ht="14.25" customHeight="1"/>
    <row r="78950" ht="14.25" customHeight="1"/>
    <row r="78951" ht="14.25" customHeight="1"/>
    <row r="78952" ht="14.25" customHeight="1"/>
    <row r="78953" ht="14.25" customHeight="1"/>
    <row r="78954" ht="14.25" customHeight="1"/>
    <row r="78955" ht="14.25" customHeight="1"/>
    <row r="78956" ht="14.25" customHeight="1"/>
    <row r="78957" ht="14.25" customHeight="1"/>
    <row r="78958" ht="14.25" customHeight="1"/>
    <row r="78959" ht="14.25" customHeight="1"/>
    <row r="78960" ht="14.25" customHeight="1"/>
    <row r="78961" ht="14.25" customHeight="1"/>
    <row r="78962" ht="14.25" customHeight="1"/>
    <row r="78963" ht="14.25" customHeight="1"/>
    <row r="78964" ht="14.25" customHeight="1"/>
    <row r="78965" ht="14.25" customHeight="1"/>
    <row r="78966" ht="14.25" customHeight="1"/>
    <row r="78967" ht="14.25" customHeight="1"/>
    <row r="78968" ht="14.25" customHeight="1"/>
    <row r="78969" ht="14.25" customHeight="1"/>
    <row r="78970" ht="14.25" customHeight="1"/>
    <row r="78971" ht="14.25" customHeight="1"/>
    <row r="78972" ht="14.25" customHeight="1"/>
    <row r="78973" ht="14.25" customHeight="1"/>
    <row r="78974" ht="14.25" customHeight="1"/>
    <row r="78975" ht="14.25" customHeight="1"/>
    <row r="78976" ht="14.25" customHeight="1"/>
    <row r="78977" ht="14.25" customHeight="1"/>
    <row r="78978" ht="14.25" customHeight="1"/>
    <row r="78979" ht="14.25" customHeight="1"/>
    <row r="78980" ht="14.25" customHeight="1"/>
    <row r="78981" ht="14.25" customHeight="1"/>
    <row r="78982" ht="14.25" customHeight="1"/>
    <row r="78983" ht="14.25" customHeight="1"/>
    <row r="78984" ht="14.25" customHeight="1"/>
    <row r="78985" ht="14.25" customHeight="1"/>
    <row r="78986" ht="14.25" customHeight="1"/>
    <row r="78987" ht="14.25" customHeight="1"/>
    <row r="78988" ht="14.25" customHeight="1"/>
    <row r="78989" ht="14.25" customHeight="1"/>
    <row r="78990" ht="14.25" customHeight="1"/>
    <row r="78991" ht="14.25" customHeight="1"/>
    <row r="78992" ht="14.25" customHeight="1"/>
    <row r="78993" ht="14.25" customHeight="1"/>
    <row r="78994" ht="14.25" customHeight="1"/>
    <row r="78995" ht="14.25" customHeight="1"/>
    <row r="78996" ht="14.25" customHeight="1"/>
    <row r="78997" ht="14.25" customHeight="1"/>
    <row r="78998" ht="14.25" customHeight="1"/>
    <row r="78999" ht="14.25" customHeight="1"/>
    <row r="79000" ht="14.25" customHeight="1"/>
    <row r="79001" ht="14.25" customHeight="1"/>
    <row r="79002" ht="14.25" customHeight="1"/>
    <row r="79003" ht="14.25" customHeight="1"/>
    <row r="79004" ht="14.25" customHeight="1"/>
    <row r="79005" ht="14.25" customHeight="1"/>
    <row r="79006" ht="14.25" customHeight="1"/>
    <row r="79007" ht="14.25" customHeight="1"/>
    <row r="79008" ht="14.25" customHeight="1"/>
    <row r="79009" ht="14.25" customHeight="1"/>
    <row r="79010" ht="14.25" customHeight="1"/>
    <row r="79011" ht="14.25" customHeight="1"/>
    <row r="79012" ht="14.25" customHeight="1"/>
    <row r="79013" ht="14.25" customHeight="1"/>
    <row r="79014" ht="14.25" customHeight="1"/>
    <row r="79015" ht="14.25" customHeight="1"/>
    <row r="79016" ht="14.25" customHeight="1"/>
    <row r="79017" ht="14.25" customHeight="1"/>
    <row r="79018" ht="14.25" customHeight="1"/>
    <row r="79019" ht="14.25" customHeight="1"/>
    <row r="79020" ht="14.25" customHeight="1"/>
    <row r="79021" ht="14.25" customHeight="1"/>
    <row r="79022" ht="14.25" customHeight="1"/>
    <row r="79023" ht="14.25" customHeight="1"/>
    <row r="79024" ht="14.25" customHeight="1"/>
    <row r="79025" ht="14.25" customHeight="1"/>
    <row r="79026" ht="14.25" customHeight="1"/>
    <row r="79027" ht="14.25" customHeight="1"/>
    <row r="79028" ht="14.25" customHeight="1"/>
    <row r="79029" ht="14.25" customHeight="1"/>
    <row r="79030" ht="14.25" customHeight="1"/>
    <row r="79031" ht="14.25" customHeight="1"/>
    <row r="79032" ht="14.25" customHeight="1"/>
    <row r="79033" ht="14.25" customHeight="1"/>
    <row r="79034" ht="14.25" customHeight="1"/>
    <row r="79035" ht="14.25" customHeight="1"/>
    <row r="79036" ht="14.25" customHeight="1"/>
    <row r="79037" ht="14.25" customHeight="1"/>
    <row r="79038" ht="14.25" customHeight="1"/>
    <row r="79039" ht="14.25" customHeight="1"/>
    <row r="79040" ht="14.25" customHeight="1"/>
    <row r="79041" ht="14.25" customHeight="1"/>
    <row r="79042" ht="14.25" customHeight="1"/>
    <row r="79043" ht="14.25" customHeight="1"/>
    <row r="79044" ht="14.25" customHeight="1"/>
    <row r="79045" ht="14.25" customHeight="1"/>
    <row r="79046" ht="14.25" customHeight="1"/>
    <row r="79047" ht="14.25" customHeight="1"/>
    <row r="79048" ht="14.25" customHeight="1"/>
    <row r="79049" ht="14.25" customHeight="1"/>
    <row r="79050" ht="14.25" customHeight="1"/>
    <row r="79051" ht="14.25" customHeight="1"/>
    <row r="79052" ht="14.25" customHeight="1"/>
    <row r="79053" ht="14.25" customHeight="1"/>
    <row r="79054" ht="14.25" customHeight="1"/>
    <row r="79055" ht="14.25" customHeight="1"/>
    <row r="79056" ht="14.25" customHeight="1"/>
    <row r="79057" ht="14.25" customHeight="1"/>
    <row r="79058" ht="14.25" customHeight="1"/>
    <row r="79059" ht="14.25" customHeight="1"/>
    <row r="79060" ht="14.25" customHeight="1"/>
    <row r="79061" ht="14.25" customHeight="1"/>
    <row r="79062" ht="14.25" customHeight="1"/>
    <row r="79063" ht="14.25" customHeight="1"/>
    <row r="79064" ht="14.25" customHeight="1"/>
    <row r="79065" ht="14.25" customHeight="1"/>
    <row r="79066" ht="14.25" customHeight="1"/>
    <row r="79067" ht="14.25" customHeight="1"/>
    <row r="79068" ht="14.25" customHeight="1"/>
    <row r="79069" ht="14.25" customHeight="1"/>
    <row r="79070" ht="14.25" customHeight="1"/>
    <row r="79071" ht="14.25" customHeight="1"/>
    <row r="79072" ht="14.25" customHeight="1"/>
    <row r="79073" ht="14.25" customHeight="1"/>
    <row r="79074" ht="14.25" customHeight="1"/>
    <row r="79075" ht="14.25" customHeight="1"/>
    <row r="79076" ht="14.25" customHeight="1"/>
    <row r="79077" ht="14.25" customHeight="1"/>
    <row r="79078" ht="14.25" customHeight="1"/>
    <row r="79079" ht="14.25" customHeight="1"/>
    <row r="79080" ht="14.25" customHeight="1"/>
    <row r="79081" ht="14.25" customHeight="1"/>
    <row r="79082" ht="14.25" customHeight="1"/>
    <row r="79083" ht="14.25" customHeight="1"/>
    <row r="79084" ht="14.25" customHeight="1"/>
    <row r="79085" ht="14.25" customHeight="1"/>
    <row r="79086" ht="14.25" customHeight="1"/>
    <row r="79087" ht="14.25" customHeight="1"/>
    <row r="79088" ht="14.25" customHeight="1"/>
    <row r="79089" ht="14.25" customHeight="1"/>
    <row r="79090" ht="14.25" customHeight="1"/>
    <row r="79091" ht="14.25" customHeight="1"/>
    <row r="79092" ht="14.25" customHeight="1"/>
    <row r="79093" ht="14.25" customHeight="1"/>
    <row r="79094" ht="14.25" customHeight="1"/>
    <row r="79095" ht="14.25" customHeight="1"/>
    <row r="79096" ht="14.25" customHeight="1"/>
    <row r="79097" ht="14.25" customHeight="1"/>
    <row r="79098" ht="14.25" customHeight="1"/>
    <row r="79099" ht="14.25" customHeight="1"/>
    <row r="79100" ht="14.25" customHeight="1"/>
    <row r="79101" ht="14.25" customHeight="1"/>
    <row r="79102" ht="14.25" customHeight="1"/>
    <row r="79103" ht="14.25" customHeight="1"/>
    <row r="79104" ht="14.25" customHeight="1"/>
    <row r="79105" ht="14.25" customHeight="1"/>
    <row r="79106" ht="14.25" customHeight="1"/>
    <row r="79107" ht="14.25" customHeight="1"/>
    <row r="79108" ht="14.25" customHeight="1"/>
    <row r="79109" ht="14.25" customHeight="1"/>
    <row r="79110" ht="14.25" customHeight="1"/>
    <row r="79111" ht="14.25" customHeight="1"/>
    <row r="79112" ht="14.25" customHeight="1"/>
    <row r="79113" ht="14.25" customHeight="1"/>
    <row r="79114" ht="14.25" customHeight="1"/>
    <row r="79115" ht="14.25" customHeight="1"/>
    <row r="79116" ht="14.25" customHeight="1"/>
    <row r="79117" ht="14.25" customHeight="1"/>
    <row r="79118" ht="14.25" customHeight="1"/>
    <row r="79119" ht="14.25" customHeight="1"/>
    <row r="79120" ht="14.25" customHeight="1"/>
    <row r="79121" ht="14.25" customHeight="1"/>
    <row r="79122" ht="14.25" customHeight="1"/>
    <row r="79123" ht="14.25" customHeight="1"/>
    <row r="79124" ht="14.25" customHeight="1"/>
    <row r="79125" ht="14.25" customHeight="1"/>
    <row r="79126" ht="14.25" customHeight="1"/>
    <row r="79127" ht="14.25" customHeight="1"/>
    <row r="79128" ht="14.25" customHeight="1"/>
    <row r="79129" ht="14.25" customHeight="1"/>
    <row r="79130" ht="14.25" customHeight="1"/>
    <row r="79131" ht="14.25" customHeight="1"/>
    <row r="79132" ht="14.25" customHeight="1"/>
    <row r="79133" ht="14.25" customHeight="1"/>
    <row r="79134" ht="14.25" customHeight="1"/>
    <row r="79135" ht="14.25" customHeight="1"/>
    <row r="79136" ht="14.25" customHeight="1"/>
    <row r="79137" ht="14.25" customHeight="1"/>
    <row r="79138" ht="14.25" customHeight="1"/>
    <row r="79139" ht="14.25" customHeight="1"/>
    <row r="79140" ht="14.25" customHeight="1"/>
    <row r="79141" ht="14.25" customHeight="1"/>
    <row r="79142" ht="14.25" customHeight="1"/>
    <row r="79143" ht="14.25" customHeight="1"/>
    <row r="79144" ht="14.25" customHeight="1"/>
    <row r="79145" ht="14.25" customHeight="1"/>
    <row r="79146" ht="14.25" customHeight="1"/>
    <row r="79147" ht="14.25" customHeight="1"/>
    <row r="79148" ht="14.25" customHeight="1"/>
    <row r="79149" ht="14.25" customHeight="1"/>
    <row r="79150" ht="14.25" customHeight="1"/>
    <row r="79151" ht="14.25" customHeight="1"/>
    <row r="79152" ht="14.25" customHeight="1"/>
    <row r="79153" ht="14.25" customHeight="1"/>
    <row r="79154" ht="14.25" customHeight="1"/>
    <row r="79155" ht="14.25" customHeight="1"/>
    <row r="79156" ht="14.25" customHeight="1"/>
    <row r="79157" ht="14.25" customHeight="1"/>
    <row r="79158" ht="14.25" customHeight="1"/>
    <row r="79159" ht="14.25" customHeight="1"/>
    <row r="79160" ht="14.25" customHeight="1"/>
    <row r="79161" ht="14.25" customHeight="1"/>
    <row r="79162" ht="14.25" customHeight="1"/>
    <row r="79163" ht="14.25" customHeight="1"/>
    <row r="79164" ht="14.25" customHeight="1"/>
    <row r="79165" ht="14.25" customHeight="1"/>
    <row r="79166" ht="14.25" customHeight="1"/>
    <row r="79167" ht="14.25" customHeight="1"/>
    <row r="79168" ht="14.25" customHeight="1"/>
    <row r="79169" ht="14.25" customHeight="1"/>
    <row r="79170" ht="14.25" customHeight="1"/>
    <row r="79171" ht="14.25" customHeight="1"/>
    <row r="79172" ht="14.25" customHeight="1"/>
    <row r="79173" ht="14.25" customHeight="1"/>
    <row r="79174" ht="14.25" customHeight="1"/>
    <row r="79175" ht="14.25" customHeight="1"/>
    <row r="79176" ht="14.25" customHeight="1"/>
    <row r="79177" ht="14.25" customHeight="1"/>
    <row r="79178" ht="14.25" customHeight="1"/>
    <row r="79179" ht="14.25" customHeight="1"/>
    <row r="79180" ht="14.25" customHeight="1"/>
    <row r="79181" ht="14.25" customHeight="1"/>
    <row r="79182" ht="14.25" customHeight="1"/>
    <row r="79183" ht="14.25" customHeight="1"/>
    <row r="79184" ht="14.25" customHeight="1"/>
    <row r="79185" ht="14.25" customHeight="1"/>
    <row r="79186" ht="14.25" customHeight="1"/>
    <row r="79187" ht="14.25" customHeight="1"/>
    <row r="79188" ht="14.25" customHeight="1"/>
    <row r="79189" ht="14.25" customHeight="1"/>
    <row r="79190" ht="14.25" customHeight="1"/>
    <row r="79191" ht="14.25" customHeight="1"/>
    <row r="79192" ht="14.25" customHeight="1"/>
    <row r="79193" ht="14.25" customHeight="1"/>
    <row r="79194" ht="14.25" customHeight="1"/>
    <row r="79195" ht="14.25" customHeight="1"/>
    <row r="79196" ht="14.25" customHeight="1"/>
    <row r="79197" ht="14.25" customHeight="1"/>
    <row r="79198" ht="14.25" customHeight="1"/>
    <row r="79199" ht="14.25" customHeight="1"/>
    <row r="79200" ht="14.25" customHeight="1"/>
    <row r="79201" ht="14.25" customHeight="1"/>
    <row r="79202" ht="14.25" customHeight="1"/>
    <row r="79203" ht="14.25" customHeight="1"/>
    <row r="79204" ht="14.25" customHeight="1"/>
    <row r="79205" ht="14.25" customHeight="1"/>
    <row r="79206" ht="14.25" customHeight="1"/>
    <row r="79207" ht="14.25" customHeight="1"/>
    <row r="79208" ht="14.25" customHeight="1"/>
    <row r="79209" ht="14.25" customHeight="1"/>
    <row r="79210" ht="14.25" customHeight="1"/>
    <row r="79211" ht="14.25" customHeight="1"/>
    <row r="79212" ht="14.25" customHeight="1"/>
    <row r="79213" ht="14.25" customHeight="1"/>
    <row r="79214" ht="14.25" customHeight="1"/>
    <row r="79215" ht="14.25" customHeight="1"/>
    <row r="79216" ht="14.25" customHeight="1"/>
    <row r="79217" ht="14.25" customHeight="1"/>
    <row r="79218" ht="14.25" customHeight="1"/>
    <row r="79219" ht="14.25" customHeight="1"/>
    <row r="79220" ht="14.25" customHeight="1"/>
    <row r="79221" ht="14.25" customHeight="1"/>
    <row r="79222" ht="14.25" customHeight="1"/>
    <row r="79223" ht="14.25" customHeight="1"/>
    <row r="79224" ht="14.25" customHeight="1"/>
    <row r="79225" ht="14.25" customHeight="1"/>
    <row r="79226" ht="14.25" customHeight="1"/>
    <row r="79227" ht="14.25" customHeight="1"/>
    <row r="79228" ht="14.25" customHeight="1"/>
    <row r="79229" ht="14.25" customHeight="1"/>
    <row r="79230" ht="14.25" customHeight="1"/>
    <row r="79231" ht="14.25" customHeight="1"/>
    <row r="79232" ht="14.25" customHeight="1"/>
    <row r="79233" ht="14.25" customHeight="1"/>
    <row r="79234" ht="14.25" customHeight="1"/>
    <row r="79235" ht="14.25" customHeight="1"/>
    <row r="79236" ht="14.25" customHeight="1"/>
    <row r="79237" ht="14.25" customHeight="1"/>
    <row r="79238" ht="14.25" customHeight="1"/>
    <row r="79239" ht="14.25" customHeight="1"/>
    <row r="79240" ht="14.25" customHeight="1"/>
    <row r="79241" ht="14.25" customHeight="1"/>
    <row r="79242" ht="14.25" customHeight="1"/>
    <row r="79243" ht="14.25" customHeight="1"/>
    <row r="79244" ht="14.25" customHeight="1"/>
    <row r="79245" ht="14.25" customHeight="1"/>
    <row r="79246" ht="14.25" customHeight="1"/>
    <row r="79247" ht="14.25" customHeight="1"/>
    <row r="79248" ht="14.25" customHeight="1"/>
    <row r="79249" ht="14.25" customHeight="1"/>
    <row r="79250" ht="14.25" customHeight="1"/>
    <row r="79251" ht="14.25" customHeight="1"/>
    <row r="79252" ht="14.25" customHeight="1"/>
    <row r="79253" ht="14.25" customHeight="1"/>
    <row r="79254" ht="14.25" customHeight="1"/>
    <row r="79255" ht="14.25" customHeight="1"/>
    <row r="79256" ht="14.25" customHeight="1"/>
    <row r="79257" ht="14.25" customHeight="1"/>
    <row r="79258" ht="14.25" customHeight="1"/>
    <row r="79259" ht="14.25" customHeight="1"/>
    <row r="79260" ht="14.25" customHeight="1"/>
    <row r="79261" ht="14.25" customHeight="1"/>
    <row r="79262" ht="14.25" customHeight="1"/>
    <row r="79263" ht="14.25" customHeight="1"/>
    <row r="79264" ht="14.25" customHeight="1"/>
    <row r="79265" ht="14.25" customHeight="1"/>
    <row r="79266" ht="14.25" customHeight="1"/>
    <row r="79267" ht="14.25" customHeight="1"/>
    <row r="79268" ht="14.25" customHeight="1"/>
    <row r="79269" ht="14.25" customHeight="1"/>
    <row r="79270" ht="14.25" customHeight="1"/>
    <row r="79271" ht="14.25" customHeight="1"/>
    <row r="79272" ht="14.25" customHeight="1"/>
    <row r="79273" ht="14.25" customHeight="1"/>
    <row r="79274" ht="14.25" customHeight="1"/>
    <row r="79275" ht="14.25" customHeight="1"/>
    <row r="79276" ht="14.25" customHeight="1"/>
    <row r="79277" ht="14.25" customHeight="1"/>
    <row r="79278" ht="14.25" customHeight="1"/>
    <row r="79279" ht="14.25" customHeight="1"/>
    <row r="79280" ht="14.25" customHeight="1"/>
    <row r="79281" ht="14.25" customHeight="1"/>
    <row r="79282" ht="14.25" customHeight="1"/>
    <row r="79283" ht="14.25" customHeight="1"/>
    <row r="79284" ht="14.25" customHeight="1"/>
    <row r="79285" ht="14.25" customHeight="1"/>
    <row r="79286" ht="14.25" customHeight="1"/>
    <row r="79287" ht="14.25" customHeight="1"/>
    <row r="79288" ht="14.25" customHeight="1"/>
    <row r="79289" ht="14.25" customHeight="1"/>
    <row r="79290" ht="14.25" customHeight="1"/>
    <row r="79291" ht="14.25" customHeight="1"/>
    <row r="79292" ht="14.25" customHeight="1"/>
    <row r="79293" ht="14.25" customHeight="1"/>
    <row r="79294" ht="14.25" customHeight="1"/>
    <row r="79295" ht="14.25" customHeight="1"/>
    <row r="79296" ht="14.25" customHeight="1"/>
    <row r="79297" ht="14.25" customHeight="1"/>
    <row r="79298" ht="14.25" customHeight="1"/>
    <row r="79299" ht="14.25" customHeight="1"/>
    <row r="79300" ht="14.25" customHeight="1"/>
    <row r="79301" ht="14.25" customHeight="1"/>
    <row r="79302" ht="14.25" customHeight="1"/>
    <row r="79303" ht="14.25" customHeight="1"/>
    <row r="79304" ht="14.25" customHeight="1"/>
    <row r="79305" ht="14.25" customHeight="1"/>
    <row r="79306" ht="14.25" customHeight="1"/>
    <row r="79307" ht="14.25" customHeight="1"/>
    <row r="79308" ht="14.25" customHeight="1"/>
    <row r="79309" ht="14.25" customHeight="1"/>
    <row r="79310" ht="14.25" customHeight="1"/>
    <row r="79311" ht="14.25" customHeight="1"/>
    <row r="79312" ht="14.25" customHeight="1"/>
    <row r="79313" ht="14.25" customHeight="1"/>
    <row r="79314" ht="14.25" customHeight="1"/>
    <row r="79315" ht="14.25" customHeight="1"/>
    <row r="79316" ht="14.25" customHeight="1"/>
    <row r="79317" ht="14.25" customHeight="1"/>
    <row r="79318" ht="14.25" customHeight="1"/>
    <row r="79319" ht="14.25" customHeight="1"/>
    <row r="79320" ht="14.25" customHeight="1"/>
    <row r="79321" ht="14.25" customHeight="1"/>
    <row r="79322" ht="14.25" customHeight="1"/>
    <row r="79323" ht="14.25" customHeight="1"/>
    <row r="79324" ht="14.25" customHeight="1"/>
    <row r="79325" ht="14.25" customHeight="1"/>
    <row r="79326" ht="14.25" customHeight="1"/>
    <row r="79327" ht="14.25" customHeight="1"/>
    <row r="79328" ht="14.25" customHeight="1"/>
    <row r="79329" ht="14.25" customHeight="1"/>
    <row r="79330" ht="14.25" customHeight="1"/>
    <row r="79331" ht="14.25" customHeight="1"/>
    <row r="79332" ht="14.25" customHeight="1"/>
    <row r="79333" ht="14.25" customHeight="1"/>
    <row r="79334" ht="14.25" customHeight="1"/>
    <row r="79335" ht="14.25" customHeight="1"/>
    <row r="79336" ht="14.25" customHeight="1"/>
    <row r="79337" ht="14.25" customHeight="1"/>
    <row r="79338" ht="14.25" customHeight="1"/>
    <row r="79339" ht="14.25" customHeight="1"/>
    <row r="79340" ht="14.25" customHeight="1"/>
    <row r="79341" ht="14.25" customHeight="1"/>
    <row r="79342" ht="14.25" customHeight="1"/>
    <row r="79343" ht="14.25" customHeight="1"/>
    <row r="79344" ht="14.25" customHeight="1"/>
    <row r="79345" ht="14.25" customHeight="1"/>
    <row r="79346" ht="14.25" customHeight="1"/>
    <row r="79347" ht="14.25" customHeight="1"/>
    <row r="79348" ht="14.25" customHeight="1"/>
    <row r="79349" ht="14.25" customHeight="1"/>
    <row r="79350" ht="14.25" customHeight="1"/>
    <row r="79351" ht="14.25" customHeight="1"/>
    <row r="79352" ht="14.25" customHeight="1"/>
    <row r="79353" ht="14.25" customHeight="1"/>
    <row r="79354" ht="14.25" customHeight="1"/>
    <row r="79355" ht="14.25" customHeight="1"/>
    <row r="79356" ht="14.25" customHeight="1"/>
    <row r="79357" ht="14.25" customHeight="1"/>
    <row r="79358" ht="14.25" customHeight="1"/>
    <row r="79359" ht="14.25" customHeight="1"/>
    <row r="79360" ht="14.25" customHeight="1"/>
    <row r="79361" ht="14.25" customHeight="1"/>
    <row r="79362" ht="14.25" customHeight="1"/>
    <row r="79363" ht="14.25" customHeight="1"/>
    <row r="79364" ht="14.25" customHeight="1"/>
    <row r="79365" ht="14.25" customHeight="1"/>
    <row r="79366" ht="14.25" customHeight="1"/>
    <row r="79367" ht="14.25" customHeight="1"/>
    <row r="79368" ht="14.25" customHeight="1"/>
    <row r="79369" ht="14.25" customHeight="1"/>
    <row r="79370" ht="14.25" customHeight="1"/>
    <row r="79371" ht="14.25" customHeight="1"/>
    <row r="79372" ht="14.25" customHeight="1"/>
    <row r="79373" ht="14.25" customHeight="1"/>
    <row r="79374" ht="14.25" customHeight="1"/>
    <row r="79375" ht="14.25" customHeight="1"/>
    <row r="79376" ht="14.25" customHeight="1"/>
    <row r="79377" ht="14.25" customHeight="1"/>
    <row r="79378" ht="14.25" customHeight="1"/>
    <row r="79379" ht="14.25" customHeight="1"/>
    <row r="79380" ht="14.25" customHeight="1"/>
    <row r="79381" ht="14.25" customHeight="1"/>
    <row r="79382" ht="14.25" customHeight="1"/>
    <row r="79383" ht="14.25" customHeight="1"/>
    <row r="79384" ht="14.25" customHeight="1"/>
    <row r="79385" ht="14.25" customHeight="1"/>
    <row r="79386" ht="14.25" customHeight="1"/>
    <row r="79387" ht="14.25" customHeight="1"/>
    <row r="79388" ht="14.25" customHeight="1"/>
    <row r="79389" ht="14.25" customHeight="1"/>
    <row r="79390" ht="14.25" customHeight="1"/>
    <row r="79391" ht="14.25" customHeight="1"/>
    <row r="79392" ht="14.25" customHeight="1"/>
    <row r="79393" ht="14.25" customHeight="1"/>
    <row r="79394" ht="14.25" customHeight="1"/>
    <row r="79395" ht="14.25" customHeight="1"/>
    <row r="79396" ht="14.25" customHeight="1"/>
    <row r="79397" ht="14.25" customHeight="1"/>
    <row r="79398" ht="14.25" customHeight="1"/>
    <row r="79399" ht="14.25" customHeight="1"/>
    <row r="79400" ht="14.25" customHeight="1"/>
    <row r="79401" ht="14.25" customHeight="1"/>
    <row r="79402" ht="14.25" customHeight="1"/>
    <row r="79403" ht="14.25" customHeight="1"/>
    <row r="79404" ht="14.25" customHeight="1"/>
    <row r="79405" ht="14.25" customHeight="1"/>
    <row r="79406" ht="14.25" customHeight="1"/>
    <row r="79407" ht="14.25" customHeight="1"/>
    <row r="79408" ht="14.25" customHeight="1"/>
    <row r="79409" ht="14.25" customHeight="1"/>
    <row r="79410" ht="14.25" customHeight="1"/>
    <row r="79411" ht="14.25" customHeight="1"/>
    <row r="79412" ht="14.25" customHeight="1"/>
    <row r="79413" ht="14.25" customHeight="1"/>
    <row r="79414" ht="14.25" customHeight="1"/>
    <row r="79415" ht="14.25" customHeight="1"/>
    <row r="79416" ht="14.25" customHeight="1"/>
    <row r="79417" ht="14.25" customHeight="1"/>
    <row r="79418" ht="14.25" customHeight="1"/>
    <row r="79419" ht="14.25" customHeight="1"/>
    <row r="79420" ht="14.25" customHeight="1"/>
    <row r="79421" ht="14.25" customHeight="1"/>
    <row r="79422" ht="14.25" customHeight="1"/>
    <row r="79423" ht="14.25" customHeight="1"/>
    <row r="79424" ht="14.25" customHeight="1"/>
    <row r="79425" ht="14.25" customHeight="1"/>
    <row r="79426" ht="14.25" customHeight="1"/>
    <row r="79427" ht="14.25" customHeight="1"/>
    <row r="79428" ht="14.25" customHeight="1"/>
    <row r="79429" ht="14.25" customHeight="1"/>
    <row r="79430" ht="14.25" customHeight="1"/>
    <row r="79431" ht="14.25" customHeight="1"/>
    <row r="79432" ht="14.25" customHeight="1"/>
    <row r="79433" ht="14.25" customHeight="1"/>
    <row r="79434" ht="14.25" customHeight="1"/>
    <row r="79435" ht="14.25" customHeight="1"/>
    <row r="79436" ht="14.25" customHeight="1"/>
    <row r="79437" ht="14.25" customHeight="1"/>
    <row r="79438" ht="14.25" customHeight="1"/>
    <row r="79439" ht="14.25" customHeight="1"/>
    <row r="79440" ht="14.25" customHeight="1"/>
    <row r="79441" ht="14.25" customHeight="1"/>
    <row r="79442" ht="14.25" customHeight="1"/>
    <row r="79443" ht="14.25" customHeight="1"/>
    <row r="79444" ht="14.25" customHeight="1"/>
    <row r="79445" ht="14.25" customHeight="1"/>
    <row r="79446" ht="14.25" customHeight="1"/>
    <row r="79447" ht="14.25" customHeight="1"/>
    <row r="79448" ht="14.25" customHeight="1"/>
    <row r="79449" ht="14.25" customHeight="1"/>
    <row r="79450" ht="14.25" customHeight="1"/>
    <row r="79451" ht="14.25" customHeight="1"/>
    <row r="79452" ht="14.25" customHeight="1"/>
    <row r="79453" ht="14.25" customHeight="1"/>
    <row r="79454" ht="14.25" customHeight="1"/>
    <row r="79455" ht="14.25" customHeight="1"/>
    <row r="79456" ht="14.25" customHeight="1"/>
    <row r="79457" ht="14.25" customHeight="1"/>
    <row r="79458" ht="14.25" customHeight="1"/>
    <row r="79459" ht="14.25" customHeight="1"/>
    <row r="79460" ht="14.25" customHeight="1"/>
    <row r="79461" ht="14.25" customHeight="1"/>
    <row r="79462" ht="14.25" customHeight="1"/>
    <row r="79463" ht="14.25" customHeight="1"/>
    <row r="79464" ht="14.25" customHeight="1"/>
    <row r="79465" ht="14.25" customHeight="1"/>
    <row r="79466" ht="14.25" customHeight="1"/>
    <row r="79467" ht="14.25" customHeight="1"/>
    <row r="79468" ht="14.25" customHeight="1"/>
    <row r="79469" ht="14.25" customHeight="1"/>
    <row r="79470" ht="14.25" customHeight="1"/>
    <row r="79471" ht="14.25" customHeight="1"/>
    <row r="79472" ht="14.25" customHeight="1"/>
    <row r="79473" ht="14.25" customHeight="1"/>
    <row r="79474" ht="14.25" customHeight="1"/>
    <row r="79475" ht="14.25" customHeight="1"/>
    <row r="79476" ht="14.25" customHeight="1"/>
    <row r="79477" ht="14.25" customHeight="1"/>
    <row r="79478" ht="14.25" customHeight="1"/>
    <row r="79479" ht="14.25" customHeight="1"/>
    <row r="79480" ht="14.25" customHeight="1"/>
    <row r="79481" ht="14.25" customHeight="1"/>
    <row r="79482" ht="14.25" customHeight="1"/>
    <row r="79483" ht="14.25" customHeight="1"/>
    <row r="79484" ht="14.25" customHeight="1"/>
    <row r="79485" ht="14.25" customHeight="1"/>
    <row r="79486" ht="14.25" customHeight="1"/>
    <row r="79487" ht="14.25" customHeight="1"/>
    <row r="79488" ht="14.25" customHeight="1"/>
    <row r="79489" ht="14.25" customHeight="1"/>
    <row r="79490" ht="14.25" customHeight="1"/>
    <row r="79491" ht="14.25" customHeight="1"/>
    <row r="79492" ht="14.25" customHeight="1"/>
    <row r="79493" ht="14.25" customHeight="1"/>
    <row r="79494" ht="14.25" customHeight="1"/>
    <row r="79495" ht="14.25" customHeight="1"/>
    <row r="79496" ht="14.25" customHeight="1"/>
    <row r="79497" ht="14.25" customHeight="1"/>
    <row r="79498" ht="14.25" customHeight="1"/>
    <row r="79499" ht="14.25" customHeight="1"/>
    <row r="79500" ht="14.25" customHeight="1"/>
    <row r="79501" ht="14.25" customHeight="1"/>
    <row r="79502" ht="14.25" customHeight="1"/>
    <row r="79503" ht="14.25" customHeight="1"/>
    <row r="79504" ht="14.25" customHeight="1"/>
    <row r="79505" ht="14.25" customHeight="1"/>
    <row r="79506" ht="14.25" customHeight="1"/>
    <row r="79507" ht="14.25" customHeight="1"/>
    <row r="79508" ht="14.25" customHeight="1"/>
    <row r="79509" ht="14.25" customHeight="1"/>
    <row r="79510" ht="14.25" customHeight="1"/>
    <row r="79511" ht="14.25" customHeight="1"/>
    <row r="79512" ht="14.25" customHeight="1"/>
    <row r="79513" ht="14.25" customHeight="1"/>
    <row r="79514" ht="14.25" customHeight="1"/>
    <row r="79515" ht="14.25" customHeight="1"/>
    <row r="79516" ht="14.25" customHeight="1"/>
    <row r="79517" ht="14.25" customHeight="1"/>
    <row r="79518" ht="14.25" customHeight="1"/>
    <row r="79519" ht="14.25" customHeight="1"/>
    <row r="79520" ht="14.25" customHeight="1"/>
    <row r="79521" ht="14.25" customHeight="1"/>
    <row r="79522" ht="14.25" customHeight="1"/>
    <row r="79523" ht="14.25" customHeight="1"/>
    <row r="79524" ht="14.25" customHeight="1"/>
    <row r="79525" ht="14.25" customHeight="1"/>
    <row r="79526" ht="14.25" customHeight="1"/>
    <row r="79527" ht="14.25" customHeight="1"/>
    <row r="79528" ht="14.25" customHeight="1"/>
    <row r="79529" ht="14.25" customHeight="1"/>
    <row r="79530" ht="14.25" customHeight="1"/>
    <row r="79531" ht="14.25" customHeight="1"/>
    <row r="79532" ht="14.25" customHeight="1"/>
    <row r="79533" ht="14.25" customHeight="1"/>
    <row r="79534" ht="14.25" customHeight="1"/>
    <row r="79535" ht="14.25" customHeight="1"/>
    <row r="79536" ht="14.25" customHeight="1"/>
    <row r="79537" ht="14.25" customHeight="1"/>
    <row r="79538" ht="14.25" customHeight="1"/>
    <row r="79539" ht="14.25" customHeight="1"/>
    <row r="79540" ht="14.25" customHeight="1"/>
    <row r="79541" ht="14.25" customHeight="1"/>
    <row r="79542" ht="14.25" customHeight="1"/>
    <row r="79543" ht="14.25" customHeight="1"/>
    <row r="79544" ht="14.25" customHeight="1"/>
    <row r="79545" ht="14.25" customHeight="1"/>
    <row r="79546" ht="14.25" customHeight="1"/>
    <row r="79547" ht="14.25" customHeight="1"/>
    <row r="79548" ht="14.25" customHeight="1"/>
    <row r="79549" ht="14.25" customHeight="1"/>
    <row r="79550" ht="14.25" customHeight="1"/>
    <row r="79551" ht="14.25" customHeight="1"/>
    <row r="79552" ht="14.25" customHeight="1"/>
    <row r="79553" ht="14.25" customHeight="1"/>
    <row r="79554" ht="14.25" customHeight="1"/>
    <row r="79555" ht="14.25" customHeight="1"/>
    <row r="79556" ht="14.25" customHeight="1"/>
    <row r="79557" ht="14.25" customHeight="1"/>
    <row r="79558" ht="14.25" customHeight="1"/>
    <row r="79559" ht="14.25" customHeight="1"/>
    <row r="79560" ht="14.25" customHeight="1"/>
    <row r="79561" ht="14.25" customHeight="1"/>
    <row r="79562" ht="14.25" customHeight="1"/>
    <row r="79563" ht="14.25" customHeight="1"/>
    <row r="79564" ht="14.25" customHeight="1"/>
    <row r="79565" ht="14.25" customHeight="1"/>
    <row r="79566" ht="14.25" customHeight="1"/>
    <row r="79567" ht="14.25" customHeight="1"/>
    <row r="79568" ht="14.25" customHeight="1"/>
    <row r="79569" ht="14.25" customHeight="1"/>
    <row r="79570" ht="14.25" customHeight="1"/>
    <row r="79571" ht="14.25" customHeight="1"/>
    <row r="79572" ht="14.25" customHeight="1"/>
    <row r="79573" ht="14.25" customHeight="1"/>
    <row r="79574" ht="14.25" customHeight="1"/>
    <row r="79575" ht="14.25" customHeight="1"/>
    <row r="79576" ht="14.25" customHeight="1"/>
    <row r="79577" ht="14.25" customHeight="1"/>
    <row r="79578" ht="14.25" customHeight="1"/>
    <row r="79579" ht="14.25" customHeight="1"/>
    <row r="79580" ht="14.25" customHeight="1"/>
    <row r="79581" ht="14.25" customHeight="1"/>
    <row r="79582" ht="14.25" customHeight="1"/>
    <row r="79583" ht="14.25" customHeight="1"/>
    <row r="79584" ht="14.25" customHeight="1"/>
    <row r="79585" ht="14.25" customHeight="1"/>
    <row r="79586" ht="14.25" customHeight="1"/>
    <row r="79587" ht="14.25" customHeight="1"/>
    <row r="79588" ht="14.25" customHeight="1"/>
    <row r="79589" ht="14.25" customHeight="1"/>
    <row r="79590" ht="14.25" customHeight="1"/>
    <row r="79591" ht="14.25" customHeight="1"/>
    <row r="79592" ht="14.25" customHeight="1"/>
    <row r="79593" ht="14.25" customHeight="1"/>
    <row r="79594" ht="14.25" customHeight="1"/>
    <row r="79595" ht="14.25" customHeight="1"/>
    <row r="79596" ht="14.25" customHeight="1"/>
    <row r="79597" ht="14.25" customHeight="1"/>
    <row r="79598" ht="14.25" customHeight="1"/>
    <row r="79599" ht="14.25" customHeight="1"/>
    <row r="79600" ht="14.25" customHeight="1"/>
    <row r="79601" ht="14.25" customHeight="1"/>
    <row r="79602" ht="14.25" customHeight="1"/>
    <row r="79603" ht="14.25" customHeight="1"/>
    <row r="79604" ht="14.25" customHeight="1"/>
    <row r="79605" ht="14.25" customHeight="1"/>
    <row r="79606" ht="14.25" customHeight="1"/>
    <row r="79607" ht="14.25" customHeight="1"/>
    <row r="79608" ht="14.25" customHeight="1"/>
    <row r="79609" ht="14.25" customHeight="1"/>
    <row r="79610" ht="14.25" customHeight="1"/>
    <row r="79611" ht="14.25" customHeight="1"/>
    <row r="79612" ht="14.25" customHeight="1"/>
    <row r="79613" ht="14.25" customHeight="1"/>
    <row r="79614" ht="14.25" customHeight="1"/>
    <row r="79615" ht="14.25" customHeight="1"/>
    <row r="79616" ht="14.25" customHeight="1"/>
    <row r="79617" ht="14.25" customHeight="1"/>
    <row r="79618" ht="14.25" customHeight="1"/>
    <row r="79619" ht="14.25" customHeight="1"/>
    <row r="79620" ht="14.25" customHeight="1"/>
    <row r="79621" ht="14.25" customHeight="1"/>
    <row r="79622" ht="14.25" customHeight="1"/>
    <row r="79623" ht="14.25" customHeight="1"/>
    <row r="79624" ht="14.25" customHeight="1"/>
    <row r="79625" ht="14.25" customHeight="1"/>
    <row r="79626" ht="14.25" customHeight="1"/>
    <row r="79627" ht="14.25" customHeight="1"/>
    <row r="79628" ht="14.25" customHeight="1"/>
    <row r="79629" ht="14.25" customHeight="1"/>
    <row r="79630" ht="14.25" customHeight="1"/>
    <row r="79631" ht="14.25" customHeight="1"/>
    <row r="79632" ht="14.25" customHeight="1"/>
    <row r="79633" ht="14.25" customHeight="1"/>
    <row r="79634" ht="14.25" customHeight="1"/>
    <row r="79635" ht="14.25" customHeight="1"/>
    <row r="79636" ht="14.25" customHeight="1"/>
    <row r="79637" ht="14.25" customHeight="1"/>
    <row r="79638" ht="14.25" customHeight="1"/>
    <row r="79639" ht="14.25" customHeight="1"/>
    <row r="79640" ht="14.25" customHeight="1"/>
    <row r="79641" ht="14.25" customHeight="1"/>
    <row r="79642" ht="14.25" customHeight="1"/>
    <row r="79643" ht="14.25" customHeight="1"/>
    <row r="79644" ht="14.25" customHeight="1"/>
    <row r="79645" ht="14.25" customHeight="1"/>
    <row r="79646" ht="14.25" customHeight="1"/>
    <row r="79647" ht="14.25" customHeight="1"/>
    <row r="79648" ht="14.25" customHeight="1"/>
    <row r="79649" ht="14.25" customHeight="1"/>
    <row r="79650" ht="14.25" customHeight="1"/>
    <row r="79651" ht="14.25" customHeight="1"/>
    <row r="79652" ht="14.25" customHeight="1"/>
    <row r="79653" ht="14.25" customHeight="1"/>
    <row r="79654" ht="14.25" customHeight="1"/>
    <row r="79655" ht="14.25" customHeight="1"/>
    <row r="79656" ht="14.25" customHeight="1"/>
    <row r="79657" ht="14.25" customHeight="1"/>
    <row r="79658" ht="14.25" customHeight="1"/>
    <row r="79659" ht="14.25" customHeight="1"/>
    <row r="79660" ht="14.25" customHeight="1"/>
    <row r="79661" ht="14.25" customHeight="1"/>
    <row r="79662" ht="14.25" customHeight="1"/>
    <row r="79663" ht="14.25" customHeight="1"/>
    <row r="79664" ht="14.25" customHeight="1"/>
    <row r="79665" ht="14.25" customHeight="1"/>
    <row r="79666" ht="14.25" customHeight="1"/>
    <row r="79667" ht="14.25" customHeight="1"/>
    <row r="79668" ht="14.25" customHeight="1"/>
    <row r="79669" ht="14.25" customHeight="1"/>
    <row r="79670" ht="14.25" customHeight="1"/>
    <row r="79671" ht="14.25" customHeight="1"/>
    <row r="79672" ht="14.25" customHeight="1"/>
    <row r="79673" ht="14.25" customHeight="1"/>
    <row r="79674" ht="14.25" customHeight="1"/>
    <row r="79675" ht="14.25" customHeight="1"/>
    <row r="79676" ht="14.25" customHeight="1"/>
    <row r="79677" ht="14.25" customHeight="1"/>
    <row r="79678" ht="14.25" customHeight="1"/>
    <row r="79679" ht="14.25" customHeight="1"/>
    <row r="79680" ht="14.25" customHeight="1"/>
    <row r="79681" ht="14.25" customHeight="1"/>
    <row r="79682" ht="14.25" customHeight="1"/>
    <row r="79683" ht="14.25" customHeight="1"/>
    <row r="79684" ht="14.25" customHeight="1"/>
    <row r="79685" ht="14.25" customHeight="1"/>
    <row r="79686" ht="14.25" customHeight="1"/>
    <row r="79687" ht="14.25" customHeight="1"/>
    <row r="79688" ht="14.25" customHeight="1"/>
    <row r="79689" ht="14.25" customHeight="1"/>
    <row r="79690" ht="14.25" customHeight="1"/>
    <row r="79691" ht="14.25" customHeight="1"/>
    <row r="79692" ht="14.25" customHeight="1"/>
    <row r="79693" ht="14.25" customHeight="1"/>
    <row r="79694" ht="14.25" customHeight="1"/>
    <row r="79695" ht="14.25" customHeight="1"/>
    <row r="79696" ht="14.25" customHeight="1"/>
    <row r="79697" ht="14.25" customHeight="1"/>
    <row r="79698" ht="14.25" customHeight="1"/>
    <row r="79699" ht="14.25" customHeight="1"/>
    <row r="79700" ht="14.25" customHeight="1"/>
    <row r="79701" ht="14.25" customHeight="1"/>
    <row r="79702" ht="14.25" customHeight="1"/>
    <row r="79703" ht="14.25" customHeight="1"/>
    <row r="79704" ht="14.25" customHeight="1"/>
    <row r="79705" ht="14.25" customHeight="1"/>
    <row r="79706" ht="14.25" customHeight="1"/>
    <row r="79707" ht="14.25" customHeight="1"/>
    <row r="79708" ht="14.25" customHeight="1"/>
    <row r="79709" ht="14.25" customHeight="1"/>
    <row r="79710" ht="14.25" customHeight="1"/>
    <row r="79711" ht="14.25" customHeight="1"/>
    <row r="79712" ht="14.25" customHeight="1"/>
    <row r="79713" ht="14.25" customHeight="1"/>
    <row r="79714" ht="14.25" customHeight="1"/>
    <row r="79715" ht="14.25" customHeight="1"/>
    <row r="79716" ht="14.25" customHeight="1"/>
    <row r="79717" ht="14.25" customHeight="1"/>
    <row r="79718" ht="14.25" customHeight="1"/>
    <row r="79719" ht="14.25" customHeight="1"/>
    <row r="79720" ht="14.25" customHeight="1"/>
    <row r="79721" ht="14.25" customHeight="1"/>
    <row r="79722" ht="14.25" customHeight="1"/>
    <row r="79723" ht="14.25" customHeight="1"/>
    <row r="79724" ht="14.25" customHeight="1"/>
    <row r="79725" ht="14.25" customHeight="1"/>
    <row r="79726" ht="14.25" customHeight="1"/>
    <row r="79727" ht="14.25" customHeight="1"/>
    <row r="79728" ht="14.25" customHeight="1"/>
    <row r="79729" ht="14.25" customHeight="1"/>
    <row r="79730" ht="14.25" customHeight="1"/>
    <row r="79731" ht="14.25" customHeight="1"/>
    <row r="79732" ht="14.25" customHeight="1"/>
    <row r="79733" ht="14.25" customHeight="1"/>
    <row r="79734" ht="14.25" customHeight="1"/>
    <row r="79735" ht="14.25" customHeight="1"/>
    <row r="79736" ht="14.25" customHeight="1"/>
    <row r="79737" ht="14.25" customHeight="1"/>
    <row r="79738" ht="14.25" customHeight="1"/>
    <row r="79739" ht="14.25" customHeight="1"/>
    <row r="79740" ht="14.25" customHeight="1"/>
    <row r="79741" ht="14.25" customHeight="1"/>
    <row r="79742" ht="14.25" customHeight="1"/>
    <row r="79743" ht="14.25" customHeight="1"/>
    <row r="79744" ht="14.25" customHeight="1"/>
    <row r="79745" ht="14.25" customHeight="1"/>
    <row r="79746" ht="14.25" customHeight="1"/>
    <row r="79747" ht="14.25" customHeight="1"/>
    <row r="79748" ht="14.25" customHeight="1"/>
    <row r="79749" ht="14.25" customHeight="1"/>
    <row r="79750" ht="14.25" customHeight="1"/>
    <row r="79751" ht="14.25" customHeight="1"/>
    <row r="79752" ht="14.25" customHeight="1"/>
    <row r="79753" ht="14.25" customHeight="1"/>
    <row r="79754" ht="14.25" customHeight="1"/>
    <row r="79755" ht="14.25" customHeight="1"/>
    <row r="79756" ht="14.25" customHeight="1"/>
    <row r="79757" ht="14.25" customHeight="1"/>
    <row r="79758" ht="14.25" customHeight="1"/>
    <row r="79759" ht="14.25" customHeight="1"/>
    <row r="79760" ht="14.25" customHeight="1"/>
    <row r="79761" ht="14.25" customHeight="1"/>
    <row r="79762" ht="14.25" customHeight="1"/>
    <row r="79763" ht="14.25" customHeight="1"/>
    <row r="79764" ht="14.25" customHeight="1"/>
    <row r="79765" ht="14.25" customHeight="1"/>
    <row r="79766" ht="14.25" customHeight="1"/>
    <row r="79767" ht="14.25" customHeight="1"/>
    <row r="79768" ht="14.25" customHeight="1"/>
    <row r="79769" ht="14.25" customHeight="1"/>
    <row r="79770" ht="14.25" customHeight="1"/>
    <row r="79771" ht="14.25" customHeight="1"/>
    <row r="79772" ht="14.25" customHeight="1"/>
    <row r="79773" ht="14.25" customHeight="1"/>
    <row r="79774" ht="14.25" customHeight="1"/>
    <row r="79775" ht="14.25" customHeight="1"/>
    <row r="79776" ht="14.25" customHeight="1"/>
    <row r="79777" ht="14.25" customHeight="1"/>
    <row r="79778" ht="14.25" customHeight="1"/>
    <row r="79779" ht="14.25" customHeight="1"/>
    <row r="79780" ht="14.25" customHeight="1"/>
    <row r="79781" ht="14.25" customHeight="1"/>
    <row r="79782" ht="14.25" customHeight="1"/>
    <row r="79783" ht="14.25" customHeight="1"/>
    <row r="79784" ht="14.25" customHeight="1"/>
    <row r="79785" ht="14.25" customHeight="1"/>
    <row r="79786" ht="14.25" customHeight="1"/>
    <row r="79787" ht="14.25" customHeight="1"/>
    <row r="79788" ht="14.25" customHeight="1"/>
    <row r="79789" ht="14.25" customHeight="1"/>
    <row r="79790" ht="14.25" customHeight="1"/>
    <row r="79791" ht="14.25" customHeight="1"/>
    <row r="79792" ht="14.25" customHeight="1"/>
    <row r="79793" ht="14.25" customHeight="1"/>
    <row r="79794" ht="14.25" customHeight="1"/>
    <row r="79795" ht="14.25" customHeight="1"/>
    <row r="79796" ht="14.25" customHeight="1"/>
    <row r="79797" ht="14.25" customHeight="1"/>
    <row r="79798" ht="14.25" customHeight="1"/>
    <row r="79799" ht="14.25" customHeight="1"/>
    <row r="79800" ht="14.25" customHeight="1"/>
    <row r="79801" ht="14.25" customHeight="1"/>
    <row r="79802" ht="14.25" customHeight="1"/>
    <row r="79803" ht="14.25" customHeight="1"/>
    <row r="79804" ht="14.25" customHeight="1"/>
    <row r="79805" ht="14.25" customHeight="1"/>
    <row r="79806" ht="14.25" customHeight="1"/>
    <row r="79807" ht="14.25" customHeight="1"/>
    <row r="79808" ht="14.25" customHeight="1"/>
    <row r="79809" ht="14.25" customHeight="1"/>
    <row r="79810" ht="14.25" customHeight="1"/>
    <row r="79811" ht="14.25" customHeight="1"/>
    <row r="79812" ht="14.25" customHeight="1"/>
    <row r="79813" ht="14.25" customHeight="1"/>
    <row r="79814" ht="14.25" customHeight="1"/>
    <row r="79815" ht="14.25" customHeight="1"/>
    <row r="79816" ht="14.25" customHeight="1"/>
    <row r="79817" ht="14.25" customHeight="1"/>
    <row r="79818" ht="14.25" customHeight="1"/>
    <row r="79819" ht="14.25" customHeight="1"/>
    <row r="79820" ht="14.25" customHeight="1"/>
    <row r="79821" ht="14.25" customHeight="1"/>
    <row r="79822" ht="14.25" customHeight="1"/>
    <row r="79823" ht="14.25" customHeight="1"/>
    <row r="79824" ht="14.25" customHeight="1"/>
    <row r="79825" ht="14.25" customHeight="1"/>
    <row r="79826" ht="14.25" customHeight="1"/>
    <row r="79827" ht="14.25" customHeight="1"/>
    <row r="79828" ht="14.25" customHeight="1"/>
    <row r="79829" ht="14.25" customHeight="1"/>
    <row r="79830" ht="14.25" customHeight="1"/>
    <row r="79831" ht="14.25" customHeight="1"/>
    <row r="79832" ht="14.25" customHeight="1"/>
    <row r="79833" ht="14.25" customHeight="1"/>
    <row r="79834" ht="14.25" customHeight="1"/>
    <row r="79835" ht="14.25" customHeight="1"/>
    <row r="79836" ht="14.25" customHeight="1"/>
    <row r="79837" ht="14.25" customHeight="1"/>
    <row r="79838" ht="14.25" customHeight="1"/>
    <row r="79839" ht="14.25" customHeight="1"/>
    <row r="79840" ht="14.25" customHeight="1"/>
    <row r="79841" ht="14.25" customHeight="1"/>
    <row r="79842" ht="14.25" customHeight="1"/>
    <row r="79843" ht="14.25" customHeight="1"/>
    <row r="79844" ht="14.25" customHeight="1"/>
    <row r="79845" ht="14.25" customHeight="1"/>
    <row r="79846" ht="14.25" customHeight="1"/>
    <row r="79847" ht="14.25" customHeight="1"/>
    <row r="79848" ht="14.25" customHeight="1"/>
    <row r="79849" ht="14.25" customHeight="1"/>
    <row r="79850" ht="14.25" customHeight="1"/>
    <row r="79851" ht="14.25" customHeight="1"/>
    <row r="79852" ht="14.25" customHeight="1"/>
    <row r="79853" ht="14.25" customHeight="1"/>
    <row r="79854" ht="14.25" customHeight="1"/>
    <row r="79855" ht="14.25" customHeight="1"/>
    <row r="79856" ht="14.25" customHeight="1"/>
    <row r="79857" ht="14.25" customHeight="1"/>
    <row r="79858" ht="14.25" customHeight="1"/>
    <row r="79859" ht="14.25" customHeight="1"/>
    <row r="79860" ht="14.25" customHeight="1"/>
    <row r="79861" ht="14.25" customHeight="1"/>
    <row r="79862" ht="14.25" customHeight="1"/>
    <row r="79863" ht="14.25" customHeight="1"/>
    <row r="79864" ht="14.25" customHeight="1"/>
    <row r="79865" ht="14.25" customHeight="1"/>
    <row r="79866" ht="14.25" customHeight="1"/>
    <row r="79867" ht="14.25" customHeight="1"/>
    <row r="79868" ht="14.25" customHeight="1"/>
    <row r="79869" ht="14.25" customHeight="1"/>
    <row r="79870" ht="14.25" customHeight="1"/>
    <row r="79871" ht="14.25" customHeight="1"/>
    <row r="79872" ht="14.25" customHeight="1"/>
    <row r="79873" ht="14.25" customHeight="1"/>
    <row r="79874" ht="14.25" customHeight="1"/>
    <row r="79875" ht="14.25" customHeight="1"/>
    <row r="79876" ht="14.25" customHeight="1"/>
    <row r="79877" ht="14.25" customHeight="1"/>
    <row r="79878" ht="14.25" customHeight="1"/>
    <row r="79879" ht="14.25" customHeight="1"/>
    <row r="79880" ht="14.25" customHeight="1"/>
    <row r="79881" ht="14.25" customHeight="1"/>
    <row r="79882" ht="14.25" customHeight="1"/>
    <row r="79883" ht="14.25" customHeight="1"/>
    <row r="79884" ht="14.25" customHeight="1"/>
    <row r="79885" ht="14.25" customHeight="1"/>
    <row r="79886" ht="14.25" customHeight="1"/>
    <row r="79887" ht="14.25" customHeight="1"/>
    <row r="79888" ht="14.25" customHeight="1"/>
    <row r="79889" ht="14.25" customHeight="1"/>
    <row r="79890" ht="14.25" customHeight="1"/>
    <row r="79891" ht="14.25" customHeight="1"/>
    <row r="79892" ht="14.25" customHeight="1"/>
    <row r="79893" ht="14.25" customHeight="1"/>
    <row r="79894" ht="14.25" customHeight="1"/>
    <row r="79895" ht="14.25" customHeight="1"/>
    <row r="79896" ht="14.25" customHeight="1"/>
    <row r="79897" ht="14.25" customHeight="1"/>
    <row r="79898" ht="14.25" customHeight="1"/>
    <row r="79899" ht="14.25" customHeight="1"/>
    <row r="79900" ht="14.25" customHeight="1"/>
    <row r="79901" ht="14.25" customHeight="1"/>
    <row r="79902" ht="14.25" customHeight="1"/>
    <row r="79903" ht="14.25" customHeight="1"/>
    <row r="79904" ht="14.25" customHeight="1"/>
    <row r="79905" ht="14.25" customHeight="1"/>
    <row r="79906" ht="14.25" customHeight="1"/>
    <row r="79907" ht="14.25" customHeight="1"/>
    <row r="79908" ht="14.25" customHeight="1"/>
    <row r="79909" ht="14.25" customHeight="1"/>
    <row r="79910" ht="14.25" customHeight="1"/>
    <row r="79911" ht="14.25" customHeight="1"/>
    <row r="79912" ht="14.25" customHeight="1"/>
    <row r="79913" ht="14.25" customHeight="1"/>
    <row r="79914" ht="14.25" customHeight="1"/>
    <row r="79915" ht="14.25" customHeight="1"/>
    <row r="79916" ht="14.25" customHeight="1"/>
    <row r="79917" ht="14.25" customHeight="1"/>
    <row r="79918" ht="14.25" customHeight="1"/>
    <row r="79919" ht="14.25" customHeight="1"/>
    <row r="79920" ht="14.25" customHeight="1"/>
    <row r="79921" ht="14.25" customHeight="1"/>
    <row r="79922" ht="14.25" customHeight="1"/>
    <row r="79923" ht="14.25" customHeight="1"/>
    <row r="79924" ht="14.25" customHeight="1"/>
    <row r="79925" ht="14.25" customHeight="1"/>
    <row r="79926" ht="14.25" customHeight="1"/>
    <row r="79927" ht="14.25" customHeight="1"/>
    <row r="79928" ht="14.25" customHeight="1"/>
    <row r="79929" ht="14.25" customHeight="1"/>
    <row r="79930" ht="14.25" customHeight="1"/>
    <row r="79931" ht="14.25" customHeight="1"/>
    <row r="79932" ht="14.25" customHeight="1"/>
    <row r="79933" ht="14.25" customHeight="1"/>
    <row r="79934" ht="14.25" customHeight="1"/>
    <row r="79935" ht="14.25" customHeight="1"/>
    <row r="79936" ht="14.25" customHeight="1"/>
    <row r="79937" ht="14.25" customHeight="1"/>
    <row r="79938" ht="14.25" customHeight="1"/>
    <row r="79939" ht="14.25" customHeight="1"/>
    <row r="79940" ht="14.25" customHeight="1"/>
    <row r="79941" ht="14.25" customHeight="1"/>
    <row r="79942" ht="14.25" customHeight="1"/>
    <row r="79943" ht="14.25" customHeight="1"/>
    <row r="79944" ht="14.25" customHeight="1"/>
    <row r="79945" ht="14.25" customHeight="1"/>
    <row r="79946" ht="14.25" customHeight="1"/>
    <row r="79947" ht="14.25" customHeight="1"/>
    <row r="79948" ht="14.25" customHeight="1"/>
    <row r="79949" ht="14.25" customHeight="1"/>
    <row r="79950" ht="14.25" customHeight="1"/>
    <row r="79951" ht="14.25" customHeight="1"/>
    <row r="79952" ht="14.25" customHeight="1"/>
    <row r="79953" ht="14.25" customHeight="1"/>
    <row r="79954" ht="14.25" customHeight="1"/>
    <row r="79955" ht="14.25" customHeight="1"/>
    <row r="79956" ht="14.25" customHeight="1"/>
    <row r="79957" ht="14.25" customHeight="1"/>
    <row r="79958" ht="14.25" customHeight="1"/>
    <row r="79959" ht="14.25" customHeight="1"/>
    <row r="79960" ht="14.25" customHeight="1"/>
    <row r="79961" ht="14.25" customHeight="1"/>
    <row r="79962" ht="14.25" customHeight="1"/>
    <row r="79963" ht="14.25" customHeight="1"/>
    <row r="79964" ht="14.25" customHeight="1"/>
    <row r="79965" ht="14.25" customHeight="1"/>
    <row r="79966" ht="14.25" customHeight="1"/>
    <row r="79967" ht="14.25" customHeight="1"/>
    <row r="79968" ht="14.25" customHeight="1"/>
    <row r="79969" ht="14.25" customHeight="1"/>
    <row r="79970" ht="14.25" customHeight="1"/>
    <row r="79971" ht="14.25" customHeight="1"/>
    <row r="79972" ht="14.25" customHeight="1"/>
    <row r="79973" ht="14.25" customHeight="1"/>
    <row r="79974" ht="14.25" customHeight="1"/>
    <row r="79975" ht="14.25" customHeight="1"/>
    <row r="79976" ht="14.25" customHeight="1"/>
    <row r="79977" ht="14.25" customHeight="1"/>
    <row r="79978" ht="14.25" customHeight="1"/>
    <row r="79979" ht="14.25" customHeight="1"/>
    <row r="79980" ht="14.25" customHeight="1"/>
    <row r="79981" ht="14.25" customHeight="1"/>
    <row r="79982" ht="14.25" customHeight="1"/>
    <row r="79983" ht="14.25" customHeight="1"/>
    <row r="79984" ht="14.25" customHeight="1"/>
    <row r="79985" ht="14.25" customHeight="1"/>
    <row r="79986" ht="14.25" customHeight="1"/>
    <row r="79987" ht="14.25" customHeight="1"/>
    <row r="79988" ht="14.25" customHeight="1"/>
    <row r="79989" ht="14.25" customHeight="1"/>
    <row r="79990" ht="14.25" customHeight="1"/>
    <row r="79991" ht="14.25" customHeight="1"/>
    <row r="79992" ht="14.25" customHeight="1"/>
    <row r="79993" ht="14.25" customHeight="1"/>
    <row r="79994" ht="14.25" customHeight="1"/>
    <row r="79995" ht="14.25" customHeight="1"/>
    <row r="79996" ht="14.25" customHeight="1"/>
    <row r="79997" ht="14.25" customHeight="1"/>
    <row r="79998" ht="14.25" customHeight="1"/>
    <row r="79999" ht="14.25" customHeight="1"/>
    <row r="80000" ht="14.25" customHeight="1"/>
    <row r="80001" ht="14.25" customHeight="1"/>
    <row r="80002" ht="14.25" customHeight="1"/>
    <row r="80003" ht="14.25" customHeight="1"/>
    <row r="80004" ht="14.25" customHeight="1"/>
    <row r="80005" ht="14.25" customHeight="1"/>
    <row r="80006" ht="14.25" customHeight="1"/>
    <row r="80007" ht="14.25" customHeight="1"/>
    <row r="80008" ht="14.25" customHeight="1"/>
    <row r="80009" ht="14.25" customHeight="1"/>
    <row r="80010" ht="14.25" customHeight="1"/>
    <row r="80011" ht="14.25" customHeight="1"/>
    <row r="80012" ht="14.25" customHeight="1"/>
    <row r="80013" ht="14.25" customHeight="1"/>
    <row r="80014" ht="14.25" customHeight="1"/>
    <row r="80015" ht="14.25" customHeight="1"/>
    <row r="80016" ht="14.25" customHeight="1"/>
    <row r="80017" ht="14.25" customHeight="1"/>
    <row r="80018" ht="14.25" customHeight="1"/>
    <row r="80019" ht="14.25" customHeight="1"/>
    <row r="80020" ht="14.25" customHeight="1"/>
    <row r="80021" ht="14.25" customHeight="1"/>
    <row r="80022" ht="14.25" customHeight="1"/>
    <row r="80023" ht="14.25" customHeight="1"/>
    <row r="80024" ht="14.25" customHeight="1"/>
    <row r="80025" ht="14.25" customHeight="1"/>
    <row r="80026" ht="14.25" customHeight="1"/>
    <row r="80027" ht="14.25" customHeight="1"/>
    <row r="80028" ht="14.25" customHeight="1"/>
    <row r="80029" ht="14.25" customHeight="1"/>
    <row r="80030" ht="14.25" customHeight="1"/>
    <row r="80031" ht="14.25" customHeight="1"/>
    <row r="80032" ht="14.25" customHeight="1"/>
    <row r="80033" ht="14.25" customHeight="1"/>
    <row r="80034" ht="14.25" customHeight="1"/>
    <row r="80035" ht="14.25" customHeight="1"/>
    <row r="80036" ht="14.25" customHeight="1"/>
    <row r="80037" ht="14.25" customHeight="1"/>
    <row r="80038" ht="14.25" customHeight="1"/>
    <row r="80039" ht="14.25" customHeight="1"/>
    <row r="80040" ht="14.25" customHeight="1"/>
    <row r="80041" ht="14.25" customHeight="1"/>
    <row r="80042" ht="14.25" customHeight="1"/>
    <row r="80043" ht="14.25" customHeight="1"/>
    <row r="80044" ht="14.25" customHeight="1"/>
    <row r="80045" ht="14.25" customHeight="1"/>
    <row r="80046" ht="14.25" customHeight="1"/>
    <row r="80047" ht="14.25" customHeight="1"/>
    <row r="80048" ht="14.25" customHeight="1"/>
    <row r="80049" ht="14.25" customHeight="1"/>
    <row r="80050" ht="14.25" customHeight="1"/>
    <row r="80051" ht="14.25" customHeight="1"/>
    <row r="80052" ht="14.25" customHeight="1"/>
    <row r="80053" ht="14.25" customHeight="1"/>
    <row r="80054" ht="14.25" customHeight="1"/>
    <row r="80055" ht="14.25" customHeight="1"/>
    <row r="80056" ht="14.25" customHeight="1"/>
    <row r="80057" ht="14.25" customHeight="1"/>
    <row r="80058" ht="14.25" customHeight="1"/>
    <row r="80059" ht="14.25" customHeight="1"/>
    <row r="80060" ht="14.25" customHeight="1"/>
    <row r="80061" ht="14.25" customHeight="1"/>
    <row r="80062" ht="14.25" customHeight="1"/>
    <row r="80063" ht="14.25" customHeight="1"/>
    <row r="80064" ht="14.25" customHeight="1"/>
    <row r="80065" ht="14.25" customHeight="1"/>
    <row r="80066" ht="14.25" customHeight="1"/>
    <row r="80067" ht="14.25" customHeight="1"/>
    <row r="80068" ht="14.25" customHeight="1"/>
    <row r="80069" ht="14.25" customHeight="1"/>
    <row r="80070" ht="14.25" customHeight="1"/>
    <row r="80071" ht="14.25" customHeight="1"/>
    <row r="80072" ht="14.25" customHeight="1"/>
    <row r="80073" ht="14.25" customHeight="1"/>
    <row r="80074" ht="14.25" customHeight="1"/>
    <row r="80075" ht="14.25" customHeight="1"/>
    <row r="80076" ht="14.25" customHeight="1"/>
    <row r="80077" ht="14.25" customHeight="1"/>
    <row r="80078" ht="14.25" customHeight="1"/>
    <row r="80079" ht="14.25" customHeight="1"/>
    <row r="80080" ht="14.25" customHeight="1"/>
    <row r="80081" ht="14.25" customHeight="1"/>
    <row r="80082" ht="14.25" customHeight="1"/>
    <row r="80083" ht="14.25" customHeight="1"/>
    <row r="80084" ht="14.25" customHeight="1"/>
    <row r="80085" ht="14.25" customHeight="1"/>
    <row r="80086" ht="14.25" customHeight="1"/>
    <row r="80087" ht="14.25" customHeight="1"/>
    <row r="80088" ht="14.25" customHeight="1"/>
    <row r="80089" ht="14.25" customHeight="1"/>
    <row r="80090" ht="14.25" customHeight="1"/>
    <row r="80091" ht="14.25" customHeight="1"/>
    <row r="80092" ht="14.25" customHeight="1"/>
    <row r="80093" ht="14.25" customHeight="1"/>
    <row r="80094" ht="14.25" customHeight="1"/>
    <row r="80095" ht="14.25" customHeight="1"/>
    <row r="80096" ht="14.25" customHeight="1"/>
    <row r="80097" ht="14.25" customHeight="1"/>
    <row r="80098" ht="14.25" customHeight="1"/>
    <row r="80099" ht="14.25" customHeight="1"/>
    <row r="80100" ht="14.25" customHeight="1"/>
    <row r="80101" ht="14.25" customHeight="1"/>
    <row r="80102" ht="14.25" customHeight="1"/>
    <row r="80103" ht="14.25" customHeight="1"/>
    <row r="80104" ht="14.25" customHeight="1"/>
    <row r="80105" ht="14.25" customHeight="1"/>
    <row r="80106" ht="14.25" customHeight="1"/>
    <row r="80107" ht="14.25" customHeight="1"/>
    <row r="80108" ht="14.25" customHeight="1"/>
    <row r="80109" ht="14.25" customHeight="1"/>
    <row r="80110" ht="14.25" customHeight="1"/>
    <row r="80111" ht="14.25" customHeight="1"/>
    <row r="80112" ht="14.25" customHeight="1"/>
    <row r="80113" ht="14.25" customHeight="1"/>
    <row r="80114" ht="14.25" customHeight="1"/>
    <row r="80115" ht="14.25" customHeight="1"/>
    <row r="80116" ht="14.25" customHeight="1"/>
    <row r="80117" ht="14.25" customHeight="1"/>
    <row r="80118" ht="14.25" customHeight="1"/>
    <row r="80119" ht="14.25" customHeight="1"/>
    <row r="80120" ht="14.25" customHeight="1"/>
    <row r="80121" ht="14.25" customHeight="1"/>
    <row r="80122" ht="14.25" customHeight="1"/>
    <row r="80123" ht="14.25" customHeight="1"/>
    <row r="80124" ht="14.25" customHeight="1"/>
    <row r="80125" ht="14.25" customHeight="1"/>
    <row r="80126" ht="14.25" customHeight="1"/>
    <row r="80127" ht="14.25" customHeight="1"/>
    <row r="80128" ht="14.25" customHeight="1"/>
    <row r="80129" ht="14.25" customHeight="1"/>
    <row r="80130" ht="14.25" customHeight="1"/>
    <row r="80131" ht="14.25" customHeight="1"/>
    <row r="80132" ht="14.25" customHeight="1"/>
    <row r="80133" ht="14.25" customHeight="1"/>
    <row r="80134" ht="14.25" customHeight="1"/>
    <row r="80135" ht="14.25" customHeight="1"/>
    <row r="80136" ht="14.25" customHeight="1"/>
    <row r="80137" ht="14.25" customHeight="1"/>
    <row r="80138" ht="14.25" customHeight="1"/>
    <row r="80139" ht="14.25" customHeight="1"/>
    <row r="80140" ht="14.25" customHeight="1"/>
    <row r="80141" ht="14.25" customHeight="1"/>
    <row r="80142" ht="14.25" customHeight="1"/>
    <row r="80143" ht="14.25" customHeight="1"/>
    <row r="80144" ht="14.25" customHeight="1"/>
    <row r="80145" ht="14.25" customHeight="1"/>
    <row r="80146" ht="14.25" customHeight="1"/>
    <row r="80147" ht="14.25" customHeight="1"/>
    <row r="80148" ht="14.25" customHeight="1"/>
    <row r="80149" ht="14.25" customHeight="1"/>
    <row r="80150" ht="14.25" customHeight="1"/>
    <row r="80151" ht="14.25" customHeight="1"/>
    <row r="80152" ht="14.25" customHeight="1"/>
    <row r="80153" ht="14.25" customHeight="1"/>
    <row r="80154" ht="14.25" customHeight="1"/>
    <row r="80155" ht="14.25" customHeight="1"/>
    <row r="80156" ht="14.25" customHeight="1"/>
    <row r="80157" ht="14.25" customHeight="1"/>
    <row r="80158" ht="14.25" customHeight="1"/>
    <row r="80159" ht="14.25" customHeight="1"/>
    <row r="80160" ht="14.25" customHeight="1"/>
    <row r="80161" ht="14.25" customHeight="1"/>
    <row r="80162" ht="14.25" customHeight="1"/>
    <row r="80163" ht="14.25" customHeight="1"/>
    <row r="80164" ht="14.25" customHeight="1"/>
    <row r="80165" ht="14.25" customHeight="1"/>
    <row r="80166" ht="14.25" customHeight="1"/>
    <row r="80167" ht="14.25" customHeight="1"/>
    <row r="80168" ht="14.25" customHeight="1"/>
    <row r="80169" ht="14.25" customHeight="1"/>
    <row r="80170" ht="14.25" customHeight="1"/>
    <row r="80171" ht="14.25" customHeight="1"/>
    <row r="80172" ht="14.25" customHeight="1"/>
    <row r="80173" ht="14.25" customHeight="1"/>
    <row r="80174" ht="14.25" customHeight="1"/>
    <row r="80175" ht="14.25" customHeight="1"/>
    <row r="80176" ht="14.25" customHeight="1"/>
    <row r="80177" ht="14.25" customHeight="1"/>
    <row r="80178" ht="14.25" customHeight="1"/>
    <row r="80179" ht="14.25" customHeight="1"/>
    <row r="80180" ht="14.25" customHeight="1"/>
    <row r="80181" ht="14.25" customHeight="1"/>
    <row r="80182" ht="14.25" customHeight="1"/>
    <row r="80183" ht="14.25" customHeight="1"/>
    <row r="80184" ht="14.25" customHeight="1"/>
    <row r="80185" ht="14.25" customHeight="1"/>
    <row r="80186" ht="14.25" customHeight="1"/>
    <row r="80187" ht="14.25" customHeight="1"/>
    <row r="80188" ht="14.25" customHeight="1"/>
    <row r="80189" ht="14.25" customHeight="1"/>
    <row r="80190" ht="14.25" customHeight="1"/>
    <row r="80191" ht="14.25" customHeight="1"/>
    <row r="80192" ht="14.25" customHeight="1"/>
    <row r="80193" ht="14.25" customHeight="1"/>
    <row r="80194" ht="14.25" customHeight="1"/>
    <row r="80195" ht="14.25" customHeight="1"/>
    <row r="80196" ht="14.25" customHeight="1"/>
    <row r="80197" ht="14.25" customHeight="1"/>
    <row r="80198" ht="14.25" customHeight="1"/>
    <row r="80199" ht="14.25" customHeight="1"/>
    <row r="80200" ht="14.25" customHeight="1"/>
    <row r="80201" ht="14.25" customHeight="1"/>
    <row r="80202" ht="14.25" customHeight="1"/>
    <row r="80203" ht="14.25" customHeight="1"/>
    <row r="80204" ht="14.25" customHeight="1"/>
    <row r="80205" ht="14.25" customHeight="1"/>
    <row r="80206" ht="14.25" customHeight="1"/>
    <row r="80207" ht="14.25" customHeight="1"/>
    <row r="80208" ht="14.25" customHeight="1"/>
    <row r="80209" ht="14.25" customHeight="1"/>
    <row r="80210" ht="14.25" customHeight="1"/>
    <row r="80211" ht="14.25" customHeight="1"/>
    <row r="80212" ht="14.25" customHeight="1"/>
    <row r="80213" ht="14.25" customHeight="1"/>
    <row r="80214" ht="14.25" customHeight="1"/>
    <row r="80215" ht="14.25" customHeight="1"/>
    <row r="80216" ht="14.25" customHeight="1"/>
    <row r="80217" ht="14.25" customHeight="1"/>
    <row r="80218" ht="14.25" customHeight="1"/>
    <row r="80219" ht="14.25" customHeight="1"/>
    <row r="80220" ht="14.25" customHeight="1"/>
    <row r="80221" ht="14.25" customHeight="1"/>
    <row r="80222" ht="14.25" customHeight="1"/>
    <row r="80223" ht="14.25" customHeight="1"/>
    <row r="80224" ht="14.25" customHeight="1"/>
    <row r="80225" ht="14.25" customHeight="1"/>
    <row r="80226" ht="14.25" customHeight="1"/>
    <row r="80227" ht="14.25" customHeight="1"/>
    <row r="80228" ht="14.25" customHeight="1"/>
    <row r="80229" ht="14.25" customHeight="1"/>
    <row r="80230" ht="14.25" customHeight="1"/>
    <row r="80231" ht="14.25" customHeight="1"/>
    <row r="80232" ht="14.25" customHeight="1"/>
    <row r="80233" ht="14.25" customHeight="1"/>
    <row r="80234" ht="14.25" customHeight="1"/>
    <row r="80235" ht="14.25" customHeight="1"/>
    <row r="80236" ht="14.25" customHeight="1"/>
    <row r="80237" ht="14.25" customHeight="1"/>
    <row r="80238" ht="14.25" customHeight="1"/>
    <row r="80239" ht="14.25" customHeight="1"/>
    <row r="80240" ht="14.25" customHeight="1"/>
    <row r="80241" ht="14.25" customHeight="1"/>
    <row r="80242" ht="14.25" customHeight="1"/>
    <row r="80243" ht="14.25" customHeight="1"/>
    <row r="80244" ht="14.25" customHeight="1"/>
    <row r="80245" ht="14.25" customHeight="1"/>
    <row r="80246" ht="14.25" customHeight="1"/>
    <row r="80247" ht="14.25" customHeight="1"/>
    <row r="80248" ht="14.25" customHeight="1"/>
    <row r="80249" ht="14.25" customHeight="1"/>
    <row r="80250" ht="14.25" customHeight="1"/>
    <row r="80251" ht="14.25" customHeight="1"/>
    <row r="80252" ht="14.25" customHeight="1"/>
    <row r="80253" ht="14.25" customHeight="1"/>
    <row r="80254" ht="14.25" customHeight="1"/>
    <row r="80255" ht="14.25" customHeight="1"/>
    <row r="80256" ht="14.25" customHeight="1"/>
    <row r="80257" ht="14.25" customHeight="1"/>
    <row r="80258" ht="14.25" customHeight="1"/>
    <row r="80259" ht="14.25" customHeight="1"/>
    <row r="80260" ht="14.25" customHeight="1"/>
    <row r="80261" ht="14.25" customHeight="1"/>
    <row r="80262" ht="14.25" customHeight="1"/>
    <row r="80263" ht="14.25" customHeight="1"/>
    <row r="80264" ht="14.25" customHeight="1"/>
    <row r="80265" ht="14.25" customHeight="1"/>
    <row r="80266" ht="14.25" customHeight="1"/>
    <row r="80267" ht="14.25" customHeight="1"/>
    <row r="80268" ht="14.25" customHeight="1"/>
    <row r="80269" ht="14.25" customHeight="1"/>
    <row r="80270" ht="14.25" customHeight="1"/>
    <row r="80271" ht="14.25" customHeight="1"/>
    <row r="80272" ht="14.25" customHeight="1"/>
    <row r="80273" ht="14.25" customHeight="1"/>
    <row r="80274" ht="14.25" customHeight="1"/>
    <row r="80275" ht="14.25" customHeight="1"/>
    <row r="80276" ht="14.25" customHeight="1"/>
    <row r="80277" ht="14.25" customHeight="1"/>
    <row r="80278" ht="14.25" customHeight="1"/>
    <row r="80279" ht="14.25" customHeight="1"/>
    <row r="80280" ht="14.25" customHeight="1"/>
    <row r="80281" ht="14.25" customHeight="1"/>
    <row r="80282" ht="14.25" customHeight="1"/>
    <row r="80283" ht="14.25" customHeight="1"/>
    <row r="80284" ht="14.25" customHeight="1"/>
    <row r="80285" ht="14.25" customHeight="1"/>
    <row r="80286" ht="14.25" customHeight="1"/>
    <row r="80287" ht="14.25" customHeight="1"/>
    <row r="80288" ht="14.25" customHeight="1"/>
    <row r="80289" ht="14.25" customHeight="1"/>
    <row r="80290" ht="14.25" customHeight="1"/>
    <row r="80291" ht="14.25" customHeight="1"/>
    <row r="80292" ht="14.25" customHeight="1"/>
    <row r="80293" ht="14.25" customHeight="1"/>
    <row r="80294" ht="14.25" customHeight="1"/>
    <row r="80295" ht="14.25" customHeight="1"/>
    <row r="80296" ht="14.25" customHeight="1"/>
    <row r="80297" ht="14.25" customHeight="1"/>
    <row r="80298" ht="14.25" customHeight="1"/>
    <row r="80299" ht="14.25" customHeight="1"/>
    <row r="80300" ht="14.25" customHeight="1"/>
    <row r="80301" ht="14.25" customHeight="1"/>
    <row r="80302" ht="14.25" customHeight="1"/>
    <row r="80303" ht="14.25" customHeight="1"/>
    <row r="80304" ht="14.25" customHeight="1"/>
    <row r="80305" ht="14.25" customHeight="1"/>
    <row r="80306" ht="14.25" customHeight="1"/>
    <row r="80307" ht="14.25" customHeight="1"/>
    <row r="80308" ht="14.25" customHeight="1"/>
    <row r="80309" ht="14.25" customHeight="1"/>
    <row r="80310" ht="14.25" customHeight="1"/>
    <row r="80311" ht="14.25" customHeight="1"/>
    <row r="80312" ht="14.25" customHeight="1"/>
    <row r="80313" ht="14.25" customHeight="1"/>
    <row r="80314" ht="14.25" customHeight="1"/>
    <row r="80315" ht="14.25" customHeight="1"/>
    <row r="80316" ht="14.25" customHeight="1"/>
    <row r="80317" ht="14.25" customHeight="1"/>
    <row r="80318" ht="14.25" customHeight="1"/>
    <row r="80319" ht="14.25" customHeight="1"/>
    <row r="80320" ht="14.25" customHeight="1"/>
    <row r="80321" ht="14.25" customHeight="1"/>
    <row r="80322" ht="14.25" customHeight="1"/>
    <row r="80323" ht="14.25" customHeight="1"/>
    <row r="80324" ht="14.25" customHeight="1"/>
    <row r="80325" ht="14.25" customHeight="1"/>
    <row r="80326" ht="14.25" customHeight="1"/>
    <row r="80327" ht="14.25" customHeight="1"/>
    <row r="80328" ht="14.25" customHeight="1"/>
    <row r="80329" ht="14.25" customHeight="1"/>
    <row r="80330" ht="14.25" customHeight="1"/>
    <row r="80331" ht="14.25" customHeight="1"/>
    <row r="80332" ht="14.25" customHeight="1"/>
    <row r="80333" ht="14.25" customHeight="1"/>
    <row r="80334" ht="14.25" customHeight="1"/>
    <row r="80335" ht="14.25" customHeight="1"/>
    <row r="80336" ht="14.25" customHeight="1"/>
    <row r="80337" ht="14.25" customHeight="1"/>
    <row r="80338" ht="14.25" customHeight="1"/>
    <row r="80339" ht="14.25" customHeight="1"/>
    <row r="80340" ht="14.25" customHeight="1"/>
    <row r="80341" ht="14.25" customHeight="1"/>
    <row r="80342" ht="14.25" customHeight="1"/>
    <row r="80343" ht="14.25" customHeight="1"/>
    <row r="80344" ht="14.25" customHeight="1"/>
    <row r="80345" ht="14.25" customHeight="1"/>
    <row r="80346" ht="14.25" customHeight="1"/>
    <row r="80347" ht="14.25" customHeight="1"/>
    <row r="80348" ht="14.25" customHeight="1"/>
    <row r="80349" ht="14.25" customHeight="1"/>
    <row r="80350" ht="14.25" customHeight="1"/>
    <row r="80351" ht="14.25" customHeight="1"/>
    <row r="80352" ht="14.25" customHeight="1"/>
    <row r="80353" ht="14.25" customHeight="1"/>
    <row r="80354" ht="14.25" customHeight="1"/>
    <row r="80355" ht="14.25" customHeight="1"/>
    <row r="80356" ht="14.25" customHeight="1"/>
    <row r="80357" ht="14.25" customHeight="1"/>
    <row r="80358" ht="14.25" customHeight="1"/>
    <row r="80359" ht="14.25" customHeight="1"/>
    <row r="80360" ht="14.25" customHeight="1"/>
    <row r="80361" ht="14.25" customHeight="1"/>
    <row r="80362" ht="14.25" customHeight="1"/>
    <row r="80363" ht="14.25" customHeight="1"/>
    <row r="80364" ht="14.25" customHeight="1"/>
    <row r="80365" ht="14.25" customHeight="1"/>
    <row r="80366" ht="14.25" customHeight="1"/>
    <row r="80367" ht="14.25" customHeight="1"/>
    <row r="80368" ht="14.25" customHeight="1"/>
    <row r="80369" ht="14.25" customHeight="1"/>
    <row r="80370" ht="14.25" customHeight="1"/>
    <row r="80371" ht="14.25" customHeight="1"/>
    <row r="80372" ht="14.25" customHeight="1"/>
    <row r="80373" ht="14.25" customHeight="1"/>
    <row r="80374" ht="14.25" customHeight="1"/>
    <row r="80375" ht="14.25" customHeight="1"/>
    <row r="80376" ht="14.25" customHeight="1"/>
    <row r="80377" ht="14.25" customHeight="1"/>
    <row r="80378" ht="14.25" customHeight="1"/>
    <row r="80379" ht="14.25" customHeight="1"/>
    <row r="80380" ht="14.25" customHeight="1"/>
    <row r="80381" ht="14.25" customHeight="1"/>
    <row r="80382" ht="14.25" customHeight="1"/>
    <row r="80383" ht="14.25" customHeight="1"/>
    <row r="80384" ht="14.25" customHeight="1"/>
    <row r="80385" ht="14.25" customHeight="1"/>
    <row r="80386" ht="14.25" customHeight="1"/>
    <row r="80387" ht="14.25" customHeight="1"/>
    <row r="80388" ht="14.25" customHeight="1"/>
    <row r="80389" ht="14.25" customHeight="1"/>
    <row r="80390" ht="14.25" customHeight="1"/>
    <row r="80391" ht="14.25" customHeight="1"/>
    <row r="80392" ht="14.25" customHeight="1"/>
    <row r="80393" ht="14.25" customHeight="1"/>
    <row r="80394" ht="14.25" customHeight="1"/>
    <row r="80395" ht="14.25" customHeight="1"/>
    <row r="80396" ht="14.25" customHeight="1"/>
    <row r="80397" ht="14.25" customHeight="1"/>
    <row r="80398" ht="14.25" customHeight="1"/>
    <row r="80399" ht="14.25" customHeight="1"/>
    <row r="80400" ht="14.25" customHeight="1"/>
    <row r="80401" ht="14.25" customHeight="1"/>
    <row r="80402" ht="14.25" customHeight="1"/>
    <row r="80403" ht="14.25" customHeight="1"/>
    <row r="80404" ht="14.25" customHeight="1"/>
    <row r="80405" ht="14.25" customHeight="1"/>
    <row r="80406" ht="14.25" customHeight="1"/>
    <row r="80407" ht="14.25" customHeight="1"/>
    <row r="80408" ht="14.25" customHeight="1"/>
    <row r="80409" ht="14.25" customHeight="1"/>
    <row r="80410" ht="14.25" customHeight="1"/>
    <row r="80411" ht="14.25" customHeight="1"/>
    <row r="80412" ht="14.25" customHeight="1"/>
    <row r="80413" ht="14.25" customHeight="1"/>
    <row r="80414" ht="14.25" customHeight="1"/>
    <row r="80415" ht="14.25" customHeight="1"/>
    <row r="80416" ht="14.25" customHeight="1"/>
    <row r="80417" ht="14.25" customHeight="1"/>
    <row r="80418" ht="14.25" customHeight="1"/>
    <row r="80419" ht="14.25" customHeight="1"/>
    <row r="80420" ht="14.25" customHeight="1"/>
    <row r="80421" ht="14.25" customHeight="1"/>
    <row r="80422" ht="14.25" customHeight="1"/>
    <row r="80423" ht="14.25" customHeight="1"/>
    <row r="80424" ht="14.25" customHeight="1"/>
    <row r="80425" ht="14.25" customHeight="1"/>
    <row r="80426" ht="14.25" customHeight="1"/>
    <row r="80427" ht="14.25" customHeight="1"/>
    <row r="80428" ht="14.25" customHeight="1"/>
    <row r="80429" ht="14.25" customHeight="1"/>
    <row r="80430" ht="14.25" customHeight="1"/>
    <row r="80431" ht="14.25" customHeight="1"/>
    <row r="80432" ht="14.25" customHeight="1"/>
    <row r="80433" ht="14.25" customHeight="1"/>
    <row r="80434" ht="14.25" customHeight="1"/>
    <row r="80435" ht="14.25" customHeight="1"/>
    <row r="80436" ht="14.25" customHeight="1"/>
    <row r="80437" ht="14.25" customHeight="1"/>
    <row r="80438" ht="14.25" customHeight="1"/>
    <row r="80439" ht="14.25" customHeight="1"/>
    <row r="80440" ht="14.25" customHeight="1"/>
    <row r="80441" ht="14.25" customHeight="1"/>
    <row r="80442" ht="14.25" customHeight="1"/>
    <row r="80443" ht="14.25" customHeight="1"/>
    <row r="80444" ht="14.25" customHeight="1"/>
    <row r="80445" ht="14.25" customHeight="1"/>
    <row r="80446" ht="14.25" customHeight="1"/>
    <row r="80447" ht="14.25" customHeight="1"/>
    <row r="80448" ht="14.25" customHeight="1"/>
    <row r="80449" ht="14.25" customHeight="1"/>
    <row r="80450" ht="14.25" customHeight="1"/>
    <row r="80451" ht="14.25" customHeight="1"/>
    <row r="80452" ht="14.25" customHeight="1"/>
    <row r="80453" ht="14.25" customHeight="1"/>
    <row r="80454" ht="14.25" customHeight="1"/>
    <row r="80455" ht="14.25" customHeight="1"/>
    <row r="80456" ht="14.25" customHeight="1"/>
    <row r="80457" ht="14.25" customHeight="1"/>
    <row r="80458" ht="14.25" customHeight="1"/>
    <row r="80459" ht="14.25" customHeight="1"/>
    <row r="80460" ht="14.25" customHeight="1"/>
    <row r="80461" ht="14.25" customHeight="1"/>
    <row r="80462" ht="14.25" customHeight="1"/>
    <row r="80463" ht="14.25" customHeight="1"/>
    <row r="80464" ht="14.25" customHeight="1"/>
    <row r="80465" ht="14.25" customHeight="1"/>
    <row r="80466" ht="14.25" customHeight="1"/>
    <row r="80467" ht="14.25" customHeight="1"/>
    <row r="80468" ht="14.25" customHeight="1"/>
    <row r="80469" ht="14.25" customHeight="1"/>
    <row r="80470" ht="14.25" customHeight="1"/>
    <row r="80471" ht="14.25" customHeight="1"/>
    <row r="80472" ht="14.25" customHeight="1"/>
    <row r="80473" ht="14.25" customHeight="1"/>
    <row r="80474" ht="14.25" customHeight="1"/>
    <row r="80475" ht="14.25" customHeight="1"/>
    <row r="80476" ht="14.25" customHeight="1"/>
    <row r="80477" ht="14.25" customHeight="1"/>
    <row r="80478" ht="14.25" customHeight="1"/>
    <row r="80479" ht="14.25" customHeight="1"/>
    <row r="80480" ht="14.25" customHeight="1"/>
    <row r="80481" ht="14.25" customHeight="1"/>
    <row r="80482" ht="14.25" customHeight="1"/>
    <row r="80483" ht="14.25" customHeight="1"/>
    <row r="80484" ht="14.25" customHeight="1"/>
    <row r="80485" ht="14.25" customHeight="1"/>
    <row r="80486" ht="14.25" customHeight="1"/>
    <row r="80487" ht="14.25" customHeight="1"/>
    <row r="80488" ht="14.25" customHeight="1"/>
    <row r="80489" ht="14.25" customHeight="1"/>
    <row r="80490" ht="14.25" customHeight="1"/>
    <row r="80491" ht="14.25" customHeight="1"/>
    <row r="80492" ht="14.25" customHeight="1"/>
    <row r="80493" ht="14.25" customHeight="1"/>
    <row r="80494" ht="14.25" customHeight="1"/>
    <row r="80495" ht="14.25" customHeight="1"/>
    <row r="80496" ht="14.25" customHeight="1"/>
    <row r="80497" ht="14.25" customHeight="1"/>
    <row r="80498" ht="14.25" customHeight="1"/>
    <row r="80499" ht="14.25" customHeight="1"/>
    <row r="80500" ht="14.25" customHeight="1"/>
    <row r="80501" ht="14.25" customHeight="1"/>
    <row r="80502" ht="14.25" customHeight="1"/>
    <row r="80503" ht="14.25" customHeight="1"/>
    <row r="80504" ht="14.25" customHeight="1"/>
    <row r="80505" ht="14.25" customHeight="1"/>
    <row r="80506" ht="14.25" customHeight="1"/>
    <row r="80507" ht="14.25" customHeight="1"/>
    <row r="80508" ht="14.25" customHeight="1"/>
    <row r="80509" ht="14.25" customHeight="1"/>
    <row r="80510" ht="14.25" customHeight="1"/>
    <row r="80511" ht="14.25" customHeight="1"/>
    <row r="80512" ht="14.25" customHeight="1"/>
    <row r="80513" ht="14.25" customHeight="1"/>
    <row r="80514" ht="14.25" customHeight="1"/>
    <row r="80515" ht="14.25" customHeight="1"/>
    <row r="80516" ht="14.25" customHeight="1"/>
    <row r="80517" ht="14.25" customHeight="1"/>
    <row r="80518" ht="14.25" customHeight="1"/>
    <row r="80519" ht="14.25" customHeight="1"/>
    <row r="80520" ht="14.25" customHeight="1"/>
    <row r="80521" ht="14.25" customHeight="1"/>
    <row r="80522" ht="14.25" customHeight="1"/>
    <row r="80523" ht="14.25" customHeight="1"/>
    <row r="80524" ht="14.25" customHeight="1"/>
    <row r="80525" ht="14.25" customHeight="1"/>
    <row r="80526" ht="14.25" customHeight="1"/>
    <row r="80527" ht="14.25" customHeight="1"/>
    <row r="80528" ht="14.25" customHeight="1"/>
    <row r="80529" ht="14.25" customHeight="1"/>
    <row r="80530" ht="14.25" customHeight="1"/>
    <row r="80531" ht="14.25" customHeight="1"/>
    <row r="80532" ht="14.25" customHeight="1"/>
    <row r="80533" ht="14.25" customHeight="1"/>
    <row r="80534" ht="14.25" customHeight="1"/>
    <row r="80535" ht="14.25" customHeight="1"/>
    <row r="80536" ht="14.25" customHeight="1"/>
    <row r="80537" ht="14.25" customHeight="1"/>
    <row r="80538" ht="14.25" customHeight="1"/>
    <row r="80539" ht="14.25" customHeight="1"/>
    <row r="80540" ht="14.25" customHeight="1"/>
    <row r="80541" ht="14.25" customHeight="1"/>
    <row r="80542" ht="14.25" customHeight="1"/>
    <row r="80543" ht="14.25" customHeight="1"/>
    <row r="80544" ht="14.25" customHeight="1"/>
    <row r="80545" ht="14.25" customHeight="1"/>
    <row r="80546" ht="14.25" customHeight="1"/>
    <row r="80547" ht="14.25" customHeight="1"/>
    <row r="80548" ht="14.25" customHeight="1"/>
    <row r="80549" ht="14.25" customHeight="1"/>
    <row r="80550" ht="14.25" customHeight="1"/>
    <row r="80551" ht="14.25" customHeight="1"/>
    <row r="80552" ht="14.25" customHeight="1"/>
    <row r="80553" ht="14.25" customHeight="1"/>
    <row r="80554" ht="14.25" customHeight="1"/>
    <row r="80555" ht="14.25" customHeight="1"/>
    <row r="80556" ht="14.25" customHeight="1"/>
    <row r="80557" ht="14.25" customHeight="1"/>
    <row r="80558" ht="14.25" customHeight="1"/>
    <row r="80559" ht="14.25" customHeight="1"/>
    <row r="80560" ht="14.25" customHeight="1"/>
    <row r="80561" ht="14.25" customHeight="1"/>
    <row r="80562" ht="14.25" customHeight="1"/>
    <row r="80563" ht="14.25" customHeight="1"/>
    <row r="80564" ht="14.25" customHeight="1"/>
    <row r="80565" ht="14.25" customHeight="1"/>
    <row r="80566" ht="14.25" customHeight="1"/>
    <row r="80567" ht="14.25" customHeight="1"/>
    <row r="80568" ht="14.25" customHeight="1"/>
    <row r="80569" ht="14.25" customHeight="1"/>
    <row r="80570" ht="14.25" customHeight="1"/>
    <row r="80571" ht="14.25" customHeight="1"/>
    <row r="80572" ht="14.25" customHeight="1"/>
    <row r="80573" ht="14.25" customHeight="1"/>
    <row r="80574" ht="14.25" customHeight="1"/>
    <row r="80575" ht="14.25" customHeight="1"/>
    <row r="80576" ht="14.25" customHeight="1"/>
    <row r="80577" ht="14.25" customHeight="1"/>
    <row r="80578" ht="14.25" customHeight="1"/>
    <row r="80579" ht="14.25" customHeight="1"/>
    <row r="80580" ht="14.25" customHeight="1"/>
    <row r="80581" ht="14.25" customHeight="1"/>
    <row r="80582" ht="14.25" customHeight="1"/>
    <row r="80583" ht="14.25" customHeight="1"/>
    <row r="80584" ht="14.25" customHeight="1"/>
    <row r="80585" ht="14.25" customHeight="1"/>
    <row r="80586" ht="14.25" customHeight="1"/>
    <row r="80587" ht="14.25" customHeight="1"/>
    <row r="80588" ht="14.25" customHeight="1"/>
    <row r="80589" ht="14.25" customHeight="1"/>
    <row r="80590" ht="14.25" customHeight="1"/>
    <row r="80591" ht="14.25" customHeight="1"/>
    <row r="80592" ht="14.25" customHeight="1"/>
    <row r="80593" ht="14.25" customHeight="1"/>
    <row r="80594" ht="14.25" customHeight="1"/>
    <row r="80595" ht="14.25" customHeight="1"/>
    <row r="80596" ht="14.25" customHeight="1"/>
    <row r="80597" ht="14.25" customHeight="1"/>
    <row r="80598" ht="14.25" customHeight="1"/>
    <row r="80599" ht="14.25" customHeight="1"/>
    <row r="80600" ht="14.25" customHeight="1"/>
    <row r="80601" ht="14.25" customHeight="1"/>
    <row r="80602" ht="14.25" customHeight="1"/>
    <row r="80603" ht="14.25" customHeight="1"/>
    <row r="80604" ht="14.25" customHeight="1"/>
    <row r="80605" ht="14.25" customHeight="1"/>
    <row r="80606" ht="14.25" customHeight="1"/>
    <row r="80607" ht="14.25" customHeight="1"/>
    <row r="80608" ht="14.25" customHeight="1"/>
    <row r="80609" ht="14.25" customHeight="1"/>
    <row r="80610" ht="14.25" customHeight="1"/>
    <row r="80611" ht="14.25" customHeight="1"/>
    <row r="80612" ht="14.25" customHeight="1"/>
    <row r="80613" ht="14.25" customHeight="1"/>
    <row r="80614" ht="14.25" customHeight="1"/>
    <row r="80615" ht="14.25" customHeight="1"/>
    <row r="80616" ht="14.25" customHeight="1"/>
    <row r="80617" ht="14.25" customHeight="1"/>
    <row r="80618" ht="14.25" customHeight="1"/>
    <row r="80619" ht="14.25" customHeight="1"/>
    <row r="80620" ht="14.25" customHeight="1"/>
    <row r="80621" ht="14.25" customHeight="1"/>
    <row r="80622" ht="14.25" customHeight="1"/>
    <row r="80623" ht="14.25" customHeight="1"/>
    <row r="80624" ht="14.25" customHeight="1"/>
    <row r="80625" ht="14.25" customHeight="1"/>
    <row r="80626" ht="14.25" customHeight="1"/>
    <row r="80627" ht="14.25" customHeight="1"/>
    <row r="80628" ht="14.25" customHeight="1"/>
    <row r="80629" ht="14.25" customHeight="1"/>
    <row r="80630" ht="14.25" customHeight="1"/>
    <row r="80631" ht="14.25" customHeight="1"/>
    <row r="80632" ht="14.25" customHeight="1"/>
    <row r="80633" ht="14.25" customHeight="1"/>
    <row r="80634" ht="14.25" customHeight="1"/>
    <row r="80635" ht="14.25" customHeight="1"/>
    <row r="80636" ht="14.25" customHeight="1"/>
    <row r="80637" ht="14.25" customHeight="1"/>
    <row r="80638" ht="14.25" customHeight="1"/>
    <row r="80639" ht="14.25" customHeight="1"/>
    <row r="80640" ht="14.25" customHeight="1"/>
    <row r="80641" ht="14.25" customHeight="1"/>
    <row r="80642" ht="14.25" customHeight="1"/>
    <row r="80643" ht="14.25" customHeight="1"/>
    <row r="80644" ht="14.25" customHeight="1"/>
    <row r="80645" ht="14.25" customHeight="1"/>
    <row r="80646" ht="14.25" customHeight="1"/>
    <row r="80647" ht="14.25" customHeight="1"/>
    <row r="80648" ht="14.25" customHeight="1"/>
    <row r="80649" ht="14.25" customHeight="1"/>
    <row r="80650" ht="14.25" customHeight="1"/>
    <row r="80651" ht="14.25" customHeight="1"/>
    <row r="80652" ht="14.25" customHeight="1"/>
    <row r="80653" ht="14.25" customHeight="1"/>
    <row r="80654" ht="14.25" customHeight="1"/>
    <row r="80655" ht="14.25" customHeight="1"/>
    <row r="80656" ht="14.25" customHeight="1"/>
    <row r="80657" ht="14.25" customHeight="1"/>
    <row r="80658" ht="14.25" customHeight="1"/>
    <row r="80659" ht="14.25" customHeight="1"/>
    <row r="80660" ht="14.25" customHeight="1"/>
    <row r="80661" ht="14.25" customHeight="1"/>
    <row r="80662" ht="14.25" customHeight="1"/>
    <row r="80663" ht="14.25" customHeight="1"/>
    <row r="80664" ht="14.25" customHeight="1"/>
    <row r="80665" ht="14.25" customHeight="1"/>
    <row r="80666" ht="14.25" customHeight="1"/>
    <row r="80667" ht="14.25" customHeight="1"/>
    <row r="80668" ht="14.25" customHeight="1"/>
    <row r="80669" ht="14.25" customHeight="1"/>
    <row r="80670" ht="14.25" customHeight="1"/>
    <row r="80671" ht="14.25" customHeight="1"/>
    <row r="80672" ht="14.25" customHeight="1"/>
    <row r="80673" ht="14.25" customHeight="1"/>
    <row r="80674" ht="14.25" customHeight="1"/>
    <row r="80675" ht="14.25" customHeight="1"/>
    <row r="80676" ht="14.25" customHeight="1"/>
    <row r="80677" ht="14.25" customHeight="1"/>
    <row r="80678" ht="14.25" customHeight="1"/>
    <row r="80679" ht="14.25" customHeight="1"/>
    <row r="80680" ht="14.25" customHeight="1"/>
    <row r="80681" ht="14.25" customHeight="1"/>
    <row r="80682" ht="14.25" customHeight="1"/>
    <row r="80683" ht="14.25" customHeight="1"/>
    <row r="80684" ht="14.25" customHeight="1"/>
    <row r="80685" ht="14.25" customHeight="1"/>
    <row r="80686" ht="14.25" customHeight="1"/>
    <row r="80687" ht="14.25" customHeight="1"/>
    <row r="80688" ht="14.25" customHeight="1"/>
    <row r="80689" ht="14.25" customHeight="1"/>
    <row r="80690" ht="14.25" customHeight="1"/>
    <row r="80691" ht="14.25" customHeight="1"/>
    <row r="80692" ht="14.25" customHeight="1"/>
    <row r="80693" ht="14.25" customHeight="1"/>
    <row r="80694" ht="14.25" customHeight="1"/>
    <row r="80695" ht="14.25" customHeight="1"/>
    <row r="80696" ht="14.25" customHeight="1"/>
    <row r="80697" ht="14.25" customHeight="1"/>
    <row r="80698" ht="14.25" customHeight="1"/>
    <row r="80699" ht="14.25" customHeight="1"/>
    <row r="80700" ht="14.25" customHeight="1"/>
    <row r="80701" ht="14.25" customHeight="1"/>
    <row r="80702" ht="14.25" customHeight="1"/>
    <row r="80703" ht="14.25" customHeight="1"/>
    <row r="80704" ht="14.25" customHeight="1"/>
    <row r="80705" ht="14.25" customHeight="1"/>
    <row r="80706" ht="14.25" customHeight="1"/>
    <row r="80707" ht="14.25" customHeight="1"/>
    <row r="80708" ht="14.25" customHeight="1"/>
    <row r="80709" ht="14.25" customHeight="1"/>
    <row r="80710" ht="14.25" customHeight="1"/>
    <row r="80711" ht="14.25" customHeight="1"/>
    <row r="80712" ht="14.25" customHeight="1"/>
    <row r="80713" ht="14.25" customHeight="1"/>
    <row r="80714" ht="14.25" customHeight="1"/>
    <row r="80715" ht="14.25" customHeight="1"/>
    <row r="80716" ht="14.25" customHeight="1"/>
    <row r="80717" ht="14.25" customHeight="1"/>
    <row r="80718" ht="14.25" customHeight="1"/>
    <row r="80719" ht="14.25" customHeight="1"/>
    <row r="80720" ht="14.25" customHeight="1"/>
    <row r="80721" ht="14.25" customHeight="1"/>
    <row r="80722" ht="14.25" customHeight="1"/>
    <row r="80723" ht="14.25" customHeight="1"/>
    <row r="80724" ht="14.25" customHeight="1"/>
    <row r="80725" ht="14.25" customHeight="1"/>
    <row r="80726" ht="14.25" customHeight="1"/>
    <row r="80727" ht="14.25" customHeight="1"/>
    <row r="80728" ht="14.25" customHeight="1"/>
    <row r="80729" ht="14.25" customHeight="1"/>
    <row r="80730" ht="14.25" customHeight="1"/>
    <row r="80731" ht="14.25" customHeight="1"/>
    <row r="80732" ht="14.25" customHeight="1"/>
    <row r="80733" ht="14.25" customHeight="1"/>
    <row r="80734" ht="14.25" customHeight="1"/>
    <row r="80735" ht="14.25" customHeight="1"/>
    <row r="80736" ht="14.25" customHeight="1"/>
    <row r="80737" ht="14.25" customHeight="1"/>
    <row r="80738" ht="14.25" customHeight="1"/>
    <row r="80739" ht="14.25" customHeight="1"/>
    <row r="80740" ht="14.25" customHeight="1"/>
    <row r="80741" ht="14.25" customHeight="1"/>
    <row r="80742" ht="14.25" customHeight="1"/>
    <row r="80743" ht="14.25" customHeight="1"/>
    <row r="80744" ht="14.25" customHeight="1"/>
    <row r="80745" ht="14.25" customHeight="1"/>
    <row r="80746" ht="14.25" customHeight="1"/>
    <row r="80747" ht="14.25" customHeight="1"/>
    <row r="80748" ht="14.25" customHeight="1"/>
    <row r="80749" ht="14.25" customHeight="1"/>
    <row r="80750" ht="14.25" customHeight="1"/>
    <row r="80751" ht="14.25" customHeight="1"/>
    <row r="80752" ht="14.25" customHeight="1"/>
    <row r="80753" ht="14.25" customHeight="1"/>
    <row r="80754" ht="14.25" customHeight="1"/>
    <row r="80755" ht="14.25" customHeight="1"/>
    <row r="80756" ht="14.25" customHeight="1"/>
    <row r="80757" ht="14.25" customHeight="1"/>
    <row r="80758" ht="14.25" customHeight="1"/>
    <row r="80759" ht="14.25" customHeight="1"/>
    <row r="80760" ht="14.25" customHeight="1"/>
    <row r="80761" ht="14.25" customHeight="1"/>
    <row r="80762" ht="14.25" customHeight="1"/>
    <row r="80763" ht="14.25" customHeight="1"/>
    <row r="80764" ht="14.25" customHeight="1"/>
    <row r="80765" ht="14.25" customHeight="1"/>
    <row r="80766" ht="14.25" customHeight="1"/>
    <row r="80767" ht="14.25" customHeight="1"/>
    <row r="80768" ht="14.25" customHeight="1"/>
    <row r="80769" ht="14.25" customHeight="1"/>
    <row r="80770" ht="14.25" customHeight="1"/>
    <row r="80771" ht="14.25" customHeight="1"/>
    <row r="80772" ht="14.25" customHeight="1"/>
    <row r="80773" ht="14.25" customHeight="1"/>
    <row r="80774" ht="14.25" customHeight="1"/>
    <row r="80775" ht="14.25" customHeight="1"/>
    <row r="80776" ht="14.25" customHeight="1"/>
    <row r="80777" ht="14.25" customHeight="1"/>
    <row r="80778" ht="14.25" customHeight="1"/>
    <row r="80779" ht="14.25" customHeight="1"/>
    <row r="80780" ht="14.25" customHeight="1"/>
    <row r="80781" ht="14.25" customHeight="1"/>
    <row r="80782" ht="14.25" customHeight="1"/>
    <row r="80783" ht="14.25" customHeight="1"/>
    <row r="80784" ht="14.25" customHeight="1"/>
    <row r="80785" ht="14.25" customHeight="1"/>
    <row r="80786" ht="14.25" customHeight="1"/>
    <row r="80787" ht="14.25" customHeight="1"/>
    <row r="80788" ht="14.25" customHeight="1"/>
    <row r="80789" ht="14.25" customHeight="1"/>
    <row r="80790" ht="14.25" customHeight="1"/>
    <row r="80791" ht="14.25" customHeight="1"/>
    <row r="80792" ht="14.25" customHeight="1"/>
    <row r="80793" ht="14.25" customHeight="1"/>
    <row r="80794" ht="14.25" customHeight="1"/>
    <row r="80795" ht="14.25" customHeight="1"/>
    <row r="80796" ht="14.25" customHeight="1"/>
    <row r="80797" ht="14.25" customHeight="1"/>
    <row r="80798" ht="14.25" customHeight="1"/>
    <row r="80799" ht="14.25" customHeight="1"/>
    <row r="80800" ht="14.25" customHeight="1"/>
    <row r="80801" ht="14.25" customHeight="1"/>
    <row r="80802" ht="14.25" customHeight="1"/>
    <row r="80803" ht="14.25" customHeight="1"/>
    <row r="80804" ht="14.25" customHeight="1"/>
    <row r="80805" ht="14.25" customHeight="1"/>
    <row r="80806" ht="14.25" customHeight="1"/>
    <row r="80807" ht="14.25" customHeight="1"/>
    <row r="80808" ht="14.25" customHeight="1"/>
    <row r="80809" ht="14.25" customHeight="1"/>
    <row r="80810" ht="14.25" customHeight="1"/>
    <row r="80811" ht="14.25" customHeight="1"/>
    <row r="80812" ht="14.25" customHeight="1"/>
    <row r="80813" ht="14.25" customHeight="1"/>
    <row r="80814" ht="14.25" customHeight="1"/>
    <row r="80815" ht="14.25" customHeight="1"/>
    <row r="80816" ht="14.25" customHeight="1"/>
    <row r="80817" ht="14.25" customHeight="1"/>
    <row r="80818" ht="14.25" customHeight="1"/>
    <row r="80819" ht="14.25" customHeight="1"/>
    <row r="80820" ht="14.25" customHeight="1"/>
    <row r="80821" ht="14.25" customHeight="1"/>
    <row r="80822" ht="14.25" customHeight="1"/>
    <row r="80823" ht="14.25" customHeight="1"/>
    <row r="80824" ht="14.25" customHeight="1"/>
    <row r="80825" ht="14.25" customHeight="1"/>
    <row r="80826" ht="14.25" customHeight="1"/>
    <row r="80827" ht="14.25" customHeight="1"/>
    <row r="80828" ht="14.25" customHeight="1"/>
    <row r="80829" ht="14.25" customHeight="1"/>
    <row r="80830" ht="14.25" customHeight="1"/>
    <row r="80831" ht="14.25" customHeight="1"/>
    <row r="80832" ht="14.25" customHeight="1"/>
    <row r="80833" ht="14.25" customHeight="1"/>
    <row r="80834" ht="14.25" customHeight="1"/>
    <row r="80835" ht="14.25" customHeight="1"/>
    <row r="80836" ht="14.25" customHeight="1"/>
    <row r="80837" ht="14.25" customHeight="1"/>
    <row r="80838" ht="14.25" customHeight="1"/>
    <row r="80839" ht="14.25" customHeight="1"/>
    <row r="80840" ht="14.25" customHeight="1"/>
    <row r="80841" ht="14.25" customHeight="1"/>
    <row r="80842" ht="14.25" customHeight="1"/>
    <row r="80843" ht="14.25" customHeight="1"/>
    <row r="80844" ht="14.25" customHeight="1"/>
    <row r="80845" ht="14.25" customHeight="1"/>
    <row r="80846" ht="14.25" customHeight="1"/>
    <row r="80847" ht="14.25" customHeight="1"/>
    <row r="80848" ht="14.25" customHeight="1"/>
    <row r="80849" ht="14.25" customHeight="1"/>
    <row r="80850" ht="14.25" customHeight="1"/>
    <row r="80851" ht="14.25" customHeight="1"/>
    <row r="80852" ht="14.25" customHeight="1"/>
    <row r="80853" ht="14.25" customHeight="1"/>
    <row r="80854" ht="14.25" customHeight="1"/>
    <row r="80855" ht="14.25" customHeight="1"/>
    <row r="80856" ht="14.25" customHeight="1"/>
    <row r="80857" ht="14.25" customHeight="1"/>
    <row r="80858" ht="14.25" customHeight="1"/>
    <row r="80859" ht="14.25" customHeight="1"/>
    <row r="80860" ht="14.25" customHeight="1"/>
    <row r="80861" ht="14.25" customHeight="1"/>
    <row r="80862" ht="14.25" customHeight="1"/>
    <row r="80863" ht="14.25" customHeight="1"/>
    <row r="80864" ht="14.25" customHeight="1"/>
    <row r="80865" ht="14.25" customHeight="1"/>
    <row r="80866" ht="14.25" customHeight="1"/>
    <row r="80867" ht="14.25" customHeight="1"/>
    <row r="80868" ht="14.25" customHeight="1"/>
    <row r="80869" ht="14.25" customHeight="1"/>
    <row r="80870" ht="14.25" customHeight="1"/>
    <row r="80871" ht="14.25" customHeight="1"/>
    <row r="80872" ht="14.25" customHeight="1"/>
    <row r="80873" ht="14.25" customHeight="1"/>
    <row r="80874" ht="14.25" customHeight="1"/>
    <row r="80875" ht="14.25" customHeight="1"/>
    <row r="80876" ht="14.25" customHeight="1"/>
    <row r="80877" ht="14.25" customHeight="1"/>
    <row r="80878" ht="14.25" customHeight="1"/>
    <row r="80879" ht="14.25" customHeight="1"/>
    <row r="80880" ht="14.25" customHeight="1"/>
    <row r="80881" ht="14.25" customHeight="1"/>
    <row r="80882" ht="14.25" customHeight="1"/>
    <row r="80883" ht="14.25" customHeight="1"/>
    <row r="80884" ht="14.25" customHeight="1"/>
    <row r="80885" ht="14.25" customHeight="1"/>
    <row r="80886" ht="14.25" customHeight="1"/>
    <row r="80887" ht="14.25" customHeight="1"/>
    <row r="80888" ht="14.25" customHeight="1"/>
    <row r="80889" ht="14.25" customHeight="1"/>
    <row r="80890" ht="14.25" customHeight="1"/>
    <row r="80891" ht="14.25" customHeight="1"/>
    <row r="80892" ht="14.25" customHeight="1"/>
    <row r="80893" ht="14.25" customHeight="1"/>
    <row r="80894" ht="14.25" customHeight="1"/>
    <row r="80895" ht="14.25" customHeight="1"/>
    <row r="80896" ht="14.25" customHeight="1"/>
    <row r="80897" ht="14.25" customHeight="1"/>
    <row r="80898" ht="14.25" customHeight="1"/>
    <row r="80899" ht="14.25" customHeight="1"/>
    <row r="80900" ht="14.25" customHeight="1"/>
    <row r="80901" ht="14.25" customHeight="1"/>
    <row r="80902" ht="14.25" customHeight="1"/>
    <row r="80903" ht="14.25" customHeight="1"/>
    <row r="80904" ht="14.25" customHeight="1"/>
    <row r="80905" ht="14.25" customHeight="1"/>
    <row r="80906" ht="14.25" customHeight="1"/>
    <row r="80907" ht="14.25" customHeight="1"/>
    <row r="80908" ht="14.25" customHeight="1"/>
    <row r="80909" ht="14.25" customHeight="1"/>
    <row r="80910" ht="14.25" customHeight="1"/>
    <row r="80911" ht="14.25" customHeight="1"/>
    <row r="80912" ht="14.25" customHeight="1"/>
    <row r="80913" ht="14.25" customHeight="1"/>
    <row r="80914" ht="14.25" customHeight="1"/>
    <row r="80915" ht="14.25" customHeight="1"/>
    <row r="80916" ht="14.25" customHeight="1"/>
    <row r="80917" ht="14.25" customHeight="1"/>
    <row r="80918" ht="14.25" customHeight="1"/>
    <row r="80919" ht="14.25" customHeight="1"/>
    <row r="80920" ht="14.25" customHeight="1"/>
    <row r="80921" ht="14.25" customHeight="1"/>
    <row r="80922" ht="14.25" customHeight="1"/>
    <row r="80923" ht="14.25" customHeight="1"/>
    <row r="80924" ht="14.25" customHeight="1"/>
    <row r="80925" ht="14.25" customHeight="1"/>
    <row r="80926" ht="14.25" customHeight="1"/>
    <row r="80927" ht="14.25" customHeight="1"/>
    <row r="80928" ht="14.25" customHeight="1"/>
    <row r="80929" ht="14.25" customHeight="1"/>
    <row r="80930" ht="14.25" customHeight="1"/>
    <row r="80931" ht="14.25" customHeight="1"/>
    <row r="80932" ht="14.25" customHeight="1"/>
    <row r="80933" ht="14.25" customHeight="1"/>
    <row r="80934" ht="14.25" customHeight="1"/>
    <row r="80935" ht="14.25" customHeight="1"/>
    <row r="80936" ht="14.25" customHeight="1"/>
    <row r="80937" ht="14.25" customHeight="1"/>
    <row r="80938" ht="14.25" customHeight="1"/>
    <row r="80939" ht="14.25" customHeight="1"/>
    <row r="80940" ht="14.25" customHeight="1"/>
    <row r="80941" ht="14.25" customHeight="1"/>
    <row r="80942" ht="14.25" customHeight="1"/>
    <row r="80943" ht="14.25" customHeight="1"/>
    <row r="80944" ht="14.25" customHeight="1"/>
    <row r="80945" ht="14.25" customHeight="1"/>
    <row r="80946" ht="14.25" customHeight="1"/>
    <row r="80947" ht="14.25" customHeight="1"/>
    <row r="80948" ht="14.25" customHeight="1"/>
    <row r="80949" ht="14.25" customHeight="1"/>
    <row r="80950" ht="14.25" customHeight="1"/>
    <row r="80951" ht="14.25" customHeight="1"/>
    <row r="80952" ht="14.25" customHeight="1"/>
    <row r="80953" ht="14.25" customHeight="1"/>
    <row r="80954" ht="14.25" customHeight="1"/>
    <row r="80955" ht="14.25" customHeight="1"/>
    <row r="80956" ht="14.25" customHeight="1"/>
    <row r="80957" ht="14.25" customHeight="1"/>
    <row r="80958" ht="14.25" customHeight="1"/>
    <row r="80959" ht="14.25" customHeight="1"/>
    <row r="80960" ht="14.25" customHeight="1"/>
    <row r="80961" ht="14.25" customHeight="1"/>
    <row r="80962" ht="14.25" customHeight="1"/>
    <row r="80963" ht="14.25" customHeight="1"/>
    <row r="80964" ht="14.25" customHeight="1"/>
    <row r="80965" ht="14.25" customHeight="1"/>
    <row r="80966" ht="14.25" customHeight="1"/>
    <row r="80967" ht="14.25" customHeight="1"/>
    <row r="80968" ht="14.25" customHeight="1"/>
    <row r="80969" ht="14.25" customHeight="1"/>
    <row r="80970" ht="14.25" customHeight="1"/>
    <row r="80971" ht="14.25" customHeight="1"/>
    <row r="80972" ht="14.25" customHeight="1"/>
    <row r="80973" ht="14.25" customHeight="1"/>
    <row r="80974" ht="14.25" customHeight="1"/>
    <row r="80975" ht="14.25" customHeight="1"/>
    <row r="80976" ht="14.25" customHeight="1"/>
    <row r="80977" ht="14.25" customHeight="1"/>
    <row r="80978" ht="14.25" customHeight="1"/>
    <row r="80979" ht="14.25" customHeight="1"/>
    <row r="80980" ht="14.25" customHeight="1"/>
    <row r="80981" ht="14.25" customHeight="1"/>
    <row r="80982" ht="14.25" customHeight="1"/>
    <row r="80983" ht="14.25" customHeight="1"/>
    <row r="80984" ht="14.25" customHeight="1"/>
    <row r="80985" ht="14.25" customHeight="1"/>
    <row r="80986" ht="14.25" customHeight="1"/>
    <row r="80987" ht="14.25" customHeight="1"/>
    <row r="80988" ht="14.25" customHeight="1"/>
    <row r="80989" ht="14.25" customHeight="1"/>
    <row r="80990" ht="14.25" customHeight="1"/>
    <row r="80991" ht="14.25" customHeight="1"/>
    <row r="80992" ht="14.25" customHeight="1"/>
    <row r="80993" ht="14.25" customHeight="1"/>
    <row r="80994" ht="14.25" customHeight="1"/>
    <row r="80995" ht="14.25" customHeight="1"/>
    <row r="80996" ht="14.25" customHeight="1"/>
    <row r="80997" ht="14.25" customHeight="1"/>
    <row r="80998" ht="14.25" customHeight="1"/>
    <row r="80999" ht="14.25" customHeight="1"/>
    <row r="81000" ht="14.25" customHeight="1"/>
    <row r="81001" ht="14.25" customHeight="1"/>
    <row r="81002" ht="14.25" customHeight="1"/>
    <row r="81003" ht="14.25" customHeight="1"/>
    <row r="81004" ht="14.25" customHeight="1"/>
    <row r="81005" ht="14.25" customHeight="1"/>
    <row r="81006" ht="14.25" customHeight="1"/>
    <row r="81007" ht="14.25" customHeight="1"/>
    <row r="81008" ht="14.25" customHeight="1"/>
    <row r="81009" ht="14.25" customHeight="1"/>
    <row r="81010" ht="14.25" customHeight="1"/>
    <row r="81011" ht="14.25" customHeight="1"/>
    <row r="81012" ht="14.25" customHeight="1"/>
    <row r="81013" ht="14.25" customHeight="1"/>
    <row r="81014" ht="14.25" customHeight="1"/>
    <row r="81015" ht="14.25" customHeight="1"/>
    <row r="81016" ht="14.25" customHeight="1"/>
    <row r="81017" ht="14.25" customHeight="1"/>
    <row r="81018" ht="14.25" customHeight="1"/>
    <row r="81019" ht="14.25" customHeight="1"/>
    <row r="81020" ht="14.25" customHeight="1"/>
    <row r="81021" ht="14.25" customHeight="1"/>
    <row r="81022" ht="14.25" customHeight="1"/>
    <row r="81023" ht="14.25" customHeight="1"/>
    <row r="81024" ht="14.25" customHeight="1"/>
    <row r="81025" ht="14.25" customHeight="1"/>
    <row r="81026" ht="14.25" customHeight="1"/>
    <row r="81027" ht="14.25" customHeight="1"/>
    <row r="81028" ht="14.25" customHeight="1"/>
    <row r="81029" ht="14.25" customHeight="1"/>
    <row r="81030" ht="14.25" customHeight="1"/>
    <row r="81031" ht="14.25" customHeight="1"/>
    <row r="81032" ht="14.25" customHeight="1"/>
    <row r="81033" ht="14.25" customHeight="1"/>
    <row r="81034" ht="14.25" customHeight="1"/>
    <row r="81035" ht="14.25" customHeight="1"/>
    <row r="81036" ht="14.25" customHeight="1"/>
    <row r="81037" ht="14.25" customHeight="1"/>
    <row r="81038" ht="14.25" customHeight="1"/>
    <row r="81039" ht="14.25" customHeight="1"/>
    <row r="81040" ht="14.25" customHeight="1"/>
    <row r="81041" ht="14.25" customHeight="1"/>
    <row r="81042" ht="14.25" customHeight="1"/>
    <row r="81043" ht="14.25" customHeight="1"/>
    <row r="81044" ht="14.25" customHeight="1"/>
    <row r="81045" ht="14.25" customHeight="1"/>
    <row r="81046" ht="14.25" customHeight="1"/>
    <row r="81047" ht="14.25" customHeight="1"/>
    <row r="81048" ht="14.25" customHeight="1"/>
    <row r="81049" ht="14.25" customHeight="1"/>
    <row r="81050" ht="14.25" customHeight="1"/>
    <row r="81051" ht="14.25" customHeight="1"/>
    <row r="81052" ht="14.25" customHeight="1"/>
    <row r="81053" ht="14.25" customHeight="1"/>
    <row r="81054" ht="14.25" customHeight="1"/>
    <row r="81055" ht="14.25" customHeight="1"/>
    <row r="81056" ht="14.25" customHeight="1"/>
    <row r="81057" ht="14.25" customHeight="1"/>
    <row r="81058" ht="14.25" customHeight="1"/>
    <row r="81059" ht="14.25" customHeight="1"/>
    <row r="81060" ht="14.25" customHeight="1"/>
    <row r="81061" ht="14.25" customHeight="1"/>
    <row r="81062" ht="14.25" customHeight="1"/>
    <row r="81063" ht="14.25" customHeight="1"/>
    <row r="81064" ht="14.25" customHeight="1"/>
    <row r="81065" ht="14.25" customHeight="1"/>
    <row r="81066" ht="14.25" customHeight="1"/>
    <row r="81067" ht="14.25" customHeight="1"/>
    <row r="81068" ht="14.25" customHeight="1"/>
    <row r="81069" ht="14.25" customHeight="1"/>
    <row r="81070" ht="14.25" customHeight="1"/>
    <row r="81071" ht="14.25" customHeight="1"/>
    <row r="81072" ht="14.25" customHeight="1"/>
    <row r="81073" ht="14.25" customHeight="1"/>
    <row r="81074" ht="14.25" customHeight="1"/>
    <row r="81075" ht="14.25" customHeight="1"/>
    <row r="81076" ht="14.25" customHeight="1"/>
    <row r="81077" ht="14.25" customHeight="1"/>
    <row r="81078" ht="14.25" customHeight="1"/>
    <row r="81079" ht="14.25" customHeight="1"/>
    <row r="81080" ht="14.25" customHeight="1"/>
    <row r="81081" ht="14.25" customHeight="1"/>
    <row r="81082" ht="14.25" customHeight="1"/>
    <row r="81083" ht="14.25" customHeight="1"/>
    <row r="81084" ht="14.25" customHeight="1"/>
    <row r="81085" ht="14.25" customHeight="1"/>
    <row r="81086" ht="14.25" customHeight="1"/>
    <row r="81087" ht="14.25" customHeight="1"/>
    <row r="81088" ht="14.25" customHeight="1"/>
    <row r="81089" ht="14.25" customHeight="1"/>
    <row r="81090" ht="14.25" customHeight="1"/>
    <row r="81091" ht="14.25" customHeight="1"/>
    <row r="81092" ht="14.25" customHeight="1"/>
    <row r="81093" ht="14.25" customHeight="1"/>
    <row r="81094" ht="14.25" customHeight="1"/>
    <row r="81095" ht="14.25" customHeight="1"/>
    <row r="81096" ht="14.25" customHeight="1"/>
    <row r="81097" ht="14.25" customHeight="1"/>
    <row r="81098" ht="14.25" customHeight="1"/>
    <row r="81099" ht="14.25" customHeight="1"/>
    <row r="81100" ht="14.25" customHeight="1"/>
    <row r="81101" ht="14.25" customHeight="1"/>
    <row r="81102" ht="14.25" customHeight="1"/>
    <row r="81103" ht="14.25" customHeight="1"/>
    <row r="81104" ht="14.25" customHeight="1"/>
    <row r="81105" ht="14.25" customHeight="1"/>
    <row r="81106" ht="14.25" customHeight="1"/>
    <row r="81107" ht="14.25" customHeight="1"/>
    <row r="81108" ht="14.25" customHeight="1"/>
    <row r="81109" ht="14.25" customHeight="1"/>
    <row r="81110" ht="14.25" customHeight="1"/>
    <row r="81111" ht="14.25" customHeight="1"/>
    <row r="81112" ht="14.25" customHeight="1"/>
    <row r="81113" ht="14.25" customHeight="1"/>
    <row r="81114" ht="14.25" customHeight="1"/>
    <row r="81115" ht="14.25" customHeight="1"/>
    <row r="81116" ht="14.25" customHeight="1"/>
    <row r="81117" ht="14.25" customHeight="1"/>
    <row r="81118" ht="14.25" customHeight="1"/>
    <row r="81119" ht="14.25" customHeight="1"/>
    <row r="81120" ht="14.25" customHeight="1"/>
    <row r="81121" ht="14.25" customHeight="1"/>
    <row r="81122" ht="14.25" customHeight="1"/>
    <row r="81123" ht="14.25" customHeight="1"/>
    <row r="81124" ht="14.25" customHeight="1"/>
    <row r="81125" ht="14.25" customHeight="1"/>
    <row r="81126" ht="14.25" customHeight="1"/>
    <row r="81127" ht="14.25" customHeight="1"/>
    <row r="81128" ht="14.25" customHeight="1"/>
    <row r="81129" ht="14.25" customHeight="1"/>
    <row r="81130" ht="14.25" customHeight="1"/>
    <row r="81131" ht="14.25" customHeight="1"/>
    <row r="81132" ht="14.25" customHeight="1"/>
    <row r="81133" ht="14.25" customHeight="1"/>
    <row r="81134" ht="14.25" customHeight="1"/>
    <row r="81135" ht="14.25" customHeight="1"/>
    <row r="81136" ht="14.25" customHeight="1"/>
    <row r="81137" ht="14.25" customHeight="1"/>
    <row r="81138" ht="14.25" customHeight="1"/>
    <row r="81139" ht="14.25" customHeight="1"/>
    <row r="81140" ht="14.25" customHeight="1"/>
    <row r="81141" ht="14.25" customHeight="1"/>
    <row r="81142" ht="14.25" customHeight="1"/>
    <row r="81143" ht="14.25" customHeight="1"/>
    <row r="81144" ht="14.25" customHeight="1"/>
    <row r="81145" ht="14.25" customHeight="1"/>
    <row r="81146" ht="14.25" customHeight="1"/>
    <row r="81147" ht="14.25" customHeight="1"/>
    <row r="81148" ht="14.25" customHeight="1"/>
    <row r="81149" ht="14.25" customHeight="1"/>
    <row r="81150" ht="14.25" customHeight="1"/>
    <row r="81151" ht="14.25" customHeight="1"/>
    <row r="81152" ht="14.25" customHeight="1"/>
    <row r="81153" ht="14.25" customHeight="1"/>
    <row r="81154" ht="14.25" customHeight="1"/>
    <row r="81155" ht="14.25" customHeight="1"/>
    <row r="81156" ht="14.25" customHeight="1"/>
    <row r="81157" ht="14.25" customHeight="1"/>
    <row r="81158" ht="14.25" customHeight="1"/>
    <row r="81159" ht="14.25" customHeight="1"/>
    <row r="81160" ht="14.25" customHeight="1"/>
    <row r="81161" ht="14.25" customHeight="1"/>
    <row r="81162" ht="14.25" customHeight="1"/>
    <row r="81163" ht="14.25" customHeight="1"/>
    <row r="81164" ht="14.25" customHeight="1"/>
    <row r="81165" ht="14.25" customHeight="1"/>
    <row r="81166" ht="14.25" customHeight="1"/>
    <row r="81167" ht="14.25" customHeight="1"/>
    <row r="81168" ht="14.25" customHeight="1"/>
    <row r="81169" ht="14.25" customHeight="1"/>
    <row r="81170" ht="14.25" customHeight="1"/>
    <row r="81171" ht="14.25" customHeight="1"/>
    <row r="81172" ht="14.25" customHeight="1"/>
    <row r="81173" ht="14.25" customHeight="1"/>
    <row r="81174" ht="14.25" customHeight="1"/>
    <row r="81175" ht="14.25" customHeight="1"/>
    <row r="81176" ht="14.25" customHeight="1"/>
    <row r="81177" ht="14.25" customHeight="1"/>
    <row r="81178" ht="14.25" customHeight="1"/>
    <row r="81179" ht="14.25" customHeight="1"/>
    <row r="81180" ht="14.25" customHeight="1"/>
    <row r="81181" ht="14.25" customHeight="1"/>
    <row r="81182" ht="14.25" customHeight="1"/>
    <row r="81183" ht="14.25" customHeight="1"/>
    <row r="81184" ht="14.25" customHeight="1"/>
    <row r="81185" ht="14.25" customHeight="1"/>
    <row r="81186" ht="14.25" customHeight="1"/>
    <row r="81187" ht="14.25" customHeight="1"/>
    <row r="81188" ht="14.25" customHeight="1"/>
    <row r="81189" ht="14.25" customHeight="1"/>
    <row r="81190" ht="14.25" customHeight="1"/>
    <row r="81191" ht="14.25" customHeight="1"/>
    <row r="81192" ht="14.25" customHeight="1"/>
    <row r="81193" ht="14.25" customHeight="1"/>
    <row r="81194" ht="14.25" customHeight="1"/>
    <row r="81195" ht="14.25" customHeight="1"/>
    <row r="81196" ht="14.25" customHeight="1"/>
    <row r="81197" ht="14.25" customHeight="1"/>
    <row r="81198" ht="14.25" customHeight="1"/>
    <row r="81199" ht="14.25" customHeight="1"/>
    <row r="81200" ht="14.25" customHeight="1"/>
    <row r="81201" ht="14.25" customHeight="1"/>
    <row r="81202" ht="14.25" customHeight="1"/>
    <row r="81203" ht="14.25" customHeight="1"/>
    <row r="81204" ht="14.25" customHeight="1"/>
    <row r="81205" ht="14.25" customHeight="1"/>
    <row r="81206" ht="14.25" customHeight="1"/>
    <row r="81207" ht="14.25" customHeight="1"/>
    <row r="81208" ht="14.25" customHeight="1"/>
    <row r="81209" ht="14.25" customHeight="1"/>
    <row r="81210" ht="14.25" customHeight="1"/>
    <row r="81211" ht="14.25" customHeight="1"/>
    <row r="81212" ht="14.25" customHeight="1"/>
    <row r="81213" ht="14.25" customHeight="1"/>
    <row r="81214" ht="14.25" customHeight="1"/>
    <row r="81215" ht="14.25" customHeight="1"/>
    <row r="81216" ht="14.25" customHeight="1"/>
    <row r="81217" ht="14.25" customHeight="1"/>
    <row r="81218" ht="14.25" customHeight="1"/>
    <row r="81219" ht="14.25" customHeight="1"/>
    <row r="81220" ht="14.25" customHeight="1"/>
    <row r="81221" ht="14.25" customHeight="1"/>
    <row r="81222" ht="14.25" customHeight="1"/>
    <row r="81223" ht="14.25" customHeight="1"/>
    <row r="81224" ht="14.25" customHeight="1"/>
    <row r="81225" ht="14.25" customHeight="1"/>
    <row r="81226" ht="14.25" customHeight="1"/>
    <row r="81227" ht="14.25" customHeight="1"/>
    <row r="81228" ht="14.25" customHeight="1"/>
    <row r="81229" ht="14.25" customHeight="1"/>
    <row r="81230" ht="14.25" customHeight="1"/>
    <row r="81231" ht="14.25" customHeight="1"/>
    <row r="81232" ht="14.25" customHeight="1"/>
    <row r="81233" ht="14.25" customHeight="1"/>
    <row r="81234" ht="14.25" customHeight="1"/>
    <row r="81235" ht="14.25" customHeight="1"/>
    <row r="81236" ht="14.25" customHeight="1"/>
    <row r="81237" ht="14.25" customHeight="1"/>
    <row r="81238" ht="14.25" customHeight="1"/>
    <row r="81239" ht="14.25" customHeight="1"/>
    <row r="81240" ht="14.25" customHeight="1"/>
    <row r="81241" ht="14.25" customHeight="1"/>
    <row r="81242" ht="14.25" customHeight="1"/>
    <row r="81243" ht="14.25" customHeight="1"/>
    <row r="81244" ht="14.25" customHeight="1"/>
    <row r="81245" ht="14.25" customHeight="1"/>
    <row r="81246" ht="14.25" customHeight="1"/>
    <row r="81247" ht="14.25" customHeight="1"/>
    <row r="81248" ht="14.25" customHeight="1"/>
    <row r="81249" ht="14.25" customHeight="1"/>
    <row r="81250" ht="14.25" customHeight="1"/>
    <row r="81251" ht="14.25" customHeight="1"/>
    <row r="81252" ht="14.25" customHeight="1"/>
    <row r="81253" ht="14.25" customHeight="1"/>
    <row r="81254" ht="14.25" customHeight="1"/>
    <row r="81255" ht="14.25" customHeight="1"/>
    <row r="81256" ht="14.25" customHeight="1"/>
    <row r="81257" ht="14.25" customHeight="1"/>
    <row r="81258" ht="14.25" customHeight="1"/>
    <row r="81259" ht="14.25" customHeight="1"/>
    <row r="81260" ht="14.25" customHeight="1"/>
    <row r="81261" ht="14.25" customHeight="1"/>
    <row r="81262" ht="14.25" customHeight="1"/>
    <row r="81263" ht="14.25" customHeight="1"/>
    <row r="81264" ht="14.25" customHeight="1"/>
    <row r="81265" ht="14.25" customHeight="1"/>
    <row r="81266" ht="14.25" customHeight="1"/>
    <row r="81267" ht="14.25" customHeight="1"/>
    <row r="81268" ht="14.25" customHeight="1"/>
    <row r="81269" ht="14.25" customHeight="1"/>
    <row r="81270" ht="14.25" customHeight="1"/>
    <row r="81271" ht="14.25" customHeight="1"/>
    <row r="81272" ht="14.25" customHeight="1"/>
    <row r="81273" ht="14.25" customHeight="1"/>
    <row r="81274" ht="14.25" customHeight="1"/>
    <row r="81275" ht="14.25" customHeight="1"/>
    <row r="81276" ht="14.25" customHeight="1"/>
    <row r="81277" ht="14.25" customHeight="1"/>
    <row r="81278" ht="14.25" customHeight="1"/>
    <row r="81279" ht="14.25" customHeight="1"/>
    <row r="81280" ht="14.25" customHeight="1"/>
    <row r="81281" ht="14.25" customHeight="1"/>
    <row r="81282" ht="14.25" customHeight="1"/>
    <row r="81283" ht="14.25" customHeight="1"/>
    <row r="81284" ht="14.25" customHeight="1"/>
    <row r="81285" ht="14.25" customHeight="1"/>
    <row r="81286" ht="14.25" customHeight="1"/>
    <row r="81287" ht="14.25" customHeight="1"/>
    <row r="81288" ht="14.25" customHeight="1"/>
    <row r="81289" ht="14.25" customHeight="1"/>
    <row r="81290" ht="14.25" customHeight="1"/>
    <row r="81291" ht="14.25" customHeight="1"/>
    <row r="81292" ht="14.25" customHeight="1"/>
    <row r="81293" ht="14.25" customHeight="1"/>
    <row r="81294" ht="14.25" customHeight="1"/>
    <row r="81295" ht="14.25" customHeight="1"/>
    <row r="81296" ht="14.25" customHeight="1"/>
    <row r="81297" ht="14.25" customHeight="1"/>
    <row r="81298" ht="14.25" customHeight="1"/>
    <row r="81299" ht="14.25" customHeight="1"/>
    <row r="81300" ht="14.25" customHeight="1"/>
    <row r="81301" ht="14.25" customHeight="1"/>
    <row r="81302" ht="14.25" customHeight="1"/>
    <row r="81303" ht="14.25" customHeight="1"/>
    <row r="81304" ht="14.25" customHeight="1"/>
    <row r="81305" ht="14.25" customHeight="1"/>
    <row r="81306" ht="14.25" customHeight="1"/>
    <row r="81307" ht="14.25" customHeight="1"/>
    <row r="81308" ht="14.25" customHeight="1"/>
    <row r="81309" ht="14.25" customHeight="1"/>
    <row r="81310" ht="14.25" customHeight="1"/>
    <row r="81311" ht="14.25" customHeight="1"/>
    <row r="81312" ht="14.25" customHeight="1"/>
    <row r="81313" ht="14.25" customHeight="1"/>
    <row r="81314" ht="14.25" customHeight="1"/>
    <row r="81315" ht="14.25" customHeight="1"/>
    <row r="81316" ht="14.25" customHeight="1"/>
    <row r="81317" ht="14.25" customHeight="1"/>
    <row r="81318" ht="14.25" customHeight="1"/>
    <row r="81319" ht="14.25" customHeight="1"/>
    <row r="81320" ht="14.25" customHeight="1"/>
    <row r="81321" ht="14.25" customHeight="1"/>
    <row r="81322" ht="14.25" customHeight="1"/>
    <row r="81323" ht="14.25" customHeight="1"/>
    <row r="81324" ht="14.25" customHeight="1"/>
    <row r="81325" ht="14.25" customHeight="1"/>
    <row r="81326" ht="14.25" customHeight="1"/>
    <row r="81327" ht="14.25" customHeight="1"/>
    <row r="81328" ht="14.25" customHeight="1"/>
    <row r="81329" ht="14.25" customHeight="1"/>
    <row r="81330" ht="14.25" customHeight="1"/>
    <row r="81331" ht="14.25" customHeight="1"/>
    <row r="81332" ht="14.25" customHeight="1"/>
    <row r="81333" ht="14.25" customHeight="1"/>
    <row r="81334" ht="14.25" customHeight="1"/>
    <row r="81335" ht="14.25" customHeight="1"/>
    <row r="81336" ht="14.25" customHeight="1"/>
    <row r="81337" ht="14.25" customHeight="1"/>
    <row r="81338" ht="14.25" customHeight="1"/>
    <row r="81339" ht="14.25" customHeight="1"/>
    <row r="81340" ht="14.25" customHeight="1"/>
    <row r="81341" ht="14.25" customHeight="1"/>
    <row r="81342" ht="14.25" customHeight="1"/>
    <row r="81343" ht="14.25" customHeight="1"/>
    <row r="81344" ht="14.25" customHeight="1"/>
    <row r="81345" ht="14.25" customHeight="1"/>
    <row r="81346" ht="14.25" customHeight="1"/>
    <row r="81347" ht="14.25" customHeight="1"/>
    <row r="81348" ht="14.25" customHeight="1"/>
    <row r="81349" ht="14.25" customHeight="1"/>
    <row r="81350" ht="14.25" customHeight="1"/>
    <row r="81351" ht="14.25" customHeight="1"/>
    <row r="81352" ht="14.25" customHeight="1"/>
    <row r="81353" ht="14.25" customHeight="1"/>
    <row r="81354" ht="14.25" customHeight="1"/>
    <row r="81355" ht="14.25" customHeight="1"/>
    <row r="81356" ht="14.25" customHeight="1"/>
    <row r="81357" ht="14.25" customHeight="1"/>
    <row r="81358" ht="14.25" customHeight="1"/>
    <row r="81359" ht="14.25" customHeight="1"/>
    <row r="81360" ht="14.25" customHeight="1"/>
    <row r="81361" ht="14.25" customHeight="1"/>
    <row r="81362" ht="14.25" customHeight="1"/>
    <row r="81363" ht="14.25" customHeight="1"/>
    <row r="81364" ht="14.25" customHeight="1"/>
    <row r="81365" ht="14.25" customHeight="1"/>
    <row r="81366" ht="14.25" customHeight="1"/>
    <row r="81367" ht="14.25" customHeight="1"/>
    <row r="81368" ht="14.25" customHeight="1"/>
    <row r="81369" ht="14.25" customHeight="1"/>
    <row r="81370" ht="14.25" customHeight="1"/>
    <row r="81371" ht="14.25" customHeight="1"/>
    <row r="81372" ht="14.25" customHeight="1"/>
    <row r="81373" ht="14.25" customHeight="1"/>
    <row r="81374" ht="14.25" customHeight="1"/>
    <row r="81375" ht="14.25" customHeight="1"/>
    <row r="81376" ht="14.25" customHeight="1"/>
    <row r="81377" ht="14.25" customHeight="1"/>
    <row r="81378" ht="14.25" customHeight="1"/>
    <row r="81379" ht="14.25" customHeight="1"/>
    <row r="81380" ht="14.25" customHeight="1"/>
    <row r="81381" ht="14.25" customHeight="1"/>
    <row r="81382" ht="14.25" customHeight="1"/>
    <row r="81383" ht="14.25" customHeight="1"/>
    <row r="81384" ht="14.25" customHeight="1"/>
    <row r="81385" ht="14.25" customHeight="1"/>
    <row r="81386" ht="14.25" customHeight="1"/>
    <row r="81387" ht="14.25" customHeight="1"/>
    <row r="81388" ht="14.25" customHeight="1"/>
    <row r="81389" ht="14.25" customHeight="1"/>
    <row r="81390" ht="14.25" customHeight="1"/>
    <row r="81391" ht="14.25" customHeight="1"/>
    <row r="81392" ht="14.25" customHeight="1"/>
    <row r="81393" ht="14.25" customHeight="1"/>
    <row r="81394" ht="14.25" customHeight="1"/>
    <row r="81395" ht="14.25" customHeight="1"/>
    <row r="81396" ht="14.25" customHeight="1"/>
    <row r="81397" ht="14.25" customHeight="1"/>
    <row r="81398" ht="14.25" customHeight="1"/>
    <row r="81399" ht="14.25" customHeight="1"/>
    <row r="81400" ht="14.25" customHeight="1"/>
    <row r="81401" ht="14.25" customHeight="1"/>
    <row r="81402" ht="14.25" customHeight="1"/>
    <row r="81403" ht="14.25" customHeight="1"/>
    <row r="81404" ht="14.25" customHeight="1"/>
    <row r="81405" ht="14.25" customHeight="1"/>
    <row r="81406" ht="14.25" customHeight="1"/>
    <row r="81407" ht="14.25" customHeight="1"/>
    <row r="81408" ht="14.25" customHeight="1"/>
    <row r="81409" ht="14.25" customHeight="1"/>
    <row r="81410" ht="14.25" customHeight="1"/>
    <row r="81411" ht="14.25" customHeight="1"/>
    <row r="81412" ht="14.25" customHeight="1"/>
    <row r="81413" ht="14.25" customHeight="1"/>
    <row r="81414" ht="14.25" customHeight="1"/>
    <row r="81415" ht="14.25" customHeight="1"/>
    <row r="81416" ht="14.25" customHeight="1"/>
    <row r="81417" ht="14.25" customHeight="1"/>
    <row r="81418" ht="14.25" customHeight="1"/>
    <row r="81419" ht="14.25" customHeight="1"/>
    <row r="81420" ht="14.25" customHeight="1"/>
    <row r="81421" ht="14.25" customHeight="1"/>
    <row r="81422" ht="14.25" customHeight="1"/>
    <row r="81423" ht="14.25" customHeight="1"/>
    <row r="81424" ht="14.25" customHeight="1"/>
    <row r="81425" ht="14.25" customHeight="1"/>
    <row r="81426" ht="14.25" customHeight="1"/>
    <row r="81427" ht="14.25" customHeight="1"/>
    <row r="81428" ht="14.25" customHeight="1"/>
    <row r="81429" ht="14.25" customHeight="1"/>
    <row r="81430" ht="14.25" customHeight="1"/>
    <row r="81431" ht="14.25" customHeight="1"/>
    <row r="81432" ht="14.25" customHeight="1"/>
    <row r="81433" ht="14.25" customHeight="1"/>
    <row r="81434" ht="14.25" customHeight="1"/>
    <row r="81435" ht="14.25" customHeight="1"/>
    <row r="81436" ht="14.25" customHeight="1"/>
    <row r="81437" ht="14.25" customHeight="1"/>
    <row r="81438" ht="14.25" customHeight="1"/>
    <row r="81439" ht="14.25" customHeight="1"/>
    <row r="81440" ht="14.25" customHeight="1"/>
    <row r="81441" ht="14.25" customHeight="1"/>
    <row r="81442" ht="14.25" customHeight="1"/>
    <row r="81443" ht="14.25" customHeight="1"/>
    <row r="81444" ht="14.25" customHeight="1"/>
    <row r="81445" ht="14.25" customHeight="1"/>
    <row r="81446" ht="14.25" customHeight="1"/>
    <row r="81447" ht="14.25" customHeight="1"/>
    <row r="81448" ht="14.25" customHeight="1"/>
    <row r="81449" ht="14.25" customHeight="1"/>
    <row r="81450" ht="14.25" customHeight="1"/>
    <row r="81451" ht="14.25" customHeight="1"/>
    <row r="81452" ht="14.25" customHeight="1"/>
    <row r="81453" ht="14.25" customHeight="1"/>
    <row r="81454" ht="14.25" customHeight="1"/>
    <row r="81455" ht="14.25" customHeight="1"/>
    <row r="81456" ht="14.25" customHeight="1"/>
    <row r="81457" ht="14.25" customHeight="1"/>
    <row r="81458" ht="14.25" customHeight="1"/>
    <row r="81459" ht="14.25" customHeight="1"/>
    <row r="81460" ht="14.25" customHeight="1"/>
    <row r="81461" ht="14.25" customHeight="1"/>
    <row r="81462" ht="14.25" customHeight="1"/>
    <row r="81463" ht="14.25" customHeight="1"/>
    <row r="81464" ht="14.25" customHeight="1"/>
    <row r="81465" ht="14.25" customHeight="1"/>
    <row r="81466" ht="14.25" customHeight="1"/>
    <row r="81467" ht="14.25" customHeight="1"/>
    <row r="81468" ht="14.25" customHeight="1"/>
    <row r="81469" ht="14.25" customHeight="1"/>
    <row r="81470" ht="14.25" customHeight="1"/>
    <row r="81471" ht="14.25" customHeight="1"/>
    <row r="81472" ht="14.25" customHeight="1"/>
    <row r="81473" ht="14.25" customHeight="1"/>
    <row r="81474" ht="14.25" customHeight="1"/>
    <row r="81475" ht="14.25" customHeight="1"/>
    <row r="81476" ht="14.25" customHeight="1"/>
    <row r="81477" ht="14.25" customHeight="1"/>
    <row r="81478" ht="14.25" customHeight="1"/>
    <row r="81479" ht="14.25" customHeight="1"/>
    <row r="81480" ht="14.25" customHeight="1"/>
    <row r="81481" ht="14.25" customHeight="1"/>
    <row r="81482" ht="14.25" customHeight="1"/>
    <row r="81483" ht="14.25" customHeight="1"/>
    <row r="81484" ht="14.25" customHeight="1"/>
    <row r="81485" ht="14.25" customHeight="1"/>
    <row r="81486" ht="14.25" customHeight="1"/>
    <row r="81487" ht="14.25" customHeight="1"/>
    <row r="81488" ht="14.25" customHeight="1"/>
    <row r="81489" ht="14.25" customHeight="1"/>
    <row r="81490" ht="14.25" customHeight="1"/>
    <row r="81491" ht="14.25" customHeight="1"/>
    <row r="81492" ht="14.25" customHeight="1"/>
    <row r="81493" ht="14.25" customHeight="1"/>
    <row r="81494" ht="14.25" customHeight="1"/>
    <row r="81495" ht="14.25" customHeight="1"/>
    <row r="81496" ht="14.25" customHeight="1"/>
    <row r="81497" ht="14.25" customHeight="1"/>
    <row r="81498" ht="14.25" customHeight="1"/>
    <row r="81499" ht="14.25" customHeight="1"/>
    <row r="81500" ht="14.25" customHeight="1"/>
    <row r="81501" ht="14.25" customHeight="1"/>
    <row r="81502" ht="14.25" customHeight="1"/>
    <row r="81503" ht="14.25" customHeight="1"/>
    <row r="81504" ht="14.25" customHeight="1"/>
    <row r="81505" ht="14.25" customHeight="1"/>
    <row r="81506" ht="14.25" customHeight="1"/>
    <row r="81507" ht="14.25" customHeight="1"/>
    <row r="81508" ht="14.25" customHeight="1"/>
    <row r="81509" ht="14.25" customHeight="1"/>
    <row r="81510" ht="14.25" customHeight="1"/>
    <row r="81511" ht="14.25" customHeight="1"/>
    <row r="81512" ht="14.25" customHeight="1"/>
    <row r="81513" ht="14.25" customHeight="1"/>
    <row r="81514" ht="14.25" customHeight="1"/>
    <row r="81515" ht="14.25" customHeight="1"/>
    <row r="81516" ht="14.25" customHeight="1"/>
    <row r="81517" ht="14.25" customHeight="1"/>
    <row r="81518" ht="14.25" customHeight="1"/>
    <row r="81519" ht="14.25" customHeight="1"/>
    <row r="81520" ht="14.25" customHeight="1"/>
    <row r="81521" ht="14.25" customHeight="1"/>
    <row r="81522" ht="14.25" customHeight="1"/>
    <row r="81523" ht="14.25" customHeight="1"/>
    <row r="81524" ht="14.25" customHeight="1"/>
    <row r="81525" ht="14.25" customHeight="1"/>
    <row r="81526" ht="14.25" customHeight="1"/>
    <row r="81527" ht="14.25" customHeight="1"/>
    <row r="81528" ht="14.25" customHeight="1"/>
    <row r="81529" ht="14.25" customHeight="1"/>
    <row r="81530" ht="14.25" customHeight="1"/>
    <row r="81531" ht="14.25" customHeight="1"/>
    <row r="81532" ht="14.25" customHeight="1"/>
    <row r="81533" ht="14.25" customHeight="1"/>
    <row r="81534" ht="14.25" customHeight="1"/>
    <row r="81535" ht="14.25" customHeight="1"/>
    <row r="81536" ht="14.25" customHeight="1"/>
    <row r="81537" ht="14.25" customHeight="1"/>
    <row r="81538" ht="14.25" customHeight="1"/>
    <row r="81539" ht="14.25" customHeight="1"/>
    <row r="81540" ht="14.25" customHeight="1"/>
    <row r="81541" ht="14.25" customHeight="1"/>
    <row r="81542" ht="14.25" customHeight="1"/>
    <row r="81543" ht="14.25" customHeight="1"/>
    <row r="81544" ht="14.25" customHeight="1"/>
    <row r="81545" ht="14.25" customHeight="1"/>
    <row r="81546" ht="14.25" customHeight="1"/>
    <row r="81547" ht="14.25" customHeight="1"/>
    <row r="81548" ht="14.25" customHeight="1"/>
    <row r="81549" ht="14.25" customHeight="1"/>
    <row r="81550" ht="14.25" customHeight="1"/>
    <row r="81551" ht="14.25" customHeight="1"/>
    <row r="81552" ht="14.25" customHeight="1"/>
    <row r="81553" ht="14.25" customHeight="1"/>
    <row r="81554" ht="14.25" customHeight="1"/>
    <row r="81555" ht="14.25" customHeight="1"/>
    <row r="81556" ht="14.25" customHeight="1"/>
    <row r="81557" ht="14.25" customHeight="1"/>
    <row r="81558" ht="14.25" customHeight="1"/>
    <row r="81559" ht="14.25" customHeight="1"/>
    <row r="81560" ht="14.25" customHeight="1"/>
    <row r="81561" ht="14.25" customHeight="1"/>
    <row r="81562" ht="14.25" customHeight="1"/>
    <row r="81563" ht="14.25" customHeight="1"/>
    <row r="81564" ht="14.25" customHeight="1"/>
    <row r="81565" ht="14.25" customHeight="1"/>
    <row r="81566" ht="14.25" customHeight="1"/>
    <row r="81567" ht="14.25" customHeight="1"/>
    <row r="81568" ht="14.25" customHeight="1"/>
    <row r="81569" ht="14.25" customHeight="1"/>
    <row r="81570" ht="14.25" customHeight="1"/>
    <row r="81571" ht="14.25" customHeight="1"/>
    <row r="81572" ht="14.25" customHeight="1"/>
    <row r="81573" ht="14.25" customHeight="1"/>
    <row r="81574" ht="14.25" customHeight="1"/>
    <row r="81575" ht="14.25" customHeight="1"/>
    <row r="81576" ht="14.25" customHeight="1"/>
    <row r="81577" ht="14.25" customHeight="1"/>
    <row r="81578" ht="14.25" customHeight="1"/>
    <row r="81579" ht="14.25" customHeight="1"/>
    <row r="81580" ht="14.25" customHeight="1"/>
    <row r="81581" ht="14.25" customHeight="1"/>
    <row r="81582" ht="14.25" customHeight="1"/>
    <row r="81583" ht="14.25" customHeight="1"/>
    <row r="81584" ht="14.25" customHeight="1"/>
    <row r="81585" ht="14.25" customHeight="1"/>
    <row r="81586" ht="14.25" customHeight="1"/>
    <row r="81587" ht="14.25" customHeight="1"/>
    <row r="81588" ht="14.25" customHeight="1"/>
    <row r="81589" ht="14.25" customHeight="1"/>
    <row r="81590" ht="14.25" customHeight="1"/>
    <row r="81591" ht="14.25" customHeight="1"/>
    <row r="81592" ht="14.25" customHeight="1"/>
    <row r="81593" ht="14.25" customHeight="1"/>
    <row r="81594" ht="14.25" customHeight="1"/>
    <row r="81595" ht="14.25" customHeight="1"/>
    <row r="81596" ht="14.25" customHeight="1"/>
    <row r="81597" ht="14.25" customHeight="1"/>
    <row r="81598" ht="14.25" customHeight="1"/>
    <row r="81599" ht="14.25" customHeight="1"/>
    <row r="81600" ht="14.25" customHeight="1"/>
    <row r="81601" ht="14.25" customHeight="1"/>
    <row r="81602" ht="14.25" customHeight="1"/>
    <row r="81603" ht="14.25" customHeight="1"/>
    <row r="81604" ht="14.25" customHeight="1"/>
    <row r="81605" ht="14.25" customHeight="1"/>
    <row r="81606" ht="14.25" customHeight="1"/>
    <row r="81607" ht="14.25" customHeight="1"/>
    <row r="81608" ht="14.25" customHeight="1"/>
    <row r="81609" ht="14.25" customHeight="1"/>
    <row r="81610" ht="14.25" customHeight="1"/>
    <row r="81611" ht="14.25" customHeight="1"/>
    <row r="81612" ht="14.25" customHeight="1"/>
    <row r="81613" ht="14.25" customHeight="1"/>
    <row r="81614" ht="14.25" customHeight="1"/>
    <row r="81615" ht="14.25" customHeight="1"/>
    <row r="81616" ht="14.25" customHeight="1"/>
    <row r="81617" ht="14.25" customHeight="1"/>
    <row r="81618" ht="14.25" customHeight="1"/>
    <row r="81619" ht="14.25" customHeight="1"/>
    <row r="81620" ht="14.25" customHeight="1"/>
    <row r="81621" ht="14.25" customHeight="1"/>
    <row r="81622" ht="14.25" customHeight="1"/>
    <row r="81623" ht="14.25" customHeight="1"/>
    <row r="81624" ht="14.25" customHeight="1"/>
    <row r="81625" ht="14.25" customHeight="1"/>
    <row r="81626" ht="14.25" customHeight="1"/>
    <row r="81627" ht="14.25" customHeight="1"/>
    <row r="81628" ht="14.25" customHeight="1"/>
    <row r="81629" ht="14.25" customHeight="1"/>
    <row r="81630" ht="14.25" customHeight="1"/>
    <row r="81631" ht="14.25" customHeight="1"/>
    <row r="81632" ht="14.25" customHeight="1"/>
    <row r="81633" ht="14.25" customHeight="1"/>
    <row r="81634" ht="14.25" customHeight="1"/>
    <row r="81635" ht="14.25" customHeight="1"/>
    <row r="81636" ht="14.25" customHeight="1"/>
    <row r="81637" ht="14.25" customHeight="1"/>
    <row r="81638" ht="14.25" customHeight="1"/>
    <row r="81639" ht="14.25" customHeight="1"/>
    <row r="81640" ht="14.25" customHeight="1"/>
    <row r="81641" ht="14.25" customHeight="1"/>
    <row r="81642" ht="14.25" customHeight="1"/>
    <row r="81643" ht="14.25" customHeight="1"/>
    <row r="81644" ht="14.25" customHeight="1"/>
    <row r="81645" ht="14.25" customHeight="1"/>
    <row r="81646" ht="14.25" customHeight="1"/>
    <row r="81647" ht="14.25" customHeight="1"/>
    <row r="81648" ht="14.25" customHeight="1"/>
    <row r="81649" ht="14.25" customHeight="1"/>
    <row r="81650" ht="14.25" customHeight="1"/>
    <row r="81651" ht="14.25" customHeight="1"/>
    <row r="81652" ht="14.25" customHeight="1"/>
    <row r="81653" ht="14.25" customHeight="1"/>
    <row r="81654" ht="14.25" customHeight="1"/>
    <row r="81655" ht="14.25" customHeight="1"/>
    <row r="81656" ht="14.25" customHeight="1"/>
    <row r="81657" ht="14.25" customHeight="1"/>
    <row r="81658" ht="14.25" customHeight="1"/>
    <row r="81659" ht="14.25" customHeight="1"/>
    <row r="81660" ht="14.25" customHeight="1"/>
    <row r="81661" ht="14.25" customHeight="1"/>
    <row r="81662" ht="14.25" customHeight="1"/>
    <row r="81663" ht="14.25" customHeight="1"/>
    <row r="81664" ht="14.25" customHeight="1"/>
    <row r="81665" ht="14.25" customHeight="1"/>
    <row r="81666" ht="14.25" customHeight="1"/>
    <row r="81667" ht="14.25" customHeight="1"/>
    <row r="81668" ht="14.25" customHeight="1"/>
    <row r="81669" ht="14.25" customHeight="1"/>
    <row r="81670" ht="14.25" customHeight="1"/>
    <row r="81671" ht="14.25" customHeight="1"/>
    <row r="81672" ht="14.25" customHeight="1"/>
    <row r="81673" ht="14.25" customHeight="1"/>
    <row r="81674" ht="14.25" customHeight="1"/>
    <row r="81675" ht="14.25" customHeight="1"/>
    <row r="81676" ht="14.25" customHeight="1"/>
    <row r="81677" ht="14.25" customHeight="1"/>
    <row r="81678" ht="14.25" customHeight="1"/>
    <row r="81679" ht="14.25" customHeight="1"/>
    <row r="81680" ht="14.25" customHeight="1"/>
    <row r="81681" ht="14.25" customHeight="1"/>
    <row r="81682" ht="14.25" customHeight="1"/>
    <row r="81683" ht="14.25" customHeight="1"/>
    <row r="81684" ht="14.25" customHeight="1"/>
    <row r="81685" ht="14.25" customHeight="1"/>
    <row r="81686" ht="14.25" customHeight="1"/>
    <row r="81687" ht="14.25" customHeight="1"/>
    <row r="81688" ht="14.25" customHeight="1"/>
    <row r="81689" ht="14.25" customHeight="1"/>
    <row r="81690" ht="14.25" customHeight="1"/>
    <row r="81691" ht="14.25" customHeight="1"/>
    <row r="81692" ht="14.25" customHeight="1"/>
    <row r="81693" ht="14.25" customHeight="1"/>
    <row r="81694" ht="14.25" customHeight="1"/>
    <row r="81695" ht="14.25" customHeight="1"/>
    <row r="81696" ht="14.25" customHeight="1"/>
    <row r="81697" ht="14.25" customHeight="1"/>
    <row r="81698" ht="14.25" customHeight="1"/>
    <row r="81699" ht="14.25" customHeight="1"/>
    <row r="81700" ht="14.25" customHeight="1"/>
    <row r="81701" ht="14.25" customHeight="1"/>
    <row r="81702" ht="14.25" customHeight="1"/>
    <row r="81703" ht="14.25" customHeight="1"/>
    <row r="81704" ht="14.25" customHeight="1"/>
    <row r="81705" ht="14.25" customHeight="1"/>
    <row r="81706" ht="14.25" customHeight="1"/>
    <row r="81707" ht="14.25" customHeight="1"/>
    <row r="81708" ht="14.25" customHeight="1"/>
    <row r="81709" ht="14.25" customHeight="1"/>
    <row r="81710" ht="14.25" customHeight="1"/>
    <row r="81711" ht="14.25" customHeight="1"/>
    <row r="81712" ht="14.25" customHeight="1"/>
    <row r="81713" ht="14.25" customHeight="1"/>
    <row r="81714" ht="14.25" customHeight="1"/>
    <row r="81715" ht="14.25" customHeight="1"/>
    <row r="81716" ht="14.25" customHeight="1"/>
    <row r="81717" ht="14.25" customHeight="1"/>
    <row r="81718" ht="14.25" customHeight="1"/>
    <row r="81719" ht="14.25" customHeight="1"/>
    <row r="81720" ht="14.25" customHeight="1"/>
    <row r="81721" ht="14.25" customHeight="1"/>
    <row r="81722" ht="14.25" customHeight="1"/>
    <row r="81723" ht="14.25" customHeight="1"/>
    <row r="81724" ht="14.25" customHeight="1"/>
    <row r="81725" ht="14.25" customHeight="1"/>
    <row r="81726" ht="14.25" customHeight="1"/>
    <row r="81727" ht="14.25" customHeight="1"/>
    <row r="81728" ht="14.25" customHeight="1"/>
    <row r="81729" ht="14.25" customHeight="1"/>
    <row r="81730" ht="14.25" customHeight="1"/>
    <row r="81731" ht="14.25" customHeight="1"/>
    <row r="81732" ht="14.25" customHeight="1"/>
    <row r="81733" ht="14.25" customHeight="1"/>
    <row r="81734" ht="14.25" customHeight="1"/>
    <row r="81735" ht="14.25" customHeight="1"/>
    <row r="81736" ht="14.25" customHeight="1"/>
    <row r="81737" ht="14.25" customHeight="1"/>
    <row r="81738" ht="14.25" customHeight="1"/>
    <row r="81739" ht="14.25" customHeight="1"/>
    <row r="81740" ht="14.25" customHeight="1"/>
    <row r="81741" ht="14.25" customHeight="1"/>
    <row r="81742" ht="14.25" customHeight="1"/>
    <row r="81743" ht="14.25" customHeight="1"/>
    <row r="81744" ht="14.25" customHeight="1"/>
    <row r="81745" ht="14.25" customHeight="1"/>
    <row r="81746" ht="14.25" customHeight="1"/>
    <row r="81747" ht="14.25" customHeight="1"/>
    <row r="81748" ht="14.25" customHeight="1"/>
    <row r="81749" ht="14.25" customHeight="1"/>
    <row r="81750" ht="14.25" customHeight="1"/>
    <row r="81751" ht="14.25" customHeight="1"/>
    <row r="81752" ht="14.25" customHeight="1"/>
    <row r="81753" ht="14.25" customHeight="1"/>
    <row r="81754" ht="14.25" customHeight="1"/>
    <row r="81755" ht="14.25" customHeight="1"/>
    <row r="81756" ht="14.25" customHeight="1"/>
    <row r="81757" ht="14.25" customHeight="1"/>
    <row r="81758" ht="14.25" customHeight="1"/>
    <row r="81759" ht="14.25" customHeight="1"/>
    <row r="81760" ht="14.25" customHeight="1"/>
    <row r="81761" ht="14.25" customHeight="1"/>
    <row r="81762" ht="14.25" customHeight="1"/>
    <row r="81763" ht="14.25" customHeight="1"/>
    <row r="81764" ht="14.25" customHeight="1"/>
    <row r="81765" ht="14.25" customHeight="1"/>
    <row r="81766" ht="14.25" customHeight="1"/>
    <row r="81767" ht="14.25" customHeight="1"/>
    <row r="81768" ht="14.25" customHeight="1"/>
    <row r="81769" ht="14.25" customHeight="1"/>
    <row r="81770" ht="14.25" customHeight="1"/>
    <row r="81771" ht="14.25" customHeight="1"/>
    <row r="81772" ht="14.25" customHeight="1"/>
    <row r="81773" ht="14.25" customHeight="1"/>
    <row r="81774" ht="14.25" customHeight="1"/>
    <row r="81775" ht="14.25" customHeight="1"/>
    <row r="81776" ht="14.25" customHeight="1"/>
    <row r="81777" ht="14.25" customHeight="1"/>
    <row r="81778" ht="14.25" customHeight="1"/>
    <row r="81779" ht="14.25" customHeight="1"/>
    <row r="81780" ht="14.25" customHeight="1"/>
    <row r="81781" ht="14.25" customHeight="1"/>
    <row r="81782" ht="14.25" customHeight="1"/>
    <row r="81783" ht="14.25" customHeight="1"/>
    <row r="81784" ht="14.25" customHeight="1"/>
    <row r="81785" ht="14.25" customHeight="1"/>
    <row r="81786" ht="14.25" customHeight="1"/>
    <row r="81787" ht="14.25" customHeight="1"/>
    <row r="81788" ht="14.25" customHeight="1"/>
    <row r="81789" ht="14.25" customHeight="1"/>
    <row r="81790" ht="14.25" customHeight="1"/>
    <row r="81791" ht="14.25" customHeight="1"/>
    <row r="81792" ht="14.25" customHeight="1"/>
    <row r="81793" ht="14.25" customHeight="1"/>
    <row r="81794" ht="14.25" customHeight="1"/>
    <row r="81795" ht="14.25" customHeight="1"/>
    <row r="81796" ht="14.25" customHeight="1"/>
    <row r="81797" ht="14.25" customHeight="1"/>
    <row r="81798" ht="14.25" customHeight="1"/>
    <row r="81799" ht="14.25" customHeight="1"/>
    <row r="81800" ht="14.25" customHeight="1"/>
    <row r="81801" ht="14.25" customHeight="1"/>
    <row r="81802" ht="14.25" customHeight="1"/>
    <row r="81803" ht="14.25" customHeight="1"/>
    <row r="81804" ht="14.25" customHeight="1"/>
    <row r="81805" ht="14.25" customHeight="1"/>
    <row r="81806" ht="14.25" customHeight="1"/>
    <row r="81807" ht="14.25" customHeight="1"/>
    <row r="81808" ht="14.25" customHeight="1"/>
    <row r="81809" ht="14.25" customHeight="1"/>
    <row r="81810" ht="14.25" customHeight="1"/>
    <row r="81811" ht="14.25" customHeight="1"/>
    <row r="81812" ht="14.25" customHeight="1"/>
    <row r="81813" ht="14.25" customHeight="1"/>
    <row r="81814" ht="14.25" customHeight="1"/>
    <row r="81815" ht="14.25" customHeight="1"/>
    <row r="81816" ht="14.25" customHeight="1"/>
    <row r="81817" ht="14.25" customHeight="1"/>
    <row r="81818" ht="14.25" customHeight="1"/>
    <row r="81819" ht="14.25" customHeight="1"/>
    <row r="81820" ht="14.25" customHeight="1"/>
    <row r="81821" ht="14.25" customHeight="1"/>
    <row r="81822" ht="14.25" customHeight="1"/>
    <row r="81823" ht="14.25" customHeight="1"/>
    <row r="81824" ht="14.25" customHeight="1"/>
    <row r="81825" ht="14.25" customHeight="1"/>
    <row r="81826" ht="14.25" customHeight="1"/>
    <row r="81827" ht="14.25" customHeight="1"/>
    <row r="81828" ht="14.25" customHeight="1"/>
    <row r="81829" ht="14.25" customHeight="1"/>
    <row r="81830" ht="14.25" customHeight="1"/>
    <row r="81831" ht="14.25" customHeight="1"/>
    <row r="81832" ht="14.25" customHeight="1"/>
    <row r="81833" ht="14.25" customHeight="1"/>
    <row r="81834" ht="14.25" customHeight="1"/>
    <row r="81835" ht="14.25" customHeight="1"/>
    <row r="81836" ht="14.25" customHeight="1"/>
    <row r="81837" ht="14.25" customHeight="1"/>
    <row r="81838" ht="14.25" customHeight="1"/>
    <row r="81839" ht="14.25" customHeight="1"/>
    <row r="81840" ht="14.25" customHeight="1"/>
    <row r="81841" ht="14.25" customHeight="1"/>
    <row r="81842" ht="14.25" customHeight="1"/>
    <row r="81843" ht="14.25" customHeight="1"/>
    <row r="81844" ht="14.25" customHeight="1"/>
    <row r="81845" ht="14.25" customHeight="1"/>
    <row r="81846" ht="14.25" customHeight="1"/>
    <row r="81847" ht="14.25" customHeight="1"/>
    <row r="81848" ht="14.25" customHeight="1"/>
    <row r="81849" ht="14.25" customHeight="1"/>
    <row r="81850" ht="14.25" customHeight="1"/>
    <row r="81851" ht="14.25" customHeight="1"/>
    <row r="81852" ht="14.25" customHeight="1"/>
    <row r="81853" ht="14.25" customHeight="1"/>
    <row r="81854" ht="14.25" customHeight="1"/>
    <row r="81855" ht="14.25" customHeight="1"/>
    <row r="81856" ht="14.25" customHeight="1"/>
    <row r="81857" ht="14.25" customHeight="1"/>
    <row r="81858" ht="14.25" customHeight="1"/>
    <row r="81859" ht="14.25" customHeight="1"/>
    <row r="81860" ht="14.25" customHeight="1"/>
    <row r="81861" ht="14.25" customHeight="1"/>
    <row r="81862" ht="14.25" customHeight="1"/>
    <row r="81863" ht="14.25" customHeight="1"/>
    <row r="81864" ht="14.25" customHeight="1"/>
    <row r="81865" ht="14.25" customHeight="1"/>
    <row r="81866" ht="14.25" customHeight="1"/>
    <row r="81867" ht="14.25" customHeight="1"/>
    <row r="81868" ht="14.25" customHeight="1"/>
    <row r="81869" ht="14.25" customHeight="1"/>
    <row r="81870" ht="14.25" customHeight="1"/>
    <row r="81871" ht="14.25" customHeight="1"/>
    <row r="81872" ht="14.25" customHeight="1"/>
    <row r="81873" ht="14.25" customHeight="1"/>
    <row r="81874" ht="14.25" customHeight="1"/>
    <row r="81875" ht="14.25" customHeight="1"/>
    <row r="81876" ht="14.25" customHeight="1"/>
    <row r="81877" ht="14.25" customHeight="1"/>
    <row r="81878" ht="14.25" customHeight="1"/>
    <row r="81879" ht="14.25" customHeight="1"/>
    <row r="81880" ht="14.25" customHeight="1"/>
    <row r="81881" ht="14.25" customHeight="1"/>
    <row r="81882" ht="14.25" customHeight="1"/>
    <row r="81883" ht="14.25" customHeight="1"/>
    <row r="81884" ht="14.25" customHeight="1"/>
    <row r="81885" ht="14.25" customHeight="1"/>
    <row r="81886" ht="14.25" customHeight="1"/>
    <row r="81887" ht="14.25" customHeight="1"/>
    <row r="81888" ht="14.25" customHeight="1"/>
    <row r="81889" ht="14.25" customHeight="1"/>
    <row r="81890" ht="14.25" customHeight="1"/>
    <row r="81891" ht="14.25" customHeight="1"/>
    <row r="81892" ht="14.25" customHeight="1"/>
    <row r="81893" ht="14.25" customHeight="1"/>
    <row r="81894" ht="14.25" customHeight="1"/>
    <row r="81895" ht="14.25" customHeight="1"/>
    <row r="81896" ht="14.25" customHeight="1"/>
    <row r="81897" ht="14.25" customHeight="1"/>
    <row r="81898" ht="14.25" customHeight="1"/>
    <row r="81899" ht="14.25" customHeight="1"/>
    <row r="81900" ht="14.25" customHeight="1"/>
    <row r="81901" ht="14.25" customHeight="1"/>
    <row r="81902" ht="14.25" customHeight="1"/>
    <row r="81903" ht="14.25" customHeight="1"/>
    <row r="81904" ht="14.25" customHeight="1"/>
    <row r="81905" ht="14.25" customHeight="1"/>
    <row r="81906" ht="14.25" customHeight="1"/>
    <row r="81907" ht="14.25" customHeight="1"/>
    <row r="81908" ht="14.25" customHeight="1"/>
    <row r="81909" ht="14.25" customHeight="1"/>
    <row r="81910" ht="14.25" customHeight="1"/>
    <row r="81911" ht="14.25" customHeight="1"/>
    <row r="81912" ht="14.25" customHeight="1"/>
    <row r="81913" ht="14.25" customHeight="1"/>
    <row r="81914" ht="14.25" customHeight="1"/>
    <row r="81915" ht="14.25" customHeight="1"/>
    <row r="81916" ht="14.25" customHeight="1"/>
    <row r="81917" ht="14.25" customHeight="1"/>
    <row r="81918" ht="14.25" customHeight="1"/>
    <row r="81919" ht="14.25" customHeight="1"/>
    <row r="81920" ht="14.25" customHeight="1"/>
    <row r="81921" ht="14.25" customHeight="1"/>
    <row r="81922" ht="14.25" customHeight="1"/>
    <row r="81923" ht="14.25" customHeight="1"/>
    <row r="81924" ht="14.25" customHeight="1"/>
    <row r="81925" ht="14.25" customHeight="1"/>
    <row r="81926" ht="14.25" customHeight="1"/>
    <row r="81927" ht="14.25" customHeight="1"/>
    <row r="81928" ht="14.25" customHeight="1"/>
    <row r="81929" ht="14.25" customHeight="1"/>
    <row r="81930" ht="14.25" customHeight="1"/>
    <row r="81931" ht="14.25" customHeight="1"/>
    <row r="81932" ht="14.25" customHeight="1"/>
    <row r="81933" ht="14.25" customHeight="1"/>
    <row r="81934" ht="14.25" customHeight="1"/>
    <row r="81935" ht="14.25" customHeight="1"/>
    <row r="81936" ht="14.25" customHeight="1"/>
    <row r="81937" ht="14.25" customHeight="1"/>
    <row r="81938" ht="14.25" customHeight="1"/>
    <row r="81939" ht="14.25" customHeight="1"/>
    <row r="81940" ht="14.25" customHeight="1"/>
    <row r="81941" ht="14.25" customHeight="1"/>
    <row r="81942" ht="14.25" customHeight="1"/>
    <row r="81943" ht="14.25" customHeight="1"/>
    <row r="81944" ht="14.25" customHeight="1"/>
    <row r="81945" ht="14.25" customHeight="1"/>
    <row r="81946" ht="14.25" customHeight="1"/>
    <row r="81947" ht="14.25" customHeight="1"/>
    <row r="81948" ht="14.25" customHeight="1"/>
    <row r="81949" ht="14.25" customHeight="1"/>
    <row r="81950" ht="14.25" customHeight="1"/>
    <row r="81951" ht="14.25" customHeight="1"/>
    <row r="81952" ht="14.25" customHeight="1"/>
    <row r="81953" ht="14.25" customHeight="1"/>
    <row r="81954" ht="14.25" customHeight="1"/>
    <row r="81955" ht="14.25" customHeight="1"/>
    <row r="81956" ht="14.25" customHeight="1"/>
    <row r="81957" ht="14.25" customHeight="1"/>
    <row r="81958" ht="14.25" customHeight="1"/>
    <row r="81959" ht="14.25" customHeight="1"/>
    <row r="81960" ht="14.25" customHeight="1"/>
    <row r="81961" ht="14.25" customHeight="1"/>
    <row r="81962" ht="14.25" customHeight="1"/>
    <row r="81963" ht="14.25" customHeight="1"/>
    <row r="81964" ht="14.25" customHeight="1"/>
    <row r="81965" ht="14.25" customHeight="1"/>
    <row r="81966" ht="14.25" customHeight="1"/>
    <row r="81967" ht="14.25" customHeight="1"/>
    <row r="81968" ht="14.25" customHeight="1"/>
    <row r="81969" ht="14.25" customHeight="1"/>
    <row r="81970" ht="14.25" customHeight="1"/>
    <row r="81971" ht="14.25" customHeight="1"/>
    <row r="81972" ht="14.25" customHeight="1"/>
    <row r="81973" ht="14.25" customHeight="1"/>
    <row r="81974" ht="14.25" customHeight="1"/>
    <row r="81975" ht="14.25" customHeight="1"/>
    <row r="81976" ht="14.25" customHeight="1"/>
    <row r="81977" ht="14.25" customHeight="1"/>
    <row r="81978" ht="14.25" customHeight="1"/>
    <row r="81979" ht="14.25" customHeight="1"/>
    <row r="81980" ht="14.25" customHeight="1"/>
    <row r="81981" ht="14.25" customHeight="1"/>
    <row r="81982" ht="14.25" customHeight="1"/>
    <row r="81983" ht="14.25" customHeight="1"/>
    <row r="81984" ht="14.25" customHeight="1"/>
    <row r="81985" ht="14.25" customHeight="1"/>
    <row r="81986" ht="14.25" customHeight="1"/>
    <row r="81987" ht="14.25" customHeight="1"/>
    <row r="81988" ht="14.25" customHeight="1"/>
    <row r="81989" ht="14.25" customHeight="1"/>
    <row r="81990" ht="14.25" customHeight="1"/>
    <row r="81991" ht="14.25" customHeight="1"/>
    <row r="81992" ht="14.25" customHeight="1"/>
    <row r="81993" ht="14.25" customHeight="1"/>
    <row r="81994" ht="14.25" customHeight="1"/>
    <row r="81995" ht="14.25" customHeight="1"/>
    <row r="81996" ht="14.25" customHeight="1"/>
    <row r="81997" ht="14.25" customHeight="1"/>
    <row r="81998" ht="14.25" customHeight="1"/>
    <row r="81999" ht="14.25" customHeight="1"/>
    <row r="82000" ht="14.25" customHeight="1"/>
    <row r="82001" ht="14.25" customHeight="1"/>
    <row r="82002" ht="14.25" customHeight="1"/>
    <row r="82003" ht="14.25" customHeight="1"/>
    <row r="82004" ht="14.25" customHeight="1"/>
    <row r="82005" ht="14.25" customHeight="1"/>
    <row r="82006" ht="14.25" customHeight="1"/>
    <row r="82007" ht="14.25" customHeight="1"/>
    <row r="82008" ht="14.25" customHeight="1"/>
    <row r="82009" ht="14.25" customHeight="1"/>
    <row r="82010" ht="14.25" customHeight="1"/>
    <row r="82011" ht="14.25" customHeight="1"/>
    <row r="82012" ht="14.25" customHeight="1"/>
    <row r="82013" ht="14.25" customHeight="1"/>
    <row r="82014" ht="14.25" customHeight="1"/>
    <row r="82015" ht="14.25" customHeight="1"/>
    <row r="82016" ht="14.25" customHeight="1"/>
    <row r="82017" ht="14.25" customHeight="1"/>
    <row r="82018" ht="14.25" customHeight="1"/>
    <row r="82019" ht="14.25" customHeight="1"/>
    <row r="82020" ht="14.25" customHeight="1"/>
    <row r="82021" ht="14.25" customHeight="1"/>
    <row r="82022" ht="14.25" customHeight="1"/>
    <row r="82023" ht="14.25" customHeight="1"/>
    <row r="82024" ht="14.25" customHeight="1"/>
    <row r="82025" ht="14.25" customHeight="1"/>
    <row r="82026" ht="14.25" customHeight="1"/>
    <row r="82027" ht="14.25" customHeight="1"/>
    <row r="82028" ht="14.25" customHeight="1"/>
    <row r="82029" ht="14.25" customHeight="1"/>
    <row r="82030" ht="14.25" customHeight="1"/>
    <row r="82031" ht="14.25" customHeight="1"/>
    <row r="82032" ht="14.25" customHeight="1"/>
    <row r="82033" ht="14.25" customHeight="1"/>
    <row r="82034" ht="14.25" customHeight="1"/>
    <row r="82035" ht="14.25" customHeight="1"/>
    <row r="82036" ht="14.25" customHeight="1"/>
    <row r="82037" ht="14.25" customHeight="1"/>
    <row r="82038" ht="14.25" customHeight="1"/>
    <row r="82039" ht="14.25" customHeight="1"/>
    <row r="82040" ht="14.25" customHeight="1"/>
    <row r="82041" ht="14.25" customHeight="1"/>
    <row r="82042" ht="14.25" customHeight="1"/>
    <row r="82043" ht="14.25" customHeight="1"/>
    <row r="82044" ht="14.25" customHeight="1"/>
    <row r="82045" ht="14.25" customHeight="1"/>
    <row r="82046" ht="14.25" customHeight="1"/>
    <row r="82047" ht="14.25" customHeight="1"/>
    <row r="82048" ht="14.25" customHeight="1"/>
    <row r="82049" ht="14.25" customHeight="1"/>
    <row r="82050" ht="14.25" customHeight="1"/>
    <row r="82051" ht="14.25" customHeight="1"/>
    <row r="82052" ht="14.25" customHeight="1"/>
    <row r="82053" ht="14.25" customHeight="1"/>
    <row r="82054" ht="14.25" customHeight="1"/>
    <row r="82055" ht="14.25" customHeight="1"/>
    <row r="82056" ht="14.25" customHeight="1"/>
    <row r="82057" ht="14.25" customHeight="1"/>
    <row r="82058" ht="14.25" customHeight="1"/>
    <row r="82059" ht="14.25" customHeight="1"/>
    <row r="82060" ht="14.25" customHeight="1"/>
    <row r="82061" ht="14.25" customHeight="1"/>
    <row r="82062" ht="14.25" customHeight="1"/>
    <row r="82063" ht="14.25" customHeight="1"/>
    <row r="82064" ht="14.25" customHeight="1"/>
    <row r="82065" ht="14.25" customHeight="1"/>
    <row r="82066" ht="14.25" customHeight="1"/>
    <row r="82067" ht="14.25" customHeight="1"/>
    <row r="82068" ht="14.25" customHeight="1"/>
    <row r="82069" ht="14.25" customHeight="1"/>
    <row r="82070" ht="14.25" customHeight="1"/>
    <row r="82071" ht="14.25" customHeight="1"/>
    <row r="82072" ht="14.25" customHeight="1"/>
    <row r="82073" ht="14.25" customHeight="1"/>
    <row r="82074" ht="14.25" customHeight="1"/>
    <row r="82075" ht="14.25" customHeight="1"/>
    <row r="82076" ht="14.25" customHeight="1"/>
    <row r="82077" ht="14.25" customHeight="1"/>
    <row r="82078" ht="14.25" customHeight="1"/>
    <row r="82079" ht="14.25" customHeight="1"/>
    <row r="82080" ht="14.25" customHeight="1"/>
    <row r="82081" ht="14.25" customHeight="1"/>
    <row r="82082" ht="14.25" customHeight="1"/>
    <row r="82083" ht="14.25" customHeight="1"/>
    <row r="82084" ht="14.25" customHeight="1"/>
    <row r="82085" ht="14.25" customHeight="1"/>
    <row r="82086" ht="14.25" customHeight="1"/>
    <row r="82087" ht="14.25" customHeight="1"/>
    <row r="82088" ht="14.25" customHeight="1"/>
    <row r="82089" ht="14.25" customHeight="1"/>
    <row r="82090" ht="14.25" customHeight="1"/>
    <row r="82091" ht="14.25" customHeight="1"/>
    <row r="82092" ht="14.25" customHeight="1"/>
    <row r="82093" ht="14.25" customHeight="1"/>
    <row r="82094" ht="14.25" customHeight="1"/>
    <row r="82095" ht="14.25" customHeight="1"/>
    <row r="82096" ht="14.25" customHeight="1"/>
    <row r="82097" ht="14.25" customHeight="1"/>
    <row r="82098" ht="14.25" customHeight="1"/>
    <row r="82099" ht="14.25" customHeight="1"/>
    <row r="82100" ht="14.25" customHeight="1"/>
    <row r="82101" ht="14.25" customHeight="1"/>
    <row r="82102" ht="14.25" customHeight="1"/>
    <row r="82103" ht="14.25" customHeight="1"/>
    <row r="82104" ht="14.25" customHeight="1"/>
    <row r="82105" ht="14.25" customHeight="1"/>
    <row r="82106" ht="14.25" customHeight="1"/>
    <row r="82107" ht="14.25" customHeight="1"/>
    <row r="82108" ht="14.25" customHeight="1"/>
    <row r="82109" ht="14.25" customHeight="1"/>
    <row r="82110" ht="14.25" customHeight="1"/>
    <row r="82111" ht="14.25" customHeight="1"/>
    <row r="82112" ht="14.25" customHeight="1"/>
    <row r="82113" ht="14.25" customHeight="1"/>
    <row r="82114" ht="14.25" customHeight="1"/>
    <row r="82115" ht="14.25" customHeight="1"/>
    <row r="82116" ht="14.25" customHeight="1"/>
    <row r="82117" ht="14.25" customHeight="1"/>
    <row r="82118" ht="14.25" customHeight="1"/>
    <row r="82119" ht="14.25" customHeight="1"/>
    <row r="82120" ht="14.25" customHeight="1"/>
    <row r="82121" ht="14.25" customHeight="1"/>
    <row r="82122" ht="14.25" customHeight="1"/>
    <row r="82123" ht="14.25" customHeight="1"/>
    <row r="82124" ht="14.25" customHeight="1"/>
    <row r="82125" ht="14.25" customHeight="1"/>
    <row r="82126" ht="14.25" customHeight="1"/>
    <row r="82127" ht="14.25" customHeight="1"/>
    <row r="82128" ht="14.25" customHeight="1"/>
    <row r="82129" ht="14.25" customHeight="1"/>
    <row r="82130" ht="14.25" customHeight="1"/>
    <row r="82131" ht="14.25" customHeight="1"/>
    <row r="82132" ht="14.25" customHeight="1"/>
    <row r="82133" ht="14.25" customHeight="1"/>
    <row r="82134" ht="14.25" customHeight="1"/>
    <row r="82135" ht="14.25" customHeight="1"/>
    <row r="82136" ht="14.25" customHeight="1"/>
    <row r="82137" ht="14.25" customHeight="1"/>
    <row r="82138" ht="14.25" customHeight="1"/>
    <row r="82139" ht="14.25" customHeight="1"/>
    <row r="82140" ht="14.25" customHeight="1"/>
    <row r="82141" ht="14.25" customHeight="1"/>
    <row r="82142" ht="14.25" customHeight="1"/>
    <row r="82143" ht="14.25" customHeight="1"/>
    <row r="82144" ht="14.25" customHeight="1"/>
    <row r="82145" ht="14.25" customHeight="1"/>
    <row r="82146" ht="14.25" customHeight="1"/>
    <row r="82147" ht="14.25" customHeight="1"/>
    <row r="82148" ht="14.25" customHeight="1"/>
    <row r="82149" ht="14.25" customHeight="1"/>
    <row r="82150" ht="14.25" customHeight="1"/>
    <row r="82151" ht="14.25" customHeight="1"/>
    <row r="82152" ht="14.25" customHeight="1"/>
    <row r="82153" ht="14.25" customHeight="1"/>
    <row r="82154" ht="14.25" customHeight="1"/>
    <row r="82155" ht="14.25" customHeight="1"/>
    <row r="82156" ht="14.25" customHeight="1"/>
    <row r="82157" ht="14.25" customHeight="1"/>
    <row r="82158" ht="14.25" customHeight="1"/>
    <row r="82159" ht="14.25" customHeight="1"/>
    <row r="82160" ht="14.25" customHeight="1"/>
    <row r="82161" ht="14.25" customHeight="1"/>
    <row r="82162" ht="14.25" customHeight="1"/>
    <row r="82163" ht="14.25" customHeight="1"/>
    <row r="82164" ht="14.25" customHeight="1"/>
    <row r="82165" ht="14.25" customHeight="1"/>
    <row r="82166" ht="14.25" customHeight="1"/>
    <row r="82167" ht="14.25" customHeight="1"/>
    <row r="82168" ht="14.25" customHeight="1"/>
    <row r="82169" ht="14.25" customHeight="1"/>
    <row r="82170" ht="14.25" customHeight="1"/>
    <row r="82171" ht="14.25" customHeight="1"/>
    <row r="82172" ht="14.25" customHeight="1"/>
    <row r="82173" ht="14.25" customHeight="1"/>
    <row r="82174" ht="14.25" customHeight="1"/>
    <row r="82175" ht="14.25" customHeight="1"/>
    <row r="82176" ht="14.25" customHeight="1"/>
    <row r="82177" ht="14.25" customHeight="1"/>
    <row r="82178" ht="14.25" customHeight="1"/>
    <row r="82179" ht="14.25" customHeight="1"/>
    <row r="82180" ht="14.25" customHeight="1"/>
    <row r="82181" ht="14.25" customHeight="1"/>
    <row r="82182" ht="14.25" customHeight="1"/>
    <row r="82183" ht="14.25" customHeight="1"/>
    <row r="82184" ht="14.25" customHeight="1"/>
    <row r="82185" ht="14.25" customHeight="1"/>
    <row r="82186" ht="14.25" customHeight="1"/>
    <row r="82187" ht="14.25" customHeight="1"/>
    <row r="82188" ht="14.25" customHeight="1"/>
    <row r="82189" ht="14.25" customHeight="1"/>
    <row r="82190" ht="14.25" customHeight="1"/>
    <row r="82191" ht="14.25" customHeight="1"/>
    <row r="82192" ht="14.25" customHeight="1"/>
    <row r="82193" ht="14.25" customHeight="1"/>
    <row r="82194" ht="14.25" customHeight="1"/>
    <row r="82195" ht="14.25" customHeight="1"/>
    <row r="82196" ht="14.25" customHeight="1"/>
    <row r="82197" ht="14.25" customHeight="1"/>
    <row r="82198" ht="14.25" customHeight="1"/>
    <row r="82199" ht="14.25" customHeight="1"/>
    <row r="82200" ht="14.25" customHeight="1"/>
    <row r="82201" ht="14.25" customHeight="1"/>
    <row r="82202" ht="14.25" customHeight="1"/>
    <row r="82203" ht="14.25" customHeight="1"/>
    <row r="82204" ht="14.25" customHeight="1"/>
    <row r="82205" ht="14.25" customHeight="1"/>
    <row r="82206" ht="14.25" customHeight="1"/>
    <row r="82207" ht="14.25" customHeight="1"/>
    <row r="82208" ht="14.25" customHeight="1"/>
    <row r="82209" ht="14.25" customHeight="1"/>
    <row r="82210" ht="14.25" customHeight="1"/>
    <row r="82211" ht="14.25" customHeight="1"/>
    <row r="82212" ht="14.25" customHeight="1"/>
    <row r="82213" ht="14.25" customHeight="1"/>
    <row r="82214" ht="14.25" customHeight="1"/>
    <row r="82215" ht="14.25" customHeight="1"/>
    <row r="82216" ht="14.25" customHeight="1"/>
    <row r="82217" ht="14.25" customHeight="1"/>
    <row r="82218" ht="14.25" customHeight="1"/>
    <row r="82219" ht="14.25" customHeight="1"/>
    <row r="82220" ht="14.25" customHeight="1"/>
    <row r="82221" ht="14.25" customHeight="1"/>
    <row r="82222" ht="14.25" customHeight="1"/>
    <row r="82223" ht="14.25" customHeight="1"/>
    <row r="82224" ht="14.25" customHeight="1"/>
    <row r="82225" ht="14.25" customHeight="1"/>
    <row r="82226" ht="14.25" customHeight="1"/>
    <row r="82227" ht="14.25" customHeight="1"/>
    <row r="82228" ht="14.25" customHeight="1"/>
    <row r="82229" ht="14.25" customHeight="1"/>
    <row r="82230" ht="14.25" customHeight="1"/>
    <row r="82231" ht="14.25" customHeight="1"/>
    <row r="82232" ht="14.25" customHeight="1"/>
    <row r="82233" ht="14.25" customHeight="1"/>
    <row r="82234" ht="14.25" customHeight="1"/>
    <row r="82235" ht="14.25" customHeight="1"/>
    <row r="82236" ht="14.25" customHeight="1"/>
    <row r="82237" ht="14.25" customHeight="1"/>
    <row r="82238" ht="14.25" customHeight="1"/>
    <row r="82239" ht="14.25" customHeight="1"/>
    <row r="82240" ht="14.25" customHeight="1"/>
    <row r="82241" ht="14.25" customHeight="1"/>
    <row r="82242" ht="14.25" customHeight="1"/>
    <row r="82243" ht="14.25" customHeight="1"/>
    <row r="82244" ht="14.25" customHeight="1"/>
    <row r="82245" ht="14.25" customHeight="1"/>
    <row r="82246" ht="14.25" customHeight="1"/>
    <row r="82247" ht="14.25" customHeight="1"/>
    <row r="82248" ht="14.25" customHeight="1"/>
    <row r="82249" ht="14.25" customHeight="1"/>
    <row r="82250" ht="14.25" customHeight="1"/>
    <row r="82251" ht="14.25" customHeight="1"/>
    <row r="82252" ht="14.25" customHeight="1"/>
    <row r="82253" ht="14.25" customHeight="1"/>
    <row r="82254" ht="14.25" customHeight="1"/>
    <row r="82255" ht="14.25" customHeight="1"/>
    <row r="82256" ht="14.25" customHeight="1"/>
    <row r="82257" ht="14.25" customHeight="1"/>
    <row r="82258" ht="14.25" customHeight="1"/>
    <row r="82259" ht="14.25" customHeight="1"/>
    <row r="82260" ht="14.25" customHeight="1"/>
    <row r="82261" ht="14.25" customHeight="1"/>
    <row r="82262" ht="14.25" customHeight="1"/>
    <row r="82263" ht="14.25" customHeight="1"/>
    <row r="82264" ht="14.25" customHeight="1"/>
    <row r="82265" ht="14.25" customHeight="1"/>
    <row r="82266" ht="14.25" customHeight="1"/>
    <row r="82267" ht="14.25" customHeight="1"/>
    <row r="82268" ht="14.25" customHeight="1"/>
    <row r="82269" ht="14.25" customHeight="1"/>
    <row r="82270" ht="14.25" customHeight="1"/>
    <row r="82271" ht="14.25" customHeight="1"/>
    <row r="82272" ht="14.25" customHeight="1"/>
    <row r="82273" ht="14.25" customHeight="1"/>
    <row r="82274" ht="14.25" customHeight="1"/>
    <row r="82275" ht="14.25" customHeight="1"/>
    <row r="82276" ht="14.25" customHeight="1"/>
    <row r="82277" ht="14.25" customHeight="1"/>
    <row r="82278" ht="14.25" customHeight="1"/>
    <row r="82279" ht="14.25" customHeight="1"/>
    <row r="82280" ht="14.25" customHeight="1"/>
    <row r="82281" ht="14.25" customHeight="1"/>
    <row r="82282" ht="14.25" customHeight="1"/>
    <row r="82283" ht="14.25" customHeight="1"/>
    <row r="82284" ht="14.25" customHeight="1"/>
    <row r="82285" ht="14.25" customHeight="1"/>
    <row r="82286" ht="14.25" customHeight="1"/>
    <row r="82287" ht="14.25" customHeight="1"/>
    <row r="82288" ht="14.25" customHeight="1"/>
    <row r="82289" ht="14.25" customHeight="1"/>
    <row r="82290" ht="14.25" customHeight="1"/>
    <row r="82291" ht="14.25" customHeight="1"/>
    <row r="82292" ht="14.25" customHeight="1"/>
    <row r="82293" ht="14.25" customHeight="1"/>
    <row r="82294" ht="14.25" customHeight="1"/>
    <row r="82295" ht="14.25" customHeight="1"/>
    <row r="82296" ht="14.25" customHeight="1"/>
    <row r="82297" ht="14.25" customHeight="1"/>
    <row r="82298" ht="14.25" customHeight="1"/>
    <row r="82299" ht="14.25" customHeight="1"/>
    <row r="82300" ht="14.25" customHeight="1"/>
    <row r="82301" ht="14.25" customHeight="1"/>
    <row r="82302" ht="14.25" customHeight="1"/>
    <row r="82303" ht="14.25" customHeight="1"/>
    <row r="82304" ht="14.25" customHeight="1"/>
    <row r="82305" ht="14.25" customHeight="1"/>
    <row r="82306" ht="14.25" customHeight="1"/>
    <row r="82307" ht="14.25" customHeight="1"/>
    <row r="82308" ht="14.25" customHeight="1"/>
    <row r="82309" ht="14.25" customHeight="1"/>
    <row r="82310" ht="14.25" customHeight="1"/>
    <row r="82311" ht="14.25" customHeight="1"/>
    <row r="82312" ht="14.25" customHeight="1"/>
    <row r="82313" ht="14.25" customHeight="1"/>
    <row r="82314" ht="14.25" customHeight="1"/>
    <row r="82315" ht="14.25" customHeight="1"/>
    <row r="82316" ht="14.25" customHeight="1"/>
    <row r="82317" ht="14.25" customHeight="1"/>
    <row r="82318" ht="14.25" customHeight="1"/>
    <row r="82319" ht="14.25" customHeight="1"/>
    <row r="82320" ht="14.25" customHeight="1"/>
    <row r="82321" ht="14.25" customHeight="1"/>
    <row r="82322" ht="14.25" customHeight="1"/>
    <row r="82323" ht="14.25" customHeight="1"/>
    <row r="82324" ht="14.25" customHeight="1"/>
    <row r="82325" ht="14.25" customHeight="1"/>
    <row r="82326" ht="14.25" customHeight="1"/>
    <row r="82327" ht="14.25" customHeight="1"/>
    <row r="82328" ht="14.25" customHeight="1"/>
    <row r="82329" ht="14.25" customHeight="1"/>
    <row r="82330" ht="14.25" customHeight="1"/>
    <row r="82331" ht="14.25" customHeight="1"/>
    <row r="82332" ht="14.25" customHeight="1"/>
    <row r="82333" ht="14.25" customHeight="1"/>
    <row r="82334" ht="14.25" customHeight="1"/>
    <row r="82335" ht="14.25" customHeight="1"/>
    <row r="82336" ht="14.25" customHeight="1"/>
    <row r="82337" ht="14.25" customHeight="1"/>
    <row r="82338" ht="14.25" customHeight="1"/>
    <row r="82339" ht="14.25" customHeight="1"/>
    <row r="82340" ht="14.25" customHeight="1"/>
    <row r="82341" ht="14.25" customHeight="1"/>
    <row r="82342" ht="14.25" customHeight="1"/>
    <row r="82343" ht="14.25" customHeight="1"/>
    <row r="82344" ht="14.25" customHeight="1"/>
    <row r="82345" ht="14.25" customHeight="1"/>
    <row r="82346" ht="14.25" customHeight="1"/>
    <row r="82347" ht="14.25" customHeight="1"/>
    <row r="82348" ht="14.25" customHeight="1"/>
    <row r="82349" ht="14.25" customHeight="1"/>
    <row r="82350" ht="14.25" customHeight="1"/>
    <row r="82351" ht="14.25" customHeight="1"/>
    <row r="82352" ht="14.25" customHeight="1"/>
    <row r="82353" ht="14.25" customHeight="1"/>
    <row r="82354" ht="14.25" customHeight="1"/>
    <row r="82355" ht="14.25" customHeight="1"/>
    <row r="82356" ht="14.25" customHeight="1"/>
    <row r="82357" ht="14.25" customHeight="1"/>
    <row r="82358" ht="14.25" customHeight="1"/>
    <row r="82359" ht="14.25" customHeight="1"/>
    <row r="82360" ht="14.25" customHeight="1"/>
    <row r="82361" ht="14.25" customHeight="1"/>
    <row r="82362" ht="14.25" customHeight="1"/>
    <row r="82363" ht="14.25" customHeight="1"/>
    <row r="82364" ht="14.25" customHeight="1"/>
    <row r="82365" ht="14.25" customHeight="1"/>
    <row r="82366" ht="14.25" customHeight="1"/>
    <row r="82367" ht="14.25" customHeight="1"/>
    <row r="82368" ht="14.25" customHeight="1"/>
    <row r="82369" ht="14.25" customHeight="1"/>
    <row r="82370" ht="14.25" customHeight="1"/>
    <row r="82371" ht="14.25" customHeight="1"/>
    <row r="82372" ht="14.25" customHeight="1"/>
    <row r="82373" ht="14.25" customHeight="1"/>
    <row r="82374" ht="14.25" customHeight="1"/>
    <row r="82375" ht="14.25" customHeight="1"/>
    <row r="82376" ht="14.25" customHeight="1"/>
    <row r="82377" ht="14.25" customHeight="1"/>
    <row r="82378" ht="14.25" customHeight="1"/>
    <row r="82379" ht="14.25" customHeight="1"/>
    <row r="82380" ht="14.25" customHeight="1"/>
    <row r="82381" ht="14.25" customHeight="1"/>
    <row r="82382" ht="14.25" customHeight="1"/>
    <row r="82383" ht="14.25" customHeight="1"/>
    <row r="82384" ht="14.25" customHeight="1"/>
    <row r="82385" ht="14.25" customHeight="1"/>
    <row r="82386" ht="14.25" customHeight="1"/>
    <row r="82387" ht="14.25" customHeight="1"/>
    <row r="82388" ht="14.25" customHeight="1"/>
    <row r="82389" ht="14.25" customHeight="1"/>
    <row r="82390" ht="14.25" customHeight="1"/>
    <row r="82391" ht="14.25" customHeight="1"/>
    <row r="82392" ht="14.25" customHeight="1"/>
    <row r="82393" ht="14.25" customHeight="1"/>
    <row r="82394" ht="14.25" customHeight="1"/>
    <row r="82395" ht="14.25" customHeight="1"/>
    <row r="82396" ht="14.25" customHeight="1"/>
    <row r="82397" ht="14.25" customHeight="1"/>
    <row r="82398" ht="14.25" customHeight="1"/>
    <row r="82399" ht="14.25" customHeight="1"/>
    <row r="82400" ht="14.25" customHeight="1"/>
    <row r="82401" ht="14.25" customHeight="1"/>
    <row r="82402" ht="14.25" customHeight="1"/>
    <row r="82403" ht="14.25" customHeight="1"/>
    <row r="82404" ht="14.25" customHeight="1"/>
    <row r="82405" ht="14.25" customHeight="1"/>
    <row r="82406" ht="14.25" customHeight="1"/>
    <row r="82407" ht="14.25" customHeight="1"/>
    <row r="82408" ht="14.25" customHeight="1"/>
    <row r="82409" ht="14.25" customHeight="1"/>
    <row r="82410" ht="14.25" customHeight="1"/>
    <row r="82411" ht="14.25" customHeight="1"/>
    <row r="82412" ht="14.25" customHeight="1"/>
    <row r="82413" ht="14.25" customHeight="1"/>
    <row r="82414" ht="14.25" customHeight="1"/>
    <row r="82415" ht="14.25" customHeight="1"/>
    <row r="82416" ht="14.25" customHeight="1"/>
    <row r="82417" ht="14.25" customHeight="1"/>
    <row r="82418" ht="14.25" customHeight="1"/>
    <row r="82419" ht="14.25" customHeight="1"/>
    <row r="82420" ht="14.25" customHeight="1"/>
    <row r="82421" ht="14.25" customHeight="1"/>
    <row r="82422" ht="14.25" customHeight="1"/>
    <row r="82423" ht="14.25" customHeight="1"/>
    <row r="82424" ht="14.25" customHeight="1"/>
    <row r="82425" ht="14.25" customHeight="1"/>
    <row r="82426" ht="14.25" customHeight="1"/>
    <row r="82427" ht="14.25" customHeight="1"/>
    <row r="82428" ht="14.25" customHeight="1"/>
    <row r="82429" ht="14.25" customHeight="1"/>
    <row r="82430" ht="14.25" customHeight="1"/>
    <row r="82431" ht="14.25" customHeight="1"/>
    <row r="82432" ht="14.25" customHeight="1"/>
    <row r="82433" ht="14.25" customHeight="1"/>
    <row r="82434" ht="14.25" customHeight="1"/>
    <row r="82435" ht="14.25" customHeight="1"/>
    <row r="82436" ht="14.25" customHeight="1"/>
    <row r="82437" ht="14.25" customHeight="1"/>
    <row r="82438" ht="14.25" customHeight="1"/>
    <row r="82439" ht="14.25" customHeight="1"/>
    <row r="82440" ht="14.25" customHeight="1"/>
    <row r="82441" ht="14.25" customHeight="1"/>
    <row r="82442" ht="14.25" customHeight="1"/>
    <row r="82443" ht="14.25" customHeight="1"/>
    <row r="82444" ht="14.25" customHeight="1"/>
    <row r="82445" ht="14.25" customHeight="1"/>
    <row r="82446" ht="14.25" customHeight="1"/>
    <row r="82447" ht="14.25" customHeight="1"/>
    <row r="82448" ht="14.25" customHeight="1"/>
    <row r="82449" ht="14.25" customHeight="1"/>
    <row r="82450" ht="14.25" customHeight="1"/>
    <row r="82451" ht="14.25" customHeight="1"/>
    <row r="82452" ht="14.25" customHeight="1"/>
    <row r="82453" ht="14.25" customHeight="1"/>
    <row r="82454" ht="14.25" customHeight="1"/>
    <row r="82455" ht="14.25" customHeight="1"/>
    <row r="82456" ht="14.25" customHeight="1"/>
    <row r="82457" ht="14.25" customHeight="1"/>
    <row r="82458" ht="14.25" customHeight="1"/>
    <row r="82459" ht="14.25" customHeight="1"/>
    <row r="82460" ht="14.25" customHeight="1"/>
    <row r="82461" ht="14.25" customHeight="1"/>
    <row r="82462" ht="14.25" customHeight="1"/>
    <row r="82463" ht="14.25" customHeight="1"/>
    <row r="82464" ht="14.25" customHeight="1"/>
    <row r="82465" ht="14.25" customHeight="1"/>
    <row r="82466" ht="14.25" customHeight="1"/>
    <row r="82467" ht="14.25" customHeight="1"/>
    <row r="82468" ht="14.25" customHeight="1"/>
    <row r="82469" ht="14.25" customHeight="1"/>
    <row r="82470" ht="14.25" customHeight="1"/>
    <row r="82471" ht="14.25" customHeight="1"/>
    <row r="82472" ht="14.25" customHeight="1"/>
    <row r="82473" ht="14.25" customHeight="1"/>
    <row r="82474" ht="14.25" customHeight="1"/>
    <row r="82475" ht="14.25" customHeight="1"/>
    <row r="82476" ht="14.25" customHeight="1"/>
    <row r="82477" ht="14.25" customHeight="1"/>
    <row r="82478" ht="14.25" customHeight="1"/>
    <row r="82479" ht="14.25" customHeight="1"/>
    <row r="82480" ht="14.25" customHeight="1"/>
    <row r="82481" ht="14.25" customHeight="1"/>
    <row r="82482" ht="14.25" customHeight="1"/>
    <row r="82483" ht="14.25" customHeight="1"/>
    <row r="82484" ht="14.25" customHeight="1"/>
    <row r="82485" ht="14.25" customHeight="1"/>
    <row r="82486" ht="14.25" customHeight="1"/>
    <row r="82487" ht="14.25" customHeight="1"/>
    <row r="82488" ht="14.25" customHeight="1"/>
    <row r="82489" ht="14.25" customHeight="1"/>
    <row r="82490" ht="14.25" customHeight="1"/>
    <row r="82491" ht="14.25" customHeight="1"/>
    <row r="82492" ht="14.25" customHeight="1"/>
    <row r="82493" ht="14.25" customHeight="1"/>
    <row r="82494" ht="14.25" customHeight="1"/>
    <row r="82495" ht="14.25" customHeight="1"/>
    <row r="82496" ht="14.25" customHeight="1"/>
    <row r="82497" ht="14.25" customHeight="1"/>
    <row r="82498" ht="14.25" customHeight="1"/>
    <row r="82499" ht="14.25" customHeight="1"/>
    <row r="82500" ht="14.25" customHeight="1"/>
    <row r="82501" ht="14.25" customHeight="1"/>
    <row r="82502" ht="14.25" customHeight="1"/>
    <row r="82503" ht="14.25" customHeight="1"/>
    <row r="82504" ht="14.25" customHeight="1"/>
    <row r="82505" ht="14.25" customHeight="1"/>
    <row r="82506" ht="14.25" customHeight="1"/>
    <row r="82507" ht="14.25" customHeight="1"/>
    <row r="82508" ht="14.25" customHeight="1"/>
    <row r="82509" ht="14.25" customHeight="1"/>
    <row r="82510" ht="14.25" customHeight="1"/>
    <row r="82511" ht="14.25" customHeight="1"/>
    <row r="82512" ht="14.25" customHeight="1"/>
    <row r="82513" ht="14.25" customHeight="1"/>
    <row r="82514" ht="14.25" customHeight="1"/>
    <row r="82515" ht="14.25" customHeight="1"/>
    <row r="82516" ht="14.25" customHeight="1"/>
    <row r="82517" ht="14.25" customHeight="1"/>
    <row r="82518" ht="14.25" customHeight="1"/>
    <row r="82519" ht="14.25" customHeight="1"/>
    <row r="82520" ht="14.25" customHeight="1"/>
    <row r="82521" ht="14.25" customHeight="1"/>
    <row r="82522" ht="14.25" customHeight="1"/>
    <row r="82523" ht="14.25" customHeight="1"/>
    <row r="82524" ht="14.25" customHeight="1"/>
    <row r="82525" ht="14.25" customHeight="1"/>
    <row r="82526" ht="14.25" customHeight="1"/>
    <row r="82527" ht="14.25" customHeight="1"/>
    <row r="82528" ht="14.25" customHeight="1"/>
    <row r="82529" ht="14.25" customHeight="1"/>
    <row r="82530" ht="14.25" customHeight="1"/>
    <row r="82531" ht="14.25" customHeight="1"/>
    <row r="82532" ht="14.25" customHeight="1"/>
    <row r="82533" ht="14.25" customHeight="1"/>
    <row r="82534" ht="14.25" customHeight="1"/>
    <row r="82535" ht="14.25" customHeight="1"/>
    <row r="82536" ht="14.25" customHeight="1"/>
    <row r="82537" ht="14.25" customHeight="1"/>
    <row r="82538" ht="14.25" customHeight="1"/>
    <row r="82539" ht="14.25" customHeight="1"/>
    <row r="82540" ht="14.25" customHeight="1"/>
    <row r="82541" ht="14.25" customHeight="1"/>
    <row r="82542" ht="14.25" customHeight="1"/>
    <row r="82543" ht="14.25" customHeight="1"/>
    <row r="82544" ht="14.25" customHeight="1"/>
    <row r="82545" ht="14.25" customHeight="1"/>
    <row r="82546" ht="14.25" customHeight="1"/>
    <row r="82547" ht="14.25" customHeight="1"/>
    <row r="82548" ht="14.25" customHeight="1"/>
    <row r="82549" ht="14.25" customHeight="1"/>
    <row r="82550" ht="14.25" customHeight="1"/>
    <row r="82551" ht="14.25" customHeight="1"/>
    <row r="82552" ht="14.25" customHeight="1"/>
    <row r="82553" ht="14.25" customHeight="1"/>
    <row r="82554" ht="14.25" customHeight="1"/>
    <row r="82555" ht="14.25" customHeight="1"/>
    <row r="82556" ht="14.25" customHeight="1"/>
    <row r="82557" ht="14.25" customHeight="1"/>
    <row r="82558" ht="14.25" customHeight="1"/>
    <row r="82559" ht="14.25" customHeight="1"/>
    <row r="82560" ht="14.25" customHeight="1"/>
    <row r="82561" ht="14.25" customHeight="1"/>
    <row r="82562" ht="14.25" customHeight="1"/>
    <row r="82563" ht="14.25" customHeight="1"/>
    <row r="82564" ht="14.25" customHeight="1"/>
    <row r="82565" ht="14.25" customHeight="1"/>
    <row r="82566" ht="14.25" customHeight="1"/>
    <row r="82567" ht="14.25" customHeight="1"/>
    <row r="82568" ht="14.25" customHeight="1"/>
    <row r="82569" ht="14.25" customHeight="1"/>
    <row r="82570" ht="14.25" customHeight="1"/>
    <row r="82571" ht="14.25" customHeight="1"/>
    <row r="82572" ht="14.25" customHeight="1"/>
    <row r="82573" ht="14.25" customHeight="1"/>
    <row r="82574" ht="14.25" customHeight="1"/>
    <row r="82575" ht="14.25" customHeight="1"/>
    <row r="82576" ht="14.25" customHeight="1"/>
    <row r="82577" ht="14.25" customHeight="1"/>
    <row r="82578" ht="14.25" customHeight="1"/>
    <row r="82579" ht="14.25" customHeight="1"/>
    <row r="82580" ht="14.25" customHeight="1"/>
    <row r="82581" ht="14.25" customHeight="1"/>
    <row r="82582" ht="14.25" customHeight="1"/>
    <row r="82583" ht="14.25" customHeight="1"/>
    <row r="82584" ht="14.25" customHeight="1"/>
    <row r="82585" ht="14.25" customHeight="1"/>
    <row r="82586" ht="14.25" customHeight="1"/>
    <row r="82587" ht="14.25" customHeight="1"/>
    <row r="82588" ht="14.25" customHeight="1"/>
    <row r="82589" ht="14.25" customHeight="1"/>
    <row r="82590" ht="14.25" customHeight="1"/>
    <row r="82591" ht="14.25" customHeight="1"/>
    <row r="82592" ht="14.25" customHeight="1"/>
    <row r="82593" ht="14.25" customHeight="1"/>
    <row r="82594" ht="14.25" customHeight="1"/>
    <row r="82595" ht="14.25" customHeight="1"/>
    <row r="82596" ht="14.25" customHeight="1"/>
    <row r="82597" ht="14.25" customHeight="1"/>
    <row r="82598" ht="14.25" customHeight="1"/>
    <row r="82599" ht="14.25" customHeight="1"/>
    <row r="82600" ht="14.25" customHeight="1"/>
    <row r="82601" ht="14.25" customHeight="1"/>
    <row r="82602" ht="14.25" customHeight="1"/>
    <row r="82603" ht="14.25" customHeight="1"/>
    <row r="82604" ht="14.25" customHeight="1"/>
    <row r="82605" ht="14.25" customHeight="1"/>
    <row r="82606" ht="14.25" customHeight="1"/>
    <row r="82607" ht="14.25" customHeight="1"/>
    <row r="82608" ht="14.25" customHeight="1"/>
    <row r="82609" ht="14.25" customHeight="1"/>
    <row r="82610" ht="14.25" customHeight="1"/>
    <row r="82611" ht="14.25" customHeight="1"/>
    <row r="82612" ht="14.25" customHeight="1"/>
    <row r="82613" ht="14.25" customHeight="1"/>
    <row r="82614" ht="14.25" customHeight="1"/>
    <row r="82615" ht="14.25" customHeight="1"/>
    <row r="82616" ht="14.25" customHeight="1"/>
    <row r="82617" ht="14.25" customHeight="1"/>
    <row r="82618" ht="14.25" customHeight="1"/>
    <row r="82619" ht="14.25" customHeight="1"/>
    <row r="82620" ht="14.25" customHeight="1"/>
    <row r="82621" ht="14.25" customHeight="1"/>
    <row r="82622" ht="14.25" customHeight="1"/>
    <row r="82623" ht="14.25" customHeight="1"/>
    <row r="82624" ht="14.25" customHeight="1"/>
    <row r="82625" ht="14.25" customHeight="1"/>
    <row r="82626" ht="14.25" customHeight="1"/>
    <row r="82627" ht="14.25" customHeight="1"/>
    <row r="82628" ht="14.25" customHeight="1"/>
    <row r="82629" ht="14.25" customHeight="1"/>
    <row r="82630" ht="14.25" customHeight="1"/>
    <row r="82631" ht="14.25" customHeight="1"/>
    <row r="82632" ht="14.25" customHeight="1"/>
    <row r="82633" ht="14.25" customHeight="1"/>
    <row r="82634" ht="14.25" customHeight="1"/>
    <row r="82635" ht="14.25" customHeight="1"/>
    <row r="82636" ht="14.25" customHeight="1"/>
    <row r="82637" ht="14.25" customHeight="1"/>
    <row r="82638" ht="14.25" customHeight="1"/>
    <row r="82639" ht="14.25" customHeight="1"/>
    <row r="82640" ht="14.25" customHeight="1"/>
    <row r="82641" ht="14.25" customHeight="1"/>
    <row r="82642" ht="14.25" customHeight="1"/>
    <row r="82643" ht="14.25" customHeight="1"/>
    <row r="82644" ht="14.25" customHeight="1"/>
    <row r="82645" ht="14.25" customHeight="1"/>
    <row r="82646" ht="14.25" customHeight="1"/>
    <row r="82647" ht="14.25" customHeight="1"/>
    <row r="82648" ht="14.25" customHeight="1"/>
    <row r="82649" ht="14.25" customHeight="1"/>
    <row r="82650" ht="14.25" customHeight="1"/>
    <row r="82651" ht="14.25" customHeight="1"/>
    <row r="82652" ht="14.25" customHeight="1"/>
    <row r="82653" ht="14.25" customHeight="1"/>
    <row r="82654" ht="14.25" customHeight="1"/>
    <row r="82655" ht="14.25" customHeight="1"/>
    <row r="82656" ht="14.25" customHeight="1"/>
    <row r="82657" ht="14.25" customHeight="1"/>
    <row r="82658" ht="14.25" customHeight="1"/>
    <row r="82659" ht="14.25" customHeight="1"/>
    <row r="82660" ht="14.25" customHeight="1"/>
    <row r="82661" ht="14.25" customHeight="1"/>
    <row r="82662" ht="14.25" customHeight="1"/>
    <row r="82663" ht="14.25" customHeight="1"/>
    <row r="82664" ht="14.25" customHeight="1"/>
    <row r="82665" ht="14.25" customHeight="1"/>
    <row r="82666" ht="14.25" customHeight="1"/>
    <row r="82667" ht="14.25" customHeight="1"/>
    <row r="82668" ht="14.25" customHeight="1"/>
    <row r="82669" ht="14.25" customHeight="1"/>
    <row r="82670" ht="14.25" customHeight="1"/>
    <row r="82671" ht="14.25" customHeight="1"/>
    <row r="82672" ht="14.25" customHeight="1"/>
    <row r="82673" ht="14.25" customHeight="1"/>
    <row r="82674" ht="14.25" customHeight="1"/>
    <row r="82675" ht="14.25" customHeight="1"/>
    <row r="82676" ht="14.25" customHeight="1"/>
    <row r="82677" ht="14.25" customHeight="1"/>
    <row r="82678" ht="14.25" customHeight="1"/>
    <row r="82679" ht="14.25" customHeight="1"/>
    <row r="82680" ht="14.25" customHeight="1"/>
    <row r="82681" ht="14.25" customHeight="1"/>
    <row r="82682" ht="14.25" customHeight="1"/>
    <row r="82683" ht="14.25" customHeight="1"/>
    <row r="82684" ht="14.25" customHeight="1"/>
    <row r="82685" ht="14.25" customHeight="1"/>
    <row r="82686" ht="14.25" customHeight="1"/>
    <row r="82687" ht="14.25" customHeight="1"/>
    <row r="82688" ht="14.25" customHeight="1"/>
    <row r="82689" ht="14.25" customHeight="1"/>
    <row r="82690" ht="14.25" customHeight="1"/>
    <row r="82691" ht="14.25" customHeight="1"/>
    <row r="82692" ht="14.25" customHeight="1"/>
    <row r="82693" ht="14.25" customHeight="1"/>
    <row r="82694" ht="14.25" customHeight="1"/>
    <row r="82695" ht="14.25" customHeight="1"/>
    <row r="82696" ht="14.25" customHeight="1"/>
    <row r="82697" ht="14.25" customHeight="1"/>
    <row r="82698" ht="14.25" customHeight="1"/>
    <row r="82699" ht="14.25" customHeight="1"/>
    <row r="82700" ht="14.25" customHeight="1"/>
    <row r="82701" ht="14.25" customHeight="1"/>
    <row r="82702" ht="14.25" customHeight="1"/>
    <row r="82703" ht="14.25" customHeight="1"/>
    <row r="82704" ht="14.25" customHeight="1"/>
    <row r="82705" ht="14.25" customHeight="1"/>
    <row r="82706" ht="14.25" customHeight="1"/>
    <row r="82707" ht="14.25" customHeight="1"/>
    <row r="82708" ht="14.25" customHeight="1"/>
    <row r="82709" ht="14.25" customHeight="1"/>
    <row r="82710" ht="14.25" customHeight="1"/>
    <row r="82711" ht="14.25" customHeight="1"/>
    <row r="82712" ht="14.25" customHeight="1"/>
    <row r="82713" ht="14.25" customHeight="1"/>
    <row r="82714" ht="14.25" customHeight="1"/>
    <row r="82715" ht="14.25" customHeight="1"/>
    <row r="82716" ht="14.25" customHeight="1"/>
    <row r="82717" ht="14.25" customHeight="1"/>
    <row r="82718" ht="14.25" customHeight="1"/>
    <row r="82719" ht="14.25" customHeight="1"/>
    <row r="82720" ht="14.25" customHeight="1"/>
    <row r="82721" ht="14.25" customHeight="1"/>
    <row r="82722" ht="14.25" customHeight="1"/>
    <row r="82723" ht="14.25" customHeight="1"/>
    <row r="82724" ht="14.25" customHeight="1"/>
    <row r="82725" ht="14.25" customHeight="1"/>
    <row r="82726" ht="14.25" customHeight="1"/>
    <row r="82727" ht="14.25" customHeight="1"/>
    <row r="82728" ht="14.25" customHeight="1"/>
    <row r="82729" ht="14.25" customHeight="1"/>
    <row r="82730" ht="14.25" customHeight="1"/>
    <row r="82731" ht="14.25" customHeight="1"/>
    <row r="82732" ht="14.25" customHeight="1"/>
    <row r="82733" ht="14.25" customHeight="1"/>
    <row r="82734" ht="14.25" customHeight="1"/>
    <row r="82735" ht="14.25" customHeight="1"/>
    <row r="82736" ht="14.25" customHeight="1"/>
    <row r="82737" ht="14.25" customHeight="1"/>
    <row r="82738" ht="14.25" customHeight="1"/>
    <row r="82739" ht="14.25" customHeight="1"/>
    <row r="82740" ht="14.25" customHeight="1"/>
    <row r="82741" ht="14.25" customHeight="1"/>
    <row r="82742" ht="14.25" customHeight="1"/>
    <row r="82743" ht="14.25" customHeight="1"/>
    <row r="82744" ht="14.25" customHeight="1"/>
    <row r="82745" ht="14.25" customHeight="1"/>
    <row r="82746" ht="14.25" customHeight="1"/>
    <row r="82747" ht="14.25" customHeight="1"/>
    <row r="82748" ht="14.25" customHeight="1"/>
    <row r="82749" ht="14.25" customHeight="1"/>
    <row r="82750" ht="14.25" customHeight="1"/>
    <row r="82751" ht="14.25" customHeight="1"/>
    <row r="82752" ht="14.25" customHeight="1"/>
    <row r="82753" ht="14.25" customHeight="1"/>
    <row r="82754" ht="14.25" customHeight="1"/>
    <row r="82755" ht="14.25" customHeight="1"/>
    <row r="82756" ht="14.25" customHeight="1"/>
    <row r="82757" ht="14.25" customHeight="1"/>
    <row r="82758" ht="14.25" customHeight="1"/>
    <row r="82759" ht="14.25" customHeight="1"/>
    <row r="82760" ht="14.25" customHeight="1"/>
    <row r="82761" ht="14.25" customHeight="1"/>
    <row r="82762" ht="14.25" customHeight="1"/>
    <row r="82763" ht="14.25" customHeight="1"/>
    <row r="82764" ht="14.25" customHeight="1"/>
    <row r="82765" ht="14.25" customHeight="1"/>
    <row r="82766" ht="14.25" customHeight="1"/>
    <row r="82767" ht="14.25" customHeight="1"/>
    <row r="82768" ht="14.25" customHeight="1"/>
    <row r="82769" ht="14.25" customHeight="1"/>
    <row r="82770" ht="14.25" customHeight="1"/>
    <row r="82771" ht="14.25" customHeight="1"/>
    <row r="82772" ht="14.25" customHeight="1"/>
    <row r="82773" ht="14.25" customHeight="1"/>
    <row r="82774" ht="14.25" customHeight="1"/>
    <row r="82775" ht="14.25" customHeight="1"/>
    <row r="82776" ht="14.25" customHeight="1"/>
    <row r="82777" ht="14.25" customHeight="1"/>
    <row r="82778" ht="14.25" customHeight="1"/>
    <row r="82779" ht="14.25" customHeight="1"/>
    <row r="82780" ht="14.25" customHeight="1"/>
    <row r="82781" ht="14.25" customHeight="1"/>
    <row r="82782" ht="14.25" customHeight="1"/>
    <row r="82783" ht="14.25" customHeight="1"/>
    <row r="82784" ht="14.25" customHeight="1"/>
    <row r="82785" ht="14.25" customHeight="1"/>
    <row r="82786" ht="14.25" customHeight="1"/>
    <row r="82787" ht="14.25" customHeight="1"/>
    <row r="82788" ht="14.25" customHeight="1"/>
    <row r="82789" ht="14.25" customHeight="1"/>
    <row r="82790" ht="14.25" customHeight="1"/>
    <row r="82791" ht="14.25" customHeight="1"/>
    <row r="82792" ht="14.25" customHeight="1"/>
    <row r="82793" ht="14.25" customHeight="1"/>
    <row r="82794" ht="14.25" customHeight="1"/>
    <row r="82795" ht="14.25" customHeight="1"/>
    <row r="82796" ht="14.25" customHeight="1"/>
    <row r="82797" ht="14.25" customHeight="1"/>
    <row r="82798" ht="14.25" customHeight="1"/>
    <row r="82799" ht="14.25" customHeight="1"/>
    <row r="82800" ht="14.25" customHeight="1"/>
    <row r="82801" ht="14.25" customHeight="1"/>
    <row r="82802" ht="14.25" customHeight="1"/>
    <row r="82803" ht="14.25" customHeight="1"/>
    <row r="82804" ht="14.25" customHeight="1"/>
    <row r="82805" ht="14.25" customHeight="1"/>
    <row r="82806" ht="14.25" customHeight="1"/>
    <row r="82807" ht="14.25" customHeight="1"/>
    <row r="82808" ht="14.25" customHeight="1"/>
    <row r="82809" ht="14.25" customHeight="1"/>
    <row r="82810" ht="14.25" customHeight="1"/>
    <row r="82811" ht="14.25" customHeight="1"/>
    <row r="82812" ht="14.25" customHeight="1"/>
    <row r="82813" ht="14.25" customHeight="1"/>
    <row r="82814" ht="14.25" customHeight="1"/>
    <row r="82815" ht="14.25" customHeight="1"/>
    <row r="82816" ht="14.25" customHeight="1"/>
    <row r="82817" ht="14.25" customHeight="1"/>
    <row r="82818" ht="14.25" customHeight="1"/>
    <row r="82819" ht="14.25" customHeight="1"/>
    <row r="82820" ht="14.25" customHeight="1"/>
    <row r="82821" ht="14.25" customHeight="1"/>
    <row r="82822" ht="14.25" customHeight="1"/>
    <row r="82823" ht="14.25" customHeight="1"/>
    <row r="82824" ht="14.25" customHeight="1"/>
    <row r="82825" ht="14.25" customHeight="1"/>
    <row r="82826" ht="14.25" customHeight="1"/>
    <row r="82827" ht="14.25" customHeight="1"/>
    <row r="82828" ht="14.25" customHeight="1"/>
    <row r="82829" ht="14.25" customHeight="1"/>
    <row r="82830" ht="14.25" customHeight="1"/>
    <row r="82831" ht="14.25" customHeight="1"/>
    <row r="82832" ht="14.25" customHeight="1"/>
    <row r="82833" ht="14.25" customHeight="1"/>
    <row r="82834" ht="14.25" customHeight="1"/>
    <row r="82835" ht="14.25" customHeight="1"/>
    <row r="82836" ht="14.25" customHeight="1"/>
    <row r="82837" ht="14.25" customHeight="1"/>
    <row r="82838" ht="14.25" customHeight="1"/>
    <row r="82839" ht="14.25" customHeight="1"/>
    <row r="82840" ht="14.25" customHeight="1"/>
    <row r="82841" ht="14.25" customHeight="1"/>
    <row r="82842" ht="14.25" customHeight="1"/>
    <row r="82843" ht="14.25" customHeight="1"/>
    <row r="82844" ht="14.25" customHeight="1"/>
    <row r="82845" ht="14.25" customHeight="1"/>
    <row r="82846" ht="14.25" customHeight="1"/>
    <row r="82847" ht="14.25" customHeight="1"/>
    <row r="82848" ht="14.25" customHeight="1"/>
    <row r="82849" ht="14.25" customHeight="1"/>
    <row r="82850" ht="14.25" customHeight="1"/>
    <row r="82851" ht="14.25" customHeight="1"/>
    <row r="82852" ht="14.25" customHeight="1"/>
    <row r="82853" ht="14.25" customHeight="1"/>
    <row r="82854" ht="14.25" customHeight="1"/>
    <row r="82855" ht="14.25" customHeight="1"/>
    <row r="82856" ht="14.25" customHeight="1"/>
    <row r="82857" ht="14.25" customHeight="1"/>
    <row r="82858" ht="14.25" customHeight="1"/>
    <row r="82859" ht="14.25" customHeight="1"/>
    <row r="82860" ht="14.25" customHeight="1"/>
    <row r="82861" ht="14.25" customHeight="1"/>
    <row r="82862" ht="14.25" customHeight="1"/>
    <row r="82863" ht="14.25" customHeight="1"/>
    <row r="82864" ht="14.25" customHeight="1"/>
    <row r="82865" ht="14.25" customHeight="1"/>
    <row r="82866" ht="14.25" customHeight="1"/>
    <row r="82867" ht="14.25" customHeight="1"/>
    <row r="82868" ht="14.25" customHeight="1"/>
    <row r="82869" ht="14.25" customHeight="1"/>
    <row r="82870" ht="14.25" customHeight="1"/>
    <row r="82871" ht="14.25" customHeight="1"/>
    <row r="82872" ht="14.25" customHeight="1"/>
    <row r="82873" ht="14.25" customHeight="1"/>
    <row r="82874" ht="14.25" customHeight="1"/>
    <row r="82875" ht="14.25" customHeight="1"/>
    <row r="82876" ht="14.25" customHeight="1"/>
    <row r="82877" ht="14.25" customHeight="1"/>
    <row r="82878" ht="14.25" customHeight="1"/>
    <row r="82879" ht="14.25" customHeight="1"/>
    <row r="82880" ht="14.25" customHeight="1"/>
    <row r="82881" ht="14.25" customHeight="1"/>
    <row r="82882" ht="14.25" customHeight="1"/>
    <row r="82883" ht="14.25" customHeight="1"/>
    <row r="82884" ht="14.25" customHeight="1"/>
    <row r="82885" ht="14.25" customHeight="1"/>
    <row r="82886" ht="14.25" customHeight="1"/>
    <row r="82887" ht="14.25" customHeight="1"/>
    <row r="82888" ht="14.25" customHeight="1"/>
    <row r="82889" ht="14.25" customHeight="1"/>
    <row r="82890" ht="14.25" customHeight="1"/>
    <row r="82891" ht="14.25" customHeight="1"/>
    <row r="82892" ht="14.25" customHeight="1"/>
    <row r="82893" ht="14.25" customHeight="1"/>
    <row r="82894" ht="14.25" customHeight="1"/>
    <row r="82895" ht="14.25" customHeight="1"/>
    <row r="82896" ht="14.25" customHeight="1"/>
    <row r="82897" ht="14.25" customHeight="1"/>
    <row r="82898" ht="14.25" customHeight="1"/>
    <row r="82899" ht="14.25" customHeight="1"/>
    <row r="82900" ht="14.25" customHeight="1"/>
    <row r="82901" ht="14.25" customHeight="1"/>
    <row r="82902" ht="14.25" customHeight="1"/>
    <row r="82903" ht="14.25" customHeight="1"/>
    <row r="82904" ht="14.25" customHeight="1"/>
    <row r="82905" ht="14.25" customHeight="1"/>
    <row r="82906" ht="14.25" customHeight="1"/>
    <row r="82907" ht="14.25" customHeight="1"/>
    <row r="82908" ht="14.25" customHeight="1"/>
    <row r="82909" ht="14.25" customHeight="1"/>
    <row r="82910" ht="14.25" customHeight="1"/>
    <row r="82911" ht="14.25" customHeight="1"/>
    <row r="82912" ht="14.25" customHeight="1"/>
    <row r="82913" ht="14.25" customHeight="1"/>
    <row r="82914" ht="14.25" customHeight="1"/>
    <row r="82915" ht="14.25" customHeight="1"/>
    <row r="82916" ht="14.25" customHeight="1"/>
    <row r="82917" ht="14.25" customHeight="1"/>
    <row r="82918" ht="14.25" customHeight="1"/>
    <row r="82919" ht="14.25" customHeight="1"/>
    <row r="82920" ht="14.25" customHeight="1"/>
    <row r="82921" ht="14.25" customHeight="1"/>
    <row r="82922" ht="14.25" customHeight="1"/>
    <row r="82923" ht="14.25" customHeight="1"/>
    <row r="82924" ht="14.25" customHeight="1"/>
    <row r="82925" ht="14.25" customHeight="1"/>
    <row r="82926" ht="14.25" customHeight="1"/>
    <row r="82927" ht="14.25" customHeight="1"/>
    <row r="82928" ht="14.25" customHeight="1"/>
    <row r="82929" ht="14.25" customHeight="1"/>
    <row r="82930" ht="14.25" customHeight="1"/>
    <row r="82931" ht="14.25" customHeight="1"/>
    <row r="82932" ht="14.25" customHeight="1"/>
    <row r="82933" ht="14.25" customHeight="1"/>
    <row r="82934" ht="14.25" customHeight="1"/>
    <row r="82935" ht="14.25" customHeight="1"/>
    <row r="82936" ht="14.25" customHeight="1"/>
    <row r="82937" ht="14.25" customHeight="1"/>
    <row r="82938" ht="14.25" customHeight="1"/>
    <row r="82939" ht="14.25" customHeight="1"/>
    <row r="82940" ht="14.25" customHeight="1"/>
    <row r="82941" ht="14.25" customHeight="1"/>
    <row r="82942" ht="14.25" customHeight="1"/>
    <row r="82943" ht="14.25" customHeight="1"/>
    <row r="82944" ht="14.25" customHeight="1"/>
    <row r="82945" ht="14.25" customHeight="1"/>
    <row r="82946" ht="14.25" customHeight="1"/>
    <row r="82947" ht="14.25" customHeight="1"/>
    <row r="82948" ht="14.25" customHeight="1"/>
    <row r="82949" ht="14.25" customHeight="1"/>
    <row r="82950" ht="14.25" customHeight="1"/>
    <row r="82951" ht="14.25" customHeight="1"/>
    <row r="82952" ht="14.25" customHeight="1"/>
    <row r="82953" ht="14.25" customHeight="1"/>
    <row r="82954" ht="14.25" customHeight="1"/>
    <row r="82955" ht="14.25" customHeight="1"/>
    <row r="82956" ht="14.25" customHeight="1"/>
    <row r="82957" ht="14.25" customHeight="1"/>
    <row r="82958" ht="14.25" customHeight="1"/>
    <row r="82959" ht="14.25" customHeight="1"/>
    <row r="82960" ht="14.25" customHeight="1"/>
    <row r="82961" ht="14.25" customHeight="1"/>
    <row r="82962" ht="14.25" customHeight="1"/>
    <row r="82963" ht="14.25" customHeight="1"/>
    <row r="82964" ht="14.25" customHeight="1"/>
    <row r="82965" ht="14.25" customHeight="1"/>
    <row r="82966" ht="14.25" customHeight="1"/>
    <row r="82967" ht="14.25" customHeight="1"/>
    <row r="82968" ht="14.25" customHeight="1"/>
    <row r="82969" ht="14.25" customHeight="1"/>
    <row r="82970" ht="14.25" customHeight="1"/>
    <row r="82971" ht="14.25" customHeight="1"/>
    <row r="82972" ht="14.25" customHeight="1"/>
    <row r="82973" ht="14.25" customHeight="1"/>
    <row r="82974" ht="14.25" customHeight="1"/>
    <row r="82975" ht="14.25" customHeight="1"/>
    <row r="82976" ht="14.25" customHeight="1"/>
    <row r="82977" ht="14.25" customHeight="1"/>
    <row r="82978" ht="14.25" customHeight="1"/>
    <row r="82979" ht="14.25" customHeight="1"/>
    <row r="82980" ht="14.25" customHeight="1"/>
    <row r="82981" ht="14.25" customHeight="1"/>
    <row r="82982" ht="14.25" customHeight="1"/>
    <row r="82983" ht="14.25" customHeight="1"/>
    <row r="82984" ht="14.25" customHeight="1"/>
    <row r="82985" ht="14.25" customHeight="1"/>
    <row r="82986" ht="14.25" customHeight="1"/>
    <row r="82987" ht="14.25" customHeight="1"/>
    <row r="82988" ht="14.25" customHeight="1"/>
    <row r="82989" ht="14.25" customHeight="1"/>
    <row r="82990" ht="14.25" customHeight="1"/>
    <row r="82991" ht="14.25" customHeight="1"/>
    <row r="82992" ht="14.25" customHeight="1"/>
    <row r="82993" ht="14.25" customHeight="1"/>
    <row r="82994" ht="14.25" customHeight="1"/>
    <row r="82995" ht="14.25" customHeight="1"/>
    <row r="82996" ht="14.25" customHeight="1"/>
    <row r="82997" ht="14.25" customHeight="1"/>
    <row r="82998" ht="14.25" customHeight="1"/>
    <row r="82999" ht="14.25" customHeight="1"/>
    <row r="83000" ht="14.25" customHeight="1"/>
    <row r="83001" ht="14.25" customHeight="1"/>
    <row r="83002" ht="14.25" customHeight="1"/>
    <row r="83003" ht="14.25" customHeight="1"/>
    <row r="83004" ht="14.25" customHeight="1"/>
    <row r="83005" ht="14.25" customHeight="1"/>
    <row r="83006" ht="14.25" customHeight="1"/>
    <row r="83007" ht="14.25" customHeight="1"/>
    <row r="83008" ht="14.25" customHeight="1"/>
    <row r="83009" ht="14.25" customHeight="1"/>
    <row r="83010" ht="14.25" customHeight="1"/>
    <row r="83011" ht="14.25" customHeight="1"/>
    <row r="83012" ht="14.25" customHeight="1"/>
    <row r="83013" ht="14.25" customHeight="1"/>
    <row r="83014" ht="14.25" customHeight="1"/>
    <row r="83015" ht="14.25" customHeight="1"/>
    <row r="83016" ht="14.25" customHeight="1"/>
    <row r="83017" ht="14.25" customHeight="1"/>
    <row r="83018" ht="14.25" customHeight="1"/>
    <row r="83019" ht="14.25" customHeight="1"/>
    <row r="83020" ht="14.25" customHeight="1"/>
    <row r="83021" ht="14.25" customHeight="1"/>
    <row r="83022" ht="14.25" customHeight="1"/>
    <row r="83023" ht="14.25" customHeight="1"/>
    <row r="83024" ht="14.25" customHeight="1"/>
    <row r="83025" ht="14.25" customHeight="1"/>
    <row r="83026" ht="14.25" customHeight="1"/>
    <row r="83027" ht="14.25" customHeight="1"/>
    <row r="83028" ht="14.25" customHeight="1"/>
    <row r="83029" ht="14.25" customHeight="1"/>
    <row r="83030" ht="14.25" customHeight="1"/>
    <row r="83031" ht="14.25" customHeight="1"/>
    <row r="83032" ht="14.25" customHeight="1"/>
    <row r="83033" ht="14.25" customHeight="1"/>
    <row r="83034" ht="14.25" customHeight="1"/>
    <row r="83035" ht="14.25" customHeight="1"/>
    <row r="83036" ht="14.25" customHeight="1"/>
    <row r="83037" ht="14.25" customHeight="1"/>
    <row r="83038" ht="14.25" customHeight="1"/>
    <row r="83039" ht="14.25" customHeight="1"/>
    <row r="83040" ht="14.25" customHeight="1"/>
    <row r="83041" ht="14.25" customHeight="1"/>
    <row r="83042" ht="14.25" customHeight="1"/>
    <row r="83043" ht="14.25" customHeight="1"/>
    <row r="83044" ht="14.25" customHeight="1"/>
    <row r="83045" ht="14.25" customHeight="1"/>
    <row r="83046" ht="14.25" customHeight="1"/>
    <row r="83047" ht="14.25" customHeight="1"/>
    <row r="83048" ht="14.25" customHeight="1"/>
    <row r="83049" ht="14.25" customHeight="1"/>
    <row r="83050" ht="14.25" customHeight="1"/>
    <row r="83051" ht="14.25" customHeight="1"/>
    <row r="83052" ht="14.25" customHeight="1"/>
    <row r="83053" ht="14.25" customHeight="1"/>
    <row r="83054" ht="14.25" customHeight="1"/>
    <row r="83055" ht="14.25" customHeight="1"/>
    <row r="83056" ht="14.25" customHeight="1"/>
    <row r="83057" ht="14.25" customHeight="1"/>
    <row r="83058" ht="14.25" customHeight="1"/>
    <row r="83059" ht="14.25" customHeight="1"/>
    <row r="83060" ht="14.25" customHeight="1"/>
    <row r="83061" ht="14.25" customHeight="1"/>
    <row r="83062" ht="14.25" customHeight="1"/>
    <row r="83063" ht="14.25" customHeight="1"/>
    <row r="83064" ht="14.25" customHeight="1"/>
    <row r="83065" ht="14.25" customHeight="1"/>
    <row r="83066" ht="14.25" customHeight="1"/>
    <row r="83067" ht="14.25" customHeight="1"/>
    <row r="83068" ht="14.25" customHeight="1"/>
    <row r="83069" ht="14.25" customHeight="1"/>
    <row r="83070" ht="14.25" customHeight="1"/>
    <row r="83071" ht="14.25" customHeight="1"/>
    <row r="83072" ht="14.25" customHeight="1"/>
    <row r="83073" ht="14.25" customHeight="1"/>
    <row r="83074" ht="14.25" customHeight="1"/>
    <row r="83075" ht="14.25" customHeight="1"/>
    <row r="83076" ht="14.25" customHeight="1"/>
    <row r="83077" ht="14.25" customHeight="1"/>
    <row r="83078" ht="14.25" customHeight="1"/>
    <row r="83079" ht="14.25" customHeight="1"/>
    <row r="83080" ht="14.25" customHeight="1"/>
    <row r="83081" ht="14.25" customHeight="1"/>
    <row r="83082" ht="14.25" customHeight="1"/>
    <row r="83083" ht="14.25" customHeight="1"/>
    <row r="83084" ht="14.25" customHeight="1"/>
    <row r="83085" ht="14.25" customHeight="1"/>
    <row r="83086" ht="14.25" customHeight="1"/>
    <row r="83087" ht="14.25" customHeight="1"/>
    <row r="83088" ht="14.25" customHeight="1"/>
    <row r="83089" ht="14.25" customHeight="1"/>
    <row r="83090" ht="14.25" customHeight="1"/>
    <row r="83091" ht="14.25" customHeight="1"/>
    <row r="83092" ht="14.25" customHeight="1"/>
    <row r="83093" ht="14.25" customHeight="1"/>
    <row r="83094" ht="14.25" customHeight="1"/>
    <row r="83095" ht="14.25" customHeight="1"/>
    <row r="83096" ht="14.25" customHeight="1"/>
    <row r="83097" ht="14.25" customHeight="1"/>
    <row r="83098" ht="14.25" customHeight="1"/>
    <row r="83099" ht="14.25" customHeight="1"/>
    <row r="83100" ht="14.25" customHeight="1"/>
    <row r="83101" ht="14.25" customHeight="1"/>
    <row r="83102" ht="14.25" customHeight="1"/>
    <row r="83103" ht="14.25" customHeight="1"/>
    <row r="83104" ht="14.25" customHeight="1"/>
    <row r="83105" ht="14.25" customHeight="1"/>
    <row r="83106" ht="14.25" customHeight="1"/>
    <row r="83107" ht="14.25" customHeight="1"/>
    <row r="83108" ht="14.25" customHeight="1"/>
    <row r="83109" ht="14.25" customHeight="1"/>
    <row r="83110" ht="14.25" customHeight="1"/>
    <row r="83111" ht="14.25" customHeight="1"/>
    <row r="83112" ht="14.25" customHeight="1"/>
    <row r="83113" ht="14.25" customHeight="1"/>
    <row r="83114" ht="14.25" customHeight="1"/>
    <row r="83115" ht="14.25" customHeight="1"/>
    <row r="83116" ht="14.25" customHeight="1"/>
    <row r="83117" ht="14.25" customHeight="1"/>
    <row r="83118" ht="14.25" customHeight="1"/>
    <row r="83119" ht="14.25" customHeight="1"/>
    <row r="83120" ht="14.25" customHeight="1"/>
    <row r="83121" ht="14.25" customHeight="1"/>
    <row r="83122" ht="14.25" customHeight="1"/>
    <row r="83123" ht="14.25" customHeight="1"/>
    <row r="83124" ht="14.25" customHeight="1"/>
    <row r="83125" ht="14.25" customHeight="1"/>
    <row r="83126" ht="14.25" customHeight="1"/>
    <row r="83127" ht="14.25" customHeight="1"/>
    <row r="83128" ht="14.25" customHeight="1"/>
    <row r="83129" ht="14.25" customHeight="1"/>
    <row r="83130" ht="14.25" customHeight="1"/>
    <row r="83131" ht="14.25" customHeight="1"/>
    <row r="83132" ht="14.25" customHeight="1"/>
    <row r="83133" ht="14.25" customHeight="1"/>
    <row r="83134" ht="14.25" customHeight="1"/>
    <row r="83135" ht="14.25" customHeight="1"/>
    <row r="83136" ht="14.25" customHeight="1"/>
    <row r="83137" ht="14.25" customHeight="1"/>
    <row r="83138" ht="14.25" customHeight="1"/>
    <row r="83139" ht="14.25" customHeight="1"/>
    <row r="83140" ht="14.25" customHeight="1"/>
    <row r="83141" ht="14.25" customHeight="1"/>
    <row r="83142" ht="14.25" customHeight="1"/>
    <row r="83143" ht="14.25" customHeight="1"/>
    <row r="83144" ht="14.25" customHeight="1"/>
    <row r="83145" ht="14.25" customHeight="1"/>
    <row r="83146" ht="14.25" customHeight="1"/>
    <row r="83147" ht="14.25" customHeight="1"/>
    <row r="83148" ht="14.25" customHeight="1"/>
    <row r="83149" ht="14.25" customHeight="1"/>
    <row r="83150" ht="14.25" customHeight="1"/>
    <row r="83151" ht="14.25" customHeight="1"/>
    <row r="83152" ht="14.25" customHeight="1"/>
    <row r="83153" ht="14.25" customHeight="1"/>
    <row r="83154" ht="14.25" customHeight="1"/>
    <row r="83155" ht="14.25" customHeight="1"/>
    <row r="83156" ht="14.25" customHeight="1"/>
    <row r="83157" ht="14.25" customHeight="1"/>
    <row r="83158" ht="14.25" customHeight="1"/>
    <row r="83159" ht="14.25" customHeight="1"/>
    <row r="83160" ht="14.25" customHeight="1"/>
    <row r="83161" ht="14.25" customHeight="1"/>
    <row r="83162" ht="14.25" customHeight="1"/>
    <row r="83163" ht="14.25" customHeight="1"/>
    <row r="83164" ht="14.25" customHeight="1"/>
    <row r="83165" ht="14.25" customHeight="1"/>
    <row r="83166" ht="14.25" customHeight="1"/>
    <row r="83167" ht="14.25" customHeight="1"/>
    <row r="83168" ht="14.25" customHeight="1"/>
    <row r="83169" ht="14.25" customHeight="1"/>
    <row r="83170" ht="14.25" customHeight="1"/>
    <row r="83171" ht="14.25" customHeight="1"/>
    <row r="83172" ht="14.25" customHeight="1"/>
    <row r="83173" ht="14.25" customHeight="1"/>
    <row r="83174" ht="14.25" customHeight="1"/>
    <row r="83175" ht="14.25" customHeight="1"/>
    <row r="83176" ht="14.25" customHeight="1"/>
    <row r="83177" ht="14.25" customHeight="1"/>
    <row r="83178" ht="14.25" customHeight="1"/>
    <row r="83179" ht="14.25" customHeight="1"/>
    <row r="83180" ht="14.25" customHeight="1"/>
    <row r="83181" ht="14.25" customHeight="1"/>
    <row r="83182" ht="14.25" customHeight="1"/>
    <row r="83183" ht="14.25" customHeight="1"/>
    <row r="83184" ht="14.25" customHeight="1"/>
    <row r="83185" ht="14.25" customHeight="1"/>
    <row r="83186" ht="14.25" customHeight="1"/>
    <row r="83187" ht="14.25" customHeight="1"/>
    <row r="83188" ht="14.25" customHeight="1"/>
    <row r="83189" ht="14.25" customHeight="1"/>
    <row r="83190" ht="14.25" customHeight="1"/>
    <row r="83191" ht="14.25" customHeight="1"/>
    <row r="83192" ht="14.25" customHeight="1"/>
    <row r="83193" ht="14.25" customHeight="1"/>
    <row r="83194" ht="14.25" customHeight="1"/>
    <row r="83195" ht="14.25" customHeight="1"/>
    <row r="83196" ht="14.25" customHeight="1"/>
    <row r="83197" ht="14.25" customHeight="1"/>
    <row r="83198" ht="14.25" customHeight="1"/>
    <row r="83199" ht="14.25" customHeight="1"/>
    <row r="83200" ht="14.25" customHeight="1"/>
    <row r="83201" ht="14.25" customHeight="1"/>
    <row r="83202" ht="14.25" customHeight="1"/>
    <row r="83203" ht="14.25" customHeight="1"/>
    <row r="83204" ht="14.25" customHeight="1"/>
    <row r="83205" ht="14.25" customHeight="1"/>
    <row r="83206" ht="14.25" customHeight="1"/>
    <row r="83207" ht="14.25" customHeight="1"/>
    <row r="83208" ht="14.25" customHeight="1"/>
    <row r="83209" ht="14.25" customHeight="1"/>
    <row r="83210" ht="14.25" customHeight="1"/>
    <row r="83211" ht="14.25" customHeight="1"/>
    <row r="83212" ht="14.25" customHeight="1"/>
    <row r="83213" ht="14.25" customHeight="1"/>
    <row r="83214" ht="14.25" customHeight="1"/>
    <row r="83215" ht="14.25" customHeight="1"/>
    <row r="83216" ht="14.25" customHeight="1"/>
    <row r="83217" ht="14.25" customHeight="1"/>
    <row r="83218" ht="14.25" customHeight="1"/>
    <row r="83219" ht="14.25" customHeight="1"/>
    <row r="83220" ht="14.25" customHeight="1"/>
    <row r="83221" ht="14.25" customHeight="1"/>
    <row r="83222" ht="14.25" customHeight="1"/>
    <row r="83223" ht="14.25" customHeight="1"/>
    <row r="83224" ht="14.25" customHeight="1"/>
    <row r="83225" ht="14.25" customHeight="1"/>
    <row r="83226" ht="14.25" customHeight="1"/>
    <row r="83227" ht="14.25" customHeight="1"/>
    <row r="83228" ht="14.25" customHeight="1"/>
    <row r="83229" ht="14.25" customHeight="1"/>
    <row r="83230" ht="14.25" customHeight="1"/>
    <row r="83231" ht="14.25" customHeight="1"/>
    <row r="83232" ht="14.25" customHeight="1"/>
    <row r="83233" ht="14.25" customHeight="1"/>
    <row r="83234" ht="14.25" customHeight="1"/>
    <row r="83235" ht="14.25" customHeight="1"/>
    <row r="83236" ht="14.25" customHeight="1"/>
    <row r="83237" ht="14.25" customHeight="1"/>
    <row r="83238" ht="14.25" customHeight="1"/>
    <row r="83239" ht="14.25" customHeight="1"/>
    <row r="83240" ht="14.25" customHeight="1"/>
    <row r="83241" ht="14.25" customHeight="1"/>
    <row r="83242" ht="14.25" customHeight="1"/>
    <row r="83243" ht="14.25" customHeight="1"/>
    <row r="83244" ht="14.25" customHeight="1"/>
    <row r="83245" ht="14.25" customHeight="1"/>
    <row r="83246" ht="14.25" customHeight="1"/>
    <row r="83247" ht="14.25" customHeight="1"/>
    <row r="83248" ht="14.25" customHeight="1"/>
    <row r="83249" ht="14.25" customHeight="1"/>
    <row r="83250" ht="14.25" customHeight="1"/>
    <row r="83251" ht="14.25" customHeight="1"/>
    <row r="83252" ht="14.25" customHeight="1"/>
    <row r="83253" ht="14.25" customHeight="1"/>
    <row r="83254" ht="14.25" customHeight="1"/>
    <row r="83255" ht="14.25" customHeight="1"/>
    <row r="83256" ht="14.25" customHeight="1"/>
    <row r="83257" ht="14.25" customHeight="1"/>
    <row r="83258" ht="14.25" customHeight="1"/>
    <row r="83259" ht="14.25" customHeight="1"/>
    <row r="83260" ht="14.25" customHeight="1"/>
    <row r="83261" ht="14.25" customHeight="1"/>
    <row r="83262" ht="14.25" customHeight="1"/>
    <row r="83263" ht="14.25" customHeight="1"/>
    <row r="83264" ht="14.25" customHeight="1"/>
    <row r="83265" ht="14.25" customHeight="1"/>
    <row r="83266" ht="14.25" customHeight="1"/>
    <row r="83267" ht="14.25" customHeight="1"/>
    <row r="83268" ht="14.25" customHeight="1"/>
    <row r="83269" ht="14.25" customHeight="1"/>
    <row r="83270" ht="14.25" customHeight="1"/>
    <row r="83271" ht="14.25" customHeight="1"/>
    <row r="83272" ht="14.25" customHeight="1"/>
    <row r="83273" ht="14.25" customHeight="1"/>
    <row r="83274" ht="14.25" customHeight="1"/>
    <row r="83275" ht="14.25" customHeight="1"/>
    <row r="83276" ht="14.25" customHeight="1"/>
    <row r="83277" ht="14.25" customHeight="1"/>
    <row r="83278" ht="14.25" customHeight="1"/>
    <row r="83279" ht="14.25" customHeight="1"/>
    <row r="83280" ht="14.25" customHeight="1"/>
    <row r="83281" ht="14.25" customHeight="1"/>
    <row r="83282" ht="14.25" customHeight="1"/>
    <row r="83283" ht="14.25" customHeight="1"/>
    <row r="83284" ht="14.25" customHeight="1"/>
    <row r="83285" ht="14.25" customHeight="1"/>
    <row r="83286" ht="14.25" customHeight="1"/>
    <row r="83287" ht="14.25" customHeight="1"/>
    <row r="83288" ht="14.25" customHeight="1"/>
    <row r="83289" ht="14.25" customHeight="1"/>
    <row r="83290" ht="14.25" customHeight="1"/>
    <row r="83291" ht="14.25" customHeight="1"/>
    <row r="83292" ht="14.25" customHeight="1"/>
    <row r="83293" ht="14.25" customHeight="1"/>
    <row r="83294" ht="14.25" customHeight="1"/>
    <row r="83295" ht="14.25" customHeight="1"/>
    <row r="83296" ht="14.25" customHeight="1"/>
    <row r="83297" ht="14.25" customHeight="1"/>
    <row r="83298" ht="14.25" customHeight="1"/>
    <row r="83299" ht="14.25" customHeight="1"/>
    <row r="83300" ht="14.25" customHeight="1"/>
    <row r="83301" ht="14.25" customHeight="1"/>
    <row r="83302" ht="14.25" customHeight="1"/>
    <row r="83303" ht="14.25" customHeight="1"/>
    <row r="83304" ht="14.25" customHeight="1"/>
    <row r="83305" ht="14.25" customHeight="1"/>
    <row r="83306" ht="14.25" customHeight="1"/>
    <row r="83307" ht="14.25" customHeight="1"/>
    <row r="83308" ht="14.25" customHeight="1"/>
    <row r="83309" ht="14.25" customHeight="1"/>
    <row r="83310" ht="14.25" customHeight="1"/>
    <row r="83311" ht="14.25" customHeight="1"/>
    <row r="83312" ht="14.25" customHeight="1"/>
    <row r="83313" ht="14.25" customHeight="1"/>
    <row r="83314" ht="14.25" customHeight="1"/>
    <row r="83315" ht="14.25" customHeight="1"/>
    <row r="83316" ht="14.25" customHeight="1"/>
    <row r="83317" ht="14.25" customHeight="1"/>
    <row r="83318" ht="14.25" customHeight="1"/>
    <row r="83319" ht="14.25" customHeight="1"/>
    <row r="83320" ht="14.25" customHeight="1"/>
    <row r="83321" ht="14.25" customHeight="1"/>
    <row r="83322" ht="14.25" customHeight="1"/>
    <row r="83323" ht="14.25" customHeight="1"/>
    <row r="83324" ht="14.25" customHeight="1"/>
    <row r="83325" ht="14.25" customHeight="1"/>
    <row r="83326" ht="14.25" customHeight="1"/>
    <row r="83327" ht="14.25" customHeight="1"/>
    <row r="83328" ht="14.25" customHeight="1"/>
    <row r="83329" ht="14.25" customHeight="1"/>
    <row r="83330" ht="14.25" customHeight="1"/>
    <row r="83331" ht="14.25" customHeight="1"/>
    <row r="83332" ht="14.25" customHeight="1"/>
    <row r="83333" ht="14.25" customHeight="1"/>
    <row r="83334" ht="14.25" customHeight="1"/>
    <row r="83335" ht="14.25" customHeight="1"/>
    <row r="83336" ht="14.25" customHeight="1"/>
    <row r="83337" ht="14.25" customHeight="1"/>
    <row r="83338" ht="14.25" customHeight="1"/>
    <row r="83339" ht="14.25" customHeight="1"/>
    <row r="83340" ht="14.25" customHeight="1"/>
    <row r="83341" ht="14.25" customHeight="1"/>
    <row r="83342" ht="14.25" customHeight="1"/>
    <row r="83343" ht="14.25" customHeight="1"/>
    <row r="83344" ht="14.25" customHeight="1"/>
    <row r="83345" ht="14.25" customHeight="1"/>
    <row r="83346" ht="14.25" customHeight="1"/>
    <row r="83347" ht="14.25" customHeight="1"/>
    <row r="83348" ht="14.25" customHeight="1"/>
    <row r="83349" ht="14.25" customHeight="1"/>
    <row r="83350" ht="14.25" customHeight="1"/>
    <row r="83351" ht="14.25" customHeight="1"/>
    <row r="83352" ht="14.25" customHeight="1"/>
    <row r="83353" ht="14.25" customHeight="1"/>
    <row r="83354" ht="14.25" customHeight="1"/>
    <row r="83355" ht="14.25" customHeight="1"/>
    <row r="83356" ht="14.25" customHeight="1"/>
    <row r="83357" ht="14.25" customHeight="1"/>
    <row r="83358" ht="14.25" customHeight="1"/>
    <row r="83359" ht="14.25" customHeight="1"/>
    <row r="83360" ht="14.25" customHeight="1"/>
    <row r="83361" ht="14.25" customHeight="1"/>
    <row r="83362" ht="14.25" customHeight="1"/>
    <row r="83363" ht="14.25" customHeight="1"/>
    <row r="83364" ht="14.25" customHeight="1"/>
    <row r="83365" ht="14.25" customHeight="1"/>
    <row r="83366" ht="14.25" customHeight="1"/>
    <row r="83367" ht="14.25" customHeight="1"/>
    <row r="83368" ht="14.25" customHeight="1"/>
    <row r="83369" ht="14.25" customHeight="1"/>
    <row r="83370" ht="14.25" customHeight="1"/>
    <row r="83371" ht="14.25" customHeight="1"/>
    <row r="83372" ht="14.25" customHeight="1"/>
    <row r="83373" ht="14.25" customHeight="1"/>
    <row r="83374" ht="14.25" customHeight="1"/>
    <row r="83375" ht="14.25" customHeight="1"/>
    <row r="83376" ht="14.25" customHeight="1"/>
    <row r="83377" ht="14.25" customHeight="1"/>
    <row r="83378" ht="14.25" customHeight="1"/>
    <row r="83379" ht="14.25" customHeight="1"/>
    <row r="83380" ht="14.25" customHeight="1"/>
    <row r="83381" ht="14.25" customHeight="1"/>
    <row r="83382" ht="14.25" customHeight="1"/>
    <row r="83383" ht="14.25" customHeight="1"/>
    <row r="83384" ht="14.25" customHeight="1"/>
    <row r="83385" ht="14.25" customHeight="1"/>
    <row r="83386" ht="14.25" customHeight="1"/>
    <row r="83387" ht="14.25" customHeight="1"/>
    <row r="83388" ht="14.25" customHeight="1"/>
    <row r="83389" ht="14.25" customHeight="1"/>
    <row r="83390" ht="14.25" customHeight="1"/>
    <row r="83391" ht="14.25" customHeight="1"/>
    <row r="83392" ht="14.25" customHeight="1"/>
    <row r="83393" ht="14.25" customHeight="1"/>
    <row r="83394" ht="14.25" customHeight="1"/>
    <row r="83395" ht="14.25" customHeight="1"/>
    <row r="83396" ht="14.25" customHeight="1"/>
    <row r="83397" ht="14.25" customHeight="1"/>
    <row r="83398" ht="14.25" customHeight="1"/>
    <row r="83399" ht="14.25" customHeight="1"/>
    <row r="83400" ht="14.25" customHeight="1"/>
    <row r="83401" ht="14.25" customHeight="1"/>
    <row r="83402" ht="14.25" customHeight="1"/>
    <row r="83403" ht="14.25" customHeight="1"/>
    <row r="83404" ht="14.25" customHeight="1"/>
    <row r="83405" ht="14.25" customHeight="1"/>
    <row r="83406" ht="14.25" customHeight="1"/>
    <row r="83407" ht="14.25" customHeight="1"/>
    <row r="83408" ht="14.25" customHeight="1"/>
    <row r="83409" ht="14.25" customHeight="1"/>
    <row r="83410" ht="14.25" customHeight="1"/>
    <row r="83411" ht="14.25" customHeight="1"/>
    <row r="83412" ht="14.25" customHeight="1"/>
    <row r="83413" ht="14.25" customHeight="1"/>
    <row r="83414" ht="14.25" customHeight="1"/>
    <row r="83415" ht="14.25" customHeight="1"/>
    <row r="83416" ht="14.25" customHeight="1"/>
    <row r="83417" ht="14.25" customHeight="1"/>
    <row r="83418" ht="14.25" customHeight="1"/>
    <row r="83419" ht="14.25" customHeight="1"/>
    <row r="83420" ht="14.25" customHeight="1"/>
    <row r="83421" ht="14.25" customHeight="1"/>
    <row r="83422" ht="14.25" customHeight="1"/>
    <row r="83423" ht="14.25" customHeight="1"/>
    <row r="83424" ht="14.25" customHeight="1"/>
    <row r="83425" ht="14.25" customHeight="1"/>
    <row r="83426" ht="14.25" customHeight="1"/>
    <row r="83427" ht="14.25" customHeight="1"/>
    <row r="83428" ht="14.25" customHeight="1"/>
    <row r="83429" ht="14.25" customHeight="1"/>
    <row r="83430" ht="14.25" customHeight="1"/>
    <row r="83431" ht="14.25" customHeight="1"/>
    <row r="83432" ht="14.25" customHeight="1"/>
    <row r="83433" ht="14.25" customHeight="1"/>
    <row r="83434" ht="14.25" customHeight="1"/>
    <row r="83435" ht="14.25" customHeight="1"/>
    <row r="83436" ht="14.25" customHeight="1"/>
    <row r="83437" ht="14.25" customHeight="1"/>
    <row r="83438" ht="14.25" customHeight="1"/>
    <row r="83439" ht="14.25" customHeight="1"/>
    <row r="83440" ht="14.25" customHeight="1"/>
    <row r="83441" ht="14.25" customHeight="1"/>
    <row r="83442" ht="14.25" customHeight="1"/>
    <row r="83443" ht="14.25" customHeight="1"/>
    <row r="83444" ht="14.25" customHeight="1"/>
    <row r="83445" ht="14.25" customHeight="1"/>
    <row r="83446" ht="14.25" customHeight="1"/>
    <row r="83447" ht="14.25" customHeight="1"/>
    <row r="83448" ht="14.25" customHeight="1"/>
    <row r="83449" ht="14.25" customHeight="1"/>
    <row r="83450" ht="14.25" customHeight="1"/>
    <row r="83451" ht="14.25" customHeight="1"/>
    <row r="83452" ht="14.25" customHeight="1"/>
    <row r="83453" ht="14.25" customHeight="1"/>
    <row r="83454" ht="14.25" customHeight="1"/>
    <row r="83455" ht="14.25" customHeight="1"/>
    <row r="83456" ht="14.25" customHeight="1"/>
    <row r="83457" ht="14.25" customHeight="1"/>
    <row r="83458" ht="14.25" customHeight="1"/>
    <row r="83459" ht="14.25" customHeight="1"/>
    <row r="83460" ht="14.25" customHeight="1"/>
    <row r="83461" ht="14.25" customHeight="1"/>
    <row r="83462" ht="14.25" customHeight="1"/>
    <row r="83463" ht="14.25" customHeight="1"/>
    <row r="83464" ht="14.25" customHeight="1"/>
    <row r="83465" ht="14.25" customHeight="1"/>
    <row r="83466" ht="14.25" customHeight="1"/>
    <row r="83467" ht="14.25" customHeight="1"/>
    <row r="83468" ht="14.25" customHeight="1"/>
    <row r="83469" ht="14.25" customHeight="1"/>
    <row r="83470" ht="14.25" customHeight="1"/>
    <row r="83471" ht="14.25" customHeight="1"/>
    <row r="83472" ht="14.25" customHeight="1"/>
    <row r="83473" ht="14.25" customHeight="1"/>
    <row r="83474" ht="14.25" customHeight="1"/>
    <row r="83475" ht="14.25" customHeight="1"/>
    <row r="83476" ht="14.25" customHeight="1"/>
    <row r="83477" ht="14.25" customHeight="1"/>
    <row r="83478" ht="14.25" customHeight="1"/>
    <row r="83479" ht="14.25" customHeight="1"/>
    <row r="83480" ht="14.25" customHeight="1"/>
    <row r="83481" ht="14.25" customHeight="1"/>
    <row r="83482" ht="14.25" customHeight="1"/>
    <row r="83483" ht="14.25" customHeight="1"/>
    <row r="83484" ht="14.25" customHeight="1"/>
    <row r="83485" ht="14.25" customHeight="1"/>
    <row r="83486" ht="14.25" customHeight="1"/>
    <row r="83487" ht="14.25" customHeight="1"/>
    <row r="83488" ht="14.25" customHeight="1"/>
    <row r="83489" ht="14.25" customHeight="1"/>
    <row r="83490" ht="14.25" customHeight="1"/>
    <row r="83491" ht="14.25" customHeight="1"/>
    <row r="83492" ht="14.25" customHeight="1"/>
    <row r="83493" ht="14.25" customHeight="1"/>
    <row r="83494" ht="14.25" customHeight="1"/>
    <row r="83495" ht="14.25" customHeight="1"/>
    <row r="83496" ht="14.25" customHeight="1"/>
    <row r="83497" ht="14.25" customHeight="1"/>
    <row r="83498" ht="14.25" customHeight="1"/>
    <row r="83499" ht="14.25" customHeight="1"/>
    <row r="83500" ht="14.25" customHeight="1"/>
    <row r="83501" ht="14.25" customHeight="1"/>
    <row r="83502" ht="14.25" customHeight="1"/>
    <row r="83503" ht="14.25" customHeight="1"/>
    <row r="83504" ht="14.25" customHeight="1"/>
    <row r="83505" ht="14.25" customHeight="1"/>
    <row r="83506" ht="14.25" customHeight="1"/>
    <row r="83507" ht="14.25" customHeight="1"/>
    <row r="83508" ht="14.25" customHeight="1"/>
    <row r="83509" ht="14.25" customHeight="1"/>
    <row r="83510" ht="14.25" customHeight="1"/>
    <row r="83511" ht="14.25" customHeight="1"/>
    <row r="83512" ht="14.25" customHeight="1"/>
    <row r="83513" ht="14.25" customHeight="1"/>
    <row r="83514" ht="14.25" customHeight="1"/>
    <row r="83515" ht="14.25" customHeight="1"/>
    <row r="83516" ht="14.25" customHeight="1"/>
    <row r="83517" ht="14.25" customHeight="1"/>
    <row r="83518" ht="14.25" customHeight="1"/>
    <row r="83519" ht="14.25" customHeight="1"/>
    <row r="83520" ht="14.25" customHeight="1"/>
    <row r="83521" ht="14.25" customHeight="1"/>
    <row r="83522" ht="14.25" customHeight="1"/>
    <row r="83523" ht="14.25" customHeight="1"/>
    <row r="83524" ht="14.25" customHeight="1"/>
    <row r="83525" ht="14.25" customHeight="1"/>
    <row r="83526" ht="14.25" customHeight="1"/>
    <row r="83527" ht="14.25" customHeight="1"/>
    <row r="83528" ht="14.25" customHeight="1"/>
    <row r="83529" ht="14.25" customHeight="1"/>
    <row r="83530" ht="14.25" customHeight="1"/>
    <row r="83531" ht="14.25" customHeight="1"/>
    <row r="83532" ht="14.25" customHeight="1"/>
    <row r="83533" ht="14.25" customHeight="1"/>
    <row r="83534" ht="14.25" customHeight="1"/>
    <row r="83535" ht="14.25" customHeight="1"/>
    <row r="83536" ht="14.25" customHeight="1"/>
    <row r="83537" ht="14.25" customHeight="1"/>
    <row r="83538" ht="14.25" customHeight="1"/>
    <row r="83539" ht="14.25" customHeight="1"/>
    <row r="83540" ht="14.25" customHeight="1"/>
    <row r="83541" ht="14.25" customHeight="1"/>
    <row r="83542" ht="14.25" customHeight="1"/>
    <row r="83543" ht="14.25" customHeight="1"/>
    <row r="83544" ht="14.25" customHeight="1"/>
    <row r="83545" ht="14.25" customHeight="1"/>
    <row r="83546" ht="14.25" customHeight="1"/>
    <row r="83547" ht="14.25" customHeight="1"/>
    <row r="83548" ht="14.25" customHeight="1"/>
    <row r="83549" ht="14.25" customHeight="1"/>
    <row r="83550" ht="14.25" customHeight="1"/>
    <row r="83551" ht="14.25" customHeight="1"/>
    <row r="83552" ht="14.25" customHeight="1"/>
    <row r="83553" ht="14.25" customHeight="1"/>
    <row r="83554" ht="14.25" customHeight="1"/>
    <row r="83555" ht="14.25" customHeight="1"/>
    <row r="83556" ht="14.25" customHeight="1"/>
    <row r="83557" ht="14.25" customHeight="1"/>
    <row r="83558" ht="14.25" customHeight="1"/>
    <row r="83559" ht="14.25" customHeight="1"/>
    <row r="83560" ht="14.25" customHeight="1"/>
    <row r="83561" ht="14.25" customHeight="1"/>
    <row r="83562" ht="14.25" customHeight="1"/>
    <row r="83563" ht="14.25" customHeight="1"/>
    <row r="83564" ht="14.25" customHeight="1"/>
    <row r="83565" ht="14.25" customHeight="1"/>
    <row r="83566" ht="14.25" customHeight="1"/>
    <row r="83567" ht="14.25" customHeight="1"/>
    <row r="83568" ht="14.25" customHeight="1"/>
    <row r="83569" ht="14.25" customHeight="1"/>
    <row r="83570" ht="14.25" customHeight="1"/>
    <row r="83571" ht="14.25" customHeight="1"/>
    <row r="83572" ht="14.25" customHeight="1"/>
    <row r="83573" ht="14.25" customHeight="1"/>
    <row r="83574" ht="14.25" customHeight="1"/>
    <row r="83575" ht="14.25" customHeight="1"/>
    <row r="83576" ht="14.25" customHeight="1"/>
    <row r="83577" ht="14.25" customHeight="1"/>
    <row r="83578" ht="14.25" customHeight="1"/>
    <row r="83579" ht="14.25" customHeight="1"/>
    <row r="83580" ht="14.25" customHeight="1"/>
    <row r="83581" ht="14.25" customHeight="1"/>
    <row r="83582" ht="14.25" customHeight="1"/>
    <row r="83583" ht="14.25" customHeight="1"/>
    <row r="83584" ht="14.25" customHeight="1"/>
    <row r="83585" ht="14.25" customHeight="1"/>
    <row r="83586" ht="14.25" customHeight="1"/>
    <row r="83587" ht="14.25" customHeight="1"/>
    <row r="83588" ht="14.25" customHeight="1"/>
    <row r="83589" ht="14.25" customHeight="1"/>
    <row r="83590" ht="14.25" customHeight="1"/>
    <row r="83591" ht="14.25" customHeight="1"/>
    <row r="83592" ht="14.25" customHeight="1"/>
    <row r="83593" ht="14.25" customHeight="1"/>
    <row r="83594" ht="14.25" customHeight="1"/>
    <row r="83595" ht="14.25" customHeight="1"/>
    <row r="83596" ht="14.25" customHeight="1"/>
    <row r="83597" ht="14.25" customHeight="1"/>
    <row r="83598" ht="14.25" customHeight="1"/>
    <row r="83599" ht="14.25" customHeight="1"/>
    <row r="83600" ht="14.25" customHeight="1"/>
    <row r="83601" ht="14.25" customHeight="1"/>
    <row r="83602" ht="14.25" customHeight="1"/>
    <row r="83603" ht="14.25" customHeight="1"/>
    <row r="83604" ht="14.25" customHeight="1"/>
    <row r="83605" ht="14.25" customHeight="1"/>
    <row r="83606" ht="14.25" customHeight="1"/>
    <row r="83607" ht="14.25" customHeight="1"/>
    <row r="83608" ht="14.25" customHeight="1"/>
    <row r="83609" ht="14.25" customHeight="1"/>
    <row r="83610" ht="14.25" customHeight="1"/>
    <row r="83611" ht="14.25" customHeight="1"/>
    <row r="83612" ht="14.25" customHeight="1"/>
    <row r="83613" ht="14.25" customHeight="1"/>
    <row r="83614" ht="14.25" customHeight="1"/>
    <row r="83615" ht="14.25" customHeight="1"/>
    <row r="83616" ht="14.25" customHeight="1"/>
    <row r="83617" ht="14.25" customHeight="1"/>
    <row r="83618" ht="14.25" customHeight="1"/>
    <row r="83619" ht="14.25" customHeight="1"/>
    <row r="83620" ht="14.25" customHeight="1"/>
    <row r="83621" ht="14.25" customHeight="1"/>
    <row r="83622" ht="14.25" customHeight="1"/>
    <row r="83623" ht="14.25" customHeight="1"/>
    <row r="83624" ht="14.25" customHeight="1"/>
    <row r="83625" ht="14.25" customHeight="1"/>
    <row r="83626" ht="14.25" customHeight="1"/>
    <row r="83627" ht="14.25" customHeight="1"/>
    <row r="83628" ht="14.25" customHeight="1"/>
    <row r="83629" ht="14.25" customHeight="1"/>
    <row r="83630" ht="14.25" customHeight="1"/>
    <row r="83631" ht="14.25" customHeight="1"/>
    <row r="83632" ht="14.25" customHeight="1"/>
    <row r="83633" ht="14.25" customHeight="1"/>
    <row r="83634" ht="14.25" customHeight="1"/>
    <row r="83635" ht="14.25" customHeight="1"/>
    <row r="83636" ht="14.25" customHeight="1"/>
    <row r="83637" ht="14.25" customHeight="1"/>
    <row r="83638" ht="14.25" customHeight="1"/>
    <row r="83639" ht="14.25" customHeight="1"/>
    <row r="83640" ht="14.25" customHeight="1"/>
    <row r="83641" ht="14.25" customHeight="1"/>
    <row r="83642" ht="14.25" customHeight="1"/>
    <row r="83643" ht="14.25" customHeight="1"/>
    <row r="83644" ht="14.25" customHeight="1"/>
    <row r="83645" ht="14.25" customHeight="1"/>
    <row r="83646" ht="14.25" customHeight="1"/>
    <row r="83647" ht="14.25" customHeight="1"/>
    <row r="83648" ht="14.25" customHeight="1"/>
    <row r="83649" ht="14.25" customHeight="1"/>
    <row r="83650" ht="14.25" customHeight="1"/>
    <row r="83651" ht="14.25" customHeight="1"/>
    <row r="83652" ht="14.25" customHeight="1"/>
    <row r="83653" ht="14.25" customHeight="1"/>
    <row r="83654" ht="14.25" customHeight="1"/>
    <row r="83655" ht="14.25" customHeight="1"/>
    <row r="83656" ht="14.25" customHeight="1"/>
    <row r="83657" ht="14.25" customHeight="1"/>
    <row r="83658" ht="14.25" customHeight="1"/>
    <row r="83659" ht="14.25" customHeight="1"/>
    <row r="83660" ht="14.25" customHeight="1"/>
    <row r="83661" ht="14.25" customHeight="1"/>
    <row r="83662" ht="14.25" customHeight="1"/>
    <row r="83663" ht="14.25" customHeight="1"/>
    <row r="83664" ht="14.25" customHeight="1"/>
    <row r="83665" ht="14.25" customHeight="1"/>
    <row r="83666" ht="14.25" customHeight="1"/>
    <row r="83667" ht="14.25" customHeight="1"/>
    <row r="83668" ht="14.25" customHeight="1"/>
    <row r="83669" ht="14.25" customHeight="1"/>
    <row r="83670" ht="14.25" customHeight="1"/>
    <row r="83671" ht="14.25" customHeight="1"/>
    <row r="83672" ht="14.25" customHeight="1"/>
    <row r="83673" ht="14.25" customHeight="1"/>
    <row r="83674" ht="14.25" customHeight="1"/>
    <row r="83675" ht="14.25" customHeight="1"/>
    <row r="83676" ht="14.25" customHeight="1"/>
    <row r="83677" ht="14.25" customHeight="1"/>
    <row r="83678" ht="14.25" customHeight="1"/>
    <row r="83679" ht="14.25" customHeight="1"/>
    <row r="83680" ht="14.25" customHeight="1"/>
    <row r="83681" ht="14.25" customHeight="1"/>
    <row r="83682" ht="14.25" customHeight="1"/>
    <row r="83683" ht="14.25" customHeight="1"/>
    <row r="83684" ht="14.25" customHeight="1"/>
    <row r="83685" ht="14.25" customHeight="1"/>
    <row r="83686" ht="14.25" customHeight="1"/>
    <row r="83687" ht="14.25" customHeight="1"/>
    <row r="83688" ht="14.25" customHeight="1"/>
    <row r="83689" ht="14.25" customHeight="1"/>
    <row r="83690" ht="14.25" customHeight="1"/>
    <row r="83691" ht="14.25" customHeight="1"/>
    <row r="83692" ht="14.25" customHeight="1"/>
    <row r="83693" ht="14.25" customHeight="1"/>
    <row r="83694" ht="14.25" customHeight="1"/>
    <row r="83695" ht="14.25" customHeight="1"/>
    <row r="83696" ht="14.25" customHeight="1"/>
    <row r="83697" ht="14.25" customHeight="1"/>
    <row r="83698" ht="14.25" customHeight="1"/>
    <row r="83699" ht="14.25" customHeight="1"/>
    <row r="83700" ht="14.25" customHeight="1"/>
    <row r="83701" ht="14.25" customHeight="1"/>
    <row r="83702" ht="14.25" customHeight="1"/>
    <row r="83703" ht="14.25" customHeight="1"/>
    <row r="83704" ht="14.25" customHeight="1"/>
    <row r="83705" ht="14.25" customHeight="1"/>
    <row r="83706" ht="14.25" customHeight="1"/>
    <row r="83707" ht="14.25" customHeight="1"/>
    <row r="83708" ht="14.25" customHeight="1"/>
    <row r="83709" ht="14.25" customHeight="1"/>
    <row r="83710" ht="14.25" customHeight="1"/>
    <row r="83711" ht="14.25" customHeight="1"/>
    <row r="83712" ht="14.25" customHeight="1"/>
    <row r="83713" ht="14.25" customHeight="1"/>
    <row r="83714" ht="14.25" customHeight="1"/>
    <row r="83715" ht="14.25" customHeight="1"/>
    <row r="83716" ht="14.25" customHeight="1"/>
    <row r="83717" ht="14.25" customHeight="1"/>
    <row r="83718" ht="14.25" customHeight="1"/>
    <row r="83719" ht="14.25" customHeight="1"/>
    <row r="83720" ht="14.25" customHeight="1"/>
    <row r="83721" ht="14.25" customHeight="1"/>
    <row r="83722" ht="14.25" customHeight="1"/>
    <row r="83723" ht="14.25" customHeight="1"/>
    <row r="83724" ht="14.25" customHeight="1"/>
    <row r="83725" ht="14.25" customHeight="1"/>
    <row r="83726" ht="14.25" customHeight="1"/>
    <row r="83727" ht="14.25" customHeight="1"/>
    <row r="83728" ht="14.25" customHeight="1"/>
    <row r="83729" ht="14.25" customHeight="1"/>
    <row r="83730" ht="14.25" customHeight="1"/>
    <row r="83731" ht="14.25" customHeight="1"/>
    <row r="83732" ht="14.25" customHeight="1"/>
    <row r="83733" ht="14.25" customHeight="1"/>
    <row r="83734" ht="14.25" customHeight="1"/>
    <row r="83735" ht="14.25" customHeight="1"/>
    <row r="83736" ht="14.25" customHeight="1"/>
    <row r="83737" ht="14.25" customHeight="1"/>
    <row r="83738" ht="14.25" customHeight="1"/>
    <row r="83739" ht="14.25" customHeight="1"/>
    <row r="83740" ht="14.25" customHeight="1"/>
    <row r="83741" ht="14.25" customHeight="1"/>
    <row r="83742" ht="14.25" customHeight="1"/>
    <row r="83743" ht="14.25" customHeight="1"/>
    <row r="83744" ht="14.25" customHeight="1"/>
    <row r="83745" ht="14.25" customHeight="1"/>
    <row r="83746" ht="14.25" customHeight="1"/>
    <row r="83747" ht="14.25" customHeight="1"/>
    <row r="83748" ht="14.25" customHeight="1"/>
    <row r="83749" ht="14.25" customHeight="1"/>
    <row r="83750" ht="14.25" customHeight="1"/>
    <row r="83751" ht="14.25" customHeight="1"/>
    <row r="83752" ht="14.25" customHeight="1"/>
    <row r="83753" ht="14.25" customHeight="1"/>
    <row r="83754" ht="14.25" customHeight="1"/>
    <row r="83755" ht="14.25" customHeight="1"/>
    <row r="83756" ht="14.25" customHeight="1"/>
    <row r="83757" ht="14.25" customHeight="1"/>
    <row r="83758" ht="14.25" customHeight="1"/>
    <row r="83759" ht="14.25" customHeight="1"/>
    <row r="83760" ht="14.25" customHeight="1"/>
    <row r="83761" ht="14.25" customHeight="1"/>
    <row r="83762" ht="14.25" customHeight="1"/>
    <row r="83763" ht="14.25" customHeight="1"/>
    <row r="83764" ht="14.25" customHeight="1"/>
    <row r="83765" ht="14.25" customHeight="1"/>
    <row r="83766" ht="14.25" customHeight="1"/>
    <row r="83767" ht="14.25" customHeight="1"/>
    <row r="83768" ht="14.25" customHeight="1"/>
    <row r="83769" ht="14.25" customHeight="1"/>
    <row r="83770" ht="14.25" customHeight="1"/>
    <row r="83771" ht="14.25" customHeight="1"/>
    <row r="83772" ht="14.25" customHeight="1"/>
    <row r="83773" ht="14.25" customHeight="1"/>
    <row r="83774" ht="14.25" customHeight="1"/>
    <row r="83775" ht="14.25" customHeight="1"/>
    <row r="83776" ht="14.25" customHeight="1"/>
    <row r="83777" ht="14.25" customHeight="1"/>
    <row r="83778" ht="14.25" customHeight="1"/>
    <row r="83779" ht="14.25" customHeight="1"/>
    <row r="83780" ht="14.25" customHeight="1"/>
    <row r="83781" ht="14.25" customHeight="1"/>
    <row r="83782" ht="14.25" customHeight="1"/>
    <row r="83783" ht="14.25" customHeight="1"/>
    <row r="83784" ht="14.25" customHeight="1"/>
    <row r="83785" ht="14.25" customHeight="1"/>
    <row r="83786" ht="14.25" customHeight="1"/>
    <row r="83787" ht="14.25" customHeight="1"/>
    <row r="83788" ht="14.25" customHeight="1"/>
    <row r="83789" ht="14.25" customHeight="1"/>
    <row r="83790" ht="14.25" customHeight="1"/>
    <row r="83791" ht="14.25" customHeight="1"/>
    <row r="83792" ht="14.25" customHeight="1"/>
    <row r="83793" ht="14.25" customHeight="1"/>
    <row r="83794" ht="14.25" customHeight="1"/>
    <row r="83795" ht="14.25" customHeight="1"/>
    <row r="83796" ht="14.25" customHeight="1"/>
    <row r="83797" ht="14.25" customHeight="1"/>
    <row r="83798" ht="14.25" customHeight="1"/>
    <row r="83799" ht="14.25" customHeight="1"/>
    <row r="83800" ht="14.25" customHeight="1"/>
    <row r="83801" ht="14.25" customHeight="1"/>
    <row r="83802" ht="14.25" customHeight="1"/>
    <row r="83803" ht="14.25" customHeight="1"/>
    <row r="83804" ht="14.25" customHeight="1"/>
    <row r="83805" ht="14.25" customHeight="1"/>
    <row r="83806" ht="14.25" customHeight="1"/>
    <row r="83807" ht="14.25" customHeight="1"/>
    <row r="83808" ht="14.25" customHeight="1"/>
    <row r="83809" ht="14.25" customHeight="1"/>
    <row r="83810" ht="14.25" customHeight="1"/>
    <row r="83811" ht="14.25" customHeight="1"/>
    <row r="83812" ht="14.25" customHeight="1"/>
    <row r="83813" ht="14.25" customHeight="1"/>
    <row r="83814" ht="14.25" customHeight="1"/>
    <row r="83815" ht="14.25" customHeight="1"/>
    <row r="83816" ht="14.25" customHeight="1"/>
    <row r="83817" ht="14.25" customHeight="1"/>
    <row r="83818" ht="14.25" customHeight="1"/>
    <row r="83819" ht="14.25" customHeight="1"/>
    <row r="83820" ht="14.25" customHeight="1"/>
    <row r="83821" ht="14.25" customHeight="1"/>
    <row r="83822" ht="14.25" customHeight="1"/>
    <row r="83823" ht="14.25" customHeight="1"/>
    <row r="83824" ht="14.25" customHeight="1"/>
    <row r="83825" ht="14.25" customHeight="1"/>
    <row r="83826" ht="14.25" customHeight="1"/>
    <row r="83827" ht="14.25" customHeight="1"/>
    <row r="83828" ht="14.25" customHeight="1"/>
    <row r="83829" ht="14.25" customHeight="1"/>
    <row r="83830" ht="14.25" customHeight="1"/>
    <row r="83831" ht="14.25" customHeight="1"/>
    <row r="83832" ht="14.25" customHeight="1"/>
    <row r="83833" ht="14.25" customHeight="1"/>
    <row r="83834" ht="14.25" customHeight="1"/>
    <row r="83835" ht="14.25" customHeight="1"/>
    <row r="83836" ht="14.25" customHeight="1"/>
    <row r="83837" ht="14.25" customHeight="1"/>
    <row r="83838" ht="14.25" customHeight="1"/>
    <row r="83839" ht="14.25" customHeight="1"/>
    <row r="83840" ht="14.25" customHeight="1"/>
    <row r="83841" ht="14.25" customHeight="1"/>
    <row r="83842" ht="14.25" customHeight="1"/>
    <row r="83843" ht="14.25" customHeight="1"/>
    <row r="83844" ht="14.25" customHeight="1"/>
    <row r="83845" ht="14.25" customHeight="1"/>
    <row r="83846" ht="14.25" customHeight="1"/>
    <row r="83847" ht="14.25" customHeight="1"/>
    <row r="83848" ht="14.25" customHeight="1"/>
    <row r="83849" ht="14.25" customHeight="1"/>
    <row r="83850" ht="14.25" customHeight="1"/>
    <row r="83851" ht="14.25" customHeight="1"/>
    <row r="83852" ht="14.25" customHeight="1"/>
    <row r="83853" ht="14.25" customHeight="1"/>
    <row r="83854" ht="14.25" customHeight="1"/>
    <row r="83855" ht="14.25" customHeight="1"/>
    <row r="83856" ht="14.25" customHeight="1"/>
    <row r="83857" ht="14.25" customHeight="1"/>
    <row r="83858" ht="14.25" customHeight="1"/>
    <row r="83859" ht="14.25" customHeight="1"/>
    <row r="83860" ht="14.25" customHeight="1"/>
    <row r="83861" ht="14.25" customHeight="1"/>
    <row r="83862" ht="14.25" customHeight="1"/>
    <row r="83863" ht="14.25" customHeight="1"/>
    <row r="83864" ht="14.25" customHeight="1"/>
    <row r="83865" ht="14.25" customHeight="1"/>
    <row r="83866" ht="14.25" customHeight="1"/>
    <row r="83867" ht="14.25" customHeight="1"/>
    <row r="83868" ht="14.25" customHeight="1"/>
    <row r="83869" ht="14.25" customHeight="1"/>
    <row r="83870" ht="14.25" customHeight="1"/>
    <row r="83871" ht="14.25" customHeight="1"/>
    <row r="83872" ht="14.25" customHeight="1"/>
    <row r="83873" ht="14.25" customHeight="1"/>
    <row r="83874" ht="14.25" customHeight="1"/>
    <row r="83875" ht="14.25" customHeight="1"/>
    <row r="83876" ht="14.25" customHeight="1"/>
    <row r="83877" ht="14.25" customHeight="1"/>
    <row r="83878" ht="14.25" customHeight="1"/>
    <row r="83879" ht="14.25" customHeight="1"/>
    <row r="83880" ht="14.25" customHeight="1"/>
    <row r="83881" ht="14.25" customHeight="1"/>
    <row r="83882" ht="14.25" customHeight="1"/>
    <row r="83883" ht="14.25" customHeight="1"/>
    <row r="83884" ht="14.25" customHeight="1"/>
    <row r="83885" ht="14.25" customHeight="1"/>
    <row r="83886" ht="14.25" customHeight="1"/>
    <row r="83887" ht="14.25" customHeight="1"/>
    <row r="83888" ht="14.25" customHeight="1"/>
    <row r="83889" ht="14.25" customHeight="1"/>
    <row r="83890" ht="14.25" customHeight="1"/>
    <row r="83891" ht="14.25" customHeight="1"/>
    <row r="83892" ht="14.25" customHeight="1"/>
    <row r="83893" ht="14.25" customHeight="1"/>
    <row r="83894" ht="14.25" customHeight="1"/>
    <row r="83895" ht="14.25" customHeight="1"/>
    <row r="83896" ht="14.25" customHeight="1"/>
    <row r="83897" ht="14.25" customHeight="1"/>
    <row r="83898" ht="14.25" customHeight="1"/>
    <row r="83899" ht="14.25" customHeight="1"/>
    <row r="83900" ht="14.25" customHeight="1"/>
    <row r="83901" ht="14.25" customHeight="1"/>
    <row r="83902" ht="14.25" customHeight="1"/>
    <row r="83903" ht="14.25" customHeight="1"/>
    <row r="83904" ht="14.25" customHeight="1"/>
    <row r="83905" ht="14.25" customHeight="1"/>
    <row r="83906" ht="14.25" customHeight="1"/>
    <row r="83907" ht="14.25" customHeight="1"/>
    <row r="83908" ht="14.25" customHeight="1"/>
    <row r="83909" ht="14.25" customHeight="1"/>
    <row r="83910" ht="14.25" customHeight="1"/>
    <row r="83911" ht="14.25" customHeight="1"/>
    <row r="83912" ht="14.25" customHeight="1"/>
    <row r="83913" ht="14.25" customHeight="1"/>
    <row r="83914" ht="14.25" customHeight="1"/>
    <row r="83915" ht="14.25" customHeight="1"/>
    <row r="83916" ht="14.25" customHeight="1"/>
    <row r="83917" ht="14.25" customHeight="1"/>
    <row r="83918" ht="14.25" customHeight="1"/>
    <row r="83919" ht="14.25" customHeight="1"/>
    <row r="83920" ht="14.25" customHeight="1"/>
    <row r="83921" ht="14.25" customHeight="1"/>
    <row r="83922" ht="14.25" customHeight="1"/>
    <row r="83923" ht="14.25" customHeight="1"/>
    <row r="83924" ht="14.25" customHeight="1"/>
    <row r="83925" ht="14.25" customHeight="1"/>
    <row r="83926" ht="14.25" customHeight="1"/>
    <row r="83927" ht="14.25" customHeight="1"/>
    <row r="83928" ht="14.25" customHeight="1"/>
    <row r="83929" ht="14.25" customHeight="1"/>
    <row r="83930" ht="14.25" customHeight="1"/>
    <row r="83931" ht="14.25" customHeight="1"/>
    <row r="83932" ht="14.25" customHeight="1"/>
    <row r="83933" ht="14.25" customHeight="1"/>
    <row r="83934" ht="14.25" customHeight="1"/>
    <row r="83935" ht="14.25" customHeight="1"/>
    <row r="83936" ht="14.25" customHeight="1"/>
    <row r="83937" ht="14.25" customHeight="1"/>
    <row r="83938" ht="14.25" customHeight="1"/>
    <row r="83939" ht="14.25" customHeight="1"/>
    <row r="83940" ht="14.25" customHeight="1"/>
    <row r="83941" ht="14.25" customHeight="1"/>
    <row r="83942" ht="14.25" customHeight="1"/>
    <row r="83943" ht="14.25" customHeight="1"/>
    <row r="83944" ht="14.25" customHeight="1"/>
    <row r="83945" ht="14.25" customHeight="1"/>
    <row r="83946" ht="14.25" customHeight="1"/>
    <row r="83947" ht="14.25" customHeight="1"/>
    <row r="83948" ht="14.25" customHeight="1"/>
    <row r="83949" ht="14.25" customHeight="1"/>
    <row r="83950" ht="14.25" customHeight="1"/>
    <row r="83951" ht="14.25" customHeight="1"/>
    <row r="83952" ht="14.25" customHeight="1"/>
    <row r="83953" ht="14.25" customHeight="1"/>
    <row r="83954" ht="14.25" customHeight="1"/>
    <row r="83955" ht="14.25" customHeight="1"/>
    <row r="83956" ht="14.25" customHeight="1"/>
    <row r="83957" ht="14.25" customHeight="1"/>
    <row r="83958" ht="14.25" customHeight="1"/>
    <row r="83959" ht="14.25" customHeight="1"/>
    <row r="83960" ht="14.25" customHeight="1"/>
    <row r="83961" ht="14.25" customHeight="1"/>
    <row r="83962" ht="14.25" customHeight="1"/>
    <row r="83963" ht="14.25" customHeight="1"/>
    <row r="83964" ht="14.25" customHeight="1"/>
    <row r="83965" ht="14.25" customHeight="1"/>
    <row r="83966" ht="14.25" customHeight="1"/>
    <row r="83967" ht="14.25" customHeight="1"/>
    <row r="83968" ht="14.25" customHeight="1"/>
    <row r="83969" ht="14.25" customHeight="1"/>
    <row r="83970" ht="14.25" customHeight="1"/>
    <row r="83971" ht="14.25" customHeight="1"/>
    <row r="83972" ht="14.25" customHeight="1"/>
    <row r="83973" ht="14.25" customHeight="1"/>
    <row r="83974" ht="14.25" customHeight="1"/>
    <row r="83975" ht="14.25" customHeight="1"/>
    <row r="83976" ht="14.25" customHeight="1"/>
    <row r="83977" ht="14.25" customHeight="1"/>
    <row r="83978" ht="14.25" customHeight="1"/>
    <row r="83979" ht="14.25" customHeight="1"/>
    <row r="83980" ht="14.25" customHeight="1"/>
    <row r="83981" ht="14.25" customHeight="1"/>
    <row r="83982" ht="14.25" customHeight="1"/>
    <row r="83983" ht="14.25" customHeight="1"/>
    <row r="83984" ht="14.25" customHeight="1"/>
    <row r="83985" ht="14.25" customHeight="1"/>
    <row r="83986" ht="14.25" customHeight="1"/>
    <row r="83987" ht="14.25" customHeight="1"/>
    <row r="83988" ht="14.25" customHeight="1"/>
    <row r="83989" ht="14.25" customHeight="1"/>
    <row r="83990" ht="14.25" customHeight="1"/>
    <row r="83991" ht="14.25" customHeight="1"/>
    <row r="83992" ht="14.25" customHeight="1"/>
    <row r="83993" ht="14.25" customHeight="1"/>
    <row r="83994" ht="14.25" customHeight="1"/>
    <row r="83995" ht="14.25" customHeight="1"/>
    <row r="83996" ht="14.25" customHeight="1"/>
    <row r="83997" ht="14.25" customHeight="1"/>
    <row r="83998" ht="14.25" customHeight="1"/>
    <row r="83999" ht="14.25" customHeight="1"/>
    <row r="84000" ht="14.25" customHeight="1"/>
    <row r="84001" ht="14.25" customHeight="1"/>
    <row r="84002" ht="14.25" customHeight="1"/>
    <row r="84003" ht="14.25" customHeight="1"/>
    <row r="84004" ht="14.25" customHeight="1"/>
    <row r="84005" ht="14.25" customHeight="1"/>
    <row r="84006" ht="14.25" customHeight="1"/>
    <row r="84007" ht="14.25" customHeight="1"/>
    <row r="84008" ht="14.25" customHeight="1"/>
    <row r="84009" ht="14.25" customHeight="1"/>
    <row r="84010" ht="14.25" customHeight="1"/>
    <row r="84011" ht="14.25" customHeight="1"/>
    <row r="84012" ht="14.25" customHeight="1"/>
    <row r="84013" ht="14.25" customHeight="1"/>
    <row r="84014" ht="14.25" customHeight="1"/>
    <row r="84015" ht="14.25" customHeight="1"/>
    <row r="84016" ht="14.25" customHeight="1"/>
    <row r="84017" ht="14.25" customHeight="1"/>
    <row r="84018" ht="14.25" customHeight="1"/>
    <row r="84019" ht="14.25" customHeight="1"/>
    <row r="84020" ht="14.25" customHeight="1"/>
    <row r="84021" ht="14.25" customHeight="1"/>
    <row r="84022" ht="14.25" customHeight="1"/>
    <row r="84023" ht="14.25" customHeight="1"/>
    <row r="84024" ht="14.25" customHeight="1"/>
    <row r="84025" ht="14.25" customHeight="1"/>
    <row r="84026" ht="14.25" customHeight="1"/>
    <row r="84027" ht="14.25" customHeight="1"/>
    <row r="84028" ht="14.25" customHeight="1"/>
    <row r="84029" ht="14.25" customHeight="1"/>
    <row r="84030" ht="14.25" customHeight="1"/>
    <row r="84031" ht="14.25" customHeight="1"/>
    <row r="84032" ht="14.25" customHeight="1"/>
    <row r="84033" ht="14.25" customHeight="1"/>
    <row r="84034" ht="14.25" customHeight="1"/>
    <row r="84035" ht="14.25" customHeight="1"/>
    <row r="84036" ht="14.25" customHeight="1"/>
    <row r="84037" ht="14.25" customHeight="1"/>
    <row r="84038" ht="14.25" customHeight="1"/>
    <row r="84039" ht="14.25" customHeight="1"/>
    <row r="84040" ht="14.25" customHeight="1"/>
    <row r="84041" ht="14.25" customHeight="1"/>
    <row r="84042" ht="14.25" customHeight="1"/>
    <row r="84043" ht="14.25" customHeight="1"/>
    <row r="84044" ht="14.25" customHeight="1"/>
    <row r="84045" ht="14.25" customHeight="1"/>
    <row r="84046" ht="14.25" customHeight="1"/>
    <row r="84047" ht="14.25" customHeight="1"/>
    <row r="84048" ht="14.25" customHeight="1"/>
    <row r="84049" ht="14.25" customHeight="1"/>
    <row r="84050" ht="14.25" customHeight="1"/>
    <row r="84051" ht="14.25" customHeight="1"/>
    <row r="84052" ht="14.25" customHeight="1"/>
    <row r="84053" ht="14.25" customHeight="1"/>
    <row r="84054" ht="14.25" customHeight="1"/>
    <row r="84055" ht="14.25" customHeight="1"/>
    <row r="84056" ht="14.25" customHeight="1"/>
    <row r="84057" ht="14.25" customHeight="1"/>
    <row r="84058" ht="14.25" customHeight="1"/>
    <row r="84059" ht="14.25" customHeight="1"/>
    <row r="84060" ht="14.25" customHeight="1"/>
    <row r="84061" ht="14.25" customHeight="1"/>
    <row r="84062" ht="14.25" customHeight="1"/>
    <row r="84063" ht="14.25" customHeight="1"/>
    <row r="84064" ht="14.25" customHeight="1"/>
    <row r="84065" ht="14.25" customHeight="1"/>
    <row r="84066" ht="14.25" customHeight="1"/>
    <row r="84067" ht="14.25" customHeight="1"/>
    <row r="84068" ht="14.25" customHeight="1"/>
    <row r="84069" ht="14.25" customHeight="1"/>
    <row r="84070" ht="14.25" customHeight="1"/>
    <row r="84071" ht="14.25" customHeight="1"/>
    <row r="84072" ht="14.25" customHeight="1"/>
    <row r="84073" ht="14.25" customHeight="1"/>
    <row r="84074" ht="14.25" customHeight="1"/>
    <row r="84075" ht="14.25" customHeight="1"/>
    <row r="84076" ht="14.25" customHeight="1"/>
    <row r="84077" ht="14.25" customHeight="1"/>
    <row r="84078" ht="14.25" customHeight="1"/>
    <row r="84079" ht="14.25" customHeight="1"/>
    <row r="84080" ht="14.25" customHeight="1"/>
    <row r="84081" ht="14.25" customHeight="1"/>
    <row r="84082" ht="14.25" customHeight="1"/>
    <row r="84083" ht="14.25" customHeight="1"/>
    <row r="84084" ht="14.25" customHeight="1"/>
    <row r="84085" ht="14.25" customHeight="1"/>
    <row r="84086" ht="14.25" customHeight="1"/>
    <row r="84087" ht="14.25" customHeight="1"/>
    <row r="84088" ht="14.25" customHeight="1"/>
    <row r="84089" ht="14.25" customHeight="1"/>
    <row r="84090" ht="14.25" customHeight="1"/>
    <row r="84091" ht="14.25" customHeight="1"/>
    <row r="84092" ht="14.25" customHeight="1"/>
    <row r="84093" ht="14.25" customHeight="1"/>
    <row r="84094" ht="14.25" customHeight="1"/>
    <row r="84095" ht="14.25" customHeight="1"/>
    <row r="84096" ht="14.25" customHeight="1"/>
    <row r="84097" ht="14.25" customHeight="1"/>
    <row r="84098" ht="14.25" customHeight="1"/>
    <row r="84099" ht="14.25" customHeight="1"/>
    <row r="84100" ht="14.25" customHeight="1"/>
    <row r="84101" ht="14.25" customHeight="1"/>
    <row r="84102" ht="14.25" customHeight="1"/>
    <row r="84103" ht="14.25" customHeight="1"/>
    <row r="84104" ht="14.25" customHeight="1"/>
    <row r="84105" ht="14.25" customHeight="1"/>
    <row r="84106" ht="14.25" customHeight="1"/>
    <row r="84107" ht="14.25" customHeight="1"/>
    <row r="84108" ht="14.25" customHeight="1"/>
    <row r="84109" ht="14.25" customHeight="1"/>
    <row r="84110" ht="14.25" customHeight="1"/>
    <row r="84111" ht="14.25" customHeight="1"/>
    <row r="84112" ht="14.25" customHeight="1"/>
    <row r="84113" ht="14.25" customHeight="1"/>
    <row r="84114" ht="14.25" customHeight="1"/>
    <row r="84115" ht="14.25" customHeight="1"/>
    <row r="84116" ht="14.25" customHeight="1"/>
    <row r="84117" ht="14.25" customHeight="1"/>
    <row r="84118" ht="14.25" customHeight="1"/>
    <row r="84119" ht="14.25" customHeight="1"/>
    <row r="84120" ht="14.25" customHeight="1"/>
    <row r="84121" ht="14.25" customHeight="1"/>
    <row r="84122" ht="14.25" customHeight="1"/>
    <row r="84123" ht="14.25" customHeight="1"/>
    <row r="84124" ht="14.25" customHeight="1"/>
    <row r="84125" ht="14.25" customHeight="1"/>
    <row r="84126" ht="14.25" customHeight="1"/>
    <row r="84127" ht="14.25" customHeight="1"/>
    <row r="84128" ht="14.25" customHeight="1"/>
    <row r="84129" ht="14.25" customHeight="1"/>
    <row r="84130" ht="14.25" customHeight="1"/>
    <row r="84131" ht="14.25" customHeight="1"/>
    <row r="84132" ht="14.25" customHeight="1"/>
    <row r="84133" ht="14.25" customHeight="1"/>
    <row r="84134" ht="14.25" customHeight="1"/>
    <row r="84135" ht="14.25" customHeight="1"/>
    <row r="84136" ht="14.25" customHeight="1"/>
    <row r="84137" ht="14.25" customHeight="1"/>
    <row r="84138" ht="14.25" customHeight="1"/>
    <row r="84139" ht="14.25" customHeight="1"/>
    <row r="84140" ht="14.25" customHeight="1"/>
    <row r="84141" ht="14.25" customHeight="1"/>
    <row r="84142" ht="14.25" customHeight="1"/>
    <row r="84143" ht="14.25" customHeight="1"/>
    <row r="84144" ht="14.25" customHeight="1"/>
    <row r="84145" ht="14.25" customHeight="1"/>
    <row r="84146" ht="14.25" customHeight="1"/>
    <row r="84147" ht="14.25" customHeight="1"/>
    <row r="84148" ht="14.25" customHeight="1"/>
    <row r="84149" ht="14.25" customHeight="1"/>
    <row r="84150" ht="14.25" customHeight="1"/>
    <row r="84151" ht="14.25" customHeight="1"/>
    <row r="84152" ht="14.25" customHeight="1"/>
    <row r="84153" ht="14.25" customHeight="1"/>
    <row r="84154" ht="14.25" customHeight="1"/>
    <row r="84155" ht="14.25" customHeight="1"/>
    <row r="84156" ht="14.25" customHeight="1"/>
    <row r="84157" ht="14.25" customHeight="1"/>
    <row r="84158" ht="14.25" customHeight="1"/>
    <row r="84159" ht="14.25" customHeight="1"/>
    <row r="84160" ht="14.25" customHeight="1"/>
    <row r="84161" ht="14.25" customHeight="1"/>
    <row r="84162" ht="14.25" customHeight="1"/>
    <row r="84163" ht="14.25" customHeight="1"/>
    <row r="84164" ht="14.25" customHeight="1"/>
    <row r="84165" ht="14.25" customHeight="1"/>
    <row r="84166" ht="14.25" customHeight="1"/>
    <row r="84167" ht="14.25" customHeight="1"/>
    <row r="84168" ht="14.25" customHeight="1"/>
    <row r="84169" ht="14.25" customHeight="1"/>
    <row r="84170" ht="14.25" customHeight="1"/>
    <row r="84171" ht="14.25" customHeight="1"/>
    <row r="84172" ht="14.25" customHeight="1"/>
    <row r="84173" ht="14.25" customHeight="1"/>
    <row r="84174" ht="14.25" customHeight="1"/>
    <row r="84175" ht="14.25" customHeight="1"/>
    <row r="84176" ht="14.25" customHeight="1"/>
    <row r="84177" ht="14.25" customHeight="1"/>
    <row r="84178" ht="14.25" customHeight="1"/>
    <row r="84179" ht="14.25" customHeight="1"/>
    <row r="84180" ht="14.25" customHeight="1"/>
    <row r="84181" ht="14.25" customHeight="1"/>
    <row r="84182" ht="14.25" customHeight="1"/>
    <row r="84183" ht="14.25" customHeight="1"/>
    <row r="84184" ht="14.25" customHeight="1"/>
    <row r="84185" ht="14.25" customHeight="1"/>
    <row r="84186" ht="14.25" customHeight="1"/>
    <row r="84187" ht="14.25" customHeight="1"/>
    <row r="84188" ht="14.25" customHeight="1"/>
    <row r="84189" ht="14.25" customHeight="1"/>
    <row r="84190" ht="14.25" customHeight="1"/>
    <row r="84191" ht="14.25" customHeight="1"/>
    <row r="84192" ht="14.25" customHeight="1"/>
    <row r="84193" ht="14.25" customHeight="1"/>
    <row r="84194" ht="14.25" customHeight="1"/>
    <row r="84195" ht="14.25" customHeight="1"/>
    <row r="84196" ht="14.25" customHeight="1"/>
    <row r="84197" ht="14.25" customHeight="1"/>
    <row r="84198" ht="14.25" customHeight="1"/>
    <row r="84199" ht="14.25" customHeight="1"/>
    <row r="84200" ht="14.25" customHeight="1"/>
    <row r="84201" ht="14.25" customHeight="1"/>
    <row r="84202" ht="14.25" customHeight="1"/>
    <row r="84203" ht="14.25" customHeight="1"/>
    <row r="84204" ht="14.25" customHeight="1"/>
    <row r="84205" ht="14.25" customHeight="1"/>
    <row r="84206" ht="14.25" customHeight="1"/>
    <row r="84207" ht="14.25" customHeight="1"/>
    <row r="84208" ht="14.25" customHeight="1"/>
    <row r="84209" ht="14.25" customHeight="1"/>
    <row r="84210" ht="14.25" customHeight="1"/>
    <row r="84211" ht="14.25" customHeight="1"/>
    <row r="84212" ht="14.25" customHeight="1"/>
    <row r="84213" ht="14.25" customHeight="1"/>
    <row r="84214" ht="14.25" customHeight="1"/>
    <row r="84215" ht="14.25" customHeight="1"/>
    <row r="84216" ht="14.25" customHeight="1"/>
    <row r="84217" ht="14.25" customHeight="1"/>
    <row r="84218" ht="14.25" customHeight="1"/>
    <row r="84219" ht="14.25" customHeight="1"/>
    <row r="84220" ht="14.25" customHeight="1"/>
    <row r="84221" ht="14.25" customHeight="1"/>
    <row r="84222" ht="14.25" customHeight="1"/>
    <row r="84223" ht="14.25" customHeight="1"/>
    <row r="84224" ht="14.25" customHeight="1"/>
    <row r="84225" ht="14.25" customHeight="1"/>
    <row r="84226" ht="14.25" customHeight="1"/>
    <row r="84227" ht="14.25" customHeight="1"/>
    <row r="84228" ht="14.25" customHeight="1"/>
    <row r="84229" ht="14.25" customHeight="1"/>
    <row r="84230" ht="14.25" customHeight="1"/>
    <row r="84231" ht="14.25" customHeight="1"/>
    <row r="84232" ht="14.25" customHeight="1"/>
    <row r="84233" ht="14.25" customHeight="1"/>
    <row r="84234" ht="14.25" customHeight="1"/>
    <row r="84235" ht="14.25" customHeight="1"/>
    <row r="84236" ht="14.25" customHeight="1"/>
    <row r="84237" ht="14.25" customHeight="1"/>
    <row r="84238" ht="14.25" customHeight="1"/>
    <row r="84239" ht="14.25" customHeight="1"/>
    <row r="84240" ht="14.25" customHeight="1"/>
    <row r="84241" ht="14.25" customHeight="1"/>
    <row r="84242" ht="14.25" customHeight="1"/>
    <row r="84243" ht="14.25" customHeight="1"/>
    <row r="84244" ht="14.25" customHeight="1"/>
    <row r="84245" ht="14.25" customHeight="1"/>
    <row r="84246" ht="14.25" customHeight="1"/>
    <row r="84247" ht="14.25" customHeight="1"/>
    <row r="84248" ht="14.25" customHeight="1"/>
    <row r="84249" ht="14.25" customHeight="1"/>
    <row r="84250" ht="14.25" customHeight="1"/>
    <row r="84251" ht="14.25" customHeight="1"/>
    <row r="84252" ht="14.25" customHeight="1"/>
    <row r="84253" ht="14.25" customHeight="1"/>
    <row r="84254" ht="14.25" customHeight="1"/>
    <row r="84255" ht="14.25" customHeight="1"/>
    <row r="84256" ht="14.25" customHeight="1"/>
    <row r="84257" ht="14.25" customHeight="1"/>
    <row r="84258" ht="14.25" customHeight="1"/>
    <row r="84259" ht="14.25" customHeight="1"/>
    <row r="84260" ht="14.25" customHeight="1"/>
    <row r="84261" ht="14.25" customHeight="1"/>
    <row r="84262" ht="14.25" customHeight="1"/>
    <row r="84263" ht="14.25" customHeight="1"/>
    <row r="84264" ht="14.25" customHeight="1"/>
    <row r="84265" ht="14.25" customHeight="1"/>
    <row r="84266" ht="14.25" customHeight="1"/>
    <row r="84267" ht="14.25" customHeight="1"/>
    <row r="84268" ht="14.25" customHeight="1"/>
    <row r="84269" ht="14.25" customHeight="1"/>
    <row r="84270" ht="14.25" customHeight="1"/>
    <row r="84271" ht="14.25" customHeight="1"/>
    <row r="84272" ht="14.25" customHeight="1"/>
    <row r="84273" ht="14.25" customHeight="1"/>
    <row r="84274" ht="14.25" customHeight="1"/>
    <row r="84275" ht="14.25" customHeight="1"/>
    <row r="84276" ht="14.25" customHeight="1"/>
    <row r="84277" ht="14.25" customHeight="1"/>
    <row r="84278" ht="14.25" customHeight="1"/>
    <row r="84279" ht="14.25" customHeight="1"/>
    <row r="84280" ht="14.25" customHeight="1"/>
    <row r="84281" ht="14.25" customHeight="1"/>
    <row r="84282" ht="14.25" customHeight="1"/>
    <row r="84283" ht="14.25" customHeight="1"/>
    <row r="84284" ht="14.25" customHeight="1"/>
    <row r="84285" ht="14.25" customHeight="1"/>
    <row r="84286" ht="14.25" customHeight="1"/>
    <row r="84287" ht="14.25" customHeight="1"/>
    <row r="84288" ht="14.25" customHeight="1"/>
    <row r="84289" ht="14.25" customHeight="1"/>
    <row r="84290" ht="14.25" customHeight="1"/>
    <row r="84291" ht="14.25" customHeight="1"/>
    <row r="84292" ht="14.25" customHeight="1"/>
    <row r="84293" ht="14.25" customHeight="1"/>
    <row r="84294" ht="14.25" customHeight="1"/>
    <row r="84295" ht="14.25" customHeight="1"/>
    <row r="84296" ht="14.25" customHeight="1"/>
    <row r="84297" ht="14.25" customHeight="1"/>
    <row r="84298" ht="14.25" customHeight="1"/>
    <row r="84299" ht="14.25" customHeight="1"/>
    <row r="84300" ht="14.25" customHeight="1"/>
    <row r="84301" ht="14.25" customHeight="1"/>
    <row r="84302" ht="14.25" customHeight="1"/>
    <row r="84303" ht="14.25" customHeight="1"/>
    <row r="84304" ht="14.25" customHeight="1"/>
    <row r="84305" ht="14.25" customHeight="1"/>
    <row r="84306" ht="14.25" customHeight="1"/>
    <row r="84307" ht="14.25" customHeight="1"/>
    <row r="84308" ht="14.25" customHeight="1"/>
    <row r="84309" ht="14.25" customHeight="1"/>
    <row r="84310" ht="14.25" customHeight="1"/>
    <row r="84311" ht="14.25" customHeight="1"/>
    <row r="84312" ht="14.25" customHeight="1"/>
    <row r="84313" ht="14.25" customHeight="1"/>
    <row r="84314" ht="14.25" customHeight="1"/>
    <row r="84315" ht="14.25" customHeight="1"/>
    <row r="84316" ht="14.25" customHeight="1"/>
    <row r="84317" ht="14.25" customHeight="1"/>
    <row r="84318" ht="14.25" customHeight="1"/>
    <row r="84319" ht="14.25" customHeight="1"/>
    <row r="84320" ht="14.25" customHeight="1"/>
    <row r="84321" ht="14.25" customHeight="1"/>
    <row r="84322" ht="14.25" customHeight="1"/>
    <row r="84323" ht="14.25" customHeight="1"/>
    <row r="84324" ht="14.25" customHeight="1"/>
    <row r="84325" ht="14.25" customHeight="1"/>
    <row r="84326" ht="14.25" customHeight="1"/>
    <row r="84327" ht="14.25" customHeight="1"/>
    <row r="84328" ht="14.25" customHeight="1"/>
    <row r="84329" ht="14.25" customHeight="1"/>
    <row r="84330" ht="14.25" customHeight="1"/>
    <row r="84331" ht="14.25" customHeight="1"/>
    <row r="84332" ht="14.25" customHeight="1"/>
    <row r="84333" ht="14.25" customHeight="1"/>
    <row r="84334" ht="14.25" customHeight="1"/>
    <row r="84335" ht="14.25" customHeight="1"/>
    <row r="84336" ht="14.25" customHeight="1"/>
    <row r="84337" ht="14.25" customHeight="1"/>
    <row r="84338" ht="14.25" customHeight="1"/>
    <row r="84339" ht="14.25" customHeight="1"/>
    <row r="84340" ht="14.25" customHeight="1"/>
    <row r="84341" ht="14.25" customHeight="1"/>
    <row r="84342" ht="14.25" customHeight="1"/>
    <row r="84343" ht="14.25" customHeight="1"/>
    <row r="84344" ht="14.25" customHeight="1"/>
    <row r="84345" ht="14.25" customHeight="1"/>
    <row r="84346" ht="14.25" customHeight="1"/>
    <row r="84347" ht="14.25" customHeight="1"/>
    <row r="84348" ht="14.25" customHeight="1"/>
    <row r="84349" ht="14.25" customHeight="1"/>
    <row r="84350" ht="14.25" customHeight="1"/>
    <row r="84351" ht="14.25" customHeight="1"/>
    <row r="84352" ht="14.25" customHeight="1"/>
    <row r="84353" ht="14.25" customHeight="1"/>
    <row r="84354" ht="14.25" customHeight="1"/>
    <row r="84355" ht="14.25" customHeight="1"/>
    <row r="84356" ht="14.25" customHeight="1"/>
    <row r="84357" ht="14.25" customHeight="1"/>
    <row r="84358" ht="14.25" customHeight="1"/>
    <row r="84359" ht="14.25" customHeight="1"/>
    <row r="84360" ht="14.25" customHeight="1"/>
    <row r="84361" ht="14.25" customHeight="1"/>
    <row r="84362" ht="14.25" customHeight="1"/>
    <row r="84363" ht="14.25" customHeight="1"/>
    <row r="84364" ht="14.25" customHeight="1"/>
    <row r="84365" ht="14.25" customHeight="1"/>
    <row r="84366" ht="14.25" customHeight="1"/>
    <row r="84367" ht="14.25" customHeight="1"/>
    <row r="84368" ht="14.25" customHeight="1"/>
    <row r="84369" ht="14.25" customHeight="1"/>
    <row r="84370" ht="14.25" customHeight="1"/>
    <row r="84371" ht="14.25" customHeight="1"/>
    <row r="84372" ht="14.25" customHeight="1"/>
    <row r="84373" ht="14.25" customHeight="1"/>
    <row r="84374" ht="14.25" customHeight="1"/>
    <row r="84375" ht="14.25" customHeight="1"/>
    <row r="84376" ht="14.25" customHeight="1"/>
    <row r="84377" ht="14.25" customHeight="1"/>
    <row r="84378" ht="14.25" customHeight="1"/>
    <row r="84379" ht="14.25" customHeight="1"/>
    <row r="84380" ht="14.25" customHeight="1"/>
    <row r="84381" ht="14.25" customHeight="1"/>
    <row r="84382" ht="14.25" customHeight="1"/>
    <row r="84383" ht="14.25" customHeight="1"/>
    <row r="84384" ht="14.25" customHeight="1"/>
    <row r="84385" ht="14.25" customHeight="1"/>
    <row r="84386" ht="14.25" customHeight="1"/>
    <row r="84387" ht="14.25" customHeight="1"/>
    <row r="84388" ht="14.25" customHeight="1"/>
    <row r="84389" ht="14.25" customHeight="1"/>
    <row r="84390" ht="14.25" customHeight="1"/>
    <row r="84391" ht="14.25" customHeight="1"/>
    <row r="84392" ht="14.25" customHeight="1"/>
    <row r="84393" ht="14.25" customHeight="1"/>
    <row r="84394" ht="14.25" customHeight="1"/>
    <row r="84395" ht="14.25" customHeight="1"/>
    <row r="84396" ht="14.25" customHeight="1"/>
    <row r="84397" ht="14.25" customHeight="1"/>
    <row r="84398" ht="14.25" customHeight="1"/>
    <row r="84399" ht="14.25" customHeight="1"/>
    <row r="84400" ht="14.25" customHeight="1"/>
    <row r="84401" ht="14.25" customHeight="1"/>
    <row r="84402" ht="14.25" customHeight="1"/>
    <row r="84403" ht="14.25" customHeight="1"/>
    <row r="84404" ht="14.25" customHeight="1"/>
    <row r="84405" ht="14.25" customHeight="1"/>
    <row r="84406" ht="14.25" customHeight="1"/>
    <row r="84407" ht="14.25" customHeight="1"/>
    <row r="84408" ht="14.25" customHeight="1"/>
    <row r="84409" ht="14.25" customHeight="1"/>
    <row r="84410" ht="14.25" customHeight="1"/>
    <row r="84411" ht="14.25" customHeight="1"/>
    <row r="84412" ht="14.25" customHeight="1"/>
    <row r="84413" ht="14.25" customHeight="1"/>
    <row r="84414" ht="14.25" customHeight="1"/>
    <row r="84415" ht="14.25" customHeight="1"/>
    <row r="84416" ht="14.25" customHeight="1"/>
    <row r="84417" ht="14.25" customHeight="1"/>
    <row r="84418" ht="14.25" customHeight="1"/>
    <row r="84419" ht="14.25" customHeight="1"/>
    <row r="84420" ht="14.25" customHeight="1"/>
    <row r="84421" ht="14.25" customHeight="1"/>
    <row r="84422" ht="14.25" customHeight="1"/>
    <row r="84423" ht="14.25" customHeight="1"/>
    <row r="84424" ht="14.25" customHeight="1"/>
    <row r="84425" ht="14.25" customHeight="1"/>
    <row r="84426" ht="14.25" customHeight="1"/>
    <row r="84427" ht="14.25" customHeight="1"/>
    <row r="84428" ht="14.25" customHeight="1"/>
    <row r="84429" ht="14.25" customHeight="1"/>
    <row r="84430" ht="14.25" customHeight="1"/>
    <row r="84431" ht="14.25" customHeight="1"/>
    <row r="84432" ht="14.25" customHeight="1"/>
    <row r="84433" ht="14.25" customHeight="1"/>
    <row r="84434" ht="14.25" customHeight="1"/>
    <row r="84435" ht="14.25" customHeight="1"/>
    <row r="84436" ht="14.25" customHeight="1"/>
    <row r="84437" ht="14.25" customHeight="1"/>
    <row r="84438" ht="14.25" customHeight="1"/>
    <row r="84439" ht="14.25" customHeight="1"/>
    <row r="84440" ht="14.25" customHeight="1"/>
    <row r="84441" ht="14.25" customHeight="1"/>
    <row r="84442" ht="14.25" customHeight="1"/>
    <row r="84443" ht="14.25" customHeight="1"/>
    <row r="84444" ht="14.25" customHeight="1"/>
    <row r="84445" ht="14.25" customHeight="1"/>
    <row r="84446" ht="14.25" customHeight="1"/>
    <row r="84447" ht="14.25" customHeight="1"/>
    <row r="84448" ht="14.25" customHeight="1"/>
    <row r="84449" ht="14.25" customHeight="1"/>
    <row r="84450" ht="14.25" customHeight="1"/>
    <row r="84451" ht="14.25" customHeight="1"/>
    <row r="84452" ht="14.25" customHeight="1"/>
    <row r="84453" ht="14.25" customHeight="1"/>
    <row r="84454" ht="14.25" customHeight="1"/>
    <row r="84455" ht="14.25" customHeight="1"/>
    <row r="84456" ht="14.25" customHeight="1"/>
    <row r="84457" ht="14.25" customHeight="1"/>
    <row r="84458" ht="14.25" customHeight="1"/>
    <row r="84459" ht="14.25" customHeight="1"/>
    <row r="84460" ht="14.25" customHeight="1"/>
    <row r="84461" ht="14.25" customHeight="1"/>
    <row r="84462" ht="14.25" customHeight="1"/>
    <row r="84463" ht="14.25" customHeight="1"/>
    <row r="84464" ht="14.25" customHeight="1"/>
    <row r="84465" ht="14.25" customHeight="1"/>
    <row r="84466" ht="14.25" customHeight="1"/>
    <row r="84467" ht="14.25" customHeight="1"/>
    <row r="84468" ht="14.25" customHeight="1"/>
    <row r="84469" ht="14.25" customHeight="1"/>
    <row r="84470" ht="14.25" customHeight="1"/>
    <row r="84471" ht="14.25" customHeight="1"/>
    <row r="84472" ht="14.25" customHeight="1"/>
    <row r="84473" ht="14.25" customHeight="1"/>
    <row r="84474" ht="14.25" customHeight="1"/>
    <row r="84475" ht="14.25" customHeight="1"/>
    <row r="84476" ht="14.25" customHeight="1"/>
    <row r="84477" ht="14.25" customHeight="1"/>
    <row r="84478" ht="14.25" customHeight="1"/>
    <row r="84479" ht="14.25" customHeight="1"/>
    <row r="84480" ht="14.25" customHeight="1"/>
    <row r="84481" ht="14.25" customHeight="1"/>
    <row r="84482" ht="14.25" customHeight="1"/>
    <row r="84483" ht="14.25" customHeight="1"/>
    <row r="84484" ht="14.25" customHeight="1"/>
    <row r="84485" ht="14.25" customHeight="1"/>
    <row r="84486" ht="14.25" customHeight="1"/>
    <row r="84487" ht="14.25" customHeight="1"/>
    <row r="84488" ht="14.25" customHeight="1"/>
    <row r="84489" ht="14.25" customHeight="1"/>
    <row r="84490" ht="14.25" customHeight="1"/>
    <row r="84491" ht="14.25" customHeight="1"/>
    <row r="84492" ht="14.25" customHeight="1"/>
    <row r="84493" ht="14.25" customHeight="1"/>
    <row r="84494" ht="14.25" customHeight="1"/>
    <row r="84495" ht="14.25" customHeight="1"/>
    <row r="84496" ht="14.25" customHeight="1"/>
    <row r="84497" ht="14.25" customHeight="1"/>
    <row r="84498" ht="14.25" customHeight="1"/>
    <row r="84499" ht="14.25" customHeight="1"/>
    <row r="84500" ht="14.25" customHeight="1"/>
    <row r="84501" ht="14.25" customHeight="1"/>
    <row r="84502" ht="14.25" customHeight="1"/>
    <row r="84503" ht="14.25" customHeight="1"/>
    <row r="84504" ht="14.25" customHeight="1"/>
    <row r="84505" ht="14.25" customHeight="1"/>
    <row r="84506" ht="14.25" customHeight="1"/>
    <row r="84507" ht="14.25" customHeight="1"/>
    <row r="84508" ht="14.25" customHeight="1"/>
    <row r="84509" ht="14.25" customHeight="1"/>
    <row r="84510" ht="14.25" customHeight="1"/>
    <row r="84511" ht="14.25" customHeight="1"/>
    <row r="84512" ht="14.25" customHeight="1"/>
    <row r="84513" ht="14.25" customHeight="1"/>
    <row r="84514" ht="14.25" customHeight="1"/>
    <row r="84515" ht="14.25" customHeight="1"/>
    <row r="84516" ht="14.25" customHeight="1"/>
    <row r="84517" ht="14.25" customHeight="1"/>
    <row r="84518" ht="14.25" customHeight="1"/>
    <row r="84519" ht="14.25" customHeight="1"/>
    <row r="84520" ht="14.25" customHeight="1"/>
    <row r="84521" ht="14.25" customHeight="1"/>
    <row r="84522" ht="14.25" customHeight="1"/>
    <row r="84523" ht="14.25" customHeight="1"/>
    <row r="84524" ht="14.25" customHeight="1"/>
    <row r="84525" ht="14.25" customHeight="1"/>
    <row r="84526" ht="14.25" customHeight="1"/>
    <row r="84527" ht="14.25" customHeight="1"/>
    <row r="84528" ht="14.25" customHeight="1"/>
    <row r="84529" ht="14.25" customHeight="1"/>
    <row r="84530" ht="14.25" customHeight="1"/>
    <row r="84531" ht="14.25" customHeight="1"/>
    <row r="84532" ht="14.25" customHeight="1"/>
    <row r="84533" ht="14.25" customHeight="1"/>
    <row r="84534" ht="14.25" customHeight="1"/>
    <row r="84535" ht="14.25" customHeight="1"/>
    <row r="84536" ht="14.25" customHeight="1"/>
    <row r="84537" ht="14.25" customHeight="1"/>
    <row r="84538" ht="14.25" customHeight="1"/>
    <row r="84539" ht="14.25" customHeight="1"/>
    <row r="84540" ht="14.25" customHeight="1"/>
    <row r="84541" ht="14.25" customHeight="1"/>
    <row r="84542" ht="14.25" customHeight="1"/>
    <row r="84543" ht="14.25" customHeight="1"/>
    <row r="84544" ht="14.25" customHeight="1"/>
    <row r="84545" ht="14.25" customHeight="1"/>
    <row r="84546" ht="14.25" customHeight="1"/>
    <row r="84547" ht="14.25" customHeight="1"/>
    <row r="84548" ht="14.25" customHeight="1"/>
    <row r="84549" ht="14.25" customHeight="1"/>
    <row r="84550" ht="14.25" customHeight="1"/>
    <row r="84551" ht="14.25" customHeight="1"/>
    <row r="84552" ht="14.25" customHeight="1"/>
    <row r="84553" ht="14.25" customHeight="1"/>
    <row r="84554" ht="14.25" customHeight="1"/>
    <row r="84555" ht="14.25" customHeight="1"/>
    <row r="84556" ht="14.25" customHeight="1"/>
    <row r="84557" ht="14.25" customHeight="1"/>
    <row r="84558" ht="14.25" customHeight="1"/>
    <row r="84559" ht="14.25" customHeight="1"/>
    <row r="84560" ht="14.25" customHeight="1"/>
    <row r="84561" ht="14.25" customHeight="1"/>
    <row r="84562" ht="14.25" customHeight="1"/>
    <row r="84563" ht="14.25" customHeight="1"/>
    <row r="84564" ht="14.25" customHeight="1"/>
    <row r="84565" ht="14.25" customHeight="1"/>
    <row r="84566" ht="14.25" customHeight="1"/>
    <row r="84567" ht="14.25" customHeight="1"/>
    <row r="84568" ht="14.25" customHeight="1"/>
    <row r="84569" ht="14.25" customHeight="1"/>
    <row r="84570" ht="14.25" customHeight="1"/>
    <row r="84571" ht="14.25" customHeight="1"/>
    <row r="84572" ht="14.25" customHeight="1"/>
    <row r="84573" ht="14.25" customHeight="1"/>
    <row r="84574" ht="14.25" customHeight="1"/>
    <row r="84575" ht="14.25" customHeight="1"/>
    <row r="84576" ht="14.25" customHeight="1"/>
    <row r="84577" ht="14.25" customHeight="1"/>
    <row r="84578" ht="14.25" customHeight="1"/>
    <row r="84579" ht="14.25" customHeight="1"/>
    <row r="84580" ht="14.25" customHeight="1"/>
    <row r="84581" ht="14.25" customHeight="1"/>
    <row r="84582" ht="14.25" customHeight="1"/>
    <row r="84583" ht="14.25" customHeight="1"/>
    <row r="84584" ht="14.25" customHeight="1"/>
    <row r="84585" ht="14.25" customHeight="1"/>
    <row r="84586" ht="14.25" customHeight="1"/>
    <row r="84587" ht="14.25" customHeight="1"/>
    <row r="84588" ht="14.25" customHeight="1"/>
    <row r="84589" ht="14.25" customHeight="1"/>
    <row r="84590" ht="14.25" customHeight="1"/>
    <row r="84591" ht="14.25" customHeight="1"/>
    <row r="84592" ht="14.25" customHeight="1"/>
    <row r="84593" ht="14.25" customHeight="1"/>
    <row r="84594" ht="14.25" customHeight="1"/>
    <row r="84595" ht="14.25" customHeight="1"/>
    <row r="84596" ht="14.25" customHeight="1"/>
    <row r="84597" ht="14.25" customHeight="1"/>
    <row r="84598" ht="14.25" customHeight="1"/>
    <row r="84599" ht="14.25" customHeight="1"/>
    <row r="84600" ht="14.25" customHeight="1"/>
    <row r="84601" ht="14.25" customHeight="1"/>
    <row r="84602" ht="14.25" customHeight="1"/>
    <row r="84603" ht="14.25" customHeight="1"/>
    <row r="84604" ht="14.25" customHeight="1"/>
    <row r="84605" ht="14.25" customHeight="1"/>
    <row r="84606" ht="14.25" customHeight="1"/>
    <row r="84607" ht="14.25" customHeight="1"/>
    <row r="84608" ht="14.25" customHeight="1"/>
    <row r="84609" ht="14.25" customHeight="1"/>
    <row r="84610" ht="14.25" customHeight="1"/>
    <row r="84611" ht="14.25" customHeight="1"/>
    <row r="84612" ht="14.25" customHeight="1"/>
    <row r="84613" ht="14.25" customHeight="1"/>
    <row r="84614" ht="14.25" customHeight="1"/>
    <row r="84615" ht="14.25" customHeight="1"/>
    <row r="84616" ht="14.25" customHeight="1"/>
    <row r="84617" ht="14.25" customHeight="1"/>
    <row r="84618" ht="14.25" customHeight="1"/>
    <row r="84619" ht="14.25" customHeight="1"/>
    <row r="84620" ht="14.25" customHeight="1"/>
    <row r="84621" ht="14.25" customHeight="1"/>
    <row r="84622" ht="14.25" customHeight="1"/>
    <row r="84623" ht="14.25" customHeight="1"/>
    <row r="84624" ht="14.25" customHeight="1"/>
    <row r="84625" ht="14.25" customHeight="1"/>
    <row r="84626" ht="14.25" customHeight="1"/>
    <row r="84627" ht="14.25" customHeight="1"/>
    <row r="84628" ht="14.25" customHeight="1"/>
    <row r="84629" ht="14.25" customHeight="1"/>
    <row r="84630" ht="14.25" customHeight="1"/>
    <row r="84631" ht="14.25" customHeight="1"/>
    <row r="84632" ht="14.25" customHeight="1"/>
    <row r="84633" ht="14.25" customHeight="1"/>
    <row r="84634" ht="14.25" customHeight="1"/>
    <row r="84635" ht="14.25" customHeight="1"/>
    <row r="84636" ht="14.25" customHeight="1"/>
    <row r="84637" ht="14.25" customHeight="1"/>
    <row r="84638" ht="14.25" customHeight="1"/>
    <row r="84639" ht="14.25" customHeight="1"/>
    <row r="84640" ht="14.25" customHeight="1"/>
    <row r="84641" ht="14.25" customHeight="1"/>
    <row r="84642" ht="14.25" customHeight="1"/>
    <row r="84643" ht="14.25" customHeight="1"/>
    <row r="84644" ht="14.25" customHeight="1"/>
    <row r="84645" ht="14.25" customHeight="1"/>
    <row r="84646" ht="14.25" customHeight="1"/>
    <row r="84647" ht="14.25" customHeight="1"/>
    <row r="84648" ht="14.25" customHeight="1"/>
    <row r="84649" ht="14.25" customHeight="1"/>
    <row r="84650" ht="14.25" customHeight="1"/>
    <row r="84651" ht="14.25" customHeight="1"/>
    <row r="84652" ht="14.25" customHeight="1"/>
    <row r="84653" ht="14.25" customHeight="1"/>
    <row r="84654" ht="14.25" customHeight="1"/>
    <row r="84655" ht="14.25" customHeight="1"/>
    <row r="84656" ht="14.25" customHeight="1"/>
    <row r="84657" ht="14.25" customHeight="1"/>
    <row r="84658" ht="14.25" customHeight="1"/>
    <row r="84659" ht="14.25" customHeight="1"/>
    <row r="84660" ht="14.25" customHeight="1"/>
    <row r="84661" ht="14.25" customHeight="1"/>
    <row r="84662" ht="14.25" customHeight="1"/>
    <row r="84663" ht="14.25" customHeight="1"/>
    <row r="84664" ht="14.25" customHeight="1"/>
    <row r="84665" ht="14.25" customHeight="1"/>
    <row r="84666" ht="14.25" customHeight="1"/>
    <row r="84667" ht="14.25" customHeight="1"/>
    <row r="84668" ht="14.25" customHeight="1"/>
    <row r="84669" ht="14.25" customHeight="1"/>
    <row r="84670" ht="14.25" customHeight="1"/>
    <row r="84671" ht="14.25" customHeight="1"/>
    <row r="84672" ht="14.25" customHeight="1"/>
    <row r="84673" ht="14.25" customHeight="1"/>
    <row r="84674" ht="14.25" customHeight="1"/>
    <row r="84675" ht="14.25" customHeight="1"/>
    <row r="84676" ht="14.25" customHeight="1"/>
    <row r="84677" ht="14.25" customHeight="1"/>
    <row r="84678" ht="14.25" customHeight="1"/>
    <row r="84679" ht="14.25" customHeight="1"/>
    <row r="84680" ht="14.25" customHeight="1"/>
    <row r="84681" ht="14.25" customHeight="1"/>
    <row r="84682" ht="14.25" customHeight="1"/>
    <row r="84683" ht="14.25" customHeight="1"/>
    <row r="84684" ht="14.25" customHeight="1"/>
    <row r="84685" ht="14.25" customHeight="1"/>
    <row r="84686" ht="14.25" customHeight="1"/>
    <row r="84687" ht="14.25" customHeight="1"/>
    <row r="84688" ht="14.25" customHeight="1"/>
    <row r="84689" ht="14.25" customHeight="1"/>
    <row r="84690" ht="14.25" customHeight="1"/>
    <row r="84691" ht="14.25" customHeight="1"/>
    <row r="84692" ht="14.25" customHeight="1"/>
    <row r="84693" ht="14.25" customHeight="1"/>
    <row r="84694" ht="14.25" customHeight="1"/>
    <row r="84695" ht="14.25" customHeight="1"/>
    <row r="84696" ht="14.25" customHeight="1"/>
    <row r="84697" ht="14.25" customHeight="1"/>
    <row r="84698" ht="14.25" customHeight="1"/>
    <row r="84699" ht="14.25" customHeight="1"/>
    <row r="84700" ht="14.25" customHeight="1"/>
    <row r="84701" ht="14.25" customHeight="1"/>
    <row r="84702" ht="14.25" customHeight="1"/>
    <row r="84703" ht="14.25" customHeight="1"/>
    <row r="84704" ht="14.25" customHeight="1"/>
    <row r="84705" ht="14.25" customHeight="1"/>
    <row r="84706" ht="14.25" customHeight="1"/>
    <row r="84707" ht="14.25" customHeight="1"/>
    <row r="84708" ht="14.25" customHeight="1"/>
    <row r="84709" ht="14.25" customHeight="1"/>
    <row r="84710" ht="14.25" customHeight="1"/>
    <row r="84711" ht="14.25" customHeight="1"/>
    <row r="84712" ht="14.25" customHeight="1"/>
    <row r="84713" ht="14.25" customHeight="1"/>
    <row r="84714" ht="14.25" customHeight="1"/>
    <row r="84715" ht="14.25" customHeight="1"/>
    <row r="84716" ht="14.25" customHeight="1"/>
    <row r="84717" ht="14.25" customHeight="1"/>
    <row r="84718" ht="14.25" customHeight="1"/>
    <row r="84719" ht="14.25" customHeight="1"/>
    <row r="84720" ht="14.25" customHeight="1"/>
    <row r="84721" ht="14.25" customHeight="1"/>
    <row r="84722" ht="14.25" customHeight="1"/>
    <row r="84723" ht="14.25" customHeight="1"/>
    <row r="84724" ht="14.25" customHeight="1"/>
    <row r="84725" ht="14.25" customHeight="1"/>
    <row r="84726" ht="14.25" customHeight="1"/>
    <row r="84727" ht="14.25" customHeight="1"/>
    <row r="84728" ht="14.25" customHeight="1"/>
    <row r="84729" ht="14.25" customHeight="1"/>
    <row r="84730" ht="14.25" customHeight="1"/>
    <row r="84731" ht="14.25" customHeight="1"/>
    <row r="84732" ht="14.25" customHeight="1"/>
    <row r="84733" ht="14.25" customHeight="1"/>
    <row r="84734" ht="14.25" customHeight="1"/>
    <row r="84735" ht="14.25" customHeight="1"/>
    <row r="84736" ht="14.25" customHeight="1"/>
    <row r="84737" ht="14.25" customHeight="1"/>
    <row r="84738" ht="14.25" customHeight="1"/>
    <row r="84739" ht="14.25" customHeight="1"/>
    <row r="84740" ht="14.25" customHeight="1"/>
    <row r="84741" ht="14.25" customHeight="1"/>
    <row r="84742" ht="14.25" customHeight="1"/>
    <row r="84743" ht="14.25" customHeight="1"/>
    <row r="84744" ht="14.25" customHeight="1"/>
    <row r="84745" ht="14.25" customHeight="1"/>
    <row r="84746" ht="14.25" customHeight="1"/>
    <row r="84747" ht="14.25" customHeight="1"/>
    <row r="84748" ht="14.25" customHeight="1"/>
    <row r="84749" ht="14.25" customHeight="1"/>
    <row r="84750" ht="14.25" customHeight="1"/>
    <row r="84751" ht="14.25" customHeight="1"/>
    <row r="84752" ht="14.25" customHeight="1"/>
    <row r="84753" ht="14.25" customHeight="1"/>
    <row r="84754" ht="14.25" customHeight="1"/>
    <row r="84755" ht="14.25" customHeight="1"/>
    <row r="84756" ht="14.25" customHeight="1"/>
    <row r="84757" ht="14.25" customHeight="1"/>
    <row r="84758" ht="14.25" customHeight="1"/>
    <row r="84759" ht="14.25" customHeight="1"/>
    <row r="84760" ht="14.25" customHeight="1"/>
    <row r="84761" ht="14.25" customHeight="1"/>
    <row r="84762" ht="14.25" customHeight="1"/>
    <row r="84763" ht="14.25" customHeight="1"/>
    <row r="84764" ht="14.25" customHeight="1"/>
    <row r="84765" ht="14.25" customHeight="1"/>
    <row r="84766" ht="14.25" customHeight="1"/>
    <row r="84767" ht="14.25" customHeight="1"/>
    <row r="84768" ht="14.25" customHeight="1"/>
    <row r="84769" ht="14.25" customHeight="1"/>
    <row r="84770" ht="14.25" customHeight="1"/>
    <row r="84771" ht="14.25" customHeight="1"/>
    <row r="84772" ht="14.25" customHeight="1"/>
    <row r="84773" ht="14.25" customHeight="1"/>
    <row r="84774" ht="14.25" customHeight="1"/>
    <row r="84775" ht="14.25" customHeight="1"/>
    <row r="84776" ht="14.25" customHeight="1"/>
    <row r="84777" ht="14.25" customHeight="1"/>
    <row r="84778" ht="14.25" customHeight="1"/>
    <row r="84779" ht="14.25" customHeight="1"/>
    <row r="84780" ht="14.25" customHeight="1"/>
    <row r="84781" ht="14.25" customHeight="1"/>
    <row r="84782" ht="14.25" customHeight="1"/>
    <row r="84783" ht="14.25" customHeight="1"/>
    <row r="84784" ht="14.25" customHeight="1"/>
    <row r="84785" ht="14.25" customHeight="1"/>
    <row r="84786" ht="14.25" customHeight="1"/>
    <row r="84787" ht="14.25" customHeight="1"/>
    <row r="84788" ht="14.25" customHeight="1"/>
    <row r="84789" ht="14.25" customHeight="1"/>
    <row r="84790" ht="14.25" customHeight="1"/>
    <row r="84791" ht="14.25" customHeight="1"/>
    <row r="84792" ht="14.25" customHeight="1"/>
    <row r="84793" ht="14.25" customHeight="1"/>
    <row r="84794" ht="14.25" customHeight="1"/>
    <row r="84795" ht="14.25" customHeight="1"/>
    <row r="84796" ht="14.25" customHeight="1"/>
    <row r="84797" ht="14.25" customHeight="1"/>
    <row r="84798" ht="14.25" customHeight="1"/>
    <row r="84799" ht="14.25" customHeight="1"/>
    <row r="84800" ht="14.25" customHeight="1"/>
    <row r="84801" ht="14.25" customHeight="1"/>
    <row r="84802" ht="14.25" customHeight="1"/>
    <row r="84803" ht="14.25" customHeight="1"/>
    <row r="84804" ht="14.25" customHeight="1"/>
    <row r="84805" ht="14.25" customHeight="1"/>
    <row r="84806" ht="14.25" customHeight="1"/>
    <row r="84807" ht="14.25" customHeight="1"/>
    <row r="84808" ht="14.25" customHeight="1"/>
    <row r="84809" ht="14.25" customHeight="1"/>
    <row r="84810" ht="14.25" customHeight="1"/>
    <row r="84811" ht="14.25" customHeight="1"/>
    <row r="84812" ht="14.25" customHeight="1"/>
    <row r="84813" ht="14.25" customHeight="1"/>
    <row r="84814" ht="14.25" customHeight="1"/>
    <row r="84815" ht="14.25" customHeight="1"/>
    <row r="84816" ht="14.25" customHeight="1"/>
    <row r="84817" ht="14.25" customHeight="1"/>
    <row r="84818" ht="14.25" customHeight="1"/>
    <row r="84819" ht="14.25" customHeight="1"/>
    <row r="84820" ht="14.25" customHeight="1"/>
    <row r="84821" ht="14.25" customHeight="1"/>
    <row r="84822" ht="14.25" customHeight="1"/>
    <row r="84823" ht="14.25" customHeight="1"/>
    <row r="84824" ht="14.25" customHeight="1"/>
    <row r="84825" ht="14.25" customHeight="1"/>
    <row r="84826" ht="14.25" customHeight="1"/>
    <row r="84827" ht="14.25" customHeight="1"/>
    <row r="84828" ht="14.25" customHeight="1"/>
    <row r="84829" ht="14.25" customHeight="1"/>
    <row r="84830" ht="14.25" customHeight="1"/>
    <row r="84831" ht="14.25" customHeight="1"/>
    <row r="84832" ht="14.25" customHeight="1"/>
    <row r="84833" ht="14.25" customHeight="1"/>
    <row r="84834" ht="14.25" customHeight="1"/>
    <row r="84835" ht="14.25" customHeight="1"/>
    <row r="84836" ht="14.25" customHeight="1"/>
    <row r="84837" ht="14.25" customHeight="1"/>
    <row r="84838" ht="14.25" customHeight="1"/>
    <row r="84839" ht="14.25" customHeight="1"/>
    <row r="84840" ht="14.25" customHeight="1"/>
    <row r="84841" ht="14.25" customHeight="1"/>
    <row r="84842" ht="14.25" customHeight="1"/>
    <row r="84843" ht="14.25" customHeight="1"/>
    <row r="84844" ht="14.25" customHeight="1"/>
    <row r="84845" ht="14.25" customHeight="1"/>
    <row r="84846" ht="14.25" customHeight="1"/>
    <row r="84847" ht="14.25" customHeight="1"/>
    <row r="84848" ht="14.25" customHeight="1"/>
    <row r="84849" ht="14.25" customHeight="1"/>
    <row r="84850" ht="14.25" customHeight="1"/>
    <row r="84851" ht="14.25" customHeight="1"/>
    <row r="84852" ht="14.25" customHeight="1"/>
    <row r="84853" ht="14.25" customHeight="1"/>
    <row r="84854" ht="14.25" customHeight="1"/>
    <row r="84855" ht="14.25" customHeight="1"/>
    <row r="84856" ht="14.25" customHeight="1"/>
    <row r="84857" ht="14.25" customHeight="1"/>
    <row r="84858" ht="14.25" customHeight="1"/>
    <row r="84859" ht="14.25" customHeight="1"/>
    <row r="84860" ht="14.25" customHeight="1"/>
    <row r="84861" ht="14.25" customHeight="1"/>
    <row r="84862" ht="14.25" customHeight="1"/>
    <row r="84863" ht="14.25" customHeight="1"/>
    <row r="84864" ht="14.25" customHeight="1"/>
    <row r="84865" ht="14.25" customHeight="1"/>
    <row r="84866" ht="14.25" customHeight="1"/>
    <row r="84867" ht="14.25" customHeight="1"/>
    <row r="84868" ht="14.25" customHeight="1"/>
    <row r="84869" ht="14.25" customHeight="1"/>
    <row r="84870" ht="14.25" customHeight="1"/>
    <row r="84871" ht="14.25" customHeight="1"/>
    <row r="84872" ht="14.25" customHeight="1"/>
    <row r="84873" ht="14.25" customHeight="1"/>
    <row r="84874" ht="14.25" customHeight="1"/>
    <row r="84875" ht="14.25" customHeight="1"/>
    <row r="84876" ht="14.25" customHeight="1"/>
    <row r="84877" ht="14.25" customHeight="1"/>
    <row r="84878" ht="14.25" customHeight="1"/>
    <row r="84879" ht="14.25" customHeight="1"/>
    <row r="84880" ht="14.25" customHeight="1"/>
    <row r="84881" ht="14.25" customHeight="1"/>
    <row r="84882" ht="14.25" customHeight="1"/>
    <row r="84883" ht="14.25" customHeight="1"/>
    <row r="84884" ht="14.25" customHeight="1"/>
    <row r="84885" ht="14.25" customHeight="1"/>
    <row r="84886" ht="14.25" customHeight="1"/>
    <row r="84887" ht="14.25" customHeight="1"/>
    <row r="84888" ht="14.25" customHeight="1"/>
    <row r="84889" ht="14.25" customHeight="1"/>
    <row r="84890" ht="14.25" customHeight="1"/>
    <row r="84891" ht="14.25" customHeight="1"/>
    <row r="84892" ht="14.25" customHeight="1"/>
    <row r="84893" ht="14.25" customHeight="1"/>
    <row r="84894" ht="14.25" customHeight="1"/>
    <row r="84895" ht="14.25" customHeight="1"/>
    <row r="84896" ht="14.25" customHeight="1"/>
    <row r="84897" ht="14.25" customHeight="1"/>
    <row r="84898" ht="14.25" customHeight="1"/>
    <row r="84899" ht="14.25" customHeight="1"/>
    <row r="84900" ht="14.25" customHeight="1"/>
    <row r="84901" ht="14.25" customHeight="1"/>
    <row r="84902" ht="14.25" customHeight="1"/>
    <row r="84903" ht="14.25" customHeight="1"/>
    <row r="84904" ht="14.25" customHeight="1"/>
    <row r="84905" ht="14.25" customHeight="1"/>
    <row r="84906" ht="14.25" customHeight="1"/>
    <row r="84907" ht="14.25" customHeight="1"/>
    <row r="84908" ht="14.25" customHeight="1"/>
    <row r="84909" ht="14.25" customHeight="1"/>
    <row r="84910" ht="14.25" customHeight="1"/>
    <row r="84911" ht="14.25" customHeight="1"/>
    <row r="84912" ht="14.25" customHeight="1"/>
    <row r="84913" ht="14.25" customHeight="1"/>
    <row r="84914" ht="14.25" customHeight="1"/>
    <row r="84915" ht="14.25" customHeight="1"/>
    <row r="84916" ht="14.25" customHeight="1"/>
    <row r="84917" ht="14.25" customHeight="1"/>
    <row r="84918" ht="14.25" customHeight="1"/>
    <row r="84919" ht="14.25" customHeight="1"/>
    <row r="84920" ht="14.25" customHeight="1"/>
    <row r="84921" ht="14.25" customHeight="1"/>
    <row r="84922" ht="14.25" customHeight="1"/>
    <row r="84923" ht="14.25" customHeight="1"/>
    <row r="84924" ht="14.25" customHeight="1"/>
    <row r="84925" ht="14.25" customHeight="1"/>
    <row r="84926" ht="14.25" customHeight="1"/>
    <row r="84927" ht="14.25" customHeight="1"/>
    <row r="84928" ht="14.25" customHeight="1"/>
    <row r="84929" ht="14.25" customHeight="1"/>
    <row r="84930" ht="14.25" customHeight="1"/>
    <row r="84931" ht="14.25" customHeight="1"/>
    <row r="84932" ht="14.25" customHeight="1"/>
    <row r="84933" ht="14.25" customHeight="1"/>
    <row r="84934" ht="14.25" customHeight="1"/>
    <row r="84935" ht="14.25" customHeight="1"/>
    <row r="84936" ht="14.25" customHeight="1"/>
    <row r="84937" ht="14.25" customHeight="1"/>
    <row r="84938" ht="14.25" customHeight="1"/>
    <row r="84939" ht="14.25" customHeight="1"/>
    <row r="84940" ht="14.25" customHeight="1"/>
    <row r="84941" ht="14.25" customHeight="1"/>
    <row r="84942" ht="14.25" customHeight="1"/>
    <row r="84943" ht="14.25" customHeight="1"/>
    <row r="84944" ht="14.25" customHeight="1"/>
    <row r="84945" ht="14.25" customHeight="1"/>
    <row r="84946" ht="14.25" customHeight="1"/>
    <row r="84947" ht="14.25" customHeight="1"/>
    <row r="84948" ht="14.25" customHeight="1"/>
    <row r="84949" ht="14.25" customHeight="1"/>
    <row r="84950" ht="14.25" customHeight="1"/>
    <row r="84951" ht="14.25" customHeight="1"/>
    <row r="84952" ht="14.25" customHeight="1"/>
    <row r="84953" ht="14.25" customHeight="1"/>
    <row r="84954" ht="14.25" customHeight="1"/>
    <row r="84955" ht="14.25" customHeight="1"/>
    <row r="84956" ht="14.25" customHeight="1"/>
    <row r="84957" ht="14.25" customHeight="1"/>
    <row r="84958" ht="14.25" customHeight="1"/>
    <row r="84959" ht="14.25" customHeight="1"/>
    <row r="84960" ht="14.25" customHeight="1"/>
    <row r="84961" ht="14.25" customHeight="1"/>
    <row r="84962" ht="14.25" customHeight="1"/>
    <row r="84963" ht="14.25" customHeight="1"/>
    <row r="84964" ht="14.25" customHeight="1"/>
    <row r="84965" ht="14.25" customHeight="1"/>
    <row r="84966" ht="14.25" customHeight="1"/>
    <row r="84967" ht="14.25" customHeight="1"/>
    <row r="84968" ht="14.25" customHeight="1"/>
    <row r="84969" ht="14.25" customHeight="1"/>
    <row r="84970" ht="14.25" customHeight="1"/>
    <row r="84971" ht="14.25" customHeight="1"/>
    <row r="84972" ht="14.25" customHeight="1"/>
    <row r="84973" ht="14.25" customHeight="1"/>
    <row r="84974" ht="14.25" customHeight="1"/>
    <row r="84975" ht="14.25" customHeight="1"/>
    <row r="84976" ht="14.25" customHeight="1"/>
    <row r="84977" ht="14.25" customHeight="1"/>
    <row r="84978" ht="14.25" customHeight="1"/>
    <row r="84979" ht="14.25" customHeight="1"/>
    <row r="84980" ht="14.25" customHeight="1"/>
    <row r="84981" ht="14.25" customHeight="1"/>
    <row r="84982" ht="14.25" customHeight="1"/>
    <row r="84983" ht="14.25" customHeight="1"/>
    <row r="84984" ht="14.25" customHeight="1"/>
    <row r="84985" ht="14.25" customHeight="1"/>
    <row r="84986" ht="14.25" customHeight="1"/>
    <row r="84987" ht="14.25" customHeight="1"/>
    <row r="84988" ht="14.25" customHeight="1"/>
    <row r="84989" ht="14.25" customHeight="1"/>
    <row r="84990" ht="14.25" customHeight="1"/>
    <row r="84991" ht="14.25" customHeight="1"/>
    <row r="84992" ht="14.25" customHeight="1"/>
    <row r="84993" ht="14.25" customHeight="1"/>
    <row r="84994" ht="14.25" customHeight="1"/>
    <row r="84995" ht="14.25" customHeight="1"/>
    <row r="84996" ht="14.25" customHeight="1"/>
    <row r="84997" ht="14.25" customHeight="1"/>
    <row r="84998" ht="14.25" customHeight="1"/>
    <row r="84999" ht="14.25" customHeight="1"/>
    <row r="85000" ht="14.25" customHeight="1"/>
    <row r="85001" ht="14.25" customHeight="1"/>
    <row r="85002" ht="14.25" customHeight="1"/>
    <row r="85003" ht="14.25" customHeight="1"/>
    <row r="85004" ht="14.25" customHeight="1"/>
    <row r="85005" ht="14.25" customHeight="1"/>
    <row r="85006" ht="14.25" customHeight="1"/>
    <row r="85007" ht="14.25" customHeight="1"/>
    <row r="85008" ht="14.25" customHeight="1"/>
    <row r="85009" ht="14.25" customHeight="1"/>
    <row r="85010" ht="14.25" customHeight="1"/>
    <row r="85011" ht="14.25" customHeight="1"/>
    <row r="85012" ht="14.25" customHeight="1"/>
    <row r="85013" ht="14.25" customHeight="1"/>
    <row r="85014" ht="14.25" customHeight="1"/>
    <row r="85015" ht="14.25" customHeight="1"/>
    <row r="85016" ht="14.25" customHeight="1"/>
    <row r="85017" ht="14.25" customHeight="1"/>
    <row r="85018" ht="14.25" customHeight="1"/>
    <row r="85019" ht="14.25" customHeight="1"/>
    <row r="85020" ht="14.25" customHeight="1"/>
    <row r="85021" ht="14.25" customHeight="1"/>
    <row r="85022" ht="14.25" customHeight="1"/>
    <row r="85023" ht="14.25" customHeight="1"/>
    <row r="85024" ht="14.25" customHeight="1"/>
    <row r="85025" ht="14.25" customHeight="1"/>
    <row r="85026" ht="14.25" customHeight="1"/>
    <row r="85027" ht="14.25" customHeight="1"/>
    <row r="85028" ht="14.25" customHeight="1"/>
    <row r="85029" ht="14.25" customHeight="1"/>
    <row r="85030" ht="14.25" customHeight="1"/>
    <row r="85031" ht="14.25" customHeight="1"/>
    <row r="85032" ht="14.25" customHeight="1"/>
    <row r="85033" ht="14.25" customHeight="1"/>
    <row r="85034" ht="14.25" customHeight="1"/>
    <row r="85035" ht="14.25" customHeight="1"/>
    <row r="85036" ht="14.25" customHeight="1"/>
    <row r="85037" ht="14.25" customHeight="1"/>
    <row r="85038" ht="14.25" customHeight="1"/>
    <row r="85039" ht="14.25" customHeight="1"/>
    <row r="85040" ht="14.25" customHeight="1"/>
    <row r="85041" ht="14.25" customHeight="1"/>
    <row r="85042" ht="14.25" customHeight="1"/>
    <row r="85043" ht="14.25" customHeight="1"/>
    <row r="85044" ht="14.25" customHeight="1"/>
    <row r="85045" ht="14.25" customHeight="1"/>
    <row r="85046" ht="14.25" customHeight="1"/>
    <row r="85047" ht="14.25" customHeight="1"/>
    <row r="85048" ht="14.25" customHeight="1"/>
    <row r="85049" ht="14.25" customHeight="1"/>
    <row r="85050" ht="14.25" customHeight="1"/>
    <row r="85051" ht="14.25" customHeight="1"/>
    <row r="85052" ht="14.25" customHeight="1"/>
    <row r="85053" ht="14.25" customHeight="1"/>
    <row r="85054" ht="14.25" customHeight="1"/>
    <row r="85055" ht="14.25" customHeight="1"/>
    <row r="85056" ht="14.25" customHeight="1"/>
    <row r="85057" ht="14.25" customHeight="1"/>
    <row r="85058" ht="14.25" customHeight="1"/>
    <row r="85059" ht="14.25" customHeight="1"/>
    <row r="85060" ht="14.25" customHeight="1"/>
    <row r="85061" ht="14.25" customHeight="1"/>
    <row r="85062" ht="14.25" customHeight="1"/>
    <row r="85063" ht="14.25" customHeight="1"/>
    <row r="85064" ht="14.25" customHeight="1"/>
    <row r="85065" ht="14.25" customHeight="1"/>
    <row r="85066" ht="14.25" customHeight="1"/>
    <row r="85067" ht="14.25" customHeight="1"/>
    <row r="85068" ht="14.25" customHeight="1"/>
    <row r="85069" ht="14.25" customHeight="1"/>
    <row r="85070" ht="14.25" customHeight="1"/>
    <row r="85071" ht="14.25" customHeight="1"/>
    <row r="85072" ht="14.25" customHeight="1"/>
    <row r="85073" ht="14.25" customHeight="1"/>
    <row r="85074" ht="14.25" customHeight="1"/>
    <row r="85075" ht="14.25" customHeight="1"/>
    <row r="85076" ht="14.25" customHeight="1"/>
    <row r="85077" ht="14.25" customHeight="1"/>
    <row r="85078" ht="14.25" customHeight="1"/>
    <row r="85079" ht="14.25" customHeight="1"/>
    <row r="85080" ht="14.25" customHeight="1"/>
    <row r="85081" ht="14.25" customHeight="1"/>
    <row r="85082" ht="14.25" customHeight="1"/>
    <row r="85083" ht="14.25" customHeight="1"/>
    <row r="85084" ht="14.25" customHeight="1"/>
    <row r="85085" ht="14.25" customHeight="1"/>
    <row r="85086" ht="14.25" customHeight="1"/>
    <row r="85087" ht="14.25" customHeight="1"/>
    <row r="85088" ht="14.25" customHeight="1"/>
    <row r="85089" ht="14.25" customHeight="1"/>
    <row r="85090" ht="14.25" customHeight="1"/>
    <row r="85091" ht="14.25" customHeight="1"/>
    <row r="85092" ht="14.25" customHeight="1"/>
    <row r="85093" ht="14.25" customHeight="1"/>
    <row r="85094" ht="14.25" customHeight="1"/>
    <row r="85095" ht="14.25" customHeight="1"/>
    <row r="85096" ht="14.25" customHeight="1"/>
    <row r="85097" ht="14.25" customHeight="1"/>
    <row r="85098" ht="14.25" customHeight="1"/>
    <row r="85099" ht="14.25" customHeight="1"/>
    <row r="85100" ht="14.25" customHeight="1"/>
    <row r="85101" ht="14.25" customHeight="1"/>
    <row r="85102" ht="14.25" customHeight="1"/>
    <row r="85103" ht="14.25" customHeight="1"/>
    <row r="85104" ht="14.25" customHeight="1"/>
    <row r="85105" ht="14.25" customHeight="1"/>
    <row r="85106" ht="14.25" customHeight="1"/>
    <row r="85107" ht="14.25" customHeight="1"/>
    <row r="85108" ht="14.25" customHeight="1"/>
    <row r="85109" ht="14.25" customHeight="1"/>
    <row r="85110" ht="14.25" customHeight="1"/>
    <row r="85111" ht="14.25" customHeight="1"/>
    <row r="85112" ht="14.25" customHeight="1"/>
    <row r="85113" ht="14.25" customHeight="1"/>
    <row r="85114" ht="14.25" customHeight="1"/>
    <row r="85115" ht="14.25" customHeight="1"/>
    <row r="85116" ht="14.25" customHeight="1"/>
    <row r="85117" ht="14.25" customHeight="1"/>
    <row r="85118" ht="14.25" customHeight="1"/>
    <row r="85119" ht="14.25" customHeight="1"/>
    <row r="85120" ht="14.25" customHeight="1"/>
    <row r="85121" ht="14.25" customHeight="1"/>
    <row r="85122" ht="14.25" customHeight="1"/>
    <row r="85123" ht="14.25" customHeight="1"/>
    <row r="85124" ht="14.25" customHeight="1"/>
    <row r="85125" ht="14.25" customHeight="1"/>
    <row r="85126" ht="14.25" customHeight="1"/>
    <row r="85127" ht="14.25" customHeight="1"/>
    <row r="85128" ht="14.25" customHeight="1"/>
    <row r="85129" ht="14.25" customHeight="1"/>
    <row r="85130" ht="14.25" customHeight="1"/>
    <row r="85131" ht="14.25" customHeight="1"/>
    <row r="85132" ht="14.25" customHeight="1"/>
    <row r="85133" ht="14.25" customHeight="1"/>
    <row r="85134" ht="14.25" customHeight="1"/>
    <row r="85135" ht="14.25" customHeight="1"/>
    <row r="85136" ht="14.25" customHeight="1"/>
    <row r="85137" ht="14.25" customHeight="1"/>
    <row r="85138" ht="14.25" customHeight="1"/>
    <row r="85139" ht="14.25" customHeight="1"/>
    <row r="85140" ht="14.25" customHeight="1"/>
    <row r="85141" ht="14.25" customHeight="1"/>
    <row r="85142" ht="14.25" customHeight="1"/>
    <row r="85143" ht="14.25" customHeight="1"/>
    <row r="85144" ht="14.25" customHeight="1"/>
    <row r="85145" ht="14.25" customHeight="1"/>
    <row r="85146" ht="14.25" customHeight="1"/>
    <row r="85147" ht="14.25" customHeight="1"/>
    <row r="85148" ht="14.25" customHeight="1"/>
    <row r="85149" ht="14.25" customHeight="1"/>
    <row r="85150" ht="14.25" customHeight="1"/>
    <row r="85151" ht="14.25" customHeight="1"/>
    <row r="85152" ht="14.25" customHeight="1"/>
    <row r="85153" ht="14.25" customHeight="1"/>
    <row r="85154" ht="14.25" customHeight="1"/>
    <row r="85155" ht="14.25" customHeight="1"/>
    <row r="85156" ht="14.25" customHeight="1"/>
    <row r="85157" ht="14.25" customHeight="1"/>
    <row r="85158" ht="14.25" customHeight="1"/>
    <row r="85159" ht="14.25" customHeight="1"/>
    <row r="85160" ht="14.25" customHeight="1"/>
    <row r="85161" ht="14.25" customHeight="1"/>
    <row r="85162" ht="14.25" customHeight="1"/>
    <row r="85163" ht="14.25" customHeight="1"/>
    <row r="85164" ht="14.25" customHeight="1"/>
    <row r="85165" ht="14.25" customHeight="1"/>
    <row r="85166" ht="14.25" customHeight="1"/>
    <row r="85167" ht="14.25" customHeight="1"/>
    <row r="85168" ht="14.25" customHeight="1"/>
    <row r="85169" ht="14.25" customHeight="1"/>
    <row r="85170" ht="14.25" customHeight="1"/>
    <row r="85171" ht="14.25" customHeight="1"/>
    <row r="85172" ht="14.25" customHeight="1"/>
    <row r="85173" ht="14.25" customHeight="1"/>
    <row r="85174" ht="14.25" customHeight="1"/>
    <row r="85175" ht="14.25" customHeight="1"/>
    <row r="85176" ht="14.25" customHeight="1"/>
    <row r="85177" ht="14.25" customHeight="1"/>
    <row r="85178" ht="14.25" customHeight="1"/>
    <row r="85179" ht="14.25" customHeight="1"/>
    <row r="85180" ht="14.25" customHeight="1"/>
    <row r="85181" ht="14.25" customHeight="1"/>
    <row r="85182" ht="14.25" customHeight="1"/>
    <row r="85183" ht="14.25" customHeight="1"/>
    <row r="85184" ht="14.25" customHeight="1"/>
    <row r="85185" ht="14.25" customHeight="1"/>
    <row r="85186" ht="14.25" customHeight="1"/>
    <row r="85187" ht="14.25" customHeight="1"/>
    <row r="85188" ht="14.25" customHeight="1"/>
    <row r="85189" ht="14.25" customHeight="1"/>
    <row r="85190" ht="14.25" customHeight="1"/>
    <row r="85191" ht="14.25" customHeight="1"/>
    <row r="85192" ht="14.25" customHeight="1"/>
    <row r="85193" ht="14.25" customHeight="1"/>
    <row r="85194" ht="14.25" customHeight="1"/>
    <row r="85195" ht="14.25" customHeight="1"/>
    <row r="85196" ht="14.25" customHeight="1"/>
    <row r="85197" ht="14.25" customHeight="1"/>
    <row r="85198" ht="14.25" customHeight="1"/>
    <row r="85199" ht="14.25" customHeight="1"/>
    <row r="85200" ht="14.25" customHeight="1"/>
    <row r="85201" ht="14.25" customHeight="1"/>
    <row r="85202" ht="14.25" customHeight="1"/>
    <row r="85203" ht="14.25" customHeight="1"/>
    <row r="85204" ht="14.25" customHeight="1"/>
    <row r="85205" ht="14.25" customHeight="1"/>
    <row r="85206" ht="14.25" customHeight="1"/>
    <row r="85207" ht="14.25" customHeight="1"/>
    <row r="85208" ht="14.25" customHeight="1"/>
    <row r="85209" ht="14.25" customHeight="1"/>
    <row r="85210" ht="14.25" customHeight="1"/>
    <row r="85211" ht="14.25" customHeight="1"/>
    <row r="85212" ht="14.25" customHeight="1"/>
    <row r="85213" ht="14.25" customHeight="1"/>
    <row r="85214" ht="14.25" customHeight="1"/>
    <row r="85215" ht="14.25" customHeight="1"/>
    <row r="85216" ht="14.25" customHeight="1"/>
    <row r="85217" ht="14.25" customHeight="1"/>
    <row r="85218" ht="14.25" customHeight="1"/>
    <row r="85219" ht="14.25" customHeight="1"/>
    <row r="85220" ht="14.25" customHeight="1"/>
    <row r="85221" ht="14.25" customHeight="1"/>
    <row r="85222" ht="14.25" customHeight="1"/>
    <row r="85223" ht="14.25" customHeight="1"/>
    <row r="85224" ht="14.25" customHeight="1"/>
    <row r="85225" ht="14.25" customHeight="1"/>
    <row r="85226" ht="14.25" customHeight="1"/>
    <row r="85227" ht="14.25" customHeight="1"/>
    <row r="85228" ht="14.25" customHeight="1"/>
    <row r="85229" ht="14.25" customHeight="1"/>
    <row r="85230" ht="14.25" customHeight="1"/>
    <row r="85231" ht="14.25" customHeight="1"/>
    <row r="85232" ht="14.25" customHeight="1"/>
    <row r="85233" ht="14.25" customHeight="1"/>
    <row r="85234" ht="14.25" customHeight="1"/>
    <row r="85235" ht="14.25" customHeight="1"/>
    <row r="85236" ht="14.25" customHeight="1"/>
    <row r="85237" ht="14.25" customHeight="1"/>
    <row r="85238" ht="14.25" customHeight="1"/>
    <row r="85239" ht="14.25" customHeight="1"/>
    <row r="85240" ht="14.25" customHeight="1"/>
    <row r="85241" ht="14.25" customHeight="1"/>
    <row r="85242" ht="14.25" customHeight="1"/>
    <row r="85243" ht="14.25" customHeight="1"/>
    <row r="85244" ht="14.25" customHeight="1"/>
    <row r="85245" ht="14.25" customHeight="1"/>
    <row r="85246" ht="14.25" customHeight="1"/>
    <row r="85247" ht="14.25" customHeight="1"/>
    <row r="85248" ht="14.25" customHeight="1"/>
    <row r="85249" ht="14.25" customHeight="1"/>
    <row r="85250" ht="14.25" customHeight="1"/>
    <row r="85251" ht="14.25" customHeight="1"/>
    <row r="85252" ht="14.25" customHeight="1"/>
    <row r="85253" ht="14.25" customHeight="1"/>
    <row r="85254" ht="14.25" customHeight="1"/>
    <row r="85255" ht="14.25" customHeight="1"/>
    <row r="85256" ht="14.25" customHeight="1"/>
    <row r="85257" ht="14.25" customHeight="1"/>
    <row r="85258" ht="14.25" customHeight="1"/>
    <row r="85259" ht="14.25" customHeight="1"/>
    <row r="85260" ht="14.25" customHeight="1"/>
    <row r="85261" ht="14.25" customHeight="1"/>
    <row r="85262" ht="14.25" customHeight="1"/>
    <row r="85263" ht="14.25" customHeight="1"/>
    <row r="85264" ht="14.25" customHeight="1"/>
    <row r="85265" ht="14.25" customHeight="1"/>
    <row r="85266" ht="14.25" customHeight="1"/>
    <row r="85267" ht="14.25" customHeight="1"/>
    <row r="85268" ht="14.25" customHeight="1"/>
    <row r="85269" ht="14.25" customHeight="1"/>
    <row r="85270" ht="14.25" customHeight="1"/>
    <row r="85271" ht="14.25" customHeight="1"/>
    <row r="85272" ht="14.25" customHeight="1"/>
    <row r="85273" ht="14.25" customHeight="1"/>
    <row r="85274" ht="14.25" customHeight="1"/>
    <row r="85275" ht="14.25" customHeight="1"/>
    <row r="85276" ht="14.25" customHeight="1"/>
    <row r="85277" ht="14.25" customHeight="1"/>
    <row r="85278" ht="14.25" customHeight="1"/>
    <row r="85279" ht="14.25" customHeight="1"/>
    <row r="85280" ht="14.25" customHeight="1"/>
    <row r="85281" ht="14.25" customHeight="1"/>
    <row r="85282" ht="14.25" customHeight="1"/>
    <row r="85283" ht="14.25" customHeight="1"/>
    <row r="85284" ht="14.25" customHeight="1"/>
    <row r="85285" ht="14.25" customHeight="1"/>
    <row r="85286" ht="14.25" customHeight="1"/>
    <row r="85287" ht="14.25" customHeight="1"/>
    <row r="85288" ht="14.25" customHeight="1"/>
    <row r="85289" ht="14.25" customHeight="1"/>
    <row r="85290" ht="14.25" customHeight="1"/>
    <row r="85291" ht="14.25" customHeight="1"/>
    <row r="85292" ht="14.25" customHeight="1"/>
    <row r="85293" ht="14.25" customHeight="1"/>
    <row r="85294" ht="14.25" customHeight="1"/>
    <row r="85295" ht="14.25" customHeight="1"/>
    <row r="85296" ht="14.25" customHeight="1"/>
    <row r="85297" ht="14.25" customHeight="1"/>
    <row r="85298" ht="14.25" customHeight="1"/>
    <row r="85299" ht="14.25" customHeight="1"/>
    <row r="85300" ht="14.25" customHeight="1"/>
    <row r="85301" ht="14.25" customHeight="1"/>
    <row r="85302" ht="14.25" customHeight="1"/>
    <row r="85303" ht="14.25" customHeight="1"/>
    <row r="85304" ht="14.25" customHeight="1"/>
    <row r="85305" ht="14.25" customHeight="1"/>
    <row r="85306" ht="14.25" customHeight="1"/>
    <row r="85307" ht="14.25" customHeight="1"/>
    <row r="85308" ht="14.25" customHeight="1"/>
    <row r="85309" ht="14.25" customHeight="1"/>
    <row r="85310" ht="14.25" customHeight="1"/>
    <row r="85311" ht="14.25" customHeight="1"/>
    <row r="85312" ht="14.25" customHeight="1"/>
    <row r="85313" ht="14.25" customHeight="1"/>
    <row r="85314" ht="14.25" customHeight="1"/>
    <row r="85315" ht="14.25" customHeight="1"/>
    <row r="85316" ht="14.25" customHeight="1"/>
    <row r="85317" ht="14.25" customHeight="1"/>
    <row r="85318" ht="14.25" customHeight="1"/>
    <row r="85319" ht="14.25" customHeight="1"/>
    <row r="85320" ht="14.25" customHeight="1"/>
    <row r="85321" ht="14.25" customHeight="1"/>
    <row r="85322" ht="14.25" customHeight="1"/>
    <row r="85323" ht="14.25" customHeight="1"/>
    <row r="85324" ht="14.25" customHeight="1"/>
    <row r="85325" ht="14.25" customHeight="1"/>
    <row r="85326" ht="14.25" customHeight="1"/>
    <row r="85327" ht="14.25" customHeight="1"/>
    <row r="85328" ht="14.25" customHeight="1"/>
    <row r="85329" ht="14.25" customHeight="1"/>
    <row r="85330" ht="14.25" customHeight="1"/>
    <row r="85331" ht="14.25" customHeight="1"/>
    <row r="85332" ht="14.25" customHeight="1"/>
    <row r="85333" ht="14.25" customHeight="1"/>
    <row r="85334" ht="14.25" customHeight="1"/>
    <row r="85335" ht="14.25" customHeight="1"/>
    <row r="85336" ht="14.25" customHeight="1"/>
    <row r="85337" ht="14.25" customHeight="1"/>
    <row r="85338" ht="14.25" customHeight="1"/>
    <row r="85339" ht="14.25" customHeight="1"/>
    <row r="85340" ht="14.25" customHeight="1"/>
    <row r="85341" ht="14.25" customHeight="1"/>
    <row r="85342" ht="14.25" customHeight="1"/>
    <row r="85343" ht="14.25" customHeight="1"/>
    <row r="85344" ht="14.25" customHeight="1"/>
    <row r="85345" ht="14.25" customHeight="1"/>
    <row r="85346" ht="14.25" customHeight="1"/>
    <row r="85347" ht="14.25" customHeight="1"/>
    <row r="85348" ht="14.25" customHeight="1"/>
    <row r="85349" ht="14.25" customHeight="1"/>
    <row r="85350" ht="14.25" customHeight="1"/>
    <row r="85351" ht="14.25" customHeight="1"/>
    <row r="85352" ht="14.25" customHeight="1"/>
    <row r="85353" ht="14.25" customHeight="1"/>
    <row r="85354" ht="14.25" customHeight="1"/>
    <row r="85355" ht="14.25" customHeight="1"/>
    <row r="85356" ht="14.25" customHeight="1"/>
    <row r="85357" ht="14.25" customHeight="1"/>
    <row r="85358" ht="14.25" customHeight="1"/>
    <row r="85359" ht="14.25" customHeight="1"/>
    <row r="85360" ht="14.25" customHeight="1"/>
    <row r="85361" ht="14.25" customHeight="1"/>
    <row r="85362" ht="14.25" customHeight="1"/>
    <row r="85363" ht="14.25" customHeight="1"/>
    <row r="85364" ht="14.25" customHeight="1"/>
    <row r="85365" ht="14.25" customHeight="1"/>
    <row r="85366" ht="14.25" customHeight="1"/>
    <row r="85367" ht="14.25" customHeight="1"/>
    <row r="85368" ht="14.25" customHeight="1"/>
    <row r="85369" ht="14.25" customHeight="1"/>
    <row r="85370" ht="14.25" customHeight="1"/>
    <row r="85371" ht="14.25" customHeight="1"/>
    <row r="85372" ht="14.25" customHeight="1"/>
    <row r="85373" ht="14.25" customHeight="1"/>
    <row r="85374" ht="14.25" customHeight="1"/>
    <row r="85375" ht="14.25" customHeight="1"/>
    <row r="85376" ht="14.25" customHeight="1"/>
    <row r="85377" ht="14.25" customHeight="1"/>
    <row r="85378" ht="14.25" customHeight="1"/>
    <row r="85379" ht="14.25" customHeight="1"/>
    <row r="85380" ht="14.25" customHeight="1"/>
    <row r="85381" ht="14.25" customHeight="1"/>
    <row r="85382" ht="14.25" customHeight="1"/>
    <row r="85383" ht="14.25" customHeight="1"/>
    <row r="85384" ht="14.25" customHeight="1"/>
    <row r="85385" ht="14.25" customHeight="1"/>
    <row r="85386" ht="14.25" customHeight="1"/>
    <row r="85387" ht="14.25" customHeight="1"/>
    <row r="85388" ht="14.25" customHeight="1"/>
    <row r="85389" ht="14.25" customHeight="1"/>
    <row r="85390" ht="14.25" customHeight="1"/>
    <row r="85391" ht="14.25" customHeight="1"/>
    <row r="85392" ht="14.25" customHeight="1"/>
    <row r="85393" ht="14.25" customHeight="1"/>
    <row r="85394" ht="14.25" customHeight="1"/>
    <row r="85395" ht="14.25" customHeight="1"/>
    <row r="85396" ht="14.25" customHeight="1"/>
    <row r="85397" ht="14.25" customHeight="1"/>
    <row r="85398" ht="14.25" customHeight="1"/>
    <row r="85399" ht="14.25" customHeight="1"/>
    <row r="85400" ht="14.25" customHeight="1"/>
    <row r="85401" ht="14.25" customHeight="1"/>
    <row r="85402" ht="14.25" customHeight="1"/>
    <row r="85403" ht="14.25" customHeight="1"/>
    <row r="85404" ht="14.25" customHeight="1"/>
    <row r="85405" ht="14.25" customHeight="1"/>
    <row r="85406" ht="14.25" customHeight="1"/>
    <row r="85407" ht="14.25" customHeight="1"/>
    <row r="85408" ht="14.25" customHeight="1"/>
    <row r="85409" ht="14.25" customHeight="1"/>
    <row r="85410" ht="14.25" customHeight="1"/>
    <row r="85411" ht="14.25" customHeight="1"/>
    <row r="85412" ht="14.25" customHeight="1"/>
    <row r="85413" ht="14.25" customHeight="1"/>
    <row r="85414" ht="14.25" customHeight="1"/>
    <row r="85415" ht="14.25" customHeight="1"/>
    <row r="85416" ht="14.25" customHeight="1"/>
    <row r="85417" ht="14.25" customHeight="1"/>
    <row r="85418" ht="14.25" customHeight="1"/>
    <row r="85419" ht="14.25" customHeight="1"/>
    <row r="85420" ht="14.25" customHeight="1"/>
    <row r="85421" ht="14.25" customHeight="1"/>
    <row r="85422" ht="14.25" customHeight="1"/>
    <row r="85423" ht="14.25" customHeight="1"/>
    <row r="85424" ht="14.25" customHeight="1"/>
    <row r="85425" ht="14.25" customHeight="1"/>
    <row r="85426" ht="14.25" customHeight="1"/>
    <row r="85427" ht="14.25" customHeight="1"/>
    <row r="85428" ht="14.25" customHeight="1"/>
    <row r="85429" ht="14.25" customHeight="1"/>
    <row r="85430" ht="14.25" customHeight="1"/>
    <row r="85431" ht="14.25" customHeight="1"/>
    <row r="85432" ht="14.25" customHeight="1"/>
    <row r="85433" ht="14.25" customHeight="1"/>
    <row r="85434" ht="14.25" customHeight="1"/>
    <row r="85435" ht="14.25" customHeight="1"/>
    <row r="85436" ht="14.25" customHeight="1"/>
    <row r="85437" ht="14.25" customHeight="1"/>
    <row r="85438" ht="14.25" customHeight="1"/>
    <row r="85439" ht="14.25" customHeight="1"/>
    <row r="85440" ht="14.25" customHeight="1"/>
    <row r="85441" ht="14.25" customHeight="1"/>
    <row r="85442" ht="14.25" customHeight="1"/>
    <row r="85443" ht="14.25" customHeight="1"/>
    <row r="85444" ht="14.25" customHeight="1"/>
    <row r="85445" ht="14.25" customHeight="1"/>
    <row r="85446" ht="14.25" customHeight="1"/>
    <row r="85447" ht="14.25" customHeight="1"/>
    <row r="85448" ht="14.25" customHeight="1"/>
    <row r="85449" ht="14.25" customHeight="1"/>
    <row r="85450" ht="14.25" customHeight="1"/>
    <row r="85451" ht="14.25" customHeight="1"/>
    <row r="85452" ht="14.25" customHeight="1"/>
    <row r="85453" ht="14.25" customHeight="1"/>
    <row r="85454" ht="14.25" customHeight="1"/>
    <row r="85455" ht="14.25" customHeight="1"/>
    <row r="85456" ht="14.25" customHeight="1"/>
    <row r="85457" ht="14.25" customHeight="1"/>
    <row r="85458" ht="14.25" customHeight="1"/>
    <row r="85459" ht="14.25" customHeight="1"/>
    <row r="85460" ht="14.25" customHeight="1"/>
    <row r="85461" ht="14.25" customHeight="1"/>
    <row r="85462" ht="14.25" customHeight="1"/>
    <row r="85463" ht="14.25" customHeight="1"/>
    <row r="85464" ht="14.25" customHeight="1"/>
    <row r="85465" ht="14.25" customHeight="1"/>
    <row r="85466" ht="14.25" customHeight="1"/>
    <row r="85467" ht="14.25" customHeight="1"/>
    <row r="85468" ht="14.25" customHeight="1"/>
    <row r="85469" ht="14.25" customHeight="1"/>
    <row r="85470" ht="14.25" customHeight="1"/>
    <row r="85471" ht="14.25" customHeight="1"/>
    <row r="85472" ht="14.25" customHeight="1"/>
    <row r="85473" ht="14.25" customHeight="1"/>
    <row r="85474" ht="14.25" customHeight="1"/>
    <row r="85475" ht="14.25" customHeight="1"/>
    <row r="85476" ht="14.25" customHeight="1"/>
    <row r="85477" ht="14.25" customHeight="1"/>
    <row r="85478" ht="14.25" customHeight="1"/>
    <row r="85479" ht="14.25" customHeight="1"/>
    <row r="85480" ht="14.25" customHeight="1"/>
    <row r="85481" ht="14.25" customHeight="1"/>
    <row r="85482" ht="14.25" customHeight="1"/>
    <row r="85483" ht="14.25" customHeight="1"/>
    <row r="85484" ht="14.25" customHeight="1"/>
    <row r="85485" ht="14.25" customHeight="1"/>
    <row r="85486" ht="14.25" customHeight="1"/>
    <row r="85487" ht="14.25" customHeight="1"/>
    <row r="85488" ht="14.25" customHeight="1"/>
    <row r="85489" ht="14.25" customHeight="1"/>
    <row r="85490" ht="14.25" customHeight="1"/>
    <row r="85491" ht="14.25" customHeight="1"/>
    <row r="85492" ht="14.25" customHeight="1"/>
    <row r="85493" ht="14.25" customHeight="1"/>
    <row r="85494" ht="14.25" customHeight="1"/>
    <row r="85495" ht="14.25" customHeight="1"/>
    <row r="85496" ht="14.25" customHeight="1"/>
    <row r="85497" ht="14.25" customHeight="1"/>
    <row r="85498" ht="14.25" customHeight="1"/>
    <row r="85499" ht="14.25" customHeight="1"/>
    <row r="85500" ht="14.25" customHeight="1"/>
    <row r="85501" ht="14.25" customHeight="1"/>
    <row r="85502" ht="14.25" customHeight="1"/>
    <row r="85503" ht="14.25" customHeight="1"/>
    <row r="85504" ht="14.25" customHeight="1"/>
    <row r="85505" ht="14.25" customHeight="1"/>
    <row r="85506" ht="14.25" customHeight="1"/>
    <row r="85507" ht="14.25" customHeight="1"/>
    <row r="85508" ht="14.25" customHeight="1"/>
    <row r="85509" ht="14.25" customHeight="1"/>
    <row r="85510" ht="14.25" customHeight="1"/>
    <row r="85511" ht="14.25" customHeight="1"/>
    <row r="85512" ht="14.25" customHeight="1"/>
    <row r="85513" ht="14.25" customHeight="1"/>
    <row r="85514" ht="14.25" customHeight="1"/>
    <row r="85515" ht="14.25" customHeight="1"/>
    <row r="85516" ht="14.25" customHeight="1"/>
    <row r="85517" ht="14.25" customHeight="1"/>
    <row r="85518" ht="14.25" customHeight="1"/>
    <row r="85519" ht="14.25" customHeight="1"/>
    <row r="85520" ht="14.25" customHeight="1"/>
    <row r="85521" ht="14.25" customHeight="1"/>
    <row r="85522" ht="14.25" customHeight="1"/>
    <row r="85523" ht="14.25" customHeight="1"/>
    <row r="85524" ht="14.25" customHeight="1"/>
    <row r="85525" ht="14.25" customHeight="1"/>
    <row r="85526" ht="14.25" customHeight="1"/>
    <row r="85527" ht="14.25" customHeight="1"/>
    <row r="85528" ht="14.25" customHeight="1"/>
    <row r="85529" ht="14.25" customHeight="1"/>
    <row r="85530" ht="14.25" customHeight="1"/>
    <row r="85531" ht="14.25" customHeight="1"/>
    <row r="85532" ht="14.25" customHeight="1"/>
    <row r="85533" ht="14.25" customHeight="1"/>
    <row r="85534" ht="14.25" customHeight="1"/>
    <row r="85535" ht="14.25" customHeight="1"/>
    <row r="85536" ht="14.25" customHeight="1"/>
    <row r="85537" ht="14.25" customHeight="1"/>
    <row r="85538" ht="14.25" customHeight="1"/>
    <row r="85539" ht="14.25" customHeight="1"/>
    <row r="85540" ht="14.25" customHeight="1"/>
    <row r="85541" ht="14.25" customHeight="1"/>
    <row r="85542" ht="14.25" customHeight="1"/>
    <row r="85543" ht="14.25" customHeight="1"/>
    <row r="85544" ht="14.25" customHeight="1"/>
    <row r="85545" ht="14.25" customHeight="1"/>
    <row r="85546" ht="14.25" customHeight="1"/>
    <row r="85547" ht="14.25" customHeight="1"/>
    <row r="85548" ht="14.25" customHeight="1"/>
    <row r="85549" ht="14.25" customHeight="1"/>
    <row r="85550" ht="14.25" customHeight="1"/>
    <row r="85551" ht="14.25" customHeight="1"/>
    <row r="85552" ht="14.25" customHeight="1"/>
    <row r="85553" ht="14.25" customHeight="1"/>
    <row r="85554" ht="14.25" customHeight="1"/>
    <row r="85555" ht="14.25" customHeight="1"/>
    <row r="85556" ht="14.25" customHeight="1"/>
    <row r="85557" ht="14.25" customHeight="1"/>
    <row r="85558" ht="14.25" customHeight="1"/>
    <row r="85559" ht="14.25" customHeight="1"/>
    <row r="85560" ht="14.25" customHeight="1"/>
    <row r="85561" ht="14.25" customHeight="1"/>
    <row r="85562" ht="14.25" customHeight="1"/>
    <row r="85563" ht="14.25" customHeight="1"/>
    <row r="85564" ht="14.25" customHeight="1"/>
    <row r="85565" ht="14.25" customHeight="1"/>
    <row r="85566" ht="14.25" customHeight="1"/>
    <row r="85567" ht="14.25" customHeight="1"/>
    <row r="85568" ht="14.25" customHeight="1"/>
    <row r="85569" ht="14.25" customHeight="1"/>
    <row r="85570" ht="14.25" customHeight="1"/>
    <row r="85571" ht="14.25" customHeight="1"/>
    <row r="85572" ht="14.25" customHeight="1"/>
    <row r="85573" ht="14.25" customHeight="1"/>
    <row r="85574" ht="14.25" customHeight="1"/>
    <row r="85575" ht="14.25" customHeight="1"/>
    <row r="85576" ht="14.25" customHeight="1"/>
    <row r="85577" ht="14.25" customHeight="1"/>
    <row r="85578" ht="14.25" customHeight="1"/>
    <row r="85579" ht="14.25" customHeight="1"/>
    <row r="85580" ht="14.25" customHeight="1"/>
    <row r="85581" ht="14.25" customHeight="1"/>
    <row r="85582" ht="14.25" customHeight="1"/>
    <row r="85583" ht="14.25" customHeight="1"/>
    <row r="85584" ht="14.25" customHeight="1"/>
    <row r="85585" ht="14.25" customHeight="1"/>
    <row r="85586" ht="14.25" customHeight="1"/>
    <row r="85587" ht="14.25" customHeight="1"/>
    <row r="85588" ht="14.25" customHeight="1"/>
    <row r="85589" ht="14.25" customHeight="1"/>
    <row r="85590" ht="14.25" customHeight="1"/>
    <row r="85591" ht="14.25" customHeight="1"/>
    <row r="85592" ht="14.25" customHeight="1"/>
    <row r="85593" ht="14.25" customHeight="1"/>
    <row r="85594" ht="14.25" customHeight="1"/>
    <row r="85595" ht="14.25" customHeight="1"/>
    <row r="85596" ht="14.25" customHeight="1"/>
    <row r="85597" ht="14.25" customHeight="1"/>
    <row r="85598" ht="14.25" customHeight="1"/>
    <row r="85599" ht="14.25" customHeight="1"/>
    <row r="85600" ht="14.25" customHeight="1"/>
    <row r="85601" ht="14.25" customHeight="1"/>
    <row r="85602" ht="14.25" customHeight="1"/>
    <row r="85603" ht="14.25" customHeight="1"/>
    <row r="85604" ht="14.25" customHeight="1"/>
    <row r="85605" ht="14.25" customHeight="1"/>
    <row r="85606" ht="14.25" customHeight="1"/>
    <row r="85607" ht="14.25" customHeight="1"/>
    <row r="85608" ht="14.25" customHeight="1"/>
    <row r="85609" ht="14.25" customHeight="1"/>
    <row r="85610" ht="14.25" customHeight="1"/>
    <row r="85611" ht="14.25" customHeight="1"/>
    <row r="85612" ht="14.25" customHeight="1"/>
    <row r="85613" ht="14.25" customHeight="1"/>
    <row r="85614" ht="14.25" customHeight="1"/>
    <row r="85615" ht="14.25" customHeight="1"/>
    <row r="85616" ht="14.25" customHeight="1"/>
    <row r="85617" ht="14.25" customHeight="1"/>
    <row r="85618" ht="14.25" customHeight="1"/>
    <row r="85619" ht="14.25" customHeight="1"/>
    <row r="85620" ht="14.25" customHeight="1"/>
    <row r="85621" ht="14.25" customHeight="1"/>
    <row r="85622" ht="14.25" customHeight="1"/>
    <row r="85623" ht="14.25" customHeight="1"/>
    <row r="85624" ht="14.25" customHeight="1"/>
    <row r="85625" ht="14.25" customHeight="1"/>
    <row r="85626" ht="14.25" customHeight="1"/>
    <row r="85627" ht="14.25" customHeight="1"/>
    <row r="85628" ht="14.25" customHeight="1"/>
    <row r="85629" ht="14.25" customHeight="1"/>
    <row r="85630" ht="14.25" customHeight="1"/>
    <row r="85631" ht="14.25" customHeight="1"/>
    <row r="85632" ht="14.25" customHeight="1"/>
    <row r="85633" ht="14.25" customHeight="1"/>
    <row r="85634" ht="14.25" customHeight="1"/>
    <row r="85635" ht="14.25" customHeight="1"/>
    <row r="85636" ht="14.25" customHeight="1"/>
    <row r="85637" ht="14.25" customHeight="1"/>
    <row r="85638" ht="14.25" customHeight="1"/>
    <row r="85639" ht="14.25" customHeight="1"/>
    <row r="85640" ht="14.25" customHeight="1"/>
    <row r="85641" ht="14.25" customHeight="1"/>
    <row r="85642" ht="14.25" customHeight="1"/>
    <row r="85643" ht="14.25" customHeight="1"/>
    <row r="85644" ht="14.25" customHeight="1"/>
    <row r="85645" ht="14.25" customHeight="1"/>
    <row r="85646" ht="14.25" customHeight="1"/>
    <row r="85647" ht="14.25" customHeight="1"/>
    <row r="85648" ht="14.25" customHeight="1"/>
    <row r="85649" ht="14.25" customHeight="1"/>
    <row r="85650" ht="14.25" customHeight="1"/>
    <row r="85651" ht="14.25" customHeight="1"/>
    <row r="85652" ht="14.25" customHeight="1"/>
    <row r="85653" ht="14.25" customHeight="1"/>
    <row r="85654" ht="14.25" customHeight="1"/>
    <row r="85655" ht="14.25" customHeight="1"/>
    <row r="85656" ht="14.25" customHeight="1"/>
    <row r="85657" ht="14.25" customHeight="1"/>
    <row r="85658" ht="14.25" customHeight="1"/>
    <row r="85659" ht="14.25" customHeight="1"/>
    <row r="85660" ht="14.25" customHeight="1"/>
    <row r="85661" ht="14.25" customHeight="1"/>
    <row r="85662" ht="14.25" customHeight="1"/>
    <row r="85663" ht="14.25" customHeight="1"/>
    <row r="85664" ht="14.25" customHeight="1"/>
    <row r="85665" ht="14.25" customHeight="1"/>
    <row r="85666" ht="14.25" customHeight="1"/>
    <row r="85667" ht="14.25" customHeight="1"/>
    <row r="85668" ht="14.25" customHeight="1"/>
    <row r="85669" ht="14.25" customHeight="1"/>
    <row r="85670" ht="14.25" customHeight="1"/>
    <row r="85671" ht="14.25" customHeight="1"/>
    <row r="85672" ht="14.25" customHeight="1"/>
    <row r="85673" ht="14.25" customHeight="1"/>
    <row r="85674" ht="14.25" customHeight="1"/>
    <row r="85675" ht="14.25" customHeight="1"/>
    <row r="85676" ht="14.25" customHeight="1"/>
    <row r="85677" ht="14.25" customHeight="1"/>
    <row r="85678" ht="14.25" customHeight="1"/>
    <row r="85679" ht="14.25" customHeight="1"/>
    <row r="85680" ht="14.25" customHeight="1"/>
    <row r="85681" ht="14.25" customHeight="1"/>
    <row r="85682" ht="14.25" customHeight="1"/>
    <row r="85683" ht="14.25" customHeight="1"/>
    <row r="85684" ht="14.25" customHeight="1"/>
    <row r="85685" ht="14.25" customHeight="1"/>
    <row r="85686" ht="14.25" customHeight="1"/>
    <row r="85687" ht="14.25" customHeight="1"/>
    <row r="85688" ht="14.25" customHeight="1"/>
    <row r="85689" ht="14.25" customHeight="1"/>
    <row r="85690" ht="14.25" customHeight="1"/>
    <row r="85691" ht="14.25" customHeight="1"/>
    <row r="85692" ht="14.25" customHeight="1"/>
    <row r="85693" ht="14.25" customHeight="1"/>
    <row r="85694" ht="14.25" customHeight="1"/>
    <row r="85695" ht="14.25" customHeight="1"/>
    <row r="85696" ht="14.25" customHeight="1"/>
    <row r="85697" ht="14.25" customHeight="1"/>
    <row r="85698" ht="14.25" customHeight="1"/>
    <row r="85699" ht="14.25" customHeight="1"/>
    <row r="85700" ht="14.25" customHeight="1"/>
    <row r="85701" ht="14.25" customHeight="1"/>
    <row r="85702" ht="14.25" customHeight="1"/>
    <row r="85703" ht="14.25" customHeight="1"/>
    <row r="85704" ht="14.25" customHeight="1"/>
    <row r="85705" ht="14.25" customHeight="1"/>
    <row r="85706" ht="14.25" customHeight="1"/>
    <row r="85707" ht="14.25" customHeight="1"/>
    <row r="85708" ht="14.25" customHeight="1"/>
    <row r="85709" ht="14.25" customHeight="1"/>
    <row r="85710" ht="14.25" customHeight="1"/>
    <row r="85711" ht="14.25" customHeight="1"/>
    <row r="85712" ht="14.25" customHeight="1"/>
    <row r="85713" ht="14.25" customHeight="1"/>
    <row r="85714" ht="14.25" customHeight="1"/>
    <row r="85715" ht="14.25" customHeight="1"/>
    <row r="85716" ht="14.25" customHeight="1"/>
    <row r="85717" ht="14.25" customHeight="1"/>
    <row r="85718" ht="14.25" customHeight="1"/>
    <row r="85719" ht="14.25" customHeight="1"/>
    <row r="85720" ht="14.25" customHeight="1"/>
    <row r="85721" ht="14.25" customHeight="1"/>
    <row r="85722" ht="14.25" customHeight="1"/>
    <row r="85723" ht="14.25" customHeight="1"/>
    <row r="85724" ht="14.25" customHeight="1"/>
    <row r="85725" ht="14.25" customHeight="1"/>
    <row r="85726" ht="14.25" customHeight="1"/>
    <row r="85727" ht="14.25" customHeight="1"/>
    <row r="85728" ht="14.25" customHeight="1"/>
    <row r="85729" ht="14.25" customHeight="1"/>
    <row r="85730" ht="14.25" customHeight="1"/>
    <row r="85731" ht="14.25" customHeight="1"/>
    <row r="85732" ht="14.25" customHeight="1"/>
    <row r="85733" ht="14.25" customHeight="1"/>
    <row r="85734" ht="14.25" customHeight="1"/>
    <row r="85735" ht="14.25" customHeight="1"/>
    <row r="85736" ht="14.25" customHeight="1"/>
    <row r="85737" ht="14.25" customHeight="1"/>
    <row r="85738" ht="14.25" customHeight="1"/>
    <row r="85739" ht="14.25" customHeight="1"/>
    <row r="85740" ht="14.25" customHeight="1"/>
    <row r="85741" ht="14.25" customHeight="1"/>
    <row r="85742" ht="14.25" customHeight="1"/>
    <row r="85743" ht="14.25" customHeight="1"/>
    <row r="85744" ht="14.25" customHeight="1"/>
    <row r="85745" ht="14.25" customHeight="1"/>
    <row r="85746" ht="14.25" customHeight="1"/>
    <row r="85747" ht="14.25" customHeight="1"/>
    <row r="85748" ht="14.25" customHeight="1"/>
    <row r="85749" ht="14.25" customHeight="1"/>
    <row r="85750" ht="14.25" customHeight="1"/>
    <row r="85751" ht="14.25" customHeight="1"/>
    <row r="85752" ht="14.25" customHeight="1"/>
    <row r="85753" ht="14.25" customHeight="1"/>
    <row r="85754" ht="14.25" customHeight="1"/>
    <row r="85755" ht="14.25" customHeight="1"/>
    <row r="85756" ht="14.25" customHeight="1"/>
    <row r="85757" ht="14.25" customHeight="1"/>
    <row r="85758" ht="14.25" customHeight="1"/>
    <row r="85759" ht="14.25" customHeight="1"/>
    <row r="85760" ht="14.25" customHeight="1"/>
    <row r="85761" ht="14.25" customHeight="1"/>
    <row r="85762" ht="14.25" customHeight="1"/>
    <row r="85763" ht="14.25" customHeight="1"/>
    <row r="85764" ht="14.25" customHeight="1"/>
    <row r="85765" ht="14.25" customHeight="1"/>
    <row r="85766" ht="14.25" customHeight="1"/>
    <row r="85767" ht="14.25" customHeight="1"/>
    <row r="85768" ht="14.25" customHeight="1"/>
    <row r="85769" ht="14.25" customHeight="1"/>
    <row r="85770" ht="14.25" customHeight="1"/>
    <row r="85771" ht="14.25" customHeight="1"/>
    <row r="85772" ht="14.25" customHeight="1"/>
    <row r="85773" ht="14.25" customHeight="1"/>
    <row r="85774" ht="14.25" customHeight="1"/>
    <row r="85775" ht="14.25" customHeight="1"/>
    <row r="85776" ht="14.25" customHeight="1"/>
    <row r="85777" ht="14.25" customHeight="1"/>
    <row r="85778" ht="14.25" customHeight="1"/>
    <row r="85779" ht="14.25" customHeight="1"/>
    <row r="85780" ht="14.25" customHeight="1"/>
    <row r="85781" ht="14.25" customHeight="1"/>
    <row r="85782" ht="14.25" customHeight="1"/>
    <row r="85783" ht="14.25" customHeight="1"/>
    <row r="85784" ht="14.25" customHeight="1"/>
    <row r="85785" ht="14.25" customHeight="1"/>
    <row r="85786" ht="14.25" customHeight="1"/>
    <row r="85787" ht="14.25" customHeight="1"/>
    <row r="85788" ht="14.25" customHeight="1"/>
    <row r="85789" ht="14.25" customHeight="1"/>
    <row r="85790" ht="14.25" customHeight="1"/>
    <row r="85791" ht="14.25" customHeight="1"/>
    <row r="85792" ht="14.25" customHeight="1"/>
    <row r="85793" ht="14.25" customHeight="1"/>
    <row r="85794" ht="14.25" customHeight="1"/>
    <row r="85795" ht="14.25" customHeight="1"/>
    <row r="85796" ht="14.25" customHeight="1"/>
    <row r="85797" ht="14.25" customHeight="1"/>
    <row r="85798" ht="14.25" customHeight="1"/>
    <row r="85799" ht="14.25" customHeight="1"/>
    <row r="85800" ht="14.25" customHeight="1"/>
    <row r="85801" ht="14.25" customHeight="1"/>
    <row r="85802" ht="14.25" customHeight="1"/>
    <row r="85803" ht="14.25" customHeight="1"/>
    <row r="85804" ht="14.25" customHeight="1"/>
    <row r="85805" ht="14.25" customHeight="1"/>
    <row r="85806" ht="14.25" customHeight="1"/>
    <row r="85807" ht="14.25" customHeight="1"/>
    <row r="85808" ht="14.25" customHeight="1"/>
    <row r="85809" ht="14.25" customHeight="1"/>
    <row r="85810" ht="14.25" customHeight="1"/>
    <row r="85811" ht="14.25" customHeight="1"/>
    <row r="85812" ht="14.25" customHeight="1"/>
    <row r="85813" ht="14.25" customHeight="1"/>
    <row r="85814" ht="14.25" customHeight="1"/>
    <row r="85815" ht="14.25" customHeight="1"/>
    <row r="85816" ht="14.25" customHeight="1"/>
    <row r="85817" ht="14.25" customHeight="1"/>
    <row r="85818" ht="14.25" customHeight="1"/>
    <row r="85819" ht="14.25" customHeight="1"/>
    <row r="85820" ht="14.25" customHeight="1"/>
    <row r="85821" ht="14.25" customHeight="1"/>
    <row r="85822" ht="14.25" customHeight="1"/>
    <row r="85823" ht="14.25" customHeight="1"/>
    <row r="85824" ht="14.25" customHeight="1"/>
    <row r="85825" ht="14.25" customHeight="1"/>
    <row r="85826" ht="14.25" customHeight="1"/>
    <row r="85827" ht="14.25" customHeight="1"/>
    <row r="85828" ht="14.25" customHeight="1"/>
    <row r="85829" ht="14.25" customHeight="1"/>
    <row r="85830" ht="14.25" customHeight="1"/>
    <row r="85831" ht="14.25" customHeight="1"/>
    <row r="85832" ht="14.25" customHeight="1"/>
    <row r="85833" ht="14.25" customHeight="1"/>
    <row r="85834" ht="14.25" customHeight="1"/>
    <row r="85835" ht="14.25" customHeight="1"/>
    <row r="85836" ht="14.25" customHeight="1"/>
    <row r="85837" ht="14.25" customHeight="1"/>
    <row r="85838" ht="14.25" customHeight="1"/>
    <row r="85839" ht="14.25" customHeight="1"/>
    <row r="85840" ht="14.25" customHeight="1"/>
    <row r="85841" ht="14.25" customHeight="1"/>
    <row r="85842" ht="14.25" customHeight="1"/>
    <row r="85843" ht="14.25" customHeight="1"/>
    <row r="85844" ht="14.25" customHeight="1"/>
    <row r="85845" ht="14.25" customHeight="1"/>
    <row r="85846" ht="14.25" customHeight="1"/>
    <row r="85847" ht="14.25" customHeight="1"/>
    <row r="85848" ht="14.25" customHeight="1"/>
    <row r="85849" ht="14.25" customHeight="1"/>
    <row r="85850" ht="14.25" customHeight="1"/>
    <row r="85851" ht="14.25" customHeight="1"/>
    <row r="85852" ht="14.25" customHeight="1"/>
    <row r="85853" ht="14.25" customHeight="1"/>
    <row r="85854" ht="14.25" customHeight="1"/>
    <row r="85855" ht="14.25" customHeight="1"/>
    <row r="85856" ht="14.25" customHeight="1"/>
    <row r="85857" ht="14.25" customHeight="1"/>
    <row r="85858" ht="14.25" customHeight="1"/>
    <row r="85859" ht="14.25" customHeight="1"/>
    <row r="85860" ht="14.25" customHeight="1"/>
    <row r="85861" ht="14.25" customHeight="1"/>
    <row r="85862" ht="14.25" customHeight="1"/>
    <row r="85863" ht="14.25" customHeight="1"/>
    <row r="85864" ht="14.25" customHeight="1"/>
    <row r="85865" ht="14.25" customHeight="1"/>
    <row r="85866" ht="14.25" customHeight="1"/>
    <row r="85867" ht="14.25" customHeight="1"/>
    <row r="85868" ht="14.25" customHeight="1"/>
    <row r="85869" ht="14.25" customHeight="1"/>
    <row r="85870" ht="14.25" customHeight="1"/>
    <row r="85871" ht="14.25" customHeight="1"/>
    <row r="85872" ht="14.25" customHeight="1"/>
    <row r="85873" ht="14.25" customHeight="1"/>
    <row r="85874" ht="14.25" customHeight="1"/>
    <row r="85875" ht="14.25" customHeight="1"/>
    <row r="85876" ht="14.25" customHeight="1"/>
    <row r="85877" ht="14.25" customHeight="1"/>
    <row r="85878" ht="14.25" customHeight="1"/>
    <row r="85879" ht="14.25" customHeight="1"/>
    <row r="85880" ht="14.25" customHeight="1"/>
    <row r="85881" ht="14.25" customHeight="1"/>
    <row r="85882" ht="14.25" customHeight="1"/>
    <row r="85883" ht="14.25" customHeight="1"/>
    <row r="85884" ht="14.25" customHeight="1"/>
    <row r="85885" ht="14.25" customHeight="1"/>
    <row r="85886" ht="14.25" customHeight="1"/>
    <row r="85887" ht="14.25" customHeight="1"/>
    <row r="85888" ht="14.25" customHeight="1"/>
    <row r="85889" ht="14.25" customHeight="1"/>
    <row r="85890" ht="14.25" customHeight="1"/>
    <row r="85891" ht="14.25" customHeight="1"/>
    <row r="85892" ht="14.25" customHeight="1"/>
    <row r="85893" ht="14.25" customHeight="1"/>
    <row r="85894" ht="14.25" customHeight="1"/>
    <row r="85895" ht="14.25" customHeight="1"/>
    <row r="85896" ht="14.25" customHeight="1"/>
    <row r="85897" ht="14.25" customHeight="1"/>
    <row r="85898" ht="14.25" customHeight="1"/>
    <row r="85899" ht="14.25" customHeight="1"/>
    <row r="85900" ht="14.25" customHeight="1"/>
    <row r="85901" ht="14.25" customHeight="1"/>
    <row r="85902" ht="14.25" customHeight="1"/>
    <row r="85903" ht="14.25" customHeight="1"/>
    <row r="85904" ht="14.25" customHeight="1"/>
    <row r="85905" ht="14.25" customHeight="1"/>
    <row r="85906" ht="14.25" customHeight="1"/>
    <row r="85907" ht="14.25" customHeight="1"/>
    <row r="85908" ht="14.25" customHeight="1"/>
    <row r="85909" ht="14.25" customHeight="1"/>
    <row r="85910" ht="14.25" customHeight="1"/>
    <row r="85911" ht="14.25" customHeight="1"/>
    <row r="85912" ht="14.25" customHeight="1"/>
    <row r="85913" ht="14.25" customHeight="1"/>
    <row r="85914" ht="14.25" customHeight="1"/>
    <row r="85915" ht="14.25" customHeight="1"/>
    <row r="85916" ht="14.25" customHeight="1"/>
    <row r="85917" ht="14.25" customHeight="1"/>
    <row r="85918" ht="14.25" customHeight="1"/>
    <row r="85919" ht="14.25" customHeight="1"/>
    <row r="85920" ht="14.25" customHeight="1"/>
    <row r="85921" ht="14.25" customHeight="1"/>
    <row r="85922" ht="14.25" customHeight="1"/>
    <row r="85923" ht="14.25" customHeight="1"/>
    <row r="85924" ht="14.25" customHeight="1"/>
    <row r="85925" ht="14.25" customHeight="1"/>
    <row r="85926" ht="14.25" customHeight="1"/>
    <row r="85927" ht="14.25" customHeight="1"/>
    <row r="85928" ht="14.25" customHeight="1"/>
    <row r="85929" ht="14.25" customHeight="1"/>
    <row r="85930" ht="14.25" customHeight="1"/>
    <row r="85931" ht="14.25" customHeight="1"/>
    <row r="85932" ht="14.25" customHeight="1"/>
    <row r="85933" ht="14.25" customHeight="1"/>
    <row r="85934" ht="14.25" customHeight="1"/>
    <row r="85935" ht="14.25" customHeight="1"/>
    <row r="85936" ht="14.25" customHeight="1"/>
    <row r="85937" ht="14.25" customHeight="1"/>
    <row r="85938" ht="14.25" customHeight="1"/>
    <row r="85939" ht="14.25" customHeight="1"/>
    <row r="85940" ht="14.25" customHeight="1"/>
    <row r="85941" ht="14.25" customHeight="1"/>
    <row r="85942" ht="14.25" customHeight="1"/>
    <row r="85943" ht="14.25" customHeight="1"/>
    <row r="85944" ht="14.25" customHeight="1"/>
    <row r="85945" ht="14.25" customHeight="1"/>
    <row r="85946" ht="14.25" customHeight="1"/>
    <row r="85947" ht="14.25" customHeight="1"/>
    <row r="85948" ht="14.25" customHeight="1"/>
    <row r="85949" ht="14.25" customHeight="1"/>
    <row r="85950" ht="14.25" customHeight="1"/>
    <row r="85951" ht="14.25" customHeight="1"/>
    <row r="85952" ht="14.25" customHeight="1"/>
    <row r="85953" ht="14.25" customHeight="1"/>
    <row r="85954" ht="14.25" customHeight="1"/>
    <row r="85955" ht="14.25" customHeight="1"/>
    <row r="85956" ht="14.25" customHeight="1"/>
    <row r="85957" ht="14.25" customHeight="1"/>
    <row r="85958" ht="14.25" customHeight="1"/>
    <row r="85959" ht="14.25" customHeight="1"/>
    <row r="85960" ht="14.25" customHeight="1"/>
    <row r="85961" ht="14.25" customHeight="1"/>
    <row r="85962" ht="14.25" customHeight="1"/>
    <row r="85963" ht="14.25" customHeight="1"/>
    <row r="85964" ht="14.25" customHeight="1"/>
    <row r="85965" ht="14.25" customHeight="1"/>
    <row r="85966" ht="14.25" customHeight="1"/>
    <row r="85967" ht="14.25" customHeight="1"/>
    <row r="85968" ht="14.25" customHeight="1"/>
    <row r="85969" ht="14.25" customHeight="1"/>
    <row r="85970" ht="14.25" customHeight="1"/>
    <row r="85971" ht="14.25" customHeight="1"/>
    <row r="85972" ht="14.25" customHeight="1"/>
    <row r="85973" ht="14.25" customHeight="1"/>
    <row r="85974" ht="14.25" customHeight="1"/>
    <row r="85975" ht="14.25" customHeight="1"/>
    <row r="85976" ht="14.25" customHeight="1"/>
    <row r="85977" ht="14.25" customHeight="1"/>
    <row r="85978" ht="14.25" customHeight="1"/>
    <row r="85979" ht="14.25" customHeight="1"/>
    <row r="85980" ht="14.25" customHeight="1"/>
    <row r="85981" ht="14.25" customHeight="1"/>
    <row r="85982" ht="14.25" customHeight="1"/>
    <row r="85983" ht="14.25" customHeight="1"/>
    <row r="85984" ht="14.25" customHeight="1"/>
    <row r="85985" ht="14.25" customHeight="1"/>
    <row r="85986" ht="14.25" customHeight="1"/>
    <row r="85987" ht="14.25" customHeight="1"/>
    <row r="85988" ht="14.25" customHeight="1"/>
    <row r="85989" ht="14.25" customHeight="1"/>
    <row r="85990" ht="14.25" customHeight="1"/>
    <row r="85991" ht="14.25" customHeight="1"/>
    <row r="85992" ht="14.25" customHeight="1"/>
    <row r="85993" ht="14.25" customHeight="1"/>
    <row r="85994" ht="14.25" customHeight="1"/>
    <row r="85995" ht="14.25" customHeight="1"/>
    <row r="85996" ht="14.25" customHeight="1"/>
    <row r="85997" ht="14.25" customHeight="1"/>
    <row r="85998" ht="14.25" customHeight="1"/>
    <row r="85999" ht="14.25" customHeight="1"/>
    <row r="86000" ht="14.25" customHeight="1"/>
    <row r="86001" ht="14.25" customHeight="1"/>
    <row r="86002" ht="14.25" customHeight="1"/>
    <row r="86003" ht="14.25" customHeight="1"/>
    <row r="86004" ht="14.25" customHeight="1"/>
    <row r="86005" ht="14.25" customHeight="1"/>
    <row r="86006" ht="14.25" customHeight="1"/>
    <row r="86007" ht="14.25" customHeight="1"/>
    <row r="86008" ht="14.25" customHeight="1"/>
    <row r="86009" ht="14.25" customHeight="1"/>
    <row r="86010" ht="14.25" customHeight="1"/>
    <row r="86011" ht="14.25" customHeight="1"/>
    <row r="86012" ht="14.25" customHeight="1"/>
    <row r="86013" ht="14.25" customHeight="1"/>
    <row r="86014" ht="14.25" customHeight="1"/>
    <row r="86015" ht="14.25" customHeight="1"/>
    <row r="86016" ht="14.25" customHeight="1"/>
    <row r="86017" ht="14.25" customHeight="1"/>
    <row r="86018" ht="14.25" customHeight="1"/>
    <row r="86019" ht="14.25" customHeight="1"/>
    <row r="86020" ht="14.25" customHeight="1"/>
    <row r="86021" ht="14.25" customHeight="1"/>
    <row r="86022" ht="14.25" customHeight="1"/>
    <row r="86023" ht="14.25" customHeight="1"/>
    <row r="86024" ht="14.25" customHeight="1"/>
    <row r="86025" ht="14.25" customHeight="1"/>
    <row r="86026" ht="14.25" customHeight="1"/>
    <row r="86027" ht="14.25" customHeight="1"/>
    <row r="86028" ht="14.25" customHeight="1"/>
    <row r="86029" ht="14.25" customHeight="1"/>
    <row r="86030" ht="14.25" customHeight="1"/>
    <row r="86031" ht="14.25" customHeight="1"/>
    <row r="86032" ht="14.25" customHeight="1"/>
    <row r="86033" ht="14.25" customHeight="1"/>
    <row r="86034" ht="14.25" customHeight="1"/>
    <row r="86035" ht="14.25" customHeight="1"/>
    <row r="86036" ht="14.25" customHeight="1"/>
    <row r="86037" ht="14.25" customHeight="1"/>
    <row r="86038" ht="14.25" customHeight="1"/>
    <row r="86039" ht="14.25" customHeight="1"/>
    <row r="86040" ht="14.25" customHeight="1"/>
    <row r="86041" ht="14.25" customHeight="1"/>
    <row r="86042" ht="14.25" customHeight="1"/>
    <row r="86043" ht="14.25" customHeight="1"/>
    <row r="86044" ht="14.25" customHeight="1"/>
    <row r="86045" ht="14.25" customHeight="1"/>
    <row r="86046" ht="14.25" customHeight="1"/>
    <row r="86047" ht="14.25" customHeight="1"/>
    <row r="86048" ht="14.25" customHeight="1"/>
    <row r="86049" ht="14.25" customHeight="1"/>
    <row r="86050" ht="14.25" customHeight="1"/>
    <row r="86051" ht="14.25" customHeight="1"/>
    <row r="86052" ht="14.25" customHeight="1"/>
    <row r="86053" ht="14.25" customHeight="1"/>
    <row r="86054" ht="14.25" customHeight="1"/>
    <row r="86055" ht="14.25" customHeight="1"/>
    <row r="86056" ht="14.25" customHeight="1"/>
    <row r="86057" ht="14.25" customHeight="1"/>
    <row r="86058" ht="14.25" customHeight="1"/>
    <row r="86059" ht="14.25" customHeight="1"/>
    <row r="86060" ht="14.25" customHeight="1"/>
    <row r="86061" ht="14.25" customHeight="1"/>
    <row r="86062" ht="14.25" customHeight="1"/>
    <row r="86063" ht="14.25" customHeight="1"/>
    <row r="86064" ht="14.25" customHeight="1"/>
    <row r="86065" ht="14.25" customHeight="1"/>
    <row r="86066" ht="14.25" customHeight="1"/>
    <row r="86067" ht="14.25" customHeight="1"/>
    <row r="86068" ht="14.25" customHeight="1"/>
    <row r="86069" ht="14.25" customHeight="1"/>
    <row r="86070" ht="14.25" customHeight="1"/>
    <row r="86071" ht="14.25" customHeight="1"/>
    <row r="86072" ht="14.25" customHeight="1"/>
    <row r="86073" ht="14.25" customHeight="1"/>
    <row r="86074" ht="14.25" customHeight="1"/>
    <row r="86075" ht="14.25" customHeight="1"/>
    <row r="86076" ht="14.25" customHeight="1"/>
    <row r="86077" ht="14.25" customHeight="1"/>
    <row r="86078" ht="14.25" customHeight="1"/>
    <row r="86079" ht="14.25" customHeight="1"/>
    <row r="86080" ht="14.25" customHeight="1"/>
    <row r="86081" ht="14.25" customHeight="1"/>
    <row r="86082" ht="14.25" customHeight="1"/>
    <row r="86083" ht="14.25" customHeight="1"/>
    <row r="86084" ht="14.25" customHeight="1"/>
    <row r="86085" ht="14.25" customHeight="1"/>
    <row r="86086" ht="14.25" customHeight="1"/>
    <row r="86087" ht="14.25" customHeight="1"/>
    <row r="86088" ht="14.25" customHeight="1"/>
    <row r="86089" ht="14.25" customHeight="1"/>
    <row r="86090" ht="14.25" customHeight="1"/>
    <row r="86091" ht="14.25" customHeight="1"/>
    <row r="86092" ht="14.25" customHeight="1"/>
    <row r="86093" ht="14.25" customHeight="1"/>
    <row r="86094" ht="14.25" customHeight="1"/>
    <row r="86095" ht="14.25" customHeight="1"/>
    <row r="86096" ht="14.25" customHeight="1"/>
    <row r="86097" ht="14.25" customHeight="1"/>
    <row r="86098" ht="14.25" customHeight="1"/>
    <row r="86099" ht="14.25" customHeight="1"/>
    <row r="86100" ht="14.25" customHeight="1"/>
    <row r="86101" ht="14.25" customHeight="1"/>
    <row r="86102" ht="14.25" customHeight="1"/>
    <row r="86103" ht="14.25" customHeight="1"/>
    <row r="86104" ht="14.25" customHeight="1"/>
    <row r="86105" ht="14.25" customHeight="1"/>
    <row r="86106" ht="14.25" customHeight="1"/>
    <row r="86107" ht="14.25" customHeight="1"/>
    <row r="86108" ht="14.25" customHeight="1"/>
    <row r="86109" ht="14.25" customHeight="1"/>
    <row r="86110" ht="14.25" customHeight="1"/>
    <row r="86111" ht="14.25" customHeight="1"/>
    <row r="86112" ht="14.25" customHeight="1"/>
    <row r="86113" ht="14.25" customHeight="1"/>
    <row r="86114" ht="14.25" customHeight="1"/>
    <row r="86115" ht="14.25" customHeight="1"/>
    <row r="86116" ht="14.25" customHeight="1"/>
    <row r="86117" ht="14.25" customHeight="1"/>
    <row r="86118" ht="14.25" customHeight="1"/>
    <row r="86119" ht="14.25" customHeight="1"/>
    <row r="86120" ht="14.25" customHeight="1"/>
    <row r="86121" ht="14.25" customHeight="1"/>
    <row r="86122" ht="14.25" customHeight="1"/>
    <row r="86123" ht="14.25" customHeight="1"/>
    <row r="86124" ht="14.25" customHeight="1"/>
    <row r="86125" ht="14.25" customHeight="1"/>
    <row r="86126" ht="14.25" customHeight="1"/>
    <row r="86127" ht="14.25" customHeight="1"/>
    <row r="86128" ht="14.25" customHeight="1"/>
    <row r="86129" ht="14.25" customHeight="1"/>
    <row r="86130" ht="14.25" customHeight="1"/>
    <row r="86131" ht="14.25" customHeight="1"/>
    <row r="86132" ht="14.25" customHeight="1"/>
    <row r="86133" ht="14.25" customHeight="1"/>
    <row r="86134" ht="14.25" customHeight="1"/>
    <row r="86135" ht="14.25" customHeight="1"/>
    <row r="86136" ht="14.25" customHeight="1"/>
    <row r="86137" ht="14.25" customHeight="1"/>
    <row r="86138" ht="14.25" customHeight="1"/>
    <row r="86139" ht="14.25" customHeight="1"/>
    <row r="86140" ht="14.25" customHeight="1"/>
    <row r="86141" ht="14.25" customHeight="1"/>
    <row r="86142" ht="14.25" customHeight="1"/>
    <row r="86143" ht="14.25" customHeight="1"/>
    <row r="86144" ht="14.25" customHeight="1"/>
    <row r="86145" ht="14.25" customHeight="1"/>
    <row r="86146" ht="14.25" customHeight="1"/>
    <row r="86147" ht="14.25" customHeight="1"/>
    <row r="86148" ht="14.25" customHeight="1"/>
    <row r="86149" ht="14.25" customHeight="1"/>
    <row r="86150" ht="14.25" customHeight="1"/>
    <row r="86151" ht="14.25" customHeight="1"/>
    <row r="86152" ht="14.25" customHeight="1"/>
    <row r="86153" ht="14.25" customHeight="1"/>
    <row r="86154" ht="14.25" customHeight="1"/>
    <row r="86155" ht="14.25" customHeight="1"/>
    <row r="86156" ht="14.25" customHeight="1"/>
    <row r="86157" ht="14.25" customHeight="1"/>
    <row r="86158" ht="14.25" customHeight="1"/>
    <row r="86159" ht="14.25" customHeight="1"/>
    <row r="86160" ht="14.25" customHeight="1"/>
    <row r="86161" ht="14.25" customHeight="1"/>
    <row r="86162" ht="14.25" customHeight="1"/>
    <row r="86163" ht="14.25" customHeight="1"/>
    <row r="86164" ht="14.25" customHeight="1"/>
    <row r="86165" ht="14.25" customHeight="1"/>
    <row r="86166" ht="14.25" customHeight="1"/>
    <row r="86167" ht="14.25" customHeight="1"/>
    <row r="86168" ht="14.25" customHeight="1"/>
    <row r="86169" ht="14.25" customHeight="1"/>
    <row r="86170" ht="14.25" customHeight="1"/>
    <row r="86171" ht="14.25" customHeight="1"/>
    <row r="86172" ht="14.25" customHeight="1"/>
    <row r="86173" ht="14.25" customHeight="1"/>
    <row r="86174" ht="14.25" customHeight="1"/>
    <row r="86175" ht="14.25" customHeight="1"/>
    <row r="86176" ht="14.25" customHeight="1"/>
    <row r="86177" ht="14.25" customHeight="1"/>
    <row r="86178" ht="14.25" customHeight="1"/>
    <row r="86179" ht="14.25" customHeight="1"/>
    <row r="86180" ht="14.25" customHeight="1"/>
    <row r="86181" ht="14.25" customHeight="1"/>
    <row r="86182" ht="14.25" customHeight="1"/>
    <row r="86183" ht="14.25" customHeight="1"/>
    <row r="86184" ht="14.25" customHeight="1"/>
    <row r="86185" ht="14.25" customHeight="1"/>
    <row r="86186" ht="14.25" customHeight="1"/>
    <row r="86187" ht="14.25" customHeight="1"/>
    <row r="86188" ht="14.25" customHeight="1"/>
    <row r="86189" ht="14.25" customHeight="1"/>
    <row r="86190" ht="14.25" customHeight="1"/>
    <row r="86191" ht="14.25" customHeight="1"/>
    <row r="86192" ht="14.25" customHeight="1"/>
    <row r="86193" ht="14.25" customHeight="1"/>
    <row r="86194" ht="14.25" customHeight="1"/>
    <row r="86195" ht="14.25" customHeight="1"/>
    <row r="86196" ht="14.25" customHeight="1"/>
    <row r="86197" ht="14.25" customHeight="1"/>
    <row r="86198" ht="14.25" customHeight="1"/>
    <row r="86199" ht="14.25" customHeight="1"/>
    <row r="86200" ht="14.25" customHeight="1"/>
    <row r="86201" ht="14.25" customHeight="1"/>
    <row r="86202" ht="14.25" customHeight="1"/>
    <row r="86203" ht="14.25" customHeight="1"/>
    <row r="86204" ht="14.25" customHeight="1"/>
    <row r="86205" ht="14.25" customHeight="1"/>
    <row r="86206" ht="14.25" customHeight="1"/>
    <row r="86207" ht="14.25" customHeight="1"/>
    <row r="86208" ht="14.25" customHeight="1"/>
    <row r="86209" ht="14.25" customHeight="1"/>
    <row r="86210" ht="14.25" customHeight="1"/>
    <row r="86211" ht="14.25" customHeight="1"/>
    <row r="86212" ht="14.25" customHeight="1"/>
    <row r="86213" ht="14.25" customHeight="1"/>
    <row r="86214" ht="14.25" customHeight="1"/>
    <row r="86215" ht="14.25" customHeight="1"/>
    <row r="86216" ht="14.25" customHeight="1"/>
    <row r="86217" ht="14.25" customHeight="1"/>
    <row r="86218" ht="14.25" customHeight="1"/>
    <row r="86219" ht="14.25" customHeight="1"/>
    <row r="86220" ht="14.25" customHeight="1"/>
    <row r="86221" ht="14.25" customHeight="1"/>
    <row r="86222" ht="14.25" customHeight="1"/>
    <row r="86223" ht="14.25" customHeight="1"/>
    <row r="86224" ht="14.25" customHeight="1"/>
    <row r="86225" ht="14.25" customHeight="1"/>
    <row r="86226" ht="14.25" customHeight="1"/>
    <row r="86227" ht="14.25" customHeight="1"/>
    <row r="86228" ht="14.25" customHeight="1"/>
    <row r="86229" ht="14.25" customHeight="1"/>
    <row r="86230" ht="14.25" customHeight="1"/>
    <row r="86231" ht="14.25" customHeight="1"/>
    <row r="86232" ht="14.25" customHeight="1"/>
    <row r="86233" ht="14.25" customHeight="1"/>
    <row r="86234" ht="14.25" customHeight="1"/>
    <row r="86235" ht="14.25" customHeight="1"/>
    <row r="86236" ht="14.25" customHeight="1"/>
    <row r="86237" ht="14.25" customHeight="1"/>
    <row r="86238" ht="14.25" customHeight="1"/>
    <row r="86239" ht="14.25" customHeight="1"/>
    <row r="86240" ht="14.25" customHeight="1"/>
    <row r="86241" ht="14.25" customHeight="1"/>
    <row r="86242" ht="14.25" customHeight="1"/>
    <row r="86243" ht="14.25" customHeight="1"/>
    <row r="86244" ht="14.25" customHeight="1"/>
    <row r="86245" ht="14.25" customHeight="1"/>
    <row r="86246" ht="14.25" customHeight="1"/>
    <row r="86247" ht="14.25" customHeight="1"/>
    <row r="86248" ht="14.25" customHeight="1"/>
    <row r="86249" ht="14.25" customHeight="1"/>
    <row r="86250" ht="14.25" customHeight="1"/>
    <row r="86251" ht="14.25" customHeight="1"/>
    <row r="86252" ht="14.25" customHeight="1"/>
    <row r="86253" ht="14.25" customHeight="1"/>
    <row r="86254" ht="14.25" customHeight="1"/>
    <row r="86255" ht="14.25" customHeight="1"/>
    <row r="86256" ht="14.25" customHeight="1"/>
    <row r="86257" ht="14.25" customHeight="1"/>
    <row r="86258" ht="14.25" customHeight="1"/>
    <row r="86259" ht="14.25" customHeight="1"/>
    <row r="86260" ht="14.25" customHeight="1"/>
    <row r="86261" ht="14.25" customHeight="1"/>
    <row r="86262" ht="14.25" customHeight="1"/>
    <row r="86263" ht="14.25" customHeight="1"/>
    <row r="86264" ht="14.25" customHeight="1"/>
    <row r="86265" ht="14.25" customHeight="1"/>
    <row r="86266" ht="14.25" customHeight="1"/>
    <row r="86267" ht="14.25" customHeight="1"/>
    <row r="86268" ht="14.25" customHeight="1"/>
    <row r="86269" ht="14.25" customHeight="1"/>
    <row r="86270" ht="14.25" customHeight="1"/>
    <row r="86271" ht="14.25" customHeight="1"/>
    <row r="86272" ht="14.25" customHeight="1"/>
    <row r="86273" ht="14.25" customHeight="1"/>
    <row r="86274" ht="14.25" customHeight="1"/>
    <row r="86275" ht="14.25" customHeight="1"/>
    <row r="86276" ht="14.25" customHeight="1"/>
    <row r="86277" ht="14.25" customHeight="1"/>
    <row r="86278" ht="14.25" customHeight="1"/>
    <row r="86279" ht="14.25" customHeight="1"/>
    <row r="86280" ht="14.25" customHeight="1"/>
    <row r="86281" ht="14.25" customHeight="1"/>
    <row r="86282" ht="14.25" customHeight="1"/>
    <row r="86283" ht="14.25" customHeight="1"/>
    <row r="86284" ht="14.25" customHeight="1"/>
    <row r="86285" ht="14.25" customHeight="1"/>
    <row r="86286" ht="14.25" customHeight="1"/>
    <row r="86287" ht="14.25" customHeight="1"/>
    <row r="86288" ht="14.25" customHeight="1"/>
    <row r="86289" ht="14.25" customHeight="1"/>
    <row r="86290" ht="14.25" customHeight="1"/>
    <row r="86291" ht="14.25" customHeight="1"/>
    <row r="86292" ht="14.25" customHeight="1"/>
    <row r="86293" ht="14.25" customHeight="1"/>
    <row r="86294" ht="14.25" customHeight="1"/>
    <row r="86295" ht="14.25" customHeight="1"/>
    <row r="86296" ht="14.25" customHeight="1"/>
    <row r="86297" ht="14.25" customHeight="1"/>
    <row r="86298" ht="14.25" customHeight="1"/>
    <row r="86299" ht="14.25" customHeight="1"/>
    <row r="86300" ht="14.25" customHeight="1"/>
    <row r="86301" ht="14.25" customHeight="1"/>
    <row r="86302" ht="14.25" customHeight="1"/>
    <row r="86303" ht="14.25" customHeight="1"/>
    <row r="86304" ht="14.25" customHeight="1"/>
    <row r="86305" ht="14.25" customHeight="1"/>
    <row r="86306" ht="14.25" customHeight="1"/>
    <row r="86307" ht="14.25" customHeight="1"/>
    <row r="86308" ht="14.25" customHeight="1"/>
    <row r="86309" ht="14.25" customHeight="1"/>
    <row r="86310" ht="14.25" customHeight="1"/>
    <row r="86311" ht="14.25" customHeight="1"/>
    <row r="86312" ht="14.25" customHeight="1"/>
    <row r="86313" ht="14.25" customHeight="1"/>
    <row r="86314" ht="14.25" customHeight="1"/>
    <row r="86315" ht="14.25" customHeight="1"/>
    <row r="86316" ht="14.25" customHeight="1"/>
    <row r="86317" ht="14.25" customHeight="1"/>
    <row r="86318" ht="14.25" customHeight="1"/>
    <row r="86319" ht="14.25" customHeight="1"/>
    <row r="86320" ht="14.25" customHeight="1"/>
    <row r="86321" ht="14.25" customHeight="1"/>
    <row r="86322" ht="14.25" customHeight="1"/>
    <row r="86323" ht="14.25" customHeight="1"/>
    <row r="86324" ht="14.25" customHeight="1"/>
    <row r="86325" ht="14.25" customHeight="1"/>
    <row r="86326" ht="14.25" customHeight="1"/>
    <row r="86327" ht="14.25" customHeight="1"/>
    <row r="86328" ht="14.25" customHeight="1"/>
    <row r="86329" ht="14.25" customHeight="1"/>
    <row r="86330" ht="14.25" customHeight="1"/>
    <row r="86331" ht="14.25" customHeight="1"/>
    <row r="86332" ht="14.25" customHeight="1"/>
    <row r="86333" ht="14.25" customHeight="1"/>
    <row r="86334" ht="14.25" customHeight="1"/>
    <row r="86335" ht="14.25" customHeight="1"/>
    <row r="86336" ht="14.25" customHeight="1"/>
    <row r="86337" ht="14.25" customHeight="1"/>
    <row r="86338" ht="14.25" customHeight="1"/>
    <row r="86339" ht="14.25" customHeight="1"/>
    <row r="86340" ht="14.25" customHeight="1"/>
    <row r="86341" ht="14.25" customHeight="1"/>
    <row r="86342" ht="14.25" customHeight="1"/>
    <row r="86343" ht="14.25" customHeight="1"/>
    <row r="86344" ht="14.25" customHeight="1"/>
    <row r="86345" ht="14.25" customHeight="1"/>
    <row r="86346" ht="14.25" customHeight="1"/>
    <row r="86347" ht="14.25" customHeight="1"/>
    <row r="86348" ht="14.25" customHeight="1"/>
    <row r="86349" ht="14.25" customHeight="1"/>
    <row r="86350" ht="14.25" customHeight="1"/>
    <row r="86351" ht="14.25" customHeight="1"/>
    <row r="86352" ht="14.25" customHeight="1"/>
    <row r="86353" ht="14.25" customHeight="1"/>
    <row r="86354" ht="14.25" customHeight="1"/>
    <row r="86355" ht="14.25" customHeight="1"/>
    <row r="86356" ht="14.25" customHeight="1"/>
    <row r="86357" ht="14.25" customHeight="1"/>
    <row r="86358" ht="14.25" customHeight="1"/>
    <row r="86359" ht="14.25" customHeight="1"/>
    <row r="86360" ht="14.25" customHeight="1"/>
    <row r="86361" ht="14.25" customHeight="1"/>
    <row r="86362" ht="14.25" customHeight="1"/>
    <row r="86363" ht="14.25" customHeight="1"/>
    <row r="86364" ht="14.25" customHeight="1"/>
    <row r="86365" ht="14.25" customHeight="1"/>
    <row r="86366" ht="14.25" customHeight="1"/>
    <row r="86367" ht="14.25" customHeight="1"/>
    <row r="86368" ht="14.25" customHeight="1"/>
    <row r="86369" ht="14.25" customHeight="1"/>
    <row r="86370" ht="14.25" customHeight="1"/>
    <row r="86371" ht="14.25" customHeight="1"/>
    <row r="86372" ht="14.25" customHeight="1"/>
    <row r="86373" ht="14.25" customHeight="1"/>
    <row r="86374" ht="14.25" customHeight="1"/>
    <row r="86375" ht="14.25" customHeight="1"/>
    <row r="86376" ht="14.25" customHeight="1"/>
    <row r="86377" ht="14.25" customHeight="1"/>
    <row r="86378" ht="14.25" customHeight="1"/>
    <row r="86379" ht="14.25" customHeight="1"/>
    <row r="86380" ht="14.25" customHeight="1"/>
    <row r="86381" ht="14.25" customHeight="1"/>
    <row r="86382" ht="14.25" customHeight="1"/>
    <row r="86383" ht="14.25" customHeight="1"/>
    <row r="86384" ht="14.25" customHeight="1"/>
    <row r="86385" ht="14.25" customHeight="1"/>
    <row r="86386" ht="14.25" customHeight="1"/>
    <row r="86387" ht="14.25" customHeight="1"/>
    <row r="86388" ht="14.25" customHeight="1"/>
    <row r="86389" ht="14.25" customHeight="1"/>
    <row r="86390" ht="14.25" customHeight="1"/>
    <row r="86391" ht="14.25" customHeight="1"/>
    <row r="86392" ht="14.25" customHeight="1"/>
    <row r="86393" ht="14.25" customHeight="1"/>
    <row r="86394" ht="14.25" customHeight="1"/>
    <row r="86395" ht="14.25" customHeight="1"/>
    <row r="86396" ht="14.25" customHeight="1"/>
    <row r="86397" ht="14.25" customHeight="1"/>
    <row r="86398" ht="14.25" customHeight="1"/>
    <row r="86399" ht="14.25" customHeight="1"/>
    <row r="86400" ht="14.25" customHeight="1"/>
    <row r="86401" ht="14.25" customHeight="1"/>
    <row r="86402" ht="14.25" customHeight="1"/>
    <row r="86403" ht="14.25" customHeight="1"/>
    <row r="86404" ht="14.25" customHeight="1"/>
    <row r="86405" ht="14.25" customHeight="1"/>
    <row r="86406" ht="14.25" customHeight="1"/>
    <row r="86407" ht="14.25" customHeight="1"/>
    <row r="86408" ht="14.25" customHeight="1"/>
    <row r="86409" ht="14.25" customHeight="1"/>
    <row r="86410" ht="14.25" customHeight="1"/>
    <row r="86411" ht="14.25" customHeight="1"/>
    <row r="86412" ht="14.25" customHeight="1"/>
    <row r="86413" ht="14.25" customHeight="1"/>
    <row r="86414" ht="14.25" customHeight="1"/>
    <row r="86415" ht="14.25" customHeight="1"/>
    <row r="86416" ht="14.25" customHeight="1"/>
    <row r="86417" ht="14.25" customHeight="1"/>
    <row r="86418" ht="14.25" customHeight="1"/>
    <row r="86419" ht="14.25" customHeight="1"/>
    <row r="86420" ht="14.25" customHeight="1"/>
    <row r="86421" ht="14.25" customHeight="1"/>
    <row r="86422" ht="14.25" customHeight="1"/>
    <row r="86423" ht="14.25" customHeight="1"/>
    <row r="86424" ht="14.25" customHeight="1"/>
    <row r="86425" ht="14.25" customHeight="1"/>
    <row r="86426" ht="14.25" customHeight="1"/>
    <row r="86427" ht="14.25" customHeight="1"/>
    <row r="86428" ht="14.25" customHeight="1"/>
    <row r="86429" ht="14.25" customHeight="1"/>
    <row r="86430" ht="14.25" customHeight="1"/>
    <row r="86431" ht="14.25" customHeight="1"/>
    <row r="86432" ht="14.25" customHeight="1"/>
    <row r="86433" ht="14.25" customHeight="1"/>
    <row r="86434" ht="14.25" customHeight="1"/>
    <row r="86435" ht="14.25" customHeight="1"/>
    <row r="86436" ht="14.25" customHeight="1"/>
    <row r="86437" ht="14.25" customHeight="1"/>
    <row r="86438" ht="14.25" customHeight="1"/>
    <row r="86439" ht="14.25" customHeight="1"/>
    <row r="86440" ht="14.25" customHeight="1"/>
    <row r="86441" ht="14.25" customHeight="1"/>
    <row r="86442" ht="14.25" customHeight="1"/>
    <row r="86443" ht="14.25" customHeight="1"/>
    <row r="86444" ht="14.25" customHeight="1"/>
    <row r="86445" ht="14.25" customHeight="1"/>
    <row r="86446" ht="14.25" customHeight="1"/>
    <row r="86447" ht="14.25" customHeight="1"/>
    <row r="86448" ht="14.25" customHeight="1"/>
    <row r="86449" ht="14.25" customHeight="1"/>
    <row r="86450" ht="14.25" customHeight="1"/>
    <row r="86451" ht="14.25" customHeight="1"/>
    <row r="86452" ht="14.25" customHeight="1"/>
    <row r="86453" ht="14.25" customHeight="1"/>
    <row r="86454" ht="14.25" customHeight="1"/>
    <row r="86455" ht="14.25" customHeight="1"/>
    <row r="86456" ht="14.25" customHeight="1"/>
    <row r="86457" ht="14.25" customHeight="1"/>
    <row r="86458" ht="14.25" customHeight="1"/>
    <row r="86459" ht="14.25" customHeight="1"/>
    <row r="86460" ht="14.25" customHeight="1"/>
    <row r="86461" ht="14.25" customHeight="1"/>
    <row r="86462" ht="14.25" customHeight="1"/>
    <row r="86463" ht="14.25" customHeight="1"/>
    <row r="86464" ht="14.25" customHeight="1"/>
    <row r="86465" ht="14.25" customHeight="1"/>
    <row r="86466" ht="14.25" customHeight="1"/>
    <row r="86467" ht="14.25" customHeight="1"/>
    <row r="86468" ht="14.25" customHeight="1"/>
    <row r="86469" ht="14.25" customHeight="1"/>
    <row r="86470" ht="14.25" customHeight="1"/>
    <row r="86471" ht="14.25" customHeight="1"/>
    <row r="86472" ht="14.25" customHeight="1"/>
    <row r="86473" ht="14.25" customHeight="1"/>
    <row r="86474" ht="14.25" customHeight="1"/>
    <row r="86475" ht="14.25" customHeight="1"/>
    <row r="86476" ht="14.25" customHeight="1"/>
    <row r="86477" ht="14.25" customHeight="1"/>
    <row r="86478" ht="14.25" customHeight="1"/>
    <row r="86479" ht="14.25" customHeight="1"/>
    <row r="86480" ht="14.25" customHeight="1"/>
    <row r="86481" ht="14.25" customHeight="1"/>
    <row r="86482" ht="14.25" customHeight="1"/>
    <row r="86483" ht="14.25" customHeight="1"/>
    <row r="86484" ht="14.25" customHeight="1"/>
    <row r="86485" ht="14.25" customHeight="1"/>
    <row r="86486" ht="14.25" customHeight="1"/>
    <row r="86487" ht="14.25" customHeight="1"/>
    <row r="86488" ht="14.25" customHeight="1"/>
    <row r="86489" ht="14.25" customHeight="1"/>
    <row r="86490" ht="14.25" customHeight="1"/>
    <row r="86491" ht="14.25" customHeight="1"/>
    <row r="86492" ht="14.25" customHeight="1"/>
    <row r="86493" ht="14.25" customHeight="1"/>
    <row r="86494" ht="14.25" customHeight="1"/>
    <row r="86495" ht="14.25" customHeight="1"/>
    <row r="86496" ht="14.25" customHeight="1"/>
    <row r="86497" ht="14.25" customHeight="1"/>
    <row r="86498" ht="14.25" customHeight="1"/>
    <row r="86499" ht="14.25" customHeight="1"/>
    <row r="86500" ht="14.25" customHeight="1"/>
    <row r="86501" ht="14.25" customHeight="1"/>
    <row r="86502" ht="14.25" customHeight="1"/>
    <row r="86503" ht="14.25" customHeight="1"/>
    <row r="86504" ht="14.25" customHeight="1"/>
    <row r="86505" ht="14.25" customHeight="1"/>
    <row r="86506" ht="14.25" customHeight="1"/>
    <row r="86507" ht="14.25" customHeight="1"/>
    <row r="86508" ht="14.25" customHeight="1"/>
    <row r="86509" ht="14.25" customHeight="1"/>
    <row r="86510" ht="14.25" customHeight="1"/>
    <row r="86511" ht="14.25" customHeight="1"/>
    <row r="86512" ht="14.25" customHeight="1"/>
    <row r="86513" ht="14.25" customHeight="1"/>
    <row r="86514" ht="14.25" customHeight="1"/>
    <row r="86515" ht="14.25" customHeight="1"/>
    <row r="86516" ht="14.25" customHeight="1"/>
    <row r="86517" ht="14.25" customHeight="1"/>
    <row r="86518" ht="14.25" customHeight="1"/>
    <row r="86519" ht="14.25" customHeight="1"/>
    <row r="86520" ht="14.25" customHeight="1"/>
    <row r="86521" ht="14.25" customHeight="1"/>
    <row r="86522" ht="14.25" customHeight="1"/>
    <row r="86523" ht="14.25" customHeight="1"/>
    <row r="86524" ht="14.25" customHeight="1"/>
    <row r="86525" ht="14.25" customHeight="1"/>
    <row r="86526" ht="14.25" customHeight="1"/>
    <row r="86527" ht="14.25" customHeight="1"/>
    <row r="86528" ht="14.25" customHeight="1"/>
    <row r="86529" ht="14.25" customHeight="1"/>
    <row r="86530" ht="14.25" customHeight="1"/>
    <row r="86531" ht="14.25" customHeight="1"/>
    <row r="86532" ht="14.25" customHeight="1"/>
    <row r="86533" ht="14.25" customHeight="1"/>
    <row r="86534" ht="14.25" customHeight="1"/>
    <row r="86535" ht="14.25" customHeight="1"/>
    <row r="86536" ht="14.25" customHeight="1"/>
    <row r="86537" ht="14.25" customHeight="1"/>
    <row r="86538" ht="14.25" customHeight="1"/>
    <row r="86539" ht="14.25" customHeight="1"/>
    <row r="86540" ht="14.25" customHeight="1"/>
    <row r="86541" ht="14.25" customHeight="1"/>
    <row r="86542" ht="14.25" customHeight="1"/>
    <row r="86543" ht="14.25" customHeight="1"/>
    <row r="86544" ht="14.25" customHeight="1"/>
    <row r="86545" ht="14.25" customHeight="1"/>
    <row r="86546" ht="14.25" customHeight="1"/>
    <row r="86547" ht="14.25" customHeight="1"/>
    <row r="86548" ht="14.25" customHeight="1"/>
    <row r="86549" ht="14.25" customHeight="1"/>
    <row r="86550" ht="14.25" customHeight="1"/>
    <row r="86551" ht="14.25" customHeight="1"/>
    <row r="86552" ht="14.25" customHeight="1"/>
    <row r="86553" ht="14.25" customHeight="1"/>
    <row r="86554" ht="14.25" customHeight="1"/>
    <row r="86555" ht="14.25" customHeight="1"/>
    <row r="86556" ht="14.25" customHeight="1"/>
    <row r="86557" ht="14.25" customHeight="1"/>
    <row r="86558" ht="14.25" customHeight="1"/>
    <row r="86559" ht="14.25" customHeight="1"/>
    <row r="86560" ht="14.25" customHeight="1"/>
    <row r="86561" ht="14.25" customHeight="1"/>
    <row r="86562" ht="14.25" customHeight="1"/>
    <row r="86563" ht="14.25" customHeight="1"/>
    <row r="86564" ht="14.25" customHeight="1"/>
    <row r="86565" ht="14.25" customHeight="1"/>
    <row r="86566" ht="14.25" customHeight="1"/>
    <row r="86567" ht="14.25" customHeight="1"/>
    <row r="86568" ht="14.25" customHeight="1"/>
    <row r="86569" ht="14.25" customHeight="1"/>
    <row r="86570" ht="14.25" customHeight="1"/>
    <row r="86571" ht="14.25" customHeight="1"/>
    <row r="86572" ht="14.25" customHeight="1"/>
    <row r="86573" ht="14.25" customHeight="1"/>
    <row r="86574" ht="14.25" customHeight="1"/>
    <row r="86575" ht="14.25" customHeight="1"/>
    <row r="86576" ht="14.25" customHeight="1"/>
    <row r="86577" ht="14.25" customHeight="1"/>
    <row r="86578" ht="14.25" customHeight="1"/>
    <row r="86579" ht="14.25" customHeight="1"/>
    <row r="86580" ht="14.25" customHeight="1"/>
    <row r="86581" ht="14.25" customHeight="1"/>
    <row r="86582" ht="14.25" customHeight="1"/>
    <row r="86583" ht="14.25" customHeight="1"/>
    <row r="86584" ht="14.25" customHeight="1"/>
    <row r="86585" ht="14.25" customHeight="1"/>
    <row r="86586" ht="14.25" customHeight="1"/>
    <row r="86587" ht="14.25" customHeight="1"/>
    <row r="86588" ht="14.25" customHeight="1"/>
    <row r="86589" ht="14.25" customHeight="1"/>
    <row r="86590" ht="14.25" customHeight="1"/>
    <row r="86591" ht="14.25" customHeight="1"/>
    <row r="86592" ht="14.25" customHeight="1"/>
    <row r="86593" ht="14.25" customHeight="1"/>
    <row r="86594" ht="14.25" customHeight="1"/>
    <row r="86595" ht="14.25" customHeight="1"/>
    <row r="86596" ht="14.25" customHeight="1"/>
    <row r="86597" ht="14.25" customHeight="1"/>
    <row r="86598" ht="14.25" customHeight="1"/>
    <row r="86599" ht="14.25" customHeight="1"/>
    <row r="86600" ht="14.25" customHeight="1"/>
    <row r="86601" ht="14.25" customHeight="1"/>
    <row r="86602" ht="14.25" customHeight="1"/>
    <row r="86603" ht="14.25" customHeight="1"/>
    <row r="86604" ht="14.25" customHeight="1"/>
    <row r="86605" ht="14.25" customHeight="1"/>
    <row r="86606" ht="14.25" customHeight="1"/>
    <row r="86607" ht="14.25" customHeight="1"/>
    <row r="86608" ht="14.25" customHeight="1"/>
    <row r="86609" ht="14.25" customHeight="1"/>
    <row r="86610" ht="14.25" customHeight="1"/>
    <row r="86611" ht="14.25" customHeight="1"/>
    <row r="86612" ht="14.25" customHeight="1"/>
    <row r="86613" ht="14.25" customHeight="1"/>
    <row r="86614" ht="14.25" customHeight="1"/>
    <row r="86615" ht="14.25" customHeight="1"/>
    <row r="86616" ht="14.25" customHeight="1"/>
    <row r="86617" ht="14.25" customHeight="1"/>
    <row r="86618" ht="14.25" customHeight="1"/>
    <row r="86619" ht="14.25" customHeight="1"/>
    <row r="86620" ht="14.25" customHeight="1"/>
    <row r="86621" ht="14.25" customHeight="1"/>
    <row r="86622" ht="14.25" customHeight="1"/>
    <row r="86623" ht="14.25" customHeight="1"/>
    <row r="86624" ht="14.25" customHeight="1"/>
    <row r="86625" ht="14.25" customHeight="1"/>
    <row r="86626" ht="14.25" customHeight="1"/>
    <row r="86627" ht="14.25" customHeight="1"/>
    <row r="86628" ht="14.25" customHeight="1"/>
    <row r="86629" ht="14.25" customHeight="1"/>
    <row r="86630" ht="14.25" customHeight="1"/>
    <row r="86631" ht="14.25" customHeight="1"/>
    <row r="86632" ht="14.25" customHeight="1"/>
    <row r="86633" ht="14.25" customHeight="1"/>
    <row r="86634" ht="14.25" customHeight="1"/>
    <row r="86635" ht="14.25" customHeight="1"/>
    <row r="86636" ht="14.25" customHeight="1"/>
    <row r="86637" ht="14.25" customHeight="1"/>
    <row r="86638" ht="14.25" customHeight="1"/>
    <row r="86639" ht="14.25" customHeight="1"/>
    <row r="86640" ht="14.25" customHeight="1"/>
    <row r="86641" ht="14.25" customHeight="1"/>
    <row r="86642" ht="14.25" customHeight="1"/>
    <row r="86643" ht="14.25" customHeight="1"/>
    <row r="86644" ht="14.25" customHeight="1"/>
    <row r="86645" ht="14.25" customHeight="1"/>
    <row r="86646" ht="14.25" customHeight="1"/>
    <row r="86647" ht="14.25" customHeight="1"/>
    <row r="86648" ht="14.25" customHeight="1"/>
    <row r="86649" ht="14.25" customHeight="1"/>
    <row r="86650" ht="14.25" customHeight="1"/>
    <row r="86651" ht="14.25" customHeight="1"/>
    <row r="86652" ht="14.25" customHeight="1"/>
    <row r="86653" ht="14.25" customHeight="1"/>
    <row r="86654" ht="14.25" customHeight="1"/>
    <row r="86655" ht="14.25" customHeight="1"/>
    <row r="86656" ht="14.25" customHeight="1"/>
    <row r="86657" ht="14.25" customHeight="1"/>
    <row r="86658" ht="14.25" customHeight="1"/>
    <row r="86659" ht="14.25" customHeight="1"/>
    <row r="86660" ht="14.25" customHeight="1"/>
    <row r="86661" ht="14.25" customHeight="1"/>
    <row r="86662" ht="14.25" customHeight="1"/>
    <row r="86663" ht="14.25" customHeight="1"/>
    <row r="86664" ht="14.25" customHeight="1"/>
    <row r="86665" ht="14.25" customHeight="1"/>
    <row r="86666" ht="14.25" customHeight="1"/>
    <row r="86667" ht="14.25" customHeight="1"/>
    <row r="86668" ht="14.25" customHeight="1"/>
    <row r="86669" ht="14.25" customHeight="1"/>
    <row r="86670" ht="14.25" customHeight="1"/>
    <row r="86671" ht="14.25" customHeight="1"/>
    <row r="86672" ht="14.25" customHeight="1"/>
    <row r="86673" ht="14.25" customHeight="1"/>
    <row r="86674" ht="14.25" customHeight="1"/>
    <row r="86675" ht="14.25" customHeight="1"/>
    <row r="86676" ht="14.25" customHeight="1"/>
    <row r="86677" ht="14.25" customHeight="1"/>
    <row r="86678" ht="14.25" customHeight="1"/>
    <row r="86679" ht="14.25" customHeight="1"/>
    <row r="86680" ht="14.25" customHeight="1"/>
    <row r="86681" ht="14.25" customHeight="1"/>
    <row r="86682" ht="14.25" customHeight="1"/>
    <row r="86683" ht="14.25" customHeight="1"/>
    <row r="86684" ht="14.25" customHeight="1"/>
    <row r="86685" ht="14.25" customHeight="1"/>
    <row r="86686" ht="14.25" customHeight="1"/>
    <row r="86687" ht="14.25" customHeight="1"/>
    <row r="86688" ht="14.25" customHeight="1"/>
    <row r="86689" ht="14.25" customHeight="1"/>
    <row r="86690" ht="14.25" customHeight="1"/>
    <row r="86691" ht="14.25" customHeight="1"/>
    <row r="86692" ht="14.25" customHeight="1"/>
    <row r="86693" ht="14.25" customHeight="1"/>
    <row r="86694" ht="14.25" customHeight="1"/>
    <row r="86695" ht="14.25" customHeight="1"/>
    <row r="86696" ht="14.25" customHeight="1"/>
    <row r="86697" ht="14.25" customHeight="1"/>
    <row r="86698" ht="14.25" customHeight="1"/>
    <row r="86699" ht="14.25" customHeight="1"/>
    <row r="86700" ht="14.25" customHeight="1"/>
    <row r="86701" ht="14.25" customHeight="1"/>
    <row r="86702" ht="14.25" customHeight="1"/>
    <row r="86703" ht="14.25" customHeight="1"/>
    <row r="86704" ht="14.25" customHeight="1"/>
    <row r="86705" ht="14.25" customHeight="1"/>
    <row r="86706" ht="14.25" customHeight="1"/>
    <row r="86707" ht="14.25" customHeight="1"/>
    <row r="86708" ht="14.25" customHeight="1"/>
    <row r="86709" ht="14.25" customHeight="1"/>
    <row r="86710" ht="14.25" customHeight="1"/>
    <row r="86711" ht="14.25" customHeight="1"/>
    <row r="86712" ht="14.25" customHeight="1"/>
    <row r="86713" ht="14.25" customHeight="1"/>
    <row r="86714" ht="14.25" customHeight="1"/>
    <row r="86715" ht="14.25" customHeight="1"/>
    <row r="86716" ht="14.25" customHeight="1"/>
    <row r="86717" ht="14.25" customHeight="1"/>
    <row r="86718" ht="14.25" customHeight="1"/>
    <row r="86719" ht="14.25" customHeight="1"/>
    <row r="86720" ht="14.25" customHeight="1"/>
    <row r="86721" ht="14.25" customHeight="1"/>
    <row r="86722" ht="14.25" customHeight="1"/>
    <row r="86723" ht="14.25" customHeight="1"/>
    <row r="86724" ht="14.25" customHeight="1"/>
    <row r="86725" ht="14.25" customHeight="1"/>
    <row r="86726" ht="14.25" customHeight="1"/>
    <row r="86727" ht="14.25" customHeight="1"/>
    <row r="86728" ht="14.25" customHeight="1"/>
    <row r="86729" ht="14.25" customHeight="1"/>
    <row r="86730" ht="14.25" customHeight="1"/>
    <row r="86731" ht="14.25" customHeight="1"/>
    <row r="86732" ht="14.25" customHeight="1"/>
    <row r="86733" ht="14.25" customHeight="1"/>
    <row r="86734" ht="14.25" customHeight="1"/>
    <row r="86735" ht="14.25" customHeight="1"/>
    <row r="86736" ht="14.25" customHeight="1"/>
    <row r="86737" ht="14.25" customHeight="1"/>
    <row r="86738" ht="14.25" customHeight="1"/>
    <row r="86739" ht="14.25" customHeight="1"/>
    <row r="86740" ht="14.25" customHeight="1"/>
    <row r="86741" ht="14.25" customHeight="1"/>
    <row r="86742" ht="14.25" customHeight="1"/>
    <row r="86743" ht="14.25" customHeight="1"/>
    <row r="86744" ht="14.25" customHeight="1"/>
    <row r="86745" ht="14.25" customHeight="1"/>
    <row r="86746" ht="14.25" customHeight="1"/>
    <row r="86747" ht="14.25" customHeight="1"/>
    <row r="86748" ht="14.25" customHeight="1"/>
    <row r="86749" ht="14.25" customHeight="1"/>
    <row r="86750" ht="14.25" customHeight="1"/>
    <row r="86751" ht="14.25" customHeight="1"/>
    <row r="86752" ht="14.25" customHeight="1"/>
    <row r="86753" ht="14.25" customHeight="1"/>
    <row r="86754" ht="14.25" customHeight="1"/>
    <row r="86755" ht="14.25" customHeight="1"/>
    <row r="86756" ht="14.25" customHeight="1"/>
    <row r="86757" ht="14.25" customHeight="1"/>
    <row r="86758" ht="14.25" customHeight="1"/>
    <row r="86759" ht="14.25" customHeight="1"/>
    <row r="86760" ht="14.25" customHeight="1"/>
    <row r="86761" ht="14.25" customHeight="1"/>
    <row r="86762" ht="14.25" customHeight="1"/>
    <row r="86763" ht="14.25" customHeight="1"/>
    <row r="86764" ht="14.25" customHeight="1"/>
    <row r="86765" ht="14.25" customHeight="1"/>
    <row r="86766" ht="14.25" customHeight="1"/>
    <row r="86767" ht="14.25" customHeight="1"/>
    <row r="86768" ht="14.25" customHeight="1"/>
    <row r="86769" ht="14.25" customHeight="1"/>
    <row r="86770" ht="14.25" customHeight="1"/>
    <row r="86771" ht="14.25" customHeight="1"/>
    <row r="86772" ht="14.25" customHeight="1"/>
    <row r="86773" ht="14.25" customHeight="1"/>
    <row r="86774" ht="14.25" customHeight="1"/>
    <row r="86775" ht="14.25" customHeight="1"/>
    <row r="86776" ht="14.25" customHeight="1"/>
    <row r="86777" ht="14.25" customHeight="1"/>
    <row r="86778" ht="14.25" customHeight="1"/>
    <row r="86779" ht="14.25" customHeight="1"/>
    <row r="86780" ht="14.25" customHeight="1"/>
    <row r="86781" ht="14.25" customHeight="1"/>
    <row r="86782" ht="14.25" customHeight="1"/>
    <row r="86783" ht="14.25" customHeight="1"/>
    <row r="86784" ht="14.25" customHeight="1"/>
    <row r="86785" ht="14.25" customHeight="1"/>
    <row r="86786" ht="14.25" customHeight="1"/>
    <row r="86787" ht="14.25" customHeight="1"/>
    <row r="86788" ht="14.25" customHeight="1"/>
    <row r="86789" ht="14.25" customHeight="1"/>
    <row r="86790" ht="14.25" customHeight="1"/>
    <row r="86791" ht="14.25" customHeight="1"/>
    <row r="86792" ht="14.25" customHeight="1"/>
    <row r="86793" ht="14.25" customHeight="1"/>
    <row r="86794" ht="14.25" customHeight="1"/>
    <row r="86795" ht="14.25" customHeight="1"/>
    <row r="86796" ht="14.25" customHeight="1"/>
    <row r="86797" ht="14.25" customHeight="1"/>
    <row r="86798" ht="14.25" customHeight="1"/>
    <row r="86799" ht="14.25" customHeight="1"/>
    <row r="86800" ht="14.25" customHeight="1"/>
    <row r="86801" ht="14.25" customHeight="1"/>
    <row r="86802" ht="14.25" customHeight="1"/>
    <row r="86803" ht="14.25" customHeight="1"/>
    <row r="86804" ht="14.25" customHeight="1"/>
    <row r="86805" ht="14.25" customHeight="1"/>
    <row r="86806" ht="14.25" customHeight="1"/>
    <row r="86807" ht="14.25" customHeight="1"/>
    <row r="86808" ht="14.25" customHeight="1"/>
    <row r="86809" ht="14.25" customHeight="1"/>
    <row r="86810" ht="14.25" customHeight="1"/>
    <row r="86811" ht="14.25" customHeight="1"/>
    <row r="86812" ht="14.25" customHeight="1"/>
    <row r="86813" ht="14.25" customHeight="1"/>
    <row r="86814" ht="14.25" customHeight="1"/>
    <row r="86815" ht="14.25" customHeight="1"/>
    <row r="86816" ht="14.25" customHeight="1"/>
    <row r="86817" ht="14.25" customHeight="1"/>
    <row r="86818" ht="14.25" customHeight="1"/>
    <row r="86819" ht="14.25" customHeight="1"/>
    <row r="86820" ht="14.25" customHeight="1"/>
    <row r="86821" ht="14.25" customHeight="1"/>
    <row r="86822" ht="14.25" customHeight="1"/>
    <row r="86823" ht="14.25" customHeight="1"/>
    <row r="86824" ht="14.25" customHeight="1"/>
    <row r="86825" ht="14.25" customHeight="1"/>
    <row r="86826" ht="14.25" customHeight="1"/>
    <row r="86827" ht="14.25" customHeight="1"/>
    <row r="86828" ht="14.25" customHeight="1"/>
    <row r="86829" ht="14.25" customHeight="1"/>
    <row r="86830" ht="14.25" customHeight="1"/>
    <row r="86831" ht="14.25" customHeight="1"/>
    <row r="86832" ht="14.25" customHeight="1"/>
    <row r="86833" ht="14.25" customHeight="1"/>
    <row r="86834" ht="14.25" customHeight="1"/>
    <row r="86835" ht="14.25" customHeight="1"/>
    <row r="86836" ht="14.25" customHeight="1"/>
    <row r="86837" ht="14.25" customHeight="1"/>
    <row r="86838" ht="14.25" customHeight="1"/>
    <row r="86839" ht="14.25" customHeight="1"/>
    <row r="86840" ht="14.25" customHeight="1"/>
    <row r="86841" ht="14.25" customHeight="1"/>
    <row r="86842" ht="14.25" customHeight="1"/>
    <row r="86843" ht="14.25" customHeight="1"/>
    <row r="86844" ht="14.25" customHeight="1"/>
    <row r="86845" ht="14.25" customHeight="1"/>
    <row r="86846" ht="14.25" customHeight="1"/>
    <row r="86847" ht="14.25" customHeight="1"/>
    <row r="86848" ht="14.25" customHeight="1"/>
    <row r="86849" ht="14.25" customHeight="1"/>
    <row r="86850" ht="14.25" customHeight="1"/>
    <row r="86851" ht="14.25" customHeight="1"/>
    <row r="86852" ht="14.25" customHeight="1"/>
    <row r="86853" ht="14.25" customHeight="1"/>
    <row r="86854" ht="14.25" customHeight="1"/>
    <row r="86855" ht="14.25" customHeight="1"/>
    <row r="86856" ht="14.25" customHeight="1"/>
    <row r="86857" ht="14.25" customHeight="1"/>
    <row r="86858" ht="14.25" customHeight="1"/>
    <row r="86859" ht="14.25" customHeight="1"/>
    <row r="86860" ht="14.25" customHeight="1"/>
    <row r="86861" ht="14.25" customHeight="1"/>
    <row r="86862" ht="14.25" customHeight="1"/>
    <row r="86863" ht="14.25" customHeight="1"/>
    <row r="86864" ht="14.25" customHeight="1"/>
    <row r="86865" ht="14.25" customHeight="1"/>
    <row r="86866" ht="14.25" customHeight="1"/>
    <row r="86867" ht="14.25" customHeight="1"/>
    <row r="86868" ht="14.25" customHeight="1"/>
    <row r="86869" ht="14.25" customHeight="1"/>
    <row r="86870" ht="14.25" customHeight="1"/>
    <row r="86871" ht="14.25" customHeight="1"/>
    <row r="86872" ht="14.25" customHeight="1"/>
    <row r="86873" ht="14.25" customHeight="1"/>
    <row r="86874" ht="14.25" customHeight="1"/>
    <row r="86875" ht="14.25" customHeight="1"/>
    <row r="86876" ht="14.25" customHeight="1"/>
    <row r="86877" ht="14.25" customHeight="1"/>
    <row r="86878" ht="14.25" customHeight="1"/>
    <row r="86879" ht="14.25" customHeight="1"/>
    <row r="86880" ht="14.25" customHeight="1"/>
    <row r="86881" ht="14.25" customHeight="1"/>
    <row r="86882" ht="14.25" customHeight="1"/>
    <row r="86883" ht="14.25" customHeight="1"/>
    <row r="86884" ht="14.25" customHeight="1"/>
    <row r="86885" ht="14.25" customHeight="1"/>
    <row r="86886" ht="14.25" customHeight="1"/>
    <row r="86887" ht="14.25" customHeight="1"/>
    <row r="86888" ht="14.25" customHeight="1"/>
    <row r="86889" ht="14.25" customHeight="1"/>
    <row r="86890" ht="14.25" customHeight="1"/>
    <row r="86891" ht="14.25" customHeight="1"/>
    <row r="86892" ht="14.25" customHeight="1"/>
    <row r="86893" ht="14.25" customHeight="1"/>
    <row r="86894" ht="14.25" customHeight="1"/>
    <row r="86895" ht="14.25" customHeight="1"/>
    <row r="86896" ht="14.25" customHeight="1"/>
    <row r="86897" ht="14.25" customHeight="1"/>
    <row r="86898" ht="14.25" customHeight="1"/>
    <row r="86899" ht="14.25" customHeight="1"/>
    <row r="86900" ht="14.25" customHeight="1"/>
    <row r="86901" ht="14.25" customHeight="1"/>
    <row r="86902" ht="14.25" customHeight="1"/>
    <row r="86903" ht="14.25" customHeight="1"/>
    <row r="86904" ht="14.25" customHeight="1"/>
    <row r="86905" ht="14.25" customHeight="1"/>
    <row r="86906" ht="14.25" customHeight="1"/>
    <row r="86907" ht="14.25" customHeight="1"/>
    <row r="86908" ht="14.25" customHeight="1"/>
    <row r="86909" ht="14.25" customHeight="1"/>
    <row r="86910" ht="14.25" customHeight="1"/>
    <row r="86911" ht="14.25" customHeight="1"/>
    <row r="86912" ht="14.25" customHeight="1"/>
    <row r="86913" ht="14.25" customHeight="1"/>
    <row r="86914" ht="14.25" customHeight="1"/>
    <row r="86915" ht="14.25" customHeight="1"/>
    <row r="86916" ht="14.25" customHeight="1"/>
    <row r="86917" ht="14.25" customHeight="1"/>
    <row r="86918" ht="14.25" customHeight="1"/>
    <row r="86919" ht="14.25" customHeight="1"/>
    <row r="86920" ht="14.25" customHeight="1"/>
    <row r="86921" ht="14.25" customHeight="1"/>
    <row r="86922" ht="14.25" customHeight="1"/>
    <row r="86923" ht="14.25" customHeight="1"/>
    <row r="86924" ht="14.25" customHeight="1"/>
    <row r="86925" ht="14.25" customHeight="1"/>
    <row r="86926" ht="14.25" customHeight="1"/>
    <row r="86927" ht="14.25" customHeight="1"/>
    <row r="86928" ht="14.25" customHeight="1"/>
    <row r="86929" ht="14.25" customHeight="1"/>
    <row r="86930" ht="14.25" customHeight="1"/>
    <row r="86931" ht="14.25" customHeight="1"/>
    <row r="86932" ht="14.25" customHeight="1"/>
    <row r="86933" ht="14.25" customHeight="1"/>
    <row r="86934" ht="14.25" customHeight="1"/>
    <row r="86935" ht="14.25" customHeight="1"/>
    <row r="86936" ht="14.25" customHeight="1"/>
    <row r="86937" ht="14.25" customHeight="1"/>
    <row r="86938" ht="14.25" customHeight="1"/>
    <row r="86939" ht="14.25" customHeight="1"/>
    <row r="86940" ht="14.25" customHeight="1"/>
    <row r="86941" ht="14.25" customHeight="1"/>
    <row r="86942" ht="14.25" customHeight="1"/>
    <row r="86943" ht="14.25" customHeight="1"/>
    <row r="86944" ht="14.25" customHeight="1"/>
    <row r="86945" ht="14.25" customHeight="1"/>
    <row r="86946" ht="14.25" customHeight="1"/>
    <row r="86947" ht="14.25" customHeight="1"/>
    <row r="86948" ht="14.25" customHeight="1"/>
    <row r="86949" ht="14.25" customHeight="1"/>
    <row r="86950" ht="14.25" customHeight="1"/>
    <row r="86951" ht="14.25" customHeight="1"/>
    <row r="86952" ht="14.25" customHeight="1"/>
    <row r="86953" ht="14.25" customHeight="1"/>
    <row r="86954" ht="14.25" customHeight="1"/>
    <row r="86955" ht="14.25" customHeight="1"/>
    <row r="86956" ht="14.25" customHeight="1"/>
    <row r="86957" ht="14.25" customHeight="1"/>
    <row r="86958" ht="14.25" customHeight="1"/>
    <row r="86959" ht="14.25" customHeight="1"/>
    <row r="86960" ht="14.25" customHeight="1"/>
    <row r="86961" ht="14.25" customHeight="1"/>
    <row r="86962" ht="14.25" customHeight="1"/>
    <row r="86963" ht="14.25" customHeight="1"/>
    <row r="86964" ht="14.25" customHeight="1"/>
    <row r="86965" ht="14.25" customHeight="1"/>
    <row r="86966" ht="14.25" customHeight="1"/>
    <row r="86967" ht="14.25" customHeight="1"/>
    <row r="86968" ht="14.25" customHeight="1"/>
    <row r="86969" ht="14.25" customHeight="1"/>
    <row r="86970" ht="14.25" customHeight="1"/>
    <row r="86971" ht="14.25" customHeight="1"/>
    <row r="86972" ht="14.25" customHeight="1"/>
    <row r="86973" ht="14.25" customHeight="1"/>
    <row r="86974" ht="14.25" customHeight="1"/>
    <row r="86975" ht="14.25" customHeight="1"/>
    <row r="86976" ht="14.25" customHeight="1"/>
    <row r="86977" ht="14.25" customHeight="1"/>
    <row r="86978" ht="14.25" customHeight="1"/>
    <row r="86979" ht="14.25" customHeight="1"/>
    <row r="86980" ht="14.25" customHeight="1"/>
    <row r="86981" ht="14.25" customHeight="1"/>
    <row r="86982" ht="14.25" customHeight="1"/>
    <row r="86983" ht="14.25" customHeight="1"/>
    <row r="86984" ht="14.25" customHeight="1"/>
    <row r="86985" ht="14.25" customHeight="1"/>
    <row r="86986" ht="14.25" customHeight="1"/>
    <row r="86987" ht="14.25" customHeight="1"/>
    <row r="86988" ht="14.25" customHeight="1"/>
    <row r="86989" ht="14.25" customHeight="1"/>
    <row r="86990" ht="14.25" customHeight="1"/>
    <row r="86991" ht="14.25" customHeight="1"/>
    <row r="86992" ht="14.25" customHeight="1"/>
    <row r="86993" ht="14.25" customHeight="1"/>
    <row r="86994" ht="14.25" customHeight="1"/>
    <row r="86995" ht="14.25" customHeight="1"/>
    <row r="86996" ht="14.25" customHeight="1"/>
    <row r="86997" ht="14.25" customHeight="1"/>
    <row r="86998" ht="14.25" customHeight="1"/>
    <row r="86999" ht="14.25" customHeight="1"/>
    <row r="87000" ht="14.25" customHeight="1"/>
    <row r="87001" ht="14.25" customHeight="1"/>
    <row r="87002" ht="14.25" customHeight="1"/>
    <row r="87003" ht="14.25" customHeight="1"/>
    <row r="87004" ht="14.25" customHeight="1"/>
    <row r="87005" ht="14.25" customHeight="1"/>
    <row r="87006" ht="14.25" customHeight="1"/>
    <row r="87007" ht="14.25" customHeight="1"/>
    <row r="87008" ht="14.25" customHeight="1"/>
    <row r="87009" ht="14.25" customHeight="1"/>
    <row r="87010" ht="14.25" customHeight="1"/>
    <row r="87011" ht="14.25" customHeight="1"/>
    <row r="87012" ht="14.25" customHeight="1"/>
    <row r="87013" ht="14.25" customHeight="1"/>
    <row r="87014" ht="14.25" customHeight="1"/>
    <row r="87015" ht="14.25" customHeight="1"/>
    <row r="87016" ht="14.25" customHeight="1"/>
    <row r="87017" ht="14.25" customHeight="1"/>
    <row r="87018" ht="14.25" customHeight="1"/>
    <row r="87019" ht="14.25" customHeight="1"/>
    <row r="87020" ht="14.25" customHeight="1"/>
    <row r="87021" ht="14.25" customHeight="1"/>
    <row r="87022" ht="14.25" customHeight="1"/>
    <row r="87023" ht="14.25" customHeight="1"/>
    <row r="87024" ht="14.25" customHeight="1"/>
    <row r="87025" ht="14.25" customHeight="1"/>
    <row r="87026" ht="14.25" customHeight="1"/>
    <row r="87027" ht="14.25" customHeight="1"/>
    <row r="87028" ht="14.25" customHeight="1"/>
    <row r="87029" ht="14.25" customHeight="1"/>
    <row r="87030" ht="14.25" customHeight="1"/>
    <row r="87031" ht="14.25" customHeight="1"/>
    <row r="87032" ht="14.25" customHeight="1"/>
    <row r="87033" ht="14.25" customHeight="1"/>
    <row r="87034" ht="14.25" customHeight="1"/>
    <row r="87035" ht="14.25" customHeight="1"/>
    <row r="87036" ht="14.25" customHeight="1"/>
    <row r="87037" ht="14.25" customHeight="1"/>
    <row r="87038" ht="14.25" customHeight="1"/>
    <row r="87039" ht="14.25" customHeight="1"/>
    <row r="87040" ht="14.25" customHeight="1"/>
    <row r="87041" ht="14.25" customHeight="1"/>
    <row r="87042" ht="14.25" customHeight="1"/>
    <row r="87043" ht="14.25" customHeight="1"/>
    <row r="87044" ht="14.25" customHeight="1"/>
    <row r="87045" ht="14.25" customHeight="1"/>
    <row r="87046" ht="14.25" customHeight="1"/>
    <row r="87047" ht="14.25" customHeight="1"/>
    <row r="87048" ht="14.25" customHeight="1"/>
    <row r="87049" ht="14.25" customHeight="1"/>
    <row r="87050" ht="14.25" customHeight="1"/>
    <row r="87051" ht="14.25" customHeight="1"/>
    <row r="87052" ht="14.25" customHeight="1"/>
    <row r="87053" ht="14.25" customHeight="1"/>
    <row r="87054" ht="14.25" customHeight="1"/>
    <row r="87055" ht="14.25" customHeight="1"/>
    <row r="87056" ht="14.25" customHeight="1"/>
    <row r="87057" ht="14.25" customHeight="1"/>
    <row r="87058" ht="14.25" customHeight="1"/>
    <row r="87059" ht="14.25" customHeight="1"/>
    <row r="87060" ht="14.25" customHeight="1"/>
    <row r="87061" ht="14.25" customHeight="1"/>
    <row r="87062" ht="14.25" customHeight="1"/>
    <row r="87063" ht="14.25" customHeight="1"/>
    <row r="87064" ht="14.25" customHeight="1"/>
    <row r="87065" ht="14.25" customHeight="1"/>
    <row r="87066" ht="14.25" customHeight="1"/>
    <row r="87067" ht="14.25" customHeight="1"/>
    <row r="87068" ht="14.25" customHeight="1"/>
    <row r="87069" ht="14.25" customHeight="1"/>
    <row r="87070" ht="14.25" customHeight="1"/>
    <row r="87071" ht="14.25" customHeight="1"/>
    <row r="87072" ht="14.25" customHeight="1"/>
    <row r="87073" ht="14.25" customHeight="1"/>
    <row r="87074" ht="14.25" customHeight="1"/>
    <row r="87075" ht="14.25" customHeight="1"/>
    <row r="87076" ht="14.25" customHeight="1"/>
    <row r="87077" ht="14.25" customHeight="1"/>
    <row r="87078" ht="14.25" customHeight="1"/>
    <row r="87079" ht="14.25" customHeight="1"/>
    <row r="87080" ht="14.25" customHeight="1"/>
    <row r="87081" ht="14.25" customHeight="1"/>
    <row r="87082" ht="14.25" customHeight="1"/>
    <row r="87083" ht="14.25" customHeight="1"/>
    <row r="87084" ht="14.25" customHeight="1"/>
    <row r="87085" ht="14.25" customHeight="1"/>
    <row r="87086" ht="14.25" customHeight="1"/>
    <row r="87087" ht="14.25" customHeight="1"/>
    <row r="87088" ht="14.25" customHeight="1"/>
    <row r="87089" ht="14.25" customHeight="1"/>
    <row r="87090" ht="14.25" customHeight="1"/>
    <row r="87091" ht="14.25" customHeight="1"/>
    <row r="87092" ht="14.25" customHeight="1"/>
    <row r="87093" ht="14.25" customHeight="1"/>
    <row r="87094" ht="14.25" customHeight="1"/>
    <row r="87095" ht="14.25" customHeight="1"/>
    <row r="87096" ht="14.25" customHeight="1"/>
    <row r="87097" ht="14.25" customHeight="1"/>
    <row r="87098" ht="14.25" customHeight="1"/>
    <row r="87099" ht="14.25" customHeight="1"/>
    <row r="87100" ht="14.25" customHeight="1"/>
    <row r="87101" ht="14.25" customHeight="1"/>
    <row r="87102" ht="14.25" customHeight="1"/>
    <row r="87103" ht="14.25" customHeight="1"/>
    <row r="87104" ht="14.25" customHeight="1"/>
    <row r="87105" ht="14.25" customHeight="1"/>
    <row r="87106" ht="14.25" customHeight="1"/>
    <row r="87107" ht="14.25" customHeight="1"/>
    <row r="87108" ht="14.25" customHeight="1"/>
    <row r="87109" ht="14.25" customHeight="1"/>
    <row r="87110" ht="14.25" customHeight="1"/>
    <row r="87111" ht="14.25" customHeight="1"/>
    <row r="87112" ht="14.25" customHeight="1"/>
    <row r="87113" ht="14.25" customHeight="1"/>
    <row r="87114" ht="14.25" customHeight="1"/>
    <row r="87115" ht="14.25" customHeight="1"/>
    <row r="87116" ht="14.25" customHeight="1"/>
    <row r="87117" ht="14.25" customHeight="1"/>
    <row r="87118" ht="14.25" customHeight="1"/>
    <row r="87119" ht="14.25" customHeight="1"/>
    <row r="87120" ht="14.25" customHeight="1"/>
    <row r="87121" ht="14.25" customHeight="1"/>
    <row r="87122" ht="14.25" customHeight="1"/>
    <row r="87123" ht="14.25" customHeight="1"/>
    <row r="87124" ht="14.25" customHeight="1"/>
    <row r="87125" ht="14.25" customHeight="1"/>
    <row r="87126" ht="14.25" customHeight="1"/>
    <row r="87127" ht="14.25" customHeight="1"/>
    <row r="87128" ht="14.25" customHeight="1"/>
    <row r="87129" ht="14.25" customHeight="1"/>
    <row r="87130" ht="14.25" customHeight="1"/>
    <row r="87131" ht="14.25" customHeight="1"/>
    <row r="87132" ht="14.25" customHeight="1"/>
    <row r="87133" ht="14.25" customHeight="1"/>
    <row r="87134" ht="14.25" customHeight="1"/>
    <row r="87135" ht="14.25" customHeight="1"/>
    <row r="87136" ht="14.25" customHeight="1"/>
    <row r="87137" ht="14.25" customHeight="1"/>
    <row r="87138" ht="14.25" customHeight="1"/>
    <row r="87139" ht="14.25" customHeight="1"/>
    <row r="87140" ht="14.25" customHeight="1"/>
    <row r="87141" ht="14.25" customHeight="1"/>
    <row r="87142" ht="14.25" customHeight="1"/>
    <row r="87143" ht="14.25" customHeight="1"/>
    <row r="87144" ht="14.25" customHeight="1"/>
    <row r="87145" ht="14.25" customHeight="1"/>
    <row r="87146" ht="14.25" customHeight="1"/>
    <row r="87147" ht="14.25" customHeight="1"/>
    <row r="87148" ht="14.25" customHeight="1"/>
    <row r="87149" ht="14.25" customHeight="1"/>
    <row r="87150" ht="14.25" customHeight="1"/>
    <row r="87151" ht="14.25" customHeight="1"/>
    <row r="87152" ht="14.25" customHeight="1"/>
    <row r="87153" ht="14.25" customHeight="1"/>
    <row r="87154" ht="14.25" customHeight="1"/>
    <row r="87155" ht="14.25" customHeight="1"/>
    <row r="87156" ht="14.25" customHeight="1"/>
    <row r="87157" ht="14.25" customHeight="1"/>
    <row r="87158" ht="14.25" customHeight="1"/>
    <row r="87159" ht="14.25" customHeight="1"/>
    <row r="87160" ht="14.25" customHeight="1"/>
    <row r="87161" ht="14.25" customHeight="1"/>
    <row r="87162" ht="14.25" customHeight="1"/>
    <row r="87163" ht="14.25" customHeight="1"/>
    <row r="87164" ht="14.25" customHeight="1"/>
    <row r="87165" ht="14.25" customHeight="1"/>
    <row r="87166" ht="14.25" customHeight="1"/>
    <row r="87167" ht="14.25" customHeight="1"/>
    <row r="87168" ht="14.25" customHeight="1"/>
    <row r="87169" ht="14.25" customHeight="1"/>
    <row r="87170" ht="14.25" customHeight="1"/>
    <row r="87171" ht="14.25" customHeight="1"/>
    <row r="87172" ht="14.25" customHeight="1"/>
    <row r="87173" ht="14.25" customHeight="1"/>
    <row r="87174" ht="14.25" customHeight="1"/>
    <row r="87175" ht="14.25" customHeight="1"/>
    <row r="87176" ht="14.25" customHeight="1"/>
    <row r="87177" ht="14.25" customHeight="1"/>
    <row r="87178" ht="14.25" customHeight="1"/>
    <row r="87179" ht="14.25" customHeight="1"/>
    <row r="87180" ht="14.25" customHeight="1"/>
    <row r="87181" ht="14.25" customHeight="1"/>
    <row r="87182" ht="14.25" customHeight="1"/>
    <row r="87183" ht="14.25" customHeight="1"/>
    <row r="87184" ht="14.25" customHeight="1"/>
    <row r="87185" ht="14.25" customHeight="1"/>
    <row r="87186" ht="14.25" customHeight="1"/>
    <row r="87187" ht="14.25" customHeight="1"/>
    <row r="87188" ht="14.25" customHeight="1"/>
    <row r="87189" ht="14.25" customHeight="1"/>
    <row r="87190" ht="14.25" customHeight="1"/>
    <row r="87191" ht="14.25" customHeight="1"/>
    <row r="87192" ht="14.25" customHeight="1"/>
    <row r="87193" ht="14.25" customHeight="1"/>
    <row r="87194" ht="14.25" customHeight="1"/>
    <row r="87195" ht="14.25" customHeight="1"/>
    <row r="87196" ht="14.25" customHeight="1"/>
    <row r="87197" ht="14.25" customHeight="1"/>
    <row r="87198" ht="14.25" customHeight="1"/>
    <row r="87199" ht="14.25" customHeight="1"/>
    <row r="87200" ht="14.25" customHeight="1"/>
    <row r="87201" ht="14.25" customHeight="1"/>
    <row r="87202" ht="14.25" customHeight="1"/>
    <row r="87203" ht="14.25" customHeight="1"/>
    <row r="87204" ht="14.25" customHeight="1"/>
    <row r="87205" ht="14.25" customHeight="1"/>
    <row r="87206" ht="14.25" customHeight="1"/>
    <row r="87207" ht="14.25" customHeight="1"/>
    <row r="87208" ht="14.25" customHeight="1"/>
    <row r="87209" ht="14.25" customHeight="1"/>
    <row r="87210" ht="14.25" customHeight="1"/>
    <row r="87211" ht="14.25" customHeight="1"/>
    <row r="87212" ht="14.25" customHeight="1"/>
    <row r="87213" ht="14.25" customHeight="1"/>
    <row r="87214" ht="14.25" customHeight="1"/>
    <row r="87215" ht="14.25" customHeight="1"/>
    <row r="87216" ht="14.25" customHeight="1"/>
    <row r="87217" ht="14.25" customHeight="1"/>
    <row r="87218" ht="14.25" customHeight="1"/>
    <row r="87219" ht="14.25" customHeight="1"/>
    <row r="87220" ht="14.25" customHeight="1"/>
    <row r="87221" ht="14.25" customHeight="1"/>
    <row r="87222" ht="14.25" customHeight="1"/>
    <row r="87223" ht="14.25" customHeight="1"/>
    <row r="87224" ht="14.25" customHeight="1"/>
    <row r="87225" ht="14.25" customHeight="1"/>
    <row r="87226" ht="14.25" customHeight="1"/>
    <row r="87227" ht="14.25" customHeight="1"/>
    <row r="87228" ht="14.25" customHeight="1"/>
    <row r="87229" ht="14.25" customHeight="1"/>
    <row r="87230" ht="14.25" customHeight="1"/>
    <row r="87231" ht="14.25" customHeight="1"/>
    <row r="87232" ht="14.25" customHeight="1"/>
    <row r="87233" ht="14.25" customHeight="1"/>
    <row r="87234" ht="14.25" customHeight="1"/>
    <row r="87235" ht="14.25" customHeight="1"/>
    <row r="87236" ht="14.25" customHeight="1"/>
    <row r="87237" ht="14.25" customHeight="1"/>
    <row r="87238" ht="14.25" customHeight="1"/>
    <row r="87239" ht="14.25" customHeight="1"/>
    <row r="87240" ht="14.25" customHeight="1"/>
    <row r="87241" ht="14.25" customHeight="1"/>
    <row r="87242" ht="14.25" customHeight="1"/>
    <row r="87243" ht="14.25" customHeight="1"/>
    <row r="87244" ht="14.25" customHeight="1"/>
    <row r="87245" ht="14.25" customHeight="1"/>
    <row r="87246" ht="14.25" customHeight="1"/>
    <row r="87247" ht="14.25" customHeight="1"/>
    <row r="87248" ht="14.25" customHeight="1"/>
    <row r="87249" ht="14.25" customHeight="1"/>
    <row r="87250" ht="14.25" customHeight="1"/>
    <row r="87251" ht="14.25" customHeight="1"/>
    <row r="87252" ht="14.25" customHeight="1"/>
    <row r="87253" ht="14.25" customHeight="1"/>
    <row r="87254" ht="14.25" customHeight="1"/>
    <row r="87255" ht="14.25" customHeight="1"/>
    <row r="87256" ht="14.25" customHeight="1"/>
    <row r="87257" ht="14.25" customHeight="1"/>
    <row r="87258" ht="14.25" customHeight="1"/>
    <row r="87259" ht="14.25" customHeight="1"/>
    <row r="87260" ht="14.25" customHeight="1"/>
    <row r="87261" ht="14.25" customHeight="1"/>
    <row r="87262" ht="14.25" customHeight="1"/>
    <row r="87263" ht="14.25" customHeight="1"/>
    <row r="87264" ht="14.25" customHeight="1"/>
    <row r="87265" ht="14.25" customHeight="1"/>
    <row r="87266" ht="14.25" customHeight="1"/>
    <row r="87267" ht="14.25" customHeight="1"/>
    <row r="87268" ht="14.25" customHeight="1"/>
    <row r="87269" ht="14.25" customHeight="1"/>
    <row r="87270" ht="14.25" customHeight="1"/>
    <row r="87271" ht="14.25" customHeight="1"/>
    <row r="87272" ht="14.25" customHeight="1"/>
    <row r="87273" ht="14.25" customHeight="1"/>
    <row r="87274" ht="14.25" customHeight="1"/>
    <row r="87275" ht="14.25" customHeight="1"/>
    <row r="87276" ht="14.25" customHeight="1"/>
    <row r="87277" ht="14.25" customHeight="1"/>
    <row r="87278" ht="14.25" customHeight="1"/>
    <row r="87279" ht="14.25" customHeight="1"/>
    <row r="87280" ht="14.25" customHeight="1"/>
    <row r="87281" ht="14.25" customHeight="1"/>
    <row r="87282" ht="14.25" customHeight="1"/>
    <row r="87283" ht="14.25" customHeight="1"/>
    <row r="87284" ht="14.25" customHeight="1"/>
    <row r="87285" ht="14.25" customHeight="1"/>
    <row r="87286" ht="14.25" customHeight="1"/>
    <row r="87287" ht="14.25" customHeight="1"/>
    <row r="87288" ht="14.25" customHeight="1"/>
    <row r="87289" ht="14.25" customHeight="1"/>
    <row r="87290" ht="14.25" customHeight="1"/>
    <row r="87291" ht="14.25" customHeight="1"/>
    <row r="87292" ht="14.25" customHeight="1"/>
    <row r="87293" ht="14.25" customHeight="1"/>
    <row r="87294" ht="14.25" customHeight="1"/>
    <row r="87295" ht="14.25" customHeight="1"/>
    <row r="87296" ht="14.25" customHeight="1"/>
    <row r="87297" ht="14.25" customHeight="1"/>
    <row r="87298" ht="14.25" customHeight="1"/>
    <row r="87299" ht="14.25" customHeight="1"/>
    <row r="87300" ht="14.25" customHeight="1"/>
    <row r="87301" ht="14.25" customHeight="1"/>
    <row r="87302" ht="14.25" customHeight="1"/>
    <row r="87303" ht="14.25" customHeight="1"/>
    <row r="87304" ht="14.25" customHeight="1"/>
    <row r="87305" ht="14.25" customHeight="1"/>
    <row r="87306" ht="14.25" customHeight="1"/>
    <row r="87307" ht="14.25" customHeight="1"/>
    <row r="87308" ht="14.25" customHeight="1"/>
    <row r="87309" ht="14.25" customHeight="1"/>
    <row r="87310" ht="14.25" customHeight="1"/>
    <row r="87311" ht="14.25" customHeight="1"/>
    <row r="87312" ht="14.25" customHeight="1"/>
    <row r="87313" ht="14.25" customHeight="1"/>
    <row r="87314" ht="14.25" customHeight="1"/>
    <row r="87315" ht="14.25" customHeight="1"/>
    <row r="87316" ht="14.25" customHeight="1"/>
    <row r="87317" ht="14.25" customHeight="1"/>
    <row r="87318" ht="14.25" customHeight="1"/>
    <row r="87319" ht="14.25" customHeight="1"/>
    <row r="87320" ht="14.25" customHeight="1"/>
    <row r="87321" ht="14.25" customHeight="1"/>
    <row r="87322" ht="14.25" customHeight="1"/>
    <row r="87323" ht="14.25" customHeight="1"/>
    <row r="87324" ht="14.25" customHeight="1"/>
    <row r="87325" ht="14.25" customHeight="1"/>
    <row r="87326" ht="14.25" customHeight="1"/>
    <row r="87327" ht="14.25" customHeight="1"/>
    <row r="87328" ht="14.25" customHeight="1"/>
    <row r="87329" ht="14.25" customHeight="1"/>
    <row r="87330" ht="14.25" customHeight="1"/>
    <row r="87331" ht="14.25" customHeight="1"/>
    <row r="87332" ht="14.25" customHeight="1"/>
    <row r="87333" ht="14.25" customHeight="1"/>
    <row r="87334" ht="14.25" customHeight="1"/>
    <row r="87335" ht="14.25" customHeight="1"/>
    <row r="87336" ht="14.25" customHeight="1"/>
    <row r="87337" ht="14.25" customHeight="1"/>
    <row r="87338" ht="14.25" customHeight="1"/>
    <row r="87339" ht="14.25" customHeight="1"/>
    <row r="87340" ht="14.25" customHeight="1"/>
    <row r="87341" ht="14.25" customHeight="1"/>
    <row r="87342" ht="14.25" customHeight="1"/>
    <row r="87343" ht="14.25" customHeight="1"/>
    <row r="87344" ht="14.25" customHeight="1"/>
    <row r="87345" ht="14.25" customHeight="1"/>
    <row r="87346" ht="14.25" customHeight="1"/>
    <row r="87347" ht="14.25" customHeight="1"/>
    <row r="87348" ht="14.25" customHeight="1"/>
    <row r="87349" ht="14.25" customHeight="1"/>
    <row r="87350" ht="14.25" customHeight="1"/>
    <row r="87351" ht="14.25" customHeight="1"/>
    <row r="87352" ht="14.25" customHeight="1"/>
    <row r="87353" ht="14.25" customHeight="1"/>
    <row r="87354" ht="14.25" customHeight="1"/>
    <row r="87355" ht="14.25" customHeight="1"/>
    <row r="87356" ht="14.25" customHeight="1"/>
    <row r="87357" ht="14.25" customHeight="1"/>
    <row r="87358" ht="14.25" customHeight="1"/>
    <row r="87359" ht="14.25" customHeight="1"/>
    <row r="87360" ht="14.25" customHeight="1"/>
    <row r="87361" ht="14.25" customHeight="1"/>
    <row r="87362" ht="14.25" customHeight="1"/>
    <row r="87363" ht="14.25" customHeight="1"/>
    <row r="87364" ht="14.25" customHeight="1"/>
    <row r="87365" ht="14.25" customHeight="1"/>
    <row r="87366" ht="14.25" customHeight="1"/>
    <row r="87367" ht="14.25" customHeight="1"/>
    <row r="87368" ht="14.25" customHeight="1"/>
    <row r="87369" ht="14.25" customHeight="1"/>
    <row r="87370" ht="14.25" customHeight="1"/>
    <row r="87371" ht="14.25" customHeight="1"/>
    <row r="87372" ht="14.25" customHeight="1"/>
    <row r="87373" ht="14.25" customHeight="1"/>
    <row r="87374" ht="14.25" customHeight="1"/>
    <row r="87375" ht="14.25" customHeight="1"/>
    <row r="87376" ht="14.25" customHeight="1"/>
    <row r="87377" ht="14.25" customHeight="1"/>
    <row r="87378" ht="14.25" customHeight="1"/>
    <row r="87379" ht="14.25" customHeight="1"/>
    <row r="87380" ht="14.25" customHeight="1"/>
    <row r="87381" ht="14.25" customHeight="1"/>
    <row r="87382" ht="14.25" customHeight="1"/>
    <row r="87383" ht="14.25" customHeight="1"/>
    <row r="87384" ht="14.25" customHeight="1"/>
    <row r="87385" ht="14.25" customHeight="1"/>
    <row r="87386" ht="14.25" customHeight="1"/>
    <row r="87387" ht="14.25" customHeight="1"/>
    <row r="87388" ht="14.25" customHeight="1"/>
    <row r="87389" ht="14.25" customHeight="1"/>
    <row r="87390" ht="14.25" customHeight="1"/>
    <row r="87391" ht="14.25" customHeight="1"/>
    <row r="87392" ht="14.25" customHeight="1"/>
    <row r="87393" ht="14.25" customHeight="1"/>
    <row r="87394" ht="14.25" customHeight="1"/>
    <row r="87395" ht="14.25" customHeight="1"/>
    <row r="87396" ht="14.25" customHeight="1"/>
    <row r="87397" ht="14.25" customHeight="1"/>
    <row r="87398" ht="14.25" customHeight="1"/>
    <row r="87399" ht="14.25" customHeight="1"/>
    <row r="87400" ht="14.25" customHeight="1"/>
    <row r="87401" ht="14.25" customHeight="1"/>
    <row r="87402" ht="14.25" customHeight="1"/>
    <row r="87403" ht="14.25" customHeight="1"/>
    <row r="87404" ht="14.25" customHeight="1"/>
    <row r="87405" ht="14.25" customHeight="1"/>
    <row r="87406" ht="14.25" customHeight="1"/>
    <row r="87407" ht="14.25" customHeight="1"/>
    <row r="87408" ht="14.25" customHeight="1"/>
    <row r="87409" ht="14.25" customHeight="1"/>
    <row r="87410" ht="14.25" customHeight="1"/>
    <row r="87411" ht="14.25" customHeight="1"/>
    <row r="87412" ht="14.25" customHeight="1"/>
    <row r="87413" ht="14.25" customHeight="1"/>
    <row r="87414" ht="14.25" customHeight="1"/>
    <row r="87415" ht="14.25" customHeight="1"/>
    <row r="87416" ht="14.25" customHeight="1"/>
    <row r="87417" ht="14.25" customHeight="1"/>
    <row r="87418" ht="14.25" customHeight="1"/>
    <row r="87419" ht="14.25" customHeight="1"/>
    <row r="87420" ht="14.25" customHeight="1"/>
    <row r="87421" ht="14.25" customHeight="1"/>
    <row r="87422" ht="14.25" customHeight="1"/>
    <row r="87423" ht="14.25" customHeight="1"/>
    <row r="87424" ht="14.25" customHeight="1"/>
    <row r="87425" ht="14.25" customHeight="1"/>
    <row r="87426" ht="14.25" customHeight="1"/>
    <row r="87427" ht="14.25" customHeight="1"/>
    <row r="87428" ht="14.25" customHeight="1"/>
    <row r="87429" ht="14.25" customHeight="1"/>
    <row r="87430" ht="14.25" customHeight="1"/>
    <row r="87431" ht="14.25" customHeight="1"/>
    <row r="87432" ht="14.25" customHeight="1"/>
    <row r="87433" ht="14.25" customHeight="1"/>
    <row r="87434" ht="14.25" customHeight="1"/>
    <row r="87435" ht="14.25" customHeight="1"/>
    <row r="87436" ht="14.25" customHeight="1"/>
    <row r="87437" ht="14.25" customHeight="1"/>
    <row r="87438" ht="14.25" customHeight="1"/>
    <row r="87439" ht="14.25" customHeight="1"/>
    <row r="87440" ht="14.25" customHeight="1"/>
    <row r="87441" ht="14.25" customHeight="1"/>
    <row r="87442" ht="14.25" customHeight="1"/>
    <row r="87443" ht="14.25" customHeight="1"/>
    <row r="87444" ht="14.25" customHeight="1"/>
    <row r="87445" ht="14.25" customHeight="1"/>
    <row r="87446" ht="14.25" customHeight="1"/>
    <row r="87447" ht="14.25" customHeight="1"/>
    <row r="87448" ht="14.25" customHeight="1"/>
    <row r="87449" ht="14.25" customHeight="1"/>
    <row r="87450" ht="14.25" customHeight="1"/>
    <row r="87451" ht="14.25" customHeight="1"/>
    <row r="87452" ht="14.25" customHeight="1"/>
    <row r="87453" ht="14.25" customHeight="1"/>
    <row r="87454" ht="14.25" customHeight="1"/>
    <row r="87455" ht="14.25" customHeight="1"/>
    <row r="87456" ht="14.25" customHeight="1"/>
    <row r="87457" ht="14.25" customHeight="1"/>
    <row r="87458" ht="14.25" customHeight="1"/>
    <row r="87459" ht="14.25" customHeight="1"/>
    <row r="87460" ht="14.25" customHeight="1"/>
    <row r="87461" ht="14.25" customHeight="1"/>
    <row r="87462" ht="14.25" customHeight="1"/>
    <row r="87463" ht="14.25" customHeight="1"/>
    <row r="87464" ht="14.25" customHeight="1"/>
    <row r="87465" ht="14.25" customHeight="1"/>
    <row r="87466" ht="14.25" customHeight="1"/>
    <row r="87467" ht="14.25" customHeight="1"/>
    <row r="87468" ht="14.25" customHeight="1"/>
    <row r="87469" ht="14.25" customHeight="1"/>
    <row r="87470" ht="14.25" customHeight="1"/>
    <row r="87471" ht="14.25" customHeight="1"/>
    <row r="87472" ht="14.25" customHeight="1"/>
    <row r="87473" ht="14.25" customHeight="1"/>
    <row r="87474" ht="14.25" customHeight="1"/>
    <row r="87475" ht="14.25" customHeight="1"/>
    <row r="87476" ht="14.25" customHeight="1"/>
    <row r="87477" ht="14.25" customHeight="1"/>
    <row r="87478" ht="14.25" customHeight="1"/>
    <row r="87479" ht="14.25" customHeight="1"/>
    <row r="87480" ht="14.25" customHeight="1"/>
    <row r="87481" ht="14.25" customHeight="1"/>
    <row r="87482" ht="14.25" customHeight="1"/>
    <row r="87483" ht="14.25" customHeight="1"/>
    <row r="87484" ht="14.25" customHeight="1"/>
    <row r="87485" ht="14.25" customHeight="1"/>
    <row r="87486" ht="14.25" customHeight="1"/>
    <row r="87487" ht="14.25" customHeight="1"/>
    <row r="87488" ht="14.25" customHeight="1"/>
    <row r="87489" ht="14.25" customHeight="1"/>
    <row r="87490" ht="14.25" customHeight="1"/>
    <row r="87491" ht="14.25" customHeight="1"/>
    <row r="87492" ht="14.25" customHeight="1"/>
    <row r="87493" ht="14.25" customHeight="1"/>
    <row r="87494" ht="14.25" customHeight="1"/>
    <row r="87495" ht="14.25" customHeight="1"/>
    <row r="87496" ht="14.25" customHeight="1"/>
    <row r="87497" ht="14.25" customHeight="1"/>
    <row r="87498" ht="14.25" customHeight="1"/>
    <row r="87499" ht="14.25" customHeight="1"/>
    <row r="87500" ht="14.25" customHeight="1"/>
    <row r="87501" ht="14.25" customHeight="1"/>
    <row r="87502" ht="14.25" customHeight="1"/>
    <row r="87503" ht="14.25" customHeight="1"/>
    <row r="87504" ht="14.25" customHeight="1"/>
    <row r="87505" ht="14.25" customHeight="1"/>
    <row r="87506" ht="14.25" customHeight="1"/>
    <row r="87507" ht="14.25" customHeight="1"/>
    <row r="87508" ht="14.25" customHeight="1"/>
    <row r="87509" ht="14.25" customHeight="1"/>
    <row r="87510" ht="14.25" customHeight="1"/>
    <row r="87511" ht="14.25" customHeight="1"/>
    <row r="87512" ht="14.25" customHeight="1"/>
    <row r="87513" ht="14.25" customHeight="1"/>
    <row r="87514" ht="14.25" customHeight="1"/>
    <row r="87515" ht="14.25" customHeight="1"/>
    <row r="87516" ht="14.25" customHeight="1"/>
    <row r="87517" ht="14.25" customHeight="1"/>
    <row r="87518" ht="14.25" customHeight="1"/>
    <row r="87519" ht="14.25" customHeight="1"/>
    <row r="87520" ht="14.25" customHeight="1"/>
    <row r="87521" ht="14.25" customHeight="1"/>
    <row r="87522" ht="14.25" customHeight="1"/>
    <row r="87523" ht="14.25" customHeight="1"/>
    <row r="87524" ht="14.25" customHeight="1"/>
    <row r="87525" ht="14.25" customHeight="1"/>
    <row r="87526" ht="14.25" customHeight="1"/>
    <row r="87527" ht="14.25" customHeight="1"/>
    <row r="87528" ht="14.25" customHeight="1"/>
    <row r="87529" ht="14.25" customHeight="1"/>
    <row r="87530" ht="14.25" customHeight="1"/>
    <row r="87531" ht="14.25" customHeight="1"/>
    <row r="87532" ht="14.25" customHeight="1"/>
    <row r="87533" ht="14.25" customHeight="1"/>
    <row r="87534" ht="14.25" customHeight="1"/>
    <row r="87535" ht="14.25" customHeight="1"/>
    <row r="87536" ht="14.25" customHeight="1"/>
    <row r="87537" ht="14.25" customHeight="1"/>
    <row r="87538" ht="14.25" customHeight="1"/>
    <row r="87539" ht="14.25" customHeight="1"/>
    <row r="87540" ht="14.25" customHeight="1"/>
    <row r="87541" ht="14.25" customHeight="1"/>
    <row r="87542" ht="14.25" customHeight="1"/>
    <row r="87543" ht="14.25" customHeight="1"/>
    <row r="87544" ht="14.25" customHeight="1"/>
    <row r="87545" ht="14.25" customHeight="1"/>
    <row r="87546" ht="14.25" customHeight="1"/>
    <row r="87547" ht="14.25" customHeight="1"/>
    <row r="87548" ht="14.25" customHeight="1"/>
    <row r="87549" ht="14.25" customHeight="1"/>
    <row r="87550" ht="14.25" customHeight="1"/>
    <row r="87551" ht="14.25" customHeight="1"/>
    <row r="87552" ht="14.25" customHeight="1"/>
    <row r="87553" ht="14.25" customHeight="1"/>
    <row r="87554" ht="14.25" customHeight="1"/>
    <row r="87555" ht="14.25" customHeight="1"/>
    <row r="87556" ht="14.25" customHeight="1"/>
    <row r="87557" ht="14.25" customHeight="1"/>
    <row r="87558" ht="14.25" customHeight="1"/>
    <row r="87559" ht="14.25" customHeight="1"/>
    <row r="87560" ht="14.25" customHeight="1"/>
    <row r="87561" ht="14.25" customHeight="1"/>
    <row r="87562" ht="14.25" customHeight="1"/>
    <row r="87563" ht="14.25" customHeight="1"/>
    <row r="87564" ht="14.25" customHeight="1"/>
    <row r="87565" ht="14.25" customHeight="1"/>
    <row r="87566" ht="14.25" customHeight="1"/>
    <row r="87567" ht="14.25" customHeight="1"/>
    <row r="87568" ht="14.25" customHeight="1"/>
    <row r="87569" ht="14.25" customHeight="1"/>
    <row r="87570" ht="14.25" customHeight="1"/>
    <row r="87571" ht="14.25" customHeight="1"/>
    <row r="87572" ht="14.25" customHeight="1"/>
    <row r="87573" ht="14.25" customHeight="1"/>
    <row r="87574" ht="14.25" customHeight="1"/>
    <row r="87575" ht="14.25" customHeight="1"/>
    <row r="87576" ht="14.25" customHeight="1"/>
    <row r="87577" ht="14.25" customHeight="1"/>
    <row r="87578" ht="14.25" customHeight="1"/>
    <row r="87579" ht="14.25" customHeight="1"/>
    <row r="87580" ht="14.25" customHeight="1"/>
    <row r="87581" ht="14.25" customHeight="1"/>
    <row r="87582" ht="14.25" customHeight="1"/>
    <row r="87583" ht="14.25" customHeight="1"/>
    <row r="87584" ht="14.25" customHeight="1"/>
    <row r="87585" ht="14.25" customHeight="1"/>
    <row r="87586" ht="14.25" customHeight="1"/>
    <row r="87587" ht="14.25" customHeight="1"/>
    <row r="87588" ht="14.25" customHeight="1"/>
    <row r="87589" ht="14.25" customHeight="1"/>
    <row r="87590" ht="14.25" customHeight="1"/>
    <row r="87591" ht="14.25" customHeight="1"/>
    <row r="87592" ht="14.25" customHeight="1"/>
    <row r="87593" ht="14.25" customHeight="1"/>
    <row r="87594" ht="14.25" customHeight="1"/>
    <row r="87595" ht="14.25" customHeight="1"/>
    <row r="87596" ht="14.25" customHeight="1"/>
    <row r="87597" ht="14.25" customHeight="1"/>
    <row r="87598" ht="14.25" customHeight="1"/>
    <row r="87599" ht="14.25" customHeight="1"/>
    <row r="87600" ht="14.25" customHeight="1"/>
    <row r="87601" ht="14.25" customHeight="1"/>
    <row r="87602" ht="14.25" customHeight="1"/>
    <row r="87603" ht="14.25" customHeight="1"/>
    <row r="87604" ht="14.25" customHeight="1"/>
    <row r="87605" ht="14.25" customHeight="1"/>
    <row r="87606" ht="14.25" customHeight="1"/>
    <row r="87607" ht="14.25" customHeight="1"/>
    <row r="87608" ht="14.25" customHeight="1"/>
    <row r="87609" ht="14.25" customHeight="1"/>
    <row r="87610" ht="14.25" customHeight="1"/>
    <row r="87611" ht="14.25" customHeight="1"/>
    <row r="87612" ht="14.25" customHeight="1"/>
    <row r="87613" ht="14.25" customHeight="1"/>
    <row r="87614" ht="14.25" customHeight="1"/>
    <row r="87615" ht="14.25" customHeight="1"/>
    <row r="87616" ht="14.25" customHeight="1"/>
    <row r="87617" ht="14.25" customHeight="1"/>
    <row r="87618" ht="14.25" customHeight="1"/>
    <row r="87619" ht="14.25" customHeight="1"/>
    <row r="87620" ht="14.25" customHeight="1"/>
    <row r="87621" ht="14.25" customHeight="1"/>
    <row r="87622" ht="14.25" customHeight="1"/>
    <row r="87623" ht="14.25" customHeight="1"/>
    <row r="87624" ht="14.25" customHeight="1"/>
    <row r="87625" ht="14.25" customHeight="1"/>
    <row r="87626" ht="14.25" customHeight="1"/>
    <row r="87627" ht="14.25" customHeight="1"/>
    <row r="87628" ht="14.25" customHeight="1"/>
    <row r="87629" ht="14.25" customHeight="1"/>
    <row r="87630" ht="14.25" customHeight="1"/>
    <row r="87631" ht="14.25" customHeight="1"/>
    <row r="87632" ht="14.25" customHeight="1"/>
    <row r="87633" ht="14.25" customHeight="1"/>
    <row r="87634" ht="14.25" customHeight="1"/>
    <row r="87635" ht="14.25" customHeight="1"/>
    <row r="87636" ht="14.25" customHeight="1"/>
    <row r="87637" ht="14.25" customHeight="1"/>
    <row r="87638" ht="14.25" customHeight="1"/>
    <row r="87639" ht="14.25" customHeight="1"/>
    <row r="87640" ht="14.25" customHeight="1"/>
    <row r="87641" ht="14.25" customHeight="1"/>
    <row r="87642" ht="14.25" customHeight="1"/>
    <row r="87643" ht="14.25" customHeight="1"/>
    <row r="87644" ht="14.25" customHeight="1"/>
    <row r="87645" ht="14.25" customHeight="1"/>
    <row r="87646" ht="14.25" customHeight="1"/>
    <row r="87647" ht="14.25" customHeight="1"/>
    <row r="87648" ht="14.25" customHeight="1"/>
    <row r="87649" ht="14.25" customHeight="1"/>
    <row r="87650" ht="14.25" customHeight="1"/>
    <row r="87651" ht="14.25" customHeight="1"/>
    <row r="87652" ht="14.25" customHeight="1"/>
    <row r="87653" ht="14.25" customHeight="1"/>
    <row r="87654" ht="14.25" customHeight="1"/>
    <row r="87655" ht="14.25" customHeight="1"/>
    <row r="87656" ht="14.25" customHeight="1"/>
    <row r="87657" ht="14.25" customHeight="1"/>
    <row r="87658" ht="14.25" customHeight="1"/>
    <row r="87659" ht="14.25" customHeight="1"/>
    <row r="87660" ht="14.25" customHeight="1"/>
    <row r="87661" ht="14.25" customHeight="1"/>
    <row r="87662" ht="14.25" customHeight="1"/>
    <row r="87663" ht="14.25" customHeight="1"/>
    <row r="87664" ht="14.25" customHeight="1"/>
    <row r="87665" ht="14.25" customHeight="1"/>
    <row r="87666" ht="14.25" customHeight="1"/>
    <row r="87667" ht="14.25" customHeight="1"/>
    <row r="87668" ht="14.25" customHeight="1"/>
    <row r="87669" ht="14.25" customHeight="1"/>
    <row r="87670" ht="14.25" customHeight="1"/>
    <row r="87671" ht="14.25" customHeight="1"/>
    <row r="87672" ht="14.25" customHeight="1"/>
    <row r="87673" ht="14.25" customHeight="1"/>
    <row r="87674" ht="14.25" customHeight="1"/>
    <row r="87675" ht="14.25" customHeight="1"/>
    <row r="87676" ht="14.25" customHeight="1"/>
    <row r="87677" ht="14.25" customHeight="1"/>
    <row r="87678" ht="14.25" customHeight="1"/>
    <row r="87679" ht="14.25" customHeight="1"/>
    <row r="87680" ht="14.25" customHeight="1"/>
    <row r="87681" ht="14.25" customHeight="1"/>
    <row r="87682" ht="14.25" customHeight="1"/>
    <row r="87683" ht="14.25" customHeight="1"/>
    <row r="87684" ht="14.25" customHeight="1"/>
    <row r="87685" ht="14.25" customHeight="1"/>
    <row r="87686" ht="14.25" customHeight="1"/>
    <row r="87687" ht="14.25" customHeight="1"/>
    <row r="87688" ht="14.25" customHeight="1"/>
    <row r="87689" ht="14.25" customHeight="1"/>
    <row r="87690" ht="14.25" customHeight="1"/>
    <row r="87691" ht="14.25" customHeight="1"/>
    <row r="87692" ht="14.25" customHeight="1"/>
    <row r="87693" ht="14.25" customHeight="1"/>
    <row r="87694" ht="14.25" customHeight="1"/>
    <row r="87695" ht="14.25" customHeight="1"/>
    <row r="87696" ht="14.25" customHeight="1"/>
    <row r="87697" ht="14.25" customHeight="1"/>
    <row r="87698" ht="14.25" customHeight="1"/>
    <row r="87699" ht="14.25" customHeight="1"/>
    <row r="87700" ht="14.25" customHeight="1"/>
    <row r="87701" ht="14.25" customHeight="1"/>
    <row r="87702" ht="14.25" customHeight="1"/>
    <row r="87703" ht="14.25" customHeight="1"/>
    <row r="87704" ht="14.25" customHeight="1"/>
    <row r="87705" ht="14.25" customHeight="1"/>
    <row r="87706" ht="14.25" customHeight="1"/>
    <row r="87707" ht="14.25" customHeight="1"/>
    <row r="87708" ht="14.25" customHeight="1"/>
    <row r="87709" ht="14.25" customHeight="1"/>
    <row r="87710" ht="14.25" customHeight="1"/>
    <row r="87711" ht="14.25" customHeight="1"/>
    <row r="87712" ht="14.25" customHeight="1"/>
    <row r="87713" ht="14.25" customHeight="1"/>
    <row r="87714" ht="14.25" customHeight="1"/>
    <row r="87715" ht="14.25" customHeight="1"/>
    <row r="87716" ht="14.25" customHeight="1"/>
    <row r="87717" ht="14.25" customHeight="1"/>
    <row r="87718" ht="14.25" customHeight="1"/>
    <row r="87719" ht="14.25" customHeight="1"/>
    <row r="87720" ht="14.25" customHeight="1"/>
    <row r="87721" ht="14.25" customHeight="1"/>
    <row r="87722" ht="14.25" customHeight="1"/>
    <row r="87723" ht="14.25" customHeight="1"/>
    <row r="87724" ht="14.25" customHeight="1"/>
    <row r="87725" ht="14.25" customHeight="1"/>
    <row r="87726" ht="14.25" customHeight="1"/>
    <row r="87727" ht="14.25" customHeight="1"/>
    <row r="87728" ht="14.25" customHeight="1"/>
    <row r="87729" ht="14.25" customHeight="1"/>
    <row r="87730" ht="14.25" customHeight="1"/>
    <row r="87731" ht="14.25" customHeight="1"/>
    <row r="87732" ht="14.25" customHeight="1"/>
    <row r="87733" ht="14.25" customHeight="1"/>
    <row r="87734" ht="14.25" customHeight="1"/>
    <row r="87735" ht="14.25" customHeight="1"/>
    <row r="87736" ht="14.25" customHeight="1"/>
    <row r="87737" ht="14.25" customHeight="1"/>
    <row r="87738" ht="14.25" customHeight="1"/>
    <row r="87739" ht="14.25" customHeight="1"/>
    <row r="87740" ht="14.25" customHeight="1"/>
    <row r="87741" ht="14.25" customHeight="1"/>
    <row r="87742" ht="14.25" customHeight="1"/>
    <row r="87743" ht="14.25" customHeight="1"/>
    <row r="87744" ht="14.25" customHeight="1"/>
    <row r="87745" ht="14.25" customHeight="1"/>
    <row r="87746" ht="14.25" customHeight="1"/>
    <row r="87747" ht="14.25" customHeight="1"/>
    <row r="87748" ht="14.25" customHeight="1"/>
    <row r="87749" ht="14.25" customHeight="1"/>
    <row r="87750" ht="14.25" customHeight="1"/>
    <row r="87751" ht="14.25" customHeight="1"/>
    <row r="87752" ht="14.25" customHeight="1"/>
    <row r="87753" ht="14.25" customHeight="1"/>
    <row r="87754" ht="14.25" customHeight="1"/>
    <row r="87755" ht="14.25" customHeight="1"/>
    <row r="87756" ht="14.25" customHeight="1"/>
    <row r="87757" ht="14.25" customHeight="1"/>
    <row r="87758" ht="14.25" customHeight="1"/>
    <row r="87759" ht="14.25" customHeight="1"/>
    <row r="87760" ht="14.25" customHeight="1"/>
    <row r="87761" ht="14.25" customHeight="1"/>
    <row r="87762" ht="14.25" customHeight="1"/>
    <row r="87763" ht="14.25" customHeight="1"/>
    <row r="87764" ht="14.25" customHeight="1"/>
    <row r="87765" ht="14.25" customHeight="1"/>
    <row r="87766" ht="14.25" customHeight="1"/>
    <row r="87767" ht="14.25" customHeight="1"/>
    <row r="87768" ht="14.25" customHeight="1"/>
    <row r="87769" ht="14.25" customHeight="1"/>
    <row r="87770" ht="14.25" customHeight="1"/>
    <row r="87771" ht="14.25" customHeight="1"/>
    <row r="87772" ht="14.25" customHeight="1"/>
    <row r="87773" ht="14.25" customHeight="1"/>
    <row r="87774" ht="14.25" customHeight="1"/>
    <row r="87775" ht="14.25" customHeight="1"/>
    <row r="87776" ht="14.25" customHeight="1"/>
    <row r="87777" ht="14.25" customHeight="1"/>
    <row r="87778" ht="14.25" customHeight="1"/>
    <row r="87779" ht="14.25" customHeight="1"/>
    <row r="87780" ht="14.25" customHeight="1"/>
    <row r="87781" ht="14.25" customHeight="1"/>
    <row r="87782" ht="14.25" customHeight="1"/>
    <row r="87783" ht="14.25" customHeight="1"/>
    <row r="87784" ht="14.25" customHeight="1"/>
    <row r="87785" ht="14.25" customHeight="1"/>
    <row r="87786" ht="14.25" customHeight="1"/>
    <row r="87787" ht="14.25" customHeight="1"/>
    <row r="87788" ht="14.25" customHeight="1"/>
    <row r="87789" ht="14.25" customHeight="1"/>
    <row r="87790" ht="14.25" customHeight="1"/>
    <row r="87791" ht="14.25" customHeight="1"/>
    <row r="87792" ht="14.25" customHeight="1"/>
    <row r="87793" ht="14.25" customHeight="1"/>
    <row r="87794" ht="14.25" customHeight="1"/>
    <row r="87795" ht="14.25" customHeight="1"/>
    <row r="87796" ht="14.25" customHeight="1"/>
    <row r="87797" ht="14.25" customHeight="1"/>
    <row r="87798" ht="14.25" customHeight="1"/>
    <row r="87799" ht="14.25" customHeight="1"/>
    <row r="87800" ht="14.25" customHeight="1"/>
    <row r="87801" ht="14.25" customHeight="1"/>
    <row r="87802" ht="14.25" customHeight="1"/>
    <row r="87803" ht="14.25" customHeight="1"/>
    <row r="87804" ht="14.25" customHeight="1"/>
    <row r="87805" ht="14.25" customHeight="1"/>
    <row r="87806" ht="14.25" customHeight="1"/>
    <row r="87807" ht="14.25" customHeight="1"/>
    <row r="87808" ht="14.25" customHeight="1"/>
    <row r="87809" ht="14.25" customHeight="1"/>
    <row r="87810" ht="14.25" customHeight="1"/>
    <row r="87811" ht="14.25" customHeight="1"/>
    <row r="87812" ht="14.25" customHeight="1"/>
    <row r="87813" ht="14.25" customHeight="1"/>
    <row r="87814" ht="14.25" customHeight="1"/>
    <row r="87815" ht="14.25" customHeight="1"/>
    <row r="87816" ht="14.25" customHeight="1"/>
    <row r="87817" ht="14.25" customHeight="1"/>
    <row r="87818" ht="14.25" customHeight="1"/>
    <row r="87819" ht="14.25" customHeight="1"/>
    <row r="87820" ht="14.25" customHeight="1"/>
    <row r="87821" ht="14.25" customHeight="1"/>
    <row r="87822" ht="14.25" customHeight="1"/>
    <row r="87823" ht="14.25" customHeight="1"/>
    <row r="87824" ht="14.25" customHeight="1"/>
    <row r="87825" ht="14.25" customHeight="1"/>
    <row r="87826" ht="14.25" customHeight="1"/>
    <row r="87827" ht="14.25" customHeight="1"/>
    <row r="87828" ht="14.25" customHeight="1"/>
    <row r="87829" ht="14.25" customHeight="1"/>
    <row r="87830" ht="14.25" customHeight="1"/>
    <row r="87831" ht="14.25" customHeight="1"/>
    <row r="87832" ht="14.25" customHeight="1"/>
    <row r="87833" ht="14.25" customHeight="1"/>
    <row r="87834" ht="14.25" customHeight="1"/>
    <row r="87835" ht="14.25" customHeight="1"/>
    <row r="87836" ht="14.25" customHeight="1"/>
    <row r="87837" ht="14.25" customHeight="1"/>
    <row r="87838" ht="14.25" customHeight="1"/>
    <row r="87839" ht="14.25" customHeight="1"/>
    <row r="87840" ht="14.25" customHeight="1"/>
    <row r="87841" ht="14.25" customHeight="1"/>
    <row r="87842" ht="14.25" customHeight="1"/>
    <row r="87843" ht="14.25" customHeight="1"/>
    <row r="87844" ht="14.25" customHeight="1"/>
    <row r="87845" ht="14.25" customHeight="1"/>
    <row r="87846" ht="14.25" customHeight="1"/>
    <row r="87847" ht="14.25" customHeight="1"/>
    <row r="87848" ht="14.25" customHeight="1"/>
    <row r="87849" ht="14.25" customHeight="1"/>
    <row r="87850" ht="14.25" customHeight="1"/>
    <row r="87851" ht="14.25" customHeight="1"/>
    <row r="87852" ht="14.25" customHeight="1"/>
    <row r="87853" ht="14.25" customHeight="1"/>
    <row r="87854" ht="14.25" customHeight="1"/>
    <row r="87855" ht="14.25" customHeight="1"/>
    <row r="87856" ht="14.25" customHeight="1"/>
    <row r="87857" ht="14.25" customHeight="1"/>
    <row r="87858" ht="14.25" customHeight="1"/>
    <row r="87859" ht="14.25" customHeight="1"/>
    <row r="87860" ht="14.25" customHeight="1"/>
    <row r="87861" ht="14.25" customHeight="1"/>
    <row r="87862" ht="14.25" customHeight="1"/>
    <row r="87863" ht="14.25" customHeight="1"/>
    <row r="87864" ht="14.25" customHeight="1"/>
    <row r="87865" ht="14.25" customHeight="1"/>
    <row r="87866" ht="14.25" customHeight="1"/>
    <row r="87867" ht="14.25" customHeight="1"/>
    <row r="87868" ht="14.25" customHeight="1"/>
    <row r="87869" ht="14.25" customHeight="1"/>
    <row r="87870" ht="14.25" customHeight="1"/>
    <row r="87871" ht="14.25" customHeight="1"/>
    <row r="87872" ht="14.25" customHeight="1"/>
    <row r="87873" ht="14.25" customHeight="1"/>
    <row r="87874" ht="14.25" customHeight="1"/>
    <row r="87875" ht="14.25" customHeight="1"/>
    <row r="87876" ht="14.25" customHeight="1"/>
    <row r="87877" ht="14.25" customHeight="1"/>
    <row r="87878" ht="14.25" customHeight="1"/>
    <row r="87879" ht="14.25" customHeight="1"/>
    <row r="87880" ht="14.25" customHeight="1"/>
    <row r="87881" ht="14.25" customHeight="1"/>
    <row r="87882" ht="14.25" customHeight="1"/>
    <row r="87883" ht="14.25" customHeight="1"/>
    <row r="87884" ht="14.25" customHeight="1"/>
    <row r="87885" ht="14.25" customHeight="1"/>
    <row r="87886" ht="14.25" customHeight="1"/>
    <row r="87887" ht="14.25" customHeight="1"/>
    <row r="87888" ht="14.25" customHeight="1"/>
    <row r="87889" ht="14.25" customHeight="1"/>
    <row r="87890" ht="14.25" customHeight="1"/>
    <row r="87891" ht="14.25" customHeight="1"/>
    <row r="87892" ht="14.25" customHeight="1"/>
    <row r="87893" ht="14.25" customHeight="1"/>
    <row r="87894" ht="14.25" customHeight="1"/>
    <row r="87895" ht="14.25" customHeight="1"/>
    <row r="87896" ht="14.25" customHeight="1"/>
    <row r="87897" ht="14.25" customHeight="1"/>
    <row r="87898" ht="14.25" customHeight="1"/>
    <row r="87899" ht="14.25" customHeight="1"/>
    <row r="87900" ht="14.25" customHeight="1"/>
    <row r="87901" ht="14.25" customHeight="1"/>
    <row r="87902" ht="14.25" customHeight="1"/>
    <row r="87903" ht="14.25" customHeight="1"/>
    <row r="87904" ht="14.25" customHeight="1"/>
    <row r="87905" ht="14.25" customHeight="1"/>
    <row r="87906" ht="14.25" customHeight="1"/>
    <row r="87907" ht="14.25" customHeight="1"/>
    <row r="87908" ht="14.25" customHeight="1"/>
    <row r="87909" ht="14.25" customHeight="1"/>
    <row r="87910" ht="14.25" customHeight="1"/>
    <row r="87911" ht="14.25" customHeight="1"/>
    <row r="87912" ht="14.25" customHeight="1"/>
    <row r="87913" ht="14.25" customHeight="1"/>
    <row r="87914" ht="14.25" customHeight="1"/>
    <row r="87915" ht="14.25" customHeight="1"/>
    <row r="87916" ht="14.25" customHeight="1"/>
    <row r="87917" ht="14.25" customHeight="1"/>
    <row r="87918" ht="14.25" customHeight="1"/>
    <row r="87919" ht="14.25" customHeight="1"/>
    <row r="87920" ht="14.25" customHeight="1"/>
    <row r="87921" ht="14.25" customHeight="1"/>
    <row r="87922" ht="14.25" customHeight="1"/>
    <row r="87923" ht="14.25" customHeight="1"/>
    <row r="87924" ht="14.25" customHeight="1"/>
    <row r="87925" ht="14.25" customHeight="1"/>
    <row r="87926" ht="14.25" customHeight="1"/>
    <row r="87927" ht="14.25" customHeight="1"/>
    <row r="87928" ht="14.25" customHeight="1"/>
    <row r="87929" ht="14.25" customHeight="1"/>
    <row r="87930" ht="14.25" customHeight="1"/>
    <row r="87931" ht="14.25" customHeight="1"/>
    <row r="87932" ht="14.25" customHeight="1"/>
    <row r="87933" ht="14.25" customHeight="1"/>
    <row r="87934" ht="14.25" customHeight="1"/>
    <row r="87935" ht="14.25" customHeight="1"/>
    <row r="87936" ht="14.25" customHeight="1"/>
    <row r="87937" ht="14.25" customHeight="1"/>
    <row r="87938" ht="14.25" customHeight="1"/>
    <row r="87939" ht="14.25" customHeight="1"/>
    <row r="87940" ht="14.25" customHeight="1"/>
    <row r="87941" ht="14.25" customHeight="1"/>
    <row r="87942" ht="14.25" customHeight="1"/>
    <row r="87943" ht="14.25" customHeight="1"/>
    <row r="87944" ht="14.25" customHeight="1"/>
    <row r="87945" ht="14.25" customHeight="1"/>
    <row r="87946" ht="14.25" customHeight="1"/>
    <row r="87947" ht="14.25" customHeight="1"/>
    <row r="87948" ht="14.25" customHeight="1"/>
    <row r="87949" ht="14.25" customHeight="1"/>
    <row r="87950" ht="14.25" customHeight="1"/>
    <row r="87951" ht="14.25" customHeight="1"/>
    <row r="87952" ht="14.25" customHeight="1"/>
    <row r="87953" ht="14.25" customHeight="1"/>
    <row r="87954" ht="14.25" customHeight="1"/>
    <row r="87955" ht="14.25" customHeight="1"/>
    <row r="87956" ht="14.25" customHeight="1"/>
    <row r="87957" ht="14.25" customHeight="1"/>
    <row r="87958" ht="14.25" customHeight="1"/>
    <row r="87959" ht="14.25" customHeight="1"/>
    <row r="87960" ht="14.25" customHeight="1"/>
    <row r="87961" ht="14.25" customHeight="1"/>
    <row r="87962" ht="14.25" customHeight="1"/>
    <row r="87963" ht="14.25" customHeight="1"/>
    <row r="87964" ht="14.25" customHeight="1"/>
    <row r="87965" ht="14.25" customHeight="1"/>
    <row r="87966" ht="14.25" customHeight="1"/>
    <row r="87967" ht="14.25" customHeight="1"/>
    <row r="87968" ht="14.25" customHeight="1"/>
    <row r="87969" ht="14.25" customHeight="1"/>
    <row r="87970" ht="14.25" customHeight="1"/>
    <row r="87971" ht="14.25" customHeight="1"/>
    <row r="87972" ht="14.25" customHeight="1"/>
    <row r="87973" ht="14.25" customHeight="1"/>
    <row r="87974" ht="14.25" customHeight="1"/>
    <row r="87975" ht="14.25" customHeight="1"/>
    <row r="87976" ht="14.25" customHeight="1"/>
    <row r="87977" ht="14.25" customHeight="1"/>
    <row r="87978" ht="14.25" customHeight="1"/>
    <row r="87979" ht="14.25" customHeight="1"/>
    <row r="87980" ht="14.25" customHeight="1"/>
    <row r="87981" ht="14.25" customHeight="1"/>
    <row r="87982" ht="14.25" customHeight="1"/>
    <row r="87983" ht="14.25" customHeight="1"/>
    <row r="87984" ht="14.25" customHeight="1"/>
    <row r="87985" ht="14.25" customHeight="1"/>
    <row r="87986" ht="14.25" customHeight="1"/>
    <row r="87987" ht="14.25" customHeight="1"/>
    <row r="87988" ht="14.25" customHeight="1"/>
    <row r="87989" ht="14.25" customHeight="1"/>
    <row r="87990" ht="14.25" customHeight="1"/>
    <row r="87991" ht="14.25" customHeight="1"/>
    <row r="87992" ht="14.25" customHeight="1"/>
    <row r="87993" ht="14.25" customHeight="1"/>
    <row r="87994" ht="14.25" customHeight="1"/>
    <row r="87995" ht="14.25" customHeight="1"/>
    <row r="87996" ht="14.25" customHeight="1"/>
    <row r="87997" ht="14.25" customHeight="1"/>
    <row r="87998" ht="14.25" customHeight="1"/>
    <row r="87999" ht="14.25" customHeight="1"/>
    <row r="88000" ht="14.25" customHeight="1"/>
    <row r="88001" ht="14.25" customHeight="1"/>
    <row r="88002" ht="14.25" customHeight="1"/>
    <row r="88003" ht="14.25" customHeight="1"/>
    <row r="88004" ht="14.25" customHeight="1"/>
    <row r="88005" ht="14.25" customHeight="1"/>
    <row r="88006" ht="14.25" customHeight="1"/>
    <row r="88007" ht="14.25" customHeight="1"/>
    <row r="88008" ht="14.25" customHeight="1"/>
    <row r="88009" ht="14.25" customHeight="1"/>
    <row r="88010" ht="14.25" customHeight="1"/>
    <row r="88011" ht="14.25" customHeight="1"/>
    <row r="88012" ht="14.25" customHeight="1"/>
    <row r="88013" ht="14.25" customHeight="1"/>
    <row r="88014" ht="14.25" customHeight="1"/>
    <row r="88015" ht="14.25" customHeight="1"/>
    <row r="88016" ht="14.25" customHeight="1"/>
    <row r="88017" ht="14.25" customHeight="1"/>
    <row r="88018" ht="14.25" customHeight="1"/>
    <row r="88019" ht="14.25" customHeight="1"/>
    <row r="88020" ht="14.25" customHeight="1"/>
    <row r="88021" ht="14.25" customHeight="1"/>
    <row r="88022" ht="14.25" customHeight="1"/>
    <row r="88023" ht="14.25" customHeight="1"/>
    <row r="88024" ht="14.25" customHeight="1"/>
    <row r="88025" ht="14.25" customHeight="1"/>
    <row r="88026" ht="14.25" customHeight="1"/>
    <row r="88027" ht="14.25" customHeight="1"/>
    <row r="88028" ht="14.25" customHeight="1"/>
    <row r="88029" ht="14.25" customHeight="1"/>
    <row r="88030" ht="14.25" customHeight="1"/>
    <row r="88031" ht="14.25" customHeight="1"/>
    <row r="88032" ht="14.25" customHeight="1"/>
    <row r="88033" ht="14.25" customHeight="1"/>
    <row r="88034" ht="14.25" customHeight="1"/>
    <row r="88035" ht="14.25" customHeight="1"/>
    <row r="88036" ht="14.25" customHeight="1"/>
    <row r="88037" ht="14.25" customHeight="1"/>
    <row r="88038" ht="14.25" customHeight="1"/>
    <row r="88039" ht="14.25" customHeight="1"/>
    <row r="88040" ht="14.25" customHeight="1"/>
    <row r="88041" ht="14.25" customHeight="1"/>
    <row r="88042" ht="14.25" customHeight="1"/>
    <row r="88043" ht="14.25" customHeight="1"/>
    <row r="88044" ht="14.25" customHeight="1"/>
    <row r="88045" ht="14.25" customHeight="1"/>
    <row r="88046" ht="14.25" customHeight="1"/>
    <row r="88047" ht="14.25" customHeight="1"/>
    <row r="88048" ht="14.25" customHeight="1"/>
    <row r="88049" ht="14.25" customHeight="1"/>
    <row r="88050" ht="14.25" customHeight="1"/>
    <row r="88051" ht="14.25" customHeight="1"/>
    <row r="88052" ht="14.25" customHeight="1"/>
    <row r="88053" ht="14.25" customHeight="1"/>
    <row r="88054" ht="14.25" customHeight="1"/>
    <row r="88055" ht="14.25" customHeight="1"/>
    <row r="88056" ht="14.25" customHeight="1"/>
    <row r="88057" ht="14.25" customHeight="1"/>
    <row r="88058" ht="14.25" customHeight="1"/>
    <row r="88059" ht="14.25" customHeight="1"/>
    <row r="88060" ht="14.25" customHeight="1"/>
    <row r="88061" ht="14.25" customHeight="1"/>
    <row r="88062" ht="14.25" customHeight="1"/>
    <row r="88063" ht="14.25" customHeight="1"/>
    <row r="88064" ht="14.25" customHeight="1"/>
    <row r="88065" ht="14.25" customHeight="1"/>
    <row r="88066" ht="14.25" customHeight="1"/>
    <row r="88067" ht="14.25" customHeight="1"/>
    <row r="88068" ht="14.25" customHeight="1"/>
    <row r="88069" ht="14.25" customHeight="1"/>
    <row r="88070" ht="14.25" customHeight="1"/>
    <row r="88071" ht="14.25" customHeight="1"/>
    <row r="88072" ht="14.25" customHeight="1"/>
    <row r="88073" ht="14.25" customHeight="1"/>
    <row r="88074" ht="14.25" customHeight="1"/>
    <row r="88075" ht="14.25" customHeight="1"/>
    <row r="88076" ht="14.25" customHeight="1"/>
    <row r="88077" ht="14.25" customHeight="1"/>
    <row r="88078" ht="14.25" customHeight="1"/>
    <row r="88079" ht="14.25" customHeight="1"/>
    <row r="88080" ht="14.25" customHeight="1"/>
    <row r="88081" ht="14.25" customHeight="1"/>
    <row r="88082" ht="14.25" customHeight="1"/>
    <row r="88083" ht="14.25" customHeight="1"/>
    <row r="88084" ht="14.25" customHeight="1"/>
    <row r="88085" ht="14.25" customHeight="1"/>
    <row r="88086" ht="14.25" customHeight="1"/>
    <row r="88087" ht="14.25" customHeight="1"/>
    <row r="88088" ht="14.25" customHeight="1"/>
    <row r="88089" ht="14.25" customHeight="1"/>
    <row r="88090" ht="14.25" customHeight="1"/>
    <row r="88091" ht="14.25" customHeight="1"/>
    <row r="88092" ht="14.25" customHeight="1"/>
    <row r="88093" ht="14.25" customHeight="1"/>
    <row r="88094" ht="14.25" customHeight="1"/>
    <row r="88095" ht="14.25" customHeight="1"/>
    <row r="88096" ht="14.25" customHeight="1"/>
    <row r="88097" ht="14.25" customHeight="1"/>
    <row r="88098" ht="14.25" customHeight="1"/>
    <row r="88099" ht="14.25" customHeight="1"/>
    <row r="88100" ht="14.25" customHeight="1"/>
    <row r="88101" ht="14.25" customHeight="1"/>
    <row r="88102" ht="14.25" customHeight="1"/>
    <row r="88103" ht="14.25" customHeight="1"/>
    <row r="88104" ht="14.25" customHeight="1"/>
    <row r="88105" ht="14.25" customHeight="1"/>
    <row r="88106" ht="14.25" customHeight="1"/>
    <row r="88107" ht="14.25" customHeight="1"/>
    <row r="88108" ht="14.25" customHeight="1"/>
    <row r="88109" ht="14.25" customHeight="1"/>
    <row r="88110" ht="14.25" customHeight="1"/>
    <row r="88111" ht="14.25" customHeight="1"/>
    <row r="88112" ht="14.25" customHeight="1"/>
    <row r="88113" ht="14.25" customHeight="1"/>
    <row r="88114" ht="14.25" customHeight="1"/>
    <row r="88115" ht="14.25" customHeight="1"/>
    <row r="88116" ht="14.25" customHeight="1"/>
    <row r="88117" ht="14.25" customHeight="1"/>
    <row r="88118" ht="14.25" customHeight="1"/>
    <row r="88119" ht="14.25" customHeight="1"/>
    <row r="88120" ht="14.25" customHeight="1"/>
    <row r="88121" ht="14.25" customHeight="1"/>
    <row r="88122" ht="14.25" customHeight="1"/>
    <row r="88123" ht="14.25" customHeight="1"/>
    <row r="88124" ht="14.25" customHeight="1"/>
    <row r="88125" ht="14.25" customHeight="1"/>
    <row r="88126" ht="14.25" customHeight="1"/>
    <row r="88127" ht="14.25" customHeight="1"/>
    <row r="88128" ht="14.25" customHeight="1"/>
    <row r="88129" ht="14.25" customHeight="1"/>
    <row r="88130" ht="14.25" customHeight="1"/>
    <row r="88131" ht="14.25" customHeight="1"/>
    <row r="88132" ht="14.25" customHeight="1"/>
    <row r="88133" ht="14.25" customHeight="1"/>
    <row r="88134" ht="14.25" customHeight="1"/>
    <row r="88135" ht="14.25" customHeight="1"/>
    <row r="88136" ht="14.25" customHeight="1"/>
    <row r="88137" ht="14.25" customHeight="1"/>
    <row r="88138" ht="14.25" customHeight="1"/>
    <row r="88139" ht="14.25" customHeight="1"/>
    <row r="88140" ht="14.25" customHeight="1"/>
    <row r="88141" ht="14.25" customHeight="1"/>
    <row r="88142" ht="14.25" customHeight="1"/>
    <row r="88143" ht="14.25" customHeight="1"/>
    <row r="88144" ht="14.25" customHeight="1"/>
    <row r="88145" ht="14.25" customHeight="1"/>
    <row r="88146" ht="14.25" customHeight="1"/>
    <row r="88147" ht="14.25" customHeight="1"/>
    <row r="88148" ht="14.25" customHeight="1"/>
    <row r="88149" ht="14.25" customHeight="1"/>
    <row r="88150" ht="14.25" customHeight="1"/>
    <row r="88151" ht="14.25" customHeight="1"/>
    <row r="88152" ht="14.25" customHeight="1"/>
    <row r="88153" ht="14.25" customHeight="1"/>
    <row r="88154" ht="14.25" customHeight="1"/>
    <row r="88155" ht="14.25" customHeight="1"/>
    <row r="88156" ht="14.25" customHeight="1"/>
    <row r="88157" ht="14.25" customHeight="1"/>
    <row r="88158" ht="14.25" customHeight="1"/>
    <row r="88159" ht="14.25" customHeight="1"/>
    <row r="88160" ht="14.25" customHeight="1"/>
    <row r="88161" ht="14.25" customHeight="1"/>
    <row r="88162" ht="14.25" customHeight="1"/>
    <row r="88163" ht="14.25" customHeight="1"/>
    <row r="88164" ht="14.25" customHeight="1"/>
    <row r="88165" ht="14.25" customHeight="1"/>
    <row r="88166" ht="14.25" customHeight="1"/>
    <row r="88167" ht="14.25" customHeight="1"/>
    <row r="88168" ht="14.25" customHeight="1"/>
    <row r="88169" ht="14.25" customHeight="1"/>
    <row r="88170" ht="14.25" customHeight="1"/>
    <row r="88171" ht="14.25" customHeight="1"/>
    <row r="88172" ht="14.25" customHeight="1"/>
    <row r="88173" ht="14.25" customHeight="1"/>
    <row r="88174" ht="14.25" customHeight="1"/>
    <row r="88175" ht="14.25" customHeight="1"/>
    <row r="88176" ht="14.25" customHeight="1"/>
    <row r="88177" ht="14.25" customHeight="1"/>
    <row r="88178" ht="14.25" customHeight="1"/>
    <row r="88179" ht="14.25" customHeight="1"/>
    <row r="88180" ht="14.25" customHeight="1"/>
    <row r="88181" ht="14.25" customHeight="1"/>
    <row r="88182" ht="14.25" customHeight="1"/>
    <row r="88183" ht="14.25" customHeight="1"/>
    <row r="88184" ht="14.25" customHeight="1"/>
    <row r="88185" ht="14.25" customHeight="1"/>
    <row r="88186" ht="14.25" customHeight="1"/>
    <row r="88187" ht="14.25" customHeight="1"/>
    <row r="88188" ht="14.25" customHeight="1"/>
    <row r="88189" ht="14.25" customHeight="1"/>
    <row r="88190" ht="14.25" customHeight="1"/>
    <row r="88191" ht="14.25" customHeight="1"/>
    <row r="88192" ht="14.25" customHeight="1"/>
    <row r="88193" ht="14.25" customHeight="1"/>
    <row r="88194" ht="14.25" customHeight="1"/>
    <row r="88195" ht="14.25" customHeight="1"/>
    <row r="88196" ht="14.25" customHeight="1"/>
    <row r="88197" ht="14.25" customHeight="1"/>
    <row r="88198" ht="14.25" customHeight="1"/>
    <row r="88199" ht="14.25" customHeight="1"/>
    <row r="88200" ht="14.25" customHeight="1"/>
    <row r="88201" ht="14.25" customHeight="1"/>
    <row r="88202" ht="14.25" customHeight="1"/>
    <row r="88203" ht="14.25" customHeight="1"/>
    <row r="88204" ht="14.25" customHeight="1"/>
    <row r="88205" ht="14.25" customHeight="1"/>
    <row r="88206" ht="14.25" customHeight="1"/>
    <row r="88207" ht="14.25" customHeight="1"/>
    <row r="88208" ht="14.25" customHeight="1"/>
    <row r="88209" ht="14.25" customHeight="1"/>
    <row r="88210" ht="14.25" customHeight="1"/>
    <row r="88211" ht="14.25" customHeight="1"/>
    <row r="88212" ht="14.25" customHeight="1"/>
    <row r="88213" ht="14.25" customHeight="1"/>
    <row r="88214" ht="14.25" customHeight="1"/>
    <row r="88215" ht="14.25" customHeight="1"/>
    <row r="88216" ht="14.25" customHeight="1"/>
    <row r="88217" ht="14.25" customHeight="1"/>
    <row r="88218" ht="14.25" customHeight="1"/>
    <row r="88219" ht="14.25" customHeight="1"/>
    <row r="88220" ht="14.25" customHeight="1"/>
    <row r="88221" ht="14.25" customHeight="1"/>
    <row r="88222" ht="14.25" customHeight="1"/>
    <row r="88223" ht="14.25" customHeight="1"/>
    <row r="88224" ht="14.25" customHeight="1"/>
    <row r="88225" ht="14.25" customHeight="1"/>
    <row r="88226" ht="14.25" customHeight="1"/>
    <row r="88227" ht="14.25" customHeight="1"/>
    <row r="88228" ht="14.25" customHeight="1"/>
    <row r="88229" ht="14.25" customHeight="1"/>
    <row r="88230" ht="14.25" customHeight="1"/>
    <row r="88231" ht="14.25" customHeight="1"/>
    <row r="88232" ht="14.25" customHeight="1"/>
    <row r="88233" ht="14.25" customHeight="1"/>
    <row r="88234" ht="14.25" customHeight="1"/>
    <row r="88235" ht="14.25" customHeight="1"/>
    <row r="88236" ht="14.25" customHeight="1"/>
    <row r="88237" ht="14.25" customHeight="1"/>
    <row r="88238" ht="14.25" customHeight="1"/>
    <row r="88239" ht="14.25" customHeight="1"/>
    <row r="88240" ht="14.25" customHeight="1"/>
    <row r="88241" ht="14.25" customHeight="1"/>
    <row r="88242" ht="14.25" customHeight="1"/>
    <row r="88243" ht="14.25" customHeight="1"/>
    <row r="88244" ht="14.25" customHeight="1"/>
    <row r="88245" ht="14.25" customHeight="1"/>
    <row r="88246" ht="14.25" customHeight="1"/>
    <row r="88247" ht="14.25" customHeight="1"/>
    <row r="88248" ht="14.25" customHeight="1"/>
    <row r="88249" ht="14.25" customHeight="1"/>
    <row r="88250" ht="14.25" customHeight="1"/>
    <row r="88251" ht="14.25" customHeight="1"/>
    <row r="88252" ht="14.25" customHeight="1"/>
    <row r="88253" ht="14.25" customHeight="1"/>
    <row r="88254" ht="14.25" customHeight="1"/>
    <row r="88255" ht="14.25" customHeight="1"/>
    <row r="88256" ht="14.25" customHeight="1"/>
    <row r="88257" ht="14.25" customHeight="1"/>
    <row r="88258" ht="14.25" customHeight="1"/>
    <row r="88259" ht="14.25" customHeight="1"/>
    <row r="88260" ht="14.25" customHeight="1"/>
    <row r="88261" ht="14.25" customHeight="1"/>
    <row r="88262" ht="14.25" customHeight="1"/>
    <row r="88263" ht="14.25" customHeight="1"/>
    <row r="88264" ht="14.25" customHeight="1"/>
    <row r="88265" ht="14.25" customHeight="1"/>
    <row r="88266" ht="14.25" customHeight="1"/>
    <row r="88267" ht="14.25" customHeight="1"/>
    <row r="88268" ht="14.25" customHeight="1"/>
    <row r="88269" ht="14.25" customHeight="1"/>
    <row r="88270" ht="14.25" customHeight="1"/>
    <row r="88271" ht="14.25" customHeight="1"/>
    <row r="88272" ht="14.25" customHeight="1"/>
    <row r="88273" ht="14.25" customHeight="1"/>
    <row r="88274" ht="14.25" customHeight="1"/>
    <row r="88275" ht="14.25" customHeight="1"/>
    <row r="88276" ht="14.25" customHeight="1"/>
    <row r="88277" ht="14.25" customHeight="1"/>
    <row r="88278" ht="14.25" customHeight="1"/>
    <row r="88279" ht="14.25" customHeight="1"/>
    <row r="88280" ht="14.25" customHeight="1"/>
    <row r="88281" ht="14.25" customHeight="1"/>
    <row r="88282" ht="14.25" customHeight="1"/>
    <row r="88283" ht="14.25" customHeight="1"/>
    <row r="88284" ht="14.25" customHeight="1"/>
    <row r="88285" ht="14.25" customHeight="1"/>
    <row r="88286" ht="14.25" customHeight="1"/>
    <row r="88287" ht="14.25" customHeight="1"/>
    <row r="88288" ht="14.25" customHeight="1"/>
    <row r="88289" ht="14.25" customHeight="1"/>
    <row r="88290" ht="14.25" customHeight="1"/>
    <row r="88291" ht="14.25" customHeight="1"/>
    <row r="88292" ht="14.25" customHeight="1"/>
    <row r="88293" ht="14.25" customHeight="1"/>
    <row r="88294" ht="14.25" customHeight="1"/>
    <row r="88295" ht="14.25" customHeight="1"/>
    <row r="88296" ht="14.25" customHeight="1"/>
    <row r="88297" ht="14.25" customHeight="1"/>
    <row r="88298" ht="14.25" customHeight="1"/>
    <row r="88299" ht="14.25" customHeight="1"/>
    <row r="88300" ht="14.25" customHeight="1"/>
    <row r="88301" ht="14.25" customHeight="1"/>
    <row r="88302" ht="14.25" customHeight="1"/>
    <row r="88303" ht="14.25" customHeight="1"/>
    <row r="88304" ht="14.25" customHeight="1"/>
    <row r="88305" ht="14.25" customHeight="1"/>
    <row r="88306" ht="14.25" customHeight="1"/>
    <row r="88307" ht="14.25" customHeight="1"/>
    <row r="88308" ht="14.25" customHeight="1"/>
    <row r="88309" ht="14.25" customHeight="1"/>
    <row r="88310" ht="14.25" customHeight="1"/>
    <row r="88311" ht="14.25" customHeight="1"/>
    <row r="88312" ht="14.25" customHeight="1"/>
    <row r="88313" ht="14.25" customHeight="1"/>
    <row r="88314" ht="14.25" customHeight="1"/>
    <row r="88315" ht="14.25" customHeight="1"/>
    <row r="88316" ht="14.25" customHeight="1"/>
    <row r="88317" ht="14.25" customHeight="1"/>
    <row r="88318" ht="14.25" customHeight="1"/>
    <row r="88319" ht="14.25" customHeight="1"/>
    <row r="88320" ht="14.25" customHeight="1"/>
    <row r="88321" ht="14.25" customHeight="1"/>
    <row r="88322" ht="14.25" customHeight="1"/>
    <row r="88323" ht="14.25" customHeight="1"/>
    <row r="88324" ht="14.25" customHeight="1"/>
    <row r="88325" ht="14.25" customHeight="1"/>
    <row r="88326" ht="14.25" customHeight="1"/>
    <row r="88327" ht="14.25" customHeight="1"/>
    <row r="88328" ht="14.25" customHeight="1"/>
    <row r="88329" ht="14.25" customHeight="1"/>
    <row r="88330" ht="14.25" customHeight="1"/>
    <row r="88331" ht="14.25" customHeight="1"/>
    <row r="88332" ht="14.25" customHeight="1"/>
    <row r="88333" ht="14.25" customHeight="1"/>
    <row r="88334" ht="14.25" customHeight="1"/>
    <row r="88335" ht="14.25" customHeight="1"/>
    <row r="88336" ht="14.25" customHeight="1"/>
    <row r="88337" ht="14.25" customHeight="1"/>
    <row r="88338" ht="14.25" customHeight="1"/>
    <row r="88339" ht="14.25" customHeight="1"/>
    <row r="88340" ht="14.25" customHeight="1"/>
    <row r="88341" ht="14.25" customHeight="1"/>
    <row r="88342" ht="14.25" customHeight="1"/>
    <row r="88343" ht="14.25" customHeight="1"/>
    <row r="88344" ht="14.25" customHeight="1"/>
    <row r="88345" ht="14.25" customHeight="1"/>
    <row r="88346" ht="14.25" customHeight="1"/>
    <row r="88347" ht="14.25" customHeight="1"/>
    <row r="88348" ht="14.25" customHeight="1"/>
    <row r="88349" ht="14.25" customHeight="1"/>
    <row r="88350" ht="14.25" customHeight="1"/>
    <row r="88351" ht="14.25" customHeight="1"/>
    <row r="88352" ht="14.25" customHeight="1"/>
    <row r="88353" ht="14.25" customHeight="1"/>
    <row r="88354" ht="14.25" customHeight="1"/>
    <row r="88355" ht="14.25" customHeight="1"/>
    <row r="88356" ht="14.25" customHeight="1"/>
    <row r="88357" ht="14.25" customHeight="1"/>
    <row r="88358" ht="14.25" customHeight="1"/>
    <row r="88359" ht="14.25" customHeight="1"/>
    <row r="88360" ht="14.25" customHeight="1"/>
    <row r="88361" ht="14.25" customHeight="1"/>
    <row r="88362" ht="14.25" customHeight="1"/>
    <row r="88363" ht="14.25" customHeight="1"/>
    <row r="88364" ht="14.25" customHeight="1"/>
    <row r="88365" ht="14.25" customHeight="1"/>
    <row r="88366" ht="14.25" customHeight="1"/>
    <row r="88367" ht="14.25" customHeight="1"/>
    <row r="88368" ht="14.25" customHeight="1"/>
    <row r="88369" ht="14.25" customHeight="1"/>
    <row r="88370" ht="14.25" customHeight="1"/>
    <row r="88371" ht="14.25" customHeight="1"/>
    <row r="88372" ht="14.25" customHeight="1"/>
    <row r="88373" ht="14.25" customHeight="1"/>
    <row r="88374" ht="14.25" customHeight="1"/>
    <row r="88375" ht="14.25" customHeight="1"/>
    <row r="88376" ht="14.25" customHeight="1"/>
    <row r="88377" ht="14.25" customHeight="1"/>
    <row r="88378" ht="14.25" customHeight="1"/>
    <row r="88379" ht="14.25" customHeight="1"/>
    <row r="88380" ht="14.25" customHeight="1"/>
    <row r="88381" ht="14.25" customHeight="1"/>
    <row r="88382" ht="14.25" customHeight="1"/>
    <row r="88383" ht="14.25" customHeight="1"/>
    <row r="88384" ht="14.25" customHeight="1"/>
    <row r="88385" ht="14.25" customHeight="1"/>
    <row r="88386" ht="14.25" customHeight="1"/>
    <row r="88387" ht="14.25" customHeight="1"/>
    <row r="88388" ht="14.25" customHeight="1"/>
    <row r="88389" ht="14.25" customHeight="1"/>
    <row r="88390" ht="14.25" customHeight="1"/>
    <row r="88391" ht="14.25" customHeight="1"/>
    <row r="88392" ht="14.25" customHeight="1"/>
    <row r="88393" ht="14.25" customHeight="1"/>
    <row r="88394" ht="14.25" customHeight="1"/>
    <row r="88395" ht="14.25" customHeight="1"/>
    <row r="88396" ht="14.25" customHeight="1"/>
    <row r="88397" ht="14.25" customHeight="1"/>
    <row r="88398" ht="14.25" customHeight="1"/>
    <row r="88399" ht="14.25" customHeight="1"/>
    <row r="88400" ht="14.25" customHeight="1"/>
    <row r="88401" ht="14.25" customHeight="1"/>
    <row r="88402" ht="14.25" customHeight="1"/>
    <row r="88403" ht="14.25" customHeight="1"/>
    <row r="88404" ht="14.25" customHeight="1"/>
    <row r="88405" ht="14.25" customHeight="1"/>
    <row r="88406" ht="14.25" customHeight="1"/>
    <row r="88407" ht="14.25" customHeight="1"/>
    <row r="88408" ht="14.25" customHeight="1"/>
    <row r="88409" ht="14.25" customHeight="1"/>
    <row r="88410" ht="14.25" customHeight="1"/>
    <row r="88411" ht="14.25" customHeight="1"/>
    <row r="88412" ht="14.25" customHeight="1"/>
    <row r="88413" ht="14.25" customHeight="1"/>
    <row r="88414" ht="14.25" customHeight="1"/>
    <row r="88415" ht="14.25" customHeight="1"/>
    <row r="88416" ht="14.25" customHeight="1"/>
    <row r="88417" ht="14.25" customHeight="1"/>
    <row r="88418" ht="14.25" customHeight="1"/>
    <row r="88419" ht="14.25" customHeight="1"/>
    <row r="88420" ht="14.25" customHeight="1"/>
    <row r="88421" ht="14.25" customHeight="1"/>
    <row r="88422" ht="14.25" customHeight="1"/>
    <row r="88423" ht="14.25" customHeight="1"/>
    <row r="88424" ht="14.25" customHeight="1"/>
    <row r="88425" ht="14.25" customHeight="1"/>
    <row r="88426" ht="14.25" customHeight="1"/>
    <row r="88427" ht="14.25" customHeight="1"/>
    <row r="88428" ht="14.25" customHeight="1"/>
    <row r="88429" ht="14.25" customHeight="1"/>
    <row r="88430" ht="14.25" customHeight="1"/>
    <row r="88431" ht="14.25" customHeight="1"/>
    <row r="88432" ht="14.25" customHeight="1"/>
    <row r="88433" ht="14.25" customHeight="1"/>
    <row r="88434" ht="14.25" customHeight="1"/>
    <row r="88435" ht="14.25" customHeight="1"/>
    <row r="88436" ht="14.25" customHeight="1"/>
    <row r="88437" ht="14.25" customHeight="1"/>
    <row r="88438" ht="14.25" customHeight="1"/>
    <row r="88439" ht="14.25" customHeight="1"/>
    <row r="88440" ht="14.25" customHeight="1"/>
    <row r="88441" ht="14.25" customHeight="1"/>
    <row r="88442" ht="14.25" customHeight="1"/>
    <row r="88443" ht="14.25" customHeight="1"/>
    <row r="88444" ht="14.25" customHeight="1"/>
    <row r="88445" ht="14.25" customHeight="1"/>
    <row r="88446" ht="14.25" customHeight="1"/>
    <row r="88447" ht="14.25" customHeight="1"/>
    <row r="88448" ht="14.25" customHeight="1"/>
    <row r="88449" ht="14.25" customHeight="1"/>
    <row r="88450" ht="14.25" customHeight="1"/>
    <row r="88451" ht="14.25" customHeight="1"/>
    <row r="88452" ht="14.25" customHeight="1"/>
    <row r="88453" ht="14.25" customHeight="1"/>
    <row r="88454" ht="14.25" customHeight="1"/>
    <row r="88455" ht="14.25" customHeight="1"/>
    <row r="88456" ht="14.25" customHeight="1"/>
    <row r="88457" ht="14.25" customHeight="1"/>
    <row r="88458" ht="14.25" customHeight="1"/>
    <row r="88459" ht="14.25" customHeight="1"/>
    <row r="88460" ht="14.25" customHeight="1"/>
    <row r="88461" ht="14.25" customHeight="1"/>
    <row r="88462" ht="14.25" customHeight="1"/>
    <row r="88463" ht="14.25" customHeight="1"/>
    <row r="88464" ht="14.25" customHeight="1"/>
    <row r="88465" ht="14.25" customHeight="1"/>
    <row r="88466" ht="14.25" customHeight="1"/>
    <row r="88467" ht="14.25" customHeight="1"/>
    <row r="88468" ht="14.25" customHeight="1"/>
    <row r="88469" ht="14.25" customHeight="1"/>
    <row r="88470" ht="14.25" customHeight="1"/>
    <row r="88471" ht="14.25" customHeight="1"/>
    <row r="88472" ht="14.25" customHeight="1"/>
    <row r="88473" ht="14.25" customHeight="1"/>
    <row r="88474" ht="14.25" customHeight="1"/>
    <row r="88475" ht="14.25" customHeight="1"/>
    <row r="88476" ht="14.25" customHeight="1"/>
    <row r="88477" ht="14.25" customHeight="1"/>
    <row r="88478" ht="14.25" customHeight="1"/>
    <row r="88479" ht="14.25" customHeight="1"/>
    <row r="88480" ht="14.25" customHeight="1"/>
    <row r="88481" ht="14.25" customHeight="1"/>
    <row r="88482" ht="14.25" customHeight="1"/>
    <row r="88483" ht="14.25" customHeight="1"/>
    <row r="88484" ht="14.25" customHeight="1"/>
    <row r="88485" ht="14.25" customHeight="1"/>
    <row r="88486" ht="14.25" customHeight="1"/>
    <row r="88487" ht="14.25" customHeight="1"/>
    <row r="88488" ht="14.25" customHeight="1"/>
    <row r="88489" ht="14.25" customHeight="1"/>
    <row r="88490" ht="14.25" customHeight="1"/>
    <row r="88491" ht="14.25" customHeight="1"/>
    <row r="88492" ht="14.25" customHeight="1"/>
    <row r="88493" ht="14.25" customHeight="1"/>
    <row r="88494" ht="14.25" customHeight="1"/>
    <row r="88495" ht="14.25" customHeight="1"/>
    <row r="88496" ht="14.25" customHeight="1"/>
    <row r="88497" ht="14.25" customHeight="1"/>
    <row r="88498" ht="14.25" customHeight="1"/>
    <row r="88499" ht="14.25" customHeight="1"/>
    <row r="88500" ht="14.25" customHeight="1"/>
    <row r="88501" ht="14.25" customHeight="1"/>
    <row r="88502" ht="14.25" customHeight="1"/>
    <row r="88503" ht="14.25" customHeight="1"/>
    <row r="88504" ht="14.25" customHeight="1"/>
    <row r="88505" ht="14.25" customHeight="1"/>
    <row r="88506" ht="14.25" customHeight="1"/>
    <row r="88507" ht="14.25" customHeight="1"/>
    <row r="88508" ht="14.25" customHeight="1"/>
    <row r="88509" ht="14.25" customHeight="1"/>
    <row r="88510" ht="14.25" customHeight="1"/>
    <row r="88511" ht="14.25" customHeight="1"/>
    <row r="88512" ht="14.25" customHeight="1"/>
    <row r="88513" ht="14.25" customHeight="1"/>
    <row r="88514" ht="14.25" customHeight="1"/>
    <row r="88515" ht="14.25" customHeight="1"/>
    <row r="88516" ht="14.25" customHeight="1"/>
    <row r="88517" ht="14.25" customHeight="1"/>
    <row r="88518" ht="14.25" customHeight="1"/>
    <row r="88519" ht="14.25" customHeight="1"/>
    <row r="88520" ht="14.25" customHeight="1"/>
    <row r="88521" ht="14.25" customHeight="1"/>
    <row r="88522" ht="14.25" customHeight="1"/>
    <row r="88523" ht="14.25" customHeight="1"/>
    <row r="88524" ht="14.25" customHeight="1"/>
    <row r="88525" ht="14.25" customHeight="1"/>
    <row r="88526" ht="14.25" customHeight="1"/>
    <row r="88527" ht="14.25" customHeight="1"/>
    <row r="88528" ht="14.25" customHeight="1"/>
    <row r="88529" ht="14.25" customHeight="1"/>
    <row r="88530" ht="14.25" customHeight="1"/>
    <row r="88531" ht="14.25" customHeight="1"/>
    <row r="88532" ht="14.25" customHeight="1"/>
    <row r="88533" ht="14.25" customHeight="1"/>
    <row r="88534" ht="14.25" customHeight="1"/>
    <row r="88535" ht="14.25" customHeight="1"/>
    <row r="88536" ht="14.25" customHeight="1"/>
    <row r="88537" ht="14.25" customHeight="1"/>
    <row r="88538" ht="14.25" customHeight="1"/>
    <row r="88539" ht="14.25" customHeight="1"/>
    <row r="88540" ht="14.25" customHeight="1"/>
    <row r="88541" ht="14.25" customHeight="1"/>
    <row r="88542" ht="14.25" customHeight="1"/>
    <row r="88543" ht="14.25" customHeight="1"/>
    <row r="88544" ht="14.25" customHeight="1"/>
    <row r="88545" ht="14.25" customHeight="1"/>
    <row r="88546" ht="14.25" customHeight="1"/>
    <row r="88547" ht="14.25" customHeight="1"/>
    <row r="88548" ht="14.25" customHeight="1"/>
    <row r="88549" ht="14.25" customHeight="1"/>
    <row r="88550" ht="14.25" customHeight="1"/>
    <row r="88551" ht="14.25" customHeight="1"/>
    <row r="88552" ht="14.25" customHeight="1"/>
    <row r="88553" ht="14.25" customHeight="1"/>
    <row r="88554" ht="14.25" customHeight="1"/>
    <row r="88555" ht="14.25" customHeight="1"/>
    <row r="88556" ht="14.25" customHeight="1"/>
    <row r="88557" ht="14.25" customHeight="1"/>
    <row r="88558" ht="14.25" customHeight="1"/>
    <row r="88559" ht="14.25" customHeight="1"/>
    <row r="88560" ht="14.25" customHeight="1"/>
    <row r="88561" ht="14.25" customHeight="1"/>
    <row r="88562" ht="14.25" customHeight="1"/>
    <row r="88563" ht="14.25" customHeight="1"/>
    <row r="88564" ht="14.25" customHeight="1"/>
    <row r="88565" ht="14.25" customHeight="1"/>
    <row r="88566" ht="14.25" customHeight="1"/>
    <row r="88567" ht="14.25" customHeight="1"/>
    <row r="88568" ht="14.25" customHeight="1"/>
    <row r="88569" ht="14.25" customHeight="1"/>
    <row r="88570" ht="14.25" customHeight="1"/>
    <row r="88571" ht="14.25" customHeight="1"/>
    <row r="88572" ht="14.25" customHeight="1"/>
    <row r="88573" ht="14.25" customHeight="1"/>
    <row r="88574" ht="14.25" customHeight="1"/>
    <row r="88575" ht="14.25" customHeight="1"/>
    <row r="88576" ht="14.25" customHeight="1"/>
    <row r="88577" ht="14.25" customHeight="1"/>
    <row r="88578" ht="14.25" customHeight="1"/>
    <row r="88579" ht="14.25" customHeight="1"/>
    <row r="88580" ht="14.25" customHeight="1"/>
    <row r="88581" ht="14.25" customHeight="1"/>
    <row r="88582" ht="14.25" customHeight="1"/>
    <row r="88583" ht="14.25" customHeight="1"/>
    <row r="88584" ht="14.25" customHeight="1"/>
    <row r="88585" ht="14.25" customHeight="1"/>
    <row r="88586" ht="14.25" customHeight="1"/>
    <row r="88587" ht="14.25" customHeight="1"/>
    <row r="88588" ht="14.25" customHeight="1"/>
    <row r="88589" ht="14.25" customHeight="1"/>
    <row r="88590" ht="14.25" customHeight="1"/>
    <row r="88591" ht="14.25" customHeight="1"/>
    <row r="88592" ht="14.25" customHeight="1"/>
    <row r="88593" ht="14.25" customHeight="1"/>
    <row r="88594" ht="14.25" customHeight="1"/>
    <row r="88595" ht="14.25" customHeight="1"/>
    <row r="88596" ht="14.25" customHeight="1"/>
    <row r="88597" ht="14.25" customHeight="1"/>
    <row r="88598" ht="14.25" customHeight="1"/>
    <row r="88599" ht="14.25" customHeight="1"/>
    <row r="88600" ht="14.25" customHeight="1"/>
    <row r="88601" ht="14.25" customHeight="1"/>
    <row r="88602" ht="14.25" customHeight="1"/>
    <row r="88603" ht="14.25" customHeight="1"/>
    <row r="88604" ht="14.25" customHeight="1"/>
    <row r="88605" ht="14.25" customHeight="1"/>
    <row r="88606" ht="14.25" customHeight="1"/>
    <row r="88607" ht="14.25" customHeight="1"/>
    <row r="88608" ht="14.25" customHeight="1"/>
    <row r="88609" ht="14.25" customHeight="1"/>
    <row r="88610" ht="14.25" customHeight="1"/>
    <row r="88611" ht="14.25" customHeight="1"/>
    <row r="88612" ht="14.25" customHeight="1"/>
    <row r="88613" ht="14.25" customHeight="1"/>
    <row r="88614" ht="14.25" customHeight="1"/>
    <row r="88615" ht="14.25" customHeight="1"/>
    <row r="88616" ht="14.25" customHeight="1"/>
    <row r="88617" ht="14.25" customHeight="1"/>
    <row r="88618" ht="14.25" customHeight="1"/>
    <row r="88619" ht="14.25" customHeight="1"/>
    <row r="88620" ht="14.25" customHeight="1"/>
    <row r="88621" ht="14.25" customHeight="1"/>
    <row r="88622" ht="14.25" customHeight="1"/>
    <row r="88623" ht="14.25" customHeight="1"/>
    <row r="88624" ht="14.25" customHeight="1"/>
    <row r="88625" ht="14.25" customHeight="1"/>
    <row r="88626" ht="14.25" customHeight="1"/>
    <row r="88627" ht="14.25" customHeight="1"/>
    <row r="88628" ht="14.25" customHeight="1"/>
    <row r="88629" ht="14.25" customHeight="1"/>
    <row r="88630" ht="14.25" customHeight="1"/>
    <row r="88631" ht="14.25" customHeight="1"/>
    <row r="88632" ht="14.25" customHeight="1"/>
    <row r="88633" ht="14.25" customHeight="1"/>
    <row r="88634" ht="14.25" customHeight="1"/>
    <row r="88635" ht="14.25" customHeight="1"/>
    <row r="88636" ht="14.25" customHeight="1"/>
    <row r="88637" ht="14.25" customHeight="1"/>
    <row r="88638" ht="14.25" customHeight="1"/>
    <row r="88639" ht="14.25" customHeight="1"/>
    <row r="88640" ht="14.25" customHeight="1"/>
    <row r="88641" ht="14.25" customHeight="1"/>
    <row r="88642" ht="14.25" customHeight="1"/>
    <row r="88643" ht="14.25" customHeight="1"/>
    <row r="88644" ht="14.25" customHeight="1"/>
    <row r="88645" ht="14.25" customHeight="1"/>
    <row r="88646" ht="14.25" customHeight="1"/>
    <row r="88647" ht="14.25" customHeight="1"/>
    <row r="88648" ht="14.25" customHeight="1"/>
    <row r="88649" ht="14.25" customHeight="1"/>
    <row r="88650" ht="14.25" customHeight="1"/>
    <row r="88651" ht="14.25" customHeight="1"/>
    <row r="88652" ht="14.25" customHeight="1"/>
    <row r="88653" ht="14.25" customHeight="1"/>
    <row r="88654" ht="14.25" customHeight="1"/>
    <row r="88655" ht="14.25" customHeight="1"/>
    <row r="88656" ht="14.25" customHeight="1"/>
    <row r="88657" ht="14.25" customHeight="1"/>
    <row r="88658" ht="14.25" customHeight="1"/>
    <row r="88659" ht="14.25" customHeight="1"/>
    <row r="88660" ht="14.25" customHeight="1"/>
    <row r="88661" ht="14.25" customHeight="1"/>
    <row r="88662" ht="14.25" customHeight="1"/>
    <row r="88663" ht="14.25" customHeight="1"/>
    <row r="88664" ht="14.25" customHeight="1"/>
    <row r="88665" ht="14.25" customHeight="1"/>
    <row r="88666" ht="14.25" customHeight="1"/>
    <row r="88667" ht="14.25" customHeight="1"/>
    <row r="88668" ht="14.25" customHeight="1"/>
    <row r="88669" ht="14.25" customHeight="1"/>
    <row r="88670" ht="14.25" customHeight="1"/>
    <row r="88671" ht="14.25" customHeight="1"/>
    <row r="88672" ht="14.25" customHeight="1"/>
    <row r="88673" ht="14.25" customHeight="1"/>
    <row r="88674" ht="14.25" customHeight="1"/>
    <row r="88675" ht="14.25" customHeight="1"/>
    <row r="88676" ht="14.25" customHeight="1"/>
    <row r="88677" ht="14.25" customHeight="1"/>
    <row r="88678" ht="14.25" customHeight="1"/>
    <row r="88679" ht="14.25" customHeight="1"/>
    <row r="88680" ht="14.25" customHeight="1"/>
    <row r="88681" ht="14.25" customHeight="1"/>
    <row r="88682" ht="14.25" customHeight="1"/>
    <row r="88683" ht="14.25" customHeight="1"/>
    <row r="88684" ht="14.25" customHeight="1"/>
    <row r="88685" ht="14.25" customHeight="1"/>
    <row r="88686" ht="14.25" customHeight="1"/>
    <row r="88687" ht="14.25" customHeight="1"/>
    <row r="88688" ht="14.25" customHeight="1"/>
    <row r="88689" ht="14.25" customHeight="1"/>
    <row r="88690" ht="14.25" customHeight="1"/>
    <row r="88691" ht="14.25" customHeight="1"/>
    <row r="88692" ht="14.25" customHeight="1"/>
    <row r="88693" ht="14.25" customHeight="1"/>
    <row r="88694" ht="14.25" customHeight="1"/>
    <row r="88695" ht="14.25" customHeight="1"/>
    <row r="88696" ht="14.25" customHeight="1"/>
    <row r="88697" ht="14.25" customHeight="1"/>
    <row r="88698" ht="14.25" customHeight="1"/>
    <row r="88699" ht="14.25" customHeight="1"/>
    <row r="88700" ht="14.25" customHeight="1"/>
    <row r="88701" ht="14.25" customHeight="1"/>
    <row r="88702" ht="14.25" customHeight="1"/>
    <row r="88703" ht="14.25" customHeight="1"/>
    <row r="88704" ht="14.25" customHeight="1"/>
    <row r="88705" ht="14.25" customHeight="1"/>
    <row r="88706" ht="14.25" customHeight="1"/>
    <row r="88707" ht="14.25" customHeight="1"/>
    <row r="88708" ht="14.25" customHeight="1"/>
    <row r="88709" ht="14.25" customHeight="1"/>
    <row r="88710" ht="14.25" customHeight="1"/>
    <row r="88711" ht="14.25" customHeight="1"/>
    <row r="88712" ht="14.25" customHeight="1"/>
    <row r="88713" ht="14.25" customHeight="1"/>
    <row r="88714" ht="14.25" customHeight="1"/>
    <row r="88715" ht="14.25" customHeight="1"/>
    <row r="88716" ht="14.25" customHeight="1"/>
    <row r="88717" ht="14.25" customHeight="1"/>
    <row r="88718" ht="14.25" customHeight="1"/>
    <row r="88719" ht="14.25" customHeight="1"/>
    <row r="88720" ht="14.25" customHeight="1"/>
    <row r="88721" ht="14.25" customHeight="1"/>
    <row r="88722" ht="14.25" customHeight="1"/>
    <row r="88723" ht="14.25" customHeight="1"/>
    <row r="88724" ht="14.25" customHeight="1"/>
    <row r="88725" ht="14.25" customHeight="1"/>
    <row r="88726" ht="14.25" customHeight="1"/>
    <row r="88727" ht="14.25" customHeight="1"/>
    <row r="88728" ht="14.25" customHeight="1"/>
    <row r="88729" ht="14.25" customHeight="1"/>
    <row r="88730" ht="14.25" customHeight="1"/>
    <row r="88731" ht="14.25" customHeight="1"/>
    <row r="88732" ht="14.25" customHeight="1"/>
    <row r="88733" ht="14.25" customHeight="1"/>
    <row r="88734" ht="14.25" customHeight="1"/>
    <row r="88735" ht="14.25" customHeight="1"/>
    <row r="88736" ht="14.25" customHeight="1"/>
    <row r="88737" ht="14.25" customHeight="1"/>
    <row r="88738" ht="14.25" customHeight="1"/>
    <row r="88739" ht="14.25" customHeight="1"/>
    <row r="88740" ht="14.25" customHeight="1"/>
    <row r="88741" ht="14.25" customHeight="1"/>
    <row r="88742" ht="14.25" customHeight="1"/>
    <row r="88743" ht="14.25" customHeight="1"/>
    <row r="88744" ht="14.25" customHeight="1"/>
    <row r="88745" ht="14.25" customHeight="1"/>
    <row r="88746" ht="14.25" customHeight="1"/>
    <row r="88747" ht="14.25" customHeight="1"/>
    <row r="88748" ht="14.25" customHeight="1"/>
    <row r="88749" ht="14.25" customHeight="1"/>
    <row r="88750" ht="14.25" customHeight="1"/>
    <row r="88751" ht="14.25" customHeight="1"/>
    <row r="88752" ht="14.25" customHeight="1"/>
    <row r="88753" ht="14.25" customHeight="1"/>
    <row r="88754" ht="14.25" customHeight="1"/>
    <row r="88755" ht="14.25" customHeight="1"/>
    <row r="88756" ht="14.25" customHeight="1"/>
    <row r="88757" ht="14.25" customHeight="1"/>
    <row r="88758" ht="14.25" customHeight="1"/>
    <row r="88759" ht="14.25" customHeight="1"/>
    <row r="88760" ht="14.25" customHeight="1"/>
    <row r="88761" ht="14.25" customHeight="1"/>
    <row r="88762" ht="14.25" customHeight="1"/>
    <row r="88763" ht="14.25" customHeight="1"/>
    <row r="88764" ht="14.25" customHeight="1"/>
    <row r="88765" ht="14.25" customHeight="1"/>
    <row r="88766" ht="14.25" customHeight="1"/>
    <row r="88767" ht="14.25" customHeight="1"/>
    <row r="88768" ht="14.25" customHeight="1"/>
    <row r="88769" ht="14.25" customHeight="1"/>
    <row r="88770" ht="14.25" customHeight="1"/>
    <row r="88771" ht="14.25" customHeight="1"/>
    <row r="88772" ht="14.25" customHeight="1"/>
    <row r="88773" ht="14.25" customHeight="1"/>
    <row r="88774" ht="14.25" customHeight="1"/>
    <row r="88775" ht="14.25" customHeight="1"/>
    <row r="88776" ht="14.25" customHeight="1"/>
    <row r="88777" ht="14.25" customHeight="1"/>
    <row r="88778" ht="14.25" customHeight="1"/>
    <row r="88779" ht="14.25" customHeight="1"/>
    <row r="88780" ht="14.25" customHeight="1"/>
    <row r="88781" ht="14.25" customHeight="1"/>
    <row r="88782" ht="14.25" customHeight="1"/>
    <row r="88783" ht="14.25" customHeight="1"/>
    <row r="88784" ht="14.25" customHeight="1"/>
    <row r="88785" ht="14.25" customHeight="1"/>
    <row r="88786" ht="14.25" customHeight="1"/>
    <row r="88787" ht="14.25" customHeight="1"/>
    <row r="88788" ht="14.25" customHeight="1"/>
    <row r="88789" ht="14.25" customHeight="1"/>
    <row r="88790" ht="14.25" customHeight="1"/>
    <row r="88791" ht="14.25" customHeight="1"/>
    <row r="88792" ht="14.25" customHeight="1"/>
    <row r="88793" ht="14.25" customHeight="1"/>
    <row r="88794" ht="14.25" customHeight="1"/>
    <row r="88795" ht="14.25" customHeight="1"/>
    <row r="88796" ht="14.25" customHeight="1"/>
    <row r="88797" ht="14.25" customHeight="1"/>
    <row r="88798" ht="14.25" customHeight="1"/>
    <row r="88799" ht="14.25" customHeight="1"/>
    <row r="88800" ht="14.25" customHeight="1"/>
    <row r="88801" ht="14.25" customHeight="1"/>
    <row r="88802" ht="14.25" customHeight="1"/>
    <row r="88803" ht="14.25" customHeight="1"/>
    <row r="88804" ht="14.25" customHeight="1"/>
    <row r="88805" ht="14.25" customHeight="1"/>
    <row r="88806" ht="14.25" customHeight="1"/>
    <row r="88807" ht="14.25" customHeight="1"/>
    <row r="88808" ht="14.25" customHeight="1"/>
    <row r="88809" ht="14.25" customHeight="1"/>
    <row r="88810" ht="14.25" customHeight="1"/>
    <row r="88811" ht="14.25" customHeight="1"/>
    <row r="88812" ht="14.25" customHeight="1"/>
    <row r="88813" ht="14.25" customHeight="1"/>
    <row r="88814" ht="14.25" customHeight="1"/>
    <row r="88815" ht="14.25" customHeight="1"/>
    <row r="88816" ht="14.25" customHeight="1"/>
    <row r="88817" ht="14.25" customHeight="1"/>
    <row r="88818" ht="14.25" customHeight="1"/>
    <row r="88819" ht="14.25" customHeight="1"/>
    <row r="88820" ht="14.25" customHeight="1"/>
    <row r="88821" ht="14.25" customHeight="1"/>
    <row r="88822" ht="14.25" customHeight="1"/>
    <row r="88823" ht="14.25" customHeight="1"/>
    <row r="88824" ht="14.25" customHeight="1"/>
    <row r="88825" ht="14.25" customHeight="1"/>
    <row r="88826" ht="14.25" customHeight="1"/>
    <row r="88827" ht="14.25" customHeight="1"/>
    <row r="88828" ht="14.25" customHeight="1"/>
    <row r="88829" ht="14.25" customHeight="1"/>
    <row r="88830" ht="14.25" customHeight="1"/>
    <row r="88831" ht="14.25" customHeight="1"/>
    <row r="88832" ht="14.25" customHeight="1"/>
    <row r="88833" ht="14.25" customHeight="1"/>
    <row r="88834" ht="14.25" customHeight="1"/>
    <row r="88835" ht="14.25" customHeight="1"/>
    <row r="88836" ht="14.25" customHeight="1"/>
    <row r="88837" ht="14.25" customHeight="1"/>
    <row r="88838" ht="14.25" customHeight="1"/>
    <row r="88839" ht="14.25" customHeight="1"/>
    <row r="88840" ht="14.25" customHeight="1"/>
    <row r="88841" ht="14.25" customHeight="1"/>
    <row r="88842" ht="14.25" customHeight="1"/>
    <row r="88843" ht="14.25" customHeight="1"/>
    <row r="88844" ht="14.25" customHeight="1"/>
    <row r="88845" ht="14.25" customHeight="1"/>
    <row r="88846" ht="14.25" customHeight="1"/>
    <row r="88847" ht="14.25" customHeight="1"/>
    <row r="88848" ht="14.25" customHeight="1"/>
    <row r="88849" ht="14.25" customHeight="1"/>
    <row r="88850" ht="14.25" customHeight="1"/>
    <row r="88851" ht="14.25" customHeight="1"/>
    <row r="88852" ht="14.25" customHeight="1"/>
    <row r="88853" ht="14.25" customHeight="1"/>
    <row r="88854" ht="14.25" customHeight="1"/>
    <row r="88855" ht="14.25" customHeight="1"/>
    <row r="88856" ht="14.25" customHeight="1"/>
    <row r="88857" ht="14.25" customHeight="1"/>
    <row r="88858" ht="14.25" customHeight="1"/>
    <row r="88859" ht="14.25" customHeight="1"/>
    <row r="88860" ht="14.25" customHeight="1"/>
    <row r="88861" ht="14.25" customHeight="1"/>
    <row r="88862" ht="14.25" customHeight="1"/>
    <row r="88863" ht="14.25" customHeight="1"/>
    <row r="88864" ht="14.25" customHeight="1"/>
    <row r="88865" ht="14.25" customHeight="1"/>
    <row r="88866" ht="14.25" customHeight="1"/>
    <row r="88867" ht="14.25" customHeight="1"/>
    <row r="88868" ht="14.25" customHeight="1"/>
    <row r="88869" ht="14.25" customHeight="1"/>
    <row r="88870" ht="14.25" customHeight="1"/>
    <row r="88871" ht="14.25" customHeight="1"/>
    <row r="88872" ht="14.25" customHeight="1"/>
    <row r="88873" ht="14.25" customHeight="1"/>
    <row r="88874" ht="14.25" customHeight="1"/>
    <row r="88875" ht="14.25" customHeight="1"/>
    <row r="88876" ht="14.25" customHeight="1"/>
    <row r="88877" ht="14.25" customHeight="1"/>
    <row r="88878" ht="14.25" customHeight="1"/>
    <row r="88879" ht="14.25" customHeight="1"/>
    <row r="88880" ht="14.25" customHeight="1"/>
    <row r="88881" ht="14.25" customHeight="1"/>
    <row r="88882" ht="14.25" customHeight="1"/>
    <row r="88883" ht="14.25" customHeight="1"/>
    <row r="88884" ht="14.25" customHeight="1"/>
    <row r="88885" ht="14.25" customHeight="1"/>
    <row r="88886" ht="14.25" customHeight="1"/>
    <row r="88887" ht="14.25" customHeight="1"/>
    <row r="88888" ht="14.25" customHeight="1"/>
    <row r="88889" ht="14.25" customHeight="1"/>
    <row r="88890" ht="14.25" customHeight="1"/>
    <row r="88891" ht="14.25" customHeight="1"/>
    <row r="88892" ht="14.25" customHeight="1"/>
    <row r="88893" ht="14.25" customHeight="1"/>
    <row r="88894" ht="14.25" customHeight="1"/>
    <row r="88895" ht="14.25" customHeight="1"/>
    <row r="88896" ht="14.25" customHeight="1"/>
    <row r="88897" ht="14.25" customHeight="1"/>
    <row r="88898" ht="14.25" customHeight="1"/>
    <row r="88899" ht="14.25" customHeight="1"/>
    <row r="88900" ht="14.25" customHeight="1"/>
    <row r="88901" ht="14.25" customHeight="1"/>
    <row r="88902" ht="14.25" customHeight="1"/>
    <row r="88903" ht="14.25" customHeight="1"/>
    <row r="88904" ht="14.25" customHeight="1"/>
    <row r="88905" ht="14.25" customHeight="1"/>
    <row r="88906" ht="14.25" customHeight="1"/>
    <row r="88907" ht="14.25" customHeight="1"/>
    <row r="88908" ht="14.25" customHeight="1"/>
    <row r="88909" ht="14.25" customHeight="1"/>
    <row r="88910" ht="14.25" customHeight="1"/>
    <row r="88911" ht="14.25" customHeight="1"/>
    <row r="88912" ht="14.25" customHeight="1"/>
    <row r="88913" ht="14.25" customHeight="1"/>
    <row r="88914" ht="14.25" customHeight="1"/>
    <row r="88915" ht="14.25" customHeight="1"/>
    <row r="88916" ht="14.25" customHeight="1"/>
    <row r="88917" ht="14.25" customHeight="1"/>
    <row r="88918" ht="14.25" customHeight="1"/>
    <row r="88919" ht="14.25" customHeight="1"/>
    <row r="88920" ht="14.25" customHeight="1"/>
    <row r="88921" ht="14.25" customHeight="1"/>
    <row r="88922" ht="14.25" customHeight="1"/>
    <row r="88923" ht="14.25" customHeight="1"/>
    <row r="88924" ht="14.25" customHeight="1"/>
    <row r="88925" ht="14.25" customHeight="1"/>
    <row r="88926" ht="14.25" customHeight="1"/>
    <row r="88927" ht="14.25" customHeight="1"/>
    <row r="88928" ht="14.25" customHeight="1"/>
    <row r="88929" ht="14.25" customHeight="1"/>
    <row r="88930" ht="14.25" customHeight="1"/>
    <row r="88931" ht="14.25" customHeight="1"/>
    <row r="88932" ht="14.25" customHeight="1"/>
    <row r="88933" ht="14.25" customHeight="1"/>
    <row r="88934" ht="14.25" customHeight="1"/>
    <row r="88935" ht="14.25" customHeight="1"/>
    <row r="88936" ht="14.25" customHeight="1"/>
    <row r="88937" ht="14.25" customHeight="1"/>
    <row r="88938" ht="14.25" customHeight="1"/>
    <row r="88939" ht="14.25" customHeight="1"/>
    <row r="88940" ht="14.25" customHeight="1"/>
    <row r="88941" ht="14.25" customHeight="1"/>
    <row r="88942" ht="14.25" customHeight="1"/>
    <row r="88943" ht="14.25" customHeight="1"/>
    <row r="88944" ht="14.25" customHeight="1"/>
    <row r="88945" ht="14.25" customHeight="1"/>
    <row r="88946" ht="14.25" customHeight="1"/>
    <row r="88947" ht="14.25" customHeight="1"/>
    <row r="88948" ht="14.25" customHeight="1"/>
    <row r="88949" ht="14.25" customHeight="1"/>
    <row r="88950" ht="14.25" customHeight="1"/>
    <row r="88951" ht="14.25" customHeight="1"/>
    <row r="88952" ht="14.25" customHeight="1"/>
    <row r="88953" ht="14.25" customHeight="1"/>
    <row r="88954" ht="14.25" customHeight="1"/>
    <row r="88955" ht="14.25" customHeight="1"/>
    <row r="88956" ht="14.25" customHeight="1"/>
    <row r="88957" ht="14.25" customHeight="1"/>
    <row r="88958" ht="14.25" customHeight="1"/>
    <row r="88959" ht="14.25" customHeight="1"/>
    <row r="88960" ht="14.25" customHeight="1"/>
    <row r="88961" ht="14.25" customHeight="1"/>
    <row r="88962" ht="14.25" customHeight="1"/>
    <row r="88963" ht="14.25" customHeight="1"/>
    <row r="88964" ht="14.25" customHeight="1"/>
    <row r="88965" ht="14.25" customHeight="1"/>
    <row r="88966" ht="14.25" customHeight="1"/>
    <row r="88967" ht="14.25" customHeight="1"/>
    <row r="88968" ht="14.25" customHeight="1"/>
    <row r="88969" ht="14.25" customHeight="1"/>
    <row r="88970" ht="14.25" customHeight="1"/>
    <row r="88971" ht="14.25" customHeight="1"/>
    <row r="88972" ht="14.25" customHeight="1"/>
    <row r="88973" ht="14.25" customHeight="1"/>
    <row r="88974" ht="14.25" customHeight="1"/>
    <row r="88975" ht="14.25" customHeight="1"/>
    <row r="88976" ht="14.25" customHeight="1"/>
    <row r="88977" ht="14.25" customHeight="1"/>
    <row r="88978" ht="14.25" customHeight="1"/>
    <row r="88979" ht="14.25" customHeight="1"/>
    <row r="88980" ht="14.25" customHeight="1"/>
    <row r="88981" ht="14.25" customHeight="1"/>
    <row r="88982" ht="14.25" customHeight="1"/>
    <row r="88983" ht="14.25" customHeight="1"/>
    <row r="88984" ht="14.25" customHeight="1"/>
    <row r="88985" ht="14.25" customHeight="1"/>
    <row r="88986" ht="14.25" customHeight="1"/>
    <row r="88987" ht="14.25" customHeight="1"/>
    <row r="88988" ht="14.25" customHeight="1"/>
    <row r="88989" ht="14.25" customHeight="1"/>
    <row r="88990" ht="14.25" customHeight="1"/>
    <row r="88991" ht="14.25" customHeight="1"/>
    <row r="88992" ht="14.25" customHeight="1"/>
    <row r="88993" ht="14.25" customHeight="1"/>
    <row r="88994" ht="14.25" customHeight="1"/>
    <row r="88995" ht="14.25" customHeight="1"/>
    <row r="88996" ht="14.25" customHeight="1"/>
    <row r="88997" ht="14.25" customHeight="1"/>
    <row r="88998" ht="14.25" customHeight="1"/>
    <row r="88999" ht="14.25" customHeight="1"/>
    <row r="89000" ht="14.25" customHeight="1"/>
    <row r="89001" ht="14.25" customHeight="1"/>
    <row r="89002" ht="14.25" customHeight="1"/>
    <row r="89003" ht="14.25" customHeight="1"/>
    <row r="89004" ht="14.25" customHeight="1"/>
    <row r="89005" ht="14.25" customHeight="1"/>
    <row r="89006" ht="14.25" customHeight="1"/>
    <row r="89007" ht="14.25" customHeight="1"/>
    <row r="89008" ht="14.25" customHeight="1"/>
    <row r="89009" ht="14.25" customHeight="1"/>
    <row r="89010" ht="14.25" customHeight="1"/>
    <row r="89011" ht="14.25" customHeight="1"/>
    <row r="89012" ht="14.25" customHeight="1"/>
    <row r="89013" ht="14.25" customHeight="1"/>
    <row r="89014" ht="14.25" customHeight="1"/>
    <row r="89015" ht="14.25" customHeight="1"/>
    <row r="89016" ht="14.25" customHeight="1"/>
    <row r="89017" ht="14.25" customHeight="1"/>
    <row r="89018" ht="14.25" customHeight="1"/>
    <row r="89019" ht="14.25" customHeight="1"/>
    <row r="89020" ht="14.25" customHeight="1"/>
    <row r="89021" ht="14.25" customHeight="1"/>
    <row r="89022" ht="14.25" customHeight="1"/>
    <row r="89023" ht="14.25" customHeight="1"/>
    <row r="89024" ht="14.25" customHeight="1"/>
    <row r="89025" ht="14.25" customHeight="1"/>
    <row r="89026" ht="14.25" customHeight="1"/>
    <row r="89027" ht="14.25" customHeight="1"/>
    <row r="89028" ht="14.25" customHeight="1"/>
    <row r="89029" ht="14.25" customHeight="1"/>
    <row r="89030" ht="14.25" customHeight="1"/>
    <row r="89031" ht="14.25" customHeight="1"/>
    <row r="89032" ht="14.25" customHeight="1"/>
    <row r="89033" ht="14.25" customHeight="1"/>
    <row r="89034" ht="14.25" customHeight="1"/>
    <row r="89035" ht="14.25" customHeight="1"/>
    <row r="89036" ht="14.25" customHeight="1"/>
    <row r="89037" ht="14.25" customHeight="1"/>
    <row r="89038" ht="14.25" customHeight="1"/>
    <row r="89039" ht="14.25" customHeight="1"/>
    <row r="89040" ht="14.25" customHeight="1"/>
    <row r="89041" ht="14.25" customHeight="1"/>
    <row r="89042" ht="14.25" customHeight="1"/>
    <row r="89043" ht="14.25" customHeight="1"/>
    <row r="89044" ht="14.25" customHeight="1"/>
    <row r="89045" ht="14.25" customHeight="1"/>
    <row r="89046" ht="14.25" customHeight="1"/>
    <row r="89047" ht="14.25" customHeight="1"/>
    <row r="89048" ht="14.25" customHeight="1"/>
    <row r="89049" ht="14.25" customHeight="1"/>
    <row r="89050" ht="14.25" customHeight="1"/>
    <row r="89051" ht="14.25" customHeight="1"/>
    <row r="89052" ht="14.25" customHeight="1"/>
    <row r="89053" ht="14.25" customHeight="1"/>
    <row r="89054" ht="14.25" customHeight="1"/>
    <row r="89055" ht="14.25" customHeight="1"/>
    <row r="89056" ht="14.25" customHeight="1"/>
    <row r="89057" ht="14.25" customHeight="1"/>
    <row r="89058" ht="14.25" customHeight="1"/>
    <row r="89059" ht="14.25" customHeight="1"/>
    <row r="89060" ht="14.25" customHeight="1"/>
    <row r="89061" ht="14.25" customHeight="1"/>
    <row r="89062" ht="14.25" customHeight="1"/>
    <row r="89063" ht="14.25" customHeight="1"/>
    <row r="89064" ht="14.25" customHeight="1"/>
    <row r="89065" ht="14.25" customHeight="1"/>
    <row r="89066" ht="14.25" customHeight="1"/>
    <row r="89067" ht="14.25" customHeight="1"/>
    <row r="89068" ht="14.25" customHeight="1"/>
    <row r="89069" ht="14.25" customHeight="1"/>
    <row r="89070" ht="14.25" customHeight="1"/>
    <row r="89071" ht="14.25" customHeight="1"/>
    <row r="89072" ht="14.25" customHeight="1"/>
    <row r="89073" ht="14.25" customHeight="1"/>
    <row r="89074" ht="14.25" customHeight="1"/>
    <row r="89075" ht="14.25" customHeight="1"/>
    <row r="89076" ht="14.25" customHeight="1"/>
    <row r="89077" ht="14.25" customHeight="1"/>
    <row r="89078" ht="14.25" customHeight="1"/>
    <row r="89079" ht="14.25" customHeight="1"/>
    <row r="89080" ht="14.25" customHeight="1"/>
    <row r="89081" ht="14.25" customHeight="1"/>
    <row r="89082" ht="14.25" customHeight="1"/>
    <row r="89083" ht="14.25" customHeight="1"/>
    <row r="89084" ht="14.25" customHeight="1"/>
    <row r="89085" ht="14.25" customHeight="1"/>
    <row r="89086" ht="14.25" customHeight="1"/>
    <row r="89087" ht="14.25" customHeight="1"/>
    <row r="89088" ht="14.25" customHeight="1"/>
    <row r="89089" ht="14.25" customHeight="1"/>
    <row r="89090" ht="14.25" customHeight="1"/>
    <row r="89091" ht="14.25" customHeight="1"/>
    <row r="89092" ht="14.25" customHeight="1"/>
    <row r="89093" ht="14.25" customHeight="1"/>
    <row r="89094" ht="14.25" customHeight="1"/>
    <row r="89095" ht="14.25" customHeight="1"/>
    <row r="89096" ht="14.25" customHeight="1"/>
    <row r="89097" ht="14.25" customHeight="1"/>
    <row r="89098" ht="14.25" customHeight="1"/>
    <row r="89099" ht="14.25" customHeight="1"/>
    <row r="89100" ht="14.25" customHeight="1"/>
    <row r="89101" ht="14.25" customHeight="1"/>
    <row r="89102" ht="14.25" customHeight="1"/>
    <row r="89103" ht="14.25" customHeight="1"/>
    <row r="89104" ht="14.25" customHeight="1"/>
    <row r="89105" ht="14.25" customHeight="1"/>
    <row r="89106" ht="14.25" customHeight="1"/>
    <row r="89107" ht="14.25" customHeight="1"/>
    <row r="89108" ht="14.25" customHeight="1"/>
    <row r="89109" ht="14.25" customHeight="1"/>
    <row r="89110" ht="14.25" customHeight="1"/>
    <row r="89111" ht="14.25" customHeight="1"/>
    <row r="89112" ht="14.25" customHeight="1"/>
    <row r="89113" ht="14.25" customHeight="1"/>
    <row r="89114" ht="14.25" customHeight="1"/>
    <row r="89115" ht="14.25" customHeight="1"/>
    <row r="89116" ht="14.25" customHeight="1"/>
    <row r="89117" ht="14.25" customHeight="1"/>
    <row r="89118" ht="14.25" customHeight="1"/>
    <row r="89119" ht="14.25" customHeight="1"/>
    <row r="89120" ht="14.25" customHeight="1"/>
    <row r="89121" ht="14.25" customHeight="1"/>
    <row r="89122" ht="14.25" customHeight="1"/>
    <row r="89123" ht="14.25" customHeight="1"/>
    <row r="89124" ht="14.25" customHeight="1"/>
    <row r="89125" ht="14.25" customHeight="1"/>
    <row r="89126" ht="14.25" customHeight="1"/>
    <row r="89127" ht="14.25" customHeight="1"/>
    <row r="89128" ht="14.25" customHeight="1"/>
    <row r="89129" ht="14.25" customHeight="1"/>
    <row r="89130" ht="14.25" customHeight="1"/>
    <row r="89131" ht="14.25" customHeight="1"/>
    <row r="89132" ht="14.25" customHeight="1"/>
    <row r="89133" ht="14.25" customHeight="1"/>
    <row r="89134" ht="14.25" customHeight="1"/>
    <row r="89135" ht="14.25" customHeight="1"/>
    <row r="89136" ht="14.25" customHeight="1"/>
    <row r="89137" ht="14.25" customHeight="1"/>
    <row r="89138" ht="14.25" customHeight="1"/>
    <row r="89139" ht="14.25" customHeight="1"/>
    <row r="89140" ht="14.25" customHeight="1"/>
    <row r="89141" ht="14.25" customHeight="1"/>
    <row r="89142" ht="14.25" customHeight="1"/>
    <row r="89143" ht="14.25" customHeight="1"/>
    <row r="89144" ht="14.25" customHeight="1"/>
    <row r="89145" ht="14.25" customHeight="1"/>
    <row r="89146" ht="14.25" customHeight="1"/>
    <row r="89147" ht="14.25" customHeight="1"/>
    <row r="89148" ht="14.25" customHeight="1"/>
    <row r="89149" ht="14.25" customHeight="1"/>
    <row r="89150" ht="14.25" customHeight="1"/>
    <row r="89151" ht="14.25" customHeight="1"/>
    <row r="89152" ht="14.25" customHeight="1"/>
    <row r="89153" ht="14.25" customHeight="1"/>
    <row r="89154" ht="14.25" customHeight="1"/>
    <row r="89155" ht="14.25" customHeight="1"/>
    <row r="89156" ht="14.25" customHeight="1"/>
    <row r="89157" ht="14.25" customHeight="1"/>
    <row r="89158" ht="14.25" customHeight="1"/>
    <row r="89159" ht="14.25" customHeight="1"/>
    <row r="89160" ht="14.25" customHeight="1"/>
    <row r="89161" ht="14.25" customHeight="1"/>
    <row r="89162" ht="14.25" customHeight="1"/>
    <row r="89163" ht="14.25" customHeight="1"/>
    <row r="89164" ht="14.25" customHeight="1"/>
    <row r="89165" ht="14.25" customHeight="1"/>
    <row r="89166" ht="14.25" customHeight="1"/>
    <row r="89167" ht="14.25" customHeight="1"/>
    <row r="89168" ht="14.25" customHeight="1"/>
    <row r="89169" ht="14.25" customHeight="1"/>
    <row r="89170" ht="14.25" customHeight="1"/>
    <row r="89171" ht="14.25" customHeight="1"/>
    <row r="89172" ht="14.25" customHeight="1"/>
    <row r="89173" ht="14.25" customHeight="1"/>
    <row r="89174" ht="14.25" customHeight="1"/>
    <row r="89175" ht="14.25" customHeight="1"/>
    <row r="89176" ht="14.25" customHeight="1"/>
    <row r="89177" ht="14.25" customHeight="1"/>
    <row r="89178" ht="14.25" customHeight="1"/>
    <row r="89179" ht="14.25" customHeight="1"/>
    <row r="89180" ht="14.25" customHeight="1"/>
    <row r="89181" ht="14.25" customHeight="1"/>
    <row r="89182" ht="14.25" customHeight="1"/>
    <row r="89183" ht="14.25" customHeight="1"/>
    <row r="89184" ht="14.25" customHeight="1"/>
    <row r="89185" ht="14.25" customHeight="1"/>
    <row r="89186" ht="14.25" customHeight="1"/>
    <row r="89187" ht="14.25" customHeight="1"/>
    <row r="89188" ht="14.25" customHeight="1"/>
    <row r="89189" ht="14.25" customHeight="1"/>
    <row r="89190" ht="14.25" customHeight="1"/>
    <row r="89191" ht="14.25" customHeight="1"/>
    <row r="89192" ht="14.25" customHeight="1"/>
    <row r="89193" ht="14.25" customHeight="1"/>
    <row r="89194" ht="14.25" customHeight="1"/>
    <row r="89195" ht="14.25" customHeight="1"/>
    <row r="89196" ht="14.25" customHeight="1"/>
    <row r="89197" ht="14.25" customHeight="1"/>
    <row r="89198" ht="14.25" customHeight="1"/>
    <row r="89199" ht="14.25" customHeight="1"/>
    <row r="89200" ht="14.25" customHeight="1"/>
    <row r="89201" ht="14.25" customHeight="1"/>
    <row r="89202" ht="14.25" customHeight="1"/>
    <row r="89203" ht="14.25" customHeight="1"/>
    <row r="89204" ht="14.25" customHeight="1"/>
    <row r="89205" ht="14.25" customHeight="1"/>
    <row r="89206" ht="14.25" customHeight="1"/>
    <row r="89207" ht="14.25" customHeight="1"/>
    <row r="89208" ht="14.25" customHeight="1"/>
    <row r="89209" ht="14.25" customHeight="1"/>
    <row r="89210" ht="14.25" customHeight="1"/>
    <row r="89211" ht="14.25" customHeight="1"/>
    <row r="89212" ht="14.25" customHeight="1"/>
    <row r="89213" ht="14.25" customHeight="1"/>
    <row r="89214" ht="14.25" customHeight="1"/>
    <row r="89215" ht="14.25" customHeight="1"/>
    <row r="89216" ht="14.25" customHeight="1"/>
    <row r="89217" ht="14.25" customHeight="1"/>
    <row r="89218" ht="14.25" customHeight="1"/>
    <row r="89219" ht="14.25" customHeight="1"/>
    <row r="89220" ht="14.25" customHeight="1"/>
    <row r="89221" ht="14.25" customHeight="1"/>
    <row r="89222" ht="14.25" customHeight="1"/>
    <row r="89223" ht="14.25" customHeight="1"/>
    <row r="89224" ht="14.25" customHeight="1"/>
    <row r="89225" ht="14.25" customHeight="1"/>
    <row r="89226" ht="14.25" customHeight="1"/>
    <row r="89227" ht="14.25" customHeight="1"/>
    <row r="89228" ht="14.25" customHeight="1"/>
    <row r="89229" ht="14.25" customHeight="1"/>
    <row r="89230" ht="14.25" customHeight="1"/>
    <row r="89231" ht="14.25" customHeight="1"/>
    <row r="89232" ht="14.25" customHeight="1"/>
    <row r="89233" ht="14.25" customHeight="1"/>
    <row r="89234" ht="14.25" customHeight="1"/>
    <row r="89235" ht="14.25" customHeight="1"/>
    <row r="89236" ht="14.25" customHeight="1"/>
    <row r="89237" ht="14.25" customHeight="1"/>
    <row r="89238" ht="14.25" customHeight="1"/>
    <row r="89239" ht="14.25" customHeight="1"/>
    <row r="89240" ht="14.25" customHeight="1"/>
    <row r="89241" ht="14.25" customHeight="1"/>
    <row r="89242" ht="14.25" customHeight="1"/>
    <row r="89243" ht="14.25" customHeight="1"/>
    <row r="89244" ht="14.25" customHeight="1"/>
    <row r="89245" ht="14.25" customHeight="1"/>
    <row r="89246" ht="14.25" customHeight="1"/>
    <row r="89247" ht="14.25" customHeight="1"/>
    <row r="89248" ht="14.25" customHeight="1"/>
    <row r="89249" ht="14.25" customHeight="1"/>
    <row r="89250" ht="14.25" customHeight="1"/>
    <row r="89251" ht="14.25" customHeight="1"/>
    <row r="89252" ht="14.25" customHeight="1"/>
    <row r="89253" ht="14.25" customHeight="1"/>
    <row r="89254" ht="14.25" customHeight="1"/>
    <row r="89255" ht="14.25" customHeight="1"/>
    <row r="89256" ht="14.25" customHeight="1"/>
    <row r="89257" ht="14.25" customHeight="1"/>
    <row r="89258" ht="14.25" customHeight="1"/>
    <row r="89259" ht="14.25" customHeight="1"/>
    <row r="89260" ht="14.25" customHeight="1"/>
    <row r="89261" ht="14.25" customHeight="1"/>
    <row r="89262" ht="14.25" customHeight="1"/>
    <row r="89263" ht="14.25" customHeight="1"/>
    <row r="89264" ht="14.25" customHeight="1"/>
    <row r="89265" ht="14.25" customHeight="1"/>
    <row r="89266" ht="14.25" customHeight="1"/>
    <row r="89267" ht="14.25" customHeight="1"/>
    <row r="89268" ht="14.25" customHeight="1"/>
    <row r="89269" ht="14.25" customHeight="1"/>
    <row r="89270" ht="14.25" customHeight="1"/>
    <row r="89271" ht="14.25" customHeight="1"/>
    <row r="89272" ht="14.25" customHeight="1"/>
    <row r="89273" ht="14.25" customHeight="1"/>
    <row r="89274" ht="14.25" customHeight="1"/>
    <row r="89275" ht="14.25" customHeight="1"/>
    <row r="89276" ht="14.25" customHeight="1"/>
    <row r="89277" ht="14.25" customHeight="1"/>
    <row r="89278" ht="14.25" customHeight="1"/>
    <row r="89279" ht="14.25" customHeight="1"/>
    <row r="89280" ht="14.25" customHeight="1"/>
    <row r="89281" ht="14.25" customHeight="1"/>
    <row r="89282" ht="14.25" customHeight="1"/>
    <row r="89283" ht="14.25" customHeight="1"/>
    <row r="89284" ht="14.25" customHeight="1"/>
    <row r="89285" ht="14.25" customHeight="1"/>
    <row r="89286" ht="14.25" customHeight="1"/>
    <row r="89287" ht="14.25" customHeight="1"/>
    <row r="89288" ht="14.25" customHeight="1"/>
    <row r="89289" ht="14.25" customHeight="1"/>
    <row r="89290" ht="14.25" customHeight="1"/>
    <row r="89291" ht="14.25" customHeight="1"/>
    <row r="89292" ht="14.25" customHeight="1"/>
    <row r="89293" ht="14.25" customHeight="1"/>
    <row r="89294" ht="14.25" customHeight="1"/>
    <row r="89295" ht="14.25" customHeight="1"/>
    <row r="89296" ht="14.25" customHeight="1"/>
    <row r="89297" ht="14.25" customHeight="1"/>
    <row r="89298" ht="14.25" customHeight="1"/>
    <row r="89299" ht="14.25" customHeight="1"/>
    <row r="89300" ht="14.25" customHeight="1"/>
    <row r="89301" ht="14.25" customHeight="1"/>
    <row r="89302" ht="14.25" customHeight="1"/>
    <row r="89303" ht="14.25" customHeight="1"/>
    <row r="89304" ht="14.25" customHeight="1"/>
    <row r="89305" ht="14.25" customHeight="1"/>
    <row r="89306" ht="14.25" customHeight="1"/>
    <row r="89307" ht="14.25" customHeight="1"/>
    <row r="89308" ht="14.25" customHeight="1"/>
    <row r="89309" ht="14.25" customHeight="1"/>
    <row r="89310" ht="14.25" customHeight="1"/>
    <row r="89311" ht="14.25" customHeight="1"/>
    <row r="89312" ht="14.25" customHeight="1"/>
    <row r="89313" ht="14.25" customHeight="1"/>
    <row r="89314" ht="14.25" customHeight="1"/>
    <row r="89315" ht="14.25" customHeight="1"/>
    <row r="89316" ht="14.25" customHeight="1"/>
    <row r="89317" ht="14.25" customHeight="1"/>
    <row r="89318" ht="14.25" customHeight="1"/>
    <row r="89319" ht="14.25" customHeight="1"/>
    <row r="89320" ht="14.25" customHeight="1"/>
    <row r="89321" ht="14.25" customHeight="1"/>
    <row r="89322" ht="14.25" customHeight="1"/>
    <row r="89323" ht="14.25" customHeight="1"/>
    <row r="89324" ht="14.25" customHeight="1"/>
    <row r="89325" ht="14.25" customHeight="1"/>
    <row r="89326" ht="14.25" customHeight="1"/>
    <row r="89327" ht="14.25" customHeight="1"/>
    <row r="89328" ht="14.25" customHeight="1"/>
    <row r="89329" ht="14.25" customHeight="1"/>
    <row r="89330" ht="14.25" customHeight="1"/>
    <row r="89331" ht="14.25" customHeight="1"/>
    <row r="89332" ht="14.25" customHeight="1"/>
    <row r="89333" ht="14.25" customHeight="1"/>
    <row r="89334" ht="14.25" customHeight="1"/>
    <row r="89335" ht="14.25" customHeight="1"/>
    <row r="89336" ht="14.25" customHeight="1"/>
    <row r="89337" ht="14.25" customHeight="1"/>
    <row r="89338" ht="14.25" customHeight="1"/>
    <row r="89339" ht="14.25" customHeight="1"/>
    <row r="89340" ht="14.25" customHeight="1"/>
    <row r="89341" ht="14.25" customHeight="1"/>
    <row r="89342" ht="14.25" customHeight="1"/>
    <row r="89343" ht="14.25" customHeight="1"/>
    <row r="89344" ht="14.25" customHeight="1"/>
    <row r="89345" ht="14.25" customHeight="1"/>
    <row r="89346" ht="14.25" customHeight="1"/>
    <row r="89347" ht="14.25" customHeight="1"/>
    <row r="89348" ht="14.25" customHeight="1"/>
    <row r="89349" ht="14.25" customHeight="1"/>
    <row r="89350" ht="14.25" customHeight="1"/>
    <row r="89351" ht="14.25" customHeight="1"/>
    <row r="89352" ht="14.25" customHeight="1"/>
    <row r="89353" ht="14.25" customHeight="1"/>
    <row r="89354" ht="14.25" customHeight="1"/>
    <row r="89355" ht="14.25" customHeight="1"/>
    <row r="89356" ht="14.25" customHeight="1"/>
    <row r="89357" ht="14.25" customHeight="1"/>
    <row r="89358" ht="14.25" customHeight="1"/>
    <row r="89359" ht="14.25" customHeight="1"/>
    <row r="89360" ht="14.25" customHeight="1"/>
    <row r="89361" ht="14.25" customHeight="1"/>
    <row r="89362" ht="14.25" customHeight="1"/>
    <row r="89363" ht="14.25" customHeight="1"/>
    <row r="89364" ht="14.25" customHeight="1"/>
    <row r="89365" ht="14.25" customHeight="1"/>
    <row r="89366" ht="14.25" customHeight="1"/>
    <row r="89367" ht="14.25" customHeight="1"/>
    <row r="89368" ht="14.25" customHeight="1"/>
    <row r="89369" ht="14.25" customHeight="1"/>
    <row r="89370" ht="14.25" customHeight="1"/>
    <row r="89371" ht="14.25" customHeight="1"/>
    <row r="89372" ht="14.25" customHeight="1"/>
    <row r="89373" ht="14.25" customHeight="1"/>
    <row r="89374" ht="14.25" customHeight="1"/>
    <row r="89375" ht="14.25" customHeight="1"/>
    <row r="89376" ht="14.25" customHeight="1"/>
    <row r="89377" ht="14.25" customHeight="1"/>
    <row r="89378" ht="14.25" customHeight="1"/>
    <row r="89379" ht="14.25" customHeight="1"/>
    <row r="89380" ht="14.25" customHeight="1"/>
    <row r="89381" ht="14.25" customHeight="1"/>
    <row r="89382" ht="14.25" customHeight="1"/>
    <row r="89383" ht="14.25" customHeight="1"/>
    <row r="89384" ht="14.25" customHeight="1"/>
    <row r="89385" ht="14.25" customHeight="1"/>
    <row r="89386" ht="14.25" customHeight="1"/>
    <row r="89387" ht="14.25" customHeight="1"/>
    <row r="89388" ht="14.25" customHeight="1"/>
    <row r="89389" ht="14.25" customHeight="1"/>
    <row r="89390" ht="14.25" customHeight="1"/>
    <row r="89391" ht="14.25" customHeight="1"/>
    <row r="89392" ht="14.25" customHeight="1"/>
    <row r="89393" ht="14.25" customHeight="1"/>
    <row r="89394" ht="14.25" customHeight="1"/>
    <row r="89395" ht="14.25" customHeight="1"/>
    <row r="89396" ht="14.25" customHeight="1"/>
    <row r="89397" ht="14.25" customHeight="1"/>
    <row r="89398" ht="14.25" customHeight="1"/>
    <row r="89399" ht="14.25" customHeight="1"/>
    <row r="89400" ht="14.25" customHeight="1"/>
    <row r="89401" ht="14.25" customHeight="1"/>
    <row r="89402" ht="14.25" customHeight="1"/>
    <row r="89403" ht="14.25" customHeight="1"/>
    <row r="89404" ht="14.25" customHeight="1"/>
    <row r="89405" ht="14.25" customHeight="1"/>
    <row r="89406" ht="14.25" customHeight="1"/>
    <row r="89407" ht="14.25" customHeight="1"/>
    <row r="89408" ht="14.25" customHeight="1"/>
    <row r="89409" ht="14.25" customHeight="1"/>
    <row r="89410" ht="14.25" customHeight="1"/>
    <row r="89411" ht="14.25" customHeight="1"/>
    <row r="89412" ht="14.25" customHeight="1"/>
    <row r="89413" ht="14.25" customHeight="1"/>
    <row r="89414" ht="14.25" customHeight="1"/>
    <row r="89415" ht="14.25" customHeight="1"/>
    <row r="89416" ht="14.25" customHeight="1"/>
    <row r="89417" ht="14.25" customHeight="1"/>
    <row r="89418" ht="14.25" customHeight="1"/>
    <row r="89419" ht="14.25" customHeight="1"/>
    <row r="89420" ht="14.25" customHeight="1"/>
    <row r="89421" ht="14.25" customHeight="1"/>
    <row r="89422" ht="14.25" customHeight="1"/>
    <row r="89423" ht="14.25" customHeight="1"/>
    <row r="89424" ht="14.25" customHeight="1"/>
    <row r="89425" ht="14.25" customHeight="1"/>
    <row r="89426" ht="14.25" customHeight="1"/>
    <row r="89427" ht="14.25" customHeight="1"/>
    <row r="89428" ht="14.25" customHeight="1"/>
    <row r="89429" ht="14.25" customHeight="1"/>
    <row r="89430" ht="14.25" customHeight="1"/>
    <row r="89431" ht="14.25" customHeight="1"/>
    <row r="89432" ht="14.25" customHeight="1"/>
    <row r="89433" ht="14.25" customHeight="1"/>
    <row r="89434" ht="14.25" customHeight="1"/>
    <row r="89435" ht="14.25" customHeight="1"/>
    <row r="89436" ht="14.25" customHeight="1"/>
    <row r="89437" ht="14.25" customHeight="1"/>
    <row r="89438" ht="14.25" customHeight="1"/>
    <row r="89439" ht="14.25" customHeight="1"/>
    <row r="89440" ht="14.25" customHeight="1"/>
    <row r="89441" ht="14.25" customHeight="1"/>
    <row r="89442" ht="14.25" customHeight="1"/>
    <row r="89443" ht="14.25" customHeight="1"/>
    <row r="89444" ht="14.25" customHeight="1"/>
    <row r="89445" ht="14.25" customHeight="1"/>
    <row r="89446" ht="14.25" customHeight="1"/>
    <row r="89447" ht="14.25" customHeight="1"/>
    <row r="89448" ht="14.25" customHeight="1"/>
    <row r="89449" ht="14.25" customHeight="1"/>
    <row r="89450" ht="14.25" customHeight="1"/>
    <row r="89451" ht="14.25" customHeight="1"/>
    <row r="89452" ht="14.25" customHeight="1"/>
    <row r="89453" ht="14.25" customHeight="1"/>
    <row r="89454" ht="14.25" customHeight="1"/>
    <row r="89455" ht="14.25" customHeight="1"/>
    <row r="89456" ht="14.25" customHeight="1"/>
    <row r="89457" ht="14.25" customHeight="1"/>
    <row r="89458" ht="14.25" customHeight="1"/>
    <row r="89459" ht="14.25" customHeight="1"/>
    <row r="89460" ht="14.25" customHeight="1"/>
    <row r="89461" ht="14.25" customHeight="1"/>
    <row r="89462" ht="14.25" customHeight="1"/>
    <row r="89463" ht="14.25" customHeight="1"/>
    <row r="89464" ht="14.25" customHeight="1"/>
    <row r="89465" ht="14.25" customHeight="1"/>
    <row r="89466" ht="14.25" customHeight="1"/>
    <row r="89467" ht="14.25" customHeight="1"/>
    <row r="89468" ht="14.25" customHeight="1"/>
    <row r="89469" ht="14.25" customHeight="1"/>
    <row r="89470" ht="14.25" customHeight="1"/>
    <row r="89471" ht="14.25" customHeight="1"/>
    <row r="89472" ht="14.25" customHeight="1"/>
    <row r="89473" ht="14.25" customHeight="1"/>
    <row r="89474" ht="14.25" customHeight="1"/>
    <row r="89475" ht="14.25" customHeight="1"/>
    <row r="89476" ht="14.25" customHeight="1"/>
    <row r="89477" ht="14.25" customHeight="1"/>
    <row r="89478" ht="14.25" customHeight="1"/>
    <row r="89479" ht="14.25" customHeight="1"/>
    <row r="89480" ht="14.25" customHeight="1"/>
    <row r="89481" ht="14.25" customHeight="1"/>
    <row r="89482" ht="14.25" customHeight="1"/>
    <row r="89483" ht="14.25" customHeight="1"/>
    <row r="89484" ht="14.25" customHeight="1"/>
    <row r="89485" ht="14.25" customHeight="1"/>
    <row r="89486" ht="14.25" customHeight="1"/>
    <row r="89487" ht="14.25" customHeight="1"/>
    <row r="89488" ht="14.25" customHeight="1"/>
    <row r="89489" ht="14.25" customHeight="1"/>
    <row r="89490" ht="14.25" customHeight="1"/>
    <row r="89491" ht="14.25" customHeight="1"/>
    <row r="89492" ht="14.25" customHeight="1"/>
    <row r="89493" ht="14.25" customHeight="1"/>
    <row r="89494" ht="14.25" customHeight="1"/>
    <row r="89495" ht="14.25" customHeight="1"/>
    <row r="89496" ht="14.25" customHeight="1"/>
    <row r="89497" ht="14.25" customHeight="1"/>
    <row r="89498" ht="14.25" customHeight="1"/>
    <row r="89499" ht="14.25" customHeight="1"/>
    <row r="89500" ht="14.25" customHeight="1"/>
    <row r="89501" ht="14.25" customHeight="1"/>
    <row r="89502" ht="14.25" customHeight="1"/>
    <row r="89503" ht="14.25" customHeight="1"/>
    <row r="89504" ht="14.25" customHeight="1"/>
    <row r="89505" ht="14.25" customHeight="1"/>
    <row r="89506" ht="14.25" customHeight="1"/>
    <row r="89507" ht="14.25" customHeight="1"/>
    <row r="89508" ht="14.25" customHeight="1"/>
    <row r="89509" ht="14.25" customHeight="1"/>
    <row r="89510" ht="14.25" customHeight="1"/>
    <row r="89511" ht="14.25" customHeight="1"/>
    <row r="89512" ht="14.25" customHeight="1"/>
    <row r="89513" ht="14.25" customHeight="1"/>
    <row r="89514" ht="14.25" customHeight="1"/>
    <row r="89515" ht="14.25" customHeight="1"/>
    <row r="89516" ht="14.25" customHeight="1"/>
    <row r="89517" ht="14.25" customHeight="1"/>
    <row r="89518" ht="14.25" customHeight="1"/>
    <row r="89519" ht="14.25" customHeight="1"/>
    <row r="89520" ht="14.25" customHeight="1"/>
    <row r="89521" ht="14.25" customHeight="1"/>
    <row r="89522" ht="14.25" customHeight="1"/>
    <row r="89523" ht="14.25" customHeight="1"/>
    <row r="89524" ht="14.25" customHeight="1"/>
    <row r="89525" ht="14.25" customHeight="1"/>
    <row r="89526" ht="14.25" customHeight="1"/>
    <row r="89527" ht="14.25" customHeight="1"/>
    <row r="89528" ht="14.25" customHeight="1"/>
    <row r="89529" ht="14.25" customHeight="1"/>
    <row r="89530" ht="14.25" customHeight="1"/>
    <row r="89531" ht="14.25" customHeight="1"/>
    <row r="89532" ht="14.25" customHeight="1"/>
    <row r="89533" ht="14.25" customHeight="1"/>
    <row r="89534" ht="14.25" customHeight="1"/>
    <row r="89535" ht="14.25" customHeight="1"/>
    <row r="89536" ht="14.25" customHeight="1"/>
    <row r="89537" ht="14.25" customHeight="1"/>
    <row r="89538" ht="14.25" customHeight="1"/>
    <row r="89539" ht="14.25" customHeight="1"/>
    <row r="89540" ht="14.25" customHeight="1"/>
    <row r="89541" ht="14.25" customHeight="1"/>
    <row r="89542" ht="14.25" customHeight="1"/>
    <row r="89543" ht="14.25" customHeight="1"/>
    <row r="89544" ht="14.25" customHeight="1"/>
    <row r="89545" ht="14.25" customHeight="1"/>
    <row r="89546" ht="14.25" customHeight="1"/>
    <row r="89547" ht="14.25" customHeight="1"/>
    <row r="89548" ht="14.25" customHeight="1"/>
    <row r="89549" ht="14.25" customHeight="1"/>
    <row r="89550" ht="14.25" customHeight="1"/>
    <row r="89551" ht="14.25" customHeight="1"/>
    <row r="89552" ht="14.25" customHeight="1"/>
    <row r="89553" ht="14.25" customHeight="1"/>
    <row r="89554" ht="14.25" customHeight="1"/>
    <row r="89555" ht="14.25" customHeight="1"/>
    <row r="89556" ht="14.25" customHeight="1"/>
    <row r="89557" ht="14.25" customHeight="1"/>
    <row r="89558" ht="14.25" customHeight="1"/>
    <row r="89559" ht="14.25" customHeight="1"/>
    <row r="89560" ht="14.25" customHeight="1"/>
    <row r="89561" ht="14.25" customHeight="1"/>
    <row r="89562" ht="14.25" customHeight="1"/>
    <row r="89563" ht="14.25" customHeight="1"/>
    <row r="89564" ht="14.25" customHeight="1"/>
    <row r="89565" ht="14.25" customHeight="1"/>
    <row r="89566" ht="14.25" customHeight="1"/>
    <row r="89567" ht="14.25" customHeight="1"/>
    <row r="89568" ht="14.25" customHeight="1"/>
    <row r="89569" ht="14.25" customHeight="1"/>
    <row r="89570" ht="14.25" customHeight="1"/>
    <row r="89571" ht="14.25" customHeight="1"/>
    <row r="89572" ht="14.25" customHeight="1"/>
    <row r="89573" ht="14.25" customHeight="1"/>
    <row r="89574" ht="14.25" customHeight="1"/>
    <row r="89575" ht="14.25" customHeight="1"/>
    <row r="89576" ht="14.25" customHeight="1"/>
    <row r="89577" ht="14.25" customHeight="1"/>
    <row r="89578" ht="14.25" customHeight="1"/>
    <row r="89579" ht="14.25" customHeight="1"/>
    <row r="89580" ht="14.25" customHeight="1"/>
    <row r="89581" ht="14.25" customHeight="1"/>
    <row r="89582" ht="14.25" customHeight="1"/>
    <row r="89583" ht="14.25" customHeight="1"/>
    <row r="89584" ht="14.25" customHeight="1"/>
    <row r="89585" ht="14.25" customHeight="1"/>
    <row r="89586" ht="14.25" customHeight="1"/>
    <row r="89587" ht="14.25" customHeight="1"/>
    <row r="89588" ht="14.25" customHeight="1"/>
    <row r="89589" ht="14.25" customHeight="1"/>
    <row r="89590" ht="14.25" customHeight="1"/>
    <row r="89591" ht="14.25" customHeight="1"/>
    <row r="89592" ht="14.25" customHeight="1"/>
    <row r="89593" ht="14.25" customHeight="1"/>
    <row r="89594" ht="14.25" customHeight="1"/>
    <row r="89595" ht="14.25" customHeight="1"/>
    <row r="89596" ht="14.25" customHeight="1"/>
    <row r="89597" ht="14.25" customHeight="1"/>
    <row r="89598" ht="14.25" customHeight="1"/>
    <row r="89599" ht="14.25" customHeight="1"/>
    <row r="89600" ht="14.25" customHeight="1"/>
    <row r="89601" ht="14.25" customHeight="1"/>
    <row r="89602" ht="14.25" customHeight="1"/>
    <row r="89603" ht="14.25" customHeight="1"/>
    <row r="89604" ht="14.25" customHeight="1"/>
    <row r="89605" ht="14.25" customHeight="1"/>
    <row r="89606" ht="14.25" customHeight="1"/>
    <row r="89607" ht="14.25" customHeight="1"/>
    <row r="89608" ht="14.25" customHeight="1"/>
    <row r="89609" ht="14.25" customHeight="1"/>
    <row r="89610" ht="14.25" customHeight="1"/>
    <row r="89611" ht="14.25" customHeight="1"/>
    <row r="89612" ht="14.25" customHeight="1"/>
    <row r="89613" ht="14.25" customHeight="1"/>
    <row r="89614" ht="14.25" customHeight="1"/>
    <row r="89615" ht="14.25" customHeight="1"/>
    <row r="89616" ht="14.25" customHeight="1"/>
    <row r="89617" ht="14.25" customHeight="1"/>
    <row r="89618" ht="14.25" customHeight="1"/>
    <row r="89619" ht="14.25" customHeight="1"/>
    <row r="89620" ht="14.25" customHeight="1"/>
    <row r="89621" ht="14.25" customHeight="1"/>
    <row r="89622" ht="14.25" customHeight="1"/>
    <row r="89623" ht="14.25" customHeight="1"/>
    <row r="89624" ht="14.25" customHeight="1"/>
    <row r="89625" ht="14.25" customHeight="1"/>
    <row r="89626" ht="14.25" customHeight="1"/>
    <row r="89627" ht="14.25" customHeight="1"/>
    <row r="89628" ht="14.25" customHeight="1"/>
    <row r="89629" ht="14.25" customHeight="1"/>
    <row r="89630" ht="14.25" customHeight="1"/>
    <row r="89631" ht="14.25" customHeight="1"/>
    <row r="89632" ht="14.25" customHeight="1"/>
    <row r="89633" ht="14.25" customHeight="1"/>
    <row r="89634" ht="14.25" customHeight="1"/>
    <row r="89635" ht="14.25" customHeight="1"/>
    <row r="89636" ht="14.25" customHeight="1"/>
    <row r="89637" ht="14.25" customHeight="1"/>
    <row r="89638" ht="14.25" customHeight="1"/>
    <row r="89639" ht="14.25" customHeight="1"/>
    <row r="89640" ht="14.25" customHeight="1"/>
    <row r="89641" ht="14.25" customHeight="1"/>
    <row r="89642" ht="14.25" customHeight="1"/>
    <row r="89643" ht="14.25" customHeight="1"/>
    <row r="89644" ht="14.25" customHeight="1"/>
    <row r="89645" ht="14.25" customHeight="1"/>
    <row r="89646" ht="14.25" customHeight="1"/>
    <row r="89647" ht="14.25" customHeight="1"/>
    <row r="89648" ht="14.25" customHeight="1"/>
    <row r="89649" ht="14.25" customHeight="1"/>
    <row r="89650" ht="14.25" customHeight="1"/>
    <row r="89651" ht="14.25" customHeight="1"/>
    <row r="89652" ht="14.25" customHeight="1"/>
    <row r="89653" ht="14.25" customHeight="1"/>
    <row r="89654" ht="14.25" customHeight="1"/>
    <row r="89655" ht="14.25" customHeight="1"/>
    <row r="89656" ht="14.25" customHeight="1"/>
    <row r="89657" ht="14.25" customHeight="1"/>
    <row r="89658" ht="14.25" customHeight="1"/>
    <row r="89659" ht="14.25" customHeight="1"/>
    <row r="89660" ht="14.25" customHeight="1"/>
    <row r="89661" ht="14.25" customHeight="1"/>
    <row r="89662" ht="14.25" customHeight="1"/>
    <row r="89663" ht="14.25" customHeight="1"/>
    <row r="89664" ht="14.25" customHeight="1"/>
    <row r="89665" ht="14.25" customHeight="1"/>
    <row r="89666" ht="14.25" customHeight="1"/>
    <row r="89667" ht="14.25" customHeight="1"/>
    <row r="89668" ht="14.25" customHeight="1"/>
    <row r="89669" ht="14.25" customHeight="1"/>
    <row r="89670" ht="14.25" customHeight="1"/>
    <row r="89671" ht="14.25" customHeight="1"/>
    <row r="89672" ht="14.25" customHeight="1"/>
    <row r="89673" ht="14.25" customHeight="1"/>
    <row r="89674" ht="14.25" customHeight="1"/>
    <row r="89675" ht="14.25" customHeight="1"/>
    <row r="89676" ht="14.25" customHeight="1"/>
    <row r="89677" ht="14.25" customHeight="1"/>
    <row r="89678" ht="14.25" customHeight="1"/>
    <row r="89679" ht="14.25" customHeight="1"/>
    <row r="89680" ht="14.25" customHeight="1"/>
    <row r="89681" ht="14.25" customHeight="1"/>
    <row r="89682" ht="14.25" customHeight="1"/>
    <row r="89683" ht="14.25" customHeight="1"/>
    <row r="89684" ht="14.25" customHeight="1"/>
    <row r="89685" ht="14.25" customHeight="1"/>
    <row r="89686" ht="14.25" customHeight="1"/>
    <row r="89687" ht="14.25" customHeight="1"/>
    <row r="89688" ht="14.25" customHeight="1"/>
    <row r="89689" ht="14.25" customHeight="1"/>
    <row r="89690" ht="14.25" customHeight="1"/>
    <row r="89691" ht="14.25" customHeight="1"/>
    <row r="89692" ht="14.25" customHeight="1"/>
    <row r="89693" ht="14.25" customHeight="1"/>
    <row r="89694" ht="14.25" customHeight="1"/>
    <row r="89695" ht="14.25" customHeight="1"/>
    <row r="89696" ht="14.25" customHeight="1"/>
    <row r="89697" ht="14.25" customHeight="1"/>
    <row r="89698" ht="14.25" customHeight="1"/>
    <row r="89699" ht="14.25" customHeight="1"/>
    <row r="89700" ht="14.25" customHeight="1"/>
    <row r="89701" ht="14.25" customHeight="1"/>
    <row r="89702" ht="14.25" customHeight="1"/>
    <row r="89703" ht="14.25" customHeight="1"/>
    <row r="89704" ht="14.25" customHeight="1"/>
    <row r="89705" ht="14.25" customHeight="1"/>
    <row r="89706" ht="14.25" customHeight="1"/>
    <row r="89707" ht="14.25" customHeight="1"/>
    <row r="89708" ht="14.25" customHeight="1"/>
    <row r="89709" ht="14.25" customHeight="1"/>
    <row r="89710" ht="14.25" customHeight="1"/>
    <row r="89711" ht="14.25" customHeight="1"/>
    <row r="89712" ht="14.25" customHeight="1"/>
    <row r="89713" ht="14.25" customHeight="1"/>
    <row r="89714" ht="14.25" customHeight="1"/>
    <row r="89715" ht="14.25" customHeight="1"/>
    <row r="89716" ht="14.25" customHeight="1"/>
    <row r="89717" ht="14.25" customHeight="1"/>
    <row r="89718" ht="14.25" customHeight="1"/>
    <row r="89719" ht="14.25" customHeight="1"/>
    <row r="89720" ht="14.25" customHeight="1"/>
    <row r="89721" ht="14.25" customHeight="1"/>
    <row r="89722" ht="14.25" customHeight="1"/>
    <row r="89723" ht="14.25" customHeight="1"/>
    <row r="89724" ht="14.25" customHeight="1"/>
    <row r="89725" ht="14.25" customHeight="1"/>
    <row r="89726" ht="14.25" customHeight="1"/>
    <row r="89727" ht="14.25" customHeight="1"/>
    <row r="89728" ht="14.25" customHeight="1"/>
    <row r="89729" ht="14.25" customHeight="1"/>
    <row r="89730" ht="14.25" customHeight="1"/>
    <row r="89731" ht="14.25" customHeight="1"/>
    <row r="89732" ht="14.25" customHeight="1"/>
    <row r="89733" ht="14.25" customHeight="1"/>
    <row r="89734" ht="14.25" customHeight="1"/>
    <row r="89735" ht="14.25" customHeight="1"/>
    <row r="89736" ht="14.25" customHeight="1"/>
    <row r="89737" ht="14.25" customHeight="1"/>
    <row r="89738" ht="14.25" customHeight="1"/>
    <row r="89739" ht="14.25" customHeight="1"/>
    <row r="89740" ht="14.25" customHeight="1"/>
    <row r="89741" ht="14.25" customHeight="1"/>
    <row r="89742" ht="14.25" customHeight="1"/>
    <row r="89743" ht="14.25" customHeight="1"/>
    <row r="89744" ht="14.25" customHeight="1"/>
    <row r="89745" ht="14.25" customHeight="1"/>
    <row r="89746" ht="14.25" customHeight="1"/>
    <row r="89747" ht="14.25" customHeight="1"/>
    <row r="89748" ht="14.25" customHeight="1"/>
    <row r="89749" ht="14.25" customHeight="1"/>
    <row r="89750" ht="14.25" customHeight="1"/>
    <row r="89751" ht="14.25" customHeight="1"/>
    <row r="89752" ht="14.25" customHeight="1"/>
    <row r="89753" ht="14.25" customHeight="1"/>
    <row r="89754" ht="14.25" customHeight="1"/>
    <row r="89755" ht="14.25" customHeight="1"/>
    <row r="89756" ht="14.25" customHeight="1"/>
    <row r="89757" ht="14.25" customHeight="1"/>
    <row r="89758" ht="14.25" customHeight="1"/>
    <row r="89759" ht="14.25" customHeight="1"/>
    <row r="89760" ht="14.25" customHeight="1"/>
    <row r="89761" ht="14.25" customHeight="1"/>
    <row r="89762" ht="14.25" customHeight="1"/>
    <row r="89763" ht="14.25" customHeight="1"/>
    <row r="89764" ht="14.25" customHeight="1"/>
    <row r="89765" ht="14.25" customHeight="1"/>
    <row r="89766" ht="14.25" customHeight="1"/>
    <row r="89767" ht="14.25" customHeight="1"/>
    <row r="89768" ht="14.25" customHeight="1"/>
    <row r="89769" ht="14.25" customHeight="1"/>
    <row r="89770" ht="14.25" customHeight="1"/>
    <row r="89771" ht="14.25" customHeight="1"/>
    <row r="89772" ht="14.25" customHeight="1"/>
    <row r="89773" ht="14.25" customHeight="1"/>
    <row r="89774" ht="14.25" customHeight="1"/>
    <row r="89775" ht="14.25" customHeight="1"/>
    <row r="89776" ht="14.25" customHeight="1"/>
    <row r="89777" ht="14.25" customHeight="1"/>
    <row r="89778" ht="14.25" customHeight="1"/>
    <row r="89779" ht="14.25" customHeight="1"/>
    <row r="89780" ht="14.25" customHeight="1"/>
    <row r="89781" ht="14.25" customHeight="1"/>
    <row r="89782" ht="14.25" customHeight="1"/>
    <row r="89783" ht="14.25" customHeight="1"/>
    <row r="89784" ht="14.25" customHeight="1"/>
    <row r="89785" ht="14.25" customHeight="1"/>
    <row r="89786" ht="14.25" customHeight="1"/>
    <row r="89787" ht="14.25" customHeight="1"/>
    <row r="89788" ht="14.25" customHeight="1"/>
    <row r="89789" ht="14.25" customHeight="1"/>
    <row r="89790" ht="14.25" customHeight="1"/>
    <row r="89791" ht="14.25" customHeight="1"/>
    <row r="89792" ht="14.25" customHeight="1"/>
    <row r="89793" ht="14.25" customHeight="1"/>
    <row r="89794" ht="14.25" customHeight="1"/>
    <row r="89795" ht="14.25" customHeight="1"/>
    <row r="89796" ht="14.25" customHeight="1"/>
    <row r="89797" ht="14.25" customHeight="1"/>
    <row r="89798" ht="14.25" customHeight="1"/>
    <row r="89799" ht="14.25" customHeight="1"/>
    <row r="89800" ht="14.25" customHeight="1"/>
    <row r="89801" ht="14.25" customHeight="1"/>
    <row r="89802" ht="14.25" customHeight="1"/>
    <row r="89803" ht="14.25" customHeight="1"/>
    <row r="89804" ht="14.25" customHeight="1"/>
    <row r="89805" ht="14.25" customHeight="1"/>
    <row r="89806" ht="14.25" customHeight="1"/>
    <row r="89807" ht="14.25" customHeight="1"/>
    <row r="89808" ht="14.25" customHeight="1"/>
    <row r="89809" ht="14.25" customHeight="1"/>
    <row r="89810" ht="14.25" customHeight="1"/>
    <row r="89811" ht="14.25" customHeight="1"/>
    <row r="89812" ht="14.25" customHeight="1"/>
    <row r="89813" ht="14.25" customHeight="1"/>
    <row r="89814" ht="14.25" customHeight="1"/>
    <row r="89815" ht="14.25" customHeight="1"/>
    <row r="89816" ht="14.25" customHeight="1"/>
    <row r="89817" ht="14.25" customHeight="1"/>
    <row r="89818" ht="14.25" customHeight="1"/>
    <row r="89819" ht="14.25" customHeight="1"/>
    <row r="89820" ht="14.25" customHeight="1"/>
    <row r="89821" ht="14.25" customHeight="1"/>
    <row r="89822" ht="14.25" customHeight="1"/>
    <row r="89823" ht="14.25" customHeight="1"/>
    <row r="89824" ht="14.25" customHeight="1"/>
    <row r="89825" ht="14.25" customHeight="1"/>
    <row r="89826" ht="14.25" customHeight="1"/>
    <row r="89827" ht="14.25" customHeight="1"/>
    <row r="89828" ht="14.25" customHeight="1"/>
    <row r="89829" ht="14.25" customHeight="1"/>
    <row r="89830" ht="14.25" customHeight="1"/>
    <row r="89831" ht="14.25" customHeight="1"/>
    <row r="89832" ht="14.25" customHeight="1"/>
    <row r="89833" ht="14.25" customHeight="1"/>
    <row r="89834" ht="14.25" customHeight="1"/>
    <row r="89835" ht="14.25" customHeight="1"/>
    <row r="89836" ht="14.25" customHeight="1"/>
    <row r="89837" ht="14.25" customHeight="1"/>
    <row r="89838" ht="14.25" customHeight="1"/>
    <row r="89839" ht="14.25" customHeight="1"/>
    <row r="89840" ht="14.25" customHeight="1"/>
    <row r="89841" ht="14.25" customHeight="1"/>
    <row r="89842" ht="14.25" customHeight="1"/>
    <row r="89843" ht="14.25" customHeight="1"/>
    <row r="89844" ht="14.25" customHeight="1"/>
    <row r="89845" ht="14.25" customHeight="1"/>
    <row r="89846" ht="14.25" customHeight="1"/>
    <row r="89847" ht="14.25" customHeight="1"/>
    <row r="89848" ht="14.25" customHeight="1"/>
    <row r="89849" ht="14.25" customHeight="1"/>
    <row r="89850" ht="14.25" customHeight="1"/>
    <row r="89851" ht="14.25" customHeight="1"/>
    <row r="89852" ht="14.25" customHeight="1"/>
    <row r="89853" ht="14.25" customHeight="1"/>
    <row r="89854" ht="14.25" customHeight="1"/>
    <row r="89855" ht="14.25" customHeight="1"/>
    <row r="89856" ht="14.25" customHeight="1"/>
    <row r="89857" ht="14.25" customHeight="1"/>
    <row r="89858" ht="14.25" customHeight="1"/>
    <row r="89859" ht="14.25" customHeight="1"/>
    <row r="89860" ht="14.25" customHeight="1"/>
    <row r="89861" ht="14.25" customHeight="1"/>
    <row r="89862" ht="14.25" customHeight="1"/>
    <row r="89863" ht="14.25" customHeight="1"/>
    <row r="89864" ht="14.25" customHeight="1"/>
    <row r="89865" ht="14.25" customHeight="1"/>
    <row r="89866" ht="14.25" customHeight="1"/>
    <row r="89867" ht="14.25" customHeight="1"/>
    <row r="89868" ht="14.25" customHeight="1"/>
    <row r="89869" ht="14.25" customHeight="1"/>
    <row r="89870" ht="14.25" customHeight="1"/>
    <row r="89871" ht="14.25" customHeight="1"/>
    <row r="89872" ht="14.25" customHeight="1"/>
    <row r="89873" ht="14.25" customHeight="1"/>
    <row r="89874" ht="14.25" customHeight="1"/>
    <row r="89875" ht="14.25" customHeight="1"/>
    <row r="89876" ht="14.25" customHeight="1"/>
    <row r="89877" ht="14.25" customHeight="1"/>
    <row r="89878" ht="14.25" customHeight="1"/>
    <row r="89879" ht="14.25" customHeight="1"/>
    <row r="89880" ht="14.25" customHeight="1"/>
    <row r="89881" ht="14.25" customHeight="1"/>
    <row r="89882" ht="14.25" customHeight="1"/>
    <row r="89883" ht="14.25" customHeight="1"/>
    <row r="89884" ht="14.25" customHeight="1"/>
    <row r="89885" ht="14.25" customHeight="1"/>
    <row r="89886" ht="14.25" customHeight="1"/>
    <row r="89887" ht="14.25" customHeight="1"/>
    <row r="89888" ht="14.25" customHeight="1"/>
    <row r="89889" ht="14.25" customHeight="1"/>
    <row r="89890" ht="14.25" customHeight="1"/>
    <row r="89891" ht="14.25" customHeight="1"/>
    <row r="89892" ht="14.25" customHeight="1"/>
    <row r="89893" ht="14.25" customHeight="1"/>
    <row r="89894" ht="14.25" customHeight="1"/>
    <row r="89895" ht="14.25" customHeight="1"/>
    <row r="89896" ht="14.25" customHeight="1"/>
    <row r="89897" ht="14.25" customHeight="1"/>
    <row r="89898" ht="14.25" customHeight="1"/>
    <row r="89899" ht="14.25" customHeight="1"/>
    <row r="89900" ht="14.25" customHeight="1"/>
    <row r="89901" ht="14.25" customHeight="1"/>
    <row r="89902" ht="14.25" customHeight="1"/>
    <row r="89903" ht="14.25" customHeight="1"/>
    <row r="89904" ht="14.25" customHeight="1"/>
    <row r="89905" ht="14.25" customHeight="1"/>
    <row r="89906" ht="14.25" customHeight="1"/>
    <row r="89907" ht="14.25" customHeight="1"/>
    <row r="89908" ht="14.25" customHeight="1"/>
    <row r="89909" ht="14.25" customHeight="1"/>
    <row r="89910" ht="14.25" customHeight="1"/>
    <row r="89911" ht="14.25" customHeight="1"/>
    <row r="89912" ht="14.25" customHeight="1"/>
    <row r="89913" ht="14.25" customHeight="1"/>
    <row r="89914" ht="14.25" customHeight="1"/>
    <row r="89915" ht="14.25" customHeight="1"/>
    <row r="89916" ht="14.25" customHeight="1"/>
    <row r="89917" ht="14.25" customHeight="1"/>
    <row r="89918" ht="14.25" customHeight="1"/>
    <row r="89919" ht="14.25" customHeight="1"/>
    <row r="89920" ht="14.25" customHeight="1"/>
    <row r="89921" ht="14.25" customHeight="1"/>
    <row r="89922" ht="14.25" customHeight="1"/>
    <row r="89923" ht="14.25" customHeight="1"/>
    <row r="89924" ht="14.25" customHeight="1"/>
    <row r="89925" ht="14.25" customHeight="1"/>
    <row r="89926" ht="14.25" customHeight="1"/>
    <row r="89927" ht="14.25" customHeight="1"/>
    <row r="89928" ht="14.25" customHeight="1"/>
    <row r="89929" ht="14.25" customHeight="1"/>
    <row r="89930" ht="14.25" customHeight="1"/>
    <row r="89931" ht="14.25" customHeight="1"/>
    <row r="89932" ht="14.25" customHeight="1"/>
    <row r="89933" ht="14.25" customHeight="1"/>
    <row r="89934" ht="14.25" customHeight="1"/>
    <row r="89935" ht="14.25" customHeight="1"/>
    <row r="89936" ht="14.25" customHeight="1"/>
    <row r="89937" ht="14.25" customHeight="1"/>
    <row r="89938" ht="14.25" customHeight="1"/>
    <row r="89939" ht="14.25" customHeight="1"/>
    <row r="89940" ht="14.25" customHeight="1"/>
    <row r="89941" ht="14.25" customHeight="1"/>
    <row r="89942" ht="14.25" customHeight="1"/>
    <row r="89943" ht="14.25" customHeight="1"/>
    <row r="89944" ht="14.25" customHeight="1"/>
    <row r="89945" ht="14.25" customHeight="1"/>
    <row r="89946" ht="14.25" customHeight="1"/>
    <row r="89947" ht="14.25" customHeight="1"/>
    <row r="89948" ht="14.25" customHeight="1"/>
    <row r="89949" ht="14.25" customHeight="1"/>
    <row r="89950" ht="14.25" customHeight="1"/>
    <row r="89951" ht="14.25" customHeight="1"/>
    <row r="89952" ht="14.25" customHeight="1"/>
    <row r="89953" ht="14.25" customHeight="1"/>
    <row r="89954" ht="14.25" customHeight="1"/>
    <row r="89955" ht="14.25" customHeight="1"/>
    <row r="89956" ht="14.25" customHeight="1"/>
    <row r="89957" ht="14.25" customHeight="1"/>
    <row r="89958" ht="14.25" customHeight="1"/>
    <row r="89959" ht="14.25" customHeight="1"/>
    <row r="89960" ht="14.25" customHeight="1"/>
    <row r="89961" ht="14.25" customHeight="1"/>
    <row r="89962" ht="14.25" customHeight="1"/>
    <row r="89963" ht="14.25" customHeight="1"/>
    <row r="89964" ht="14.25" customHeight="1"/>
    <row r="89965" ht="14.25" customHeight="1"/>
    <row r="89966" ht="14.25" customHeight="1"/>
    <row r="89967" ht="14.25" customHeight="1"/>
    <row r="89968" ht="14.25" customHeight="1"/>
    <row r="89969" ht="14.25" customHeight="1"/>
    <row r="89970" ht="14.25" customHeight="1"/>
    <row r="89971" ht="14.25" customHeight="1"/>
    <row r="89972" ht="14.25" customHeight="1"/>
    <row r="89973" ht="14.25" customHeight="1"/>
    <row r="89974" ht="14.25" customHeight="1"/>
    <row r="89975" ht="14.25" customHeight="1"/>
    <row r="89976" ht="14.25" customHeight="1"/>
    <row r="89977" ht="14.25" customHeight="1"/>
    <row r="89978" ht="14.25" customHeight="1"/>
    <row r="89979" ht="14.25" customHeight="1"/>
    <row r="89980" ht="14.25" customHeight="1"/>
    <row r="89981" ht="14.25" customHeight="1"/>
    <row r="89982" ht="14.25" customHeight="1"/>
    <row r="89983" ht="14.25" customHeight="1"/>
    <row r="89984" ht="14.25" customHeight="1"/>
    <row r="89985" ht="14.25" customHeight="1"/>
    <row r="89986" ht="14.25" customHeight="1"/>
    <row r="89987" ht="14.25" customHeight="1"/>
    <row r="89988" ht="14.25" customHeight="1"/>
    <row r="89989" ht="14.25" customHeight="1"/>
    <row r="89990" ht="14.25" customHeight="1"/>
    <row r="89991" ht="14.25" customHeight="1"/>
    <row r="89992" ht="14.25" customHeight="1"/>
    <row r="89993" ht="14.25" customHeight="1"/>
    <row r="89994" ht="14.25" customHeight="1"/>
    <row r="89995" ht="14.25" customHeight="1"/>
    <row r="89996" ht="14.25" customHeight="1"/>
    <row r="89997" ht="14.25" customHeight="1"/>
    <row r="89998" ht="14.25" customHeight="1"/>
    <row r="89999" ht="14.25" customHeight="1"/>
    <row r="90000" ht="14.25" customHeight="1"/>
    <row r="90001" ht="14.25" customHeight="1"/>
    <row r="90002" ht="14.25" customHeight="1"/>
    <row r="90003" ht="14.25" customHeight="1"/>
    <row r="90004" ht="14.25" customHeight="1"/>
    <row r="90005" ht="14.25" customHeight="1"/>
    <row r="90006" ht="14.25" customHeight="1"/>
    <row r="90007" ht="14.25" customHeight="1"/>
    <row r="90008" ht="14.25" customHeight="1"/>
    <row r="90009" ht="14.25" customHeight="1"/>
    <row r="90010" ht="14.25" customHeight="1"/>
    <row r="90011" ht="14.25" customHeight="1"/>
    <row r="90012" ht="14.25" customHeight="1"/>
    <row r="90013" ht="14.25" customHeight="1"/>
    <row r="90014" ht="14.25" customHeight="1"/>
    <row r="90015" ht="14.25" customHeight="1"/>
    <row r="90016" ht="14.25" customHeight="1"/>
    <row r="90017" ht="14.25" customHeight="1"/>
    <row r="90018" ht="14.25" customHeight="1"/>
    <row r="90019" ht="14.25" customHeight="1"/>
    <row r="90020" ht="14.25" customHeight="1"/>
    <row r="90021" ht="14.25" customHeight="1"/>
    <row r="90022" ht="14.25" customHeight="1"/>
    <row r="90023" ht="14.25" customHeight="1"/>
    <row r="90024" ht="14.25" customHeight="1"/>
    <row r="90025" ht="14.25" customHeight="1"/>
    <row r="90026" ht="14.25" customHeight="1"/>
    <row r="90027" ht="14.25" customHeight="1"/>
    <row r="90028" ht="14.25" customHeight="1"/>
    <row r="90029" ht="14.25" customHeight="1"/>
    <row r="90030" ht="14.25" customHeight="1"/>
    <row r="90031" ht="14.25" customHeight="1"/>
    <row r="90032" ht="14.25" customHeight="1"/>
    <row r="90033" ht="14.25" customHeight="1"/>
    <row r="90034" ht="14.25" customHeight="1"/>
    <row r="90035" ht="14.25" customHeight="1"/>
    <row r="90036" ht="14.25" customHeight="1"/>
    <row r="90037" ht="14.25" customHeight="1"/>
    <row r="90038" ht="14.25" customHeight="1"/>
    <row r="90039" ht="14.25" customHeight="1"/>
    <row r="90040" ht="14.25" customHeight="1"/>
    <row r="90041" ht="14.25" customHeight="1"/>
    <row r="90042" ht="14.25" customHeight="1"/>
    <row r="90043" ht="14.25" customHeight="1"/>
    <row r="90044" ht="14.25" customHeight="1"/>
    <row r="90045" ht="14.25" customHeight="1"/>
    <row r="90046" ht="14.25" customHeight="1"/>
    <row r="90047" ht="14.25" customHeight="1"/>
    <row r="90048" ht="14.25" customHeight="1"/>
    <row r="90049" ht="14.25" customHeight="1"/>
    <row r="90050" ht="14.25" customHeight="1"/>
    <row r="90051" ht="14.25" customHeight="1"/>
    <row r="90052" ht="14.25" customHeight="1"/>
    <row r="90053" ht="14.25" customHeight="1"/>
    <row r="90054" ht="14.25" customHeight="1"/>
    <row r="90055" ht="14.25" customHeight="1"/>
    <row r="90056" ht="14.25" customHeight="1"/>
    <row r="90057" ht="14.25" customHeight="1"/>
    <row r="90058" ht="14.25" customHeight="1"/>
    <row r="90059" ht="14.25" customHeight="1"/>
    <row r="90060" ht="14.25" customHeight="1"/>
    <row r="90061" ht="14.25" customHeight="1"/>
    <row r="90062" ht="14.25" customHeight="1"/>
    <row r="90063" ht="14.25" customHeight="1"/>
    <row r="90064" ht="14.25" customHeight="1"/>
    <row r="90065" ht="14.25" customHeight="1"/>
    <row r="90066" ht="14.25" customHeight="1"/>
    <row r="90067" ht="14.25" customHeight="1"/>
    <row r="90068" ht="14.25" customHeight="1"/>
    <row r="90069" ht="14.25" customHeight="1"/>
    <row r="90070" ht="14.25" customHeight="1"/>
    <row r="90071" ht="14.25" customHeight="1"/>
    <row r="90072" ht="14.25" customHeight="1"/>
    <row r="90073" ht="14.25" customHeight="1"/>
    <row r="90074" ht="14.25" customHeight="1"/>
    <row r="90075" ht="14.25" customHeight="1"/>
    <row r="90076" ht="14.25" customHeight="1"/>
    <row r="90077" ht="14.25" customHeight="1"/>
    <row r="90078" ht="14.25" customHeight="1"/>
    <row r="90079" ht="14.25" customHeight="1"/>
    <row r="90080" ht="14.25" customHeight="1"/>
    <row r="90081" ht="14.25" customHeight="1"/>
    <row r="90082" ht="14.25" customHeight="1"/>
    <row r="90083" ht="14.25" customHeight="1"/>
    <row r="90084" ht="14.25" customHeight="1"/>
    <row r="90085" ht="14.25" customHeight="1"/>
    <row r="90086" ht="14.25" customHeight="1"/>
    <row r="90087" ht="14.25" customHeight="1"/>
    <row r="90088" ht="14.25" customHeight="1"/>
    <row r="90089" ht="14.25" customHeight="1"/>
    <row r="90090" ht="14.25" customHeight="1"/>
    <row r="90091" ht="14.25" customHeight="1"/>
    <row r="90092" ht="14.25" customHeight="1"/>
    <row r="90093" ht="14.25" customHeight="1"/>
    <row r="90094" ht="14.25" customHeight="1"/>
    <row r="90095" ht="14.25" customHeight="1"/>
    <row r="90096" ht="14.25" customHeight="1"/>
    <row r="90097" ht="14.25" customHeight="1"/>
    <row r="90098" ht="14.25" customHeight="1"/>
    <row r="90099" ht="14.25" customHeight="1"/>
    <row r="90100" ht="14.25" customHeight="1"/>
    <row r="90101" ht="14.25" customHeight="1"/>
    <row r="90102" ht="14.25" customHeight="1"/>
    <row r="90103" ht="14.25" customHeight="1"/>
    <row r="90104" ht="14.25" customHeight="1"/>
    <row r="90105" ht="14.25" customHeight="1"/>
    <row r="90106" ht="14.25" customHeight="1"/>
    <row r="90107" ht="14.25" customHeight="1"/>
    <row r="90108" ht="14.25" customHeight="1"/>
    <row r="90109" ht="14.25" customHeight="1"/>
    <row r="90110" ht="14.25" customHeight="1"/>
    <row r="90111" ht="14.25" customHeight="1"/>
    <row r="90112" ht="14.25" customHeight="1"/>
    <row r="90113" ht="14.25" customHeight="1"/>
    <row r="90114" ht="14.25" customHeight="1"/>
    <row r="90115" ht="14.25" customHeight="1"/>
    <row r="90116" ht="14.25" customHeight="1"/>
    <row r="90117" ht="14.25" customHeight="1"/>
    <row r="90118" ht="14.25" customHeight="1"/>
    <row r="90119" ht="14.25" customHeight="1"/>
    <row r="90120" ht="14.25" customHeight="1"/>
    <row r="90121" ht="14.25" customHeight="1"/>
    <row r="90122" ht="14.25" customHeight="1"/>
    <row r="90123" ht="14.25" customHeight="1"/>
    <row r="90124" ht="14.25" customHeight="1"/>
    <row r="90125" ht="14.25" customHeight="1"/>
    <row r="90126" ht="14.25" customHeight="1"/>
    <row r="90127" ht="14.25" customHeight="1"/>
    <row r="90128" ht="14.25" customHeight="1"/>
    <row r="90129" ht="14.25" customHeight="1"/>
    <row r="90130" ht="14.25" customHeight="1"/>
    <row r="90131" ht="14.25" customHeight="1"/>
    <row r="90132" ht="14.25" customHeight="1"/>
    <row r="90133" ht="14.25" customHeight="1"/>
    <row r="90134" ht="14.25" customHeight="1"/>
    <row r="90135" ht="14.25" customHeight="1"/>
    <row r="90136" ht="14.25" customHeight="1"/>
    <row r="90137" ht="14.25" customHeight="1"/>
    <row r="90138" ht="14.25" customHeight="1"/>
    <row r="90139" ht="14.25" customHeight="1"/>
    <row r="90140" ht="14.25" customHeight="1"/>
    <row r="90141" ht="14.25" customHeight="1"/>
    <row r="90142" ht="14.25" customHeight="1"/>
    <row r="90143" ht="14.25" customHeight="1"/>
    <row r="90144" ht="14.25" customHeight="1"/>
    <row r="90145" ht="14.25" customHeight="1"/>
    <row r="90146" ht="14.25" customHeight="1"/>
    <row r="90147" ht="14.25" customHeight="1"/>
    <row r="90148" ht="14.25" customHeight="1"/>
    <row r="90149" ht="14.25" customHeight="1"/>
    <row r="90150" ht="14.25" customHeight="1"/>
    <row r="90151" ht="14.25" customHeight="1"/>
    <row r="90152" ht="14.25" customHeight="1"/>
    <row r="90153" ht="14.25" customHeight="1"/>
    <row r="90154" ht="14.25" customHeight="1"/>
    <row r="90155" ht="14.25" customHeight="1"/>
    <row r="90156" ht="14.25" customHeight="1"/>
    <row r="90157" ht="14.25" customHeight="1"/>
    <row r="90158" ht="14.25" customHeight="1"/>
    <row r="90159" ht="14.25" customHeight="1"/>
    <row r="90160" ht="14.25" customHeight="1"/>
    <row r="90161" ht="14.25" customHeight="1"/>
    <row r="90162" ht="14.25" customHeight="1"/>
    <row r="90163" ht="14.25" customHeight="1"/>
    <row r="90164" ht="14.25" customHeight="1"/>
    <row r="90165" ht="14.25" customHeight="1"/>
    <row r="90166" ht="14.25" customHeight="1"/>
    <row r="90167" ht="14.25" customHeight="1"/>
    <row r="90168" ht="14.25" customHeight="1"/>
    <row r="90169" ht="14.25" customHeight="1"/>
    <row r="90170" ht="14.25" customHeight="1"/>
    <row r="90171" ht="14.25" customHeight="1"/>
    <row r="90172" ht="14.25" customHeight="1"/>
    <row r="90173" ht="14.25" customHeight="1"/>
    <row r="90174" ht="14.25" customHeight="1"/>
    <row r="90175" ht="14.25" customHeight="1"/>
    <row r="90176" ht="14.25" customHeight="1"/>
    <row r="90177" ht="14.25" customHeight="1"/>
    <row r="90178" ht="14.25" customHeight="1"/>
    <row r="90179" ht="14.25" customHeight="1"/>
    <row r="90180" ht="14.25" customHeight="1"/>
    <row r="90181" ht="14.25" customHeight="1"/>
    <row r="90182" ht="14.25" customHeight="1"/>
    <row r="90183" ht="14.25" customHeight="1"/>
    <row r="90184" ht="14.25" customHeight="1"/>
    <row r="90185" ht="14.25" customHeight="1"/>
    <row r="90186" ht="14.25" customHeight="1"/>
    <row r="90187" ht="14.25" customHeight="1"/>
    <row r="90188" ht="14.25" customHeight="1"/>
    <row r="90189" ht="14.25" customHeight="1"/>
    <row r="90190" ht="14.25" customHeight="1"/>
    <row r="90191" ht="14.25" customHeight="1"/>
    <row r="90192" ht="14.25" customHeight="1"/>
    <row r="90193" ht="14.25" customHeight="1"/>
    <row r="90194" ht="14.25" customHeight="1"/>
    <row r="90195" ht="14.25" customHeight="1"/>
    <row r="90196" ht="14.25" customHeight="1"/>
    <row r="90197" ht="14.25" customHeight="1"/>
    <row r="90198" ht="14.25" customHeight="1"/>
    <row r="90199" ht="14.25" customHeight="1"/>
    <row r="90200" ht="14.25" customHeight="1"/>
    <row r="90201" ht="14.25" customHeight="1"/>
    <row r="90202" ht="14.25" customHeight="1"/>
    <row r="90203" ht="14.25" customHeight="1"/>
    <row r="90204" ht="14.25" customHeight="1"/>
    <row r="90205" ht="14.25" customHeight="1"/>
    <row r="90206" ht="14.25" customHeight="1"/>
    <row r="90207" ht="14.25" customHeight="1"/>
    <row r="90208" ht="14.25" customHeight="1"/>
    <row r="90209" ht="14.25" customHeight="1"/>
    <row r="90210" ht="14.25" customHeight="1"/>
    <row r="90211" ht="14.25" customHeight="1"/>
    <row r="90212" ht="14.25" customHeight="1"/>
    <row r="90213" ht="14.25" customHeight="1"/>
    <row r="90214" ht="14.25" customHeight="1"/>
    <row r="90215" ht="14.25" customHeight="1"/>
    <row r="90216" ht="14.25" customHeight="1"/>
    <row r="90217" ht="14.25" customHeight="1"/>
    <row r="90218" ht="14.25" customHeight="1"/>
    <row r="90219" ht="14.25" customHeight="1"/>
    <row r="90220" ht="14.25" customHeight="1"/>
    <row r="90221" ht="14.25" customHeight="1"/>
    <row r="90222" ht="14.25" customHeight="1"/>
    <row r="90223" ht="14.25" customHeight="1"/>
    <row r="90224" ht="14.25" customHeight="1"/>
    <row r="90225" ht="14.25" customHeight="1"/>
    <row r="90226" ht="14.25" customHeight="1"/>
    <row r="90227" ht="14.25" customHeight="1"/>
    <row r="90228" ht="14.25" customHeight="1"/>
    <row r="90229" ht="14.25" customHeight="1"/>
    <row r="90230" ht="14.25" customHeight="1"/>
    <row r="90231" ht="14.25" customHeight="1"/>
    <row r="90232" ht="14.25" customHeight="1"/>
    <row r="90233" ht="14.25" customHeight="1"/>
    <row r="90234" ht="14.25" customHeight="1"/>
    <row r="90235" ht="14.25" customHeight="1"/>
    <row r="90236" ht="14.25" customHeight="1"/>
    <row r="90237" ht="14.25" customHeight="1"/>
    <row r="90238" ht="14.25" customHeight="1"/>
    <row r="90239" ht="14.25" customHeight="1"/>
    <row r="90240" ht="14.25" customHeight="1"/>
    <row r="90241" ht="14.25" customHeight="1"/>
    <row r="90242" ht="14.25" customHeight="1"/>
    <row r="90243" ht="14.25" customHeight="1"/>
    <row r="90244" ht="14.25" customHeight="1"/>
    <row r="90245" ht="14.25" customHeight="1"/>
    <row r="90246" ht="14.25" customHeight="1"/>
    <row r="90247" ht="14.25" customHeight="1"/>
    <row r="90248" ht="14.25" customHeight="1"/>
    <row r="90249" ht="14.25" customHeight="1"/>
    <row r="90250" ht="14.25" customHeight="1"/>
    <row r="90251" ht="14.25" customHeight="1"/>
    <row r="90252" ht="14.25" customHeight="1"/>
    <row r="90253" ht="14.25" customHeight="1"/>
    <row r="90254" ht="14.25" customHeight="1"/>
    <row r="90255" ht="14.25" customHeight="1"/>
    <row r="90256" ht="14.25" customHeight="1"/>
    <row r="90257" ht="14.25" customHeight="1"/>
    <row r="90258" ht="14.25" customHeight="1"/>
    <row r="90259" ht="14.25" customHeight="1"/>
    <row r="90260" ht="14.25" customHeight="1"/>
    <row r="90261" ht="14.25" customHeight="1"/>
    <row r="90262" ht="14.25" customHeight="1"/>
    <row r="90263" ht="14.25" customHeight="1"/>
    <row r="90264" ht="14.25" customHeight="1"/>
    <row r="90265" ht="14.25" customHeight="1"/>
    <row r="90266" ht="14.25" customHeight="1"/>
    <row r="90267" ht="14.25" customHeight="1"/>
    <row r="90268" ht="14.25" customHeight="1"/>
    <row r="90269" ht="14.25" customHeight="1"/>
    <row r="90270" ht="14.25" customHeight="1"/>
    <row r="90271" ht="14.25" customHeight="1"/>
    <row r="90272" ht="14.25" customHeight="1"/>
    <row r="90273" ht="14.25" customHeight="1"/>
    <row r="90274" ht="14.25" customHeight="1"/>
    <row r="90275" ht="14.25" customHeight="1"/>
    <row r="90276" ht="14.25" customHeight="1"/>
    <row r="90277" ht="14.25" customHeight="1"/>
    <row r="90278" ht="14.25" customHeight="1"/>
    <row r="90279" ht="14.25" customHeight="1"/>
    <row r="90280" ht="14.25" customHeight="1"/>
    <row r="90281" ht="14.25" customHeight="1"/>
    <row r="90282" ht="14.25" customHeight="1"/>
    <row r="90283" ht="14.25" customHeight="1"/>
    <row r="90284" ht="14.25" customHeight="1"/>
    <row r="90285" ht="14.25" customHeight="1"/>
    <row r="90286" ht="14.25" customHeight="1"/>
    <row r="90287" ht="14.25" customHeight="1"/>
    <row r="90288" ht="14.25" customHeight="1"/>
    <row r="90289" ht="14.25" customHeight="1"/>
    <row r="90290" ht="14.25" customHeight="1"/>
    <row r="90291" ht="14.25" customHeight="1"/>
    <row r="90292" ht="14.25" customHeight="1"/>
    <row r="90293" ht="14.25" customHeight="1"/>
    <row r="90294" ht="14.25" customHeight="1"/>
    <row r="90295" ht="14.25" customHeight="1"/>
    <row r="90296" ht="14.25" customHeight="1"/>
    <row r="90297" ht="14.25" customHeight="1"/>
    <row r="90298" ht="14.25" customHeight="1"/>
    <row r="90299" ht="14.25" customHeight="1"/>
    <row r="90300" ht="14.25" customHeight="1"/>
    <row r="90301" ht="14.25" customHeight="1"/>
    <row r="90302" ht="14.25" customHeight="1"/>
    <row r="90303" ht="14.25" customHeight="1"/>
    <row r="90304" ht="14.25" customHeight="1"/>
    <row r="90305" ht="14.25" customHeight="1"/>
    <row r="90306" ht="14.25" customHeight="1"/>
    <row r="90307" ht="14.25" customHeight="1"/>
    <row r="90308" ht="14.25" customHeight="1"/>
    <row r="90309" ht="14.25" customHeight="1"/>
    <row r="90310" ht="14.25" customHeight="1"/>
    <row r="90311" ht="14.25" customHeight="1"/>
    <row r="90312" ht="14.25" customHeight="1"/>
    <row r="90313" ht="14.25" customHeight="1"/>
    <row r="90314" ht="14.25" customHeight="1"/>
    <row r="90315" ht="14.25" customHeight="1"/>
    <row r="90316" ht="14.25" customHeight="1"/>
    <row r="90317" ht="14.25" customHeight="1"/>
    <row r="90318" ht="14.25" customHeight="1"/>
    <row r="90319" ht="14.25" customHeight="1"/>
    <row r="90320" ht="14.25" customHeight="1"/>
    <row r="90321" ht="14.25" customHeight="1"/>
    <row r="90322" ht="14.25" customHeight="1"/>
    <row r="90323" ht="14.25" customHeight="1"/>
    <row r="90324" ht="14.25" customHeight="1"/>
    <row r="90325" ht="14.25" customHeight="1"/>
    <row r="90326" ht="14.25" customHeight="1"/>
    <row r="90327" ht="14.25" customHeight="1"/>
    <row r="90328" ht="14.25" customHeight="1"/>
    <row r="90329" ht="14.25" customHeight="1"/>
    <row r="90330" ht="14.25" customHeight="1"/>
    <row r="90331" ht="14.25" customHeight="1"/>
    <row r="90332" ht="14.25" customHeight="1"/>
    <row r="90333" ht="14.25" customHeight="1"/>
    <row r="90334" ht="14.25" customHeight="1"/>
    <row r="90335" ht="14.25" customHeight="1"/>
    <row r="90336" ht="14.25" customHeight="1"/>
    <row r="90337" ht="14.25" customHeight="1"/>
    <row r="90338" ht="14.25" customHeight="1"/>
    <row r="90339" ht="14.25" customHeight="1"/>
    <row r="90340" ht="14.25" customHeight="1"/>
    <row r="90341" ht="14.25" customHeight="1"/>
    <row r="90342" ht="14.25" customHeight="1"/>
    <row r="90343" ht="14.25" customHeight="1"/>
    <row r="90344" ht="14.25" customHeight="1"/>
    <row r="90345" ht="14.25" customHeight="1"/>
    <row r="90346" ht="14.25" customHeight="1"/>
    <row r="90347" ht="14.25" customHeight="1"/>
    <row r="90348" ht="14.25" customHeight="1"/>
    <row r="90349" ht="14.25" customHeight="1"/>
    <row r="90350" ht="14.25" customHeight="1"/>
    <row r="90351" ht="14.25" customHeight="1"/>
    <row r="90352" ht="14.25" customHeight="1"/>
    <row r="90353" ht="14.25" customHeight="1"/>
    <row r="90354" ht="14.25" customHeight="1"/>
    <row r="90355" ht="14.25" customHeight="1"/>
    <row r="90356" ht="14.25" customHeight="1"/>
    <row r="90357" ht="14.25" customHeight="1"/>
    <row r="90358" ht="14.25" customHeight="1"/>
    <row r="90359" ht="14.25" customHeight="1"/>
    <row r="90360" ht="14.25" customHeight="1"/>
    <row r="90361" ht="14.25" customHeight="1"/>
    <row r="90362" ht="14.25" customHeight="1"/>
    <row r="90363" ht="14.25" customHeight="1"/>
    <row r="90364" ht="14.25" customHeight="1"/>
    <row r="90365" ht="14.25" customHeight="1"/>
    <row r="90366" ht="14.25" customHeight="1"/>
    <row r="90367" ht="14.25" customHeight="1"/>
    <row r="90368" ht="14.25" customHeight="1"/>
    <row r="90369" ht="14.25" customHeight="1"/>
    <row r="90370" ht="14.25" customHeight="1"/>
    <row r="90371" ht="14.25" customHeight="1"/>
    <row r="90372" ht="14.25" customHeight="1"/>
    <row r="90373" ht="14.25" customHeight="1"/>
    <row r="90374" ht="14.25" customHeight="1"/>
    <row r="90375" ht="14.25" customHeight="1"/>
    <row r="90376" ht="14.25" customHeight="1"/>
    <row r="90377" ht="14.25" customHeight="1"/>
    <row r="90378" ht="14.25" customHeight="1"/>
    <row r="90379" ht="14.25" customHeight="1"/>
    <row r="90380" ht="14.25" customHeight="1"/>
    <row r="90381" ht="14.25" customHeight="1"/>
    <row r="90382" ht="14.25" customHeight="1"/>
    <row r="90383" ht="14.25" customHeight="1"/>
    <row r="90384" ht="14.25" customHeight="1"/>
    <row r="90385" ht="14.25" customHeight="1"/>
    <row r="90386" ht="14.25" customHeight="1"/>
    <row r="90387" ht="14.25" customHeight="1"/>
    <row r="90388" ht="14.25" customHeight="1"/>
    <row r="90389" ht="14.25" customHeight="1"/>
    <row r="90390" ht="14.25" customHeight="1"/>
    <row r="90391" ht="14.25" customHeight="1"/>
    <row r="90392" ht="14.25" customHeight="1"/>
    <row r="90393" ht="14.25" customHeight="1"/>
    <row r="90394" ht="14.25" customHeight="1"/>
    <row r="90395" ht="14.25" customHeight="1"/>
    <row r="90396" ht="14.25" customHeight="1"/>
    <row r="90397" ht="14.25" customHeight="1"/>
    <row r="90398" ht="14.25" customHeight="1"/>
    <row r="90399" ht="14.25" customHeight="1"/>
    <row r="90400" ht="14.25" customHeight="1"/>
    <row r="90401" ht="14.25" customHeight="1"/>
    <row r="90402" ht="14.25" customHeight="1"/>
    <row r="90403" ht="14.25" customHeight="1"/>
    <row r="90404" ht="14.25" customHeight="1"/>
    <row r="90405" ht="14.25" customHeight="1"/>
    <row r="90406" ht="14.25" customHeight="1"/>
    <row r="90407" ht="14.25" customHeight="1"/>
    <row r="90408" ht="14.25" customHeight="1"/>
    <row r="90409" ht="14.25" customHeight="1"/>
    <row r="90410" ht="14.25" customHeight="1"/>
    <row r="90411" ht="14.25" customHeight="1"/>
    <row r="90412" ht="14.25" customHeight="1"/>
    <row r="90413" ht="14.25" customHeight="1"/>
    <row r="90414" ht="14.25" customHeight="1"/>
    <row r="90415" ht="14.25" customHeight="1"/>
    <row r="90416" ht="14.25" customHeight="1"/>
    <row r="90417" ht="14.25" customHeight="1"/>
    <row r="90418" ht="14.25" customHeight="1"/>
    <row r="90419" ht="14.25" customHeight="1"/>
    <row r="90420" ht="14.25" customHeight="1"/>
    <row r="90421" ht="14.25" customHeight="1"/>
    <row r="90422" ht="14.25" customHeight="1"/>
    <row r="90423" ht="14.25" customHeight="1"/>
    <row r="90424" ht="14.25" customHeight="1"/>
    <row r="90425" ht="14.25" customHeight="1"/>
    <row r="90426" ht="14.25" customHeight="1"/>
    <row r="90427" ht="14.25" customHeight="1"/>
    <row r="90428" ht="14.25" customHeight="1"/>
    <row r="90429" ht="14.25" customHeight="1"/>
    <row r="90430" ht="14.25" customHeight="1"/>
    <row r="90431" ht="14.25" customHeight="1"/>
    <row r="90432" ht="14.25" customHeight="1"/>
    <row r="90433" ht="14.25" customHeight="1"/>
    <row r="90434" ht="14.25" customHeight="1"/>
    <row r="90435" ht="14.25" customHeight="1"/>
    <row r="90436" ht="14.25" customHeight="1"/>
    <row r="90437" ht="14.25" customHeight="1"/>
    <row r="90438" ht="14.25" customHeight="1"/>
    <row r="90439" ht="14.25" customHeight="1"/>
    <row r="90440" ht="14.25" customHeight="1"/>
    <row r="90441" ht="14.25" customHeight="1"/>
    <row r="90442" ht="14.25" customHeight="1"/>
    <row r="90443" ht="14.25" customHeight="1"/>
    <row r="90444" ht="14.25" customHeight="1"/>
    <row r="90445" ht="14.25" customHeight="1"/>
    <row r="90446" ht="14.25" customHeight="1"/>
    <row r="90447" ht="14.25" customHeight="1"/>
    <row r="90448" ht="14.25" customHeight="1"/>
    <row r="90449" ht="14.25" customHeight="1"/>
    <row r="90450" ht="14.25" customHeight="1"/>
    <row r="90451" ht="14.25" customHeight="1"/>
    <row r="90452" ht="14.25" customHeight="1"/>
    <row r="90453" ht="14.25" customHeight="1"/>
    <row r="90454" ht="14.25" customHeight="1"/>
    <row r="90455" ht="14.25" customHeight="1"/>
    <row r="90456" ht="14.25" customHeight="1"/>
    <row r="90457" ht="14.25" customHeight="1"/>
    <row r="90458" ht="14.25" customHeight="1"/>
    <row r="90459" ht="14.25" customHeight="1"/>
    <row r="90460" ht="14.25" customHeight="1"/>
    <row r="90461" ht="14.25" customHeight="1"/>
    <row r="90462" ht="14.25" customHeight="1"/>
    <row r="90463" ht="14.25" customHeight="1"/>
    <row r="90464" ht="14.25" customHeight="1"/>
    <row r="90465" ht="14.25" customHeight="1"/>
    <row r="90466" ht="14.25" customHeight="1"/>
    <row r="90467" ht="14.25" customHeight="1"/>
    <row r="90468" ht="14.25" customHeight="1"/>
    <row r="90469" ht="14.25" customHeight="1"/>
    <row r="90470" ht="14.25" customHeight="1"/>
    <row r="90471" ht="14.25" customHeight="1"/>
    <row r="90472" ht="14.25" customHeight="1"/>
    <row r="90473" ht="14.25" customHeight="1"/>
    <row r="90474" ht="14.25" customHeight="1"/>
    <row r="90475" ht="14.25" customHeight="1"/>
    <row r="90476" ht="14.25" customHeight="1"/>
    <row r="90477" ht="14.25" customHeight="1"/>
    <row r="90478" ht="14.25" customHeight="1"/>
    <row r="90479" ht="14.25" customHeight="1"/>
    <row r="90480" ht="14.25" customHeight="1"/>
    <row r="90481" ht="14.25" customHeight="1"/>
    <row r="90482" ht="14.25" customHeight="1"/>
    <row r="90483" ht="14.25" customHeight="1"/>
    <row r="90484" ht="14.25" customHeight="1"/>
    <row r="90485" ht="14.25" customHeight="1"/>
    <row r="90486" ht="14.25" customHeight="1"/>
    <row r="90487" ht="14.25" customHeight="1"/>
    <row r="90488" ht="14.25" customHeight="1"/>
    <row r="90489" ht="14.25" customHeight="1"/>
    <row r="90490" ht="14.25" customHeight="1"/>
    <row r="90491" ht="14.25" customHeight="1"/>
    <row r="90492" ht="14.25" customHeight="1"/>
    <row r="90493" ht="14.25" customHeight="1"/>
    <row r="90494" ht="14.25" customHeight="1"/>
    <row r="90495" ht="14.25" customHeight="1"/>
    <row r="90496" ht="14.25" customHeight="1"/>
    <row r="90497" ht="14.25" customHeight="1"/>
    <row r="90498" ht="14.25" customHeight="1"/>
    <row r="90499" ht="14.25" customHeight="1"/>
    <row r="90500" ht="14.25" customHeight="1"/>
    <row r="90501" ht="14.25" customHeight="1"/>
    <row r="90502" ht="14.25" customHeight="1"/>
    <row r="90503" ht="14.25" customHeight="1"/>
    <row r="90504" ht="14.25" customHeight="1"/>
    <row r="90505" ht="14.25" customHeight="1"/>
    <row r="90506" ht="14.25" customHeight="1"/>
    <row r="90507" ht="14.25" customHeight="1"/>
    <row r="90508" ht="14.25" customHeight="1"/>
    <row r="90509" ht="14.25" customHeight="1"/>
    <row r="90510" ht="14.25" customHeight="1"/>
    <row r="90511" ht="14.25" customHeight="1"/>
    <row r="90512" ht="14.25" customHeight="1"/>
    <row r="90513" ht="14.25" customHeight="1"/>
    <row r="90514" ht="14.25" customHeight="1"/>
    <row r="90515" ht="14.25" customHeight="1"/>
    <row r="90516" ht="14.25" customHeight="1"/>
    <row r="90517" ht="14.25" customHeight="1"/>
    <row r="90518" ht="14.25" customHeight="1"/>
    <row r="90519" ht="14.25" customHeight="1"/>
    <row r="90520" ht="14.25" customHeight="1"/>
    <row r="90521" ht="14.25" customHeight="1"/>
    <row r="90522" ht="14.25" customHeight="1"/>
    <row r="90523" ht="14.25" customHeight="1"/>
    <row r="90524" ht="14.25" customHeight="1"/>
    <row r="90525" ht="14.25" customHeight="1"/>
    <row r="90526" ht="14.25" customHeight="1"/>
    <row r="90527" ht="14.25" customHeight="1"/>
    <row r="90528" ht="14.25" customHeight="1"/>
    <row r="90529" ht="14.25" customHeight="1"/>
    <row r="90530" ht="14.25" customHeight="1"/>
    <row r="90531" ht="14.25" customHeight="1"/>
    <row r="90532" ht="14.25" customHeight="1"/>
    <row r="90533" ht="14.25" customHeight="1"/>
    <row r="90534" ht="14.25" customHeight="1"/>
    <row r="90535" ht="14.25" customHeight="1"/>
    <row r="90536" ht="14.25" customHeight="1"/>
    <row r="90537" ht="14.25" customHeight="1"/>
    <row r="90538" ht="14.25" customHeight="1"/>
    <row r="90539" ht="14.25" customHeight="1"/>
    <row r="90540" ht="14.25" customHeight="1"/>
    <row r="90541" ht="14.25" customHeight="1"/>
    <row r="90542" ht="14.25" customHeight="1"/>
    <row r="90543" ht="14.25" customHeight="1"/>
    <row r="90544" ht="14.25" customHeight="1"/>
    <row r="90545" ht="14.25" customHeight="1"/>
    <row r="90546" ht="14.25" customHeight="1"/>
    <row r="90547" ht="14.25" customHeight="1"/>
    <row r="90548" ht="14.25" customHeight="1"/>
    <row r="90549" ht="14.25" customHeight="1"/>
    <row r="90550" ht="14.25" customHeight="1"/>
    <row r="90551" ht="14.25" customHeight="1"/>
    <row r="90552" ht="14.25" customHeight="1"/>
    <row r="90553" ht="14.25" customHeight="1"/>
    <row r="90554" ht="14.25" customHeight="1"/>
    <row r="90555" ht="14.25" customHeight="1"/>
    <row r="90556" ht="14.25" customHeight="1"/>
    <row r="90557" ht="14.25" customHeight="1"/>
    <row r="90558" ht="14.25" customHeight="1"/>
    <row r="90559" ht="14.25" customHeight="1"/>
    <row r="90560" ht="14.25" customHeight="1"/>
    <row r="90561" ht="14.25" customHeight="1"/>
    <row r="90562" ht="14.25" customHeight="1"/>
    <row r="90563" ht="14.25" customHeight="1"/>
    <row r="90564" ht="14.25" customHeight="1"/>
    <row r="90565" ht="14.25" customHeight="1"/>
    <row r="90566" ht="14.25" customHeight="1"/>
    <row r="90567" ht="14.25" customHeight="1"/>
    <row r="90568" ht="14.25" customHeight="1"/>
    <row r="90569" ht="14.25" customHeight="1"/>
    <row r="90570" ht="14.25" customHeight="1"/>
    <row r="90571" ht="14.25" customHeight="1"/>
    <row r="90572" ht="14.25" customHeight="1"/>
    <row r="90573" ht="14.25" customHeight="1"/>
    <row r="90574" ht="14.25" customHeight="1"/>
    <row r="90575" ht="14.25" customHeight="1"/>
    <row r="90576" ht="14.25" customHeight="1"/>
    <row r="90577" ht="14.25" customHeight="1"/>
    <row r="90578" ht="14.25" customHeight="1"/>
    <row r="90579" ht="14.25" customHeight="1"/>
    <row r="90580" ht="14.25" customHeight="1"/>
    <row r="90581" ht="14.25" customHeight="1"/>
    <row r="90582" ht="14.25" customHeight="1"/>
    <row r="90583" ht="14.25" customHeight="1"/>
    <row r="90584" ht="14.25" customHeight="1"/>
    <row r="90585" ht="14.25" customHeight="1"/>
    <row r="90586" ht="14.25" customHeight="1"/>
    <row r="90587" ht="14.25" customHeight="1"/>
    <row r="90588" ht="14.25" customHeight="1"/>
    <row r="90589" ht="14.25" customHeight="1"/>
    <row r="90590" ht="14.25" customHeight="1"/>
    <row r="90591" ht="14.25" customHeight="1"/>
    <row r="90592" ht="14.25" customHeight="1"/>
    <row r="90593" ht="14.25" customHeight="1"/>
    <row r="90594" ht="14.25" customHeight="1"/>
    <row r="90595" ht="14.25" customHeight="1"/>
    <row r="90596" ht="14.25" customHeight="1"/>
    <row r="90597" ht="14.25" customHeight="1"/>
    <row r="90598" ht="14.25" customHeight="1"/>
    <row r="90599" ht="14.25" customHeight="1"/>
    <row r="90600" ht="14.25" customHeight="1"/>
    <row r="90601" ht="14.25" customHeight="1"/>
    <row r="90602" ht="14.25" customHeight="1"/>
    <row r="90603" ht="14.25" customHeight="1"/>
    <row r="90604" ht="14.25" customHeight="1"/>
    <row r="90605" ht="14.25" customHeight="1"/>
    <row r="90606" ht="14.25" customHeight="1"/>
    <row r="90607" ht="14.25" customHeight="1"/>
    <row r="90608" ht="14.25" customHeight="1"/>
    <row r="90609" ht="14.25" customHeight="1"/>
    <row r="90610" ht="14.25" customHeight="1"/>
    <row r="90611" ht="14.25" customHeight="1"/>
    <row r="90612" ht="14.25" customHeight="1"/>
    <row r="90613" ht="14.25" customHeight="1"/>
    <row r="90614" ht="14.25" customHeight="1"/>
    <row r="90615" ht="14.25" customHeight="1"/>
    <row r="90616" ht="14.25" customHeight="1"/>
    <row r="90617" ht="14.25" customHeight="1"/>
    <row r="90618" ht="14.25" customHeight="1"/>
    <row r="90619" ht="14.25" customHeight="1"/>
    <row r="90620" ht="14.25" customHeight="1"/>
    <row r="90621" ht="14.25" customHeight="1"/>
    <row r="90622" ht="14.25" customHeight="1"/>
    <row r="90623" ht="14.25" customHeight="1"/>
    <row r="90624" ht="14.25" customHeight="1"/>
    <row r="90625" ht="14.25" customHeight="1"/>
    <row r="90626" ht="14.25" customHeight="1"/>
    <row r="90627" ht="14.25" customHeight="1"/>
    <row r="90628" ht="14.25" customHeight="1"/>
    <row r="90629" ht="14.25" customHeight="1"/>
    <row r="90630" ht="14.25" customHeight="1"/>
    <row r="90631" ht="14.25" customHeight="1"/>
    <row r="90632" ht="14.25" customHeight="1"/>
    <row r="90633" ht="14.25" customHeight="1"/>
    <row r="90634" ht="14.25" customHeight="1"/>
    <row r="90635" ht="14.25" customHeight="1"/>
    <row r="90636" ht="14.25" customHeight="1"/>
    <row r="90637" ht="14.25" customHeight="1"/>
    <row r="90638" ht="14.25" customHeight="1"/>
    <row r="90639" ht="14.25" customHeight="1"/>
    <row r="90640" ht="14.25" customHeight="1"/>
    <row r="90641" ht="14.25" customHeight="1"/>
    <row r="90642" ht="14.25" customHeight="1"/>
    <row r="90643" ht="14.25" customHeight="1"/>
    <row r="90644" ht="14.25" customHeight="1"/>
    <row r="90645" ht="14.25" customHeight="1"/>
    <row r="90646" ht="14.25" customHeight="1"/>
    <row r="90647" ht="14.25" customHeight="1"/>
    <row r="90648" ht="14.25" customHeight="1"/>
    <row r="90649" ht="14.25" customHeight="1"/>
    <row r="90650" ht="14.25" customHeight="1"/>
    <row r="90651" ht="14.25" customHeight="1"/>
    <row r="90652" ht="14.25" customHeight="1"/>
    <row r="90653" ht="14.25" customHeight="1"/>
    <row r="90654" ht="14.25" customHeight="1"/>
    <row r="90655" ht="14.25" customHeight="1"/>
    <row r="90656" ht="14.25" customHeight="1"/>
    <row r="90657" ht="14.25" customHeight="1"/>
    <row r="90658" ht="14.25" customHeight="1"/>
    <row r="90659" ht="14.25" customHeight="1"/>
    <row r="90660" ht="14.25" customHeight="1"/>
    <row r="90661" ht="14.25" customHeight="1"/>
    <row r="90662" ht="14.25" customHeight="1"/>
    <row r="90663" ht="14.25" customHeight="1"/>
    <row r="90664" ht="14.25" customHeight="1"/>
    <row r="90665" ht="14.25" customHeight="1"/>
    <row r="90666" ht="14.25" customHeight="1"/>
    <row r="90667" ht="14.25" customHeight="1"/>
    <row r="90668" ht="14.25" customHeight="1"/>
    <row r="90669" ht="14.25" customHeight="1"/>
    <row r="90670" ht="14.25" customHeight="1"/>
    <row r="90671" ht="14.25" customHeight="1"/>
    <row r="90672" ht="14.25" customHeight="1"/>
    <row r="90673" ht="14.25" customHeight="1"/>
    <row r="90674" ht="14.25" customHeight="1"/>
    <row r="90675" ht="14.25" customHeight="1"/>
    <row r="90676" ht="14.25" customHeight="1"/>
    <row r="90677" ht="14.25" customHeight="1"/>
    <row r="90678" ht="14.25" customHeight="1"/>
    <row r="90679" ht="14.25" customHeight="1"/>
    <row r="90680" ht="14.25" customHeight="1"/>
    <row r="90681" ht="14.25" customHeight="1"/>
    <row r="90682" ht="14.25" customHeight="1"/>
    <row r="90683" ht="14.25" customHeight="1"/>
    <row r="90684" ht="14.25" customHeight="1"/>
    <row r="90685" ht="14.25" customHeight="1"/>
    <row r="90686" ht="14.25" customHeight="1"/>
    <row r="90687" ht="14.25" customHeight="1"/>
    <row r="90688" ht="14.25" customHeight="1"/>
    <row r="90689" ht="14.25" customHeight="1"/>
    <row r="90690" ht="14.25" customHeight="1"/>
    <row r="90691" ht="14.25" customHeight="1"/>
    <row r="90692" ht="14.25" customHeight="1"/>
    <row r="90693" ht="14.25" customHeight="1"/>
    <row r="90694" ht="14.25" customHeight="1"/>
    <row r="90695" ht="14.25" customHeight="1"/>
    <row r="90696" ht="14.25" customHeight="1"/>
    <row r="90697" ht="14.25" customHeight="1"/>
    <row r="90698" ht="14.25" customHeight="1"/>
    <row r="90699" ht="14.25" customHeight="1"/>
    <row r="90700" ht="14.25" customHeight="1"/>
    <row r="90701" ht="14.25" customHeight="1"/>
    <row r="90702" ht="14.25" customHeight="1"/>
    <row r="90703" ht="14.25" customHeight="1"/>
    <row r="90704" ht="14.25" customHeight="1"/>
    <row r="90705" ht="14.25" customHeight="1"/>
    <row r="90706" ht="14.25" customHeight="1"/>
    <row r="90707" ht="14.25" customHeight="1"/>
    <row r="90708" ht="14.25" customHeight="1"/>
    <row r="90709" ht="14.25" customHeight="1"/>
    <row r="90710" ht="14.25" customHeight="1"/>
    <row r="90711" ht="14.25" customHeight="1"/>
    <row r="90712" ht="14.25" customHeight="1"/>
    <row r="90713" ht="14.25" customHeight="1"/>
    <row r="90714" ht="14.25" customHeight="1"/>
    <row r="90715" ht="14.25" customHeight="1"/>
    <row r="90716" ht="14.25" customHeight="1"/>
    <row r="90717" ht="14.25" customHeight="1"/>
    <row r="90718" ht="14.25" customHeight="1"/>
    <row r="90719" ht="14.25" customHeight="1"/>
    <row r="90720" ht="14.25" customHeight="1"/>
    <row r="90721" ht="14.25" customHeight="1"/>
    <row r="90722" ht="14.25" customHeight="1"/>
    <row r="90723" ht="14.25" customHeight="1"/>
    <row r="90724" ht="14.25" customHeight="1"/>
    <row r="90725" ht="14.25" customHeight="1"/>
    <row r="90726" ht="14.25" customHeight="1"/>
    <row r="90727" ht="14.25" customHeight="1"/>
    <row r="90728" ht="14.25" customHeight="1"/>
    <row r="90729" ht="14.25" customHeight="1"/>
    <row r="90730" ht="14.25" customHeight="1"/>
    <row r="90731" ht="14.25" customHeight="1"/>
    <row r="90732" ht="14.25" customHeight="1"/>
    <row r="90733" ht="14.25" customHeight="1"/>
    <row r="90734" ht="14.25" customHeight="1"/>
    <row r="90735" ht="14.25" customHeight="1"/>
    <row r="90736" ht="14.25" customHeight="1"/>
    <row r="90737" ht="14.25" customHeight="1"/>
    <row r="90738" ht="14.25" customHeight="1"/>
    <row r="90739" ht="14.25" customHeight="1"/>
    <row r="90740" ht="14.25" customHeight="1"/>
    <row r="90741" ht="14.25" customHeight="1"/>
    <row r="90742" ht="14.25" customHeight="1"/>
    <row r="90743" ht="14.25" customHeight="1"/>
    <row r="90744" ht="14.25" customHeight="1"/>
    <row r="90745" ht="14.25" customHeight="1"/>
    <row r="90746" ht="14.25" customHeight="1"/>
    <row r="90747" ht="14.25" customHeight="1"/>
    <row r="90748" ht="14.25" customHeight="1"/>
    <row r="90749" ht="14.25" customHeight="1"/>
    <row r="90750" ht="14.25" customHeight="1"/>
    <row r="90751" ht="14.25" customHeight="1"/>
    <row r="90752" ht="14.25" customHeight="1"/>
    <row r="90753" ht="14.25" customHeight="1"/>
    <row r="90754" ht="14.25" customHeight="1"/>
    <row r="90755" ht="14.25" customHeight="1"/>
    <row r="90756" ht="14.25" customHeight="1"/>
    <row r="90757" ht="14.25" customHeight="1"/>
    <row r="90758" ht="14.25" customHeight="1"/>
    <row r="90759" ht="14.25" customHeight="1"/>
    <row r="90760" ht="14.25" customHeight="1"/>
    <row r="90761" ht="14.25" customHeight="1"/>
    <row r="90762" ht="14.25" customHeight="1"/>
    <row r="90763" ht="14.25" customHeight="1"/>
    <row r="90764" ht="14.25" customHeight="1"/>
    <row r="90765" ht="14.25" customHeight="1"/>
    <row r="90766" ht="14.25" customHeight="1"/>
    <row r="90767" ht="14.25" customHeight="1"/>
    <row r="90768" ht="14.25" customHeight="1"/>
    <row r="90769" ht="14.25" customHeight="1"/>
    <row r="90770" ht="14.25" customHeight="1"/>
    <row r="90771" ht="14.25" customHeight="1"/>
    <row r="90772" ht="14.25" customHeight="1"/>
    <row r="90773" ht="14.25" customHeight="1"/>
    <row r="90774" ht="14.25" customHeight="1"/>
    <row r="90775" ht="14.25" customHeight="1"/>
    <row r="90776" ht="14.25" customHeight="1"/>
    <row r="90777" ht="14.25" customHeight="1"/>
    <row r="90778" ht="14.25" customHeight="1"/>
    <row r="90779" ht="14.25" customHeight="1"/>
    <row r="90780" ht="14.25" customHeight="1"/>
    <row r="90781" ht="14.25" customHeight="1"/>
    <row r="90782" ht="14.25" customHeight="1"/>
    <row r="90783" ht="14.25" customHeight="1"/>
    <row r="90784" ht="14.25" customHeight="1"/>
    <row r="90785" ht="14.25" customHeight="1"/>
    <row r="90786" ht="14.25" customHeight="1"/>
    <row r="90787" ht="14.25" customHeight="1"/>
    <row r="90788" ht="14.25" customHeight="1"/>
    <row r="90789" ht="14.25" customHeight="1"/>
    <row r="90790" ht="14.25" customHeight="1"/>
    <row r="90791" ht="14.25" customHeight="1"/>
    <row r="90792" ht="14.25" customHeight="1"/>
    <row r="90793" ht="14.25" customHeight="1"/>
    <row r="90794" ht="14.25" customHeight="1"/>
    <row r="90795" ht="14.25" customHeight="1"/>
    <row r="90796" ht="14.25" customHeight="1"/>
    <row r="90797" ht="14.25" customHeight="1"/>
    <row r="90798" ht="14.25" customHeight="1"/>
    <row r="90799" ht="14.25" customHeight="1"/>
    <row r="90800" ht="14.25" customHeight="1"/>
    <row r="90801" ht="14.25" customHeight="1"/>
    <row r="90802" ht="14.25" customHeight="1"/>
    <row r="90803" ht="14.25" customHeight="1"/>
    <row r="90804" ht="14.25" customHeight="1"/>
    <row r="90805" ht="14.25" customHeight="1"/>
    <row r="90806" ht="14.25" customHeight="1"/>
    <row r="90807" ht="14.25" customHeight="1"/>
    <row r="90808" ht="14.25" customHeight="1"/>
    <row r="90809" ht="14.25" customHeight="1"/>
    <row r="90810" ht="14.25" customHeight="1"/>
    <row r="90811" ht="14.25" customHeight="1"/>
    <row r="90812" ht="14.25" customHeight="1"/>
    <row r="90813" ht="14.25" customHeight="1"/>
    <row r="90814" ht="14.25" customHeight="1"/>
    <row r="90815" ht="14.25" customHeight="1"/>
    <row r="90816" ht="14.25" customHeight="1"/>
    <row r="90817" ht="14.25" customHeight="1"/>
    <row r="90818" ht="14.25" customHeight="1"/>
    <row r="90819" ht="14.25" customHeight="1"/>
    <row r="90820" ht="14.25" customHeight="1"/>
    <row r="90821" ht="14.25" customHeight="1"/>
    <row r="90822" ht="14.25" customHeight="1"/>
    <row r="90823" ht="14.25" customHeight="1"/>
    <row r="90824" ht="14.25" customHeight="1"/>
    <row r="90825" ht="14.25" customHeight="1"/>
    <row r="90826" ht="14.25" customHeight="1"/>
    <row r="90827" ht="14.25" customHeight="1"/>
    <row r="90828" ht="14.25" customHeight="1"/>
    <row r="90829" ht="14.25" customHeight="1"/>
    <row r="90830" ht="14.25" customHeight="1"/>
    <row r="90831" ht="14.25" customHeight="1"/>
    <row r="90832" ht="14.25" customHeight="1"/>
    <row r="90833" ht="14.25" customHeight="1"/>
    <row r="90834" ht="14.25" customHeight="1"/>
    <row r="90835" ht="14.25" customHeight="1"/>
    <row r="90836" ht="14.25" customHeight="1"/>
    <row r="90837" ht="14.25" customHeight="1"/>
    <row r="90838" ht="14.25" customHeight="1"/>
    <row r="90839" ht="14.25" customHeight="1"/>
    <row r="90840" ht="14.25" customHeight="1"/>
    <row r="90841" ht="14.25" customHeight="1"/>
    <row r="90842" ht="14.25" customHeight="1"/>
    <row r="90843" ht="14.25" customHeight="1"/>
    <row r="90844" ht="14.25" customHeight="1"/>
    <row r="90845" ht="14.25" customHeight="1"/>
    <row r="90846" ht="14.25" customHeight="1"/>
    <row r="90847" ht="14.25" customHeight="1"/>
    <row r="90848" ht="14.25" customHeight="1"/>
    <row r="90849" ht="14.25" customHeight="1"/>
    <row r="90850" ht="14.25" customHeight="1"/>
    <row r="90851" ht="14.25" customHeight="1"/>
    <row r="90852" ht="14.25" customHeight="1"/>
    <row r="90853" ht="14.25" customHeight="1"/>
    <row r="90854" ht="14.25" customHeight="1"/>
    <row r="90855" ht="14.25" customHeight="1"/>
    <row r="90856" ht="14.25" customHeight="1"/>
    <row r="90857" ht="14.25" customHeight="1"/>
    <row r="90858" ht="14.25" customHeight="1"/>
    <row r="90859" ht="14.25" customHeight="1"/>
    <row r="90860" ht="14.25" customHeight="1"/>
    <row r="90861" ht="14.25" customHeight="1"/>
    <row r="90862" ht="14.25" customHeight="1"/>
    <row r="90863" ht="14.25" customHeight="1"/>
    <row r="90864" ht="14.25" customHeight="1"/>
    <row r="90865" ht="14.25" customHeight="1"/>
    <row r="90866" ht="14.25" customHeight="1"/>
    <row r="90867" ht="14.25" customHeight="1"/>
    <row r="90868" ht="14.25" customHeight="1"/>
    <row r="90869" ht="14.25" customHeight="1"/>
    <row r="90870" ht="14.25" customHeight="1"/>
    <row r="90871" ht="14.25" customHeight="1"/>
    <row r="90872" ht="14.25" customHeight="1"/>
    <row r="90873" ht="14.25" customHeight="1"/>
    <row r="90874" ht="14.25" customHeight="1"/>
    <row r="90875" ht="14.25" customHeight="1"/>
    <row r="90876" ht="14.25" customHeight="1"/>
    <row r="90877" ht="14.25" customHeight="1"/>
    <row r="90878" ht="14.25" customHeight="1"/>
    <row r="90879" ht="14.25" customHeight="1"/>
    <row r="90880" ht="14.25" customHeight="1"/>
    <row r="90881" ht="14.25" customHeight="1"/>
    <row r="90882" ht="14.25" customHeight="1"/>
    <row r="90883" ht="14.25" customHeight="1"/>
    <row r="90884" ht="14.25" customHeight="1"/>
    <row r="90885" ht="14.25" customHeight="1"/>
    <row r="90886" ht="14.25" customHeight="1"/>
    <row r="90887" ht="14.25" customHeight="1"/>
    <row r="90888" ht="14.25" customHeight="1"/>
    <row r="90889" ht="14.25" customHeight="1"/>
    <row r="90890" ht="14.25" customHeight="1"/>
    <row r="90891" ht="14.25" customHeight="1"/>
    <row r="90892" ht="14.25" customHeight="1"/>
    <row r="90893" ht="14.25" customHeight="1"/>
    <row r="90894" ht="14.25" customHeight="1"/>
    <row r="90895" ht="14.25" customHeight="1"/>
    <row r="90896" ht="14.25" customHeight="1"/>
    <row r="90897" ht="14.25" customHeight="1"/>
    <row r="90898" ht="14.25" customHeight="1"/>
    <row r="90899" ht="14.25" customHeight="1"/>
    <row r="90900" ht="14.25" customHeight="1"/>
    <row r="90901" ht="14.25" customHeight="1"/>
    <row r="90902" ht="14.25" customHeight="1"/>
    <row r="90903" ht="14.25" customHeight="1"/>
    <row r="90904" ht="14.25" customHeight="1"/>
    <row r="90905" ht="14.25" customHeight="1"/>
    <row r="90906" ht="14.25" customHeight="1"/>
    <row r="90907" ht="14.25" customHeight="1"/>
    <row r="90908" ht="14.25" customHeight="1"/>
    <row r="90909" ht="14.25" customHeight="1"/>
    <row r="90910" ht="14.25" customHeight="1"/>
    <row r="90911" ht="14.25" customHeight="1"/>
    <row r="90912" ht="14.25" customHeight="1"/>
    <row r="90913" ht="14.25" customHeight="1"/>
    <row r="90914" ht="14.25" customHeight="1"/>
    <row r="90915" ht="14.25" customHeight="1"/>
    <row r="90916" ht="14.25" customHeight="1"/>
    <row r="90917" ht="14.25" customHeight="1"/>
    <row r="90918" ht="14.25" customHeight="1"/>
    <row r="90919" ht="14.25" customHeight="1"/>
    <row r="90920" ht="14.25" customHeight="1"/>
    <row r="90921" ht="14.25" customHeight="1"/>
    <row r="90922" ht="14.25" customHeight="1"/>
    <row r="90923" ht="14.25" customHeight="1"/>
    <row r="90924" ht="14.25" customHeight="1"/>
    <row r="90925" ht="14.25" customHeight="1"/>
    <row r="90926" ht="14.25" customHeight="1"/>
    <row r="90927" ht="14.25" customHeight="1"/>
    <row r="90928" ht="14.25" customHeight="1"/>
    <row r="90929" ht="14.25" customHeight="1"/>
    <row r="90930" ht="14.25" customHeight="1"/>
    <row r="90931" ht="14.25" customHeight="1"/>
    <row r="90932" ht="14.25" customHeight="1"/>
    <row r="90933" ht="14.25" customHeight="1"/>
    <row r="90934" ht="14.25" customHeight="1"/>
    <row r="90935" ht="14.25" customHeight="1"/>
    <row r="90936" ht="14.25" customHeight="1"/>
    <row r="90937" ht="14.25" customHeight="1"/>
    <row r="90938" ht="14.25" customHeight="1"/>
    <row r="90939" ht="14.25" customHeight="1"/>
    <row r="90940" ht="14.25" customHeight="1"/>
    <row r="90941" ht="14.25" customHeight="1"/>
    <row r="90942" ht="14.25" customHeight="1"/>
    <row r="90943" ht="14.25" customHeight="1"/>
    <row r="90944" ht="14.25" customHeight="1"/>
    <row r="90945" ht="14.25" customHeight="1"/>
    <row r="90946" ht="14.25" customHeight="1"/>
    <row r="90947" ht="14.25" customHeight="1"/>
    <row r="90948" ht="14.25" customHeight="1"/>
    <row r="90949" ht="14.25" customHeight="1"/>
    <row r="90950" ht="14.25" customHeight="1"/>
    <row r="90951" ht="14.25" customHeight="1"/>
    <row r="90952" ht="14.25" customHeight="1"/>
    <row r="90953" ht="14.25" customHeight="1"/>
    <row r="90954" ht="14.25" customHeight="1"/>
    <row r="90955" ht="14.25" customHeight="1"/>
    <row r="90956" ht="14.25" customHeight="1"/>
    <row r="90957" ht="14.25" customHeight="1"/>
    <row r="90958" ht="14.25" customHeight="1"/>
    <row r="90959" ht="14.25" customHeight="1"/>
    <row r="90960" ht="14.25" customHeight="1"/>
    <row r="90961" ht="14.25" customHeight="1"/>
    <row r="90962" ht="14.25" customHeight="1"/>
    <row r="90963" ht="14.25" customHeight="1"/>
    <row r="90964" ht="14.25" customHeight="1"/>
    <row r="90965" ht="14.25" customHeight="1"/>
    <row r="90966" ht="14.25" customHeight="1"/>
    <row r="90967" ht="14.25" customHeight="1"/>
    <row r="90968" ht="14.25" customHeight="1"/>
    <row r="90969" ht="14.25" customHeight="1"/>
    <row r="90970" ht="14.25" customHeight="1"/>
    <row r="90971" ht="14.25" customHeight="1"/>
    <row r="90972" ht="14.25" customHeight="1"/>
    <row r="90973" ht="14.25" customHeight="1"/>
    <row r="90974" ht="14.25" customHeight="1"/>
    <row r="90975" ht="14.25" customHeight="1"/>
    <row r="90976" ht="14.25" customHeight="1"/>
    <row r="90977" ht="14.25" customHeight="1"/>
    <row r="90978" ht="14.25" customHeight="1"/>
    <row r="90979" ht="14.25" customHeight="1"/>
    <row r="90980" ht="14.25" customHeight="1"/>
    <row r="90981" ht="14.25" customHeight="1"/>
    <row r="90982" ht="14.25" customHeight="1"/>
    <row r="90983" ht="14.25" customHeight="1"/>
    <row r="90984" ht="14.25" customHeight="1"/>
    <row r="90985" ht="14.25" customHeight="1"/>
    <row r="90986" ht="14.25" customHeight="1"/>
    <row r="90987" ht="14.25" customHeight="1"/>
    <row r="90988" ht="14.25" customHeight="1"/>
    <row r="90989" ht="14.25" customHeight="1"/>
    <row r="90990" ht="14.25" customHeight="1"/>
    <row r="90991" ht="14.25" customHeight="1"/>
    <row r="90992" ht="14.25" customHeight="1"/>
    <row r="90993" ht="14.25" customHeight="1"/>
    <row r="90994" ht="14.25" customHeight="1"/>
    <row r="90995" ht="14.25" customHeight="1"/>
    <row r="90996" ht="14.25" customHeight="1"/>
    <row r="90997" ht="14.25" customHeight="1"/>
    <row r="90998" ht="14.25" customHeight="1"/>
    <row r="90999" ht="14.25" customHeight="1"/>
    <row r="91000" ht="14.25" customHeight="1"/>
    <row r="91001" ht="14.25" customHeight="1"/>
    <row r="91002" ht="14.25" customHeight="1"/>
    <row r="91003" ht="14.25" customHeight="1"/>
    <row r="91004" ht="14.25" customHeight="1"/>
    <row r="91005" ht="14.25" customHeight="1"/>
    <row r="91006" ht="14.25" customHeight="1"/>
    <row r="91007" ht="14.25" customHeight="1"/>
    <row r="91008" ht="14.25" customHeight="1"/>
    <row r="91009" ht="14.25" customHeight="1"/>
    <row r="91010" ht="14.25" customHeight="1"/>
    <row r="91011" ht="14.25" customHeight="1"/>
    <row r="91012" ht="14.25" customHeight="1"/>
    <row r="91013" ht="14.25" customHeight="1"/>
    <row r="91014" ht="14.25" customHeight="1"/>
    <row r="91015" ht="14.25" customHeight="1"/>
    <row r="91016" ht="14.25" customHeight="1"/>
    <row r="91017" ht="14.25" customHeight="1"/>
    <row r="91018" ht="14.25" customHeight="1"/>
    <row r="91019" ht="14.25" customHeight="1"/>
    <row r="91020" ht="14.25" customHeight="1"/>
    <row r="91021" ht="14.25" customHeight="1"/>
    <row r="91022" ht="14.25" customHeight="1"/>
    <row r="91023" ht="14.25" customHeight="1"/>
    <row r="91024" ht="14.25" customHeight="1"/>
    <row r="91025" ht="14.25" customHeight="1"/>
    <row r="91026" ht="14.25" customHeight="1"/>
    <row r="91027" ht="14.25" customHeight="1"/>
    <row r="91028" ht="14.25" customHeight="1"/>
    <row r="91029" ht="14.25" customHeight="1"/>
    <row r="91030" ht="14.25" customHeight="1"/>
    <row r="91031" ht="14.25" customHeight="1"/>
    <row r="91032" ht="14.25" customHeight="1"/>
    <row r="91033" ht="14.25" customHeight="1"/>
    <row r="91034" ht="14.25" customHeight="1"/>
    <row r="91035" ht="14.25" customHeight="1"/>
    <row r="91036" ht="14.25" customHeight="1"/>
    <row r="91037" ht="14.25" customHeight="1"/>
    <row r="91038" ht="14.25" customHeight="1"/>
    <row r="91039" ht="14.25" customHeight="1"/>
    <row r="91040" ht="14.25" customHeight="1"/>
    <row r="91041" ht="14.25" customHeight="1"/>
    <row r="91042" ht="14.25" customHeight="1"/>
    <row r="91043" ht="14.25" customHeight="1"/>
    <row r="91044" ht="14.25" customHeight="1"/>
    <row r="91045" ht="14.25" customHeight="1"/>
    <row r="91046" ht="14.25" customHeight="1"/>
    <row r="91047" ht="14.25" customHeight="1"/>
    <row r="91048" ht="14.25" customHeight="1"/>
    <row r="91049" ht="14.25" customHeight="1"/>
    <row r="91050" ht="14.25" customHeight="1"/>
    <row r="91051" ht="14.25" customHeight="1"/>
    <row r="91052" ht="14.25" customHeight="1"/>
    <row r="91053" ht="14.25" customHeight="1"/>
    <row r="91054" ht="14.25" customHeight="1"/>
    <row r="91055" ht="14.25" customHeight="1"/>
    <row r="91056" ht="14.25" customHeight="1"/>
    <row r="91057" ht="14.25" customHeight="1"/>
    <row r="91058" ht="14.25" customHeight="1"/>
    <row r="91059" ht="14.25" customHeight="1"/>
    <row r="91060" ht="14.25" customHeight="1"/>
    <row r="91061" ht="14.25" customHeight="1"/>
    <row r="91062" ht="14.25" customHeight="1"/>
    <row r="91063" ht="14.25" customHeight="1"/>
    <row r="91064" ht="14.25" customHeight="1"/>
    <row r="91065" ht="14.25" customHeight="1"/>
    <row r="91066" ht="14.25" customHeight="1"/>
    <row r="91067" ht="14.25" customHeight="1"/>
    <row r="91068" ht="14.25" customHeight="1"/>
    <row r="91069" ht="14.25" customHeight="1"/>
    <row r="91070" ht="14.25" customHeight="1"/>
    <row r="91071" ht="14.25" customHeight="1"/>
    <row r="91072" ht="14.25" customHeight="1"/>
    <row r="91073" ht="14.25" customHeight="1"/>
    <row r="91074" ht="14.25" customHeight="1"/>
    <row r="91075" ht="14.25" customHeight="1"/>
    <row r="91076" ht="14.25" customHeight="1"/>
    <row r="91077" ht="14.25" customHeight="1"/>
    <row r="91078" ht="14.25" customHeight="1"/>
    <row r="91079" ht="14.25" customHeight="1"/>
    <row r="91080" ht="14.25" customHeight="1"/>
    <row r="91081" ht="14.25" customHeight="1"/>
    <row r="91082" ht="14.25" customHeight="1"/>
    <row r="91083" ht="14.25" customHeight="1"/>
    <row r="91084" ht="14.25" customHeight="1"/>
    <row r="91085" ht="14.25" customHeight="1"/>
    <row r="91086" ht="14.25" customHeight="1"/>
    <row r="91087" ht="14.25" customHeight="1"/>
    <row r="91088" ht="14.25" customHeight="1"/>
    <row r="91089" ht="14.25" customHeight="1"/>
    <row r="91090" ht="14.25" customHeight="1"/>
    <row r="91091" ht="14.25" customHeight="1"/>
    <row r="91092" ht="14.25" customHeight="1"/>
    <row r="91093" ht="14.25" customHeight="1"/>
    <row r="91094" ht="14.25" customHeight="1"/>
    <row r="91095" ht="14.25" customHeight="1"/>
    <row r="91096" ht="14.25" customHeight="1"/>
    <row r="91097" ht="14.25" customHeight="1"/>
    <row r="91098" ht="14.25" customHeight="1"/>
    <row r="91099" ht="14.25" customHeight="1"/>
    <row r="91100" ht="14.25" customHeight="1"/>
    <row r="91101" ht="14.25" customHeight="1"/>
    <row r="91102" ht="14.25" customHeight="1"/>
    <row r="91103" ht="14.25" customHeight="1"/>
    <row r="91104" ht="14.25" customHeight="1"/>
    <row r="91105" ht="14.25" customHeight="1"/>
    <row r="91106" ht="14.25" customHeight="1"/>
    <row r="91107" ht="14.25" customHeight="1"/>
    <row r="91108" ht="14.25" customHeight="1"/>
    <row r="91109" ht="14.25" customHeight="1"/>
    <row r="91110" ht="14.25" customHeight="1"/>
    <row r="91111" ht="14.25" customHeight="1"/>
    <row r="91112" ht="14.25" customHeight="1"/>
    <row r="91113" ht="14.25" customHeight="1"/>
    <row r="91114" ht="14.25" customHeight="1"/>
    <row r="91115" ht="14.25" customHeight="1"/>
    <row r="91116" ht="14.25" customHeight="1"/>
    <row r="91117" ht="14.25" customHeight="1"/>
    <row r="91118" ht="14.25" customHeight="1"/>
    <row r="91119" ht="14.25" customHeight="1"/>
    <row r="91120" ht="14.25" customHeight="1"/>
    <row r="91121" ht="14.25" customHeight="1"/>
    <row r="91122" ht="14.25" customHeight="1"/>
    <row r="91123" ht="14.25" customHeight="1"/>
    <row r="91124" ht="14.25" customHeight="1"/>
    <row r="91125" ht="14.25" customHeight="1"/>
    <row r="91126" ht="14.25" customHeight="1"/>
    <row r="91127" ht="14.25" customHeight="1"/>
    <row r="91128" ht="14.25" customHeight="1"/>
    <row r="91129" ht="14.25" customHeight="1"/>
    <row r="91130" ht="14.25" customHeight="1"/>
    <row r="91131" ht="14.25" customHeight="1"/>
    <row r="91132" ht="14.25" customHeight="1"/>
    <row r="91133" ht="14.25" customHeight="1"/>
    <row r="91134" ht="14.25" customHeight="1"/>
    <row r="91135" ht="14.25" customHeight="1"/>
    <row r="91136" ht="14.25" customHeight="1"/>
    <row r="91137" ht="14.25" customHeight="1"/>
    <row r="91138" ht="14.25" customHeight="1"/>
    <row r="91139" ht="14.25" customHeight="1"/>
    <row r="91140" ht="14.25" customHeight="1"/>
    <row r="91141" ht="14.25" customHeight="1"/>
    <row r="91142" ht="14.25" customHeight="1"/>
    <row r="91143" ht="14.25" customHeight="1"/>
    <row r="91144" ht="14.25" customHeight="1"/>
    <row r="91145" ht="14.25" customHeight="1"/>
    <row r="91146" ht="14.25" customHeight="1"/>
    <row r="91147" ht="14.25" customHeight="1"/>
    <row r="91148" ht="14.25" customHeight="1"/>
    <row r="91149" ht="14.25" customHeight="1"/>
    <row r="91150" ht="14.25" customHeight="1"/>
    <row r="91151" ht="14.25" customHeight="1"/>
    <row r="91152" ht="14.25" customHeight="1"/>
    <row r="91153" ht="14.25" customHeight="1"/>
    <row r="91154" ht="14.25" customHeight="1"/>
    <row r="91155" ht="14.25" customHeight="1"/>
    <row r="91156" ht="14.25" customHeight="1"/>
    <row r="91157" ht="14.25" customHeight="1"/>
    <row r="91158" ht="14.25" customHeight="1"/>
    <row r="91159" ht="14.25" customHeight="1"/>
    <row r="91160" ht="14.25" customHeight="1"/>
    <row r="91161" ht="14.25" customHeight="1"/>
    <row r="91162" ht="14.25" customHeight="1"/>
    <row r="91163" ht="14.25" customHeight="1"/>
    <row r="91164" ht="14.25" customHeight="1"/>
    <row r="91165" ht="14.25" customHeight="1"/>
    <row r="91166" ht="14.25" customHeight="1"/>
    <row r="91167" ht="14.25" customHeight="1"/>
    <row r="91168" ht="14.25" customHeight="1"/>
    <row r="91169" ht="14.25" customHeight="1"/>
    <row r="91170" ht="14.25" customHeight="1"/>
    <row r="91171" ht="14.25" customHeight="1"/>
    <row r="91172" ht="14.25" customHeight="1"/>
    <row r="91173" ht="14.25" customHeight="1"/>
    <row r="91174" ht="14.25" customHeight="1"/>
    <row r="91175" ht="14.25" customHeight="1"/>
    <row r="91176" ht="14.25" customHeight="1"/>
    <row r="91177" ht="14.25" customHeight="1"/>
    <row r="91178" ht="14.25" customHeight="1"/>
    <row r="91179" ht="14.25" customHeight="1"/>
    <row r="91180" ht="14.25" customHeight="1"/>
    <row r="91181" ht="14.25" customHeight="1"/>
    <row r="91182" ht="14.25" customHeight="1"/>
    <row r="91183" ht="14.25" customHeight="1"/>
    <row r="91184" ht="14.25" customHeight="1"/>
    <row r="91185" ht="14.25" customHeight="1"/>
    <row r="91186" ht="14.25" customHeight="1"/>
    <row r="91187" ht="14.25" customHeight="1"/>
    <row r="91188" ht="14.25" customHeight="1"/>
    <row r="91189" ht="14.25" customHeight="1"/>
    <row r="91190" ht="14.25" customHeight="1"/>
    <row r="91191" ht="14.25" customHeight="1"/>
    <row r="91192" ht="14.25" customHeight="1"/>
    <row r="91193" ht="14.25" customHeight="1"/>
    <row r="91194" ht="14.25" customHeight="1"/>
    <row r="91195" ht="14.25" customHeight="1"/>
    <row r="91196" ht="14.25" customHeight="1"/>
    <row r="91197" ht="14.25" customHeight="1"/>
    <row r="91198" ht="14.25" customHeight="1"/>
    <row r="91199" ht="14.25" customHeight="1"/>
    <row r="91200" ht="14.25" customHeight="1"/>
    <row r="91201" ht="14.25" customHeight="1"/>
    <row r="91202" ht="14.25" customHeight="1"/>
    <row r="91203" ht="14.25" customHeight="1"/>
    <row r="91204" ht="14.25" customHeight="1"/>
    <row r="91205" ht="14.25" customHeight="1"/>
    <row r="91206" ht="14.25" customHeight="1"/>
    <row r="91207" ht="14.25" customHeight="1"/>
    <row r="91208" ht="14.25" customHeight="1"/>
    <row r="91209" ht="14.25" customHeight="1"/>
    <row r="91210" ht="14.25" customHeight="1"/>
    <row r="91211" ht="14.25" customHeight="1"/>
    <row r="91212" ht="14.25" customHeight="1"/>
    <row r="91213" ht="14.25" customHeight="1"/>
    <row r="91214" ht="14.25" customHeight="1"/>
    <row r="91215" ht="14.25" customHeight="1"/>
    <row r="91216" ht="14.25" customHeight="1"/>
    <row r="91217" ht="14.25" customHeight="1"/>
    <row r="91218" ht="14.25" customHeight="1"/>
    <row r="91219" ht="14.25" customHeight="1"/>
    <row r="91220" ht="14.25" customHeight="1"/>
    <row r="91221" ht="14.25" customHeight="1"/>
    <row r="91222" ht="14.25" customHeight="1"/>
    <row r="91223" ht="14.25" customHeight="1"/>
    <row r="91224" ht="14.25" customHeight="1"/>
    <row r="91225" ht="14.25" customHeight="1"/>
    <row r="91226" ht="14.25" customHeight="1"/>
    <row r="91227" ht="14.25" customHeight="1"/>
    <row r="91228" ht="14.25" customHeight="1"/>
    <row r="91229" ht="14.25" customHeight="1"/>
    <row r="91230" ht="14.25" customHeight="1"/>
    <row r="91231" ht="14.25" customHeight="1"/>
    <row r="91232" ht="14.25" customHeight="1"/>
    <row r="91233" ht="14.25" customHeight="1"/>
    <row r="91234" ht="14.25" customHeight="1"/>
    <row r="91235" ht="14.25" customHeight="1"/>
    <row r="91236" ht="14.25" customHeight="1"/>
    <row r="91237" ht="14.25" customHeight="1"/>
    <row r="91238" ht="14.25" customHeight="1"/>
    <row r="91239" ht="14.25" customHeight="1"/>
    <row r="91240" ht="14.25" customHeight="1"/>
    <row r="91241" ht="14.25" customHeight="1"/>
    <row r="91242" ht="14.25" customHeight="1"/>
    <row r="91243" ht="14.25" customHeight="1"/>
    <row r="91244" ht="14.25" customHeight="1"/>
    <row r="91245" ht="14.25" customHeight="1"/>
    <row r="91246" ht="14.25" customHeight="1"/>
    <row r="91247" ht="14.25" customHeight="1"/>
    <row r="91248" ht="14.25" customHeight="1"/>
    <row r="91249" ht="14.25" customHeight="1"/>
    <row r="91250" ht="14.25" customHeight="1"/>
    <row r="91251" ht="14.25" customHeight="1"/>
    <row r="91252" ht="14.25" customHeight="1"/>
    <row r="91253" ht="14.25" customHeight="1"/>
    <row r="91254" ht="14.25" customHeight="1"/>
    <row r="91255" ht="14.25" customHeight="1"/>
    <row r="91256" ht="14.25" customHeight="1"/>
    <row r="91257" ht="14.25" customHeight="1"/>
    <row r="91258" ht="14.25" customHeight="1"/>
    <row r="91259" ht="14.25" customHeight="1"/>
    <row r="91260" ht="14.25" customHeight="1"/>
    <row r="91261" ht="14.25" customHeight="1"/>
    <row r="91262" ht="14.25" customHeight="1"/>
    <row r="91263" ht="14.25" customHeight="1"/>
    <row r="91264" ht="14.25" customHeight="1"/>
    <row r="91265" ht="14.25" customHeight="1"/>
    <row r="91266" ht="14.25" customHeight="1"/>
    <row r="91267" ht="14.25" customHeight="1"/>
    <row r="91268" ht="14.25" customHeight="1"/>
    <row r="91269" ht="14.25" customHeight="1"/>
    <row r="91270" ht="14.25" customHeight="1"/>
    <row r="91271" ht="14.25" customHeight="1"/>
    <row r="91272" ht="14.25" customHeight="1"/>
    <row r="91273" ht="14.25" customHeight="1"/>
    <row r="91274" ht="14.25" customHeight="1"/>
    <row r="91275" ht="14.25" customHeight="1"/>
    <row r="91276" ht="14.25" customHeight="1"/>
    <row r="91277" ht="14.25" customHeight="1"/>
    <row r="91278" ht="14.25" customHeight="1"/>
    <row r="91279" ht="14.25" customHeight="1"/>
    <row r="91280" ht="14.25" customHeight="1"/>
    <row r="91281" ht="14.25" customHeight="1"/>
    <row r="91282" ht="14.25" customHeight="1"/>
    <row r="91283" ht="14.25" customHeight="1"/>
    <row r="91284" ht="14.25" customHeight="1"/>
    <row r="91285" ht="14.25" customHeight="1"/>
    <row r="91286" ht="14.25" customHeight="1"/>
    <row r="91287" ht="14.25" customHeight="1"/>
    <row r="91288" ht="14.25" customHeight="1"/>
    <row r="91289" ht="14.25" customHeight="1"/>
    <row r="91290" ht="14.25" customHeight="1"/>
    <row r="91291" ht="14.25" customHeight="1"/>
    <row r="91292" ht="14.25" customHeight="1"/>
    <row r="91293" ht="14.25" customHeight="1"/>
    <row r="91294" ht="14.25" customHeight="1"/>
    <row r="91295" ht="14.25" customHeight="1"/>
    <row r="91296" ht="14.25" customHeight="1"/>
    <row r="91297" ht="14.25" customHeight="1"/>
    <row r="91298" ht="14.25" customHeight="1"/>
    <row r="91299" ht="14.25" customHeight="1"/>
    <row r="91300" ht="14.25" customHeight="1"/>
    <row r="91301" ht="14.25" customHeight="1"/>
    <row r="91302" ht="14.25" customHeight="1"/>
    <row r="91303" ht="14.25" customHeight="1"/>
    <row r="91304" ht="14.25" customHeight="1"/>
    <row r="91305" ht="14.25" customHeight="1"/>
    <row r="91306" ht="14.25" customHeight="1"/>
    <row r="91307" ht="14.25" customHeight="1"/>
    <row r="91308" ht="14.25" customHeight="1"/>
    <row r="91309" ht="14.25" customHeight="1"/>
    <row r="91310" ht="14.25" customHeight="1"/>
    <row r="91311" ht="14.25" customHeight="1"/>
    <row r="91312" ht="14.25" customHeight="1"/>
    <row r="91313" ht="14.25" customHeight="1"/>
    <row r="91314" ht="14.25" customHeight="1"/>
    <row r="91315" ht="14.25" customHeight="1"/>
    <row r="91316" ht="14.25" customHeight="1"/>
    <row r="91317" ht="14.25" customHeight="1"/>
    <row r="91318" ht="14.25" customHeight="1"/>
    <row r="91319" ht="14.25" customHeight="1"/>
    <row r="91320" ht="14.25" customHeight="1"/>
    <row r="91321" ht="14.25" customHeight="1"/>
    <row r="91322" ht="14.25" customHeight="1"/>
    <row r="91323" ht="14.25" customHeight="1"/>
    <row r="91324" ht="14.25" customHeight="1"/>
    <row r="91325" ht="14.25" customHeight="1"/>
    <row r="91326" ht="14.25" customHeight="1"/>
    <row r="91327" ht="14.25" customHeight="1"/>
    <row r="91328" ht="14.25" customHeight="1"/>
    <row r="91329" ht="14.25" customHeight="1"/>
    <row r="91330" ht="14.25" customHeight="1"/>
    <row r="91331" ht="14.25" customHeight="1"/>
    <row r="91332" ht="14.25" customHeight="1"/>
    <row r="91333" ht="14.25" customHeight="1"/>
    <row r="91334" ht="14.25" customHeight="1"/>
    <row r="91335" ht="14.25" customHeight="1"/>
    <row r="91336" ht="14.25" customHeight="1"/>
    <row r="91337" ht="14.25" customHeight="1"/>
    <row r="91338" ht="14.25" customHeight="1"/>
    <row r="91339" ht="14.25" customHeight="1"/>
    <row r="91340" ht="14.25" customHeight="1"/>
    <row r="91341" ht="14.25" customHeight="1"/>
    <row r="91342" ht="14.25" customHeight="1"/>
    <row r="91343" ht="14.25" customHeight="1"/>
    <row r="91344" ht="14.25" customHeight="1"/>
    <row r="91345" ht="14.25" customHeight="1"/>
    <row r="91346" ht="14.25" customHeight="1"/>
    <row r="91347" ht="14.25" customHeight="1"/>
    <row r="91348" ht="14.25" customHeight="1"/>
    <row r="91349" ht="14.25" customHeight="1"/>
    <row r="91350" ht="14.25" customHeight="1"/>
    <row r="91351" ht="14.25" customHeight="1"/>
    <row r="91352" ht="14.25" customHeight="1"/>
    <row r="91353" ht="14.25" customHeight="1"/>
    <row r="91354" ht="14.25" customHeight="1"/>
    <row r="91355" ht="14.25" customHeight="1"/>
    <row r="91356" ht="14.25" customHeight="1"/>
    <row r="91357" ht="14.25" customHeight="1"/>
    <row r="91358" ht="14.25" customHeight="1"/>
    <row r="91359" ht="14.25" customHeight="1"/>
    <row r="91360" ht="14.25" customHeight="1"/>
    <row r="91361" ht="14.25" customHeight="1"/>
    <row r="91362" ht="14.25" customHeight="1"/>
    <row r="91363" ht="14.25" customHeight="1"/>
    <row r="91364" ht="14.25" customHeight="1"/>
    <row r="91365" ht="14.25" customHeight="1"/>
    <row r="91366" ht="14.25" customHeight="1"/>
    <row r="91367" ht="14.25" customHeight="1"/>
    <row r="91368" ht="14.25" customHeight="1"/>
    <row r="91369" ht="14.25" customHeight="1"/>
    <row r="91370" ht="14.25" customHeight="1"/>
    <row r="91371" ht="14.25" customHeight="1"/>
    <row r="91372" ht="14.25" customHeight="1"/>
    <row r="91373" ht="14.25" customHeight="1"/>
    <row r="91374" ht="14.25" customHeight="1"/>
    <row r="91375" ht="14.25" customHeight="1"/>
    <row r="91376" ht="14.25" customHeight="1"/>
    <row r="91377" ht="14.25" customHeight="1"/>
    <row r="91378" ht="14.25" customHeight="1"/>
    <row r="91379" ht="14.25" customHeight="1"/>
    <row r="91380" ht="14.25" customHeight="1"/>
    <row r="91381" ht="14.25" customHeight="1"/>
    <row r="91382" ht="14.25" customHeight="1"/>
    <row r="91383" ht="14.25" customHeight="1"/>
    <row r="91384" ht="14.25" customHeight="1"/>
    <row r="91385" ht="14.25" customHeight="1"/>
    <row r="91386" ht="14.25" customHeight="1"/>
    <row r="91387" ht="14.25" customHeight="1"/>
    <row r="91388" ht="14.25" customHeight="1"/>
    <row r="91389" ht="14.25" customHeight="1"/>
    <row r="91390" ht="14.25" customHeight="1"/>
    <row r="91391" ht="14.25" customHeight="1"/>
    <row r="91392" ht="14.25" customHeight="1"/>
    <row r="91393" ht="14.25" customHeight="1"/>
    <row r="91394" ht="14.25" customHeight="1"/>
    <row r="91395" ht="14.25" customHeight="1"/>
    <row r="91396" ht="14.25" customHeight="1"/>
    <row r="91397" ht="14.25" customHeight="1"/>
    <row r="91398" ht="14.25" customHeight="1"/>
    <row r="91399" ht="14.25" customHeight="1"/>
    <row r="91400" ht="14.25" customHeight="1"/>
    <row r="91401" ht="14.25" customHeight="1"/>
    <row r="91402" ht="14.25" customHeight="1"/>
    <row r="91403" ht="14.25" customHeight="1"/>
    <row r="91404" ht="14.25" customHeight="1"/>
    <row r="91405" ht="14.25" customHeight="1"/>
    <row r="91406" ht="14.25" customHeight="1"/>
    <row r="91407" ht="14.25" customHeight="1"/>
    <row r="91408" ht="14.25" customHeight="1"/>
    <row r="91409" ht="14.25" customHeight="1"/>
    <row r="91410" ht="14.25" customHeight="1"/>
    <row r="91411" ht="14.25" customHeight="1"/>
    <row r="91412" ht="14.25" customHeight="1"/>
    <row r="91413" ht="14.25" customHeight="1"/>
    <row r="91414" ht="14.25" customHeight="1"/>
    <row r="91415" ht="14.25" customHeight="1"/>
    <row r="91416" ht="14.25" customHeight="1"/>
    <row r="91417" ht="14.25" customHeight="1"/>
    <row r="91418" ht="14.25" customHeight="1"/>
    <row r="91419" ht="14.25" customHeight="1"/>
    <row r="91420" ht="14.25" customHeight="1"/>
    <row r="91421" ht="14.25" customHeight="1"/>
    <row r="91422" ht="14.25" customHeight="1"/>
    <row r="91423" ht="14.25" customHeight="1"/>
    <row r="91424" ht="14.25" customHeight="1"/>
    <row r="91425" ht="14.25" customHeight="1"/>
    <row r="91426" ht="14.25" customHeight="1"/>
    <row r="91427" ht="14.25" customHeight="1"/>
    <row r="91428" ht="14.25" customHeight="1"/>
    <row r="91429" ht="14.25" customHeight="1"/>
    <row r="91430" ht="14.25" customHeight="1"/>
    <row r="91431" ht="14.25" customHeight="1"/>
    <row r="91432" ht="14.25" customHeight="1"/>
    <row r="91433" ht="14.25" customHeight="1"/>
    <row r="91434" ht="14.25" customHeight="1"/>
    <row r="91435" ht="14.25" customHeight="1"/>
    <row r="91436" ht="14.25" customHeight="1"/>
    <row r="91437" ht="14.25" customHeight="1"/>
    <row r="91438" ht="14.25" customHeight="1"/>
    <row r="91439" ht="14.25" customHeight="1"/>
    <row r="91440" ht="14.25" customHeight="1"/>
    <row r="91441" ht="14.25" customHeight="1"/>
    <row r="91442" ht="14.25" customHeight="1"/>
    <row r="91443" ht="14.25" customHeight="1"/>
    <row r="91444" ht="14.25" customHeight="1"/>
    <row r="91445" ht="14.25" customHeight="1"/>
    <row r="91446" ht="14.25" customHeight="1"/>
    <row r="91447" ht="14.25" customHeight="1"/>
    <row r="91448" ht="14.25" customHeight="1"/>
    <row r="91449" ht="14.25" customHeight="1"/>
    <row r="91450" ht="14.25" customHeight="1"/>
    <row r="91451" ht="14.25" customHeight="1"/>
    <row r="91452" ht="14.25" customHeight="1"/>
    <row r="91453" ht="14.25" customHeight="1"/>
    <row r="91454" ht="14.25" customHeight="1"/>
    <row r="91455" ht="14.25" customHeight="1"/>
    <row r="91456" ht="14.25" customHeight="1"/>
    <row r="91457" ht="14.25" customHeight="1"/>
    <row r="91458" ht="14.25" customHeight="1"/>
    <row r="91459" ht="14.25" customHeight="1"/>
    <row r="91460" ht="14.25" customHeight="1"/>
    <row r="91461" ht="14.25" customHeight="1"/>
    <row r="91462" ht="14.25" customHeight="1"/>
    <row r="91463" ht="14.25" customHeight="1"/>
    <row r="91464" ht="14.25" customHeight="1"/>
    <row r="91465" ht="14.25" customHeight="1"/>
    <row r="91466" ht="14.25" customHeight="1"/>
    <row r="91467" ht="14.25" customHeight="1"/>
    <row r="91468" ht="14.25" customHeight="1"/>
    <row r="91469" ht="14.25" customHeight="1"/>
    <row r="91470" ht="14.25" customHeight="1"/>
    <row r="91471" ht="14.25" customHeight="1"/>
    <row r="91472" ht="14.25" customHeight="1"/>
    <row r="91473" ht="14.25" customHeight="1"/>
    <row r="91474" ht="14.25" customHeight="1"/>
    <row r="91475" ht="14.25" customHeight="1"/>
    <row r="91476" ht="14.25" customHeight="1"/>
    <row r="91477" ht="14.25" customHeight="1"/>
    <row r="91478" ht="14.25" customHeight="1"/>
    <row r="91479" ht="14.25" customHeight="1"/>
    <row r="91480" ht="14.25" customHeight="1"/>
    <row r="91481" ht="14.25" customHeight="1"/>
    <row r="91482" ht="14.25" customHeight="1"/>
    <row r="91483" ht="14.25" customHeight="1"/>
    <row r="91484" ht="14.25" customHeight="1"/>
    <row r="91485" ht="14.25" customHeight="1"/>
    <row r="91486" ht="14.25" customHeight="1"/>
    <row r="91487" ht="14.25" customHeight="1"/>
    <row r="91488" ht="14.25" customHeight="1"/>
    <row r="91489" ht="14.25" customHeight="1"/>
    <row r="91490" ht="14.25" customHeight="1"/>
    <row r="91491" ht="14.25" customHeight="1"/>
    <row r="91492" ht="14.25" customHeight="1"/>
    <row r="91493" ht="14.25" customHeight="1"/>
    <row r="91494" ht="14.25" customHeight="1"/>
    <row r="91495" ht="14.25" customHeight="1"/>
    <row r="91496" ht="14.25" customHeight="1"/>
    <row r="91497" ht="14.25" customHeight="1"/>
    <row r="91498" ht="14.25" customHeight="1"/>
    <row r="91499" ht="14.25" customHeight="1"/>
    <row r="91500" ht="14.25" customHeight="1"/>
    <row r="91501" ht="14.25" customHeight="1"/>
    <row r="91502" ht="14.25" customHeight="1"/>
    <row r="91503" ht="14.25" customHeight="1"/>
    <row r="91504" ht="14.25" customHeight="1"/>
    <row r="91505" ht="14.25" customHeight="1"/>
    <row r="91506" ht="14.25" customHeight="1"/>
    <row r="91507" ht="14.25" customHeight="1"/>
    <row r="91508" ht="14.25" customHeight="1"/>
    <row r="91509" ht="14.25" customHeight="1"/>
    <row r="91510" ht="14.25" customHeight="1"/>
    <row r="91511" ht="14.25" customHeight="1"/>
    <row r="91512" ht="14.25" customHeight="1"/>
    <row r="91513" ht="14.25" customHeight="1"/>
    <row r="91514" ht="14.25" customHeight="1"/>
    <row r="91515" ht="14.25" customHeight="1"/>
    <row r="91516" ht="14.25" customHeight="1"/>
    <row r="91517" ht="14.25" customHeight="1"/>
    <row r="91518" ht="14.25" customHeight="1"/>
    <row r="91519" ht="14.25" customHeight="1"/>
    <row r="91520" ht="14.25" customHeight="1"/>
    <row r="91521" ht="14.25" customHeight="1"/>
    <row r="91522" ht="14.25" customHeight="1"/>
    <row r="91523" ht="14.25" customHeight="1"/>
    <row r="91524" ht="14.25" customHeight="1"/>
    <row r="91525" ht="14.25" customHeight="1"/>
    <row r="91526" ht="14.25" customHeight="1"/>
    <row r="91527" ht="14.25" customHeight="1"/>
    <row r="91528" ht="14.25" customHeight="1"/>
    <row r="91529" ht="14.25" customHeight="1"/>
    <row r="91530" ht="14.25" customHeight="1"/>
    <row r="91531" ht="14.25" customHeight="1"/>
    <row r="91532" ht="14.25" customHeight="1"/>
    <row r="91533" ht="14.25" customHeight="1"/>
    <row r="91534" ht="14.25" customHeight="1"/>
    <row r="91535" ht="14.25" customHeight="1"/>
    <row r="91536" ht="14.25" customHeight="1"/>
    <row r="91537" ht="14.25" customHeight="1"/>
    <row r="91538" ht="14.25" customHeight="1"/>
    <row r="91539" ht="14.25" customHeight="1"/>
    <row r="91540" ht="14.25" customHeight="1"/>
    <row r="91541" ht="14.25" customHeight="1"/>
    <row r="91542" ht="14.25" customHeight="1"/>
    <row r="91543" ht="14.25" customHeight="1"/>
    <row r="91544" ht="14.25" customHeight="1"/>
    <row r="91545" ht="14.25" customHeight="1"/>
    <row r="91546" ht="14.25" customHeight="1"/>
    <row r="91547" ht="14.25" customHeight="1"/>
    <row r="91548" ht="14.25" customHeight="1"/>
    <row r="91549" ht="14.25" customHeight="1"/>
    <row r="91550" ht="14.25" customHeight="1"/>
    <row r="91551" ht="14.25" customHeight="1"/>
    <row r="91552" ht="14.25" customHeight="1"/>
    <row r="91553" ht="14.25" customHeight="1"/>
    <row r="91554" ht="14.25" customHeight="1"/>
    <row r="91555" ht="14.25" customHeight="1"/>
    <row r="91556" ht="14.25" customHeight="1"/>
    <row r="91557" ht="14.25" customHeight="1"/>
    <row r="91558" ht="14.25" customHeight="1"/>
    <row r="91559" ht="14.25" customHeight="1"/>
    <row r="91560" ht="14.25" customHeight="1"/>
    <row r="91561" ht="14.25" customHeight="1"/>
    <row r="91562" ht="14.25" customHeight="1"/>
    <row r="91563" ht="14.25" customHeight="1"/>
    <row r="91564" ht="14.25" customHeight="1"/>
    <row r="91565" ht="14.25" customHeight="1"/>
    <row r="91566" ht="14.25" customHeight="1"/>
    <row r="91567" ht="14.25" customHeight="1"/>
    <row r="91568" ht="14.25" customHeight="1"/>
    <row r="91569" ht="14.25" customHeight="1"/>
    <row r="91570" ht="14.25" customHeight="1"/>
    <row r="91571" ht="14.25" customHeight="1"/>
    <row r="91572" ht="14.25" customHeight="1"/>
    <row r="91573" ht="14.25" customHeight="1"/>
    <row r="91574" ht="14.25" customHeight="1"/>
    <row r="91575" ht="14.25" customHeight="1"/>
    <row r="91576" ht="14.25" customHeight="1"/>
    <row r="91577" ht="14.25" customHeight="1"/>
    <row r="91578" ht="14.25" customHeight="1"/>
    <row r="91579" ht="14.25" customHeight="1"/>
    <row r="91580" ht="14.25" customHeight="1"/>
    <row r="91581" ht="14.25" customHeight="1"/>
    <row r="91582" ht="14.25" customHeight="1"/>
    <row r="91583" ht="14.25" customHeight="1"/>
    <row r="91584" ht="14.25" customHeight="1"/>
    <row r="91585" ht="14.25" customHeight="1"/>
    <row r="91586" ht="14.25" customHeight="1"/>
    <row r="91587" ht="14.25" customHeight="1"/>
    <row r="91588" ht="14.25" customHeight="1"/>
    <row r="91589" ht="14.25" customHeight="1"/>
    <row r="91590" ht="14.25" customHeight="1"/>
    <row r="91591" ht="14.25" customHeight="1"/>
    <row r="91592" ht="14.25" customHeight="1"/>
    <row r="91593" ht="14.25" customHeight="1"/>
    <row r="91594" ht="14.25" customHeight="1"/>
    <row r="91595" ht="14.25" customHeight="1"/>
    <row r="91596" ht="14.25" customHeight="1"/>
    <row r="91597" ht="14.25" customHeight="1"/>
    <row r="91598" ht="14.25" customHeight="1"/>
    <row r="91599" ht="14.25" customHeight="1"/>
    <row r="91600" ht="14.25" customHeight="1"/>
    <row r="91601" ht="14.25" customHeight="1"/>
    <row r="91602" ht="14.25" customHeight="1"/>
    <row r="91603" ht="14.25" customHeight="1"/>
    <row r="91604" ht="14.25" customHeight="1"/>
    <row r="91605" ht="14.25" customHeight="1"/>
    <row r="91606" ht="14.25" customHeight="1"/>
    <row r="91607" ht="14.25" customHeight="1"/>
    <row r="91608" ht="14.25" customHeight="1"/>
    <row r="91609" ht="14.25" customHeight="1"/>
    <row r="91610" ht="14.25" customHeight="1"/>
    <row r="91611" ht="14.25" customHeight="1"/>
    <row r="91612" ht="14.25" customHeight="1"/>
    <row r="91613" ht="14.25" customHeight="1"/>
    <row r="91614" ht="14.25" customHeight="1"/>
    <row r="91615" ht="14.25" customHeight="1"/>
    <row r="91616" ht="14.25" customHeight="1"/>
    <row r="91617" ht="14.25" customHeight="1"/>
    <row r="91618" ht="14.25" customHeight="1"/>
    <row r="91619" ht="14.25" customHeight="1"/>
    <row r="91620" ht="14.25" customHeight="1"/>
    <row r="91621" ht="14.25" customHeight="1"/>
    <row r="91622" ht="14.25" customHeight="1"/>
    <row r="91623" ht="14.25" customHeight="1"/>
    <row r="91624" ht="14.25" customHeight="1"/>
    <row r="91625" ht="14.25" customHeight="1"/>
    <row r="91626" ht="14.25" customHeight="1"/>
    <row r="91627" ht="14.25" customHeight="1"/>
    <row r="91628" ht="14.25" customHeight="1"/>
    <row r="91629" ht="14.25" customHeight="1"/>
    <row r="91630" ht="14.25" customHeight="1"/>
    <row r="91631" ht="14.25" customHeight="1"/>
    <row r="91632" ht="14.25" customHeight="1"/>
    <row r="91633" ht="14.25" customHeight="1"/>
    <row r="91634" ht="14.25" customHeight="1"/>
    <row r="91635" ht="14.25" customHeight="1"/>
    <row r="91636" ht="14.25" customHeight="1"/>
    <row r="91637" ht="14.25" customHeight="1"/>
    <row r="91638" ht="14.25" customHeight="1"/>
    <row r="91639" ht="14.25" customHeight="1"/>
    <row r="91640" ht="14.25" customHeight="1"/>
    <row r="91641" ht="14.25" customHeight="1"/>
    <row r="91642" ht="14.25" customHeight="1"/>
    <row r="91643" ht="14.25" customHeight="1"/>
    <row r="91644" ht="14.25" customHeight="1"/>
    <row r="91645" ht="14.25" customHeight="1"/>
    <row r="91646" ht="14.25" customHeight="1"/>
    <row r="91647" ht="14.25" customHeight="1"/>
    <row r="91648" ht="14.25" customHeight="1"/>
    <row r="91649" ht="14.25" customHeight="1"/>
    <row r="91650" ht="14.25" customHeight="1"/>
    <row r="91651" ht="14.25" customHeight="1"/>
    <row r="91652" ht="14.25" customHeight="1"/>
    <row r="91653" ht="14.25" customHeight="1"/>
    <row r="91654" ht="14.25" customHeight="1"/>
    <row r="91655" ht="14.25" customHeight="1"/>
    <row r="91656" ht="14.25" customHeight="1"/>
    <row r="91657" ht="14.25" customHeight="1"/>
    <row r="91658" ht="14.25" customHeight="1"/>
    <row r="91659" ht="14.25" customHeight="1"/>
    <row r="91660" ht="14.25" customHeight="1"/>
    <row r="91661" ht="14.25" customHeight="1"/>
    <row r="91662" ht="14.25" customHeight="1"/>
    <row r="91663" ht="14.25" customHeight="1"/>
    <row r="91664" ht="14.25" customHeight="1"/>
    <row r="91665" ht="14.25" customHeight="1"/>
    <row r="91666" ht="14.25" customHeight="1"/>
    <row r="91667" ht="14.25" customHeight="1"/>
    <row r="91668" ht="14.25" customHeight="1"/>
    <row r="91669" ht="14.25" customHeight="1"/>
    <row r="91670" ht="14.25" customHeight="1"/>
    <row r="91671" ht="14.25" customHeight="1"/>
    <row r="91672" ht="14.25" customHeight="1"/>
    <row r="91673" ht="14.25" customHeight="1"/>
    <row r="91674" ht="14.25" customHeight="1"/>
    <row r="91675" ht="14.25" customHeight="1"/>
    <row r="91676" ht="14.25" customHeight="1"/>
    <row r="91677" ht="14.25" customHeight="1"/>
    <row r="91678" ht="14.25" customHeight="1"/>
    <row r="91679" ht="14.25" customHeight="1"/>
    <row r="91680" ht="14.25" customHeight="1"/>
    <row r="91681" ht="14.25" customHeight="1"/>
    <row r="91682" ht="14.25" customHeight="1"/>
    <row r="91683" ht="14.25" customHeight="1"/>
    <row r="91684" ht="14.25" customHeight="1"/>
    <row r="91685" ht="14.25" customHeight="1"/>
    <row r="91686" ht="14.25" customHeight="1"/>
    <row r="91687" ht="14.25" customHeight="1"/>
    <row r="91688" ht="14.25" customHeight="1"/>
    <row r="91689" ht="14.25" customHeight="1"/>
    <row r="91690" ht="14.25" customHeight="1"/>
    <row r="91691" ht="14.25" customHeight="1"/>
    <row r="91692" ht="14.25" customHeight="1"/>
    <row r="91693" ht="14.25" customHeight="1"/>
    <row r="91694" ht="14.25" customHeight="1"/>
    <row r="91695" ht="14.25" customHeight="1"/>
    <row r="91696" ht="14.25" customHeight="1"/>
    <row r="91697" ht="14.25" customHeight="1"/>
    <row r="91698" ht="14.25" customHeight="1"/>
    <row r="91699" ht="14.25" customHeight="1"/>
    <row r="91700" ht="14.25" customHeight="1"/>
    <row r="91701" ht="14.25" customHeight="1"/>
    <row r="91702" ht="14.25" customHeight="1"/>
    <row r="91703" ht="14.25" customHeight="1"/>
    <row r="91704" ht="14.25" customHeight="1"/>
    <row r="91705" ht="14.25" customHeight="1"/>
    <row r="91706" ht="14.25" customHeight="1"/>
    <row r="91707" ht="14.25" customHeight="1"/>
    <row r="91708" ht="14.25" customHeight="1"/>
    <row r="91709" ht="14.25" customHeight="1"/>
    <row r="91710" ht="14.25" customHeight="1"/>
    <row r="91711" ht="14.25" customHeight="1"/>
    <row r="91712" ht="14.25" customHeight="1"/>
    <row r="91713" ht="14.25" customHeight="1"/>
    <row r="91714" ht="14.25" customHeight="1"/>
    <row r="91715" ht="14.25" customHeight="1"/>
    <row r="91716" ht="14.25" customHeight="1"/>
    <row r="91717" ht="14.25" customHeight="1"/>
    <row r="91718" ht="14.25" customHeight="1"/>
    <row r="91719" ht="14.25" customHeight="1"/>
    <row r="91720" ht="14.25" customHeight="1"/>
    <row r="91721" ht="14.25" customHeight="1"/>
    <row r="91722" ht="14.25" customHeight="1"/>
    <row r="91723" ht="14.25" customHeight="1"/>
    <row r="91724" ht="14.25" customHeight="1"/>
    <row r="91725" ht="14.25" customHeight="1"/>
    <row r="91726" ht="14.25" customHeight="1"/>
    <row r="91727" ht="14.25" customHeight="1"/>
    <row r="91728" ht="14.25" customHeight="1"/>
    <row r="91729" ht="14.25" customHeight="1"/>
    <row r="91730" ht="14.25" customHeight="1"/>
    <row r="91731" ht="14.25" customHeight="1"/>
    <row r="91732" ht="14.25" customHeight="1"/>
    <row r="91733" ht="14.25" customHeight="1"/>
    <row r="91734" ht="14.25" customHeight="1"/>
    <row r="91735" ht="14.25" customHeight="1"/>
    <row r="91736" ht="14.25" customHeight="1"/>
    <row r="91737" ht="14.25" customHeight="1"/>
    <row r="91738" ht="14.25" customHeight="1"/>
    <row r="91739" ht="14.25" customHeight="1"/>
    <row r="91740" ht="14.25" customHeight="1"/>
    <row r="91741" ht="14.25" customHeight="1"/>
    <row r="91742" ht="14.25" customHeight="1"/>
    <row r="91743" ht="14.25" customHeight="1"/>
    <row r="91744" ht="14.25" customHeight="1"/>
    <row r="91745" ht="14.25" customHeight="1"/>
    <row r="91746" ht="14.25" customHeight="1"/>
    <row r="91747" ht="14.25" customHeight="1"/>
    <row r="91748" ht="14.25" customHeight="1"/>
    <row r="91749" ht="14.25" customHeight="1"/>
    <row r="91750" ht="14.25" customHeight="1"/>
    <row r="91751" ht="14.25" customHeight="1"/>
    <row r="91752" ht="14.25" customHeight="1"/>
    <row r="91753" ht="14.25" customHeight="1"/>
    <row r="91754" ht="14.25" customHeight="1"/>
    <row r="91755" ht="14.25" customHeight="1"/>
    <row r="91756" ht="14.25" customHeight="1"/>
    <row r="91757" ht="14.25" customHeight="1"/>
    <row r="91758" ht="14.25" customHeight="1"/>
    <row r="91759" ht="14.25" customHeight="1"/>
    <row r="91760" ht="14.25" customHeight="1"/>
    <row r="91761" ht="14.25" customHeight="1"/>
    <row r="91762" ht="14.25" customHeight="1"/>
    <row r="91763" ht="14.25" customHeight="1"/>
    <row r="91764" ht="14.25" customHeight="1"/>
    <row r="91765" ht="14.25" customHeight="1"/>
    <row r="91766" ht="14.25" customHeight="1"/>
    <row r="91767" ht="14.25" customHeight="1"/>
    <row r="91768" ht="14.25" customHeight="1"/>
    <row r="91769" ht="14.25" customHeight="1"/>
    <row r="91770" ht="14.25" customHeight="1"/>
    <row r="91771" ht="14.25" customHeight="1"/>
    <row r="91772" ht="14.25" customHeight="1"/>
    <row r="91773" ht="14.25" customHeight="1"/>
    <row r="91774" ht="14.25" customHeight="1"/>
    <row r="91775" ht="14.25" customHeight="1"/>
    <row r="91776" ht="14.25" customHeight="1"/>
    <row r="91777" ht="14.25" customHeight="1"/>
    <row r="91778" ht="14.25" customHeight="1"/>
    <row r="91779" ht="14.25" customHeight="1"/>
    <row r="91780" ht="14.25" customHeight="1"/>
    <row r="91781" ht="14.25" customHeight="1"/>
    <row r="91782" ht="14.25" customHeight="1"/>
    <row r="91783" ht="14.25" customHeight="1"/>
    <row r="91784" ht="14.25" customHeight="1"/>
    <row r="91785" ht="14.25" customHeight="1"/>
    <row r="91786" ht="14.25" customHeight="1"/>
    <row r="91787" ht="14.25" customHeight="1"/>
    <row r="91788" ht="14.25" customHeight="1"/>
    <row r="91789" ht="14.25" customHeight="1"/>
    <row r="91790" ht="14.25" customHeight="1"/>
    <row r="91791" ht="14.25" customHeight="1"/>
    <row r="91792" ht="14.25" customHeight="1"/>
    <row r="91793" ht="14.25" customHeight="1"/>
    <row r="91794" ht="14.25" customHeight="1"/>
    <row r="91795" ht="14.25" customHeight="1"/>
    <row r="91796" ht="14.25" customHeight="1"/>
    <row r="91797" ht="14.25" customHeight="1"/>
    <row r="91798" ht="14.25" customHeight="1"/>
    <row r="91799" ht="14.25" customHeight="1"/>
    <row r="91800" ht="14.25" customHeight="1"/>
    <row r="91801" ht="14.25" customHeight="1"/>
    <row r="91802" ht="14.25" customHeight="1"/>
    <row r="91803" ht="14.25" customHeight="1"/>
    <row r="91804" ht="14.25" customHeight="1"/>
    <row r="91805" ht="14.25" customHeight="1"/>
    <row r="91806" ht="14.25" customHeight="1"/>
    <row r="91807" ht="14.25" customHeight="1"/>
    <row r="91808" ht="14.25" customHeight="1"/>
    <row r="91809" ht="14.25" customHeight="1"/>
    <row r="91810" ht="14.25" customHeight="1"/>
    <row r="91811" ht="14.25" customHeight="1"/>
    <row r="91812" ht="14.25" customHeight="1"/>
    <row r="91813" ht="14.25" customHeight="1"/>
    <row r="91814" ht="14.25" customHeight="1"/>
    <row r="91815" ht="14.25" customHeight="1"/>
    <row r="91816" ht="14.25" customHeight="1"/>
    <row r="91817" ht="14.25" customHeight="1"/>
    <row r="91818" ht="14.25" customHeight="1"/>
    <row r="91819" ht="14.25" customHeight="1"/>
    <row r="91820" ht="14.25" customHeight="1"/>
    <row r="91821" ht="14.25" customHeight="1"/>
    <row r="91822" ht="14.25" customHeight="1"/>
    <row r="91823" ht="14.25" customHeight="1"/>
    <row r="91824" ht="14.25" customHeight="1"/>
    <row r="91825" ht="14.25" customHeight="1"/>
    <row r="91826" ht="14.25" customHeight="1"/>
    <row r="91827" ht="14.25" customHeight="1"/>
    <row r="91828" ht="14.25" customHeight="1"/>
    <row r="91829" ht="14.25" customHeight="1"/>
    <row r="91830" ht="14.25" customHeight="1"/>
    <row r="91831" ht="14.25" customHeight="1"/>
    <row r="91832" ht="14.25" customHeight="1"/>
    <row r="91833" ht="14.25" customHeight="1"/>
    <row r="91834" ht="14.25" customHeight="1"/>
    <row r="91835" ht="14.25" customHeight="1"/>
    <row r="91836" ht="14.25" customHeight="1"/>
    <row r="91837" ht="14.25" customHeight="1"/>
    <row r="91838" ht="14.25" customHeight="1"/>
    <row r="91839" ht="14.25" customHeight="1"/>
    <row r="91840" ht="14.25" customHeight="1"/>
    <row r="91841" ht="14.25" customHeight="1"/>
    <row r="91842" ht="14.25" customHeight="1"/>
    <row r="91843" ht="14.25" customHeight="1"/>
    <row r="91844" ht="14.25" customHeight="1"/>
    <row r="91845" ht="14.25" customHeight="1"/>
    <row r="91846" ht="14.25" customHeight="1"/>
    <row r="91847" ht="14.25" customHeight="1"/>
    <row r="91848" ht="14.25" customHeight="1"/>
    <row r="91849" ht="14.25" customHeight="1"/>
    <row r="91850" ht="14.25" customHeight="1"/>
    <row r="91851" ht="14.25" customHeight="1"/>
    <row r="91852" ht="14.25" customHeight="1"/>
    <row r="91853" ht="14.25" customHeight="1"/>
    <row r="91854" ht="14.25" customHeight="1"/>
    <row r="91855" ht="14.25" customHeight="1"/>
    <row r="91856" ht="14.25" customHeight="1"/>
    <row r="91857" ht="14.25" customHeight="1"/>
    <row r="91858" ht="14.25" customHeight="1"/>
    <row r="91859" ht="14.25" customHeight="1"/>
    <row r="91860" ht="14.25" customHeight="1"/>
    <row r="91861" ht="14.25" customHeight="1"/>
    <row r="91862" ht="14.25" customHeight="1"/>
    <row r="91863" ht="14.25" customHeight="1"/>
    <row r="91864" ht="14.25" customHeight="1"/>
    <row r="91865" ht="14.25" customHeight="1"/>
    <row r="91866" ht="14.25" customHeight="1"/>
    <row r="91867" ht="14.25" customHeight="1"/>
    <row r="91868" ht="14.25" customHeight="1"/>
    <row r="91869" ht="14.25" customHeight="1"/>
    <row r="91870" ht="14.25" customHeight="1"/>
    <row r="91871" ht="14.25" customHeight="1"/>
    <row r="91872" ht="14.25" customHeight="1"/>
    <row r="91873" ht="14.25" customHeight="1"/>
    <row r="91874" ht="14.25" customHeight="1"/>
    <row r="91875" ht="14.25" customHeight="1"/>
    <row r="91876" ht="14.25" customHeight="1"/>
    <row r="91877" ht="14.25" customHeight="1"/>
    <row r="91878" ht="14.25" customHeight="1"/>
    <row r="91879" ht="14.25" customHeight="1"/>
    <row r="91880" ht="14.25" customHeight="1"/>
    <row r="91881" ht="14.25" customHeight="1"/>
    <row r="91882" ht="14.25" customHeight="1"/>
    <row r="91883" ht="14.25" customHeight="1"/>
    <row r="91884" ht="14.25" customHeight="1"/>
    <row r="91885" ht="14.25" customHeight="1"/>
    <row r="91886" ht="14.25" customHeight="1"/>
    <row r="91887" ht="14.25" customHeight="1"/>
    <row r="91888" ht="14.25" customHeight="1"/>
    <row r="91889" ht="14.25" customHeight="1"/>
    <row r="91890" ht="14.25" customHeight="1"/>
    <row r="91891" ht="14.25" customHeight="1"/>
    <row r="91892" ht="14.25" customHeight="1"/>
    <row r="91893" ht="14.25" customHeight="1"/>
    <row r="91894" ht="14.25" customHeight="1"/>
    <row r="91895" ht="14.25" customHeight="1"/>
    <row r="91896" ht="14.25" customHeight="1"/>
    <row r="91897" ht="14.25" customHeight="1"/>
    <row r="91898" ht="14.25" customHeight="1"/>
    <row r="91899" ht="14.25" customHeight="1"/>
    <row r="91900" ht="14.25" customHeight="1"/>
    <row r="91901" ht="14.25" customHeight="1"/>
    <row r="91902" ht="14.25" customHeight="1"/>
    <row r="91903" ht="14.25" customHeight="1"/>
    <row r="91904" ht="14.25" customHeight="1"/>
    <row r="91905" ht="14.25" customHeight="1"/>
    <row r="91906" ht="14.25" customHeight="1"/>
    <row r="91907" ht="14.25" customHeight="1"/>
    <row r="91908" ht="14.25" customHeight="1"/>
    <row r="91909" ht="14.25" customHeight="1"/>
    <row r="91910" ht="14.25" customHeight="1"/>
    <row r="91911" ht="14.25" customHeight="1"/>
    <row r="91912" ht="14.25" customHeight="1"/>
    <row r="91913" ht="14.25" customHeight="1"/>
    <row r="91914" ht="14.25" customHeight="1"/>
    <row r="91915" ht="14.25" customHeight="1"/>
    <row r="91916" ht="14.25" customHeight="1"/>
    <row r="91917" ht="14.25" customHeight="1"/>
    <row r="91918" ht="14.25" customHeight="1"/>
    <row r="91919" ht="14.25" customHeight="1"/>
    <row r="91920" ht="14.25" customHeight="1"/>
    <row r="91921" ht="14.25" customHeight="1"/>
    <row r="91922" ht="14.25" customHeight="1"/>
    <row r="91923" ht="14.25" customHeight="1"/>
    <row r="91924" ht="14.25" customHeight="1"/>
    <row r="91925" ht="14.25" customHeight="1"/>
    <row r="91926" ht="14.25" customHeight="1"/>
    <row r="91927" ht="14.25" customHeight="1"/>
    <row r="91928" ht="14.25" customHeight="1"/>
    <row r="91929" ht="14.25" customHeight="1"/>
    <row r="91930" ht="14.25" customHeight="1"/>
    <row r="91931" ht="14.25" customHeight="1"/>
    <row r="91932" ht="14.25" customHeight="1"/>
    <row r="91933" ht="14.25" customHeight="1"/>
    <row r="91934" ht="14.25" customHeight="1"/>
    <row r="91935" ht="14.25" customHeight="1"/>
    <row r="91936" ht="14.25" customHeight="1"/>
    <row r="91937" ht="14.25" customHeight="1"/>
    <row r="91938" ht="14.25" customHeight="1"/>
    <row r="91939" ht="14.25" customHeight="1"/>
    <row r="91940" ht="14.25" customHeight="1"/>
    <row r="91941" ht="14.25" customHeight="1"/>
    <row r="91942" ht="14.25" customHeight="1"/>
    <row r="91943" ht="14.25" customHeight="1"/>
    <row r="91944" ht="14.25" customHeight="1"/>
    <row r="91945" ht="14.25" customHeight="1"/>
    <row r="91946" ht="14.25" customHeight="1"/>
    <row r="91947" ht="14.25" customHeight="1"/>
    <row r="91948" ht="14.25" customHeight="1"/>
    <row r="91949" ht="14.25" customHeight="1"/>
    <row r="91950" ht="14.25" customHeight="1"/>
    <row r="91951" ht="14.25" customHeight="1"/>
    <row r="91952" ht="14.25" customHeight="1"/>
    <row r="91953" ht="14.25" customHeight="1"/>
    <row r="91954" ht="14.25" customHeight="1"/>
    <row r="91955" ht="14.25" customHeight="1"/>
    <row r="91956" ht="14.25" customHeight="1"/>
    <row r="91957" ht="14.25" customHeight="1"/>
    <row r="91958" ht="14.25" customHeight="1"/>
    <row r="91959" ht="14.25" customHeight="1"/>
    <row r="91960" ht="14.25" customHeight="1"/>
    <row r="91961" ht="14.25" customHeight="1"/>
    <row r="91962" ht="14.25" customHeight="1"/>
    <row r="91963" ht="14.25" customHeight="1"/>
    <row r="91964" ht="14.25" customHeight="1"/>
    <row r="91965" ht="14.25" customHeight="1"/>
    <row r="91966" ht="14.25" customHeight="1"/>
    <row r="91967" ht="14.25" customHeight="1"/>
    <row r="91968" ht="14.25" customHeight="1"/>
    <row r="91969" ht="14.25" customHeight="1"/>
    <row r="91970" ht="14.25" customHeight="1"/>
    <row r="91971" ht="14.25" customHeight="1"/>
    <row r="91972" ht="14.25" customHeight="1"/>
    <row r="91973" ht="14.25" customHeight="1"/>
    <row r="91974" ht="14.25" customHeight="1"/>
    <row r="91975" ht="14.25" customHeight="1"/>
    <row r="91976" ht="14.25" customHeight="1"/>
    <row r="91977" ht="14.25" customHeight="1"/>
    <row r="91978" ht="14.25" customHeight="1"/>
    <row r="91979" ht="14.25" customHeight="1"/>
    <row r="91980" ht="14.25" customHeight="1"/>
    <row r="91981" ht="14.25" customHeight="1"/>
    <row r="91982" ht="14.25" customHeight="1"/>
    <row r="91983" ht="14.25" customHeight="1"/>
    <row r="91984" ht="14.25" customHeight="1"/>
    <row r="91985" ht="14.25" customHeight="1"/>
    <row r="91986" ht="14.25" customHeight="1"/>
    <row r="91987" ht="14.25" customHeight="1"/>
    <row r="91988" ht="14.25" customHeight="1"/>
    <row r="91989" ht="14.25" customHeight="1"/>
    <row r="91990" ht="14.25" customHeight="1"/>
    <row r="91991" ht="14.25" customHeight="1"/>
    <row r="91992" ht="14.25" customHeight="1"/>
    <row r="91993" ht="14.25" customHeight="1"/>
    <row r="91994" ht="14.25" customHeight="1"/>
    <row r="91995" ht="14.25" customHeight="1"/>
    <row r="91996" ht="14.25" customHeight="1"/>
    <row r="91997" ht="14.25" customHeight="1"/>
    <row r="91998" ht="14.25" customHeight="1"/>
    <row r="91999" ht="14.25" customHeight="1"/>
    <row r="92000" ht="14.25" customHeight="1"/>
    <row r="92001" ht="14.25" customHeight="1"/>
    <row r="92002" ht="14.25" customHeight="1"/>
    <row r="92003" ht="14.25" customHeight="1"/>
    <row r="92004" ht="14.25" customHeight="1"/>
    <row r="92005" ht="14.25" customHeight="1"/>
    <row r="92006" ht="14.25" customHeight="1"/>
    <row r="92007" ht="14.25" customHeight="1"/>
    <row r="92008" ht="14.25" customHeight="1"/>
    <row r="92009" ht="14.25" customHeight="1"/>
    <row r="92010" ht="14.25" customHeight="1"/>
    <row r="92011" ht="14.25" customHeight="1"/>
    <row r="92012" ht="14.25" customHeight="1"/>
    <row r="92013" ht="14.25" customHeight="1"/>
    <row r="92014" ht="14.25" customHeight="1"/>
    <row r="92015" ht="14.25" customHeight="1"/>
    <row r="92016" ht="14.25" customHeight="1"/>
    <row r="92017" ht="14.25" customHeight="1"/>
    <row r="92018" ht="14.25" customHeight="1"/>
    <row r="92019" ht="14.25" customHeight="1"/>
    <row r="92020" ht="14.25" customHeight="1"/>
    <row r="92021" ht="14.25" customHeight="1"/>
    <row r="92022" ht="14.25" customHeight="1"/>
    <row r="92023" ht="14.25" customHeight="1"/>
    <row r="92024" ht="14.25" customHeight="1"/>
    <row r="92025" ht="14.25" customHeight="1"/>
    <row r="92026" ht="14.25" customHeight="1"/>
    <row r="92027" ht="14.25" customHeight="1"/>
    <row r="92028" ht="14.25" customHeight="1"/>
    <row r="92029" ht="14.25" customHeight="1"/>
    <row r="92030" ht="14.25" customHeight="1"/>
    <row r="92031" ht="14.25" customHeight="1"/>
    <row r="92032" ht="14.25" customHeight="1"/>
    <row r="92033" ht="14.25" customHeight="1"/>
    <row r="92034" ht="14.25" customHeight="1"/>
    <row r="92035" ht="14.25" customHeight="1"/>
    <row r="92036" ht="14.25" customHeight="1"/>
    <row r="92037" ht="14.25" customHeight="1"/>
    <row r="92038" ht="14.25" customHeight="1"/>
    <row r="92039" ht="14.25" customHeight="1"/>
    <row r="92040" ht="14.25" customHeight="1"/>
    <row r="92041" ht="14.25" customHeight="1"/>
    <row r="92042" ht="14.25" customHeight="1"/>
    <row r="92043" ht="14.25" customHeight="1"/>
    <row r="92044" ht="14.25" customHeight="1"/>
    <row r="92045" ht="14.25" customHeight="1"/>
    <row r="92046" ht="14.25" customHeight="1"/>
    <row r="92047" ht="14.25" customHeight="1"/>
    <row r="92048" ht="14.25" customHeight="1"/>
    <row r="92049" ht="14.25" customHeight="1"/>
    <row r="92050" ht="14.25" customHeight="1"/>
    <row r="92051" ht="14.25" customHeight="1"/>
    <row r="92052" ht="14.25" customHeight="1"/>
    <row r="92053" ht="14.25" customHeight="1"/>
    <row r="92054" ht="14.25" customHeight="1"/>
    <row r="92055" ht="14.25" customHeight="1"/>
    <row r="92056" ht="14.25" customHeight="1"/>
    <row r="92057" ht="14.25" customHeight="1"/>
    <row r="92058" ht="14.25" customHeight="1"/>
    <row r="92059" ht="14.25" customHeight="1"/>
    <row r="92060" ht="14.25" customHeight="1"/>
    <row r="92061" ht="14.25" customHeight="1"/>
    <row r="92062" ht="14.25" customHeight="1"/>
    <row r="92063" ht="14.25" customHeight="1"/>
    <row r="92064" ht="14.25" customHeight="1"/>
    <row r="92065" ht="14.25" customHeight="1"/>
    <row r="92066" ht="14.25" customHeight="1"/>
    <row r="92067" ht="14.25" customHeight="1"/>
    <row r="92068" ht="14.25" customHeight="1"/>
    <row r="92069" ht="14.25" customHeight="1"/>
    <row r="92070" ht="14.25" customHeight="1"/>
    <row r="92071" ht="14.25" customHeight="1"/>
    <row r="92072" ht="14.25" customHeight="1"/>
    <row r="92073" ht="14.25" customHeight="1"/>
    <row r="92074" ht="14.25" customHeight="1"/>
    <row r="92075" ht="14.25" customHeight="1"/>
    <row r="92076" ht="14.25" customHeight="1"/>
    <row r="92077" ht="14.25" customHeight="1"/>
    <row r="92078" ht="14.25" customHeight="1"/>
    <row r="92079" ht="14.25" customHeight="1"/>
    <row r="92080" ht="14.25" customHeight="1"/>
    <row r="92081" ht="14.25" customHeight="1"/>
    <row r="92082" ht="14.25" customHeight="1"/>
    <row r="92083" ht="14.25" customHeight="1"/>
    <row r="92084" ht="14.25" customHeight="1"/>
    <row r="92085" ht="14.25" customHeight="1"/>
    <row r="92086" ht="14.25" customHeight="1"/>
    <row r="92087" ht="14.25" customHeight="1"/>
    <row r="92088" ht="14.25" customHeight="1"/>
    <row r="92089" ht="14.25" customHeight="1"/>
    <row r="92090" ht="14.25" customHeight="1"/>
    <row r="92091" ht="14.25" customHeight="1"/>
    <row r="92092" ht="14.25" customHeight="1"/>
    <row r="92093" ht="14.25" customHeight="1"/>
    <row r="92094" ht="14.25" customHeight="1"/>
    <row r="92095" ht="14.25" customHeight="1"/>
    <row r="92096" ht="14.25" customHeight="1"/>
    <row r="92097" ht="14.25" customHeight="1"/>
    <row r="92098" ht="14.25" customHeight="1"/>
    <row r="92099" ht="14.25" customHeight="1"/>
    <row r="92100" ht="14.25" customHeight="1"/>
    <row r="92101" ht="14.25" customHeight="1"/>
    <row r="92102" ht="14.25" customHeight="1"/>
    <row r="92103" ht="14.25" customHeight="1"/>
    <row r="92104" ht="14.25" customHeight="1"/>
    <row r="92105" ht="14.25" customHeight="1"/>
    <row r="92106" ht="14.25" customHeight="1"/>
    <row r="92107" ht="14.25" customHeight="1"/>
    <row r="92108" ht="14.25" customHeight="1"/>
    <row r="92109" ht="14.25" customHeight="1"/>
    <row r="92110" ht="14.25" customHeight="1"/>
    <row r="92111" ht="14.25" customHeight="1"/>
    <row r="92112" ht="14.25" customHeight="1"/>
    <row r="92113" ht="14.25" customHeight="1"/>
    <row r="92114" ht="14.25" customHeight="1"/>
    <row r="92115" ht="14.25" customHeight="1"/>
    <row r="92116" ht="14.25" customHeight="1"/>
    <row r="92117" ht="14.25" customHeight="1"/>
    <row r="92118" ht="14.25" customHeight="1"/>
    <row r="92119" ht="14.25" customHeight="1"/>
    <row r="92120" ht="14.25" customHeight="1"/>
    <row r="92121" ht="14.25" customHeight="1"/>
    <row r="92122" ht="14.25" customHeight="1"/>
    <row r="92123" ht="14.25" customHeight="1"/>
    <row r="92124" ht="14.25" customHeight="1"/>
    <row r="92125" ht="14.25" customHeight="1"/>
    <row r="92126" ht="14.25" customHeight="1"/>
    <row r="92127" ht="14.25" customHeight="1"/>
    <row r="92128" ht="14.25" customHeight="1"/>
    <row r="92129" ht="14.25" customHeight="1"/>
    <row r="92130" ht="14.25" customHeight="1"/>
    <row r="92131" ht="14.25" customHeight="1"/>
    <row r="92132" ht="14.25" customHeight="1"/>
    <row r="92133" ht="14.25" customHeight="1"/>
    <row r="92134" ht="14.25" customHeight="1"/>
    <row r="92135" ht="14.25" customHeight="1"/>
    <row r="92136" ht="14.25" customHeight="1"/>
    <row r="92137" ht="14.25" customHeight="1"/>
    <row r="92138" ht="14.25" customHeight="1"/>
    <row r="92139" ht="14.25" customHeight="1"/>
    <row r="92140" ht="14.25" customHeight="1"/>
    <row r="92141" ht="14.25" customHeight="1"/>
    <row r="92142" ht="14.25" customHeight="1"/>
    <row r="92143" ht="14.25" customHeight="1"/>
    <row r="92144" ht="14.25" customHeight="1"/>
    <row r="92145" ht="14.25" customHeight="1"/>
    <row r="92146" ht="14.25" customHeight="1"/>
    <row r="92147" ht="14.25" customHeight="1"/>
    <row r="92148" ht="14.25" customHeight="1"/>
    <row r="92149" ht="14.25" customHeight="1"/>
    <row r="92150" ht="14.25" customHeight="1"/>
    <row r="92151" ht="14.25" customHeight="1"/>
    <row r="92152" ht="14.25" customHeight="1"/>
    <row r="92153" ht="14.25" customHeight="1"/>
    <row r="92154" ht="14.25" customHeight="1"/>
    <row r="92155" ht="14.25" customHeight="1"/>
    <row r="92156" ht="14.25" customHeight="1"/>
    <row r="92157" ht="14.25" customHeight="1"/>
    <row r="92158" ht="14.25" customHeight="1"/>
    <row r="92159" ht="14.25" customHeight="1"/>
    <row r="92160" ht="14.25" customHeight="1"/>
    <row r="92161" ht="14.25" customHeight="1"/>
    <row r="92162" ht="14.25" customHeight="1"/>
    <row r="92163" ht="14.25" customHeight="1"/>
    <row r="92164" ht="14.25" customHeight="1"/>
    <row r="92165" ht="14.25" customHeight="1"/>
    <row r="92166" ht="14.25" customHeight="1"/>
    <row r="92167" ht="14.25" customHeight="1"/>
    <row r="92168" ht="14.25" customHeight="1"/>
    <row r="92169" ht="14.25" customHeight="1"/>
    <row r="92170" ht="14.25" customHeight="1"/>
    <row r="92171" ht="14.25" customHeight="1"/>
    <row r="92172" ht="14.25" customHeight="1"/>
    <row r="92173" ht="14.25" customHeight="1"/>
    <row r="92174" ht="14.25" customHeight="1"/>
    <row r="92175" ht="14.25" customHeight="1"/>
    <row r="92176" ht="14.25" customHeight="1"/>
    <row r="92177" ht="14.25" customHeight="1"/>
    <row r="92178" ht="14.25" customHeight="1"/>
    <row r="92179" ht="14.25" customHeight="1"/>
    <row r="92180" ht="14.25" customHeight="1"/>
    <row r="92181" ht="14.25" customHeight="1"/>
    <row r="92182" ht="14.25" customHeight="1"/>
    <row r="92183" ht="14.25" customHeight="1"/>
    <row r="92184" ht="14.25" customHeight="1"/>
    <row r="92185" ht="14.25" customHeight="1"/>
    <row r="92186" ht="14.25" customHeight="1"/>
    <row r="92187" ht="14.25" customHeight="1"/>
    <row r="92188" ht="14.25" customHeight="1"/>
    <row r="92189" ht="14.25" customHeight="1"/>
    <row r="92190" ht="14.25" customHeight="1"/>
    <row r="92191" ht="14.25" customHeight="1"/>
    <row r="92192" ht="14.25" customHeight="1"/>
    <row r="92193" ht="14.25" customHeight="1"/>
    <row r="92194" ht="14.25" customHeight="1"/>
    <row r="92195" ht="14.25" customHeight="1"/>
    <row r="92196" ht="14.25" customHeight="1"/>
    <row r="92197" ht="14.25" customHeight="1"/>
    <row r="92198" ht="14.25" customHeight="1"/>
    <row r="92199" ht="14.25" customHeight="1"/>
    <row r="92200" ht="14.25" customHeight="1"/>
    <row r="92201" ht="14.25" customHeight="1"/>
    <row r="92202" ht="14.25" customHeight="1"/>
    <row r="92203" ht="14.25" customHeight="1"/>
    <row r="92204" ht="14.25" customHeight="1"/>
    <row r="92205" ht="14.25" customHeight="1"/>
    <row r="92206" ht="14.25" customHeight="1"/>
    <row r="92207" ht="14.25" customHeight="1"/>
    <row r="92208" ht="14.25" customHeight="1"/>
    <row r="92209" ht="14.25" customHeight="1"/>
    <row r="92210" ht="14.25" customHeight="1"/>
    <row r="92211" ht="14.25" customHeight="1"/>
    <row r="92212" ht="14.25" customHeight="1"/>
    <row r="92213" ht="14.25" customHeight="1"/>
    <row r="92214" ht="14.25" customHeight="1"/>
    <row r="92215" ht="14.25" customHeight="1"/>
    <row r="92216" ht="14.25" customHeight="1"/>
    <row r="92217" ht="14.25" customHeight="1"/>
    <row r="92218" ht="14.25" customHeight="1"/>
    <row r="92219" ht="14.25" customHeight="1"/>
    <row r="92220" ht="14.25" customHeight="1"/>
    <row r="92221" ht="14.25" customHeight="1"/>
    <row r="92222" ht="14.25" customHeight="1"/>
    <row r="92223" ht="14.25" customHeight="1"/>
    <row r="92224" ht="14.25" customHeight="1"/>
    <row r="92225" ht="14.25" customHeight="1"/>
    <row r="92226" ht="14.25" customHeight="1"/>
    <row r="92227" ht="14.25" customHeight="1"/>
    <row r="92228" ht="14.25" customHeight="1"/>
    <row r="92229" ht="14.25" customHeight="1"/>
    <row r="92230" ht="14.25" customHeight="1"/>
    <row r="92231" ht="14.25" customHeight="1"/>
    <row r="92232" ht="14.25" customHeight="1"/>
    <row r="92233" ht="14.25" customHeight="1"/>
    <row r="92234" ht="14.25" customHeight="1"/>
    <row r="92235" ht="14.25" customHeight="1"/>
    <row r="92236" ht="14.25" customHeight="1"/>
    <row r="92237" ht="14.25" customHeight="1"/>
    <row r="92238" ht="14.25" customHeight="1"/>
    <row r="92239" ht="14.25" customHeight="1"/>
    <row r="92240" ht="14.25" customHeight="1"/>
    <row r="92241" ht="14.25" customHeight="1"/>
    <row r="92242" ht="14.25" customHeight="1"/>
    <row r="92243" ht="14.25" customHeight="1"/>
    <row r="92244" ht="14.25" customHeight="1"/>
    <row r="92245" ht="14.25" customHeight="1"/>
    <row r="92246" ht="14.25" customHeight="1"/>
    <row r="92247" ht="14.25" customHeight="1"/>
    <row r="92248" ht="14.25" customHeight="1"/>
    <row r="92249" ht="14.25" customHeight="1"/>
    <row r="92250" ht="14.25" customHeight="1"/>
    <row r="92251" ht="14.25" customHeight="1"/>
    <row r="92252" ht="14.25" customHeight="1"/>
    <row r="92253" ht="14.25" customHeight="1"/>
    <row r="92254" ht="14.25" customHeight="1"/>
    <row r="92255" ht="14.25" customHeight="1"/>
    <row r="92256" ht="14.25" customHeight="1"/>
    <row r="92257" ht="14.25" customHeight="1"/>
    <row r="92258" ht="14.25" customHeight="1"/>
    <row r="92259" ht="14.25" customHeight="1"/>
    <row r="92260" ht="14.25" customHeight="1"/>
    <row r="92261" ht="14.25" customHeight="1"/>
    <row r="92262" ht="14.25" customHeight="1"/>
    <row r="92263" ht="14.25" customHeight="1"/>
    <row r="92264" ht="14.25" customHeight="1"/>
    <row r="92265" ht="14.25" customHeight="1"/>
    <row r="92266" ht="14.25" customHeight="1"/>
    <row r="92267" ht="14.25" customHeight="1"/>
    <row r="92268" ht="14.25" customHeight="1"/>
    <row r="92269" ht="14.25" customHeight="1"/>
    <row r="92270" ht="14.25" customHeight="1"/>
    <row r="92271" ht="14.25" customHeight="1"/>
    <row r="92272" ht="14.25" customHeight="1"/>
    <row r="92273" ht="14.25" customHeight="1"/>
    <row r="92274" ht="14.25" customHeight="1"/>
    <row r="92275" ht="14.25" customHeight="1"/>
    <row r="92276" ht="14.25" customHeight="1"/>
    <row r="92277" ht="14.25" customHeight="1"/>
    <row r="92278" ht="14.25" customHeight="1"/>
    <row r="92279" ht="14.25" customHeight="1"/>
    <row r="92280" ht="14.25" customHeight="1"/>
    <row r="92281" ht="14.25" customHeight="1"/>
    <row r="92282" ht="14.25" customHeight="1"/>
    <row r="92283" ht="14.25" customHeight="1"/>
    <row r="92284" ht="14.25" customHeight="1"/>
    <row r="92285" ht="14.25" customHeight="1"/>
    <row r="92286" ht="14.25" customHeight="1"/>
    <row r="92287" ht="14.25" customHeight="1"/>
    <row r="92288" ht="14.25" customHeight="1"/>
    <row r="92289" ht="14.25" customHeight="1"/>
    <row r="92290" ht="14.25" customHeight="1"/>
    <row r="92291" ht="14.25" customHeight="1"/>
    <row r="92292" ht="14.25" customHeight="1"/>
    <row r="92293" ht="14.25" customHeight="1"/>
    <row r="92294" ht="14.25" customHeight="1"/>
    <row r="92295" ht="14.25" customHeight="1"/>
    <row r="92296" ht="14.25" customHeight="1"/>
    <row r="92297" ht="14.25" customHeight="1"/>
    <row r="92298" ht="14.25" customHeight="1"/>
    <row r="92299" ht="14.25" customHeight="1"/>
    <row r="92300" ht="14.25" customHeight="1"/>
    <row r="92301" ht="14.25" customHeight="1"/>
    <row r="92302" ht="14.25" customHeight="1"/>
    <row r="92303" ht="14.25" customHeight="1"/>
    <row r="92304" ht="14.25" customHeight="1"/>
    <row r="92305" ht="14.25" customHeight="1"/>
    <row r="92306" ht="14.25" customHeight="1"/>
    <row r="92307" ht="14.25" customHeight="1"/>
    <row r="92308" ht="14.25" customHeight="1"/>
    <row r="92309" ht="14.25" customHeight="1"/>
    <row r="92310" ht="14.25" customHeight="1"/>
    <row r="92311" ht="14.25" customHeight="1"/>
    <row r="92312" ht="14.25" customHeight="1"/>
    <row r="92313" ht="14.25" customHeight="1"/>
    <row r="92314" ht="14.25" customHeight="1"/>
    <row r="92315" ht="14.25" customHeight="1"/>
    <row r="92316" ht="14.25" customHeight="1"/>
    <row r="92317" ht="14.25" customHeight="1"/>
    <row r="92318" ht="14.25" customHeight="1"/>
    <row r="92319" ht="14.25" customHeight="1"/>
    <row r="92320" ht="14.25" customHeight="1"/>
    <row r="92321" ht="14.25" customHeight="1"/>
    <row r="92322" ht="14.25" customHeight="1"/>
    <row r="92323" ht="14.25" customHeight="1"/>
    <row r="92324" ht="14.25" customHeight="1"/>
    <row r="92325" ht="14.25" customHeight="1"/>
    <row r="92326" ht="14.25" customHeight="1"/>
    <row r="92327" ht="14.25" customHeight="1"/>
    <row r="92328" ht="14.25" customHeight="1"/>
    <row r="92329" ht="14.25" customHeight="1"/>
    <row r="92330" ht="14.25" customHeight="1"/>
    <row r="92331" ht="14.25" customHeight="1"/>
    <row r="92332" ht="14.25" customHeight="1"/>
    <row r="92333" ht="14.25" customHeight="1"/>
    <row r="92334" ht="14.25" customHeight="1"/>
    <row r="92335" ht="14.25" customHeight="1"/>
    <row r="92336" ht="14.25" customHeight="1"/>
    <row r="92337" ht="14.25" customHeight="1"/>
    <row r="92338" ht="14.25" customHeight="1"/>
    <row r="92339" ht="14.25" customHeight="1"/>
    <row r="92340" ht="14.25" customHeight="1"/>
    <row r="92341" ht="14.25" customHeight="1"/>
    <row r="92342" ht="14.25" customHeight="1"/>
    <row r="92343" ht="14.25" customHeight="1"/>
    <row r="92344" ht="14.25" customHeight="1"/>
    <row r="92345" ht="14.25" customHeight="1"/>
    <row r="92346" ht="14.25" customHeight="1"/>
    <row r="92347" ht="14.25" customHeight="1"/>
    <row r="92348" ht="14.25" customHeight="1"/>
    <row r="92349" ht="14.25" customHeight="1"/>
    <row r="92350" ht="14.25" customHeight="1"/>
    <row r="92351" ht="14.25" customHeight="1"/>
    <row r="92352" ht="14.25" customHeight="1"/>
    <row r="92353" ht="14.25" customHeight="1"/>
    <row r="92354" ht="14.25" customHeight="1"/>
    <row r="92355" ht="14.25" customHeight="1"/>
    <row r="92356" ht="14.25" customHeight="1"/>
    <row r="92357" ht="14.25" customHeight="1"/>
    <row r="92358" ht="14.25" customHeight="1"/>
    <row r="92359" ht="14.25" customHeight="1"/>
    <row r="92360" ht="14.25" customHeight="1"/>
    <row r="92361" ht="14.25" customHeight="1"/>
    <row r="92362" ht="14.25" customHeight="1"/>
    <row r="92363" ht="14.25" customHeight="1"/>
    <row r="92364" ht="14.25" customHeight="1"/>
    <row r="92365" ht="14.25" customHeight="1"/>
    <row r="92366" ht="14.25" customHeight="1"/>
    <row r="92367" ht="14.25" customHeight="1"/>
    <row r="92368" ht="14.25" customHeight="1"/>
    <row r="92369" ht="14.25" customHeight="1"/>
    <row r="92370" ht="14.25" customHeight="1"/>
    <row r="92371" ht="14.25" customHeight="1"/>
    <row r="92372" ht="14.25" customHeight="1"/>
    <row r="92373" ht="14.25" customHeight="1"/>
    <row r="92374" ht="14.25" customHeight="1"/>
    <row r="92375" ht="14.25" customHeight="1"/>
    <row r="92376" ht="14.25" customHeight="1"/>
    <row r="92377" ht="14.25" customHeight="1"/>
    <row r="92378" ht="14.25" customHeight="1"/>
    <row r="92379" ht="14.25" customHeight="1"/>
    <row r="92380" ht="14.25" customHeight="1"/>
    <row r="92381" ht="14.25" customHeight="1"/>
    <row r="92382" ht="14.25" customHeight="1"/>
    <row r="92383" ht="14.25" customHeight="1"/>
    <row r="92384" ht="14.25" customHeight="1"/>
    <row r="92385" ht="14.25" customHeight="1"/>
    <row r="92386" ht="14.25" customHeight="1"/>
    <row r="92387" ht="14.25" customHeight="1"/>
    <row r="92388" ht="14.25" customHeight="1"/>
    <row r="92389" ht="14.25" customHeight="1"/>
    <row r="92390" ht="14.25" customHeight="1"/>
    <row r="92391" ht="14.25" customHeight="1"/>
    <row r="92392" ht="14.25" customHeight="1"/>
    <row r="92393" ht="14.25" customHeight="1"/>
    <row r="92394" ht="14.25" customHeight="1"/>
    <row r="92395" ht="14.25" customHeight="1"/>
    <row r="92396" ht="14.25" customHeight="1"/>
    <row r="92397" ht="14.25" customHeight="1"/>
    <row r="92398" ht="14.25" customHeight="1"/>
    <row r="92399" ht="14.25" customHeight="1"/>
    <row r="92400" ht="14.25" customHeight="1"/>
    <row r="92401" ht="14.25" customHeight="1"/>
    <row r="92402" ht="14.25" customHeight="1"/>
    <row r="92403" ht="14.25" customHeight="1"/>
    <row r="92404" ht="14.25" customHeight="1"/>
    <row r="92405" ht="14.25" customHeight="1"/>
    <row r="92406" ht="14.25" customHeight="1"/>
    <row r="92407" ht="14.25" customHeight="1"/>
    <row r="92408" ht="14.25" customHeight="1"/>
    <row r="92409" ht="14.25" customHeight="1"/>
    <row r="92410" ht="14.25" customHeight="1"/>
    <row r="92411" ht="14.25" customHeight="1"/>
    <row r="92412" ht="14.25" customHeight="1"/>
    <row r="92413" ht="14.25" customHeight="1"/>
    <row r="92414" ht="14.25" customHeight="1"/>
    <row r="92415" ht="14.25" customHeight="1"/>
    <row r="92416" ht="14.25" customHeight="1"/>
    <row r="92417" ht="14.25" customHeight="1"/>
    <row r="92418" ht="14.25" customHeight="1"/>
    <row r="92419" ht="14.25" customHeight="1"/>
    <row r="92420" ht="14.25" customHeight="1"/>
    <row r="92421" ht="14.25" customHeight="1"/>
    <row r="92422" ht="14.25" customHeight="1"/>
    <row r="92423" ht="14.25" customHeight="1"/>
    <row r="92424" ht="14.25" customHeight="1"/>
    <row r="92425" ht="14.25" customHeight="1"/>
    <row r="92426" ht="14.25" customHeight="1"/>
    <row r="92427" ht="14.25" customHeight="1"/>
    <row r="92428" ht="14.25" customHeight="1"/>
    <row r="92429" ht="14.25" customHeight="1"/>
    <row r="92430" ht="14.25" customHeight="1"/>
    <row r="92431" ht="14.25" customHeight="1"/>
    <row r="92432" ht="14.25" customHeight="1"/>
    <row r="92433" ht="14.25" customHeight="1"/>
    <row r="92434" ht="14.25" customHeight="1"/>
    <row r="92435" ht="14.25" customHeight="1"/>
    <row r="92436" ht="14.25" customHeight="1"/>
    <row r="92437" ht="14.25" customHeight="1"/>
    <row r="92438" ht="14.25" customHeight="1"/>
    <row r="92439" ht="14.25" customHeight="1"/>
    <row r="92440" ht="14.25" customHeight="1"/>
    <row r="92441" ht="14.25" customHeight="1"/>
    <row r="92442" ht="14.25" customHeight="1"/>
    <row r="92443" ht="14.25" customHeight="1"/>
    <row r="92444" ht="14.25" customHeight="1"/>
    <row r="92445" ht="14.25" customHeight="1"/>
    <row r="92446" ht="14.25" customHeight="1"/>
    <row r="92447" ht="14.25" customHeight="1"/>
    <row r="92448" ht="14.25" customHeight="1"/>
    <row r="92449" ht="14.25" customHeight="1"/>
    <row r="92450" ht="14.25" customHeight="1"/>
    <row r="92451" ht="14.25" customHeight="1"/>
    <row r="92452" ht="14.25" customHeight="1"/>
    <row r="92453" ht="14.25" customHeight="1"/>
    <row r="92454" ht="14.25" customHeight="1"/>
    <row r="92455" ht="14.25" customHeight="1"/>
    <row r="92456" ht="14.25" customHeight="1"/>
    <row r="92457" ht="14.25" customHeight="1"/>
    <row r="92458" ht="14.25" customHeight="1"/>
    <row r="92459" ht="14.25" customHeight="1"/>
    <row r="92460" ht="14.25" customHeight="1"/>
    <row r="92461" ht="14.25" customHeight="1"/>
    <row r="92462" ht="14.25" customHeight="1"/>
    <row r="92463" ht="14.25" customHeight="1"/>
    <row r="92464" ht="14.25" customHeight="1"/>
    <row r="92465" ht="14.25" customHeight="1"/>
    <row r="92466" ht="14.25" customHeight="1"/>
    <row r="92467" ht="14.25" customHeight="1"/>
    <row r="92468" ht="14.25" customHeight="1"/>
    <row r="92469" ht="14.25" customHeight="1"/>
    <row r="92470" ht="14.25" customHeight="1"/>
    <row r="92471" ht="14.25" customHeight="1"/>
    <row r="92472" ht="14.25" customHeight="1"/>
    <row r="92473" ht="14.25" customHeight="1"/>
    <row r="92474" ht="14.25" customHeight="1"/>
    <row r="92475" ht="14.25" customHeight="1"/>
    <row r="92476" ht="14.25" customHeight="1"/>
    <row r="92477" ht="14.25" customHeight="1"/>
    <row r="92478" ht="14.25" customHeight="1"/>
    <row r="92479" ht="14.25" customHeight="1"/>
    <row r="92480" ht="14.25" customHeight="1"/>
    <row r="92481" ht="14.25" customHeight="1"/>
    <row r="92482" ht="14.25" customHeight="1"/>
    <row r="92483" ht="14.25" customHeight="1"/>
    <row r="92484" ht="14.25" customHeight="1"/>
    <row r="92485" ht="14.25" customHeight="1"/>
    <row r="92486" ht="14.25" customHeight="1"/>
    <row r="92487" ht="14.25" customHeight="1"/>
    <row r="92488" ht="14.25" customHeight="1"/>
    <row r="92489" ht="14.25" customHeight="1"/>
    <row r="92490" ht="14.25" customHeight="1"/>
    <row r="92491" ht="14.25" customHeight="1"/>
    <row r="92492" ht="14.25" customHeight="1"/>
    <row r="92493" ht="14.25" customHeight="1"/>
    <row r="92494" ht="14.25" customHeight="1"/>
    <row r="92495" ht="14.25" customHeight="1"/>
    <row r="92496" ht="14.25" customHeight="1"/>
    <row r="92497" ht="14.25" customHeight="1"/>
    <row r="92498" ht="14.25" customHeight="1"/>
    <row r="92499" ht="14.25" customHeight="1"/>
    <row r="92500" ht="14.25" customHeight="1"/>
    <row r="92501" ht="14.25" customHeight="1"/>
    <row r="92502" ht="14.25" customHeight="1"/>
    <row r="92503" ht="14.25" customHeight="1"/>
    <row r="92504" ht="14.25" customHeight="1"/>
    <row r="92505" ht="14.25" customHeight="1"/>
    <row r="92506" ht="14.25" customHeight="1"/>
    <row r="92507" ht="14.25" customHeight="1"/>
    <row r="92508" ht="14.25" customHeight="1"/>
    <row r="92509" ht="14.25" customHeight="1"/>
    <row r="92510" ht="14.25" customHeight="1"/>
    <row r="92511" ht="14.25" customHeight="1"/>
    <row r="92512" ht="14.25" customHeight="1"/>
    <row r="92513" ht="14.25" customHeight="1"/>
    <row r="92514" ht="14.25" customHeight="1"/>
    <row r="92515" ht="14.25" customHeight="1"/>
    <row r="92516" ht="14.25" customHeight="1"/>
    <row r="92517" ht="14.25" customHeight="1"/>
    <row r="92518" ht="14.25" customHeight="1"/>
    <row r="92519" ht="14.25" customHeight="1"/>
    <row r="92520" ht="14.25" customHeight="1"/>
    <row r="92521" ht="14.25" customHeight="1"/>
    <row r="92522" ht="14.25" customHeight="1"/>
    <row r="92523" ht="14.25" customHeight="1"/>
    <row r="92524" ht="14.25" customHeight="1"/>
    <row r="92525" ht="14.25" customHeight="1"/>
    <row r="92526" ht="14.25" customHeight="1"/>
    <row r="92527" ht="14.25" customHeight="1"/>
    <row r="92528" ht="14.25" customHeight="1"/>
    <row r="92529" ht="14.25" customHeight="1"/>
    <row r="92530" ht="14.25" customHeight="1"/>
    <row r="92531" ht="14.25" customHeight="1"/>
    <row r="92532" ht="14.25" customHeight="1"/>
    <row r="92533" ht="14.25" customHeight="1"/>
    <row r="92534" ht="14.25" customHeight="1"/>
    <row r="92535" ht="14.25" customHeight="1"/>
    <row r="92536" ht="14.25" customHeight="1"/>
    <row r="92537" ht="14.25" customHeight="1"/>
    <row r="92538" ht="14.25" customHeight="1"/>
    <row r="92539" ht="14.25" customHeight="1"/>
    <row r="92540" ht="14.25" customHeight="1"/>
    <row r="92541" ht="14.25" customHeight="1"/>
    <row r="92542" ht="14.25" customHeight="1"/>
    <row r="92543" ht="14.25" customHeight="1"/>
    <row r="92544" ht="14.25" customHeight="1"/>
    <row r="92545" ht="14.25" customHeight="1"/>
    <row r="92546" ht="14.25" customHeight="1"/>
    <row r="92547" ht="14.25" customHeight="1"/>
    <row r="92548" ht="14.25" customHeight="1"/>
    <row r="92549" ht="14.25" customHeight="1"/>
    <row r="92550" ht="14.25" customHeight="1"/>
    <row r="92551" ht="14.25" customHeight="1"/>
    <row r="92552" ht="14.25" customHeight="1"/>
    <row r="92553" ht="14.25" customHeight="1"/>
    <row r="92554" ht="14.25" customHeight="1"/>
    <row r="92555" ht="14.25" customHeight="1"/>
    <row r="92556" ht="14.25" customHeight="1"/>
    <row r="92557" ht="14.25" customHeight="1"/>
    <row r="92558" ht="14.25" customHeight="1"/>
    <row r="92559" ht="14.25" customHeight="1"/>
    <row r="92560" ht="14.25" customHeight="1"/>
    <row r="92561" ht="14.25" customHeight="1"/>
    <row r="92562" ht="14.25" customHeight="1"/>
    <row r="92563" ht="14.25" customHeight="1"/>
    <row r="92564" ht="14.25" customHeight="1"/>
    <row r="92565" ht="14.25" customHeight="1"/>
    <row r="92566" ht="14.25" customHeight="1"/>
    <row r="92567" ht="14.25" customHeight="1"/>
    <row r="92568" ht="14.25" customHeight="1"/>
    <row r="92569" ht="14.25" customHeight="1"/>
    <row r="92570" ht="14.25" customHeight="1"/>
    <row r="92571" ht="14.25" customHeight="1"/>
    <row r="92572" ht="14.25" customHeight="1"/>
    <row r="92573" ht="14.25" customHeight="1"/>
    <row r="92574" ht="14.25" customHeight="1"/>
    <row r="92575" ht="14.25" customHeight="1"/>
    <row r="92576" ht="14.25" customHeight="1"/>
    <row r="92577" ht="14.25" customHeight="1"/>
    <row r="92578" ht="14.25" customHeight="1"/>
    <row r="92579" ht="14.25" customHeight="1"/>
    <row r="92580" ht="14.25" customHeight="1"/>
    <row r="92581" ht="14.25" customHeight="1"/>
    <row r="92582" ht="14.25" customHeight="1"/>
    <row r="92583" ht="14.25" customHeight="1"/>
    <row r="92584" ht="14.25" customHeight="1"/>
    <row r="92585" ht="14.25" customHeight="1"/>
    <row r="92586" ht="14.25" customHeight="1"/>
    <row r="92587" ht="14.25" customHeight="1"/>
    <row r="92588" ht="14.25" customHeight="1"/>
    <row r="92589" ht="14.25" customHeight="1"/>
    <row r="92590" ht="14.25" customHeight="1"/>
    <row r="92591" ht="14.25" customHeight="1"/>
    <row r="92592" ht="14.25" customHeight="1"/>
    <row r="92593" ht="14.25" customHeight="1"/>
    <row r="92594" ht="14.25" customHeight="1"/>
    <row r="92595" ht="14.25" customHeight="1"/>
    <row r="92596" ht="14.25" customHeight="1"/>
    <row r="92597" ht="14.25" customHeight="1"/>
    <row r="92598" ht="14.25" customHeight="1"/>
    <row r="92599" ht="14.25" customHeight="1"/>
    <row r="92600" ht="14.25" customHeight="1"/>
    <row r="92601" ht="14.25" customHeight="1"/>
    <row r="92602" ht="14.25" customHeight="1"/>
    <row r="92603" ht="14.25" customHeight="1"/>
    <row r="92604" ht="14.25" customHeight="1"/>
    <row r="92605" ht="14.25" customHeight="1"/>
    <row r="92606" ht="14.25" customHeight="1"/>
    <row r="92607" ht="14.25" customHeight="1"/>
    <row r="92608" ht="14.25" customHeight="1"/>
    <row r="92609" ht="14.25" customHeight="1"/>
    <row r="92610" ht="14.25" customHeight="1"/>
    <row r="92611" ht="14.25" customHeight="1"/>
    <row r="92612" ht="14.25" customHeight="1"/>
    <row r="92613" ht="14.25" customHeight="1"/>
    <row r="92614" ht="14.25" customHeight="1"/>
    <row r="92615" ht="14.25" customHeight="1"/>
    <row r="92616" ht="14.25" customHeight="1"/>
    <row r="92617" ht="14.25" customHeight="1"/>
    <row r="92618" ht="14.25" customHeight="1"/>
    <row r="92619" ht="14.25" customHeight="1"/>
    <row r="92620" ht="14.25" customHeight="1"/>
    <row r="92621" ht="14.25" customHeight="1"/>
    <row r="92622" ht="14.25" customHeight="1"/>
    <row r="92623" ht="14.25" customHeight="1"/>
    <row r="92624" ht="14.25" customHeight="1"/>
    <row r="92625" ht="14.25" customHeight="1"/>
    <row r="92626" ht="14.25" customHeight="1"/>
    <row r="92627" ht="14.25" customHeight="1"/>
    <row r="92628" ht="14.25" customHeight="1"/>
    <row r="92629" ht="14.25" customHeight="1"/>
    <row r="92630" ht="14.25" customHeight="1"/>
    <row r="92631" ht="14.25" customHeight="1"/>
    <row r="92632" ht="14.25" customHeight="1"/>
    <row r="92633" ht="14.25" customHeight="1"/>
    <row r="92634" ht="14.25" customHeight="1"/>
    <row r="92635" ht="14.25" customHeight="1"/>
    <row r="92636" ht="14.25" customHeight="1"/>
    <row r="92637" ht="14.25" customHeight="1"/>
    <row r="92638" ht="14.25" customHeight="1"/>
    <row r="92639" ht="14.25" customHeight="1"/>
    <row r="92640" ht="14.25" customHeight="1"/>
    <row r="92641" ht="14.25" customHeight="1"/>
    <row r="92642" ht="14.25" customHeight="1"/>
    <row r="92643" ht="14.25" customHeight="1"/>
    <row r="92644" ht="14.25" customHeight="1"/>
    <row r="92645" ht="14.25" customHeight="1"/>
    <row r="92646" ht="14.25" customHeight="1"/>
    <row r="92647" ht="14.25" customHeight="1"/>
    <row r="92648" ht="14.25" customHeight="1"/>
    <row r="92649" ht="14.25" customHeight="1"/>
    <row r="92650" ht="14.25" customHeight="1"/>
    <row r="92651" ht="14.25" customHeight="1"/>
    <row r="92652" ht="14.25" customHeight="1"/>
    <row r="92653" ht="14.25" customHeight="1"/>
    <row r="92654" ht="14.25" customHeight="1"/>
    <row r="92655" ht="14.25" customHeight="1"/>
    <row r="92656" ht="14.25" customHeight="1"/>
    <row r="92657" ht="14.25" customHeight="1"/>
    <row r="92658" ht="14.25" customHeight="1"/>
    <row r="92659" ht="14.25" customHeight="1"/>
    <row r="92660" ht="14.25" customHeight="1"/>
    <row r="92661" ht="14.25" customHeight="1"/>
    <row r="92662" ht="14.25" customHeight="1"/>
    <row r="92663" ht="14.25" customHeight="1"/>
    <row r="92664" ht="14.25" customHeight="1"/>
    <row r="92665" ht="14.25" customHeight="1"/>
    <row r="92666" ht="14.25" customHeight="1"/>
    <row r="92667" ht="14.25" customHeight="1"/>
    <row r="92668" ht="14.25" customHeight="1"/>
    <row r="92669" ht="14.25" customHeight="1"/>
    <row r="92670" ht="14.25" customHeight="1"/>
    <row r="92671" ht="14.25" customHeight="1"/>
    <row r="92672" ht="14.25" customHeight="1"/>
    <row r="92673" ht="14.25" customHeight="1"/>
    <row r="92674" ht="14.25" customHeight="1"/>
    <row r="92675" ht="14.25" customHeight="1"/>
    <row r="92676" ht="14.25" customHeight="1"/>
    <row r="92677" ht="14.25" customHeight="1"/>
    <row r="92678" ht="14.25" customHeight="1"/>
    <row r="92679" ht="14.25" customHeight="1"/>
    <row r="92680" ht="14.25" customHeight="1"/>
    <row r="92681" ht="14.25" customHeight="1"/>
    <row r="92682" ht="14.25" customHeight="1"/>
    <row r="92683" ht="14.25" customHeight="1"/>
    <row r="92684" ht="14.25" customHeight="1"/>
    <row r="92685" ht="14.25" customHeight="1"/>
    <row r="92686" ht="14.25" customHeight="1"/>
    <row r="92687" ht="14.25" customHeight="1"/>
    <row r="92688" ht="14.25" customHeight="1"/>
    <row r="92689" ht="14.25" customHeight="1"/>
    <row r="92690" ht="14.25" customHeight="1"/>
    <row r="92691" ht="14.25" customHeight="1"/>
    <row r="92692" ht="14.25" customHeight="1"/>
    <row r="92693" ht="14.25" customHeight="1"/>
    <row r="92694" ht="14.25" customHeight="1"/>
    <row r="92695" ht="14.25" customHeight="1"/>
    <row r="92696" ht="14.25" customHeight="1"/>
    <row r="92697" ht="14.25" customHeight="1"/>
    <row r="92698" ht="14.25" customHeight="1"/>
    <row r="92699" ht="14.25" customHeight="1"/>
    <row r="92700" ht="14.25" customHeight="1"/>
    <row r="92701" ht="14.25" customHeight="1"/>
    <row r="92702" ht="14.25" customHeight="1"/>
    <row r="92703" ht="14.25" customHeight="1"/>
    <row r="92704" ht="14.25" customHeight="1"/>
    <row r="92705" ht="14.25" customHeight="1"/>
    <row r="92706" ht="14.25" customHeight="1"/>
    <row r="92707" ht="14.25" customHeight="1"/>
    <row r="92708" ht="14.25" customHeight="1"/>
    <row r="92709" ht="14.25" customHeight="1"/>
    <row r="92710" ht="14.25" customHeight="1"/>
    <row r="92711" ht="14.25" customHeight="1"/>
    <row r="92712" ht="14.25" customHeight="1"/>
    <row r="92713" ht="14.25" customHeight="1"/>
    <row r="92714" ht="14.25" customHeight="1"/>
    <row r="92715" ht="14.25" customHeight="1"/>
    <row r="92716" ht="14.25" customHeight="1"/>
    <row r="92717" ht="14.25" customHeight="1"/>
    <row r="92718" ht="14.25" customHeight="1"/>
    <row r="92719" ht="14.25" customHeight="1"/>
    <row r="92720" ht="14.25" customHeight="1"/>
    <row r="92721" ht="14.25" customHeight="1"/>
    <row r="92722" ht="14.25" customHeight="1"/>
    <row r="92723" ht="14.25" customHeight="1"/>
    <row r="92724" ht="14.25" customHeight="1"/>
    <row r="92725" ht="14.25" customHeight="1"/>
    <row r="92726" ht="14.25" customHeight="1"/>
    <row r="92727" ht="14.25" customHeight="1"/>
    <row r="92728" ht="14.25" customHeight="1"/>
    <row r="92729" ht="14.25" customHeight="1"/>
    <row r="92730" ht="14.25" customHeight="1"/>
    <row r="92731" ht="14.25" customHeight="1"/>
    <row r="92732" ht="14.25" customHeight="1"/>
    <row r="92733" ht="14.25" customHeight="1"/>
    <row r="92734" ht="14.25" customHeight="1"/>
    <row r="92735" ht="14.25" customHeight="1"/>
    <row r="92736" ht="14.25" customHeight="1"/>
    <row r="92737" ht="14.25" customHeight="1"/>
    <row r="92738" ht="14.25" customHeight="1"/>
    <row r="92739" ht="14.25" customHeight="1"/>
    <row r="92740" ht="14.25" customHeight="1"/>
    <row r="92741" ht="14.25" customHeight="1"/>
    <row r="92742" ht="14.25" customHeight="1"/>
    <row r="92743" ht="14.25" customHeight="1"/>
    <row r="92744" ht="14.25" customHeight="1"/>
    <row r="92745" ht="14.25" customHeight="1"/>
    <row r="92746" ht="14.25" customHeight="1"/>
    <row r="92747" ht="14.25" customHeight="1"/>
    <row r="92748" ht="14.25" customHeight="1"/>
    <row r="92749" ht="14.25" customHeight="1"/>
    <row r="92750" ht="14.25" customHeight="1"/>
    <row r="92751" ht="14.25" customHeight="1"/>
    <row r="92752" ht="14.25" customHeight="1"/>
    <row r="92753" ht="14.25" customHeight="1"/>
    <row r="92754" ht="14.25" customHeight="1"/>
    <row r="92755" ht="14.25" customHeight="1"/>
    <row r="92756" ht="14.25" customHeight="1"/>
    <row r="92757" ht="14.25" customHeight="1"/>
    <row r="92758" ht="14.25" customHeight="1"/>
    <row r="92759" ht="14.25" customHeight="1"/>
    <row r="92760" ht="14.25" customHeight="1"/>
    <row r="92761" ht="14.25" customHeight="1"/>
    <row r="92762" ht="14.25" customHeight="1"/>
    <row r="92763" ht="14.25" customHeight="1"/>
    <row r="92764" ht="14.25" customHeight="1"/>
    <row r="92765" ht="14.25" customHeight="1"/>
    <row r="92766" ht="14.25" customHeight="1"/>
    <row r="92767" ht="14.25" customHeight="1"/>
    <row r="92768" ht="14.25" customHeight="1"/>
    <row r="92769" ht="14.25" customHeight="1"/>
    <row r="92770" ht="14.25" customHeight="1"/>
    <row r="92771" ht="14.25" customHeight="1"/>
    <row r="92772" ht="14.25" customHeight="1"/>
    <row r="92773" ht="14.25" customHeight="1"/>
    <row r="92774" ht="14.25" customHeight="1"/>
    <row r="92775" ht="14.25" customHeight="1"/>
    <row r="92776" ht="14.25" customHeight="1"/>
    <row r="92777" ht="14.25" customHeight="1"/>
    <row r="92778" ht="14.25" customHeight="1"/>
    <row r="92779" ht="14.25" customHeight="1"/>
    <row r="92780" ht="14.25" customHeight="1"/>
    <row r="92781" ht="14.25" customHeight="1"/>
    <row r="92782" ht="14.25" customHeight="1"/>
    <row r="92783" ht="14.25" customHeight="1"/>
    <row r="92784" ht="14.25" customHeight="1"/>
    <row r="92785" ht="14.25" customHeight="1"/>
    <row r="92786" ht="14.25" customHeight="1"/>
    <row r="92787" ht="14.25" customHeight="1"/>
    <row r="92788" ht="14.25" customHeight="1"/>
    <row r="92789" ht="14.25" customHeight="1"/>
    <row r="92790" ht="14.25" customHeight="1"/>
    <row r="92791" ht="14.25" customHeight="1"/>
    <row r="92792" ht="14.25" customHeight="1"/>
    <row r="92793" ht="14.25" customHeight="1"/>
    <row r="92794" ht="14.25" customHeight="1"/>
    <row r="92795" ht="14.25" customHeight="1"/>
    <row r="92796" ht="14.25" customHeight="1"/>
    <row r="92797" ht="14.25" customHeight="1"/>
    <row r="92798" ht="14.25" customHeight="1"/>
    <row r="92799" ht="14.25" customHeight="1"/>
    <row r="92800" ht="14.25" customHeight="1"/>
    <row r="92801" ht="14.25" customHeight="1"/>
    <row r="92802" ht="14.25" customHeight="1"/>
    <row r="92803" ht="14.25" customHeight="1"/>
    <row r="92804" ht="14.25" customHeight="1"/>
    <row r="92805" ht="14.25" customHeight="1"/>
    <row r="92806" ht="14.25" customHeight="1"/>
    <row r="92807" ht="14.25" customHeight="1"/>
    <row r="92808" ht="14.25" customHeight="1"/>
    <row r="92809" ht="14.25" customHeight="1"/>
    <row r="92810" ht="14.25" customHeight="1"/>
    <row r="92811" ht="14.25" customHeight="1"/>
    <row r="92812" ht="14.25" customHeight="1"/>
    <row r="92813" ht="14.25" customHeight="1"/>
    <row r="92814" ht="14.25" customHeight="1"/>
    <row r="92815" ht="14.25" customHeight="1"/>
    <row r="92816" ht="14.25" customHeight="1"/>
    <row r="92817" ht="14.25" customHeight="1"/>
    <row r="92818" ht="14.25" customHeight="1"/>
    <row r="92819" ht="14.25" customHeight="1"/>
    <row r="92820" ht="14.25" customHeight="1"/>
    <row r="92821" ht="14.25" customHeight="1"/>
    <row r="92822" ht="14.25" customHeight="1"/>
    <row r="92823" ht="14.25" customHeight="1"/>
    <row r="92824" ht="14.25" customHeight="1"/>
    <row r="92825" ht="14.25" customHeight="1"/>
    <row r="92826" ht="14.25" customHeight="1"/>
    <row r="92827" ht="14.25" customHeight="1"/>
    <row r="92828" ht="14.25" customHeight="1"/>
    <row r="92829" ht="14.25" customHeight="1"/>
    <row r="92830" ht="14.25" customHeight="1"/>
    <row r="92831" ht="14.25" customHeight="1"/>
    <row r="92832" ht="14.25" customHeight="1"/>
    <row r="92833" ht="14.25" customHeight="1"/>
    <row r="92834" ht="14.25" customHeight="1"/>
    <row r="92835" ht="14.25" customHeight="1"/>
    <row r="92836" ht="14.25" customHeight="1"/>
    <row r="92837" ht="14.25" customHeight="1"/>
    <row r="92838" ht="14.25" customHeight="1"/>
    <row r="92839" ht="14.25" customHeight="1"/>
    <row r="92840" ht="14.25" customHeight="1"/>
    <row r="92841" ht="14.25" customHeight="1"/>
    <row r="92842" ht="14.25" customHeight="1"/>
    <row r="92843" ht="14.25" customHeight="1"/>
    <row r="92844" ht="14.25" customHeight="1"/>
    <row r="92845" ht="14.25" customHeight="1"/>
    <row r="92846" ht="14.25" customHeight="1"/>
    <row r="92847" ht="14.25" customHeight="1"/>
    <row r="92848" ht="14.25" customHeight="1"/>
    <row r="92849" ht="14.25" customHeight="1"/>
    <row r="92850" ht="14.25" customHeight="1"/>
    <row r="92851" ht="14.25" customHeight="1"/>
    <row r="92852" ht="14.25" customHeight="1"/>
    <row r="92853" ht="14.25" customHeight="1"/>
    <row r="92854" ht="14.25" customHeight="1"/>
    <row r="92855" ht="14.25" customHeight="1"/>
    <row r="92856" ht="14.25" customHeight="1"/>
    <row r="92857" ht="14.25" customHeight="1"/>
    <row r="92858" ht="14.25" customHeight="1"/>
    <row r="92859" ht="14.25" customHeight="1"/>
    <row r="92860" ht="14.25" customHeight="1"/>
    <row r="92861" ht="14.25" customHeight="1"/>
    <row r="92862" ht="14.25" customHeight="1"/>
    <row r="92863" ht="14.25" customHeight="1"/>
    <row r="92864" ht="14.25" customHeight="1"/>
    <row r="92865" ht="14.25" customHeight="1"/>
    <row r="92866" ht="14.25" customHeight="1"/>
    <row r="92867" ht="14.25" customHeight="1"/>
    <row r="92868" ht="14.25" customHeight="1"/>
    <row r="92869" ht="14.25" customHeight="1"/>
    <row r="92870" ht="14.25" customHeight="1"/>
    <row r="92871" ht="14.25" customHeight="1"/>
    <row r="92872" ht="14.25" customHeight="1"/>
    <row r="92873" ht="14.25" customHeight="1"/>
    <row r="92874" ht="14.25" customHeight="1"/>
    <row r="92875" ht="14.25" customHeight="1"/>
    <row r="92876" ht="14.25" customHeight="1"/>
    <row r="92877" ht="14.25" customHeight="1"/>
    <row r="92878" ht="14.25" customHeight="1"/>
    <row r="92879" ht="14.25" customHeight="1"/>
    <row r="92880" ht="14.25" customHeight="1"/>
    <row r="92881" ht="14.25" customHeight="1"/>
    <row r="92882" ht="14.25" customHeight="1"/>
    <row r="92883" ht="14.25" customHeight="1"/>
    <row r="92884" ht="14.25" customHeight="1"/>
    <row r="92885" ht="14.25" customHeight="1"/>
    <row r="92886" ht="14.25" customHeight="1"/>
    <row r="92887" ht="14.25" customHeight="1"/>
    <row r="92888" ht="14.25" customHeight="1"/>
    <row r="92889" ht="14.25" customHeight="1"/>
    <row r="92890" ht="14.25" customHeight="1"/>
    <row r="92891" ht="14.25" customHeight="1"/>
    <row r="92892" ht="14.25" customHeight="1"/>
    <row r="92893" ht="14.25" customHeight="1"/>
    <row r="92894" ht="14.25" customHeight="1"/>
    <row r="92895" ht="14.25" customHeight="1"/>
    <row r="92896" ht="14.25" customHeight="1"/>
    <row r="92897" ht="14.25" customHeight="1"/>
    <row r="92898" ht="14.25" customHeight="1"/>
    <row r="92899" ht="14.25" customHeight="1"/>
    <row r="92900" ht="14.25" customHeight="1"/>
    <row r="92901" ht="14.25" customHeight="1"/>
    <row r="92902" ht="14.25" customHeight="1"/>
    <row r="92903" ht="14.25" customHeight="1"/>
    <row r="92904" ht="14.25" customHeight="1"/>
    <row r="92905" ht="14.25" customHeight="1"/>
    <row r="92906" ht="14.25" customHeight="1"/>
    <row r="92907" ht="14.25" customHeight="1"/>
    <row r="92908" ht="14.25" customHeight="1"/>
    <row r="92909" ht="14.25" customHeight="1"/>
    <row r="92910" ht="14.25" customHeight="1"/>
    <row r="92911" ht="14.25" customHeight="1"/>
    <row r="92912" ht="14.25" customHeight="1"/>
    <row r="92913" ht="14.25" customHeight="1"/>
    <row r="92914" ht="14.25" customHeight="1"/>
    <row r="92915" ht="14.25" customHeight="1"/>
    <row r="92916" ht="14.25" customHeight="1"/>
    <row r="92917" ht="14.25" customHeight="1"/>
    <row r="92918" ht="14.25" customHeight="1"/>
    <row r="92919" ht="14.25" customHeight="1"/>
    <row r="92920" ht="14.25" customHeight="1"/>
    <row r="92921" ht="14.25" customHeight="1"/>
    <row r="92922" ht="14.25" customHeight="1"/>
    <row r="92923" ht="14.25" customHeight="1"/>
    <row r="92924" ht="14.25" customHeight="1"/>
    <row r="92925" ht="14.25" customHeight="1"/>
    <row r="92926" ht="14.25" customHeight="1"/>
    <row r="92927" ht="14.25" customHeight="1"/>
    <row r="92928" ht="14.25" customHeight="1"/>
    <row r="92929" ht="14.25" customHeight="1"/>
    <row r="92930" ht="14.25" customHeight="1"/>
    <row r="92931" ht="14.25" customHeight="1"/>
    <row r="92932" ht="14.25" customHeight="1"/>
    <row r="92933" ht="14.25" customHeight="1"/>
    <row r="92934" ht="14.25" customHeight="1"/>
    <row r="92935" ht="14.25" customHeight="1"/>
    <row r="92936" ht="14.25" customHeight="1"/>
    <row r="92937" ht="14.25" customHeight="1"/>
    <row r="92938" ht="14.25" customHeight="1"/>
    <row r="92939" ht="14.25" customHeight="1"/>
    <row r="92940" ht="14.25" customHeight="1"/>
    <row r="92941" ht="14.25" customHeight="1"/>
    <row r="92942" ht="14.25" customHeight="1"/>
    <row r="92943" ht="14.25" customHeight="1"/>
    <row r="92944" ht="14.25" customHeight="1"/>
    <row r="92945" ht="14.25" customHeight="1"/>
    <row r="92946" ht="14.25" customHeight="1"/>
    <row r="92947" ht="14.25" customHeight="1"/>
    <row r="92948" ht="14.25" customHeight="1"/>
    <row r="92949" ht="14.25" customHeight="1"/>
    <row r="92950" ht="14.25" customHeight="1"/>
    <row r="92951" ht="14.25" customHeight="1"/>
    <row r="92952" ht="14.25" customHeight="1"/>
    <row r="92953" ht="14.25" customHeight="1"/>
    <row r="92954" ht="14.25" customHeight="1"/>
    <row r="92955" ht="14.25" customHeight="1"/>
    <row r="92956" ht="14.25" customHeight="1"/>
    <row r="92957" ht="14.25" customHeight="1"/>
    <row r="92958" ht="14.25" customHeight="1"/>
    <row r="92959" ht="14.25" customHeight="1"/>
    <row r="92960" ht="14.25" customHeight="1"/>
    <row r="92961" ht="14.25" customHeight="1"/>
    <row r="92962" ht="14.25" customHeight="1"/>
    <row r="92963" ht="14.25" customHeight="1"/>
    <row r="92964" ht="14.25" customHeight="1"/>
    <row r="92965" ht="14.25" customHeight="1"/>
    <row r="92966" ht="14.25" customHeight="1"/>
    <row r="92967" ht="14.25" customHeight="1"/>
    <row r="92968" ht="14.25" customHeight="1"/>
    <row r="92969" ht="14.25" customHeight="1"/>
    <row r="92970" ht="14.25" customHeight="1"/>
    <row r="92971" ht="14.25" customHeight="1"/>
    <row r="92972" ht="14.25" customHeight="1"/>
    <row r="92973" ht="14.25" customHeight="1"/>
    <row r="92974" ht="14.25" customHeight="1"/>
    <row r="92975" ht="14.25" customHeight="1"/>
    <row r="92976" ht="14.25" customHeight="1"/>
    <row r="92977" ht="14.25" customHeight="1"/>
    <row r="92978" ht="14.25" customHeight="1"/>
    <row r="92979" ht="14.25" customHeight="1"/>
    <row r="92980" ht="14.25" customHeight="1"/>
    <row r="92981" ht="14.25" customHeight="1"/>
    <row r="92982" ht="14.25" customHeight="1"/>
    <row r="92983" ht="14.25" customHeight="1"/>
    <row r="92984" ht="14.25" customHeight="1"/>
    <row r="92985" ht="14.25" customHeight="1"/>
    <row r="92986" ht="14.25" customHeight="1"/>
    <row r="92987" ht="14.25" customHeight="1"/>
    <row r="92988" ht="14.25" customHeight="1"/>
    <row r="92989" ht="14.25" customHeight="1"/>
    <row r="92990" ht="14.25" customHeight="1"/>
    <row r="92991" ht="14.25" customHeight="1"/>
    <row r="92992" ht="14.25" customHeight="1"/>
    <row r="92993" ht="14.25" customHeight="1"/>
    <row r="92994" ht="14.25" customHeight="1"/>
    <row r="92995" ht="14.25" customHeight="1"/>
    <row r="92996" ht="14.25" customHeight="1"/>
    <row r="92997" ht="14.25" customHeight="1"/>
    <row r="92998" ht="14.25" customHeight="1"/>
    <row r="92999" ht="14.25" customHeight="1"/>
    <row r="93000" ht="14.25" customHeight="1"/>
    <row r="93001" ht="14.25" customHeight="1"/>
    <row r="93002" ht="14.25" customHeight="1"/>
    <row r="93003" ht="14.25" customHeight="1"/>
    <row r="93004" ht="14.25" customHeight="1"/>
    <row r="93005" ht="14.25" customHeight="1"/>
    <row r="93006" ht="14.25" customHeight="1"/>
    <row r="93007" ht="14.25" customHeight="1"/>
    <row r="93008" ht="14.25" customHeight="1"/>
    <row r="93009" ht="14.25" customHeight="1"/>
    <row r="93010" ht="14.25" customHeight="1"/>
    <row r="93011" ht="14.25" customHeight="1"/>
    <row r="93012" ht="14.25" customHeight="1"/>
    <row r="93013" ht="14.25" customHeight="1"/>
    <row r="93014" ht="14.25" customHeight="1"/>
    <row r="93015" ht="14.25" customHeight="1"/>
    <row r="93016" ht="14.25" customHeight="1"/>
    <row r="93017" ht="14.25" customHeight="1"/>
    <row r="93018" ht="14.25" customHeight="1"/>
    <row r="93019" ht="14.25" customHeight="1"/>
    <row r="93020" ht="14.25" customHeight="1"/>
    <row r="93021" ht="14.25" customHeight="1"/>
    <row r="93022" ht="14.25" customHeight="1"/>
    <row r="93023" ht="14.25" customHeight="1"/>
    <row r="93024" ht="14.25" customHeight="1"/>
    <row r="93025" ht="14.25" customHeight="1"/>
    <row r="93026" ht="14.25" customHeight="1"/>
    <row r="93027" ht="14.25" customHeight="1"/>
    <row r="93028" ht="14.25" customHeight="1"/>
    <row r="93029" ht="14.25" customHeight="1"/>
    <row r="93030" ht="14.25" customHeight="1"/>
    <row r="93031" ht="14.25" customHeight="1"/>
    <row r="93032" ht="14.25" customHeight="1"/>
    <row r="93033" ht="14.25" customHeight="1"/>
    <row r="93034" ht="14.25" customHeight="1"/>
    <row r="93035" ht="14.25" customHeight="1"/>
    <row r="93036" ht="14.25" customHeight="1"/>
    <row r="93037" ht="14.25" customHeight="1"/>
    <row r="93038" ht="14.25" customHeight="1"/>
    <row r="93039" ht="14.25" customHeight="1"/>
    <row r="93040" ht="14.25" customHeight="1"/>
    <row r="93041" ht="14.25" customHeight="1"/>
    <row r="93042" ht="14.25" customHeight="1"/>
    <row r="93043" ht="14.25" customHeight="1"/>
    <row r="93044" ht="14.25" customHeight="1"/>
    <row r="93045" ht="14.25" customHeight="1"/>
    <row r="93046" ht="14.25" customHeight="1"/>
    <row r="93047" ht="14.25" customHeight="1"/>
    <row r="93048" ht="14.25" customHeight="1"/>
    <row r="93049" ht="14.25" customHeight="1"/>
    <row r="93050" ht="14.25" customHeight="1"/>
    <row r="93051" ht="14.25" customHeight="1"/>
    <row r="93052" ht="14.25" customHeight="1"/>
    <row r="93053" ht="14.25" customHeight="1"/>
    <row r="93054" ht="14.25" customHeight="1"/>
    <row r="93055" ht="14.25" customHeight="1"/>
    <row r="93056" ht="14.25" customHeight="1"/>
    <row r="93057" ht="14.25" customHeight="1"/>
    <row r="93058" ht="14.25" customHeight="1"/>
    <row r="93059" ht="14.25" customHeight="1"/>
    <row r="93060" ht="14.25" customHeight="1"/>
    <row r="93061" ht="14.25" customHeight="1"/>
    <row r="93062" ht="14.25" customHeight="1"/>
    <row r="93063" ht="14.25" customHeight="1"/>
    <row r="93064" ht="14.25" customHeight="1"/>
    <row r="93065" ht="14.25" customHeight="1"/>
    <row r="93066" ht="14.25" customHeight="1"/>
    <row r="93067" ht="14.25" customHeight="1"/>
    <row r="93068" ht="14.25" customHeight="1"/>
    <row r="93069" ht="14.25" customHeight="1"/>
    <row r="93070" ht="14.25" customHeight="1"/>
    <row r="93071" ht="14.25" customHeight="1"/>
    <row r="93072" ht="14.25" customHeight="1"/>
    <row r="93073" ht="14.25" customHeight="1"/>
    <row r="93074" ht="14.25" customHeight="1"/>
    <row r="93075" ht="14.25" customHeight="1"/>
    <row r="93076" ht="14.25" customHeight="1"/>
    <row r="93077" ht="14.25" customHeight="1"/>
    <row r="93078" ht="14.25" customHeight="1"/>
    <row r="93079" ht="14.25" customHeight="1"/>
    <row r="93080" ht="14.25" customHeight="1"/>
    <row r="93081" ht="14.25" customHeight="1"/>
    <row r="93082" ht="14.25" customHeight="1"/>
    <row r="93083" ht="14.25" customHeight="1"/>
    <row r="93084" ht="14.25" customHeight="1"/>
    <row r="93085" ht="14.25" customHeight="1"/>
    <row r="93086" ht="14.25" customHeight="1"/>
    <row r="93087" ht="14.25" customHeight="1"/>
    <row r="93088" ht="14.25" customHeight="1"/>
    <row r="93089" ht="14.25" customHeight="1"/>
    <row r="93090" ht="14.25" customHeight="1"/>
    <row r="93091" ht="14.25" customHeight="1"/>
    <row r="93092" ht="14.25" customHeight="1"/>
    <row r="93093" ht="14.25" customHeight="1"/>
    <row r="93094" ht="14.25" customHeight="1"/>
    <row r="93095" ht="14.25" customHeight="1"/>
    <row r="93096" ht="14.25" customHeight="1"/>
    <row r="93097" ht="14.25" customHeight="1"/>
    <row r="93098" ht="14.25" customHeight="1"/>
    <row r="93099" ht="14.25" customHeight="1"/>
    <row r="93100" ht="14.25" customHeight="1"/>
    <row r="93101" ht="14.25" customHeight="1"/>
    <row r="93102" ht="14.25" customHeight="1"/>
    <row r="93103" ht="14.25" customHeight="1"/>
    <row r="93104" ht="14.25" customHeight="1"/>
    <row r="93105" ht="14.25" customHeight="1"/>
    <row r="93106" ht="14.25" customHeight="1"/>
    <row r="93107" ht="14.25" customHeight="1"/>
    <row r="93108" ht="14.25" customHeight="1"/>
    <row r="93109" ht="14.25" customHeight="1"/>
    <row r="93110" ht="14.25" customHeight="1"/>
    <row r="93111" ht="14.25" customHeight="1"/>
    <row r="93112" ht="14.25" customHeight="1"/>
    <row r="93113" ht="14.25" customHeight="1"/>
    <row r="93114" ht="14.25" customHeight="1"/>
    <row r="93115" ht="14.25" customHeight="1"/>
    <row r="93116" ht="14.25" customHeight="1"/>
    <row r="93117" ht="14.25" customHeight="1"/>
    <row r="93118" ht="14.25" customHeight="1"/>
    <row r="93119" ht="14.25" customHeight="1"/>
    <row r="93120" ht="14.25" customHeight="1"/>
    <row r="93121" ht="14.25" customHeight="1"/>
    <row r="93122" ht="14.25" customHeight="1"/>
    <row r="93123" ht="14.25" customHeight="1"/>
    <row r="93124" ht="14.25" customHeight="1"/>
    <row r="93125" ht="14.25" customHeight="1"/>
    <row r="93126" ht="14.25" customHeight="1"/>
    <row r="93127" ht="14.25" customHeight="1"/>
    <row r="93128" ht="14.25" customHeight="1"/>
    <row r="93129" ht="14.25" customHeight="1"/>
    <row r="93130" ht="14.25" customHeight="1"/>
    <row r="93131" ht="14.25" customHeight="1"/>
    <row r="93132" ht="14.25" customHeight="1"/>
    <row r="93133" ht="14.25" customHeight="1"/>
    <row r="93134" ht="14.25" customHeight="1"/>
    <row r="93135" ht="14.25" customHeight="1"/>
    <row r="93136" ht="14.25" customHeight="1"/>
    <row r="93137" ht="14.25" customHeight="1"/>
    <row r="93138" ht="14.25" customHeight="1"/>
    <row r="93139" ht="14.25" customHeight="1"/>
    <row r="93140" ht="14.25" customHeight="1"/>
    <row r="93141" ht="14.25" customHeight="1"/>
    <row r="93142" ht="14.25" customHeight="1"/>
    <row r="93143" ht="14.25" customHeight="1"/>
    <row r="93144" ht="14.25" customHeight="1"/>
    <row r="93145" ht="14.25" customHeight="1"/>
    <row r="93146" ht="14.25" customHeight="1"/>
    <row r="93147" ht="14.25" customHeight="1"/>
    <row r="93148" ht="14.25" customHeight="1"/>
    <row r="93149" ht="14.25" customHeight="1"/>
    <row r="93150" ht="14.25" customHeight="1"/>
    <row r="93151" ht="14.25" customHeight="1"/>
    <row r="93152" ht="14.25" customHeight="1"/>
    <row r="93153" ht="14.25" customHeight="1"/>
    <row r="93154" ht="14.25" customHeight="1"/>
    <row r="93155" ht="14.25" customHeight="1"/>
    <row r="93156" ht="14.25" customHeight="1"/>
    <row r="93157" ht="14.25" customHeight="1"/>
    <row r="93158" ht="14.25" customHeight="1"/>
    <row r="93159" ht="14.25" customHeight="1"/>
    <row r="93160" ht="14.25" customHeight="1"/>
    <row r="93161" ht="14.25" customHeight="1"/>
    <row r="93162" ht="14.25" customHeight="1"/>
    <row r="93163" ht="14.25" customHeight="1"/>
    <row r="93164" ht="14.25" customHeight="1"/>
    <row r="93165" ht="14.25" customHeight="1"/>
    <row r="93166" ht="14.25" customHeight="1"/>
    <row r="93167" ht="14.25" customHeight="1"/>
    <row r="93168" ht="14.25" customHeight="1"/>
    <row r="93169" ht="14.25" customHeight="1"/>
    <row r="93170" ht="14.25" customHeight="1"/>
    <row r="93171" ht="14.25" customHeight="1"/>
    <row r="93172" ht="14.25" customHeight="1"/>
    <row r="93173" ht="14.25" customHeight="1"/>
    <row r="93174" ht="14.25" customHeight="1"/>
    <row r="93175" ht="14.25" customHeight="1"/>
    <row r="93176" ht="14.25" customHeight="1"/>
    <row r="93177" ht="14.25" customHeight="1"/>
    <row r="93178" ht="14.25" customHeight="1"/>
    <row r="93179" ht="14.25" customHeight="1"/>
    <row r="93180" ht="14.25" customHeight="1"/>
    <row r="93181" ht="14.25" customHeight="1"/>
    <row r="93182" ht="14.25" customHeight="1"/>
    <row r="93183" ht="14.25" customHeight="1"/>
    <row r="93184" ht="14.25" customHeight="1"/>
    <row r="93185" ht="14.25" customHeight="1"/>
    <row r="93186" ht="14.25" customHeight="1"/>
    <row r="93187" ht="14.25" customHeight="1"/>
    <row r="93188" ht="14.25" customHeight="1"/>
    <row r="93189" ht="14.25" customHeight="1"/>
    <row r="93190" ht="14.25" customHeight="1"/>
    <row r="93191" ht="14.25" customHeight="1"/>
    <row r="93192" ht="14.25" customHeight="1"/>
    <row r="93193" ht="14.25" customHeight="1"/>
    <row r="93194" ht="14.25" customHeight="1"/>
    <row r="93195" ht="14.25" customHeight="1"/>
    <row r="93196" ht="14.25" customHeight="1"/>
    <row r="93197" ht="14.25" customHeight="1"/>
    <row r="93198" ht="14.25" customHeight="1"/>
    <row r="93199" ht="14.25" customHeight="1"/>
    <row r="93200" ht="14.25" customHeight="1"/>
    <row r="93201" ht="14.25" customHeight="1"/>
    <row r="93202" ht="14.25" customHeight="1"/>
    <row r="93203" ht="14.25" customHeight="1"/>
    <row r="93204" ht="14.25" customHeight="1"/>
    <row r="93205" ht="14.25" customHeight="1"/>
    <row r="93206" ht="14.25" customHeight="1"/>
    <row r="93207" ht="14.25" customHeight="1"/>
    <row r="93208" ht="14.25" customHeight="1"/>
    <row r="93209" ht="14.25" customHeight="1"/>
    <row r="93210" ht="14.25" customHeight="1"/>
    <row r="93211" ht="14.25" customHeight="1"/>
    <row r="93212" ht="14.25" customHeight="1"/>
    <row r="93213" ht="14.25" customHeight="1"/>
    <row r="93214" ht="14.25" customHeight="1"/>
    <row r="93215" ht="14.25" customHeight="1"/>
    <row r="93216" ht="14.25" customHeight="1"/>
    <row r="93217" ht="14.25" customHeight="1"/>
    <row r="93218" ht="14.25" customHeight="1"/>
    <row r="93219" ht="14.25" customHeight="1"/>
    <row r="93220" ht="14.25" customHeight="1"/>
    <row r="93221" ht="14.25" customHeight="1"/>
    <row r="93222" ht="14.25" customHeight="1"/>
    <row r="93223" ht="14.25" customHeight="1"/>
    <row r="93224" ht="14.25" customHeight="1"/>
    <row r="93225" ht="14.25" customHeight="1"/>
    <row r="93226" ht="14.25" customHeight="1"/>
    <row r="93227" ht="14.25" customHeight="1"/>
    <row r="93228" ht="14.25" customHeight="1"/>
    <row r="93229" ht="14.25" customHeight="1"/>
    <row r="93230" ht="14.25" customHeight="1"/>
    <row r="93231" ht="14.25" customHeight="1"/>
    <row r="93232" ht="14.25" customHeight="1"/>
    <row r="93233" ht="14.25" customHeight="1"/>
    <row r="93234" ht="14.25" customHeight="1"/>
    <row r="93235" ht="14.25" customHeight="1"/>
    <row r="93236" ht="14.25" customHeight="1"/>
    <row r="93237" ht="14.25" customHeight="1"/>
    <row r="93238" ht="14.25" customHeight="1"/>
    <row r="93239" ht="14.25" customHeight="1"/>
    <row r="93240" ht="14.25" customHeight="1"/>
    <row r="93241" ht="14.25" customHeight="1"/>
    <row r="93242" ht="14.25" customHeight="1"/>
    <row r="93243" ht="14.25" customHeight="1"/>
    <row r="93244" ht="14.25" customHeight="1"/>
    <row r="93245" ht="14.25" customHeight="1"/>
    <row r="93246" ht="14.25" customHeight="1"/>
    <row r="93247" ht="14.25" customHeight="1"/>
    <row r="93248" ht="14.25" customHeight="1"/>
    <row r="93249" ht="14.25" customHeight="1"/>
    <row r="93250" ht="14.25" customHeight="1"/>
    <row r="93251" ht="14.25" customHeight="1"/>
    <row r="93252" ht="14.25" customHeight="1"/>
    <row r="93253" ht="14.25" customHeight="1"/>
    <row r="93254" ht="14.25" customHeight="1"/>
    <row r="93255" ht="14.25" customHeight="1"/>
    <row r="93256" ht="14.25" customHeight="1"/>
    <row r="93257" ht="14.25" customHeight="1"/>
    <row r="93258" ht="14.25" customHeight="1"/>
    <row r="93259" ht="14.25" customHeight="1"/>
    <row r="93260" ht="14.25" customHeight="1"/>
    <row r="93261" ht="14.25" customHeight="1"/>
    <row r="93262" ht="14.25" customHeight="1"/>
    <row r="93263" ht="14.25" customHeight="1"/>
    <row r="93264" ht="14.25" customHeight="1"/>
    <row r="93265" ht="14.25" customHeight="1"/>
    <row r="93266" ht="14.25" customHeight="1"/>
    <row r="93267" ht="14.25" customHeight="1"/>
    <row r="93268" ht="14.25" customHeight="1"/>
    <row r="93269" ht="14.25" customHeight="1"/>
    <row r="93270" ht="14.25" customHeight="1"/>
    <row r="93271" ht="14.25" customHeight="1"/>
    <row r="93272" ht="14.25" customHeight="1"/>
    <row r="93273" ht="14.25" customHeight="1"/>
    <row r="93274" ht="14.25" customHeight="1"/>
    <row r="93275" ht="14.25" customHeight="1"/>
    <row r="93276" ht="14.25" customHeight="1"/>
    <row r="93277" ht="14.25" customHeight="1"/>
    <row r="93278" ht="14.25" customHeight="1"/>
    <row r="93279" ht="14.25" customHeight="1"/>
    <row r="93280" ht="14.25" customHeight="1"/>
    <row r="93281" ht="14.25" customHeight="1"/>
    <row r="93282" ht="14.25" customHeight="1"/>
    <row r="93283" ht="14.25" customHeight="1"/>
    <row r="93284" ht="14.25" customHeight="1"/>
    <row r="93285" ht="14.25" customHeight="1"/>
    <row r="93286" ht="14.25" customHeight="1"/>
    <row r="93287" ht="14.25" customHeight="1"/>
    <row r="93288" ht="14.25" customHeight="1"/>
    <row r="93289" ht="14.25" customHeight="1"/>
    <row r="93290" ht="14.25" customHeight="1"/>
    <row r="93291" ht="14.25" customHeight="1"/>
    <row r="93292" ht="14.25" customHeight="1"/>
    <row r="93293" ht="14.25" customHeight="1"/>
    <row r="93294" ht="14.25" customHeight="1"/>
    <row r="93295" ht="14.25" customHeight="1"/>
    <row r="93296" ht="14.25" customHeight="1"/>
    <row r="93297" ht="14.25" customHeight="1"/>
    <row r="93298" ht="14.25" customHeight="1"/>
    <row r="93299" ht="14.25" customHeight="1"/>
    <row r="93300" ht="14.25" customHeight="1"/>
    <row r="93301" ht="14.25" customHeight="1"/>
    <row r="93302" ht="14.25" customHeight="1"/>
    <row r="93303" ht="14.25" customHeight="1"/>
    <row r="93304" ht="14.25" customHeight="1"/>
    <row r="93305" ht="14.25" customHeight="1"/>
    <row r="93306" ht="14.25" customHeight="1"/>
    <row r="93307" ht="14.25" customHeight="1"/>
    <row r="93308" ht="14.25" customHeight="1"/>
    <row r="93309" ht="14.25" customHeight="1"/>
    <row r="93310" ht="14.25" customHeight="1"/>
    <row r="93311" ht="14.25" customHeight="1"/>
    <row r="93312" ht="14.25" customHeight="1"/>
    <row r="93313" ht="14.25" customHeight="1"/>
    <row r="93314" ht="14.25" customHeight="1"/>
    <row r="93315" ht="14.25" customHeight="1"/>
    <row r="93316" ht="14.25" customHeight="1"/>
    <row r="93317" ht="14.25" customHeight="1"/>
    <row r="93318" ht="14.25" customHeight="1"/>
    <row r="93319" ht="14.25" customHeight="1"/>
    <row r="93320" ht="14.25" customHeight="1"/>
    <row r="93321" ht="14.25" customHeight="1"/>
    <row r="93322" ht="14.25" customHeight="1"/>
    <row r="93323" ht="14.25" customHeight="1"/>
    <row r="93324" ht="14.25" customHeight="1"/>
    <row r="93325" ht="14.25" customHeight="1"/>
    <row r="93326" ht="14.25" customHeight="1"/>
    <row r="93327" ht="14.25" customHeight="1"/>
    <row r="93328" ht="14.25" customHeight="1"/>
    <row r="93329" ht="14.25" customHeight="1"/>
    <row r="93330" ht="14.25" customHeight="1"/>
    <row r="93331" ht="14.25" customHeight="1"/>
    <row r="93332" ht="14.25" customHeight="1"/>
    <row r="93333" ht="14.25" customHeight="1"/>
    <row r="93334" ht="14.25" customHeight="1"/>
    <row r="93335" ht="14.25" customHeight="1"/>
    <row r="93336" ht="14.25" customHeight="1"/>
    <row r="93337" ht="14.25" customHeight="1"/>
    <row r="93338" ht="14.25" customHeight="1"/>
    <row r="93339" ht="14.25" customHeight="1"/>
    <row r="93340" ht="14.25" customHeight="1"/>
    <row r="93341" ht="14.25" customHeight="1"/>
    <row r="93342" ht="14.25" customHeight="1"/>
    <row r="93343" ht="14.25" customHeight="1"/>
    <row r="93344" ht="14.25" customHeight="1"/>
    <row r="93345" ht="14.25" customHeight="1"/>
    <row r="93346" ht="14.25" customHeight="1"/>
    <row r="93347" ht="14.25" customHeight="1"/>
    <row r="93348" ht="14.25" customHeight="1"/>
    <row r="93349" ht="14.25" customHeight="1"/>
    <row r="93350" ht="14.25" customHeight="1"/>
    <row r="93351" ht="14.25" customHeight="1"/>
    <row r="93352" ht="14.25" customHeight="1"/>
    <row r="93353" ht="14.25" customHeight="1"/>
    <row r="93354" ht="14.25" customHeight="1"/>
    <row r="93355" ht="14.25" customHeight="1"/>
    <row r="93356" ht="14.25" customHeight="1"/>
    <row r="93357" ht="14.25" customHeight="1"/>
    <row r="93358" ht="14.25" customHeight="1"/>
    <row r="93359" ht="14.25" customHeight="1"/>
    <row r="93360" ht="14.25" customHeight="1"/>
    <row r="93361" ht="14.25" customHeight="1"/>
    <row r="93362" ht="14.25" customHeight="1"/>
    <row r="93363" ht="14.25" customHeight="1"/>
    <row r="93364" ht="14.25" customHeight="1"/>
    <row r="93365" ht="14.25" customHeight="1"/>
    <row r="93366" ht="14.25" customHeight="1"/>
    <row r="93367" ht="14.25" customHeight="1"/>
    <row r="93368" ht="14.25" customHeight="1"/>
    <row r="93369" ht="14.25" customHeight="1"/>
    <row r="93370" ht="14.25" customHeight="1"/>
    <row r="93371" ht="14.25" customHeight="1"/>
    <row r="93372" ht="14.25" customHeight="1"/>
    <row r="93373" ht="14.25" customHeight="1"/>
    <row r="93374" ht="14.25" customHeight="1"/>
    <row r="93375" ht="14.25" customHeight="1"/>
    <row r="93376" ht="14.25" customHeight="1"/>
    <row r="93377" ht="14.25" customHeight="1"/>
    <row r="93378" ht="14.25" customHeight="1"/>
    <row r="93379" ht="14.25" customHeight="1"/>
    <row r="93380" ht="14.25" customHeight="1"/>
    <row r="93381" ht="14.25" customHeight="1"/>
    <row r="93382" ht="14.25" customHeight="1"/>
    <row r="93383" ht="14.25" customHeight="1"/>
    <row r="93384" ht="14.25" customHeight="1"/>
    <row r="93385" ht="14.25" customHeight="1"/>
    <row r="93386" ht="14.25" customHeight="1"/>
    <row r="93387" ht="14.25" customHeight="1"/>
    <row r="93388" ht="14.25" customHeight="1"/>
    <row r="93389" ht="14.25" customHeight="1"/>
    <row r="93390" ht="14.25" customHeight="1"/>
    <row r="93391" ht="14.25" customHeight="1"/>
    <row r="93392" ht="14.25" customHeight="1"/>
    <row r="93393" ht="14.25" customHeight="1"/>
    <row r="93394" ht="14.25" customHeight="1"/>
    <row r="93395" ht="14.25" customHeight="1"/>
    <row r="93396" ht="14.25" customHeight="1"/>
    <row r="93397" ht="14.25" customHeight="1"/>
    <row r="93398" ht="14.25" customHeight="1"/>
    <row r="93399" ht="14.25" customHeight="1"/>
    <row r="93400" ht="14.25" customHeight="1"/>
    <row r="93401" ht="14.25" customHeight="1"/>
    <row r="93402" ht="14.25" customHeight="1"/>
    <row r="93403" ht="14.25" customHeight="1"/>
    <row r="93404" ht="14.25" customHeight="1"/>
    <row r="93405" ht="14.25" customHeight="1"/>
    <row r="93406" ht="14.25" customHeight="1"/>
    <row r="93407" ht="14.25" customHeight="1"/>
    <row r="93408" ht="14.25" customHeight="1"/>
    <row r="93409" ht="14.25" customHeight="1"/>
    <row r="93410" ht="14.25" customHeight="1"/>
    <row r="93411" ht="14.25" customHeight="1"/>
    <row r="93412" ht="14.25" customHeight="1"/>
    <row r="93413" ht="14.25" customHeight="1"/>
    <row r="93414" ht="14.25" customHeight="1"/>
    <row r="93415" ht="14.25" customHeight="1"/>
    <row r="93416" ht="14.25" customHeight="1"/>
    <row r="93417" ht="14.25" customHeight="1"/>
    <row r="93418" ht="14.25" customHeight="1"/>
    <row r="93419" ht="14.25" customHeight="1"/>
    <row r="93420" ht="14.25" customHeight="1"/>
    <row r="93421" ht="14.25" customHeight="1"/>
    <row r="93422" ht="14.25" customHeight="1"/>
    <row r="93423" ht="14.25" customHeight="1"/>
    <row r="93424" ht="14.25" customHeight="1"/>
    <row r="93425" ht="14.25" customHeight="1"/>
    <row r="93426" ht="14.25" customHeight="1"/>
    <row r="93427" ht="14.25" customHeight="1"/>
    <row r="93428" ht="14.25" customHeight="1"/>
    <row r="93429" ht="14.25" customHeight="1"/>
    <row r="93430" ht="14.25" customHeight="1"/>
    <row r="93431" ht="14.25" customHeight="1"/>
    <row r="93432" ht="14.25" customHeight="1"/>
    <row r="93433" ht="14.25" customHeight="1"/>
    <row r="93434" ht="14.25" customHeight="1"/>
    <row r="93435" ht="14.25" customHeight="1"/>
    <row r="93436" ht="14.25" customHeight="1"/>
    <row r="93437" ht="14.25" customHeight="1"/>
    <row r="93438" ht="14.25" customHeight="1"/>
    <row r="93439" ht="14.25" customHeight="1"/>
    <row r="93440" ht="14.25" customHeight="1"/>
    <row r="93441" ht="14.25" customHeight="1"/>
    <row r="93442" ht="14.25" customHeight="1"/>
    <row r="93443" ht="14.25" customHeight="1"/>
    <row r="93444" ht="14.25" customHeight="1"/>
    <row r="93445" ht="14.25" customHeight="1"/>
    <row r="93446" ht="14.25" customHeight="1"/>
    <row r="93447" ht="14.25" customHeight="1"/>
    <row r="93448" ht="14.25" customHeight="1"/>
    <row r="93449" ht="14.25" customHeight="1"/>
    <row r="93450" ht="14.25" customHeight="1"/>
    <row r="93451" ht="14.25" customHeight="1"/>
    <row r="93452" ht="14.25" customHeight="1"/>
    <row r="93453" ht="14.25" customHeight="1"/>
    <row r="93454" ht="14.25" customHeight="1"/>
    <row r="93455" ht="14.25" customHeight="1"/>
    <row r="93456" ht="14.25" customHeight="1"/>
    <row r="93457" ht="14.25" customHeight="1"/>
    <row r="93458" ht="14.25" customHeight="1"/>
    <row r="93459" ht="14.25" customHeight="1"/>
    <row r="93460" ht="14.25" customHeight="1"/>
    <row r="93461" ht="14.25" customHeight="1"/>
    <row r="93462" ht="14.25" customHeight="1"/>
    <row r="93463" ht="14.25" customHeight="1"/>
    <row r="93464" ht="14.25" customHeight="1"/>
    <row r="93465" ht="14.25" customHeight="1"/>
    <row r="93466" ht="14.25" customHeight="1"/>
    <row r="93467" ht="14.25" customHeight="1"/>
    <row r="93468" ht="14.25" customHeight="1"/>
    <row r="93469" ht="14.25" customHeight="1"/>
    <row r="93470" ht="14.25" customHeight="1"/>
    <row r="93471" ht="14.25" customHeight="1"/>
    <row r="93472" ht="14.25" customHeight="1"/>
    <row r="93473" ht="14.25" customHeight="1"/>
    <row r="93474" ht="14.25" customHeight="1"/>
    <row r="93475" ht="14.25" customHeight="1"/>
    <row r="93476" ht="14.25" customHeight="1"/>
    <row r="93477" ht="14.25" customHeight="1"/>
    <row r="93478" ht="14.25" customHeight="1"/>
    <row r="93479" ht="14.25" customHeight="1"/>
    <row r="93480" ht="14.25" customHeight="1"/>
    <row r="93481" ht="14.25" customHeight="1"/>
    <row r="93482" ht="14.25" customHeight="1"/>
    <row r="93483" ht="14.25" customHeight="1"/>
    <row r="93484" ht="14.25" customHeight="1"/>
    <row r="93485" ht="14.25" customHeight="1"/>
    <row r="93486" ht="14.25" customHeight="1"/>
    <row r="93487" ht="14.25" customHeight="1"/>
    <row r="93488" ht="14.25" customHeight="1"/>
    <row r="93489" ht="14.25" customHeight="1"/>
    <row r="93490" ht="14.25" customHeight="1"/>
    <row r="93491" ht="14.25" customHeight="1"/>
    <row r="93492" ht="14.25" customHeight="1"/>
    <row r="93493" ht="14.25" customHeight="1"/>
    <row r="93494" ht="14.25" customHeight="1"/>
    <row r="93495" ht="14.25" customHeight="1"/>
    <row r="93496" ht="14.25" customHeight="1"/>
    <row r="93497" ht="14.25" customHeight="1"/>
    <row r="93498" ht="14.25" customHeight="1"/>
    <row r="93499" ht="14.25" customHeight="1"/>
    <row r="93500" ht="14.25" customHeight="1"/>
    <row r="93501" ht="14.25" customHeight="1"/>
    <row r="93502" ht="14.25" customHeight="1"/>
    <row r="93503" ht="14.25" customHeight="1"/>
    <row r="93504" ht="14.25" customHeight="1"/>
    <row r="93505" ht="14.25" customHeight="1"/>
    <row r="93506" ht="14.25" customHeight="1"/>
    <row r="93507" ht="14.25" customHeight="1"/>
    <row r="93508" ht="14.25" customHeight="1"/>
    <row r="93509" ht="14.25" customHeight="1"/>
    <row r="93510" ht="14.25" customHeight="1"/>
    <row r="93511" ht="14.25" customHeight="1"/>
    <row r="93512" ht="14.25" customHeight="1"/>
    <row r="93513" ht="14.25" customHeight="1"/>
    <row r="93514" ht="14.25" customHeight="1"/>
    <row r="93515" ht="14.25" customHeight="1"/>
    <row r="93516" ht="14.25" customHeight="1"/>
    <row r="93517" ht="14.25" customHeight="1"/>
    <row r="93518" ht="14.25" customHeight="1"/>
    <row r="93519" ht="14.25" customHeight="1"/>
    <row r="93520" ht="14.25" customHeight="1"/>
    <row r="93521" ht="14.25" customHeight="1"/>
    <row r="93522" ht="14.25" customHeight="1"/>
    <row r="93523" ht="14.25" customHeight="1"/>
    <row r="93524" ht="14.25" customHeight="1"/>
    <row r="93525" ht="14.25" customHeight="1"/>
    <row r="93526" ht="14.25" customHeight="1"/>
    <row r="93527" ht="14.25" customHeight="1"/>
    <row r="93528" ht="14.25" customHeight="1"/>
    <row r="93529" ht="14.25" customHeight="1"/>
    <row r="93530" ht="14.25" customHeight="1"/>
    <row r="93531" ht="14.25" customHeight="1"/>
    <row r="93532" ht="14.25" customHeight="1"/>
    <row r="93533" ht="14.25" customHeight="1"/>
    <row r="93534" ht="14.25" customHeight="1"/>
    <row r="93535" ht="14.25" customHeight="1"/>
    <row r="93536" ht="14.25" customHeight="1"/>
    <row r="93537" ht="14.25" customHeight="1"/>
    <row r="93538" ht="14.25" customHeight="1"/>
    <row r="93539" ht="14.25" customHeight="1"/>
    <row r="93540" ht="14.25" customHeight="1"/>
    <row r="93541" ht="14.25" customHeight="1"/>
    <row r="93542" ht="14.25" customHeight="1"/>
    <row r="93543" ht="14.25" customHeight="1"/>
    <row r="93544" ht="14.25" customHeight="1"/>
    <row r="93545" ht="14.25" customHeight="1"/>
    <row r="93546" ht="14.25" customHeight="1"/>
    <row r="93547" ht="14.25" customHeight="1"/>
    <row r="93548" ht="14.25" customHeight="1"/>
    <row r="93549" ht="14.25" customHeight="1"/>
    <row r="93550" ht="14.25" customHeight="1"/>
    <row r="93551" ht="14.25" customHeight="1"/>
    <row r="93552" ht="14.25" customHeight="1"/>
    <row r="93553" ht="14.25" customHeight="1"/>
    <row r="93554" ht="14.25" customHeight="1"/>
    <row r="93555" ht="14.25" customHeight="1"/>
    <row r="93556" ht="14.25" customHeight="1"/>
    <row r="93557" ht="14.25" customHeight="1"/>
    <row r="93558" ht="14.25" customHeight="1"/>
    <row r="93559" ht="14.25" customHeight="1"/>
    <row r="93560" ht="14.25" customHeight="1"/>
    <row r="93561" ht="14.25" customHeight="1"/>
    <row r="93562" ht="14.25" customHeight="1"/>
    <row r="93563" ht="14.25" customHeight="1"/>
    <row r="93564" ht="14.25" customHeight="1"/>
    <row r="93565" ht="14.25" customHeight="1"/>
    <row r="93566" ht="14.25" customHeight="1"/>
    <row r="93567" ht="14.25" customHeight="1"/>
    <row r="93568" ht="14.25" customHeight="1"/>
    <row r="93569" ht="14.25" customHeight="1"/>
    <row r="93570" ht="14.25" customHeight="1"/>
    <row r="93571" ht="14.25" customHeight="1"/>
    <row r="93572" ht="14.25" customHeight="1"/>
    <row r="93573" ht="14.25" customHeight="1"/>
    <row r="93574" ht="14.25" customHeight="1"/>
    <row r="93575" ht="14.25" customHeight="1"/>
    <row r="93576" ht="14.25" customHeight="1"/>
    <row r="93577" ht="14.25" customHeight="1"/>
    <row r="93578" ht="14.25" customHeight="1"/>
    <row r="93579" ht="14.25" customHeight="1"/>
    <row r="93580" ht="14.25" customHeight="1"/>
    <row r="93581" ht="14.25" customHeight="1"/>
    <row r="93582" ht="14.25" customHeight="1"/>
    <row r="93583" ht="14.25" customHeight="1"/>
    <row r="93584" ht="14.25" customHeight="1"/>
    <row r="93585" ht="14.25" customHeight="1"/>
    <row r="93586" ht="14.25" customHeight="1"/>
    <row r="93587" ht="14.25" customHeight="1"/>
    <row r="93588" ht="14.25" customHeight="1"/>
    <row r="93589" ht="14.25" customHeight="1"/>
    <row r="93590" ht="14.25" customHeight="1"/>
    <row r="93591" ht="14.25" customHeight="1"/>
    <row r="93592" ht="14.25" customHeight="1"/>
    <row r="93593" ht="14.25" customHeight="1"/>
    <row r="93594" ht="14.25" customHeight="1"/>
    <row r="93595" ht="14.25" customHeight="1"/>
    <row r="93596" ht="14.25" customHeight="1"/>
    <row r="93597" ht="14.25" customHeight="1"/>
    <row r="93598" ht="14.25" customHeight="1"/>
    <row r="93599" ht="14.25" customHeight="1"/>
    <row r="93600" ht="14.25" customHeight="1"/>
    <row r="93601" ht="14.25" customHeight="1"/>
    <row r="93602" ht="14.25" customHeight="1"/>
    <row r="93603" ht="14.25" customHeight="1"/>
    <row r="93604" ht="14.25" customHeight="1"/>
    <row r="93605" ht="14.25" customHeight="1"/>
    <row r="93606" ht="14.25" customHeight="1"/>
    <row r="93607" ht="14.25" customHeight="1"/>
    <row r="93608" ht="14.25" customHeight="1"/>
    <row r="93609" ht="14.25" customHeight="1"/>
    <row r="93610" ht="14.25" customHeight="1"/>
    <row r="93611" ht="14.25" customHeight="1"/>
    <row r="93612" ht="14.25" customHeight="1"/>
    <row r="93613" ht="14.25" customHeight="1"/>
    <row r="93614" ht="14.25" customHeight="1"/>
    <row r="93615" ht="14.25" customHeight="1"/>
    <row r="93616" ht="14.25" customHeight="1"/>
    <row r="93617" ht="14.25" customHeight="1"/>
    <row r="93618" ht="14.25" customHeight="1"/>
    <row r="93619" ht="14.25" customHeight="1"/>
    <row r="93620" ht="14.25" customHeight="1"/>
    <row r="93621" ht="14.25" customHeight="1"/>
    <row r="93622" ht="14.25" customHeight="1"/>
    <row r="93623" ht="14.25" customHeight="1"/>
    <row r="93624" ht="14.25" customHeight="1"/>
    <row r="93625" ht="14.25" customHeight="1"/>
    <row r="93626" ht="14.25" customHeight="1"/>
    <row r="93627" ht="14.25" customHeight="1"/>
    <row r="93628" ht="14.25" customHeight="1"/>
    <row r="93629" ht="14.25" customHeight="1"/>
    <row r="93630" ht="14.25" customHeight="1"/>
    <row r="93631" ht="14.25" customHeight="1"/>
    <row r="93632" ht="14.25" customHeight="1"/>
    <row r="93633" ht="14.25" customHeight="1"/>
    <row r="93634" ht="14.25" customHeight="1"/>
    <row r="93635" ht="14.25" customHeight="1"/>
    <row r="93636" ht="14.25" customHeight="1"/>
    <row r="93637" ht="14.25" customHeight="1"/>
    <row r="93638" ht="14.25" customHeight="1"/>
    <row r="93639" ht="14.25" customHeight="1"/>
    <row r="93640" ht="14.25" customHeight="1"/>
    <row r="93641" ht="14.25" customHeight="1"/>
    <row r="93642" ht="14.25" customHeight="1"/>
    <row r="93643" ht="14.25" customHeight="1"/>
    <row r="93644" ht="14.25" customHeight="1"/>
    <row r="93645" ht="14.25" customHeight="1"/>
    <row r="93646" ht="14.25" customHeight="1"/>
    <row r="93647" ht="14.25" customHeight="1"/>
    <row r="93648" ht="14.25" customHeight="1"/>
    <row r="93649" ht="14.25" customHeight="1"/>
    <row r="93650" ht="14.25" customHeight="1"/>
    <row r="93651" ht="14.25" customHeight="1"/>
    <row r="93652" ht="14.25" customHeight="1"/>
    <row r="93653" ht="14.25" customHeight="1"/>
    <row r="93654" ht="14.25" customHeight="1"/>
    <row r="93655" ht="14.25" customHeight="1"/>
    <row r="93656" ht="14.25" customHeight="1"/>
    <row r="93657" ht="14.25" customHeight="1"/>
    <row r="93658" ht="14.25" customHeight="1"/>
    <row r="93659" ht="14.25" customHeight="1"/>
    <row r="93660" ht="14.25" customHeight="1"/>
    <row r="93661" ht="14.25" customHeight="1"/>
    <row r="93662" ht="14.25" customHeight="1"/>
    <row r="93663" ht="14.25" customHeight="1"/>
    <row r="93664" ht="14.25" customHeight="1"/>
    <row r="93665" ht="14.25" customHeight="1"/>
    <row r="93666" ht="14.25" customHeight="1"/>
    <row r="93667" ht="14.25" customHeight="1"/>
    <row r="93668" ht="14.25" customHeight="1"/>
    <row r="93669" ht="14.25" customHeight="1"/>
    <row r="93670" ht="14.25" customHeight="1"/>
    <row r="93671" ht="14.25" customHeight="1"/>
    <row r="93672" ht="14.25" customHeight="1"/>
    <row r="93673" ht="14.25" customHeight="1"/>
    <row r="93674" ht="14.25" customHeight="1"/>
    <row r="93675" ht="14.25" customHeight="1"/>
    <row r="93676" ht="14.25" customHeight="1"/>
    <row r="93677" ht="14.25" customHeight="1"/>
    <row r="93678" ht="14.25" customHeight="1"/>
    <row r="93679" ht="14.25" customHeight="1"/>
    <row r="93680" ht="14.25" customHeight="1"/>
    <row r="93681" ht="14.25" customHeight="1"/>
    <row r="93682" ht="14.25" customHeight="1"/>
    <row r="93683" ht="14.25" customHeight="1"/>
    <row r="93684" ht="14.25" customHeight="1"/>
    <row r="93685" ht="14.25" customHeight="1"/>
    <row r="93686" ht="14.25" customHeight="1"/>
    <row r="93687" ht="14.25" customHeight="1"/>
    <row r="93688" ht="14.25" customHeight="1"/>
    <row r="93689" ht="14.25" customHeight="1"/>
    <row r="93690" ht="14.25" customHeight="1"/>
    <row r="93691" ht="14.25" customHeight="1"/>
    <row r="93692" ht="14.25" customHeight="1"/>
    <row r="93693" ht="14.25" customHeight="1"/>
    <row r="93694" ht="14.25" customHeight="1"/>
    <row r="93695" ht="14.25" customHeight="1"/>
    <row r="93696" ht="14.25" customHeight="1"/>
    <row r="93697" ht="14.25" customHeight="1"/>
    <row r="93698" ht="14.25" customHeight="1"/>
    <row r="93699" ht="14.25" customHeight="1"/>
    <row r="93700" ht="14.25" customHeight="1"/>
    <row r="93701" ht="14.25" customHeight="1"/>
    <row r="93702" ht="14.25" customHeight="1"/>
    <row r="93703" ht="14.25" customHeight="1"/>
    <row r="93704" ht="14.25" customHeight="1"/>
    <row r="93705" ht="14.25" customHeight="1"/>
    <row r="93706" ht="14.25" customHeight="1"/>
    <row r="93707" ht="14.25" customHeight="1"/>
    <row r="93708" ht="14.25" customHeight="1"/>
    <row r="93709" ht="14.25" customHeight="1"/>
    <row r="93710" ht="14.25" customHeight="1"/>
    <row r="93711" ht="14.25" customHeight="1"/>
    <row r="93712" ht="14.25" customHeight="1"/>
    <row r="93713" ht="14.25" customHeight="1"/>
    <row r="93714" ht="14.25" customHeight="1"/>
    <row r="93715" ht="14.25" customHeight="1"/>
    <row r="93716" ht="14.25" customHeight="1"/>
    <row r="93717" ht="14.25" customHeight="1"/>
    <row r="93718" ht="14.25" customHeight="1"/>
    <row r="93719" ht="14.25" customHeight="1"/>
    <row r="93720" ht="14.25" customHeight="1"/>
    <row r="93721" ht="14.25" customHeight="1"/>
    <row r="93722" ht="14.25" customHeight="1"/>
    <row r="93723" ht="14.25" customHeight="1"/>
    <row r="93724" ht="14.25" customHeight="1"/>
    <row r="93725" ht="14.25" customHeight="1"/>
    <row r="93726" ht="14.25" customHeight="1"/>
    <row r="93727" ht="14.25" customHeight="1"/>
    <row r="93728" ht="14.25" customHeight="1"/>
    <row r="93729" ht="14.25" customHeight="1"/>
    <row r="93730" ht="14.25" customHeight="1"/>
    <row r="93731" ht="14.25" customHeight="1"/>
    <row r="93732" ht="14.25" customHeight="1"/>
    <row r="93733" ht="14.25" customHeight="1"/>
    <row r="93734" ht="14.25" customHeight="1"/>
    <row r="93735" ht="14.25" customHeight="1"/>
    <row r="93736" ht="14.25" customHeight="1"/>
    <row r="93737" ht="14.25" customHeight="1"/>
    <row r="93738" ht="14.25" customHeight="1"/>
    <row r="93739" ht="14.25" customHeight="1"/>
    <row r="93740" ht="14.25" customHeight="1"/>
    <row r="93741" ht="14.25" customHeight="1"/>
    <row r="93742" ht="14.25" customHeight="1"/>
    <row r="93743" ht="14.25" customHeight="1"/>
    <row r="93744" ht="14.25" customHeight="1"/>
    <row r="93745" ht="14.25" customHeight="1"/>
    <row r="93746" ht="14.25" customHeight="1"/>
    <row r="93747" ht="14.25" customHeight="1"/>
    <row r="93748" ht="14.25" customHeight="1"/>
    <row r="93749" ht="14.25" customHeight="1"/>
    <row r="93750" ht="14.25" customHeight="1"/>
    <row r="93751" ht="14.25" customHeight="1"/>
    <row r="93752" ht="14.25" customHeight="1"/>
    <row r="93753" ht="14.25" customHeight="1"/>
    <row r="93754" ht="14.25" customHeight="1"/>
    <row r="93755" ht="14.25" customHeight="1"/>
    <row r="93756" ht="14.25" customHeight="1"/>
    <row r="93757" ht="14.25" customHeight="1"/>
    <row r="93758" ht="14.25" customHeight="1"/>
    <row r="93759" ht="14.25" customHeight="1"/>
    <row r="93760" ht="14.25" customHeight="1"/>
    <row r="93761" ht="14.25" customHeight="1"/>
    <row r="93762" ht="14.25" customHeight="1"/>
    <row r="93763" ht="14.25" customHeight="1"/>
    <row r="93764" ht="14.25" customHeight="1"/>
    <row r="93765" ht="14.25" customHeight="1"/>
    <row r="93766" ht="14.25" customHeight="1"/>
    <row r="93767" ht="14.25" customHeight="1"/>
    <row r="93768" ht="14.25" customHeight="1"/>
    <row r="93769" ht="14.25" customHeight="1"/>
    <row r="93770" ht="14.25" customHeight="1"/>
    <row r="93771" ht="14.25" customHeight="1"/>
    <row r="93772" ht="14.25" customHeight="1"/>
    <row r="93773" ht="14.25" customHeight="1"/>
    <row r="93774" ht="14.25" customHeight="1"/>
    <row r="93775" ht="14.25" customHeight="1"/>
    <row r="93776" ht="14.25" customHeight="1"/>
    <row r="93777" ht="14.25" customHeight="1"/>
    <row r="93778" ht="14.25" customHeight="1"/>
    <row r="93779" ht="14.25" customHeight="1"/>
    <row r="93780" ht="14.25" customHeight="1"/>
    <row r="93781" ht="14.25" customHeight="1"/>
    <row r="93782" ht="14.25" customHeight="1"/>
    <row r="93783" ht="14.25" customHeight="1"/>
    <row r="93784" ht="14.25" customHeight="1"/>
    <row r="93785" ht="14.25" customHeight="1"/>
    <row r="93786" ht="14.25" customHeight="1"/>
    <row r="93787" ht="14.25" customHeight="1"/>
    <row r="93788" ht="14.25" customHeight="1"/>
    <row r="93789" ht="14.25" customHeight="1"/>
    <row r="93790" ht="14.25" customHeight="1"/>
    <row r="93791" ht="14.25" customHeight="1"/>
    <row r="93792" ht="14.25" customHeight="1"/>
    <row r="93793" ht="14.25" customHeight="1"/>
    <row r="93794" ht="14.25" customHeight="1"/>
    <row r="93795" ht="14.25" customHeight="1"/>
    <row r="93796" ht="14.25" customHeight="1"/>
    <row r="93797" ht="14.25" customHeight="1"/>
    <row r="93798" ht="14.25" customHeight="1"/>
    <row r="93799" ht="14.25" customHeight="1"/>
    <row r="93800" ht="14.25" customHeight="1"/>
    <row r="93801" ht="14.25" customHeight="1"/>
    <row r="93802" ht="14.25" customHeight="1"/>
    <row r="93803" ht="14.25" customHeight="1"/>
    <row r="93804" ht="14.25" customHeight="1"/>
    <row r="93805" ht="14.25" customHeight="1"/>
    <row r="93806" ht="14.25" customHeight="1"/>
    <row r="93807" ht="14.25" customHeight="1"/>
    <row r="93808" ht="14.25" customHeight="1"/>
    <row r="93809" ht="14.25" customHeight="1"/>
    <row r="93810" ht="14.25" customHeight="1"/>
    <row r="93811" ht="14.25" customHeight="1"/>
    <row r="93812" ht="14.25" customHeight="1"/>
    <row r="93813" ht="14.25" customHeight="1"/>
    <row r="93814" ht="14.25" customHeight="1"/>
    <row r="93815" ht="14.25" customHeight="1"/>
    <row r="93816" ht="14.25" customHeight="1"/>
    <row r="93817" ht="14.25" customHeight="1"/>
    <row r="93818" ht="14.25" customHeight="1"/>
    <row r="93819" ht="14.25" customHeight="1"/>
    <row r="93820" ht="14.25" customHeight="1"/>
    <row r="93821" ht="14.25" customHeight="1"/>
    <row r="93822" ht="14.25" customHeight="1"/>
    <row r="93823" ht="14.25" customHeight="1"/>
    <row r="93824" ht="14.25" customHeight="1"/>
    <row r="93825" ht="14.25" customHeight="1"/>
    <row r="93826" ht="14.25" customHeight="1"/>
    <row r="93827" ht="14.25" customHeight="1"/>
    <row r="93828" ht="14.25" customHeight="1"/>
    <row r="93829" ht="14.25" customHeight="1"/>
    <row r="93830" ht="14.25" customHeight="1"/>
    <row r="93831" ht="14.25" customHeight="1"/>
    <row r="93832" ht="14.25" customHeight="1"/>
    <row r="93833" ht="14.25" customHeight="1"/>
    <row r="93834" ht="14.25" customHeight="1"/>
    <row r="93835" ht="14.25" customHeight="1"/>
    <row r="93836" ht="14.25" customHeight="1"/>
    <row r="93837" ht="14.25" customHeight="1"/>
    <row r="93838" ht="14.25" customHeight="1"/>
    <row r="93839" ht="14.25" customHeight="1"/>
    <row r="93840" ht="14.25" customHeight="1"/>
    <row r="93841" ht="14.25" customHeight="1"/>
    <row r="93842" ht="14.25" customHeight="1"/>
    <row r="93843" ht="14.25" customHeight="1"/>
    <row r="93844" ht="14.25" customHeight="1"/>
    <row r="93845" ht="14.25" customHeight="1"/>
    <row r="93846" ht="14.25" customHeight="1"/>
    <row r="93847" ht="14.25" customHeight="1"/>
    <row r="93848" ht="14.25" customHeight="1"/>
    <row r="93849" ht="14.25" customHeight="1"/>
    <row r="93850" ht="14.25" customHeight="1"/>
    <row r="93851" ht="14.25" customHeight="1"/>
    <row r="93852" ht="14.25" customHeight="1"/>
    <row r="93853" ht="14.25" customHeight="1"/>
    <row r="93854" ht="14.25" customHeight="1"/>
    <row r="93855" ht="14.25" customHeight="1"/>
    <row r="93856" ht="14.25" customHeight="1"/>
    <row r="93857" ht="14.25" customHeight="1"/>
    <row r="93858" ht="14.25" customHeight="1"/>
    <row r="93859" ht="14.25" customHeight="1"/>
    <row r="93860" ht="14.25" customHeight="1"/>
    <row r="93861" ht="14.25" customHeight="1"/>
    <row r="93862" ht="14.25" customHeight="1"/>
    <row r="93863" ht="14.25" customHeight="1"/>
    <row r="93864" ht="14.25" customHeight="1"/>
    <row r="93865" ht="14.25" customHeight="1"/>
    <row r="93866" ht="14.25" customHeight="1"/>
    <row r="93867" ht="14.25" customHeight="1"/>
    <row r="93868" ht="14.25" customHeight="1"/>
    <row r="93869" ht="14.25" customHeight="1"/>
    <row r="93870" ht="14.25" customHeight="1"/>
    <row r="93871" ht="14.25" customHeight="1"/>
    <row r="93872" ht="14.25" customHeight="1"/>
    <row r="93873" ht="14.25" customHeight="1"/>
    <row r="93874" ht="14.25" customHeight="1"/>
    <row r="93875" ht="14.25" customHeight="1"/>
    <row r="93876" ht="14.25" customHeight="1"/>
    <row r="93877" ht="14.25" customHeight="1"/>
    <row r="93878" ht="14.25" customHeight="1"/>
    <row r="93879" ht="14.25" customHeight="1"/>
    <row r="93880" ht="14.25" customHeight="1"/>
    <row r="93881" ht="14.25" customHeight="1"/>
    <row r="93882" ht="14.25" customHeight="1"/>
    <row r="93883" ht="14.25" customHeight="1"/>
    <row r="93884" ht="14.25" customHeight="1"/>
    <row r="93885" ht="14.25" customHeight="1"/>
    <row r="93886" ht="14.25" customHeight="1"/>
    <row r="93887" ht="14.25" customHeight="1"/>
    <row r="93888" ht="14.25" customHeight="1"/>
    <row r="93889" ht="14.25" customHeight="1"/>
    <row r="93890" ht="14.25" customHeight="1"/>
    <row r="93891" ht="14.25" customHeight="1"/>
    <row r="93892" ht="14.25" customHeight="1"/>
    <row r="93893" ht="14.25" customHeight="1"/>
    <row r="93894" ht="14.25" customHeight="1"/>
    <row r="93895" ht="14.25" customHeight="1"/>
    <row r="93896" ht="14.25" customHeight="1"/>
    <row r="93897" ht="14.25" customHeight="1"/>
    <row r="93898" ht="14.25" customHeight="1"/>
    <row r="93899" ht="14.25" customHeight="1"/>
    <row r="93900" ht="14.25" customHeight="1"/>
    <row r="93901" ht="14.25" customHeight="1"/>
    <row r="93902" ht="14.25" customHeight="1"/>
    <row r="93903" ht="14.25" customHeight="1"/>
    <row r="93904" ht="14.25" customHeight="1"/>
    <row r="93905" ht="14.25" customHeight="1"/>
    <row r="93906" ht="14.25" customHeight="1"/>
    <row r="93907" ht="14.25" customHeight="1"/>
    <row r="93908" ht="14.25" customHeight="1"/>
    <row r="93909" ht="14.25" customHeight="1"/>
    <row r="93910" ht="14.25" customHeight="1"/>
    <row r="93911" ht="14.25" customHeight="1"/>
    <row r="93912" ht="14.25" customHeight="1"/>
    <row r="93913" ht="14.25" customHeight="1"/>
    <row r="93914" ht="14.25" customHeight="1"/>
    <row r="93915" ht="14.25" customHeight="1"/>
    <row r="93916" ht="14.25" customHeight="1"/>
    <row r="93917" ht="14.25" customHeight="1"/>
    <row r="93918" ht="14.25" customHeight="1"/>
    <row r="93919" ht="14.25" customHeight="1"/>
    <row r="93920" ht="14.25" customHeight="1"/>
    <row r="93921" ht="14.25" customHeight="1"/>
    <row r="93922" ht="14.25" customHeight="1"/>
    <row r="93923" ht="14.25" customHeight="1"/>
    <row r="93924" ht="14.25" customHeight="1"/>
    <row r="93925" ht="14.25" customHeight="1"/>
    <row r="93926" ht="14.25" customHeight="1"/>
    <row r="93927" ht="14.25" customHeight="1"/>
    <row r="93928" ht="14.25" customHeight="1"/>
    <row r="93929" ht="14.25" customHeight="1"/>
    <row r="93930" ht="14.25" customHeight="1"/>
    <row r="93931" ht="14.25" customHeight="1"/>
    <row r="93932" ht="14.25" customHeight="1"/>
    <row r="93933" ht="14.25" customHeight="1"/>
    <row r="93934" ht="14.25" customHeight="1"/>
    <row r="93935" ht="14.25" customHeight="1"/>
    <row r="93936" ht="14.25" customHeight="1"/>
    <row r="93937" ht="14.25" customHeight="1"/>
    <row r="93938" ht="14.25" customHeight="1"/>
    <row r="93939" ht="14.25" customHeight="1"/>
    <row r="93940" ht="14.25" customHeight="1"/>
    <row r="93941" ht="14.25" customHeight="1"/>
    <row r="93942" ht="14.25" customHeight="1"/>
    <row r="93943" ht="14.25" customHeight="1"/>
    <row r="93944" ht="14.25" customHeight="1"/>
    <row r="93945" ht="14.25" customHeight="1"/>
    <row r="93946" ht="14.25" customHeight="1"/>
    <row r="93947" ht="14.25" customHeight="1"/>
    <row r="93948" ht="14.25" customHeight="1"/>
    <row r="93949" ht="14.25" customHeight="1"/>
    <row r="93950" ht="14.25" customHeight="1"/>
    <row r="93951" ht="14.25" customHeight="1"/>
    <row r="93952" ht="14.25" customHeight="1"/>
    <row r="93953" ht="14.25" customHeight="1"/>
    <row r="93954" ht="14.25" customHeight="1"/>
    <row r="93955" ht="14.25" customHeight="1"/>
    <row r="93956" ht="14.25" customHeight="1"/>
    <row r="93957" ht="14.25" customHeight="1"/>
    <row r="93958" ht="14.25" customHeight="1"/>
    <row r="93959" ht="14.25" customHeight="1"/>
    <row r="93960" ht="14.25" customHeight="1"/>
    <row r="93961" ht="14.25" customHeight="1"/>
    <row r="93962" ht="14.25" customHeight="1"/>
    <row r="93963" ht="14.25" customHeight="1"/>
    <row r="93964" ht="14.25" customHeight="1"/>
    <row r="93965" ht="14.25" customHeight="1"/>
    <row r="93966" ht="14.25" customHeight="1"/>
    <row r="93967" ht="14.25" customHeight="1"/>
    <row r="93968" ht="14.25" customHeight="1"/>
    <row r="93969" ht="14.25" customHeight="1"/>
    <row r="93970" ht="14.25" customHeight="1"/>
    <row r="93971" ht="14.25" customHeight="1"/>
    <row r="93972" ht="14.25" customHeight="1"/>
    <row r="93973" ht="14.25" customHeight="1"/>
    <row r="93974" ht="14.25" customHeight="1"/>
    <row r="93975" ht="14.25" customHeight="1"/>
    <row r="93976" ht="14.25" customHeight="1"/>
    <row r="93977" ht="14.25" customHeight="1"/>
    <row r="93978" ht="14.25" customHeight="1"/>
    <row r="93979" ht="14.25" customHeight="1"/>
    <row r="93980" ht="14.25" customHeight="1"/>
    <row r="93981" ht="14.25" customHeight="1"/>
    <row r="93982" ht="14.25" customHeight="1"/>
    <row r="93983" ht="14.25" customHeight="1"/>
    <row r="93984" ht="14.25" customHeight="1"/>
    <row r="93985" ht="14.25" customHeight="1"/>
    <row r="93986" ht="14.25" customHeight="1"/>
    <row r="93987" ht="14.25" customHeight="1"/>
    <row r="93988" ht="14.25" customHeight="1"/>
    <row r="93989" ht="14.25" customHeight="1"/>
    <row r="93990" ht="14.25" customHeight="1"/>
    <row r="93991" ht="14.25" customHeight="1"/>
    <row r="93992" ht="14.25" customHeight="1"/>
    <row r="93993" ht="14.25" customHeight="1"/>
    <row r="93994" ht="14.25" customHeight="1"/>
    <row r="93995" ht="14.25" customHeight="1"/>
    <row r="93996" ht="14.25" customHeight="1"/>
    <row r="93997" ht="14.25" customHeight="1"/>
    <row r="93998" ht="14.25" customHeight="1"/>
    <row r="93999" ht="14.25" customHeight="1"/>
    <row r="94000" ht="14.25" customHeight="1"/>
    <row r="94001" ht="14.25" customHeight="1"/>
    <row r="94002" ht="14.25" customHeight="1"/>
    <row r="94003" ht="14.25" customHeight="1"/>
    <row r="94004" ht="14.25" customHeight="1"/>
    <row r="94005" ht="14.25" customHeight="1"/>
    <row r="94006" ht="14.25" customHeight="1"/>
    <row r="94007" ht="14.25" customHeight="1"/>
    <row r="94008" ht="14.25" customHeight="1"/>
    <row r="94009" ht="14.25" customHeight="1"/>
    <row r="94010" ht="14.25" customHeight="1"/>
    <row r="94011" ht="14.25" customHeight="1"/>
    <row r="94012" ht="14.25" customHeight="1"/>
    <row r="94013" ht="14.25" customHeight="1"/>
    <row r="94014" ht="14.25" customHeight="1"/>
    <row r="94015" ht="14.25" customHeight="1"/>
    <row r="94016" ht="14.25" customHeight="1"/>
    <row r="94017" ht="14.25" customHeight="1"/>
    <row r="94018" ht="14.25" customHeight="1"/>
    <row r="94019" ht="14.25" customHeight="1"/>
    <row r="94020" ht="14.25" customHeight="1"/>
    <row r="94021" ht="14.25" customHeight="1"/>
    <row r="94022" ht="14.25" customHeight="1"/>
    <row r="94023" ht="14.25" customHeight="1"/>
    <row r="94024" ht="14.25" customHeight="1"/>
    <row r="94025" ht="14.25" customHeight="1"/>
    <row r="94026" ht="14.25" customHeight="1"/>
    <row r="94027" ht="14.25" customHeight="1"/>
    <row r="94028" ht="14.25" customHeight="1"/>
    <row r="94029" ht="14.25" customHeight="1"/>
    <row r="94030" ht="14.25" customHeight="1"/>
    <row r="94031" ht="14.25" customHeight="1"/>
    <row r="94032" ht="14.25" customHeight="1"/>
    <row r="94033" ht="14.25" customHeight="1"/>
    <row r="94034" ht="14.25" customHeight="1"/>
    <row r="94035" ht="14.25" customHeight="1"/>
    <row r="94036" ht="14.25" customHeight="1"/>
    <row r="94037" ht="14.25" customHeight="1"/>
    <row r="94038" ht="14.25" customHeight="1"/>
    <row r="94039" ht="14.25" customHeight="1"/>
    <row r="94040" ht="14.25" customHeight="1"/>
    <row r="94041" ht="14.25" customHeight="1"/>
    <row r="94042" ht="14.25" customHeight="1"/>
    <row r="94043" ht="14.25" customHeight="1"/>
    <row r="94044" ht="14.25" customHeight="1"/>
    <row r="94045" ht="14.25" customHeight="1"/>
    <row r="94046" ht="14.25" customHeight="1"/>
    <row r="94047" ht="14.25" customHeight="1"/>
    <row r="94048" ht="14.25" customHeight="1"/>
    <row r="94049" ht="14.25" customHeight="1"/>
    <row r="94050" ht="14.25" customHeight="1"/>
    <row r="94051" ht="14.25" customHeight="1"/>
    <row r="94052" ht="14.25" customHeight="1"/>
    <row r="94053" ht="14.25" customHeight="1"/>
    <row r="94054" ht="14.25" customHeight="1"/>
    <row r="94055" ht="14.25" customHeight="1"/>
    <row r="94056" ht="14.25" customHeight="1"/>
    <row r="94057" ht="14.25" customHeight="1"/>
    <row r="94058" ht="14.25" customHeight="1"/>
    <row r="94059" ht="14.25" customHeight="1"/>
    <row r="94060" ht="14.25" customHeight="1"/>
    <row r="94061" ht="14.25" customHeight="1"/>
    <row r="94062" ht="14.25" customHeight="1"/>
    <row r="94063" ht="14.25" customHeight="1"/>
    <row r="94064" ht="14.25" customHeight="1"/>
    <row r="94065" ht="14.25" customHeight="1"/>
    <row r="94066" ht="14.25" customHeight="1"/>
    <row r="94067" ht="14.25" customHeight="1"/>
    <row r="94068" ht="14.25" customHeight="1"/>
    <row r="94069" ht="14.25" customHeight="1"/>
    <row r="94070" ht="14.25" customHeight="1"/>
    <row r="94071" ht="14.25" customHeight="1"/>
    <row r="94072" ht="14.25" customHeight="1"/>
    <row r="94073" ht="14.25" customHeight="1"/>
    <row r="94074" ht="14.25" customHeight="1"/>
    <row r="94075" ht="14.25" customHeight="1"/>
    <row r="94076" ht="14.25" customHeight="1"/>
    <row r="94077" ht="14.25" customHeight="1"/>
    <row r="94078" ht="14.25" customHeight="1"/>
    <row r="94079" ht="14.25" customHeight="1"/>
    <row r="94080" ht="14.25" customHeight="1"/>
    <row r="94081" ht="14.25" customHeight="1"/>
    <row r="94082" ht="14.25" customHeight="1"/>
    <row r="94083" ht="14.25" customHeight="1"/>
    <row r="94084" ht="14.25" customHeight="1"/>
    <row r="94085" ht="14.25" customHeight="1"/>
    <row r="94086" ht="14.25" customHeight="1"/>
    <row r="94087" ht="14.25" customHeight="1"/>
    <row r="94088" ht="14.25" customHeight="1"/>
    <row r="94089" ht="14.25" customHeight="1"/>
    <row r="94090" ht="14.25" customHeight="1"/>
    <row r="94091" ht="14.25" customHeight="1"/>
    <row r="94092" ht="14.25" customHeight="1"/>
    <row r="94093" ht="14.25" customHeight="1"/>
    <row r="94094" ht="14.25" customHeight="1"/>
    <row r="94095" ht="14.25" customHeight="1"/>
    <row r="94096" ht="14.25" customHeight="1"/>
    <row r="94097" ht="14.25" customHeight="1"/>
    <row r="94098" ht="14.25" customHeight="1"/>
    <row r="94099" ht="14.25" customHeight="1"/>
    <row r="94100" ht="14.25" customHeight="1"/>
    <row r="94101" ht="14.25" customHeight="1"/>
    <row r="94102" ht="14.25" customHeight="1"/>
    <row r="94103" ht="14.25" customHeight="1"/>
    <row r="94104" ht="14.25" customHeight="1"/>
    <row r="94105" ht="14.25" customHeight="1"/>
    <row r="94106" ht="14.25" customHeight="1"/>
    <row r="94107" ht="14.25" customHeight="1"/>
    <row r="94108" ht="14.25" customHeight="1"/>
    <row r="94109" ht="14.25" customHeight="1"/>
    <row r="94110" ht="14.25" customHeight="1"/>
    <row r="94111" ht="14.25" customHeight="1"/>
    <row r="94112" ht="14.25" customHeight="1"/>
    <row r="94113" ht="14.25" customHeight="1"/>
    <row r="94114" ht="14.25" customHeight="1"/>
    <row r="94115" ht="14.25" customHeight="1"/>
    <row r="94116" ht="14.25" customHeight="1"/>
    <row r="94117" ht="14.25" customHeight="1"/>
    <row r="94118" ht="14.25" customHeight="1"/>
    <row r="94119" ht="14.25" customHeight="1"/>
    <row r="94120" ht="14.25" customHeight="1"/>
    <row r="94121" ht="14.25" customHeight="1"/>
    <row r="94122" ht="14.25" customHeight="1"/>
    <row r="94123" ht="14.25" customHeight="1"/>
    <row r="94124" ht="14.25" customHeight="1"/>
    <row r="94125" ht="14.25" customHeight="1"/>
    <row r="94126" ht="14.25" customHeight="1"/>
    <row r="94127" ht="14.25" customHeight="1"/>
    <row r="94128" ht="14.25" customHeight="1"/>
    <row r="94129" ht="14.25" customHeight="1"/>
    <row r="94130" ht="14.25" customHeight="1"/>
    <row r="94131" ht="14.25" customHeight="1"/>
    <row r="94132" ht="14.25" customHeight="1"/>
    <row r="94133" ht="14.25" customHeight="1"/>
    <row r="94134" ht="14.25" customHeight="1"/>
    <row r="94135" ht="14.25" customHeight="1"/>
    <row r="94136" ht="14.25" customHeight="1"/>
    <row r="94137" ht="14.25" customHeight="1"/>
    <row r="94138" ht="14.25" customHeight="1"/>
    <row r="94139" ht="14.25" customHeight="1"/>
    <row r="94140" ht="14.25" customHeight="1"/>
    <row r="94141" ht="14.25" customHeight="1"/>
    <row r="94142" ht="14.25" customHeight="1"/>
    <row r="94143" ht="14.25" customHeight="1"/>
    <row r="94144" ht="14.25" customHeight="1"/>
    <row r="94145" ht="14.25" customHeight="1"/>
    <row r="94146" ht="14.25" customHeight="1"/>
    <row r="94147" ht="14.25" customHeight="1"/>
    <row r="94148" ht="14.25" customHeight="1"/>
    <row r="94149" ht="14.25" customHeight="1"/>
    <row r="94150" ht="14.25" customHeight="1"/>
    <row r="94151" ht="14.25" customHeight="1"/>
    <row r="94152" ht="14.25" customHeight="1"/>
    <row r="94153" ht="14.25" customHeight="1"/>
    <row r="94154" ht="14.25" customHeight="1"/>
    <row r="94155" ht="14.25" customHeight="1"/>
    <row r="94156" ht="14.25" customHeight="1"/>
    <row r="94157" ht="14.25" customHeight="1"/>
    <row r="94158" ht="14.25" customHeight="1"/>
    <row r="94159" ht="14.25" customHeight="1"/>
    <row r="94160" ht="14.25" customHeight="1"/>
    <row r="94161" ht="14.25" customHeight="1"/>
    <row r="94162" ht="14.25" customHeight="1"/>
    <row r="94163" ht="14.25" customHeight="1"/>
    <row r="94164" ht="14.25" customHeight="1"/>
    <row r="94165" ht="14.25" customHeight="1"/>
    <row r="94166" ht="14.25" customHeight="1"/>
    <row r="94167" ht="14.25" customHeight="1"/>
    <row r="94168" ht="14.25" customHeight="1"/>
    <row r="94169" ht="14.25" customHeight="1"/>
    <row r="94170" ht="14.25" customHeight="1"/>
    <row r="94171" ht="14.25" customHeight="1"/>
    <row r="94172" ht="14.25" customHeight="1"/>
    <row r="94173" ht="14.25" customHeight="1"/>
    <row r="94174" ht="14.25" customHeight="1"/>
    <row r="94175" ht="14.25" customHeight="1"/>
    <row r="94176" ht="14.25" customHeight="1"/>
    <row r="94177" ht="14.25" customHeight="1"/>
    <row r="94178" ht="14.25" customHeight="1"/>
    <row r="94179" ht="14.25" customHeight="1"/>
    <row r="94180" ht="14.25" customHeight="1"/>
    <row r="94181" ht="14.25" customHeight="1"/>
    <row r="94182" ht="14.25" customHeight="1"/>
    <row r="94183" ht="14.25" customHeight="1"/>
    <row r="94184" ht="14.25" customHeight="1"/>
    <row r="94185" ht="14.25" customHeight="1"/>
    <row r="94186" ht="14.25" customHeight="1"/>
    <row r="94187" ht="14.25" customHeight="1"/>
    <row r="94188" ht="14.25" customHeight="1"/>
    <row r="94189" ht="14.25" customHeight="1"/>
    <row r="94190" ht="14.25" customHeight="1"/>
    <row r="94191" ht="14.25" customHeight="1"/>
    <row r="94192" ht="14.25" customHeight="1"/>
    <row r="94193" ht="14.25" customHeight="1"/>
    <row r="94194" ht="14.25" customHeight="1"/>
    <row r="94195" ht="14.25" customHeight="1"/>
    <row r="94196" ht="14.25" customHeight="1"/>
    <row r="94197" ht="14.25" customHeight="1"/>
    <row r="94198" ht="14.25" customHeight="1"/>
    <row r="94199" ht="14.25" customHeight="1"/>
    <row r="94200" ht="14.25" customHeight="1"/>
    <row r="94201" ht="14.25" customHeight="1"/>
    <row r="94202" ht="14.25" customHeight="1"/>
    <row r="94203" ht="14.25" customHeight="1"/>
    <row r="94204" ht="14.25" customHeight="1"/>
    <row r="94205" ht="14.25" customHeight="1"/>
    <row r="94206" ht="14.25" customHeight="1"/>
    <row r="94207" ht="14.25" customHeight="1"/>
    <row r="94208" ht="14.25" customHeight="1"/>
    <row r="94209" ht="14.25" customHeight="1"/>
    <row r="94210" ht="14.25" customHeight="1"/>
    <row r="94211" ht="14.25" customHeight="1"/>
    <row r="94212" ht="14.25" customHeight="1"/>
    <row r="94213" ht="14.25" customHeight="1"/>
    <row r="94214" ht="14.25" customHeight="1"/>
    <row r="94215" ht="14.25" customHeight="1"/>
    <row r="94216" ht="14.25" customHeight="1"/>
    <row r="94217" ht="14.25" customHeight="1"/>
    <row r="94218" ht="14.25" customHeight="1"/>
    <row r="94219" ht="14.25" customHeight="1"/>
    <row r="94220" ht="14.25" customHeight="1"/>
    <row r="94221" ht="14.25" customHeight="1"/>
    <row r="94222" ht="14.25" customHeight="1"/>
    <row r="94223" ht="14.25" customHeight="1"/>
    <row r="94224" ht="14.25" customHeight="1"/>
    <row r="94225" ht="14.25" customHeight="1"/>
    <row r="94226" ht="14.25" customHeight="1"/>
    <row r="94227" ht="14.25" customHeight="1"/>
    <row r="94228" ht="14.25" customHeight="1"/>
    <row r="94229" ht="14.25" customHeight="1"/>
    <row r="94230" ht="14.25" customHeight="1"/>
    <row r="94231" ht="14.25" customHeight="1"/>
    <row r="94232" ht="14.25" customHeight="1"/>
    <row r="94233" ht="14.25" customHeight="1"/>
    <row r="94234" ht="14.25" customHeight="1"/>
    <row r="94235" ht="14.25" customHeight="1"/>
    <row r="94236" ht="14.25" customHeight="1"/>
    <row r="94237" ht="14.25" customHeight="1"/>
    <row r="94238" ht="14.25" customHeight="1"/>
    <row r="94239" ht="14.25" customHeight="1"/>
    <row r="94240" ht="14.25" customHeight="1"/>
    <row r="94241" ht="14.25" customHeight="1"/>
    <row r="94242" ht="14.25" customHeight="1"/>
    <row r="94243" ht="14.25" customHeight="1"/>
    <row r="94244" ht="14.25" customHeight="1"/>
    <row r="94245" ht="14.25" customHeight="1"/>
    <row r="94246" ht="14.25" customHeight="1"/>
    <row r="94247" ht="14.25" customHeight="1"/>
    <row r="94248" ht="14.25" customHeight="1"/>
    <row r="94249" ht="14.25" customHeight="1"/>
    <row r="94250" ht="14.25" customHeight="1"/>
    <row r="94251" ht="14.25" customHeight="1"/>
    <row r="94252" ht="14.25" customHeight="1"/>
    <row r="94253" ht="14.25" customHeight="1"/>
    <row r="94254" ht="14.25" customHeight="1"/>
    <row r="94255" ht="14.25" customHeight="1"/>
    <row r="94256" ht="14.25" customHeight="1"/>
    <row r="94257" ht="14.25" customHeight="1"/>
    <row r="94258" ht="14.25" customHeight="1"/>
    <row r="94259" ht="14.25" customHeight="1"/>
    <row r="94260" ht="14.25" customHeight="1"/>
    <row r="94261" ht="14.25" customHeight="1"/>
    <row r="94262" ht="14.25" customHeight="1"/>
    <row r="94263" ht="14.25" customHeight="1"/>
    <row r="94264" ht="14.25" customHeight="1"/>
    <row r="94265" ht="14.25" customHeight="1"/>
    <row r="94266" ht="14.25" customHeight="1"/>
    <row r="94267" ht="14.25" customHeight="1"/>
    <row r="94268" ht="14.25" customHeight="1"/>
    <row r="94269" ht="14.25" customHeight="1"/>
    <row r="94270" ht="14.25" customHeight="1"/>
    <row r="94271" ht="14.25" customHeight="1"/>
    <row r="94272" ht="14.25" customHeight="1"/>
    <row r="94273" ht="14.25" customHeight="1"/>
    <row r="94274" ht="14.25" customHeight="1"/>
    <row r="94275" ht="14.25" customHeight="1"/>
    <row r="94276" ht="14.25" customHeight="1"/>
    <row r="94277" ht="14.25" customHeight="1"/>
    <row r="94278" ht="14.25" customHeight="1"/>
    <row r="94279" ht="14.25" customHeight="1"/>
    <row r="94280" ht="14.25" customHeight="1"/>
    <row r="94281" ht="14.25" customHeight="1"/>
    <row r="94282" ht="14.25" customHeight="1"/>
    <row r="94283" ht="14.25" customHeight="1"/>
    <row r="94284" ht="14.25" customHeight="1"/>
    <row r="94285" ht="14.25" customHeight="1"/>
    <row r="94286" ht="14.25" customHeight="1"/>
    <row r="94287" ht="14.25" customHeight="1"/>
    <row r="94288" ht="14.25" customHeight="1"/>
    <row r="94289" ht="14.25" customHeight="1"/>
    <row r="94290" ht="14.25" customHeight="1"/>
    <row r="94291" ht="14.25" customHeight="1"/>
    <row r="94292" ht="14.25" customHeight="1"/>
    <row r="94293" ht="14.25" customHeight="1"/>
    <row r="94294" ht="14.25" customHeight="1"/>
    <row r="94295" ht="14.25" customHeight="1"/>
    <row r="94296" ht="14.25" customHeight="1"/>
    <row r="94297" ht="14.25" customHeight="1"/>
    <row r="94298" ht="14.25" customHeight="1"/>
    <row r="94299" ht="14.25" customHeight="1"/>
    <row r="94300" ht="14.25" customHeight="1"/>
    <row r="94301" ht="14.25" customHeight="1"/>
    <row r="94302" ht="14.25" customHeight="1"/>
    <row r="94303" ht="14.25" customHeight="1"/>
    <row r="94304" ht="14.25" customHeight="1"/>
    <row r="94305" ht="14.25" customHeight="1"/>
    <row r="94306" ht="14.25" customHeight="1"/>
    <row r="94307" ht="14.25" customHeight="1"/>
    <row r="94308" ht="14.25" customHeight="1"/>
    <row r="94309" ht="14.25" customHeight="1"/>
    <row r="94310" ht="14.25" customHeight="1"/>
    <row r="94311" ht="14.25" customHeight="1"/>
    <row r="94312" ht="14.25" customHeight="1"/>
    <row r="94313" ht="14.25" customHeight="1"/>
    <row r="94314" ht="14.25" customHeight="1"/>
    <row r="94315" ht="14.25" customHeight="1"/>
    <row r="94316" ht="14.25" customHeight="1"/>
    <row r="94317" ht="14.25" customHeight="1"/>
    <row r="94318" ht="14.25" customHeight="1"/>
    <row r="94319" ht="14.25" customHeight="1"/>
    <row r="94320" ht="14.25" customHeight="1"/>
    <row r="94321" ht="14.25" customHeight="1"/>
    <row r="94322" ht="14.25" customHeight="1"/>
    <row r="94323" ht="14.25" customHeight="1"/>
    <row r="94324" ht="14.25" customHeight="1"/>
    <row r="94325" ht="14.25" customHeight="1"/>
    <row r="94326" ht="14.25" customHeight="1"/>
    <row r="94327" ht="14.25" customHeight="1"/>
    <row r="94328" ht="14.25" customHeight="1"/>
    <row r="94329" ht="14.25" customHeight="1"/>
    <row r="94330" ht="14.25" customHeight="1"/>
    <row r="94331" ht="14.25" customHeight="1"/>
    <row r="94332" ht="14.25" customHeight="1"/>
    <row r="94333" ht="14.25" customHeight="1"/>
    <row r="94334" ht="14.25" customHeight="1"/>
    <row r="94335" ht="14.25" customHeight="1"/>
    <row r="94336" ht="14.25" customHeight="1"/>
    <row r="94337" ht="14.25" customHeight="1"/>
    <row r="94338" ht="14.25" customHeight="1"/>
    <row r="94339" ht="14.25" customHeight="1"/>
    <row r="94340" ht="14.25" customHeight="1"/>
    <row r="94341" ht="14.25" customHeight="1"/>
    <row r="94342" ht="14.25" customHeight="1"/>
    <row r="94343" ht="14.25" customHeight="1"/>
    <row r="94344" ht="14.25" customHeight="1"/>
    <row r="94345" ht="14.25" customHeight="1"/>
    <row r="94346" ht="14.25" customHeight="1"/>
    <row r="94347" ht="14.25" customHeight="1"/>
    <row r="94348" ht="14.25" customHeight="1"/>
    <row r="94349" ht="14.25" customHeight="1"/>
    <row r="94350" ht="14.25" customHeight="1"/>
    <row r="94351" ht="14.25" customHeight="1"/>
    <row r="94352" ht="14.25" customHeight="1"/>
    <row r="94353" ht="14.25" customHeight="1"/>
    <row r="94354" ht="14.25" customHeight="1"/>
    <row r="94355" ht="14.25" customHeight="1"/>
    <row r="94356" ht="14.25" customHeight="1"/>
    <row r="94357" ht="14.25" customHeight="1"/>
    <row r="94358" ht="14.25" customHeight="1"/>
    <row r="94359" ht="14.25" customHeight="1"/>
    <row r="94360" ht="14.25" customHeight="1"/>
    <row r="94361" ht="14.25" customHeight="1"/>
    <row r="94362" ht="14.25" customHeight="1"/>
    <row r="94363" ht="14.25" customHeight="1"/>
    <row r="94364" ht="14.25" customHeight="1"/>
    <row r="94365" ht="14.25" customHeight="1"/>
    <row r="94366" ht="14.25" customHeight="1"/>
    <row r="94367" ht="14.25" customHeight="1"/>
    <row r="94368" ht="14.25" customHeight="1"/>
    <row r="94369" ht="14.25" customHeight="1"/>
    <row r="94370" ht="14.25" customHeight="1"/>
    <row r="94371" ht="14.25" customHeight="1"/>
    <row r="94372" ht="14.25" customHeight="1"/>
    <row r="94373" ht="14.25" customHeight="1"/>
    <row r="94374" ht="14.25" customHeight="1"/>
    <row r="94375" ht="14.25" customHeight="1"/>
    <row r="94376" ht="14.25" customHeight="1"/>
    <row r="94377" ht="14.25" customHeight="1"/>
    <row r="94378" ht="14.25" customHeight="1"/>
    <row r="94379" ht="14.25" customHeight="1"/>
    <row r="94380" ht="14.25" customHeight="1"/>
    <row r="94381" ht="14.25" customHeight="1"/>
    <row r="94382" ht="14.25" customHeight="1"/>
    <row r="94383" ht="14.25" customHeight="1"/>
    <row r="94384" ht="14.25" customHeight="1"/>
    <row r="94385" ht="14.25" customHeight="1"/>
    <row r="94386" ht="14.25" customHeight="1"/>
    <row r="94387" ht="14.25" customHeight="1"/>
    <row r="94388" ht="14.25" customHeight="1"/>
    <row r="94389" ht="14.25" customHeight="1"/>
    <row r="94390" ht="14.25" customHeight="1"/>
    <row r="94391" ht="14.25" customHeight="1"/>
    <row r="94392" ht="14.25" customHeight="1"/>
    <row r="94393" ht="14.25" customHeight="1"/>
    <row r="94394" ht="14.25" customHeight="1"/>
    <row r="94395" ht="14.25" customHeight="1"/>
    <row r="94396" ht="14.25" customHeight="1"/>
    <row r="94397" ht="14.25" customHeight="1"/>
    <row r="94398" ht="14.25" customHeight="1"/>
    <row r="94399" ht="14.25" customHeight="1"/>
    <row r="94400" ht="14.25" customHeight="1"/>
    <row r="94401" ht="14.25" customHeight="1"/>
    <row r="94402" ht="14.25" customHeight="1"/>
    <row r="94403" ht="14.25" customHeight="1"/>
    <row r="94404" ht="14.25" customHeight="1"/>
    <row r="94405" ht="14.25" customHeight="1"/>
    <row r="94406" ht="14.25" customHeight="1"/>
    <row r="94407" ht="14.25" customHeight="1"/>
    <row r="94408" ht="14.25" customHeight="1"/>
    <row r="94409" ht="14.25" customHeight="1"/>
    <row r="94410" ht="14.25" customHeight="1"/>
    <row r="94411" ht="14.25" customHeight="1"/>
    <row r="94412" ht="14.25" customHeight="1"/>
    <row r="94413" ht="14.25" customHeight="1"/>
    <row r="94414" ht="14.25" customHeight="1"/>
    <row r="94415" ht="14.25" customHeight="1"/>
    <row r="94416" ht="14.25" customHeight="1"/>
    <row r="94417" ht="14.25" customHeight="1"/>
    <row r="94418" ht="14.25" customHeight="1"/>
    <row r="94419" ht="14.25" customHeight="1"/>
    <row r="94420" ht="14.25" customHeight="1"/>
    <row r="94421" ht="14.25" customHeight="1"/>
    <row r="94422" ht="14.25" customHeight="1"/>
    <row r="94423" ht="14.25" customHeight="1"/>
    <row r="94424" ht="14.25" customHeight="1"/>
    <row r="94425" ht="14.25" customHeight="1"/>
    <row r="94426" ht="14.25" customHeight="1"/>
    <row r="94427" ht="14.25" customHeight="1"/>
    <row r="94428" ht="14.25" customHeight="1"/>
    <row r="94429" ht="14.25" customHeight="1"/>
    <row r="94430" ht="14.25" customHeight="1"/>
    <row r="94431" ht="14.25" customHeight="1"/>
    <row r="94432" ht="14.25" customHeight="1"/>
    <row r="94433" ht="14.25" customHeight="1"/>
    <row r="94434" ht="14.25" customHeight="1"/>
    <row r="94435" ht="14.25" customHeight="1"/>
    <row r="94436" ht="14.25" customHeight="1"/>
    <row r="94437" ht="14.25" customHeight="1"/>
    <row r="94438" ht="14.25" customHeight="1"/>
    <row r="94439" ht="14.25" customHeight="1"/>
    <row r="94440" ht="14.25" customHeight="1"/>
    <row r="94441" ht="14.25" customHeight="1"/>
    <row r="94442" ht="14.25" customHeight="1"/>
    <row r="94443" ht="14.25" customHeight="1"/>
    <row r="94444" ht="14.25" customHeight="1"/>
    <row r="94445" ht="14.25" customHeight="1"/>
    <row r="94446" ht="14.25" customHeight="1"/>
    <row r="94447" ht="14.25" customHeight="1"/>
    <row r="94448" ht="14.25" customHeight="1"/>
    <row r="94449" ht="14.25" customHeight="1"/>
    <row r="94450" ht="14.25" customHeight="1"/>
    <row r="94451" ht="14.25" customHeight="1"/>
    <row r="94452" ht="14.25" customHeight="1"/>
    <row r="94453" ht="14.25" customHeight="1"/>
    <row r="94454" ht="14.25" customHeight="1"/>
    <row r="94455" ht="14.25" customHeight="1"/>
    <row r="94456" ht="14.25" customHeight="1"/>
    <row r="94457" ht="14.25" customHeight="1"/>
    <row r="94458" ht="14.25" customHeight="1"/>
    <row r="94459" ht="14.25" customHeight="1"/>
    <row r="94460" ht="14.25" customHeight="1"/>
    <row r="94461" ht="14.25" customHeight="1"/>
    <row r="94462" ht="14.25" customHeight="1"/>
    <row r="94463" ht="14.25" customHeight="1"/>
    <row r="94464" ht="14.25" customHeight="1"/>
    <row r="94465" ht="14.25" customHeight="1"/>
    <row r="94466" ht="14.25" customHeight="1"/>
    <row r="94467" ht="14.25" customHeight="1"/>
    <row r="94468" ht="14.25" customHeight="1"/>
    <row r="94469" ht="14.25" customHeight="1"/>
    <row r="94470" ht="14.25" customHeight="1"/>
    <row r="94471" ht="14.25" customHeight="1"/>
    <row r="94472" ht="14.25" customHeight="1"/>
    <row r="94473" ht="14.25" customHeight="1"/>
    <row r="94474" ht="14.25" customHeight="1"/>
    <row r="94475" ht="14.25" customHeight="1"/>
    <row r="94476" ht="14.25" customHeight="1"/>
    <row r="94477" ht="14.25" customHeight="1"/>
    <row r="94478" ht="14.25" customHeight="1"/>
    <row r="94479" ht="14.25" customHeight="1"/>
    <row r="94480" ht="14.25" customHeight="1"/>
    <row r="94481" ht="14.25" customHeight="1"/>
    <row r="94482" ht="14.25" customHeight="1"/>
    <row r="94483" ht="14.25" customHeight="1"/>
    <row r="94484" ht="14.25" customHeight="1"/>
    <row r="94485" ht="14.25" customHeight="1"/>
    <row r="94486" ht="14.25" customHeight="1"/>
    <row r="94487" ht="14.25" customHeight="1"/>
    <row r="94488" ht="14.25" customHeight="1"/>
    <row r="94489" ht="14.25" customHeight="1"/>
    <row r="94490" ht="14.25" customHeight="1"/>
    <row r="94491" ht="14.25" customHeight="1"/>
    <row r="94492" ht="14.25" customHeight="1"/>
    <row r="94493" ht="14.25" customHeight="1"/>
    <row r="94494" ht="14.25" customHeight="1"/>
    <row r="94495" ht="14.25" customHeight="1"/>
    <row r="94496" ht="14.25" customHeight="1"/>
    <row r="94497" ht="14.25" customHeight="1"/>
    <row r="94498" ht="14.25" customHeight="1"/>
    <row r="94499" ht="14.25" customHeight="1"/>
    <row r="94500" ht="14.25" customHeight="1"/>
    <row r="94501" ht="14.25" customHeight="1"/>
    <row r="94502" ht="14.25" customHeight="1"/>
    <row r="94503" ht="14.25" customHeight="1"/>
    <row r="94504" ht="14.25" customHeight="1"/>
    <row r="94505" ht="14.25" customHeight="1"/>
    <row r="94506" ht="14.25" customHeight="1"/>
    <row r="94507" ht="14.25" customHeight="1"/>
    <row r="94508" ht="14.25" customHeight="1"/>
    <row r="94509" ht="14.25" customHeight="1"/>
    <row r="94510" ht="14.25" customHeight="1"/>
    <row r="94511" ht="14.25" customHeight="1"/>
    <row r="94512" ht="14.25" customHeight="1"/>
    <row r="94513" ht="14.25" customHeight="1"/>
    <row r="94514" ht="14.25" customHeight="1"/>
    <row r="94515" ht="14.25" customHeight="1"/>
    <row r="94516" ht="14.25" customHeight="1"/>
    <row r="94517" ht="14.25" customHeight="1"/>
    <row r="94518" ht="14.25" customHeight="1"/>
    <row r="94519" ht="14.25" customHeight="1"/>
    <row r="94520" ht="14.25" customHeight="1"/>
    <row r="94521" ht="14.25" customHeight="1"/>
    <row r="94522" ht="14.25" customHeight="1"/>
    <row r="94523" ht="14.25" customHeight="1"/>
    <row r="94524" ht="14.25" customHeight="1"/>
    <row r="94525" ht="14.25" customHeight="1"/>
    <row r="94526" ht="14.25" customHeight="1"/>
    <row r="94527" ht="14.25" customHeight="1"/>
    <row r="94528" ht="14.25" customHeight="1"/>
    <row r="94529" ht="14.25" customHeight="1"/>
    <row r="94530" ht="14.25" customHeight="1"/>
    <row r="94531" ht="14.25" customHeight="1"/>
    <row r="94532" ht="14.25" customHeight="1"/>
    <row r="94533" ht="14.25" customHeight="1"/>
    <row r="94534" ht="14.25" customHeight="1"/>
    <row r="94535" ht="14.25" customHeight="1"/>
    <row r="94536" ht="14.25" customHeight="1"/>
    <row r="94537" ht="14.25" customHeight="1"/>
    <row r="94538" ht="14.25" customHeight="1"/>
    <row r="94539" ht="14.25" customHeight="1"/>
    <row r="94540" ht="14.25" customHeight="1"/>
    <row r="94541" ht="14.25" customHeight="1"/>
    <row r="94542" ht="14.25" customHeight="1"/>
    <row r="94543" ht="14.25" customHeight="1"/>
    <row r="94544" ht="14.25" customHeight="1"/>
    <row r="94545" ht="14.25" customHeight="1"/>
    <row r="94546" ht="14.25" customHeight="1"/>
    <row r="94547" ht="14.25" customHeight="1"/>
    <row r="94548" ht="14.25" customHeight="1"/>
    <row r="94549" ht="14.25" customHeight="1"/>
    <row r="94550" ht="14.25" customHeight="1"/>
    <row r="94551" ht="14.25" customHeight="1"/>
    <row r="94552" ht="14.25" customHeight="1"/>
    <row r="94553" ht="14.25" customHeight="1"/>
    <row r="94554" ht="14.25" customHeight="1"/>
    <row r="94555" ht="14.25" customHeight="1"/>
    <row r="94556" ht="14.25" customHeight="1"/>
    <row r="94557" ht="14.25" customHeight="1"/>
    <row r="94558" ht="14.25" customHeight="1"/>
    <row r="94559" ht="14.25" customHeight="1"/>
    <row r="94560" ht="14.25" customHeight="1"/>
    <row r="94561" ht="14.25" customHeight="1"/>
    <row r="94562" ht="14.25" customHeight="1"/>
    <row r="94563" ht="14.25" customHeight="1"/>
    <row r="94564" ht="14.25" customHeight="1"/>
    <row r="94565" ht="14.25" customHeight="1"/>
    <row r="94566" ht="14.25" customHeight="1"/>
    <row r="94567" ht="14.25" customHeight="1"/>
    <row r="94568" ht="14.25" customHeight="1"/>
    <row r="94569" ht="14.25" customHeight="1"/>
    <row r="94570" ht="14.25" customHeight="1"/>
    <row r="94571" ht="14.25" customHeight="1"/>
    <row r="94572" ht="14.25" customHeight="1"/>
    <row r="94573" ht="14.25" customHeight="1"/>
    <row r="94574" ht="14.25" customHeight="1"/>
    <row r="94575" ht="14.25" customHeight="1"/>
    <row r="94576" ht="14.25" customHeight="1"/>
    <row r="94577" ht="14.25" customHeight="1"/>
    <row r="94578" ht="14.25" customHeight="1"/>
    <row r="94579" ht="14.25" customHeight="1"/>
    <row r="94580" ht="14.25" customHeight="1"/>
    <row r="94581" ht="14.25" customHeight="1"/>
    <row r="94582" ht="14.25" customHeight="1"/>
    <row r="94583" ht="14.25" customHeight="1"/>
    <row r="94584" ht="14.25" customHeight="1"/>
    <row r="94585" ht="14.25" customHeight="1"/>
    <row r="94586" ht="14.25" customHeight="1"/>
    <row r="94587" ht="14.25" customHeight="1"/>
    <row r="94588" ht="14.25" customHeight="1"/>
    <row r="94589" ht="14.25" customHeight="1"/>
    <row r="94590" ht="14.25" customHeight="1"/>
    <row r="94591" ht="14.25" customHeight="1"/>
    <row r="94592" ht="14.25" customHeight="1"/>
    <row r="94593" ht="14.25" customHeight="1"/>
    <row r="94594" ht="14.25" customHeight="1"/>
    <row r="94595" ht="14.25" customHeight="1"/>
    <row r="94596" ht="14.25" customHeight="1"/>
    <row r="94597" ht="14.25" customHeight="1"/>
    <row r="94598" ht="14.25" customHeight="1"/>
    <row r="94599" ht="14.25" customHeight="1"/>
    <row r="94600" ht="14.25" customHeight="1"/>
    <row r="94601" ht="14.25" customHeight="1"/>
    <row r="94602" ht="14.25" customHeight="1"/>
    <row r="94603" ht="14.25" customHeight="1"/>
    <row r="94604" ht="14.25" customHeight="1"/>
    <row r="94605" ht="14.25" customHeight="1"/>
    <row r="94606" ht="14.25" customHeight="1"/>
    <row r="94607" ht="14.25" customHeight="1"/>
    <row r="94608" ht="14.25" customHeight="1"/>
    <row r="94609" ht="14.25" customHeight="1"/>
    <row r="94610" ht="14.25" customHeight="1"/>
    <row r="94611" ht="14.25" customHeight="1"/>
    <row r="94612" ht="14.25" customHeight="1"/>
    <row r="94613" ht="14.25" customHeight="1"/>
    <row r="94614" ht="14.25" customHeight="1"/>
    <row r="94615" ht="14.25" customHeight="1"/>
    <row r="94616" ht="14.25" customHeight="1"/>
    <row r="94617" ht="14.25" customHeight="1"/>
    <row r="94618" ht="14.25" customHeight="1"/>
    <row r="94619" ht="14.25" customHeight="1"/>
    <row r="94620" ht="14.25" customHeight="1"/>
    <row r="94621" ht="14.25" customHeight="1"/>
    <row r="94622" ht="14.25" customHeight="1"/>
    <row r="94623" ht="14.25" customHeight="1"/>
    <row r="94624" ht="14.25" customHeight="1"/>
    <row r="94625" ht="14.25" customHeight="1"/>
    <row r="94626" ht="14.25" customHeight="1"/>
    <row r="94627" ht="14.25" customHeight="1"/>
    <row r="94628" ht="14.25" customHeight="1"/>
    <row r="94629" ht="14.25" customHeight="1"/>
    <row r="94630" ht="14.25" customHeight="1"/>
    <row r="94631" ht="14.25" customHeight="1"/>
    <row r="94632" ht="14.25" customHeight="1"/>
    <row r="94633" ht="14.25" customHeight="1"/>
    <row r="94634" ht="14.25" customHeight="1"/>
    <row r="94635" ht="14.25" customHeight="1"/>
    <row r="94636" ht="14.25" customHeight="1"/>
    <row r="94637" ht="14.25" customHeight="1"/>
    <row r="94638" ht="14.25" customHeight="1"/>
    <row r="94639" ht="14.25" customHeight="1"/>
    <row r="94640" ht="14.25" customHeight="1"/>
    <row r="94641" ht="14.25" customHeight="1"/>
    <row r="94642" ht="14.25" customHeight="1"/>
    <row r="94643" ht="14.25" customHeight="1"/>
    <row r="94644" ht="14.25" customHeight="1"/>
    <row r="94645" ht="14.25" customHeight="1"/>
    <row r="94646" ht="14.25" customHeight="1"/>
    <row r="94647" ht="14.25" customHeight="1"/>
    <row r="94648" ht="14.25" customHeight="1"/>
    <row r="94649" ht="14.25" customHeight="1"/>
    <row r="94650" ht="14.25" customHeight="1"/>
    <row r="94651" ht="14.25" customHeight="1"/>
    <row r="94652" ht="14.25" customHeight="1"/>
    <row r="94653" ht="14.25" customHeight="1"/>
    <row r="94654" ht="14.25" customHeight="1"/>
    <row r="94655" ht="14.25" customHeight="1"/>
    <row r="94656" ht="14.25" customHeight="1"/>
    <row r="94657" ht="14.25" customHeight="1"/>
    <row r="94658" ht="14.25" customHeight="1"/>
    <row r="94659" ht="14.25" customHeight="1"/>
    <row r="94660" ht="14.25" customHeight="1"/>
    <row r="94661" ht="14.25" customHeight="1"/>
    <row r="94662" ht="14.25" customHeight="1"/>
    <row r="94663" ht="14.25" customHeight="1"/>
    <row r="94664" ht="14.25" customHeight="1"/>
    <row r="94665" ht="14.25" customHeight="1"/>
    <row r="94666" ht="14.25" customHeight="1"/>
    <row r="94667" ht="14.25" customHeight="1"/>
    <row r="94668" ht="14.25" customHeight="1"/>
    <row r="94669" ht="14.25" customHeight="1"/>
    <row r="94670" ht="14.25" customHeight="1"/>
    <row r="94671" ht="14.25" customHeight="1"/>
    <row r="94672" ht="14.25" customHeight="1"/>
    <row r="94673" ht="14.25" customHeight="1"/>
    <row r="94674" ht="14.25" customHeight="1"/>
    <row r="94675" ht="14.25" customHeight="1"/>
    <row r="94676" ht="14.25" customHeight="1"/>
    <row r="94677" ht="14.25" customHeight="1"/>
    <row r="94678" ht="14.25" customHeight="1"/>
    <row r="94679" ht="14.25" customHeight="1"/>
    <row r="94680" ht="14.25" customHeight="1"/>
    <row r="94681" ht="14.25" customHeight="1"/>
    <row r="94682" ht="14.25" customHeight="1"/>
    <row r="94683" ht="14.25" customHeight="1"/>
    <row r="94684" ht="14.25" customHeight="1"/>
    <row r="94685" ht="14.25" customHeight="1"/>
    <row r="94686" ht="14.25" customHeight="1"/>
    <row r="94687" ht="14.25" customHeight="1"/>
    <row r="94688" ht="14.25" customHeight="1"/>
    <row r="94689" ht="14.25" customHeight="1"/>
    <row r="94690" ht="14.25" customHeight="1"/>
    <row r="94691" ht="14.25" customHeight="1"/>
    <row r="94692" ht="14.25" customHeight="1"/>
    <row r="94693" ht="14.25" customHeight="1"/>
    <row r="94694" ht="14.25" customHeight="1"/>
    <row r="94695" ht="14.25" customHeight="1"/>
    <row r="94696" ht="14.25" customHeight="1"/>
    <row r="94697" ht="14.25" customHeight="1"/>
    <row r="94698" ht="14.25" customHeight="1"/>
    <row r="94699" ht="14.25" customHeight="1"/>
    <row r="94700" ht="14.25" customHeight="1"/>
    <row r="94701" ht="14.25" customHeight="1"/>
    <row r="94702" ht="14.25" customHeight="1"/>
    <row r="94703" ht="14.25" customHeight="1"/>
    <row r="94704" ht="14.25" customHeight="1"/>
    <row r="94705" ht="14.25" customHeight="1"/>
    <row r="94706" ht="14.25" customHeight="1"/>
    <row r="94707" ht="14.25" customHeight="1"/>
    <row r="94708" ht="14.25" customHeight="1"/>
    <row r="94709" ht="14.25" customHeight="1"/>
    <row r="94710" ht="14.25" customHeight="1"/>
    <row r="94711" ht="14.25" customHeight="1"/>
    <row r="94712" ht="14.25" customHeight="1"/>
    <row r="94713" ht="14.25" customHeight="1"/>
    <row r="94714" ht="14.25" customHeight="1"/>
    <row r="94715" ht="14.25" customHeight="1"/>
    <row r="94716" ht="14.25" customHeight="1"/>
    <row r="94717" ht="14.25" customHeight="1"/>
    <row r="94718" ht="14.25" customHeight="1"/>
    <row r="94719" ht="14.25" customHeight="1"/>
    <row r="94720" ht="14.25" customHeight="1"/>
    <row r="94721" ht="14.25" customHeight="1"/>
    <row r="94722" ht="14.25" customHeight="1"/>
    <row r="94723" ht="14.25" customHeight="1"/>
    <row r="94724" ht="14.25" customHeight="1"/>
    <row r="94725" ht="14.25" customHeight="1"/>
    <row r="94726" ht="14.25" customHeight="1"/>
    <row r="94727" ht="14.25" customHeight="1"/>
    <row r="94728" ht="14.25" customHeight="1"/>
    <row r="94729" ht="14.25" customHeight="1"/>
    <row r="94730" ht="14.25" customHeight="1"/>
    <row r="94731" ht="14.25" customHeight="1"/>
    <row r="94732" ht="14.25" customHeight="1"/>
    <row r="94733" ht="14.25" customHeight="1"/>
    <row r="94734" ht="14.25" customHeight="1"/>
    <row r="94735" ht="14.25" customHeight="1"/>
    <row r="94736" ht="14.25" customHeight="1"/>
    <row r="94737" ht="14.25" customHeight="1"/>
    <row r="94738" ht="14.25" customHeight="1"/>
    <row r="94739" ht="14.25" customHeight="1"/>
    <row r="94740" ht="14.25" customHeight="1"/>
    <row r="94741" ht="14.25" customHeight="1"/>
    <row r="94742" ht="14.25" customHeight="1"/>
    <row r="94743" ht="14.25" customHeight="1"/>
    <row r="94744" ht="14.25" customHeight="1"/>
    <row r="94745" ht="14.25" customHeight="1"/>
    <row r="94746" ht="14.25" customHeight="1"/>
    <row r="94747" ht="14.25" customHeight="1"/>
    <row r="94748" ht="14.25" customHeight="1"/>
    <row r="94749" ht="14.25" customHeight="1"/>
    <row r="94750" ht="14.25" customHeight="1"/>
    <row r="94751" ht="14.25" customHeight="1"/>
    <row r="94752" ht="14.25" customHeight="1"/>
    <row r="94753" ht="14.25" customHeight="1"/>
    <row r="94754" ht="14.25" customHeight="1"/>
    <row r="94755" ht="14.25" customHeight="1"/>
    <row r="94756" ht="14.25" customHeight="1"/>
    <row r="94757" ht="14.25" customHeight="1"/>
    <row r="94758" ht="14.25" customHeight="1"/>
    <row r="94759" ht="14.25" customHeight="1"/>
    <row r="94760" ht="14.25" customHeight="1"/>
    <row r="94761" ht="14.25" customHeight="1"/>
    <row r="94762" ht="14.25" customHeight="1"/>
    <row r="94763" ht="14.25" customHeight="1"/>
    <row r="94764" ht="14.25" customHeight="1"/>
    <row r="94765" ht="14.25" customHeight="1"/>
    <row r="94766" ht="14.25" customHeight="1"/>
    <row r="94767" ht="14.25" customHeight="1"/>
    <row r="94768" ht="14.25" customHeight="1"/>
    <row r="94769" ht="14.25" customHeight="1"/>
    <row r="94770" ht="14.25" customHeight="1"/>
    <row r="94771" ht="14.25" customHeight="1"/>
    <row r="94772" ht="14.25" customHeight="1"/>
    <row r="94773" ht="14.25" customHeight="1"/>
    <row r="94774" ht="14.25" customHeight="1"/>
    <row r="94775" ht="14.25" customHeight="1"/>
    <row r="94776" ht="14.25" customHeight="1"/>
    <row r="94777" ht="14.25" customHeight="1"/>
    <row r="94778" ht="14.25" customHeight="1"/>
    <row r="94779" ht="14.25" customHeight="1"/>
    <row r="94780" ht="14.25" customHeight="1"/>
    <row r="94781" ht="14.25" customHeight="1"/>
    <row r="94782" ht="14.25" customHeight="1"/>
    <row r="94783" ht="14.25" customHeight="1"/>
    <row r="94784" ht="14.25" customHeight="1"/>
    <row r="94785" ht="14.25" customHeight="1"/>
    <row r="94786" ht="14.25" customHeight="1"/>
    <row r="94787" ht="14.25" customHeight="1"/>
    <row r="94788" ht="14.25" customHeight="1"/>
    <row r="94789" ht="14.25" customHeight="1"/>
    <row r="94790" ht="14.25" customHeight="1"/>
    <row r="94791" ht="14.25" customHeight="1"/>
    <row r="94792" ht="14.25" customHeight="1"/>
    <row r="94793" ht="14.25" customHeight="1"/>
    <row r="94794" ht="14.25" customHeight="1"/>
    <row r="94795" ht="14.25" customHeight="1"/>
    <row r="94796" ht="14.25" customHeight="1"/>
    <row r="94797" ht="14.25" customHeight="1"/>
    <row r="94798" ht="14.25" customHeight="1"/>
    <row r="94799" ht="14.25" customHeight="1"/>
    <row r="94800" ht="14.25" customHeight="1"/>
    <row r="94801" ht="14.25" customHeight="1"/>
    <row r="94802" ht="14.25" customHeight="1"/>
    <row r="94803" ht="14.25" customHeight="1"/>
    <row r="94804" ht="14.25" customHeight="1"/>
    <row r="94805" ht="14.25" customHeight="1"/>
    <row r="94806" ht="14.25" customHeight="1"/>
    <row r="94807" ht="14.25" customHeight="1"/>
    <row r="94808" ht="14.25" customHeight="1"/>
    <row r="94809" ht="14.25" customHeight="1"/>
    <row r="94810" ht="14.25" customHeight="1"/>
    <row r="94811" ht="14.25" customHeight="1"/>
    <row r="94812" ht="14.25" customHeight="1"/>
    <row r="94813" ht="14.25" customHeight="1"/>
    <row r="94814" ht="14.25" customHeight="1"/>
    <row r="94815" ht="14.25" customHeight="1"/>
    <row r="94816" ht="14.25" customHeight="1"/>
    <row r="94817" ht="14.25" customHeight="1"/>
    <row r="94818" ht="14.25" customHeight="1"/>
    <row r="94819" ht="14.25" customHeight="1"/>
    <row r="94820" ht="14.25" customHeight="1"/>
    <row r="94821" ht="14.25" customHeight="1"/>
    <row r="94822" ht="14.25" customHeight="1"/>
    <row r="94823" ht="14.25" customHeight="1"/>
    <row r="94824" ht="14.25" customHeight="1"/>
    <row r="94825" ht="14.25" customHeight="1"/>
    <row r="94826" ht="14.25" customHeight="1"/>
    <row r="94827" ht="14.25" customHeight="1"/>
    <row r="94828" ht="14.25" customHeight="1"/>
    <row r="94829" ht="14.25" customHeight="1"/>
    <row r="94830" ht="14.25" customHeight="1"/>
    <row r="94831" ht="14.25" customHeight="1"/>
    <row r="94832" ht="14.25" customHeight="1"/>
    <row r="94833" ht="14.25" customHeight="1"/>
    <row r="94834" ht="14.25" customHeight="1"/>
    <row r="94835" ht="14.25" customHeight="1"/>
    <row r="94836" ht="14.25" customHeight="1"/>
    <row r="94837" ht="14.25" customHeight="1"/>
    <row r="94838" ht="14.25" customHeight="1"/>
    <row r="94839" ht="14.25" customHeight="1"/>
    <row r="94840" ht="14.25" customHeight="1"/>
    <row r="94841" ht="14.25" customHeight="1"/>
    <row r="94842" ht="14.25" customHeight="1"/>
    <row r="94843" ht="14.25" customHeight="1"/>
    <row r="94844" ht="14.25" customHeight="1"/>
    <row r="94845" ht="14.25" customHeight="1"/>
    <row r="94846" ht="14.25" customHeight="1"/>
    <row r="94847" ht="14.25" customHeight="1"/>
    <row r="94848" ht="14.25" customHeight="1"/>
    <row r="94849" ht="14.25" customHeight="1"/>
    <row r="94850" ht="14.25" customHeight="1"/>
    <row r="94851" ht="14.25" customHeight="1"/>
    <row r="94852" ht="14.25" customHeight="1"/>
    <row r="94853" ht="14.25" customHeight="1"/>
    <row r="94854" ht="14.25" customHeight="1"/>
    <row r="94855" ht="14.25" customHeight="1"/>
    <row r="94856" ht="14.25" customHeight="1"/>
    <row r="94857" ht="14.25" customHeight="1"/>
    <row r="94858" ht="14.25" customHeight="1"/>
    <row r="94859" ht="14.25" customHeight="1"/>
    <row r="94860" ht="14.25" customHeight="1"/>
    <row r="94861" ht="14.25" customHeight="1"/>
    <row r="94862" ht="14.25" customHeight="1"/>
    <row r="94863" ht="14.25" customHeight="1"/>
    <row r="94864" ht="14.25" customHeight="1"/>
    <row r="94865" ht="14.25" customHeight="1"/>
    <row r="94866" ht="14.25" customHeight="1"/>
    <row r="94867" ht="14.25" customHeight="1"/>
    <row r="94868" ht="14.25" customHeight="1"/>
    <row r="94869" ht="14.25" customHeight="1"/>
    <row r="94870" ht="14.25" customHeight="1"/>
    <row r="94871" ht="14.25" customHeight="1"/>
    <row r="94872" ht="14.25" customHeight="1"/>
    <row r="94873" ht="14.25" customHeight="1"/>
    <row r="94874" ht="14.25" customHeight="1"/>
    <row r="94875" ht="14.25" customHeight="1"/>
    <row r="94876" ht="14.25" customHeight="1"/>
    <row r="94877" ht="14.25" customHeight="1"/>
    <row r="94878" ht="14.25" customHeight="1"/>
    <row r="94879" ht="14.25" customHeight="1"/>
    <row r="94880" ht="14.25" customHeight="1"/>
    <row r="94881" ht="14.25" customHeight="1"/>
    <row r="94882" ht="14.25" customHeight="1"/>
    <row r="94883" ht="14.25" customHeight="1"/>
    <row r="94884" ht="14.25" customHeight="1"/>
    <row r="94885" ht="14.25" customHeight="1"/>
    <row r="94886" ht="14.25" customHeight="1"/>
    <row r="94887" ht="14.25" customHeight="1"/>
    <row r="94888" ht="14.25" customHeight="1"/>
    <row r="94889" ht="14.25" customHeight="1"/>
    <row r="94890" ht="14.25" customHeight="1"/>
    <row r="94891" ht="14.25" customHeight="1"/>
    <row r="94892" ht="14.25" customHeight="1"/>
    <row r="94893" ht="14.25" customHeight="1"/>
    <row r="94894" ht="14.25" customHeight="1"/>
    <row r="94895" ht="14.25" customHeight="1"/>
    <row r="94896" ht="14.25" customHeight="1"/>
    <row r="94897" ht="14.25" customHeight="1"/>
    <row r="94898" ht="14.25" customHeight="1"/>
    <row r="94899" ht="14.25" customHeight="1"/>
    <row r="94900" ht="14.25" customHeight="1"/>
    <row r="94901" ht="14.25" customHeight="1"/>
    <row r="94902" ht="14.25" customHeight="1"/>
    <row r="94903" ht="14.25" customHeight="1"/>
    <row r="94904" ht="14.25" customHeight="1"/>
    <row r="94905" ht="14.25" customHeight="1"/>
    <row r="94906" ht="14.25" customHeight="1"/>
    <row r="94907" ht="14.25" customHeight="1"/>
    <row r="94908" ht="14.25" customHeight="1"/>
    <row r="94909" ht="14.25" customHeight="1"/>
    <row r="94910" ht="14.25" customHeight="1"/>
    <row r="94911" ht="14.25" customHeight="1"/>
    <row r="94912" ht="14.25" customHeight="1"/>
    <row r="94913" ht="14.25" customHeight="1"/>
    <row r="94914" ht="14.25" customHeight="1"/>
    <row r="94915" ht="14.25" customHeight="1"/>
    <row r="94916" ht="14.25" customHeight="1"/>
    <row r="94917" ht="14.25" customHeight="1"/>
    <row r="94918" ht="14.25" customHeight="1"/>
    <row r="94919" ht="14.25" customHeight="1"/>
    <row r="94920" ht="14.25" customHeight="1"/>
    <row r="94921" ht="14.25" customHeight="1"/>
    <row r="94922" ht="14.25" customHeight="1"/>
    <row r="94923" ht="14.25" customHeight="1"/>
    <row r="94924" ht="14.25" customHeight="1"/>
    <row r="94925" ht="14.25" customHeight="1"/>
    <row r="94926" ht="14.25" customHeight="1"/>
    <row r="94927" ht="14.25" customHeight="1"/>
    <row r="94928" ht="14.25" customHeight="1"/>
    <row r="94929" ht="14.25" customHeight="1"/>
    <row r="94930" ht="14.25" customHeight="1"/>
    <row r="94931" ht="14.25" customHeight="1"/>
    <row r="94932" ht="14.25" customHeight="1"/>
    <row r="94933" ht="14.25" customHeight="1"/>
    <row r="94934" ht="14.25" customHeight="1"/>
    <row r="94935" ht="14.25" customHeight="1"/>
    <row r="94936" ht="14.25" customHeight="1"/>
    <row r="94937" ht="14.25" customHeight="1"/>
    <row r="94938" ht="14.25" customHeight="1"/>
    <row r="94939" ht="14.25" customHeight="1"/>
    <row r="94940" ht="14.25" customHeight="1"/>
    <row r="94941" ht="14.25" customHeight="1"/>
    <row r="94942" ht="14.25" customHeight="1"/>
    <row r="94943" ht="14.25" customHeight="1"/>
    <row r="94944" ht="14.25" customHeight="1"/>
    <row r="94945" ht="14.25" customHeight="1"/>
    <row r="94946" ht="14.25" customHeight="1"/>
    <row r="94947" ht="14.25" customHeight="1"/>
    <row r="94948" ht="14.25" customHeight="1"/>
    <row r="94949" ht="14.25" customHeight="1"/>
    <row r="94950" ht="14.25" customHeight="1"/>
    <row r="94951" ht="14.25" customHeight="1"/>
    <row r="94952" ht="14.25" customHeight="1"/>
    <row r="94953" ht="14.25" customHeight="1"/>
    <row r="94954" ht="14.25" customHeight="1"/>
    <row r="94955" ht="14.25" customHeight="1"/>
    <row r="94956" ht="14.25" customHeight="1"/>
    <row r="94957" ht="14.25" customHeight="1"/>
    <row r="94958" ht="14.25" customHeight="1"/>
    <row r="94959" ht="14.25" customHeight="1"/>
    <row r="94960" ht="14.25" customHeight="1"/>
    <row r="94961" ht="14.25" customHeight="1"/>
    <row r="94962" ht="14.25" customHeight="1"/>
    <row r="94963" ht="14.25" customHeight="1"/>
    <row r="94964" ht="14.25" customHeight="1"/>
    <row r="94965" ht="14.25" customHeight="1"/>
    <row r="94966" ht="14.25" customHeight="1"/>
    <row r="94967" ht="14.25" customHeight="1"/>
    <row r="94968" ht="14.25" customHeight="1"/>
    <row r="94969" ht="14.25" customHeight="1"/>
    <row r="94970" ht="14.25" customHeight="1"/>
    <row r="94971" ht="14.25" customHeight="1"/>
    <row r="94972" ht="14.25" customHeight="1"/>
    <row r="94973" ht="14.25" customHeight="1"/>
    <row r="94974" ht="14.25" customHeight="1"/>
    <row r="94975" ht="14.25" customHeight="1"/>
    <row r="94976" ht="14.25" customHeight="1"/>
    <row r="94977" ht="14.25" customHeight="1"/>
    <row r="94978" ht="14.25" customHeight="1"/>
    <row r="94979" ht="14.25" customHeight="1"/>
    <row r="94980" ht="14.25" customHeight="1"/>
    <row r="94981" ht="14.25" customHeight="1"/>
    <row r="94982" ht="14.25" customHeight="1"/>
    <row r="94983" ht="14.25" customHeight="1"/>
    <row r="94984" ht="14.25" customHeight="1"/>
    <row r="94985" ht="14.25" customHeight="1"/>
    <row r="94986" ht="14.25" customHeight="1"/>
    <row r="94987" ht="14.25" customHeight="1"/>
    <row r="94988" ht="14.25" customHeight="1"/>
    <row r="94989" ht="14.25" customHeight="1"/>
    <row r="94990" ht="14.25" customHeight="1"/>
    <row r="94991" ht="14.25" customHeight="1"/>
    <row r="94992" ht="14.25" customHeight="1"/>
    <row r="94993" ht="14.25" customHeight="1"/>
    <row r="94994" ht="14.25" customHeight="1"/>
    <row r="94995" ht="14.25" customHeight="1"/>
    <row r="94996" ht="14.25" customHeight="1"/>
    <row r="94997" ht="14.25" customHeight="1"/>
    <row r="94998" ht="14.25" customHeight="1"/>
    <row r="94999" ht="14.25" customHeight="1"/>
    <row r="95000" ht="14.25" customHeight="1"/>
    <row r="95001" ht="14.25" customHeight="1"/>
    <row r="95002" ht="14.25" customHeight="1"/>
    <row r="95003" ht="14.25" customHeight="1"/>
    <row r="95004" ht="14.25" customHeight="1"/>
    <row r="95005" ht="14.25" customHeight="1"/>
    <row r="95006" ht="14.25" customHeight="1"/>
    <row r="95007" ht="14.25" customHeight="1"/>
    <row r="95008" ht="14.25" customHeight="1"/>
    <row r="95009" ht="14.25" customHeight="1"/>
    <row r="95010" ht="14.25" customHeight="1"/>
    <row r="95011" ht="14.25" customHeight="1"/>
    <row r="95012" ht="14.25" customHeight="1"/>
    <row r="95013" ht="14.25" customHeight="1"/>
    <row r="95014" ht="14.25" customHeight="1"/>
    <row r="95015" ht="14.25" customHeight="1"/>
    <row r="95016" ht="14.25" customHeight="1"/>
    <row r="95017" ht="14.25" customHeight="1"/>
    <row r="95018" ht="14.25" customHeight="1"/>
    <row r="95019" ht="14.25" customHeight="1"/>
    <row r="95020" ht="14.25" customHeight="1"/>
    <row r="95021" ht="14.25" customHeight="1"/>
    <row r="95022" ht="14.25" customHeight="1"/>
    <row r="95023" ht="14.25" customHeight="1"/>
    <row r="95024" ht="14.25" customHeight="1"/>
    <row r="95025" ht="14.25" customHeight="1"/>
    <row r="95026" ht="14.25" customHeight="1"/>
    <row r="95027" ht="14.25" customHeight="1"/>
    <row r="95028" ht="14.25" customHeight="1"/>
    <row r="95029" ht="14.25" customHeight="1"/>
    <row r="95030" ht="14.25" customHeight="1"/>
    <row r="95031" ht="14.25" customHeight="1"/>
    <row r="95032" ht="14.25" customHeight="1"/>
    <row r="95033" ht="14.25" customHeight="1"/>
    <row r="95034" ht="14.25" customHeight="1"/>
    <row r="95035" ht="14.25" customHeight="1"/>
    <row r="95036" ht="14.25" customHeight="1"/>
    <row r="95037" ht="14.25" customHeight="1"/>
    <row r="95038" ht="14.25" customHeight="1"/>
    <row r="95039" ht="14.25" customHeight="1"/>
    <row r="95040" ht="14.25" customHeight="1"/>
    <row r="95041" ht="14.25" customHeight="1"/>
    <row r="95042" ht="14.25" customHeight="1"/>
    <row r="95043" ht="14.25" customHeight="1"/>
    <row r="95044" ht="14.25" customHeight="1"/>
    <row r="95045" ht="14.25" customHeight="1"/>
    <row r="95046" ht="14.25" customHeight="1"/>
    <row r="95047" ht="14.25" customHeight="1"/>
    <row r="95048" ht="14.25" customHeight="1"/>
    <row r="95049" ht="14.25" customHeight="1"/>
    <row r="95050" ht="14.25" customHeight="1"/>
    <row r="95051" ht="14.25" customHeight="1"/>
    <row r="95052" ht="14.25" customHeight="1"/>
    <row r="95053" ht="14.25" customHeight="1"/>
    <row r="95054" ht="14.25" customHeight="1"/>
    <row r="95055" ht="14.25" customHeight="1"/>
    <row r="95056" ht="14.25" customHeight="1"/>
    <row r="95057" ht="14.25" customHeight="1"/>
    <row r="95058" ht="14.25" customHeight="1"/>
    <row r="95059" ht="14.25" customHeight="1"/>
    <row r="95060" ht="14.25" customHeight="1"/>
    <row r="95061" ht="14.25" customHeight="1"/>
    <row r="95062" ht="14.25" customHeight="1"/>
    <row r="95063" ht="14.25" customHeight="1"/>
    <row r="95064" ht="14.25" customHeight="1"/>
    <row r="95065" ht="14.25" customHeight="1"/>
    <row r="95066" ht="14.25" customHeight="1"/>
    <row r="95067" ht="14.25" customHeight="1"/>
    <row r="95068" ht="14.25" customHeight="1"/>
    <row r="95069" ht="14.25" customHeight="1"/>
    <row r="95070" ht="14.25" customHeight="1"/>
    <row r="95071" ht="14.25" customHeight="1"/>
    <row r="95072" ht="14.25" customHeight="1"/>
    <row r="95073" ht="14.25" customHeight="1"/>
    <row r="95074" ht="14.25" customHeight="1"/>
    <row r="95075" ht="14.25" customHeight="1"/>
    <row r="95076" ht="14.25" customHeight="1"/>
    <row r="95077" ht="14.25" customHeight="1"/>
    <row r="95078" ht="14.25" customHeight="1"/>
    <row r="95079" ht="14.25" customHeight="1"/>
    <row r="95080" ht="14.25" customHeight="1"/>
    <row r="95081" ht="14.25" customHeight="1"/>
    <row r="95082" ht="14.25" customHeight="1"/>
    <row r="95083" ht="14.25" customHeight="1"/>
    <row r="95084" ht="14.25" customHeight="1"/>
    <row r="95085" ht="14.25" customHeight="1"/>
    <row r="95086" ht="14.25" customHeight="1"/>
    <row r="95087" ht="14.25" customHeight="1"/>
    <row r="95088" ht="14.25" customHeight="1"/>
    <row r="95089" ht="14.25" customHeight="1"/>
    <row r="95090" ht="14.25" customHeight="1"/>
    <row r="95091" ht="14.25" customHeight="1"/>
    <row r="95092" ht="14.25" customHeight="1"/>
    <row r="95093" ht="14.25" customHeight="1"/>
    <row r="95094" ht="14.25" customHeight="1"/>
    <row r="95095" ht="14.25" customHeight="1"/>
    <row r="95096" ht="14.25" customHeight="1"/>
    <row r="95097" ht="14.25" customHeight="1"/>
    <row r="95098" ht="14.25" customHeight="1"/>
    <row r="95099" ht="14.25" customHeight="1"/>
    <row r="95100" ht="14.25" customHeight="1"/>
    <row r="95101" ht="14.25" customHeight="1"/>
    <row r="95102" ht="14.25" customHeight="1"/>
    <row r="95103" ht="14.25" customHeight="1"/>
    <row r="95104" ht="14.25" customHeight="1"/>
    <row r="95105" ht="14.25" customHeight="1"/>
    <row r="95106" ht="14.25" customHeight="1"/>
    <row r="95107" ht="14.25" customHeight="1"/>
    <row r="95108" ht="14.25" customHeight="1"/>
    <row r="95109" ht="14.25" customHeight="1"/>
    <row r="95110" ht="14.25" customHeight="1"/>
    <row r="95111" ht="14.25" customHeight="1"/>
    <row r="95112" ht="14.25" customHeight="1"/>
    <row r="95113" ht="14.25" customHeight="1"/>
    <row r="95114" ht="14.25" customHeight="1"/>
    <row r="95115" ht="14.25" customHeight="1"/>
    <row r="95116" ht="14.25" customHeight="1"/>
    <row r="95117" ht="14.25" customHeight="1"/>
    <row r="95118" ht="14.25" customHeight="1"/>
    <row r="95119" ht="14.25" customHeight="1"/>
    <row r="95120" ht="14.25" customHeight="1"/>
    <row r="95121" ht="14.25" customHeight="1"/>
    <row r="95122" ht="14.25" customHeight="1"/>
    <row r="95123" ht="14.25" customHeight="1"/>
    <row r="95124" ht="14.25" customHeight="1"/>
    <row r="95125" ht="14.25" customHeight="1"/>
    <row r="95126" ht="14.25" customHeight="1"/>
    <row r="95127" ht="14.25" customHeight="1"/>
    <row r="95128" ht="14.25" customHeight="1"/>
    <row r="95129" ht="14.25" customHeight="1"/>
    <row r="95130" ht="14.25" customHeight="1"/>
    <row r="95131" ht="14.25" customHeight="1"/>
    <row r="95132" ht="14.25" customHeight="1"/>
    <row r="95133" ht="14.25" customHeight="1"/>
    <row r="95134" ht="14.25" customHeight="1"/>
    <row r="95135" ht="14.25" customHeight="1"/>
    <row r="95136" ht="14.25" customHeight="1"/>
    <row r="95137" ht="14.25" customHeight="1"/>
    <row r="95138" ht="14.25" customHeight="1"/>
    <row r="95139" ht="14.25" customHeight="1"/>
    <row r="95140" ht="14.25" customHeight="1"/>
    <row r="95141" ht="14.25" customHeight="1"/>
    <row r="95142" ht="14.25" customHeight="1"/>
    <row r="95143" ht="14.25" customHeight="1"/>
    <row r="95144" ht="14.25" customHeight="1"/>
    <row r="95145" ht="14.25" customHeight="1"/>
    <row r="95146" ht="14.25" customHeight="1"/>
    <row r="95147" ht="14.25" customHeight="1"/>
    <row r="95148" ht="14.25" customHeight="1"/>
    <row r="95149" ht="14.25" customHeight="1"/>
    <row r="95150" ht="14.25" customHeight="1"/>
    <row r="95151" ht="14.25" customHeight="1"/>
    <row r="95152" ht="14.25" customHeight="1"/>
    <row r="95153" ht="14.25" customHeight="1"/>
    <row r="95154" ht="14.25" customHeight="1"/>
    <row r="95155" ht="14.25" customHeight="1"/>
    <row r="95156" ht="14.25" customHeight="1"/>
    <row r="95157" ht="14.25" customHeight="1"/>
    <row r="95158" ht="14.25" customHeight="1"/>
    <row r="95159" ht="14.25" customHeight="1"/>
    <row r="95160" ht="14.25" customHeight="1"/>
    <row r="95161" ht="14.25" customHeight="1"/>
    <row r="95162" ht="14.25" customHeight="1"/>
    <row r="95163" ht="14.25" customHeight="1"/>
    <row r="95164" ht="14.25" customHeight="1"/>
    <row r="95165" ht="14.25" customHeight="1"/>
    <row r="95166" ht="14.25" customHeight="1"/>
    <row r="95167" ht="14.25" customHeight="1"/>
    <row r="95168" ht="14.25" customHeight="1"/>
    <row r="95169" ht="14.25" customHeight="1"/>
    <row r="95170" ht="14.25" customHeight="1"/>
    <row r="95171" ht="14.25" customHeight="1"/>
    <row r="95172" ht="14.25" customHeight="1"/>
    <row r="95173" ht="14.25" customHeight="1"/>
    <row r="95174" ht="14.25" customHeight="1"/>
    <row r="95175" ht="14.25" customHeight="1"/>
    <row r="95176" ht="14.25" customHeight="1"/>
    <row r="95177" ht="14.25" customHeight="1"/>
    <row r="95178" ht="14.25" customHeight="1"/>
    <row r="95179" ht="14.25" customHeight="1"/>
    <row r="95180" ht="14.25" customHeight="1"/>
    <row r="95181" ht="14.25" customHeight="1"/>
    <row r="95182" ht="14.25" customHeight="1"/>
    <row r="95183" ht="14.25" customHeight="1"/>
    <row r="95184" ht="14.25" customHeight="1"/>
    <row r="95185" ht="14.25" customHeight="1"/>
    <row r="95186" ht="14.25" customHeight="1"/>
    <row r="95187" ht="14.25" customHeight="1"/>
    <row r="95188" ht="14.25" customHeight="1"/>
    <row r="95189" ht="14.25" customHeight="1"/>
    <row r="95190" ht="14.25" customHeight="1"/>
    <row r="95191" ht="14.25" customHeight="1"/>
    <row r="95192" ht="14.25" customHeight="1"/>
    <row r="95193" ht="14.25" customHeight="1"/>
    <row r="95194" ht="14.25" customHeight="1"/>
    <row r="95195" ht="14.25" customHeight="1"/>
    <row r="95196" ht="14.25" customHeight="1"/>
    <row r="95197" ht="14.25" customHeight="1"/>
    <row r="95198" ht="14.25" customHeight="1"/>
    <row r="95199" ht="14.25" customHeight="1"/>
    <row r="95200" ht="14.25" customHeight="1"/>
    <row r="95201" ht="14.25" customHeight="1"/>
    <row r="95202" ht="14.25" customHeight="1"/>
    <row r="95203" ht="14.25" customHeight="1"/>
    <row r="95204" ht="14.25" customHeight="1"/>
    <row r="95205" ht="14.25" customHeight="1"/>
    <row r="95206" ht="14.25" customHeight="1"/>
    <row r="95207" ht="14.25" customHeight="1"/>
    <row r="95208" ht="14.25" customHeight="1"/>
    <row r="95209" ht="14.25" customHeight="1"/>
    <row r="95210" ht="14.25" customHeight="1"/>
    <row r="95211" ht="14.25" customHeight="1"/>
    <row r="95212" ht="14.25" customHeight="1"/>
    <row r="95213" ht="14.25" customHeight="1"/>
    <row r="95214" ht="14.25" customHeight="1"/>
    <row r="95215" ht="14.25" customHeight="1"/>
    <row r="95216" ht="14.25" customHeight="1"/>
    <row r="95217" ht="14.25" customHeight="1"/>
    <row r="95218" ht="14.25" customHeight="1"/>
    <row r="95219" ht="14.25" customHeight="1"/>
    <row r="95220" ht="14.25" customHeight="1"/>
    <row r="95221" ht="14.25" customHeight="1"/>
    <row r="95222" ht="14.25" customHeight="1"/>
    <row r="95223" ht="14.25" customHeight="1"/>
    <row r="95224" ht="14.25" customHeight="1"/>
    <row r="95225" ht="14.25" customHeight="1"/>
    <row r="95226" ht="14.25" customHeight="1"/>
    <row r="95227" ht="14.25" customHeight="1"/>
    <row r="95228" ht="14.25" customHeight="1"/>
    <row r="95229" ht="14.25" customHeight="1"/>
    <row r="95230" ht="14.25" customHeight="1"/>
    <row r="95231" ht="14.25" customHeight="1"/>
    <row r="95232" ht="14.25" customHeight="1"/>
    <row r="95233" ht="14.25" customHeight="1"/>
    <row r="95234" ht="14.25" customHeight="1"/>
    <row r="95235" ht="14.25" customHeight="1"/>
    <row r="95236" ht="14.25" customHeight="1"/>
    <row r="95237" ht="14.25" customHeight="1"/>
    <row r="95238" ht="14.25" customHeight="1"/>
    <row r="95239" ht="14.25" customHeight="1"/>
    <row r="95240" ht="14.25" customHeight="1"/>
    <row r="95241" ht="14.25" customHeight="1"/>
    <row r="95242" ht="14.25" customHeight="1"/>
    <row r="95243" ht="14.25" customHeight="1"/>
    <row r="95244" ht="14.25" customHeight="1"/>
    <row r="95245" ht="14.25" customHeight="1"/>
    <row r="95246" ht="14.25" customHeight="1"/>
    <row r="95247" ht="14.25" customHeight="1"/>
    <row r="95248" ht="14.25" customHeight="1"/>
    <row r="95249" ht="14.25" customHeight="1"/>
    <row r="95250" ht="14.25" customHeight="1"/>
    <row r="95251" ht="14.25" customHeight="1"/>
    <row r="95252" ht="14.25" customHeight="1"/>
    <row r="95253" ht="14.25" customHeight="1"/>
    <row r="95254" ht="14.25" customHeight="1"/>
    <row r="95255" ht="14.25" customHeight="1"/>
    <row r="95256" ht="14.25" customHeight="1"/>
    <row r="95257" ht="14.25" customHeight="1"/>
    <row r="95258" ht="14.25" customHeight="1"/>
    <row r="95259" ht="14.25" customHeight="1"/>
    <row r="95260" ht="14.25" customHeight="1"/>
    <row r="95261" ht="14.25" customHeight="1"/>
    <row r="95262" ht="14.25" customHeight="1"/>
    <row r="95263" ht="14.25" customHeight="1"/>
    <row r="95264" ht="14.25" customHeight="1"/>
    <row r="95265" ht="14.25" customHeight="1"/>
    <row r="95266" ht="14.25" customHeight="1"/>
    <row r="95267" ht="14.25" customHeight="1"/>
    <row r="95268" ht="14.25" customHeight="1"/>
    <row r="95269" ht="14.25" customHeight="1"/>
    <row r="95270" ht="14.25" customHeight="1"/>
    <row r="95271" ht="14.25" customHeight="1"/>
    <row r="95272" ht="14.25" customHeight="1"/>
    <row r="95273" ht="14.25" customHeight="1"/>
    <row r="95274" ht="14.25" customHeight="1"/>
    <row r="95275" ht="14.25" customHeight="1"/>
    <row r="95276" ht="14.25" customHeight="1"/>
    <row r="95277" ht="14.25" customHeight="1"/>
    <row r="95278" ht="14.25" customHeight="1"/>
    <row r="95279" ht="14.25" customHeight="1"/>
    <row r="95280" ht="14.25" customHeight="1"/>
    <row r="95281" ht="14.25" customHeight="1"/>
    <row r="95282" ht="14.25" customHeight="1"/>
    <row r="95283" ht="14.25" customHeight="1"/>
    <row r="95284" ht="14.25" customHeight="1"/>
    <row r="95285" ht="14.25" customHeight="1"/>
    <row r="95286" ht="14.25" customHeight="1"/>
    <row r="95287" ht="14.25" customHeight="1"/>
    <row r="95288" ht="14.25" customHeight="1"/>
    <row r="95289" ht="14.25" customHeight="1"/>
    <row r="95290" ht="14.25" customHeight="1"/>
    <row r="95291" ht="14.25" customHeight="1"/>
    <row r="95292" ht="14.25" customHeight="1"/>
    <row r="95293" ht="14.25" customHeight="1"/>
    <row r="95294" ht="14.25" customHeight="1"/>
    <row r="95295" ht="14.25" customHeight="1"/>
    <row r="95296" ht="14.25" customHeight="1"/>
    <row r="95297" ht="14.25" customHeight="1"/>
    <row r="95298" ht="14.25" customHeight="1"/>
    <row r="95299" ht="14.25" customHeight="1"/>
    <row r="95300" ht="14.25" customHeight="1"/>
    <row r="95301" ht="14.25" customHeight="1"/>
    <row r="95302" ht="14.25" customHeight="1"/>
    <row r="95303" ht="14.25" customHeight="1"/>
    <row r="95304" ht="14.25" customHeight="1"/>
    <row r="95305" ht="14.25" customHeight="1"/>
    <row r="95306" ht="14.25" customHeight="1"/>
    <row r="95307" ht="14.25" customHeight="1"/>
    <row r="95308" ht="14.25" customHeight="1"/>
    <row r="95309" ht="14.25" customHeight="1"/>
    <row r="95310" ht="14.25" customHeight="1"/>
    <row r="95311" ht="14.25" customHeight="1"/>
    <row r="95312" ht="14.25" customHeight="1"/>
    <row r="95313" ht="14.25" customHeight="1"/>
    <row r="95314" ht="14.25" customHeight="1"/>
    <row r="95315" ht="14.25" customHeight="1"/>
    <row r="95316" ht="14.25" customHeight="1"/>
    <row r="95317" ht="14.25" customHeight="1"/>
    <row r="95318" ht="14.25" customHeight="1"/>
    <row r="95319" ht="14.25" customHeight="1"/>
    <row r="95320" ht="14.25" customHeight="1"/>
    <row r="95321" ht="14.25" customHeight="1"/>
    <row r="95322" ht="14.25" customHeight="1"/>
    <row r="95323" ht="14.25" customHeight="1"/>
    <row r="95324" ht="14.25" customHeight="1"/>
    <row r="95325" ht="14.25" customHeight="1"/>
    <row r="95326" ht="14.25" customHeight="1"/>
    <row r="95327" ht="14.25" customHeight="1"/>
    <row r="95328" ht="14.25" customHeight="1"/>
    <row r="95329" ht="14.25" customHeight="1"/>
    <row r="95330" ht="14.25" customHeight="1"/>
    <row r="95331" ht="14.25" customHeight="1"/>
    <row r="95332" ht="14.25" customHeight="1"/>
    <row r="95333" ht="14.25" customHeight="1"/>
    <row r="95334" ht="14.25" customHeight="1"/>
    <row r="95335" ht="14.25" customHeight="1"/>
    <row r="95336" ht="14.25" customHeight="1"/>
    <row r="95337" ht="14.25" customHeight="1"/>
    <row r="95338" ht="14.25" customHeight="1"/>
    <row r="95339" ht="14.25" customHeight="1"/>
    <row r="95340" ht="14.25" customHeight="1"/>
    <row r="95341" ht="14.25" customHeight="1"/>
    <row r="95342" ht="14.25" customHeight="1"/>
    <row r="95343" ht="14.25" customHeight="1"/>
    <row r="95344" ht="14.25" customHeight="1"/>
    <row r="95345" ht="14.25" customHeight="1"/>
    <row r="95346" ht="14.25" customHeight="1"/>
    <row r="95347" ht="14.25" customHeight="1"/>
    <row r="95348" ht="14.25" customHeight="1"/>
    <row r="95349" ht="14.25" customHeight="1"/>
    <row r="95350" ht="14.25" customHeight="1"/>
    <row r="95351" ht="14.25" customHeight="1"/>
    <row r="95352" ht="14.25" customHeight="1"/>
    <row r="95353" ht="14.25" customHeight="1"/>
    <row r="95354" ht="14.25" customHeight="1"/>
    <row r="95355" ht="14.25" customHeight="1"/>
    <row r="95356" ht="14.25" customHeight="1"/>
    <row r="95357" ht="14.25" customHeight="1"/>
    <row r="95358" ht="14.25" customHeight="1"/>
    <row r="95359" ht="14.25" customHeight="1"/>
    <row r="95360" ht="14.25" customHeight="1"/>
    <row r="95361" ht="14.25" customHeight="1"/>
    <row r="95362" ht="14.25" customHeight="1"/>
    <row r="95363" ht="14.25" customHeight="1"/>
    <row r="95364" ht="14.25" customHeight="1"/>
    <row r="95365" ht="14.25" customHeight="1"/>
    <row r="95366" ht="14.25" customHeight="1"/>
    <row r="95367" ht="14.25" customHeight="1"/>
    <row r="95368" ht="14.25" customHeight="1"/>
    <row r="95369" ht="14.25" customHeight="1"/>
    <row r="95370" ht="14.25" customHeight="1"/>
    <row r="95371" ht="14.25" customHeight="1"/>
    <row r="95372" ht="14.25" customHeight="1"/>
    <row r="95373" ht="14.25" customHeight="1"/>
    <row r="95374" ht="14.25" customHeight="1"/>
    <row r="95375" ht="14.25" customHeight="1"/>
    <row r="95376" ht="14.25" customHeight="1"/>
    <row r="95377" ht="14.25" customHeight="1"/>
    <row r="95378" ht="14.25" customHeight="1"/>
    <row r="95379" ht="14.25" customHeight="1"/>
    <row r="95380" ht="14.25" customHeight="1"/>
    <row r="95381" ht="14.25" customHeight="1"/>
    <row r="95382" ht="14.25" customHeight="1"/>
    <row r="95383" ht="14.25" customHeight="1"/>
    <row r="95384" ht="14.25" customHeight="1"/>
    <row r="95385" ht="14.25" customHeight="1"/>
    <row r="95386" ht="14.25" customHeight="1"/>
    <row r="95387" ht="14.25" customHeight="1"/>
    <row r="95388" ht="14.25" customHeight="1"/>
    <row r="95389" ht="14.25" customHeight="1"/>
    <row r="95390" ht="14.25" customHeight="1"/>
    <row r="95391" ht="14.25" customHeight="1"/>
    <row r="95392" ht="14.25" customHeight="1"/>
    <row r="95393" ht="14.25" customHeight="1"/>
    <row r="95394" ht="14.25" customHeight="1"/>
    <row r="95395" ht="14.25" customHeight="1"/>
    <row r="95396" ht="14.25" customHeight="1"/>
    <row r="95397" ht="14.25" customHeight="1"/>
    <row r="95398" ht="14.25" customHeight="1"/>
    <row r="95399" ht="14.25" customHeight="1"/>
    <row r="95400" ht="14.25" customHeight="1"/>
    <row r="95401" ht="14.25" customHeight="1"/>
    <row r="95402" ht="14.25" customHeight="1"/>
    <row r="95403" ht="14.25" customHeight="1"/>
    <row r="95404" ht="14.25" customHeight="1"/>
    <row r="95405" ht="14.25" customHeight="1"/>
    <row r="95406" ht="14.25" customHeight="1"/>
    <row r="95407" ht="14.25" customHeight="1"/>
    <row r="95408" ht="14.25" customHeight="1"/>
    <row r="95409" ht="14.25" customHeight="1"/>
    <row r="95410" ht="14.25" customHeight="1"/>
    <row r="95411" ht="14.25" customHeight="1"/>
    <row r="95412" ht="14.25" customHeight="1"/>
    <row r="95413" ht="14.25" customHeight="1"/>
    <row r="95414" ht="14.25" customHeight="1"/>
    <row r="95415" ht="14.25" customHeight="1"/>
    <row r="95416" ht="14.25" customHeight="1"/>
    <row r="95417" ht="14.25" customHeight="1"/>
    <row r="95418" ht="14.25" customHeight="1"/>
    <row r="95419" ht="14.25" customHeight="1"/>
    <row r="95420" ht="14.25" customHeight="1"/>
    <row r="95421" ht="14.25" customHeight="1"/>
    <row r="95422" ht="14.25" customHeight="1"/>
    <row r="95423" ht="14.25" customHeight="1"/>
    <row r="95424" ht="14.25" customHeight="1"/>
    <row r="95425" ht="14.25" customHeight="1"/>
    <row r="95426" ht="14.25" customHeight="1"/>
    <row r="95427" ht="14.25" customHeight="1"/>
    <row r="95428" ht="14.25" customHeight="1"/>
    <row r="95429" ht="14.25" customHeight="1"/>
    <row r="95430" ht="14.25" customHeight="1"/>
    <row r="95431" ht="14.25" customHeight="1"/>
    <row r="95432" ht="14.25" customHeight="1"/>
    <row r="95433" ht="14.25" customHeight="1"/>
    <row r="95434" ht="14.25" customHeight="1"/>
    <row r="95435" ht="14.25" customHeight="1"/>
    <row r="95436" ht="14.25" customHeight="1"/>
    <row r="95437" ht="14.25" customHeight="1"/>
    <row r="95438" ht="14.25" customHeight="1"/>
    <row r="95439" ht="14.25" customHeight="1"/>
    <row r="95440" ht="14.25" customHeight="1"/>
    <row r="95441" ht="14.25" customHeight="1"/>
    <row r="95442" ht="14.25" customHeight="1"/>
    <row r="95443" ht="14.25" customHeight="1"/>
    <row r="95444" ht="14.25" customHeight="1"/>
    <row r="95445" ht="14.25" customHeight="1"/>
    <row r="95446" ht="14.25" customHeight="1"/>
    <row r="95447" ht="14.25" customHeight="1"/>
    <row r="95448" ht="14.25" customHeight="1"/>
    <row r="95449" ht="14.25" customHeight="1"/>
    <row r="95450" ht="14.25" customHeight="1"/>
    <row r="95451" ht="14.25" customHeight="1"/>
    <row r="95452" ht="14.25" customHeight="1"/>
    <row r="95453" ht="14.25" customHeight="1"/>
    <row r="95454" ht="14.25" customHeight="1"/>
    <row r="95455" ht="14.25" customHeight="1"/>
    <row r="95456" ht="14.25" customHeight="1"/>
    <row r="95457" ht="14.25" customHeight="1"/>
    <row r="95458" ht="14.25" customHeight="1"/>
    <row r="95459" ht="14.25" customHeight="1"/>
    <row r="95460" ht="14.25" customHeight="1"/>
    <row r="95461" ht="14.25" customHeight="1"/>
    <row r="95462" ht="14.25" customHeight="1"/>
    <row r="95463" ht="14.25" customHeight="1"/>
    <row r="95464" ht="14.25" customHeight="1"/>
    <row r="95465" ht="14.25" customHeight="1"/>
    <row r="95466" ht="14.25" customHeight="1"/>
    <row r="95467" ht="14.25" customHeight="1"/>
    <row r="95468" ht="14.25" customHeight="1"/>
    <row r="95469" ht="14.25" customHeight="1"/>
    <row r="95470" ht="14.25" customHeight="1"/>
    <row r="95471" ht="14.25" customHeight="1"/>
    <row r="95472" ht="14.25" customHeight="1"/>
    <row r="95473" ht="14.25" customHeight="1"/>
    <row r="95474" ht="14.25" customHeight="1"/>
    <row r="95475" ht="14.25" customHeight="1"/>
    <row r="95476" ht="14.25" customHeight="1"/>
    <row r="95477" ht="14.25" customHeight="1"/>
    <row r="95478" ht="14.25" customHeight="1"/>
    <row r="95479" ht="14.25" customHeight="1"/>
    <row r="95480" ht="14.25" customHeight="1"/>
    <row r="95481" ht="14.25" customHeight="1"/>
    <row r="95482" ht="14.25" customHeight="1"/>
    <row r="95483" ht="14.25" customHeight="1"/>
    <row r="95484" ht="14.25" customHeight="1"/>
    <row r="95485" ht="14.25" customHeight="1"/>
    <row r="95486" ht="14.25" customHeight="1"/>
    <row r="95487" ht="14.25" customHeight="1"/>
    <row r="95488" ht="14.25" customHeight="1"/>
    <row r="95489" ht="14.25" customHeight="1"/>
    <row r="95490" ht="14.25" customHeight="1"/>
    <row r="95491" ht="14.25" customHeight="1"/>
    <row r="95492" ht="14.25" customHeight="1"/>
    <row r="95493" ht="14.25" customHeight="1"/>
    <row r="95494" ht="14.25" customHeight="1"/>
    <row r="95495" ht="14.25" customHeight="1"/>
    <row r="95496" ht="14.25" customHeight="1"/>
    <row r="95497" ht="14.25" customHeight="1"/>
    <row r="95498" ht="14.25" customHeight="1"/>
    <row r="95499" ht="14.25" customHeight="1"/>
    <row r="95500" ht="14.25" customHeight="1"/>
    <row r="95501" ht="14.25" customHeight="1"/>
    <row r="95502" ht="14.25" customHeight="1"/>
    <row r="95503" ht="14.25" customHeight="1"/>
    <row r="95504" ht="14.25" customHeight="1"/>
    <row r="95505" ht="14.25" customHeight="1"/>
    <row r="95506" ht="14.25" customHeight="1"/>
    <row r="95507" ht="14.25" customHeight="1"/>
    <row r="95508" ht="14.25" customHeight="1"/>
    <row r="95509" ht="14.25" customHeight="1"/>
    <row r="95510" ht="14.25" customHeight="1"/>
    <row r="95511" ht="14.25" customHeight="1"/>
    <row r="95512" ht="14.25" customHeight="1"/>
    <row r="95513" ht="14.25" customHeight="1"/>
    <row r="95514" ht="14.25" customHeight="1"/>
    <row r="95515" ht="14.25" customHeight="1"/>
    <row r="95516" ht="14.25" customHeight="1"/>
    <row r="95517" ht="14.25" customHeight="1"/>
    <row r="95518" ht="14.25" customHeight="1"/>
    <row r="95519" ht="14.25" customHeight="1"/>
    <row r="95520" ht="14.25" customHeight="1"/>
    <row r="95521" ht="14.25" customHeight="1"/>
    <row r="95522" ht="14.25" customHeight="1"/>
    <row r="95523" ht="14.25" customHeight="1"/>
    <row r="95524" ht="14.25" customHeight="1"/>
    <row r="95525" ht="14.25" customHeight="1"/>
    <row r="95526" ht="14.25" customHeight="1"/>
    <row r="95527" ht="14.25" customHeight="1"/>
    <row r="95528" ht="14.25" customHeight="1"/>
    <row r="95529" ht="14.25" customHeight="1"/>
    <row r="95530" ht="14.25" customHeight="1"/>
    <row r="95531" ht="14.25" customHeight="1"/>
    <row r="95532" ht="14.25" customHeight="1"/>
    <row r="95533" ht="14.25" customHeight="1"/>
    <row r="95534" ht="14.25" customHeight="1"/>
    <row r="95535" ht="14.25" customHeight="1"/>
    <row r="95536" ht="14.25" customHeight="1"/>
    <row r="95537" ht="14.25" customHeight="1"/>
    <row r="95538" ht="14.25" customHeight="1"/>
    <row r="95539" ht="14.25" customHeight="1"/>
    <row r="95540" ht="14.25" customHeight="1"/>
    <row r="95541" ht="14.25" customHeight="1"/>
    <row r="95542" ht="14.25" customHeight="1"/>
    <row r="95543" ht="14.25" customHeight="1"/>
    <row r="95544" ht="14.25" customHeight="1"/>
    <row r="95545" ht="14.25" customHeight="1"/>
    <row r="95546" ht="14.25" customHeight="1"/>
    <row r="95547" ht="14.25" customHeight="1"/>
    <row r="95548" ht="14.25" customHeight="1"/>
    <row r="95549" ht="14.25" customHeight="1"/>
    <row r="95550" ht="14.25" customHeight="1"/>
    <row r="95551" ht="14.25" customHeight="1"/>
    <row r="95552" ht="14.25" customHeight="1"/>
    <row r="95553" ht="14.25" customHeight="1"/>
    <row r="95554" ht="14.25" customHeight="1"/>
    <row r="95555" ht="14.25" customHeight="1"/>
    <row r="95556" ht="14.25" customHeight="1"/>
    <row r="95557" ht="14.25" customHeight="1"/>
    <row r="95558" ht="14.25" customHeight="1"/>
    <row r="95559" ht="14.25" customHeight="1"/>
    <row r="95560" ht="14.25" customHeight="1"/>
    <row r="95561" ht="14.25" customHeight="1"/>
    <row r="95562" ht="14.25" customHeight="1"/>
    <row r="95563" ht="14.25" customHeight="1"/>
    <row r="95564" ht="14.25" customHeight="1"/>
    <row r="95565" ht="14.25" customHeight="1"/>
    <row r="95566" ht="14.25" customHeight="1"/>
    <row r="95567" ht="14.25" customHeight="1"/>
    <row r="95568" ht="14.25" customHeight="1"/>
    <row r="95569" ht="14.25" customHeight="1"/>
    <row r="95570" ht="14.25" customHeight="1"/>
    <row r="95571" ht="14.25" customHeight="1"/>
    <row r="95572" ht="14.25" customHeight="1"/>
    <row r="95573" ht="14.25" customHeight="1"/>
    <row r="95574" ht="14.25" customHeight="1"/>
    <row r="95575" ht="14.25" customHeight="1"/>
    <row r="95576" ht="14.25" customHeight="1"/>
    <row r="95577" ht="14.25" customHeight="1"/>
    <row r="95578" ht="14.25" customHeight="1"/>
    <row r="95579" ht="14.25" customHeight="1"/>
    <row r="95580" ht="14.25" customHeight="1"/>
    <row r="95581" ht="14.25" customHeight="1"/>
    <row r="95582" ht="14.25" customHeight="1"/>
    <row r="95583" ht="14.25" customHeight="1"/>
    <row r="95584" ht="14.25" customHeight="1"/>
    <row r="95585" ht="14.25" customHeight="1"/>
    <row r="95586" ht="14.25" customHeight="1"/>
    <row r="95587" ht="14.25" customHeight="1"/>
    <row r="95588" ht="14.25" customHeight="1"/>
    <row r="95589" ht="14.25" customHeight="1"/>
    <row r="95590" ht="14.25" customHeight="1"/>
    <row r="95591" ht="14.25" customHeight="1"/>
    <row r="95592" ht="14.25" customHeight="1"/>
    <row r="95593" ht="14.25" customHeight="1"/>
    <row r="95594" ht="14.25" customHeight="1"/>
    <row r="95595" ht="14.25" customHeight="1"/>
    <row r="95596" ht="14.25" customHeight="1"/>
    <row r="95597" ht="14.25" customHeight="1"/>
    <row r="95598" ht="14.25" customHeight="1"/>
    <row r="95599" ht="14.25" customHeight="1"/>
    <row r="95600" ht="14.25" customHeight="1"/>
    <row r="95601" ht="14.25" customHeight="1"/>
    <row r="95602" ht="14.25" customHeight="1"/>
    <row r="95603" ht="14.25" customHeight="1"/>
    <row r="95604" ht="14.25" customHeight="1"/>
    <row r="95605" ht="14.25" customHeight="1"/>
    <row r="95606" ht="14.25" customHeight="1"/>
    <row r="95607" ht="14.25" customHeight="1"/>
    <row r="95608" ht="14.25" customHeight="1"/>
    <row r="95609" ht="14.25" customHeight="1"/>
    <row r="95610" ht="14.25" customHeight="1"/>
    <row r="95611" ht="14.25" customHeight="1"/>
    <row r="95612" ht="14.25" customHeight="1"/>
    <row r="95613" ht="14.25" customHeight="1"/>
    <row r="95614" ht="14.25" customHeight="1"/>
    <row r="95615" ht="14.25" customHeight="1"/>
    <row r="95616" ht="14.25" customHeight="1"/>
    <row r="95617" ht="14.25" customHeight="1"/>
    <row r="95618" ht="14.25" customHeight="1"/>
    <row r="95619" ht="14.25" customHeight="1"/>
    <row r="95620" ht="14.25" customHeight="1"/>
    <row r="95621" ht="14.25" customHeight="1"/>
    <row r="95622" ht="14.25" customHeight="1"/>
    <row r="95623" ht="14.25" customHeight="1"/>
    <row r="95624" ht="14.25" customHeight="1"/>
    <row r="95625" ht="14.25" customHeight="1"/>
    <row r="95626" ht="14.25" customHeight="1"/>
    <row r="95627" ht="14.25" customHeight="1"/>
    <row r="95628" ht="14.25" customHeight="1"/>
    <row r="95629" ht="14.25" customHeight="1"/>
    <row r="95630" ht="14.25" customHeight="1"/>
    <row r="95631" ht="14.25" customHeight="1"/>
    <row r="95632" ht="14.25" customHeight="1"/>
    <row r="95633" ht="14.25" customHeight="1"/>
    <row r="95634" ht="14.25" customHeight="1"/>
    <row r="95635" ht="14.25" customHeight="1"/>
    <row r="95636" ht="14.25" customHeight="1"/>
    <row r="95637" ht="14.25" customHeight="1"/>
    <row r="95638" ht="14.25" customHeight="1"/>
    <row r="95639" ht="14.25" customHeight="1"/>
    <row r="95640" ht="14.25" customHeight="1"/>
    <row r="95641" ht="14.25" customHeight="1"/>
    <row r="95642" ht="14.25" customHeight="1"/>
    <row r="95643" ht="14.25" customHeight="1"/>
    <row r="95644" ht="14.25" customHeight="1"/>
    <row r="95645" ht="14.25" customHeight="1"/>
    <row r="95646" ht="14.25" customHeight="1"/>
    <row r="95647" ht="14.25" customHeight="1"/>
    <row r="95648" ht="14.25" customHeight="1"/>
    <row r="95649" ht="14.25" customHeight="1"/>
    <row r="95650" ht="14.25" customHeight="1"/>
    <row r="95651" ht="14.25" customHeight="1"/>
    <row r="95652" ht="14.25" customHeight="1"/>
    <row r="95653" ht="14.25" customHeight="1"/>
    <row r="95654" ht="14.25" customHeight="1"/>
    <row r="95655" ht="14.25" customHeight="1"/>
    <row r="95656" ht="14.25" customHeight="1"/>
    <row r="95657" ht="14.25" customHeight="1"/>
    <row r="95658" ht="14.25" customHeight="1"/>
    <row r="95659" ht="14.25" customHeight="1"/>
    <row r="95660" ht="14.25" customHeight="1"/>
    <row r="95661" ht="14.25" customHeight="1"/>
    <row r="95662" ht="14.25" customHeight="1"/>
    <row r="95663" ht="14.25" customHeight="1"/>
    <row r="95664" ht="14.25" customHeight="1"/>
    <row r="95665" ht="14.25" customHeight="1"/>
    <row r="95666" ht="14.25" customHeight="1"/>
    <row r="95667" ht="14.25" customHeight="1"/>
    <row r="95668" ht="14.25" customHeight="1"/>
    <row r="95669" ht="14.25" customHeight="1"/>
    <row r="95670" ht="14.25" customHeight="1"/>
    <row r="95671" ht="14.25" customHeight="1"/>
    <row r="95672" ht="14.25" customHeight="1"/>
    <row r="95673" ht="14.25" customHeight="1"/>
    <row r="95674" ht="14.25" customHeight="1"/>
    <row r="95675" ht="14.25" customHeight="1"/>
    <row r="95676" ht="14.25" customHeight="1"/>
    <row r="95677" ht="14.25" customHeight="1"/>
    <row r="95678" ht="14.25" customHeight="1"/>
    <row r="95679" ht="14.25" customHeight="1"/>
    <row r="95680" ht="14.25" customHeight="1"/>
    <row r="95681" ht="14.25" customHeight="1"/>
    <row r="95682" ht="14.25" customHeight="1"/>
    <row r="95683" ht="14.25" customHeight="1"/>
    <row r="95684" ht="14.25" customHeight="1"/>
    <row r="95685" ht="14.25" customHeight="1"/>
    <row r="95686" ht="14.25" customHeight="1"/>
    <row r="95687" ht="14.25" customHeight="1"/>
    <row r="95688" ht="14.25" customHeight="1"/>
    <row r="95689" ht="14.25" customHeight="1"/>
    <row r="95690" ht="14.25" customHeight="1"/>
    <row r="95691" ht="14.25" customHeight="1"/>
    <row r="95692" ht="14.25" customHeight="1"/>
    <row r="95693" ht="14.25" customHeight="1"/>
    <row r="95694" ht="14.25" customHeight="1"/>
    <row r="95695" ht="14.25" customHeight="1"/>
    <row r="95696" ht="14.25" customHeight="1"/>
    <row r="95697" ht="14.25" customHeight="1"/>
    <row r="95698" ht="14.25" customHeight="1"/>
    <row r="95699" ht="14.25" customHeight="1"/>
    <row r="95700" ht="14.25" customHeight="1"/>
    <row r="95701" ht="14.25" customHeight="1"/>
    <row r="95702" ht="14.25" customHeight="1"/>
    <row r="95703" ht="14.25" customHeight="1"/>
    <row r="95704" ht="14.25" customHeight="1"/>
    <row r="95705" ht="14.25" customHeight="1"/>
    <row r="95706" ht="14.25" customHeight="1"/>
    <row r="95707" ht="14.25" customHeight="1"/>
    <row r="95708" ht="14.25" customHeight="1"/>
    <row r="95709" ht="14.25" customHeight="1"/>
    <row r="95710" ht="14.25" customHeight="1"/>
    <row r="95711" ht="14.25" customHeight="1"/>
    <row r="95712" ht="14.25" customHeight="1"/>
    <row r="95713" ht="14.25" customHeight="1"/>
    <row r="95714" ht="14.25" customHeight="1"/>
    <row r="95715" ht="14.25" customHeight="1"/>
    <row r="95716" ht="14.25" customHeight="1"/>
    <row r="95717" ht="14.25" customHeight="1"/>
    <row r="95718" ht="14.25" customHeight="1"/>
    <row r="95719" ht="14.25" customHeight="1"/>
    <row r="95720" ht="14.25" customHeight="1"/>
    <row r="95721" ht="14.25" customHeight="1"/>
    <row r="95722" ht="14.25" customHeight="1"/>
    <row r="95723" ht="14.25" customHeight="1"/>
    <row r="95724" ht="14.25" customHeight="1"/>
    <row r="95725" ht="14.25" customHeight="1"/>
    <row r="95726" ht="14.25" customHeight="1"/>
    <row r="95727" ht="14.25" customHeight="1"/>
    <row r="95728" ht="14.25" customHeight="1"/>
    <row r="95729" ht="14.25" customHeight="1"/>
    <row r="95730" ht="14.25" customHeight="1"/>
    <row r="95731" ht="14.25" customHeight="1"/>
    <row r="95732" ht="14.25" customHeight="1"/>
    <row r="95733" ht="14.25" customHeight="1"/>
    <row r="95734" ht="14.25" customHeight="1"/>
    <row r="95735" ht="14.25" customHeight="1"/>
    <row r="95736" ht="14.25" customHeight="1"/>
    <row r="95737" ht="14.25" customHeight="1"/>
    <row r="95738" ht="14.25" customHeight="1"/>
    <row r="95739" ht="14.25" customHeight="1"/>
    <row r="95740" ht="14.25" customHeight="1"/>
    <row r="95741" ht="14.25" customHeight="1"/>
    <row r="95742" ht="14.25" customHeight="1"/>
    <row r="95743" ht="14.25" customHeight="1"/>
    <row r="95744" ht="14.25" customHeight="1"/>
    <row r="95745" ht="14.25" customHeight="1"/>
    <row r="95746" ht="14.25" customHeight="1"/>
    <row r="95747" ht="14.25" customHeight="1"/>
    <row r="95748" ht="14.25" customHeight="1"/>
    <row r="95749" ht="14.25" customHeight="1"/>
    <row r="95750" ht="14.25" customHeight="1"/>
    <row r="95751" ht="14.25" customHeight="1"/>
    <row r="95752" ht="14.25" customHeight="1"/>
    <row r="95753" ht="14.25" customHeight="1"/>
    <row r="95754" ht="14.25" customHeight="1"/>
    <row r="95755" ht="14.25" customHeight="1"/>
    <row r="95756" ht="14.25" customHeight="1"/>
    <row r="95757" ht="14.25" customHeight="1"/>
    <row r="95758" ht="14.25" customHeight="1"/>
    <row r="95759" ht="14.25" customHeight="1"/>
    <row r="95760" ht="14.25" customHeight="1"/>
    <row r="95761" ht="14.25" customHeight="1"/>
    <row r="95762" ht="14.25" customHeight="1"/>
    <row r="95763" ht="14.25" customHeight="1"/>
    <row r="95764" ht="14.25" customHeight="1"/>
    <row r="95765" ht="14.25" customHeight="1"/>
    <row r="95766" ht="14.25" customHeight="1"/>
    <row r="95767" ht="14.25" customHeight="1"/>
    <row r="95768" ht="14.25" customHeight="1"/>
    <row r="95769" ht="14.25" customHeight="1"/>
    <row r="95770" ht="14.25" customHeight="1"/>
    <row r="95771" ht="14.25" customHeight="1"/>
    <row r="95772" ht="14.25" customHeight="1"/>
    <row r="95773" ht="14.25" customHeight="1"/>
    <row r="95774" ht="14.25" customHeight="1"/>
    <row r="95775" ht="14.25" customHeight="1"/>
    <row r="95776" ht="14.25" customHeight="1"/>
    <row r="95777" ht="14.25" customHeight="1"/>
    <row r="95778" ht="14.25" customHeight="1"/>
    <row r="95779" ht="14.25" customHeight="1"/>
    <row r="95780" ht="14.25" customHeight="1"/>
    <row r="95781" ht="14.25" customHeight="1"/>
    <row r="95782" ht="14.25" customHeight="1"/>
    <row r="95783" ht="14.25" customHeight="1"/>
    <row r="95784" ht="14.25" customHeight="1"/>
    <row r="95785" ht="14.25" customHeight="1"/>
    <row r="95786" ht="14.25" customHeight="1"/>
    <row r="95787" ht="14.25" customHeight="1"/>
    <row r="95788" ht="14.25" customHeight="1"/>
    <row r="95789" ht="14.25" customHeight="1"/>
    <row r="95790" ht="14.25" customHeight="1"/>
    <row r="95791" ht="14.25" customHeight="1"/>
    <row r="95792" ht="14.25" customHeight="1"/>
    <row r="95793" ht="14.25" customHeight="1"/>
    <row r="95794" ht="14.25" customHeight="1"/>
    <row r="95795" ht="14.25" customHeight="1"/>
    <row r="95796" ht="14.25" customHeight="1"/>
    <row r="95797" ht="14.25" customHeight="1"/>
    <row r="95798" ht="14.25" customHeight="1"/>
    <row r="95799" ht="14.25" customHeight="1"/>
    <row r="95800" ht="14.25" customHeight="1"/>
    <row r="95801" ht="14.25" customHeight="1"/>
    <row r="95802" ht="14.25" customHeight="1"/>
    <row r="95803" ht="14.25" customHeight="1"/>
    <row r="95804" ht="14.25" customHeight="1"/>
    <row r="95805" ht="14.25" customHeight="1"/>
    <row r="95806" ht="14.25" customHeight="1"/>
    <row r="95807" ht="14.25" customHeight="1"/>
    <row r="95808" ht="14.25" customHeight="1"/>
    <row r="95809" ht="14.25" customHeight="1"/>
    <row r="95810" ht="14.25" customHeight="1"/>
    <row r="95811" ht="14.25" customHeight="1"/>
    <row r="95812" ht="14.25" customHeight="1"/>
    <row r="95813" ht="14.25" customHeight="1"/>
    <row r="95814" ht="14.25" customHeight="1"/>
    <row r="95815" ht="14.25" customHeight="1"/>
    <row r="95816" ht="14.25" customHeight="1"/>
    <row r="95817" ht="14.25" customHeight="1"/>
    <row r="95818" ht="14.25" customHeight="1"/>
    <row r="95819" ht="14.25" customHeight="1"/>
    <row r="95820" ht="14.25" customHeight="1"/>
    <row r="95821" ht="14.25" customHeight="1"/>
    <row r="95822" ht="14.25" customHeight="1"/>
    <row r="95823" ht="14.25" customHeight="1"/>
    <row r="95824" ht="14.25" customHeight="1"/>
    <row r="95825" ht="14.25" customHeight="1"/>
    <row r="95826" ht="14.25" customHeight="1"/>
    <row r="95827" ht="14.25" customHeight="1"/>
    <row r="95828" ht="14.25" customHeight="1"/>
    <row r="95829" ht="14.25" customHeight="1"/>
    <row r="95830" ht="14.25" customHeight="1"/>
    <row r="95831" ht="14.25" customHeight="1"/>
    <row r="95832" ht="14.25" customHeight="1"/>
    <row r="95833" ht="14.25" customHeight="1"/>
    <row r="95834" ht="14.25" customHeight="1"/>
    <row r="95835" ht="14.25" customHeight="1"/>
    <row r="95836" ht="14.25" customHeight="1"/>
    <row r="95837" ht="14.25" customHeight="1"/>
    <row r="95838" ht="14.25" customHeight="1"/>
    <row r="95839" ht="14.25" customHeight="1"/>
    <row r="95840" ht="14.25" customHeight="1"/>
    <row r="95841" ht="14.25" customHeight="1"/>
    <row r="95842" ht="14.25" customHeight="1"/>
    <row r="95843" ht="14.25" customHeight="1"/>
    <row r="95844" ht="14.25" customHeight="1"/>
    <row r="95845" ht="14.25" customHeight="1"/>
    <row r="95846" ht="14.25" customHeight="1"/>
    <row r="95847" ht="14.25" customHeight="1"/>
    <row r="95848" ht="14.25" customHeight="1"/>
    <row r="95849" ht="14.25" customHeight="1"/>
    <row r="95850" ht="14.25" customHeight="1"/>
    <row r="95851" ht="14.25" customHeight="1"/>
    <row r="95852" ht="14.25" customHeight="1"/>
    <row r="95853" ht="14.25" customHeight="1"/>
    <row r="95854" ht="14.25" customHeight="1"/>
    <row r="95855" ht="14.25" customHeight="1"/>
    <row r="95856" ht="14.25" customHeight="1"/>
    <row r="95857" ht="14.25" customHeight="1"/>
    <row r="95858" ht="14.25" customHeight="1"/>
    <row r="95859" ht="14.25" customHeight="1"/>
    <row r="95860" ht="14.25" customHeight="1"/>
    <row r="95861" ht="14.25" customHeight="1"/>
    <row r="95862" ht="14.25" customHeight="1"/>
    <row r="95863" ht="14.25" customHeight="1"/>
    <row r="95864" ht="14.25" customHeight="1"/>
    <row r="95865" ht="14.25" customHeight="1"/>
    <row r="95866" ht="14.25" customHeight="1"/>
    <row r="95867" ht="14.25" customHeight="1"/>
    <row r="95868" ht="14.25" customHeight="1"/>
    <row r="95869" ht="14.25" customHeight="1"/>
    <row r="95870" ht="14.25" customHeight="1"/>
    <row r="95871" ht="14.25" customHeight="1"/>
    <row r="95872" ht="14.25" customHeight="1"/>
    <row r="95873" ht="14.25" customHeight="1"/>
    <row r="95874" ht="14.25" customHeight="1"/>
    <row r="95875" ht="14.25" customHeight="1"/>
    <row r="95876" ht="14.25" customHeight="1"/>
    <row r="95877" ht="14.25" customHeight="1"/>
    <row r="95878" ht="14.25" customHeight="1"/>
    <row r="95879" ht="14.25" customHeight="1"/>
    <row r="95880" ht="14.25" customHeight="1"/>
    <row r="95881" ht="14.25" customHeight="1"/>
    <row r="95882" ht="14.25" customHeight="1"/>
    <row r="95883" ht="14.25" customHeight="1"/>
    <row r="95884" ht="14.25" customHeight="1"/>
    <row r="95885" ht="14.25" customHeight="1"/>
    <row r="95886" ht="14.25" customHeight="1"/>
    <row r="95887" ht="14.25" customHeight="1"/>
    <row r="95888" ht="14.25" customHeight="1"/>
    <row r="95889" ht="14.25" customHeight="1"/>
    <row r="95890" ht="14.25" customHeight="1"/>
    <row r="95891" ht="14.25" customHeight="1"/>
    <row r="95892" ht="14.25" customHeight="1"/>
    <row r="95893" ht="14.25" customHeight="1"/>
    <row r="95894" ht="14.25" customHeight="1"/>
    <row r="95895" ht="14.25" customHeight="1"/>
    <row r="95896" ht="14.25" customHeight="1"/>
    <row r="95897" ht="14.25" customHeight="1"/>
    <row r="95898" ht="14.25" customHeight="1"/>
    <row r="95899" ht="14.25" customHeight="1"/>
    <row r="95900" ht="14.25" customHeight="1"/>
    <row r="95901" ht="14.25" customHeight="1"/>
    <row r="95902" ht="14.25" customHeight="1"/>
    <row r="95903" ht="14.25" customHeight="1"/>
    <row r="95904" ht="14.25" customHeight="1"/>
    <row r="95905" ht="14.25" customHeight="1"/>
    <row r="95906" ht="14.25" customHeight="1"/>
    <row r="95907" ht="14.25" customHeight="1"/>
    <row r="95908" ht="14.25" customHeight="1"/>
    <row r="95909" ht="14.25" customHeight="1"/>
    <row r="95910" ht="14.25" customHeight="1"/>
    <row r="95911" ht="14.25" customHeight="1"/>
    <row r="95912" ht="14.25" customHeight="1"/>
    <row r="95913" ht="14.25" customHeight="1"/>
    <row r="95914" ht="14.25" customHeight="1"/>
    <row r="95915" ht="14.25" customHeight="1"/>
    <row r="95916" ht="14.25" customHeight="1"/>
    <row r="95917" ht="14.25" customHeight="1"/>
    <row r="95918" ht="14.25" customHeight="1"/>
    <row r="95919" ht="14.25" customHeight="1"/>
    <row r="95920" ht="14.25" customHeight="1"/>
    <row r="95921" ht="14.25" customHeight="1"/>
    <row r="95922" ht="14.25" customHeight="1"/>
    <row r="95923" ht="14.25" customHeight="1"/>
    <row r="95924" ht="14.25" customHeight="1"/>
    <row r="95925" ht="14.25" customHeight="1"/>
    <row r="95926" ht="14.25" customHeight="1"/>
    <row r="95927" ht="14.25" customHeight="1"/>
    <row r="95928" ht="14.25" customHeight="1"/>
    <row r="95929" ht="14.25" customHeight="1"/>
    <row r="95930" ht="14.25" customHeight="1"/>
    <row r="95931" ht="14.25" customHeight="1"/>
    <row r="95932" ht="14.25" customHeight="1"/>
    <row r="95933" ht="14.25" customHeight="1"/>
    <row r="95934" ht="14.25" customHeight="1"/>
    <row r="95935" ht="14.25" customHeight="1"/>
    <row r="95936" ht="14.25" customHeight="1"/>
    <row r="95937" ht="14.25" customHeight="1"/>
    <row r="95938" ht="14.25" customHeight="1"/>
    <row r="95939" ht="14.25" customHeight="1"/>
    <row r="95940" ht="14.25" customHeight="1"/>
    <row r="95941" ht="14.25" customHeight="1"/>
    <row r="95942" ht="14.25" customHeight="1"/>
    <row r="95943" ht="14.25" customHeight="1"/>
    <row r="95944" ht="14.25" customHeight="1"/>
    <row r="95945" ht="14.25" customHeight="1"/>
    <row r="95946" ht="14.25" customHeight="1"/>
    <row r="95947" ht="14.25" customHeight="1"/>
    <row r="95948" ht="14.25" customHeight="1"/>
    <row r="95949" ht="14.25" customHeight="1"/>
    <row r="95950" ht="14.25" customHeight="1"/>
    <row r="95951" ht="14.25" customHeight="1"/>
    <row r="95952" ht="14.25" customHeight="1"/>
    <row r="95953" ht="14.25" customHeight="1"/>
    <row r="95954" ht="14.25" customHeight="1"/>
    <row r="95955" ht="14.25" customHeight="1"/>
    <row r="95956" ht="14.25" customHeight="1"/>
    <row r="95957" ht="14.25" customHeight="1"/>
    <row r="95958" ht="14.25" customHeight="1"/>
    <row r="95959" ht="14.25" customHeight="1"/>
    <row r="95960" ht="14.25" customHeight="1"/>
    <row r="95961" ht="14.25" customHeight="1"/>
    <row r="95962" ht="14.25" customHeight="1"/>
    <row r="95963" ht="14.25" customHeight="1"/>
    <row r="95964" ht="14.25" customHeight="1"/>
    <row r="95965" ht="14.25" customHeight="1"/>
    <row r="95966" ht="14.25" customHeight="1"/>
    <row r="95967" ht="14.25" customHeight="1"/>
    <row r="95968" ht="14.25" customHeight="1"/>
    <row r="95969" ht="14.25" customHeight="1"/>
    <row r="95970" ht="14.25" customHeight="1"/>
    <row r="95971" ht="14.25" customHeight="1"/>
    <row r="95972" ht="14.25" customHeight="1"/>
    <row r="95973" ht="14.25" customHeight="1"/>
    <row r="95974" ht="14.25" customHeight="1"/>
    <row r="95975" ht="14.25" customHeight="1"/>
    <row r="95976" ht="14.25" customHeight="1"/>
    <row r="95977" ht="14.25" customHeight="1"/>
    <row r="95978" ht="14.25" customHeight="1"/>
    <row r="95979" ht="14.25" customHeight="1"/>
    <row r="95980" ht="14.25" customHeight="1"/>
    <row r="95981" ht="14.25" customHeight="1"/>
    <row r="95982" ht="14.25" customHeight="1"/>
    <row r="95983" ht="14.25" customHeight="1"/>
    <row r="95984" ht="14.25" customHeight="1"/>
    <row r="95985" ht="14.25" customHeight="1"/>
    <row r="95986" ht="14.25" customHeight="1"/>
    <row r="95987" ht="14.25" customHeight="1"/>
    <row r="95988" ht="14.25" customHeight="1"/>
    <row r="95989" ht="14.25" customHeight="1"/>
    <row r="95990" ht="14.25" customHeight="1"/>
    <row r="95991" ht="14.25" customHeight="1"/>
    <row r="95992" ht="14.25" customHeight="1"/>
    <row r="95993" ht="14.25" customHeight="1"/>
    <row r="95994" ht="14.25" customHeight="1"/>
    <row r="95995" ht="14.25" customHeight="1"/>
    <row r="95996" ht="14.25" customHeight="1"/>
    <row r="95997" ht="14.25" customHeight="1"/>
    <row r="95998" ht="14.25" customHeight="1"/>
    <row r="95999" ht="14.25" customHeight="1"/>
    <row r="96000" ht="14.25" customHeight="1"/>
    <row r="96001" ht="14.25" customHeight="1"/>
    <row r="96002" ht="14.25" customHeight="1"/>
    <row r="96003" ht="14.25" customHeight="1"/>
    <row r="96004" ht="14.25" customHeight="1"/>
    <row r="96005" ht="14.25" customHeight="1"/>
    <row r="96006" ht="14.25" customHeight="1"/>
    <row r="96007" ht="14.25" customHeight="1"/>
    <row r="96008" ht="14.25" customHeight="1"/>
    <row r="96009" ht="14.25" customHeight="1"/>
    <row r="96010" ht="14.25" customHeight="1"/>
    <row r="96011" ht="14.25" customHeight="1"/>
    <row r="96012" ht="14.25" customHeight="1"/>
    <row r="96013" ht="14.25" customHeight="1"/>
    <row r="96014" ht="14.25" customHeight="1"/>
    <row r="96015" ht="14.25" customHeight="1"/>
    <row r="96016" ht="14.25" customHeight="1"/>
    <row r="96017" ht="14.25" customHeight="1"/>
    <row r="96018" ht="14.25" customHeight="1"/>
    <row r="96019" ht="14.25" customHeight="1"/>
    <row r="96020" ht="14.25" customHeight="1"/>
    <row r="96021" ht="14.25" customHeight="1"/>
    <row r="96022" ht="14.25" customHeight="1"/>
    <row r="96023" ht="14.25" customHeight="1"/>
    <row r="96024" ht="14.25" customHeight="1"/>
    <row r="96025" ht="14.25" customHeight="1"/>
    <row r="96026" ht="14.25" customHeight="1"/>
    <row r="96027" ht="14.25" customHeight="1"/>
    <row r="96028" ht="14.25" customHeight="1"/>
    <row r="96029" ht="14.25" customHeight="1"/>
    <row r="96030" ht="14.25" customHeight="1"/>
    <row r="96031" ht="14.25" customHeight="1"/>
    <row r="96032" ht="14.25" customHeight="1"/>
    <row r="96033" ht="14.25" customHeight="1"/>
    <row r="96034" ht="14.25" customHeight="1"/>
    <row r="96035" ht="14.25" customHeight="1"/>
    <row r="96036" ht="14.25" customHeight="1"/>
    <row r="96037" ht="14.25" customHeight="1"/>
    <row r="96038" ht="14.25" customHeight="1"/>
    <row r="96039" ht="14.25" customHeight="1"/>
    <row r="96040" ht="14.25" customHeight="1"/>
    <row r="96041" ht="14.25" customHeight="1"/>
    <row r="96042" ht="14.25" customHeight="1"/>
    <row r="96043" ht="14.25" customHeight="1"/>
    <row r="96044" ht="14.25" customHeight="1"/>
    <row r="96045" ht="14.25" customHeight="1"/>
    <row r="96046" ht="14.25" customHeight="1"/>
    <row r="96047" ht="14.25" customHeight="1"/>
    <row r="96048" ht="14.25" customHeight="1"/>
    <row r="96049" ht="14.25" customHeight="1"/>
    <row r="96050" ht="14.25" customHeight="1"/>
    <row r="96051" ht="14.25" customHeight="1"/>
    <row r="96052" ht="14.25" customHeight="1"/>
    <row r="96053" ht="14.25" customHeight="1"/>
    <row r="96054" ht="14.25" customHeight="1"/>
    <row r="96055" ht="14.25" customHeight="1"/>
    <row r="96056" ht="14.25" customHeight="1"/>
    <row r="96057" ht="14.25" customHeight="1"/>
    <row r="96058" ht="14.25" customHeight="1"/>
    <row r="96059" ht="14.25" customHeight="1"/>
    <row r="96060" ht="14.25" customHeight="1"/>
    <row r="96061" ht="14.25" customHeight="1"/>
    <row r="96062" ht="14.25" customHeight="1"/>
    <row r="96063" ht="14.25" customHeight="1"/>
    <row r="96064" ht="14.25" customHeight="1"/>
    <row r="96065" ht="14.25" customHeight="1"/>
    <row r="96066" ht="14.25" customHeight="1"/>
    <row r="96067" ht="14.25" customHeight="1"/>
    <row r="96068" ht="14.25" customHeight="1"/>
    <row r="96069" ht="14.25" customHeight="1"/>
    <row r="96070" ht="14.25" customHeight="1"/>
    <row r="96071" ht="14.25" customHeight="1"/>
    <row r="96072" ht="14.25" customHeight="1"/>
    <row r="96073" ht="14.25" customHeight="1"/>
    <row r="96074" ht="14.25" customHeight="1"/>
    <row r="96075" ht="14.25" customHeight="1"/>
    <row r="96076" ht="14.25" customHeight="1"/>
    <row r="96077" ht="14.25" customHeight="1"/>
    <row r="96078" ht="14.25" customHeight="1"/>
    <row r="96079" ht="14.25" customHeight="1"/>
    <row r="96080" ht="14.25" customHeight="1"/>
    <row r="96081" ht="14.25" customHeight="1"/>
    <row r="96082" ht="14.25" customHeight="1"/>
    <row r="96083" ht="14.25" customHeight="1"/>
    <row r="96084" ht="14.25" customHeight="1"/>
    <row r="96085" ht="14.25" customHeight="1"/>
    <row r="96086" ht="14.25" customHeight="1"/>
    <row r="96087" ht="14.25" customHeight="1"/>
    <row r="96088" ht="14.25" customHeight="1"/>
    <row r="96089" ht="14.25" customHeight="1"/>
    <row r="96090" ht="14.25" customHeight="1"/>
    <row r="96091" ht="14.25" customHeight="1"/>
    <row r="96092" ht="14.25" customHeight="1"/>
    <row r="96093" ht="14.25" customHeight="1"/>
    <row r="96094" ht="14.25" customHeight="1"/>
    <row r="96095" ht="14.25" customHeight="1"/>
    <row r="96096" ht="14.25" customHeight="1"/>
    <row r="96097" ht="14.25" customHeight="1"/>
    <row r="96098" ht="14.25" customHeight="1"/>
    <row r="96099" ht="14.25" customHeight="1"/>
    <row r="96100" ht="14.25" customHeight="1"/>
    <row r="96101" ht="14.25" customHeight="1"/>
    <row r="96102" ht="14.25" customHeight="1"/>
    <row r="96103" ht="14.25" customHeight="1"/>
    <row r="96104" ht="14.25" customHeight="1"/>
    <row r="96105" ht="14.25" customHeight="1"/>
    <row r="96106" ht="14.25" customHeight="1"/>
    <row r="96107" ht="14.25" customHeight="1"/>
    <row r="96108" ht="14.25" customHeight="1"/>
    <row r="96109" ht="14.25" customHeight="1"/>
    <row r="96110" ht="14.25" customHeight="1"/>
    <row r="96111" ht="14.25" customHeight="1"/>
    <row r="96112" ht="14.25" customHeight="1"/>
    <row r="96113" ht="14.25" customHeight="1"/>
    <row r="96114" ht="14.25" customHeight="1"/>
    <row r="96115" ht="14.25" customHeight="1"/>
    <row r="96116" ht="14.25" customHeight="1"/>
    <row r="96117" ht="14.25" customHeight="1"/>
    <row r="96118" ht="14.25" customHeight="1"/>
    <row r="96119" ht="14.25" customHeight="1"/>
    <row r="96120" ht="14.25" customHeight="1"/>
    <row r="96121" ht="14.25" customHeight="1"/>
    <row r="96122" ht="14.25" customHeight="1"/>
    <row r="96123" ht="14.25" customHeight="1"/>
    <row r="96124" ht="14.25" customHeight="1"/>
    <row r="96125" ht="14.25" customHeight="1"/>
    <row r="96126" ht="14.25" customHeight="1"/>
    <row r="96127" ht="14.25" customHeight="1"/>
    <row r="96128" ht="14.25" customHeight="1"/>
    <row r="96129" ht="14.25" customHeight="1"/>
    <row r="96130" ht="14.25" customHeight="1"/>
    <row r="96131" ht="14.25" customHeight="1"/>
    <row r="96132" ht="14.25" customHeight="1"/>
    <row r="96133" ht="14.25" customHeight="1"/>
    <row r="96134" ht="14.25" customHeight="1"/>
    <row r="96135" ht="14.25" customHeight="1"/>
    <row r="96136" ht="14.25" customHeight="1"/>
    <row r="96137" ht="14.25" customHeight="1"/>
    <row r="96138" ht="14.25" customHeight="1"/>
    <row r="96139" ht="14.25" customHeight="1"/>
    <row r="96140" ht="14.25" customHeight="1"/>
    <row r="96141" ht="14.25" customHeight="1"/>
    <row r="96142" ht="14.25" customHeight="1"/>
    <row r="96143" ht="14.25" customHeight="1"/>
    <row r="96144" ht="14.25" customHeight="1"/>
    <row r="96145" ht="14.25" customHeight="1"/>
    <row r="96146" ht="14.25" customHeight="1"/>
    <row r="96147" ht="14.25" customHeight="1"/>
    <row r="96148" ht="14.25" customHeight="1"/>
    <row r="96149" ht="14.25" customHeight="1"/>
    <row r="96150" ht="14.25" customHeight="1"/>
    <row r="96151" ht="14.25" customHeight="1"/>
    <row r="96152" ht="14.25" customHeight="1"/>
    <row r="96153" ht="14.25" customHeight="1"/>
    <row r="96154" ht="14.25" customHeight="1"/>
    <row r="96155" ht="14.25" customHeight="1"/>
    <row r="96156" ht="14.25" customHeight="1"/>
    <row r="96157" ht="14.25" customHeight="1"/>
    <row r="96158" ht="14.25" customHeight="1"/>
    <row r="96159" ht="14.25" customHeight="1"/>
    <row r="96160" ht="14.25" customHeight="1"/>
    <row r="96161" ht="14.25" customHeight="1"/>
    <row r="96162" ht="14.25" customHeight="1"/>
    <row r="96163" ht="14.25" customHeight="1"/>
    <row r="96164" ht="14.25" customHeight="1"/>
    <row r="96165" ht="14.25" customHeight="1"/>
    <row r="96166" ht="14.25" customHeight="1"/>
    <row r="96167" ht="14.25" customHeight="1"/>
    <row r="96168" ht="14.25" customHeight="1"/>
    <row r="96169" ht="14.25" customHeight="1"/>
    <row r="96170" ht="14.25" customHeight="1"/>
    <row r="96171" ht="14.25" customHeight="1"/>
    <row r="96172" ht="14.25" customHeight="1"/>
    <row r="96173" ht="14.25" customHeight="1"/>
    <row r="96174" ht="14.25" customHeight="1"/>
    <row r="96175" ht="14.25" customHeight="1"/>
    <row r="96176" ht="14.25" customHeight="1"/>
    <row r="96177" ht="14.25" customHeight="1"/>
    <row r="96178" ht="14.25" customHeight="1"/>
    <row r="96179" ht="14.25" customHeight="1"/>
    <row r="96180" ht="14.25" customHeight="1"/>
    <row r="96181" ht="14.25" customHeight="1"/>
    <row r="96182" ht="14.25" customHeight="1"/>
    <row r="96183" ht="14.25" customHeight="1"/>
    <row r="96184" ht="14.25" customHeight="1"/>
    <row r="96185" ht="14.25" customHeight="1"/>
    <row r="96186" ht="14.25" customHeight="1"/>
    <row r="96187" ht="14.25" customHeight="1"/>
    <row r="96188" ht="14.25" customHeight="1"/>
    <row r="96189" ht="14.25" customHeight="1"/>
    <row r="96190" ht="14.25" customHeight="1"/>
    <row r="96191" ht="14.25" customHeight="1"/>
    <row r="96192" ht="14.25" customHeight="1"/>
    <row r="96193" ht="14.25" customHeight="1"/>
    <row r="96194" ht="14.25" customHeight="1"/>
    <row r="96195" ht="14.25" customHeight="1"/>
    <row r="96196" ht="14.25" customHeight="1"/>
    <row r="96197" ht="14.25" customHeight="1"/>
    <row r="96198" ht="14.25" customHeight="1"/>
    <row r="96199" ht="14.25" customHeight="1"/>
    <row r="96200" ht="14.25" customHeight="1"/>
    <row r="96201" ht="14.25" customHeight="1"/>
    <row r="96202" ht="14.25" customHeight="1"/>
    <row r="96203" ht="14.25" customHeight="1"/>
    <row r="96204" ht="14.25" customHeight="1"/>
    <row r="96205" ht="14.25" customHeight="1"/>
    <row r="96206" ht="14.25" customHeight="1"/>
    <row r="96207" ht="14.25" customHeight="1"/>
    <row r="96208" ht="14.25" customHeight="1"/>
    <row r="96209" ht="14.25" customHeight="1"/>
    <row r="96210" ht="14.25" customHeight="1"/>
    <row r="96211" ht="14.25" customHeight="1"/>
    <row r="96212" ht="14.25" customHeight="1"/>
    <row r="96213" ht="14.25" customHeight="1"/>
    <row r="96214" ht="14.25" customHeight="1"/>
    <row r="96215" ht="14.25" customHeight="1"/>
    <row r="96216" ht="14.25" customHeight="1"/>
    <row r="96217" ht="14.25" customHeight="1"/>
    <row r="96218" ht="14.25" customHeight="1"/>
    <row r="96219" ht="14.25" customHeight="1"/>
    <row r="96220" ht="14.25" customHeight="1"/>
    <row r="96221" ht="14.25" customHeight="1"/>
    <row r="96222" ht="14.25" customHeight="1"/>
    <row r="96223" ht="14.25" customHeight="1"/>
    <row r="96224" ht="14.25" customHeight="1"/>
    <row r="96225" ht="14.25" customHeight="1"/>
    <row r="96226" ht="14.25" customHeight="1"/>
    <row r="96227" ht="14.25" customHeight="1"/>
    <row r="96228" ht="14.25" customHeight="1"/>
    <row r="96229" ht="14.25" customHeight="1"/>
    <row r="96230" ht="14.25" customHeight="1"/>
    <row r="96231" ht="14.25" customHeight="1"/>
    <row r="96232" ht="14.25" customHeight="1"/>
    <row r="96233" ht="14.25" customHeight="1"/>
    <row r="96234" ht="14.25" customHeight="1"/>
    <row r="96235" ht="14.25" customHeight="1"/>
    <row r="96236" ht="14.25" customHeight="1"/>
    <row r="96237" ht="14.25" customHeight="1"/>
    <row r="96238" ht="14.25" customHeight="1"/>
    <row r="96239" ht="14.25" customHeight="1"/>
    <row r="96240" ht="14.25" customHeight="1"/>
    <row r="96241" ht="14.25" customHeight="1"/>
    <row r="96242" ht="14.25" customHeight="1"/>
    <row r="96243" ht="14.25" customHeight="1"/>
    <row r="96244" ht="14.25" customHeight="1"/>
    <row r="96245" ht="14.25" customHeight="1"/>
    <row r="96246" ht="14.25" customHeight="1"/>
    <row r="96247" ht="14.25" customHeight="1"/>
    <row r="96248" ht="14.25" customHeight="1"/>
    <row r="96249" ht="14.25" customHeight="1"/>
    <row r="96250" ht="14.25" customHeight="1"/>
    <row r="96251" ht="14.25" customHeight="1"/>
    <row r="96252" ht="14.25" customHeight="1"/>
    <row r="96253" ht="14.25" customHeight="1"/>
    <row r="96254" ht="14.25" customHeight="1"/>
    <row r="96255" ht="14.25" customHeight="1"/>
    <row r="96256" ht="14.25" customHeight="1"/>
    <row r="96257" ht="14.25" customHeight="1"/>
    <row r="96258" ht="14.25" customHeight="1"/>
    <row r="96259" ht="14.25" customHeight="1"/>
    <row r="96260" ht="14.25" customHeight="1"/>
    <row r="96261" ht="14.25" customHeight="1"/>
    <row r="96262" ht="14.25" customHeight="1"/>
    <row r="96263" ht="14.25" customHeight="1"/>
    <row r="96264" ht="14.25" customHeight="1"/>
    <row r="96265" ht="14.25" customHeight="1"/>
    <row r="96266" ht="14.25" customHeight="1"/>
    <row r="96267" ht="14.25" customHeight="1"/>
    <row r="96268" ht="14.25" customHeight="1"/>
    <row r="96269" ht="14.25" customHeight="1"/>
    <row r="96270" ht="14.25" customHeight="1"/>
    <row r="96271" ht="14.25" customHeight="1"/>
    <row r="96272" ht="14.25" customHeight="1"/>
    <row r="96273" ht="14.25" customHeight="1"/>
    <row r="96274" ht="14.25" customHeight="1"/>
    <row r="96275" ht="14.25" customHeight="1"/>
    <row r="96276" ht="14.25" customHeight="1"/>
    <row r="96277" ht="14.25" customHeight="1"/>
    <row r="96278" ht="14.25" customHeight="1"/>
    <row r="96279" ht="14.25" customHeight="1"/>
    <row r="96280" ht="14.25" customHeight="1"/>
    <row r="96281" ht="14.25" customHeight="1"/>
    <row r="96282" ht="14.25" customHeight="1"/>
    <row r="96283" ht="14.25" customHeight="1"/>
    <row r="96284" ht="14.25" customHeight="1"/>
    <row r="96285" ht="14.25" customHeight="1"/>
    <row r="96286" ht="14.25" customHeight="1"/>
    <row r="96287" ht="14.25" customHeight="1"/>
    <row r="96288" ht="14.25" customHeight="1"/>
    <row r="96289" ht="14.25" customHeight="1"/>
    <row r="96290" ht="14.25" customHeight="1"/>
    <row r="96291" ht="14.25" customHeight="1"/>
    <row r="96292" ht="14.25" customHeight="1"/>
    <row r="96293" ht="14.25" customHeight="1"/>
    <row r="96294" ht="14.25" customHeight="1"/>
    <row r="96295" ht="14.25" customHeight="1"/>
    <row r="96296" ht="14.25" customHeight="1"/>
    <row r="96297" ht="14.25" customHeight="1"/>
    <row r="96298" ht="14.25" customHeight="1"/>
    <row r="96299" ht="14.25" customHeight="1"/>
    <row r="96300" ht="14.25" customHeight="1"/>
    <row r="96301" ht="14.25" customHeight="1"/>
    <row r="96302" ht="14.25" customHeight="1"/>
    <row r="96303" ht="14.25" customHeight="1"/>
    <row r="96304" ht="14.25" customHeight="1"/>
    <row r="96305" ht="14.25" customHeight="1"/>
    <row r="96306" ht="14.25" customHeight="1"/>
    <row r="96307" ht="14.25" customHeight="1"/>
    <row r="96308" ht="14.25" customHeight="1"/>
    <row r="96309" ht="14.25" customHeight="1"/>
    <row r="96310" ht="14.25" customHeight="1"/>
    <row r="96311" ht="14.25" customHeight="1"/>
    <row r="96312" ht="14.25" customHeight="1"/>
    <row r="96313" ht="14.25" customHeight="1"/>
    <row r="96314" ht="14.25" customHeight="1"/>
    <row r="96315" ht="14.25" customHeight="1"/>
    <row r="96316" ht="14.25" customHeight="1"/>
    <row r="96317" ht="14.25" customHeight="1"/>
    <row r="96318" ht="14.25" customHeight="1"/>
    <row r="96319" ht="14.25" customHeight="1"/>
    <row r="96320" ht="14.25" customHeight="1"/>
    <row r="96321" ht="14.25" customHeight="1"/>
    <row r="96322" ht="14.25" customHeight="1"/>
    <row r="96323" ht="14.25" customHeight="1"/>
    <row r="96324" ht="14.25" customHeight="1"/>
    <row r="96325" ht="14.25" customHeight="1"/>
    <row r="96326" ht="14.25" customHeight="1"/>
    <row r="96327" ht="14.25" customHeight="1"/>
    <row r="96328" ht="14.25" customHeight="1"/>
    <row r="96329" ht="14.25" customHeight="1"/>
    <row r="96330" ht="14.25" customHeight="1"/>
    <row r="96331" ht="14.25" customHeight="1"/>
    <row r="96332" ht="14.25" customHeight="1"/>
    <row r="96333" ht="14.25" customHeight="1"/>
    <row r="96334" ht="14.25" customHeight="1"/>
    <row r="96335" ht="14.25" customHeight="1"/>
    <row r="96336" ht="14.25" customHeight="1"/>
    <row r="96337" ht="14.25" customHeight="1"/>
    <row r="96338" ht="14.25" customHeight="1"/>
    <row r="96339" ht="14.25" customHeight="1"/>
    <row r="96340" ht="14.25" customHeight="1"/>
    <row r="96341" ht="14.25" customHeight="1"/>
    <row r="96342" ht="14.25" customHeight="1"/>
    <row r="96343" ht="14.25" customHeight="1"/>
    <row r="96344" ht="14.25" customHeight="1"/>
    <row r="96345" ht="14.25" customHeight="1"/>
    <row r="96346" ht="14.25" customHeight="1"/>
    <row r="96347" ht="14.25" customHeight="1"/>
    <row r="96348" ht="14.25" customHeight="1"/>
    <row r="96349" ht="14.25" customHeight="1"/>
    <row r="96350" ht="14.25" customHeight="1"/>
    <row r="96351" ht="14.25" customHeight="1"/>
    <row r="96352" ht="14.25" customHeight="1"/>
    <row r="96353" ht="14.25" customHeight="1"/>
    <row r="96354" ht="14.25" customHeight="1"/>
    <row r="96355" ht="14.25" customHeight="1"/>
    <row r="96356" ht="14.25" customHeight="1"/>
    <row r="96357" ht="14.25" customHeight="1"/>
    <row r="96358" ht="14.25" customHeight="1"/>
    <row r="96359" ht="14.25" customHeight="1"/>
    <row r="96360" ht="14.25" customHeight="1"/>
    <row r="96361" ht="14.25" customHeight="1"/>
    <row r="96362" ht="14.25" customHeight="1"/>
    <row r="96363" ht="14.25" customHeight="1"/>
    <row r="96364" ht="14.25" customHeight="1"/>
    <row r="96365" ht="14.25" customHeight="1"/>
    <row r="96366" ht="14.25" customHeight="1"/>
    <row r="96367" ht="14.25" customHeight="1"/>
    <row r="96368" ht="14.25" customHeight="1"/>
    <row r="96369" ht="14.25" customHeight="1"/>
    <row r="96370" ht="14.25" customHeight="1"/>
    <row r="96371" ht="14.25" customHeight="1"/>
    <row r="96372" ht="14.25" customHeight="1"/>
    <row r="96373" ht="14.25" customHeight="1"/>
    <row r="96374" ht="14.25" customHeight="1"/>
    <row r="96375" ht="14.25" customHeight="1"/>
    <row r="96376" ht="14.25" customHeight="1"/>
    <row r="96377" ht="14.25" customHeight="1"/>
    <row r="96378" ht="14.25" customHeight="1"/>
    <row r="96379" ht="14.25" customHeight="1"/>
    <row r="96380" ht="14.25" customHeight="1"/>
    <row r="96381" ht="14.25" customHeight="1"/>
    <row r="96382" ht="14.25" customHeight="1"/>
    <row r="96383" ht="14.25" customHeight="1"/>
    <row r="96384" ht="14.25" customHeight="1"/>
    <row r="96385" ht="14.25" customHeight="1"/>
    <row r="96386" ht="14.25" customHeight="1"/>
    <row r="96387" ht="14.25" customHeight="1"/>
    <row r="96388" ht="14.25" customHeight="1"/>
    <row r="96389" ht="14.25" customHeight="1"/>
    <row r="96390" ht="14.25" customHeight="1"/>
    <row r="96391" ht="14.25" customHeight="1"/>
    <row r="96392" ht="14.25" customHeight="1"/>
    <row r="96393" ht="14.25" customHeight="1"/>
    <row r="96394" ht="14.25" customHeight="1"/>
    <row r="96395" ht="14.25" customHeight="1"/>
    <row r="96396" ht="14.25" customHeight="1"/>
    <row r="96397" ht="14.25" customHeight="1"/>
    <row r="96398" ht="14.25" customHeight="1"/>
    <row r="96399" ht="14.25" customHeight="1"/>
    <row r="96400" ht="14.25" customHeight="1"/>
    <row r="96401" ht="14.25" customHeight="1"/>
    <row r="96402" ht="14.25" customHeight="1"/>
    <row r="96403" ht="14.25" customHeight="1"/>
    <row r="96404" ht="14.25" customHeight="1"/>
    <row r="96405" ht="14.25" customHeight="1"/>
    <row r="96406" ht="14.25" customHeight="1"/>
    <row r="96407" ht="14.25" customHeight="1"/>
    <row r="96408" ht="14.25" customHeight="1"/>
    <row r="96409" ht="14.25" customHeight="1"/>
    <row r="96410" ht="14.25" customHeight="1"/>
    <row r="96411" ht="14.25" customHeight="1"/>
    <row r="96412" ht="14.25" customHeight="1"/>
    <row r="96413" ht="14.25" customHeight="1"/>
    <row r="96414" ht="14.25" customHeight="1"/>
    <row r="96415" ht="14.25" customHeight="1"/>
    <row r="96416" ht="14.25" customHeight="1"/>
    <row r="96417" ht="14.25" customHeight="1"/>
    <row r="96418" ht="14.25" customHeight="1"/>
    <row r="96419" ht="14.25" customHeight="1"/>
    <row r="96420" ht="14.25" customHeight="1"/>
    <row r="96421" ht="14.25" customHeight="1"/>
    <row r="96422" ht="14.25" customHeight="1"/>
    <row r="96423" ht="14.25" customHeight="1"/>
    <row r="96424" ht="14.25" customHeight="1"/>
    <row r="96425" ht="14.25" customHeight="1"/>
    <row r="96426" ht="14.25" customHeight="1"/>
    <row r="96427" ht="14.25" customHeight="1"/>
    <row r="96428" ht="14.25" customHeight="1"/>
    <row r="96429" ht="14.25" customHeight="1"/>
    <row r="96430" ht="14.25" customHeight="1"/>
    <row r="96431" ht="14.25" customHeight="1"/>
    <row r="96432" ht="14.25" customHeight="1"/>
    <row r="96433" ht="14.25" customHeight="1"/>
    <row r="96434" ht="14.25" customHeight="1"/>
    <row r="96435" ht="14.25" customHeight="1"/>
    <row r="96436" ht="14.25" customHeight="1"/>
    <row r="96437" ht="14.25" customHeight="1"/>
    <row r="96438" ht="14.25" customHeight="1"/>
    <row r="96439" ht="14.25" customHeight="1"/>
    <row r="96440" ht="14.25" customHeight="1"/>
    <row r="96441" ht="14.25" customHeight="1"/>
    <row r="96442" ht="14.25" customHeight="1"/>
    <row r="96443" ht="14.25" customHeight="1"/>
    <row r="96444" ht="14.25" customHeight="1"/>
    <row r="96445" ht="14.25" customHeight="1"/>
    <row r="96446" ht="14.25" customHeight="1"/>
    <row r="96447" ht="14.25" customHeight="1"/>
    <row r="96448" ht="14.25" customHeight="1"/>
    <row r="96449" ht="14.25" customHeight="1"/>
    <row r="96450" ht="14.25" customHeight="1"/>
    <row r="96451" ht="14.25" customHeight="1"/>
    <row r="96452" ht="14.25" customHeight="1"/>
    <row r="96453" ht="14.25" customHeight="1"/>
    <row r="96454" ht="14.25" customHeight="1"/>
    <row r="96455" ht="14.25" customHeight="1"/>
    <row r="96456" ht="14.25" customHeight="1"/>
    <row r="96457" ht="14.25" customHeight="1"/>
    <row r="96458" ht="14.25" customHeight="1"/>
    <row r="96459" ht="14.25" customHeight="1"/>
    <row r="96460" ht="14.25" customHeight="1"/>
    <row r="96461" ht="14.25" customHeight="1"/>
    <row r="96462" ht="14.25" customHeight="1"/>
    <row r="96463" ht="14.25" customHeight="1"/>
    <row r="96464" ht="14.25" customHeight="1"/>
    <row r="96465" ht="14.25" customHeight="1"/>
    <row r="96466" ht="14.25" customHeight="1"/>
    <row r="96467" ht="14.25" customHeight="1"/>
    <row r="96468" ht="14.25" customHeight="1"/>
    <row r="96469" ht="14.25" customHeight="1"/>
    <row r="96470" ht="14.25" customHeight="1"/>
    <row r="96471" ht="14.25" customHeight="1"/>
    <row r="96472" ht="14.25" customHeight="1"/>
    <row r="96473" ht="14.25" customHeight="1"/>
    <row r="96474" ht="14.25" customHeight="1"/>
    <row r="96475" ht="14.25" customHeight="1"/>
    <row r="96476" ht="14.25" customHeight="1"/>
    <row r="96477" ht="14.25" customHeight="1"/>
    <row r="96478" ht="14.25" customHeight="1"/>
    <row r="96479" ht="14.25" customHeight="1"/>
    <row r="96480" ht="14.25" customHeight="1"/>
    <row r="96481" ht="14.25" customHeight="1"/>
    <row r="96482" ht="14.25" customHeight="1"/>
    <row r="96483" ht="14.25" customHeight="1"/>
    <row r="96484" ht="14.25" customHeight="1"/>
    <row r="96485" ht="14.25" customHeight="1"/>
    <row r="96486" ht="14.25" customHeight="1"/>
    <row r="96487" ht="14.25" customHeight="1"/>
    <row r="96488" ht="14.25" customHeight="1"/>
    <row r="96489" ht="14.25" customHeight="1"/>
    <row r="96490" ht="14.25" customHeight="1"/>
    <row r="96491" ht="14.25" customHeight="1"/>
    <row r="96492" ht="14.25" customHeight="1"/>
    <row r="96493" ht="14.25" customHeight="1"/>
    <row r="96494" ht="14.25" customHeight="1"/>
    <row r="96495" ht="14.25" customHeight="1"/>
    <row r="96496" ht="14.25" customHeight="1"/>
    <row r="96497" ht="14.25" customHeight="1"/>
    <row r="96498" ht="14.25" customHeight="1"/>
    <row r="96499" ht="14.25" customHeight="1"/>
    <row r="96500" ht="14.25" customHeight="1"/>
    <row r="96501" ht="14.25" customHeight="1"/>
    <row r="96502" ht="14.25" customHeight="1"/>
    <row r="96503" ht="14.25" customHeight="1"/>
    <row r="96504" ht="14.25" customHeight="1"/>
    <row r="96505" ht="14.25" customHeight="1"/>
    <row r="96506" ht="14.25" customHeight="1"/>
    <row r="96507" ht="14.25" customHeight="1"/>
    <row r="96508" ht="14.25" customHeight="1"/>
    <row r="96509" ht="14.25" customHeight="1"/>
    <row r="96510" ht="14.25" customHeight="1"/>
    <row r="96511" ht="14.25" customHeight="1"/>
    <row r="96512" ht="14.25" customHeight="1"/>
    <row r="96513" ht="14.25" customHeight="1"/>
    <row r="96514" ht="14.25" customHeight="1"/>
    <row r="96515" ht="14.25" customHeight="1"/>
    <row r="96516" ht="14.25" customHeight="1"/>
    <row r="96517" ht="14.25" customHeight="1"/>
    <row r="96518" ht="14.25" customHeight="1"/>
    <row r="96519" ht="14.25" customHeight="1"/>
    <row r="96520" ht="14.25" customHeight="1"/>
    <row r="96521" ht="14.25" customHeight="1"/>
    <row r="96522" ht="14.25" customHeight="1"/>
    <row r="96523" ht="14.25" customHeight="1"/>
    <row r="96524" ht="14.25" customHeight="1"/>
    <row r="96525" ht="14.25" customHeight="1"/>
    <row r="96526" ht="14.25" customHeight="1"/>
    <row r="96527" ht="14.25" customHeight="1"/>
    <row r="96528" ht="14.25" customHeight="1"/>
    <row r="96529" ht="14.25" customHeight="1"/>
    <row r="96530" ht="14.25" customHeight="1"/>
    <row r="96531" ht="14.25" customHeight="1"/>
    <row r="96532" ht="14.25" customHeight="1"/>
    <row r="96533" ht="14.25" customHeight="1"/>
    <row r="96534" ht="14.25" customHeight="1"/>
    <row r="96535" ht="14.25" customHeight="1"/>
    <row r="96536" ht="14.25" customHeight="1"/>
    <row r="96537" ht="14.25" customHeight="1"/>
    <row r="96538" ht="14.25" customHeight="1"/>
    <row r="96539" ht="14.25" customHeight="1"/>
    <row r="96540" ht="14.25" customHeight="1"/>
    <row r="96541" ht="14.25" customHeight="1"/>
    <row r="96542" ht="14.25" customHeight="1"/>
    <row r="96543" ht="14.25" customHeight="1"/>
    <row r="96544" ht="14.25" customHeight="1"/>
    <row r="96545" ht="14.25" customHeight="1"/>
    <row r="96546" ht="14.25" customHeight="1"/>
    <row r="96547" ht="14.25" customHeight="1"/>
    <row r="96548" ht="14.25" customHeight="1"/>
    <row r="96549" ht="14.25" customHeight="1"/>
    <row r="96550" ht="14.25" customHeight="1"/>
    <row r="96551" ht="14.25" customHeight="1"/>
    <row r="96552" ht="14.25" customHeight="1"/>
    <row r="96553" ht="14.25" customHeight="1"/>
    <row r="96554" ht="14.25" customHeight="1"/>
    <row r="96555" ht="14.25" customHeight="1"/>
    <row r="96556" ht="14.25" customHeight="1"/>
    <row r="96557" ht="14.25" customHeight="1"/>
    <row r="96558" ht="14.25" customHeight="1"/>
    <row r="96559" ht="14.25" customHeight="1"/>
    <row r="96560" ht="14.25" customHeight="1"/>
    <row r="96561" ht="14.25" customHeight="1"/>
    <row r="96562" ht="14.25" customHeight="1"/>
    <row r="96563" ht="14.25" customHeight="1"/>
    <row r="96564" ht="14.25" customHeight="1"/>
    <row r="96565" ht="14.25" customHeight="1"/>
    <row r="96566" ht="14.25" customHeight="1"/>
    <row r="96567" ht="14.25" customHeight="1"/>
    <row r="96568" ht="14.25" customHeight="1"/>
    <row r="96569" ht="14.25" customHeight="1"/>
    <row r="96570" ht="14.25" customHeight="1"/>
    <row r="96571" ht="14.25" customHeight="1"/>
    <row r="96572" ht="14.25" customHeight="1"/>
    <row r="96573" ht="14.25" customHeight="1"/>
    <row r="96574" ht="14.25" customHeight="1"/>
    <row r="96575" ht="14.25" customHeight="1"/>
    <row r="96576" ht="14.25" customHeight="1"/>
    <row r="96577" ht="14.25" customHeight="1"/>
    <row r="96578" ht="14.25" customHeight="1"/>
    <row r="96579" ht="14.25" customHeight="1"/>
    <row r="96580" ht="14.25" customHeight="1"/>
    <row r="96581" ht="14.25" customHeight="1"/>
    <row r="96582" ht="14.25" customHeight="1"/>
    <row r="96583" ht="14.25" customHeight="1"/>
    <row r="96584" ht="14.25" customHeight="1"/>
    <row r="96585" ht="14.25" customHeight="1"/>
    <row r="96586" ht="14.25" customHeight="1"/>
    <row r="96587" ht="14.25" customHeight="1"/>
    <row r="96588" ht="14.25" customHeight="1"/>
    <row r="96589" ht="14.25" customHeight="1"/>
    <row r="96590" ht="14.25" customHeight="1"/>
    <row r="96591" ht="14.25" customHeight="1"/>
    <row r="96592" ht="14.25" customHeight="1"/>
    <row r="96593" ht="14.25" customHeight="1"/>
    <row r="96594" ht="14.25" customHeight="1"/>
    <row r="96595" ht="14.25" customHeight="1"/>
    <row r="96596" ht="14.25" customHeight="1"/>
    <row r="96597" ht="14.25" customHeight="1"/>
    <row r="96598" ht="14.25" customHeight="1"/>
    <row r="96599" ht="14.25" customHeight="1"/>
    <row r="96600" ht="14.25" customHeight="1"/>
    <row r="96601" ht="14.25" customHeight="1"/>
    <row r="96602" ht="14.25" customHeight="1"/>
    <row r="96603" ht="14.25" customHeight="1"/>
    <row r="96604" ht="14.25" customHeight="1"/>
    <row r="96605" ht="14.25" customHeight="1"/>
    <row r="96606" ht="14.25" customHeight="1"/>
    <row r="96607" ht="14.25" customHeight="1"/>
    <row r="96608" ht="14.25" customHeight="1"/>
    <row r="96609" ht="14.25" customHeight="1"/>
    <row r="96610" ht="14.25" customHeight="1"/>
    <row r="96611" ht="14.25" customHeight="1"/>
    <row r="96612" ht="14.25" customHeight="1"/>
    <row r="96613" ht="14.25" customHeight="1"/>
    <row r="96614" ht="14.25" customHeight="1"/>
    <row r="96615" ht="14.25" customHeight="1"/>
    <row r="96616" ht="14.25" customHeight="1"/>
    <row r="96617" ht="14.25" customHeight="1"/>
    <row r="96618" ht="14.25" customHeight="1"/>
    <row r="96619" ht="14.25" customHeight="1"/>
    <row r="96620" ht="14.25" customHeight="1"/>
    <row r="96621" ht="14.25" customHeight="1"/>
    <row r="96622" ht="14.25" customHeight="1"/>
    <row r="96623" ht="14.25" customHeight="1"/>
    <row r="96624" ht="14.25" customHeight="1"/>
    <row r="96625" ht="14.25" customHeight="1"/>
    <row r="96626" ht="14.25" customHeight="1"/>
    <row r="96627" ht="14.25" customHeight="1"/>
    <row r="96628" ht="14.25" customHeight="1"/>
    <row r="96629" ht="14.25" customHeight="1"/>
    <row r="96630" ht="14.25" customHeight="1"/>
    <row r="96631" ht="14.25" customHeight="1"/>
    <row r="96632" ht="14.25" customHeight="1"/>
    <row r="96633" ht="14.25" customHeight="1"/>
    <row r="96634" ht="14.25" customHeight="1"/>
    <row r="96635" ht="14.25" customHeight="1"/>
    <row r="96636" ht="14.25" customHeight="1"/>
    <row r="96637" ht="14.25" customHeight="1"/>
    <row r="96638" ht="14.25" customHeight="1"/>
    <row r="96639" ht="14.25" customHeight="1"/>
    <row r="96640" ht="14.25" customHeight="1"/>
    <row r="96641" ht="14.25" customHeight="1"/>
    <row r="96642" ht="14.25" customHeight="1"/>
    <row r="96643" ht="14.25" customHeight="1"/>
    <row r="96644" ht="14.25" customHeight="1"/>
    <row r="96645" ht="14.25" customHeight="1"/>
    <row r="96646" ht="14.25" customHeight="1"/>
    <row r="96647" ht="14.25" customHeight="1"/>
    <row r="96648" ht="14.25" customHeight="1"/>
    <row r="96649" ht="14.25" customHeight="1"/>
    <row r="96650" ht="14.25" customHeight="1"/>
    <row r="96651" ht="14.25" customHeight="1"/>
    <row r="96652" ht="14.25" customHeight="1"/>
    <row r="96653" ht="14.25" customHeight="1"/>
    <row r="96654" ht="14.25" customHeight="1"/>
    <row r="96655" ht="14.25" customHeight="1"/>
    <row r="96656" ht="14.25" customHeight="1"/>
    <row r="96657" ht="14.25" customHeight="1"/>
    <row r="96658" ht="14.25" customHeight="1"/>
    <row r="96659" ht="14.25" customHeight="1"/>
    <row r="96660" ht="14.25" customHeight="1"/>
    <row r="96661" ht="14.25" customHeight="1"/>
    <row r="96662" ht="14.25" customHeight="1"/>
    <row r="96663" ht="14.25" customHeight="1"/>
    <row r="96664" ht="14.25" customHeight="1"/>
    <row r="96665" ht="14.25" customHeight="1"/>
    <row r="96666" ht="14.25" customHeight="1"/>
    <row r="96667" ht="14.25" customHeight="1"/>
    <row r="96668" ht="14.25" customHeight="1"/>
    <row r="96669" ht="14.25" customHeight="1"/>
    <row r="96670" ht="14.25" customHeight="1"/>
    <row r="96671" ht="14.25" customHeight="1"/>
    <row r="96672" ht="14.25" customHeight="1"/>
    <row r="96673" ht="14.25" customHeight="1"/>
    <row r="96674" ht="14.25" customHeight="1"/>
    <row r="96675" ht="14.25" customHeight="1"/>
    <row r="96676" ht="14.25" customHeight="1"/>
    <row r="96677" ht="14.25" customHeight="1"/>
    <row r="96678" ht="14.25" customHeight="1"/>
    <row r="96679" ht="14.25" customHeight="1"/>
    <row r="96680" ht="14.25" customHeight="1"/>
    <row r="96681" ht="14.25" customHeight="1"/>
    <row r="96682" ht="14.25" customHeight="1"/>
    <row r="96683" ht="14.25" customHeight="1"/>
    <row r="96684" ht="14.25" customHeight="1"/>
    <row r="96685" ht="14.25" customHeight="1"/>
    <row r="96686" ht="14.25" customHeight="1"/>
    <row r="96687" ht="14.25" customHeight="1"/>
    <row r="96688" ht="14.25" customHeight="1"/>
    <row r="96689" ht="14.25" customHeight="1"/>
    <row r="96690" ht="14.25" customHeight="1"/>
    <row r="96691" ht="14.25" customHeight="1"/>
    <row r="96692" ht="14.25" customHeight="1"/>
    <row r="96693" ht="14.25" customHeight="1"/>
    <row r="96694" ht="14.25" customHeight="1"/>
    <row r="96695" ht="14.25" customHeight="1"/>
    <row r="96696" ht="14.25" customHeight="1"/>
    <row r="96697" ht="14.25" customHeight="1"/>
    <row r="96698" ht="14.25" customHeight="1"/>
    <row r="96699" ht="14.25" customHeight="1"/>
    <row r="96700" ht="14.25" customHeight="1"/>
    <row r="96701" ht="14.25" customHeight="1"/>
    <row r="96702" ht="14.25" customHeight="1"/>
    <row r="96703" ht="14.25" customHeight="1"/>
    <row r="96704" ht="14.25" customHeight="1"/>
    <row r="96705" ht="14.25" customHeight="1"/>
    <row r="96706" ht="14.25" customHeight="1"/>
    <row r="96707" ht="14.25" customHeight="1"/>
    <row r="96708" ht="14.25" customHeight="1"/>
    <row r="96709" ht="14.25" customHeight="1"/>
    <row r="96710" ht="14.25" customHeight="1"/>
    <row r="96711" ht="14.25" customHeight="1"/>
    <row r="96712" ht="14.25" customHeight="1"/>
    <row r="96713" ht="14.25" customHeight="1"/>
    <row r="96714" ht="14.25" customHeight="1"/>
    <row r="96715" ht="14.25" customHeight="1"/>
    <row r="96716" ht="14.25" customHeight="1"/>
    <row r="96717" ht="14.25" customHeight="1"/>
    <row r="96718" ht="14.25" customHeight="1"/>
    <row r="96719" ht="14.25" customHeight="1"/>
    <row r="96720" ht="14.25" customHeight="1"/>
    <row r="96721" ht="14.25" customHeight="1"/>
    <row r="96722" ht="14.25" customHeight="1"/>
    <row r="96723" ht="14.25" customHeight="1"/>
    <row r="96724" ht="14.25" customHeight="1"/>
    <row r="96725" ht="14.25" customHeight="1"/>
    <row r="96726" ht="14.25" customHeight="1"/>
    <row r="96727" ht="14.25" customHeight="1"/>
    <row r="96728" ht="14.25" customHeight="1"/>
    <row r="96729" ht="14.25" customHeight="1"/>
    <row r="96730" ht="14.25" customHeight="1"/>
    <row r="96731" ht="14.25" customHeight="1"/>
    <row r="96732" ht="14.25" customHeight="1"/>
    <row r="96733" ht="14.25" customHeight="1"/>
    <row r="96734" ht="14.25" customHeight="1"/>
    <row r="96735" ht="14.25" customHeight="1"/>
    <row r="96736" ht="14.25" customHeight="1"/>
    <row r="96737" ht="14.25" customHeight="1"/>
    <row r="96738" ht="14.25" customHeight="1"/>
    <row r="96739" ht="14.25" customHeight="1"/>
    <row r="96740" ht="14.25" customHeight="1"/>
    <row r="96741" ht="14.25" customHeight="1"/>
    <row r="96742" ht="14.25" customHeight="1"/>
    <row r="96743" ht="14.25" customHeight="1"/>
    <row r="96744" ht="14.25" customHeight="1"/>
    <row r="96745" ht="14.25" customHeight="1"/>
    <row r="96746" ht="14.25" customHeight="1"/>
    <row r="96747" ht="14.25" customHeight="1"/>
    <row r="96748" ht="14.25" customHeight="1"/>
    <row r="96749" ht="14.25" customHeight="1"/>
    <row r="96750" ht="14.25" customHeight="1"/>
    <row r="96751" ht="14.25" customHeight="1"/>
    <row r="96752" ht="14.25" customHeight="1"/>
    <row r="96753" ht="14.25" customHeight="1"/>
    <row r="96754" ht="14.25" customHeight="1"/>
    <row r="96755" ht="14.25" customHeight="1"/>
    <row r="96756" ht="14.25" customHeight="1"/>
    <row r="96757" ht="14.25" customHeight="1"/>
    <row r="96758" ht="14.25" customHeight="1"/>
    <row r="96759" ht="14.25" customHeight="1"/>
    <row r="96760" ht="14.25" customHeight="1"/>
    <row r="96761" ht="14.25" customHeight="1"/>
    <row r="96762" ht="14.25" customHeight="1"/>
    <row r="96763" ht="14.25" customHeight="1"/>
    <row r="96764" ht="14.25" customHeight="1"/>
    <row r="96765" ht="14.25" customHeight="1"/>
    <row r="96766" ht="14.25" customHeight="1"/>
    <row r="96767" ht="14.25" customHeight="1"/>
    <row r="96768" ht="14.25" customHeight="1"/>
    <row r="96769" ht="14.25" customHeight="1"/>
    <row r="96770" ht="14.25" customHeight="1"/>
    <row r="96771" ht="14.25" customHeight="1"/>
    <row r="96772" ht="14.25" customHeight="1"/>
    <row r="96773" ht="14.25" customHeight="1"/>
    <row r="96774" ht="14.25" customHeight="1"/>
    <row r="96775" ht="14.25" customHeight="1"/>
    <row r="96776" ht="14.25" customHeight="1"/>
    <row r="96777" ht="14.25" customHeight="1"/>
    <row r="96778" ht="14.25" customHeight="1"/>
    <row r="96779" ht="14.25" customHeight="1"/>
    <row r="96780" ht="14.25" customHeight="1"/>
    <row r="96781" ht="14.25" customHeight="1"/>
    <row r="96782" ht="14.25" customHeight="1"/>
    <row r="96783" ht="14.25" customHeight="1"/>
    <row r="96784" ht="14.25" customHeight="1"/>
    <row r="96785" ht="14.25" customHeight="1"/>
    <row r="96786" ht="14.25" customHeight="1"/>
    <row r="96787" ht="14.25" customHeight="1"/>
    <row r="96788" ht="14.25" customHeight="1"/>
    <row r="96789" ht="14.25" customHeight="1"/>
    <row r="96790" ht="14.25" customHeight="1"/>
    <row r="96791" ht="14.25" customHeight="1"/>
    <row r="96792" ht="14.25" customHeight="1"/>
    <row r="96793" ht="14.25" customHeight="1"/>
    <row r="96794" ht="14.25" customHeight="1"/>
    <row r="96795" ht="14.25" customHeight="1"/>
    <row r="96796" ht="14.25" customHeight="1"/>
    <row r="96797" ht="14.25" customHeight="1"/>
    <row r="96798" ht="14.25" customHeight="1"/>
    <row r="96799" ht="14.25" customHeight="1"/>
    <row r="96800" ht="14.25" customHeight="1"/>
    <row r="96801" ht="14.25" customHeight="1"/>
    <row r="96802" ht="14.25" customHeight="1"/>
    <row r="96803" ht="14.25" customHeight="1"/>
    <row r="96804" ht="14.25" customHeight="1"/>
    <row r="96805" ht="14.25" customHeight="1"/>
    <row r="96806" ht="14.25" customHeight="1"/>
    <row r="96807" ht="14.25" customHeight="1"/>
    <row r="96808" ht="14.25" customHeight="1"/>
    <row r="96809" ht="14.25" customHeight="1"/>
    <row r="96810" ht="14.25" customHeight="1"/>
    <row r="96811" ht="14.25" customHeight="1"/>
    <row r="96812" ht="14.25" customHeight="1"/>
    <row r="96813" ht="14.25" customHeight="1"/>
    <row r="96814" ht="14.25" customHeight="1"/>
    <row r="96815" ht="14.25" customHeight="1"/>
    <row r="96816" ht="14.25" customHeight="1"/>
    <row r="96817" ht="14.25" customHeight="1"/>
    <row r="96818" ht="14.25" customHeight="1"/>
    <row r="96819" ht="14.25" customHeight="1"/>
    <row r="96820" ht="14.25" customHeight="1"/>
    <row r="96821" ht="14.25" customHeight="1"/>
    <row r="96822" ht="14.25" customHeight="1"/>
    <row r="96823" ht="14.25" customHeight="1"/>
    <row r="96824" ht="14.25" customHeight="1"/>
    <row r="96825" ht="14.25" customHeight="1"/>
    <row r="96826" ht="14.25" customHeight="1"/>
    <row r="96827" ht="14.25" customHeight="1"/>
    <row r="96828" ht="14.25" customHeight="1"/>
    <row r="96829" ht="14.25" customHeight="1"/>
    <row r="96830" ht="14.25" customHeight="1"/>
    <row r="96831" ht="14.25" customHeight="1"/>
    <row r="96832" ht="14.25" customHeight="1"/>
    <row r="96833" ht="14.25" customHeight="1"/>
    <row r="96834" ht="14.25" customHeight="1"/>
    <row r="96835" ht="14.25" customHeight="1"/>
    <row r="96836" ht="14.25" customHeight="1"/>
    <row r="96837" ht="14.25" customHeight="1"/>
    <row r="96838" ht="14.25" customHeight="1"/>
    <row r="96839" ht="14.25" customHeight="1"/>
    <row r="96840" ht="14.25" customHeight="1"/>
    <row r="96841" ht="14.25" customHeight="1"/>
    <row r="96842" ht="14.25" customHeight="1"/>
    <row r="96843" ht="14.25" customHeight="1"/>
    <row r="96844" ht="14.25" customHeight="1"/>
    <row r="96845" ht="14.25" customHeight="1"/>
    <row r="96846" ht="14.25" customHeight="1"/>
    <row r="96847" ht="14.25" customHeight="1"/>
    <row r="96848" ht="14.25" customHeight="1"/>
    <row r="96849" ht="14.25" customHeight="1"/>
    <row r="96850" ht="14.25" customHeight="1"/>
    <row r="96851" ht="14.25" customHeight="1"/>
    <row r="96852" ht="14.25" customHeight="1"/>
    <row r="96853" ht="14.25" customHeight="1"/>
    <row r="96854" ht="14.25" customHeight="1"/>
    <row r="96855" ht="14.25" customHeight="1"/>
    <row r="96856" ht="14.25" customHeight="1"/>
    <row r="96857" ht="14.25" customHeight="1"/>
    <row r="96858" ht="14.25" customHeight="1"/>
    <row r="96859" ht="14.25" customHeight="1"/>
    <row r="96860" ht="14.25" customHeight="1"/>
    <row r="96861" ht="14.25" customHeight="1"/>
    <row r="96862" ht="14.25" customHeight="1"/>
    <row r="96863" ht="14.25" customHeight="1"/>
    <row r="96864" ht="14.25" customHeight="1"/>
    <row r="96865" ht="14.25" customHeight="1"/>
    <row r="96866" ht="14.25" customHeight="1"/>
    <row r="96867" ht="14.25" customHeight="1"/>
    <row r="96868" ht="14.25" customHeight="1"/>
    <row r="96869" ht="14.25" customHeight="1"/>
    <row r="96870" ht="14.25" customHeight="1"/>
    <row r="96871" ht="14.25" customHeight="1"/>
    <row r="96872" ht="14.25" customHeight="1"/>
    <row r="96873" ht="14.25" customHeight="1"/>
    <row r="96874" ht="14.25" customHeight="1"/>
    <row r="96875" ht="14.25" customHeight="1"/>
    <row r="96876" ht="14.25" customHeight="1"/>
    <row r="96877" ht="14.25" customHeight="1"/>
    <row r="96878" ht="14.25" customHeight="1"/>
    <row r="96879" ht="14.25" customHeight="1"/>
    <row r="96880" ht="14.25" customHeight="1"/>
    <row r="96881" ht="14.25" customHeight="1"/>
    <row r="96882" ht="14.25" customHeight="1"/>
    <row r="96883" ht="14.25" customHeight="1"/>
    <row r="96884" ht="14.25" customHeight="1"/>
    <row r="96885" ht="14.25" customHeight="1"/>
    <row r="96886" ht="14.25" customHeight="1"/>
    <row r="96887" ht="14.25" customHeight="1"/>
    <row r="96888" ht="14.25" customHeight="1"/>
    <row r="96889" ht="14.25" customHeight="1"/>
    <row r="96890" ht="14.25" customHeight="1"/>
    <row r="96891" ht="14.25" customHeight="1"/>
    <row r="96892" ht="14.25" customHeight="1"/>
    <row r="96893" ht="14.25" customHeight="1"/>
    <row r="96894" ht="14.25" customHeight="1"/>
    <row r="96895" ht="14.25" customHeight="1"/>
    <row r="96896" ht="14.25" customHeight="1"/>
    <row r="96897" ht="14.25" customHeight="1"/>
    <row r="96898" ht="14.25" customHeight="1"/>
    <row r="96899" ht="14.25" customHeight="1"/>
    <row r="96900" ht="14.25" customHeight="1"/>
    <row r="96901" ht="14.25" customHeight="1"/>
    <row r="96902" ht="14.25" customHeight="1"/>
    <row r="96903" ht="14.25" customHeight="1"/>
    <row r="96904" ht="14.25" customHeight="1"/>
    <row r="96905" ht="14.25" customHeight="1"/>
    <row r="96906" ht="14.25" customHeight="1"/>
    <row r="96907" ht="14.25" customHeight="1"/>
    <row r="96908" ht="14.25" customHeight="1"/>
    <row r="96909" ht="14.25" customHeight="1"/>
    <row r="96910" ht="14.25" customHeight="1"/>
    <row r="96911" ht="14.25" customHeight="1"/>
    <row r="96912" ht="14.25" customHeight="1"/>
    <row r="96913" ht="14.25" customHeight="1"/>
    <row r="96914" ht="14.25" customHeight="1"/>
    <row r="96915" ht="14.25" customHeight="1"/>
    <row r="96916" ht="14.25" customHeight="1"/>
    <row r="96917" ht="14.25" customHeight="1"/>
    <row r="96918" ht="14.25" customHeight="1"/>
    <row r="96919" ht="14.25" customHeight="1"/>
    <row r="96920" ht="14.25" customHeight="1"/>
    <row r="96921" ht="14.25" customHeight="1"/>
    <row r="96922" ht="14.25" customHeight="1"/>
    <row r="96923" ht="14.25" customHeight="1"/>
    <row r="96924" ht="14.25" customHeight="1"/>
    <row r="96925" ht="14.25" customHeight="1"/>
    <row r="96926" ht="14.25" customHeight="1"/>
    <row r="96927" ht="14.25" customHeight="1"/>
    <row r="96928" ht="14.25" customHeight="1"/>
    <row r="96929" ht="14.25" customHeight="1"/>
    <row r="96930" ht="14.25" customHeight="1"/>
    <row r="96931" ht="14.25" customHeight="1"/>
    <row r="96932" ht="14.25" customHeight="1"/>
    <row r="96933" ht="14.25" customHeight="1"/>
    <row r="96934" ht="14.25" customHeight="1"/>
    <row r="96935" ht="14.25" customHeight="1"/>
    <row r="96936" ht="14.25" customHeight="1"/>
    <row r="96937" ht="14.25" customHeight="1"/>
    <row r="96938" ht="14.25" customHeight="1"/>
    <row r="96939" ht="14.25" customHeight="1"/>
    <row r="96940" ht="14.25" customHeight="1"/>
    <row r="96941" ht="14.25" customHeight="1"/>
    <row r="96942" ht="14.25" customHeight="1"/>
    <row r="96943" ht="14.25" customHeight="1"/>
    <row r="96944" ht="14.25" customHeight="1"/>
    <row r="96945" ht="14.25" customHeight="1"/>
    <row r="96946" ht="14.25" customHeight="1"/>
    <row r="96947" ht="14.25" customHeight="1"/>
    <row r="96948" ht="14.25" customHeight="1"/>
    <row r="96949" ht="14.25" customHeight="1"/>
    <row r="96950" ht="14.25" customHeight="1"/>
    <row r="96951" ht="14.25" customHeight="1"/>
    <row r="96952" ht="14.25" customHeight="1"/>
    <row r="96953" ht="14.25" customHeight="1"/>
    <row r="96954" ht="14.25" customHeight="1"/>
    <row r="96955" ht="14.25" customHeight="1"/>
    <row r="96956" ht="14.25" customHeight="1"/>
    <row r="96957" ht="14.25" customHeight="1"/>
    <row r="96958" ht="14.25" customHeight="1"/>
    <row r="96959" ht="14.25" customHeight="1"/>
    <row r="96960" ht="14.25" customHeight="1"/>
    <row r="96961" ht="14.25" customHeight="1"/>
    <row r="96962" ht="14.25" customHeight="1"/>
    <row r="96963" ht="14.25" customHeight="1"/>
    <row r="96964" ht="14.25" customHeight="1"/>
    <row r="96965" ht="14.25" customHeight="1"/>
    <row r="96966" ht="14.25" customHeight="1"/>
    <row r="96967" ht="14.25" customHeight="1"/>
    <row r="96968" ht="14.25" customHeight="1"/>
    <row r="96969" ht="14.25" customHeight="1"/>
    <row r="96970" ht="14.25" customHeight="1"/>
    <row r="96971" ht="14.25" customHeight="1"/>
    <row r="96972" ht="14.25" customHeight="1"/>
    <row r="96973" ht="14.25" customHeight="1"/>
    <row r="96974" ht="14.25" customHeight="1"/>
    <row r="96975" ht="14.25" customHeight="1"/>
    <row r="96976" ht="14.25" customHeight="1"/>
    <row r="96977" ht="14.25" customHeight="1"/>
    <row r="96978" ht="14.25" customHeight="1"/>
    <row r="96979" ht="14.25" customHeight="1"/>
    <row r="96980" ht="14.25" customHeight="1"/>
    <row r="96981" ht="14.25" customHeight="1"/>
    <row r="96982" ht="14.25" customHeight="1"/>
    <row r="96983" ht="14.25" customHeight="1"/>
    <row r="96984" ht="14.25" customHeight="1"/>
    <row r="96985" ht="14.25" customHeight="1"/>
    <row r="96986" ht="14.25" customHeight="1"/>
    <row r="96987" ht="14.25" customHeight="1"/>
    <row r="96988" ht="14.25" customHeight="1"/>
    <row r="96989" ht="14.25" customHeight="1"/>
    <row r="96990" ht="14.25" customHeight="1"/>
    <row r="96991" ht="14.25" customHeight="1"/>
    <row r="96992" ht="14.25" customHeight="1"/>
    <row r="96993" ht="14.25" customHeight="1"/>
    <row r="96994" ht="14.25" customHeight="1"/>
    <row r="96995" ht="14.25" customHeight="1"/>
    <row r="96996" ht="14.25" customHeight="1"/>
    <row r="96997" ht="14.25" customHeight="1"/>
    <row r="96998" ht="14.25" customHeight="1"/>
    <row r="96999" ht="14.25" customHeight="1"/>
    <row r="97000" ht="14.25" customHeight="1"/>
    <row r="97001" ht="14.25" customHeight="1"/>
    <row r="97002" ht="14.25" customHeight="1"/>
    <row r="97003" ht="14.25" customHeight="1"/>
    <row r="97004" ht="14.25" customHeight="1"/>
    <row r="97005" ht="14.25" customHeight="1"/>
    <row r="97006" ht="14.25" customHeight="1"/>
    <row r="97007" ht="14.25" customHeight="1"/>
    <row r="97008" ht="14.25" customHeight="1"/>
    <row r="97009" ht="14.25" customHeight="1"/>
    <row r="97010" ht="14.25" customHeight="1"/>
    <row r="97011" ht="14.25" customHeight="1"/>
    <row r="97012" ht="14.25" customHeight="1"/>
    <row r="97013" ht="14.25" customHeight="1"/>
    <row r="97014" ht="14.25" customHeight="1"/>
    <row r="97015" ht="14.25" customHeight="1"/>
    <row r="97016" ht="14.25" customHeight="1"/>
    <row r="97017" ht="14.25" customHeight="1"/>
    <row r="97018" ht="14.25" customHeight="1"/>
    <row r="97019" ht="14.25" customHeight="1"/>
    <row r="97020" ht="14.25" customHeight="1"/>
    <row r="97021" ht="14.25" customHeight="1"/>
    <row r="97022" ht="14.25" customHeight="1"/>
    <row r="97023" ht="14.25" customHeight="1"/>
    <row r="97024" ht="14.25" customHeight="1"/>
    <row r="97025" ht="14.25" customHeight="1"/>
    <row r="97026" ht="14.25" customHeight="1"/>
    <row r="97027" ht="14.25" customHeight="1"/>
    <row r="97028" ht="14.25" customHeight="1"/>
    <row r="97029" ht="14.25" customHeight="1"/>
    <row r="97030" ht="14.25" customHeight="1"/>
    <row r="97031" ht="14.25" customHeight="1"/>
    <row r="97032" ht="14.25" customHeight="1"/>
    <row r="97033" ht="14.25" customHeight="1"/>
    <row r="97034" ht="14.25" customHeight="1"/>
    <row r="97035" ht="14.25" customHeight="1"/>
    <row r="97036" ht="14.25" customHeight="1"/>
    <row r="97037" ht="14.25" customHeight="1"/>
    <row r="97038" ht="14.25" customHeight="1"/>
    <row r="97039" ht="14.25" customHeight="1"/>
    <row r="97040" ht="14.25" customHeight="1"/>
    <row r="97041" ht="14.25" customHeight="1"/>
    <row r="97042" ht="14.25" customHeight="1"/>
    <row r="97043" ht="14.25" customHeight="1"/>
    <row r="97044" ht="14.25" customHeight="1"/>
    <row r="97045" ht="14.25" customHeight="1"/>
    <row r="97046" ht="14.25" customHeight="1"/>
    <row r="97047" ht="14.25" customHeight="1"/>
    <row r="97048" ht="14.25" customHeight="1"/>
    <row r="97049" ht="14.25" customHeight="1"/>
    <row r="97050" ht="14.25" customHeight="1"/>
    <row r="97051" ht="14.25" customHeight="1"/>
    <row r="97052" ht="14.25" customHeight="1"/>
    <row r="97053" ht="14.25" customHeight="1"/>
    <row r="97054" ht="14.25" customHeight="1"/>
    <row r="97055" ht="14.25" customHeight="1"/>
    <row r="97056" ht="14.25" customHeight="1"/>
    <row r="97057" ht="14.25" customHeight="1"/>
    <row r="97058" ht="14.25" customHeight="1"/>
    <row r="97059" ht="14.25" customHeight="1"/>
    <row r="97060" ht="14.25" customHeight="1"/>
    <row r="97061" ht="14.25" customHeight="1"/>
    <row r="97062" ht="14.25" customHeight="1"/>
    <row r="97063" ht="14.25" customHeight="1"/>
    <row r="97064" ht="14.25" customHeight="1"/>
    <row r="97065" ht="14.25" customHeight="1"/>
    <row r="97066" ht="14.25" customHeight="1"/>
    <row r="97067" ht="14.25" customHeight="1"/>
    <row r="97068" ht="14.25" customHeight="1"/>
    <row r="97069" ht="14.25" customHeight="1"/>
    <row r="97070" ht="14.25" customHeight="1"/>
    <row r="97071" ht="14.25" customHeight="1"/>
    <row r="97072" ht="14.25" customHeight="1"/>
    <row r="97073" ht="14.25" customHeight="1"/>
    <row r="97074" ht="14.25" customHeight="1"/>
    <row r="97075" ht="14.25" customHeight="1"/>
    <row r="97076" ht="14.25" customHeight="1"/>
    <row r="97077" ht="14.25" customHeight="1"/>
    <row r="97078" ht="14.25" customHeight="1"/>
    <row r="97079" ht="14.25" customHeight="1"/>
    <row r="97080" ht="14.25" customHeight="1"/>
    <row r="97081" ht="14.25" customHeight="1"/>
    <row r="97082" ht="14.25" customHeight="1"/>
    <row r="97083" ht="14.25" customHeight="1"/>
    <row r="97084" ht="14.25" customHeight="1"/>
    <row r="97085" ht="14.25" customHeight="1"/>
    <row r="97086" ht="14.25" customHeight="1"/>
    <row r="97087" ht="14.25" customHeight="1"/>
    <row r="97088" ht="14.25" customHeight="1"/>
    <row r="97089" ht="14.25" customHeight="1"/>
    <row r="97090" ht="14.25" customHeight="1"/>
    <row r="97091" ht="14.25" customHeight="1"/>
    <row r="97092" ht="14.25" customHeight="1"/>
    <row r="97093" ht="14.25" customHeight="1"/>
    <row r="97094" ht="14.25" customHeight="1"/>
    <row r="97095" ht="14.25" customHeight="1"/>
    <row r="97096" ht="14.25" customHeight="1"/>
    <row r="97097" ht="14.25" customHeight="1"/>
    <row r="97098" ht="14.25" customHeight="1"/>
    <row r="97099" ht="14.25" customHeight="1"/>
    <row r="97100" ht="14.25" customHeight="1"/>
    <row r="97101" ht="14.25" customHeight="1"/>
    <row r="97102" ht="14.25" customHeight="1"/>
    <row r="97103" ht="14.25" customHeight="1"/>
    <row r="97104" ht="14.25" customHeight="1"/>
    <row r="97105" ht="14.25" customHeight="1"/>
    <row r="97106" ht="14.25" customHeight="1"/>
    <row r="97107" ht="14.25" customHeight="1"/>
    <row r="97108" ht="14.25" customHeight="1"/>
    <row r="97109" ht="14.25" customHeight="1"/>
    <row r="97110" ht="14.25" customHeight="1"/>
    <row r="97111" ht="14.25" customHeight="1"/>
    <row r="97112" ht="14.25" customHeight="1"/>
    <row r="97113" ht="14.25" customHeight="1"/>
    <row r="97114" ht="14.25" customHeight="1"/>
    <row r="97115" ht="14.25" customHeight="1"/>
    <row r="97116" ht="14.25" customHeight="1"/>
    <row r="97117" ht="14.25" customHeight="1"/>
    <row r="97118" ht="14.25" customHeight="1"/>
    <row r="97119" ht="14.25" customHeight="1"/>
    <row r="97120" ht="14.25" customHeight="1"/>
    <row r="97121" ht="14.25" customHeight="1"/>
    <row r="97122" ht="14.25" customHeight="1"/>
    <row r="97123" ht="14.25" customHeight="1"/>
    <row r="97124" ht="14.25" customHeight="1"/>
    <row r="97125" ht="14.25" customHeight="1"/>
    <row r="97126" ht="14.25" customHeight="1"/>
    <row r="97127" ht="14.25" customHeight="1"/>
    <row r="97128" ht="14.25" customHeight="1"/>
    <row r="97129" ht="14.25" customHeight="1"/>
    <row r="97130" ht="14.25" customHeight="1"/>
    <row r="97131" ht="14.25" customHeight="1"/>
    <row r="97132" ht="14.25" customHeight="1"/>
    <row r="97133" ht="14.25" customHeight="1"/>
    <row r="97134" ht="14.25" customHeight="1"/>
    <row r="97135" ht="14.25" customHeight="1"/>
    <row r="97136" ht="14.25" customHeight="1"/>
    <row r="97137" ht="14.25" customHeight="1"/>
    <row r="97138" ht="14.25" customHeight="1"/>
    <row r="97139" ht="14.25" customHeight="1"/>
    <row r="97140" ht="14.25" customHeight="1"/>
    <row r="97141" ht="14.25" customHeight="1"/>
    <row r="97142" ht="14.25" customHeight="1"/>
    <row r="97143" ht="14.25" customHeight="1"/>
    <row r="97144" ht="14.25" customHeight="1"/>
    <row r="97145" ht="14.25" customHeight="1"/>
    <row r="97146" ht="14.25" customHeight="1"/>
    <row r="97147" ht="14.25" customHeight="1"/>
    <row r="97148" ht="14.25" customHeight="1"/>
    <row r="97149" ht="14.25" customHeight="1"/>
    <row r="97150" ht="14.25" customHeight="1"/>
    <row r="97151" ht="14.25" customHeight="1"/>
    <row r="97152" ht="14.25" customHeight="1"/>
    <row r="97153" ht="14.25" customHeight="1"/>
    <row r="97154" ht="14.25" customHeight="1"/>
    <row r="97155" ht="14.25" customHeight="1"/>
    <row r="97156" ht="14.25" customHeight="1"/>
    <row r="97157" ht="14.25" customHeight="1"/>
    <row r="97158" ht="14.25" customHeight="1"/>
    <row r="97159" ht="14.25" customHeight="1"/>
    <row r="97160" ht="14.25" customHeight="1"/>
    <row r="97161" ht="14.25" customHeight="1"/>
    <row r="97162" ht="14.25" customHeight="1"/>
    <row r="97163" ht="14.25" customHeight="1"/>
    <row r="97164" ht="14.25" customHeight="1"/>
    <row r="97165" ht="14.25" customHeight="1"/>
    <row r="97166" ht="14.25" customHeight="1"/>
    <row r="97167" ht="14.25" customHeight="1"/>
    <row r="97168" ht="14.25" customHeight="1"/>
    <row r="97169" ht="14.25" customHeight="1"/>
    <row r="97170" ht="14.25" customHeight="1"/>
    <row r="97171" ht="14.25" customHeight="1"/>
    <row r="97172" ht="14.25" customHeight="1"/>
    <row r="97173" ht="14.25" customHeight="1"/>
    <row r="97174" ht="14.25" customHeight="1"/>
    <row r="97175" ht="14.25" customHeight="1"/>
    <row r="97176" ht="14.25" customHeight="1"/>
    <row r="97177" ht="14.25" customHeight="1"/>
    <row r="97178" ht="14.25" customHeight="1"/>
    <row r="97179" ht="14.25" customHeight="1"/>
    <row r="97180" ht="14.25" customHeight="1"/>
    <row r="97181" ht="14.25" customHeight="1"/>
    <row r="97182" ht="14.25" customHeight="1"/>
    <row r="97183" ht="14.25" customHeight="1"/>
    <row r="97184" ht="14.25" customHeight="1"/>
    <row r="97185" ht="14.25" customHeight="1"/>
    <row r="97186" ht="14.25" customHeight="1"/>
    <row r="97187" ht="14.25" customHeight="1"/>
    <row r="97188" ht="14.25" customHeight="1"/>
    <row r="97189" ht="14.25" customHeight="1"/>
    <row r="97190" ht="14.25" customHeight="1"/>
    <row r="97191" ht="14.25" customHeight="1"/>
    <row r="97192" ht="14.25" customHeight="1"/>
    <row r="97193" ht="14.25" customHeight="1"/>
    <row r="97194" ht="14.25" customHeight="1"/>
    <row r="97195" ht="14.25" customHeight="1"/>
    <row r="97196" ht="14.25" customHeight="1"/>
    <row r="97197" ht="14.25" customHeight="1"/>
    <row r="97198" ht="14.25" customHeight="1"/>
    <row r="97199" ht="14.25" customHeight="1"/>
    <row r="97200" ht="14.25" customHeight="1"/>
    <row r="97201" ht="14.25" customHeight="1"/>
    <row r="97202" ht="14.25" customHeight="1"/>
    <row r="97203" ht="14.25" customHeight="1"/>
    <row r="97204" ht="14.25" customHeight="1"/>
    <row r="97205" ht="14.25" customHeight="1"/>
    <row r="97206" ht="14.25" customHeight="1"/>
    <row r="97207" ht="14.25" customHeight="1"/>
    <row r="97208" ht="14.25" customHeight="1"/>
    <row r="97209" ht="14.25" customHeight="1"/>
    <row r="97210" ht="14.25" customHeight="1"/>
    <row r="97211" ht="14.25" customHeight="1"/>
    <row r="97212" ht="14.25" customHeight="1"/>
    <row r="97213" ht="14.25" customHeight="1"/>
    <row r="97214" ht="14.25" customHeight="1"/>
    <row r="97215" ht="14.25" customHeight="1"/>
    <row r="97216" ht="14.25" customHeight="1"/>
    <row r="97217" ht="14.25" customHeight="1"/>
    <row r="97218" ht="14.25" customHeight="1"/>
    <row r="97219" ht="14.25" customHeight="1"/>
    <row r="97220" ht="14.25" customHeight="1"/>
    <row r="97221" ht="14.25" customHeight="1"/>
    <row r="97222" ht="14.25" customHeight="1"/>
    <row r="97223" ht="14.25" customHeight="1"/>
    <row r="97224" ht="14.25" customHeight="1"/>
    <row r="97225" ht="14.25" customHeight="1"/>
    <row r="97226" ht="14.25" customHeight="1"/>
    <row r="97227" ht="14.25" customHeight="1"/>
    <row r="97228" ht="14.25" customHeight="1"/>
    <row r="97229" ht="14.25" customHeight="1"/>
    <row r="97230" ht="14.25" customHeight="1"/>
    <row r="97231" ht="14.25" customHeight="1"/>
    <row r="97232" ht="14.25" customHeight="1"/>
    <row r="97233" ht="14.25" customHeight="1"/>
    <row r="97234" ht="14.25" customHeight="1"/>
    <row r="97235" ht="14.25" customHeight="1"/>
    <row r="97236" ht="14.25" customHeight="1"/>
    <row r="97237" ht="14.25" customHeight="1"/>
    <row r="97238" ht="14.25" customHeight="1"/>
    <row r="97239" ht="14.25" customHeight="1"/>
    <row r="97240" ht="14.25" customHeight="1"/>
    <row r="97241" ht="14.25" customHeight="1"/>
    <row r="97242" ht="14.25" customHeight="1"/>
    <row r="97243" ht="14.25" customHeight="1"/>
    <row r="97244" ht="14.25" customHeight="1"/>
    <row r="97245" ht="14.25" customHeight="1"/>
    <row r="97246" ht="14.25" customHeight="1"/>
    <row r="97247" ht="14.25" customHeight="1"/>
    <row r="97248" ht="14.25" customHeight="1"/>
    <row r="97249" ht="14.25" customHeight="1"/>
    <row r="97250" ht="14.25" customHeight="1"/>
    <row r="97251" ht="14.25" customHeight="1"/>
    <row r="97252" ht="14.25" customHeight="1"/>
    <row r="97253" ht="14.25" customHeight="1"/>
    <row r="97254" ht="14.25" customHeight="1"/>
    <row r="97255" ht="14.25" customHeight="1"/>
    <row r="97256" ht="14.25" customHeight="1"/>
    <row r="97257" ht="14.25" customHeight="1"/>
    <row r="97258" ht="14.25" customHeight="1"/>
    <row r="97259" ht="14.25" customHeight="1"/>
    <row r="97260" ht="14.25" customHeight="1"/>
    <row r="97261" ht="14.25" customHeight="1"/>
    <row r="97262" ht="14.25" customHeight="1"/>
    <row r="97263" ht="14.25" customHeight="1"/>
    <row r="97264" ht="14.25" customHeight="1"/>
    <row r="97265" ht="14.25" customHeight="1"/>
    <row r="97266" ht="14.25" customHeight="1"/>
    <row r="97267" ht="14.25" customHeight="1"/>
    <row r="97268" ht="14.25" customHeight="1"/>
    <row r="97269" ht="14.25" customHeight="1"/>
    <row r="97270" ht="14.25" customHeight="1"/>
    <row r="97271" ht="14.25" customHeight="1"/>
    <row r="97272" ht="14.25" customHeight="1"/>
    <row r="97273" ht="14.25" customHeight="1"/>
    <row r="97274" ht="14.25" customHeight="1"/>
    <row r="97275" ht="14.25" customHeight="1"/>
    <row r="97276" ht="14.25" customHeight="1"/>
    <row r="97277" ht="14.25" customHeight="1"/>
    <row r="97278" ht="14.25" customHeight="1"/>
    <row r="97279" ht="14.25" customHeight="1"/>
    <row r="97280" ht="14.25" customHeight="1"/>
    <row r="97281" ht="14.25" customHeight="1"/>
    <row r="97282" ht="14.25" customHeight="1"/>
    <row r="97283" ht="14.25" customHeight="1"/>
    <row r="97284" ht="14.25" customHeight="1"/>
    <row r="97285" ht="14.25" customHeight="1"/>
    <row r="97286" ht="14.25" customHeight="1"/>
    <row r="97287" ht="14.25" customHeight="1"/>
    <row r="97288" ht="14.25" customHeight="1"/>
    <row r="97289" ht="14.25" customHeight="1"/>
    <row r="97290" ht="14.25" customHeight="1"/>
    <row r="97291" ht="14.25" customHeight="1"/>
    <row r="97292" ht="14.25" customHeight="1"/>
    <row r="97293" ht="14.25" customHeight="1"/>
    <row r="97294" ht="14.25" customHeight="1"/>
    <row r="97295" ht="14.25" customHeight="1"/>
    <row r="97296" ht="14.25" customHeight="1"/>
    <row r="97297" ht="14.25" customHeight="1"/>
    <row r="97298" ht="14.25" customHeight="1"/>
    <row r="97299" ht="14.25" customHeight="1"/>
    <row r="97300" ht="14.25" customHeight="1"/>
    <row r="97301" ht="14.25" customHeight="1"/>
    <row r="97302" ht="14.25" customHeight="1"/>
    <row r="97303" ht="14.25" customHeight="1"/>
    <row r="97304" ht="14.25" customHeight="1"/>
    <row r="97305" ht="14.25" customHeight="1"/>
    <row r="97306" ht="14.25" customHeight="1"/>
    <row r="97307" ht="14.25" customHeight="1"/>
    <row r="97308" ht="14.25" customHeight="1"/>
    <row r="97309" ht="14.25" customHeight="1"/>
    <row r="97310" ht="14.25" customHeight="1"/>
    <row r="97311" ht="14.25" customHeight="1"/>
    <row r="97312" ht="14.25" customHeight="1"/>
    <row r="97313" ht="14.25" customHeight="1"/>
    <row r="97314" ht="14.25" customHeight="1"/>
    <row r="97315" ht="14.25" customHeight="1"/>
    <row r="97316" ht="14.25" customHeight="1"/>
    <row r="97317" ht="14.25" customHeight="1"/>
    <row r="97318" ht="14.25" customHeight="1"/>
    <row r="97319" ht="14.25" customHeight="1"/>
    <row r="97320" ht="14.25" customHeight="1"/>
    <row r="97321" ht="14.25" customHeight="1"/>
    <row r="97322" ht="14.25" customHeight="1"/>
    <row r="97323" ht="14.25" customHeight="1"/>
    <row r="97324" ht="14.25" customHeight="1"/>
    <row r="97325" ht="14.25" customHeight="1"/>
    <row r="97326" ht="14.25" customHeight="1"/>
    <row r="97327" ht="14.25" customHeight="1"/>
    <row r="97328" ht="14.25" customHeight="1"/>
    <row r="97329" ht="14.25" customHeight="1"/>
    <row r="97330" ht="14.25" customHeight="1"/>
    <row r="97331" ht="14.25" customHeight="1"/>
    <row r="97332" ht="14.25" customHeight="1"/>
    <row r="97333" ht="14.25" customHeight="1"/>
    <row r="97334" ht="14.25" customHeight="1"/>
    <row r="97335" ht="14.25" customHeight="1"/>
    <row r="97336" ht="14.25" customHeight="1"/>
    <row r="97337" ht="14.25" customHeight="1"/>
    <row r="97338" ht="14.25" customHeight="1"/>
    <row r="97339" ht="14.25" customHeight="1"/>
    <row r="97340" ht="14.25" customHeight="1"/>
    <row r="97341" ht="14.25" customHeight="1"/>
    <row r="97342" ht="14.25" customHeight="1"/>
    <row r="97343" ht="14.25" customHeight="1"/>
    <row r="97344" ht="14.25" customHeight="1"/>
    <row r="97345" ht="14.25" customHeight="1"/>
    <row r="97346" ht="14.25" customHeight="1"/>
    <row r="97347" ht="14.25" customHeight="1"/>
    <row r="97348" ht="14.25" customHeight="1"/>
    <row r="97349" ht="14.25" customHeight="1"/>
    <row r="97350" ht="14.25" customHeight="1"/>
    <row r="97351" ht="14.25" customHeight="1"/>
    <row r="97352" ht="14.25" customHeight="1"/>
    <row r="97353" ht="14.25" customHeight="1"/>
    <row r="97354" ht="14.25" customHeight="1"/>
    <row r="97355" ht="14.25" customHeight="1"/>
    <row r="97356" ht="14.25" customHeight="1"/>
    <row r="97357" ht="14.25" customHeight="1"/>
    <row r="97358" ht="14.25" customHeight="1"/>
    <row r="97359" ht="14.25" customHeight="1"/>
    <row r="97360" ht="14.25" customHeight="1"/>
    <row r="97361" ht="14.25" customHeight="1"/>
    <row r="97362" ht="14.25" customHeight="1"/>
    <row r="97363" ht="14.25" customHeight="1"/>
    <row r="97364" ht="14.25" customHeight="1"/>
    <row r="97365" ht="14.25" customHeight="1"/>
    <row r="97366" ht="14.25" customHeight="1"/>
    <row r="97367" ht="14.25" customHeight="1"/>
    <row r="97368" ht="14.25" customHeight="1"/>
    <row r="97369" ht="14.25" customHeight="1"/>
    <row r="97370" ht="14.25" customHeight="1"/>
    <row r="97371" ht="14.25" customHeight="1"/>
    <row r="97372" ht="14.25" customHeight="1"/>
    <row r="97373" ht="14.25" customHeight="1"/>
    <row r="97374" ht="14.25" customHeight="1"/>
    <row r="97375" ht="14.25" customHeight="1"/>
    <row r="97376" ht="14.25" customHeight="1"/>
    <row r="97377" ht="14.25" customHeight="1"/>
    <row r="97378" ht="14.25" customHeight="1"/>
    <row r="97379" ht="14.25" customHeight="1"/>
    <row r="97380" ht="14.25" customHeight="1"/>
    <row r="97381" ht="14.25" customHeight="1"/>
    <row r="97382" ht="14.25" customHeight="1"/>
    <row r="97383" ht="14.25" customHeight="1"/>
    <row r="97384" ht="14.25" customHeight="1"/>
    <row r="97385" ht="14.25" customHeight="1"/>
    <row r="97386" ht="14.25" customHeight="1"/>
    <row r="97387" ht="14.25" customHeight="1"/>
    <row r="97388" ht="14.25" customHeight="1"/>
    <row r="97389" ht="14.25" customHeight="1"/>
    <row r="97390" ht="14.25" customHeight="1"/>
    <row r="97391" ht="14.25" customHeight="1"/>
    <row r="97392" ht="14.25" customHeight="1"/>
    <row r="97393" ht="14.25" customHeight="1"/>
    <row r="97394" ht="14.25" customHeight="1"/>
    <row r="97395" ht="14.25" customHeight="1"/>
    <row r="97396" ht="14.25" customHeight="1"/>
    <row r="97397" ht="14.25" customHeight="1"/>
    <row r="97398" ht="14.25" customHeight="1"/>
    <row r="97399" ht="14.25" customHeight="1"/>
    <row r="97400" ht="14.25" customHeight="1"/>
    <row r="97401" ht="14.25" customHeight="1"/>
    <row r="97402" ht="14.25" customHeight="1"/>
    <row r="97403" ht="14.25" customHeight="1"/>
    <row r="97404" ht="14.25" customHeight="1"/>
    <row r="97405" ht="14.25" customHeight="1"/>
    <row r="97406" ht="14.25" customHeight="1"/>
    <row r="97407" ht="14.25" customHeight="1"/>
    <row r="97408" ht="14.25" customHeight="1"/>
    <row r="97409" ht="14.25" customHeight="1"/>
    <row r="97410" ht="14.25" customHeight="1"/>
    <row r="97411" ht="14.25" customHeight="1"/>
    <row r="97412" ht="14.25" customHeight="1"/>
    <row r="97413" ht="14.25" customHeight="1"/>
    <row r="97414" ht="14.25" customHeight="1"/>
    <row r="97415" ht="14.25" customHeight="1"/>
    <row r="97416" ht="14.25" customHeight="1"/>
    <row r="97417" ht="14.25" customHeight="1"/>
    <row r="97418" ht="14.25" customHeight="1"/>
    <row r="97419" ht="14.25" customHeight="1"/>
    <row r="97420" ht="14.25" customHeight="1"/>
    <row r="97421" ht="14.25" customHeight="1"/>
    <row r="97422" ht="14.25" customHeight="1"/>
    <row r="97423" ht="14.25" customHeight="1"/>
    <row r="97424" ht="14.25" customHeight="1"/>
    <row r="97425" ht="14.25" customHeight="1"/>
    <row r="97426" ht="14.25" customHeight="1"/>
    <row r="97427" ht="14.25" customHeight="1"/>
    <row r="97428" ht="14.25" customHeight="1"/>
    <row r="97429" ht="14.25" customHeight="1"/>
    <row r="97430" ht="14.25" customHeight="1"/>
    <row r="97431" ht="14.25" customHeight="1"/>
    <row r="97432" ht="14.25" customHeight="1"/>
    <row r="97433" ht="14.25" customHeight="1"/>
    <row r="97434" ht="14.25" customHeight="1"/>
    <row r="97435" ht="14.25" customHeight="1"/>
    <row r="97436" ht="14.25" customHeight="1"/>
    <row r="97437" ht="14.25" customHeight="1"/>
    <row r="97438" ht="14.25" customHeight="1"/>
    <row r="97439" ht="14.25" customHeight="1"/>
    <row r="97440" ht="14.25" customHeight="1"/>
    <row r="97441" ht="14.25" customHeight="1"/>
    <row r="97442" ht="14.25" customHeight="1"/>
    <row r="97443" ht="14.25" customHeight="1"/>
    <row r="97444" ht="14.25" customHeight="1"/>
    <row r="97445" ht="14.25" customHeight="1"/>
    <row r="97446" ht="14.25" customHeight="1"/>
    <row r="97447" ht="14.25" customHeight="1"/>
    <row r="97448" ht="14.25" customHeight="1"/>
    <row r="97449" ht="14.25" customHeight="1"/>
    <row r="97450" ht="14.25" customHeight="1"/>
    <row r="97451" ht="14.25" customHeight="1"/>
    <row r="97452" ht="14.25" customHeight="1"/>
    <row r="97453" ht="14.25" customHeight="1"/>
    <row r="97454" ht="14.25" customHeight="1"/>
    <row r="97455" ht="14.25" customHeight="1"/>
    <row r="97456" ht="14.25" customHeight="1"/>
    <row r="97457" ht="14.25" customHeight="1"/>
    <row r="97458" ht="14.25" customHeight="1"/>
    <row r="97459" ht="14.25" customHeight="1"/>
    <row r="97460" ht="14.25" customHeight="1"/>
    <row r="97461" ht="14.25" customHeight="1"/>
    <row r="97462" ht="14.25" customHeight="1"/>
    <row r="97463" ht="14.25" customHeight="1"/>
    <row r="97464" ht="14.25" customHeight="1"/>
    <row r="97465" ht="14.25" customHeight="1"/>
    <row r="97466" ht="14.25" customHeight="1"/>
    <row r="97467" ht="14.25" customHeight="1"/>
    <row r="97468" ht="14.25" customHeight="1"/>
    <row r="97469" ht="14.25" customHeight="1"/>
    <row r="97470" ht="14.25" customHeight="1"/>
    <row r="97471" ht="14.25" customHeight="1"/>
    <row r="97472" ht="14.25" customHeight="1"/>
    <row r="97473" ht="14.25" customHeight="1"/>
    <row r="97474" ht="14.25" customHeight="1"/>
    <row r="97475" ht="14.25" customHeight="1"/>
    <row r="97476" ht="14.25" customHeight="1"/>
    <row r="97477" ht="14.25" customHeight="1"/>
    <row r="97478" ht="14.25" customHeight="1"/>
    <row r="97479" ht="14.25" customHeight="1"/>
    <row r="97480" ht="14.25" customHeight="1"/>
    <row r="97481" ht="14.25" customHeight="1"/>
    <row r="97482" ht="14.25" customHeight="1"/>
    <row r="97483" ht="14.25" customHeight="1"/>
    <row r="97484" ht="14.25" customHeight="1"/>
    <row r="97485" ht="14.25" customHeight="1"/>
    <row r="97486" ht="14.25" customHeight="1"/>
    <row r="97487" ht="14.25" customHeight="1"/>
    <row r="97488" ht="14.25" customHeight="1"/>
    <row r="97489" ht="14.25" customHeight="1"/>
    <row r="97490" ht="14.25" customHeight="1"/>
    <row r="97491" ht="14.25" customHeight="1"/>
    <row r="97492" ht="14.25" customHeight="1"/>
    <row r="97493" ht="14.25" customHeight="1"/>
    <row r="97494" ht="14.25" customHeight="1"/>
    <row r="97495" ht="14.25" customHeight="1"/>
    <row r="97496" ht="14.25" customHeight="1"/>
    <row r="97497" ht="14.25" customHeight="1"/>
    <row r="97498" ht="14.25" customHeight="1"/>
    <row r="97499" ht="14.25" customHeight="1"/>
    <row r="97500" ht="14.25" customHeight="1"/>
    <row r="97501" ht="14.25" customHeight="1"/>
    <row r="97502" ht="14.25" customHeight="1"/>
    <row r="97503" ht="14.25" customHeight="1"/>
    <row r="97504" ht="14.25" customHeight="1"/>
    <row r="97505" ht="14.25" customHeight="1"/>
    <row r="97506" ht="14.25" customHeight="1"/>
    <row r="97507" ht="14.25" customHeight="1"/>
    <row r="97508" ht="14.25" customHeight="1"/>
    <row r="97509" ht="14.25" customHeight="1"/>
    <row r="97510" ht="14.25" customHeight="1"/>
    <row r="97511" ht="14.25" customHeight="1"/>
    <row r="97512" ht="14.25" customHeight="1"/>
    <row r="97513" ht="14.25" customHeight="1"/>
    <row r="97514" ht="14.25" customHeight="1"/>
    <row r="97515" ht="14.25" customHeight="1"/>
    <row r="97516" ht="14.25" customHeight="1"/>
    <row r="97517" ht="14.25" customHeight="1"/>
    <row r="97518" ht="14.25" customHeight="1"/>
    <row r="97519" ht="14.25" customHeight="1"/>
    <row r="97520" ht="14.25" customHeight="1"/>
    <row r="97521" ht="14.25" customHeight="1"/>
    <row r="97522" ht="14.25" customHeight="1"/>
    <row r="97523" ht="14.25" customHeight="1"/>
    <row r="97524" ht="14.25" customHeight="1"/>
    <row r="97525" ht="14.25" customHeight="1"/>
    <row r="97526" ht="14.25" customHeight="1"/>
    <row r="97527" ht="14.25" customHeight="1"/>
    <row r="97528" ht="14.25" customHeight="1"/>
    <row r="97529" ht="14.25" customHeight="1"/>
    <row r="97530" ht="14.25" customHeight="1"/>
    <row r="97531" ht="14.25" customHeight="1"/>
    <row r="97532" ht="14.25" customHeight="1"/>
    <row r="97533" ht="14.25" customHeight="1"/>
    <row r="97534" ht="14.25" customHeight="1"/>
    <row r="97535" ht="14.25" customHeight="1"/>
    <row r="97536" ht="14.25" customHeight="1"/>
    <row r="97537" ht="14.25" customHeight="1"/>
    <row r="97538" ht="14.25" customHeight="1"/>
    <row r="97539" ht="14.25" customHeight="1"/>
    <row r="97540" ht="14.25" customHeight="1"/>
    <row r="97541" ht="14.25" customHeight="1"/>
    <row r="97542" ht="14.25" customHeight="1"/>
    <row r="97543" ht="14.25" customHeight="1"/>
    <row r="97544" ht="14.25" customHeight="1"/>
    <row r="97545" ht="14.25" customHeight="1"/>
    <row r="97546" ht="14.25" customHeight="1"/>
    <row r="97547" ht="14.25" customHeight="1"/>
    <row r="97548" ht="14.25" customHeight="1"/>
    <row r="97549" ht="14.25" customHeight="1"/>
    <row r="97550" ht="14.25" customHeight="1"/>
    <row r="97551" ht="14.25" customHeight="1"/>
    <row r="97552" ht="14.25" customHeight="1"/>
    <row r="97553" ht="14.25" customHeight="1"/>
    <row r="97554" ht="14.25" customHeight="1"/>
    <row r="97555" ht="14.25" customHeight="1"/>
    <row r="97556" ht="14.25" customHeight="1"/>
    <row r="97557" ht="14.25" customHeight="1"/>
    <row r="97558" ht="14.25" customHeight="1"/>
    <row r="97559" ht="14.25" customHeight="1"/>
    <row r="97560" ht="14.25" customHeight="1"/>
    <row r="97561" ht="14.25" customHeight="1"/>
    <row r="97562" ht="14.25" customHeight="1"/>
    <row r="97563" ht="14.25" customHeight="1"/>
    <row r="97564" ht="14.25" customHeight="1"/>
    <row r="97565" ht="14.25" customHeight="1"/>
    <row r="97566" ht="14.25" customHeight="1"/>
    <row r="97567" ht="14.25" customHeight="1"/>
    <row r="97568" ht="14.25" customHeight="1"/>
    <row r="97569" ht="14.25" customHeight="1"/>
    <row r="97570" ht="14.25" customHeight="1"/>
    <row r="97571" ht="14.25" customHeight="1"/>
    <row r="97572" ht="14.25" customHeight="1"/>
    <row r="97573" ht="14.25" customHeight="1"/>
    <row r="97574" ht="14.25" customHeight="1"/>
    <row r="97575" ht="14.25" customHeight="1"/>
    <row r="97576" ht="14.25" customHeight="1"/>
    <row r="97577" ht="14.25" customHeight="1"/>
    <row r="97578" ht="14.25" customHeight="1"/>
    <row r="97579" ht="14.25" customHeight="1"/>
    <row r="97580" ht="14.25" customHeight="1"/>
    <row r="97581" ht="14.25" customHeight="1"/>
    <row r="97582" ht="14.25" customHeight="1"/>
    <row r="97583" ht="14.25" customHeight="1"/>
    <row r="97584" ht="14.25" customHeight="1"/>
    <row r="97585" ht="14.25" customHeight="1"/>
    <row r="97586" ht="14.25" customHeight="1"/>
    <row r="97587" ht="14.25" customHeight="1"/>
    <row r="97588" ht="14.25" customHeight="1"/>
    <row r="97589" ht="14.25" customHeight="1"/>
    <row r="97590" ht="14.25" customHeight="1"/>
    <row r="97591" ht="14.25" customHeight="1"/>
    <row r="97592" ht="14.25" customHeight="1"/>
    <row r="97593" ht="14.25" customHeight="1"/>
    <row r="97594" ht="14.25" customHeight="1"/>
    <row r="97595" ht="14.25" customHeight="1"/>
    <row r="97596" ht="14.25" customHeight="1"/>
    <row r="97597" ht="14.25" customHeight="1"/>
    <row r="97598" ht="14.25" customHeight="1"/>
    <row r="97599" ht="14.25" customHeight="1"/>
    <row r="97600" ht="14.25" customHeight="1"/>
    <row r="97601" ht="14.25" customHeight="1"/>
    <row r="97602" ht="14.25" customHeight="1"/>
    <row r="97603" ht="14.25" customHeight="1"/>
    <row r="97604" ht="14.25" customHeight="1"/>
    <row r="97605" ht="14.25" customHeight="1"/>
    <row r="97606" ht="14.25" customHeight="1"/>
    <row r="97607" ht="14.25" customHeight="1"/>
    <row r="97608" ht="14.25" customHeight="1"/>
    <row r="97609" ht="14.25" customHeight="1"/>
    <row r="97610" ht="14.25" customHeight="1"/>
    <row r="97611" ht="14.25" customHeight="1"/>
    <row r="97612" ht="14.25" customHeight="1"/>
    <row r="97613" ht="14.25" customHeight="1"/>
    <row r="97614" ht="14.25" customHeight="1"/>
    <row r="97615" ht="14.25" customHeight="1"/>
    <row r="97616" ht="14.25" customHeight="1"/>
    <row r="97617" ht="14.25" customHeight="1"/>
    <row r="97618" ht="14.25" customHeight="1"/>
    <row r="97619" ht="14.25" customHeight="1"/>
    <row r="97620" ht="14.25" customHeight="1"/>
    <row r="97621" ht="14.25" customHeight="1"/>
    <row r="97622" ht="14.25" customHeight="1"/>
    <row r="97623" ht="14.25" customHeight="1"/>
    <row r="97624" ht="14.25" customHeight="1"/>
    <row r="97625" ht="14.25" customHeight="1"/>
    <row r="97626" ht="14.25" customHeight="1"/>
    <row r="97627" ht="14.25" customHeight="1"/>
    <row r="97628" ht="14.25" customHeight="1"/>
    <row r="97629" ht="14.25" customHeight="1"/>
    <row r="97630" ht="14.25" customHeight="1"/>
    <row r="97631" ht="14.25" customHeight="1"/>
    <row r="97632" ht="14.25" customHeight="1"/>
    <row r="97633" ht="14.25" customHeight="1"/>
    <row r="97634" ht="14.25" customHeight="1"/>
    <row r="97635" ht="14.25" customHeight="1"/>
    <row r="97636" ht="14.25" customHeight="1"/>
    <row r="97637" ht="14.25" customHeight="1"/>
    <row r="97638" ht="14.25" customHeight="1"/>
    <row r="97639" ht="14.25" customHeight="1"/>
    <row r="97640" ht="14.25" customHeight="1"/>
    <row r="97641" ht="14.25" customHeight="1"/>
    <row r="97642" ht="14.25" customHeight="1"/>
    <row r="97643" ht="14.25" customHeight="1"/>
    <row r="97644" ht="14.25" customHeight="1"/>
    <row r="97645" ht="14.25" customHeight="1"/>
    <row r="97646" ht="14.25" customHeight="1"/>
    <row r="97647" ht="14.25" customHeight="1"/>
    <row r="97648" ht="14.25" customHeight="1"/>
    <row r="97649" ht="14.25" customHeight="1"/>
    <row r="97650" ht="14.25" customHeight="1"/>
    <row r="97651" ht="14.25" customHeight="1"/>
    <row r="97652" ht="14.25" customHeight="1"/>
    <row r="97653" ht="14.25" customHeight="1"/>
    <row r="97654" ht="14.25" customHeight="1"/>
    <row r="97655" ht="14.25" customHeight="1"/>
    <row r="97656" ht="14.25" customHeight="1"/>
    <row r="97657" ht="14.25" customHeight="1"/>
    <row r="97658" ht="14.25" customHeight="1"/>
    <row r="97659" ht="14.25" customHeight="1"/>
    <row r="97660" ht="14.25" customHeight="1"/>
    <row r="97661" ht="14.25" customHeight="1"/>
    <row r="97662" ht="14.25" customHeight="1"/>
    <row r="97663" ht="14.25" customHeight="1"/>
    <row r="97664" ht="14.25" customHeight="1"/>
    <row r="97665" ht="14.25" customHeight="1"/>
    <row r="97666" ht="14.25" customHeight="1"/>
    <row r="97667" ht="14.25" customHeight="1"/>
    <row r="97668" ht="14.25" customHeight="1"/>
    <row r="97669" ht="14.25" customHeight="1"/>
    <row r="97670" ht="14.25" customHeight="1"/>
    <row r="97671" ht="14.25" customHeight="1"/>
    <row r="97672" ht="14.25" customHeight="1"/>
    <row r="97673" ht="14.25" customHeight="1"/>
    <row r="97674" ht="14.25" customHeight="1"/>
    <row r="97675" ht="14.25" customHeight="1"/>
    <row r="97676" ht="14.25" customHeight="1"/>
    <row r="97677" ht="14.25" customHeight="1"/>
    <row r="97678" ht="14.25" customHeight="1"/>
    <row r="97679" ht="14.25" customHeight="1"/>
    <row r="97680" ht="14.25" customHeight="1"/>
    <row r="97681" ht="14.25" customHeight="1"/>
    <row r="97682" ht="14.25" customHeight="1"/>
    <row r="97683" ht="14.25" customHeight="1"/>
    <row r="97684" ht="14.25" customHeight="1"/>
    <row r="97685" ht="14.25" customHeight="1"/>
    <row r="97686" ht="14.25" customHeight="1"/>
    <row r="97687" ht="14.25" customHeight="1"/>
    <row r="97688" ht="14.25" customHeight="1"/>
    <row r="97689" ht="14.25" customHeight="1"/>
    <row r="97690" ht="14.25" customHeight="1"/>
    <row r="97691" ht="14.25" customHeight="1"/>
    <row r="97692" ht="14.25" customHeight="1"/>
    <row r="97693" ht="14.25" customHeight="1"/>
    <row r="97694" ht="14.25" customHeight="1"/>
    <row r="97695" ht="14.25" customHeight="1"/>
    <row r="97696" ht="14.25" customHeight="1"/>
    <row r="97697" ht="14.25" customHeight="1"/>
    <row r="97698" ht="14.25" customHeight="1"/>
    <row r="97699" ht="14.25" customHeight="1"/>
    <row r="97700" ht="14.25" customHeight="1"/>
    <row r="97701" ht="14.25" customHeight="1"/>
    <row r="97702" ht="14.25" customHeight="1"/>
    <row r="97703" ht="14.25" customHeight="1"/>
    <row r="97704" ht="14.25" customHeight="1"/>
    <row r="97705" ht="14.25" customHeight="1"/>
    <row r="97706" ht="14.25" customHeight="1"/>
    <row r="97707" ht="14.25" customHeight="1"/>
    <row r="97708" ht="14.25" customHeight="1"/>
    <row r="97709" ht="14.25" customHeight="1"/>
    <row r="97710" ht="14.25" customHeight="1"/>
    <row r="97711" ht="14.25" customHeight="1"/>
    <row r="97712" ht="14.25" customHeight="1"/>
    <row r="97713" ht="14.25" customHeight="1"/>
    <row r="97714" ht="14.25" customHeight="1"/>
    <row r="97715" ht="14.25" customHeight="1"/>
    <row r="97716" ht="14.25" customHeight="1"/>
    <row r="97717" ht="14.25" customHeight="1"/>
    <row r="97718" ht="14.25" customHeight="1"/>
    <row r="97719" ht="14.25" customHeight="1"/>
    <row r="97720" ht="14.25" customHeight="1"/>
    <row r="97721" ht="14.25" customHeight="1"/>
    <row r="97722" ht="14.25" customHeight="1"/>
    <row r="97723" ht="14.25" customHeight="1"/>
    <row r="97724" ht="14.25" customHeight="1"/>
    <row r="97725" ht="14.25" customHeight="1"/>
    <row r="97726" ht="14.25" customHeight="1"/>
    <row r="97727" ht="14.25" customHeight="1"/>
    <row r="97728" ht="14.25" customHeight="1"/>
    <row r="97729" ht="14.25" customHeight="1"/>
    <row r="97730" ht="14.25" customHeight="1"/>
    <row r="97731" ht="14.25" customHeight="1"/>
    <row r="97732" ht="14.25" customHeight="1"/>
    <row r="97733" ht="14.25" customHeight="1"/>
    <row r="97734" ht="14.25" customHeight="1"/>
    <row r="97735" ht="14.25" customHeight="1"/>
    <row r="97736" ht="14.25" customHeight="1"/>
    <row r="97737" ht="14.25" customHeight="1"/>
    <row r="97738" ht="14.25" customHeight="1"/>
    <row r="97739" ht="14.25" customHeight="1"/>
    <row r="97740" ht="14.25" customHeight="1"/>
    <row r="97741" ht="14.25" customHeight="1"/>
    <row r="97742" ht="14.25" customHeight="1"/>
    <row r="97743" ht="14.25" customHeight="1"/>
    <row r="97744" ht="14.25" customHeight="1"/>
    <row r="97745" ht="14.25" customHeight="1"/>
    <row r="97746" ht="14.25" customHeight="1"/>
    <row r="97747" ht="14.25" customHeight="1"/>
    <row r="97748" ht="14.25" customHeight="1"/>
    <row r="97749" ht="14.25" customHeight="1"/>
    <row r="97750" ht="14.25" customHeight="1"/>
    <row r="97751" ht="14.25" customHeight="1"/>
    <row r="97752" ht="14.25" customHeight="1"/>
    <row r="97753" ht="14.25" customHeight="1"/>
    <row r="97754" ht="14.25" customHeight="1"/>
    <row r="97755" ht="14.25" customHeight="1"/>
    <row r="97756" ht="14.25" customHeight="1"/>
    <row r="97757" ht="14.25" customHeight="1"/>
    <row r="97758" ht="14.25" customHeight="1"/>
    <row r="97759" ht="14.25" customHeight="1"/>
    <row r="97760" ht="14.25" customHeight="1"/>
    <row r="97761" ht="14.25" customHeight="1"/>
    <row r="97762" ht="14.25" customHeight="1"/>
    <row r="97763" ht="14.25" customHeight="1"/>
    <row r="97764" ht="14.25" customHeight="1"/>
    <row r="97765" ht="14.25" customHeight="1"/>
    <row r="97766" ht="14.25" customHeight="1"/>
    <row r="97767" ht="14.25" customHeight="1"/>
    <row r="97768" ht="14.25" customHeight="1"/>
    <row r="97769" ht="14.25" customHeight="1"/>
    <row r="97770" ht="14.25" customHeight="1"/>
    <row r="97771" ht="14.25" customHeight="1"/>
    <row r="97772" ht="14.25" customHeight="1"/>
    <row r="97773" ht="14.25" customHeight="1"/>
    <row r="97774" ht="14.25" customHeight="1"/>
    <row r="97775" ht="14.25" customHeight="1"/>
    <row r="97776" ht="14.25" customHeight="1"/>
    <row r="97777" ht="14.25" customHeight="1"/>
    <row r="97778" ht="14.25" customHeight="1"/>
    <row r="97779" ht="14.25" customHeight="1"/>
    <row r="97780" ht="14.25" customHeight="1"/>
    <row r="97781" ht="14.25" customHeight="1"/>
    <row r="97782" ht="14.25" customHeight="1"/>
    <row r="97783" ht="14.25" customHeight="1"/>
    <row r="97784" ht="14.25" customHeight="1"/>
    <row r="97785" ht="14.25" customHeight="1"/>
    <row r="97786" ht="14.25" customHeight="1"/>
    <row r="97787" ht="14.25" customHeight="1"/>
    <row r="97788" ht="14.25" customHeight="1"/>
    <row r="97789" ht="14.25" customHeight="1"/>
    <row r="97790" ht="14.25" customHeight="1"/>
    <row r="97791" ht="14.25" customHeight="1"/>
    <row r="97792" ht="14.25" customHeight="1"/>
    <row r="97793" ht="14.25" customHeight="1"/>
    <row r="97794" ht="14.25" customHeight="1"/>
    <row r="97795" ht="14.25" customHeight="1"/>
    <row r="97796" ht="14.25" customHeight="1"/>
    <row r="97797" ht="14.25" customHeight="1"/>
    <row r="97798" ht="14.25" customHeight="1"/>
    <row r="97799" ht="14.25" customHeight="1"/>
    <row r="97800" ht="14.25" customHeight="1"/>
    <row r="97801" ht="14.25" customHeight="1"/>
    <row r="97802" ht="14.25" customHeight="1"/>
    <row r="97803" ht="14.25" customHeight="1"/>
    <row r="97804" ht="14.25" customHeight="1"/>
    <row r="97805" ht="14.25" customHeight="1"/>
    <row r="97806" ht="14.25" customHeight="1"/>
    <row r="97807" ht="14.25" customHeight="1"/>
    <row r="97808" ht="14.25" customHeight="1"/>
    <row r="97809" ht="14.25" customHeight="1"/>
    <row r="97810" ht="14.25" customHeight="1"/>
    <row r="97811" ht="14.25" customHeight="1"/>
    <row r="97812" ht="14.25" customHeight="1"/>
    <row r="97813" ht="14.25" customHeight="1"/>
    <row r="97814" ht="14.25" customHeight="1"/>
    <row r="97815" ht="14.25" customHeight="1"/>
    <row r="97816" ht="14.25" customHeight="1"/>
    <row r="97817" ht="14.25" customHeight="1"/>
    <row r="97818" ht="14.25" customHeight="1"/>
    <row r="97819" ht="14.25" customHeight="1"/>
    <row r="97820" ht="14.25" customHeight="1"/>
    <row r="97821" ht="14.25" customHeight="1"/>
    <row r="97822" ht="14.25" customHeight="1"/>
    <row r="97823" ht="14.25" customHeight="1"/>
    <row r="97824" ht="14.25" customHeight="1"/>
    <row r="97825" ht="14.25" customHeight="1"/>
    <row r="97826" ht="14.25" customHeight="1"/>
    <row r="97827" ht="14.25" customHeight="1"/>
    <row r="97828" ht="14.25" customHeight="1"/>
    <row r="97829" ht="14.25" customHeight="1"/>
    <row r="97830" ht="14.25" customHeight="1"/>
    <row r="97831" ht="14.25" customHeight="1"/>
    <row r="97832" ht="14.25" customHeight="1"/>
    <row r="97833" ht="14.25" customHeight="1"/>
    <row r="97834" ht="14.25" customHeight="1"/>
    <row r="97835" ht="14.25" customHeight="1"/>
    <row r="97836" ht="14.25" customHeight="1"/>
    <row r="97837" ht="14.25" customHeight="1"/>
    <row r="97838" ht="14.25" customHeight="1"/>
    <row r="97839" ht="14.25" customHeight="1"/>
    <row r="97840" ht="14.25" customHeight="1"/>
    <row r="97841" ht="14.25" customHeight="1"/>
    <row r="97842" ht="14.25" customHeight="1"/>
    <row r="97843" ht="14.25" customHeight="1"/>
    <row r="97844" ht="14.25" customHeight="1"/>
    <row r="97845" ht="14.25" customHeight="1"/>
    <row r="97846" ht="14.25" customHeight="1"/>
    <row r="97847" ht="14.25" customHeight="1"/>
    <row r="97848" ht="14.25" customHeight="1"/>
    <row r="97849" ht="14.25" customHeight="1"/>
    <row r="97850" ht="14.25" customHeight="1"/>
    <row r="97851" ht="14.25" customHeight="1"/>
    <row r="97852" ht="14.25" customHeight="1"/>
    <row r="97853" ht="14.25" customHeight="1"/>
    <row r="97854" ht="14.25" customHeight="1"/>
    <row r="97855" ht="14.25" customHeight="1"/>
    <row r="97856" ht="14.25" customHeight="1"/>
    <row r="97857" ht="14.25" customHeight="1"/>
    <row r="97858" ht="14.25" customHeight="1"/>
    <row r="97859" ht="14.25" customHeight="1"/>
    <row r="97860" ht="14.25" customHeight="1"/>
    <row r="97861" ht="14.25" customHeight="1"/>
    <row r="97862" ht="14.25" customHeight="1"/>
    <row r="97863" ht="14.25" customHeight="1"/>
    <row r="97864" ht="14.25" customHeight="1"/>
    <row r="97865" ht="14.25" customHeight="1"/>
    <row r="97866" ht="14.25" customHeight="1"/>
    <row r="97867" ht="14.25" customHeight="1"/>
    <row r="97868" ht="14.25" customHeight="1"/>
    <row r="97869" ht="14.25" customHeight="1"/>
    <row r="97870" ht="14.25" customHeight="1"/>
    <row r="97871" ht="14.25" customHeight="1"/>
    <row r="97872" ht="14.25" customHeight="1"/>
    <row r="97873" ht="14.25" customHeight="1"/>
    <row r="97874" ht="14.25" customHeight="1"/>
    <row r="97875" ht="14.25" customHeight="1"/>
    <row r="97876" ht="14.25" customHeight="1"/>
    <row r="97877" ht="14.25" customHeight="1"/>
    <row r="97878" ht="14.25" customHeight="1"/>
    <row r="97879" ht="14.25" customHeight="1"/>
    <row r="97880" ht="14.25" customHeight="1"/>
    <row r="97881" ht="14.25" customHeight="1"/>
    <row r="97882" ht="14.25" customHeight="1"/>
    <row r="97883" ht="14.25" customHeight="1"/>
    <row r="97884" ht="14.25" customHeight="1"/>
    <row r="97885" ht="14.25" customHeight="1"/>
    <row r="97886" ht="14.25" customHeight="1"/>
    <row r="97887" ht="14.25" customHeight="1"/>
    <row r="97888" ht="14.25" customHeight="1"/>
    <row r="97889" ht="14.25" customHeight="1"/>
    <row r="97890" ht="14.25" customHeight="1"/>
    <row r="97891" ht="14.25" customHeight="1"/>
    <row r="97892" ht="14.25" customHeight="1"/>
    <row r="97893" ht="14.25" customHeight="1"/>
    <row r="97894" ht="14.25" customHeight="1"/>
    <row r="97895" ht="14.25" customHeight="1"/>
    <row r="97896" ht="14.25" customHeight="1"/>
    <row r="97897" ht="14.25" customHeight="1"/>
    <row r="97898" ht="14.25" customHeight="1"/>
    <row r="97899" ht="14.25" customHeight="1"/>
    <row r="97900" ht="14.25" customHeight="1"/>
    <row r="97901" ht="14.25" customHeight="1"/>
    <row r="97902" ht="14.25" customHeight="1"/>
    <row r="97903" ht="14.25" customHeight="1"/>
    <row r="97904" ht="14.25" customHeight="1"/>
    <row r="97905" ht="14.25" customHeight="1"/>
    <row r="97906" ht="14.25" customHeight="1"/>
    <row r="97907" ht="14.25" customHeight="1"/>
    <row r="97908" ht="14.25" customHeight="1"/>
    <row r="97909" ht="14.25" customHeight="1"/>
    <row r="97910" ht="14.25" customHeight="1"/>
    <row r="97911" ht="14.25" customHeight="1"/>
    <row r="97912" ht="14.25" customHeight="1"/>
    <row r="97913" ht="14.25" customHeight="1"/>
    <row r="97914" ht="14.25" customHeight="1"/>
    <row r="97915" ht="14.25" customHeight="1"/>
    <row r="97916" ht="14.25" customHeight="1"/>
    <row r="97917" ht="14.25" customHeight="1"/>
    <row r="97918" ht="14.25" customHeight="1"/>
    <row r="97919" ht="14.25" customHeight="1"/>
    <row r="97920" ht="14.25" customHeight="1"/>
    <row r="97921" ht="14.25" customHeight="1"/>
    <row r="97922" ht="14.25" customHeight="1"/>
    <row r="97923" ht="14.25" customHeight="1"/>
    <row r="97924" ht="14.25" customHeight="1"/>
    <row r="97925" ht="14.25" customHeight="1"/>
    <row r="97926" ht="14.25" customHeight="1"/>
    <row r="97927" ht="14.25" customHeight="1"/>
    <row r="97928" ht="14.25" customHeight="1"/>
    <row r="97929" ht="14.25" customHeight="1"/>
    <row r="97930" ht="14.25" customHeight="1"/>
    <row r="97931" ht="14.25" customHeight="1"/>
    <row r="97932" ht="14.25" customHeight="1"/>
    <row r="97933" ht="14.25" customHeight="1"/>
    <row r="97934" ht="14.25" customHeight="1"/>
    <row r="97935" ht="14.25" customHeight="1"/>
    <row r="97936" ht="14.25" customHeight="1"/>
    <row r="97937" ht="14.25" customHeight="1"/>
    <row r="97938" ht="14.25" customHeight="1"/>
    <row r="97939" ht="14.25" customHeight="1"/>
    <row r="97940" ht="14.25" customHeight="1"/>
    <row r="97941" ht="14.25" customHeight="1"/>
    <row r="97942" ht="14.25" customHeight="1"/>
    <row r="97943" ht="14.25" customHeight="1"/>
    <row r="97944" ht="14.25" customHeight="1"/>
    <row r="97945" ht="14.25" customHeight="1"/>
    <row r="97946" ht="14.25" customHeight="1"/>
    <row r="97947" ht="14.25" customHeight="1"/>
    <row r="97948" ht="14.25" customHeight="1"/>
    <row r="97949" ht="14.25" customHeight="1"/>
    <row r="97950" ht="14.25" customHeight="1"/>
    <row r="97951" ht="14.25" customHeight="1"/>
    <row r="97952" ht="14.25" customHeight="1"/>
    <row r="97953" ht="14.25" customHeight="1"/>
    <row r="97954" ht="14.25" customHeight="1"/>
    <row r="97955" ht="14.25" customHeight="1"/>
    <row r="97956" ht="14.25" customHeight="1"/>
    <row r="97957" ht="14.25" customHeight="1"/>
    <row r="97958" ht="14.25" customHeight="1"/>
    <row r="97959" ht="14.25" customHeight="1"/>
    <row r="97960" ht="14.25" customHeight="1"/>
    <row r="97961" ht="14.25" customHeight="1"/>
    <row r="97962" ht="14.25" customHeight="1"/>
    <row r="97963" ht="14.25" customHeight="1"/>
    <row r="97964" ht="14.25" customHeight="1"/>
    <row r="97965" ht="14.25" customHeight="1"/>
    <row r="97966" ht="14.25" customHeight="1"/>
    <row r="97967" ht="14.25" customHeight="1"/>
    <row r="97968" ht="14.25" customHeight="1"/>
    <row r="97969" ht="14.25" customHeight="1"/>
    <row r="97970" ht="14.25" customHeight="1"/>
    <row r="97971" ht="14.25" customHeight="1"/>
    <row r="97972" ht="14.25" customHeight="1"/>
    <row r="97973" ht="14.25" customHeight="1"/>
    <row r="97974" ht="14.25" customHeight="1"/>
    <row r="97975" ht="14.25" customHeight="1"/>
    <row r="97976" ht="14.25" customHeight="1"/>
    <row r="97977" ht="14.25" customHeight="1"/>
    <row r="97978" ht="14.25" customHeight="1"/>
    <row r="97979" ht="14.25" customHeight="1"/>
    <row r="97980" ht="14.25" customHeight="1"/>
    <row r="97981" ht="14.25" customHeight="1"/>
    <row r="97982" ht="14.25" customHeight="1"/>
    <row r="97983" ht="14.25" customHeight="1"/>
    <row r="97984" ht="14.25" customHeight="1"/>
    <row r="97985" ht="14.25" customHeight="1"/>
    <row r="97986" ht="14.25" customHeight="1"/>
    <row r="97987" ht="14.25" customHeight="1"/>
    <row r="97988" ht="14.25" customHeight="1"/>
    <row r="97989" ht="14.25" customHeight="1"/>
    <row r="97990" ht="14.25" customHeight="1"/>
    <row r="97991" ht="14.25" customHeight="1"/>
    <row r="97992" ht="14.25" customHeight="1"/>
    <row r="97993" ht="14.25" customHeight="1"/>
    <row r="97994" ht="14.25" customHeight="1"/>
    <row r="97995" ht="14.25" customHeight="1"/>
    <row r="97996" ht="14.25" customHeight="1"/>
    <row r="97997" ht="14.25" customHeight="1"/>
    <row r="97998" ht="14.25" customHeight="1"/>
    <row r="97999" ht="14.25" customHeight="1"/>
    <row r="98000" ht="14.25" customHeight="1"/>
    <row r="98001" ht="14.25" customHeight="1"/>
    <row r="98002" ht="14.25" customHeight="1"/>
    <row r="98003" ht="14.25" customHeight="1"/>
    <row r="98004" ht="14.25" customHeight="1"/>
    <row r="98005" ht="14.25" customHeight="1"/>
    <row r="98006" ht="14.25" customHeight="1"/>
    <row r="98007" ht="14.25" customHeight="1"/>
    <row r="98008" ht="14.25" customHeight="1"/>
    <row r="98009" ht="14.25" customHeight="1"/>
    <row r="98010" ht="14.25" customHeight="1"/>
    <row r="98011" ht="14.25" customHeight="1"/>
    <row r="98012" ht="14.25" customHeight="1"/>
    <row r="98013" ht="14.25" customHeight="1"/>
    <row r="98014" ht="14.25" customHeight="1"/>
    <row r="98015" ht="14.25" customHeight="1"/>
    <row r="98016" ht="14.25" customHeight="1"/>
    <row r="98017" ht="14.25" customHeight="1"/>
    <row r="98018" ht="14.25" customHeight="1"/>
    <row r="98019" ht="14.25" customHeight="1"/>
    <row r="98020" ht="14.25" customHeight="1"/>
    <row r="98021" ht="14.25" customHeight="1"/>
    <row r="98022" ht="14.25" customHeight="1"/>
    <row r="98023" ht="14.25" customHeight="1"/>
    <row r="98024" ht="14.25" customHeight="1"/>
    <row r="98025" ht="14.25" customHeight="1"/>
    <row r="98026" ht="14.25" customHeight="1"/>
    <row r="98027" ht="14.25" customHeight="1"/>
    <row r="98028" ht="14.25" customHeight="1"/>
    <row r="98029" ht="14.25" customHeight="1"/>
    <row r="98030" ht="14.25" customHeight="1"/>
    <row r="98031" ht="14.25" customHeight="1"/>
    <row r="98032" ht="14.25" customHeight="1"/>
    <row r="98033" ht="14.25" customHeight="1"/>
    <row r="98034" ht="14.25" customHeight="1"/>
    <row r="98035" ht="14.25" customHeight="1"/>
    <row r="98036" ht="14.25" customHeight="1"/>
    <row r="98037" ht="14.25" customHeight="1"/>
    <row r="98038" ht="14.25" customHeight="1"/>
    <row r="98039" ht="14.25" customHeight="1"/>
    <row r="98040" ht="14.25" customHeight="1"/>
    <row r="98041" ht="14.25" customHeight="1"/>
    <row r="98042" ht="14.25" customHeight="1"/>
    <row r="98043" ht="14.25" customHeight="1"/>
    <row r="98044" ht="14.25" customHeight="1"/>
    <row r="98045" ht="14.25" customHeight="1"/>
    <row r="98046" ht="14.25" customHeight="1"/>
    <row r="98047" ht="14.25" customHeight="1"/>
    <row r="98048" ht="14.25" customHeight="1"/>
    <row r="98049" ht="14.25" customHeight="1"/>
    <row r="98050" ht="14.25" customHeight="1"/>
    <row r="98051" ht="14.25" customHeight="1"/>
    <row r="98052" ht="14.25" customHeight="1"/>
    <row r="98053" ht="14.25" customHeight="1"/>
    <row r="98054" ht="14.25" customHeight="1"/>
    <row r="98055" ht="14.25" customHeight="1"/>
    <row r="98056" ht="14.25" customHeight="1"/>
    <row r="98057" ht="14.25" customHeight="1"/>
    <row r="98058" ht="14.25" customHeight="1"/>
    <row r="98059" ht="14.25" customHeight="1"/>
    <row r="98060" ht="14.25" customHeight="1"/>
    <row r="98061" ht="14.25" customHeight="1"/>
    <row r="98062" ht="14.25" customHeight="1"/>
    <row r="98063" ht="14.25" customHeight="1"/>
    <row r="98064" ht="14.25" customHeight="1"/>
    <row r="98065" ht="14.25" customHeight="1"/>
    <row r="98066" ht="14.25" customHeight="1"/>
    <row r="98067" ht="14.25" customHeight="1"/>
    <row r="98068" ht="14.25" customHeight="1"/>
    <row r="98069" ht="14.25" customHeight="1"/>
    <row r="98070" ht="14.25" customHeight="1"/>
    <row r="98071" ht="14.25" customHeight="1"/>
    <row r="98072" ht="14.25" customHeight="1"/>
    <row r="98073" ht="14.25" customHeight="1"/>
    <row r="98074" ht="14.25" customHeight="1"/>
    <row r="98075" ht="14.25" customHeight="1"/>
    <row r="98076" ht="14.25" customHeight="1"/>
    <row r="98077" ht="14.25" customHeight="1"/>
    <row r="98078" ht="14.25" customHeight="1"/>
    <row r="98079" ht="14.25" customHeight="1"/>
    <row r="98080" ht="14.25" customHeight="1"/>
    <row r="98081" ht="14.25" customHeight="1"/>
    <row r="98082" ht="14.25" customHeight="1"/>
    <row r="98083" ht="14.25" customHeight="1"/>
    <row r="98084" ht="14.25" customHeight="1"/>
    <row r="98085" ht="14.25" customHeight="1"/>
    <row r="98086" ht="14.25" customHeight="1"/>
    <row r="98087" ht="14.25" customHeight="1"/>
    <row r="98088" ht="14.25" customHeight="1"/>
    <row r="98089" ht="14.25" customHeight="1"/>
    <row r="98090" ht="14.25" customHeight="1"/>
    <row r="98091" ht="14.25" customHeight="1"/>
    <row r="98092" ht="14.25" customHeight="1"/>
    <row r="98093" ht="14.25" customHeight="1"/>
    <row r="98094" ht="14.25" customHeight="1"/>
    <row r="98095" ht="14.25" customHeight="1"/>
    <row r="98096" ht="14.25" customHeight="1"/>
    <row r="98097" ht="14.25" customHeight="1"/>
    <row r="98098" ht="14.25" customHeight="1"/>
    <row r="98099" ht="14.25" customHeight="1"/>
    <row r="98100" ht="14.25" customHeight="1"/>
    <row r="98101" ht="14.25" customHeight="1"/>
    <row r="98102" ht="14.25" customHeight="1"/>
    <row r="98103" ht="14.25" customHeight="1"/>
    <row r="98104" ht="14.25" customHeight="1"/>
    <row r="98105" ht="14.25" customHeight="1"/>
    <row r="98106" ht="14.25" customHeight="1"/>
    <row r="98107" ht="14.25" customHeight="1"/>
    <row r="98108" ht="14.25" customHeight="1"/>
    <row r="98109" ht="14.25" customHeight="1"/>
    <row r="98110" ht="14.25" customHeight="1"/>
    <row r="98111" ht="14.25" customHeight="1"/>
    <row r="98112" ht="14.25" customHeight="1"/>
    <row r="98113" ht="14.25" customHeight="1"/>
    <row r="98114" ht="14.25" customHeight="1"/>
    <row r="98115" ht="14.25" customHeight="1"/>
    <row r="98116" ht="14.25" customHeight="1"/>
    <row r="98117" ht="14.25" customHeight="1"/>
    <row r="98118" ht="14.25" customHeight="1"/>
    <row r="98119" ht="14.25" customHeight="1"/>
    <row r="98120" ht="14.25" customHeight="1"/>
    <row r="98121" ht="14.25" customHeight="1"/>
    <row r="98122" ht="14.25" customHeight="1"/>
    <row r="98123" ht="14.25" customHeight="1"/>
    <row r="98124" ht="14.25" customHeight="1"/>
    <row r="98125" ht="14.25" customHeight="1"/>
    <row r="98126" ht="14.25" customHeight="1"/>
    <row r="98127" ht="14.25" customHeight="1"/>
    <row r="98128" ht="14.25" customHeight="1"/>
    <row r="98129" ht="14.25" customHeight="1"/>
    <row r="98130" ht="14.25" customHeight="1"/>
    <row r="98131" ht="14.25" customHeight="1"/>
    <row r="98132" ht="14.25" customHeight="1"/>
    <row r="98133" ht="14.25" customHeight="1"/>
    <row r="98134" ht="14.25" customHeight="1"/>
    <row r="98135" ht="14.25" customHeight="1"/>
    <row r="98136" ht="14.25" customHeight="1"/>
    <row r="98137" ht="14.25" customHeight="1"/>
    <row r="98138" ht="14.25" customHeight="1"/>
    <row r="98139" ht="14.25" customHeight="1"/>
    <row r="98140" ht="14.25" customHeight="1"/>
    <row r="98141" ht="14.25" customHeight="1"/>
    <row r="98142" ht="14.25" customHeight="1"/>
    <row r="98143" ht="14.25" customHeight="1"/>
    <row r="98144" ht="14.25" customHeight="1"/>
    <row r="98145" ht="14.25" customHeight="1"/>
    <row r="98146" ht="14.25" customHeight="1"/>
    <row r="98147" ht="14.25" customHeight="1"/>
    <row r="98148" ht="14.25" customHeight="1"/>
    <row r="98149" ht="14.25" customHeight="1"/>
    <row r="98150" ht="14.25" customHeight="1"/>
    <row r="98151" ht="14.25" customHeight="1"/>
    <row r="98152" ht="14.25" customHeight="1"/>
    <row r="98153" ht="14.25" customHeight="1"/>
    <row r="98154" ht="14.25" customHeight="1"/>
    <row r="98155" ht="14.25" customHeight="1"/>
    <row r="98156" ht="14.25" customHeight="1"/>
    <row r="98157" ht="14.25" customHeight="1"/>
    <row r="98158" ht="14.25" customHeight="1"/>
    <row r="98159" ht="14.25" customHeight="1"/>
    <row r="98160" ht="14.25" customHeight="1"/>
    <row r="98161" ht="14.25" customHeight="1"/>
    <row r="98162" ht="14.25" customHeight="1"/>
    <row r="98163" ht="14.25" customHeight="1"/>
    <row r="98164" ht="14.25" customHeight="1"/>
    <row r="98165" ht="14.25" customHeight="1"/>
    <row r="98166" ht="14.25" customHeight="1"/>
    <row r="98167" ht="14.25" customHeight="1"/>
    <row r="98168" ht="14.25" customHeight="1"/>
    <row r="98169" ht="14.25" customHeight="1"/>
    <row r="98170" ht="14.25" customHeight="1"/>
    <row r="98171" ht="14.25" customHeight="1"/>
    <row r="98172" ht="14.25" customHeight="1"/>
    <row r="98173" ht="14.25" customHeight="1"/>
    <row r="98174" ht="14.25" customHeight="1"/>
    <row r="98175" ht="14.25" customHeight="1"/>
    <row r="98176" ht="14.25" customHeight="1"/>
    <row r="98177" ht="14.25" customHeight="1"/>
    <row r="98178" ht="14.25" customHeight="1"/>
    <row r="98179" ht="14.25" customHeight="1"/>
    <row r="98180" ht="14.25" customHeight="1"/>
    <row r="98181" ht="14.25" customHeight="1"/>
    <row r="98182" ht="14.25" customHeight="1"/>
    <row r="98183" ht="14.25" customHeight="1"/>
    <row r="98184" ht="14.25" customHeight="1"/>
    <row r="98185" ht="14.25" customHeight="1"/>
    <row r="98186" ht="14.25" customHeight="1"/>
    <row r="98187" ht="14.25" customHeight="1"/>
    <row r="98188" ht="14.25" customHeight="1"/>
    <row r="98189" ht="14.25" customHeight="1"/>
    <row r="98190" ht="14.25" customHeight="1"/>
    <row r="98191" ht="14.25" customHeight="1"/>
    <row r="98192" ht="14.25" customHeight="1"/>
    <row r="98193" ht="14.25" customHeight="1"/>
    <row r="98194" ht="14.25" customHeight="1"/>
    <row r="98195" ht="14.25" customHeight="1"/>
    <row r="98196" ht="14.25" customHeight="1"/>
    <row r="98197" ht="14.25" customHeight="1"/>
    <row r="98198" ht="14.25" customHeight="1"/>
    <row r="98199" ht="14.25" customHeight="1"/>
    <row r="98200" ht="14.25" customHeight="1"/>
    <row r="98201" ht="14.25" customHeight="1"/>
    <row r="98202" ht="14.25" customHeight="1"/>
    <row r="98203" ht="14.25" customHeight="1"/>
    <row r="98204" ht="14.25" customHeight="1"/>
    <row r="98205" ht="14.25" customHeight="1"/>
    <row r="98206" ht="14.25" customHeight="1"/>
    <row r="98207" ht="14.25" customHeight="1"/>
    <row r="98208" ht="14.25" customHeight="1"/>
    <row r="98209" ht="14.25" customHeight="1"/>
    <row r="98210" ht="14.25" customHeight="1"/>
    <row r="98211" ht="14.25" customHeight="1"/>
    <row r="98212" ht="14.25" customHeight="1"/>
    <row r="98213" ht="14.25" customHeight="1"/>
    <row r="98214" ht="14.25" customHeight="1"/>
    <row r="98215" ht="14.25" customHeight="1"/>
    <row r="98216" ht="14.25" customHeight="1"/>
    <row r="98217" ht="14.25" customHeight="1"/>
    <row r="98218" ht="14.25" customHeight="1"/>
    <row r="98219" ht="14.25" customHeight="1"/>
    <row r="98220" ht="14.25" customHeight="1"/>
    <row r="98221" ht="14.25" customHeight="1"/>
    <row r="98222" ht="14.25" customHeight="1"/>
    <row r="98223" ht="14.25" customHeight="1"/>
    <row r="98224" ht="14.25" customHeight="1"/>
    <row r="98225" ht="14.25" customHeight="1"/>
    <row r="98226" ht="14.25" customHeight="1"/>
    <row r="98227" ht="14.25" customHeight="1"/>
    <row r="98228" ht="14.25" customHeight="1"/>
    <row r="98229" ht="14.25" customHeight="1"/>
    <row r="98230" ht="14.25" customHeight="1"/>
    <row r="98231" ht="14.25" customHeight="1"/>
    <row r="98232" ht="14.25" customHeight="1"/>
    <row r="98233" ht="14.25" customHeight="1"/>
    <row r="98234" ht="14.25" customHeight="1"/>
    <row r="98235" ht="14.25" customHeight="1"/>
    <row r="98236" ht="14.25" customHeight="1"/>
    <row r="98237" ht="14.25" customHeight="1"/>
    <row r="98238" ht="14.25" customHeight="1"/>
    <row r="98239" ht="14.25" customHeight="1"/>
    <row r="98240" ht="14.25" customHeight="1"/>
    <row r="98241" ht="14.25" customHeight="1"/>
    <row r="98242" ht="14.25" customHeight="1"/>
    <row r="98243" ht="14.25" customHeight="1"/>
    <row r="98244" ht="14.25" customHeight="1"/>
    <row r="98245" ht="14.25" customHeight="1"/>
    <row r="98246" ht="14.25" customHeight="1"/>
    <row r="98247" ht="14.25" customHeight="1"/>
    <row r="98248" ht="14.25" customHeight="1"/>
    <row r="98249" ht="14.25" customHeight="1"/>
    <row r="98250" ht="14.25" customHeight="1"/>
    <row r="98251" ht="14.25" customHeight="1"/>
    <row r="98252" ht="14.25" customHeight="1"/>
    <row r="98253" ht="14.25" customHeight="1"/>
    <row r="98254" ht="14.25" customHeight="1"/>
    <row r="98255" ht="14.25" customHeight="1"/>
    <row r="98256" ht="14.25" customHeight="1"/>
    <row r="98257" ht="14.25" customHeight="1"/>
    <row r="98258" ht="14.25" customHeight="1"/>
    <row r="98259" ht="14.25" customHeight="1"/>
    <row r="98260" ht="14.25" customHeight="1"/>
    <row r="98261" ht="14.25" customHeight="1"/>
    <row r="98262" ht="14.25" customHeight="1"/>
    <row r="98263" ht="14.25" customHeight="1"/>
    <row r="98264" ht="14.25" customHeight="1"/>
    <row r="98265" ht="14.25" customHeight="1"/>
    <row r="98266" ht="14.25" customHeight="1"/>
    <row r="98267" ht="14.25" customHeight="1"/>
    <row r="98268" ht="14.25" customHeight="1"/>
    <row r="98269" ht="14.25" customHeight="1"/>
    <row r="98270" ht="14.25" customHeight="1"/>
    <row r="98271" ht="14.25" customHeight="1"/>
    <row r="98272" ht="14.25" customHeight="1"/>
    <row r="98273" ht="14.25" customHeight="1"/>
    <row r="98274" ht="14.25" customHeight="1"/>
    <row r="98275" ht="14.25" customHeight="1"/>
    <row r="98276" ht="14.25" customHeight="1"/>
    <row r="98277" ht="14.25" customHeight="1"/>
    <row r="98278" ht="14.25" customHeight="1"/>
    <row r="98279" ht="14.25" customHeight="1"/>
    <row r="98280" ht="14.25" customHeight="1"/>
    <row r="98281" ht="14.25" customHeight="1"/>
    <row r="98282" ht="14.25" customHeight="1"/>
    <row r="98283" ht="14.25" customHeight="1"/>
    <row r="98284" ht="14.25" customHeight="1"/>
    <row r="98285" ht="14.25" customHeight="1"/>
    <row r="98286" ht="14.25" customHeight="1"/>
    <row r="98287" ht="14.25" customHeight="1"/>
    <row r="98288" ht="14.25" customHeight="1"/>
    <row r="98289" ht="14.25" customHeight="1"/>
    <row r="98290" ht="14.25" customHeight="1"/>
    <row r="98291" ht="14.25" customHeight="1"/>
    <row r="98292" ht="14.25" customHeight="1"/>
    <row r="98293" ht="14.25" customHeight="1"/>
    <row r="98294" ht="14.25" customHeight="1"/>
    <row r="98295" ht="14.25" customHeight="1"/>
    <row r="98296" ht="14.25" customHeight="1"/>
    <row r="98297" ht="14.25" customHeight="1"/>
    <row r="98298" ht="14.25" customHeight="1"/>
    <row r="98299" ht="14.25" customHeight="1"/>
    <row r="98300" ht="14.25" customHeight="1"/>
    <row r="98301" ht="14.25" customHeight="1"/>
    <row r="98302" ht="14.25" customHeight="1"/>
    <row r="98303" ht="14.25" customHeight="1"/>
    <row r="98304" ht="14.25" customHeight="1"/>
    <row r="98305" ht="14.25" customHeight="1"/>
    <row r="98306" ht="14.25" customHeight="1"/>
    <row r="98307" ht="14.25" customHeight="1"/>
    <row r="98308" ht="14.25" customHeight="1"/>
    <row r="98309" ht="14.25" customHeight="1"/>
    <row r="98310" ht="14.25" customHeight="1"/>
    <row r="98311" ht="14.25" customHeight="1"/>
    <row r="98312" ht="14.25" customHeight="1"/>
    <row r="98313" ht="14.25" customHeight="1"/>
    <row r="98314" ht="14.25" customHeight="1"/>
    <row r="98315" ht="14.25" customHeight="1"/>
    <row r="98316" ht="14.25" customHeight="1"/>
    <row r="98317" ht="14.25" customHeight="1"/>
    <row r="98318" ht="14.25" customHeight="1"/>
    <row r="98319" ht="14.25" customHeight="1"/>
    <row r="98320" ht="14.25" customHeight="1"/>
    <row r="98321" ht="14.25" customHeight="1"/>
    <row r="98322" ht="14.25" customHeight="1"/>
    <row r="98323" ht="14.25" customHeight="1"/>
    <row r="98324" ht="14.25" customHeight="1"/>
    <row r="98325" ht="14.25" customHeight="1"/>
    <row r="98326" ht="14.25" customHeight="1"/>
    <row r="98327" ht="14.25" customHeight="1"/>
    <row r="98328" ht="14.25" customHeight="1"/>
    <row r="98329" ht="14.25" customHeight="1"/>
    <row r="98330" ht="14.25" customHeight="1"/>
    <row r="98331" ht="14.25" customHeight="1"/>
    <row r="98332" ht="14.25" customHeight="1"/>
    <row r="98333" ht="14.25" customHeight="1"/>
    <row r="98334" ht="14.25" customHeight="1"/>
    <row r="98335" ht="14.25" customHeight="1"/>
    <row r="98336" ht="14.25" customHeight="1"/>
    <row r="98337" ht="14.25" customHeight="1"/>
    <row r="98338" ht="14.25" customHeight="1"/>
    <row r="98339" ht="14.25" customHeight="1"/>
    <row r="98340" ht="14.25" customHeight="1"/>
    <row r="98341" ht="14.25" customHeight="1"/>
    <row r="98342" ht="14.25" customHeight="1"/>
    <row r="98343" ht="14.25" customHeight="1"/>
    <row r="98344" ht="14.25" customHeight="1"/>
    <row r="98345" ht="14.25" customHeight="1"/>
    <row r="98346" ht="14.25" customHeight="1"/>
    <row r="98347" ht="14.25" customHeight="1"/>
    <row r="98348" ht="14.25" customHeight="1"/>
    <row r="98349" ht="14.25" customHeight="1"/>
    <row r="98350" ht="14.25" customHeight="1"/>
    <row r="98351" ht="14.25" customHeight="1"/>
    <row r="98352" ht="14.25" customHeight="1"/>
    <row r="98353" ht="14.25" customHeight="1"/>
    <row r="98354" ht="14.25" customHeight="1"/>
    <row r="98355" ht="14.25" customHeight="1"/>
    <row r="98356" ht="14.25" customHeight="1"/>
    <row r="98357" ht="14.25" customHeight="1"/>
    <row r="98358" ht="14.25" customHeight="1"/>
    <row r="98359" ht="14.25" customHeight="1"/>
    <row r="98360" ht="14.25" customHeight="1"/>
    <row r="98361" ht="14.25" customHeight="1"/>
    <row r="98362" ht="14.25" customHeight="1"/>
    <row r="98363" ht="14.25" customHeight="1"/>
    <row r="98364" ht="14.25" customHeight="1"/>
    <row r="98365" ht="14.25" customHeight="1"/>
    <row r="98366" ht="14.25" customHeight="1"/>
    <row r="98367" ht="14.25" customHeight="1"/>
    <row r="98368" ht="14.25" customHeight="1"/>
    <row r="98369" ht="14.25" customHeight="1"/>
    <row r="98370" ht="14.25" customHeight="1"/>
    <row r="98371" ht="14.25" customHeight="1"/>
    <row r="98372" ht="14.25" customHeight="1"/>
    <row r="98373" ht="14.25" customHeight="1"/>
    <row r="98374" ht="14.25" customHeight="1"/>
    <row r="98375" ht="14.25" customHeight="1"/>
    <row r="98376" ht="14.25" customHeight="1"/>
    <row r="98377" ht="14.25" customHeight="1"/>
    <row r="98378" ht="14.25" customHeight="1"/>
    <row r="98379" ht="14.25" customHeight="1"/>
    <row r="98380" ht="14.25" customHeight="1"/>
    <row r="98381" ht="14.25" customHeight="1"/>
    <row r="98382" ht="14.25" customHeight="1"/>
    <row r="98383" ht="14.25" customHeight="1"/>
    <row r="98384" ht="14.25" customHeight="1"/>
    <row r="98385" ht="14.25" customHeight="1"/>
    <row r="98386" ht="14.25" customHeight="1"/>
    <row r="98387" ht="14.25" customHeight="1"/>
    <row r="98388" ht="14.25" customHeight="1"/>
    <row r="98389" ht="14.25" customHeight="1"/>
    <row r="98390" ht="14.25" customHeight="1"/>
    <row r="98391" ht="14.25" customHeight="1"/>
    <row r="98392" ht="14.25" customHeight="1"/>
    <row r="98393" ht="14.25" customHeight="1"/>
    <row r="98394" ht="14.25" customHeight="1"/>
    <row r="98395" ht="14.25" customHeight="1"/>
    <row r="98396" ht="14.25" customHeight="1"/>
    <row r="98397" ht="14.25" customHeight="1"/>
    <row r="98398" ht="14.25" customHeight="1"/>
    <row r="98399" ht="14.25" customHeight="1"/>
    <row r="98400" ht="14.25" customHeight="1"/>
    <row r="98401" ht="14.25" customHeight="1"/>
    <row r="98402" ht="14.25" customHeight="1"/>
    <row r="98403" ht="14.25" customHeight="1"/>
    <row r="98404" ht="14.25" customHeight="1"/>
    <row r="98405" ht="14.25" customHeight="1"/>
    <row r="98406" ht="14.25" customHeight="1"/>
    <row r="98407" ht="14.25" customHeight="1"/>
    <row r="98408" ht="14.25" customHeight="1"/>
    <row r="98409" ht="14.25" customHeight="1"/>
    <row r="98410" ht="14.25" customHeight="1"/>
    <row r="98411" ht="14.25" customHeight="1"/>
    <row r="98412" ht="14.25" customHeight="1"/>
    <row r="98413" ht="14.25" customHeight="1"/>
    <row r="98414" ht="14.25" customHeight="1"/>
    <row r="98415" ht="14.25" customHeight="1"/>
    <row r="98416" ht="14.25" customHeight="1"/>
    <row r="98417" ht="14.25" customHeight="1"/>
    <row r="98418" ht="14.25" customHeight="1"/>
    <row r="98419" ht="14.25" customHeight="1"/>
    <row r="98420" ht="14.25" customHeight="1"/>
    <row r="98421" ht="14.25" customHeight="1"/>
    <row r="98422" ht="14.25" customHeight="1"/>
    <row r="98423" ht="14.25" customHeight="1"/>
    <row r="98424" ht="14.25" customHeight="1"/>
    <row r="98425" ht="14.25" customHeight="1"/>
    <row r="98426" ht="14.25" customHeight="1"/>
    <row r="98427" ht="14.25" customHeight="1"/>
    <row r="98428" ht="14.25" customHeight="1"/>
    <row r="98429" ht="14.25" customHeight="1"/>
    <row r="98430" ht="14.25" customHeight="1"/>
    <row r="98431" ht="14.25" customHeight="1"/>
    <row r="98432" ht="14.25" customHeight="1"/>
    <row r="98433" ht="14.25" customHeight="1"/>
    <row r="98434" ht="14.25" customHeight="1"/>
    <row r="98435" ht="14.25" customHeight="1"/>
    <row r="98436" ht="14.25" customHeight="1"/>
    <row r="98437" ht="14.25" customHeight="1"/>
    <row r="98438" ht="14.25" customHeight="1"/>
    <row r="98439" ht="14.25" customHeight="1"/>
    <row r="98440" ht="14.25" customHeight="1"/>
    <row r="98441" ht="14.25" customHeight="1"/>
    <row r="98442" ht="14.25" customHeight="1"/>
    <row r="98443" ht="14.25" customHeight="1"/>
    <row r="98444" ht="14.25" customHeight="1"/>
    <row r="98445" ht="14.25" customHeight="1"/>
    <row r="98446" ht="14.25" customHeight="1"/>
    <row r="98447" ht="14.25" customHeight="1"/>
    <row r="98448" ht="14.25" customHeight="1"/>
    <row r="98449" ht="14.25" customHeight="1"/>
    <row r="98450" ht="14.25" customHeight="1"/>
    <row r="98451" ht="14.25" customHeight="1"/>
    <row r="98452" ht="14.25" customHeight="1"/>
    <row r="98453" ht="14.25" customHeight="1"/>
    <row r="98454" ht="14.25" customHeight="1"/>
    <row r="98455" ht="14.25" customHeight="1"/>
    <row r="98456" ht="14.25" customHeight="1"/>
    <row r="98457" ht="14.25" customHeight="1"/>
    <row r="98458" ht="14.25" customHeight="1"/>
    <row r="98459" ht="14.25" customHeight="1"/>
    <row r="98460" ht="14.25" customHeight="1"/>
    <row r="98461" ht="14.25" customHeight="1"/>
    <row r="98462" ht="14.25" customHeight="1"/>
    <row r="98463" ht="14.25" customHeight="1"/>
    <row r="98464" ht="14.25" customHeight="1"/>
    <row r="98465" ht="14.25" customHeight="1"/>
    <row r="98466" ht="14.25" customHeight="1"/>
    <row r="98467" ht="14.25" customHeight="1"/>
    <row r="98468" ht="14.25" customHeight="1"/>
    <row r="98469" ht="14.25" customHeight="1"/>
    <row r="98470" ht="14.25" customHeight="1"/>
    <row r="98471" ht="14.25" customHeight="1"/>
    <row r="98472" ht="14.25" customHeight="1"/>
    <row r="98473" ht="14.25" customHeight="1"/>
    <row r="98474" ht="14.25" customHeight="1"/>
    <row r="98475" ht="14.25" customHeight="1"/>
    <row r="98476" ht="14.25" customHeight="1"/>
    <row r="98477" ht="14.25" customHeight="1"/>
    <row r="98478" ht="14.25" customHeight="1"/>
    <row r="98479" ht="14.25" customHeight="1"/>
    <row r="98480" ht="14.25" customHeight="1"/>
    <row r="98481" ht="14.25" customHeight="1"/>
    <row r="98482" ht="14.25" customHeight="1"/>
    <row r="98483" ht="14.25" customHeight="1"/>
    <row r="98484" ht="14.25" customHeight="1"/>
    <row r="98485" ht="14.25" customHeight="1"/>
    <row r="98486" ht="14.25" customHeight="1"/>
    <row r="98487" ht="14.25" customHeight="1"/>
    <row r="98488" ht="14.25" customHeight="1"/>
    <row r="98489" ht="14.25" customHeight="1"/>
    <row r="98490" ht="14.25" customHeight="1"/>
    <row r="98491" ht="14.25" customHeight="1"/>
    <row r="98492" ht="14.25" customHeight="1"/>
    <row r="98493" ht="14.25" customHeight="1"/>
    <row r="98494" ht="14.25" customHeight="1"/>
    <row r="98495" ht="14.25" customHeight="1"/>
    <row r="98496" ht="14.25" customHeight="1"/>
    <row r="98497" ht="14.25" customHeight="1"/>
    <row r="98498" ht="14.25" customHeight="1"/>
    <row r="98499" ht="14.25" customHeight="1"/>
    <row r="98500" ht="14.25" customHeight="1"/>
    <row r="98501" ht="14.25" customHeight="1"/>
    <row r="98502" ht="14.25" customHeight="1"/>
    <row r="98503" ht="14.25" customHeight="1"/>
    <row r="98504" ht="14.25" customHeight="1"/>
    <row r="98505" ht="14.25" customHeight="1"/>
    <row r="98506" ht="14.25" customHeight="1"/>
    <row r="98507" ht="14.25" customHeight="1"/>
    <row r="98508" ht="14.25" customHeight="1"/>
    <row r="98509" ht="14.25" customHeight="1"/>
    <row r="98510" ht="14.25" customHeight="1"/>
    <row r="98511" ht="14.25" customHeight="1"/>
    <row r="98512" ht="14.25" customHeight="1"/>
    <row r="98513" ht="14.25" customHeight="1"/>
    <row r="98514" ht="14.25" customHeight="1"/>
    <row r="98515" ht="14.25" customHeight="1"/>
    <row r="98516" ht="14.25" customHeight="1"/>
    <row r="98517" ht="14.25" customHeight="1"/>
    <row r="98518" ht="14.25" customHeight="1"/>
    <row r="98519" ht="14.25" customHeight="1"/>
    <row r="98520" ht="14.25" customHeight="1"/>
    <row r="98521" ht="14.25" customHeight="1"/>
    <row r="98522" ht="14.25" customHeight="1"/>
    <row r="98523" ht="14.25" customHeight="1"/>
    <row r="98524" ht="14.25" customHeight="1"/>
    <row r="98525" ht="14.25" customHeight="1"/>
    <row r="98526" ht="14.25" customHeight="1"/>
    <row r="98527" ht="14.25" customHeight="1"/>
    <row r="98528" ht="14.25" customHeight="1"/>
    <row r="98529" ht="14.25" customHeight="1"/>
    <row r="98530" ht="14.25" customHeight="1"/>
    <row r="98531" ht="14.25" customHeight="1"/>
    <row r="98532" ht="14.25" customHeight="1"/>
    <row r="98533" ht="14.25" customHeight="1"/>
    <row r="98534" ht="14.25" customHeight="1"/>
    <row r="98535" ht="14.25" customHeight="1"/>
    <row r="98536" ht="14.25" customHeight="1"/>
    <row r="98537" ht="14.25" customHeight="1"/>
    <row r="98538" ht="14.25" customHeight="1"/>
    <row r="98539" ht="14.25" customHeight="1"/>
    <row r="98540" ht="14.25" customHeight="1"/>
    <row r="98541" ht="14.25" customHeight="1"/>
    <row r="98542" ht="14.25" customHeight="1"/>
    <row r="98543" ht="14.25" customHeight="1"/>
    <row r="98544" ht="14.25" customHeight="1"/>
    <row r="98545" ht="14.25" customHeight="1"/>
    <row r="98546" ht="14.25" customHeight="1"/>
    <row r="98547" ht="14.25" customHeight="1"/>
    <row r="98548" ht="14.25" customHeight="1"/>
    <row r="98549" ht="14.25" customHeight="1"/>
    <row r="98550" ht="14.25" customHeight="1"/>
    <row r="98551" ht="14.25" customHeight="1"/>
    <row r="98552" ht="14.25" customHeight="1"/>
    <row r="98553" ht="14.25" customHeight="1"/>
    <row r="98554" ht="14.25" customHeight="1"/>
    <row r="98555" ht="14.25" customHeight="1"/>
    <row r="98556" ht="14.25" customHeight="1"/>
    <row r="98557" ht="14.25" customHeight="1"/>
    <row r="98558" ht="14.25" customHeight="1"/>
    <row r="98559" ht="14.25" customHeight="1"/>
    <row r="98560" ht="14.25" customHeight="1"/>
    <row r="98561" ht="14.25" customHeight="1"/>
    <row r="98562" ht="14.25" customHeight="1"/>
    <row r="98563" ht="14.25" customHeight="1"/>
    <row r="98564" ht="14.25" customHeight="1"/>
    <row r="98565" ht="14.25" customHeight="1"/>
    <row r="98566" ht="14.25" customHeight="1"/>
    <row r="98567" ht="14.25" customHeight="1"/>
    <row r="98568" ht="14.25" customHeight="1"/>
    <row r="98569" ht="14.25" customHeight="1"/>
    <row r="98570" ht="14.25" customHeight="1"/>
    <row r="98571" ht="14.25" customHeight="1"/>
    <row r="98572" ht="14.25" customHeight="1"/>
    <row r="98573" ht="14.25" customHeight="1"/>
    <row r="98574" ht="14.25" customHeight="1"/>
    <row r="98575" ht="14.25" customHeight="1"/>
    <row r="98576" ht="14.25" customHeight="1"/>
    <row r="98577" ht="14.25" customHeight="1"/>
    <row r="98578" ht="14.25" customHeight="1"/>
    <row r="98579" ht="14.25" customHeight="1"/>
    <row r="98580" ht="14.25" customHeight="1"/>
    <row r="98581" ht="14.25" customHeight="1"/>
    <row r="98582" ht="14.25" customHeight="1"/>
    <row r="98583" ht="14.25" customHeight="1"/>
    <row r="98584" ht="14.25" customHeight="1"/>
    <row r="98585" ht="14.25" customHeight="1"/>
    <row r="98586" ht="14.25" customHeight="1"/>
    <row r="98587" ht="14.25" customHeight="1"/>
    <row r="98588" ht="14.25" customHeight="1"/>
    <row r="98589" ht="14.25" customHeight="1"/>
    <row r="98590" ht="14.25" customHeight="1"/>
    <row r="98591" ht="14.25" customHeight="1"/>
    <row r="98592" ht="14.25" customHeight="1"/>
    <row r="98593" ht="14.25" customHeight="1"/>
    <row r="98594" ht="14.25" customHeight="1"/>
    <row r="98595" ht="14.25" customHeight="1"/>
    <row r="98596" ht="14.25" customHeight="1"/>
    <row r="98597" ht="14.25" customHeight="1"/>
    <row r="98598" ht="14.25" customHeight="1"/>
    <row r="98599" ht="14.25" customHeight="1"/>
    <row r="98600" ht="14.25" customHeight="1"/>
    <row r="98601" ht="14.25" customHeight="1"/>
    <row r="98602" ht="14.25" customHeight="1"/>
    <row r="98603" ht="14.25" customHeight="1"/>
    <row r="98604" ht="14.25" customHeight="1"/>
    <row r="98605" ht="14.25" customHeight="1"/>
    <row r="98606" ht="14.25" customHeight="1"/>
    <row r="98607" ht="14.25" customHeight="1"/>
    <row r="98608" ht="14.25" customHeight="1"/>
    <row r="98609" ht="14.25" customHeight="1"/>
    <row r="98610" ht="14.25" customHeight="1"/>
    <row r="98611" ht="14.25" customHeight="1"/>
    <row r="98612" ht="14.25" customHeight="1"/>
    <row r="98613" ht="14.25" customHeight="1"/>
    <row r="98614" ht="14.25" customHeight="1"/>
    <row r="98615" ht="14.25" customHeight="1"/>
    <row r="98616" ht="14.25" customHeight="1"/>
    <row r="98617" ht="14.25" customHeight="1"/>
    <row r="98618" ht="14.25" customHeight="1"/>
    <row r="98619" ht="14.25" customHeight="1"/>
    <row r="98620" ht="14.25" customHeight="1"/>
    <row r="98621" ht="14.25" customHeight="1"/>
    <row r="98622" ht="14.25" customHeight="1"/>
    <row r="98623" ht="14.25" customHeight="1"/>
    <row r="98624" ht="14.25" customHeight="1"/>
    <row r="98625" ht="14.25" customHeight="1"/>
    <row r="98626" ht="14.25" customHeight="1"/>
    <row r="98627" ht="14.25" customHeight="1"/>
    <row r="98628" ht="14.25" customHeight="1"/>
    <row r="98629" ht="14.25" customHeight="1"/>
    <row r="98630" ht="14.25" customHeight="1"/>
    <row r="98631" ht="14.25" customHeight="1"/>
    <row r="98632" ht="14.25" customHeight="1"/>
    <row r="98633" ht="14.25" customHeight="1"/>
    <row r="98634" ht="14.25" customHeight="1"/>
    <row r="98635" ht="14.25" customHeight="1"/>
    <row r="98636" ht="14.25" customHeight="1"/>
    <row r="98637" ht="14.25" customHeight="1"/>
    <row r="98638" ht="14.25" customHeight="1"/>
    <row r="98639" ht="14.25" customHeight="1"/>
    <row r="98640" ht="14.25" customHeight="1"/>
    <row r="98641" ht="14.25" customHeight="1"/>
    <row r="98642" ht="14.25" customHeight="1"/>
    <row r="98643" ht="14.25" customHeight="1"/>
    <row r="98644" ht="14.25" customHeight="1"/>
    <row r="98645" ht="14.25" customHeight="1"/>
    <row r="98646" ht="14.25" customHeight="1"/>
    <row r="98647" ht="14.25" customHeight="1"/>
    <row r="98648" ht="14.25" customHeight="1"/>
    <row r="98649" ht="14.25" customHeight="1"/>
    <row r="98650" ht="14.25" customHeight="1"/>
    <row r="98651" ht="14.25" customHeight="1"/>
    <row r="98652" ht="14.25" customHeight="1"/>
    <row r="98653" ht="14.25" customHeight="1"/>
    <row r="98654" ht="14.25" customHeight="1"/>
    <row r="98655" ht="14.25" customHeight="1"/>
    <row r="98656" ht="14.25" customHeight="1"/>
    <row r="98657" ht="14.25" customHeight="1"/>
    <row r="98658" ht="14.25" customHeight="1"/>
    <row r="98659" ht="14.25" customHeight="1"/>
    <row r="98660" ht="14.25" customHeight="1"/>
    <row r="98661" ht="14.25" customHeight="1"/>
    <row r="98662" ht="14.25" customHeight="1"/>
    <row r="98663" ht="14.25" customHeight="1"/>
    <row r="98664" ht="14.25" customHeight="1"/>
    <row r="98665" ht="14.25" customHeight="1"/>
    <row r="98666" ht="14.25" customHeight="1"/>
    <row r="98667" ht="14.25" customHeight="1"/>
    <row r="98668" ht="14.25" customHeight="1"/>
    <row r="98669" ht="14.25" customHeight="1"/>
    <row r="98670" ht="14.25" customHeight="1"/>
    <row r="98671" ht="14.25" customHeight="1"/>
    <row r="98672" ht="14.25" customHeight="1"/>
    <row r="98673" ht="14.25" customHeight="1"/>
    <row r="98674" ht="14.25" customHeight="1"/>
    <row r="98675" ht="14.25" customHeight="1"/>
    <row r="98676" ht="14.25" customHeight="1"/>
    <row r="98677" ht="14.25" customHeight="1"/>
    <row r="98678" ht="14.25" customHeight="1"/>
    <row r="98679" ht="14.25" customHeight="1"/>
    <row r="98680" ht="14.25" customHeight="1"/>
    <row r="98681" ht="14.25" customHeight="1"/>
    <row r="98682" ht="14.25" customHeight="1"/>
    <row r="98683" ht="14.25" customHeight="1"/>
    <row r="98684" ht="14.25" customHeight="1"/>
    <row r="98685" ht="14.25" customHeight="1"/>
    <row r="98686" ht="14.25" customHeight="1"/>
    <row r="98687" ht="14.25" customHeight="1"/>
    <row r="98688" ht="14.25" customHeight="1"/>
    <row r="98689" ht="14.25" customHeight="1"/>
    <row r="98690" ht="14.25" customHeight="1"/>
    <row r="98691" ht="14.25" customHeight="1"/>
    <row r="98692" ht="14.25" customHeight="1"/>
    <row r="98693" ht="14.25" customHeight="1"/>
    <row r="98694" ht="14.25" customHeight="1"/>
    <row r="98695" ht="14.25" customHeight="1"/>
    <row r="98696" ht="14.25" customHeight="1"/>
    <row r="98697" ht="14.25" customHeight="1"/>
    <row r="98698" ht="14.25" customHeight="1"/>
    <row r="98699" ht="14.25" customHeight="1"/>
    <row r="98700" ht="14.25" customHeight="1"/>
    <row r="98701" ht="14.25" customHeight="1"/>
    <row r="98702" ht="14.25" customHeight="1"/>
    <row r="98703" ht="14.25" customHeight="1"/>
    <row r="98704" ht="14.25" customHeight="1"/>
    <row r="98705" ht="14.25" customHeight="1"/>
    <row r="98706" ht="14.25" customHeight="1"/>
    <row r="98707" ht="14.25" customHeight="1"/>
    <row r="98708" ht="14.25" customHeight="1"/>
    <row r="98709" ht="14.25" customHeight="1"/>
    <row r="98710" ht="14.25" customHeight="1"/>
    <row r="98711" ht="14.25" customHeight="1"/>
    <row r="98712" ht="14.25" customHeight="1"/>
    <row r="98713" ht="14.25" customHeight="1"/>
    <row r="98714" ht="14.25" customHeight="1"/>
    <row r="98715" ht="14.25" customHeight="1"/>
    <row r="98716" ht="14.25" customHeight="1"/>
    <row r="98717" ht="14.25" customHeight="1"/>
    <row r="98718" ht="14.25" customHeight="1"/>
    <row r="98719" ht="14.25" customHeight="1"/>
    <row r="98720" ht="14.25" customHeight="1"/>
    <row r="98721" ht="14.25" customHeight="1"/>
    <row r="98722" ht="14.25" customHeight="1"/>
    <row r="98723" ht="14.25" customHeight="1"/>
    <row r="98724" ht="14.25" customHeight="1"/>
    <row r="98725" ht="14.25" customHeight="1"/>
    <row r="98726" ht="14.25" customHeight="1"/>
    <row r="98727" ht="14.25" customHeight="1"/>
    <row r="98728" ht="14.25" customHeight="1"/>
    <row r="98729" ht="14.25" customHeight="1"/>
    <row r="98730" ht="14.25" customHeight="1"/>
    <row r="98731" ht="14.25" customHeight="1"/>
    <row r="98732" ht="14.25" customHeight="1"/>
    <row r="98733" ht="14.25" customHeight="1"/>
    <row r="98734" ht="14.25" customHeight="1"/>
    <row r="98735" ht="14.25" customHeight="1"/>
    <row r="98736" ht="14.25" customHeight="1"/>
    <row r="98737" ht="14.25" customHeight="1"/>
    <row r="98738" ht="14.25" customHeight="1"/>
    <row r="98739" ht="14.25" customHeight="1"/>
    <row r="98740" ht="14.25" customHeight="1"/>
    <row r="98741" ht="14.25" customHeight="1"/>
    <row r="98742" ht="14.25" customHeight="1"/>
    <row r="98743" ht="14.25" customHeight="1"/>
    <row r="98744" ht="14.25" customHeight="1"/>
    <row r="98745" ht="14.25" customHeight="1"/>
    <row r="98746" ht="14.25" customHeight="1"/>
    <row r="98747" ht="14.25" customHeight="1"/>
    <row r="98748" ht="14.25" customHeight="1"/>
    <row r="98749" ht="14.25" customHeight="1"/>
    <row r="98750" ht="14.25" customHeight="1"/>
    <row r="98751" ht="14.25" customHeight="1"/>
    <row r="98752" ht="14.25" customHeight="1"/>
    <row r="98753" ht="14.25" customHeight="1"/>
    <row r="98754" ht="14.25" customHeight="1"/>
    <row r="98755" ht="14.25" customHeight="1"/>
    <row r="98756" ht="14.25" customHeight="1"/>
    <row r="98757" ht="14.25" customHeight="1"/>
    <row r="98758" ht="14.25" customHeight="1"/>
    <row r="98759" ht="14.25" customHeight="1"/>
    <row r="98760" ht="14.25" customHeight="1"/>
    <row r="98761" ht="14.25" customHeight="1"/>
    <row r="98762" ht="14.25" customHeight="1"/>
    <row r="98763" ht="14.25" customHeight="1"/>
    <row r="98764" ht="14.25" customHeight="1"/>
    <row r="98765" ht="14.25" customHeight="1"/>
    <row r="98766" ht="14.25" customHeight="1"/>
    <row r="98767" ht="14.25" customHeight="1"/>
    <row r="98768" ht="14.25" customHeight="1"/>
    <row r="98769" ht="14.25" customHeight="1"/>
    <row r="98770" ht="14.25" customHeight="1"/>
    <row r="98771" ht="14.25" customHeight="1"/>
    <row r="98772" ht="14.25" customHeight="1"/>
    <row r="98773" ht="14.25" customHeight="1"/>
    <row r="98774" ht="14.25" customHeight="1"/>
    <row r="98775" ht="14.25" customHeight="1"/>
    <row r="98776" ht="14.25" customHeight="1"/>
    <row r="98777" ht="14.25" customHeight="1"/>
    <row r="98778" ht="14.25" customHeight="1"/>
    <row r="98779" ht="14.25" customHeight="1"/>
    <row r="98780" ht="14.25" customHeight="1"/>
    <row r="98781" ht="14.25" customHeight="1"/>
    <row r="98782" ht="14.25" customHeight="1"/>
    <row r="98783" ht="14.25" customHeight="1"/>
    <row r="98784" ht="14.25" customHeight="1"/>
    <row r="98785" ht="14.25" customHeight="1"/>
    <row r="98786" ht="14.25" customHeight="1"/>
    <row r="98787" ht="14.25" customHeight="1"/>
    <row r="98788" ht="14.25" customHeight="1"/>
    <row r="98789" ht="14.25" customHeight="1"/>
    <row r="98790" ht="14.25" customHeight="1"/>
    <row r="98791" ht="14.25" customHeight="1"/>
    <row r="98792" ht="14.25" customHeight="1"/>
    <row r="98793" ht="14.25" customHeight="1"/>
    <row r="98794" ht="14.25" customHeight="1"/>
    <row r="98795" ht="14.25" customHeight="1"/>
    <row r="98796" ht="14.25" customHeight="1"/>
    <row r="98797" ht="14.25" customHeight="1"/>
    <row r="98798" ht="14.25" customHeight="1"/>
    <row r="98799" ht="14.25" customHeight="1"/>
    <row r="98800" ht="14.25" customHeight="1"/>
    <row r="98801" ht="14.25" customHeight="1"/>
    <row r="98802" ht="14.25" customHeight="1"/>
    <row r="98803" ht="14.25" customHeight="1"/>
    <row r="98804" ht="14.25" customHeight="1"/>
    <row r="98805" ht="14.25" customHeight="1"/>
    <row r="98806" ht="14.25" customHeight="1"/>
    <row r="98807" ht="14.25" customHeight="1"/>
    <row r="98808" ht="14.25" customHeight="1"/>
    <row r="98809" ht="14.25" customHeight="1"/>
    <row r="98810" ht="14.25" customHeight="1"/>
    <row r="98811" ht="14.25" customHeight="1"/>
    <row r="98812" ht="14.25" customHeight="1"/>
    <row r="98813" ht="14.25" customHeight="1"/>
    <row r="98814" ht="14.25" customHeight="1"/>
    <row r="98815" ht="14.25" customHeight="1"/>
    <row r="98816" ht="14.25" customHeight="1"/>
    <row r="98817" ht="14.25" customHeight="1"/>
    <row r="98818" ht="14.25" customHeight="1"/>
    <row r="98819" ht="14.25" customHeight="1"/>
    <row r="98820" ht="14.25" customHeight="1"/>
    <row r="98821" ht="14.25" customHeight="1"/>
    <row r="98822" ht="14.25" customHeight="1"/>
    <row r="98823" ht="14.25" customHeight="1"/>
    <row r="98824" ht="14.25" customHeight="1"/>
    <row r="98825" ht="14.25" customHeight="1"/>
    <row r="98826" ht="14.25" customHeight="1"/>
    <row r="98827" ht="14.25" customHeight="1"/>
    <row r="98828" ht="14.25" customHeight="1"/>
    <row r="98829" ht="14.25" customHeight="1"/>
    <row r="98830" ht="14.25" customHeight="1"/>
    <row r="98831" ht="14.25" customHeight="1"/>
    <row r="98832" ht="14.25" customHeight="1"/>
    <row r="98833" ht="14.25" customHeight="1"/>
    <row r="98834" ht="14.25" customHeight="1"/>
    <row r="98835" ht="14.25" customHeight="1"/>
    <row r="98836" ht="14.25" customHeight="1"/>
    <row r="98837" ht="14.25" customHeight="1"/>
    <row r="98838" ht="14.25" customHeight="1"/>
    <row r="98839" ht="14.25" customHeight="1"/>
    <row r="98840" ht="14.25" customHeight="1"/>
    <row r="98841" ht="14.25" customHeight="1"/>
    <row r="98842" ht="14.25" customHeight="1"/>
    <row r="98843" ht="14.25" customHeight="1"/>
    <row r="98844" ht="14.25" customHeight="1"/>
    <row r="98845" ht="14.25" customHeight="1"/>
    <row r="98846" ht="14.25" customHeight="1"/>
    <row r="98847" ht="14.25" customHeight="1"/>
    <row r="98848" ht="14.25" customHeight="1"/>
    <row r="98849" ht="14.25" customHeight="1"/>
    <row r="98850" ht="14.25" customHeight="1"/>
    <row r="98851" ht="14.25" customHeight="1"/>
    <row r="98852" ht="14.25" customHeight="1"/>
    <row r="98853" ht="14.25" customHeight="1"/>
    <row r="98854" ht="14.25" customHeight="1"/>
    <row r="98855" ht="14.25" customHeight="1"/>
    <row r="98856" ht="14.25" customHeight="1"/>
    <row r="98857" ht="14.25" customHeight="1"/>
    <row r="98858" ht="14.25" customHeight="1"/>
    <row r="98859" ht="14.25" customHeight="1"/>
    <row r="98860" ht="14.25" customHeight="1"/>
    <row r="98861" ht="14.25" customHeight="1"/>
    <row r="98862" ht="14.25" customHeight="1"/>
    <row r="98863" ht="14.25" customHeight="1"/>
    <row r="98864" ht="14.25" customHeight="1"/>
    <row r="98865" ht="14.25" customHeight="1"/>
    <row r="98866" ht="14.25" customHeight="1"/>
    <row r="98867" ht="14.25" customHeight="1"/>
    <row r="98868" ht="14.25" customHeight="1"/>
    <row r="98869" ht="14.25" customHeight="1"/>
    <row r="98870" ht="14.25" customHeight="1"/>
    <row r="98871" ht="14.25" customHeight="1"/>
    <row r="98872" ht="14.25" customHeight="1"/>
    <row r="98873" ht="14.25" customHeight="1"/>
    <row r="98874" ht="14.25" customHeight="1"/>
    <row r="98875" ht="14.25" customHeight="1"/>
    <row r="98876" ht="14.25" customHeight="1"/>
    <row r="98877" ht="14.25" customHeight="1"/>
    <row r="98878" ht="14.25" customHeight="1"/>
    <row r="98879" ht="14.25" customHeight="1"/>
    <row r="98880" ht="14.25" customHeight="1"/>
    <row r="98881" ht="14.25" customHeight="1"/>
    <row r="98882" ht="14.25" customHeight="1"/>
    <row r="98883" ht="14.25" customHeight="1"/>
    <row r="98884" ht="14.25" customHeight="1"/>
    <row r="98885" ht="14.25" customHeight="1"/>
    <row r="98886" ht="14.25" customHeight="1"/>
    <row r="98887" ht="14.25" customHeight="1"/>
    <row r="98888" ht="14.25" customHeight="1"/>
    <row r="98889" ht="14.25" customHeight="1"/>
    <row r="98890" ht="14.25" customHeight="1"/>
    <row r="98891" ht="14.25" customHeight="1"/>
    <row r="98892" ht="14.25" customHeight="1"/>
    <row r="98893" ht="14.25" customHeight="1"/>
    <row r="98894" ht="14.25" customHeight="1"/>
    <row r="98895" ht="14.25" customHeight="1"/>
    <row r="98896" ht="14.25" customHeight="1"/>
    <row r="98897" ht="14.25" customHeight="1"/>
    <row r="98898" ht="14.25" customHeight="1"/>
    <row r="98899" ht="14.25" customHeight="1"/>
    <row r="98900" ht="14.25" customHeight="1"/>
    <row r="98901" ht="14.25" customHeight="1"/>
    <row r="98902" ht="14.25" customHeight="1"/>
    <row r="98903" ht="14.25" customHeight="1"/>
    <row r="98904" ht="14.25" customHeight="1"/>
    <row r="98905" ht="14.25" customHeight="1"/>
    <row r="98906" ht="14.25" customHeight="1"/>
    <row r="98907" ht="14.25" customHeight="1"/>
    <row r="98908" ht="14.25" customHeight="1"/>
    <row r="98909" ht="14.25" customHeight="1"/>
    <row r="98910" ht="14.25" customHeight="1"/>
    <row r="98911" ht="14.25" customHeight="1"/>
    <row r="98912" ht="14.25" customHeight="1"/>
    <row r="98913" ht="14.25" customHeight="1"/>
    <row r="98914" ht="14.25" customHeight="1"/>
    <row r="98915" ht="14.25" customHeight="1"/>
    <row r="98916" ht="14.25" customHeight="1"/>
    <row r="98917" ht="14.25" customHeight="1"/>
    <row r="98918" ht="14.25" customHeight="1"/>
    <row r="98919" ht="14.25" customHeight="1"/>
    <row r="98920" ht="14.25" customHeight="1"/>
    <row r="98921" ht="14.25" customHeight="1"/>
    <row r="98922" ht="14.25" customHeight="1"/>
    <row r="98923" ht="14.25" customHeight="1"/>
    <row r="98924" ht="14.25" customHeight="1"/>
    <row r="98925" ht="14.25" customHeight="1"/>
    <row r="98926" ht="14.25" customHeight="1"/>
    <row r="98927" ht="14.25" customHeight="1"/>
    <row r="98928" ht="14.25" customHeight="1"/>
    <row r="98929" ht="14.25" customHeight="1"/>
    <row r="98930" ht="14.25" customHeight="1"/>
    <row r="98931" ht="14.25" customHeight="1"/>
    <row r="98932" ht="14.25" customHeight="1"/>
    <row r="98933" ht="14.25" customHeight="1"/>
    <row r="98934" ht="14.25" customHeight="1"/>
    <row r="98935" ht="14.25" customHeight="1"/>
    <row r="98936" ht="14.25" customHeight="1"/>
    <row r="98937" ht="14.25" customHeight="1"/>
    <row r="98938" ht="14.25" customHeight="1"/>
    <row r="98939" ht="14.25" customHeight="1"/>
    <row r="98940" ht="14.25" customHeight="1"/>
    <row r="98941" ht="14.25" customHeight="1"/>
    <row r="98942" ht="14.25" customHeight="1"/>
    <row r="98943" ht="14.25" customHeight="1"/>
    <row r="98944" ht="14.25" customHeight="1"/>
    <row r="98945" ht="14.25" customHeight="1"/>
    <row r="98946" ht="14.25" customHeight="1"/>
    <row r="98947" ht="14.25" customHeight="1"/>
    <row r="98948" ht="14.25" customHeight="1"/>
    <row r="98949" ht="14.25" customHeight="1"/>
    <row r="98950" ht="14.25" customHeight="1"/>
    <row r="98951" ht="14.25" customHeight="1"/>
    <row r="98952" ht="14.25" customHeight="1"/>
    <row r="98953" ht="14.25" customHeight="1"/>
    <row r="98954" ht="14.25" customHeight="1"/>
    <row r="98955" ht="14.25" customHeight="1"/>
    <row r="98956" ht="14.25" customHeight="1"/>
    <row r="98957" ht="14.25" customHeight="1"/>
    <row r="98958" ht="14.25" customHeight="1"/>
    <row r="98959" ht="14.25" customHeight="1"/>
    <row r="98960" ht="14.25" customHeight="1"/>
    <row r="98961" ht="14.25" customHeight="1"/>
    <row r="98962" ht="14.25" customHeight="1"/>
    <row r="98963" ht="14.25" customHeight="1"/>
    <row r="98964" ht="14.25" customHeight="1"/>
    <row r="98965" ht="14.25" customHeight="1"/>
    <row r="98966" ht="14.25" customHeight="1"/>
    <row r="98967" ht="14.25" customHeight="1"/>
    <row r="98968" ht="14.25" customHeight="1"/>
    <row r="98969" ht="14.25" customHeight="1"/>
    <row r="98970" ht="14.25" customHeight="1"/>
    <row r="98971" ht="14.25" customHeight="1"/>
    <row r="98972" ht="14.25" customHeight="1"/>
    <row r="98973" ht="14.25" customHeight="1"/>
    <row r="98974" ht="14.25" customHeight="1"/>
    <row r="98975" ht="14.25" customHeight="1"/>
    <row r="98976" ht="14.25" customHeight="1"/>
    <row r="98977" ht="14.25" customHeight="1"/>
    <row r="98978" ht="14.25" customHeight="1"/>
    <row r="98979" ht="14.25" customHeight="1"/>
    <row r="98980" ht="14.25" customHeight="1"/>
    <row r="98981" ht="14.25" customHeight="1"/>
    <row r="98982" ht="14.25" customHeight="1"/>
    <row r="98983" ht="14.25" customHeight="1"/>
    <row r="98984" ht="14.25" customHeight="1"/>
    <row r="98985" ht="14.25" customHeight="1"/>
    <row r="98986" ht="14.25" customHeight="1"/>
    <row r="98987" ht="14.25" customHeight="1"/>
    <row r="98988" ht="14.25" customHeight="1"/>
    <row r="98989" ht="14.25" customHeight="1"/>
    <row r="98990" ht="14.25" customHeight="1"/>
    <row r="98991" ht="14.25" customHeight="1"/>
    <row r="98992" ht="14.25" customHeight="1"/>
    <row r="98993" ht="14.25" customHeight="1"/>
    <row r="98994" ht="14.25" customHeight="1"/>
    <row r="98995" ht="14.25" customHeight="1"/>
    <row r="98996" ht="14.25" customHeight="1"/>
    <row r="98997" ht="14.25" customHeight="1"/>
    <row r="98998" ht="14.25" customHeight="1"/>
    <row r="98999" ht="14.25" customHeight="1"/>
    <row r="99000" ht="14.25" customHeight="1"/>
    <row r="99001" ht="14.25" customHeight="1"/>
    <row r="99002" ht="14.25" customHeight="1"/>
    <row r="99003" ht="14.25" customHeight="1"/>
    <row r="99004" ht="14.25" customHeight="1"/>
    <row r="99005" ht="14.25" customHeight="1"/>
    <row r="99006" ht="14.25" customHeight="1"/>
    <row r="99007" ht="14.25" customHeight="1"/>
    <row r="99008" ht="14.25" customHeight="1"/>
    <row r="99009" ht="14.25" customHeight="1"/>
    <row r="99010" ht="14.25" customHeight="1"/>
    <row r="99011" ht="14.25" customHeight="1"/>
    <row r="99012" ht="14.25" customHeight="1"/>
    <row r="99013" ht="14.25" customHeight="1"/>
    <row r="99014" ht="14.25" customHeight="1"/>
    <row r="99015" ht="14.25" customHeight="1"/>
    <row r="99016" ht="14.25" customHeight="1"/>
    <row r="99017" ht="14.25" customHeight="1"/>
    <row r="99018" ht="14.25" customHeight="1"/>
    <row r="99019" ht="14.25" customHeight="1"/>
    <row r="99020" ht="14.25" customHeight="1"/>
    <row r="99021" ht="14.25" customHeight="1"/>
    <row r="99022" ht="14.25" customHeight="1"/>
    <row r="99023" ht="14.25" customHeight="1"/>
    <row r="99024" ht="14.25" customHeight="1"/>
    <row r="99025" ht="14.25" customHeight="1"/>
    <row r="99026" ht="14.25" customHeight="1"/>
    <row r="99027" ht="14.25" customHeight="1"/>
    <row r="99028" ht="14.25" customHeight="1"/>
    <row r="99029" ht="14.25" customHeight="1"/>
    <row r="99030" ht="14.25" customHeight="1"/>
    <row r="99031" ht="14.25" customHeight="1"/>
    <row r="99032" ht="14.25" customHeight="1"/>
    <row r="99033" ht="14.25" customHeight="1"/>
    <row r="99034" ht="14.25" customHeight="1"/>
    <row r="99035" ht="14.25" customHeight="1"/>
    <row r="99036" ht="14.25" customHeight="1"/>
    <row r="99037" ht="14.25" customHeight="1"/>
    <row r="99038" ht="14.25" customHeight="1"/>
    <row r="99039" ht="14.25" customHeight="1"/>
    <row r="99040" ht="14.25" customHeight="1"/>
    <row r="99041" ht="14.25" customHeight="1"/>
    <row r="99042" ht="14.25" customHeight="1"/>
    <row r="99043" ht="14.25" customHeight="1"/>
    <row r="99044" ht="14.25" customHeight="1"/>
    <row r="99045" ht="14.25" customHeight="1"/>
    <row r="99046" ht="14.25" customHeight="1"/>
    <row r="99047" ht="14.25" customHeight="1"/>
    <row r="99048" ht="14.25" customHeight="1"/>
    <row r="99049" ht="14.25" customHeight="1"/>
    <row r="99050" ht="14.25" customHeight="1"/>
    <row r="99051" ht="14.25" customHeight="1"/>
    <row r="99052" ht="14.25" customHeight="1"/>
    <row r="99053" ht="14.25" customHeight="1"/>
    <row r="99054" ht="14.25" customHeight="1"/>
    <row r="99055" ht="14.25" customHeight="1"/>
    <row r="99056" ht="14.25" customHeight="1"/>
    <row r="99057" ht="14.25" customHeight="1"/>
    <row r="99058" ht="14.25" customHeight="1"/>
    <row r="99059" ht="14.25" customHeight="1"/>
    <row r="99060" ht="14.25" customHeight="1"/>
    <row r="99061" ht="14.25" customHeight="1"/>
    <row r="99062" ht="14.25" customHeight="1"/>
    <row r="99063" ht="14.25" customHeight="1"/>
    <row r="99064" ht="14.25" customHeight="1"/>
    <row r="99065" ht="14.25" customHeight="1"/>
    <row r="99066" ht="14.25" customHeight="1"/>
    <row r="99067" ht="14.25" customHeight="1"/>
    <row r="99068" ht="14.25" customHeight="1"/>
    <row r="99069" ht="14.25" customHeight="1"/>
    <row r="99070" ht="14.25" customHeight="1"/>
    <row r="99071" ht="14.25" customHeight="1"/>
    <row r="99072" ht="14.25" customHeight="1"/>
    <row r="99073" ht="14.25" customHeight="1"/>
    <row r="99074" ht="14.25" customHeight="1"/>
    <row r="99075" ht="14.25" customHeight="1"/>
    <row r="99076" ht="14.25" customHeight="1"/>
    <row r="99077" ht="14.25" customHeight="1"/>
    <row r="99078" ht="14.25" customHeight="1"/>
    <row r="99079" ht="14.25" customHeight="1"/>
    <row r="99080" ht="14.25" customHeight="1"/>
    <row r="99081" ht="14.25" customHeight="1"/>
    <row r="99082" ht="14.25" customHeight="1"/>
    <row r="99083" ht="14.25" customHeight="1"/>
    <row r="99084" ht="14.25" customHeight="1"/>
    <row r="99085" ht="14.25" customHeight="1"/>
    <row r="99086" ht="14.25" customHeight="1"/>
    <row r="99087" ht="14.25" customHeight="1"/>
    <row r="99088" ht="14.25" customHeight="1"/>
    <row r="99089" ht="14.25" customHeight="1"/>
    <row r="99090" ht="14.25" customHeight="1"/>
    <row r="99091" ht="14.25" customHeight="1"/>
    <row r="99092" ht="14.25" customHeight="1"/>
    <row r="99093" ht="14.25" customHeight="1"/>
    <row r="99094" ht="14.25" customHeight="1"/>
    <row r="99095" ht="14.25" customHeight="1"/>
    <row r="99096" ht="14.25" customHeight="1"/>
    <row r="99097" ht="14.25" customHeight="1"/>
    <row r="99098" ht="14.25" customHeight="1"/>
    <row r="99099" ht="14.25" customHeight="1"/>
    <row r="99100" ht="14.25" customHeight="1"/>
    <row r="99101" ht="14.25" customHeight="1"/>
    <row r="99102" ht="14.25" customHeight="1"/>
    <row r="99103" ht="14.25" customHeight="1"/>
    <row r="99104" ht="14.25" customHeight="1"/>
    <row r="99105" ht="14.25" customHeight="1"/>
    <row r="99106" ht="14.25" customHeight="1"/>
    <row r="99107" ht="14.25" customHeight="1"/>
    <row r="99108" ht="14.25" customHeight="1"/>
    <row r="99109" ht="14.25" customHeight="1"/>
    <row r="99110" ht="14.25" customHeight="1"/>
    <row r="99111" ht="14.25" customHeight="1"/>
    <row r="99112" ht="14.25" customHeight="1"/>
    <row r="99113" ht="14.25" customHeight="1"/>
    <row r="99114" ht="14.25" customHeight="1"/>
    <row r="99115" ht="14.25" customHeight="1"/>
    <row r="99116" ht="14.25" customHeight="1"/>
    <row r="99117" ht="14.25" customHeight="1"/>
    <row r="99118" ht="14.25" customHeight="1"/>
    <row r="99119" ht="14.25" customHeight="1"/>
    <row r="99120" ht="14.25" customHeight="1"/>
    <row r="99121" ht="14.25" customHeight="1"/>
    <row r="99122" ht="14.25" customHeight="1"/>
    <row r="99123" ht="14.25" customHeight="1"/>
    <row r="99124" ht="14.25" customHeight="1"/>
    <row r="99125" ht="14.25" customHeight="1"/>
    <row r="99126" ht="14.25" customHeight="1"/>
    <row r="99127" ht="14.25" customHeight="1"/>
    <row r="99128" ht="14.25" customHeight="1"/>
    <row r="99129" ht="14.25" customHeight="1"/>
    <row r="99130" ht="14.25" customHeight="1"/>
    <row r="99131" ht="14.25" customHeight="1"/>
    <row r="99132" ht="14.25" customHeight="1"/>
    <row r="99133" ht="14.25" customHeight="1"/>
    <row r="99134" ht="14.25" customHeight="1"/>
    <row r="99135" ht="14.25" customHeight="1"/>
    <row r="99136" ht="14.25" customHeight="1"/>
    <row r="99137" ht="14.25" customHeight="1"/>
    <row r="99138" ht="14.25" customHeight="1"/>
    <row r="99139" ht="14.25" customHeight="1"/>
    <row r="99140" ht="14.25" customHeight="1"/>
    <row r="99141" ht="14.25" customHeight="1"/>
    <row r="99142" ht="14.25" customHeight="1"/>
    <row r="99143" ht="14.25" customHeight="1"/>
    <row r="99144" ht="14.25" customHeight="1"/>
    <row r="99145" ht="14.25" customHeight="1"/>
    <row r="99146" ht="14.25" customHeight="1"/>
    <row r="99147" ht="14.25" customHeight="1"/>
    <row r="99148" ht="14.25" customHeight="1"/>
    <row r="99149" ht="14.25" customHeight="1"/>
    <row r="99150" ht="14.25" customHeight="1"/>
    <row r="99151" ht="14.25" customHeight="1"/>
    <row r="99152" ht="14.25" customHeight="1"/>
    <row r="99153" ht="14.25" customHeight="1"/>
    <row r="99154" ht="14.25" customHeight="1"/>
    <row r="99155" ht="14.25" customHeight="1"/>
    <row r="99156" ht="14.25" customHeight="1"/>
    <row r="99157" ht="14.25" customHeight="1"/>
    <row r="99158" ht="14.25" customHeight="1"/>
    <row r="99159" ht="14.25" customHeight="1"/>
    <row r="99160" ht="14.25" customHeight="1"/>
    <row r="99161" ht="14.25" customHeight="1"/>
    <row r="99162" ht="14.25" customHeight="1"/>
    <row r="99163" ht="14.25" customHeight="1"/>
    <row r="99164" ht="14.25" customHeight="1"/>
    <row r="99165" ht="14.25" customHeight="1"/>
    <row r="99166" ht="14.25" customHeight="1"/>
    <row r="99167" ht="14.25" customHeight="1"/>
    <row r="99168" ht="14.25" customHeight="1"/>
    <row r="99169" ht="14.25" customHeight="1"/>
    <row r="99170" ht="14.25" customHeight="1"/>
    <row r="99171" ht="14.25" customHeight="1"/>
    <row r="99172" ht="14.25" customHeight="1"/>
    <row r="99173" ht="14.25" customHeight="1"/>
    <row r="99174" ht="14.25" customHeight="1"/>
    <row r="99175" ht="14.25" customHeight="1"/>
    <row r="99176" ht="14.25" customHeight="1"/>
    <row r="99177" ht="14.25" customHeight="1"/>
    <row r="99178" ht="14.25" customHeight="1"/>
    <row r="99179" ht="14.25" customHeight="1"/>
    <row r="99180" ht="14.25" customHeight="1"/>
    <row r="99181" ht="14.25" customHeight="1"/>
    <row r="99182" ht="14.25" customHeight="1"/>
    <row r="99183" ht="14.25" customHeight="1"/>
    <row r="99184" ht="14.25" customHeight="1"/>
    <row r="99185" ht="14.25" customHeight="1"/>
    <row r="99186" ht="14.25" customHeight="1"/>
    <row r="99187" ht="14.25" customHeight="1"/>
    <row r="99188" ht="14.25" customHeight="1"/>
    <row r="99189" ht="14.25" customHeight="1"/>
    <row r="99190" ht="14.25" customHeight="1"/>
    <row r="99191" ht="14.25" customHeight="1"/>
    <row r="99192" ht="14.25" customHeight="1"/>
    <row r="99193" ht="14.25" customHeight="1"/>
    <row r="99194" ht="14.25" customHeight="1"/>
    <row r="99195" ht="14.25" customHeight="1"/>
    <row r="99196" ht="14.25" customHeight="1"/>
    <row r="99197" ht="14.25" customHeight="1"/>
    <row r="99198" ht="14.25" customHeight="1"/>
    <row r="99199" ht="14.25" customHeight="1"/>
    <row r="99200" ht="14.25" customHeight="1"/>
    <row r="99201" ht="14.25" customHeight="1"/>
    <row r="99202" ht="14.25" customHeight="1"/>
    <row r="99203" ht="14.25" customHeight="1"/>
    <row r="99204" ht="14.25" customHeight="1"/>
    <row r="99205" ht="14.25" customHeight="1"/>
    <row r="99206" ht="14.25" customHeight="1"/>
    <row r="99207" ht="14.25" customHeight="1"/>
    <row r="99208" ht="14.25" customHeight="1"/>
    <row r="99209" ht="14.25" customHeight="1"/>
    <row r="99210" ht="14.25" customHeight="1"/>
    <row r="99211" ht="14.25" customHeight="1"/>
    <row r="99212" ht="14.25" customHeight="1"/>
    <row r="99213" ht="14.25" customHeight="1"/>
    <row r="99214" ht="14.25" customHeight="1"/>
    <row r="99215" ht="14.25" customHeight="1"/>
    <row r="99216" ht="14.25" customHeight="1"/>
    <row r="99217" ht="14.25" customHeight="1"/>
    <row r="99218" ht="14.25" customHeight="1"/>
    <row r="99219" ht="14.25" customHeight="1"/>
    <row r="99220" ht="14.25" customHeight="1"/>
    <row r="99221" ht="14.25" customHeight="1"/>
    <row r="99222" ht="14.25" customHeight="1"/>
    <row r="99223" ht="14.25" customHeight="1"/>
    <row r="99224" ht="14.25" customHeight="1"/>
    <row r="99225" ht="14.25" customHeight="1"/>
    <row r="99226" ht="14.25" customHeight="1"/>
    <row r="99227" ht="14.25" customHeight="1"/>
    <row r="99228" ht="14.25" customHeight="1"/>
    <row r="99229" ht="14.25" customHeight="1"/>
    <row r="99230" ht="14.25" customHeight="1"/>
    <row r="99231" ht="14.25" customHeight="1"/>
    <row r="99232" ht="14.25" customHeight="1"/>
    <row r="99233" ht="14.25" customHeight="1"/>
    <row r="99234" ht="14.25" customHeight="1"/>
    <row r="99235" ht="14.25" customHeight="1"/>
    <row r="99236" ht="14.25" customHeight="1"/>
    <row r="99237" ht="14.25" customHeight="1"/>
    <row r="99238" ht="14.25" customHeight="1"/>
    <row r="99239" ht="14.25" customHeight="1"/>
    <row r="99240" ht="14.25" customHeight="1"/>
    <row r="99241" ht="14.25" customHeight="1"/>
    <row r="99242" ht="14.25" customHeight="1"/>
    <row r="99243" ht="14.25" customHeight="1"/>
    <row r="99244" ht="14.25" customHeight="1"/>
    <row r="99245" ht="14.25" customHeight="1"/>
    <row r="99246" ht="14.25" customHeight="1"/>
    <row r="99247" ht="14.25" customHeight="1"/>
    <row r="99248" ht="14.25" customHeight="1"/>
    <row r="99249" ht="14.25" customHeight="1"/>
    <row r="99250" ht="14.25" customHeight="1"/>
    <row r="99251" ht="14.25" customHeight="1"/>
    <row r="99252" ht="14.25" customHeight="1"/>
    <row r="99253" ht="14.25" customHeight="1"/>
    <row r="99254" ht="14.25" customHeight="1"/>
    <row r="99255" ht="14.25" customHeight="1"/>
    <row r="99256" ht="14.25" customHeight="1"/>
    <row r="99257" ht="14.25" customHeight="1"/>
    <row r="99258" ht="14.25" customHeight="1"/>
    <row r="99259" ht="14.25" customHeight="1"/>
    <row r="99260" ht="14.25" customHeight="1"/>
    <row r="99261" ht="14.25" customHeight="1"/>
    <row r="99262" ht="14.25" customHeight="1"/>
    <row r="99263" ht="14.25" customHeight="1"/>
    <row r="99264" ht="14.25" customHeight="1"/>
    <row r="99265" ht="14.25" customHeight="1"/>
    <row r="99266" ht="14.25" customHeight="1"/>
    <row r="99267" ht="14.25" customHeight="1"/>
    <row r="99268" ht="14.25" customHeight="1"/>
    <row r="99269" ht="14.25" customHeight="1"/>
    <row r="99270" ht="14.25" customHeight="1"/>
    <row r="99271" ht="14.25" customHeight="1"/>
    <row r="99272" ht="14.25" customHeight="1"/>
    <row r="99273" ht="14.25" customHeight="1"/>
    <row r="99274" ht="14.25" customHeight="1"/>
    <row r="99275" ht="14.25" customHeight="1"/>
    <row r="99276" ht="14.25" customHeight="1"/>
    <row r="99277" ht="14.25" customHeight="1"/>
    <row r="99278" ht="14.25" customHeight="1"/>
    <row r="99279" ht="14.25" customHeight="1"/>
    <row r="99280" ht="14.25" customHeight="1"/>
    <row r="99281" ht="14.25" customHeight="1"/>
    <row r="99282" ht="14.25" customHeight="1"/>
    <row r="99283" ht="14.25" customHeight="1"/>
    <row r="99284" ht="14.25" customHeight="1"/>
    <row r="99285" ht="14.25" customHeight="1"/>
    <row r="99286" ht="14.25" customHeight="1"/>
    <row r="99287" ht="14.25" customHeight="1"/>
    <row r="99288" ht="14.25" customHeight="1"/>
    <row r="99289" ht="14.25" customHeight="1"/>
    <row r="99290" ht="14.25" customHeight="1"/>
    <row r="99291" ht="14.25" customHeight="1"/>
    <row r="99292" ht="14.25" customHeight="1"/>
    <row r="99293" ht="14.25" customHeight="1"/>
    <row r="99294" ht="14.25" customHeight="1"/>
    <row r="99295" ht="14.25" customHeight="1"/>
    <row r="99296" ht="14.25" customHeight="1"/>
    <row r="99297" ht="14.25" customHeight="1"/>
    <row r="99298" ht="14.25" customHeight="1"/>
    <row r="99299" ht="14.25" customHeight="1"/>
    <row r="99300" ht="14.25" customHeight="1"/>
    <row r="99301" ht="14.25" customHeight="1"/>
    <row r="99302" ht="14.25" customHeight="1"/>
    <row r="99303" ht="14.25" customHeight="1"/>
    <row r="99304" ht="14.25" customHeight="1"/>
    <row r="99305" ht="14.25" customHeight="1"/>
    <row r="99306" ht="14.25" customHeight="1"/>
    <row r="99307" ht="14.25" customHeight="1"/>
    <row r="99308" ht="14.25" customHeight="1"/>
    <row r="99309" ht="14.25" customHeight="1"/>
    <row r="99310" ht="14.25" customHeight="1"/>
    <row r="99311" ht="14.25" customHeight="1"/>
    <row r="99312" ht="14.25" customHeight="1"/>
    <row r="99313" ht="14.25" customHeight="1"/>
    <row r="99314" ht="14.25" customHeight="1"/>
    <row r="99315" ht="14.25" customHeight="1"/>
    <row r="99316" ht="14.25" customHeight="1"/>
    <row r="99317" ht="14.25" customHeight="1"/>
    <row r="99318" ht="14.25" customHeight="1"/>
    <row r="99319" ht="14.25" customHeight="1"/>
    <row r="99320" ht="14.25" customHeight="1"/>
    <row r="99321" ht="14.25" customHeight="1"/>
    <row r="99322" ht="14.25" customHeight="1"/>
    <row r="99323" ht="14.25" customHeight="1"/>
    <row r="99324" ht="14.25" customHeight="1"/>
    <row r="99325" ht="14.25" customHeight="1"/>
    <row r="99326" ht="14.25" customHeight="1"/>
    <row r="99327" ht="14.25" customHeight="1"/>
    <row r="99328" ht="14.25" customHeight="1"/>
    <row r="99329" ht="14.25" customHeight="1"/>
    <row r="99330" ht="14.25" customHeight="1"/>
    <row r="99331" ht="14.25" customHeight="1"/>
    <row r="99332" ht="14.25" customHeight="1"/>
    <row r="99333" ht="14.25" customHeight="1"/>
    <row r="99334" ht="14.25" customHeight="1"/>
    <row r="99335" ht="14.25" customHeight="1"/>
    <row r="99336" ht="14.25" customHeight="1"/>
    <row r="99337" ht="14.25" customHeight="1"/>
    <row r="99338" ht="14.25" customHeight="1"/>
    <row r="99339" ht="14.25" customHeight="1"/>
    <row r="99340" ht="14.25" customHeight="1"/>
    <row r="99341" ht="14.25" customHeight="1"/>
    <row r="99342" ht="14.25" customHeight="1"/>
    <row r="99343" ht="14.25" customHeight="1"/>
    <row r="99344" ht="14.25" customHeight="1"/>
    <row r="99345" ht="14.25" customHeight="1"/>
    <row r="99346" ht="14.25" customHeight="1"/>
    <row r="99347" ht="14.25" customHeight="1"/>
    <row r="99348" ht="14.25" customHeight="1"/>
    <row r="99349" ht="14.25" customHeight="1"/>
    <row r="99350" ht="14.25" customHeight="1"/>
    <row r="99351" ht="14.25" customHeight="1"/>
    <row r="99352" ht="14.25" customHeight="1"/>
    <row r="99353" ht="14.25" customHeight="1"/>
    <row r="99354" ht="14.25" customHeight="1"/>
    <row r="99355" ht="14.25" customHeight="1"/>
    <row r="99356" ht="14.25" customHeight="1"/>
    <row r="99357" ht="14.25" customHeight="1"/>
    <row r="99358" ht="14.25" customHeight="1"/>
    <row r="99359" ht="14.25" customHeight="1"/>
    <row r="99360" ht="14.25" customHeight="1"/>
    <row r="99361" ht="14.25" customHeight="1"/>
    <row r="99362" ht="14.25" customHeight="1"/>
    <row r="99363" ht="14.25" customHeight="1"/>
    <row r="99364" ht="14.25" customHeight="1"/>
    <row r="99365" ht="14.25" customHeight="1"/>
    <row r="99366" ht="14.25" customHeight="1"/>
    <row r="99367" ht="14.25" customHeight="1"/>
    <row r="99368" ht="14.25" customHeight="1"/>
    <row r="99369" ht="14.25" customHeight="1"/>
    <row r="99370" ht="14.25" customHeight="1"/>
    <row r="99371" ht="14.25" customHeight="1"/>
    <row r="99372" ht="14.25" customHeight="1"/>
    <row r="99373" ht="14.25" customHeight="1"/>
    <row r="99374" ht="14.25" customHeight="1"/>
    <row r="99375" ht="14.25" customHeight="1"/>
    <row r="99376" ht="14.25" customHeight="1"/>
    <row r="99377" ht="14.25" customHeight="1"/>
    <row r="99378" ht="14.25" customHeight="1"/>
    <row r="99379" ht="14.25" customHeight="1"/>
    <row r="99380" ht="14.25" customHeight="1"/>
    <row r="99381" ht="14.25" customHeight="1"/>
    <row r="99382" ht="14.25" customHeight="1"/>
    <row r="99383" ht="14.25" customHeight="1"/>
    <row r="99384" ht="14.25" customHeight="1"/>
    <row r="99385" ht="14.25" customHeight="1"/>
    <row r="99386" ht="14.25" customHeight="1"/>
    <row r="99387" ht="14.25" customHeight="1"/>
    <row r="99388" ht="14.25" customHeight="1"/>
    <row r="99389" ht="14.25" customHeight="1"/>
    <row r="99390" ht="14.25" customHeight="1"/>
    <row r="99391" ht="14.25" customHeight="1"/>
    <row r="99392" ht="14.25" customHeight="1"/>
    <row r="99393" ht="14.25" customHeight="1"/>
    <row r="99394" ht="14.25" customHeight="1"/>
    <row r="99395" ht="14.25" customHeight="1"/>
    <row r="99396" ht="14.25" customHeight="1"/>
    <row r="99397" ht="14.25" customHeight="1"/>
    <row r="99398" ht="14.25" customHeight="1"/>
    <row r="99399" ht="14.25" customHeight="1"/>
    <row r="99400" ht="14.25" customHeight="1"/>
    <row r="99401" ht="14.25" customHeight="1"/>
    <row r="99402" ht="14.25" customHeight="1"/>
    <row r="99403" ht="14.25" customHeight="1"/>
    <row r="99404" ht="14.25" customHeight="1"/>
    <row r="99405" ht="14.25" customHeight="1"/>
    <row r="99406" ht="14.25" customHeight="1"/>
    <row r="99407" ht="14.25" customHeight="1"/>
    <row r="99408" ht="14.25" customHeight="1"/>
    <row r="99409" ht="14.25" customHeight="1"/>
    <row r="99410" ht="14.25" customHeight="1"/>
    <row r="99411" ht="14.25" customHeight="1"/>
    <row r="99412" ht="14.25" customHeight="1"/>
    <row r="99413" ht="14.25" customHeight="1"/>
    <row r="99414" ht="14.25" customHeight="1"/>
    <row r="99415" ht="14.25" customHeight="1"/>
    <row r="99416" ht="14.25" customHeight="1"/>
    <row r="99417" ht="14.25" customHeight="1"/>
    <row r="99418" ht="14.25" customHeight="1"/>
    <row r="99419" ht="14.25" customHeight="1"/>
    <row r="99420" ht="14.25" customHeight="1"/>
    <row r="99421" ht="14.25" customHeight="1"/>
    <row r="99422" ht="14.25" customHeight="1"/>
    <row r="99423" ht="14.25" customHeight="1"/>
    <row r="99424" ht="14.25" customHeight="1"/>
    <row r="99425" ht="14.25" customHeight="1"/>
    <row r="99426" ht="14.25" customHeight="1"/>
    <row r="99427" ht="14.25" customHeight="1"/>
    <row r="99428" ht="14.25" customHeight="1"/>
    <row r="99429" ht="14.25" customHeight="1"/>
    <row r="99430" ht="14.25" customHeight="1"/>
    <row r="99431" ht="14.25" customHeight="1"/>
    <row r="99432" ht="14.25" customHeight="1"/>
    <row r="99433" ht="14.25" customHeight="1"/>
    <row r="99434" ht="14.25" customHeight="1"/>
    <row r="99435" ht="14.25" customHeight="1"/>
    <row r="99436" ht="14.25" customHeight="1"/>
    <row r="99437" ht="14.25" customHeight="1"/>
    <row r="99438" ht="14.25" customHeight="1"/>
    <row r="99439" ht="14.25" customHeight="1"/>
    <row r="99440" ht="14.25" customHeight="1"/>
    <row r="99441" ht="14.25" customHeight="1"/>
    <row r="99442" ht="14.25" customHeight="1"/>
    <row r="99443" ht="14.25" customHeight="1"/>
    <row r="99444" ht="14.25" customHeight="1"/>
    <row r="99445" ht="14.25" customHeight="1"/>
    <row r="99446" ht="14.25" customHeight="1"/>
    <row r="99447" ht="14.25" customHeight="1"/>
    <row r="99448" ht="14.25" customHeight="1"/>
    <row r="99449" ht="14.25" customHeight="1"/>
    <row r="99450" ht="14.25" customHeight="1"/>
    <row r="99451" ht="14.25" customHeight="1"/>
    <row r="99452" ht="14.25" customHeight="1"/>
    <row r="99453" ht="14.25" customHeight="1"/>
    <row r="99454" ht="14.25" customHeight="1"/>
    <row r="99455" ht="14.25" customHeight="1"/>
    <row r="99456" ht="14.25" customHeight="1"/>
    <row r="99457" ht="14.25" customHeight="1"/>
    <row r="99458" ht="14.25" customHeight="1"/>
    <row r="99459" ht="14.25" customHeight="1"/>
    <row r="99460" ht="14.25" customHeight="1"/>
    <row r="99461" ht="14.25" customHeight="1"/>
    <row r="99462" ht="14.25" customHeight="1"/>
    <row r="99463" ht="14.25" customHeight="1"/>
    <row r="99464" ht="14.25" customHeight="1"/>
    <row r="99465" ht="14.25" customHeight="1"/>
    <row r="99466" ht="14.25" customHeight="1"/>
    <row r="99467" ht="14.25" customHeight="1"/>
    <row r="99468" ht="14.25" customHeight="1"/>
    <row r="99469" ht="14.25" customHeight="1"/>
    <row r="99470" ht="14.25" customHeight="1"/>
    <row r="99471" ht="14.25" customHeight="1"/>
    <row r="99472" ht="14.25" customHeight="1"/>
    <row r="99473" ht="14.25" customHeight="1"/>
    <row r="99474" ht="14.25" customHeight="1"/>
    <row r="99475" ht="14.25" customHeight="1"/>
    <row r="99476" ht="14.25" customHeight="1"/>
    <row r="99477" ht="14.25" customHeight="1"/>
    <row r="99478" ht="14.25" customHeight="1"/>
    <row r="99479" ht="14.25" customHeight="1"/>
    <row r="99480" ht="14.25" customHeight="1"/>
    <row r="99481" ht="14.25" customHeight="1"/>
    <row r="99482" ht="14.25" customHeight="1"/>
    <row r="99483" ht="14.25" customHeight="1"/>
    <row r="99484" ht="14.25" customHeight="1"/>
    <row r="99485" ht="14.25" customHeight="1"/>
    <row r="99486" ht="14.25" customHeight="1"/>
    <row r="99487" ht="14.25" customHeight="1"/>
    <row r="99488" ht="14.25" customHeight="1"/>
    <row r="99489" ht="14.25" customHeight="1"/>
    <row r="99490" ht="14.25" customHeight="1"/>
    <row r="99491" ht="14.25" customHeight="1"/>
    <row r="99492" ht="14.25" customHeight="1"/>
    <row r="99493" ht="14.25" customHeight="1"/>
    <row r="99494" ht="14.25" customHeight="1"/>
    <row r="99495" ht="14.25" customHeight="1"/>
    <row r="99496" ht="14.25" customHeight="1"/>
    <row r="99497" ht="14.25" customHeight="1"/>
    <row r="99498" ht="14.25" customHeight="1"/>
    <row r="99499" ht="14.25" customHeight="1"/>
    <row r="99500" ht="14.25" customHeight="1"/>
    <row r="99501" ht="14.25" customHeight="1"/>
    <row r="99502" ht="14.25" customHeight="1"/>
    <row r="99503" ht="14.25" customHeight="1"/>
    <row r="99504" ht="14.25" customHeight="1"/>
    <row r="99505" ht="14.25" customHeight="1"/>
    <row r="99506" ht="14.25" customHeight="1"/>
    <row r="99507" ht="14.25" customHeight="1"/>
    <row r="99508" ht="14.25" customHeight="1"/>
    <row r="99509" ht="14.25" customHeight="1"/>
    <row r="99510" ht="14.25" customHeight="1"/>
    <row r="99511" ht="14.25" customHeight="1"/>
    <row r="99512" ht="14.25" customHeight="1"/>
    <row r="99513" ht="14.25" customHeight="1"/>
    <row r="99514" ht="14.25" customHeight="1"/>
    <row r="99515" ht="14.25" customHeight="1"/>
    <row r="99516" ht="14.25" customHeight="1"/>
    <row r="99517" ht="14.25" customHeight="1"/>
    <row r="99518" ht="14.25" customHeight="1"/>
    <row r="99519" ht="14.25" customHeight="1"/>
    <row r="99520" ht="14.25" customHeight="1"/>
    <row r="99521" ht="14.25" customHeight="1"/>
    <row r="99522" ht="14.25" customHeight="1"/>
    <row r="99523" ht="14.25" customHeight="1"/>
    <row r="99524" ht="14.25" customHeight="1"/>
    <row r="99525" ht="14.25" customHeight="1"/>
    <row r="99526" ht="14.25" customHeight="1"/>
    <row r="99527" ht="14.25" customHeight="1"/>
    <row r="99528" ht="14.25" customHeight="1"/>
    <row r="99529" ht="14.25" customHeight="1"/>
    <row r="99530" ht="14.25" customHeight="1"/>
    <row r="99531" ht="14.25" customHeight="1"/>
    <row r="99532" ht="14.25" customHeight="1"/>
    <row r="99533" ht="14.25" customHeight="1"/>
    <row r="99534" ht="14.25" customHeight="1"/>
    <row r="99535" ht="14.25" customHeight="1"/>
    <row r="99536" ht="14.25" customHeight="1"/>
    <row r="99537" ht="14.25" customHeight="1"/>
    <row r="99538" ht="14.25" customHeight="1"/>
    <row r="99539" ht="14.25" customHeight="1"/>
    <row r="99540" ht="14.25" customHeight="1"/>
    <row r="99541" ht="14.25" customHeight="1"/>
    <row r="99542" ht="14.25" customHeight="1"/>
    <row r="99543" ht="14.25" customHeight="1"/>
    <row r="99544" ht="14.25" customHeight="1"/>
    <row r="99545" ht="14.25" customHeight="1"/>
    <row r="99546" ht="14.25" customHeight="1"/>
    <row r="99547" ht="14.25" customHeight="1"/>
    <row r="99548" ht="14.25" customHeight="1"/>
    <row r="99549" ht="14.25" customHeight="1"/>
    <row r="99550" ht="14.25" customHeight="1"/>
    <row r="99551" ht="14.25" customHeight="1"/>
    <row r="99552" ht="14.25" customHeight="1"/>
    <row r="99553" ht="14.25" customHeight="1"/>
    <row r="99554" ht="14.25" customHeight="1"/>
    <row r="99555" ht="14.25" customHeight="1"/>
    <row r="99556" ht="14.25" customHeight="1"/>
    <row r="99557" ht="14.25" customHeight="1"/>
    <row r="99558" ht="14.25" customHeight="1"/>
    <row r="99559" ht="14.25" customHeight="1"/>
    <row r="99560" ht="14.25" customHeight="1"/>
    <row r="99561" ht="14.25" customHeight="1"/>
    <row r="99562" ht="14.25" customHeight="1"/>
    <row r="99563" ht="14.25" customHeight="1"/>
    <row r="99564" ht="14.25" customHeight="1"/>
    <row r="99565" ht="14.25" customHeight="1"/>
    <row r="99566" ht="14.25" customHeight="1"/>
    <row r="99567" ht="14.25" customHeight="1"/>
    <row r="99568" ht="14.25" customHeight="1"/>
    <row r="99569" ht="14.25" customHeight="1"/>
    <row r="99570" ht="14.25" customHeight="1"/>
    <row r="99571" ht="14.25" customHeight="1"/>
    <row r="99572" ht="14.25" customHeight="1"/>
    <row r="99573" ht="14.25" customHeight="1"/>
    <row r="99574" ht="14.25" customHeight="1"/>
    <row r="99575" ht="14.25" customHeight="1"/>
    <row r="99576" ht="14.25" customHeight="1"/>
    <row r="99577" ht="14.25" customHeight="1"/>
    <row r="99578" ht="14.25" customHeight="1"/>
    <row r="99579" ht="14.25" customHeight="1"/>
    <row r="99580" ht="14.25" customHeight="1"/>
    <row r="99581" ht="14.25" customHeight="1"/>
    <row r="99582" ht="14.25" customHeight="1"/>
    <row r="99583" ht="14.25" customHeight="1"/>
    <row r="99584" ht="14.25" customHeight="1"/>
    <row r="99585" ht="14.25" customHeight="1"/>
    <row r="99586" ht="14.25" customHeight="1"/>
    <row r="99587" ht="14.25" customHeight="1"/>
    <row r="99588" ht="14.25" customHeight="1"/>
    <row r="99589" ht="14.25" customHeight="1"/>
    <row r="99590" ht="14.25" customHeight="1"/>
    <row r="99591" ht="14.25" customHeight="1"/>
    <row r="99592" ht="14.25" customHeight="1"/>
    <row r="99593" ht="14.25" customHeight="1"/>
    <row r="99594" ht="14.25" customHeight="1"/>
    <row r="99595" ht="14.25" customHeight="1"/>
    <row r="99596" ht="14.25" customHeight="1"/>
    <row r="99597" ht="14.25" customHeight="1"/>
    <row r="99598" ht="14.25" customHeight="1"/>
    <row r="99599" ht="14.25" customHeight="1"/>
    <row r="99600" ht="14.25" customHeight="1"/>
    <row r="99601" ht="14.25" customHeight="1"/>
    <row r="99602" ht="14.25" customHeight="1"/>
    <row r="99603" ht="14.25" customHeight="1"/>
    <row r="99604" ht="14.25" customHeight="1"/>
    <row r="99605" ht="14.25" customHeight="1"/>
    <row r="99606" ht="14.25" customHeight="1"/>
    <row r="99607" ht="14.25" customHeight="1"/>
    <row r="99608" ht="14.25" customHeight="1"/>
    <row r="99609" ht="14.25" customHeight="1"/>
    <row r="99610" ht="14.25" customHeight="1"/>
    <row r="99611" ht="14.25" customHeight="1"/>
    <row r="99612" ht="14.25" customHeight="1"/>
    <row r="99613" ht="14.25" customHeight="1"/>
    <row r="99614" ht="14.25" customHeight="1"/>
    <row r="99615" ht="14.25" customHeight="1"/>
    <row r="99616" ht="14.25" customHeight="1"/>
    <row r="99617" ht="14.25" customHeight="1"/>
    <row r="99618" ht="14.25" customHeight="1"/>
    <row r="99619" ht="14.25" customHeight="1"/>
    <row r="99620" ht="14.25" customHeight="1"/>
    <row r="99621" ht="14.25" customHeight="1"/>
    <row r="99622" ht="14.25" customHeight="1"/>
    <row r="99623" ht="14.25" customHeight="1"/>
    <row r="99624" ht="14.25" customHeight="1"/>
    <row r="99625" ht="14.25" customHeight="1"/>
    <row r="99626" ht="14.25" customHeight="1"/>
    <row r="99627" ht="14.25" customHeight="1"/>
    <row r="99628" ht="14.25" customHeight="1"/>
    <row r="99629" ht="14.25" customHeight="1"/>
    <row r="99630" ht="14.25" customHeight="1"/>
    <row r="99631" ht="14.25" customHeight="1"/>
    <row r="99632" ht="14.25" customHeight="1"/>
    <row r="99633" ht="14.25" customHeight="1"/>
    <row r="99634" ht="14.25" customHeight="1"/>
    <row r="99635" ht="14.25" customHeight="1"/>
    <row r="99636" ht="14.25" customHeight="1"/>
    <row r="99637" ht="14.25" customHeight="1"/>
    <row r="99638" ht="14.25" customHeight="1"/>
    <row r="99639" ht="14.25" customHeight="1"/>
    <row r="99640" ht="14.25" customHeight="1"/>
    <row r="99641" ht="14.25" customHeight="1"/>
    <row r="99642" ht="14.25" customHeight="1"/>
    <row r="99643" ht="14.25" customHeight="1"/>
    <row r="99644" ht="14.25" customHeight="1"/>
    <row r="99645" ht="14.25" customHeight="1"/>
    <row r="99646" ht="14.25" customHeight="1"/>
    <row r="99647" ht="14.25" customHeight="1"/>
    <row r="99648" ht="14.25" customHeight="1"/>
    <row r="99649" ht="14.25" customHeight="1"/>
    <row r="99650" ht="14.25" customHeight="1"/>
    <row r="99651" ht="14.25" customHeight="1"/>
    <row r="99652" ht="14.25" customHeight="1"/>
    <row r="99653" ht="14.25" customHeight="1"/>
    <row r="99654" ht="14.25" customHeight="1"/>
    <row r="99655" ht="14.25" customHeight="1"/>
    <row r="99656" ht="14.25" customHeight="1"/>
    <row r="99657" ht="14.25" customHeight="1"/>
    <row r="99658" ht="14.25" customHeight="1"/>
    <row r="99659" ht="14.25" customHeight="1"/>
    <row r="99660" ht="14.25" customHeight="1"/>
    <row r="99661" ht="14.25" customHeight="1"/>
    <row r="99662" ht="14.25" customHeight="1"/>
    <row r="99663" ht="14.25" customHeight="1"/>
    <row r="99664" ht="14.25" customHeight="1"/>
    <row r="99665" ht="14.25" customHeight="1"/>
    <row r="99666" ht="14.25" customHeight="1"/>
    <row r="99667" ht="14.25" customHeight="1"/>
    <row r="99668" ht="14.25" customHeight="1"/>
    <row r="99669" ht="14.25" customHeight="1"/>
    <row r="99670" ht="14.25" customHeight="1"/>
    <row r="99671" ht="14.25" customHeight="1"/>
    <row r="99672" ht="14.25" customHeight="1"/>
    <row r="99673" ht="14.25" customHeight="1"/>
    <row r="99674" ht="14.25" customHeight="1"/>
    <row r="99675" ht="14.25" customHeight="1"/>
    <row r="99676" ht="14.25" customHeight="1"/>
    <row r="99677" ht="14.25" customHeight="1"/>
    <row r="99678" ht="14.25" customHeight="1"/>
    <row r="99679" ht="14.25" customHeight="1"/>
    <row r="99680" ht="14.25" customHeight="1"/>
    <row r="99681" ht="14.25" customHeight="1"/>
    <row r="99682" ht="14.25" customHeight="1"/>
    <row r="99683" ht="14.25" customHeight="1"/>
    <row r="99684" ht="14.25" customHeight="1"/>
    <row r="99685" ht="14.25" customHeight="1"/>
    <row r="99686" ht="14.25" customHeight="1"/>
    <row r="99687" ht="14.25" customHeight="1"/>
    <row r="99688" ht="14.25" customHeight="1"/>
    <row r="99689" ht="14.25" customHeight="1"/>
    <row r="99690" ht="14.25" customHeight="1"/>
    <row r="99691" ht="14.25" customHeight="1"/>
    <row r="99692" ht="14.25" customHeight="1"/>
    <row r="99693" ht="14.25" customHeight="1"/>
    <row r="99694" ht="14.25" customHeight="1"/>
    <row r="99695" ht="14.25" customHeight="1"/>
    <row r="99696" ht="14.25" customHeight="1"/>
    <row r="99697" ht="14.25" customHeight="1"/>
    <row r="99698" ht="14.25" customHeight="1"/>
    <row r="99699" ht="14.25" customHeight="1"/>
    <row r="99700" ht="14.25" customHeight="1"/>
    <row r="99701" ht="14.25" customHeight="1"/>
    <row r="99702" ht="14.25" customHeight="1"/>
    <row r="99703" ht="14.25" customHeight="1"/>
    <row r="99704" ht="14.25" customHeight="1"/>
    <row r="99705" ht="14.25" customHeight="1"/>
    <row r="99706" ht="14.25" customHeight="1"/>
    <row r="99707" ht="14.25" customHeight="1"/>
    <row r="99708" ht="14.25" customHeight="1"/>
    <row r="99709" ht="14.25" customHeight="1"/>
    <row r="99710" ht="14.25" customHeight="1"/>
    <row r="99711" ht="14.25" customHeight="1"/>
    <row r="99712" ht="14.25" customHeight="1"/>
    <row r="99713" ht="14.25" customHeight="1"/>
    <row r="99714" ht="14.25" customHeight="1"/>
    <row r="99715" ht="14.25" customHeight="1"/>
    <row r="99716" ht="14.25" customHeight="1"/>
    <row r="99717" ht="14.25" customHeight="1"/>
    <row r="99718" ht="14.25" customHeight="1"/>
    <row r="99719" ht="14.25" customHeight="1"/>
    <row r="99720" ht="14.25" customHeight="1"/>
    <row r="99721" ht="14.25" customHeight="1"/>
    <row r="99722" ht="14.25" customHeight="1"/>
    <row r="99723" ht="14.25" customHeight="1"/>
    <row r="99724" ht="14.25" customHeight="1"/>
    <row r="99725" ht="14.25" customHeight="1"/>
    <row r="99726" ht="14.25" customHeight="1"/>
    <row r="99727" ht="14.25" customHeight="1"/>
    <row r="99728" ht="14.25" customHeight="1"/>
    <row r="99729" ht="14.25" customHeight="1"/>
    <row r="99730" ht="14.25" customHeight="1"/>
    <row r="99731" ht="14.25" customHeight="1"/>
    <row r="99732" ht="14.25" customHeight="1"/>
    <row r="99733" ht="14.25" customHeight="1"/>
    <row r="99734" ht="14.25" customHeight="1"/>
    <row r="99735" ht="14.25" customHeight="1"/>
    <row r="99736" ht="14.25" customHeight="1"/>
    <row r="99737" ht="14.25" customHeight="1"/>
    <row r="99738" ht="14.25" customHeight="1"/>
    <row r="99739" ht="14.25" customHeight="1"/>
    <row r="99740" ht="14.25" customHeight="1"/>
    <row r="99741" ht="14.25" customHeight="1"/>
    <row r="99742" ht="14.25" customHeight="1"/>
    <row r="99743" ht="14.25" customHeight="1"/>
    <row r="99744" ht="14.25" customHeight="1"/>
    <row r="99745" ht="14.25" customHeight="1"/>
    <row r="99746" ht="14.25" customHeight="1"/>
    <row r="99747" ht="14.25" customHeight="1"/>
    <row r="99748" ht="14.25" customHeight="1"/>
    <row r="99749" ht="14.25" customHeight="1"/>
    <row r="99750" ht="14.25" customHeight="1"/>
    <row r="99751" ht="14.25" customHeight="1"/>
    <row r="99752" ht="14.25" customHeight="1"/>
    <row r="99753" ht="14.25" customHeight="1"/>
    <row r="99754" ht="14.25" customHeight="1"/>
    <row r="99755" ht="14.25" customHeight="1"/>
    <row r="99756" ht="14.25" customHeight="1"/>
    <row r="99757" ht="14.25" customHeight="1"/>
    <row r="99758" ht="14.25" customHeight="1"/>
    <row r="99759" ht="14.25" customHeight="1"/>
    <row r="99760" ht="14.25" customHeight="1"/>
    <row r="99761" ht="14.25" customHeight="1"/>
    <row r="99762" ht="14.25" customHeight="1"/>
    <row r="99763" ht="14.25" customHeight="1"/>
    <row r="99764" ht="14.25" customHeight="1"/>
    <row r="99765" ht="14.25" customHeight="1"/>
    <row r="99766" ht="14.25" customHeight="1"/>
    <row r="99767" ht="14.25" customHeight="1"/>
    <row r="99768" ht="14.25" customHeight="1"/>
    <row r="99769" ht="14.25" customHeight="1"/>
    <row r="99770" ht="14.25" customHeight="1"/>
    <row r="99771" ht="14.25" customHeight="1"/>
    <row r="99772" ht="14.25" customHeight="1"/>
    <row r="99773" ht="14.25" customHeight="1"/>
    <row r="99774" ht="14.25" customHeight="1"/>
    <row r="99775" ht="14.25" customHeight="1"/>
    <row r="99776" ht="14.25" customHeight="1"/>
    <row r="99777" ht="14.25" customHeight="1"/>
    <row r="99778" ht="14.25" customHeight="1"/>
    <row r="99779" ht="14.25" customHeight="1"/>
    <row r="99780" ht="14.25" customHeight="1"/>
    <row r="99781" ht="14.25" customHeight="1"/>
    <row r="99782" ht="14.25" customHeight="1"/>
    <row r="99783" ht="14.25" customHeight="1"/>
    <row r="99784" ht="14.25" customHeight="1"/>
    <row r="99785" ht="14.25" customHeight="1"/>
    <row r="99786" ht="14.25" customHeight="1"/>
    <row r="99787" ht="14.25" customHeight="1"/>
    <row r="99788" ht="14.25" customHeight="1"/>
    <row r="99789" ht="14.25" customHeight="1"/>
    <row r="99790" ht="14.25" customHeight="1"/>
    <row r="99791" ht="14.25" customHeight="1"/>
    <row r="99792" ht="14.25" customHeight="1"/>
    <row r="99793" ht="14.25" customHeight="1"/>
    <row r="99794" ht="14.25" customHeight="1"/>
    <row r="99795" ht="14.25" customHeight="1"/>
    <row r="99796" ht="14.25" customHeight="1"/>
    <row r="99797" ht="14.25" customHeight="1"/>
    <row r="99798" ht="14.25" customHeight="1"/>
    <row r="99799" ht="14.25" customHeight="1"/>
    <row r="99800" ht="14.25" customHeight="1"/>
    <row r="99801" ht="14.25" customHeight="1"/>
    <row r="99802" ht="14.25" customHeight="1"/>
    <row r="99803" ht="14.25" customHeight="1"/>
    <row r="99804" ht="14.25" customHeight="1"/>
    <row r="99805" ht="14.25" customHeight="1"/>
    <row r="99806" ht="14.25" customHeight="1"/>
    <row r="99807" ht="14.25" customHeight="1"/>
    <row r="99808" ht="14.25" customHeight="1"/>
    <row r="99809" ht="14.25" customHeight="1"/>
    <row r="99810" ht="14.25" customHeight="1"/>
    <row r="99811" ht="14.25" customHeight="1"/>
    <row r="99812" ht="14.25" customHeight="1"/>
    <row r="99813" ht="14.25" customHeight="1"/>
    <row r="99814" ht="14.25" customHeight="1"/>
    <row r="99815" ht="14.25" customHeight="1"/>
    <row r="99816" ht="14.25" customHeight="1"/>
    <row r="99817" ht="14.25" customHeight="1"/>
    <row r="99818" ht="14.25" customHeight="1"/>
    <row r="99819" ht="14.25" customHeight="1"/>
    <row r="99820" ht="14.25" customHeight="1"/>
    <row r="99821" ht="14.25" customHeight="1"/>
    <row r="99822" ht="14.25" customHeight="1"/>
    <row r="99823" ht="14.25" customHeight="1"/>
    <row r="99824" ht="14.25" customHeight="1"/>
    <row r="99825" ht="14.25" customHeight="1"/>
    <row r="99826" ht="14.25" customHeight="1"/>
    <row r="99827" ht="14.25" customHeight="1"/>
    <row r="99828" ht="14.25" customHeight="1"/>
    <row r="99829" ht="14.25" customHeight="1"/>
    <row r="99830" ht="14.25" customHeight="1"/>
    <row r="99831" ht="14.25" customHeight="1"/>
    <row r="99832" ht="14.25" customHeight="1"/>
    <row r="99833" ht="14.25" customHeight="1"/>
    <row r="99834" ht="14.25" customHeight="1"/>
    <row r="99835" ht="14.25" customHeight="1"/>
    <row r="99836" ht="14.25" customHeight="1"/>
    <row r="99837" ht="14.25" customHeight="1"/>
    <row r="99838" ht="14.25" customHeight="1"/>
    <row r="99839" ht="14.25" customHeight="1"/>
    <row r="99840" ht="14.25" customHeight="1"/>
    <row r="99841" ht="14.25" customHeight="1"/>
    <row r="99842" ht="14.25" customHeight="1"/>
    <row r="99843" ht="14.25" customHeight="1"/>
    <row r="99844" ht="14.25" customHeight="1"/>
    <row r="99845" ht="14.25" customHeight="1"/>
    <row r="99846" ht="14.25" customHeight="1"/>
    <row r="99847" ht="14.25" customHeight="1"/>
    <row r="99848" ht="14.25" customHeight="1"/>
    <row r="99849" ht="14.25" customHeight="1"/>
    <row r="99850" ht="14.25" customHeight="1"/>
    <row r="99851" ht="14.25" customHeight="1"/>
    <row r="99852" ht="14.25" customHeight="1"/>
    <row r="99853" ht="14.25" customHeight="1"/>
    <row r="99854" ht="14.25" customHeight="1"/>
    <row r="99855" ht="14.25" customHeight="1"/>
    <row r="99856" ht="14.25" customHeight="1"/>
    <row r="99857" ht="14.25" customHeight="1"/>
    <row r="99858" ht="14.25" customHeight="1"/>
    <row r="99859" ht="14.25" customHeight="1"/>
    <row r="99860" ht="14.25" customHeight="1"/>
    <row r="99861" ht="14.25" customHeight="1"/>
    <row r="99862" ht="14.25" customHeight="1"/>
    <row r="99863" ht="14.25" customHeight="1"/>
    <row r="99864" ht="14.25" customHeight="1"/>
    <row r="99865" ht="14.25" customHeight="1"/>
    <row r="99866" ht="14.25" customHeight="1"/>
    <row r="99867" ht="14.25" customHeight="1"/>
    <row r="99868" ht="14.25" customHeight="1"/>
    <row r="99869" ht="14.25" customHeight="1"/>
    <row r="99870" ht="14.25" customHeight="1"/>
    <row r="99871" ht="14.25" customHeight="1"/>
    <row r="99872" ht="14.25" customHeight="1"/>
    <row r="99873" ht="14.25" customHeight="1"/>
    <row r="99874" ht="14.25" customHeight="1"/>
    <row r="99875" ht="14.25" customHeight="1"/>
    <row r="99876" ht="14.25" customHeight="1"/>
    <row r="99877" ht="14.25" customHeight="1"/>
    <row r="99878" ht="14.25" customHeight="1"/>
    <row r="99879" ht="14.25" customHeight="1"/>
    <row r="99880" ht="14.25" customHeight="1"/>
    <row r="99881" ht="14.25" customHeight="1"/>
    <row r="99882" ht="14.25" customHeight="1"/>
    <row r="99883" ht="14.25" customHeight="1"/>
    <row r="99884" ht="14.25" customHeight="1"/>
    <row r="99885" ht="14.25" customHeight="1"/>
    <row r="99886" ht="14.25" customHeight="1"/>
    <row r="99887" ht="14.25" customHeight="1"/>
    <row r="99888" ht="14.25" customHeight="1"/>
    <row r="99889" ht="14.25" customHeight="1"/>
    <row r="99890" ht="14.25" customHeight="1"/>
    <row r="99891" ht="14.25" customHeight="1"/>
    <row r="99892" ht="14.25" customHeight="1"/>
    <row r="99893" ht="14.25" customHeight="1"/>
    <row r="99894" ht="14.25" customHeight="1"/>
    <row r="99895" ht="14.25" customHeight="1"/>
    <row r="99896" ht="14.25" customHeight="1"/>
    <row r="99897" ht="14.25" customHeight="1"/>
    <row r="99898" ht="14.25" customHeight="1"/>
    <row r="99899" ht="14.25" customHeight="1"/>
    <row r="99900" ht="14.25" customHeight="1"/>
    <row r="99901" ht="14.25" customHeight="1"/>
    <row r="99902" ht="14.25" customHeight="1"/>
    <row r="99903" ht="14.25" customHeight="1"/>
    <row r="99904" ht="14.25" customHeight="1"/>
    <row r="99905" ht="14.25" customHeight="1"/>
    <row r="99906" ht="14.25" customHeight="1"/>
    <row r="99907" ht="14.25" customHeight="1"/>
    <row r="99908" ht="14.25" customHeight="1"/>
    <row r="99909" ht="14.25" customHeight="1"/>
    <row r="99910" ht="14.25" customHeight="1"/>
    <row r="99911" ht="14.25" customHeight="1"/>
    <row r="99912" ht="14.25" customHeight="1"/>
    <row r="99913" ht="14.25" customHeight="1"/>
    <row r="99914" ht="14.25" customHeight="1"/>
    <row r="99915" ht="14.25" customHeight="1"/>
    <row r="99916" ht="14.25" customHeight="1"/>
    <row r="99917" ht="14.25" customHeight="1"/>
    <row r="99918" ht="14.25" customHeight="1"/>
    <row r="99919" ht="14.25" customHeight="1"/>
    <row r="99920" ht="14.25" customHeight="1"/>
    <row r="99921" ht="14.25" customHeight="1"/>
    <row r="99922" ht="14.25" customHeight="1"/>
    <row r="99923" ht="14.25" customHeight="1"/>
    <row r="99924" ht="14.25" customHeight="1"/>
    <row r="99925" ht="14.25" customHeight="1"/>
    <row r="99926" ht="14.25" customHeight="1"/>
    <row r="99927" ht="14.25" customHeight="1"/>
    <row r="99928" ht="14.25" customHeight="1"/>
    <row r="99929" ht="14.25" customHeight="1"/>
    <row r="99930" ht="14.25" customHeight="1"/>
    <row r="99931" ht="14.25" customHeight="1"/>
    <row r="99932" ht="14.25" customHeight="1"/>
    <row r="99933" ht="14.25" customHeight="1"/>
    <row r="99934" ht="14.25" customHeight="1"/>
    <row r="99935" ht="14.25" customHeight="1"/>
    <row r="99936" ht="14.25" customHeight="1"/>
    <row r="99937" ht="14.25" customHeight="1"/>
    <row r="99938" ht="14.25" customHeight="1"/>
    <row r="99939" ht="14.25" customHeight="1"/>
    <row r="99940" ht="14.25" customHeight="1"/>
    <row r="99941" ht="14.25" customHeight="1"/>
    <row r="99942" ht="14.25" customHeight="1"/>
    <row r="99943" ht="14.25" customHeight="1"/>
    <row r="99944" ht="14.25" customHeight="1"/>
    <row r="99945" ht="14.25" customHeight="1"/>
    <row r="99946" ht="14.25" customHeight="1"/>
    <row r="99947" ht="14.25" customHeight="1"/>
    <row r="99948" ht="14.25" customHeight="1"/>
    <row r="99949" ht="14.25" customHeight="1"/>
    <row r="99950" ht="14.25" customHeight="1"/>
    <row r="99951" ht="14.25" customHeight="1"/>
    <row r="99952" ht="14.25" customHeight="1"/>
    <row r="99953" ht="14.25" customHeight="1"/>
    <row r="99954" ht="14.25" customHeight="1"/>
    <row r="99955" ht="14.25" customHeight="1"/>
    <row r="99956" ht="14.25" customHeight="1"/>
    <row r="99957" ht="14.25" customHeight="1"/>
    <row r="99958" ht="14.25" customHeight="1"/>
    <row r="99959" ht="14.25" customHeight="1"/>
    <row r="99960" ht="14.25" customHeight="1"/>
    <row r="99961" ht="14.25" customHeight="1"/>
    <row r="99962" ht="14.25" customHeight="1"/>
    <row r="99963" ht="14.25" customHeight="1"/>
    <row r="99964" ht="14.25" customHeight="1"/>
    <row r="99965" ht="14.25" customHeight="1"/>
    <row r="99966" ht="14.25" customHeight="1"/>
    <row r="99967" ht="14.25" customHeight="1"/>
    <row r="99968" ht="14.25" customHeight="1"/>
    <row r="99969" ht="14.25" customHeight="1"/>
    <row r="99970" ht="14.25" customHeight="1"/>
    <row r="99971" ht="14.25" customHeight="1"/>
    <row r="99972" ht="14.25" customHeight="1"/>
    <row r="99973" ht="14.25" customHeight="1"/>
    <row r="99974" ht="14.25" customHeight="1"/>
    <row r="99975" ht="14.25" customHeight="1"/>
    <row r="99976" ht="14.25" customHeight="1"/>
    <row r="99977" ht="14.25" customHeight="1"/>
    <row r="99978" ht="14.25" customHeight="1"/>
    <row r="99979" ht="14.25" customHeight="1"/>
    <row r="99980" ht="14.25" customHeight="1"/>
    <row r="99981" ht="14.25" customHeight="1"/>
    <row r="99982" ht="14.25" customHeight="1"/>
    <row r="99983" ht="14.25" customHeight="1"/>
    <row r="99984" ht="14.25" customHeight="1"/>
    <row r="99985" ht="14.25" customHeight="1"/>
    <row r="99986" ht="14.25" customHeight="1"/>
    <row r="99987" ht="14.25" customHeight="1"/>
    <row r="99988" ht="14.25" customHeight="1"/>
    <row r="99989" ht="14.25" customHeight="1"/>
    <row r="99990" ht="14.25" customHeight="1"/>
    <row r="99991" ht="14.25" customHeight="1"/>
    <row r="99992" ht="14.25" customHeight="1"/>
    <row r="99993" ht="14.25" customHeight="1"/>
    <row r="99994" ht="14.25" customHeight="1"/>
    <row r="99995" ht="14.25" customHeight="1"/>
    <row r="99996" ht="14.25" customHeight="1"/>
    <row r="99997" ht="14.25" customHeight="1"/>
    <row r="99998" ht="14.25" customHeight="1"/>
    <row r="99999" ht="14.25" customHeight="1"/>
    <row r="100000" ht="14.25" customHeight="1"/>
    <row r="100001" ht="14.25" customHeight="1"/>
    <row r="100002" ht="14.25" customHeight="1"/>
    <row r="100003" ht="14.25" customHeight="1"/>
    <row r="100004" ht="14.25" customHeight="1"/>
    <row r="100005" ht="14.25" customHeight="1"/>
    <row r="100006" ht="14.25" customHeight="1"/>
    <row r="100007" ht="14.25" customHeight="1"/>
    <row r="100008" ht="14.25" customHeight="1"/>
    <row r="100009" ht="14.25" customHeight="1"/>
    <row r="100010" ht="14.25" customHeight="1"/>
    <row r="100011" ht="14.25" customHeight="1"/>
    <row r="100012" ht="14.25" customHeight="1"/>
    <row r="100013" ht="14.25" customHeight="1"/>
    <row r="100014" ht="14.25" customHeight="1"/>
    <row r="100015" ht="14.25" customHeight="1"/>
    <row r="100016" ht="14.25" customHeight="1"/>
    <row r="100017" ht="14.25" customHeight="1"/>
    <row r="100018" ht="14.25" customHeight="1"/>
    <row r="100019" ht="14.25" customHeight="1"/>
    <row r="100020" ht="14.25" customHeight="1"/>
    <row r="100021" ht="14.25" customHeight="1"/>
    <row r="100022" ht="14.25" customHeight="1"/>
    <row r="100023" ht="14.25" customHeight="1"/>
    <row r="100024" ht="14.25" customHeight="1"/>
    <row r="100025" ht="14.25" customHeight="1"/>
    <row r="100026" ht="14.25" customHeight="1"/>
    <row r="100027" ht="14.25" customHeight="1"/>
    <row r="100028" ht="14.25" customHeight="1"/>
    <row r="100029" ht="14.25" customHeight="1"/>
    <row r="100030" ht="14.25" customHeight="1"/>
    <row r="100031" ht="14.25" customHeight="1"/>
    <row r="100032" ht="14.25" customHeight="1"/>
    <row r="100033" ht="14.25" customHeight="1"/>
    <row r="100034" ht="14.25" customHeight="1"/>
    <row r="100035" ht="14.25" customHeight="1"/>
    <row r="100036" ht="14.25" customHeight="1"/>
    <row r="100037" ht="14.25" customHeight="1"/>
    <row r="100038" ht="14.25" customHeight="1"/>
    <row r="100039" ht="14.25" customHeight="1"/>
    <row r="100040" ht="14.25" customHeight="1"/>
    <row r="100041" ht="14.25" customHeight="1"/>
    <row r="100042" ht="14.25" customHeight="1"/>
    <row r="100043" ht="14.25" customHeight="1"/>
    <row r="100044" ht="14.25" customHeight="1"/>
    <row r="100045" ht="14.25" customHeight="1"/>
    <row r="100046" ht="14.25" customHeight="1"/>
    <row r="100047" ht="14.25" customHeight="1"/>
    <row r="100048" ht="14.25" customHeight="1"/>
    <row r="100049" ht="14.25" customHeight="1"/>
    <row r="100050" ht="14.25" customHeight="1"/>
    <row r="100051" ht="14.25" customHeight="1"/>
    <row r="100052" ht="14.25" customHeight="1"/>
    <row r="100053" ht="14.25" customHeight="1"/>
    <row r="100054" ht="14.25" customHeight="1"/>
    <row r="100055" ht="14.25" customHeight="1"/>
    <row r="100056" ht="14.25" customHeight="1"/>
    <row r="100057" ht="14.25" customHeight="1"/>
    <row r="100058" ht="14.25" customHeight="1"/>
    <row r="100059" ht="14.25" customHeight="1"/>
    <row r="100060" ht="14.25" customHeight="1"/>
    <row r="100061" ht="14.25" customHeight="1"/>
    <row r="100062" ht="14.25" customHeight="1"/>
    <row r="100063" ht="14.25" customHeight="1"/>
    <row r="100064" ht="14.25" customHeight="1"/>
    <row r="100065" ht="14.25" customHeight="1"/>
    <row r="100066" ht="14.25" customHeight="1"/>
    <row r="100067" ht="14.25" customHeight="1"/>
    <row r="100068" ht="14.25" customHeight="1"/>
    <row r="100069" ht="14.25" customHeight="1"/>
    <row r="100070" ht="14.25" customHeight="1"/>
    <row r="100071" ht="14.25" customHeight="1"/>
    <row r="100072" ht="14.25" customHeight="1"/>
    <row r="100073" ht="14.25" customHeight="1"/>
    <row r="100074" ht="14.25" customHeight="1"/>
    <row r="100075" ht="14.25" customHeight="1"/>
    <row r="100076" ht="14.25" customHeight="1"/>
    <row r="100077" ht="14.25" customHeight="1"/>
    <row r="100078" ht="14.25" customHeight="1"/>
    <row r="100079" ht="14.25" customHeight="1"/>
    <row r="100080" ht="14.25" customHeight="1"/>
    <row r="100081" ht="14.25" customHeight="1"/>
    <row r="100082" ht="14.25" customHeight="1"/>
    <row r="100083" ht="14.25" customHeight="1"/>
    <row r="100084" ht="14.25" customHeight="1"/>
    <row r="100085" ht="14.25" customHeight="1"/>
    <row r="100086" ht="14.25" customHeight="1"/>
    <row r="100087" ht="14.25" customHeight="1"/>
    <row r="100088" ht="14.25" customHeight="1"/>
    <row r="100089" ht="14.25" customHeight="1"/>
    <row r="100090" ht="14.25" customHeight="1"/>
    <row r="100091" ht="14.25" customHeight="1"/>
    <row r="100092" ht="14.25" customHeight="1"/>
    <row r="100093" ht="14.25" customHeight="1"/>
    <row r="100094" ht="14.25" customHeight="1"/>
    <row r="100095" ht="14.25" customHeight="1"/>
    <row r="100096" ht="14.25" customHeight="1"/>
    <row r="100097" ht="14.25" customHeight="1"/>
    <row r="100098" ht="14.25" customHeight="1"/>
    <row r="100099" ht="14.25" customHeight="1"/>
    <row r="100100" ht="14.25" customHeight="1"/>
    <row r="100101" ht="14.25" customHeight="1"/>
    <row r="100102" ht="14.25" customHeight="1"/>
    <row r="100103" ht="14.25" customHeight="1"/>
    <row r="100104" ht="14.25" customHeight="1"/>
    <row r="100105" ht="14.25" customHeight="1"/>
    <row r="100106" ht="14.25" customHeight="1"/>
    <row r="100107" ht="14.25" customHeight="1"/>
    <row r="100108" ht="14.25" customHeight="1"/>
    <row r="100109" ht="14.25" customHeight="1"/>
    <row r="100110" ht="14.25" customHeight="1"/>
    <row r="100111" ht="14.25" customHeight="1"/>
    <row r="100112" ht="14.25" customHeight="1"/>
    <row r="100113" ht="14.25" customHeight="1"/>
    <row r="100114" ht="14.25" customHeight="1"/>
    <row r="100115" ht="14.25" customHeight="1"/>
    <row r="100116" ht="14.25" customHeight="1"/>
    <row r="100117" ht="14.25" customHeight="1"/>
    <row r="100118" ht="14.25" customHeight="1"/>
    <row r="100119" ht="14.25" customHeight="1"/>
    <row r="100120" ht="14.25" customHeight="1"/>
    <row r="100121" ht="14.25" customHeight="1"/>
    <row r="100122" ht="14.25" customHeight="1"/>
    <row r="100123" ht="14.25" customHeight="1"/>
    <row r="100124" ht="14.25" customHeight="1"/>
    <row r="100125" ht="14.25" customHeight="1"/>
    <row r="100126" ht="14.25" customHeight="1"/>
    <row r="100127" ht="14.25" customHeight="1"/>
    <row r="100128" ht="14.25" customHeight="1"/>
    <row r="100129" ht="14.25" customHeight="1"/>
    <row r="100130" ht="14.25" customHeight="1"/>
    <row r="100131" ht="14.25" customHeight="1"/>
    <row r="100132" ht="14.25" customHeight="1"/>
    <row r="100133" ht="14.25" customHeight="1"/>
    <row r="100134" ht="14.25" customHeight="1"/>
    <row r="100135" ht="14.25" customHeight="1"/>
    <row r="100136" ht="14.25" customHeight="1"/>
    <row r="100137" ht="14.25" customHeight="1"/>
    <row r="100138" ht="14.25" customHeight="1"/>
    <row r="100139" ht="14.25" customHeight="1"/>
    <row r="100140" ht="14.25" customHeight="1"/>
    <row r="100141" ht="14.25" customHeight="1"/>
    <row r="100142" ht="14.25" customHeight="1"/>
    <row r="100143" ht="14.25" customHeight="1"/>
    <row r="100144" ht="14.25" customHeight="1"/>
    <row r="100145" ht="14.25" customHeight="1"/>
    <row r="100146" ht="14.25" customHeight="1"/>
    <row r="100147" ht="14.25" customHeight="1"/>
    <row r="100148" ht="14.25" customHeight="1"/>
    <row r="100149" ht="14.25" customHeight="1"/>
    <row r="100150" ht="14.25" customHeight="1"/>
    <row r="100151" ht="14.25" customHeight="1"/>
    <row r="100152" ht="14.25" customHeight="1"/>
    <row r="100153" ht="14.25" customHeight="1"/>
    <row r="100154" ht="14.25" customHeight="1"/>
    <row r="100155" ht="14.25" customHeight="1"/>
    <row r="100156" ht="14.25" customHeight="1"/>
    <row r="100157" ht="14.25" customHeight="1"/>
    <row r="100158" ht="14.25" customHeight="1"/>
    <row r="100159" ht="14.25" customHeight="1"/>
    <row r="100160" ht="14.25" customHeight="1"/>
    <row r="100161" ht="14.25" customHeight="1"/>
    <row r="100162" ht="14.25" customHeight="1"/>
    <row r="100163" ht="14.25" customHeight="1"/>
    <row r="100164" ht="14.25" customHeight="1"/>
    <row r="100165" ht="14.25" customHeight="1"/>
    <row r="100166" ht="14.25" customHeight="1"/>
    <row r="100167" ht="14.25" customHeight="1"/>
    <row r="100168" ht="14.25" customHeight="1"/>
    <row r="100169" ht="14.25" customHeight="1"/>
    <row r="100170" ht="14.25" customHeight="1"/>
    <row r="100171" ht="14.25" customHeight="1"/>
    <row r="100172" ht="14.25" customHeight="1"/>
    <row r="100173" ht="14.25" customHeight="1"/>
    <row r="100174" ht="14.25" customHeight="1"/>
    <row r="100175" ht="14.25" customHeight="1"/>
    <row r="100176" ht="14.25" customHeight="1"/>
    <row r="100177" ht="14.25" customHeight="1"/>
    <row r="100178" ht="14.25" customHeight="1"/>
    <row r="100179" ht="14.25" customHeight="1"/>
    <row r="100180" ht="14.25" customHeight="1"/>
    <row r="100181" ht="14.25" customHeight="1"/>
    <row r="100182" ht="14.25" customHeight="1"/>
    <row r="100183" ht="14.25" customHeight="1"/>
    <row r="100184" ht="14.25" customHeight="1"/>
    <row r="100185" ht="14.25" customHeight="1"/>
    <row r="100186" ht="14.25" customHeight="1"/>
    <row r="100187" ht="14.25" customHeight="1"/>
    <row r="100188" ht="14.25" customHeight="1"/>
    <row r="100189" ht="14.25" customHeight="1"/>
    <row r="100190" ht="14.25" customHeight="1"/>
    <row r="100191" ht="14.25" customHeight="1"/>
    <row r="100192" ht="14.25" customHeight="1"/>
    <row r="100193" ht="14.25" customHeight="1"/>
    <row r="100194" ht="14.25" customHeight="1"/>
    <row r="100195" ht="14.25" customHeight="1"/>
    <row r="100196" ht="14.25" customHeight="1"/>
    <row r="100197" ht="14.25" customHeight="1"/>
    <row r="100198" ht="14.25" customHeight="1"/>
    <row r="100199" ht="14.25" customHeight="1"/>
    <row r="100200" ht="14.25" customHeight="1"/>
    <row r="100201" ht="14.25" customHeight="1"/>
    <row r="100202" ht="14.25" customHeight="1"/>
    <row r="100203" ht="14.25" customHeight="1"/>
    <row r="100204" ht="14.25" customHeight="1"/>
    <row r="100205" ht="14.25" customHeight="1"/>
    <row r="100206" ht="14.25" customHeight="1"/>
    <row r="100207" ht="14.25" customHeight="1"/>
    <row r="100208" ht="14.25" customHeight="1"/>
    <row r="100209" ht="14.25" customHeight="1"/>
    <row r="100210" ht="14.25" customHeight="1"/>
    <row r="100211" ht="14.25" customHeight="1"/>
    <row r="100212" ht="14.25" customHeight="1"/>
    <row r="100213" ht="14.25" customHeight="1"/>
    <row r="100214" ht="14.25" customHeight="1"/>
    <row r="100215" ht="14.25" customHeight="1"/>
    <row r="100216" ht="14.25" customHeight="1"/>
    <row r="100217" ht="14.25" customHeight="1"/>
    <row r="100218" ht="14.25" customHeight="1"/>
    <row r="100219" ht="14.25" customHeight="1"/>
    <row r="100220" ht="14.25" customHeight="1"/>
    <row r="100221" ht="14.25" customHeight="1"/>
    <row r="100222" ht="14.25" customHeight="1"/>
    <row r="100223" ht="14.25" customHeight="1"/>
    <row r="100224" ht="14.25" customHeight="1"/>
    <row r="100225" ht="14.25" customHeight="1"/>
    <row r="100226" ht="14.25" customHeight="1"/>
    <row r="100227" ht="14.25" customHeight="1"/>
    <row r="100228" ht="14.25" customHeight="1"/>
    <row r="100229" ht="14.25" customHeight="1"/>
    <row r="100230" ht="14.25" customHeight="1"/>
    <row r="100231" ht="14.25" customHeight="1"/>
    <row r="100232" ht="14.25" customHeight="1"/>
    <row r="100233" ht="14.25" customHeight="1"/>
    <row r="100234" ht="14.25" customHeight="1"/>
    <row r="100235" ht="14.25" customHeight="1"/>
    <row r="100236" ht="14.25" customHeight="1"/>
    <row r="100237" ht="14.25" customHeight="1"/>
    <row r="100238" ht="14.25" customHeight="1"/>
    <row r="100239" ht="14.25" customHeight="1"/>
    <row r="100240" ht="14.25" customHeight="1"/>
    <row r="100241" ht="14.25" customHeight="1"/>
    <row r="100242" ht="14.25" customHeight="1"/>
    <row r="100243" ht="14.25" customHeight="1"/>
    <row r="100244" ht="14.25" customHeight="1"/>
    <row r="100245" ht="14.25" customHeight="1"/>
    <row r="100246" ht="14.25" customHeight="1"/>
    <row r="100247" ht="14.25" customHeight="1"/>
    <row r="100248" ht="14.25" customHeight="1"/>
    <row r="100249" ht="14.25" customHeight="1"/>
    <row r="100250" ht="14.25" customHeight="1"/>
    <row r="100251" ht="14.25" customHeight="1"/>
    <row r="100252" ht="14.25" customHeight="1"/>
    <row r="100253" ht="14.25" customHeight="1"/>
    <row r="100254" ht="14.25" customHeight="1"/>
    <row r="100255" ht="14.25" customHeight="1"/>
    <row r="100256" ht="14.25" customHeight="1"/>
    <row r="100257" ht="14.25" customHeight="1"/>
    <row r="100258" ht="14.25" customHeight="1"/>
    <row r="100259" ht="14.25" customHeight="1"/>
    <row r="100260" ht="14.25" customHeight="1"/>
    <row r="100261" ht="14.25" customHeight="1"/>
    <row r="100262" ht="14.25" customHeight="1"/>
    <row r="100263" ht="14.25" customHeight="1"/>
    <row r="100264" ht="14.25" customHeight="1"/>
    <row r="100265" ht="14.25" customHeight="1"/>
    <row r="100266" ht="14.25" customHeight="1"/>
    <row r="100267" ht="14.25" customHeight="1"/>
    <row r="100268" ht="14.25" customHeight="1"/>
    <row r="100269" ht="14.25" customHeight="1"/>
    <row r="100270" ht="14.25" customHeight="1"/>
    <row r="100271" ht="14.25" customHeight="1"/>
    <row r="100272" ht="14.25" customHeight="1"/>
    <row r="100273" ht="14.25" customHeight="1"/>
    <row r="100274" ht="14.25" customHeight="1"/>
    <row r="100275" ht="14.25" customHeight="1"/>
    <row r="100276" ht="14.25" customHeight="1"/>
    <row r="100277" ht="14.25" customHeight="1"/>
    <row r="100278" ht="14.25" customHeight="1"/>
    <row r="100279" ht="14.25" customHeight="1"/>
    <row r="100280" ht="14.25" customHeight="1"/>
    <row r="100281" ht="14.25" customHeight="1"/>
    <row r="100282" ht="14.25" customHeight="1"/>
    <row r="100283" ht="14.25" customHeight="1"/>
    <row r="100284" ht="14.25" customHeight="1"/>
    <row r="100285" ht="14.25" customHeight="1"/>
    <row r="100286" ht="14.25" customHeight="1"/>
    <row r="100287" ht="14.25" customHeight="1"/>
    <row r="100288" ht="14.25" customHeight="1"/>
    <row r="100289" ht="14.25" customHeight="1"/>
    <row r="100290" ht="14.25" customHeight="1"/>
    <row r="100291" ht="14.25" customHeight="1"/>
    <row r="100292" ht="14.25" customHeight="1"/>
    <row r="100293" ht="14.25" customHeight="1"/>
    <row r="100294" ht="14.25" customHeight="1"/>
    <row r="100295" ht="14.25" customHeight="1"/>
    <row r="100296" ht="14.25" customHeight="1"/>
    <row r="100297" ht="14.25" customHeight="1"/>
    <row r="100298" ht="14.25" customHeight="1"/>
    <row r="100299" ht="14.25" customHeight="1"/>
    <row r="100300" ht="14.25" customHeight="1"/>
    <row r="100301" ht="14.25" customHeight="1"/>
    <row r="100302" ht="14.25" customHeight="1"/>
    <row r="100303" ht="14.25" customHeight="1"/>
    <row r="100304" ht="14.25" customHeight="1"/>
    <row r="100305" ht="14.25" customHeight="1"/>
    <row r="100306" ht="14.25" customHeight="1"/>
    <row r="100307" ht="14.25" customHeight="1"/>
    <row r="100308" ht="14.25" customHeight="1"/>
    <row r="100309" ht="14.25" customHeight="1"/>
    <row r="100310" ht="14.25" customHeight="1"/>
    <row r="100311" ht="14.25" customHeight="1"/>
    <row r="100312" ht="14.25" customHeight="1"/>
    <row r="100313" ht="14.25" customHeight="1"/>
    <row r="100314" ht="14.25" customHeight="1"/>
    <row r="100315" ht="14.25" customHeight="1"/>
    <row r="100316" ht="14.25" customHeight="1"/>
    <row r="100317" ht="14.25" customHeight="1"/>
    <row r="100318" ht="14.25" customHeight="1"/>
    <row r="100319" ht="14.25" customHeight="1"/>
    <row r="100320" ht="14.25" customHeight="1"/>
    <row r="100321" ht="14.25" customHeight="1"/>
    <row r="100322" ht="14.25" customHeight="1"/>
    <row r="100323" ht="14.25" customHeight="1"/>
    <row r="100324" ht="14.25" customHeight="1"/>
    <row r="100325" ht="14.25" customHeight="1"/>
    <row r="100326" ht="14.25" customHeight="1"/>
    <row r="100327" ht="14.25" customHeight="1"/>
    <row r="100328" ht="14.25" customHeight="1"/>
    <row r="100329" ht="14.25" customHeight="1"/>
    <row r="100330" ht="14.25" customHeight="1"/>
    <row r="100331" ht="14.25" customHeight="1"/>
    <row r="100332" ht="14.25" customHeight="1"/>
    <row r="100333" ht="14.25" customHeight="1"/>
    <row r="100334" ht="14.25" customHeight="1"/>
    <row r="100335" ht="14.25" customHeight="1"/>
    <row r="100336" ht="14.25" customHeight="1"/>
    <row r="100337" ht="14.25" customHeight="1"/>
    <row r="100338" ht="14.25" customHeight="1"/>
    <row r="100339" ht="14.25" customHeight="1"/>
    <row r="100340" ht="14.25" customHeight="1"/>
    <row r="100341" ht="14.25" customHeight="1"/>
    <row r="100342" ht="14.25" customHeight="1"/>
    <row r="100343" ht="14.25" customHeight="1"/>
    <row r="100344" ht="14.25" customHeight="1"/>
    <row r="100345" ht="14.25" customHeight="1"/>
    <row r="100346" ht="14.25" customHeight="1"/>
    <row r="100347" ht="14.25" customHeight="1"/>
    <row r="100348" ht="14.25" customHeight="1"/>
    <row r="100349" ht="14.25" customHeight="1"/>
    <row r="100350" ht="14.25" customHeight="1"/>
    <row r="100351" ht="14.25" customHeight="1"/>
    <row r="100352" ht="14.25" customHeight="1"/>
    <row r="100353" ht="14.25" customHeight="1"/>
    <row r="100354" ht="14.25" customHeight="1"/>
    <row r="100355" ht="14.25" customHeight="1"/>
    <row r="100356" ht="14.25" customHeight="1"/>
    <row r="100357" ht="14.25" customHeight="1"/>
    <row r="100358" ht="14.25" customHeight="1"/>
    <row r="100359" ht="14.25" customHeight="1"/>
    <row r="100360" ht="14.25" customHeight="1"/>
    <row r="100361" ht="14.25" customHeight="1"/>
    <row r="100362" ht="14.25" customHeight="1"/>
    <row r="100363" ht="14.25" customHeight="1"/>
    <row r="100364" ht="14.25" customHeight="1"/>
    <row r="100365" ht="14.25" customHeight="1"/>
    <row r="100366" ht="14.25" customHeight="1"/>
    <row r="100367" ht="14.25" customHeight="1"/>
    <row r="100368" ht="14.25" customHeight="1"/>
    <row r="100369" ht="14.25" customHeight="1"/>
    <row r="100370" ht="14.25" customHeight="1"/>
    <row r="100371" ht="14.25" customHeight="1"/>
    <row r="100372" ht="14.25" customHeight="1"/>
    <row r="100373" ht="14.25" customHeight="1"/>
    <row r="100374" ht="14.25" customHeight="1"/>
    <row r="100375" ht="14.25" customHeight="1"/>
    <row r="100376" ht="14.25" customHeight="1"/>
    <row r="100377" ht="14.25" customHeight="1"/>
    <row r="100378" ht="14.25" customHeight="1"/>
    <row r="100379" ht="14.25" customHeight="1"/>
    <row r="100380" ht="14.25" customHeight="1"/>
    <row r="100381" ht="14.25" customHeight="1"/>
    <row r="100382" ht="14.25" customHeight="1"/>
    <row r="100383" ht="14.25" customHeight="1"/>
    <row r="100384" ht="14.25" customHeight="1"/>
    <row r="100385" ht="14.25" customHeight="1"/>
    <row r="100386" ht="14.25" customHeight="1"/>
    <row r="100387" ht="14.25" customHeight="1"/>
    <row r="100388" ht="14.25" customHeight="1"/>
    <row r="100389" ht="14.25" customHeight="1"/>
    <row r="100390" ht="14.25" customHeight="1"/>
    <row r="100391" ht="14.25" customHeight="1"/>
    <row r="100392" ht="14.25" customHeight="1"/>
    <row r="100393" ht="14.25" customHeight="1"/>
    <row r="100394" ht="14.25" customHeight="1"/>
    <row r="100395" ht="14.25" customHeight="1"/>
    <row r="100396" ht="14.25" customHeight="1"/>
    <row r="100397" ht="14.25" customHeight="1"/>
    <row r="100398" ht="14.25" customHeight="1"/>
    <row r="100399" ht="14.25" customHeight="1"/>
    <row r="100400" ht="14.25" customHeight="1"/>
    <row r="100401" ht="14.25" customHeight="1"/>
    <row r="100402" ht="14.25" customHeight="1"/>
    <row r="100403" ht="14.25" customHeight="1"/>
    <row r="100404" ht="14.25" customHeight="1"/>
    <row r="100405" ht="14.25" customHeight="1"/>
    <row r="100406" ht="14.25" customHeight="1"/>
    <row r="100407" ht="14.25" customHeight="1"/>
    <row r="100408" ht="14.25" customHeight="1"/>
    <row r="100409" ht="14.25" customHeight="1"/>
    <row r="100410" ht="14.25" customHeight="1"/>
    <row r="100411" ht="14.25" customHeight="1"/>
    <row r="100412" ht="14.25" customHeight="1"/>
    <row r="100413" ht="14.25" customHeight="1"/>
    <row r="100414" ht="14.25" customHeight="1"/>
    <row r="100415" ht="14.25" customHeight="1"/>
    <row r="100416" ht="14.25" customHeight="1"/>
    <row r="100417" ht="14.25" customHeight="1"/>
    <row r="100418" ht="14.25" customHeight="1"/>
    <row r="100419" ht="14.25" customHeight="1"/>
    <row r="100420" ht="14.25" customHeight="1"/>
    <row r="100421" ht="14.25" customHeight="1"/>
    <row r="100422" ht="14.25" customHeight="1"/>
    <row r="100423" ht="14.25" customHeight="1"/>
    <row r="100424" ht="14.25" customHeight="1"/>
    <row r="100425" ht="14.25" customHeight="1"/>
    <row r="100426" ht="14.25" customHeight="1"/>
    <row r="100427" ht="14.25" customHeight="1"/>
    <row r="100428" ht="14.25" customHeight="1"/>
    <row r="100429" ht="14.25" customHeight="1"/>
    <row r="100430" ht="14.25" customHeight="1"/>
    <row r="100431" ht="14.25" customHeight="1"/>
    <row r="100432" ht="14.25" customHeight="1"/>
    <row r="100433" ht="14.25" customHeight="1"/>
    <row r="100434" ht="14.25" customHeight="1"/>
    <row r="100435" ht="14.25" customHeight="1"/>
    <row r="100436" ht="14.25" customHeight="1"/>
    <row r="100437" ht="14.25" customHeight="1"/>
    <row r="100438" ht="14.25" customHeight="1"/>
    <row r="100439" ht="14.25" customHeight="1"/>
    <row r="100440" ht="14.25" customHeight="1"/>
    <row r="100441" ht="14.25" customHeight="1"/>
    <row r="100442" ht="14.25" customHeight="1"/>
    <row r="100443" ht="14.25" customHeight="1"/>
    <row r="100444" ht="14.25" customHeight="1"/>
    <row r="100445" ht="14.25" customHeight="1"/>
    <row r="100446" ht="14.25" customHeight="1"/>
    <row r="100447" ht="14.25" customHeight="1"/>
    <row r="100448" ht="14.25" customHeight="1"/>
    <row r="100449" ht="14.25" customHeight="1"/>
    <row r="100450" ht="14.25" customHeight="1"/>
    <row r="100451" ht="14.25" customHeight="1"/>
    <row r="100452" ht="14.25" customHeight="1"/>
    <row r="100453" ht="14.25" customHeight="1"/>
    <row r="100454" ht="14.25" customHeight="1"/>
    <row r="100455" ht="14.25" customHeight="1"/>
    <row r="100456" ht="14.25" customHeight="1"/>
    <row r="100457" ht="14.25" customHeight="1"/>
    <row r="100458" ht="14.25" customHeight="1"/>
    <row r="100459" ht="14.25" customHeight="1"/>
    <row r="100460" ht="14.25" customHeight="1"/>
    <row r="100461" ht="14.25" customHeight="1"/>
    <row r="100462" ht="14.25" customHeight="1"/>
    <row r="100463" ht="14.25" customHeight="1"/>
    <row r="100464" ht="14.25" customHeight="1"/>
    <row r="100465" ht="14.25" customHeight="1"/>
    <row r="100466" ht="14.25" customHeight="1"/>
    <row r="100467" ht="14.25" customHeight="1"/>
    <row r="100468" ht="14.25" customHeight="1"/>
    <row r="100469" ht="14.25" customHeight="1"/>
    <row r="100470" ht="14.25" customHeight="1"/>
    <row r="100471" ht="14.25" customHeight="1"/>
    <row r="100472" ht="14.25" customHeight="1"/>
    <row r="100473" ht="14.25" customHeight="1"/>
    <row r="100474" ht="14.25" customHeight="1"/>
    <row r="100475" ht="14.25" customHeight="1"/>
    <row r="100476" ht="14.25" customHeight="1"/>
    <row r="100477" ht="14.25" customHeight="1"/>
    <row r="100478" ht="14.25" customHeight="1"/>
    <row r="100479" ht="14.25" customHeight="1"/>
    <row r="100480" ht="14.25" customHeight="1"/>
    <row r="100481" ht="14.25" customHeight="1"/>
    <row r="100482" ht="14.25" customHeight="1"/>
    <row r="100483" ht="14.25" customHeight="1"/>
    <row r="100484" ht="14.25" customHeight="1"/>
    <row r="100485" ht="14.25" customHeight="1"/>
    <row r="100486" ht="14.25" customHeight="1"/>
    <row r="100487" ht="14.25" customHeight="1"/>
    <row r="100488" ht="14.25" customHeight="1"/>
    <row r="100489" ht="14.25" customHeight="1"/>
    <row r="100490" ht="14.25" customHeight="1"/>
    <row r="100491" ht="14.25" customHeight="1"/>
    <row r="100492" ht="14.25" customHeight="1"/>
    <row r="100493" ht="14.25" customHeight="1"/>
    <row r="100494" ht="14.25" customHeight="1"/>
    <row r="100495" ht="14.25" customHeight="1"/>
    <row r="100496" ht="14.25" customHeight="1"/>
    <row r="100497" ht="14.25" customHeight="1"/>
    <row r="100498" ht="14.25" customHeight="1"/>
    <row r="100499" ht="14.25" customHeight="1"/>
    <row r="100500" ht="14.25" customHeight="1"/>
    <row r="100501" ht="14.25" customHeight="1"/>
    <row r="100502" ht="14.25" customHeight="1"/>
    <row r="100503" ht="14.25" customHeight="1"/>
    <row r="100504" ht="14.25" customHeight="1"/>
    <row r="100505" ht="14.25" customHeight="1"/>
    <row r="100506" ht="14.25" customHeight="1"/>
    <row r="100507" ht="14.25" customHeight="1"/>
    <row r="100508" ht="14.25" customHeight="1"/>
    <row r="100509" ht="14.25" customHeight="1"/>
    <row r="100510" ht="14.25" customHeight="1"/>
    <row r="100511" ht="14.25" customHeight="1"/>
    <row r="100512" ht="14.25" customHeight="1"/>
    <row r="100513" ht="14.25" customHeight="1"/>
    <row r="100514" ht="14.25" customHeight="1"/>
    <row r="100515" ht="14.25" customHeight="1"/>
    <row r="100516" ht="14.25" customHeight="1"/>
    <row r="100517" ht="14.25" customHeight="1"/>
    <row r="100518" ht="14.25" customHeight="1"/>
    <row r="100519" ht="14.25" customHeight="1"/>
    <row r="100520" ht="14.25" customHeight="1"/>
    <row r="100521" ht="14.25" customHeight="1"/>
    <row r="100522" ht="14.25" customHeight="1"/>
    <row r="100523" ht="14.25" customHeight="1"/>
    <row r="100524" ht="14.25" customHeight="1"/>
    <row r="100525" ht="14.25" customHeight="1"/>
    <row r="100526" ht="14.25" customHeight="1"/>
    <row r="100527" ht="14.25" customHeight="1"/>
    <row r="100528" ht="14.25" customHeight="1"/>
    <row r="100529" ht="14.25" customHeight="1"/>
    <row r="100530" ht="14.25" customHeight="1"/>
    <row r="100531" ht="14.25" customHeight="1"/>
    <row r="100532" ht="14.25" customHeight="1"/>
    <row r="100533" ht="14.25" customHeight="1"/>
    <row r="100534" ht="14.25" customHeight="1"/>
    <row r="100535" ht="14.25" customHeight="1"/>
    <row r="100536" ht="14.25" customHeight="1"/>
    <row r="100537" ht="14.25" customHeight="1"/>
    <row r="100538" ht="14.25" customHeight="1"/>
    <row r="100539" ht="14.25" customHeight="1"/>
    <row r="100540" ht="14.25" customHeight="1"/>
    <row r="100541" ht="14.25" customHeight="1"/>
    <row r="100542" ht="14.25" customHeight="1"/>
    <row r="100543" ht="14.25" customHeight="1"/>
    <row r="100544" ht="14.25" customHeight="1"/>
    <row r="100545" ht="14.25" customHeight="1"/>
    <row r="100546" ht="14.25" customHeight="1"/>
    <row r="100547" ht="14.25" customHeight="1"/>
    <row r="100548" ht="14.25" customHeight="1"/>
    <row r="100549" ht="14.25" customHeight="1"/>
    <row r="100550" ht="14.25" customHeight="1"/>
    <row r="100551" ht="14.25" customHeight="1"/>
    <row r="100552" ht="14.25" customHeight="1"/>
    <row r="100553" ht="14.25" customHeight="1"/>
    <row r="100554" ht="14.25" customHeight="1"/>
    <row r="100555" ht="14.25" customHeight="1"/>
    <row r="100556" ht="14.25" customHeight="1"/>
    <row r="100557" ht="14.25" customHeight="1"/>
    <row r="100558" ht="14.25" customHeight="1"/>
    <row r="100559" ht="14.25" customHeight="1"/>
    <row r="100560" ht="14.25" customHeight="1"/>
    <row r="100561" ht="14.25" customHeight="1"/>
    <row r="100562" ht="14.25" customHeight="1"/>
    <row r="100563" ht="14.25" customHeight="1"/>
    <row r="100564" ht="14.25" customHeight="1"/>
    <row r="100565" ht="14.25" customHeight="1"/>
    <row r="100566" ht="14.25" customHeight="1"/>
    <row r="100567" ht="14.25" customHeight="1"/>
    <row r="100568" ht="14.25" customHeight="1"/>
    <row r="100569" ht="14.25" customHeight="1"/>
    <row r="100570" ht="14.25" customHeight="1"/>
    <row r="100571" ht="14.25" customHeight="1"/>
    <row r="100572" ht="14.25" customHeight="1"/>
    <row r="100573" ht="14.25" customHeight="1"/>
    <row r="100574" ht="14.25" customHeight="1"/>
    <row r="100575" ht="14.25" customHeight="1"/>
    <row r="100576" ht="14.25" customHeight="1"/>
    <row r="100577" ht="14.25" customHeight="1"/>
    <row r="100578" ht="14.25" customHeight="1"/>
    <row r="100579" ht="14.25" customHeight="1"/>
    <row r="100580" ht="14.25" customHeight="1"/>
    <row r="100581" ht="14.25" customHeight="1"/>
    <row r="100582" ht="14.25" customHeight="1"/>
    <row r="100583" ht="14.25" customHeight="1"/>
    <row r="100584" ht="14.25" customHeight="1"/>
    <row r="100585" ht="14.25" customHeight="1"/>
    <row r="100586" ht="14.25" customHeight="1"/>
    <row r="100587" ht="14.25" customHeight="1"/>
    <row r="100588" ht="14.25" customHeight="1"/>
    <row r="100589" ht="14.25" customHeight="1"/>
    <row r="100590" ht="14.25" customHeight="1"/>
    <row r="100591" ht="14.25" customHeight="1"/>
    <row r="100592" ht="14.25" customHeight="1"/>
    <row r="100593" ht="14.25" customHeight="1"/>
    <row r="100594" ht="14.25" customHeight="1"/>
    <row r="100595" ht="14.25" customHeight="1"/>
    <row r="100596" ht="14.25" customHeight="1"/>
    <row r="100597" ht="14.25" customHeight="1"/>
    <row r="100598" ht="14.25" customHeight="1"/>
    <row r="100599" ht="14.25" customHeight="1"/>
    <row r="100600" ht="14.25" customHeight="1"/>
    <row r="100601" ht="14.25" customHeight="1"/>
    <row r="100602" ht="14.25" customHeight="1"/>
    <row r="100603" ht="14.25" customHeight="1"/>
    <row r="100604" ht="14.25" customHeight="1"/>
    <row r="100605" ht="14.25" customHeight="1"/>
    <row r="100606" ht="14.25" customHeight="1"/>
    <row r="100607" ht="14.25" customHeight="1"/>
    <row r="100608" ht="14.25" customHeight="1"/>
    <row r="100609" ht="14.25" customHeight="1"/>
    <row r="100610" ht="14.25" customHeight="1"/>
    <row r="100611" ht="14.25" customHeight="1"/>
    <row r="100612" ht="14.25" customHeight="1"/>
    <row r="100613" ht="14.25" customHeight="1"/>
    <row r="100614" ht="14.25" customHeight="1"/>
    <row r="100615" ht="14.25" customHeight="1"/>
    <row r="100616" ht="14.25" customHeight="1"/>
    <row r="100617" ht="14.25" customHeight="1"/>
    <row r="100618" ht="14.25" customHeight="1"/>
    <row r="100619" ht="14.25" customHeight="1"/>
    <row r="100620" ht="14.25" customHeight="1"/>
    <row r="100621" ht="14.25" customHeight="1"/>
    <row r="100622" ht="14.25" customHeight="1"/>
    <row r="100623" ht="14.25" customHeight="1"/>
    <row r="100624" ht="14.25" customHeight="1"/>
    <row r="100625" ht="14.25" customHeight="1"/>
    <row r="100626" ht="14.25" customHeight="1"/>
    <row r="100627" ht="14.25" customHeight="1"/>
    <row r="100628" ht="14.25" customHeight="1"/>
    <row r="100629" ht="14.25" customHeight="1"/>
    <row r="100630" ht="14.25" customHeight="1"/>
    <row r="100631" ht="14.25" customHeight="1"/>
    <row r="100632" ht="14.25" customHeight="1"/>
    <row r="100633" ht="14.25" customHeight="1"/>
    <row r="100634" ht="14.25" customHeight="1"/>
    <row r="100635" ht="14.25" customHeight="1"/>
    <row r="100636" ht="14.25" customHeight="1"/>
    <row r="100637" ht="14.25" customHeight="1"/>
    <row r="100638" ht="14.25" customHeight="1"/>
    <row r="100639" ht="14.25" customHeight="1"/>
    <row r="100640" ht="14.25" customHeight="1"/>
    <row r="100641" ht="14.25" customHeight="1"/>
    <row r="100642" ht="14.25" customHeight="1"/>
    <row r="100643" ht="14.25" customHeight="1"/>
    <row r="100644" ht="14.25" customHeight="1"/>
    <row r="100645" ht="14.25" customHeight="1"/>
    <row r="100646" ht="14.25" customHeight="1"/>
    <row r="100647" ht="14.25" customHeight="1"/>
    <row r="100648" ht="14.25" customHeight="1"/>
    <row r="100649" ht="14.25" customHeight="1"/>
    <row r="100650" ht="14.25" customHeight="1"/>
    <row r="100651" ht="14.25" customHeight="1"/>
    <row r="100652" ht="14.25" customHeight="1"/>
    <row r="100653" ht="14.25" customHeight="1"/>
    <row r="100654" ht="14.25" customHeight="1"/>
    <row r="100655" ht="14.25" customHeight="1"/>
    <row r="100656" ht="14.25" customHeight="1"/>
    <row r="100657" ht="14.25" customHeight="1"/>
    <row r="100658" ht="14.25" customHeight="1"/>
    <row r="100659" ht="14.25" customHeight="1"/>
    <row r="100660" ht="14.25" customHeight="1"/>
    <row r="100661" ht="14.25" customHeight="1"/>
    <row r="100662" ht="14.25" customHeight="1"/>
    <row r="100663" ht="14.25" customHeight="1"/>
    <row r="100664" ht="14.25" customHeight="1"/>
    <row r="100665" ht="14.25" customHeight="1"/>
    <row r="100666" ht="14.25" customHeight="1"/>
    <row r="100667" ht="14.25" customHeight="1"/>
    <row r="100668" ht="14.25" customHeight="1"/>
    <row r="100669" ht="14.25" customHeight="1"/>
    <row r="100670" ht="14.25" customHeight="1"/>
    <row r="100671" ht="14.25" customHeight="1"/>
    <row r="100672" ht="14.25" customHeight="1"/>
    <row r="100673" ht="14.25" customHeight="1"/>
    <row r="100674" ht="14.25" customHeight="1"/>
    <row r="100675" ht="14.25" customHeight="1"/>
    <row r="100676" ht="14.25" customHeight="1"/>
    <row r="100677" ht="14.25" customHeight="1"/>
    <row r="100678" ht="14.25" customHeight="1"/>
    <row r="100679" ht="14.25" customHeight="1"/>
    <row r="100680" ht="14.25" customHeight="1"/>
    <row r="100681" ht="14.25" customHeight="1"/>
    <row r="100682" ht="14.25" customHeight="1"/>
    <row r="100683" ht="14.25" customHeight="1"/>
    <row r="100684" ht="14.25" customHeight="1"/>
    <row r="100685" ht="14.25" customHeight="1"/>
    <row r="100686" ht="14.25" customHeight="1"/>
    <row r="100687" ht="14.25" customHeight="1"/>
    <row r="100688" ht="14.25" customHeight="1"/>
    <row r="100689" ht="14.25" customHeight="1"/>
    <row r="100690" ht="14.25" customHeight="1"/>
    <row r="100691" ht="14.25" customHeight="1"/>
    <row r="100692" ht="14.25" customHeight="1"/>
    <row r="100693" ht="14.25" customHeight="1"/>
    <row r="100694" ht="14.25" customHeight="1"/>
    <row r="100695" ht="14.25" customHeight="1"/>
    <row r="100696" ht="14.25" customHeight="1"/>
    <row r="100697" ht="14.25" customHeight="1"/>
    <row r="100698" ht="14.25" customHeight="1"/>
    <row r="100699" ht="14.25" customHeight="1"/>
    <row r="100700" ht="14.25" customHeight="1"/>
    <row r="100701" ht="14.25" customHeight="1"/>
    <row r="100702" ht="14.25" customHeight="1"/>
    <row r="100703" ht="14.25" customHeight="1"/>
    <row r="100704" ht="14.25" customHeight="1"/>
    <row r="100705" ht="14.25" customHeight="1"/>
    <row r="100706" ht="14.25" customHeight="1"/>
    <row r="100707" ht="14.25" customHeight="1"/>
    <row r="100708" ht="14.25" customHeight="1"/>
    <row r="100709" ht="14.25" customHeight="1"/>
    <row r="100710" ht="14.25" customHeight="1"/>
    <row r="100711" ht="14.25" customHeight="1"/>
    <row r="100712" ht="14.25" customHeight="1"/>
    <row r="100713" ht="14.25" customHeight="1"/>
    <row r="100714" ht="14.25" customHeight="1"/>
    <row r="100715" ht="14.25" customHeight="1"/>
    <row r="100716" ht="14.25" customHeight="1"/>
    <row r="100717" ht="14.25" customHeight="1"/>
    <row r="100718" ht="14.25" customHeight="1"/>
    <row r="100719" ht="14.25" customHeight="1"/>
    <row r="100720" ht="14.25" customHeight="1"/>
    <row r="100721" ht="14.25" customHeight="1"/>
    <row r="100722" ht="14.25" customHeight="1"/>
    <row r="100723" ht="14.25" customHeight="1"/>
    <row r="100724" ht="14.25" customHeight="1"/>
    <row r="100725" ht="14.25" customHeight="1"/>
    <row r="100726" ht="14.25" customHeight="1"/>
    <row r="100727" ht="14.25" customHeight="1"/>
    <row r="100728" ht="14.25" customHeight="1"/>
    <row r="100729" ht="14.25" customHeight="1"/>
    <row r="100730" ht="14.25" customHeight="1"/>
    <row r="100731" ht="14.25" customHeight="1"/>
    <row r="100732" ht="14.25" customHeight="1"/>
    <row r="100733" ht="14.25" customHeight="1"/>
    <row r="100734" ht="14.25" customHeight="1"/>
    <row r="100735" ht="14.25" customHeight="1"/>
    <row r="100736" ht="14.25" customHeight="1"/>
    <row r="100737" ht="14.25" customHeight="1"/>
    <row r="100738" ht="14.25" customHeight="1"/>
    <row r="100739" ht="14.25" customHeight="1"/>
    <row r="100740" ht="14.25" customHeight="1"/>
    <row r="100741" ht="14.25" customHeight="1"/>
    <row r="100742" ht="14.25" customHeight="1"/>
    <row r="100743" ht="14.25" customHeight="1"/>
    <row r="100744" ht="14.25" customHeight="1"/>
    <row r="100745" ht="14.25" customHeight="1"/>
    <row r="100746" ht="14.25" customHeight="1"/>
    <row r="100747" ht="14.25" customHeight="1"/>
    <row r="100748" ht="14.25" customHeight="1"/>
    <row r="100749" ht="14.25" customHeight="1"/>
    <row r="100750" ht="14.25" customHeight="1"/>
    <row r="100751" ht="14.25" customHeight="1"/>
    <row r="100752" ht="14.25" customHeight="1"/>
    <row r="100753" ht="14.25" customHeight="1"/>
    <row r="100754" ht="14.25" customHeight="1"/>
    <row r="100755" ht="14.25" customHeight="1"/>
    <row r="100756" ht="14.25" customHeight="1"/>
    <row r="100757" ht="14.25" customHeight="1"/>
    <row r="100758" ht="14.25" customHeight="1"/>
    <row r="100759" ht="14.25" customHeight="1"/>
    <row r="100760" ht="14.25" customHeight="1"/>
    <row r="100761" ht="14.25" customHeight="1"/>
    <row r="100762" ht="14.25" customHeight="1"/>
    <row r="100763" ht="14.25" customHeight="1"/>
    <row r="100764" ht="14.25" customHeight="1"/>
    <row r="100765" ht="14.25" customHeight="1"/>
    <row r="100766" ht="14.25" customHeight="1"/>
    <row r="100767" ht="14.25" customHeight="1"/>
    <row r="100768" ht="14.25" customHeight="1"/>
    <row r="100769" ht="14.25" customHeight="1"/>
    <row r="100770" ht="14.25" customHeight="1"/>
    <row r="100771" ht="14.25" customHeight="1"/>
    <row r="100772" ht="14.25" customHeight="1"/>
    <row r="100773" ht="14.25" customHeight="1"/>
    <row r="100774" ht="14.25" customHeight="1"/>
    <row r="100775" ht="14.25" customHeight="1"/>
    <row r="100776" ht="14.25" customHeight="1"/>
    <row r="100777" ht="14.25" customHeight="1"/>
    <row r="100778" ht="14.25" customHeight="1"/>
    <row r="100779" ht="14.25" customHeight="1"/>
    <row r="100780" ht="14.25" customHeight="1"/>
    <row r="100781" ht="14.25" customHeight="1"/>
    <row r="100782" ht="14.25" customHeight="1"/>
    <row r="100783" ht="14.25" customHeight="1"/>
    <row r="100784" ht="14.25" customHeight="1"/>
    <row r="100785" ht="14.25" customHeight="1"/>
    <row r="100786" ht="14.25" customHeight="1"/>
    <row r="100787" ht="14.25" customHeight="1"/>
    <row r="100788" ht="14.25" customHeight="1"/>
    <row r="100789" ht="14.25" customHeight="1"/>
    <row r="100790" ht="14.25" customHeight="1"/>
    <row r="100791" ht="14.25" customHeight="1"/>
    <row r="100792" ht="14.25" customHeight="1"/>
    <row r="100793" ht="14.25" customHeight="1"/>
    <row r="100794" ht="14.25" customHeight="1"/>
    <row r="100795" ht="14.25" customHeight="1"/>
    <row r="100796" ht="14.25" customHeight="1"/>
    <row r="100797" ht="14.25" customHeight="1"/>
    <row r="100798" ht="14.25" customHeight="1"/>
    <row r="100799" ht="14.25" customHeight="1"/>
    <row r="100800" ht="14.25" customHeight="1"/>
    <row r="100801" ht="14.25" customHeight="1"/>
    <row r="100802" ht="14.25" customHeight="1"/>
    <row r="100803" ht="14.25" customHeight="1"/>
    <row r="100804" ht="14.25" customHeight="1"/>
    <row r="100805" ht="14.25" customHeight="1"/>
    <row r="100806" ht="14.25" customHeight="1"/>
    <row r="100807" ht="14.25" customHeight="1"/>
    <row r="100808" ht="14.25" customHeight="1"/>
    <row r="100809" ht="14.25" customHeight="1"/>
    <row r="100810" ht="14.25" customHeight="1"/>
    <row r="100811" ht="14.25" customHeight="1"/>
    <row r="100812" ht="14.25" customHeight="1"/>
    <row r="100813" ht="14.25" customHeight="1"/>
    <row r="100814" ht="14.25" customHeight="1"/>
    <row r="100815" ht="14.25" customHeight="1"/>
    <row r="100816" ht="14.25" customHeight="1"/>
    <row r="100817" ht="14.25" customHeight="1"/>
    <row r="100818" ht="14.25" customHeight="1"/>
    <row r="100819" ht="14.25" customHeight="1"/>
    <row r="100820" ht="14.25" customHeight="1"/>
    <row r="100821" ht="14.25" customHeight="1"/>
    <row r="100822" ht="14.25" customHeight="1"/>
    <row r="100823" ht="14.25" customHeight="1"/>
    <row r="100824" ht="14.25" customHeight="1"/>
    <row r="100825" ht="14.25" customHeight="1"/>
    <row r="100826" ht="14.25" customHeight="1"/>
    <row r="100827" ht="14.25" customHeight="1"/>
    <row r="100828" ht="14.25" customHeight="1"/>
    <row r="100829" ht="14.25" customHeight="1"/>
    <row r="100830" ht="14.25" customHeight="1"/>
    <row r="100831" ht="14.25" customHeight="1"/>
    <row r="100832" ht="14.25" customHeight="1"/>
    <row r="100833" ht="14.25" customHeight="1"/>
    <row r="100834" ht="14.25" customHeight="1"/>
    <row r="100835" ht="14.25" customHeight="1"/>
    <row r="100836" ht="14.25" customHeight="1"/>
    <row r="100837" ht="14.25" customHeight="1"/>
    <row r="100838" ht="14.25" customHeight="1"/>
    <row r="100839" ht="14.25" customHeight="1"/>
    <row r="100840" ht="14.25" customHeight="1"/>
    <row r="100841" ht="14.25" customHeight="1"/>
    <row r="100842" ht="14.25" customHeight="1"/>
    <row r="100843" ht="14.25" customHeight="1"/>
    <row r="100844" ht="14.25" customHeight="1"/>
    <row r="100845" ht="14.25" customHeight="1"/>
    <row r="100846" ht="14.25" customHeight="1"/>
    <row r="100847" ht="14.25" customHeight="1"/>
    <row r="100848" ht="14.25" customHeight="1"/>
    <row r="100849" ht="14.25" customHeight="1"/>
    <row r="100850" ht="14.25" customHeight="1"/>
    <row r="100851" ht="14.25" customHeight="1"/>
    <row r="100852" ht="14.25" customHeight="1"/>
    <row r="100853" ht="14.25" customHeight="1"/>
    <row r="100854" ht="14.25" customHeight="1"/>
    <row r="100855" ht="14.25" customHeight="1"/>
    <row r="100856" ht="14.25" customHeight="1"/>
    <row r="100857" ht="14.25" customHeight="1"/>
    <row r="100858" ht="14.25" customHeight="1"/>
    <row r="100859" ht="14.25" customHeight="1"/>
    <row r="100860" ht="14.25" customHeight="1"/>
    <row r="100861" ht="14.25" customHeight="1"/>
    <row r="100862" ht="14.25" customHeight="1"/>
    <row r="100863" ht="14.25" customHeight="1"/>
    <row r="100864" ht="14.25" customHeight="1"/>
    <row r="100865" ht="14.25" customHeight="1"/>
    <row r="100866" ht="14.25" customHeight="1"/>
    <row r="100867" ht="14.25" customHeight="1"/>
    <row r="100868" ht="14.25" customHeight="1"/>
    <row r="100869" ht="14.25" customHeight="1"/>
    <row r="100870" ht="14.25" customHeight="1"/>
    <row r="100871" ht="14.25" customHeight="1"/>
    <row r="100872" ht="14.25" customHeight="1"/>
    <row r="100873" ht="14.25" customHeight="1"/>
    <row r="100874" ht="14.25" customHeight="1"/>
    <row r="100875" ht="14.25" customHeight="1"/>
    <row r="100876" ht="14.25" customHeight="1"/>
    <row r="100877" ht="14.25" customHeight="1"/>
    <row r="100878" ht="14.25" customHeight="1"/>
    <row r="100879" ht="14.25" customHeight="1"/>
    <row r="100880" ht="14.25" customHeight="1"/>
    <row r="100881" ht="14.25" customHeight="1"/>
    <row r="100882" ht="14.25" customHeight="1"/>
    <row r="100883" ht="14.25" customHeight="1"/>
    <row r="100884" ht="14.25" customHeight="1"/>
    <row r="100885" ht="14.25" customHeight="1"/>
    <row r="100886" ht="14.25" customHeight="1"/>
    <row r="100887" ht="14.25" customHeight="1"/>
    <row r="100888" ht="14.25" customHeight="1"/>
    <row r="100889" ht="14.25" customHeight="1"/>
    <row r="100890" ht="14.25" customHeight="1"/>
    <row r="100891" ht="14.25" customHeight="1"/>
    <row r="100892" ht="14.25" customHeight="1"/>
    <row r="100893" ht="14.25" customHeight="1"/>
    <row r="100894" ht="14.25" customHeight="1"/>
    <row r="100895" ht="14.25" customHeight="1"/>
    <row r="100896" ht="14.25" customHeight="1"/>
    <row r="100897" ht="14.25" customHeight="1"/>
    <row r="100898" ht="14.25" customHeight="1"/>
    <row r="100899" ht="14.25" customHeight="1"/>
    <row r="100900" ht="14.25" customHeight="1"/>
    <row r="100901" ht="14.25" customHeight="1"/>
    <row r="100902" ht="14.25" customHeight="1"/>
    <row r="100903" ht="14.25" customHeight="1"/>
    <row r="100904" ht="14.25" customHeight="1"/>
    <row r="100905" ht="14.25" customHeight="1"/>
    <row r="100906" ht="14.25" customHeight="1"/>
    <row r="100907" ht="14.25" customHeight="1"/>
    <row r="100908" ht="14.25" customHeight="1"/>
    <row r="100909" ht="14.25" customHeight="1"/>
    <row r="100910" ht="14.25" customHeight="1"/>
    <row r="100911" ht="14.25" customHeight="1"/>
    <row r="100912" ht="14.25" customHeight="1"/>
    <row r="100913" ht="14.25" customHeight="1"/>
    <row r="100914" ht="14.25" customHeight="1"/>
    <row r="100915" ht="14.25" customHeight="1"/>
    <row r="100916" ht="14.25" customHeight="1"/>
    <row r="100917" ht="14.25" customHeight="1"/>
    <row r="100918" ht="14.25" customHeight="1"/>
    <row r="100919" ht="14.25" customHeight="1"/>
    <row r="100920" ht="14.25" customHeight="1"/>
    <row r="100921" ht="14.25" customHeight="1"/>
    <row r="100922" ht="14.25" customHeight="1"/>
    <row r="100923" ht="14.25" customHeight="1"/>
    <row r="100924" ht="14.25" customHeight="1"/>
    <row r="100925" ht="14.25" customHeight="1"/>
    <row r="100926" ht="14.25" customHeight="1"/>
    <row r="100927" ht="14.25" customHeight="1"/>
    <row r="100928" ht="14.25" customHeight="1"/>
    <row r="100929" ht="14.25" customHeight="1"/>
    <row r="100930" ht="14.25" customHeight="1"/>
    <row r="100931" ht="14.25" customHeight="1"/>
    <row r="100932" ht="14.25" customHeight="1"/>
    <row r="100933" ht="14.25" customHeight="1"/>
    <row r="100934" ht="14.25" customHeight="1"/>
    <row r="100935" ht="14.25" customHeight="1"/>
    <row r="100936" ht="14.25" customHeight="1"/>
    <row r="100937" ht="14.25" customHeight="1"/>
    <row r="100938" ht="14.25" customHeight="1"/>
    <row r="100939" ht="14.25" customHeight="1"/>
    <row r="100940" ht="14.25" customHeight="1"/>
    <row r="100941" ht="14.25" customHeight="1"/>
    <row r="100942" ht="14.25" customHeight="1"/>
    <row r="100943" ht="14.25" customHeight="1"/>
    <row r="100944" ht="14.25" customHeight="1"/>
    <row r="100945" ht="14.25" customHeight="1"/>
    <row r="100946" ht="14.25" customHeight="1"/>
    <row r="100947" ht="14.25" customHeight="1"/>
    <row r="100948" ht="14.25" customHeight="1"/>
    <row r="100949" ht="14.25" customHeight="1"/>
    <row r="100950" ht="14.25" customHeight="1"/>
    <row r="100951" ht="14.25" customHeight="1"/>
    <row r="100952" ht="14.25" customHeight="1"/>
    <row r="100953" ht="14.25" customHeight="1"/>
    <row r="100954" ht="14.25" customHeight="1"/>
    <row r="100955" ht="14.25" customHeight="1"/>
    <row r="100956" ht="14.25" customHeight="1"/>
    <row r="100957" ht="14.25" customHeight="1"/>
    <row r="100958" ht="14.25" customHeight="1"/>
    <row r="100959" ht="14.25" customHeight="1"/>
    <row r="100960" ht="14.25" customHeight="1"/>
    <row r="100961" ht="14.25" customHeight="1"/>
    <row r="100962" ht="14.25" customHeight="1"/>
    <row r="100963" ht="14.25" customHeight="1"/>
    <row r="100964" ht="14.25" customHeight="1"/>
    <row r="100965" ht="14.25" customHeight="1"/>
    <row r="100966" ht="14.25" customHeight="1"/>
    <row r="100967" ht="14.25" customHeight="1"/>
    <row r="100968" ht="14.25" customHeight="1"/>
    <row r="100969" ht="14.25" customHeight="1"/>
    <row r="100970" ht="14.25" customHeight="1"/>
    <row r="100971" ht="14.25" customHeight="1"/>
    <row r="100972" ht="14.25" customHeight="1"/>
    <row r="100973" ht="14.25" customHeight="1"/>
    <row r="100974" ht="14.25" customHeight="1"/>
    <row r="100975" ht="14.25" customHeight="1"/>
    <row r="100976" ht="14.25" customHeight="1"/>
    <row r="100977" ht="14.25" customHeight="1"/>
    <row r="100978" ht="14.25" customHeight="1"/>
    <row r="100979" ht="14.25" customHeight="1"/>
    <row r="100980" ht="14.25" customHeight="1"/>
    <row r="100981" ht="14.25" customHeight="1"/>
    <row r="100982" ht="14.25" customHeight="1"/>
    <row r="100983" ht="14.25" customHeight="1"/>
    <row r="100984" ht="14.25" customHeight="1"/>
    <row r="100985" ht="14.25" customHeight="1"/>
    <row r="100986" ht="14.25" customHeight="1"/>
    <row r="100987" ht="14.25" customHeight="1"/>
    <row r="100988" ht="14.25" customHeight="1"/>
    <row r="100989" ht="14.25" customHeight="1"/>
    <row r="100990" ht="14.25" customHeight="1"/>
    <row r="100991" ht="14.25" customHeight="1"/>
    <row r="100992" ht="14.25" customHeight="1"/>
    <row r="100993" ht="14.25" customHeight="1"/>
    <row r="100994" ht="14.25" customHeight="1"/>
    <row r="100995" ht="14.25" customHeight="1"/>
    <row r="100996" ht="14.25" customHeight="1"/>
    <row r="100997" ht="14.25" customHeight="1"/>
    <row r="100998" ht="14.25" customHeight="1"/>
    <row r="100999" ht="14.25" customHeight="1"/>
    <row r="101000" ht="14.25" customHeight="1"/>
    <row r="101001" ht="14.25" customHeight="1"/>
    <row r="101002" ht="14.25" customHeight="1"/>
    <row r="101003" ht="14.25" customHeight="1"/>
    <row r="101004" ht="14.25" customHeight="1"/>
    <row r="101005" ht="14.25" customHeight="1"/>
    <row r="101006" ht="14.25" customHeight="1"/>
    <row r="101007" ht="14.25" customHeight="1"/>
    <row r="101008" ht="14.25" customHeight="1"/>
    <row r="101009" ht="14.25" customHeight="1"/>
    <row r="101010" ht="14.25" customHeight="1"/>
    <row r="101011" ht="14.25" customHeight="1"/>
    <row r="101012" ht="14.25" customHeight="1"/>
    <row r="101013" ht="14.25" customHeight="1"/>
    <row r="101014" ht="14.25" customHeight="1"/>
    <row r="101015" ht="14.25" customHeight="1"/>
    <row r="101016" ht="14.25" customHeight="1"/>
    <row r="101017" ht="14.25" customHeight="1"/>
    <row r="101018" ht="14.25" customHeight="1"/>
    <row r="101019" ht="14.25" customHeight="1"/>
    <row r="101020" ht="14.25" customHeight="1"/>
    <row r="101021" ht="14.25" customHeight="1"/>
    <row r="101022" ht="14.25" customHeight="1"/>
    <row r="101023" ht="14.25" customHeight="1"/>
    <row r="101024" ht="14.25" customHeight="1"/>
    <row r="101025" ht="14.25" customHeight="1"/>
    <row r="101026" ht="14.25" customHeight="1"/>
    <row r="101027" ht="14.25" customHeight="1"/>
    <row r="101028" ht="14.25" customHeight="1"/>
    <row r="101029" ht="14.25" customHeight="1"/>
    <row r="101030" ht="14.25" customHeight="1"/>
    <row r="101031" ht="14.25" customHeight="1"/>
    <row r="101032" ht="14.25" customHeight="1"/>
    <row r="101033" ht="14.25" customHeight="1"/>
    <row r="101034" ht="14.25" customHeight="1"/>
    <row r="101035" ht="14.25" customHeight="1"/>
    <row r="101036" ht="14.25" customHeight="1"/>
    <row r="101037" ht="14.25" customHeight="1"/>
    <row r="101038" ht="14.25" customHeight="1"/>
    <row r="101039" ht="14.25" customHeight="1"/>
    <row r="101040" ht="14.25" customHeight="1"/>
    <row r="101041" ht="14.25" customHeight="1"/>
    <row r="101042" ht="14.25" customHeight="1"/>
    <row r="101043" ht="14.25" customHeight="1"/>
    <row r="101044" ht="14.25" customHeight="1"/>
    <row r="101045" ht="14.25" customHeight="1"/>
    <row r="101046" ht="14.25" customHeight="1"/>
    <row r="101047" ht="14.25" customHeight="1"/>
    <row r="101048" ht="14.25" customHeight="1"/>
    <row r="101049" ht="14.25" customHeight="1"/>
    <row r="101050" ht="14.25" customHeight="1"/>
    <row r="101051" ht="14.25" customHeight="1"/>
    <row r="101052" ht="14.25" customHeight="1"/>
    <row r="101053" ht="14.25" customHeight="1"/>
    <row r="101054" ht="14.25" customHeight="1"/>
    <row r="101055" ht="14.25" customHeight="1"/>
    <row r="101056" ht="14.25" customHeight="1"/>
    <row r="101057" ht="14.25" customHeight="1"/>
    <row r="101058" ht="14.25" customHeight="1"/>
    <row r="101059" ht="14.25" customHeight="1"/>
    <row r="101060" ht="14.25" customHeight="1"/>
    <row r="101061" ht="14.25" customHeight="1"/>
    <row r="101062" ht="14.25" customHeight="1"/>
    <row r="101063" ht="14.25" customHeight="1"/>
    <row r="101064" ht="14.25" customHeight="1"/>
    <row r="101065" ht="14.25" customHeight="1"/>
    <row r="101066" ht="14.25" customHeight="1"/>
    <row r="101067" ht="14.25" customHeight="1"/>
    <row r="101068" ht="14.25" customHeight="1"/>
    <row r="101069" ht="14.25" customHeight="1"/>
    <row r="101070" ht="14.25" customHeight="1"/>
    <row r="101071" ht="14.25" customHeight="1"/>
    <row r="101072" ht="14.25" customHeight="1"/>
    <row r="101073" ht="14.25" customHeight="1"/>
    <row r="101074" ht="14.25" customHeight="1"/>
    <row r="101075" ht="14.25" customHeight="1"/>
    <row r="101076" ht="14.25" customHeight="1"/>
    <row r="101077" ht="14.25" customHeight="1"/>
    <row r="101078" ht="14.25" customHeight="1"/>
    <row r="101079" ht="14.25" customHeight="1"/>
    <row r="101080" ht="14.25" customHeight="1"/>
    <row r="101081" ht="14.25" customHeight="1"/>
    <row r="101082" ht="14.25" customHeight="1"/>
    <row r="101083" ht="14.25" customHeight="1"/>
    <row r="101084" ht="14.25" customHeight="1"/>
    <row r="101085" ht="14.25" customHeight="1"/>
    <row r="101086" ht="14.25" customHeight="1"/>
    <row r="101087" ht="14.25" customHeight="1"/>
    <row r="101088" ht="14.25" customHeight="1"/>
    <row r="101089" ht="14.25" customHeight="1"/>
    <row r="101090" ht="14.25" customHeight="1"/>
    <row r="101091" ht="14.25" customHeight="1"/>
    <row r="101092" ht="14.25" customHeight="1"/>
    <row r="101093" ht="14.25" customHeight="1"/>
    <row r="101094" ht="14.25" customHeight="1"/>
    <row r="101095" ht="14.25" customHeight="1"/>
    <row r="101096" ht="14.25" customHeight="1"/>
    <row r="101097" ht="14.25" customHeight="1"/>
    <row r="101098" ht="14.25" customHeight="1"/>
    <row r="101099" ht="14.25" customHeight="1"/>
    <row r="101100" ht="14.25" customHeight="1"/>
    <row r="101101" ht="14.25" customHeight="1"/>
    <row r="101102" ht="14.25" customHeight="1"/>
    <row r="101103" ht="14.25" customHeight="1"/>
    <row r="101104" ht="14.25" customHeight="1"/>
    <row r="101105" ht="14.25" customHeight="1"/>
    <row r="101106" ht="14.25" customHeight="1"/>
    <row r="101107" ht="14.25" customHeight="1"/>
    <row r="101108" ht="14.25" customHeight="1"/>
    <row r="101109" ht="14.25" customHeight="1"/>
    <row r="101110" ht="14.25" customHeight="1"/>
    <row r="101111" ht="14.25" customHeight="1"/>
    <row r="101112" ht="14.25" customHeight="1"/>
    <row r="101113" ht="14.25" customHeight="1"/>
    <row r="101114" ht="14.25" customHeight="1"/>
    <row r="101115" ht="14.25" customHeight="1"/>
    <row r="101116" ht="14.25" customHeight="1"/>
    <row r="101117" ht="14.25" customHeight="1"/>
    <row r="101118" ht="14.25" customHeight="1"/>
    <row r="101119" ht="14.25" customHeight="1"/>
    <row r="101120" ht="14.25" customHeight="1"/>
    <row r="101121" ht="14.25" customHeight="1"/>
    <row r="101122" ht="14.25" customHeight="1"/>
    <row r="101123" ht="14.25" customHeight="1"/>
    <row r="101124" ht="14.25" customHeight="1"/>
    <row r="101125" ht="14.25" customHeight="1"/>
    <row r="101126" ht="14.25" customHeight="1"/>
    <row r="101127" ht="14.25" customHeight="1"/>
    <row r="101128" ht="14.25" customHeight="1"/>
    <row r="101129" ht="14.25" customHeight="1"/>
    <row r="101130" ht="14.25" customHeight="1"/>
    <row r="101131" ht="14.25" customHeight="1"/>
    <row r="101132" ht="14.25" customHeight="1"/>
    <row r="101133" ht="14.25" customHeight="1"/>
    <row r="101134" ht="14.25" customHeight="1"/>
    <row r="101135" ht="14.25" customHeight="1"/>
    <row r="101136" ht="14.25" customHeight="1"/>
    <row r="101137" ht="14.25" customHeight="1"/>
    <row r="101138" ht="14.25" customHeight="1"/>
    <row r="101139" ht="14.25" customHeight="1"/>
    <row r="101140" ht="14.25" customHeight="1"/>
    <row r="101141" ht="14.25" customHeight="1"/>
    <row r="101142" ht="14.25" customHeight="1"/>
    <row r="101143" ht="14.25" customHeight="1"/>
    <row r="101144" ht="14.25" customHeight="1"/>
    <row r="101145" ht="14.25" customHeight="1"/>
    <row r="101146" ht="14.25" customHeight="1"/>
    <row r="101147" ht="14.25" customHeight="1"/>
    <row r="101148" ht="14.25" customHeight="1"/>
    <row r="101149" ht="14.25" customHeight="1"/>
    <row r="101150" ht="14.25" customHeight="1"/>
    <row r="101151" ht="14.25" customHeight="1"/>
    <row r="101152" ht="14.25" customHeight="1"/>
    <row r="101153" ht="14.25" customHeight="1"/>
    <row r="101154" ht="14.25" customHeight="1"/>
    <row r="101155" ht="14.25" customHeight="1"/>
    <row r="101156" ht="14.25" customHeight="1"/>
    <row r="101157" ht="14.25" customHeight="1"/>
    <row r="101158" ht="14.25" customHeight="1"/>
    <row r="101159" ht="14.25" customHeight="1"/>
    <row r="101160" ht="14.25" customHeight="1"/>
    <row r="101161" ht="14.25" customHeight="1"/>
    <row r="101162" ht="14.25" customHeight="1"/>
    <row r="101163" ht="14.25" customHeight="1"/>
    <row r="101164" ht="14.25" customHeight="1"/>
    <row r="101165" ht="14.25" customHeight="1"/>
    <row r="101166" ht="14.25" customHeight="1"/>
    <row r="101167" ht="14.25" customHeight="1"/>
    <row r="101168" ht="14.25" customHeight="1"/>
    <row r="101169" ht="14.25" customHeight="1"/>
    <row r="101170" ht="14.25" customHeight="1"/>
    <row r="101171" ht="14.25" customHeight="1"/>
    <row r="101172" ht="14.25" customHeight="1"/>
    <row r="101173" ht="14.25" customHeight="1"/>
    <row r="101174" ht="14.25" customHeight="1"/>
    <row r="101175" ht="14.25" customHeight="1"/>
    <row r="101176" ht="14.25" customHeight="1"/>
    <row r="101177" ht="14.25" customHeight="1"/>
    <row r="101178" ht="14.25" customHeight="1"/>
    <row r="101179" ht="14.25" customHeight="1"/>
    <row r="101180" ht="14.25" customHeight="1"/>
    <row r="101181" ht="14.25" customHeight="1"/>
    <row r="101182" ht="14.25" customHeight="1"/>
    <row r="101183" ht="14.25" customHeight="1"/>
    <row r="101184" ht="14.25" customHeight="1"/>
    <row r="101185" ht="14.25" customHeight="1"/>
    <row r="101186" ht="14.25" customHeight="1"/>
    <row r="101187" ht="14.25" customHeight="1"/>
    <row r="101188" ht="14.25" customHeight="1"/>
    <row r="101189" ht="14.25" customHeight="1"/>
    <row r="101190" ht="14.25" customHeight="1"/>
    <row r="101191" ht="14.25" customHeight="1"/>
    <row r="101192" ht="14.25" customHeight="1"/>
    <row r="101193" ht="14.25" customHeight="1"/>
    <row r="101194" ht="14.25" customHeight="1"/>
    <row r="101195" ht="14.25" customHeight="1"/>
    <row r="101196" ht="14.25" customHeight="1"/>
    <row r="101197" ht="14.25" customHeight="1"/>
    <row r="101198" ht="14.25" customHeight="1"/>
    <row r="101199" ht="14.25" customHeight="1"/>
    <row r="101200" ht="14.25" customHeight="1"/>
    <row r="101201" ht="14.25" customHeight="1"/>
    <row r="101202" ht="14.25" customHeight="1"/>
    <row r="101203" ht="14.25" customHeight="1"/>
    <row r="101204" ht="14.25" customHeight="1"/>
    <row r="101205" ht="14.25" customHeight="1"/>
    <row r="101206" ht="14.25" customHeight="1"/>
    <row r="101207" ht="14.25" customHeight="1"/>
    <row r="101208" ht="14.25" customHeight="1"/>
    <row r="101209" ht="14.25" customHeight="1"/>
    <row r="101210" ht="14.25" customHeight="1"/>
    <row r="101211" ht="14.25" customHeight="1"/>
    <row r="101212" ht="14.25" customHeight="1"/>
    <row r="101213" ht="14.25" customHeight="1"/>
    <row r="101214" ht="14.25" customHeight="1"/>
    <row r="101215" ht="14.25" customHeight="1"/>
    <row r="101216" ht="14.25" customHeight="1"/>
    <row r="101217" ht="14.25" customHeight="1"/>
    <row r="101218" ht="14.25" customHeight="1"/>
    <row r="101219" ht="14.25" customHeight="1"/>
    <row r="101220" ht="14.25" customHeight="1"/>
    <row r="101221" ht="14.25" customHeight="1"/>
    <row r="101222" ht="14.25" customHeight="1"/>
    <row r="101223" ht="14.25" customHeight="1"/>
    <row r="101224" ht="14.25" customHeight="1"/>
    <row r="101225" ht="14.25" customHeight="1"/>
    <row r="101226" ht="14.25" customHeight="1"/>
    <row r="101227" ht="14.25" customHeight="1"/>
    <row r="101228" ht="14.25" customHeight="1"/>
    <row r="101229" ht="14.25" customHeight="1"/>
    <row r="101230" ht="14.25" customHeight="1"/>
    <row r="101231" ht="14.25" customHeight="1"/>
    <row r="101232" ht="14.25" customHeight="1"/>
    <row r="101233" ht="14.25" customHeight="1"/>
    <row r="101234" ht="14.25" customHeight="1"/>
    <row r="101235" ht="14.25" customHeight="1"/>
    <row r="101236" ht="14.25" customHeight="1"/>
    <row r="101237" ht="14.25" customHeight="1"/>
    <row r="101238" ht="14.25" customHeight="1"/>
    <row r="101239" ht="14.25" customHeight="1"/>
    <row r="101240" ht="14.25" customHeight="1"/>
    <row r="101241" ht="14.25" customHeight="1"/>
    <row r="101242" ht="14.25" customHeight="1"/>
    <row r="101243" ht="14.25" customHeight="1"/>
    <row r="101244" ht="14.25" customHeight="1"/>
    <row r="101245" ht="14.25" customHeight="1"/>
    <row r="101246" ht="14.25" customHeight="1"/>
    <row r="101247" ht="14.25" customHeight="1"/>
    <row r="101248" ht="14.25" customHeight="1"/>
    <row r="101249" ht="14.25" customHeight="1"/>
    <row r="101250" ht="14.25" customHeight="1"/>
    <row r="101251" ht="14.25" customHeight="1"/>
    <row r="101252" ht="14.25" customHeight="1"/>
    <row r="101253" ht="14.25" customHeight="1"/>
    <row r="101254" ht="14.25" customHeight="1"/>
    <row r="101255" ht="14.25" customHeight="1"/>
    <row r="101256" ht="14.25" customHeight="1"/>
    <row r="101257" ht="14.25" customHeight="1"/>
    <row r="101258" ht="14.25" customHeight="1"/>
    <row r="101259" ht="14.25" customHeight="1"/>
    <row r="101260" ht="14.25" customHeight="1"/>
    <row r="101261" ht="14.25" customHeight="1"/>
    <row r="101262" ht="14.25" customHeight="1"/>
    <row r="101263" ht="14.25" customHeight="1"/>
    <row r="101264" ht="14.25" customHeight="1"/>
    <row r="101265" ht="14.25" customHeight="1"/>
    <row r="101266" ht="14.25" customHeight="1"/>
    <row r="101267" ht="14.25" customHeight="1"/>
    <row r="101268" ht="14.25" customHeight="1"/>
    <row r="101269" ht="14.25" customHeight="1"/>
    <row r="101270" ht="14.25" customHeight="1"/>
    <row r="101271" ht="14.25" customHeight="1"/>
    <row r="101272" ht="14.25" customHeight="1"/>
    <row r="101273" ht="14.25" customHeight="1"/>
    <row r="101274" ht="14.25" customHeight="1"/>
    <row r="101275" ht="14.25" customHeight="1"/>
    <row r="101276" ht="14.25" customHeight="1"/>
    <row r="101277" ht="14.25" customHeight="1"/>
    <row r="101278" ht="14.25" customHeight="1"/>
    <row r="101279" ht="14.25" customHeight="1"/>
    <row r="101280" ht="14.25" customHeight="1"/>
    <row r="101281" ht="14.25" customHeight="1"/>
    <row r="101282" ht="14.25" customHeight="1"/>
    <row r="101283" ht="14.25" customHeight="1"/>
    <row r="101284" ht="14.25" customHeight="1"/>
    <row r="101285" ht="14.25" customHeight="1"/>
    <row r="101286" ht="14.25" customHeight="1"/>
    <row r="101287" ht="14.25" customHeight="1"/>
    <row r="101288" ht="14.25" customHeight="1"/>
    <row r="101289" ht="14.25" customHeight="1"/>
    <row r="101290" ht="14.25" customHeight="1"/>
    <row r="101291" ht="14.25" customHeight="1"/>
    <row r="101292" ht="14.25" customHeight="1"/>
    <row r="101293" ht="14.25" customHeight="1"/>
    <row r="101294" ht="14.25" customHeight="1"/>
    <row r="101295" ht="14.25" customHeight="1"/>
    <row r="101296" ht="14.25" customHeight="1"/>
    <row r="101297" ht="14.25" customHeight="1"/>
    <row r="101298" ht="14.25" customHeight="1"/>
    <row r="101299" ht="14.25" customHeight="1"/>
    <row r="101300" ht="14.25" customHeight="1"/>
    <row r="101301" ht="14.25" customHeight="1"/>
    <row r="101302" ht="14.25" customHeight="1"/>
    <row r="101303" ht="14.25" customHeight="1"/>
    <row r="101304" ht="14.25" customHeight="1"/>
    <row r="101305" ht="14.25" customHeight="1"/>
    <row r="101306" ht="14.25" customHeight="1"/>
    <row r="101307" ht="14.25" customHeight="1"/>
    <row r="101308" ht="14.25" customHeight="1"/>
    <row r="101309" ht="14.25" customHeight="1"/>
    <row r="101310" ht="14.25" customHeight="1"/>
    <row r="101311" ht="14.25" customHeight="1"/>
    <row r="101312" ht="14.25" customHeight="1"/>
    <row r="101313" ht="14.25" customHeight="1"/>
    <row r="101314" ht="14.25" customHeight="1"/>
    <row r="101315" ht="14.25" customHeight="1"/>
    <row r="101316" ht="14.25" customHeight="1"/>
    <row r="101317" ht="14.25" customHeight="1"/>
    <row r="101318" ht="14.25" customHeight="1"/>
    <row r="101319" ht="14.25" customHeight="1"/>
    <row r="101320" ht="14.25" customHeight="1"/>
    <row r="101321" ht="14.25" customHeight="1"/>
    <row r="101322" ht="14.25" customHeight="1"/>
    <row r="101323" ht="14.25" customHeight="1"/>
    <row r="101324" ht="14.25" customHeight="1"/>
    <row r="101325" ht="14.25" customHeight="1"/>
    <row r="101326" ht="14.25" customHeight="1"/>
    <row r="101327" ht="14.25" customHeight="1"/>
    <row r="101328" ht="14.25" customHeight="1"/>
    <row r="101329" ht="14.25" customHeight="1"/>
    <row r="101330" ht="14.25" customHeight="1"/>
    <row r="101331" ht="14.25" customHeight="1"/>
    <row r="101332" ht="14.25" customHeight="1"/>
    <row r="101333" ht="14.25" customHeight="1"/>
    <row r="101334" ht="14.25" customHeight="1"/>
    <row r="101335" ht="14.25" customHeight="1"/>
    <row r="101336" ht="14.25" customHeight="1"/>
    <row r="101337" ht="14.25" customHeight="1"/>
    <row r="101338" ht="14.25" customHeight="1"/>
    <row r="101339" ht="14.25" customHeight="1"/>
    <row r="101340" ht="14.25" customHeight="1"/>
    <row r="101341" ht="14.25" customHeight="1"/>
    <row r="101342" ht="14.25" customHeight="1"/>
    <row r="101343" ht="14.25" customHeight="1"/>
    <row r="101344" ht="14.25" customHeight="1"/>
    <row r="101345" ht="14.25" customHeight="1"/>
    <row r="101346" ht="14.25" customHeight="1"/>
    <row r="101347" ht="14.25" customHeight="1"/>
    <row r="101348" ht="14.25" customHeight="1"/>
    <row r="101349" ht="14.25" customHeight="1"/>
    <row r="101350" ht="14.25" customHeight="1"/>
    <row r="101351" ht="14.25" customHeight="1"/>
    <row r="101352" ht="14.25" customHeight="1"/>
    <row r="101353" ht="14.25" customHeight="1"/>
    <row r="101354" ht="14.25" customHeight="1"/>
    <row r="101355" ht="14.25" customHeight="1"/>
    <row r="101356" ht="14.25" customHeight="1"/>
    <row r="101357" ht="14.25" customHeight="1"/>
    <row r="101358" ht="14.25" customHeight="1"/>
    <row r="101359" ht="14.25" customHeight="1"/>
    <row r="101360" ht="14.25" customHeight="1"/>
    <row r="101361" ht="14.25" customHeight="1"/>
    <row r="101362" ht="14.25" customHeight="1"/>
    <row r="101363" ht="14.25" customHeight="1"/>
    <row r="101364" ht="14.25" customHeight="1"/>
    <row r="101365" ht="14.25" customHeight="1"/>
    <row r="101366" ht="14.25" customHeight="1"/>
    <row r="101367" ht="14.25" customHeight="1"/>
    <row r="101368" ht="14.25" customHeight="1"/>
    <row r="101369" ht="14.25" customHeight="1"/>
    <row r="101370" ht="14.25" customHeight="1"/>
    <row r="101371" ht="14.25" customHeight="1"/>
    <row r="101372" ht="14.25" customHeight="1"/>
    <row r="101373" ht="14.25" customHeight="1"/>
    <row r="101374" ht="14.25" customHeight="1"/>
    <row r="101375" ht="14.25" customHeight="1"/>
    <row r="101376" ht="14.25" customHeight="1"/>
    <row r="101377" ht="14.25" customHeight="1"/>
    <row r="101378" ht="14.25" customHeight="1"/>
    <row r="101379" ht="14.25" customHeight="1"/>
    <row r="101380" ht="14.25" customHeight="1"/>
    <row r="101381" ht="14.25" customHeight="1"/>
    <row r="101382" ht="14.25" customHeight="1"/>
    <row r="101383" ht="14.25" customHeight="1"/>
    <row r="101384" ht="14.25" customHeight="1"/>
    <row r="101385" ht="14.25" customHeight="1"/>
    <row r="101386" ht="14.25" customHeight="1"/>
    <row r="101387" ht="14.25" customHeight="1"/>
    <row r="101388" ht="14.25" customHeight="1"/>
    <row r="101389" ht="14.25" customHeight="1"/>
    <row r="101390" ht="14.25" customHeight="1"/>
    <row r="101391" ht="14.25" customHeight="1"/>
    <row r="101392" ht="14.25" customHeight="1"/>
    <row r="101393" ht="14.25" customHeight="1"/>
    <row r="101394" ht="14.25" customHeight="1"/>
    <row r="101395" ht="14.25" customHeight="1"/>
    <row r="101396" ht="14.25" customHeight="1"/>
    <row r="101397" ht="14.25" customHeight="1"/>
    <row r="101398" ht="14.25" customHeight="1"/>
    <row r="101399" ht="14.25" customHeight="1"/>
    <row r="101400" ht="14.25" customHeight="1"/>
    <row r="101401" ht="14.25" customHeight="1"/>
    <row r="101402" ht="14.25" customHeight="1"/>
    <row r="101403" ht="14.25" customHeight="1"/>
    <row r="101404" ht="14.25" customHeight="1"/>
    <row r="101405" ht="14.25" customHeight="1"/>
    <row r="101406" ht="14.25" customHeight="1"/>
    <row r="101407" ht="14.25" customHeight="1"/>
    <row r="101408" ht="14.25" customHeight="1"/>
    <row r="101409" ht="14.25" customHeight="1"/>
    <row r="101410" ht="14.25" customHeight="1"/>
    <row r="101411" ht="14.25" customHeight="1"/>
    <row r="101412" ht="14.25" customHeight="1"/>
    <row r="101413" ht="14.25" customHeight="1"/>
    <row r="101414" ht="14.25" customHeight="1"/>
    <row r="101415" ht="14.25" customHeight="1"/>
    <row r="101416" ht="14.25" customHeight="1"/>
    <row r="101417" ht="14.25" customHeight="1"/>
    <row r="101418" ht="14.25" customHeight="1"/>
    <row r="101419" ht="14.25" customHeight="1"/>
    <row r="101420" ht="14.25" customHeight="1"/>
    <row r="101421" ht="14.25" customHeight="1"/>
    <row r="101422" ht="14.25" customHeight="1"/>
    <row r="101423" ht="14.25" customHeight="1"/>
    <row r="101424" ht="14.25" customHeight="1"/>
    <row r="101425" ht="14.25" customHeight="1"/>
    <row r="101426" ht="14.25" customHeight="1"/>
    <row r="101427" ht="14.25" customHeight="1"/>
    <row r="101428" ht="14.25" customHeight="1"/>
    <row r="101429" ht="14.25" customHeight="1"/>
    <row r="101430" ht="14.25" customHeight="1"/>
    <row r="101431" ht="14.25" customHeight="1"/>
    <row r="101432" ht="14.25" customHeight="1"/>
    <row r="101433" ht="14.25" customHeight="1"/>
    <row r="101434" ht="14.25" customHeight="1"/>
    <row r="101435" ht="14.25" customHeight="1"/>
    <row r="101436" ht="14.25" customHeight="1"/>
    <row r="101437" ht="14.25" customHeight="1"/>
    <row r="101438" ht="14.25" customHeight="1"/>
    <row r="101439" ht="14.25" customHeight="1"/>
    <row r="101440" ht="14.25" customHeight="1"/>
    <row r="101441" ht="14.25" customHeight="1"/>
    <row r="101442" ht="14.25" customHeight="1"/>
    <row r="101443" ht="14.25" customHeight="1"/>
    <row r="101444" ht="14.25" customHeight="1"/>
    <row r="101445" ht="14.25" customHeight="1"/>
    <row r="101446" ht="14.25" customHeight="1"/>
    <row r="101447" ht="14.25" customHeight="1"/>
    <row r="101448" ht="14.25" customHeight="1"/>
    <row r="101449" ht="14.25" customHeight="1"/>
    <row r="101450" ht="14.25" customHeight="1"/>
    <row r="101451" ht="14.25" customHeight="1"/>
    <row r="101452" ht="14.25" customHeight="1"/>
    <row r="101453" ht="14.25" customHeight="1"/>
    <row r="101454" ht="14.25" customHeight="1"/>
    <row r="101455" ht="14.25" customHeight="1"/>
    <row r="101456" ht="14.25" customHeight="1"/>
    <row r="101457" ht="14.25" customHeight="1"/>
    <row r="101458" ht="14.25" customHeight="1"/>
    <row r="101459" ht="14.25" customHeight="1"/>
    <row r="101460" ht="14.25" customHeight="1"/>
    <row r="101461" ht="14.25" customHeight="1"/>
    <row r="101462" ht="14.25" customHeight="1"/>
    <row r="101463" ht="14.25" customHeight="1"/>
    <row r="101464" ht="14.25" customHeight="1"/>
    <row r="101465" ht="14.25" customHeight="1"/>
    <row r="101466" ht="14.25" customHeight="1"/>
    <row r="101467" ht="14.25" customHeight="1"/>
    <row r="101468" ht="14.25" customHeight="1"/>
    <row r="101469" ht="14.25" customHeight="1"/>
    <row r="101470" ht="14.25" customHeight="1"/>
    <row r="101471" ht="14.25" customHeight="1"/>
    <row r="101472" ht="14.25" customHeight="1"/>
    <row r="101473" ht="14.25" customHeight="1"/>
    <row r="101474" ht="14.25" customHeight="1"/>
    <row r="101475" ht="14.25" customHeight="1"/>
    <row r="101476" ht="14.25" customHeight="1"/>
    <row r="101477" ht="14.25" customHeight="1"/>
    <row r="101478" ht="14.25" customHeight="1"/>
    <row r="101479" ht="14.25" customHeight="1"/>
    <row r="101480" ht="14.25" customHeight="1"/>
    <row r="101481" ht="14.25" customHeight="1"/>
    <row r="101482" ht="14.25" customHeight="1"/>
    <row r="101483" ht="14.25" customHeight="1"/>
    <row r="101484" ht="14.25" customHeight="1"/>
    <row r="101485" ht="14.25" customHeight="1"/>
    <row r="101486" ht="14.25" customHeight="1"/>
    <row r="101487" ht="14.25" customHeight="1"/>
    <row r="101488" ht="14.25" customHeight="1"/>
    <row r="101489" ht="14.25" customHeight="1"/>
    <row r="101490" ht="14.25" customHeight="1"/>
    <row r="101491" ht="14.25" customHeight="1"/>
    <row r="101492" ht="14.25" customHeight="1"/>
    <row r="101493" ht="14.25" customHeight="1"/>
    <row r="101494" ht="14.25" customHeight="1"/>
    <row r="101495" ht="14.25" customHeight="1"/>
    <row r="101496" ht="14.25" customHeight="1"/>
    <row r="101497" ht="14.25" customHeight="1"/>
    <row r="101498" ht="14.25" customHeight="1"/>
    <row r="101499" ht="14.25" customHeight="1"/>
    <row r="101500" ht="14.25" customHeight="1"/>
    <row r="101501" ht="14.25" customHeight="1"/>
    <row r="101502" ht="14.25" customHeight="1"/>
    <row r="101503" ht="14.25" customHeight="1"/>
    <row r="101504" ht="14.25" customHeight="1"/>
    <row r="101505" ht="14.25" customHeight="1"/>
    <row r="101506" ht="14.25" customHeight="1"/>
    <row r="101507" ht="14.25" customHeight="1"/>
    <row r="101508" ht="14.25" customHeight="1"/>
    <row r="101509" ht="14.25" customHeight="1"/>
    <row r="101510" ht="14.25" customHeight="1"/>
    <row r="101511" ht="14.25" customHeight="1"/>
    <row r="101512" ht="14.25" customHeight="1"/>
    <row r="101513" ht="14.25" customHeight="1"/>
    <row r="101514" ht="14.25" customHeight="1"/>
    <row r="101515" ht="14.25" customHeight="1"/>
    <row r="101516" ht="14.25" customHeight="1"/>
    <row r="101517" ht="14.25" customHeight="1"/>
    <row r="101518" ht="14.25" customHeight="1"/>
    <row r="101519" ht="14.25" customHeight="1"/>
    <row r="101520" ht="14.25" customHeight="1"/>
    <row r="101521" ht="14.25" customHeight="1"/>
    <row r="101522" ht="14.25" customHeight="1"/>
    <row r="101523" ht="14.25" customHeight="1"/>
    <row r="101524" ht="14.25" customHeight="1"/>
    <row r="101525" ht="14.25" customHeight="1"/>
    <row r="101526" ht="14.25" customHeight="1"/>
    <row r="101527" ht="14.25" customHeight="1"/>
    <row r="101528" ht="14.25" customHeight="1"/>
    <row r="101529" ht="14.25" customHeight="1"/>
    <row r="101530" ht="14.25" customHeight="1"/>
    <row r="101531" ht="14.25" customHeight="1"/>
    <row r="101532" ht="14.25" customHeight="1"/>
    <row r="101533" ht="14.25" customHeight="1"/>
    <row r="101534" ht="14.25" customHeight="1"/>
    <row r="101535" ht="14.25" customHeight="1"/>
    <row r="101536" ht="14.25" customHeight="1"/>
    <row r="101537" ht="14.25" customHeight="1"/>
    <row r="101538" ht="14.25" customHeight="1"/>
    <row r="101539" ht="14.25" customHeight="1"/>
    <row r="101540" ht="14.25" customHeight="1"/>
    <row r="101541" ht="14.25" customHeight="1"/>
    <row r="101542" ht="14.25" customHeight="1"/>
    <row r="101543" ht="14.25" customHeight="1"/>
    <row r="101544" ht="14.25" customHeight="1"/>
    <row r="101545" ht="14.25" customHeight="1"/>
    <row r="101546" ht="14.25" customHeight="1"/>
    <row r="101547" ht="14.25" customHeight="1"/>
    <row r="101548" ht="14.25" customHeight="1"/>
    <row r="101549" ht="14.25" customHeight="1"/>
    <row r="101550" ht="14.25" customHeight="1"/>
    <row r="101551" ht="14.25" customHeight="1"/>
    <row r="101552" ht="14.25" customHeight="1"/>
    <row r="101553" ht="14.25" customHeight="1"/>
    <row r="101554" ht="14.25" customHeight="1"/>
    <row r="101555" ht="14.25" customHeight="1"/>
    <row r="101556" ht="14.25" customHeight="1"/>
    <row r="101557" ht="14.25" customHeight="1"/>
    <row r="101558" ht="14.25" customHeight="1"/>
    <row r="101559" ht="14.25" customHeight="1"/>
    <row r="101560" ht="14.25" customHeight="1"/>
    <row r="101561" ht="14.25" customHeight="1"/>
    <row r="101562" ht="14.25" customHeight="1"/>
    <row r="101563" ht="14.25" customHeight="1"/>
    <row r="101564" ht="14.25" customHeight="1"/>
    <row r="101565" ht="14.25" customHeight="1"/>
    <row r="101566" ht="14.25" customHeight="1"/>
    <row r="101567" ht="14.25" customHeight="1"/>
    <row r="101568" ht="14.25" customHeight="1"/>
    <row r="101569" ht="14.25" customHeight="1"/>
    <row r="101570" ht="14.25" customHeight="1"/>
    <row r="101571" ht="14.25" customHeight="1"/>
    <row r="101572" ht="14.25" customHeight="1"/>
    <row r="101573" ht="14.25" customHeight="1"/>
    <row r="101574" ht="14.25" customHeight="1"/>
    <row r="101575" ht="14.25" customHeight="1"/>
    <row r="101576" ht="14.25" customHeight="1"/>
    <row r="101577" ht="14.25" customHeight="1"/>
    <row r="101578" ht="14.25" customHeight="1"/>
    <row r="101579" ht="14.25" customHeight="1"/>
    <row r="101580" ht="14.25" customHeight="1"/>
    <row r="101581" ht="14.25" customHeight="1"/>
    <row r="101582" ht="14.25" customHeight="1"/>
    <row r="101583" ht="14.25" customHeight="1"/>
    <row r="101584" ht="14.25" customHeight="1"/>
    <row r="101585" ht="14.25" customHeight="1"/>
    <row r="101586" ht="14.25" customHeight="1"/>
    <row r="101587" ht="14.25" customHeight="1"/>
    <row r="101588" ht="14.25" customHeight="1"/>
    <row r="101589" ht="14.25" customHeight="1"/>
    <row r="101590" ht="14.25" customHeight="1"/>
    <row r="101591" ht="14.25" customHeight="1"/>
    <row r="101592" ht="14.25" customHeight="1"/>
    <row r="101593" ht="14.25" customHeight="1"/>
    <row r="101594" ht="14.25" customHeight="1"/>
    <row r="101595" ht="14.25" customHeight="1"/>
    <row r="101596" ht="14.25" customHeight="1"/>
    <row r="101597" ht="14.25" customHeight="1"/>
    <row r="101598" ht="14.25" customHeight="1"/>
    <row r="101599" ht="14.25" customHeight="1"/>
    <row r="101600" ht="14.25" customHeight="1"/>
    <row r="101601" ht="14.25" customHeight="1"/>
    <row r="101602" ht="14.25" customHeight="1"/>
    <row r="101603" ht="14.25" customHeight="1"/>
    <row r="101604" ht="14.25" customHeight="1"/>
    <row r="101605" ht="14.25" customHeight="1"/>
    <row r="101606" ht="14.25" customHeight="1"/>
    <row r="101607" ht="14.25" customHeight="1"/>
    <row r="101608" ht="14.25" customHeight="1"/>
    <row r="101609" ht="14.25" customHeight="1"/>
    <row r="101610" ht="14.25" customHeight="1"/>
    <row r="101611" ht="14.25" customHeight="1"/>
    <row r="101612" ht="14.25" customHeight="1"/>
    <row r="101613" ht="14.25" customHeight="1"/>
    <row r="101614" ht="14.25" customHeight="1"/>
    <row r="101615" ht="14.25" customHeight="1"/>
    <row r="101616" ht="14.25" customHeight="1"/>
    <row r="101617" ht="14.25" customHeight="1"/>
    <row r="101618" ht="14.25" customHeight="1"/>
    <row r="101619" ht="14.25" customHeight="1"/>
    <row r="101620" ht="14.25" customHeight="1"/>
    <row r="101621" ht="14.25" customHeight="1"/>
    <row r="101622" ht="14.25" customHeight="1"/>
    <row r="101623" ht="14.25" customHeight="1"/>
    <row r="101624" ht="14.25" customHeight="1"/>
    <row r="101625" ht="14.25" customHeight="1"/>
    <row r="101626" ht="14.25" customHeight="1"/>
    <row r="101627" ht="14.25" customHeight="1"/>
    <row r="101628" ht="14.25" customHeight="1"/>
    <row r="101629" ht="14.25" customHeight="1"/>
    <row r="101630" ht="14.25" customHeight="1"/>
    <row r="101631" ht="14.25" customHeight="1"/>
    <row r="101632" ht="14.25" customHeight="1"/>
    <row r="101633" ht="14.25" customHeight="1"/>
    <row r="101634" ht="14.25" customHeight="1"/>
    <row r="101635" ht="14.25" customHeight="1"/>
    <row r="101636" ht="14.25" customHeight="1"/>
    <row r="101637" ht="14.25" customHeight="1"/>
    <row r="101638" ht="14.25" customHeight="1"/>
    <row r="101639" ht="14.25" customHeight="1"/>
    <row r="101640" ht="14.25" customHeight="1"/>
    <row r="101641" ht="14.25" customHeight="1"/>
    <row r="101642" ht="14.25" customHeight="1"/>
    <row r="101643" ht="14.25" customHeight="1"/>
    <row r="101644" ht="14.25" customHeight="1"/>
    <row r="101645" ht="14.25" customHeight="1"/>
    <row r="101646" ht="14.25" customHeight="1"/>
    <row r="101647" ht="14.25" customHeight="1"/>
    <row r="101648" ht="14.25" customHeight="1"/>
    <row r="101649" ht="14.25" customHeight="1"/>
    <row r="101650" ht="14.25" customHeight="1"/>
    <row r="101651" ht="14.25" customHeight="1"/>
    <row r="101652" ht="14.25" customHeight="1"/>
    <row r="101653" ht="14.25" customHeight="1"/>
    <row r="101654" ht="14.25" customHeight="1"/>
    <row r="101655" ht="14.25" customHeight="1"/>
    <row r="101656" ht="14.25" customHeight="1"/>
    <row r="101657" ht="14.25" customHeight="1"/>
    <row r="101658" ht="14.25" customHeight="1"/>
    <row r="101659" ht="14.25" customHeight="1"/>
    <row r="101660" ht="14.25" customHeight="1"/>
    <row r="101661" ht="14.25" customHeight="1"/>
    <row r="101662" ht="14.25" customHeight="1"/>
    <row r="101663" ht="14.25" customHeight="1"/>
    <row r="101664" ht="14.25" customHeight="1"/>
    <row r="101665" ht="14.25" customHeight="1"/>
    <row r="101666" ht="14.25" customHeight="1"/>
    <row r="101667" ht="14.25" customHeight="1"/>
    <row r="101668" ht="14.25" customHeight="1"/>
    <row r="101669" ht="14.25" customHeight="1"/>
    <row r="101670" ht="14.25" customHeight="1"/>
    <row r="101671" ht="14.25" customHeight="1"/>
    <row r="101672" ht="14.25" customHeight="1"/>
    <row r="101673" ht="14.25" customHeight="1"/>
    <row r="101674" ht="14.25" customHeight="1"/>
    <row r="101675" ht="14.25" customHeight="1"/>
    <row r="101676" ht="14.25" customHeight="1"/>
    <row r="101677" ht="14.25" customHeight="1"/>
    <row r="101678" ht="14.25" customHeight="1"/>
    <row r="101679" ht="14.25" customHeight="1"/>
    <row r="101680" ht="14.25" customHeight="1"/>
    <row r="101681" ht="14.25" customHeight="1"/>
    <row r="101682" ht="14.25" customHeight="1"/>
    <row r="101683" ht="14.25" customHeight="1"/>
    <row r="101684" ht="14.25" customHeight="1"/>
    <row r="101685" ht="14.25" customHeight="1"/>
    <row r="101686" ht="14.25" customHeight="1"/>
    <row r="101687" ht="14.25" customHeight="1"/>
    <row r="101688" ht="14.25" customHeight="1"/>
    <row r="101689" ht="14.25" customHeight="1"/>
    <row r="101690" ht="14.25" customHeight="1"/>
    <row r="101691" ht="14.25" customHeight="1"/>
    <row r="101692" ht="14.25" customHeight="1"/>
    <row r="101693" ht="14.25" customHeight="1"/>
    <row r="101694" ht="14.25" customHeight="1"/>
    <row r="101695" ht="14.25" customHeight="1"/>
    <row r="101696" ht="14.25" customHeight="1"/>
    <row r="101697" ht="14.25" customHeight="1"/>
    <row r="101698" ht="14.25" customHeight="1"/>
    <row r="101699" ht="14.25" customHeight="1"/>
    <row r="101700" ht="14.25" customHeight="1"/>
    <row r="101701" ht="14.25" customHeight="1"/>
    <row r="101702" ht="14.25" customHeight="1"/>
    <row r="101703" ht="14.25" customHeight="1"/>
    <row r="101704" ht="14.25" customHeight="1"/>
    <row r="101705" ht="14.25" customHeight="1"/>
    <row r="101706" ht="14.25" customHeight="1"/>
    <row r="101707" ht="14.25" customHeight="1"/>
    <row r="101708" ht="14.25" customHeight="1"/>
    <row r="101709" ht="14.25" customHeight="1"/>
    <row r="101710" ht="14.25" customHeight="1"/>
    <row r="101711" ht="14.25" customHeight="1"/>
    <row r="101712" ht="14.25" customHeight="1"/>
    <row r="101713" ht="14.25" customHeight="1"/>
    <row r="101714" ht="14.25" customHeight="1"/>
    <row r="101715" ht="14.25" customHeight="1"/>
    <row r="101716" ht="14.25" customHeight="1"/>
    <row r="101717" ht="14.25" customHeight="1"/>
    <row r="101718" ht="14.25" customHeight="1"/>
    <row r="101719" ht="14.25" customHeight="1"/>
    <row r="101720" ht="14.25" customHeight="1"/>
    <row r="101721" ht="14.25" customHeight="1"/>
    <row r="101722" ht="14.25" customHeight="1"/>
    <row r="101723" ht="14.25" customHeight="1"/>
    <row r="101724" ht="14.25" customHeight="1"/>
    <row r="101725" ht="14.25" customHeight="1"/>
    <row r="101726" ht="14.25" customHeight="1"/>
    <row r="101727" ht="14.25" customHeight="1"/>
    <row r="101728" ht="14.25" customHeight="1"/>
    <row r="101729" ht="14.25" customHeight="1"/>
    <row r="101730" ht="14.25" customHeight="1"/>
    <row r="101731" ht="14.25" customHeight="1"/>
    <row r="101732" ht="14.25" customHeight="1"/>
    <row r="101733" ht="14.25" customHeight="1"/>
    <row r="101734" ht="14.25" customHeight="1"/>
    <row r="101735" ht="14.25" customHeight="1"/>
    <row r="101736" ht="14.25" customHeight="1"/>
    <row r="101737" ht="14.25" customHeight="1"/>
    <row r="101738" ht="14.25" customHeight="1"/>
    <row r="101739" ht="14.25" customHeight="1"/>
    <row r="101740" ht="14.25" customHeight="1"/>
    <row r="101741" ht="14.25" customHeight="1"/>
    <row r="101742" ht="14.25" customHeight="1"/>
    <row r="101743" ht="14.25" customHeight="1"/>
    <row r="101744" ht="14.25" customHeight="1"/>
    <row r="101745" ht="14.25" customHeight="1"/>
    <row r="101746" ht="14.25" customHeight="1"/>
    <row r="101747" ht="14.25" customHeight="1"/>
    <row r="101748" ht="14.25" customHeight="1"/>
    <row r="101749" ht="14.25" customHeight="1"/>
    <row r="101750" ht="14.25" customHeight="1"/>
    <row r="101751" ht="14.25" customHeight="1"/>
    <row r="101752" ht="14.25" customHeight="1"/>
    <row r="101753" ht="14.25" customHeight="1"/>
    <row r="101754" ht="14.25" customHeight="1"/>
    <row r="101755" ht="14.25" customHeight="1"/>
    <row r="101756" ht="14.25" customHeight="1"/>
    <row r="101757" ht="14.25" customHeight="1"/>
    <row r="101758" ht="14.25" customHeight="1"/>
    <row r="101759" ht="14.25" customHeight="1"/>
    <row r="101760" ht="14.25" customHeight="1"/>
    <row r="101761" ht="14.25" customHeight="1"/>
    <row r="101762" ht="14.25" customHeight="1"/>
    <row r="101763" ht="14.25" customHeight="1"/>
    <row r="101764" ht="14.25" customHeight="1"/>
    <row r="101765" ht="14.25" customHeight="1"/>
    <row r="101766" ht="14.25" customHeight="1"/>
    <row r="101767" ht="14.25" customHeight="1"/>
    <row r="101768" ht="14.25" customHeight="1"/>
    <row r="101769" ht="14.25" customHeight="1"/>
    <row r="101770" ht="14.25" customHeight="1"/>
    <row r="101771" ht="14.25" customHeight="1"/>
    <row r="101772" ht="14.25" customHeight="1"/>
    <row r="101773" ht="14.25" customHeight="1"/>
    <row r="101774" ht="14.25" customHeight="1"/>
    <row r="101775" ht="14.25" customHeight="1"/>
    <row r="101776" ht="14.25" customHeight="1"/>
    <row r="101777" ht="14.25" customHeight="1"/>
    <row r="101778" ht="14.25" customHeight="1"/>
    <row r="101779" ht="14.25" customHeight="1"/>
    <row r="101780" ht="14.25" customHeight="1"/>
    <row r="101781" ht="14.25" customHeight="1"/>
    <row r="101782" ht="14.25" customHeight="1"/>
    <row r="101783" ht="14.25" customHeight="1"/>
    <row r="101784" ht="14.25" customHeight="1"/>
    <row r="101785" ht="14.25" customHeight="1"/>
    <row r="101786" ht="14.25" customHeight="1"/>
    <row r="101787" ht="14.25" customHeight="1"/>
    <row r="101788" ht="14.25" customHeight="1"/>
    <row r="101789" ht="14.25" customHeight="1"/>
    <row r="101790" ht="14.25" customHeight="1"/>
    <row r="101791" ht="14.25" customHeight="1"/>
    <row r="101792" ht="14.25" customHeight="1"/>
    <row r="101793" ht="14.25" customHeight="1"/>
    <row r="101794" ht="14.25" customHeight="1"/>
    <row r="101795" ht="14.25" customHeight="1"/>
    <row r="101796" ht="14.25" customHeight="1"/>
    <row r="101797" ht="14.25" customHeight="1"/>
    <row r="101798" ht="14.25" customHeight="1"/>
    <row r="101799" ht="14.25" customHeight="1"/>
    <row r="101800" ht="14.25" customHeight="1"/>
    <row r="101801" ht="14.25" customHeight="1"/>
    <row r="101802" ht="14.25" customHeight="1"/>
    <row r="101803" ht="14.25" customHeight="1"/>
    <row r="101804" ht="14.25" customHeight="1"/>
    <row r="101805" ht="14.25" customHeight="1"/>
    <row r="101806" ht="14.25" customHeight="1"/>
    <row r="101807" ht="14.25" customHeight="1"/>
    <row r="101808" ht="14.25" customHeight="1"/>
    <row r="101809" ht="14.25" customHeight="1"/>
    <row r="101810" ht="14.25" customHeight="1"/>
    <row r="101811" ht="14.25" customHeight="1"/>
    <row r="101812" ht="14.25" customHeight="1"/>
    <row r="101813" ht="14.25" customHeight="1"/>
    <row r="101814" ht="14.25" customHeight="1"/>
    <row r="101815" ht="14.25" customHeight="1"/>
    <row r="101816" ht="14.25" customHeight="1"/>
    <row r="101817" ht="14.25" customHeight="1"/>
    <row r="101818" ht="14.25" customHeight="1"/>
    <row r="101819" ht="14.25" customHeight="1"/>
    <row r="101820" ht="14.25" customHeight="1"/>
    <row r="101821" ht="14.25" customHeight="1"/>
    <row r="101822" ht="14.25" customHeight="1"/>
    <row r="101823" ht="14.25" customHeight="1"/>
    <row r="101824" ht="14.25" customHeight="1"/>
    <row r="101825" ht="14.25" customHeight="1"/>
    <row r="101826" ht="14.25" customHeight="1"/>
    <row r="101827" ht="14.25" customHeight="1"/>
    <row r="101828" ht="14.25" customHeight="1"/>
    <row r="101829" ht="14.25" customHeight="1"/>
    <row r="101830" ht="14.25" customHeight="1"/>
    <row r="101831" ht="14.25" customHeight="1"/>
    <row r="101832" ht="14.25" customHeight="1"/>
    <row r="101833" ht="14.25" customHeight="1"/>
    <row r="101834" ht="14.25" customHeight="1"/>
    <row r="101835" ht="14.25" customHeight="1"/>
    <row r="101836" ht="14.25" customHeight="1"/>
    <row r="101837" ht="14.25" customHeight="1"/>
    <row r="101838" ht="14.25" customHeight="1"/>
    <row r="101839" ht="14.25" customHeight="1"/>
    <row r="101840" ht="14.25" customHeight="1"/>
    <row r="101841" ht="14.25" customHeight="1"/>
    <row r="101842" ht="14.25" customHeight="1"/>
    <row r="101843" ht="14.25" customHeight="1"/>
    <row r="101844" ht="14.25" customHeight="1"/>
    <row r="101845" ht="14.25" customHeight="1"/>
    <row r="101846" ht="14.25" customHeight="1"/>
    <row r="101847" ht="14.25" customHeight="1"/>
    <row r="101848" ht="14.25" customHeight="1"/>
    <row r="101849" ht="14.25" customHeight="1"/>
    <row r="101850" ht="14.25" customHeight="1"/>
    <row r="101851" ht="14.25" customHeight="1"/>
    <row r="101852" ht="14.25" customHeight="1"/>
    <row r="101853" ht="14.25" customHeight="1"/>
    <row r="101854" ht="14.25" customHeight="1"/>
    <row r="101855" ht="14.25" customHeight="1"/>
    <row r="101856" ht="14.25" customHeight="1"/>
    <row r="101857" ht="14.25" customHeight="1"/>
    <row r="101858" ht="14.25" customHeight="1"/>
    <row r="101859" ht="14.25" customHeight="1"/>
    <row r="101860" ht="14.25" customHeight="1"/>
    <row r="101861" ht="14.25" customHeight="1"/>
    <row r="101862" ht="14.25" customHeight="1"/>
    <row r="101863" ht="14.25" customHeight="1"/>
    <row r="101864" ht="14.25" customHeight="1"/>
    <row r="101865" ht="14.25" customHeight="1"/>
    <row r="101866" ht="14.25" customHeight="1"/>
    <row r="101867" ht="14.25" customHeight="1"/>
    <row r="101868" ht="14.25" customHeight="1"/>
    <row r="101869" ht="14.25" customHeight="1"/>
    <row r="101870" ht="14.25" customHeight="1"/>
    <row r="101871" ht="14.25" customHeight="1"/>
    <row r="101872" ht="14.25" customHeight="1"/>
    <row r="101873" ht="14.25" customHeight="1"/>
    <row r="101874" ht="14.25" customHeight="1"/>
    <row r="101875" ht="14.25" customHeight="1"/>
    <row r="101876" ht="14.25" customHeight="1"/>
    <row r="101877" ht="14.25" customHeight="1"/>
    <row r="101878" ht="14.25" customHeight="1"/>
    <row r="101879" ht="14.25" customHeight="1"/>
    <row r="101880" ht="14.25" customHeight="1"/>
    <row r="101881" ht="14.25" customHeight="1"/>
    <row r="101882" ht="14.25" customHeight="1"/>
    <row r="101883" ht="14.25" customHeight="1"/>
    <row r="101884" ht="14.25" customHeight="1"/>
    <row r="101885" ht="14.25" customHeight="1"/>
    <row r="101886" ht="14.25" customHeight="1"/>
    <row r="101887" ht="14.25" customHeight="1"/>
    <row r="101888" ht="14.25" customHeight="1"/>
    <row r="101889" ht="14.25" customHeight="1"/>
    <row r="101890" ht="14.25" customHeight="1"/>
    <row r="101891" ht="14.25" customHeight="1"/>
    <row r="101892" ht="14.25" customHeight="1"/>
    <row r="101893" ht="14.25" customHeight="1"/>
    <row r="101894" ht="14.25" customHeight="1"/>
    <row r="101895" ht="14.25" customHeight="1"/>
    <row r="101896" ht="14.25" customHeight="1"/>
    <row r="101897" ht="14.25" customHeight="1"/>
    <row r="101898" ht="14.25" customHeight="1"/>
    <row r="101899" ht="14.25" customHeight="1"/>
    <row r="101900" ht="14.25" customHeight="1"/>
    <row r="101901" ht="14.25" customHeight="1"/>
    <row r="101902" ht="14.25" customHeight="1"/>
    <row r="101903" ht="14.25" customHeight="1"/>
    <row r="101904" ht="14.25" customHeight="1"/>
    <row r="101905" ht="14.25" customHeight="1"/>
    <row r="101906" ht="14.25" customHeight="1"/>
    <row r="101907" ht="14.25" customHeight="1"/>
    <row r="101908" ht="14.25" customHeight="1"/>
    <row r="101909" ht="14.25" customHeight="1"/>
    <row r="101910" ht="14.25" customHeight="1"/>
    <row r="101911" ht="14.25" customHeight="1"/>
    <row r="101912" ht="14.25" customHeight="1"/>
    <row r="101913" ht="14.25" customHeight="1"/>
    <row r="101914" ht="14.25" customHeight="1"/>
    <row r="101915" ht="14.25" customHeight="1"/>
    <row r="101916" ht="14.25" customHeight="1"/>
    <row r="101917" ht="14.25" customHeight="1"/>
    <row r="101918" ht="14.25" customHeight="1"/>
    <row r="101919" ht="14.25" customHeight="1"/>
    <row r="101920" ht="14.25" customHeight="1"/>
    <row r="101921" ht="14.25" customHeight="1"/>
    <row r="101922" ht="14.25" customHeight="1"/>
    <row r="101923" ht="14.25" customHeight="1"/>
    <row r="101924" ht="14.25" customHeight="1"/>
    <row r="101925" ht="14.25" customHeight="1"/>
    <row r="101926" ht="14.25" customHeight="1"/>
    <row r="101927" ht="14.25" customHeight="1"/>
    <row r="101928" ht="14.25" customHeight="1"/>
    <row r="101929" ht="14.25" customHeight="1"/>
    <row r="101930" ht="14.25" customHeight="1"/>
    <row r="101931" ht="14.25" customHeight="1"/>
    <row r="101932" ht="14.25" customHeight="1"/>
    <row r="101933" ht="14.25" customHeight="1"/>
    <row r="101934" ht="14.25" customHeight="1"/>
    <row r="101935" ht="14.25" customHeight="1"/>
    <row r="101936" ht="14.25" customHeight="1"/>
    <row r="101937" ht="14.25" customHeight="1"/>
    <row r="101938" ht="14.25" customHeight="1"/>
    <row r="101939" ht="14.25" customHeight="1"/>
    <row r="101940" ht="14.25" customHeight="1"/>
    <row r="101941" ht="14.25" customHeight="1"/>
    <row r="101942" ht="14.25" customHeight="1"/>
    <row r="101943" ht="14.25" customHeight="1"/>
    <row r="101944" ht="14.25" customHeight="1"/>
    <row r="101945" ht="14.25" customHeight="1"/>
    <row r="101946" ht="14.25" customHeight="1"/>
    <row r="101947" ht="14.25" customHeight="1"/>
    <row r="101948" ht="14.25" customHeight="1"/>
    <row r="101949" ht="14.25" customHeight="1"/>
    <row r="101950" ht="14.25" customHeight="1"/>
    <row r="101951" ht="14.25" customHeight="1"/>
    <row r="101952" ht="14.25" customHeight="1"/>
    <row r="101953" ht="14.25" customHeight="1"/>
    <row r="101954" ht="14.25" customHeight="1"/>
    <row r="101955" ht="14.25" customHeight="1"/>
    <row r="101956" ht="14.25" customHeight="1"/>
    <row r="101957" ht="14.25" customHeight="1"/>
    <row r="101958" ht="14.25" customHeight="1"/>
    <row r="101959" ht="14.25" customHeight="1"/>
    <row r="101960" ht="14.25" customHeight="1"/>
    <row r="101961" ht="14.25" customHeight="1"/>
    <row r="101962" ht="14.25" customHeight="1"/>
    <row r="101963" ht="14.25" customHeight="1"/>
    <row r="101964" ht="14.25" customHeight="1"/>
    <row r="101965" ht="14.25" customHeight="1"/>
    <row r="101966" ht="14.25" customHeight="1"/>
    <row r="101967" ht="14.25" customHeight="1"/>
    <row r="101968" ht="14.25" customHeight="1"/>
    <row r="101969" ht="14.25" customHeight="1"/>
    <row r="101970" ht="14.25" customHeight="1"/>
    <row r="101971" ht="14.25" customHeight="1"/>
    <row r="101972" ht="14.25" customHeight="1"/>
    <row r="101973" ht="14.25" customHeight="1"/>
    <row r="101974" ht="14.25" customHeight="1"/>
    <row r="101975" ht="14.25" customHeight="1"/>
    <row r="101976" ht="14.25" customHeight="1"/>
    <row r="101977" ht="14.25" customHeight="1"/>
    <row r="101978" ht="14.25" customHeight="1"/>
    <row r="101979" ht="14.25" customHeight="1"/>
    <row r="101980" ht="14.25" customHeight="1"/>
    <row r="101981" ht="14.25" customHeight="1"/>
    <row r="101982" ht="14.25" customHeight="1"/>
    <row r="101983" ht="14.25" customHeight="1"/>
    <row r="101984" ht="14.25" customHeight="1"/>
    <row r="101985" ht="14.25" customHeight="1"/>
    <row r="101986" ht="14.25" customHeight="1"/>
    <row r="101987" ht="14.25" customHeight="1"/>
    <row r="101988" ht="14.25" customHeight="1"/>
    <row r="101989" ht="14.25" customHeight="1"/>
    <row r="101990" ht="14.25" customHeight="1"/>
    <row r="101991" ht="14.25" customHeight="1"/>
    <row r="101992" ht="14.25" customHeight="1"/>
    <row r="101993" ht="14.25" customHeight="1"/>
    <row r="101994" ht="14.25" customHeight="1"/>
    <row r="101995" ht="14.25" customHeight="1"/>
    <row r="101996" ht="14.25" customHeight="1"/>
    <row r="101997" ht="14.25" customHeight="1"/>
    <row r="101998" ht="14.25" customHeight="1"/>
    <row r="101999" ht="14.25" customHeight="1"/>
    <row r="102000" ht="14.25" customHeight="1"/>
    <row r="102001" ht="14.25" customHeight="1"/>
    <row r="102002" ht="14.25" customHeight="1"/>
    <row r="102003" ht="14.25" customHeight="1"/>
    <row r="102004" ht="14.25" customHeight="1"/>
    <row r="102005" ht="14.25" customHeight="1"/>
    <row r="102006" ht="14.25" customHeight="1"/>
    <row r="102007" ht="14.25" customHeight="1"/>
    <row r="102008" ht="14.25" customHeight="1"/>
    <row r="102009" ht="14.25" customHeight="1"/>
    <row r="102010" ht="14.25" customHeight="1"/>
    <row r="102011" ht="14.25" customHeight="1"/>
    <row r="102012" ht="14.25" customHeight="1"/>
    <row r="102013" ht="14.25" customHeight="1"/>
    <row r="102014" ht="14.25" customHeight="1"/>
    <row r="102015" ht="14.25" customHeight="1"/>
    <row r="102016" ht="14.25" customHeight="1"/>
    <row r="102017" ht="14.25" customHeight="1"/>
    <row r="102018" ht="14.25" customHeight="1"/>
    <row r="102019" ht="14.25" customHeight="1"/>
    <row r="102020" ht="14.25" customHeight="1"/>
    <row r="102021" ht="14.25" customHeight="1"/>
    <row r="102022" ht="14.25" customHeight="1"/>
    <row r="102023" ht="14.25" customHeight="1"/>
    <row r="102024" ht="14.25" customHeight="1"/>
    <row r="102025" ht="14.25" customHeight="1"/>
    <row r="102026" ht="14.25" customHeight="1"/>
    <row r="102027" ht="14.25" customHeight="1"/>
    <row r="102028" ht="14.25" customHeight="1"/>
    <row r="102029" ht="14.25" customHeight="1"/>
    <row r="102030" ht="14.25" customHeight="1"/>
    <row r="102031" ht="14.25" customHeight="1"/>
    <row r="102032" ht="14.25" customHeight="1"/>
    <row r="102033" ht="14.25" customHeight="1"/>
    <row r="102034" ht="14.25" customHeight="1"/>
    <row r="102035" ht="14.25" customHeight="1"/>
    <row r="102036" ht="14.25" customHeight="1"/>
    <row r="102037" ht="14.25" customHeight="1"/>
    <row r="102038" ht="14.25" customHeight="1"/>
    <row r="102039" ht="14.25" customHeight="1"/>
    <row r="102040" ht="14.25" customHeight="1"/>
    <row r="102041" ht="14.25" customHeight="1"/>
    <row r="102042" ht="14.25" customHeight="1"/>
    <row r="102043" ht="14.25" customHeight="1"/>
    <row r="102044" ht="14.25" customHeight="1"/>
    <row r="102045" ht="14.25" customHeight="1"/>
    <row r="102046" ht="14.25" customHeight="1"/>
    <row r="102047" ht="14.25" customHeight="1"/>
    <row r="102048" ht="14.25" customHeight="1"/>
    <row r="102049" ht="14.25" customHeight="1"/>
    <row r="102050" ht="14.25" customHeight="1"/>
    <row r="102051" ht="14.25" customHeight="1"/>
    <row r="102052" ht="14.25" customHeight="1"/>
    <row r="102053" ht="14.25" customHeight="1"/>
    <row r="102054" ht="14.25" customHeight="1"/>
    <row r="102055" ht="14.25" customHeight="1"/>
    <row r="102056" ht="14.25" customHeight="1"/>
    <row r="102057" ht="14.25" customHeight="1"/>
    <row r="102058" ht="14.25" customHeight="1"/>
    <row r="102059" ht="14.25" customHeight="1"/>
    <row r="102060" ht="14.25" customHeight="1"/>
    <row r="102061" ht="14.25" customHeight="1"/>
    <row r="102062" ht="14.25" customHeight="1"/>
    <row r="102063" ht="14.25" customHeight="1"/>
    <row r="102064" ht="14.25" customHeight="1"/>
    <row r="102065" ht="14.25" customHeight="1"/>
    <row r="102066" ht="14.25" customHeight="1"/>
    <row r="102067" ht="14.25" customHeight="1"/>
    <row r="102068" ht="14.25" customHeight="1"/>
    <row r="102069" ht="14.25" customHeight="1"/>
    <row r="102070" ht="14.25" customHeight="1"/>
    <row r="102071" ht="14.25" customHeight="1"/>
    <row r="102072" ht="14.25" customHeight="1"/>
    <row r="102073" ht="14.25" customHeight="1"/>
    <row r="102074" ht="14.25" customHeight="1"/>
    <row r="102075" ht="14.25" customHeight="1"/>
    <row r="102076" ht="14.25" customHeight="1"/>
    <row r="102077" ht="14.25" customHeight="1"/>
    <row r="102078" ht="14.25" customHeight="1"/>
    <row r="102079" ht="14.25" customHeight="1"/>
    <row r="102080" ht="14.25" customHeight="1"/>
    <row r="102081" ht="14.25" customHeight="1"/>
    <row r="102082" ht="14.25" customHeight="1"/>
    <row r="102083" ht="14.25" customHeight="1"/>
    <row r="102084" ht="14.25" customHeight="1"/>
    <row r="102085" ht="14.25" customHeight="1"/>
    <row r="102086" ht="14.25" customHeight="1"/>
    <row r="102087" ht="14.25" customHeight="1"/>
    <row r="102088" ht="14.25" customHeight="1"/>
    <row r="102089" ht="14.25" customHeight="1"/>
    <row r="102090" ht="14.25" customHeight="1"/>
    <row r="102091" ht="14.25" customHeight="1"/>
    <row r="102092" ht="14.25" customHeight="1"/>
    <row r="102093" ht="14.25" customHeight="1"/>
    <row r="102094" ht="14.25" customHeight="1"/>
    <row r="102095" ht="14.25" customHeight="1"/>
    <row r="102096" ht="14.25" customHeight="1"/>
    <row r="102097" ht="14.25" customHeight="1"/>
    <row r="102098" ht="14.25" customHeight="1"/>
    <row r="102099" ht="14.25" customHeight="1"/>
    <row r="102100" ht="14.25" customHeight="1"/>
    <row r="102101" ht="14.25" customHeight="1"/>
    <row r="102102" ht="14.25" customHeight="1"/>
    <row r="102103" ht="14.25" customHeight="1"/>
    <row r="102104" ht="14.25" customHeight="1"/>
    <row r="102105" ht="14.25" customHeight="1"/>
    <row r="102106" ht="14.25" customHeight="1"/>
    <row r="102107" ht="14.25" customHeight="1"/>
    <row r="102108" ht="14.25" customHeight="1"/>
    <row r="102109" ht="14.25" customHeight="1"/>
    <row r="102110" ht="14.25" customHeight="1"/>
    <row r="102111" ht="14.25" customHeight="1"/>
    <row r="102112" ht="14.25" customHeight="1"/>
    <row r="102113" ht="14.25" customHeight="1"/>
    <row r="102114" ht="14.25" customHeight="1"/>
    <row r="102115" ht="14.25" customHeight="1"/>
    <row r="102116" ht="14.25" customHeight="1"/>
    <row r="102117" ht="14.25" customHeight="1"/>
    <row r="102118" ht="14.25" customHeight="1"/>
    <row r="102119" ht="14.25" customHeight="1"/>
    <row r="102120" ht="14.25" customHeight="1"/>
    <row r="102121" ht="14.25" customHeight="1"/>
    <row r="102122" ht="14.25" customHeight="1"/>
    <row r="102123" ht="14.25" customHeight="1"/>
    <row r="102124" ht="14.25" customHeight="1"/>
    <row r="102125" ht="14.25" customHeight="1"/>
    <row r="102126" ht="14.25" customHeight="1"/>
    <row r="102127" ht="14.25" customHeight="1"/>
    <row r="102128" ht="14.25" customHeight="1"/>
    <row r="102129" ht="14.25" customHeight="1"/>
    <row r="102130" ht="14.25" customHeight="1"/>
    <row r="102131" ht="14.25" customHeight="1"/>
    <row r="102132" ht="14.25" customHeight="1"/>
    <row r="102133" ht="14.25" customHeight="1"/>
    <row r="102134" ht="14.25" customHeight="1"/>
    <row r="102135" ht="14.25" customHeight="1"/>
    <row r="102136" ht="14.25" customHeight="1"/>
    <row r="102137" ht="14.25" customHeight="1"/>
    <row r="102138" ht="14.25" customHeight="1"/>
    <row r="102139" ht="14.25" customHeight="1"/>
    <row r="102140" ht="14.25" customHeight="1"/>
    <row r="102141" ht="14.25" customHeight="1"/>
    <row r="102142" ht="14.25" customHeight="1"/>
    <row r="102143" ht="14.25" customHeight="1"/>
    <row r="102144" ht="14.25" customHeight="1"/>
    <row r="102145" ht="14.25" customHeight="1"/>
    <row r="102146" ht="14.25" customHeight="1"/>
    <row r="102147" ht="14.25" customHeight="1"/>
    <row r="102148" ht="14.25" customHeight="1"/>
    <row r="102149" ht="14.25" customHeight="1"/>
    <row r="102150" ht="14.25" customHeight="1"/>
    <row r="102151" ht="14.25" customHeight="1"/>
    <row r="102152" ht="14.25" customHeight="1"/>
    <row r="102153" ht="14.25" customHeight="1"/>
    <row r="102154" ht="14.25" customHeight="1"/>
    <row r="102155" ht="14.25" customHeight="1"/>
    <row r="102156" ht="14.25" customHeight="1"/>
    <row r="102157" ht="14.25" customHeight="1"/>
    <row r="102158" ht="14.25" customHeight="1"/>
    <row r="102159" ht="14.25" customHeight="1"/>
    <row r="102160" ht="14.25" customHeight="1"/>
    <row r="102161" ht="14.25" customHeight="1"/>
    <row r="102162" ht="14.25" customHeight="1"/>
    <row r="102163" ht="14.25" customHeight="1"/>
    <row r="102164" ht="14.25" customHeight="1"/>
    <row r="102165" ht="14.25" customHeight="1"/>
    <row r="102166" ht="14.25" customHeight="1"/>
    <row r="102167" ht="14.25" customHeight="1"/>
    <row r="102168" ht="14.25" customHeight="1"/>
    <row r="102169" ht="14.25" customHeight="1"/>
    <row r="102170" ht="14.25" customHeight="1"/>
    <row r="102171" ht="14.25" customHeight="1"/>
    <row r="102172" ht="14.25" customHeight="1"/>
    <row r="102173" ht="14.25" customHeight="1"/>
    <row r="102174" ht="14.25" customHeight="1"/>
    <row r="102175" ht="14.25" customHeight="1"/>
    <row r="102176" ht="14.25" customHeight="1"/>
    <row r="102177" ht="14.25" customHeight="1"/>
    <row r="102178" ht="14.25" customHeight="1"/>
    <row r="102179" ht="14.25" customHeight="1"/>
    <row r="102180" ht="14.25" customHeight="1"/>
    <row r="102181" ht="14.25" customHeight="1"/>
    <row r="102182" ht="14.25" customHeight="1"/>
    <row r="102183" ht="14.25" customHeight="1"/>
    <row r="102184" ht="14.25" customHeight="1"/>
    <row r="102185" ht="14.25" customHeight="1"/>
    <row r="102186" ht="14.25" customHeight="1"/>
    <row r="102187" ht="14.25" customHeight="1"/>
    <row r="102188" ht="14.25" customHeight="1"/>
    <row r="102189" ht="14.25" customHeight="1"/>
    <row r="102190" ht="14.25" customHeight="1"/>
    <row r="102191" ht="14.25" customHeight="1"/>
    <row r="102192" ht="14.25" customHeight="1"/>
    <row r="102193" ht="14.25" customHeight="1"/>
    <row r="102194" ht="14.25" customHeight="1"/>
    <row r="102195" ht="14.25" customHeight="1"/>
    <row r="102196" ht="14.25" customHeight="1"/>
    <row r="102197" ht="14.25" customHeight="1"/>
    <row r="102198" ht="14.25" customHeight="1"/>
    <row r="102199" ht="14.25" customHeight="1"/>
    <row r="102200" ht="14.25" customHeight="1"/>
    <row r="102201" ht="14.25" customHeight="1"/>
    <row r="102202" ht="14.25" customHeight="1"/>
    <row r="102203" ht="14.25" customHeight="1"/>
    <row r="102204" ht="14.25" customHeight="1"/>
    <row r="102205" ht="14.25" customHeight="1"/>
    <row r="102206" ht="14.25" customHeight="1"/>
    <row r="102207" ht="14.25" customHeight="1"/>
    <row r="102208" ht="14.25" customHeight="1"/>
    <row r="102209" ht="14.25" customHeight="1"/>
    <row r="102210" ht="14.25" customHeight="1"/>
    <row r="102211" ht="14.25" customHeight="1"/>
    <row r="102212" ht="14.25" customHeight="1"/>
    <row r="102213" ht="14.25" customHeight="1"/>
    <row r="102214" ht="14.25" customHeight="1"/>
    <row r="102215" ht="14.25" customHeight="1"/>
    <row r="102216" ht="14.25" customHeight="1"/>
    <row r="102217" ht="14.25" customHeight="1"/>
    <row r="102218" ht="14.25" customHeight="1"/>
    <row r="102219" ht="14.25" customHeight="1"/>
    <row r="102220" ht="14.25" customHeight="1"/>
    <row r="102221" ht="14.25" customHeight="1"/>
    <row r="102222" ht="14.25" customHeight="1"/>
    <row r="102223" ht="14.25" customHeight="1"/>
    <row r="102224" ht="14.25" customHeight="1"/>
    <row r="102225" ht="14.25" customHeight="1"/>
    <row r="102226" ht="14.25" customHeight="1"/>
    <row r="102227" ht="14.25" customHeight="1"/>
    <row r="102228" ht="14.25" customHeight="1"/>
    <row r="102229" ht="14.25" customHeight="1"/>
    <row r="102230" ht="14.25" customHeight="1"/>
    <row r="102231" ht="14.25" customHeight="1"/>
    <row r="102232" ht="14.25" customHeight="1"/>
    <row r="102233" ht="14.25" customHeight="1"/>
    <row r="102234" ht="14.25" customHeight="1"/>
    <row r="102235" ht="14.25" customHeight="1"/>
    <row r="102236" ht="14.25" customHeight="1"/>
    <row r="102237" ht="14.25" customHeight="1"/>
    <row r="102238" ht="14.25" customHeight="1"/>
    <row r="102239" ht="14.25" customHeight="1"/>
    <row r="102240" ht="14.25" customHeight="1"/>
    <row r="102241" ht="14.25" customHeight="1"/>
    <row r="102242" ht="14.25" customHeight="1"/>
    <row r="102243" ht="14.25" customHeight="1"/>
    <row r="102244" ht="14.25" customHeight="1"/>
    <row r="102245" ht="14.25" customHeight="1"/>
    <row r="102246" ht="14.25" customHeight="1"/>
    <row r="102247" ht="14.25" customHeight="1"/>
    <row r="102248" ht="14.25" customHeight="1"/>
    <row r="102249" ht="14.25" customHeight="1"/>
    <row r="102250" ht="14.25" customHeight="1"/>
    <row r="102251" ht="14.25" customHeight="1"/>
    <row r="102252" ht="14.25" customHeight="1"/>
    <row r="102253" ht="14.25" customHeight="1"/>
    <row r="102254" ht="14.25" customHeight="1"/>
    <row r="102255" ht="14.25" customHeight="1"/>
    <row r="102256" ht="14.25" customHeight="1"/>
    <row r="102257" ht="14.25" customHeight="1"/>
    <row r="102258" ht="14.25" customHeight="1"/>
    <row r="102259" ht="14.25" customHeight="1"/>
    <row r="102260" ht="14.25" customHeight="1"/>
    <row r="102261" ht="14.25" customHeight="1"/>
    <row r="102262" ht="14.25" customHeight="1"/>
    <row r="102263" ht="14.25" customHeight="1"/>
    <row r="102264" ht="14.25" customHeight="1"/>
    <row r="102265" ht="14.25" customHeight="1"/>
    <row r="102266" ht="14.25" customHeight="1"/>
    <row r="102267" ht="14.25" customHeight="1"/>
    <row r="102268" ht="14.25" customHeight="1"/>
    <row r="102269" ht="14.25" customHeight="1"/>
    <row r="102270" ht="14.25" customHeight="1"/>
    <row r="102271" ht="14.25" customHeight="1"/>
    <row r="102272" ht="14.25" customHeight="1"/>
    <row r="102273" ht="14.25" customHeight="1"/>
    <row r="102274" ht="14.25" customHeight="1"/>
    <row r="102275" ht="14.25" customHeight="1"/>
    <row r="102276" ht="14.25" customHeight="1"/>
    <row r="102277" ht="14.25" customHeight="1"/>
    <row r="102278" ht="14.25" customHeight="1"/>
    <row r="102279" ht="14.25" customHeight="1"/>
    <row r="102280" ht="14.25" customHeight="1"/>
    <row r="102281" ht="14.25" customHeight="1"/>
    <row r="102282" ht="14.25" customHeight="1"/>
    <row r="102283" ht="14.25" customHeight="1"/>
    <row r="102284" ht="14.25" customHeight="1"/>
    <row r="102285" ht="14.25" customHeight="1"/>
    <row r="102286" ht="14.25" customHeight="1"/>
    <row r="102287" ht="14.25" customHeight="1"/>
    <row r="102288" ht="14.25" customHeight="1"/>
    <row r="102289" ht="14.25" customHeight="1"/>
    <row r="102290" ht="14.25" customHeight="1"/>
    <row r="102291" ht="14.25" customHeight="1"/>
    <row r="102292" ht="14.25" customHeight="1"/>
    <row r="102293" ht="14.25" customHeight="1"/>
    <row r="102294" ht="14.25" customHeight="1"/>
    <row r="102295" ht="14.25" customHeight="1"/>
    <row r="102296" ht="14.25" customHeight="1"/>
    <row r="102297" ht="14.25" customHeight="1"/>
    <row r="102298" ht="14.25" customHeight="1"/>
    <row r="102299" ht="14.25" customHeight="1"/>
    <row r="102300" ht="14.25" customHeight="1"/>
    <row r="102301" ht="14.25" customHeight="1"/>
    <row r="102302" ht="14.25" customHeight="1"/>
    <row r="102303" ht="14.25" customHeight="1"/>
    <row r="102304" ht="14.25" customHeight="1"/>
    <row r="102305" ht="14.25" customHeight="1"/>
    <row r="102306" ht="14.25" customHeight="1"/>
    <row r="102307" ht="14.25" customHeight="1"/>
    <row r="102308" ht="14.25" customHeight="1"/>
    <row r="102309" ht="14.25" customHeight="1"/>
    <row r="102310" ht="14.25" customHeight="1"/>
    <row r="102311" ht="14.25" customHeight="1"/>
    <row r="102312" ht="14.25" customHeight="1"/>
    <row r="102313" ht="14.25" customHeight="1"/>
    <row r="102314" ht="14.25" customHeight="1"/>
    <row r="102315" ht="14.25" customHeight="1"/>
    <row r="102316" ht="14.25" customHeight="1"/>
    <row r="102317" ht="14.25" customHeight="1"/>
    <row r="102318" ht="14.25" customHeight="1"/>
    <row r="102319" ht="14.25" customHeight="1"/>
    <row r="102320" ht="14.25" customHeight="1"/>
    <row r="102321" ht="14.25" customHeight="1"/>
    <row r="102322" ht="14.25" customHeight="1"/>
    <row r="102323" ht="14.25" customHeight="1"/>
    <row r="102324" ht="14.25" customHeight="1"/>
    <row r="102325" ht="14.25" customHeight="1"/>
    <row r="102326" ht="14.25" customHeight="1"/>
    <row r="102327" ht="14.25" customHeight="1"/>
    <row r="102328" ht="14.25" customHeight="1"/>
    <row r="102329" ht="14.25" customHeight="1"/>
    <row r="102330" ht="14.25" customHeight="1"/>
    <row r="102331" ht="14.25" customHeight="1"/>
    <row r="102332" ht="14.25" customHeight="1"/>
    <row r="102333" ht="14.25" customHeight="1"/>
    <row r="102334" ht="14.25" customHeight="1"/>
    <row r="102335" ht="14.25" customHeight="1"/>
    <row r="102336" ht="14.25" customHeight="1"/>
    <row r="102337" ht="14.25" customHeight="1"/>
    <row r="102338" ht="14.25" customHeight="1"/>
    <row r="102339" ht="14.25" customHeight="1"/>
    <row r="102340" ht="14.25" customHeight="1"/>
    <row r="102341" ht="14.25" customHeight="1"/>
    <row r="102342" ht="14.25" customHeight="1"/>
    <row r="102343" ht="14.25" customHeight="1"/>
    <row r="102344" ht="14.25" customHeight="1"/>
    <row r="102345" ht="14.25" customHeight="1"/>
    <row r="102346" ht="14.25" customHeight="1"/>
    <row r="102347" ht="14.25" customHeight="1"/>
    <row r="102348" ht="14.25" customHeight="1"/>
    <row r="102349" ht="14.25" customHeight="1"/>
    <row r="102350" ht="14.25" customHeight="1"/>
    <row r="102351" ht="14.25" customHeight="1"/>
    <row r="102352" ht="14.25" customHeight="1"/>
    <row r="102353" ht="14.25" customHeight="1"/>
    <row r="102354" ht="14.25" customHeight="1"/>
    <row r="102355" ht="14.25" customHeight="1"/>
    <row r="102356" ht="14.25" customHeight="1"/>
    <row r="102357" ht="14.25" customHeight="1"/>
    <row r="102358" ht="14.25" customHeight="1"/>
    <row r="102359" ht="14.25" customHeight="1"/>
    <row r="102360" ht="14.25" customHeight="1"/>
    <row r="102361" ht="14.25" customHeight="1"/>
    <row r="102362" ht="14.25" customHeight="1"/>
    <row r="102363" ht="14.25" customHeight="1"/>
    <row r="102364" ht="14.25" customHeight="1"/>
    <row r="102365" ht="14.25" customHeight="1"/>
    <row r="102366" ht="14.25" customHeight="1"/>
    <row r="102367" ht="14.25" customHeight="1"/>
    <row r="102368" ht="14.25" customHeight="1"/>
    <row r="102369" ht="14.25" customHeight="1"/>
    <row r="102370" ht="14.25" customHeight="1"/>
    <row r="102371" ht="14.25" customHeight="1"/>
    <row r="102372" ht="14.25" customHeight="1"/>
    <row r="102373" ht="14.25" customHeight="1"/>
    <row r="102374" ht="14.25" customHeight="1"/>
    <row r="102375" ht="14.25" customHeight="1"/>
    <row r="102376" ht="14.25" customHeight="1"/>
    <row r="102377" ht="14.25" customHeight="1"/>
    <row r="102378" ht="14.25" customHeight="1"/>
    <row r="102379" ht="14.25" customHeight="1"/>
    <row r="102380" ht="14.25" customHeight="1"/>
    <row r="102381" ht="14.25" customHeight="1"/>
    <row r="102382" ht="14.25" customHeight="1"/>
    <row r="102383" ht="14.25" customHeight="1"/>
    <row r="102384" ht="14.25" customHeight="1"/>
    <row r="102385" ht="14.25" customHeight="1"/>
    <row r="102386" ht="14.25" customHeight="1"/>
    <row r="102387" ht="14.25" customHeight="1"/>
    <row r="102388" ht="14.25" customHeight="1"/>
    <row r="102389" ht="14.25" customHeight="1"/>
    <row r="102390" ht="14.25" customHeight="1"/>
    <row r="102391" ht="14.25" customHeight="1"/>
    <row r="102392" ht="14.25" customHeight="1"/>
    <row r="102393" ht="14.25" customHeight="1"/>
    <row r="102394" ht="14.25" customHeight="1"/>
    <row r="102395" ht="14.25" customHeight="1"/>
    <row r="102396" ht="14.25" customHeight="1"/>
    <row r="102397" ht="14.25" customHeight="1"/>
    <row r="102398" ht="14.25" customHeight="1"/>
    <row r="102399" ht="14.25" customHeight="1"/>
    <row r="102400" ht="14.25" customHeight="1"/>
    <row r="102401" ht="14.25" customHeight="1"/>
    <row r="102402" ht="14.25" customHeight="1"/>
    <row r="102403" ht="14.25" customHeight="1"/>
    <row r="102404" ht="14.25" customHeight="1"/>
    <row r="102405" ht="14.25" customHeight="1"/>
    <row r="102406" ht="14.25" customHeight="1"/>
    <row r="102407" ht="14.25" customHeight="1"/>
    <row r="102408" ht="14.25" customHeight="1"/>
    <row r="102409" ht="14.25" customHeight="1"/>
    <row r="102410" ht="14.25" customHeight="1"/>
    <row r="102411" ht="14.25" customHeight="1"/>
    <row r="102412" ht="14.25" customHeight="1"/>
    <row r="102413" ht="14.25" customHeight="1"/>
    <row r="102414" ht="14.25" customHeight="1"/>
    <row r="102415" ht="14.25" customHeight="1"/>
    <row r="102416" ht="14.25" customHeight="1"/>
    <row r="102417" ht="14.25" customHeight="1"/>
    <row r="102418" ht="14.25" customHeight="1"/>
    <row r="102419" ht="14.25" customHeight="1"/>
    <row r="102420" ht="14.25" customHeight="1"/>
    <row r="102421" ht="14.25" customHeight="1"/>
    <row r="102422" ht="14.25" customHeight="1"/>
    <row r="102423" ht="14.25" customHeight="1"/>
    <row r="102424" ht="14.25" customHeight="1"/>
    <row r="102425" ht="14.25" customHeight="1"/>
    <row r="102426" ht="14.25" customHeight="1"/>
    <row r="102427" ht="14.25" customHeight="1"/>
    <row r="102428" ht="14.25" customHeight="1"/>
    <row r="102429" ht="14.25" customHeight="1"/>
    <row r="102430" ht="14.25" customHeight="1"/>
    <row r="102431" ht="14.25" customHeight="1"/>
    <row r="102432" ht="14.25" customHeight="1"/>
    <row r="102433" ht="14.25" customHeight="1"/>
    <row r="102434" ht="14.25" customHeight="1"/>
    <row r="102435" ht="14.25" customHeight="1"/>
    <row r="102436" ht="14.25" customHeight="1"/>
    <row r="102437" ht="14.25" customHeight="1"/>
    <row r="102438" ht="14.25" customHeight="1"/>
    <row r="102439" ht="14.25" customHeight="1"/>
    <row r="102440" ht="14.25" customHeight="1"/>
    <row r="102441" ht="14.25" customHeight="1"/>
    <row r="102442" ht="14.25" customHeight="1"/>
    <row r="102443" ht="14.25" customHeight="1"/>
    <row r="102444" ht="14.25" customHeight="1"/>
    <row r="102445" ht="14.25" customHeight="1"/>
    <row r="102446" ht="14.25" customHeight="1"/>
    <row r="102447" ht="14.25" customHeight="1"/>
    <row r="102448" ht="14.25" customHeight="1"/>
    <row r="102449" ht="14.25" customHeight="1"/>
    <row r="102450" ht="14.25" customHeight="1"/>
    <row r="102451" ht="14.25" customHeight="1"/>
    <row r="102452" ht="14.25" customHeight="1"/>
    <row r="102453" ht="14.25" customHeight="1"/>
    <row r="102454" ht="14.25" customHeight="1"/>
    <row r="102455" ht="14.25" customHeight="1"/>
    <row r="102456" ht="14.25" customHeight="1"/>
    <row r="102457" ht="14.25" customHeight="1"/>
    <row r="102458" ht="14.25" customHeight="1"/>
    <row r="102459" ht="14.25" customHeight="1"/>
    <row r="102460" ht="14.25" customHeight="1"/>
    <row r="102461" ht="14.25" customHeight="1"/>
    <row r="102462" ht="14.25" customHeight="1"/>
    <row r="102463" ht="14.25" customHeight="1"/>
    <row r="102464" ht="14.25" customHeight="1"/>
    <row r="102465" ht="14.25" customHeight="1"/>
    <row r="102466" ht="14.25" customHeight="1"/>
    <row r="102467" ht="14.25" customHeight="1"/>
    <row r="102468" ht="14.25" customHeight="1"/>
    <row r="102469" ht="14.25" customHeight="1"/>
    <row r="102470" ht="14.25" customHeight="1"/>
    <row r="102471" ht="14.25" customHeight="1"/>
    <row r="102472" ht="14.25" customHeight="1"/>
    <row r="102473" ht="14.25" customHeight="1"/>
    <row r="102474" ht="14.25" customHeight="1"/>
    <row r="102475" ht="14.25" customHeight="1"/>
    <row r="102476" ht="14.25" customHeight="1"/>
    <row r="102477" ht="14.25" customHeight="1"/>
    <row r="102478" ht="14.25" customHeight="1"/>
    <row r="102479" ht="14.25" customHeight="1"/>
    <row r="102480" ht="14.25" customHeight="1"/>
    <row r="102481" ht="14.25" customHeight="1"/>
    <row r="102482" ht="14.25" customHeight="1"/>
    <row r="102483" ht="14.25" customHeight="1"/>
    <row r="102484" ht="14.25" customHeight="1"/>
    <row r="102485" ht="14.25" customHeight="1"/>
    <row r="102486" ht="14.25" customHeight="1"/>
    <row r="102487" ht="14.25" customHeight="1"/>
    <row r="102488" ht="14.25" customHeight="1"/>
    <row r="102489" ht="14.25" customHeight="1"/>
    <row r="102490" ht="14.25" customHeight="1"/>
    <row r="102491" ht="14.25" customHeight="1"/>
    <row r="102492" ht="14.25" customHeight="1"/>
    <row r="102493" ht="14.25" customHeight="1"/>
    <row r="102494" ht="14.25" customHeight="1"/>
    <row r="102495" ht="14.25" customHeight="1"/>
    <row r="102496" ht="14.25" customHeight="1"/>
    <row r="102497" ht="14.25" customHeight="1"/>
    <row r="102498" ht="14.25" customHeight="1"/>
    <row r="102499" ht="14.25" customHeight="1"/>
    <row r="102500" ht="14.25" customHeight="1"/>
    <row r="102501" ht="14.25" customHeight="1"/>
    <row r="102502" ht="14.25" customHeight="1"/>
    <row r="102503" ht="14.25" customHeight="1"/>
    <row r="102504" ht="14.25" customHeight="1"/>
    <row r="102505" ht="14.25" customHeight="1"/>
    <row r="102506" ht="14.25" customHeight="1"/>
    <row r="102507" ht="14.25" customHeight="1"/>
    <row r="102508" ht="14.25" customHeight="1"/>
    <row r="102509" ht="14.25" customHeight="1"/>
    <row r="102510" ht="14.25" customHeight="1"/>
    <row r="102511" ht="14.25" customHeight="1"/>
    <row r="102512" ht="14.25" customHeight="1"/>
    <row r="102513" ht="14.25" customHeight="1"/>
    <row r="102514" ht="14.25" customHeight="1"/>
    <row r="102515" ht="14.25" customHeight="1"/>
    <row r="102516" ht="14.25" customHeight="1"/>
    <row r="102517" ht="14.25" customHeight="1"/>
    <row r="102518" ht="14.25" customHeight="1"/>
    <row r="102519" ht="14.25" customHeight="1"/>
    <row r="102520" ht="14.25" customHeight="1"/>
    <row r="102521" ht="14.25" customHeight="1"/>
    <row r="102522" ht="14.25" customHeight="1"/>
    <row r="102523" ht="14.25" customHeight="1"/>
    <row r="102524" ht="14.25" customHeight="1"/>
    <row r="102525" ht="14.25" customHeight="1"/>
    <row r="102526" ht="14.25" customHeight="1"/>
    <row r="102527" ht="14.25" customHeight="1"/>
    <row r="102528" ht="14.25" customHeight="1"/>
    <row r="102529" ht="14.25" customHeight="1"/>
    <row r="102530" ht="14.25" customHeight="1"/>
    <row r="102531" ht="14.25" customHeight="1"/>
    <row r="102532" ht="14.25" customHeight="1"/>
    <row r="102533" ht="14.25" customHeight="1"/>
    <row r="102534" ht="14.25" customHeight="1"/>
    <row r="102535" ht="14.25" customHeight="1"/>
    <row r="102536" ht="14.25" customHeight="1"/>
    <row r="102537" ht="14.25" customHeight="1"/>
    <row r="102538" ht="14.25" customHeight="1"/>
    <row r="102539" ht="14.25" customHeight="1"/>
    <row r="102540" ht="14.25" customHeight="1"/>
    <row r="102541" ht="14.25" customHeight="1"/>
    <row r="102542" ht="14.25" customHeight="1"/>
    <row r="102543" ht="14.25" customHeight="1"/>
    <row r="102544" ht="14.25" customHeight="1"/>
    <row r="102545" ht="14.25" customHeight="1"/>
    <row r="102546" ht="14.25" customHeight="1"/>
    <row r="102547" ht="14.25" customHeight="1"/>
    <row r="102548" ht="14.25" customHeight="1"/>
    <row r="102549" ht="14.25" customHeight="1"/>
    <row r="102550" ht="14.25" customHeight="1"/>
    <row r="102551" ht="14.25" customHeight="1"/>
    <row r="102552" ht="14.25" customHeight="1"/>
    <row r="102553" ht="14.25" customHeight="1"/>
    <row r="102554" ht="14.25" customHeight="1"/>
    <row r="102555" ht="14.25" customHeight="1"/>
    <row r="102556" ht="14.25" customHeight="1"/>
    <row r="102557" ht="14.25" customHeight="1"/>
    <row r="102558" ht="14.25" customHeight="1"/>
    <row r="102559" ht="14.25" customHeight="1"/>
    <row r="102560" ht="14.25" customHeight="1"/>
    <row r="102561" ht="14.25" customHeight="1"/>
    <row r="102562" ht="14.25" customHeight="1"/>
    <row r="102563" ht="14.25" customHeight="1"/>
    <row r="102564" ht="14.25" customHeight="1"/>
    <row r="102565" ht="14.25" customHeight="1"/>
    <row r="102566" ht="14.25" customHeight="1"/>
    <row r="102567" ht="14.25" customHeight="1"/>
    <row r="102568" ht="14.25" customHeight="1"/>
    <row r="102569" ht="14.25" customHeight="1"/>
    <row r="102570" ht="14.25" customHeight="1"/>
    <row r="102571" ht="14.25" customHeight="1"/>
    <row r="102572" ht="14.25" customHeight="1"/>
    <row r="102573" ht="14.25" customHeight="1"/>
    <row r="102574" ht="14.25" customHeight="1"/>
    <row r="102575" ht="14.25" customHeight="1"/>
    <row r="102576" ht="14.25" customHeight="1"/>
    <row r="102577" ht="14.25" customHeight="1"/>
    <row r="102578" ht="14.25" customHeight="1"/>
    <row r="102579" ht="14.25" customHeight="1"/>
    <row r="102580" ht="14.25" customHeight="1"/>
    <row r="102581" ht="14.25" customHeight="1"/>
    <row r="102582" ht="14.25" customHeight="1"/>
    <row r="102583" ht="14.25" customHeight="1"/>
    <row r="102584" ht="14.25" customHeight="1"/>
    <row r="102585" ht="14.25" customHeight="1"/>
    <row r="102586" ht="14.25" customHeight="1"/>
    <row r="102587" ht="14.25" customHeight="1"/>
    <row r="102588" ht="14.25" customHeight="1"/>
    <row r="102589" ht="14.25" customHeight="1"/>
    <row r="102590" ht="14.25" customHeight="1"/>
    <row r="102591" ht="14.25" customHeight="1"/>
    <row r="102592" ht="14.25" customHeight="1"/>
    <row r="102593" ht="14.25" customHeight="1"/>
    <row r="102594" ht="14.25" customHeight="1"/>
    <row r="102595" ht="14.25" customHeight="1"/>
    <row r="102596" ht="14.25" customHeight="1"/>
    <row r="102597" ht="14.25" customHeight="1"/>
    <row r="102598" ht="14.25" customHeight="1"/>
    <row r="102599" ht="14.25" customHeight="1"/>
    <row r="102600" ht="14.25" customHeight="1"/>
    <row r="102601" ht="14.25" customHeight="1"/>
    <row r="102602" ht="14.25" customHeight="1"/>
    <row r="102603" ht="14.25" customHeight="1"/>
    <row r="102604" ht="14.25" customHeight="1"/>
    <row r="102605" ht="14.25" customHeight="1"/>
    <row r="102606" ht="14.25" customHeight="1"/>
    <row r="102607" ht="14.25" customHeight="1"/>
    <row r="102608" ht="14.25" customHeight="1"/>
    <row r="102609" ht="14.25" customHeight="1"/>
    <row r="102610" ht="14.25" customHeight="1"/>
    <row r="102611" ht="14.25" customHeight="1"/>
    <row r="102612" ht="14.25" customHeight="1"/>
    <row r="102613" ht="14.25" customHeight="1"/>
    <row r="102614" ht="14.25" customHeight="1"/>
    <row r="102615" ht="14.25" customHeight="1"/>
    <row r="102616" ht="14.25" customHeight="1"/>
    <row r="102617" ht="14.25" customHeight="1"/>
    <row r="102618" ht="14.25" customHeight="1"/>
    <row r="102619" ht="14.25" customHeight="1"/>
    <row r="102620" ht="14.25" customHeight="1"/>
    <row r="102621" ht="14.25" customHeight="1"/>
    <row r="102622" ht="14.25" customHeight="1"/>
    <row r="102623" ht="14.25" customHeight="1"/>
    <row r="102624" ht="14.25" customHeight="1"/>
    <row r="102625" ht="14.25" customHeight="1"/>
    <row r="102626" ht="14.25" customHeight="1"/>
    <row r="102627" ht="14.25" customHeight="1"/>
    <row r="102628" ht="14.25" customHeight="1"/>
    <row r="102629" ht="14.25" customHeight="1"/>
    <row r="102630" ht="14.25" customHeight="1"/>
    <row r="102631" ht="14.25" customHeight="1"/>
    <row r="102632" ht="14.25" customHeight="1"/>
    <row r="102633" ht="14.25" customHeight="1"/>
    <row r="102634" ht="14.25" customHeight="1"/>
    <row r="102635" ht="14.25" customHeight="1"/>
    <row r="102636" ht="14.25" customHeight="1"/>
    <row r="102637" ht="14.25" customHeight="1"/>
    <row r="102638" ht="14.25" customHeight="1"/>
    <row r="102639" ht="14.25" customHeight="1"/>
    <row r="102640" ht="14.25" customHeight="1"/>
    <row r="102641" ht="14.25" customHeight="1"/>
    <row r="102642" ht="14.25" customHeight="1"/>
    <row r="102643" ht="14.25" customHeight="1"/>
    <row r="102644" ht="14.25" customHeight="1"/>
    <row r="102645" ht="14.25" customHeight="1"/>
    <row r="102646" ht="14.25" customHeight="1"/>
    <row r="102647" ht="14.25" customHeight="1"/>
    <row r="102648" ht="14.25" customHeight="1"/>
    <row r="102649" ht="14.25" customHeight="1"/>
    <row r="102650" ht="14.25" customHeight="1"/>
    <row r="102651" ht="14.25" customHeight="1"/>
    <row r="102652" ht="14.25" customHeight="1"/>
    <row r="102653" ht="14.25" customHeight="1"/>
    <row r="102654" ht="14.25" customHeight="1"/>
    <row r="102655" ht="14.25" customHeight="1"/>
    <row r="102656" ht="14.25" customHeight="1"/>
    <row r="102657" ht="14.25" customHeight="1"/>
    <row r="102658" ht="14.25" customHeight="1"/>
    <row r="102659" ht="14.25" customHeight="1"/>
    <row r="102660" ht="14.25" customHeight="1"/>
    <row r="102661" ht="14.25" customHeight="1"/>
    <row r="102662" ht="14.25" customHeight="1"/>
    <row r="102663" ht="14.25" customHeight="1"/>
    <row r="102664" ht="14.25" customHeight="1"/>
    <row r="102665" ht="14.25" customHeight="1"/>
    <row r="102666" ht="14.25" customHeight="1"/>
    <row r="102667" ht="14.25" customHeight="1"/>
    <row r="102668" ht="14.25" customHeight="1"/>
    <row r="102669" ht="14.25" customHeight="1"/>
    <row r="102670" ht="14.25" customHeight="1"/>
    <row r="102671" ht="14.25" customHeight="1"/>
    <row r="102672" ht="14.25" customHeight="1"/>
    <row r="102673" ht="14.25" customHeight="1"/>
    <row r="102674" ht="14.25" customHeight="1"/>
    <row r="102675" ht="14.25" customHeight="1"/>
    <row r="102676" ht="14.25" customHeight="1"/>
    <row r="102677" ht="14.25" customHeight="1"/>
    <row r="102678" ht="14.25" customHeight="1"/>
    <row r="102679" ht="14.25" customHeight="1"/>
    <row r="102680" ht="14.25" customHeight="1"/>
    <row r="102681" ht="14.25" customHeight="1"/>
    <row r="102682" ht="14.25" customHeight="1"/>
    <row r="102683" ht="14.25" customHeight="1"/>
    <row r="102684" ht="14.25" customHeight="1"/>
    <row r="102685" ht="14.25" customHeight="1"/>
    <row r="102686" ht="14.25" customHeight="1"/>
    <row r="102687" ht="14.25" customHeight="1"/>
    <row r="102688" ht="14.25" customHeight="1"/>
    <row r="102689" ht="14.25" customHeight="1"/>
    <row r="102690" ht="14.25" customHeight="1"/>
    <row r="102691" ht="14.25" customHeight="1"/>
    <row r="102692" ht="14.25" customHeight="1"/>
    <row r="102693" ht="14.25" customHeight="1"/>
    <row r="102694" ht="14.25" customHeight="1"/>
    <row r="102695" ht="14.25" customHeight="1"/>
    <row r="102696" ht="14.25" customHeight="1"/>
    <row r="102697" ht="14.25" customHeight="1"/>
    <row r="102698" ht="14.25" customHeight="1"/>
    <row r="102699" ht="14.25" customHeight="1"/>
    <row r="102700" ht="14.25" customHeight="1"/>
    <row r="102701" ht="14.25" customHeight="1"/>
    <row r="102702" ht="14.25" customHeight="1"/>
    <row r="102703" ht="14.25" customHeight="1"/>
    <row r="102704" ht="14.25" customHeight="1"/>
    <row r="102705" ht="14.25" customHeight="1"/>
    <row r="102706" ht="14.25" customHeight="1"/>
    <row r="102707" ht="14.25" customHeight="1"/>
    <row r="102708" ht="14.25" customHeight="1"/>
    <row r="102709" ht="14.25" customHeight="1"/>
    <row r="102710" ht="14.25" customHeight="1"/>
    <row r="102711" ht="14.25" customHeight="1"/>
    <row r="102712" ht="14.25" customHeight="1"/>
    <row r="102713" ht="14.25" customHeight="1"/>
    <row r="102714" ht="14.25" customHeight="1"/>
    <row r="102715" ht="14.25" customHeight="1"/>
    <row r="102716" ht="14.25" customHeight="1"/>
    <row r="102717" ht="14.25" customHeight="1"/>
    <row r="102718" ht="14.25" customHeight="1"/>
    <row r="102719" ht="14.25" customHeight="1"/>
    <row r="102720" ht="14.25" customHeight="1"/>
    <row r="102721" ht="14.25" customHeight="1"/>
    <row r="102722" ht="14.25" customHeight="1"/>
    <row r="102723" ht="14.25" customHeight="1"/>
    <row r="102724" ht="14.25" customHeight="1"/>
    <row r="102725" ht="14.25" customHeight="1"/>
    <row r="102726" ht="14.25" customHeight="1"/>
    <row r="102727" ht="14.25" customHeight="1"/>
    <row r="102728" ht="14.25" customHeight="1"/>
    <row r="102729" ht="14.25" customHeight="1"/>
    <row r="102730" ht="14.25" customHeight="1"/>
    <row r="102731" ht="14.25" customHeight="1"/>
    <row r="102732" ht="14.25" customHeight="1"/>
    <row r="102733" ht="14.25" customHeight="1"/>
    <row r="102734" ht="14.25" customHeight="1"/>
    <row r="102735" ht="14.25" customHeight="1"/>
    <row r="102736" ht="14.25" customHeight="1"/>
    <row r="102737" ht="14.25" customHeight="1"/>
    <row r="102738" ht="14.25" customHeight="1"/>
    <row r="102739" ht="14.25" customHeight="1"/>
    <row r="102740" ht="14.25" customHeight="1"/>
    <row r="102741" ht="14.25" customHeight="1"/>
    <row r="102742" ht="14.25" customHeight="1"/>
    <row r="102743" ht="14.25" customHeight="1"/>
    <row r="102744" ht="14.25" customHeight="1"/>
    <row r="102745" ht="14.25" customHeight="1"/>
    <row r="102746" ht="14.25" customHeight="1"/>
    <row r="102747" ht="14.25" customHeight="1"/>
    <row r="102748" ht="14.25" customHeight="1"/>
    <row r="102749" ht="14.25" customHeight="1"/>
    <row r="102750" ht="14.25" customHeight="1"/>
    <row r="102751" ht="14.25" customHeight="1"/>
    <row r="102752" ht="14.25" customHeight="1"/>
    <row r="102753" ht="14.25" customHeight="1"/>
    <row r="102754" ht="14.25" customHeight="1"/>
    <row r="102755" ht="14.25" customHeight="1"/>
    <row r="102756" ht="14.25" customHeight="1"/>
    <row r="102757" ht="14.25" customHeight="1"/>
    <row r="102758" ht="14.25" customHeight="1"/>
    <row r="102759" ht="14.25" customHeight="1"/>
    <row r="102760" ht="14.25" customHeight="1"/>
    <row r="102761" ht="14.25" customHeight="1"/>
    <row r="102762" ht="14.25" customHeight="1"/>
    <row r="102763" ht="14.25" customHeight="1"/>
    <row r="102764" ht="14.25" customHeight="1"/>
    <row r="102765" ht="14.25" customHeight="1"/>
    <row r="102766" ht="14.25" customHeight="1"/>
    <row r="102767" ht="14.25" customHeight="1"/>
    <row r="102768" ht="14.25" customHeight="1"/>
    <row r="102769" ht="14.25" customHeight="1"/>
    <row r="102770" ht="14.25" customHeight="1"/>
    <row r="102771" ht="14.25" customHeight="1"/>
    <row r="102772" ht="14.25" customHeight="1"/>
    <row r="102773" ht="14.25" customHeight="1"/>
    <row r="102774" ht="14.25" customHeight="1"/>
    <row r="102775" ht="14.25" customHeight="1"/>
    <row r="102776" ht="14.25" customHeight="1"/>
    <row r="102777" ht="14.25" customHeight="1"/>
    <row r="102778" ht="14.25" customHeight="1"/>
    <row r="102779" ht="14.25" customHeight="1"/>
    <row r="102780" ht="14.25" customHeight="1"/>
    <row r="102781" ht="14.25" customHeight="1"/>
    <row r="102782" ht="14.25" customHeight="1"/>
    <row r="102783" ht="14.25" customHeight="1"/>
    <row r="102784" ht="14.25" customHeight="1"/>
    <row r="102785" ht="14.25" customHeight="1"/>
    <row r="102786" ht="14.25" customHeight="1"/>
    <row r="102787" ht="14.25" customHeight="1"/>
    <row r="102788" ht="14.25" customHeight="1"/>
    <row r="102789" ht="14.25" customHeight="1"/>
    <row r="102790" ht="14.25" customHeight="1"/>
    <row r="102791" ht="14.25" customHeight="1"/>
    <row r="102792" ht="14.25" customHeight="1"/>
    <row r="102793" ht="14.25" customHeight="1"/>
    <row r="102794" ht="14.25" customHeight="1"/>
    <row r="102795" ht="14.25" customHeight="1"/>
    <row r="102796" ht="14.25" customHeight="1"/>
    <row r="102797" ht="14.25" customHeight="1"/>
    <row r="102798" ht="14.25" customHeight="1"/>
    <row r="102799" ht="14.25" customHeight="1"/>
    <row r="102800" ht="14.25" customHeight="1"/>
    <row r="102801" ht="14.25" customHeight="1"/>
    <row r="102802" ht="14.25" customHeight="1"/>
    <row r="102803" ht="14.25" customHeight="1"/>
    <row r="102804" ht="14.25" customHeight="1"/>
    <row r="102805" ht="14.25" customHeight="1"/>
    <row r="102806" ht="14.25" customHeight="1"/>
    <row r="102807" ht="14.25" customHeight="1"/>
    <row r="102808" ht="14.25" customHeight="1"/>
    <row r="102809" ht="14.25" customHeight="1"/>
    <row r="102810" ht="14.25" customHeight="1"/>
    <row r="102811" ht="14.25" customHeight="1"/>
    <row r="102812" ht="14.25" customHeight="1"/>
    <row r="102813" ht="14.25" customHeight="1"/>
    <row r="102814" ht="14.25" customHeight="1"/>
    <row r="102815" ht="14.25" customHeight="1"/>
    <row r="102816" ht="14.25" customHeight="1"/>
    <row r="102817" ht="14.25" customHeight="1"/>
    <row r="102818" ht="14.25" customHeight="1"/>
    <row r="102819" ht="14.25" customHeight="1"/>
    <row r="102820" ht="14.25" customHeight="1"/>
    <row r="102821" ht="14.25" customHeight="1"/>
    <row r="102822" ht="14.25" customHeight="1"/>
    <row r="102823" ht="14.25" customHeight="1"/>
    <row r="102824" ht="14.25" customHeight="1"/>
    <row r="102825" ht="14.25" customHeight="1"/>
    <row r="102826" ht="14.25" customHeight="1"/>
    <row r="102827" ht="14.25" customHeight="1"/>
    <row r="102828" ht="14.25" customHeight="1"/>
    <row r="102829" ht="14.25" customHeight="1"/>
    <row r="102830" ht="14.25" customHeight="1"/>
    <row r="102831" ht="14.25" customHeight="1"/>
    <row r="102832" ht="14.25" customHeight="1"/>
    <row r="102833" ht="14.25" customHeight="1"/>
    <row r="102834" ht="14.25" customHeight="1"/>
    <row r="102835" ht="14.25" customHeight="1"/>
    <row r="102836" ht="14.25" customHeight="1"/>
    <row r="102837" ht="14.25" customHeight="1"/>
    <row r="102838" ht="14.25" customHeight="1"/>
    <row r="102839" ht="14.25" customHeight="1"/>
    <row r="102840" ht="14.25" customHeight="1"/>
    <row r="102841" ht="14.25" customHeight="1"/>
    <row r="102842" ht="14.25" customHeight="1"/>
    <row r="102843" ht="14.25" customHeight="1"/>
    <row r="102844" ht="14.25" customHeight="1"/>
    <row r="102845" ht="14.25" customHeight="1"/>
    <row r="102846" ht="14.25" customHeight="1"/>
    <row r="102847" ht="14.25" customHeight="1"/>
    <row r="102848" ht="14.25" customHeight="1"/>
    <row r="102849" ht="14.25" customHeight="1"/>
    <row r="102850" ht="14.25" customHeight="1"/>
    <row r="102851" ht="14.25" customHeight="1"/>
    <row r="102852" ht="14.25" customHeight="1"/>
    <row r="102853" ht="14.25" customHeight="1"/>
    <row r="102854" ht="14.25" customHeight="1"/>
    <row r="102855" ht="14.25" customHeight="1"/>
    <row r="102856" ht="14.25" customHeight="1"/>
    <row r="102857" ht="14.25" customHeight="1"/>
    <row r="102858" ht="14.25" customHeight="1"/>
    <row r="102859" ht="14.25" customHeight="1"/>
    <row r="102860" ht="14.25" customHeight="1"/>
    <row r="102861" ht="14.25" customHeight="1"/>
    <row r="102862" ht="14.25" customHeight="1"/>
    <row r="102863" ht="14.25" customHeight="1"/>
    <row r="102864" ht="14.25" customHeight="1"/>
    <row r="102865" ht="14.25" customHeight="1"/>
    <row r="102866" ht="14.25" customHeight="1"/>
    <row r="102867" ht="14.25" customHeight="1"/>
    <row r="102868" ht="14.25" customHeight="1"/>
    <row r="102869" ht="14.25" customHeight="1"/>
    <row r="102870" ht="14.25" customHeight="1"/>
    <row r="102871" ht="14.25" customHeight="1"/>
    <row r="102872" ht="14.25" customHeight="1"/>
    <row r="102873" ht="14.25" customHeight="1"/>
    <row r="102874" ht="14.25" customHeight="1"/>
    <row r="102875" ht="14.25" customHeight="1"/>
    <row r="102876" ht="14.25" customHeight="1"/>
    <row r="102877" ht="14.25" customHeight="1"/>
    <row r="102878" ht="14.25" customHeight="1"/>
    <row r="102879" ht="14.25" customHeight="1"/>
    <row r="102880" ht="14.25" customHeight="1"/>
    <row r="102881" ht="14.25" customHeight="1"/>
    <row r="102882" ht="14.25" customHeight="1"/>
    <row r="102883" ht="14.25" customHeight="1"/>
    <row r="102884" ht="14.25" customHeight="1"/>
    <row r="102885" ht="14.25" customHeight="1"/>
    <row r="102886" ht="14.25" customHeight="1"/>
    <row r="102887" ht="14.25" customHeight="1"/>
    <row r="102888" ht="14.25" customHeight="1"/>
    <row r="102889" ht="14.25" customHeight="1"/>
    <row r="102890" ht="14.25" customHeight="1"/>
    <row r="102891" ht="14.25" customHeight="1"/>
    <row r="102892" ht="14.25" customHeight="1"/>
    <row r="102893" ht="14.25" customHeight="1"/>
    <row r="102894" ht="14.25" customHeight="1"/>
    <row r="102895" ht="14.25" customHeight="1"/>
    <row r="102896" ht="14.25" customHeight="1"/>
    <row r="102897" ht="14.25" customHeight="1"/>
    <row r="102898" ht="14.25" customHeight="1"/>
    <row r="102899" ht="14.25" customHeight="1"/>
    <row r="102900" ht="14.25" customHeight="1"/>
    <row r="102901" ht="14.25" customHeight="1"/>
    <row r="102902" ht="14.25" customHeight="1"/>
    <row r="102903" ht="14.25" customHeight="1"/>
    <row r="102904" ht="14.25" customHeight="1"/>
    <row r="102905" ht="14.25" customHeight="1"/>
    <row r="102906" ht="14.25" customHeight="1"/>
    <row r="102907" ht="14.25" customHeight="1"/>
    <row r="102908" ht="14.25" customHeight="1"/>
    <row r="102909" ht="14.25" customHeight="1"/>
    <row r="102910" ht="14.25" customHeight="1"/>
    <row r="102911" ht="14.25" customHeight="1"/>
    <row r="102912" ht="14.25" customHeight="1"/>
    <row r="102913" ht="14.25" customHeight="1"/>
    <row r="102914" ht="14.25" customHeight="1"/>
    <row r="102915" ht="14.25" customHeight="1"/>
    <row r="102916" ht="14.25" customHeight="1"/>
    <row r="102917" ht="14.25" customHeight="1"/>
    <row r="102918" ht="14.25" customHeight="1"/>
    <row r="102919" ht="14.25" customHeight="1"/>
    <row r="102920" ht="14.25" customHeight="1"/>
    <row r="102921" ht="14.25" customHeight="1"/>
    <row r="102922" ht="14.25" customHeight="1"/>
    <row r="102923" ht="14.25" customHeight="1"/>
    <row r="102924" ht="14.25" customHeight="1"/>
    <row r="102925" ht="14.25" customHeight="1"/>
    <row r="102926" ht="14.25" customHeight="1"/>
    <row r="102927" ht="14.25" customHeight="1"/>
    <row r="102928" ht="14.25" customHeight="1"/>
    <row r="102929" ht="14.25" customHeight="1"/>
    <row r="102930" ht="14.25" customHeight="1"/>
    <row r="102931" ht="14.25" customHeight="1"/>
    <row r="102932" ht="14.25" customHeight="1"/>
    <row r="102933" ht="14.25" customHeight="1"/>
    <row r="102934" ht="14.25" customHeight="1"/>
    <row r="102935" ht="14.25" customHeight="1"/>
    <row r="102936" ht="14.25" customHeight="1"/>
    <row r="102937" ht="14.25" customHeight="1"/>
    <row r="102938" ht="14.25" customHeight="1"/>
    <row r="102939" ht="14.25" customHeight="1"/>
    <row r="102940" ht="14.25" customHeight="1"/>
    <row r="102941" ht="14.25" customHeight="1"/>
    <row r="102942" ht="14.25" customHeight="1"/>
    <row r="102943" ht="14.25" customHeight="1"/>
    <row r="102944" ht="14.25" customHeight="1"/>
    <row r="102945" ht="14.25" customHeight="1"/>
    <row r="102946" ht="14.25" customHeight="1"/>
    <row r="102947" ht="14.25" customHeight="1"/>
    <row r="102948" ht="14.25" customHeight="1"/>
    <row r="102949" ht="14.25" customHeight="1"/>
    <row r="102950" ht="14.25" customHeight="1"/>
    <row r="102951" ht="14.25" customHeight="1"/>
    <row r="102952" ht="14.25" customHeight="1"/>
    <row r="102953" ht="14.25" customHeight="1"/>
    <row r="102954" ht="14.25" customHeight="1"/>
    <row r="102955" ht="14.25" customHeight="1"/>
    <row r="102956" ht="14.25" customHeight="1"/>
    <row r="102957" ht="14.25" customHeight="1"/>
    <row r="102958" ht="14.25" customHeight="1"/>
    <row r="102959" ht="14.25" customHeight="1"/>
    <row r="102960" ht="14.25" customHeight="1"/>
    <row r="102961" ht="14.25" customHeight="1"/>
    <row r="102962" ht="14.25" customHeight="1"/>
    <row r="102963" ht="14.25" customHeight="1"/>
    <row r="102964" ht="14.25" customHeight="1"/>
    <row r="102965" ht="14.25" customHeight="1"/>
    <row r="102966" ht="14.25" customHeight="1"/>
    <row r="102967" ht="14.25" customHeight="1"/>
    <row r="102968" ht="14.25" customHeight="1"/>
    <row r="102969" ht="14.25" customHeight="1"/>
    <row r="102970" ht="14.25" customHeight="1"/>
    <row r="102971" ht="14.25" customHeight="1"/>
    <row r="102972" ht="14.25" customHeight="1"/>
    <row r="102973" ht="14.25" customHeight="1"/>
    <row r="102974" ht="14.25" customHeight="1"/>
    <row r="102975" ht="14.25" customHeight="1"/>
    <row r="102976" ht="14.25" customHeight="1"/>
    <row r="102977" ht="14.25" customHeight="1"/>
    <row r="102978" ht="14.25" customHeight="1"/>
    <row r="102979" ht="14.25" customHeight="1"/>
    <row r="102980" ht="14.25" customHeight="1"/>
    <row r="102981" ht="14.25" customHeight="1"/>
    <row r="102982" ht="14.25" customHeight="1"/>
    <row r="102983" ht="14.25" customHeight="1"/>
    <row r="102984" ht="14.25" customHeight="1"/>
    <row r="102985" ht="14.25" customHeight="1"/>
    <row r="102986" ht="14.25" customHeight="1"/>
    <row r="102987" ht="14.25" customHeight="1"/>
    <row r="102988" ht="14.25" customHeight="1"/>
    <row r="102989" ht="14.25" customHeight="1"/>
    <row r="102990" ht="14.25" customHeight="1"/>
    <row r="102991" ht="14.25" customHeight="1"/>
    <row r="102992" ht="14.25" customHeight="1"/>
    <row r="102993" ht="14.25" customHeight="1"/>
    <row r="102994" ht="14.25" customHeight="1"/>
    <row r="102995" ht="14.25" customHeight="1"/>
    <row r="102996" ht="14.25" customHeight="1"/>
    <row r="102997" ht="14.25" customHeight="1"/>
    <row r="102998" ht="14.25" customHeight="1"/>
    <row r="102999" ht="14.25" customHeight="1"/>
    <row r="103000" ht="14.25" customHeight="1"/>
    <row r="103001" ht="14.25" customHeight="1"/>
    <row r="103002" ht="14.25" customHeight="1"/>
    <row r="103003" ht="14.25" customHeight="1"/>
    <row r="103004" ht="14.25" customHeight="1"/>
    <row r="103005" ht="14.25" customHeight="1"/>
    <row r="103006" ht="14.25" customHeight="1"/>
    <row r="103007" ht="14.25" customHeight="1"/>
    <row r="103008" ht="14.25" customHeight="1"/>
    <row r="103009" ht="14.25" customHeight="1"/>
    <row r="103010" ht="14.25" customHeight="1"/>
    <row r="103011" ht="14.25" customHeight="1"/>
    <row r="103012" ht="14.25" customHeight="1"/>
    <row r="103013" ht="14.25" customHeight="1"/>
    <row r="103014" ht="14.25" customHeight="1"/>
    <row r="103015" ht="14.25" customHeight="1"/>
    <row r="103016" ht="14.25" customHeight="1"/>
    <row r="103017" ht="14.25" customHeight="1"/>
    <row r="103018" ht="14.25" customHeight="1"/>
    <row r="103019" ht="14.25" customHeight="1"/>
    <row r="103020" ht="14.25" customHeight="1"/>
    <row r="103021" ht="14.25" customHeight="1"/>
    <row r="103022" ht="14.25" customHeight="1"/>
    <row r="103023" ht="14.25" customHeight="1"/>
    <row r="103024" ht="14.25" customHeight="1"/>
    <row r="103025" ht="14.25" customHeight="1"/>
    <row r="103026" ht="14.25" customHeight="1"/>
    <row r="103027" ht="14.25" customHeight="1"/>
    <row r="103028" ht="14.25" customHeight="1"/>
    <row r="103029" ht="14.25" customHeight="1"/>
    <row r="103030" ht="14.25" customHeight="1"/>
    <row r="103031" ht="14.25" customHeight="1"/>
    <row r="103032" ht="14.25" customHeight="1"/>
    <row r="103033" ht="14.25" customHeight="1"/>
    <row r="103034" ht="14.25" customHeight="1"/>
    <row r="103035" ht="14.25" customHeight="1"/>
    <row r="103036" ht="14.25" customHeight="1"/>
    <row r="103037" ht="14.25" customHeight="1"/>
    <row r="103038" ht="14.25" customHeight="1"/>
    <row r="103039" ht="14.25" customHeight="1"/>
    <row r="103040" ht="14.25" customHeight="1"/>
    <row r="103041" ht="14.25" customHeight="1"/>
    <row r="103042" ht="14.25" customHeight="1"/>
    <row r="103043" ht="14.25" customHeight="1"/>
    <row r="103044" ht="14.25" customHeight="1"/>
    <row r="103045" ht="14.25" customHeight="1"/>
    <row r="103046" ht="14.25" customHeight="1"/>
    <row r="103047" ht="14.25" customHeight="1"/>
    <row r="103048" ht="14.25" customHeight="1"/>
    <row r="103049" ht="14.25" customHeight="1"/>
    <row r="103050" ht="14.25" customHeight="1"/>
    <row r="103051" ht="14.25" customHeight="1"/>
    <row r="103052" ht="14.25" customHeight="1"/>
    <row r="103053" ht="14.25" customHeight="1"/>
    <row r="103054" ht="14.25" customHeight="1"/>
    <row r="103055" ht="14.25" customHeight="1"/>
    <row r="103056" ht="14.25" customHeight="1"/>
    <row r="103057" ht="14.25" customHeight="1"/>
    <row r="103058" ht="14.25" customHeight="1"/>
    <row r="103059" ht="14.25" customHeight="1"/>
    <row r="103060" ht="14.25" customHeight="1"/>
    <row r="103061" ht="14.25" customHeight="1"/>
    <row r="103062" ht="14.25" customHeight="1"/>
    <row r="103063" ht="14.25" customHeight="1"/>
    <row r="103064" ht="14.25" customHeight="1"/>
    <row r="103065" ht="14.25" customHeight="1"/>
    <row r="103066" ht="14.25" customHeight="1"/>
    <row r="103067" ht="14.25" customHeight="1"/>
    <row r="103068" ht="14.25" customHeight="1"/>
    <row r="103069" ht="14.25" customHeight="1"/>
    <row r="103070" ht="14.25" customHeight="1"/>
    <row r="103071" ht="14.25" customHeight="1"/>
    <row r="103072" ht="14.25" customHeight="1"/>
    <row r="103073" ht="14.25" customHeight="1"/>
    <row r="103074" ht="14.25" customHeight="1"/>
    <row r="103075" ht="14.25" customHeight="1"/>
    <row r="103076" ht="14.25" customHeight="1"/>
    <row r="103077" ht="14.25" customHeight="1"/>
    <row r="103078" ht="14.25" customHeight="1"/>
    <row r="103079" ht="14.25" customHeight="1"/>
    <row r="103080" ht="14.25" customHeight="1"/>
    <row r="103081" ht="14.25" customHeight="1"/>
    <row r="103082" ht="14.25" customHeight="1"/>
    <row r="103083" ht="14.25" customHeight="1"/>
    <row r="103084" ht="14.25" customHeight="1"/>
    <row r="103085" ht="14.25" customHeight="1"/>
    <row r="103086" ht="14.25" customHeight="1"/>
    <row r="103087" ht="14.25" customHeight="1"/>
    <row r="103088" ht="14.25" customHeight="1"/>
    <row r="103089" ht="14.25" customHeight="1"/>
    <row r="103090" ht="14.25" customHeight="1"/>
    <row r="103091" ht="14.25" customHeight="1"/>
    <row r="103092" ht="14.25" customHeight="1"/>
    <row r="103093" ht="14.25" customHeight="1"/>
    <row r="103094" ht="14.25" customHeight="1"/>
    <row r="103095" ht="14.25" customHeight="1"/>
    <row r="103096" ht="14.25" customHeight="1"/>
    <row r="103097" ht="14.25" customHeight="1"/>
    <row r="103098" ht="14.25" customHeight="1"/>
    <row r="103099" ht="14.25" customHeight="1"/>
    <row r="103100" ht="14.25" customHeight="1"/>
    <row r="103101" ht="14.25" customHeight="1"/>
    <row r="103102" ht="14.25" customHeight="1"/>
    <row r="103103" ht="14.25" customHeight="1"/>
    <row r="103104" ht="14.25" customHeight="1"/>
    <row r="103105" ht="14.25" customHeight="1"/>
    <row r="103106" ht="14.25" customHeight="1"/>
    <row r="103107" ht="14.25" customHeight="1"/>
    <row r="103108" ht="14.25" customHeight="1"/>
    <row r="103109" ht="14.25" customHeight="1"/>
    <row r="103110" ht="14.25" customHeight="1"/>
    <row r="103111" ht="14.25" customHeight="1"/>
    <row r="103112" ht="14.25" customHeight="1"/>
    <row r="103113" ht="14.25" customHeight="1"/>
    <row r="103114" ht="14.25" customHeight="1"/>
    <row r="103115" ht="14.25" customHeight="1"/>
    <row r="103116" ht="14.25" customHeight="1"/>
    <row r="103117" ht="14.25" customHeight="1"/>
    <row r="103118" ht="14.25" customHeight="1"/>
    <row r="103119" ht="14.25" customHeight="1"/>
    <row r="103120" ht="14.25" customHeight="1"/>
    <row r="103121" ht="14.25" customHeight="1"/>
    <row r="103122" ht="14.25" customHeight="1"/>
    <row r="103123" ht="14.25" customHeight="1"/>
    <row r="103124" ht="14.25" customHeight="1"/>
    <row r="103125" ht="14.25" customHeight="1"/>
    <row r="103126" ht="14.25" customHeight="1"/>
    <row r="103127" ht="14.25" customHeight="1"/>
    <row r="103128" ht="14.25" customHeight="1"/>
    <row r="103129" ht="14.25" customHeight="1"/>
    <row r="103130" ht="14.25" customHeight="1"/>
    <row r="103131" ht="14.25" customHeight="1"/>
    <row r="103132" ht="14.25" customHeight="1"/>
    <row r="103133" ht="14.25" customHeight="1"/>
    <row r="103134" ht="14.25" customHeight="1"/>
    <row r="103135" ht="14.25" customHeight="1"/>
    <row r="103136" ht="14.25" customHeight="1"/>
    <row r="103137" ht="14.25" customHeight="1"/>
    <row r="103138" ht="14.25" customHeight="1"/>
    <row r="103139" ht="14.25" customHeight="1"/>
    <row r="103140" ht="14.25" customHeight="1"/>
    <row r="103141" ht="14.25" customHeight="1"/>
    <row r="103142" ht="14.25" customHeight="1"/>
    <row r="103143" ht="14.25" customHeight="1"/>
    <row r="103144" ht="14.25" customHeight="1"/>
    <row r="103145" ht="14.25" customHeight="1"/>
    <row r="103146" ht="14.25" customHeight="1"/>
    <row r="103147" ht="14.25" customHeight="1"/>
    <row r="103148" ht="14.25" customHeight="1"/>
    <row r="103149" ht="14.25" customHeight="1"/>
    <row r="103150" ht="14.25" customHeight="1"/>
    <row r="103151" ht="14.25" customHeight="1"/>
    <row r="103152" ht="14.25" customHeight="1"/>
    <row r="103153" ht="14.25" customHeight="1"/>
    <row r="103154" ht="14.25" customHeight="1"/>
    <row r="103155" ht="14.25" customHeight="1"/>
    <row r="103156" ht="14.25" customHeight="1"/>
    <row r="103157" ht="14.25" customHeight="1"/>
    <row r="103158" ht="14.25" customHeight="1"/>
    <row r="103159" ht="14.25" customHeight="1"/>
    <row r="103160" ht="14.25" customHeight="1"/>
    <row r="103161" ht="14.25" customHeight="1"/>
    <row r="103162" ht="14.25" customHeight="1"/>
    <row r="103163" ht="14.25" customHeight="1"/>
    <row r="103164" ht="14.25" customHeight="1"/>
    <row r="103165" ht="14.25" customHeight="1"/>
    <row r="103166" ht="14.25" customHeight="1"/>
    <row r="103167" ht="14.25" customHeight="1"/>
    <row r="103168" ht="14.25" customHeight="1"/>
    <row r="103169" ht="14.25" customHeight="1"/>
    <row r="103170" ht="14.25" customHeight="1"/>
    <row r="103171" ht="14.25" customHeight="1"/>
    <row r="103172" ht="14.25" customHeight="1"/>
    <row r="103173" ht="14.25" customHeight="1"/>
    <row r="103174" ht="14.25" customHeight="1"/>
    <row r="103175" ht="14.25" customHeight="1"/>
    <row r="103176" ht="14.25" customHeight="1"/>
    <row r="103177" ht="14.25" customHeight="1"/>
    <row r="103178" ht="14.25" customHeight="1"/>
    <row r="103179" ht="14.25" customHeight="1"/>
    <row r="103180" ht="14.25" customHeight="1"/>
    <row r="103181" ht="14.25" customHeight="1"/>
    <row r="103182" ht="14.25" customHeight="1"/>
    <row r="103183" ht="14.25" customHeight="1"/>
    <row r="103184" ht="14.25" customHeight="1"/>
    <row r="103185" ht="14.25" customHeight="1"/>
    <row r="103186" ht="14.25" customHeight="1"/>
    <row r="103187" ht="14.25" customHeight="1"/>
    <row r="103188" ht="14.25" customHeight="1"/>
    <row r="103189" ht="14.25" customHeight="1"/>
    <row r="103190" ht="14.25" customHeight="1"/>
    <row r="103191" ht="14.25" customHeight="1"/>
    <row r="103192" ht="14.25" customHeight="1"/>
    <row r="103193" ht="14.25" customHeight="1"/>
    <row r="103194" ht="14.25" customHeight="1"/>
    <row r="103195" ht="14.25" customHeight="1"/>
    <row r="103196" ht="14.25" customHeight="1"/>
    <row r="103197" ht="14.25" customHeight="1"/>
    <row r="103198" ht="14.25" customHeight="1"/>
    <row r="103199" ht="14.25" customHeight="1"/>
    <row r="103200" ht="14.25" customHeight="1"/>
    <row r="103201" ht="14.25" customHeight="1"/>
    <row r="103202" ht="14.25" customHeight="1"/>
    <row r="103203" ht="14.25" customHeight="1"/>
    <row r="103204" ht="14.25" customHeight="1"/>
    <row r="103205" ht="14.25" customHeight="1"/>
    <row r="103206" ht="14.25" customHeight="1"/>
    <row r="103207" ht="14.25" customHeight="1"/>
    <row r="103208" ht="14.25" customHeight="1"/>
    <row r="103209" ht="14.25" customHeight="1"/>
    <row r="103210" ht="14.25" customHeight="1"/>
    <row r="103211" ht="14.25" customHeight="1"/>
    <row r="103212" ht="14.25" customHeight="1"/>
    <row r="103213" ht="14.25" customHeight="1"/>
    <row r="103214" ht="14.25" customHeight="1"/>
    <row r="103215" ht="14.25" customHeight="1"/>
    <row r="103216" ht="14.25" customHeight="1"/>
    <row r="103217" ht="14.25" customHeight="1"/>
    <row r="103218" ht="14.25" customHeight="1"/>
    <row r="103219" ht="14.25" customHeight="1"/>
    <row r="103220" ht="14.25" customHeight="1"/>
    <row r="103221" ht="14.25" customHeight="1"/>
    <row r="103222" ht="14.25" customHeight="1"/>
    <row r="103223" ht="14.25" customHeight="1"/>
    <row r="103224" ht="14.25" customHeight="1"/>
    <row r="103225" ht="14.25" customHeight="1"/>
    <row r="103226" ht="14.25" customHeight="1"/>
    <row r="103227" ht="14.25" customHeight="1"/>
    <row r="103228" ht="14.25" customHeight="1"/>
    <row r="103229" ht="14.25" customHeight="1"/>
    <row r="103230" ht="14.25" customHeight="1"/>
    <row r="103231" ht="14.25" customHeight="1"/>
    <row r="103232" ht="14.25" customHeight="1"/>
    <row r="103233" ht="14.25" customHeight="1"/>
    <row r="103234" ht="14.25" customHeight="1"/>
    <row r="103235" ht="14.25" customHeight="1"/>
    <row r="103236" ht="14.25" customHeight="1"/>
    <row r="103237" ht="14.25" customHeight="1"/>
    <row r="103238" ht="14.25" customHeight="1"/>
    <row r="103239" ht="14.25" customHeight="1"/>
    <row r="103240" ht="14.25" customHeight="1"/>
    <row r="103241" ht="14.25" customHeight="1"/>
    <row r="103242" ht="14.25" customHeight="1"/>
    <row r="103243" ht="14.25" customHeight="1"/>
    <row r="103244" ht="14.25" customHeight="1"/>
    <row r="103245" ht="14.25" customHeight="1"/>
    <row r="103246" ht="14.25" customHeight="1"/>
    <row r="103247" ht="14.25" customHeight="1"/>
    <row r="103248" ht="14.25" customHeight="1"/>
    <row r="103249" ht="14.25" customHeight="1"/>
    <row r="103250" ht="14.25" customHeight="1"/>
    <row r="103251" ht="14.25" customHeight="1"/>
    <row r="103252" ht="14.25" customHeight="1"/>
    <row r="103253" ht="14.25" customHeight="1"/>
    <row r="103254" ht="14.25" customHeight="1"/>
    <row r="103255" ht="14.25" customHeight="1"/>
    <row r="103256" ht="14.25" customHeight="1"/>
    <row r="103257" ht="14.25" customHeight="1"/>
    <row r="103258" ht="14.25" customHeight="1"/>
    <row r="103259" ht="14.25" customHeight="1"/>
    <row r="103260" ht="14.25" customHeight="1"/>
    <row r="103261" ht="14.25" customHeight="1"/>
    <row r="103262" ht="14.25" customHeight="1"/>
    <row r="103263" ht="14.25" customHeight="1"/>
    <row r="103264" ht="14.25" customHeight="1"/>
    <row r="103265" ht="14.25" customHeight="1"/>
    <row r="103266" ht="14.25" customHeight="1"/>
    <row r="103267" ht="14.25" customHeight="1"/>
    <row r="103268" ht="14.25" customHeight="1"/>
    <row r="103269" ht="14.25" customHeight="1"/>
    <row r="103270" ht="14.25" customHeight="1"/>
    <row r="103271" ht="14.25" customHeight="1"/>
    <row r="103272" ht="14.25" customHeight="1"/>
    <row r="103273" ht="14.25" customHeight="1"/>
    <row r="103274" ht="14.25" customHeight="1"/>
    <row r="103275" ht="14.25" customHeight="1"/>
    <row r="103276" ht="14.25" customHeight="1"/>
    <row r="103277" ht="14.25" customHeight="1"/>
    <row r="103278" ht="14.25" customHeight="1"/>
    <row r="103279" ht="14.25" customHeight="1"/>
    <row r="103280" ht="14.25" customHeight="1"/>
    <row r="103281" ht="14.25" customHeight="1"/>
    <row r="103282" ht="14.25" customHeight="1"/>
    <row r="103283" ht="14.25" customHeight="1"/>
    <row r="103284" ht="14.25" customHeight="1"/>
    <row r="103285" ht="14.25" customHeight="1"/>
    <row r="103286" ht="14.25" customHeight="1"/>
    <row r="103287" ht="14.25" customHeight="1"/>
    <row r="103288" ht="14.25" customHeight="1"/>
    <row r="103289" ht="14.25" customHeight="1"/>
    <row r="103290" ht="14.25" customHeight="1"/>
    <row r="103291" ht="14.25" customHeight="1"/>
    <row r="103292" ht="14.25" customHeight="1"/>
    <row r="103293" ht="14.25" customHeight="1"/>
    <row r="103294" ht="14.25" customHeight="1"/>
    <row r="103295" ht="14.25" customHeight="1"/>
    <row r="103296" ht="14.25" customHeight="1"/>
    <row r="103297" ht="14.25" customHeight="1"/>
    <row r="103298" ht="14.25" customHeight="1"/>
    <row r="103299" ht="14.25" customHeight="1"/>
    <row r="103300" ht="14.25" customHeight="1"/>
    <row r="103301" ht="14.25" customHeight="1"/>
    <row r="103302" ht="14.25" customHeight="1"/>
    <row r="103303" ht="14.25" customHeight="1"/>
    <row r="103304" ht="14.25" customHeight="1"/>
    <row r="103305" ht="14.25" customHeight="1"/>
    <row r="103306" ht="14.25" customHeight="1"/>
    <row r="103307" ht="14.25" customHeight="1"/>
    <row r="103308" ht="14.25" customHeight="1"/>
    <row r="103309" ht="14.25" customHeight="1"/>
    <row r="103310" ht="14.25" customHeight="1"/>
    <row r="103311" ht="14.25" customHeight="1"/>
    <row r="103312" ht="14.25" customHeight="1"/>
    <row r="103313" ht="14.25" customHeight="1"/>
    <row r="103314" ht="14.25" customHeight="1"/>
    <row r="103315" ht="14.25" customHeight="1"/>
    <row r="103316" ht="14.25" customHeight="1"/>
    <row r="103317" ht="14.25" customHeight="1"/>
    <row r="103318" ht="14.25" customHeight="1"/>
    <row r="103319" ht="14.25" customHeight="1"/>
    <row r="103320" ht="14.25" customHeight="1"/>
    <row r="103321" ht="14.25" customHeight="1"/>
    <row r="103322" ht="14.25" customHeight="1"/>
    <row r="103323" ht="14.25" customHeight="1"/>
    <row r="103324" ht="14.25" customHeight="1"/>
    <row r="103325" ht="14.25" customHeight="1"/>
    <row r="103326" ht="14.25" customHeight="1"/>
    <row r="103327" ht="14.25" customHeight="1"/>
    <row r="103328" ht="14.25" customHeight="1"/>
    <row r="103329" ht="14.25" customHeight="1"/>
    <row r="103330" ht="14.25" customHeight="1"/>
    <row r="103331" ht="14.25" customHeight="1"/>
    <row r="103332" ht="14.25" customHeight="1"/>
    <row r="103333" ht="14.25" customHeight="1"/>
    <row r="103334" ht="14.25" customHeight="1"/>
    <row r="103335" ht="14.25" customHeight="1"/>
    <row r="103336" ht="14.25" customHeight="1"/>
    <row r="103337" ht="14.25" customHeight="1"/>
    <row r="103338" ht="14.25" customHeight="1"/>
    <row r="103339" ht="14.25" customHeight="1"/>
    <row r="103340" ht="14.25" customHeight="1"/>
    <row r="103341" ht="14.25" customHeight="1"/>
    <row r="103342" ht="14.25" customHeight="1"/>
    <row r="103343" ht="14.25" customHeight="1"/>
    <row r="103344" ht="14.25" customHeight="1"/>
    <row r="103345" ht="14.25" customHeight="1"/>
    <row r="103346" ht="14.25" customHeight="1"/>
    <row r="103347" ht="14.25" customHeight="1"/>
    <row r="103348" ht="14.25" customHeight="1"/>
    <row r="103349" ht="14.25" customHeight="1"/>
    <row r="103350" ht="14.25" customHeight="1"/>
    <row r="103351" ht="14.25" customHeight="1"/>
    <row r="103352" ht="14.25" customHeight="1"/>
    <row r="103353" ht="14.25" customHeight="1"/>
    <row r="103354" ht="14.25" customHeight="1"/>
    <row r="103355" ht="14.25" customHeight="1"/>
    <row r="103356" ht="14.25" customHeight="1"/>
    <row r="103357" ht="14.25" customHeight="1"/>
    <row r="103358" ht="14.25" customHeight="1"/>
    <row r="103359" ht="14.25" customHeight="1"/>
    <row r="103360" ht="14.25" customHeight="1"/>
    <row r="103361" ht="14.25" customHeight="1"/>
    <row r="103362" ht="14.25" customHeight="1"/>
    <row r="103363" ht="14.25" customHeight="1"/>
    <row r="103364" ht="14.25" customHeight="1"/>
    <row r="103365" ht="14.25" customHeight="1"/>
    <row r="103366" ht="14.25" customHeight="1"/>
    <row r="103367" ht="14.25" customHeight="1"/>
    <row r="103368" ht="14.25" customHeight="1"/>
    <row r="103369" ht="14.25" customHeight="1"/>
    <row r="103370" ht="14.25" customHeight="1"/>
    <row r="103371" ht="14.25" customHeight="1"/>
    <row r="103372" ht="14.25" customHeight="1"/>
    <row r="103373" ht="14.25" customHeight="1"/>
    <row r="103374" ht="14.25" customHeight="1"/>
    <row r="103375" ht="14.25" customHeight="1"/>
    <row r="103376" ht="14.25" customHeight="1"/>
    <row r="103377" ht="14.25" customHeight="1"/>
    <row r="103378" ht="14.25" customHeight="1"/>
    <row r="103379" ht="14.25" customHeight="1"/>
    <row r="103380" ht="14.25" customHeight="1"/>
    <row r="103381" ht="14.25" customHeight="1"/>
    <row r="103382" ht="14.25" customHeight="1"/>
    <row r="103383" ht="14.25" customHeight="1"/>
    <row r="103384" ht="14.25" customHeight="1"/>
    <row r="103385" ht="14.25" customHeight="1"/>
    <row r="103386" ht="14.25" customHeight="1"/>
    <row r="103387" ht="14.25" customHeight="1"/>
    <row r="103388" ht="14.25" customHeight="1"/>
    <row r="103389" ht="14.25" customHeight="1"/>
    <row r="103390" ht="14.25" customHeight="1"/>
    <row r="103391" ht="14.25" customHeight="1"/>
    <row r="103392" ht="14.25" customHeight="1"/>
    <row r="103393" ht="14.25" customHeight="1"/>
    <row r="103394" ht="14.25" customHeight="1"/>
    <row r="103395" ht="14.25" customHeight="1"/>
    <row r="103396" ht="14.25" customHeight="1"/>
    <row r="103397" ht="14.25" customHeight="1"/>
    <row r="103398" ht="14.25" customHeight="1"/>
    <row r="103399" ht="14.25" customHeight="1"/>
    <row r="103400" ht="14.25" customHeight="1"/>
    <row r="103401" ht="14.25" customHeight="1"/>
    <row r="103402" ht="14.25" customHeight="1"/>
    <row r="103403" ht="14.25" customHeight="1"/>
    <row r="103404" ht="14.25" customHeight="1"/>
    <row r="103405" ht="14.25" customHeight="1"/>
    <row r="103406" ht="14.25" customHeight="1"/>
    <row r="103407" ht="14.25" customHeight="1"/>
    <row r="103408" ht="14.25" customHeight="1"/>
    <row r="103409" ht="14.25" customHeight="1"/>
    <row r="103410" ht="14.25" customHeight="1"/>
    <row r="103411" ht="14.25" customHeight="1"/>
    <row r="103412" ht="14.25" customHeight="1"/>
    <row r="103413" ht="14.25" customHeight="1"/>
    <row r="103414" ht="14.25" customHeight="1"/>
    <row r="103415" ht="14.25" customHeight="1"/>
    <row r="103416" ht="14.25" customHeight="1"/>
    <row r="103417" ht="14.25" customHeight="1"/>
    <row r="103418" ht="14.25" customHeight="1"/>
    <row r="103419" ht="14.25" customHeight="1"/>
    <row r="103420" ht="14.25" customHeight="1"/>
    <row r="103421" ht="14.25" customHeight="1"/>
    <row r="103422" ht="14.25" customHeight="1"/>
    <row r="103423" ht="14.25" customHeight="1"/>
    <row r="103424" ht="14.25" customHeight="1"/>
    <row r="103425" ht="14.25" customHeight="1"/>
    <row r="103426" ht="14.25" customHeight="1"/>
    <row r="103427" ht="14.25" customHeight="1"/>
    <row r="103428" ht="14.25" customHeight="1"/>
    <row r="103429" ht="14.25" customHeight="1"/>
    <row r="103430" ht="14.25" customHeight="1"/>
    <row r="103431" ht="14.25" customHeight="1"/>
    <row r="103432" ht="14.25" customHeight="1"/>
    <row r="103433" ht="14.25" customHeight="1"/>
    <row r="103434" ht="14.25" customHeight="1"/>
    <row r="103435" ht="14.25" customHeight="1"/>
    <row r="103436" ht="14.25" customHeight="1"/>
    <row r="103437" ht="14.25" customHeight="1"/>
    <row r="103438" ht="14.25" customHeight="1"/>
    <row r="103439" ht="14.25" customHeight="1"/>
    <row r="103440" ht="14.25" customHeight="1"/>
    <row r="103441" ht="14.25" customHeight="1"/>
    <row r="103442" ht="14.25" customHeight="1"/>
    <row r="103443" ht="14.25" customHeight="1"/>
    <row r="103444" ht="14.25" customHeight="1"/>
    <row r="103445" ht="14.25" customHeight="1"/>
    <row r="103446" ht="14.25" customHeight="1"/>
    <row r="103447" ht="14.25" customHeight="1"/>
    <row r="103448" ht="14.25" customHeight="1"/>
    <row r="103449" ht="14.25" customHeight="1"/>
    <row r="103450" ht="14.25" customHeight="1"/>
    <row r="103451" ht="14.25" customHeight="1"/>
    <row r="103452" ht="14.25" customHeight="1"/>
    <row r="103453" ht="14.25" customHeight="1"/>
    <row r="103454" ht="14.25" customHeight="1"/>
    <row r="103455" ht="14.25" customHeight="1"/>
    <row r="103456" ht="14.25" customHeight="1"/>
    <row r="103457" ht="14.25" customHeight="1"/>
    <row r="103458" ht="14.25" customHeight="1"/>
    <row r="103459" ht="14.25" customHeight="1"/>
    <row r="103460" ht="14.25" customHeight="1"/>
    <row r="103461" ht="14.25" customHeight="1"/>
    <row r="103462" ht="14.25" customHeight="1"/>
    <row r="103463" ht="14.25" customHeight="1"/>
    <row r="103464" ht="14.25" customHeight="1"/>
    <row r="103465" ht="14.25" customHeight="1"/>
    <row r="103466" ht="14.25" customHeight="1"/>
    <row r="103467" ht="14.25" customHeight="1"/>
    <row r="103468" ht="14.25" customHeight="1"/>
    <row r="103469" ht="14.25" customHeight="1"/>
    <row r="103470" ht="14.25" customHeight="1"/>
    <row r="103471" ht="14.25" customHeight="1"/>
    <row r="103472" ht="14.25" customHeight="1"/>
    <row r="103473" ht="14.25" customHeight="1"/>
    <row r="103474" ht="14.25" customHeight="1"/>
    <row r="103475" ht="14.25" customHeight="1"/>
    <row r="103476" ht="14.25" customHeight="1"/>
    <row r="103477" ht="14.25" customHeight="1"/>
    <row r="103478" ht="14.25" customHeight="1"/>
    <row r="103479" ht="14.25" customHeight="1"/>
    <row r="103480" ht="14.25" customHeight="1"/>
    <row r="103481" ht="14.25" customHeight="1"/>
    <row r="103482" ht="14.25" customHeight="1"/>
    <row r="103483" ht="14.25" customHeight="1"/>
    <row r="103484" ht="14.25" customHeight="1"/>
    <row r="103485" ht="14.25" customHeight="1"/>
    <row r="103486" ht="14.25" customHeight="1"/>
    <row r="103487" ht="14.25" customHeight="1"/>
    <row r="103488" ht="14.25" customHeight="1"/>
    <row r="103489" ht="14.25" customHeight="1"/>
    <row r="103490" ht="14.25" customHeight="1"/>
    <row r="103491" ht="14.25" customHeight="1"/>
    <row r="103492" ht="14.25" customHeight="1"/>
    <row r="103493" ht="14.25" customHeight="1"/>
    <row r="103494" ht="14.25" customHeight="1"/>
    <row r="103495" ht="14.25" customHeight="1"/>
    <row r="103496" ht="14.25" customHeight="1"/>
    <row r="103497" ht="14.25" customHeight="1"/>
    <row r="103498" ht="14.25" customHeight="1"/>
    <row r="103499" ht="14.25" customHeight="1"/>
    <row r="103500" ht="14.25" customHeight="1"/>
    <row r="103501" ht="14.25" customHeight="1"/>
    <row r="103502" ht="14.25" customHeight="1"/>
    <row r="103503" ht="14.25" customHeight="1"/>
    <row r="103504" ht="14.25" customHeight="1"/>
    <row r="103505" ht="14.25" customHeight="1"/>
    <row r="103506" ht="14.25" customHeight="1"/>
    <row r="103507" ht="14.25" customHeight="1"/>
    <row r="103508" ht="14.25" customHeight="1"/>
    <row r="103509" ht="14.25" customHeight="1"/>
    <row r="103510" ht="14.25" customHeight="1"/>
    <row r="103511" ht="14.25" customHeight="1"/>
    <row r="103512" ht="14.25" customHeight="1"/>
    <row r="103513" ht="14.25" customHeight="1"/>
    <row r="103514" ht="14.25" customHeight="1"/>
    <row r="103515" ht="14.25" customHeight="1"/>
    <row r="103516" ht="14.25" customHeight="1"/>
    <row r="103517" ht="14.25" customHeight="1"/>
    <row r="103518" ht="14.25" customHeight="1"/>
    <row r="103519" ht="14.25" customHeight="1"/>
    <row r="103520" ht="14.25" customHeight="1"/>
    <row r="103521" ht="14.25" customHeight="1"/>
    <row r="103522" ht="14.25" customHeight="1"/>
    <row r="103523" ht="14.25" customHeight="1"/>
    <row r="103524" ht="14.25" customHeight="1"/>
    <row r="103525" ht="14.25" customHeight="1"/>
    <row r="103526" ht="14.25" customHeight="1"/>
    <row r="103527" ht="14.25" customHeight="1"/>
    <row r="103528" ht="14.25" customHeight="1"/>
    <row r="103529" ht="14.25" customHeight="1"/>
    <row r="103530" ht="14.25" customHeight="1"/>
    <row r="103531" ht="14.25" customHeight="1"/>
    <row r="103532" ht="14.25" customHeight="1"/>
    <row r="103533" ht="14.25" customHeight="1"/>
    <row r="103534" ht="14.25" customHeight="1"/>
    <row r="103535" ht="14.25" customHeight="1"/>
    <row r="103536" ht="14.25" customHeight="1"/>
    <row r="103537" ht="14.25" customHeight="1"/>
    <row r="103538" ht="14.25" customHeight="1"/>
    <row r="103539" ht="14.25" customHeight="1"/>
    <row r="103540" ht="14.25" customHeight="1"/>
    <row r="103541" ht="14.25" customHeight="1"/>
    <row r="103542" ht="14.25" customHeight="1"/>
    <row r="103543" ht="14.25" customHeight="1"/>
    <row r="103544" ht="14.25" customHeight="1"/>
    <row r="103545" ht="14.25" customHeight="1"/>
    <row r="103546" ht="14.25" customHeight="1"/>
    <row r="103547" ht="14.25" customHeight="1"/>
    <row r="103548" ht="14.25" customHeight="1"/>
    <row r="103549" ht="14.25" customHeight="1"/>
    <row r="103550" ht="14.25" customHeight="1"/>
    <row r="103551" ht="14.25" customHeight="1"/>
    <row r="103552" ht="14.25" customHeight="1"/>
    <row r="103553" ht="14.25" customHeight="1"/>
    <row r="103554" ht="14.25" customHeight="1"/>
    <row r="103555" ht="14.25" customHeight="1"/>
    <row r="103556" ht="14.25" customHeight="1"/>
    <row r="103557" ht="14.25" customHeight="1"/>
    <row r="103558" ht="14.25" customHeight="1"/>
    <row r="103559" ht="14.25" customHeight="1"/>
    <row r="103560" ht="14.25" customHeight="1"/>
    <row r="103561" ht="14.25" customHeight="1"/>
    <row r="103562" ht="14.25" customHeight="1"/>
    <row r="103563" ht="14.25" customHeight="1"/>
    <row r="103564" ht="14.25" customHeight="1"/>
    <row r="103565" ht="14.25" customHeight="1"/>
    <row r="103566" ht="14.25" customHeight="1"/>
    <row r="103567" ht="14.25" customHeight="1"/>
    <row r="103568" ht="14.25" customHeight="1"/>
    <row r="103569" ht="14.25" customHeight="1"/>
    <row r="103570" ht="14.25" customHeight="1"/>
    <row r="103571" ht="14.25" customHeight="1"/>
    <row r="103572" ht="14.25" customHeight="1"/>
    <row r="103573" ht="14.25" customHeight="1"/>
    <row r="103574" ht="14.25" customHeight="1"/>
    <row r="103575" ht="14.25" customHeight="1"/>
    <row r="103576" ht="14.25" customHeight="1"/>
    <row r="103577" ht="14.25" customHeight="1"/>
    <row r="103578" ht="14.25" customHeight="1"/>
    <row r="103579" ht="14.25" customHeight="1"/>
    <row r="103580" ht="14.25" customHeight="1"/>
    <row r="103581" ht="14.25" customHeight="1"/>
    <row r="103582" ht="14.25" customHeight="1"/>
    <row r="103583" ht="14.25" customHeight="1"/>
    <row r="103584" ht="14.25" customHeight="1"/>
    <row r="103585" ht="14.25" customHeight="1"/>
    <row r="103586" ht="14.25" customHeight="1"/>
    <row r="103587" ht="14.25" customHeight="1"/>
    <row r="103588" ht="14.25" customHeight="1"/>
    <row r="103589" ht="14.25" customHeight="1"/>
    <row r="103590" ht="14.25" customHeight="1"/>
    <row r="103591" ht="14.25" customHeight="1"/>
    <row r="103592" ht="14.25" customHeight="1"/>
    <row r="103593" ht="14.25" customHeight="1"/>
    <row r="103594" ht="14.25" customHeight="1"/>
    <row r="103595" ht="14.25" customHeight="1"/>
    <row r="103596" ht="14.25" customHeight="1"/>
    <row r="103597" ht="14.25" customHeight="1"/>
    <row r="103598" ht="14.25" customHeight="1"/>
    <row r="103599" ht="14.25" customHeight="1"/>
    <row r="103600" ht="14.25" customHeight="1"/>
    <row r="103601" ht="14.25" customHeight="1"/>
    <row r="103602" ht="14.25" customHeight="1"/>
    <row r="103603" ht="14.25" customHeight="1"/>
    <row r="103604" ht="14.25" customHeight="1"/>
    <row r="103605" ht="14.25" customHeight="1"/>
    <row r="103606" ht="14.25" customHeight="1"/>
    <row r="103607" ht="14.25" customHeight="1"/>
    <row r="103608" ht="14.25" customHeight="1"/>
    <row r="103609" ht="14.25" customHeight="1"/>
    <row r="103610" ht="14.25" customHeight="1"/>
    <row r="103611" ht="14.25" customHeight="1"/>
    <row r="103612" ht="14.25" customHeight="1"/>
    <row r="103613" ht="14.25" customHeight="1"/>
    <row r="103614" ht="14.25" customHeight="1"/>
    <row r="103615" ht="14.25" customHeight="1"/>
    <row r="103616" ht="14.25" customHeight="1"/>
    <row r="103617" ht="14.25" customHeight="1"/>
    <row r="103618" ht="14.25" customHeight="1"/>
    <row r="103619" ht="14.25" customHeight="1"/>
    <row r="103620" ht="14.25" customHeight="1"/>
    <row r="103621" ht="14.25" customHeight="1"/>
    <row r="103622" ht="14.25" customHeight="1"/>
    <row r="103623" ht="14.25" customHeight="1"/>
    <row r="103624" ht="14.25" customHeight="1"/>
    <row r="103625" ht="14.25" customHeight="1"/>
    <row r="103626" ht="14.25" customHeight="1"/>
    <row r="103627" ht="14.25" customHeight="1"/>
    <row r="103628" ht="14.25" customHeight="1"/>
    <row r="103629" ht="14.25" customHeight="1"/>
    <row r="103630" ht="14.25" customHeight="1"/>
    <row r="103631" ht="14.25" customHeight="1"/>
    <row r="103632" ht="14.25" customHeight="1"/>
    <row r="103633" ht="14.25" customHeight="1"/>
    <row r="103634" ht="14.25" customHeight="1"/>
    <row r="103635" ht="14.25" customHeight="1"/>
    <row r="103636" ht="14.25" customHeight="1"/>
    <row r="103637" ht="14.25" customHeight="1"/>
    <row r="103638" ht="14.25" customHeight="1"/>
    <row r="103639" ht="14.25" customHeight="1"/>
    <row r="103640" ht="14.25" customHeight="1"/>
    <row r="103641" ht="14.25" customHeight="1"/>
    <row r="103642" ht="14.25" customHeight="1"/>
    <row r="103643" ht="14.25" customHeight="1"/>
    <row r="103644" ht="14.25" customHeight="1"/>
    <row r="103645" ht="14.25" customHeight="1"/>
    <row r="103646" ht="14.25" customHeight="1"/>
    <row r="103647" ht="14.25" customHeight="1"/>
    <row r="103648" ht="14.25" customHeight="1"/>
    <row r="103649" ht="14.25" customHeight="1"/>
    <row r="103650" ht="14.25" customHeight="1"/>
    <row r="103651" ht="14.25" customHeight="1"/>
    <row r="103652" ht="14.25" customHeight="1"/>
    <row r="103653" ht="14.25" customHeight="1"/>
    <row r="103654" ht="14.25" customHeight="1"/>
    <row r="103655" ht="14.25" customHeight="1"/>
    <row r="103656" ht="14.25" customHeight="1"/>
    <row r="103657" ht="14.25" customHeight="1"/>
    <row r="103658" ht="14.25" customHeight="1"/>
    <row r="103659" ht="14.25" customHeight="1"/>
    <row r="103660" ht="14.25" customHeight="1"/>
    <row r="103661" ht="14.25" customHeight="1"/>
    <row r="103662" ht="14.25" customHeight="1"/>
    <row r="103663" ht="14.25" customHeight="1"/>
    <row r="103664" ht="14.25" customHeight="1"/>
    <row r="103665" ht="14.25" customHeight="1"/>
    <row r="103666" ht="14.25" customHeight="1"/>
    <row r="103667" ht="14.25" customHeight="1"/>
    <row r="103668" ht="14.25" customHeight="1"/>
    <row r="103669" ht="14.25" customHeight="1"/>
    <row r="103670" ht="14.25" customHeight="1"/>
    <row r="103671" ht="14.25" customHeight="1"/>
    <row r="103672" ht="14.25" customHeight="1"/>
    <row r="103673" ht="14.25" customHeight="1"/>
    <row r="103674" ht="14.25" customHeight="1"/>
    <row r="103675" ht="14.25" customHeight="1"/>
    <row r="103676" ht="14.25" customHeight="1"/>
    <row r="103677" ht="14.25" customHeight="1"/>
    <row r="103678" ht="14.25" customHeight="1"/>
    <row r="103679" ht="14.25" customHeight="1"/>
    <row r="103680" ht="14.25" customHeight="1"/>
    <row r="103681" ht="14.25" customHeight="1"/>
    <row r="103682" ht="14.25" customHeight="1"/>
    <row r="103683" ht="14.25" customHeight="1"/>
    <row r="103684" ht="14.25" customHeight="1"/>
    <row r="103685" ht="14.25" customHeight="1"/>
    <row r="103686" ht="14.25" customHeight="1"/>
    <row r="103687" ht="14.25" customHeight="1"/>
    <row r="103688" ht="14.25" customHeight="1"/>
    <row r="103689" ht="14.25" customHeight="1"/>
    <row r="103690" ht="14.25" customHeight="1"/>
    <row r="103691" ht="14.25" customHeight="1"/>
    <row r="103692" ht="14.25" customHeight="1"/>
    <row r="103693" ht="14.25" customHeight="1"/>
    <row r="103694" ht="14.25" customHeight="1"/>
    <row r="103695" ht="14.25" customHeight="1"/>
    <row r="103696" ht="14.25" customHeight="1"/>
    <row r="103697" ht="14.25" customHeight="1"/>
    <row r="103698" ht="14.25" customHeight="1"/>
    <row r="103699" ht="14.25" customHeight="1"/>
    <row r="103700" ht="14.25" customHeight="1"/>
    <row r="103701" ht="14.25" customHeight="1"/>
    <row r="103702" ht="14.25" customHeight="1"/>
    <row r="103703" ht="14.25" customHeight="1"/>
    <row r="103704" ht="14.25" customHeight="1"/>
    <row r="103705" ht="14.25" customHeight="1"/>
    <row r="103706" ht="14.25" customHeight="1"/>
    <row r="103707" ht="14.25" customHeight="1"/>
    <row r="103708" ht="14.25" customHeight="1"/>
    <row r="103709" ht="14.25" customHeight="1"/>
    <row r="103710" ht="14.25" customHeight="1"/>
    <row r="103711" ht="14.25" customHeight="1"/>
    <row r="103712" ht="14.25" customHeight="1"/>
    <row r="103713" ht="14.25" customHeight="1"/>
    <row r="103714" ht="14.25" customHeight="1"/>
    <row r="103715" ht="14.25" customHeight="1"/>
    <row r="103716" ht="14.25" customHeight="1"/>
    <row r="103717" ht="14.25" customHeight="1"/>
    <row r="103718" ht="14.25" customHeight="1"/>
    <row r="103719" ht="14.25" customHeight="1"/>
    <row r="103720" ht="14.25" customHeight="1"/>
    <row r="103721" ht="14.25" customHeight="1"/>
    <row r="103722" ht="14.25" customHeight="1"/>
    <row r="103723" ht="14.25" customHeight="1"/>
    <row r="103724" ht="14.25" customHeight="1"/>
    <row r="103725" ht="14.25" customHeight="1"/>
    <row r="103726" ht="14.25" customHeight="1"/>
    <row r="103727" ht="14.25" customHeight="1"/>
    <row r="103728" ht="14.25" customHeight="1"/>
    <row r="103729" ht="14.25" customHeight="1"/>
    <row r="103730" ht="14.25" customHeight="1"/>
    <row r="103731" ht="14.25" customHeight="1"/>
    <row r="103732" ht="14.25" customHeight="1"/>
    <row r="103733" ht="14.25" customHeight="1"/>
    <row r="103734" ht="14.25" customHeight="1"/>
    <row r="103735" ht="14.25" customHeight="1"/>
    <row r="103736" ht="14.25" customHeight="1"/>
    <row r="103737" ht="14.25" customHeight="1"/>
    <row r="103738" ht="14.25" customHeight="1"/>
    <row r="103739" ht="14.25" customHeight="1"/>
    <row r="103740" ht="14.25" customHeight="1"/>
    <row r="103741" ht="14.25" customHeight="1"/>
    <row r="103742" ht="14.25" customHeight="1"/>
    <row r="103743" ht="14.25" customHeight="1"/>
    <row r="103744" ht="14.25" customHeight="1"/>
    <row r="103745" ht="14.25" customHeight="1"/>
    <row r="103746" ht="14.25" customHeight="1"/>
    <row r="103747" ht="14.25" customHeight="1"/>
    <row r="103748" ht="14.25" customHeight="1"/>
    <row r="103749" ht="14.25" customHeight="1"/>
    <row r="103750" ht="14.25" customHeight="1"/>
    <row r="103751" ht="14.25" customHeight="1"/>
    <row r="103752" ht="14.25" customHeight="1"/>
    <row r="103753" ht="14.25" customHeight="1"/>
    <row r="103754" ht="14.25" customHeight="1"/>
    <row r="103755" ht="14.25" customHeight="1"/>
    <row r="103756" ht="14.25" customHeight="1"/>
    <row r="103757" ht="14.25" customHeight="1"/>
    <row r="103758" ht="14.25" customHeight="1"/>
    <row r="103759" ht="14.25" customHeight="1"/>
    <row r="103760" ht="14.25" customHeight="1"/>
    <row r="103761" ht="14.25" customHeight="1"/>
    <row r="103762" ht="14.25" customHeight="1"/>
    <row r="103763" ht="14.25" customHeight="1"/>
    <row r="103764" ht="14.25" customHeight="1"/>
    <row r="103765" ht="14.25" customHeight="1"/>
    <row r="103766" ht="14.25" customHeight="1"/>
    <row r="103767" ht="14.25" customHeight="1"/>
    <row r="103768" ht="14.25" customHeight="1"/>
    <row r="103769" ht="14.25" customHeight="1"/>
    <row r="103770" ht="14.25" customHeight="1"/>
    <row r="103771" ht="14.25" customHeight="1"/>
    <row r="103772" ht="14.25" customHeight="1"/>
    <row r="103773" ht="14.25" customHeight="1"/>
    <row r="103774" ht="14.25" customHeight="1"/>
    <row r="103775" ht="14.25" customHeight="1"/>
    <row r="103776" ht="14.25" customHeight="1"/>
    <row r="103777" ht="14.25" customHeight="1"/>
    <row r="103778" ht="14.25" customHeight="1"/>
    <row r="103779" ht="14.25" customHeight="1"/>
    <row r="103780" ht="14.25" customHeight="1"/>
    <row r="103781" ht="14.25" customHeight="1"/>
    <row r="103782" ht="14.25" customHeight="1"/>
    <row r="103783" ht="14.25" customHeight="1"/>
    <row r="103784" ht="14.25" customHeight="1"/>
    <row r="103785" ht="14.25" customHeight="1"/>
    <row r="103786" ht="14.25" customHeight="1"/>
    <row r="103787" ht="14.25" customHeight="1"/>
    <row r="103788" ht="14.25" customHeight="1"/>
    <row r="103789" ht="14.25" customHeight="1"/>
    <row r="103790" ht="14.25" customHeight="1"/>
    <row r="103791" ht="14.25" customHeight="1"/>
    <row r="103792" ht="14.25" customHeight="1"/>
    <row r="103793" ht="14.25" customHeight="1"/>
    <row r="103794" ht="14.25" customHeight="1"/>
    <row r="103795" ht="14.25" customHeight="1"/>
    <row r="103796" ht="14.25" customHeight="1"/>
    <row r="103797" ht="14.25" customHeight="1"/>
    <row r="103798" ht="14.25" customHeight="1"/>
    <row r="103799" ht="14.25" customHeight="1"/>
    <row r="103800" ht="14.25" customHeight="1"/>
    <row r="103801" ht="14.25" customHeight="1"/>
    <row r="103802" ht="14.25" customHeight="1"/>
    <row r="103803" ht="14.25" customHeight="1"/>
    <row r="103804" ht="14.25" customHeight="1"/>
    <row r="103805" ht="14.25" customHeight="1"/>
    <row r="103806" ht="14.25" customHeight="1"/>
    <row r="103807" ht="14.25" customHeight="1"/>
    <row r="103808" ht="14.25" customHeight="1"/>
    <row r="103809" ht="14.25" customHeight="1"/>
    <row r="103810" ht="14.25" customHeight="1"/>
    <row r="103811" ht="14.25" customHeight="1"/>
    <row r="103812" ht="14.25" customHeight="1"/>
    <row r="103813" ht="14.25" customHeight="1"/>
    <row r="103814" ht="14.25" customHeight="1"/>
    <row r="103815" ht="14.25" customHeight="1"/>
    <row r="103816" ht="14.25" customHeight="1"/>
    <row r="103817" ht="14.25" customHeight="1"/>
    <row r="103818" ht="14.25" customHeight="1"/>
    <row r="103819" ht="14.25" customHeight="1"/>
    <row r="103820" ht="14.25" customHeight="1"/>
    <row r="103821" ht="14.25" customHeight="1"/>
    <row r="103822" ht="14.25" customHeight="1"/>
    <row r="103823" ht="14.25" customHeight="1"/>
    <row r="103824" ht="14.25" customHeight="1"/>
    <row r="103825" ht="14.25" customHeight="1"/>
    <row r="103826" ht="14.25" customHeight="1"/>
    <row r="103827" ht="14.25" customHeight="1"/>
    <row r="103828" ht="14.25" customHeight="1"/>
    <row r="103829" ht="14.25" customHeight="1"/>
    <row r="103830" ht="14.25" customHeight="1"/>
    <row r="103831" ht="14.25" customHeight="1"/>
    <row r="103832" ht="14.25" customHeight="1"/>
    <row r="103833" ht="14.25" customHeight="1"/>
    <row r="103834" ht="14.25" customHeight="1"/>
    <row r="103835" ht="14.25" customHeight="1"/>
    <row r="103836" ht="14.25" customHeight="1"/>
    <row r="103837" ht="14.25" customHeight="1"/>
    <row r="103838" ht="14.25" customHeight="1"/>
    <row r="103839" ht="14.25" customHeight="1"/>
    <row r="103840" ht="14.25" customHeight="1"/>
    <row r="103841" ht="14.25" customHeight="1"/>
    <row r="103842" ht="14.25" customHeight="1"/>
    <row r="103843" ht="14.25" customHeight="1"/>
    <row r="103844" ht="14.25" customHeight="1"/>
    <row r="103845" ht="14.25" customHeight="1"/>
    <row r="103846" ht="14.25" customHeight="1"/>
    <row r="103847" ht="14.25" customHeight="1"/>
    <row r="103848" ht="14.25" customHeight="1"/>
    <row r="103849" ht="14.25" customHeight="1"/>
    <row r="103850" ht="14.25" customHeight="1"/>
    <row r="103851" ht="14.25" customHeight="1"/>
    <row r="103852" ht="14.25" customHeight="1"/>
    <row r="103853" ht="14.25" customHeight="1"/>
    <row r="103854" ht="14.25" customHeight="1"/>
    <row r="103855" ht="14.25" customHeight="1"/>
    <row r="103856" ht="14.25" customHeight="1"/>
    <row r="103857" ht="14.25" customHeight="1"/>
    <row r="103858" ht="14.25" customHeight="1"/>
    <row r="103859" ht="14.25" customHeight="1"/>
    <row r="103860" ht="14.25" customHeight="1"/>
    <row r="103861" ht="14.25" customHeight="1"/>
    <row r="103862" ht="14.25" customHeight="1"/>
    <row r="103863" ht="14.25" customHeight="1"/>
    <row r="103864" ht="14.25" customHeight="1"/>
    <row r="103865" ht="14.25" customHeight="1"/>
    <row r="103866" ht="14.25" customHeight="1"/>
    <row r="103867" ht="14.25" customHeight="1"/>
    <row r="103868" ht="14.25" customHeight="1"/>
    <row r="103869" ht="14.25" customHeight="1"/>
    <row r="103870" ht="14.25" customHeight="1"/>
    <row r="103871" ht="14.25" customHeight="1"/>
    <row r="103872" ht="14.25" customHeight="1"/>
    <row r="103873" ht="14.25" customHeight="1"/>
    <row r="103874" ht="14.25" customHeight="1"/>
    <row r="103875" ht="14.25" customHeight="1"/>
    <row r="103876" ht="14.25" customHeight="1"/>
    <row r="103877" ht="14.25" customHeight="1"/>
    <row r="103878" ht="14.25" customHeight="1"/>
    <row r="103879" ht="14.25" customHeight="1"/>
    <row r="103880" ht="14.25" customHeight="1"/>
    <row r="103881" ht="14.25" customHeight="1"/>
    <row r="103882" ht="14.25" customHeight="1"/>
    <row r="103883" ht="14.25" customHeight="1"/>
    <row r="103884" ht="14.25" customHeight="1"/>
    <row r="103885" ht="14.25" customHeight="1"/>
    <row r="103886" ht="14.25" customHeight="1"/>
    <row r="103887" ht="14.25" customHeight="1"/>
    <row r="103888" ht="14.25" customHeight="1"/>
    <row r="103889" ht="14.25" customHeight="1"/>
    <row r="103890" ht="14.25" customHeight="1"/>
    <row r="103891" ht="14.25" customHeight="1"/>
    <row r="103892" ht="14.25" customHeight="1"/>
    <row r="103893" ht="14.25" customHeight="1"/>
    <row r="103894" ht="14.25" customHeight="1"/>
    <row r="103895" ht="14.25" customHeight="1"/>
    <row r="103896" ht="14.25" customHeight="1"/>
    <row r="103897" ht="14.25" customHeight="1"/>
    <row r="103898" ht="14.25" customHeight="1"/>
    <row r="103899" ht="14.25" customHeight="1"/>
    <row r="103900" ht="14.25" customHeight="1"/>
    <row r="103901" ht="14.25" customHeight="1"/>
    <row r="103902" ht="14.25" customHeight="1"/>
    <row r="103903" ht="14.25" customHeight="1"/>
    <row r="103904" ht="14.25" customHeight="1"/>
    <row r="103905" ht="14.25" customHeight="1"/>
    <row r="103906" ht="14.25" customHeight="1"/>
    <row r="103907" ht="14.25" customHeight="1"/>
    <row r="103908" ht="14.25" customHeight="1"/>
    <row r="103909" ht="14.25" customHeight="1"/>
    <row r="103910" ht="14.25" customHeight="1"/>
    <row r="103911" ht="14.25" customHeight="1"/>
    <row r="103912" ht="14.25" customHeight="1"/>
    <row r="103913" ht="14.25" customHeight="1"/>
    <row r="103914" ht="14.25" customHeight="1"/>
    <row r="103915" ht="14.25" customHeight="1"/>
    <row r="103916" ht="14.25" customHeight="1"/>
    <row r="103917" ht="14.25" customHeight="1"/>
    <row r="103918" ht="14.25" customHeight="1"/>
    <row r="103919" ht="14.25" customHeight="1"/>
    <row r="103920" ht="14.25" customHeight="1"/>
    <row r="103921" ht="14.25" customHeight="1"/>
    <row r="103922" ht="14.25" customHeight="1"/>
    <row r="103923" ht="14.25" customHeight="1"/>
    <row r="103924" ht="14.25" customHeight="1"/>
    <row r="103925" ht="14.25" customHeight="1"/>
    <row r="103926" ht="14.25" customHeight="1"/>
    <row r="103927" ht="14.25" customHeight="1"/>
    <row r="103928" ht="14.25" customHeight="1"/>
    <row r="103929" ht="14.25" customHeight="1"/>
    <row r="103930" ht="14.25" customHeight="1"/>
    <row r="103931" ht="14.25" customHeight="1"/>
    <row r="103932" ht="14.25" customHeight="1"/>
    <row r="103933" ht="14.25" customHeight="1"/>
    <row r="103934" ht="14.25" customHeight="1"/>
    <row r="103935" ht="14.25" customHeight="1"/>
    <row r="103936" ht="14.25" customHeight="1"/>
    <row r="103937" ht="14.25" customHeight="1"/>
    <row r="103938" ht="14.25" customHeight="1"/>
    <row r="103939" ht="14.25" customHeight="1"/>
    <row r="103940" ht="14.25" customHeight="1"/>
    <row r="103941" ht="14.25" customHeight="1"/>
    <row r="103942" ht="14.25" customHeight="1"/>
    <row r="103943" ht="14.25" customHeight="1"/>
    <row r="103944" ht="14.25" customHeight="1"/>
    <row r="103945" ht="14.25" customHeight="1"/>
    <row r="103946" ht="14.25" customHeight="1"/>
    <row r="103947" ht="14.25" customHeight="1"/>
    <row r="103948" ht="14.25" customHeight="1"/>
    <row r="103949" ht="14.25" customHeight="1"/>
    <row r="103950" ht="14.25" customHeight="1"/>
    <row r="103951" ht="14.25" customHeight="1"/>
    <row r="103952" ht="14.25" customHeight="1"/>
    <row r="103953" ht="14.25" customHeight="1"/>
    <row r="103954" ht="14.25" customHeight="1"/>
    <row r="103955" ht="14.25" customHeight="1"/>
    <row r="103956" ht="14.25" customHeight="1"/>
    <row r="103957" ht="14.25" customHeight="1"/>
    <row r="103958" ht="14.25" customHeight="1"/>
    <row r="103959" ht="14.25" customHeight="1"/>
    <row r="103960" ht="14.25" customHeight="1"/>
    <row r="103961" ht="14.25" customHeight="1"/>
    <row r="103962" ht="14.25" customHeight="1"/>
    <row r="103963" ht="14.25" customHeight="1"/>
    <row r="103964" ht="14.25" customHeight="1"/>
    <row r="103965" ht="14.25" customHeight="1"/>
    <row r="103966" ht="14.25" customHeight="1"/>
    <row r="103967" ht="14.25" customHeight="1"/>
    <row r="103968" ht="14.25" customHeight="1"/>
    <row r="103969" ht="14.25" customHeight="1"/>
    <row r="103970" ht="14.25" customHeight="1"/>
    <row r="103971" ht="14.25" customHeight="1"/>
    <row r="103972" ht="14.25" customHeight="1"/>
    <row r="103973" ht="14.25" customHeight="1"/>
    <row r="103974" ht="14.25" customHeight="1"/>
    <row r="103975" ht="14.25" customHeight="1"/>
    <row r="103976" ht="14.25" customHeight="1"/>
    <row r="103977" ht="14.25" customHeight="1"/>
    <row r="103978" ht="14.25" customHeight="1"/>
    <row r="103979" ht="14.25" customHeight="1"/>
    <row r="103980" ht="14.25" customHeight="1"/>
    <row r="103981" ht="14.25" customHeight="1"/>
    <row r="103982" ht="14.25" customHeight="1"/>
    <row r="103983" ht="14.25" customHeight="1"/>
    <row r="103984" ht="14.25" customHeight="1"/>
    <row r="103985" ht="14.25" customHeight="1"/>
    <row r="103986" ht="14.25" customHeight="1"/>
    <row r="103987" ht="14.25" customHeight="1"/>
    <row r="103988" ht="14.25" customHeight="1"/>
    <row r="103989" ht="14.25" customHeight="1"/>
    <row r="103990" ht="14.25" customHeight="1"/>
    <row r="103991" ht="14.25" customHeight="1"/>
    <row r="103992" ht="14.25" customHeight="1"/>
    <row r="103993" ht="14.25" customHeight="1"/>
    <row r="103994" ht="14.25" customHeight="1"/>
    <row r="103995" ht="14.25" customHeight="1"/>
    <row r="103996" ht="14.25" customHeight="1"/>
    <row r="103997" ht="14.25" customHeight="1"/>
    <row r="103998" ht="14.25" customHeight="1"/>
    <row r="103999" ht="14.25" customHeight="1"/>
    <row r="104000" ht="14.25" customHeight="1"/>
    <row r="104001" ht="14.25" customHeight="1"/>
    <row r="104002" ht="14.25" customHeight="1"/>
    <row r="104003" ht="14.25" customHeight="1"/>
    <row r="104004" ht="14.25" customHeight="1"/>
    <row r="104005" ht="14.25" customHeight="1"/>
    <row r="104006" ht="14.25" customHeight="1"/>
    <row r="104007" ht="14.25" customHeight="1"/>
    <row r="104008" ht="14.25" customHeight="1"/>
    <row r="104009" ht="14.25" customHeight="1"/>
    <row r="104010" ht="14.25" customHeight="1"/>
    <row r="104011" ht="14.25" customHeight="1"/>
    <row r="104012" ht="14.25" customHeight="1"/>
    <row r="104013" ht="14.25" customHeight="1"/>
    <row r="104014" ht="14.25" customHeight="1"/>
    <row r="104015" ht="14.25" customHeight="1"/>
    <row r="104016" ht="14.25" customHeight="1"/>
    <row r="104017" ht="14.25" customHeight="1"/>
    <row r="104018" ht="14.25" customHeight="1"/>
    <row r="104019" ht="14.25" customHeight="1"/>
    <row r="104020" ht="14.25" customHeight="1"/>
    <row r="104021" ht="14.25" customHeight="1"/>
    <row r="104022" ht="14.25" customHeight="1"/>
    <row r="104023" ht="14.25" customHeight="1"/>
    <row r="104024" ht="14.25" customHeight="1"/>
    <row r="104025" ht="14.25" customHeight="1"/>
    <row r="104026" ht="14.25" customHeight="1"/>
    <row r="104027" ht="14.25" customHeight="1"/>
    <row r="104028" ht="14.25" customHeight="1"/>
    <row r="104029" ht="14.25" customHeight="1"/>
    <row r="104030" ht="14.25" customHeight="1"/>
    <row r="104031" ht="14.25" customHeight="1"/>
    <row r="104032" ht="14.25" customHeight="1"/>
    <row r="104033" ht="14.25" customHeight="1"/>
    <row r="104034" ht="14.25" customHeight="1"/>
    <row r="104035" ht="14.25" customHeight="1"/>
    <row r="104036" ht="14.25" customHeight="1"/>
    <row r="104037" ht="14.25" customHeight="1"/>
    <row r="104038" ht="14.25" customHeight="1"/>
    <row r="104039" ht="14.25" customHeight="1"/>
    <row r="104040" ht="14.25" customHeight="1"/>
    <row r="104041" ht="14.25" customHeight="1"/>
    <row r="104042" ht="14.25" customHeight="1"/>
    <row r="104043" ht="14.25" customHeight="1"/>
    <row r="104044" ht="14.25" customHeight="1"/>
    <row r="104045" ht="14.25" customHeight="1"/>
    <row r="104046" ht="14.25" customHeight="1"/>
    <row r="104047" ht="14.25" customHeight="1"/>
    <row r="104048" ht="14.25" customHeight="1"/>
    <row r="104049" ht="14.25" customHeight="1"/>
    <row r="104050" ht="14.25" customHeight="1"/>
    <row r="104051" ht="14.25" customHeight="1"/>
    <row r="104052" ht="14.25" customHeight="1"/>
    <row r="104053" ht="14.25" customHeight="1"/>
    <row r="104054" ht="14.25" customHeight="1"/>
    <row r="104055" ht="14.25" customHeight="1"/>
    <row r="104056" ht="14.25" customHeight="1"/>
    <row r="104057" ht="14.25" customHeight="1"/>
    <row r="104058" ht="14.25" customHeight="1"/>
    <row r="104059" ht="14.25" customHeight="1"/>
    <row r="104060" ht="14.25" customHeight="1"/>
    <row r="104061" ht="14.25" customHeight="1"/>
    <row r="104062" ht="14.25" customHeight="1"/>
    <row r="104063" ht="14.25" customHeight="1"/>
    <row r="104064" ht="14.25" customHeight="1"/>
    <row r="104065" ht="14.25" customHeight="1"/>
    <row r="104066" ht="14.25" customHeight="1"/>
    <row r="104067" ht="14.25" customHeight="1"/>
    <row r="104068" ht="14.25" customHeight="1"/>
    <row r="104069" ht="14.25" customHeight="1"/>
    <row r="104070" ht="14.25" customHeight="1"/>
    <row r="104071" ht="14.25" customHeight="1"/>
    <row r="104072" ht="14.25" customHeight="1"/>
    <row r="104073" ht="14.25" customHeight="1"/>
    <row r="104074" ht="14.25" customHeight="1"/>
    <row r="104075" ht="14.25" customHeight="1"/>
    <row r="104076" ht="14.25" customHeight="1"/>
    <row r="104077" ht="14.25" customHeight="1"/>
    <row r="104078" ht="14.25" customHeight="1"/>
    <row r="104079" ht="14.25" customHeight="1"/>
    <row r="104080" ht="14.25" customHeight="1"/>
    <row r="104081" ht="14.25" customHeight="1"/>
    <row r="104082" ht="14.25" customHeight="1"/>
    <row r="104083" ht="14.25" customHeight="1"/>
    <row r="104084" ht="14.25" customHeight="1"/>
    <row r="104085" ht="14.25" customHeight="1"/>
    <row r="104086" ht="14.25" customHeight="1"/>
    <row r="104087" ht="14.25" customHeight="1"/>
    <row r="104088" ht="14.25" customHeight="1"/>
    <row r="104089" ht="14.25" customHeight="1"/>
    <row r="104090" ht="14.25" customHeight="1"/>
    <row r="104091" ht="14.25" customHeight="1"/>
    <row r="104092" ht="14.25" customHeight="1"/>
    <row r="104093" ht="14.25" customHeight="1"/>
    <row r="104094" ht="14.25" customHeight="1"/>
    <row r="104095" ht="14.25" customHeight="1"/>
    <row r="104096" ht="14.25" customHeight="1"/>
    <row r="104097" ht="14.25" customHeight="1"/>
    <row r="104098" ht="14.25" customHeight="1"/>
    <row r="104099" ht="14.25" customHeight="1"/>
    <row r="104100" ht="14.25" customHeight="1"/>
    <row r="104101" ht="14.25" customHeight="1"/>
    <row r="104102" ht="14.25" customHeight="1"/>
    <row r="104103" ht="14.25" customHeight="1"/>
    <row r="104104" ht="14.25" customHeight="1"/>
    <row r="104105" ht="14.25" customHeight="1"/>
    <row r="104106" ht="14.25" customHeight="1"/>
    <row r="104107" ht="14.25" customHeight="1"/>
    <row r="104108" ht="14.25" customHeight="1"/>
    <row r="104109" ht="14.25" customHeight="1"/>
    <row r="104110" ht="14.25" customHeight="1"/>
    <row r="104111" ht="14.25" customHeight="1"/>
    <row r="104112" ht="14.25" customHeight="1"/>
    <row r="104113" ht="14.25" customHeight="1"/>
    <row r="104114" ht="14.25" customHeight="1"/>
    <row r="104115" ht="14.25" customHeight="1"/>
    <row r="104116" ht="14.25" customHeight="1"/>
    <row r="104117" ht="14.25" customHeight="1"/>
    <row r="104118" ht="14.25" customHeight="1"/>
    <row r="104119" ht="14.25" customHeight="1"/>
    <row r="104120" ht="14.25" customHeight="1"/>
    <row r="104121" ht="14.25" customHeight="1"/>
    <row r="104122" ht="14.25" customHeight="1"/>
    <row r="104123" ht="14.25" customHeight="1"/>
    <row r="104124" ht="14.25" customHeight="1"/>
    <row r="104125" ht="14.25" customHeight="1"/>
    <row r="104126" ht="14.25" customHeight="1"/>
    <row r="104127" ht="14.25" customHeight="1"/>
    <row r="104128" ht="14.25" customHeight="1"/>
    <row r="104129" ht="14.25" customHeight="1"/>
    <row r="104130" ht="14.25" customHeight="1"/>
    <row r="104131" ht="14.25" customHeight="1"/>
    <row r="104132" ht="14.25" customHeight="1"/>
    <row r="104133" ht="14.25" customHeight="1"/>
    <row r="104134" ht="14.25" customHeight="1"/>
    <row r="104135" ht="14.25" customHeight="1"/>
    <row r="104136" ht="14.25" customHeight="1"/>
    <row r="104137" ht="14.25" customHeight="1"/>
    <row r="104138" ht="14.25" customHeight="1"/>
    <row r="104139" ht="14.25" customHeight="1"/>
    <row r="104140" ht="14.25" customHeight="1"/>
    <row r="104141" ht="14.25" customHeight="1"/>
    <row r="104142" ht="14.25" customHeight="1"/>
    <row r="104143" ht="14.25" customHeight="1"/>
    <row r="104144" ht="14.25" customHeight="1"/>
    <row r="104145" ht="14.25" customHeight="1"/>
    <row r="104146" ht="14.25" customHeight="1"/>
    <row r="104147" ht="14.25" customHeight="1"/>
    <row r="104148" ht="14.25" customHeight="1"/>
    <row r="104149" ht="14.25" customHeight="1"/>
    <row r="104150" ht="14.25" customHeight="1"/>
    <row r="104151" ht="14.25" customHeight="1"/>
    <row r="104152" ht="14.25" customHeight="1"/>
    <row r="104153" ht="14.25" customHeight="1"/>
    <row r="104154" ht="14.25" customHeight="1"/>
    <row r="104155" ht="14.25" customHeight="1"/>
    <row r="104156" ht="14.25" customHeight="1"/>
    <row r="104157" ht="14.25" customHeight="1"/>
    <row r="104158" ht="14.25" customHeight="1"/>
    <row r="104159" ht="14.25" customHeight="1"/>
    <row r="104160" ht="14.25" customHeight="1"/>
    <row r="104161" ht="14.25" customHeight="1"/>
    <row r="104162" ht="14.25" customHeight="1"/>
    <row r="104163" ht="14.25" customHeight="1"/>
    <row r="104164" ht="14.25" customHeight="1"/>
    <row r="104165" ht="14.25" customHeight="1"/>
    <row r="104166" ht="14.25" customHeight="1"/>
    <row r="104167" ht="14.25" customHeight="1"/>
    <row r="104168" ht="14.25" customHeight="1"/>
    <row r="104169" ht="14.25" customHeight="1"/>
    <row r="104170" ht="14.25" customHeight="1"/>
    <row r="104171" ht="14.25" customHeight="1"/>
    <row r="104172" ht="14.25" customHeight="1"/>
    <row r="104173" ht="14.25" customHeight="1"/>
    <row r="104174" ht="14.25" customHeight="1"/>
    <row r="104175" ht="14.25" customHeight="1"/>
    <row r="104176" ht="14.25" customHeight="1"/>
    <row r="104177" ht="14.25" customHeight="1"/>
    <row r="104178" ht="14.25" customHeight="1"/>
    <row r="104179" ht="14.25" customHeight="1"/>
    <row r="104180" ht="14.25" customHeight="1"/>
    <row r="104181" ht="14.25" customHeight="1"/>
    <row r="104182" ht="14.25" customHeight="1"/>
    <row r="104183" ht="14.25" customHeight="1"/>
    <row r="104184" ht="14.25" customHeight="1"/>
    <row r="104185" ht="14.25" customHeight="1"/>
    <row r="104186" ht="14.25" customHeight="1"/>
    <row r="104187" ht="14.25" customHeight="1"/>
    <row r="104188" ht="14.25" customHeight="1"/>
    <row r="104189" ht="14.25" customHeight="1"/>
    <row r="104190" ht="14.25" customHeight="1"/>
    <row r="104191" ht="14.25" customHeight="1"/>
    <row r="104192" ht="14.25" customHeight="1"/>
    <row r="104193" ht="14.25" customHeight="1"/>
    <row r="104194" ht="14.25" customHeight="1"/>
    <row r="104195" ht="14.25" customHeight="1"/>
    <row r="104196" ht="14.25" customHeight="1"/>
    <row r="104197" ht="14.25" customHeight="1"/>
    <row r="104198" ht="14.25" customHeight="1"/>
    <row r="104199" ht="14.25" customHeight="1"/>
    <row r="104200" ht="14.25" customHeight="1"/>
    <row r="104201" ht="14.25" customHeight="1"/>
    <row r="104202" ht="14.25" customHeight="1"/>
    <row r="104203" ht="14.25" customHeight="1"/>
    <row r="104204" ht="14.25" customHeight="1"/>
    <row r="104205" ht="14.25" customHeight="1"/>
    <row r="104206" ht="14.25" customHeight="1"/>
    <row r="104207" ht="14.25" customHeight="1"/>
    <row r="104208" ht="14.25" customHeight="1"/>
    <row r="104209" ht="14.25" customHeight="1"/>
    <row r="104210" ht="14.25" customHeight="1"/>
    <row r="104211" ht="14.25" customHeight="1"/>
    <row r="104212" ht="14.25" customHeight="1"/>
    <row r="104213" ht="14.25" customHeight="1"/>
    <row r="104214" ht="14.25" customHeight="1"/>
    <row r="104215" ht="14.25" customHeight="1"/>
    <row r="104216" ht="14.25" customHeight="1"/>
    <row r="104217" ht="14.25" customHeight="1"/>
    <row r="104218" ht="14.25" customHeight="1"/>
    <row r="104219" ht="14.25" customHeight="1"/>
    <row r="104220" ht="14.25" customHeight="1"/>
    <row r="104221" ht="14.25" customHeight="1"/>
    <row r="104222" ht="14.25" customHeight="1"/>
    <row r="104223" ht="14.25" customHeight="1"/>
    <row r="104224" ht="14.25" customHeight="1"/>
    <row r="104225" ht="14.25" customHeight="1"/>
    <row r="104226" ht="14.25" customHeight="1"/>
    <row r="104227" ht="14.25" customHeight="1"/>
    <row r="104228" ht="14.25" customHeight="1"/>
    <row r="104229" ht="14.25" customHeight="1"/>
    <row r="104230" ht="14.25" customHeight="1"/>
    <row r="104231" ht="14.25" customHeight="1"/>
    <row r="104232" ht="14.25" customHeight="1"/>
    <row r="104233" ht="14.25" customHeight="1"/>
    <row r="104234" ht="14.25" customHeight="1"/>
    <row r="104235" ht="14.25" customHeight="1"/>
    <row r="104236" ht="14.25" customHeight="1"/>
    <row r="104237" ht="14.25" customHeight="1"/>
    <row r="104238" ht="14.25" customHeight="1"/>
    <row r="104239" ht="14.25" customHeight="1"/>
    <row r="104240" ht="14.25" customHeight="1"/>
    <row r="104241" ht="14.25" customHeight="1"/>
    <row r="104242" ht="14.25" customHeight="1"/>
    <row r="104243" ht="14.25" customHeight="1"/>
    <row r="104244" ht="14.25" customHeight="1"/>
    <row r="104245" ht="14.25" customHeight="1"/>
    <row r="104246" ht="14.25" customHeight="1"/>
    <row r="104247" ht="14.25" customHeight="1"/>
    <row r="104248" ht="14.25" customHeight="1"/>
    <row r="104249" ht="14.25" customHeight="1"/>
    <row r="104250" ht="14.25" customHeight="1"/>
    <row r="104251" ht="14.25" customHeight="1"/>
    <row r="104252" ht="14.25" customHeight="1"/>
    <row r="104253" ht="14.25" customHeight="1"/>
    <row r="104254" ht="14.25" customHeight="1"/>
    <row r="104255" ht="14.25" customHeight="1"/>
    <row r="104256" ht="14.25" customHeight="1"/>
    <row r="104257" ht="14.25" customHeight="1"/>
    <row r="104258" ht="14.25" customHeight="1"/>
    <row r="104259" ht="14.25" customHeight="1"/>
    <row r="104260" ht="14.25" customHeight="1"/>
    <row r="104261" ht="14.25" customHeight="1"/>
    <row r="104262" ht="14.25" customHeight="1"/>
    <row r="104263" ht="14.25" customHeight="1"/>
    <row r="104264" ht="14.25" customHeight="1"/>
    <row r="104265" ht="14.25" customHeight="1"/>
    <row r="104266" ht="14.25" customHeight="1"/>
    <row r="104267" ht="14.25" customHeight="1"/>
    <row r="104268" ht="14.25" customHeight="1"/>
    <row r="104269" ht="14.25" customHeight="1"/>
    <row r="104270" ht="14.25" customHeight="1"/>
    <row r="104271" ht="14.25" customHeight="1"/>
    <row r="104272" ht="14.25" customHeight="1"/>
    <row r="104273" ht="14.25" customHeight="1"/>
    <row r="104274" ht="14.25" customHeight="1"/>
    <row r="104275" ht="14.25" customHeight="1"/>
    <row r="104276" ht="14.25" customHeight="1"/>
    <row r="104277" ht="14.25" customHeight="1"/>
    <row r="104278" ht="14.25" customHeight="1"/>
    <row r="104279" ht="14.25" customHeight="1"/>
    <row r="104280" ht="14.25" customHeight="1"/>
    <row r="104281" ht="14.25" customHeight="1"/>
    <row r="104282" ht="14.25" customHeight="1"/>
    <row r="104283" ht="14.25" customHeight="1"/>
    <row r="104284" ht="14.25" customHeight="1"/>
    <row r="104285" ht="14.25" customHeight="1"/>
    <row r="104286" ht="14.25" customHeight="1"/>
    <row r="104287" ht="14.25" customHeight="1"/>
    <row r="104288" ht="14.25" customHeight="1"/>
    <row r="104289" ht="14.25" customHeight="1"/>
    <row r="104290" ht="14.25" customHeight="1"/>
    <row r="104291" ht="14.25" customHeight="1"/>
    <row r="104292" ht="14.25" customHeight="1"/>
    <row r="104293" ht="14.25" customHeight="1"/>
    <row r="104294" ht="14.25" customHeight="1"/>
    <row r="104295" ht="14.25" customHeight="1"/>
    <row r="104296" ht="14.25" customHeight="1"/>
    <row r="104297" ht="14.25" customHeight="1"/>
    <row r="104298" ht="14.25" customHeight="1"/>
    <row r="104299" ht="14.25" customHeight="1"/>
    <row r="104300" ht="14.25" customHeight="1"/>
    <row r="104301" ht="14.25" customHeight="1"/>
    <row r="104302" ht="14.25" customHeight="1"/>
    <row r="104303" ht="14.25" customHeight="1"/>
    <row r="104304" ht="14.25" customHeight="1"/>
    <row r="104305" ht="14.25" customHeight="1"/>
    <row r="104306" ht="14.25" customHeight="1"/>
    <row r="104307" ht="14.25" customHeight="1"/>
    <row r="104308" ht="14.25" customHeight="1"/>
    <row r="104309" ht="14.25" customHeight="1"/>
    <row r="104310" ht="14.25" customHeight="1"/>
    <row r="104311" ht="14.25" customHeight="1"/>
    <row r="104312" ht="14.25" customHeight="1"/>
    <row r="104313" ht="14.25" customHeight="1"/>
    <row r="104314" ht="14.25" customHeight="1"/>
    <row r="104315" ht="14.25" customHeight="1"/>
    <row r="104316" ht="14.25" customHeight="1"/>
    <row r="104317" ht="14.25" customHeight="1"/>
    <row r="104318" ht="14.25" customHeight="1"/>
    <row r="104319" ht="14.25" customHeight="1"/>
    <row r="104320" ht="14.25" customHeight="1"/>
    <row r="104321" ht="14.25" customHeight="1"/>
    <row r="104322" ht="14.25" customHeight="1"/>
    <row r="104323" ht="14.25" customHeight="1"/>
    <row r="104324" ht="14.25" customHeight="1"/>
    <row r="104325" ht="14.25" customHeight="1"/>
    <row r="104326" ht="14.25" customHeight="1"/>
    <row r="104327" ht="14.25" customHeight="1"/>
    <row r="104328" ht="14.25" customHeight="1"/>
    <row r="104329" ht="14.25" customHeight="1"/>
    <row r="104330" ht="14.25" customHeight="1"/>
    <row r="104331" ht="14.25" customHeight="1"/>
    <row r="104332" ht="14.25" customHeight="1"/>
    <row r="104333" ht="14.25" customHeight="1"/>
    <row r="104334" ht="14.25" customHeight="1"/>
    <row r="104335" ht="14.25" customHeight="1"/>
    <row r="104336" ht="14.25" customHeight="1"/>
    <row r="104337" ht="14.25" customHeight="1"/>
    <row r="104338" ht="14.25" customHeight="1"/>
    <row r="104339" ht="14.25" customHeight="1"/>
    <row r="104340" ht="14.25" customHeight="1"/>
    <row r="104341" ht="14.25" customHeight="1"/>
    <row r="104342" ht="14.25" customHeight="1"/>
    <row r="104343" ht="14.25" customHeight="1"/>
    <row r="104344" ht="14.25" customHeight="1"/>
    <row r="104345" ht="14.25" customHeight="1"/>
    <row r="104346" ht="14.25" customHeight="1"/>
    <row r="104347" ht="14.25" customHeight="1"/>
    <row r="104348" ht="14.25" customHeight="1"/>
    <row r="104349" ht="14.25" customHeight="1"/>
    <row r="104350" ht="14.25" customHeight="1"/>
    <row r="104351" ht="14.25" customHeight="1"/>
    <row r="104352" ht="14.25" customHeight="1"/>
    <row r="104353" ht="14.25" customHeight="1"/>
    <row r="104354" ht="14.25" customHeight="1"/>
    <row r="104355" ht="14.25" customHeight="1"/>
    <row r="104356" ht="14.25" customHeight="1"/>
    <row r="104357" ht="14.25" customHeight="1"/>
    <row r="104358" ht="14.25" customHeight="1"/>
    <row r="104359" ht="14.25" customHeight="1"/>
    <row r="104360" ht="14.25" customHeight="1"/>
    <row r="104361" ht="14.25" customHeight="1"/>
    <row r="104362" ht="14.25" customHeight="1"/>
    <row r="104363" ht="14.25" customHeight="1"/>
    <row r="104364" ht="14.25" customHeight="1"/>
    <row r="104365" ht="14.25" customHeight="1"/>
    <row r="104366" ht="14.25" customHeight="1"/>
    <row r="104367" ht="14.25" customHeight="1"/>
    <row r="104368" ht="14.25" customHeight="1"/>
    <row r="104369" ht="14.25" customHeight="1"/>
    <row r="104370" ht="14.25" customHeight="1"/>
    <row r="104371" ht="14.25" customHeight="1"/>
    <row r="104372" ht="14.25" customHeight="1"/>
    <row r="104373" ht="14.25" customHeight="1"/>
    <row r="104374" ht="14.25" customHeight="1"/>
    <row r="104375" ht="14.25" customHeight="1"/>
    <row r="104376" ht="14.25" customHeight="1"/>
    <row r="104377" ht="14.25" customHeight="1"/>
    <row r="104378" ht="14.25" customHeight="1"/>
    <row r="104379" ht="14.25" customHeight="1"/>
    <row r="104380" ht="14.25" customHeight="1"/>
    <row r="104381" ht="14.25" customHeight="1"/>
    <row r="104382" ht="14.25" customHeight="1"/>
    <row r="104383" ht="14.25" customHeight="1"/>
    <row r="104384" ht="14.25" customHeight="1"/>
    <row r="104385" ht="14.25" customHeight="1"/>
    <row r="104386" ht="14.25" customHeight="1"/>
    <row r="104387" ht="14.25" customHeight="1"/>
    <row r="104388" ht="14.25" customHeight="1"/>
    <row r="104389" ht="14.25" customHeight="1"/>
    <row r="104390" ht="14.25" customHeight="1"/>
    <row r="104391" ht="14.25" customHeight="1"/>
    <row r="104392" ht="14.25" customHeight="1"/>
    <row r="104393" ht="14.25" customHeight="1"/>
    <row r="104394" ht="14.25" customHeight="1"/>
    <row r="104395" ht="14.25" customHeight="1"/>
    <row r="104396" ht="14.25" customHeight="1"/>
    <row r="104397" ht="14.25" customHeight="1"/>
    <row r="104398" ht="14.25" customHeight="1"/>
    <row r="104399" ht="14.25" customHeight="1"/>
    <row r="104400" ht="14.25" customHeight="1"/>
    <row r="104401" ht="14.25" customHeight="1"/>
    <row r="104402" ht="14.25" customHeight="1"/>
    <row r="104403" ht="14.25" customHeight="1"/>
    <row r="104404" ht="14.25" customHeight="1"/>
    <row r="104405" ht="14.25" customHeight="1"/>
    <row r="104406" ht="14.25" customHeight="1"/>
    <row r="104407" ht="14.25" customHeight="1"/>
    <row r="104408" ht="14.25" customHeight="1"/>
    <row r="104409" ht="14.25" customHeight="1"/>
    <row r="104410" ht="14.25" customHeight="1"/>
    <row r="104411" ht="14.25" customHeight="1"/>
    <row r="104412" ht="14.25" customHeight="1"/>
    <row r="104413" ht="14.25" customHeight="1"/>
    <row r="104414" ht="14.25" customHeight="1"/>
    <row r="104415" ht="14.25" customHeight="1"/>
    <row r="104416" ht="14.25" customHeight="1"/>
    <row r="104417" ht="14.25" customHeight="1"/>
    <row r="104418" ht="14.25" customHeight="1"/>
    <row r="104419" ht="14.25" customHeight="1"/>
    <row r="104420" ht="14.25" customHeight="1"/>
    <row r="104421" ht="14.25" customHeight="1"/>
    <row r="104422" ht="14.25" customHeight="1"/>
    <row r="104423" ht="14.25" customHeight="1"/>
    <row r="104424" ht="14.25" customHeight="1"/>
    <row r="104425" ht="14.25" customHeight="1"/>
    <row r="104426" ht="14.25" customHeight="1"/>
    <row r="104427" ht="14.25" customHeight="1"/>
    <row r="104428" ht="14.25" customHeight="1"/>
    <row r="104429" ht="14.25" customHeight="1"/>
    <row r="104430" ht="14.25" customHeight="1"/>
    <row r="104431" ht="14.25" customHeight="1"/>
    <row r="104432" ht="14.25" customHeight="1"/>
    <row r="104433" ht="14.25" customHeight="1"/>
    <row r="104434" ht="14.25" customHeight="1"/>
    <row r="104435" ht="14.25" customHeight="1"/>
    <row r="104436" ht="14.25" customHeight="1"/>
    <row r="104437" ht="14.25" customHeight="1"/>
    <row r="104438" ht="14.25" customHeight="1"/>
    <row r="104439" ht="14.25" customHeight="1"/>
    <row r="104440" ht="14.25" customHeight="1"/>
    <row r="104441" ht="14.25" customHeight="1"/>
    <row r="104442" ht="14.25" customHeight="1"/>
    <row r="104443" ht="14.25" customHeight="1"/>
    <row r="104444" ht="14.25" customHeight="1"/>
    <row r="104445" ht="14.25" customHeight="1"/>
    <row r="104446" ht="14.25" customHeight="1"/>
    <row r="104447" ht="14.25" customHeight="1"/>
    <row r="104448" ht="14.25" customHeight="1"/>
    <row r="104449" ht="14.25" customHeight="1"/>
    <row r="104450" ht="14.25" customHeight="1"/>
    <row r="104451" ht="14.25" customHeight="1"/>
    <row r="104452" ht="14.25" customHeight="1"/>
    <row r="104453" ht="14.25" customHeight="1"/>
    <row r="104454" ht="14.25" customHeight="1"/>
    <row r="104455" ht="14.25" customHeight="1"/>
    <row r="104456" ht="14.25" customHeight="1"/>
    <row r="104457" ht="14.25" customHeight="1"/>
    <row r="104458" ht="14.25" customHeight="1"/>
    <row r="104459" ht="14.25" customHeight="1"/>
    <row r="104460" ht="14.25" customHeight="1"/>
    <row r="104461" ht="14.25" customHeight="1"/>
    <row r="104462" ht="14.25" customHeight="1"/>
    <row r="104463" ht="14.25" customHeight="1"/>
    <row r="104464" ht="14.25" customHeight="1"/>
    <row r="104465" ht="14.25" customHeight="1"/>
    <row r="104466" ht="14.25" customHeight="1"/>
    <row r="104467" ht="14.25" customHeight="1"/>
    <row r="104468" ht="14.25" customHeight="1"/>
    <row r="104469" ht="14.25" customHeight="1"/>
    <row r="104470" ht="14.25" customHeight="1"/>
    <row r="104471" ht="14.25" customHeight="1"/>
    <row r="104472" ht="14.25" customHeight="1"/>
    <row r="104473" ht="14.25" customHeight="1"/>
    <row r="104474" ht="14.25" customHeight="1"/>
    <row r="104475" ht="14.25" customHeight="1"/>
    <row r="104476" ht="14.25" customHeight="1"/>
    <row r="104477" ht="14.25" customHeight="1"/>
    <row r="104478" ht="14.25" customHeight="1"/>
    <row r="104479" ht="14.25" customHeight="1"/>
    <row r="104480" ht="14.25" customHeight="1"/>
    <row r="104481" ht="14.25" customHeight="1"/>
    <row r="104482" ht="14.25" customHeight="1"/>
    <row r="104483" ht="14.25" customHeight="1"/>
    <row r="104484" ht="14.25" customHeight="1"/>
    <row r="104485" ht="14.25" customHeight="1"/>
    <row r="104486" ht="14.25" customHeight="1"/>
    <row r="104487" ht="14.25" customHeight="1"/>
    <row r="104488" ht="14.25" customHeight="1"/>
    <row r="104489" ht="14.25" customHeight="1"/>
    <row r="104490" ht="14.25" customHeight="1"/>
    <row r="104491" ht="14.25" customHeight="1"/>
    <row r="104492" ht="14.25" customHeight="1"/>
    <row r="104493" ht="14.25" customHeight="1"/>
    <row r="104494" ht="14.25" customHeight="1"/>
    <row r="104495" ht="14.25" customHeight="1"/>
    <row r="104496" ht="14.25" customHeight="1"/>
    <row r="104497" ht="14.25" customHeight="1"/>
    <row r="104498" ht="14.25" customHeight="1"/>
    <row r="104499" ht="14.25" customHeight="1"/>
    <row r="104500" ht="14.25" customHeight="1"/>
    <row r="104501" ht="14.25" customHeight="1"/>
    <row r="104502" ht="14.25" customHeight="1"/>
    <row r="104503" ht="14.25" customHeight="1"/>
    <row r="104504" ht="14.25" customHeight="1"/>
    <row r="104505" ht="14.25" customHeight="1"/>
    <row r="104506" ht="14.25" customHeight="1"/>
    <row r="104507" ht="14.25" customHeight="1"/>
    <row r="104508" ht="14.25" customHeight="1"/>
    <row r="104509" ht="14.25" customHeight="1"/>
    <row r="104510" ht="14.25" customHeight="1"/>
    <row r="104511" ht="14.25" customHeight="1"/>
    <row r="104512" ht="14.25" customHeight="1"/>
    <row r="104513" ht="14.25" customHeight="1"/>
    <row r="104514" ht="14.25" customHeight="1"/>
    <row r="104515" ht="14.25" customHeight="1"/>
    <row r="104516" ht="14.25" customHeight="1"/>
    <row r="104517" ht="14.25" customHeight="1"/>
    <row r="104518" ht="14.25" customHeight="1"/>
    <row r="104519" ht="14.25" customHeight="1"/>
    <row r="104520" ht="14.25" customHeight="1"/>
    <row r="104521" ht="14.25" customHeight="1"/>
    <row r="104522" ht="14.25" customHeight="1"/>
    <row r="104523" ht="14.25" customHeight="1"/>
    <row r="104524" ht="14.25" customHeight="1"/>
    <row r="104525" ht="14.25" customHeight="1"/>
    <row r="104526" ht="14.25" customHeight="1"/>
    <row r="104527" ht="14.25" customHeight="1"/>
    <row r="104528" ht="14.25" customHeight="1"/>
    <row r="104529" ht="14.25" customHeight="1"/>
    <row r="104530" ht="14.25" customHeight="1"/>
    <row r="104531" ht="14.25" customHeight="1"/>
    <row r="104532" ht="14.25" customHeight="1"/>
    <row r="104533" ht="14.25" customHeight="1"/>
    <row r="104534" ht="14.25" customHeight="1"/>
    <row r="104535" ht="14.25" customHeight="1"/>
    <row r="104536" ht="14.25" customHeight="1"/>
    <row r="104537" ht="14.25" customHeight="1"/>
    <row r="104538" ht="14.25" customHeight="1"/>
    <row r="104539" ht="14.25" customHeight="1"/>
    <row r="104540" ht="14.25" customHeight="1"/>
    <row r="104541" ht="14.25" customHeight="1"/>
    <row r="104542" ht="14.25" customHeight="1"/>
    <row r="104543" ht="14.25" customHeight="1"/>
    <row r="104544" ht="14.25" customHeight="1"/>
    <row r="104545" ht="14.25" customHeight="1"/>
    <row r="104546" ht="14.25" customHeight="1"/>
    <row r="104547" ht="14.25" customHeight="1"/>
    <row r="104548" ht="14.25" customHeight="1"/>
    <row r="104549" ht="14.25" customHeight="1"/>
    <row r="104550" ht="14.25" customHeight="1"/>
    <row r="104551" ht="14.25" customHeight="1"/>
    <row r="104552" ht="14.25" customHeight="1"/>
    <row r="104553" ht="14.25" customHeight="1"/>
    <row r="104554" ht="14.25" customHeight="1"/>
    <row r="104555" ht="14.25" customHeight="1"/>
    <row r="104556" ht="14.25" customHeight="1"/>
    <row r="104557" ht="14.25" customHeight="1"/>
    <row r="104558" ht="14.25" customHeight="1"/>
    <row r="104559" ht="14.25" customHeight="1"/>
    <row r="104560" ht="14.25" customHeight="1"/>
    <row r="104561" ht="14.25" customHeight="1"/>
    <row r="104562" ht="14.25" customHeight="1"/>
    <row r="104563" ht="14.25" customHeight="1"/>
    <row r="104564" ht="14.25" customHeight="1"/>
    <row r="104565" ht="14.25" customHeight="1"/>
    <row r="104566" ht="14.25" customHeight="1"/>
    <row r="104567" ht="14.25" customHeight="1"/>
    <row r="104568" ht="14.25" customHeight="1"/>
    <row r="104569" ht="14.25" customHeight="1"/>
    <row r="104570" ht="14.25" customHeight="1"/>
    <row r="104571" ht="14.25" customHeight="1"/>
    <row r="104572" ht="14.25" customHeight="1"/>
    <row r="104573" ht="14.25" customHeight="1"/>
    <row r="104574" ht="14.25" customHeight="1"/>
    <row r="104575" ht="14.25" customHeight="1"/>
    <row r="104576" ht="14.25" customHeight="1"/>
    <row r="104577" ht="14.25" customHeight="1"/>
    <row r="104578" ht="14.25" customHeight="1"/>
    <row r="104579" ht="14.25" customHeight="1"/>
    <row r="104580" ht="14.25" customHeight="1"/>
    <row r="104581" ht="14.25" customHeight="1"/>
    <row r="104582" ht="14.25" customHeight="1"/>
    <row r="104583" ht="14.25" customHeight="1"/>
    <row r="104584" ht="14.25" customHeight="1"/>
    <row r="104585" ht="14.25" customHeight="1"/>
    <row r="104586" ht="14.25" customHeight="1"/>
    <row r="104587" ht="14.25" customHeight="1"/>
    <row r="104588" ht="14.25" customHeight="1"/>
    <row r="104589" ht="14.25" customHeight="1"/>
    <row r="104590" ht="14.25" customHeight="1"/>
    <row r="104591" ht="14.25" customHeight="1"/>
    <row r="104592" ht="14.25" customHeight="1"/>
    <row r="104593" ht="14.25" customHeight="1"/>
    <row r="104594" ht="14.25" customHeight="1"/>
    <row r="104595" ht="14.25" customHeight="1"/>
    <row r="104596" ht="14.25" customHeight="1"/>
    <row r="104597" ht="14.25" customHeight="1"/>
    <row r="104598" ht="14.25" customHeight="1"/>
    <row r="104599" ht="14.25" customHeight="1"/>
    <row r="104600" ht="14.25" customHeight="1"/>
    <row r="104601" ht="14.25" customHeight="1"/>
    <row r="104602" ht="14.25" customHeight="1"/>
    <row r="104603" ht="14.25" customHeight="1"/>
    <row r="104604" ht="14.25" customHeight="1"/>
    <row r="104605" ht="14.25" customHeight="1"/>
    <row r="104606" ht="14.25" customHeight="1"/>
    <row r="104607" ht="14.25" customHeight="1"/>
    <row r="104608" ht="14.25" customHeight="1"/>
    <row r="104609" ht="14.25" customHeight="1"/>
    <row r="104610" ht="14.25" customHeight="1"/>
    <row r="104611" ht="14.25" customHeight="1"/>
    <row r="104612" ht="14.25" customHeight="1"/>
    <row r="104613" ht="14.25" customHeight="1"/>
    <row r="104614" ht="14.25" customHeight="1"/>
    <row r="104615" ht="14.25" customHeight="1"/>
    <row r="104616" ht="14.25" customHeight="1"/>
    <row r="104617" ht="14.25" customHeight="1"/>
    <row r="104618" ht="14.25" customHeight="1"/>
    <row r="104619" ht="14.25" customHeight="1"/>
    <row r="104620" ht="14.25" customHeight="1"/>
    <row r="104621" ht="14.25" customHeight="1"/>
    <row r="104622" ht="14.25" customHeight="1"/>
    <row r="104623" ht="14.25" customHeight="1"/>
    <row r="104624" ht="14.25" customHeight="1"/>
    <row r="104625" ht="14.25" customHeight="1"/>
    <row r="104626" ht="14.25" customHeight="1"/>
    <row r="104627" ht="14.25" customHeight="1"/>
    <row r="104628" ht="14.25" customHeight="1"/>
    <row r="104629" ht="14.25" customHeight="1"/>
    <row r="104630" ht="14.25" customHeight="1"/>
    <row r="104631" ht="14.25" customHeight="1"/>
    <row r="104632" ht="14.25" customHeight="1"/>
    <row r="104633" ht="14.25" customHeight="1"/>
    <row r="104634" ht="14.25" customHeight="1"/>
    <row r="104635" ht="14.25" customHeight="1"/>
    <row r="104636" ht="14.25" customHeight="1"/>
    <row r="104637" ht="14.25" customHeight="1"/>
    <row r="104638" ht="14.25" customHeight="1"/>
    <row r="104639" ht="14.25" customHeight="1"/>
    <row r="104640" ht="14.25" customHeight="1"/>
    <row r="104641" ht="14.25" customHeight="1"/>
    <row r="104642" ht="14.25" customHeight="1"/>
    <row r="104643" ht="14.25" customHeight="1"/>
    <row r="104644" ht="14.25" customHeight="1"/>
    <row r="104645" ht="14.25" customHeight="1"/>
    <row r="104646" ht="14.25" customHeight="1"/>
    <row r="104647" ht="14.25" customHeight="1"/>
    <row r="104648" ht="14.25" customHeight="1"/>
    <row r="104649" ht="14.25" customHeight="1"/>
    <row r="104650" ht="14.25" customHeight="1"/>
    <row r="104651" ht="14.25" customHeight="1"/>
    <row r="104652" ht="14.25" customHeight="1"/>
    <row r="104653" ht="14.25" customHeight="1"/>
    <row r="104654" ht="14.25" customHeight="1"/>
    <row r="104655" ht="14.25" customHeight="1"/>
    <row r="104656" ht="14.25" customHeight="1"/>
    <row r="104657" ht="14.25" customHeight="1"/>
    <row r="104658" ht="14.25" customHeight="1"/>
    <row r="104659" ht="14.25" customHeight="1"/>
    <row r="104660" ht="14.25" customHeight="1"/>
    <row r="104661" ht="14.25" customHeight="1"/>
    <row r="104662" ht="14.25" customHeight="1"/>
    <row r="104663" ht="14.25" customHeight="1"/>
    <row r="104664" ht="14.25" customHeight="1"/>
    <row r="104665" ht="14.25" customHeight="1"/>
    <row r="104666" ht="14.25" customHeight="1"/>
    <row r="104667" ht="14.25" customHeight="1"/>
    <row r="104668" ht="14.25" customHeight="1"/>
    <row r="104669" ht="14.25" customHeight="1"/>
    <row r="104670" ht="14.25" customHeight="1"/>
    <row r="104671" ht="14.25" customHeight="1"/>
    <row r="104672" ht="14.25" customHeight="1"/>
    <row r="104673" ht="14.25" customHeight="1"/>
    <row r="104674" ht="14.25" customHeight="1"/>
    <row r="104675" ht="14.25" customHeight="1"/>
    <row r="104676" ht="14.25" customHeight="1"/>
    <row r="104677" ht="14.25" customHeight="1"/>
    <row r="104678" ht="14.25" customHeight="1"/>
    <row r="104679" ht="14.25" customHeight="1"/>
    <row r="104680" ht="14.25" customHeight="1"/>
    <row r="104681" ht="14.25" customHeight="1"/>
    <row r="104682" ht="14.25" customHeight="1"/>
    <row r="104683" ht="14.25" customHeight="1"/>
    <row r="104684" ht="14.25" customHeight="1"/>
    <row r="104685" ht="14.25" customHeight="1"/>
    <row r="104686" ht="14.25" customHeight="1"/>
    <row r="104687" ht="14.25" customHeight="1"/>
    <row r="104688" ht="14.25" customHeight="1"/>
    <row r="104689" ht="14.25" customHeight="1"/>
    <row r="104690" ht="14.25" customHeight="1"/>
    <row r="104691" ht="14.25" customHeight="1"/>
    <row r="104692" ht="14.25" customHeight="1"/>
    <row r="104693" ht="14.25" customHeight="1"/>
    <row r="104694" ht="14.25" customHeight="1"/>
    <row r="104695" ht="14.25" customHeight="1"/>
    <row r="104696" ht="14.25" customHeight="1"/>
    <row r="104697" ht="14.25" customHeight="1"/>
    <row r="104698" ht="14.25" customHeight="1"/>
    <row r="104699" ht="14.25" customHeight="1"/>
    <row r="104700" ht="14.25" customHeight="1"/>
    <row r="104701" ht="14.25" customHeight="1"/>
    <row r="104702" ht="14.25" customHeight="1"/>
    <row r="104703" ht="14.25" customHeight="1"/>
    <row r="104704" ht="14.25" customHeight="1"/>
    <row r="104705" ht="14.25" customHeight="1"/>
    <row r="104706" ht="14.25" customHeight="1"/>
    <row r="104707" ht="14.25" customHeight="1"/>
    <row r="104708" ht="14.25" customHeight="1"/>
    <row r="104709" ht="14.25" customHeight="1"/>
    <row r="104710" ht="14.25" customHeight="1"/>
    <row r="104711" ht="14.25" customHeight="1"/>
    <row r="104712" ht="14.25" customHeight="1"/>
    <row r="104713" ht="14.25" customHeight="1"/>
    <row r="104714" ht="14.25" customHeight="1"/>
    <row r="104715" ht="14.25" customHeight="1"/>
    <row r="104716" ht="14.25" customHeight="1"/>
    <row r="104717" ht="14.25" customHeight="1"/>
    <row r="104718" ht="14.25" customHeight="1"/>
    <row r="104719" ht="14.25" customHeight="1"/>
    <row r="104720" ht="14.25" customHeight="1"/>
    <row r="104721" ht="14.25" customHeight="1"/>
    <row r="104722" ht="14.25" customHeight="1"/>
    <row r="104723" ht="14.25" customHeight="1"/>
    <row r="104724" ht="14.25" customHeight="1"/>
    <row r="104725" ht="14.25" customHeight="1"/>
    <row r="104726" ht="14.25" customHeight="1"/>
    <row r="104727" ht="14.25" customHeight="1"/>
    <row r="104728" ht="14.25" customHeight="1"/>
    <row r="104729" ht="14.25" customHeight="1"/>
    <row r="104730" ht="14.25" customHeight="1"/>
    <row r="104731" ht="14.25" customHeight="1"/>
    <row r="104732" ht="14.25" customHeight="1"/>
    <row r="104733" ht="14.25" customHeight="1"/>
    <row r="104734" ht="14.25" customHeight="1"/>
    <row r="104735" ht="14.25" customHeight="1"/>
    <row r="104736" ht="14.25" customHeight="1"/>
    <row r="104737" ht="14.25" customHeight="1"/>
    <row r="104738" ht="14.25" customHeight="1"/>
    <row r="104739" ht="14.25" customHeight="1"/>
    <row r="104740" ht="14.25" customHeight="1"/>
    <row r="104741" ht="14.25" customHeight="1"/>
    <row r="104742" ht="14.25" customHeight="1"/>
    <row r="104743" ht="14.25" customHeight="1"/>
    <row r="104744" ht="14.25" customHeight="1"/>
    <row r="104745" ht="14.25" customHeight="1"/>
    <row r="104746" ht="14.25" customHeight="1"/>
    <row r="104747" ht="14.25" customHeight="1"/>
    <row r="104748" ht="14.25" customHeight="1"/>
    <row r="104749" ht="14.25" customHeight="1"/>
    <row r="104750" ht="14.25" customHeight="1"/>
    <row r="104751" ht="14.25" customHeight="1"/>
    <row r="104752" ht="14.25" customHeight="1"/>
    <row r="104753" ht="14.25" customHeight="1"/>
    <row r="104754" ht="14.25" customHeight="1"/>
    <row r="104755" ht="14.25" customHeight="1"/>
    <row r="104756" ht="14.25" customHeight="1"/>
    <row r="104757" ht="14.25" customHeight="1"/>
    <row r="104758" ht="14.25" customHeight="1"/>
    <row r="104759" ht="14.25" customHeight="1"/>
    <row r="104760" ht="14.25" customHeight="1"/>
    <row r="104761" ht="14.25" customHeight="1"/>
    <row r="104762" ht="14.25" customHeight="1"/>
    <row r="104763" ht="14.25" customHeight="1"/>
    <row r="104764" ht="14.25" customHeight="1"/>
    <row r="104765" ht="14.25" customHeight="1"/>
    <row r="104766" ht="14.25" customHeight="1"/>
    <row r="104767" ht="14.25" customHeight="1"/>
    <row r="104768" ht="14.25" customHeight="1"/>
    <row r="104769" ht="14.25" customHeight="1"/>
    <row r="104770" ht="14.25" customHeight="1"/>
    <row r="104771" ht="14.25" customHeight="1"/>
    <row r="104772" ht="14.25" customHeight="1"/>
    <row r="104773" ht="14.25" customHeight="1"/>
    <row r="104774" ht="14.25" customHeight="1"/>
    <row r="104775" ht="14.25" customHeight="1"/>
    <row r="104776" ht="14.25" customHeight="1"/>
    <row r="104777" ht="14.25" customHeight="1"/>
    <row r="104778" ht="14.25" customHeight="1"/>
    <row r="104779" ht="14.25" customHeight="1"/>
    <row r="104780" ht="14.25" customHeight="1"/>
    <row r="104781" ht="14.25" customHeight="1"/>
    <row r="104782" ht="14.25" customHeight="1"/>
    <row r="104783" ht="14.25" customHeight="1"/>
    <row r="104784" ht="14.25" customHeight="1"/>
    <row r="104785" ht="14.25" customHeight="1"/>
    <row r="104786" ht="14.25" customHeight="1"/>
    <row r="104787" ht="14.25" customHeight="1"/>
    <row r="104788" ht="14.25" customHeight="1"/>
    <row r="104789" ht="14.25" customHeight="1"/>
    <row r="104790" ht="14.25" customHeight="1"/>
    <row r="104791" ht="14.25" customHeight="1"/>
    <row r="104792" ht="14.25" customHeight="1"/>
    <row r="104793" ht="14.25" customHeight="1"/>
    <row r="104794" ht="14.25" customHeight="1"/>
    <row r="104795" ht="14.25" customHeight="1"/>
    <row r="104796" ht="14.25" customHeight="1"/>
    <row r="104797" ht="14.25" customHeight="1"/>
    <row r="104798" ht="14.25" customHeight="1"/>
    <row r="104799" ht="14.25" customHeight="1"/>
    <row r="104800" ht="14.25" customHeight="1"/>
    <row r="104801" ht="14.25" customHeight="1"/>
    <row r="104802" ht="14.25" customHeight="1"/>
    <row r="104803" ht="14.25" customHeight="1"/>
    <row r="104804" ht="14.25" customHeight="1"/>
    <row r="104805" ht="14.25" customHeight="1"/>
    <row r="104806" ht="14.25" customHeight="1"/>
    <row r="104807" ht="14.25" customHeight="1"/>
    <row r="104808" ht="14.25" customHeight="1"/>
    <row r="104809" ht="14.25" customHeight="1"/>
    <row r="104810" ht="14.25" customHeight="1"/>
    <row r="104811" ht="14.25" customHeight="1"/>
    <row r="104812" ht="14.25" customHeight="1"/>
    <row r="104813" ht="14.25" customHeight="1"/>
    <row r="104814" ht="14.25" customHeight="1"/>
    <row r="104815" ht="14.25" customHeight="1"/>
    <row r="104816" ht="14.25" customHeight="1"/>
    <row r="104817" ht="14.25" customHeight="1"/>
    <row r="104818" ht="14.25" customHeight="1"/>
    <row r="104819" ht="14.25" customHeight="1"/>
    <row r="104820" ht="14.25" customHeight="1"/>
    <row r="104821" ht="14.25" customHeight="1"/>
    <row r="104822" ht="14.25" customHeight="1"/>
    <row r="104823" ht="14.25" customHeight="1"/>
    <row r="104824" ht="14.25" customHeight="1"/>
    <row r="104825" ht="14.25" customHeight="1"/>
    <row r="104826" ht="14.25" customHeight="1"/>
    <row r="104827" ht="14.25" customHeight="1"/>
    <row r="104828" ht="14.25" customHeight="1"/>
    <row r="104829" ht="14.25" customHeight="1"/>
    <row r="104830" ht="14.25" customHeight="1"/>
    <row r="104831" ht="14.25" customHeight="1"/>
    <row r="104832" ht="14.25" customHeight="1"/>
    <row r="104833" ht="14.25" customHeight="1"/>
    <row r="104834" ht="14.25" customHeight="1"/>
    <row r="104835" ht="14.25" customHeight="1"/>
    <row r="104836" ht="14.25" customHeight="1"/>
    <row r="104837" ht="14.25" customHeight="1"/>
    <row r="104838" ht="14.25" customHeight="1"/>
    <row r="104839" ht="14.25" customHeight="1"/>
    <row r="104840" ht="14.25" customHeight="1"/>
    <row r="104841" ht="14.25" customHeight="1"/>
    <row r="104842" ht="14.25" customHeight="1"/>
    <row r="104843" ht="14.25" customHeight="1"/>
    <row r="104844" ht="14.25" customHeight="1"/>
    <row r="104845" ht="14.25" customHeight="1"/>
    <row r="104846" ht="14.25" customHeight="1"/>
    <row r="104847" ht="14.25" customHeight="1"/>
    <row r="104848" ht="14.25" customHeight="1"/>
    <row r="104849" ht="14.25" customHeight="1"/>
    <row r="104850" ht="14.25" customHeight="1"/>
    <row r="104851" ht="14.25" customHeight="1"/>
    <row r="104852" ht="14.25" customHeight="1"/>
    <row r="104853" ht="14.25" customHeight="1"/>
    <row r="104854" ht="14.25" customHeight="1"/>
    <row r="104855" ht="14.25" customHeight="1"/>
    <row r="104856" ht="14.25" customHeight="1"/>
    <row r="104857" ht="14.25" customHeight="1"/>
    <row r="104858" ht="14.25" customHeight="1"/>
    <row r="104859" ht="14.25" customHeight="1"/>
    <row r="104860" ht="14.25" customHeight="1"/>
    <row r="104861" ht="14.25" customHeight="1"/>
    <row r="104862" ht="14.25" customHeight="1"/>
    <row r="104863" ht="14.25" customHeight="1"/>
    <row r="104864" ht="14.25" customHeight="1"/>
    <row r="104865" ht="14.25" customHeight="1"/>
    <row r="104866" ht="14.25" customHeight="1"/>
    <row r="104867" ht="14.25" customHeight="1"/>
    <row r="104868" ht="14.25" customHeight="1"/>
    <row r="104869" ht="14.25" customHeight="1"/>
    <row r="104870" ht="14.25" customHeight="1"/>
    <row r="104871" ht="14.25" customHeight="1"/>
    <row r="104872" ht="14.25" customHeight="1"/>
    <row r="104873" ht="14.25" customHeight="1"/>
    <row r="104874" ht="14.25" customHeight="1"/>
    <row r="104875" ht="14.25" customHeight="1"/>
    <row r="104876" ht="14.25" customHeight="1"/>
    <row r="104877" ht="14.25" customHeight="1"/>
    <row r="104878" ht="14.25" customHeight="1"/>
    <row r="104879" ht="14.25" customHeight="1"/>
    <row r="104880" ht="14.25" customHeight="1"/>
    <row r="104881" ht="14.25" customHeight="1"/>
    <row r="104882" ht="14.25" customHeight="1"/>
    <row r="104883" ht="14.25" customHeight="1"/>
    <row r="104884" ht="14.25" customHeight="1"/>
    <row r="104885" ht="14.25" customHeight="1"/>
    <row r="104886" ht="14.25" customHeight="1"/>
    <row r="104887" ht="14.25" customHeight="1"/>
    <row r="104888" ht="14.25" customHeight="1"/>
    <row r="104889" ht="14.25" customHeight="1"/>
    <row r="104890" ht="14.25" customHeight="1"/>
    <row r="104891" ht="14.25" customHeight="1"/>
    <row r="104892" ht="14.25" customHeight="1"/>
    <row r="104893" ht="14.25" customHeight="1"/>
    <row r="104894" ht="14.25" customHeight="1"/>
    <row r="104895" ht="14.25" customHeight="1"/>
    <row r="104896" ht="14.25" customHeight="1"/>
    <row r="104897" ht="14.25" customHeight="1"/>
    <row r="104898" ht="14.25" customHeight="1"/>
    <row r="104899" ht="14.25" customHeight="1"/>
    <row r="104900" ht="14.25" customHeight="1"/>
    <row r="104901" ht="14.25" customHeight="1"/>
    <row r="104902" ht="14.25" customHeight="1"/>
    <row r="104903" ht="14.25" customHeight="1"/>
    <row r="104904" ht="14.25" customHeight="1"/>
    <row r="104905" ht="14.25" customHeight="1"/>
    <row r="104906" ht="14.25" customHeight="1"/>
    <row r="104907" ht="14.25" customHeight="1"/>
    <row r="104908" ht="14.25" customHeight="1"/>
    <row r="104909" ht="14.25" customHeight="1"/>
    <row r="104910" ht="14.25" customHeight="1"/>
    <row r="104911" ht="14.25" customHeight="1"/>
    <row r="104912" ht="14.25" customHeight="1"/>
    <row r="104913" ht="14.25" customHeight="1"/>
    <row r="104914" ht="14.25" customHeight="1"/>
    <row r="104915" ht="14.25" customHeight="1"/>
    <row r="104916" ht="14.25" customHeight="1"/>
    <row r="104917" ht="14.25" customHeight="1"/>
    <row r="104918" ht="14.25" customHeight="1"/>
    <row r="104919" ht="14.25" customHeight="1"/>
    <row r="104920" ht="14.25" customHeight="1"/>
    <row r="104921" ht="14.25" customHeight="1"/>
    <row r="104922" ht="14.25" customHeight="1"/>
    <row r="104923" ht="14.25" customHeight="1"/>
    <row r="104924" ht="14.25" customHeight="1"/>
    <row r="104925" ht="14.25" customHeight="1"/>
    <row r="104926" ht="14.25" customHeight="1"/>
    <row r="104927" ht="14.25" customHeight="1"/>
    <row r="104928" ht="14.25" customHeight="1"/>
    <row r="104929" ht="14.25" customHeight="1"/>
    <row r="104930" ht="14.25" customHeight="1"/>
    <row r="104931" ht="14.25" customHeight="1"/>
    <row r="104932" ht="14.25" customHeight="1"/>
    <row r="104933" ht="14.25" customHeight="1"/>
    <row r="104934" ht="14.25" customHeight="1"/>
    <row r="104935" ht="14.25" customHeight="1"/>
    <row r="104936" ht="14.25" customHeight="1"/>
    <row r="104937" ht="14.25" customHeight="1"/>
    <row r="104938" ht="14.25" customHeight="1"/>
    <row r="104939" ht="14.25" customHeight="1"/>
    <row r="104940" ht="14.25" customHeight="1"/>
    <row r="104941" ht="14.25" customHeight="1"/>
    <row r="104942" ht="14.25" customHeight="1"/>
    <row r="104943" ht="14.25" customHeight="1"/>
    <row r="104944" ht="14.25" customHeight="1"/>
    <row r="104945" ht="14.25" customHeight="1"/>
    <row r="104946" ht="14.25" customHeight="1"/>
    <row r="104947" ht="14.25" customHeight="1"/>
    <row r="104948" ht="14.25" customHeight="1"/>
    <row r="104949" ht="14.25" customHeight="1"/>
    <row r="104950" ht="14.25" customHeight="1"/>
    <row r="104951" ht="14.25" customHeight="1"/>
    <row r="104952" ht="14.25" customHeight="1"/>
    <row r="104953" ht="14.25" customHeight="1"/>
    <row r="104954" ht="14.25" customHeight="1"/>
    <row r="104955" ht="14.25" customHeight="1"/>
    <row r="104956" ht="14.25" customHeight="1"/>
    <row r="104957" ht="14.25" customHeight="1"/>
    <row r="104958" ht="14.25" customHeight="1"/>
    <row r="104959" ht="14.25" customHeight="1"/>
    <row r="104960" ht="14.25" customHeight="1"/>
    <row r="104961" ht="14.25" customHeight="1"/>
    <row r="104962" ht="14.25" customHeight="1"/>
    <row r="104963" ht="14.25" customHeight="1"/>
    <row r="104964" ht="14.25" customHeight="1"/>
    <row r="104965" ht="14.25" customHeight="1"/>
    <row r="104966" ht="14.25" customHeight="1"/>
    <row r="104967" ht="14.25" customHeight="1"/>
    <row r="104968" ht="14.25" customHeight="1"/>
    <row r="104969" ht="14.25" customHeight="1"/>
    <row r="104970" ht="14.25" customHeight="1"/>
    <row r="104971" ht="14.25" customHeight="1"/>
    <row r="104972" ht="14.25" customHeight="1"/>
    <row r="104973" ht="14.25" customHeight="1"/>
    <row r="104974" ht="14.25" customHeight="1"/>
    <row r="104975" ht="14.25" customHeight="1"/>
    <row r="104976" ht="14.25" customHeight="1"/>
    <row r="104977" ht="14.25" customHeight="1"/>
    <row r="104978" ht="14.25" customHeight="1"/>
    <row r="104979" ht="14.25" customHeight="1"/>
    <row r="104980" ht="14.25" customHeight="1"/>
    <row r="104981" ht="14.25" customHeight="1"/>
    <row r="104982" ht="14.25" customHeight="1"/>
    <row r="104983" ht="14.25" customHeight="1"/>
    <row r="104984" ht="14.25" customHeight="1"/>
    <row r="104985" ht="14.25" customHeight="1"/>
    <row r="104986" ht="14.25" customHeight="1"/>
    <row r="104987" ht="14.25" customHeight="1"/>
    <row r="104988" ht="14.25" customHeight="1"/>
    <row r="104989" ht="14.25" customHeight="1"/>
    <row r="104990" ht="14.25" customHeight="1"/>
    <row r="104991" ht="14.25" customHeight="1"/>
    <row r="104992" ht="14.25" customHeight="1"/>
    <row r="104993" ht="14.25" customHeight="1"/>
    <row r="104994" ht="14.25" customHeight="1"/>
    <row r="104995" ht="14.25" customHeight="1"/>
    <row r="104996" ht="14.25" customHeight="1"/>
    <row r="104997" ht="14.25" customHeight="1"/>
    <row r="104998" ht="14.25" customHeight="1"/>
    <row r="104999" ht="14.25" customHeight="1"/>
    <row r="105000" ht="14.25" customHeight="1"/>
    <row r="105001" ht="14.25" customHeight="1"/>
    <row r="105002" ht="14.25" customHeight="1"/>
    <row r="105003" ht="14.25" customHeight="1"/>
    <row r="105004" ht="14.25" customHeight="1"/>
    <row r="105005" ht="14.25" customHeight="1"/>
    <row r="105006" ht="14.25" customHeight="1"/>
    <row r="105007" ht="14.25" customHeight="1"/>
    <row r="105008" ht="14.25" customHeight="1"/>
    <row r="105009" ht="14.25" customHeight="1"/>
    <row r="105010" ht="14.25" customHeight="1"/>
    <row r="105011" ht="14.25" customHeight="1"/>
    <row r="105012" ht="14.25" customHeight="1"/>
    <row r="105013" ht="14.25" customHeight="1"/>
    <row r="105014" ht="14.25" customHeight="1"/>
    <row r="105015" ht="14.25" customHeight="1"/>
    <row r="105016" ht="14.25" customHeight="1"/>
    <row r="105017" ht="14.25" customHeight="1"/>
    <row r="105018" ht="14.25" customHeight="1"/>
    <row r="105019" ht="14.25" customHeight="1"/>
    <row r="105020" ht="14.25" customHeight="1"/>
    <row r="105021" ht="14.25" customHeight="1"/>
    <row r="105022" ht="14.25" customHeight="1"/>
    <row r="105023" ht="14.25" customHeight="1"/>
    <row r="105024" ht="14.25" customHeight="1"/>
    <row r="105025" ht="14.25" customHeight="1"/>
    <row r="105026" ht="14.25" customHeight="1"/>
    <row r="105027" ht="14.25" customHeight="1"/>
    <row r="105028" ht="14.25" customHeight="1"/>
    <row r="105029" ht="14.25" customHeight="1"/>
    <row r="105030" ht="14.25" customHeight="1"/>
    <row r="105031" ht="14.25" customHeight="1"/>
    <row r="105032" ht="14.25" customHeight="1"/>
    <row r="105033" ht="14.25" customHeight="1"/>
    <row r="105034" ht="14.25" customHeight="1"/>
    <row r="105035" ht="14.25" customHeight="1"/>
    <row r="105036" ht="14.25" customHeight="1"/>
    <row r="105037" ht="14.25" customHeight="1"/>
    <row r="105038" ht="14.25" customHeight="1"/>
    <row r="105039" ht="14.25" customHeight="1"/>
    <row r="105040" ht="14.25" customHeight="1"/>
    <row r="105041" ht="14.25" customHeight="1"/>
    <row r="105042" ht="14.25" customHeight="1"/>
    <row r="105043" ht="14.25" customHeight="1"/>
    <row r="105044" ht="14.25" customHeight="1"/>
    <row r="105045" ht="14.25" customHeight="1"/>
    <row r="105046" ht="14.25" customHeight="1"/>
    <row r="105047" ht="14.25" customHeight="1"/>
    <row r="105048" ht="14.25" customHeight="1"/>
    <row r="105049" ht="14.25" customHeight="1"/>
    <row r="105050" ht="14.25" customHeight="1"/>
    <row r="105051" ht="14.25" customHeight="1"/>
    <row r="105052" ht="14.25" customHeight="1"/>
    <row r="105053" ht="14.25" customHeight="1"/>
    <row r="105054" ht="14.25" customHeight="1"/>
    <row r="105055" ht="14.25" customHeight="1"/>
    <row r="105056" ht="14.25" customHeight="1"/>
    <row r="105057" ht="14.25" customHeight="1"/>
    <row r="105058" ht="14.25" customHeight="1"/>
    <row r="105059" ht="14.25" customHeight="1"/>
    <row r="105060" ht="14.25" customHeight="1"/>
    <row r="105061" ht="14.25" customHeight="1"/>
    <row r="105062" ht="14.25" customHeight="1"/>
    <row r="105063" ht="14.25" customHeight="1"/>
    <row r="105064" ht="14.25" customHeight="1"/>
    <row r="105065" ht="14.25" customHeight="1"/>
    <row r="105066" ht="14.25" customHeight="1"/>
    <row r="105067" ht="14.25" customHeight="1"/>
    <row r="105068" ht="14.25" customHeight="1"/>
    <row r="105069" ht="14.25" customHeight="1"/>
    <row r="105070" ht="14.25" customHeight="1"/>
    <row r="105071" ht="14.25" customHeight="1"/>
    <row r="105072" ht="14.25" customHeight="1"/>
    <row r="105073" ht="14.25" customHeight="1"/>
    <row r="105074" ht="14.25" customHeight="1"/>
    <row r="105075" ht="14.25" customHeight="1"/>
    <row r="105076" ht="14.25" customHeight="1"/>
    <row r="105077" ht="14.25" customHeight="1"/>
    <row r="105078" ht="14.25" customHeight="1"/>
    <row r="105079" ht="14.25" customHeight="1"/>
    <row r="105080" ht="14.25" customHeight="1"/>
    <row r="105081" ht="14.25" customHeight="1"/>
    <row r="105082" ht="14.25" customHeight="1"/>
    <row r="105083" ht="14.25" customHeight="1"/>
    <row r="105084" ht="14.25" customHeight="1"/>
    <row r="105085" ht="14.25" customHeight="1"/>
    <row r="105086" ht="14.25" customHeight="1"/>
    <row r="105087" ht="14.25" customHeight="1"/>
    <row r="105088" ht="14.25" customHeight="1"/>
    <row r="105089" ht="14.25" customHeight="1"/>
    <row r="105090" ht="14.25" customHeight="1"/>
    <row r="105091" ht="14.25" customHeight="1"/>
    <row r="105092" ht="14.25" customHeight="1"/>
    <row r="105093" ht="14.25" customHeight="1"/>
    <row r="105094" ht="14.25" customHeight="1"/>
    <row r="105095" ht="14.25" customHeight="1"/>
    <row r="105096" ht="14.25" customHeight="1"/>
    <row r="105097" ht="14.25" customHeight="1"/>
    <row r="105098" ht="14.25" customHeight="1"/>
    <row r="105099" ht="14.25" customHeight="1"/>
    <row r="105100" ht="14.25" customHeight="1"/>
    <row r="105101" ht="14.25" customHeight="1"/>
    <row r="105102" ht="14.25" customHeight="1"/>
    <row r="105103" ht="14.25" customHeight="1"/>
    <row r="105104" ht="14.25" customHeight="1"/>
    <row r="105105" ht="14.25" customHeight="1"/>
    <row r="105106" ht="14.25" customHeight="1"/>
    <row r="105107" ht="14.25" customHeight="1"/>
    <row r="105108" ht="14.25" customHeight="1"/>
    <row r="105109" ht="14.25" customHeight="1"/>
    <row r="105110" ht="14.25" customHeight="1"/>
    <row r="105111" ht="14.25" customHeight="1"/>
    <row r="105112" ht="14.25" customHeight="1"/>
    <row r="105113" ht="14.25" customHeight="1"/>
    <row r="105114" ht="14.25" customHeight="1"/>
    <row r="105115" ht="14.25" customHeight="1"/>
    <row r="105116" ht="14.25" customHeight="1"/>
    <row r="105117" ht="14.25" customHeight="1"/>
    <row r="105118" ht="14.25" customHeight="1"/>
    <row r="105119" ht="14.25" customHeight="1"/>
    <row r="105120" ht="14.25" customHeight="1"/>
    <row r="105121" ht="14.25" customHeight="1"/>
    <row r="105122" ht="14.25" customHeight="1"/>
    <row r="105123" ht="14.25" customHeight="1"/>
    <row r="105124" ht="14.25" customHeight="1"/>
    <row r="105125" ht="14.25" customHeight="1"/>
    <row r="105126" ht="14.25" customHeight="1"/>
    <row r="105127" ht="14.25" customHeight="1"/>
    <row r="105128" ht="14.25" customHeight="1"/>
    <row r="105129" ht="14.25" customHeight="1"/>
    <row r="105130" ht="14.25" customHeight="1"/>
    <row r="105131" ht="14.25" customHeight="1"/>
    <row r="105132" ht="14.25" customHeight="1"/>
    <row r="105133" ht="14.25" customHeight="1"/>
    <row r="105134" ht="14.25" customHeight="1"/>
    <row r="105135" ht="14.25" customHeight="1"/>
    <row r="105136" ht="14.25" customHeight="1"/>
    <row r="105137" ht="14.25" customHeight="1"/>
    <row r="105138" ht="14.25" customHeight="1"/>
    <row r="105139" ht="14.25" customHeight="1"/>
    <row r="105140" ht="14.25" customHeight="1"/>
    <row r="105141" ht="14.25" customHeight="1"/>
    <row r="105142" ht="14.25" customHeight="1"/>
    <row r="105143" ht="14.25" customHeight="1"/>
    <row r="105144" ht="14.25" customHeight="1"/>
    <row r="105145" ht="14.25" customHeight="1"/>
    <row r="105146" ht="14.25" customHeight="1"/>
    <row r="105147" ht="14.25" customHeight="1"/>
    <row r="105148" ht="14.25" customHeight="1"/>
    <row r="105149" ht="14.25" customHeight="1"/>
    <row r="105150" ht="14.25" customHeight="1"/>
    <row r="105151" ht="14.25" customHeight="1"/>
    <row r="105152" ht="14.25" customHeight="1"/>
    <row r="105153" ht="14.25" customHeight="1"/>
    <row r="105154" ht="14.25" customHeight="1"/>
    <row r="105155" ht="14.25" customHeight="1"/>
    <row r="105156" ht="14.25" customHeight="1"/>
    <row r="105157" ht="14.25" customHeight="1"/>
    <row r="105158" ht="14.25" customHeight="1"/>
    <row r="105159" ht="14.25" customHeight="1"/>
    <row r="105160" ht="14.25" customHeight="1"/>
    <row r="105161" ht="14.25" customHeight="1"/>
    <row r="105162" ht="14.25" customHeight="1"/>
    <row r="105163" ht="14.25" customHeight="1"/>
    <row r="105164" ht="14.25" customHeight="1"/>
    <row r="105165" ht="14.25" customHeight="1"/>
    <row r="105166" ht="14.25" customHeight="1"/>
    <row r="105167" ht="14.25" customHeight="1"/>
    <row r="105168" ht="14.25" customHeight="1"/>
    <row r="105169" ht="14.25" customHeight="1"/>
    <row r="105170" ht="14.25" customHeight="1"/>
    <row r="105171" ht="14.25" customHeight="1"/>
    <row r="105172" ht="14.25" customHeight="1"/>
    <row r="105173" ht="14.25" customHeight="1"/>
    <row r="105174" ht="14.25" customHeight="1"/>
    <row r="105175" ht="14.25" customHeight="1"/>
    <row r="105176" ht="14.25" customHeight="1"/>
    <row r="105177" ht="14.25" customHeight="1"/>
    <row r="105178" ht="14.25" customHeight="1"/>
    <row r="105179" ht="14.25" customHeight="1"/>
    <row r="105180" ht="14.25" customHeight="1"/>
    <row r="105181" ht="14.25" customHeight="1"/>
    <row r="105182" ht="14.25" customHeight="1"/>
    <row r="105183" ht="14.25" customHeight="1"/>
    <row r="105184" ht="14.25" customHeight="1"/>
    <row r="105185" ht="14.25" customHeight="1"/>
    <row r="105186" ht="14.25" customHeight="1"/>
    <row r="105187" ht="14.25" customHeight="1"/>
    <row r="105188" ht="14.25" customHeight="1"/>
    <row r="105189" ht="14.25" customHeight="1"/>
    <row r="105190" ht="14.25" customHeight="1"/>
    <row r="105191" ht="14.25" customHeight="1"/>
    <row r="105192" ht="14.25" customHeight="1"/>
    <row r="105193" ht="14.25" customHeight="1"/>
    <row r="105194" ht="14.25" customHeight="1"/>
    <row r="105195" ht="14.25" customHeight="1"/>
    <row r="105196" ht="14.25" customHeight="1"/>
    <row r="105197" ht="14.25" customHeight="1"/>
    <row r="105198" ht="14.25" customHeight="1"/>
    <row r="105199" ht="14.25" customHeight="1"/>
    <row r="105200" ht="14.25" customHeight="1"/>
    <row r="105201" ht="14.25" customHeight="1"/>
    <row r="105202" ht="14.25" customHeight="1"/>
    <row r="105203" ht="14.25" customHeight="1"/>
    <row r="105204" ht="14.25" customHeight="1"/>
    <row r="105205" ht="14.25" customHeight="1"/>
    <row r="105206" ht="14.25" customHeight="1"/>
    <row r="105207" ht="14.25" customHeight="1"/>
    <row r="105208" ht="14.25" customHeight="1"/>
    <row r="105209" ht="14.25" customHeight="1"/>
    <row r="105210" ht="14.25" customHeight="1"/>
    <row r="105211" ht="14.25" customHeight="1"/>
    <row r="105212" ht="14.25" customHeight="1"/>
    <row r="105213" ht="14.25" customHeight="1"/>
    <row r="105214" ht="14.25" customHeight="1"/>
    <row r="105215" ht="14.25" customHeight="1"/>
    <row r="105216" ht="14.25" customHeight="1"/>
    <row r="105217" ht="14.25" customHeight="1"/>
    <row r="105218" ht="14.25" customHeight="1"/>
    <row r="105219" ht="14.25" customHeight="1"/>
    <row r="105220" ht="14.25" customHeight="1"/>
    <row r="105221" ht="14.25" customHeight="1"/>
    <row r="105222" ht="14.25" customHeight="1"/>
    <row r="105223" ht="14.25" customHeight="1"/>
    <row r="105224" ht="14.25" customHeight="1"/>
    <row r="105225" ht="14.25" customHeight="1"/>
    <row r="105226" ht="14.25" customHeight="1"/>
    <row r="105227" ht="14.25" customHeight="1"/>
    <row r="105228" ht="14.25" customHeight="1"/>
    <row r="105229" ht="14.25" customHeight="1"/>
    <row r="105230" ht="14.25" customHeight="1"/>
    <row r="105231" ht="14.25" customHeight="1"/>
    <row r="105232" ht="14.25" customHeight="1"/>
    <row r="105233" ht="14.25" customHeight="1"/>
    <row r="105234" ht="14.25" customHeight="1"/>
    <row r="105235" ht="14.25" customHeight="1"/>
    <row r="105236" ht="14.25" customHeight="1"/>
    <row r="105237" ht="14.25" customHeight="1"/>
    <row r="105238" ht="14.25" customHeight="1"/>
    <row r="105239" ht="14.25" customHeight="1"/>
    <row r="105240" ht="14.25" customHeight="1"/>
    <row r="105241" ht="14.25" customHeight="1"/>
    <row r="105242" ht="14.25" customHeight="1"/>
    <row r="105243" ht="14.25" customHeight="1"/>
    <row r="105244" ht="14.25" customHeight="1"/>
    <row r="105245" ht="14.25" customHeight="1"/>
    <row r="105246" ht="14.25" customHeight="1"/>
    <row r="105247" ht="14.25" customHeight="1"/>
    <row r="105248" ht="14.25" customHeight="1"/>
    <row r="105249" ht="14.25" customHeight="1"/>
    <row r="105250" ht="14.25" customHeight="1"/>
    <row r="105251" ht="14.25" customHeight="1"/>
    <row r="105252" ht="14.25" customHeight="1"/>
    <row r="105253" ht="14.25" customHeight="1"/>
    <row r="105254" ht="14.25" customHeight="1"/>
    <row r="105255" ht="14.25" customHeight="1"/>
    <row r="105256" ht="14.25" customHeight="1"/>
    <row r="105257" ht="14.25" customHeight="1"/>
    <row r="105258" ht="14.25" customHeight="1"/>
    <row r="105259" ht="14.25" customHeight="1"/>
    <row r="105260" ht="14.25" customHeight="1"/>
    <row r="105261" ht="14.25" customHeight="1"/>
    <row r="105262" ht="14.25" customHeight="1"/>
    <row r="105263" ht="14.25" customHeight="1"/>
    <row r="105264" ht="14.25" customHeight="1"/>
    <row r="105265" ht="14.25" customHeight="1"/>
    <row r="105266" ht="14.25" customHeight="1"/>
    <row r="105267" ht="14.25" customHeight="1"/>
    <row r="105268" ht="14.25" customHeight="1"/>
    <row r="105269" ht="14.25" customHeight="1"/>
    <row r="105270" ht="14.25" customHeight="1"/>
    <row r="105271" ht="14.25" customHeight="1"/>
    <row r="105272" ht="14.25" customHeight="1"/>
    <row r="105273" ht="14.25" customHeight="1"/>
    <row r="105274" ht="14.25" customHeight="1"/>
    <row r="105275" ht="14.25" customHeight="1"/>
    <row r="105276" ht="14.25" customHeight="1"/>
    <row r="105277" ht="14.25" customHeight="1"/>
    <row r="105278" ht="14.25" customHeight="1"/>
    <row r="105279" ht="14.25" customHeight="1"/>
    <row r="105280" ht="14.25" customHeight="1"/>
    <row r="105281" ht="14.25" customHeight="1"/>
    <row r="105282" ht="14.25" customHeight="1"/>
    <row r="105283" ht="14.25" customHeight="1"/>
    <row r="105284" ht="14.25" customHeight="1"/>
    <row r="105285" ht="14.25" customHeight="1"/>
    <row r="105286" ht="14.25" customHeight="1"/>
    <row r="105287" ht="14.25" customHeight="1"/>
    <row r="105288" ht="14.25" customHeight="1"/>
    <row r="105289" ht="14.25" customHeight="1"/>
    <row r="105290" ht="14.25" customHeight="1"/>
    <row r="105291" ht="14.25" customHeight="1"/>
    <row r="105292" ht="14.25" customHeight="1"/>
    <row r="105293" ht="14.25" customHeight="1"/>
    <row r="105294" ht="14.25" customHeight="1"/>
    <row r="105295" ht="14.25" customHeight="1"/>
    <row r="105296" ht="14.25" customHeight="1"/>
    <row r="105297" ht="14.25" customHeight="1"/>
    <row r="105298" ht="14.25" customHeight="1"/>
    <row r="105299" ht="14.25" customHeight="1"/>
    <row r="105300" ht="14.25" customHeight="1"/>
    <row r="105301" ht="14.25" customHeight="1"/>
    <row r="105302" ht="14.25" customHeight="1"/>
    <row r="105303" ht="14.25" customHeight="1"/>
    <row r="105304" ht="14.25" customHeight="1"/>
    <row r="105305" ht="14.25" customHeight="1"/>
    <row r="105306" ht="14.25" customHeight="1"/>
    <row r="105307" ht="14.25" customHeight="1"/>
    <row r="105308" ht="14.25" customHeight="1"/>
    <row r="105309" ht="14.25" customHeight="1"/>
    <row r="105310" ht="14.25" customHeight="1"/>
    <row r="105311" ht="14.25" customHeight="1"/>
    <row r="105312" ht="14.25" customHeight="1"/>
    <row r="105313" ht="14.25" customHeight="1"/>
    <row r="105314" ht="14.25" customHeight="1"/>
    <row r="105315" ht="14.25" customHeight="1"/>
    <row r="105316" ht="14.25" customHeight="1"/>
    <row r="105317" ht="14.25" customHeight="1"/>
    <row r="105318" ht="14.25" customHeight="1"/>
    <row r="105319" ht="14.25" customHeight="1"/>
    <row r="105320" ht="14.25" customHeight="1"/>
    <row r="105321" ht="14.25" customHeight="1"/>
    <row r="105322" ht="14.25" customHeight="1"/>
    <row r="105323" ht="14.25" customHeight="1"/>
    <row r="105324" ht="14.25" customHeight="1"/>
    <row r="105325" ht="14.25" customHeight="1"/>
    <row r="105326" ht="14.25" customHeight="1"/>
    <row r="105327" ht="14.25" customHeight="1"/>
    <row r="105328" ht="14.25" customHeight="1"/>
    <row r="105329" ht="14.25" customHeight="1"/>
    <row r="105330" ht="14.25" customHeight="1"/>
    <row r="105331" ht="14.25" customHeight="1"/>
    <row r="105332" ht="14.25" customHeight="1"/>
    <row r="105333" ht="14.25" customHeight="1"/>
    <row r="105334" ht="14.25" customHeight="1"/>
    <row r="105335" ht="14.25" customHeight="1"/>
    <row r="105336" ht="14.25" customHeight="1"/>
    <row r="105337" ht="14.25" customHeight="1"/>
    <row r="105338" ht="14.25" customHeight="1"/>
    <row r="105339" ht="14.25" customHeight="1"/>
    <row r="105340" ht="14.25" customHeight="1"/>
    <row r="105341" ht="14.25" customHeight="1"/>
    <row r="105342" ht="14.25" customHeight="1"/>
    <row r="105343" ht="14.25" customHeight="1"/>
    <row r="105344" ht="14.25" customHeight="1"/>
    <row r="105345" ht="14.25" customHeight="1"/>
    <row r="105346" ht="14.25" customHeight="1"/>
    <row r="105347" ht="14.25" customHeight="1"/>
    <row r="105348" ht="14.25" customHeight="1"/>
    <row r="105349" ht="14.25" customHeight="1"/>
    <row r="105350" ht="14.25" customHeight="1"/>
    <row r="105351" ht="14.25" customHeight="1"/>
    <row r="105352" ht="14.25" customHeight="1"/>
    <row r="105353" ht="14.25" customHeight="1"/>
    <row r="105354" ht="14.25" customHeight="1"/>
    <row r="105355" ht="14.25" customHeight="1"/>
    <row r="105356" ht="14.25" customHeight="1"/>
    <row r="105357" ht="14.25" customHeight="1"/>
    <row r="105358" ht="14.25" customHeight="1"/>
    <row r="105359" ht="14.25" customHeight="1"/>
    <row r="105360" ht="14.25" customHeight="1"/>
    <row r="105361" ht="14.25" customHeight="1"/>
    <row r="105362" ht="14.25" customHeight="1"/>
    <row r="105363" ht="14.25" customHeight="1"/>
    <row r="105364" ht="14.25" customHeight="1"/>
    <row r="105365" ht="14.25" customHeight="1"/>
    <row r="105366" ht="14.25" customHeight="1"/>
    <row r="105367" ht="14.25" customHeight="1"/>
    <row r="105368" ht="14.25" customHeight="1"/>
    <row r="105369" ht="14.25" customHeight="1"/>
    <row r="105370" ht="14.25" customHeight="1"/>
    <row r="105371" ht="14.25" customHeight="1"/>
    <row r="105372" ht="14.25" customHeight="1"/>
    <row r="105373" ht="14.25" customHeight="1"/>
    <row r="105374" ht="14.25" customHeight="1"/>
    <row r="105375" ht="14.25" customHeight="1"/>
    <row r="105376" ht="14.25" customHeight="1"/>
    <row r="105377" ht="14.25" customHeight="1"/>
    <row r="105378" ht="14.25" customHeight="1"/>
    <row r="105379" ht="14.25" customHeight="1"/>
    <row r="105380" ht="14.25" customHeight="1"/>
    <row r="105381" ht="14.25" customHeight="1"/>
    <row r="105382" ht="14.25" customHeight="1"/>
    <row r="105383" ht="14.25" customHeight="1"/>
    <row r="105384" ht="14.25" customHeight="1"/>
    <row r="105385" ht="14.25" customHeight="1"/>
    <row r="105386" ht="14.25" customHeight="1"/>
    <row r="105387" ht="14.25" customHeight="1"/>
    <row r="105388" ht="14.25" customHeight="1"/>
    <row r="105389" ht="14.25" customHeight="1"/>
    <row r="105390" ht="14.25" customHeight="1"/>
    <row r="105391" ht="14.25" customHeight="1"/>
    <row r="105392" ht="14.25" customHeight="1"/>
    <row r="105393" ht="14.25" customHeight="1"/>
    <row r="105394" ht="14.25" customHeight="1"/>
    <row r="105395" ht="14.25" customHeight="1"/>
    <row r="105396" ht="14.25" customHeight="1"/>
    <row r="105397" ht="14.25" customHeight="1"/>
    <row r="105398" ht="14.25" customHeight="1"/>
    <row r="105399" ht="14.25" customHeight="1"/>
    <row r="105400" ht="14.25" customHeight="1"/>
    <row r="105401" ht="14.25" customHeight="1"/>
    <row r="105402" ht="14.25" customHeight="1"/>
    <row r="105403" ht="14.25" customHeight="1"/>
    <row r="105404" ht="14.25" customHeight="1"/>
    <row r="105405" ht="14.25" customHeight="1"/>
    <row r="105406" ht="14.25" customHeight="1"/>
    <row r="105407" ht="14.25" customHeight="1"/>
    <row r="105408" ht="14.25" customHeight="1"/>
    <row r="105409" ht="14.25" customHeight="1"/>
    <row r="105410" ht="14.25" customHeight="1"/>
    <row r="105411" ht="14.25" customHeight="1"/>
    <row r="105412" ht="14.25" customHeight="1"/>
    <row r="105413" ht="14.25" customHeight="1"/>
    <row r="105414" ht="14.25" customHeight="1"/>
    <row r="105415" ht="14.25" customHeight="1"/>
    <row r="105416" ht="14.25" customHeight="1"/>
    <row r="105417" ht="14.25" customHeight="1"/>
    <row r="105418" ht="14.25" customHeight="1"/>
    <row r="105419" ht="14.25" customHeight="1"/>
    <row r="105420" ht="14.25" customHeight="1"/>
    <row r="105421" ht="14.25" customHeight="1"/>
    <row r="105422" ht="14.25" customHeight="1"/>
    <row r="105423" ht="14.25" customHeight="1"/>
    <row r="105424" ht="14.25" customHeight="1"/>
    <row r="105425" ht="14.25" customHeight="1"/>
    <row r="105426" ht="14.25" customHeight="1"/>
    <row r="105427" ht="14.25" customHeight="1"/>
    <row r="105428" ht="14.25" customHeight="1"/>
    <row r="105429" ht="14.25" customHeight="1"/>
    <row r="105430" ht="14.25" customHeight="1"/>
    <row r="105431" ht="14.25" customHeight="1"/>
    <row r="105432" ht="14.25" customHeight="1"/>
    <row r="105433" ht="14.25" customHeight="1"/>
    <row r="105434" ht="14.25" customHeight="1"/>
    <row r="105435" ht="14.25" customHeight="1"/>
    <row r="105436" ht="14.25" customHeight="1"/>
    <row r="105437" ht="14.25" customHeight="1"/>
    <row r="105438" ht="14.25" customHeight="1"/>
    <row r="105439" ht="14.25" customHeight="1"/>
    <row r="105440" ht="14.25" customHeight="1"/>
    <row r="105441" ht="14.25" customHeight="1"/>
    <row r="105442" ht="14.25" customHeight="1"/>
    <row r="105443" ht="14.25" customHeight="1"/>
    <row r="105444" ht="14.25" customHeight="1"/>
    <row r="105445" ht="14.25" customHeight="1"/>
    <row r="105446" ht="14.25" customHeight="1"/>
    <row r="105447" ht="14.25" customHeight="1"/>
    <row r="105448" ht="14.25" customHeight="1"/>
    <row r="105449" ht="14.25" customHeight="1"/>
    <row r="105450" ht="14.25" customHeight="1"/>
    <row r="105451" ht="14.25" customHeight="1"/>
    <row r="105452" ht="14.25" customHeight="1"/>
    <row r="105453" ht="14.25" customHeight="1"/>
    <row r="105454" ht="14.25" customHeight="1"/>
    <row r="105455" ht="14.25" customHeight="1"/>
    <row r="105456" ht="14.25" customHeight="1"/>
    <row r="105457" ht="14.25" customHeight="1"/>
    <row r="105458" ht="14.25" customHeight="1"/>
    <row r="105459" ht="14.25" customHeight="1"/>
    <row r="105460" ht="14.25" customHeight="1"/>
    <row r="105461" ht="14.25" customHeight="1"/>
    <row r="105462" ht="14.25" customHeight="1"/>
    <row r="105463" ht="14.25" customHeight="1"/>
    <row r="105464" ht="14.25" customHeight="1"/>
    <row r="105465" ht="14.25" customHeight="1"/>
    <row r="105466" ht="14.25" customHeight="1"/>
    <row r="105467" ht="14.25" customHeight="1"/>
    <row r="105468" ht="14.25" customHeight="1"/>
    <row r="105469" ht="14.25" customHeight="1"/>
    <row r="105470" ht="14.25" customHeight="1"/>
    <row r="105471" ht="14.25" customHeight="1"/>
    <row r="105472" ht="14.25" customHeight="1"/>
    <row r="105473" ht="14.25" customHeight="1"/>
    <row r="105474" ht="14.25" customHeight="1"/>
    <row r="105475" ht="14.25" customHeight="1"/>
    <row r="105476" ht="14.25" customHeight="1"/>
    <row r="105477" ht="14.25" customHeight="1"/>
    <row r="105478" ht="14.25" customHeight="1"/>
    <row r="105479" ht="14.25" customHeight="1"/>
    <row r="105480" ht="14.25" customHeight="1"/>
    <row r="105481" ht="14.25" customHeight="1"/>
    <row r="105482" ht="14.25" customHeight="1"/>
    <row r="105483" ht="14.25" customHeight="1"/>
    <row r="105484" ht="14.25" customHeight="1"/>
    <row r="105485" ht="14.25" customHeight="1"/>
    <row r="105486" ht="14.25" customHeight="1"/>
    <row r="105487" ht="14.25" customHeight="1"/>
    <row r="105488" ht="14.25" customHeight="1"/>
    <row r="105489" ht="14.25" customHeight="1"/>
    <row r="105490" ht="14.25" customHeight="1"/>
    <row r="105491" ht="14.25" customHeight="1"/>
    <row r="105492" ht="14.25" customHeight="1"/>
    <row r="105493" ht="14.25" customHeight="1"/>
    <row r="105494" ht="14.25" customHeight="1"/>
    <row r="105495" ht="14.25" customHeight="1"/>
    <row r="105496" ht="14.25" customHeight="1"/>
    <row r="105497" ht="14.25" customHeight="1"/>
    <row r="105498" ht="14.25" customHeight="1"/>
    <row r="105499" ht="14.25" customHeight="1"/>
    <row r="105500" ht="14.25" customHeight="1"/>
    <row r="105501" ht="14.25" customHeight="1"/>
    <row r="105502" ht="14.25" customHeight="1"/>
    <row r="105503" ht="14.25" customHeight="1"/>
    <row r="105504" ht="14.25" customHeight="1"/>
    <row r="105505" ht="14.25" customHeight="1"/>
    <row r="105506" ht="14.25" customHeight="1"/>
    <row r="105507" ht="14.25" customHeight="1"/>
    <row r="105508" ht="14.25" customHeight="1"/>
    <row r="105509" ht="14.25" customHeight="1"/>
    <row r="105510" ht="14.25" customHeight="1"/>
    <row r="105511" ht="14.25" customHeight="1"/>
    <row r="105512" ht="14.25" customHeight="1"/>
    <row r="105513" ht="14.25" customHeight="1"/>
    <row r="105514" ht="14.25" customHeight="1"/>
    <row r="105515" ht="14.25" customHeight="1"/>
    <row r="105516" ht="14.25" customHeight="1"/>
    <row r="105517" ht="14.25" customHeight="1"/>
    <row r="105518" ht="14.25" customHeight="1"/>
    <row r="105519" ht="14.25" customHeight="1"/>
    <row r="105520" ht="14.25" customHeight="1"/>
    <row r="105521" ht="14.25" customHeight="1"/>
    <row r="105522" ht="14.25" customHeight="1"/>
    <row r="105523" ht="14.25" customHeight="1"/>
    <row r="105524" ht="14.25" customHeight="1"/>
    <row r="105525" ht="14.25" customHeight="1"/>
    <row r="105526" ht="14.25" customHeight="1"/>
    <row r="105527" ht="14.25" customHeight="1"/>
    <row r="105528" ht="14.25" customHeight="1"/>
    <row r="105529" ht="14.25" customHeight="1"/>
    <row r="105530" ht="14.25" customHeight="1"/>
    <row r="105531" ht="14.25" customHeight="1"/>
    <row r="105532" ht="14.25" customHeight="1"/>
    <row r="105533" ht="14.25" customHeight="1"/>
    <row r="105534" ht="14.25" customHeight="1"/>
    <row r="105535" ht="14.25" customHeight="1"/>
    <row r="105536" ht="14.25" customHeight="1"/>
    <row r="105537" ht="14.25" customHeight="1"/>
    <row r="105538" ht="14.25" customHeight="1"/>
    <row r="105539" ht="14.25" customHeight="1"/>
    <row r="105540" ht="14.25" customHeight="1"/>
    <row r="105541" ht="14.25" customHeight="1"/>
    <row r="105542" ht="14.25" customHeight="1"/>
    <row r="105543" ht="14.25" customHeight="1"/>
    <row r="105544" ht="14.25" customHeight="1"/>
    <row r="105545" ht="14.25" customHeight="1"/>
    <row r="105546" ht="14.25" customHeight="1"/>
    <row r="105547" ht="14.25" customHeight="1"/>
    <row r="105548" ht="14.25" customHeight="1"/>
    <row r="105549" ht="14.25" customHeight="1"/>
    <row r="105550" ht="14.25" customHeight="1"/>
    <row r="105551" ht="14.25" customHeight="1"/>
    <row r="105552" ht="14.25" customHeight="1"/>
    <row r="105553" ht="14.25" customHeight="1"/>
    <row r="105554" ht="14.25" customHeight="1"/>
    <row r="105555" ht="14.25" customHeight="1"/>
    <row r="105556" ht="14.25" customHeight="1"/>
    <row r="105557" ht="14.25" customHeight="1"/>
    <row r="105558" ht="14.25" customHeight="1"/>
    <row r="105559" ht="14.25" customHeight="1"/>
    <row r="105560" ht="14.25" customHeight="1"/>
    <row r="105561" ht="14.25" customHeight="1"/>
    <row r="105562" ht="14.25" customHeight="1"/>
    <row r="105563" ht="14.25" customHeight="1"/>
    <row r="105564" ht="14.25" customHeight="1"/>
    <row r="105565" ht="14.25" customHeight="1"/>
    <row r="105566" ht="14.25" customHeight="1"/>
    <row r="105567" ht="14.25" customHeight="1"/>
    <row r="105568" ht="14.25" customHeight="1"/>
    <row r="105569" ht="14.25" customHeight="1"/>
    <row r="105570" ht="14.25" customHeight="1"/>
    <row r="105571" ht="14.25" customHeight="1"/>
    <row r="105572" ht="14.25" customHeight="1"/>
    <row r="105573" ht="14.25" customHeight="1"/>
    <row r="105574" ht="14.25" customHeight="1"/>
    <row r="105575" ht="14.25" customHeight="1"/>
    <row r="105576" ht="14.25" customHeight="1"/>
    <row r="105577" ht="14.25" customHeight="1"/>
    <row r="105578" ht="14.25" customHeight="1"/>
    <row r="105579" ht="14.25" customHeight="1"/>
    <row r="105580" ht="14.25" customHeight="1"/>
    <row r="105581" ht="14.25" customHeight="1"/>
    <row r="105582" ht="14.25" customHeight="1"/>
    <row r="105583" ht="14.25" customHeight="1"/>
    <row r="105584" ht="14.25" customHeight="1"/>
    <row r="105585" ht="14.25" customHeight="1"/>
    <row r="105586" ht="14.25" customHeight="1"/>
    <row r="105587" ht="14.25" customHeight="1"/>
    <row r="105588" ht="14.25" customHeight="1"/>
    <row r="105589" ht="14.25" customHeight="1"/>
    <row r="105590" ht="14.25" customHeight="1"/>
    <row r="105591" ht="14.25" customHeight="1"/>
    <row r="105592" ht="14.25" customHeight="1"/>
    <row r="105593" ht="14.25" customHeight="1"/>
    <row r="105594" ht="14.25" customHeight="1"/>
    <row r="105595" ht="14.25" customHeight="1"/>
    <row r="105596" ht="14.25" customHeight="1"/>
    <row r="105597" ht="14.25" customHeight="1"/>
    <row r="105598" ht="14.25" customHeight="1"/>
    <row r="105599" ht="14.25" customHeight="1"/>
    <row r="105600" ht="14.25" customHeight="1"/>
    <row r="105601" ht="14.25" customHeight="1"/>
    <row r="105602" ht="14.25" customHeight="1"/>
    <row r="105603" ht="14.25" customHeight="1"/>
    <row r="105604" ht="14.25" customHeight="1"/>
    <row r="105605" ht="14.25" customHeight="1"/>
    <row r="105606" ht="14.25" customHeight="1"/>
    <row r="105607" ht="14.25" customHeight="1"/>
    <row r="105608" ht="14.25" customHeight="1"/>
    <row r="105609" ht="14.25" customHeight="1"/>
    <row r="105610" ht="14.25" customHeight="1"/>
    <row r="105611" ht="14.25" customHeight="1"/>
    <row r="105612" ht="14.25" customHeight="1"/>
    <row r="105613" ht="14.25" customHeight="1"/>
    <row r="105614" ht="14.25" customHeight="1"/>
    <row r="105615" ht="14.25" customHeight="1"/>
    <row r="105616" ht="14.25" customHeight="1"/>
    <row r="105617" ht="14.25" customHeight="1"/>
    <row r="105618" ht="14.25" customHeight="1"/>
    <row r="105619" ht="14.25" customHeight="1"/>
    <row r="105620" ht="14.25" customHeight="1"/>
    <row r="105621" ht="14.25" customHeight="1"/>
    <row r="105622" ht="14.25" customHeight="1"/>
    <row r="105623" ht="14.25" customHeight="1"/>
    <row r="105624" ht="14.25" customHeight="1"/>
    <row r="105625" ht="14.25" customHeight="1"/>
    <row r="105626" ht="14.25" customHeight="1"/>
    <row r="105627" ht="14.25" customHeight="1"/>
    <row r="105628" ht="14.25" customHeight="1"/>
    <row r="105629" ht="14.25" customHeight="1"/>
    <row r="105630" ht="14.25" customHeight="1"/>
    <row r="105631" ht="14.25" customHeight="1"/>
    <row r="105632" ht="14.25" customHeight="1"/>
    <row r="105633" ht="14.25" customHeight="1"/>
    <row r="105634" ht="14.25" customHeight="1"/>
    <row r="105635" ht="14.25" customHeight="1"/>
    <row r="105636" ht="14.25" customHeight="1"/>
    <row r="105637" ht="14.25" customHeight="1"/>
    <row r="105638" ht="14.25" customHeight="1"/>
    <row r="105639" ht="14.25" customHeight="1"/>
    <row r="105640" ht="14.25" customHeight="1"/>
    <row r="105641" ht="14.25" customHeight="1"/>
    <row r="105642" ht="14.25" customHeight="1"/>
    <row r="105643" ht="14.25" customHeight="1"/>
    <row r="105644" ht="14.25" customHeight="1"/>
    <row r="105645" ht="14.25" customHeight="1"/>
    <row r="105646" ht="14.25" customHeight="1"/>
    <row r="105647" ht="14.25" customHeight="1"/>
    <row r="105648" ht="14.25" customHeight="1"/>
    <row r="105649" ht="14.25" customHeight="1"/>
    <row r="105650" ht="14.25" customHeight="1"/>
    <row r="105651" ht="14.25" customHeight="1"/>
    <row r="105652" ht="14.25" customHeight="1"/>
    <row r="105653" ht="14.25" customHeight="1"/>
    <row r="105654" ht="14.25" customHeight="1"/>
    <row r="105655" ht="14.25" customHeight="1"/>
    <row r="105656" ht="14.25" customHeight="1"/>
    <row r="105657" ht="14.25" customHeight="1"/>
    <row r="105658" ht="14.25" customHeight="1"/>
    <row r="105659" ht="14.25" customHeight="1"/>
    <row r="105660" ht="14.25" customHeight="1"/>
    <row r="105661" ht="14.25" customHeight="1"/>
    <row r="105662" ht="14.25" customHeight="1"/>
    <row r="105663" ht="14.25" customHeight="1"/>
    <row r="105664" ht="14.25" customHeight="1"/>
    <row r="105665" ht="14.25" customHeight="1"/>
    <row r="105666" ht="14.25" customHeight="1"/>
    <row r="105667" ht="14.25" customHeight="1"/>
    <row r="105668" ht="14.25" customHeight="1"/>
    <row r="105669" ht="14.25" customHeight="1"/>
    <row r="105670" ht="14.25" customHeight="1"/>
    <row r="105671" ht="14.25" customHeight="1"/>
    <row r="105672" ht="14.25" customHeight="1"/>
    <row r="105673" ht="14.25" customHeight="1"/>
    <row r="105674" ht="14.25" customHeight="1"/>
    <row r="105675" ht="14.25" customHeight="1"/>
    <row r="105676" ht="14.25" customHeight="1"/>
    <row r="105677" ht="14.25" customHeight="1"/>
    <row r="105678" ht="14.25" customHeight="1"/>
    <row r="105679" ht="14.25" customHeight="1"/>
    <row r="105680" ht="14.25" customHeight="1"/>
    <row r="105681" ht="14.25" customHeight="1"/>
    <row r="105682" ht="14.25" customHeight="1"/>
    <row r="105683" ht="14.25" customHeight="1"/>
    <row r="105684" ht="14.25" customHeight="1"/>
    <row r="105685" ht="14.25" customHeight="1"/>
    <row r="105686" ht="14.25" customHeight="1"/>
    <row r="105687" ht="14.25" customHeight="1"/>
    <row r="105688" ht="14.25" customHeight="1"/>
    <row r="105689" ht="14.25" customHeight="1"/>
    <row r="105690" ht="14.25" customHeight="1"/>
    <row r="105691" ht="14.25" customHeight="1"/>
    <row r="105692" ht="14.25" customHeight="1"/>
    <row r="105693" ht="14.25" customHeight="1"/>
    <row r="105694" ht="14.25" customHeight="1"/>
    <row r="105695" ht="14.25" customHeight="1"/>
    <row r="105696" ht="14.25" customHeight="1"/>
    <row r="105697" ht="14.25" customHeight="1"/>
    <row r="105698" ht="14.25" customHeight="1"/>
    <row r="105699" ht="14.25" customHeight="1"/>
    <row r="105700" ht="14.25" customHeight="1"/>
    <row r="105701" ht="14.25" customHeight="1"/>
    <row r="105702" ht="14.25" customHeight="1"/>
    <row r="105703" ht="14.25" customHeight="1"/>
    <row r="105704" ht="14.25" customHeight="1"/>
    <row r="105705" ht="14.25" customHeight="1"/>
    <row r="105706" ht="14.25" customHeight="1"/>
    <row r="105707" ht="14.25" customHeight="1"/>
    <row r="105708" ht="14.25" customHeight="1"/>
    <row r="105709" ht="14.25" customHeight="1"/>
    <row r="105710" ht="14.25" customHeight="1"/>
    <row r="105711" ht="14.25" customHeight="1"/>
    <row r="105712" ht="14.25" customHeight="1"/>
    <row r="105713" ht="14.25" customHeight="1"/>
    <row r="105714" ht="14.25" customHeight="1"/>
    <row r="105715" ht="14.25" customHeight="1"/>
    <row r="105716" ht="14.25" customHeight="1"/>
    <row r="105717" ht="14.25" customHeight="1"/>
    <row r="105718" ht="14.25" customHeight="1"/>
    <row r="105719" ht="14.25" customHeight="1"/>
    <row r="105720" ht="14.25" customHeight="1"/>
    <row r="105721" ht="14.25" customHeight="1"/>
    <row r="105722" ht="14.25" customHeight="1"/>
    <row r="105723" ht="14.25" customHeight="1"/>
    <row r="105724" ht="14.25" customHeight="1"/>
    <row r="105725" ht="14.25" customHeight="1"/>
    <row r="105726" ht="14.25" customHeight="1"/>
    <row r="105727" ht="14.25" customHeight="1"/>
    <row r="105728" ht="14.25" customHeight="1"/>
    <row r="105729" ht="14.25" customHeight="1"/>
    <row r="105730" ht="14.25" customHeight="1"/>
    <row r="105731" ht="14.25" customHeight="1"/>
    <row r="105732" ht="14.25" customHeight="1"/>
    <row r="105733" ht="14.25" customHeight="1"/>
    <row r="105734" ht="14.25" customHeight="1"/>
    <row r="105735" ht="14.25" customHeight="1"/>
    <row r="105736" ht="14.25" customHeight="1"/>
    <row r="105737" ht="14.25" customHeight="1"/>
    <row r="105738" ht="14.25" customHeight="1"/>
    <row r="105739" ht="14.25" customHeight="1"/>
    <row r="105740" ht="14.25" customHeight="1"/>
    <row r="105741" ht="14.25" customHeight="1"/>
    <row r="105742" ht="14.25" customHeight="1"/>
    <row r="105743" ht="14.25" customHeight="1"/>
    <row r="105744" ht="14.25" customHeight="1"/>
    <row r="105745" ht="14.25" customHeight="1"/>
    <row r="105746" ht="14.25" customHeight="1"/>
    <row r="105747" ht="14.25" customHeight="1"/>
    <row r="105748" ht="14.25" customHeight="1"/>
    <row r="105749" ht="14.25" customHeight="1"/>
    <row r="105750" ht="14.25" customHeight="1"/>
    <row r="105751" ht="14.25" customHeight="1"/>
    <row r="105752" ht="14.25" customHeight="1"/>
    <row r="105753" ht="14.25" customHeight="1"/>
    <row r="105754" ht="14.25" customHeight="1"/>
    <row r="105755" ht="14.25" customHeight="1"/>
    <row r="105756" ht="14.25" customHeight="1"/>
    <row r="105757" ht="14.25" customHeight="1"/>
    <row r="105758" ht="14.25" customHeight="1"/>
    <row r="105759" ht="14.25" customHeight="1"/>
    <row r="105760" ht="14.25" customHeight="1"/>
    <row r="105761" ht="14.25" customHeight="1"/>
    <row r="105762" ht="14.25" customHeight="1"/>
    <row r="105763" ht="14.25" customHeight="1"/>
    <row r="105764" ht="14.25" customHeight="1"/>
    <row r="105765" ht="14.25" customHeight="1"/>
    <row r="105766" ht="14.25" customHeight="1"/>
    <row r="105767" ht="14.25" customHeight="1"/>
    <row r="105768" ht="14.25" customHeight="1"/>
    <row r="105769" ht="14.25" customHeight="1"/>
    <row r="105770" ht="14.25" customHeight="1"/>
    <row r="105771" ht="14.25" customHeight="1"/>
    <row r="105772" ht="14.25" customHeight="1"/>
    <row r="105773" ht="14.25" customHeight="1"/>
    <row r="105774" ht="14.25" customHeight="1"/>
    <row r="105775" ht="14.25" customHeight="1"/>
    <row r="105776" ht="14.25" customHeight="1"/>
    <row r="105777" ht="14.25" customHeight="1"/>
    <row r="105778" ht="14.25" customHeight="1"/>
    <row r="105779" ht="14.25" customHeight="1"/>
    <row r="105780" ht="14.25" customHeight="1"/>
    <row r="105781" ht="14.25" customHeight="1"/>
    <row r="105782" ht="14.25" customHeight="1"/>
    <row r="105783" ht="14.25" customHeight="1"/>
    <row r="105784" ht="14.25" customHeight="1"/>
    <row r="105785" ht="14.25" customHeight="1"/>
    <row r="105786" ht="14.25" customHeight="1"/>
    <row r="105787" ht="14.25" customHeight="1"/>
    <row r="105788" ht="14.25" customHeight="1"/>
    <row r="105789" ht="14.25" customHeight="1"/>
    <row r="105790" ht="14.25" customHeight="1"/>
    <row r="105791" ht="14.25" customHeight="1"/>
    <row r="105792" ht="14.25" customHeight="1"/>
    <row r="105793" ht="14.25" customHeight="1"/>
    <row r="105794" ht="14.25" customHeight="1"/>
    <row r="105795" ht="14.25" customHeight="1"/>
    <row r="105796" ht="14.25" customHeight="1"/>
    <row r="105797" ht="14.25" customHeight="1"/>
    <row r="105798" ht="14.25" customHeight="1"/>
    <row r="105799" ht="14.25" customHeight="1"/>
    <row r="105800" ht="14.25" customHeight="1"/>
    <row r="105801" ht="14.25" customHeight="1"/>
    <row r="105802" ht="14.25" customHeight="1"/>
    <row r="105803" ht="14.25" customHeight="1"/>
    <row r="105804" ht="14.25" customHeight="1"/>
    <row r="105805" ht="14.25" customHeight="1"/>
    <row r="105806" ht="14.25" customHeight="1"/>
    <row r="105807" ht="14.25" customHeight="1"/>
    <row r="105808" ht="14.25" customHeight="1"/>
    <row r="105809" ht="14.25" customHeight="1"/>
    <row r="105810" ht="14.25" customHeight="1"/>
    <row r="105811" ht="14.25" customHeight="1"/>
    <row r="105812" ht="14.25" customHeight="1"/>
    <row r="105813" ht="14.25" customHeight="1"/>
    <row r="105814" ht="14.25" customHeight="1"/>
    <row r="105815" ht="14.25" customHeight="1"/>
    <row r="105816" ht="14.25" customHeight="1"/>
    <row r="105817" ht="14.25" customHeight="1"/>
    <row r="105818" ht="14.25" customHeight="1"/>
    <row r="105819" ht="14.25" customHeight="1"/>
    <row r="105820" ht="14.25" customHeight="1"/>
    <row r="105821" ht="14.25" customHeight="1"/>
    <row r="105822" ht="14.25" customHeight="1"/>
    <row r="105823" ht="14.25" customHeight="1"/>
    <row r="105824" ht="14.25" customHeight="1"/>
    <row r="105825" ht="14.25" customHeight="1"/>
    <row r="105826" ht="14.25" customHeight="1"/>
    <row r="105827" ht="14.25" customHeight="1"/>
    <row r="105828" ht="14.25" customHeight="1"/>
    <row r="105829" ht="14.25" customHeight="1"/>
    <row r="105830" ht="14.25" customHeight="1"/>
    <row r="105831" ht="14.25" customHeight="1"/>
    <row r="105832" ht="14.25" customHeight="1"/>
    <row r="105833" ht="14.25" customHeight="1"/>
    <row r="105834" ht="14.25" customHeight="1"/>
    <row r="105835" ht="14.25" customHeight="1"/>
    <row r="105836" ht="14.25" customHeight="1"/>
    <row r="105837" ht="14.25" customHeight="1"/>
    <row r="105838" ht="14.25" customHeight="1"/>
    <row r="105839" ht="14.25" customHeight="1"/>
    <row r="105840" ht="14.25" customHeight="1"/>
    <row r="105841" ht="14.25" customHeight="1"/>
    <row r="105842" ht="14.25" customHeight="1"/>
    <row r="105843" ht="14.25" customHeight="1"/>
    <row r="105844" ht="14.25" customHeight="1"/>
    <row r="105845" ht="14.25" customHeight="1"/>
    <row r="105846" ht="14.25" customHeight="1"/>
    <row r="105847" ht="14.25" customHeight="1"/>
    <row r="105848" ht="14.25" customHeight="1"/>
    <row r="105849" ht="14.25" customHeight="1"/>
    <row r="105850" ht="14.25" customHeight="1"/>
    <row r="105851" ht="14.25" customHeight="1"/>
    <row r="105852" ht="14.25" customHeight="1"/>
    <row r="105853" ht="14.25" customHeight="1"/>
    <row r="105854" ht="14.25" customHeight="1"/>
    <row r="105855" ht="14.25" customHeight="1"/>
    <row r="105856" ht="14.25" customHeight="1"/>
    <row r="105857" ht="14.25" customHeight="1"/>
    <row r="105858" ht="14.25" customHeight="1"/>
    <row r="105859" ht="14.25" customHeight="1"/>
    <row r="105860" ht="14.25" customHeight="1"/>
    <row r="105861" ht="14.25" customHeight="1"/>
    <row r="105862" ht="14.25" customHeight="1"/>
    <row r="105863" ht="14.25" customHeight="1"/>
    <row r="105864" ht="14.25" customHeight="1"/>
    <row r="105865" ht="14.25" customHeight="1"/>
    <row r="105866" ht="14.25" customHeight="1"/>
    <row r="105867" ht="14.25" customHeight="1"/>
    <row r="105868" ht="14.25" customHeight="1"/>
    <row r="105869" ht="14.25" customHeight="1"/>
    <row r="105870" ht="14.25" customHeight="1"/>
    <row r="105871" ht="14.25" customHeight="1"/>
    <row r="105872" ht="14.25" customHeight="1"/>
    <row r="105873" ht="14.25" customHeight="1"/>
    <row r="105874" ht="14.25" customHeight="1"/>
    <row r="105875" ht="14.25" customHeight="1"/>
    <row r="105876" ht="14.25" customHeight="1"/>
    <row r="105877" ht="14.25" customHeight="1"/>
    <row r="105878" ht="14.25" customHeight="1"/>
    <row r="105879" ht="14.25" customHeight="1"/>
    <row r="105880" ht="14.25" customHeight="1"/>
    <row r="105881" ht="14.25" customHeight="1"/>
    <row r="105882" ht="14.25" customHeight="1"/>
    <row r="105883" ht="14.25" customHeight="1"/>
    <row r="105884" ht="14.25" customHeight="1"/>
    <row r="105885" ht="14.25" customHeight="1"/>
    <row r="105886" ht="14.25" customHeight="1"/>
    <row r="105887" ht="14.25" customHeight="1"/>
    <row r="105888" ht="14.25" customHeight="1"/>
    <row r="105889" ht="14.25" customHeight="1"/>
    <row r="105890" ht="14.25" customHeight="1"/>
    <row r="105891" ht="14.25" customHeight="1"/>
    <row r="105892" ht="14.25" customHeight="1"/>
    <row r="105893" ht="14.25" customHeight="1"/>
    <row r="105894" ht="14.25" customHeight="1"/>
    <row r="105895" ht="14.25" customHeight="1"/>
    <row r="105896" ht="14.25" customHeight="1"/>
    <row r="105897" ht="14.25" customHeight="1"/>
    <row r="105898" ht="14.25" customHeight="1"/>
    <row r="105899" ht="14.25" customHeight="1"/>
    <row r="105900" ht="14.25" customHeight="1"/>
    <row r="105901" ht="14.25" customHeight="1"/>
    <row r="105902" ht="14.25" customHeight="1"/>
    <row r="105903" ht="14.25" customHeight="1"/>
    <row r="105904" ht="14.25" customHeight="1"/>
    <row r="105905" ht="14.25" customHeight="1"/>
    <row r="105906" ht="14.25" customHeight="1"/>
    <row r="105907" ht="14.25" customHeight="1"/>
    <row r="105908" ht="14.25" customHeight="1"/>
    <row r="105909" ht="14.25" customHeight="1"/>
    <row r="105910" ht="14.25" customHeight="1"/>
    <row r="105911" ht="14.25" customHeight="1"/>
    <row r="105912" ht="14.25" customHeight="1"/>
    <row r="105913" ht="14.25" customHeight="1"/>
    <row r="105914" ht="14.25" customHeight="1"/>
    <row r="105915" ht="14.25" customHeight="1"/>
    <row r="105916" ht="14.25" customHeight="1"/>
    <row r="105917" ht="14.25" customHeight="1"/>
    <row r="105918" ht="14.25" customHeight="1"/>
    <row r="105919" ht="14.25" customHeight="1"/>
    <row r="105920" ht="14.25" customHeight="1"/>
    <row r="105921" ht="14.25" customHeight="1"/>
    <row r="105922" ht="14.25" customHeight="1"/>
    <row r="105923" ht="14.25" customHeight="1"/>
    <row r="105924" ht="14.25" customHeight="1"/>
    <row r="105925" ht="14.25" customHeight="1"/>
    <row r="105926" ht="14.25" customHeight="1"/>
    <row r="105927" ht="14.25" customHeight="1"/>
    <row r="105928" ht="14.25" customHeight="1"/>
    <row r="105929" ht="14.25" customHeight="1"/>
    <row r="105930" ht="14.25" customHeight="1"/>
    <row r="105931" ht="14.25" customHeight="1"/>
    <row r="105932" ht="14.25" customHeight="1"/>
    <row r="105933" ht="14.25" customHeight="1"/>
    <row r="105934" ht="14.25" customHeight="1"/>
    <row r="105935" ht="14.25" customHeight="1"/>
    <row r="105936" ht="14.25" customHeight="1"/>
    <row r="105937" ht="14.25" customHeight="1"/>
    <row r="105938" ht="14.25" customHeight="1"/>
    <row r="105939" ht="14.25" customHeight="1"/>
    <row r="105940" ht="14.25" customHeight="1"/>
    <row r="105941" ht="14.25" customHeight="1"/>
    <row r="105942" ht="14.25" customHeight="1"/>
    <row r="105943" ht="14.25" customHeight="1"/>
    <row r="105944" ht="14.25" customHeight="1"/>
    <row r="105945" ht="14.25" customHeight="1"/>
    <row r="105946" ht="14.25" customHeight="1"/>
    <row r="105947" ht="14.25" customHeight="1"/>
    <row r="105948" ht="14.25" customHeight="1"/>
    <row r="105949" ht="14.25" customHeight="1"/>
    <row r="105950" ht="14.25" customHeight="1"/>
    <row r="105951" ht="14.25" customHeight="1"/>
    <row r="105952" ht="14.25" customHeight="1"/>
    <row r="105953" ht="14.25" customHeight="1"/>
    <row r="105954" ht="14.25" customHeight="1"/>
    <row r="105955" ht="14.25" customHeight="1"/>
    <row r="105956" ht="14.25" customHeight="1"/>
    <row r="105957" ht="14.25" customHeight="1"/>
    <row r="105958" ht="14.25" customHeight="1"/>
    <row r="105959" ht="14.25" customHeight="1"/>
    <row r="105960" ht="14.25" customHeight="1"/>
    <row r="105961" ht="14.25" customHeight="1"/>
    <row r="105962" ht="14.25" customHeight="1"/>
    <row r="105963" ht="14.25" customHeight="1"/>
    <row r="105964" ht="14.25" customHeight="1"/>
    <row r="105965" ht="14.25" customHeight="1"/>
    <row r="105966" ht="14.25" customHeight="1"/>
    <row r="105967" ht="14.25" customHeight="1"/>
    <row r="105968" ht="14.25" customHeight="1"/>
    <row r="105969" ht="14.25" customHeight="1"/>
    <row r="105970" ht="14.25" customHeight="1"/>
    <row r="105971" ht="14.25" customHeight="1"/>
    <row r="105972" ht="14.25" customHeight="1"/>
    <row r="105973" ht="14.25" customHeight="1"/>
    <row r="105974" ht="14.25" customHeight="1"/>
    <row r="105975" ht="14.25" customHeight="1"/>
    <row r="105976" ht="14.25" customHeight="1"/>
    <row r="105977" ht="14.25" customHeight="1"/>
    <row r="105978" ht="14.25" customHeight="1"/>
    <row r="105979" ht="14.25" customHeight="1"/>
    <row r="105980" ht="14.25" customHeight="1"/>
    <row r="105981" ht="14.25" customHeight="1"/>
    <row r="105982" ht="14.25" customHeight="1"/>
    <row r="105983" ht="14.25" customHeight="1"/>
    <row r="105984" ht="14.25" customHeight="1"/>
    <row r="105985" ht="14.25" customHeight="1"/>
    <row r="105986" ht="14.25" customHeight="1"/>
    <row r="105987" ht="14.25" customHeight="1"/>
    <row r="105988" ht="14.25" customHeight="1"/>
    <row r="105989" ht="14.25" customHeight="1"/>
    <row r="105990" ht="14.25" customHeight="1"/>
    <row r="105991" ht="14.25" customHeight="1"/>
    <row r="105992" ht="14.25" customHeight="1"/>
    <row r="105993" ht="14.25" customHeight="1"/>
    <row r="105994" ht="14.25" customHeight="1"/>
    <row r="105995" ht="14.25" customHeight="1"/>
    <row r="105996" ht="14.25" customHeight="1"/>
    <row r="105997" ht="14.25" customHeight="1"/>
    <row r="105998" ht="14.25" customHeight="1"/>
    <row r="105999" ht="14.25" customHeight="1"/>
    <row r="106000" ht="14.25" customHeight="1"/>
    <row r="106001" ht="14.25" customHeight="1"/>
    <row r="106002" ht="14.25" customHeight="1"/>
    <row r="106003" ht="14.25" customHeight="1"/>
    <row r="106004" ht="14.25" customHeight="1"/>
    <row r="106005" ht="14.25" customHeight="1"/>
    <row r="106006" ht="14.25" customHeight="1"/>
    <row r="106007" ht="14.25" customHeight="1"/>
    <row r="106008" ht="14.25" customHeight="1"/>
    <row r="106009" ht="14.25" customHeight="1"/>
    <row r="106010" ht="14.25" customHeight="1"/>
    <row r="106011" ht="14.25" customHeight="1"/>
    <row r="106012" ht="14.25" customHeight="1"/>
    <row r="106013" ht="14.25" customHeight="1"/>
    <row r="106014" ht="14.25" customHeight="1"/>
    <row r="106015" ht="14.25" customHeight="1"/>
    <row r="106016" ht="14.25" customHeight="1"/>
    <row r="106017" ht="14.25" customHeight="1"/>
    <row r="106018" ht="14.25" customHeight="1"/>
    <row r="106019" ht="14.25" customHeight="1"/>
    <row r="106020" ht="14.25" customHeight="1"/>
    <row r="106021" ht="14.25" customHeight="1"/>
    <row r="106022" ht="14.25" customHeight="1"/>
    <row r="106023" ht="14.25" customHeight="1"/>
    <row r="106024" ht="14.25" customHeight="1"/>
    <row r="106025" ht="14.25" customHeight="1"/>
    <row r="106026" ht="14.25" customHeight="1"/>
    <row r="106027" ht="14.25" customHeight="1"/>
    <row r="106028" ht="14.25" customHeight="1"/>
    <row r="106029" ht="14.25" customHeight="1"/>
    <row r="106030" ht="14.25" customHeight="1"/>
    <row r="106031" ht="14.25" customHeight="1"/>
    <row r="106032" ht="14.25" customHeight="1"/>
    <row r="106033" ht="14.25" customHeight="1"/>
    <row r="106034" ht="14.25" customHeight="1"/>
    <row r="106035" ht="14.25" customHeight="1"/>
    <row r="106036" ht="14.25" customHeight="1"/>
    <row r="106037" ht="14.25" customHeight="1"/>
    <row r="106038" ht="14.25" customHeight="1"/>
    <row r="106039" ht="14.25" customHeight="1"/>
    <row r="106040" ht="14.25" customHeight="1"/>
    <row r="106041" ht="14.25" customHeight="1"/>
    <row r="106042" ht="14.25" customHeight="1"/>
    <row r="106043" ht="14.25" customHeight="1"/>
    <row r="106044" ht="14.25" customHeight="1"/>
    <row r="106045" ht="14.25" customHeight="1"/>
    <row r="106046" ht="14.25" customHeight="1"/>
    <row r="106047" ht="14.25" customHeight="1"/>
    <row r="106048" ht="14.25" customHeight="1"/>
    <row r="106049" ht="14.25" customHeight="1"/>
    <row r="106050" ht="14.25" customHeight="1"/>
    <row r="106051" ht="14.25" customHeight="1"/>
    <row r="106052" ht="14.25" customHeight="1"/>
    <row r="106053" ht="14.25" customHeight="1"/>
    <row r="106054" ht="14.25" customHeight="1"/>
    <row r="106055" ht="14.25" customHeight="1"/>
    <row r="106056" ht="14.25" customHeight="1"/>
    <row r="106057" ht="14.25" customHeight="1"/>
    <row r="106058" ht="14.25" customHeight="1"/>
    <row r="106059" ht="14.25" customHeight="1"/>
    <row r="106060" ht="14.25" customHeight="1"/>
    <row r="106061" ht="14.25" customHeight="1"/>
    <row r="106062" ht="14.25" customHeight="1"/>
    <row r="106063" ht="14.25" customHeight="1"/>
    <row r="106064" ht="14.25" customHeight="1"/>
    <row r="106065" ht="14.25" customHeight="1"/>
    <row r="106066" ht="14.25" customHeight="1"/>
    <row r="106067" ht="14.25" customHeight="1"/>
    <row r="106068" ht="14.25" customHeight="1"/>
    <row r="106069" ht="14.25" customHeight="1"/>
    <row r="106070" ht="14.25" customHeight="1"/>
    <row r="106071" ht="14.25" customHeight="1"/>
    <row r="106072" ht="14.25" customHeight="1"/>
    <row r="106073" ht="14.25" customHeight="1"/>
    <row r="106074" ht="14.25" customHeight="1"/>
    <row r="106075" ht="14.25" customHeight="1"/>
    <row r="106076" ht="14.25" customHeight="1"/>
    <row r="106077" ht="14.25" customHeight="1"/>
    <row r="106078" ht="14.25" customHeight="1"/>
    <row r="106079" ht="14.25" customHeight="1"/>
    <row r="106080" ht="14.25" customHeight="1"/>
    <row r="106081" ht="14.25" customHeight="1"/>
    <row r="106082" ht="14.25" customHeight="1"/>
    <row r="106083" ht="14.25" customHeight="1"/>
    <row r="106084" ht="14.25" customHeight="1"/>
    <row r="106085" ht="14.25" customHeight="1"/>
    <row r="106086" ht="14.25" customHeight="1"/>
    <row r="106087" ht="14.25" customHeight="1"/>
    <row r="106088" ht="14.25" customHeight="1"/>
    <row r="106089" ht="14.25" customHeight="1"/>
    <row r="106090" ht="14.25" customHeight="1"/>
    <row r="106091" ht="14.25" customHeight="1"/>
    <row r="106092" ht="14.25" customHeight="1"/>
    <row r="106093" ht="14.25" customHeight="1"/>
    <row r="106094" ht="14.25" customHeight="1"/>
    <row r="106095" ht="14.25" customHeight="1"/>
    <row r="106096" ht="14.25" customHeight="1"/>
    <row r="106097" ht="14.25" customHeight="1"/>
    <row r="106098" ht="14.25" customHeight="1"/>
    <row r="106099" ht="14.25" customHeight="1"/>
    <row r="106100" ht="14.25" customHeight="1"/>
    <row r="106101" ht="14.25" customHeight="1"/>
    <row r="106102" ht="14.25" customHeight="1"/>
    <row r="106103" ht="14.25" customHeight="1"/>
    <row r="106104" ht="14.25" customHeight="1"/>
    <row r="106105" ht="14.25" customHeight="1"/>
    <row r="106106" ht="14.25" customHeight="1"/>
    <row r="106107" ht="14.25" customHeight="1"/>
    <row r="106108" ht="14.25" customHeight="1"/>
    <row r="106109" ht="14.25" customHeight="1"/>
    <row r="106110" ht="14.25" customHeight="1"/>
    <row r="106111" ht="14.25" customHeight="1"/>
    <row r="106112" ht="14.25" customHeight="1"/>
    <row r="106113" ht="14.25" customHeight="1"/>
    <row r="106114" ht="14.25" customHeight="1"/>
    <row r="106115" ht="14.25" customHeight="1"/>
    <row r="106116" ht="14.25" customHeight="1"/>
    <row r="106117" ht="14.25" customHeight="1"/>
    <row r="106118" ht="14.25" customHeight="1"/>
    <row r="106119" ht="14.25" customHeight="1"/>
    <row r="106120" ht="14.25" customHeight="1"/>
    <row r="106121" ht="14.25" customHeight="1"/>
    <row r="106122" ht="14.25" customHeight="1"/>
    <row r="106123" ht="14.25" customHeight="1"/>
    <row r="106124" ht="14.25" customHeight="1"/>
    <row r="106125" ht="14.25" customHeight="1"/>
    <row r="106126" ht="14.25" customHeight="1"/>
    <row r="106127" ht="14.25" customHeight="1"/>
    <row r="106128" ht="14.25" customHeight="1"/>
    <row r="106129" ht="14.25" customHeight="1"/>
    <row r="106130" ht="14.25" customHeight="1"/>
    <row r="106131" ht="14.25" customHeight="1"/>
    <row r="106132" ht="14.25" customHeight="1"/>
    <row r="106133" ht="14.25" customHeight="1"/>
    <row r="106134" ht="14.25" customHeight="1"/>
    <row r="106135" ht="14.25" customHeight="1"/>
    <row r="106136" ht="14.25" customHeight="1"/>
    <row r="106137" ht="14.25" customHeight="1"/>
    <row r="106138" ht="14.25" customHeight="1"/>
    <row r="106139" ht="14.25" customHeight="1"/>
    <row r="106140" ht="14.25" customHeight="1"/>
    <row r="106141" ht="14.25" customHeight="1"/>
    <row r="106142" ht="14.25" customHeight="1"/>
    <row r="106143" ht="14.25" customHeight="1"/>
    <row r="106144" ht="14.25" customHeight="1"/>
    <row r="106145" ht="14.25" customHeight="1"/>
    <row r="106146" ht="14.25" customHeight="1"/>
    <row r="106147" ht="14.25" customHeight="1"/>
    <row r="106148" ht="14.25" customHeight="1"/>
    <row r="106149" ht="14.25" customHeight="1"/>
    <row r="106150" ht="14.25" customHeight="1"/>
    <row r="106151" ht="14.25" customHeight="1"/>
    <row r="106152" ht="14.25" customHeight="1"/>
    <row r="106153" ht="14.25" customHeight="1"/>
    <row r="106154" ht="14.25" customHeight="1"/>
    <row r="106155" ht="14.25" customHeight="1"/>
    <row r="106156" ht="14.25" customHeight="1"/>
    <row r="106157" ht="14.25" customHeight="1"/>
    <row r="106158" ht="14.25" customHeight="1"/>
    <row r="106159" ht="14.25" customHeight="1"/>
    <row r="106160" ht="14.25" customHeight="1"/>
    <row r="106161" ht="14.25" customHeight="1"/>
    <row r="106162" ht="14.25" customHeight="1"/>
    <row r="106163" ht="14.25" customHeight="1"/>
    <row r="106164" ht="14.25" customHeight="1"/>
    <row r="106165" ht="14.25" customHeight="1"/>
    <row r="106166" ht="14.25" customHeight="1"/>
    <row r="106167" ht="14.25" customHeight="1"/>
    <row r="106168" ht="14.25" customHeight="1"/>
    <row r="106169" ht="14.25" customHeight="1"/>
    <row r="106170" ht="14.25" customHeight="1"/>
    <row r="106171" ht="14.25" customHeight="1"/>
    <row r="106172" ht="14.25" customHeight="1"/>
    <row r="106173" ht="14.25" customHeight="1"/>
    <row r="106174" ht="14.25" customHeight="1"/>
    <row r="106175" ht="14.25" customHeight="1"/>
    <row r="106176" ht="14.25" customHeight="1"/>
    <row r="106177" ht="14.25" customHeight="1"/>
    <row r="106178" ht="14.25" customHeight="1"/>
    <row r="106179" ht="14.25" customHeight="1"/>
    <row r="106180" ht="14.25" customHeight="1"/>
    <row r="106181" ht="14.25" customHeight="1"/>
    <row r="106182" ht="14.25" customHeight="1"/>
    <row r="106183" ht="14.25" customHeight="1"/>
    <row r="106184" ht="14.25" customHeight="1"/>
    <row r="106185" ht="14.25" customHeight="1"/>
    <row r="106186" ht="14.25" customHeight="1"/>
    <row r="106187" ht="14.25" customHeight="1"/>
    <row r="106188" ht="14.25" customHeight="1"/>
    <row r="106189" ht="14.25" customHeight="1"/>
    <row r="106190" ht="14.25" customHeight="1"/>
    <row r="106191" ht="14.25" customHeight="1"/>
    <row r="106192" ht="14.25" customHeight="1"/>
    <row r="106193" ht="14.25" customHeight="1"/>
    <row r="106194" ht="14.25" customHeight="1"/>
    <row r="106195" ht="14.25" customHeight="1"/>
    <row r="106196" ht="14.25" customHeight="1"/>
    <row r="106197" ht="14.25" customHeight="1"/>
    <row r="106198" ht="14.25" customHeight="1"/>
    <row r="106199" ht="14.25" customHeight="1"/>
    <row r="106200" ht="14.25" customHeight="1"/>
    <row r="106201" ht="14.25" customHeight="1"/>
    <row r="106202" ht="14.25" customHeight="1"/>
    <row r="106203" ht="14.25" customHeight="1"/>
    <row r="106204" ht="14.25" customHeight="1"/>
    <row r="106205" ht="14.25" customHeight="1"/>
    <row r="106206" ht="14.25" customHeight="1"/>
    <row r="106207" ht="14.25" customHeight="1"/>
    <row r="106208" ht="14.25" customHeight="1"/>
    <row r="106209" ht="14.25" customHeight="1"/>
    <row r="106210" ht="14.25" customHeight="1"/>
    <row r="106211" ht="14.25" customHeight="1"/>
    <row r="106212" ht="14.25" customHeight="1"/>
    <row r="106213" ht="14.25" customHeight="1"/>
    <row r="106214" ht="14.25" customHeight="1"/>
    <row r="106215" ht="14.25" customHeight="1"/>
    <row r="106216" ht="14.25" customHeight="1"/>
    <row r="106217" ht="14.25" customHeight="1"/>
    <row r="106218" ht="14.25" customHeight="1"/>
    <row r="106219" ht="14.25" customHeight="1"/>
    <row r="106220" ht="14.25" customHeight="1"/>
    <row r="106221" ht="14.25" customHeight="1"/>
    <row r="106222" ht="14.25" customHeight="1"/>
    <row r="106223" ht="14.25" customHeight="1"/>
    <row r="106224" ht="14.25" customHeight="1"/>
    <row r="106225" ht="14.25" customHeight="1"/>
    <row r="106226" ht="14.25" customHeight="1"/>
    <row r="106227" ht="14.25" customHeight="1"/>
    <row r="106228" ht="14.25" customHeight="1"/>
    <row r="106229" ht="14.25" customHeight="1"/>
    <row r="106230" ht="14.25" customHeight="1"/>
    <row r="106231" ht="14.25" customHeight="1"/>
    <row r="106232" ht="14.25" customHeight="1"/>
    <row r="106233" ht="14.25" customHeight="1"/>
    <row r="106234" ht="14.25" customHeight="1"/>
    <row r="106235" ht="14.25" customHeight="1"/>
    <row r="106236" ht="14.25" customHeight="1"/>
    <row r="106237" ht="14.25" customHeight="1"/>
    <row r="106238" ht="14.25" customHeight="1"/>
    <row r="106239" ht="14.25" customHeight="1"/>
    <row r="106240" ht="14.25" customHeight="1"/>
    <row r="106241" ht="14.25" customHeight="1"/>
    <row r="106242" ht="14.25" customHeight="1"/>
    <row r="106243" ht="14.25" customHeight="1"/>
    <row r="106244" ht="14.25" customHeight="1"/>
    <row r="106245" ht="14.25" customHeight="1"/>
    <row r="106246" ht="14.25" customHeight="1"/>
    <row r="106247" ht="14.25" customHeight="1"/>
    <row r="106248" ht="14.25" customHeight="1"/>
    <row r="106249" ht="14.25" customHeight="1"/>
    <row r="106250" ht="14.25" customHeight="1"/>
    <row r="106251" ht="14.25" customHeight="1"/>
    <row r="106252" ht="14.25" customHeight="1"/>
    <row r="106253" ht="14.25" customHeight="1"/>
    <row r="106254" ht="14.25" customHeight="1"/>
    <row r="106255" ht="14.25" customHeight="1"/>
    <row r="106256" ht="14.25" customHeight="1"/>
    <row r="106257" ht="14.25" customHeight="1"/>
    <row r="106258" ht="14.25" customHeight="1"/>
    <row r="106259" ht="14.25" customHeight="1"/>
    <row r="106260" ht="14.25" customHeight="1"/>
    <row r="106261" ht="14.25" customHeight="1"/>
    <row r="106262" ht="14.25" customHeight="1"/>
    <row r="106263" ht="14.25" customHeight="1"/>
    <row r="106264" ht="14.25" customHeight="1"/>
    <row r="106265" ht="14.25" customHeight="1"/>
    <row r="106266" ht="14.25" customHeight="1"/>
    <row r="106267" ht="14.25" customHeight="1"/>
    <row r="106268" ht="14.25" customHeight="1"/>
    <row r="106269" ht="14.25" customHeight="1"/>
    <row r="106270" ht="14.25" customHeight="1"/>
    <row r="106271" ht="14.25" customHeight="1"/>
    <row r="106272" ht="14.25" customHeight="1"/>
    <row r="106273" ht="14.25" customHeight="1"/>
    <row r="106274" ht="14.25" customHeight="1"/>
    <row r="106275" ht="14.25" customHeight="1"/>
    <row r="106276" ht="14.25" customHeight="1"/>
    <row r="106277" ht="14.25" customHeight="1"/>
    <row r="106278" ht="14.25" customHeight="1"/>
    <row r="106279" ht="14.25" customHeight="1"/>
    <row r="106280" ht="14.25" customHeight="1"/>
    <row r="106281" ht="14.25" customHeight="1"/>
    <row r="106282" ht="14.25" customHeight="1"/>
    <row r="106283" ht="14.25" customHeight="1"/>
    <row r="106284" ht="14.25" customHeight="1"/>
    <row r="106285" ht="14.25" customHeight="1"/>
    <row r="106286" ht="14.25" customHeight="1"/>
    <row r="106287" ht="14.25" customHeight="1"/>
    <row r="106288" ht="14.25" customHeight="1"/>
    <row r="106289" ht="14.25" customHeight="1"/>
    <row r="106290" ht="14.25" customHeight="1"/>
    <row r="106291" ht="14.25" customHeight="1"/>
    <row r="106292" ht="14.25" customHeight="1"/>
    <row r="106293" ht="14.25" customHeight="1"/>
    <row r="106294" ht="14.25" customHeight="1"/>
    <row r="106295" ht="14.25" customHeight="1"/>
    <row r="106296" ht="14.25" customHeight="1"/>
    <row r="106297" ht="14.25" customHeight="1"/>
    <row r="106298" ht="14.25" customHeight="1"/>
    <row r="106299" ht="14.25" customHeight="1"/>
    <row r="106300" ht="14.25" customHeight="1"/>
    <row r="106301" ht="14.25" customHeight="1"/>
    <row r="106302" ht="14.25" customHeight="1"/>
    <row r="106303" ht="14.25" customHeight="1"/>
    <row r="106304" ht="14.25" customHeight="1"/>
    <row r="106305" ht="14.25" customHeight="1"/>
    <row r="106306" ht="14.25" customHeight="1"/>
    <row r="106307" ht="14.25" customHeight="1"/>
    <row r="106308" ht="14.25" customHeight="1"/>
    <row r="106309" ht="14.25" customHeight="1"/>
    <row r="106310" ht="14.25" customHeight="1"/>
    <row r="106311" ht="14.25" customHeight="1"/>
    <row r="106312" ht="14.25" customHeight="1"/>
    <row r="106313" ht="14.25" customHeight="1"/>
    <row r="106314" ht="14.25" customHeight="1"/>
    <row r="106315" ht="14.25" customHeight="1"/>
    <row r="106316" ht="14.25" customHeight="1"/>
    <row r="106317" ht="14.25" customHeight="1"/>
    <row r="106318" ht="14.25" customHeight="1"/>
    <row r="106319" ht="14.25" customHeight="1"/>
    <row r="106320" ht="14.25" customHeight="1"/>
    <row r="106321" ht="14.25" customHeight="1"/>
    <row r="106322" ht="14.25" customHeight="1"/>
    <row r="106323" ht="14.25" customHeight="1"/>
    <row r="106324" ht="14.25" customHeight="1"/>
    <row r="106325" ht="14.25" customHeight="1"/>
    <row r="106326" ht="14.25" customHeight="1"/>
    <row r="106327" ht="14.25" customHeight="1"/>
    <row r="106328" ht="14.25" customHeight="1"/>
    <row r="106329" ht="14.25" customHeight="1"/>
    <row r="106330" ht="14.25" customHeight="1"/>
    <row r="106331" ht="14.25" customHeight="1"/>
    <row r="106332" ht="14.25" customHeight="1"/>
    <row r="106333" ht="14.25" customHeight="1"/>
    <row r="106334" ht="14.25" customHeight="1"/>
    <row r="106335" ht="14.25" customHeight="1"/>
    <row r="106336" ht="14.25" customHeight="1"/>
    <row r="106337" ht="14.25" customHeight="1"/>
    <row r="106338" ht="14.25" customHeight="1"/>
    <row r="106339" ht="14.25" customHeight="1"/>
    <row r="106340" ht="14.25" customHeight="1"/>
    <row r="106341" ht="14.25" customHeight="1"/>
    <row r="106342" ht="14.25" customHeight="1"/>
    <row r="106343" ht="14.25" customHeight="1"/>
    <row r="106344" ht="14.25" customHeight="1"/>
    <row r="106345" ht="14.25" customHeight="1"/>
    <row r="106346" ht="14.25" customHeight="1"/>
    <row r="106347" ht="14.25" customHeight="1"/>
    <row r="106348" ht="14.25" customHeight="1"/>
    <row r="106349" ht="14.25" customHeight="1"/>
    <row r="106350" ht="14.25" customHeight="1"/>
    <row r="106351" ht="14.25" customHeight="1"/>
    <row r="106352" ht="14.25" customHeight="1"/>
    <row r="106353" ht="14.25" customHeight="1"/>
    <row r="106354" ht="14.25" customHeight="1"/>
    <row r="106355" ht="14.25" customHeight="1"/>
    <row r="106356" ht="14.25" customHeight="1"/>
    <row r="106357" ht="14.25" customHeight="1"/>
    <row r="106358" ht="14.25" customHeight="1"/>
    <row r="106359" ht="14.25" customHeight="1"/>
    <row r="106360" ht="14.25" customHeight="1"/>
    <row r="106361" ht="14.25" customHeight="1"/>
    <row r="106362" ht="14.25" customHeight="1"/>
    <row r="106363" ht="14.25" customHeight="1"/>
    <row r="106364" ht="14.25" customHeight="1"/>
    <row r="106365" ht="14.25" customHeight="1"/>
    <row r="106366" ht="14.25" customHeight="1"/>
    <row r="106367" ht="14.25" customHeight="1"/>
    <row r="106368" ht="14.25" customHeight="1"/>
    <row r="106369" ht="14.25" customHeight="1"/>
    <row r="106370" ht="14.25" customHeight="1"/>
    <row r="106371" ht="14.25" customHeight="1"/>
    <row r="106372" ht="14.25" customHeight="1"/>
    <row r="106373" ht="14.25" customHeight="1"/>
    <row r="106374" ht="14.25" customHeight="1"/>
    <row r="106375" ht="14.25" customHeight="1"/>
    <row r="106376" ht="14.25" customHeight="1"/>
    <row r="106377" ht="14.25" customHeight="1"/>
    <row r="106378" ht="14.25" customHeight="1"/>
    <row r="106379" ht="14.25" customHeight="1"/>
    <row r="106380" ht="14.25" customHeight="1"/>
    <row r="106381" ht="14.25" customHeight="1"/>
    <row r="106382" ht="14.25" customHeight="1"/>
    <row r="106383" ht="14.25" customHeight="1"/>
    <row r="106384" ht="14.25" customHeight="1"/>
    <row r="106385" ht="14.25" customHeight="1"/>
    <row r="106386" ht="14.25" customHeight="1"/>
    <row r="106387" ht="14.25" customHeight="1"/>
    <row r="106388" ht="14.25" customHeight="1"/>
    <row r="106389" ht="14.25" customHeight="1"/>
    <row r="106390" ht="14.25" customHeight="1"/>
    <row r="106391" ht="14.25" customHeight="1"/>
    <row r="106392" ht="14.25" customHeight="1"/>
    <row r="106393" ht="14.25" customHeight="1"/>
    <row r="106394" ht="14.25" customHeight="1"/>
    <row r="106395" ht="14.25" customHeight="1"/>
    <row r="106396" ht="14.25" customHeight="1"/>
    <row r="106397" ht="14.25" customHeight="1"/>
    <row r="106398" ht="14.25" customHeight="1"/>
    <row r="106399" ht="14.25" customHeight="1"/>
    <row r="106400" ht="14.25" customHeight="1"/>
    <row r="106401" ht="14.25" customHeight="1"/>
    <row r="106402" ht="14.25" customHeight="1"/>
    <row r="106403" ht="14.25" customHeight="1"/>
    <row r="106404" ht="14.25" customHeight="1"/>
    <row r="106405" ht="14.25" customHeight="1"/>
    <row r="106406" ht="14.25" customHeight="1"/>
    <row r="106407" ht="14.25" customHeight="1"/>
    <row r="106408" ht="14.25" customHeight="1"/>
    <row r="106409" ht="14.25" customHeight="1"/>
    <row r="106410" ht="14.25" customHeight="1"/>
    <row r="106411" ht="14.25" customHeight="1"/>
    <row r="106412" ht="14.25" customHeight="1"/>
    <row r="106413" ht="14.25" customHeight="1"/>
    <row r="106414" ht="14.25" customHeight="1"/>
    <row r="106415" ht="14.25" customHeight="1"/>
    <row r="106416" ht="14.25" customHeight="1"/>
    <row r="106417" ht="14.25" customHeight="1"/>
    <row r="106418" ht="14.25" customHeight="1"/>
    <row r="106419" ht="14.25" customHeight="1"/>
    <row r="106420" ht="14.25" customHeight="1"/>
    <row r="106421" ht="14.25" customHeight="1"/>
    <row r="106422" ht="14.25" customHeight="1"/>
    <row r="106423" ht="14.25" customHeight="1"/>
    <row r="106424" ht="14.25" customHeight="1"/>
    <row r="106425" ht="14.25" customHeight="1"/>
    <row r="106426" ht="14.25" customHeight="1"/>
    <row r="106427" ht="14.25" customHeight="1"/>
    <row r="106428" ht="14.25" customHeight="1"/>
    <row r="106429" ht="14.25" customHeight="1"/>
    <row r="106430" ht="14.25" customHeight="1"/>
    <row r="106431" ht="14.25" customHeight="1"/>
    <row r="106432" ht="14.25" customHeight="1"/>
    <row r="106433" ht="14.25" customHeight="1"/>
    <row r="106434" ht="14.25" customHeight="1"/>
    <row r="106435" ht="14.25" customHeight="1"/>
    <row r="106436" ht="14.25" customHeight="1"/>
    <row r="106437" ht="14.25" customHeight="1"/>
    <row r="106438" ht="14.25" customHeight="1"/>
    <row r="106439" ht="14.25" customHeight="1"/>
    <row r="106440" ht="14.25" customHeight="1"/>
    <row r="106441" ht="14.25" customHeight="1"/>
    <row r="106442" ht="14.25" customHeight="1"/>
    <row r="106443" ht="14.25" customHeight="1"/>
    <row r="106444" ht="14.25" customHeight="1"/>
    <row r="106445" ht="14.25" customHeight="1"/>
    <row r="106446" ht="14.25" customHeight="1"/>
    <row r="106447" ht="14.25" customHeight="1"/>
    <row r="106448" ht="14.25" customHeight="1"/>
    <row r="106449" ht="14.25" customHeight="1"/>
    <row r="106450" ht="14.25" customHeight="1"/>
    <row r="106451" ht="14.25" customHeight="1"/>
    <row r="106452" ht="14.25" customHeight="1"/>
    <row r="106453" ht="14.25" customHeight="1"/>
    <row r="106454" ht="14.25" customHeight="1"/>
    <row r="106455" ht="14.25" customHeight="1"/>
    <row r="106456" ht="14.25" customHeight="1"/>
    <row r="106457" ht="14.25" customHeight="1"/>
    <row r="106458" ht="14.25" customHeight="1"/>
    <row r="106459" ht="14.25" customHeight="1"/>
    <row r="106460" ht="14.25" customHeight="1"/>
    <row r="106461" ht="14.25" customHeight="1"/>
    <row r="106462" ht="14.25" customHeight="1"/>
    <row r="106463" ht="14.25" customHeight="1"/>
    <row r="106464" ht="14.25" customHeight="1"/>
    <row r="106465" ht="14.25" customHeight="1"/>
    <row r="106466" ht="14.25" customHeight="1"/>
    <row r="106467" ht="14.25" customHeight="1"/>
    <row r="106468" ht="14.25" customHeight="1"/>
    <row r="106469" ht="14.25" customHeight="1"/>
    <row r="106470" ht="14.25" customHeight="1"/>
    <row r="106471" ht="14.25" customHeight="1"/>
    <row r="106472" ht="14.25" customHeight="1"/>
    <row r="106473" ht="14.25" customHeight="1"/>
    <row r="106474" ht="14.25" customHeight="1"/>
    <row r="106475" ht="14.25" customHeight="1"/>
    <row r="106476" ht="14.25" customHeight="1"/>
    <row r="106477" ht="14.25" customHeight="1"/>
    <row r="106478" ht="14.25" customHeight="1"/>
    <row r="106479" ht="14.25" customHeight="1"/>
    <row r="106480" ht="14.25" customHeight="1"/>
    <row r="106481" ht="14.25" customHeight="1"/>
    <row r="106482" ht="14.25" customHeight="1"/>
    <row r="106483" ht="14.25" customHeight="1"/>
    <row r="106484" ht="14.25" customHeight="1"/>
    <row r="106485" ht="14.25" customHeight="1"/>
    <row r="106486" ht="14.25" customHeight="1"/>
    <row r="106487" ht="14.25" customHeight="1"/>
    <row r="106488" ht="14.25" customHeight="1"/>
    <row r="106489" ht="14.25" customHeight="1"/>
    <row r="106490" ht="14.25" customHeight="1"/>
    <row r="106491" ht="14.25" customHeight="1"/>
    <row r="106492" ht="14.25" customHeight="1"/>
    <row r="106493" ht="14.25" customHeight="1"/>
    <row r="106494" ht="14.25" customHeight="1"/>
    <row r="106495" ht="14.25" customHeight="1"/>
    <row r="106496" ht="14.25" customHeight="1"/>
    <row r="106497" ht="14.25" customHeight="1"/>
    <row r="106498" ht="14.25" customHeight="1"/>
    <row r="106499" ht="14.25" customHeight="1"/>
    <row r="106500" ht="14.25" customHeight="1"/>
    <row r="106501" ht="14.25" customHeight="1"/>
    <row r="106502" ht="14.25" customHeight="1"/>
    <row r="106503" ht="14.25" customHeight="1"/>
    <row r="106504" ht="14.25" customHeight="1"/>
    <row r="106505" ht="14.25" customHeight="1"/>
    <row r="106506" ht="14.25" customHeight="1"/>
    <row r="106507" ht="14.25" customHeight="1"/>
    <row r="106508" ht="14.25" customHeight="1"/>
    <row r="106509" ht="14.25" customHeight="1"/>
    <row r="106510" ht="14.25" customHeight="1"/>
    <row r="106511" ht="14.25" customHeight="1"/>
    <row r="106512" ht="14.25" customHeight="1"/>
    <row r="106513" ht="14.25" customHeight="1"/>
    <row r="106514" ht="14.25" customHeight="1"/>
    <row r="106515" ht="14.25" customHeight="1"/>
    <row r="106516" ht="14.25" customHeight="1"/>
    <row r="106517" ht="14.25" customHeight="1"/>
    <row r="106518" ht="14.25" customHeight="1"/>
    <row r="106519" ht="14.25" customHeight="1"/>
    <row r="106520" ht="14.25" customHeight="1"/>
    <row r="106521" ht="14.25" customHeight="1"/>
    <row r="106522" ht="14.25" customHeight="1"/>
    <row r="106523" ht="14.25" customHeight="1"/>
    <row r="106524" ht="14.25" customHeight="1"/>
    <row r="106525" ht="14.25" customHeight="1"/>
    <row r="106526" ht="14.25" customHeight="1"/>
    <row r="106527" ht="14.25" customHeight="1"/>
    <row r="106528" ht="14.25" customHeight="1"/>
    <row r="106529" ht="14.25" customHeight="1"/>
    <row r="106530" ht="14.25" customHeight="1"/>
    <row r="106531" ht="14.25" customHeight="1"/>
    <row r="106532" ht="14.25" customHeight="1"/>
    <row r="106533" ht="14.25" customHeight="1"/>
    <row r="106534" ht="14.25" customHeight="1"/>
    <row r="106535" ht="14.25" customHeight="1"/>
    <row r="106536" ht="14.25" customHeight="1"/>
    <row r="106537" ht="14.25" customHeight="1"/>
    <row r="106538" ht="14.25" customHeight="1"/>
    <row r="106539" ht="14.25" customHeight="1"/>
    <row r="106540" ht="14.25" customHeight="1"/>
    <row r="106541" ht="14.25" customHeight="1"/>
    <row r="106542" ht="14.25" customHeight="1"/>
    <row r="106543" ht="14.25" customHeight="1"/>
    <row r="106544" ht="14.25" customHeight="1"/>
    <row r="106545" ht="14.25" customHeight="1"/>
    <row r="106546" ht="14.25" customHeight="1"/>
    <row r="106547" ht="14.25" customHeight="1"/>
    <row r="106548" ht="14.25" customHeight="1"/>
    <row r="106549" ht="14.25" customHeight="1"/>
    <row r="106550" ht="14.25" customHeight="1"/>
    <row r="106551" ht="14.25" customHeight="1"/>
    <row r="106552" ht="14.25" customHeight="1"/>
    <row r="106553" ht="14.25" customHeight="1"/>
    <row r="106554" ht="14.25" customHeight="1"/>
    <row r="106555" ht="14.25" customHeight="1"/>
    <row r="106556" ht="14.25" customHeight="1"/>
    <row r="106557" ht="14.25" customHeight="1"/>
    <row r="106558" ht="14.25" customHeight="1"/>
    <row r="106559" ht="14.25" customHeight="1"/>
    <row r="106560" ht="14.25" customHeight="1"/>
    <row r="106561" ht="14.25" customHeight="1"/>
    <row r="106562" ht="14.25" customHeight="1"/>
    <row r="106563" ht="14.25" customHeight="1"/>
    <row r="106564" ht="14.25" customHeight="1"/>
    <row r="106565" ht="14.25" customHeight="1"/>
    <row r="106566" ht="14.25" customHeight="1"/>
    <row r="106567" ht="14.25" customHeight="1"/>
    <row r="106568" ht="14.25" customHeight="1"/>
    <row r="106569" ht="14.25" customHeight="1"/>
    <row r="106570" ht="14.25" customHeight="1"/>
    <row r="106571" ht="14.25" customHeight="1"/>
    <row r="106572" ht="14.25" customHeight="1"/>
    <row r="106573" ht="14.25" customHeight="1"/>
    <row r="106574" ht="14.25" customHeight="1"/>
    <row r="106575" ht="14.25" customHeight="1"/>
    <row r="106576" ht="14.25" customHeight="1"/>
    <row r="106577" ht="14.25" customHeight="1"/>
    <row r="106578" ht="14.25" customHeight="1"/>
    <row r="106579" ht="14.25" customHeight="1"/>
    <row r="106580" ht="14.25" customHeight="1"/>
    <row r="106581" ht="14.25" customHeight="1"/>
    <row r="106582" ht="14.25" customHeight="1"/>
    <row r="106583" ht="14.25" customHeight="1"/>
    <row r="106584" ht="14.25" customHeight="1"/>
    <row r="106585" ht="14.25" customHeight="1"/>
    <row r="106586" ht="14.25" customHeight="1"/>
    <row r="106587" ht="14.25" customHeight="1"/>
    <row r="106588" ht="14.25" customHeight="1"/>
    <row r="106589" ht="14.25" customHeight="1"/>
    <row r="106590" ht="14.25" customHeight="1"/>
    <row r="106591" ht="14.25" customHeight="1"/>
    <row r="106592" ht="14.25" customHeight="1"/>
    <row r="106593" ht="14.25" customHeight="1"/>
    <row r="106594" ht="14.25" customHeight="1"/>
    <row r="106595" ht="14.25" customHeight="1"/>
    <row r="106596" ht="14.25" customHeight="1"/>
    <row r="106597" ht="14.25" customHeight="1"/>
    <row r="106598" ht="14.25" customHeight="1"/>
    <row r="106599" ht="14.25" customHeight="1"/>
    <row r="106600" ht="14.25" customHeight="1"/>
    <row r="106601" ht="14.25" customHeight="1"/>
    <row r="106602" ht="14.25" customHeight="1"/>
    <row r="106603" ht="14.25" customHeight="1"/>
    <row r="106604" ht="14.25" customHeight="1"/>
    <row r="106605" ht="14.25" customHeight="1"/>
    <row r="106606" ht="14.25" customHeight="1"/>
    <row r="106607" ht="14.25" customHeight="1"/>
    <row r="106608" ht="14.25" customHeight="1"/>
    <row r="106609" ht="14.25" customHeight="1"/>
    <row r="106610" ht="14.25" customHeight="1"/>
    <row r="106611" ht="14.25" customHeight="1"/>
    <row r="106612" ht="14.25" customHeight="1"/>
    <row r="106613" ht="14.25" customHeight="1"/>
    <row r="106614" ht="14.25" customHeight="1"/>
    <row r="106615" ht="14.25" customHeight="1"/>
    <row r="106616" ht="14.25" customHeight="1"/>
    <row r="106617" ht="14.25" customHeight="1"/>
    <row r="106618" ht="14.25" customHeight="1"/>
    <row r="106619" ht="14.25" customHeight="1"/>
    <row r="106620" ht="14.25" customHeight="1"/>
    <row r="106621" ht="14.25" customHeight="1"/>
    <row r="106622" ht="14.25" customHeight="1"/>
    <row r="106623" ht="14.25" customHeight="1"/>
    <row r="106624" ht="14.25" customHeight="1"/>
    <row r="106625" ht="14.25" customHeight="1"/>
    <row r="106626" ht="14.25" customHeight="1"/>
    <row r="106627" ht="14.25" customHeight="1"/>
    <row r="106628" ht="14.25" customHeight="1"/>
    <row r="106629" ht="14.25" customHeight="1"/>
    <row r="106630" ht="14.25" customHeight="1"/>
    <row r="106631" ht="14.25" customHeight="1"/>
    <row r="106632" ht="14.25" customHeight="1"/>
    <row r="106633" ht="14.25" customHeight="1"/>
    <row r="106634" ht="14.25" customHeight="1"/>
    <row r="106635" ht="14.25" customHeight="1"/>
    <row r="106636" ht="14.25" customHeight="1"/>
    <row r="106637" ht="14.25" customHeight="1"/>
    <row r="106638" ht="14.25" customHeight="1"/>
    <row r="106639" ht="14.25" customHeight="1"/>
    <row r="106640" ht="14.25" customHeight="1"/>
    <row r="106641" ht="14.25" customHeight="1"/>
    <row r="106642" ht="14.25" customHeight="1"/>
    <row r="106643" ht="14.25" customHeight="1"/>
    <row r="106644" ht="14.25" customHeight="1"/>
    <row r="106645" ht="14.25" customHeight="1"/>
    <row r="106646" ht="14.25" customHeight="1"/>
    <row r="106647" ht="14.25" customHeight="1"/>
    <row r="106648" ht="14.25" customHeight="1"/>
    <row r="106649" ht="14.25" customHeight="1"/>
    <row r="106650" ht="14.25" customHeight="1"/>
    <row r="106651" ht="14.25" customHeight="1"/>
    <row r="106652" ht="14.25" customHeight="1"/>
    <row r="106653" ht="14.25" customHeight="1"/>
    <row r="106654" ht="14.25" customHeight="1"/>
    <row r="106655" ht="14.25" customHeight="1"/>
    <row r="106656" ht="14.25" customHeight="1"/>
    <row r="106657" ht="14.25" customHeight="1"/>
    <row r="106658" ht="14.25" customHeight="1"/>
    <row r="106659" ht="14.25" customHeight="1"/>
    <row r="106660" ht="14.25" customHeight="1"/>
    <row r="106661" ht="14.25" customHeight="1"/>
    <row r="106662" ht="14.25" customHeight="1"/>
    <row r="106663" ht="14.25" customHeight="1"/>
    <row r="106664" ht="14.25" customHeight="1"/>
    <row r="106665" ht="14.25" customHeight="1"/>
    <row r="106666" ht="14.25" customHeight="1"/>
    <row r="106667" ht="14.25" customHeight="1"/>
    <row r="106668" ht="14.25" customHeight="1"/>
    <row r="106669" ht="14.25" customHeight="1"/>
    <row r="106670" ht="14.25" customHeight="1"/>
    <row r="106671" ht="14.25" customHeight="1"/>
    <row r="106672" ht="14.25" customHeight="1"/>
    <row r="106673" ht="14.25" customHeight="1"/>
    <row r="106674" ht="14.25" customHeight="1"/>
    <row r="106675" ht="14.25" customHeight="1"/>
    <row r="106676" ht="14.25" customHeight="1"/>
    <row r="106677" ht="14.25" customHeight="1"/>
    <row r="106678" ht="14.25" customHeight="1"/>
    <row r="106679" ht="14.25" customHeight="1"/>
    <row r="106680" ht="14.25" customHeight="1"/>
    <row r="106681" ht="14.25" customHeight="1"/>
    <row r="106682" ht="14.25" customHeight="1"/>
    <row r="106683" ht="14.25" customHeight="1"/>
    <row r="106684" ht="14.25" customHeight="1"/>
    <row r="106685" ht="14.25" customHeight="1"/>
    <row r="106686" ht="14.25" customHeight="1"/>
    <row r="106687" ht="14.25" customHeight="1"/>
    <row r="106688" ht="14.25" customHeight="1"/>
    <row r="106689" ht="14.25" customHeight="1"/>
    <row r="106690" ht="14.25" customHeight="1"/>
    <row r="106691" ht="14.25" customHeight="1"/>
    <row r="106692" ht="14.25" customHeight="1"/>
    <row r="106693" ht="14.25" customHeight="1"/>
    <row r="106694" ht="14.25" customHeight="1"/>
    <row r="106695" ht="14.25" customHeight="1"/>
    <row r="106696" ht="14.25" customHeight="1"/>
    <row r="106697" ht="14.25" customHeight="1"/>
    <row r="106698" ht="14.25" customHeight="1"/>
    <row r="106699" ht="14.25" customHeight="1"/>
    <row r="106700" ht="14.25" customHeight="1"/>
    <row r="106701" ht="14.25" customHeight="1"/>
    <row r="106702" ht="14.25" customHeight="1"/>
    <row r="106703" ht="14.25" customHeight="1"/>
    <row r="106704" ht="14.25" customHeight="1"/>
    <row r="106705" ht="14.25" customHeight="1"/>
    <row r="106706" ht="14.25" customHeight="1"/>
    <row r="106707" ht="14.25" customHeight="1"/>
    <row r="106708" ht="14.25" customHeight="1"/>
    <row r="106709" ht="14.25" customHeight="1"/>
    <row r="106710" ht="14.25" customHeight="1"/>
    <row r="106711" ht="14.25" customHeight="1"/>
    <row r="106712" ht="14.25" customHeight="1"/>
    <row r="106713" ht="14.25" customHeight="1"/>
    <row r="106714" ht="14.25" customHeight="1"/>
    <row r="106715" ht="14.25" customHeight="1"/>
    <row r="106716" ht="14.25" customHeight="1"/>
    <row r="106717" ht="14.25" customHeight="1"/>
    <row r="106718" ht="14.25" customHeight="1"/>
    <row r="106719" ht="14.25" customHeight="1"/>
    <row r="106720" ht="14.25" customHeight="1"/>
    <row r="106721" ht="14.25" customHeight="1"/>
    <row r="106722" ht="14.25" customHeight="1"/>
    <row r="106723" ht="14.25" customHeight="1"/>
    <row r="106724" ht="14.25" customHeight="1"/>
    <row r="106725" ht="14.25" customHeight="1"/>
    <row r="106726" ht="14.25" customHeight="1"/>
    <row r="106727" ht="14.25" customHeight="1"/>
    <row r="106728" ht="14.25" customHeight="1"/>
    <row r="106729" ht="14.25" customHeight="1"/>
    <row r="106730" ht="14.25" customHeight="1"/>
    <row r="106731" ht="14.25" customHeight="1"/>
    <row r="106732" ht="14.25" customHeight="1"/>
    <row r="106733" ht="14.25" customHeight="1"/>
    <row r="106734" ht="14.25" customHeight="1"/>
    <row r="106735" ht="14.25" customHeight="1"/>
    <row r="106736" ht="14.25" customHeight="1"/>
    <row r="106737" ht="14.25" customHeight="1"/>
    <row r="106738" ht="14.25" customHeight="1"/>
    <row r="106739" ht="14.25" customHeight="1"/>
    <row r="106740" ht="14.25" customHeight="1"/>
    <row r="106741" ht="14.25" customHeight="1"/>
    <row r="106742" ht="14.25" customHeight="1"/>
    <row r="106743" ht="14.25" customHeight="1"/>
    <row r="106744" ht="14.25" customHeight="1"/>
    <row r="106745" ht="14.25" customHeight="1"/>
    <row r="106746" ht="14.25" customHeight="1"/>
    <row r="106747" ht="14.25" customHeight="1"/>
    <row r="106748" ht="14.25" customHeight="1"/>
    <row r="106749" ht="14.25" customHeight="1"/>
    <row r="106750" ht="14.25" customHeight="1"/>
    <row r="106751" ht="14.25" customHeight="1"/>
    <row r="106752" ht="14.25" customHeight="1"/>
    <row r="106753" ht="14.25" customHeight="1"/>
    <row r="106754" ht="14.25" customHeight="1"/>
    <row r="106755" ht="14.25" customHeight="1"/>
    <row r="106756" ht="14.25" customHeight="1"/>
    <row r="106757" ht="14.25" customHeight="1"/>
    <row r="106758" ht="14.25" customHeight="1"/>
    <row r="106759" ht="14.25" customHeight="1"/>
    <row r="106760" ht="14.25" customHeight="1"/>
    <row r="106761" ht="14.25" customHeight="1"/>
    <row r="106762" ht="14.25" customHeight="1"/>
    <row r="106763" ht="14.25" customHeight="1"/>
    <row r="106764" ht="14.25" customHeight="1"/>
    <row r="106765" ht="14.25" customHeight="1"/>
    <row r="106766" ht="14.25" customHeight="1"/>
    <row r="106767" ht="14.25" customHeight="1"/>
    <row r="106768" ht="14.25" customHeight="1"/>
    <row r="106769" ht="14.25" customHeight="1"/>
    <row r="106770" ht="14.25" customHeight="1"/>
    <row r="106771" ht="14.25" customHeight="1"/>
    <row r="106772" ht="14.25" customHeight="1"/>
    <row r="106773" ht="14.25" customHeight="1"/>
    <row r="106774" ht="14.25" customHeight="1"/>
    <row r="106775" ht="14.25" customHeight="1"/>
    <row r="106776" ht="14.25" customHeight="1"/>
    <row r="106777" ht="14.25" customHeight="1"/>
    <row r="106778" ht="14.25" customHeight="1"/>
    <row r="106779" ht="14.25" customHeight="1"/>
    <row r="106780" ht="14.25" customHeight="1"/>
    <row r="106781" ht="14.25" customHeight="1"/>
    <row r="106782" ht="14.25" customHeight="1"/>
    <row r="106783" ht="14.25" customHeight="1"/>
    <row r="106784" ht="14.25" customHeight="1"/>
    <row r="106785" ht="14.25" customHeight="1"/>
    <row r="106786" ht="14.25" customHeight="1"/>
    <row r="106787" ht="14.25" customHeight="1"/>
    <row r="106788" ht="14.25" customHeight="1"/>
    <row r="106789" ht="14.25" customHeight="1"/>
    <row r="106790" ht="14.25" customHeight="1"/>
    <row r="106791" ht="14.25" customHeight="1"/>
    <row r="106792" ht="14.25" customHeight="1"/>
    <row r="106793" ht="14.25" customHeight="1"/>
    <row r="106794" ht="14.25" customHeight="1"/>
    <row r="106795" ht="14.25" customHeight="1"/>
    <row r="106796" ht="14.25" customHeight="1"/>
    <row r="106797" ht="14.25" customHeight="1"/>
    <row r="106798" ht="14.25" customHeight="1"/>
    <row r="106799" ht="14.25" customHeight="1"/>
    <row r="106800" ht="14.25" customHeight="1"/>
    <row r="106801" ht="14.25" customHeight="1"/>
    <row r="106802" ht="14.25" customHeight="1"/>
    <row r="106803" ht="14.25" customHeight="1"/>
    <row r="106804" ht="14.25" customHeight="1"/>
    <row r="106805" ht="14.25" customHeight="1"/>
    <row r="106806" ht="14.25" customHeight="1"/>
    <row r="106807" ht="14.25" customHeight="1"/>
    <row r="106808" ht="14.25" customHeight="1"/>
    <row r="106809" ht="14.25" customHeight="1"/>
    <row r="106810" ht="14.25" customHeight="1"/>
    <row r="106811" ht="14.25" customHeight="1"/>
    <row r="106812" ht="14.25" customHeight="1"/>
    <row r="106813" ht="14.25" customHeight="1"/>
    <row r="106814" ht="14.25" customHeight="1"/>
    <row r="106815" ht="14.25" customHeight="1"/>
    <row r="106816" ht="14.25" customHeight="1"/>
    <row r="106817" ht="14.25" customHeight="1"/>
    <row r="106818" ht="14.25" customHeight="1"/>
    <row r="106819" ht="14.25" customHeight="1"/>
    <row r="106820" ht="14.25" customHeight="1"/>
    <row r="106821" ht="14.25" customHeight="1"/>
    <row r="106822" ht="14.25" customHeight="1"/>
    <row r="106823" ht="14.25" customHeight="1"/>
    <row r="106824" ht="14.25" customHeight="1"/>
    <row r="106825" ht="14.25" customHeight="1"/>
    <row r="106826" ht="14.25" customHeight="1"/>
    <row r="106827" ht="14.25" customHeight="1"/>
    <row r="106828" ht="14.25" customHeight="1"/>
    <row r="106829" ht="14.25" customHeight="1"/>
    <row r="106830" ht="14.25" customHeight="1"/>
    <row r="106831" ht="14.25" customHeight="1"/>
    <row r="106832" ht="14.25" customHeight="1"/>
    <row r="106833" ht="14.25" customHeight="1"/>
    <row r="106834" ht="14.25" customHeight="1"/>
    <row r="106835" ht="14.25" customHeight="1"/>
    <row r="106836" ht="14.25" customHeight="1"/>
    <row r="106837" ht="14.25" customHeight="1"/>
    <row r="106838" ht="14.25" customHeight="1"/>
    <row r="106839" ht="14.25" customHeight="1"/>
    <row r="106840" ht="14.25" customHeight="1"/>
    <row r="106841" ht="14.25" customHeight="1"/>
    <row r="106842" ht="14.25" customHeight="1"/>
    <row r="106843" ht="14.25" customHeight="1"/>
    <row r="106844" ht="14.25" customHeight="1"/>
    <row r="106845" ht="14.25" customHeight="1"/>
    <row r="106846" ht="14.25" customHeight="1"/>
    <row r="106847" ht="14.25" customHeight="1"/>
    <row r="106848" ht="14.25" customHeight="1"/>
    <row r="106849" ht="14.25" customHeight="1"/>
    <row r="106850" ht="14.25" customHeight="1"/>
    <row r="106851" ht="14.25" customHeight="1"/>
    <row r="106852" ht="14.25" customHeight="1"/>
    <row r="106853" ht="14.25" customHeight="1"/>
    <row r="106854" ht="14.25" customHeight="1"/>
    <row r="106855" ht="14.25" customHeight="1"/>
    <row r="106856" ht="14.25" customHeight="1"/>
    <row r="106857" ht="14.25" customHeight="1"/>
    <row r="106858" ht="14.25" customHeight="1"/>
    <row r="106859" ht="14.25" customHeight="1"/>
    <row r="106860" ht="14.25" customHeight="1"/>
    <row r="106861" ht="14.25" customHeight="1"/>
    <row r="106862" ht="14.25" customHeight="1"/>
    <row r="106863" ht="14.25" customHeight="1"/>
    <row r="106864" ht="14.25" customHeight="1"/>
    <row r="106865" ht="14.25" customHeight="1"/>
    <row r="106866" ht="14.25" customHeight="1"/>
    <row r="106867" ht="14.25" customHeight="1"/>
    <row r="106868" ht="14.25" customHeight="1"/>
    <row r="106869" ht="14.25" customHeight="1"/>
    <row r="106870" ht="14.25" customHeight="1"/>
    <row r="106871" ht="14.25" customHeight="1"/>
    <row r="106872" ht="14.25" customHeight="1"/>
    <row r="106873" ht="14.25" customHeight="1"/>
    <row r="106874" ht="14.25" customHeight="1"/>
    <row r="106875" ht="14.25" customHeight="1"/>
    <row r="106876" ht="14.25" customHeight="1"/>
    <row r="106877" ht="14.25" customHeight="1"/>
    <row r="106878" ht="14.25" customHeight="1"/>
    <row r="106879" ht="14.25" customHeight="1"/>
    <row r="106880" ht="14.25" customHeight="1"/>
    <row r="106881" ht="14.25" customHeight="1"/>
    <row r="106882" ht="14.25" customHeight="1"/>
    <row r="106883" ht="14.25" customHeight="1"/>
    <row r="106884" ht="14.25" customHeight="1"/>
    <row r="106885" ht="14.25" customHeight="1"/>
    <row r="106886" ht="14.25" customHeight="1"/>
    <row r="106887" ht="14.25" customHeight="1"/>
    <row r="106888" ht="14.25" customHeight="1"/>
    <row r="106889" ht="14.25" customHeight="1"/>
    <row r="106890" ht="14.25" customHeight="1"/>
    <row r="106891" ht="14.25" customHeight="1"/>
    <row r="106892" ht="14.25" customHeight="1"/>
    <row r="106893" ht="14.25" customHeight="1"/>
    <row r="106894" ht="14.25" customHeight="1"/>
    <row r="106895" ht="14.25" customHeight="1"/>
    <row r="106896" ht="14.25" customHeight="1"/>
    <row r="106897" ht="14.25" customHeight="1"/>
    <row r="106898" ht="14.25" customHeight="1"/>
    <row r="106899" ht="14.25" customHeight="1"/>
    <row r="106900" ht="14.25" customHeight="1"/>
    <row r="106901" ht="14.25" customHeight="1"/>
    <row r="106902" ht="14.25" customHeight="1"/>
    <row r="106903" ht="14.25" customHeight="1"/>
    <row r="106904" ht="14.25" customHeight="1"/>
    <row r="106905" ht="14.25" customHeight="1"/>
    <row r="106906" ht="14.25" customHeight="1"/>
    <row r="106907" ht="14.25" customHeight="1"/>
    <row r="106908" ht="14.25" customHeight="1"/>
    <row r="106909" ht="14.25" customHeight="1"/>
    <row r="106910" ht="14.25" customHeight="1"/>
    <row r="106911" ht="14.25" customHeight="1"/>
    <row r="106912" ht="14.25" customHeight="1"/>
    <row r="106913" ht="14.25" customHeight="1"/>
    <row r="106914" ht="14.25" customHeight="1"/>
    <row r="106915" ht="14.25" customHeight="1"/>
    <row r="106916" ht="14.25" customHeight="1"/>
    <row r="106917" ht="14.25" customHeight="1"/>
    <row r="106918" ht="14.25" customHeight="1"/>
    <row r="106919" ht="14.25" customHeight="1"/>
    <row r="106920" ht="14.25" customHeight="1"/>
    <row r="106921" ht="14.25" customHeight="1"/>
    <row r="106922" ht="14.25" customHeight="1"/>
    <row r="106923" ht="14.25" customHeight="1"/>
    <row r="106924" ht="14.25" customHeight="1"/>
    <row r="106925" ht="14.25" customHeight="1"/>
    <row r="106926" ht="14.25" customHeight="1"/>
    <row r="106927" ht="14.25" customHeight="1"/>
    <row r="106928" ht="14.25" customHeight="1"/>
    <row r="106929" ht="14.25" customHeight="1"/>
    <row r="106930" ht="14.25" customHeight="1"/>
    <row r="106931" ht="14.25" customHeight="1"/>
    <row r="106932" ht="14.25" customHeight="1"/>
    <row r="106933" ht="14.25" customHeight="1"/>
    <row r="106934" ht="14.25" customHeight="1"/>
    <row r="106935" ht="14.25" customHeight="1"/>
    <row r="106936" ht="14.25" customHeight="1"/>
    <row r="106937" ht="14.25" customHeight="1"/>
    <row r="106938" ht="14.25" customHeight="1"/>
    <row r="106939" ht="14.25" customHeight="1"/>
    <row r="106940" ht="14.25" customHeight="1"/>
    <row r="106941" ht="14.25" customHeight="1"/>
    <row r="106942" ht="14.25" customHeight="1"/>
    <row r="106943" ht="14.25" customHeight="1"/>
    <row r="106944" ht="14.25" customHeight="1"/>
    <row r="106945" ht="14.25" customHeight="1"/>
    <row r="106946" ht="14.25" customHeight="1"/>
    <row r="106947" ht="14.25" customHeight="1"/>
    <row r="106948" ht="14.25" customHeight="1"/>
    <row r="106949" ht="14.25" customHeight="1"/>
    <row r="106950" ht="14.25" customHeight="1"/>
    <row r="106951" ht="14.25" customHeight="1"/>
    <row r="106952" ht="14.25" customHeight="1"/>
    <row r="106953" ht="14.25" customHeight="1"/>
    <row r="106954" ht="14.25" customHeight="1"/>
    <row r="106955" ht="14.25" customHeight="1"/>
    <row r="106956" ht="14.25" customHeight="1"/>
    <row r="106957" ht="14.25" customHeight="1"/>
    <row r="106958" ht="14.25" customHeight="1"/>
    <row r="106959" ht="14.25" customHeight="1"/>
    <row r="106960" ht="14.25" customHeight="1"/>
    <row r="106961" ht="14.25" customHeight="1"/>
    <row r="106962" ht="14.25" customHeight="1"/>
    <row r="106963" ht="14.25" customHeight="1"/>
    <row r="106964" ht="14.25" customHeight="1"/>
    <row r="106965" ht="14.25" customHeight="1"/>
    <row r="106966" ht="14.25" customHeight="1"/>
    <row r="106967" ht="14.25" customHeight="1"/>
    <row r="106968" ht="14.25" customHeight="1"/>
    <row r="106969" ht="14.25" customHeight="1"/>
    <row r="106970" ht="14.25" customHeight="1"/>
    <row r="106971" ht="14.25" customHeight="1"/>
    <row r="106972" ht="14.25" customHeight="1"/>
    <row r="106973" ht="14.25" customHeight="1"/>
    <row r="106974" ht="14.25" customHeight="1"/>
    <row r="106975" ht="14.25" customHeight="1"/>
    <row r="106976" ht="14.25" customHeight="1"/>
    <row r="106977" ht="14.25" customHeight="1"/>
    <row r="106978" ht="14.25" customHeight="1"/>
    <row r="106979" ht="14.25" customHeight="1"/>
    <row r="106980" ht="14.25" customHeight="1"/>
    <row r="106981" ht="14.25" customHeight="1"/>
    <row r="106982" ht="14.25" customHeight="1"/>
    <row r="106983" ht="14.25" customHeight="1"/>
    <row r="106984" ht="14.25" customHeight="1"/>
    <row r="106985" ht="14.25" customHeight="1"/>
    <row r="106986" ht="14.25" customHeight="1"/>
    <row r="106987" ht="14.25" customHeight="1"/>
    <row r="106988" ht="14.25" customHeight="1"/>
    <row r="106989" ht="14.25" customHeight="1"/>
    <row r="106990" ht="14.25" customHeight="1"/>
    <row r="106991" ht="14.25" customHeight="1"/>
    <row r="106992" ht="14.25" customHeight="1"/>
    <row r="106993" ht="14.25" customHeight="1"/>
    <row r="106994" ht="14.25" customHeight="1"/>
    <row r="106995" ht="14.25" customHeight="1"/>
    <row r="106996" ht="14.25" customHeight="1"/>
    <row r="106997" ht="14.25" customHeight="1"/>
    <row r="106998" ht="14.25" customHeight="1"/>
    <row r="106999" ht="14.25" customHeight="1"/>
    <row r="107000" ht="14.25" customHeight="1"/>
    <row r="107001" ht="14.25" customHeight="1"/>
    <row r="107002" ht="14.25" customHeight="1"/>
    <row r="107003" ht="14.25" customHeight="1"/>
    <row r="107004" ht="14.25" customHeight="1"/>
    <row r="107005" ht="14.25" customHeight="1"/>
    <row r="107006" ht="14.25" customHeight="1"/>
    <row r="107007" ht="14.25" customHeight="1"/>
    <row r="107008" ht="14.25" customHeight="1"/>
    <row r="107009" ht="14.25" customHeight="1"/>
    <row r="107010" ht="14.25" customHeight="1"/>
    <row r="107011" ht="14.25" customHeight="1"/>
    <row r="107012" ht="14.25" customHeight="1"/>
    <row r="107013" ht="14.25" customHeight="1"/>
    <row r="107014" ht="14.25" customHeight="1"/>
    <row r="107015" ht="14.25" customHeight="1"/>
    <row r="107016" ht="14.25" customHeight="1"/>
    <row r="107017" ht="14.25" customHeight="1"/>
    <row r="107018" ht="14.25" customHeight="1"/>
    <row r="107019" ht="14.25" customHeight="1"/>
    <row r="107020" ht="14.25" customHeight="1"/>
    <row r="107021" ht="14.25" customHeight="1"/>
    <row r="107022" ht="14.25" customHeight="1"/>
    <row r="107023" ht="14.25" customHeight="1"/>
    <row r="107024" ht="14.25" customHeight="1"/>
    <row r="107025" ht="14.25" customHeight="1"/>
    <row r="107026" ht="14.25" customHeight="1"/>
    <row r="107027" ht="14.25" customHeight="1"/>
    <row r="107028" ht="14.25" customHeight="1"/>
    <row r="107029" ht="14.25" customHeight="1"/>
    <row r="107030" ht="14.25" customHeight="1"/>
    <row r="107031" ht="14.25" customHeight="1"/>
    <row r="107032" ht="14.25" customHeight="1"/>
    <row r="107033" ht="14.25" customHeight="1"/>
    <row r="107034" ht="14.25" customHeight="1"/>
    <row r="107035" ht="14.25" customHeight="1"/>
    <row r="107036" ht="14.25" customHeight="1"/>
    <row r="107037" ht="14.25" customHeight="1"/>
    <row r="107038" ht="14.25" customHeight="1"/>
    <row r="107039" ht="14.25" customHeight="1"/>
    <row r="107040" ht="14.25" customHeight="1"/>
    <row r="107041" ht="14.25" customHeight="1"/>
    <row r="107042" ht="14.25" customHeight="1"/>
    <row r="107043" ht="14.25" customHeight="1"/>
    <row r="107044" ht="14.25" customHeight="1"/>
    <row r="107045" ht="14.25" customHeight="1"/>
    <row r="107046" ht="14.25" customHeight="1"/>
    <row r="107047" ht="14.25" customHeight="1"/>
    <row r="107048" ht="14.25" customHeight="1"/>
    <row r="107049" ht="14.25" customHeight="1"/>
    <row r="107050" ht="14.25" customHeight="1"/>
    <row r="107051" ht="14.25" customHeight="1"/>
    <row r="107052" ht="14.25" customHeight="1"/>
    <row r="107053" ht="14.25" customHeight="1"/>
    <row r="107054" ht="14.25" customHeight="1"/>
    <row r="107055" ht="14.25" customHeight="1"/>
    <row r="107056" ht="14.25" customHeight="1"/>
    <row r="107057" ht="14.25" customHeight="1"/>
    <row r="107058" ht="14.25" customHeight="1"/>
    <row r="107059" ht="14.25" customHeight="1"/>
    <row r="107060" ht="14.25" customHeight="1"/>
    <row r="107061" ht="14.25" customHeight="1"/>
    <row r="107062" ht="14.25" customHeight="1"/>
    <row r="107063" ht="14.25" customHeight="1"/>
    <row r="107064" ht="14.25" customHeight="1"/>
    <row r="107065" ht="14.25" customHeight="1"/>
    <row r="107066" ht="14.25" customHeight="1"/>
    <row r="107067" ht="14.25" customHeight="1"/>
    <row r="107068" ht="14.25" customHeight="1"/>
    <row r="107069" ht="14.25" customHeight="1"/>
    <row r="107070" ht="14.25" customHeight="1"/>
    <row r="107071" ht="14.25" customHeight="1"/>
    <row r="107072" ht="14.25" customHeight="1"/>
    <row r="107073" ht="14.25" customHeight="1"/>
    <row r="107074" ht="14.25" customHeight="1"/>
    <row r="107075" ht="14.25" customHeight="1"/>
    <row r="107076" ht="14.25" customHeight="1"/>
    <row r="107077" ht="14.25" customHeight="1"/>
    <row r="107078" ht="14.25" customHeight="1"/>
    <row r="107079" ht="14.25" customHeight="1"/>
    <row r="107080" ht="14.25" customHeight="1"/>
    <row r="107081" ht="14.25" customHeight="1"/>
    <row r="107082" ht="14.25" customHeight="1"/>
    <row r="107083" ht="14.25" customHeight="1"/>
    <row r="107084" ht="14.25" customHeight="1"/>
    <row r="107085" ht="14.25" customHeight="1"/>
    <row r="107086" ht="14.25" customHeight="1"/>
    <row r="107087" ht="14.25" customHeight="1"/>
    <row r="107088" ht="14.25" customHeight="1"/>
    <row r="107089" ht="14.25" customHeight="1"/>
    <row r="107090" ht="14.25" customHeight="1"/>
    <row r="107091" ht="14.25" customHeight="1"/>
    <row r="107092" ht="14.25" customHeight="1"/>
    <row r="107093" ht="14.25" customHeight="1"/>
    <row r="107094" ht="14.25" customHeight="1"/>
    <row r="107095" ht="14.25" customHeight="1"/>
    <row r="107096" ht="14.25" customHeight="1"/>
    <row r="107097" ht="14.25" customHeight="1"/>
    <row r="107098" ht="14.25" customHeight="1"/>
    <row r="107099" ht="14.25" customHeight="1"/>
    <row r="107100" ht="14.25" customHeight="1"/>
    <row r="107101" ht="14.25" customHeight="1"/>
    <row r="107102" ht="14.25" customHeight="1"/>
    <row r="107103" ht="14.25" customHeight="1"/>
    <row r="107104" ht="14.25" customHeight="1"/>
    <row r="107105" ht="14.25" customHeight="1"/>
    <row r="107106" ht="14.25" customHeight="1"/>
    <row r="107107" ht="14.25" customHeight="1"/>
    <row r="107108" ht="14.25" customHeight="1"/>
    <row r="107109" ht="14.25" customHeight="1"/>
    <row r="107110" ht="14.25" customHeight="1"/>
    <row r="107111" ht="14.25" customHeight="1"/>
    <row r="107112" ht="14.25" customHeight="1"/>
    <row r="107113" ht="14.25" customHeight="1"/>
    <row r="107114" ht="14.25" customHeight="1"/>
    <row r="107115" ht="14.25" customHeight="1"/>
    <row r="107116" ht="14.25" customHeight="1"/>
    <row r="107117" ht="14.25" customHeight="1"/>
    <row r="107118" ht="14.25" customHeight="1"/>
    <row r="107119" ht="14.25" customHeight="1"/>
    <row r="107120" ht="14.25" customHeight="1"/>
    <row r="107121" ht="14.25" customHeight="1"/>
    <row r="107122" ht="14.25" customHeight="1"/>
    <row r="107123" ht="14.25" customHeight="1"/>
    <row r="107124" ht="14.25" customHeight="1"/>
    <row r="107125" ht="14.25" customHeight="1"/>
    <row r="107126" ht="14.25" customHeight="1"/>
    <row r="107127" ht="14.25" customHeight="1"/>
    <row r="107128" ht="14.25" customHeight="1"/>
    <row r="107129" ht="14.25" customHeight="1"/>
    <row r="107130" ht="14.25" customHeight="1"/>
    <row r="107131" ht="14.25" customHeight="1"/>
    <row r="107132" ht="14.25" customHeight="1"/>
    <row r="107133" ht="14.25" customHeight="1"/>
    <row r="107134" ht="14.25" customHeight="1"/>
    <row r="107135" ht="14.25" customHeight="1"/>
    <row r="107136" ht="14.25" customHeight="1"/>
    <row r="107137" ht="14.25" customHeight="1"/>
    <row r="107138" ht="14.25" customHeight="1"/>
    <row r="107139" ht="14.25" customHeight="1"/>
    <row r="107140" ht="14.25" customHeight="1"/>
    <row r="107141" ht="14.25" customHeight="1"/>
    <row r="107142" ht="14.25" customHeight="1"/>
    <row r="107143" ht="14.25" customHeight="1"/>
    <row r="107144" ht="14.25" customHeight="1"/>
    <row r="107145" ht="14.25" customHeight="1"/>
    <row r="107146" ht="14.25" customHeight="1"/>
    <row r="107147" ht="14.25" customHeight="1"/>
    <row r="107148" ht="14.25" customHeight="1"/>
    <row r="107149" ht="14.25" customHeight="1"/>
    <row r="107150" ht="14.25" customHeight="1"/>
    <row r="107151" ht="14.25" customHeight="1"/>
    <row r="107152" ht="14.25" customHeight="1"/>
    <row r="107153" ht="14.25" customHeight="1"/>
    <row r="107154" ht="14.25" customHeight="1"/>
    <row r="107155" ht="14.25" customHeight="1"/>
    <row r="107156" ht="14.25" customHeight="1"/>
    <row r="107157" ht="14.25" customHeight="1"/>
    <row r="107158" ht="14.25" customHeight="1"/>
    <row r="107159" ht="14.25" customHeight="1"/>
    <row r="107160" ht="14.25" customHeight="1"/>
    <row r="107161" ht="14.25" customHeight="1"/>
    <row r="107162" ht="14.25" customHeight="1"/>
    <row r="107163" ht="14.25" customHeight="1"/>
    <row r="107164" ht="14.25" customHeight="1"/>
    <row r="107165" ht="14.25" customHeight="1"/>
    <row r="107166" ht="14.25" customHeight="1"/>
    <row r="107167" ht="14.25" customHeight="1"/>
    <row r="107168" ht="14.25" customHeight="1"/>
    <row r="107169" ht="14.25" customHeight="1"/>
    <row r="107170" ht="14.25" customHeight="1"/>
    <row r="107171" ht="14.25" customHeight="1"/>
    <row r="107172" ht="14.25" customHeight="1"/>
    <row r="107173" ht="14.25" customHeight="1"/>
    <row r="107174" ht="14.25" customHeight="1"/>
    <row r="107175" ht="14.25" customHeight="1"/>
    <row r="107176" ht="14.25" customHeight="1"/>
    <row r="107177" ht="14.25" customHeight="1"/>
    <row r="107178" ht="14.25" customHeight="1"/>
    <row r="107179" ht="14.25" customHeight="1"/>
    <row r="107180" ht="14.25" customHeight="1"/>
    <row r="107181" ht="14.25" customHeight="1"/>
    <row r="107182" ht="14.25" customHeight="1"/>
    <row r="107183" ht="14.25" customHeight="1"/>
    <row r="107184" ht="14.25" customHeight="1"/>
    <row r="107185" ht="14.25" customHeight="1"/>
    <row r="107186" ht="14.25" customHeight="1"/>
    <row r="107187" ht="14.25" customHeight="1"/>
    <row r="107188" ht="14.25" customHeight="1"/>
    <row r="107189" ht="14.25" customHeight="1"/>
    <row r="107190" ht="14.25" customHeight="1"/>
    <row r="107191" ht="14.25" customHeight="1"/>
    <row r="107192" ht="14.25" customHeight="1"/>
    <row r="107193" ht="14.25" customHeight="1"/>
    <row r="107194" ht="14.25" customHeight="1"/>
    <row r="107195" ht="14.25" customHeight="1"/>
    <row r="107196" ht="14.25" customHeight="1"/>
    <row r="107197" ht="14.25" customHeight="1"/>
    <row r="107198" ht="14.25" customHeight="1"/>
    <row r="107199" ht="14.25" customHeight="1"/>
    <row r="107200" ht="14.25" customHeight="1"/>
    <row r="107201" ht="14.25" customHeight="1"/>
    <row r="107202" ht="14.25" customHeight="1"/>
    <row r="107203" ht="14.25" customHeight="1"/>
    <row r="107204" ht="14.25" customHeight="1"/>
    <row r="107205" ht="14.25" customHeight="1"/>
    <row r="107206" ht="14.25" customHeight="1"/>
    <row r="107207" ht="14.25" customHeight="1"/>
    <row r="107208" ht="14.25" customHeight="1"/>
    <row r="107209" ht="14.25" customHeight="1"/>
    <row r="107210" ht="14.25" customHeight="1"/>
    <row r="107211" ht="14.25" customHeight="1"/>
    <row r="107212" ht="14.25" customHeight="1"/>
    <row r="107213" ht="14.25" customHeight="1"/>
    <row r="107214" ht="14.25" customHeight="1"/>
    <row r="107215" ht="14.25" customHeight="1"/>
    <row r="107216" ht="14.25" customHeight="1"/>
    <row r="107217" ht="14.25" customHeight="1"/>
    <row r="107218" ht="14.25" customHeight="1"/>
    <row r="107219" ht="14.25" customHeight="1"/>
    <row r="107220" ht="14.25" customHeight="1"/>
    <row r="107221" ht="14.25" customHeight="1"/>
    <row r="107222" ht="14.25" customHeight="1"/>
    <row r="107223" ht="14.25" customHeight="1"/>
    <row r="107224" ht="14.25" customHeight="1"/>
    <row r="107225" ht="14.25" customHeight="1"/>
    <row r="107226" ht="14.25" customHeight="1"/>
    <row r="107227" ht="14.25" customHeight="1"/>
    <row r="107228" ht="14.25" customHeight="1"/>
    <row r="107229" ht="14.25" customHeight="1"/>
    <row r="107230" ht="14.25" customHeight="1"/>
    <row r="107231" ht="14.25" customHeight="1"/>
    <row r="107232" ht="14.25" customHeight="1"/>
    <row r="107233" ht="14.25" customHeight="1"/>
    <row r="107234" ht="14.25" customHeight="1"/>
    <row r="107235" ht="14.25" customHeight="1"/>
    <row r="107236" ht="14.25" customHeight="1"/>
    <row r="107237" ht="14.25" customHeight="1"/>
    <row r="107238" ht="14.25" customHeight="1"/>
    <row r="107239" ht="14.25" customHeight="1"/>
    <row r="107240" ht="14.25" customHeight="1"/>
    <row r="107241" ht="14.25" customHeight="1"/>
    <row r="107242" ht="14.25" customHeight="1"/>
    <row r="107243" ht="14.25" customHeight="1"/>
    <row r="107244" ht="14.25" customHeight="1"/>
    <row r="107245" ht="14.25" customHeight="1"/>
    <row r="107246" ht="14.25" customHeight="1"/>
    <row r="107247" ht="14.25" customHeight="1"/>
    <row r="107248" ht="14.25" customHeight="1"/>
    <row r="107249" ht="14.25" customHeight="1"/>
    <row r="107250" ht="14.25" customHeight="1"/>
    <row r="107251" ht="14.25" customHeight="1"/>
    <row r="107252" ht="14.25" customHeight="1"/>
    <row r="107253" ht="14.25" customHeight="1"/>
    <row r="107254" ht="14.25" customHeight="1"/>
    <row r="107255" ht="14.25" customHeight="1"/>
    <row r="107256" ht="14.25" customHeight="1"/>
    <row r="107257" ht="14.25" customHeight="1"/>
    <row r="107258" ht="14.25" customHeight="1"/>
    <row r="107259" ht="14.25" customHeight="1"/>
    <row r="107260" ht="14.25" customHeight="1"/>
    <row r="107261" ht="14.25" customHeight="1"/>
    <row r="107262" ht="14.25" customHeight="1"/>
    <row r="107263" ht="14.25" customHeight="1"/>
    <row r="107264" ht="14.25" customHeight="1"/>
    <row r="107265" ht="14.25" customHeight="1"/>
    <row r="107266" ht="14.25" customHeight="1"/>
    <row r="107267" ht="14.25" customHeight="1"/>
    <row r="107268" ht="14.25" customHeight="1"/>
    <row r="107269" ht="14.25" customHeight="1"/>
    <row r="107270" ht="14.25" customHeight="1"/>
    <row r="107271" ht="14.25" customHeight="1"/>
    <row r="107272" ht="14.25" customHeight="1"/>
    <row r="107273" ht="14.25" customHeight="1"/>
    <row r="107274" ht="14.25" customHeight="1"/>
    <row r="107275" ht="14.25" customHeight="1"/>
    <row r="107276" ht="14.25" customHeight="1"/>
    <row r="107277" ht="14.25" customHeight="1"/>
    <row r="107278" ht="14.25" customHeight="1"/>
    <row r="107279" ht="14.25" customHeight="1"/>
    <row r="107280" ht="14.25" customHeight="1"/>
    <row r="107281" ht="14.25" customHeight="1"/>
    <row r="107282" ht="14.25" customHeight="1"/>
    <row r="107283" ht="14.25" customHeight="1"/>
    <row r="107284" ht="14.25" customHeight="1"/>
    <row r="107285" ht="14.25" customHeight="1"/>
    <row r="107286" ht="14.25" customHeight="1"/>
    <row r="107287" ht="14.25" customHeight="1"/>
    <row r="107288" ht="14.25" customHeight="1"/>
    <row r="107289" ht="14.25" customHeight="1"/>
    <row r="107290" ht="14.25" customHeight="1"/>
    <row r="107291" ht="14.25" customHeight="1"/>
    <row r="107292" ht="14.25" customHeight="1"/>
    <row r="107293" ht="14.25" customHeight="1"/>
    <row r="107294" ht="14.25" customHeight="1"/>
    <row r="107295" ht="14.25" customHeight="1"/>
    <row r="107296" ht="14.25" customHeight="1"/>
    <row r="107297" ht="14.25" customHeight="1"/>
    <row r="107298" ht="14.25" customHeight="1"/>
    <row r="107299" ht="14.25" customHeight="1"/>
    <row r="107300" ht="14.25" customHeight="1"/>
    <row r="107301" ht="14.25" customHeight="1"/>
    <row r="107302" ht="14.25" customHeight="1"/>
    <row r="107303" ht="14.25" customHeight="1"/>
    <row r="107304" ht="14.25" customHeight="1"/>
    <row r="107305" ht="14.25" customHeight="1"/>
    <row r="107306" ht="14.25" customHeight="1"/>
    <row r="107307" ht="14.25" customHeight="1"/>
    <row r="107308" ht="14.25" customHeight="1"/>
    <row r="107309" ht="14.25" customHeight="1"/>
    <row r="107310" ht="14.25" customHeight="1"/>
    <row r="107311" ht="14.25" customHeight="1"/>
    <row r="107312" ht="14.25" customHeight="1"/>
    <row r="107313" ht="14.25" customHeight="1"/>
    <row r="107314" ht="14.25" customHeight="1"/>
    <row r="107315" ht="14.25" customHeight="1"/>
    <row r="107316" ht="14.25" customHeight="1"/>
    <row r="107317" ht="14.25" customHeight="1"/>
    <row r="107318" ht="14.25" customHeight="1"/>
    <row r="107319" ht="14.25" customHeight="1"/>
    <row r="107320" ht="14.25" customHeight="1"/>
    <row r="107321" ht="14.25" customHeight="1"/>
    <row r="107322" ht="14.25" customHeight="1"/>
    <row r="107323" ht="14.25" customHeight="1"/>
    <row r="107324" ht="14.25" customHeight="1"/>
    <row r="107325" ht="14.25" customHeight="1"/>
    <row r="107326" ht="14.25" customHeight="1"/>
    <row r="107327" ht="14.25" customHeight="1"/>
    <row r="107328" ht="14.25" customHeight="1"/>
    <row r="107329" ht="14.25" customHeight="1"/>
    <row r="107330" ht="14.25" customHeight="1"/>
    <row r="107331" ht="14.25" customHeight="1"/>
    <row r="107332" ht="14.25" customHeight="1"/>
    <row r="107333" ht="14.25" customHeight="1"/>
    <row r="107334" ht="14.25" customHeight="1"/>
    <row r="107335" ht="14.25" customHeight="1"/>
    <row r="107336" ht="14.25" customHeight="1"/>
    <row r="107337" ht="14.25" customHeight="1"/>
    <row r="107338" ht="14.25" customHeight="1"/>
    <row r="107339" ht="14.25" customHeight="1"/>
    <row r="107340" ht="14.25" customHeight="1"/>
    <row r="107341" ht="14.25" customHeight="1"/>
    <row r="107342" ht="14.25" customHeight="1"/>
    <row r="107343" ht="14.25" customHeight="1"/>
    <row r="107344" ht="14.25" customHeight="1"/>
    <row r="107345" ht="14.25" customHeight="1"/>
    <row r="107346" ht="14.25" customHeight="1"/>
    <row r="107347" ht="14.25" customHeight="1"/>
    <row r="107348" ht="14.25" customHeight="1"/>
    <row r="107349" ht="14.25" customHeight="1"/>
    <row r="107350" ht="14.25" customHeight="1"/>
    <row r="107351" ht="14.25" customHeight="1"/>
    <row r="107352" ht="14.25" customHeight="1"/>
    <row r="107353" ht="14.25" customHeight="1"/>
    <row r="107354" ht="14.25" customHeight="1"/>
    <row r="107355" ht="14.25" customHeight="1"/>
    <row r="107356" ht="14.25" customHeight="1"/>
    <row r="107357" ht="14.25" customHeight="1"/>
    <row r="107358" ht="14.25" customHeight="1"/>
    <row r="107359" ht="14.25" customHeight="1"/>
    <row r="107360" ht="14.25" customHeight="1"/>
    <row r="107361" ht="14.25" customHeight="1"/>
    <row r="107362" ht="14.25" customHeight="1"/>
    <row r="107363" ht="14.25" customHeight="1"/>
    <row r="107364" ht="14.25" customHeight="1"/>
    <row r="107365" ht="14.25" customHeight="1"/>
    <row r="107366" ht="14.25" customHeight="1"/>
    <row r="107367" ht="14.25" customHeight="1"/>
    <row r="107368" ht="14.25" customHeight="1"/>
    <row r="107369" ht="14.25" customHeight="1"/>
    <row r="107370" ht="14.25" customHeight="1"/>
    <row r="107371" ht="14.25" customHeight="1"/>
    <row r="107372" ht="14.25" customHeight="1"/>
    <row r="107373" ht="14.25" customHeight="1"/>
    <row r="107374" ht="14.25" customHeight="1"/>
    <row r="107375" ht="14.25" customHeight="1"/>
    <row r="107376" ht="14.25" customHeight="1"/>
    <row r="107377" ht="14.25" customHeight="1"/>
    <row r="107378" ht="14.25" customHeight="1"/>
    <row r="107379" ht="14.25" customHeight="1"/>
    <row r="107380" ht="14.25" customHeight="1"/>
    <row r="107381" ht="14.25" customHeight="1"/>
    <row r="107382" ht="14.25" customHeight="1"/>
    <row r="107383" ht="14.25" customHeight="1"/>
    <row r="107384" ht="14.25" customHeight="1"/>
    <row r="107385" ht="14.25" customHeight="1"/>
    <row r="107386" ht="14.25" customHeight="1"/>
    <row r="107387" ht="14.25" customHeight="1"/>
    <row r="107388" ht="14.25" customHeight="1"/>
    <row r="107389" ht="14.25" customHeight="1"/>
    <row r="107390" ht="14.25" customHeight="1"/>
    <row r="107391" ht="14.25" customHeight="1"/>
    <row r="107392" ht="14.25" customHeight="1"/>
    <row r="107393" ht="14.25" customHeight="1"/>
    <row r="107394" ht="14.25" customHeight="1"/>
    <row r="107395" ht="14.25" customHeight="1"/>
    <row r="107396" ht="14.25" customHeight="1"/>
    <row r="107397" ht="14.25" customHeight="1"/>
    <row r="107398" ht="14.25" customHeight="1"/>
    <row r="107399" ht="14.25" customHeight="1"/>
    <row r="107400" ht="14.25" customHeight="1"/>
    <row r="107401" ht="14.25" customHeight="1"/>
    <row r="107402" ht="14.25" customHeight="1"/>
    <row r="107403" ht="14.25" customHeight="1"/>
    <row r="107404" ht="14.25" customHeight="1"/>
    <row r="107405" ht="14.25" customHeight="1"/>
    <row r="107406" ht="14.25" customHeight="1"/>
    <row r="107407" ht="14.25" customHeight="1"/>
    <row r="107408" ht="14.25" customHeight="1"/>
    <row r="107409" ht="14.25" customHeight="1"/>
    <row r="107410" ht="14.25" customHeight="1"/>
    <row r="107411" ht="14.25" customHeight="1"/>
    <row r="107412" ht="14.25" customHeight="1"/>
    <row r="107413" ht="14.25" customHeight="1"/>
    <row r="107414" ht="14.25" customHeight="1"/>
    <row r="107415" ht="14.25" customHeight="1"/>
    <row r="107416" ht="14.25" customHeight="1"/>
    <row r="107417" ht="14.25" customHeight="1"/>
    <row r="107418" ht="14.25" customHeight="1"/>
    <row r="107419" ht="14.25" customHeight="1"/>
    <row r="107420" ht="14.25" customHeight="1"/>
    <row r="107421" ht="14.25" customHeight="1"/>
    <row r="107422" ht="14.25" customHeight="1"/>
    <row r="107423" ht="14.25" customHeight="1"/>
    <row r="107424" ht="14.25" customHeight="1"/>
    <row r="107425" ht="14.25" customHeight="1"/>
    <row r="107426" ht="14.25" customHeight="1"/>
    <row r="107427" ht="14.25" customHeight="1"/>
    <row r="107428" ht="14.25" customHeight="1"/>
    <row r="107429" ht="14.25" customHeight="1"/>
    <row r="107430" ht="14.25" customHeight="1"/>
    <row r="107431" ht="14.25" customHeight="1"/>
    <row r="107432" ht="14.25" customHeight="1"/>
    <row r="107433" ht="14.25" customHeight="1"/>
    <row r="107434" ht="14.25" customHeight="1"/>
    <row r="107435" ht="14.25" customHeight="1"/>
    <row r="107436" ht="14.25" customHeight="1"/>
    <row r="107437" ht="14.25" customHeight="1"/>
    <row r="107438" ht="14.25" customHeight="1"/>
    <row r="107439" ht="14.25" customHeight="1"/>
    <row r="107440" ht="14.25" customHeight="1"/>
    <row r="107441" ht="14.25" customHeight="1"/>
    <row r="107442" ht="14.25" customHeight="1"/>
    <row r="107443" ht="14.25" customHeight="1"/>
    <row r="107444" ht="14.25" customHeight="1"/>
    <row r="107445" ht="14.25" customHeight="1"/>
    <row r="107446" ht="14.25" customHeight="1"/>
    <row r="107447" ht="14.25" customHeight="1"/>
    <row r="107448" ht="14.25" customHeight="1"/>
    <row r="107449" ht="14.25" customHeight="1"/>
    <row r="107450" ht="14.25" customHeight="1"/>
    <row r="107451" ht="14.25" customHeight="1"/>
    <row r="107452" ht="14.25" customHeight="1"/>
    <row r="107453" ht="14.25" customHeight="1"/>
    <row r="107454" ht="14.25" customHeight="1"/>
    <row r="107455" ht="14.25" customHeight="1"/>
    <row r="107456" ht="14.25" customHeight="1"/>
    <row r="107457" ht="14.25" customHeight="1"/>
    <row r="107458" ht="14.25" customHeight="1"/>
    <row r="107459" ht="14.25" customHeight="1"/>
    <row r="107460" ht="14.25" customHeight="1"/>
    <row r="107461" ht="14.25" customHeight="1"/>
    <row r="107462" ht="14.25" customHeight="1"/>
    <row r="107463" ht="14.25" customHeight="1"/>
    <row r="107464" ht="14.25" customHeight="1"/>
    <row r="107465" ht="14.25" customHeight="1"/>
    <row r="107466" ht="14.25" customHeight="1"/>
    <row r="107467" ht="14.25" customHeight="1"/>
    <row r="107468" ht="14.25" customHeight="1"/>
    <row r="107469" ht="14.25" customHeight="1"/>
    <row r="107470" ht="14.25" customHeight="1"/>
    <row r="107471" ht="14.25" customHeight="1"/>
    <row r="107472" ht="14.25" customHeight="1"/>
    <row r="107473" ht="14.25" customHeight="1"/>
    <row r="107474" ht="14.25" customHeight="1"/>
    <row r="107475" ht="14.25" customHeight="1"/>
    <row r="107476" ht="14.25" customHeight="1"/>
    <row r="107477" ht="14.25" customHeight="1"/>
    <row r="107478" ht="14.25" customHeight="1"/>
    <row r="107479" ht="14.25" customHeight="1"/>
    <row r="107480" ht="14.25" customHeight="1"/>
    <row r="107481" ht="14.25" customHeight="1"/>
    <row r="107482" ht="14.25" customHeight="1"/>
    <row r="107483" ht="14.25" customHeight="1"/>
    <row r="107484" ht="14.25" customHeight="1"/>
    <row r="107485" ht="14.25" customHeight="1"/>
    <row r="107486" ht="14.25" customHeight="1"/>
    <row r="107487" ht="14.25" customHeight="1"/>
    <row r="107488" ht="14.25" customHeight="1"/>
    <row r="107489" ht="14.25" customHeight="1"/>
    <row r="107490" ht="14.25" customHeight="1"/>
    <row r="107491" ht="14.25" customHeight="1"/>
    <row r="107492" ht="14.25" customHeight="1"/>
    <row r="107493" ht="14.25" customHeight="1"/>
    <row r="107494" ht="14.25" customHeight="1"/>
    <row r="107495" ht="14.25" customHeight="1"/>
    <row r="107496" ht="14.25" customHeight="1"/>
    <row r="107497" ht="14.25" customHeight="1"/>
    <row r="107498" ht="14.25" customHeight="1"/>
    <row r="107499" ht="14.25" customHeight="1"/>
    <row r="107500" ht="14.25" customHeight="1"/>
    <row r="107501" ht="14.25" customHeight="1"/>
    <row r="107502" ht="14.25" customHeight="1"/>
    <row r="107503" ht="14.25" customHeight="1"/>
    <row r="107504" ht="14.25" customHeight="1"/>
    <row r="107505" ht="14.25" customHeight="1"/>
    <row r="107506" ht="14.25" customHeight="1"/>
    <row r="107507" ht="14.25" customHeight="1"/>
    <row r="107508" ht="14.25" customHeight="1"/>
    <row r="107509" ht="14.25" customHeight="1"/>
    <row r="107510" ht="14.25" customHeight="1"/>
    <row r="107511" ht="14.25" customHeight="1"/>
    <row r="107512" ht="14.25" customHeight="1"/>
    <row r="107513" ht="14.25" customHeight="1"/>
    <row r="107514" ht="14.25" customHeight="1"/>
    <row r="107515" ht="14.25" customHeight="1"/>
    <row r="107516" ht="14.25" customHeight="1"/>
    <row r="107517" ht="14.25" customHeight="1"/>
    <row r="107518" ht="14.25" customHeight="1"/>
    <row r="107519" ht="14.25" customHeight="1"/>
    <row r="107520" ht="14.25" customHeight="1"/>
    <row r="107521" ht="14.25" customHeight="1"/>
    <row r="107522" ht="14.25" customHeight="1"/>
    <row r="107523" ht="14.25" customHeight="1"/>
    <row r="107524" ht="14.25" customHeight="1"/>
    <row r="107525" ht="14.25" customHeight="1"/>
    <row r="107526" ht="14.25" customHeight="1"/>
    <row r="107527" ht="14.25" customHeight="1"/>
    <row r="107528" ht="14.25" customHeight="1"/>
    <row r="107529" ht="14.25" customHeight="1"/>
    <row r="107530" ht="14.25" customHeight="1"/>
    <row r="107531" ht="14.25" customHeight="1"/>
    <row r="107532" ht="14.25" customHeight="1"/>
    <row r="107533" ht="14.25" customHeight="1"/>
    <row r="107534" ht="14.25" customHeight="1"/>
    <row r="107535" ht="14.25" customHeight="1"/>
    <row r="107536" ht="14.25" customHeight="1"/>
    <row r="107537" ht="14.25" customHeight="1"/>
    <row r="107538" ht="14.25" customHeight="1"/>
    <row r="107539" ht="14.25" customHeight="1"/>
    <row r="107540" ht="14.25" customHeight="1"/>
    <row r="107541" ht="14.25" customHeight="1"/>
    <row r="107542" ht="14.25" customHeight="1"/>
    <row r="107543" ht="14.25" customHeight="1"/>
    <row r="107544" ht="14.25" customHeight="1"/>
    <row r="107545" ht="14.25" customHeight="1"/>
    <row r="107546" ht="14.25" customHeight="1"/>
    <row r="107547" ht="14.25" customHeight="1"/>
    <row r="107548" ht="14.25" customHeight="1"/>
    <row r="107549" ht="14.25" customHeight="1"/>
    <row r="107550" ht="14.25" customHeight="1"/>
    <row r="107551" ht="14.25" customHeight="1"/>
    <row r="107552" ht="14.25" customHeight="1"/>
    <row r="107553" ht="14.25" customHeight="1"/>
    <row r="107554" ht="14.25" customHeight="1"/>
    <row r="107555" ht="14.25" customHeight="1"/>
    <row r="107556" ht="14.25" customHeight="1"/>
    <row r="107557" ht="14.25" customHeight="1"/>
    <row r="107558" ht="14.25" customHeight="1"/>
    <row r="107559" ht="14.25" customHeight="1"/>
    <row r="107560" ht="14.25" customHeight="1"/>
    <row r="107561" ht="14.25" customHeight="1"/>
    <row r="107562" ht="14.25" customHeight="1"/>
    <row r="107563" ht="14.25" customHeight="1"/>
    <row r="107564" ht="14.25" customHeight="1"/>
    <row r="107565" ht="14.25" customHeight="1"/>
    <row r="107566" ht="14.25" customHeight="1"/>
    <row r="107567" ht="14.25" customHeight="1"/>
    <row r="107568" ht="14.25" customHeight="1"/>
    <row r="107569" ht="14.25" customHeight="1"/>
    <row r="107570" ht="14.25" customHeight="1"/>
    <row r="107571" ht="14.25" customHeight="1"/>
    <row r="107572" ht="14.25" customHeight="1"/>
    <row r="107573" ht="14.25" customHeight="1"/>
    <row r="107574" ht="14.25" customHeight="1"/>
    <row r="107575" ht="14.25" customHeight="1"/>
    <row r="107576" ht="14.25" customHeight="1"/>
    <row r="107577" ht="14.25" customHeight="1"/>
    <row r="107578" ht="14.25" customHeight="1"/>
    <row r="107579" ht="14.25" customHeight="1"/>
    <row r="107580" ht="14.25" customHeight="1"/>
    <row r="107581" ht="14.25" customHeight="1"/>
    <row r="107582" ht="14.25" customHeight="1"/>
    <row r="107583" ht="14.25" customHeight="1"/>
    <row r="107584" ht="14.25" customHeight="1"/>
    <row r="107585" ht="14.25" customHeight="1"/>
    <row r="107586" ht="14.25" customHeight="1"/>
    <row r="107587" ht="14.25" customHeight="1"/>
    <row r="107588" ht="14.25" customHeight="1"/>
    <row r="107589" ht="14.25" customHeight="1"/>
    <row r="107590" ht="14.25" customHeight="1"/>
    <row r="107591" ht="14.25" customHeight="1"/>
    <row r="107592" ht="14.25" customHeight="1"/>
    <row r="107593" ht="14.25" customHeight="1"/>
    <row r="107594" ht="14.25" customHeight="1"/>
    <row r="107595" ht="14.25" customHeight="1"/>
    <row r="107596" ht="14.25" customHeight="1"/>
    <row r="107597" ht="14.25" customHeight="1"/>
    <row r="107598" ht="14.25" customHeight="1"/>
    <row r="107599" ht="14.25" customHeight="1"/>
    <row r="107600" ht="14.25" customHeight="1"/>
    <row r="107601" ht="14.25" customHeight="1"/>
    <row r="107602" ht="14.25" customHeight="1"/>
    <row r="107603" ht="14.25" customHeight="1"/>
    <row r="107604" ht="14.25" customHeight="1"/>
    <row r="107605" ht="14.25" customHeight="1"/>
    <row r="107606" ht="14.25" customHeight="1"/>
    <row r="107607" ht="14.25" customHeight="1"/>
    <row r="107608" ht="14.25" customHeight="1"/>
    <row r="107609" ht="14.25" customHeight="1"/>
    <row r="107610" ht="14.25" customHeight="1"/>
    <row r="107611" ht="14.25" customHeight="1"/>
    <row r="107612" ht="14.25" customHeight="1"/>
    <row r="107613" ht="14.25" customHeight="1"/>
    <row r="107614" ht="14.25" customHeight="1"/>
    <row r="107615" ht="14.25" customHeight="1"/>
    <row r="107616" ht="14.25" customHeight="1"/>
    <row r="107617" ht="14.25" customHeight="1"/>
    <row r="107618" ht="14.25" customHeight="1"/>
    <row r="107619" ht="14.25" customHeight="1"/>
    <row r="107620" ht="14.25" customHeight="1"/>
    <row r="107621" ht="14.25" customHeight="1"/>
    <row r="107622" ht="14.25" customHeight="1"/>
    <row r="107623" ht="14.25" customHeight="1"/>
    <row r="107624" ht="14.25" customHeight="1"/>
    <row r="107625" ht="14.25" customHeight="1"/>
    <row r="107626" ht="14.25" customHeight="1"/>
    <row r="107627" ht="14.25" customHeight="1"/>
    <row r="107628" ht="14.25" customHeight="1"/>
    <row r="107629" ht="14.25" customHeight="1"/>
    <row r="107630" ht="14.25" customHeight="1"/>
    <row r="107631" ht="14.25" customHeight="1"/>
    <row r="107632" ht="14.25" customHeight="1"/>
    <row r="107633" ht="14.25" customHeight="1"/>
    <row r="107634" ht="14.25" customHeight="1"/>
    <row r="107635" ht="14.25" customHeight="1"/>
    <row r="107636" ht="14.25" customHeight="1"/>
    <row r="107637" ht="14.25" customHeight="1"/>
    <row r="107638" ht="14.25" customHeight="1"/>
    <row r="107639" ht="14.25" customHeight="1"/>
    <row r="107640" ht="14.25" customHeight="1"/>
    <row r="107641" ht="14.25" customHeight="1"/>
    <row r="107642" ht="14.25" customHeight="1"/>
    <row r="107643" ht="14.25" customHeight="1"/>
    <row r="107644" ht="14.25" customHeight="1"/>
    <row r="107645" ht="14.25" customHeight="1"/>
    <row r="107646" ht="14.25" customHeight="1"/>
    <row r="107647" ht="14.25" customHeight="1"/>
    <row r="107648" ht="14.25" customHeight="1"/>
    <row r="107649" ht="14.25" customHeight="1"/>
    <row r="107650" ht="14.25" customHeight="1"/>
    <row r="107651" ht="14.25" customHeight="1"/>
    <row r="107652" ht="14.25" customHeight="1"/>
    <row r="107653" ht="14.25" customHeight="1"/>
    <row r="107654" ht="14.25" customHeight="1"/>
    <row r="107655" ht="14.25" customHeight="1"/>
    <row r="107656" ht="14.25" customHeight="1"/>
    <row r="107657" ht="14.25" customHeight="1"/>
    <row r="107658" ht="14.25" customHeight="1"/>
    <row r="107659" ht="14.25" customHeight="1"/>
    <row r="107660" ht="14.25" customHeight="1"/>
    <row r="107661" ht="14.25" customHeight="1"/>
    <row r="107662" ht="14.25" customHeight="1"/>
    <row r="107663" ht="14.25" customHeight="1"/>
    <row r="107664" ht="14.25" customHeight="1"/>
    <row r="107665" ht="14.25" customHeight="1"/>
    <row r="107666" ht="14.25" customHeight="1"/>
    <row r="107667" ht="14.25" customHeight="1"/>
    <row r="107668" ht="14.25" customHeight="1"/>
    <row r="107669" ht="14.25" customHeight="1"/>
    <row r="107670" ht="14.25" customHeight="1"/>
    <row r="107671" ht="14.25" customHeight="1"/>
    <row r="107672" ht="14.25" customHeight="1"/>
    <row r="107673" ht="14.25" customHeight="1"/>
    <row r="107674" ht="14.25" customHeight="1"/>
    <row r="107675" ht="14.25" customHeight="1"/>
    <row r="107676" ht="14.25" customHeight="1"/>
    <row r="107677" ht="14.25" customHeight="1"/>
    <row r="107678" ht="14.25" customHeight="1"/>
    <row r="107679" ht="14.25" customHeight="1"/>
    <row r="107680" ht="14.25" customHeight="1"/>
    <row r="107681" ht="14.25" customHeight="1"/>
    <row r="107682" ht="14.25" customHeight="1"/>
    <row r="107683" ht="14.25" customHeight="1"/>
    <row r="107684" ht="14.25" customHeight="1"/>
    <row r="107685" ht="14.25" customHeight="1"/>
    <row r="107686" ht="14.25" customHeight="1"/>
    <row r="107687" ht="14.25" customHeight="1"/>
    <row r="107688" ht="14.25" customHeight="1"/>
    <row r="107689" ht="14.25" customHeight="1"/>
    <row r="107690" ht="14.25" customHeight="1"/>
    <row r="107691" ht="14.25" customHeight="1"/>
    <row r="107692" ht="14.25" customHeight="1"/>
    <row r="107693" ht="14.25" customHeight="1"/>
    <row r="107694" ht="14.25" customHeight="1"/>
    <row r="107695" ht="14.25" customHeight="1"/>
    <row r="107696" ht="14.25" customHeight="1"/>
    <row r="107697" ht="14.25" customHeight="1"/>
    <row r="107698" ht="14.25" customHeight="1"/>
    <row r="107699" ht="14.25" customHeight="1"/>
    <row r="107700" ht="14.25" customHeight="1"/>
    <row r="107701" ht="14.25" customHeight="1"/>
    <row r="107702" ht="14.25" customHeight="1"/>
    <row r="107703" ht="14.25" customHeight="1"/>
    <row r="107704" ht="14.25" customHeight="1"/>
    <row r="107705" ht="14.25" customHeight="1"/>
    <row r="107706" ht="14.25" customHeight="1"/>
    <row r="107707" ht="14.25" customHeight="1"/>
    <row r="107708" ht="14.25" customHeight="1"/>
    <row r="107709" ht="14.25" customHeight="1"/>
    <row r="107710" ht="14.25" customHeight="1"/>
    <row r="107711" ht="14.25" customHeight="1"/>
    <row r="107712" ht="14.25" customHeight="1"/>
    <row r="107713" ht="14.25" customHeight="1"/>
    <row r="107714" ht="14.25" customHeight="1"/>
    <row r="107715" ht="14.25" customHeight="1"/>
    <row r="107716" ht="14.25" customHeight="1"/>
    <row r="107717" ht="14.25" customHeight="1"/>
    <row r="107718" ht="14.25" customHeight="1"/>
    <row r="107719" ht="14.25" customHeight="1"/>
    <row r="107720" ht="14.25" customHeight="1"/>
    <row r="107721" ht="14.25" customHeight="1"/>
    <row r="107722" ht="14.25" customHeight="1"/>
    <row r="107723" ht="14.25" customHeight="1"/>
    <row r="107724" ht="14.25" customHeight="1"/>
    <row r="107725" ht="14.25" customHeight="1"/>
    <row r="107726" ht="14.25" customHeight="1"/>
    <row r="107727" ht="14.25" customHeight="1"/>
    <row r="107728" ht="14.25" customHeight="1"/>
    <row r="107729" ht="14.25" customHeight="1"/>
    <row r="107730" ht="14.25" customHeight="1"/>
    <row r="107731" ht="14.25" customHeight="1"/>
    <row r="107732" ht="14.25" customHeight="1"/>
    <row r="107733" ht="14.25" customHeight="1"/>
    <row r="107734" ht="14.25" customHeight="1"/>
    <row r="107735" ht="14.25" customHeight="1"/>
    <row r="107736" ht="14.25" customHeight="1"/>
    <row r="107737" ht="14.25" customHeight="1"/>
    <row r="107738" ht="14.25" customHeight="1"/>
    <row r="107739" ht="14.25" customHeight="1"/>
    <row r="107740" ht="14.25" customHeight="1"/>
    <row r="107741" ht="14.25" customHeight="1"/>
    <row r="107742" ht="14.25" customHeight="1"/>
    <row r="107743" ht="14.25" customHeight="1"/>
    <row r="107744" ht="14.25" customHeight="1"/>
    <row r="107745" ht="14.25" customHeight="1"/>
    <row r="107746" ht="14.25" customHeight="1"/>
    <row r="107747" ht="14.25" customHeight="1"/>
    <row r="107748" ht="14.25" customHeight="1"/>
    <row r="107749" ht="14.25" customHeight="1"/>
    <row r="107750" ht="14.25" customHeight="1"/>
    <row r="107751" ht="14.25" customHeight="1"/>
    <row r="107752" ht="14.25" customHeight="1"/>
    <row r="107753" ht="14.25" customHeight="1"/>
    <row r="107754" ht="14.25" customHeight="1"/>
    <row r="107755" ht="14.25" customHeight="1"/>
    <row r="107756" ht="14.25" customHeight="1"/>
    <row r="107757" ht="14.25" customHeight="1"/>
    <row r="107758" ht="14.25" customHeight="1"/>
    <row r="107759" ht="14.25" customHeight="1"/>
    <row r="107760" ht="14.25" customHeight="1"/>
    <row r="107761" ht="14.25" customHeight="1"/>
    <row r="107762" ht="14.25" customHeight="1"/>
    <row r="107763" ht="14.25" customHeight="1"/>
    <row r="107764" ht="14.25" customHeight="1"/>
    <row r="107765" ht="14.25" customHeight="1"/>
    <row r="107766" ht="14.25" customHeight="1"/>
    <row r="107767" ht="14.25" customHeight="1"/>
    <row r="107768" ht="14.25" customHeight="1"/>
    <row r="107769" ht="14.25" customHeight="1"/>
    <row r="107770" ht="14.25" customHeight="1"/>
    <row r="107771" ht="14.25" customHeight="1"/>
    <row r="107772" ht="14.25" customHeight="1"/>
    <row r="107773" ht="14.25" customHeight="1"/>
    <row r="107774" ht="14.25" customHeight="1"/>
    <row r="107775" ht="14.25" customHeight="1"/>
    <row r="107776" ht="14.25" customHeight="1"/>
    <row r="107777" ht="14.25" customHeight="1"/>
    <row r="107778" ht="14.25" customHeight="1"/>
    <row r="107779" ht="14.25" customHeight="1"/>
    <row r="107780" ht="14.25" customHeight="1"/>
    <row r="107781" ht="14.25" customHeight="1"/>
    <row r="107782" ht="14.25" customHeight="1"/>
    <row r="107783" ht="14.25" customHeight="1"/>
    <row r="107784" ht="14.25" customHeight="1"/>
    <row r="107785" ht="14.25" customHeight="1"/>
    <row r="107786" ht="14.25" customHeight="1"/>
    <row r="107787" ht="14.25" customHeight="1"/>
    <row r="107788" ht="14.25" customHeight="1"/>
    <row r="107789" ht="14.25" customHeight="1"/>
    <row r="107790" ht="14.25" customHeight="1"/>
    <row r="107791" ht="14.25" customHeight="1"/>
    <row r="107792" ht="14.25" customHeight="1"/>
    <row r="107793" ht="14.25" customHeight="1"/>
    <row r="107794" ht="14.25" customHeight="1"/>
    <row r="107795" ht="14.25" customHeight="1"/>
    <row r="107796" ht="14.25" customHeight="1"/>
    <row r="107797" ht="14.25" customHeight="1"/>
    <row r="107798" ht="14.25" customHeight="1"/>
    <row r="107799" ht="14.25" customHeight="1"/>
    <row r="107800" ht="14.25" customHeight="1"/>
    <row r="107801" ht="14.25" customHeight="1"/>
    <row r="107802" ht="14.25" customHeight="1"/>
    <row r="107803" ht="14.25" customHeight="1"/>
    <row r="107804" ht="14.25" customHeight="1"/>
    <row r="107805" ht="14.25" customHeight="1"/>
    <row r="107806" ht="14.25" customHeight="1"/>
    <row r="107807" ht="14.25" customHeight="1"/>
    <row r="107808" ht="14.25" customHeight="1"/>
    <row r="107809" ht="14.25" customHeight="1"/>
    <row r="107810" ht="14.25" customHeight="1"/>
    <row r="107811" ht="14.25" customHeight="1"/>
    <row r="107812" ht="14.25" customHeight="1"/>
    <row r="107813" ht="14.25" customHeight="1"/>
    <row r="107814" ht="14.25" customHeight="1"/>
    <row r="107815" ht="14.25" customHeight="1"/>
    <row r="107816" ht="14.25" customHeight="1"/>
    <row r="107817" ht="14.25" customHeight="1"/>
    <row r="107818" ht="14.25" customHeight="1"/>
    <row r="107819" ht="14.25" customHeight="1"/>
    <row r="107820" ht="14.25" customHeight="1"/>
    <row r="107821" ht="14.25" customHeight="1"/>
    <row r="107822" ht="14.25" customHeight="1"/>
    <row r="107823" ht="14.25" customHeight="1"/>
    <row r="107824" ht="14.25" customHeight="1"/>
    <row r="107825" ht="14.25" customHeight="1"/>
    <row r="107826" ht="14.25" customHeight="1"/>
    <row r="107827" ht="14.25" customHeight="1"/>
    <row r="107828" ht="14.25" customHeight="1"/>
    <row r="107829" ht="14.25" customHeight="1"/>
    <row r="107830" ht="14.25" customHeight="1"/>
    <row r="107831" ht="14.25" customHeight="1"/>
    <row r="107832" ht="14.25" customHeight="1"/>
    <row r="107833" ht="14.25" customHeight="1"/>
    <row r="107834" ht="14.25" customHeight="1"/>
    <row r="107835" ht="14.25" customHeight="1"/>
    <row r="107836" ht="14.25" customHeight="1"/>
    <row r="107837" ht="14.25" customHeight="1"/>
    <row r="107838" ht="14.25" customHeight="1"/>
    <row r="107839" ht="14.25" customHeight="1"/>
    <row r="107840" ht="14.25" customHeight="1"/>
    <row r="107841" ht="14.25" customHeight="1"/>
    <row r="107842" ht="14.25" customHeight="1"/>
    <row r="107843" ht="14.25" customHeight="1"/>
    <row r="107844" ht="14.25" customHeight="1"/>
    <row r="107845" ht="14.25" customHeight="1"/>
    <row r="107846" ht="14.25" customHeight="1"/>
    <row r="107847" ht="14.25" customHeight="1"/>
    <row r="107848" ht="14.25" customHeight="1"/>
    <row r="107849" ht="14.25" customHeight="1"/>
    <row r="107850" ht="14.25" customHeight="1"/>
    <row r="107851" ht="14.25" customHeight="1"/>
    <row r="107852" ht="14.25" customHeight="1"/>
    <row r="107853" ht="14.25" customHeight="1"/>
    <row r="107854" ht="14.25" customHeight="1"/>
    <row r="107855" ht="14.25" customHeight="1"/>
    <row r="107856" ht="14.25" customHeight="1"/>
    <row r="107857" ht="14.25" customHeight="1"/>
    <row r="107858" ht="14.25" customHeight="1"/>
    <row r="107859" ht="14.25" customHeight="1"/>
    <row r="107860" ht="14.25" customHeight="1"/>
    <row r="107861" ht="14.25" customHeight="1"/>
    <row r="107862" ht="14.25" customHeight="1"/>
    <row r="107863" ht="14.25" customHeight="1"/>
    <row r="107864" ht="14.25" customHeight="1"/>
    <row r="107865" ht="14.25" customHeight="1"/>
    <row r="107866" ht="14.25" customHeight="1"/>
    <row r="107867" ht="14.25" customHeight="1"/>
    <row r="107868" ht="14.25" customHeight="1"/>
    <row r="107869" ht="14.25" customHeight="1"/>
    <row r="107870" ht="14.25" customHeight="1"/>
    <row r="107871" ht="14.25" customHeight="1"/>
    <row r="107872" ht="14.25" customHeight="1"/>
    <row r="107873" ht="14.25" customHeight="1"/>
    <row r="107874" ht="14.25" customHeight="1"/>
    <row r="107875" ht="14.25" customHeight="1"/>
    <row r="107876" ht="14.25" customHeight="1"/>
    <row r="107877" ht="14.25" customHeight="1"/>
    <row r="107878" ht="14.25" customHeight="1"/>
    <row r="107879" ht="14.25" customHeight="1"/>
    <row r="107880" ht="14.25" customHeight="1"/>
    <row r="107881" ht="14.25" customHeight="1"/>
    <row r="107882" ht="14.25" customHeight="1"/>
    <row r="107883" ht="14.25" customHeight="1"/>
    <row r="107884" ht="14.25" customHeight="1"/>
    <row r="107885" ht="14.25" customHeight="1"/>
    <row r="107886" ht="14.25" customHeight="1"/>
    <row r="107887" ht="14.25" customHeight="1"/>
    <row r="107888" ht="14.25" customHeight="1"/>
    <row r="107889" ht="14.25" customHeight="1"/>
    <row r="107890" ht="14.25" customHeight="1"/>
    <row r="107891" ht="14.25" customHeight="1"/>
    <row r="107892" ht="14.25" customHeight="1"/>
    <row r="107893" ht="14.25" customHeight="1"/>
    <row r="107894" ht="14.25" customHeight="1"/>
    <row r="107895" ht="14.25" customHeight="1"/>
    <row r="107896" ht="14.25" customHeight="1"/>
    <row r="107897" ht="14.25" customHeight="1"/>
    <row r="107898" ht="14.25" customHeight="1"/>
    <row r="107899" ht="14.25" customHeight="1"/>
    <row r="107900" ht="14.25" customHeight="1"/>
    <row r="107901" ht="14.25" customHeight="1"/>
    <row r="107902" ht="14.25" customHeight="1"/>
    <row r="107903" ht="14.25" customHeight="1"/>
    <row r="107904" ht="14.25" customHeight="1"/>
    <row r="107905" ht="14.25" customHeight="1"/>
    <row r="107906" ht="14.25" customHeight="1"/>
    <row r="107907" ht="14.25" customHeight="1"/>
    <row r="107908" ht="14.25" customHeight="1"/>
    <row r="107909" ht="14.25" customHeight="1"/>
    <row r="107910" ht="14.25" customHeight="1"/>
    <row r="107911" ht="14.25" customHeight="1"/>
    <row r="107912" ht="14.25" customHeight="1"/>
    <row r="107913" ht="14.25" customHeight="1"/>
    <row r="107914" ht="14.25" customHeight="1"/>
    <row r="107915" ht="14.25" customHeight="1"/>
    <row r="107916" ht="14.25" customHeight="1"/>
    <row r="107917" ht="14.25" customHeight="1"/>
    <row r="107918" ht="14.25" customHeight="1"/>
    <row r="107919" ht="14.25" customHeight="1"/>
    <row r="107920" ht="14.25" customHeight="1"/>
    <row r="107921" ht="14.25" customHeight="1"/>
    <row r="107922" ht="14.25" customHeight="1"/>
    <row r="107923" ht="14.25" customHeight="1"/>
    <row r="107924" ht="14.25" customHeight="1"/>
    <row r="107925" ht="14.25" customHeight="1"/>
    <row r="107926" ht="14.25" customHeight="1"/>
    <row r="107927" ht="14.25" customHeight="1"/>
    <row r="107928" ht="14.25" customHeight="1"/>
    <row r="107929" ht="14.25" customHeight="1"/>
    <row r="107930" ht="14.25" customHeight="1"/>
    <row r="107931" ht="14.25" customHeight="1"/>
    <row r="107932" ht="14.25" customHeight="1"/>
    <row r="107933" ht="14.25" customHeight="1"/>
    <row r="107934" ht="14.25" customHeight="1"/>
    <row r="107935" ht="14.25" customHeight="1"/>
    <row r="107936" ht="14.25" customHeight="1"/>
    <row r="107937" ht="14.25" customHeight="1"/>
    <row r="107938" ht="14.25" customHeight="1"/>
    <row r="107939" ht="14.25" customHeight="1"/>
    <row r="107940" ht="14.25" customHeight="1"/>
    <row r="107941" ht="14.25" customHeight="1"/>
    <row r="107942" ht="14.25" customHeight="1"/>
    <row r="107943" ht="14.25" customHeight="1"/>
    <row r="107944" ht="14.25" customHeight="1"/>
    <row r="107945" ht="14.25" customHeight="1"/>
    <row r="107946" ht="14.25" customHeight="1"/>
    <row r="107947" ht="14.25" customHeight="1"/>
    <row r="107948" ht="14.25" customHeight="1"/>
    <row r="107949" ht="14.25" customHeight="1"/>
    <row r="107950" ht="14.25" customHeight="1"/>
    <row r="107951" ht="14.25" customHeight="1"/>
    <row r="107952" ht="14.25" customHeight="1"/>
    <row r="107953" ht="14.25" customHeight="1"/>
    <row r="107954" ht="14.25" customHeight="1"/>
    <row r="107955" ht="14.25" customHeight="1"/>
    <row r="107956" ht="14.25" customHeight="1"/>
    <row r="107957" ht="14.25" customHeight="1"/>
    <row r="107958" ht="14.25" customHeight="1"/>
    <row r="107959" ht="14.25" customHeight="1"/>
    <row r="107960" ht="14.25" customHeight="1"/>
    <row r="107961" ht="14.25" customHeight="1"/>
    <row r="107962" ht="14.25" customHeight="1"/>
    <row r="107963" ht="14.25" customHeight="1"/>
    <row r="107964" ht="14.25" customHeight="1"/>
    <row r="107965" ht="14.25" customHeight="1"/>
    <row r="107966" ht="14.25" customHeight="1"/>
    <row r="107967" ht="14.25" customHeight="1"/>
    <row r="107968" ht="14.25" customHeight="1"/>
    <row r="107969" ht="14.25" customHeight="1"/>
    <row r="107970" ht="14.25" customHeight="1"/>
    <row r="107971" ht="14.25" customHeight="1"/>
    <row r="107972" ht="14.25" customHeight="1"/>
    <row r="107973" ht="14.25" customHeight="1"/>
    <row r="107974" ht="14.25" customHeight="1"/>
    <row r="107975" ht="14.25" customHeight="1"/>
    <row r="107976" ht="14.25" customHeight="1"/>
    <row r="107977" ht="14.25" customHeight="1"/>
    <row r="107978" ht="14.25" customHeight="1"/>
    <row r="107979" ht="14.25" customHeight="1"/>
    <row r="107980" ht="14.25" customHeight="1"/>
    <row r="107981" ht="14.25" customHeight="1"/>
    <row r="107982" ht="14.25" customHeight="1"/>
    <row r="107983" ht="14.25" customHeight="1"/>
    <row r="107984" ht="14.25" customHeight="1"/>
    <row r="107985" ht="14.25" customHeight="1"/>
    <row r="107986" ht="14.25" customHeight="1"/>
    <row r="107987" ht="14.25" customHeight="1"/>
    <row r="107988" ht="14.25" customHeight="1"/>
    <row r="107989" ht="14.25" customHeight="1"/>
    <row r="107990" ht="14.25" customHeight="1"/>
    <row r="107991" ht="14.25" customHeight="1"/>
    <row r="107992" ht="14.25" customHeight="1"/>
    <row r="107993" ht="14.25" customHeight="1"/>
    <row r="107994" ht="14.25" customHeight="1"/>
    <row r="107995" ht="14.25" customHeight="1"/>
    <row r="107996" ht="14.25" customHeight="1"/>
    <row r="107997" ht="14.25" customHeight="1"/>
    <row r="107998" ht="14.25" customHeight="1"/>
    <row r="107999" ht="14.25" customHeight="1"/>
    <row r="108000" ht="14.25" customHeight="1"/>
    <row r="108001" ht="14.25" customHeight="1"/>
    <row r="108002" ht="14.25" customHeight="1"/>
    <row r="108003" ht="14.25" customHeight="1"/>
    <row r="108004" ht="14.25" customHeight="1"/>
    <row r="108005" ht="14.25" customHeight="1"/>
    <row r="108006" ht="14.25" customHeight="1"/>
    <row r="108007" ht="14.25" customHeight="1"/>
    <row r="108008" ht="14.25" customHeight="1"/>
    <row r="108009" ht="14.25" customHeight="1"/>
    <row r="108010" ht="14.25" customHeight="1"/>
    <row r="108011" ht="14.25" customHeight="1"/>
    <row r="108012" ht="14.25" customHeight="1"/>
    <row r="108013" ht="14.25" customHeight="1"/>
    <row r="108014" ht="14.25" customHeight="1"/>
    <row r="108015" ht="14.25" customHeight="1"/>
    <row r="108016" ht="14.25" customHeight="1"/>
    <row r="108017" ht="14.25" customHeight="1"/>
    <row r="108018" ht="14.25" customHeight="1"/>
    <row r="108019" ht="14.25" customHeight="1"/>
    <row r="108020" ht="14.25" customHeight="1"/>
    <row r="108021" ht="14.25" customHeight="1"/>
    <row r="108022" ht="14.25" customHeight="1"/>
    <row r="108023" ht="14.25" customHeight="1"/>
    <row r="108024" ht="14.25" customHeight="1"/>
    <row r="108025" ht="14.25" customHeight="1"/>
    <row r="108026" ht="14.25" customHeight="1"/>
    <row r="108027" ht="14.25" customHeight="1"/>
    <row r="108028" ht="14.25" customHeight="1"/>
    <row r="108029" ht="14.25" customHeight="1"/>
    <row r="108030" ht="14.25" customHeight="1"/>
    <row r="108031" ht="14.25" customHeight="1"/>
    <row r="108032" ht="14.25" customHeight="1"/>
    <row r="108033" ht="14.25" customHeight="1"/>
    <row r="108034" ht="14.25" customHeight="1"/>
    <row r="108035" ht="14.25" customHeight="1"/>
    <row r="108036" ht="14.25" customHeight="1"/>
    <row r="108037" ht="14.25" customHeight="1"/>
    <row r="108038" ht="14.25" customHeight="1"/>
    <row r="108039" ht="14.25" customHeight="1"/>
    <row r="108040" ht="14.25" customHeight="1"/>
    <row r="108041" ht="14.25" customHeight="1"/>
    <row r="108042" ht="14.25" customHeight="1"/>
    <row r="108043" ht="14.25" customHeight="1"/>
    <row r="108044" ht="14.25" customHeight="1"/>
    <row r="108045" ht="14.25" customHeight="1"/>
    <row r="108046" ht="14.25" customHeight="1"/>
    <row r="108047" ht="14.25" customHeight="1"/>
    <row r="108048" ht="14.25" customHeight="1"/>
    <row r="108049" ht="14.25" customHeight="1"/>
    <row r="108050" ht="14.25" customHeight="1"/>
    <row r="108051" ht="14.25" customHeight="1"/>
    <row r="108052" ht="14.25" customHeight="1"/>
    <row r="108053" ht="14.25" customHeight="1"/>
    <row r="108054" ht="14.25" customHeight="1"/>
    <row r="108055" ht="14.25" customHeight="1"/>
    <row r="108056" ht="14.25" customHeight="1"/>
    <row r="108057" ht="14.25" customHeight="1"/>
    <row r="108058" ht="14.25" customHeight="1"/>
    <row r="108059" ht="14.25" customHeight="1"/>
    <row r="108060" ht="14.25" customHeight="1"/>
    <row r="108061" ht="14.25" customHeight="1"/>
    <row r="108062" ht="14.25" customHeight="1"/>
    <row r="108063" ht="14.25" customHeight="1"/>
    <row r="108064" ht="14.25" customHeight="1"/>
    <row r="108065" ht="14.25" customHeight="1"/>
    <row r="108066" ht="14.25" customHeight="1"/>
    <row r="108067" ht="14.25" customHeight="1"/>
    <row r="108068" ht="14.25" customHeight="1"/>
    <row r="108069" ht="14.25" customHeight="1"/>
    <row r="108070" ht="14.25" customHeight="1"/>
    <row r="108071" ht="14.25" customHeight="1"/>
    <row r="108072" ht="14.25" customHeight="1"/>
    <row r="108073" ht="14.25" customHeight="1"/>
    <row r="108074" ht="14.25" customHeight="1"/>
    <row r="108075" ht="14.25" customHeight="1"/>
    <row r="108076" ht="14.25" customHeight="1"/>
    <row r="108077" ht="14.25" customHeight="1"/>
    <row r="108078" ht="14.25" customHeight="1"/>
    <row r="108079" ht="14.25" customHeight="1"/>
    <row r="108080" ht="14.25" customHeight="1"/>
    <row r="108081" ht="14.25" customHeight="1"/>
    <row r="108082" ht="14.25" customHeight="1"/>
    <row r="108083" ht="14.25" customHeight="1"/>
    <row r="108084" ht="14.25" customHeight="1"/>
    <row r="108085" ht="14.25" customHeight="1"/>
    <row r="108086" ht="14.25" customHeight="1"/>
    <row r="108087" ht="14.25" customHeight="1"/>
    <row r="108088" ht="14.25" customHeight="1"/>
    <row r="108089" ht="14.25" customHeight="1"/>
    <row r="108090" ht="14.25" customHeight="1"/>
    <row r="108091" ht="14.25" customHeight="1"/>
    <row r="108092" ht="14.25" customHeight="1"/>
    <row r="108093" ht="14.25" customHeight="1"/>
    <row r="108094" ht="14.25" customHeight="1"/>
    <row r="108095" ht="14.25" customHeight="1"/>
    <row r="108096" ht="14.25" customHeight="1"/>
    <row r="108097" ht="14.25" customHeight="1"/>
    <row r="108098" ht="14.25" customHeight="1"/>
    <row r="108099" ht="14.25" customHeight="1"/>
    <row r="108100" ht="14.25" customHeight="1"/>
    <row r="108101" ht="14.25" customHeight="1"/>
    <row r="108102" ht="14.25" customHeight="1"/>
    <row r="108103" ht="14.25" customHeight="1"/>
    <row r="108104" ht="14.25" customHeight="1"/>
    <row r="108105" ht="14.25" customHeight="1"/>
    <row r="108106" ht="14.25" customHeight="1"/>
    <row r="108107" ht="14.25" customHeight="1"/>
    <row r="108108" ht="14.25" customHeight="1"/>
    <row r="108109" ht="14.25" customHeight="1"/>
    <row r="108110" ht="14.25" customHeight="1"/>
    <row r="108111" ht="14.25" customHeight="1"/>
    <row r="108112" ht="14.25" customHeight="1"/>
    <row r="108113" ht="14.25" customHeight="1"/>
    <row r="108114" ht="14.25" customHeight="1"/>
    <row r="108115" ht="14.25" customHeight="1"/>
    <row r="108116" ht="14.25" customHeight="1"/>
    <row r="108117" ht="14.25" customHeight="1"/>
    <row r="108118" ht="14.25" customHeight="1"/>
    <row r="108119" ht="14.25" customHeight="1"/>
    <row r="108120" ht="14.25" customHeight="1"/>
    <row r="108121" ht="14.25" customHeight="1"/>
    <row r="108122" ht="14.25" customHeight="1"/>
    <row r="108123" ht="14.25" customHeight="1"/>
    <row r="108124" ht="14.25" customHeight="1"/>
    <row r="108125" ht="14.25" customHeight="1"/>
    <row r="108126" ht="14.25" customHeight="1"/>
    <row r="108127" ht="14.25" customHeight="1"/>
    <row r="108128" ht="14.25" customHeight="1"/>
    <row r="108129" ht="14.25" customHeight="1"/>
    <row r="108130" ht="14.25" customHeight="1"/>
    <row r="108131" ht="14.25" customHeight="1"/>
    <row r="108132" ht="14.25" customHeight="1"/>
    <row r="108133" ht="14.25" customHeight="1"/>
    <row r="108134" ht="14.25" customHeight="1"/>
    <row r="108135" ht="14.25" customHeight="1"/>
    <row r="108136" ht="14.25" customHeight="1"/>
    <row r="108137" ht="14.25" customHeight="1"/>
    <row r="108138" ht="14.25" customHeight="1"/>
    <row r="108139" ht="14.25" customHeight="1"/>
    <row r="108140" ht="14.25" customHeight="1"/>
    <row r="108141" ht="14.25" customHeight="1"/>
    <row r="108142" ht="14.25" customHeight="1"/>
    <row r="108143" ht="14.25" customHeight="1"/>
    <row r="108144" ht="14.25" customHeight="1"/>
    <row r="108145" ht="14.25" customHeight="1"/>
    <row r="108146" ht="14.25" customHeight="1"/>
    <row r="108147" ht="14.25" customHeight="1"/>
    <row r="108148" ht="14.25" customHeight="1"/>
    <row r="108149" ht="14.25" customHeight="1"/>
    <row r="108150" ht="14.25" customHeight="1"/>
    <row r="108151" ht="14.25" customHeight="1"/>
    <row r="108152" ht="14.25" customHeight="1"/>
    <row r="108153" ht="14.25" customHeight="1"/>
    <row r="108154" ht="14.25" customHeight="1"/>
    <row r="108155" ht="14.25" customHeight="1"/>
    <row r="108156" ht="14.25" customHeight="1"/>
    <row r="108157" ht="14.25" customHeight="1"/>
    <row r="108158" ht="14.25" customHeight="1"/>
    <row r="108159" ht="14.25" customHeight="1"/>
    <row r="108160" ht="14.25" customHeight="1"/>
    <row r="108161" ht="14.25" customHeight="1"/>
    <row r="108162" ht="14.25" customHeight="1"/>
    <row r="108163" ht="14.25" customHeight="1"/>
    <row r="108164" ht="14.25" customHeight="1"/>
    <row r="108165" ht="14.25" customHeight="1"/>
    <row r="108166" ht="14.25" customHeight="1"/>
    <row r="108167" ht="14.25" customHeight="1"/>
    <row r="108168" ht="14.25" customHeight="1"/>
    <row r="108169" ht="14.25" customHeight="1"/>
    <row r="108170" ht="14.25" customHeight="1"/>
    <row r="108171" ht="14.25" customHeight="1"/>
    <row r="108172" ht="14.25" customHeight="1"/>
    <row r="108173" ht="14.25" customHeight="1"/>
    <row r="108174" ht="14.25" customHeight="1"/>
    <row r="108175" ht="14.25" customHeight="1"/>
    <row r="108176" ht="14.25" customHeight="1"/>
    <row r="108177" ht="14.25" customHeight="1"/>
    <row r="108178" ht="14.25" customHeight="1"/>
    <row r="108179" ht="14.25" customHeight="1"/>
    <row r="108180" ht="14.25" customHeight="1"/>
    <row r="108181" ht="14.25" customHeight="1"/>
    <row r="108182" ht="14.25" customHeight="1"/>
    <row r="108183" ht="14.25" customHeight="1"/>
    <row r="108184" ht="14.25" customHeight="1"/>
    <row r="108185" ht="14.25" customHeight="1"/>
    <row r="108186" ht="14.25" customHeight="1"/>
    <row r="108187" ht="14.25" customHeight="1"/>
    <row r="108188" ht="14.25" customHeight="1"/>
    <row r="108189" ht="14.25" customHeight="1"/>
    <row r="108190" ht="14.25" customHeight="1"/>
    <row r="108191" ht="14.25" customHeight="1"/>
    <row r="108192" ht="14.25" customHeight="1"/>
    <row r="108193" ht="14.25" customHeight="1"/>
    <row r="108194" ht="14.25" customHeight="1"/>
    <row r="108195" ht="14.25" customHeight="1"/>
    <row r="108196" ht="14.25" customHeight="1"/>
    <row r="108197" ht="14.25" customHeight="1"/>
    <row r="108198" ht="14.25" customHeight="1"/>
    <row r="108199" ht="14.25" customHeight="1"/>
    <row r="108200" ht="14.25" customHeight="1"/>
    <row r="108201" ht="14.25" customHeight="1"/>
    <row r="108202" ht="14.25" customHeight="1"/>
    <row r="108203" ht="14.25" customHeight="1"/>
    <row r="108204" ht="14.25" customHeight="1"/>
    <row r="108205" ht="14.25" customHeight="1"/>
    <row r="108206" ht="14.25" customHeight="1"/>
    <row r="108207" ht="14.25" customHeight="1"/>
    <row r="108208" ht="14.25" customHeight="1"/>
    <row r="108209" ht="14.25" customHeight="1"/>
    <row r="108210" ht="14.25" customHeight="1"/>
    <row r="108211" ht="14.25" customHeight="1"/>
    <row r="108212" ht="14.25" customHeight="1"/>
    <row r="108213" ht="14.25" customHeight="1"/>
    <row r="108214" ht="14.25" customHeight="1"/>
    <row r="108215" ht="14.25" customHeight="1"/>
    <row r="108216" ht="14.25" customHeight="1"/>
    <row r="108217" ht="14.25" customHeight="1"/>
    <row r="108218" ht="14.25" customHeight="1"/>
    <row r="108219" ht="14.25" customHeight="1"/>
    <row r="108220" ht="14.25" customHeight="1"/>
    <row r="108221" ht="14.25" customHeight="1"/>
    <row r="108222" ht="14.25" customHeight="1"/>
    <row r="108223" ht="14.25" customHeight="1"/>
    <row r="108224" ht="14.25" customHeight="1"/>
    <row r="108225" ht="14.25" customHeight="1"/>
    <row r="108226" ht="14.25" customHeight="1"/>
    <row r="108227" ht="14.25" customHeight="1"/>
    <row r="108228" ht="14.25" customHeight="1"/>
    <row r="108229" ht="14.25" customHeight="1"/>
    <row r="108230" ht="14.25" customHeight="1"/>
    <row r="108231" ht="14.25" customHeight="1"/>
    <row r="108232" ht="14.25" customHeight="1"/>
    <row r="108233" ht="14.25" customHeight="1"/>
    <row r="108234" ht="14.25" customHeight="1"/>
    <row r="108235" ht="14.25" customHeight="1"/>
    <row r="108236" ht="14.25" customHeight="1"/>
    <row r="108237" ht="14.25" customHeight="1"/>
    <row r="108238" ht="14.25" customHeight="1"/>
    <row r="108239" ht="14.25" customHeight="1"/>
    <row r="108240" ht="14.25" customHeight="1"/>
    <row r="108241" ht="14.25" customHeight="1"/>
    <row r="108242" ht="14.25" customHeight="1"/>
    <row r="108243" ht="14.25" customHeight="1"/>
    <row r="108244" ht="14.25" customHeight="1"/>
    <row r="108245" ht="14.25" customHeight="1"/>
    <row r="108246" ht="14.25" customHeight="1"/>
    <row r="108247" ht="14.25" customHeight="1"/>
    <row r="108248" ht="14.25" customHeight="1"/>
    <row r="108249" ht="14.25" customHeight="1"/>
    <row r="108250" ht="14.25" customHeight="1"/>
    <row r="108251" ht="14.25" customHeight="1"/>
    <row r="108252" ht="14.25" customHeight="1"/>
    <row r="108253" ht="14.25" customHeight="1"/>
    <row r="108254" ht="14.25" customHeight="1"/>
    <row r="108255" ht="14.25" customHeight="1"/>
    <row r="108256" ht="14.25" customHeight="1"/>
    <row r="108257" ht="14.25" customHeight="1"/>
    <row r="108258" ht="14.25" customHeight="1"/>
    <row r="108259" ht="14.25" customHeight="1"/>
    <row r="108260" ht="14.25" customHeight="1"/>
    <row r="108261" ht="14.25" customHeight="1"/>
    <row r="108262" ht="14.25" customHeight="1"/>
    <row r="108263" ht="14.25" customHeight="1"/>
    <row r="108264" ht="14.25" customHeight="1"/>
    <row r="108265" ht="14.25" customHeight="1"/>
    <row r="108266" ht="14.25" customHeight="1"/>
    <row r="108267" ht="14.25" customHeight="1"/>
    <row r="108268" ht="14.25" customHeight="1"/>
    <row r="108269" ht="14.25" customHeight="1"/>
    <row r="108270" ht="14.25" customHeight="1"/>
    <row r="108271" ht="14.25" customHeight="1"/>
    <row r="108272" ht="14.25" customHeight="1"/>
    <row r="108273" ht="14.25" customHeight="1"/>
    <row r="108274" ht="14.25" customHeight="1"/>
    <row r="108275" ht="14.25" customHeight="1"/>
    <row r="108276" ht="14.25" customHeight="1"/>
    <row r="108277" ht="14.25" customHeight="1"/>
    <row r="108278" ht="14.25" customHeight="1"/>
    <row r="108279" ht="14.25" customHeight="1"/>
    <row r="108280" ht="14.25" customHeight="1"/>
    <row r="108281" ht="14.25" customHeight="1"/>
    <row r="108282" ht="14.25" customHeight="1"/>
    <row r="108283" ht="14.25" customHeight="1"/>
    <row r="108284" ht="14.25" customHeight="1"/>
    <row r="108285" ht="14.25" customHeight="1"/>
    <row r="108286" ht="14.25" customHeight="1"/>
    <row r="108287" ht="14.25" customHeight="1"/>
    <row r="108288" ht="14.25" customHeight="1"/>
    <row r="108289" ht="14.25" customHeight="1"/>
    <row r="108290" ht="14.25" customHeight="1"/>
    <row r="108291" ht="14.25" customHeight="1"/>
    <row r="108292" ht="14.25" customHeight="1"/>
    <row r="108293" ht="14.25" customHeight="1"/>
    <row r="108294" ht="14.25" customHeight="1"/>
    <row r="108295" ht="14.25" customHeight="1"/>
    <row r="108296" ht="14.25" customHeight="1"/>
    <row r="108297" ht="14.25" customHeight="1"/>
    <row r="108298" ht="14.25" customHeight="1"/>
    <row r="108299" ht="14.25" customHeight="1"/>
    <row r="108300" ht="14.25" customHeight="1"/>
    <row r="108301" ht="14.25" customHeight="1"/>
    <row r="108302" ht="14.25" customHeight="1"/>
    <row r="108303" ht="14.25" customHeight="1"/>
    <row r="108304" ht="14.25" customHeight="1"/>
    <row r="108305" ht="14.25" customHeight="1"/>
    <row r="108306" ht="14.25" customHeight="1"/>
    <row r="108307" ht="14.25" customHeight="1"/>
    <row r="108308" ht="14.25" customHeight="1"/>
    <row r="108309" ht="14.25" customHeight="1"/>
    <row r="108310" ht="14.25" customHeight="1"/>
    <row r="108311" ht="14.25" customHeight="1"/>
    <row r="108312" ht="14.25" customHeight="1"/>
    <row r="108313" ht="14.25" customHeight="1"/>
    <row r="108314" ht="14.25" customHeight="1"/>
    <row r="108315" ht="14.25" customHeight="1"/>
    <row r="108316" ht="14.25" customHeight="1"/>
    <row r="108317" ht="14.25" customHeight="1"/>
    <row r="108318" ht="14.25" customHeight="1"/>
    <row r="108319" ht="14.25" customHeight="1"/>
    <row r="108320" ht="14.25" customHeight="1"/>
    <row r="108321" ht="14.25" customHeight="1"/>
    <row r="108322" ht="14.25" customHeight="1"/>
    <row r="108323" ht="14.25" customHeight="1"/>
    <row r="108324" ht="14.25" customHeight="1"/>
    <row r="108325" ht="14.25" customHeight="1"/>
    <row r="108326" ht="14.25" customHeight="1"/>
    <row r="108327" ht="14.25" customHeight="1"/>
    <row r="108328" ht="14.25" customHeight="1"/>
    <row r="108329" ht="14.25" customHeight="1"/>
    <row r="108330" ht="14.25" customHeight="1"/>
    <row r="108331" ht="14.25" customHeight="1"/>
    <row r="108332" ht="14.25" customHeight="1"/>
    <row r="108333" ht="14.25" customHeight="1"/>
    <row r="108334" ht="14.25" customHeight="1"/>
    <row r="108335" ht="14.25" customHeight="1"/>
    <row r="108336" ht="14.25" customHeight="1"/>
    <row r="108337" ht="14.25" customHeight="1"/>
    <row r="108338" ht="14.25" customHeight="1"/>
    <row r="108339" ht="14.25" customHeight="1"/>
    <row r="108340" ht="14.25" customHeight="1"/>
    <row r="108341" ht="14.25" customHeight="1"/>
    <row r="108342" ht="14.25" customHeight="1"/>
    <row r="108343" ht="14.25" customHeight="1"/>
    <row r="108344" ht="14.25" customHeight="1"/>
    <row r="108345" ht="14.25" customHeight="1"/>
    <row r="108346" ht="14.25" customHeight="1"/>
    <row r="108347" ht="14.25" customHeight="1"/>
    <row r="108348" ht="14.25" customHeight="1"/>
    <row r="108349" ht="14.25" customHeight="1"/>
    <row r="108350" ht="14.25" customHeight="1"/>
    <row r="108351" ht="14.25" customHeight="1"/>
    <row r="108352" ht="14.25" customHeight="1"/>
    <row r="108353" ht="14.25" customHeight="1"/>
    <row r="108354" ht="14.25" customHeight="1"/>
    <row r="108355" ht="14.25" customHeight="1"/>
    <row r="108356" ht="14.25" customHeight="1"/>
    <row r="108357" ht="14.25" customHeight="1"/>
    <row r="108358" ht="14.25" customHeight="1"/>
    <row r="108359" ht="14.25" customHeight="1"/>
    <row r="108360" ht="14.25" customHeight="1"/>
    <row r="108361" ht="14.25" customHeight="1"/>
    <row r="108362" ht="14.25" customHeight="1"/>
    <row r="108363" ht="14.25" customHeight="1"/>
    <row r="108364" ht="14.25" customHeight="1"/>
    <row r="108365" ht="14.25" customHeight="1"/>
    <row r="108366" ht="14.25" customHeight="1"/>
    <row r="108367" ht="14.25" customHeight="1"/>
    <row r="108368" ht="14.25" customHeight="1"/>
    <row r="108369" ht="14.25" customHeight="1"/>
    <row r="108370" ht="14.25" customHeight="1"/>
    <row r="108371" ht="14.25" customHeight="1"/>
    <row r="108372" ht="14.25" customHeight="1"/>
    <row r="108373" ht="14.25" customHeight="1"/>
    <row r="108374" ht="14.25" customHeight="1"/>
    <row r="108375" ht="14.25" customHeight="1"/>
    <row r="108376" ht="14.25" customHeight="1"/>
    <row r="108377" ht="14.25" customHeight="1"/>
    <row r="108378" ht="14.25" customHeight="1"/>
    <row r="108379" ht="14.25" customHeight="1"/>
    <row r="108380" ht="14.25" customHeight="1"/>
    <row r="108381" ht="14.25" customHeight="1"/>
    <row r="108382" ht="14.25" customHeight="1"/>
    <row r="108383" ht="14.25" customHeight="1"/>
    <row r="108384" ht="14.25" customHeight="1"/>
    <row r="108385" ht="14.25" customHeight="1"/>
    <row r="108386" ht="14.25" customHeight="1"/>
    <row r="108387" ht="14.25" customHeight="1"/>
    <row r="108388" ht="14.25" customHeight="1"/>
    <row r="108389" ht="14.25" customHeight="1"/>
    <row r="108390" ht="14.25" customHeight="1"/>
    <row r="108391" ht="14.25" customHeight="1"/>
    <row r="108392" ht="14.25" customHeight="1"/>
    <row r="108393" ht="14.25" customHeight="1"/>
    <row r="108394" ht="14.25" customHeight="1"/>
    <row r="108395" ht="14.25" customHeight="1"/>
    <row r="108396" ht="14.25" customHeight="1"/>
    <row r="108397" ht="14.25" customHeight="1"/>
    <row r="108398" ht="14.25" customHeight="1"/>
    <row r="108399" ht="14.25" customHeight="1"/>
    <row r="108400" ht="14.25" customHeight="1"/>
    <row r="108401" ht="14.25" customHeight="1"/>
    <row r="108402" ht="14.25" customHeight="1"/>
    <row r="108403" ht="14.25" customHeight="1"/>
    <row r="108404" ht="14.25" customHeight="1"/>
    <row r="108405" ht="14.25" customHeight="1"/>
    <row r="108406" ht="14.25" customHeight="1"/>
    <row r="108407" ht="14.25" customHeight="1"/>
    <row r="108408" ht="14.25" customHeight="1"/>
    <row r="108409" ht="14.25" customHeight="1"/>
    <row r="108410" ht="14.25" customHeight="1"/>
    <row r="108411" ht="14.25" customHeight="1"/>
    <row r="108412" ht="14.25" customHeight="1"/>
    <row r="108413" ht="14.25" customHeight="1"/>
    <row r="108414" ht="14.25" customHeight="1"/>
    <row r="108415" ht="14.25" customHeight="1"/>
    <row r="108416" ht="14.25" customHeight="1"/>
    <row r="108417" ht="14.25" customHeight="1"/>
    <row r="108418" ht="14.25" customHeight="1"/>
    <row r="108419" ht="14.25" customHeight="1"/>
    <row r="108420" ht="14.25" customHeight="1"/>
    <row r="108421" ht="14.25" customHeight="1"/>
    <row r="108422" ht="14.25" customHeight="1"/>
    <row r="108423" ht="14.25" customHeight="1"/>
    <row r="108424" ht="14.25" customHeight="1"/>
    <row r="108425" ht="14.25" customHeight="1"/>
    <row r="108426" ht="14.25" customHeight="1"/>
    <row r="108427" ht="14.25" customHeight="1"/>
    <row r="108428" ht="14.25" customHeight="1"/>
    <row r="108429" ht="14.25" customHeight="1"/>
    <row r="108430" ht="14.25" customHeight="1"/>
    <row r="108431" ht="14.25" customHeight="1"/>
    <row r="108432" ht="14.25" customHeight="1"/>
    <row r="108433" ht="14.25" customHeight="1"/>
    <row r="108434" ht="14.25" customHeight="1"/>
    <row r="108435" ht="14.25" customHeight="1"/>
    <row r="108436" ht="14.25" customHeight="1"/>
    <row r="108437" ht="14.25" customHeight="1"/>
    <row r="108438" ht="14.25" customHeight="1"/>
    <row r="108439" ht="14.25" customHeight="1"/>
    <row r="108440" ht="14.25" customHeight="1"/>
    <row r="108441" ht="14.25" customHeight="1"/>
    <row r="108442" ht="14.25" customHeight="1"/>
    <row r="108443" ht="14.25" customHeight="1"/>
    <row r="108444" ht="14.25" customHeight="1"/>
    <row r="108445" ht="14.25" customHeight="1"/>
    <row r="108446" ht="14.25" customHeight="1"/>
    <row r="108447" ht="14.25" customHeight="1"/>
    <row r="108448" ht="14.25" customHeight="1"/>
    <row r="108449" ht="14.25" customHeight="1"/>
    <row r="108450" ht="14.25" customHeight="1"/>
    <row r="108451" ht="14.25" customHeight="1"/>
    <row r="108452" ht="14.25" customHeight="1"/>
    <row r="108453" ht="14.25" customHeight="1"/>
    <row r="108454" ht="14.25" customHeight="1"/>
    <row r="108455" ht="14.25" customHeight="1"/>
    <row r="108456" ht="14.25" customHeight="1"/>
    <row r="108457" ht="14.25" customHeight="1"/>
    <row r="108458" ht="14.25" customHeight="1"/>
    <row r="108459" ht="14.25" customHeight="1"/>
    <row r="108460" ht="14.25" customHeight="1"/>
    <row r="108461" ht="14.25" customHeight="1"/>
    <row r="108462" ht="14.25" customHeight="1"/>
    <row r="108463" ht="14.25" customHeight="1"/>
    <row r="108464" ht="14.25" customHeight="1"/>
    <row r="108465" ht="14.25" customHeight="1"/>
    <row r="108466" ht="14.25" customHeight="1"/>
    <row r="108467" ht="14.25" customHeight="1"/>
    <row r="108468" ht="14.25" customHeight="1"/>
    <row r="108469" ht="14.25" customHeight="1"/>
    <row r="108470" ht="14.25" customHeight="1"/>
    <row r="108471" ht="14.25" customHeight="1"/>
    <row r="108472" ht="14.25" customHeight="1"/>
    <row r="108473" ht="14.25" customHeight="1"/>
    <row r="108474" ht="14.25" customHeight="1"/>
    <row r="108475" ht="14.25" customHeight="1"/>
    <row r="108476" ht="14.25" customHeight="1"/>
    <row r="108477" ht="14.25" customHeight="1"/>
    <row r="108478" ht="14.25" customHeight="1"/>
    <row r="108479" ht="14.25" customHeight="1"/>
    <row r="108480" ht="14.25" customHeight="1"/>
    <row r="108481" ht="14.25" customHeight="1"/>
    <row r="108482" ht="14.25" customHeight="1"/>
    <row r="108483" ht="14.25" customHeight="1"/>
    <row r="108484" ht="14.25" customHeight="1"/>
    <row r="108485" ht="14.25" customHeight="1"/>
    <row r="108486" ht="14.25" customHeight="1"/>
    <row r="108487" ht="14.25" customHeight="1"/>
    <row r="108488" ht="14.25" customHeight="1"/>
    <row r="108489" ht="14.25" customHeight="1"/>
    <row r="108490" ht="14.25" customHeight="1"/>
    <row r="108491" ht="14.25" customHeight="1"/>
    <row r="108492" ht="14.25" customHeight="1"/>
    <row r="108493" ht="14.25" customHeight="1"/>
    <row r="108494" ht="14.25" customHeight="1"/>
    <row r="108495" ht="14.25" customHeight="1"/>
    <row r="108496" ht="14.25" customHeight="1"/>
    <row r="108497" ht="14.25" customHeight="1"/>
    <row r="108498" ht="14.25" customHeight="1"/>
    <row r="108499" ht="14.25" customHeight="1"/>
    <row r="108500" ht="14.25" customHeight="1"/>
    <row r="108501" ht="14.25" customHeight="1"/>
    <row r="108502" ht="14.25" customHeight="1"/>
    <row r="108503" ht="14.25" customHeight="1"/>
    <row r="108504" ht="14.25" customHeight="1"/>
    <row r="108505" ht="14.25" customHeight="1"/>
    <row r="108506" ht="14.25" customHeight="1"/>
    <row r="108507" ht="14.25" customHeight="1"/>
    <row r="108508" ht="14.25" customHeight="1"/>
    <row r="108509" ht="14.25" customHeight="1"/>
    <row r="108510" ht="14.25" customHeight="1"/>
    <row r="108511" ht="14.25" customHeight="1"/>
    <row r="108512" ht="14.25" customHeight="1"/>
    <row r="108513" ht="14.25" customHeight="1"/>
    <row r="108514" ht="14.25" customHeight="1"/>
    <row r="108515" ht="14.25" customHeight="1"/>
    <row r="108516" ht="14.25" customHeight="1"/>
    <row r="108517" ht="14.25" customHeight="1"/>
    <row r="108518" ht="14.25" customHeight="1"/>
    <row r="108519" ht="14.25" customHeight="1"/>
    <row r="108520" ht="14.25" customHeight="1"/>
    <row r="108521" ht="14.25" customHeight="1"/>
    <row r="108522" ht="14.25" customHeight="1"/>
    <row r="108523" ht="14.25" customHeight="1"/>
    <row r="108524" ht="14.25" customHeight="1"/>
    <row r="108525" ht="14.25" customHeight="1"/>
    <row r="108526" ht="14.25" customHeight="1"/>
    <row r="108527" ht="14.25" customHeight="1"/>
    <row r="108528" ht="14.25" customHeight="1"/>
    <row r="108529" ht="14.25" customHeight="1"/>
    <row r="108530" ht="14.25" customHeight="1"/>
    <row r="108531" ht="14.25" customHeight="1"/>
    <row r="108532" ht="14.25" customHeight="1"/>
    <row r="108533" ht="14.25" customHeight="1"/>
    <row r="108534" ht="14.25" customHeight="1"/>
    <row r="108535" ht="14.25" customHeight="1"/>
    <row r="108536" ht="14.25" customHeight="1"/>
    <row r="108537" ht="14.25" customHeight="1"/>
    <row r="108538" ht="14.25" customHeight="1"/>
    <row r="108539" ht="14.25" customHeight="1"/>
    <row r="108540" ht="14.25" customHeight="1"/>
    <row r="108541" ht="14.25" customHeight="1"/>
    <row r="108542" ht="14.25" customHeight="1"/>
    <row r="108543" ht="14.25" customHeight="1"/>
    <row r="108544" ht="14.25" customHeight="1"/>
    <row r="108545" ht="14.25" customHeight="1"/>
    <row r="108546" ht="14.25" customHeight="1"/>
    <row r="108547" ht="14.25" customHeight="1"/>
    <row r="108548" ht="14.25" customHeight="1"/>
    <row r="108549" ht="14.25" customHeight="1"/>
    <row r="108550" ht="14.25" customHeight="1"/>
    <row r="108551" ht="14.25" customHeight="1"/>
    <row r="108552" ht="14.25" customHeight="1"/>
    <row r="108553" ht="14.25" customHeight="1"/>
    <row r="108554" ht="14.25" customHeight="1"/>
    <row r="108555" ht="14.25" customHeight="1"/>
    <row r="108556" ht="14.25" customHeight="1"/>
    <row r="108557" ht="14.25" customHeight="1"/>
    <row r="108558" ht="14.25" customHeight="1"/>
    <row r="108559" ht="14.25" customHeight="1"/>
    <row r="108560" ht="14.25" customHeight="1"/>
    <row r="108561" ht="14.25" customHeight="1"/>
    <row r="108562" ht="14.25" customHeight="1"/>
    <row r="108563" ht="14.25" customHeight="1"/>
    <row r="108564" ht="14.25" customHeight="1"/>
    <row r="108565" ht="14.25" customHeight="1"/>
    <row r="108566" ht="14.25" customHeight="1"/>
    <row r="108567" ht="14.25" customHeight="1"/>
    <row r="108568" ht="14.25" customHeight="1"/>
    <row r="108569" ht="14.25" customHeight="1"/>
    <row r="108570" ht="14.25" customHeight="1"/>
    <row r="108571" ht="14.25" customHeight="1"/>
    <row r="108572" ht="14.25" customHeight="1"/>
    <row r="108573" ht="14.25" customHeight="1"/>
    <row r="108574" ht="14.25" customHeight="1"/>
    <row r="108575" ht="14.25" customHeight="1"/>
    <row r="108576" ht="14.25" customHeight="1"/>
    <row r="108577" ht="14.25" customHeight="1"/>
    <row r="108578" ht="14.25" customHeight="1"/>
    <row r="108579" ht="14.25" customHeight="1"/>
    <row r="108580" ht="14.25" customHeight="1"/>
    <row r="108581" ht="14.25" customHeight="1"/>
    <row r="108582" ht="14.25" customHeight="1"/>
    <row r="108583" ht="14.25" customHeight="1"/>
    <row r="108584" ht="14.25" customHeight="1"/>
    <row r="108585" ht="14.25" customHeight="1"/>
    <row r="108586" ht="14.25" customHeight="1"/>
    <row r="108587" ht="14.25" customHeight="1"/>
    <row r="108588" ht="14.25" customHeight="1"/>
    <row r="108589" ht="14.25" customHeight="1"/>
    <row r="108590" ht="14.25" customHeight="1"/>
    <row r="108591" ht="14.25" customHeight="1"/>
    <row r="108592" ht="14.25" customHeight="1"/>
    <row r="108593" ht="14.25" customHeight="1"/>
    <row r="108594" ht="14.25" customHeight="1"/>
    <row r="108595" ht="14.25" customHeight="1"/>
    <row r="108596" ht="14.25" customHeight="1"/>
    <row r="108597" ht="14.25" customHeight="1"/>
    <row r="108598" ht="14.25" customHeight="1"/>
    <row r="108599" ht="14.25" customHeight="1"/>
    <row r="108600" ht="14.25" customHeight="1"/>
    <row r="108601" ht="14.25" customHeight="1"/>
    <row r="108602" ht="14.25" customHeight="1"/>
    <row r="108603" ht="14.25" customHeight="1"/>
    <row r="108604" ht="14.25" customHeight="1"/>
    <row r="108605" ht="14.25" customHeight="1"/>
    <row r="108606" ht="14.25" customHeight="1"/>
    <row r="108607" ht="14.25" customHeight="1"/>
    <row r="108608" ht="14.25" customHeight="1"/>
    <row r="108609" ht="14.25" customHeight="1"/>
    <row r="108610" ht="14.25" customHeight="1"/>
    <row r="108611" ht="14.25" customHeight="1"/>
    <row r="108612" ht="14.25" customHeight="1"/>
    <row r="108613" ht="14.25" customHeight="1"/>
    <row r="108614" ht="14.25" customHeight="1"/>
    <row r="108615" ht="14.25" customHeight="1"/>
    <row r="108616" ht="14.25" customHeight="1"/>
    <row r="108617" ht="14.25" customHeight="1"/>
    <row r="108618" ht="14.25" customHeight="1"/>
    <row r="108619" ht="14.25" customHeight="1"/>
    <row r="108620" ht="14.25" customHeight="1"/>
    <row r="108621" ht="14.25" customHeight="1"/>
    <row r="108622" ht="14.25" customHeight="1"/>
    <row r="108623" ht="14.25" customHeight="1"/>
    <row r="108624" ht="14.25" customHeight="1"/>
    <row r="108625" ht="14.25" customHeight="1"/>
    <row r="108626" ht="14.25" customHeight="1"/>
    <row r="108627" ht="14.25" customHeight="1"/>
    <row r="108628" ht="14.25" customHeight="1"/>
    <row r="108629" ht="14.25" customHeight="1"/>
    <row r="108630" ht="14.25" customHeight="1"/>
    <row r="108631" ht="14.25" customHeight="1"/>
    <row r="108632" ht="14.25" customHeight="1"/>
    <row r="108633" ht="14.25" customHeight="1"/>
    <row r="108634" ht="14.25" customHeight="1"/>
    <row r="108635" ht="14.25" customHeight="1"/>
    <row r="108636" ht="14.25" customHeight="1"/>
    <row r="108637" ht="14.25" customHeight="1"/>
    <row r="108638" ht="14.25" customHeight="1"/>
    <row r="108639" ht="14.25" customHeight="1"/>
    <row r="108640" ht="14.25" customHeight="1"/>
    <row r="108641" ht="14.25" customHeight="1"/>
    <row r="108642" ht="14.25" customHeight="1"/>
    <row r="108643" ht="14.25" customHeight="1"/>
    <row r="108644" ht="14.25" customHeight="1"/>
    <row r="108645" ht="14.25" customHeight="1"/>
    <row r="108646" ht="14.25" customHeight="1"/>
    <row r="108647" ht="14.25" customHeight="1"/>
    <row r="108648" ht="14.25" customHeight="1"/>
    <row r="108649" ht="14.25" customHeight="1"/>
    <row r="108650" ht="14.25" customHeight="1"/>
    <row r="108651" ht="14.25" customHeight="1"/>
    <row r="108652" ht="14.25" customHeight="1"/>
    <row r="108653" ht="14.25" customHeight="1"/>
    <row r="108654" ht="14.25" customHeight="1"/>
    <row r="108655" ht="14.25" customHeight="1"/>
    <row r="108656" ht="14.25" customHeight="1"/>
    <row r="108657" ht="14.25" customHeight="1"/>
    <row r="108658" ht="14.25" customHeight="1"/>
    <row r="108659" ht="14.25" customHeight="1"/>
    <row r="108660" ht="14.25" customHeight="1"/>
    <row r="108661" ht="14.25" customHeight="1"/>
    <row r="108662" ht="14.25" customHeight="1"/>
    <row r="108663" ht="14.25" customHeight="1"/>
    <row r="108664" ht="14.25" customHeight="1"/>
    <row r="108665" ht="14.25" customHeight="1"/>
    <row r="108666" ht="14.25" customHeight="1"/>
    <row r="108667" ht="14.25" customHeight="1"/>
    <row r="108668" ht="14.25" customHeight="1"/>
    <row r="108669" ht="14.25" customHeight="1"/>
    <row r="108670" ht="14.25" customHeight="1"/>
    <row r="108671" ht="14.25" customHeight="1"/>
    <row r="108672" ht="14.25" customHeight="1"/>
    <row r="108673" ht="14.25" customHeight="1"/>
    <row r="108674" ht="14.25" customHeight="1"/>
    <row r="108675" ht="14.25" customHeight="1"/>
    <row r="108676" ht="14.25" customHeight="1"/>
    <row r="108677" ht="14.25" customHeight="1"/>
    <row r="108678" ht="14.25" customHeight="1"/>
    <row r="108679" ht="14.25" customHeight="1"/>
    <row r="108680" ht="14.25" customHeight="1"/>
    <row r="108681" ht="14.25" customHeight="1"/>
    <row r="108682" ht="14.25" customHeight="1"/>
    <row r="108683" ht="14.25" customHeight="1"/>
    <row r="108684" ht="14.25" customHeight="1"/>
    <row r="108685" ht="14.25" customHeight="1"/>
    <row r="108686" ht="14.25" customHeight="1"/>
    <row r="108687" ht="14.25" customHeight="1"/>
    <row r="108688" ht="14.25" customHeight="1"/>
    <row r="108689" ht="14.25" customHeight="1"/>
    <row r="108690" ht="14.25" customHeight="1"/>
    <row r="108691" ht="14.25" customHeight="1"/>
    <row r="108692" ht="14.25" customHeight="1"/>
    <row r="108693" ht="14.25" customHeight="1"/>
    <row r="108694" ht="14.25" customHeight="1"/>
    <row r="108695" ht="14.25" customHeight="1"/>
    <row r="108696" ht="14.25" customHeight="1"/>
    <row r="108697" ht="14.25" customHeight="1"/>
    <row r="108698" ht="14.25" customHeight="1"/>
    <row r="108699" ht="14.25" customHeight="1"/>
    <row r="108700" ht="14.25" customHeight="1"/>
    <row r="108701" ht="14.25" customHeight="1"/>
    <row r="108702" ht="14.25" customHeight="1"/>
    <row r="108703" ht="14.25" customHeight="1"/>
    <row r="108704" ht="14.25" customHeight="1"/>
    <row r="108705" ht="14.25" customHeight="1"/>
    <row r="108706" ht="14.25" customHeight="1"/>
    <row r="108707" ht="14.25" customHeight="1"/>
    <row r="108708" ht="14.25" customHeight="1"/>
    <row r="108709" ht="14.25" customHeight="1"/>
    <row r="108710" ht="14.25" customHeight="1"/>
    <row r="108711" ht="14.25" customHeight="1"/>
    <row r="108712" ht="14.25" customHeight="1"/>
    <row r="108713" ht="14.25" customHeight="1"/>
    <row r="108714" ht="14.25" customHeight="1"/>
    <row r="108715" ht="14.25" customHeight="1"/>
    <row r="108716" ht="14.25" customHeight="1"/>
    <row r="108717" ht="14.25" customHeight="1"/>
    <row r="108718" ht="14.25" customHeight="1"/>
    <row r="108719" ht="14.25" customHeight="1"/>
    <row r="108720" ht="14.25" customHeight="1"/>
    <row r="108721" ht="14.25" customHeight="1"/>
    <row r="108722" ht="14.25" customHeight="1"/>
    <row r="108723" ht="14.25" customHeight="1"/>
    <row r="108724" ht="14.25" customHeight="1"/>
    <row r="108725" ht="14.25" customHeight="1"/>
    <row r="108726" ht="14.25" customHeight="1"/>
    <row r="108727" ht="14.25" customHeight="1"/>
    <row r="108728" ht="14.25" customHeight="1"/>
    <row r="108729" ht="14.25" customHeight="1"/>
    <row r="108730" ht="14.25" customHeight="1"/>
    <row r="108731" ht="14.25" customHeight="1"/>
    <row r="108732" ht="14.25" customHeight="1"/>
    <row r="108733" ht="14.25" customHeight="1"/>
    <row r="108734" ht="14.25" customHeight="1"/>
    <row r="108735" ht="14.25" customHeight="1"/>
    <row r="108736" ht="14.25" customHeight="1"/>
    <row r="108737" ht="14.25" customHeight="1"/>
    <row r="108738" ht="14.25" customHeight="1"/>
    <row r="108739" ht="14.25" customHeight="1"/>
    <row r="108740" ht="14.25" customHeight="1"/>
    <row r="108741" ht="14.25" customHeight="1"/>
    <row r="108742" ht="14.25" customHeight="1"/>
    <row r="108743" ht="14.25" customHeight="1"/>
    <row r="108744" ht="14.25" customHeight="1"/>
    <row r="108745" ht="14.25" customHeight="1"/>
    <row r="108746" ht="14.25" customHeight="1"/>
    <row r="108747" ht="14.25" customHeight="1"/>
    <row r="108748" ht="14.25" customHeight="1"/>
    <row r="108749" ht="14.25" customHeight="1"/>
    <row r="108750" ht="14.25" customHeight="1"/>
    <row r="108751" ht="14.25" customHeight="1"/>
    <row r="108752" ht="14.25" customHeight="1"/>
    <row r="108753" ht="14.25" customHeight="1"/>
    <row r="108754" ht="14.25" customHeight="1"/>
    <row r="108755" ht="14.25" customHeight="1"/>
    <row r="108756" ht="14.25" customHeight="1"/>
    <row r="108757" ht="14.25" customHeight="1"/>
    <row r="108758" ht="14.25" customHeight="1"/>
    <row r="108759" ht="14.25" customHeight="1"/>
    <row r="108760" ht="14.25" customHeight="1"/>
    <row r="108761" ht="14.25" customHeight="1"/>
    <row r="108762" ht="14.25" customHeight="1"/>
    <row r="108763" ht="14.25" customHeight="1"/>
    <row r="108764" ht="14.25" customHeight="1"/>
    <row r="108765" ht="14.25" customHeight="1"/>
    <row r="108766" ht="14.25" customHeight="1"/>
    <row r="108767" ht="14.25" customHeight="1"/>
    <row r="108768" ht="14.25" customHeight="1"/>
    <row r="108769" ht="14.25" customHeight="1"/>
    <row r="108770" ht="14.25" customHeight="1"/>
    <row r="108771" ht="14.25" customHeight="1"/>
    <row r="108772" ht="14.25" customHeight="1"/>
    <row r="108773" ht="14.25" customHeight="1"/>
    <row r="108774" ht="14.25" customHeight="1"/>
    <row r="108775" ht="14.25" customHeight="1"/>
    <row r="108776" ht="14.25" customHeight="1"/>
    <row r="108777" ht="14.25" customHeight="1"/>
    <row r="108778" ht="14.25" customHeight="1"/>
    <row r="108779" ht="14.25" customHeight="1"/>
    <row r="108780" ht="14.25" customHeight="1"/>
    <row r="108781" ht="14.25" customHeight="1"/>
    <row r="108782" ht="14.25" customHeight="1"/>
    <row r="108783" ht="14.25" customHeight="1"/>
    <row r="108784" ht="14.25" customHeight="1"/>
    <row r="108785" ht="14.25" customHeight="1"/>
    <row r="108786" ht="14.25" customHeight="1"/>
    <row r="108787" ht="14.25" customHeight="1"/>
    <row r="108788" ht="14.25" customHeight="1"/>
    <row r="108789" ht="14.25" customHeight="1"/>
    <row r="108790" ht="14.25" customHeight="1"/>
    <row r="108791" ht="14.25" customHeight="1"/>
    <row r="108792" ht="14.25" customHeight="1"/>
    <row r="108793" ht="14.25" customHeight="1"/>
    <row r="108794" ht="14.25" customHeight="1"/>
    <row r="108795" ht="14.25" customHeight="1"/>
    <row r="108796" ht="14.25" customHeight="1"/>
    <row r="108797" ht="14.25" customHeight="1"/>
    <row r="108798" ht="14.25" customHeight="1"/>
    <row r="108799" ht="14.25" customHeight="1"/>
    <row r="108800" ht="14.25" customHeight="1"/>
    <row r="108801" ht="14.25" customHeight="1"/>
    <row r="108802" ht="14.25" customHeight="1"/>
    <row r="108803" ht="14.25" customHeight="1"/>
    <row r="108804" ht="14.25" customHeight="1"/>
    <row r="108805" ht="14.25" customHeight="1"/>
    <row r="108806" ht="14.25" customHeight="1"/>
    <row r="108807" ht="14.25" customHeight="1"/>
    <row r="108808" ht="14.25" customHeight="1"/>
    <row r="108809" ht="14.25" customHeight="1"/>
    <row r="108810" ht="14.25" customHeight="1"/>
    <row r="108811" ht="14.25" customHeight="1"/>
    <row r="108812" ht="14.25" customHeight="1"/>
    <row r="108813" ht="14.25" customHeight="1"/>
    <row r="108814" ht="14.25" customHeight="1"/>
    <row r="108815" ht="14.25" customHeight="1"/>
    <row r="108816" ht="14.25" customHeight="1"/>
    <row r="108817" ht="14.25" customHeight="1"/>
    <row r="108818" ht="14.25" customHeight="1"/>
    <row r="108819" ht="14.25" customHeight="1"/>
    <row r="108820" ht="14.25" customHeight="1"/>
    <row r="108821" ht="14.25" customHeight="1"/>
    <row r="108822" ht="14.25" customHeight="1"/>
    <row r="108823" ht="14.25" customHeight="1"/>
    <row r="108824" ht="14.25" customHeight="1"/>
    <row r="108825" ht="14.25" customHeight="1"/>
    <row r="108826" ht="14.25" customHeight="1"/>
    <row r="108827" ht="14.25" customHeight="1"/>
    <row r="108828" ht="14.25" customHeight="1"/>
    <row r="108829" ht="14.25" customHeight="1"/>
    <row r="108830" ht="14.25" customHeight="1"/>
    <row r="108831" ht="14.25" customHeight="1"/>
    <row r="108832" ht="14.25" customHeight="1"/>
    <row r="108833" ht="14.25" customHeight="1"/>
    <row r="108834" ht="14.25" customHeight="1"/>
    <row r="108835" ht="14.25" customHeight="1"/>
    <row r="108836" ht="14.25" customHeight="1"/>
    <row r="108837" ht="14.25" customHeight="1"/>
    <row r="108838" ht="14.25" customHeight="1"/>
    <row r="108839" ht="14.25" customHeight="1"/>
    <row r="108840" ht="14.25" customHeight="1"/>
    <row r="108841" ht="14.25" customHeight="1"/>
    <row r="108842" ht="14.25" customHeight="1"/>
    <row r="108843" ht="14.25" customHeight="1"/>
    <row r="108844" ht="14.25" customHeight="1"/>
    <row r="108845" ht="14.25" customHeight="1"/>
    <row r="108846" ht="14.25" customHeight="1"/>
    <row r="108847" ht="14.25" customHeight="1"/>
    <row r="108848" ht="14.25" customHeight="1"/>
    <row r="108849" ht="14.25" customHeight="1"/>
    <row r="108850" ht="14.25" customHeight="1"/>
    <row r="108851" ht="14.25" customHeight="1"/>
    <row r="108852" ht="14.25" customHeight="1"/>
    <row r="108853" ht="14.25" customHeight="1"/>
    <row r="108854" ht="14.25" customHeight="1"/>
    <row r="108855" ht="14.25" customHeight="1"/>
    <row r="108856" ht="14.25" customHeight="1"/>
    <row r="108857" ht="14.25" customHeight="1"/>
    <row r="108858" ht="14.25" customHeight="1"/>
    <row r="108859" ht="14.25" customHeight="1"/>
    <row r="108860" ht="14.25" customHeight="1"/>
    <row r="108861" ht="14.25" customHeight="1"/>
    <row r="108862" ht="14.25" customHeight="1"/>
    <row r="108863" ht="14.25" customHeight="1"/>
    <row r="108864" ht="14.25" customHeight="1"/>
    <row r="108865" ht="14.25" customHeight="1"/>
    <row r="108866" ht="14.25" customHeight="1"/>
    <row r="108867" ht="14.25" customHeight="1"/>
    <row r="108868" ht="14.25" customHeight="1"/>
    <row r="108869" ht="14.25" customHeight="1"/>
    <row r="108870" ht="14.25" customHeight="1"/>
    <row r="108871" ht="14.25" customHeight="1"/>
    <row r="108872" ht="14.25" customHeight="1"/>
    <row r="108873" ht="14.25" customHeight="1"/>
    <row r="108874" ht="14.25" customHeight="1"/>
    <row r="108875" ht="14.25" customHeight="1"/>
    <row r="108876" ht="14.25" customHeight="1"/>
    <row r="108877" ht="14.25" customHeight="1"/>
    <row r="108878" ht="14.25" customHeight="1"/>
    <row r="108879" ht="14.25" customHeight="1"/>
    <row r="108880" ht="14.25" customHeight="1"/>
    <row r="108881" ht="14.25" customHeight="1"/>
    <row r="108882" ht="14.25" customHeight="1"/>
    <row r="108883" ht="14.25" customHeight="1"/>
    <row r="108884" ht="14.25" customHeight="1"/>
    <row r="108885" ht="14.25" customHeight="1"/>
    <row r="108886" ht="14.25" customHeight="1"/>
    <row r="108887" ht="14.25" customHeight="1"/>
    <row r="108888" ht="14.25" customHeight="1"/>
    <row r="108889" ht="14.25" customHeight="1"/>
    <row r="108890" ht="14.25" customHeight="1"/>
    <row r="108891" ht="14.25" customHeight="1"/>
    <row r="108892" ht="14.25" customHeight="1"/>
    <row r="108893" ht="14.25" customHeight="1"/>
    <row r="108894" ht="14.25" customHeight="1"/>
    <row r="108895" ht="14.25" customHeight="1"/>
    <row r="108896" ht="14.25" customHeight="1"/>
    <row r="108897" ht="14.25" customHeight="1"/>
    <row r="108898" ht="14.25" customHeight="1"/>
    <row r="108899" ht="14.25" customHeight="1"/>
    <row r="108900" ht="14.25" customHeight="1"/>
    <row r="108901" ht="14.25" customHeight="1"/>
    <row r="108902" ht="14.25" customHeight="1"/>
    <row r="108903" ht="14.25" customHeight="1"/>
    <row r="108904" ht="14.25" customHeight="1"/>
    <row r="108905" ht="14.25" customHeight="1"/>
    <row r="108906" ht="14.25" customHeight="1"/>
    <row r="108907" ht="14.25" customHeight="1"/>
    <row r="108908" ht="14.25" customHeight="1"/>
    <row r="108909" ht="14.25" customHeight="1"/>
    <row r="108910" ht="14.25" customHeight="1"/>
    <row r="108911" ht="14.25" customHeight="1"/>
    <row r="108912" ht="14.25" customHeight="1"/>
    <row r="108913" ht="14.25" customHeight="1"/>
    <row r="108914" ht="14.25" customHeight="1"/>
    <row r="108915" ht="14.25" customHeight="1"/>
    <row r="108916" ht="14.25" customHeight="1"/>
    <row r="108917" ht="14.25" customHeight="1"/>
    <row r="108918" ht="14.25" customHeight="1"/>
    <row r="108919" ht="14.25" customHeight="1"/>
    <row r="108920" ht="14.25" customHeight="1"/>
    <row r="108921" ht="14.25" customHeight="1"/>
    <row r="108922" ht="14.25" customHeight="1"/>
    <row r="108923" ht="14.25" customHeight="1"/>
    <row r="108924" ht="14.25" customHeight="1"/>
    <row r="108925" ht="14.25" customHeight="1"/>
    <row r="108926" ht="14.25" customHeight="1"/>
    <row r="108927" ht="14.25" customHeight="1"/>
    <row r="108928" ht="14.25" customHeight="1"/>
    <row r="108929" ht="14.25" customHeight="1"/>
    <row r="108930" ht="14.25" customHeight="1"/>
    <row r="108931" ht="14.25" customHeight="1"/>
    <row r="108932" ht="14.25" customHeight="1"/>
    <row r="108933" ht="14.25" customHeight="1"/>
    <row r="108934" ht="14.25" customHeight="1"/>
    <row r="108935" ht="14.25" customHeight="1"/>
    <row r="108936" ht="14.25" customHeight="1"/>
    <row r="108937" ht="14.25" customHeight="1"/>
    <row r="108938" ht="14.25" customHeight="1"/>
    <row r="108939" ht="14.25" customHeight="1"/>
    <row r="108940" ht="14.25" customHeight="1"/>
    <row r="108941" ht="14.25" customHeight="1"/>
    <row r="108942" ht="14.25" customHeight="1"/>
    <row r="108943" ht="14.25" customHeight="1"/>
    <row r="108944" ht="14.25" customHeight="1"/>
    <row r="108945" ht="14.25" customHeight="1"/>
    <row r="108946" ht="14.25" customHeight="1"/>
    <row r="108947" ht="14.25" customHeight="1"/>
    <row r="108948" ht="14.25" customHeight="1"/>
    <row r="108949" ht="14.25" customHeight="1"/>
    <row r="108950" ht="14.25" customHeight="1"/>
    <row r="108951" ht="14.25" customHeight="1"/>
    <row r="108952" ht="14.25" customHeight="1"/>
    <row r="108953" ht="14.25" customHeight="1"/>
    <row r="108954" ht="14.25" customHeight="1"/>
    <row r="108955" ht="14.25" customHeight="1"/>
    <row r="108956" ht="14.25" customHeight="1"/>
    <row r="108957" ht="14.25" customHeight="1"/>
    <row r="108958" ht="14.25" customHeight="1"/>
    <row r="108959" ht="14.25" customHeight="1"/>
    <row r="108960" ht="14.25" customHeight="1"/>
    <row r="108961" ht="14.25" customHeight="1"/>
    <row r="108962" ht="14.25" customHeight="1"/>
    <row r="108963" ht="14.25" customHeight="1"/>
    <row r="108964" ht="14.25" customHeight="1"/>
    <row r="108965" ht="14.25" customHeight="1"/>
    <row r="108966" ht="14.25" customHeight="1"/>
    <row r="108967" ht="14.25" customHeight="1"/>
    <row r="108968" ht="14.25" customHeight="1"/>
    <row r="108969" ht="14.25" customHeight="1"/>
    <row r="108970" ht="14.25" customHeight="1"/>
    <row r="108971" ht="14.25" customHeight="1"/>
    <row r="108972" ht="14.25" customHeight="1"/>
    <row r="108973" ht="14.25" customHeight="1"/>
    <row r="108974" ht="14.25" customHeight="1"/>
    <row r="108975" ht="14.25" customHeight="1"/>
    <row r="108976" ht="14.25" customHeight="1"/>
    <row r="108977" ht="14.25" customHeight="1"/>
    <row r="108978" ht="14.25" customHeight="1"/>
    <row r="108979" ht="14.25" customHeight="1"/>
    <row r="108980" ht="14.25" customHeight="1"/>
    <row r="108981" ht="14.25" customHeight="1"/>
    <row r="108982" ht="14.25" customHeight="1"/>
    <row r="108983" ht="14.25" customHeight="1"/>
    <row r="108984" ht="14.25" customHeight="1"/>
    <row r="108985" ht="14.25" customHeight="1"/>
    <row r="108986" ht="14.25" customHeight="1"/>
    <row r="108987" ht="14.25" customHeight="1"/>
    <row r="108988" ht="14.25" customHeight="1"/>
    <row r="108989" ht="14.25" customHeight="1"/>
    <row r="108990" ht="14.25" customHeight="1"/>
    <row r="108991" ht="14.25" customHeight="1"/>
    <row r="108992" ht="14.25" customHeight="1"/>
    <row r="108993" ht="14.25" customHeight="1"/>
    <row r="108994" ht="14.25" customHeight="1"/>
    <row r="108995" ht="14.25" customHeight="1"/>
    <row r="108996" ht="14.25" customHeight="1"/>
    <row r="108997" ht="14.25" customHeight="1"/>
    <row r="108998" ht="14.25" customHeight="1"/>
    <row r="108999" ht="14.25" customHeight="1"/>
    <row r="109000" ht="14.25" customHeight="1"/>
    <row r="109001" ht="14.25" customHeight="1"/>
    <row r="109002" ht="14.25" customHeight="1"/>
    <row r="109003" ht="14.25" customHeight="1"/>
    <row r="109004" ht="14.25" customHeight="1"/>
    <row r="109005" ht="14.25" customHeight="1"/>
    <row r="109006" ht="14.25" customHeight="1"/>
    <row r="109007" ht="14.25" customHeight="1"/>
    <row r="109008" ht="14.25" customHeight="1"/>
    <row r="109009" ht="14.25" customHeight="1"/>
    <row r="109010" ht="14.25" customHeight="1"/>
    <row r="109011" ht="14.25" customHeight="1"/>
    <row r="109012" ht="14.25" customHeight="1"/>
    <row r="109013" ht="14.25" customHeight="1"/>
    <row r="109014" ht="14.25" customHeight="1"/>
    <row r="109015" ht="14.25" customHeight="1"/>
    <row r="109016" ht="14.25" customHeight="1"/>
    <row r="109017" ht="14.25" customHeight="1"/>
    <row r="109018" ht="14.25" customHeight="1"/>
    <row r="109019" ht="14.25" customHeight="1"/>
    <row r="109020" ht="14.25" customHeight="1"/>
    <row r="109021" ht="14.25" customHeight="1"/>
    <row r="109022" ht="14.25" customHeight="1"/>
    <row r="109023" ht="14.25" customHeight="1"/>
    <row r="109024" ht="14.25" customHeight="1"/>
    <row r="109025" ht="14.25" customHeight="1"/>
    <row r="109026" ht="14.25" customHeight="1"/>
    <row r="109027" ht="14.25" customHeight="1"/>
    <row r="109028" ht="14.25" customHeight="1"/>
    <row r="109029" ht="14.25" customHeight="1"/>
    <row r="109030" ht="14.25" customHeight="1"/>
    <row r="109031" ht="14.25" customHeight="1"/>
    <row r="109032" ht="14.25" customHeight="1"/>
    <row r="109033" ht="14.25" customHeight="1"/>
    <row r="109034" ht="14.25" customHeight="1"/>
    <row r="109035" ht="14.25" customHeight="1"/>
    <row r="109036" ht="14.25" customHeight="1"/>
    <row r="109037" ht="14.25" customHeight="1"/>
    <row r="109038" ht="14.25" customHeight="1"/>
    <row r="109039" ht="14.25" customHeight="1"/>
    <row r="109040" ht="14.25" customHeight="1"/>
    <row r="109041" ht="14.25" customHeight="1"/>
    <row r="109042" ht="14.25" customHeight="1"/>
    <row r="109043" ht="14.25" customHeight="1"/>
    <row r="109044" ht="14.25" customHeight="1"/>
    <row r="109045" ht="14.25" customHeight="1"/>
    <row r="109046" ht="14.25" customHeight="1"/>
    <row r="109047" ht="14.25" customHeight="1"/>
    <row r="109048" ht="14.25" customHeight="1"/>
    <row r="109049" ht="14.25" customHeight="1"/>
    <row r="109050" ht="14.25" customHeight="1"/>
    <row r="109051" ht="14.25" customHeight="1"/>
    <row r="109052" ht="14.25" customHeight="1"/>
    <row r="109053" ht="14.25" customHeight="1"/>
    <row r="109054" ht="14.25" customHeight="1"/>
    <row r="109055" ht="14.25" customHeight="1"/>
    <row r="109056" ht="14.25" customHeight="1"/>
    <row r="109057" ht="14.25" customHeight="1"/>
    <row r="109058" ht="14.25" customHeight="1"/>
    <row r="109059" ht="14.25" customHeight="1"/>
    <row r="109060" ht="14.25" customHeight="1"/>
    <row r="109061" ht="14.25" customHeight="1"/>
    <row r="109062" ht="14.25" customHeight="1"/>
    <row r="109063" ht="14.25" customHeight="1"/>
    <row r="109064" ht="14.25" customHeight="1"/>
    <row r="109065" ht="14.25" customHeight="1"/>
    <row r="109066" ht="14.25" customHeight="1"/>
    <row r="109067" ht="14.25" customHeight="1"/>
    <row r="109068" ht="14.25" customHeight="1"/>
    <row r="109069" ht="14.25" customHeight="1"/>
    <row r="109070" ht="14.25" customHeight="1"/>
    <row r="109071" ht="14.25" customHeight="1"/>
    <row r="109072" ht="14.25" customHeight="1"/>
    <row r="109073" ht="14.25" customHeight="1"/>
    <row r="109074" ht="14.25" customHeight="1"/>
    <row r="109075" ht="14.25" customHeight="1"/>
    <row r="109076" ht="14.25" customHeight="1"/>
    <row r="109077" ht="14.25" customHeight="1"/>
    <row r="109078" ht="14.25" customHeight="1"/>
    <row r="109079" ht="14.25" customHeight="1"/>
    <row r="109080" ht="14.25" customHeight="1"/>
    <row r="109081" ht="14.25" customHeight="1"/>
    <row r="109082" ht="14.25" customHeight="1"/>
    <row r="109083" ht="14.25" customHeight="1"/>
    <row r="109084" ht="14.25" customHeight="1"/>
    <row r="109085" ht="14.25" customHeight="1"/>
    <row r="109086" ht="14.25" customHeight="1"/>
    <row r="109087" ht="14.25" customHeight="1"/>
    <row r="109088" ht="14.25" customHeight="1"/>
    <row r="109089" ht="14.25" customHeight="1"/>
    <row r="109090" ht="14.25" customHeight="1"/>
    <row r="109091" ht="14.25" customHeight="1"/>
    <row r="109092" ht="14.25" customHeight="1"/>
    <row r="109093" ht="14.25" customHeight="1"/>
    <row r="109094" ht="14.25" customHeight="1"/>
    <row r="109095" ht="14.25" customHeight="1"/>
    <row r="109096" ht="14.25" customHeight="1"/>
    <row r="109097" ht="14.25" customHeight="1"/>
    <row r="109098" ht="14.25" customHeight="1"/>
    <row r="109099" ht="14.25" customHeight="1"/>
    <row r="109100" ht="14.25" customHeight="1"/>
    <row r="109101" ht="14.25" customHeight="1"/>
    <row r="109102" ht="14.25" customHeight="1"/>
    <row r="109103" ht="14.25" customHeight="1"/>
    <row r="109104" ht="14.25" customHeight="1"/>
    <row r="109105" ht="14.25" customHeight="1"/>
    <row r="109106" ht="14.25" customHeight="1"/>
    <row r="109107" ht="14.25" customHeight="1"/>
    <row r="109108" ht="14.25" customHeight="1"/>
    <row r="109109" ht="14.25" customHeight="1"/>
    <row r="109110" ht="14.25" customHeight="1"/>
    <row r="109111" ht="14.25" customHeight="1"/>
    <row r="109112" ht="14.25" customHeight="1"/>
    <row r="109113" ht="14.25" customHeight="1"/>
    <row r="109114" ht="14.25" customHeight="1"/>
    <row r="109115" ht="14.25" customHeight="1"/>
    <row r="109116" ht="14.25" customHeight="1"/>
    <row r="109117" ht="14.25" customHeight="1"/>
    <row r="109118" ht="14.25" customHeight="1"/>
    <row r="109119" ht="14.25" customHeight="1"/>
    <row r="109120" ht="14.25" customHeight="1"/>
    <row r="109121" ht="14.25" customHeight="1"/>
    <row r="109122" ht="14.25" customHeight="1"/>
    <row r="109123" ht="14.25" customHeight="1"/>
    <row r="109124" ht="14.25" customHeight="1"/>
    <row r="109125" ht="14.25" customHeight="1"/>
    <row r="109126" ht="14.25" customHeight="1"/>
    <row r="109127" ht="14.25" customHeight="1"/>
    <row r="109128" ht="14.25" customHeight="1"/>
    <row r="109129" ht="14.25" customHeight="1"/>
    <row r="109130" ht="14.25" customHeight="1"/>
    <row r="109131" ht="14.25" customHeight="1"/>
    <row r="109132" ht="14.25" customHeight="1"/>
    <row r="109133" ht="14.25" customHeight="1"/>
    <row r="109134" ht="14.25" customHeight="1"/>
    <row r="109135" ht="14.25" customHeight="1"/>
    <row r="109136" ht="14.25" customHeight="1"/>
    <row r="109137" ht="14.25" customHeight="1"/>
    <row r="109138" ht="14.25" customHeight="1"/>
    <row r="109139" ht="14.25" customHeight="1"/>
    <row r="109140" ht="14.25" customHeight="1"/>
    <row r="109141" ht="14.25" customHeight="1"/>
    <row r="109142" ht="14.25" customHeight="1"/>
    <row r="109143" ht="14.25" customHeight="1"/>
    <row r="109144" ht="14.25" customHeight="1"/>
    <row r="109145" ht="14.25" customHeight="1"/>
    <row r="109146" ht="14.25" customHeight="1"/>
    <row r="109147" ht="14.25" customHeight="1"/>
    <row r="109148" ht="14.25" customHeight="1"/>
    <row r="109149" ht="14.25" customHeight="1"/>
    <row r="109150" ht="14.25" customHeight="1"/>
    <row r="109151" ht="14.25" customHeight="1"/>
    <row r="109152" ht="14.25" customHeight="1"/>
    <row r="109153" ht="14.25" customHeight="1"/>
    <row r="109154" ht="14.25" customHeight="1"/>
    <row r="109155" ht="14.25" customHeight="1"/>
    <row r="109156" ht="14.25" customHeight="1"/>
    <row r="109157" ht="14.25" customHeight="1"/>
    <row r="109158" ht="14.25" customHeight="1"/>
    <row r="109159" ht="14.25" customHeight="1"/>
    <row r="109160" ht="14.25" customHeight="1"/>
    <row r="109161" ht="14.25" customHeight="1"/>
    <row r="109162" ht="14.25" customHeight="1"/>
    <row r="109163" ht="14.25" customHeight="1"/>
    <row r="109164" ht="14.25" customHeight="1"/>
    <row r="109165" ht="14.25" customHeight="1"/>
    <row r="109166" ht="14.25" customHeight="1"/>
    <row r="109167" ht="14.25" customHeight="1"/>
    <row r="109168" ht="14.25" customHeight="1"/>
    <row r="109169" ht="14.25" customHeight="1"/>
    <row r="109170" ht="14.25" customHeight="1"/>
    <row r="109171" ht="14.25" customHeight="1"/>
    <row r="109172" ht="14.25" customHeight="1"/>
    <row r="109173" ht="14.25" customHeight="1"/>
    <row r="109174" ht="14.25" customHeight="1"/>
    <row r="109175" ht="14.25" customHeight="1"/>
    <row r="109176" ht="14.25" customHeight="1"/>
    <row r="109177" ht="14.25" customHeight="1"/>
    <row r="109178" ht="14.25" customHeight="1"/>
    <row r="109179" ht="14.25" customHeight="1"/>
    <row r="109180" ht="14.25" customHeight="1"/>
    <row r="109181" ht="14.25" customHeight="1"/>
    <row r="109182" ht="14.25" customHeight="1"/>
    <row r="109183" ht="14.25" customHeight="1"/>
    <row r="109184" ht="14.25" customHeight="1"/>
    <row r="109185" ht="14.25" customHeight="1"/>
    <row r="109186" ht="14.25" customHeight="1"/>
    <row r="109187" ht="14.25" customHeight="1"/>
    <row r="109188" ht="14.25" customHeight="1"/>
    <row r="109189" ht="14.25" customHeight="1"/>
    <row r="109190" ht="14.25" customHeight="1"/>
    <row r="109191" ht="14.25" customHeight="1"/>
    <row r="109192" ht="14.25" customHeight="1"/>
    <row r="109193" ht="14.25" customHeight="1"/>
    <row r="109194" ht="14.25" customHeight="1"/>
    <row r="109195" ht="14.25" customHeight="1"/>
    <row r="109196" ht="14.25" customHeight="1"/>
    <row r="109197" ht="14.25" customHeight="1"/>
    <row r="109198" ht="14.25" customHeight="1"/>
    <row r="109199" ht="14.25" customHeight="1"/>
    <row r="109200" ht="14.25" customHeight="1"/>
    <row r="109201" ht="14.25" customHeight="1"/>
    <row r="109202" ht="14.25" customHeight="1"/>
    <row r="109203" ht="14.25" customHeight="1"/>
    <row r="109204" ht="14.25" customHeight="1"/>
    <row r="109205" ht="14.25" customHeight="1"/>
    <row r="109206" ht="14.25" customHeight="1"/>
    <row r="109207" ht="14.25" customHeight="1"/>
    <row r="109208" ht="14.25" customHeight="1"/>
    <row r="109209" ht="14.25" customHeight="1"/>
    <row r="109210" ht="14.25" customHeight="1"/>
    <row r="109211" ht="14.25" customHeight="1"/>
    <row r="109212" ht="14.25" customHeight="1"/>
    <row r="109213" ht="14.25" customHeight="1"/>
    <row r="109214" ht="14.25" customHeight="1"/>
    <row r="109215" ht="14.25" customHeight="1"/>
    <row r="109216" ht="14.25" customHeight="1"/>
    <row r="109217" ht="14.25" customHeight="1"/>
    <row r="109218" ht="14.25" customHeight="1"/>
    <row r="109219" ht="14.25" customHeight="1"/>
    <row r="109220" ht="14.25" customHeight="1"/>
    <row r="109221" ht="14.25" customHeight="1"/>
    <row r="109222" ht="14.25" customHeight="1"/>
    <row r="109223" ht="14.25" customHeight="1"/>
    <row r="109224" ht="14.25" customHeight="1"/>
    <row r="109225" ht="14.25" customHeight="1"/>
    <row r="109226" ht="14.25" customHeight="1"/>
    <row r="109227" ht="14.25" customHeight="1"/>
    <row r="109228" ht="14.25" customHeight="1"/>
    <row r="109229" ht="14.25" customHeight="1"/>
    <row r="109230" ht="14.25" customHeight="1"/>
    <row r="109231" ht="14.25" customHeight="1"/>
    <row r="109232" ht="14.25" customHeight="1"/>
    <row r="109233" ht="14.25" customHeight="1"/>
    <row r="109234" ht="14.25" customHeight="1"/>
    <row r="109235" ht="14.25" customHeight="1"/>
    <row r="109236" ht="14.25" customHeight="1"/>
    <row r="109237" ht="14.25" customHeight="1"/>
    <row r="109238" ht="14.25" customHeight="1"/>
    <row r="109239" ht="14.25" customHeight="1"/>
    <row r="109240" ht="14.25" customHeight="1"/>
    <row r="109241" ht="14.25" customHeight="1"/>
    <row r="109242" ht="14.25" customHeight="1"/>
    <row r="109243" ht="14.25" customHeight="1"/>
    <row r="109244" ht="14.25" customHeight="1"/>
    <row r="109245" ht="14.25" customHeight="1"/>
    <row r="109246" ht="14.25" customHeight="1"/>
    <row r="109247" ht="14.25" customHeight="1"/>
    <row r="109248" ht="14.25" customHeight="1"/>
    <row r="109249" ht="14.25" customHeight="1"/>
    <row r="109250" ht="14.25" customHeight="1"/>
    <row r="109251" ht="14.25" customHeight="1"/>
    <row r="109252" ht="14.25" customHeight="1"/>
    <row r="109253" ht="14.25" customHeight="1"/>
    <row r="109254" ht="14.25" customHeight="1"/>
    <row r="109255" ht="14.25" customHeight="1"/>
    <row r="109256" ht="14.25" customHeight="1"/>
    <row r="109257" ht="14.25" customHeight="1"/>
    <row r="109258" ht="14.25" customHeight="1"/>
    <row r="109259" ht="14.25" customHeight="1"/>
    <row r="109260" ht="14.25" customHeight="1"/>
    <row r="109261" ht="14.25" customHeight="1"/>
    <row r="109262" ht="14.25" customHeight="1"/>
    <row r="109263" ht="14.25" customHeight="1"/>
    <row r="109264" ht="14.25" customHeight="1"/>
    <row r="109265" ht="14.25" customHeight="1"/>
    <row r="109266" ht="14.25" customHeight="1"/>
    <row r="109267" ht="14.25" customHeight="1"/>
    <row r="109268" ht="14.25" customHeight="1"/>
    <row r="109269" ht="14.25" customHeight="1"/>
    <row r="109270" ht="14.25" customHeight="1"/>
    <row r="109271" ht="14.25" customHeight="1"/>
    <row r="109272" ht="14.25" customHeight="1"/>
    <row r="109273" ht="14.25" customHeight="1"/>
    <row r="109274" ht="14.25" customHeight="1"/>
    <row r="109275" ht="14.25" customHeight="1"/>
    <row r="109276" ht="14.25" customHeight="1"/>
    <row r="109277" ht="14.25" customHeight="1"/>
    <row r="109278" ht="14.25" customHeight="1"/>
    <row r="109279" ht="14.25" customHeight="1"/>
    <row r="109280" ht="14.25" customHeight="1"/>
    <row r="109281" ht="14.25" customHeight="1"/>
    <row r="109282" ht="14.25" customHeight="1"/>
    <row r="109283" ht="14.25" customHeight="1"/>
    <row r="109284" ht="14.25" customHeight="1"/>
    <row r="109285" ht="14.25" customHeight="1"/>
    <row r="109286" ht="14.25" customHeight="1"/>
    <row r="109287" ht="14.25" customHeight="1"/>
    <row r="109288" ht="14.25" customHeight="1"/>
    <row r="109289" ht="14.25" customHeight="1"/>
    <row r="109290" ht="14.25" customHeight="1"/>
    <row r="109291" ht="14.25" customHeight="1"/>
    <row r="109292" ht="14.25" customHeight="1"/>
    <row r="109293" ht="14.25" customHeight="1"/>
    <row r="109294" ht="14.25" customHeight="1"/>
    <row r="109295" ht="14.25" customHeight="1"/>
    <row r="109296" ht="14.25" customHeight="1"/>
    <row r="109297" ht="14.25" customHeight="1"/>
    <row r="109298" ht="14.25" customHeight="1"/>
    <row r="109299" ht="14.25" customHeight="1"/>
    <row r="109300" ht="14.25" customHeight="1"/>
    <row r="109301" ht="14.25" customHeight="1"/>
    <row r="109302" ht="14.25" customHeight="1"/>
    <row r="109303" ht="14.25" customHeight="1"/>
    <row r="109304" ht="14.25" customHeight="1"/>
    <row r="109305" ht="14.25" customHeight="1"/>
    <row r="109306" ht="14.25" customHeight="1"/>
    <row r="109307" ht="14.25" customHeight="1"/>
    <row r="109308" ht="14.25" customHeight="1"/>
    <row r="109309" ht="14.25" customHeight="1"/>
    <row r="109310" ht="14.25" customHeight="1"/>
    <row r="109311" ht="14.25" customHeight="1"/>
    <row r="109312" ht="14.25" customHeight="1"/>
    <row r="109313" ht="14.25" customHeight="1"/>
    <row r="109314" ht="14.25" customHeight="1"/>
    <row r="109315" ht="14.25" customHeight="1"/>
    <row r="109316" ht="14.25" customHeight="1"/>
    <row r="109317" ht="14.25" customHeight="1"/>
    <row r="109318" ht="14.25" customHeight="1"/>
    <row r="109319" ht="14.25" customHeight="1"/>
    <row r="109320" ht="14.25" customHeight="1"/>
    <row r="109321" ht="14.25" customHeight="1"/>
    <row r="109322" ht="14.25" customHeight="1"/>
    <row r="109323" ht="14.25" customHeight="1"/>
    <row r="109324" ht="14.25" customHeight="1"/>
    <row r="109325" ht="14.25" customHeight="1"/>
    <row r="109326" ht="14.25" customHeight="1"/>
    <row r="109327" ht="14.25" customHeight="1"/>
    <row r="109328" ht="14.25" customHeight="1"/>
    <row r="109329" ht="14.25" customHeight="1"/>
    <row r="109330" ht="14.25" customHeight="1"/>
    <row r="109331" ht="14.25" customHeight="1"/>
    <row r="109332" ht="14.25" customHeight="1"/>
    <row r="109333" ht="14.25" customHeight="1"/>
    <row r="109334" ht="14.25" customHeight="1"/>
    <row r="109335" ht="14.25" customHeight="1"/>
    <row r="109336" ht="14.25" customHeight="1"/>
    <row r="109337" ht="14.25" customHeight="1"/>
    <row r="109338" ht="14.25" customHeight="1"/>
    <row r="109339" ht="14.25" customHeight="1"/>
    <row r="109340" ht="14.25" customHeight="1"/>
    <row r="109341" ht="14.25" customHeight="1"/>
    <row r="109342" ht="14.25" customHeight="1"/>
    <row r="109343" ht="14.25" customHeight="1"/>
    <row r="109344" ht="14.25" customHeight="1"/>
    <row r="109345" ht="14.25" customHeight="1"/>
    <row r="109346" ht="14.25" customHeight="1"/>
    <row r="109347" ht="14.25" customHeight="1"/>
    <row r="109348" ht="14.25" customHeight="1"/>
    <row r="109349" ht="14.25" customHeight="1"/>
    <row r="109350" ht="14.25" customHeight="1"/>
    <row r="109351" ht="14.25" customHeight="1"/>
    <row r="109352" ht="14.25" customHeight="1"/>
    <row r="109353" ht="14.25" customHeight="1"/>
    <row r="109354" ht="14.25" customHeight="1"/>
    <row r="109355" ht="14.25" customHeight="1"/>
    <row r="109356" ht="14.25" customHeight="1"/>
    <row r="109357" ht="14.25" customHeight="1"/>
    <row r="109358" ht="14.25" customHeight="1"/>
    <row r="109359" ht="14.25" customHeight="1"/>
    <row r="109360" ht="14.25" customHeight="1"/>
    <row r="109361" ht="14.25" customHeight="1"/>
    <row r="109362" ht="14.25" customHeight="1"/>
    <row r="109363" ht="14.25" customHeight="1"/>
    <row r="109364" ht="14.25" customHeight="1"/>
    <row r="109365" ht="14.25" customHeight="1"/>
    <row r="109366" ht="14.25" customHeight="1"/>
    <row r="109367" ht="14.25" customHeight="1"/>
    <row r="109368" ht="14.25" customHeight="1"/>
    <row r="109369" ht="14.25" customHeight="1"/>
    <row r="109370" ht="14.25" customHeight="1"/>
    <row r="109371" ht="14.25" customHeight="1"/>
    <row r="109372" ht="14.25" customHeight="1"/>
    <row r="109373" ht="14.25" customHeight="1"/>
    <row r="109374" ht="14.25" customHeight="1"/>
    <row r="109375" ht="14.25" customHeight="1"/>
    <row r="109376" ht="14.25" customHeight="1"/>
    <row r="109377" ht="14.25" customHeight="1"/>
    <row r="109378" ht="14.25" customHeight="1"/>
    <row r="109379" ht="14.25" customHeight="1"/>
    <row r="109380" ht="14.25" customHeight="1"/>
    <row r="109381" ht="14.25" customHeight="1"/>
    <row r="109382" ht="14.25" customHeight="1"/>
    <row r="109383" ht="14.25" customHeight="1"/>
    <row r="109384" ht="14.25" customHeight="1"/>
    <row r="109385" ht="14.25" customHeight="1"/>
    <row r="109386" ht="14.25" customHeight="1"/>
    <row r="109387" ht="14.25" customHeight="1"/>
    <row r="109388" ht="14.25" customHeight="1"/>
    <row r="109389" ht="14.25" customHeight="1"/>
    <row r="109390" ht="14.25" customHeight="1"/>
    <row r="109391" ht="14.25" customHeight="1"/>
    <row r="109392" ht="14.25" customHeight="1"/>
    <row r="109393" ht="14.25" customHeight="1"/>
    <row r="109394" ht="14.25" customHeight="1"/>
    <row r="109395" ht="14.25" customHeight="1"/>
    <row r="109396" ht="14.25" customHeight="1"/>
    <row r="109397" ht="14.25" customHeight="1"/>
    <row r="109398" ht="14.25" customHeight="1"/>
    <row r="109399" ht="14.25" customHeight="1"/>
    <row r="109400" ht="14.25" customHeight="1"/>
    <row r="109401" ht="14.25" customHeight="1"/>
    <row r="109402" ht="14.25" customHeight="1"/>
    <row r="109403" ht="14.25" customHeight="1"/>
    <row r="109404" ht="14.25" customHeight="1"/>
    <row r="109405" ht="14.25" customHeight="1"/>
    <row r="109406" ht="14.25" customHeight="1"/>
    <row r="109407" ht="14.25" customHeight="1"/>
    <row r="109408" ht="14.25" customHeight="1"/>
    <row r="109409" ht="14.25" customHeight="1"/>
    <row r="109410" ht="14.25" customHeight="1"/>
    <row r="109411" ht="14.25" customHeight="1"/>
    <row r="109412" ht="14.25" customHeight="1"/>
    <row r="109413" ht="14.25" customHeight="1"/>
    <row r="109414" ht="14.25" customHeight="1"/>
    <row r="109415" ht="14.25" customHeight="1"/>
    <row r="109416" ht="14.25" customHeight="1"/>
    <row r="109417" ht="14.25" customHeight="1"/>
    <row r="109418" ht="14.25" customHeight="1"/>
    <row r="109419" ht="14.25" customHeight="1"/>
    <row r="109420" ht="14.25" customHeight="1"/>
    <row r="109421" ht="14.25" customHeight="1"/>
    <row r="109422" ht="14.25" customHeight="1"/>
    <row r="109423" ht="14.25" customHeight="1"/>
    <row r="109424" ht="14.25" customHeight="1"/>
    <row r="109425" ht="14.25" customHeight="1"/>
    <row r="109426" ht="14.25" customHeight="1"/>
    <row r="109427" ht="14.25" customHeight="1"/>
    <row r="109428" ht="14.25" customHeight="1"/>
    <row r="109429" ht="14.25" customHeight="1"/>
    <row r="109430" ht="14.25" customHeight="1"/>
    <row r="109431" ht="14.25" customHeight="1"/>
    <row r="109432" ht="14.25" customHeight="1"/>
    <row r="109433" ht="14.25" customHeight="1"/>
    <row r="109434" ht="14.25" customHeight="1"/>
    <row r="109435" ht="14.25" customHeight="1"/>
    <row r="109436" ht="14.25" customHeight="1"/>
    <row r="109437" ht="14.25" customHeight="1"/>
    <row r="109438" ht="14.25" customHeight="1"/>
    <row r="109439" ht="14.25" customHeight="1"/>
    <row r="109440" ht="14.25" customHeight="1"/>
    <row r="109441" ht="14.25" customHeight="1"/>
    <row r="109442" ht="14.25" customHeight="1"/>
    <row r="109443" ht="14.25" customHeight="1"/>
    <row r="109444" ht="14.25" customHeight="1"/>
    <row r="109445" ht="14.25" customHeight="1"/>
    <row r="109446" ht="14.25" customHeight="1"/>
    <row r="109447" ht="14.25" customHeight="1"/>
    <row r="109448" ht="14.25" customHeight="1"/>
    <row r="109449" ht="14.25" customHeight="1"/>
    <row r="109450" ht="14.25" customHeight="1"/>
    <row r="109451" ht="14.25" customHeight="1"/>
    <row r="109452" ht="14.25" customHeight="1"/>
    <row r="109453" ht="14.25" customHeight="1"/>
    <row r="109454" ht="14.25" customHeight="1"/>
    <row r="109455" ht="14.25" customHeight="1"/>
    <row r="109456" ht="14.25" customHeight="1"/>
    <row r="109457" ht="14.25" customHeight="1"/>
    <row r="109458" ht="14.25" customHeight="1"/>
    <row r="109459" ht="14.25" customHeight="1"/>
    <row r="109460" ht="14.25" customHeight="1"/>
    <row r="109461" ht="14.25" customHeight="1"/>
    <row r="109462" ht="14.25" customHeight="1"/>
    <row r="109463" ht="14.25" customHeight="1"/>
    <row r="109464" ht="14.25" customHeight="1"/>
    <row r="109465" ht="14.25" customHeight="1"/>
    <row r="109466" ht="14.25" customHeight="1"/>
    <row r="109467" ht="14.25" customHeight="1"/>
    <row r="109468" ht="14.25" customHeight="1"/>
    <row r="109469" ht="14.25" customHeight="1"/>
    <row r="109470" ht="14.25" customHeight="1"/>
    <row r="109471" ht="14.25" customHeight="1"/>
    <row r="109472" ht="14.25" customHeight="1"/>
    <row r="109473" ht="14.25" customHeight="1"/>
    <row r="109474" ht="14.25" customHeight="1"/>
    <row r="109475" ht="14.25" customHeight="1"/>
    <row r="109476" ht="14.25" customHeight="1"/>
    <row r="109477" ht="14.25" customHeight="1"/>
    <row r="109478" ht="14.25" customHeight="1"/>
    <row r="109479" ht="14.25" customHeight="1"/>
    <row r="109480" ht="14.25" customHeight="1"/>
    <row r="109481" ht="14.25" customHeight="1"/>
    <row r="109482" ht="14.25" customHeight="1"/>
    <row r="109483" ht="14.25" customHeight="1"/>
    <row r="109484" ht="14.25" customHeight="1"/>
    <row r="109485" ht="14.25" customHeight="1"/>
    <row r="109486" ht="14.25" customHeight="1"/>
    <row r="109487" ht="14.25" customHeight="1"/>
    <row r="109488" ht="14.25" customHeight="1"/>
    <row r="109489" ht="14.25" customHeight="1"/>
    <row r="109490" ht="14.25" customHeight="1"/>
    <row r="109491" ht="14.25" customHeight="1"/>
    <row r="109492" ht="14.25" customHeight="1"/>
    <row r="109493" ht="14.25" customHeight="1"/>
    <row r="109494" ht="14.25" customHeight="1"/>
    <row r="109495" ht="14.25" customHeight="1"/>
    <row r="109496" ht="14.25" customHeight="1"/>
    <row r="109497" ht="14.25" customHeight="1"/>
    <row r="109498" ht="14.25" customHeight="1"/>
    <row r="109499" ht="14.25" customHeight="1"/>
    <row r="109500" ht="14.25" customHeight="1"/>
    <row r="109501" ht="14.25" customHeight="1"/>
    <row r="109502" ht="14.25" customHeight="1"/>
    <row r="109503" ht="14.25" customHeight="1"/>
    <row r="109504" ht="14.25" customHeight="1"/>
    <row r="109505" ht="14.25" customHeight="1"/>
    <row r="109506" ht="14.25" customHeight="1"/>
    <row r="109507" ht="14.25" customHeight="1"/>
    <row r="109508" ht="14.25" customHeight="1"/>
    <row r="109509" ht="14.25" customHeight="1"/>
    <row r="109510" ht="14.25" customHeight="1"/>
    <row r="109511" ht="14.25" customHeight="1"/>
    <row r="109512" ht="14.25" customHeight="1"/>
    <row r="109513" ht="14.25" customHeight="1"/>
    <row r="109514" ht="14.25" customHeight="1"/>
    <row r="109515" ht="14.25" customHeight="1"/>
    <row r="109516" ht="14.25" customHeight="1"/>
    <row r="109517" ht="14.25" customHeight="1"/>
    <row r="109518" ht="14.25" customHeight="1"/>
    <row r="109519" ht="14.25" customHeight="1"/>
    <row r="109520" ht="14.25" customHeight="1"/>
    <row r="109521" ht="14.25" customHeight="1"/>
    <row r="109522" ht="14.25" customHeight="1"/>
    <row r="109523" ht="14.25" customHeight="1"/>
    <row r="109524" ht="14.25" customHeight="1"/>
    <row r="109525" ht="14.25" customHeight="1"/>
    <row r="109526" ht="14.25" customHeight="1"/>
    <row r="109527" ht="14.25" customHeight="1"/>
    <row r="109528" ht="14.25" customHeight="1"/>
    <row r="109529" ht="14.25" customHeight="1"/>
    <row r="109530" ht="14.25" customHeight="1"/>
    <row r="109531" ht="14.25" customHeight="1"/>
    <row r="109532" ht="14.25" customHeight="1"/>
    <row r="109533" ht="14.25" customHeight="1"/>
    <row r="109534" ht="14.25" customHeight="1"/>
    <row r="109535" ht="14.25" customHeight="1"/>
    <row r="109536" ht="14.25" customHeight="1"/>
    <row r="109537" ht="14.25" customHeight="1"/>
    <row r="109538" ht="14.25" customHeight="1"/>
    <row r="109539" ht="14.25" customHeight="1"/>
    <row r="109540" ht="14.25" customHeight="1"/>
    <row r="109541" ht="14.25" customHeight="1"/>
    <row r="109542" ht="14.25" customHeight="1"/>
    <row r="109543" ht="14.25" customHeight="1"/>
    <row r="109544" ht="14.25" customHeight="1"/>
    <row r="109545" ht="14.25" customHeight="1"/>
    <row r="109546" ht="14.25" customHeight="1"/>
    <row r="109547" ht="14.25" customHeight="1"/>
    <row r="109548" ht="14.25" customHeight="1"/>
    <row r="109549" ht="14.25" customHeight="1"/>
    <row r="109550" ht="14.25" customHeight="1"/>
    <row r="109551" ht="14.25" customHeight="1"/>
    <row r="109552" ht="14.25" customHeight="1"/>
    <row r="109553" ht="14.25" customHeight="1"/>
    <row r="109554" ht="14.25" customHeight="1"/>
    <row r="109555" ht="14.25" customHeight="1"/>
    <row r="109556" ht="14.25" customHeight="1"/>
    <row r="109557" ht="14.25" customHeight="1"/>
    <row r="109558" ht="14.25" customHeight="1"/>
    <row r="109559" ht="14.25" customHeight="1"/>
    <row r="109560" ht="14.25" customHeight="1"/>
    <row r="109561" ht="14.25" customHeight="1"/>
    <row r="109562" ht="14.25" customHeight="1"/>
    <row r="109563" ht="14.25" customHeight="1"/>
    <row r="109564" ht="14.25" customHeight="1"/>
    <row r="109565" ht="14.25" customHeight="1"/>
    <row r="109566" ht="14.25" customHeight="1"/>
    <row r="109567" ht="14.25" customHeight="1"/>
    <row r="109568" ht="14.25" customHeight="1"/>
    <row r="109569" ht="14.25" customHeight="1"/>
    <row r="109570" ht="14.25" customHeight="1"/>
    <row r="109571" ht="14.25" customHeight="1"/>
    <row r="109572" ht="14.25" customHeight="1"/>
    <row r="109573" ht="14.25" customHeight="1"/>
    <row r="109574" ht="14.25" customHeight="1"/>
    <row r="109575" ht="14.25" customHeight="1"/>
    <row r="109576" ht="14.25" customHeight="1"/>
    <row r="109577" ht="14.25" customHeight="1"/>
    <row r="109578" ht="14.25" customHeight="1"/>
    <row r="109579" ht="14.25" customHeight="1"/>
    <row r="109580" ht="14.25" customHeight="1"/>
    <row r="109581" ht="14.25" customHeight="1"/>
    <row r="109582" ht="14.25" customHeight="1"/>
    <row r="109583" ht="14.25" customHeight="1"/>
    <row r="109584" ht="14.25" customHeight="1"/>
    <row r="109585" ht="14.25" customHeight="1"/>
    <row r="109586" ht="14.25" customHeight="1"/>
    <row r="109587" ht="14.25" customHeight="1"/>
    <row r="109588" ht="14.25" customHeight="1"/>
    <row r="109589" ht="14.25" customHeight="1"/>
    <row r="109590" ht="14.25" customHeight="1"/>
    <row r="109591" ht="14.25" customHeight="1"/>
    <row r="109592" ht="14.25" customHeight="1"/>
    <row r="109593" ht="14.25" customHeight="1"/>
    <row r="109594" ht="14.25" customHeight="1"/>
    <row r="109595" ht="14.25" customHeight="1"/>
    <row r="109596" ht="14.25" customHeight="1"/>
    <row r="109597" ht="14.25" customHeight="1"/>
    <row r="109598" ht="14.25" customHeight="1"/>
    <row r="109599" ht="14.25" customHeight="1"/>
    <row r="109600" ht="14.25" customHeight="1"/>
    <row r="109601" ht="14.25" customHeight="1"/>
    <row r="109602" ht="14.25" customHeight="1"/>
    <row r="109603" ht="14.25" customHeight="1"/>
    <row r="109604" ht="14.25" customHeight="1"/>
    <row r="109605" ht="14.25" customHeight="1"/>
    <row r="109606" ht="14.25" customHeight="1"/>
    <row r="109607" ht="14.25" customHeight="1"/>
    <row r="109608" ht="14.25" customHeight="1"/>
    <row r="109609" ht="14.25" customHeight="1"/>
    <row r="109610" ht="14.25" customHeight="1"/>
    <row r="109611" ht="14.25" customHeight="1"/>
    <row r="109612" ht="14.25" customHeight="1"/>
    <row r="109613" ht="14.25" customHeight="1"/>
    <row r="109614" ht="14.25" customHeight="1"/>
    <row r="109615" ht="14.25" customHeight="1"/>
    <row r="109616" ht="14.25" customHeight="1"/>
    <row r="109617" ht="14.25" customHeight="1"/>
    <row r="109618" ht="14.25" customHeight="1"/>
    <row r="109619" ht="14.25" customHeight="1"/>
    <row r="109620" ht="14.25" customHeight="1"/>
    <row r="109621" ht="14.25" customHeight="1"/>
    <row r="109622" ht="14.25" customHeight="1"/>
    <row r="109623" ht="14.25" customHeight="1"/>
    <row r="109624" ht="14.25" customHeight="1"/>
    <row r="109625" ht="14.25" customHeight="1"/>
    <row r="109626" ht="14.25" customHeight="1"/>
    <row r="109627" ht="14.25" customHeight="1"/>
    <row r="109628" ht="14.25" customHeight="1"/>
    <row r="109629" ht="14.25" customHeight="1"/>
    <row r="109630" ht="14.25" customHeight="1"/>
    <row r="109631" ht="14.25" customHeight="1"/>
    <row r="109632" ht="14.25" customHeight="1"/>
    <row r="109633" ht="14.25" customHeight="1"/>
    <row r="109634" ht="14.25" customHeight="1"/>
    <row r="109635" ht="14.25" customHeight="1"/>
    <row r="109636" ht="14.25" customHeight="1"/>
    <row r="109637" ht="14.25" customHeight="1"/>
    <row r="109638" ht="14.25" customHeight="1"/>
    <row r="109639" ht="14.25" customHeight="1"/>
    <row r="109640" ht="14.25" customHeight="1"/>
    <row r="109641" ht="14.25" customHeight="1"/>
    <row r="109642" ht="14.25" customHeight="1"/>
    <row r="109643" ht="14.25" customHeight="1"/>
    <row r="109644" ht="14.25" customHeight="1"/>
    <row r="109645" ht="14.25" customHeight="1"/>
    <row r="109646" ht="14.25" customHeight="1"/>
    <row r="109647" ht="14.25" customHeight="1"/>
    <row r="109648" ht="14.25" customHeight="1"/>
    <row r="109649" ht="14.25" customHeight="1"/>
    <row r="109650" ht="14.25" customHeight="1"/>
    <row r="109651" ht="14.25" customHeight="1"/>
    <row r="109652" ht="14.25" customHeight="1"/>
    <row r="109653" ht="14.25" customHeight="1"/>
    <row r="109654" ht="14.25" customHeight="1"/>
    <row r="109655" ht="14.25" customHeight="1"/>
    <row r="109656" ht="14.25" customHeight="1"/>
    <row r="109657" ht="14.25" customHeight="1"/>
    <row r="109658" ht="14.25" customHeight="1"/>
    <row r="109659" ht="14.25" customHeight="1"/>
    <row r="109660" ht="14.25" customHeight="1"/>
    <row r="109661" ht="14.25" customHeight="1"/>
    <row r="109662" ht="14.25" customHeight="1"/>
    <row r="109663" ht="14.25" customHeight="1"/>
    <row r="109664" ht="14.25" customHeight="1"/>
    <row r="109665" ht="14.25" customHeight="1"/>
    <row r="109666" ht="14.25" customHeight="1"/>
    <row r="109667" ht="14.25" customHeight="1"/>
    <row r="109668" ht="14.25" customHeight="1"/>
    <row r="109669" ht="14.25" customHeight="1"/>
    <row r="109670" ht="14.25" customHeight="1"/>
    <row r="109671" ht="14.25" customHeight="1"/>
    <row r="109672" ht="14.25" customHeight="1"/>
    <row r="109673" ht="14.25" customHeight="1"/>
    <row r="109674" ht="14.25" customHeight="1"/>
    <row r="109675" ht="14.25" customHeight="1"/>
    <row r="109676" ht="14.25" customHeight="1"/>
    <row r="109677" ht="14.25" customHeight="1"/>
    <row r="109678" ht="14.25" customHeight="1"/>
    <row r="109679" ht="14.25" customHeight="1"/>
    <row r="109680" ht="14.25" customHeight="1"/>
    <row r="109681" ht="14.25" customHeight="1"/>
    <row r="109682" ht="14.25" customHeight="1"/>
    <row r="109683" ht="14.25" customHeight="1"/>
    <row r="109684" ht="14.25" customHeight="1"/>
    <row r="109685" ht="14.25" customHeight="1"/>
    <row r="109686" ht="14.25" customHeight="1"/>
    <row r="109687" ht="14.25" customHeight="1"/>
    <row r="109688" ht="14.25" customHeight="1"/>
    <row r="109689" ht="14.25" customHeight="1"/>
    <row r="109690" ht="14.25" customHeight="1"/>
    <row r="109691" ht="14.25" customHeight="1"/>
    <row r="109692" ht="14.25" customHeight="1"/>
    <row r="109693" ht="14.25" customHeight="1"/>
    <row r="109694" ht="14.25" customHeight="1"/>
    <row r="109695" ht="14.25" customHeight="1"/>
    <row r="109696" ht="14.25" customHeight="1"/>
    <row r="109697" ht="14.25" customHeight="1"/>
    <row r="109698" ht="14.25" customHeight="1"/>
    <row r="109699" ht="14.25" customHeight="1"/>
    <row r="109700" ht="14.25" customHeight="1"/>
    <row r="109701" ht="14.25" customHeight="1"/>
    <row r="109702" ht="14.25" customHeight="1"/>
    <row r="109703" ht="14.25" customHeight="1"/>
    <row r="109704" ht="14.25" customHeight="1"/>
    <row r="109705" ht="14.25" customHeight="1"/>
    <row r="109706" ht="14.25" customHeight="1"/>
    <row r="109707" ht="14.25" customHeight="1"/>
    <row r="109708" ht="14.25" customHeight="1"/>
    <row r="109709" ht="14.25" customHeight="1"/>
    <row r="109710" ht="14.25" customHeight="1"/>
    <row r="109711" ht="14.25" customHeight="1"/>
    <row r="109712" ht="14.25" customHeight="1"/>
    <row r="109713" ht="14.25" customHeight="1"/>
    <row r="109714" ht="14.25" customHeight="1"/>
    <row r="109715" ht="14.25" customHeight="1"/>
    <row r="109716" ht="14.25" customHeight="1"/>
    <row r="109717" ht="14.25" customHeight="1"/>
    <row r="109718" ht="14.25" customHeight="1"/>
    <row r="109719" ht="14.25" customHeight="1"/>
    <row r="109720" ht="14.25" customHeight="1"/>
    <row r="109721" ht="14.25" customHeight="1"/>
    <row r="109722" ht="14.25" customHeight="1"/>
    <row r="109723" ht="14.25" customHeight="1"/>
    <row r="109724" ht="14.25" customHeight="1"/>
    <row r="109725" ht="14.25" customHeight="1"/>
    <row r="109726" ht="14.25" customHeight="1"/>
    <row r="109727" ht="14.25" customHeight="1"/>
    <row r="109728" ht="14.25" customHeight="1"/>
    <row r="109729" ht="14.25" customHeight="1"/>
    <row r="109730" ht="14.25" customHeight="1"/>
    <row r="109731" ht="14.25" customHeight="1"/>
    <row r="109732" ht="14.25" customHeight="1"/>
    <row r="109733" ht="14.25" customHeight="1"/>
    <row r="109734" ht="14.25" customHeight="1"/>
    <row r="109735" ht="14.25" customHeight="1"/>
    <row r="109736" ht="14.25" customHeight="1"/>
    <row r="109737" ht="14.25" customHeight="1"/>
    <row r="109738" ht="14.25" customHeight="1"/>
    <row r="109739" ht="14.25" customHeight="1"/>
    <row r="109740" ht="14.25" customHeight="1"/>
    <row r="109741" ht="14.25" customHeight="1"/>
    <row r="109742" ht="14.25" customHeight="1"/>
    <row r="109743" ht="14.25" customHeight="1"/>
    <row r="109744" ht="14.25" customHeight="1"/>
    <row r="109745" ht="14.25" customHeight="1"/>
    <row r="109746" ht="14.25" customHeight="1"/>
    <row r="109747" ht="14.25" customHeight="1"/>
    <row r="109748" ht="14.25" customHeight="1"/>
    <row r="109749" ht="14.25" customHeight="1"/>
    <row r="109750" ht="14.25" customHeight="1"/>
    <row r="109751" ht="14.25" customHeight="1"/>
    <row r="109752" ht="14.25" customHeight="1"/>
    <row r="109753" ht="14.25" customHeight="1"/>
    <row r="109754" ht="14.25" customHeight="1"/>
    <row r="109755" ht="14.25" customHeight="1"/>
    <row r="109756" ht="14.25" customHeight="1"/>
    <row r="109757" ht="14.25" customHeight="1"/>
    <row r="109758" ht="14.25" customHeight="1"/>
    <row r="109759" ht="14.25" customHeight="1"/>
    <row r="109760" ht="14.25" customHeight="1"/>
    <row r="109761" ht="14.25" customHeight="1"/>
    <row r="109762" ht="14.25" customHeight="1"/>
    <row r="109763" ht="14.25" customHeight="1"/>
    <row r="109764" ht="14.25" customHeight="1"/>
    <row r="109765" ht="14.25" customHeight="1"/>
    <row r="109766" ht="14.25" customHeight="1"/>
    <row r="109767" ht="14.25" customHeight="1"/>
    <row r="109768" ht="14.25" customHeight="1"/>
    <row r="109769" ht="14.25" customHeight="1"/>
    <row r="109770" ht="14.25" customHeight="1"/>
    <row r="109771" ht="14.25" customHeight="1"/>
    <row r="109772" ht="14.25" customHeight="1"/>
    <row r="109773" ht="14.25" customHeight="1"/>
    <row r="109774" ht="14.25" customHeight="1"/>
    <row r="109775" ht="14.25" customHeight="1"/>
    <row r="109776" ht="14.25" customHeight="1"/>
    <row r="109777" ht="14.25" customHeight="1"/>
    <row r="109778" ht="14.25" customHeight="1"/>
    <row r="109779" ht="14.25" customHeight="1"/>
    <row r="109780" ht="14.25" customHeight="1"/>
    <row r="109781" ht="14.25" customHeight="1"/>
    <row r="109782" ht="14.25" customHeight="1"/>
    <row r="109783" ht="14.25" customHeight="1"/>
    <row r="109784" ht="14.25" customHeight="1"/>
    <row r="109785" ht="14.25" customHeight="1"/>
    <row r="109786" ht="14.25" customHeight="1"/>
    <row r="109787" ht="14.25" customHeight="1"/>
    <row r="109788" ht="14.25" customHeight="1"/>
    <row r="109789" ht="14.25" customHeight="1"/>
    <row r="109790" ht="14.25" customHeight="1"/>
    <row r="109791" ht="14.25" customHeight="1"/>
    <row r="109792" ht="14.25" customHeight="1"/>
    <row r="109793" ht="14.25" customHeight="1"/>
    <row r="109794" ht="14.25" customHeight="1"/>
    <row r="109795" ht="14.25" customHeight="1"/>
    <row r="109796" ht="14.25" customHeight="1"/>
    <row r="109797" ht="14.25" customHeight="1"/>
    <row r="109798" ht="14.25" customHeight="1"/>
    <row r="109799" ht="14.25" customHeight="1"/>
    <row r="109800" ht="14.25" customHeight="1"/>
    <row r="109801" ht="14.25" customHeight="1"/>
    <row r="109802" ht="14.25" customHeight="1"/>
    <row r="109803" ht="14.25" customHeight="1"/>
    <row r="109804" ht="14.25" customHeight="1"/>
    <row r="109805" ht="14.25" customHeight="1"/>
    <row r="109806" ht="14.25" customHeight="1"/>
    <row r="109807" ht="14.25" customHeight="1"/>
    <row r="109808" ht="14.25" customHeight="1"/>
    <row r="109809" ht="14.25" customHeight="1"/>
    <row r="109810" ht="14.25" customHeight="1"/>
    <row r="109811" ht="14.25" customHeight="1"/>
    <row r="109812" ht="14.25" customHeight="1"/>
    <row r="109813" ht="14.25" customHeight="1"/>
    <row r="109814" ht="14.25" customHeight="1"/>
    <row r="109815" ht="14.25" customHeight="1"/>
    <row r="109816" ht="14.25" customHeight="1"/>
    <row r="109817" ht="14.25" customHeight="1"/>
    <row r="109818" ht="14.25" customHeight="1"/>
    <row r="109819" ht="14.25" customHeight="1"/>
    <row r="109820" ht="14.25" customHeight="1"/>
    <row r="109821" ht="14.25" customHeight="1"/>
    <row r="109822" ht="14.25" customHeight="1"/>
    <row r="109823" ht="14.25" customHeight="1"/>
    <row r="109824" ht="14.25" customHeight="1"/>
    <row r="109825" ht="14.25" customHeight="1"/>
    <row r="109826" ht="14.25" customHeight="1"/>
    <row r="109827" ht="14.25" customHeight="1"/>
    <row r="109828" ht="14.25" customHeight="1"/>
    <row r="109829" ht="14.25" customHeight="1"/>
    <row r="109830" ht="14.25" customHeight="1"/>
    <row r="109831" ht="14.25" customHeight="1"/>
    <row r="109832" ht="14.25" customHeight="1"/>
    <row r="109833" ht="14.25" customHeight="1"/>
    <row r="109834" ht="14.25" customHeight="1"/>
    <row r="109835" ht="14.25" customHeight="1"/>
    <row r="109836" ht="14.25" customHeight="1"/>
    <row r="109837" ht="14.25" customHeight="1"/>
    <row r="109838" ht="14.25" customHeight="1"/>
    <row r="109839" ht="14.25" customHeight="1"/>
    <row r="109840" ht="14.25" customHeight="1"/>
    <row r="109841" ht="14.25" customHeight="1"/>
    <row r="109842" ht="14.25" customHeight="1"/>
    <row r="109843" ht="14.25" customHeight="1"/>
    <row r="109844" ht="14.25" customHeight="1"/>
    <row r="109845" ht="14.25" customHeight="1"/>
    <row r="109846" ht="14.25" customHeight="1"/>
    <row r="109847" ht="14.25" customHeight="1"/>
    <row r="109848" ht="14.25" customHeight="1"/>
    <row r="109849" ht="14.25" customHeight="1"/>
    <row r="109850" ht="14.25" customHeight="1"/>
    <row r="109851" ht="14.25" customHeight="1"/>
    <row r="109852" ht="14.25" customHeight="1"/>
    <row r="109853" ht="14.25" customHeight="1"/>
    <row r="109854" ht="14.25" customHeight="1"/>
    <row r="109855" ht="14.25" customHeight="1"/>
    <row r="109856" ht="14.25" customHeight="1"/>
    <row r="109857" ht="14.25" customHeight="1"/>
    <row r="109858" ht="14.25" customHeight="1"/>
    <row r="109859" ht="14.25" customHeight="1"/>
    <row r="109860" ht="14.25" customHeight="1"/>
    <row r="109861" ht="14.25" customHeight="1"/>
    <row r="109862" ht="14.25" customHeight="1"/>
    <row r="109863" ht="14.25" customHeight="1"/>
    <row r="109864" ht="14.25" customHeight="1"/>
    <row r="109865" ht="14.25" customHeight="1"/>
    <row r="109866" ht="14.25" customHeight="1"/>
    <row r="109867" ht="14.25" customHeight="1"/>
    <row r="109868" ht="14.25" customHeight="1"/>
    <row r="109869" ht="14.25" customHeight="1"/>
    <row r="109870" ht="14.25" customHeight="1"/>
    <row r="109871" ht="14.25" customHeight="1"/>
    <row r="109872" ht="14.25" customHeight="1"/>
    <row r="109873" ht="14.25" customHeight="1"/>
    <row r="109874" ht="14.25" customHeight="1"/>
    <row r="109875" ht="14.25" customHeight="1"/>
    <row r="109876" ht="14.25" customHeight="1"/>
    <row r="109877" ht="14.25" customHeight="1"/>
    <row r="109878" ht="14.25" customHeight="1"/>
    <row r="109879" ht="14.25" customHeight="1"/>
    <row r="109880" ht="14.25" customHeight="1"/>
    <row r="109881" ht="14.25" customHeight="1"/>
    <row r="109882" ht="14.25" customHeight="1"/>
    <row r="109883" ht="14.25" customHeight="1"/>
    <row r="109884" ht="14.25" customHeight="1"/>
    <row r="109885" ht="14.25" customHeight="1"/>
    <row r="109886" ht="14.25" customHeight="1"/>
    <row r="109887" ht="14.25" customHeight="1"/>
    <row r="109888" ht="14.25" customHeight="1"/>
    <row r="109889" ht="14.25" customHeight="1"/>
    <row r="109890" ht="14.25" customHeight="1"/>
    <row r="109891" ht="14.25" customHeight="1"/>
    <row r="109892" ht="14.25" customHeight="1"/>
    <row r="109893" ht="14.25" customHeight="1"/>
    <row r="109894" ht="14.25" customHeight="1"/>
    <row r="109895" ht="14.25" customHeight="1"/>
    <row r="109896" ht="14.25" customHeight="1"/>
    <row r="109897" ht="14.25" customHeight="1"/>
    <row r="109898" ht="14.25" customHeight="1"/>
    <row r="109899" ht="14.25" customHeight="1"/>
    <row r="109900" ht="14.25" customHeight="1"/>
    <row r="109901" ht="14.25" customHeight="1"/>
    <row r="109902" ht="14.25" customHeight="1"/>
    <row r="109903" ht="14.25" customHeight="1"/>
    <row r="109904" ht="14.25" customHeight="1"/>
    <row r="109905" ht="14.25" customHeight="1"/>
    <row r="109906" ht="14.25" customHeight="1"/>
    <row r="109907" ht="14.25" customHeight="1"/>
    <row r="109908" ht="14.25" customHeight="1"/>
    <row r="109909" ht="14.25" customHeight="1"/>
    <row r="109910" ht="14.25" customHeight="1"/>
    <row r="109911" ht="14.25" customHeight="1"/>
    <row r="109912" ht="14.25" customHeight="1"/>
    <row r="109913" ht="14.25" customHeight="1"/>
    <row r="109914" ht="14.25" customHeight="1"/>
    <row r="109915" ht="14.25" customHeight="1"/>
    <row r="109916" ht="14.25" customHeight="1"/>
    <row r="109917" ht="14.25" customHeight="1"/>
    <row r="109918" ht="14.25" customHeight="1"/>
    <row r="109919" ht="14.25" customHeight="1"/>
    <row r="109920" ht="14.25" customHeight="1"/>
    <row r="109921" ht="14.25" customHeight="1"/>
    <row r="109922" ht="14.25" customHeight="1"/>
    <row r="109923" ht="14.25" customHeight="1"/>
    <row r="109924" ht="14.25" customHeight="1"/>
    <row r="109925" ht="14.25" customHeight="1"/>
    <row r="109926" ht="14.25" customHeight="1"/>
    <row r="109927" ht="14.25" customHeight="1"/>
    <row r="109928" ht="14.25" customHeight="1"/>
    <row r="109929" ht="14.25" customHeight="1"/>
    <row r="109930" ht="14.25" customHeight="1"/>
    <row r="109931" ht="14.25" customHeight="1"/>
    <row r="109932" ht="14.25" customHeight="1"/>
    <row r="109933" ht="14.25" customHeight="1"/>
    <row r="109934" ht="14.25" customHeight="1"/>
    <row r="109935" ht="14.25" customHeight="1"/>
    <row r="109936" ht="14.25" customHeight="1"/>
    <row r="109937" ht="14.25" customHeight="1"/>
    <row r="109938" ht="14.25" customHeight="1"/>
    <row r="109939" ht="14.25" customHeight="1"/>
    <row r="109940" ht="14.25" customHeight="1"/>
    <row r="109941" ht="14.25" customHeight="1"/>
    <row r="109942" ht="14.25" customHeight="1"/>
    <row r="109943" ht="14.25" customHeight="1"/>
    <row r="109944" ht="14.25" customHeight="1"/>
    <row r="109945" ht="14.25" customHeight="1"/>
    <row r="109946" ht="14.25" customHeight="1"/>
    <row r="109947" ht="14.25" customHeight="1"/>
    <row r="109948" ht="14.25" customHeight="1"/>
    <row r="109949" ht="14.25" customHeight="1"/>
    <row r="109950" ht="14.25" customHeight="1"/>
    <row r="109951" ht="14.25" customHeight="1"/>
    <row r="109952" ht="14.25" customHeight="1"/>
    <row r="109953" ht="14.25" customHeight="1"/>
    <row r="109954" ht="14.25" customHeight="1"/>
    <row r="109955" ht="14.25" customHeight="1"/>
    <row r="109956" ht="14.25" customHeight="1"/>
    <row r="109957" ht="14.25" customHeight="1"/>
    <row r="109958" ht="14.25" customHeight="1"/>
    <row r="109959" ht="14.25" customHeight="1"/>
    <row r="109960" ht="14.25" customHeight="1"/>
    <row r="109961" ht="14.25" customHeight="1"/>
    <row r="109962" ht="14.25" customHeight="1"/>
    <row r="109963" ht="14.25" customHeight="1"/>
    <row r="109964" ht="14.25" customHeight="1"/>
    <row r="109965" ht="14.25" customHeight="1"/>
    <row r="109966" ht="14.25" customHeight="1"/>
    <row r="109967" ht="14.25" customHeight="1"/>
    <row r="109968" ht="14.25" customHeight="1"/>
    <row r="109969" ht="14.25" customHeight="1"/>
    <row r="109970" ht="14.25" customHeight="1"/>
    <row r="109971" ht="14.25" customHeight="1"/>
    <row r="109972" ht="14.25" customHeight="1"/>
    <row r="109973" ht="14.25" customHeight="1"/>
    <row r="109974" ht="14.25" customHeight="1"/>
    <row r="109975" ht="14.25" customHeight="1"/>
    <row r="109976" ht="14.25" customHeight="1"/>
    <row r="109977" ht="14.25" customHeight="1"/>
    <row r="109978" ht="14.25" customHeight="1"/>
    <row r="109979" ht="14.25" customHeight="1"/>
    <row r="109980" ht="14.25" customHeight="1"/>
    <row r="109981" ht="14.25" customHeight="1"/>
    <row r="109982" ht="14.25" customHeight="1"/>
    <row r="109983" ht="14.25" customHeight="1"/>
    <row r="109984" ht="14.25" customHeight="1"/>
    <row r="109985" ht="14.25" customHeight="1"/>
    <row r="109986" ht="14.25" customHeight="1"/>
    <row r="109987" ht="14.25" customHeight="1"/>
    <row r="109988" ht="14.25" customHeight="1"/>
    <row r="109989" ht="14.25" customHeight="1"/>
    <row r="109990" ht="14.25" customHeight="1"/>
    <row r="109991" ht="14.25" customHeight="1"/>
    <row r="109992" ht="14.25" customHeight="1"/>
    <row r="109993" ht="14.25" customHeight="1"/>
    <row r="109994" ht="14.25" customHeight="1"/>
    <row r="109995" ht="14.25" customHeight="1"/>
    <row r="109996" ht="14.25" customHeight="1"/>
    <row r="109997" ht="14.25" customHeight="1"/>
    <row r="109998" ht="14.25" customHeight="1"/>
    <row r="109999" ht="14.25" customHeight="1"/>
    <row r="110000" ht="14.25" customHeight="1"/>
    <row r="110001" ht="14.25" customHeight="1"/>
    <row r="110002" ht="14.25" customHeight="1"/>
    <row r="110003" ht="14.25" customHeight="1"/>
    <row r="110004" ht="14.25" customHeight="1"/>
    <row r="110005" ht="14.25" customHeight="1"/>
    <row r="110006" ht="14.25" customHeight="1"/>
    <row r="110007" ht="14.25" customHeight="1"/>
    <row r="110008" ht="14.25" customHeight="1"/>
    <row r="110009" ht="14.25" customHeight="1"/>
    <row r="110010" ht="14.25" customHeight="1"/>
    <row r="110011" ht="14.25" customHeight="1"/>
    <row r="110012" ht="14.25" customHeight="1"/>
    <row r="110013" ht="14.25" customHeight="1"/>
    <row r="110014" ht="14.25" customHeight="1"/>
    <row r="110015" ht="14.25" customHeight="1"/>
    <row r="110016" ht="14.25" customHeight="1"/>
    <row r="110017" ht="14.25" customHeight="1"/>
    <row r="110018" ht="14.25" customHeight="1"/>
    <row r="110019" ht="14.25" customHeight="1"/>
    <row r="110020" ht="14.25" customHeight="1"/>
    <row r="110021" ht="14.25" customHeight="1"/>
    <row r="110022" ht="14.25" customHeight="1"/>
    <row r="110023" ht="14.25" customHeight="1"/>
    <row r="110024" ht="14.25" customHeight="1"/>
    <row r="110025" ht="14.25" customHeight="1"/>
    <row r="110026" ht="14.25" customHeight="1"/>
    <row r="110027" ht="14.25" customHeight="1"/>
    <row r="110028" ht="14.25" customHeight="1"/>
    <row r="110029" ht="14.25" customHeight="1"/>
    <row r="110030" ht="14.25" customHeight="1"/>
    <row r="110031" ht="14.25" customHeight="1"/>
    <row r="110032" ht="14.25" customHeight="1"/>
    <row r="110033" ht="14.25" customHeight="1"/>
    <row r="110034" ht="14.25" customHeight="1"/>
    <row r="110035" ht="14.25" customHeight="1"/>
    <row r="110036" ht="14.25" customHeight="1"/>
    <row r="110037" ht="14.25" customHeight="1"/>
    <row r="110038" ht="14.25" customHeight="1"/>
    <row r="110039" ht="14.25" customHeight="1"/>
    <row r="110040" ht="14.25" customHeight="1"/>
    <row r="110041" ht="14.25" customHeight="1"/>
    <row r="110042" ht="14.25" customHeight="1"/>
    <row r="110043" ht="14.25" customHeight="1"/>
    <row r="110044" ht="14.25" customHeight="1"/>
    <row r="110045" ht="14.25" customHeight="1"/>
    <row r="110046" ht="14.25" customHeight="1"/>
    <row r="110047" ht="14.25" customHeight="1"/>
    <row r="110048" ht="14.25" customHeight="1"/>
    <row r="110049" ht="14.25" customHeight="1"/>
    <row r="110050" ht="14.25" customHeight="1"/>
    <row r="110051" ht="14.25" customHeight="1"/>
    <row r="110052" ht="14.25" customHeight="1"/>
    <row r="110053" ht="14.25" customHeight="1"/>
    <row r="110054" ht="14.25" customHeight="1"/>
    <row r="110055" ht="14.25" customHeight="1"/>
    <row r="110056" ht="14.25" customHeight="1"/>
    <row r="110057" ht="14.25" customHeight="1"/>
    <row r="110058" ht="14.25" customHeight="1"/>
    <row r="110059" ht="14.25" customHeight="1"/>
    <row r="110060" ht="14.25" customHeight="1"/>
    <row r="110061" ht="14.25" customHeight="1"/>
    <row r="110062" ht="14.25" customHeight="1"/>
    <row r="110063" ht="14.25" customHeight="1"/>
    <row r="110064" ht="14.25" customHeight="1"/>
    <row r="110065" ht="14.25" customHeight="1"/>
    <row r="110066" ht="14.25" customHeight="1"/>
    <row r="110067" ht="14.25" customHeight="1"/>
    <row r="110068" ht="14.25" customHeight="1"/>
    <row r="110069" ht="14.25" customHeight="1"/>
    <row r="110070" ht="14.25" customHeight="1"/>
    <row r="110071" ht="14.25" customHeight="1"/>
    <row r="110072" ht="14.25" customHeight="1"/>
    <row r="110073" ht="14.25" customHeight="1"/>
    <row r="110074" ht="14.25" customHeight="1"/>
    <row r="110075" ht="14.25" customHeight="1"/>
    <row r="110076" ht="14.25" customHeight="1"/>
    <row r="110077" ht="14.25" customHeight="1"/>
    <row r="110078" ht="14.25" customHeight="1"/>
    <row r="110079" ht="14.25" customHeight="1"/>
    <row r="110080" ht="14.25" customHeight="1"/>
    <row r="110081" ht="14.25" customHeight="1"/>
    <row r="110082" ht="14.25" customHeight="1"/>
    <row r="110083" ht="14.25" customHeight="1"/>
    <row r="110084" ht="14.25" customHeight="1"/>
    <row r="110085" ht="14.25" customHeight="1"/>
    <row r="110086" ht="14.25" customHeight="1"/>
    <row r="110087" ht="14.25" customHeight="1"/>
    <row r="110088" ht="14.25" customHeight="1"/>
    <row r="110089" ht="14.25" customHeight="1"/>
    <row r="110090" ht="14.25" customHeight="1"/>
    <row r="110091" ht="14.25" customHeight="1"/>
    <row r="110092" ht="14.25" customHeight="1"/>
    <row r="110093" ht="14.25" customHeight="1"/>
    <row r="110094" ht="14.25" customHeight="1"/>
    <row r="110095" ht="14.25" customHeight="1"/>
    <row r="110096" ht="14.25" customHeight="1"/>
    <row r="110097" ht="14.25" customHeight="1"/>
    <row r="110098" ht="14.25" customHeight="1"/>
    <row r="110099" ht="14.25" customHeight="1"/>
    <row r="110100" ht="14.25" customHeight="1"/>
    <row r="110101" ht="14.25" customHeight="1"/>
    <row r="110102" ht="14.25" customHeight="1"/>
    <row r="110103" ht="14.25" customHeight="1"/>
    <row r="110104" ht="14.25" customHeight="1"/>
    <row r="110105" ht="14.25" customHeight="1"/>
    <row r="110106" ht="14.25" customHeight="1"/>
    <row r="110107" ht="14.25" customHeight="1"/>
    <row r="110108" ht="14.25" customHeight="1"/>
    <row r="110109" ht="14.25" customHeight="1"/>
    <row r="110110" ht="14.25" customHeight="1"/>
    <row r="110111" ht="14.25" customHeight="1"/>
    <row r="110112" ht="14.25" customHeight="1"/>
    <row r="110113" ht="14.25" customHeight="1"/>
    <row r="110114" ht="14.25" customHeight="1"/>
    <row r="110115" ht="14.25" customHeight="1"/>
    <row r="110116" ht="14.25" customHeight="1"/>
    <row r="110117" ht="14.25" customHeight="1"/>
    <row r="110118" ht="14.25" customHeight="1"/>
    <row r="110119" ht="14.25" customHeight="1"/>
    <row r="110120" ht="14.25" customHeight="1"/>
    <row r="110121" ht="14.25" customHeight="1"/>
    <row r="110122" ht="14.25" customHeight="1"/>
    <row r="110123" ht="14.25" customHeight="1"/>
    <row r="110124" ht="14.25" customHeight="1"/>
    <row r="110125" ht="14.25" customHeight="1"/>
    <row r="110126" ht="14.25" customHeight="1"/>
    <row r="110127" ht="14.25" customHeight="1"/>
    <row r="110128" ht="14.25" customHeight="1"/>
    <row r="110129" ht="14.25" customHeight="1"/>
    <row r="110130" ht="14.25" customHeight="1"/>
    <row r="110131" ht="14.25" customHeight="1"/>
    <row r="110132" ht="14.25" customHeight="1"/>
    <row r="110133" ht="14.25" customHeight="1"/>
    <row r="110134" ht="14.25" customHeight="1"/>
    <row r="110135" ht="14.25" customHeight="1"/>
    <row r="110136" ht="14.25" customHeight="1"/>
    <row r="110137" ht="14.25" customHeight="1"/>
    <row r="110138" ht="14.25" customHeight="1"/>
    <row r="110139" ht="14.25" customHeight="1"/>
    <row r="110140" ht="14.25" customHeight="1"/>
    <row r="110141" ht="14.25" customHeight="1"/>
    <row r="110142" ht="14.25" customHeight="1"/>
    <row r="110143" ht="14.25" customHeight="1"/>
    <row r="110144" ht="14.25" customHeight="1"/>
    <row r="110145" ht="14.25" customHeight="1"/>
    <row r="110146" ht="14.25" customHeight="1"/>
    <row r="110147" ht="14.25" customHeight="1"/>
    <row r="110148" ht="14.25" customHeight="1"/>
    <row r="110149" ht="14.25" customHeight="1"/>
    <row r="110150" ht="14.25" customHeight="1"/>
    <row r="110151" ht="14.25" customHeight="1"/>
    <row r="110152" ht="14.25" customHeight="1"/>
    <row r="110153" ht="14.25" customHeight="1"/>
    <row r="110154" ht="14.25" customHeight="1"/>
    <row r="110155" ht="14.25" customHeight="1"/>
    <row r="110156" ht="14.25" customHeight="1"/>
    <row r="110157" ht="14.25" customHeight="1"/>
    <row r="110158" ht="14.25" customHeight="1"/>
    <row r="110159" ht="14.25" customHeight="1"/>
    <row r="110160" ht="14.25" customHeight="1"/>
    <row r="110161" ht="14.25" customHeight="1"/>
    <row r="110162" ht="14.25" customHeight="1"/>
    <row r="110163" ht="14.25" customHeight="1"/>
    <row r="110164" ht="14.25" customHeight="1"/>
    <row r="110165" ht="14.25" customHeight="1"/>
    <row r="110166" ht="14.25" customHeight="1"/>
    <row r="110167" ht="14.25" customHeight="1"/>
    <row r="110168" ht="14.25" customHeight="1"/>
    <row r="110169" ht="14.25" customHeight="1"/>
    <row r="110170" ht="14.25" customHeight="1"/>
    <row r="110171" ht="14.25" customHeight="1"/>
    <row r="110172" ht="14.25" customHeight="1"/>
    <row r="110173" ht="14.25" customHeight="1"/>
    <row r="110174" ht="14.25" customHeight="1"/>
    <row r="110175" ht="14.25" customHeight="1"/>
    <row r="110176" ht="14.25" customHeight="1"/>
    <row r="110177" ht="14.25" customHeight="1"/>
    <row r="110178" ht="14.25" customHeight="1"/>
    <row r="110179" ht="14.25" customHeight="1"/>
    <row r="110180" ht="14.25" customHeight="1"/>
    <row r="110181" ht="14.25" customHeight="1"/>
    <row r="110182" ht="14.25" customHeight="1"/>
    <row r="110183" ht="14.25" customHeight="1"/>
    <row r="110184" ht="14.25" customHeight="1"/>
    <row r="110185" ht="14.25" customHeight="1"/>
    <row r="110186" ht="14.25" customHeight="1"/>
    <row r="110187" ht="14.25" customHeight="1"/>
    <row r="110188" ht="14.25" customHeight="1"/>
    <row r="110189" ht="14.25" customHeight="1"/>
    <row r="110190" ht="14.25" customHeight="1"/>
    <row r="110191" ht="14.25" customHeight="1"/>
    <row r="110192" ht="14.25" customHeight="1"/>
    <row r="110193" ht="14.25" customHeight="1"/>
    <row r="110194" ht="14.25" customHeight="1"/>
    <row r="110195" ht="14.25" customHeight="1"/>
    <row r="110196" ht="14.25" customHeight="1"/>
    <row r="110197" ht="14.25" customHeight="1"/>
    <row r="110198" ht="14.25" customHeight="1"/>
    <row r="110199" ht="14.25" customHeight="1"/>
    <row r="110200" ht="14.25" customHeight="1"/>
    <row r="110201" ht="14.25" customHeight="1"/>
    <row r="110202" ht="14.25" customHeight="1"/>
    <row r="110203" ht="14.25" customHeight="1"/>
    <row r="110204" ht="14.25" customHeight="1"/>
    <row r="110205" ht="14.25" customHeight="1"/>
    <row r="110206" ht="14.25" customHeight="1"/>
    <row r="110207" ht="14.25" customHeight="1"/>
    <row r="110208" ht="14.25" customHeight="1"/>
    <row r="110209" ht="14.25" customHeight="1"/>
    <row r="110210" ht="14.25" customHeight="1"/>
    <row r="110211" ht="14.25" customHeight="1"/>
    <row r="110212" ht="14.25" customHeight="1"/>
    <row r="110213" ht="14.25" customHeight="1"/>
    <row r="110214" ht="14.25" customHeight="1"/>
    <row r="110215" ht="14.25" customHeight="1"/>
    <row r="110216" ht="14.25" customHeight="1"/>
    <row r="110217" ht="14.25" customHeight="1"/>
    <row r="110218" ht="14.25" customHeight="1"/>
    <row r="110219" ht="14.25" customHeight="1"/>
    <row r="110220" ht="14.25" customHeight="1"/>
    <row r="110221" ht="14.25" customHeight="1"/>
    <row r="110222" ht="14.25" customHeight="1"/>
    <row r="110223" ht="14.25" customHeight="1"/>
    <row r="110224" ht="14.25" customHeight="1"/>
    <row r="110225" ht="14.25" customHeight="1"/>
    <row r="110226" ht="14.25" customHeight="1"/>
    <row r="110227" ht="14.25" customHeight="1"/>
    <row r="110228" ht="14.25" customHeight="1"/>
    <row r="110229" ht="14.25" customHeight="1"/>
    <row r="110230" ht="14.25" customHeight="1"/>
    <row r="110231" ht="14.25" customHeight="1"/>
    <row r="110232" ht="14.25" customHeight="1"/>
    <row r="110233" ht="14.25" customHeight="1"/>
    <row r="110234" ht="14.25" customHeight="1"/>
    <row r="110235" ht="14.25" customHeight="1"/>
    <row r="110236" ht="14.25" customHeight="1"/>
    <row r="110237" ht="14.25" customHeight="1"/>
    <row r="110238" ht="14.25" customHeight="1"/>
    <row r="110239" ht="14.25" customHeight="1"/>
    <row r="110240" ht="14.25" customHeight="1"/>
    <row r="110241" ht="14.25" customHeight="1"/>
    <row r="110242" ht="14.25" customHeight="1"/>
    <row r="110243" ht="14.25" customHeight="1"/>
    <row r="110244" ht="14.25" customHeight="1"/>
    <row r="110245" ht="14.25" customHeight="1"/>
    <row r="110246" ht="14.25" customHeight="1"/>
    <row r="110247" ht="14.25" customHeight="1"/>
    <row r="110248" ht="14.25" customHeight="1"/>
    <row r="110249" ht="14.25" customHeight="1"/>
    <row r="110250" ht="14.25" customHeight="1"/>
    <row r="110251" ht="14.25" customHeight="1"/>
    <row r="110252" ht="14.25" customHeight="1"/>
    <row r="110253" ht="14.25" customHeight="1"/>
    <row r="110254" ht="14.25" customHeight="1"/>
    <row r="110255" ht="14.25" customHeight="1"/>
    <row r="110256" ht="14.25" customHeight="1"/>
    <row r="110257" ht="14.25" customHeight="1"/>
    <row r="110258" ht="14.25" customHeight="1"/>
    <row r="110259" ht="14.25" customHeight="1"/>
    <row r="110260" ht="14.25" customHeight="1"/>
    <row r="110261" ht="14.25" customHeight="1"/>
    <row r="110262" ht="14.25" customHeight="1"/>
    <row r="110263" ht="14.25" customHeight="1"/>
    <row r="110264" ht="14.25" customHeight="1"/>
    <row r="110265" ht="14.25" customHeight="1"/>
    <row r="110266" ht="14.25" customHeight="1"/>
    <row r="110267" ht="14.25" customHeight="1"/>
    <row r="110268" ht="14.25" customHeight="1"/>
    <row r="110269" ht="14.25" customHeight="1"/>
    <row r="110270" ht="14.25" customHeight="1"/>
    <row r="110271" ht="14.25" customHeight="1"/>
    <row r="110272" ht="14.25" customHeight="1"/>
    <row r="110273" ht="14.25" customHeight="1"/>
    <row r="110274" ht="14.25" customHeight="1"/>
    <row r="110275" ht="14.25" customHeight="1"/>
    <row r="110276" ht="14.25" customHeight="1"/>
    <row r="110277" ht="14.25" customHeight="1"/>
    <row r="110278" ht="14.25" customHeight="1"/>
    <row r="110279" ht="14.25" customHeight="1"/>
    <row r="110280" ht="14.25" customHeight="1"/>
    <row r="110281" ht="14.25" customHeight="1"/>
    <row r="110282" ht="14.25" customHeight="1"/>
    <row r="110283" ht="14.25" customHeight="1"/>
    <row r="110284" ht="14.25" customHeight="1"/>
    <row r="110285" ht="14.25" customHeight="1"/>
    <row r="110286" ht="14.25" customHeight="1"/>
    <row r="110287" ht="14.25" customHeight="1"/>
    <row r="110288" ht="14.25" customHeight="1"/>
    <row r="110289" ht="14.25" customHeight="1"/>
    <row r="110290" ht="14.25" customHeight="1"/>
    <row r="110291" ht="14.25" customHeight="1"/>
    <row r="110292" ht="14.25" customHeight="1"/>
    <row r="110293" ht="14.25" customHeight="1"/>
    <row r="110294" ht="14.25" customHeight="1"/>
    <row r="110295" ht="14.25" customHeight="1"/>
    <row r="110296" ht="14.25" customHeight="1"/>
    <row r="110297" ht="14.25" customHeight="1"/>
    <row r="110298" ht="14.25" customHeight="1"/>
    <row r="110299" ht="14.25" customHeight="1"/>
    <row r="110300" ht="14.25" customHeight="1"/>
    <row r="110301" ht="14.25" customHeight="1"/>
    <row r="110302" ht="14.25" customHeight="1"/>
    <row r="110303" ht="14.25" customHeight="1"/>
    <row r="110304" ht="14.25" customHeight="1"/>
    <row r="110305" ht="14.25" customHeight="1"/>
    <row r="110306" ht="14.25" customHeight="1"/>
    <row r="110307" ht="14.25" customHeight="1"/>
    <row r="110308" ht="14.25" customHeight="1"/>
    <row r="110309" ht="14.25" customHeight="1"/>
    <row r="110310" ht="14.25" customHeight="1"/>
    <row r="110311" ht="14.25" customHeight="1"/>
    <row r="110312" ht="14.25" customHeight="1"/>
    <row r="110313" ht="14.25" customHeight="1"/>
    <row r="110314" ht="14.25" customHeight="1"/>
    <row r="110315" ht="14.25" customHeight="1"/>
    <row r="110316" ht="14.25" customHeight="1"/>
    <row r="110317" ht="14.25" customHeight="1"/>
    <row r="110318" ht="14.25" customHeight="1"/>
    <row r="110319" ht="14.25" customHeight="1"/>
    <row r="110320" ht="14.25" customHeight="1"/>
    <row r="110321" ht="14.25" customHeight="1"/>
    <row r="110322" ht="14.25" customHeight="1"/>
    <row r="110323" ht="14.25" customHeight="1"/>
    <row r="110324" ht="14.25" customHeight="1"/>
    <row r="110325" ht="14.25" customHeight="1"/>
    <row r="110326" ht="14.25" customHeight="1"/>
    <row r="110327" ht="14.25" customHeight="1"/>
    <row r="110328" ht="14.25" customHeight="1"/>
    <row r="110329" ht="14.25" customHeight="1"/>
    <row r="110330" ht="14.25" customHeight="1"/>
    <row r="110331" ht="14.25" customHeight="1"/>
    <row r="110332" ht="14.25" customHeight="1"/>
    <row r="110333" ht="14.25" customHeight="1"/>
    <row r="110334" ht="14.25" customHeight="1"/>
    <row r="110335" ht="14.25" customHeight="1"/>
    <row r="110336" ht="14.25" customHeight="1"/>
    <row r="110337" ht="14.25" customHeight="1"/>
    <row r="110338" ht="14.25" customHeight="1"/>
    <row r="110339" ht="14.25" customHeight="1"/>
    <row r="110340" ht="14.25" customHeight="1"/>
    <row r="110341" ht="14.25" customHeight="1"/>
    <row r="110342" ht="14.25" customHeight="1"/>
    <row r="110343" ht="14.25" customHeight="1"/>
    <row r="110344" ht="14.25" customHeight="1"/>
    <row r="110345" ht="14.25" customHeight="1"/>
    <row r="110346" ht="14.25" customHeight="1"/>
    <row r="110347" ht="14.25" customHeight="1"/>
    <row r="110348" ht="14.25" customHeight="1"/>
    <row r="110349" ht="14.25" customHeight="1"/>
    <row r="110350" ht="14.25" customHeight="1"/>
    <row r="110351" ht="14.25" customHeight="1"/>
    <row r="110352" ht="14.25" customHeight="1"/>
    <row r="110353" ht="14.25" customHeight="1"/>
    <row r="110354" ht="14.25" customHeight="1"/>
    <row r="110355" ht="14.25" customHeight="1"/>
    <row r="110356" ht="14.25" customHeight="1"/>
    <row r="110357" ht="14.25" customHeight="1"/>
    <row r="110358" ht="14.25" customHeight="1"/>
    <row r="110359" ht="14.25" customHeight="1"/>
    <row r="110360" ht="14.25" customHeight="1"/>
    <row r="110361" ht="14.25" customHeight="1"/>
    <row r="110362" ht="14.25" customHeight="1"/>
    <row r="110363" ht="14.25" customHeight="1"/>
    <row r="110364" ht="14.25" customHeight="1"/>
    <row r="110365" ht="14.25" customHeight="1"/>
    <row r="110366" ht="14.25" customHeight="1"/>
    <row r="110367" ht="14.25" customHeight="1"/>
    <row r="110368" ht="14.25" customHeight="1"/>
    <row r="110369" ht="14.25" customHeight="1"/>
    <row r="110370" ht="14.25" customHeight="1"/>
    <row r="110371" ht="14.25" customHeight="1"/>
    <row r="110372" ht="14.25" customHeight="1"/>
    <row r="110373" ht="14.25" customHeight="1"/>
    <row r="110374" ht="14.25" customHeight="1"/>
    <row r="110375" ht="14.25" customHeight="1"/>
    <row r="110376" ht="14.25" customHeight="1"/>
    <row r="110377" ht="14.25" customHeight="1"/>
    <row r="110378" ht="14.25" customHeight="1"/>
    <row r="110379" ht="14.25" customHeight="1"/>
    <row r="110380" ht="14.25" customHeight="1"/>
    <row r="110381" ht="14.25" customHeight="1"/>
    <row r="110382" ht="14.25" customHeight="1"/>
    <row r="110383" ht="14.25" customHeight="1"/>
    <row r="110384" ht="14.25" customHeight="1"/>
    <row r="110385" ht="14.25" customHeight="1"/>
    <row r="110386" ht="14.25" customHeight="1"/>
    <row r="110387" ht="14.25" customHeight="1"/>
    <row r="110388" ht="14.25" customHeight="1"/>
    <row r="110389" ht="14.25" customHeight="1"/>
    <row r="110390" ht="14.25" customHeight="1"/>
    <row r="110391" ht="14.25" customHeight="1"/>
    <row r="110392" ht="14.25" customHeight="1"/>
    <row r="110393" ht="14.25" customHeight="1"/>
    <row r="110394" ht="14.25" customHeight="1"/>
    <row r="110395" ht="14.25" customHeight="1"/>
    <row r="110396" ht="14.25" customHeight="1"/>
    <row r="110397" ht="14.25" customHeight="1"/>
    <row r="110398" ht="14.25" customHeight="1"/>
    <row r="110399" ht="14.25" customHeight="1"/>
    <row r="110400" ht="14.25" customHeight="1"/>
    <row r="110401" ht="14.25" customHeight="1"/>
    <row r="110402" ht="14.25" customHeight="1"/>
    <row r="110403" ht="14.25" customHeight="1"/>
    <row r="110404" ht="14.25" customHeight="1"/>
    <row r="110405" ht="14.25" customHeight="1"/>
    <row r="110406" ht="14.25" customHeight="1"/>
    <row r="110407" ht="14.25" customHeight="1"/>
    <row r="110408" ht="14.25" customHeight="1"/>
    <row r="110409" ht="14.25" customHeight="1"/>
    <row r="110410" ht="14.25" customHeight="1"/>
    <row r="110411" ht="14.25" customHeight="1"/>
    <row r="110412" ht="14.25" customHeight="1"/>
    <row r="110413" ht="14.25" customHeight="1"/>
    <row r="110414" ht="14.25" customHeight="1"/>
    <row r="110415" ht="14.25" customHeight="1"/>
    <row r="110416" ht="14.25" customHeight="1"/>
    <row r="110417" ht="14.25" customHeight="1"/>
    <row r="110418" ht="14.25" customHeight="1"/>
    <row r="110419" ht="14.25" customHeight="1"/>
    <row r="110420" ht="14.25" customHeight="1"/>
    <row r="110421" ht="14.25" customHeight="1"/>
    <row r="110422" ht="14.25" customHeight="1"/>
    <row r="110423" ht="14.25" customHeight="1"/>
    <row r="110424" ht="14.25" customHeight="1"/>
    <row r="110425" ht="14.25" customHeight="1"/>
    <row r="110426" ht="14.25" customHeight="1"/>
    <row r="110427" ht="14.25" customHeight="1"/>
    <row r="110428" ht="14.25" customHeight="1"/>
    <row r="110429" ht="14.25" customHeight="1"/>
    <row r="110430" ht="14.25" customHeight="1"/>
    <row r="110431" ht="14.25" customHeight="1"/>
    <row r="110432" ht="14.25" customHeight="1"/>
    <row r="110433" ht="14.25" customHeight="1"/>
    <row r="110434" ht="14.25" customHeight="1"/>
    <row r="110435" ht="14.25" customHeight="1"/>
    <row r="110436" ht="14.25" customHeight="1"/>
    <row r="110437" ht="14.25" customHeight="1"/>
    <row r="110438" ht="14.25" customHeight="1"/>
    <row r="110439" ht="14.25" customHeight="1"/>
    <row r="110440" ht="14.25" customHeight="1"/>
    <row r="110441" ht="14.25" customHeight="1"/>
    <row r="110442" ht="14.25" customHeight="1"/>
    <row r="110443" ht="14.25" customHeight="1"/>
    <row r="110444" ht="14.25" customHeight="1"/>
    <row r="110445" ht="14.25" customHeight="1"/>
    <row r="110446" ht="14.25" customHeight="1"/>
    <row r="110447" ht="14.25" customHeight="1"/>
    <row r="110448" ht="14.25" customHeight="1"/>
    <row r="110449" ht="14.25" customHeight="1"/>
    <row r="110450" ht="14.25" customHeight="1"/>
    <row r="110451" ht="14.25" customHeight="1"/>
    <row r="110452" ht="14.25" customHeight="1"/>
    <row r="110453" ht="14.25" customHeight="1"/>
    <row r="110454" ht="14.25" customHeight="1"/>
    <row r="110455" ht="14.25" customHeight="1"/>
    <row r="110456" ht="14.25" customHeight="1"/>
    <row r="110457" ht="14.25" customHeight="1"/>
    <row r="110458" ht="14.25" customHeight="1"/>
    <row r="110459" ht="14.25" customHeight="1"/>
    <row r="110460" ht="14.25" customHeight="1"/>
    <row r="110461" ht="14.25" customHeight="1"/>
    <row r="110462" ht="14.25" customHeight="1"/>
    <row r="110463" ht="14.25" customHeight="1"/>
    <row r="110464" ht="14.25" customHeight="1"/>
    <row r="110465" ht="14.25" customHeight="1"/>
    <row r="110466" ht="14.25" customHeight="1"/>
    <row r="110467" ht="14.25" customHeight="1"/>
    <row r="110468" ht="14.25" customHeight="1"/>
    <row r="110469" ht="14.25" customHeight="1"/>
    <row r="110470" ht="14.25" customHeight="1"/>
    <row r="110471" ht="14.25" customHeight="1"/>
    <row r="110472" ht="14.25" customHeight="1"/>
    <row r="110473" ht="14.25" customHeight="1"/>
    <row r="110474" ht="14.25" customHeight="1"/>
    <row r="110475" ht="14.25" customHeight="1"/>
    <row r="110476" ht="14.25" customHeight="1"/>
    <row r="110477" ht="14.25" customHeight="1"/>
    <row r="110478" ht="14.25" customHeight="1"/>
    <row r="110479" ht="14.25" customHeight="1"/>
    <row r="110480" ht="14.25" customHeight="1"/>
    <row r="110481" ht="14.25" customHeight="1"/>
    <row r="110482" ht="14.25" customHeight="1"/>
    <row r="110483" ht="14.25" customHeight="1"/>
    <row r="110484" ht="14.25" customHeight="1"/>
    <row r="110485" ht="14.25" customHeight="1"/>
    <row r="110486" ht="14.25" customHeight="1"/>
    <row r="110487" ht="14.25" customHeight="1"/>
    <row r="110488" ht="14.25" customHeight="1"/>
    <row r="110489" ht="14.25" customHeight="1"/>
    <row r="110490" ht="14.25" customHeight="1"/>
    <row r="110491" ht="14.25" customHeight="1"/>
    <row r="110492" ht="14.25" customHeight="1"/>
    <row r="110493" ht="14.25" customHeight="1"/>
    <row r="110494" ht="14.25" customHeight="1"/>
    <row r="110495" ht="14.25" customHeight="1"/>
    <row r="110496" ht="14.25" customHeight="1"/>
    <row r="110497" ht="14.25" customHeight="1"/>
    <row r="110498" ht="14.25" customHeight="1"/>
    <row r="110499" ht="14.25" customHeight="1"/>
    <row r="110500" ht="14.25" customHeight="1"/>
    <row r="110501" ht="14.25" customHeight="1"/>
    <row r="110502" ht="14.25" customHeight="1"/>
    <row r="110503" ht="14.25" customHeight="1"/>
    <row r="110504" ht="14.25" customHeight="1"/>
    <row r="110505" ht="14.25" customHeight="1"/>
    <row r="110506" ht="14.25" customHeight="1"/>
    <row r="110507" ht="14.25" customHeight="1"/>
    <row r="110508" ht="14.25" customHeight="1"/>
    <row r="110509" ht="14.25" customHeight="1"/>
    <row r="110510" ht="14.25" customHeight="1"/>
    <row r="110511" ht="14.25" customHeight="1"/>
    <row r="110512" ht="14.25" customHeight="1"/>
    <row r="110513" ht="14.25" customHeight="1"/>
    <row r="110514" ht="14.25" customHeight="1"/>
    <row r="110515" ht="14.25" customHeight="1"/>
    <row r="110516" ht="14.25" customHeight="1"/>
    <row r="110517" ht="14.25" customHeight="1"/>
    <row r="110518" ht="14.25" customHeight="1"/>
    <row r="110519" ht="14.25" customHeight="1"/>
    <row r="110520" ht="14.25" customHeight="1"/>
    <row r="110521" ht="14.25" customHeight="1"/>
    <row r="110522" ht="14.25" customHeight="1"/>
    <row r="110523" ht="14.25" customHeight="1"/>
    <row r="110524" ht="14.25" customHeight="1"/>
    <row r="110525" ht="14.25" customHeight="1"/>
    <row r="110526" ht="14.25" customHeight="1"/>
    <row r="110527" ht="14.25" customHeight="1"/>
    <row r="110528" ht="14.25" customHeight="1"/>
    <row r="110529" ht="14.25" customHeight="1"/>
    <row r="110530" ht="14.25" customHeight="1"/>
    <row r="110531" ht="14.25" customHeight="1"/>
    <row r="110532" ht="14.25" customHeight="1"/>
    <row r="110533" ht="14.25" customHeight="1"/>
    <row r="110534" ht="14.25" customHeight="1"/>
    <row r="110535" ht="14.25" customHeight="1"/>
    <row r="110536" ht="14.25" customHeight="1"/>
    <row r="110537" ht="14.25" customHeight="1"/>
    <row r="110538" ht="14.25" customHeight="1"/>
    <row r="110539" ht="14.25" customHeight="1"/>
    <row r="110540" ht="14.25" customHeight="1"/>
    <row r="110541" ht="14.25" customHeight="1"/>
    <row r="110542" ht="14.25" customHeight="1"/>
    <row r="110543" ht="14.25" customHeight="1"/>
    <row r="110544" ht="14.25" customHeight="1"/>
    <row r="110545" ht="14.25" customHeight="1"/>
    <row r="110546" ht="14.25" customHeight="1"/>
    <row r="110547" ht="14.25" customHeight="1"/>
    <row r="110548" ht="14.25" customHeight="1"/>
    <row r="110549" ht="14.25" customHeight="1"/>
    <row r="110550" ht="14.25" customHeight="1"/>
    <row r="110551" ht="14.25" customHeight="1"/>
    <row r="110552" ht="14.25" customHeight="1"/>
    <row r="110553" ht="14.25" customHeight="1"/>
    <row r="110554" ht="14.25" customHeight="1"/>
    <row r="110555" ht="14.25" customHeight="1"/>
    <row r="110556" ht="14.25" customHeight="1"/>
    <row r="110557" ht="14.25" customHeight="1"/>
    <row r="110558" ht="14.25" customHeight="1"/>
    <row r="110559" ht="14.25" customHeight="1"/>
    <row r="110560" ht="14.25" customHeight="1"/>
    <row r="110561" ht="14.25" customHeight="1"/>
    <row r="110562" ht="14.25" customHeight="1"/>
    <row r="110563" ht="14.25" customHeight="1"/>
    <row r="110564" ht="14.25" customHeight="1"/>
    <row r="110565" ht="14.25" customHeight="1"/>
    <row r="110566" ht="14.25" customHeight="1"/>
    <row r="110567" ht="14.25" customHeight="1"/>
    <row r="110568" ht="14.25" customHeight="1"/>
    <row r="110569" ht="14.25" customHeight="1"/>
    <row r="110570" ht="14.25" customHeight="1"/>
    <row r="110571" ht="14.25" customHeight="1"/>
    <row r="110572" ht="14.25" customHeight="1"/>
    <row r="110573" ht="14.25" customHeight="1"/>
    <row r="110574" ht="14.25" customHeight="1"/>
    <row r="110575" ht="14.25" customHeight="1"/>
    <row r="110576" ht="14.25" customHeight="1"/>
    <row r="110577" ht="14.25" customHeight="1"/>
    <row r="110578" ht="14.25" customHeight="1"/>
    <row r="110579" ht="14.25" customHeight="1"/>
    <row r="110580" ht="14.25" customHeight="1"/>
    <row r="110581" ht="14.25" customHeight="1"/>
    <row r="110582" ht="14.25" customHeight="1"/>
    <row r="110583" ht="14.25" customHeight="1"/>
    <row r="110584" ht="14.25" customHeight="1"/>
    <row r="110585" ht="14.25" customHeight="1"/>
    <row r="110586" ht="14.25" customHeight="1"/>
    <row r="110587" ht="14.25" customHeight="1"/>
    <row r="110588" ht="14.25" customHeight="1"/>
    <row r="110589" ht="14.25" customHeight="1"/>
    <row r="110590" ht="14.25" customHeight="1"/>
    <row r="110591" ht="14.25" customHeight="1"/>
    <row r="110592" ht="14.25" customHeight="1"/>
    <row r="110593" ht="14.25" customHeight="1"/>
    <row r="110594" ht="14.25" customHeight="1"/>
    <row r="110595" ht="14.25" customHeight="1"/>
    <row r="110596" ht="14.25" customHeight="1"/>
    <row r="110597" ht="14.25" customHeight="1"/>
    <row r="110598" ht="14.25" customHeight="1"/>
    <row r="110599" ht="14.25" customHeight="1"/>
    <row r="110600" ht="14.25" customHeight="1"/>
    <row r="110601" ht="14.25" customHeight="1"/>
    <row r="110602" ht="14.25" customHeight="1"/>
    <row r="110603" ht="14.25" customHeight="1"/>
    <row r="110604" ht="14.25" customHeight="1"/>
    <row r="110605" ht="14.25" customHeight="1"/>
    <row r="110606" ht="14.25" customHeight="1"/>
    <row r="110607" ht="14.25" customHeight="1"/>
    <row r="110608" ht="14.25" customHeight="1"/>
    <row r="110609" ht="14.25" customHeight="1"/>
    <row r="110610" ht="14.25" customHeight="1"/>
    <row r="110611" ht="14.25" customHeight="1"/>
    <row r="110612" ht="14.25" customHeight="1"/>
    <row r="110613" ht="14.25" customHeight="1"/>
    <row r="110614" ht="14.25" customHeight="1"/>
    <row r="110615" ht="14.25" customHeight="1"/>
    <row r="110616" ht="14.25" customHeight="1"/>
    <row r="110617" ht="14.25" customHeight="1"/>
    <row r="110618" ht="14.25" customHeight="1"/>
    <row r="110619" ht="14.25" customHeight="1"/>
    <row r="110620" ht="14.25" customHeight="1"/>
    <row r="110621" ht="14.25" customHeight="1"/>
    <row r="110622" ht="14.25" customHeight="1"/>
    <row r="110623" ht="14.25" customHeight="1"/>
    <row r="110624" ht="14.25" customHeight="1"/>
    <row r="110625" ht="14.25" customHeight="1"/>
    <row r="110626" ht="14.25" customHeight="1"/>
    <row r="110627" ht="14.25" customHeight="1"/>
    <row r="110628" ht="14.25" customHeight="1"/>
    <row r="110629" ht="14.25" customHeight="1"/>
    <row r="110630" ht="14.25" customHeight="1"/>
    <row r="110631" ht="14.25" customHeight="1"/>
    <row r="110632" ht="14.25" customHeight="1"/>
    <row r="110633" ht="14.25" customHeight="1"/>
    <row r="110634" ht="14.25" customHeight="1"/>
    <row r="110635" ht="14.25" customHeight="1"/>
    <row r="110636" ht="14.25" customHeight="1"/>
    <row r="110637" ht="14.25" customHeight="1"/>
    <row r="110638" ht="14.25" customHeight="1"/>
    <row r="110639" ht="14.25" customHeight="1"/>
    <row r="110640" ht="14.25" customHeight="1"/>
    <row r="110641" ht="14.25" customHeight="1"/>
    <row r="110642" ht="14.25" customHeight="1"/>
    <row r="110643" ht="14.25" customHeight="1"/>
    <row r="110644" ht="14.25" customHeight="1"/>
    <row r="110645" ht="14.25" customHeight="1"/>
    <row r="110646" ht="14.25" customHeight="1"/>
    <row r="110647" ht="14.25" customHeight="1"/>
    <row r="110648" ht="14.25" customHeight="1"/>
    <row r="110649" ht="14.25" customHeight="1"/>
    <row r="110650" ht="14.25" customHeight="1"/>
    <row r="110651" ht="14.25" customHeight="1"/>
    <row r="110652" ht="14.25" customHeight="1"/>
    <row r="110653" ht="14.25" customHeight="1"/>
    <row r="110654" ht="14.25" customHeight="1"/>
    <row r="110655" ht="14.25" customHeight="1"/>
    <row r="110656" ht="14.25" customHeight="1"/>
    <row r="110657" ht="14.25" customHeight="1"/>
    <row r="110658" ht="14.25" customHeight="1"/>
    <row r="110659" ht="14.25" customHeight="1"/>
    <row r="110660" ht="14.25" customHeight="1"/>
    <row r="110661" ht="14.25" customHeight="1"/>
    <row r="110662" ht="14.25" customHeight="1"/>
    <row r="110663" ht="14.25" customHeight="1"/>
    <row r="110664" ht="14.25" customHeight="1"/>
    <row r="110665" ht="14.25" customHeight="1"/>
    <row r="110666" ht="14.25" customHeight="1"/>
    <row r="110667" ht="14.25" customHeight="1"/>
    <row r="110668" ht="14.25" customHeight="1"/>
    <row r="110669" ht="14.25" customHeight="1"/>
    <row r="110670" ht="14.25" customHeight="1"/>
    <row r="110671" ht="14.25" customHeight="1"/>
    <row r="110672" ht="14.25" customHeight="1"/>
    <row r="110673" ht="14.25" customHeight="1"/>
    <row r="110674" ht="14.25" customHeight="1"/>
    <row r="110675" ht="14.25" customHeight="1"/>
    <row r="110676" ht="14.25" customHeight="1"/>
    <row r="110677" ht="14.25" customHeight="1"/>
    <row r="110678" ht="14.25" customHeight="1"/>
    <row r="110679" ht="14.25" customHeight="1"/>
    <row r="110680" ht="14.25" customHeight="1"/>
    <row r="110681" ht="14.25" customHeight="1"/>
    <row r="110682" ht="14.25" customHeight="1"/>
    <row r="110683" ht="14.25" customHeight="1"/>
    <row r="110684" ht="14.25" customHeight="1"/>
    <row r="110685" ht="14.25" customHeight="1"/>
    <row r="110686" ht="14.25" customHeight="1"/>
    <row r="110687" ht="14.25" customHeight="1"/>
    <row r="110688" ht="14.25" customHeight="1"/>
    <row r="110689" ht="14.25" customHeight="1"/>
    <row r="110690" ht="14.25" customHeight="1"/>
    <row r="110691" ht="14.25" customHeight="1"/>
    <row r="110692" ht="14.25" customHeight="1"/>
    <row r="110693" ht="14.25" customHeight="1"/>
    <row r="110694" ht="14.25" customHeight="1"/>
    <row r="110695" ht="14.25" customHeight="1"/>
    <row r="110696" ht="14.25" customHeight="1"/>
    <row r="110697" ht="14.25" customHeight="1"/>
    <row r="110698" ht="14.25" customHeight="1"/>
    <row r="110699" ht="14.25" customHeight="1"/>
    <row r="110700" ht="14.25" customHeight="1"/>
    <row r="110701" ht="14.25" customHeight="1"/>
    <row r="110702" ht="14.25" customHeight="1"/>
    <row r="110703" ht="14.25" customHeight="1"/>
    <row r="110704" ht="14.25" customHeight="1"/>
    <row r="110705" ht="14.25" customHeight="1"/>
    <row r="110706" ht="14.25" customHeight="1"/>
    <row r="110707" ht="14.25" customHeight="1"/>
    <row r="110708" ht="14.25" customHeight="1"/>
    <row r="110709" ht="14.25" customHeight="1"/>
    <row r="110710" ht="14.25" customHeight="1"/>
    <row r="110711" ht="14.25" customHeight="1"/>
    <row r="110712" ht="14.25" customHeight="1"/>
    <row r="110713" ht="14.25" customHeight="1"/>
    <row r="110714" ht="14.25" customHeight="1"/>
    <row r="110715" ht="14.25" customHeight="1"/>
    <row r="110716" ht="14.25" customHeight="1"/>
    <row r="110717" ht="14.25" customHeight="1"/>
    <row r="110718" ht="14.25" customHeight="1"/>
    <row r="110719" ht="14.25" customHeight="1"/>
    <row r="110720" ht="14.25" customHeight="1"/>
    <row r="110721" ht="14.25" customHeight="1"/>
    <row r="110722" ht="14.25" customHeight="1"/>
    <row r="110723" ht="14.25" customHeight="1"/>
    <row r="110724" ht="14.25" customHeight="1"/>
    <row r="110725" ht="14.25" customHeight="1"/>
    <row r="110726" ht="14.25" customHeight="1"/>
    <row r="110727" ht="14.25" customHeight="1"/>
    <row r="110728" ht="14.25" customHeight="1"/>
    <row r="110729" ht="14.25" customHeight="1"/>
    <row r="110730" ht="14.25" customHeight="1"/>
    <row r="110731" ht="14.25" customHeight="1"/>
    <row r="110732" ht="14.25" customHeight="1"/>
    <row r="110733" ht="14.25" customHeight="1"/>
    <row r="110734" ht="14.25" customHeight="1"/>
    <row r="110735" ht="14.25" customHeight="1"/>
    <row r="110736" ht="14.25" customHeight="1"/>
    <row r="110737" ht="14.25" customHeight="1"/>
    <row r="110738" ht="14.25" customHeight="1"/>
    <row r="110739" ht="14.25" customHeight="1"/>
    <row r="110740" ht="14.25" customHeight="1"/>
    <row r="110741" ht="14.25" customHeight="1"/>
    <row r="110742" ht="14.25" customHeight="1"/>
    <row r="110743" ht="14.25" customHeight="1"/>
    <row r="110744" ht="14.25" customHeight="1"/>
    <row r="110745" ht="14.25" customHeight="1"/>
    <row r="110746" ht="14.25" customHeight="1"/>
    <row r="110747" ht="14.25" customHeight="1"/>
    <row r="110748" ht="14.25" customHeight="1"/>
    <row r="110749" ht="14.25" customHeight="1"/>
    <row r="110750" ht="14.25" customHeight="1"/>
    <row r="110751" ht="14.25" customHeight="1"/>
    <row r="110752" ht="14.25" customHeight="1"/>
    <row r="110753" ht="14.25" customHeight="1"/>
    <row r="110754" ht="14.25" customHeight="1"/>
    <row r="110755" ht="14.25" customHeight="1"/>
    <row r="110756" ht="14.25" customHeight="1"/>
    <row r="110757" ht="14.25" customHeight="1"/>
    <row r="110758" ht="14.25" customHeight="1"/>
    <row r="110759" ht="14.25" customHeight="1"/>
    <row r="110760" ht="14.25" customHeight="1"/>
    <row r="110761" ht="14.25" customHeight="1"/>
    <row r="110762" ht="14.25" customHeight="1"/>
    <row r="110763" ht="14.25" customHeight="1"/>
    <row r="110764" ht="14.25" customHeight="1"/>
    <row r="110765" ht="14.25" customHeight="1"/>
    <row r="110766" ht="14.25" customHeight="1"/>
    <row r="110767" ht="14.25" customHeight="1"/>
    <row r="110768" ht="14.25" customHeight="1"/>
    <row r="110769" ht="14.25" customHeight="1"/>
    <row r="110770" ht="14.25" customHeight="1"/>
    <row r="110771" ht="14.25" customHeight="1"/>
    <row r="110772" ht="14.25" customHeight="1"/>
    <row r="110773" ht="14.25" customHeight="1"/>
    <row r="110774" ht="14.25" customHeight="1"/>
    <row r="110775" ht="14.25" customHeight="1"/>
    <row r="110776" ht="14.25" customHeight="1"/>
    <row r="110777" ht="14.25" customHeight="1"/>
    <row r="110778" ht="14.25" customHeight="1"/>
    <row r="110779" ht="14.25" customHeight="1"/>
    <row r="110780" ht="14.25" customHeight="1"/>
    <row r="110781" ht="14.25" customHeight="1"/>
    <row r="110782" ht="14.25" customHeight="1"/>
    <row r="110783" ht="14.25" customHeight="1"/>
    <row r="110784" ht="14.25" customHeight="1"/>
    <row r="110785" ht="14.25" customHeight="1"/>
    <row r="110786" ht="14.25" customHeight="1"/>
    <row r="110787" ht="14.25" customHeight="1"/>
    <row r="110788" ht="14.25" customHeight="1"/>
    <row r="110789" ht="14.25" customHeight="1"/>
    <row r="110790" ht="14.25" customHeight="1"/>
    <row r="110791" ht="14.25" customHeight="1"/>
    <row r="110792" ht="14.25" customHeight="1"/>
    <row r="110793" ht="14.25" customHeight="1"/>
    <row r="110794" ht="14.25" customHeight="1"/>
    <row r="110795" ht="14.25" customHeight="1"/>
    <row r="110796" ht="14.25" customHeight="1"/>
    <row r="110797" ht="14.25" customHeight="1"/>
    <row r="110798" ht="14.25" customHeight="1"/>
    <row r="110799" ht="14.25" customHeight="1"/>
    <row r="110800" ht="14.25" customHeight="1"/>
    <row r="110801" ht="14.25" customHeight="1"/>
    <row r="110802" ht="14.25" customHeight="1"/>
    <row r="110803" ht="14.25" customHeight="1"/>
    <row r="110804" ht="14.25" customHeight="1"/>
    <row r="110805" ht="14.25" customHeight="1"/>
    <row r="110806" ht="14.25" customHeight="1"/>
    <row r="110807" ht="14.25" customHeight="1"/>
    <row r="110808" ht="14.25" customHeight="1"/>
    <row r="110809" ht="14.25" customHeight="1"/>
    <row r="110810" ht="14.25" customHeight="1"/>
    <row r="110811" ht="14.25" customHeight="1"/>
    <row r="110812" ht="14.25" customHeight="1"/>
    <row r="110813" ht="14.25" customHeight="1"/>
    <row r="110814" ht="14.25" customHeight="1"/>
    <row r="110815" ht="14.25" customHeight="1"/>
    <row r="110816" ht="14.25" customHeight="1"/>
    <row r="110817" ht="14.25" customHeight="1"/>
    <row r="110818" ht="14.25" customHeight="1"/>
    <row r="110819" ht="14.25" customHeight="1"/>
    <row r="110820" ht="14.25" customHeight="1"/>
    <row r="110821" ht="14.25" customHeight="1"/>
    <row r="110822" ht="14.25" customHeight="1"/>
    <row r="110823" ht="14.25" customHeight="1"/>
    <row r="110824" ht="14.25" customHeight="1"/>
    <row r="110825" ht="14.25" customHeight="1"/>
    <row r="110826" ht="14.25" customHeight="1"/>
    <row r="110827" ht="14.25" customHeight="1"/>
    <row r="110828" ht="14.25" customHeight="1"/>
    <row r="110829" ht="14.25" customHeight="1"/>
    <row r="110830" ht="14.25" customHeight="1"/>
    <row r="110831" ht="14.25" customHeight="1"/>
    <row r="110832" ht="14.25" customHeight="1"/>
    <row r="110833" ht="14.25" customHeight="1"/>
    <row r="110834" ht="14.25" customHeight="1"/>
    <row r="110835" ht="14.25" customHeight="1"/>
    <row r="110836" ht="14.25" customHeight="1"/>
    <row r="110837" ht="14.25" customHeight="1"/>
    <row r="110838" ht="14.25" customHeight="1"/>
    <row r="110839" ht="14.25" customHeight="1"/>
    <row r="110840" ht="14.25" customHeight="1"/>
    <row r="110841" ht="14.25" customHeight="1"/>
    <row r="110842" ht="14.25" customHeight="1"/>
    <row r="110843" ht="14.25" customHeight="1"/>
    <row r="110844" ht="14.25" customHeight="1"/>
    <row r="110845" ht="14.25" customHeight="1"/>
    <row r="110846" ht="14.25" customHeight="1"/>
    <row r="110847" ht="14.25" customHeight="1"/>
    <row r="110848" ht="14.25" customHeight="1"/>
    <row r="110849" ht="14.25" customHeight="1"/>
    <row r="110850" ht="14.25" customHeight="1"/>
    <row r="110851" ht="14.25" customHeight="1"/>
    <row r="110852" ht="14.25" customHeight="1"/>
    <row r="110853" ht="14.25" customHeight="1"/>
    <row r="110854" ht="14.25" customHeight="1"/>
    <row r="110855" ht="14.25" customHeight="1"/>
    <row r="110856" ht="14.25" customHeight="1"/>
    <row r="110857" ht="14.25" customHeight="1"/>
    <row r="110858" ht="14.25" customHeight="1"/>
    <row r="110859" ht="14.25" customHeight="1"/>
    <row r="110860" ht="14.25" customHeight="1"/>
    <row r="110861" ht="14.25" customHeight="1"/>
    <row r="110862" ht="14.25" customHeight="1"/>
    <row r="110863" ht="14.25" customHeight="1"/>
    <row r="110864" ht="14.25" customHeight="1"/>
    <row r="110865" ht="14.25" customHeight="1"/>
    <row r="110866" ht="14.25" customHeight="1"/>
    <row r="110867" ht="14.25" customHeight="1"/>
    <row r="110868" ht="14.25" customHeight="1"/>
    <row r="110869" ht="14.25" customHeight="1"/>
    <row r="110870" ht="14.25" customHeight="1"/>
    <row r="110871" ht="14.25" customHeight="1"/>
    <row r="110872" ht="14.25" customHeight="1"/>
    <row r="110873" ht="14.25" customHeight="1"/>
    <row r="110874" ht="14.25" customHeight="1"/>
    <row r="110875" ht="14.25" customHeight="1"/>
    <row r="110876" ht="14.25" customHeight="1"/>
    <row r="110877" ht="14.25" customHeight="1"/>
    <row r="110878" ht="14.25" customHeight="1"/>
    <row r="110879" ht="14.25" customHeight="1"/>
    <row r="110880" ht="14.25" customHeight="1"/>
    <row r="110881" ht="14.25" customHeight="1"/>
    <row r="110882" ht="14.25" customHeight="1"/>
    <row r="110883" ht="14.25" customHeight="1"/>
    <row r="110884" ht="14.25" customHeight="1"/>
    <row r="110885" ht="14.25" customHeight="1"/>
    <row r="110886" ht="14.25" customHeight="1"/>
    <row r="110887" ht="14.25" customHeight="1"/>
    <row r="110888" ht="14.25" customHeight="1"/>
    <row r="110889" ht="14.25" customHeight="1"/>
    <row r="110890" ht="14.25" customHeight="1"/>
    <row r="110891" ht="14.25" customHeight="1"/>
    <row r="110892" ht="14.25" customHeight="1"/>
    <row r="110893" ht="14.25" customHeight="1"/>
    <row r="110894" ht="14.25" customHeight="1"/>
    <row r="110895" ht="14.25" customHeight="1"/>
    <row r="110896" ht="14.25" customHeight="1"/>
    <row r="110897" ht="14.25" customHeight="1"/>
    <row r="110898" ht="14.25" customHeight="1"/>
    <row r="110899" ht="14.25" customHeight="1"/>
    <row r="110900" ht="14.25" customHeight="1"/>
    <row r="110901" ht="14.25" customHeight="1"/>
    <row r="110902" ht="14.25" customHeight="1"/>
    <row r="110903" ht="14.25" customHeight="1"/>
    <row r="110904" ht="14.25" customHeight="1"/>
    <row r="110905" ht="14.25" customHeight="1"/>
    <row r="110906" ht="14.25" customHeight="1"/>
    <row r="110907" ht="14.25" customHeight="1"/>
    <row r="110908" ht="14.25" customHeight="1"/>
    <row r="110909" ht="14.25" customHeight="1"/>
    <row r="110910" ht="14.25" customHeight="1"/>
    <row r="110911" ht="14.25" customHeight="1"/>
    <row r="110912" ht="14.25" customHeight="1"/>
    <row r="110913" ht="14.25" customHeight="1"/>
    <row r="110914" ht="14.25" customHeight="1"/>
    <row r="110915" ht="14.25" customHeight="1"/>
    <row r="110916" ht="14.25" customHeight="1"/>
    <row r="110917" ht="14.25" customHeight="1"/>
    <row r="110918" ht="14.25" customHeight="1"/>
    <row r="110919" ht="14.25" customHeight="1"/>
    <row r="110920" ht="14.25" customHeight="1"/>
    <row r="110921" ht="14.25" customHeight="1"/>
    <row r="110922" ht="14.25" customHeight="1"/>
    <row r="110923" ht="14.25" customHeight="1"/>
    <row r="110924" ht="14.25" customHeight="1"/>
    <row r="110925" ht="14.25" customHeight="1"/>
    <row r="110926" ht="14.25" customHeight="1"/>
    <row r="110927" ht="14.25" customHeight="1"/>
    <row r="110928" ht="14.25" customHeight="1"/>
    <row r="110929" ht="14.25" customHeight="1"/>
    <row r="110930" ht="14.25" customHeight="1"/>
    <row r="110931" ht="14.25" customHeight="1"/>
    <row r="110932" ht="14.25" customHeight="1"/>
    <row r="110933" ht="14.25" customHeight="1"/>
    <row r="110934" ht="14.25" customHeight="1"/>
    <row r="110935" ht="14.25" customHeight="1"/>
    <row r="110936" ht="14.25" customHeight="1"/>
    <row r="110937" ht="14.25" customHeight="1"/>
    <row r="110938" ht="14.25" customHeight="1"/>
    <row r="110939" ht="14.25" customHeight="1"/>
    <row r="110940" ht="14.25" customHeight="1"/>
    <row r="110941" ht="14.25" customHeight="1"/>
    <row r="110942" ht="14.25" customHeight="1"/>
    <row r="110943" ht="14.25" customHeight="1"/>
    <row r="110944" ht="14.25" customHeight="1"/>
    <row r="110945" ht="14.25" customHeight="1"/>
    <row r="110946" ht="14.25" customHeight="1"/>
    <row r="110947" ht="14.25" customHeight="1"/>
    <row r="110948" ht="14.25" customHeight="1"/>
    <row r="110949" ht="14.25" customHeight="1"/>
    <row r="110950" ht="14.25" customHeight="1"/>
    <row r="110951" ht="14.25" customHeight="1"/>
    <row r="110952" ht="14.25" customHeight="1"/>
    <row r="110953" ht="14.25" customHeight="1"/>
    <row r="110954" ht="14.25" customHeight="1"/>
    <row r="110955" ht="14.25" customHeight="1"/>
    <row r="110956" ht="14.25" customHeight="1"/>
    <row r="110957" ht="14.25" customHeight="1"/>
    <row r="110958" ht="14.25" customHeight="1"/>
    <row r="110959" ht="14.25" customHeight="1"/>
    <row r="110960" ht="14.25" customHeight="1"/>
    <row r="110961" ht="14.25" customHeight="1"/>
    <row r="110962" ht="14.25" customHeight="1"/>
    <row r="110963" ht="14.25" customHeight="1"/>
    <row r="110964" ht="14.25" customHeight="1"/>
    <row r="110965" ht="14.25" customHeight="1"/>
    <row r="110966" ht="14.25" customHeight="1"/>
    <row r="110967" ht="14.25" customHeight="1"/>
    <row r="110968" ht="14.25" customHeight="1"/>
    <row r="110969" ht="14.25" customHeight="1"/>
    <row r="110970" ht="14.25" customHeight="1"/>
    <row r="110971" ht="14.25" customHeight="1"/>
    <row r="110972" ht="14.25" customHeight="1"/>
    <row r="110973" ht="14.25" customHeight="1"/>
    <row r="110974" ht="14.25" customHeight="1"/>
    <row r="110975" ht="14.25" customHeight="1"/>
    <row r="110976" ht="14.25" customHeight="1"/>
    <row r="110977" ht="14.25" customHeight="1"/>
    <row r="110978" ht="14.25" customHeight="1"/>
    <row r="110979" ht="14.25" customHeight="1"/>
    <row r="110980" ht="14.25" customHeight="1"/>
    <row r="110981" ht="14.25" customHeight="1"/>
    <row r="110982" ht="14.25" customHeight="1"/>
    <row r="110983" ht="14.25" customHeight="1"/>
    <row r="110984" ht="14.25" customHeight="1"/>
    <row r="110985" ht="14.25" customHeight="1"/>
    <row r="110986" ht="14.25" customHeight="1"/>
    <row r="110987" ht="14.25" customHeight="1"/>
    <row r="110988" ht="14.25" customHeight="1"/>
    <row r="110989" ht="14.25" customHeight="1"/>
    <row r="110990" ht="14.25" customHeight="1"/>
    <row r="110991" ht="14.25" customHeight="1"/>
    <row r="110992" ht="14.25" customHeight="1"/>
    <row r="110993" ht="14.25" customHeight="1"/>
    <row r="110994" ht="14.25" customHeight="1"/>
    <row r="110995" ht="14.25" customHeight="1"/>
    <row r="110996" ht="14.25" customHeight="1"/>
    <row r="110997" ht="14.25" customHeight="1"/>
    <row r="110998" ht="14.25" customHeight="1"/>
    <row r="110999" ht="14.25" customHeight="1"/>
    <row r="111000" ht="14.25" customHeight="1"/>
    <row r="111001" ht="14.25" customHeight="1"/>
    <row r="111002" ht="14.25" customHeight="1"/>
    <row r="111003" ht="14.25" customHeight="1"/>
    <row r="111004" ht="14.25" customHeight="1"/>
    <row r="111005" ht="14.25" customHeight="1"/>
    <row r="111006" ht="14.25" customHeight="1"/>
    <row r="111007" ht="14.25" customHeight="1"/>
    <row r="111008" ht="14.25" customHeight="1"/>
    <row r="111009" ht="14.25" customHeight="1"/>
    <row r="111010" ht="14.25" customHeight="1"/>
    <row r="111011" ht="14.25" customHeight="1"/>
    <row r="111012" ht="14.25" customHeight="1"/>
    <row r="111013" ht="14.25" customHeight="1"/>
    <row r="111014" ht="14.25" customHeight="1"/>
    <row r="111015" ht="14.25" customHeight="1"/>
    <row r="111016" ht="14.25" customHeight="1"/>
    <row r="111017" ht="14.25" customHeight="1"/>
    <row r="111018" ht="14.25" customHeight="1"/>
    <row r="111019" ht="14.25" customHeight="1"/>
    <row r="111020" ht="14.25" customHeight="1"/>
    <row r="111021" ht="14.25" customHeight="1"/>
    <row r="111022" ht="14.25" customHeight="1"/>
    <row r="111023" ht="14.25" customHeight="1"/>
    <row r="111024" ht="14.25" customHeight="1"/>
    <row r="111025" ht="14.25" customHeight="1"/>
    <row r="111026" ht="14.25" customHeight="1"/>
    <row r="111027" ht="14.25" customHeight="1"/>
    <row r="111028" ht="14.25" customHeight="1"/>
    <row r="111029" ht="14.25" customHeight="1"/>
    <row r="111030" ht="14.25" customHeight="1"/>
    <row r="111031" ht="14.25" customHeight="1"/>
    <row r="111032" ht="14.25" customHeight="1"/>
    <row r="111033" ht="14.25" customHeight="1"/>
    <row r="111034" ht="14.25" customHeight="1"/>
    <row r="111035" ht="14.25" customHeight="1"/>
    <row r="111036" ht="14.25" customHeight="1"/>
    <row r="111037" ht="14.25" customHeight="1"/>
    <row r="111038" ht="14.25" customHeight="1"/>
    <row r="111039" ht="14.25" customHeight="1"/>
    <row r="111040" ht="14.25" customHeight="1"/>
    <row r="111041" ht="14.25" customHeight="1"/>
    <row r="111042" ht="14.25" customHeight="1"/>
    <row r="111043" ht="14.25" customHeight="1"/>
    <row r="111044" ht="14.25" customHeight="1"/>
    <row r="111045" ht="14.25" customHeight="1"/>
    <row r="111046" ht="14.25" customHeight="1"/>
    <row r="111047" ht="14.25" customHeight="1"/>
    <row r="111048" ht="14.25" customHeight="1"/>
    <row r="111049" ht="14.25" customHeight="1"/>
    <row r="111050" ht="14.25" customHeight="1"/>
    <row r="111051" ht="14.25" customHeight="1"/>
    <row r="111052" ht="14.25" customHeight="1"/>
    <row r="111053" ht="14.25" customHeight="1"/>
    <row r="111054" ht="14.25" customHeight="1"/>
    <row r="111055" ht="14.25" customHeight="1"/>
    <row r="111056" ht="14.25" customHeight="1"/>
    <row r="111057" ht="14.25" customHeight="1"/>
    <row r="111058" ht="14.25" customHeight="1"/>
    <row r="111059" ht="14.25" customHeight="1"/>
    <row r="111060" ht="14.25" customHeight="1"/>
    <row r="111061" ht="14.25" customHeight="1"/>
    <row r="111062" ht="14.25" customHeight="1"/>
    <row r="111063" ht="14.25" customHeight="1"/>
    <row r="111064" ht="14.25" customHeight="1"/>
    <row r="111065" ht="14.25" customHeight="1"/>
    <row r="111066" ht="14.25" customHeight="1"/>
    <row r="111067" ht="14.25" customHeight="1"/>
    <row r="111068" ht="14.25" customHeight="1"/>
    <row r="111069" ht="14.25" customHeight="1"/>
    <row r="111070" ht="14.25" customHeight="1"/>
    <row r="111071" ht="14.25" customHeight="1"/>
    <row r="111072" ht="14.25" customHeight="1"/>
    <row r="111073" ht="14.25" customHeight="1"/>
    <row r="111074" ht="14.25" customHeight="1"/>
    <row r="111075" ht="14.25" customHeight="1"/>
    <row r="111076" ht="14.25" customHeight="1"/>
    <row r="111077" ht="14.25" customHeight="1"/>
    <row r="111078" ht="14.25" customHeight="1"/>
    <row r="111079" ht="14.25" customHeight="1"/>
    <row r="111080" ht="14.25" customHeight="1"/>
    <row r="111081" ht="14.25" customHeight="1"/>
    <row r="111082" ht="14.25" customHeight="1"/>
    <row r="111083" ht="14.25" customHeight="1"/>
    <row r="111084" ht="14.25" customHeight="1"/>
    <row r="111085" ht="14.25" customHeight="1"/>
    <row r="111086" ht="14.25" customHeight="1"/>
    <row r="111087" ht="14.25" customHeight="1"/>
    <row r="111088" ht="14.25" customHeight="1"/>
    <row r="111089" ht="14.25" customHeight="1"/>
    <row r="111090" ht="14.25" customHeight="1"/>
    <row r="111091" ht="14.25" customHeight="1"/>
    <row r="111092" ht="14.25" customHeight="1"/>
    <row r="111093" ht="14.25" customHeight="1"/>
    <row r="111094" ht="14.25" customHeight="1"/>
    <row r="111095" ht="14.25" customHeight="1"/>
    <row r="111096" ht="14.25" customHeight="1"/>
    <row r="111097" ht="14.25" customHeight="1"/>
    <row r="111098" ht="14.25" customHeight="1"/>
    <row r="111099" ht="14.25" customHeight="1"/>
    <row r="111100" ht="14.25" customHeight="1"/>
    <row r="111101" ht="14.25" customHeight="1"/>
    <row r="111102" ht="14.25" customHeight="1"/>
    <row r="111103" ht="14.25" customHeight="1"/>
    <row r="111104" ht="14.25" customHeight="1"/>
    <row r="111105" ht="14.25" customHeight="1"/>
    <row r="111106" ht="14.25" customHeight="1"/>
    <row r="111107" ht="14.25" customHeight="1"/>
    <row r="111108" ht="14.25" customHeight="1"/>
    <row r="111109" ht="14.25" customHeight="1"/>
    <row r="111110" ht="14.25" customHeight="1"/>
    <row r="111111" ht="14.25" customHeight="1"/>
    <row r="111112" ht="14.25" customHeight="1"/>
    <row r="111113" ht="14.25" customHeight="1"/>
    <row r="111114" ht="14.25" customHeight="1"/>
    <row r="111115" ht="14.25" customHeight="1"/>
    <row r="111116" ht="14.25" customHeight="1"/>
    <row r="111117" ht="14.25" customHeight="1"/>
    <row r="111118" ht="14.25" customHeight="1"/>
    <row r="111119" ht="14.25" customHeight="1"/>
    <row r="111120" ht="14.25" customHeight="1"/>
    <row r="111121" ht="14.25" customHeight="1"/>
    <row r="111122" ht="14.25" customHeight="1"/>
    <row r="111123" ht="14.25" customHeight="1"/>
    <row r="111124" ht="14.25" customHeight="1"/>
    <row r="111125" ht="14.25" customHeight="1"/>
    <row r="111126" ht="14.25" customHeight="1"/>
    <row r="111127" ht="14.25" customHeight="1"/>
    <row r="111128" ht="14.25" customHeight="1"/>
    <row r="111129" ht="14.25" customHeight="1"/>
    <row r="111130" ht="14.25" customHeight="1"/>
    <row r="111131" ht="14.25" customHeight="1"/>
    <row r="111132" ht="14.25" customHeight="1"/>
    <row r="111133" ht="14.25" customHeight="1"/>
    <row r="111134" ht="14.25" customHeight="1"/>
    <row r="111135" ht="14.25" customHeight="1"/>
    <row r="111136" ht="14.25" customHeight="1"/>
    <row r="111137" ht="14.25" customHeight="1"/>
    <row r="111138" ht="14.25" customHeight="1"/>
    <row r="111139" ht="14.25" customHeight="1"/>
    <row r="111140" ht="14.25" customHeight="1"/>
    <row r="111141" ht="14.25" customHeight="1"/>
    <row r="111142" ht="14.25" customHeight="1"/>
    <row r="111143" ht="14.25" customHeight="1"/>
    <row r="111144" ht="14.25" customHeight="1"/>
    <row r="111145" ht="14.25" customHeight="1"/>
    <row r="111146" ht="14.25" customHeight="1"/>
    <row r="111147" ht="14.25" customHeight="1"/>
    <row r="111148" ht="14.25" customHeight="1"/>
    <row r="111149" ht="14.25" customHeight="1"/>
    <row r="111150" ht="14.25" customHeight="1"/>
    <row r="111151" ht="14.25" customHeight="1"/>
    <row r="111152" ht="14.25" customHeight="1"/>
    <row r="111153" ht="14.25" customHeight="1"/>
    <row r="111154" ht="14.25" customHeight="1"/>
    <row r="111155" ht="14.25" customHeight="1"/>
    <row r="111156" ht="14.25" customHeight="1"/>
    <row r="111157" ht="14.25" customHeight="1"/>
    <row r="111158" ht="14.25" customHeight="1"/>
    <row r="111159" ht="14.25" customHeight="1"/>
    <row r="111160" ht="14.25" customHeight="1"/>
    <row r="111161" ht="14.25" customHeight="1"/>
    <row r="111162" ht="14.25" customHeight="1"/>
    <row r="111163" ht="14.25" customHeight="1"/>
    <row r="111164" ht="14.25" customHeight="1"/>
    <row r="111165" ht="14.25" customHeight="1"/>
    <row r="111166" ht="14.25" customHeight="1"/>
    <row r="111167" ht="14.25" customHeight="1"/>
    <row r="111168" ht="14.25" customHeight="1"/>
    <row r="111169" ht="14.25" customHeight="1"/>
    <row r="111170" ht="14.25" customHeight="1"/>
    <row r="111171" ht="14.25" customHeight="1"/>
    <row r="111172" ht="14.25" customHeight="1"/>
    <row r="111173" ht="14.25" customHeight="1"/>
    <row r="111174" ht="14.25" customHeight="1"/>
    <row r="111175" ht="14.25" customHeight="1"/>
    <row r="111176" ht="14.25" customHeight="1"/>
    <row r="111177" ht="14.25" customHeight="1"/>
    <row r="111178" ht="14.25" customHeight="1"/>
    <row r="111179" ht="14.25" customHeight="1"/>
    <row r="111180" ht="14.25" customHeight="1"/>
    <row r="111181" ht="14.25" customHeight="1"/>
    <row r="111182" ht="14.25" customHeight="1"/>
    <row r="111183" ht="14.25" customHeight="1"/>
    <row r="111184" ht="14.25" customHeight="1"/>
    <row r="111185" ht="14.25" customHeight="1"/>
    <row r="111186" ht="14.25" customHeight="1"/>
    <row r="111187" ht="14.25" customHeight="1"/>
    <row r="111188" ht="14.25" customHeight="1"/>
    <row r="111189" ht="14.25" customHeight="1"/>
    <row r="111190" ht="14.25" customHeight="1"/>
    <row r="111191" ht="14.25" customHeight="1"/>
    <row r="111192" ht="14.25" customHeight="1"/>
    <row r="111193" ht="14.25" customHeight="1"/>
    <row r="111194" ht="14.25" customHeight="1"/>
    <row r="111195" ht="14.25" customHeight="1"/>
    <row r="111196" ht="14.25" customHeight="1"/>
    <row r="111197" ht="14.25" customHeight="1"/>
    <row r="111198" ht="14.25" customHeight="1"/>
    <row r="111199" ht="14.25" customHeight="1"/>
    <row r="111200" ht="14.25" customHeight="1"/>
    <row r="111201" ht="14.25" customHeight="1"/>
    <row r="111202" ht="14.25" customHeight="1"/>
    <row r="111203" ht="14.25" customHeight="1"/>
    <row r="111204" ht="14.25" customHeight="1"/>
    <row r="111205" ht="14.25" customHeight="1"/>
    <row r="111206" ht="14.25" customHeight="1"/>
    <row r="111207" ht="14.25" customHeight="1"/>
    <row r="111208" ht="14.25" customHeight="1"/>
    <row r="111209" ht="14.25" customHeight="1"/>
    <row r="111210" ht="14.25" customHeight="1"/>
    <row r="111211" ht="14.25" customHeight="1"/>
    <row r="111212" ht="14.25" customHeight="1"/>
    <row r="111213" ht="14.25" customHeight="1"/>
    <row r="111214" ht="14.25" customHeight="1"/>
    <row r="111215" ht="14.25" customHeight="1"/>
    <row r="111216" ht="14.25" customHeight="1"/>
    <row r="111217" ht="14.25" customHeight="1"/>
    <row r="111218" ht="14.25" customHeight="1"/>
    <row r="111219" ht="14.25" customHeight="1"/>
    <row r="111220" ht="14.25" customHeight="1"/>
    <row r="111221" ht="14.25" customHeight="1"/>
    <row r="111222" ht="14.25" customHeight="1"/>
    <row r="111223" ht="14.25" customHeight="1"/>
    <row r="111224" ht="14.25" customHeight="1"/>
    <row r="111225" ht="14.25" customHeight="1"/>
    <row r="111226" ht="14.25" customHeight="1"/>
    <row r="111227" ht="14.25" customHeight="1"/>
    <row r="111228" ht="14.25" customHeight="1"/>
    <row r="111229" ht="14.25" customHeight="1"/>
    <row r="111230" ht="14.25" customHeight="1"/>
    <row r="111231" ht="14.25" customHeight="1"/>
    <row r="111232" ht="14.25" customHeight="1"/>
    <row r="111233" ht="14.25" customHeight="1"/>
    <row r="111234" ht="14.25" customHeight="1"/>
    <row r="111235" ht="14.25" customHeight="1"/>
    <row r="111236" ht="14.25" customHeight="1"/>
    <row r="111237" ht="14.25" customHeight="1"/>
    <row r="111238" ht="14.25" customHeight="1"/>
    <row r="111239" ht="14.25" customHeight="1"/>
    <row r="111240" ht="14.25" customHeight="1"/>
    <row r="111241" ht="14.25" customHeight="1"/>
    <row r="111242" ht="14.25" customHeight="1"/>
    <row r="111243" ht="14.25" customHeight="1"/>
    <row r="111244" ht="14.25" customHeight="1"/>
    <row r="111245" ht="14.25" customHeight="1"/>
    <row r="111246" ht="14.25" customHeight="1"/>
    <row r="111247" ht="14.25" customHeight="1"/>
    <row r="111248" ht="14.25" customHeight="1"/>
    <row r="111249" ht="14.25" customHeight="1"/>
    <row r="111250" ht="14.25" customHeight="1"/>
    <row r="111251" ht="14.25" customHeight="1"/>
    <row r="111252" ht="14.25" customHeight="1"/>
    <row r="111253" ht="14.25" customHeight="1"/>
    <row r="111254" ht="14.25" customHeight="1"/>
    <row r="111255" ht="14.25" customHeight="1"/>
    <row r="111256" ht="14.25" customHeight="1"/>
    <row r="111257" ht="14.25" customHeight="1"/>
    <row r="111258" ht="14.25" customHeight="1"/>
    <row r="111259" ht="14.25" customHeight="1"/>
    <row r="111260" ht="14.25" customHeight="1"/>
    <row r="111261" ht="14.25" customHeight="1"/>
    <row r="111262" ht="14.25" customHeight="1"/>
    <row r="111263" ht="14.25" customHeight="1"/>
    <row r="111264" ht="14.25" customHeight="1"/>
    <row r="111265" ht="14.25" customHeight="1"/>
    <row r="111266" ht="14.25" customHeight="1"/>
    <row r="111267" ht="14.25" customHeight="1"/>
    <row r="111268" ht="14.25" customHeight="1"/>
    <row r="111269" ht="14.25" customHeight="1"/>
    <row r="111270" ht="14.25" customHeight="1"/>
    <row r="111271" ht="14.25" customHeight="1"/>
    <row r="111272" ht="14.25" customHeight="1"/>
    <row r="111273" ht="14.25" customHeight="1"/>
    <row r="111274" ht="14.25" customHeight="1"/>
    <row r="111275" ht="14.25" customHeight="1"/>
    <row r="111276" ht="14.25" customHeight="1"/>
    <row r="111277" ht="14.25" customHeight="1"/>
    <row r="111278" ht="14.25" customHeight="1"/>
    <row r="111279" ht="14.25" customHeight="1"/>
    <row r="111280" ht="14.25" customHeight="1"/>
    <row r="111281" ht="14.25" customHeight="1"/>
    <row r="111282" ht="14.25" customHeight="1"/>
    <row r="111283" ht="14.25" customHeight="1"/>
    <row r="111284" ht="14.25" customHeight="1"/>
    <row r="111285" ht="14.25" customHeight="1"/>
    <row r="111286" ht="14.25" customHeight="1"/>
    <row r="111287" ht="14.25" customHeight="1"/>
    <row r="111288" ht="14.25" customHeight="1"/>
    <row r="111289" ht="14.25" customHeight="1"/>
    <row r="111290" ht="14.25" customHeight="1"/>
    <row r="111291" ht="14.25" customHeight="1"/>
    <row r="111292" ht="14.25" customHeight="1"/>
    <row r="111293" ht="14.25" customHeight="1"/>
    <row r="111294" ht="14.25" customHeight="1"/>
    <row r="111295" ht="14.25" customHeight="1"/>
    <row r="111296" ht="14.25" customHeight="1"/>
    <row r="111297" ht="14.25" customHeight="1"/>
    <row r="111298" ht="14.25" customHeight="1"/>
    <row r="111299" ht="14.25" customHeight="1"/>
    <row r="111300" ht="14.25" customHeight="1"/>
    <row r="111301" ht="14.25" customHeight="1"/>
    <row r="111302" ht="14.25" customHeight="1"/>
    <row r="111303" ht="14.25" customHeight="1"/>
    <row r="111304" ht="14.25" customHeight="1"/>
    <row r="111305" ht="14.25" customHeight="1"/>
    <row r="111306" ht="14.25" customHeight="1"/>
    <row r="111307" ht="14.25" customHeight="1"/>
    <row r="111308" ht="14.25" customHeight="1"/>
    <row r="111309" ht="14.25" customHeight="1"/>
    <row r="111310" ht="14.25" customHeight="1"/>
    <row r="111311" ht="14.25" customHeight="1"/>
    <row r="111312" ht="14.25" customHeight="1"/>
    <row r="111313" ht="14.25" customHeight="1"/>
    <row r="111314" ht="14.25" customHeight="1"/>
    <row r="111315" ht="14.25" customHeight="1"/>
    <row r="111316" ht="14.25" customHeight="1"/>
    <row r="111317" ht="14.25" customHeight="1"/>
    <row r="111318" ht="14.25" customHeight="1"/>
    <row r="111319" ht="14.25" customHeight="1"/>
    <row r="111320" ht="14.25" customHeight="1"/>
    <row r="111321" ht="14.25" customHeight="1"/>
    <row r="111322" ht="14.25" customHeight="1"/>
    <row r="111323" ht="14.25" customHeight="1"/>
    <row r="111324" ht="14.25" customHeight="1"/>
    <row r="111325" ht="14.25" customHeight="1"/>
    <row r="111326" ht="14.25" customHeight="1"/>
    <row r="111327" ht="14.25" customHeight="1"/>
    <row r="111328" ht="14.25" customHeight="1"/>
    <row r="111329" ht="14.25" customHeight="1"/>
    <row r="111330" ht="14.25" customHeight="1"/>
    <row r="111331" ht="14.25" customHeight="1"/>
    <row r="111332" ht="14.25" customHeight="1"/>
    <row r="111333" ht="14.25" customHeight="1"/>
    <row r="111334" ht="14.25" customHeight="1"/>
    <row r="111335" ht="14.25" customHeight="1"/>
    <row r="111336" ht="14.25" customHeight="1"/>
    <row r="111337" ht="14.25" customHeight="1"/>
    <row r="111338" ht="14.25" customHeight="1"/>
    <row r="111339" ht="14.25" customHeight="1"/>
    <row r="111340" ht="14.25" customHeight="1"/>
    <row r="111341" ht="14.25" customHeight="1"/>
    <row r="111342" ht="14.25" customHeight="1"/>
    <row r="111343" ht="14.25" customHeight="1"/>
    <row r="111344" ht="14.25" customHeight="1"/>
    <row r="111345" ht="14.25" customHeight="1"/>
    <row r="111346" ht="14.25" customHeight="1"/>
    <row r="111347" ht="14.25" customHeight="1"/>
    <row r="111348" ht="14.25" customHeight="1"/>
    <row r="111349" ht="14.25" customHeight="1"/>
    <row r="111350" ht="14.25" customHeight="1"/>
    <row r="111351" ht="14.25" customHeight="1"/>
    <row r="111352" ht="14.25" customHeight="1"/>
    <row r="111353" ht="14.25" customHeight="1"/>
    <row r="111354" ht="14.25" customHeight="1"/>
    <row r="111355" ht="14.25" customHeight="1"/>
    <row r="111356" ht="14.25" customHeight="1"/>
    <row r="111357" ht="14.25" customHeight="1"/>
    <row r="111358" ht="14.25" customHeight="1"/>
    <row r="111359" ht="14.25" customHeight="1"/>
    <row r="111360" ht="14.25" customHeight="1"/>
    <row r="111361" ht="14.25" customHeight="1"/>
    <row r="111362" ht="14.25" customHeight="1"/>
    <row r="111363" ht="14.25" customHeight="1"/>
    <row r="111364" ht="14.25" customHeight="1"/>
    <row r="111365" ht="14.25" customHeight="1"/>
    <row r="111366" ht="14.25" customHeight="1"/>
    <row r="111367" ht="14.25" customHeight="1"/>
    <row r="111368" ht="14.25" customHeight="1"/>
    <row r="111369" ht="14.25" customHeight="1"/>
    <row r="111370" ht="14.25" customHeight="1"/>
    <row r="111371" ht="14.25" customHeight="1"/>
    <row r="111372" ht="14.25" customHeight="1"/>
    <row r="111373" ht="14.25" customHeight="1"/>
    <row r="111374" ht="14.25" customHeight="1"/>
    <row r="111375" ht="14.25" customHeight="1"/>
    <row r="111376" ht="14.25" customHeight="1"/>
    <row r="111377" ht="14.25" customHeight="1"/>
    <row r="111378" ht="14.25" customHeight="1"/>
    <row r="111379" ht="14.25" customHeight="1"/>
    <row r="111380" ht="14.25" customHeight="1"/>
    <row r="111381" ht="14.25" customHeight="1"/>
    <row r="111382" ht="14.25" customHeight="1"/>
    <row r="111383" ht="14.25" customHeight="1"/>
    <row r="111384" ht="14.25" customHeight="1"/>
    <row r="111385" ht="14.25" customHeight="1"/>
    <row r="111386" ht="14.25" customHeight="1"/>
    <row r="111387" ht="14.25" customHeight="1"/>
    <row r="111388" ht="14.25" customHeight="1"/>
    <row r="111389" ht="14.25" customHeight="1"/>
    <row r="111390" ht="14.25" customHeight="1"/>
    <row r="111391" ht="14.25" customHeight="1"/>
    <row r="111392" ht="14.25" customHeight="1"/>
    <row r="111393" ht="14.25" customHeight="1"/>
    <row r="111394" ht="14.25" customHeight="1"/>
    <row r="111395" ht="14.25" customHeight="1"/>
    <row r="111396" ht="14.25" customHeight="1"/>
    <row r="111397" ht="14.25" customHeight="1"/>
    <row r="111398" ht="14.25" customHeight="1"/>
    <row r="111399" ht="14.25" customHeight="1"/>
    <row r="111400" ht="14.25" customHeight="1"/>
    <row r="111401" ht="14.25" customHeight="1"/>
    <row r="111402" ht="14.25" customHeight="1"/>
    <row r="111403" ht="14.25" customHeight="1"/>
    <row r="111404" ht="14.25" customHeight="1"/>
    <row r="111405" ht="14.25" customHeight="1"/>
    <row r="111406" ht="14.25" customHeight="1"/>
    <row r="111407" ht="14.25" customHeight="1"/>
    <row r="111408" ht="14.25" customHeight="1"/>
    <row r="111409" ht="14.25" customHeight="1"/>
    <row r="111410" ht="14.25" customHeight="1"/>
    <row r="111411" ht="14.25" customHeight="1"/>
    <row r="111412" ht="14.25" customHeight="1"/>
    <row r="111413" ht="14.25" customHeight="1"/>
    <row r="111414" ht="14.25" customHeight="1"/>
    <row r="111415" ht="14.25" customHeight="1"/>
    <row r="111416" ht="14.25" customHeight="1"/>
    <row r="111417" ht="14.25" customHeight="1"/>
    <row r="111418" ht="14.25" customHeight="1"/>
    <row r="111419" ht="14.25" customHeight="1"/>
    <row r="111420" ht="14.25" customHeight="1"/>
    <row r="111421" ht="14.25" customHeight="1"/>
    <row r="111422" ht="14.25" customHeight="1"/>
    <row r="111423" ht="14.25" customHeight="1"/>
    <row r="111424" ht="14.25" customHeight="1"/>
    <row r="111425" ht="14.25" customHeight="1"/>
    <row r="111426" ht="14.25" customHeight="1"/>
    <row r="111427" ht="14.25" customHeight="1"/>
    <row r="111428" ht="14.25" customHeight="1"/>
    <row r="111429" ht="14.25" customHeight="1"/>
    <row r="111430" ht="14.25" customHeight="1"/>
    <row r="111431" ht="14.25" customHeight="1"/>
    <row r="111432" ht="14.25" customHeight="1"/>
    <row r="111433" ht="14.25" customHeight="1"/>
    <row r="111434" ht="14.25" customHeight="1"/>
    <row r="111435" ht="14.25" customHeight="1"/>
    <row r="111436" ht="14.25" customHeight="1"/>
    <row r="111437" ht="14.25" customHeight="1"/>
    <row r="111438" ht="14.25" customHeight="1"/>
    <row r="111439" ht="14.25" customHeight="1"/>
    <row r="111440" ht="14.25" customHeight="1"/>
    <row r="111441" ht="14.25" customHeight="1"/>
    <row r="111442" ht="14.25" customHeight="1"/>
    <row r="111443" ht="14.25" customHeight="1"/>
    <row r="111444" ht="14.25" customHeight="1"/>
    <row r="111445" ht="14.25" customHeight="1"/>
    <row r="111446" ht="14.25" customHeight="1"/>
    <row r="111447" ht="14.25" customHeight="1"/>
    <row r="111448" ht="14.25" customHeight="1"/>
    <row r="111449" ht="14.25" customHeight="1"/>
    <row r="111450" ht="14.25" customHeight="1"/>
    <row r="111451" ht="14.25" customHeight="1"/>
    <row r="111452" ht="14.25" customHeight="1"/>
    <row r="111453" ht="14.25" customHeight="1"/>
    <row r="111454" ht="14.25" customHeight="1"/>
    <row r="111455" ht="14.25" customHeight="1"/>
    <row r="111456" ht="14.25" customHeight="1"/>
    <row r="111457" ht="14.25" customHeight="1"/>
    <row r="111458" ht="14.25" customHeight="1"/>
    <row r="111459" ht="14.25" customHeight="1"/>
    <row r="111460" ht="14.25" customHeight="1"/>
    <row r="111461" ht="14.25" customHeight="1"/>
    <row r="111462" ht="14.25" customHeight="1"/>
    <row r="111463" ht="14.25" customHeight="1"/>
    <row r="111464" ht="14.25" customHeight="1"/>
    <row r="111465" ht="14.25" customHeight="1"/>
    <row r="111466" ht="14.25" customHeight="1"/>
    <row r="111467" ht="14.25" customHeight="1"/>
    <row r="111468" ht="14.25" customHeight="1"/>
    <row r="111469" ht="14.25" customHeight="1"/>
    <row r="111470" ht="14.25" customHeight="1"/>
    <row r="111471" ht="14.25" customHeight="1"/>
    <row r="111472" ht="14.25" customHeight="1"/>
    <row r="111473" ht="14.25" customHeight="1"/>
    <row r="111474" ht="14.25" customHeight="1"/>
    <row r="111475" ht="14.25" customHeight="1"/>
    <row r="111476" ht="14.25" customHeight="1"/>
    <row r="111477" ht="14.25" customHeight="1"/>
    <row r="111478" ht="14.25" customHeight="1"/>
    <row r="111479" ht="14.25" customHeight="1"/>
    <row r="111480" ht="14.25" customHeight="1"/>
    <row r="111481" ht="14.25" customHeight="1"/>
    <row r="111482" ht="14.25" customHeight="1"/>
    <row r="111483" ht="14.25" customHeight="1"/>
    <row r="111484" ht="14.25" customHeight="1"/>
    <row r="111485" ht="14.25" customHeight="1"/>
    <row r="111486" ht="14.25" customHeight="1"/>
    <row r="111487" ht="14.25" customHeight="1"/>
    <row r="111488" ht="14.25" customHeight="1"/>
    <row r="111489" ht="14.25" customHeight="1"/>
    <row r="111490" ht="14.25" customHeight="1"/>
    <row r="111491" ht="14.25" customHeight="1"/>
    <row r="111492" ht="14.25" customHeight="1"/>
    <row r="111493" ht="14.25" customHeight="1"/>
    <row r="111494" ht="14.25" customHeight="1"/>
    <row r="111495" ht="14.25" customHeight="1"/>
    <row r="111496" ht="14.25" customHeight="1"/>
    <row r="111497" ht="14.25" customHeight="1"/>
    <row r="111498" ht="14.25" customHeight="1"/>
    <row r="111499" ht="14.25" customHeight="1"/>
    <row r="111500" ht="14.25" customHeight="1"/>
    <row r="111501" ht="14.25" customHeight="1"/>
    <row r="111502" ht="14.25" customHeight="1"/>
    <row r="111503" ht="14.25" customHeight="1"/>
    <row r="111504" ht="14.25" customHeight="1"/>
    <row r="111505" ht="14.25" customHeight="1"/>
    <row r="111506" ht="14.25" customHeight="1"/>
    <row r="111507" ht="14.25" customHeight="1"/>
    <row r="111508" ht="14.25" customHeight="1"/>
    <row r="111509" ht="14.25" customHeight="1"/>
    <row r="111510" ht="14.25" customHeight="1"/>
    <row r="111511" ht="14.25" customHeight="1"/>
    <row r="111512" ht="14.25" customHeight="1"/>
    <row r="111513" ht="14.25" customHeight="1"/>
    <row r="111514" ht="14.25" customHeight="1"/>
    <row r="111515" ht="14.25" customHeight="1"/>
    <row r="111516" ht="14.25" customHeight="1"/>
    <row r="111517" ht="14.25" customHeight="1"/>
    <row r="111518" ht="14.25" customHeight="1"/>
    <row r="111519" ht="14.25" customHeight="1"/>
    <row r="111520" ht="14.25" customHeight="1"/>
    <row r="111521" ht="14.25" customHeight="1"/>
    <row r="111522" ht="14.25" customHeight="1"/>
    <row r="111523" ht="14.25" customHeight="1"/>
    <row r="111524" ht="14.25" customHeight="1"/>
    <row r="111525" ht="14.25" customHeight="1"/>
    <row r="111526" ht="14.25" customHeight="1"/>
    <row r="111527" ht="14.25" customHeight="1"/>
    <row r="111528" ht="14.25" customHeight="1"/>
    <row r="111529" ht="14.25" customHeight="1"/>
    <row r="111530" ht="14.25" customHeight="1"/>
    <row r="111531" ht="14.25" customHeight="1"/>
    <row r="111532" ht="14.25" customHeight="1"/>
    <row r="111533" ht="14.25" customHeight="1"/>
    <row r="111534" ht="14.25" customHeight="1"/>
    <row r="111535" ht="14.25" customHeight="1"/>
    <row r="111536" ht="14.25" customHeight="1"/>
    <row r="111537" ht="14.25" customHeight="1"/>
    <row r="111538" ht="14.25" customHeight="1"/>
    <row r="111539" ht="14.25" customHeight="1"/>
    <row r="111540" ht="14.25" customHeight="1"/>
    <row r="111541" ht="14.25" customHeight="1"/>
    <row r="111542" ht="14.25" customHeight="1"/>
    <row r="111543" ht="14.25" customHeight="1"/>
    <row r="111544" ht="14.25" customHeight="1"/>
    <row r="111545" ht="14.25" customHeight="1"/>
    <row r="111546" ht="14.25" customHeight="1"/>
    <row r="111547" ht="14.25" customHeight="1"/>
    <row r="111548" ht="14.25" customHeight="1"/>
    <row r="111549" ht="14.25" customHeight="1"/>
    <row r="111550" ht="14.25" customHeight="1"/>
    <row r="111551" ht="14.25" customHeight="1"/>
    <row r="111552" ht="14.25" customHeight="1"/>
    <row r="111553" ht="14.25" customHeight="1"/>
    <row r="111554" ht="14.25" customHeight="1"/>
    <row r="111555" ht="14.25" customHeight="1"/>
    <row r="111556" ht="14.25" customHeight="1"/>
    <row r="111557" ht="14.25" customHeight="1"/>
    <row r="111558" ht="14.25" customHeight="1"/>
    <row r="111559" ht="14.25" customHeight="1"/>
    <row r="111560" ht="14.25" customHeight="1"/>
    <row r="111561" ht="14.25" customHeight="1"/>
    <row r="111562" ht="14.25" customHeight="1"/>
    <row r="111563" ht="14.25" customHeight="1"/>
    <row r="111564" ht="14.25" customHeight="1"/>
    <row r="111565" ht="14.25" customHeight="1"/>
    <row r="111566" ht="14.25" customHeight="1"/>
    <row r="111567" ht="14.25" customHeight="1"/>
    <row r="111568" ht="14.25" customHeight="1"/>
    <row r="111569" ht="14.25" customHeight="1"/>
    <row r="111570" ht="14.25" customHeight="1"/>
    <row r="111571" ht="14.25" customHeight="1"/>
    <row r="111572" ht="14.25" customHeight="1"/>
    <row r="111573" ht="14.25" customHeight="1"/>
    <row r="111574" ht="14.25" customHeight="1"/>
    <row r="111575" ht="14.25" customHeight="1"/>
    <row r="111576" ht="14.25" customHeight="1"/>
    <row r="111577" ht="14.25" customHeight="1"/>
    <row r="111578" ht="14.25" customHeight="1"/>
    <row r="111579" ht="14.25" customHeight="1"/>
    <row r="111580" ht="14.25" customHeight="1"/>
    <row r="111581" ht="14.25" customHeight="1"/>
    <row r="111582" ht="14.25" customHeight="1"/>
    <row r="111583" ht="14.25" customHeight="1"/>
    <row r="111584" ht="14.25" customHeight="1"/>
    <row r="111585" ht="14.25" customHeight="1"/>
    <row r="111586" ht="14.25" customHeight="1"/>
    <row r="111587" ht="14.25" customHeight="1"/>
    <row r="111588" ht="14.25" customHeight="1"/>
    <row r="111589" ht="14.25" customHeight="1"/>
    <row r="111590" ht="14.25" customHeight="1"/>
    <row r="111591" ht="14.25" customHeight="1"/>
    <row r="111592" ht="14.25" customHeight="1"/>
    <row r="111593" ht="14.25" customHeight="1"/>
    <row r="111594" ht="14.25" customHeight="1"/>
    <row r="111595" ht="14.25" customHeight="1"/>
    <row r="111596" ht="14.25" customHeight="1"/>
    <row r="111597" ht="14.25" customHeight="1"/>
    <row r="111598" ht="14.25" customHeight="1"/>
    <row r="111599" ht="14.25" customHeight="1"/>
    <row r="111600" ht="14.25" customHeight="1"/>
    <row r="111601" ht="14.25" customHeight="1"/>
    <row r="111602" ht="14.25" customHeight="1"/>
    <row r="111603" ht="14.25" customHeight="1"/>
    <row r="111604" ht="14.25" customHeight="1"/>
    <row r="111605" ht="14.25" customHeight="1"/>
    <row r="111606" ht="14.25" customHeight="1"/>
    <row r="111607" ht="14.25" customHeight="1"/>
    <row r="111608" ht="14.25" customHeight="1"/>
    <row r="111609" ht="14.25" customHeight="1"/>
    <row r="111610" ht="14.25" customHeight="1"/>
    <row r="111611" ht="14.25" customHeight="1"/>
    <row r="111612" ht="14.25" customHeight="1"/>
    <row r="111613" ht="14.25" customHeight="1"/>
    <row r="111614" ht="14.25" customHeight="1"/>
    <row r="111615" ht="14.25" customHeight="1"/>
    <row r="111616" ht="14.25" customHeight="1"/>
    <row r="111617" ht="14.25" customHeight="1"/>
    <row r="111618" ht="14.25" customHeight="1"/>
    <row r="111619" ht="14.25" customHeight="1"/>
    <row r="111620" ht="14.25" customHeight="1"/>
    <row r="111621" ht="14.25" customHeight="1"/>
    <row r="111622" ht="14.25" customHeight="1"/>
    <row r="111623" ht="14.25" customHeight="1"/>
    <row r="111624" ht="14.25" customHeight="1"/>
    <row r="111625" ht="14.25" customHeight="1"/>
    <row r="111626" ht="14.25" customHeight="1"/>
    <row r="111627" ht="14.25" customHeight="1"/>
    <row r="111628" ht="14.25" customHeight="1"/>
    <row r="111629" ht="14.25" customHeight="1"/>
    <row r="111630" ht="14.25" customHeight="1"/>
    <row r="111631" ht="14.25" customHeight="1"/>
    <row r="111632" ht="14.25" customHeight="1"/>
    <row r="111633" ht="14.25" customHeight="1"/>
    <row r="111634" ht="14.25" customHeight="1"/>
    <row r="111635" ht="14.25" customHeight="1"/>
    <row r="111636" ht="14.25" customHeight="1"/>
    <row r="111637" ht="14.25" customHeight="1"/>
    <row r="111638" ht="14.25" customHeight="1"/>
    <row r="111639" ht="14.25" customHeight="1"/>
    <row r="111640" ht="14.25" customHeight="1"/>
    <row r="111641" ht="14.25" customHeight="1"/>
    <row r="111642" ht="14.25" customHeight="1"/>
    <row r="111643" ht="14.25" customHeight="1"/>
    <row r="111644" ht="14.25" customHeight="1"/>
    <row r="111645" ht="14.25" customHeight="1"/>
    <row r="111646" ht="14.25" customHeight="1"/>
    <row r="111647" ht="14.25" customHeight="1"/>
    <row r="111648" ht="14.25" customHeight="1"/>
    <row r="111649" ht="14.25" customHeight="1"/>
    <row r="111650" ht="14.25" customHeight="1"/>
    <row r="111651" ht="14.25" customHeight="1"/>
    <row r="111652" ht="14.25" customHeight="1"/>
    <row r="111653" ht="14.25" customHeight="1"/>
    <row r="111654" ht="14.25" customHeight="1"/>
    <row r="111655" ht="14.25" customHeight="1"/>
    <row r="111656" ht="14.25" customHeight="1"/>
    <row r="111657" ht="14.25" customHeight="1"/>
    <row r="111658" ht="14.25" customHeight="1"/>
    <row r="111659" ht="14.25" customHeight="1"/>
    <row r="111660" ht="14.25" customHeight="1"/>
    <row r="111661" ht="14.25" customHeight="1"/>
    <row r="111662" ht="14.25" customHeight="1"/>
    <row r="111663" ht="14.25" customHeight="1"/>
    <row r="111664" ht="14.25" customHeight="1"/>
    <row r="111665" ht="14.25" customHeight="1"/>
    <row r="111666" ht="14.25" customHeight="1"/>
    <row r="111667" ht="14.25" customHeight="1"/>
    <row r="111668" ht="14.25" customHeight="1"/>
    <row r="111669" ht="14.25" customHeight="1"/>
    <row r="111670" ht="14.25" customHeight="1"/>
    <row r="111671" ht="14.25" customHeight="1"/>
    <row r="111672" ht="14.25" customHeight="1"/>
    <row r="111673" ht="14.25" customHeight="1"/>
    <row r="111674" ht="14.25" customHeight="1"/>
    <row r="111675" ht="14.25" customHeight="1"/>
    <row r="111676" ht="14.25" customHeight="1"/>
    <row r="111677" ht="14.25" customHeight="1"/>
    <row r="111678" ht="14.25" customHeight="1"/>
    <row r="111679" ht="14.25" customHeight="1"/>
    <row r="111680" ht="14.25" customHeight="1"/>
    <row r="111681" ht="14.25" customHeight="1"/>
    <row r="111682" ht="14.25" customHeight="1"/>
    <row r="111683" ht="14.25" customHeight="1"/>
    <row r="111684" ht="14.25" customHeight="1"/>
    <row r="111685" ht="14.25" customHeight="1"/>
    <row r="111686" ht="14.25" customHeight="1"/>
    <row r="111687" ht="14.25" customHeight="1"/>
    <row r="111688" ht="14.25" customHeight="1"/>
    <row r="111689" ht="14.25" customHeight="1"/>
    <row r="111690" ht="14.25" customHeight="1"/>
    <row r="111691" ht="14.25" customHeight="1"/>
    <row r="111692" ht="14.25" customHeight="1"/>
    <row r="111693" ht="14.25" customHeight="1"/>
    <row r="111694" ht="14.25" customHeight="1"/>
    <row r="111695" ht="14.25" customHeight="1"/>
    <row r="111696" ht="14.25" customHeight="1"/>
    <row r="111697" ht="14.25" customHeight="1"/>
    <row r="111698" ht="14.25" customHeight="1"/>
    <row r="111699" ht="14.25" customHeight="1"/>
    <row r="111700" ht="14.25" customHeight="1"/>
    <row r="111701" ht="14.25" customHeight="1"/>
    <row r="111702" ht="14.25" customHeight="1"/>
    <row r="111703" ht="14.25" customHeight="1"/>
    <row r="111704" ht="14.25" customHeight="1"/>
    <row r="111705" ht="14.25" customHeight="1"/>
    <row r="111706" ht="14.25" customHeight="1"/>
    <row r="111707" ht="14.25" customHeight="1"/>
    <row r="111708" ht="14.25" customHeight="1"/>
    <row r="111709" ht="14.25" customHeight="1"/>
    <row r="111710" ht="14.25" customHeight="1"/>
    <row r="111711" ht="14.25" customHeight="1"/>
    <row r="111712" ht="14.25" customHeight="1"/>
    <row r="111713" ht="14.25" customHeight="1"/>
    <row r="111714" ht="14.25" customHeight="1"/>
    <row r="111715" ht="14.25" customHeight="1"/>
    <row r="111716" ht="14.25" customHeight="1"/>
    <row r="111717" ht="14.25" customHeight="1"/>
    <row r="111718" ht="14.25" customHeight="1"/>
    <row r="111719" ht="14.25" customHeight="1"/>
    <row r="111720" ht="14.25" customHeight="1"/>
    <row r="111721" ht="14.25" customHeight="1"/>
    <row r="111722" ht="14.25" customHeight="1"/>
    <row r="111723" ht="14.25" customHeight="1"/>
    <row r="111724" ht="14.25" customHeight="1"/>
    <row r="111725" ht="14.25" customHeight="1"/>
    <row r="111726" ht="14.25" customHeight="1"/>
    <row r="111727" ht="14.25" customHeight="1"/>
    <row r="111728" ht="14.25" customHeight="1"/>
    <row r="111729" ht="14.25" customHeight="1"/>
    <row r="111730" ht="14.25" customHeight="1"/>
    <row r="111731" ht="14.25" customHeight="1"/>
    <row r="111732" ht="14.25" customHeight="1"/>
    <row r="111733" ht="14.25" customHeight="1"/>
    <row r="111734" ht="14.25" customHeight="1"/>
    <row r="111735" ht="14.25" customHeight="1"/>
    <row r="111736" ht="14.25" customHeight="1"/>
    <row r="111737" ht="14.25" customHeight="1"/>
    <row r="111738" ht="14.25" customHeight="1"/>
    <row r="111739" ht="14.25" customHeight="1"/>
    <row r="111740" ht="14.25" customHeight="1"/>
    <row r="111741" ht="14.25" customHeight="1"/>
    <row r="111742" ht="14.25" customHeight="1"/>
    <row r="111743" ht="14.25" customHeight="1"/>
    <row r="111744" ht="14.25" customHeight="1"/>
    <row r="111745" ht="14.25" customHeight="1"/>
    <row r="111746" ht="14.25" customHeight="1"/>
    <row r="111747" ht="14.25" customHeight="1"/>
    <row r="111748" ht="14.25" customHeight="1"/>
    <row r="111749" ht="14.25" customHeight="1"/>
    <row r="111750" ht="14.25" customHeight="1"/>
    <row r="111751" ht="14.25" customHeight="1"/>
    <row r="111752" ht="14.25" customHeight="1"/>
    <row r="111753" ht="14.25" customHeight="1"/>
    <row r="111754" ht="14.25" customHeight="1"/>
    <row r="111755" ht="14.25" customHeight="1"/>
    <row r="111756" ht="14.25" customHeight="1"/>
    <row r="111757" ht="14.25" customHeight="1"/>
    <row r="111758" ht="14.25" customHeight="1"/>
    <row r="111759" ht="14.25" customHeight="1"/>
    <row r="111760" ht="14.25" customHeight="1"/>
    <row r="111761" ht="14.25" customHeight="1"/>
    <row r="111762" ht="14.25" customHeight="1"/>
    <row r="111763" ht="14.25" customHeight="1"/>
    <row r="111764" ht="14.25" customHeight="1"/>
    <row r="111765" ht="14.25" customHeight="1"/>
    <row r="111766" ht="14.25" customHeight="1"/>
    <row r="111767" ht="14.25" customHeight="1"/>
    <row r="111768" ht="14.25" customHeight="1"/>
    <row r="111769" ht="14.25" customHeight="1"/>
    <row r="111770" ht="14.25" customHeight="1"/>
    <row r="111771" ht="14.25" customHeight="1"/>
    <row r="111772" ht="14.25" customHeight="1"/>
    <row r="111773" ht="14.25" customHeight="1"/>
    <row r="111774" ht="14.25" customHeight="1"/>
    <row r="111775" ht="14.25" customHeight="1"/>
    <row r="111776" ht="14.25" customHeight="1"/>
    <row r="111777" ht="14.25" customHeight="1"/>
    <row r="111778" ht="14.25" customHeight="1"/>
    <row r="111779" ht="14.25" customHeight="1"/>
    <row r="111780" ht="14.25" customHeight="1"/>
    <row r="111781" ht="14.25" customHeight="1"/>
    <row r="111782" ht="14.25" customHeight="1"/>
    <row r="111783" ht="14.25" customHeight="1"/>
    <row r="111784" ht="14.25" customHeight="1"/>
    <row r="111785" ht="14.25" customHeight="1"/>
    <row r="111786" ht="14.25" customHeight="1"/>
    <row r="111787" ht="14.25" customHeight="1"/>
    <row r="111788" ht="14.25" customHeight="1"/>
    <row r="111789" ht="14.25" customHeight="1"/>
    <row r="111790" ht="14.25" customHeight="1"/>
    <row r="111791" ht="14.25" customHeight="1"/>
    <row r="111792" ht="14.25" customHeight="1"/>
    <row r="111793" ht="14.25" customHeight="1"/>
    <row r="111794" ht="14.25" customHeight="1"/>
    <row r="111795" ht="14.25" customHeight="1"/>
    <row r="111796" ht="14.25" customHeight="1"/>
    <row r="111797" ht="14.25" customHeight="1"/>
    <row r="111798" ht="14.25" customHeight="1"/>
    <row r="111799" ht="14.25" customHeight="1"/>
    <row r="111800" ht="14.25" customHeight="1"/>
    <row r="111801" ht="14.25" customHeight="1"/>
    <row r="111802" ht="14.25" customHeight="1"/>
    <row r="111803" ht="14.25" customHeight="1"/>
    <row r="111804" ht="14.25" customHeight="1"/>
    <row r="111805" ht="14.25" customHeight="1"/>
    <row r="111806" ht="14.25" customHeight="1"/>
    <row r="111807" ht="14.25" customHeight="1"/>
    <row r="111808" ht="14.25" customHeight="1"/>
    <row r="111809" ht="14.25" customHeight="1"/>
    <row r="111810" ht="14.25" customHeight="1"/>
    <row r="111811" ht="14.25" customHeight="1"/>
    <row r="111812" ht="14.25" customHeight="1"/>
    <row r="111813" ht="14.25" customHeight="1"/>
    <row r="111814" ht="14.25" customHeight="1"/>
    <row r="111815" ht="14.25" customHeight="1"/>
    <row r="111816" ht="14.25" customHeight="1"/>
    <row r="111817" ht="14.25" customHeight="1"/>
    <row r="111818" ht="14.25" customHeight="1"/>
    <row r="111819" ht="14.25" customHeight="1"/>
    <row r="111820" ht="14.25" customHeight="1"/>
    <row r="111821" ht="14.25" customHeight="1"/>
    <row r="111822" ht="14.25" customHeight="1"/>
    <row r="111823" ht="14.25" customHeight="1"/>
    <row r="111824" ht="14.25" customHeight="1"/>
    <row r="111825" ht="14.25" customHeight="1"/>
    <row r="111826" ht="14.25" customHeight="1"/>
    <row r="111827" ht="14.25" customHeight="1"/>
    <row r="111828" ht="14.25" customHeight="1"/>
    <row r="111829" ht="14.25" customHeight="1"/>
    <row r="111830" ht="14.25" customHeight="1"/>
    <row r="111831" ht="14.25" customHeight="1"/>
    <row r="111832" ht="14.25" customHeight="1"/>
    <row r="111833" ht="14.25" customHeight="1"/>
    <row r="111834" ht="14.25" customHeight="1"/>
    <row r="111835" ht="14.25" customHeight="1"/>
    <row r="111836" ht="14.25" customHeight="1"/>
    <row r="111837" ht="14.25" customHeight="1"/>
    <row r="111838" ht="14.25" customHeight="1"/>
    <row r="111839" ht="14.25" customHeight="1"/>
    <row r="111840" ht="14.25" customHeight="1"/>
    <row r="111841" ht="14.25" customHeight="1"/>
    <row r="111842" ht="14.25" customHeight="1"/>
    <row r="111843" ht="14.25" customHeight="1"/>
    <row r="111844" ht="14.25" customHeight="1"/>
    <row r="111845" ht="14.25" customHeight="1"/>
    <row r="111846" ht="14.25" customHeight="1"/>
    <row r="111847" ht="14.25" customHeight="1"/>
    <row r="111848" ht="14.25" customHeight="1"/>
    <row r="111849" ht="14.25" customHeight="1"/>
    <row r="111850" ht="14.25" customHeight="1"/>
    <row r="111851" ht="14.25" customHeight="1"/>
    <row r="111852" ht="14.25" customHeight="1"/>
    <row r="111853" ht="14.25" customHeight="1"/>
    <row r="111854" ht="14.25" customHeight="1"/>
    <row r="111855" ht="14.25" customHeight="1"/>
    <row r="111856" ht="14.25" customHeight="1"/>
    <row r="111857" ht="14.25" customHeight="1"/>
    <row r="111858" ht="14.25" customHeight="1"/>
    <row r="111859" ht="14.25" customHeight="1"/>
    <row r="111860" ht="14.25" customHeight="1"/>
    <row r="111861" ht="14.25" customHeight="1"/>
    <row r="111862" ht="14.25" customHeight="1"/>
    <row r="111863" ht="14.25" customHeight="1"/>
    <row r="111864" ht="14.25" customHeight="1"/>
    <row r="111865" ht="14.25" customHeight="1"/>
    <row r="111866" ht="14.25" customHeight="1"/>
    <row r="111867" ht="14.25" customHeight="1"/>
    <row r="111868" ht="14.25" customHeight="1"/>
    <row r="111869" ht="14.25" customHeight="1"/>
    <row r="111870" ht="14.25" customHeight="1"/>
    <row r="111871" ht="14.25" customHeight="1"/>
    <row r="111872" ht="14.25" customHeight="1"/>
    <row r="111873" ht="14.25" customHeight="1"/>
    <row r="111874" ht="14.25" customHeight="1"/>
    <row r="111875" ht="14.25" customHeight="1"/>
    <row r="111876" ht="14.25" customHeight="1"/>
    <row r="111877" ht="14.25" customHeight="1"/>
    <row r="111878" ht="14.25" customHeight="1"/>
    <row r="111879" ht="14.25" customHeight="1"/>
    <row r="111880" ht="14.25" customHeight="1"/>
    <row r="111881" ht="14.25" customHeight="1"/>
    <row r="111882" ht="14.25" customHeight="1"/>
    <row r="111883" ht="14.25" customHeight="1"/>
    <row r="111884" ht="14.25" customHeight="1"/>
    <row r="111885" ht="14.25" customHeight="1"/>
    <row r="111886" ht="14.25" customHeight="1"/>
    <row r="111887" ht="14.25" customHeight="1"/>
    <row r="111888" ht="14.25" customHeight="1"/>
    <row r="111889" ht="14.25" customHeight="1"/>
    <row r="111890" ht="14.25" customHeight="1"/>
    <row r="111891" ht="14.25" customHeight="1"/>
    <row r="111892" ht="14.25" customHeight="1"/>
    <row r="111893" ht="14.25" customHeight="1"/>
    <row r="111894" ht="14.25" customHeight="1"/>
    <row r="111895" ht="14.25" customHeight="1"/>
    <row r="111896" ht="14.25" customHeight="1"/>
    <row r="111897" ht="14.25" customHeight="1"/>
    <row r="111898" ht="14.25" customHeight="1"/>
    <row r="111899" ht="14.25" customHeight="1"/>
    <row r="111900" ht="14.25" customHeight="1"/>
    <row r="111901" ht="14.25" customHeight="1"/>
    <row r="111902" ht="14.25" customHeight="1"/>
    <row r="111903" ht="14.25" customHeight="1"/>
    <row r="111904" ht="14.25" customHeight="1"/>
    <row r="111905" ht="14.25" customHeight="1"/>
    <row r="111906" ht="14.25" customHeight="1"/>
    <row r="111907" ht="14.25" customHeight="1"/>
    <row r="111908" ht="14.25" customHeight="1"/>
    <row r="111909" ht="14.25" customHeight="1"/>
    <row r="111910" ht="14.25" customHeight="1"/>
    <row r="111911" ht="14.25" customHeight="1"/>
    <row r="111912" ht="14.25" customHeight="1"/>
    <row r="111913" ht="14.25" customHeight="1"/>
    <row r="111914" ht="14.25" customHeight="1"/>
    <row r="111915" ht="14.25" customHeight="1"/>
    <row r="111916" ht="14.25" customHeight="1"/>
    <row r="111917" ht="14.25" customHeight="1"/>
    <row r="111918" ht="14.25" customHeight="1"/>
    <row r="111919" ht="14.25" customHeight="1"/>
    <row r="111920" ht="14.25" customHeight="1"/>
    <row r="111921" ht="14.25" customHeight="1"/>
    <row r="111922" ht="14.25" customHeight="1"/>
    <row r="111923" ht="14.25" customHeight="1"/>
    <row r="111924" ht="14.25" customHeight="1"/>
    <row r="111925" ht="14.25" customHeight="1"/>
    <row r="111926" ht="14.25" customHeight="1"/>
    <row r="111927" ht="14.25" customHeight="1"/>
    <row r="111928" ht="14.25" customHeight="1"/>
    <row r="111929" ht="14.25" customHeight="1"/>
    <row r="111930" ht="14.25" customHeight="1"/>
    <row r="111931" ht="14.25" customHeight="1"/>
    <row r="111932" ht="14.25" customHeight="1"/>
    <row r="111933" ht="14.25" customHeight="1"/>
    <row r="111934" ht="14.25" customHeight="1"/>
    <row r="111935" ht="14.25" customHeight="1"/>
    <row r="111936" ht="14.25" customHeight="1"/>
    <row r="111937" ht="14.25" customHeight="1"/>
    <row r="111938" ht="14.25" customHeight="1"/>
    <row r="111939" ht="14.25" customHeight="1"/>
    <row r="111940" ht="14.25" customHeight="1"/>
    <row r="111941" ht="14.25" customHeight="1"/>
    <row r="111942" ht="14.25" customHeight="1"/>
    <row r="111943" ht="14.25" customHeight="1"/>
    <row r="111944" ht="14.25" customHeight="1"/>
    <row r="111945" ht="14.25" customHeight="1"/>
    <row r="111946" ht="14.25" customHeight="1"/>
    <row r="111947" ht="14.25" customHeight="1"/>
    <row r="111948" ht="14.25" customHeight="1"/>
    <row r="111949" ht="14.25" customHeight="1"/>
    <row r="111950" ht="14.25" customHeight="1"/>
    <row r="111951" ht="14.25" customHeight="1"/>
    <row r="111952" ht="14.25" customHeight="1"/>
    <row r="111953" ht="14.25" customHeight="1"/>
    <row r="111954" ht="14.25" customHeight="1"/>
    <row r="111955" ht="14.25" customHeight="1"/>
    <row r="111956" ht="14.25" customHeight="1"/>
    <row r="111957" ht="14.25" customHeight="1"/>
    <row r="111958" ht="14.25" customHeight="1"/>
    <row r="111959" ht="14.25" customHeight="1"/>
    <row r="111960" ht="14.25" customHeight="1"/>
    <row r="111961" ht="14.25" customHeight="1"/>
    <row r="111962" ht="14.25" customHeight="1"/>
    <row r="111963" ht="14.25" customHeight="1"/>
    <row r="111964" ht="14.25" customHeight="1"/>
    <row r="111965" ht="14.25" customHeight="1"/>
    <row r="111966" ht="14.25" customHeight="1"/>
    <row r="111967" ht="14.25" customHeight="1"/>
    <row r="111968" ht="14.25" customHeight="1"/>
    <row r="111969" ht="14.25" customHeight="1"/>
    <row r="111970" ht="14.25" customHeight="1"/>
    <row r="111971" ht="14.25" customHeight="1"/>
    <row r="111972" ht="14.25" customHeight="1"/>
    <row r="111973" ht="14.25" customHeight="1"/>
    <row r="111974" ht="14.25" customHeight="1"/>
    <row r="111975" ht="14.25" customHeight="1"/>
    <row r="111976" ht="14.25" customHeight="1"/>
    <row r="111977" ht="14.25" customHeight="1"/>
    <row r="111978" ht="14.25" customHeight="1"/>
    <row r="111979" ht="14.25" customHeight="1"/>
    <row r="111980" ht="14.25" customHeight="1"/>
    <row r="111981" ht="14.25" customHeight="1"/>
    <row r="111982" ht="14.25" customHeight="1"/>
    <row r="111983" ht="14.25" customHeight="1"/>
    <row r="111984" ht="14.25" customHeight="1"/>
    <row r="111985" ht="14.25" customHeight="1"/>
    <row r="111986" ht="14.25" customHeight="1"/>
    <row r="111987" ht="14.25" customHeight="1"/>
    <row r="111988" ht="14.25" customHeight="1"/>
    <row r="111989" ht="14.25" customHeight="1"/>
    <row r="111990" ht="14.25" customHeight="1"/>
    <row r="111991" ht="14.25" customHeight="1"/>
    <row r="111992" ht="14.25" customHeight="1"/>
    <row r="111993" ht="14.25" customHeight="1"/>
    <row r="111994" ht="14.25" customHeight="1"/>
    <row r="111995" ht="14.25" customHeight="1"/>
    <row r="111996" ht="14.25" customHeight="1"/>
    <row r="111997" ht="14.25" customHeight="1"/>
    <row r="111998" ht="14.25" customHeight="1"/>
    <row r="111999" ht="14.25" customHeight="1"/>
    <row r="112000" ht="14.25" customHeight="1"/>
    <row r="112001" ht="14.25" customHeight="1"/>
    <row r="112002" ht="14.25" customHeight="1"/>
    <row r="112003" ht="14.25" customHeight="1"/>
    <row r="112004" ht="14.25" customHeight="1"/>
    <row r="112005" ht="14.25" customHeight="1"/>
    <row r="112006" ht="14.25" customHeight="1"/>
    <row r="112007" ht="14.25" customHeight="1"/>
    <row r="112008" ht="14.25" customHeight="1"/>
    <row r="112009" ht="14.25" customHeight="1"/>
    <row r="112010" ht="14.25" customHeight="1"/>
    <row r="112011" ht="14.25" customHeight="1"/>
    <row r="112012" ht="14.25" customHeight="1"/>
    <row r="112013" ht="14.25" customHeight="1"/>
    <row r="112014" ht="14.25" customHeight="1"/>
    <row r="112015" ht="14.25" customHeight="1"/>
    <row r="112016" ht="14.25" customHeight="1"/>
    <row r="112017" ht="14.25" customHeight="1"/>
    <row r="112018" ht="14.25" customHeight="1"/>
    <row r="112019" ht="14.25" customHeight="1"/>
    <row r="112020" ht="14.25" customHeight="1"/>
    <row r="112021" ht="14.25" customHeight="1"/>
    <row r="112022" ht="14.25" customHeight="1"/>
    <row r="112023" ht="14.25" customHeight="1"/>
    <row r="112024" ht="14.25" customHeight="1"/>
    <row r="112025" ht="14.25" customHeight="1"/>
    <row r="112026" ht="14.25" customHeight="1"/>
    <row r="112027" ht="14.25" customHeight="1"/>
    <row r="112028" ht="14.25" customHeight="1"/>
    <row r="112029" ht="14.25" customHeight="1"/>
    <row r="112030" ht="14.25" customHeight="1"/>
    <row r="112031" ht="14.25" customHeight="1"/>
    <row r="112032" ht="14.25" customHeight="1"/>
    <row r="112033" ht="14.25" customHeight="1"/>
    <row r="112034" ht="14.25" customHeight="1"/>
    <row r="112035" ht="14.25" customHeight="1"/>
    <row r="112036" ht="14.25" customHeight="1"/>
    <row r="112037" ht="14.25" customHeight="1"/>
    <row r="112038" ht="14.25" customHeight="1"/>
    <row r="112039" ht="14.25" customHeight="1"/>
    <row r="112040" ht="14.25" customHeight="1"/>
    <row r="112041" ht="14.25" customHeight="1"/>
    <row r="112042" ht="14.25" customHeight="1"/>
    <row r="112043" ht="14.25" customHeight="1"/>
    <row r="112044" ht="14.25" customHeight="1"/>
    <row r="112045" ht="14.25" customHeight="1"/>
    <row r="112046" ht="14.25" customHeight="1"/>
    <row r="112047" ht="14.25" customHeight="1"/>
    <row r="112048" ht="14.25" customHeight="1"/>
    <row r="112049" ht="14.25" customHeight="1"/>
    <row r="112050" ht="14.25" customHeight="1"/>
    <row r="112051" ht="14.25" customHeight="1"/>
    <row r="112052" ht="14.25" customHeight="1"/>
    <row r="112053" ht="14.25" customHeight="1"/>
    <row r="112054" ht="14.25" customHeight="1"/>
    <row r="112055" ht="14.25" customHeight="1"/>
    <row r="112056" ht="14.25" customHeight="1"/>
    <row r="112057" ht="14.25" customHeight="1"/>
    <row r="112058" ht="14.25" customHeight="1"/>
    <row r="112059" ht="14.25" customHeight="1"/>
    <row r="112060" ht="14.25" customHeight="1"/>
    <row r="112061" ht="14.25" customHeight="1"/>
    <row r="112062" ht="14.25" customHeight="1"/>
    <row r="112063" ht="14.25" customHeight="1"/>
    <row r="112064" ht="14.25" customHeight="1"/>
    <row r="112065" ht="14.25" customHeight="1"/>
    <row r="112066" ht="14.25" customHeight="1"/>
    <row r="112067" ht="14.25" customHeight="1"/>
    <row r="112068" ht="14.25" customHeight="1"/>
    <row r="112069" ht="14.25" customHeight="1"/>
    <row r="112070" ht="14.25" customHeight="1"/>
    <row r="112071" ht="14.25" customHeight="1"/>
    <row r="112072" ht="14.25" customHeight="1"/>
    <row r="112073" ht="14.25" customHeight="1"/>
    <row r="112074" ht="14.25" customHeight="1"/>
    <row r="112075" ht="14.25" customHeight="1"/>
    <row r="112076" ht="14.25" customHeight="1"/>
    <row r="112077" ht="14.25" customHeight="1"/>
    <row r="112078" ht="14.25" customHeight="1"/>
    <row r="112079" ht="14.25" customHeight="1"/>
    <row r="112080" ht="14.25" customHeight="1"/>
    <row r="112081" ht="14.25" customHeight="1"/>
    <row r="112082" ht="14.25" customHeight="1"/>
    <row r="112083" ht="14.25" customHeight="1"/>
    <row r="112084" ht="14.25" customHeight="1"/>
    <row r="112085" ht="14.25" customHeight="1"/>
    <row r="112086" ht="14.25" customHeight="1"/>
    <row r="112087" ht="14.25" customHeight="1"/>
    <row r="112088" ht="14.25" customHeight="1"/>
    <row r="112089" ht="14.25" customHeight="1"/>
    <row r="112090" ht="14.25" customHeight="1"/>
    <row r="112091" ht="14.25" customHeight="1"/>
    <row r="112092" ht="14.25" customHeight="1"/>
    <row r="112093" ht="14.25" customHeight="1"/>
    <row r="112094" ht="14.25" customHeight="1"/>
    <row r="112095" ht="14.25" customHeight="1"/>
    <row r="112096" ht="14.25" customHeight="1"/>
    <row r="112097" ht="14.25" customHeight="1"/>
    <row r="112098" ht="14.25" customHeight="1"/>
    <row r="112099" ht="14.25" customHeight="1"/>
    <row r="112100" ht="14.25" customHeight="1"/>
    <row r="112101" ht="14.25" customHeight="1"/>
    <row r="112102" ht="14.25" customHeight="1"/>
    <row r="112103" ht="14.25" customHeight="1"/>
    <row r="112104" ht="14.25" customHeight="1"/>
    <row r="112105" ht="14.25" customHeight="1"/>
    <row r="112106" ht="14.25" customHeight="1"/>
    <row r="112107" ht="14.25" customHeight="1"/>
    <row r="112108" ht="14.25" customHeight="1"/>
    <row r="112109" ht="14.25" customHeight="1"/>
    <row r="112110" ht="14.25" customHeight="1"/>
    <row r="112111" ht="14.25" customHeight="1"/>
    <row r="112112" ht="14.25" customHeight="1"/>
    <row r="112113" ht="14.25" customHeight="1"/>
    <row r="112114" ht="14.25" customHeight="1"/>
    <row r="112115" ht="14.25" customHeight="1"/>
    <row r="112116" ht="14.25" customHeight="1"/>
    <row r="112117" ht="14.25" customHeight="1"/>
    <row r="112118" ht="14.25" customHeight="1"/>
    <row r="112119" ht="14.25" customHeight="1"/>
    <row r="112120" ht="14.25" customHeight="1"/>
    <row r="112121" ht="14.25" customHeight="1"/>
    <row r="112122" ht="14.25" customHeight="1"/>
    <row r="112123" ht="14.25" customHeight="1"/>
    <row r="112124" ht="14.25" customHeight="1"/>
    <row r="112125" ht="14.25" customHeight="1"/>
    <row r="112126" ht="14.25" customHeight="1"/>
    <row r="112127" ht="14.25" customHeight="1"/>
    <row r="112128" ht="14.25" customHeight="1"/>
    <row r="112129" ht="14.25" customHeight="1"/>
    <row r="112130" ht="14.25" customHeight="1"/>
    <row r="112131" ht="14.25" customHeight="1"/>
    <row r="112132" ht="14.25" customHeight="1"/>
    <row r="112133" ht="14.25" customHeight="1"/>
    <row r="112134" ht="14.25" customHeight="1"/>
    <row r="112135" ht="14.25" customHeight="1"/>
    <row r="112136" ht="14.25" customHeight="1"/>
    <row r="112137" ht="14.25" customHeight="1"/>
    <row r="112138" ht="14.25" customHeight="1"/>
    <row r="112139" ht="14.25" customHeight="1"/>
    <row r="112140" ht="14.25" customHeight="1"/>
    <row r="112141" ht="14.25" customHeight="1"/>
    <row r="112142" ht="14.25" customHeight="1"/>
    <row r="112143" ht="14.25" customHeight="1"/>
    <row r="112144" ht="14.25" customHeight="1"/>
    <row r="112145" ht="14.25" customHeight="1"/>
    <row r="112146" ht="14.25" customHeight="1"/>
    <row r="112147" ht="14.25" customHeight="1"/>
    <row r="112148" ht="14.25" customHeight="1"/>
    <row r="112149" ht="14.25" customHeight="1"/>
    <row r="112150" ht="14.25" customHeight="1"/>
    <row r="112151" ht="14.25" customHeight="1"/>
    <row r="112152" ht="14.25" customHeight="1"/>
    <row r="112153" ht="14.25" customHeight="1"/>
    <row r="112154" ht="14.25" customHeight="1"/>
    <row r="112155" ht="14.25" customHeight="1"/>
    <row r="112156" ht="14.25" customHeight="1"/>
    <row r="112157" ht="14.25" customHeight="1"/>
    <row r="112158" ht="14.25" customHeight="1"/>
    <row r="112159" ht="14.25" customHeight="1"/>
    <row r="112160" ht="14.25" customHeight="1"/>
    <row r="112161" ht="14.25" customHeight="1"/>
    <row r="112162" ht="14.25" customHeight="1"/>
    <row r="112163" ht="14.25" customHeight="1"/>
    <row r="112164" ht="14.25" customHeight="1"/>
    <row r="112165" ht="14.25" customHeight="1"/>
    <row r="112166" ht="14.25" customHeight="1"/>
    <row r="112167" ht="14.25" customHeight="1"/>
    <row r="112168" ht="14.25" customHeight="1"/>
    <row r="112169" ht="14.25" customHeight="1"/>
    <row r="112170" ht="14.25" customHeight="1"/>
    <row r="112171" ht="14.25" customHeight="1"/>
    <row r="112172" ht="14.25" customHeight="1"/>
    <row r="112173" ht="14.25" customHeight="1"/>
    <row r="112174" ht="14.25" customHeight="1"/>
    <row r="112175" ht="14.25" customHeight="1"/>
    <row r="112176" ht="14.25" customHeight="1"/>
    <row r="112177" ht="14.25" customHeight="1"/>
    <row r="112178" ht="14.25" customHeight="1"/>
    <row r="112179" ht="14.25" customHeight="1"/>
    <row r="112180" ht="14.25" customHeight="1"/>
    <row r="112181" ht="14.25" customHeight="1"/>
    <row r="112182" ht="14.25" customHeight="1"/>
    <row r="112183" ht="14.25" customHeight="1"/>
    <row r="112184" ht="14.25" customHeight="1"/>
    <row r="112185" ht="14.25" customHeight="1"/>
    <row r="112186" ht="14.25" customHeight="1"/>
    <row r="112187" ht="14.25" customHeight="1"/>
    <row r="112188" ht="14.25" customHeight="1"/>
    <row r="112189" ht="14.25" customHeight="1"/>
    <row r="112190" ht="14.25" customHeight="1"/>
    <row r="112191" ht="14.25" customHeight="1"/>
    <row r="112192" ht="14.25" customHeight="1"/>
    <row r="112193" ht="14.25" customHeight="1"/>
    <row r="112194" ht="14.25" customHeight="1"/>
    <row r="112195" ht="14.25" customHeight="1"/>
    <row r="112196" ht="14.25" customHeight="1"/>
    <row r="112197" ht="14.25" customHeight="1"/>
    <row r="112198" ht="14.25" customHeight="1"/>
    <row r="112199" ht="14.25" customHeight="1"/>
    <row r="112200" ht="14.25" customHeight="1"/>
    <row r="112201" ht="14.25" customHeight="1"/>
    <row r="112202" ht="14.25" customHeight="1"/>
    <row r="112203" ht="14.25" customHeight="1"/>
    <row r="112204" ht="14.25" customHeight="1"/>
    <row r="112205" ht="14.25" customHeight="1"/>
    <row r="112206" ht="14.25" customHeight="1"/>
    <row r="112207" ht="14.25" customHeight="1"/>
    <row r="112208" ht="14.25" customHeight="1"/>
    <row r="112209" ht="14.25" customHeight="1"/>
    <row r="112210" ht="14.25" customHeight="1"/>
    <row r="112211" ht="14.25" customHeight="1"/>
    <row r="112212" ht="14.25" customHeight="1"/>
    <row r="112213" ht="14.25" customHeight="1"/>
    <row r="112214" ht="14.25" customHeight="1"/>
    <row r="112215" ht="14.25" customHeight="1"/>
    <row r="112216" ht="14.25" customHeight="1"/>
    <row r="112217" ht="14.25" customHeight="1"/>
    <row r="112218" ht="14.25" customHeight="1"/>
    <row r="112219" ht="14.25" customHeight="1"/>
    <row r="112220" ht="14.25" customHeight="1"/>
    <row r="112221" ht="14.25" customHeight="1"/>
    <row r="112222" ht="14.25" customHeight="1"/>
    <row r="112223" ht="14.25" customHeight="1"/>
    <row r="112224" ht="14.25" customHeight="1"/>
    <row r="112225" ht="14.25" customHeight="1"/>
    <row r="112226" ht="14.25" customHeight="1"/>
    <row r="112227" ht="14.25" customHeight="1"/>
    <row r="112228" ht="14.25" customHeight="1"/>
    <row r="112229" ht="14.25" customHeight="1"/>
    <row r="112230" ht="14.25" customHeight="1"/>
    <row r="112231" ht="14.25" customHeight="1"/>
    <row r="112232" ht="14.25" customHeight="1"/>
    <row r="112233" ht="14.25" customHeight="1"/>
    <row r="112234" ht="14.25" customHeight="1"/>
    <row r="112235" ht="14.25" customHeight="1"/>
    <row r="112236" ht="14.25" customHeight="1"/>
    <row r="112237" ht="14.25" customHeight="1"/>
    <row r="112238" ht="14.25" customHeight="1"/>
    <row r="112239" ht="14.25" customHeight="1"/>
    <row r="112240" ht="14.25" customHeight="1"/>
    <row r="112241" ht="14.25" customHeight="1"/>
    <row r="112242" ht="14.25" customHeight="1"/>
    <row r="112243" ht="14.25" customHeight="1"/>
    <row r="112244" ht="14.25" customHeight="1"/>
    <row r="112245" ht="14.25" customHeight="1"/>
    <row r="112246" ht="14.25" customHeight="1"/>
    <row r="112247" ht="14.25" customHeight="1"/>
    <row r="112248" ht="14.25" customHeight="1"/>
    <row r="112249" ht="14.25" customHeight="1"/>
    <row r="112250" ht="14.25" customHeight="1"/>
    <row r="112251" ht="14.25" customHeight="1"/>
    <row r="112252" ht="14.25" customHeight="1"/>
    <row r="112253" ht="14.25" customHeight="1"/>
    <row r="112254" ht="14.25" customHeight="1"/>
    <row r="112255" ht="14.25" customHeight="1"/>
    <row r="112256" ht="14.25" customHeight="1"/>
    <row r="112257" ht="14.25" customHeight="1"/>
    <row r="112258" ht="14.25" customHeight="1"/>
    <row r="112259" ht="14.25" customHeight="1"/>
    <row r="112260" ht="14.25" customHeight="1"/>
    <row r="112261" ht="14.25" customHeight="1"/>
    <row r="112262" ht="14.25" customHeight="1"/>
    <row r="112263" ht="14.25" customHeight="1"/>
    <row r="112264" ht="14.25" customHeight="1"/>
    <row r="112265" ht="14.25" customHeight="1"/>
    <row r="112266" ht="14.25" customHeight="1"/>
    <row r="112267" ht="14.25" customHeight="1"/>
    <row r="112268" ht="14.25" customHeight="1"/>
    <row r="112269" ht="14.25" customHeight="1"/>
    <row r="112270" ht="14.25" customHeight="1"/>
    <row r="112271" ht="14.25" customHeight="1"/>
    <row r="112272" ht="14.25" customHeight="1"/>
    <row r="112273" ht="14.25" customHeight="1"/>
    <row r="112274" ht="14.25" customHeight="1"/>
    <row r="112275" ht="14.25" customHeight="1"/>
    <row r="112276" ht="14.25" customHeight="1"/>
    <row r="112277" ht="14.25" customHeight="1"/>
    <row r="112278" ht="14.25" customHeight="1"/>
    <row r="112279" ht="14.25" customHeight="1"/>
    <row r="112280" ht="14.25" customHeight="1"/>
    <row r="112281" ht="14.25" customHeight="1"/>
    <row r="112282" ht="14.25" customHeight="1"/>
    <row r="112283" ht="14.25" customHeight="1"/>
    <row r="112284" ht="14.25" customHeight="1"/>
    <row r="112285" ht="14.25" customHeight="1"/>
    <row r="112286" ht="14.25" customHeight="1"/>
    <row r="112287" ht="14.25" customHeight="1"/>
    <row r="112288" ht="14.25" customHeight="1"/>
    <row r="112289" ht="14.25" customHeight="1"/>
    <row r="112290" ht="14.25" customHeight="1"/>
    <row r="112291" ht="14.25" customHeight="1"/>
    <row r="112292" ht="14.25" customHeight="1"/>
    <row r="112293" ht="14.25" customHeight="1"/>
    <row r="112294" ht="14.25" customHeight="1"/>
    <row r="112295" ht="14.25" customHeight="1"/>
    <row r="112296" ht="14.25" customHeight="1"/>
    <row r="112297" ht="14.25" customHeight="1"/>
    <row r="112298" ht="14.25" customHeight="1"/>
    <row r="112299" ht="14.25" customHeight="1"/>
    <row r="112300" ht="14.25" customHeight="1"/>
    <row r="112301" ht="14.25" customHeight="1"/>
    <row r="112302" ht="14.25" customHeight="1"/>
    <row r="112303" ht="14.25" customHeight="1"/>
    <row r="112304" ht="14.25" customHeight="1"/>
    <row r="112305" ht="14.25" customHeight="1"/>
    <row r="112306" ht="14.25" customHeight="1"/>
    <row r="112307" ht="14.25" customHeight="1"/>
    <row r="112308" ht="14.25" customHeight="1"/>
    <row r="112309" ht="14.25" customHeight="1"/>
    <row r="112310" ht="14.25" customHeight="1"/>
    <row r="112311" ht="14.25" customHeight="1"/>
    <row r="112312" ht="14.25" customHeight="1"/>
    <row r="112313" ht="14.25" customHeight="1"/>
    <row r="112314" ht="14.25" customHeight="1"/>
    <row r="112315" ht="14.25" customHeight="1"/>
    <row r="112316" ht="14.25" customHeight="1"/>
    <row r="112317" ht="14.25" customHeight="1"/>
    <row r="112318" ht="14.25" customHeight="1"/>
    <row r="112319" ht="14.25" customHeight="1"/>
    <row r="112320" ht="14.25" customHeight="1"/>
    <row r="112321" ht="14.25" customHeight="1"/>
    <row r="112322" ht="14.25" customHeight="1"/>
    <row r="112323" ht="14.25" customHeight="1"/>
    <row r="112324" ht="14.25" customHeight="1"/>
    <row r="112325" ht="14.25" customHeight="1"/>
    <row r="112326" ht="14.25" customHeight="1"/>
    <row r="112327" ht="14.25" customHeight="1"/>
    <row r="112328" ht="14.25" customHeight="1"/>
    <row r="112329" ht="14.25" customHeight="1"/>
    <row r="112330" ht="14.25" customHeight="1"/>
    <row r="112331" ht="14.25" customHeight="1"/>
    <row r="112332" ht="14.25" customHeight="1"/>
    <row r="112333" ht="14.25" customHeight="1"/>
    <row r="112334" ht="14.25" customHeight="1"/>
    <row r="112335" ht="14.25" customHeight="1"/>
    <row r="112336" ht="14.25" customHeight="1"/>
    <row r="112337" ht="14.25" customHeight="1"/>
    <row r="112338" ht="14.25" customHeight="1"/>
    <row r="112339" ht="14.25" customHeight="1"/>
    <row r="112340" ht="14.25" customHeight="1"/>
    <row r="112341" ht="14.25" customHeight="1"/>
    <row r="112342" ht="14.25" customHeight="1"/>
    <row r="112343" ht="14.25" customHeight="1"/>
    <row r="112344" ht="14.25" customHeight="1"/>
    <row r="112345" ht="14.25" customHeight="1"/>
    <row r="112346" ht="14.25" customHeight="1"/>
    <row r="112347" ht="14.25" customHeight="1"/>
    <row r="112348" ht="14.25" customHeight="1"/>
    <row r="112349" ht="14.25" customHeight="1"/>
    <row r="112350" ht="14.25" customHeight="1"/>
    <row r="112351" ht="14.25" customHeight="1"/>
    <row r="112352" ht="14.25" customHeight="1"/>
    <row r="112353" ht="14.25" customHeight="1"/>
    <row r="112354" ht="14.25" customHeight="1"/>
    <row r="112355" ht="14.25" customHeight="1"/>
    <row r="112356" ht="14.25" customHeight="1"/>
    <row r="112357" ht="14.25" customHeight="1"/>
    <row r="112358" ht="14.25" customHeight="1"/>
    <row r="112359" ht="14.25" customHeight="1"/>
    <row r="112360" ht="14.25" customHeight="1"/>
    <row r="112361" ht="14.25" customHeight="1"/>
    <row r="112362" ht="14.25" customHeight="1"/>
    <row r="112363" ht="14.25" customHeight="1"/>
    <row r="112364" ht="14.25" customHeight="1"/>
    <row r="112365" ht="14.25" customHeight="1"/>
    <row r="112366" ht="14.25" customHeight="1"/>
    <row r="112367" ht="14.25" customHeight="1"/>
    <row r="112368" ht="14.25" customHeight="1"/>
    <row r="112369" ht="14.25" customHeight="1"/>
    <row r="112370" ht="14.25" customHeight="1"/>
    <row r="112371" ht="14.25" customHeight="1"/>
    <row r="112372" ht="14.25" customHeight="1"/>
    <row r="112373" ht="14.25" customHeight="1"/>
    <row r="112374" ht="14.25" customHeight="1"/>
    <row r="112375" ht="14.25" customHeight="1"/>
    <row r="112376" ht="14.25" customHeight="1"/>
    <row r="112377" ht="14.25" customHeight="1"/>
    <row r="112378" ht="14.25" customHeight="1"/>
    <row r="112379" ht="14.25" customHeight="1"/>
    <row r="112380" ht="14.25" customHeight="1"/>
    <row r="112381" ht="14.25" customHeight="1"/>
    <row r="112382" ht="14.25" customHeight="1"/>
    <row r="112383" ht="14.25" customHeight="1"/>
    <row r="112384" ht="14.25" customHeight="1"/>
    <row r="112385" ht="14.25" customHeight="1"/>
    <row r="112386" ht="14.25" customHeight="1"/>
    <row r="112387" ht="14.25" customHeight="1"/>
    <row r="112388" ht="14.25" customHeight="1"/>
    <row r="112389" ht="14.25" customHeight="1"/>
    <row r="112390" ht="14.25" customHeight="1"/>
    <row r="112391" ht="14.25" customHeight="1"/>
    <row r="112392" ht="14.25" customHeight="1"/>
    <row r="112393" ht="14.25" customHeight="1"/>
    <row r="112394" ht="14.25" customHeight="1"/>
    <row r="112395" ht="14.25" customHeight="1"/>
    <row r="112396" ht="14.25" customHeight="1"/>
    <row r="112397" ht="14.25" customHeight="1"/>
    <row r="112398" ht="14.25" customHeight="1"/>
    <row r="112399" ht="14.25" customHeight="1"/>
    <row r="112400" ht="14.25" customHeight="1"/>
    <row r="112401" ht="14.25" customHeight="1"/>
    <row r="112402" ht="14.25" customHeight="1"/>
    <row r="112403" ht="14.25" customHeight="1"/>
    <row r="112404" ht="14.25" customHeight="1"/>
    <row r="112405" ht="14.25" customHeight="1"/>
    <row r="112406" ht="14.25" customHeight="1"/>
    <row r="112407" ht="14.25" customHeight="1"/>
    <row r="112408" ht="14.25" customHeight="1"/>
    <row r="112409" ht="14.25" customHeight="1"/>
    <row r="112410" ht="14.25" customHeight="1"/>
    <row r="112411" ht="14.25" customHeight="1"/>
    <row r="112412" ht="14.25" customHeight="1"/>
    <row r="112413" ht="14.25" customHeight="1"/>
    <row r="112414" ht="14.25" customHeight="1"/>
    <row r="112415" ht="14.25" customHeight="1"/>
    <row r="112416" ht="14.25" customHeight="1"/>
    <row r="112417" ht="14.25" customHeight="1"/>
    <row r="112418" ht="14.25" customHeight="1"/>
    <row r="112419" ht="14.25" customHeight="1"/>
    <row r="112420" ht="14.25" customHeight="1"/>
    <row r="112421" ht="14.25" customHeight="1"/>
    <row r="112422" ht="14.25" customHeight="1"/>
    <row r="112423" ht="14.25" customHeight="1"/>
    <row r="112424" ht="14.25" customHeight="1"/>
    <row r="112425" ht="14.25" customHeight="1"/>
    <row r="112426" ht="14.25" customHeight="1"/>
    <row r="112427" ht="14.25" customHeight="1"/>
    <row r="112428" ht="14.25" customHeight="1"/>
    <row r="112429" ht="14.25" customHeight="1"/>
    <row r="112430" ht="14.25" customHeight="1"/>
    <row r="112431" ht="14.25" customHeight="1"/>
    <row r="112432" ht="14.25" customHeight="1"/>
    <row r="112433" ht="14.25" customHeight="1"/>
    <row r="112434" ht="14.25" customHeight="1"/>
    <row r="112435" ht="14.25" customHeight="1"/>
    <row r="112436" ht="14.25" customHeight="1"/>
    <row r="112437" ht="14.25" customHeight="1"/>
    <row r="112438" ht="14.25" customHeight="1"/>
    <row r="112439" ht="14.25" customHeight="1"/>
    <row r="112440" ht="14.25" customHeight="1"/>
    <row r="112441" ht="14.25" customHeight="1"/>
    <row r="112442" ht="14.25" customHeight="1"/>
    <row r="112443" ht="14.25" customHeight="1"/>
    <row r="112444" ht="14.25" customHeight="1"/>
    <row r="112445" ht="14.25" customHeight="1"/>
    <row r="112446" ht="14.25" customHeight="1"/>
    <row r="112447" ht="14.25" customHeight="1"/>
    <row r="112448" ht="14.25" customHeight="1"/>
    <row r="112449" ht="14.25" customHeight="1"/>
    <row r="112450" ht="14.25" customHeight="1"/>
    <row r="112451" ht="14.25" customHeight="1"/>
    <row r="112452" ht="14.25" customHeight="1"/>
    <row r="112453" ht="14.25" customHeight="1"/>
    <row r="112454" ht="14.25" customHeight="1"/>
    <row r="112455" ht="14.25" customHeight="1"/>
    <row r="112456" ht="14.25" customHeight="1"/>
    <row r="112457" ht="14.25" customHeight="1"/>
    <row r="112458" ht="14.25" customHeight="1"/>
    <row r="112459" ht="14.25" customHeight="1"/>
    <row r="112460" ht="14.25" customHeight="1"/>
    <row r="112461" ht="14.25" customHeight="1"/>
    <row r="112462" ht="14.25" customHeight="1"/>
    <row r="112463" ht="14.25" customHeight="1"/>
    <row r="112464" ht="14.25" customHeight="1"/>
    <row r="112465" ht="14.25" customHeight="1"/>
    <row r="112466" ht="14.25" customHeight="1"/>
    <row r="112467" ht="14.25" customHeight="1"/>
    <row r="112468" ht="14.25" customHeight="1"/>
    <row r="112469" ht="14.25" customHeight="1"/>
    <row r="112470" ht="14.25" customHeight="1"/>
    <row r="112471" ht="14.25" customHeight="1"/>
    <row r="112472" ht="14.25" customHeight="1"/>
    <row r="112473" ht="14.25" customHeight="1"/>
    <row r="112474" ht="14.25" customHeight="1"/>
    <row r="112475" ht="14.25" customHeight="1"/>
    <row r="112476" ht="14.25" customHeight="1"/>
    <row r="112477" ht="14.25" customHeight="1"/>
    <row r="112478" ht="14.25" customHeight="1"/>
    <row r="112479" ht="14.25" customHeight="1"/>
    <row r="112480" ht="14.25" customHeight="1"/>
    <row r="112481" ht="14.25" customHeight="1"/>
    <row r="112482" ht="14.25" customHeight="1"/>
    <row r="112483" ht="14.25" customHeight="1"/>
    <row r="112484" ht="14.25" customHeight="1"/>
    <row r="112485" ht="14.25" customHeight="1"/>
    <row r="112486" ht="14.25" customHeight="1"/>
    <row r="112487" ht="14.25" customHeight="1"/>
    <row r="112488" ht="14.25" customHeight="1"/>
    <row r="112489" ht="14.25" customHeight="1"/>
    <row r="112490" ht="14.25" customHeight="1"/>
    <row r="112491" ht="14.25" customHeight="1"/>
    <row r="112492" ht="14.25" customHeight="1"/>
    <row r="112493" ht="14.25" customHeight="1"/>
    <row r="112494" ht="14.25" customHeight="1"/>
    <row r="112495" ht="14.25" customHeight="1"/>
    <row r="112496" ht="14.25" customHeight="1"/>
    <row r="112497" ht="14.25" customHeight="1"/>
    <row r="112498" ht="14.25" customHeight="1"/>
    <row r="112499" ht="14.25" customHeight="1"/>
    <row r="112500" ht="14.25" customHeight="1"/>
    <row r="112501" ht="14.25" customHeight="1"/>
    <row r="112502" ht="14.25" customHeight="1"/>
    <row r="112503" ht="14.25" customHeight="1"/>
    <row r="112504" ht="14.25" customHeight="1"/>
    <row r="112505" ht="14.25" customHeight="1"/>
    <row r="112506" ht="14.25" customHeight="1"/>
    <row r="112507" ht="14.25" customHeight="1"/>
    <row r="112508" ht="14.25" customHeight="1"/>
    <row r="112509" ht="14.25" customHeight="1"/>
    <row r="112510" ht="14.25" customHeight="1"/>
    <row r="112511" ht="14.25" customHeight="1"/>
    <row r="112512" ht="14.25" customHeight="1"/>
    <row r="112513" ht="14.25" customHeight="1"/>
    <row r="112514" ht="14.25" customHeight="1"/>
    <row r="112515" ht="14.25" customHeight="1"/>
    <row r="112516" ht="14.25" customHeight="1"/>
    <row r="112517" ht="14.25" customHeight="1"/>
    <row r="112518" ht="14.25" customHeight="1"/>
    <row r="112519" ht="14.25" customHeight="1"/>
    <row r="112520" ht="14.25" customHeight="1"/>
    <row r="112521" ht="14.25" customHeight="1"/>
    <row r="112522" ht="14.25" customHeight="1"/>
    <row r="112523" ht="14.25" customHeight="1"/>
    <row r="112524" ht="14.25" customHeight="1"/>
    <row r="112525" ht="14.25" customHeight="1"/>
    <row r="112526" ht="14.25" customHeight="1"/>
    <row r="112527" ht="14.25" customHeight="1"/>
    <row r="112528" ht="14.25" customHeight="1"/>
    <row r="112529" ht="14.25" customHeight="1"/>
    <row r="112530" ht="14.25" customHeight="1"/>
    <row r="112531" ht="14.25" customHeight="1"/>
    <row r="112532" ht="14.25" customHeight="1"/>
    <row r="112533" ht="14.25" customHeight="1"/>
    <row r="112534" ht="14.25" customHeight="1"/>
    <row r="112535" ht="14.25" customHeight="1"/>
    <row r="112536" ht="14.25" customHeight="1"/>
    <row r="112537" ht="14.25" customHeight="1"/>
    <row r="112538" ht="14.25" customHeight="1"/>
    <row r="112539" ht="14.25" customHeight="1"/>
    <row r="112540" ht="14.25" customHeight="1"/>
    <row r="112541" ht="14.25" customHeight="1"/>
    <row r="112542" ht="14.25" customHeight="1"/>
    <row r="112543" ht="14.25" customHeight="1"/>
    <row r="112544" ht="14.25" customHeight="1"/>
    <row r="112545" ht="14.25" customHeight="1"/>
    <row r="112546" ht="14.25" customHeight="1"/>
    <row r="112547" ht="14.25" customHeight="1"/>
    <row r="112548" ht="14.25" customHeight="1"/>
    <row r="112549" ht="14.25" customHeight="1"/>
    <row r="112550" ht="14.25" customHeight="1"/>
    <row r="112551" ht="14.25" customHeight="1"/>
    <row r="112552" ht="14.25" customHeight="1"/>
    <row r="112553" ht="14.25" customHeight="1"/>
    <row r="112554" ht="14.25" customHeight="1"/>
    <row r="112555" ht="14.25" customHeight="1"/>
    <row r="112556" ht="14.25" customHeight="1"/>
    <row r="112557" ht="14.25" customHeight="1"/>
    <row r="112558" ht="14.25" customHeight="1"/>
    <row r="112559" ht="14.25" customHeight="1"/>
    <row r="112560" ht="14.25" customHeight="1"/>
    <row r="112561" ht="14.25" customHeight="1"/>
    <row r="112562" ht="14.25" customHeight="1"/>
    <row r="112563" ht="14.25" customHeight="1"/>
    <row r="112564" ht="14.25" customHeight="1"/>
    <row r="112565" ht="14.25" customHeight="1"/>
    <row r="112566" ht="14.25" customHeight="1"/>
    <row r="112567" ht="14.25" customHeight="1"/>
    <row r="112568" ht="14.25" customHeight="1"/>
    <row r="112569" ht="14.25" customHeight="1"/>
    <row r="112570" ht="14.25" customHeight="1"/>
    <row r="112571" ht="14.25" customHeight="1"/>
    <row r="112572" ht="14.25" customHeight="1"/>
    <row r="112573" ht="14.25" customHeight="1"/>
    <row r="112574" ht="14.25" customHeight="1"/>
    <row r="112575" ht="14.25" customHeight="1"/>
    <row r="112576" ht="14.25" customHeight="1"/>
    <row r="112577" ht="14.25" customHeight="1"/>
    <row r="112578" ht="14.25" customHeight="1"/>
    <row r="112579" ht="14.25" customHeight="1"/>
    <row r="112580" ht="14.25" customHeight="1"/>
    <row r="112581" ht="14.25" customHeight="1"/>
    <row r="112582" ht="14.25" customHeight="1"/>
    <row r="112583" ht="14.25" customHeight="1"/>
    <row r="112584" ht="14.25" customHeight="1"/>
    <row r="112585" ht="14.25" customHeight="1"/>
    <row r="112586" ht="14.25" customHeight="1"/>
    <row r="112587" ht="14.25" customHeight="1"/>
    <row r="112588" ht="14.25" customHeight="1"/>
    <row r="112589" ht="14.25" customHeight="1"/>
    <row r="112590" ht="14.25" customHeight="1"/>
    <row r="112591" ht="14.25" customHeight="1"/>
    <row r="112592" ht="14.25" customHeight="1"/>
    <row r="112593" ht="14.25" customHeight="1"/>
    <row r="112594" ht="14.25" customHeight="1"/>
    <row r="112595" ht="14.25" customHeight="1"/>
    <row r="112596" ht="14.25" customHeight="1"/>
    <row r="112597" ht="14.25" customHeight="1"/>
    <row r="112598" ht="14.25" customHeight="1"/>
    <row r="112599" ht="14.25" customHeight="1"/>
    <row r="112600" ht="14.25" customHeight="1"/>
    <row r="112601" ht="14.25" customHeight="1"/>
    <row r="112602" ht="14.25" customHeight="1"/>
    <row r="112603" ht="14.25" customHeight="1"/>
    <row r="112604" ht="14.25" customHeight="1"/>
    <row r="112605" ht="14.25" customHeight="1"/>
    <row r="112606" ht="14.25" customHeight="1"/>
    <row r="112607" ht="14.25" customHeight="1"/>
    <row r="112608" ht="14.25" customHeight="1"/>
    <row r="112609" ht="14.25" customHeight="1"/>
    <row r="112610" ht="14.25" customHeight="1"/>
    <row r="112611" ht="14.25" customHeight="1"/>
    <row r="112612" ht="14.25" customHeight="1"/>
    <row r="112613" ht="14.25" customHeight="1"/>
    <row r="112614" ht="14.25" customHeight="1"/>
    <row r="112615" ht="14.25" customHeight="1"/>
    <row r="112616" ht="14.25" customHeight="1"/>
    <row r="112617" ht="14.25" customHeight="1"/>
    <row r="112618" ht="14.25" customHeight="1"/>
    <row r="112619" ht="14.25" customHeight="1"/>
    <row r="112620" ht="14.25" customHeight="1"/>
    <row r="112621" ht="14.25" customHeight="1"/>
    <row r="112622" ht="14.25" customHeight="1"/>
    <row r="112623" ht="14.25" customHeight="1"/>
    <row r="112624" ht="14.25" customHeight="1"/>
    <row r="112625" ht="14.25" customHeight="1"/>
    <row r="112626" ht="14.25" customHeight="1"/>
    <row r="112627" ht="14.25" customHeight="1"/>
    <row r="112628" ht="14.25" customHeight="1"/>
    <row r="112629" ht="14.25" customHeight="1"/>
    <row r="112630" ht="14.25" customHeight="1"/>
    <row r="112631" ht="14.25" customHeight="1"/>
    <row r="112632" ht="14.25" customHeight="1"/>
    <row r="112633" ht="14.25" customHeight="1"/>
    <row r="112634" ht="14.25" customHeight="1"/>
    <row r="112635" ht="14.25" customHeight="1"/>
    <row r="112636" ht="14.25" customHeight="1"/>
    <row r="112637" ht="14.25" customHeight="1"/>
    <row r="112638" ht="14.25" customHeight="1"/>
    <row r="112639" ht="14.25" customHeight="1"/>
    <row r="112640" ht="14.25" customHeight="1"/>
    <row r="112641" ht="14.25" customHeight="1"/>
    <row r="112642" ht="14.25" customHeight="1"/>
    <row r="112643" ht="14.25" customHeight="1"/>
    <row r="112644" ht="14.25" customHeight="1"/>
    <row r="112645" ht="14.25" customHeight="1"/>
    <row r="112646" ht="14.25" customHeight="1"/>
    <row r="112647" ht="14.25" customHeight="1"/>
    <row r="112648" ht="14.25" customHeight="1"/>
    <row r="112649" ht="14.25" customHeight="1"/>
    <row r="112650" ht="14.25" customHeight="1"/>
    <row r="112651" ht="14.25" customHeight="1"/>
    <row r="112652" ht="14.25" customHeight="1"/>
    <row r="112653" ht="14.25" customHeight="1"/>
    <row r="112654" ht="14.25" customHeight="1"/>
    <row r="112655" ht="14.25" customHeight="1"/>
    <row r="112656" ht="14.25" customHeight="1"/>
    <row r="112657" ht="14.25" customHeight="1"/>
    <row r="112658" ht="14.25" customHeight="1"/>
    <row r="112659" ht="14.25" customHeight="1"/>
    <row r="112660" ht="14.25" customHeight="1"/>
    <row r="112661" ht="14.25" customHeight="1"/>
    <row r="112662" ht="14.25" customHeight="1"/>
    <row r="112663" ht="14.25" customHeight="1"/>
    <row r="112664" ht="14.25" customHeight="1"/>
    <row r="112665" ht="14.25" customHeight="1"/>
    <row r="112666" ht="14.25" customHeight="1"/>
    <row r="112667" ht="14.25" customHeight="1"/>
    <row r="112668" ht="14.25" customHeight="1"/>
    <row r="112669" ht="14.25" customHeight="1"/>
    <row r="112670" ht="14.25" customHeight="1"/>
    <row r="112671" ht="14.25" customHeight="1"/>
    <row r="112672" ht="14.25" customHeight="1"/>
    <row r="112673" ht="14.25" customHeight="1"/>
    <row r="112674" ht="14.25" customHeight="1"/>
    <row r="112675" ht="14.25" customHeight="1"/>
    <row r="112676" ht="14.25" customHeight="1"/>
    <row r="112677" ht="14.25" customHeight="1"/>
    <row r="112678" ht="14.25" customHeight="1"/>
    <row r="112679" ht="14.25" customHeight="1"/>
    <row r="112680" ht="14.25" customHeight="1"/>
    <row r="112681" ht="14.25" customHeight="1"/>
    <row r="112682" ht="14.25" customHeight="1"/>
    <row r="112683" ht="14.25" customHeight="1"/>
    <row r="112684" ht="14.25" customHeight="1"/>
    <row r="112685" ht="14.25" customHeight="1"/>
    <row r="112686" ht="14.25" customHeight="1"/>
    <row r="112687" ht="14.25" customHeight="1"/>
    <row r="112688" ht="14.25" customHeight="1"/>
    <row r="112689" ht="14.25" customHeight="1"/>
    <row r="112690" ht="14.25" customHeight="1"/>
    <row r="112691" ht="14.25" customHeight="1"/>
    <row r="112692" ht="14.25" customHeight="1"/>
    <row r="112693" ht="14.25" customHeight="1"/>
    <row r="112694" ht="14.25" customHeight="1"/>
    <row r="112695" ht="14.25" customHeight="1"/>
    <row r="112696" ht="14.25" customHeight="1"/>
    <row r="112697" ht="14.25" customHeight="1"/>
    <row r="112698" ht="14.25" customHeight="1"/>
    <row r="112699" ht="14.25" customHeight="1"/>
    <row r="112700" ht="14.25" customHeight="1"/>
    <row r="112701" ht="14.25" customHeight="1"/>
    <row r="112702" ht="14.25" customHeight="1"/>
    <row r="112703" ht="14.25" customHeight="1"/>
    <row r="112704" ht="14.25" customHeight="1"/>
    <row r="112705" ht="14.25" customHeight="1"/>
    <row r="112706" ht="14.25" customHeight="1"/>
    <row r="112707" ht="14.25" customHeight="1"/>
    <row r="112708" ht="14.25" customHeight="1"/>
    <row r="112709" ht="14.25" customHeight="1"/>
    <row r="112710" ht="14.25" customHeight="1"/>
    <row r="112711" ht="14.25" customHeight="1"/>
    <row r="112712" ht="14.25" customHeight="1"/>
    <row r="112713" ht="14.25" customHeight="1"/>
    <row r="112714" ht="14.25" customHeight="1"/>
    <row r="112715" ht="14.25" customHeight="1"/>
    <row r="112716" ht="14.25" customHeight="1"/>
    <row r="112717" ht="14.25" customHeight="1"/>
    <row r="112718" ht="14.25" customHeight="1"/>
    <row r="112719" ht="14.25" customHeight="1"/>
    <row r="112720" ht="14.25" customHeight="1"/>
    <row r="112721" ht="14.25" customHeight="1"/>
    <row r="112722" ht="14.25" customHeight="1"/>
    <row r="112723" ht="14.25" customHeight="1"/>
    <row r="112724" ht="14.25" customHeight="1"/>
    <row r="112725" ht="14.25" customHeight="1"/>
    <row r="112726" ht="14.25" customHeight="1"/>
    <row r="112727" ht="14.25" customHeight="1"/>
    <row r="112728" ht="14.25" customHeight="1"/>
    <row r="112729" ht="14.25" customHeight="1"/>
    <row r="112730" ht="14.25" customHeight="1"/>
    <row r="112731" ht="14.25" customHeight="1"/>
    <row r="112732" ht="14.25" customHeight="1"/>
    <row r="112733" ht="14.25" customHeight="1"/>
    <row r="112734" ht="14.25" customHeight="1"/>
    <row r="112735" ht="14.25" customHeight="1"/>
    <row r="112736" ht="14.25" customHeight="1"/>
    <row r="112737" ht="14.25" customHeight="1"/>
    <row r="112738" ht="14.25" customHeight="1"/>
    <row r="112739" ht="14.25" customHeight="1"/>
    <row r="112740" ht="14.25" customHeight="1"/>
    <row r="112741" ht="14.25" customHeight="1"/>
    <row r="112742" ht="14.25" customHeight="1"/>
    <row r="112743" ht="14.25" customHeight="1"/>
    <row r="112744" ht="14.25" customHeight="1"/>
    <row r="112745" ht="14.25" customHeight="1"/>
    <row r="112746" ht="14.25" customHeight="1"/>
    <row r="112747" ht="14.25" customHeight="1"/>
    <row r="112748" ht="14.25" customHeight="1"/>
    <row r="112749" ht="14.25" customHeight="1"/>
    <row r="112750" ht="14.25" customHeight="1"/>
    <row r="112751" ht="14.25" customHeight="1"/>
    <row r="112752" ht="14.25" customHeight="1"/>
    <row r="112753" ht="14.25" customHeight="1"/>
    <row r="112754" ht="14.25" customHeight="1"/>
    <row r="112755" ht="14.25" customHeight="1"/>
    <row r="112756" ht="14.25" customHeight="1"/>
    <row r="112757" ht="14.25" customHeight="1"/>
    <row r="112758" ht="14.25" customHeight="1"/>
    <row r="112759" ht="14.25" customHeight="1"/>
    <row r="112760" ht="14.25" customHeight="1"/>
    <row r="112761" ht="14.25" customHeight="1"/>
    <row r="112762" ht="14.25" customHeight="1"/>
    <row r="112763" ht="14.25" customHeight="1"/>
    <row r="112764" ht="14.25" customHeight="1"/>
    <row r="112765" ht="14.25" customHeight="1"/>
    <row r="112766" ht="14.25" customHeight="1"/>
    <row r="112767" ht="14.25" customHeight="1"/>
    <row r="112768" ht="14.25" customHeight="1"/>
    <row r="112769" ht="14.25" customHeight="1"/>
    <row r="112770" ht="14.25" customHeight="1"/>
    <row r="112771" ht="14.25" customHeight="1"/>
    <row r="112772" ht="14.25" customHeight="1"/>
    <row r="112773" ht="14.25" customHeight="1"/>
    <row r="112774" ht="14.25" customHeight="1"/>
    <row r="112775" ht="14.25" customHeight="1"/>
    <row r="112776" ht="14.25" customHeight="1"/>
    <row r="112777" ht="14.25" customHeight="1"/>
    <row r="112778" ht="14.25" customHeight="1"/>
    <row r="112779" ht="14.25" customHeight="1"/>
    <row r="112780" ht="14.25" customHeight="1"/>
    <row r="112781" ht="14.25" customHeight="1"/>
    <row r="112782" ht="14.25" customHeight="1"/>
    <row r="112783" ht="14.25" customHeight="1"/>
    <row r="112784" ht="14.25" customHeight="1"/>
    <row r="112785" ht="14.25" customHeight="1"/>
    <row r="112786" ht="14.25" customHeight="1"/>
    <row r="112787" ht="14.25" customHeight="1"/>
    <row r="112788" ht="14.25" customHeight="1"/>
    <row r="112789" ht="14.25" customHeight="1"/>
    <row r="112790" ht="14.25" customHeight="1"/>
    <row r="112791" ht="14.25" customHeight="1"/>
    <row r="112792" ht="14.25" customHeight="1"/>
    <row r="112793" ht="14.25" customHeight="1"/>
    <row r="112794" ht="14.25" customHeight="1"/>
    <row r="112795" ht="14.25" customHeight="1"/>
    <row r="112796" ht="14.25" customHeight="1"/>
    <row r="112797" ht="14.25" customHeight="1"/>
    <row r="112798" ht="14.25" customHeight="1"/>
    <row r="112799" ht="14.25" customHeight="1"/>
    <row r="112800" ht="14.25" customHeight="1"/>
    <row r="112801" ht="14.25" customHeight="1"/>
    <row r="112802" ht="14.25" customHeight="1"/>
    <row r="112803" ht="14.25" customHeight="1"/>
    <row r="112804" ht="14.25" customHeight="1"/>
    <row r="112805" ht="14.25" customHeight="1"/>
    <row r="112806" ht="14.25" customHeight="1"/>
    <row r="112807" ht="14.25" customHeight="1"/>
    <row r="112808" ht="14.25" customHeight="1"/>
    <row r="112809" ht="14.25" customHeight="1"/>
    <row r="112810" ht="14.25" customHeight="1"/>
    <row r="112811" ht="14.25" customHeight="1"/>
    <row r="112812" ht="14.25" customHeight="1"/>
    <row r="112813" ht="14.25" customHeight="1"/>
    <row r="112814" ht="14.25" customHeight="1"/>
    <row r="112815" ht="14.25" customHeight="1"/>
    <row r="112816" ht="14.25" customHeight="1"/>
    <row r="112817" ht="14.25" customHeight="1"/>
    <row r="112818" ht="14.25" customHeight="1"/>
    <row r="112819" ht="14.25" customHeight="1"/>
    <row r="112820" ht="14.25" customHeight="1"/>
    <row r="112821" ht="14.25" customHeight="1"/>
    <row r="112822" ht="14.25" customHeight="1"/>
    <row r="112823" ht="14.25" customHeight="1"/>
    <row r="112824" ht="14.25" customHeight="1"/>
    <row r="112825" ht="14.25" customHeight="1"/>
    <row r="112826" ht="14.25" customHeight="1"/>
    <row r="112827" ht="14.25" customHeight="1"/>
    <row r="112828" ht="14.25" customHeight="1"/>
    <row r="112829" ht="14.25" customHeight="1"/>
    <row r="112830" ht="14.25" customHeight="1"/>
    <row r="112831" ht="14.25" customHeight="1"/>
    <row r="112832" ht="14.25" customHeight="1"/>
    <row r="112833" ht="14.25" customHeight="1"/>
    <row r="112834" ht="14.25" customHeight="1"/>
    <row r="112835" ht="14.25" customHeight="1"/>
    <row r="112836" ht="14.25" customHeight="1"/>
    <row r="112837" ht="14.25" customHeight="1"/>
    <row r="112838" ht="14.25" customHeight="1"/>
    <row r="112839" ht="14.25" customHeight="1"/>
    <row r="112840" ht="14.25" customHeight="1"/>
    <row r="112841" ht="14.25" customHeight="1"/>
    <row r="112842" ht="14.25" customHeight="1"/>
    <row r="112843" ht="14.25" customHeight="1"/>
    <row r="112844" ht="14.25" customHeight="1"/>
    <row r="112845" ht="14.25" customHeight="1"/>
    <row r="112846" ht="14.25" customHeight="1"/>
    <row r="112847" ht="14.25" customHeight="1"/>
    <row r="112848" ht="14.25" customHeight="1"/>
    <row r="112849" ht="14.25" customHeight="1"/>
    <row r="112850" ht="14.25" customHeight="1"/>
    <row r="112851" ht="14.25" customHeight="1"/>
    <row r="112852" ht="14.25" customHeight="1"/>
    <row r="112853" ht="14.25" customHeight="1"/>
    <row r="112854" ht="14.25" customHeight="1"/>
    <row r="112855" ht="14.25" customHeight="1"/>
    <row r="112856" ht="14.25" customHeight="1"/>
    <row r="112857" ht="14.25" customHeight="1"/>
    <row r="112858" ht="14.25" customHeight="1"/>
    <row r="112859" ht="14.25" customHeight="1"/>
    <row r="112860" ht="14.25" customHeight="1"/>
    <row r="112861" ht="14.25" customHeight="1"/>
    <row r="112862" ht="14.25" customHeight="1"/>
    <row r="112863" ht="14.25" customHeight="1"/>
    <row r="112864" ht="14.25" customHeight="1"/>
    <row r="112865" ht="14.25" customHeight="1"/>
    <row r="112866" ht="14.25" customHeight="1"/>
    <row r="112867" ht="14.25" customHeight="1"/>
    <row r="112868" ht="14.25" customHeight="1"/>
    <row r="112869" ht="14.25" customHeight="1"/>
    <row r="112870" ht="14.25" customHeight="1"/>
    <row r="112871" ht="14.25" customHeight="1"/>
    <row r="112872" ht="14.25" customHeight="1"/>
    <row r="112873" ht="14.25" customHeight="1"/>
    <row r="112874" ht="14.25" customHeight="1"/>
    <row r="112875" ht="14.25" customHeight="1"/>
    <row r="112876" ht="14.25" customHeight="1"/>
    <row r="112877" ht="14.25" customHeight="1"/>
    <row r="112878" ht="14.25" customHeight="1"/>
    <row r="112879" ht="14.25" customHeight="1"/>
    <row r="112880" ht="14.25" customHeight="1"/>
    <row r="112881" ht="14.25" customHeight="1"/>
    <row r="112882" ht="14.25" customHeight="1"/>
    <row r="112883" ht="14.25" customHeight="1"/>
    <row r="112884" ht="14.25" customHeight="1"/>
    <row r="112885" ht="14.25" customHeight="1"/>
    <row r="112886" ht="14.25" customHeight="1"/>
    <row r="112887" ht="14.25" customHeight="1"/>
    <row r="112888" ht="14.25" customHeight="1"/>
    <row r="112889" ht="14.25" customHeight="1"/>
    <row r="112890" ht="14.25" customHeight="1"/>
    <row r="112891" ht="14.25" customHeight="1"/>
    <row r="112892" ht="14.25" customHeight="1"/>
    <row r="112893" ht="14.25" customHeight="1"/>
    <row r="112894" ht="14.25" customHeight="1"/>
    <row r="112895" ht="14.25" customHeight="1"/>
    <row r="112896" ht="14.25" customHeight="1"/>
    <row r="112897" ht="14.25" customHeight="1"/>
    <row r="112898" ht="14.25" customHeight="1"/>
    <row r="112899" ht="14.25" customHeight="1"/>
    <row r="112900" ht="14.25" customHeight="1"/>
    <row r="112901" ht="14.25" customHeight="1"/>
    <row r="112902" ht="14.25" customHeight="1"/>
    <row r="112903" ht="14.25" customHeight="1"/>
    <row r="112904" ht="14.25" customHeight="1"/>
    <row r="112905" ht="14.25" customHeight="1"/>
    <row r="112906" ht="14.25" customHeight="1"/>
    <row r="112907" ht="14.25" customHeight="1"/>
    <row r="112908" ht="14.25" customHeight="1"/>
    <row r="112909" ht="14.25" customHeight="1"/>
    <row r="112910" ht="14.25" customHeight="1"/>
    <row r="112911" ht="14.25" customHeight="1"/>
    <row r="112912" ht="14.25" customHeight="1"/>
    <row r="112913" ht="14.25" customHeight="1"/>
    <row r="112914" ht="14.25" customHeight="1"/>
    <row r="112915" ht="14.25" customHeight="1"/>
    <row r="112916" ht="14.25" customHeight="1"/>
    <row r="112917" ht="14.25" customHeight="1"/>
    <row r="112918" ht="14.25" customHeight="1"/>
    <row r="112919" ht="14.25" customHeight="1"/>
    <row r="112920" ht="14.25" customHeight="1"/>
    <row r="112921" ht="14.25" customHeight="1"/>
    <row r="112922" ht="14.25" customHeight="1"/>
    <row r="112923" ht="14.25" customHeight="1"/>
    <row r="112924" ht="14.25" customHeight="1"/>
    <row r="112925" ht="14.25" customHeight="1"/>
    <row r="112926" ht="14.25" customHeight="1"/>
    <row r="112927" ht="14.25" customHeight="1"/>
    <row r="112928" ht="14.25" customHeight="1"/>
    <row r="112929" ht="14.25" customHeight="1"/>
    <row r="112930" ht="14.25" customHeight="1"/>
    <row r="112931" ht="14.25" customHeight="1"/>
    <row r="112932" ht="14.25" customHeight="1"/>
    <row r="112933" ht="14.25" customHeight="1"/>
    <row r="112934" ht="14.25" customHeight="1"/>
    <row r="112935" ht="14.25" customHeight="1"/>
    <row r="112936" ht="14.25" customHeight="1"/>
    <row r="112937" ht="14.25" customHeight="1"/>
    <row r="112938" ht="14.25" customHeight="1"/>
    <row r="112939" ht="14.25" customHeight="1"/>
    <row r="112940" ht="14.25" customHeight="1"/>
    <row r="112941" ht="14.25" customHeight="1"/>
    <row r="112942" ht="14.25" customHeight="1"/>
    <row r="112943" ht="14.25" customHeight="1"/>
    <row r="112944" ht="14.25" customHeight="1"/>
    <row r="112945" ht="14.25" customHeight="1"/>
    <row r="112946" ht="14.25" customHeight="1"/>
    <row r="112947" ht="14.25" customHeight="1"/>
    <row r="112948" ht="14.25" customHeight="1"/>
    <row r="112949" ht="14.25" customHeight="1"/>
    <row r="112950" ht="14.25" customHeight="1"/>
    <row r="112951" ht="14.25" customHeight="1"/>
    <row r="112952" ht="14.25" customHeight="1"/>
    <row r="112953" ht="14.25" customHeight="1"/>
    <row r="112954" ht="14.25" customHeight="1"/>
    <row r="112955" ht="14.25" customHeight="1"/>
    <row r="112956" ht="14.25" customHeight="1"/>
    <row r="112957" ht="14.25" customHeight="1"/>
    <row r="112958" ht="14.25" customHeight="1"/>
    <row r="112959" ht="14.25" customHeight="1"/>
    <row r="112960" ht="14.25" customHeight="1"/>
    <row r="112961" ht="14.25" customHeight="1"/>
    <row r="112962" ht="14.25" customHeight="1"/>
    <row r="112963" ht="14.25" customHeight="1"/>
    <row r="112964" ht="14.25" customHeight="1"/>
    <row r="112965" ht="14.25" customHeight="1"/>
    <row r="112966" ht="14.25" customHeight="1"/>
    <row r="112967" ht="14.25" customHeight="1"/>
    <row r="112968" ht="14.25" customHeight="1"/>
    <row r="112969" ht="14.25" customHeight="1"/>
    <row r="112970" ht="14.25" customHeight="1"/>
    <row r="112971" ht="14.25" customHeight="1"/>
    <row r="112972" ht="14.25" customHeight="1"/>
    <row r="112973" ht="14.25" customHeight="1"/>
    <row r="112974" ht="14.25" customHeight="1"/>
    <row r="112975" ht="14.25" customHeight="1"/>
    <row r="112976" ht="14.25" customHeight="1"/>
    <row r="112977" ht="14.25" customHeight="1"/>
    <row r="112978" ht="14.25" customHeight="1"/>
    <row r="112979" ht="14.25" customHeight="1"/>
    <row r="112980" ht="14.25" customHeight="1"/>
    <row r="112981" ht="14.25" customHeight="1"/>
    <row r="112982" ht="14.25" customHeight="1"/>
    <row r="112983" ht="14.25" customHeight="1"/>
    <row r="112984" ht="14.25" customHeight="1"/>
    <row r="112985" ht="14.25" customHeight="1"/>
    <row r="112986" ht="14.25" customHeight="1"/>
    <row r="112987" ht="14.25" customHeight="1"/>
    <row r="112988" ht="14.25" customHeight="1"/>
    <row r="112989" ht="14.25" customHeight="1"/>
    <row r="112990" ht="14.25" customHeight="1"/>
    <row r="112991" ht="14.25" customHeight="1"/>
    <row r="112992" ht="14.25" customHeight="1"/>
    <row r="112993" ht="14.25" customHeight="1"/>
    <row r="112994" ht="14.25" customHeight="1"/>
    <row r="112995" ht="14.25" customHeight="1"/>
    <row r="112996" ht="14.25" customHeight="1"/>
    <row r="112997" ht="14.25" customHeight="1"/>
    <row r="112998" ht="14.25" customHeight="1"/>
    <row r="112999" ht="14.25" customHeight="1"/>
    <row r="113000" ht="14.25" customHeight="1"/>
    <row r="113001" ht="14.25" customHeight="1"/>
    <row r="113002" ht="14.25" customHeight="1"/>
    <row r="113003" ht="14.25" customHeight="1"/>
    <row r="113004" ht="14.25" customHeight="1"/>
    <row r="113005" ht="14.25" customHeight="1"/>
    <row r="113006" ht="14.25" customHeight="1"/>
    <row r="113007" ht="14.25" customHeight="1"/>
    <row r="113008" ht="14.25" customHeight="1"/>
    <row r="113009" ht="14.25" customHeight="1"/>
    <row r="113010" ht="14.25" customHeight="1"/>
    <row r="113011" ht="14.25" customHeight="1"/>
    <row r="113012" ht="14.25" customHeight="1"/>
    <row r="113013" ht="14.25" customHeight="1"/>
    <row r="113014" ht="14.25" customHeight="1"/>
    <row r="113015" ht="14.25" customHeight="1"/>
    <row r="113016" ht="14.25" customHeight="1"/>
    <row r="113017" ht="14.25" customHeight="1"/>
    <row r="113018" ht="14.25" customHeight="1"/>
    <row r="113019" ht="14.25" customHeight="1"/>
    <row r="113020" ht="14.25" customHeight="1"/>
    <row r="113021" ht="14.25" customHeight="1"/>
    <row r="113022" ht="14.25" customHeight="1"/>
    <row r="113023" ht="14.25" customHeight="1"/>
    <row r="113024" ht="14.25" customHeight="1"/>
    <row r="113025" ht="14.25" customHeight="1"/>
    <row r="113026" ht="14.25" customHeight="1"/>
    <row r="113027" ht="14.25" customHeight="1"/>
    <row r="113028" ht="14.25" customHeight="1"/>
    <row r="113029" ht="14.25" customHeight="1"/>
    <row r="113030" ht="14.25" customHeight="1"/>
    <row r="113031" ht="14.25" customHeight="1"/>
    <row r="113032" ht="14.25" customHeight="1"/>
    <row r="113033" ht="14.25" customHeight="1"/>
    <row r="113034" ht="14.25" customHeight="1"/>
    <row r="113035" ht="14.25" customHeight="1"/>
    <row r="113036" ht="14.25" customHeight="1"/>
    <row r="113037" ht="14.25" customHeight="1"/>
    <row r="113038" ht="14.25" customHeight="1"/>
    <row r="113039" ht="14.25" customHeight="1"/>
    <row r="113040" ht="14.25" customHeight="1"/>
    <row r="113041" ht="14.25" customHeight="1"/>
    <row r="113042" ht="14.25" customHeight="1"/>
    <row r="113043" ht="14.25" customHeight="1"/>
    <row r="113044" ht="14.25" customHeight="1"/>
    <row r="113045" ht="14.25" customHeight="1"/>
    <row r="113046" ht="14.25" customHeight="1"/>
    <row r="113047" ht="14.25" customHeight="1"/>
    <row r="113048" ht="14.25" customHeight="1"/>
    <row r="113049" ht="14.25" customHeight="1"/>
    <row r="113050" ht="14.25" customHeight="1"/>
    <row r="113051" ht="14.25" customHeight="1"/>
    <row r="113052" ht="14.25" customHeight="1"/>
    <row r="113053" ht="14.25" customHeight="1"/>
    <row r="113054" ht="14.25" customHeight="1"/>
    <row r="113055" ht="14.25" customHeight="1"/>
    <row r="113056" ht="14.25" customHeight="1"/>
    <row r="113057" ht="14.25" customHeight="1"/>
    <row r="113058" ht="14.25" customHeight="1"/>
    <row r="113059" ht="14.25" customHeight="1"/>
    <row r="113060" ht="14.25" customHeight="1"/>
    <row r="113061" ht="14.25" customHeight="1"/>
    <row r="113062" ht="14.25" customHeight="1"/>
    <row r="113063" ht="14.25" customHeight="1"/>
    <row r="113064" ht="14.25" customHeight="1"/>
    <row r="113065" ht="14.25" customHeight="1"/>
    <row r="113066" ht="14.25" customHeight="1"/>
    <row r="113067" ht="14.25" customHeight="1"/>
    <row r="113068" ht="14.25" customHeight="1"/>
    <row r="113069" ht="14.25" customHeight="1"/>
    <row r="113070" ht="14.25" customHeight="1"/>
    <row r="113071" ht="14.25" customHeight="1"/>
    <row r="113072" ht="14.25" customHeight="1"/>
    <row r="113073" ht="14.25" customHeight="1"/>
    <row r="113074" ht="14.25" customHeight="1"/>
    <row r="113075" ht="14.25" customHeight="1"/>
    <row r="113076" ht="14.25" customHeight="1"/>
    <row r="113077" ht="14.25" customHeight="1"/>
    <row r="113078" ht="14.25" customHeight="1"/>
    <row r="113079" ht="14.25" customHeight="1"/>
    <row r="113080" ht="14.25" customHeight="1"/>
    <row r="113081" ht="14.25" customHeight="1"/>
    <row r="113082" ht="14.25" customHeight="1"/>
    <row r="113083" ht="14.25" customHeight="1"/>
    <row r="113084" ht="14.25" customHeight="1"/>
    <row r="113085" ht="14.25" customHeight="1"/>
    <row r="113086" ht="14.25" customHeight="1"/>
    <row r="113087" ht="14.25" customHeight="1"/>
    <row r="113088" ht="14.25" customHeight="1"/>
    <row r="113089" ht="14.25" customHeight="1"/>
    <row r="113090" ht="14.25" customHeight="1"/>
    <row r="113091" ht="14.25" customHeight="1"/>
    <row r="113092" ht="14.25" customHeight="1"/>
    <row r="113093" ht="14.25" customHeight="1"/>
    <row r="113094" ht="14.25" customHeight="1"/>
    <row r="113095" ht="14.25" customHeight="1"/>
    <row r="113096" ht="14.25" customHeight="1"/>
    <row r="113097" ht="14.25" customHeight="1"/>
    <row r="113098" ht="14.25" customHeight="1"/>
    <row r="113099" ht="14.25" customHeight="1"/>
    <row r="113100" ht="14.25" customHeight="1"/>
    <row r="113101" ht="14.25" customHeight="1"/>
    <row r="113102" ht="14.25" customHeight="1"/>
    <row r="113103" ht="14.25" customHeight="1"/>
    <row r="113104" ht="14.25" customHeight="1"/>
    <row r="113105" ht="14.25" customHeight="1"/>
    <row r="113106" ht="14.25" customHeight="1"/>
    <row r="113107" ht="14.25" customHeight="1"/>
    <row r="113108" ht="14.25" customHeight="1"/>
    <row r="113109" ht="14.25" customHeight="1"/>
    <row r="113110" ht="14.25" customHeight="1"/>
    <row r="113111" ht="14.25" customHeight="1"/>
    <row r="113112" ht="14.25" customHeight="1"/>
    <row r="113113" ht="14.25" customHeight="1"/>
    <row r="113114" ht="14.25" customHeight="1"/>
    <row r="113115" ht="14.25" customHeight="1"/>
    <row r="113116" ht="14.25" customHeight="1"/>
    <row r="113117" ht="14.25" customHeight="1"/>
    <row r="113118" ht="14.25" customHeight="1"/>
    <row r="113119" ht="14.25" customHeight="1"/>
    <row r="113120" ht="14.25" customHeight="1"/>
    <row r="113121" ht="14.25" customHeight="1"/>
    <row r="113122" ht="14.25" customHeight="1"/>
    <row r="113123" ht="14.25" customHeight="1"/>
    <row r="113124" ht="14.25" customHeight="1"/>
    <row r="113125" ht="14.25" customHeight="1"/>
    <row r="113126" ht="14.25" customHeight="1"/>
    <row r="113127" ht="14.25" customHeight="1"/>
    <row r="113128" ht="14.25" customHeight="1"/>
    <row r="113129" ht="14.25" customHeight="1"/>
    <row r="113130" ht="14.25" customHeight="1"/>
    <row r="113131" ht="14.25" customHeight="1"/>
    <row r="113132" ht="14.25" customHeight="1"/>
    <row r="113133" ht="14.25" customHeight="1"/>
    <row r="113134" ht="14.25" customHeight="1"/>
    <row r="113135" ht="14.25" customHeight="1"/>
    <row r="113136" ht="14.25" customHeight="1"/>
    <row r="113137" ht="14.25" customHeight="1"/>
    <row r="113138" ht="14.25" customHeight="1"/>
    <row r="113139" ht="14.25" customHeight="1"/>
    <row r="113140" ht="14.25" customHeight="1"/>
    <row r="113141" ht="14.25" customHeight="1"/>
    <row r="113142" ht="14.25" customHeight="1"/>
    <row r="113143" ht="14.25" customHeight="1"/>
    <row r="113144" ht="14.25" customHeight="1"/>
    <row r="113145" ht="14.25" customHeight="1"/>
    <row r="113146" ht="14.25" customHeight="1"/>
    <row r="113147" ht="14.25" customHeight="1"/>
    <row r="113148" ht="14.25" customHeight="1"/>
    <row r="113149" ht="14.25" customHeight="1"/>
    <row r="113150" ht="14.25" customHeight="1"/>
    <row r="113151" ht="14.25" customHeight="1"/>
    <row r="113152" ht="14.25" customHeight="1"/>
    <row r="113153" ht="14.25" customHeight="1"/>
    <row r="113154" ht="14.25" customHeight="1"/>
    <row r="113155" ht="14.25" customHeight="1"/>
    <row r="113156" ht="14.25" customHeight="1"/>
    <row r="113157" ht="14.25" customHeight="1"/>
    <row r="113158" ht="14.25" customHeight="1"/>
    <row r="113159" ht="14.25" customHeight="1"/>
    <row r="113160" ht="14.25" customHeight="1"/>
    <row r="113161" ht="14.25" customHeight="1"/>
    <row r="113162" ht="14.25" customHeight="1"/>
    <row r="113163" ht="14.25" customHeight="1"/>
    <row r="113164" ht="14.25" customHeight="1"/>
    <row r="113165" ht="14.25" customHeight="1"/>
    <row r="113166" ht="14.25" customHeight="1"/>
    <row r="113167" ht="14.25" customHeight="1"/>
    <row r="113168" ht="14.25" customHeight="1"/>
    <row r="113169" ht="14.25" customHeight="1"/>
    <row r="113170" ht="14.25" customHeight="1"/>
    <row r="113171" ht="14.25" customHeight="1"/>
    <row r="113172" ht="14.25" customHeight="1"/>
    <row r="113173" ht="14.25" customHeight="1"/>
    <row r="113174" ht="14.25" customHeight="1"/>
    <row r="113175" ht="14.25" customHeight="1"/>
    <row r="113176" ht="14.25" customHeight="1"/>
    <row r="113177" ht="14.25" customHeight="1"/>
    <row r="113178" ht="14.25" customHeight="1"/>
    <row r="113179" ht="14.25" customHeight="1"/>
    <row r="113180" ht="14.25" customHeight="1"/>
    <row r="113181" ht="14.25" customHeight="1"/>
    <row r="113182" ht="14.25" customHeight="1"/>
    <row r="113183" ht="14.25" customHeight="1"/>
    <row r="113184" ht="14.25" customHeight="1"/>
    <row r="113185" ht="14.25" customHeight="1"/>
    <row r="113186" ht="14.25" customHeight="1"/>
    <row r="113187" ht="14.25" customHeight="1"/>
    <row r="113188" ht="14.25" customHeight="1"/>
    <row r="113189" ht="14.25" customHeight="1"/>
    <row r="113190" ht="14.25" customHeight="1"/>
    <row r="113191" ht="14.25" customHeight="1"/>
    <row r="113192" ht="14.25" customHeight="1"/>
    <row r="113193" ht="14.25" customHeight="1"/>
    <row r="113194" ht="14.25" customHeight="1"/>
    <row r="113195" ht="14.25" customHeight="1"/>
    <row r="113196" ht="14.25" customHeight="1"/>
    <row r="113197" ht="14.25" customHeight="1"/>
    <row r="113198" ht="14.25" customHeight="1"/>
    <row r="113199" ht="14.25" customHeight="1"/>
    <row r="113200" ht="14.25" customHeight="1"/>
    <row r="113201" ht="14.25" customHeight="1"/>
    <row r="113202" ht="14.25" customHeight="1"/>
    <row r="113203" ht="14.25" customHeight="1"/>
    <row r="113204" ht="14.25" customHeight="1"/>
    <row r="113205" ht="14.25" customHeight="1"/>
    <row r="113206" ht="14.25" customHeight="1"/>
    <row r="113207" ht="14.25" customHeight="1"/>
    <row r="113208" ht="14.25" customHeight="1"/>
    <row r="113209" ht="14.25" customHeight="1"/>
    <row r="113210" ht="14.25" customHeight="1"/>
    <row r="113211" ht="14.25" customHeight="1"/>
    <row r="113212" ht="14.25" customHeight="1"/>
    <row r="113213" ht="14.25" customHeight="1"/>
    <row r="113214" ht="14.25" customHeight="1"/>
    <row r="113215" ht="14.25" customHeight="1"/>
    <row r="113216" ht="14.25" customHeight="1"/>
    <row r="113217" ht="14.25" customHeight="1"/>
    <row r="113218" ht="14.25" customHeight="1"/>
    <row r="113219" ht="14.25" customHeight="1"/>
    <row r="113220" ht="14.25" customHeight="1"/>
    <row r="113221" ht="14.25" customHeight="1"/>
    <row r="113222" ht="14.25" customHeight="1"/>
    <row r="113223" ht="14.25" customHeight="1"/>
    <row r="113224" ht="14.25" customHeight="1"/>
    <row r="113225" ht="14.25" customHeight="1"/>
    <row r="113226" ht="14.25" customHeight="1"/>
    <row r="113227" ht="14.25" customHeight="1"/>
    <row r="113228" ht="14.25" customHeight="1"/>
    <row r="113229" ht="14.25" customHeight="1"/>
    <row r="113230" ht="14.25" customHeight="1"/>
    <row r="113231" ht="14.25" customHeight="1"/>
    <row r="113232" ht="14.25" customHeight="1"/>
    <row r="113233" ht="14.25" customHeight="1"/>
    <row r="113234" ht="14.25" customHeight="1"/>
    <row r="113235" ht="14.25" customHeight="1"/>
    <row r="113236" ht="14.25" customHeight="1"/>
    <row r="113237" ht="14.25" customHeight="1"/>
    <row r="113238" ht="14.25" customHeight="1"/>
    <row r="113239" ht="14.25" customHeight="1"/>
    <row r="113240" ht="14.25" customHeight="1"/>
    <row r="113241" ht="14.25" customHeight="1"/>
    <row r="113242" ht="14.25" customHeight="1"/>
    <row r="113243" ht="14.25" customHeight="1"/>
    <row r="113244" ht="14.25" customHeight="1"/>
    <row r="113245" ht="14.25" customHeight="1"/>
    <row r="113246" ht="14.25" customHeight="1"/>
    <row r="113247" ht="14.25" customHeight="1"/>
    <row r="113248" ht="14.25" customHeight="1"/>
    <row r="113249" ht="14.25" customHeight="1"/>
    <row r="113250" ht="14.25" customHeight="1"/>
    <row r="113251" ht="14.25" customHeight="1"/>
    <row r="113252" ht="14.25" customHeight="1"/>
    <row r="113253" ht="14.25" customHeight="1"/>
    <row r="113254" ht="14.25" customHeight="1"/>
    <row r="113255" ht="14.25" customHeight="1"/>
    <row r="113256" ht="14.25" customHeight="1"/>
    <row r="113257" ht="14.25" customHeight="1"/>
    <row r="113258" ht="14.25" customHeight="1"/>
    <row r="113259" ht="14.25" customHeight="1"/>
    <row r="113260" ht="14.25" customHeight="1"/>
    <row r="113261" ht="14.25" customHeight="1"/>
    <row r="113262" ht="14.25" customHeight="1"/>
    <row r="113263" ht="14.25" customHeight="1"/>
    <row r="113264" ht="14.25" customHeight="1"/>
    <row r="113265" ht="14.25" customHeight="1"/>
    <row r="113266" ht="14.25" customHeight="1"/>
    <row r="113267" ht="14.25" customHeight="1"/>
    <row r="113268" ht="14.25" customHeight="1"/>
    <row r="113269" ht="14.25" customHeight="1"/>
    <row r="113270" ht="14.25" customHeight="1"/>
    <row r="113271" ht="14.25" customHeight="1"/>
    <row r="113272" ht="14.25" customHeight="1"/>
    <row r="113273" ht="14.25" customHeight="1"/>
    <row r="113274" ht="14.25" customHeight="1"/>
    <row r="113275" ht="14.25" customHeight="1"/>
    <row r="113276" ht="14.25" customHeight="1"/>
    <row r="113277" ht="14.25" customHeight="1"/>
    <row r="113278" ht="14.25" customHeight="1"/>
    <row r="113279" ht="14.25" customHeight="1"/>
    <row r="113280" ht="14.25" customHeight="1"/>
    <row r="113281" ht="14.25" customHeight="1"/>
    <row r="113282" ht="14.25" customHeight="1"/>
    <row r="113283" ht="14.25" customHeight="1"/>
    <row r="113284" ht="14.25" customHeight="1"/>
    <row r="113285" ht="14.25" customHeight="1"/>
    <row r="113286" ht="14.25" customHeight="1"/>
    <row r="113287" ht="14.25" customHeight="1"/>
    <row r="113288" ht="14.25" customHeight="1"/>
    <row r="113289" ht="14.25" customHeight="1"/>
    <row r="113290" ht="14.25" customHeight="1"/>
    <row r="113291" ht="14.25" customHeight="1"/>
    <row r="113292" ht="14.25" customHeight="1"/>
    <row r="113293" ht="14.25" customHeight="1"/>
    <row r="113294" ht="14.25" customHeight="1"/>
    <row r="113295" ht="14.25" customHeight="1"/>
    <row r="113296" ht="14.25" customHeight="1"/>
    <row r="113297" ht="14.25" customHeight="1"/>
    <row r="113298" ht="14.25" customHeight="1"/>
    <row r="113299" ht="14.25" customHeight="1"/>
    <row r="113300" ht="14.25" customHeight="1"/>
    <row r="113301" ht="14.25" customHeight="1"/>
    <row r="113302" ht="14.25" customHeight="1"/>
    <row r="113303" ht="14.25" customHeight="1"/>
    <row r="113304" ht="14.25" customHeight="1"/>
    <row r="113305" ht="14.25" customHeight="1"/>
    <row r="113306" ht="14.25" customHeight="1"/>
    <row r="113307" ht="14.25" customHeight="1"/>
    <row r="113308" ht="14.25" customHeight="1"/>
    <row r="113309" ht="14.25" customHeight="1"/>
    <row r="113310" ht="14.25" customHeight="1"/>
    <row r="113311" ht="14.25" customHeight="1"/>
    <row r="113312" ht="14.25" customHeight="1"/>
    <row r="113313" ht="14.25" customHeight="1"/>
    <row r="113314" ht="14.25" customHeight="1"/>
    <row r="113315" ht="14.25" customHeight="1"/>
    <row r="113316" ht="14.25" customHeight="1"/>
    <row r="113317" ht="14.25" customHeight="1"/>
    <row r="113318" ht="14.25" customHeight="1"/>
    <row r="113319" ht="14.25" customHeight="1"/>
    <row r="113320" ht="14.25" customHeight="1"/>
    <row r="113321" ht="14.25" customHeight="1"/>
    <row r="113322" ht="14.25" customHeight="1"/>
    <row r="113323" ht="14.25" customHeight="1"/>
    <row r="113324" ht="14.25" customHeight="1"/>
    <row r="113325" ht="14.25" customHeight="1"/>
    <row r="113326" ht="14.25" customHeight="1"/>
    <row r="113327" ht="14.25" customHeight="1"/>
    <row r="113328" ht="14.25" customHeight="1"/>
    <row r="113329" ht="14.25" customHeight="1"/>
    <row r="113330" ht="14.25" customHeight="1"/>
    <row r="113331" ht="14.25" customHeight="1"/>
    <row r="113332" ht="14.25" customHeight="1"/>
    <row r="113333" ht="14.25" customHeight="1"/>
    <row r="113334" ht="14.25" customHeight="1"/>
    <row r="113335" ht="14.25" customHeight="1"/>
    <row r="113336" ht="14.25" customHeight="1"/>
    <row r="113337" ht="14.25" customHeight="1"/>
    <row r="113338" ht="14.25" customHeight="1"/>
    <row r="113339" ht="14.25" customHeight="1"/>
    <row r="113340" ht="14.25" customHeight="1"/>
    <row r="113341" ht="14.25" customHeight="1"/>
    <row r="113342" ht="14.25" customHeight="1"/>
    <row r="113343" ht="14.25" customHeight="1"/>
    <row r="113344" ht="14.25" customHeight="1"/>
    <row r="113345" ht="14.25" customHeight="1"/>
    <row r="113346" ht="14.25" customHeight="1"/>
    <row r="113347" ht="14.25" customHeight="1"/>
    <row r="113348" ht="14.25" customHeight="1"/>
    <row r="113349" ht="14.25" customHeight="1"/>
    <row r="113350" ht="14.25" customHeight="1"/>
    <row r="113351" ht="14.25" customHeight="1"/>
    <row r="113352" ht="14.25" customHeight="1"/>
    <row r="113353" ht="14.25" customHeight="1"/>
    <row r="113354" ht="14.25" customHeight="1"/>
    <row r="113355" ht="14.25" customHeight="1"/>
    <row r="113356" ht="14.25" customHeight="1"/>
    <row r="113357" ht="14.25" customHeight="1"/>
    <row r="113358" ht="14.25" customHeight="1"/>
    <row r="113359" ht="14.25" customHeight="1"/>
    <row r="113360" ht="14.25" customHeight="1"/>
    <row r="113361" ht="14.25" customHeight="1"/>
    <row r="113362" ht="14.25" customHeight="1"/>
    <row r="113363" ht="14.25" customHeight="1"/>
    <row r="113364" ht="14.25" customHeight="1"/>
    <row r="113365" ht="14.25" customHeight="1"/>
    <row r="113366" ht="14.25" customHeight="1"/>
    <row r="113367" ht="14.25" customHeight="1"/>
    <row r="113368" ht="14.25" customHeight="1"/>
    <row r="113369" ht="14.25" customHeight="1"/>
    <row r="113370" ht="14.25" customHeight="1"/>
    <row r="113371" ht="14.25" customHeight="1"/>
    <row r="113372" ht="14.25" customHeight="1"/>
    <row r="113373" ht="14.25" customHeight="1"/>
    <row r="113374" ht="14.25" customHeight="1"/>
    <row r="113375" ht="14.25" customHeight="1"/>
    <row r="113376" ht="14.25" customHeight="1"/>
    <row r="113377" ht="14.25" customHeight="1"/>
    <row r="113378" ht="14.25" customHeight="1"/>
    <row r="113379" ht="14.25" customHeight="1"/>
    <row r="113380" ht="14.25" customHeight="1"/>
    <row r="113381" ht="14.25" customHeight="1"/>
    <row r="113382" ht="14.25" customHeight="1"/>
    <row r="113383" ht="14.25" customHeight="1"/>
    <row r="113384" ht="14.25" customHeight="1"/>
    <row r="113385" ht="14.25" customHeight="1"/>
    <row r="113386" ht="14.25" customHeight="1"/>
    <row r="113387" ht="14.25" customHeight="1"/>
    <row r="113388" ht="14.25" customHeight="1"/>
    <row r="113389" ht="14.25" customHeight="1"/>
    <row r="113390" ht="14.25" customHeight="1"/>
    <row r="113391" ht="14.25" customHeight="1"/>
    <row r="113392" ht="14.25" customHeight="1"/>
    <row r="113393" ht="14.25" customHeight="1"/>
    <row r="113394" ht="14.25" customHeight="1"/>
    <row r="113395" ht="14.25" customHeight="1"/>
    <row r="113396" ht="14.25" customHeight="1"/>
    <row r="113397" ht="14.25" customHeight="1"/>
    <row r="113398" ht="14.25" customHeight="1"/>
    <row r="113399" ht="14.25" customHeight="1"/>
    <row r="113400" ht="14.25" customHeight="1"/>
    <row r="113401" ht="14.25" customHeight="1"/>
    <row r="113402" ht="14.25" customHeight="1"/>
    <row r="113403" ht="14.25" customHeight="1"/>
    <row r="113404" ht="14.25" customHeight="1"/>
    <row r="113405" ht="14.25" customHeight="1"/>
    <row r="113406" ht="14.25" customHeight="1"/>
    <row r="113407" ht="14.25" customHeight="1"/>
    <row r="113408" ht="14.25" customHeight="1"/>
    <row r="113409" ht="14.25" customHeight="1"/>
    <row r="113410" ht="14.25" customHeight="1"/>
    <row r="113411" ht="14.25" customHeight="1"/>
    <row r="113412" ht="14.25" customHeight="1"/>
    <row r="113413" ht="14.25" customHeight="1"/>
    <row r="113414" ht="14.25" customHeight="1"/>
    <row r="113415" ht="14.25" customHeight="1"/>
    <row r="113416" ht="14.25" customHeight="1"/>
    <row r="113417" ht="14.25" customHeight="1"/>
    <row r="113418" ht="14.25" customHeight="1"/>
    <row r="113419" ht="14.25" customHeight="1"/>
    <row r="113420" ht="14.25" customHeight="1"/>
    <row r="113421" ht="14.25" customHeight="1"/>
    <row r="113422" ht="14.25" customHeight="1"/>
    <row r="113423" ht="14.25" customHeight="1"/>
    <row r="113424" ht="14.25" customHeight="1"/>
    <row r="113425" ht="14.25" customHeight="1"/>
    <row r="113426" ht="14.25" customHeight="1"/>
    <row r="113427" ht="14.25" customHeight="1"/>
    <row r="113428" ht="14.25" customHeight="1"/>
    <row r="113429" ht="14.25" customHeight="1"/>
    <row r="113430" ht="14.25" customHeight="1"/>
    <row r="113431" ht="14.25" customHeight="1"/>
    <row r="113432" ht="14.25" customHeight="1"/>
    <row r="113433" ht="14.25" customHeight="1"/>
    <row r="113434" ht="14.25" customHeight="1"/>
    <row r="113435" ht="14.25" customHeight="1"/>
    <row r="113436" ht="14.25" customHeight="1"/>
    <row r="113437" ht="14.25" customHeight="1"/>
    <row r="113438" ht="14.25" customHeight="1"/>
    <row r="113439" ht="14.25" customHeight="1"/>
    <row r="113440" ht="14.25" customHeight="1"/>
    <row r="113441" ht="14.25" customHeight="1"/>
    <row r="113442" ht="14.25" customHeight="1"/>
    <row r="113443" ht="14.25" customHeight="1"/>
    <row r="113444" ht="14.25" customHeight="1"/>
    <row r="113445" ht="14.25" customHeight="1"/>
    <row r="113446" ht="14.25" customHeight="1"/>
    <row r="113447" ht="14.25" customHeight="1"/>
    <row r="113448" ht="14.25" customHeight="1"/>
    <row r="113449" ht="14.25" customHeight="1"/>
    <row r="113450" ht="14.25" customHeight="1"/>
    <row r="113451" ht="14.25" customHeight="1"/>
    <row r="113452" ht="14.25" customHeight="1"/>
    <row r="113453" ht="14.25" customHeight="1"/>
    <row r="113454" ht="14.25" customHeight="1"/>
    <row r="113455" ht="14.25" customHeight="1"/>
    <row r="113456" ht="14.25" customHeight="1"/>
    <row r="113457" ht="14.25" customHeight="1"/>
    <row r="113458" ht="14.25" customHeight="1"/>
    <row r="113459" ht="14.25" customHeight="1"/>
    <row r="113460" ht="14.25" customHeight="1"/>
    <row r="113461" ht="14.25" customHeight="1"/>
    <row r="113462" ht="14.25" customHeight="1"/>
    <row r="113463" ht="14.25" customHeight="1"/>
    <row r="113464" ht="14.25" customHeight="1"/>
    <row r="113465" ht="14.25" customHeight="1"/>
    <row r="113466" ht="14.25" customHeight="1"/>
    <row r="113467" ht="14.25" customHeight="1"/>
    <row r="113468" ht="14.25" customHeight="1"/>
    <row r="113469" ht="14.25" customHeight="1"/>
    <row r="113470" ht="14.25" customHeight="1"/>
    <row r="113471" ht="14.25" customHeight="1"/>
    <row r="113472" ht="14.25" customHeight="1"/>
    <row r="113473" ht="14.25" customHeight="1"/>
    <row r="113474" ht="14.25" customHeight="1"/>
    <row r="113475" ht="14.25" customHeight="1"/>
    <row r="113476" ht="14.25" customHeight="1"/>
    <row r="113477" ht="14.25" customHeight="1"/>
    <row r="113478" ht="14.25" customHeight="1"/>
    <row r="113479" ht="14.25" customHeight="1"/>
    <row r="113480" ht="14.25" customHeight="1"/>
    <row r="113481" ht="14.25" customHeight="1"/>
    <row r="113482" ht="14.25" customHeight="1"/>
    <row r="113483" ht="14.25" customHeight="1"/>
    <row r="113484" ht="14.25" customHeight="1"/>
    <row r="113485" ht="14.25" customHeight="1"/>
    <row r="113486" ht="14.25" customHeight="1"/>
    <row r="113487" ht="14.25" customHeight="1"/>
    <row r="113488" ht="14.25" customHeight="1"/>
    <row r="113489" ht="14.25" customHeight="1"/>
    <row r="113490" ht="14.25" customHeight="1"/>
    <row r="113491" ht="14.25" customHeight="1"/>
    <row r="113492" ht="14.25" customHeight="1"/>
    <row r="113493" ht="14.25" customHeight="1"/>
    <row r="113494" ht="14.25" customHeight="1"/>
    <row r="113495" ht="14.25" customHeight="1"/>
    <row r="113496" ht="14.25" customHeight="1"/>
    <row r="113497" ht="14.25" customHeight="1"/>
    <row r="113498" ht="14.25" customHeight="1"/>
    <row r="113499" ht="14.25" customHeight="1"/>
    <row r="113500" ht="14.25" customHeight="1"/>
    <row r="113501" ht="14.25" customHeight="1"/>
    <row r="113502" ht="14.25" customHeight="1"/>
    <row r="113503" ht="14.25" customHeight="1"/>
    <row r="113504" ht="14.25" customHeight="1"/>
    <row r="113505" ht="14.25" customHeight="1"/>
    <row r="113506" ht="14.25" customHeight="1"/>
    <row r="113507" ht="14.25" customHeight="1"/>
    <row r="113508" ht="14.25" customHeight="1"/>
    <row r="113509" ht="14.25" customHeight="1"/>
    <row r="113510" ht="14.25" customHeight="1"/>
    <row r="113511" ht="14.25" customHeight="1"/>
    <row r="113512" ht="14.25" customHeight="1"/>
    <row r="113513" ht="14.25" customHeight="1"/>
    <row r="113514" ht="14.25" customHeight="1"/>
    <row r="113515" ht="14.25" customHeight="1"/>
    <row r="113516" ht="14.25" customHeight="1"/>
    <row r="113517" ht="14.25" customHeight="1"/>
    <row r="113518" ht="14.25" customHeight="1"/>
    <row r="113519" ht="14.25" customHeight="1"/>
    <row r="113520" ht="14.25" customHeight="1"/>
    <row r="113521" ht="14.25" customHeight="1"/>
    <row r="113522" ht="14.25" customHeight="1"/>
    <row r="113523" ht="14.25" customHeight="1"/>
    <row r="113524" ht="14.25" customHeight="1"/>
    <row r="113525" ht="14.25" customHeight="1"/>
    <row r="113526" ht="14.25" customHeight="1"/>
    <row r="113527" ht="14.25" customHeight="1"/>
    <row r="113528" ht="14.25" customHeight="1"/>
    <row r="113529" ht="14.25" customHeight="1"/>
    <row r="113530" ht="14.25" customHeight="1"/>
    <row r="113531" ht="14.25" customHeight="1"/>
    <row r="113532" ht="14.25" customHeight="1"/>
    <row r="113533" ht="14.25" customHeight="1"/>
    <row r="113534" ht="14.25" customHeight="1"/>
    <row r="113535" ht="14.25" customHeight="1"/>
    <row r="113536" ht="14.25" customHeight="1"/>
    <row r="113537" ht="14.25" customHeight="1"/>
    <row r="113538" ht="14.25" customHeight="1"/>
    <row r="113539" ht="14.25" customHeight="1"/>
    <row r="113540" ht="14.25" customHeight="1"/>
    <row r="113541" ht="14.25" customHeight="1"/>
    <row r="113542" ht="14.25" customHeight="1"/>
    <row r="113543" ht="14.25" customHeight="1"/>
    <row r="113544" ht="14.25" customHeight="1"/>
    <row r="113545" ht="14.25" customHeight="1"/>
    <row r="113546" ht="14.25" customHeight="1"/>
    <row r="113547" ht="14.25" customHeight="1"/>
    <row r="113548" ht="14.25" customHeight="1"/>
    <row r="113549" ht="14.25" customHeight="1"/>
    <row r="113550" ht="14.25" customHeight="1"/>
    <row r="113551" ht="14.25" customHeight="1"/>
    <row r="113552" ht="14.25" customHeight="1"/>
    <row r="113553" ht="14.25" customHeight="1"/>
    <row r="113554" ht="14.25" customHeight="1"/>
    <row r="113555" ht="14.25" customHeight="1"/>
    <row r="113556" ht="14.25" customHeight="1"/>
    <row r="113557" ht="14.25" customHeight="1"/>
    <row r="113558" ht="14.25" customHeight="1"/>
    <row r="113559" ht="14.25" customHeight="1"/>
    <row r="113560" ht="14.25" customHeight="1"/>
    <row r="113561" ht="14.25" customHeight="1"/>
    <row r="113562" ht="14.25" customHeight="1"/>
    <row r="113563" ht="14.25" customHeight="1"/>
    <row r="113564" ht="14.25" customHeight="1"/>
    <row r="113565" ht="14.25" customHeight="1"/>
    <row r="113566" ht="14.25" customHeight="1"/>
    <row r="113567" ht="14.25" customHeight="1"/>
    <row r="113568" ht="14.25" customHeight="1"/>
    <row r="113569" ht="14.25" customHeight="1"/>
    <row r="113570" ht="14.25" customHeight="1"/>
    <row r="113571" ht="14.25" customHeight="1"/>
    <row r="113572" ht="14.25" customHeight="1"/>
    <row r="113573" ht="14.25" customHeight="1"/>
    <row r="113574" ht="14.25" customHeight="1"/>
    <row r="113575" ht="14.25" customHeight="1"/>
    <row r="113576" ht="14.25" customHeight="1"/>
    <row r="113577" ht="14.25" customHeight="1"/>
    <row r="113578" ht="14.25" customHeight="1"/>
    <row r="113579" ht="14.25" customHeight="1"/>
    <row r="113580" ht="14.25" customHeight="1"/>
    <row r="113581" ht="14.25" customHeight="1"/>
    <row r="113582" ht="14.25" customHeight="1"/>
    <row r="113583" ht="14.25" customHeight="1"/>
    <row r="113584" ht="14.25" customHeight="1"/>
    <row r="113585" ht="14.25" customHeight="1"/>
    <row r="113586" ht="14.25" customHeight="1"/>
    <row r="113587" ht="14.25" customHeight="1"/>
    <row r="113588" ht="14.25" customHeight="1"/>
    <row r="113589" ht="14.25" customHeight="1"/>
    <row r="113590" ht="14.25" customHeight="1"/>
    <row r="113591" ht="14.25" customHeight="1"/>
    <row r="113592" ht="14.25" customHeight="1"/>
    <row r="113593" ht="14.25" customHeight="1"/>
    <row r="113594" ht="14.25" customHeight="1"/>
    <row r="113595" ht="14.25" customHeight="1"/>
    <row r="113596" ht="14.25" customHeight="1"/>
    <row r="113597" ht="14.25" customHeight="1"/>
    <row r="113598" ht="14.25" customHeight="1"/>
    <row r="113599" ht="14.25" customHeight="1"/>
    <row r="113600" ht="14.25" customHeight="1"/>
    <row r="113601" ht="14.25" customHeight="1"/>
    <row r="113602" ht="14.25" customHeight="1"/>
    <row r="113603" ht="14.25" customHeight="1"/>
    <row r="113604" ht="14.25" customHeight="1"/>
    <row r="113605" ht="14.25" customHeight="1"/>
    <row r="113606" ht="14.25" customHeight="1"/>
    <row r="113607" ht="14.25" customHeight="1"/>
    <row r="113608" ht="14.25" customHeight="1"/>
    <row r="113609" ht="14.25" customHeight="1"/>
    <row r="113610" ht="14.25" customHeight="1"/>
    <row r="113611" ht="14.25" customHeight="1"/>
    <row r="113612" ht="14.25" customHeight="1"/>
    <row r="113613" ht="14.25" customHeight="1"/>
    <row r="113614" ht="14.25" customHeight="1"/>
    <row r="113615" ht="14.25" customHeight="1"/>
    <row r="113616" ht="14.25" customHeight="1"/>
    <row r="113617" ht="14.25" customHeight="1"/>
    <row r="113618" ht="14.25" customHeight="1"/>
    <row r="113619" ht="14.25" customHeight="1"/>
    <row r="113620" ht="14.25" customHeight="1"/>
    <row r="113621" ht="14.25" customHeight="1"/>
    <row r="113622" ht="14.25" customHeight="1"/>
    <row r="113623" ht="14.25" customHeight="1"/>
    <row r="113624" ht="14.25" customHeight="1"/>
    <row r="113625" ht="14.25" customHeight="1"/>
    <row r="113626" ht="14.25" customHeight="1"/>
    <row r="113627" ht="14.25" customHeight="1"/>
    <row r="113628" ht="14.25" customHeight="1"/>
    <row r="113629" ht="14.25" customHeight="1"/>
    <row r="113630" ht="14.25" customHeight="1"/>
    <row r="113631" ht="14.25" customHeight="1"/>
    <row r="113632" ht="14.25" customHeight="1"/>
    <row r="113633" ht="14.25" customHeight="1"/>
    <row r="113634" ht="14.25" customHeight="1"/>
    <row r="113635" ht="14.25" customHeight="1"/>
    <row r="113636" ht="14.25" customHeight="1"/>
    <row r="113637" ht="14.25" customHeight="1"/>
    <row r="113638" ht="14.25" customHeight="1"/>
    <row r="113639" ht="14.25" customHeight="1"/>
    <row r="113640" ht="14.25" customHeight="1"/>
    <row r="113641" ht="14.25" customHeight="1"/>
    <row r="113642" ht="14.25" customHeight="1"/>
    <row r="113643" ht="14.25" customHeight="1"/>
    <row r="113644" ht="14.25" customHeight="1"/>
    <row r="113645" ht="14.25" customHeight="1"/>
    <row r="113646" ht="14.25" customHeight="1"/>
    <row r="113647" ht="14.25" customHeight="1"/>
    <row r="113648" ht="14.25" customHeight="1"/>
    <row r="113649" ht="14.25" customHeight="1"/>
    <row r="113650" ht="14.25" customHeight="1"/>
    <row r="113651" ht="14.25" customHeight="1"/>
    <row r="113652" ht="14.25" customHeight="1"/>
    <row r="113653" ht="14.25" customHeight="1"/>
    <row r="113654" ht="14.25" customHeight="1"/>
    <row r="113655" ht="14.25" customHeight="1"/>
    <row r="113656" ht="14.25" customHeight="1"/>
    <row r="113657" ht="14.25" customHeight="1"/>
    <row r="113658" ht="14.25" customHeight="1"/>
    <row r="113659" ht="14.25" customHeight="1"/>
    <row r="113660" ht="14.25" customHeight="1"/>
    <row r="113661" ht="14.25" customHeight="1"/>
    <row r="113662" ht="14.25" customHeight="1"/>
    <row r="113663" ht="14.25" customHeight="1"/>
    <row r="113664" ht="14.25" customHeight="1"/>
    <row r="113665" ht="14.25" customHeight="1"/>
    <row r="113666" ht="14.25" customHeight="1"/>
    <row r="113667" ht="14.25" customHeight="1"/>
    <row r="113668" ht="14.25" customHeight="1"/>
    <row r="113669" ht="14.25" customHeight="1"/>
    <row r="113670" ht="14.25" customHeight="1"/>
    <row r="113671" ht="14.25" customHeight="1"/>
    <row r="113672" ht="14.25" customHeight="1"/>
    <row r="113673" ht="14.25" customHeight="1"/>
    <row r="113674" ht="14.25" customHeight="1"/>
    <row r="113675" ht="14.25" customHeight="1"/>
    <row r="113676" ht="14.25" customHeight="1"/>
    <row r="113677" ht="14.25" customHeight="1"/>
    <row r="113678" ht="14.25" customHeight="1"/>
    <row r="113679" ht="14.25" customHeight="1"/>
    <row r="113680" ht="14.25" customHeight="1"/>
    <row r="113681" ht="14.25" customHeight="1"/>
    <row r="113682" ht="14.25" customHeight="1"/>
    <row r="113683" ht="14.25" customHeight="1"/>
    <row r="113684" ht="14.25" customHeight="1"/>
    <row r="113685" ht="14.25" customHeight="1"/>
    <row r="113686" ht="14.25" customHeight="1"/>
    <row r="113687" ht="14.25" customHeight="1"/>
    <row r="113688" ht="14.25" customHeight="1"/>
    <row r="113689" ht="14.25" customHeight="1"/>
    <row r="113690" ht="14.25" customHeight="1"/>
    <row r="113691" ht="14.25" customHeight="1"/>
    <row r="113692" ht="14.25" customHeight="1"/>
    <row r="113693" ht="14.25" customHeight="1"/>
    <row r="113694" ht="14.25" customHeight="1"/>
    <row r="113695" ht="14.25" customHeight="1"/>
    <row r="113696" ht="14.25" customHeight="1"/>
    <row r="113697" ht="14.25" customHeight="1"/>
    <row r="113698" ht="14.25" customHeight="1"/>
    <row r="113699" ht="14.25" customHeight="1"/>
    <row r="113700" ht="14.25" customHeight="1"/>
    <row r="113701" ht="14.25" customHeight="1"/>
    <row r="113702" ht="14.25" customHeight="1"/>
    <row r="113703" ht="14.25" customHeight="1"/>
    <row r="113704" ht="14.25" customHeight="1"/>
    <row r="113705" ht="14.25" customHeight="1"/>
    <row r="113706" ht="14.25" customHeight="1"/>
    <row r="113707" ht="14.25" customHeight="1"/>
    <row r="113708" ht="14.25" customHeight="1"/>
    <row r="113709" ht="14.25" customHeight="1"/>
    <row r="113710" ht="14.25" customHeight="1"/>
    <row r="113711" ht="14.25" customHeight="1"/>
    <row r="113712" ht="14.25" customHeight="1"/>
    <row r="113713" ht="14.25" customHeight="1"/>
    <row r="113714" ht="14.25" customHeight="1"/>
    <row r="113715" ht="14.25" customHeight="1"/>
    <row r="113716" ht="14.25" customHeight="1"/>
    <row r="113717" ht="14.25" customHeight="1"/>
    <row r="113718" ht="14.25" customHeight="1"/>
    <row r="113719" ht="14.25" customHeight="1"/>
    <row r="113720" ht="14.25" customHeight="1"/>
    <row r="113721" ht="14.25" customHeight="1"/>
    <row r="113722" ht="14.25" customHeight="1"/>
    <row r="113723" ht="14.25" customHeight="1"/>
    <row r="113724" ht="14.25" customHeight="1"/>
    <row r="113725" ht="14.25" customHeight="1"/>
    <row r="113726" ht="14.25" customHeight="1"/>
    <row r="113727" ht="14.25" customHeight="1"/>
    <row r="113728" ht="14.25" customHeight="1"/>
    <row r="113729" ht="14.25" customHeight="1"/>
    <row r="113730" ht="14.25" customHeight="1"/>
    <row r="113731" ht="14.25" customHeight="1"/>
    <row r="113732" ht="14.25" customHeight="1"/>
    <row r="113733" ht="14.25" customHeight="1"/>
    <row r="113734" ht="14.25" customHeight="1"/>
    <row r="113735" ht="14.25" customHeight="1"/>
    <row r="113736" ht="14.25" customHeight="1"/>
    <row r="113737" ht="14.25" customHeight="1"/>
    <row r="113738" ht="14.25" customHeight="1"/>
    <row r="113739" ht="14.25" customHeight="1"/>
    <row r="113740" ht="14.25" customHeight="1"/>
    <row r="113741" ht="14.25" customHeight="1"/>
    <row r="113742" ht="14.25" customHeight="1"/>
    <row r="113743" ht="14.25" customHeight="1"/>
    <row r="113744" ht="14.25" customHeight="1"/>
    <row r="113745" ht="14.25" customHeight="1"/>
    <row r="113746" ht="14.25" customHeight="1"/>
    <row r="113747" ht="14.25" customHeight="1"/>
    <row r="113748" ht="14.25" customHeight="1"/>
    <row r="113749" ht="14.25" customHeight="1"/>
    <row r="113750" ht="14.25" customHeight="1"/>
    <row r="113751" ht="14.25" customHeight="1"/>
    <row r="113752" ht="14.25" customHeight="1"/>
    <row r="113753" ht="14.25" customHeight="1"/>
    <row r="113754" ht="14.25" customHeight="1"/>
    <row r="113755" ht="14.25" customHeight="1"/>
    <row r="113756" ht="14.25" customHeight="1"/>
    <row r="113757" ht="14.25" customHeight="1"/>
    <row r="113758" ht="14.25" customHeight="1"/>
    <row r="113759" ht="14.25" customHeight="1"/>
    <row r="113760" ht="14.25" customHeight="1"/>
    <row r="113761" ht="14.25" customHeight="1"/>
    <row r="113762" ht="14.25" customHeight="1"/>
    <row r="113763" ht="14.25" customHeight="1"/>
    <row r="113764" ht="14.25" customHeight="1"/>
    <row r="113765" ht="14.25" customHeight="1"/>
    <row r="113766" ht="14.25" customHeight="1"/>
    <row r="113767" ht="14.25" customHeight="1"/>
    <row r="113768" ht="14.25" customHeight="1"/>
    <row r="113769" ht="14.25" customHeight="1"/>
    <row r="113770" ht="14.25" customHeight="1"/>
    <row r="113771" ht="14.25" customHeight="1"/>
    <row r="113772" ht="14.25" customHeight="1"/>
    <row r="113773" ht="14.25" customHeight="1"/>
    <row r="113774" ht="14.25" customHeight="1"/>
    <row r="113775" ht="14.25" customHeight="1"/>
    <row r="113776" ht="14.25" customHeight="1"/>
    <row r="113777" ht="14.25" customHeight="1"/>
    <row r="113778" ht="14.25" customHeight="1"/>
    <row r="113779" ht="14.25" customHeight="1"/>
    <row r="113780" ht="14.25" customHeight="1"/>
    <row r="113781" ht="14.25" customHeight="1"/>
    <row r="113782" ht="14.25" customHeight="1"/>
    <row r="113783" ht="14.25" customHeight="1"/>
    <row r="113784" ht="14.25" customHeight="1"/>
    <row r="113785" ht="14.25" customHeight="1"/>
    <row r="113786" ht="14.25" customHeight="1"/>
    <row r="113787" ht="14.25" customHeight="1"/>
    <row r="113788" ht="14.25" customHeight="1"/>
    <row r="113789" ht="14.25" customHeight="1"/>
    <row r="113790" ht="14.25" customHeight="1"/>
    <row r="113791" ht="14.25" customHeight="1"/>
    <row r="113792" ht="14.25" customHeight="1"/>
    <row r="113793" ht="14.25" customHeight="1"/>
    <row r="113794" ht="14.25" customHeight="1"/>
    <row r="113795" ht="14.25" customHeight="1"/>
    <row r="113796" ht="14.25" customHeight="1"/>
    <row r="113797" ht="14.25" customHeight="1"/>
    <row r="113798" ht="14.25" customHeight="1"/>
    <row r="113799" ht="14.25" customHeight="1"/>
    <row r="113800" ht="14.25" customHeight="1"/>
    <row r="113801" ht="14.25" customHeight="1"/>
    <row r="113802" ht="14.25" customHeight="1"/>
    <row r="113803" ht="14.25" customHeight="1"/>
    <row r="113804" ht="14.25" customHeight="1"/>
    <row r="113805" ht="14.25" customHeight="1"/>
    <row r="113806" ht="14.25" customHeight="1"/>
    <row r="113807" ht="14.25" customHeight="1"/>
    <row r="113808" ht="14.25" customHeight="1"/>
    <row r="113809" ht="14.25" customHeight="1"/>
    <row r="113810" ht="14.25" customHeight="1"/>
    <row r="113811" ht="14.25" customHeight="1"/>
    <row r="113812" ht="14.25" customHeight="1"/>
    <row r="113813" ht="14.25" customHeight="1"/>
    <row r="113814" ht="14.25" customHeight="1"/>
    <row r="113815" ht="14.25" customHeight="1"/>
    <row r="113816" ht="14.25" customHeight="1"/>
    <row r="113817" ht="14.25" customHeight="1"/>
    <row r="113818" ht="14.25" customHeight="1"/>
    <row r="113819" ht="14.25" customHeight="1"/>
    <row r="113820" ht="14.25" customHeight="1"/>
    <row r="113821" ht="14.25" customHeight="1"/>
    <row r="113822" ht="14.25" customHeight="1"/>
    <row r="113823" ht="14.25" customHeight="1"/>
    <row r="113824" ht="14.25" customHeight="1"/>
    <row r="113825" ht="14.25" customHeight="1"/>
    <row r="113826" ht="14.25" customHeight="1"/>
    <row r="113827" ht="14.25" customHeight="1"/>
    <row r="113828" ht="14.25" customHeight="1"/>
    <row r="113829" ht="14.25" customHeight="1"/>
    <row r="113830" ht="14.25" customHeight="1"/>
    <row r="113831" ht="14.25" customHeight="1"/>
    <row r="113832" ht="14.25" customHeight="1"/>
    <row r="113833" ht="14.25" customHeight="1"/>
    <row r="113834" ht="14.25" customHeight="1"/>
    <row r="113835" ht="14.25" customHeight="1"/>
    <row r="113836" ht="14.25" customHeight="1"/>
    <row r="113837" ht="14.25" customHeight="1"/>
    <row r="113838" ht="14.25" customHeight="1"/>
    <row r="113839" ht="14.25" customHeight="1"/>
    <row r="113840" ht="14.25" customHeight="1"/>
    <row r="113841" ht="14.25" customHeight="1"/>
    <row r="113842" ht="14.25" customHeight="1"/>
    <row r="113843" ht="14.25" customHeight="1"/>
    <row r="113844" ht="14.25" customHeight="1"/>
    <row r="113845" ht="14.25" customHeight="1"/>
    <row r="113846" ht="14.25" customHeight="1"/>
    <row r="113847" ht="14.25" customHeight="1"/>
    <row r="113848" ht="14.25" customHeight="1"/>
    <row r="113849" ht="14.25" customHeight="1"/>
    <row r="113850" ht="14.25" customHeight="1"/>
    <row r="113851" ht="14.25" customHeight="1"/>
    <row r="113852" ht="14.25" customHeight="1"/>
    <row r="113853" ht="14.25" customHeight="1"/>
    <row r="113854" ht="14.25" customHeight="1"/>
    <row r="113855" ht="14.25" customHeight="1"/>
    <row r="113856" ht="14.25" customHeight="1"/>
    <row r="113857" ht="14.25" customHeight="1"/>
    <row r="113858" ht="14.25" customHeight="1"/>
    <row r="113859" ht="14.25" customHeight="1"/>
    <row r="113860" ht="14.25" customHeight="1"/>
    <row r="113861" ht="14.25" customHeight="1"/>
    <row r="113862" ht="14.25" customHeight="1"/>
    <row r="113863" ht="14.25" customHeight="1"/>
    <row r="113864" ht="14.25" customHeight="1"/>
    <row r="113865" ht="14.25" customHeight="1"/>
    <row r="113866" ht="14.25" customHeight="1"/>
    <row r="113867" ht="14.25" customHeight="1"/>
    <row r="113868" ht="14.25" customHeight="1"/>
    <row r="113869" ht="14.25" customHeight="1"/>
    <row r="113870" ht="14.25" customHeight="1"/>
    <row r="113871" ht="14.25" customHeight="1"/>
    <row r="113872" ht="14.25" customHeight="1"/>
    <row r="113873" ht="14.25" customHeight="1"/>
    <row r="113874" ht="14.25" customHeight="1"/>
    <row r="113875" ht="14.25" customHeight="1"/>
    <row r="113876" ht="14.25" customHeight="1"/>
    <row r="113877" ht="14.25" customHeight="1"/>
    <row r="113878" ht="14.25" customHeight="1"/>
    <row r="113879" ht="14.25" customHeight="1"/>
    <row r="113880" ht="14.25" customHeight="1"/>
    <row r="113881" ht="14.25" customHeight="1"/>
    <row r="113882" ht="14.25" customHeight="1"/>
    <row r="113883" ht="14.25" customHeight="1"/>
    <row r="113884" ht="14.25" customHeight="1"/>
    <row r="113885" ht="14.25" customHeight="1"/>
    <row r="113886" ht="14.25" customHeight="1"/>
    <row r="113887" ht="14.25" customHeight="1"/>
    <row r="113888" ht="14.25" customHeight="1"/>
    <row r="113889" ht="14.25" customHeight="1"/>
    <row r="113890" ht="14.25" customHeight="1"/>
    <row r="113891" ht="14.25" customHeight="1"/>
    <row r="113892" ht="14.25" customHeight="1"/>
    <row r="113893" ht="14.25" customHeight="1"/>
    <row r="113894" ht="14.25" customHeight="1"/>
    <row r="113895" ht="14.25" customHeight="1"/>
    <row r="113896" ht="14.25" customHeight="1"/>
    <row r="113897" ht="14.25" customHeight="1"/>
    <row r="113898" ht="14.25" customHeight="1"/>
    <row r="113899" ht="14.25" customHeight="1"/>
    <row r="113900" ht="14.25" customHeight="1"/>
    <row r="113901" ht="14.25" customHeight="1"/>
    <row r="113902" ht="14.25" customHeight="1"/>
    <row r="113903" ht="14.25" customHeight="1"/>
    <row r="113904" ht="14.25" customHeight="1"/>
    <row r="113905" ht="14.25" customHeight="1"/>
    <row r="113906" ht="14.25" customHeight="1"/>
    <row r="113907" ht="14.25" customHeight="1"/>
    <row r="113908" ht="14.25" customHeight="1"/>
    <row r="113909" ht="14.25" customHeight="1"/>
    <row r="113910" ht="14.25" customHeight="1"/>
    <row r="113911" ht="14.25" customHeight="1"/>
    <row r="113912" ht="14.25" customHeight="1"/>
    <row r="113913" ht="14.25" customHeight="1"/>
    <row r="113914" ht="14.25" customHeight="1"/>
    <row r="113915" ht="14.25" customHeight="1"/>
    <row r="113916" ht="14.25" customHeight="1"/>
    <row r="113917" ht="14.25" customHeight="1"/>
    <row r="113918" ht="14.25" customHeight="1"/>
    <row r="113919" ht="14.25" customHeight="1"/>
    <row r="113920" ht="14.25" customHeight="1"/>
    <row r="113921" ht="14.25" customHeight="1"/>
    <row r="113922" ht="14.25" customHeight="1"/>
    <row r="113923" ht="14.25" customHeight="1"/>
    <row r="113924" ht="14.25" customHeight="1"/>
    <row r="113925" ht="14.25" customHeight="1"/>
    <row r="113926" ht="14.25" customHeight="1"/>
    <row r="113927" ht="14.25" customHeight="1"/>
    <row r="113928" ht="14.25" customHeight="1"/>
    <row r="113929" ht="14.25" customHeight="1"/>
    <row r="113930" ht="14.25" customHeight="1"/>
    <row r="113931" ht="14.25" customHeight="1"/>
    <row r="113932" ht="14.25" customHeight="1"/>
    <row r="113933" ht="14.25" customHeight="1"/>
    <row r="113934" ht="14.25" customHeight="1"/>
    <row r="113935" ht="14.25" customHeight="1"/>
    <row r="113936" ht="14.25" customHeight="1"/>
    <row r="113937" ht="14.25" customHeight="1"/>
    <row r="113938" ht="14.25" customHeight="1"/>
    <row r="113939" ht="14.25" customHeight="1"/>
    <row r="113940" ht="14.25" customHeight="1"/>
    <row r="113941" ht="14.25" customHeight="1"/>
    <row r="113942" ht="14.25" customHeight="1"/>
    <row r="113943" ht="14.25" customHeight="1"/>
    <row r="113944" ht="14.25" customHeight="1"/>
    <row r="113945" ht="14.25" customHeight="1"/>
    <row r="113946" ht="14.25" customHeight="1"/>
    <row r="113947" ht="14.25" customHeight="1"/>
    <row r="113948" ht="14.25" customHeight="1"/>
    <row r="113949" ht="14.25" customHeight="1"/>
    <row r="113950" ht="14.25" customHeight="1"/>
    <row r="113951" ht="14.25" customHeight="1"/>
    <row r="113952" ht="14.25" customHeight="1"/>
    <row r="113953" ht="14.25" customHeight="1"/>
    <row r="113954" ht="14.25" customHeight="1"/>
    <row r="113955" ht="14.25" customHeight="1"/>
    <row r="113956" ht="14.25" customHeight="1"/>
    <row r="113957" ht="14.25" customHeight="1"/>
    <row r="113958" ht="14.25" customHeight="1"/>
    <row r="113959" ht="14.25" customHeight="1"/>
    <row r="113960" ht="14.25" customHeight="1"/>
    <row r="113961" ht="14.25" customHeight="1"/>
    <row r="113962" ht="14.25" customHeight="1"/>
    <row r="113963" ht="14.25" customHeight="1"/>
    <row r="113964" ht="14.25" customHeight="1"/>
    <row r="113965" ht="14.25" customHeight="1"/>
    <row r="113966" ht="14.25" customHeight="1"/>
    <row r="113967" ht="14.25" customHeight="1"/>
    <row r="113968" ht="14.25" customHeight="1"/>
    <row r="113969" ht="14.25" customHeight="1"/>
    <row r="113970" ht="14.25" customHeight="1"/>
    <row r="113971" ht="14.25" customHeight="1"/>
    <row r="113972" ht="14.25" customHeight="1"/>
    <row r="113973" ht="14.25" customHeight="1"/>
    <row r="113974" ht="14.25" customHeight="1"/>
    <row r="113975" ht="14.25" customHeight="1"/>
    <row r="113976" ht="14.25" customHeight="1"/>
    <row r="113977" ht="14.25" customHeight="1"/>
    <row r="113978" ht="14.25" customHeight="1"/>
    <row r="113979" ht="14.25" customHeight="1"/>
    <row r="113980" ht="14.25" customHeight="1"/>
    <row r="113981" ht="14.25" customHeight="1"/>
    <row r="113982" ht="14.25" customHeight="1"/>
    <row r="113983" ht="14.25" customHeight="1"/>
    <row r="113984" ht="14.25" customHeight="1"/>
    <row r="113985" ht="14.25" customHeight="1"/>
    <row r="113986" ht="14.25" customHeight="1"/>
    <row r="113987" ht="14.25" customHeight="1"/>
    <row r="113988" ht="14.25" customHeight="1"/>
    <row r="113989" ht="14.25" customHeight="1"/>
    <row r="113990" ht="14.25" customHeight="1"/>
    <row r="113991" ht="14.25" customHeight="1"/>
    <row r="113992" ht="14.25" customHeight="1"/>
    <row r="113993" ht="14.25" customHeight="1"/>
    <row r="113994" ht="14.25" customHeight="1"/>
    <row r="113995" ht="14.25" customHeight="1"/>
    <row r="113996" ht="14.25" customHeight="1"/>
    <row r="113997" ht="14.25" customHeight="1"/>
    <row r="113998" ht="14.25" customHeight="1"/>
    <row r="113999" ht="14.25" customHeight="1"/>
    <row r="114000" ht="14.25" customHeight="1"/>
    <row r="114001" ht="14.25" customHeight="1"/>
    <row r="114002" ht="14.25" customHeight="1"/>
    <row r="114003" ht="14.25" customHeight="1"/>
    <row r="114004" ht="14.25" customHeight="1"/>
    <row r="114005" ht="14.25" customHeight="1"/>
    <row r="114006" ht="14.25" customHeight="1"/>
    <row r="114007" ht="14.25" customHeight="1"/>
    <row r="114008" ht="14.25" customHeight="1"/>
    <row r="114009" ht="14.25" customHeight="1"/>
    <row r="114010" ht="14.25" customHeight="1"/>
    <row r="114011" ht="14.25" customHeight="1"/>
    <row r="114012" ht="14.25" customHeight="1"/>
    <row r="114013" ht="14.25" customHeight="1"/>
    <row r="114014" ht="14.25" customHeight="1"/>
    <row r="114015" ht="14.25" customHeight="1"/>
    <row r="114016" ht="14.25" customHeight="1"/>
    <row r="114017" ht="14.25" customHeight="1"/>
    <row r="114018" ht="14.25" customHeight="1"/>
    <row r="114019" ht="14.25" customHeight="1"/>
    <row r="114020" ht="14.25" customHeight="1"/>
    <row r="114021" ht="14.25" customHeight="1"/>
    <row r="114022" ht="14.25" customHeight="1"/>
    <row r="114023" ht="14.25" customHeight="1"/>
    <row r="114024" ht="14.25" customHeight="1"/>
    <row r="114025" ht="14.25" customHeight="1"/>
    <row r="114026" ht="14.25" customHeight="1"/>
    <row r="114027" ht="14.25" customHeight="1"/>
    <row r="114028" ht="14.25" customHeight="1"/>
    <row r="114029" ht="14.25" customHeight="1"/>
    <row r="114030" ht="14.25" customHeight="1"/>
    <row r="114031" ht="14.25" customHeight="1"/>
    <row r="114032" ht="14.25" customHeight="1"/>
    <row r="114033" ht="14.25" customHeight="1"/>
    <row r="114034" ht="14.25" customHeight="1"/>
    <row r="114035" ht="14.25" customHeight="1"/>
    <row r="114036" ht="14.25" customHeight="1"/>
    <row r="114037" ht="14.25" customHeight="1"/>
    <row r="114038" ht="14.25" customHeight="1"/>
    <row r="114039" ht="14.25" customHeight="1"/>
    <row r="114040" ht="14.25" customHeight="1"/>
    <row r="114041" ht="14.25" customHeight="1"/>
    <row r="114042" ht="14.25" customHeight="1"/>
    <row r="114043" ht="14.25" customHeight="1"/>
    <row r="114044" ht="14.25" customHeight="1"/>
    <row r="114045" ht="14.25" customHeight="1"/>
    <row r="114046" ht="14.25" customHeight="1"/>
    <row r="114047" ht="14.25" customHeight="1"/>
    <row r="114048" ht="14.25" customHeight="1"/>
    <row r="114049" ht="14.25" customHeight="1"/>
    <row r="114050" ht="14.25" customHeight="1"/>
    <row r="114051" ht="14.25" customHeight="1"/>
    <row r="114052" ht="14.25" customHeight="1"/>
    <row r="114053" ht="14.25" customHeight="1"/>
    <row r="114054" ht="14.25" customHeight="1"/>
    <row r="114055" ht="14.25" customHeight="1"/>
    <row r="114056" ht="14.25" customHeight="1"/>
    <row r="114057" ht="14.25" customHeight="1"/>
    <row r="114058" ht="14.25" customHeight="1"/>
    <row r="114059" ht="14.25" customHeight="1"/>
    <row r="114060" ht="14.25" customHeight="1"/>
    <row r="114061" ht="14.25" customHeight="1"/>
    <row r="114062" ht="14.25" customHeight="1"/>
    <row r="114063" ht="14.25" customHeight="1"/>
    <row r="114064" ht="14.25" customHeight="1"/>
    <row r="114065" ht="14.25" customHeight="1"/>
    <row r="114066" ht="14.25" customHeight="1"/>
    <row r="114067" ht="14.25" customHeight="1"/>
    <row r="114068" ht="14.25" customHeight="1"/>
    <row r="114069" ht="14.25" customHeight="1"/>
    <row r="114070" ht="14.25" customHeight="1"/>
    <row r="114071" ht="14.25" customHeight="1"/>
    <row r="114072" ht="14.25" customHeight="1"/>
    <row r="114073" ht="14.25" customHeight="1"/>
    <row r="114074" ht="14.25" customHeight="1"/>
    <row r="114075" ht="14.25" customHeight="1"/>
    <row r="114076" ht="14.25" customHeight="1"/>
    <row r="114077" ht="14.25" customHeight="1"/>
    <row r="114078" ht="14.25" customHeight="1"/>
    <row r="114079" ht="14.25" customHeight="1"/>
    <row r="114080" ht="14.25" customHeight="1"/>
    <row r="114081" ht="14.25" customHeight="1"/>
    <row r="114082" ht="14.25" customHeight="1"/>
    <row r="114083" ht="14.25" customHeight="1"/>
    <row r="114084" ht="14.25" customHeight="1"/>
    <row r="114085" ht="14.25" customHeight="1"/>
    <row r="114086" ht="14.25" customHeight="1"/>
    <row r="114087" ht="14.25" customHeight="1"/>
    <row r="114088" ht="14.25" customHeight="1"/>
    <row r="114089" ht="14.25" customHeight="1"/>
    <row r="114090" ht="14.25" customHeight="1"/>
    <row r="114091" ht="14.25" customHeight="1"/>
    <row r="114092" ht="14.25" customHeight="1"/>
    <row r="114093" ht="14.25" customHeight="1"/>
    <row r="114094" ht="14.25" customHeight="1"/>
    <row r="114095" ht="14.25" customHeight="1"/>
    <row r="114096" ht="14.25" customHeight="1"/>
    <row r="114097" ht="14.25" customHeight="1"/>
    <row r="114098" ht="14.25" customHeight="1"/>
    <row r="114099" ht="14.25" customHeight="1"/>
    <row r="114100" ht="14.25" customHeight="1"/>
    <row r="114101" ht="14.25" customHeight="1"/>
    <row r="114102" ht="14.25" customHeight="1"/>
    <row r="114103" ht="14.25" customHeight="1"/>
    <row r="114104" ht="14.25" customHeight="1"/>
    <row r="114105" ht="14.25" customHeight="1"/>
    <row r="114106" ht="14.25" customHeight="1"/>
    <row r="114107" ht="14.25" customHeight="1"/>
    <row r="114108" ht="14.25" customHeight="1"/>
    <row r="114109" ht="14.25" customHeight="1"/>
    <row r="114110" ht="14.25" customHeight="1"/>
    <row r="114111" ht="14.25" customHeight="1"/>
    <row r="114112" ht="14.25" customHeight="1"/>
    <row r="114113" ht="14.25" customHeight="1"/>
    <row r="114114" ht="14.25" customHeight="1"/>
    <row r="114115" ht="14.25" customHeight="1"/>
    <row r="114116" ht="14.25" customHeight="1"/>
    <row r="114117" ht="14.25" customHeight="1"/>
    <row r="114118" ht="14.25" customHeight="1"/>
    <row r="114119" ht="14.25" customHeight="1"/>
    <row r="114120" ht="14.25" customHeight="1"/>
    <row r="114121" ht="14.25" customHeight="1"/>
    <row r="114122" ht="14.25" customHeight="1"/>
    <row r="114123" ht="14.25" customHeight="1"/>
    <row r="114124" ht="14.25" customHeight="1"/>
    <row r="114125" ht="14.25" customHeight="1"/>
    <row r="114126" ht="14.25" customHeight="1"/>
    <row r="114127" ht="14.25" customHeight="1"/>
    <row r="114128" ht="14.25" customHeight="1"/>
    <row r="114129" ht="14.25" customHeight="1"/>
    <row r="114130" ht="14.25" customHeight="1"/>
    <row r="114131" ht="14.25" customHeight="1"/>
    <row r="114132" ht="14.25" customHeight="1"/>
    <row r="114133" ht="14.25" customHeight="1"/>
    <row r="114134" ht="14.25" customHeight="1"/>
    <row r="114135" ht="14.25" customHeight="1"/>
    <row r="114136" ht="14.25" customHeight="1"/>
    <row r="114137" ht="14.25" customHeight="1"/>
    <row r="114138" ht="14.25" customHeight="1"/>
    <row r="114139" ht="14.25" customHeight="1"/>
    <row r="114140" ht="14.25" customHeight="1"/>
    <row r="114141" ht="14.25" customHeight="1"/>
    <row r="114142" ht="14.25" customHeight="1"/>
    <row r="114143" ht="14.25" customHeight="1"/>
    <row r="114144" ht="14.25" customHeight="1"/>
    <row r="114145" ht="14.25" customHeight="1"/>
    <row r="114146" ht="14.25" customHeight="1"/>
    <row r="114147" ht="14.25" customHeight="1"/>
    <row r="114148" ht="14.25" customHeight="1"/>
    <row r="114149" ht="14.25" customHeight="1"/>
    <row r="114150" ht="14.25" customHeight="1"/>
    <row r="114151" ht="14.25" customHeight="1"/>
    <row r="114152" ht="14.25" customHeight="1"/>
    <row r="114153" ht="14.25" customHeight="1"/>
    <row r="114154" ht="14.25" customHeight="1"/>
    <row r="114155" ht="14.25" customHeight="1"/>
    <row r="114156" ht="14.25" customHeight="1"/>
    <row r="114157" ht="14.25" customHeight="1"/>
    <row r="114158" ht="14.25" customHeight="1"/>
    <row r="114159" ht="14.25" customHeight="1"/>
    <row r="114160" ht="14.25" customHeight="1"/>
    <row r="114161" ht="14.25" customHeight="1"/>
    <row r="114162" ht="14.25" customHeight="1"/>
    <row r="114163" ht="14.25" customHeight="1"/>
    <row r="114164" ht="14.25" customHeight="1"/>
    <row r="114165" ht="14.25" customHeight="1"/>
    <row r="114166" ht="14.25" customHeight="1"/>
    <row r="114167" ht="14.25" customHeight="1"/>
    <row r="114168" ht="14.25" customHeight="1"/>
    <row r="114169" ht="14.25" customHeight="1"/>
    <row r="114170" ht="14.25" customHeight="1"/>
    <row r="114171" ht="14.25" customHeight="1"/>
    <row r="114172" ht="14.25" customHeight="1"/>
    <row r="114173" ht="14.25" customHeight="1"/>
    <row r="114174" ht="14.25" customHeight="1"/>
    <row r="114175" ht="14.25" customHeight="1"/>
    <row r="114176" ht="14.25" customHeight="1"/>
    <row r="114177" ht="14.25" customHeight="1"/>
    <row r="114178" ht="14.25" customHeight="1"/>
    <row r="114179" ht="14.25" customHeight="1"/>
    <row r="114180" ht="14.25" customHeight="1"/>
    <row r="114181" ht="14.25" customHeight="1"/>
    <row r="114182" ht="14.25" customHeight="1"/>
    <row r="114183" ht="14.25" customHeight="1"/>
    <row r="114184" ht="14.25" customHeight="1"/>
    <row r="114185" ht="14.25" customHeight="1"/>
    <row r="114186" ht="14.25" customHeight="1"/>
    <row r="114187" ht="14.25" customHeight="1"/>
    <row r="114188" ht="14.25" customHeight="1"/>
    <row r="114189" ht="14.25" customHeight="1"/>
    <row r="114190" ht="14.25" customHeight="1"/>
    <row r="114191" ht="14.25" customHeight="1"/>
    <row r="114192" ht="14.25" customHeight="1"/>
    <row r="114193" ht="14.25" customHeight="1"/>
    <row r="114194" ht="14.25" customHeight="1"/>
    <row r="114195" ht="14.25" customHeight="1"/>
    <row r="114196" ht="14.25" customHeight="1"/>
    <row r="114197" ht="14.25" customHeight="1"/>
    <row r="114198" ht="14.25" customHeight="1"/>
    <row r="114199" ht="14.25" customHeight="1"/>
    <row r="114200" ht="14.25" customHeight="1"/>
    <row r="114201" ht="14.25" customHeight="1"/>
    <row r="114202" ht="14.25" customHeight="1"/>
    <row r="114203" ht="14.25" customHeight="1"/>
    <row r="114204" ht="14.25" customHeight="1"/>
    <row r="114205" ht="14.25" customHeight="1"/>
    <row r="114206" ht="14.25" customHeight="1"/>
    <row r="114207" ht="14.25" customHeight="1"/>
    <row r="114208" ht="14.25" customHeight="1"/>
    <row r="114209" ht="14.25" customHeight="1"/>
    <row r="114210" ht="14.25" customHeight="1"/>
    <row r="114211" ht="14.25" customHeight="1"/>
    <row r="114212" ht="14.25" customHeight="1"/>
    <row r="114213" ht="14.25" customHeight="1"/>
    <row r="114214" ht="14.25" customHeight="1"/>
    <row r="114215" ht="14.25" customHeight="1"/>
    <row r="114216" ht="14.25" customHeight="1"/>
    <row r="114217" ht="14.25" customHeight="1"/>
    <row r="114218" ht="14.25" customHeight="1"/>
    <row r="114219" ht="14.25" customHeight="1"/>
    <row r="114220" ht="14.25" customHeight="1"/>
    <row r="114221" ht="14.25" customHeight="1"/>
    <row r="114222" ht="14.25" customHeight="1"/>
    <row r="114223" ht="14.25" customHeight="1"/>
    <row r="114224" ht="14.25" customHeight="1"/>
    <row r="114225" ht="14.25" customHeight="1"/>
    <row r="114226" ht="14.25" customHeight="1"/>
    <row r="114227" ht="14.25" customHeight="1"/>
    <row r="114228" ht="14.25" customHeight="1"/>
    <row r="114229" ht="14.25" customHeight="1"/>
    <row r="114230" ht="14.25" customHeight="1"/>
    <row r="114231" ht="14.25" customHeight="1"/>
    <row r="114232" ht="14.25" customHeight="1"/>
    <row r="114233" ht="14.25" customHeight="1"/>
    <row r="114234" ht="14.25" customHeight="1"/>
    <row r="114235" ht="14.25" customHeight="1"/>
    <row r="114236" ht="14.25" customHeight="1"/>
    <row r="114237" ht="14.25" customHeight="1"/>
    <row r="114238" ht="14.25" customHeight="1"/>
    <row r="114239" ht="14.25" customHeight="1"/>
    <row r="114240" ht="14.25" customHeight="1"/>
    <row r="114241" ht="14.25" customHeight="1"/>
    <row r="114242" ht="14.25" customHeight="1"/>
    <row r="114243" ht="14.25" customHeight="1"/>
    <row r="114244" ht="14.25" customHeight="1"/>
    <row r="114245" ht="14.25" customHeight="1"/>
    <row r="114246" ht="14.25" customHeight="1"/>
    <row r="114247" ht="14.25" customHeight="1"/>
    <row r="114248" ht="14.25" customHeight="1"/>
    <row r="114249" ht="14.25" customHeight="1"/>
    <row r="114250" ht="14.25" customHeight="1"/>
    <row r="114251" ht="14.25" customHeight="1"/>
    <row r="114252" ht="14.25" customHeight="1"/>
    <row r="114253" ht="14.25" customHeight="1"/>
    <row r="114254" ht="14.25" customHeight="1"/>
    <row r="114255" ht="14.25" customHeight="1"/>
    <row r="114256" ht="14.25" customHeight="1"/>
    <row r="114257" ht="14.25" customHeight="1"/>
    <row r="114258" ht="14.25" customHeight="1"/>
    <row r="114259" ht="14.25" customHeight="1"/>
    <row r="114260" ht="14.25" customHeight="1"/>
    <row r="114261" ht="14.25" customHeight="1"/>
    <row r="114262" ht="14.25" customHeight="1"/>
    <row r="114263" ht="14.25" customHeight="1"/>
    <row r="114264" ht="14.25" customHeight="1"/>
    <row r="114265" ht="14.25" customHeight="1"/>
    <row r="114266" ht="14.25" customHeight="1"/>
    <row r="114267" ht="14.25" customHeight="1"/>
    <row r="114268" ht="14.25" customHeight="1"/>
    <row r="114269" ht="14.25" customHeight="1"/>
    <row r="114270" ht="14.25" customHeight="1"/>
    <row r="114271" ht="14.25" customHeight="1"/>
    <row r="114272" ht="14.25" customHeight="1"/>
    <row r="114273" ht="14.25" customHeight="1"/>
    <row r="114274" ht="14.25" customHeight="1"/>
    <row r="114275" ht="14.25" customHeight="1"/>
    <row r="114276" ht="14.25" customHeight="1"/>
    <row r="114277" ht="14.25" customHeight="1"/>
    <row r="114278" ht="14.25" customHeight="1"/>
    <row r="114279" ht="14.25" customHeight="1"/>
    <row r="114280" ht="14.25" customHeight="1"/>
    <row r="114281" ht="14.25" customHeight="1"/>
    <row r="114282" ht="14.25" customHeight="1"/>
    <row r="114283" ht="14.25" customHeight="1"/>
    <row r="114284" ht="14.25" customHeight="1"/>
    <row r="114285" ht="14.25" customHeight="1"/>
    <row r="114286" ht="14.25" customHeight="1"/>
    <row r="114287" ht="14.25" customHeight="1"/>
    <row r="114288" ht="14.25" customHeight="1"/>
    <row r="114289" ht="14.25" customHeight="1"/>
    <row r="114290" ht="14.25" customHeight="1"/>
    <row r="114291" ht="14.25" customHeight="1"/>
    <row r="114292" ht="14.25" customHeight="1"/>
    <row r="114293" ht="14.25" customHeight="1"/>
    <row r="114294" ht="14.25" customHeight="1"/>
    <row r="114295" ht="14.25" customHeight="1"/>
    <row r="114296" ht="14.25" customHeight="1"/>
    <row r="114297" ht="14.25" customHeight="1"/>
    <row r="114298" ht="14.25" customHeight="1"/>
    <row r="114299" ht="14.25" customHeight="1"/>
    <row r="114300" ht="14.25" customHeight="1"/>
    <row r="114301" ht="14.25" customHeight="1"/>
    <row r="114302" ht="14.25" customHeight="1"/>
    <row r="114303" ht="14.25" customHeight="1"/>
    <row r="114304" ht="14.25" customHeight="1"/>
    <row r="114305" ht="14.25" customHeight="1"/>
    <row r="114306" ht="14.25" customHeight="1"/>
    <row r="114307" ht="14.25" customHeight="1"/>
    <row r="114308" ht="14.25" customHeight="1"/>
    <row r="114309" ht="14.25" customHeight="1"/>
    <row r="114310" ht="14.25" customHeight="1"/>
    <row r="114311" ht="14.25" customHeight="1"/>
    <row r="114312" ht="14.25" customHeight="1"/>
    <row r="114313" ht="14.25" customHeight="1"/>
    <row r="114314" ht="14.25" customHeight="1"/>
    <row r="114315" ht="14.25" customHeight="1"/>
    <row r="114316" ht="14.25" customHeight="1"/>
    <row r="114317" ht="14.25" customHeight="1"/>
    <row r="114318" ht="14.25" customHeight="1"/>
    <row r="114319" ht="14.25" customHeight="1"/>
    <row r="114320" ht="14.25" customHeight="1"/>
    <row r="114321" ht="14.25" customHeight="1"/>
    <row r="114322" ht="14.25" customHeight="1"/>
    <row r="114323" ht="14.25" customHeight="1"/>
    <row r="114324" ht="14.25" customHeight="1"/>
    <row r="114325" ht="14.25" customHeight="1"/>
    <row r="114326" ht="14.25" customHeight="1"/>
    <row r="114327" ht="14.25" customHeight="1"/>
    <row r="114328" ht="14.25" customHeight="1"/>
    <row r="114329" ht="14.25" customHeight="1"/>
    <row r="114330" ht="14.25" customHeight="1"/>
    <row r="114331" ht="14.25" customHeight="1"/>
    <row r="114332" ht="14.25" customHeight="1"/>
    <row r="114333" ht="14.25" customHeight="1"/>
    <row r="114334" ht="14.25" customHeight="1"/>
    <row r="114335" ht="14.25" customHeight="1"/>
    <row r="114336" ht="14.25" customHeight="1"/>
    <row r="114337" ht="14.25" customHeight="1"/>
    <row r="114338" ht="14.25" customHeight="1"/>
    <row r="114339" ht="14.25" customHeight="1"/>
    <row r="114340" ht="14.25" customHeight="1"/>
    <row r="114341" ht="14.25" customHeight="1"/>
    <row r="114342" ht="14.25" customHeight="1"/>
    <row r="114343" ht="14.25" customHeight="1"/>
    <row r="114344" ht="14.25" customHeight="1"/>
    <row r="114345" ht="14.25" customHeight="1"/>
    <row r="114346" ht="14.25" customHeight="1"/>
    <row r="114347" ht="14.25" customHeight="1"/>
    <row r="114348" ht="14.25" customHeight="1"/>
    <row r="114349" ht="14.25" customHeight="1"/>
    <row r="114350" ht="14.25" customHeight="1"/>
    <row r="114351" ht="14.25" customHeight="1"/>
    <row r="114352" ht="14.25" customHeight="1"/>
    <row r="114353" ht="14.25" customHeight="1"/>
    <row r="114354" ht="14.25" customHeight="1"/>
    <row r="114355" ht="14.25" customHeight="1"/>
    <row r="114356" ht="14.25" customHeight="1"/>
    <row r="114357" ht="14.25" customHeight="1"/>
    <row r="114358" ht="14.25" customHeight="1"/>
    <row r="114359" ht="14.25" customHeight="1"/>
    <row r="114360" ht="14.25" customHeight="1"/>
    <row r="114361" ht="14.25" customHeight="1"/>
    <row r="114362" ht="14.25" customHeight="1"/>
    <row r="114363" ht="14.25" customHeight="1"/>
    <row r="114364" ht="14.25" customHeight="1"/>
    <row r="114365" ht="14.25" customHeight="1"/>
    <row r="114366" ht="14.25" customHeight="1"/>
    <row r="114367" ht="14.25" customHeight="1"/>
    <row r="114368" ht="14.25" customHeight="1"/>
    <row r="114369" ht="14.25" customHeight="1"/>
    <row r="114370" ht="14.25" customHeight="1"/>
    <row r="114371" ht="14.25" customHeight="1"/>
    <row r="114372" ht="14.25" customHeight="1"/>
    <row r="114373" ht="14.25" customHeight="1"/>
    <row r="114374" ht="14.25" customHeight="1"/>
    <row r="114375" ht="14.25" customHeight="1"/>
    <row r="114376" ht="14.25" customHeight="1"/>
    <row r="114377" ht="14.25" customHeight="1"/>
    <row r="114378" ht="14.25" customHeight="1"/>
    <row r="114379" ht="14.25" customHeight="1"/>
    <row r="114380" ht="14.25" customHeight="1"/>
    <row r="114381" ht="14.25" customHeight="1"/>
    <row r="114382" ht="14.25" customHeight="1"/>
    <row r="114383" ht="14.25" customHeight="1"/>
    <row r="114384" ht="14.25" customHeight="1"/>
    <row r="114385" ht="14.25" customHeight="1"/>
    <row r="114386" ht="14.25" customHeight="1"/>
    <row r="114387" ht="14.25" customHeight="1"/>
    <row r="114388" ht="14.25" customHeight="1"/>
    <row r="114389" ht="14.25" customHeight="1"/>
    <row r="114390" ht="14.25" customHeight="1"/>
    <row r="114391" ht="14.25" customHeight="1"/>
    <row r="114392" ht="14.25" customHeight="1"/>
    <row r="114393" ht="14.25" customHeight="1"/>
    <row r="114394" ht="14.25" customHeight="1"/>
    <row r="114395" ht="14.25" customHeight="1"/>
    <row r="114396" ht="14.25" customHeight="1"/>
    <row r="114397" ht="14.25" customHeight="1"/>
    <row r="114398" ht="14.25" customHeight="1"/>
    <row r="114399" ht="14.25" customHeight="1"/>
    <row r="114400" ht="14.25" customHeight="1"/>
    <row r="114401" ht="14.25" customHeight="1"/>
    <row r="114402" ht="14.25" customHeight="1"/>
    <row r="114403" ht="14.25" customHeight="1"/>
    <row r="114404" ht="14.25" customHeight="1"/>
    <row r="114405" ht="14.25" customHeight="1"/>
    <row r="114406" ht="14.25" customHeight="1"/>
    <row r="114407" ht="14.25" customHeight="1"/>
    <row r="114408" ht="14.25" customHeight="1"/>
    <row r="114409" ht="14.25" customHeight="1"/>
    <row r="114410" ht="14.25" customHeight="1"/>
    <row r="114411" ht="14.25" customHeight="1"/>
    <row r="114412" ht="14.25" customHeight="1"/>
    <row r="114413" ht="14.25" customHeight="1"/>
    <row r="114414" ht="14.25" customHeight="1"/>
    <row r="114415" ht="14.25" customHeight="1"/>
    <row r="114416" ht="14.25" customHeight="1"/>
    <row r="114417" ht="14.25" customHeight="1"/>
    <row r="114418" ht="14.25" customHeight="1"/>
    <row r="114419" ht="14.25" customHeight="1"/>
    <row r="114420" ht="14.25" customHeight="1"/>
    <row r="114421" ht="14.25" customHeight="1"/>
    <row r="114422" ht="14.25" customHeight="1"/>
    <row r="114423" ht="14.25" customHeight="1"/>
    <row r="114424" ht="14.25" customHeight="1"/>
    <row r="114425" ht="14.25" customHeight="1"/>
    <row r="114426" ht="14.25" customHeight="1"/>
    <row r="114427" ht="14.25" customHeight="1"/>
    <row r="114428" ht="14.25" customHeight="1"/>
    <row r="114429" ht="14.25" customHeight="1"/>
    <row r="114430" ht="14.25" customHeight="1"/>
    <row r="114431" ht="14.25" customHeight="1"/>
    <row r="114432" ht="14.25" customHeight="1"/>
    <row r="114433" ht="14.25" customHeight="1"/>
    <row r="114434" ht="14.25" customHeight="1"/>
    <row r="114435" ht="14.25" customHeight="1"/>
    <row r="114436" ht="14.25" customHeight="1"/>
    <row r="114437" ht="14.25" customHeight="1"/>
    <row r="114438" ht="14.25" customHeight="1"/>
    <row r="114439" ht="14.25" customHeight="1"/>
    <row r="114440" ht="14.25" customHeight="1"/>
    <row r="114441" ht="14.25" customHeight="1"/>
    <row r="114442" ht="14.25" customHeight="1"/>
    <row r="114443" ht="14.25" customHeight="1"/>
    <row r="114444" ht="14.25" customHeight="1"/>
    <row r="114445" ht="14.25" customHeight="1"/>
    <row r="114446" ht="14.25" customHeight="1"/>
    <row r="114447" ht="14.25" customHeight="1"/>
    <row r="114448" ht="14.25" customHeight="1"/>
    <row r="114449" ht="14.25" customHeight="1"/>
    <row r="114450" ht="14.25" customHeight="1"/>
    <row r="114451" ht="14.25" customHeight="1"/>
    <row r="114452" ht="14.25" customHeight="1"/>
    <row r="114453" ht="14.25" customHeight="1"/>
    <row r="114454" ht="14.25" customHeight="1"/>
    <row r="114455" ht="14.25" customHeight="1"/>
    <row r="114456" ht="14.25" customHeight="1"/>
    <row r="114457" ht="14.25" customHeight="1"/>
    <row r="114458" ht="14.25" customHeight="1"/>
    <row r="114459" ht="14.25" customHeight="1"/>
    <row r="114460" ht="14.25" customHeight="1"/>
    <row r="114461" ht="14.25" customHeight="1"/>
    <row r="114462" ht="14.25" customHeight="1"/>
    <row r="114463" ht="14.25" customHeight="1"/>
    <row r="114464" ht="14.25" customHeight="1"/>
    <row r="114465" ht="14.25" customHeight="1"/>
    <row r="114466" ht="14.25" customHeight="1"/>
    <row r="114467" ht="14.25" customHeight="1"/>
    <row r="114468" ht="14.25" customHeight="1"/>
    <row r="114469" ht="14.25" customHeight="1"/>
    <row r="114470" ht="14.25" customHeight="1"/>
    <row r="114471" ht="14.25" customHeight="1"/>
    <row r="114472" ht="14.25" customHeight="1"/>
    <row r="114473" ht="14.25" customHeight="1"/>
    <row r="114474" ht="14.25" customHeight="1"/>
    <row r="114475" ht="14.25" customHeight="1"/>
    <row r="114476" ht="14.25" customHeight="1"/>
    <row r="114477" ht="14.25" customHeight="1"/>
    <row r="114478" ht="14.25" customHeight="1"/>
    <row r="114479" ht="14.25" customHeight="1"/>
    <row r="114480" ht="14.25" customHeight="1"/>
    <row r="114481" ht="14.25" customHeight="1"/>
    <row r="114482" ht="14.25" customHeight="1"/>
    <row r="114483" ht="14.25" customHeight="1"/>
    <row r="114484" ht="14.25" customHeight="1"/>
    <row r="114485" ht="14.25" customHeight="1"/>
    <row r="114486" ht="14.25" customHeight="1"/>
    <row r="114487" ht="14.25" customHeight="1"/>
    <row r="114488" ht="14.25" customHeight="1"/>
    <row r="114489" ht="14.25" customHeight="1"/>
    <row r="114490" ht="14.25" customHeight="1"/>
    <row r="114491" ht="14.25" customHeight="1"/>
    <row r="114492" ht="14.25" customHeight="1"/>
    <row r="114493" ht="14.25" customHeight="1"/>
    <row r="114494" ht="14.25" customHeight="1"/>
    <row r="114495" ht="14.25" customHeight="1"/>
    <row r="114496" ht="14.25" customHeight="1"/>
    <row r="114497" ht="14.25" customHeight="1"/>
    <row r="114498" ht="14.25" customHeight="1"/>
    <row r="114499" ht="14.25" customHeight="1"/>
    <row r="114500" ht="14.25" customHeight="1"/>
    <row r="114501" ht="14.25" customHeight="1"/>
    <row r="114502" ht="14.25" customHeight="1"/>
    <row r="114503" ht="14.25" customHeight="1"/>
    <row r="114504" ht="14.25" customHeight="1"/>
    <row r="114505" ht="14.25" customHeight="1"/>
    <row r="114506" ht="14.25" customHeight="1"/>
    <row r="114507" ht="14.25" customHeight="1"/>
    <row r="114508" ht="14.25" customHeight="1"/>
    <row r="114509" ht="14.25" customHeight="1"/>
    <row r="114510" ht="14.25" customHeight="1"/>
    <row r="114511" ht="14.25" customHeight="1"/>
    <row r="114512" ht="14.25" customHeight="1"/>
    <row r="114513" ht="14.25" customHeight="1"/>
    <row r="114514" ht="14.25" customHeight="1"/>
    <row r="114515" ht="14.25" customHeight="1"/>
    <row r="114516" ht="14.25" customHeight="1"/>
    <row r="114517" ht="14.25" customHeight="1"/>
    <row r="114518" ht="14.25" customHeight="1"/>
    <row r="114519" ht="14.25" customHeight="1"/>
    <row r="114520" ht="14.25" customHeight="1"/>
    <row r="114521" ht="14.25" customHeight="1"/>
    <row r="114522" ht="14.25" customHeight="1"/>
    <row r="114523" ht="14.25" customHeight="1"/>
    <row r="114524" ht="14.25" customHeight="1"/>
    <row r="114525" ht="14.25" customHeight="1"/>
    <row r="114526" ht="14.25" customHeight="1"/>
    <row r="114527" ht="14.25" customHeight="1"/>
    <row r="114528" ht="14.25" customHeight="1"/>
    <row r="114529" ht="14.25" customHeight="1"/>
    <row r="114530" ht="14.25" customHeight="1"/>
    <row r="114531" ht="14.25" customHeight="1"/>
    <row r="114532" ht="14.25" customHeight="1"/>
    <row r="114533" ht="14.25" customHeight="1"/>
    <row r="114534" ht="14.25" customHeight="1"/>
    <row r="114535" ht="14.25" customHeight="1"/>
    <row r="114536" ht="14.25" customHeight="1"/>
    <row r="114537" ht="14.25" customHeight="1"/>
    <row r="114538" ht="14.25" customHeight="1"/>
    <row r="114539" ht="14.25" customHeight="1"/>
    <row r="114540" ht="14.25" customHeight="1"/>
    <row r="114541" ht="14.25" customHeight="1"/>
    <row r="114542" ht="14.25" customHeight="1"/>
    <row r="114543" ht="14.25" customHeight="1"/>
    <row r="114544" ht="14.25" customHeight="1"/>
    <row r="114545" ht="14.25" customHeight="1"/>
    <row r="114546" ht="14.25" customHeight="1"/>
    <row r="114547" ht="14.25" customHeight="1"/>
    <row r="114548" ht="14.25" customHeight="1"/>
    <row r="114549" ht="14.25" customHeight="1"/>
    <row r="114550" ht="14.25" customHeight="1"/>
    <row r="114551" ht="14.25" customHeight="1"/>
    <row r="114552" ht="14.25" customHeight="1"/>
    <row r="114553" ht="14.25" customHeight="1"/>
    <row r="114554" ht="14.25" customHeight="1"/>
    <row r="114555" ht="14.25" customHeight="1"/>
    <row r="114556" ht="14.25" customHeight="1"/>
    <row r="114557" ht="14.25" customHeight="1"/>
    <row r="114558" ht="14.25" customHeight="1"/>
    <row r="114559" ht="14.25" customHeight="1"/>
    <row r="114560" ht="14.25" customHeight="1"/>
    <row r="114561" ht="14.25" customHeight="1"/>
    <row r="114562" ht="14.25" customHeight="1"/>
    <row r="114563" ht="14.25" customHeight="1"/>
    <row r="114564" ht="14.25" customHeight="1"/>
    <row r="114565" ht="14.25" customHeight="1"/>
    <row r="114566" ht="14.25" customHeight="1"/>
    <row r="114567" ht="14.25" customHeight="1"/>
    <row r="114568" ht="14.25" customHeight="1"/>
    <row r="114569" ht="14.25" customHeight="1"/>
    <row r="114570" ht="14.25" customHeight="1"/>
    <row r="114571" ht="14.25" customHeight="1"/>
    <row r="114572" ht="14.25" customHeight="1"/>
    <row r="114573" ht="14.25" customHeight="1"/>
    <row r="114574" ht="14.25" customHeight="1"/>
    <row r="114575" ht="14.25" customHeight="1"/>
    <row r="114576" ht="14.25" customHeight="1"/>
    <row r="114577" ht="14.25" customHeight="1"/>
    <row r="114578" ht="14.25" customHeight="1"/>
    <row r="114579" ht="14.25" customHeight="1"/>
    <row r="114580" ht="14.25" customHeight="1"/>
    <row r="114581" ht="14.25" customHeight="1"/>
    <row r="114582" ht="14.25" customHeight="1"/>
    <row r="114583" ht="14.25" customHeight="1"/>
    <row r="114584" ht="14.25" customHeight="1"/>
    <row r="114585" ht="14.25" customHeight="1"/>
    <row r="114586" ht="14.25" customHeight="1"/>
    <row r="114587" ht="14.25" customHeight="1"/>
    <row r="114588" ht="14.25" customHeight="1"/>
    <row r="114589" ht="14.25" customHeight="1"/>
    <row r="114590" ht="14.25" customHeight="1"/>
    <row r="114591" ht="14.25" customHeight="1"/>
    <row r="114592" ht="14.25" customHeight="1"/>
    <row r="114593" ht="14.25" customHeight="1"/>
    <row r="114594" ht="14.25" customHeight="1"/>
    <row r="114595" ht="14.25" customHeight="1"/>
    <row r="114596" ht="14.25" customHeight="1"/>
    <row r="114597" ht="14.25" customHeight="1"/>
    <row r="114598" ht="14.25" customHeight="1"/>
    <row r="114599" ht="14.25" customHeight="1"/>
    <row r="114600" ht="14.25" customHeight="1"/>
    <row r="114601" ht="14.25" customHeight="1"/>
    <row r="114602" ht="14.25" customHeight="1"/>
    <row r="114603" ht="14.25" customHeight="1"/>
    <row r="114604" ht="14.25" customHeight="1"/>
    <row r="114605" ht="14.25" customHeight="1"/>
    <row r="114606" ht="14.25" customHeight="1"/>
    <row r="114607" ht="14.25" customHeight="1"/>
    <row r="114608" ht="14.25" customHeight="1"/>
    <row r="114609" ht="14.25" customHeight="1"/>
    <row r="114610" ht="14.25" customHeight="1"/>
    <row r="114611" ht="14.25" customHeight="1"/>
    <row r="114612" ht="14.25" customHeight="1"/>
    <row r="114613" ht="14.25" customHeight="1"/>
    <row r="114614" ht="14.25" customHeight="1"/>
    <row r="114615" ht="14.25" customHeight="1"/>
    <row r="114616" ht="14.25" customHeight="1"/>
    <row r="114617" ht="14.25" customHeight="1"/>
    <row r="114618" ht="14.25" customHeight="1"/>
    <row r="114619" ht="14.25" customHeight="1"/>
    <row r="114620" ht="14.25" customHeight="1"/>
    <row r="114621" ht="14.25" customHeight="1"/>
    <row r="114622" ht="14.25" customHeight="1"/>
    <row r="114623" ht="14.25" customHeight="1"/>
    <row r="114624" ht="14.25" customHeight="1"/>
    <row r="114625" ht="14.25" customHeight="1"/>
    <row r="114626" ht="14.25" customHeight="1"/>
    <row r="114627" ht="14.25" customHeight="1"/>
    <row r="114628" ht="14.25" customHeight="1"/>
    <row r="114629" ht="14.25" customHeight="1"/>
    <row r="114630" ht="14.25" customHeight="1"/>
    <row r="114631" ht="14.25" customHeight="1"/>
    <row r="114632" ht="14.25" customHeight="1"/>
    <row r="114633" ht="14.25" customHeight="1"/>
    <row r="114634" ht="14.25" customHeight="1"/>
    <row r="114635" ht="14.25" customHeight="1"/>
    <row r="114636" ht="14.25" customHeight="1"/>
    <row r="114637" ht="14.25" customHeight="1"/>
    <row r="114638" ht="14.25" customHeight="1"/>
    <row r="114639" ht="14.25" customHeight="1"/>
    <row r="114640" ht="14.25" customHeight="1"/>
    <row r="114641" ht="14.25" customHeight="1"/>
    <row r="114642" ht="14.25" customHeight="1"/>
    <row r="114643" ht="14.25" customHeight="1"/>
    <row r="114644" ht="14.25" customHeight="1"/>
    <row r="114645" ht="14.25" customHeight="1"/>
    <row r="114646" ht="14.25" customHeight="1"/>
    <row r="114647" ht="14.25" customHeight="1"/>
    <row r="114648" ht="14.25" customHeight="1"/>
    <row r="114649" ht="14.25" customHeight="1"/>
    <row r="114650" ht="14.25" customHeight="1"/>
    <row r="114651" ht="14.25" customHeight="1"/>
    <row r="114652" ht="14.25" customHeight="1"/>
    <row r="114653" ht="14.25" customHeight="1"/>
    <row r="114654" ht="14.25" customHeight="1"/>
    <row r="114655" ht="14.25" customHeight="1"/>
    <row r="114656" ht="14.25" customHeight="1"/>
    <row r="114657" ht="14.25" customHeight="1"/>
    <row r="114658" ht="14.25" customHeight="1"/>
    <row r="114659" ht="14.25" customHeight="1"/>
    <row r="114660" ht="14.25" customHeight="1"/>
    <row r="114661" ht="14.25" customHeight="1"/>
    <row r="114662" ht="14.25" customHeight="1"/>
    <row r="114663" ht="14.25" customHeight="1"/>
    <row r="114664" ht="14.25" customHeight="1"/>
    <row r="114665" ht="14.25" customHeight="1"/>
    <row r="114666" ht="14.25" customHeight="1"/>
    <row r="114667" ht="14.25" customHeight="1"/>
    <row r="114668" ht="14.25" customHeight="1"/>
    <row r="114669" ht="14.25" customHeight="1"/>
    <row r="114670" ht="14.25" customHeight="1"/>
    <row r="114671" ht="14.25" customHeight="1"/>
    <row r="114672" ht="14.25" customHeight="1"/>
    <row r="114673" ht="14.25" customHeight="1"/>
    <row r="114674" ht="14.25" customHeight="1"/>
    <row r="114675" ht="14.25" customHeight="1"/>
    <row r="114676" ht="14.25" customHeight="1"/>
    <row r="114677" ht="14.25" customHeight="1"/>
    <row r="114678" ht="14.25" customHeight="1"/>
    <row r="114679" ht="14.25" customHeight="1"/>
    <row r="114680" ht="14.25" customHeight="1"/>
    <row r="114681" ht="14.25" customHeight="1"/>
    <row r="114682" ht="14.25" customHeight="1"/>
    <row r="114683" ht="14.25" customHeight="1"/>
    <row r="114684" ht="14.25" customHeight="1"/>
    <row r="114685" ht="14.25" customHeight="1"/>
    <row r="114686" ht="14.25" customHeight="1"/>
    <row r="114687" ht="14.25" customHeight="1"/>
    <row r="114688" ht="14.25" customHeight="1"/>
    <row r="114689" ht="14.25" customHeight="1"/>
    <row r="114690" ht="14.25" customHeight="1"/>
    <row r="114691" ht="14.25" customHeight="1"/>
    <row r="114692" ht="14.25" customHeight="1"/>
    <row r="114693" ht="14.25" customHeight="1"/>
    <row r="114694" ht="14.25" customHeight="1"/>
    <row r="114695" ht="14.25" customHeight="1"/>
    <row r="114696" ht="14.25" customHeight="1"/>
    <row r="114697" ht="14.25" customHeight="1"/>
    <row r="114698" ht="14.25" customHeight="1"/>
    <row r="114699" ht="14.25" customHeight="1"/>
    <row r="114700" ht="14.25" customHeight="1"/>
    <row r="114701" ht="14.25" customHeight="1"/>
    <row r="114702" ht="14.25" customHeight="1"/>
    <row r="114703" ht="14.25" customHeight="1"/>
    <row r="114704" ht="14.25" customHeight="1"/>
    <row r="114705" ht="14.25" customHeight="1"/>
    <row r="114706" ht="14.25" customHeight="1"/>
    <row r="114707" ht="14.25" customHeight="1"/>
    <row r="114708" ht="14.25" customHeight="1"/>
    <row r="114709" ht="14.25" customHeight="1"/>
    <row r="114710" ht="14.25" customHeight="1"/>
    <row r="114711" ht="14.25" customHeight="1"/>
    <row r="114712" ht="14.25" customHeight="1"/>
    <row r="114713" ht="14.25" customHeight="1"/>
    <row r="114714" ht="14.25" customHeight="1"/>
    <row r="114715" ht="14.25" customHeight="1"/>
    <row r="114716" ht="14.25" customHeight="1"/>
    <row r="114717" ht="14.25" customHeight="1"/>
    <row r="114718" ht="14.25" customHeight="1"/>
    <row r="114719" ht="14.25" customHeight="1"/>
    <row r="114720" ht="14.25" customHeight="1"/>
    <row r="114721" ht="14.25" customHeight="1"/>
    <row r="114722" ht="14.25" customHeight="1"/>
    <row r="114723" ht="14.25" customHeight="1"/>
    <row r="114724" ht="14.25" customHeight="1"/>
    <row r="114725" ht="14.25" customHeight="1"/>
    <row r="114726" ht="14.25" customHeight="1"/>
    <row r="114727" ht="14.25" customHeight="1"/>
    <row r="114728" ht="14.25" customHeight="1"/>
    <row r="114729" ht="14.25" customHeight="1"/>
    <row r="114730" ht="14.25" customHeight="1"/>
    <row r="114731" ht="14.25" customHeight="1"/>
    <row r="114732" ht="14.25" customHeight="1"/>
    <row r="114733" ht="14.25" customHeight="1"/>
    <row r="114734" ht="14.25" customHeight="1"/>
    <row r="114735" ht="14.25" customHeight="1"/>
    <row r="114736" ht="14.25" customHeight="1"/>
    <row r="114737" ht="14.25" customHeight="1"/>
    <row r="114738" ht="14.25" customHeight="1"/>
    <row r="114739" ht="14.25" customHeight="1"/>
    <row r="114740" ht="14.25" customHeight="1"/>
    <row r="114741" ht="14.25" customHeight="1"/>
    <row r="114742" ht="14.25" customHeight="1"/>
    <row r="114743" ht="14.25" customHeight="1"/>
    <row r="114744" ht="14.25" customHeight="1"/>
    <row r="114745" ht="14.25" customHeight="1"/>
    <row r="114746" ht="14.25" customHeight="1"/>
    <row r="114747" ht="14.25" customHeight="1"/>
    <row r="114748" ht="14.25" customHeight="1"/>
    <row r="114749" ht="14.25" customHeight="1"/>
    <row r="114750" ht="14.25" customHeight="1"/>
    <row r="114751" ht="14.25" customHeight="1"/>
    <row r="114752" ht="14.25" customHeight="1"/>
    <row r="114753" ht="14.25" customHeight="1"/>
    <row r="114754" ht="14.25" customHeight="1"/>
    <row r="114755" ht="14.25" customHeight="1"/>
    <row r="114756" ht="14.25" customHeight="1"/>
    <row r="114757" ht="14.25" customHeight="1"/>
    <row r="114758" ht="14.25" customHeight="1"/>
    <row r="114759" ht="14.25" customHeight="1"/>
    <row r="114760" ht="14.25" customHeight="1"/>
    <row r="114761" ht="14.25" customHeight="1"/>
    <row r="114762" ht="14.25" customHeight="1"/>
    <row r="114763" ht="14.25" customHeight="1"/>
    <row r="114764" ht="14.25" customHeight="1"/>
    <row r="114765" ht="14.25" customHeight="1"/>
    <row r="114766" ht="14.25" customHeight="1"/>
    <row r="114767" ht="14.25" customHeight="1"/>
    <row r="114768" ht="14.25" customHeight="1"/>
    <row r="114769" ht="14.25" customHeight="1"/>
    <row r="114770" ht="14.25" customHeight="1"/>
    <row r="114771" ht="14.25" customHeight="1"/>
    <row r="114772" ht="14.25" customHeight="1"/>
    <row r="114773" ht="14.25" customHeight="1"/>
    <row r="114774" ht="14.25" customHeight="1"/>
    <row r="114775" ht="14.25" customHeight="1"/>
    <row r="114776" ht="14.25" customHeight="1"/>
    <row r="114777" ht="14.25" customHeight="1"/>
    <row r="114778" ht="14.25" customHeight="1"/>
    <row r="114779" ht="14.25" customHeight="1"/>
    <row r="114780" ht="14.25" customHeight="1"/>
    <row r="114781" ht="14.25" customHeight="1"/>
    <row r="114782" ht="14.25" customHeight="1"/>
    <row r="114783" ht="14.25" customHeight="1"/>
    <row r="114784" ht="14.25" customHeight="1"/>
    <row r="114785" ht="14.25" customHeight="1"/>
    <row r="114786" ht="14.25" customHeight="1"/>
    <row r="114787" ht="14.25" customHeight="1"/>
    <row r="114788" ht="14.25" customHeight="1"/>
    <row r="114789" ht="14.25" customHeight="1"/>
    <row r="114790" ht="14.25" customHeight="1"/>
    <row r="114791" ht="14.25" customHeight="1"/>
    <row r="114792" ht="14.25" customHeight="1"/>
    <row r="114793" ht="14.25" customHeight="1"/>
    <row r="114794" ht="14.25" customHeight="1"/>
    <row r="114795" ht="14.25" customHeight="1"/>
    <row r="114796" ht="14.25" customHeight="1"/>
    <row r="114797" ht="14.25" customHeight="1"/>
    <row r="114798" ht="14.25" customHeight="1"/>
    <row r="114799" ht="14.25" customHeight="1"/>
    <row r="114800" ht="14.25" customHeight="1"/>
    <row r="114801" ht="14.25" customHeight="1"/>
    <row r="114802" ht="14.25" customHeight="1"/>
    <row r="114803" ht="14.25" customHeight="1"/>
    <row r="114804" ht="14.25" customHeight="1"/>
    <row r="114805" ht="14.25" customHeight="1"/>
    <row r="114806" ht="14.25" customHeight="1"/>
    <row r="114807" ht="14.25" customHeight="1"/>
    <row r="114808" ht="14.25" customHeight="1"/>
    <row r="114809" ht="14.25" customHeight="1"/>
    <row r="114810" ht="14.25" customHeight="1"/>
    <row r="114811" ht="14.25" customHeight="1"/>
    <row r="114812" ht="14.25" customHeight="1"/>
    <row r="114813" ht="14.25" customHeight="1"/>
    <row r="114814" ht="14.25" customHeight="1"/>
    <row r="114815" ht="14.25" customHeight="1"/>
    <row r="114816" ht="14.25" customHeight="1"/>
    <row r="114817" ht="14.25" customHeight="1"/>
    <row r="114818" ht="14.25" customHeight="1"/>
    <row r="114819" ht="14.25" customHeight="1"/>
    <row r="114820" ht="14.25" customHeight="1"/>
    <row r="114821" ht="14.25" customHeight="1"/>
    <row r="114822" ht="14.25" customHeight="1"/>
    <row r="114823" ht="14.25" customHeight="1"/>
    <row r="114824" ht="14.25" customHeight="1"/>
    <row r="114825" ht="14.25" customHeight="1"/>
    <row r="114826" ht="14.25" customHeight="1"/>
    <row r="114827" ht="14.25" customHeight="1"/>
    <row r="114828" ht="14.25" customHeight="1"/>
    <row r="114829" ht="14.25" customHeight="1"/>
    <row r="114830" ht="14.25" customHeight="1"/>
    <row r="114831" ht="14.25" customHeight="1"/>
    <row r="114832" ht="14.25" customHeight="1"/>
    <row r="114833" ht="14.25" customHeight="1"/>
    <row r="114834" ht="14.25" customHeight="1"/>
    <row r="114835" ht="14.25" customHeight="1"/>
    <row r="114836" ht="14.25" customHeight="1"/>
    <row r="114837" ht="14.25" customHeight="1"/>
    <row r="114838" ht="14.25" customHeight="1"/>
    <row r="114839" ht="14.25" customHeight="1"/>
    <row r="114840" ht="14.25" customHeight="1"/>
    <row r="114841" ht="14.25" customHeight="1"/>
    <row r="114842" ht="14.25" customHeight="1"/>
    <row r="114843" ht="14.25" customHeight="1"/>
    <row r="114844" ht="14.25" customHeight="1"/>
    <row r="114845" ht="14.25" customHeight="1"/>
    <row r="114846" ht="14.25" customHeight="1"/>
    <row r="114847" ht="14.25" customHeight="1"/>
    <row r="114848" ht="14.25" customHeight="1"/>
    <row r="114849" ht="14.25" customHeight="1"/>
    <row r="114850" ht="14.25" customHeight="1"/>
    <row r="114851" ht="14.25" customHeight="1"/>
    <row r="114852" ht="14.25" customHeight="1"/>
    <row r="114853" ht="14.25" customHeight="1"/>
    <row r="114854" ht="14.25" customHeight="1"/>
    <row r="114855" ht="14.25" customHeight="1"/>
    <row r="114856" ht="14.25" customHeight="1"/>
    <row r="114857" ht="14.25" customHeight="1"/>
    <row r="114858" ht="14.25" customHeight="1"/>
    <row r="114859" ht="14.25" customHeight="1"/>
    <row r="114860" ht="14.25" customHeight="1"/>
    <row r="114861" ht="14.25" customHeight="1"/>
    <row r="114862" ht="14.25" customHeight="1"/>
    <row r="114863" ht="14.25" customHeight="1"/>
    <row r="114864" ht="14.25" customHeight="1"/>
    <row r="114865" ht="14.25" customHeight="1"/>
    <row r="114866" ht="14.25" customHeight="1"/>
    <row r="114867" ht="14.25" customHeight="1"/>
    <row r="114868" ht="14.25" customHeight="1"/>
    <row r="114869" ht="14.25" customHeight="1"/>
    <row r="114870" ht="14.25" customHeight="1"/>
    <row r="114871" ht="14.25" customHeight="1"/>
    <row r="114872" ht="14.25" customHeight="1"/>
    <row r="114873" ht="14.25" customHeight="1"/>
    <row r="114874" ht="14.25" customHeight="1"/>
    <row r="114875" ht="14.25" customHeight="1"/>
    <row r="114876" ht="14.25" customHeight="1"/>
    <row r="114877" ht="14.25" customHeight="1"/>
    <row r="114878" ht="14.25" customHeight="1"/>
    <row r="114879" ht="14.25" customHeight="1"/>
    <row r="114880" ht="14.25" customHeight="1"/>
    <row r="114881" ht="14.25" customHeight="1"/>
    <row r="114882" ht="14.25" customHeight="1"/>
    <row r="114883" ht="14.25" customHeight="1"/>
    <row r="114884" ht="14.25" customHeight="1"/>
    <row r="114885" ht="14.25" customHeight="1"/>
    <row r="114886" ht="14.25" customHeight="1"/>
    <row r="114887" ht="14.25" customHeight="1"/>
    <row r="114888" ht="14.25" customHeight="1"/>
    <row r="114889" ht="14.25" customHeight="1"/>
    <row r="114890" ht="14.25" customHeight="1"/>
    <row r="114891" ht="14.25" customHeight="1"/>
    <row r="114892" ht="14.25" customHeight="1"/>
    <row r="114893" ht="14.25" customHeight="1"/>
    <row r="114894" ht="14.25" customHeight="1"/>
    <row r="114895" ht="14.25" customHeight="1"/>
    <row r="114896" ht="14.25" customHeight="1"/>
    <row r="114897" ht="14.25" customHeight="1"/>
    <row r="114898" ht="14.25" customHeight="1"/>
    <row r="114899" ht="14.25" customHeight="1"/>
    <row r="114900" ht="14.25" customHeight="1"/>
    <row r="114901" ht="14.25" customHeight="1"/>
    <row r="114902" ht="14.25" customHeight="1"/>
    <row r="114903" ht="14.25" customHeight="1"/>
    <row r="114904" ht="14.25" customHeight="1"/>
    <row r="114905" ht="14.25" customHeight="1"/>
    <row r="114906" ht="14.25" customHeight="1"/>
    <row r="114907" ht="14.25" customHeight="1"/>
    <row r="114908" ht="14.25" customHeight="1"/>
    <row r="114909" ht="14.25" customHeight="1"/>
    <row r="114910" ht="14.25" customHeight="1"/>
    <row r="114911" ht="14.25" customHeight="1"/>
    <row r="114912" ht="14.25" customHeight="1"/>
    <row r="114913" ht="14.25" customHeight="1"/>
    <row r="114914" ht="14.25" customHeight="1"/>
    <row r="114915" ht="14.25" customHeight="1"/>
    <row r="114916" ht="14.25" customHeight="1"/>
    <row r="114917" ht="14.25" customHeight="1"/>
    <row r="114918" ht="14.25" customHeight="1"/>
    <row r="114919" ht="14.25" customHeight="1"/>
    <row r="114920" ht="14.25" customHeight="1"/>
    <row r="114921" ht="14.25" customHeight="1"/>
    <row r="114922" ht="14.25" customHeight="1"/>
    <row r="114923" ht="14.25" customHeight="1"/>
    <row r="114924" ht="14.25" customHeight="1"/>
    <row r="114925" ht="14.25" customHeight="1"/>
    <row r="114926" ht="14.25" customHeight="1"/>
    <row r="114927" ht="14.25" customHeight="1"/>
    <row r="114928" ht="14.25" customHeight="1"/>
    <row r="114929" ht="14.25" customHeight="1"/>
    <row r="114930" ht="14.25" customHeight="1"/>
    <row r="114931" ht="14.25" customHeight="1"/>
    <row r="114932" ht="14.25" customHeight="1"/>
    <row r="114933" ht="14.25" customHeight="1"/>
    <row r="114934" ht="14.25" customHeight="1"/>
    <row r="114935" ht="14.25" customHeight="1"/>
    <row r="114936" ht="14.25" customHeight="1"/>
    <row r="114937" ht="14.25" customHeight="1"/>
    <row r="114938" ht="14.25" customHeight="1"/>
    <row r="114939" ht="14.25" customHeight="1"/>
    <row r="114940" ht="14.25" customHeight="1"/>
    <row r="114941" ht="14.25" customHeight="1"/>
    <row r="114942" ht="14.25" customHeight="1"/>
    <row r="114943" ht="14.25" customHeight="1"/>
    <row r="114944" ht="14.25" customHeight="1"/>
    <row r="114945" ht="14.25" customHeight="1"/>
    <row r="114946" ht="14.25" customHeight="1"/>
    <row r="114947" ht="14.25" customHeight="1"/>
    <row r="114948" ht="14.25" customHeight="1"/>
    <row r="114949" ht="14.25" customHeight="1"/>
    <row r="114950" ht="14.25" customHeight="1"/>
    <row r="114951" ht="14.25" customHeight="1"/>
    <row r="114952" ht="14.25" customHeight="1"/>
    <row r="114953" ht="14.25" customHeight="1"/>
    <row r="114954" ht="14.25" customHeight="1"/>
    <row r="114955" ht="14.25" customHeight="1"/>
    <row r="114956" ht="14.25" customHeight="1"/>
    <row r="114957" ht="14.25" customHeight="1"/>
    <row r="114958" ht="14.25" customHeight="1"/>
    <row r="114959" ht="14.25" customHeight="1"/>
    <row r="114960" ht="14.25" customHeight="1"/>
    <row r="114961" ht="14.25" customHeight="1"/>
    <row r="114962" ht="14.25" customHeight="1"/>
    <row r="114963" ht="14.25" customHeight="1"/>
    <row r="114964" ht="14.25" customHeight="1"/>
    <row r="114965" ht="14.25" customHeight="1"/>
    <row r="114966" ht="14.25" customHeight="1"/>
    <row r="114967" ht="14.25" customHeight="1"/>
    <row r="114968" ht="14.25" customHeight="1"/>
    <row r="114969" ht="14.25" customHeight="1"/>
    <row r="114970" ht="14.25" customHeight="1"/>
    <row r="114971" ht="14.25" customHeight="1"/>
    <row r="114972" ht="14.25" customHeight="1"/>
    <row r="114973" ht="14.25" customHeight="1"/>
    <row r="114974" ht="14.25" customHeight="1"/>
    <row r="114975" ht="14.25" customHeight="1"/>
    <row r="114976" ht="14.25" customHeight="1"/>
    <row r="114977" ht="14.25" customHeight="1"/>
    <row r="114978" ht="14.25" customHeight="1"/>
    <row r="114979" ht="14.25" customHeight="1"/>
    <row r="114980" ht="14.25" customHeight="1"/>
    <row r="114981" ht="14.25" customHeight="1"/>
    <row r="114982" ht="14.25" customHeight="1"/>
    <row r="114983" ht="14.25" customHeight="1"/>
    <row r="114984" ht="14.25" customHeight="1"/>
    <row r="114985" ht="14.25" customHeight="1"/>
    <row r="114986" ht="14.25" customHeight="1"/>
    <row r="114987" ht="14.25" customHeight="1"/>
    <row r="114988" ht="14.25" customHeight="1"/>
    <row r="114989" ht="14.25" customHeight="1"/>
    <row r="114990" ht="14.25" customHeight="1"/>
    <row r="114991" ht="14.25" customHeight="1"/>
    <row r="114992" ht="14.25" customHeight="1"/>
    <row r="114993" ht="14.25" customHeight="1"/>
    <row r="114994" ht="14.25" customHeight="1"/>
    <row r="114995" ht="14.25" customHeight="1"/>
    <row r="114996" ht="14.25" customHeight="1"/>
    <row r="114997" ht="14.25" customHeight="1"/>
    <row r="114998" ht="14.25" customHeight="1"/>
    <row r="114999" ht="14.25" customHeight="1"/>
    <row r="115000" ht="14.25" customHeight="1"/>
    <row r="115001" ht="14.25" customHeight="1"/>
    <row r="115002" ht="14.25" customHeight="1"/>
    <row r="115003" ht="14.25" customHeight="1"/>
    <row r="115004" ht="14.25" customHeight="1"/>
    <row r="115005" ht="14.25" customHeight="1"/>
    <row r="115006" ht="14.25" customHeight="1"/>
    <row r="115007" ht="14.25" customHeight="1"/>
    <row r="115008" ht="14.25" customHeight="1"/>
    <row r="115009" ht="14.25" customHeight="1"/>
    <row r="115010" ht="14.25" customHeight="1"/>
    <row r="115011" ht="14.25" customHeight="1"/>
    <row r="115012" ht="14.25" customHeight="1"/>
    <row r="115013" ht="14.25" customHeight="1"/>
    <row r="115014" ht="14.25" customHeight="1"/>
    <row r="115015" ht="14.25" customHeight="1"/>
    <row r="115016" ht="14.25" customHeight="1"/>
    <row r="115017" ht="14.25" customHeight="1"/>
    <row r="115018" ht="14.25" customHeight="1"/>
    <row r="115019" ht="14.25" customHeight="1"/>
    <row r="115020" ht="14.25" customHeight="1"/>
    <row r="115021" ht="14.25" customHeight="1"/>
    <row r="115022" ht="14.25" customHeight="1"/>
    <row r="115023" ht="14.25" customHeight="1"/>
    <row r="115024" ht="14.25" customHeight="1"/>
    <row r="115025" ht="14.25" customHeight="1"/>
    <row r="115026" ht="14.25" customHeight="1"/>
    <row r="115027" ht="14.25" customHeight="1"/>
    <row r="115028" ht="14.25" customHeight="1"/>
    <row r="115029" ht="14.25" customHeight="1"/>
    <row r="115030" ht="14.25" customHeight="1"/>
    <row r="115031" ht="14.25" customHeight="1"/>
    <row r="115032" ht="14.25" customHeight="1"/>
    <row r="115033" ht="14.25" customHeight="1"/>
    <row r="115034" ht="14.25" customHeight="1"/>
    <row r="115035" ht="14.25" customHeight="1"/>
    <row r="115036" ht="14.25" customHeight="1"/>
    <row r="115037" ht="14.25" customHeight="1"/>
    <row r="115038" ht="14.25" customHeight="1"/>
    <row r="115039" ht="14.25" customHeight="1"/>
    <row r="115040" ht="14.25" customHeight="1"/>
    <row r="115041" ht="14.25" customHeight="1"/>
    <row r="115042" ht="14.25" customHeight="1"/>
    <row r="115043" ht="14.25" customHeight="1"/>
    <row r="115044" ht="14.25" customHeight="1"/>
    <row r="115045" ht="14.25" customHeight="1"/>
    <row r="115046" ht="14.25" customHeight="1"/>
    <row r="115047" ht="14.25" customHeight="1"/>
    <row r="115048" ht="14.25" customHeight="1"/>
    <row r="115049" ht="14.25" customHeight="1"/>
    <row r="115050" ht="14.25" customHeight="1"/>
    <row r="115051" ht="14.25" customHeight="1"/>
    <row r="115052" ht="14.25" customHeight="1"/>
    <row r="115053" ht="14.25" customHeight="1"/>
    <row r="115054" ht="14.25" customHeight="1"/>
    <row r="115055" ht="14.25" customHeight="1"/>
    <row r="115056" ht="14.25" customHeight="1"/>
    <row r="115057" ht="14.25" customHeight="1"/>
    <row r="115058" ht="14.25" customHeight="1"/>
    <row r="115059" ht="14.25" customHeight="1"/>
    <row r="115060" ht="14.25" customHeight="1"/>
    <row r="115061" ht="14.25" customHeight="1"/>
    <row r="115062" ht="14.25" customHeight="1"/>
    <row r="115063" ht="14.25" customHeight="1"/>
    <row r="115064" ht="14.25" customHeight="1"/>
    <row r="115065" ht="14.25" customHeight="1"/>
    <row r="115066" ht="14.25" customHeight="1"/>
    <row r="115067" ht="14.25" customHeight="1"/>
    <row r="115068" ht="14.25" customHeight="1"/>
    <row r="115069" ht="14.25" customHeight="1"/>
    <row r="115070" ht="14.25" customHeight="1"/>
    <row r="115071" ht="14.25" customHeight="1"/>
    <row r="115072" ht="14.25" customHeight="1"/>
    <row r="115073" ht="14.25" customHeight="1"/>
    <row r="115074" ht="14.25" customHeight="1"/>
    <row r="115075" ht="14.25" customHeight="1"/>
    <row r="115076" ht="14.25" customHeight="1"/>
    <row r="115077" ht="14.25" customHeight="1"/>
    <row r="115078" ht="14.25" customHeight="1"/>
    <row r="115079" ht="14.25" customHeight="1"/>
    <row r="115080" ht="14.25" customHeight="1"/>
    <row r="115081" ht="14.25" customHeight="1"/>
    <row r="115082" ht="14.25" customHeight="1"/>
    <row r="115083" ht="14.25" customHeight="1"/>
    <row r="115084" ht="14.25" customHeight="1"/>
    <row r="115085" ht="14.25" customHeight="1"/>
    <row r="115086" ht="14.25" customHeight="1"/>
    <row r="115087" ht="14.25" customHeight="1"/>
    <row r="115088" ht="14.25" customHeight="1"/>
    <row r="115089" ht="14.25" customHeight="1"/>
    <row r="115090" ht="14.25" customHeight="1"/>
    <row r="115091" ht="14.25" customHeight="1"/>
    <row r="115092" ht="14.25" customHeight="1"/>
    <row r="115093" ht="14.25" customHeight="1"/>
    <row r="115094" ht="14.25" customHeight="1"/>
    <row r="115095" ht="14.25" customHeight="1"/>
    <row r="115096" ht="14.25" customHeight="1"/>
    <row r="115097" ht="14.25" customHeight="1"/>
    <row r="115098" ht="14.25" customHeight="1"/>
    <row r="115099" ht="14.25" customHeight="1"/>
    <row r="115100" ht="14.25" customHeight="1"/>
    <row r="115101" ht="14.25" customHeight="1"/>
    <row r="115102" ht="14.25" customHeight="1"/>
    <row r="115103" ht="14.25" customHeight="1"/>
    <row r="115104" ht="14.25" customHeight="1"/>
    <row r="115105" ht="14.25" customHeight="1"/>
    <row r="115106" ht="14.25" customHeight="1"/>
    <row r="115107" ht="14.25" customHeight="1"/>
    <row r="115108" ht="14.25" customHeight="1"/>
    <row r="115109" ht="14.25" customHeight="1"/>
    <row r="115110" ht="14.25" customHeight="1"/>
    <row r="115111" ht="14.25" customHeight="1"/>
    <row r="115112" ht="14.25" customHeight="1"/>
    <row r="115113" ht="14.25" customHeight="1"/>
    <row r="115114" ht="14.25" customHeight="1"/>
    <row r="115115" ht="14.25" customHeight="1"/>
    <row r="115116" ht="14.25" customHeight="1"/>
    <row r="115117" ht="14.25" customHeight="1"/>
    <row r="115118" ht="14.25" customHeight="1"/>
    <row r="115119" ht="14.25" customHeight="1"/>
    <row r="115120" ht="14.25" customHeight="1"/>
    <row r="115121" ht="14.25" customHeight="1"/>
    <row r="115122" ht="14.25" customHeight="1"/>
    <row r="115123" ht="14.25" customHeight="1"/>
    <row r="115124" ht="14.25" customHeight="1"/>
    <row r="115125" ht="14.25" customHeight="1"/>
    <row r="115126" ht="14.25" customHeight="1"/>
    <row r="115127" ht="14.25" customHeight="1"/>
    <row r="115128" ht="14.25" customHeight="1"/>
    <row r="115129" ht="14.25" customHeight="1"/>
    <row r="115130" ht="14.25" customHeight="1"/>
    <row r="115131" ht="14.25" customHeight="1"/>
    <row r="115132" ht="14.25" customHeight="1"/>
    <row r="115133" ht="14.25" customHeight="1"/>
    <row r="115134" ht="14.25" customHeight="1"/>
    <row r="115135" ht="14.25" customHeight="1"/>
    <row r="115136" ht="14.25" customHeight="1"/>
    <row r="115137" ht="14.25" customHeight="1"/>
    <row r="115138" ht="14.25" customHeight="1"/>
    <row r="115139" ht="14.25" customHeight="1"/>
    <row r="115140" ht="14.25" customHeight="1"/>
    <row r="115141" ht="14.25" customHeight="1"/>
    <row r="115142" ht="14.25" customHeight="1"/>
    <row r="115143" ht="14.25" customHeight="1"/>
    <row r="115144" ht="14.25" customHeight="1"/>
    <row r="115145" ht="14.25" customHeight="1"/>
    <row r="115146" ht="14.25" customHeight="1"/>
    <row r="115147" ht="14.25" customHeight="1"/>
    <row r="115148" ht="14.25" customHeight="1"/>
    <row r="115149" ht="14.25" customHeight="1"/>
    <row r="115150" ht="14.25" customHeight="1"/>
    <row r="115151" ht="14.25" customHeight="1"/>
    <row r="115152" ht="14.25" customHeight="1"/>
    <row r="115153" ht="14.25" customHeight="1"/>
    <row r="115154" ht="14.25" customHeight="1"/>
    <row r="115155" ht="14.25" customHeight="1"/>
    <row r="115156" ht="14.25" customHeight="1"/>
    <row r="115157" ht="14.25" customHeight="1"/>
    <row r="115158" ht="14.25" customHeight="1"/>
    <row r="115159" ht="14.25" customHeight="1"/>
    <row r="115160" ht="14.25" customHeight="1"/>
    <row r="115161" ht="14.25" customHeight="1"/>
    <row r="115162" ht="14.25" customHeight="1"/>
    <row r="115163" ht="14.25" customHeight="1"/>
    <row r="115164" ht="14.25" customHeight="1"/>
    <row r="115165" ht="14.25" customHeight="1"/>
    <row r="115166" ht="14.25" customHeight="1"/>
    <row r="115167" ht="14.25" customHeight="1"/>
    <row r="115168" ht="14.25" customHeight="1"/>
    <row r="115169" ht="14.25" customHeight="1"/>
    <row r="115170" ht="14.25" customHeight="1"/>
    <row r="115171" ht="14.25" customHeight="1"/>
    <row r="115172" ht="14.25" customHeight="1"/>
    <row r="115173" ht="14.25" customHeight="1"/>
    <row r="115174" ht="14.25" customHeight="1"/>
    <row r="115175" ht="14.25" customHeight="1"/>
    <row r="115176" ht="14.25" customHeight="1"/>
    <row r="115177" ht="14.25" customHeight="1"/>
    <row r="115178" ht="14.25" customHeight="1"/>
    <row r="115179" ht="14.25" customHeight="1"/>
    <row r="115180" ht="14.25" customHeight="1"/>
    <row r="115181" ht="14.25" customHeight="1"/>
    <row r="115182" ht="14.25" customHeight="1"/>
    <row r="115183" ht="14.25" customHeight="1"/>
    <row r="115184" ht="14.25" customHeight="1"/>
    <row r="115185" ht="14.25" customHeight="1"/>
    <row r="115186" ht="14.25" customHeight="1"/>
    <row r="115187" ht="14.25" customHeight="1"/>
    <row r="115188" ht="14.25" customHeight="1"/>
    <row r="115189" ht="14.25" customHeight="1"/>
    <row r="115190" ht="14.25" customHeight="1"/>
    <row r="115191" ht="14.25" customHeight="1"/>
    <row r="115192" ht="14.25" customHeight="1"/>
    <row r="115193" ht="14.25" customHeight="1"/>
    <row r="115194" ht="14.25" customHeight="1"/>
    <row r="115195" ht="14.25" customHeight="1"/>
    <row r="115196" ht="14.25" customHeight="1"/>
    <row r="115197" ht="14.25" customHeight="1"/>
    <row r="115198" ht="14.25" customHeight="1"/>
    <row r="115199" ht="14.25" customHeight="1"/>
    <row r="115200" ht="14.25" customHeight="1"/>
    <row r="115201" ht="14.25" customHeight="1"/>
    <row r="115202" ht="14.25" customHeight="1"/>
    <row r="115203" ht="14.25" customHeight="1"/>
    <row r="115204" ht="14.25" customHeight="1"/>
    <row r="115205" ht="14.25" customHeight="1"/>
    <row r="115206" ht="14.25" customHeight="1"/>
    <row r="115207" ht="14.25" customHeight="1"/>
    <row r="115208" ht="14.25" customHeight="1"/>
    <row r="115209" ht="14.25" customHeight="1"/>
    <row r="115210" ht="14.25" customHeight="1"/>
    <row r="115211" ht="14.25" customHeight="1"/>
    <row r="115212" ht="14.25" customHeight="1"/>
    <row r="115213" ht="14.25" customHeight="1"/>
    <row r="115214" ht="14.25" customHeight="1"/>
    <row r="115215" ht="14.25" customHeight="1"/>
    <row r="115216" ht="14.25" customHeight="1"/>
    <row r="115217" ht="14.25" customHeight="1"/>
    <row r="115218" ht="14.25" customHeight="1"/>
    <row r="115219" ht="14.25" customHeight="1"/>
    <row r="115220" ht="14.25" customHeight="1"/>
    <row r="115221" ht="14.25" customHeight="1"/>
    <row r="115222" ht="14.25" customHeight="1"/>
    <row r="115223" ht="14.25" customHeight="1"/>
    <row r="115224" ht="14.25" customHeight="1"/>
    <row r="115225" ht="14.25" customHeight="1"/>
    <row r="115226" ht="14.25" customHeight="1"/>
    <row r="115227" ht="14.25" customHeight="1"/>
    <row r="115228" ht="14.25" customHeight="1"/>
    <row r="115229" ht="14.25" customHeight="1"/>
    <row r="115230" ht="14.25" customHeight="1"/>
    <row r="115231" ht="14.25" customHeight="1"/>
    <row r="115232" ht="14.25" customHeight="1"/>
    <row r="115233" ht="14.25" customHeight="1"/>
    <row r="115234" ht="14.25" customHeight="1"/>
    <row r="115235" ht="14.25" customHeight="1"/>
    <row r="115236" ht="14.25" customHeight="1"/>
    <row r="115237" ht="14.25" customHeight="1"/>
    <row r="115238" ht="14.25" customHeight="1"/>
    <row r="115239" ht="14.25" customHeight="1"/>
    <row r="115240" ht="14.25" customHeight="1"/>
    <row r="115241" ht="14.25" customHeight="1"/>
    <row r="115242" ht="14.25" customHeight="1"/>
    <row r="115243" ht="14.25" customHeight="1"/>
    <row r="115244" ht="14.25" customHeight="1"/>
    <row r="115245" ht="14.25" customHeight="1"/>
    <row r="115246" ht="14.25" customHeight="1"/>
    <row r="115247" ht="14.25" customHeight="1"/>
    <row r="115248" ht="14.25" customHeight="1"/>
    <row r="115249" ht="14.25" customHeight="1"/>
    <row r="115250" ht="14.25" customHeight="1"/>
    <row r="115251" ht="14.25" customHeight="1"/>
    <row r="115252" ht="14.25" customHeight="1"/>
    <row r="115253" ht="14.25" customHeight="1"/>
    <row r="115254" ht="14.25" customHeight="1"/>
    <row r="115255" ht="14.25" customHeight="1"/>
    <row r="115256" ht="14.25" customHeight="1"/>
    <row r="115257" ht="14.25" customHeight="1"/>
    <row r="115258" ht="14.25" customHeight="1"/>
    <row r="115259" ht="14.25" customHeight="1"/>
    <row r="115260" ht="14.25" customHeight="1"/>
    <row r="115261" ht="14.25" customHeight="1"/>
    <row r="115262" ht="14.25" customHeight="1"/>
    <row r="115263" ht="14.25" customHeight="1"/>
    <row r="115264" ht="14.25" customHeight="1"/>
    <row r="115265" ht="14.25" customHeight="1"/>
    <row r="115266" ht="14.25" customHeight="1"/>
    <row r="115267" ht="14.25" customHeight="1"/>
    <row r="115268" ht="14.25" customHeight="1"/>
    <row r="115269" ht="14.25" customHeight="1"/>
    <row r="115270" ht="14.25" customHeight="1"/>
    <row r="115271" ht="14.25" customHeight="1"/>
    <row r="115272" ht="14.25" customHeight="1"/>
    <row r="115273" ht="14.25" customHeight="1"/>
    <row r="115274" ht="14.25" customHeight="1"/>
    <row r="115275" ht="14.25" customHeight="1"/>
    <row r="115276" ht="14.25" customHeight="1"/>
    <row r="115277" ht="14.25" customHeight="1"/>
    <row r="115278" ht="14.25" customHeight="1"/>
    <row r="115279" ht="14.25" customHeight="1"/>
    <row r="115280" ht="14.25" customHeight="1"/>
    <row r="115281" ht="14.25" customHeight="1"/>
    <row r="115282" ht="14.25" customHeight="1"/>
    <row r="115283" ht="14.25" customHeight="1"/>
    <row r="115284" ht="14.25" customHeight="1"/>
    <row r="115285" ht="14.25" customHeight="1"/>
    <row r="115286" ht="14.25" customHeight="1"/>
    <row r="115287" ht="14.25" customHeight="1"/>
    <row r="115288" ht="14.25" customHeight="1"/>
    <row r="115289" ht="14.25" customHeight="1"/>
    <row r="115290" ht="14.25" customHeight="1"/>
    <row r="115291" ht="14.25" customHeight="1"/>
    <row r="115292" ht="14.25" customHeight="1"/>
    <row r="115293" ht="14.25" customHeight="1"/>
    <row r="115294" ht="14.25" customHeight="1"/>
    <row r="115295" ht="14.25" customHeight="1"/>
    <row r="115296" ht="14.25" customHeight="1"/>
    <row r="115297" ht="14.25" customHeight="1"/>
    <row r="115298" ht="14.25" customHeight="1"/>
    <row r="115299" ht="14.25" customHeight="1"/>
    <row r="115300" ht="14.25" customHeight="1"/>
    <row r="115301" ht="14.25" customHeight="1"/>
    <row r="115302" ht="14.25" customHeight="1"/>
    <row r="115303" ht="14.25" customHeight="1"/>
    <row r="115304" ht="14.25" customHeight="1"/>
    <row r="115305" ht="14.25" customHeight="1"/>
    <row r="115306" ht="14.25" customHeight="1"/>
    <row r="115307" ht="14.25" customHeight="1"/>
    <row r="115308" ht="14.25" customHeight="1"/>
    <row r="115309" ht="14.25" customHeight="1"/>
    <row r="115310" ht="14.25" customHeight="1"/>
    <row r="115311" ht="14.25" customHeight="1"/>
    <row r="115312" ht="14.25" customHeight="1"/>
    <row r="115313" ht="14.25" customHeight="1"/>
    <row r="115314" ht="14.25" customHeight="1"/>
    <row r="115315" ht="14.25" customHeight="1"/>
    <row r="115316" ht="14.25" customHeight="1"/>
    <row r="115317" ht="14.25" customHeight="1"/>
    <row r="115318" ht="14.25" customHeight="1"/>
    <row r="115319" ht="14.25" customHeight="1"/>
    <row r="115320" ht="14.25" customHeight="1"/>
    <row r="115321" ht="14.25" customHeight="1"/>
    <row r="115322" ht="14.25" customHeight="1"/>
    <row r="115323" ht="14.25" customHeight="1"/>
    <row r="115324" ht="14.25" customHeight="1"/>
    <row r="115325" ht="14.25" customHeight="1"/>
    <row r="115326" ht="14.25" customHeight="1"/>
    <row r="115327" ht="14.25" customHeight="1"/>
    <row r="115328" ht="14.25" customHeight="1"/>
    <row r="115329" ht="14.25" customHeight="1"/>
    <row r="115330" ht="14.25" customHeight="1"/>
    <row r="115331" ht="14.25" customHeight="1"/>
    <row r="115332" ht="14.25" customHeight="1"/>
    <row r="115333" ht="14.25" customHeight="1"/>
    <row r="115334" ht="14.25" customHeight="1"/>
    <row r="115335" ht="14.25" customHeight="1"/>
    <row r="115336" ht="14.25" customHeight="1"/>
    <row r="115337" ht="14.25" customHeight="1"/>
    <row r="115338" ht="14.25" customHeight="1"/>
    <row r="115339" ht="14.25" customHeight="1"/>
    <row r="115340" ht="14.25" customHeight="1"/>
    <row r="115341" ht="14.25" customHeight="1"/>
    <row r="115342" ht="14.25" customHeight="1"/>
    <row r="115343" ht="14.25" customHeight="1"/>
    <row r="115344" ht="14.25" customHeight="1"/>
    <row r="115345" ht="14.25" customHeight="1"/>
    <row r="115346" ht="14.25" customHeight="1"/>
    <row r="115347" ht="14.25" customHeight="1"/>
    <row r="115348" ht="14.25" customHeight="1"/>
    <row r="115349" ht="14.25" customHeight="1"/>
    <row r="115350" ht="14.25" customHeight="1"/>
    <row r="115351" ht="14.25" customHeight="1"/>
    <row r="115352" ht="14.25" customHeight="1"/>
    <row r="115353" ht="14.25" customHeight="1"/>
    <row r="115354" ht="14.25" customHeight="1"/>
    <row r="115355" ht="14.25" customHeight="1"/>
    <row r="115356" ht="14.25" customHeight="1"/>
    <row r="115357" ht="14.25" customHeight="1"/>
    <row r="115358" ht="14.25" customHeight="1"/>
    <row r="115359" ht="14.25" customHeight="1"/>
    <row r="115360" ht="14.25" customHeight="1"/>
    <row r="115361" ht="14.25" customHeight="1"/>
    <row r="115362" ht="14.25" customHeight="1"/>
    <row r="115363" ht="14.25" customHeight="1"/>
    <row r="115364" ht="14.25" customHeight="1"/>
    <row r="115365" ht="14.25" customHeight="1"/>
    <row r="115366" ht="14.25" customHeight="1"/>
    <row r="115367" ht="14.25" customHeight="1"/>
    <row r="115368" ht="14.25" customHeight="1"/>
    <row r="115369" ht="14.25" customHeight="1"/>
    <row r="115370" ht="14.25" customHeight="1"/>
    <row r="115371" ht="14.25" customHeight="1"/>
    <row r="115372" ht="14.25" customHeight="1"/>
    <row r="115373" ht="14.25" customHeight="1"/>
    <row r="115374" ht="14.25" customHeight="1"/>
    <row r="115375" ht="14.25" customHeight="1"/>
    <row r="115376" ht="14.25" customHeight="1"/>
    <row r="115377" ht="14.25" customHeight="1"/>
    <row r="115378" ht="14.25" customHeight="1"/>
    <row r="115379" ht="14.25" customHeight="1"/>
    <row r="115380" ht="14.25" customHeight="1"/>
    <row r="115381" ht="14.25" customHeight="1"/>
    <row r="115382" ht="14.25" customHeight="1"/>
    <row r="115383" ht="14.25" customHeight="1"/>
    <row r="115384" ht="14.25" customHeight="1"/>
    <row r="115385" ht="14.25" customHeight="1"/>
    <row r="115386" ht="14.25" customHeight="1"/>
    <row r="115387" ht="14.25" customHeight="1"/>
    <row r="115388" ht="14.25" customHeight="1"/>
    <row r="115389" ht="14.25" customHeight="1"/>
    <row r="115390" ht="14.25" customHeight="1"/>
    <row r="115391" ht="14.25" customHeight="1"/>
    <row r="115392" ht="14.25" customHeight="1"/>
    <row r="115393" ht="14.25" customHeight="1"/>
    <row r="115394" ht="14.25" customHeight="1"/>
    <row r="115395" ht="14.25" customHeight="1"/>
    <row r="115396" ht="14.25" customHeight="1"/>
    <row r="115397" ht="14.25" customHeight="1"/>
    <row r="115398" ht="14.25" customHeight="1"/>
    <row r="115399" ht="14.25" customHeight="1"/>
    <row r="115400" ht="14.25" customHeight="1"/>
    <row r="115401" ht="14.25" customHeight="1"/>
    <row r="115402" ht="14.25" customHeight="1"/>
    <row r="115403" ht="14.25" customHeight="1"/>
    <row r="115404" ht="14.25" customHeight="1"/>
    <row r="115405" ht="14.25" customHeight="1"/>
    <row r="115406" ht="14.25" customHeight="1"/>
    <row r="115407" ht="14.25" customHeight="1"/>
    <row r="115408" ht="14.25" customHeight="1"/>
    <row r="115409" ht="14.25" customHeight="1"/>
    <row r="115410" ht="14.25" customHeight="1"/>
    <row r="115411" ht="14.25" customHeight="1"/>
    <row r="115412" ht="14.25" customHeight="1"/>
    <row r="115413" ht="14.25" customHeight="1"/>
    <row r="115414" ht="14.25" customHeight="1"/>
    <row r="115415" ht="14.25" customHeight="1"/>
    <row r="115416" ht="14.25" customHeight="1"/>
    <row r="115417" ht="14.25" customHeight="1"/>
    <row r="115418" ht="14.25" customHeight="1"/>
    <row r="115419" ht="14.25" customHeight="1"/>
    <row r="115420" ht="14.25" customHeight="1"/>
    <row r="115421" ht="14.25" customHeight="1"/>
    <row r="115422" ht="14.25" customHeight="1"/>
    <row r="115423" ht="14.25" customHeight="1"/>
    <row r="115424" ht="14.25" customHeight="1"/>
    <row r="115425" ht="14.25" customHeight="1"/>
    <row r="115426" ht="14.25" customHeight="1"/>
    <row r="115427" ht="14.25" customHeight="1"/>
    <row r="115428" ht="14.25" customHeight="1"/>
    <row r="115429" ht="14.25" customHeight="1"/>
    <row r="115430" ht="14.25" customHeight="1"/>
    <row r="115431" ht="14.25" customHeight="1"/>
    <row r="115432" ht="14.25" customHeight="1"/>
    <row r="115433" ht="14.25" customHeight="1"/>
    <row r="115434" ht="14.25" customHeight="1"/>
    <row r="115435" ht="14.25" customHeight="1"/>
    <row r="115436" ht="14.25" customHeight="1"/>
    <row r="115437" ht="14.25" customHeight="1"/>
    <row r="115438" ht="14.25" customHeight="1"/>
    <row r="115439" ht="14.25" customHeight="1"/>
    <row r="115440" ht="14.25" customHeight="1"/>
    <row r="115441" ht="14.25" customHeight="1"/>
    <row r="115442" ht="14.25" customHeight="1"/>
    <row r="115443" ht="14.25" customHeight="1"/>
    <row r="115444" ht="14.25" customHeight="1"/>
    <row r="115445" ht="14.25" customHeight="1"/>
    <row r="115446" ht="14.25" customHeight="1"/>
    <row r="115447" ht="14.25" customHeight="1"/>
    <row r="115448" ht="14.25" customHeight="1"/>
    <row r="115449" ht="14.25" customHeight="1"/>
    <row r="115450" ht="14.25" customHeight="1"/>
    <row r="115451" ht="14.25" customHeight="1"/>
    <row r="115452" ht="14.25" customHeight="1"/>
    <row r="115453" ht="14.25" customHeight="1"/>
    <row r="115454" ht="14.25" customHeight="1"/>
    <row r="115455" ht="14.25" customHeight="1"/>
    <row r="115456" ht="14.25" customHeight="1"/>
    <row r="115457" ht="14.25" customHeight="1"/>
    <row r="115458" ht="14.25" customHeight="1"/>
    <row r="115459" ht="14.25" customHeight="1"/>
    <row r="115460" ht="14.25" customHeight="1"/>
    <row r="115461" ht="14.25" customHeight="1"/>
    <row r="115462" ht="14.25" customHeight="1"/>
    <row r="115463" ht="14.25" customHeight="1"/>
    <row r="115464" ht="14.25" customHeight="1"/>
    <row r="115465" ht="14.25" customHeight="1"/>
    <row r="115466" ht="14.25" customHeight="1"/>
    <row r="115467" ht="14.25" customHeight="1"/>
    <row r="115468" ht="14.25" customHeight="1"/>
    <row r="115469" ht="14.25" customHeight="1"/>
    <row r="115470" ht="14.25" customHeight="1"/>
    <row r="115471" ht="14.25" customHeight="1"/>
    <row r="115472" ht="14.25" customHeight="1"/>
    <row r="115473" ht="14.25" customHeight="1"/>
    <row r="115474" ht="14.25" customHeight="1"/>
    <row r="115475" ht="14.25" customHeight="1"/>
    <row r="115476" ht="14.25" customHeight="1"/>
    <row r="115477" ht="14.25" customHeight="1"/>
    <row r="115478" ht="14.25" customHeight="1"/>
    <row r="115479" ht="14.25" customHeight="1"/>
    <row r="115480" ht="14.25" customHeight="1"/>
    <row r="115481" ht="14.25" customHeight="1"/>
    <row r="115482" ht="14.25" customHeight="1"/>
    <row r="115483" ht="14.25" customHeight="1"/>
    <row r="115484" ht="14.25" customHeight="1"/>
    <row r="115485" ht="14.25" customHeight="1"/>
    <row r="115486" ht="14.25" customHeight="1"/>
    <row r="115487" ht="14.25" customHeight="1"/>
    <row r="115488" ht="14.25" customHeight="1"/>
    <row r="115489" ht="14.25" customHeight="1"/>
    <row r="115490" ht="14.25" customHeight="1"/>
    <row r="115491" ht="14.25" customHeight="1"/>
    <row r="115492" ht="14.25" customHeight="1"/>
    <row r="115493" ht="14.25" customHeight="1"/>
    <row r="115494" ht="14.25" customHeight="1"/>
    <row r="115495" ht="14.25" customHeight="1"/>
    <row r="115496" ht="14.25" customHeight="1"/>
    <row r="115497" ht="14.25" customHeight="1"/>
    <row r="115498" ht="14.25" customHeight="1"/>
    <row r="115499" ht="14.25" customHeight="1"/>
    <row r="115500" ht="14.25" customHeight="1"/>
    <row r="115501" ht="14.25" customHeight="1"/>
    <row r="115502" ht="14.25" customHeight="1"/>
    <row r="115503" ht="14.25" customHeight="1"/>
    <row r="115504" ht="14.25" customHeight="1"/>
    <row r="115505" ht="14.25" customHeight="1"/>
    <row r="115506" ht="14.25" customHeight="1"/>
    <row r="115507" ht="14.25" customHeight="1"/>
    <row r="115508" ht="14.25" customHeight="1"/>
    <row r="115509" ht="14.25" customHeight="1"/>
    <row r="115510" ht="14.25" customHeight="1"/>
    <row r="115511" ht="14.25" customHeight="1"/>
    <row r="115512" ht="14.25" customHeight="1"/>
    <row r="115513" ht="14.25" customHeight="1"/>
    <row r="115514" ht="14.25" customHeight="1"/>
    <row r="115515" ht="14.25" customHeight="1"/>
    <row r="115516" ht="14.25" customHeight="1"/>
    <row r="115517" ht="14.25" customHeight="1"/>
    <row r="115518" ht="14.25" customHeight="1"/>
    <row r="115519" ht="14.25" customHeight="1"/>
    <row r="115520" ht="14.25" customHeight="1"/>
    <row r="115521" ht="14.25" customHeight="1"/>
    <row r="115522" ht="14.25" customHeight="1"/>
    <row r="115523" ht="14.25" customHeight="1"/>
    <row r="115524" ht="14.25" customHeight="1"/>
    <row r="115525" ht="14.25" customHeight="1"/>
    <row r="115526" ht="14.25" customHeight="1"/>
    <row r="115527" ht="14.25" customHeight="1"/>
    <row r="115528" ht="14.25" customHeight="1"/>
    <row r="115529" ht="14.25" customHeight="1"/>
    <row r="115530" ht="14.25" customHeight="1"/>
    <row r="115531" ht="14.25" customHeight="1"/>
    <row r="115532" ht="14.25" customHeight="1"/>
    <row r="115533" ht="14.25" customHeight="1"/>
    <row r="115534" ht="14.25" customHeight="1"/>
    <row r="115535" ht="14.25" customHeight="1"/>
    <row r="115536" ht="14.25" customHeight="1"/>
    <row r="115537" ht="14.25" customHeight="1"/>
    <row r="115538" ht="14.25" customHeight="1"/>
    <row r="115539" ht="14.25" customHeight="1"/>
    <row r="115540" ht="14.25" customHeight="1"/>
    <row r="115541" ht="14.25" customHeight="1"/>
    <row r="115542" ht="14.25" customHeight="1"/>
    <row r="115543" ht="14.25" customHeight="1"/>
    <row r="115544" ht="14.25" customHeight="1"/>
    <row r="115545" ht="14.25" customHeight="1"/>
    <row r="115546" ht="14.25" customHeight="1"/>
    <row r="115547" ht="14.25" customHeight="1"/>
    <row r="115548" ht="14.25" customHeight="1"/>
    <row r="115549" ht="14.25" customHeight="1"/>
    <row r="115550" ht="14.25" customHeight="1"/>
    <row r="115551" ht="14.25" customHeight="1"/>
    <row r="115552" ht="14.25" customHeight="1"/>
    <row r="115553" ht="14.25" customHeight="1"/>
    <row r="115554" ht="14.25" customHeight="1"/>
    <row r="115555" ht="14.25" customHeight="1"/>
    <row r="115556" ht="14.25" customHeight="1"/>
    <row r="115557" ht="14.25" customHeight="1"/>
    <row r="115558" ht="14.25" customHeight="1"/>
    <row r="115559" ht="14.25" customHeight="1"/>
    <row r="115560" ht="14.25" customHeight="1"/>
    <row r="115561" ht="14.25" customHeight="1"/>
    <row r="115562" ht="14.25" customHeight="1"/>
    <row r="115563" ht="14.25" customHeight="1"/>
    <row r="115564" ht="14.25" customHeight="1"/>
    <row r="115565" ht="14.25" customHeight="1"/>
    <row r="115566" ht="14.25" customHeight="1"/>
    <row r="115567" ht="14.25" customHeight="1"/>
    <row r="115568" ht="14.25" customHeight="1"/>
    <row r="115569" ht="14.25" customHeight="1"/>
    <row r="115570" ht="14.25" customHeight="1"/>
    <row r="115571" ht="14.25" customHeight="1"/>
    <row r="115572" ht="14.25" customHeight="1"/>
    <row r="115573" ht="14.25" customHeight="1"/>
    <row r="115574" ht="14.25" customHeight="1"/>
    <row r="115575" ht="14.25" customHeight="1"/>
    <row r="115576" ht="14.25" customHeight="1"/>
    <row r="115577" ht="14.25" customHeight="1"/>
    <row r="115578" ht="14.25" customHeight="1"/>
    <row r="115579" ht="14.25" customHeight="1"/>
    <row r="115580" ht="14.25" customHeight="1"/>
    <row r="115581" ht="14.25" customHeight="1"/>
    <row r="115582" ht="14.25" customHeight="1"/>
    <row r="115583" ht="14.25" customHeight="1"/>
    <row r="115584" ht="14.25" customHeight="1"/>
    <row r="115585" ht="14.25" customHeight="1"/>
    <row r="115586" ht="14.25" customHeight="1"/>
    <row r="115587" ht="14.25" customHeight="1"/>
    <row r="115588" ht="14.25" customHeight="1"/>
    <row r="115589" ht="14.25" customHeight="1"/>
    <row r="115590" ht="14.25" customHeight="1"/>
    <row r="115591" ht="14.25" customHeight="1"/>
    <row r="115592" ht="14.25" customHeight="1"/>
    <row r="115593" ht="14.25" customHeight="1"/>
    <row r="115594" ht="14.25" customHeight="1"/>
    <row r="115595" ht="14.25" customHeight="1"/>
    <row r="115596" ht="14.25" customHeight="1"/>
    <row r="115597" ht="14.25" customHeight="1"/>
    <row r="115598" ht="14.25" customHeight="1"/>
    <row r="115599" ht="14.25" customHeight="1"/>
    <row r="115600" ht="14.25" customHeight="1"/>
    <row r="115601" ht="14.25" customHeight="1"/>
    <row r="115602" ht="14.25" customHeight="1"/>
    <row r="115603" ht="14.25" customHeight="1"/>
    <row r="115604" ht="14.25" customHeight="1"/>
    <row r="115605" ht="14.25" customHeight="1"/>
    <row r="115606" ht="14.25" customHeight="1"/>
    <row r="115607" ht="14.25" customHeight="1"/>
    <row r="115608" ht="14.25" customHeight="1"/>
    <row r="115609" ht="14.25" customHeight="1"/>
    <row r="115610" ht="14.25" customHeight="1"/>
    <row r="115611" ht="14.25" customHeight="1"/>
    <row r="115612" ht="14.25" customHeight="1"/>
    <row r="115613" ht="14.25" customHeight="1"/>
    <row r="115614" ht="14.25" customHeight="1"/>
    <row r="115615" ht="14.25" customHeight="1"/>
    <row r="115616" ht="14.25" customHeight="1"/>
    <row r="115617" ht="14.25" customHeight="1"/>
    <row r="115618" ht="14.25" customHeight="1"/>
    <row r="115619" ht="14.25" customHeight="1"/>
    <row r="115620" ht="14.25" customHeight="1"/>
    <row r="115621" ht="14.25" customHeight="1"/>
    <row r="115622" ht="14.25" customHeight="1"/>
    <row r="115623" ht="14.25" customHeight="1"/>
    <row r="115624" ht="14.25" customHeight="1"/>
    <row r="115625" ht="14.25" customHeight="1"/>
    <row r="115626" ht="14.25" customHeight="1"/>
    <row r="115627" ht="14.25" customHeight="1"/>
    <row r="115628" ht="14.25" customHeight="1"/>
    <row r="115629" ht="14.25" customHeight="1"/>
    <row r="115630" ht="14.25" customHeight="1"/>
    <row r="115631" ht="14.25" customHeight="1"/>
    <row r="115632" ht="14.25" customHeight="1"/>
    <row r="115633" ht="14.25" customHeight="1"/>
    <row r="115634" ht="14.25" customHeight="1"/>
    <row r="115635" ht="14.25" customHeight="1"/>
    <row r="115636" ht="14.25" customHeight="1"/>
    <row r="115637" ht="14.25" customHeight="1"/>
    <row r="115638" ht="14.25" customHeight="1"/>
    <row r="115639" ht="14.25" customHeight="1"/>
    <row r="115640" ht="14.25" customHeight="1"/>
    <row r="115641" ht="14.25" customHeight="1"/>
    <row r="115642" ht="14.25" customHeight="1"/>
    <row r="115643" ht="14.25" customHeight="1"/>
    <row r="115644" ht="14.25" customHeight="1"/>
    <row r="115645" ht="14.25" customHeight="1"/>
    <row r="115646" ht="14.25" customHeight="1"/>
    <row r="115647" ht="14.25" customHeight="1"/>
    <row r="115648" ht="14.25" customHeight="1"/>
    <row r="115649" ht="14.25" customHeight="1"/>
    <row r="115650" ht="14.25" customHeight="1"/>
    <row r="115651" ht="14.25" customHeight="1"/>
    <row r="115652" ht="14.25" customHeight="1"/>
    <row r="115653" ht="14.25" customHeight="1"/>
    <row r="115654" ht="14.25" customHeight="1"/>
    <row r="115655" ht="14.25" customHeight="1"/>
    <row r="115656" ht="14.25" customHeight="1"/>
    <row r="115657" ht="14.25" customHeight="1"/>
    <row r="115658" ht="14.25" customHeight="1"/>
    <row r="115659" ht="14.25" customHeight="1"/>
    <row r="115660" ht="14.25" customHeight="1"/>
    <row r="115661" ht="14.25" customHeight="1"/>
    <row r="115662" ht="14.25" customHeight="1"/>
    <row r="115663" ht="14.25" customHeight="1"/>
    <row r="115664" ht="14.25" customHeight="1"/>
    <row r="115665" ht="14.25" customHeight="1"/>
    <row r="115666" ht="14.25" customHeight="1"/>
    <row r="115667" ht="14.25" customHeight="1"/>
    <row r="115668" ht="14.25" customHeight="1"/>
    <row r="115669" ht="14.25" customHeight="1"/>
    <row r="115670" ht="14.25" customHeight="1"/>
    <row r="115671" ht="14.25" customHeight="1"/>
    <row r="115672" ht="14.25" customHeight="1"/>
    <row r="115673" ht="14.25" customHeight="1"/>
    <row r="115674" ht="14.25" customHeight="1"/>
    <row r="115675" ht="14.25" customHeight="1"/>
    <row r="115676" ht="14.25" customHeight="1"/>
    <row r="115677" ht="14.25" customHeight="1"/>
    <row r="115678" ht="14.25" customHeight="1"/>
    <row r="115679" ht="14.25" customHeight="1"/>
    <row r="115680" ht="14.25" customHeight="1"/>
    <row r="115681" ht="14.25" customHeight="1"/>
    <row r="115682" ht="14.25" customHeight="1"/>
    <row r="115683" ht="14.25" customHeight="1"/>
    <row r="115684" ht="14.25" customHeight="1"/>
    <row r="115685" ht="14.25" customHeight="1"/>
    <row r="115686" ht="14.25" customHeight="1"/>
    <row r="115687" ht="14.25" customHeight="1"/>
    <row r="115688" ht="14.25" customHeight="1"/>
    <row r="115689" ht="14.25" customHeight="1"/>
    <row r="115690" ht="14.25" customHeight="1"/>
    <row r="115691" ht="14.25" customHeight="1"/>
    <row r="115692" ht="14.25" customHeight="1"/>
    <row r="115693" ht="14.25" customHeight="1"/>
    <row r="115694" ht="14.25" customHeight="1"/>
    <row r="115695" ht="14.25" customHeight="1"/>
    <row r="115696" ht="14.25" customHeight="1"/>
    <row r="115697" ht="14.25" customHeight="1"/>
    <row r="115698" ht="14.25" customHeight="1"/>
    <row r="115699" ht="14.25" customHeight="1"/>
    <row r="115700" ht="14.25" customHeight="1"/>
    <row r="115701" ht="14.25" customHeight="1"/>
    <row r="115702" ht="14.25" customHeight="1"/>
    <row r="115703" ht="14.25" customHeight="1"/>
    <row r="115704" ht="14.25" customHeight="1"/>
    <row r="115705" ht="14.25" customHeight="1"/>
    <row r="115706" ht="14.25" customHeight="1"/>
    <row r="115707" ht="14.25" customHeight="1"/>
    <row r="115708" ht="14.25" customHeight="1"/>
    <row r="115709" ht="14.25" customHeight="1"/>
    <row r="115710" ht="14.25" customHeight="1"/>
    <row r="115711" ht="14.25" customHeight="1"/>
    <row r="115712" ht="14.25" customHeight="1"/>
    <row r="115713" ht="14.25" customHeight="1"/>
    <row r="115714" ht="14.25" customHeight="1"/>
    <row r="115715" ht="14.25" customHeight="1"/>
    <row r="115716" ht="14.25" customHeight="1"/>
    <row r="115717" ht="14.25" customHeight="1"/>
    <row r="115718" ht="14.25" customHeight="1"/>
    <row r="115719" ht="14.25" customHeight="1"/>
    <row r="115720" ht="14.25" customHeight="1"/>
    <row r="115721" ht="14.25" customHeight="1"/>
    <row r="115722" ht="14.25" customHeight="1"/>
    <row r="115723" ht="14.25" customHeight="1"/>
    <row r="115724" ht="14.25" customHeight="1"/>
    <row r="115725" ht="14.25" customHeight="1"/>
    <row r="115726" ht="14.25" customHeight="1"/>
    <row r="115727" ht="14.25" customHeight="1"/>
    <row r="115728" ht="14.25" customHeight="1"/>
    <row r="115729" ht="14.25" customHeight="1"/>
    <row r="115730" ht="14.25" customHeight="1"/>
    <row r="115731" ht="14.25" customHeight="1"/>
    <row r="115732" ht="14.25" customHeight="1"/>
    <row r="115733" ht="14.25" customHeight="1"/>
    <row r="115734" ht="14.25" customHeight="1"/>
    <row r="115735" ht="14.25" customHeight="1"/>
    <row r="115736" ht="14.25" customHeight="1"/>
    <row r="115737" ht="14.25" customHeight="1"/>
    <row r="115738" ht="14.25" customHeight="1"/>
    <row r="115739" ht="14.25" customHeight="1"/>
    <row r="115740" ht="14.25" customHeight="1"/>
    <row r="115741" ht="14.25" customHeight="1"/>
    <row r="115742" ht="14.25" customHeight="1"/>
    <row r="115743" ht="14.25" customHeight="1"/>
    <row r="115744" ht="14.25" customHeight="1"/>
    <row r="115745" ht="14.25" customHeight="1"/>
    <row r="115746" ht="14.25" customHeight="1"/>
    <row r="115747" ht="14.25" customHeight="1"/>
    <row r="115748" ht="14.25" customHeight="1"/>
    <row r="115749" ht="14.25" customHeight="1"/>
    <row r="115750" ht="14.25" customHeight="1"/>
    <row r="115751" ht="14.25" customHeight="1"/>
    <row r="115752" ht="14.25" customHeight="1"/>
    <row r="115753" ht="14.25" customHeight="1"/>
    <row r="115754" ht="14.25" customHeight="1"/>
    <row r="115755" ht="14.25" customHeight="1"/>
    <row r="115756" ht="14.25" customHeight="1"/>
    <row r="115757" ht="14.25" customHeight="1"/>
    <row r="115758" ht="14.25" customHeight="1"/>
    <row r="115759" ht="14.25" customHeight="1"/>
    <row r="115760" ht="14.25" customHeight="1"/>
    <row r="115761" ht="14.25" customHeight="1"/>
    <row r="115762" ht="14.25" customHeight="1"/>
    <row r="115763" ht="14.25" customHeight="1"/>
    <row r="115764" ht="14.25" customHeight="1"/>
    <row r="115765" ht="14.25" customHeight="1"/>
    <row r="115766" ht="14.25" customHeight="1"/>
    <row r="115767" ht="14.25" customHeight="1"/>
    <row r="115768" ht="14.25" customHeight="1"/>
    <row r="115769" ht="14.25" customHeight="1"/>
    <row r="115770" ht="14.25" customHeight="1"/>
    <row r="115771" ht="14.25" customHeight="1"/>
    <row r="115772" ht="14.25" customHeight="1"/>
    <row r="115773" ht="14.25" customHeight="1"/>
    <row r="115774" ht="14.25" customHeight="1"/>
    <row r="115775" ht="14.25" customHeight="1"/>
    <row r="115776" ht="14.25" customHeight="1"/>
    <row r="115777" ht="14.25" customHeight="1"/>
    <row r="115778" ht="14.25" customHeight="1"/>
    <row r="115779" ht="14.25" customHeight="1"/>
    <row r="115780" ht="14.25" customHeight="1"/>
    <row r="115781" ht="14.25" customHeight="1"/>
    <row r="115782" ht="14.25" customHeight="1"/>
    <row r="115783" ht="14.25" customHeight="1"/>
    <row r="115784" ht="14.25" customHeight="1"/>
    <row r="115785" ht="14.25" customHeight="1"/>
    <row r="115786" ht="14.25" customHeight="1"/>
    <row r="115787" ht="14.25" customHeight="1"/>
    <row r="115788" ht="14.25" customHeight="1"/>
    <row r="115789" ht="14.25" customHeight="1"/>
    <row r="115790" ht="14.25" customHeight="1"/>
    <row r="115791" ht="14.25" customHeight="1"/>
    <row r="115792" ht="14.25" customHeight="1"/>
    <row r="115793" ht="14.25" customHeight="1"/>
    <row r="115794" ht="14.25" customHeight="1"/>
    <row r="115795" ht="14.25" customHeight="1"/>
    <row r="115796" ht="14.25" customHeight="1"/>
    <row r="115797" ht="14.25" customHeight="1"/>
    <row r="115798" ht="14.25" customHeight="1"/>
    <row r="115799" ht="14.25" customHeight="1"/>
    <row r="115800" ht="14.25" customHeight="1"/>
    <row r="115801" ht="14.25" customHeight="1"/>
    <row r="115802" ht="14.25" customHeight="1"/>
    <row r="115803" ht="14.25" customHeight="1"/>
    <row r="115804" ht="14.25" customHeight="1"/>
    <row r="115805" ht="14.25" customHeight="1"/>
    <row r="115806" ht="14.25" customHeight="1"/>
    <row r="115807" ht="14.25" customHeight="1"/>
    <row r="115808" ht="14.25" customHeight="1"/>
    <row r="115809" ht="14.25" customHeight="1"/>
    <row r="115810" ht="14.25" customHeight="1"/>
    <row r="115811" ht="14.25" customHeight="1"/>
    <row r="115812" ht="14.25" customHeight="1"/>
    <row r="115813" ht="14.25" customHeight="1"/>
    <row r="115814" ht="14.25" customHeight="1"/>
    <row r="115815" ht="14.25" customHeight="1"/>
    <row r="115816" ht="14.25" customHeight="1"/>
    <row r="115817" ht="14.25" customHeight="1"/>
    <row r="115818" ht="14.25" customHeight="1"/>
    <row r="115819" ht="14.25" customHeight="1"/>
    <row r="115820" ht="14.25" customHeight="1"/>
    <row r="115821" ht="14.25" customHeight="1"/>
    <row r="115822" ht="14.25" customHeight="1"/>
    <row r="115823" ht="14.25" customHeight="1"/>
    <row r="115824" ht="14.25" customHeight="1"/>
    <row r="115825" ht="14.25" customHeight="1"/>
    <row r="115826" ht="14.25" customHeight="1"/>
    <row r="115827" ht="14.25" customHeight="1"/>
    <row r="115828" ht="14.25" customHeight="1"/>
    <row r="115829" ht="14.25" customHeight="1"/>
    <row r="115830" ht="14.25" customHeight="1"/>
    <row r="115831" ht="14.25" customHeight="1"/>
    <row r="115832" ht="14.25" customHeight="1"/>
    <row r="115833" ht="14.25" customHeight="1"/>
    <row r="115834" ht="14.25" customHeight="1"/>
    <row r="115835" ht="14.25" customHeight="1"/>
    <row r="115836" ht="14.25" customHeight="1"/>
    <row r="115837" ht="14.25" customHeight="1"/>
    <row r="115838" ht="14.25" customHeight="1"/>
    <row r="115839" ht="14.25" customHeight="1"/>
    <row r="115840" ht="14.25" customHeight="1"/>
    <row r="115841" ht="14.25" customHeight="1"/>
    <row r="115842" ht="14.25" customHeight="1"/>
    <row r="115843" ht="14.25" customHeight="1"/>
    <row r="115844" ht="14.25" customHeight="1"/>
    <row r="115845" ht="14.25" customHeight="1"/>
    <row r="115846" ht="14.25" customHeight="1"/>
    <row r="115847" ht="14.25" customHeight="1"/>
    <row r="115848" ht="14.25" customHeight="1"/>
    <row r="115849" ht="14.25" customHeight="1"/>
    <row r="115850" ht="14.25" customHeight="1"/>
    <row r="115851" ht="14.25" customHeight="1"/>
    <row r="115852" ht="14.25" customHeight="1"/>
    <row r="115853" ht="14.25" customHeight="1"/>
    <row r="115854" ht="14.25" customHeight="1"/>
    <row r="115855" ht="14.25" customHeight="1"/>
    <row r="115856" ht="14.25" customHeight="1"/>
    <row r="115857" ht="14.25" customHeight="1"/>
    <row r="115858" ht="14.25" customHeight="1"/>
    <row r="115859" ht="14.25" customHeight="1"/>
    <row r="115860" ht="14.25" customHeight="1"/>
    <row r="115861" ht="14.25" customHeight="1"/>
    <row r="115862" ht="14.25" customHeight="1"/>
    <row r="115863" ht="14.25" customHeight="1"/>
    <row r="115864" ht="14.25" customHeight="1"/>
    <row r="115865" ht="14.25" customHeight="1"/>
    <row r="115866" ht="14.25" customHeight="1"/>
    <row r="115867" ht="14.25" customHeight="1"/>
    <row r="115868" ht="14.25" customHeight="1"/>
    <row r="115869" ht="14.25" customHeight="1"/>
    <row r="115870" ht="14.25" customHeight="1"/>
    <row r="115871" ht="14.25" customHeight="1"/>
    <row r="115872" ht="14.25" customHeight="1"/>
    <row r="115873" ht="14.25" customHeight="1"/>
    <row r="115874" ht="14.25" customHeight="1"/>
    <row r="115875" ht="14.25" customHeight="1"/>
    <row r="115876" ht="14.25" customHeight="1"/>
    <row r="115877" ht="14.25" customHeight="1"/>
    <row r="115878" ht="14.25" customHeight="1"/>
    <row r="115879" ht="14.25" customHeight="1"/>
    <row r="115880" ht="14.25" customHeight="1"/>
    <row r="115881" ht="14.25" customHeight="1"/>
    <row r="115882" ht="14.25" customHeight="1"/>
    <row r="115883" ht="14.25" customHeight="1"/>
    <row r="115884" ht="14.25" customHeight="1"/>
    <row r="115885" ht="14.25" customHeight="1"/>
    <row r="115886" ht="14.25" customHeight="1"/>
    <row r="115887" ht="14.25" customHeight="1"/>
    <row r="115888" ht="14.25" customHeight="1"/>
    <row r="115889" ht="14.25" customHeight="1"/>
    <row r="115890" ht="14.25" customHeight="1"/>
    <row r="115891" ht="14.25" customHeight="1"/>
    <row r="115892" ht="14.25" customHeight="1"/>
    <row r="115893" ht="14.25" customHeight="1"/>
    <row r="115894" ht="14.25" customHeight="1"/>
    <row r="115895" ht="14.25" customHeight="1"/>
    <row r="115896" ht="14.25" customHeight="1"/>
    <row r="115897" ht="14.25" customHeight="1"/>
    <row r="115898" ht="14.25" customHeight="1"/>
    <row r="115899" ht="14.25" customHeight="1"/>
    <row r="115900" ht="14.25" customHeight="1"/>
    <row r="115901" ht="14.25" customHeight="1"/>
    <row r="115902" ht="14.25" customHeight="1"/>
    <row r="115903" ht="14.25" customHeight="1"/>
    <row r="115904" ht="14.25" customHeight="1"/>
    <row r="115905" ht="14.25" customHeight="1"/>
    <row r="115906" ht="14.25" customHeight="1"/>
    <row r="115907" ht="14.25" customHeight="1"/>
    <row r="115908" ht="14.25" customHeight="1"/>
    <row r="115909" ht="14.25" customHeight="1"/>
    <row r="115910" ht="14.25" customHeight="1"/>
    <row r="115911" ht="14.25" customHeight="1"/>
    <row r="115912" ht="14.25" customHeight="1"/>
    <row r="115913" ht="14.25" customHeight="1"/>
    <row r="115914" ht="14.25" customHeight="1"/>
    <row r="115915" ht="14.25" customHeight="1"/>
    <row r="115916" ht="14.25" customHeight="1"/>
    <row r="115917" ht="14.25" customHeight="1"/>
    <row r="115918" ht="14.25" customHeight="1"/>
    <row r="115919" ht="14.25" customHeight="1"/>
    <row r="115920" ht="14.25" customHeight="1"/>
    <row r="115921" ht="14.25" customHeight="1"/>
    <row r="115922" ht="14.25" customHeight="1"/>
    <row r="115923" ht="14.25" customHeight="1"/>
    <row r="115924" ht="14.25" customHeight="1"/>
    <row r="115925" ht="14.25" customHeight="1"/>
    <row r="115926" ht="14.25" customHeight="1"/>
    <row r="115927" ht="14.25" customHeight="1"/>
    <row r="115928" ht="14.25" customHeight="1"/>
    <row r="115929" ht="14.25" customHeight="1"/>
    <row r="115930" ht="14.25" customHeight="1"/>
    <row r="115931" ht="14.25" customHeight="1"/>
    <row r="115932" ht="14.25" customHeight="1"/>
    <row r="115933" ht="14.25" customHeight="1"/>
    <row r="115934" ht="14.25" customHeight="1"/>
    <row r="115935" ht="14.25" customHeight="1"/>
    <row r="115936" ht="14.25" customHeight="1"/>
    <row r="115937" ht="14.25" customHeight="1"/>
    <row r="115938" ht="14.25" customHeight="1"/>
    <row r="115939" ht="14.25" customHeight="1"/>
    <row r="115940" ht="14.25" customHeight="1"/>
    <row r="115941" ht="14.25" customHeight="1"/>
    <row r="115942" ht="14.25" customHeight="1"/>
    <row r="115943" ht="14.25" customHeight="1"/>
    <row r="115944" ht="14.25" customHeight="1"/>
    <row r="115945" ht="14.25" customHeight="1"/>
    <row r="115946" ht="14.25" customHeight="1"/>
    <row r="115947" ht="14.25" customHeight="1"/>
    <row r="115948" ht="14.25" customHeight="1"/>
    <row r="115949" ht="14.25" customHeight="1"/>
    <row r="115950" ht="14.25" customHeight="1"/>
    <row r="115951" ht="14.25" customHeight="1"/>
    <row r="115952" ht="14.25" customHeight="1"/>
    <row r="115953" ht="14.25" customHeight="1"/>
    <row r="115954" ht="14.25" customHeight="1"/>
    <row r="115955" ht="14.25" customHeight="1"/>
    <row r="115956" ht="14.25" customHeight="1"/>
    <row r="115957" ht="14.25" customHeight="1"/>
    <row r="115958" ht="14.25" customHeight="1"/>
    <row r="115959" ht="14.25" customHeight="1"/>
    <row r="115960" ht="14.25" customHeight="1"/>
    <row r="115961" ht="14.25" customHeight="1"/>
    <row r="115962" ht="14.25" customHeight="1"/>
    <row r="115963" ht="14.25" customHeight="1"/>
    <row r="115964" ht="14.25" customHeight="1"/>
    <row r="115965" ht="14.25" customHeight="1"/>
    <row r="115966" ht="14.25" customHeight="1"/>
    <row r="115967" ht="14.25" customHeight="1"/>
    <row r="115968" ht="14.25" customHeight="1"/>
    <row r="115969" ht="14.25" customHeight="1"/>
    <row r="115970" ht="14.25" customHeight="1"/>
    <row r="115971" ht="14.25" customHeight="1"/>
    <row r="115972" ht="14.25" customHeight="1"/>
    <row r="115973" ht="14.25" customHeight="1"/>
    <row r="115974" ht="14.25" customHeight="1"/>
    <row r="115975" ht="14.25" customHeight="1"/>
    <row r="115976" ht="14.25" customHeight="1"/>
    <row r="115977" ht="14.25" customHeight="1"/>
    <row r="115978" ht="14.25" customHeight="1"/>
    <row r="115979" ht="14.25" customHeight="1"/>
    <row r="115980" ht="14.25" customHeight="1"/>
    <row r="115981" ht="14.25" customHeight="1"/>
    <row r="115982" ht="14.25" customHeight="1"/>
    <row r="115983" ht="14.25" customHeight="1"/>
    <row r="115984" ht="14.25" customHeight="1"/>
    <row r="115985" ht="14.25" customHeight="1"/>
    <row r="115986" ht="14.25" customHeight="1"/>
    <row r="115987" ht="14.25" customHeight="1"/>
    <row r="115988" ht="14.25" customHeight="1"/>
    <row r="115989" ht="14.25" customHeight="1"/>
    <row r="115990" ht="14.25" customHeight="1"/>
    <row r="115991" ht="14.25" customHeight="1"/>
    <row r="115992" ht="14.25" customHeight="1"/>
    <row r="115993" ht="14.25" customHeight="1"/>
    <row r="115994" ht="14.25" customHeight="1"/>
    <row r="115995" ht="14.25" customHeight="1"/>
    <row r="115996" ht="14.25" customHeight="1"/>
    <row r="115997" ht="14.25" customHeight="1"/>
    <row r="115998" ht="14.25" customHeight="1"/>
    <row r="115999" ht="14.25" customHeight="1"/>
    <row r="116000" ht="14.25" customHeight="1"/>
    <row r="116001" ht="14.25" customHeight="1"/>
    <row r="116002" ht="14.25" customHeight="1"/>
    <row r="116003" ht="14.25" customHeight="1"/>
    <row r="116004" ht="14.25" customHeight="1"/>
    <row r="116005" ht="14.25" customHeight="1"/>
    <row r="116006" ht="14.25" customHeight="1"/>
    <row r="116007" ht="14.25" customHeight="1"/>
    <row r="116008" ht="14.25" customHeight="1"/>
    <row r="116009" ht="14.25" customHeight="1"/>
    <row r="116010" ht="14.25" customHeight="1"/>
    <row r="116011" ht="14.25" customHeight="1"/>
    <row r="116012" ht="14.25" customHeight="1"/>
    <row r="116013" ht="14.25" customHeight="1"/>
    <row r="116014" ht="14.25" customHeight="1"/>
    <row r="116015" ht="14.25" customHeight="1"/>
    <row r="116016" ht="14.25" customHeight="1"/>
    <row r="116017" ht="14.25" customHeight="1"/>
    <row r="116018" ht="14.25" customHeight="1"/>
    <row r="116019" ht="14.25" customHeight="1"/>
    <row r="116020" ht="14.25" customHeight="1"/>
    <row r="116021" ht="14.25" customHeight="1"/>
    <row r="116022" ht="14.25" customHeight="1"/>
    <row r="116023" ht="14.25" customHeight="1"/>
    <row r="116024" ht="14.25" customHeight="1"/>
    <row r="116025" ht="14.25" customHeight="1"/>
    <row r="116026" ht="14.25" customHeight="1"/>
    <row r="116027" ht="14.25" customHeight="1"/>
    <row r="116028" ht="14.25" customHeight="1"/>
    <row r="116029" ht="14.25" customHeight="1"/>
    <row r="116030" ht="14.25" customHeight="1"/>
    <row r="116031" ht="14.25" customHeight="1"/>
    <row r="116032" ht="14.25" customHeight="1"/>
    <row r="116033" ht="14.25" customHeight="1"/>
    <row r="116034" ht="14.25" customHeight="1"/>
    <row r="116035" ht="14.25" customHeight="1"/>
    <row r="116036" ht="14.25" customHeight="1"/>
    <row r="116037" ht="14.25" customHeight="1"/>
    <row r="116038" ht="14.25" customHeight="1"/>
    <row r="116039" ht="14.25" customHeight="1"/>
    <row r="116040" ht="14.25" customHeight="1"/>
    <row r="116041" ht="14.25" customHeight="1"/>
    <row r="116042" ht="14.25" customHeight="1"/>
    <row r="116043" ht="14.25" customHeight="1"/>
    <row r="116044" ht="14.25" customHeight="1"/>
    <row r="116045" ht="14.25" customHeight="1"/>
    <row r="116046" ht="14.25" customHeight="1"/>
    <row r="116047" ht="14.25" customHeight="1"/>
    <row r="116048" ht="14.25" customHeight="1"/>
    <row r="116049" ht="14.25" customHeight="1"/>
    <row r="116050" ht="14.25" customHeight="1"/>
    <row r="116051" ht="14.25" customHeight="1"/>
    <row r="116052" ht="14.25" customHeight="1"/>
    <row r="116053" ht="14.25" customHeight="1"/>
    <row r="116054" ht="14.25" customHeight="1"/>
    <row r="116055" ht="14.25" customHeight="1"/>
    <row r="116056" ht="14.25" customHeight="1"/>
    <row r="116057" ht="14.25" customHeight="1"/>
    <row r="116058" ht="14.25" customHeight="1"/>
    <row r="116059" ht="14.25" customHeight="1"/>
    <row r="116060" ht="14.25" customHeight="1"/>
    <row r="116061" ht="14.25" customHeight="1"/>
    <row r="116062" ht="14.25" customHeight="1"/>
    <row r="116063" ht="14.25" customHeight="1"/>
    <row r="116064" ht="14.25" customHeight="1"/>
    <row r="116065" ht="14.25" customHeight="1"/>
    <row r="116066" ht="14.25" customHeight="1"/>
    <row r="116067" ht="14.25" customHeight="1"/>
    <row r="116068" ht="14.25" customHeight="1"/>
    <row r="116069" ht="14.25" customHeight="1"/>
    <row r="116070" ht="14.25" customHeight="1"/>
    <row r="116071" ht="14.25" customHeight="1"/>
    <row r="116072" ht="14.25" customHeight="1"/>
    <row r="116073" ht="14.25" customHeight="1"/>
    <row r="116074" ht="14.25" customHeight="1"/>
    <row r="116075" ht="14.25" customHeight="1"/>
    <row r="116076" ht="14.25" customHeight="1"/>
    <row r="116077" ht="14.25" customHeight="1"/>
    <row r="116078" ht="14.25" customHeight="1"/>
    <row r="116079" ht="14.25" customHeight="1"/>
    <row r="116080" ht="14.25" customHeight="1"/>
    <row r="116081" ht="14.25" customHeight="1"/>
    <row r="116082" ht="14.25" customHeight="1"/>
    <row r="116083" ht="14.25" customHeight="1"/>
    <row r="116084" ht="14.25" customHeight="1"/>
    <row r="116085" ht="14.25" customHeight="1"/>
    <row r="116086" ht="14.25" customHeight="1"/>
    <row r="116087" ht="14.25" customHeight="1"/>
    <row r="116088" ht="14.25" customHeight="1"/>
    <row r="116089" ht="14.25" customHeight="1"/>
    <row r="116090" ht="14.25" customHeight="1"/>
    <row r="116091" ht="14.25" customHeight="1"/>
    <row r="116092" ht="14.25" customHeight="1"/>
    <row r="116093" ht="14.25" customHeight="1"/>
    <row r="116094" ht="14.25" customHeight="1"/>
    <row r="116095" ht="14.25" customHeight="1"/>
    <row r="116096" ht="14.25" customHeight="1"/>
    <row r="116097" ht="14.25" customHeight="1"/>
    <row r="116098" ht="14.25" customHeight="1"/>
    <row r="116099" ht="14.25" customHeight="1"/>
    <row r="116100" ht="14.25" customHeight="1"/>
    <row r="116101" ht="14.25" customHeight="1"/>
    <row r="116102" ht="14.25" customHeight="1"/>
    <row r="116103" ht="14.25" customHeight="1"/>
    <row r="116104" ht="14.25" customHeight="1"/>
    <row r="116105" ht="14.25" customHeight="1"/>
    <row r="116106" ht="14.25" customHeight="1"/>
    <row r="116107" ht="14.25" customHeight="1"/>
    <row r="116108" ht="14.25" customHeight="1"/>
    <row r="116109" ht="14.25" customHeight="1"/>
    <row r="116110" ht="14.25" customHeight="1"/>
    <row r="116111" ht="14.25" customHeight="1"/>
    <row r="116112" ht="14.25" customHeight="1"/>
    <row r="116113" ht="14.25" customHeight="1"/>
    <row r="116114" ht="14.25" customHeight="1"/>
    <row r="116115" ht="14.25" customHeight="1"/>
    <row r="116116" ht="14.25" customHeight="1"/>
    <row r="116117" ht="14.25" customHeight="1"/>
    <row r="116118" ht="14.25" customHeight="1"/>
    <row r="116119" ht="14.25" customHeight="1"/>
    <row r="116120" ht="14.25" customHeight="1"/>
    <row r="116121" ht="14.25" customHeight="1"/>
    <row r="116122" ht="14.25" customHeight="1"/>
    <row r="116123" ht="14.25" customHeight="1"/>
    <row r="116124" ht="14.25" customHeight="1"/>
    <row r="116125" ht="14.25" customHeight="1"/>
    <row r="116126" ht="14.25" customHeight="1"/>
    <row r="116127" ht="14.25" customHeight="1"/>
    <row r="116128" ht="14.25" customHeight="1"/>
    <row r="116129" ht="14.25" customHeight="1"/>
    <row r="116130" ht="14.25" customHeight="1"/>
    <row r="116131" ht="14.25" customHeight="1"/>
    <row r="116132" ht="14.25" customHeight="1"/>
    <row r="116133" ht="14.25" customHeight="1"/>
    <row r="116134" ht="14.25" customHeight="1"/>
    <row r="116135" ht="14.25" customHeight="1"/>
    <row r="116136" ht="14.25" customHeight="1"/>
    <row r="116137" ht="14.25" customHeight="1"/>
    <row r="116138" ht="14.25" customHeight="1"/>
    <row r="116139" ht="14.25" customHeight="1"/>
    <row r="116140" ht="14.25" customHeight="1"/>
    <row r="116141" ht="14.25" customHeight="1"/>
    <row r="116142" ht="14.25" customHeight="1"/>
    <row r="116143" ht="14.25" customHeight="1"/>
    <row r="116144" ht="14.25" customHeight="1"/>
    <row r="116145" ht="14.25" customHeight="1"/>
    <row r="116146" ht="14.25" customHeight="1"/>
    <row r="116147" ht="14.25" customHeight="1"/>
    <row r="116148" ht="14.25" customHeight="1"/>
    <row r="116149" ht="14.25" customHeight="1"/>
    <row r="116150" ht="14.25" customHeight="1"/>
    <row r="116151" ht="14.25" customHeight="1"/>
    <row r="116152" ht="14.25" customHeight="1"/>
    <row r="116153" ht="14.25" customHeight="1"/>
    <row r="116154" ht="14.25" customHeight="1"/>
    <row r="116155" ht="14.25" customHeight="1"/>
    <row r="116156" ht="14.25" customHeight="1"/>
    <row r="116157" ht="14.25" customHeight="1"/>
    <row r="116158" ht="14.25" customHeight="1"/>
    <row r="116159" ht="14.25" customHeight="1"/>
    <row r="116160" ht="14.25" customHeight="1"/>
    <row r="116161" ht="14.25" customHeight="1"/>
    <row r="116162" ht="14.25" customHeight="1"/>
    <row r="116163" ht="14.25" customHeight="1"/>
    <row r="116164" ht="14.25" customHeight="1"/>
    <row r="116165" ht="14.25" customHeight="1"/>
    <row r="116166" ht="14.25" customHeight="1"/>
    <row r="116167" ht="14.25" customHeight="1"/>
    <row r="116168" ht="14.25" customHeight="1"/>
    <row r="116169" ht="14.25" customHeight="1"/>
    <row r="116170" ht="14.25" customHeight="1"/>
    <row r="116171" ht="14.25" customHeight="1"/>
    <row r="116172" ht="14.25" customHeight="1"/>
    <row r="116173" ht="14.25" customHeight="1"/>
    <row r="116174" ht="14.25" customHeight="1"/>
    <row r="116175" ht="14.25" customHeight="1"/>
    <row r="116176" ht="14.25" customHeight="1"/>
    <row r="116177" ht="14.25" customHeight="1"/>
    <row r="116178" ht="14.25" customHeight="1"/>
    <row r="116179" ht="14.25" customHeight="1"/>
    <row r="116180" ht="14.25" customHeight="1"/>
    <row r="116181" ht="14.25" customHeight="1"/>
    <row r="116182" ht="14.25" customHeight="1"/>
    <row r="116183" ht="14.25" customHeight="1"/>
    <row r="116184" ht="14.25" customHeight="1"/>
    <row r="116185" ht="14.25" customHeight="1"/>
    <row r="116186" ht="14.25" customHeight="1"/>
    <row r="116187" ht="14.25" customHeight="1"/>
    <row r="116188" ht="14.25" customHeight="1"/>
    <row r="116189" ht="14.25" customHeight="1"/>
    <row r="116190" ht="14.25" customHeight="1"/>
    <row r="116191" ht="14.25" customHeight="1"/>
    <row r="116192" ht="14.25" customHeight="1"/>
    <row r="116193" ht="14.25" customHeight="1"/>
    <row r="116194" ht="14.25" customHeight="1"/>
    <row r="116195" ht="14.25" customHeight="1"/>
    <row r="116196" ht="14.25" customHeight="1"/>
    <row r="116197" ht="14.25" customHeight="1"/>
    <row r="116198" ht="14.25" customHeight="1"/>
    <row r="116199" ht="14.25" customHeight="1"/>
    <row r="116200" ht="14.25" customHeight="1"/>
    <row r="116201" ht="14.25" customHeight="1"/>
    <row r="116202" ht="14.25" customHeight="1"/>
    <row r="116203" ht="14.25" customHeight="1"/>
    <row r="116204" ht="14.25" customHeight="1"/>
    <row r="116205" ht="14.25" customHeight="1"/>
    <row r="116206" ht="14.25" customHeight="1"/>
    <row r="116207" ht="14.25" customHeight="1"/>
    <row r="116208" ht="14.25" customHeight="1"/>
    <row r="116209" ht="14.25" customHeight="1"/>
    <row r="116210" ht="14.25" customHeight="1"/>
    <row r="116211" ht="14.25" customHeight="1"/>
    <row r="116212" ht="14.25" customHeight="1"/>
    <row r="116213" ht="14.25" customHeight="1"/>
    <row r="116214" ht="14.25" customHeight="1"/>
    <row r="116215" ht="14.25" customHeight="1"/>
    <row r="116216" ht="14.25" customHeight="1"/>
    <row r="116217" ht="14.25" customHeight="1"/>
    <row r="116218" ht="14.25" customHeight="1"/>
    <row r="116219" ht="14.25" customHeight="1"/>
    <row r="116220" ht="14.25" customHeight="1"/>
    <row r="116221" ht="14.25" customHeight="1"/>
    <row r="116222" ht="14.25" customHeight="1"/>
    <row r="116223" ht="14.25" customHeight="1"/>
    <row r="116224" ht="14.25" customHeight="1"/>
    <row r="116225" ht="14.25" customHeight="1"/>
    <row r="116226" ht="14.25" customHeight="1"/>
    <row r="116227" ht="14.25" customHeight="1"/>
    <row r="116228" ht="14.25" customHeight="1"/>
    <row r="116229" ht="14.25" customHeight="1"/>
    <row r="116230" ht="14.25" customHeight="1"/>
    <row r="116231" ht="14.25" customHeight="1"/>
    <row r="116232" ht="14.25" customHeight="1"/>
    <row r="116233" ht="14.25" customHeight="1"/>
    <row r="116234" ht="14.25" customHeight="1"/>
    <row r="116235" ht="14.25" customHeight="1"/>
    <row r="116236" ht="14.25" customHeight="1"/>
    <row r="116237" ht="14.25" customHeight="1"/>
    <row r="116238" ht="14.25" customHeight="1"/>
    <row r="116239" ht="14.25" customHeight="1"/>
    <row r="116240" ht="14.25" customHeight="1"/>
    <row r="116241" ht="14.25" customHeight="1"/>
    <row r="116242" ht="14.25" customHeight="1"/>
    <row r="116243" ht="14.25" customHeight="1"/>
    <row r="116244" ht="14.25" customHeight="1"/>
    <row r="116245" ht="14.25" customHeight="1"/>
    <row r="116246" ht="14.25" customHeight="1"/>
    <row r="116247" ht="14.25" customHeight="1"/>
    <row r="116248" ht="14.25" customHeight="1"/>
    <row r="116249" ht="14.25" customHeight="1"/>
    <row r="116250" ht="14.25" customHeight="1"/>
    <row r="116251" ht="14.25" customHeight="1"/>
    <row r="116252" ht="14.25" customHeight="1"/>
    <row r="116253" ht="14.25" customHeight="1"/>
    <row r="116254" ht="14.25" customHeight="1"/>
    <row r="116255" ht="14.25" customHeight="1"/>
    <row r="116256" ht="14.25" customHeight="1"/>
    <row r="116257" ht="14.25" customHeight="1"/>
    <row r="116258" ht="14.25" customHeight="1"/>
    <row r="116259" ht="14.25" customHeight="1"/>
    <row r="116260" ht="14.25" customHeight="1"/>
    <row r="116261" ht="14.25" customHeight="1"/>
    <row r="116262" ht="14.25" customHeight="1"/>
    <row r="116263" ht="14.25" customHeight="1"/>
    <row r="116264" ht="14.25" customHeight="1"/>
    <row r="116265" ht="14.25" customHeight="1"/>
    <row r="116266" ht="14.25" customHeight="1"/>
    <row r="116267" ht="14.25" customHeight="1"/>
    <row r="116268" ht="14.25" customHeight="1"/>
    <row r="116269" ht="14.25" customHeight="1"/>
    <row r="116270" ht="14.25" customHeight="1"/>
    <row r="116271" ht="14.25" customHeight="1"/>
    <row r="116272" ht="14.25" customHeight="1"/>
    <row r="116273" ht="14.25" customHeight="1"/>
    <row r="116274" ht="14.25" customHeight="1"/>
    <row r="116275" ht="14.25" customHeight="1"/>
    <row r="116276" ht="14.25" customHeight="1"/>
    <row r="116277" ht="14.25" customHeight="1"/>
    <row r="116278" ht="14.25" customHeight="1"/>
    <row r="116279" ht="14.25" customHeight="1"/>
    <row r="116280" ht="14.25" customHeight="1"/>
    <row r="116281" ht="14.25" customHeight="1"/>
    <row r="116282" ht="14.25" customHeight="1"/>
    <row r="116283" ht="14.25" customHeight="1"/>
    <row r="116284" ht="14.25" customHeight="1"/>
    <row r="116285" ht="14.25" customHeight="1"/>
    <row r="116286" ht="14.25" customHeight="1"/>
    <row r="116287" ht="14.25" customHeight="1"/>
    <row r="116288" ht="14.25" customHeight="1"/>
    <row r="116289" ht="14.25" customHeight="1"/>
    <row r="116290" ht="14.25" customHeight="1"/>
    <row r="116291" ht="14.25" customHeight="1"/>
    <row r="116292" ht="14.25" customHeight="1"/>
    <row r="116293" ht="14.25" customHeight="1"/>
    <row r="116294" ht="14.25" customHeight="1"/>
    <row r="116295" ht="14.25" customHeight="1"/>
    <row r="116296" ht="14.25" customHeight="1"/>
    <row r="116297" ht="14.25" customHeight="1"/>
    <row r="116298" ht="14.25" customHeight="1"/>
    <row r="116299" ht="14.25" customHeight="1"/>
    <row r="116300" ht="14.25" customHeight="1"/>
    <row r="116301" ht="14.25" customHeight="1"/>
    <row r="116302" ht="14.25" customHeight="1"/>
    <row r="116303" ht="14.25" customHeight="1"/>
    <row r="116304" ht="14.25" customHeight="1"/>
    <row r="116305" ht="14.25" customHeight="1"/>
    <row r="116306" ht="14.25" customHeight="1"/>
    <row r="116307" ht="14.25" customHeight="1"/>
    <row r="116308" ht="14.25" customHeight="1"/>
    <row r="116309" ht="14.25" customHeight="1"/>
    <row r="116310" ht="14.25" customHeight="1"/>
    <row r="116311" ht="14.25" customHeight="1"/>
    <row r="116312" ht="14.25" customHeight="1"/>
    <row r="116313" ht="14.25" customHeight="1"/>
    <row r="116314" ht="14.25" customHeight="1"/>
    <row r="116315" ht="14.25" customHeight="1"/>
    <row r="116316" ht="14.25" customHeight="1"/>
    <row r="116317" ht="14.25" customHeight="1"/>
    <row r="116318" ht="14.25" customHeight="1"/>
    <row r="116319" ht="14.25" customHeight="1"/>
    <row r="116320" ht="14.25" customHeight="1"/>
    <row r="116321" ht="14.25" customHeight="1"/>
    <row r="116322" ht="14.25" customHeight="1"/>
    <row r="116323" ht="14.25" customHeight="1"/>
    <row r="116324" ht="14.25" customHeight="1"/>
    <row r="116325" ht="14.25" customHeight="1"/>
    <row r="116326" ht="14.25" customHeight="1"/>
    <row r="116327" ht="14.25" customHeight="1"/>
    <row r="116328" ht="14.25" customHeight="1"/>
    <row r="116329" ht="14.25" customHeight="1"/>
    <row r="116330" ht="14.25" customHeight="1"/>
    <row r="116331" ht="14.25" customHeight="1"/>
    <row r="116332" ht="14.25" customHeight="1"/>
    <row r="116333" ht="14.25" customHeight="1"/>
    <row r="116334" ht="14.25" customHeight="1"/>
    <row r="116335" ht="14.25" customHeight="1"/>
    <row r="116336" ht="14.25" customHeight="1"/>
    <row r="116337" ht="14.25" customHeight="1"/>
    <row r="116338" ht="14.25" customHeight="1"/>
    <row r="116339" ht="14.25" customHeight="1"/>
    <row r="116340" ht="14.25" customHeight="1"/>
    <row r="116341" ht="14.25" customHeight="1"/>
    <row r="116342" ht="14.25" customHeight="1"/>
    <row r="116343" ht="14.25" customHeight="1"/>
    <row r="116344" ht="14.25" customHeight="1"/>
    <row r="116345" ht="14.25" customHeight="1"/>
    <row r="116346" ht="14.25" customHeight="1"/>
    <row r="116347" ht="14.25" customHeight="1"/>
    <row r="116348" ht="14.25" customHeight="1"/>
    <row r="116349" ht="14.25" customHeight="1"/>
    <row r="116350" ht="14.25" customHeight="1"/>
    <row r="116351" ht="14.25" customHeight="1"/>
    <row r="116352" ht="14.25" customHeight="1"/>
    <row r="116353" ht="14.25" customHeight="1"/>
    <row r="116354" ht="14.25" customHeight="1"/>
    <row r="116355" ht="14.25" customHeight="1"/>
    <row r="116356" ht="14.25" customHeight="1"/>
    <row r="116357" ht="14.25" customHeight="1"/>
    <row r="116358" ht="14.25" customHeight="1"/>
    <row r="116359" ht="14.25" customHeight="1"/>
    <row r="116360" ht="14.25" customHeight="1"/>
    <row r="116361" ht="14.25" customHeight="1"/>
    <row r="116362" ht="14.25" customHeight="1"/>
    <row r="116363" ht="14.25" customHeight="1"/>
    <row r="116364" ht="14.25" customHeight="1"/>
    <row r="116365" ht="14.25" customHeight="1"/>
    <row r="116366" ht="14.25" customHeight="1"/>
    <row r="116367" ht="14.25" customHeight="1"/>
    <row r="116368" ht="14.25" customHeight="1"/>
    <row r="116369" ht="14.25" customHeight="1"/>
    <row r="116370" ht="14.25" customHeight="1"/>
    <row r="116371" ht="14.25" customHeight="1"/>
    <row r="116372" ht="14.25" customHeight="1"/>
    <row r="116373" ht="14.25" customHeight="1"/>
    <row r="116374" ht="14.25" customHeight="1"/>
    <row r="116375" ht="14.25" customHeight="1"/>
    <row r="116376" ht="14.25" customHeight="1"/>
    <row r="116377" ht="14.25" customHeight="1"/>
    <row r="116378" ht="14.25" customHeight="1"/>
    <row r="116379" ht="14.25" customHeight="1"/>
    <row r="116380" ht="14.25" customHeight="1"/>
    <row r="116381" ht="14.25" customHeight="1"/>
    <row r="116382" ht="14.25" customHeight="1"/>
    <row r="116383" ht="14.25" customHeight="1"/>
    <row r="116384" ht="14.25" customHeight="1"/>
    <row r="116385" ht="14.25" customHeight="1"/>
    <row r="116386" ht="14.25" customHeight="1"/>
    <row r="116387" ht="14.25" customHeight="1"/>
    <row r="116388" ht="14.25" customHeight="1"/>
    <row r="116389" ht="14.25" customHeight="1"/>
    <row r="116390" ht="14.25" customHeight="1"/>
    <row r="116391" ht="14.25" customHeight="1"/>
    <row r="116392" ht="14.25" customHeight="1"/>
    <row r="116393" ht="14.25" customHeight="1"/>
    <row r="116394" ht="14.25" customHeight="1"/>
    <row r="116395" ht="14.25" customHeight="1"/>
    <row r="116396" ht="14.25" customHeight="1"/>
    <row r="116397" ht="14.25" customHeight="1"/>
    <row r="116398" ht="14.25" customHeight="1"/>
    <row r="116399" ht="14.25" customHeight="1"/>
    <row r="116400" ht="14.25" customHeight="1"/>
    <row r="116401" ht="14.25" customHeight="1"/>
    <row r="116402" ht="14.25" customHeight="1"/>
    <row r="116403" ht="14.25" customHeight="1"/>
    <row r="116404" ht="14.25" customHeight="1"/>
    <row r="116405" ht="14.25" customHeight="1"/>
    <row r="116406" ht="14.25" customHeight="1"/>
    <row r="116407" ht="14.25" customHeight="1"/>
    <row r="116408" ht="14.25" customHeight="1"/>
    <row r="116409" ht="14.25" customHeight="1"/>
    <row r="116410" ht="14.25" customHeight="1"/>
    <row r="116411" ht="14.25" customHeight="1"/>
    <row r="116412" ht="14.25" customHeight="1"/>
    <row r="116413" ht="14.25" customHeight="1"/>
    <row r="116414" ht="14.25" customHeight="1"/>
    <row r="116415" ht="14.25" customHeight="1"/>
    <row r="116416" ht="14.25" customHeight="1"/>
    <row r="116417" ht="14.25" customHeight="1"/>
    <row r="116418" ht="14.25" customHeight="1"/>
    <row r="116419" ht="14.25" customHeight="1"/>
    <row r="116420" ht="14.25" customHeight="1"/>
    <row r="116421" ht="14.25" customHeight="1"/>
    <row r="116422" ht="14.25" customHeight="1"/>
    <row r="116423" ht="14.25" customHeight="1"/>
    <row r="116424" ht="14.25" customHeight="1"/>
    <row r="116425" ht="14.25" customHeight="1"/>
    <row r="116426" ht="14.25" customHeight="1"/>
    <row r="116427" ht="14.25" customHeight="1"/>
    <row r="116428" ht="14.25" customHeight="1"/>
    <row r="116429" ht="14.25" customHeight="1"/>
    <row r="116430" ht="14.25" customHeight="1"/>
    <row r="116431" ht="14.25" customHeight="1"/>
    <row r="116432" ht="14.25" customHeight="1"/>
    <row r="116433" ht="14.25" customHeight="1"/>
    <row r="116434" ht="14.25" customHeight="1"/>
    <row r="116435" ht="14.25" customHeight="1"/>
    <row r="116436" ht="14.25" customHeight="1"/>
    <row r="116437" ht="14.25" customHeight="1"/>
    <row r="116438" ht="14.25" customHeight="1"/>
    <row r="116439" ht="14.25" customHeight="1"/>
    <row r="116440" ht="14.25" customHeight="1"/>
    <row r="116441" ht="14.25" customHeight="1"/>
    <row r="116442" ht="14.25" customHeight="1"/>
    <row r="116443" ht="14.25" customHeight="1"/>
    <row r="116444" ht="14.25" customHeight="1"/>
    <row r="116445" ht="14.25" customHeight="1"/>
    <row r="116446" ht="14.25" customHeight="1"/>
    <row r="116447" ht="14.25" customHeight="1"/>
    <row r="116448" ht="14.25" customHeight="1"/>
    <row r="116449" ht="14.25" customHeight="1"/>
    <row r="116450" ht="14.25" customHeight="1"/>
    <row r="116451" ht="14.25" customHeight="1"/>
    <row r="116452" ht="14.25" customHeight="1"/>
    <row r="116453" ht="14.25" customHeight="1"/>
    <row r="116454" ht="14.25" customHeight="1"/>
    <row r="116455" ht="14.25" customHeight="1"/>
    <row r="116456" ht="14.25" customHeight="1"/>
    <row r="116457" ht="14.25" customHeight="1"/>
    <row r="116458" ht="14.25" customHeight="1"/>
    <row r="116459" ht="14.25" customHeight="1"/>
    <row r="116460" ht="14.25" customHeight="1"/>
    <row r="116461" ht="14.25" customHeight="1"/>
    <row r="116462" ht="14.25" customHeight="1"/>
    <row r="116463" ht="14.25" customHeight="1"/>
    <row r="116464" ht="14.25" customHeight="1"/>
    <row r="116465" ht="14.25" customHeight="1"/>
    <row r="116466" ht="14.25" customHeight="1"/>
    <row r="116467" ht="14.25" customHeight="1"/>
    <row r="116468" ht="14.25" customHeight="1"/>
    <row r="116469" ht="14.25" customHeight="1"/>
    <row r="116470" ht="14.25" customHeight="1"/>
    <row r="116471" ht="14.25" customHeight="1"/>
    <row r="116472" ht="14.25" customHeight="1"/>
    <row r="116473" ht="14.25" customHeight="1"/>
    <row r="116474" ht="14.25" customHeight="1"/>
    <row r="116475" ht="14.25" customHeight="1"/>
    <row r="116476" ht="14.25" customHeight="1"/>
    <row r="116477" ht="14.25" customHeight="1"/>
    <row r="116478" ht="14.25" customHeight="1"/>
    <row r="116479" ht="14.25" customHeight="1"/>
    <row r="116480" ht="14.25" customHeight="1"/>
    <row r="116481" ht="14.25" customHeight="1"/>
    <row r="116482" ht="14.25" customHeight="1"/>
    <row r="116483" ht="14.25" customHeight="1"/>
    <row r="116484" ht="14.25" customHeight="1"/>
    <row r="116485" ht="14.25" customHeight="1"/>
    <row r="116486" ht="14.25" customHeight="1"/>
    <row r="116487" ht="14.25" customHeight="1"/>
    <row r="116488" ht="14.25" customHeight="1"/>
    <row r="116489" ht="14.25" customHeight="1"/>
    <row r="116490" ht="14.25" customHeight="1"/>
    <row r="116491" ht="14.25" customHeight="1"/>
    <row r="116492" ht="14.25" customHeight="1"/>
    <row r="116493" ht="14.25" customHeight="1"/>
    <row r="116494" ht="14.25" customHeight="1"/>
    <row r="116495" ht="14.25" customHeight="1"/>
    <row r="116496" ht="14.25" customHeight="1"/>
    <row r="116497" ht="14.25" customHeight="1"/>
    <row r="116498" ht="14.25" customHeight="1"/>
    <row r="116499" ht="14.25" customHeight="1"/>
    <row r="116500" ht="14.25" customHeight="1"/>
    <row r="116501" ht="14.25" customHeight="1"/>
    <row r="116502" ht="14.25" customHeight="1"/>
    <row r="116503" ht="14.25" customHeight="1"/>
    <row r="116504" ht="14.25" customHeight="1"/>
    <row r="116505" ht="14.25" customHeight="1"/>
    <row r="116506" ht="14.25" customHeight="1"/>
    <row r="116507" ht="14.25" customHeight="1"/>
    <row r="116508" ht="14.25" customHeight="1"/>
    <row r="116509" ht="14.25" customHeight="1"/>
    <row r="116510" ht="14.25" customHeight="1"/>
    <row r="116511" ht="14.25" customHeight="1"/>
    <row r="116512" ht="14.25" customHeight="1"/>
    <row r="116513" ht="14.25" customHeight="1"/>
    <row r="116514" ht="14.25" customHeight="1"/>
    <row r="116515" ht="14.25" customHeight="1"/>
    <row r="116516" ht="14.25" customHeight="1"/>
    <row r="116517" ht="14.25" customHeight="1"/>
    <row r="116518" ht="14.25" customHeight="1"/>
    <row r="116519" ht="14.25" customHeight="1"/>
    <row r="116520" ht="14.25" customHeight="1"/>
    <row r="116521" ht="14.25" customHeight="1"/>
    <row r="116522" ht="14.25" customHeight="1"/>
    <row r="116523" ht="14.25" customHeight="1"/>
    <row r="116524" ht="14.25" customHeight="1"/>
    <row r="116525" ht="14.25" customHeight="1"/>
    <row r="116526" ht="14.25" customHeight="1"/>
    <row r="116527" ht="14.25" customHeight="1"/>
    <row r="116528" ht="14.25" customHeight="1"/>
    <row r="116529" ht="14.25" customHeight="1"/>
    <row r="116530" ht="14.25" customHeight="1"/>
    <row r="116531" ht="14.25" customHeight="1"/>
    <row r="116532" ht="14.25" customHeight="1"/>
    <row r="116533" ht="14.25" customHeight="1"/>
    <row r="116534" ht="14.25" customHeight="1"/>
    <row r="116535" ht="14.25" customHeight="1"/>
    <row r="116536" ht="14.25" customHeight="1"/>
    <row r="116537" ht="14.25" customHeight="1"/>
    <row r="116538" ht="14.25" customHeight="1"/>
    <row r="116539" ht="14.25" customHeight="1"/>
    <row r="116540" ht="14.25" customHeight="1"/>
    <row r="116541" ht="14.25" customHeight="1"/>
    <row r="116542" ht="14.25" customHeight="1"/>
    <row r="116543" ht="14.25" customHeight="1"/>
    <row r="116544" ht="14.25" customHeight="1"/>
    <row r="116545" ht="14.25" customHeight="1"/>
    <row r="116546" ht="14.25" customHeight="1"/>
    <row r="116547" ht="14.25" customHeight="1"/>
    <row r="116548" ht="14.25" customHeight="1"/>
    <row r="116549" ht="14.25" customHeight="1"/>
    <row r="116550" ht="14.25" customHeight="1"/>
    <row r="116551" ht="14.25" customHeight="1"/>
    <row r="116552" ht="14.25" customHeight="1"/>
    <row r="116553" ht="14.25" customHeight="1"/>
    <row r="116554" ht="14.25" customHeight="1"/>
    <row r="116555" ht="14.25" customHeight="1"/>
    <row r="116556" ht="14.25" customHeight="1"/>
    <row r="116557" ht="14.25" customHeight="1"/>
    <row r="116558" ht="14.25" customHeight="1"/>
    <row r="116559" ht="14.25" customHeight="1"/>
    <row r="116560" ht="14.25" customHeight="1"/>
    <row r="116561" ht="14.25" customHeight="1"/>
    <row r="116562" ht="14.25" customHeight="1"/>
    <row r="116563" ht="14.25" customHeight="1"/>
    <row r="116564" ht="14.25" customHeight="1"/>
    <row r="116565" ht="14.25" customHeight="1"/>
    <row r="116566" ht="14.25" customHeight="1"/>
    <row r="116567" ht="14.25" customHeight="1"/>
    <row r="116568" ht="14.25" customHeight="1"/>
    <row r="116569" ht="14.25" customHeight="1"/>
    <row r="116570" ht="14.25" customHeight="1"/>
    <row r="116571" ht="14.25" customHeight="1"/>
    <row r="116572" ht="14.25" customHeight="1"/>
    <row r="116573" ht="14.25" customHeight="1"/>
    <row r="116574" ht="14.25" customHeight="1"/>
    <row r="116575" ht="14.25" customHeight="1"/>
    <row r="116576" ht="14.25" customHeight="1"/>
    <row r="116577" ht="14.25" customHeight="1"/>
    <row r="116578" ht="14.25" customHeight="1"/>
    <row r="116579" ht="14.25" customHeight="1"/>
    <row r="116580" ht="14.25" customHeight="1"/>
    <row r="116581" ht="14.25" customHeight="1"/>
    <row r="116582" ht="14.25" customHeight="1"/>
    <row r="116583" ht="14.25" customHeight="1"/>
    <row r="116584" ht="14.25" customHeight="1"/>
    <row r="116585" ht="14.25" customHeight="1"/>
    <row r="116586" ht="14.25" customHeight="1"/>
    <row r="116587" ht="14.25" customHeight="1"/>
    <row r="116588" ht="14.25" customHeight="1"/>
    <row r="116589" ht="14.25" customHeight="1"/>
    <row r="116590" ht="14.25" customHeight="1"/>
    <row r="116591" ht="14.25" customHeight="1"/>
    <row r="116592" ht="14.25" customHeight="1"/>
    <row r="116593" ht="14.25" customHeight="1"/>
    <row r="116594" ht="14.25" customHeight="1"/>
    <row r="116595" ht="14.25" customHeight="1"/>
    <row r="116596" ht="14.25" customHeight="1"/>
    <row r="116597" ht="14.25" customHeight="1"/>
    <row r="116598" ht="14.25" customHeight="1"/>
    <row r="116599" ht="14.25" customHeight="1"/>
    <row r="116600" ht="14.25" customHeight="1"/>
    <row r="116601" ht="14.25" customHeight="1"/>
    <row r="116602" ht="14.25" customHeight="1"/>
    <row r="116603" ht="14.25" customHeight="1"/>
    <row r="116604" ht="14.25" customHeight="1"/>
    <row r="116605" ht="14.25" customHeight="1"/>
    <row r="116606" ht="14.25" customHeight="1"/>
    <row r="116607" ht="14.25" customHeight="1"/>
    <row r="116608" ht="14.25" customHeight="1"/>
    <row r="116609" ht="14.25" customHeight="1"/>
    <row r="116610" ht="14.25" customHeight="1"/>
    <row r="116611" ht="14.25" customHeight="1"/>
    <row r="116612" ht="14.25" customHeight="1"/>
    <row r="116613" ht="14.25" customHeight="1"/>
    <row r="116614" ht="14.25" customHeight="1"/>
    <row r="116615" ht="14.25" customHeight="1"/>
    <row r="116616" ht="14.25" customHeight="1"/>
    <row r="116617" ht="14.25" customHeight="1"/>
    <row r="116618" ht="14.25" customHeight="1"/>
    <row r="116619" ht="14.25" customHeight="1"/>
    <row r="116620" ht="14.25" customHeight="1"/>
    <row r="116621" ht="14.25" customHeight="1"/>
    <row r="116622" ht="14.25" customHeight="1"/>
    <row r="116623" ht="14.25" customHeight="1"/>
    <row r="116624" ht="14.25" customHeight="1"/>
    <row r="116625" ht="14.25" customHeight="1"/>
    <row r="116626" ht="14.25" customHeight="1"/>
    <row r="116627" ht="14.25" customHeight="1"/>
    <row r="116628" ht="14.25" customHeight="1"/>
    <row r="116629" ht="14.25" customHeight="1"/>
    <row r="116630" ht="14.25" customHeight="1"/>
    <row r="116631" ht="14.25" customHeight="1"/>
    <row r="116632" ht="14.25" customHeight="1"/>
    <row r="116633" ht="14.25" customHeight="1"/>
    <row r="116634" ht="14.25" customHeight="1"/>
    <row r="116635" ht="14.25" customHeight="1"/>
    <row r="116636" ht="14.25" customHeight="1"/>
    <row r="116637" ht="14.25" customHeight="1"/>
    <row r="116638" ht="14.25" customHeight="1"/>
    <row r="116639" ht="14.25" customHeight="1"/>
    <row r="116640" ht="14.25" customHeight="1"/>
    <row r="116641" ht="14.25" customHeight="1"/>
    <row r="116642" ht="14.25" customHeight="1"/>
    <row r="116643" ht="14.25" customHeight="1"/>
    <row r="116644" ht="14.25" customHeight="1"/>
    <row r="116645" ht="14.25" customHeight="1"/>
    <row r="116646" ht="14.25" customHeight="1"/>
    <row r="116647" ht="14.25" customHeight="1"/>
    <row r="116648" ht="14.25" customHeight="1"/>
    <row r="116649" ht="14.25" customHeight="1"/>
    <row r="116650" ht="14.25" customHeight="1"/>
    <row r="116651" ht="14.25" customHeight="1"/>
    <row r="116652" ht="14.25" customHeight="1"/>
    <row r="116653" ht="14.25" customHeight="1"/>
    <row r="116654" ht="14.25" customHeight="1"/>
    <row r="116655" ht="14.25" customHeight="1"/>
    <row r="116656" ht="14.25" customHeight="1"/>
    <row r="116657" ht="14.25" customHeight="1"/>
    <row r="116658" ht="14.25" customHeight="1"/>
    <row r="116659" ht="14.25" customHeight="1"/>
    <row r="116660" ht="14.25" customHeight="1"/>
    <row r="116661" ht="14.25" customHeight="1"/>
    <row r="116662" ht="14.25" customHeight="1"/>
    <row r="116663" ht="14.25" customHeight="1"/>
    <row r="116664" ht="14.25" customHeight="1"/>
    <row r="116665" ht="14.25" customHeight="1"/>
    <row r="116666" ht="14.25" customHeight="1"/>
    <row r="116667" ht="14.25" customHeight="1"/>
    <row r="116668" ht="14.25" customHeight="1"/>
    <row r="116669" ht="14.25" customHeight="1"/>
    <row r="116670" ht="14.25" customHeight="1"/>
    <row r="116671" ht="14.25" customHeight="1"/>
    <row r="116672" ht="14.25" customHeight="1"/>
    <row r="116673" ht="14.25" customHeight="1"/>
    <row r="116674" ht="14.25" customHeight="1"/>
    <row r="116675" ht="14.25" customHeight="1"/>
    <row r="116676" ht="14.25" customHeight="1"/>
    <row r="116677" ht="14.25" customHeight="1"/>
    <row r="116678" ht="14.25" customHeight="1"/>
    <row r="116679" ht="14.25" customHeight="1"/>
    <row r="116680" ht="14.25" customHeight="1"/>
    <row r="116681" ht="14.25" customHeight="1"/>
    <row r="116682" ht="14.25" customHeight="1"/>
    <row r="116683" ht="14.25" customHeight="1"/>
    <row r="116684" ht="14.25" customHeight="1"/>
    <row r="116685" ht="14.25" customHeight="1"/>
    <row r="116686" ht="14.25" customHeight="1"/>
    <row r="116687" ht="14.25" customHeight="1"/>
    <row r="116688" ht="14.25" customHeight="1"/>
    <row r="116689" ht="14.25" customHeight="1"/>
    <row r="116690" ht="14.25" customHeight="1"/>
    <row r="116691" ht="14.25" customHeight="1"/>
    <row r="116692" ht="14.25" customHeight="1"/>
    <row r="116693" ht="14.25" customHeight="1"/>
    <row r="116694" ht="14.25" customHeight="1"/>
    <row r="116695" ht="14.25" customHeight="1"/>
    <row r="116696" ht="14.25" customHeight="1"/>
    <row r="116697" ht="14.25" customHeight="1"/>
    <row r="116698" ht="14.25" customHeight="1"/>
    <row r="116699" ht="14.25" customHeight="1"/>
    <row r="116700" ht="14.25" customHeight="1"/>
    <row r="116701" ht="14.25" customHeight="1"/>
    <row r="116702" ht="14.25" customHeight="1"/>
    <row r="116703" ht="14.25" customHeight="1"/>
    <row r="116704" ht="14.25" customHeight="1"/>
    <row r="116705" ht="14.25" customHeight="1"/>
    <row r="116706" ht="14.25" customHeight="1"/>
    <row r="116707" ht="14.25" customHeight="1"/>
    <row r="116708" ht="14.25" customHeight="1"/>
    <row r="116709" ht="14.25" customHeight="1"/>
    <row r="116710" ht="14.25" customHeight="1"/>
    <row r="116711" ht="14.25" customHeight="1"/>
    <row r="116712" ht="14.25" customHeight="1"/>
    <row r="116713" ht="14.25" customHeight="1"/>
    <row r="116714" ht="14.25" customHeight="1"/>
    <row r="116715" ht="14.25" customHeight="1"/>
    <row r="116716" ht="14.25" customHeight="1"/>
    <row r="116717" ht="14.25" customHeight="1"/>
    <row r="116718" ht="14.25" customHeight="1"/>
    <row r="116719" ht="14.25" customHeight="1"/>
    <row r="116720" ht="14.25" customHeight="1"/>
    <row r="116721" ht="14.25" customHeight="1"/>
    <row r="116722" ht="14.25" customHeight="1"/>
    <row r="116723" ht="14.25" customHeight="1"/>
    <row r="116724" ht="14.25" customHeight="1"/>
    <row r="116725" ht="14.25" customHeight="1"/>
    <row r="116726" ht="14.25" customHeight="1"/>
    <row r="116727" ht="14.25" customHeight="1"/>
    <row r="116728" ht="14.25" customHeight="1"/>
    <row r="116729" ht="14.25" customHeight="1"/>
    <row r="116730" ht="14.25" customHeight="1"/>
    <row r="116731" ht="14.25" customHeight="1"/>
    <row r="116732" ht="14.25" customHeight="1"/>
    <row r="116733" ht="14.25" customHeight="1"/>
    <row r="116734" ht="14.25" customHeight="1"/>
    <row r="116735" ht="14.25" customHeight="1"/>
    <row r="116736" ht="14.25" customHeight="1"/>
    <row r="116737" ht="14.25" customHeight="1"/>
    <row r="116738" ht="14.25" customHeight="1"/>
    <row r="116739" ht="14.25" customHeight="1"/>
    <row r="116740" ht="14.25" customHeight="1"/>
    <row r="116741" ht="14.25" customHeight="1"/>
    <row r="116742" ht="14.25" customHeight="1"/>
    <row r="116743" ht="14.25" customHeight="1"/>
    <row r="116744" ht="14.25" customHeight="1"/>
    <row r="116745" ht="14.25" customHeight="1"/>
    <row r="116746" ht="14.25" customHeight="1"/>
    <row r="116747" ht="14.25" customHeight="1"/>
    <row r="116748" ht="14.25" customHeight="1"/>
    <row r="116749" ht="14.25" customHeight="1"/>
    <row r="116750" ht="14.25" customHeight="1"/>
    <row r="116751" ht="14.25" customHeight="1"/>
    <row r="116752" ht="14.25" customHeight="1"/>
    <row r="116753" ht="14.25" customHeight="1"/>
    <row r="116754" ht="14.25" customHeight="1"/>
    <row r="116755" ht="14.25" customHeight="1"/>
    <row r="116756" ht="14.25" customHeight="1"/>
    <row r="116757" ht="14.25" customHeight="1"/>
    <row r="116758" ht="14.25" customHeight="1"/>
    <row r="116759" ht="14.25" customHeight="1"/>
    <row r="116760" ht="14.25" customHeight="1"/>
    <row r="116761" ht="14.25" customHeight="1"/>
    <row r="116762" ht="14.25" customHeight="1"/>
    <row r="116763" ht="14.25" customHeight="1"/>
    <row r="116764" ht="14.25" customHeight="1"/>
    <row r="116765" ht="14.25" customHeight="1"/>
    <row r="116766" ht="14.25" customHeight="1"/>
    <row r="116767" ht="14.25" customHeight="1"/>
    <row r="116768" ht="14.25" customHeight="1"/>
    <row r="116769" ht="14.25" customHeight="1"/>
    <row r="116770" ht="14.25" customHeight="1"/>
    <row r="116771" ht="14.25" customHeight="1"/>
    <row r="116772" ht="14.25" customHeight="1"/>
    <row r="116773" ht="14.25" customHeight="1"/>
    <row r="116774" ht="14.25" customHeight="1"/>
    <row r="116775" ht="14.25" customHeight="1"/>
    <row r="116776" ht="14.25" customHeight="1"/>
    <row r="116777" ht="14.25" customHeight="1"/>
    <row r="116778" ht="14.25" customHeight="1"/>
    <row r="116779" ht="14.25" customHeight="1"/>
    <row r="116780" ht="14.25" customHeight="1"/>
    <row r="116781" ht="14.25" customHeight="1"/>
    <row r="116782" ht="14.25" customHeight="1"/>
    <row r="116783" ht="14.25" customHeight="1"/>
    <row r="116784" ht="14.25" customHeight="1"/>
    <row r="116785" ht="14.25" customHeight="1"/>
    <row r="116786" ht="14.25" customHeight="1"/>
    <row r="116787" ht="14.25" customHeight="1"/>
    <row r="116788" ht="14.25" customHeight="1"/>
    <row r="116789" ht="14.25" customHeight="1"/>
    <row r="116790" ht="14.25" customHeight="1"/>
    <row r="116791" ht="14.25" customHeight="1"/>
    <row r="116792" ht="14.25" customHeight="1"/>
    <row r="116793" ht="14.25" customHeight="1"/>
    <row r="116794" ht="14.25" customHeight="1"/>
    <row r="116795" ht="14.25" customHeight="1"/>
    <row r="116796" ht="14.25" customHeight="1"/>
    <row r="116797" ht="14.25" customHeight="1"/>
    <row r="116798" ht="14.25" customHeight="1"/>
    <row r="116799" ht="14.25" customHeight="1"/>
    <row r="116800" ht="14.25" customHeight="1"/>
    <row r="116801" ht="14.25" customHeight="1"/>
    <row r="116802" ht="14.25" customHeight="1"/>
    <row r="116803" ht="14.25" customHeight="1"/>
    <row r="116804" ht="14.25" customHeight="1"/>
    <row r="116805" ht="14.25" customHeight="1"/>
    <row r="116806" ht="14.25" customHeight="1"/>
    <row r="116807" ht="14.25" customHeight="1"/>
    <row r="116808" ht="14.25" customHeight="1"/>
    <row r="116809" ht="14.25" customHeight="1"/>
    <row r="116810" ht="14.25" customHeight="1"/>
    <row r="116811" ht="14.25" customHeight="1"/>
    <row r="116812" ht="14.25" customHeight="1"/>
    <row r="116813" ht="14.25" customHeight="1"/>
    <row r="116814" ht="14.25" customHeight="1"/>
    <row r="116815" ht="14.25" customHeight="1"/>
    <row r="116816" ht="14.25" customHeight="1"/>
    <row r="116817" ht="14.25" customHeight="1"/>
    <row r="116818" ht="14.25" customHeight="1"/>
    <row r="116819" ht="14.25" customHeight="1"/>
    <row r="116820" ht="14.25" customHeight="1"/>
    <row r="116821" ht="14.25" customHeight="1"/>
    <row r="116822" ht="14.25" customHeight="1"/>
    <row r="116823" ht="14.25" customHeight="1"/>
    <row r="116824" ht="14.25" customHeight="1"/>
    <row r="116825" ht="14.25" customHeight="1"/>
    <row r="116826" ht="14.25" customHeight="1"/>
    <row r="116827" ht="14.25" customHeight="1"/>
    <row r="116828" ht="14.25" customHeight="1"/>
    <row r="116829" ht="14.25" customHeight="1"/>
    <row r="116830" ht="14.25" customHeight="1"/>
    <row r="116831" ht="14.25" customHeight="1"/>
    <row r="116832" ht="14.25" customHeight="1"/>
    <row r="116833" ht="14.25" customHeight="1"/>
    <row r="116834" ht="14.25" customHeight="1"/>
    <row r="116835" ht="14.25" customHeight="1"/>
    <row r="116836" ht="14.25" customHeight="1"/>
    <row r="116837" ht="14.25" customHeight="1"/>
    <row r="116838" ht="14.25" customHeight="1"/>
    <row r="116839" ht="14.25" customHeight="1"/>
    <row r="116840" ht="14.25" customHeight="1"/>
    <row r="116841" ht="14.25" customHeight="1"/>
    <row r="116842" ht="14.25" customHeight="1"/>
    <row r="116843" ht="14.25" customHeight="1"/>
    <row r="116844" ht="14.25" customHeight="1"/>
    <row r="116845" ht="14.25" customHeight="1"/>
    <row r="116846" ht="14.25" customHeight="1"/>
    <row r="116847" ht="14.25" customHeight="1"/>
    <row r="116848" ht="14.25" customHeight="1"/>
    <row r="116849" ht="14.25" customHeight="1"/>
    <row r="116850" ht="14.25" customHeight="1"/>
    <row r="116851" ht="14.25" customHeight="1"/>
    <row r="116852" ht="14.25" customHeight="1"/>
    <row r="116853" ht="14.25" customHeight="1"/>
    <row r="116854" ht="14.25" customHeight="1"/>
    <row r="116855" ht="14.25" customHeight="1"/>
    <row r="116856" ht="14.25" customHeight="1"/>
    <row r="116857" ht="14.25" customHeight="1"/>
    <row r="116858" ht="14.25" customHeight="1"/>
    <row r="116859" ht="14.25" customHeight="1"/>
    <row r="116860" ht="14.25" customHeight="1"/>
    <row r="116861" ht="14.25" customHeight="1"/>
    <row r="116862" ht="14.25" customHeight="1"/>
    <row r="116863" ht="14.25" customHeight="1"/>
    <row r="116864" ht="14.25" customHeight="1"/>
    <row r="116865" ht="14.25" customHeight="1"/>
    <row r="116866" ht="14.25" customHeight="1"/>
    <row r="116867" ht="14.25" customHeight="1"/>
    <row r="116868" ht="14.25" customHeight="1"/>
    <row r="116869" ht="14.25" customHeight="1"/>
    <row r="116870" ht="14.25" customHeight="1"/>
    <row r="116871" ht="14.25" customHeight="1"/>
    <row r="116872" ht="14.25" customHeight="1"/>
    <row r="116873" ht="14.25" customHeight="1"/>
    <row r="116874" ht="14.25" customHeight="1"/>
    <row r="116875" ht="14.25" customHeight="1"/>
    <row r="116876" ht="14.25" customHeight="1"/>
    <row r="116877" ht="14.25" customHeight="1"/>
    <row r="116878" ht="14.25" customHeight="1"/>
    <row r="116879" ht="14.25" customHeight="1"/>
    <row r="116880" ht="14.25" customHeight="1"/>
    <row r="116881" ht="14.25" customHeight="1"/>
    <row r="116882" ht="14.25" customHeight="1"/>
    <row r="116883" ht="14.25" customHeight="1"/>
    <row r="116884" ht="14.25" customHeight="1"/>
    <row r="116885" ht="14.25" customHeight="1"/>
    <row r="116886" ht="14.25" customHeight="1"/>
    <row r="116887" ht="14.25" customHeight="1"/>
    <row r="116888" ht="14.25" customHeight="1"/>
    <row r="116889" ht="14.25" customHeight="1"/>
    <row r="116890" ht="14.25" customHeight="1"/>
    <row r="116891" ht="14.25" customHeight="1"/>
    <row r="116892" ht="14.25" customHeight="1"/>
    <row r="116893" ht="14.25" customHeight="1"/>
    <row r="116894" ht="14.25" customHeight="1"/>
    <row r="116895" ht="14.25" customHeight="1"/>
    <row r="116896" ht="14.25" customHeight="1"/>
    <row r="116897" ht="14.25" customHeight="1"/>
    <row r="116898" ht="14.25" customHeight="1"/>
    <row r="116899" ht="14.25" customHeight="1"/>
    <row r="116900" ht="14.25" customHeight="1"/>
    <row r="116901" ht="14.25" customHeight="1"/>
    <row r="116902" ht="14.25" customHeight="1"/>
    <row r="116903" ht="14.25" customHeight="1"/>
    <row r="116904" ht="14.25" customHeight="1"/>
    <row r="116905" ht="14.25" customHeight="1"/>
    <row r="116906" ht="14.25" customHeight="1"/>
    <row r="116907" ht="14.25" customHeight="1"/>
    <row r="116908" ht="14.25" customHeight="1"/>
    <row r="116909" ht="14.25" customHeight="1"/>
    <row r="116910" ht="14.25" customHeight="1"/>
    <row r="116911" ht="14.25" customHeight="1"/>
    <row r="116912" ht="14.25" customHeight="1"/>
    <row r="116913" ht="14.25" customHeight="1"/>
    <row r="116914" ht="14.25" customHeight="1"/>
    <row r="116915" ht="14.25" customHeight="1"/>
    <row r="116916" ht="14.25" customHeight="1"/>
    <row r="116917" ht="14.25" customHeight="1"/>
    <row r="116918" ht="14.25" customHeight="1"/>
    <row r="116919" ht="14.25" customHeight="1"/>
    <row r="116920" ht="14.25" customHeight="1"/>
    <row r="116921" ht="14.25" customHeight="1"/>
    <row r="116922" ht="14.25" customHeight="1"/>
    <row r="116923" ht="14.25" customHeight="1"/>
    <row r="116924" ht="14.25" customHeight="1"/>
    <row r="116925" ht="14.25" customHeight="1"/>
    <row r="116926" ht="14.25" customHeight="1"/>
    <row r="116927" ht="14.25" customHeight="1"/>
    <row r="116928" ht="14.25" customHeight="1"/>
    <row r="116929" ht="14.25" customHeight="1"/>
    <row r="116930" ht="14.25" customHeight="1"/>
    <row r="116931" ht="14.25" customHeight="1"/>
    <row r="116932" ht="14.25" customHeight="1"/>
    <row r="116933" ht="14.25" customHeight="1"/>
    <row r="116934" ht="14.25" customHeight="1"/>
    <row r="116935" ht="14.25" customHeight="1"/>
    <row r="116936" ht="14.25" customHeight="1"/>
    <row r="116937" ht="14.25" customHeight="1"/>
    <row r="116938" ht="14.25" customHeight="1"/>
    <row r="116939" ht="14.25" customHeight="1"/>
    <row r="116940" ht="14.25" customHeight="1"/>
    <row r="116941" ht="14.25" customHeight="1"/>
    <row r="116942" ht="14.25" customHeight="1"/>
    <row r="116943" ht="14.25" customHeight="1"/>
    <row r="116944" ht="14.25" customHeight="1"/>
    <row r="116945" ht="14.25" customHeight="1"/>
    <row r="116946" ht="14.25" customHeight="1"/>
    <row r="116947" ht="14.25" customHeight="1"/>
    <row r="116948" ht="14.25" customHeight="1"/>
    <row r="116949" ht="14.25" customHeight="1"/>
    <row r="116950" ht="14.25" customHeight="1"/>
    <row r="116951" ht="14.25" customHeight="1"/>
    <row r="116952" ht="14.25" customHeight="1"/>
    <row r="116953" ht="14.25" customHeight="1"/>
    <row r="116954" ht="14.25" customHeight="1"/>
    <row r="116955" ht="14.25" customHeight="1"/>
    <row r="116956" ht="14.25" customHeight="1"/>
    <row r="116957" ht="14.25" customHeight="1"/>
    <row r="116958" ht="14.25" customHeight="1"/>
    <row r="116959" ht="14.25" customHeight="1"/>
    <row r="116960" ht="14.25" customHeight="1"/>
    <row r="116961" ht="14.25" customHeight="1"/>
    <row r="116962" ht="14.25" customHeight="1"/>
    <row r="116963" ht="14.25" customHeight="1"/>
    <row r="116964" ht="14.25" customHeight="1"/>
    <row r="116965" ht="14.25" customHeight="1"/>
    <row r="116966" ht="14.25" customHeight="1"/>
    <row r="116967" ht="14.25" customHeight="1"/>
    <row r="116968" ht="14.25" customHeight="1"/>
    <row r="116969" ht="14.25" customHeight="1"/>
    <row r="116970" ht="14.25" customHeight="1"/>
    <row r="116971" ht="14.25" customHeight="1"/>
    <row r="116972" ht="14.25" customHeight="1"/>
    <row r="116973" ht="14.25" customHeight="1"/>
    <row r="116974" ht="14.25" customHeight="1"/>
    <row r="116975" ht="14.25" customHeight="1"/>
    <row r="116976" ht="14.25" customHeight="1"/>
    <row r="116977" ht="14.25" customHeight="1"/>
    <row r="116978" ht="14.25" customHeight="1"/>
    <row r="116979" ht="14.25" customHeight="1"/>
    <row r="116980" ht="14.25" customHeight="1"/>
    <row r="116981" ht="14.25" customHeight="1"/>
    <row r="116982" ht="14.25" customHeight="1"/>
    <row r="116983" ht="14.25" customHeight="1"/>
    <row r="116984" ht="14.25" customHeight="1"/>
    <row r="116985" ht="14.25" customHeight="1"/>
    <row r="116986" ht="14.25" customHeight="1"/>
    <row r="116987" ht="14.25" customHeight="1"/>
    <row r="116988" ht="14.25" customHeight="1"/>
    <row r="116989" ht="14.25" customHeight="1"/>
    <row r="116990" ht="14.25" customHeight="1"/>
    <row r="116991" ht="14.25" customHeight="1"/>
    <row r="116992" ht="14.25" customHeight="1"/>
    <row r="116993" ht="14.25" customHeight="1"/>
    <row r="116994" ht="14.25" customHeight="1"/>
    <row r="116995" ht="14.25" customHeight="1"/>
    <row r="116996" ht="14.25" customHeight="1"/>
    <row r="116997" ht="14.25" customHeight="1"/>
    <row r="116998" ht="14.25" customHeight="1"/>
    <row r="116999" ht="14.25" customHeight="1"/>
    <row r="117000" ht="14.25" customHeight="1"/>
    <row r="117001" ht="14.25" customHeight="1"/>
    <row r="117002" ht="14.25" customHeight="1"/>
    <row r="117003" ht="14.25" customHeight="1"/>
    <row r="117004" ht="14.25" customHeight="1"/>
    <row r="117005" ht="14.25" customHeight="1"/>
    <row r="117006" ht="14.25" customHeight="1"/>
    <row r="117007" ht="14.25" customHeight="1"/>
    <row r="117008" ht="14.25" customHeight="1"/>
    <row r="117009" ht="14.25" customHeight="1"/>
    <row r="117010" ht="14.25" customHeight="1"/>
    <row r="117011" ht="14.25" customHeight="1"/>
    <row r="117012" ht="14.25" customHeight="1"/>
    <row r="117013" ht="14.25" customHeight="1"/>
    <row r="117014" ht="14.25" customHeight="1"/>
    <row r="117015" ht="14.25" customHeight="1"/>
    <row r="117016" ht="14.25" customHeight="1"/>
    <row r="117017" ht="14.25" customHeight="1"/>
    <row r="117018" ht="14.25" customHeight="1"/>
    <row r="117019" ht="14.25" customHeight="1"/>
    <row r="117020" ht="14.25" customHeight="1"/>
    <row r="117021" ht="14.25" customHeight="1"/>
    <row r="117022" ht="14.25" customHeight="1"/>
    <row r="117023" ht="14.25" customHeight="1"/>
    <row r="117024" ht="14.25" customHeight="1"/>
    <row r="117025" ht="14.25" customHeight="1"/>
    <row r="117026" ht="14.25" customHeight="1"/>
    <row r="117027" ht="14.25" customHeight="1"/>
    <row r="117028" ht="14.25" customHeight="1"/>
    <row r="117029" ht="14.25" customHeight="1"/>
    <row r="117030" ht="14.25" customHeight="1"/>
    <row r="117031" ht="14.25" customHeight="1"/>
    <row r="117032" ht="14.25" customHeight="1"/>
    <row r="117033" ht="14.25" customHeight="1"/>
    <row r="117034" ht="14.25" customHeight="1"/>
    <row r="117035" ht="14.25" customHeight="1"/>
    <row r="117036" ht="14.25" customHeight="1"/>
    <row r="117037" ht="14.25" customHeight="1"/>
    <row r="117038" ht="14.25" customHeight="1"/>
    <row r="117039" ht="14.25" customHeight="1"/>
    <row r="117040" ht="14.25" customHeight="1"/>
    <row r="117041" ht="14.25" customHeight="1"/>
    <row r="117042" ht="14.25" customHeight="1"/>
    <row r="117043" ht="14.25" customHeight="1"/>
    <row r="117044" ht="14.25" customHeight="1"/>
    <row r="117045" ht="14.25" customHeight="1"/>
    <row r="117046" ht="14.25" customHeight="1"/>
    <row r="117047" ht="14.25" customHeight="1"/>
    <row r="117048" ht="14.25" customHeight="1"/>
    <row r="117049" ht="14.25" customHeight="1"/>
    <row r="117050" ht="14.25" customHeight="1"/>
    <row r="117051" ht="14.25" customHeight="1"/>
    <row r="117052" ht="14.25" customHeight="1"/>
    <row r="117053" ht="14.25" customHeight="1"/>
    <row r="117054" ht="14.25" customHeight="1"/>
    <row r="117055" ht="14.25" customHeight="1"/>
    <row r="117056" ht="14.25" customHeight="1"/>
    <row r="117057" ht="14.25" customHeight="1"/>
    <row r="117058" ht="14.25" customHeight="1"/>
    <row r="117059" ht="14.25" customHeight="1"/>
    <row r="117060" ht="14.25" customHeight="1"/>
    <row r="117061" ht="14.25" customHeight="1"/>
    <row r="117062" ht="14.25" customHeight="1"/>
    <row r="117063" ht="14.25" customHeight="1"/>
    <row r="117064" ht="14.25" customHeight="1"/>
    <row r="117065" ht="14.25" customHeight="1"/>
    <row r="117066" ht="14.25" customHeight="1"/>
    <row r="117067" ht="14.25" customHeight="1"/>
    <row r="117068" ht="14.25" customHeight="1"/>
    <row r="117069" ht="14.25" customHeight="1"/>
    <row r="117070" ht="14.25" customHeight="1"/>
    <row r="117071" ht="14.25" customHeight="1"/>
    <row r="117072" ht="14.25" customHeight="1"/>
    <row r="117073" ht="14.25" customHeight="1"/>
    <row r="117074" ht="14.25" customHeight="1"/>
    <row r="117075" ht="14.25" customHeight="1"/>
    <row r="117076" ht="14.25" customHeight="1"/>
    <row r="117077" ht="14.25" customHeight="1"/>
    <row r="117078" ht="14.25" customHeight="1"/>
    <row r="117079" ht="14.25" customHeight="1"/>
    <row r="117080" ht="14.25" customHeight="1"/>
    <row r="117081" ht="14.25" customHeight="1"/>
    <row r="117082" ht="14.25" customHeight="1"/>
    <row r="117083" ht="14.25" customHeight="1"/>
    <row r="117084" ht="14.25" customHeight="1"/>
    <row r="117085" ht="14.25" customHeight="1"/>
    <row r="117086" ht="14.25" customHeight="1"/>
    <row r="117087" ht="14.25" customHeight="1"/>
    <row r="117088" ht="14.25" customHeight="1"/>
    <row r="117089" ht="14.25" customHeight="1"/>
    <row r="117090" ht="14.25" customHeight="1"/>
    <row r="117091" ht="14.25" customHeight="1"/>
    <row r="117092" ht="14.25" customHeight="1"/>
    <row r="117093" ht="14.25" customHeight="1"/>
    <row r="117094" ht="14.25" customHeight="1"/>
    <row r="117095" ht="14.25" customHeight="1"/>
    <row r="117096" ht="14.25" customHeight="1"/>
    <row r="117097" ht="14.25" customHeight="1"/>
    <row r="117098" ht="14.25" customHeight="1"/>
    <row r="117099" ht="14.25" customHeight="1"/>
    <row r="117100" ht="14.25" customHeight="1"/>
    <row r="117101" ht="14.25" customHeight="1"/>
    <row r="117102" ht="14.25" customHeight="1"/>
    <row r="117103" ht="14.25" customHeight="1"/>
    <row r="117104" ht="14.25" customHeight="1"/>
    <row r="117105" ht="14.25" customHeight="1"/>
    <row r="117106" ht="14.25" customHeight="1"/>
    <row r="117107" ht="14.25" customHeight="1"/>
    <row r="117108" ht="14.25" customHeight="1"/>
    <row r="117109" ht="14.25" customHeight="1"/>
    <row r="117110" ht="14.25" customHeight="1"/>
    <row r="117111" ht="14.25" customHeight="1"/>
    <row r="117112" ht="14.25" customHeight="1"/>
    <row r="117113" ht="14.25" customHeight="1"/>
    <row r="117114" ht="14.25" customHeight="1"/>
    <row r="117115" ht="14.25" customHeight="1"/>
    <row r="117116" ht="14.25" customHeight="1"/>
    <row r="117117" ht="14.25" customHeight="1"/>
    <row r="117118" ht="14.25" customHeight="1"/>
    <row r="117119" ht="14.25" customHeight="1"/>
    <row r="117120" ht="14.25" customHeight="1"/>
    <row r="117121" ht="14.25" customHeight="1"/>
    <row r="117122" ht="14.25" customHeight="1"/>
    <row r="117123" ht="14.25" customHeight="1"/>
    <row r="117124" ht="14.25" customHeight="1"/>
    <row r="117125" ht="14.25" customHeight="1"/>
    <row r="117126" ht="14.25" customHeight="1"/>
    <row r="117127" ht="14.25" customHeight="1"/>
    <row r="117128" ht="14.25" customHeight="1"/>
    <row r="117129" ht="14.25" customHeight="1"/>
    <row r="117130" ht="14.25" customHeight="1"/>
    <row r="117131" ht="14.25" customHeight="1"/>
    <row r="117132" ht="14.25" customHeight="1"/>
    <row r="117133" ht="14.25" customHeight="1"/>
    <row r="117134" ht="14.25" customHeight="1"/>
    <row r="117135" ht="14.25" customHeight="1"/>
    <row r="117136" ht="14.25" customHeight="1"/>
    <row r="117137" ht="14.25" customHeight="1"/>
    <row r="117138" ht="14.25" customHeight="1"/>
    <row r="117139" ht="14.25" customHeight="1"/>
    <row r="117140" ht="14.25" customHeight="1"/>
    <row r="117141" ht="14.25" customHeight="1"/>
    <row r="117142" ht="14.25" customHeight="1"/>
    <row r="117143" ht="14.25" customHeight="1"/>
    <row r="117144" ht="14.25" customHeight="1"/>
    <row r="117145" ht="14.25" customHeight="1"/>
    <row r="117146" ht="14.25" customHeight="1"/>
    <row r="117147" ht="14.25" customHeight="1"/>
    <row r="117148" ht="14.25" customHeight="1"/>
    <row r="117149" ht="14.25" customHeight="1"/>
    <row r="117150" ht="14.25" customHeight="1"/>
    <row r="117151" ht="14.25" customHeight="1"/>
    <row r="117152" ht="14.25" customHeight="1"/>
    <row r="117153" ht="14.25" customHeight="1"/>
    <row r="117154" ht="14.25" customHeight="1"/>
    <row r="117155" ht="14.25" customHeight="1"/>
    <row r="117156" ht="14.25" customHeight="1"/>
    <row r="117157" ht="14.25" customHeight="1"/>
    <row r="117158" ht="14.25" customHeight="1"/>
    <row r="117159" ht="14.25" customHeight="1"/>
    <row r="117160" ht="14.25" customHeight="1"/>
    <row r="117161" ht="14.25" customHeight="1"/>
    <row r="117162" ht="14.25" customHeight="1"/>
    <row r="117163" ht="14.25" customHeight="1"/>
    <row r="117164" ht="14.25" customHeight="1"/>
    <row r="117165" ht="14.25" customHeight="1"/>
    <row r="117166" ht="14.25" customHeight="1"/>
    <row r="117167" ht="14.25" customHeight="1"/>
    <row r="117168" ht="14.25" customHeight="1"/>
    <row r="117169" ht="14.25" customHeight="1"/>
    <row r="117170" ht="14.25" customHeight="1"/>
    <row r="117171" ht="14.25" customHeight="1"/>
    <row r="117172" ht="14.25" customHeight="1"/>
    <row r="117173" ht="14.25" customHeight="1"/>
    <row r="117174" ht="14.25" customHeight="1"/>
    <row r="117175" ht="14.25" customHeight="1"/>
    <row r="117176" ht="14.25" customHeight="1"/>
    <row r="117177" ht="14.25" customHeight="1"/>
    <row r="117178" ht="14.25" customHeight="1"/>
    <row r="117179" ht="14.25" customHeight="1"/>
    <row r="117180" ht="14.25" customHeight="1"/>
    <row r="117181" ht="14.25" customHeight="1"/>
    <row r="117182" ht="14.25" customHeight="1"/>
    <row r="117183" ht="14.25" customHeight="1"/>
    <row r="117184" ht="14.25" customHeight="1"/>
    <row r="117185" ht="14.25" customHeight="1"/>
    <row r="117186" ht="14.25" customHeight="1"/>
    <row r="117187" ht="14.25" customHeight="1"/>
    <row r="117188" ht="14.25" customHeight="1"/>
    <row r="117189" ht="14.25" customHeight="1"/>
    <row r="117190" ht="14.25" customHeight="1"/>
    <row r="117191" ht="14.25" customHeight="1"/>
    <row r="117192" ht="14.25" customHeight="1"/>
    <row r="117193" ht="14.25" customHeight="1"/>
    <row r="117194" ht="14.25" customHeight="1"/>
    <row r="117195" ht="14.25" customHeight="1"/>
    <row r="117196" ht="14.25" customHeight="1"/>
    <row r="117197" ht="14.25" customHeight="1"/>
    <row r="117198" ht="14.25" customHeight="1"/>
    <row r="117199" ht="14.25" customHeight="1"/>
    <row r="117200" ht="14.25" customHeight="1"/>
    <row r="117201" ht="14.25" customHeight="1"/>
    <row r="117202" ht="14.25" customHeight="1"/>
    <row r="117203" ht="14.25" customHeight="1"/>
    <row r="117204" ht="14.25" customHeight="1"/>
    <row r="117205" ht="14.25" customHeight="1"/>
    <row r="117206" ht="14.25" customHeight="1"/>
    <row r="117207" ht="14.25" customHeight="1"/>
    <row r="117208" ht="14.25" customHeight="1"/>
    <row r="117209" ht="14.25" customHeight="1"/>
    <row r="117210" ht="14.25" customHeight="1"/>
    <row r="117211" ht="14.25" customHeight="1"/>
    <row r="117212" ht="14.25" customHeight="1"/>
    <row r="117213" ht="14.25" customHeight="1"/>
    <row r="117214" ht="14.25" customHeight="1"/>
    <row r="117215" ht="14.25" customHeight="1"/>
    <row r="117216" ht="14.25" customHeight="1"/>
    <row r="117217" ht="14.25" customHeight="1"/>
    <row r="117218" ht="14.25" customHeight="1"/>
    <row r="117219" ht="14.25" customHeight="1"/>
    <row r="117220" ht="14.25" customHeight="1"/>
    <row r="117221" ht="14.25" customHeight="1"/>
    <row r="117222" ht="14.25" customHeight="1"/>
    <row r="117223" ht="14.25" customHeight="1"/>
    <row r="117224" ht="14.25" customHeight="1"/>
    <row r="117225" ht="14.25" customHeight="1"/>
    <row r="117226" ht="14.25" customHeight="1"/>
    <row r="117227" ht="14.25" customHeight="1"/>
    <row r="117228" ht="14.25" customHeight="1"/>
    <row r="117229" ht="14.25" customHeight="1"/>
    <row r="117230" ht="14.25" customHeight="1"/>
    <row r="117231" ht="14.25" customHeight="1"/>
    <row r="117232" ht="14.25" customHeight="1"/>
    <row r="117233" ht="14.25" customHeight="1"/>
    <row r="117234" ht="14.25" customHeight="1"/>
    <row r="117235" ht="14.25" customHeight="1"/>
    <row r="117236" ht="14.25" customHeight="1"/>
    <row r="117237" ht="14.25" customHeight="1"/>
    <row r="117238" ht="14.25" customHeight="1"/>
    <row r="117239" ht="14.25" customHeight="1"/>
    <row r="117240" ht="14.25" customHeight="1"/>
    <row r="117241" ht="14.25" customHeight="1"/>
    <row r="117242" ht="14.25" customHeight="1"/>
    <row r="117243" ht="14.25" customHeight="1"/>
    <row r="117244" ht="14.25" customHeight="1"/>
    <row r="117245" ht="14.25" customHeight="1"/>
    <row r="117246" ht="14.25" customHeight="1"/>
    <row r="117247" ht="14.25" customHeight="1"/>
    <row r="117248" ht="14.25" customHeight="1"/>
    <row r="117249" ht="14.25" customHeight="1"/>
    <row r="117250" ht="14.25" customHeight="1"/>
    <row r="117251" ht="14.25" customHeight="1"/>
    <row r="117252" ht="14.25" customHeight="1"/>
    <row r="117253" ht="14.25" customHeight="1"/>
    <row r="117254" ht="14.25" customHeight="1"/>
    <row r="117255" ht="14.25" customHeight="1"/>
    <row r="117256" ht="14.25" customHeight="1"/>
    <row r="117257" ht="14.25" customHeight="1"/>
    <row r="117258" ht="14.25" customHeight="1"/>
    <row r="117259" ht="14.25" customHeight="1"/>
    <row r="117260" ht="14.25" customHeight="1"/>
    <row r="117261" ht="14.25" customHeight="1"/>
    <row r="117262" ht="14.25" customHeight="1"/>
    <row r="117263" ht="14.25" customHeight="1"/>
    <row r="117264" ht="14.25" customHeight="1"/>
    <row r="117265" ht="14.25" customHeight="1"/>
    <row r="117266" ht="14.25" customHeight="1"/>
    <row r="117267" ht="14.25" customHeight="1"/>
    <row r="117268" ht="14.25" customHeight="1"/>
    <row r="117269" ht="14.25" customHeight="1"/>
    <row r="117270" ht="14.25" customHeight="1"/>
    <row r="117271" ht="14.25" customHeight="1"/>
    <row r="117272" ht="14.25" customHeight="1"/>
    <row r="117273" ht="14.25" customHeight="1"/>
    <row r="117274" ht="14.25" customHeight="1"/>
    <row r="117275" ht="14.25" customHeight="1"/>
    <row r="117276" ht="14.25" customHeight="1"/>
    <row r="117277" ht="14.25" customHeight="1"/>
    <row r="117278" ht="14.25" customHeight="1"/>
    <row r="117279" ht="14.25" customHeight="1"/>
    <row r="117280" ht="14.25" customHeight="1"/>
    <row r="117281" ht="14.25" customHeight="1"/>
    <row r="117282" ht="14.25" customHeight="1"/>
    <row r="117283" ht="14.25" customHeight="1"/>
    <row r="117284" ht="14.25" customHeight="1"/>
    <row r="117285" ht="14.25" customHeight="1"/>
    <row r="117286" ht="14.25" customHeight="1"/>
    <row r="117287" ht="14.25" customHeight="1"/>
    <row r="117288" ht="14.25" customHeight="1"/>
    <row r="117289" ht="14.25" customHeight="1"/>
    <row r="117290" ht="14.25" customHeight="1"/>
    <row r="117291" ht="14.25" customHeight="1"/>
    <row r="117292" ht="14.25" customHeight="1"/>
    <row r="117293" ht="14.25" customHeight="1"/>
    <row r="117294" ht="14.25" customHeight="1"/>
    <row r="117295" ht="14.25" customHeight="1"/>
    <row r="117296" ht="14.25" customHeight="1"/>
    <row r="117297" ht="14.25" customHeight="1"/>
    <row r="117298" ht="14.25" customHeight="1"/>
    <row r="117299" ht="14.25" customHeight="1"/>
    <row r="117300" ht="14.25" customHeight="1"/>
    <row r="117301" ht="14.25" customHeight="1"/>
    <row r="117302" ht="14.25" customHeight="1"/>
    <row r="117303" ht="14.25" customHeight="1"/>
    <row r="117304" ht="14.25" customHeight="1"/>
    <row r="117305" ht="14.25" customHeight="1"/>
    <row r="117306" ht="14.25" customHeight="1"/>
    <row r="117307" ht="14.25" customHeight="1"/>
    <row r="117308" ht="14.25" customHeight="1"/>
    <row r="117309" ht="14.25" customHeight="1"/>
    <row r="117310" ht="14.25" customHeight="1"/>
    <row r="117311" ht="14.25" customHeight="1"/>
    <row r="117312" ht="14.25" customHeight="1"/>
    <row r="117313" ht="14.25" customHeight="1"/>
    <row r="117314" ht="14.25" customHeight="1"/>
    <row r="117315" ht="14.25" customHeight="1"/>
    <row r="117316" ht="14.25" customHeight="1"/>
    <row r="117317" ht="14.25" customHeight="1"/>
    <row r="117318" ht="14.25" customHeight="1"/>
    <row r="117319" ht="14.25" customHeight="1"/>
    <row r="117320" ht="14.25" customHeight="1"/>
    <row r="117321" ht="14.25" customHeight="1"/>
    <row r="117322" ht="14.25" customHeight="1"/>
    <row r="117323" ht="14.25" customHeight="1"/>
    <row r="117324" ht="14.25" customHeight="1"/>
    <row r="117325" ht="14.25" customHeight="1"/>
    <row r="117326" ht="14.25" customHeight="1"/>
    <row r="117327" ht="14.25" customHeight="1"/>
    <row r="117328" ht="14.25" customHeight="1"/>
    <row r="117329" ht="14.25" customHeight="1"/>
    <row r="117330" ht="14.25" customHeight="1"/>
    <row r="117331" ht="14.25" customHeight="1"/>
    <row r="117332" ht="14.25" customHeight="1"/>
    <row r="117333" ht="14.25" customHeight="1"/>
    <row r="117334" ht="14.25" customHeight="1"/>
    <row r="117335" ht="14.25" customHeight="1"/>
    <row r="117336" ht="14.25" customHeight="1"/>
    <row r="117337" ht="14.25" customHeight="1"/>
    <row r="117338" ht="14.25" customHeight="1"/>
    <row r="117339" ht="14.25" customHeight="1"/>
    <row r="117340" ht="14.25" customHeight="1"/>
    <row r="117341" ht="14.25" customHeight="1"/>
    <row r="117342" ht="14.25" customHeight="1"/>
    <row r="117343" ht="14.25" customHeight="1"/>
    <row r="117344" ht="14.25" customHeight="1"/>
    <row r="117345" ht="14.25" customHeight="1"/>
    <row r="117346" ht="14.25" customHeight="1"/>
    <row r="117347" ht="14.25" customHeight="1"/>
    <row r="117348" ht="14.25" customHeight="1"/>
    <row r="117349" ht="14.25" customHeight="1"/>
    <row r="117350" ht="14.25" customHeight="1"/>
    <row r="117351" ht="14.25" customHeight="1"/>
    <row r="117352" ht="14.25" customHeight="1"/>
    <row r="117353" ht="14.25" customHeight="1"/>
    <row r="117354" ht="14.25" customHeight="1"/>
    <row r="117355" ht="14.25" customHeight="1"/>
    <row r="117356" ht="14.25" customHeight="1"/>
    <row r="117357" ht="14.25" customHeight="1"/>
    <row r="117358" ht="14.25" customHeight="1"/>
    <row r="117359" ht="14.25" customHeight="1"/>
    <row r="117360" ht="14.25" customHeight="1"/>
    <row r="117361" ht="14.25" customHeight="1"/>
    <row r="117362" ht="14.25" customHeight="1"/>
    <row r="117363" ht="14.25" customHeight="1"/>
    <row r="117364" ht="14.25" customHeight="1"/>
    <row r="117365" ht="14.25" customHeight="1"/>
    <row r="117366" ht="14.25" customHeight="1"/>
    <row r="117367" ht="14.25" customHeight="1"/>
    <row r="117368" ht="14.25" customHeight="1"/>
    <row r="117369" ht="14.25" customHeight="1"/>
    <row r="117370" ht="14.25" customHeight="1"/>
    <row r="117371" ht="14.25" customHeight="1"/>
    <row r="117372" ht="14.25" customHeight="1"/>
    <row r="117373" ht="14.25" customHeight="1"/>
    <row r="117374" ht="14.25" customHeight="1"/>
    <row r="117375" ht="14.25" customHeight="1"/>
    <row r="117376" ht="14.25" customHeight="1"/>
    <row r="117377" ht="14.25" customHeight="1"/>
    <row r="117378" ht="14.25" customHeight="1"/>
    <row r="117379" ht="14.25" customHeight="1"/>
    <row r="117380" ht="14.25" customHeight="1"/>
    <row r="117381" ht="14.25" customHeight="1"/>
    <row r="117382" ht="14.25" customHeight="1"/>
    <row r="117383" ht="14.25" customHeight="1"/>
    <row r="117384" ht="14.25" customHeight="1"/>
    <row r="117385" ht="14.25" customHeight="1"/>
    <row r="117386" ht="14.25" customHeight="1"/>
    <row r="117387" ht="14.25" customHeight="1"/>
    <row r="117388" ht="14.25" customHeight="1"/>
    <row r="117389" ht="14.25" customHeight="1"/>
    <row r="117390" ht="14.25" customHeight="1"/>
    <row r="117391" ht="14.25" customHeight="1"/>
    <row r="117392" ht="14.25" customHeight="1"/>
    <row r="117393" ht="14.25" customHeight="1"/>
    <row r="117394" ht="14.25" customHeight="1"/>
    <row r="117395" ht="14.25" customHeight="1"/>
    <row r="117396" ht="14.25" customHeight="1"/>
    <row r="117397" ht="14.25" customHeight="1"/>
    <row r="117398" ht="14.25" customHeight="1"/>
    <row r="117399" ht="14.25" customHeight="1"/>
    <row r="117400" ht="14.25" customHeight="1"/>
    <row r="117401" ht="14.25" customHeight="1"/>
    <row r="117402" ht="14.25" customHeight="1"/>
    <row r="117403" ht="14.25" customHeight="1"/>
    <row r="117404" ht="14.25" customHeight="1"/>
    <row r="117405" ht="14.25" customHeight="1"/>
    <row r="117406" ht="14.25" customHeight="1"/>
    <row r="117407" ht="14.25" customHeight="1"/>
    <row r="117408" ht="14.25" customHeight="1"/>
    <row r="117409" ht="14.25" customHeight="1"/>
    <row r="117410" ht="14.25" customHeight="1"/>
    <row r="117411" ht="14.25" customHeight="1"/>
    <row r="117412" ht="14.25" customHeight="1"/>
    <row r="117413" ht="14.25" customHeight="1"/>
    <row r="117414" ht="14.25" customHeight="1"/>
    <row r="117415" ht="14.25" customHeight="1"/>
    <row r="117416" ht="14.25" customHeight="1"/>
    <row r="117417" ht="14.25" customHeight="1"/>
    <row r="117418" ht="14.25" customHeight="1"/>
    <row r="117419" ht="14.25" customHeight="1"/>
    <row r="117420" ht="14.25" customHeight="1"/>
    <row r="117421" ht="14.25" customHeight="1"/>
    <row r="117422" ht="14.25" customHeight="1"/>
    <row r="117423" ht="14.25" customHeight="1"/>
    <row r="117424" ht="14.25" customHeight="1"/>
    <row r="117425" ht="14.25" customHeight="1"/>
    <row r="117426" ht="14.25" customHeight="1"/>
    <row r="117427" ht="14.25" customHeight="1"/>
    <row r="117428" ht="14.25" customHeight="1"/>
    <row r="117429" ht="14.25" customHeight="1"/>
    <row r="117430" ht="14.25" customHeight="1"/>
    <row r="117431" ht="14.25" customHeight="1"/>
    <row r="117432" ht="14.25" customHeight="1"/>
    <row r="117433" ht="14.25" customHeight="1"/>
    <row r="117434" ht="14.25" customHeight="1"/>
    <row r="117435" ht="14.25" customHeight="1"/>
    <row r="117436" ht="14.25" customHeight="1"/>
    <row r="117437" ht="14.25" customHeight="1"/>
    <row r="117438" ht="14.25" customHeight="1"/>
    <row r="117439" ht="14.25" customHeight="1"/>
    <row r="117440" ht="14.25" customHeight="1"/>
    <row r="117441" ht="14.25" customHeight="1"/>
    <row r="117442" ht="14.25" customHeight="1"/>
    <row r="117443" ht="14.25" customHeight="1"/>
    <row r="117444" ht="14.25" customHeight="1"/>
    <row r="117445" ht="14.25" customHeight="1"/>
    <row r="117446" ht="14.25" customHeight="1"/>
    <row r="117447" ht="14.25" customHeight="1"/>
    <row r="117448" ht="14.25" customHeight="1"/>
    <row r="117449" ht="14.25" customHeight="1"/>
    <row r="117450" ht="14.25" customHeight="1"/>
    <row r="117451" ht="14.25" customHeight="1"/>
    <row r="117452" ht="14.25" customHeight="1"/>
    <row r="117453" ht="14.25" customHeight="1"/>
    <row r="117454" ht="14.25" customHeight="1"/>
    <row r="117455" ht="14.25" customHeight="1"/>
    <row r="117456" ht="14.25" customHeight="1"/>
    <row r="117457" ht="14.25" customHeight="1"/>
    <row r="117458" ht="14.25" customHeight="1"/>
    <row r="117459" ht="14.25" customHeight="1"/>
    <row r="117460" ht="14.25" customHeight="1"/>
    <row r="117461" ht="14.25" customHeight="1"/>
    <row r="117462" ht="14.25" customHeight="1"/>
    <row r="117463" ht="14.25" customHeight="1"/>
    <row r="117464" ht="14.25" customHeight="1"/>
    <row r="117465" ht="14.25" customHeight="1"/>
    <row r="117466" ht="14.25" customHeight="1"/>
    <row r="117467" ht="14.25" customHeight="1"/>
    <row r="117468" ht="14.25" customHeight="1"/>
    <row r="117469" ht="14.25" customHeight="1"/>
    <row r="117470" ht="14.25" customHeight="1"/>
    <row r="117471" ht="14.25" customHeight="1"/>
    <row r="117472" ht="14.25" customHeight="1"/>
    <row r="117473" ht="14.25" customHeight="1"/>
    <row r="117474" ht="14.25" customHeight="1"/>
    <row r="117475" ht="14.25" customHeight="1"/>
    <row r="117476" ht="14.25" customHeight="1"/>
    <row r="117477" ht="14.25" customHeight="1"/>
    <row r="117478" ht="14.25" customHeight="1"/>
    <row r="117479" ht="14.25" customHeight="1"/>
    <row r="117480" ht="14.25" customHeight="1"/>
    <row r="117481" ht="14.25" customHeight="1"/>
    <row r="117482" ht="14.25" customHeight="1"/>
    <row r="117483" ht="14.25" customHeight="1"/>
    <row r="117484" ht="14.25" customHeight="1"/>
    <row r="117485" ht="14.25" customHeight="1"/>
    <row r="117486" ht="14.25" customHeight="1"/>
    <row r="117487" ht="14.25" customHeight="1"/>
    <row r="117488" ht="14.25" customHeight="1"/>
    <row r="117489" ht="14.25" customHeight="1"/>
    <row r="117490" ht="14.25" customHeight="1"/>
    <row r="117491" ht="14.25" customHeight="1"/>
    <row r="117492" ht="14.25" customHeight="1"/>
    <row r="117493" ht="14.25" customHeight="1"/>
    <row r="117494" ht="14.25" customHeight="1"/>
    <row r="117495" ht="14.25" customHeight="1"/>
    <row r="117496" ht="14.25" customHeight="1"/>
    <row r="117497" ht="14.25" customHeight="1"/>
    <row r="117498" ht="14.25" customHeight="1"/>
    <row r="117499" ht="14.25" customHeight="1"/>
    <row r="117500" ht="14.25" customHeight="1"/>
    <row r="117501" ht="14.25" customHeight="1"/>
    <row r="117502" ht="14.25" customHeight="1"/>
    <row r="117503" ht="14.25" customHeight="1"/>
    <row r="117504" ht="14.25" customHeight="1"/>
    <row r="117505" ht="14.25" customHeight="1"/>
    <row r="117506" ht="14.25" customHeight="1"/>
    <row r="117507" ht="14.25" customHeight="1"/>
    <row r="117508" ht="14.25" customHeight="1"/>
    <row r="117509" ht="14.25" customHeight="1"/>
    <row r="117510" ht="14.25" customHeight="1"/>
    <row r="117511" ht="14.25" customHeight="1"/>
    <row r="117512" ht="14.25" customHeight="1"/>
    <row r="117513" ht="14.25" customHeight="1"/>
    <row r="117514" ht="14.25" customHeight="1"/>
    <row r="117515" ht="14.25" customHeight="1"/>
    <row r="117516" ht="14.25" customHeight="1"/>
    <row r="117517" ht="14.25" customHeight="1"/>
    <row r="117518" ht="14.25" customHeight="1"/>
    <row r="117519" ht="14.25" customHeight="1"/>
    <row r="117520" ht="14.25" customHeight="1"/>
    <row r="117521" ht="14.25" customHeight="1"/>
    <row r="117522" ht="14.25" customHeight="1"/>
    <row r="117523" ht="14.25" customHeight="1"/>
    <row r="117524" ht="14.25" customHeight="1"/>
    <row r="117525" ht="14.25" customHeight="1"/>
    <row r="117526" ht="14.25" customHeight="1"/>
    <row r="117527" ht="14.25" customHeight="1"/>
    <row r="117528" ht="14.25" customHeight="1"/>
    <row r="117529" ht="14.25" customHeight="1"/>
    <row r="117530" ht="14.25" customHeight="1"/>
    <row r="117531" ht="14.25" customHeight="1"/>
    <row r="117532" ht="14.25" customHeight="1"/>
    <row r="117533" ht="14.25" customHeight="1"/>
    <row r="117534" ht="14.25" customHeight="1"/>
    <row r="117535" ht="14.25" customHeight="1"/>
    <row r="117536" ht="14.25" customHeight="1"/>
    <row r="117537" ht="14.25" customHeight="1"/>
    <row r="117538" ht="14.25" customHeight="1"/>
    <row r="117539" ht="14.25" customHeight="1"/>
    <row r="117540" ht="14.25" customHeight="1"/>
    <row r="117541" ht="14.25" customHeight="1"/>
    <row r="117542" ht="14.25" customHeight="1"/>
    <row r="117543" ht="14.25" customHeight="1"/>
    <row r="117544" ht="14.25" customHeight="1"/>
    <row r="117545" ht="14.25" customHeight="1"/>
    <row r="117546" ht="14.25" customHeight="1"/>
    <row r="117547" ht="14.25" customHeight="1"/>
    <row r="117548" ht="14.25" customHeight="1"/>
    <row r="117549" ht="14.25" customHeight="1"/>
    <row r="117550" ht="14.25" customHeight="1"/>
    <row r="117551" ht="14.25" customHeight="1"/>
    <row r="117552" ht="14.25" customHeight="1"/>
    <row r="117553" ht="14.25" customHeight="1"/>
    <row r="117554" ht="14.25" customHeight="1"/>
    <row r="117555" ht="14.25" customHeight="1"/>
    <row r="117556" ht="14.25" customHeight="1"/>
    <row r="117557" ht="14.25" customHeight="1"/>
    <row r="117558" ht="14.25" customHeight="1"/>
    <row r="117559" ht="14.25" customHeight="1"/>
    <row r="117560" ht="14.25" customHeight="1"/>
    <row r="117561" ht="14.25" customHeight="1"/>
    <row r="117562" ht="14.25" customHeight="1"/>
    <row r="117563" ht="14.25" customHeight="1"/>
    <row r="117564" ht="14.25" customHeight="1"/>
    <row r="117565" ht="14.25" customHeight="1"/>
    <row r="117566" ht="14.25" customHeight="1"/>
    <row r="117567" ht="14.25" customHeight="1"/>
    <row r="117568" ht="14.25" customHeight="1"/>
    <row r="117569" ht="14.25" customHeight="1"/>
    <row r="117570" ht="14.25" customHeight="1"/>
    <row r="117571" ht="14.25" customHeight="1"/>
    <row r="117572" ht="14.25" customHeight="1"/>
    <row r="117573" ht="14.25" customHeight="1"/>
    <row r="117574" ht="14.25" customHeight="1"/>
    <row r="117575" ht="14.25" customHeight="1"/>
    <row r="117576" ht="14.25" customHeight="1"/>
    <row r="117577" ht="14.25" customHeight="1"/>
    <row r="117578" ht="14.25" customHeight="1"/>
    <row r="117579" ht="14.25" customHeight="1"/>
    <row r="117580" ht="14.25" customHeight="1"/>
    <row r="117581" ht="14.25" customHeight="1"/>
    <row r="117582" ht="14.25" customHeight="1"/>
    <row r="117583" ht="14.25" customHeight="1"/>
    <row r="117584" ht="14.25" customHeight="1"/>
    <row r="117585" ht="14.25" customHeight="1"/>
    <row r="117586" ht="14.25" customHeight="1"/>
    <row r="117587" ht="14.25" customHeight="1"/>
    <row r="117588" ht="14.25" customHeight="1"/>
    <row r="117589" ht="14.25" customHeight="1"/>
    <row r="117590" ht="14.25" customHeight="1"/>
    <row r="117591" ht="14.25" customHeight="1"/>
    <row r="117592" ht="14.25" customHeight="1"/>
    <row r="117593" ht="14.25" customHeight="1"/>
    <row r="117594" ht="14.25" customHeight="1"/>
    <row r="117595" ht="14.25" customHeight="1"/>
    <row r="117596" ht="14.25" customHeight="1"/>
    <row r="117597" ht="14.25" customHeight="1"/>
    <row r="117598" ht="14.25" customHeight="1"/>
    <row r="117599" ht="14.25" customHeight="1"/>
    <row r="117600" ht="14.25" customHeight="1"/>
    <row r="117601" ht="14.25" customHeight="1"/>
    <row r="117602" ht="14.25" customHeight="1"/>
    <row r="117603" ht="14.25" customHeight="1"/>
    <row r="117604" ht="14.25" customHeight="1"/>
    <row r="117605" ht="14.25" customHeight="1"/>
    <row r="117606" ht="14.25" customHeight="1"/>
    <row r="117607" ht="14.25" customHeight="1"/>
    <row r="117608" ht="14.25" customHeight="1"/>
    <row r="117609" ht="14.25" customHeight="1"/>
    <row r="117610" ht="14.25" customHeight="1"/>
    <row r="117611" ht="14.25" customHeight="1"/>
    <row r="117612" ht="14.25" customHeight="1"/>
    <row r="117613" ht="14.25" customHeight="1"/>
    <row r="117614" ht="14.25" customHeight="1"/>
    <row r="117615" ht="14.25" customHeight="1"/>
    <row r="117616" ht="14.25" customHeight="1"/>
    <row r="117617" ht="14.25" customHeight="1"/>
    <row r="117618" ht="14.25" customHeight="1"/>
    <row r="117619" ht="14.25" customHeight="1"/>
    <row r="117620" ht="14.25" customHeight="1"/>
    <row r="117621" ht="14.25" customHeight="1"/>
    <row r="117622" ht="14.25" customHeight="1"/>
    <row r="117623" ht="14.25" customHeight="1"/>
    <row r="117624" ht="14.25" customHeight="1"/>
    <row r="117625" ht="14.25" customHeight="1"/>
    <row r="117626" ht="14.25" customHeight="1"/>
    <row r="117627" ht="14.25" customHeight="1"/>
    <row r="117628" ht="14.25" customHeight="1"/>
    <row r="117629" ht="14.25" customHeight="1"/>
    <row r="117630" ht="14.25" customHeight="1"/>
    <row r="117631" ht="14.25" customHeight="1"/>
    <row r="117632" ht="14.25" customHeight="1"/>
    <row r="117633" ht="14.25" customHeight="1"/>
    <row r="117634" ht="14.25" customHeight="1"/>
    <row r="117635" ht="14.25" customHeight="1"/>
    <row r="117636" ht="14.25" customHeight="1"/>
    <row r="117637" ht="14.25" customHeight="1"/>
    <row r="117638" ht="14.25" customHeight="1"/>
    <row r="117639" ht="14.25" customHeight="1"/>
    <row r="117640" ht="14.25" customHeight="1"/>
    <row r="117641" ht="14.25" customHeight="1"/>
    <row r="117642" ht="14.25" customHeight="1"/>
    <row r="117643" ht="14.25" customHeight="1"/>
    <row r="117644" ht="14.25" customHeight="1"/>
    <row r="117645" ht="14.25" customHeight="1"/>
    <row r="117646" ht="14.25" customHeight="1"/>
    <row r="117647" ht="14.25" customHeight="1"/>
    <row r="117648" ht="14.25" customHeight="1"/>
    <row r="117649" ht="14.25" customHeight="1"/>
    <row r="117650" ht="14.25" customHeight="1"/>
    <row r="117651" ht="14.25" customHeight="1"/>
    <row r="117652" ht="14.25" customHeight="1"/>
    <row r="117653" ht="14.25" customHeight="1"/>
    <row r="117654" ht="14.25" customHeight="1"/>
    <row r="117655" ht="14.25" customHeight="1"/>
    <row r="117656" ht="14.25" customHeight="1"/>
    <row r="117657" ht="14.25" customHeight="1"/>
    <row r="117658" ht="14.25" customHeight="1"/>
    <row r="117659" ht="14.25" customHeight="1"/>
    <row r="117660" ht="14.25" customHeight="1"/>
    <row r="117661" ht="14.25" customHeight="1"/>
    <row r="117662" ht="14.25" customHeight="1"/>
    <row r="117663" ht="14.25" customHeight="1"/>
    <row r="117664" ht="14.25" customHeight="1"/>
    <row r="117665" ht="14.25" customHeight="1"/>
    <row r="117666" ht="14.25" customHeight="1"/>
    <row r="117667" ht="14.25" customHeight="1"/>
    <row r="117668" ht="14.25" customHeight="1"/>
    <row r="117669" ht="14.25" customHeight="1"/>
    <row r="117670" ht="14.25" customHeight="1"/>
    <row r="117671" ht="14.25" customHeight="1"/>
    <row r="117672" ht="14.25" customHeight="1"/>
    <row r="117673" ht="14.25" customHeight="1"/>
    <row r="117674" ht="14.25" customHeight="1"/>
    <row r="117675" ht="14.25" customHeight="1"/>
    <row r="117676" ht="14.25" customHeight="1"/>
    <row r="117677" ht="14.25" customHeight="1"/>
    <row r="117678" ht="14.25" customHeight="1"/>
    <row r="117679" ht="14.25" customHeight="1"/>
    <row r="117680" ht="14.25" customHeight="1"/>
    <row r="117681" ht="14.25" customHeight="1"/>
    <row r="117682" ht="14.25" customHeight="1"/>
    <row r="117683" ht="14.25" customHeight="1"/>
    <row r="117684" ht="14.25" customHeight="1"/>
    <row r="117685" ht="14.25" customHeight="1"/>
    <row r="117686" ht="14.25" customHeight="1"/>
    <row r="117687" ht="14.25" customHeight="1"/>
    <row r="117688" ht="14.25" customHeight="1"/>
    <row r="117689" ht="14.25" customHeight="1"/>
    <row r="117690" ht="14.25" customHeight="1"/>
    <row r="117691" ht="14.25" customHeight="1"/>
    <row r="117692" ht="14.25" customHeight="1"/>
    <row r="117693" ht="14.25" customHeight="1"/>
    <row r="117694" ht="14.25" customHeight="1"/>
    <row r="117695" ht="14.25" customHeight="1"/>
    <row r="117696" ht="14.25" customHeight="1"/>
    <row r="117697" ht="14.25" customHeight="1"/>
    <row r="117698" ht="14.25" customHeight="1"/>
    <row r="117699" ht="14.25" customHeight="1"/>
    <row r="117700" ht="14.25" customHeight="1"/>
    <row r="117701" ht="14.25" customHeight="1"/>
    <row r="117702" ht="14.25" customHeight="1"/>
    <row r="117703" ht="14.25" customHeight="1"/>
    <row r="117704" ht="14.25" customHeight="1"/>
    <row r="117705" ht="14.25" customHeight="1"/>
    <row r="117706" ht="14.25" customHeight="1"/>
    <row r="117707" ht="14.25" customHeight="1"/>
    <row r="117708" ht="14.25" customHeight="1"/>
    <row r="117709" ht="14.25" customHeight="1"/>
    <row r="117710" ht="14.25" customHeight="1"/>
    <row r="117711" ht="14.25" customHeight="1"/>
    <row r="117712" ht="14.25" customHeight="1"/>
    <row r="117713" ht="14.25" customHeight="1"/>
    <row r="117714" ht="14.25" customHeight="1"/>
    <row r="117715" ht="14.25" customHeight="1"/>
    <row r="117716" ht="14.25" customHeight="1"/>
    <row r="117717" ht="14.25" customHeight="1"/>
    <row r="117718" ht="14.25" customHeight="1"/>
    <row r="117719" ht="14.25" customHeight="1"/>
    <row r="117720" ht="14.25" customHeight="1"/>
    <row r="117721" ht="14.25" customHeight="1"/>
    <row r="117722" ht="14.25" customHeight="1"/>
    <row r="117723" ht="14.25" customHeight="1"/>
    <row r="117724" ht="14.25" customHeight="1"/>
    <row r="117725" ht="14.25" customHeight="1"/>
    <row r="117726" ht="14.25" customHeight="1"/>
    <row r="117727" ht="14.25" customHeight="1"/>
    <row r="117728" ht="14.25" customHeight="1"/>
    <row r="117729" ht="14.25" customHeight="1"/>
    <row r="117730" ht="14.25" customHeight="1"/>
    <row r="117731" ht="14.25" customHeight="1"/>
    <row r="117732" ht="14.25" customHeight="1"/>
    <row r="117733" ht="14.25" customHeight="1"/>
    <row r="117734" ht="14.25" customHeight="1"/>
    <row r="117735" ht="14.25" customHeight="1"/>
    <row r="117736" ht="14.25" customHeight="1"/>
    <row r="117737" ht="14.25" customHeight="1"/>
    <row r="117738" ht="14.25" customHeight="1"/>
    <row r="117739" ht="14.25" customHeight="1"/>
    <row r="117740" ht="14.25" customHeight="1"/>
    <row r="117741" ht="14.25" customHeight="1"/>
    <row r="117742" ht="14.25" customHeight="1"/>
    <row r="117743" ht="14.25" customHeight="1"/>
    <row r="117744" ht="14.25" customHeight="1"/>
    <row r="117745" ht="14.25" customHeight="1"/>
    <row r="117746" ht="14.25" customHeight="1"/>
    <row r="117747" ht="14.25" customHeight="1"/>
    <row r="117748" ht="14.25" customHeight="1"/>
    <row r="117749" ht="14.25" customHeight="1"/>
    <row r="117750" ht="14.25" customHeight="1"/>
    <row r="117751" ht="14.25" customHeight="1"/>
    <row r="117752" ht="14.25" customHeight="1"/>
    <row r="117753" ht="14.25" customHeight="1"/>
    <row r="117754" ht="14.25" customHeight="1"/>
    <row r="117755" ht="14.25" customHeight="1"/>
    <row r="117756" ht="14.25" customHeight="1"/>
    <row r="117757" ht="14.25" customHeight="1"/>
    <row r="117758" ht="14.25" customHeight="1"/>
    <row r="117759" ht="14.25" customHeight="1"/>
    <row r="117760" ht="14.25" customHeight="1"/>
    <row r="117761" ht="14.25" customHeight="1"/>
    <row r="117762" ht="14.25" customHeight="1"/>
    <row r="117763" ht="14.25" customHeight="1"/>
    <row r="117764" ht="14.25" customHeight="1"/>
    <row r="117765" ht="14.25" customHeight="1"/>
    <row r="117766" ht="14.25" customHeight="1"/>
    <row r="117767" ht="14.25" customHeight="1"/>
    <row r="117768" ht="14.25" customHeight="1"/>
    <row r="117769" ht="14.25" customHeight="1"/>
    <row r="117770" ht="14.25" customHeight="1"/>
    <row r="117771" ht="14.25" customHeight="1"/>
    <row r="117772" ht="14.25" customHeight="1"/>
    <row r="117773" ht="14.25" customHeight="1"/>
    <row r="117774" ht="14.25" customHeight="1"/>
    <row r="117775" ht="14.25" customHeight="1"/>
    <row r="117776" ht="14.25" customHeight="1"/>
    <row r="117777" ht="14.25" customHeight="1"/>
    <row r="117778" ht="14.25" customHeight="1"/>
    <row r="117779" ht="14.25" customHeight="1"/>
    <row r="117780" ht="14.25" customHeight="1"/>
    <row r="117781" ht="14.25" customHeight="1"/>
    <row r="117782" ht="14.25" customHeight="1"/>
    <row r="117783" ht="14.25" customHeight="1"/>
    <row r="117784" ht="14.25" customHeight="1"/>
    <row r="117785" ht="14.25" customHeight="1"/>
    <row r="117786" ht="14.25" customHeight="1"/>
    <row r="117787" ht="14.25" customHeight="1"/>
    <row r="117788" ht="14.25" customHeight="1"/>
    <row r="117789" ht="14.25" customHeight="1"/>
    <row r="117790" ht="14.25" customHeight="1"/>
    <row r="117791" ht="14.25" customHeight="1"/>
    <row r="117792" ht="14.25" customHeight="1"/>
    <row r="117793" ht="14.25" customHeight="1"/>
    <row r="117794" ht="14.25" customHeight="1"/>
    <row r="117795" ht="14.25" customHeight="1"/>
    <row r="117796" ht="14.25" customHeight="1"/>
    <row r="117797" ht="14.25" customHeight="1"/>
    <row r="117798" ht="14.25" customHeight="1"/>
    <row r="117799" ht="14.25" customHeight="1"/>
    <row r="117800" ht="14.25" customHeight="1"/>
    <row r="117801" ht="14.25" customHeight="1"/>
    <row r="117802" ht="14.25" customHeight="1"/>
    <row r="117803" ht="14.25" customHeight="1"/>
    <row r="117804" ht="14.25" customHeight="1"/>
    <row r="117805" ht="14.25" customHeight="1"/>
    <row r="117806" ht="14.25" customHeight="1"/>
    <row r="117807" ht="14.25" customHeight="1"/>
    <row r="117808" ht="14.25" customHeight="1"/>
    <row r="117809" ht="14.25" customHeight="1"/>
    <row r="117810" ht="14.25" customHeight="1"/>
    <row r="117811" ht="14.25" customHeight="1"/>
    <row r="117812" ht="14.25" customHeight="1"/>
    <row r="117813" ht="14.25" customHeight="1"/>
    <row r="117814" ht="14.25" customHeight="1"/>
    <row r="117815" ht="14.25" customHeight="1"/>
    <row r="117816" ht="14.25" customHeight="1"/>
    <row r="117817" ht="14.25" customHeight="1"/>
    <row r="117818" ht="14.25" customHeight="1"/>
    <row r="117819" ht="14.25" customHeight="1"/>
    <row r="117820" ht="14.25" customHeight="1"/>
    <row r="117821" ht="14.25" customHeight="1"/>
    <row r="117822" ht="14.25" customHeight="1"/>
    <row r="117823" ht="14.25" customHeight="1"/>
    <row r="117824" ht="14.25" customHeight="1"/>
    <row r="117825" ht="14.25" customHeight="1"/>
    <row r="117826" ht="14.25" customHeight="1"/>
    <row r="117827" ht="14.25" customHeight="1"/>
    <row r="117828" ht="14.25" customHeight="1"/>
    <row r="117829" ht="14.25" customHeight="1"/>
    <row r="117830" ht="14.25" customHeight="1"/>
    <row r="117831" ht="14.25" customHeight="1"/>
    <row r="117832" ht="14.25" customHeight="1"/>
    <row r="117833" ht="14.25" customHeight="1"/>
    <row r="117834" ht="14.25" customHeight="1"/>
    <row r="117835" ht="14.25" customHeight="1"/>
    <row r="117836" ht="14.25" customHeight="1"/>
    <row r="117837" ht="14.25" customHeight="1"/>
    <row r="117838" ht="14.25" customHeight="1"/>
    <row r="117839" ht="14.25" customHeight="1"/>
    <row r="117840" ht="14.25" customHeight="1"/>
    <row r="117841" ht="14.25" customHeight="1"/>
    <row r="117842" ht="14.25" customHeight="1"/>
    <row r="117843" ht="14.25" customHeight="1"/>
    <row r="117844" ht="14.25" customHeight="1"/>
    <row r="117845" ht="14.25" customHeight="1"/>
    <row r="117846" ht="14.25" customHeight="1"/>
    <row r="117847" ht="14.25" customHeight="1"/>
    <row r="117848" ht="14.25" customHeight="1"/>
    <row r="117849" ht="14.25" customHeight="1"/>
    <row r="117850" ht="14.25" customHeight="1"/>
    <row r="117851" ht="14.25" customHeight="1"/>
    <row r="117852" ht="14.25" customHeight="1"/>
    <row r="117853" ht="14.25" customHeight="1"/>
    <row r="117854" ht="14.25" customHeight="1"/>
    <row r="117855" ht="14.25" customHeight="1"/>
    <row r="117856" ht="14.25" customHeight="1"/>
    <row r="117857" ht="14.25" customHeight="1"/>
    <row r="117858" ht="14.25" customHeight="1"/>
    <row r="117859" ht="14.25" customHeight="1"/>
    <row r="117860" ht="14.25" customHeight="1"/>
    <row r="117861" ht="14.25" customHeight="1"/>
    <row r="117862" ht="14.25" customHeight="1"/>
    <row r="117863" ht="14.25" customHeight="1"/>
    <row r="117864" ht="14.25" customHeight="1"/>
    <row r="117865" ht="14.25" customHeight="1"/>
    <row r="117866" ht="14.25" customHeight="1"/>
    <row r="117867" ht="14.25" customHeight="1"/>
    <row r="117868" ht="14.25" customHeight="1"/>
    <row r="117869" ht="14.25" customHeight="1"/>
    <row r="117870" ht="14.25" customHeight="1"/>
    <row r="117871" ht="14.25" customHeight="1"/>
    <row r="117872" ht="14.25" customHeight="1"/>
    <row r="117873" ht="14.25" customHeight="1"/>
    <row r="117874" ht="14.25" customHeight="1"/>
    <row r="117875" ht="14.25" customHeight="1"/>
    <row r="117876" ht="14.25" customHeight="1"/>
    <row r="117877" ht="14.25" customHeight="1"/>
    <row r="117878" ht="14.25" customHeight="1"/>
    <row r="117879" ht="14.25" customHeight="1"/>
    <row r="117880" ht="14.25" customHeight="1"/>
    <row r="117881" ht="14.25" customHeight="1"/>
    <row r="117882" ht="14.25" customHeight="1"/>
    <row r="117883" ht="14.25" customHeight="1"/>
    <row r="117884" ht="14.25" customHeight="1"/>
    <row r="117885" ht="14.25" customHeight="1"/>
    <row r="117886" ht="14.25" customHeight="1"/>
    <row r="117887" ht="14.25" customHeight="1"/>
    <row r="117888" ht="14.25" customHeight="1"/>
    <row r="117889" ht="14.25" customHeight="1"/>
    <row r="117890" ht="14.25" customHeight="1"/>
    <row r="117891" ht="14.25" customHeight="1"/>
    <row r="117892" ht="14.25" customHeight="1"/>
    <row r="117893" ht="14.25" customHeight="1"/>
    <row r="117894" ht="14.25" customHeight="1"/>
    <row r="117895" ht="14.25" customHeight="1"/>
    <row r="117896" ht="14.25" customHeight="1"/>
    <row r="117897" ht="14.25" customHeight="1"/>
    <row r="117898" ht="14.25" customHeight="1"/>
    <row r="117899" ht="14.25" customHeight="1"/>
    <row r="117900" ht="14.25" customHeight="1"/>
    <row r="117901" ht="14.25" customHeight="1"/>
    <row r="117902" ht="14.25" customHeight="1"/>
    <row r="117903" ht="14.25" customHeight="1"/>
    <row r="117904" ht="14.25" customHeight="1"/>
    <row r="117905" ht="14.25" customHeight="1"/>
    <row r="117906" ht="14.25" customHeight="1"/>
    <row r="117907" ht="14.25" customHeight="1"/>
    <row r="117908" ht="14.25" customHeight="1"/>
    <row r="117909" ht="14.25" customHeight="1"/>
    <row r="117910" ht="14.25" customHeight="1"/>
    <row r="117911" ht="14.25" customHeight="1"/>
    <row r="117912" ht="14.25" customHeight="1"/>
    <row r="117913" ht="14.25" customHeight="1"/>
    <row r="117914" ht="14.25" customHeight="1"/>
    <row r="117915" ht="14.25" customHeight="1"/>
    <row r="117916" ht="14.25" customHeight="1"/>
    <row r="117917" ht="14.25" customHeight="1"/>
    <row r="117918" ht="14.25" customHeight="1"/>
    <row r="117919" ht="14.25" customHeight="1"/>
    <row r="117920" ht="14.25" customHeight="1"/>
    <row r="117921" ht="14.25" customHeight="1"/>
    <row r="117922" ht="14.25" customHeight="1"/>
    <row r="117923" ht="14.25" customHeight="1"/>
    <row r="117924" ht="14.25" customHeight="1"/>
    <row r="117925" ht="14.25" customHeight="1"/>
    <row r="117926" ht="14.25" customHeight="1"/>
    <row r="117927" ht="14.25" customHeight="1"/>
    <row r="117928" ht="14.25" customHeight="1"/>
    <row r="117929" ht="14.25" customHeight="1"/>
    <row r="117930" ht="14.25" customHeight="1"/>
    <row r="117931" ht="14.25" customHeight="1"/>
    <row r="117932" ht="14.25" customHeight="1"/>
    <row r="117933" ht="14.25" customHeight="1"/>
    <row r="117934" ht="14.25" customHeight="1"/>
    <row r="117935" ht="14.25" customHeight="1"/>
    <row r="117936" ht="14.25" customHeight="1"/>
    <row r="117937" ht="14.25" customHeight="1"/>
    <row r="117938" ht="14.25" customHeight="1"/>
    <row r="117939" ht="14.25" customHeight="1"/>
    <row r="117940" ht="14.25" customHeight="1"/>
    <row r="117941" ht="14.25" customHeight="1"/>
    <row r="117942" ht="14.25" customHeight="1"/>
    <row r="117943" ht="14.25" customHeight="1"/>
    <row r="117944" ht="14.25" customHeight="1"/>
    <row r="117945" ht="14.25" customHeight="1"/>
    <row r="117946" ht="14.25" customHeight="1"/>
    <row r="117947" ht="14.25" customHeight="1"/>
    <row r="117948" ht="14.25" customHeight="1"/>
    <row r="117949" ht="14.25" customHeight="1"/>
    <row r="117950" ht="14.25" customHeight="1"/>
    <row r="117951" ht="14.25" customHeight="1"/>
    <row r="117952" ht="14.25" customHeight="1"/>
    <row r="117953" ht="14.25" customHeight="1"/>
    <row r="117954" ht="14.25" customHeight="1"/>
    <row r="117955" ht="14.25" customHeight="1"/>
    <row r="117956" ht="14.25" customHeight="1"/>
    <row r="117957" ht="14.25" customHeight="1"/>
    <row r="117958" ht="14.25" customHeight="1"/>
    <row r="117959" ht="14.25" customHeight="1"/>
    <row r="117960" ht="14.25" customHeight="1"/>
    <row r="117961" ht="14.25" customHeight="1"/>
    <row r="117962" ht="14.25" customHeight="1"/>
    <row r="117963" ht="14.25" customHeight="1"/>
    <row r="117964" ht="14.25" customHeight="1"/>
    <row r="117965" ht="14.25" customHeight="1"/>
    <row r="117966" ht="14.25" customHeight="1"/>
    <row r="117967" ht="14.25" customHeight="1"/>
    <row r="117968" ht="14.25" customHeight="1"/>
    <row r="117969" ht="14.25" customHeight="1"/>
    <row r="117970" ht="14.25" customHeight="1"/>
    <row r="117971" ht="14.25" customHeight="1"/>
    <row r="117972" ht="14.25" customHeight="1"/>
    <row r="117973" ht="14.25" customHeight="1"/>
    <row r="117974" ht="14.25" customHeight="1"/>
    <row r="117975" ht="14.25" customHeight="1"/>
    <row r="117976" ht="14.25" customHeight="1"/>
    <row r="117977" ht="14.25" customHeight="1"/>
    <row r="117978" ht="14.25" customHeight="1"/>
    <row r="117979" ht="14.25" customHeight="1"/>
    <row r="117980" ht="14.25" customHeight="1"/>
    <row r="117981" ht="14.25" customHeight="1"/>
    <row r="117982" ht="14.25" customHeight="1"/>
    <row r="117983" ht="14.25" customHeight="1"/>
    <row r="117984" ht="14.25" customHeight="1"/>
    <row r="117985" ht="14.25" customHeight="1"/>
    <row r="117986" ht="14.25" customHeight="1"/>
    <row r="117987" ht="14.25" customHeight="1"/>
    <row r="117988" ht="14.25" customHeight="1"/>
    <row r="117989" ht="14.25" customHeight="1"/>
    <row r="117990" ht="14.25" customHeight="1"/>
    <row r="117991" ht="14.25" customHeight="1"/>
    <row r="117992" ht="14.25" customHeight="1"/>
    <row r="117993" ht="14.25" customHeight="1"/>
    <row r="117994" ht="14.25" customHeight="1"/>
    <row r="117995" ht="14.25" customHeight="1"/>
    <row r="117996" ht="14.25" customHeight="1"/>
    <row r="117997" ht="14.25" customHeight="1"/>
    <row r="117998" ht="14.25" customHeight="1"/>
    <row r="117999" ht="14.25" customHeight="1"/>
    <row r="118000" ht="14.25" customHeight="1"/>
    <row r="118001" ht="14.25" customHeight="1"/>
    <row r="118002" ht="14.25" customHeight="1"/>
    <row r="118003" ht="14.25" customHeight="1"/>
    <row r="118004" ht="14.25" customHeight="1"/>
    <row r="118005" ht="14.25" customHeight="1"/>
    <row r="118006" ht="14.25" customHeight="1"/>
    <row r="118007" ht="14.25" customHeight="1"/>
    <row r="118008" ht="14.25" customHeight="1"/>
    <row r="118009" ht="14.25" customHeight="1"/>
    <row r="118010" ht="14.25" customHeight="1"/>
    <row r="118011" ht="14.25" customHeight="1"/>
    <row r="118012" ht="14.25" customHeight="1"/>
    <row r="118013" ht="14.25" customHeight="1"/>
    <row r="118014" ht="14.25" customHeight="1"/>
    <row r="118015" ht="14.25" customHeight="1"/>
    <row r="118016" ht="14.25" customHeight="1"/>
    <row r="118017" ht="14.25" customHeight="1"/>
    <row r="118018" ht="14.25" customHeight="1"/>
    <row r="118019" ht="14.25" customHeight="1"/>
    <row r="118020" ht="14.25" customHeight="1"/>
    <row r="118021" ht="14.25" customHeight="1"/>
    <row r="118022" ht="14.25" customHeight="1"/>
    <row r="118023" ht="14.25" customHeight="1"/>
    <row r="118024" ht="14.25" customHeight="1"/>
    <row r="118025" ht="14.25" customHeight="1"/>
    <row r="118026" ht="14.25" customHeight="1"/>
    <row r="118027" ht="14.25" customHeight="1"/>
    <row r="118028" ht="14.25" customHeight="1"/>
    <row r="118029" ht="14.25" customHeight="1"/>
    <row r="118030" ht="14.25" customHeight="1"/>
    <row r="118031" ht="14.25" customHeight="1"/>
    <row r="118032" ht="14.25" customHeight="1"/>
    <row r="118033" ht="14.25" customHeight="1"/>
    <row r="118034" ht="14.25" customHeight="1"/>
    <row r="118035" ht="14.25" customHeight="1"/>
    <row r="118036" ht="14.25" customHeight="1"/>
    <row r="118037" ht="14.25" customHeight="1"/>
    <row r="118038" ht="14.25" customHeight="1"/>
    <row r="118039" ht="14.25" customHeight="1"/>
    <row r="118040" ht="14.25" customHeight="1"/>
    <row r="118041" ht="14.25" customHeight="1"/>
    <row r="118042" ht="14.25" customHeight="1"/>
    <row r="118043" ht="14.25" customHeight="1"/>
    <row r="118044" ht="14.25" customHeight="1"/>
    <row r="118045" ht="14.25" customHeight="1"/>
    <row r="118046" ht="14.25" customHeight="1"/>
    <row r="118047" ht="14.25" customHeight="1"/>
    <row r="118048" ht="14.25" customHeight="1"/>
    <row r="118049" ht="14.25" customHeight="1"/>
    <row r="118050" ht="14.25" customHeight="1"/>
    <row r="118051" ht="14.25" customHeight="1"/>
    <row r="118052" ht="14.25" customHeight="1"/>
    <row r="118053" ht="14.25" customHeight="1"/>
    <row r="118054" ht="14.25" customHeight="1"/>
    <row r="118055" ht="14.25" customHeight="1"/>
    <row r="118056" ht="14.25" customHeight="1"/>
    <row r="118057" ht="14.25" customHeight="1"/>
    <row r="118058" ht="14.25" customHeight="1"/>
    <row r="118059" ht="14.25" customHeight="1"/>
    <row r="118060" ht="14.25" customHeight="1"/>
    <row r="118061" ht="14.25" customHeight="1"/>
    <row r="118062" ht="14.25" customHeight="1"/>
    <row r="118063" ht="14.25" customHeight="1"/>
    <row r="118064" ht="14.25" customHeight="1"/>
    <row r="118065" ht="14.25" customHeight="1"/>
    <row r="118066" ht="14.25" customHeight="1"/>
    <row r="118067" ht="14.25" customHeight="1"/>
    <row r="118068" ht="14.25" customHeight="1"/>
    <row r="118069" ht="14.25" customHeight="1"/>
    <row r="118070" ht="14.25" customHeight="1"/>
    <row r="118071" ht="14.25" customHeight="1"/>
    <row r="118072" ht="14.25" customHeight="1"/>
    <row r="118073" ht="14.25" customHeight="1"/>
    <row r="118074" ht="14.25" customHeight="1"/>
    <row r="118075" ht="14.25" customHeight="1"/>
    <row r="118076" ht="14.25" customHeight="1"/>
    <row r="118077" ht="14.25" customHeight="1"/>
    <row r="118078" ht="14.25" customHeight="1"/>
    <row r="118079" ht="14.25" customHeight="1"/>
    <row r="118080" ht="14.25" customHeight="1"/>
    <row r="118081" ht="14.25" customHeight="1"/>
    <row r="118082" ht="14.25" customHeight="1"/>
    <row r="118083" ht="14.25" customHeight="1"/>
    <row r="118084" ht="14.25" customHeight="1"/>
    <row r="118085" ht="14.25" customHeight="1"/>
    <row r="118086" ht="14.25" customHeight="1"/>
    <row r="118087" ht="14.25" customHeight="1"/>
    <row r="118088" ht="14.25" customHeight="1"/>
    <row r="118089" ht="14.25" customHeight="1"/>
    <row r="118090" ht="14.25" customHeight="1"/>
    <row r="118091" ht="14.25" customHeight="1"/>
    <row r="118092" ht="14.25" customHeight="1"/>
    <row r="118093" ht="14.25" customHeight="1"/>
    <row r="118094" ht="14.25" customHeight="1"/>
    <row r="118095" ht="14.25" customHeight="1"/>
    <row r="118096" ht="14.25" customHeight="1"/>
    <row r="118097" ht="14.25" customHeight="1"/>
    <row r="118098" ht="14.25" customHeight="1"/>
    <row r="118099" ht="14.25" customHeight="1"/>
    <row r="118100" ht="14.25" customHeight="1"/>
    <row r="118101" ht="14.25" customHeight="1"/>
    <row r="118102" ht="14.25" customHeight="1"/>
    <row r="118103" ht="14.25" customHeight="1"/>
    <row r="118104" ht="14.25" customHeight="1"/>
    <row r="118105" ht="14.25" customHeight="1"/>
    <row r="118106" ht="14.25" customHeight="1"/>
    <row r="118107" ht="14.25" customHeight="1"/>
    <row r="118108" ht="14.25" customHeight="1"/>
    <row r="118109" ht="14.25" customHeight="1"/>
    <row r="118110" ht="14.25" customHeight="1"/>
    <row r="118111" ht="14.25" customHeight="1"/>
    <row r="118112" ht="14.25" customHeight="1"/>
    <row r="118113" ht="14.25" customHeight="1"/>
    <row r="118114" ht="14.25" customHeight="1"/>
    <row r="118115" ht="14.25" customHeight="1"/>
    <row r="118116" ht="14.25" customHeight="1"/>
    <row r="118117" ht="14.25" customHeight="1"/>
    <row r="118118" ht="14.25" customHeight="1"/>
    <row r="118119" ht="14.25" customHeight="1"/>
    <row r="118120" ht="14.25" customHeight="1"/>
    <row r="118121" ht="14.25" customHeight="1"/>
    <row r="118122" ht="14.25" customHeight="1"/>
    <row r="118123" ht="14.25" customHeight="1"/>
    <row r="118124" ht="14.25" customHeight="1"/>
    <row r="118125" ht="14.25" customHeight="1"/>
    <row r="118126" ht="14.25" customHeight="1"/>
    <row r="118127" ht="14.25" customHeight="1"/>
    <row r="118128" ht="14.25" customHeight="1"/>
    <row r="118129" ht="14.25" customHeight="1"/>
    <row r="118130" ht="14.25" customHeight="1"/>
    <row r="118131" ht="14.25" customHeight="1"/>
    <row r="118132" ht="14.25" customHeight="1"/>
    <row r="118133" ht="14.25" customHeight="1"/>
    <row r="118134" ht="14.25" customHeight="1"/>
    <row r="118135" ht="14.25" customHeight="1"/>
    <row r="118136" ht="14.25" customHeight="1"/>
    <row r="118137" ht="14.25" customHeight="1"/>
    <row r="118138" ht="14.25" customHeight="1"/>
    <row r="118139" ht="14.25" customHeight="1"/>
    <row r="118140" ht="14.25" customHeight="1"/>
    <row r="118141" ht="14.25" customHeight="1"/>
    <row r="118142" ht="14.25" customHeight="1"/>
    <row r="118143" ht="14.25" customHeight="1"/>
    <row r="118144" ht="14.25" customHeight="1"/>
    <row r="118145" ht="14.25" customHeight="1"/>
    <row r="118146" ht="14.25" customHeight="1"/>
    <row r="118147" ht="14.25" customHeight="1"/>
    <row r="118148" ht="14.25" customHeight="1"/>
    <row r="118149" ht="14.25" customHeight="1"/>
    <row r="118150" ht="14.25" customHeight="1"/>
    <row r="118151" ht="14.25" customHeight="1"/>
    <row r="118152" ht="14.25" customHeight="1"/>
    <row r="118153" ht="14.25" customHeight="1"/>
    <row r="118154" ht="14.25" customHeight="1"/>
    <row r="118155" ht="14.25" customHeight="1"/>
    <row r="118156" ht="14.25" customHeight="1"/>
    <row r="118157" ht="14.25" customHeight="1"/>
    <row r="118158" ht="14.25" customHeight="1"/>
    <row r="118159" ht="14.25" customHeight="1"/>
    <row r="118160" ht="14.25" customHeight="1"/>
    <row r="118161" ht="14.25" customHeight="1"/>
    <row r="118162" ht="14.25" customHeight="1"/>
    <row r="118163" ht="14.25" customHeight="1"/>
    <row r="118164" ht="14.25" customHeight="1"/>
    <row r="118165" ht="14.25" customHeight="1"/>
    <row r="118166" ht="14.25" customHeight="1"/>
    <row r="118167" ht="14.25" customHeight="1"/>
    <row r="118168" ht="14.25" customHeight="1"/>
    <row r="118169" ht="14.25" customHeight="1"/>
    <row r="118170" ht="14.25" customHeight="1"/>
    <row r="118171" ht="14.25" customHeight="1"/>
    <row r="118172" ht="14.25" customHeight="1"/>
    <row r="118173" ht="14.25" customHeight="1"/>
    <row r="118174" ht="14.25" customHeight="1"/>
    <row r="118175" ht="14.25" customHeight="1"/>
    <row r="118176" ht="14.25" customHeight="1"/>
    <row r="118177" ht="14.25" customHeight="1"/>
    <row r="118178" ht="14.25" customHeight="1"/>
    <row r="118179" ht="14.25" customHeight="1"/>
    <row r="118180" ht="14.25" customHeight="1"/>
    <row r="118181" ht="14.25" customHeight="1"/>
    <row r="118182" ht="14.25" customHeight="1"/>
    <row r="118183" ht="14.25" customHeight="1"/>
    <row r="118184" ht="14.25" customHeight="1"/>
    <row r="118185" ht="14.25" customHeight="1"/>
    <row r="118186" ht="14.25" customHeight="1"/>
    <row r="118187" ht="14.25" customHeight="1"/>
    <row r="118188" ht="14.25" customHeight="1"/>
    <row r="118189" ht="14.25" customHeight="1"/>
    <row r="118190" ht="14.25" customHeight="1"/>
    <row r="118191" ht="14.25" customHeight="1"/>
    <row r="118192" ht="14.25" customHeight="1"/>
    <row r="118193" ht="14.25" customHeight="1"/>
    <row r="118194" ht="14.25" customHeight="1"/>
    <row r="118195" ht="14.25" customHeight="1"/>
    <row r="118196" ht="14.25" customHeight="1"/>
    <row r="118197" ht="14.25" customHeight="1"/>
    <row r="118198" ht="14.25" customHeight="1"/>
    <row r="118199" ht="14.25" customHeight="1"/>
    <row r="118200" ht="14.25" customHeight="1"/>
    <row r="118201" ht="14.25" customHeight="1"/>
    <row r="118202" ht="14.25" customHeight="1"/>
    <row r="118203" ht="14.25" customHeight="1"/>
    <row r="118204" ht="14.25" customHeight="1"/>
    <row r="118205" ht="14.25" customHeight="1"/>
    <row r="118206" ht="14.25" customHeight="1"/>
    <row r="118207" ht="14.25" customHeight="1"/>
    <row r="118208" ht="14.25" customHeight="1"/>
    <row r="118209" ht="14.25" customHeight="1"/>
    <row r="118210" ht="14.25" customHeight="1"/>
    <row r="118211" ht="14.25" customHeight="1"/>
    <row r="118212" ht="14.25" customHeight="1"/>
    <row r="118213" ht="14.25" customHeight="1"/>
    <row r="118214" ht="14.25" customHeight="1"/>
    <row r="118215" ht="14.25" customHeight="1"/>
    <row r="118216" ht="14.25" customHeight="1"/>
    <row r="118217" ht="14.25" customHeight="1"/>
    <row r="118218" ht="14.25" customHeight="1"/>
    <row r="118219" ht="14.25" customHeight="1"/>
    <row r="118220" ht="14.25" customHeight="1"/>
    <row r="118221" ht="14.25" customHeight="1"/>
    <row r="118222" ht="14.25" customHeight="1"/>
    <row r="118223" ht="14.25" customHeight="1"/>
    <row r="118224" ht="14.25" customHeight="1"/>
    <row r="118225" ht="14.25" customHeight="1"/>
    <row r="118226" ht="14.25" customHeight="1"/>
    <row r="118227" ht="14.25" customHeight="1"/>
    <row r="118228" ht="14.25" customHeight="1"/>
    <row r="118229" ht="14.25" customHeight="1"/>
    <row r="118230" ht="14.25" customHeight="1"/>
    <row r="118231" ht="14.25" customHeight="1"/>
    <row r="118232" ht="14.25" customHeight="1"/>
    <row r="118233" ht="14.25" customHeight="1"/>
    <row r="118234" ht="14.25" customHeight="1"/>
    <row r="118235" ht="14.25" customHeight="1"/>
    <row r="118236" ht="14.25" customHeight="1"/>
    <row r="118237" ht="14.25" customHeight="1"/>
    <row r="118238" ht="14.25" customHeight="1"/>
    <row r="118239" ht="14.25" customHeight="1"/>
    <row r="118240" ht="14.25" customHeight="1"/>
    <row r="118241" ht="14.25" customHeight="1"/>
    <row r="118242" ht="14.25" customHeight="1"/>
    <row r="118243" ht="14.25" customHeight="1"/>
    <row r="118244" ht="14.25" customHeight="1"/>
    <row r="118245" ht="14.25" customHeight="1"/>
    <row r="118246" ht="14.25" customHeight="1"/>
    <row r="118247" ht="14.25" customHeight="1"/>
    <row r="118248" ht="14.25" customHeight="1"/>
    <row r="118249" ht="14.25" customHeight="1"/>
    <row r="118250" ht="14.25" customHeight="1"/>
    <row r="118251" ht="14.25" customHeight="1"/>
    <row r="118252" ht="14.25" customHeight="1"/>
    <row r="118253" ht="14.25" customHeight="1"/>
    <row r="118254" ht="14.25" customHeight="1"/>
    <row r="118255" ht="14.25" customHeight="1"/>
    <row r="118256" ht="14.25" customHeight="1"/>
    <row r="118257" ht="14.25" customHeight="1"/>
    <row r="118258" ht="14.25" customHeight="1"/>
    <row r="118259" ht="14.25" customHeight="1"/>
    <row r="118260" ht="14.25" customHeight="1"/>
    <row r="118261" ht="14.25" customHeight="1"/>
    <row r="118262" ht="14.25" customHeight="1"/>
    <row r="118263" ht="14.25" customHeight="1"/>
    <row r="118264" ht="14.25" customHeight="1"/>
    <row r="118265" ht="14.25" customHeight="1"/>
    <row r="118266" ht="14.25" customHeight="1"/>
    <row r="118267" ht="14.25" customHeight="1"/>
    <row r="118268" ht="14.25" customHeight="1"/>
    <row r="118269" ht="14.25" customHeight="1"/>
    <row r="118270" ht="14.25" customHeight="1"/>
    <row r="118271" ht="14.25" customHeight="1"/>
    <row r="118272" ht="14.25" customHeight="1"/>
    <row r="118273" ht="14.25" customHeight="1"/>
    <row r="118274" ht="14.25" customHeight="1"/>
    <row r="118275" ht="14.25" customHeight="1"/>
    <row r="118276" ht="14.25" customHeight="1"/>
    <row r="118277" ht="14.25" customHeight="1"/>
    <row r="118278" ht="14.25" customHeight="1"/>
    <row r="118279" ht="14.25" customHeight="1"/>
    <row r="118280" ht="14.25" customHeight="1"/>
    <row r="118281" ht="14.25" customHeight="1"/>
    <row r="118282" ht="14.25" customHeight="1"/>
    <row r="118283" ht="14.25" customHeight="1"/>
    <row r="118284" ht="14.25" customHeight="1"/>
    <row r="118285" ht="14.25" customHeight="1"/>
    <row r="118286" ht="14.25" customHeight="1"/>
    <row r="118287" ht="14.25" customHeight="1"/>
    <row r="118288" ht="14.25" customHeight="1"/>
    <row r="118289" ht="14.25" customHeight="1"/>
    <row r="118290" ht="14.25" customHeight="1"/>
    <row r="118291" ht="14.25" customHeight="1"/>
    <row r="118292" ht="14.25" customHeight="1"/>
    <row r="118293" ht="14.25" customHeight="1"/>
    <row r="118294" ht="14.25" customHeight="1"/>
    <row r="118295" ht="14.25" customHeight="1"/>
    <row r="118296" ht="14.25" customHeight="1"/>
    <row r="118297" ht="14.25" customHeight="1"/>
    <row r="118298" ht="14.25" customHeight="1"/>
    <row r="118299" ht="14.25" customHeight="1"/>
    <row r="118300" ht="14.25" customHeight="1"/>
    <row r="118301" ht="14.25" customHeight="1"/>
    <row r="118302" ht="14.25" customHeight="1"/>
    <row r="118303" ht="14.25" customHeight="1"/>
    <row r="118304" ht="14.25" customHeight="1"/>
    <row r="118305" ht="14.25" customHeight="1"/>
    <row r="118306" ht="14.25" customHeight="1"/>
    <row r="118307" ht="14.25" customHeight="1"/>
    <row r="118308" ht="14.25" customHeight="1"/>
    <row r="118309" ht="14.25" customHeight="1"/>
    <row r="118310" ht="14.25" customHeight="1"/>
    <row r="118311" ht="14.25" customHeight="1"/>
    <row r="118312" ht="14.25" customHeight="1"/>
    <row r="118313" ht="14.25" customHeight="1"/>
    <row r="118314" ht="14.25" customHeight="1"/>
    <row r="118315" ht="14.25" customHeight="1"/>
    <row r="118316" ht="14.25" customHeight="1"/>
    <row r="118317" ht="14.25" customHeight="1"/>
    <row r="118318" ht="14.25" customHeight="1"/>
    <row r="118319" ht="14.25" customHeight="1"/>
    <row r="118320" ht="14.25" customHeight="1"/>
    <row r="118321" ht="14.25" customHeight="1"/>
    <row r="118322" ht="14.25" customHeight="1"/>
    <row r="118323" ht="14.25" customHeight="1"/>
    <row r="118324" ht="14.25" customHeight="1"/>
    <row r="118325" ht="14.25" customHeight="1"/>
    <row r="118326" ht="14.25" customHeight="1"/>
    <row r="118327" ht="14.25" customHeight="1"/>
    <row r="118328" ht="14.25" customHeight="1"/>
    <row r="118329" ht="14.25" customHeight="1"/>
    <row r="118330" ht="14.25" customHeight="1"/>
    <row r="118331" ht="14.25" customHeight="1"/>
    <row r="118332" ht="14.25" customHeight="1"/>
    <row r="118333" ht="14.25" customHeight="1"/>
    <row r="118334" ht="14.25" customHeight="1"/>
    <row r="118335" ht="14.25" customHeight="1"/>
    <row r="118336" ht="14.25" customHeight="1"/>
    <row r="118337" ht="14.25" customHeight="1"/>
    <row r="118338" ht="14.25" customHeight="1"/>
    <row r="118339" ht="14.25" customHeight="1"/>
    <row r="118340" ht="14.25" customHeight="1"/>
    <row r="118341" ht="14.25" customHeight="1"/>
    <row r="118342" ht="14.25" customHeight="1"/>
    <row r="118343" ht="14.25" customHeight="1"/>
    <row r="118344" ht="14.25" customHeight="1"/>
    <row r="118345" ht="14.25" customHeight="1"/>
    <row r="118346" ht="14.25" customHeight="1"/>
    <row r="118347" ht="14.25" customHeight="1"/>
    <row r="118348" ht="14.25" customHeight="1"/>
    <row r="118349" ht="14.25" customHeight="1"/>
    <row r="118350" ht="14.25" customHeight="1"/>
    <row r="118351" ht="14.25" customHeight="1"/>
    <row r="118352" ht="14.25" customHeight="1"/>
    <row r="118353" ht="14.25" customHeight="1"/>
    <row r="118354" ht="14.25" customHeight="1"/>
    <row r="118355" ht="14.25" customHeight="1"/>
    <row r="118356" ht="14.25" customHeight="1"/>
    <row r="118357" ht="14.25" customHeight="1"/>
    <row r="118358" ht="14.25" customHeight="1"/>
    <row r="118359" ht="14.25" customHeight="1"/>
    <row r="118360" ht="14.25" customHeight="1"/>
    <row r="118361" ht="14.25" customHeight="1"/>
    <row r="118362" ht="14.25" customHeight="1"/>
    <row r="118363" ht="14.25" customHeight="1"/>
    <row r="118364" ht="14.25" customHeight="1"/>
    <row r="118365" ht="14.25" customHeight="1"/>
    <row r="118366" ht="14.25" customHeight="1"/>
    <row r="118367" ht="14.25" customHeight="1"/>
    <row r="118368" ht="14.25" customHeight="1"/>
    <row r="118369" ht="14.25" customHeight="1"/>
    <row r="118370" ht="14.25" customHeight="1"/>
    <row r="118371" ht="14.25" customHeight="1"/>
    <row r="118372" ht="14.25" customHeight="1"/>
    <row r="118373" ht="14.25" customHeight="1"/>
    <row r="118374" ht="14.25" customHeight="1"/>
    <row r="118375" ht="14.25" customHeight="1"/>
    <row r="118376" ht="14.25" customHeight="1"/>
    <row r="118377" ht="14.25" customHeight="1"/>
    <row r="118378" ht="14.25" customHeight="1"/>
    <row r="118379" ht="14.25" customHeight="1"/>
    <row r="118380" ht="14.25" customHeight="1"/>
    <row r="118381" ht="14.25" customHeight="1"/>
    <row r="118382" ht="14.25" customHeight="1"/>
    <row r="118383" ht="14.25" customHeight="1"/>
    <row r="118384" ht="14.25" customHeight="1"/>
    <row r="118385" ht="14.25" customHeight="1"/>
    <row r="118386" ht="14.25" customHeight="1"/>
    <row r="118387" ht="14.25" customHeight="1"/>
    <row r="118388" ht="14.25" customHeight="1"/>
    <row r="118389" ht="14.25" customHeight="1"/>
    <row r="118390" ht="14.25" customHeight="1"/>
    <row r="118391" ht="14.25" customHeight="1"/>
    <row r="118392" ht="14.25" customHeight="1"/>
    <row r="118393" ht="14.25" customHeight="1"/>
    <row r="118394" ht="14.25" customHeight="1"/>
    <row r="118395" ht="14.25" customHeight="1"/>
    <row r="118396" ht="14.25" customHeight="1"/>
    <row r="118397" ht="14.25" customHeight="1"/>
    <row r="118398" ht="14.25" customHeight="1"/>
    <row r="118399" ht="14.25" customHeight="1"/>
    <row r="118400" ht="14.25" customHeight="1"/>
    <row r="118401" ht="14.25" customHeight="1"/>
    <row r="118402" ht="14.25" customHeight="1"/>
    <row r="118403" ht="14.25" customHeight="1"/>
    <row r="118404" ht="14.25" customHeight="1"/>
    <row r="118405" ht="14.25" customHeight="1"/>
    <row r="118406" ht="14.25" customHeight="1"/>
    <row r="118407" ht="14.25" customHeight="1"/>
    <row r="118408" ht="14.25" customHeight="1"/>
    <row r="118409" ht="14.25" customHeight="1"/>
    <row r="118410" ht="14.25" customHeight="1"/>
    <row r="118411" ht="14.25" customHeight="1"/>
    <row r="118412" ht="14.25" customHeight="1"/>
    <row r="118413" ht="14.25" customHeight="1"/>
    <row r="118414" ht="14.25" customHeight="1"/>
    <row r="118415" ht="14.25" customHeight="1"/>
    <row r="118416" ht="14.25" customHeight="1"/>
    <row r="118417" ht="14.25" customHeight="1"/>
    <row r="118418" ht="14.25" customHeight="1"/>
    <row r="118419" ht="14.25" customHeight="1"/>
    <row r="118420" ht="14.25" customHeight="1"/>
    <row r="118421" ht="14.25" customHeight="1"/>
    <row r="118422" ht="14.25" customHeight="1"/>
    <row r="118423" ht="14.25" customHeight="1"/>
    <row r="118424" ht="14.25" customHeight="1"/>
    <row r="118425" ht="14.25" customHeight="1"/>
    <row r="118426" ht="14.25" customHeight="1"/>
    <row r="118427" ht="14.25" customHeight="1"/>
    <row r="118428" ht="14.25" customHeight="1"/>
    <row r="118429" ht="14.25" customHeight="1"/>
    <row r="118430" ht="14.25" customHeight="1"/>
    <row r="118431" ht="14.25" customHeight="1"/>
    <row r="118432" ht="14.25" customHeight="1"/>
    <row r="118433" ht="14.25" customHeight="1"/>
    <row r="118434" ht="14.25" customHeight="1"/>
    <row r="118435" ht="14.25" customHeight="1"/>
    <row r="118436" ht="14.25" customHeight="1"/>
    <row r="118437" ht="14.25" customHeight="1"/>
    <row r="118438" ht="14.25" customHeight="1"/>
    <row r="118439" ht="14.25" customHeight="1"/>
    <row r="118440" ht="14.25" customHeight="1"/>
    <row r="118441" ht="14.25" customHeight="1"/>
    <row r="118442" ht="14.25" customHeight="1"/>
    <row r="118443" ht="14.25" customHeight="1"/>
    <row r="118444" ht="14.25" customHeight="1"/>
    <row r="118445" ht="14.25" customHeight="1"/>
    <row r="118446" ht="14.25" customHeight="1"/>
    <row r="118447" ht="14.25" customHeight="1"/>
    <row r="118448" ht="14.25" customHeight="1"/>
    <row r="118449" ht="14.25" customHeight="1"/>
    <row r="118450" ht="14.25" customHeight="1"/>
    <row r="118451" ht="14.25" customHeight="1"/>
    <row r="118452" ht="14.25" customHeight="1"/>
    <row r="118453" ht="14.25" customHeight="1"/>
    <row r="118454" ht="14.25" customHeight="1"/>
    <row r="118455" ht="14.25" customHeight="1"/>
    <row r="118456" ht="14.25" customHeight="1"/>
    <row r="118457" ht="14.25" customHeight="1"/>
    <row r="118458" ht="14.25" customHeight="1"/>
    <row r="118459" ht="14.25" customHeight="1"/>
    <row r="118460" ht="14.25" customHeight="1"/>
    <row r="118461" ht="14.25" customHeight="1"/>
    <row r="118462" ht="14.25" customHeight="1"/>
    <row r="118463" ht="14.25" customHeight="1"/>
    <row r="118464" ht="14.25" customHeight="1"/>
    <row r="118465" ht="14.25" customHeight="1"/>
    <row r="118466" ht="14.25" customHeight="1"/>
    <row r="118467" ht="14.25" customHeight="1"/>
    <row r="118468" ht="14.25" customHeight="1"/>
    <row r="118469" ht="14.25" customHeight="1"/>
    <row r="118470" ht="14.25" customHeight="1"/>
    <row r="118471" ht="14.25" customHeight="1"/>
    <row r="118472" ht="14.25" customHeight="1"/>
    <row r="118473" ht="14.25" customHeight="1"/>
    <row r="118474" ht="14.25" customHeight="1"/>
    <row r="118475" ht="14.25" customHeight="1"/>
    <row r="118476" ht="14.25" customHeight="1"/>
    <row r="118477" ht="14.25" customHeight="1"/>
    <row r="118478" ht="14.25" customHeight="1"/>
    <row r="118479" ht="14.25" customHeight="1"/>
    <row r="118480" ht="14.25" customHeight="1"/>
    <row r="118481" ht="14.25" customHeight="1"/>
    <row r="118482" ht="14.25" customHeight="1"/>
    <row r="118483" ht="14.25" customHeight="1"/>
    <row r="118484" ht="14.25" customHeight="1"/>
    <row r="118485" ht="14.25" customHeight="1"/>
    <row r="118486" ht="14.25" customHeight="1"/>
    <row r="118487" ht="14.25" customHeight="1"/>
    <row r="118488" ht="14.25" customHeight="1"/>
    <row r="118489" ht="14.25" customHeight="1"/>
    <row r="118490" ht="14.25" customHeight="1"/>
    <row r="118491" ht="14.25" customHeight="1"/>
    <row r="118492" ht="14.25" customHeight="1"/>
    <row r="118493" ht="14.25" customHeight="1"/>
    <row r="118494" ht="14.25" customHeight="1"/>
    <row r="118495" ht="14.25" customHeight="1"/>
    <row r="118496" ht="14.25" customHeight="1"/>
    <row r="118497" ht="14.25" customHeight="1"/>
    <row r="118498" ht="14.25" customHeight="1"/>
    <row r="118499" ht="14.25" customHeight="1"/>
    <row r="118500" ht="14.25" customHeight="1"/>
    <row r="118501" ht="14.25" customHeight="1"/>
    <row r="118502" ht="14.25" customHeight="1"/>
    <row r="118503" ht="14.25" customHeight="1"/>
    <row r="118504" ht="14.25" customHeight="1"/>
    <row r="118505" ht="14.25" customHeight="1"/>
    <row r="118506" ht="14.25" customHeight="1"/>
    <row r="118507" ht="14.25" customHeight="1"/>
    <row r="118508" ht="14.25" customHeight="1"/>
    <row r="118509" ht="14.25" customHeight="1"/>
    <row r="118510" ht="14.25" customHeight="1"/>
    <row r="118511" ht="14.25" customHeight="1"/>
    <row r="118512" ht="14.25" customHeight="1"/>
    <row r="118513" ht="14.25" customHeight="1"/>
    <row r="118514" ht="14.25" customHeight="1"/>
    <row r="118515" ht="14.25" customHeight="1"/>
    <row r="118516" ht="14.25" customHeight="1"/>
    <row r="118517" ht="14.25" customHeight="1"/>
    <row r="118518" ht="14.25" customHeight="1"/>
    <row r="118519" ht="14.25" customHeight="1"/>
    <row r="118520" ht="14.25" customHeight="1"/>
    <row r="118521" ht="14.25" customHeight="1"/>
    <row r="118522" ht="14.25" customHeight="1"/>
    <row r="118523" ht="14.25" customHeight="1"/>
    <row r="118524" ht="14.25" customHeight="1"/>
    <row r="118525" ht="14.25" customHeight="1"/>
    <row r="118526" ht="14.25" customHeight="1"/>
    <row r="118527" ht="14.25" customHeight="1"/>
    <row r="118528" ht="14.25" customHeight="1"/>
    <row r="118529" ht="14.25" customHeight="1"/>
    <row r="118530" ht="14.25" customHeight="1"/>
    <row r="118531" ht="14.25" customHeight="1"/>
    <row r="118532" ht="14.25" customHeight="1"/>
    <row r="118533" ht="14.25" customHeight="1"/>
    <row r="118534" ht="14.25" customHeight="1"/>
    <row r="118535" ht="14.25" customHeight="1"/>
    <row r="118536" ht="14.25" customHeight="1"/>
    <row r="118537" ht="14.25" customHeight="1"/>
    <row r="118538" ht="14.25" customHeight="1"/>
    <row r="118539" ht="14.25" customHeight="1"/>
    <row r="118540" ht="14.25" customHeight="1"/>
    <row r="118541" ht="14.25" customHeight="1"/>
    <row r="118542" ht="14.25" customHeight="1"/>
    <row r="118543" ht="14.25" customHeight="1"/>
    <row r="118544" ht="14.25" customHeight="1"/>
    <row r="118545" ht="14.25" customHeight="1"/>
    <row r="118546" ht="14.25" customHeight="1"/>
    <row r="118547" ht="14.25" customHeight="1"/>
    <row r="118548" ht="14.25" customHeight="1"/>
    <row r="118549" ht="14.25" customHeight="1"/>
    <row r="118550" ht="14.25" customHeight="1"/>
    <row r="118551" ht="14.25" customHeight="1"/>
    <row r="118552" ht="14.25" customHeight="1"/>
    <row r="118553" ht="14.25" customHeight="1"/>
    <row r="118554" ht="14.25" customHeight="1"/>
    <row r="118555" ht="14.25" customHeight="1"/>
    <row r="118556" ht="14.25" customHeight="1"/>
    <row r="118557" ht="14.25" customHeight="1"/>
    <row r="118558" ht="14.25" customHeight="1"/>
    <row r="118559" ht="14.25" customHeight="1"/>
    <row r="118560" ht="14.25" customHeight="1"/>
    <row r="118561" ht="14.25" customHeight="1"/>
    <row r="118562" ht="14.25" customHeight="1"/>
    <row r="118563" ht="14.25" customHeight="1"/>
    <row r="118564" ht="14.25" customHeight="1"/>
    <row r="118565" ht="14.25" customHeight="1"/>
    <row r="118566" ht="14.25" customHeight="1"/>
    <row r="118567" ht="14.25" customHeight="1"/>
    <row r="118568" ht="14.25" customHeight="1"/>
    <row r="118569" ht="14.25" customHeight="1"/>
    <row r="118570" ht="14.25" customHeight="1"/>
    <row r="118571" ht="14.25" customHeight="1"/>
    <row r="118572" ht="14.25" customHeight="1"/>
    <row r="118573" ht="14.25" customHeight="1"/>
    <row r="118574" ht="14.25" customHeight="1"/>
    <row r="118575" ht="14.25" customHeight="1"/>
    <row r="118576" ht="14.25" customHeight="1"/>
    <row r="118577" ht="14.25" customHeight="1"/>
    <row r="118578" ht="14.25" customHeight="1"/>
    <row r="118579" ht="14.25" customHeight="1"/>
    <row r="118580" ht="14.25" customHeight="1"/>
    <row r="118581" ht="14.25" customHeight="1"/>
    <row r="118582" ht="14.25" customHeight="1"/>
    <row r="118583" ht="14.25" customHeight="1"/>
    <row r="118584" ht="14.25" customHeight="1"/>
    <row r="118585" ht="14.25" customHeight="1"/>
    <row r="118586" ht="14.25" customHeight="1"/>
    <row r="118587" ht="14.25" customHeight="1"/>
    <row r="118588" ht="14.25" customHeight="1"/>
    <row r="118589" ht="14.25" customHeight="1"/>
    <row r="118590" ht="14.25" customHeight="1"/>
    <row r="118591" ht="14.25" customHeight="1"/>
    <row r="118592" ht="14.25" customHeight="1"/>
    <row r="118593" ht="14.25" customHeight="1"/>
    <row r="118594" ht="14.25" customHeight="1"/>
    <row r="118595" ht="14.25" customHeight="1"/>
    <row r="118596" ht="14.25" customHeight="1"/>
    <row r="118597" ht="14.25" customHeight="1"/>
    <row r="118598" ht="14.25" customHeight="1"/>
    <row r="118599" ht="14.25" customHeight="1"/>
    <row r="118600" ht="14.25" customHeight="1"/>
    <row r="118601" ht="14.25" customHeight="1"/>
    <row r="118602" ht="14.25" customHeight="1"/>
    <row r="118603" ht="14.25" customHeight="1"/>
    <row r="118604" ht="14.25" customHeight="1"/>
    <row r="118605" ht="14.25" customHeight="1"/>
    <row r="118606" ht="14.25" customHeight="1"/>
    <row r="118607" ht="14.25" customHeight="1"/>
    <row r="118608" ht="14.25" customHeight="1"/>
    <row r="118609" ht="14.25" customHeight="1"/>
    <row r="118610" ht="14.25" customHeight="1"/>
    <row r="118611" ht="14.25" customHeight="1"/>
    <row r="118612" ht="14.25" customHeight="1"/>
    <row r="118613" ht="14.25" customHeight="1"/>
    <row r="118614" ht="14.25" customHeight="1"/>
    <row r="118615" ht="14.25" customHeight="1"/>
    <row r="118616" ht="14.25" customHeight="1"/>
    <row r="118617" ht="14.25" customHeight="1"/>
    <row r="118618" ht="14.25" customHeight="1"/>
    <row r="118619" ht="14.25" customHeight="1"/>
    <row r="118620" ht="14.25" customHeight="1"/>
    <row r="118621" ht="14.25" customHeight="1"/>
    <row r="118622" ht="14.25" customHeight="1"/>
    <row r="118623" ht="14.25" customHeight="1"/>
    <row r="118624" ht="14.25" customHeight="1"/>
    <row r="118625" ht="14.25" customHeight="1"/>
    <row r="118626" ht="14.25" customHeight="1"/>
    <row r="118627" ht="14.25" customHeight="1"/>
    <row r="118628" ht="14.25" customHeight="1"/>
    <row r="118629" ht="14.25" customHeight="1"/>
    <row r="118630" ht="14.25" customHeight="1"/>
    <row r="118631" ht="14.25" customHeight="1"/>
    <row r="118632" ht="14.25" customHeight="1"/>
    <row r="118633" ht="14.25" customHeight="1"/>
    <row r="118634" ht="14.25" customHeight="1"/>
    <row r="118635" ht="14.25" customHeight="1"/>
    <row r="118636" ht="14.25" customHeight="1"/>
    <row r="118637" ht="14.25" customHeight="1"/>
    <row r="118638" ht="14.25" customHeight="1"/>
    <row r="118639" ht="14.25" customHeight="1"/>
    <row r="118640" ht="14.25" customHeight="1"/>
    <row r="118641" ht="14.25" customHeight="1"/>
    <row r="118642" ht="14.25" customHeight="1"/>
    <row r="118643" ht="14.25" customHeight="1"/>
    <row r="118644" ht="14.25" customHeight="1"/>
    <row r="118645" ht="14.25" customHeight="1"/>
    <row r="118646" ht="14.25" customHeight="1"/>
    <row r="118647" ht="14.25" customHeight="1"/>
    <row r="118648" ht="14.25" customHeight="1"/>
    <row r="118649" ht="14.25" customHeight="1"/>
    <row r="118650" ht="14.25" customHeight="1"/>
    <row r="118651" ht="14.25" customHeight="1"/>
    <row r="118652" ht="14.25" customHeight="1"/>
    <row r="118653" ht="14.25" customHeight="1"/>
    <row r="118654" ht="14.25" customHeight="1"/>
    <row r="118655" ht="14.25" customHeight="1"/>
    <row r="118656" ht="14.25" customHeight="1"/>
    <row r="118657" ht="14.25" customHeight="1"/>
    <row r="118658" ht="14.25" customHeight="1"/>
    <row r="118659" ht="14.25" customHeight="1"/>
    <row r="118660" ht="14.25" customHeight="1"/>
    <row r="118661" ht="14.25" customHeight="1"/>
    <row r="118662" ht="14.25" customHeight="1"/>
    <row r="118663" ht="14.25" customHeight="1"/>
    <row r="118664" ht="14.25" customHeight="1"/>
    <row r="118665" ht="14.25" customHeight="1"/>
    <row r="118666" ht="14.25" customHeight="1"/>
    <row r="118667" ht="14.25" customHeight="1"/>
    <row r="118668" ht="14.25" customHeight="1"/>
    <row r="118669" ht="14.25" customHeight="1"/>
    <row r="118670" ht="14.25" customHeight="1"/>
    <row r="118671" ht="14.25" customHeight="1"/>
    <row r="118672" ht="14.25" customHeight="1"/>
    <row r="118673" ht="14.25" customHeight="1"/>
    <row r="118674" ht="14.25" customHeight="1"/>
    <row r="118675" ht="14.25" customHeight="1"/>
    <row r="118676" ht="14.25" customHeight="1"/>
    <row r="118677" ht="14.25" customHeight="1"/>
    <row r="118678" ht="14.25" customHeight="1"/>
    <row r="118679" ht="14.25" customHeight="1"/>
    <row r="118680" ht="14.25" customHeight="1"/>
    <row r="118681" ht="14.25" customHeight="1"/>
    <row r="118682" ht="14.25" customHeight="1"/>
    <row r="118683" ht="14.25" customHeight="1"/>
    <row r="118684" ht="14.25" customHeight="1"/>
    <row r="118685" ht="14.25" customHeight="1"/>
    <row r="118686" ht="14.25" customHeight="1"/>
    <row r="118687" ht="14.25" customHeight="1"/>
    <row r="118688" ht="14.25" customHeight="1"/>
    <row r="118689" ht="14.25" customHeight="1"/>
    <row r="118690" ht="14.25" customHeight="1"/>
    <row r="118691" ht="14.25" customHeight="1"/>
    <row r="118692" ht="14.25" customHeight="1"/>
    <row r="118693" ht="14.25" customHeight="1"/>
    <row r="118694" ht="14.25" customHeight="1"/>
    <row r="118695" ht="14.25" customHeight="1"/>
    <row r="118696" ht="14.25" customHeight="1"/>
    <row r="118697" ht="14.25" customHeight="1"/>
    <row r="118698" ht="14.25" customHeight="1"/>
    <row r="118699" ht="14.25" customHeight="1"/>
    <row r="118700" ht="14.25" customHeight="1"/>
    <row r="118701" ht="14.25" customHeight="1"/>
    <row r="118702" ht="14.25" customHeight="1"/>
    <row r="118703" ht="14.25" customHeight="1"/>
    <row r="118704" ht="14.25" customHeight="1"/>
    <row r="118705" ht="14.25" customHeight="1"/>
    <row r="118706" ht="14.25" customHeight="1"/>
    <row r="118707" ht="14.25" customHeight="1"/>
    <row r="118708" ht="14.25" customHeight="1"/>
    <row r="118709" ht="14.25" customHeight="1"/>
    <row r="118710" ht="14.25" customHeight="1"/>
    <row r="118711" ht="14.25" customHeight="1"/>
    <row r="118712" ht="14.25" customHeight="1"/>
    <row r="118713" ht="14.25" customHeight="1"/>
    <row r="118714" ht="14.25" customHeight="1"/>
    <row r="118715" ht="14.25" customHeight="1"/>
    <row r="118716" ht="14.25" customHeight="1"/>
    <row r="118717" ht="14.25" customHeight="1"/>
    <row r="118718" ht="14.25" customHeight="1"/>
    <row r="118719" ht="14.25" customHeight="1"/>
    <row r="118720" ht="14.25" customHeight="1"/>
    <row r="118721" ht="14.25" customHeight="1"/>
    <row r="118722" ht="14.25" customHeight="1"/>
    <row r="118723" ht="14.25" customHeight="1"/>
    <row r="118724" ht="14.25" customHeight="1"/>
    <row r="118725" ht="14.25" customHeight="1"/>
    <row r="118726" ht="14.25" customHeight="1"/>
    <row r="118727" ht="14.25" customHeight="1"/>
    <row r="118728" ht="14.25" customHeight="1"/>
    <row r="118729" ht="14.25" customHeight="1"/>
    <row r="118730" ht="14.25" customHeight="1"/>
    <row r="118731" ht="14.25" customHeight="1"/>
    <row r="118732" ht="14.25" customHeight="1"/>
    <row r="118733" ht="14.25" customHeight="1"/>
    <row r="118734" ht="14.25" customHeight="1"/>
    <row r="118735" ht="14.25" customHeight="1"/>
    <row r="118736" ht="14.25" customHeight="1"/>
    <row r="118737" ht="14.25" customHeight="1"/>
    <row r="118738" ht="14.25" customHeight="1"/>
    <row r="118739" ht="14.25" customHeight="1"/>
    <row r="118740" ht="14.25" customHeight="1"/>
    <row r="118741" ht="14.25" customHeight="1"/>
    <row r="118742" ht="14.25" customHeight="1"/>
    <row r="118743" ht="14.25" customHeight="1"/>
    <row r="118744" ht="14.25" customHeight="1"/>
    <row r="118745" ht="14.25" customHeight="1"/>
    <row r="118746" ht="14.25" customHeight="1"/>
    <row r="118747" ht="14.25" customHeight="1"/>
    <row r="118748" ht="14.25" customHeight="1"/>
    <row r="118749" ht="14.25" customHeight="1"/>
    <row r="118750" ht="14.25" customHeight="1"/>
    <row r="118751" ht="14.25" customHeight="1"/>
    <row r="118752" ht="14.25" customHeight="1"/>
    <row r="118753" ht="14.25" customHeight="1"/>
    <row r="118754" ht="14.25" customHeight="1"/>
    <row r="118755" ht="14.25" customHeight="1"/>
    <row r="118756" ht="14.25" customHeight="1"/>
    <row r="118757" ht="14.25" customHeight="1"/>
    <row r="118758" ht="14.25" customHeight="1"/>
    <row r="118759" ht="14.25" customHeight="1"/>
    <row r="118760" ht="14.25" customHeight="1"/>
    <row r="118761" ht="14.25" customHeight="1"/>
    <row r="118762" ht="14.25" customHeight="1"/>
    <row r="118763" ht="14.25" customHeight="1"/>
    <row r="118764" ht="14.25" customHeight="1"/>
    <row r="118765" ht="14.25" customHeight="1"/>
    <row r="118766" ht="14.25" customHeight="1"/>
    <row r="118767" ht="14.25" customHeight="1"/>
    <row r="118768" ht="14.25" customHeight="1"/>
    <row r="118769" ht="14.25" customHeight="1"/>
    <row r="118770" ht="14.25" customHeight="1"/>
    <row r="118771" ht="14.25" customHeight="1"/>
    <row r="118772" ht="14.25" customHeight="1"/>
    <row r="118773" ht="14.25" customHeight="1"/>
    <row r="118774" ht="14.25" customHeight="1"/>
    <row r="118775" ht="14.25" customHeight="1"/>
    <row r="118776" ht="14.25" customHeight="1"/>
    <row r="118777" ht="14.25" customHeight="1"/>
    <row r="118778" ht="14.25" customHeight="1"/>
    <row r="118779" ht="14.25" customHeight="1"/>
    <row r="118780" ht="14.25" customHeight="1"/>
    <row r="118781" ht="14.25" customHeight="1"/>
    <row r="118782" ht="14.25" customHeight="1"/>
    <row r="118783" ht="14.25" customHeight="1"/>
    <row r="118784" ht="14.25" customHeight="1"/>
    <row r="118785" ht="14.25" customHeight="1"/>
    <row r="118786" ht="14.25" customHeight="1"/>
    <row r="118787" ht="14.25" customHeight="1"/>
    <row r="118788" ht="14.25" customHeight="1"/>
    <row r="118789" ht="14.25" customHeight="1"/>
    <row r="118790" ht="14.25" customHeight="1"/>
    <row r="118791" ht="14.25" customHeight="1"/>
    <row r="118792" ht="14.25" customHeight="1"/>
    <row r="118793" ht="14.25" customHeight="1"/>
    <row r="118794" ht="14.25" customHeight="1"/>
    <row r="118795" ht="14.25" customHeight="1"/>
    <row r="118796" ht="14.25" customHeight="1"/>
    <row r="118797" ht="14.25" customHeight="1"/>
    <row r="118798" ht="14.25" customHeight="1"/>
    <row r="118799" ht="14.25" customHeight="1"/>
    <row r="118800" ht="14.25" customHeight="1"/>
    <row r="118801" ht="14.25" customHeight="1"/>
    <row r="118802" ht="14.25" customHeight="1"/>
    <row r="118803" ht="14.25" customHeight="1"/>
    <row r="118804" ht="14.25" customHeight="1"/>
    <row r="118805" ht="14.25" customHeight="1"/>
    <row r="118806" ht="14.25" customHeight="1"/>
    <row r="118807" ht="14.25" customHeight="1"/>
    <row r="118808" ht="14.25" customHeight="1"/>
    <row r="118809" ht="14.25" customHeight="1"/>
    <row r="118810" ht="14.25" customHeight="1"/>
    <row r="118811" ht="14.25" customHeight="1"/>
    <row r="118812" ht="14.25" customHeight="1"/>
    <row r="118813" ht="14.25" customHeight="1"/>
    <row r="118814" ht="14.25" customHeight="1"/>
    <row r="118815" ht="14.25" customHeight="1"/>
    <row r="118816" ht="14.25" customHeight="1"/>
    <row r="118817" ht="14.25" customHeight="1"/>
    <row r="118818" ht="14.25" customHeight="1"/>
    <row r="118819" ht="14.25" customHeight="1"/>
    <row r="118820" ht="14.25" customHeight="1"/>
    <row r="118821" ht="14.25" customHeight="1"/>
    <row r="118822" ht="14.25" customHeight="1"/>
    <row r="118823" ht="14.25" customHeight="1"/>
    <row r="118824" ht="14.25" customHeight="1"/>
    <row r="118825" ht="14.25" customHeight="1"/>
    <row r="118826" ht="14.25" customHeight="1"/>
    <row r="118827" ht="14.25" customHeight="1"/>
    <row r="118828" ht="14.25" customHeight="1"/>
    <row r="118829" ht="14.25" customHeight="1"/>
    <row r="118830" ht="14.25" customHeight="1"/>
    <row r="118831" ht="14.25" customHeight="1"/>
    <row r="118832" ht="14.25" customHeight="1"/>
    <row r="118833" ht="14.25" customHeight="1"/>
    <row r="118834" ht="14.25" customHeight="1"/>
    <row r="118835" ht="14.25" customHeight="1"/>
    <row r="118836" ht="14.25" customHeight="1"/>
    <row r="118837" ht="14.25" customHeight="1"/>
    <row r="118838" ht="14.25" customHeight="1"/>
    <row r="118839" ht="14.25" customHeight="1"/>
    <row r="118840" ht="14.25" customHeight="1"/>
    <row r="118841" ht="14.25" customHeight="1"/>
    <row r="118842" ht="14.25" customHeight="1"/>
    <row r="118843" ht="14.25" customHeight="1"/>
    <row r="118844" ht="14.25" customHeight="1"/>
    <row r="118845" ht="14.25" customHeight="1"/>
    <row r="118846" ht="14.25" customHeight="1"/>
    <row r="118847" ht="14.25" customHeight="1"/>
    <row r="118848" ht="14.25" customHeight="1"/>
    <row r="118849" ht="14.25" customHeight="1"/>
    <row r="118850" ht="14.25" customHeight="1"/>
    <row r="118851" ht="14.25" customHeight="1"/>
    <row r="118852" ht="14.25" customHeight="1"/>
    <row r="118853" ht="14.25" customHeight="1"/>
    <row r="118854" ht="14.25" customHeight="1"/>
    <row r="118855" ht="14.25" customHeight="1"/>
    <row r="118856" ht="14.25" customHeight="1"/>
    <row r="118857" ht="14.25" customHeight="1"/>
    <row r="118858" ht="14.25" customHeight="1"/>
    <row r="118859" ht="14.25" customHeight="1"/>
    <row r="118860" ht="14.25" customHeight="1"/>
    <row r="118861" ht="14.25" customHeight="1"/>
    <row r="118862" ht="14.25" customHeight="1"/>
    <row r="118863" ht="14.25" customHeight="1"/>
    <row r="118864" ht="14.25" customHeight="1"/>
    <row r="118865" ht="14.25" customHeight="1"/>
    <row r="118866" ht="14.25" customHeight="1"/>
    <row r="118867" ht="14.25" customHeight="1"/>
    <row r="118868" ht="14.25" customHeight="1"/>
    <row r="118869" ht="14.25" customHeight="1"/>
    <row r="118870" ht="14.25" customHeight="1"/>
    <row r="118871" ht="14.25" customHeight="1"/>
    <row r="118872" ht="14.25" customHeight="1"/>
    <row r="118873" ht="14.25" customHeight="1"/>
    <row r="118874" ht="14.25" customHeight="1"/>
    <row r="118875" ht="14.25" customHeight="1"/>
    <row r="118876" ht="14.25" customHeight="1"/>
    <row r="118877" ht="14.25" customHeight="1"/>
    <row r="118878" ht="14.25" customHeight="1"/>
    <row r="118879" ht="14.25" customHeight="1"/>
    <row r="118880" ht="14.25" customHeight="1"/>
    <row r="118881" ht="14.25" customHeight="1"/>
    <row r="118882" ht="14.25" customHeight="1"/>
    <row r="118883" ht="14.25" customHeight="1"/>
    <row r="118884" ht="14.25" customHeight="1"/>
    <row r="118885" ht="14.25" customHeight="1"/>
    <row r="118886" ht="14.25" customHeight="1"/>
    <row r="118887" ht="14.25" customHeight="1"/>
    <row r="118888" ht="14.25" customHeight="1"/>
    <row r="118889" ht="14.25" customHeight="1"/>
    <row r="118890" ht="14.25" customHeight="1"/>
    <row r="118891" ht="14.25" customHeight="1"/>
    <row r="118892" ht="14.25" customHeight="1"/>
    <row r="118893" ht="14.25" customHeight="1"/>
    <row r="118894" ht="14.25" customHeight="1"/>
    <row r="118895" ht="14.25" customHeight="1"/>
    <row r="118896" ht="14.25" customHeight="1"/>
    <row r="118897" ht="14.25" customHeight="1"/>
    <row r="118898" ht="14.25" customHeight="1"/>
    <row r="118899" ht="14.25" customHeight="1"/>
    <row r="118900" ht="14.25" customHeight="1"/>
    <row r="118901" ht="14.25" customHeight="1"/>
    <row r="118902" ht="14.25" customHeight="1"/>
    <row r="118903" ht="14.25" customHeight="1"/>
    <row r="118904" ht="14.25" customHeight="1"/>
    <row r="118905" ht="14.25" customHeight="1"/>
    <row r="118906" ht="14.25" customHeight="1"/>
    <row r="118907" ht="14.25" customHeight="1"/>
    <row r="118908" ht="14.25" customHeight="1"/>
    <row r="118909" ht="14.25" customHeight="1"/>
    <row r="118910" ht="14.25" customHeight="1"/>
    <row r="118911" ht="14.25" customHeight="1"/>
    <row r="118912" ht="14.25" customHeight="1"/>
    <row r="118913" ht="14.25" customHeight="1"/>
    <row r="118914" ht="14.25" customHeight="1"/>
    <row r="118915" ht="14.25" customHeight="1"/>
    <row r="118916" ht="14.25" customHeight="1"/>
    <row r="118917" ht="14.25" customHeight="1"/>
    <row r="118918" ht="14.25" customHeight="1"/>
    <row r="118919" ht="14.25" customHeight="1"/>
    <row r="118920" ht="14.25" customHeight="1"/>
    <row r="118921" ht="14.25" customHeight="1"/>
    <row r="118922" ht="14.25" customHeight="1"/>
    <row r="118923" ht="14.25" customHeight="1"/>
    <row r="118924" ht="14.25" customHeight="1"/>
    <row r="118925" ht="14.25" customHeight="1"/>
    <row r="118926" ht="14.25" customHeight="1"/>
    <row r="118927" ht="14.25" customHeight="1"/>
    <row r="118928" ht="14.25" customHeight="1"/>
    <row r="118929" ht="14.25" customHeight="1"/>
    <row r="118930" ht="14.25" customHeight="1"/>
    <row r="118931" ht="14.25" customHeight="1"/>
    <row r="118932" ht="14.25" customHeight="1"/>
    <row r="118933" ht="14.25" customHeight="1"/>
    <row r="118934" ht="14.25" customHeight="1"/>
    <row r="118935" ht="14.25" customHeight="1"/>
    <row r="118936" ht="14.25" customHeight="1"/>
    <row r="118937" ht="14.25" customHeight="1"/>
    <row r="118938" ht="14.25" customHeight="1"/>
    <row r="118939" ht="14.25" customHeight="1"/>
    <row r="118940" ht="14.25" customHeight="1"/>
    <row r="118941" ht="14.25" customHeight="1"/>
    <row r="118942" ht="14.25" customHeight="1"/>
    <row r="118943" ht="14.25" customHeight="1"/>
    <row r="118944" ht="14.25" customHeight="1"/>
    <row r="118945" ht="14.25" customHeight="1"/>
    <row r="118946" ht="14.25" customHeight="1"/>
    <row r="118947" ht="14.25" customHeight="1"/>
    <row r="118948" ht="14.25" customHeight="1"/>
    <row r="118949" ht="14.25" customHeight="1"/>
    <row r="118950" ht="14.25" customHeight="1"/>
    <row r="118951" ht="14.25" customHeight="1"/>
    <row r="118952" ht="14.25" customHeight="1"/>
    <row r="118953" ht="14.25" customHeight="1"/>
    <row r="118954" ht="14.25" customHeight="1"/>
    <row r="118955" ht="14.25" customHeight="1"/>
    <row r="118956" ht="14.25" customHeight="1"/>
    <row r="118957" ht="14.25" customHeight="1"/>
    <row r="118958" ht="14.25" customHeight="1"/>
    <row r="118959" ht="14.25" customHeight="1"/>
    <row r="118960" ht="14.25" customHeight="1"/>
    <row r="118961" ht="14.25" customHeight="1"/>
    <row r="118962" ht="14.25" customHeight="1"/>
    <row r="118963" ht="14.25" customHeight="1"/>
    <row r="118964" ht="14.25" customHeight="1"/>
    <row r="118965" ht="14.25" customHeight="1"/>
    <row r="118966" ht="14.25" customHeight="1"/>
    <row r="118967" ht="14.25" customHeight="1"/>
    <row r="118968" ht="14.25" customHeight="1"/>
    <row r="118969" ht="14.25" customHeight="1"/>
    <row r="118970" ht="14.25" customHeight="1"/>
    <row r="118971" ht="14.25" customHeight="1"/>
    <row r="118972" ht="14.25" customHeight="1"/>
    <row r="118973" ht="14.25" customHeight="1"/>
    <row r="118974" ht="14.25" customHeight="1"/>
    <row r="118975" ht="14.25" customHeight="1"/>
    <row r="118976" ht="14.25" customHeight="1"/>
    <row r="118977" ht="14.25" customHeight="1"/>
    <row r="118978" ht="14.25" customHeight="1"/>
    <row r="118979" ht="14.25" customHeight="1"/>
    <row r="118980" ht="14.25" customHeight="1"/>
    <row r="118981" ht="14.25" customHeight="1"/>
    <row r="118982" ht="14.25" customHeight="1"/>
    <row r="118983" ht="14.25" customHeight="1"/>
    <row r="118984" ht="14.25" customHeight="1"/>
    <row r="118985" ht="14.25" customHeight="1"/>
    <row r="118986" ht="14.25" customHeight="1"/>
    <row r="118987" ht="14.25" customHeight="1"/>
    <row r="118988" ht="14.25" customHeight="1"/>
    <row r="118989" ht="14.25" customHeight="1"/>
    <row r="118990" ht="14.25" customHeight="1"/>
    <row r="118991" ht="14.25" customHeight="1"/>
    <row r="118992" ht="14.25" customHeight="1"/>
    <row r="118993" ht="14.25" customHeight="1"/>
    <row r="118994" ht="14.25" customHeight="1"/>
    <row r="118995" ht="14.25" customHeight="1"/>
    <row r="118996" ht="14.25" customHeight="1"/>
    <row r="118997" ht="14.25" customHeight="1"/>
    <row r="118998" ht="14.25" customHeight="1"/>
    <row r="118999" ht="14.25" customHeight="1"/>
    <row r="119000" ht="14.25" customHeight="1"/>
    <row r="119001" ht="14.25" customHeight="1"/>
    <row r="119002" ht="14.25" customHeight="1"/>
    <row r="119003" ht="14.25" customHeight="1"/>
    <row r="119004" ht="14.25" customHeight="1"/>
    <row r="119005" ht="14.25" customHeight="1"/>
    <row r="119006" ht="14.25" customHeight="1"/>
    <row r="119007" ht="14.25" customHeight="1"/>
    <row r="119008" ht="14.25" customHeight="1"/>
    <row r="119009" ht="14.25" customHeight="1"/>
    <row r="119010" ht="14.25" customHeight="1"/>
    <row r="119011" ht="14.25" customHeight="1"/>
    <row r="119012" ht="14.25" customHeight="1"/>
    <row r="119013" ht="14.25" customHeight="1"/>
    <row r="119014" ht="14.25" customHeight="1"/>
    <row r="119015" ht="14.25" customHeight="1"/>
    <row r="119016" ht="14.25" customHeight="1"/>
    <row r="119017" ht="14.25" customHeight="1"/>
    <row r="119018" ht="14.25" customHeight="1"/>
    <row r="119019" ht="14.25" customHeight="1"/>
    <row r="119020" ht="14.25" customHeight="1"/>
    <row r="119021" ht="14.25" customHeight="1"/>
    <row r="119022" ht="14.25" customHeight="1"/>
    <row r="119023" ht="14.25" customHeight="1"/>
    <row r="119024" ht="14.25" customHeight="1"/>
    <row r="119025" ht="14.25" customHeight="1"/>
    <row r="119026" ht="14.25" customHeight="1"/>
    <row r="119027" ht="14.25" customHeight="1"/>
    <row r="119028" ht="14.25" customHeight="1"/>
    <row r="119029" ht="14.25" customHeight="1"/>
    <row r="119030" ht="14.25" customHeight="1"/>
    <row r="119031" ht="14.25" customHeight="1"/>
    <row r="119032" ht="14.25" customHeight="1"/>
    <row r="119033" ht="14.25" customHeight="1"/>
    <row r="119034" ht="14.25" customHeight="1"/>
    <row r="119035" ht="14.25" customHeight="1"/>
    <row r="119036" ht="14.25" customHeight="1"/>
    <row r="119037" ht="14.25" customHeight="1"/>
    <row r="119038" ht="14.25" customHeight="1"/>
    <row r="119039" ht="14.25" customHeight="1"/>
    <row r="119040" ht="14.25" customHeight="1"/>
    <row r="119041" ht="14.25" customHeight="1"/>
    <row r="119042" ht="14.25" customHeight="1"/>
    <row r="119043" ht="14.25" customHeight="1"/>
    <row r="119044" ht="14.25" customHeight="1"/>
    <row r="119045" ht="14.25" customHeight="1"/>
    <row r="119046" ht="14.25" customHeight="1"/>
    <row r="119047" ht="14.25" customHeight="1"/>
    <row r="119048" ht="14.25" customHeight="1"/>
    <row r="119049" ht="14.25" customHeight="1"/>
    <row r="119050" ht="14.25" customHeight="1"/>
    <row r="119051" ht="14.25" customHeight="1"/>
    <row r="119052" ht="14.25" customHeight="1"/>
    <row r="119053" ht="14.25" customHeight="1"/>
    <row r="119054" ht="14.25" customHeight="1"/>
    <row r="119055" ht="14.25" customHeight="1"/>
    <row r="119056" ht="14.25" customHeight="1"/>
    <row r="119057" ht="14.25" customHeight="1"/>
    <row r="119058" ht="14.25" customHeight="1"/>
    <row r="119059" ht="14.25" customHeight="1"/>
    <row r="119060" ht="14.25" customHeight="1"/>
    <row r="119061" ht="14.25" customHeight="1"/>
    <row r="119062" ht="14.25" customHeight="1"/>
    <row r="119063" ht="14.25" customHeight="1"/>
    <row r="119064" ht="14.25" customHeight="1"/>
    <row r="119065" ht="14.25" customHeight="1"/>
    <row r="119066" ht="14.25" customHeight="1"/>
    <row r="119067" ht="14.25" customHeight="1"/>
    <row r="119068" ht="14.25" customHeight="1"/>
    <row r="119069" ht="14.25" customHeight="1"/>
    <row r="119070" ht="14.25" customHeight="1"/>
    <row r="119071" ht="14.25" customHeight="1"/>
    <row r="119072" ht="14.25" customHeight="1"/>
    <row r="119073" ht="14.25" customHeight="1"/>
    <row r="119074" ht="14.25" customHeight="1"/>
    <row r="119075" ht="14.25" customHeight="1"/>
    <row r="119076" ht="14.25" customHeight="1"/>
    <row r="119077" ht="14.25" customHeight="1"/>
    <row r="119078" ht="14.25" customHeight="1"/>
    <row r="119079" ht="14.25" customHeight="1"/>
    <row r="119080" ht="14.25" customHeight="1"/>
    <row r="119081" ht="14.25" customHeight="1"/>
    <row r="119082" ht="14.25" customHeight="1"/>
    <row r="119083" ht="14.25" customHeight="1"/>
    <row r="119084" ht="14.25" customHeight="1"/>
    <row r="119085" ht="14.25" customHeight="1"/>
    <row r="119086" ht="14.25" customHeight="1"/>
    <row r="119087" ht="14.25" customHeight="1"/>
    <row r="119088" ht="14.25" customHeight="1"/>
    <row r="119089" ht="14.25" customHeight="1"/>
    <row r="119090" ht="14.25" customHeight="1"/>
    <row r="119091" ht="14.25" customHeight="1"/>
    <row r="119092" ht="14.25" customHeight="1"/>
    <row r="119093" ht="14.25" customHeight="1"/>
    <row r="119094" ht="14.25" customHeight="1"/>
    <row r="119095" ht="14.25" customHeight="1"/>
    <row r="119096" ht="14.25" customHeight="1"/>
    <row r="119097" ht="14.25" customHeight="1"/>
    <row r="119098" ht="14.25" customHeight="1"/>
    <row r="119099" ht="14.25" customHeight="1"/>
    <row r="119100" ht="14.25" customHeight="1"/>
    <row r="119101" ht="14.25" customHeight="1"/>
    <row r="119102" ht="14.25" customHeight="1"/>
    <row r="119103" ht="14.25" customHeight="1"/>
    <row r="119104" ht="14.25" customHeight="1"/>
    <row r="119105" ht="14.25" customHeight="1"/>
    <row r="119106" ht="14.25" customHeight="1"/>
    <row r="119107" ht="14.25" customHeight="1"/>
    <row r="119108" ht="14.25" customHeight="1"/>
    <row r="119109" ht="14.25" customHeight="1"/>
    <row r="119110" ht="14.25" customHeight="1"/>
    <row r="119111" ht="14.25" customHeight="1"/>
    <row r="119112" ht="14.25" customHeight="1"/>
    <row r="119113" ht="14.25" customHeight="1"/>
    <row r="119114" ht="14.25" customHeight="1"/>
    <row r="119115" ht="14.25" customHeight="1"/>
    <row r="119116" ht="14.25" customHeight="1"/>
    <row r="119117" ht="14.25" customHeight="1"/>
    <row r="119118" ht="14.25" customHeight="1"/>
    <row r="119119" ht="14.25" customHeight="1"/>
    <row r="119120" ht="14.25" customHeight="1"/>
    <row r="119121" ht="14.25" customHeight="1"/>
    <row r="119122" ht="14.25" customHeight="1"/>
    <row r="119123" ht="14.25" customHeight="1"/>
    <row r="119124" ht="14.25" customHeight="1"/>
    <row r="119125" ht="14.25" customHeight="1"/>
    <row r="119126" ht="14.25" customHeight="1"/>
    <row r="119127" ht="14.25" customHeight="1"/>
    <row r="119128" ht="14.25" customHeight="1"/>
    <row r="119129" ht="14.25" customHeight="1"/>
    <row r="119130" ht="14.25" customHeight="1"/>
    <row r="119131" ht="14.25" customHeight="1"/>
    <row r="119132" ht="14.25" customHeight="1"/>
    <row r="119133" ht="14.25" customHeight="1"/>
    <row r="119134" ht="14.25" customHeight="1"/>
    <row r="119135" ht="14.25" customHeight="1"/>
    <row r="119136" ht="14.25" customHeight="1"/>
    <row r="119137" ht="14.25" customHeight="1"/>
    <row r="119138" ht="14.25" customHeight="1"/>
    <row r="119139" ht="14.25" customHeight="1"/>
    <row r="119140" ht="14.25" customHeight="1"/>
    <row r="119141" ht="14.25" customHeight="1"/>
    <row r="119142" ht="14.25" customHeight="1"/>
    <row r="119143" ht="14.25" customHeight="1"/>
    <row r="119144" ht="14.25" customHeight="1"/>
    <row r="119145" ht="14.25" customHeight="1"/>
    <row r="119146" ht="14.25" customHeight="1"/>
    <row r="119147" ht="14.25" customHeight="1"/>
    <row r="119148" ht="14.25" customHeight="1"/>
    <row r="119149" ht="14.25" customHeight="1"/>
    <row r="119150" ht="14.25" customHeight="1"/>
    <row r="119151" ht="14.25" customHeight="1"/>
    <row r="119152" ht="14.25" customHeight="1"/>
    <row r="119153" ht="14.25" customHeight="1"/>
    <row r="119154" ht="14.25" customHeight="1"/>
    <row r="119155" ht="14.25" customHeight="1"/>
    <row r="119156" ht="14.25" customHeight="1"/>
    <row r="119157" ht="14.25" customHeight="1"/>
    <row r="119158" ht="14.25" customHeight="1"/>
    <row r="119159" ht="14.25" customHeight="1"/>
    <row r="119160" ht="14.25" customHeight="1"/>
    <row r="119161" ht="14.25" customHeight="1"/>
    <row r="119162" ht="14.25" customHeight="1"/>
    <row r="119163" ht="14.25" customHeight="1"/>
    <row r="119164" ht="14.25" customHeight="1"/>
    <row r="119165" ht="14.25" customHeight="1"/>
    <row r="119166" ht="14.25" customHeight="1"/>
    <row r="119167" ht="14.25" customHeight="1"/>
    <row r="119168" ht="14.25" customHeight="1"/>
    <row r="119169" ht="14.25" customHeight="1"/>
    <row r="119170" ht="14.25" customHeight="1"/>
    <row r="119171" ht="14.25" customHeight="1"/>
    <row r="119172" ht="14.25" customHeight="1"/>
    <row r="119173" ht="14.25" customHeight="1"/>
    <row r="119174" ht="14.25" customHeight="1"/>
    <row r="119175" ht="14.25" customHeight="1"/>
    <row r="119176" ht="14.25" customHeight="1"/>
    <row r="119177" ht="14.25" customHeight="1"/>
    <row r="119178" ht="14.25" customHeight="1"/>
    <row r="119179" ht="14.25" customHeight="1"/>
    <row r="119180" ht="14.25" customHeight="1"/>
    <row r="119181" ht="14.25" customHeight="1"/>
    <row r="119182" ht="14.25" customHeight="1"/>
    <row r="119183" ht="14.25" customHeight="1"/>
    <row r="119184" ht="14.25" customHeight="1"/>
    <row r="119185" ht="14.25" customHeight="1"/>
    <row r="119186" ht="14.25" customHeight="1"/>
    <row r="119187" ht="14.25" customHeight="1"/>
    <row r="119188" ht="14.25" customHeight="1"/>
    <row r="119189" ht="14.25" customHeight="1"/>
    <row r="119190" ht="14.25" customHeight="1"/>
    <row r="119191" ht="14.25" customHeight="1"/>
    <row r="119192" ht="14.25" customHeight="1"/>
    <row r="119193" ht="14.25" customHeight="1"/>
    <row r="119194" ht="14.25" customHeight="1"/>
    <row r="119195" ht="14.25" customHeight="1"/>
    <row r="119196" ht="14.25" customHeight="1"/>
    <row r="119197" ht="14.25" customHeight="1"/>
    <row r="119198" ht="14.25" customHeight="1"/>
    <row r="119199" ht="14.25" customHeight="1"/>
    <row r="119200" ht="14.25" customHeight="1"/>
    <row r="119201" ht="14.25" customHeight="1"/>
    <row r="119202" ht="14.25" customHeight="1"/>
    <row r="119203" ht="14.25" customHeight="1"/>
    <row r="119204" ht="14.25" customHeight="1"/>
    <row r="119205" ht="14.25" customHeight="1"/>
    <row r="119206" ht="14.25" customHeight="1"/>
    <row r="119207" ht="14.25" customHeight="1"/>
    <row r="119208" ht="14.25" customHeight="1"/>
    <row r="119209" ht="14.25" customHeight="1"/>
    <row r="119210" ht="14.25" customHeight="1"/>
    <row r="119211" ht="14.25" customHeight="1"/>
    <row r="119212" ht="14.25" customHeight="1"/>
    <row r="119213" ht="14.25" customHeight="1"/>
    <row r="119214" ht="14.25" customHeight="1"/>
    <row r="119215" ht="14.25" customHeight="1"/>
    <row r="119216" ht="14.25" customHeight="1"/>
    <row r="119217" ht="14.25" customHeight="1"/>
    <row r="119218" ht="14.25" customHeight="1"/>
    <row r="119219" ht="14.25" customHeight="1"/>
    <row r="119220" ht="14.25" customHeight="1"/>
    <row r="119221" ht="14.25" customHeight="1"/>
    <row r="119222" ht="14.25" customHeight="1"/>
    <row r="119223" ht="14.25" customHeight="1"/>
    <row r="119224" ht="14.25" customHeight="1"/>
    <row r="119225" ht="14.25" customHeight="1"/>
    <row r="119226" ht="14.25" customHeight="1"/>
    <row r="119227" ht="14.25" customHeight="1"/>
    <row r="119228" ht="14.25" customHeight="1"/>
    <row r="119229" ht="14.25" customHeight="1"/>
    <row r="119230" ht="14.25" customHeight="1"/>
    <row r="119231" ht="14.25" customHeight="1"/>
    <row r="119232" ht="14.25" customHeight="1"/>
    <row r="119233" ht="14.25" customHeight="1"/>
    <row r="119234" ht="14.25" customHeight="1"/>
    <row r="119235" ht="14.25" customHeight="1"/>
    <row r="119236" ht="14.25" customHeight="1"/>
    <row r="119237" ht="14.25" customHeight="1"/>
    <row r="119238" ht="14.25" customHeight="1"/>
    <row r="119239" ht="14.25" customHeight="1"/>
    <row r="119240" ht="14.25" customHeight="1"/>
    <row r="119241" ht="14.25" customHeight="1"/>
    <row r="119242" ht="14.25" customHeight="1"/>
    <row r="119243" ht="14.25" customHeight="1"/>
    <row r="119244" ht="14.25" customHeight="1"/>
    <row r="119245" ht="14.25" customHeight="1"/>
    <row r="119246" ht="14.25" customHeight="1"/>
    <row r="119247" ht="14.25" customHeight="1"/>
    <row r="119248" ht="14.25" customHeight="1"/>
    <row r="119249" ht="14.25" customHeight="1"/>
    <row r="119250" ht="14.25" customHeight="1"/>
    <row r="119251" ht="14.25" customHeight="1"/>
    <row r="119252" ht="14.25" customHeight="1"/>
    <row r="119253" ht="14.25" customHeight="1"/>
    <row r="119254" ht="14.25" customHeight="1"/>
    <row r="119255" ht="14.25" customHeight="1"/>
    <row r="119256" ht="14.25" customHeight="1"/>
    <row r="119257" ht="14.25" customHeight="1"/>
    <row r="119258" ht="14.25" customHeight="1"/>
    <row r="119259" ht="14.25" customHeight="1"/>
    <row r="119260" ht="14.25" customHeight="1"/>
    <row r="119261" ht="14.25" customHeight="1"/>
    <row r="119262" ht="14.25" customHeight="1"/>
    <row r="119263" ht="14.25" customHeight="1"/>
    <row r="119264" ht="14.25" customHeight="1"/>
    <row r="119265" ht="14.25" customHeight="1"/>
    <row r="119266" ht="14.25" customHeight="1"/>
    <row r="119267" ht="14.25" customHeight="1"/>
    <row r="119268" ht="14.25" customHeight="1"/>
    <row r="119269" ht="14.25" customHeight="1"/>
    <row r="119270" ht="14.25" customHeight="1"/>
    <row r="119271" ht="14.25" customHeight="1"/>
    <row r="119272" ht="14.25" customHeight="1"/>
    <row r="119273" ht="14.25" customHeight="1"/>
    <row r="119274" ht="14.25" customHeight="1"/>
    <row r="119275" ht="14.25" customHeight="1"/>
    <row r="119276" ht="14.25" customHeight="1"/>
    <row r="119277" ht="14.25" customHeight="1"/>
    <row r="119278" ht="14.25" customHeight="1"/>
    <row r="119279" ht="14.25" customHeight="1"/>
    <row r="119280" ht="14.25" customHeight="1"/>
    <row r="119281" ht="14.25" customHeight="1"/>
    <row r="119282" ht="14.25" customHeight="1"/>
    <row r="119283" ht="14.25" customHeight="1"/>
    <row r="119284" ht="14.25" customHeight="1"/>
    <row r="119285" ht="14.25" customHeight="1"/>
    <row r="119286" ht="14.25" customHeight="1"/>
    <row r="119287" ht="14.25" customHeight="1"/>
    <row r="119288" ht="14.25" customHeight="1"/>
    <row r="119289" ht="14.25" customHeight="1"/>
    <row r="119290" ht="14.25" customHeight="1"/>
    <row r="119291" ht="14.25" customHeight="1"/>
    <row r="119292" ht="14.25" customHeight="1"/>
    <row r="119293" ht="14.25" customHeight="1"/>
    <row r="119294" ht="14.25" customHeight="1"/>
    <row r="119295" ht="14.25" customHeight="1"/>
    <row r="119296" ht="14.25" customHeight="1"/>
    <row r="119297" ht="14.25" customHeight="1"/>
    <row r="119298" ht="14.25" customHeight="1"/>
    <row r="119299" ht="14.25" customHeight="1"/>
    <row r="119300" ht="14.25" customHeight="1"/>
    <row r="119301" ht="14.25" customHeight="1"/>
    <row r="119302" ht="14.25" customHeight="1"/>
    <row r="119303" ht="14.25" customHeight="1"/>
    <row r="119304" ht="14.25" customHeight="1"/>
    <row r="119305" ht="14.25" customHeight="1"/>
    <row r="119306" ht="14.25" customHeight="1"/>
    <row r="119307" ht="14.25" customHeight="1"/>
    <row r="119308" ht="14.25" customHeight="1"/>
    <row r="119309" ht="14.25" customHeight="1"/>
    <row r="119310" ht="14.25" customHeight="1"/>
    <row r="119311" ht="14.25" customHeight="1"/>
    <row r="119312" ht="14.25" customHeight="1"/>
    <row r="119313" ht="14.25" customHeight="1"/>
    <row r="119314" ht="14.25" customHeight="1"/>
    <row r="119315" ht="14.25" customHeight="1"/>
    <row r="119316" ht="14.25" customHeight="1"/>
    <row r="119317" ht="14.25" customHeight="1"/>
    <row r="119318" ht="14.25" customHeight="1"/>
    <row r="119319" ht="14.25" customHeight="1"/>
    <row r="119320" ht="14.25" customHeight="1"/>
    <row r="119321" ht="14.25" customHeight="1"/>
    <row r="119322" ht="14.25" customHeight="1"/>
    <row r="119323" ht="14.25" customHeight="1"/>
    <row r="119324" ht="14.25" customHeight="1"/>
    <row r="119325" ht="14.25" customHeight="1"/>
    <row r="119326" ht="14.25" customHeight="1"/>
    <row r="119327" ht="14.25" customHeight="1"/>
    <row r="119328" ht="14.25" customHeight="1"/>
    <row r="119329" ht="14.25" customHeight="1"/>
    <row r="119330" ht="14.25" customHeight="1"/>
    <row r="119331" ht="14.25" customHeight="1"/>
    <row r="119332" ht="14.25" customHeight="1"/>
    <row r="119333" ht="14.25" customHeight="1"/>
    <row r="119334" ht="14.25" customHeight="1"/>
    <row r="119335" ht="14.25" customHeight="1"/>
    <row r="119336" ht="14.25" customHeight="1"/>
    <row r="119337" ht="14.25" customHeight="1"/>
    <row r="119338" ht="14.25" customHeight="1"/>
    <row r="119339" ht="14.25" customHeight="1"/>
    <row r="119340" ht="14.25" customHeight="1"/>
    <row r="119341" ht="14.25" customHeight="1"/>
    <row r="119342" ht="14.25" customHeight="1"/>
    <row r="119343" ht="14.25" customHeight="1"/>
    <row r="119344" ht="14.25" customHeight="1"/>
    <row r="119345" ht="14.25" customHeight="1"/>
    <row r="119346" ht="14.25" customHeight="1"/>
    <row r="119347" ht="14.25" customHeight="1"/>
    <row r="119348" ht="14.25" customHeight="1"/>
    <row r="119349" ht="14.25" customHeight="1"/>
    <row r="119350" ht="14.25" customHeight="1"/>
    <row r="119351" ht="14.25" customHeight="1"/>
    <row r="119352" ht="14.25" customHeight="1"/>
    <row r="119353" ht="14.25" customHeight="1"/>
    <row r="119354" ht="14.25" customHeight="1"/>
    <row r="119355" ht="14.25" customHeight="1"/>
    <row r="119356" ht="14.25" customHeight="1"/>
    <row r="119357" ht="14.25" customHeight="1"/>
    <row r="119358" ht="14.25" customHeight="1"/>
    <row r="119359" ht="14.25" customHeight="1"/>
    <row r="119360" ht="14.25" customHeight="1"/>
    <row r="119361" ht="14.25" customHeight="1"/>
    <row r="119362" ht="14.25" customHeight="1"/>
    <row r="119363" ht="14.25" customHeight="1"/>
    <row r="119364" ht="14.25" customHeight="1"/>
    <row r="119365" ht="14.25" customHeight="1"/>
    <row r="119366" ht="14.25" customHeight="1"/>
    <row r="119367" ht="14.25" customHeight="1"/>
    <row r="119368" ht="14.25" customHeight="1"/>
    <row r="119369" ht="14.25" customHeight="1"/>
    <row r="119370" ht="14.25" customHeight="1"/>
    <row r="119371" ht="14.25" customHeight="1"/>
    <row r="119372" ht="14.25" customHeight="1"/>
    <row r="119373" ht="14.25" customHeight="1"/>
    <row r="119374" ht="14.25" customHeight="1"/>
    <row r="119375" ht="14.25" customHeight="1"/>
    <row r="119376" ht="14.25" customHeight="1"/>
    <row r="119377" ht="14.25" customHeight="1"/>
    <row r="119378" ht="14.25" customHeight="1"/>
    <row r="119379" ht="14.25" customHeight="1"/>
    <row r="119380" ht="14.25" customHeight="1"/>
    <row r="119381" ht="14.25" customHeight="1"/>
    <row r="119382" ht="14.25" customHeight="1"/>
    <row r="119383" ht="14.25" customHeight="1"/>
    <row r="119384" ht="14.25" customHeight="1"/>
    <row r="119385" ht="14.25" customHeight="1"/>
    <row r="119386" ht="14.25" customHeight="1"/>
    <row r="119387" ht="14.25" customHeight="1"/>
    <row r="119388" ht="14.25" customHeight="1"/>
    <row r="119389" ht="14.25" customHeight="1"/>
    <row r="119390" ht="14.25" customHeight="1"/>
    <row r="119391" ht="14.25" customHeight="1"/>
    <row r="119392" ht="14.25" customHeight="1"/>
    <row r="119393" ht="14.25" customHeight="1"/>
    <row r="119394" ht="14.25" customHeight="1"/>
    <row r="119395" ht="14.25" customHeight="1"/>
    <row r="119396" ht="14.25" customHeight="1"/>
    <row r="119397" ht="14.25" customHeight="1"/>
    <row r="119398" ht="14.25" customHeight="1"/>
    <row r="119399" ht="14.25" customHeight="1"/>
    <row r="119400" ht="14.25" customHeight="1"/>
    <row r="119401" ht="14.25" customHeight="1"/>
    <row r="119402" ht="14.25" customHeight="1"/>
    <row r="119403" ht="14.25" customHeight="1"/>
    <row r="119404" ht="14.25" customHeight="1"/>
    <row r="119405" ht="14.25" customHeight="1"/>
    <row r="119406" ht="14.25" customHeight="1"/>
    <row r="119407" ht="14.25" customHeight="1"/>
    <row r="119408" ht="14.25" customHeight="1"/>
    <row r="119409" ht="14.25" customHeight="1"/>
    <row r="119410" ht="14.25" customHeight="1"/>
    <row r="119411" ht="14.25" customHeight="1"/>
    <row r="119412" ht="14.25" customHeight="1"/>
    <row r="119413" ht="14.25" customHeight="1"/>
    <row r="119414" ht="14.25" customHeight="1"/>
    <row r="119415" ht="14.25" customHeight="1"/>
    <row r="119416" ht="14.25" customHeight="1"/>
    <row r="119417" ht="14.25" customHeight="1"/>
    <row r="119418" ht="14.25" customHeight="1"/>
    <row r="119419" ht="14.25" customHeight="1"/>
    <row r="119420" ht="14.25" customHeight="1"/>
    <row r="119421" ht="14.25" customHeight="1"/>
    <row r="119422" ht="14.25" customHeight="1"/>
    <row r="119423" ht="14.25" customHeight="1"/>
    <row r="119424" ht="14.25" customHeight="1"/>
    <row r="119425" ht="14.25" customHeight="1"/>
    <row r="119426" ht="14.25" customHeight="1"/>
    <row r="119427" ht="14.25" customHeight="1"/>
    <row r="119428" ht="14.25" customHeight="1"/>
    <row r="119429" ht="14.25" customHeight="1"/>
    <row r="119430" ht="14.25" customHeight="1"/>
    <row r="119431" ht="14.25" customHeight="1"/>
    <row r="119432" ht="14.25" customHeight="1"/>
    <row r="119433" ht="14.25" customHeight="1"/>
    <row r="119434" ht="14.25" customHeight="1"/>
    <row r="119435" ht="14.25" customHeight="1"/>
    <row r="119436" ht="14.25" customHeight="1"/>
    <row r="119437" ht="14.25" customHeight="1"/>
    <row r="119438" ht="14.25" customHeight="1"/>
    <row r="119439" ht="14.25" customHeight="1"/>
    <row r="119440" ht="14.25" customHeight="1"/>
    <row r="119441" ht="14.25" customHeight="1"/>
    <row r="119442" ht="14.25" customHeight="1"/>
    <row r="119443" ht="14.25" customHeight="1"/>
    <row r="119444" ht="14.25" customHeight="1"/>
    <row r="119445" ht="14.25" customHeight="1"/>
    <row r="119446" ht="14.25" customHeight="1"/>
    <row r="119447" ht="14.25" customHeight="1"/>
    <row r="119448" ht="14.25" customHeight="1"/>
    <row r="119449" ht="14.25" customHeight="1"/>
    <row r="119450" ht="14.25" customHeight="1"/>
    <row r="119451" ht="14.25" customHeight="1"/>
    <row r="119452" ht="14.25" customHeight="1"/>
    <row r="119453" ht="14.25" customHeight="1"/>
    <row r="119454" ht="14.25" customHeight="1"/>
    <row r="119455" ht="14.25" customHeight="1"/>
    <row r="119456" ht="14.25" customHeight="1"/>
    <row r="119457" ht="14.25" customHeight="1"/>
    <row r="119458" ht="14.25" customHeight="1"/>
    <row r="119459" ht="14.25" customHeight="1"/>
    <row r="119460" ht="14.25" customHeight="1"/>
    <row r="119461" ht="14.25" customHeight="1"/>
    <row r="119462" ht="14.25" customHeight="1"/>
    <row r="119463" ht="14.25" customHeight="1"/>
    <row r="119464" ht="14.25" customHeight="1"/>
    <row r="119465" ht="14.25" customHeight="1"/>
    <row r="119466" ht="14.25" customHeight="1"/>
    <row r="119467" ht="14.25" customHeight="1"/>
    <row r="119468" ht="14.25" customHeight="1"/>
    <row r="119469" ht="14.25" customHeight="1"/>
    <row r="119470" ht="14.25" customHeight="1"/>
    <row r="119471" ht="14.25" customHeight="1"/>
    <row r="119472" ht="14.25" customHeight="1"/>
    <row r="119473" ht="14.25" customHeight="1"/>
    <row r="119474" ht="14.25" customHeight="1"/>
    <row r="119475" ht="14.25" customHeight="1"/>
    <row r="119476" ht="14.25" customHeight="1"/>
    <row r="119477" ht="14.25" customHeight="1"/>
    <row r="119478" ht="14.25" customHeight="1"/>
    <row r="119479" ht="14.25" customHeight="1"/>
    <row r="119480" ht="14.25" customHeight="1"/>
    <row r="119481" ht="14.25" customHeight="1"/>
    <row r="119482" ht="14.25" customHeight="1"/>
    <row r="119483" ht="14.25" customHeight="1"/>
    <row r="119484" ht="14.25" customHeight="1"/>
    <row r="119485" ht="14.25" customHeight="1"/>
    <row r="119486" ht="14.25" customHeight="1"/>
    <row r="119487" ht="14.25" customHeight="1"/>
    <row r="119488" ht="14.25" customHeight="1"/>
    <row r="119489" ht="14.25" customHeight="1"/>
    <row r="119490" ht="14.25" customHeight="1"/>
    <row r="119491" ht="14.25" customHeight="1"/>
    <row r="119492" ht="14.25" customHeight="1"/>
    <row r="119493" ht="14.25" customHeight="1"/>
    <row r="119494" ht="14.25" customHeight="1"/>
    <row r="119495" ht="14.25" customHeight="1"/>
    <row r="119496" ht="14.25" customHeight="1"/>
    <row r="119497" ht="14.25" customHeight="1"/>
    <row r="119498" ht="14.25" customHeight="1"/>
    <row r="119499" ht="14.25" customHeight="1"/>
    <row r="119500" ht="14.25" customHeight="1"/>
    <row r="119501" ht="14.25" customHeight="1"/>
    <row r="119502" ht="14.25" customHeight="1"/>
    <row r="119503" ht="14.25" customHeight="1"/>
    <row r="119504" ht="14.25" customHeight="1"/>
    <row r="119505" ht="14.25" customHeight="1"/>
    <row r="119506" ht="14.25" customHeight="1"/>
    <row r="119507" ht="14.25" customHeight="1"/>
    <row r="119508" ht="14.25" customHeight="1"/>
    <row r="119509" ht="14.25" customHeight="1"/>
    <row r="119510" ht="14.25" customHeight="1"/>
    <row r="119511" ht="14.25" customHeight="1"/>
    <row r="119512" ht="14.25" customHeight="1"/>
    <row r="119513" ht="14.25" customHeight="1"/>
    <row r="119514" ht="14.25" customHeight="1"/>
    <row r="119515" ht="14.25" customHeight="1"/>
    <row r="119516" ht="14.25" customHeight="1"/>
    <row r="119517" ht="14.25" customHeight="1"/>
    <row r="119518" ht="14.25" customHeight="1"/>
    <row r="119519" ht="14.25" customHeight="1"/>
    <row r="119520" ht="14.25" customHeight="1"/>
    <row r="119521" ht="14.25" customHeight="1"/>
    <row r="119522" ht="14.25" customHeight="1"/>
    <row r="119523" ht="14.25" customHeight="1"/>
    <row r="119524" ht="14.25" customHeight="1"/>
    <row r="119525" ht="14.25" customHeight="1"/>
    <row r="119526" ht="14.25" customHeight="1"/>
    <row r="119527" ht="14.25" customHeight="1"/>
    <row r="119528" ht="14.25" customHeight="1"/>
    <row r="119529" ht="14.25" customHeight="1"/>
    <row r="119530" ht="14.25" customHeight="1"/>
    <row r="119531" ht="14.25" customHeight="1"/>
    <row r="119532" ht="14.25" customHeight="1"/>
    <row r="119533" ht="14.25" customHeight="1"/>
    <row r="119534" ht="14.25" customHeight="1"/>
    <row r="119535" ht="14.25" customHeight="1"/>
    <row r="119536" ht="14.25" customHeight="1"/>
    <row r="119537" ht="14.25" customHeight="1"/>
    <row r="119538" ht="14.25" customHeight="1"/>
    <row r="119539" ht="14.25" customHeight="1"/>
    <row r="119540" ht="14.25" customHeight="1"/>
    <row r="119541" ht="14.25" customHeight="1"/>
    <row r="119542" ht="14.25" customHeight="1"/>
    <row r="119543" ht="14.25" customHeight="1"/>
    <row r="119544" ht="14.25" customHeight="1"/>
    <row r="119545" ht="14.25" customHeight="1"/>
    <row r="119546" ht="14.25" customHeight="1"/>
    <row r="119547" ht="14.25" customHeight="1"/>
    <row r="119548" ht="14.25" customHeight="1"/>
    <row r="119549" ht="14.25" customHeight="1"/>
    <row r="119550" ht="14.25" customHeight="1"/>
    <row r="119551" ht="14.25" customHeight="1"/>
    <row r="119552" ht="14.25" customHeight="1"/>
    <row r="119553" ht="14.25" customHeight="1"/>
    <row r="119554" ht="14.25" customHeight="1"/>
    <row r="119555" ht="14.25" customHeight="1"/>
    <row r="119556" ht="14.25" customHeight="1"/>
    <row r="119557" ht="14.25" customHeight="1"/>
    <row r="119558" ht="14.25" customHeight="1"/>
    <row r="119559" ht="14.25" customHeight="1"/>
    <row r="119560" ht="14.25" customHeight="1"/>
    <row r="119561" ht="14.25" customHeight="1"/>
    <row r="119562" ht="14.25" customHeight="1"/>
    <row r="119563" ht="14.25" customHeight="1"/>
    <row r="119564" ht="14.25" customHeight="1"/>
    <row r="119565" ht="14.25" customHeight="1"/>
    <row r="119566" ht="14.25" customHeight="1"/>
    <row r="119567" ht="14.25" customHeight="1"/>
    <row r="119568" ht="14.25" customHeight="1"/>
    <row r="119569" ht="14.25" customHeight="1"/>
    <row r="119570" ht="14.25" customHeight="1"/>
    <row r="119571" ht="14.25" customHeight="1"/>
    <row r="119572" ht="14.25" customHeight="1"/>
    <row r="119573" ht="14.25" customHeight="1"/>
    <row r="119574" ht="14.25" customHeight="1"/>
    <row r="119575" ht="14.25" customHeight="1"/>
    <row r="119576" ht="14.25" customHeight="1"/>
    <row r="119577" ht="14.25" customHeight="1"/>
    <row r="119578" ht="14.25" customHeight="1"/>
    <row r="119579" ht="14.25" customHeight="1"/>
    <row r="119580" ht="14.25" customHeight="1"/>
    <row r="119581" ht="14.25" customHeight="1"/>
    <row r="119582" ht="14.25" customHeight="1"/>
    <row r="119583" ht="14.25" customHeight="1"/>
    <row r="119584" ht="14.25" customHeight="1"/>
    <row r="119585" ht="14.25" customHeight="1"/>
    <row r="119586" ht="14.25" customHeight="1"/>
    <row r="119587" ht="14.25" customHeight="1"/>
    <row r="119588" ht="14.25" customHeight="1"/>
    <row r="119589" ht="14.25" customHeight="1"/>
    <row r="119590" ht="14.25" customHeight="1"/>
    <row r="119591" ht="14.25" customHeight="1"/>
    <row r="119592" ht="14.25" customHeight="1"/>
    <row r="119593" ht="14.25" customHeight="1"/>
    <row r="119594" ht="14.25" customHeight="1"/>
    <row r="119595" ht="14.25" customHeight="1"/>
    <row r="119596" ht="14.25" customHeight="1"/>
    <row r="119597" ht="14.25" customHeight="1"/>
    <row r="119598" ht="14.25" customHeight="1"/>
    <row r="119599" ht="14.25" customHeight="1"/>
    <row r="119600" ht="14.25" customHeight="1"/>
    <row r="119601" ht="14.25" customHeight="1"/>
    <row r="119602" ht="14.25" customHeight="1"/>
    <row r="119603" ht="14.25" customHeight="1"/>
    <row r="119604" ht="14.25" customHeight="1"/>
    <row r="119605" ht="14.25" customHeight="1"/>
    <row r="119606" ht="14.25" customHeight="1"/>
    <row r="119607" ht="14.25" customHeight="1"/>
    <row r="119608" ht="14.25" customHeight="1"/>
    <row r="119609" ht="14.25" customHeight="1"/>
    <row r="119610" ht="14.25" customHeight="1"/>
    <row r="119611" ht="14.25" customHeight="1"/>
    <row r="119612" ht="14.25" customHeight="1"/>
    <row r="119613" ht="14.25" customHeight="1"/>
    <row r="119614" ht="14.25" customHeight="1"/>
    <row r="119615" ht="14.25" customHeight="1"/>
    <row r="119616" ht="14.25" customHeight="1"/>
    <row r="119617" ht="14.25" customHeight="1"/>
    <row r="119618" ht="14.25" customHeight="1"/>
    <row r="119619" ht="14.25" customHeight="1"/>
    <row r="119620" ht="14.25" customHeight="1"/>
    <row r="119621" ht="14.25" customHeight="1"/>
    <row r="119622" ht="14.25" customHeight="1"/>
    <row r="119623" ht="14.25" customHeight="1"/>
    <row r="119624" ht="14.25" customHeight="1"/>
    <row r="119625" ht="14.25" customHeight="1"/>
    <row r="119626" ht="14.25" customHeight="1"/>
    <row r="119627" ht="14.25" customHeight="1"/>
    <row r="119628" ht="14.25" customHeight="1"/>
    <row r="119629" ht="14.25" customHeight="1"/>
    <row r="119630" ht="14.25" customHeight="1"/>
    <row r="119631" ht="14.25" customHeight="1"/>
    <row r="119632" ht="14.25" customHeight="1"/>
    <row r="119633" ht="14.25" customHeight="1"/>
    <row r="119634" ht="14.25" customHeight="1"/>
    <row r="119635" ht="14.25" customHeight="1"/>
    <row r="119636" ht="14.25" customHeight="1"/>
    <row r="119637" ht="14.25" customHeight="1"/>
    <row r="119638" ht="14.25" customHeight="1"/>
    <row r="119639" ht="14.25" customHeight="1"/>
    <row r="119640" ht="14.25" customHeight="1"/>
    <row r="119641" ht="14.25" customHeight="1"/>
    <row r="119642" ht="14.25" customHeight="1"/>
    <row r="119643" ht="14.25" customHeight="1"/>
    <row r="119644" ht="14.25" customHeight="1"/>
    <row r="119645" ht="14.25" customHeight="1"/>
    <row r="119646" ht="14.25" customHeight="1"/>
    <row r="119647" ht="14.25" customHeight="1"/>
    <row r="119648" ht="14.25" customHeight="1"/>
    <row r="119649" ht="14.25" customHeight="1"/>
    <row r="119650" ht="14.25" customHeight="1"/>
    <row r="119651" ht="14.25" customHeight="1"/>
    <row r="119652" ht="14.25" customHeight="1"/>
    <row r="119653" ht="14.25" customHeight="1"/>
    <row r="119654" ht="14.25" customHeight="1"/>
    <row r="119655" ht="14.25" customHeight="1"/>
    <row r="119656" ht="14.25" customHeight="1"/>
    <row r="119657" ht="14.25" customHeight="1"/>
    <row r="119658" ht="14.25" customHeight="1"/>
    <row r="119659" ht="14.25" customHeight="1"/>
    <row r="119660" ht="14.25" customHeight="1"/>
    <row r="119661" ht="14.25" customHeight="1"/>
    <row r="119662" ht="14.25" customHeight="1"/>
    <row r="119663" ht="14.25" customHeight="1"/>
    <row r="119664" ht="14.25" customHeight="1"/>
    <row r="119665" ht="14.25" customHeight="1"/>
    <row r="119666" ht="14.25" customHeight="1"/>
    <row r="119667" ht="14.25" customHeight="1"/>
    <row r="119668" ht="14.25" customHeight="1"/>
    <row r="119669" ht="14.25" customHeight="1"/>
    <row r="119670" ht="14.25" customHeight="1"/>
    <row r="119671" ht="14.25" customHeight="1"/>
    <row r="119672" ht="14.25" customHeight="1"/>
    <row r="119673" ht="14.25" customHeight="1"/>
    <row r="119674" ht="14.25" customHeight="1"/>
    <row r="119675" ht="14.25" customHeight="1"/>
    <row r="119676" ht="14.25" customHeight="1"/>
    <row r="119677" ht="14.25" customHeight="1"/>
    <row r="119678" ht="14.25" customHeight="1"/>
    <row r="119679" ht="14.25" customHeight="1"/>
    <row r="119680" ht="14.25" customHeight="1"/>
    <row r="119681" ht="14.25" customHeight="1"/>
    <row r="119682" ht="14.25" customHeight="1"/>
    <row r="119683" ht="14.25" customHeight="1"/>
    <row r="119684" ht="14.25" customHeight="1"/>
    <row r="119685" ht="14.25" customHeight="1"/>
    <row r="119686" ht="14.25" customHeight="1"/>
    <row r="119687" ht="14.25" customHeight="1"/>
    <row r="119688" ht="14.25" customHeight="1"/>
    <row r="119689" ht="14.25" customHeight="1"/>
    <row r="119690" ht="14.25" customHeight="1"/>
    <row r="119691" ht="14.25" customHeight="1"/>
    <row r="119692" ht="14.25" customHeight="1"/>
    <row r="119693" ht="14.25" customHeight="1"/>
    <row r="119694" ht="14.25" customHeight="1"/>
    <row r="119695" ht="14.25" customHeight="1"/>
    <row r="119696" ht="14.25" customHeight="1"/>
    <row r="119697" ht="14.25" customHeight="1"/>
    <row r="119698" ht="14.25" customHeight="1"/>
    <row r="119699" ht="14.25" customHeight="1"/>
    <row r="119700" ht="14.25" customHeight="1"/>
    <row r="119701" ht="14.25" customHeight="1"/>
    <row r="119702" ht="14.25" customHeight="1"/>
    <row r="119703" ht="14.25" customHeight="1"/>
    <row r="119704" ht="14.25" customHeight="1"/>
    <row r="119705" ht="14.25" customHeight="1"/>
    <row r="119706" ht="14.25" customHeight="1"/>
    <row r="119707" ht="14.25" customHeight="1"/>
    <row r="119708" ht="14.25" customHeight="1"/>
    <row r="119709" ht="14.25" customHeight="1"/>
    <row r="119710" ht="14.25" customHeight="1"/>
    <row r="119711" ht="14.25" customHeight="1"/>
    <row r="119712" ht="14.25" customHeight="1"/>
    <row r="119713" ht="14.25" customHeight="1"/>
    <row r="119714" ht="14.25" customHeight="1"/>
    <row r="119715" ht="14.25" customHeight="1"/>
    <row r="119716" ht="14.25" customHeight="1"/>
    <row r="119717" ht="14.25" customHeight="1"/>
    <row r="119718" ht="14.25" customHeight="1"/>
    <row r="119719" ht="14.25" customHeight="1"/>
    <row r="119720" ht="14.25" customHeight="1"/>
    <row r="119721" ht="14.25" customHeight="1"/>
    <row r="119722" ht="14.25" customHeight="1"/>
    <row r="119723" ht="14.25" customHeight="1"/>
    <row r="119724" ht="14.25" customHeight="1"/>
    <row r="119725" ht="14.25" customHeight="1"/>
    <row r="119726" ht="14.25" customHeight="1"/>
    <row r="119727" ht="14.25" customHeight="1"/>
    <row r="119728" ht="14.25" customHeight="1"/>
    <row r="119729" ht="14.25" customHeight="1"/>
    <row r="119730" ht="14.25" customHeight="1"/>
    <row r="119731" ht="14.25" customHeight="1"/>
    <row r="119732" ht="14.25" customHeight="1"/>
    <row r="119733" ht="14.25" customHeight="1"/>
    <row r="119734" ht="14.25" customHeight="1"/>
    <row r="119735" ht="14.25" customHeight="1"/>
    <row r="119736" ht="14.25" customHeight="1"/>
    <row r="119737" ht="14.25" customHeight="1"/>
    <row r="119738" ht="14.25" customHeight="1"/>
    <row r="119739" ht="14.25" customHeight="1"/>
    <row r="119740" ht="14.25" customHeight="1"/>
    <row r="119741" ht="14.25" customHeight="1"/>
    <row r="119742" ht="14.25" customHeight="1"/>
    <row r="119743" ht="14.25" customHeight="1"/>
    <row r="119744" ht="14.25" customHeight="1"/>
    <row r="119745" ht="14.25" customHeight="1"/>
    <row r="119746" ht="14.25" customHeight="1"/>
    <row r="119747" ht="14.25" customHeight="1"/>
    <row r="119748" ht="14.25" customHeight="1"/>
    <row r="119749" ht="14.25" customHeight="1"/>
    <row r="119750" ht="14.25" customHeight="1"/>
    <row r="119751" ht="14.25" customHeight="1"/>
    <row r="119752" ht="14.25" customHeight="1"/>
    <row r="119753" ht="14.25" customHeight="1"/>
    <row r="119754" ht="14.25" customHeight="1"/>
    <row r="119755" ht="14.25" customHeight="1"/>
    <row r="119756" ht="14.25" customHeight="1"/>
    <row r="119757" ht="14.25" customHeight="1"/>
    <row r="119758" ht="14.25" customHeight="1"/>
    <row r="119759" ht="14.25" customHeight="1"/>
    <row r="119760" ht="14.25" customHeight="1"/>
    <row r="119761" ht="14.25" customHeight="1"/>
    <row r="119762" ht="14.25" customHeight="1"/>
    <row r="119763" ht="14.25" customHeight="1"/>
    <row r="119764" ht="14.25" customHeight="1"/>
    <row r="119765" ht="14.25" customHeight="1"/>
    <row r="119766" ht="14.25" customHeight="1"/>
    <row r="119767" ht="14.25" customHeight="1"/>
    <row r="119768" ht="14.25" customHeight="1"/>
    <row r="119769" ht="14.25" customHeight="1"/>
    <row r="119770" ht="14.25" customHeight="1"/>
    <row r="119771" ht="14.25" customHeight="1"/>
    <row r="119772" ht="14.25" customHeight="1"/>
    <row r="119773" ht="14.25" customHeight="1"/>
    <row r="119774" ht="14.25" customHeight="1"/>
    <row r="119775" ht="14.25" customHeight="1"/>
    <row r="119776" ht="14.25" customHeight="1"/>
    <row r="119777" ht="14.25" customHeight="1"/>
    <row r="119778" ht="14.25" customHeight="1"/>
    <row r="119779" ht="14.25" customHeight="1"/>
    <row r="119780" ht="14.25" customHeight="1"/>
    <row r="119781" ht="14.25" customHeight="1"/>
    <row r="119782" ht="14.25" customHeight="1"/>
    <row r="119783" ht="14.25" customHeight="1"/>
    <row r="119784" ht="14.25" customHeight="1"/>
    <row r="119785" ht="14.25" customHeight="1"/>
    <row r="119786" ht="14.25" customHeight="1"/>
    <row r="119787" ht="14.25" customHeight="1"/>
    <row r="119788" ht="14.25" customHeight="1"/>
    <row r="119789" ht="14.25" customHeight="1"/>
    <row r="119790" ht="14.25" customHeight="1"/>
    <row r="119791" ht="14.25" customHeight="1"/>
    <row r="119792" ht="14.25" customHeight="1"/>
    <row r="119793" ht="14.25" customHeight="1"/>
    <row r="119794" ht="14.25" customHeight="1"/>
    <row r="119795" ht="14.25" customHeight="1"/>
    <row r="119796" ht="14.25" customHeight="1"/>
    <row r="119797" ht="14.25" customHeight="1"/>
    <row r="119798" ht="14.25" customHeight="1"/>
    <row r="119799" ht="14.25" customHeight="1"/>
    <row r="119800" ht="14.25" customHeight="1"/>
    <row r="119801" ht="14.25" customHeight="1"/>
    <row r="119802" ht="14.25" customHeight="1"/>
    <row r="119803" ht="14.25" customHeight="1"/>
    <row r="119804" ht="14.25" customHeight="1"/>
    <row r="119805" ht="14.25" customHeight="1"/>
    <row r="119806" ht="14.25" customHeight="1"/>
    <row r="119807" ht="14.25" customHeight="1"/>
    <row r="119808" ht="14.25" customHeight="1"/>
    <row r="119809" ht="14.25" customHeight="1"/>
    <row r="119810" ht="14.25" customHeight="1"/>
    <row r="119811" ht="14.25" customHeight="1"/>
    <row r="119812" ht="14.25" customHeight="1"/>
    <row r="119813" ht="14.25" customHeight="1"/>
    <row r="119814" ht="14.25" customHeight="1"/>
    <row r="119815" ht="14.25" customHeight="1"/>
    <row r="119816" ht="14.25" customHeight="1"/>
    <row r="119817" ht="14.25" customHeight="1"/>
    <row r="119818" ht="14.25" customHeight="1"/>
    <row r="119819" ht="14.25" customHeight="1"/>
    <row r="119820" ht="14.25" customHeight="1"/>
    <row r="119821" ht="14.25" customHeight="1"/>
    <row r="119822" ht="14.25" customHeight="1"/>
    <row r="119823" ht="14.25" customHeight="1"/>
    <row r="119824" ht="14.25" customHeight="1"/>
    <row r="119825" ht="14.25" customHeight="1"/>
    <row r="119826" ht="14.25" customHeight="1"/>
    <row r="119827" ht="14.25" customHeight="1"/>
    <row r="119828" ht="14.25" customHeight="1"/>
    <row r="119829" ht="14.25" customHeight="1"/>
    <row r="119830" ht="14.25" customHeight="1"/>
    <row r="119831" ht="14.25" customHeight="1"/>
    <row r="119832" ht="14.25" customHeight="1"/>
    <row r="119833" ht="14.25" customHeight="1"/>
    <row r="119834" ht="14.25" customHeight="1"/>
    <row r="119835" ht="14.25" customHeight="1"/>
    <row r="119836" ht="14.25" customHeight="1"/>
    <row r="119837" ht="14.25" customHeight="1"/>
    <row r="119838" ht="14.25" customHeight="1"/>
    <row r="119839" ht="14.25" customHeight="1"/>
    <row r="119840" ht="14.25" customHeight="1"/>
    <row r="119841" ht="14.25" customHeight="1"/>
    <row r="119842" ht="14.25" customHeight="1"/>
    <row r="119843" ht="14.25" customHeight="1"/>
    <row r="119844" ht="14.25" customHeight="1"/>
    <row r="119845" ht="14.25" customHeight="1"/>
    <row r="119846" ht="14.25" customHeight="1"/>
    <row r="119847" ht="14.25" customHeight="1"/>
    <row r="119848" ht="14.25" customHeight="1"/>
    <row r="119849" ht="14.25" customHeight="1"/>
    <row r="119850" ht="14.25" customHeight="1"/>
    <row r="119851" ht="14.25" customHeight="1"/>
    <row r="119852" ht="14.25" customHeight="1"/>
    <row r="119853" ht="14.25" customHeight="1"/>
    <row r="119854" ht="14.25" customHeight="1"/>
    <row r="119855" ht="14.25" customHeight="1"/>
    <row r="119856" ht="14.25" customHeight="1"/>
    <row r="119857" ht="14.25" customHeight="1"/>
    <row r="119858" ht="14.25" customHeight="1"/>
    <row r="119859" ht="14.25" customHeight="1"/>
    <row r="119860" ht="14.25" customHeight="1"/>
    <row r="119861" ht="14.25" customHeight="1"/>
    <row r="119862" ht="14.25" customHeight="1"/>
    <row r="119863" ht="14.25" customHeight="1"/>
    <row r="119864" ht="14.25" customHeight="1"/>
    <row r="119865" ht="14.25" customHeight="1"/>
    <row r="119866" ht="14.25" customHeight="1"/>
    <row r="119867" ht="14.25" customHeight="1"/>
    <row r="119868" ht="14.25" customHeight="1"/>
    <row r="119869" ht="14.25" customHeight="1"/>
    <row r="119870" ht="14.25" customHeight="1"/>
    <row r="119871" ht="14.25" customHeight="1"/>
    <row r="119872" ht="14.25" customHeight="1"/>
    <row r="119873" ht="14.25" customHeight="1"/>
    <row r="119874" ht="14.25" customHeight="1"/>
    <row r="119875" ht="14.25" customHeight="1"/>
    <row r="119876" ht="14.25" customHeight="1"/>
    <row r="119877" ht="14.25" customHeight="1"/>
    <row r="119878" ht="14.25" customHeight="1"/>
    <row r="119879" ht="14.25" customHeight="1"/>
    <row r="119880" ht="14.25" customHeight="1"/>
    <row r="119881" ht="14.25" customHeight="1"/>
    <row r="119882" ht="14.25" customHeight="1"/>
    <row r="119883" ht="14.25" customHeight="1"/>
    <row r="119884" ht="14.25" customHeight="1"/>
    <row r="119885" ht="14.25" customHeight="1"/>
    <row r="119886" ht="14.25" customHeight="1"/>
    <row r="119887" ht="14.25" customHeight="1"/>
    <row r="119888" ht="14.25" customHeight="1"/>
    <row r="119889" ht="14.25" customHeight="1"/>
    <row r="119890" ht="14.25" customHeight="1"/>
    <row r="119891" ht="14.25" customHeight="1"/>
    <row r="119892" ht="14.25" customHeight="1"/>
    <row r="119893" ht="14.25" customHeight="1"/>
    <row r="119894" ht="14.25" customHeight="1"/>
    <row r="119895" ht="14.25" customHeight="1"/>
    <row r="119896" ht="14.25" customHeight="1"/>
    <row r="119897" ht="14.25" customHeight="1"/>
    <row r="119898" ht="14.25" customHeight="1"/>
    <row r="119899" ht="14.25" customHeight="1"/>
    <row r="119900" ht="14.25" customHeight="1"/>
    <row r="119901" ht="14.25" customHeight="1"/>
    <row r="119902" ht="14.25" customHeight="1"/>
    <row r="119903" ht="14.25" customHeight="1"/>
    <row r="119904" ht="14.25" customHeight="1"/>
    <row r="119905" ht="14.25" customHeight="1"/>
    <row r="119906" ht="14.25" customHeight="1"/>
    <row r="119907" ht="14.25" customHeight="1"/>
    <row r="119908" ht="14.25" customHeight="1"/>
    <row r="119909" ht="14.25" customHeight="1"/>
    <row r="119910" ht="14.25" customHeight="1"/>
    <row r="119911" ht="14.25" customHeight="1"/>
    <row r="119912" ht="14.25" customHeight="1"/>
    <row r="119913" ht="14.25" customHeight="1"/>
    <row r="119914" ht="14.25" customHeight="1"/>
    <row r="119915" ht="14.25" customHeight="1"/>
    <row r="119916" ht="14.25" customHeight="1"/>
    <row r="119917" ht="14.25" customHeight="1"/>
    <row r="119918" ht="14.25" customHeight="1"/>
    <row r="119919" ht="14.25" customHeight="1"/>
    <row r="119920" ht="14.25" customHeight="1"/>
    <row r="119921" ht="14.25" customHeight="1"/>
    <row r="119922" ht="14.25" customHeight="1"/>
    <row r="119923" ht="14.25" customHeight="1"/>
    <row r="119924" ht="14.25" customHeight="1"/>
    <row r="119925" ht="14.25" customHeight="1"/>
    <row r="119926" ht="14.25" customHeight="1"/>
    <row r="119927" ht="14.25" customHeight="1"/>
    <row r="119928" ht="14.25" customHeight="1"/>
    <row r="119929" ht="14.25" customHeight="1"/>
    <row r="119930" ht="14.25" customHeight="1"/>
    <row r="119931" ht="14.25" customHeight="1"/>
    <row r="119932" ht="14.25" customHeight="1"/>
    <row r="119933" ht="14.25" customHeight="1"/>
    <row r="119934" ht="14.25" customHeight="1"/>
    <row r="119935" ht="14.25" customHeight="1"/>
    <row r="119936" ht="14.25" customHeight="1"/>
    <row r="119937" ht="14.25" customHeight="1"/>
    <row r="119938" ht="14.25" customHeight="1"/>
    <row r="119939" ht="14.25" customHeight="1"/>
    <row r="119940" ht="14.25" customHeight="1"/>
    <row r="119941" ht="14.25" customHeight="1"/>
    <row r="119942" ht="14.25" customHeight="1"/>
    <row r="119943" ht="14.25" customHeight="1"/>
    <row r="119944" ht="14.25" customHeight="1"/>
    <row r="119945" ht="14.25" customHeight="1"/>
    <row r="119946" ht="14.25" customHeight="1"/>
    <row r="119947" ht="14.25" customHeight="1"/>
    <row r="119948" ht="14.25" customHeight="1"/>
    <row r="119949" ht="14.25" customHeight="1"/>
    <row r="119950" ht="14.25" customHeight="1"/>
    <row r="119951" ht="14.25" customHeight="1"/>
    <row r="119952" ht="14.25" customHeight="1"/>
    <row r="119953" ht="14.25" customHeight="1"/>
    <row r="119954" ht="14.25" customHeight="1"/>
    <row r="119955" ht="14.25" customHeight="1"/>
    <row r="119956" ht="14.25" customHeight="1"/>
    <row r="119957" ht="14.25" customHeight="1"/>
    <row r="119958" ht="14.25" customHeight="1"/>
    <row r="119959" ht="14.25" customHeight="1"/>
    <row r="119960" ht="14.25" customHeight="1"/>
    <row r="119961" ht="14.25" customHeight="1"/>
    <row r="119962" ht="14.25" customHeight="1"/>
    <row r="119963" ht="14.25" customHeight="1"/>
    <row r="119964" ht="14.25" customHeight="1"/>
    <row r="119965" ht="14.25" customHeight="1"/>
    <row r="119966" ht="14.25" customHeight="1"/>
    <row r="119967" ht="14.25" customHeight="1"/>
    <row r="119968" ht="14.25" customHeight="1"/>
    <row r="119969" ht="14.25" customHeight="1"/>
    <row r="119970" ht="14.25" customHeight="1"/>
    <row r="119971" ht="14.25" customHeight="1"/>
    <row r="119972" ht="14.25" customHeight="1"/>
    <row r="119973" ht="14.25" customHeight="1"/>
    <row r="119974" ht="14.25" customHeight="1"/>
    <row r="119975" ht="14.25" customHeight="1"/>
    <row r="119976" ht="14.25" customHeight="1"/>
    <row r="119977" ht="14.25" customHeight="1"/>
    <row r="119978" ht="14.25" customHeight="1"/>
    <row r="119979" ht="14.25" customHeight="1"/>
    <row r="119980" ht="14.25" customHeight="1"/>
    <row r="119981" ht="14.25" customHeight="1"/>
    <row r="119982" ht="14.25" customHeight="1"/>
    <row r="119983" ht="14.25" customHeight="1"/>
    <row r="119984" ht="14.25" customHeight="1"/>
    <row r="119985" ht="14.25" customHeight="1"/>
    <row r="119986" ht="14.25" customHeight="1"/>
    <row r="119987" ht="14.25" customHeight="1"/>
    <row r="119988" ht="14.25" customHeight="1"/>
    <row r="119989" ht="14.25" customHeight="1"/>
    <row r="119990" ht="14.25" customHeight="1"/>
    <row r="119991" ht="14.25" customHeight="1"/>
    <row r="119992" ht="14.25" customHeight="1"/>
    <row r="119993" ht="14.25" customHeight="1"/>
    <row r="119994" ht="14.25" customHeight="1"/>
    <row r="119995" ht="14.25" customHeight="1"/>
    <row r="119996" ht="14.25" customHeight="1"/>
    <row r="119997" ht="14.25" customHeight="1"/>
    <row r="119998" ht="14.25" customHeight="1"/>
    <row r="119999" ht="14.25" customHeight="1"/>
    <row r="120000" ht="14.25" customHeight="1"/>
    <row r="120001" ht="14.25" customHeight="1"/>
    <row r="120002" ht="14.25" customHeight="1"/>
    <row r="120003" ht="14.25" customHeight="1"/>
    <row r="120004" ht="14.25" customHeight="1"/>
    <row r="120005" ht="14.25" customHeight="1"/>
    <row r="120006" ht="14.25" customHeight="1"/>
    <row r="120007" ht="14.25" customHeight="1"/>
    <row r="120008" ht="14.25" customHeight="1"/>
    <row r="120009" ht="14.25" customHeight="1"/>
    <row r="120010" ht="14.25" customHeight="1"/>
    <row r="120011" ht="14.25" customHeight="1"/>
    <row r="120012" ht="14.25" customHeight="1"/>
    <row r="120013" ht="14.25" customHeight="1"/>
    <row r="120014" ht="14.25" customHeight="1"/>
    <row r="120015" ht="14.25" customHeight="1"/>
    <row r="120016" ht="14.25" customHeight="1"/>
    <row r="120017" ht="14.25" customHeight="1"/>
    <row r="120018" ht="14.25" customHeight="1"/>
    <row r="120019" ht="14.25" customHeight="1"/>
    <row r="120020" ht="14.25" customHeight="1"/>
    <row r="120021" ht="14.25" customHeight="1"/>
    <row r="120022" ht="14.25" customHeight="1"/>
    <row r="120023" ht="14.25" customHeight="1"/>
    <row r="120024" ht="14.25" customHeight="1"/>
    <row r="120025" ht="14.25" customHeight="1"/>
    <row r="120026" ht="14.25" customHeight="1"/>
    <row r="120027" ht="14.25" customHeight="1"/>
    <row r="120028" ht="14.25" customHeight="1"/>
    <row r="120029" ht="14.25" customHeight="1"/>
    <row r="120030" ht="14.25" customHeight="1"/>
    <row r="120031" ht="14.25" customHeight="1"/>
    <row r="120032" ht="14.25" customHeight="1"/>
    <row r="120033" ht="14.25" customHeight="1"/>
    <row r="120034" ht="14.25" customHeight="1"/>
    <row r="120035" ht="14.25" customHeight="1"/>
    <row r="120036" ht="14.25" customHeight="1"/>
    <row r="120037" ht="14.25" customHeight="1"/>
    <row r="120038" ht="14.25" customHeight="1"/>
    <row r="120039" ht="14.25" customHeight="1"/>
    <row r="120040" ht="14.25" customHeight="1"/>
    <row r="120041" ht="14.25" customHeight="1"/>
    <row r="120042" ht="14.25" customHeight="1"/>
    <row r="120043" ht="14.25" customHeight="1"/>
    <row r="120044" ht="14.25" customHeight="1"/>
    <row r="120045" ht="14.25" customHeight="1"/>
    <row r="120046" ht="14.25" customHeight="1"/>
    <row r="120047" ht="14.25" customHeight="1"/>
    <row r="120048" ht="14.25" customHeight="1"/>
    <row r="120049" ht="14.25" customHeight="1"/>
    <row r="120050" ht="14.25" customHeight="1"/>
    <row r="120051" ht="14.25" customHeight="1"/>
    <row r="120052" ht="14.25" customHeight="1"/>
    <row r="120053" ht="14.25" customHeight="1"/>
    <row r="120054" ht="14.25" customHeight="1"/>
    <row r="120055" ht="14.25" customHeight="1"/>
    <row r="120056" ht="14.25" customHeight="1"/>
    <row r="120057" ht="14.25" customHeight="1"/>
    <row r="120058" ht="14.25" customHeight="1"/>
    <row r="120059" ht="14.25" customHeight="1"/>
    <row r="120060" ht="14.25" customHeight="1"/>
    <row r="120061" ht="14.25" customHeight="1"/>
    <row r="120062" ht="14.25" customHeight="1"/>
    <row r="120063" ht="14.25" customHeight="1"/>
    <row r="120064" ht="14.25" customHeight="1"/>
    <row r="120065" ht="14.25" customHeight="1"/>
    <row r="120066" ht="14.25" customHeight="1"/>
    <row r="120067" ht="14.25" customHeight="1"/>
    <row r="120068" ht="14.25" customHeight="1"/>
    <row r="120069" ht="14.25" customHeight="1"/>
    <row r="120070" ht="14.25" customHeight="1"/>
    <row r="120071" ht="14.25" customHeight="1"/>
    <row r="120072" ht="14.25" customHeight="1"/>
    <row r="120073" ht="14.25" customHeight="1"/>
    <row r="120074" ht="14.25" customHeight="1"/>
    <row r="120075" ht="14.25" customHeight="1"/>
    <row r="120076" ht="14.25" customHeight="1"/>
    <row r="120077" ht="14.25" customHeight="1"/>
    <row r="120078" ht="14.25" customHeight="1"/>
    <row r="120079" ht="14.25" customHeight="1"/>
    <row r="120080" ht="14.25" customHeight="1"/>
    <row r="120081" ht="14.25" customHeight="1"/>
    <row r="120082" ht="14.25" customHeight="1"/>
    <row r="120083" ht="14.25" customHeight="1"/>
    <row r="120084" ht="14.25" customHeight="1"/>
    <row r="120085" ht="14.25" customHeight="1"/>
    <row r="120086" ht="14.25" customHeight="1"/>
    <row r="120087" ht="14.25" customHeight="1"/>
    <row r="120088" ht="14.25" customHeight="1"/>
    <row r="120089" ht="14.25" customHeight="1"/>
    <row r="120090" ht="14.25" customHeight="1"/>
    <row r="120091" ht="14.25" customHeight="1"/>
    <row r="120092" ht="14.25" customHeight="1"/>
    <row r="120093" ht="14.25" customHeight="1"/>
    <row r="120094" ht="14.25" customHeight="1"/>
    <row r="120095" ht="14.25" customHeight="1"/>
    <row r="120096" ht="14.25" customHeight="1"/>
    <row r="120097" ht="14.25" customHeight="1"/>
    <row r="120098" ht="14.25" customHeight="1"/>
    <row r="120099" ht="14.25" customHeight="1"/>
    <row r="120100" ht="14.25" customHeight="1"/>
    <row r="120101" ht="14.25" customHeight="1"/>
    <row r="120102" ht="14.25" customHeight="1"/>
    <row r="120103" ht="14.25" customHeight="1"/>
    <row r="120104" ht="14.25" customHeight="1"/>
    <row r="120105" ht="14.25" customHeight="1"/>
    <row r="120106" ht="14.25" customHeight="1"/>
    <row r="120107" ht="14.25" customHeight="1"/>
    <row r="120108" ht="14.25" customHeight="1"/>
    <row r="120109" ht="14.25" customHeight="1"/>
    <row r="120110" ht="14.25" customHeight="1"/>
    <row r="120111" ht="14.25" customHeight="1"/>
    <row r="120112" ht="14.25" customHeight="1"/>
    <row r="120113" ht="14.25" customHeight="1"/>
    <row r="120114" ht="14.25" customHeight="1"/>
    <row r="120115" ht="14.25" customHeight="1"/>
    <row r="120116" ht="14.25" customHeight="1"/>
    <row r="120117" ht="14.25" customHeight="1"/>
    <row r="120118" ht="14.25" customHeight="1"/>
    <row r="120119" ht="14.25" customHeight="1"/>
    <row r="120120" ht="14.25" customHeight="1"/>
    <row r="120121" ht="14.25" customHeight="1"/>
    <row r="120122" ht="14.25" customHeight="1"/>
    <row r="120123" ht="14.25" customHeight="1"/>
    <row r="120124" ht="14.25" customHeight="1"/>
    <row r="120125" ht="14.25" customHeight="1"/>
    <row r="120126" ht="14.25" customHeight="1"/>
    <row r="120127" ht="14.25" customHeight="1"/>
    <row r="120128" ht="14.25" customHeight="1"/>
    <row r="120129" ht="14.25" customHeight="1"/>
    <row r="120130" ht="14.25" customHeight="1"/>
    <row r="120131" ht="14.25" customHeight="1"/>
    <row r="120132" ht="14.25" customHeight="1"/>
    <row r="120133" ht="14.25" customHeight="1"/>
    <row r="120134" ht="14.25" customHeight="1"/>
    <row r="120135" ht="14.25" customHeight="1"/>
    <row r="120136" ht="14.25" customHeight="1"/>
    <row r="120137" ht="14.25" customHeight="1"/>
    <row r="120138" ht="14.25" customHeight="1"/>
    <row r="120139" ht="14.25" customHeight="1"/>
    <row r="120140" ht="14.25" customHeight="1"/>
    <row r="120141" ht="14.25" customHeight="1"/>
    <row r="120142" ht="14.25" customHeight="1"/>
    <row r="120143" ht="14.25" customHeight="1"/>
    <row r="120144" ht="14.25" customHeight="1"/>
    <row r="120145" ht="14.25" customHeight="1"/>
    <row r="120146" ht="14.25" customHeight="1"/>
    <row r="120147" ht="14.25" customHeight="1"/>
    <row r="120148" ht="14.25" customHeight="1"/>
    <row r="120149" ht="14.25" customHeight="1"/>
    <row r="120150" ht="14.25" customHeight="1"/>
    <row r="120151" ht="14.25" customHeight="1"/>
    <row r="120152" ht="14.25" customHeight="1"/>
    <row r="120153" ht="14.25" customHeight="1"/>
    <row r="120154" ht="14.25" customHeight="1"/>
    <row r="120155" ht="14.25" customHeight="1"/>
    <row r="120156" ht="14.25" customHeight="1"/>
    <row r="120157" ht="14.25" customHeight="1"/>
    <row r="120158" ht="14.25" customHeight="1"/>
    <row r="120159" ht="14.25" customHeight="1"/>
    <row r="120160" ht="14.25" customHeight="1"/>
    <row r="120161" ht="14.25" customHeight="1"/>
    <row r="120162" ht="14.25" customHeight="1"/>
    <row r="120163" ht="14.25" customHeight="1"/>
    <row r="120164" ht="14.25" customHeight="1"/>
    <row r="120165" ht="14.25" customHeight="1"/>
    <row r="120166" ht="14.25" customHeight="1"/>
    <row r="120167" ht="14.25" customHeight="1"/>
    <row r="120168" ht="14.25" customHeight="1"/>
    <row r="120169" ht="14.25" customHeight="1"/>
    <row r="120170" ht="14.25" customHeight="1"/>
    <row r="120171" ht="14.25" customHeight="1"/>
    <row r="120172" ht="14.25" customHeight="1"/>
    <row r="120173" ht="14.25" customHeight="1"/>
    <row r="120174" ht="14.25" customHeight="1"/>
    <row r="120175" ht="14.25" customHeight="1"/>
    <row r="120176" ht="14.25" customHeight="1"/>
    <row r="120177" ht="14.25" customHeight="1"/>
    <row r="120178" ht="14.25" customHeight="1"/>
    <row r="120179" ht="14.25" customHeight="1"/>
    <row r="120180" ht="14.25" customHeight="1"/>
    <row r="120181" ht="14.25" customHeight="1"/>
    <row r="120182" ht="14.25" customHeight="1"/>
    <row r="120183" ht="14.25" customHeight="1"/>
    <row r="120184" ht="14.25" customHeight="1"/>
    <row r="120185" ht="14.25" customHeight="1"/>
    <row r="120186" ht="14.25" customHeight="1"/>
    <row r="120187" ht="14.25" customHeight="1"/>
    <row r="120188" ht="14.25" customHeight="1"/>
    <row r="120189" ht="14.25" customHeight="1"/>
    <row r="120190" ht="14.25" customHeight="1"/>
    <row r="120191" ht="14.25" customHeight="1"/>
    <row r="120192" ht="14.25" customHeight="1"/>
    <row r="120193" ht="14.25" customHeight="1"/>
    <row r="120194" ht="14.25" customHeight="1"/>
    <row r="120195" ht="14.25" customHeight="1"/>
    <row r="120196" ht="14.25" customHeight="1"/>
    <row r="120197" ht="14.25" customHeight="1"/>
    <row r="120198" ht="14.25" customHeight="1"/>
    <row r="120199" ht="14.25" customHeight="1"/>
    <row r="120200" ht="14.25" customHeight="1"/>
    <row r="120201" ht="14.25" customHeight="1"/>
    <row r="120202" ht="14.25" customHeight="1"/>
    <row r="120203" ht="14.25" customHeight="1"/>
    <row r="120204" ht="14.25" customHeight="1"/>
    <row r="120205" ht="14.25" customHeight="1"/>
    <row r="120206" ht="14.25" customHeight="1"/>
    <row r="120207" ht="14.25" customHeight="1"/>
    <row r="120208" ht="14.25" customHeight="1"/>
    <row r="120209" ht="14.25" customHeight="1"/>
    <row r="120210" ht="14.25" customHeight="1"/>
    <row r="120211" ht="14.25" customHeight="1"/>
    <row r="120212" ht="14.25" customHeight="1"/>
    <row r="120213" ht="14.25" customHeight="1"/>
    <row r="120214" ht="14.25" customHeight="1"/>
    <row r="120215" ht="14.25" customHeight="1"/>
    <row r="120216" ht="14.25" customHeight="1"/>
    <row r="120217" ht="14.25" customHeight="1"/>
    <row r="120218" ht="14.25" customHeight="1"/>
    <row r="120219" ht="14.25" customHeight="1"/>
    <row r="120220" ht="14.25" customHeight="1"/>
    <row r="120221" ht="14.25" customHeight="1"/>
    <row r="120222" ht="14.25" customHeight="1"/>
    <row r="120223" ht="14.25" customHeight="1"/>
    <row r="120224" ht="14.25" customHeight="1"/>
    <row r="120225" ht="14.25" customHeight="1"/>
    <row r="120226" ht="14.25" customHeight="1"/>
    <row r="120227" ht="14.25" customHeight="1"/>
    <row r="120228" ht="14.25" customHeight="1"/>
    <row r="120229" ht="14.25" customHeight="1"/>
    <row r="120230" ht="14.25" customHeight="1"/>
    <row r="120231" ht="14.25" customHeight="1"/>
    <row r="120232" ht="14.25" customHeight="1"/>
    <row r="120233" ht="14.25" customHeight="1"/>
    <row r="120234" ht="14.25" customHeight="1"/>
    <row r="120235" ht="14.25" customHeight="1"/>
    <row r="120236" ht="14.25" customHeight="1"/>
    <row r="120237" ht="14.25" customHeight="1"/>
    <row r="120238" ht="14.25" customHeight="1"/>
    <row r="120239" ht="14.25" customHeight="1"/>
    <row r="120240" ht="14.25" customHeight="1"/>
    <row r="120241" ht="14.25" customHeight="1"/>
    <row r="120242" ht="14.25" customHeight="1"/>
    <row r="120243" ht="14.25" customHeight="1"/>
    <row r="120244" ht="14.25" customHeight="1"/>
    <row r="120245" ht="14.25" customHeight="1"/>
    <row r="120246" ht="14.25" customHeight="1"/>
    <row r="120247" ht="14.25" customHeight="1"/>
    <row r="120248" ht="14.25" customHeight="1"/>
    <row r="120249" ht="14.25" customHeight="1"/>
    <row r="120250" ht="14.25" customHeight="1"/>
    <row r="120251" ht="14.25" customHeight="1"/>
    <row r="120252" ht="14.25" customHeight="1"/>
    <row r="120253" ht="14.25" customHeight="1"/>
    <row r="120254" ht="14.25" customHeight="1"/>
    <row r="120255" ht="14.25" customHeight="1"/>
    <row r="120256" ht="14.25" customHeight="1"/>
    <row r="120257" ht="14.25" customHeight="1"/>
    <row r="120258" ht="14.25" customHeight="1"/>
    <row r="120259" ht="14.25" customHeight="1"/>
    <row r="120260" ht="14.25" customHeight="1"/>
    <row r="120261" ht="14.25" customHeight="1"/>
    <row r="120262" ht="14.25" customHeight="1"/>
    <row r="120263" ht="14.25" customHeight="1"/>
    <row r="120264" ht="14.25" customHeight="1"/>
    <row r="120265" ht="14.25" customHeight="1"/>
    <row r="120266" ht="14.25" customHeight="1"/>
    <row r="120267" ht="14.25" customHeight="1"/>
    <row r="120268" ht="14.25" customHeight="1"/>
    <row r="120269" ht="14.25" customHeight="1"/>
    <row r="120270" ht="14.25" customHeight="1"/>
    <row r="120271" ht="14.25" customHeight="1"/>
    <row r="120272" ht="14.25" customHeight="1"/>
    <row r="120273" ht="14.25" customHeight="1"/>
    <row r="120274" ht="14.25" customHeight="1"/>
    <row r="120275" ht="14.25" customHeight="1"/>
    <row r="120276" ht="14.25" customHeight="1"/>
    <row r="120277" ht="14.25" customHeight="1"/>
    <row r="120278" ht="14.25" customHeight="1"/>
    <row r="120279" ht="14.25" customHeight="1"/>
    <row r="120280" ht="14.25" customHeight="1"/>
    <row r="120281" ht="14.25" customHeight="1"/>
    <row r="120282" ht="14.25" customHeight="1"/>
    <row r="120283" ht="14.25" customHeight="1"/>
    <row r="120284" ht="14.25" customHeight="1"/>
    <row r="120285" ht="14.25" customHeight="1"/>
    <row r="120286" ht="14.25" customHeight="1"/>
    <row r="120287" ht="14.25" customHeight="1"/>
    <row r="120288" ht="14.25" customHeight="1"/>
    <row r="120289" ht="14.25" customHeight="1"/>
    <row r="120290" ht="14.25" customHeight="1"/>
    <row r="120291" ht="14.25" customHeight="1"/>
    <row r="120292" ht="14.25" customHeight="1"/>
    <row r="120293" ht="14.25" customHeight="1"/>
    <row r="120294" ht="14.25" customHeight="1"/>
    <row r="120295" ht="14.25" customHeight="1"/>
    <row r="120296" ht="14.25" customHeight="1"/>
    <row r="120297" ht="14.25" customHeight="1"/>
    <row r="120298" ht="14.25" customHeight="1"/>
    <row r="120299" ht="14.25" customHeight="1"/>
    <row r="120300" ht="14.25" customHeight="1"/>
    <row r="120301" ht="14.25" customHeight="1"/>
    <row r="120302" ht="14.25" customHeight="1"/>
    <row r="120303" ht="14.25" customHeight="1"/>
    <row r="120304" ht="14.25" customHeight="1"/>
    <row r="120305" ht="14.25" customHeight="1"/>
    <row r="120306" ht="14.25" customHeight="1"/>
    <row r="120307" ht="14.25" customHeight="1"/>
    <row r="120308" ht="14.25" customHeight="1"/>
    <row r="120309" ht="14.25" customHeight="1"/>
    <row r="120310" ht="14.25" customHeight="1"/>
    <row r="120311" ht="14.25" customHeight="1"/>
    <row r="120312" ht="14.25" customHeight="1"/>
    <row r="120313" ht="14.25" customHeight="1"/>
    <row r="120314" ht="14.25" customHeight="1"/>
    <row r="120315" ht="14.25" customHeight="1"/>
    <row r="120316" ht="14.25" customHeight="1"/>
    <row r="120317" ht="14.25" customHeight="1"/>
    <row r="120318" ht="14.25" customHeight="1"/>
    <row r="120319" ht="14.25" customHeight="1"/>
    <row r="120320" ht="14.25" customHeight="1"/>
    <row r="120321" ht="14.25" customHeight="1"/>
    <row r="120322" ht="14.25" customHeight="1"/>
    <row r="120323" ht="14.25" customHeight="1"/>
    <row r="120324" ht="14.25" customHeight="1"/>
    <row r="120325" ht="14.25" customHeight="1"/>
    <row r="120326" ht="14.25" customHeight="1"/>
    <row r="120327" ht="14.25" customHeight="1"/>
    <row r="120328" ht="14.25" customHeight="1"/>
    <row r="120329" ht="14.25" customHeight="1"/>
    <row r="120330" ht="14.25" customHeight="1"/>
    <row r="120331" ht="14.25" customHeight="1"/>
    <row r="120332" ht="14.25" customHeight="1"/>
    <row r="120333" ht="14.25" customHeight="1"/>
    <row r="120334" ht="14.25" customHeight="1"/>
    <row r="120335" ht="14.25" customHeight="1"/>
    <row r="120336" ht="14.25" customHeight="1"/>
    <row r="120337" ht="14.25" customHeight="1"/>
    <row r="120338" ht="14.25" customHeight="1"/>
    <row r="120339" ht="14.25" customHeight="1"/>
    <row r="120340" ht="14.25" customHeight="1"/>
    <row r="120341" ht="14.25" customHeight="1"/>
    <row r="120342" ht="14.25" customHeight="1"/>
    <row r="120343" ht="14.25" customHeight="1"/>
    <row r="120344" ht="14.25" customHeight="1"/>
    <row r="120345" ht="14.25" customHeight="1"/>
    <row r="120346" ht="14.25" customHeight="1"/>
    <row r="120347" ht="14.25" customHeight="1"/>
    <row r="120348" ht="14.25" customHeight="1"/>
    <row r="120349" ht="14.25" customHeight="1"/>
    <row r="120350" ht="14.25" customHeight="1"/>
    <row r="120351" ht="14.25" customHeight="1"/>
    <row r="120352" ht="14.25" customHeight="1"/>
    <row r="120353" ht="14.25" customHeight="1"/>
    <row r="120354" ht="14.25" customHeight="1"/>
    <row r="120355" ht="14.25" customHeight="1"/>
    <row r="120356" ht="14.25" customHeight="1"/>
    <row r="120357" ht="14.25" customHeight="1"/>
    <row r="120358" ht="14.25" customHeight="1"/>
    <row r="120359" ht="14.25" customHeight="1"/>
    <row r="120360" ht="14.25" customHeight="1"/>
    <row r="120361" ht="14.25" customHeight="1"/>
    <row r="120362" ht="14.25" customHeight="1"/>
    <row r="120363" ht="14.25" customHeight="1"/>
    <row r="120364" ht="14.25" customHeight="1"/>
    <row r="120365" ht="14.25" customHeight="1"/>
    <row r="120366" ht="14.25" customHeight="1"/>
    <row r="120367" ht="14.25" customHeight="1"/>
    <row r="120368" ht="14.25" customHeight="1"/>
    <row r="120369" ht="14.25" customHeight="1"/>
    <row r="120370" ht="14.25" customHeight="1"/>
    <row r="120371" ht="14.25" customHeight="1"/>
    <row r="120372" ht="14.25" customHeight="1"/>
    <row r="120373" ht="14.25" customHeight="1"/>
    <row r="120374" ht="14.25" customHeight="1"/>
    <row r="120375" ht="14.25" customHeight="1"/>
    <row r="120376" ht="14.25" customHeight="1"/>
    <row r="120377" ht="14.25" customHeight="1"/>
    <row r="120378" ht="14.25" customHeight="1"/>
    <row r="120379" ht="14.25" customHeight="1"/>
    <row r="120380" ht="14.25" customHeight="1"/>
    <row r="120381" ht="14.25" customHeight="1"/>
    <row r="120382" ht="14.25" customHeight="1"/>
    <row r="120383" ht="14.25" customHeight="1"/>
    <row r="120384" ht="14.25" customHeight="1"/>
    <row r="120385" ht="14.25" customHeight="1"/>
    <row r="120386" ht="14.25" customHeight="1"/>
    <row r="120387" ht="14.25" customHeight="1"/>
    <row r="120388" ht="14.25" customHeight="1"/>
    <row r="120389" ht="14.25" customHeight="1"/>
    <row r="120390" ht="14.25" customHeight="1"/>
    <row r="120391" ht="14.25" customHeight="1"/>
    <row r="120392" ht="14.25" customHeight="1"/>
    <row r="120393" ht="14.25" customHeight="1"/>
    <row r="120394" ht="14.25" customHeight="1"/>
    <row r="120395" ht="14.25" customHeight="1"/>
    <row r="120396" ht="14.25" customHeight="1"/>
    <row r="120397" ht="14.25" customHeight="1"/>
    <row r="120398" ht="14.25" customHeight="1"/>
    <row r="120399" ht="14.25" customHeight="1"/>
    <row r="120400" ht="14.25" customHeight="1"/>
    <row r="120401" ht="14.25" customHeight="1"/>
    <row r="120402" ht="14.25" customHeight="1"/>
    <row r="120403" ht="14.25" customHeight="1"/>
    <row r="120404" ht="14.25" customHeight="1"/>
    <row r="120405" ht="14.25" customHeight="1"/>
    <row r="120406" ht="14.25" customHeight="1"/>
    <row r="120407" ht="14.25" customHeight="1"/>
    <row r="120408" ht="14.25" customHeight="1"/>
    <row r="120409" ht="14.25" customHeight="1"/>
    <row r="120410" ht="14.25" customHeight="1"/>
    <row r="120411" ht="14.25" customHeight="1"/>
    <row r="120412" ht="14.25" customHeight="1"/>
    <row r="120413" ht="14.25" customHeight="1"/>
    <row r="120414" ht="14.25" customHeight="1"/>
    <row r="120415" ht="14.25" customHeight="1"/>
    <row r="120416" ht="14.25" customHeight="1"/>
    <row r="120417" ht="14.25" customHeight="1"/>
    <row r="120418" ht="14.25" customHeight="1"/>
    <row r="120419" ht="14.25" customHeight="1"/>
    <row r="120420" ht="14.25" customHeight="1"/>
    <row r="120421" ht="14.25" customHeight="1"/>
    <row r="120422" ht="14.25" customHeight="1"/>
    <row r="120423" ht="14.25" customHeight="1"/>
    <row r="120424" ht="14.25" customHeight="1"/>
    <row r="120425" ht="14.25" customHeight="1"/>
    <row r="120426" ht="14.25" customHeight="1"/>
    <row r="120427" ht="14.25" customHeight="1"/>
    <row r="120428" ht="14.25" customHeight="1"/>
    <row r="120429" ht="14.25" customHeight="1"/>
    <row r="120430" ht="14.25" customHeight="1"/>
    <row r="120431" ht="14.25" customHeight="1"/>
    <row r="120432" ht="14.25" customHeight="1"/>
    <row r="120433" ht="14.25" customHeight="1"/>
    <row r="120434" ht="14.25" customHeight="1"/>
    <row r="120435" ht="14.25" customHeight="1"/>
    <row r="120436" ht="14.25" customHeight="1"/>
    <row r="120437" ht="14.25" customHeight="1"/>
    <row r="120438" ht="14.25" customHeight="1"/>
    <row r="120439" ht="14.25" customHeight="1"/>
    <row r="120440" ht="14.25" customHeight="1"/>
    <row r="120441" ht="14.25" customHeight="1"/>
    <row r="120442" ht="14.25" customHeight="1"/>
    <row r="120443" ht="14.25" customHeight="1"/>
    <row r="120444" ht="14.25" customHeight="1"/>
    <row r="120445" ht="14.25" customHeight="1"/>
    <row r="120446" ht="14.25" customHeight="1"/>
    <row r="120447" ht="14.25" customHeight="1"/>
    <row r="120448" ht="14.25" customHeight="1"/>
    <row r="120449" ht="14.25" customHeight="1"/>
    <row r="120450" ht="14.25" customHeight="1"/>
    <row r="120451" ht="14.25" customHeight="1"/>
    <row r="120452" ht="14.25" customHeight="1"/>
    <row r="120453" ht="14.25" customHeight="1"/>
    <row r="120454" ht="14.25" customHeight="1"/>
    <row r="120455" ht="14.25" customHeight="1"/>
    <row r="120456" ht="14.25" customHeight="1"/>
    <row r="120457" ht="14.25" customHeight="1"/>
    <row r="120458" ht="14.25" customHeight="1"/>
    <row r="120459" ht="14.25" customHeight="1"/>
    <row r="120460" ht="14.25" customHeight="1"/>
    <row r="120461" ht="14.25" customHeight="1"/>
    <row r="120462" ht="14.25" customHeight="1"/>
    <row r="120463" ht="14.25" customHeight="1"/>
    <row r="120464" ht="14.25" customHeight="1"/>
    <row r="120465" ht="14.25" customHeight="1"/>
    <row r="120466" ht="14.25" customHeight="1"/>
    <row r="120467" ht="14.25" customHeight="1"/>
    <row r="120468" ht="14.25" customHeight="1"/>
    <row r="120469" ht="14.25" customHeight="1"/>
    <row r="120470" ht="14.25" customHeight="1"/>
    <row r="120471" ht="14.25" customHeight="1"/>
    <row r="120472" ht="14.25" customHeight="1"/>
    <row r="120473" ht="14.25" customHeight="1"/>
    <row r="120474" ht="14.25" customHeight="1"/>
    <row r="120475" ht="14.25" customHeight="1"/>
    <row r="120476" ht="14.25" customHeight="1"/>
    <row r="120477" ht="14.25" customHeight="1"/>
    <row r="120478" ht="14.25" customHeight="1"/>
    <row r="120479" ht="14.25" customHeight="1"/>
    <row r="120480" ht="14.25" customHeight="1"/>
    <row r="120481" ht="14.25" customHeight="1"/>
    <row r="120482" ht="14.25" customHeight="1"/>
    <row r="120483" ht="14.25" customHeight="1"/>
    <row r="120484" ht="14.25" customHeight="1"/>
    <row r="120485" ht="14.25" customHeight="1"/>
    <row r="120486" ht="14.25" customHeight="1"/>
    <row r="120487" ht="14.25" customHeight="1"/>
    <row r="120488" ht="14.25" customHeight="1"/>
    <row r="120489" ht="14.25" customHeight="1"/>
    <row r="120490" ht="14.25" customHeight="1"/>
    <row r="120491" ht="14.25" customHeight="1"/>
    <row r="120492" ht="14.25" customHeight="1"/>
    <row r="120493" ht="14.25" customHeight="1"/>
    <row r="120494" ht="14.25" customHeight="1"/>
    <row r="120495" ht="14.25" customHeight="1"/>
    <row r="120496" ht="14.25" customHeight="1"/>
    <row r="120497" ht="14.25" customHeight="1"/>
    <row r="120498" ht="14.25" customHeight="1"/>
    <row r="120499" ht="14.25" customHeight="1"/>
    <row r="120500" ht="14.25" customHeight="1"/>
    <row r="120501" ht="14.25" customHeight="1"/>
    <row r="120502" ht="14.25" customHeight="1"/>
    <row r="120503" ht="14.25" customHeight="1"/>
    <row r="120504" ht="14.25" customHeight="1"/>
    <row r="120505" ht="14.25" customHeight="1"/>
    <row r="120506" ht="14.25" customHeight="1"/>
    <row r="120507" ht="14.25" customHeight="1"/>
    <row r="120508" ht="14.25" customHeight="1"/>
    <row r="120509" ht="14.25" customHeight="1"/>
    <row r="120510" ht="14.25" customHeight="1"/>
    <row r="120511" ht="14.25" customHeight="1"/>
    <row r="120512" ht="14.25" customHeight="1"/>
    <row r="120513" ht="14.25" customHeight="1"/>
    <row r="120514" ht="14.25" customHeight="1"/>
    <row r="120515" ht="14.25" customHeight="1"/>
    <row r="120516" ht="14.25" customHeight="1"/>
    <row r="120517" ht="14.25" customHeight="1"/>
    <row r="120518" ht="14.25" customHeight="1"/>
    <row r="120519" ht="14.25" customHeight="1"/>
    <row r="120520" ht="14.25" customHeight="1"/>
    <row r="120521" ht="14.25" customHeight="1"/>
    <row r="120522" ht="14.25" customHeight="1"/>
    <row r="120523" ht="14.25" customHeight="1"/>
    <row r="120524" ht="14.25" customHeight="1"/>
    <row r="120525" ht="14.25" customHeight="1"/>
    <row r="120526" ht="14.25" customHeight="1"/>
    <row r="120527" ht="14.25" customHeight="1"/>
    <row r="120528" ht="14.25" customHeight="1"/>
    <row r="120529" ht="14.25" customHeight="1"/>
    <row r="120530" ht="14.25" customHeight="1"/>
    <row r="120531" ht="14.25" customHeight="1"/>
    <row r="120532" ht="14.25" customHeight="1"/>
    <row r="120533" ht="14.25" customHeight="1"/>
    <row r="120534" ht="14.25" customHeight="1"/>
    <row r="120535" ht="14.25" customHeight="1"/>
    <row r="120536" ht="14.25" customHeight="1"/>
    <row r="120537" ht="14.25" customHeight="1"/>
    <row r="120538" ht="14.25" customHeight="1"/>
    <row r="120539" ht="14.25" customHeight="1"/>
    <row r="120540" ht="14.25" customHeight="1"/>
    <row r="120541" ht="14.25" customHeight="1"/>
    <row r="120542" ht="14.25" customHeight="1"/>
    <row r="120543" ht="14.25" customHeight="1"/>
    <row r="120544" ht="14.25" customHeight="1"/>
    <row r="120545" ht="14.25" customHeight="1"/>
    <row r="120546" ht="14.25" customHeight="1"/>
    <row r="120547" ht="14.25" customHeight="1"/>
    <row r="120548" ht="14.25" customHeight="1"/>
    <row r="120549" ht="14.25" customHeight="1"/>
    <row r="120550" ht="14.25" customHeight="1"/>
    <row r="120551" ht="14.25" customHeight="1"/>
    <row r="120552" ht="14.25" customHeight="1"/>
    <row r="120553" ht="14.25" customHeight="1"/>
    <row r="120554" ht="14.25" customHeight="1"/>
    <row r="120555" ht="14.25" customHeight="1"/>
    <row r="120556" ht="14.25" customHeight="1"/>
    <row r="120557" ht="14.25" customHeight="1"/>
    <row r="120558" ht="14.25" customHeight="1"/>
    <row r="120559" ht="14.25" customHeight="1"/>
    <row r="120560" ht="14.25" customHeight="1"/>
    <row r="120561" ht="14.25" customHeight="1"/>
    <row r="120562" ht="14.25" customHeight="1"/>
    <row r="120563" ht="14.25" customHeight="1"/>
    <row r="120564" ht="14.25" customHeight="1"/>
    <row r="120565" ht="14.25" customHeight="1"/>
    <row r="120566" ht="14.25" customHeight="1"/>
    <row r="120567" ht="14.25" customHeight="1"/>
    <row r="120568" ht="14.25" customHeight="1"/>
    <row r="120569" ht="14.25" customHeight="1"/>
    <row r="120570" ht="14.25" customHeight="1"/>
    <row r="120571" ht="14.25" customHeight="1"/>
    <row r="120572" ht="14.25" customHeight="1"/>
    <row r="120573" ht="14.25" customHeight="1"/>
    <row r="120574" ht="14.25" customHeight="1"/>
    <row r="120575" ht="14.25" customHeight="1"/>
    <row r="120576" ht="14.25" customHeight="1"/>
    <row r="120577" ht="14.25" customHeight="1"/>
    <row r="120578" ht="14.25" customHeight="1"/>
    <row r="120579" ht="14.25" customHeight="1"/>
    <row r="120580" ht="14.25" customHeight="1"/>
    <row r="120581" ht="14.25" customHeight="1"/>
    <row r="120582" ht="14.25" customHeight="1"/>
    <row r="120583" ht="14.25" customHeight="1"/>
    <row r="120584" ht="14.25" customHeight="1"/>
    <row r="120585" ht="14.25" customHeight="1"/>
    <row r="120586" ht="14.25" customHeight="1"/>
    <row r="120587" ht="14.25" customHeight="1"/>
    <row r="120588" ht="14.25" customHeight="1"/>
    <row r="120589" ht="14.25" customHeight="1"/>
    <row r="120590" ht="14.25" customHeight="1"/>
    <row r="120591" ht="14.25" customHeight="1"/>
    <row r="120592" ht="14.25" customHeight="1"/>
    <row r="120593" ht="14.25" customHeight="1"/>
    <row r="120594" ht="14.25" customHeight="1"/>
    <row r="120595" ht="14.25" customHeight="1"/>
    <row r="120596" ht="14.25" customHeight="1"/>
    <row r="120597" ht="14.25" customHeight="1"/>
    <row r="120598" ht="14.25" customHeight="1"/>
    <row r="120599" ht="14.25" customHeight="1"/>
    <row r="120600" ht="14.25" customHeight="1"/>
    <row r="120601" ht="14.25" customHeight="1"/>
    <row r="120602" ht="14.25" customHeight="1"/>
    <row r="120603" ht="14.25" customHeight="1"/>
    <row r="120604" ht="14.25" customHeight="1"/>
    <row r="120605" ht="14.25" customHeight="1"/>
    <row r="120606" ht="14.25" customHeight="1"/>
    <row r="120607" ht="14.25" customHeight="1"/>
    <row r="120608" ht="14.25" customHeight="1"/>
    <row r="120609" ht="14.25" customHeight="1"/>
    <row r="120610" ht="14.25" customHeight="1"/>
    <row r="120611" ht="14.25" customHeight="1"/>
    <row r="120612" ht="14.25" customHeight="1"/>
    <row r="120613" ht="14.25" customHeight="1"/>
    <row r="120614" ht="14.25" customHeight="1"/>
    <row r="120615" ht="14.25" customHeight="1"/>
    <row r="120616" ht="14.25" customHeight="1"/>
    <row r="120617" ht="14.25" customHeight="1"/>
    <row r="120618" ht="14.25" customHeight="1"/>
    <row r="120619" ht="14.25" customHeight="1"/>
    <row r="120620" ht="14.25" customHeight="1"/>
    <row r="120621" ht="14.25" customHeight="1"/>
    <row r="120622" ht="14.25" customHeight="1"/>
    <row r="120623" ht="14.25" customHeight="1"/>
    <row r="120624" ht="14.25" customHeight="1"/>
    <row r="120625" ht="14.25" customHeight="1"/>
    <row r="120626" ht="14.25" customHeight="1"/>
    <row r="120627" ht="14.25" customHeight="1"/>
    <row r="120628" ht="14.25" customHeight="1"/>
    <row r="120629" ht="14.25" customHeight="1"/>
    <row r="120630" ht="14.25" customHeight="1"/>
    <row r="120631" ht="14.25" customHeight="1"/>
    <row r="120632" ht="14.25" customHeight="1"/>
    <row r="120633" ht="14.25" customHeight="1"/>
    <row r="120634" ht="14.25" customHeight="1"/>
    <row r="120635" ht="14.25" customHeight="1"/>
    <row r="120636" ht="14.25" customHeight="1"/>
    <row r="120637" ht="14.25" customHeight="1"/>
    <row r="120638" ht="14.25" customHeight="1"/>
    <row r="120639" ht="14.25" customHeight="1"/>
    <row r="120640" ht="14.25" customHeight="1"/>
    <row r="120641" ht="14.25" customHeight="1"/>
    <row r="120642" ht="14.25" customHeight="1"/>
    <row r="120643" ht="14.25" customHeight="1"/>
    <row r="120644" ht="14.25" customHeight="1"/>
    <row r="120645" ht="14.25" customHeight="1"/>
    <row r="120646" ht="14.25" customHeight="1"/>
    <row r="120647" ht="14.25" customHeight="1"/>
    <row r="120648" ht="14.25" customHeight="1"/>
    <row r="120649" ht="14.25" customHeight="1"/>
    <row r="120650" ht="14.25" customHeight="1"/>
    <row r="120651" ht="14.25" customHeight="1"/>
    <row r="120652" ht="14.25" customHeight="1"/>
    <row r="120653" ht="14.25" customHeight="1"/>
    <row r="120654" ht="14.25" customHeight="1"/>
    <row r="120655" ht="14.25" customHeight="1"/>
    <row r="120656" ht="14.25" customHeight="1"/>
    <row r="120657" ht="14.25" customHeight="1"/>
    <row r="120658" ht="14.25" customHeight="1"/>
    <row r="120659" ht="14.25" customHeight="1"/>
    <row r="120660" ht="14.25" customHeight="1"/>
    <row r="120661" ht="14.25" customHeight="1"/>
    <row r="120662" ht="14.25" customHeight="1"/>
    <row r="120663" ht="14.25" customHeight="1"/>
    <row r="120664" ht="14.25" customHeight="1"/>
    <row r="120665" ht="14.25" customHeight="1"/>
    <row r="120666" ht="14.25" customHeight="1"/>
    <row r="120667" ht="14.25" customHeight="1"/>
    <row r="120668" ht="14.25" customHeight="1"/>
    <row r="120669" ht="14.25" customHeight="1"/>
    <row r="120670" ht="14.25" customHeight="1"/>
    <row r="120671" ht="14.25" customHeight="1"/>
    <row r="120672" ht="14.25" customHeight="1"/>
    <row r="120673" ht="14.25" customHeight="1"/>
    <row r="120674" ht="14.25" customHeight="1"/>
    <row r="120675" ht="14.25" customHeight="1"/>
    <row r="120676" ht="14.25" customHeight="1"/>
    <row r="120677" ht="14.25" customHeight="1"/>
    <row r="120678" ht="14.25" customHeight="1"/>
    <row r="120679" ht="14.25" customHeight="1"/>
    <row r="120680" ht="14.25" customHeight="1"/>
    <row r="120681" ht="14.25" customHeight="1"/>
    <row r="120682" ht="14.25" customHeight="1"/>
    <row r="120683" ht="14.25" customHeight="1"/>
    <row r="120684" ht="14.25" customHeight="1"/>
    <row r="120685" ht="14.25" customHeight="1"/>
    <row r="120686" ht="14.25" customHeight="1"/>
    <row r="120687" ht="14.25" customHeight="1"/>
    <row r="120688" ht="14.25" customHeight="1"/>
    <row r="120689" ht="14.25" customHeight="1"/>
    <row r="120690" ht="14.25" customHeight="1"/>
    <row r="120691" ht="14.25" customHeight="1"/>
    <row r="120692" ht="14.25" customHeight="1"/>
    <row r="120693" ht="14.25" customHeight="1"/>
    <row r="120694" ht="14.25" customHeight="1"/>
    <row r="120695" ht="14.25" customHeight="1"/>
    <row r="120696" ht="14.25" customHeight="1"/>
    <row r="120697" ht="14.25" customHeight="1"/>
    <row r="120698" ht="14.25" customHeight="1"/>
    <row r="120699" ht="14.25" customHeight="1"/>
    <row r="120700" ht="14.25" customHeight="1"/>
    <row r="120701" ht="14.25" customHeight="1"/>
    <row r="120702" ht="14.25" customHeight="1"/>
    <row r="120703" ht="14.25" customHeight="1"/>
    <row r="120704" ht="14.25" customHeight="1"/>
    <row r="120705" ht="14.25" customHeight="1"/>
    <row r="120706" ht="14.25" customHeight="1"/>
    <row r="120707" ht="14.25" customHeight="1"/>
    <row r="120708" ht="14.25" customHeight="1"/>
    <row r="120709" ht="14.25" customHeight="1"/>
    <row r="120710" ht="14.25" customHeight="1"/>
    <row r="120711" ht="14.25" customHeight="1"/>
    <row r="120712" ht="14.25" customHeight="1"/>
    <row r="120713" ht="14.25" customHeight="1"/>
    <row r="120714" ht="14.25" customHeight="1"/>
    <row r="120715" ht="14.25" customHeight="1"/>
    <row r="120716" ht="14.25" customHeight="1"/>
    <row r="120717" ht="14.25" customHeight="1"/>
    <row r="120718" ht="14.25" customHeight="1"/>
    <row r="120719" ht="14.25" customHeight="1"/>
    <row r="120720" ht="14.25" customHeight="1"/>
    <row r="120721" ht="14.25" customHeight="1"/>
    <row r="120722" ht="14.25" customHeight="1"/>
    <row r="120723" ht="14.25" customHeight="1"/>
    <row r="120724" ht="14.25" customHeight="1"/>
    <row r="120725" ht="14.25" customHeight="1"/>
    <row r="120726" ht="14.25" customHeight="1"/>
    <row r="120727" ht="14.25" customHeight="1"/>
    <row r="120728" ht="14.25" customHeight="1"/>
    <row r="120729" ht="14.25" customHeight="1"/>
    <row r="120730" ht="14.25" customHeight="1"/>
    <row r="120731" ht="14.25" customHeight="1"/>
    <row r="120732" ht="14.25" customHeight="1"/>
    <row r="120733" ht="14.25" customHeight="1"/>
    <row r="120734" ht="14.25" customHeight="1"/>
    <row r="120735" ht="14.25" customHeight="1"/>
    <row r="120736" ht="14.25" customHeight="1"/>
    <row r="120737" ht="14.25" customHeight="1"/>
    <row r="120738" ht="14.25" customHeight="1"/>
    <row r="120739" ht="14.25" customHeight="1"/>
    <row r="120740" ht="14.25" customHeight="1"/>
    <row r="120741" ht="14.25" customHeight="1"/>
    <row r="120742" ht="14.25" customHeight="1"/>
    <row r="120743" ht="14.25" customHeight="1"/>
    <row r="120744" ht="14.25" customHeight="1"/>
    <row r="120745" ht="14.25" customHeight="1"/>
    <row r="120746" ht="14.25" customHeight="1"/>
    <row r="120747" ht="14.25" customHeight="1"/>
    <row r="120748" ht="14.25" customHeight="1"/>
    <row r="120749" ht="14.25" customHeight="1"/>
    <row r="120750" ht="14.25" customHeight="1"/>
    <row r="120751" ht="14.25" customHeight="1"/>
    <row r="120752" ht="14.25" customHeight="1"/>
    <row r="120753" ht="14.25" customHeight="1"/>
    <row r="120754" ht="14.25" customHeight="1"/>
    <row r="120755" ht="14.25" customHeight="1"/>
    <row r="120756" ht="14.25" customHeight="1"/>
    <row r="120757" ht="14.25" customHeight="1"/>
    <row r="120758" ht="14.25" customHeight="1"/>
    <row r="120759" ht="14.25" customHeight="1"/>
    <row r="120760" ht="14.25" customHeight="1"/>
    <row r="120761" ht="14.25" customHeight="1"/>
    <row r="120762" ht="14.25" customHeight="1"/>
    <row r="120763" ht="14.25" customHeight="1"/>
    <row r="120764" ht="14.25" customHeight="1"/>
    <row r="120765" ht="14.25" customHeight="1"/>
    <row r="120766" ht="14.25" customHeight="1"/>
    <row r="120767" ht="14.25" customHeight="1"/>
    <row r="120768" ht="14.25" customHeight="1"/>
    <row r="120769" ht="14.25" customHeight="1"/>
    <row r="120770" ht="14.25" customHeight="1"/>
    <row r="120771" ht="14.25" customHeight="1"/>
    <row r="120772" ht="14.25" customHeight="1"/>
    <row r="120773" ht="14.25" customHeight="1"/>
    <row r="120774" ht="14.25" customHeight="1"/>
    <row r="120775" ht="14.25" customHeight="1"/>
    <row r="120776" ht="14.25" customHeight="1"/>
    <row r="120777" ht="14.25" customHeight="1"/>
    <row r="120778" ht="14.25" customHeight="1"/>
    <row r="120779" ht="14.25" customHeight="1"/>
    <row r="120780" ht="14.25" customHeight="1"/>
    <row r="120781" ht="14.25" customHeight="1"/>
    <row r="120782" ht="14.25" customHeight="1"/>
    <row r="120783" ht="14.25" customHeight="1"/>
    <row r="120784" ht="14.25" customHeight="1"/>
    <row r="120785" ht="14.25" customHeight="1"/>
    <row r="120786" ht="14.25" customHeight="1"/>
    <row r="120787" ht="14.25" customHeight="1"/>
    <row r="120788" ht="14.25" customHeight="1"/>
    <row r="120789" ht="14.25" customHeight="1"/>
    <row r="120790" ht="14.25" customHeight="1"/>
    <row r="120791" ht="14.25" customHeight="1"/>
    <row r="120792" ht="14.25" customHeight="1"/>
    <row r="120793" ht="14.25" customHeight="1"/>
    <row r="120794" ht="14.25" customHeight="1"/>
    <row r="120795" ht="14.25" customHeight="1"/>
    <row r="120796" ht="14.25" customHeight="1"/>
    <row r="120797" ht="14.25" customHeight="1"/>
    <row r="120798" ht="14.25" customHeight="1"/>
    <row r="120799" ht="14.25" customHeight="1"/>
    <row r="120800" ht="14.25" customHeight="1"/>
    <row r="120801" ht="14.25" customHeight="1"/>
    <row r="120802" ht="14.25" customHeight="1"/>
    <row r="120803" ht="14.25" customHeight="1"/>
    <row r="120804" ht="14.25" customHeight="1"/>
    <row r="120805" ht="14.25" customHeight="1"/>
    <row r="120806" ht="14.25" customHeight="1"/>
    <row r="120807" ht="14.25" customHeight="1"/>
    <row r="120808" ht="14.25" customHeight="1"/>
    <row r="120809" ht="14.25" customHeight="1"/>
    <row r="120810" ht="14.25" customHeight="1"/>
    <row r="120811" ht="14.25" customHeight="1"/>
    <row r="120812" ht="14.25" customHeight="1"/>
    <row r="120813" ht="14.25" customHeight="1"/>
    <row r="120814" ht="14.25" customHeight="1"/>
    <row r="120815" ht="14.25" customHeight="1"/>
    <row r="120816" ht="14.25" customHeight="1"/>
    <row r="120817" ht="14.25" customHeight="1"/>
    <row r="120818" ht="14.25" customHeight="1"/>
    <row r="120819" ht="14.25" customHeight="1"/>
    <row r="120820" ht="14.25" customHeight="1"/>
    <row r="120821" ht="14.25" customHeight="1"/>
    <row r="120822" ht="14.25" customHeight="1"/>
    <row r="120823" ht="14.25" customHeight="1"/>
    <row r="120824" ht="14.25" customHeight="1"/>
    <row r="120825" ht="14.25" customHeight="1"/>
    <row r="120826" ht="14.25" customHeight="1"/>
    <row r="120827" ht="14.25" customHeight="1"/>
    <row r="120828" ht="14.25" customHeight="1"/>
    <row r="120829" ht="14.25" customHeight="1"/>
    <row r="120830" ht="14.25" customHeight="1"/>
    <row r="120831" ht="14.25" customHeight="1"/>
    <row r="120832" ht="14.25" customHeight="1"/>
    <row r="120833" ht="14.25" customHeight="1"/>
    <row r="120834" ht="14.25" customHeight="1"/>
    <row r="120835" ht="14.25" customHeight="1"/>
    <row r="120836" ht="14.25" customHeight="1"/>
    <row r="120837" ht="14.25" customHeight="1"/>
    <row r="120838" ht="14.25" customHeight="1"/>
    <row r="120839" ht="14.25" customHeight="1"/>
    <row r="120840" ht="14.25" customHeight="1"/>
    <row r="120841" ht="14.25" customHeight="1"/>
    <row r="120842" ht="14.25" customHeight="1"/>
    <row r="120843" ht="14.25" customHeight="1"/>
    <row r="120844" ht="14.25" customHeight="1"/>
    <row r="120845" ht="14.25" customHeight="1"/>
    <row r="120846" ht="14.25" customHeight="1"/>
    <row r="120847" ht="14.25" customHeight="1"/>
    <row r="120848" ht="14.25" customHeight="1"/>
    <row r="120849" ht="14.25" customHeight="1"/>
    <row r="120850" ht="14.25" customHeight="1"/>
    <row r="120851" ht="14.25" customHeight="1"/>
    <row r="120852" ht="14.25" customHeight="1"/>
    <row r="120853" ht="14.25" customHeight="1"/>
    <row r="120854" ht="14.25" customHeight="1"/>
    <row r="120855" ht="14.25" customHeight="1"/>
    <row r="120856" ht="14.25" customHeight="1"/>
    <row r="120857" ht="14.25" customHeight="1"/>
    <row r="120858" ht="14.25" customHeight="1"/>
    <row r="120859" ht="14.25" customHeight="1"/>
    <row r="120860" ht="14.25" customHeight="1"/>
    <row r="120861" ht="14.25" customHeight="1"/>
    <row r="120862" ht="14.25" customHeight="1"/>
    <row r="120863" ht="14.25" customHeight="1"/>
    <row r="120864" ht="14.25" customHeight="1"/>
    <row r="120865" ht="14.25" customHeight="1"/>
    <row r="120866" ht="14.25" customHeight="1"/>
    <row r="120867" ht="14.25" customHeight="1"/>
    <row r="120868" ht="14.25" customHeight="1"/>
    <row r="120869" ht="14.25" customHeight="1"/>
    <row r="120870" ht="14.25" customHeight="1"/>
    <row r="120871" ht="14.25" customHeight="1"/>
    <row r="120872" ht="14.25" customHeight="1"/>
    <row r="120873" ht="14.25" customHeight="1"/>
    <row r="120874" ht="14.25" customHeight="1"/>
    <row r="120875" ht="14.25" customHeight="1"/>
    <row r="120876" ht="14.25" customHeight="1"/>
    <row r="120877" ht="14.25" customHeight="1"/>
    <row r="120878" ht="14.25" customHeight="1"/>
    <row r="120879" ht="14.25" customHeight="1"/>
    <row r="120880" ht="14.25" customHeight="1"/>
    <row r="120881" ht="14.25" customHeight="1"/>
    <row r="120882" ht="14.25" customHeight="1"/>
    <row r="120883" ht="14.25" customHeight="1"/>
    <row r="120884" ht="14.25" customHeight="1"/>
    <row r="120885" ht="14.25" customHeight="1"/>
    <row r="120886" ht="14.25" customHeight="1"/>
    <row r="120887" ht="14.25" customHeight="1"/>
    <row r="120888" ht="14.25" customHeight="1"/>
    <row r="120889" ht="14.25" customHeight="1"/>
    <row r="120890" ht="14.25" customHeight="1"/>
    <row r="120891" ht="14.25" customHeight="1"/>
    <row r="120892" ht="14.25" customHeight="1"/>
    <row r="120893" ht="14.25" customHeight="1"/>
    <row r="120894" ht="14.25" customHeight="1"/>
    <row r="120895" ht="14.25" customHeight="1"/>
    <row r="120896" ht="14.25" customHeight="1"/>
    <row r="120897" ht="14.25" customHeight="1"/>
    <row r="120898" ht="14.25" customHeight="1"/>
    <row r="120899" ht="14.25" customHeight="1"/>
    <row r="120900" ht="14.25" customHeight="1"/>
    <row r="120901" ht="14.25" customHeight="1"/>
    <row r="120902" ht="14.25" customHeight="1"/>
    <row r="120903" ht="14.25" customHeight="1"/>
    <row r="120904" ht="14.25" customHeight="1"/>
    <row r="120905" ht="14.25" customHeight="1"/>
    <row r="120906" ht="14.25" customHeight="1"/>
    <row r="120907" ht="14.25" customHeight="1"/>
    <row r="120908" ht="14.25" customHeight="1"/>
    <row r="120909" ht="14.25" customHeight="1"/>
    <row r="120910" ht="14.25" customHeight="1"/>
    <row r="120911" ht="14.25" customHeight="1"/>
    <row r="120912" ht="14.25" customHeight="1"/>
    <row r="120913" ht="14.25" customHeight="1"/>
    <row r="120914" ht="14.25" customHeight="1"/>
    <row r="120915" ht="14.25" customHeight="1"/>
    <row r="120916" ht="14.25" customHeight="1"/>
    <row r="120917" ht="14.25" customHeight="1"/>
    <row r="120918" ht="14.25" customHeight="1"/>
    <row r="120919" ht="14.25" customHeight="1"/>
    <row r="120920" ht="14.25" customHeight="1"/>
    <row r="120921" ht="14.25" customHeight="1"/>
    <row r="120922" ht="14.25" customHeight="1"/>
    <row r="120923" ht="14.25" customHeight="1"/>
    <row r="120924" ht="14.25" customHeight="1"/>
    <row r="120925" ht="14.25" customHeight="1"/>
    <row r="120926" ht="14.25" customHeight="1"/>
    <row r="120927" ht="14.25" customHeight="1"/>
    <row r="120928" ht="14.25" customHeight="1"/>
    <row r="120929" ht="14.25" customHeight="1"/>
    <row r="120930" ht="14.25" customHeight="1"/>
    <row r="120931" ht="14.25" customHeight="1"/>
    <row r="120932" ht="14.25" customHeight="1"/>
    <row r="120933" ht="14.25" customHeight="1"/>
    <row r="120934" ht="14.25" customHeight="1"/>
    <row r="120935" ht="14.25" customHeight="1"/>
    <row r="120936" ht="14.25" customHeight="1"/>
    <row r="120937" ht="14.25" customHeight="1"/>
    <row r="120938" ht="14.25" customHeight="1"/>
    <row r="120939" ht="14.25" customHeight="1"/>
    <row r="120940" ht="14.25" customHeight="1"/>
    <row r="120941" ht="14.25" customHeight="1"/>
    <row r="120942" ht="14.25" customHeight="1"/>
    <row r="120943" ht="14.25" customHeight="1"/>
    <row r="120944" ht="14.25" customHeight="1"/>
    <row r="120945" ht="14.25" customHeight="1"/>
    <row r="120946" ht="14.25" customHeight="1"/>
    <row r="120947" ht="14.25" customHeight="1"/>
    <row r="120948" ht="14.25" customHeight="1"/>
    <row r="120949" ht="14.25" customHeight="1"/>
    <row r="120950" ht="14.25" customHeight="1"/>
    <row r="120951" ht="14.25" customHeight="1"/>
    <row r="120952" ht="14.25" customHeight="1"/>
    <row r="120953" ht="14.25" customHeight="1"/>
    <row r="120954" ht="14.25" customHeight="1"/>
    <row r="120955" ht="14.25" customHeight="1"/>
    <row r="120956" ht="14.25" customHeight="1"/>
    <row r="120957" ht="14.25" customHeight="1"/>
    <row r="120958" ht="14.25" customHeight="1"/>
    <row r="120959" ht="14.25" customHeight="1"/>
    <row r="120960" ht="14.25" customHeight="1"/>
    <row r="120961" ht="14.25" customHeight="1"/>
    <row r="120962" ht="14.25" customHeight="1"/>
    <row r="120963" ht="14.25" customHeight="1"/>
    <row r="120964" ht="14.25" customHeight="1"/>
    <row r="120965" ht="14.25" customHeight="1"/>
    <row r="120966" ht="14.25" customHeight="1"/>
    <row r="120967" ht="14.25" customHeight="1"/>
    <row r="120968" ht="14.25" customHeight="1"/>
    <row r="120969" ht="14.25" customHeight="1"/>
    <row r="120970" ht="14.25" customHeight="1"/>
    <row r="120971" ht="14.25" customHeight="1"/>
    <row r="120972" ht="14.25" customHeight="1"/>
    <row r="120973" ht="14.25" customHeight="1"/>
    <row r="120974" ht="14.25" customHeight="1"/>
    <row r="120975" ht="14.25" customHeight="1"/>
    <row r="120976" ht="14.25" customHeight="1"/>
    <row r="120977" ht="14.25" customHeight="1"/>
    <row r="120978" ht="14.25" customHeight="1"/>
    <row r="120979" ht="14.25" customHeight="1"/>
    <row r="120980" ht="14.25" customHeight="1"/>
    <row r="120981" ht="14.25" customHeight="1"/>
    <row r="120982" ht="14.25" customHeight="1"/>
    <row r="120983" ht="14.25" customHeight="1"/>
    <row r="120984" ht="14.25" customHeight="1"/>
    <row r="120985" ht="14.25" customHeight="1"/>
    <row r="120986" ht="14.25" customHeight="1"/>
    <row r="120987" ht="14.25" customHeight="1"/>
    <row r="120988" ht="14.25" customHeight="1"/>
    <row r="120989" ht="14.25" customHeight="1"/>
    <row r="120990" ht="14.25" customHeight="1"/>
    <row r="120991" ht="14.25" customHeight="1"/>
    <row r="120992" ht="14.25" customHeight="1"/>
    <row r="120993" ht="14.25" customHeight="1"/>
    <row r="120994" ht="14.25" customHeight="1"/>
    <row r="120995" ht="14.25" customHeight="1"/>
    <row r="120996" ht="14.25" customHeight="1"/>
    <row r="120997" ht="14.25" customHeight="1"/>
    <row r="120998" ht="14.25" customHeight="1"/>
    <row r="120999" ht="14.25" customHeight="1"/>
    <row r="121000" ht="14.25" customHeight="1"/>
    <row r="121001" ht="14.25" customHeight="1"/>
    <row r="121002" ht="14.25" customHeight="1"/>
    <row r="121003" ht="14.25" customHeight="1"/>
    <row r="121004" ht="14.25" customHeight="1"/>
    <row r="121005" ht="14.25" customHeight="1"/>
    <row r="121006" ht="14.25" customHeight="1"/>
    <row r="121007" ht="14.25" customHeight="1"/>
    <row r="121008" ht="14.25" customHeight="1"/>
    <row r="121009" ht="14.25" customHeight="1"/>
    <row r="121010" ht="14.25" customHeight="1"/>
    <row r="121011" ht="14.25" customHeight="1"/>
    <row r="121012" ht="14.25" customHeight="1"/>
    <row r="121013" ht="14.25" customHeight="1"/>
    <row r="121014" ht="14.25" customHeight="1"/>
    <row r="121015" ht="14.25" customHeight="1"/>
    <row r="121016" ht="14.25" customHeight="1"/>
    <row r="121017" ht="14.25" customHeight="1"/>
    <row r="121018" ht="14.25" customHeight="1"/>
    <row r="121019" ht="14.25" customHeight="1"/>
    <row r="121020" ht="14.25" customHeight="1"/>
    <row r="121021" ht="14.25" customHeight="1"/>
    <row r="121022" ht="14.25" customHeight="1"/>
    <row r="121023" ht="14.25" customHeight="1"/>
    <row r="121024" ht="14.25" customHeight="1"/>
    <row r="121025" ht="14.25" customHeight="1"/>
    <row r="121026" ht="14.25" customHeight="1"/>
    <row r="121027" ht="14.25" customHeight="1"/>
    <row r="121028" ht="14.25" customHeight="1"/>
    <row r="121029" ht="14.25" customHeight="1"/>
    <row r="121030" ht="14.25" customHeight="1"/>
    <row r="121031" ht="14.25" customHeight="1"/>
    <row r="121032" ht="14.25" customHeight="1"/>
    <row r="121033" ht="14.25" customHeight="1"/>
    <row r="121034" ht="14.25" customHeight="1"/>
    <row r="121035" ht="14.25" customHeight="1"/>
    <row r="121036" ht="14.25" customHeight="1"/>
    <row r="121037" ht="14.25" customHeight="1"/>
    <row r="121038" ht="14.25" customHeight="1"/>
    <row r="121039" ht="14.25" customHeight="1"/>
    <row r="121040" ht="14.25" customHeight="1"/>
    <row r="121041" ht="14.25" customHeight="1"/>
    <row r="121042" ht="14.25" customHeight="1"/>
    <row r="121043" ht="14.25" customHeight="1"/>
    <row r="121044" ht="14.25" customHeight="1"/>
    <row r="121045" ht="14.25" customHeight="1"/>
    <row r="121046" ht="14.25" customHeight="1"/>
    <row r="121047" ht="14.25" customHeight="1"/>
    <row r="121048" ht="14.25" customHeight="1"/>
    <row r="121049" ht="14.25" customHeight="1"/>
    <row r="121050" ht="14.25" customHeight="1"/>
    <row r="121051" ht="14.25" customHeight="1"/>
    <row r="121052" ht="14.25" customHeight="1"/>
    <row r="121053" ht="14.25" customHeight="1"/>
    <row r="121054" ht="14.25" customHeight="1"/>
    <row r="121055" ht="14.25" customHeight="1"/>
    <row r="121056" ht="14.25" customHeight="1"/>
    <row r="121057" ht="14.25" customHeight="1"/>
    <row r="121058" ht="14.25" customHeight="1"/>
    <row r="121059" ht="14.25" customHeight="1"/>
    <row r="121060" ht="14.25" customHeight="1"/>
    <row r="121061" ht="14.25" customHeight="1"/>
    <row r="121062" ht="14.25" customHeight="1"/>
    <row r="121063" ht="14.25" customHeight="1"/>
    <row r="121064" ht="14.25" customHeight="1"/>
    <row r="121065" ht="14.25" customHeight="1"/>
    <row r="121066" ht="14.25" customHeight="1"/>
    <row r="121067" ht="14.25" customHeight="1"/>
    <row r="121068" ht="14.25" customHeight="1"/>
    <row r="121069" ht="14.25" customHeight="1"/>
    <row r="121070" ht="14.25" customHeight="1"/>
    <row r="121071" ht="14.25" customHeight="1"/>
    <row r="121072" ht="14.25" customHeight="1"/>
    <row r="121073" ht="14.25" customHeight="1"/>
    <row r="121074" ht="14.25" customHeight="1"/>
    <row r="121075" ht="14.25" customHeight="1"/>
    <row r="121076" ht="14.25" customHeight="1"/>
    <row r="121077" ht="14.25" customHeight="1"/>
    <row r="121078" ht="14.25" customHeight="1"/>
    <row r="121079" ht="14.25" customHeight="1"/>
    <row r="121080" ht="14.25" customHeight="1"/>
    <row r="121081" ht="14.25" customHeight="1"/>
    <row r="121082" ht="14.25" customHeight="1"/>
    <row r="121083" ht="14.25" customHeight="1"/>
    <row r="121084" ht="14.25" customHeight="1"/>
    <row r="121085" ht="14.25" customHeight="1"/>
    <row r="121086" ht="14.25" customHeight="1"/>
    <row r="121087" ht="14.25" customHeight="1"/>
    <row r="121088" ht="14.25" customHeight="1"/>
    <row r="121089" ht="14.25" customHeight="1"/>
    <row r="121090" ht="14.25" customHeight="1"/>
    <row r="121091" ht="14.25" customHeight="1"/>
    <row r="121092" ht="14.25" customHeight="1"/>
    <row r="121093" ht="14.25" customHeight="1"/>
    <row r="121094" ht="14.25" customHeight="1"/>
    <row r="121095" ht="14.25" customHeight="1"/>
    <row r="121096" ht="14.25" customHeight="1"/>
    <row r="121097" ht="14.25" customHeight="1"/>
    <row r="121098" ht="14.25" customHeight="1"/>
    <row r="121099" ht="14.25" customHeight="1"/>
    <row r="121100" ht="14.25" customHeight="1"/>
    <row r="121101" ht="14.25" customHeight="1"/>
    <row r="121102" ht="14.25" customHeight="1"/>
    <row r="121103" ht="14.25" customHeight="1"/>
    <row r="121104" ht="14.25" customHeight="1"/>
    <row r="121105" ht="14.25" customHeight="1"/>
    <row r="121106" ht="14.25" customHeight="1"/>
    <row r="121107" ht="14.25" customHeight="1"/>
    <row r="121108" ht="14.25" customHeight="1"/>
    <row r="121109" ht="14.25" customHeight="1"/>
    <row r="121110" ht="14.25" customHeight="1"/>
    <row r="121111" ht="14.25" customHeight="1"/>
    <row r="121112" ht="14.25" customHeight="1"/>
    <row r="121113" ht="14.25" customHeight="1"/>
    <row r="121114" ht="14.25" customHeight="1"/>
    <row r="121115" ht="14.25" customHeight="1"/>
    <row r="121116" ht="14.25" customHeight="1"/>
    <row r="121117" ht="14.25" customHeight="1"/>
    <row r="121118" ht="14.25" customHeight="1"/>
    <row r="121119" ht="14.25" customHeight="1"/>
    <row r="121120" ht="14.25" customHeight="1"/>
    <row r="121121" ht="14.25" customHeight="1"/>
    <row r="121122" ht="14.25" customHeight="1"/>
    <row r="121123" ht="14.25" customHeight="1"/>
    <row r="121124" ht="14.25" customHeight="1"/>
    <row r="121125" ht="14.25" customHeight="1"/>
    <row r="121126" ht="14.25" customHeight="1"/>
    <row r="121127" ht="14.25" customHeight="1"/>
    <row r="121128" ht="14.25" customHeight="1"/>
    <row r="121129" ht="14.25" customHeight="1"/>
    <row r="121130" ht="14.25" customHeight="1"/>
    <row r="121131" ht="14.25" customHeight="1"/>
    <row r="121132" ht="14.25" customHeight="1"/>
    <row r="121133" ht="14.25" customHeight="1"/>
    <row r="121134" ht="14.25" customHeight="1"/>
    <row r="121135" ht="14.25" customHeight="1"/>
    <row r="121136" ht="14.25" customHeight="1"/>
    <row r="121137" ht="14.25" customHeight="1"/>
    <row r="121138" ht="14.25" customHeight="1"/>
    <row r="121139" ht="14.25" customHeight="1"/>
    <row r="121140" ht="14.25" customHeight="1"/>
    <row r="121141" ht="14.25" customHeight="1"/>
    <row r="121142" ht="14.25" customHeight="1"/>
    <row r="121143" ht="14.25" customHeight="1"/>
    <row r="121144" ht="14.25" customHeight="1"/>
    <row r="121145" ht="14.25" customHeight="1"/>
    <row r="121146" ht="14.25" customHeight="1"/>
    <row r="121147" ht="14.25" customHeight="1"/>
    <row r="121148" ht="14.25" customHeight="1"/>
    <row r="121149" ht="14.25" customHeight="1"/>
    <row r="121150" ht="14.25" customHeight="1"/>
    <row r="121151" ht="14.25" customHeight="1"/>
    <row r="121152" ht="14.25" customHeight="1"/>
    <row r="121153" ht="14.25" customHeight="1"/>
    <row r="121154" ht="14.25" customHeight="1"/>
    <row r="121155" ht="14.25" customHeight="1"/>
    <row r="121156" ht="14.25" customHeight="1"/>
    <row r="121157" ht="14.25" customHeight="1"/>
    <row r="121158" ht="14.25" customHeight="1"/>
    <row r="121159" ht="14.25" customHeight="1"/>
    <row r="121160" ht="14.25" customHeight="1"/>
    <row r="121161" ht="14.25" customHeight="1"/>
    <row r="121162" ht="14.25" customHeight="1"/>
    <row r="121163" ht="14.25" customHeight="1"/>
    <row r="121164" ht="14.25" customHeight="1"/>
    <row r="121165" ht="14.25" customHeight="1"/>
    <row r="121166" ht="14.25" customHeight="1"/>
    <row r="121167" ht="14.25" customHeight="1"/>
    <row r="121168" ht="14.25" customHeight="1"/>
    <row r="121169" ht="14.25" customHeight="1"/>
    <row r="121170" ht="14.25" customHeight="1"/>
    <row r="121171" ht="14.25" customHeight="1"/>
    <row r="121172" ht="14.25" customHeight="1"/>
    <row r="121173" ht="14.25" customHeight="1"/>
    <row r="121174" ht="14.25" customHeight="1"/>
    <row r="121175" ht="14.25" customHeight="1"/>
    <row r="121176" ht="14.25" customHeight="1"/>
    <row r="121177" ht="14.25" customHeight="1"/>
    <row r="121178" ht="14.25" customHeight="1"/>
    <row r="121179" ht="14.25" customHeight="1"/>
    <row r="121180" ht="14.25" customHeight="1"/>
    <row r="121181" ht="14.25" customHeight="1"/>
    <row r="121182" ht="14.25" customHeight="1"/>
    <row r="121183" ht="14.25" customHeight="1"/>
    <row r="121184" ht="14.25" customHeight="1"/>
    <row r="121185" ht="14.25" customHeight="1"/>
    <row r="121186" ht="14.25" customHeight="1"/>
    <row r="121187" ht="14.25" customHeight="1"/>
    <row r="121188" ht="14.25" customHeight="1"/>
    <row r="121189" ht="14.25" customHeight="1"/>
    <row r="121190" ht="14.25" customHeight="1"/>
    <row r="121191" ht="14.25" customHeight="1"/>
    <row r="121192" ht="14.25" customHeight="1"/>
    <row r="121193" ht="14.25" customHeight="1"/>
    <row r="121194" ht="14.25" customHeight="1"/>
    <row r="121195" ht="14.25" customHeight="1"/>
    <row r="121196" ht="14.25" customHeight="1"/>
    <row r="121197" ht="14.25" customHeight="1"/>
    <row r="121198" ht="14.25" customHeight="1"/>
    <row r="121199" ht="14.25" customHeight="1"/>
    <row r="121200" ht="14.25" customHeight="1"/>
    <row r="121201" ht="14.25" customHeight="1"/>
    <row r="121202" ht="14.25" customHeight="1"/>
    <row r="121203" ht="14.25" customHeight="1"/>
    <row r="121204" ht="14.25" customHeight="1"/>
    <row r="121205" ht="14.25" customHeight="1"/>
    <row r="121206" ht="14.25" customHeight="1"/>
    <row r="121207" ht="14.25" customHeight="1"/>
    <row r="121208" ht="14.25" customHeight="1"/>
    <row r="121209" ht="14.25" customHeight="1"/>
    <row r="121210" ht="14.25" customHeight="1"/>
    <row r="121211" ht="14.25" customHeight="1"/>
    <row r="121212" ht="14.25" customHeight="1"/>
    <row r="121213" ht="14.25" customHeight="1"/>
    <row r="121214" ht="14.25" customHeight="1"/>
    <row r="121215" ht="14.25" customHeight="1"/>
    <row r="121216" ht="14.25" customHeight="1"/>
    <row r="121217" ht="14.25" customHeight="1"/>
    <row r="121218" ht="14.25" customHeight="1"/>
    <row r="121219" ht="14.25" customHeight="1"/>
    <row r="121220" ht="14.25" customHeight="1"/>
    <row r="121221" ht="14.25" customHeight="1"/>
    <row r="121222" ht="14.25" customHeight="1"/>
    <row r="121223" ht="14.25" customHeight="1"/>
    <row r="121224" ht="14.25" customHeight="1"/>
    <row r="121225" ht="14.25" customHeight="1"/>
    <row r="121226" ht="14.25" customHeight="1"/>
    <row r="121227" ht="14.25" customHeight="1"/>
    <row r="121228" ht="14.25" customHeight="1"/>
    <row r="121229" ht="14.25" customHeight="1"/>
    <row r="121230" ht="14.25" customHeight="1"/>
    <row r="121231" ht="14.25" customHeight="1"/>
    <row r="121232" ht="14.25" customHeight="1"/>
    <row r="121233" ht="14.25" customHeight="1"/>
    <row r="121234" ht="14.25" customHeight="1"/>
    <row r="121235" ht="14.25" customHeight="1"/>
    <row r="121236" ht="14.25" customHeight="1"/>
    <row r="121237" ht="14.25" customHeight="1"/>
    <row r="121238" ht="14.25" customHeight="1"/>
    <row r="121239" ht="14.25" customHeight="1"/>
    <row r="121240" ht="14.25" customHeight="1"/>
    <row r="121241" ht="14.25" customHeight="1"/>
    <row r="121242" ht="14.25" customHeight="1"/>
    <row r="121243" ht="14.25" customHeight="1"/>
    <row r="121244" ht="14.25" customHeight="1"/>
    <row r="121245" ht="14.25" customHeight="1"/>
    <row r="121246" ht="14.25" customHeight="1"/>
    <row r="121247" ht="14.25" customHeight="1"/>
    <row r="121248" ht="14.25" customHeight="1"/>
    <row r="121249" ht="14.25" customHeight="1"/>
    <row r="121250" ht="14.25" customHeight="1"/>
    <row r="121251" ht="14.25" customHeight="1"/>
    <row r="121252" ht="14.25" customHeight="1"/>
    <row r="121253" ht="14.25" customHeight="1"/>
    <row r="121254" ht="14.25" customHeight="1"/>
    <row r="121255" ht="14.25" customHeight="1"/>
    <row r="121256" ht="14.25" customHeight="1"/>
    <row r="121257" ht="14.25" customHeight="1"/>
    <row r="121258" ht="14.25" customHeight="1"/>
    <row r="121259" ht="14.25" customHeight="1"/>
    <row r="121260" ht="14.25" customHeight="1"/>
    <row r="121261" ht="14.25" customHeight="1"/>
    <row r="121262" ht="14.25" customHeight="1"/>
    <row r="121263" ht="14.25" customHeight="1"/>
    <row r="121264" ht="14.25" customHeight="1"/>
    <row r="121265" ht="14.25" customHeight="1"/>
    <row r="121266" ht="14.25" customHeight="1"/>
    <row r="121267" ht="14.25" customHeight="1"/>
    <row r="121268" ht="14.25" customHeight="1"/>
    <row r="121269" ht="14.25" customHeight="1"/>
    <row r="121270" ht="14.25" customHeight="1"/>
    <row r="121271" ht="14.25" customHeight="1"/>
    <row r="121272" ht="14.25" customHeight="1"/>
    <row r="121273" ht="14.25" customHeight="1"/>
    <row r="121274" ht="14.25" customHeight="1"/>
    <row r="121275" ht="14.25" customHeight="1"/>
    <row r="121276" ht="14.25" customHeight="1"/>
    <row r="121277" ht="14.25" customHeight="1"/>
    <row r="121278" ht="14.25" customHeight="1"/>
    <row r="121279" ht="14.25" customHeight="1"/>
    <row r="121280" ht="14.25" customHeight="1"/>
    <row r="121281" ht="14.25" customHeight="1"/>
    <row r="121282" ht="14.25" customHeight="1"/>
    <row r="121283" ht="14.25" customHeight="1"/>
    <row r="121284" ht="14.25" customHeight="1"/>
    <row r="121285" ht="14.25" customHeight="1"/>
    <row r="121286" ht="14.25" customHeight="1"/>
    <row r="121287" ht="14.25" customHeight="1"/>
    <row r="121288" ht="14.25" customHeight="1"/>
    <row r="121289" ht="14.25" customHeight="1"/>
    <row r="121290" ht="14.25" customHeight="1"/>
    <row r="121291" ht="14.25" customHeight="1"/>
    <row r="121292" ht="14.25" customHeight="1"/>
    <row r="121293" ht="14.25" customHeight="1"/>
    <row r="121294" ht="14.25" customHeight="1"/>
    <row r="121295" ht="14.25" customHeight="1"/>
    <row r="121296" ht="14.25" customHeight="1"/>
    <row r="121297" ht="14.25" customHeight="1"/>
    <row r="121298" ht="14.25" customHeight="1"/>
    <row r="121299" ht="14.25" customHeight="1"/>
    <row r="121300" ht="14.25" customHeight="1"/>
    <row r="121301" ht="14.25" customHeight="1"/>
    <row r="121302" ht="14.25" customHeight="1"/>
    <row r="121303" ht="14.25" customHeight="1"/>
    <row r="121304" ht="14.25" customHeight="1"/>
    <row r="121305" ht="14.25" customHeight="1"/>
    <row r="121306" ht="14.25" customHeight="1"/>
    <row r="121307" ht="14.25" customHeight="1"/>
    <row r="121308" ht="14.25" customHeight="1"/>
    <row r="121309" ht="14.25" customHeight="1"/>
    <row r="121310" ht="14.25" customHeight="1"/>
    <row r="121311" ht="14.25" customHeight="1"/>
    <row r="121312" ht="14.25" customHeight="1"/>
    <row r="121313" ht="14.25" customHeight="1"/>
    <row r="121314" ht="14.25" customHeight="1"/>
    <row r="121315" ht="14.25" customHeight="1"/>
    <row r="121316" ht="14.25" customHeight="1"/>
    <row r="121317" ht="14.25" customHeight="1"/>
    <row r="121318" ht="14.25" customHeight="1"/>
    <row r="121319" ht="14.25" customHeight="1"/>
    <row r="121320" ht="14.25" customHeight="1"/>
    <row r="121321" ht="14.25" customHeight="1"/>
    <row r="121322" ht="14.25" customHeight="1"/>
    <row r="121323" ht="14.25" customHeight="1"/>
    <row r="121324" ht="14.25" customHeight="1"/>
    <row r="121325" ht="14.25" customHeight="1"/>
    <row r="121326" ht="14.25" customHeight="1"/>
    <row r="121327" ht="14.25" customHeight="1"/>
    <row r="121328" ht="14.25" customHeight="1"/>
    <row r="121329" ht="14.25" customHeight="1"/>
    <row r="121330" ht="14.25" customHeight="1"/>
    <row r="121331" ht="14.25" customHeight="1"/>
    <row r="121332" ht="14.25" customHeight="1"/>
    <row r="121333" ht="14.25" customHeight="1"/>
    <row r="121334" ht="14.25" customHeight="1"/>
    <row r="121335" ht="14.25" customHeight="1"/>
    <row r="121336" ht="14.25" customHeight="1"/>
    <row r="121337" ht="14.25" customHeight="1"/>
    <row r="121338" ht="14.25" customHeight="1"/>
    <row r="121339" ht="14.25" customHeight="1"/>
    <row r="121340" ht="14.25" customHeight="1"/>
    <row r="121341" ht="14.25" customHeight="1"/>
    <row r="121342" ht="14.25" customHeight="1"/>
    <row r="121343" ht="14.25" customHeight="1"/>
    <row r="121344" ht="14.25" customHeight="1"/>
    <row r="121345" ht="14.25" customHeight="1"/>
    <row r="121346" ht="14.25" customHeight="1"/>
    <row r="121347" ht="14.25" customHeight="1"/>
    <row r="121348" ht="14.25" customHeight="1"/>
    <row r="121349" ht="14.25" customHeight="1"/>
    <row r="121350" ht="14.25" customHeight="1"/>
    <row r="121351" ht="14.25" customHeight="1"/>
    <row r="121352" ht="14.25" customHeight="1"/>
    <row r="121353" ht="14.25" customHeight="1"/>
    <row r="121354" ht="14.25" customHeight="1"/>
    <row r="121355" ht="14.25" customHeight="1"/>
    <row r="121356" ht="14.25" customHeight="1"/>
    <row r="121357" ht="14.25" customHeight="1"/>
    <row r="121358" ht="14.25" customHeight="1"/>
    <row r="121359" ht="14.25" customHeight="1"/>
    <row r="121360" ht="14.25" customHeight="1"/>
    <row r="121361" ht="14.25" customHeight="1"/>
    <row r="121362" ht="14.25" customHeight="1"/>
    <row r="121363" ht="14.25" customHeight="1"/>
    <row r="121364" ht="14.25" customHeight="1"/>
    <row r="121365" ht="14.25" customHeight="1"/>
    <row r="121366" ht="14.25" customHeight="1"/>
    <row r="121367" ht="14.25" customHeight="1"/>
    <row r="121368" ht="14.25" customHeight="1"/>
    <row r="121369" ht="14.25" customHeight="1"/>
    <row r="121370" ht="14.25" customHeight="1"/>
    <row r="121371" ht="14.25" customHeight="1"/>
    <row r="121372" ht="14.25" customHeight="1"/>
    <row r="121373" ht="14.25" customHeight="1"/>
    <row r="121374" ht="14.25" customHeight="1"/>
    <row r="121375" ht="14.25" customHeight="1"/>
    <row r="121376" ht="14.25" customHeight="1"/>
    <row r="121377" ht="14.25" customHeight="1"/>
    <row r="121378" ht="14.25" customHeight="1"/>
    <row r="121379" ht="14.25" customHeight="1"/>
    <row r="121380" ht="14.25" customHeight="1"/>
    <row r="121381" ht="14.25" customHeight="1"/>
    <row r="121382" ht="14.25" customHeight="1"/>
    <row r="121383" ht="14.25" customHeight="1"/>
    <row r="121384" ht="14.25" customHeight="1"/>
    <row r="121385" ht="14.25" customHeight="1"/>
    <row r="121386" ht="14.25" customHeight="1"/>
    <row r="121387" ht="14.25" customHeight="1"/>
    <row r="121388" ht="14.25" customHeight="1"/>
    <row r="121389" ht="14.25" customHeight="1"/>
    <row r="121390" ht="14.25" customHeight="1"/>
    <row r="121391" ht="14.25" customHeight="1"/>
    <row r="121392" ht="14.25" customHeight="1"/>
    <row r="121393" ht="14.25" customHeight="1"/>
    <row r="121394" ht="14.25" customHeight="1"/>
    <row r="121395" ht="14.25" customHeight="1"/>
    <row r="121396" ht="14.25" customHeight="1"/>
    <row r="121397" ht="14.25" customHeight="1"/>
    <row r="121398" ht="14.25" customHeight="1"/>
    <row r="121399" ht="14.25" customHeight="1"/>
    <row r="121400" ht="14.25" customHeight="1"/>
    <row r="121401" ht="14.25" customHeight="1"/>
    <row r="121402" ht="14.25" customHeight="1"/>
    <row r="121403" ht="14.25" customHeight="1"/>
    <row r="121404" ht="14.25" customHeight="1"/>
    <row r="121405" ht="14.25" customHeight="1"/>
    <row r="121406" ht="14.25" customHeight="1"/>
    <row r="121407" ht="14.25" customHeight="1"/>
    <row r="121408" ht="14.25" customHeight="1"/>
    <row r="121409" ht="14.25" customHeight="1"/>
    <row r="121410" ht="14.25" customHeight="1"/>
    <row r="121411" ht="14.25" customHeight="1"/>
    <row r="121412" ht="14.25" customHeight="1"/>
    <row r="121413" ht="14.25" customHeight="1"/>
    <row r="121414" ht="14.25" customHeight="1"/>
    <row r="121415" ht="14.25" customHeight="1"/>
    <row r="121416" ht="14.25" customHeight="1"/>
    <row r="121417" ht="14.25" customHeight="1"/>
    <row r="121418" ht="14.25" customHeight="1"/>
    <row r="121419" ht="14.25" customHeight="1"/>
    <row r="121420" ht="14.25" customHeight="1"/>
    <row r="121421" ht="14.25" customHeight="1"/>
    <row r="121422" ht="14.25" customHeight="1"/>
    <row r="121423" ht="14.25" customHeight="1"/>
    <row r="121424" ht="14.25" customHeight="1"/>
    <row r="121425" ht="14.25" customHeight="1"/>
    <row r="121426" ht="14.25" customHeight="1"/>
    <row r="121427" ht="14.25" customHeight="1"/>
    <row r="121428" ht="14.25" customHeight="1"/>
    <row r="121429" ht="14.25" customHeight="1"/>
    <row r="121430" ht="14.25" customHeight="1"/>
    <row r="121431" ht="14.25" customHeight="1"/>
    <row r="121432" ht="14.25" customHeight="1"/>
    <row r="121433" ht="14.25" customHeight="1"/>
    <row r="121434" ht="14.25" customHeight="1"/>
    <row r="121435" ht="14.25" customHeight="1"/>
    <row r="121436" ht="14.25" customHeight="1"/>
    <row r="121437" ht="14.25" customHeight="1"/>
    <row r="121438" ht="14.25" customHeight="1"/>
    <row r="121439" ht="14.25" customHeight="1"/>
    <row r="121440" ht="14.25" customHeight="1"/>
    <row r="121441" ht="14.25" customHeight="1"/>
    <row r="121442" ht="14.25" customHeight="1"/>
    <row r="121443" ht="14.25" customHeight="1"/>
    <row r="121444" ht="14.25" customHeight="1"/>
    <row r="121445" ht="14.25" customHeight="1"/>
    <row r="121446" ht="14.25" customHeight="1"/>
    <row r="121447" ht="14.25" customHeight="1"/>
    <row r="121448" ht="14.25" customHeight="1"/>
    <row r="121449" ht="14.25" customHeight="1"/>
    <row r="121450" ht="14.25" customHeight="1"/>
    <row r="121451" ht="14.25" customHeight="1"/>
    <row r="121452" ht="14.25" customHeight="1"/>
    <row r="121453" ht="14.25" customHeight="1"/>
    <row r="121454" ht="14.25" customHeight="1"/>
    <row r="121455" ht="14.25" customHeight="1"/>
    <row r="121456" ht="14.25" customHeight="1"/>
    <row r="121457" ht="14.25" customHeight="1"/>
    <row r="121458" ht="14.25" customHeight="1"/>
    <row r="121459" ht="14.25" customHeight="1"/>
    <row r="121460" ht="14.25" customHeight="1"/>
    <row r="121461" ht="14.25" customHeight="1"/>
    <row r="121462" ht="14.25" customHeight="1"/>
    <row r="121463" ht="14.25" customHeight="1"/>
    <row r="121464" ht="14.25" customHeight="1"/>
    <row r="121465" ht="14.25" customHeight="1"/>
    <row r="121466" ht="14.25" customHeight="1"/>
    <row r="121467" ht="14.25" customHeight="1"/>
    <row r="121468" ht="14.25" customHeight="1"/>
    <row r="121469" ht="14.25" customHeight="1"/>
    <row r="121470" ht="14.25" customHeight="1"/>
    <row r="121471" ht="14.25" customHeight="1"/>
    <row r="121472" ht="14.25" customHeight="1"/>
    <row r="121473" ht="14.25" customHeight="1"/>
    <row r="121474" ht="14.25" customHeight="1"/>
    <row r="121475" ht="14.25" customHeight="1"/>
    <row r="121476" ht="14.25" customHeight="1"/>
    <row r="121477" ht="14.25" customHeight="1"/>
    <row r="121478" ht="14.25" customHeight="1"/>
    <row r="121479" ht="14.25" customHeight="1"/>
    <row r="121480" ht="14.25" customHeight="1"/>
    <row r="121481" ht="14.25" customHeight="1"/>
    <row r="121482" ht="14.25" customHeight="1"/>
    <row r="121483" ht="14.25" customHeight="1"/>
    <row r="121484" ht="14.25" customHeight="1"/>
    <row r="121485" ht="14.25" customHeight="1"/>
    <row r="121486" ht="14.25" customHeight="1"/>
    <row r="121487" ht="14.25" customHeight="1"/>
    <row r="121488" ht="14.25" customHeight="1"/>
    <row r="121489" ht="14.25" customHeight="1"/>
    <row r="121490" ht="14.25" customHeight="1"/>
    <row r="121491" ht="14.25" customHeight="1"/>
    <row r="121492" ht="14.25" customHeight="1"/>
    <row r="121493" ht="14.25" customHeight="1"/>
    <row r="121494" ht="14.25" customHeight="1"/>
    <row r="121495" ht="14.25" customHeight="1"/>
    <row r="121496" ht="14.25" customHeight="1"/>
    <row r="121497" ht="14.25" customHeight="1"/>
    <row r="121498" ht="14.25" customHeight="1"/>
    <row r="121499" ht="14.25" customHeight="1"/>
    <row r="121500" ht="14.25" customHeight="1"/>
    <row r="121501" ht="14.25" customHeight="1"/>
    <row r="121502" ht="14.25" customHeight="1"/>
    <row r="121503" ht="14.25" customHeight="1"/>
    <row r="121504" ht="14.25" customHeight="1"/>
    <row r="121505" ht="14.25" customHeight="1"/>
    <row r="121506" ht="14.25" customHeight="1"/>
    <row r="121507" ht="14.25" customHeight="1"/>
    <row r="121508" ht="14.25" customHeight="1"/>
    <row r="121509" ht="14.25" customHeight="1"/>
    <row r="121510" ht="14.25" customHeight="1"/>
    <row r="121511" ht="14.25" customHeight="1"/>
    <row r="121512" ht="14.25" customHeight="1"/>
    <row r="121513" ht="14.25" customHeight="1"/>
    <row r="121514" ht="14.25" customHeight="1"/>
    <row r="121515" ht="14.25" customHeight="1"/>
    <row r="121516" ht="14.25" customHeight="1"/>
    <row r="121517" ht="14.25" customHeight="1"/>
    <row r="121518" ht="14.25" customHeight="1"/>
    <row r="121519" ht="14.25" customHeight="1"/>
    <row r="121520" ht="14.25" customHeight="1"/>
    <row r="121521" ht="14.25" customHeight="1"/>
    <row r="121522" ht="14.25" customHeight="1"/>
    <row r="121523" ht="14.25" customHeight="1"/>
    <row r="121524" ht="14.25" customHeight="1"/>
    <row r="121525" ht="14.25" customHeight="1"/>
    <row r="121526" ht="14.25" customHeight="1"/>
    <row r="121527" ht="14.25" customHeight="1"/>
    <row r="121528" ht="14.25" customHeight="1"/>
    <row r="121529" ht="14.25" customHeight="1"/>
    <row r="121530" ht="14.25" customHeight="1"/>
    <row r="121531" ht="14.25" customHeight="1"/>
    <row r="121532" ht="14.25" customHeight="1"/>
    <row r="121533" ht="14.25" customHeight="1"/>
    <row r="121534" ht="14.25" customHeight="1"/>
    <row r="121535" ht="14.25" customHeight="1"/>
    <row r="121536" ht="14.25" customHeight="1"/>
    <row r="121537" ht="14.25" customHeight="1"/>
    <row r="121538" ht="14.25" customHeight="1"/>
    <row r="121539" ht="14.25" customHeight="1"/>
    <row r="121540" ht="14.25" customHeight="1"/>
    <row r="121541" ht="14.25" customHeight="1"/>
    <row r="121542" ht="14.25" customHeight="1"/>
    <row r="121543" ht="14.25" customHeight="1"/>
    <row r="121544" ht="14.25" customHeight="1"/>
    <row r="121545" ht="14.25" customHeight="1"/>
    <row r="121546" ht="14.25" customHeight="1"/>
    <row r="121547" ht="14.25" customHeight="1"/>
    <row r="121548" ht="14.25" customHeight="1"/>
    <row r="121549" ht="14.25" customHeight="1"/>
    <row r="121550" ht="14.25" customHeight="1"/>
    <row r="121551" ht="14.25" customHeight="1"/>
    <row r="121552" ht="14.25" customHeight="1"/>
    <row r="121553" ht="14.25" customHeight="1"/>
    <row r="121554" ht="14.25" customHeight="1"/>
    <row r="121555" ht="14.25" customHeight="1"/>
    <row r="121556" ht="14.25" customHeight="1"/>
    <row r="121557" ht="14.25" customHeight="1"/>
    <row r="121558" ht="14.25" customHeight="1"/>
    <row r="121559" ht="14.25" customHeight="1"/>
    <row r="121560" ht="14.25" customHeight="1"/>
    <row r="121561" ht="14.25" customHeight="1"/>
    <row r="121562" ht="14.25" customHeight="1"/>
    <row r="121563" ht="14.25" customHeight="1"/>
    <row r="121564" ht="14.25" customHeight="1"/>
    <row r="121565" ht="14.25" customHeight="1"/>
    <row r="121566" ht="14.25" customHeight="1"/>
    <row r="121567" ht="14.25" customHeight="1"/>
    <row r="121568" ht="14.25" customHeight="1"/>
    <row r="121569" ht="14.25" customHeight="1"/>
    <row r="121570" ht="14.25" customHeight="1"/>
    <row r="121571" ht="14.25" customHeight="1"/>
    <row r="121572" ht="14.25" customHeight="1"/>
    <row r="121573" ht="14.25" customHeight="1"/>
    <row r="121574" ht="14.25" customHeight="1"/>
    <row r="121575" ht="14.25" customHeight="1"/>
    <row r="121576" ht="14.25" customHeight="1"/>
    <row r="121577" ht="14.25" customHeight="1"/>
    <row r="121578" ht="14.25" customHeight="1"/>
    <row r="121579" ht="14.25" customHeight="1"/>
    <row r="121580" ht="14.25" customHeight="1"/>
    <row r="121581" ht="14.25" customHeight="1"/>
    <row r="121582" ht="14.25" customHeight="1"/>
    <row r="121583" ht="14.25" customHeight="1"/>
    <row r="121584" ht="14.25" customHeight="1"/>
    <row r="121585" ht="14.25" customHeight="1"/>
    <row r="121586" ht="14.25" customHeight="1"/>
    <row r="121587" ht="14.25" customHeight="1"/>
    <row r="121588" ht="14.25" customHeight="1"/>
    <row r="121589" ht="14.25" customHeight="1"/>
    <row r="121590" ht="14.25" customHeight="1"/>
    <row r="121591" ht="14.25" customHeight="1"/>
    <row r="121592" ht="14.25" customHeight="1"/>
    <row r="121593" ht="14.25" customHeight="1"/>
    <row r="121594" ht="14.25" customHeight="1"/>
    <row r="121595" ht="14.25" customHeight="1"/>
    <row r="121596" ht="14.25" customHeight="1"/>
    <row r="121597" ht="14.25" customHeight="1"/>
    <row r="121598" ht="14.25" customHeight="1"/>
    <row r="121599" ht="14.25" customHeight="1"/>
    <row r="121600" ht="14.25" customHeight="1"/>
    <row r="121601" ht="14.25" customHeight="1"/>
    <row r="121602" ht="14.25" customHeight="1"/>
    <row r="121603" ht="14.25" customHeight="1"/>
    <row r="121604" ht="14.25" customHeight="1"/>
    <row r="121605" ht="14.25" customHeight="1"/>
    <row r="121606" ht="14.25" customHeight="1"/>
    <row r="121607" ht="14.25" customHeight="1"/>
    <row r="121608" ht="14.25" customHeight="1"/>
    <row r="121609" ht="14.25" customHeight="1"/>
    <row r="121610" ht="14.25" customHeight="1"/>
    <row r="121611" ht="14.25" customHeight="1"/>
    <row r="121612" ht="14.25" customHeight="1"/>
    <row r="121613" ht="14.25" customHeight="1"/>
    <row r="121614" ht="14.25" customHeight="1"/>
    <row r="121615" ht="14.25" customHeight="1"/>
    <row r="121616" ht="14.25" customHeight="1"/>
    <row r="121617" ht="14.25" customHeight="1"/>
    <row r="121618" ht="14.25" customHeight="1"/>
    <row r="121619" ht="14.25" customHeight="1"/>
    <row r="121620" ht="14.25" customHeight="1"/>
    <row r="121621" ht="14.25" customHeight="1"/>
    <row r="121622" ht="14.25" customHeight="1"/>
    <row r="121623" ht="14.25" customHeight="1"/>
    <row r="121624" ht="14.25" customHeight="1"/>
    <row r="121625" ht="14.25" customHeight="1"/>
    <row r="121626" ht="14.25" customHeight="1"/>
    <row r="121627" ht="14.25" customHeight="1"/>
    <row r="121628" ht="14.25" customHeight="1"/>
    <row r="121629" ht="14.25" customHeight="1"/>
    <row r="121630" ht="14.25" customHeight="1"/>
    <row r="121631" ht="14.25" customHeight="1"/>
    <row r="121632" ht="14.25" customHeight="1"/>
    <row r="121633" ht="14.25" customHeight="1"/>
    <row r="121634" ht="14.25" customHeight="1"/>
    <row r="121635" ht="14.25" customHeight="1"/>
    <row r="121636" ht="14.25" customHeight="1"/>
    <row r="121637" ht="14.25" customHeight="1"/>
    <row r="121638" ht="14.25" customHeight="1"/>
    <row r="121639" ht="14.25" customHeight="1"/>
    <row r="121640" ht="14.25" customHeight="1"/>
    <row r="121641" ht="14.25" customHeight="1"/>
    <row r="121642" ht="14.25" customHeight="1"/>
    <row r="121643" ht="14.25" customHeight="1"/>
    <row r="121644" ht="14.25" customHeight="1"/>
    <row r="121645" ht="14.25" customHeight="1"/>
    <row r="121646" ht="14.25" customHeight="1"/>
    <row r="121647" ht="14.25" customHeight="1"/>
    <row r="121648" ht="14.25" customHeight="1"/>
    <row r="121649" ht="14.25" customHeight="1"/>
    <row r="121650" ht="14.25" customHeight="1"/>
    <row r="121651" ht="14.25" customHeight="1"/>
    <row r="121652" ht="14.25" customHeight="1"/>
    <row r="121653" ht="14.25" customHeight="1"/>
    <row r="121654" ht="14.25" customHeight="1"/>
    <row r="121655" ht="14.25" customHeight="1"/>
    <row r="121656" ht="14.25" customHeight="1"/>
    <row r="121657" ht="14.25" customHeight="1"/>
    <row r="121658" ht="14.25" customHeight="1"/>
    <row r="121659" ht="14.25" customHeight="1"/>
    <row r="121660" ht="14.25" customHeight="1"/>
    <row r="121661" ht="14.25" customHeight="1"/>
    <row r="121662" ht="14.25" customHeight="1"/>
    <row r="121663" ht="14.25" customHeight="1"/>
    <row r="121664" ht="14.25" customHeight="1"/>
    <row r="121665" ht="14.25" customHeight="1"/>
    <row r="121666" ht="14.25" customHeight="1"/>
    <row r="121667" ht="14.25" customHeight="1"/>
    <row r="121668" ht="14.25" customHeight="1"/>
    <row r="121669" ht="14.25" customHeight="1"/>
    <row r="121670" ht="14.25" customHeight="1"/>
    <row r="121671" ht="14.25" customHeight="1"/>
    <row r="121672" ht="14.25" customHeight="1"/>
    <row r="121673" ht="14.25" customHeight="1"/>
    <row r="121674" ht="14.25" customHeight="1"/>
    <row r="121675" ht="14.25" customHeight="1"/>
    <row r="121676" ht="14.25" customHeight="1"/>
    <row r="121677" ht="14.25" customHeight="1"/>
    <row r="121678" ht="14.25" customHeight="1"/>
    <row r="121679" ht="14.25" customHeight="1"/>
    <row r="121680" ht="14.25" customHeight="1"/>
    <row r="121681" ht="14.25" customHeight="1"/>
    <row r="121682" ht="14.25" customHeight="1"/>
    <row r="121683" ht="14.25" customHeight="1"/>
    <row r="121684" ht="14.25" customHeight="1"/>
    <row r="121685" ht="14.25" customHeight="1"/>
    <row r="121686" ht="14.25" customHeight="1"/>
    <row r="121687" ht="14.25" customHeight="1"/>
    <row r="121688" ht="14.25" customHeight="1"/>
    <row r="121689" ht="14.25" customHeight="1"/>
    <row r="121690" ht="14.25" customHeight="1"/>
    <row r="121691" ht="14.25" customHeight="1"/>
    <row r="121692" ht="14.25" customHeight="1"/>
    <row r="121693" ht="14.25" customHeight="1"/>
    <row r="121694" ht="14.25" customHeight="1"/>
    <row r="121695" ht="14.25" customHeight="1"/>
    <row r="121696" ht="14.25" customHeight="1"/>
    <row r="121697" ht="14.25" customHeight="1"/>
    <row r="121698" ht="14.25" customHeight="1"/>
    <row r="121699" ht="14.25" customHeight="1"/>
    <row r="121700" ht="14.25" customHeight="1"/>
    <row r="121701" ht="14.25" customHeight="1"/>
    <row r="121702" ht="14.25" customHeight="1"/>
    <row r="121703" ht="14.25" customHeight="1"/>
    <row r="121704" ht="14.25" customHeight="1"/>
    <row r="121705" ht="14.25" customHeight="1"/>
    <row r="121706" ht="14.25" customHeight="1"/>
    <row r="121707" ht="14.25" customHeight="1"/>
    <row r="121708" ht="14.25" customHeight="1"/>
    <row r="121709" ht="14.25" customHeight="1"/>
    <row r="121710" ht="14.25" customHeight="1"/>
    <row r="121711" ht="14.25" customHeight="1"/>
    <row r="121712" ht="14.25" customHeight="1"/>
    <row r="121713" ht="14.25" customHeight="1"/>
    <row r="121714" ht="14.25" customHeight="1"/>
    <row r="121715" ht="14.25" customHeight="1"/>
    <row r="121716" ht="14.25" customHeight="1"/>
    <row r="121717" ht="14.25" customHeight="1"/>
    <row r="121718" ht="14.25" customHeight="1"/>
    <row r="121719" ht="14.25" customHeight="1"/>
    <row r="121720" ht="14.25" customHeight="1"/>
    <row r="121721" ht="14.25" customHeight="1"/>
    <row r="121722" ht="14.25" customHeight="1"/>
    <row r="121723" ht="14.25" customHeight="1"/>
    <row r="121724" ht="14.25" customHeight="1"/>
    <row r="121725" ht="14.25" customHeight="1"/>
    <row r="121726" ht="14.25" customHeight="1"/>
    <row r="121727" ht="14.25" customHeight="1"/>
    <row r="121728" ht="14.25" customHeight="1"/>
    <row r="121729" ht="14.25" customHeight="1"/>
    <row r="121730" ht="14.25" customHeight="1"/>
    <row r="121731" ht="14.25" customHeight="1"/>
    <row r="121732" ht="14.25" customHeight="1"/>
    <row r="121733" ht="14.25" customHeight="1"/>
    <row r="121734" ht="14.25" customHeight="1"/>
    <row r="121735" ht="14.25" customHeight="1"/>
    <row r="121736" ht="14.25" customHeight="1"/>
    <row r="121737" ht="14.25" customHeight="1"/>
    <row r="121738" ht="14.25" customHeight="1"/>
    <row r="121739" ht="14.25" customHeight="1"/>
    <row r="121740" ht="14.25" customHeight="1"/>
    <row r="121741" ht="14.25" customHeight="1"/>
    <row r="121742" ht="14.25" customHeight="1"/>
    <row r="121743" ht="14.25" customHeight="1"/>
    <row r="121744" ht="14.25" customHeight="1"/>
    <row r="121745" ht="14.25" customHeight="1"/>
    <row r="121746" ht="14.25" customHeight="1"/>
    <row r="121747" ht="14.25" customHeight="1"/>
    <row r="121748" ht="14.25" customHeight="1"/>
    <row r="121749" ht="14.25" customHeight="1"/>
    <row r="121750" ht="14.25" customHeight="1"/>
    <row r="121751" ht="14.25" customHeight="1"/>
    <row r="121752" ht="14.25" customHeight="1"/>
    <row r="121753" ht="14.25" customHeight="1"/>
    <row r="121754" ht="14.25" customHeight="1"/>
    <row r="121755" ht="14.25" customHeight="1"/>
    <row r="121756" ht="14.25" customHeight="1"/>
    <row r="121757" ht="14.25" customHeight="1"/>
    <row r="121758" ht="14.25" customHeight="1"/>
    <row r="121759" ht="14.25" customHeight="1"/>
    <row r="121760" ht="14.25" customHeight="1"/>
    <row r="121761" ht="14.25" customHeight="1"/>
    <row r="121762" ht="14.25" customHeight="1"/>
    <row r="121763" ht="14.25" customHeight="1"/>
    <row r="121764" ht="14.25" customHeight="1"/>
    <row r="121765" ht="14.25" customHeight="1"/>
    <row r="121766" ht="14.25" customHeight="1"/>
    <row r="121767" ht="14.25" customHeight="1"/>
    <row r="121768" ht="14.25" customHeight="1"/>
    <row r="121769" ht="14.25" customHeight="1"/>
    <row r="121770" ht="14.25" customHeight="1"/>
    <row r="121771" ht="14.25" customHeight="1"/>
    <row r="121772" ht="14.25" customHeight="1"/>
    <row r="121773" ht="14.25" customHeight="1"/>
    <row r="121774" ht="14.25" customHeight="1"/>
    <row r="121775" ht="14.25" customHeight="1"/>
    <row r="121776" ht="14.25" customHeight="1"/>
    <row r="121777" ht="14.25" customHeight="1"/>
    <row r="121778" ht="14.25" customHeight="1"/>
    <row r="121779" ht="14.25" customHeight="1"/>
    <row r="121780" ht="14.25" customHeight="1"/>
    <row r="121781" ht="14.25" customHeight="1"/>
    <row r="121782" ht="14.25" customHeight="1"/>
    <row r="121783" ht="14.25" customHeight="1"/>
    <row r="121784" ht="14.25" customHeight="1"/>
    <row r="121785" ht="14.25" customHeight="1"/>
    <row r="121786" ht="14.25" customHeight="1"/>
    <row r="121787" ht="14.25" customHeight="1"/>
    <row r="121788" ht="14.25" customHeight="1"/>
    <row r="121789" ht="14.25" customHeight="1"/>
    <row r="121790" ht="14.25" customHeight="1"/>
    <row r="121791" ht="14.25" customHeight="1"/>
    <row r="121792" ht="14.25" customHeight="1"/>
    <row r="121793" ht="14.25" customHeight="1"/>
    <row r="121794" ht="14.25" customHeight="1"/>
    <row r="121795" ht="14.25" customHeight="1"/>
    <row r="121796" ht="14.25" customHeight="1"/>
    <row r="121797" ht="14.25" customHeight="1"/>
    <row r="121798" ht="14.25" customHeight="1"/>
    <row r="121799" ht="14.25" customHeight="1"/>
    <row r="121800" ht="14.25" customHeight="1"/>
    <row r="121801" ht="14.25" customHeight="1"/>
    <row r="121802" ht="14.25" customHeight="1"/>
    <row r="121803" ht="14.25" customHeight="1"/>
    <row r="121804" ht="14.25" customHeight="1"/>
    <row r="121805" ht="14.25" customHeight="1"/>
    <row r="121806" ht="14.25" customHeight="1"/>
    <row r="121807" ht="14.25" customHeight="1"/>
    <row r="121808" ht="14.25" customHeight="1"/>
    <row r="121809" ht="14.25" customHeight="1"/>
    <row r="121810" ht="14.25" customHeight="1"/>
    <row r="121811" ht="14.25" customHeight="1"/>
    <row r="121812" ht="14.25" customHeight="1"/>
    <row r="121813" ht="14.25" customHeight="1"/>
    <row r="121814" ht="14.25" customHeight="1"/>
    <row r="121815" ht="14.25" customHeight="1"/>
    <row r="121816" ht="14.25" customHeight="1"/>
    <row r="121817" ht="14.25" customHeight="1"/>
    <row r="121818" ht="14.25" customHeight="1"/>
    <row r="121819" ht="14.25" customHeight="1"/>
    <row r="121820" ht="14.25" customHeight="1"/>
    <row r="121821" ht="14.25" customHeight="1"/>
    <row r="121822" ht="14.25" customHeight="1"/>
    <row r="121823" ht="14.25" customHeight="1"/>
    <row r="121824" ht="14.25" customHeight="1"/>
    <row r="121825" ht="14.25" customHeight="1"/>
    <row r="121826" ht="14.25" customHeight="1"/>
    <row r="121827" ht="14.25" customHeight="1"/>
    <row r="121828" ht="14.25" customHeight="1"/>
    <row r="121829" ht="14.25" customHeight="1"/>
    <row r="121830" ht="14.25" customHeight="1"/>
    <row r="121831" ht="14.25" customHeight="1"/>
    <row r="121832" ht="14.25" customHeight="1"/>
    <row r="121833" ht="14.25" customHeight="1"/>
    <row r="121834" ht="14.25" customHeight="1"/>
    <row r="121835" ht="14.25" customHeight="1"/>
    <row r="121836" ht="14.25" customHeight="1"/>
    <row r="121837" ht="14.25" customHeight="1"/>
    <row r="121838" ht="14.25" customHeight="1"/>
    <row r="121839" ht="14.25" customHeight="1"/>
    <row r="121840" ht="14.25" customHeight="1"/>
    <row r="121841" ht="14.25" customHeight="1"/>
    <row r="121842" ht="14.25" customHeight="1"/>
    <row r="121843" ht="14.25" customHeight="1"/>
    <row r="121844" ht="14.25" customHeight="1"/>
    <row r="121845" ht="14.25" customHeight="1"/>
    <row r="121846" ht="14.25" customHeight="1"/>
    <row r="121847" ht="14.25" customHeight="1"/>
    <row r="121848" ht="14.25" customHeight="1"/>
    <row r="121849" ht="14.25" customHeight="1"/>
    <row r="121850" ht="14.25" customHeight="1"/>
    <row r="121851" ht="14.25" customHeight="1"/>
    <row r="121852" ht="14.25" customHeight="1"/>
    <row r="121853" ht="14.25" customHeight="1"/>
    <row r="121854" ht="14.25" customHeight="1"/>
    <row r="121855" ht="14.25" customHeight="1"/>
    <row r="121856" ht="14.25" customHeight="1"/>
    <row r="121857" ht="14.25" customHeight="1"/>
    <row r="121858" ht="14.25" customHeight="1"/>
    <row r="121859" ht="14.25" customHeight="1"/>
    <row r="121860" ht="14.25" customHeight="1"/>
    <row r="121861" ht="14.25" customHeight="1"/>
    <row r="121862" ht="14.25" customHeight="1"/>
    <row r="121863" ht="14.25" customHeight="1"/>
    <row r="121864" ht="14.25" customHeight="1"/>
    <row r="121865" ht="14.25" customHeight="1"/>
    <row r="121866" ht="14.25" customHeight="1"/>
    <row r="121867" ht="14.25" customHeight="1"/>
    <row r="121868" ht="14.25" customHeight="1"/>
    <row r="121869" ht="14.25" customHeight="1"/>
    <row r="121870" ht="14.25" customHeight="1"/>
    <row r="121871" ht="14.25" customHeight="1"/>
    <row r="121872" ht="14.25" customHeight="1"/>
    <row r="121873" ht="14.25" customHeight="1"/>
    <row r="121874" ht="14.25" customHeight="1"/>
    <row r="121875" ht="14.25" customHeight="1"/>
    <row r="121876" ht="14.25" customHeight="1"/>
    <row r="121877" ht="14.25" customHeight="1"/>
    <row r="121878" ht="14.25" customHeight="1"/>
    <row r="121879" ht="14.25" customHeight="1"/>
    <row r="121880" ht="14.25" customHeight="1"/>
    <row r="121881" ht="14.25" customHeight="1"/>
    <row r="121882" ht="14.25" customHeight="1"/>
    <row r="121883" ht="14.25" customHeight="1"/>
    <row r="121884" ht="14.25" customHeight="1"/>
    <row r="121885" ht="14.25" customHeight="1"/>
    <row r="121886" ht="14.25" customHeight="1"/>
    <row r="121887" ht="14.25" customHeight="1"/>
    <row r="121888" ht="14.25" customHeight="1"/>
    <row r="121889" ht="14.25" customHeight="1"/>
    <row r="121890" ht="14.25" customHeight="1"/>
    <row r="121891" ht="14.25" customHeight="1"/>
    <row r="121892" ht="14.25" customHeight="1"/>
    <row r="121893" ht="14.25" customHeight="1"/>
    <row r="121894" ht="14.25" customHeight="1"/>
    <row r="121895" ht="14.25" customHeight="1"/>
    <row r="121896" ht="14.25" customHeight="1"/>
    <row r="121897" ht="14.25" customHeight="1"/>
    <row r="121898" ht="14.25" customHeight="1"/>
    <row r="121899" ht="14.25" customHeight="1"/>
    <row r="121900" ht="14.25" customHeight="1"/>
    <row r="121901" ht="14.25" customHeight="1"/>
    <row r="121902" ht="14.25" customHeight="1"/>
    <row r="121903" ht="14.25" customHeight="1"/>
    <row r="121904" ht="14.25" customHeight="1"/>
    <row r="121905" ht="14.25" customHeight="1"/>
    <row r="121906" ht="14.25" customHeight="1"/>
    <row r="121907" ht="14.25" customHeight="1"/>
    <row r="121908" ht="14.25" customHeight="1"/>
    <row r="121909" ht="14.25" customHeight="1"/>
    <row r="121910" ht="14.25" customHeight="1"/>
    <row r="121911" ht="14.25" customHeight="1"/>
    <row r="121912" ht="14.25" customHeight="1"/>
    <row r="121913" ht="14.25" customHeight="1"/>
    <row r="121914" ht="14.25" customHeight="1"/>
    <row r="121915" ht="14.25" customHeight="1"/>
    <row r="121916" ht="14.25" customHeight="1"/>
    <row r="121917" ht="14.25" customHeight="1"/>
    <row r="121918" ht="14.25" customHeight="1"/>
    <row r="121919" ht="14.25" customHeight="1"/>
    <row r="121920" ht="14.25" customHeight="1"/>
    <row r="121921" ht="14.25" customHeight="1"/>
    <row r="121922" ht="14.25" customHeight="1"/>
    <row r="121923" ht="14.25" customHeight="1"/>
    <row r="121924" ht="14.25" customHeight="1"/>
    <row r="121925" ht="14.25" customHeight="1"/>
    <row r="121926" ht="14.25" customHeight="1"/>
    <row r="121927" ht="14.25" customHeight="1"/>
    <row r="121928" ht="14.25" customHeight="1"/>
    <row r="121929" ht="14.25" customHeight="1"/>
    <row r="121930" ht="14.25" customHeight="1"/>
    <row r="121931" ht="14.25" customHeight="1"/>
    <row r="121932" ht="14.25" customHeight="1"/>
    <row r="121933" ht="14.25" customHeight="1"/>
    <row r="121934" ht="14.25" customHeight="1"/>
    <row r="121935" ht="14.25" customHeight="1"/>
    <row r="121936" ht="14.25" customHeight="1"/>
    <row r="121937" ht="14.25" customHeight="1"/>
    <row r="121938" ht="14.25" customHeight="1"/>
    <row r="121939" ht="14.25" customHeight="1"/>
    <row r="121940" ht="14.25" customHeight="1"/>
    <row r="121941" ht="14.25" customHeight="1"/>
    <row r="121942" ht="14.25" customHeight="1"/>
    <row r="121943" ht="14.25" customHeight="1"/>
    <row r="121944" ht="14.25" customHeight="1"/>
    <row r="121945" ht="14.25" customHeight="1"/>
    <row r="121946" ht="14.25" customHeight="1"/>
    <row r="121947" ht="14.25" customHeight="1"/>
    <row r="121948" ht="14.25" customHeight="1"/>
    <row r="121949" ht="14.25" customHeight="1"/>
    <row r="121950" ht="14.25" customHeight="1"/>
    <row r="121951" ht="14.25" customHeight="1"/>
    <row r="121952" ht="14.25" customHeight="1"/>
    <row r="121953" ht="14.25" customHeight="1"/>
    <row r="121954" ht="14.25" customHeight="1"/>
    <row r="121955" ht="14.25" customHeight="1"/>
    <row r="121956" ht="14.25" customHeight="1"/>
    <row r="121957" ht="14.25" customHeight="1"/>
    <row r="121958" ht="14.25" customHeight="1"/>
    <row r="121959" ht="14.25" customHeight="1"/>
    <row r="121960" ht="14.25" customHeight="1"/>
    <row r="121961" ht="14.25" customHeight="1"/>
    <row r="121962" ht="14.25" customHeight="1"/>
    <row r="121963" ht="14.25" customHeight="1"/>
    <row r="121964" ht="14.25" customHeight="1"/>
    <row r="121965" ht="14.25" customHeight="1"/>
    <row r="121966" ht="14.25" customHeight="1"/>
    <row r="121967" ht="14.25" customHeight="1"/>
    <row r="121968" ht="14.25" customHeight="1"/>
    <row r="121969" ht="14.25" customHeight="1"/>
    <row r="121970" ht="14.25" customHeight="1"/>
    <row r="121971" ht="14.25" customHeight="1"/>
    <row r="121972" ht="14.25" customHeight="1"/>
    <row r="121973" ht="14.25" customHeight="1"/>
    <row r="121974" ht="14.25" customHeight="1"/>
    <row r="121975" ht="14.25" customHeight="1"/>
    <row r="121976" ht="14.25" customHeight="1"/>
    <row r="121977" ht="14.25" customHeight="1"/>
    <row r="121978" ht="14.25" customHeight="1"/>
    <row r="121979" ht="14.25" customHeight="1"/>
    <row r="121980" ht="14.25" customHeight="1"/>
    <row r="121981" ht="14.25" customHeight="1"/>
    <row r="121982" ht="14.25" customHeight="1"/>
    <row r="121983" ht="14.25" customHeight="1"/>
    <row r="121984" ht="14.25" customHeight="1"/>
    <row r="121985" ht="14.25" customHeight="1"/>
    <row r="121986" ht="14.25" customHeight="1"/>
    <row r="121987" ht="14.25" customHeight="1"/>
    <row r="121988" ht="14.25" customHeight="1"/>
    <row r="121989" ht="14.25" customHeight="1"/>
    <row r="121990" ht="14.25" customHeight="1"/>
    <row r="121991" ht="14.25" customHeight="1"/>
    <row r="121992" ht="14.25" customHeight="1"/>
    <row r="121993" ht="14.25" customHeight="1"/>
    <row r="121994" ht="14.25" customHeight="1"/>
    <row r="121995" ht="14.25" customHeight="1"/>
    <row r="121996" ht="14.25" customHeight="1"/>
    <row r="121997" ht="14.25" customHeight="1"/>
    <row r="121998" ht="14.25" customHeight="1"/>
    <row r="121999" ht="14.25" customHeight="1"/>
    <row r="122000" ht="14.25" customHeight="1"/>
    <row r="122001" ht="14.25" customHeight="1"/>
    <row r="122002" ht="14.25" customHeight="1"/>
    <row r="122003" ht="14.25" customHeight="1"/>
    <row r="122004" ht="14.25" customHeight="1"/>
    <row r="122005" ht="14.25" customHeight="1"/>
    <row r="122006" ht="14.25" customHeight="1"/>
    <row r="122007" ht="14.25" customHeight="1"/>
    <row r="122008" ht="14.25" customHeight="1"/>
    <row r="122009" ht="14.25" customHeight="1"/>
    <row r="122010" ht="14.25" customHeight="1"/>
    <row r="122011" ht="14.25" customHeight="1"/>
    <row r="122012" ht="14.25" customHeight="1"/>
    <row r="122013" ht="14.25" customHeight="1"/>
    <row r="122014" ht="14.25" customHeight="1"/>
    <row r="122015" ht="14.25" customHeight="1"/>
    <row r="122016" ht="14.25" customHeight="1"/>
    <row r="122017" ht="14.25" customHeight="1"/>
    <row r="122018" ht="14.25" customHeight="1"/>
    <row r="122019" ht="14.25" customHeight="1"/>
    <row r="122020" ht="14.25" customHeight="1"/>
    <row r="122021" ht="14.25" customHeight="1"/>
    <row r="122022" ht="14.25" customHeight="1"/>
    <row r="122023" ht="14.25" customHeight="1"/>
    <row r="122024" ht="14.25" customHeight="1"/>
    <row r="122025" ht="14.25" customHeight="1"/>
    <row r="122026" ht="14.25" customHeight="1"/>
    <row r="122027" ht="14.25" customHeight="1"/>
    <row r="122028" ht="14.25" customHeight="1"/>
    <row r="122029" ht="14.25" customHeight="1"/>
    <row r="122030" ht="14.25" customHeight="1"/>
    <row r="122031" ht="14.25" customHeight="1"/>
    <row r="122032" ht="14.25" customHeight="1"/>
    <row r="122033" ht="14.25" customHeight="1"/>
    <row r="122034" ht="14.25" customHeight="1"/>
    <row r="122035" ht="14.25" customHeight="1"/>
    <row r="122036" ht="14.25" customHeight="1"/>
    <row r="122037" ht="14.25" customHeight="1"/>
    <row r="122038" ht="14.25" customHeight="1"/>
    <row r="122039" ht="14.25" customHeight="1"/>
    <row r="122040" ht="14.25" customHeight="1"/>
    <row r="122041" ht="14.25" customHeight="1"/>
    <row r="122042" ht="14.25" customHeight="1"/>
    <row r="122043" ht="14.25" customHeight="1"/>
    <row r="122044" ht="14.25" customHeight="1"/>
    <row r="122045" ht="14.25" customHeight="1"/>
    <row r="122046" ht="14.25" customHeight="1"/>
    <row r="122047" ht="14.25" customHeight="1"/>
    <row r="122048" ht="14.25" customHeight="1"/>
    <row r="122049" ht="14.25" customHeight="1"/>
    <row r="122050" ht="14.25" customHeight="1"/>
    <row r="122051" ht="14.25" customHeight="1"/>
    <row r="122052" ht="14.25" customHeight="1"/>
    <row r="122053" ht="14.25" customHeight="1"/>
    <row r="122054" ht="14.25" customHeight="1"/>
    <row r="122055" ht="14.25" customHeight="1"/>
    <row r="122056" ht="14.25" customHeight="1"/>
    <row r="122057" ht="14.25" customHeight="1"/>
    <row r="122058" ht="14.25" customHeight="1"/>
    <row r="122059" ht="14.25" customHeight="1"/>
    <row r="122060" ht="14.25" customHeight="1"/>
    <row r="122061" ht="14.25" customHeight="1"/>
    <row r="122062" ht="14.25" customHeight="1"/>
    <row r="122063" ht="14.25" customHeight="1"/>
    <row r="122064" ht="14.25" customHeight="1"/>
    <row r="122065" ht="14.25" customHeight="1"/>
    <row r="122066" ht="14.25" customHeight="1"/>
    <row r="122067" ht="14.25" customHeight="1"/>
    <row r="122068" ht="14.25" customHeight="1"/>
    <row r="122069" ht="14.25" customHeight="1"/>
    <row r="122070" ht="14.25" customHeight="1"/>
    <row r="122071" ht="14.25" customHeight="1"/>
    <row r="122072" ht="14.25" customHeight="1"/>
    <row r="122073" ht="14.25" customHeight="1"/>
    <row r="122074" ht="14.25" customHeight="1"/>
    <row r="122075" ht="14.25" customHeight="1"/>
    <row r="122076" ht="14.25" customHeight="1"/>
    <row r="122077" ht="14.25" customHeight="1"/>
    <row r="122078" ht="14.25" customHeight="1"/>
    <row r="122079" ht="14.25" customHeight="1"/>
    <row r="122080" ht="14.25" customHeight="1"/>
    <row r="122081" ht="14.25" customHeight="1"/>
    <row r="122082" ht="14.25" customHeight="1"/>
    <row r="122083" ht="14.25" customHeight="1"/>
    <row r="122084" ht="14.25" customHeight="1"/>
    <row r="122085" ht="14.25" customHeight="1"/>
    <row r="122086" ht="14.25" customHeight="1"/>
    <row r="122087" ht="14.25" customHeight="1"/>
    <row r="122088" ht="14.25" customHeight="1"/>
    <row r="122089" ht="14.25" customHeight="1"/>
    <row r="122090" ht="14.25" customHeight="1"/>
    <row r="122091" ht="14.25" customHeight="1"/>
    <row r="122092" ht="14.25" customHeight="1"/>
    <row r="122093" ht="14.25" customHeight="1"/>
    <row r="122094" ht="14.25" customHeight="1"/>
    <row r="122095" ht="14.25" customHeight="1"/>
    <row r="122096" ht="14.25" customHeight="1"/>
    <row r="122097" ht="14.25" customHeight="1"/>
    <row r="122098" ht="14.25" customHeight="1"/>
    <row r="122099" ht="14.25" customHeight="1"/>
    <row r="122100" ht="14.25" customHeight="1"/>
    <row r="122101" ht="14.25" customHeight="1"/>
    <row r="122102" ht="14.25" customHeight="1"/>
    <row r="122103" ht="14.25" customHeight="1"/>
    <row r="122104" ht="14.25" customHeight="1"/>
    <row r="122105" ht="14.25" customHeight="1"/>
    <row r="122106" ht="14.25" customHeight="1"/>
    <row r="122107" ht="14.25" customHeight="1"/>
    <row r="122108" ht="14.25" customHeight="1"/>
    <row r="122109" ht="14.25" customHeight="1"/>
    <row r="122110" ht="14.25" customHeight="1"/>
    <row r="122111" ht="14.25" customHeight="1"/>
    <row r="122112" ht="14.25" customHeight="1"/>
    <row r="122113" ht="14.25" customHeight="1"/>
    <row r="122114" ht="14.25" customHeight="1"/>
    <row r="122115" ht="14.25" customHeight="1"/>
    <row r="122116" ht="14.25" customHeight="1"/>
    <row r="122117" ht="14.25" customHeight="1"/>
    <row r="122118" ht="14.25" customHeight="1"/>
    <row r="122119" ht="14.25" customHeight="1"/>
    <row r="122120" ht="14.25" customHeight="1"/>
    <row r="122121" ht="14.25" customHeight="1"/>
    <row r="122122" ht="14.25" customHeight="1"/>
    <row r="122123" ht="14.25" customHeight="1"/>
    <row r="122124" ht="14.25" customHeight="1"/>
    <row r="122125" ht="14.25" customHeight="1"/>
    <row r="122126" ht="14.25" customHeight="1"/>
    <row r="122127" ht="14.25" customHeight="1"/>
    <row r="122128" ht="14.25" customHeight="1"/>
    <row r="122129" ht="14.25" customHeight="1"/>
    <row r="122130" ht="14.25" customHeight="1"/>
    <row r="122131" ht="14.25" customHeight="1"/>
    <row r="122132" ht="14.25" customHeight="1"/>
    <row r="122133" ht="14.25" customHeight="1"/>
    <row r="122134" ht="14.25" customHeight="1"/>
    <row r="122135" ht="14.25" customHeight="1"/>
    <row r="122136" ht="14.25" customHeight="1"/>
    <row r="122137" ht="14.25" customHeight="1"/>
    <row r="122138" ht="14.25" customHeight="1"/>
    <row r="122139" ht="14.25" customHeight="1"/>
    <row r="122140" ht="14.25" customHeight="1"/>
    <row r="122141" ht="14.25" customHeight="1"/>
    <row r="122142" ht="14.25" customHeight="1"/>
    <row r="122143" ht="14.25" customHeight="1"/>
    <row r="122144" ht="14.25" customHeight="1"/>
    <row r="122145" ht="14.25" customHeight="1"/>
    <row r="122146" ht="14.25" customHeight="1"/>
    <row r="122147" ht="14.25" customHeight="1"/>
    <row r="122148" ht="14.25" customHeight="1"/>
    <row r="122149" ht="14.25" customHeight="1"/>
    <row r="122150" ht="14.25" customHeight="1"/>
    <row r="122151" ht="14.25" customHeight="1"/>
    <row r="122152" ht="14.25" customHeight="1"/>
    <row r="122153" ht="14.25" customHeight="1"/>
    <row r="122154" ht="14.25" customHeight="1"/>
    <row r="122155" ht="14.25" customHeight="1"/>
    <row r="122156" ht="14.25" customHeight="1"/>
    <row r="122157" ht="14.25" customHeight="1"/>
    <row r="122158" ht="14.25" customHeight="1"/>
    <row r="122159" ht="14.25" customHeight="1"/>
    <row r="122160" ht="14.25" customHeight="1"/>
    <row r="122161" ht="14.25" customHeight="1"/>
    <row r="122162" ht="14.25" customHeight="1"/>
    <row r="122163" ht="14.25" customHeight="1"/>
    <row r="122164" ht="14.25" customHeight="1"/>
    <row r="122165" ht="14.25" customHeight="1"/>
    <row r="122166" ht="14.25" customHeight="1"/>
    <row r="122167" ht="14.25" customHeight="1"/>
    <row r="122168" ht="14.25" customHeight="1"/>
    <row r="122169" ht="14.25" customHeight="1"/>
    <row r="122170" ht="14.25" customHeight="1"/>
    <row r="122171" ht="14.25" customHeight="1"/>
    <row r="122172" ht="14.25" customHeight="1"/>
    <row r="122173" ht="14.25" customHeight="1"/>
    <row r="122174" ht="14.25" customHeight="1"/>
    <row r="122175" ht="14.25" customHeight="1"/>
    <row r="122176" ht="14.25" customHeight="1"/>
    <row r="122177" ht="14.25" customHeight="1"/>
    <row r="122178" ht="14.25" customHeight="1"/>
    <row r="122179" ht="14.25" customHeight="1"/>
    <row r="122180" ht="14.25" customHeight="1"/>
    <row r="122181" ht="14.25" customHeight="1"/>
    <row r="122182" ht="14.25" customHeight="1"/>
    <row r="122183" ht="14.25" customHeight="1"/>
    <row r="122184" ht="14.25" customHeight="1"/>
    <row r="122185" ht="14.25" customHeight="1"/>
    <row r="122186" ht="14.25" customHeight="1"/>
    <row r="122187" ht="14.25" customHeight="1"/>
    <row r="122188" ht="14.25" customHeight="1"/>
    <row r="122189" ht="14.25" customHeight="1"/>
    <row r="122190" ht="14.25" customHeight="1"/>
    <row r="122191" ht="14.25" customHeight="1"/>
    <row r="122192" ht="14.25" customHeight="1"/>
    <row r="122193" ht="14.25" customHeight="1"/>
    <row r="122194" ht="14.25" customHeight="1"/>
    <row r="122195" ht="14.25" customHeight="1"/>
    <row r="122196" ht="14.25" customHeight="1"/>
    <row r="122197" ht="14.25" customHeight="1"/>
    <row r="122198" ht="14.25" customHeight="1"/>
    <row r="122199" ht="14.25" customHeight="1"/>
    <row r="122200" ht="14.25" customHeight="1"/>
    <row r="122201" ht="14.25" customHeight="1"/>
    <row r="122202" ht="14.25" customHeight="1"/>
    <row r="122203" ht="14.25" customHeight="1"/>
    <row r="122204" ht="14.25" customHeight="1"/>
    <row r="122205" ht="14.25" customHeight="1"/>
    <row r="122206" ht="14.25" customHeight="1"/>
    <row r="122207" ht="14.25" customHeight="1"/>
    <row r="122208" ht="14.25" customHeight="1"/>
    <row r="122209" ht="14.25" customHeight="1"/>
    <row r="122210" ht="14.25" customHeight="1"/>
    <row r="122211" ht="14.25" customHeight="1"/>
    <row r="122212" ht="14.25" customHeight="1"/>
    <row r="122213" ht="14.25" customHeight="1"/>
    <row r="122214" ht="14.25" customHeight="1"/>
    <row r="122215" ht="14.25" customHeight="1"/>
    <row r="122216" ht="14.25" customHeight="1"/>
    <row r="122217" ht="14.25" customHeight="1"/>
    <row r="122218" ht="14.25" customHeight="1"/>
    <row r="122219" ht="14.25" customHeight="1"/>
    <row r="122220" ht="14.25" customHeight="1"/>
    <row r="122221" ht="14.25" customHeight="1"/>
    <row r="122222" ht="14.25" customHeight="1"/>
    <row r="122223" ht="14.25" customHeight="1"/>
    <row r="122224" ht="14.25" customHeight="1"/>
    <row r="122225" ht="14.25" customHeight="1"/>
    <row r="122226" ht="14.25" customHeight="1"/>
    <row r="122227" ht="14.25" customHeight="1"/>
    <row r="122228" ht="14.25" customHeight="1"/>
    <row r="122229" ht="14.25" customHeight="1"/>
    <row r="122230" ht="14.25" customHeight="1"/>
    <row r="122231" ht="14.25" customHeight="1"/>
    <row r="122232" ht="14.25" customHeight="1"/>
    <row r="122233" ht="14.25" customHeight="1"/>
    <row r="122234" ht="14.25" customHeight="1"/>
    <row r="122235" ht="14.25" customHeight="1"/>
    <row r="122236" ht="14.25" customHeight="1"/>
    <row r="122237" ht="14.25" customHeight="1"/>
    <row r="122238" ht="14.25" customHeight="1"/>
    <row r="122239" ht="14.25" customHeight="1"/>
    <row r="122240" ht="14.25" customHeight="1"/>
    <row r="122241" ht="14.25" customHeight="1"/>
    <row r="122242" ht="14.25" customHeight="1"/>
    <row r="122243" ht="14.25" customHeight="1"/>
    <row r="122244" ht="14.25" customHeight="1"/>
    <row r="122245" ht="14.25" customHeight="1"/>
    <row r="122246" ht="14.25" customHeight="1"/>
    <row r="122247" ht="14.25" customHeight="1"/>
    <row r="122248" ht="14.25" customHeight="1"/>
    <row r="122249" ht="14.25" customHeight="1"/>
    <row r="122250" ht="14.25" customHeight="1"/>
    <row r="122251" ht="14.25" customHeight="1"/>
    <row r="122252" ht="14.25" customHeight="1"/>
    <row r="122253" ht="14.25" customHeight="1"/>
    <row r="122254" ht="14.25" customHeight="1"/>
    <row r="122255" ht="14.25" customHeight="1"/>
    <row r="122256" ht="14.25" customHeight="1"/>
    <row r="122257" ht="14.25" customHeight="1"/>
    <row r="122258" ht="14.25" customHeight="1"/>
    <row r="122259" ht="14.25" customHeight="1"/>
    <row r="122260" ht="14.25" customHeight="1"/>
    <row r="122261" ht="14.25" customHeight="1"/>
    <row r="122262" ht="14.25" customHeight="1"/>
    <row r="122263" ht="14.25" customHeight="1"/>
    <row r="122264" ht="14.25" customHeight="1"/>
    <row r="122265" ht="14.25" customHeight="1"/>
    <row r="122266" ht="14.25" customHeight="1"/>
    <row r="122267" ht="14.25" customHeight="1"/>
    <row r="122268" ht="14.25" customHeight="1"/>
    <row r="122269" ht="14.25" customHeight="1"/>
    <row r="122270" ht="14.25" customHeight="1"/>
    <row r="122271" ht="14.25" customHeight="1"/>
    <row r="122272" ht="14.25" customHeight="1"/>
    <row r="122273" ht="14.25" customHeight="1"/>
    <row r="122274" ht="14.25" customHeight="1"/>
    <row r="122275" ht="14.25" customHeight="1"/>
    <row r="122276" ht="14.25" customHeight="1"/>
    <row r="122277" ht="14.25" customHeight="1"/>
    <row r="122278" ht="14.25" customHeight="1"/>
    <row r="122279" ht="14.25" customHeight="1"/>
    <row r="122280" ht="14.25" customHeight="1"/>
    <row r="122281" ht="14.25" customHeight="1"/>
    <row r="122282" ht="14.25" customHeight="1"/>
    <row r="122283" ht="14.25" customHeight="1"/>
    <row r="122284" ht="14.25" customHeight="1"/>
    <row r="122285" ht="14.25" customHeight="1"/>
    <row r="122286" ht="14.25" customHeight="1"/>
    <row r="122287" ht="14.25" customHeight="1"/>
    <row r="122288" ht="14.25" customHeight="1"/>
    <row r="122289" ht="14.25" customHeight="1"/>
    <row r="122290" ht="14.25" customHeight="1"/>
    <row r="122291" ht="14.25" customHeight="1"/>
    <row r="122292" ht="14.25" customHeight="1"/>
    <row r="122293" ht="14.25" customHeight="1"/>
    <row r="122294" ht="14.25" customHeight="1"/>
    <row r="122295" ht="14.25" customHeight="1"/>
    <row r="122296" ht="14.25" customHeight="1"/>
    <row r="122297" ht="14.25" customHeight="1"/>
    <row r="122298" ht="14.25" customHeight="1"/>
    <row r="122299" ht="14.25" customHeight="1"/>
    <row r="122300" ht="14.25" customHeight="1"/>
    <row r="122301" ht="14.25" customHeight="1"/>
    <row r="122302" ht="14.25" customHeight="1"/>
    <row r="122303" ht="14.25" customHeight="1"/>
    <row r="122304" ht="14.25" customHeight="1"/>
    <row r="122305" ht="14.25" customHeight="1"/>
    <row r="122306" ht="14.25" customHeight="1"/>
    <row r="122307" ht="14.25" customHeight="1"/>
    <row r="122308" ht="14.25" customHeight="1"/>
    <row r="122309" ht="14.25" customHeight="1"/>
    <row r="122310" ht="14.25" customHeight="1"/>
    <row r="122311" ht="14.25" customHeight="1"/>
    <row r="122312" ht="14.25" customHeight="1"/>
    <row r="122313" ht="14.25" customHeight="1"/>
    <row r="122314" ht="14.25" customHeight="1"/>
    <row r="122315" ht="14.25" customHeight="1"/>
    <row r="122316" ht="14.25" customHeight="1"/>
    <row r="122317" ht="14.25" customHeight="1"/>
    <row r="122318" ht="14.25" customHeight="1"/>
    <row r="122319" ht="14.25" customHeight="1"/>
    <row r="122320" ht="14.25" customHeight="1"/>
    <row r="122321" ht="14.25" customHeight="1"/>
    <row r="122322" ht="14.25" customHeight="1"/>
    <row r="122323" ht="14.25" customHeight="1"/>
    <row r="122324" ht="14.25" customHeight="1"/>
    <row r="122325" ht="14.25" customHeight="1"/>
    <row r="122326" ht="14.25" customHeight="1"/>
    <row r="122327" ht="14.25" customHeight="1"/>
    <row r="122328" ht="14.25" customHeight="1"/>
    <row r="122329" ht="14.25" customHeight="1"/>
    <row r="122330" ht="14.25" customHeight="1"/>
    <row r="122331" ht="14.25" customHeight="1"/>
    <row r="122332" ht="14.25" customHeight="1"/>
    <row r="122333" ht="14.25" customHeight="1"/>
    <row r="122334" ht="14.25" customHeight="1"/>
    <row r="122335" ht="14.25" customHeight="1"/>
    <row r="122336" ht="14.25" customHeight="1"/>
    <row r="122337" ht="14.25" customHeight="1"/>
    <row r="122338" ht="14.25" customHeight="1"/>
    <row r="122339" ht="14.25" customHeight="1"/>
    <row r="122340" ht="14.25" customHeight="1"/>
    <row r="122341" ht="14.25" customHeight="1"/>
    <row r="122342" ht="14.25" customHeight="1"/>
    <row r="122343" ht="14.25" customHeight="1"/>
    <row r="122344" ht="14.25" customHeight="1"/>
    <row r="122345" ht="14.25" customHeight="1"/>
    <row r="122346" ht="14.25" customHeight="1"/>
    <row r="122347" ht="14.25" customHeight="1"/>
    <row r="122348" ht="14.25" customHeight="1"/>
    <row r="122349" ht="14.25" customHeight="1"/>
    <row r="122350" ht="14.25" customHeight="1"/>
    <row r="122351" ht="14.25" customHeight="1"/>
    <row r="122352" ht="14.25" customHeight="1"/>
    <row r="122353" ht="14.25" customHeight="1"/>
    <row r="122354" ht="14.25" customHeight="1"/>
    <row r="122355" ht="14.25" customHeight="1"/>
    <row r="122356" ht="14.25" customHeight="1"/>
    <row r="122357" ht="14.25" customHeight="1"/>
    <row r="122358" ht="14.25" customHeight="1"/>
    <row r="122359" ht="14.25" customHeight="1"/>
    <row r="122360" ht="14.25" customHeight="1"/>
    <row r="122361" ht="14.25" customHeight="1"/>
    <row r="122362" ht="14.25" customHeight="1"/>
    <row r="122363" ht="14.25" customHeight="1"/>
    <row r="122364" ht="14.25" customHeight="1"/>
    <row r="122365" ht="14.25" customHeight="1"/>
    <row r="122366" ht="14.25" customHeight="1"/>
    <row r="122367" ht="14.25" customHeight="1"/>
    <row r="122368" ht="14.25" customHeight="1"/>
    <row r="122369" ht="14.25" customHeight="1"/>
    <row r="122370" ht="14.25" customHeight="1"/>
    <row r="122371" ht="14.25" customHeight="1"/>
    <row r="122372" ht="14.25" customHeight="1"/>
    <row r="122373" ht="14.25" customHeight="1"/>
    <row r="122374" ht="14.25" customHeight="1"/>
    <row r="122375" ht="14.25" customHeight="1"/>
    <row r="122376" ht="14.25" customHeight="1"/>
    <row r="122377" ht="14.25" customHeight="1"/>
    <row r="122378" ht="14.25" customHeight="1"/>
    <row r="122379" ht="14.25" customHeight="1"/>
    <row r="122380" ht="14.25" customHeight="1"/>
    <row r="122381" ht="14.25" customHeight="1"/>
    <row r="122382" ht="14.25" customHeight="1"/>
    <row r="122383" ht="14.25" customHeight="1"/>
    <row r="122384" ht="14.25" customHeight="1"/>
    <row r="122385" ht="14.25" customHeight="1"/>
    <row r="122386" ht="14.25" customHeight="1"/>
    <row r="122387" ht="14.25" customHeight="1"/>
    <row r="122388" ht="14.25" customHeight="1"/>
    <row r="122389" ht="14.25" customHeight="1"/>
    <row r="122390" ht="14.25" customHeight="1"/>
    <row r="122391" ht="14.25" customHeight="1"/>
    <row r="122392" ht="14.25" customHeight="1"/>
    <row r="122393" ht="14.25" customHeight="1"/>
    <row r="122394" ht="14.25" customHeight="1"/>
    <row r="122395" ht="14.25" customHeight="1"/>
    <row r="122396" ht="14.25" customHeight="1"/>
    <row r="122397" ht="14.25" customHeight="1"/>
    <row r="122398" ht="14.25" customHeight="1"/>
    <row r="122399" ht="14.25" customHeight="1"/>
    <row r="122400" ht="14.25" customHeight="1"/>
    <row r="122401" ht="14.25" customHeight="1"/>
    <row r="122402" ht="14.25" customHeight="1"/>
    <row r="122403" ht="14.25" customHeight="1"/>
    <row r="122404" ht="14.25" customHeight="1"/>
    <row r="122405" ht="14.25" customHeight="1"/>
    <row r="122406" ht="14.25" customHeight="1"/>
    <row r="122407" ht="14.25" customHeight="1"/>
    <row r="122408" ht="14.25" customHeight="1"/>
    <row r="122409" ht="14.25" customHeight="1"/>
    <row r="122410" ht="14.25" customHeight="1"/>
    <row r="122411" ht="14.25" customHeight="1"/>
    <row r="122412" ht="14.25" customHeight="1"/>
    <row r="122413" ht="14.25" customHeight="1"/>
    <row r="122414" ht="14.25" customHeight="1"/>
    <row r="122415" ht="14.25" customHeight="1"/>
    <row r="122416" ht="14.25" customHeight="1"/>
    <row r="122417" ht="14.25" customHeight="1"/>
    <row r="122418" ht="14.25" customHeight="1"/>
    <row r="122419" ht="14.25" customHeight="1"/>
    <row r="122420" ht="14.25" customHeight="1"/>
    <row r="122421" ht="14.25" customHeight="1"/>
    <row r="122422" ht="14.25" customHeight="1"/>
    <row r="122423" ht="14.25" customHeight="1"/>
    <row r="122424" ht="14.25" customHeight="1"/>
    <row r="122425" ht="14.25" customHeight="1"/>
    <row r="122426" ht="14.25" customHeight="1"/>
    <row r="122427" ht="14.25" customHeight="1"/>
    <row r="122428" ht="14.25" customHeight="1"/>
    <row r="122429" ht="14.25" customHeight="1"/>
    <row r="122430" ht="14.25" customHeight="1"/>
    <row r="122431" ht="14.25" customHeight="1"/>
    <row r="122432" ht="14.25" customHeight="1"/>
    <row r="122433" ht="14.25" customHeight="1"/>
    <row r="122434" ht="14.25" customHeight="1"/>
    <row r="122435" ht="14.25" customHeight="1"/>
    <row r="122436" ht="14.25" customHeight="1"/>
    <row r="122437" ht="14.25" customHeight="1"/>
    <row r="122438" ht="14.25" customHeight="1"/>
    <row r="122439" ht="14.25" customHeight="1"/>
    <row r="122440" ht="14.25" customHeight="1"/>
    <row r="122441" ht="14.25" customHeight="1"/>
    <row r="122442" ht="14.25" customHeight="1"/>
    <row r="122443" ht="14.25" customHeight="1"/>
    <row r="122444" ht="14.25" customHeight="1"/>
    <row r="122445" ht="14.25" customHeight="1"/>
    <row r="122446" ht="14.25" customHeight="1"/>
    <row r="122447" ht="14.25" customHeight="1"/>
    <row r="122448" ht="14.25" customHeight="1"/>
    <row r="122449" ht="14.25" customHeight="1"/>
    <row r="122450" ht="14.25" customHeight="1"/>
    <row r="122451" ht="14.25" customHeight="1"/>
    <row r="122452" ht="14.25" customHeight="1"/>
    <row r="122453" ht="14.25" customHeight="1"/>
    <row r="122454" ht="14.25" customHeight="1"/>
    <row r="122455" ht="14.25" customHeight="1"/>
    <row r="122456" ht="14.25" customHeight="1"/>
    <row r="122457" ht="14.25" customHeight="1"/>
    <row r="122458" ht="14.25" customHeight="1"/>
    <row r="122459" ht="14.25" customHeight="1"/>
    <row r="122460" ht="14.25" customHeight="1"/>
    <row r="122461" ht="14.25" customHeight="1"/>
    <row r="122462" ht="14.25" customHeight="1"/>
    <row r="122463" ht="14.25" customHeight="1"/>
    <row r="122464" ht="14.25" customHeight="1"/>
    <row r="122465" ht="14.25" customHeight="1"/>
    <row r="122466" ht="14.25" customHeight="1"/>
    <row r="122467" ht="14.25" customHeight="1"/>
    <row r="122468" ht="14.25" customHeight="1"/>
    <row r="122469" ht="14.25" customHeight="1"/>
    <row r="122470" ht="14.25" customHeight="1"/>
    <row r="122471" ht="14.25" customHeight="1"/>
    <row r="122472" ht="14.25" customHeight="1"/>
    <row r="122473" ht="14.25" customHeight="1"/>
    <row r="122474" ht="14.25" customHeight="1"/>
    <row r="122475" ht="14.25" customHeight="1"/>
    <row r="122476" ht="14.25" customHeight="1"/>
    <row r="122477" ht="14.25" customHeight="1"/>
    <row r="122478" ht="14.25" customHeight="1"/>
    <row r="122479" ht="14.25" customHeight="1"/>
    <row r="122480" ht="14.25" customHeight="1"/>
    <row r="122481" ht="14.25" customHeight="1"/>
    <row r="122482" ht="14.25" customHeight="1"/>
    <row r="122483" ht="14.25" customHeight="1"/>
    <row r="122484" ht="14.25" customHeight="1"/>
    <row r="122485" ht="14.25" customHeight="1"/>
    <row r="122486" ht="14.25" customHeight="1"/>
    <row r="122487" ht="14.25" customHeight="1"/>
    <row r="122488" ht="14.25" customHeight="1"/>
    <row r="122489" ht="14.25" customHeight="1"/>
    <row r="122490" ht="14.25" customHeight="1"/>
    <row r="122491" ht="14.25" customHeight="1"/>
    <row r="122492" ht="14.25" customHeight="1"/>
    <row r="122493" ht="14.25" customHeight="1"/>
    <row r="122494" ht="14.25" customHeight="1"/>
    <row r="122495" ht="14.25" customHeight="1"/>
    <row r="122496" ht="14.25" customHeight="1"/>
    <row r="122497" ht="14.25" customHeight="1"/>
    <row r="122498" ht="14.25" customHeight="1"/>
    <row r="122499" ht="14.25" customHeight="1"/>
    <row r="122500" ht="14.25" customHeight="1"/>
    <row r="122501" ht="14.25" customHeight="1"/>
    <row r="122502" ht="14.25" customHeight="1"/>
    <row r="122503" ht="14.25" customHeight="1"/>
    <row r="122504" ht="14.25" customHeight="1"/>
    <row r="122505" ht="14.25" customHeight="1"/>
    <row r="122506" ht="14.25" customHeight="1"/>
    <row r="122507" ht="14.25" customHeight="1"/>
    <row r="122508" ht="14.25" customHeight="1"/>
    <row r="122509" ht="14.25" customHeight="1"/>
    <row r="122510" ht="14.25" customHeight="1"/>
    <row r="122511" ht="14.25" customHeight="1"/>
    <row r="122512" ht="14.25" customHeight="1"/>
    <row r="122513" ht="14.25" customHeight="1"/>
    <row r="122514" ht="14.25" customHeight="1"/>
    <row r="122515" ht="14.25" customHeight="1"/>
    <row r="122516" ht="14.25" customHeight="1"/>
    <row r="122517" ht="14.25" customHeight="1"/>
    <row r="122518" ht="14.25" customHeight="1"/>
    <row r="122519" ht="14.25" customHeight="1"/>
    <row r="122520" ht="14.25" customHeight="1"/>
    <row r="122521" ht="14.25" customHeight="1"/>
    <row r="122522" ht="14.25" customHeight="1"/>
    <row r="122523" ht="14.25" customHeight="1"/>
    <row r="122524" ht="14.25" customHeight="1"/>
    <row r="122525" ht="14.25" customHeight="1"/>
    <row r="122526" ht="14.25" customHeight="1"/>
    <row r="122527" ht="14.25" customHeight="1"/>
    <row r="122528" ht="14.25" customHeight="1"/>
    <row r="122529" ht="14.25" customHeight="1"/>
    <row r="122530" ht="14.25" customHeight="1"/>
    <row r="122531" ht="14.25" customHeight="1"/>
    <row r="122532" ht="14.25" customHeight="1"/>
    <row r="122533" ht="14.25" customHeight="1"/>
    <row r="122534" ht="14.25" customHeight="1"/>
    <row r="122535" ht="14.25" customHeight="1"/>
    <row r="122536" ht="14.25" customHeight="1"/>
    <row r="122537" ht="14.25" customHeight="1"/>
    <row r="122538" ht="14.25" customHeight="1"/>
    <row r="122539" ht="14.25" customHeight="1"/>
    <row r="122540" ht="14.25" customHeight="1"/>
    <row r="122541" ht="14.25" customHeight="1"/>
    <row r="122542" ht="14.25" customHeight="1"/>
    <row r="122543" ht="14.25" customHeight="1"/>
    <row r="122544" ht="14.25" customHeight="1"/>
    <row r="122545" ht="14.25" customHeight="1"/>
    <row r="122546" ht="14.25" customHeight="1"/>
    <row r="122547" ht="14.25" customHeight="1"/>
    <row r="122548" ht="14.25" customHeight="1"/>
    <row r="122549" ht="14.25" customHeight="1"/>
    <row r="122550" ht="14.25" customHeight="1"/>
    <row r="122551" ht="14.25" customHeight="1"/>
    <row r="122552" ht="14.25" customHeight="1"/>
    <row r="122553" ht="14.25" customHeight="1"/>
    <row r="122554" ht="14.25" customHeight="1"/>
    <row r="122555" ht="14.25" customHeight="1"/>
    <row r="122556" ht="14.25" customHeight="1"/>
    <row r="122557" ht="14.25" customHeight="1"/>
    <row r="122558" ht="14.25" customHeight="1"/>
    <row r="122559" ht="14.25" customHeight="1"/>
    <row r="122560" ht="14.25" customHeight="1"/>
    <row r="122561" ht="14.25" customHeight="1"/>
    <row r="122562" ht="14.25" customHeight="1"/>
    <row r="122563" ht="14.25" customHeight="1"/>
    <row r="122564" ht="14.25" customHeight="1"/>
    <row r="122565" ht="14.25" customHeight="1"/>
    <row r="122566" ht="14.25" customHeight="1"/>
    <row r="122567" ht="14.25" customHeight="1"/>
    <row r="122568" ht="14.25" customHeight="1"/>
    <row r="122569" ht="14.25" customHeight="1"/>
    <row r="122570" ht="14.25" customHeight="1"/>
    <row r="122571" ht="14.25" customHeight="1"/>
    <row r="122572" ht="14.25" customHeight="1"/>
    <row r="122573" ht="14.25" customHeight="1"/>
    <row r="122574" ht="14.25" customHeight="1"/>
    <row r="122575" ht="14.25" customHeight="1"/>
    <row r="122576" ht="14.25" customHeight="1"/>
    <row r="122577" ht="14.25" customHeight="1"/>
    <row r="122578" ht="14.25" customHeight="1"/>
    <row r="122579" ht="14.25" customHeight="1"/>
    <row r="122580" ht="14.25" customHeight="1"/>
    <row r="122581" ht="14.25" customHeight="1"/>
    <row r="122582" ht="14.25" customHeight="1"/>
    <row r="122583" ht="14.25" customHeight="1"/>
    <row r="122584" ht="14.25" customHeight="1"/>
    <row r="122585" ht="14.25" customHeight="1"/>
    <row r="122586" ht="14.25" customHeight="1"/>
    <row r="122587" ht="14.25" customHeight="1"/>
    <row r="122588" ht="14.25" customHeight="1"/>
    <row r="122589" ht="14.25" customHeight="1"/>
    <row r="122590" ht="14.25" customHeight="1"/>
    <row r="122591" ht="14.25" customHeight="1"/>
    <row r="122592" ht="14.25" customHeight="1"/>
    <row r="122593" ht="14.25" customHeight="1"/>
    <row r="122594" ht="14.25" customHeight="1"/>
    <row r="122595" ht="14.25" customHeight="1"/>
    <row r="122596" ht="14.25" customHeight="1"/>
    <row r="122597" ht="14.25" customHeight="1"/>
    <row r="122598" ht="14.25" customHeight="1"/>
    <row r="122599" ht="14.25" customHeight="1"/>
    <row r="122600" ht="14.25" customHeight="1"/>
    <row r="122601" ht="14.25" customHeight="1"/>
    <row r="122602" ht="14.25" customHeight="1"/>
    <row r="122603" ht="14.25" customHeight="1"/>
    <row r="122604" ht="14.25" customHeight="1"/>
    <row r="122605" ht="14.25" customHeight="1"/>
    <row r="122606" ht="14.25" customHeight="1"/>
    <row r="122607" ht="14.25" customHeight="1"/>
    <row r="122608" ht="14.25" customHeight="1"/>
    <row r="122609" ht="14.25" customHeight="1"/>
    <row r="122610" ht="14.25" customHeight="1"/>
    <row r="122611" ht="14.25" customHeight="1"/>
    <row r="122612" ht="14.25" customHeight="1"/>
    <row r="122613" ht="14.25" customHeight="1"/>
    <row r="122614" ht="14.25" customHeight="1"/>
    <row r="122615" ht="14.25" customHeight="1"/>
    <row r="122616" ht="14.25" customHeight="1"/>
    <row r="122617" ht="14.25" customHeight="1"/>
    <row r="122618" ht="14.25" customHeight="1"/>
    <row r="122619" ht="14.25" customHeight="1"/>
    <row r="122620" ht="14.25" customHeight="1"/>
    <row r="122621" ht="14.25" customHeight="1"/>
    <row r="122622" ht="14.25" customHeight="1"/>
    <row r="122623" ht="14.25" customHeight="1"/>
    <row r="122624" ht="14.25" customHeight="1"/>
    <row r="122625" ht="14.25" customHeight="1"/>
    <row r="122626" ht="14.25" customHeight="1"/>
    <row r="122627" ht="14.25" customHeight="1"/>
    <row r="122628" ht="14.25" customHeight="1"/>
    <row r="122629" ht="14.25" customHeight="1"/>
    <row r="122630" ht="14.25" customHeight="1"/>
    <row r="122631" ht="14.25" customHeight="1"/>
    <row r="122632" ht="14.25" customHeight="1"/>
    <row r="122633" ht="14.25" customHeight="1"/>
    <row r="122634" ht="14.25" customHeight="1"/>
    <row r="122635" ht="14.25" customHeight="1"/>
    <row r="122636" ht="14.25" customHeight="1"/>
    <row r="122637" ht="14.25" customHeight="1"/>
    <row r="122638" ht="14.25" customHeight="1"/>
    <row r="122639" ht="14.25" customHeight="1"/>
    <row r="122640" ht="14.25" customHeight="1"/>
    <row r="122641" ht="14.25" customHeight="1"/>
    <row r="122642" ht="14.25" customHeight="1"/>
    <row r="122643" ht="14.25" customHeight="1"/>
    <row r="122644" ht="14.25" customHeight="1"/>
    <row r="122645" ht="14.25" customHeight="1"/>
    <row r="122646" ht="14.25" customHeight="1"/>
    <row r="122647" ht="14.25" customHeight="1"/>
    <row r="122648" ht="14.25" customHeight="1"/>
    <row r="122649" ht="14.25" customHeight="1"/>
    <row r="122650" ht="14.25" customHeight="1"/>
    <row r="122651" ht="14.25" customHeight="1"/>
    <row r="122652" ht="14.25" customHeight="1"/>
    <row r="122653" ht="14.25" customHeight="1"/>
    <row r="122654" ht="14.25" customHeight="1"/>
    <row r="122655" ht="14.25" customHeight="1"/>
    <row r="122656" ht="14.25" customHeight="1"/>
    <row r="122657" ht="14.25" customHeight="1"/>
    <row r="122658" ht="14.25" customHeight="1"/>
    <row r="122659" ht="14.25" customHeight="1"/>
    <row r="122660" ht="14.25" customHeight="1"/>
    <row r="122661" ht="14.25" customHeight="1"/>
    <row r="122662" ht="14.25" customHeight="1"/>
    <row r="122663" ht="14.25" customHeight="1"/>
    <row r="122664" ht="14.25" customHeight="1"/>
    <row r="122665" ht="14.25" customHeight="1"/>
    <row r="122666" ht="14.25" customHeight="1"/>
    <row r="122667" ht="14.25" customHeight="1"/>
    <row r="122668" ht="14.25" customHeight="1"/>
    <row r="122669" ht="14.25" customHeight="1"/>
    <row r="122670" ht="14.25" customHeight="1"/>
    <row r="122671" ht="14.25" customHeight="1"/>
    <row r="122672" ht="14.25" customHeight="1"/>
    <row r="122673" ht="14.25" customHeight="1"/>
    <row r="122674" ht="14.25" customHeight="1"/>
    <row r="122675" ht="14.25" customHeight="1"/>
    <row r="122676" ht="14.25" customHeight="1"/>
    <row r="122677" ht="14.25" customHeight="1"/>
    <row r="122678" ht="14.25" customHeight="1"/>
    <row r="122679" ht="14.25" customHeight="1"/>
    <row r="122680" ht="14.25" customHeight="1"/>
    <row r="122681" ht="14.25" customHeight="1"/>
    <row r="122682" ht="14.25" customHeight="1"/>
    <row r="122683" ht="14.25" customHeight="1"/>
    <row r="122684" ht="14.25" customHeight="1"/>
    <row r="122685" ht="14.25" customHeight="1"/>
    <row r="122686" ht="14.25" customHeight="1"/>
    <row r="122687" ht="14.25" customHeight="1"/>
    <row r="122688" ht="14.25" customHeight="1"/>
    <row r="122689" ht="14.25" customHeight="1"/>
    <row r="122690" ht="14.25" customHeight="1"/>
    <row r="122691" ht="14.25" customHeight="1"/>
    <row r="122692" ht="14.25" customHeight="1"/>
    <row r="122693" ht="14.25" customHeight="1"/>
    <row r="122694" ht="14.25" customHeight="1"/>
    <row r="122695" ht="14.25" customHeight="1"/>
    <row r="122696" ht="14.25" customHeight="1"/>
    <row r="122697" ht="14.25" customHeight="1"/>
    <row r="122698" ht="14.25" customHeight="1"/>
    <row r="122699" ht="14.25" customHeight="1"/>
    <row r="122700" ht="14.25" customHeight="1"/>
    <row r="122701" ht="14.25" customHeight="1"/>
    <row r="122702" ht="14.25" customHeight="1"/>
    <row r="122703" ht="14.25" customHeight="1"/>
    <row r="122704" ht="14.25" customHeight="1"/>
    <row r="122705" ht="14.25" customHeight="1"/>
    <row r="122706" ht="14.25" customHeight="1"/>
    <row r="122707" ht="14.25" customHeight="1"/>
    <row r="122708" ht="14.25" customHeight="1"/>
    <row r="122709" ht="14.25" customHeight="1"/>
    <row r="122710" ht="14.25" customHeight="1"/>
    <row r="122711" ht="14.25" customHeight="1"/>
    <row r="122712" ht="14.25" customHeight="1"/>
    <row r="122713" ht="14.25" customHeight="1"/>
    <row r="122714" ht="14.25" customHeight="1"/>
    <row r="122715" ht="14.25" customHeight="1"/>
    <row r="122716" ht="14.25" customHeight="1"/>
    <row r="122717" ht="14.25" customHeight="1"/>
    <row r="122718" ht="14.25" customHeight="1"/>
    <row r="122719" ht="14.25" customHeight="1"/>
    <row r="122720" ht="14.25" customHeight="1"/>
    <row r="122721" ht="14.25" customHeight="1"/>
    <row r="122722" ht="14.25" customHeight="1"/>
    <row r="122723" ht="14.25" customHeight="1"/>
    <row r="122724" ht="14.25" customHeight="1"/>
    <row r="122725" ht="14.25" customHeight="1"/>
    <row r="122726" ht="14.25" customHeight="1"/>
    <row r="122727" ht="14.25" customHeight="1"/>
    <row r="122728" ht="14.25" customHeight="1"/>
    <row r="122729" ht="14.25" customHeight="1"/>
    <row r="122730" ht="14.25" customHeight="1"/>
    <row r="122731" ht="14.25" customHeight="1"/>
    <row r="122732" ht="14.25" customHeight="1"/>
    <row r="122733" ht="14.25" customHeight="1"/>
    <row r="122734" ht="14.25" customHeight="1"/>
    <row r="122735" ht="14.25" customHeight="1"/>
    <row r="122736" ht="14.25" customHeight="1"/>
    <row r="122737" ht="14.25" customHeight="1"/>
    <row r="122738" ht="14.25" customHeight="1"/>
    <row r="122739" ht="14.25" customHeight="1"/>
    <row r="122740" ht="14.25" customHeight="1"/>
    <row r="122741" ht="14.25" customHeight="1"/>
    <row r="122742" ht="14.25" customHeight="1"/>
    <row r="122743" ht="14.25" customHeight="1"/>
    <row r="122744" ht="14.25" customHeight="1"/>
    <row r="122745" ht="14.25" customHeight="1"/>
    <row r="122746" ht="14.25" customHeight="1"/>
    <row r="122747" ht="14.25" customHeight="1"/>
    <row r="122748" ht="14.25" customHeight="1"/>
    <row r="122749" ht="14.25" customHeight="1"/>
    <row r="122750" ht="14.25" customHeight="1"/>
    <row r="122751" ht="14.25" customHeight="1"/>
    <row r="122752" ht="14.25" customHeight="1"/>
    <row r="122753" ht="14.25" customHeight="1"/>
    <row r="122754" ht="14.25" customHeight="1"/>
    <row r="122755" ht="14.25" customHeight="1"/>
    <row r="122756" ht="14.25" customHeight="1"/>
    <row r="122757" ht="14.25" customHeight="1"/>
    <row r="122758" ht="14.25" customHeight="1"/>
    <row r="122759" ht="14.25" customHeight="1"/>
    <row r="122760" ht="14.25" customHeight="1"/>
    <row r="122761" ht="14.25" customHeight="1"/>
    <row r="122762" ht="14.25" customHeight="1"/>
    <row r="122763" ht="14.25" customHeight="1"/>
    <row r="122764" ht="14.25" customHeight="1"/>
    <row r="122765" ht="14.25" customHeight="1"/>
    <row r="122766" ht="14.25" customHeight="1"/>
    <row r="122767" ht="14.25" customHeight="1"/>
    <row r="122768" ht="14.25" customHeight="1"/>
    <row r="122769" ht="14.25" customHeight="1"/>
    <row r="122770" ht="14.25" customHeight="1"/>
    <row r="122771" ht="14.25" customHeight="1"/>
    <row r="122772" ht="14.25" customHeight="1"/>
    <row r="122773" ht="14.25" customHeight="1"/>
    <row r="122774" ht="14.25" customHeight="1"/>
    <row r="122775" ht="14.25" customHeight="1"/>
    <row r="122776" ht="14.25" customHeight="1"/>
    <row r="122777" ht="14.25" customHeight="1"/>
    <row r="122778" ht="14.25" customHeight="1"/>
    <row r="122779" ht="14.25" customHeight="1"/>
    <row r="122780" ht="14.25" customHeight="1"/>
    <row r="122781" ht="14.25" customHeight="1"/>
    <row r="122782" ht="14.25" customHeight="1"/>
    <row r="122783" ht="14.25" customHeight="1"/>
    <row r="122784" ht="14.25" customHeight="1"/>
    <row r="122785" ht="14.25" customHeight="1"/>
    <row r="122786" ht="14.25" customHeight="1"/>
    <row r="122787" ht="14.25" customHeight="1"/>
    <row r="122788" ht="14.25" customHeight="1"/>
    <row r="122789" ht="14.25" customHeight="1"/>
    <row r="122790" ht="14.25" customHeight="1"/>
    <row r="122791" ht="14.25" customHeight="1"/>
    <row r="122792" ht="14.25" customHeight="1"/>
    <row r="122793" ht="14.25" customHeight="1"/>
    <row r="122794" ht="14.25" customHeight="1"/>
    <row r="122795" ht="14.25" customHeight="1"/>
    <row r="122796" ht="14.25" customHeight="1"/>
    <row r="122797" ht="14.25" customHeight="1"/>
    <row r="122798" ht="14.25" customHeight="1"/>
    <row r="122799" ht="14.25" customHeight="1"/>
    <row r="122800" ht="14.25" customHeight="1"/>
    <row r="122801" ht="14.25" customHeight="1"/>
    <row r="122802" ht="14.25" customHeight="1"/>
    <row r="122803" ht="14.25" customHeight="1"/>
    <row r="122804" ht="14.25" customHeight="1"/>
    <row r="122805" ht="14.25" customHeight="1"/>
    <row r="122806" ht="14.25" customHeight="1"/>
    <row r="122807" ht="14.25" customHeight="1"/>
    <row r="122808" ht="14.25" customHeight="1"/>
    <row r="122809" ht="14.25" customHeight="1"/>
    <row r="122810" ht="14.25" customHeight="1"/>
    <row r="122811" ht="14.25" customHeight="1"/>
    <row r="122812" ht="14.25" customHeight="1"/>
    <row r="122813" ht="14.25" customHeight="1"/>
    <row r="122814" ht="14.25" customHeight="1"/>
    <row r="122815" ht="14.25" customHeight="1"/>
    <row r="122816" ht="14.25" customHeight="1"/>
    <row r="122817" ht="14.25" customHeight="1"/>
    <row r="122818" ht="14.25" customHeight="1"/>
    <row r="122819" ht="14.25" customHeight="1"/>
    <row r="122820" ht="14.25" customHeight="1"/>
    <row r="122821" ht="14.25" customHeight="1"/>
    <row r="122822" ht="14.25" customHeight="1"/>
    <row r="122823" ht="14.25" customHeight="1"/>
    <row r="122824" ht="14.25" customHeight="1"/>
    <row r="122825" ht="14.25" customHeight="1"/>
    <row r="122826" ht="14.25" customHeight="1"/>
    <row r="122827" ht="14.25" customHeight="1"/>
    <row r="122828" ht="14.25" customHeight="1"/>
    <row r="122829" ht="14.25" customHeight="1"/>
    <row r="122830" ht="14.25" customHeight="1"/>
    <row r="122831" ht="14.25" customHeight="1"/>
    <row r="122832" ht="14.25" customHeight="1"/>
    <row r="122833" ht="14.25" customHeight="1"/>
    <row r="122834" ht="14.25" customHeight="1"/>
    <row r="122835" ht="14.25" customHeight="1"/>
    <row r="122836" ht="14.25" customHeight="1"/>
    <row r="122837" ht="14.25" customHeight="1"/>
    <row r="122838" ht="14.25" customHeight="1"/>
    <row r="122839" ht="14.25" customHeight="1"/>
    <row r="122840" ht="14.25" customHeight="1"/>
    <row r="122841" ht="14.25" customHeight="1"/>
    <row r="122842" ht="14.25" customHeight="1"/>
    <row r="122843" ht="14.25" customHeight="1"/>
    <row r="122844" ht="14.25" customHeight="1"/>
    <row r="122845" ht="14.25" customHeight="1"/>
    <row r="122846" ht="14.25" customHeight="1"/>
    <row r="122847" ht="14.25" customHeight="1"/>
    <row r="122848" ht="14.25" customHeight="1"/>
    <row r="122849" ht="14.25" customHeight="1"/>
    <row r="122850" ht="14.25" customHeight="1"/>
    <row r="122851" ht="14.25" customHeight="1"/>
    <row r="122852" ht="14.25" customHeight="1"/>
    <row r="122853" ht="14.25" customHeight="1"/>
    <row r="122854" ht="14.25" customHeight="1"/>
    <row r="122855" ht="14.25" customHeight="1"/>
    <row r="122856" ht="14.25" customHeight="1"/>
    <row r="122857" ht="14.25" customHeight="1"/>
    <row r="122858" ht="14.25" customHeight="1"/>
    <row r="122859" ht="14.25" customHeight="1"/>
    <row r="122860" ht="14.25" customHeight="1"/>
    <row r="122861" ht="14.25" customHeight="1"/>
    <row r="122862" ht="14.25" customHeight="1"/>
    <row r="122863" ht="14.25" customHeight="1"/>
    <row r="122864" ht="14.25" customHeight="1"/>
    <row r="122865" ht="14.25" customHeight="1"/>
    <row r="122866" ht="14.25" customHeight="1"/>
    <row r="122867" ht="14.25" customHeight="1"/>
    <row r="122868" ht="14.25" customHeight="1"/>
    <row r="122869" ht="14.25" customHeight="1"/>
    <row r="122870" ht="14.25" customHeight="1"/>
    <row r="122871" ht="14.25" customHeight="1"/>
    <row r="122872" ht="14.25" customHeight="1"/>
    <row r="122873" ht="14.25" customHeight="1"/>
    <row r="122874" ht="14.25" customHeight="1"/>
    <row r="122875" ht="14.25" customHeight="1"/>
    <row r="122876" ht="14.25" customHeight="1"/>
    <row r="122877" ht="14.25" customHeight="1"/>
    <row r="122878" ht="14.25" customHeight="1"/>
    <row r="122879" ht="14.25" customHeight="1"/>
    <row r="122880" ht="14.25" customHeight="1"/>
    <row r="122881" ht="14.25" customHeight="1"/>
    <row r="122882" ht="14.25" customHeight="1"/>
    <row r="122883" ht="14.25" customHeight="1"/>
    <row r="122884" ht="14.25" customHeight="1"/>
    <row r="122885" ht="14.25" customHeight="1"/>
    <row r="122886" ht="14.25" customHeight="1"/>
    <row r="122887" ht="14.25" customHeight="1"/>
    <row r="122888" ht="14.25" customHeight="1"/>
    <row r="122889" ht="14.25" customHeight="1"/>
    <row r="122890" ht="14.25" customHeight="1"/>
    <row r="122891" ht="14.25" customHeight="1"/>
    <row r="122892" ht="14.25" customHeight="1"/>
    <row r="122893" ht="14.25" customHeight="1"/>
    <row r="122894" ht="14.25" customHeight="1"/>
    <row r="122895" ht="14.25" customHeight="1"/>
    <row r="122896" ht="14.25" customHeight="1"/>
    <row r="122897" ht="14.25" customHeight="1"/>
    <row r="122898" ht="14.25" customHeight="1"/>
    <row r="122899" ht="14.25" customHeight="1"/>
    <row r="122900" ht="14.25" customHeight="1"/>
    <row r="122901" ht="14.25" customHeight="1"/>
    <row r="122902" ht="14.25" customHeight="1"/>
    <row r="122903" ht="14.25" customHeight="1"/>
    <row r="122904" ht="14.25" customHeight="1"/>
    <row r="122905" ht="14.25" customHeight="1"/>
    <row r="122906" ht="14.25" customHeight="1"/>
    <row r="122907" ht="14.25" customHeight="1"/>
    <row r="122908" ht="14.25" customHeight="1"/>
    <row r="122909" ht="14.25" customHeight="1"/>
    <row r="122910" ht="14.25" customHeight="1"/>
    <row r="122911" ht="14.25" customHeight="1"/>
    <row r="122912" ht="14.25" customHeight="1"/>
    <row r="122913" ht="14.25" customHeight="1"/>
    <row r="122914" ht="14.25" customHeight="1"/>
    <row r="122915" ht="14.25" customHeight="1"/>
    <row r="122916" ht="14.25" customHeight="1"/>
    <row r="122917" ht="14.25" customHeight="1"/>
    <row r="122918" ht="14.25" customHeight="1"/>
    <row r="122919" ht="14.25" customHeight="1"/>
    <row r="122920" ht="14.25" customHeight="1"/>
    <row r="122921" ht="14.25" customHeight="1"/>
    <row r="122922" ht="14.25" customHeight="1"/>
    <row r="122923" ht="14.25" customHeight="1"/>
    <row r="122924" ht="14.25" customHeight="1"/>
    <row r="122925" ht="14.25" customHeight="1"/>
    <row r="122926" ht="14.25" customHeight="1"/>
    <row r="122927" ht="14.25" customHeight="1"/>
    <row r="122928" ht="14.25" customHeight="1"/>
    <row r="122929" ht="14.25" customHeight="1"/>
    <row r="122930" ht="14.25" customHeight="1"/>
    <row r="122931" ht="14.25" customHeight="1"/>
    <row r="122932" ht="14.25" customHeight="1"/>
    <row r="122933" ht="14.25" customHeight="1"/>
    <row r="122934" ht="14.25" customHeight="1"/>
    <row r="122935" ht="14.25" customHeight="1"/>
    <row r="122936" ht="14.25" customHeight="1"/>
    <row r="122937" ht="14.25" customHeight="1"/>
    <row r="122938" ht="14.25" customHeight="1"/>
    <row r="122939" ht="14.25" customHeight="1"/>
    <row r="122940" ht="14.25" customHeight="1"/>
    <row r="122941" ht="14.25" customHeight="1"/>
    <row r="122942" ht="14.25" customHeight="1"/>
    <row r="122943" ht="14.25" customHeight="1"/>
    <row r="122944" ht="14.25" customHeight="1"/>
    <row r="122945" ht="14.25" customHeight="1"/>
    <row r="122946" ht="14.25" customHeight="1"/>
    <row r="122947" ht="14.25" customHeight="1"/>
    <row r="122948" ht="14.25" customHeight="1"/>
    <row r="122949" ht="14.25" customHeight="1"/>
    <row r="122950" ht="14.25" customHeight="1"/>
    <row r="122951" ht="14.25" customHeight="1"/>
    <row r="122952" ht="14.25" customHeight="1"/>
    <row r="122953" ht="14.25" customHeight="1"/>
    <row r="122954" ht="14.25" customHeight="1"/>
    <row r="122955" ht="14.25" customHeight="1"/>
    <row r="122956" ht="14.25" customHeight="1"/>
    <row r="122957" ht="14.25" customHeight="1"/>
    <row r="122958" ht="14.25" customHeight="1"/>
    <row r="122959" ht="14.25" customHeight="1"/>
    <row r="122960" ht="14.25" customHeight="1"/>
    <row r="122961" ht="14.25" customHeight="1"/>
    <row r="122962" ht="14.25" customHeight="1"/>
    <row r="122963" ht="14.25" customHeight="1"/>
    <row r="122964" ht="14.25" customHeight="1"/>
    <row r="122965" ht="14.25" customHeight="1"/>
    <row r="122966" ht="14.25" customHeight="1"/>
    <row r="122967" ht="14.25" customHeight="1"/>
    <row r="122968" ht="14.25" customHeight="1"/>
    <row r="122969" ht="14.25" customHeight="1"/>
    <row r="122970" ht="14.25" customHeight="1"/>
    <row r="122971" ht="14.25" customHeight="1"/>
    <row r="122972" ht="14.25" customHeight="1"/>
    <row r="122973" ht="14.25" customHeight="1"/>
    <row r="122974" ht="14.25" customHeight="1"/>
    <row r="122975" ht="14.25" customHeight="1"/>
    <row r="122976" ht="14.25" customHeight="1"/>
    <row r="122977" ht="14.25" customHeight="1"/>
    <row r="122978" ht="14.25" customHeight="1"/>
    <row r="122979" ht="14.25" customHeight="1"/>
    <row r="122980" ht="14.25" customHeight="1"/>
    <row r="122981" ht="14.25" customHeight="1"/>
    <row r="122982" ht="14.25" customHeight="1"/>
    <row r="122983" ht="14.25" customHeight="1"/>
    <row r="122984" ht="14.25" customHeight="1"/>
    <row r="122985" ht="14.25" customHeight="1"/>
    <row r="122986" ht="14.25" customHeight="1"/>
    <row r="122987" ht="14.25" customHeight="1"/>
    <row r="122988" ht="14.25" customHeight="1"/>
    <row r="122989" ht="14.25" customHeight="1"/>
    <row r="122990" ht="14.25" customHeight="1"/>
    <row r="122991" ht="14.25" customHeight="1"/>
    <row r="122992" ht="14.25" customHeight="1"/>
    <row r="122993" ht="14.25" customHeight="1"/>
    <row r="122994" ht="14.25" customHeight="1"/>
    <row r="122995" ht="14.25" customHeight="1"/>
    <row r="122996" ht="14.25" customHeight="1"/>
    <row r="122997" ht="14.25" customHeight="1"/>
    <row r="122998" ht="14.25" customHeight="1"/>
    <row r="122999" ht="14.25" customHeight="1"/>
    <row r="123000" ht="14.25" customHeight="1"/>
    <row r="123001" ht="14.25" customHeight="1"/>
    <row r="123002" ht="14.25" customHeight="1"/>
    <row r="123003" ht="14.25" customHeight="1"/>
    <row r="123004" ht="14.25" customHeight="1"/>
    <row r="123005" ht="14.25" customHeight="1"/>
    <row r="123006" ht="14.25" customHeight="1"/>
    <row r="123007" ht="14.25" customHeight="1"/>
    <row r="123008" ht="14.25" customHeight="1"/>
    <row r="123009" ht="14.25" customHeight="1"/>
    <row r="123010" ht="14.25" customHeight="1"/>
    <row r="123011" ht="14.25" customHeight="1"/>
    <row r="123012" ht="14.25" customHeight="1"/>
    <row r="123013" ht="14.25" customHeight="1"/>
    <row r="123014" ht="14.25" customHeight="1"/>
    <row r="123015" ht="14.25" customHeight="1"/>
    <row r="123016" ht="14.25" customHeight="1"/>
    <row r="123017" ht="14.25" customHeight="1"/>
    <row r="123018" ht="14.25" customHeight="1"/>
    <row r="123019" ht="14.25" customHeight="1"/>
    <row r="123020" ht="14.25" customHeight="1"/>
    <row r="123021" ht="14.25" customHeight="1"/>
    <row r="123022" ht="14.25" customHeight="1"/>
    <row r="123023" ht="14.25" customHeight="1"/>
    <row r="123024" ht="14.25" customHeight="1"/>
    <row r="123025" ht="14.25" customHeight="1"/>
    <row r="123026" ht="14.25" customHeight="1"/>
    <row r="123027" ht="14.25" customHeight="1"/>
    <row r="123028" ht="14.25" customHeight="1"/>
    <row r="123029" ht="14.25" customHeight="1"/>
    <row r="123030" ht="14.25" customHeight="1"/>
    <row r="123031" ht="14.25" customHeight="1"/>
    <row r="123032" ht="14.25" customHeight="1"/>
    <row r="123033" ht="14.25" customHeight="1"/>
    <row r="123034" ht="14.25" customHeight="1"/>
    <row r="123035" ht="14.25" customHeight="1"/>
    <row r="123036" ht="14.25" customHeight="1"/>
    <row r="123037" ht="14.25" customHeight="1"/>
    <row r="123038" ht="14.25" customHeight="1"/>
    <row r="123039" ht="14.25" customHeight="1"/>
    <row r="123040" ht="14.25" customHeight="1"/>
    <row r="123041" ht="14.25" customHeight="1"/>
    <row r="123042" ht="14.25" customHeight="1"/>
    <row r="123043" ht="14.25" customHeight="1"/>
    <row r="123044" ht="14.25" customHeight="1"/>
    <row r="123045" ht="14.25" customHeight="1"/>
    <row r="123046" ht="14.25" customHeight="1"/>
    <row r="123047" ht="14.25" customHeight="1"/>
    <row r="123048" ht="14.25" customHeight="1"/>
    <row r="123049" ht="14.25" customHeight="1"/>
    <row r="123050" ht="14.25" customHeight="1"/>
    <row r="123051" ht="14.25" customHeight="1"/>
    <row r="123052" ht="14.25" customHeight="1"/>
    <row r="123053" ht="14.25" customHeight="1"/>
    <row r="123054" ht="14.25" customHeight="1"/>
    <row r="123055" ht="14.25" customHeight="1"/>
    <row r="123056" ht="14.25" customHeight="1"/>
    <row r="123057" ht="14.25" customHeight="1"/>
    <row r="123058" ht="14.25" customHeight="1"/>
    <row r="123059" ht="14.25" customHeight="1"/>
    <row r="123060" ht="14.25" customHeight="1"/>
    <row r="123061" ht="14.25" customHeight="1"/>
    <row r="123062" ht="14.25" customHeight="1"/>
    <row r="123063" ht="14.25" customHeight="1"/>
    <row r="123064" ht="14.25" customHeight="1"/>
    <row r="123065" ht="14.25" customHeight="1"/>
    <row r="123066" ht="14.25" customHeight="1"/>
    <row r="123067" ht="14.25" customHeight="1"/>
    <row r="123068" ht="14.25" customHeight="1"/>
    <row r="123069" ht="14.25" customHeight="1"/>
    <row r="123070" ht="14.25" customHeight="1"/>
    <row r="123071" ht="14.25" customHeight="1"/>
    <row r="123072" ht="14.25" customHeight="1"/>
    <row r="123073" ht="14.25" customHeight="1"/>
    <row r="123074" ht="14.25" customHeight="1"/>
    <row r="123075" ht="14.25" customHeight="1"/>
    <row r="123076" ht="14.25" customHeight="1"/>
    <row r="123077" ht="14.25" customHeight="1"/>
    <row r="123078" ht="14.25" customHeight="1"/>
    <row r="123079" ht="14.25" customHeight="1"/>
    <row r="123080" ht="14.25" customHeight="1"/>
    <row r="123081" ht="14.25" customHeight="1"/>
    <row r="123082" ht="14.25" customHeight="1"/>
    <row r="123083" ht="14.25" customHeight="1"/>
    <row r="123084" ht="14.25" customHeight="1"/>
    <row r="123085" ht="14.25" customHeight="1"/>
    <row r="123086" ht="14.25" customHeight="1"/>
    <row r="123087" ht="14.25" customHeight="1"/>
    <row r="123088" ht="14.25" customHeight="1"/>
    <row r="123089" ht="14.25" customHeight="1"/>
    <row r="123090" ht="14.25" customHeight="1"/>
    <row r="123091" ht="14.25" customHeight="1"/>
    <row r="123092" ht="14.25" customHeight="1"/>
    <row r="123093" ht="14.25" customHeight="1"/>
    <row r="123094" ht="14.25" customHeight="1"/>
    <row r="123095" ht="14.25" customHeight="1"/>
    <row r="123096" ht="14.25" customHeight="1"/>
    <row r="123097" ht="14.25" customHeight="1"/>
    <row r="123098" ht="14.25" customHeight="1"/>
    <row r="123099" ht="14.25" customHeight="1"/>
    <row r="123100" ht="14.25" customHeight="1"/>
    <row r="123101" ht="14.25" customHeight="1"/>
    <row r="123102" ht="14.25" customHeight="1"/>
    <row r="123103" ht="14.25" customHeight="1"/>
    <row r="123104" ht="14.25" customHeight="1"/>
    <row r="123105" ht="14.25" customHeight="1"/>
    <row r="123106" ht="14.25" customHeight="1"/>
    <row r="123107" ht="14.25" customHeight="1"/>
    <row r="123108" ht="14.25" customHeight="1"/>
    <row r="123109" ht="14.25" customHeight="1"/>
    <row r="123110" ht="14.25" customHeight="1"/>
    <row r="123111" ht="14.25" customHeight="1"/>
    <row r="123112" ht="14.25" customHeight="1"/>
    <row r="123113" ht="14.25" customHeight="1"/>
    <row r="123114" ht="14.25" customHeight="1"/>
    <row r="123115" ht="14.25" customHeight="1"/>
    <row r="123116" ht="14.25" customHeight="1"/>
    <row r="123117" ht="14.25" customHeight="1"/>
    <row r="123118" ht="14.25" customHeight="1"/>
    <row r="123119" ht="14.25" customHeight="1"/>
    <row r="123120" ht="14.25" customHeight="1"/>
    <row r="123121" ht="14.25" customHeight="1"/>
    <row r="123122" ht="14.25" customHeight="1"/>
    <row r="123123" ht="14.25" customHeight="1"/>
    <row r="123124" ht="14.25" customHeight="1"/>
    <row r="123125" ht="14.25" customHeight="1"/>
    <row r="123126" ht="14.25" customHeight="1"/>
    <row r="123127" ht="14.25" customHeight="1"/>
    <row r="123128" ht="14.25" customHeight="1"/>
    <row r="123129" ht="14.25" customHeight="1"/>
    <row r="123130" ht="14.25" customHeight="1"/>
    <row r="123131" ht="14.25" customHeight="1"/>
    <row r="123132" ht="14.25" customHeight="1"/>
    <row r="123133" ht="14.25" customHeight="1"/>
    <row r="123134" ht="14.25" customHeight="1"/>
    <row r="123135" ht="14.25" customHeight="1"/>
    <row r="123136" ht="14.25" customHeight="1"/>
    <row r="123137" ht="14.25" customHeight="1"/>
    <row r="123138" ht="14.25" customHeight="1"/>
    <row r="123139" ht="14.25" customHeight="1"/>
    <row r="123140" ht="14.25" customHeight="1"/>
    <row r="123141" ht="14.25" customHeight="1"/>
    <row r="123142" ht="14.25" customHeight="1"/>
    <row r="123143" ht="14.25" customHeight="1"/>
    <row r="123144" ht="14.25" customHeight="1"/>
    <row r="123145" ht="14.25" customHeight="1"/>
    <row r="123146" ht="14.25" customHeight="1"/>
    <row r="123147" ht="14.25" customHeight="1"/>
    <row r="123148" ht="14.25" customHeight="1"/>
    <row r="123149" ht="14.25" customHeight="1"/>
    <row r="123150" ht="14.25" customHeight="1"/>
    <row r="123151" ht="14.25" customHeight="1"/>
    <row r="123152" ht="14.25" customHeight="1"/>
    <row r="123153" ht="14.25" customHeight="1"/>
    <row r="123154" ht="14.25" customHeight="1"/>
    <row r="123155" ht="14.25" customHeight="1"/>
    <row r="123156" ht="14.25" customHeight="1"/>
    <row r="123157" ht="14.25" customHeight="1"/>
    <row r="123158" ht="14.25" customHeight="1"/>
    <row r="123159" ht="14.25" customHeight="1"/>
    <row r="123160" ht="14.25" customHeight="1"/>
    <row r="123161" ht="14.25" customHeight="1"/>
    <row r="123162" ht="14.25" customHeight="1"/>
    <row r="123163" ht="14.25" customHeight="1"/>
    <row r="123164" ht="14.25" customHeight="1"/>
    <row r="123165" ht="14.25" customHeight="1"/>
    <row r="123166" ht="14.25" customHeight="1"/>
    <row r="123167" ht="14.25" customHeight="1"/>
    <row r="123168" ht="14.25" customHeight="1"/>
    <row r="123169" ht="14.25" customHeight="1"/>
    <row r="123170" ht="14.25" customHeight="1"/>
    <row r="123171" ht="14.25" customHeight="1"/>
    <row r="123172" ht="14.25" customHeight="1"/>
    <row r="123173" ht="14.25" customHeight="1"/>
    <row r="123174" ht="14.25" customHeight="1"/>
    <row r="123175" ht="14.25" customHeight="1"/>
    <row r="123176" ht="14.25" customHeight="1"/>
    <row r="123177" ht="14.25" customHeight="1"/>
    <row r="123178" ht="14.25" customHeight="1"/>
    <row r="123179" ht="14.25" customHeight="1"/>
    <row r="123180" ht="14.25" customHeight="1"/>
    <row r="123181" ht="14.25" customHeight="1"/>
    <row r="123182" ht="14.25" customHeight="1"/>
    <row r="123183" ht="14.25" customHeight="1"/>
    <row r="123184" ht="14.25" customHeight="1"/>
    <row r="123185" ht="14.25" customHeight="1"/>
    <row r="123186" ht="14.25" customHeight="1"/>
    <row r="123187" ht="14.25" customHeight="1"/>
    <row r="123188" ht="14.25" customHeight="1"/>
    <row r="123189" ht="14.25" customHeight="1"/>
    <row r="123190" ht="14.25" customHeight="1"/>
    <row r="123191" ht="14.25" customHeight="1"/>
    <row r="123192" ht="14.25" customHeight="1"/>
    <row r="123193" ht="14.25" customHeight="1"/>
    <row r="123194" ht="14.25" customHeight="1"/>
    <row r="123195" ht="14.25" customHeight="1"/>
    <row r="123196" ht="14.25" customHeight="1"/>
    <row r="123197" ht="14.25" customHeight="1"/>
    <row r="123198" ht="14.25" customHeight="1"/>
    <row r="123199" ht="14.25" customHeight="1"/>
    <row r="123200" ht="14.25" customHeight="1"/>
    <row r="123201" ht="14.25" customHeight="1"/>
    <row r="123202" ht="14.25" customHeight="1"/>
    <row r="123203" ht="14.25" customHeight="1"/>
    <row r="123204" ht="14.25" customHeight="1"/>
    <row r="123205" ht="14.25" customHeight="1"/>
    <row r="123206" ht="14.25" customHeight="1"/>
    <row r="123207" ht="14.25" customHeight="1"/>
    <row r="123208" ht="14.25" customHeight="1"/>
    <row r="123209" ht="14.25" customHeight="1"/>
    <row r="123210" ht="14.25" customHeight="1"/>
    <row r="123211" ht="14.25" customHeight="1"/>
    <row r="123212" ht="14.25" customHeight="1"/>
    <row r="123213" ht="14.25" customHeight="1"/>
    <row r="123214" ht="14.25" customHeight="1"/>
    <row r="123215" ht="14.25" customHeight="1"/>
    <row r="123216" ht="14.25" customHeight="1"/>
    <row r="123217" ht="14.25" customHeight="1"/>
    <row r="123218" ht="14.25" customHeight="1"/>
    <row r="123219" ht="14.25" customHeight="1"/>
    <row r="123220" ht="14.25" customHeight="1"/>
    <row r="123221" ht="14.25" customHeight="1"/>
    <row r="123222" ht="14.25" customHeight="1"/>
    <row r="123223" ht="14.25" customHeight="1"/>
    <row r="123224" ht="14.25" customHeight="1"/>
    <row r="123225" ht="14.25" customHeight="1"/>
    <row r="123226" ht="14.25" customHeight="1"/>
    <row r="123227" ht="14.25" customHeight="1"/>
    <row r="123228" ht="14.25" customHeight="1"/>
    <row r="123229" ht="14.25" customHeight="1"/>
    <row r="123230" ht="14.25" customHeight="1"/>
    <row r="123231" ht="14.25" customHeight="1"/>
    <row r="123232" ht="14.25" customHeight="1"/>
    <row r="123233" ht="14.25" customHeight="1"/>
    <row r="123234" ht="14.25" customHeight="1"/>
    <row r="123235" ht="14.25" customHeight="1"/>
    <row r="123236" ht="14.25" customHeight="1"/>
    <row r="123237" ht="14.25" customHeight="1"/>
    <row r="123238" ht="14.25" customHeight="1"/>
    <row r="123239" ht="14.25" customHeight="1"/>
    <row r="123240" ht="14.25" customHeight="1"/>
    <row r="123241" ht="14.25" customHeight="1"/>
    <row r="123242" ht="14.25" customHeight="1"/>
    <row r="123243" ht="14.25" customHeight="1"/>
    <row r="123244" ht="14.25" customHeight="1"/>
    <row r="123245" ht="14.25" customHeight="1"/>
    <row r="123246" ht="14.25" customHeight="1"/>
    <row r="123247" ht="14.25" customHeight="1"/>
    <row r="123248" ht="14.25" customHeight="1"/>
    <row r="123249" ht="14.25" customHeight="1"/>
    <row r="123250" ht="14.25" customHeight="1"/>
    <row r="123251" ht="14.25" customHeight="1"/>
    <row r="123252" ht="14.25" customHeight="1"/>
    <row r="123253" ht="14.25" customHeight="1"/>
    <row r="123254" ht="14.25" customHeight="1"/>
    <row r="123255" ht="14.25" customHeight="1"/>
    <row r="123256" ht="14.25" customHeight="1"/>
    <row r="123257" ht="14.25" customHeight="1"/>
    <row r="123258" ht="14.25" customHeight="1"/>
    <row r="123259" ht="14.25" customHeight="1"/>
    <row r="123260" ht="14.25" customHeight="1"/>
    <row r="123261" ht="14.25" customHeight="1"/>
    <row r="123262" ht="14.25" customHeight="1"/>
    <row r="123263" ht="14.25" customHeight="1"/>
    <row r="123264" ht="14.25" customHeight="1"/>
    <row r="123265" ht="14.25" customHeight="1"/>
    <row r="123266" ht="14.25" customHeight="1"/>
    <row r="123267" ht="14.25" customHeight="1"/>
    <row r="123268" ht="14.25" customHeight="1"/>
    <row r="123269" ht="14.25" customHeight="1"/>
    <row r="123270" ht="14.25" customHeight="1"/>
    <row r="123271" ht="14.25" customHeight="1"/>
    <row r="123272" ht="14.25" customHeight="1"/>
    <row r="123273" ht="14.25" customHeight="1"/>
    <row r="123274" ht="14.25" customHeight="1"/>
    <row r="123275" ht="14.25" customHeight="1"/>
    <row r="123276" ht="14.25" customHeight="1"/>
    <row r="123277" ht="14.25" customHeight="1"/>
    <row r="123278" ht="14.25" customHeight="1"/>
    <row r="123279" ht="14.25" customHeight="1"/>
    <row r="123280" ht="14.25" customHeight="1"/>
    <row r="123281" ht="14.25" customHeight="1"/>
    <row r="123282" ht="14.25" customHeight="1"/>
    <row r="123283" ht="14.25" customHeight="1"/>
    <row r="123284" ht="14.25" customHeight="1"/>
    <row r="123285" ht="14.25" customHeight="1"/>
    <row r="123286" ht="14.25" customHeight="1"/>
    <row r="123287" ht="14.25" customHeight="1"/>
    <row r="123288" ht="14.25" customHeight="1"/>
    <row r="123289" ht="14.25" customHeight="1"/>
    <row r="123290" ht="14.25" customHeight="1"/>
    <row r="123291" ht="14.25" customHeight="1"/>
    <row r="123292" ht="14.25" customHeight="1"/>
    <row r="123293" ht="14.25" customHeight="1"/>
    <row r="123294" ht="14.25" customHeight="1"/>
    <row r="123295" ht="14.25" customHeight="1"/>
    <row r="123296" ht="14.25" customHeight="1"/>
    <row r="123297" ht="14.25" customHeight="1"/>
    <row r="123298" ht="14.25" customHeight="1"/>
    <row r="123299" ht="14.25" customHeight="1"/>
    <row r="123300" ht="14.25" customHeight="1"/>
    <row r="123301" ht="14.25" customHeight="1"/>
    <row r="123302" ht="14.25" customHeight="1"/>
    <row r="123303" ht="14.25" customHeight="1"/>
    <row r="123304" ht="14.25" customHeight="1"/>
    <row r="123305" ht="14.25" customHeight="1"/>
    <row r="123306" ht="14.25" customHeight="1"/>
    <row r="123307" ht="14.25" customHeight="1"/>
    <row r="123308" ht="14.25" customHeight="1"/>
    <row r="123309" ht="14.25" customHeight="1"/>
    <row r="123310" ht="14.25" customHeight="1"/>
    <row r="123311" ht="14.25" customHeight="1"/>
    <row r="123312" ht="14.25" customHeight="1"/>
    <row r="123313" ht="14.25" customHeight="1"/>
    <row r="123314" ht="14.25" customHeight="1"/>
    <row r="123315" ht="14.25" customHeight="1"/>
    <row r="123316" ht="14.25" customHeight="1"/>
    <row r="123317" ht="14.25" customHeight="1"/>
    <row r="123318" ht="14.25" customHeight="1"/>
    <row r="123319" ht="14.25" customHeight="1"/>
    <row r="123320" ht="14.25" customHeight="1"/>
    <row r="123321" ht="14.25" customHeight="1"/>
    <row r="123322" ht="14.25" customHeight="1"/>
    <row r="123323" ht="14.25" customHeight="1"/>
    <row r="123324" ht="14.25" customHeight="1"/>
    <row r="123325" ht="14.25" customHeight="1"/>
    <row r="123326" ht="14.25" customHeight="1"/>
    <row r="123327" ht="14.25" customHeight="1"/>
    <row r="123328" ht="14.25" customHeight="1"/>
    <row r="123329" ht="14.25" customHeight="1"/>
    <row r="123330" ht="14.25" customHeight="1"/>
    <row r="123331" ht="14.25" customHeight="1"/>
    <row r="123332" ht="14.25" customHeight="1"/>
    <row r="123333" ht="14.25" customHeight="1"/>
    <row r="123334" ht="14.25" customHeight="1"/>
    <row r="123335" ht="14.25" customHeight="1"/>
    <row r="123336" ht="14.25" customHeight="1"/>
    <row r="123337" ht="14.25" customHeight="1"/>
    <row r="123338" ht="14.25" customHeight="1"/>
    <row r="123339" ht="14.25" customHeight="1"/>
    <row r="123340" ht="14.25" customHeight="1"/>
    <row r="123341" ht="14.25" customHeight="1"/>
    <row r="123342" ht="14.25" customHeight="1"/>
    <row r="123343" ht="14.25" customHeight="1"/>
    <row r="123344" ht="14.25" customHeight="1"/>
    <row r="123345" ht="14.25" customHeight="1"/>
    <row r="123346" ht="14.25" customHeight="1"/>
    <row r="123347" ht="14.25" customHeight="1"/>
    <row r="123348" ht="14.25" customHeight="1"/>
    <row r="123349" ht="14.25" customHeight="1"/>
    <row r="123350" ht="14.25" customHeight="1"/>
    <row r="123351" ht="14.25" customHeight="1"/>
    <row r="123352" ht="14.25" customHeight="1"/>
    <row r="123353" ht="14.25" customHeight="1"/>
    <row r="123354" ht="14.25" customHeight="1"/>
    <row r="123355" ht="14.25" customHeight="1"/>
    <row r="123356" ht="14.25" customHeight="1"/>
    <row r="123357" ht="14.25" customHeight="1"/>
    <row r="123358" ht="14.25" customHeight="1"/>
    <row r="123359" ht="14.25" customHeight="1"/>
    <row r="123360" ht="14.25" customHeight="1"/>
    <row r="123361" ht="14.25" customHeight="1"/>
    <row r="123362" ht="14.25" customHeight="1"/>
    <row r="123363" ht="14.25" customHeight="1"/>
    <row r="123364" ht="14.25" customHeight="1"/>
    <row r="123365" ht="14.25" customHeight="1"/>
    <row r="123366" ht="14.25" customHeight="1"/>
    <row r="123367" ht="14.25" customHeight="1"/>
    <row r="123368" ht="14.25" customHeight="1"/>
    <row r="123369" ht="14.25" customHeight="1"/>
    <row r="123370" ht="14.25" customHeight="1"/>
    <row r="123371" ht="14.25" customHeight="1"/>
    <row r="123372" ht="14.25" customHeight="1"/>
    <row r="123373" ht="14.25" customHeight="1"/>
    <row r="123374" ht="14.25" customHeight="1"/>
    <row r="123375" ht="14.25" customHeight="1"/>
    <row r="123376" ht="14.25" customHeight="1"/>
    <row r="123377" ht="14.25" customHeight="1"/>
    <row r="123378" ht="14.25" customHeight="1"/>
    <row r="123379" ht="14.25" customHeight="1"/>
    <row r="123380" ht="14.25" customHeight="1"/>
    <row r="123381" ht="14.25" customHeight="1"/>
    <row r="123382" ht="14.25" customHeight="1"/>
    <row r="123383" ht="14.25" customHeight="1"/>
    <row r="123384" ht="14.25" customHeight="1"/>
    <row r="123385" ht="14.25" customHeight="1"/>
    <row r="123386" ht="14.25" customHeight="1"/>
    <row r="123387" ht="14.25" customHeight="1"/>
    <row r="123388" ht="14.25" customHeight="1"/>
    <row r="123389" ht="14.25" customHeight="1"/>
    <row r="123390" ht="14.25" customHeight="1"/>
    <row r="123391" ht="14.25" customHeight="1"/>
    <row r="123392" ht="14.25" customHeight="1"/>
    <row r="123393" ht="14.25" customHeight="1"/>
    <row r="123394" ht="14.25" customHeight="1"/>
    <row r="123395" ht="14.25" customHeight="1"/>
    <row r="123396" ht="14.25" customHeight="1"/>
    <row r="123397" ht="14.25" customHeight="1"/>
    <row r="123398" ht="14.25" customHeight="1"/>
    <row r="123399" ht="14.25" customHeight="1"/>
    <row r="123400" ht="14.25" customHeight="1"/>
    <row r="123401" ht="14.25" customHeight="1"/>
    <row r="123402" ht="14.25" customHeight="1"/>
    <row r="123403" ht="14.25" customHeight="1"/>
    <row r="123404" ht="14.25" customHeight="1"/>
    <row r="123405" ht="14.25" customHeight="1"/>
    <row r="123406" ht="14.25" customHeight="1"/>
    <row r="123407" ht="14.25" customHeight="1"/>
    <row r="123408" ht="14.25" customHeight="1"/>
    <row r="123409" ht="14.25" customHeight="1"/>
    <row r="123410" ht="14.25" customHeight="1"/>
    <row r="123411" ht="14.25" customHeight="1"/>
    <row r="123412" ht="14.25" customHeight="1"/>
    <row r="123413" ht="14.25" customHeight="1"/>
    <row r="123414" ht="14.25" customHeight="1"/>
    <row r="123415" ht="14.25" customHeight="1"/>
    <row r="123416" ht="14.25" customHeight="1"/>
    <row r="123417" ht="14.25" customHeight="1"/>
    <row r="123418" ht="14.25" customHeight="1"/>
    <row r="123419" ht="14.25" customHeight="1"/>
    <row r="123420" ht="14.25" customHeight="1"/>
    <row r="123421" ht="14.25" customHeight="1"/>
    <row r="123422" ht="14.25" customHeight="1"/>
    <row r="123423" ht="14.25" customHeight="1"/>
    <row r="123424" ht="14.25" customHeight="1"/>
    <row r="123425" ht="14.25" customHeight="1"/>
    <row r="123426" ht="14.25" customHeight="1"/>
    <row r="123427" ht="14.25" customHeight="1"/>
    <row r="123428" ht="14.25" customHeight="1"/>
    <row r="123429" ht="14.25" customHeight="1"/>
    <row r="123430" ht="14.25" customHeight="1"/>
    <row r="123431" ht="14.25" customHeight="1"/>
    <row r="123432" ht="14.25" customHeight="1"/>
    <row r="123433" ht="14.25" customHeight="1"/>
    <row r="123434" ht="14.25" customHeight="1"/>
    <row r="123435" ht="14.25" customHeight="1"/>
    <row r="123436" ht="14.25" customHeight="1"/>
    <row r="123437" ht="14.25" customHeight="1"/>
    <row r="123438" ht="14.25" customHeight="1"/>
    <row r="123439" ht="14.25" customHeight="1"/>
    <row r="123440" ht="14.25" customHeight="1"/>
    <row r="123441" ht="14.25" customHeight="1"/>
    <row r="123442" ht="14.25" customHeight="1"/>
    <row r="123443" ht="14.25" customHeight="1"/>
    <row r="123444" ht="14.25" customHeight="1"/>
    <row r="123445" ht="14.25" customHeight="1"/>
    <row r="123446" ht="14.25" customHeight="1"/>
    <row r="123447" ht="14.25" customHeight="1"/>
    <row r="123448" ht="14.25" customHeight="1"/>
    <row r="123449" ht="14.25" customHeight="1"/>
    <row r="123450" ht="14.25" customHeight="1"/>
    <row r="123451" ht="14.25" customHeight="1"/>
    <row r="123452" ht="14.25" customHeight="1"/>
    <row r="123453" ht="14.25" customHeight="1"/>
    <row r="123454" ht="14.25" customHeight="1"/>
    <row r="123455" ht="14.25" customHeight="1"/>
    <row r="123456" ht="14.25" customHeight="1"/>
    <row r="123457" ht="14.25" customHeight="1"/>
    <row r="123458" ht="14.25" customHeight="1"/>
    <row r="123459" ht="14.25" customHeight="1"/>
    <row r="123460" ht="14.25" customHeight="1"/>
    <row r="123461" ht="14.25" customHeight="1"/>
    <row r="123462" ht="14.25" customHeight="1"/>
    <row r="123463" ht="14.25" customHeight="1"/>
    <row r="123464" ht="14.25" customHeight="1"/>
    <row r="123465" ht="14.25" customHeight="1"/>
    <row r="123466" ht="14.25" customHeight="1"/>
    <row r="123467" ht="14.25" customHeight="1"/>
    <row r="123468" ht="14.25" customHeight="1"/>
    <row r="123469" ht="14.25" customHeight="1"/>
    <row r="123470" ht="14.25" customHeight="1"/>
    <row r="123471" ht="14.25" customHeight="1"/>
    <row r="123472" ht="14.25" customHeight="1"/>
    <row r="123473" ht="14.25" customHeight="1"/>
    <row r="123474" ht="14.25" customHeight="1"/>
    <row r="123475" ht="14.25" customHeight="1"/>
    <row r="123476" ht="14.25" customHeight="1"/>
    <row r="123477" ht="14.25" customHeight="1"/>
    <row r="123478" ht="14.25" customHeight="1"/>
    <row r="123479" ht="14.25" customHeight="1"/>
    <row r="123480" ht="14.25" customHeight="1"/>
    <row r="123481" ht="14.25" customHeight="1"/>
    <row r="123482" ht="14.25" customHeight="1"/>
    <row r="123483" ht="14.25" customHeight="1"/>
    <row r="123484" ht="14.25" customHeight="1"/>
    <row r="123485" ht="14.25" customHeight="1"/>
    <row r="123486" ht="14.25" customHeight="1"/>
    <row r="123487" ht="14.25" customHeight="1"/>
    <row r="123488" ht="14.25" customHeight="1"/>
    <row r="123489" ht="14.25" customHeight="1"/>
    <row r="123490" ht="14.25" customHeight="1"/>
    <row r="123491" ht="14.25" customHeight="1"/>
    <row r="123492" ht="14.25" customHeight="1"/>
    <row r="123493" ht="14.25" customHeight="1"/>
    <row r="123494" ht="14.25" customHeight="1"/>
    <row r="123495" ht="14.25" customHeight="1"/>
    <row r="123496" ht="14.25" customHeight="1"/>
    <row r="123497" ht="14.25" customHeight="1"/>
    <row r="123498" ht="14.25" customHeight="1"/>
    <row r="123499" ht="14.25" customHeight="1"/>
    <row r="123500" ht="14.25" customHeight="1"/>
    <row r="123501" ht="14.25" customHeight="1"/>
    <row r="123502" ht="14.25" customHeight="1"/>
    <row r="123503" ht="14.25" customHeight="1"/>
    <row r="123504" ht="14.25" customHeight="1"/>
    <row r="123505" ht="14.25" customHeight="1"/>
    <row r="123506" ht="14.25" customHeight="1"/>
    <row r="123507" ht="14.25" customHeight="1"/>
    <row r="123508" ht="14.25" customHeight="1"/>
    <row r="123509" ht="14.25" customHeight="1"/>
    <row r="123510" ht="14.25" customHeight="1"/>
    <row r="123511" ht="14.25" customHeight="1"/>
    <row r="123512" ht="14.25" customHeight="1"/>
    <row r="123513" ht="14.25" customHeight="1"/>
    <row r="123514" ht="14.25" customHeight="1"/>
    <row r="123515" ht="14.25" customHeight="1"/>
    <row r="123516" ht="14.25" customHeight="1"/>
    <row r="123517" ht="14.25" customHeight="1"/>
    <row r="123518" ht="14.25" customHeight="1"/>
    <row r="123519" ht="14.25" customHeight="1"/>
    <row r="123520" ht="14.25" customHeight="1"/>
    <row r="123521" ht="14.25" customHeight="1"/>
    <row r="123522" ht="14.25" customHeight="1"/>
    <row r="123523" ht="14.25" customHeight="1"/>
    <row r="123524" ht="14.25" customHeight="1"/>
    <row r="123525" ht="14.25" customHeight="1"/>
    <row r="123526" ht="14.25" customHeight="1"/>
    <row r="123527" ht="14.25" customHeight="1"/>
    <row r="123528" ht="14.25" customHeight="1"/>
    <row r="123529" ht="14.25" customHeight="1"/>
    <row r="123530" ht="14.25" customHeight="1"/>
    <row r="123531" ht="14.25" customHeight="1"/>
    <row r="123532" ht="14.25" customHeight="1"/>
    <row r="123533" ht="14.25" customHeight="1"/>
    <row r="123534" ht="14.25" customHeight="1"/>
    <row r="123535" ht="14.25" customHeight="1"/>
    <row r="123536" ht="14.25" customHeight="1"/>
    <row r="123537" ht="14.25" customHeight="1"/>
    <row r="123538" ht="14.25" customHeight="1"/>
    <row r="123539" ht="14.25" customHeight="1"/>
    <row r="123540" ht="14.25" customHeight="1"/>
    <row r="123541" ht="14.25" customHeight="1"/>
    <row r="123542" ht="14.25" customHeight="1"/>
    <row r="123543" ht="14.25" customHeight="1"/>
    <row r="123544" ht="14.25" customHeight="1"/>
    <row r="123545" ht="14.25" customHeight="1"/>
    <row r="123546" ht="14.25" customHeight="1"/>
    <row r="123547" ht="14.25" customHeight="1"/>
    <row r="123548" ht="14.25" customHeight="1"/>
    <row r="123549" ht="14.25" customHeight="1"/>
    <row r="123550" ht="14.25" customHeight="1"/>
    <row r="123551" ht="14.25" customHeight="1"/>
    <row r="123552" ht="14.25" customHeight="1"/>
    <row r="123553" ht="14.25" customHeight="1"/>
    <row r="123554" ht="14.25" customHeight="1"/>
    <row r="123555" ht="14.25" customHeight="1"/>
    <row r="123556" ht="14.25" customHeight="1"/>
    <row r="123557" ht="14.25" customHeight="1"/>
    <row r="123558" ht="14.25" customHeight="1"/>
    <row r="123559" ht="14.25" customHeight="1"/>
    <row r="123560" ht="14.25" customHeight="1"/>
    <row r="123561" ht="14.25" customHeight="1"/>
    <row r="123562" ht="14.25" customHeight="1"/>
    <row r="123563" ht="14.25" customHeight="1"/>
    <row r="123564" ht="14.25" customHeight="1"/>
    <row r="123565" ht="14.25" customHeight="1"/>
    <row r="123566" ht="14.25" customHeight="1"/>
    <row r="123567" ht="14.25" customHeight="1"/>
    <row r="123568" ht="14.25" customHeight="1"/>
    <row r="123569" ht="14.25" customHeight="1"/>
    <row r="123570" ht="14.25" customHeight="1"/>
    <row r="123571" ht="14.25" customHeight="1"/>
    <row r="123572" ht="14.25" customHeight="1"/>
    <row r="123573" ht="14.25" customHeight="1"/>
    <row r="123574" ht="14.25" customHeight="1"/>
    <row r="123575" ht="14.25" customHeight="1"/>
    <row r="123576" ht="14.25" customHeight="1"/>
    <row r="123577" ht="14.25" customHeight="1"/>
    <row r="123578" ht="14.25" customHeight="1"/>
    <row r="123579" ht="14.25" customHeight="1"/>
    <row r="123580" ht="14.25" customHeight="1"/>
    <row r="123581" ht="14.25" customHeight="1"/>
    <row r="123582" ht="14.25" customHeight="1"/>
    <row r="123583" ht="14.25" customHeight="1"/>
    <row r="123584" ht="14.25" customHeight="1"/>
    <row r="123585" ht="14.25" customHeight="1"/>
    <row r="123586" ht="14.25" customHeight="1"/>
    <row r="123587" ht="14.25" customHeight="1"/>
    <row r="123588" ht="14.25" customHeight="1"/>
    <row r="123589" ht="14.25" customHeight="1"/>
    <row r="123590" ht="14.25" customHeight="1"/>
    <row r="123591" ht="14.25" customHeight="1"/>
    <row r="123592" ht="14.25" customHeight="1"/>
    <row r="123593" ht="14.25" customHeight="1"/>
    <row r="123594" ht="14.25" customHeight="1"/>
    <row r="123595" ht="14.25" customHeight="1"/>
    <row r="123596" ht="14.25" customHeight="1"/>
    <row r="123597" ht="14.25" customHeight="1"/>
    <row r="123598" ht="14.25" customHeight="1"/>
    <row r="123599" ht="14.25" customHeight="1"/>
    <row r="123600" ht="14.25" customHeight="1"/>
    <row r="123601" ht="14.25" customHeight="1"/>
    <row r="123602" ht="14.25" customHeight="1"/>
    <row r="123603" ht="14.25" customHeight="1"/>
    <row r="123604" ht="14.25" customHeight="1"/>
    <row r="123605" ht="14.25" customHeight="1"/>
    <row r="123606" ht="14.25" customHeight="1"/>
    <row r="123607" ht="14.25" customHeight="1"/>
    <row r="123608" ht="14.25" customHeight="1"/>
    <row r="123609" ht="14.25" customHeight="1"/>
    <row r="123610" ht="14.25" customHeight="1"/>
    <row r="123611" ht="14.25" customHeight="1"/>
    <row r="123612" ht="14.25" customHeight="1"/>
    <row r="123613" ht="14.25" customHeight="1"/>
    <row r="123614" ht="14.25" customHeight="1"/>
    <row r="123615" ht="14.25" customHeight="1"/>
    <row r="123616" ht="14.25" customHeight="1"/>
    <row r="123617" ht="14.25" customHeight="1"/>
    <row r="123618" ht="14.25" customHeight="1"/>
    <row r="123619" ht="14.25" customHeight="1"/>
    <row r="123620" ht="14.25" customHeight="1"/>
    <row r="123621" ht="14.25" customHeight="1"/>
    <row r="123622" ht="14.25" customHeight="1"/>
    <row r="123623" ht="14.25" customHeight="1"/>
    <row r="123624" ht="14.25" customHeight="1"/>
    <row r="123625" ht="14.25" customHeight="1"/>
    <row r="123626" ht="14.25" customHeight="1"/>
    <row r="123627" ht="14.25" customHeight="1"/>
    <row r="123628" ht="14.25" customHeight="1"/>
    <row r="123629" ht="14.25" customHeight="1"/>
    <row r="123630" ht="14.25" customHeight="1"/>
    <row r="123631" ht="14.25" customHeight="1"/>
    <row r="123632" ht="14.25" customHeight="1"/>
    <row r="123633" ht="14.25" customHeight="1"/>
    <row r="123634" ht="14.25" customHeight="1"/>
    <row r="123635" ht="14.25" customHeight="1"/>
    <row r="123636" ht="14.25" customHeight="1"/>
    <row r="123637" ht="14.25" customHeight="1"/>
    <row r="123638" ht="14.25" customHeight="1"/>
    <row r="123639" ht="14.25" customHeight="1"/>
    <row r="123640" ht="14.25" customHeight="1"/>
    <row r="123641" ht="14.25" customHeight="1"/>
    <row r="123642" ht="14.25" customHeight="1"/>
    <row r="123643" ht="14.25" customHeight="1"/>
    <row r="123644" ht="14.25" customHeight="1"/>
    <row r="123645" ht="14.25" customHeight="1"/>
    <row r="123646" ht="14.25" customHeight="1"/>
    <row r="123647" ht="14.25" customHeight="1"/>
    <row r="123648" ht="14.25" customHeight="1"/>
    <row r="123649" ht="14.25" customHeight="1"/>
    <row r="123650" ht="14.25" customHeight="1"/>
    <row r="123651" ht="14.25" customHeight="1"/>
    <row r="123652" ht="14.25" customHeight="1"/>
    <row r="123653" ht="14.25" customHeight="1"/>
    <row r="123654" ht="14.25" customHeight="1"/>
    <row r="123655" ht="14.25" customHeight="1"/>
    <row r="123656" ht="14.25" customHeight="1"/>
    <row r="123657" ht="14.25" customHeight="1"/>
    <row r="123658" ht="14.25" customHeight="1"/>
    <row r="123659" ht="14.25" customHeight="1"/>
    <row r="123660" ht="14.25" customHeight="1"/>
    <row r="123661" ht="14.25" customHeight="1"/>
    <row r="123662" ht="14.25" customHeight="1"/>
    <row r="123663" ht="14.25" customHeight="1"/>
    <row r="123664" ht="14.25" customHeight="1"/>
    <row r="123665" ht="14.25" customHeight="1"/>
    <row r="123666" ht="14.25" customHeight="1"/>
    <row r="123667" ht="14.25" customHeight="1"/>
    <row r="123668" ht="14.25" customHeight="1"/>
    <row r="123669" ht="14.25" customHeight="1"/>
    <row r="123670" ht="14.25" customHeight="1"/>
    <row r="123671" ht="14.25" customHeight="1"/>
    <row r="123672" ht="14.25" customHeight="1"/>
    <row r="123673" ht="14.25" customHeight="1"/>
    <row r="123674" ht="14.25" customHeight="1"/>
    <row r="123675" ht="14.25" customHeight="1"/>
    <row r="123676" ht="14.25" customHeight="1"/>
    <row r="123677" ht="14.25" customHeight="1"/>
    <row r="123678" ht="14.25" customHeight="1"/>
    <row r="123679" ht="14.25" customHeight="1"/>
    <row r="123680" ht="14.25" customHeight="1"/>
    <row r="123681" ht="14.25" customHeight="1"/>
    <row r="123682" ht="14.25" customHeight="1"/>
    <row r="123683" ht="14.25" customHeight="1"/>
    <row r="123684" ht="14.25" customHeight="1"/>
    <row r="123685" ht="14.25" customHeight="1"/>
    <row r="123686" ht="14.25" customHeight="1"/>
    <row r="123687" ht="14.25" customHeight="1"/>
    <row r="123688" ht="14.25" customHeight="1"/>
    <row r="123689" ht="14.25" customHeight="1"/>
    <row r="123690" ht="14.25" customHeight="1"/>
    <row r="123691" ht="14.25" customHeight="1"/>
    <row r="123692" ht="14.25" customHeight="1"/>
    <row r="123693" ht="14.25" customHeight="1"/>
    <row r="123694" ht="14.25" customHeight="1"/>
    <row r="123695" ht="14.25" customHeight="1"/>
    <row r="123696" ht="14.25" customHeight="1"/>
    <row r="123697" ht="14.25" customHeight="1"/>
    <row r="123698" ht="14.25" customHeight="1"/>
    <row r="123699" ht="14.25" customHeight="1"/>
    <row r="123700" ht="14.25" customHeight="1"/>
    <row r="123701" ht="14.25" customHeight="1"/>
    <row r="123702" ht="14.25" customHeight="1"/>
    <row r="123703" ht="14.25" customHeight="1"/>
    <row r="123704" ht="14.25" customHeight="1"/>
    <row r="123705" ht="14.25" customHeight="1"/>
    <row r="123706" ht="14.25" customHeight="1"/>
    <row r="123707" ht="14.25" customHeight="1"/>
    <row r="123708" ht="14.25" customHeight="1"/>
    <row r="123709" ht="14.25" customHeight="1"/>
    <row r="123710" ht="14.25" customHeight="1"/>
    <row r="123711" ht="14.25" customHeight="1"/>
    <row r="123712" ht="14.25" customHeight="1"/>
    <row r="123713" ht="14.25" customHeight="1"/>
    <row r="123714" ht="14.25" customHeight="1"/>
    <row r="123715" ht="14.25" customHeight="1"/>
    <row r="123716" ht="14.25" customHeight="1"/>
    <row r="123717" ht="14.25" customHeight="1"/>
    <row r="123718" ht="14.25" customHeight="1"/>
    <row r="123719" ht="14.25" customHeight="1"/>
    <row r="123720" ht="14.25" customHeight="1"/>
    <row r="123721" ht="14.25" customHeight="1"/>
    <row r="123722" ht="14.25" customHeight="1"/>
    <row r="123723" ht="14.25" customHeight="1"/>
    <row r="123724" ht="14.25" customHeight="1"/>
    <row r="123725" ht="14.25" customHeight="1"/>
    <row r="123726" ht="14.25" customHeight="1"/>
    <row r="123727" ht="14.25" customHeight="1"/>
    <row r="123728" ht="14.25" customHeight="1"/>
    <row r="123729" ht="14.25" customHeight="1"/>
    <row r="123730" ht="14.25" customHeight="1"/>
    <row r="123731" ht="14.25" customHeight="1"/>
    <row r="123732" ht="14.25" customHeight="1"/>
    <row r="123733" ht="14.25" customHeight="1"/>
    <row r="123734" ht="14.25" customHeight="1"/>
    <row r="123735" ht="14.25" customHeight="1"/>
    <row r="123736" ht="14.25" customHeight="1"/>
    <row r="123737" ht="14.25" customHeight="1"/>
    <row r="123738" ht="14.25" customHeight="1"/>
    <row r="123739" ht="14.25" customHeight="1"/>
    <row r="123740" ht="14.25" customHeight="1"/>
    <row r="123741" ht="14.25" customHeight="1"/>
    <row r="123742" ht="14.25" customHeight="1"/>
    <row r="123743" ht="14.25" customHeight="1"/>
    <row r="123744" ht="14.25" customHeight="1"/>
    <row r="123745" ht="14.25" customHeight="1"/>
    <row r="123746" ht="14.25" customHeight="1"/>
    <row r="123747" ht="14.25" customHeight="1"/>
    <row r="123748" ht="14.25" customHeight="1"/>
    <row r="123749" ht="14.25" customHeight="1"/>
    <row r="123750" ht="14.25" customHeight="1"/>
    <row r="123751" ht="14.25" customHeight="1"/>
    <row r="123752" ht="14.25" customHeight="1"/>
    <row r="123753" ht="14.25" customHeight="1"/>
    <row r="123754" ht="14.25" customHeight="1"/>
    <row r="123755" ht="14.25" customHeight="1"/>
    <row r="123756" ht="14.25" customHeight="1"/>
    <row r="123757" ht="14.25" customHeight="1"/>
    <row r="123758" ht="14.25" customHeight="1"/>
    <row r="123759" ht="14.25" customHeight="1"/>
    <row r="123760" ht="14.25" customHeight="1"/>
    <row r="123761" ht="14.25" customHeight="1"/>
    <row r="123762" ht="14.25" customHeight="1"/>
    <row r="123763" ht="14.25" customHeight="1"/>
    <row r="123764" ht="14.25" customHeight="1"/>
    <row r="123765" ht="14.25" customHeight="1"/>
    <row r="123766" ht="14.25" customHeight="1"/>
    <row r="123767" ht="14.25" customHeight="1"/>
    <row r="123768" ht="14.25" customHeight="1"/>
    <row r="123769" ht="14.25" customHeight="1"/>
    <row r="123770" ht="14.25" customHeight="1"/>
    <row r="123771" ht="14.25" customHeight="1"/>
    <row r="123772" ht="14.25" customHeight="1"/>
    <row r="123773" ht="14.25" customHeight="1"/>
    <row r="123774" ht="14.25" customHeight="1"/>
    <row r="123775" ht="14.25" customHeight="1"/>
    <row r="123776" ht="14.25" customHeight="1"/>
    <row r="123777" ht="14.25" customHeight="1"/>
    <row r="123778" ht="14.25" customHeight="1"/>
    <row r="123779" ht="14.25" customHeight="1"/>
    <row r="123780" ht="14.25" customHeight="1"/>
    <row r="123781" ht="14.25" customHeight="1"/>
    <row r="123782" ht="14.25" customHeight="1"/>
    <row r="123783" ht="14.25" customHeight="1"/>
    <row r="123784" ht="14.25" customHeight="1"/>
    <row r="123785" ht="14.25" customHeight="1"/>
    <row r="123786" ht="14.25" customHeight="1"/>
    <row r="123787" ht="14.25" customHeight="1"/>
    <row r="123788" ht="14.25" customHeight="1"/>
    <row r="123789" ht="14.25" customHeight="1"/>
    <row r="123790" ht="14.25" customHeight="1"/>
    <row r="123791" ht="14.25" customHeight="1"/>
    <row r="123792" ht="14.25" customHeight="1"/>
    <row r="123793" ht="14.25" customHeight="1"/>
    <row r="123794" ht="14.25" customHeight="1"/>
    <row r="123795" ht="14.25" customHeight="1"/>
    <row r="123796" ht="14.25" customHeight="1"/>
    <row r="123797" ht="14.25" customHeight="1"/>
    <row r="123798" ht="14.25" customHeight="1"/>
    <row r="123799" ht="14.25" customHeight="1"/>
    <row r="123800" ht="14.25" customHeight="1"/>
    <row r="123801" ht="14.25" customHeight="1"/>
    <row r="123802" ht="14.25" customHeight="1"/>
    <row r="123803" ht="14.25" customHeight="1"/>
    <row r="123804" ht="14.25" customHeight="1"/>
    <row r="123805" ht="14.25" customHeight="1"/>
    <row r="123806" ht="14.25" customHeight="1"/>
    <row r="123807" ht="14.25" customHeight="1"/>
    <row r="123808" ht="14.25" customHeight="1"/>
    <row r="123809" ht="14.25" customHeight="1"/>
    <row r="123810" ht="14.25" customHeight="1"/>
    <row r="123811" ht="14.25" customHeight="1"/>
    <row r="123812" ht="14.25" customHeight="1"/>
    <row r="123813" ht="14.25" customHeight="1"/>
    <row r="123814" ht="14.25" customHeight="1"/>
    <row r="123815" ht="14.25" customHeight="1"/>
    <row r="123816" ht="14.25" customHeight="1"/>
    <row r="123817" ht="14.25" customHeight="1"/>
    <row r="123818" ht="14.25" customHeight="1"/>
    <row r="123819" ht="14.25" customHeight="1"/>
    <row r="123820" ht="14.25" customHeight="1"/>
    <row r="123821" ht="14.25" customHeight="1"/>
    <row r="123822" ht="14.25" customHeight="1"/>
    <row r="123823" ht="14.25" customHeight="1"/>
    <row r="123824" ht="14.25" customHeight="1"/>
    <row r="123825" ht="14.25" customHeight="1"/>
    <row r="123826" ht="14.25" customHeight="1"/>
    <row r="123827" ht="14.25" customHeight="1"/>
    <row r="123828" ht="14.25" customHeight="1"/>
    <row r="123829" ht="14.25" customHeight="1"/>
    <row r="123830" ht="14.25" customHeight="1"/>
    <row r="123831" ht="14.25" customHeight="1"/>
    <row r="123832" ht="14.25" customHeight="1"/>
    <row r="123833" ht="14.25" customHeight="1"/>
    <row r="123834" ht="14.25" customHeight="1"/>
    <row r="123835" ht="14.25" customHeight="1"/>
    <row r="123836" ht="14.25" customHeight="1"/>
    <row r="123837" ht="14.25" customHeight="1"/>
    <row r="123838" ht="14.25" customHeight="1"/>
    <row r="123839" ht="14.25" customHeight="1"/>
    <row r="123840" ht="14.25" customHeight="1"/>
    <row r="123841" ht="14.25" customHeight="1"/>
    <row r="123842" ht="14.25" customHeight="1"/>
    <row r="123843" ht="14.25" customHeight="1"/>
    <row r="123844" ht="14.25" customHeight="1"/>
    <row r="123845" ht="14.25" customHeight="1"/>
    <row r="123846" ht="14.25" customHeight="1"/>
    <row r="123847" ht="14.25" customHeight="1"/>
    <row r="123848" ht="14.25" customHeight="1"/>
    <row r="123849" ht="14.25" customHeight="1"/>
    <row r="123850" ht="14.25" customHeight="1"/>
    <row r="123851" ht="14.25" customHeight="1"/>
    <row r="123852" ht="14.25" customHeight="1"/>
    <row r="123853" ht="14.25" customHeight="1"/>
    <row r="123854" ht="14.25" customHeight="1"/>
    <row r="123855" ht="14.25" customHeight="1"/>
    <row r="123856" ht="14.25" customHeight="1"/>
    <row r="123857" ht="14.25" customHeight="1"/>
    <row r="123858" ht="14.25" customHeight="1"/>
    <row r="123859" ht="14.25" customHeight="1"/>
    <row r="123860" ht="14.25" customHeight="1"/>
    <row r="123861" ht="14.25" customHeight="1"/>
    <row r="123862" ht="14.25" customHeight="1"/>
    <row r="123863" ht="14.25" customHeight="1"/>
    <row r="123864" ht="14.25" customHeight="1"/>
    <row r="123865" ht="14.25" customHeight="1"/>
    <row r="123866" ht="14.25" customHeight="1"/>
    <row r="123867" ht="14.25" customHeight="1"/>
    <row r="123868" ht="14.25" customHeight="1"/>
    <row r="123869" ht="14.25" customHeight="1"/>
    <row r="123870" ht="14.25" customHeight="1"/>
    <row r="123871" ht="14.25" customHeight="1"/>
    <row r="123872" ht="14.25" customHeight="1"/>
    <row r="123873" ht="14.25" customHeight="1"/>
    <row r="123874" ht="14.25" customHeight="1"/>
    <row r="123875" ht="14.25" customHeight="1"/>
    <row r="123876" ht="14.25" customHeight="1"/>
    <row r="123877" ht="14.25" customHeight="1"/>
    <row r="123878" ht="14.25" customHeight="1"/>
    <row r="123879" ht="14.25" customHeight="1"/>
    <row r="123880" ht="14.25" customHeight="1"/>
    <row r="123881" ht="14.25" customHeight="1"/>
    <row r="123882" ht="14.25" customHeight="1"/>
    <row r="123883" ht="14.25" customHeight="1"/>
    <row r="123884" ht="14.25" customHeight="1"/>
    <row r="123885" ht="14.25" customHeight="1"/>
    <row r="123886" ht="14.25" customHeight="1"/>
    <row r="123887" ht="14.25" customHeight="1"/>
    <row r="123888" ht="14.25" customHeight="1"/>
    <row r="123889" ht="14.25" customHeight="1"/>
    <row r="123890" ht="14.25" customHeight="1"/>
    <row r="123891" ht="14.25" customHeight="1"/>
    <row r="123892" ht="14.25" customHeight="1"/>
    <row r="123893" ht="14.25" customHeight="1"/>
    <row r="123894" ht="14.25" customHeight="1"/>
    <row r="123895" ht="14.25" customHeight="1"/>
    <row r="123896" ht="14.25" customHeight="1"/>
    <row r="123897" ht="14.25" customHeight="1"/>
    <row r="123898" ht="14.25" customHeight="1"/>
    <row r="123899" ht="14.25" customHeight="1"/>
    <row r="123900" ht="14.25" customHeight="1"/>
    <row r="123901" ht="14.25" customHeight="1"/>
    <row r="123902" ht="14.25" customHeight="1"/>
    <row r="123903" ht="14.25" customHeight="1"/>
    <row r="123904" ht="14.25" customHeight="1"/>
    <row r="123905" ht="14.25" customHeight="1"/>
    <row r="123906" ht="14.25" customHeight="1"/>
    <row r="123907" ht="14.25" customHeight="1"/>
    <row r="123908" ht="14.25" customHeight="1"/>
    <row r="123909" ht="14.25" customHeight="1"/>
    <row r="123910" ht="14.25" customHeight="1"/>
    <row r="123911" ht="14.25" customHeight="1"/>
    <row r="123912" ht="14.25" customHeight="1"/>
    <row r="123913" ht="14.25" customHeight="1"/>
    <row r="123914" ht="14.25" customHeight="1"/>
    <row r="123915" ht="14.25" customHeight="1"/>
    <row r="123916" ht="14.25" customHeight="1"/>
    <row r="123917" ht="14.25" customHeight="1"/>
    <row r="123918" ht="14.25" customHeight="1"/>
    <row r="123919" ht="14.25" customHeight="1"/>
    <row r="123920" ht="14.25" customHeight="1"/>
    <row r="123921" ht="14.25" customHeight="1"/>
    <row r="123922" ht="14.25" customHeight="1"/>
    <row r="123923" ht="14.25" customHeight="1"/>
    <row r="123924" ht="14.25" customHeight="1"/>
    <row r="123925" ht="14.25" customHeight="1"/>
    <row r="123926" ht="14.25" customHeight="1"/>
    <row r="123927" ht="14.25" customHeight="1"/>
    <row r="123928" ht="14.25" customHeight="1"/>
    <row r="123929" ht="14.25" customHeight="1"/>
    <row r="123930" ht="14.25" customHeight="1"/>
    <row r="123931" ht="14.25" customHeight="1"/>
    <row r="123932" ht="14.25" customHeight="1"/>
    <row r="123933" ht="14.25" customHeight="1"/>
    <row r="123934" ht="14.25" customHeight="1"/>
    <row r="123935" ht="14.25" customHeight="1"/>
    <row r="123936" ht="14.25" customHeight="1"/>
    <row r="123937" ht="14.25" customHeight="1"/>
    <row r="123938" ht="14.25" customHeight="1"/>
    <row r="123939" ht="14.25" customHeight="1"/>
    <row r="123940" ht="14.25" customHeight="1"/>
    <row r="123941" ht="14.25" customHeight="1"/>
    <row r="123942" ht="14.25" customHeight="1"/>
    <row r="123943" ht="14.25" customHeight="1"/>
    <row r="123944" ht="14.25" customHeight="1"/>
    <row r="123945" ht="14.25" customHeight="1"/>
    <row r="123946" ht="14.25" customHeight="1"/>
    <row r="123947" ht="14.25" customHeight="1"/>
    <row r="123948" ht="14.25" customHeight="1"/>
    <row r="123949" ht="14.25" customHeight="1"/>
    <row r="123950" ht="14.25" customHeight="1"/>
    <row r="123951" ht="14.25" customHeight="1"/>
    <row r="123952" ht="14.25" customHeight="1"/>
    <row r="123953" ht="14.25" customHeight="1"/>
    <row r="123954" ht="14.25" customHeight="1"/>
    <row r="123955" ht="14.25" customHeight="1"/>
    <row r="123956" ht="14.25" customHeight="1"/>
    <row r="123957" ht="14.25" customHeight="1"/>
    <row r="123958" ht="14.25" customHeight="1"/>
    <row r="123959" ht="14.25" customHeight="1"/>
    <row r="123960" ht="14.25" customHeight="1"/>
    <row r="123961" ht="14.25" customHeight="1"/>
    <row r="123962" ht="14.25" customHeight="1"/>
    <row r="123963" ht="14.25" customHeight="1"/>
    <row r="123964" ht="14.25" customHeight="1"/>
    <row r="123965" ht="14.25" customHeight="1"/>
    <row r="123966" ht="14.25" customHeight="1"/>
    <row r="123967" ht="14.25" customHeight="1"/>
    <row r="123968" ht="14.25" customHeight="1"/>
    <row r="123969" ht="14.25" customHeight="1"/>
    <row r="123970" ht="14.25" customHeight="1"/>
    <row r="123971" ht="14.25" customHeight="1"/>
    <row r="123972" ht="14.25" customHeight="1"/>
    <row r="123973" ht="14.25" customHeight="1"/>
    <row r="123974" ht="14.25" customHeight="1"/>
    <row r="123975" ht="14.25" customHeight="1"/>
    <row r="123976" ht="14.25" customHeight="1"/>
    <row r="123977" ht="14.25" customHeight="1"/>
    <row r="123978" ht="14.25" customHeight="1"/>
    <row r="123979" ht="14.25" customHeight="1"/>
    <row r="123980" ht="14.25" customHeight="1"/>
    <row r="123981" ht="14.25" customHeight="1"/>
    <row r="123982" ht="14.25" customHeight="1"/>
    <row r="123983" ht="14.25" customHeight="1"/>
    <row r="123984" ht="14.25" customHeight="1"/>
    <row r="123985" ht="14.25" customHeight="1"/>
    <row r="123986" ht="14.25" customHeight="1"/>
    <row r="123987" ht="14.25" customHeight="1"/>
    <row r="123988" ht="14.25" customHeight="1"/>
    <row r="123989" ht="14.25" customHeight="1"/>
    <row r="123990" ht="14.25" customHeight="1"/>
    <row r="123991" ht="14.25" customHeight="1"/>
    <row r="123992" ht="14.25" customHeight="1"/>
    <row r="123993" ht="14.25" customHeight="1"/>
    <row r="123994" ht="14.25" customHeight="1"/>
    <row r="123995" ht="14.25" customHeight="1"/>
    <row r="123996" ht="14.25" customHeight="1"/>
    <row r="123997" ht="14.25" customHeight="1"/>
    <row r="123998" ht="14.25" customHeight="1"/>
    <row r="123999" ht="14.25" customHeight="1"/>
    <row r="124000" ht="14.25" customHeight="1"/>
    <row r="124001" ht="14.25" customHeight="1"/>
    <row r="124002" ht="14.25" customHeight="1"/>
    <row r="124003" ht="14.25" customHeight="1"/>
    <row r="124004" ht="14.25" customHeight="1"/>
    <row r="124005" ht="14.25" customHeight="1"/>
    <row r="124006" ht="14.25" customHeight="1"/>
    <row r="124007" ht="14.25" customHeight="1"/>
    <row r="124008" ht="14.25" customHeight="1"/>
    <row r="124009" ht="14.25" customHeight="1"/>
    <row r="124010" ht="14.25" customHeight="1"/>
    <row r="124011" ht="14.25" customHeight="1"/>
    <row r="124012" ht="14.25" customHeight="1"/>
    <row r="124013" ht="14.25" customHeight="1"/>
    <row r="124014" ht="14.25" customHeight="1"/>
    <row r="124015" ht="14.25" customHeight="1"/>
    <row r="124016" ht="14.25" customHeight="1"/>
    <row r="124017" ht="14.25" customHeight="1"/>
    <row r="124018" ht="14.25" customHeight="1"/>
    <row r="124019" ht="14.25" customHeight="1"/>
    <row r="124020" ht="14.25" customHeight="1"/>
    <row r="124021" ht="14.25" customHeight="1"/>
    <row r="124022" ht="14.25" customHeight="1"/>
    <row r="124023" ht="14.25" customHeight="1"/>
    <row r="124024" ht="14.25" customHeight="1"/>
    <row r="124025" ht="14.25" customHeight="1"/>
    <row r="124026" ht="14.25" customHeight="1"/>
    <row r="124027" ht="14.25" customHeight="1"/>
    <row r="124028" ht="14.25" customHeight="1"/>
    <row r="124029" ht="14.25" customHeight="1"/>
    <row r="124030" ht="14.25" customHeight="1"/>
    <row r="124031" ht="14.25" customHeight="1"/>
    <row r="124032" ht="14.25" customHeight="1"/>
    <row r="124033" ht="14.25" customHeight="1"/>
    <row r="124034" ht="14.25" customHeight="1"/>
    <row r="124035" ht="14.25" customHeight="1"/>
    <row r="124036" ht="14.25" customHeight="1"/>
    <row r="124037" ht="14.25" customHeight="1"/>
    <row r="124038" ht="14.25" customHeight="1"/>
    <row r="124039" ht="14.25" customHeight="1"/>
    <row r="124040" ht="14.25" customHeight="1"/>
    <row r="124041" ht="14.25" customHeight="1"/>
    <row r="124042" ht="14.25" customHeight="1"/>
    <row r="124043" ht="14.25" customHeight="1"/>
    <row r="124044" ht="14.25" customHeight="1"/>
    <row r="124045" ht="14.25" customHeight="1"/>
    <row r="124046" ht="14.25" customHeight="1"/>
    <row r="124047" ht="14.25" customHeight="1"/>
    <row r="124048" ht="14.25" customHeight="1"/>
    <row r="124049" ht="14.25" customHeight="1"/>
    <row r="124050" ht="14.25" customHeight="1"/>
    <row r="124051" ht="14.25" customHeight="1"/>
    <row r="124052" ht="14.25" customHeight="1"/>
    <row r="124053" ht="14.25" customHeight="1"/>
    <row r="124054" ht="14.25" customHeight="1"/>
    <row r="124055" ht="14.25" customHeight="1"/>
    <row r="124056" ht="14.25" customHeight="1"/>
    <row r="124057" ht="14.25" customHeight="1"/>
    <row r="124058" ht="14.25" customHeight="1"/>
    <row r="124059" ht="14.25" customHeight="1"/>
    <row r="124060" ht="14.25" customHeight="1"/>
    <row r="124061" ht="14.25" customHeight="1"/>
    <row r="124062" ht="14.25" customHeight="1"/>
    <row r="124063" ht="14.25" customHeight="1"/>
    <row r="124064" ht="14.25" customHeight="1"/>
    <row r="124065" ht="14.25" customHeight="1"/>
    <row r="124066" ht="14.25" customHeight="1"/>
    <row r="124067" ht="14.25" customHeight="1"/>
    <row r="124068" ht="14.25" customHeight="1"/>
    <row r="124069" ht="14.25" customHeight="1"/>
    <row r="124070" ht="14.25" customHeight="1"/>
    <row r="124071" ht="14.25" customHeight="1"/>
    <row r="124072" ht="14.25" customHeight="1"/>
    <row r="124073" ht="14.25" customHeight="1"/>
    <row r="124074" ht="14.25" customHeight="1"/>
    <row r="124075" ht="14.25" customHeight="1"/>
    <row r="124076" ht="14.25" customHeight="1"/>
    <row r="124077" ht="14.25" customHeight="1"/>
    <row r="124078" ht="14.25" customHeight="1"/>
    <row r="124079" ht="14.25" customHeight="1"/>
    <row r="124080" ht="14.25" customHeight="1"/>
    <row r="124081" ht="14.25" customHeight="1"/>
    <row r="124082" ht="14.25" customHeight="1"/>
    <row r="124083" ht="14.25" customHeight="1"/>
    <row r="124084" ht="14.25" customHeight="1"/>
    <row r="124085" ht="14.25" customHeight="1"/>
    <row r="124086" ht="14.25" customHeight="1"/>
    <row r="124087" ht="14.25" customHeight="1"/>
    <row r="124088" ht="14.25" customHeight="1"/>
    <row r="124089" ht="14.25" customHeight="1"/>
    <row r="124090" ht="14.25" customHeight="1"/>
    <row r="124091" ht="14.25" customHeight="1"/>
    <row r="124092" ht="14.25" customHeight="1"/>
    <row r="124093" ht="14.25" customHeight="1"/>
    <row r="124094" ht="14.25" customHeight="1"/>
    <row r="124095" ht="14.25" customHeight="1"/>
    <row r="124096" ht="14.25" customHeight="1"/>
    <row r="124097" ht="14.25" customHeight="1"/>
    <row r="124098" ht="14.25" customHeight="1"/>
    <row r="124099" ht="14.25" customHeight="1"/>
    <row r="124100" ht="14.25" customHeight="1"/>
    <row r="124101" ht="14.25" customHeight="1"/>
    <row r="124102" ht="14.25" customHeight="1"/>
    <row r="124103" ht="14.25" customHeight="1"/>
    <row r="124104" ht="14.25" customHeight="1"/>
    <row r="124105" ht="14.25" customHeight="1"/>
    <row r="124106" ht="14.25" customHeight="1"/>
    <row r="124107" ht="14.25" customHeight="1"/>
    <row r="124108" ht="14.25" customHeight="1"/>
    <row r="124109" ht="14.25" customHeight="1"/>
    <row r="124110" ht="14.25" customHeight="1"/>
    <row r="124111" ht="14.25" customHeight="1"/>
    <row r="124112" ht="14.25" customHeight="1"/>
    <row r="124113" ht="14.25" customHeight="1"/>
    <row r="124114" ht="14.25" customHeight="1"/>
    <row r="124115" ht="14.25" customHeight="1"/>
    <row r="124116" ht="14.25" customHeight="1"/>
    <row r="124117" ht="14.25" customHeight="1"/>
    <row r="124118" ht="14.25" customHeight="1"/>
    <row r="124119" ht="14.25" customHeight="1"/>
    <row r="124120" ht="14.25" customHeight="1"/>
    <row r="124121" ht="14.25" customHeight="1"/>
    <row r="124122" ht="14.25" customHeight="1"/>
    <row r="124123" ht="14.25" customHeight="1"/>
    <row r="124124" ht="14.25" customHeight="1"/>
    <row r="124125" ht="14.25" customHeight="1"/>
    <row r="124126" ht="14.25" customHeight="1"/>
    <row r="124127" ht="14.25" customHeight="1"/>
    <row r="124128" ht="14.25" customHeight="1"/>
    <row r="124129" ht="14.25" customHeight="1"/>
    <row r="124130" ht="14.25" customHeight="1"/>
    <row r="124131" ht="14.25" customHeight="1"/>
    <row r="124132" ht="14.25" customHeight="1"/>
    <row r="124133" ht="14.25" customHeight="1"/>
    <row r="124134" ht="14.25" customHeight="1"/>
    <row r="124135" ht="14.25" customHeight="1"/>
    <row r="124136" ht="14.25" customHeight="1"/>
    <row r="124137" ht="14.25" customHeight="1"/>
    <row r="124138" ht="14.25" customHeight="1"/>
    <row r="124139" ht="14.25" customHeight="1"/>
    <row r="124140" ht="14.25" customHeight="1"/>
    <row r="124141" ht="14.25" customHeight="1"/>
    <row r="124142" ht="14.25" customHeight="1"/>
    <row r="124143" ht="14.25" customHeight="1"/>
    <row r="124144" ht="14.25" customHeight="1"/>
    <row r="124145" ht="14.25" customHeight="1"/>
    <row r="124146" ht="14.25" customHeight="1"/>
    <row r="124147" ht="14.25" customHeight="1"/>
    <row r="124148" ht="14.25" customHeight="1"/>
    <row r="124149" ht="14.25" customHeight="1"/>
    <row r="124150" ht="14.25" customHeight="1"/>
    <row r="124151" ht="14.25" customHeight="1"/>
    <row r="124152" ht="14.25" customHeight="1"/>
    <row r="124153" ht="14.25" customHeight="1"/>
    <row r="124154" ht="14.25" customHeight="1"/>
    <row r="124155" ht="14.25" customHeight="1"/>
    <row r="124156" ht="14.25" customHeight="1"/>
    <row r="124157" ht="14.25" customHeight="1"/>
    <row r="124158" ht="14.25" customHeight="1"/>
    <row r="124159" ht="14.25" customHeight="1"/>
    <row r="124160" ht="14.25" customHeight="1"/>
    <row r="124161" ht="14.25" customHeight="1"/>
    <row r="124162" ht="14.25" customHeight="1"/>
    <row r="124163" ht="14.25" customHeight="1"/>
    <row r="124164" ht="14.25" customHeight="1"/>
    <row r="124165" ht="14.25" customHeight="1"/>
    <row r="124166" ht="14.25" customHeight="1"/>
    <row r="124167" ht="14.25" customHeight="1"/>
    <row r="124168" ht="14.25" customHeight="1"/>
    <row r="124169" ht="14.25" customHeight="1"/>
    <row r="124170" ht="14.25" customHeight="1"/>
    <row r="124171" ht="14.25" customHeight="1"/>
    <row r="124172" ht="14.25" customHeight="1"/>
    <row r="124173" ht="14.25" customHeight="1"/>
    <row r="124174" ht="14.25" customHeight="1"/>
    <row r="124175" ht="14.25" customHeight="1"/>
    <row r="124176" ht="14.25" customHeight="1"/>
    <row r="124177" ht="14.25" customHeight="1"/>
    <row r="124178" ht="14.25" customHeight="1"/>
    <row r="124179" ht="14.25" customHeight="1"/>
    <row r="124180" ht="14.25" customHeight="1"/>
    <row r="124181" ht="14.25" customHeight="1"/>
    <row r="124182" ht="14.25" customHeight="1"/>
    <row r="124183" ht="14.25" customHeight="1"/>
    <row r="124184" ht="14.25" customHeight="1"/>
    <row r="124185" ht="14.25" customHeight="1"/>
    <row r="124186" ht="14.25" customHeight="1"/>
    <row r="124187" ht="14.25" customHeight="1"/>
    <row r="124188" ht="14.25" customHeight="1"/>
    <row r="124189" ht="14.25" customHeight="1"/>
    <row r="124190" ht="14.25" customHeight="1"/>
    <row r="124191" ht="14.25" customHeight="1"/>
    <row r="124192" ht="14.25" customHeight="1"/>
    <row r="124193" ht="14.25" customHeight="1"/>
    <row r="124194" ht="14.25" customHeight="1"/>
    <row r="124195" ht="14.25" customHeight="1"/>
    <row r="124196" ht="14.25" customHeight="1"/>
    <row r="124197" ht="14.25" customHeight="1"/>
    <row r="124198" ht="14.25" customHeight="1"/>
    <row r="124199" ht="14.25" customHeight="1"/>
    <row r="124200" ht="14.25" customHeight="1"/>
    <row r="124201" ht="14.25" customHeight="1"/>
    <row r="124202" ht="14.25" customHeight="1"/>
    <row r="124203" ht="14.25" customHeight="1"/>
    <row r="124204" ht="14.25" customHeight="1"/>
    <row r="124205" ht="14.25" customHeight="1"/>
    <row r="124206" ht="14.25" customHeight="1"/>
    <row r="124207" ht="14.25" customHeight="1"/>
    <row r="124208" ht="14.25" customHeight="1"/>
    <row r="124209" ht="14.25" customHeight="1"/>
    <row r="124210" ht="14.25" customHeight="1"/>
    <row r="124211" ht="14.25" customHeight="1"/>
    <row r="124212" ht="14.25" customHeight="1"/>
    <row r="124213" ht="14.25" customHeight="1"/>
    <row r="124214" ht="14.25" customHeight="1"/>
    <row r="124215" ht="14.25" customHeight="1"/>
    <row r="124216" ht="14.25" customHeight="1"/>
    <row r="124217" ht="14.25" customHeight="1"/>
    <row r="124218" ht="14.25" customHeight="1"/>
    <row r="124219" ht="14.25" customHeight="1"/>
    <row r="124220" ht="14.25" customHeight="1"/>
    <row r="124221" ht="14.25" customHeight="1"/>
    <row r="124222" ht="14.25" customHeight="1"/>
    <row r="124223" ht="14.25" customHeight="1"/>
    <row r="124224" ht="14.25" customHeight="1"/>
    <row r="124225" ht="14.25" customHeight="1"/>
    <row r="124226" ht="14.25" customHeight="1"/>
    <row r="124227" ht="14.25" customHeight="1"/>
    <row r="124228" ht="14.25" customHeight="1"/>
    <row r="124229" ht="14.25" customHeight="1"/>
    <row r="124230" ht="14.25" customHeight="1"/>
    <row r="124231" ht="14.25" customHeight="1"/>
    <row r="124232" ht="14.25" customHeight="1"/>
    <row r="124233" ht="14.25" customHeight="1"/>
    <row r="124234" ht="14.25" customHeight="1"/>
    <row r="124235" ht="14.25" customHeight="1"/>
    <row r="124236" ht="14.25" customHeight="1"/>
    <row r="124237" ht="14.25" customHeight="1"/>
    <row r="124238" ht="14.25" customHeight="1"/>
    <row r="124239" ht="14.25" customHeight="1"/>
    <row r="124240" ht="14.25" customHeight="1"/>
    <row r="124241" ht="14.25" customHeight="1"/>
    <row r="124242" ht="14.25" customHeight="1"/>
    <row r="124243" ht="14.25" customHeight="1"/>
    <row r="124244" ht="14.25" customHeight="1"/>
    <row r="124245" ht="14.25" customHeight="1"/>
    <row r="124246" ht="14.25" customHeight="1"/>
    <row r="124247" ht="14.25" customHeight="1"/>
    <row r="124248" ht="14.25" customHeight="1"/>
    <row r="124249" ht="14.25" customHeight="1"/>
    <row r="124250" ht="14.25" customHeight="1"/>
    <row r="124251" ht="14.25" customHeight="1"/>
    <row r="124252" ht="14.25" customHeight="1"/>
    <row r="124253" ht="14.25" customHeight="1"/>
    <row r="124254" ht="14.25" customHeight="1"/>
    <row r="124255" ht="14.25" customHeight="1"/>
    <row r="124256" ht="14.25" customHeight="1"/>
    <row r="124257" ht="14.25" customHeight="1"/>
    <row r="124258" ht="14.25" customHeight="1"/>
    <row r="124259" ht="14.25" customHeight="1"/>
    <row r="124260" ht="14.25" customHeight="1"/>
    <row r="124261" ht="14.25" customHeight="1"/>
    <row r="124262" ht="14.25" customHeight="1"/>
    <row r="124263" ht="14.25" customHeight="1"/>
    <row r="124264" ht="14.25" customHeight="1"/>
    <row r="124265" ht="14.25" customHeight="1"/>
    <row r="124266" ht="14.25" customHeight="1"/>
    <row r="124267" ht="14.25" customHeight="1"/>
    <row r="124268" ht="14.25" customHeight="1"/>
    <row r="124269" ht="14.25" customHeight="1"/>
    <row r="124270" ht="14.25" customHeight="1"/>
    <row r="124271" ht="14.25" customHeight="1"/>
    <row r="124272" ht="14.25" customHeight="1"/>
    <row r="124273" ht="14.25" customHeight="1"/>
    <row r="124274" ht="14.25" customHeight="1"/>
    <row r="124275" ht="14.25" customHeight="1"/>
    <row r="124276" ht="14.25" customHeight="1"/>
    <row r="124277" ht="14.25" customHeight="1"/>
    <row r="124278" ht="14.25" customHeight="1"/>
    <row r="124279" ht="14.25" customHeight="1"/>
    <row r="124280" ht="14.25" customHeight="1"/>
    <row r="124281" ht="14.25" customHeight="1"/>
    <row r="124282" ht="14.25" customHeight="1"/>
    <row r="124283" ht="14.25" customHeight="1"/>
    <row r="124284" ht="14.25" customHeight="1"/>
    <row r="124285" ht="14.25" customHeight="1"/>
    <row r="124286" ht="14.25" customHeight="1"/>
    <row r="124287" ht="14.25" customHeight="1"/>
    <row r="124288" ht="14.25" customHeight="1"/>
    <row r="124289" ht="14.25" customHeight="1"/>
    <row r="124290" ht="14.25" customHeight="1"/>
    <row r="124291" ht="14.25" customHeight="1"/>
    <row r="124292" ht="14.25" customHeight="1"/>
    <row r="124293" ht="14.25" customHeight="1"/>
    <row r="124294" ht="14.25" customHeight="1"/>
    <row r="124295" ht="14.25" customHeight="1"/>
    <row r="124296" ht="14.25" customHeight="1"/>
    <row r="124297" ht="14.25" customHeight="1"/>
    <row r="124298" ht="14.25" customHeight="1"/>
    <row r="124299" ht="14.25" customHeight="1"/>
    <row r="124300" ht="14.25" customHeight="1"/>
    <row r="124301" ht="14.25" customHeight="1"/>
    <row r="124302" ht="14.25" customHeight="1"/>
    <row r="124303" ht="14.25" customHeight="1"/>
    <row r="124304" ht="14.25" customHeight="1"/>
    <row r="124305" ht="14.25" customHeight="1"/>
    <row r="124306" ht="14.25" customHeight="1"/>
    <row r="124307" ht="14.25" customHeight="1"/>
    <row r="124308" ht="14.25" customHeight="1"/>
    <row r="124309" ht="14.25" customHeight="1"/>
    <row r="124310" ht="14.25" customHeight="1"/>
    <row r="124311" ht="14.25" customHeight="1"/>
    <row r="124312" ht="14.25" customHeight="1"/>
    <row r="124313" ht="14.25" customHeight="1"/>
    <row r="124314" ht="14.25" customHeight="1"/>
    <row r="124315" ht="14.25" customHeight="1"/>
    <row r="124316" ht="14.25" customHeight="1"/>
    <row r="124317" ht="14.25" customHeight="1"/>
    <row r="124318" ht="14.25" customHeight="1"/>
    <row r="124319" ht="14.25" customHeight="1"/>
    <row r="124320" ht="14.25" customHeight="1"/>
    <row r="124321" ht="14.25" customHeight="1"/>
    <row r="124322" ht="14.25" customHeight="1"/>
    <row r="124323" ht="14.25" customHeight="1"/>
    <row r="124324" ht="14.25" customHeight="1"/>
    <row r="124325" ht="14.25" customHeight="1"/>
    <row r="124326" ht="14.25" customHeight="1"/>
    <row r="124327" ht="14.25" customHeight="1"/>
    <row r="124328" ht="14.25" customHeight="1"/>
    <row r="124329" ht="14.25" customHeight="1"/>
    <row r="124330" ht="14.25" customHeight="1"/>
    <row r="124331" ht="14.25" customHeight="1"/>
    <row r="124332" ht="14.25" customHeight="1"/>
    <row r="124333" ht="14.25" customHeight="1"/>
    <row r="124334" ht="14.25" customHeight="1"/>
    <row r="124335" ht="14.25" customHeight="1"/>
    <row r="124336" ht="14.25" customHeight="1"/>
    <row r="124337" ht="14.25" customHeight="1"/>
    <row r="124338" ht="14.25" customHeight="1"/>
    <row r="124339" ht="14.25" customHeight="1"/>
    <row r="124340" ht="14.25" customHeight="1"/>
    <row r="124341" ht="14.25" customHeight="1"/>
    <row r="124342" ht="14.25" customHeight="1"/>
    <row r="124343" ht="14.25" customHeight="1"/>
    <row r="124344" ht="14.25" customHeight="1"/>
    <row r="124345" ht="14.25" customHeight="1"/>
    <row r="124346" ht="14.25" customHeight="1"/>
    <row r="124347" ht="14.25" customHeight="1"/>
    <row r="124348" ht="14.25" customHeight="1"/>
    <row r="124349" ht="14.25" customHeight="1"/>
    <row r="124350" ht="14.25" customHeight="1"/>
    <row r="124351" ht="14.25" customHeight="1"/>
    <row r="124352" ht="14.25" customHeight="1"/>
    <row r="124353" ht="14.25" customHeight="1"/>
    <row r="124354" ht="14.25" customHeight="1"/>
    <row r="124355" ht="14.25" customHeight="1"/>
    <row r="124356" ht="14.25" customHeight="1"/>
    <row r="124357" ht="14.25" customHeight="1"/>
    <row r="124358" ht="14.25" customHeight="1"/>
    <row r="124359" ht="14.25" customHeight="1"/>
    <row r="124360" ht="14.25" customHeight="1"/>
    <row r="124361" ht="14.25" customHeight="1"/>
    <row r="124362" ht="14.25" customHeight="1"/>
    <row r="124363" ht="14.25" customHeight="1"/>
    <row r="124364" ht="14.25" customHeight="1"/>
    <row r="124365" ht="14.25" customHeight="1"/>
    <row r="124366" ht="14.25" customHeight="1"/>
    <row r="124367" ht="14.25" customHeight="1"/>
    <row r="124368" ht="14.25" customHeight="1"/>
    <row r="124369" ht="14.25" customHeight="1"/>
    <row r="124370" ht="14.25" customHeight="1"/>
    <row r="124371" ht="14.25" customHeight="1"/>
    <row r="124372" ht="14.25" customHeight="1"/>
    <row r="124373" ht="14.25" customHeight="1"/>
    <row r="124374" ht="14.25" customHeight="1"/>
    <row r="124375" ht="14.25" customHeight="1"/>
    <row r="124376" ht="14.25" customHeight="1"/>
    <row r="124377" ht="14.25" customHeight="1"/>
    <row r="124378" ht="14.25" customHeight="1"/>
    <row r="124379" ht="14.25" customHeight="1"/>
    <row r="124380" ht="14.25" customHeight="1"/>
    <row r="124381" ht="14.25" customHeight="1"/>
    <row r="124382" ht="14.25" customHeight="1"/>
    <row r="124383" ht="14.25" customHeight="1"/>
    <row r="124384" ht="14.25" customHeight="1"/>
    <row r="124385" ht="14.25" customHeight="1"/>
    <row r="124386" ht="14.25" customHeight="1"/>
    <row r="124387" ht="14.25" customHeight="1"/>
    <row r="124388" ht="14.25" customHeight="1"/>
    <row r="124389" ht="14.25" customHeight="1"/>
    <row r="124390" ht="14.25" customHeight="1"/>
    <row r="124391" ht="14.25" customHeight="1"/>
    <row r="124392" ht="14.25" customHeight="1"/>
    <row r="124393" ht="14.25" customHeight="1"/>
    <row r="124394" ht="14.25" customHeight="1"/>
    <row r="124395" ht="14.25" customHeight="1"/>
    <row r="124396" ht="14.25" customHeight="1"/>
    <row r="124397" ht="14.25" customHeight="1"/>
    <row r="124398" ht="14.25" customHeight="1"/>
    <row r="124399" ht="14.25" customHeight="1"/>
    <row r="124400" ht="14.25" customHeight="1"/>
    <row r="124401" ht="14.25" customHeight="1"/>
    <row r="124402" ht="14.25" customHeight="1"/>
    <row r="124403" ht="14.25" customHeight="1"/>
    <row r="124404" ht="14.25" customHeight="1"/>
    <row r="124405" ht="14.25" customHeight="1"/>
    <row r="124406" ht="14.25" customHeight="1"/>
    <row r="124407" ht="14.25" customHeight="1"/>
    <row r="124408" ht="14.25" customHeight="1"/>
    <row r="124409" ht="14.25" customHeight="1"/>
    <row r="124410" ht="14.25" customHeight="1"/>
    <row r="124411" ht="14.25" customHeight="1"/>
    <row r="124412" ht="14.25" customHeight="1"/>
    <row r="124413" ht="14.25" customHeight="1"/>
    <row r="124414" ht="14.25" customHeight="1"/>
    <row r="124415" ht="14.25" customHeight="1"/>
    <row r="124416" ht="14.25" customHeight="1"/>
    <row r="124417" ht="14.25" customHeight="1"/>
    <row r="124418" ht="14.25" customHeight="1"/>
    <row r="124419" ht="14.25" customHeight="1"/>
    <row r="124420" ht="14.25" customHeight="1"/>
    <row r="124421" ht="14.25" customHeight="1"/>
    <row r="124422" ht="14.25" customHeight="1"/>
    <row r="124423" ht="14.25" customHeight="1"/>
    <row r="124424" ht="14.25" customHeight="1"/>
    <row r="124425" ht="14.25" customHeight="1"/>
    <row r="124426" ht="14.25" customHeight="1"/>
    <row r="124427" ht="14.25" customHeight="1"/>
    <row r="124428" ht="14.25" customHeight="1"/>
    <row r="124429" ht="14.25" customHeight="1"/>
    <row r="124430" ht="14.25" customHeight="1"/>
    <row r="124431" ht="14.25" customHeight="1"/>
    <row r="124432" ht="14.25" customHeight="1"/>
    <row r="124433" ht="14.25" customHeight="1"/>
    <row r="124434" ht="14.25" customHeight="1"/>
    <row r="124435" ht="14.25" customHeight="1"/>
    <row r="124436" ht="14.25" customHeight="1"/>
    <row r="124437" ht="14.25" customHeight="1"/>
    <row r="124438" ht="14.25" customHeight="1"/>
    <row r="124439" ht="14.25" customHeight="1"/>
    <row r="124440" ht="14.25" customHeight="1"/>
    <row r="124441" ht="14.25" customHeight="1"/>
    <row r="124442" ht="14.25" customHeight="1"/>
    <row r="124443" ht="14.25" customHeight="1"/>
    <row r="124444" ht="14.25" customHeight="1"/>
    <row r="124445" ht="14.25" customHeight="1"/>
    <row r="124446" ht="14.25" customHeight="1"/>
    <row r="124447" ht="14.25" customHeight="1"/>
    <row r="124448" ht="14.25" customHeight="1"/>
    <row r="124449" ht="14.25" customHeight="1"/>
    <row r="124450" ht="14.25" customHeight="1"/>
    <row r="124451" ht="14.25" customHeight="1"/>
    <row r="124452" ht="14.25" customHeight="1"/>
    <row r="124453" ht="14.25" customHeight="1"/>
    <row r="124454" ht="14.25" customHeight="1"/>
    <row r="124455" ht="14.25" customHeight="1"/>
    <row r="124456" ht="14.25" customHeight="1"/>
    <row r="124457" ht="14.25" customHeight="1"/>
    <row r="124458" ht="14.25" customHeight="1"/>
    <row r="124459" ht="14.25" customHeight="1"/>
    <row r="124460" ht="14.25" customHeight="1"/>
    <row r="124461" ht="14.25" customHeight="1"/>
    <row r="124462" ht="14.25" customHeight="1"/>
    <row r="124463" ht="14.25" customHeight="1"/>
    <row r="124464" ht="14.25" customHeight="1"/>
    <row r="124465" ht="14.25" customHeight="1"/>
    <row r="124466" ht="14.25" customHeight="1"/>
    <row r="124467" ht="14.25" customHeight="1"/>
    <row r="124468" ht="14.25" customHeight="1"/>
    <row r="124469" ht="14.25" customHeight="1"/>
    <row r="124470" ht="14.25" customHeight="1"/>
    <row r="124471" ht="14.25" customHeight="1"/>
    <row r="124472" ht="14.25" customHeight="1"/>
    <row r="124473" ht="14.25" customHeight="1"/>
    <row r="124474" ht="14.25" customHeight="1"/>
    <row r="124475" ht="14.25" customHeight="1"/>
    <row r="124476" ht="14.25" customHeight="1"/>
    <row r="124477" ht="14.25" customHeight="1"/>
    <row r="124478" ht="14.25" customHeight="1"/>
    <row r="124479" ht="14.25" customHeight="1"/>
    <row r="124480" ht="14.25" customHeight="1"/>
    <row r="124481" ht="14.25" customHeight="1"/>
    <row r="124482" ht="14.25" customHeight="1"/>
    <row r="124483" ht="14.25" customHeight="1"/>
    <row r="124484" ht="14.25" customHeight="1"/>
    <row r="124485" ht="14.25" customHeight="1"/>
    <row r="124486" ht="14.25" customHeight="1"/>
    <row r="124487" ht="14.25" customHeight="1"/>
    <row r="124488" ht="14.25" customHeight="1"/>
    <row r="124489" ht="14.25" customHeight="1"/>
    <row r="124490" ht="14.25" customHeight="1"/>
    <row r="124491" ht="14.25" customHeight="1"/>
    <row r="124492" ht="14.25" customHeight="1"/>
    <row r="124493" ht="14.25" customHeight="1"/>
    <row r="124494" ht="14.25" customHeight="1"/>
    <row r="124495" ht="14.25" customHeight="1"/>
    <row r="124496" ht="14.25" customHeight="1"/>
    <row r="124497" ht="14.25" customHeight="1"/>
    <row r="124498" ht="14.25" customHeight="1"/>
    <row r="124499" ht="14.25" customHeight="1"/>
    <row r="124500" ht="14.25" customHeight="1"/>
    <row r="124501" ht="14.25" customHeight="1"/>
    <row r="124502" ht="14.25" customHeight="1"/>
    <row r="124503" ht="14.25" customHeight="1"/>
    <row r="124504" ht="14.25" customHeight="1"/>
    <row r="124505" ht="14.25" customHeight="1"/>
    <row r="124506" ht="14.25" customHeight="1"/>
    <row r="124507" ht="14.25" customHeight="1"/>
    <row r="124508" ht="14.25" customHeight="1"/>
    <row r="124509" ht="14.25" customHeight="1"/>
    <row r="124510" ht="14.25" customHeight="1"/>
    <row r="124511" ht="14.25" customHeight="1"/>
    <row r="124512" ht="14.25" customHeight="1"/>
    <row r="124513" ht="14.25" customHeight="1"/>
    <row r="124514" ht="14.25" customHeight="1"/>
    <row r="124515" ht="14.25" customHeight="1"/>
    <row r="124516" ht="14.25" customHeight="1"/>
    <row r="124517" ht="14.25" customHeight="1"/>
    <row r="124518" ht="14.25" customHeight="1"/>
    <row r="124519" ht="14.25" customHeight="1"/>
    <row r="124520" ht="14.25" customHeight="1"/>
    <row r="124521" ht="14.25" customHeight="1"/>
    <row r="124522" ht="14.25" customHeight="1"/>
    <row r="124523" ht="14.25" customHeight="1"/>
    <row r="124524" ht="14.25" customHeight="1"/>
    <row r="124525" ht="14.25" customHeight="1"/>
    <row r="124526" ht="14.25" customHeight="1"/>
    <row r="124527" ht="14.25" customHeight="1"/>
    <row r="124528" ht="14.25" customHeight="1"/>
    <row r="124529" ht="14.25" customHeight="1"/>
    <row r="124530" ht="14.25" customHeight="1"/>
    <row r="124531" ht="14.25" customHeight="1"/>
    <row r="124532" ht="14.25" customHeight="1"/>
    <row r="124533" ht="14.25" customHeight="1"/>
    <row r="124534" ht="14.25" customHeight="1"/>
    <row r="124535" ht="14.25" customHeight="1"/>
    <row r="124536" ht="14.25" customHeight="1"/>
    <row r="124537" ht="14.25" customHeight="1"/>
    <row r="124538" ht="14.25" customHeight="1"/>
    <row r="124539" ht="14.25" customHeight="1"/>
    <row r="124540" ht="14.25" customHeight="1"/>
    <row r="124541" ht="14.25" customHeight="1"/>
    <row r="124542" ht="14.25" customHeight="1"/>
    <row r="124543" ht="14.25" customHeight="1"/>
    <row r="124544" ht="14.25" customHeight="1"/>
    <row r="124545" ht="14.25" customHeight="1"/>
    <row r="124546" ht="14.25" customHeight="1"/>
    <row r="124547" ht="14.25" customHeight="1"/>
    <row r="124548" ht="14.25" customHeight="1"/>
    <row r="124549" ht="14.25" customHeight="1"/>
    <row r="124550" ht="14.25" customHeight="1"/>
    <row r="124551" ht="14.25" customHeight="1"/>
    <row r="124552" ht="14.25" customHeight="1"/>
    <row r="124553" ht="14.25" customHeight="1"/>
    <row r="124554" ht="14.25" customHeight="1"/>
    <row r="124555" ht="14.25" customHeight="1"/>
    <row r="124556" ht="14.25" customHeight="1"/>
    <row r="124557" ht="14.25" customHeight="1"/>
    <row r="124558" ht="14.25" customHeight="1"/>
    <row r="124559" ht="14.25" customHeight="1"/>
    <row r="124560" ht="14.25" customHeight="1"/>
    <row r="124561" ht="14.25" customHeight="1"/>
    <row r="124562" ht="14.25" customHeight="1"/>
    <row r="124563" ht="14.25" customHeight="1"/>
    <row r="124564" ht="14.25" customHeight="1"/>
    <row r="124565" ht="14.25" customHeight="1"/>
    <row r="124566" ht="14.25" customHeight="1"/>
    <row r="124567" ht="14.25" customHeight="1"/>
    <row r="124568" ht="14.25" customHeight="1"/>
    <row r="124569" ht="14.25" customHeight="1"/>
    <row r="124570" ht="14.25" customHeight="1"/>
    <row r="124571" ht="14.25" customHeight="1"/>
    <row r="124572" ht="14.25" customHeight="1"/>
    <row r="124573" ht="14.25" customHeight="1"/>
    <row r="124574" ht="14.25" customHeight="1"/>
    <row r="124575" ht="14.25" customHeight="1"/>
    <row r="124576" ht="14.25" customHeight="1"/>
    <row r="124577" ht="14.25" customHeight="1"/>
    <row r="124578" ht="14.25" customHeight="1"/>
    <row r="124579" ht="14.25" customHeight="1"/>
    <row r="124580" ht="14.25" customHeight="1"/>
    <row r="124581" ht="14.25" customHeight="1"/>
    <row r="124582" ht="14.25" customHeight="1"/>
    <row r="124583" ht="14.25" customHeight="1"/>
    <row r="124584" ht="14.25" customHeight="1"/>
    <row r="124585" ht="14.25" customHeight="1"/>
    <row r="124586" ht="14.25" customHeight="1"/>
    <row r="124587" ht="14.25" customHeight="1"/>
    <row r="124588" ht="14.25" customHeight="1"/>
    <row r="124589" ht="14.25" customHeight="1"/>
    <row r="124590" ht="14.25" customHeight="1"/>
    <row r="124591" ht="14.25" customHeight="1"/>
    <row r="124592" ht="14.25" customHeight="1"/>
    <row r="124593" ht="14.25" customHeight="1"/>
    <row r="124594" ht="14.25" customHeight="1"/>
    <row r="124595" ht="14.25" customHeight="1"/>
    <row r="124596" ht="14.25" customHeight="1"/>
    <row r="124597" ht="14.25" customHeight="1"/>
    <row r="124598" ht="14.25" customHeight="1"/>
    <row r="124599" ht="14.25" customHeight="1"/>
    <row r="124600" ht="14.25" customHeight="1"/>
    <row r="124601" ht="14.25" customHeight="1"/>
    <row r="124602" ht="14.25" customHeight="1"/>
    <row r="124603" ht="14.25" customHeight="1"/>
    <row r="124604" ht="14.25" customHeight="1"/>
    <row r="124605" ht="14.25" customHeight="1"/>
    <row r="124606" ht="14.25" customHeight="1"/>
    <row r="124607" ht="14.25" customHeight="1"/>
    <row r="124608" ht="14.25" customHeight="1"/>
    <row r="124609" ht="14.25" customHeight="1"/>
    <row r="124610" ht="14.25" customHeight="1"/>
    <row r="124611" ht="14.25" customHeight="1"/>
    <row r="124612" ht="14.25" customHeight="1"/>
    <row r="124613" ht="14.25" customHeight="1"/>
    <row r="124614" ht="14.25" customHeight="1"/>
    <row r="124615" ht="14.25" customHeight="1"/>
    <row r="124616" ht="14.25" customHeight="1"/>
    <row r="124617" ht="14.25" customHeight="1"/>
    <row r="124618" ht="14.25" customHeight="1"/>
    <row r="124619" ht="14.25" customHeight="1"/>
    <row r="124620" ht="14.25" customHeight="1"/>
    <row r="124621" ht="14.25" customHeight="1"/>
    <row r="124622" ht="14.25" customHeight="1"/>
    <row r="124623" ht="14.25" customHeight="1"/>
    <row r="124624" ht="14.25" customHeight="1"/>
    <row r="124625" ht="14.25" customHeight="1"/>
    <row r="124626" ht="14.25" customHeight="1"/>
    <row r="124627" ht="14.25" customHeight="1"/>
    <row r="124628" ht="14.25" customHeight="1"/>
    <row r="124629" ht="14.25" customHeight="1"/>
    <row r="124630" ht="14.25" customHeight="1"/>
    <row r="124631" ht="14.25" customHeight="1"/>
    <row r="124632" ht="14.25" customHeight="1"/>
    <row r="124633" ht="14.25" customHeight="1"/>
    <row r="124634" ht="14.25" customHeight="1"/>
    <row r="124635" ht="14.25" customHeight="1"/>
    <row r="124636" ht="14.25" customHeight="1"/>
    <row r="124637" ht="14.25" customHeight="1"/>
    <row r="124638" ht="14.25" customHeight="1"/>
    <row r="124639" ht="14.25" customHeight="1"/>
    <row r="124640" ht="14.25" customHeight="1"/>
    <row r="124641" ht="14.25" customHeight="1"/>
    <row r="124642" ht="14.25" customHeight="1"/>
    <row r="124643" ht="14.25" customHeight="1"/>
    <row r="124644" ht="14.25" customHeight="1"/>
    <row r="124645" ht="14.25" customHeight="1"/>
    <row r="124646" ht="14.25" customHeight="1"/>
    <row r="124647" ht="14.25" customHeight="1"/>
    <row r="124648" ht="14.25" customHeight="1"/>
    <row r="124649" ht="14.25" customHeight="1"/>
    <row r="124650" ht="14.25" customHeight="1"/>
    <row r="124651" ht="14.25" customHeight="1"/>
    <row r="124652" ht="14.25" customHeight="1"/>
    <row r="124653" ht="14.25" customHeight="1"/>
    <row r="124654" ht="14.25" customHeight="1"/>
    <row r="124655" ht="14.25" customHeight="1"/>
    <row r="124656" ht="14.25" customHeight="1"/>
    <row r="124657" ht="14.25" customHeight="1"/>
    <row r="124658" ht="14.25" customHeight="1"/>
    <row r="124659" ht="14.25" customHeight="1"/>
    <row r="124660" ht="14.25" customHeight="1"/>
    <row r="124661" ht="14.25" customHeight="1"/>
    <row r="124662" ht="14.25" customHeight="1"/>
    <row r="124663" ht="14.25" customHeight="1"/>
    <row r="124664" ht="14.25" customHeight="1"/>
    <row r="124665" ht="14.25" customHeight="1"/>
    <row r="124666" ht="14.25" customHeight="1"/>
    <row r="124667" ht="14.25" customHeight="1"/>
    <row r="124668" ht="14.25" customHeight="1"/>
    <row r="124669" ht="14.25" customHeight="1"/>
    <row r="124670" ht="14.25" customHeight="1"/>
    <row r="124671" ht="14.25" customHeight="1"/>
    <row r="124672" ht="14.25" customHeight="1"/>
    <row r="124673" ht="14.25" customHeight="1"/>
    <row r="124674" ht="14.25" customHeight="1"/>
    <row r="124675" ht="14.25" customHeight="1"/>
    <row r="124676" ht="14.25" customHeight="1"/>
    <row r="124677" ht="14.25" customHeight="1"/>
    <row r="124678" ht="14.25" customHeight="1"/>
    <row r="124679" ht="14.25" customHeight="1"/>
    <row r="124680" ht="14.25" customHeight="1"/>
    <row r="124681" ht="14.25" customHeight="1"/>
    <row r="124682" ht="14.25" customHeight="1"/>
    <row r="124683" ht="14.25" customHeight="1"/>
    <row r="124684" ht="14.25" customHeight="1"/>
    <row r="124685" ht="14.25" customHeight="1"/>
    <row r="124686" ht="14.25" customHeight="1"/>
    <row r="124687" ht="14.25" customHeight="1"/>
    <row r="124688" ht="14.25" customHeight="1"/>
    <row r="124689" ht="14.25" customHeight="1"/>
    <row r="124690" ht="14.25" customHeight="1"/>
    <row r="124691" ht="14.25" customHeight="1"/>
    <row r="124692" ht="14.25" customHeight="1"/>
    <row r="124693" ht="14.25" customHeight="1"/>
    <row r="124694" ht="14.25" customHeight="1"/>
    <row r="124695" ht="14.25" customHeight="1"/>
    <row r="124696" ht="14.25" customHeight="1"/>
    <row r="124697" ht="14.25" customHeight="1"/>
    <row r="124698" ht="14.25" customHeight="1"/>
    <row r="124699" ht="14.25" customHeight="1"/>
    <row r="124700" ht="14.25" customHeight="1"/>
    <row r="124701" ht="14.25" customHeight="1"/>
    <row r="124702" ht="14.25" customHeight="1"/>
    <row r="124703" ht="14.25" customHeight="1"/>
    <row r="124704" ht="14.25" customHeight="1"/>
    <row r="124705" ht="14.25" customHeight="1"/>
    <row r="124706" ht="14.25" customHeight="1"/>
    <row r="124707" ht="14.25" customHeight="1"/>
    <row r="124708" ht="14.25" customHeight="1"/>
    <row r="124709" ht="14.25" customHeight="1"/>
    <row r="124710" ht="14.25" customHeight="1"/>
    <row r="124711" ht="14.25" customHeight="1"/>
    <row r="124712" ht="14.25" customHeight="1"/>
    <row r="124713" ht="14.25" customHeight="1"/>
    <row r="124714" ht="14.25" customHeight="1"/>
    <row r="124715" ht="14.25" customHeight="1"/>
    <row r="124716" ht="14.25" customHeight="1"/>
    <row r="124717" ht="14.25" customHeight="1"/>
    <row r="124718" ht="14.25" customHeight="1"/>
    <row r="124719" ht="14.25" customHeight="1"/>
    <row r="124720" ht="14.25" customHeight="1"/>
    <row r="124721" ht="14.25" customHeight="1"/>
    <row r="124722" ht="14.25" customHeight="1"/>
    <row r="124723" ht="14.25" customHeight="1"/>
    <row r="124724" ht="14.25" customHeight="1"/>
    <row r="124725" ht="14.25" customHeight="1"/>
    <row r="124726" ht="14.25" customHeight="1"/>
    <row r="124727" ht="14.25" customHeight="1"/>
    <row r="124728" ht="14.25" customHeight="1"/>
    <row r="124729" ht="14.25" customHeight="1"/>
    <row r="124730" ht="14.25" customHeight="1"/>
    <row r="124731" ht="14.25" customHeight="1"/>
    <row r="124732" ht="14.25" customHeight="1"/>
    <row r="124733" ht="14.25" customHeight="1"/>
    <row r="124734" ht="14.25" customHeight="1"/>
    <row r="124735" ht="14.25" customHeight="1"/>
    <row r="124736" ht="14.25" customHeight="1"/>
    <row r="124737" ht="14.25" customHeight="1"/>
    <row r="124738" ht="14.25" customHeight="1"/>
    <row r="124739" ht="14.25" customHeight="1"/>
    <row r="124740" ht="14.25" customHeight="1"/>
    <row r="124741" ht="14.25" customHeight="1"/>
    <row r="124742" ht="14.25" customHeight="1"/>
    <row r="124743" ht="14.25" customHeight="1"/>
    <row r="124744" ht="14.25" customHeight="1"/>
    <row r="124745" ht="14.25" customHeight="1"/>
    <row r="124746" ht="14.25" customHeight="1"/>
    <row r="124747" ht="14.25" customHeight="1"/>
    <row r="124748" ht="14.25" customHeight="1"/>
    <row r="124749" ht="14.25" customHeight="1"/>
    <row r="124750" ht="14.25" customHeight="1"/>
    <row r="124751" ht="14.25" customHeight="1"/>
    <row r="124752" ht="14.25" customHeight="1"/>
    <row r="124753" ht="14.25" customHeight="1"/>
    <row r="124754" ht="14.25" customHeight="1"/>
    <row r="124755" ht="14.25" customHeight="1"/>
    <row r="124756" ht="14.25" customHeight="1"/>
    <row r="124757" ht="14.25" customHeight="1"/>
    <row r="124758" ht="14.25" customHeight="1"/>
    <row r="124759" ht="14.25" customHeight="1"/>
    <row r="124760" ht="14.25" customHeight="1"/>
    <row r="124761" ht="14.25" customHeight="1"/>
    <row r="124762" ht="14.25" customHeight="1"/>
    <row r="124763" ht="14.25" customHeight="1"/>
    <row r="124764" ht="14.25" customHeight="1"/>
    <row r="124765" ht="14.25" customHeight="1"/>
    <row r="124766" ht="14.25" customHeight="1"/>
    <row r="124767" ht="14.25" customHeight="1"/>
    <row r="124768" ht="14.25" customHeight="1"/>
    <row r="124769" ht="14.25" customHeight="1"/>
    <row r="124770" ht="14.25" customHeight="1"/>
    <row r="124771" ht="14.25" customHeight="1"/>
    <row r="124772" ht="14.25" customHeight="1"/>
    <row r="124773" ht="14.25" customHeight="1"/>
    <row r="124774" ht="14.25" customHeight="1"/>
    <row r="124775" ht="14.25" customHeight="1"/>
    <row r="124776" ht="14.25" customHeight="1"/>
    <row r="124777" ht="14.25" customHeight="1"/>
    <row r="124778" ht="14.25" customHeight="1"/>
    <row r="124779" ht="14.25" customHeight="1"/>
    <row r="124780" ht="14.25" customHeight="1"/>
    <row r="124781" ht="14.25" customHeight="1"/>
    <row r="124782" ht="14.25" customHeight="1"/>
    <row r="124783" ht="14.25" customHeight="1"/>
    <row r="124784" ht="14.25" customHeight="1"/>
    <row r="124785" ht="14.25" customHeight="1"/>
    <row r="124786" ht="14.25" customHeight="1"/>
    <row r="124787" ht="14.25" customHeight="1"/>
    <row r="124788" ht="14.25" customHeight="1"/>
    <row r="124789" ht="14.25" customHeight="1"/>
    <row r="124790" ht="14.25" customHeight="1"/>
    <row r="124791" ht="14.25" customHeight="1"/>
    <row r="124792" ht="14.25" customHeight="1"/>
    <row r="124793" ht="14.25" customHeight="1"/>
    <row r="124794" ht="14.25" customHeight="1"/>
    <row r="124795" ht="14.25" customHeight="1"/>
    <row r="124796" ht="14.25" customHeight="1"/>
    <row r="124797" ht="14.25" customHeight="1"/>
    <row r="124798" ht="14.25" customHeight="1"/>
    <row r="124799" ht="14.25" customHeight="1"/>
    <row r="124800" ht="14.25" customHeight="1"/>
    <row r="124801" ht="14.25" customHeight="1"/>
    <row r="124802" ht="14.25" customHeight="1"/>
    <row r="124803" ht="14.25" customHeight="1"/>
    <row r="124804" ht="14.25" customHeight="1"/>
    <row r="124805" ht="14.25" customHeight="1"/>
    <row r="124806" ht="14.25" customHeight="1"/>
    <row r="124807" ht="14.25" customHeight="1"/>
    <row r="124808" ht="14.25" customHeight="1"/>
    <row r="124809" ht="14.25" customHeight="1"/>
    <row r="124810" ht="14.25" customHeight="1"/>
    <row r="124811" ht="14.25" customHeight="1"/>
    <row r="124812" ht="14.25" customHeight="1"/>
    <row r="124813" ht="14.25" customHeight="1"/>
    <row r="124814" ht="14.25" customHeight="1"/>
    <row r="124815" ht="14.25" customHeight="1"/>
    <row r="124816" ht="14.25" customHeight="1"/>
    <row r="124817" ht="14.25" customHeight="1"/>
    <row r="124818" ht="14.25" customHeight="1"/>
    <row r="124819" ht="14.25" customHeight="1"/>
    <row r="124820" ht="14.25" customHeight="1"/>
    <row r="124821" ht="14.25" customHeight="1"/>
    <row r="124822" ht="14.25" customHeight="1"/>
    <row r="124823" ht="14.25" customHeight="1"/>
    <row r="124824" ht="14.25" customHeight="1"/>
    <row r="124825" ht="14.25" customHeight="1"/>
    <row r="124826" ht="14.25" customHeight="1"/>
    <row r="124827" ht="14.25" customHeight="1"/>
    <row r="124828" ht="14.25" customHeight="1"/>
    <row r="124829" ht="14.25" customHeight="1"/>
    <row r="124830" ht="14.25" customHeight="1"/>
    <row r="124831" ht="14.25" customHeight="1"/>
    <row r="124832" ht="14.25" customHeight="1"/>
    <row r="124833" ht="14.25" customHeight="1"/>
    <row r="124834" ht="14.25" customHeight="1"/>
    <row r="124835" ht="14.25" customHeight="1"/>
    <row r="124836" ht="14.25" customHeight="1"/>
    <row r="124837" ht="14.25" customHeight="1"/>
    <row r="124838" ht="14.25" customHeight="1"/>
    <row r="124839" ht="14.25" customHeight="1"/>
    <row r="124840" ht="14.25" customHeight="1"/>
    <row r="124841" ht="14.25" customHeight="1"/>
    <row r="124842" ht="14.25" customHeight="1"/>
    <row r="124843" ht="14.25" customHeight="1"/>
    <row r="124844" ht="14.25" customHeight="1"/>
    <row r="124845" ht="14.25" customHeight="1"/>
    <row r="124846" ht="14.25" customHeight="1"/>
    <row r="124847" ht="14.25" customHeight="1"/>
    <row r="124848" ht="14.25" customHeight="1"/>
    <row r="124849" ht="14.25" customHeight="1"/>
    <row r="124850" ht="14.25" customHeight="1"/>
    <row r="124851" ht="14.25" customHeight="1"/>
    <row r="124852" ht="14.25" customHeight="1"/>
    <row r="124853" ht="14.25" customHeight="1"/>
    <row r="124854" ht="14.25" customHeight="1"/>
    <row r="124855" ht="14.25" customHeight="1"/>
    <row r="124856" ht="14.25" customHeight="1"/>
    <row r="124857" ht="14.25" customHeight="1"/>
    <row r="124858" ht="14.25" customHeight="1"/>
    <row r="124859" ht="14.25" customHeight="1"/>
    <row r="124860" ht="14.25" customHeight="1"/>
    <row r="124861" ht="14.25" customHeight="1"/>
    <row r="124862" ht="14.25" customHeight="1"/>
    <row r="124863" ht="14.25" customHeight="1"/>
    <row r="124864" ht="14.25" customHeight="1"/>
    <row r="124865" ht="14.25" customHeight="1"/>
    <row r="124866" ht="14.25" customHeight="1"/>
    <row r="124867" ht="14.25" customHeight="1"/>
    <row r="124868" ht="14.25" customHeight="1"/>
    <row r="124869" ht="14.25" customHeight="1"/>
    <row r="124870" ht="14.25" customHeight="1"/>
    <row r="124871" ht="14.25" customHeight="1"/>
    <row r="124872" ht="14.25" customHeight="1"/>
    <row r="124873" ht="14.25" customHeight="1"/>
    <row r="124874" ht="14.25" customHeight="1"/>
    <row r="124875" ht="14.25" customHeight="1"/>
    <row r="124876" ht="14.25" customHeight="1"/>
    <row r="124877" ht="14.25" customHeight="1"/>
    <row r="124878" ht="14.25" customHeight="1"/>
    <row r="124879" ht="14.25" customHeight="1"/>
    <row r="124880" ht="14.25" customHeight="1"/>
    <row r="124881" ht="14.25" customHeight="1"/>
    <row r="124882" ht="14.25" customHeight="1"/>
    <row r="124883" ht="14.25" customHeight="1"/>
    <row r="124884" ht="14.25" customHeight="1"/>
    <row r="124885" ht="14.25" customHeight="1"/>
    <row r="124886" ht="14.25" customHeight="1"/>
    <row r="124887" ht="14.25" customHeight="1"/>
    <row r="124888" ht="14.25" customHeight="1"/>
    <row r="124889" ht="14.25" customHeight="1"/>
    <row r="124890" ht="14.25" customHeight="1"/>
    <row r="124891" ht="14.25" customHeight="1"/>
    <row r="124892" ht="14.25" customHeight="1"/>
    <row r="124893" ht="14.25" customHeight="1"/>
    <row r="124894" ht="14.25" customHeight="1"/>
    <row r="124895" ht="14.25" customHeight="1"/>
    <row r="124896" ht="14.25" customHeight="1"/>
    <row r="124897" ht="14.25" customHeight="1"/>
    <row r="124898" ht="14.25" customHeight="1"/>
    <row r="124899" ht="14.25" customHeight="1"/>
    <row r="124900" ht="14.25" customHeight="1"/>
    <row r="124901" ht="14.25" customHeight="1"/>
    <row r="124902" ht="14.25" customHeight="1"/>
    <row r="124903" ht="14.25" customHeight="1"/>
    <row r="124904" ht="14.25" customHeight="1"/>
    <row r="124905" ht="14.25" customHeight="1"/>
    <row r="124906" ht="14.25" customHeight="1"/>
    <row r="124907" ht="14.25" customHeight="1"/>
    <row r="124908" ht="14.25" customHeight="1"/>
    <row r="124909" ht="14.25" customHeight="1"/>
    <row r="124910" ht="14.25" customHeight="1"/>
    <row r="124911" ht="14.25" customHeight="1"/>
    <row r="124912" ht="14.25" customHeight="1"/>
    <row r="124913" ht="14.25" customHeight="1"/>
    <row r="124914" ht="14.25" customHeight="1"/>
    <row r="124915" ht="14.25" customHeight="1"/>
    <row r="124916" ht="14.25" customHeight="1"/>
    <row r="124917" ht="14.25" customHeight="1"/>
    <row r="124918" ht="14.25" customHeight="1"/>
    <row r="124919" ht="14.25" customHeight="1"/>
    <row r="124920" ht="14.25" customHeight="1"/>
    <row r="124921" ht="14.25" customHeight="1"/>
    <row r="124922" ht="14.25" customHeight="1"/>
    <row r="124923" ht="14.25" customHeight="1"/>
    <row r="124924" ht="14.25" customHeight="1"/>
    <row r="124925" ht="14.25" customHeight="1"/>
    <row r="124926" ht="14.25" customHeight="1"/>
    <row r="124927" ht="14.25" customHeight="1"/>
    <row r="124928" ht="14.25" customHeight="1"/>
    <row r="124929" ht="14.25" customHeight="1"/>
    <row r="124930" ht="14.25" customHeight="1"/>
    <row r="124931" ht="14.25" customHeight="1"/>
    <row r="124932" ht="14.25" customHeight="1"/>
    <row r="124933" ht="14.25" customHeight="1"/>
    <row r="124934" ht="14.25" customHeight="1"/>
    <row r="124935" ht="14.25" customHeight="1"/>
    <row r="124936" ht="14.25" customHeight="1"/>
    <row r="124937" ht="14.25" customHeight="1"/>
    <row r="124938" ht="14.25" customHeight="1"/>
    <row r="124939" ht="14.25" customHeight="1"/>
    <row r="124940" ht="14.25" customHeight="1"/>
    <row r="124941" ht="14.25" customHeight="1"/>
    <row r="124942" ht="14.25" customHeight="1"/>
    <row r="124943" ht="14.25" customHeight="1"/>
    <row r="124944" ht="14.25" customHeight="1"/>
    <row r="124945" ht="14.25" customHeight="1"/>
    <row r="124946" ht="14.25" customHeight="1"/>
    <row r="124947" ht="14.25" customHeight="1"/>
    <row r="124948" ht="14.25" customHeight="1"/>
    <row r="124949" ht="14.25" customHeight="1"/>
    <row r="124950" ht="14.25" customHeight="1"/>
    <row r="124951" ht="14.25" customHeight="1"/>
    <row r="124952" ht="14.25" customHeight="1"/>
    <row r="124953" ht="14.25" customHeight="1"/>
    <row r="124954" ht="14.25" customHeight="1"/>
    <row r="124955" ht="14.25" customHeight="1"/>
    <row r="124956" ht="14.25" customHeight="1"/>
    <row r="124957" ht="14.25" customHeight="1"/>
    <row r="124958" ht="14.25" customHeight="1"/>
    <row r="124959" ht="14.25" customHeight="1"/>
    <row r="124960" ht="14.25" customHeight="1"/>
    <row r="124961" ht="14.25" customHeight="1"/>
    <row r="124962" ht="14.25" customHeight="1"/>
    <row r="124963" ht="14.25" customHeight="1"/>
    <row r="124964" ht="14.25" customHeight="1"/>
    <row r="124965" ht="14.25" customHeight="1"/>
    <row r="124966" ht="14.25" customHeight="1"/>
    <row r="124967" ht="14.25" customHeight="1"/>
    <row r="124968" ht="14.25" customHeight="1"/>
    <row r="124969" ht="14.25" customHeight="1"/>
    <row r="124970" ht="14.25" customHeight="1"/>
    <row r="124971" ht="14.25" customHeight="1"/>
    <row r="124972" ht="14.25" customHeight="1"/>
    <row r="124973" ht="14.25" customHeight="1"/>
    <row r="124974" ht="14.25" customHeight="1"/>
    <row r="124975" ht="14.25" customHeight="1"/>
    <row r="124976" ht="14.25" customHeight="1"/>
    <row r="124977" ht="14.25" customHeight="1"/>
    <row r="124978" ht="14.25" customHeight="1"/>
    <row r="124979" ht="14.25" customHeight="1"/>
    <row r="124980" ht="14.25" customHeight="1"/>
    <row r="124981" ht="14.25" customHeight="1"/>
    <row r="124982" ht="14.25" customHeight="1"/>
    <row r="124983" ht="14.25" customHeight="1"/>
    <row r="124984" ht="14.25" customHeight="1"/>
    <row r="124985" ht="14.25" customHeight="1"/>
    <row r="124986" ht="14.25" customHeight="1"/>
    <row r="124987" ht="14.25" customHeight="1"/>
    <row r="124988" ht="14.25" customHeight="1"/>
    <row r="124989" ht="14.25" customHeight="1"/>
    <row r="124990" ht="14.25" customHeight="1"/>
    <row r="124991" ht="14.25" customHeight="1"/>
    <row r="124992" ht="14.25" customHeight="1"/>
    <row r="124993" ht="14.25" customHeight="1"/>
    <row r="124994" ht="14.25" customHeight="1"/>
    <row r="124995" ht="14.25" customHeight="1"/>
    <row r="124996" ht="14.25" customHeight="1"/>
    <row r="124997" ht="14.25" customHeight="1"/>
    <row r="124998" ht="14.25" customHeight="1"/>
    <row r="124999" ht="14.25" customHeight="1"/>
    <row r="125000" ht="14.25" customHeight="1"/>
    <row r="125001" ht="14.25" customHeight="1"/>
    <row r="125002" ht="14.25" customHeight="1"/>
    <row r="125003" ht="14.25" customHeight="1"/>
    <row r="125004" ht="14.25" customHeight="1"/>
    <row r="125005" ht="14.25" customHeight="1"/>
    <row r="125006" ht="14.25" customHeight="1"/>
    <row r="125007" ht="14.25" customHeight="1"/>
    <row r="125008" ht="14.25" customHeight="1"/>
    <row r="125009" ht="14.25" customHeight="1"/>
    <row r="125010" ht="14.25" customHeight="1"/>
    <row r="125011" ht="14.25" customHeight="1"/>
    <row r="125012" ht="14.25" customHeight="1"/>
    <row r="125013" ht="14.25" customHeight="1"/>
    <row r="125014" ht="14.25" customHeight="1"/>
    <row r="125015" ht="14.25" customHeight="1"/>
    <row r="125016" ht="14.25" customHeight="1"/>
    <row r="125017" ht="14.25" customHeight="1"/>
    <row r="125018" ht="14.25" customHeight="1"/>
    <row r="125019" ht="14.25" customHeight="1"/>
    <row r="125020" ht="14.25" customHeight="1"/>
    <row r="125021" ht="14.25" customHeight="1"/>
    <row r="125022" ht="14.25" customHeight="1"/>
    <row r="125023" ht="14.25" customHeight="1"/>
    <row r="125024" ht="14.25" customHeight="1"/>
    <row r="125025" ht="14.25" customHeight="1"/>
    <row r="125026" ht="14.25" customHeight="1"/>
    <row r="125027" ht="14.25" customHeight="1"/>
    <row r="125028" ht="14.25" customHeight="1"/>
    <row r="125029" ht="14.25" customHeight="1"/>
    <row r="125030" ht="14.25" customHeight="1"/>
    <row r="125031" ht="14.25" customHeight="1"/>
    <row r="125032" ht="14.25" customHeight="1"/>
    <row r="125033" ht="14.25" customHeight="1"/>
    <row r="125034" ht="14.25" customHeight="1"/>
    <row r="125035" ht="14.25" customHeight="1"/>
    <row r="125036" ht="14.25" customHeight="1"/>
    <row r="125037" ht="14.25" customHeight="1"/>
    <row r="125038" ht="14.25" customHeight="1"/>
    <row r="125039" ht="14.25" customHeight="1"/>
    <row r="125040" ht="14.25" customHeight="1"/>
    <row r="125041" ht="14.25" customHeight="1"/>
    <row r="125042" ht="14.25" customHeight="1"/>
    <row r="125043" ht="14.25" customHeight="1"/>
    <row r="125044" ht="14.25" customHeight="1"/>
    <row r="125045" ht="14.25" customHeight="1"/>
    <row r="125046" ht="14.25" customHeight="1"/>
    <row r="125047" ht="14.25" customHeight="1"/>
    <row r="125048" ht="14.25" customHeight="1"/>
    <row r="125049" ht="14.25" customHeight="1"/>
    <row r="125050" ht="14.25" customHeight="1"/>
    <row r="125051" ht="14.25" customHeight="1"/>
    <row r="125052" ht="14.25" customHeight="1"/>
    <row r="125053" ht="14.25" customHeight="1"/>
    <row r="125054" ht="14.25" customHeight="1"/>
    <row r="125055" ht="14.25" customHeight="1"/>
    <row r="125056" ht="14.25" customHeight="1"/>
    <row r="125057" ht="14.25" customHeight="1"/>
    <row r="125058" ht="14.25" customHeight="1"/>
    <row r="125059" ht="14.25" customHeight="1"/>
    <row r="125060" ht="14.25" customHeight="1"/>
    <row r="125061" ht="14.25" customHeight="1"/>
    <row r="125062" ht="14.25" customHeight="1"/>
    <row r="125063" ht="14.25" customHeight="1"/>
    <row r="125064" ht="14.25" customHeight="1"/>
    <row r="125065" ht="14.25" customHeight="1"/>
    <row r="125066" ht="14.25" customHeight="1"/>
    <row r="125067" ht="14.25" customHeight="1"/>
    <row r="125068" ht="14.25" customHeight="1"/>
    <row r="125069" ht="14.25" customHeight="1"/>
    <row r="125070" ht="14.25" customHeight="1"/>
    <row r="125071" ht="14.25" customHeight="1"/>
    <row r="125072" ht="14.25" customHeight="1"/>
    <row r="125073" ht="14.25" customHeight="1"/>
    <row r="125074" ht="14.25" customHeight="1"/>
    <row r="125075" ht="14.25" customHeight="1"/>
    <row r="125076" ht="14.25" customHeight="1"/>
    <row r="125077" ht="14.25" customHeight="1"/>
    <row r="125078" ht="14.25" customHeight="1"/>
    <row r="125079" ht="14.25" customHeight="1"/>
    <row r="125080" ht="14.25" customHeight="1"/>
    <row r="125081" ht="14.25" customHeight="1"/>
    <row r="125082" ht="14.25" customHeight="1"/>
    <row r="125083" ht="14.25" customHeight="1"/>
    <row r="125084" ht="14.25" customHeight="1"/>
    <row r="125085" ht="14.25" customHeight="1"/>
    <row r="125086" ht="14.25" customHeight="1"/>
    <row r="125087" ht="14.25" customHeight="1"/>
    <row r="125088" ht="14.25" customHeight="1"/>
    <row r="125089" ht="14.25" customHeight="1"/>
    <row r="125090" ht="14.25" customHeight="1"/>
    <row r="125091" ht="14.25" customHeight="1"/>
    <row r="125092" ht="14.25" customHeight="1"/>
    <row r="125093" ht="14.25" customHeight="1"/>
    <row r="125094" ht="14.25" customHeight="1"/>
    <row r="125095" ht="14.25" customHeight="1"/>
    <row r="125096" ht="14.25" customHeight="1"/>
    <row r="125097" ht="14.25" customHeight="1"/>
    <row r="125098" ht="14.25" customHeight="1"/>
    <row r="125099" ht="14.25" customHeight="1"/>
    <row r="125100" ht="14.25" customHeight="1"/>
    <row r="125101" ht="14.25" customHeight="1"/>
    <row r="125102" ht="14.25" customHeight="1"/>
    <row r="125103" ht="14.25" customHeight="1"/>
    <row r="125104" ht="14.25" customHeight="1"/>
    <row r="125105" ht="14.25" customHeight="1"/>
    <row r="125106" ht="14.25" customHeight="1"/>
    <row r="125107" ht="14.25" customHeight="1"/>
    <row r="125108" ht="14.25" customHeight="1"/>
    <row r="125109" ht="14.25" customHeight="1"/>
    <row r="125110" ht="14.25" customHeight="1"/>
    <row r="125111" ht="14.25" customHeight="1"/>
    <row r="125112" ht="14.25" customHeight="1"/>
    <row r="125113" ht="14.25" customHeight="1"/>
    <row r="125114" ht="14.25" customHeight="1"/>
    <row r="125115" ht="14.25" customHeight="1"/>
    <row r="125116" ht="14.25" customHeight="1"/>
    <row r="125117" ht="14.25" customHeight="1"/>
    <row r="125118" ht="14.25" customHeight="1"/>
    <row r="125119" ht="14.25" customHeight="1"/>
    <row r="125120" ht="14.25" customHeight="1"/>
    <row r="125121" ht="14.25" customHeight="1"/>
    <row r="125122" ht="14.25" customHeight="1"/>
    <row r="125123" ht="14.25" customHeight="1"/>
    <row r="125124" ht="14.25" customHeight="1"/>
    <row r="125125" ht="14.25" customHeight="1"/>
    <row r="125126" ht="14.25" customHeight="1"/>
    <row r="125127" ht="14.25" customHeight="1"/>
    <row r="125128" ht="14.25" customHeight="1"/>
    <row r="125129" ht="14.25" customHeight="1"/>
    <row r="125130" ht="14.25" customHeight="1"/>
    <row r="125131" ht="14.25" customHeight="1"/>
    <row r="125132" ht="14.25" customHeight="1"/>
    <row r="125133" ht="14.25" customHeight="1"/>
    <row r="125134" ht="14.25" customHeight="1"/>
    <row r="125135" ht="14.25" customHeight="1"/>
    <row r="125136" ht="14.25" customHeight="1"/>
    <row r="125137" ht="14.25" customHeight="1"/>
    <row r="125138" ht="14.25" customHeight="1"/>
    <row r="125139" ht="14.25" customHeight="1"/>
    <row r="125140" ht="14.25" customHeight="1"/>
    <row r="125141" ht="14.25" customHeight="1"/>
    <row r="125142" ht="14.25" customHeight="1"/>
    <row r="125143" ht="14.25" customHeight="1"/>
    <row r="125144" ht="14.25" customHeight="1"/>
    <row r="125145" ht="14.25" customHeight="1"/>
    <row r="125146" ht="14.25" customHeight="1"/>
    <row r="125147" ht="14.25" customHeight="1"/>
    <row r="125148" ht="14.25" customHeight="1"/>
    <row r="125149" ht="14.25" customHeight="1"/>
    <row r="125150" ht="14.25" customHeight="1"/>
    <row r="125151" ht="14.25" customHeight="1"/>
    <row r="125152" ht="14.25" customHeight="1"/>
    <row r="125153" ht="14.25" customHeight="1"/>
    <row r="125154" ht="14.25" customHeight="1"/>
    <row r="125155" ht="14.25" customHeight="1"/>
    <row r="125156" ht="14.25" customHeight="1"/>
    <row r="125157" ht="14.25" customHeight="1"/>
    <row r="125158" ht="14.25" customHeight="1"/>
    <row r="125159" ht="14.25" customHeight="1"/>
    <row r="125160" ht="14.25" customHeight="1"/>
    <row r="125161" ht="14.25" customHeight="1"/>
    <row r="125162" ht="14.25" customHeight="1"/>
    <row r="125163" ht="14.25" customHeight="1"/>
    <row r="125164" ht="14.25" customHeight="1"/>
    <row r="125165" ht="14.25" customHeight="1"/>
    <row r="125166" ht="14.25" customHeight="1"/>
    <row r="125167" ht="14.25" customHeight="1"/>
    <row r="125168" ht="14.25" customHeight="1"/>
    <row r="125169" ht="14.25" customHeight="1"/>
    <row r="125170" ht="14.25" customHeight="1"/>
    <row r="125171" ht="14.25" customHeight="1"/>
    <row r="125172" ht="14.25" customHeight="1"/>
    <row r="125173" ht="14.25" customHeight="1"/>
    <row r="125174" ht="14.25" customHeight="1"/>
    <row r="125175" ht="14.25" customHeight="1"/>
    <row r="125176" ht="14.25" customHeight="1"/>
    <row r="125177" ht="14.25" customHeight="1"/>
    <row r="125178" ht="14.25" customHeight="1"/>
    <row r="125179" ht="14.25" customHeight="1"/>
    <row r="125180" ht="14.25" customHeight="1"/>
    <row r="125181" ht="14.25" customHeight="1"/>
    <row r="125182" ht="14.25" customHeight="1"/>
    <row r="125183" ht="14.25" customHeight="1"/>
    <row r="125184" ht="14.25" customHeight="1"/>
    <row r="125185" ht="14.25" customHeight="1"/>
    <row r="125186" ht="14.25" customHeight="1"/>
    <row r="125187" ht="14.25" customHeight="1"/>
    <row r="125188" ht="14.25" customHeight="1"/>
    <row r="125189" ht="14.25" customHeight="1"/>
    <row r="125190" ht="14.25" customHeight="1"/>
    <row r="125191" ht="14.25" customHeight="1"/>
    <row r="125192" ht="14.25" customHeight="1"/>
    <row r="125193" ht="14.25" customHeight="1"/>
    <row r="125194" ht="14.25" customHeight="1"/>
    <row r="125195" ht="14.25" customHeight="1"/>
    <row r="125196" ht="14.25" customHeight="1"/>
    <row r="125197" ht="14.25" customHeight="1"/>
    <row r="125198" ht="14.25" customHeight="1"/>
    <row r="125199" ht="14.25" customHeight="1"/>
    <row r="125200" ht="14.25" customHeight="1"/>
    <row r="125201" ht="14.25" customHeight="1"/>
    <row r="125202" ht="14.25" customHeight="1"/>
    <row r="125203" ht="14.25" customHeight="1"/>
    <row r="125204" ht="14.25" customHeight="1"/>
    <row r="125205" ht="14.25" customHeight="1"/>
    <row r="125206" ht="14.25" customHeight="1"/>
    <row r="125207" ht="14.25" customHeight="1"/>
    <row r="125208" ht="14.25" customHeight="1"/>
    <row r="125209" ht="14.25" customHeight="1"/>
    <row r="125210" ht="14.25" customHeight="1"/>
    <row r="125211" ht="14.25" customHeight="1"/>
    <row r="125212" ht="14.25" customHeight="1"/>
    <row r="125213" ht="14.25" customHeight="1"/>
    <row r="125214" ht="14.25" customHeight="1"/>
    <row r="125215" ht="14.25" customHeight="1"/>
    <row r="125216" ht="14.25" customHeight="1"/>
    <row r="125217" ht="14.25" customHeight="1"/>
    <row r="125218" ht="14.25" customHeight="1"/>
    <row r="125219" ht="14.25" customHeight="1"/>
    <row r="125220" ht="14.25" customHeight="1"/>
    <row r="125221" ht="14.25" customHeight="1"/>
    <row r="125222" ht="14.25" customHeight="1"/>
    <row r="125223" ht="14.25" customHeight="1"/>
    <row r="125224" ht="14.25" customHeight="1"/>
    <row r="125225" ht="14.25" customHeight="1"/>
    <row r="125226" ht="14.25" customHeight="1"/>
    <row r="125227" ht="14.25" customHeight="1"/>
    <row r="125228" ht="14.25" customHeight="1"/>
    <row r="125229" ht="14.25" customHeight="1"/>
    <row r="125230" ht="14.25" customHeight="1"/>
    <row r="125231" ht="14.25" customHeight="1"/>
    <row r="125232" ht="14.25" customHeight="1"/>
    <row r="125233" ht="14.25" customHeight="1"/>
    <row r="125234" ht="14.25" customHeight="1"/>
    <row r="125235" ht="14.25" customHeight="1"/>
    <row r="125236" ht="14.25" customHeight="1"/>
    <row r="125237" ht="14.25" customHeight="1"/>
    <row r="125238" ht="14.25" customHeight="1"/>
    <row r="125239" ht="14.25" customHeight="1"/>
    <row r="125240" ht="14.25" customHeight="1"/>
    <row r="125241" ht="14.25" customHeight="1"/>
    <row r="125242" ht="14.25" customHeight="1"/>
    <row r="125243" ht="14.25" customHeight="1"/>
    <row r="125244" ht="14.25" customHeight="1"/>
    <row r="125245" ht="14.25" customHeight="1"/>
    <row r="125246" ht="14.25" customHeight="1"/>
    <row r="125247" ht="14.25" customHeight="1"/>
    <row r="125248" ht="14.25" customHeight="1"/>
    <row r="125249" ht="14.25" customHeight="1"/>
    <row r="125250" ht="14.25" customHeight="1"/>
    <row r="125251" ht="14.25" customHeight="1"/>
    <row r="125252" ht="14.25" customHeight="1"/>
    <row r="125253" ht="14.25" customHeight="1"/>
    <row r="125254" ht="14.25" customHeight="1"/>
    <row r="125255" ht="14.25" customHeight="1"/>
    <row r="125256" ht="14.25" customHeight="1"/>
    <row r="125257" ht="14.25" customHeight="1"/>
    <row r="125258" ht="14.25" customHeight="1"/>
    <row r="125259" ht="14.25" customHeight="1"/>
    <row r="125260" ht="14.25" customHeight="1"/>
    <row r="125261" ht="14.25" customHeight="1"/>
    <row r="125262" ht="14.25" customHeight="1"/>
    <row r="125263" ht="14.25" customHeight="1"/>
    <row r="125264" ht="14.25" customHeight="1"/>
    <row r="125265" ht="14.25" customHeight="1"/>
    <row r="125266" ht="14.25" customHeight="1"/>
    <row r="125267" ht="14.25" customHeight="1"/>
    <row r="125268" ht="14.25" customHeight="1"/>
    <row r="125269" ht="14.25" customHeight="1"/>
    <row r="125270" ht="14.25" customHeight="1"/>
    <row r="125271" ht="14.25" customHeight="1"/>
    <row r="125272" ht="14.25" customHeight="1"/>
    <row r="125273" ht="14.25" customHeight="1"/>
    <row r="125274" ht="14.25" customHeight="1"/>
    <row r="125275" ht="14.25" customHeight="1"/>
    <row r="125276" ht="14.25" customHeight="1"/>
    <row r="125277" ht="14.25" customHeight="1"/>
    <row r="125278" ht="14.25" customHeight="1"/>
    <row r="125279" ht="14.25" customHeight="1"/>
    <row r="125280" ht="14.25" customHeight="1"/>
    <row r="125281" ht="14.25" customHeight="1"/>
    <row r="125282" ht="14.25" customHeight="1"/>
    <row r="125283" ht="14.25" customHeight="1"/>
    <row r="125284" ht="14.25" customHeight="1"/>
    <row r="125285" ht="14.25" customHeight="1"/>
    <row r="125286" ht="14.25" customHeight="1"/>
    <row r="125287" ht="14.25" customHeight="1"/>
    <row r="125288" ht="14.25" customHeight="1"/>
    <row r="125289" ht="14.25" customHeight="1"/>
    <row r="125290" ht="14.25" customHeight="1"/>
    <row r="125291" ht="14.25" customHeight="1"/>
    <row r="125292" ht="14.25" customHeight="1"/>
    <row r="125293" ht="14.25" customHeight="1"/>
    <row r="125294" ht="14.25" customHeight="1"/>
    <row r="125295" ht="14.25" customHeight="1"/>
    <row r="125296" ht="14.25" customHeight="1"/>
    <row r="125297" ht="14.25" customHeight="1"/>
    <row r="125298" ht="14.25" customHeight="1"/>
    <row r="125299" ht="14.25" customHeight="1"/>
    <row r="125300" ht="14.25" customHeight="1"/>
    <row r="125301" ht="14.25" customHeight="1"/>
    <row r="125302" ht="14.25" customHeight="1"/>
    <row r="125303" ht="14.25" customHeight="1"/>
    <row r="125304" ht="14.25" customHeight="1"/>
    <row r="125305" ht="14.25" customHeight="1"/>
    <row r="125306" ht="14.25" customHeight="1"/>
    <row r="125307" ht="14.25" customHeight="1"/>
    <row r="125308" ht="14.25" customHeight="1"/>
    <row r="125309" ht="14.25" customHeight="1"/>
    <row r="125310" ht="14.25" customHeight="1"/>
    <row r="125311" ht="14.25" customHeight="1"/>
    <row r="125312" ht="14.25" customHeight="1"/>
    <row r="125313" ht="14.25" customHeight="1"/>
    <row r="125314" ht="14.25" customHeight="1"/>
    <row r="125315" ht="14.25" customHeight="1"/>
    <row r="125316" ht="14.25" customHeight="1"/>
    <row r="125317" ht="14.25" customHeight="1"/>
    <row r="125318" ht="14.25" customHeight="1"/>
    <row r="125319" ht="14.25" customHeight="1"/>
    <row r="125320" ht="14.25" customHeight="1"/>
    <row r="125321" ht="14.25" customHeight="1"/>
    <row r="125322" ht="14.25" customHeight="1"/>
    <row r="125323" ht="14.25" customHeight="1"/>
    <row r="125324" ht="14.25" customHeight="1"/>
    <row r="125325" ht="14.25" customHeight="1"/>
    <row r="125326" ht="14.25" customHeight="1"/>
    <row r="125327" ht="14.25" customHeight="1"/>
    <row r="125328" ht="14.25" customHeight="1"/>
    <row r="125329" ht="14.25" customHeight="1"/>
    <row r="125330" ht="14.25" customHeight="1"/>
    <row r="125331" ht="14.25" customHeight="1"/>
    <row r="125332" ht="14.25" customHeight="1"/>
    <row r="125333" ht="14.25" customHeight="1"/>
    <row r="125334" ht="14.25" customHeight="1"/>
    <row r="125335" ht="14.25" customHeight="1"/>
    <row r="125336" ht="14.25" customHeight="1"/>
    <row r="125337" ht="14.25" customHeight="1"/>
    <row r="125338" ht="14.25" customHeight="1"/>
    <row r="125339" ht="14.25" customHeight="1"/>
    <row r="125340" ht="14.25" customHeight="1"/>
    <row r="125341" ht="14.25" customHeight="1"/>
    <row r="125342" ht="14.25" customHeight="1"/>
    <row r="125343" ht="14.25" customHeight="1"/>
    <row r="125344" ht="14.25" customHeight="1"/>
    <row r="125345" ht="14.25" customHeight="1"/>
    <row r="125346" ht="14.25" customHeight="1"/>
    <row r="125347" ht="14.25" customHeight="1"/>
    <row r="125348" ht="14.25" customHeight="1"/>
    <row r="125349" ht="14.25" customHeight="1"/>
    <row r="125350" ht="14.25" customHeight="1"/>
    <row r="125351" ht="14.25" customHeight="1"/>
    <row r="125352" ht="14.25" customHeight="1"/>
    <row r="125353" ht="14.25" customHeight="1"/>
    <row r="125354" ht="14.25" customHeight="1"/>
    <row r="125355" ht="14.25" customHeight="1"/>
    <row r="125356" ht="14.25" customHeight="1"/>
    <row r="125357" ht="14.25" customHeight="1"/>
    <row r="125358" ht="14.25" customHeight="1"/>
    <row r="125359" ht="14.25" customHeight="1"/>
    <row r="125360" ht="14.25" customHeight="1"/>
    <row r="125361" ht="14.25" customHeight="1"/>
    <row r="125362" ht="14.25" customHeight="1"/>
    <row r="125363" ht="14.25" customHeight="1"/>
    <row r="125364" ht="14.25" customHeight="1"/>
    <row r="125365" ht="14.25" customHeight="1"/>
    <row r="125366" ht="14.25" customHeight="1"/>
    <row r="125367" ht="14.25" customHeight="1"/>
    <row r="125368" ht="14.25" customHeight="1"/>
    <row r="125369" ht="14.25" customHeight="1"/>
    <row r="125370" ht="14.25" customHeight="1"/>
    <row r="125371" ht="14.25" customHeight="1"/>
    <row r="125372" ht="14.25" customHeight="1"/>
    <row r="125373" ht="14.25" customHeight="1"/>
    <row r="125374" ht="14.25" customHeight="1"/>
    <row r="125375" ht="14.25" customHeight="1"/>
    <row r="125376" ht="14.25" customHeight="1"/>
    <row r="125377" ht="14.25" customHeight="1"/>
    <row r="125378" ht="14.25" customHeight="1"/>
    <row r="125379" ht="14.25" customHeight="1"/>
    <row r="125380" ht="14.25" customHeight="1"/>
    <row r="125381" ht="14.25" customHeight="1"/>
    <row r="125382" ht="14.25" customHeight="1"/>
    <row r="125383" ht="14.25" customHeight="1"/>
    <row r="125384" ht="14.25" customHeight="1"/>
    <row r="125385" ht="14.25" customHeight="1"/>
    <row r="125386" ht="14.25" customHeight="1"/>
    <row r="125387" ht="14.25" customHeight="1"/>
    <row r="125388" ht="14.25" customHeight="1"/>
    <row r="125389" ht="14.25" customHeight="1"/>
    <row r="125390" ht="14.25" customHeight="1"/>
    <row r="125391" ht="14.25" customHeight="1"/>
    <row r="125392" ht="14.25" customHeight="1"/>
    <row r="125393" ht="14.25" customHeight="1"/>
    <row r="125394" ht="14.25" customHeight="1"/>
    <row r="125395" ht="14.25" customHeight="1"/>
    <row r="125396" ht="14.25" customHeight="1"/>
    <row r="125397" ht="14.25" customHeight="1"/>
    <row r="125398" ht="14.25" customHeight="1"/>
    <row r="125399" ht="14.25" customHeight="1"/>
    <row r="125400" ht="14.25" customHeight="1"/>
    <row r="125401" ht="14.25" customHeight="1"/>
    <row r="125402" ht="14.25" customHeight="1"/>
    <row r="125403" ht="14.25" customHeight="1"/>
    <row r="125404" ht="14.25" customHeight="1"/>
    <row r="125405" ht="14.25" customHeight="1"/>
    <row r="125406" ht="14.25" customHeight="1"/>
    <row r="125407" ht="14.25" customHeight="1"/>
    <row r="125408" ht="14.25" customHeight="1"/>
    <row r="125409" ht="14.25" customHeight="1"/>
    <row r="125410" ht="14.25" customHeight="1"/>
    <row r="125411" ht="14.25" customHeight="1"/>
    <row r="125412" ht="14.25" customHeight="1"/>
    <row r="125413" ht="14.25" customHeight="1"/>
    <row r="125414" ht="14.25" customHeight="1"/>
    <row r="125415" ht="14.25" customHeight="1"/>
    <row r="125416" ht="14.25" customHeight="1"/>
    <row r="125417" ht="14.25" customHeight="1"/>
    <row r="125418" ht="14.25" customHeight="1"/>
    <row r="125419" ht="14.25" customHeight="1"/>
    <row r="125420" ht="14.25" customHeight="1"/>
    <row r="125421" ht="14.25" customHeight="1"/>
    <row r="125422" ht="14.25" customHeight="1"/>
    <row r="125423" ht="14.25" customHeight="1"/>
    <row r="125424" ht="14.25" customHeight="1"/>
    <row r="125425" ht="14.25" customHeight="1"/>
    <row r="125426" ht="14.25" customHeight="1"/>
    <row r="125427" ht="14.25" customHeight="1"/>
    <row r="125428" ht="14.25" customHeight="1"/>
    <row r="125429" ht="14.25" customHeight="1"/>
    <row r="125430" ht="14.25" customHeight="1"/>
    <row r="125431" ht="14.25" customHeight="1"/>
    <row r="125432" ht="14.25" customHeight="1"/>
    <row r="125433" ht="14.25" customHeight="1"/>
    <row r="125434" ht="14.25" customHeight="1"/>
    <row r="125435" ht="14.25" customHeight="1"/>
    <row r="125436" ht="14.25" customHeight="1"/>
    <row r="125437" ht="14.25" customHeight="1"/>
    <row r="125438" ht="14.25" customHeight="1"/>
    <row r="125439" ht="14.25" customHeight="1"/>
    <row r="125440" ht="14.25" customHeight="1"/>
    <row r="125441" ht="14.25" customHeight="1"/>
    <row r="125442" ht="14.25" customHeight="1"/>
    <row r="125443" ht="14.25" customHeight="1"/>
    <row r="125444" ht="14.25" customHeight="1"/>
    <row r="125445" ht="14.25" customHeight="1"/>
    <row r="125446" ht="14.25" customHeight="1"/>
    <row r="125447" ht="14.25" customHeight="1"/>
    <row r="125448" ht="14.25" customHeight="1"/>
    <row r="125449" ht="14.25" customHeight="1"/>
    <row r="125450" ht="14.25" customHeight="1"/>
    <row r="125451" ht="14.25" customHeight="1"/>
    <row r="125452" ht="14.25" customHeight="1"/>
    <row r="125453" ht="14.25" customHeight="1"/>
    <row r="125454" ht="14.25" customHeight="1"/>
    <row r="125455" ht="14.25" customHeight="1"/>
    <row r="125456" ht="14.25" customHeight="1"/>
    <row r="125457" ht="14.25" customHeight="1"/>
    <row r="125458" ht="14.25" customHeight="1"/>
    <row r="125459" ht="14.25" customHeight="1"/>
    <row r="125460" ht="14.25" customHeight="1"/>
    <row r="125461" ht="14.25" customHeight="1"/>
    <row r="125462" ht="14.25" customHeight="1"/>
    <row r="125463" ht="14.25" customHeight="1"/>
    <row r="125464" ht="14.25" customHeight="1"/>
    <row r="125465" ht="14.25" customHeight="1"/>
    <row r="125466" ht="14.25" customHeight="1"/>
    <row r="125467" ht="14.25" customHeight="1"/>
    <row r="125468" ht="14.25" customHeight="1"/>
    <row r="125469" ht="14.25" customHeight="1"/>
    <row r="125470" ht="14.25" customHeight="1"/>
    <row r="125471" ht="14.25" customHeight="1"/>
    <row r="125472" ht="14.25" customHeight="1"/>
    <row r="125473" ht="14.25" customHeight="1"/>
    <row r="125474" ht="14.25" customHeight="1"/>
    <row r="125475" ht="14.25" customHeight="1"/>
    <row r="125476" ht="14.25" customHeight="1"/>
    <row r="125477" ht="14.25" customHeight="1"/>
    <row r="125478" ht="14.25" customHeight="1"/>
    <row r="125479" ht="14.25" customHeight="1"/>
    <row r="125480" ht="14.25" customHeight="1"/>
    <row r="125481" ht="14.25" customHeight="1"/>
    <row r="125482" ht="14.25" customHeight="1"/>
    <row r="125483" ht="14.25" customHeight="1"/>
    <row r="125484" ht="14.25" customHeight="1"/>
    <row r="125485" ht="14.25" customHeight="1"/>
    <row r="125486" ht="14.25" customHeight="1"/>
    <row r="125487" ht="14.25" customHeight="1"/>
    <row r="125488" ht="14.25" customHeight="1"/>
    <row r="125489" ht="14.25" customHeight="1"/>
    <row r="125490" ht="14.25" customHeight="1"/>
    <row r="125491" ht="14.25" customHeight="1"/>
    <row r="125492" ht="14.25" customHeight="1"/>
    <row r="125493" ht="14.25" customHeight="1"/>
    <row r="125494" ht="14.25" customHeight="1"/>
    <row r="125495" ht="14.25" customHeight="1"/>
    <row r="125496" ht="14.25" customHeight="1"/>
    <row r="125497" ht="14.25" customHeight="1"/>
    <row r="125498" ht="14.25" customHeight="1"/>
    <row r="125499" ht="14.25" customHeight="1"/>
    <row r="125500" ht="14.25" customHeight="1"/>
    <row r="125501" ht="14.25" customHeight="1"/>
    <row r="125502" ht="14.25" customHeight="1"/>
    <row r="125503" ht="14.25" customHeight="1"/>
    <row r="125504" ht="14.25" customHeight="1"/>
    <row r="125505" ht="14.25" customHeight="1"/>
    <row r="125506" ht="14.25" customHeight="1"/>
    <row r="125507" ht="14.25" customHeight="1"/>
    <row r="125508" ht="14.25" customHeight="1"/>
    <row r="125509" ht="14.25" customHeight="1"/>
    <row r="125510" ht="14.25" customHeight="1"/>
    <row r="125511" ht="14.25" customHeight="1"/>
    <row r="125512" ht="14.25" customHeight="1"/>
    <row r="125513" ht="14.25" customHeight="1"/>
    <row r="125514" ht="14.25" customHeight="1"/>
    <row r="125515" ht="14.25" customHeight="1"/>
    <row r="125516" ht="14.25" customHeight="1"/>
    <row r="125517" ht="14.25" customHeight="1"/>
    <row r="125518" ht="14.25" customHeight="1"/>
    <row r="125519" ht="14.25" customHeight="1"/>
    <row r="125520" ht="14.25" customHeight="1"/>
    <row r="125521" ht="14.25" customHeight="1"/>
    <row r="125522" ht="14.25" customHeight="1"/>
    <row r="125523" ht="14.25" customHeight="1"/>
    <row r="125524" ht="14.25" customHeight="1"/>
    <row r="125525" ht="14.25" customHeight="1"/>
    <row r="125526" ht="14.25" customHeight="1"/>
    <row r="125527" ht="14.25" customHeight="1"/>
    <row r="125528" ht="14.25" customHeight="1"/>
    <row r="125529" ht="14.25" customHeight="1"/>
    <row r="125530" ht="14.25" customHeight="1"/>
    <row r="125531" ht="14.25" customHeight="1"/>
    <row r="125532" ht="14.25" customHeight="1"/>
    <row r="125533" ht="14.25" customHeight="1"/>
    <row r="125534" ht="14.25" customHeight="1"/>
    <row r="125535" ht="14.25" customHeight="1"/>
    <row r="125536" ht="14.25" customHeight="1"/>
    <row r="125537" ht="14.25" customHeight="1"/>
    <row r="125538" ht="14.25" customHeight="1"/>
    <row r="125539" ht="14.25" customHeight="1"/>
    <row r="125540" ht="14.25" customHeight="1"/>
    <row r="125541" ht="14.25" customHeight="1"/>
    <row r="125542" ht="14.25" customHeight="1"/>
    <row r="125543" ht="14.25" customHeight="1"/>
    <row r="125544" ht="14.25" customHeight="1"/>
    <row r="125545" ht="14.25" customHeight="1"/>
    <row r="125546" ht="14.25" customHeight="1"/>
    <row r="125547" ht="14.25" customHeight="1"/>
    <row r="125548" ht="14.25" customHeight="1"/>
    <row r="125549" ht="14.25" customHeight="1"/>
    <row r="125550" ht="14.25" customHeight="1"/>
    <row r="125551" ht="14.25" customHeight="1"/>
    <row r="125552" ht="14.25" customHeight="1"/>
    <row r="125553" ht="14.25" customHeight="1"/>
    <row r="125554" ht="14.25" customHeight="1"/>
    <row r="125555" ht="14.25" customHeight="1"/>
    <row r="125556" ht="14.25" customHeight="1"/>
    <row r="125557" ht="14.25" customHeight="1"/>
    <row r="125558" ht="14.25" customHeight="1"/>
    <row r="125559" ht="14.25" customHeight="1"/>
    <row r="125560" ht="14.25" customHeight="1"/>
    <row r="125561" ht="14.25" customHeight="1"/>
    <row r="125562" ht="14.25" customHeight="1"/>
    <row r="125563" ht="14.25" customHeight="1"/>
    <row r="125564" ht="14.25" customHeight="1"/>
    <row r="125565" ht="14.25" customHeight="1"/>
    <row r="125566" ht="14.25" customHeight="1"/>
    <row r="125567" ht="14.25" customHeight="1"/>
    <row r="125568" ht="14.25" customHeight="1"/>
    <row r="125569" ht="14.25" customHeight="1"/>
    <row r="125570" ht="14.25" customHeight="1"/>
    <row r="125571" ht="14.25" customHeight="1"/>
    <row r="125572" ht="14.25" customHeight="1"/>
    <row r="125573" ht="14.25" customHeight="1"/>
    <row r="125574" ht="14.25" customHeight="1"/>
    <row r="125575" ht="14.25" customHeight="1"/>
    <row r="125576" ht="14.25" customHeight="1"/>
    <row r="125577" ht="14.25" customHeight="1"/>
    <row r="125578" ht="14.25" customHeight="1"/>
    <row r="125579" ht="14.25" customHeight="1"/>
    <row r="125580" ht="14.25" customHeight="1"/>
    <row r="125581" ht="14.25" customHeight="1"/>
    <row r="125582" ht="14.25" customHeight="1"/>
    <row r="125583" ht="14.25" customHeight="1"/>
    <row r="125584" ht="14.25" customHeight="1"/>
    <row r="125585" ht="14.25" customHeight="1"/>
    <row r="125586" ht="14.25" customHeight="1"/>
    <row r="125587" ht="14.25" customHeight="1"/>
    <row r="125588" ht="14.25" customHeight="1"/>
    <row r="125589" ht="14.25" customHeight="1"/>
    <row r="125590" ht="14.25" customHeight="1"/>
    <row r="125591" ht="14.25" customHeight="1"/>
    <row r="125592" ht="14.25" customHeight="1"/>
    <row r="125593" ht="14.25" customHeight="1"/>
    <row r="125594" ht="14.25" customHeight="1"/>
    <row r="125595" ht="14.25" customHeight="1"/>
    <row r="125596" ht="14.25" customHeight="1"/>
    <row r="125597" ht="14.25" customHeight="1"/>
    <row r="125598" ht="14.25" customHeight="1"/>
    <row r="125599" ht="14.25" customHeight="1"/>
    <row r="125600" ht="14.25" customHeight="1"/>
    <row r="125601" ht="14.25" customHeight="1"/>
    <row r="125602" ht="14.25" customHeight="1"/>
    <row r="125603" ht="14.25" customHeight="1"/>
    <row r="125604" ht="14.25" customHeight="1"/>
    <row r="125605" ht="14.25" customHeight="1"/>
    <row r="125606" ht="14.25" customHeight="1"/>
    <row r="125607" ht="14.25" customHeight="1"/>
    <row r="125608" ht="14.25" customHeight="1"/>
    <row r="125609" ht="14.25" customHeight="1"/>
    <row r="125610" ht="14.25" customHeight="1"/>
    <row r="125611" ht="14.25" customHeight="1"/>
    <row r="125612" ht="14.25" customHeight="1"/>
    <row r="125613" ht="14.25" customHeight="1"/>
    <row r="125614" ht="14.25" customHeight="1"/>
    <row r="125615" ht="14.25" customHeight="1"/>
    <row r="125616" ht="14.25" customHeight="1"/>
    <row r="125617" ht="14.25" customHeight="1"/>
    <row r="125618" ht="14.25" customHeight="1"/>
    <row r="125619" ht="14.25" customHeight="1"/>
    <row r="125620" ht="14.25" customHeight="1"/>
    <row r="125621" ht="14.25" customHeight="1"/>
    <row r="125622" ht="14.25" customHeight="1"/>
    <row r="125623" ht="14.25" customHeight="1"/>
    <row r="125624" ht="14.25" customHeight="1"/>
    <row r="125625" ht="14.25" customHeight="1"/>
    <row r="125626" ht="14.25" customHeight="1"/>
    <row r="125627" ht="14.25" customHeight="1"/>
    <row r="125628" ht="14.25" customHeight="1"/>
    <row r="125629" ht="14.25" customHeight="1"/>
    <row r="125630" ht="14.25" customHeight="1"/>
    <row r="125631" ht="14.25" customHeight="1"/>
    <row r="125632" ht="14.25" customHeight="1"/>
    <row r="125633" ht="14.25" customHeight="1"/>
    <row r="125634" ht="14.25" customHeight="1"/>
    <row r="125635" ht="14.25" customHeight="1"/>
    <row r="125636" ht="14.25" customHeight="1"/>
    <row r="125637" ht="14.25" customHeight="1"/>
    <row r="125638" ht="14.25" customHeight="1"/>
    <row r="125639" ht="14.25" customHeight="1"/>
    <row r="125640" ht="14.25" customHeight="1"/>
    <row r="125641" ht="14.25" customHeight="1"/>
    <row r="125642" ht="14.25" customHeight="1"/>
    <row r="125643" ht="14.25" customHeight="1"/>
    <row r="125644" ht="14.25" customHeight="1"/>
    <row r="125645" ht="14.25" customHeight="1"/>
    <row r="125646" ht="14.25" customHeight="1"/>
    <row r="125647" ht="14.25" customHeight="1"/>
    <row r="125648" ht="14.25" customHeight="1"/>
    <row r="125649" ht="14.25" customHeight="1"/>
    <row r="125650" ht="14.25" customHeight="1"/>
    <row r="125651" ht="14.25" customHeight="1"/>
    <row r="125652" ht="14.25" customHeight="1"/>
    <row r="125653" ht="14.25" customHeight="1"/>
    <row r="125654" ht="14.25" customHeight="1"/>
    <row r="125655" ht="14.25" customHeight="1"/>
    <row r="125656" ht="14.25" customHeight="1"/>
    <row r="125657" ht="14.25" customHeight="1"/>
    <row r="125658" ht="14.25" customHeight="1"/>
    <row r="125659" ht="14.25" customHeight="1"/>
    <row r="125660" ht="14.25" customHeight="1"/>
    <row r="125661" ht="14.25" customHeight="1"/>
    <row r="125662" ht="14.25" customHeight="1"/>
    <row r="125663" ht="14.25" customHeight="1"/>
    <row r="125664" ht="14.25" customHeight="1"/>
    <row r="125665" ht="14.25" customHeight="1"/>
    <row r="125666" ht="14.25" customHeight="1"/>
    <row r="125667" ht="14.25" customHeight="1"/>
    <row r="125668" ht="14.25" customHeight="1"/>
    <row r="125669" ht="14.25" customHeight="1"/>
    <row r="125670" ht="14.25" customHeight="1"/>
    <row r="125671" ht="14.25" customHeight="1"/>
    <row r="125672" ht="14.25" customHeight="1"/>
    <row r="125673" ht="14.25" customHeight="1"/>
    <row r="125674" ht="14.25" customHeight="1"/>
    <row r="125675" ht="14.25" customHeight="1"/>
    <row r="125676" ht="14.25" customHeight="1"/>
    <row r="125677" ht="14.25" customHeight="1"/>
    <row r="125678" ht="14.25" customHeight="1"/>
    <row r="125679" ht="14.25" customHeight="1"/>
    <row r="125680" ht="14.25" customHeight="1"/>
    <row r="125681" ht="14.25" customHeight="1"/>
    <row r="125682" ht="14.25" customHeight="1"/>
    <row r="125683" ht="14.25" customHeight="1"/>
    <row r="125684" ht="14.25" customHeight="1"/>
    <row r="125685" ht="14.25" customHeight="1"/>
    <row r="125686" ht="14.25" customHeight="1"/>
    <row r="125687" ht="14.25" customHeight="1"/>
    <row r="125688" ht="14.25" customHeight="1"/>
    <row r="125689" ht="14.25" customHeight="1"/>
    <row r="125690" ht="14.25" customHeight="1"/>
    <row r="125691" ht="14.25" customHeight="1"/>
    <row r="125692" ht="14.25" customHeight="1"/>
    <row r="125693" ht="14.25" customHeight="1"/>
    <row r="125694" ht="14.25" customHeight="1"/>
    <row r="125695" ht="14.25" customHeight="1"/>
    <row r="125696" ht="14.25" customHeight="1"/>
    <row r="125697" ht="14.25" customHeight="1"/>
    <row r="125698" ht="14.25" customHeight="1"/>
    <row r="125699" ht="14.25" customHeight="1"/>
    <row r="125700" ht="14.25" customHeight="1"/>
    <row r="125701" ht="14.25" customHeight="1"/>
    <row r="125702" ht="14.25" customHeight="1"/>
    <row r="125703" ht="14.25" customHeight="1"/>
    <row r="125704" ht="14.25" customHeight="1"/>
    <row r="125705" ht="14.25" customHeight="1"/>
    <row r="125706" ht="14.25" customHeight="1"/>
    <row r="125707" ht="14.25" customHeight="1"/>
    <row r="125708" ht="14.25" customHeight="1"/>
    <row r="125709" ht="14.25" customHeight="1"/>
    <row r="125710" ht="14.25" customHeight="1"/>
    <row r="125711" ht="14.25" customHeight="1"/>
    <row r="125712" ht="14.25" customHeight="1"/>
    <row r="125713" ht="14.25" customHeight="1"/>
    <row r="125714" ht="14.25" customHeight="1"/>
    <row r="125715" ht="14.25" customHeight="1"/>
    <row r="125716" ht="14.25" customHeight="1"/>
    <row r="125717" ht="14.25" customHeight="1"/>
    <row r="125718" ht="14.25" customHeight="1"/>
    <row r="125719" ht="14.25" customHeight="1"/>
    <row r="125720" ht="14.25" customHeight="1"/>
    <row r="125721" ht="14.25" customHeight="1"/>
    <row r="125722" ht="14.25" customHeight="1"/>
    <row r="125723" ht="14.25" customHeight="1"/>
    <row r="125724" ht="14.25" customHeight="1"/>
    <row r="125725" ht="14.25" customHeight="1"/>
    <row r="125726" ht="14.25" customHeight="1"/>
    <row r="125727" ht="14.25" customHeight="1"/>
    <row r="125728" ht="14.25" customHeight="1"/>
    <row r="125729" ht="14.25" customHeight="1"/>
    <row r="125730" ht="14.25" customHeight="1"/>
    <row r="125731" ht="14.25" customHeight="1"/>
    <row r="125732" ht="14.25" customHeight="1"/>
    <row r="125733" ht="14.25" customHeight="1"/>
    <row r="125734" ht="14.25" customHeight="1"/>
    <row r="125735" ht="14.25" customHeight="1"/>
    <row r="125736" ht="14.25" customHeight="1"/>
    <row r="125737" ht="14.25" customHeight="1"/>
    <row r="125738" ht="14.25" customHeight="1"/>
    <row r="125739" ht="14.25" customHeight="1"/>
    <row r="125740" ht="14.25" customHeight="1"/>
    <row r="125741" ht="14.25" customHeight="1"/>
    <row r="125742" ht="14.25" customHeight="1"/>
    <row r="125743" ht="14.25" customHeight="1"/>
    <row r="125744" ht="14.25" customHeight="1"/>
    <row r="125745" ht="14.25" customHeight="1"/>
    <row r="125746" ht="14.25" customHeight="1"/>
    <row r="125747" ht="14.25" customHeight="1"/>
    <row r="125748" ht="14.25" customHeight="1"/>
    <row r="125749" ht="14.25" customHeight="1"/>
    <row r="125750" ht="14.25" customHeight="1"/>
    <row r="125751" ht="14.25" customHeight="1"/>
    <row r="125752" ht="14.25" customHeight="1"/>
    <row r="125753" ht="14.25" customHeight="1"/>
    <row r="125754" ht="14.25" customHeight="1"/>
    <row r="125755" ht="14.25" customHeight="1"/>
    <row r="125756" ht="14.25" customHeight="1"/>
    <row r="125757" ht="14.25" customHeight="1"/>
    <row r="125758" ht="14.25" customHeight="1"/>
    <row r="125759" ht="14.25" customHeight="1"/>
    <row r="125760" ht="14.25" customHeight="1"/>
    <row r="125761" ht="14.25" customHeight="1"/>
    <row r="125762" ht="14.25" customHeight="1"/>
    <row r="125763" ht="14.25" customHeight="1"/>
    <row r="125764" ht="14.25" customHeight="1"/>
    <row r="125765" ht="14.25" customHeight="1"/>
    <row r="125766" ht="14.25" customHeight="1"/>
    <row r="125767" ht="14.25" customHeight="1"/>
    <row r="125768" ht="14.25" customHeight="1"/>
    <row r="125769" ht="14.25" customHeight="1"/>
    <row r="125770" ht="14.25" customHeight="1"/>
    <row r="125771" ht="14.25" customHeight="1"/>
    <row r="125772" ht="14.25" customHeight="1"/>
    <row r="125773" ht="14.25" customHeight="1"/>
    <row r="125774" ht="14.25" customHeight="1"/>
    <row r="125775" ht="14.25" customHeight="1"/>
    <row r="125776" ht="14.25" customHeight="1"/>
    <row r="125777" ht="14.25" customHeight="1"/>
    <row r="125778" ht="14.25" customHeight="1"/>
    <row r="125779" ht="14.25" customHeight="1"/>
    <row r="125780" ht="14.25" customHeight="1"/>
    <row r="125781" ht="14.25" customHeight="1"/>
    <row r="125782" ht="14.25" customHeight="1"/>
    <row r="125783" ht="14.25" customHeight="1"/>
    <row r="125784" ht="14.25" customHeight="1"/>
    <row r="125785" ht="14.25" customHeight="1"/>
    <row r="125786" ht="14.25" customHeight="1"/>
    <row r="125787" ht="14.25" customHeight="1"/>
    <row r="125788" ht="14.25" customHeight="1"/>
    <row r="125789" ht="14.25" customHeight="1"/>
    <row r="125790" ht="14.25" customHeight="1"/>
    <row r="125791" ht="14.25" customHeight="1"/>
    <row r="125792" ht="14.25" customHeight="1"/>
    <row r="125793" ht="14.25" customHeight="1"/>
    <row r="125794" ht="14.25" customHeight="1"/>
    <row r="125795" ht="14.25" customHeight="1"/>
    <row r="125796" ht="14.25" customHeight="1"/>
    <row r="125797" ht="14.25" customHeight="1"/>
    <row r="125798" ht="14.25" customHeight="1"/>
    <row r="125799" ht="14.25" customHeight="1"/>
    <row r="125800" ht="14.25" customHeight="1"/>
    <row r="125801" ht="14.25" customHeight="1"/>
    <row r="125802" ht="14.25" customHeight="1"/>
    <row r="125803" ht="14.25" customHeight="1"/>
    <row r="125804" ht="14.25" customHeight="1"/>
    <row r="125805" ht="14.25" customHeight="1"/>
    <row r="125806" ht="14.25" customHeight="1"/>
    <row r="125807" ht="14.25" customHeight="1"/>
    <row r="125808" ht="14.25" customHeight="1"/>
    <row r="125809" ht="14.25" customHeight="1"/>
    <row r="125810" ht="14.25" customHeight="1"/>
    <row r="125811" ht="14.25" customHeight="1"/>
    <row r="125812" ht="14.25" customHeight="1"/>
    <row r="125813" ht="14.25" customHeight="1"/>
    <row r="125814" ht="14.25" customHeight="1"/>
    <row r="125815" ht="14.25" customHeight="1"/>
    <row r="125816" ht="14.25" customHeight="1"/>
    <row r="125817" ht="14.25" customHeight="1"/>
    <row r="125818" ht="14.25" customHeight="1"/>
    <row r="125819" ht="14.25" customHeight="1"/>
    <row r="125820" ht="14.25" customHeight="1"/>
    <row r="125821" ht="14.25" customHeight="1"/>
    <row r="125822" ht="14.25" customHeight="1"/>
    <row r="125823" ht="14.25" customHeight="1"/>
    <row r="125824" ht="14.25" customHeight="1"/>
    <row r="125825" ht="14.25" customHeight="1"/>
    <row r="125826" ht="14.25" customHeight="1"/>
    <row r="125827" ht="14.25" customHeight="1"/>
    <row r="125828" ht="14.25" customHeight="1"/>
    <row r="125829" ht="14.25" customHeight="1"/>
    <row r="125830" ht="14.25" customHeight="1"/>
    <row r="125831" ht="14.25" customHeight="1"/>
    <row r="125832" ht="14.25" customHeight="1"/>
    <row r="125833" ht="14.25" customHeight="1"/>
    <row r="125834" ht="14.25" customHeight="1"/>
    <row r="125835" ht="14.25" customHeight="1"/>
    <row r="125836" ht="14.25" customHeight="1"/>
    <row r="125837" ht="14.25" customHeight="1"/>
    <row r="125838" ht="14.25" customHeight="1"/>
    <row r="125839" ht="14.25" customHeight="1"/>
    <row r="125840" ht="14.25" customHeight="1"/>
    <row r="125841" ht="14.25" customHeight="1"/>
    <row r="125842" ht="14.25" customHeight="1"/>
    <row r="125843" ht="14.25" customHeight="1"/>
    <row r="125844" ht="14.25" customHeight="1"/>
    <row r="125845" ht="14.25" customHeight="1"/>
    <row r="125846" ht="14.25" customHeight="1"/>
    <row r="125847" ht="14.25" customHeight="1"/>
    <row r="125848" ht="14.25" customHeight="1"/>
    <row r="125849" ht="14.25" customHeight="1"/>
    <row r="125850" ht="14.25" customHeight="1"/>
    <row r="125851" ht="14.25" customHeight="1"/>
    <row r="125852" ht="14.25" customHeight="1"/>
    <row r="125853" ht="14.25" customHeight="1"/>
    <row r="125854" ht="14.25" customHeight="1"/>
    <row r="125855" ht="14.25" customHeight="1"/>
    <row r="125856" ht="14.25" customHeight="1"/>
    <row r="125857" ht="14.25" customHeight="1"/>
    <row r="125858" ht="14.25" customHeight="1"/>
    <row r="125859" ht="14.25" customHeight="1"/>
    <row r="125860" ht="14.25" customHeight="1"/>
    <row r="125861" ht="14.25" customHeight="1"/>
    <row r="125862" ht="14.25" customHeight="1"/>
    <row r="125863" ht="14.25" customHeight="1"/>
    <row r="125864" ht="14.25" customHeight="1"/>
    <row r="125865" ht="14.25" customHeight="1"/>
    <row r="125866" ht="14.25" customHeight="1"/>
    <row r="125867" ht="14.25" customHeight="1"/>
    <row r="125868" ht="14.25" customHeight="1"/>
    <row r="125869" ht="14.25" customHeight="1"/>
    <row r="125870" ht="14.25" customHeight="1"/>
    <row r="125871" ht="14.25" customHeight="1"/>
    <row r="125872" ht="14.25" customHeight="1"/>
    <row r="125873" ht="14.25" customHeight="1"/>
    <row r="125874" ht="14.25" customHeight="1"/>
    <row r="125875" ht="14.25" customHeight="1"/>
    <row r="125876" ht="14.25" customHeight="1"/>
    <row r="125877" ht="14.25" customHeight="1"/>
    <row r="125878" ht="14.25" customHeight="1"/>
    <row r="125879" ht="14.25" customHeight="1"/>
    <row r="125880" ht="14.25" customHeight="1"/>
    <row r="125881" ht="14.25" customHeight="1"/>
    <row r="125882" ht="14.25" customHeight="1"/>
    <row r="125883" ht="14.25" customHeight="1"/>
    <row r="125884" ht="14.25" customHeight="1"/>
    <row r="125885" ht="14.25" customHeight="1"/>
    <row r="125886" ht="14.25" customHeight="1"/>
    <row r="125887" ht="14.25" customHeight="1"/>
    <row r="125888" ht="14.25" customHeight="1"/>
    <row r="125889" ht="14.25" customHeight="1"/>
    <row r="125890" ht="14.25" customHeight="1"/>
    <row r="125891" ht="14.25" customHeight="1"/>
    <row r="125892" ht="14.25" customHeight="1"/>
    <row r="125893" ht="14.25" customHeight="1"/>
    <row r="125894" ht="14.25" customHeight="1"/>
    <row r="125895" ht="14.25" customHeight="1"/>
    <row r="125896" ht="14.25" customHeight="1"/>
    <row r="125897" ht="14.25" customHeight="1"/>
    <row r="125898" ht="14.25" customHeight="1"/>
    <row r="125899" ht="14.25" customHeight="1"/>
    <row r="125900" ht="14.25" customHeight="1"/>
    <row r="125901" ht="14.25" customHeight="1"/>
    <row r="125902" ht="14.25" customHeight="1"/>
    <row r="125903" ht="14.25" customHeight="1"/>
    <row r="125904" ht="14.25" customHeight="1"/>
    <row r="125905" ht="14.25" customHeight="1"/>
    <row r="125906" ht="14.25" customHeight="1"/>
    <row r="125907" ht="14.25" customHeight="1"/>
    <row r="125908" ht="14.25" customHeight="1"/>
    <row r="125909" ht="14.25" customHeight="1"/>
    <row r="125910" ht="14.25" customHeight="1"/>
    <row r="125911" ht="14.25" customHeight="1"/>
    <row r="125912" ht="14.25" customHeight="1"/>
    <row r="125913" ht="14.25" customHeight="1"/>
    <row r="125914" ht="14.25" customHeight="1"/>
    <row r="125915" ht="14.25" customHeight="1"/>
    <row r="125916" ht="14.25" customHeight="1"/>
    <row r="125917" ht="14.25" customHeight="1"/>
    <row r="125918" ht="14.25" customHeight="1"/>
    <row r="125919" ht="14.25" customHeight="1"/>
    <row r="125920" ht="14.25" customHeight="1"/>
    <row r="125921" ht="14.25" customHeight="1"/>
    <row r="125922" ht="14.25" customHeight="1"/>
    <row r="125923" ht="14.25" customHeight="1"/>
    <row r="125924" ht="14.25" customHeight="1"/>
    <row r="125925" ht="14.25" customHeight="1"/>
    <row r="125926" ht="14.25" customHeight="1"/>
    <row r="125927" ht="14.25" customHeight="1"/>
    <row r="125928" ht="14.25" customHeight="1"/>
    <row r="125929" ht="14.25" customHeight="1"/>
    <row r="125930" ht="14.25" customHeight="1"/>
    <row r="125931" ht="14.25" customHeight="1"/>
    <row r="125932" ht="14.25" customHeight="1"/>
    <row r="125933" ht="14.25" customHeight="1"/>
    <row r="125934" ht="14.25" customHeight="1"/>
    <row r="125935" ht="14.25" customHeight="1"/>
    <row r="125936" ht="14.25" customHeight="1"/>
    <row r="125937" ht="14.25" customHeight="1"/>
    <row r="125938" ht="14.25" customHeight="1"/>
    <row r="125939" ht="14.25" customHeight="1"/>
    <row r="125940" ht="14.25" customHeight="1"/>
    <row r="125941" ht="14.25" customHeight="1"/>
    <row r="125942" ht="14.25" customHeight="1"/>
    <row r="125943" ht="14.25" customHeight="1"/>
    <row r="125944" ht="14.25" customHeight="1"/>
    <row r="125945" ht="14.25" customHeight="1"/>
    <row r="125946" ht="14.25" customHeight="1"/>
    <row r="125947" ht="14.25" customHeight="1"/>
    <row r="125948" ht="14.25" customHeight="1"/>
    <row r="125949" ht="14.25" customHeight="1"/>
    <row r="125950" ht="14.25" customHeight="1"/>
    <row r="125951" ht="14.25" customHeight="1"/>
    <row r="125952" ht="14.25" customHeight="1"/>
    <row r="125953" ht="14.25" customHeight="1"/>
    <row r="125954" ht="14.25" customHeight="1"/>
    <row r="125955" ht="14.25" customHeight="1"/>
    <row r="125956" ht="14.25" customHeight="1"/>
    <row r="125957" ht="14.25" customHeight="1"/>
    <row r="125958" ht="14.25" customHeight="1"/>
    <row r="125959" ht="14.25" customHeight="1"/>
    <row r="125960" ht="14.25" customHeight="1"/>
    <row r="125961" ht="14.25" customHeight="1"/>
    <row r="125962" ht="14.25" customHeight="1"/>
    <row r="125963" ht="14.25" customHeight="1"/>
    <row r="125964" ht="14.25" customHeight="1"/>
    <row r="125965" ht="14.25" customHeight="1"/>
    <row r="125966" ht="14.25" customHeight="1"/>
    <row r="125967" ht="14.25" customHeight="1"/>
    <row r="125968" ht="14.25" customHeight="1"/>
    <row r="125969" ht="14.25" customHeight="1"/>
    <row r="125970" ht="14.25" customHeight="1"/>
    <row r="125971" ht="14.25" customHeight="1"/>
    <row r="125972" ht="14.25" customHeight="1"/>
    <row r="125973" ht="14.25" customHeight="1"/>
    <row r="125974" ht="14.25" customHeight="1"/>
    <row r="125975" ht="14.25" customHeight="1"/>
    <row r="125976" ht="14.25" customHeight="1"/>
    <row r="125977" ht="14.25" customHeight="1"/>
    <row r="125978" ht="14.25" customHeight="1"/>
    <row r="125979" ht="14.25" customHeight="1"/>
    <row r="125980" ht="14.25" customHeight="1"/>
    <row r="125981" ht="14.25" customHeight="1"/>
    <row r="125982" ht="14.25" customHeight="1"/>
    <row r="125983" ht="14.25" customHeight="1"/>
    <row r="125984" ht="14.25" customHeight="1"/>
    <row r="125985" ht="14.25" customHeight="1"/>
    <row r="125986" ht="14.25" customHeight="1"/>
    <row r="125987" ht="14.25" customHeight="1"/>
    <row r="125988" ht="14.25" customHeight="1"/>
    <row r="125989" ht="14.25" customHeight="1"/>
    <row r="125990" ht="14.25" customHeight="1"/>
    <row r="125991" ht="14.25" customHeight="1"/>
    <row r="125992" ht="14.25" customHeight="1"/>
    <row r="125993" ht="14.25" customHeight="1"/>
    <row r="125994" ht="14.25" customHeight="1"/>
    <row r="125995" ht="14.25" customHeight="1"/>
    <row r="125996" ht="14.25" customHeight="1"/>
    <row r="125997" ht="14.25" customHeight="1"/>
    <row r="125998" ht="14.25" customHeight="1"/>
    <row r="125999" ht="14.25" customHeight="1"/>
    <row r="126000" ht="14.25" customHeight="1"/>
    <row r="126001" ht="14.25" customHeight="1"/>
    <row r="126002" ht="14.25" customHeight="1"/>
    <row r="126003" ht="14.25" customHeight="1"/>
    <row r="126004" ht="14.25" customHeight="1"/>
    <row r="126005" ht="14.25" customHeight="1"/>
    <row r="126006" ht="14.25" customHeight="1"/>
    <row r="126007" ht="14.25" customHeight="1"/>
    <row r="126008" ht="14.25" customHeight="1"/>
    <row r="126009" ht="14.25" customHeight="1"/>
    <row r="126010" ht="14.25" customHeight="1"/>
    <row r="126011" ht="14.25" customHeight="1"/>
    <row r="126012" ht="14.25" customHeight="1"/>
    <row r="126013" ht="14.25" customHeight="1"/>
    <row r="126014" ht="14.25" customHeight="1"/>
    <row r="126015" ht="14.25" customHeight="1"/>
    <row r="126016" ht="14.25" customHeight="1"/>
    <row r="126017" ht="14.25" customHeight="1"/>
    <row r="126018" ht="14.25" customHeight="1"/>
    <row r="126019" ht="14.25" customHeight="1"/>
    <row r="126020" ht="14.25" customHeight="1"/>
    <row r="126021" ht="14.25" customHeight="1"/>
    <row r="126022" ht="14.25" customHeight="1"/>
    <row r="126023" ht="14.25" customHeight="1"/>
    <row r="126024" ht="14.25" customHeight="1"/>
    <row r="126025" ht="14.25" customHeight="1"/>
    <row r="126026" ht="14.25" customHeight="1"/>
    <row r="126027" ht="14.25" customHeight="1"/>
    <row r="126028" ht="14.25" customHeight="1"/>
    <row r="126029" ht="14.25" customHeight="1"/>
    <row r="126030" ht="14.25" customHeight="1"/>
    <row r="126031" ht="14.25" customHeight="1"/>
    <row r="126032" ht="14.25" customHeight="1"/>
    <row r="126033" ht="14.25" customHeight="1"/>
    <row r="126034" ht="14.25" customHeight="1"/>
    <row r="126035" ht="14.25" customHeight="1"/>
    <row r="126036" ht="14.25" customHeight="1"/>
    <row r="126037" ht="14.25" customHeight="1"/>
    <row r="126038" ht="14.25" customHeight="1"/>
    <row r="126039" ht="14.25" customHeight="1"/>
    <row r="126040" ht="14.25" customHeight="1"/>
    <row r="126041" ht="14.25" customHeight="1"/>
    <row r="126042" ht="14.25" customHeight="1"/>
    <row r="126043" ht="14.25" customHeight="1"/>
    <row r="126044" ht="14.25" customHeight="1"/>
    <row r="126045" ht="14.25" customHeight="1"/>
    <row r="126046" ht="14.25" customHeight="1"/>
    <row r="126047" ht="14.25" customHeight="1"/>
    <row r="126048" ht="14.25" customHeight="1"/>
    <row r="126049" ht="14.25" customHeight="1"/>
    <row r="126050" ht="14.25" customHeight="1"/>
    <row r="126051" ht="14.25" customHeight="1"/>
    <row r="126052" ht="14.25" customHeight="1"/>
    <row r="126053" ht="14.25" customHeight="1"/>
    <row r="126054" ht="14.25" customHeight="1"/>
    <row r="126055" ht="14.25" customHeight="1"/>
    <row r="126056" ht="14.25" customHeight="1"/>
    <row r="126057" ht="14.25" customHeight="1"/>
    <row r="126058" ht="14.25" customHeight="1"/>
    <row r="126059" ht="14.25" customHeight="1"/>
    <row r="126060" ht="14.25" customHeight="1"/>
    <row r="126061" ht="14.25" customHeight="1"/>
    <row r="126062" ht="14.25" customHeight="1"/>
    <row r="126063" ht="14.25" customHeight="1"/>
    <row r="126064" ht="14.25" customHeight="1"/>
    <row r="126065" ht="14.25" customHeight="1"/>
    <row r="126066" ht="14.25" customHeight="1"/>
    <row r="126067" ht="14.25" customHeight="1"/>
    <row r="126068" ht="14.25" customHeight="1"/>
    <row r="126069" ht="14.25" customHeight="1"/>
    <row r="126070" ht="14.25" customHeight="1"/>
    <row r="126071" ht="14.25" customHeight="1"/>
    <row r="126072" ht="14.25" customHeight="1"/>
    <row r="126073" ht="14.25" customHeight="1"/>
    <row r="126074" ht="14.25" customHeight="1"/>
    <row r="126075" ht="14.25" customHeight="1"/>
    <row r="126076" ht="14.25" customHeight="1"/>
    <row r="126077" ht="14.25" customHeight="1"/>
    <row r="126078" ht="14.25" customHeight="1"/>
    <row r="126079" ht="14.25" customHeight="1"/>
    <row r="126080" ht="14.25" customHeight="1"/>
    <row r="126081" ht="14.25" customHeight="1"/>
    <row r="126082" ht="14.25" customHeight="1"/>
    <row r="126083" ht="14.25" customHeight="1"/>
    <row r="126084" ht="14.25" customHeight="1"/>
    <row r="126085" ht="14.25" customHeight="1"/>
    <row r="126086" ht="14.25" customHeight="1"/>
    <row r="126087" ht="14.25" customHeight="1"/>
    <row r="126088" ht="14.25" customHeight="1"/>
    <row r="126089" ht="14.25" customHeight="1"/>
    <row r="126090" ht="14.25" customHeight="1"/>
    <row r="126091" ht="14.25" customHeight="1"/>
    <row r="126092" ht="14.25" customHeight="1"/>
    <row r="126093" ht="14.25" customHeight="1"/>
    <row r="126094" ht="14.25" customHeight="1"/>
    <row r="126095" ht="14.25" customHeight="1"/>
    <row r="126096" ht="14.25" customHeight="1"/>
    <row r="126097" ht="14.25" customHeight="1"/>
    <row r="126098" ht="14.25" customHeight="1"/>
    <row r="126099" ht="14.25" customHeight="1"/>
    <row r="126100" ht="14.25" customHeight="1"/>
    <row r="126101" ht="14.25" customHeight="1"/>
    <row r="126102" ht="14.25" customHeight="1"/>
    <row r="126103" ht="14.25" customHeight="1"/>
    <row r="126104" ht="14.25" customHeight="1"/>
    <row r="126105" ht="14.25" customHeight="1"/>
    <row r="126106" ht="14.25" customHeight="1"/>
    <row r="126107" ht="14.25" customHeight="1"/>
    <row r="126108" ht="14.25" customHeight="1"/>
    <row r="126109" ht="14.25" customHeight="1"/>
    <row r="126110" ht="14.25" customHeight="1"/>
    <row r="126111" ht="14.25" customHeight="1"/>
    <row r="126112" ht="14.25" customHeight="1"/>
    <row r="126113" ht="14.25" customHeight="1"/>
    <row r="126114" ht="14.25" customHeight="1"/>
    <row r="126115" ht="14.25" customHeight="1"/>
    <row r="126116" ht="14.25" customHeight="1"/>
    <row r="126117" ht="14.25" customHeight="1"/>
    <row r="126118" ht="14.25" customHeight="1"/>
    <row r="126119" ht="14.25" customHeight="1"/>
    <row r="126120" ht="14.25" customHeight="1"/>
    <row r="126121" ht="14.25" customHeight="1"/>
    <row r="126122" ht="14.25" customHeight="1"/>
    <row r="126123" ht="14.25" customHeight="1"/>
    <row r="126124" ht="14.25" customHeight="1"/>
    <row r="126125" ht="14.25" customHeight="1"/>
    <row r="126126" ht="14.25" customHeight="1"/>
    <row r="126127" ht="14.25" customHeight="1"/>
    <row r="126128" ht="14.25" customHeight="1"/>
    <row r="126129" ht="14.25" customHeight="1"/>
    <row r="126130" ht="14.25" customHeight="1"/>
    <row r="126131" ht="14.25" customHeight="1"/>
    <row r="126132" ht="14.25" customHeight="1"/>
    <row r="126133" ht="14.25" customHeight="1"/>
    <row r="126134" ht="14.25" customHeight="1"/>
    <row r="126135" ht="14.25" customHeight="1"/>
    <row r="126136" ht="14.25" customHeight="1"/>
    <row r="126137" ht="14.25" customHeight="1"/>
    <row r="126138" ht="14.25" customHeight="1"/>
    <row r="126139" ht="14.25" customHeight="1"/>
    <row r="126140" ht="14.25" customHeight="1"/>
    <row r="126141" ht="14.25" customHeight="1"/>
    <row r="126142" ht="14.25" customHeight="1"/>
    <row r="126143" ht="14.25" customHeight="1"/>
    <row r="126144" ht="14.25" customHeight="1"/>
    <row r="126145" ht="14.25" customHeight="1"/>
    <row r="126146" ht="14.25" customHeight="1"/>
    <row r="126147" ht="14.25" customHeight="1"/>
    <row r="126148" ht="14.25" customHeight="1"/>
    <row r="126149" ht="14.25" customHeight="1"/>
    <row r="126150" ht="14.25" customHeight="1"/>
    <row r="126151" ht="14.25" customHeight="1"/>
    <row r="126152" ht="14.25" customHeight="1"/>
    <row r="126153" ht="14.25" customHeight="1"/>
    <row r="126154" ht="14.25" customHeight="1"/>
    <row r="126155" ht="14.25" customHeight="1"/>
    <row r="126156" ht="14.25" customHeight="1"/>
    <row r="126157" ht="14.25" customHeight="1"/>
    <row r="126158" ht="14.25" customHeight="1"/>
    <row r="126159" ht="14.25" customHeight="1"/>
    <row r="126160" ht="14.25" customHeight="1"/>
    <row r="126161" ht="14.25" customHeight="1"/>
    <row r="126162" ht="14.25" customHeight="1"/>
    <row r="126163" ht="14.25" customHeight="1"/>
    <row r="126164" ht="14.25" customHeight="1"/>
    <row r="126165" ht="14.25" customHeight="1"/>
    <row r="126166" ht="14.25" customHeight="1"/>
    <row r="126167" ht="14.25" customHeight="1"/>
    <row r="126168" ht="14.25" customHeight="1"/>
    <row r="126169" ht="14.25" customHeight="1"/>
    <row r="126170" ht="14.25" customHeight="1"/>
    <row r="126171" ht="14.25" customHeight="1"/>
    <row r="126172" ht="14.25" customHeight="1"/>
    <row r="126173" ht="14.25" customHeight="1"/>
    <row r="126174" ht="14.25" customHeight="1"/>
    <row r="126175" ht="14.25" customHeight="1"/>
    <row r="126176" ht="14.25" customHeight="1"/>
    <row r="126177" ht="14.25" customHeight="1"/>
    <row r="126178" ht="14.25" customHeight="1"/>
    <row r="126179" ht="14.25" customHeight="1"/>
    <row r="126180" ht="14.25" customHeight="1"/>
    <row r="126181" ht="14.25" customHeight="1"/>
    <row r="126182" ht="14.25" customHeight="1"/>
    <row r="126183" ht="14.25" customHeight="1"/>
    <row r="126184" ht="14.25" customHeight="1"/>
    <row r="126185" ht="14.25" customHeight="1"/>
    <row r="126186" ht="14.25" customHeight="1"/>
    <row r="126187" ht="14.25" customHeight="1"/>
    <row r="126188" ht="14.25" customHeight="1"/>
    <row r="126189" ht="14.25" customHeight="1"/>
    <row r="126190" ht="14.25" customHeight="1"/>
    <row r="126191" ht="14.25" customHeight="1"/>
    <row r="126192" ht="14.25" customHeight="1"/>
    <row r="126193" ht="14.25" customHeight="1"/>
    <row r="126194" ht="14.25" customHeight="1"/>
    <row r="126195" ht="14.25" customHeight="1"/>
    <row r="126196" ht="14.25" customHeight="1"/>
    <row r="126197" ht="14.25" customHeight="1"/>
    <row r="126198" ht="14.25" customHeight="1"/>
    <row r="126199" ht="14.25" customHeight="1"/>
    <row r="126200" ht="14.25" customHeight="1"/>
    <row r="126201" ht="14.25" customHeight="1"/>
    <row r="126202" ht="14.25" customHeight="1"/>
    <row r="126203" ht="14.25" customHeight="1"/>
    <row r="126204" ht="14.25" customHeight="1"/>
    <row r="126205" ht="14.25" customHeight="1"/>
    <row r="126206" ht="14.25" customHeight="1"/>
    <row r="126207" ht="14.25" customHeight="1"/>
    <row r="126208" ht="14.25" customHeight="1"/>
    <row r="126209" ht="14.25" customHeight="1"/>
    <row r="126210" ht="14.25" customHeight="1"/>
    <row r="126211" ht="14.25" customHeight="1"/>
    <row r="126212" ht="14.25" customHeight="1"/>
    <row r="126213" ht="14.25" customHeight="1"/>
    <row r="126214" ht="14.25" customHeight="1"/>
    <row r="126215" ht="14.25" customHeight="1"/>
    <row r="126216" ht="14.25" customHeight="1"/>
    <row r="126217" ht="14.25" customHeight="1"/>
    <row r="126218" ht="14.25" customHeight="1"/>
    <row r="126219" ht="14.25" customHeight="1"/>
    <row r="126220" ht="14.25" customHeight="1"/>
    <row r="126221" ht="14.25" customHeight="1"/>
    <row r="126222" ht="14.25" customHeight="1"/>
    <row r="126223" ht="14.25" customHeight="1"/>
    <row r="126224" ht="14.25" customHeight="1"/>
    <row r="126225" ht="14.25" customHeight="1"/>
    <row r="126226" ht="14.25" customHeight="1"/>
    <row r="126227" ht="14.25" customHeight="1"/>
    <row r="126228" ht="14.25" customHeight="1"/>
    <row r="126229" ht="14.25" customHeight="1"/>
    <row r="126230" ht="14.25" customHeight="1"/>
    <row r="126231" ht="14.25" customHeight="1"/>
    <row r="126232" ht="14.25" customHeight="1"/>
    <row r="126233" ht="14.25" customHeight="1"/>
    <row r="126234" ht="14.25" customHeight="1"/>
    <row r="126235" ht="14.25" customHeight="1"/>
    <row r="126236" ht="14.25" customHeight="1"/>
    <row r="126237" ht="14.25" customHeight="1"/>
    <row r="126238" ht="14.25" customHeight="1"/>
    <row r="126239" ht="14.25" customHeight="1"/>
    <row r="126240" ht="14.25" customHeight="1"/>
    <row r="126241" ht="14.25" customHeight="1"/>
    <row r="126242" ht="14.25" customHeight="1"/>
    <row r="126243" ht="14.25" customHeight="1"/>
    <row r="126244" ht="14.25" customHeight="1"/>
    <row r="126245" ht="14.25" customHeight="1"/>
    <row r="126246" ht="14.25" customHeight="1"/>
    <row r="126247" ht="14.25" customHeight="1"/>
    <row r="126248" ht="14.25" customHeight="1"/>
    <row r="126249" ht="14.25" customHeight="1"/>
    <row r="126250" ht="14.25" customHeight="1"/>
    <row r="126251" ht="14.25" customHeight="1"/>
    <row r="126252" ht="14.25" customHeight="1"/>
    <row r="126253" ht="14.25" customHeight="1"/>
    <row r="126254" ht="14.25" customHeight="1"/>
    <row r="126255" ht="14.25" customHeight="1"/>
    <row r="126256" ht="14.25" customHeight="1"/>
    <row r="126257" ht="14.25" customHeight="1"/>
    <row r="126258" ht="14.25" customHeight="1"/>
    <row r="126259" ht="14.25" customHeight="1"/>
    <row r="126260" ht="14.25" customHeight="1"/>
    <row r="126261" ht="14.25" customHeight="1"/>
    <row r="126262" ht="14.25" customHeight="1"/>
    <row r="126263" ht="14.25" customHeight="1"/>
    <row r="126264" ht="14.25" customHeight="1"/>
    <row r="126265" ht="14.25" customHeight="1"/>
    <row r="126266" ht="14.25" customHeight="1"/>
    <row r="126267" ht="14.25" customHeight="1"/>
    <row r="126268" ht="14.25" customHeight="1"/>
    <row r="126269" ht="14.25" customHeight="1"/>
    <row r="126270" ht="14.25" customHeight="1"/>
    <row r="126271" ht="14.25" customHeight="1"/>
    <row r="126272" ht="14.25" customHeight="1"/>
    <row r="126273" ht="14.25" customHeight="1"/>
    <row r="126274" ht="14.25" customHeight="1"/>
    <row r="126275" ht="14.25" customHeight="1"/>
    <row r="126276" ht="14.25" customHeight="1"/>
    <row r="126277" ht="14.25" customHeight="1"/>
    <row r="126278" ht="14.25" customHeight="1"/>
    <row r="126279" ht="14.25" customHeight="1"/>
    <row r="126280" ht="14.25" customHeight="1"/>
    <row r="126281" ht="14.25" customHeight="1"/>
    <row r="126282" ht="14.25" customHeight="1"/>
    <row r="126283" ht="14.25" customHeight="1"/>
    <row r="126284" ht="14.25" customHeight="1"/>
    <row r="126285" ht="14.25" customHeight="1"/>
    <row r="126286" ht="14.25" customHeight="1"/>
    <row r="126287" ht="14.25" customHeight="1"/>
    <row r="126288" ht="14.25" customHeight="1"/>
    <row r="126289" ht="14.25" customHeight="1"/>
    <row r="126290" ht="14.25" customHeight="1"/>
    <row r="126291" ht="14.25" customHeight="1"/>
    <row r="126292" ht="14.25" customHeight="1"/>
    <row r="126293" ht="14.25" customHeight="1"/>
    <row r="126294" ht="14.25" customHeight="1"/>
    <row r="126295" ht="14.25" customHeight="1"/>
    <row r="126296" ht="14.25" customHeight="1"/>
    <row r="126297" ht="14.25" customHeight="1"/>
    <row r="126298" ht="14.25" customHeight="1"/>
    <row r="126299" ht="14.25" customHeight="1"/>
    <row r="126300" ht="14.25" customHeight="1"/>
    <row r="126301" ht="14.25" customHeight="1"/>
    <row r="126302" ht="14.25" customHeight="1"/>
    <row r="126303" ht="14.25" customHeight="1"/>
    <row r="126304" ht="14.25" customHeight="1"/>
    <row r="126305" ht="14.25" customHeight="1"/>
    <row r="126306" ht="14.25" customHeight="1"/>
    <row r="126307" ht="14.25" customHeight="1"/>
    <row r="126308" ht="14.25" customHeight="1"/>
    <row r="126309" ht="14.25" customHeight="1"/>
    <row r="126310" ht="14.25" customHeight="1"/>
    <row r="126311" ht="14.25" customHeight="1"/>
    <row r="126312" ht="14.25" customHeight="1"/>
    <row r="126313" ht="14.25" customHeight="1"/>
    <row r="126314" ht="14.25" customHeight="1"/>
    <row r="126315" ht="14.25" customHeight="1"/>
    <row r="126316" ht="14.25" customHeight="1"/>
    <row r="126317" ht="14.25" customHeight="1"/>
    <row r="126318" ht="14.25" customHeight="1"/>
    <row r="126319" ht="14.25" customHeight="1"/>
    <row r="126320" ht="14.25" customHeight="1"/>
    <row r="126321" ht="14.25" customHeight="1"/>
    <row r="126322" ht="14.25" customHeight="1"/>
    <row r="126323" ht="14.25" customHeight="1"/>
    <row r="126324" ht="14.25" customHeight="1"/>
    <row r="126325" ht="14.25" customHeight="1"/>
    <row r="126326" ht="14.25" customHeight="1"/>
    <row r="126327" ht="14.25" customHeight="1"/>
    <row r="126328" ht="14.25" customHeight="1"/>
    <row r="126329" ht="14.25" customHeight="1"/>
    <row r="126330" ht="14.25" customHeight="1"/>
    <row r="126331" ht="14.25" customHeight="1"/>
    <row r="126332" ht="14.25" customHeight="1"/>
    <row r="126333" ht="14.25" customHeight="1"/>
    <row r="126334" ht="14.25" customHeight="1"/>
    <row r="126335" ht="14.25" customHeight="1"/>
    <row r="126336" ht="14.25" customHeight="1"/>
    <row r="126337" ht="14.25" customHeight="1"/>
    <row r="126338" ht="14.25" customHeight="1"/>
    <row r="126339" ht="14.25" customHeight="1"/>
    <row r="126340" ht="14.25" customHeight="1"/>
    <row r="126341" ht="14.25" customHeight="1"/>
    <row r="126342" ht="14.25" customHeight="1"/>
    <row r="126343" ht="14.25" customHeight="1"/>
    <row r="126344" ht="14.25" customHeight="1"/>
    <row r="126345" ht="14.25" customHeight="1"/>
    <row r="126346" ht="14.25" customHeight="1"/>
    <row r="126347" ht="14.25" customHeight="1"/>
    <row r="126348" ht="14.25" customHeight="1"/>
    <row r="126349" ht="14.25" customHeight="1"/>
    <row r="126350" ht="14.25" customHeight="1"/>
    <row r="126351" ht="14.25" customHeight="1"/>
    <row r="126352" ht="14.25" customHeight="1"/>
    <row r="126353" ht="14.25" customHeight="1"/>
    <row r="126354" ht="14.25" customHeight="1"/>
    <row r="126355" ht="14.25" customHeight="1"/>
    <row r="126356" ht="14.25" customHeight="1"/>
    <row r="126357" ht="14.25" customHeight="1"/>
    <row r="126358" ht="14.25" customHeight="1"/>
    <row r="126359" ht="14.25" customHeight="1"/>
    <row r="126360" ht="14.25" customHeight="1"/>
    <row r="126361" ht="14.25" customHeight="1"/>
    <row r="126362" ht="14.25" customHeight="1"/>
    <row r="126363" ht="14.25" customHeight="1"/>
    <row r="126364" ht="14.25" customHeight="1"/>
    <row r="126365" ht="14.25" customHeight="1"/>
    <row r="126366" ht="14.25" customHeight="1"/>
    <row r="126367" ht="14.25" customHeight="1"/>
    <row r="126368" ht="14.25" customHeight="1"/>
    <row r="126369" ht="14.25" customHeight="1"/>
    <row r="126370" ht="14.25" customHeight="1"/>
    <row r="126371" ht="14.25" customHeight="1"/>
    <row r="126372" ht="14.25" customHeight="1"/>
    <row r="126373" ht="14.25" customHeight="1"/>
    <row r="126374" ht="14.25" customHeight="1"/>
    <row r="126375" ht="14.25" customHeight="1"/>
    <row r="126376" ht="14.25" customHeight="1"/>
    <row r="126377" ht="14.25" customHeight="1"/>
    <row r="126378" ht="14.25" customHeight="1"/>
    <row r="126379" ht="14.25" customHeight="1"/>
    <row r="126380" ht="14.25" customHeight="1"/>
    <row r="126381" ht="14.25" customHeight="1"/>
    <row r="126382" ht="14.25" customHeight="1"/>
    <row r="126383" ht="14.25" customHeight="1"/>
    <row r="126384" ht="14.25" customHeight="1"/>
    <row r="126385" ht="14.25" customHeight="1"/>
    <row r="126386" ht="14.25" customHeight="1"/>
    <row r="126387" ht="14.25" customHeight="1"/>
    <row r="126388" ht="14.25" customHeight="1"/>
    <row r="126389" ht="14.25" customHeight="1"/>
    <row r="126390" ht="14.25" customHeight="1"/>
    <row r="126391" ht="14.25" customHeight="1"/>
    <row r="126392" ht="14.25" customHeight="1"/>
    <row r="126393" ht="14.25" customHeight="1"/>
    <row r="126394" ht="14.25" customHeight="1"/>
    <row r="126395" ht="14.25" customHeight="1"/>
    <row r="126396" ht="14.25" customHeight="1"/>
    <row r="126397" ht="14.25" customHeight="1"/>
    <row r="126398" ht="14.25" customHeight="1"/>
    <row r="126399" ht="14.25" customHeight="1"/>
    <row r="126400" ht="14.25" customHeight="1"/>
    <row r="126401" ht="14.25" customHeight="1"/>
    <row r="126402" ht="14.25" customHeight="1"/>
    <row r="126403" ht="14.25" customHeight="1"/>
    <row r="126404" ht="14.25" customHeight="1"/>
    <row r="126405" ht="14.25" customHeight="1"/>
    <row r="126406" ht="14.25" customHeight="1"/>
    <row r="126407" ht="14.25" customHeight="1"/>
    <row r="126408" ht="14.25" customHeight="1"/>
    <row r="126409" ht="14.25" customHeight="1"/>
    <row r="126410" ht="14.25" customHeight="1"/>
    <row r="126411" ht="14.25" customHeight="1"/>
    <row r="126412" ht="14.25" customHeight="1"/>
    <row r="126413" ht="14.25" customHeight="1"/>
    <row r="126414" ht="14.25" customHeight="1"/>
    <row r="126415" ht="14.25" customHeight="1"/>
    <row r="126416" ht="14.25" customHeight="1"/>
    <row r="126417" ht="14.25" customHeight="1"/>
    <row r="126418" ht="14.25" customHeight="1"/>
    <row r="126419" ht="14.25" customHeight="1"/>
    <row r="126420" ht="14.25" customHeight="1"/>
    <row r="126421" ht="14.25" customHeight="1"/>
    <row r="126422" ht="14.25" customHeight="1"/>
    <row r="126423" ht="14.25" customHeight="1"/>
    <row r="126424" ht="14.25" customHeight="1"/>
    <row r="126425" ht="14.25" customHeight="1"/>
    <row r="126426" ht="14.25" customHeight="1"/>
    <row r="126427" ht="14.25" customHeight="1"/>
    <row r="126428" ht="14.25" customHeight="1"/>
    <row r="126429" ht="14.25" customHeight="1"/>
    <row r="126430" ht="14.25" customHeight="1"/>
    <row r="126431" ht="14.25" customHeight="1"/>
    <row r="126432" ht="14.25" customHeight="1"/>
    <row r="126433" ht="14.25" customHeight="1"/>
    <row r="126434" ht="14.25" customHeight="1"/>
    <row r="126435" ht="14.25" customHeight="1"/>
    <row r="126436" ht="14.25" customHeight="1"/>
    <row r="126437" ht="14.25" customHeight="1"/>
    <row r="126438" ht="14.25" customHeight="1"/>
    <row r="126439" ht="14.25" customHeight="1"/>
    <row r="126440" ht="14.25" customHeight="1"/>
    <row r="126441" ht="14.25" customHeight="1"/>
    <row r="126442" ht="14.25" customHeight="1"/>
    <row r="126443" ht="14.25" customHeight="1"/>
    <row r="126444" ht="14.25" customHeight="1"/>
    <row r="126445" ht="14.25" customHeight="1"/>
    <row r="126446" ht="14.25" customHeight="1"/>
    <row r="126447" ht="14.25" customHeight="1"/>
    <row r="126448" ht="14.25" customHeight="1"/>
    <row r="126449" ht="14.25" customHeight="1"/>
    <row r="126450" ht="14.25" customHeight="1"/>
    <row r="126451" ht="14.25" customHeight="1"/>
    <row r="126452" ht="14.25" customHeight="1"/>
    <row r="126453" ht="14.25" customHeight="1"/>
    <row r="126454" ht="14.25" customHeight="1"/>
    <row r="126455" ht="14.25" customHeight="1"/>
    <row r="126456" ht="14.25" customHeight="1"/>
    <row r="126457" ht="14.25" customHeight="1"/>
    <row r="126458" ht="14.25" customHeight="1"/>
    <row r="126459" ht="14.25" customHeight="1"/>
    <row r="126460" ht="14.25" customHeight="1"/>
    <row r="126461" ht="14.25" customHeight="1"/>
    <row r="126462" ht="14.25" customHeight="1"/>
    <row r="126463" ht="14.25" customHeight="1"/>
    <row r="126464" ht="14.25" customHeight="1"/>
    <row r="126465" ht="14.25" customHeight="1"/>
    <row r="126466" ht="14.25" customHeight="1"/>
    <row r="126467" ht="14.25" customHeight="1"/>
    <row r="126468" ht="14.25" customHeight="1"/>
    <row r="126469" ht="14.25" customHeight="1"/>
    <row r="126470" ht="14.25" customHeight="1"/>
    <row r="126471" ht="14.25" customHeight="1"/>
    <row r="126472" ht="14.25" customHeight="1"/>
    <row r="126473" ht="14.25" customHeight="1"/>
    <row r="126474" ht="14.25" customHeight="1"/>
    <row r="126475" ht="14.25" customHeight="1"/>
    <row r="126476" ht="14.25" customHeight="1"/>
    <row r="126477" ht="14.25" customHeight="1"/>
    <row r="126478" ht="14.25" customHeight="1"/>
    <row r="126479" ht="14.25" customHeight="1"/>
    <row r="126480" ht="14.25" customHeight="1"/>
    <row r="126481" ht="14.25" customHeight="1"/>
    <row r="126482" ht="14.25" customHeight="1"/>
    <row r="126483" ht="14.25" customHeight="1"/>
    <row r="126484" ht="14.25" customHeight="1"/>
    <row r="126485" ht="14.25" customHeight="1"/>
    <row r="126486" ht="14.25" customHeight="1"/>
    <row r="126487" ht="14.25" customHeight="1"/>
    <row r="126488" ht="14.25" customHeight="1"/>
    <row r="126489" ht="14.25" customHeight="1"/>
    <row r="126490" ht="14.25" customHeight="1"/>
    <row r="126491" ht="14.25" customHeight="1"/>
    <row r="126492" ht="14.25" customHeight="1"/>
    <row r="126493" ht="14.25" customHeight="1"/>
    <row r="126494" ht="14.25" customHeight="1"/>
    <row r="126495" ht="14.25" customHeight="1"/>
    <row r="126496" ht="14.25" customHeight="1"/>
    <row r="126497" ht="14.25" customHeight="1"/>
    <row r="126498" ht="14.25" customHeight="1"/>
    <row r="126499" ht="14.25" customHeight="1"/>
    <row r="126500" ht="14.25" customHeight="1"/>
    <row r="126501" ht="14.25" customHeight="1"/>
    <row r="126502" ht="14.25" customHeight="1"/>
    <row r="126503" ht="14.25" customHeight="1"/>
    <row r="126504" ht="14.25" customHeight="1"/>
    <row r="126505" ht="14.25" customHeight="1"/>
    <row r="126506" ht="14.25" customHeight="1"/>
    <row r="126507" ht="14.25" customHeight="1"/>
    <row r="126508" ht="14.25" customHeight="1"/>
    <row r="126509" ht="14.25" customHeight="1"/>
    <row r="126510" ht="14.25" customHeight="1"/>
    <row r="126511" ht="14.25" customHeight="1"/>
    <row r="126512" ht="14.25" customHeight="1"/>
    <row r="126513" ht="14.25" customHeight="1"/>
    <row r="126514" ht="14.25" customHeight="1"/>
    <row r="126515" ht="14.25" customHeight="1"/>
    <row r="126516" ht="14.25" customHeight="1"/>
    <row r="126517" ht="14.25" customHeight="1"/>
    <row r="126518" ht="14.25" customHeight="1"/>
    <row r="126519" ht="14.25" customHeight="1"/>
    <row r="126520" ht="14.25" customHeight="1"/>
    <row r="126521" ht="14.25" customHeight="1"/>
    <row r="126522" ht="14.25" customHeight="1"/>
    <row r="126523" ht="14.25" customHeight="1"/>
    <row r="126524" ht="14.25" customHeight="1"/>
    <row r="126525" ht="14.25" customHeight="1"/>
    <row r="126526" ht="14.25" customHeight="1"/>
    <row r="126527" ht="14.25" customHeight="1"/>
    <row r="126528" ht="14.25" customHeight="1"/>
    <row r="126529" ht="14.25" customHeight="1"/>
    <row r="126530" ht="14.25" customHeight="1"/>
    <row r="126531" ht="14.25" customHeight="1"/>
    <row r="126532" ht="14.25" customHeight="1"/>
    <row r="126533" ht="14.25" customHeight="1"/>
    <row r="126534" ht="14.25" customHeight="1"/>
    <row r="126535" ht="14.25" customHeight="1"/>
    <row r="126536" ht="14.25" customHeight="1"/>
    <row r="126537" ht="14.25" customHeight="1"/>
    <row r="126538" ht="14.25" customHeight="1"/>
    <row r="126539" ht="14.25" customHeight="1"/>
    <row r="126540" ht="14.25" customHeight="1"/>
    <row r="126541" ht="14.25" customHeight="1"/>
    <row r="126542" ht="14.25" customHeight="1"/>
    <row r="126543" ht="14.25" customHeight="1"/>
    <row r="126544" ht="14.25" customHeight="1"/>
    <row r="126545" ht="14.25" customHeight="1"/>
    <row r="126546" ht="14.25" customHeight="1"/>
    <row r="126547" ht="14.25" customHeight="1"/>
    <row r="126548" ht="14.25" customHeight="1"/>
    <row r="126549" ht="14.25" customHeight="1"/>
    <row r="126550" ht="14.25" customHeight="1"/>
    <row r="126551" ht="14.25" customHeight="1"/>
    <row r="126552" ht="14.25" customHeight="1"/>
    <row r="126553" ht="14.25" customHeight="1"/>
    <row r="126554" ht="14.25" customHeight="1"/>
    <row r="126555" ht="14.25" customHeight="1"/>
    <row r="126556" ht="14.25" customHeight="1"/>
    <row r="126557" ht="14.25" customHeight="1"/>
    <row r="126558" ht="14.25" customHeight="1"/>
    <row r="126559" ht="14.25" customHeight="1"/>
    <row r="126560" ht="14.25" customHeight="1"/>
    <row r="126561" ht="14.25" customHeight="1"/>
    <row r="126562" ht="14.25" customHeight="1"/>
    <row r="126563" ht="14.25" customHeight="1"/>
    <row r="126564" ht="14.25" customHeight="1"/>
    <row r="126565" ht="14.25" customHeight="1"/>
    <row r="126566" ht="14.25" customHeight="1"/>
    <row r="126567" ht="14.25" customHeight="1"/>
    <row r="126568" ht="14.25" customHeight="1"/>
    <row r="126569" ht="14.25" customHeight="1"/>
    <row r="126570" ht="14.25" customHeight="1"/>
    <row r="126571" ht="14.25" customHeight="1"/>
    <row r="126572" ht="14.25" customHeight="1"/>
    <row r="126573" ht="14.25" customHeight="1"/>
    <row r="126574" ht="14.25" customHeight="1"/>
    <row r="126575" ht="14.25" customHeight="1"/>
    <row r="126576" ht="14.25" customHeight="1"/>
    <row r="126577" ht="14.25" customHeight="1"/>
    <row r="126578" ht="14.25" customHeight="1"/>
    <row r="126579" ht="14.25" customHeight="1"/>
    <row r="126580" ht="14.25" customHeight="1"/>
    <row r="126581" ht="14.25" customHeight="1"/>
    <row r="126582" ht="14.25" customHeight="1"/>
    <row r="126583" ht="14.25" customHeight="1"/>
    <row r="126584" ht="14.25" customHeight="1"/>
    <row r="126585" ht="14.25" customHeight="1"/>
    <row r="126586" ht="14.25" customHeight="1"/>
    <row r="126587" ht="14.25" customHeight="1"/>
    <row r="126588" ht="14.25" customHeight="1"/>
    <row r="126589" ht="14.25" customHeight="1"/>
    <row r="126590" ht="14.25" customHeight="1"/>
    <row r="126591" ht="14.25" customHeight="1"/>
    <row r="126592" ht="14.25" customHeight="1"/>
    <row r="126593" ht="14.25" customHeight="1"/>
    <row r="126594" ht="14.25" customHeight="1"/>
    <row r="126595" ht="14.25" customHeight="1"/>
    <row r="126596" ht="14.25" customHeight="1"/>
    <row r="126597" ht="14.25" customHeight="1"/>
    <row r="126598" ht="14.25" customHeight="1"/>
    <row r="126599" ht="14.25" customHeight="1"/>
    <row r="126600" ht="14.25" customHeight="1"/>
    <row r="126601" ht="14.25" customHeight="1"/>
    <row r="126602" ht="14.25" customHeight="1"/>
    <row r="126603" ht="14.25" customHeight="1"/>
    <row r="126604" ht="14.25" customHeight="1"/>
    <row r="126605" ht="14.25" customHeight="1"/>
    <row r="126606" ht="14.25" customHeight="1"/>
    <row r="126607" ht="14.25" customHeight="1"/>
    <row r="126608" ht="14.25" customHeight="1"/>
    <row r="126609" ht="14.25" customHeight="1"/>
    <row r="126610" ht="14.25" customHeight="1"/>
    <row r="126611" ht="14.25" customHeight="1"/>
    <row r="126612" ht="14.25" customHeight="1"/>
    <row r="126613" ht="14.25" customHeight="1"/>
    <row r="126614" ht="14.25" customHeight="1"/>
    <row r="126615" ht="14.25" customHeight="1"/>
    <row r="126616" ht="14.25" customHeight="1"/>
    <row r="126617" ht="14.25" customHeight="1"/>
    <row r="126618" ht="14.25" customHeight="1"/>
    <row r="126619" ht="14.25" customHeight="1"/>
    <row r="126620" ht="14.25" customHeight="1"/>
    <row r="126621" ht="14.25" customHeight="1"/>
    <row r="126622" ht="14.25" customHeight="1"/>
    <row r="126623" ht="14.25" customHeight="1"/>
    <row r="126624" ht="14.25" customHeight="1"/>
    <row r="126625" ht="14.25" customHeight="1"/>
    <row r="126626" ht="14.25" customHeight="1"/>
    <row r="126627" ht="14.25" customHeight="1"/>
    <row r="126628" ht="14.25" customHeight="1"/>
    <row r="126629" ht="14.25" customHeight="1"/>
    <row r="126630" ht="14.25" customHeight="1"/>
    <row r="126631" ht="14.25" customHeight="1"/>
    <row r="126632" ht="14.25" customHeight="1"/>
    <row r="126633" ht="14.25" customHeight="1"/>
    <row r="126634" ht="14.25" customHeight="1"/>
    <row r="126635" ht="14.25" customHeight="1"/>
    <row r="126636" ht="14.25" customHeight="1"/>
    <row r="126637" ht="14.25" customHeight="1"/>
    <row r="126638" ht="14.25" customHeight="1"/>
    <row r="126639" ht="14.25" customHeight="1"/>
    <row r="126640" ht="14.25" customHeight="1"/>
    <row r="126641" ht="14.25" customHeight="1"/>
    <row r="126642" ht="14.25" customHeight="1"/>
    <row r="126643" ht="14.25" customHeight="1"/>
    <row r="126644" ht="14.25" customHeight="1"/>
    <row r="126645" ht="14.25" customHeight="1"/>
    <row r="126646" ht="14.25" customHeight="1"/>
    <row r="126647" ht="14.25" customHeight="1"/>
    <row r="126648" ht="14.25" customHeight="1"/>
    <row r="126649" ht="14.25" customHeight="1"/>
    <row r="126650" ht="14.25" customHeight="1"/>
    <row r="126651" ht="14.25" customHeight="1"/>
    <row r="126652" ht="14.25" customHeight="1"/>
    <row r="126653" ht="14.25" customHeight="1"/>
    <row r="126654" ht="14.25" customHeight="1"/>
    <row r="126655" ht="14.25" customHeight="1"/>
    <row r="126656" ht="14.25" customHeight="1"/>
    <row r="126657" ht="14.25" customHeight="1"/>
    <row r="126658" ht="14.25" customHeight="1"/>
    <row r="126659" ht="14.25" customHeight="1"/>
    <row r="126660" ht="14.25" customHeight="1"/>
    <row r="126661" ht="14.25" customHeight="1"/>
    <row r="126662" ht="14.25" customHeight="1"/>
    <row r="126663" ht="14.25" customHeight="1"/>
    <row r="126664" ht="14.25" customHeight="1"/>
    <row r="126665" ht="14.25" customHeight="1"/>
    <row r="126666" ht="14.25" customHeight="1"/>
    <row r="126667" ht="14.25" customHeight="1"/>
    <row r="126668" ht="14.25" customHeight="1"/>
    <row r="126669" ht="14.25" customHeight="1"/>
    <row r="126670" ht="14.25" customHeight="1"/>
    <row r="126671" ht="14.25" customHeight="1"/>
    <row r="126672" ht="14.25" customHeight="1"/>
    <row r="126673" ht="14.25" customHeight="1"/>
    <row r="126674" ht="14.25" customHeight="1"/>
    <row r="126675" ht="14.25" customHeight="1"/>
    <row r="126676" ht="14.25" customHeight="1"/>
    <row r="126677" ht="14.25" customHeight="1"/>
    <row r="126678" ht="14.25" customHeight="1"/>
    <row r="126679" ht="14.25" customHeight="1"/>
    <row r="126680" ht="14.25" customHeight="1"/>
    <row r="126681" ht="14.25" customHeight="1"/>
    <row r="126682" ht="14.25" customHeight="1"/>
    <row r="126683" ht="14.25" customHeight="1"/>
    <row r="126684" ht="14.25" customHeight="1"/>
    <row r="126685" ht="14.25" customHeight="1"/>
    <row r="126686" ht="14.25" customHeight="1"/>
    <row r="126687" ht="14.25" customHeight="1"/>
    <row r="126688" ht="14.25" customHeight="1"/>
    <row r="126689" ht="14.25" customHeight="1"/>
    <row r="126690" ht="14.25" customHeight="1"/>
    <row r="126691" ht="14.25" customHeight="1"/>
    <row r="126692" ht="14.25" customHeight="1"/>
    <row r="126693" ht="14.25" customHeight="1"/>
    <row r="126694" ht="14.25" customHeight="1"/>
    <row r="126695" ht="14.25" customHeight="1"/>
    <row r="126696" ht="14.25" customHeight="1"/>
    <row r="126697" ht="14.25" customHeight="1"/>
    <row r="126698" ht="14.25" customHeight="1"/>
    <row r="126699" ht="14.25" customHeight="1"/>
    <row r="126700" ht="14.25" customHeight="1"/>
    <row r="126701" ht="14.25" customHeight="1"/>
    <row r="126702" ht="14.25" customHeight="1"/>
    <row r="126703" ht="14.25" customHeight="1"/>
    <row r="126704" ht="14.25" customHeight="1"/>
    <row r="126705" ht="14.25" customHeight="1"/>
    <row r="126706" ht="14.25" customHeight="1"/>
    <row r="126707" ht="14.25" customHeight="1"/>
    <row r="126708" ht="14.25" customHeight="1"/>
    <row r="126709" ht="14.25" customHeight="1"/>
    <row r="126710" ht="14.25" customHeight="1"/>
    <row r="126711" ht="14.25" customHeight="1"/>
    <row r="126712" ht="14.25" customHeight="1"/>
    <row r="126713" ht="14.25" customHeight="1"/>
    <row r="126714" ht="14.25" customHeight="1"/>
    <row r="126715" ht="14.25" customHeight="1"/>
    <row r="126716" ht="14.25" customHeight="1"/>
    <row r="126717" ht="14.25" customHeight="1"/>
    <row r="126718" ht="14.25" customHeight="1"/>
    <row r="126719" ht="14.25" customHeight="1"/>
    <row r="126720" ht="14.25" customHeight="1"/>
    <row r="126721" ht="14.25" customHeight="1"/>
    <row r="126722" ht="14.25" customHeight="1"/>
    <row r="126723" ht="14.25" customHeight="1"/>
    <row r="126724" ht="14.25" customHeight="1"/>
    <row r="126725" ht="14.25" customHeight="1"/>
    <row r="126726" ht="14.25" customHeight="1"/>
    <row r="126727" ht="14.25" customHeight="1"/>
    <row r="126728" ht="14.25" customHeight="1"/>
    <row r="126729" ht="14.25" customHeight="1"/>
    <row r="126730" ht="14.25" customHeight="1"/>
    <row r="126731" ht="14.25" customHeight="1"/>
    <row r="126732" ht="14.25" customHeight="1"/>
    <row r="126733" ht="14.25" customHeight="1"/>
    <row r="126734" ht="14.25" customHeight="1"/>
    <row r="126735" ht="14.25" customHeight="1"/>
    <row r="126736" ht="14.25" customHeight="1"/>
    <row r="126737" ht="14.25" customHeight="1"/>
    <row r="126738" ht="14.25" customHeight="1"/>
    <row r="126739" ht="14.25" customHeight="1"/>
    <row r="126740" ht="14.25" customHeight="1"/>
    <row r="126741" ht="14.25" customHeight="1"/>
    <row r="126742" ht="14.25" customHeight="1"/>
    <row r="126743" ht="14.25" customHeight="1"/>
    <row r="126744" ht="14.25" customHeight="1"/>
    <row r="126745" ht="14.25" customHeight="1"/>
    <row r="126746" ht="14.25" customHeight="1"/>
    <row r="126747" ht="14.25" customHeight="1"/>
    <row r="126748" ht="14.25" customHeight="1"/>
    <row r="126749" ht="14.25" customHeight="1"/>
    <row r="126750" ht="14.25" customHeight="1"/>
    <row r="126751" ht="14.25" customHeight="1"/>
    <row r="126752" ht="14.25" customHeight="1"/>
    <row r="126753" ht="14.25" customHeight="1"/>
    <row r="126754" ht="14.25" customHeight="1"/>
    <row r="126755" ht="14.25" customHeight="1"/>
    <row r="126756" ht="14.25" customHeight="1"/>
    <row r="126757" ht="14.25" customHeight="1"/>
    <row r="126758" ht="14.25" customHeight="1"/>
    <row r="126759" ht="14.25" customHeight="1"/>
    <row r="126760" ht="14.25" customHeight="1"/>
    <row r="126761" ht="14.25" customHeight="1"/>
    <row r="126762" ht="14.25" customHeight="1"/>
    <row r="126763" ht="14.25" customHeight="1"/>
    <row r="126764" ht="14.25" customHeight="1"/>
    <row r="126765" ht="14.25" customHeight="1"/>
    <row r="126766" ht="14.25" customHeight="1"/>
    <row r="126767" ht="14.25" customHeight="1"/>
    <row r="126768" ht="14.25" customHeight="1"/>
    <row r="126769" ht="14.25" customHeight="1"/>
    <row r="126770" ht="14.25" customHeight="1"/>
    <row r="126771" ht="14.25" customHeight="1"/>
    <row r="126772" ht="14.25" customHeight="1"/>
    <row r="126773" ht="14.25" customHeight="1"/>
    <row r="126774" ht="14.25" customHeight="1"/>
    <row r="126775" ht="14.25" customHeight="1"/>
    <row r="126776" ht="14.25" customHeight="1"/>
    <row r="126777" ht="14.25" customHeight="1"/>
    <row r="126778" ht="14.25" customHeight="1"/>
    <row r="126779" ht="14.25" customHeight="1"/>
    <row r="126780" ht="14.25" customHeight="1"/>
    <row r="126781" ht="14.25" customHeight="1"/>
    <row r="126782" ht="14.25" customHeight="1"/>
    <row r="126783" ht="14.25" customHeight="1"/>
    <row r="126784" ht="14.25" customHeight="1"/>
    <row r="126785" ht="14.25" customHeight="1"/>
    <row r="126786" ht="14.25" customHeight="1"/>
    <row r="126787" ht="14.25" customHeight="1"/>
    <row r="126788" ht="14.25" customHeight="1"/>
    <row r="126789" ht="14.25" customHeight="1"/>
    <row r="126790" ht="14.25" customHeight="1"/>
    <row r="126791" ht="14.25" customHeight="1"/>
    <row r="126792" ht="14.25" customHeight="1"/>
    <row r="126793" ht="14.25" customHeight="1"/>
    <row r="126794" ht="14.25" customHeight="1"/>
    <row r="126795" ht="14.25" customHeight="1"/>
    <row r="126796" ht="14.25" customHeight="1"/>
    <row r="126797" ht="14.25" customHeight="1"/>
    <row r="126798" ht="14.25" customHeight="1"/>
    <row r="126799" ht="14.25" customHeight="1"/>
    <row r="126800" ht="14.25" customHeight="1"/>
    <row r="126801" ht="14.25" customHeight="1"/>
    <row r="126802" ht="14.25" customHeight="1"/>
    <row r="126803" ht="14.25" customHeight="1"/>
    <row r="126804" ht="14.25" customHeight="1"/>
    <row r="126805" ht="14.25" customHeight="1"/>
    <row r="126806" ht="14.25" customHeight="1"/>
    <row r="126807" ht="14.25" customHeight="1"/>
    <row r="126808" ht="14.25" customHeight="1"/>
    <row r="126809" ht="14.25" customHeight="1"/>
    <row r="126810" ht="14.25" customHeight="1"/>
    <row r="126811" ht="14.25" customHeight="1"/>
    <row r="126812" ht="14.25" customHeight="1"/>
    <row r="126813" ht="14.25" customHeight="1"/>
    <row r="126814" ht="14.25" customHeight="1"/>
    <row r="126815" ht="14.25" customHeight="1"/>
    <row r="126816" ht="14.25" customHeight="1"/>
    <row r="126817" ht="14.25" customHeight="1"/>
    <row r="126818" ht="14.25" customHeight="1"/>
    <row r="126819" ht="14.25" customHeight="1"/>
    <row r="126820" ht="14.25" customHeight="1"/>
    <row r="126821" ht="14.25" customHeight="1"/>
    <row r="126822" ht="14.25" customHeight="1"/>
    <row r="126823" ht="14.25" customHeight="1"/>
    <row r="126824" ht="14.25" customHeight="1"/>
    <row r="126825" ht="14.25" customHeight="1"/>
    <row r="126826" ht="14.25" customHeight="1"/>
    <row r="126827" ht="14.25" customHeight="1"/>
    <row r="126828" ht="14.25" customHeight="1"/>
    <row r="126829" ht="14.25" customHeight="1"/>
    <row r="126830" ht="14.25" customHeight="1"/>
    <row r="126831" ht="14.25" customHeight="1"/>
    <row r="126832" ht="14.25" customHeight="1"/>
    <row r="126833" ht="14.25" customHeight="1"/>
    <row r="126834" ht="14.25" customHeight="1"/>
    <row r="126835" ht="14.25" customHeight="1"/>
    <row r="126836" ht="14.25" customHeight="1"/>
    <row r="126837" ht="14.25" customHeight="1"/>
    <row r="126838" ht="14.25" customHeight="1"/>
    <row r="126839" ht="14.25" customHeight="1"/>
    <row r="126840" ht="14.25" customHeight="1"/>
    <row r="126841" ht="14.25" customHeight="1"/>
    <row r="126842" ht="14.25" customHeight="1"/>
    <row r="126843" ht="14.25" customHeight="1"/>
    <row r="126844" ht="14.25" customHeight="1"/>
    <row r="126845" ht="14.25" customHeight="1"/>
    <row r="126846" ht="14.25" customHeight="1"/>
    <row r="126847" ht="14.25" customHeight="1"/>
    <row r="126848" ht="14.25" customHeight="1"/>
    <row r="126849" ht="14.25" customHeight="1"/>
    <row r="126850" ht="14.25" customHeight="1"/>
    <row r="126851" ht="14.25" customHeight="1"/>
    <row r="126852" ht="14.25" customHeight="1"/>
    <row r="126853" ht="14.25" customHeight="1"/>
    <row r="126854" ht="14.25" customHeight="1"/>
    <row r="126855" ht="14.25" customHeight="1"/>
    <row r="126856" ht="14.25" customHeight="1"/>
    <row r="126857" ht="14.25" customHeight="1"/>
    <row r="126858" ht="14.25" customHeight="1"/>
    <row r="126859" ht="14.25" customHeight="1"/>
    <row r="126860" ht="14.25" customHeight="1"/>
    <row r="126861" ht="14.25" customHeight="1"/>
    <row r="126862" ht="14.25" customHeight="1"/>
    <row r="126863" ht="14.25" customHeight="1"/>
    <row r="126864" ht="14.25" customHeight="1"/>
    <row r="126865" ht="14.25" customHeight="1"/>
    <row r="126866" ht="14.25" customHeight="1"/>
    <row r="126867" ht="14.25" customHeight="1"/>
    <row r="126868" ht="14.25" customHeight="1"/>
    <row r="126869" ht="14.25" customHeight="1"/>
    <row r="126870" ht="14.25" customHeight="1"/>
    <row r="126871" ht="14.25" customHeight="1"/>
    <row r="126872" ht="14.25" customHeight="1"/>
    <row r="126873" ht="14.25" customHeight="1"/>
    <row r="126874" ht="14.25" customHeight="1"/>
    <row r="126875" ht="14.25" customHeight="1"/>
    <row r="126876" ht="14.25" customHeight="1"/>
    <row r="126877" ht="14.25" customHeight="1"/>
    <row r="126878" ht="14.25" customHeight="1"/>
    <row r="126879" ht="14.25" customHeight="1"/>
    <row r="126880" ht="14.25" customHeight="1"/>
    <row r="126881" ht="14.25" customHeight="1"/>
    <row r="126882" ht="14.25" customHeight="1"/>
    <row r="126883" ht="14.25" customHeight="1"/>
    <row r="126884" ht="14.25" customHeight="1"/>
    <row r="126885" ht="14.25" customHeight="1"/>
    <row r="126886" ht="14.25" customHeight="1"/>
    <row r="126887" ht="14.25" customHeight="1"/>
    <row r="126888" ht="14.25" customHeight="1"/>
    <row r="126889" ht="14.25" customHeight="1"/>
    <row r="126890" ht="14.25" customHeight="1"/>
    <row r="126891" ht="14.25" customHeight="1"/>
    <row r="126892" ht="14.25" customHeight="1"/>
    <row r="126893" ht="14.25" customHeight="1"/>
    <row r="126894" ht="14.25" customHeight="1"/>
    <row r="126895" ht="14.25" customHeight="1"/>
    <row r="126896" ht="14.25" customHeight="1"/>
    <row r="126897" ht="14.25" customHeight="1"/>
    <row r="126898" ht="14.25" customHeight="1"/>
    <row r="126899" ht="14.25" customHeight="1"/>
    <row r="126900" ht="14.25" customHeight="1"/>
    <row r="126901" ht="14.25" customHeight="1"/>
    <row r="126902" ht="14.25" customHeight="1"/>
    <row r="126903" ht="14.25" customHeight="1"/>
    <row r="126904" ht="14.25" customHeight="1"/>
    <row r="126905" ht="14.25" customHeight="1"/>
    <row r="126906" ht="14.25" customHeight="1"/>
    <row r="126907" ht="14.25" customHeight="1"/>
    <row r="126908" ht="14.25" customHeight="1"/>
    <row r="126909" ht="14.25" customHeight="1"/>
    <row r="126910" ht="14.25" customHeight="1"/>
    <row r="126911" ht="14.25" customHeight="1"/>
    <row r="126912" ht="14.25" customHeight="1"/>
    <row r="126913" ht="14.25" customHeight="1"/>
    <row r="126914" ht="14.25" customHeight="1"/>
    <row r="126915" ht="14.25" customHeight="1"/>
    <row r="126916" ht="14.25" customHeight="1"/>
    <row r="126917" ht="14.25" customHeight="1"/>
    <row r="126918" ht="14.25" customHeight="1"/>
    <row r="126919" ht="14.25" customHeight="1"/>
    <row r="126920" ht="14.25" customHeight="1"/>
    <row r="126921" ht="14.25" customHeight="1"/>
    <row r="126922" ht="14.25" customHeight="1"/>
    <row r="126923" ht="14.25" customHeight="1"/>
    <row r="126924" ht="14.25" customHeight="1"/>
    <row r="126925" ht="14.25" customHeight="1"/>
    <row r="126926" ht="14.25" customHeight="1"/>
    <row r="126927" ht="14.25" customHeight="1"/>
    <row r="126928" ht="14.25" customHeight="1"/>
    <row r="126929" ht="14.25" customHeight="1"/>
    <row r="126930" ht="14.25" customHeight="1"/>
    <row r="126931" ht="14.25" customHeight="1"/>
    <row r="126932" ht="14.25" customHeight="1"/>
    <row r="126933" ht="14.25" customHeight="1"/>
    <row r="126934" ht="14.25" customHeight="1"/>
    <row r="126935" ht="14.25" customHeight="1"/>
    <row r="126936" ht="14.25" customHeight="1"/>
    <row r="126937" ht="14.25" customHeight="1"/>
    <row r="126938" ht="14.25" customHeight="1"/>
    <row r="126939" ht="14.25" customHeight="1"/>
    <row r="126940" ht="14.25" customHeight="1"/>
    <row r="126941" ht="14.25" customHeight="1"/>
    <row r="126942" ht="14.25" customHeight="1"/>
    <row r="126943" ht="14.25" customHeight="1"/>
    <row r="126944" ht="14.25" customHeight="1"/>
    <row r="126945" ht="14.25" customHeight="1"/>
    <row r="126946" ht="14.25" customHeight="1"/>
    <row r="126947" ht="14.25" customHeight="1"/>
    <row r="126948" ht="14.25" customHeight="1"/>
    <row r="126949" ht="14.25" customHeight="1"/>
    <row r="126950" ht="14.25" customHeight="1"/>
    <row r="126951" ht="14.25" customHeight="1"/>
    <row r="126952" ht="14.25" customHeight="1"/>
    <row r="126953" ht="14.25" customHeight="1"/>
    <row r="126954" ht="14.25" customHeight="1"/>
    <row r="126955" ht="14.25" customHeight="1"/>
    <row r="126956" ht="14.25" customHeight="1"/>
    <row r="126957" ht="14.25" customHeight="1"/>
    <row r="126958" ht="14.25" customHeight="1"/>
    <row r="126959" ht="14.25" customHeight="1"/>
    <row r="126960" ht="14.25" customHeight="1"/>
    <row r="126961" ht="14.25" customHeight="1"/>
    <row r="126962" ht="14.25" customHeight="1"/>
    <row r="126963" ht="14.25" customHeight="1"/>
    <row r="126964" ht="14.25" customHeight="1"/>
    <row r="126965" ht="14.25" customHeight="1"/>
    <row r="126966" ht="14.25" customHeight="1"/>
    <row r="126967" ht="14.25" customHeight="1"/>
    <row r="126968" ht="14.25" customHeight="1"/>
    <row r="126969" ht="14.25" customHeight="1"/>
    <row r="126970" ht="14.25" customHeight="1"/>
    <row r="126971" ht="14.25" customHeight="1"/>
    <row r="126972" ht="14.25" customHeight="1"/>
    <row r="126973" ht="14.25" customHeight="1"/>
    <row r="126974" ht="14.25" customHeight="1"/>
    <row r="126975" ht="14.25" customHeight="1"/>
    <row r="126976" ht="14.25" customHeight="1"/>
    <row r="126977" ht="14.25" customHeight="1"/>
    <row r="126978" ht="14.25" customHeight="1"/>
    <row r="126979" ht="14.25" customHeight="1"/>
    <row r="126980" ht="14.25" customHeight="1"/>
    <row r="126981" ht="14.25" customHeight="1"/>
    <row r="126982" ht="14.25" customHeight="1"/>
    <row r="126983" ht="14.25" customHeight="1"/>
    <row r="126984" ht="14.25" customHeight="1"/>
    <row r="126985" ht="14.25" customHeight="1"/>
    <row r="126986" ht="14.25" customHeight="1"/>
    <row r="126987" ht="14.25" customHeight="1"/>
    <row r="126988" ht="14.25" customHeight="1"/>
    <row r="126989" ht="14.25" customHeight="1"/>
    <row r="126990" ht="14.25" customHeight="1"/>
    <row r="126991" ht="14.25" customHeight="1"/>
    <row r="126992" ht="14.25" customHeight="1"/>
    <row r="126993" ht="14.25" customHeight="1"/>
    <row r="126994" ht="14.25" customHeight="1"/>
    <row r="126995" ht="14.25" customHeight="1"/>
    <row r="126996" ht="14.25" customHeight="1"/>
    <row r="126997" ht="14.25" customHeight="1"/>
    <row r="126998" ht="14.25" customHeight="1"/>
    <row r="126999" ht="14.25" customHeight="1"/>
    <row r="127000" ht="14.25" customHeight="1"/>
    <row r="127001" ht="14.25" customHeight="1"/>
    <row r="127002" ht="14.25" customHeight="1"/>
    <row r="127003" ht="14.25" customHeight="1"/>
    <row r="127004" ht="14.25" customHeight="1"/>
    <row r="127005" ht="14.25" customHeight="1"/>
    <row r="127006" ht="14.25" customHeight="1"/>
    <row r="127007" ht="14.25" customHeight="1"/>
    <row r="127008" ht="14.25" customHeight="1"/>
    <row r="127009" ht="14.25" customHeight="1"/>
    <row r="127010" ht="14.25" customHeight="1"/>
    <row r="127011" ht="14.25" customHeight="1"/>
    <row r="127012" ht="14.25" customHeight="1"/>
    <row r="127013" ht="14.25" customHeight="1"/>
    <row r="127014" ht="14.25" customHeight="1"/>
    <row r="127015" ht="14.25" customHeight="1"/>
    <row r="127016" ht="14.25" customHeight="1"/>
    <row r="127017" ht="14.25" customHeight="1"/>
    <row r="127018" ht="14.25" customHeight="1"/>
    <row r="127019" ht="14.25" customHeight="1"/>
    <row r="127020" ht="14.25" customHeight="1"/>
    <row r="127021" ht="14.25" customHeight="1"/>
    <row r="127022" ht="14.25" customHeight="1"/>
    <row r="127023" ht="14.25" customHeight="1"/>
    <row r="127024" ht="14.25" customHeight="1"/>
    <row r="127025" ht="14.25" customHeight="1"/>
    <row r="127026" ht="14.25" customHeight="1"/>
    <row r="127027" ht="14.25" customHeight="1"/>
    <row r="127028" ht="14.25" customHeight="1"/>
    <row r="127029" ht="14.25" customHeight="1"/>
    <row r="127030" ht="14.25" customHeight="1"/>
    <row r="127031" ht="14.25" customHeight="1"/>
    <row r="127032" ht="14.25" customHeight="1"/>
    <row r="127033" ht="14.25" customHeight="1"/>
    <row r="127034" ht="14.25" customHeight="1"/>
    <row r="127035" ht="14.25" customHeight="1"/>
    <row r="127036" ht="14.25" customHeight="1"/>
    <row r="127037" ht="14.25" customHeight="1"/>
    <row r="127038" ht="14.25" customHeight="1"/>
    <row r="127039" ht="14.25" customHeight="1"/>
    <row r="127040" ht="14.25" customHeight="1"/>
    <row r="127041" ht="14.25" customHeight="1"/>
    <row r="127042" ht="14.25" customHeight="1"/>
    <row r="127043" ht="14.25" customHeight="1"/>
    <row r="127044" ht="14.25" customHeight="1"/>
    <row r="127045" ht="14.25" customHeight="1"/>
    <row r="127046" ht="14.25" customHeight="1"/>
    <row r="127047" ht="14.25" customHeight="1"/>
    <row r="127048" ht="14.25" customHeight="1"/>
    <row r="127049" ht="14.25" customHeight="1"/>
    <row r="127050" ht="14.25" customHeight="1"/>
    <row r="127051" ht="14.25" customHeight="1"/>
    <row r="127052" ht="14.25" customHeight="1"/>
    <row r="127053" ht="14.25" customHeight="1"/>
    <row r="127054" ht="14.25" customHeight="1"/>
    <row r="127055" ht="14.25" customHeight="1"/>
    <row r="127056" ht="14.25" customHeight="1"/>
    <row r="127057" ht="14.25" customHeight="1"/>
    <row r="127058" ht="14.25" customHeight="1"/>
    <row r="127059" ht="14.25" customHeight="1"/>
    <row r="127060" ht="14.25" customHeight="1"/>
    <row r="127061" ht="14.25" customHeight="1"/>
    <row r="127062" ht="14.25" customHeight="1"/>
    <row r="127063" ht="14.25" customHeight="1"/>
    <row r="127064" ht="14.25" customHeight="1"/>
    <row r="127065" ht="14.25" customHeight="1"/>
    <row r="127066" ht="14.25" customHeight="1"/>
    <row r="127067" ht="14.25" customHeight="1"/>
    <row r="127068" ht="14.25" customHeight="1"/>
    <row r="127069" ht="14.25" customHeight="1"/>
    <row r="127070" ht="14.25" customHeight="1"/>
    <row r="127071" ht="14.25" customHeight="1"/>
    <row r="127072" ht="14.25" customHeight="1"/>
    <row r="127073" ht="14.25" customHeight="1"/>
    <row r="127074" ht="14.25" customHeight="1"/>
    <row r="127075" ht="14.25" customHeight="1"/>
    <row r="127076" ht="14.25" customHeight="1"/>
    <row r="127077" ht="14.25" customHeight="1"/>
    <row r="127078" ht="14.25" customHeight="1"/>
    <row r="127079" ht="14.25" customHeight="1"/>
    <row r="127080" ht="14.25" customHeight="1"/>
    <row r="127081" ht="14.25" customHeight="1"/>
    <row r="127082" ht="14.25" customHeight="1"/>
    <row r="127083" ht="14.25" customHeight="1"/>
    <row r="127084" ht="14.25" customHeight="1"/>
    <row r="127085" ht="14.25" customHeight="1"/>
    <row r="127086" ht="14.25" customHeight="1"/>
    <row r="127087" ht="14.25" customHeight="1"/>
    <row r="127088" ht="14.25" customHeight="1"/>
    <row r="127089" ht="14.25" customHeight="1"/>
    <row r="127090" ht="14.25" customHeight="1"/>
    <row r="127091" ht="14.25" customHeight="1"/>
    <row r="127092" ht="14.25" customHeight="1"/>
    <row r="127093" ht="14.25" customHeight="1"/>
    <row r="127094" ht="14.25" customHeight="1"/>
    <row r="127095" ht="14.25" customHeight="1"/>
    <row r="127096" ht="14.25" customHeight="1"/>
    <row r="127097" ht="14.25" customHeight="1"/>
    <row r="127098" ht="14.25" customHeight="1"/>
    <row r="127099" ht="14.25" customHeight="1"/>
    <row r="127100" ht="14.25" customHeight="1"/>
    <row r="127101" ht="14.25" customHeight="1"/>
    <row r="127102" ht="14.25" customHeight="1"/>
    <row r="127103" ht="14.25" customHeight="1"/>
    <row r="127104" ht="14.25" customHeight="1"/>
    <row r="127105" ht="14.25" customHeight="1"/>
    <row r="127106" ht="14.25" customHeight="1"/>
    <row r="127107" ht="14.25" customHeight="1"/>
    <row r="127108" ht="14.25" customHeight="1"/>
    <row r="127109" ht="14.25" customHeight="1"/>
    <row r="127110" ht="14.25" customHeight="1"/>
    <row r="127111" ht="14.25" customHeight="1"/>
    <row r="127112" ht="14.25" customHeight="1"/>
    <row r="127113" ht="14.25" customHeight="1"/>
    <row r="127114" ht="14.25" customHeight="1"/>
    <row r="127115" ht="14.25" customHeight="1"/>
    <row r="127116" ht="14.25" customHeight="1"/>
    <row r="127117" ht="14.25" customHeight="1"/>
    <row r="127118" ht="14.25" customHeight="1"/>
    <row r="127119" ht="14.25" customHeight="1"/>
    <row r="127120" ht="14.25" customHeight="1"/>
    <row r="127121" ht="14.25" customHeight="1"/>
    <row r="127122" ht="14.25" customHeight="1"/>
    <row r="127123" ht="14.25" customHeight="1"/>
    <row r="127124" ht="14.25" customHeight="1"/>
    <row r="127125" ht="14.25" customHeight="1"/>
    <row r="127126" ht="14.25" customHeight="1"/>
    <row r="127127" ht="14.25" customHeight="1"/>
    <row r="127128" ht="14.25" customHeight="1"/>
    <row r="127129" ht="14.25" customHeight="1"/>
    <row r="127130" ht="14.25" customHeight="1"/>
    <row r="127131" ht="14.25" customHeight="1"/>
    <row r="127132" ht="14.25" customHeight="1"/>
    <row r="127133" ht="14.25" customHeight="1"/>
    <row r="127134" ht="14.25" customHeight="1"/>
    <row r="127135" ht="14.25" customHeight="1"/>
    <row r="127136" ht="14.25" customHeight="1"/>
    <row r="127137" ht="14.25" customHeight="1"/>
    <row r="127138" ht="14.25" customHeight="1"/>
    <row r="127139" ht="14.25" customHeight="1"/>
    <row r="127140" ht="14.25" customHeight="1"/>
    <row r="127141" ht="14.25" customHeight="1"/>
    <row r="127142" ht="14.25" customHeight="1"/>
    <row r="127143" ht="14.25" customHeight="1"/>
    <row r="127144" ht="14.25" customHeight="1"/>
    <row r="127145" ht="14.25" customHeight="1"/>
    <row r="127146" ht="14.25" customHeight="1"/>
    <row r="127147" ht="14.25" customHeight="1"/>
    <row r="127148" ht="14.25" customHeight="1"/>
    <row r="127149" ht="14.25" customHeight="1"/>
    <row r="127150" ht="14.25" customHeight="1"/>
    <row r="127151" ht="14.25" customHeight="1"/>
    <row r="127152" ht="14.25" customHeight="1"/>
    <row r="127153" ht="14.25" customHeight="1"/>
    <row r="127154" ht="14.25" customHeight="1"/>
    <row r="127155" ht="14.25" customHeight="1"/>
    <row r="127156" ht="14.25" customHeight="1"/>
    <row r="127157" ht="14.25" customHeight="1"/>
    <row r="127158" ht="14.25" customHeight="1"/>
    <row r="127159" ht="14.25" customHeight="1"/>
    <row r="127160" ht="14.25" customHeight="1"/>
    <row r="127161" ht="14.25" customHeight="1"/>
    <row r="127162" ht="14.25" customHeight="1"/>
    <row r="127163" ht="14.25" customHeight="1"/>
    <row r="127164" ht="14.25" customHeight="1"/>
    <row r="127165" ht="14.25" customHeight="1"/>
    <row r="127166" ht="14.25" customHeight="1"/>
    <row r="127167" ht="14.25" customHeight="1"/>
    <row r="127168" ht="14.25" customHeight="1"/>
    <row r="127169" ht="14.25" customHeight="1"/>
    <row r="127170" ht="14.25" customHeight="1"/>
    <row r="127171" ht="14.25" customHeight="1"/>
    <row r="127172" ht="14.25" customHeight="1"/>
    <row r="127173" ht="14.25" customHeight="1"/>
    <row r="127174" ht="14.25" customHeight="1"/>
    <row r="127175" ht="14.25" customHeight="1"/>
    <row r="127176" ht="14.25" customHeight="1"/>
    <row r="127177" ht="14.25" customHeight="1"/>
    <row r="127178" ht="14.25" customHeight="1"/>
    <row r="127179" ht="14.25" customHeight="1"/>
    <row r="127180" ht="14.25" customHeight="1"/>
    <row r="127181" ht="14.25" customHeight="1"/>
    <row r="127182" ht="14.25" customHeight="1"/>
    <row r="127183" ht="14.25" customHeight="1"/>
    <row r="127184" ht="14.25" customHeight="1"/>
    <row r="127185" ht="14.25" customHeight="1"/>
    <row r="127186" ht="14.25" customHeight="1"/>
    <row r="127187" ht="14.25" customHeight="1"/>
    <row r="127188" ht="14.25" customHeight="1"/>
    <row r="127189" ht="14.25" customHeight="1"/>
    <row r="127190" ht="14.25" customHeight="1"/>
    <row r="127191" ht="14.25" customHeight="1"/>
    <row r="127192" ht="14.25" customHeight="1"/>
    <row r="127193" ht="14.25" customHeight="1"/>
    <row r="127194" ht="14.25" customHeight="1"/>
    <row r="127195" ht="14.25" customHeight="1"/>
    <row r="127196" ht="14.25" customHeight="1"/>
    <row r="127197" ht="14.25" customHeight="1"/>
    <row r="127198" ht="14.25" customHeight="1"/>
    <row r="127199" ht="14.25" customHeight="1"/>
    <row r="127200" ht="14.25" customHeight="1"/>
    <row r="127201" ht="14.25" customHeight="1"/>
    <row r="127202" ht="14.25" customHeight="1"/>
    <row r="127203" ht="14.25" customHeight="1"/>
    <row r="127204" ht="14.25" customHeight="1"/>
    <row r="127205" ht="14.25" customHeight="1"/>
    <row r="127206" ht="14.25" customHeight="1"/>
    <row r="127207" ht="14.25" customHeight="1"/>
    <row r="127208" ht="14.25" customHeight="1"/>
    <row r="127209" ht="14.25" customHeight="1"/>
    <row r="127210" ht="14.25" customHeight="1"/>
    <row r="127211" ht="14.25" customHeight="1"/>
    <row r="127212" ht="14.25" customHeight="1"/>
    <row r="127213" ht="14.25" customHeight="1"/>
    <row r="127214" ht="14.25" customHeight="1"/>
    <row r="127215" ht="14.25" customHeight="1"/>
    <row r="127216" ht="14.25" customHeight="1"/>
    <row r="127217" ht="14.25" customHeight="1"/>
    <row r="127218" ht="14.25" customHeight="1"/>
    <row r="127219" ht="14.25" customHeight="1"/>
    <row r="127220" ht="14.25" customHeight="1"/>
    <row r="127221" ht="14.25" customHeight="1"/>
    <row r="127222" ht="14.25" customHeight="1"/>
    <row r="127223" ht="14.25" customHeight="1"/>
    <row r="127224" ht="14.25" customHeight="1"/>
    <row r="127225" ht="14.25" customHeight="1"/>
    <row r="127226" ht="14.25" customHeight="1"/>
    <row r="127227" ht="14.25" customHeight="1"/>
    <row r="127228" ht="14.25" customHeight="1"/>
    <row r="127229" ht="14.25" customHeight="1"/>
    <row r="127230" ht="14.25" customHeight="1"/>
    <row r="127231" ht="14.25" customHeight="1"/>
    <row r="127232" ht="14.25" customHeight="1"/>
    <row r="127233" ht="14.25" customHeight="1"/>
    <row r="127234" ht="14.25" customHeight="1"/>
    <row r="127235" ht="14.25" customHeight="1"/>
    <row r="127236" ht="14.25" customHeight="1"/>
    <row r="127237" ht="14.25" customHeight="1"/>
    <row r="127238" ht="14.25" customHeight="1"/>
    <row r="127239" ht="14.25" customHeight="1"/>
    <row r="127240" ht="14.25" customHeight="1"/>
    <row r="127241" ht="14.25" customHeight="1"/>
    <row r="127242" ht="14.25" customHeight="1"/>
    <row r="127243" ht="14.25" customHeight="1"/>
    <row r="127244" ht="14.25" customHeight="1"/>
    <row r="127245" ht="14.25" customHeight="1"/>
    <row r="127246" ht="14.25" customHeight="1"/>
    <row r="127247" ht="14.25" customHeight="1"/>
    <row r="127248" ht="14.25" customHeight="1"/>
    <row r="127249" ht="14.25" customHeight="1"/>
    <row r="127250" ht="14.25" customHeight="1"/>
    <row r="127251" ht="14.25" customHeight="1"/>
    <row r="127252" ht="14.25" customHeight="1"/>
    <row r="127253" ht="14.25" customHeight="1"/>
    <row r="127254" ht="14.25" customHeight="1"/>
    <row r="127255" ht="14.25" customHeight="1"/>
    <row r="127256" ht="14.25" customHeight="1"/>
    <row r="127257" ht="14.25" customHeight="1"/>
    <row r="127258" ht="14.25" customHeight="1"/>
    <row r="127259" ht="14.25" customHeight="1"/>
    <row r="127260" ht="14.25" customHeight="1"/>
    <row r="127261" ht="14.25" customHeight="1"/>
    <row r="127262" ht="14.25" customHeight="1"/>
    <row r="127263" ht="14.25" customHeight="1"/>
    <row r="127264" ht="14.25" customHeight="1"/>
    <row r="127265" ht="14.25" customHeight="1"/>
    <row r="127266" ht="14.25" customHeight="1"/>
    <row r="127267" ht="14.25" customHeight="1"/>
    <row r="127268" ht="14.25" customHeight="1"/>
    <row r="127269" ht="14.25" customHeight="1"/>
    <row r="127270" ht="14.25" customHeight="1"/>
    <row r="127271" ht="14.25" customHeight="1"/>
    <row r="127272" ht="14.25" customHeight="1"/>
    <row r="127273" ht="14.25" customHeight="1"/>
    <row r="127274" ht="14.25" customHeight="1"/>
    <row r="127275" ht="14.25" customHeight="1"/>
    <row r="127276" ht="14.25" customHeight="1"/>
    <row r="127277" ht="14.25" customHeight="1"/>
    <row r="127278" ht="14.25" customHeight="1"/>
    <row r="127279" ht="14.25" customHeight="1"/>
    <row r="127280" ht="14.25" customHeight="1"/>
    <row r="127281" ht="14.25" customHeight="1"/>
    <row r="127282" ht="14.25" customHeight="1"/>
    <row r="127283" ht="14.25" customHeight="1"/>
    <row r="127284" ht="14.25" customHeight="1"/>
    <row r="127285" ht="14.25" customHeight="1"/>
    <row r="127286" ht="14.25" customHeight="1"/>
    <row r="127287" ht="14.25" customHeight="1"/>
    <row r="127288" ht="14.25" customHeight="1"/>
    <row r="127289" ht="14.25" customHeight="1"/>
    <row r="127290" ht="14.25" customHeight="1"/>
    <row r="127291" ht="14.25" customHeight="1"/>
    <row r="127292" ht="14.25" customHeight="1"/>
    <row r="127293" ht="14.25" customHeight="1"/>
    <row r="127294" ht="14.25" customHeight="1"/>
    <row r="127295" ht="14.25" customHeight="1"/>
    <row r="127296" ht="14.25" customHeight="1"/>
    <row r="127297" ht="14.25" customHeight="1"/>
    <row r="127298" ht="14.25" customHeight="1"/>
    <row r="127299" ht="14.25" customHeight="1"/>
    <row r="127300" ht="14.25" customHeight="1"/>
    <row r="127301" ht="14.25" customHeight="1"/>
    <row r="127302" ht="14.25" customHeight="1"/>
    <row r="127303" ht="14.25" customHeight="1"/>
    <row r="127304" ht="14.25" customHeight="1"/>
    <row r="127305" ht="14.25" customHeight="1"/>
    <row r="127306" ht="14.25" customHeight="1"/>
    <row r="127307" ht="14.25" customHeight="1"/>
    <row r="127308" ht="14.25" customHeight="1"/>
    <row r="127309" ht="14.25" customHeight="1"/>
    <row r="127310" ht="14.25" customHeight="1"/>
    <row r="127311" ht="14.25" customHeight="1"/>
    <row r="127312" ht="14.25" customHeight="1"/>
    <row r="127313" ht="14.25" customHeight="1"/>
    <row r="127314" ht="14.25" customHeight="1"/>
    <row r="127315" ht="14.25" customHeight="1"/>
    <row r="127316" ht="14.25" customHeight="1"/>
    <row r="127317" ht="14.25" customHeight="1"/>
    <row r="127318" ht="14.25" customHeight="1"/>
    <row r="127319" ht="14.25" customHeight="1"/>
    <row r="127320" ht="14.25" customHeight="1"/>
    <row r="127321" ht="14.25" customHeight="1"/>
    <row r="127322" ht="14.25" customHeight="1"/>
    <row r="127323" ht="14.25" customHeight="1"/>
    <row r="127324" ht="14.25" customHeight="1"/>
    <row r="127325" ht="14.25" customHeight="1"/>
    <row r="127326" ht="14.25" customHeight="1"/>
    <row r="127327" ht="14.25" customHeight="1"/>
    <row r="127328" ht="14.25" customHeight="1"/>
    <row r="127329" ht="14.25" customHeight="1"/>
    <row r="127330" ht="14.25" customHeight="1"/>
    <row r="127331" ht="14.25" customHeight="1"/>
    <row r="127332" ht="14.25" customHeight="1"/>
    <row r="127333" ht="14.25" customHeight="1"/>
    <row r="127334" ht="14.25" customHeight="1"/>
    <row r="127335" ht="14.25" customHeight="1"/>
    <row r="127336" ht="14.25" customHeight="1"/>
    <row r="127337" ht="14.25" customHeight="1"/>
    <row r="127338" ht="14.25" customHeight="1"/>
    <row r="127339" ht="14.25" customHeight="1"/>
    <row r="127340" ht="14.25" customHeight="1"/>
    <row r="127341" ht="14.25" customHeight="1"/>
    <row r="127342" ht="14.25" customHeight="1"/>
    <row r="127343" ht="14.25" customHeight="1"/>
    <row r="127344" ht="14.25" customHeight="1"/>
    <row r="127345" ht="14.25" customHeight="1"/>
    <row r="127346" ht="14.25" customHeight="1"/>
    <row r="127347" ht="14.25" customHeight="1"/>
    <row r="127348" ht="14.25" customHeight="1"/>
    <row r="127349" ht="14.25" customHeight="1"/>
    <row r="127350" ht="14.25" customHeight="1"/>
    <row r="127351" ht="14.25" customHeight="1"/>
    <row r="127352" ht="14.25" customHeight="1"/>
    <row r="127353" ht="14.25" customHeight="1"/>
    <row r="127354" ht="14.25" customHeight="1"/>
    <row r="127355" ht="14.25" customHeight="1"/>
    <row r="127356" ht="14.25" customHeight="1"/>
    <row r="127357" ht="14.25" customHeight="1"/>
    <row r="127358" ht="14.25" customHeight="1"/>
    <row r="127359" ht="14.25" customHeight="1"/>
    <row r="127360" ht="14.25" customHeight="1"/>
    <row r="127361" ht="14.25" customHeight="1"/>
    <row r="127362" ht="14.25" customHeight="1"/>
    <row r="127363" ht="14.25" customHeight="1"/>
    <row r="127364" ht="14.25" customHeight="1"/>
    <row r="127365" ht="14.25" customHeight="1"/>
    <row r="127366" ht="14.25" customHeight="1"/>
    <row r="127367" ht="14.25" customHeight="1"/>
    <row r="127368" ht="14.25" customHeight="1"/>
    <row r="127369" ht="14.25" customHeight="1"/>
    <row r="127370" ht="14.25" customHeight="1"/>
    <row r="127371" ht="14.25" customHeight="1"/>
    <row r="127372" ht="14.25" customHeight="1"/>
    <row r="127373" ht="14.25" customHeight="1"/>
    <row r="127374" ht="14.25" customHeight="1"/>
    <row r="127375" ht="14.25" customHeight="1"/>
    <row r="127376" ht="14.25" customHeight="1"/>
    <row r="127377" ht="14.25" customHeight="1"/>
    <row r="127378" ht="14.25" customHeight="1"/>
    <row r="127379" ht="14.25" customHeight="1"/>
    <row r="127380" ht="14.25" customHeight="1"/>
    <row r="127381" ht="14.25" customHeight="1"/>
    <row r="127382" ht="14.25" customHeight="1"/>
    <row r="127383" ht="14.25" customHeight="1"/>
    <row r="127384" ht="14.25" customHeight="1"/>
    <row r="127385" ht="14.25" customHeight="1"/>
    <row r="127386" ht="14.25" customHeight="1"/>
    <row r="127387" ht="14.25" customHeight="1"/>
    <row r="127388" ht="14.25" customHeight="1"/>
    <row r="127389" ht="14.25" customHeight="1"/>
    <row r="127390" ht="14.25" customHeight="1"/>
    <row r="127391" ht="14.25" customHeight="1"/>
    <row r="127392" ht="14.25" customHeight="1"/>
    <row r="127393" ht="14.25" customHeight="1"/>
    <row r="127394" ht="14.25" customHeight="1"/>
    <row r="127395" ht="14.25" customHeight="1"/>
    <row r="127396" ht="14.25" customHeight="1"/>
    <row r="127397" ht="14.25" customHeight="1"/>
    <row r="127398" ht="14.25" customHeight="1"/>
    <row r="127399" ht="14.25" customHeight="1"/>
    <row r="127400" ht="14.25" customHeight="1"/>
    <row r="127401" ht="14.25" customHeight="1"/>
    <row r="127402" ht="14.25" customHeight="1"/>
    <row r="127403" ht="14.25" customHeight="1"/>
    <row r="127404" ht="14.25" customHeight="1"/>
    <row r="127405" ht="14.25" customHeight="1"/>
    <row r="127406" ht="14.25" customHeight="1"/>
    <row r="127407" ht="14.25" customHeight="1"/>
    <row r="127408" ht="14.25" customHeight="1"/>
    <row r="127409" ht="14.25" customHeight="1"/>
    <row r="127410" ht="14.25" customHeight="1"/>
    <row r="127411" ht="14.25" customHeight="1"/>
    <row r="127412" ht="14.25" customHeight="1"/>
    <row r="127413" ht="14.25" customHeight="1"/>
    <row r="127414" ht="14.25" customHeight="1"/>
    <row r="127415" ht="14.25" customHeight="1"/>
    <row r="127416" ht="14.25" customHeight="1"/>
    <row r="127417" ht="14.25" customHeight="1"/>
    <row r="127418" ht="14.25" customHeight="1"/>
    <row r="127419" ht="14.25" customHeight="1"/>
    <row r="127420" ht="14.25" customHeight="1"/>
    <row r="127421" ht="14.25" customHeight="1"/>
    <row r="127422" ht="14.25" customHeight="1"/>
    <row r="127423" ht="14.25" customHeight="1"/>
    <row r="127424" ht="14.25" customHeight="1"/>
    <row r="127425" ht="14.25" customHeight="1"/>
    <row r="127426" ht="14.25" customHeight="1"/>
    <row r="127427" ht="14.25" customHeight="1"/>
    <row r="127428" ht="14.25" customHeight="1"/>
    <row r="127429" ht="14.25" customHeight="1"/>
    <row r="127430" ht="14.25" customHeight="1"/>
    <row r="127431" ht="14.25" customHeight="1"/>
    <row r="127432" ht="14.25" customHeight="1"/>
    <row r="127433" ht="14.25" customHeight="1"/>
    <row r="127434" ht="14.25" customHeight="1"/>
    <row r="127435" ht="14.25" customHeight="1"/>
    <row r="127436" ht="14.25" customHeight="1"/>
    <row r="127437" ht="14.25" customHeight="1"/>
    <row r="127438" ht="14.25" customHeight="1"/>
    <row r="127439" ht="14.25" customHeight="1"/>
    <row r="127440" ht="14.25" customHeight="1"/>
    <row r="127441" ht="14.25" customHeight="1"/>
    <row r="127442" ht="14.25" customHeight="1"/>
    <row r="127443" ht="14.25" customHeight="1"/>
    <row r="127444" ht="14.25" customHeight="1"/>
    <row r="127445" ht="14.25" customHeight="1"/>
    <row r="127446" ht="14.25" customHeight="1"/>
    <row r="127447" ht="14.25" customHeight="1"/>
    <row r="127448" ht="14.25" customHeight="1"/>
    <row r="127449" ht="14.25" customHeight="1"/>
    <row r="127450" ht="14.25" customHeight="1"/>
    <row r="127451" ht="14.25" customHeight="1"/>
    <row r="127452" ht="14.25" customHeight="1"/>
    <row r="127453" ht="14.25" customHeight="1"/>
    <row r="127454" ht="14.25" customHeight="1"/>
    <row r="127455" ht="14.25" customHeight="1"/>
    <row r="127456" ht="14.25" customHeight="1"/>
    <row r="127457" ht="14.25" customHeight="1"/>
    <row r="127458" ht="14.25" customHeight="1"/>
    <row r="127459" ht="14.25" customHeight="1"/>
    <row r="127460" ht="14.25" customHeight="1"/>
    <row r="127461" ht="14.25" customHeight="1"/>
    <row r="127462" ht="14.25" customHeight="1"/>
    <row r="127463" ht="14.25" customHeight="1"/>
    <row r="127464" ht="14.25" customHeight="1"/>
    <row r="127465" ht="14.25" customHeight="1"/>
    <row r="127466" ht="14.25" customHeight="1"/>
    <row r="127467" ht="14.25" customHeight="1"/>
    <row r="127468" ht="14.25" customHeight="1"/>
    <row r="127469" ht="14.25" customHeight="1"/>
    <row r="127470" ht="14.25" customHeight="1"/>
    <row r="127471" ht="14.25" customHeight="1"/>
    <row r="127472" ht="14.25" customHeight="1"/>
    <row r="127473" ht="14.25" customHeight="1"/>
    <row r="127474" ht="14.25" customHeight="1"/>
    <row r="127475" ht="14.25" customHeight="1"/>
    <row r="127476" ht="14.25" customHeight="1"/>
    <row r="127477" ht="14.25" customHeight="1"/>
    <row r="127478" ht="14.25" customHeight="1"/>
    <row r="127479" ht="14.25" customHeight="1"/>
    <row r="127480" ht="14.25" customHeight="1"/>
    <row r="127481" ht="14.25" customHeight="1"/>
    <row r="127482" ht="14.25" customHeight="1"/>
    <row r="127483" ht="14.25" customHeight="1"/>
    <row r="127484" ht="14.25" customHeight="1"/>
    <row r="127485" ht="14.25" customHeight="1"/>
    <row r="127486" ht="14.25" customHeight="1"/>
    <row r="127487" ht="14.25" customHeight="1"/>
    <row r="127488" ht="14.25" customHeight="1"/>
    <row r="127489" ht="14.25" customHeight="1"/>
    <row r="127490" ht="14.25" customHeight="1"/>
    <row r="127491" ht="14.25" customHeight="1"/>
    <row r="127492" ht="14.25" customHeight="1"/>
    <row r="127493" ht="14.25" customHeight="1"/>
    <row r="127494" ht="14.25" customHeight="1"/>
    <row r="127495" ht="14.25" customHeight="1"/>
    <row r="127496" ht="14.25" customHeight="1"/>
    <row r="127497" ht="14.25" customHeight="1"/>
    <row r="127498" ht="14.25" customHeight="1"/>
    <row r="127499" ht="14.25" customHeight="1"/>
    <row r="127500" ht="14.25" customHeight="1"/>
    <row r="127501" ht="14.25" customHeight="1"/>
    <row r="127502" ht="14.25" customHeight="1"/>
    <row r="127503" ht="14.25" customHeight="1"/>
    <row r="127504" ht="14.25" customHeight="1"/>
    <row r="127505" ht="14.25" customHeight="1"/>
    <row r="127506" ht="14.25" customHeight="1"/>
    <row r="127507" ht="14.25" customHeight="1"/>
    <row r="127508" ht="14.25" customHeight="1"/>
    <row r="127509" ht="14.25" customHeight="1"/>
    <row r="127510" ht="14.25" customHeight="1"/>
    <row r="127511" ht="14.25" customHeight="1"/>
    <row r="127512" ht="14.25" customHeight="1"/>
    <row r="127513" ht="14.25" customHeight="1"/>
    <row r="127514" ht="14.25" customHeight="1"/>
    <row r="127515" ht="14.25" customHeight="1"/>
    <row r="127516" ht="14.25" customHeight="1"/>
    <row r="127517" ht="14.25" customHeight="1"/>
    <row r="127518" ht="14.25" customHeight="1"/>
    <row r="127519" ht="14.25" customHeight="1"/>
    <row r="127520" ht="14.25" customHeight="1"/>
    <row r="127521" ht="14.25" customHeight="1"/>
    <row r="127522" ht="14.25" customHeight="1"/>
    <row r="127523" ht="14.25" customHeight="1"/>
    <row r="127524" ht="14.25" customHeight="1"/>
    <row r="127525" ht="14.25" customHeight="1"/>
    <row r="127526" ht="14.25" customHeight="1"/>
    <row r="127527" ht="14.25" customHeight="1"/>
    <row r="127528" ht="14.25" customHeight="1"/>
    <row r="127529" ht="14.25" customHeight="1"/>
    <row r="127530" ht="14.25" customHeight="1"/>
    <row r="127531" ht="14.25" customHeight="1"/>
    <row r="127532" ht="14.25" customHeight="1"/>
    <row r="127533" ht="14.25" customHeight="1"/>
    <row r="127534" ht="14.25" customHeight="1"/>
    <row r="127535" ht="14.25" customHeight="1"/>
    <row r="127536" ht="14.25" customHeight="1"/>
    <row r="127537" ht="14.25" customHeight="1"/>
    <row r="127538" ht="14.25" customHeight="1"/>
    <row r="127539" ht="14.25" customHeight="1"/>
    <row r="127540" ht="14.25" customHeight="1"/>
    <row r="127541" ht="14.25" customHeight="1"/>
    <row r="127542" ht="14.25" customHeight="1"/>
    <row r="127543" ht="14.25" customHeight="1"/>
    <row r="127544" ht="14.25" customHeight="1"/>
    <row r="127545" ht="14.25" customHeight="1"/>
    <row r="127546" ht="14.25" customHeight="1"/>
    <row r="127547" ht="14.25" customHeight="1"/>
    <row r="127548" ht="14.25" customHeight="1"/>
    <row r="127549" ht="14.25" customHeight="1"/>
    <row r="127550" ht="14.25" customHeight="1"/>
    <row r="127551" ht="14.25" customHeight="1"/>
    <row r="127552" ht="14.25" customHeight="1"/>
    <row r="127553" ht="14.25" customHeight="1"/>
    <row r="127554" ht="14.25" customHeight="1"/>
    <row r="127555" ht="14.25" customHeight="1"/>
    <row r="127556" ht="14.25" customHeight="1"/>
    <row r="127557" ht="14.25" customHeight="1"/>
    <row r="127558" ht="14.25" customHeight="1"/>
    <row r="127559" ht="14.25" customHeight="1"/>
    <row r="127560" ht="14.25" customHeight="1"/>
    <row r="127561" ht="14.25" customHeight="1"/>
    <row r="127562" ht="14.25" customHeight="1"/>
    <row r="127563" ht="14.25" customHeight="1"/>
    <row r="127564" ht="14.25" customHeight="1"/>
    <row r="127565" ht="14.25" customHeight="1"/>
    <row r="127566" ht="14.25" customHeight="1"/>
    <row r="127567" ht="14.25" customHeight="1"/>
    <row r="127568" ht="14.25" customHeight="1"/>
    <row r="127569" ht="14.25" customHeight="1"/>
    <row r="127570" ht="14.25" customHeight="1"/>
    <row r="127571" ht="14.25" customHeight="1"/>
    <row r="127572" ht="14.25" customHeight="1"/>
    <row r="127573" ht="14.25" customHeight="1"/>
    <row r="127574" ht="14.25" customHeight="1"/>
    <row r="127575" ht="14.25" customHeight="1"/>
    <row r="127576" ht="14.25" customHeight="1"/>
    <row r="127577" ht="14.25" customHeight="1"/>
    <row r="127578" ht="14.25" customHeight="1"/>
    <row r="127579" ht="14.25" customHeight="1"/>
    <row r="127580" ht="14.25" customHeight="1"/>
    <row r="127581" ht="14.25" customHeight="1"/>
    <row r="127582" ht="14.25" customHeight="1"/>
    <row r="127583" ht="14.25" customHeight="1"/>
    <row r="127584" ht="14.25" customHeight="1"/>
    <row r="127585" ht="14.25" customHeight="1"/>
    <row r="127586" ht="14.25" customHeight="1"/>
    <row r="127587" ht="14.25" customHeight="1"/>
    <row r="127588" ht="14.25" customHeight="1"/>
    <row r="127589" ht="14.25" customHeight="1"/>
    <row r="127590" ht="14.25" customHeight="1"/>
    <row r="127591" ht="14.25" customHeight="1"/>
    <row r="127592" ht="14.25" customHeight="1"/>
    <row r="127593" ht="14.25" customHeight="1"/>
    <row r="127594" ht="14.25" customHeight="1"/>
    <row r="127595" ht="14.25" customHeight="1"/>
    <row r="127596" ht="14.25" customHeight="1"/>
    <row r="127597" ht="14.25" customHeight="1"/>
    <row r="127598" ht="14.25" customHeight="1"/>
    <row r="127599" ht="14.25" customHeight="1"/>
    <row r="127600" ht="14.25" customHeight="1"/>
    <row r="127601" ht="14.25" customHeight="1"/>
    <row r="127602" ht="14.25" customHeight="1"/>
    <row r="127603" ht="14.25" customHeight="1"/>
    <row r="127604" ht="14.25" customHeight="1"/>
    <row r="127605" ht="14.25" customHeight="1"/>
    <row r="127606" ht="14.25" customHeight="1"/>
    <row r="127607" ht="14.25" customHeight="1"/>
    <row r="127608" ht="14.25" customHeight="1"/>
    <row r="127609" ht="14.25" customHeight="1"/>
    <row r="127610" ht="14.25" customHeight="1"/>
    <row r="127611" ht="14.25" customHeight="1"/>
    <row r="127612" ht="14.25" customHeight="1"/>
    <row r="127613" ht="14.25" customHeight="1"/>
    <row r="127614" ht="14.25" customHeight="1"/>
    <row r="127615" ht="14.25" customHeight="1"/>
    <row r="127616" ht="14.25" customHeight="1"/>
    <row r="127617" ht="14.25" customHeight="1"/>
    <row r="127618" ht="14.25" customHeight="1"/>
    <row r="127619" ht="14.25" customHeight="1"/>
    <row r="127620" ht="14.25" customHeight="1"/>
    <row r="127621" ht="14.25" customHeight="1"/>
    <row r="127622" ht="14.25" customHeight="1"/>
    <row r="127623" ht="14.25" customHeight="1"/>
    <row r="127624" ht="14.25" customHeight="1"/>
    <row r="127625" ht="14.25" customHeight="1"/>
    <row r="127626" ht="14.25" customHeight="1"/>
    <row r="127627" ht="14.25" customHeight="1"/>
    <row r="127628" ht="14.25" customHeight="1"/>
    <row r="127629" ht="14.25" customHeight="1"/>
    <row r="127630" ht="14.25" customHeight="1"/>
    <row r="127631" ht="14.25" customHeight="1"/>
    <row r="127632" ht="14.25" customHeight="1"/>
    <row r="127633" ht="14.25" customHeight="1"/>
    <row r="127634" ht="14.25" customHeight="1"/>
    <row r="127635" ht="14.25" customHeight="1"/>
    <row r="127636" ht="14.25" customHeight="1"/>
    <row r="127637" ht="14.25" customHeight="1"/>
    <row r="127638" ht="14.25" customHeight="1"/>
    <row r="127639" ht="14.25" customHeight="1"/>
    <row r="127640" ht="14.25" customHeight="1"/>
    <row r="127641" ht="14.25" customHeight="1"/>
    <row r="127642" ht="14.25" customHeight="1"/>
    <row r="127643" ht="14.25" customHeight="1"/>
    <row r="127644" ht="14.25" customHeight="1"/>
    <row r="127645" ht="14.25" customHeight="1"/>
    <row r="127646" ht="14.25" customHeight="1"/>
    <row r="127647" ht="14.25" customHeight="1"/>
    <row r="127648" ht="14.25" customHeight="1"/>
    <row r="127649" ht="14.25" customHeight="1"/>
    <row r="127650" ht="14.25" customHeight="1"/>
    <row r="127651" ht="14.25" customHeight="1"/>
    <row r="127652" ht="14.25" customHeight="1"/>
    <row r="127653" ht="14.25" customHeight="1"/>
    <row r="127654" ht="14.25" customHeight="1"/>
    <row r="127655" ht="14.25" customHeight="1"/>
    <row r="127656" ht="14.25" customHeight="1"/>
    <row r="127657" ht="14.25" customHeight="1"/>
    <row r="127658" ht="14.25" customHeight="1"/>
    <row r="127659" ht="14.25" customHeight="1"/>
    <row r="127660" ht="14.25" customHeight="1"/>
    <row r="127661" ht="14.25" customHeight="1"/>
    <row r="127662" ht="14.25" customHeight="1"/>
    <row r="127663" ht="14.25" customHeight="1"/>
    <row r="127664" ht="14.25" customHeight="1"/>
    <row r="127665" ht="14.25" customHeight="1"/>
    <row r="127666" ht="14.25" customHeight="1"/>
    <row r="127667" ht="14.25" customHeight="1"/>
    <row r="127668" ht="14.25" customHeight="1"/>
    <row r="127669" ht="14.25" customHeight="1"/>
    <row r="127670" ht="14.25" customHeight="1"/>
    <row r="127671" ht="14.25" customHeight="1"/>
    <row r="127672" ht="14.25" customHeight="1"/>
    <row r="127673" ht="14.25" customHeight="1"/>
    <row r="127674" ht="14.25" customHeight="1"/>
    <row r="127675" ht="14.25" customHeight="1"/>
    <row r="127676" ht="14.25" customHeight="1"/>
    <row r="127677" ht="14.25" customHeight="1"/>
    <row r="127678" ht="14.25" customHeight="1"/>
    <row r="127679" ht="14.25" customHeight="1"/>
    <row r="127680" ht="14.25" customHeight="1"/>
    <row r="127681" ht="14.25" customHeight="1"/>
    <row r="127682" ht="14.25" customHeight="1"/>
    <row r="127683" ht="14.25" customHeight="1"/>
    <row r="127684" ht="14.25" customHeight="1"/>
    <row r="127685" ht="14.25" customHeight="1"/>
    <row r="127686" ht="14.25" customHeight="1"/>
    <row r="127687" ht="14.25" customHeight="1"/>
    <row r="127688" ht="14.25" customHeight="1"/>
    <row r="127689" ht="14.25" customHeight="1"/>
    <row r="127690" ht="14.25" customHeight="1"/>
    <row r="127691" ht="14.25" customHeight="1"/>
    <row r="127692" ht="14.25" customHeight="1"/>
    <row r="127693" ht="14.25" customHeight="1"/>
    <row r="127694" ht="14.25" customHeight="1"/>
    <row r="127695" ht="14.25" customHeight="1"/>
    <row r="127696" ht="14.25" customHeight="1"/>
    <row r="127697" ht="14.25" customHeight="1"/>
    <row r="127698" ht="14.25" customHeight="1"/>
    <row r="127699" ht="14.25" customHeight="1"/>
    <row r="127700" ht="14.25" customHeight="1"/>
    <row r="127701" ht="14.25" customHeight="1"/>
    <row r="127702" ht="14.25" customHeight="1"/>
    <row r="127703" ht="14.25" customHeight="1"/>
    <row r="127704" ht="14.25" customHeight="1"/>
    <row r="127705" ht="14.25" customHeight="1"/>
    <row r="127706" ht="14.25" customHeight="1"/>
    <row r="127707" ht="14.25" customHeight="1"/>
    <row r="127708" ht="14.25" customHeight="1"/>
    <row r="127709" ht="14.25" customHeight="1"/>
    <row r="127710" ht="14.25" customHeight="1"/>
    <row r="127711" ht="14.25" customHeight="1"/>
    <row r="127712" ht="14.25" customHeight="1"/>
    <row r="127713" ht="14.25" customHeight="1"/>
    <row r="127714" ht="14.25" customHeight="1"/>
    <row r="127715" ht="14.25" customHeight="1"/>
    <row r="127716" ht="14.25" customHeight="1"/>
    <row r="127717" ht="14.25" customHeight="1"/>
    <row r="127718" ht="14.25" customHeight="1"/>
    <row r="127719" ht="14.25" customHeight="1"/>
    <row r="127720" ht="14.25" customHeight="1"/>
    <row r="127721" ht="14.25" customHeight="1"/>
    <row r="127722" ht="14.25" customHeight="1"/>
    <row r="127723" ht="14.25" customHeight="1"/>
    <row r="127724" ht="14.25" customHeight="1"/>
    <row r="127725" ht="14.25" customHeight="1"/>
    <row r="127726" ht="14.25" customHeight="1"/>
    <row r="127727" ht="14.25" customHeight="1"/>
    <row r="127728" ht="14.25" customHeight="1"/>
    <row r="127729" ht="14.25" customHeight="1"/>
    <row r="127730" ht="14.25" customHeight="1"/>
    <row r="127731" ht="14.25" customHeight="1"/>
    <row r="127732" ht="14.25" customHeight="1"/>
    <row r="127733" ht="14.25" customHeight="1"/>
    <row r="127734" ht="14.25" customHeight="1"/>
    <row r="127735" ht="14.25" customHeight="1"/>
    <row r="127736" ht="14.25" customHeight="1"/>
    <row r="127737" ht="14.25" customHeight="1"/>
    <row r="127738" ht="14.25" customHeight="1"/>
    <row r="127739" ht="14.25" customHeight="1"/>
    <row r="127740" ht="14.25" customHeight="1"/>
    <row r="127741" ht="14.25" customHeight="1"/>
    <row r="127742" ht="14.25" customHeight="1"/>
    <row r="127743" ht="14.25" customHeight="1"/>
    <row r="127744" ht="14.25" customHeight="1"/>
    <row r="127745" ht="14.25" customHeight="1"/>
    <row r="127746" ht="14.25" customHeight="1"/>
    <row r="127747" ht="14.25" customHeight="1"/>
    <row r="127748" ht="14.25" customHeight="1"/>
    <row r="127749" ht="14.25" customHeight="1"/>
    <row r="127750" ht="14.25" customHeight="1"/>
    <row r="127751" ht="14.25" customHeight="1"/>
    <row r="127752" ht="14.25" customHeight="1"/>
    <row r="127753" ht="14.25" customHeight="1"/>
    <row r="127754" ht="14.25" customHeight="1"/>
    <row r="127755" ht="14.25" customHeight="1"/>
    <row r="127756" ht="14.25" customHeight="1"/>
    <row r="127757" ht="14.25" customHeight="1"/>
    <row r="127758" ht="14.25" customHeight="1"/>
    <row r="127759" ht="14.25" customHeight="1"/>
    <row r="127760" ht="14.25" customHeight="1"/>
    <row r="127761" ht="14.25" customHeight="1"/>
    <row r="127762" ht="14.25" customHeight="1"/>
    <row r="127763" ht="14.25" customHeight="1"/>
    <row r="127764" ht="14.25" customHeight="1"/>
    <row r="127765" ht="14.25" customHeight="1"/>
    <row r="127766" ht="14.25" customHeight="1"/>
    <row r="127767" ht="14.25" customHeight="1"/>
    <row r="127768" ht="14.25" customHeight="1"/>
    <row r="127769" ht="14.25" customHeight="1"/>
    <row r="127770" ht="14.25" customHeight="1"/>
    <row r="127771" ht="14.25" customHeight="1"/>
    <row r="127772" ht="14.25" customHeight="1"/>
    <row r="127773" ht="14.25" customHeight="1"/>
    <row r="127774" ht="14.25" customHeight="1"/>
    <row r="127775" ht="14.25" customHeight="1"/>
    <row r="127776" ht="14.25" customHeight="1"/>
    <row r="127777" ht="14.25" customHeight="1"/>
    <row r="127778" ht="14.25" customHeight="1"/>
    <row r="127779" ht="14.25" customHeight="1"/>
    <row r="127780" ht="14.25" customHeight="1"/>
    <row r="127781" ht="14.25" customHeight="1"/>
    <row r="127782" ht="14.25" customHeight="1"/>
    <row r="127783" ht="14.25" customHeight="1"/>
    <row r="127784" ht="14.25" customHeight="1"/>
    <row r="127785" ht="14.25" customHeight="1"/>
    <row r="127786" ht="14.25" customHeight="1"/>
    <row r="127787" ht="14.25" customHeight="1"/>
    <row r="127788" ht="14.25" customHeight="1"/>
    <row r="127789" ht="14.25" customHeight="1"/>
    <row r="127790" ht="14.25" customHeight="1"/>
    <row r="127791" ht="14.25" customHeight="1"/>
    <row r="127792" ht="14.25" customHeight="1"/>
    <row r="127793" ht="14.25" customHeight="1"/>
    <row r="127794" ht="14.25" customHeight="1"/>
    <row r="127795" ht="14.25" customHeight="1"/>
    <row r="127796" ht="14.25" customHeight="1"/>
    <row r="127797" ht="14.25" customHeight="1"/>
    <row r="127798" ht="14.25" customHeight="1"/>
    <row r="127799" ht="14.25" customHeight="1"/>
    <row r="127800" ht="14.25" customHeight="1"/>
    <row r="127801" ht="14.25" customHeight="1"/>
    <row r="127802" ht="14.25" customHeight="1"/>
    <row r="127803" ht="14.25" customHeight="1"/>
    <row r="127804" ht="14.25" customHeight="1"/>
    <row r="127805" ht="14.25" customHeight="1"/>
    <row r="127806" ht="14.25" customHeight="1"/>
    <row r="127807" ht="14.25" customHeight="1"/>
    <row r="127808" ht="14.25" customHeight="1"/>
    <row r="127809" ht="14.25" customHeight="1"/>
    <row r="127810" ht="14.25" customHeight="1"/>
    <row r="127811" ht="14.25" customHeight="1"/>
    <row r="127812" ht="14.25" customHeight="1"/>
    <row r="127813" ht="14.25" customHeight="1"/>
    <row r="127814" ht="14.25" customHeight="1"/>
    <row r="127815" ht="14.25" customHeight="1"/>
    <row r="127816" ht="14.25" customHeight="1"/>
    <row r="127817" ht="14.25" customHeight="1"/>
    <row r="127818" ht="14.25" customHeight="1"/>
    <row r="127819" ht="14.25" customHeight="1"/>
    <row r="127820" ht="14.25" customHeight="1"/>
    <row r="127821" ht="14.25" customHeight="1"/>
    <row r="127822" ht="14.25" customHeight="1"/>
    <row r="127823" ht="14.25" customHeight="1"/>
    <row r="127824" ht="14.25" customHeight="1"/>
    <row r="127825" ht="14.25" customHeight="1"/>
    <row r="127826" ht="14.25" customHeight="1"/>
    <row r="127827" ht="14.25" customHeight="1"/>
    <row r="127828" ht="14.25" customHeight="1"/>
    <row r="127829" ht="14.25" customHeight="1"/>
    <row r="127830" ht="14.25" customHeight="1"/>
    <row r="127831" ht="14.25" customHeight="1"/>
    <row r="127832" ht="14.25" customHeight="1"/>
    <row r="127833" ht="14.25" customHeight="1"/>
    <row r="127834" ht="14.25" customHeight="1"/>
    <row r="127835" ht="14.25" customHeight="1"/>
    <row r="127836" ht="14.25" customHeight="1"/>
    <row r="127837" ht="14.25" customHeight="1"/>
    <row r="127838" ht="14.25" customHeight="1"/>
    <row r="127839" ht="14.25" customHeight="1"/>
    <row r="127840" ht="14.25" customHeight="1"/>
    <row r="127841" ht="14.25" customHeight="1"/>
    <row r="127842" ht="14.25" customHeight="1"/>
    <row r="127843" ht="14.25" customHeight="1"/>
    <row r="127844" ht="14.25" customHeight="1"/>
    <row r="127845" ht="14.25" customHeight="1"/>
    <row r="127846" ht="14.25" customHeight="1"/>
    <row r="127847" ht="14.25" customHeight="1"/>
    <row r="127848" ht="14.25" customHeight="1"/>
    <row r="127849" ht="14.25" customHeight="1"/>
    <row r="127850" ht="14.25" customHeight="1"/>
    <row r="127851" ht="14.25" customHeight="1"/>
    <row r="127852" ht="14.25" customHeight="1"/>
    <row r="127853" ht="14.25" customHeight="1"/>
    <row r="127854" ht="14.25" customHeight="1"/>
    <row r="127855" ht="14.25" customHeight="1"/>
    <row r="127856" ht="14.25" customHeight="1"/>
    <row r="127857" ht="14.25" customHeight="1"/>
    <row r="127858" ht="14.25" customHeight="1"/>
    <row r="127859" ht="14.25" customHeight="1"/>
    <row r="127860" ht="14.25" customHeight="1"/>
    <row r="127861" ht="14.25" customHeight="1"/>
    <row r="127862" ht="14.25" customHeight="1"/>
    <row r="127863" ht="14.25" customHeight="1"/>
    <row r="127864" ht="14.25" customHeight="1"/>
    <row r="127865" ht="14.25" customHeight="1"/>
    <row r="127866" ht="14.25" customHeight="1"/>
    <row r="127867" ht="14.25" customHeight="1"/>
    <row r="127868" ht="14.25" customHeight="1"/>
    <row r="127869" ht="14.25" customHeight="1"/>
    <row r="127870" ht="14.25" customHeight="1"/>
    <row r="127871" ht="14.25" customHeight="1"/>
    <row r="127872" ht="14.25" customHeight="1"/>
    <row r="127873" ht="14.25" customHeight="1"/>
    <row r="127874" ht="14.25" customHeight="1"/>
    <row r="127875" ht="14.25" customHeight="1"/>
    <row r="127876" ht="14.25" customHeight="1"/>
    <row r="127877" ht="14.25" customHeight="1"/>
    <row r="127878" ht="14.25" customHeight="1"/>
    <row r="127879" ht="14.25" customHeight="1"/>
    <row r="127880" ht="14.25" customHeight="1"/>
    <row r="127881" ht="14.25" customHeight="1"/>
    <row r="127882" ht="14.25" customHeight="1"/>
    <row r="127883" ht="14.25" customHeight="1"/>
    <row r="127884" ht="14.25" customHeight="1"/>
    <row r="127885" ht="14.25" customHeight="1"/>
    <row r="127886" ht="14.25" customHeight="1"/>
    <row r="127887" ht="14.25" customHeight="1"/>
    <row r="127888" ht="14.25" customHeight="1"/>
    <row r="127889" ht="14.25" customHeight="1"/>
    <row r="127890" ht="14.25" customHeight="1"/>
    <row r="127891" ht="14.25" customHeight="1"/>
    <row r="127892" ht="14.25" customHeight="1"/>
    <row r="127893" ht="14.25" customHeight="1"/>
    <row r="127894" ht="14.25" customHeight="1"/>
    <row r="127895" ht="14.25" customHeight="1"/>
    <row r="127896" ht="14.25" customHeight="1"/>
    <row r="127897" ht="14.25" customHeight="1"/>
    <row r="127898" ht="14.25" customHeight="1"/>
    <row r="127899" ht="14.25" customHeight="1"/>
    <row r="127900" ht="14.25" customHeight="1"/>
    <row r="127901" ht="14.25" customHeight="1"/>
    <row r="127902" ht="14.25" customHeight="1"/>
    <row r="127903" ht="14.25" customHeight="1"/>
    <row r="127904" ht="14.25" customHeight="1"/>
    <row r="127905" ht="14.25" customHeight="1"/>
    <row r="127906" ht="14.25" customHeight="1"/>
    <row r="127907" ht="14.25" customHeight="1"/>
    <row r="127908" ht="14.25" customHeight="1"/>
    <row r="127909" ht="14.25" customHeight="1"/>
    <row r="127910" ht="14.25" customHeight="1"/>
    <row r="127911" ht="14.25" customHeight="1"/>
    <row r="127912" ht="14.25" customHeight="1"/>
    <row r="127913" ht="14.25" customHeight="1"/>
    <row r="127914" ht="14.25" customHeight="1"/>
    <row r="127915" ht="14.25" customHeight="1"/>
    <row r="127916" ht="14.25" customHeight="1"/>
    <row r="127917" ht="14.25" customHeight="1"/>
    <row r="127918" ht="14.25" customHeight="1"/>
    <row r="127919" ht="14.25" customHeight="1"/>
    <row r="127920" ht="14.25" customHeight="1"/>
    <row r="127921" ht="14.25" customHeight="1"/>
    <row r="127922" ht="14.25" customHeight="1"/>
    <row r="127923" ht="14.25" customHeight="1"/>
    <row r="127924" ht="14.25" customHeight="1"/>
    <row r="127925" ht="14.25" customHeight="1"/>
    <row r="127926" ht="14.25" customHeight="1"/>
    <row r="127927" ht="14.25" customHeight="1"/>
    <row r="127928" ht="14.25" customHeight="1"/>
    <row r="127929" ht="14.25" customHeight="1"/>
    <row r="127930" ht="14.25" customHeight="1"/>
    <row r="127931" ht="14.25" customHeight="1"/>
    <row r="127932" ht="14.25" customHeight="1"/>
    <row r="127933" ht="14.25" customHeight="1"/>
    <row r="127934" ht="14.25" customHeight="1"/>
    <row r="127935" ht="14.25" customHeight="1"/>
    <row r="127936" ht="14.25" customHeight="1"/>
    <row r="127937" ht="14.25" customHeight="1"/>
    <row r="127938" ht="14.25" customHeight="1"/>
    <row r="127939" ht="14.25" customHeight="1"/>
    <row r="127940" ht="14.25" customHeight="1"/>
    <row r="127941" ht="14.25" customHeight="1"/>
    <row r="127942" ht="14.25" customHeight="1"/>
    <row r="127943" ht="14.25" customHeight="1"/>
    <row r="127944" ht="14.25" customHeight="1"/>
    <row r="127945" ht="14.25" customHeight="1"/>
    <row r="127946" ht="14.25" customHeight="1"/>
    <row r="127947" ht="14.25" customHeight="1"/>
    <row r="127948" ht="14.25" customHeight="1"/>
    <row r="127949" ht="14.25" customHeight="1"/>
    <row r="127950" ht="14.25" customHeight="1"/>
    <row r="127951" ht="14.25" customHeight="1"/>
    <row r="127952" ht="14.25" customHeight="1"/>
    <row r="127953" ht="14.25" customHeight="1"/>
    <row r="127954" ht="14.25" customHeight="1"/>
    <row r="127955" ht="14.25" customHeight="1"/>
    <row r="127956" ht="14.25" customHeight="1"/>
    <row r="127957" ht="14.25" customHeight="1"/>
    <row r="127958" ht="14.25" customHeight="1"/>
    <row r="127959" ht="14.25" customHeight="1"/>
    <row r="127960" ht="14.25" customHeight="1"/>
    <row r="127961" ht="14.25" customHeight="1"/>
    <row r="127962" ht="14.25" customHeight="1"/>
    <row r="127963" ht="14.25" customHeight="1"/>
    <row r="127964" ht="14.25" customHeight="1"/>
    <row r="127965" ht="14.25" customHeight="1"/>
    <row r="127966" ht="14.25" customHeight="1"/>
    <row r="127967" ht="14.25" customHeight="1"/>
    <row r="127968" ht="14.25" customHeight="1"/>
    <row r="127969" ht="14.25" customHeight="1"/>
    <row r="127970" ht="14.25" customHeight="1"/>
    <row r="127971" ht="14.25" customHeight="1"/>
    <row r="127972" ht="14.25" customHeight="1"/>
    <row r="127973" ht="14.25" customHeight="1"/>
    <row r="127974" ht="14.25" customHeight="1"/>
    <row r="127975" ht="14.25" customHeight="1"/>
    <row r="127976" ht="14.25" customHeight="1"/>
    <row r="127977" ht="14.25" customHeight="1"/>
    <row r="127978" ht="14.25" customHeight="1"/>
    <row r="127979" ht="14.25" customHeight="1"/>
    <row r="127980" ht="14.25" customHeight="1"/>
    <row r="127981" ht="14.25" customHeight="1"/>
    <row r="127982" ht="14.25" customHeight="1"/>
    <row r="127983" ht="14.25" customHeight="1"/>
    <row r="127984" ht="14.25" customHeight="1"/>
    <row r="127985" ht="14.25" customHeight="1"/>
    <row r="127986" ht="14.25" customHeight="1"/>
    <row r="127987" ht="14.25" customHeight="1"/>
    <row r="127988" ht="14.25" customHeight="1"/>
    <row r="127989" ht="14.25" customHeight="1"/>
    <row r="127990" ht="14.25" customHeight="1"/>
    <row r="127991" ht="14.25" customHeight="1"/>
    <row r="127992" ht="14.25" customHeight="1"/>
    <row r="127993" ht="14.25" customHeight="1"/>
    <row r="127994" ht="14.25" customHeight="1"/>
    <row r="127995" ht="14.25" customHeight="1"/>
    <row r="127996" ht="14.25" customHeight="1"/>
    <row r="127997" ht="14.25" customHeight="1"/>
    <row r="127998" ht="14.25" customHeight="1"/>
    <row r="127999" ht="14.25" customHeight="1"/>
    <row r="128000" ht="14.25" customHeight="1"/>
    <row r="128001" ht="14.25" customHeight="1"/>
    <row r="128002" ht="14.25" customHeight="1"/>
    <row r="128003" ht="14.25" customHeight="1"/>
    <row r="128004" ht="14.25" customHeight="1"/>
    <row r="128005" ht="14.25" customHeight="1"/>
    <row r="128006" ht="14.25" customHeight="1"/>
    <row r="128007" ht="14.25" customHeight="1"/>
    <row r="128008" ht="14.25" customHeight="1"/>
    <row r="128009" ht="14.25" customHeight="1"/>
    <row r="128010" ht="14.25" customHeight="1"/>
    <row r="128011" ht="14.25" customHeight="1"/>
    <row r="128012" ht="14.25" customHeight="1"/>
    <row r="128013" ht="14.25" customHeight="1"/>
    <row r="128014" ht="14.25" customHeight="1"/>
    <row r="128015" ht="14.25" customHeight="1"/>
    <row r="128016" ht="14.25" customHeight="1"/>
    <row r="128017" ht="14.25" customHeight="1"/>
    <row r="128018" ht="14.25" customHeight="1"/>
    <row r="128019" ht="14.25" customHeight="1"/>
    <row r="128020" ht="14.25" customHeight="1"/>
    <row r="128021" ht="14.25" customHeight="1"/>
    <row r="128022" ht="14.25" customHeight="1"/>
    <row r="128023" ht="14.25" customHeight="1"/>
    <row r="128024" ht="14.25" customHeight="1"/>
    <row r="128025" ht="14.25" customHeight="1"/>
    <row r="128026" ht="14.25" customHeight="1"/>
    <row r="128027" ht="14.25" customHeight="1"/>
    <row r="128028" ht="14.25" customHeight="1"/>
    <row r="128029" ht="14.25" customHeight="1"/>
    <row r="128030" ht="14.25" customHeight="1"/>
    <row r="128031" ht="14.25" customHeight="1"/>
    <row r="128032" ht="14.25" customHeight="1"/>
    <row r="128033" ht="14.25" customHeight="1"/>
    <row r="128034" ht="14.25" customHeight="1"/>
    <row r="128035" ht="14.25" customHeight="1"/>
    <row r="128036" ht="14.25" customHeight="1"/>
    <row r="128037" ht="14.25" customHeight="1"/>
    <row r="128038" ht="14.25" customHeight="1"/>
    <row r="128039" ht="14.25" customHeight="1"/>
    <row r="128040" ht="14.25" customHeight="1"/>
    <row r="128041" ht="14.25" customHeight="1"/>
    <row r="128042" ht="14.25" customHeight="1"/>
    <row r="128043" ht="14.25" customHeight="1"/>
    <row r="128044" ht="14.25" customHeight="1"/>
    <row r="128045" ht="14.25" customHeight="1"/>
    <row r="128046" ht="14.25" customHeight="1"/>
    <row r="128047" ht="14.25" customHeight="1"/>
    <row r="128048" ht="14.25" customHeight="1"/>
    <row r="128049" ht="14.25" customHeight="1"/>
    <row r="128050" ht="14.25" customHeight="1"/>
    <row r="128051" ht="14.25" customHeight="1"/>
    <row r="128052" ht="14.25" customHeight="1"/>
    <row r="128053" ht="14.25" customHeight="1"/>
    <row r="128054" ht="14.25" customHeight="1"/>
    <row r="128055" ht="14.25" customHeight="1"/>
    <row r="128056" ht="14.25" customHeight="1"/>
    <row r="128057" ht="14.25" customHeight="1"/>
    <row r="128058" ht="14.25" customHeight="1"/>
    <row r="128059" ht="14.25" customHeight="1"/>
    <row r="128060" ht="14.25" customHeight="1"/>
    <row r="128061" ht="14.25" customHeight="1"/>
    <row r="128062" ht="14.25" customHeight="1"/>
    <row r="128063" ht="14.25" customHeight="1"/>
    <row r="128064" ht="14.25" customHeight="1"/>
    <row r="128065" ht="14.25" customHeight="1"/>
    <row r="128066" ht="14.25" customHeight="1"/>
    <row r="128067" ht="14.25" customHeight="1"/>
    <row r="128068" ht="14.25" customHeight="1"/>
    <row r="128069" ht="14.25" customHeight="1"/>
    <row r="128070" ht="14.25" customHeight="1"/>
    <row r="128071" ht="14.25" customHeight="1"/>
    <row r="128072" ht="14.25" customHeight="1"/>
    <row r="128073" ht="14.25" customHeight="1"/>
    <row r="128074" ht="14.25" customHeight="1"/>
    <row r="128075" ht="14.25" customHeight="1"/>
    <row r="128076" ht="14.25" customHeight="1"/>
    <row r="128077" ht="14.25" customHeight="1"/>
    <row r="128078" ht="14.25" customHeight="1"/>
    <row r="128079" ht="14.25" customHeight="1"/>
    <row r="128080" ht="14.25" customHeight="1"/>
    <row r="128081" ht="14.25" customHeight="1"/>
    <row r="128082" ht="14.25" customHeight="1"/>
    <row r="128083" ht="14.25" customHeight="1"/>
    <row r="128084" ht="14.25" customHeight="1"/>
    <row r="128085" ht="14.25" customHeight="1"/>
    <row r="128086" ht="14.25" customHeight="1"/>
    <row r="128087" ht="14.25" customHeight="1"/>
    <row r="128088" ht="14.25" customHeight="1"/>
    <row r="128089" ht="14.25" customHeight="1"/>
    <row r="128090" ht="14.25" customHeight="1"/>
    <row r="128091" ht="14.25" customHeight="1"/>
    <row r="128092" ht="14.25" customHeight="1"/>
    <row r="128093" ht="14.25" customHeight="1"/>
    <row r="128094" ht="14.25" customHeight="1"/>
    <row r="128095" ht="14.25" customHeight="1"/>
    <row r="128096" ht="14.25" customHeight="1"/>
    <row r="128097" ht="14.25" customHeight="1"/>
    <row r="128098" ht="14.25" customHeight="1"/>
    <row r="128099" ht="14.25" customHeight="1"/>
    <row r="128100" ht="14.25" customHeight="1"/>
    <row r="128101" ht="14.25" customHeight="1"/>
    <row r="128102" ht="14.25" customHeight="1"/>
    <row r="128103" ht="14.25" customHeight="1"/>
    <row r="128104" ht="14.25" customHeight="1"/>
    <row r="128105" ht="14.25" customHeight="1"/>
    <row r="128106" ht="14.25" customHeight="1"/>
    <row r="128107" ht="14.25" customHeight="1"/>
    <row r="128108" ht="14.25" customHeight="1"/>
    <row r="128109" ht="14.25" customHeight="1"/>
    <row r="128110" ht="14.25" customHeight="1"/>
    <row r="128111" ht="14.25" customHeight="1"/>
    <row r="128112" ht="14.25" customHeight="1"/>
    <row r="128113" ht="14.25" customHeight="1"/>
    <row r="128114" ht="14.25" customHeight="1"/>
    <row r="128115" ht="14.25" customHeight="1"/>
    <row r="128116" ht="14.25" customHeight="1"/>
    <row r="128117" ht="14.25" customHeight="1"/>
    <row r="128118" ht="14.25" customHeight="1"/>
    <row r="128119" ht="14.25" customHeight="1"/>
    <row r="128120" ht="14.25" customHeight="1"/>
    <row r="128121" ht="14.25" customHeight="1"/>
    <row r="128122" ht="14.25" customHeight="1"/>
    <row r="128123" ht="14.25" customHeight="1"/>
    <row r="128124" ht="14.25" customHeight="1"/>
    <row r="128125" ht="14.25" customHeight="1"/>
    <row r="128126" ht="14.25" customHeight="1"/>
    <row r="128127" ht="14.25" customHeight="1"/>
    <row r="128128" ht="14.25" customHeight="1"/>
    <row r="128129" ht="14.25" customHeight="1"/>
    <row r="128130" ht="14.25" customHeight="1"/>
    <row r="128131" ht="14.25" customHeight="1"/>
    <row r="128132" ht="14.25" customHeight="1"/>
    <row r="128133" ht="14.25" customHeight="1"/>
    <row r="128134" ht="14.25" customHeight="1"/>
    <row r="128135" ht="14.25" customHeight="1"/>
    <row r="128136" ht="14.25" customHeight="1"/>
    <row r="128137" ht="14.25" customHeight="1"/>
    <row r="128138" ht="14.25" customHeight="1"/>
    <row r="128139" ht="14.25" customHeight="1"/>
    <row r="128140" ht="14.25" customHeight="1"/>
    <row r="128141" ht="14.25" customHeight="1"/>
    <row r="128142" ht="14.25" customHeight="1"/>
    <row r="128143" ht="14.25" customHeight="1"/>
    <row r="128144" ht="14.25" customHeight="1"/>
    <row r="128145" ht="14.25" customHeight="1"/>
    <row r="128146" ht="14.25" customHeight="1"/>
    <row r="128147" ht="14.25" customHeight="1"/>
    <row r="128148" ht="14.25" customHeight="1"/>
    <row r="128149" ht="14.25" customHeight="1"/>
    <row r="128150" ht="14.25" customHeight="1"/>
    <row r="128151" ht="14.25" customHeight="1"/>
    <row r="128152" ht="14.25" customHeight="1"/>
    <row r="128153" ht="14.25" customHeight="1"/>
    <row r="128154" ht="14.25" customHeight="1"/>
    <row r="128155" ht="14.25" customHeight="1"/>
    <row r="128156" ht="14.25" customHeight="1"/>
    <row r="128157" ht="14.25" customHeight="1"/>
    <row r="128158" ht="14.25" customHeight="1"/>
    <row r="128159" ht="14.25" customHeight="1"/>
    <row r="128160" ht="14.25" customHeight="1"/>
    <row r="128161" ht="14.25" customHeight="1"/>
    <row r="128162" ht="14.25" customHeight="1"/>
    <row r="128163" ht="14.25" customHeight="1"/>
    <row r="128164" ht="14.25" customHeight="1"/>
    <row r="128165" ht="14.25" customHeight="1"/>
    <row r="128166" ht="14.25" customHeight="1"/>
    <row r="128167" ht="14.25" customHeight="1"/>
    <row r="128168" ht="14.25" customHeight="1"/>
    <row r="128169" ht="14.25" customHeight="1"/>
    <row r="128170" ht="14.25" customHeight="1"/>
    <row r="128171" ht="14.25" customHeight="1"/>
    <row r="128172" ht="14.25" customHeight="1"/>
    <row r="128173" ht="14.25" customHeight="1"/>
    <row r="128174" ht="14.25" customHeight="1"/>
    <row r="128175" ht="14.25" customHeight="1"/>
    <row r="128176" ht="14.25" customHeight="1"/>
    <row r="128177" ht="14.25" customHeight="1"/>
    <row r="128178" ht="14.25" customHeight="1"/>
    <row r="128179" ht="14.25" customHeight="1"/>
    <row r="128180" ht="14.25" customHeight="1"/>
    <row r="128181" ht="14.25" customHeight="1"/>
    <row r="128182" ht="14.25" customHeight="1"/>
    <row r="128183" ht="14.25" customHeight="1"/>
    <row r="128184" ht="14.25" customHeight="1"/>
    <row r="128185" ht="14.25" customHeight="1"/>
    <row r="128186" ht="14.25" customHeight="1"/>
    <row r="128187" ht="14.25" customHeight="1"/>
    <row r="128188" ht="14.25" customHeight="1"/>
    <row r="128189" ht="14.25" customHeight="1"/>
    <row r="128190" ht="14.25" customHeight="1"/>
    <row r="128191" ht="14.25" customHeight="1"/>
    <row r="128192" ht="14.25" customHeight="1"/>
    <row r="128193" ht="14.25" customHeight="1"/>
    <row r="128194" ht="14.25" customHeight="1"/>
    <row r="128195" ht="14.25" customHeight="1"/>
    <row r="128196" ht="14.25" customHeight="1"/>
    <row r="128197" ht="14.25" customHeight="1"/>
    <row r="128198" ht="14.25" customHeight="1"/>
    <row r="128199" ht="14.25" customHeight="1"/>
    <row r="128200" ht="14.25" customHeight="1"/>
    <row r="128201" ht="14.25" customHeight="1"/>
    <row r="128202" ht="14.25" customHeight="1"/>
    <row r="128203" ht="14.25" customHeight="1"/>
    <row r="128204" ht="14.25" customHeight="1"/>
    <row r="128205" ht="14.25" customHeight="1"/>
    <row r="128206" ht="14.25" customHeight="1"/>
    <row r="128207" ht="14.25" customHeight="1"/>
    <row r="128208" ht="14.25" customHeight="1"/>
    <row r="128209" ht="14.25" customHeight="1"/>
    <row r="128210" ht="14.25" customHeight="1"/>
    <row r="128211" ht="14.25" customHeight="1"/>
    <row r="128212" ht="14.25" customHeight="1"/>
    <row r="128213" ht="14.25" customHeight="1"/>
    <row r="128214" ht="14.25" customHeight="1"/>
    <row r="128215" ht="14.25" customHeight="1"/>
    <row r="128216" ht="14.25" customHeight="1"/>
    <row r="128217" ht="14.25" customHeight="1"/>
    <row r="128218" ht="14.25" customHeight="1"/>
    <row r="128219" ht="14.25" customHeight="1"/>
    <row r="128220" ht="14.25" customHeight="1"/>
    <row r="128221" ht="14.25" customHeight="1"/>
    <row r="128222" ht="14.25" customHeight="1"/>
    <row r="128223" ht="14.25" customHeight="1"/>
    <row r="128224" ht="14.25" customHeight="1"/>
    <row r="128225" ht="14.25" customHeight="1"/>
    <row r="128226" ht="14.25" customHeight="1"/>
    <row r="128227" ht="14.25" customHeight="1"/>
    <row r="128228" ht="14.25" customHeight="1"/>
    <row r="128229" ht="14.25" customHeight="1"/>
    <row r="128230" ht="14.25" customHeight="1"/>
    <row r="128231" ht="14.25" customHeight="1"/>
    <row r="128232" ht="14.25" customHeight="1"/>
    <row r="128233" ht="14.25" customHeight="1"/>
    <row r="128234" ht="14.25" customHeight="1"/>
    <row r="128235" ht="14.25" customHeight="1"/>
    <row r="128236" ht="14.25" customHeight="1"/>
    <row r="128237" ht="14.25" customHeight="1"/>
    <row r="128238" ht="14.25" customHeight="1"/>
    <row r="128239" ht="14.25" customHeight="1"/>
    <row r="128240" ht="14.25" customHeight="1"/>
    <row r="128241" ht="14.25" customHeight="1"/>
    <row r="128242" ht="14.25" customHeight="1"/>
    <row r="128243" ht="14.25" customHeight="1"/>
    <row r="128244" ht="14.25" customHeight="1"/>
    <row r="128245" ht="14.25" customHeight="1"/>
    <row r="128246" ht="14.25" customHeight="1"/>
    <row r="128247" ht="14.25" customHeight="1"/>
    <row r="128248" ht="14.25" customHeight="1"/>
    <row r="128249" ht="14.25" customHeight="1"/>
    <row r="128250" ht="14.25" customHeight="1"/>
    <row r="128251" ht="14.25" customHeight="1"/>
    <row r="128252" ht="14.25" customHeight="1"/>
    <row r="128253" ht="14.25" customHeight="1"/>
    <row r="128254" ht="14.25" customHeight="1"/>
    <row r="128255" ht="14.25" customHeight="1"/>
    <row r="128256" ht="14.25" customHeight="1"/>
    <row r="128257" ht="14.25" customHeight="1"/>
    <row r="128258" ht="14.25" customHeight="1"/>
    <row r="128259" ht="14.25" customHeight="1"/>
    <row r="128260" ht="14.25" customHeight="1"/>
    <row r="128261" ht="14.25" customHeight="1"/>
    <row r="128262" ht="14.25" customHeight="1"/>
    <row r="128263" ht="14.25" customHeight="1"/>
    <row r="128264" ht="14.25" customHeight="1"/>
    <row r="128265" ht="14.25" customHeight="1"/>
    <row r="128266" ht="14.25" customHeight="1"/>
    <row r="128267" ht="14.25" customHeight="1"/>
    <row r="128268" ht="14.25" customHeight="1"/>
    <row r="128269" ht="14.25" customHeight="1"/>
    <row r="128270" ht="14.25" customHeight="1"/>
    <row r="128271" ht="14.25" customHeight="1"/>
    <row r="128272" ht="14.25" customHeight="1"/>
    <row r="128273" ht="14.25" customHeight="1"/>
    <row r="128274" ht="14.25" customHeight="1"/>
    <row r="128275" ht="14.25" customHeight="1"/>
    <row r="128276" ht="14.25" customHeight="1"/>
    <row r="128277" ht="14.25" customHeight="1"/>
    <row r="128278" ht="14.25" customHeight="1"/>
    <row r="128279" ht="14.25" customHeight="1"/>
    <row r="128280" ht="14.25" customHeight="1"/>
    <row r="128281" ht="14.25" customHeight="1"/>
    <row r="128282" ht="14.25" customHeight="1"/>
    <row r="128283" ht="14.25" customHeight="1"/>
    <row r="128284" ht="14.25" customHeight="1"/>
    <row r="128285" ht="14.25" customHeight="1"/>
    <row r="128286" ht="14.25" customHeight="1"/>
    <row r="128287" ht="14.25" customHeight="1"/>
    <row r="128288" ht="14.25" customHeight="1"/>
    <row r="128289" ht="14.25" customHeight="1"/>
    <row r="128290" ht="14.25" customHeight="1"/>
    <row r="128291" ht="14.25" customHeight="1"/>
    <row r="128292" ht="14.25" customHeight="1"/>
    <row r="128293" ht="14.25" customHeight="1"/>
    <row r="128294" ht="14.25" customHeight="1"/>
    <row r="128295" ht="14.25" customHeight="1"/>
    <row r="128296" ht="14.25" customHeight="1"/>
    <row r="128297" ht="14.25" customHeight="1"/>
    <row r="128298" ht="14.25" customHeight="1"/>
    <row r="128299" ht="14.25" customHeight="1"/>
    <row r="128300" ht="14.25" customHeight="1"/>
    <row r="128301" ht="14.25" customHeight="1"/>
    <row r="128302" ht="14.25" customHeight="1"/>
    <row r="128303" ht="14.25" customHeight="1"/>
    <row r="128304" ht="14.25" customHeight="1"/>
    <row r="128305" ht="14.25" customHeight="1"/>
    <row r="128306" ht="14.25" customHeight="1"/>
    <row r="128307" ht="14.25" customHeight="1"/>
    <row r="128308" ht="14.25" customHeight="1"/>
    <row r="128309" ht="14.25" customHeight="1"/>
    <row r="128310" ht="14.25" customHeight="1"/>
    <row r="128311" ht="14.25" customHeight="1"/>
    <row r="128312" ht="14.25" customHeight="1"/>
    <row r="128313" ht="14.25" customHeight="1"/>
    <row r="128314" ht="14.25" customHeight="1"/>
    <row r="128315" ht="14.25" customHeight="1"/>
    <row r="128316" ht="14.25" customHeight="1"/>
    <row r="128317" ht="14.25" customHeight="1"/>
    <row r="128318" ht="14.25" customHeight="1"/>
    <row r="128319" ht="14.25" customHeight="1"/>
    <row r="128320" ht="14.25" customHeight="1"/>
    <row r="128321" ht="14.25" customHeight="1"/>
    <row r="128322" ht="14.25" customHeight="1"/>
    <row r="128323" ht="14.25" customHeight="1"/>
    <row r="128324" ht="14.25" customHeight="1"/>
    <row r="128325" ht="14.25" customHeight="1"/>
    <row r="128326" ht="14.25" customHeight="1"/>
    <row r="128327" ht="14.25" customHeight="1"/>
    <row r="128328" ht="14.25" customHeight="1"/>
    <row r="128329" ht="14.25" customHeight="1"/>
    <row r="128330" ht="14.25" customHeight="1"/>
    <row r="128331" ht="14.25" customHeight="1"/>
    <row r="128332" ht="14.25" customHeight="1"/>
    <row r="128333" ht="14.25" customHeight="1"/>
    <row r="128334" ht="14.25" customHeight="1"/>
    <row r="128335" ht="14.25" customHeight="1"/>
    <row r="128336" ht="14.25" customHeight="1"/>
    <row r="128337" ht="14.25" customHeight="1"/>
    <row r="128338" ht="14.25" customHeight="1"/>
    <row r="128339" ht="14.25" customHeight="1"/>
    <row r="128340" ht="14.25" customHeight="1"/>
    <row r="128341" ht="14.25" customHeight="1"/>
    <row r="128342" ht="14.25" customHeight="1"/>
    <row r="128343" ht="14.25" customHeight="1"/>
    <row r="128344" ht="14.25" customHeight="1"/>
    <row r="128345" ht="14.25" customHeight="1"/>
    <row r="128346" ht="14.25" customHeight="1"/>
    <row r="128347" ht="14.25" customHeight="1"/>
    <row r="128348" ht="14.25" customHeight="1"/>
    <row r="128349" ht="14.25" customHeight="1"/>
    <row r="128350" ht="14.25" customHeight="1"/>
    <row r="128351" ht="14.25" customHeight="1"/>
    <row r="128352" ht="14.25" customHeight="1"/>
    <row r="128353" ht="14.25" customHeight="1"/>
    <row r="128354" ht="14.25" customHeight="1"/>
    <row r="128355" ht="14.25" customHeight="1"/>
    <row r="128356" ht="14.25" customHeight="1"/>
    <row r="128357" ht="14.25" customHeight="1"/>
    <row r="128358" ht="14.25" customHeight="1"/>
    <row r="128359" ht="14.25" customHeight="1"/>
    <row r="128360" ht="14.25" customHeight="1"/>
    <row r="128361" ht="14.25" customHeight="1"/>
    <row r="128362" ht="14.25" customHeight="1"/>
    <row r="128363" ht="14.25" customHeight="1"/>
    <row r="128364" ht="14.25" customHeight="1"/>
    <row r="128365" ht="14.25" customHeight="1"/>
    <row r="128366" ht="14.25" customHeight="1"/>
    <row r="128367" ht="14.25" customHeight="1"/>
    <row r="128368" ht="14.25" customHeight="1"/>
    <row r="128369" ht="14.25" customHeight="1"/>
    <row r="128370" ht="14.25" customHeight="1"/>
    <row r="128371" ht="14.25" customHeight="1"/>
    <row r="128372" ht="14.25" customHeight="1"/>
    <row r="128373" ht="14.25" customHeight="1"/>
    <row r="128374" ht="14.25" customHeight="1"/>
    <row r="128375" ht="14.25" customHeight="1"/>
    <row r="128376" ht="14.25" customHeight="1"/>
    <row r="128377" ht="14.25" customHeight="1"/>
    <row r="128378" ht="14.25" customHeight="1"/>
    <row r="128379" ht="14.25" customHeight="1"/>
    <row r="128380" ht="14.25" customHeight="1"/>
    <row r="128381" ht="14.25" customHeight="1"/>
    <row r="128382" ht="14.25" customHeight="1"/>
    <row r="128383" ht="14.25" customHeight="1"/>
    <row r="128384" ht="14.25" customHeight="1"/>
    <row r="128385" ht="14.25" customHeight="1"/>
    <row r="128386" ht="14.25" customHeight="1"/>
    <row r="128387" ht="14.25" customHeight="1"/>
    <row r="128388" ht="14.25" customHeight="1"/>
    <row r="128389" ht="14.25" customHeight="1"/>
    <row r="128390" ht="14.25" customHeight="1"/>
    <row r="128391" ht="14.25" customHeight="1"/>
    <row r="128392" ht="14.25" customHeight="1"/>
    <row r="128393" ht="14.25" customHeight="1"/>
    <row r="128394" ht="14.25" customHeight="1"/>
    <row r="128395" ht="14.25" customHeight="1"/>
    <row r="128396" ht="14.25" customHeight="1"/>
    <row r="128397" ht="14.25" customHeight="1"/>
    <row r="128398" ht="14.25" customHeight="1"/>
    <row r="128399" ht="14.25" customHeight="1"/>
    <row r="128400" ht="14.25" customHeight="1"/>
    <row r="128401" ht="14.25" customHeight="1"/>
    <row r="128402" ht="14.25" customHeight="1"/>
    <row r="128403" ht="14.25" customHeight="1"/>
    <row r="128404" ht="14.25" customHeight="1"/>
    <row r="128405" ht="14.25" customHeight="1"/>
    <row r="128406" ht="14.25" customHeight="1"/>
    <row r="128407" ht="14.25" customHeight="1"/>
    <row r="128408" ht="14.25" customHeight="1"/>
    <row r="128409" ht="14.25" customHeight="1"/>
    <row r="128410" ht="14.25" customHeight="1"/>
    <row r="128411" ht="14.25" customHeight="1"/>
    <row r="128412" ht="14.25" customHeight="1"/>
    <row r="128413" ht="14.25" customHeight="1"/>
    <row r="128414" ht="14.25" customHeight="1"/>
    <row r="128415" ht="14.25" customHeight="1"/>
    <row r="128416" ht="14.25" customHeight="1"/>
    <row r="128417" ht="14.25" customHeight="1"/>
    <row r="128418" ht="14.25" customHeight="1"/>
    <row r="128419" ht="14.25" customHeight="1"/>
    <row r="128420" ht="14.25" customHeight="1"/>
    <row r="128421" ht="14.25" customHeight="1"/>
    <row r="128422" ht="14.25" customHeight="1"/>
    <row r="128423" ht="14.25" customHeight="1"/>
    <row r="128424" ht="14.25" customHeight="1"/>
    <row r="128425" ht="14.25" customHeight="1"/>
    <row r="128426" ht="14.25" customHeight="1"/>
    <row r="128427" ht="14.25" customHeight="1"/>
    <row r="128428" ht="14.25" customHeight="1"/>
    <row r="128429" ht="14.25" customHeight="1"/>
    <row r="128430" ht="14.25" customHeight="1"/>
    <row r="128431" ht="14.25" customHeight="1"/>
    <row r="128432" ht="14.25" customHeight="1"/>
    <row r="128433" ht="14.25" customHeight="1"/>
    <row r="128434" ht="14.25" customHeight="1"/>
    <row r="128435" ht="14.25" customHeight="1"/>
    <row r="128436" ht="14.25" customHeight="1"/>
    <row r="128437" ht="14.25" customHeight="1"/>
    <row r="128438" ht="14.25" customHeight="1"/>
    <row r="128439" ht="14.25" customHeight="1"/>
    <row r="128440" ht="14.25" customHeight="1"/>
    <row r="128441" ht="14.25" customHeight="1"/>
    <row r="128442" ht="14.25" customHeight="1"/>
    <row r="128443" ht="14.25" customHeight="1"/>
    <row r="128444" ht="14.25" customHeight="1"/>
    <row r="128445" ht="14.25" customHeight="1"/>
    <row r="128446" ht="14.25" customHeight="1"/>
    <row r="128447" ht="14.25" customHeight="1"/>
    <row r="128448" ht="14.25" customHeight="1"/>
    <row r="128449" ht="14.25" customHeight="1"/>
    <row r="128450" ht="14.25" customHeight="1"/>
    <row r="128451" ht="14.25" customHeight="1"/>
    <row r="128452" ht="14.25" customHeight="1"/>
    <row r="128453" ht="14.25" customHeight="1"/>
    <row r="128454" ht="14.25" customHeight="1"/>
    <row r="128455" ht="14.25" customHeight="1"/>
    <row r="128456" ht="14.25" customHeight="1"/>
    <row r="128457" ht="14.25" customHeight="1"/>
    <row r="128458" ht="14.25" customHeight="1"/>
    <row r="128459" ht="14.25" customHeight="1"/>
    <row r="128460" ht="14.25" customHeight="1"/>
    <row r="128461" ht="14.25" customHeight="1"/>
    <row r="128462" ht="14.25" customHeight="1"/>
    <row r="128463" ht="14.25" customHeight="1"/>
    <row r="128464" ht="14.25" customHeight="1"/>
    <row r="128465" ht="14.25" customHeight="1"/>
    <row r="128466" ht="14.25" customHeight="1"/>
    <row r="128467" ht="14.25" customHeight="1"/>
    <row r="128468" ht="14.25" customHeight="1"/>
    <row r="128469" ht="14.25" customHeight="1"/>
    <row r="128470" ht="14.25" customHeight="1"/>
    <row r="128471" ht="14.25" customHeight="1"/>
    <row r="128472" ht="14.25" customHeight="1"/>
    <row r="128473" ht="14.25" customHeight="1"/>
    <row r="128474" ht="14.25" customHeight="1"/>
    <row r="128475" ht="14.25" customHeight="1"/>
    <row r="128476" ht="14.25" customHeight="1"/>
    <row r="128477" ht="14.25" customHeight="1"/>
    <row r="128478" ht="14.25" customHeight="1"/>
    <row r="128479" ht="14.25" customHeight="1"/>
    <row r="128480" ht="14.25" customHeight="1"/>
    <row r="128481" ht="14.25" customHeight="1"/>
    <row r="128482" ht="14.25" customHeight="1"/>
    <row r="128483" ht="14.25" customHeight="1"/>
    <row r="128484" ht="14.25" customHeight="1"/>
    <row r="128485" ht="14.25" customHeight="1"/>
    <row r="128486" ht="14.25" customHeight="1"/>
    <row r="128487" ht="14.25" customHeight="1"/>
    <row r="128488" ht="14.25" customHeight="1"/>
    <row r="128489" ht="14.25" customHeight="1"/>
    <row r="128490" ht="14.25" customHeight="1"/>
    <row r="128491" ht="14.25" customHeight="1"/>
    <row r="128492" ht="14.25" customHeight="1"/>
    <row r="128493" ht="14.25" customHeight="1"/>
    <row r="128494" ht="14.25" customHeight="1"/>
    <row r="128495" ht="14.25" customHeight="1"/>
    <row r="128496" ht="14.25" customHeight="1"/>
    <row r="128497" ht="14.25" customHeight="1"/>
    <row r="128498" ht="14.25" customHeight="1"/>
    <row r="128499" ht="14.25" customHeight="1"/>
    <row r="128500" ht="14.25" customHeight="1"/>
    <row r="128501" ht="14.25" customHeight="1"/>
    <row r="128502" ht="14.25" customHeight="1"/>
    <row r="128503" ht="14.25" customHeight="1"/>
    <row r="128504" ht="14.25" customHeight="1"/>
    <row r="128505" ht="14.25" customHeight="1"/>
    <row r="128506" ht="14.25" customHeight="1"/>
    <row r="128507" ht="14.25" customHeight="1"/>
    <row r="128508" ht="14.25" customHeight="1"/>
    <row r="128509" ht="14.25" customHeight="1"/>
    <row r="128510" ht="14.25" customHeight="1"/>
    <row r="128511" ht="14.25" customHeight="1"/>
    <row r="128512" ht="14.25" customHeight="1"/>
    <row r="128513" ht="14.25" customHeight="1"/>
    <row r="128514" ht="14.25" customHeight="1"/>
    <row r="128515" ht="14.25" customHeight="1"/>
    <row r="128516" ht="14.25" customHeight="1"/>
    <row r="128517" ht="14.25" customHeight="1"/>
    <row r="128518" ht="14.25" customHeight="1"/>
    <row r="128519" ht="14.25" customHeight="1"/>
    <row r="128520" ht="14.25" customHeight="1"/>
    <row r="128521" ht="14.25" customHeight="1"/>
    <row r="128522" ht="14.25" customHeight="1"/>
    <row r="128523" ht="14.25" customHeight="1"/>
    <row r="128524" ht="14.25" customHeight="1"/>
    <row r="128525" ht="14.25" customHeight="1"/>
    <row r="128526" ht="14.25" customHeight="1"/>
    <row r="128527" ht="14.25" customHeight="1"/>
    <row r="128528" ht="14.25" customHeight="1"/>
    <row r="128529" ht="14.25" customHeight="1"/>
    <row r="128530" ht="14.25" customHeight="1"/>
    <row r="128531" ht="14.25" customHeight="1"/>
    <row r="128532" ht="14.25" customHeight="1"/>
    <row r="128533" ht="14.25" customHeight="1"/>
    <row r="128534" ht="14.25" customHeight="1"/>
    <row r="128535" ht="14.25" customHeight="1"/>
    <row r="128536" ht="14.25" customHeight="1"/>
    <row r="128537" ht="14.25" customHeight="1"/>
    <row r="128538" ht="14.25" customHeight="1"/>
    <row r="128539" ht="14.25" customHeight="1"/>
    <row r="128540" ht="14.25" customHeight="1"/>
    <row r="128541" ht="14.25" customHeight="1"/>
    <row r="128542" ht="14.25" customHeight="1"/>
    <row r="128543" ht="14.25" customHeight="1"/>
    <row r="128544" ht="14.25" customHeight="1"/>
    <row r="128545" ht="14.25" customHeight="1"/>
    <row r="128546" ht="14.25" customHeight="1"/>
    <row r="128547" ht="14.25" customHeight="1"/>
    <row r="128548" ht="14.25" customHeight="1"/>
    <row r="128549" ht="14.25" customHeight="1"/>
    <row r="128550" ht="14.25" customHeight="1"/>
    <row r="128551" ht="14.25" customHeight="1"/>
    <row r="128552" ht="14.25" customHeight="1"/>
    <row r="128553" ht="14.25" customHeight="1"/>
    <row r="128554" ht="14.25" customHeight="1"/>
    <row r="128555" ht="14.25" customHeight="1"/>
    <row r="128556" ht="14.25" customHeight="1"/>
    <row r="128557" ht="14.25" customHeight="1"/>
    <row r="128558" ht="14.25" customHeight="1"/>
    <row r="128559" ht="14.25" customHeight="1"/>
    <row r="128560" ht="14.25" customHeight="1"/>
    <row r="128561" ht="14.25" customHeight="1"/>
    <row r="128562" ht="14.25" customHeight="1"/>
    <row r="128563" ht="14.25" customHeight="1"/>
    <row r="128564" ht="14.25" customHeight="1"/>
    <row r="128565" ht="14.25" customHeight="1"/>
    <row r="128566" ht="14.25" customHeight="1"/>
    <row r="128567" ht="14.25" customHeight="1"/>
    <row r="128568" ht="14.25" customHeight="1"/>
    <row r="128569" ht="14.25" customHeight="1"/>
    <row r="128570" ht="14.25" customHeight="1"/>
    <row r="128571" ht="14.25" customHeight="1"/>
    <row r="128572" ht="14.25" customHeight="1"/>
    <row r="128573" ht="14.25" customHeight="1"/>
    <row r="128574" ht="14.25" customHeight="1"/>
    <row r="128575" ht="14.25" customHeight="1"/>
    <row r="128576" ht="14.25" customHeight="1"/>
    <row r="128577" ht="14.25" customHeight="1"/>
    <row r="128578" ht="14.25" customHeight="1"/>
    <row r="128579" ht="14.25" customHeight="1"/>
    <row r="128580" ht="14.25" customHeight="1"/>
    <row r="128581" ht="14.25" customHeight="1"/>
    <row r="128582" ht="14.25" customHeight="1"/>
    <row r="128583" ht="14.25" customHeight="1"/>
    <row r="128584" ht="14.25" customHeight="1"/>
    <row r="128585" ht="14.25" customHeight="1"/>
    <row r="128586" ht="14.25" customHeight="1"/>
    <row r="128587" ht="14.25" customHeight="1"/>
    <row r="128588" ht="14.25" customHeight="1"/>
    <row r="128589" ht="14.25" customHeight="1"/>
    <row r="128590" ht="14.25" customHeight="1"/>
    <row r="128591" ht="14.25" customHeight="1"/>
    <row r="128592" ht="14.25" customHeight="1"/>
    <row r="128593" ht="14.25" customHeight="1"/>
    <row r="128594" ht="14.25" customHeight="1"/>
    <row r="128595" ht="14.25" customHeight="1"/>
    <row r="128596" ht="14.25" customHeight="1"/>
    <row r="128597" ht="14.25" customHeight="1"/>
    <row r="128598" ht="14.25" customHeight="1"/>
    <row r="128599" ht="14.25" customHeight="1"/>
    <row r="128600" ht="14.25" customHeight="1"/>
    <row r="128601" ht="14.25" customHeight="1"/>
    <row r="128602" ht="14.25" customHeight="1"/>
    <row r="128603" ht="14.25" customHeight="1"/>
    <row r="128604" ht="14.25" customHeight="1"/>
    <row r="128605" ht="14.25" customHeight="1"/>
    <row r="128606" ht="14.25" customHeight="1"/>
    <row r="128607" ht="14.25" customHeight="1"/>
    <row r="128608" ht="14.25" customHeight="1"/>
    <row r="128609" ht="14.25" customHeight="1"/>
    <row r="128610" ht="14.25" customHeight="1"/>
    <row r="128611" ht="14.25" customHeight="1"/>
    <row r="128612" ht="14.25" customHeight="1"/>
    <row r="128613" ht="14.25" customHeight="1"/>
    <row r="128614" ht="14.25" customHeight="1"/>
    <row r="128615" ht="14.25" customHeight="1"/>
    <row r="128616" ht="14.25" customHeight="1"/>
    <row r="128617" ht="14.25" customHeight="1"/>
    <row r="128618" ht="14.25" customHeight="1"/>
    <row r="128619" ht="14.25" customHeight="1"/>
    <row r="128620" ht="14.25" customHeight="1"/>
    <row r="128621" ht="14.25" customHeight="1"/>
    <row r="128622" ht="14.25" customHeight="1"/>
    <row r="128623" ht="14.25" customHeight="1"/>
    <row r="128624" ht="14.25" customHeight="1"/>
    <row r="128625" ht="14.25" customHeight="1"/>
    <row r="128626" ht="14.25" customHeight="1"/>
    <row r="128627" ht="14.25" customHeight="1"/>
    <row r="128628" ht="14.25" customHeight="1"/>
    <row r="128629" ht="14.25" customHeight="1"/>
    <row r="128630" ht="14.25" customHeight="1"/>
    <row r="128631" ht="14.25" customHeight="1"/>
    <row r="128632" ht="14.25" customHeight="1"/>
    <row r="128633" ht="14.25" customHeight="1"/>
    <row r="128634" ht="14.25" customHeight="1"/>
    <row r="128635" ht="14.25" customHeight="1"/>
    <row r="128636" ht="14.25" customHeight="1"/>
    <row r="128637" ht="14.25" customHeight="1"/>
    <row r="128638" ht="14.25" customHeight="1"/>
    <row r="128639" ht="14.25" customHeight="1"/>
    <row r="128640" ht="14.25" customHeight="1"/>
    <row r="128641" ht="14.25" customHeight="1"/>
    <row r="128642" ht="14.25" customHeight="1"/>
    <row r="128643" ht="14.25" customHeight="1"/>
    <row r="128644" ht="14.25" customHeight="1"/>
    <row r="128645" ht="14.25" customHeight="1"/>
    <row r="128646" ht="14.25" customHeight="1"/>
    <row r="128647" ht="14.25" customHeight="1"/>
    <row r="128648" ht="14.25" customHeight="1"/>
    <row r="128649" ht="14.25" customHeight="1"/>
    <row r="128650" ht="14.25" customHeight="1"/>
    <row r="128651" ht="14.25" customHeight="1"/>
    <row r="128652" ht="14.25" customHeight="1"/>
    <row r="128653" ht="14.25" customHeight="1"/>
    <row r="128654" ht="14.25" customHeight="1"/>
    <row r="128655" ht="14.25" customHeight="1"/>
    <row r="128656" ht="14.25" customHeight="1"/>
    <row r="128657" ht="14.25" customHeight="1"/>
    <row r="128658" ht="14.25" customHeight="1"/>
    <row r="128659" ht="14.25" customHeight="1"/>
    <row r="128660" ht="14.25" customHeight="1"/>
    <row r="128661" ht="14.25" customHeight="1"/>
    <row r="128662" ht="14.25" customHeight="1"/>
    <row r="128663" ht="14.25" customHeight="1"/>
    <row r="128664" ht="14.25" customHeight="1"/>
    <row r="128665" ht="14.25" customHeight="1"/>
    <row r="128666" ht="14.25" customHeight="1"/>
    <row r="128667" ht="14.25" customHeight="1"/>
    <row r="128668" ht="14.25" customHeight="1"/>
    <row r="128669" ht="14.25" customHeight="1"/>
    <row r="128670" ht="14.25" customHeight="1"/>
    <row r="128671" ht="14.25" customHeight="1"/>
    <row r="128672" ht="14.25" customHeight="1"/>
    <row r="128673" ht="14.25" customHeight="1"/>
    <row r="128674" ht="14.25" customHeight="1"/>
    <row r="128675" ht="14.25" customHeight="1"/>
    <row r="128676" ht="14.25" customHeight="1"/>
    <row r="128677" ht="14.25" customHeight="1"/>
    <row r="128678" ht="14.25" customHeight="1"/>
    <row r="128679" ht="14.25" customHeight="1"/>
    <row r="128680" ht="14.25" customHeight="1"/>
    <row r="128681" ht="14.25" customHeight="1"/>
    <row r="128682" ht="14.25" customHeight="1"/>
    <row r="128683" ht="14.25" customHeight="1"/>
    <row r="128684" ht="14.25" customHeight="1"/>
    <row r="128685" ht="14.25" customHeight="1"/>
    <row r="128686" ht="14.25" customHeight="1"/>
    <row r="128687" ht="14.25" customHeight="1"/>
    <row r="128688" ht="14.25" customHeight="1"/>
    <row r="128689" ht="14.25" customHeight="1"/>
    <row r="128690" ht="14.25" customHeight="1"/>
    <row r="128691" ht="14.25" customHeight="1"/>
    <row r="128692" ht="14.25" customHeight="1"/>
    <row r="128693" ht="14.25" customHeight="1"/>
    <row r="128694" ht="14.25" customHeight="1"/>
    <row r="128695" ht="14.25" customHeight="1"/>
    <row r="128696" ht="14.25" customHeight="1"/>
    <row r="128697" ht="14.25" customHeight="1"/>
    <row r="128698" ht="14.25" customHeight="1"/>
    <row r="128699" ht="14.25" customHeight="1"/>
    <row r="128700" ht="14.25" customHeight="1"/>
    <row r="128701" ht="14.25" customHeight="1"/>
    <row r="128702" ht="14.25" customHeight="1"/>
    <row r="128703" ht="14.25" customHeight="1"/>
    <row r="128704" ht="14.25" customHeight="1"/>
    <row r="128705" ht="14.25" customHeight="1"/>
    <row r="128706" ht="14.25" customHeight="1"/>
    <row r="128707" ht="14.25" customHeight="1"/>
    <row r="128708" ht="14.25" customHeight="1"/>
    <row r="128709" ht="14.25" customHeight="1"/>
    <row r="128710" ht="14.25" customHeight="1"/>
    <row r="128711" ht="14.25" customHeight="1"/>
    <row r="128712" ht="14.25" customHeight="1"/>
    <row r="128713" ht="14.25" customHeight="1"/>
    <row r="128714" ht="14.25" customHeight="1"/>
    <row r="128715" ht="14.25" customHeight="1"/>
    <row r="128716" ht="14.25" customHeight="1"/>
    <row r="128717" ht="14.25" customHeight="1"/>
    <row r="128718" ht="14.25" customHeight="1"/>
    <row r="128719" ht="14.25" customHeight="1"/>
    <row r="128720" ht="14.25" customHeight="1"/>
    <row r="128721" ht="14.25" customHeight="1"/>
    <row r="128722" ht="14.25" customHeight="1"/>
    <row r="128723" ht="14.25" customHeight="1"/>
    <row r="128724" ht="14.25" customHeight="1"/>
    <row r="128725" ht="14.25" customHeight="1"/>
    <row r="128726" ht="14.25" customHeight="1"/>
    <row r="128727" ht="14.25" customHeight="1"/>
    <row r="128728" ht="14.25" customHeight="1"/>
    <row r="128729" ht="14.25" customHeight="1"/>
    <row r="128730" ht="14.25" customHeight="1"/>
    <row r="128731" ht="14.25" customHeight="1"/>
    <row r="128732" ht="14.25" customHeight="1"/>
    <row r="128733" ht="14.25" customHeight="1"/>
    <row r="128734" ht="14.25" customHeight="1"/>
    <row r="128735" ht="14.25" customHeight="1"/>
    <row r="128736" ht="14.25" customHeight="1"/>
    <row r="128737" ht="14.25" customHeight="1"/>
    <row r="128738" ht="14.25" customHeight="1"/>
    <row r="128739" ht="14.25" customHeight="1"/>
    <row r="128740" ht="14.25" customHeight="1"/>
    <row r="128741" ht="14.25" customHeight="1"/>
    <row r="128742" ht="14.25" customHeight="1"/>
    <row r="128743" ht="14.25" customHeight="1"/>
    <row r="128744" ht="14.25" customHeight="1"/>
    <row r="128745" ht="14.25" customHeight="1"/>
    <row r="128746" ht="14.25" customHeight="1"/>
    <row r="128747" ht="14.25" customHeight="1"/>
    <row r="128748" ht="14.25" customHeight="1"/>
    <row r="128749" ht="14.25" customHeight="1"/>
    <row r="128750" ht="14.25" customHeight="1"/>
    <row r="128751" ht="14.25" customHeight="1"/>
    <row r="128752" ht="14.25" customHeight="1"/>
    <row r="128753" ht="14.25" customHeight="1"/>
    <row r="128754" ht="14.25" customHeight="1"/>
    <row r="128755" ht="14.25" customHeight="1"/>
    <row r="128756" ht="14.25" customHeight="1"/>
    <row r="128757" ht="14.25" customHeight="1"/>
    <row r="128758" ht="14.25" customHeight="1"/>
    <row r="128759" ht="14.25" customHeight="1"/>
    <row r="128760" ht="14.25" customHeight="1"/>
    <row r="128761" ht="14.25" customHeight="1"/>
    <row r="128762" ht="14.25" customHeight="1"/>
    <row r="128763" ht="14.25" customHeight="1"/>
    <row r="128764" ht="14.25" customHeight="1"/>
    <row r="128765" ht="14.25" customHeight="1"/>
    <row r="128766" ht="14.25" customHeight="1"/>
    <row r="128767" ht="14.25" customHeight="1"/>
    <row r="128768" ht="14.25" customHeight="1"/>
    <row r="128769" ht="14.25" customHeight="1"/>
    <row r="128770" ht="14.25" customHeight="1"/>
    <row r="128771" ht="14.25" customHeight="1"/>
    <row r="128772" ht="14.25" customHeight="1"/>
    <row r="128773" ht="14.25" customHeight="1"/>
    <row r="128774" ht="14.25" customHeight="1"/>
    <row r="128775" ht="14.25" customHeight="1"/>
    <row r="128776" ht="14.25" customHeight="1"/>
    <row r="128777" ht="14.25" customHeight="1"/>
    <row r="128778" ht="14.25" customHeight="1"/>
    <row r="128779" ht="14.25" customHeight="1"/>
    <row r="128780" ht="14.25" customHeight="1"/>
    <row r="128781" ht="14.25" customHeight="1"/>
    <row r="128782" ht="14.25" customHeight="1"/>
    <row r="128783" ht="14.25" customHeight="1"/>
    <row r="128784" ht="14.25" customHeight="1"/>
    <row r="128785" ht="14.25" customHeight="1"/>
    <row r="128786" ht="14.25" customHeight="1"/>
    <row r="128787" ht="14.25" customHeight="1"/>
    <row r="128788" ht="14.25" customHeight="1"/>
    <row r="128789" ht="14.25" customHeight="1"/>
    <row r="128790" ht="14.25" customHeight="1"/>
    <row r="128791" ht="14.25" customHeight="1"/>
    <row r="128792" ht="14.25" customHeight="1"/>
    <row r="128793" ht="14.25" customHeight="1"/>
    <row r="128794" ht="14.25" customHeight="1"/>
    <row r="128795" ht="14.25" customHeight="1"/>
    <row r="128796" ht="14.25" customHeight="1"/>
    <row r="128797" ht="14.25" customHeight="1"/>
    <row r="128798" ht="14.25" customHeight="1"/>
    <row r="128799" ht="14.25" customHeight="1"/>
    <row r="128800" ht="14.25" customHeight="1"/>
    <row r="128801" ht="14.25" customHeight="1"/>
    <row r="128802" ht="14.25" customHeight="1"/>
    <row r="128803" ht="14.25" customHeight="1"/>
    <row r="128804" ht="14.25" customHeight="1"/>
    <row r="128805" ht="14.25" customHeight="1"/>
    <row r="128806" ht="14.25" customHeight="1"/>
    <row r="128807" ht="14.25" customHeight="1"/>
    <row r="128808" ht="14.25" customHeight="1"/>
    <row r="128809" ht="14.25" customHeight="1"/>
    <row r="128810" ht="14.25" customHeight="1"/>
    <row r="128811" ht="14.25" customHeight="1"/>
    <row r="128812" ht="14.25" customHeight="1"/>
    <row r="128813" ht="14.25" customHeight="1"/>
    <row r="128814" ht="14.25" customHeight="1"/>
    <row r="128815" ht="14.25" customHeight="1"/>
    <row r="128816" ht="14.25" customHeight="1"/>
    <row r="128817" ht="14.25" customHeight="1"/>
    <row r="128818" ht="14.25" customHeight="1"/>
    <row r="128819" ht="14.25" customHeight="1"/>
    <row r="128820" ht="14.25" customHeight="1"/>
    <row r="128821" ht="14.25" customHeight="1"/>
    <row r="128822" ht="14.25" customHeight="1"/>
    <row r="128823" ht="14.25" customHeight="1"/>
    <row r="128824" ht="14.25" customHeight="1"/>
    <row r="128825" ht="14.25" customHeight="1"/>
    <row r="128826" ht="14.25" customHeight="1"/>
    <row r="128827" ht="14.25" customHeight="1"/>
    <row r="128828" ht="14.25" customHeight="1"/>
    <row r="128829" ht="14.25" customHeight="1"/>
    <row r="128830" ht="14.25" customHeight="1"/>
    <row r="128831" ht="14.25" customHeight="1"/>
    <row r="128832" ht="14.25" customHeight="1"/>
    <row r="128833" ht="14.25" customHeight="1"/>
    <row r="128834" ht="14.25" customHeight="1"/>
    <row r="128835" ht="14.25" customHeight="1"/>
    <row r="128836" ht="14.25" customHeight="1"/>
    <row r="128837" ht="14.25" customHeight="1"/>
    <row r="128838" ht="14.25" customHeight="1"/>
    <row r="128839" ht="14.25" customHeight="1"/>
    <row r="128840" ht="14.25" customHeight="1"/>
    <row r="128841" ht="14.25" customHeight="1"/>
    <row r="128842" ht="14.25" customHeight="1"/>
    <row r="128843" ht="14.25" customHeight="1"/>
    <row r="128844" ht="14.25" customHeight="1"/>
    <row r="128845" ht="14.25" customHeight="1"/>
    <row r="128846" ht="14.25" customHeight="1"/>
    <row r="128847" ht="14.25" customHeight="1"/>
    <row r="128848" ht="14.25" customHeight="1"/>
    <row r="128849" ht="14.25" customHeight="1"/>
    <row r="128850" ht="14.25" customHeight="1"/>
    <row r="128851" ht="14.25" customHeight="1"/>
    <row r="128852" ht="14.25" customHeight="1"/>
    <row r="128853" ht="14.25" customHeight="1"/>
    <row r="128854" ht="14.25" customHeight="1"/>
    <row r="128855" ht="14.25" customHeight="1"/>
    <row r="128856" ht="14.25" customHeight="1"/>
    <row r="128857" ht="14.25" customHeight="1"/>
    <row r="128858" ht="14.25" customHeight="1"/>
    <row r="128859" ht="14.25" customHeight="1"/>
    <row r="128860" ht="14.25" customHeight="1"/>
    <row r="128861" ht="14.25" customHeight="1"/>
    <row r="128862" ht="14.25" customHeight="1"/>
    <row r="128863" ht="14.25" customHeight="1"/>
    <row r="128864" ht="14.25" customHeight="1"/>
    <row r="128865" ht="14.25" customHeight="1"/>
    <row r="128866" ht="14.25" customHeight="1"/>
    <row r="128867" ht="14.25" customHeight="1"/>
    <row r="128868" ht="14.25" customHeight="1"/>
    <row r="128869" ht="14.25" customHeight="1"/>
    <row r="128870" ht="14.25" customHeight="1"/>
    <row r="128871" ht="14.25" customHeight="1"/>
    <row r="128872" ht="14.25" customHeight="1"/>
    <row r="128873" ht="14.25" customHeight="1"/>
    <row r="128874" ht="14.25" customHeight="1"/>
    <row r="128875" ht="14.25" customHeight="1"/>
    <row r="128876" ht="14.25" customHeight="1"/>
    <row r="128877" ht="14.25" customHeight="1"/>
    <row r="128878" ht="14.25" customHeight="1"/>
    <row r="128879" ht="14.25" customHeight="1"/>
    <row r="128880" ht="14.25" customHeight="1"/>
    <row r="128881" ht="14.25" customHeight="1"/>
    <row r="128882" ht="14.25" customHeight="1"/>
    <row r="128883" ht="14.25" customHeight="1"/>
    <row r="128884" ht="14.25" customHeight="1"/>
    <row r="128885" ht="14.25" customHeight="1"/>
    <row r="128886" ht="14.25" customHeight="1"/>
    <row r="128887" ht="14.25" customHeight="1"/>
    <row r="128888" ht="14.25" customHeight="1"/>
    <row r="128889" ht="14.25" customHeight="1"/>
    <row r="128890" ht="14.25" customHeight="1"/>
    <row r="128891" ht="14.25" customHeight="1"/>
    <row r="128892" ht="14.25" customHeight="1"/>
    <row r="128893" ht="14.25" customHeight="1"/>
    <row r="128894" ht="14.25" customHeight="1"/>
    <row r="128895" ht="14.25" customHeight="1"/>
    <row r="128896" ht="14.25" customHeight="1"/>
    <row r="128897" ht="14.25" customHeight="1"/>
    <row r="128898" ht="14.25" customHeight="1"/>
    <row r="128899" ht="14.25" customHeight="1"/>
    <row r="128900" ht="14.25" customHeight="1"/>
    <row r="128901" ht="14.25" customHeight="1"/>
    <row r="128902" ht="14.25" customHeight="1"/>
    <row r="128903" ht="14.25" customHeight="1"/>
    <row r="128904" ht="14.25" customHeight="1"/>
    <row r="128905" ht="14.25" customHeight="1"/>
    <row r="128906" ht="14.25" customHeight="1"/>
    <row r="128907" ht="14.25" customHeight="1"/>
    <row r="128908" ht="14.25" customHeight="1"/>
    <row r="128909" ht="14.25" customHeight="1"/>
    <row r="128910" ht="14.25" customHeight="1"/>
    <row r="128911" ht="14.25" customHeight="1"/>
    <row r="128912" ht="14.25" customHeight="1"/>
    <row r="128913" ht="14.25" customHeight="1"/>
    <row r="128914" ht="14.25" customHeight="1"/>
    <row r="128915" ht="14.25" customHeight="1"/>
    <row r="128916" ht="14.25" customHeight="1"/>
    <row r="128917" ht="14.25" customHeight="1"/>
    <row r="128918" ht="14.25" customHeight="1"/>
    <row r="128919" ht="14.25" customHeight="1"/>
    <row r="128920" ht="14.25" customHeight="1"/>
    <row r="128921" ht="14.25" customHeight="1"/>
    <row r="128922" ht="14.25" customHeight="1"/>
    <row r="128923" ht="14.25" customHeight="1"/>
    <row r="128924" ht="14.25" customHeight="1"/>
    <row r="128925" ht="14.25" customHeight="1"/>
    <row r="128926" ht="14.25" customHeight="1"/>
    <row r="128927" ht="14.25" customHeight="1"/>
    <row r="128928" ht="14.25" customHeight="1"/>
    <row r="128929" ht="14.25" customHeight="1"/>
    <row r="128930" ht="14.25" customHeight="1"/>
    <row r="128931" ht="14.25" customHeight="1"/>
    <row r="128932" ht="14.25" customHeight="1"/>
    <row r="128933" ht="14.25" customHeight="1"/>
    <row r="128934" ht="14.25" customHeight="1"/>
    <row r="128935" ht="14.25" customHeight="1"/>
    <row r="128936" ht="14.25" customHeight="1"/>
    <row r="128937" ht="14.25" customHeight="1"/>
    <row r="128938" ht="14.25" customHeight="1"/>
    <row r="128939" ht="14.25" customHeight="1"/>
    <row r="128940" ht="14.25" customHeight="1"/>
    <row r="128941" ht="14.25" customHeight="1"/>
    <row r="128942" ht="14.25" customHeight="1"/>
    <row r="128943" ht="14.25" customHeight="1"/>
    <row r="128944" ht="14.25" customHeight="1"/>
    <row r="128945" ht="14.25" customHeight="1"/>
    <row r="128946" ht="14.25" customHeight="1"/>
    <row r="128947" ht="14.25" customHeight="1"/>
    <row r="128948" ht="14.25" customHeight="1"/>
    <row r="128949" ht="14.25" customHeight="1"/>
    <row r="128950" ht="14.25" customHeight="1"/>
    <row r="128951" ht="14.25" customHeight="1"/>
    <row r="128952" ht="14.25" customHeight="1"/>
    <row r="128953" ht="14.25" customHeight="1"/>
    <row r="128954" ht="14.25" customHeight="1"/>
    <row r="128955" ht="14.25" customHeight="1"/>
    <row r="128956" ht="14.25" customHeight="1"/>
    <row r="128957" ht="14.25" customHeight="1"/>
    <row r="128958" ht="14.25" customHeight="1"/>
    <row r="128959" ht="14.25" customHeight="1"/>
    <row r="128960" ht="14.25" customHeight="1"/>
    <row r="128961" ht="14.25" customHeight="1"/>
    <row r="128962" ht="14.25" customHeight="1"/>
    <row r="128963" ht="14.25" customHeight="1"/>
    <row r="128964" ht="14.25" customHeight="1"/>
    <row r="128965" ht="14.25" customHeight="1"/>
    <row r="128966" ht="14.25" customHeight="1"/>
    <row r="128967" ht="14.25" customHeight="1"/>
    <row r="128968" ht="14.25" customHeight="1"/>
    <row r="128969" ht="14.25" customHeight="1"/>
    <row r="128970" ht="14.25" customHeight="1"/>
    <row r="128971" ht="14.25" customHeight="1"/>
    <row r="128972" ht="14.25" customHeight="1"/>
    <row r="128973" ht="14.25" customHeight="1"/>
    <row r="128974" ht="14.25" customHeight="1"/>
    <row r="128975" ht="14.25" customHeight="1"/>
    <row r="128976" ht="14.25" customHeight="1"/>
    <row r="128977" ht="14.25" customHeight="1"/>
    <row r="128978" ht="14.25" customHeight="1"/>
    <row r="128979" ht="14.25" customHeight="1"/>
    <row r="128980" ht="14.25" customHeight="1"/>
    <row r="128981" ht="14.25" customHeight="1"/>
    <row r="128982" ht="14.25" customHeight="1"/>
    <row r="128983" ht="14.25" customHeight="1"/>
    <row r="128984" ht="14.25" customHeight="1"/>
    <row r="128985" ht="14.25" customHeight="1"/>
    <row r="128986" ht="14.25" customHeight="1"/>
    <row r="128987" ht="14.25" customHeight="1"/>
    <row r="128988" ht="14.25" customHeight="1"/>
    <row r="128989" ht="14.25" customHeight="1"/>
    <row r="128990" ht="14.25" customHeight="1"/>
    <row r="128991" ht="14.25" customHeight="1"/>
    <row r="128992" ht="14.25" customHeight="1"/>
    <row r="128993" ht="14.25" customHeight="1"/>
    <row r="128994" ht="14.25" customHeight="1"/>
    <row r="128995" ht="14.25" customHeight="1"/>
    <row r="128996" ht="14.25" customHeight="1"/>
    <row r="128997" ht="14.25" customHeight="1"/>
    <row r="128998" ht="14.25" customHeight="1"/>
    <row r="128999" ht="14.25" customHeight="1"/>
    <row r="129000" ht="14.25" customHeight="1"/>
    <row r="129001" ht="14.25" customHeight="1"/>
    <row r="129002" ht="14.25" customHeight="1"/>
    <row r="129003" ht="14.25" customHeight="1"/>
    <row r="129004" ht="14.25" customHeight="1"/>
    <row r="129005" ht="14.25" customHeight="1"/>
    <row r="129006" ht="14.25" customHeight="1"/>
    <row r="129007" ht="14.25" customHeight="1"/>
    <row r="129008" ht="14.25" customHeight="1"/>
    <row r="129009" ht="14.25" customHeight="1"/>
    <row r="129010" ht="14.25" customHeight="1"/>
    <row r="129011" ht="14.25" customHeight="1"/>
    <row r="129012" ht="14.25" customHeight="1"/>
    <row r="129013" ht="14.25" customHeight="1"/>
    <row r="129014" ht="14.25" customHeight="1"/>
    <row r="129015" ht="14.25" customHeight="1"/>
    <row r="129016" ht="14.25" customHeight="1"/>
    <row r="129017" ht="14.25" customHeight="1"/>
    <row r="129018" ht="14.25" customHeight="1"/>
    <row r="129019" ht="14.25" customHeight="1"/>
    <row r="129020" ht="14.25" customHeight="1"/>
    <row r="129021" ht="14.25" customHeight="1"/>
    <row r="129022" ht="14.25" customHeight="1"/>
    <row r="129023" ht="14.25" customHeight="1"/>
    <row r="129024" ht="14.25" customHeight="1"/>
    <row r="129025" ht="14.25" customHeight="1"/>
    <row r="129026" ht="14.25" customHeight="1"/>
    <row r="129027" ht="14.25" customHeight="1"/>
    <row r="129028" ht="14.25" customHeight="1"/>
    <row r="129029" ht="14.25" customHeight="1"/>
    <row r="129030" ht="14.25" customHeight="1"/>
    <row r="129031" ht="14.25" customHeight="1"/>
    <row r="129032" ht="14.25" customHeight="1"/>
    <row r="129033" ht="14.25" customHeight="1"/>
    <row r="129034" ht="14.25" customHeight="1"/>
    <row r="129035" ht="14.25" customHeight="1"/>
    <row r="129036" ht="14.25" customHeight="1"/>
    <row r="129037" ht="14.25" customHeight="1"/>
    <row r="129038" ht="14.25" customHeight="1"/>
    <row r="129039" ht="14.25" customHeight="1"/>
    <row r="129040" ht="14.25" customHeight="1"/>
    <row r="129041" ht="14.25" customHeight="1"/>
    <row r="129042" ht="14.25" customHeight="1"/>
    <row r="129043" ht="14.25" customHeight="1"/>
    <row r="129044" ht="14.25" customHeight="1"/>
    <row r="129045" ht="14.25" customHeight="1"/>
    <row r="129046" ht="14.25" customHeight="1"/>
    <row r="129047" ht="14.25" customHeight="1"/>
    <row r="129048" ht="14.25" customHeight="1"/>
    <row r="129049" ht="14.25" customHeight="1"/>
    <row r="129050" ht="14.25" customHeight="1"/>
    <row r="129051" ht="14.25" customHeight="1"/>
    <row r="129052" ht="14.25" customHeight="1"/>
    <row r="129053" ht="14.25" customHeight="1"/>
    <row r="129054" ht="14.25" customHeight="1"/>
    <row r="129055" ht="14.25" customHeight="1"/>
    <row r="129056" ht="14.25" customHeight="1"/>
    <row r="129057" ht="14.25" customHeight="1"/>
    <row r="129058" ht="14.25" customHeight="1"/>
    <row r="129059" ht="14.25" customHeight="1"/>
    <row r="129060" ht="14.25" customHeight="1"/>
    <row r="129061" ht="14.25" customHeight="1"/>
    <row r="129062" ht="14.25" customHeight="1"/>
    <row r="129063" ht="14.25" customHeight="1"/>
    <row r="129064" ht="14.25" customHeight="1"/>
    <row r="129065" ht="14.25" customHeight="1"/>
    <row r="129066" ht="14.25" customHeight="1"/>
    <row r="129067" ht="14.25" customHeight="1"/>
    <row r="129068" ht="14.25" customHeight="1"/>
    <row r="129069" ht="14.25" customHeight="1"/>
    <row r="129070" ht="14.25" customHeight="1"/>
    <row r="129071" ht="14.25" customHeight="1"/>
    <row r="129072" ht="14.25" customHeight="1"/>
    <row r="129073" ht="14.25" customHeight="1"/>
    <row r="129074" ht="14.25" customHeight="1"/>
    <row r="129075" ht="14.25" customHeight="1"/>
    <row r="129076" ht="14.25" customHeight="1"/>
    <row r="129077" ht="14.25" customHeight="1"/>
    <row r="129078" ht="14.25" customHeight="1"/>
    <row r="129079" ht="14.25" customHeight="1"/>
    <row r="129080" ht="14.25" customHeight="1"/>
    <row r="129081" ht="14.25" customHeight="1"/>
    <row r="129082" ht="14.25" customHeight="1"/>
    <row r="129083" ht="14.25" customHeight="1"/>
    <row r="129084" ht="14.25" customHeight="1"/>
    <row r="129085" ht="14.25" customHeight="1"/>
    <row r="129086" ht="14.25" customHeight="1"/>
    <row r="129087" ht="14.25" customHeight="1"/>
    <row r="129088" ht="14.25" customHeight="1"/>
    <row r="129089" ht="14.25" customHeight="1"/>
    <row r="129090" ht="14.25" customHeight="1"/>
    <row r="129091" ht="14.25" customHeight="1"/>
    <row r="129092" ht="14.25" customHeight="1"/>
    <row r="129093" ht="14.25" customHeight="1"/>
    <row r="129094" ht="14.25" customHeight="1"/>
    <row r="129095" ht="14.25" customHeight="1"/>
    <row r="129096" ht="14.25" customHeight="1"/>
    <row r="129097" ht="14.25" customHeight="1"/>
    <row r="129098" ht="14.25" customHeight="1"/>
    <row r="129099" ht="14.25" customHeight="1"/>
    <row r="129100" ht="14.25" customHeight="1"/>
    <row r="129101" ht="14.25" customHeight="1"/>
    <row r="129102" ht="14.25" customHeight="1"/>
    <row r="129103" ht="14.25" customHeight="1"/>
    <row r="129104" ht="14.25" customHeight="1"/>
    <row r="129105" ht="14.25" customHeight="1"/>
    <row r="129106" ht="14.25" customHeight="1"/>
    <row r="129107" ht="14.25" customHeight="1"/>
    <row r="129108" ht="14.25" customHeight="1"/>
    <row r="129109" ht="14.25" customHeight="1"/>
    <row r="129110" ht="14.25" customHeight="1"/>
    <row r="129111" ht="14.25" customHeight="1"/>
    <row r="129112" ht="14.25" customHeight="1"/>
    <row r="129113" ht="14.25" customHeight="1"/>
    <row r="129114" ht="14.25" customHeight="1"/>
    <row r="129115" ht="14.25" customHeight="1"/>
    <row r="129116" ht="14.25" customHeight="1"/>
    <row r="129117" ht="14.25" customHeight="1"/>
    <row r="129118" ht="14.25" customHeight="1"/>
    <row r="129119" ht="14.25" customHeight="1"/>
    <row r="129120" ht="14.25" customHeight="1"/>
    <row r="129121" ht="14.25" customHeight="1"/>
    <row r="129122" ht="14.25" customHeight="1"/>
    <row r="129123" ht="14.25" customHeight="1"/>
    <row r="129124" ht="14.25" customHeight="1"/>
    <row r="129125" ht="14.25" customHeight="1"/>
    <row r="129126" ht="14.25" customHeight="1"/>
    <row r="129127" ht="14.25" customHeight="1"/>
    <row r="129128" ht="14.25" customHeight="1"/>
    <row r="129129" ht="14.25" customHeight="1"/>
    <row r="129130" ht="14.25" customHeight="1"/>
    <row r="129131" ht="14.25" customHeight="1"/>
    <row r="129132" ht="14.25" customHeight="1"/>
    <row r="129133" ht="14.25" customHeight="1"/>
    <row r="129134" ht="14.25" customHeight="1"/>
    <row r="129135" ht="14.25" customHeight="1"/>
    <row r="129136" ht="14.25" customHeight="1"/>
    <row r="129137" ht="14.25" customHeight="1"/>
    <row r="129138" ht="14.25" customHeight="1"/>
    <row r="129139" ht="14.25" customHeight="1"/>
    <row r="129140" ht="14.25" customHeight="1"/>
    <row r="129141" ht="14.25" customHeight="1"/>
    <row r="129142" ht="14.25" customHeight="1"/>
    <row r="129143" ht="14.25" customHeight="1"/>
    <row r="129144" ht="14.25" customHeight="1"/>
    <row r="129145" ht="14.25" customHeight="1"/>
    <row r="129146" ht="14.25" customHeight="1"/>
    <row r="129147" ht="14.25" customHeight="1"/>
    <row r="129148" ht="14.25" customHeight="1"/>
    <row r="129149" ht="14.25" customHeight="1"/>
    <row r="129150" ht="14.25" customHeight="1"/>
    <row r="129151" ht="14.25" customHeight="1"/>
    <row r="129152" ht="14.25" customHeight="1"/>
    <row r="129153" ht="14.25" customHeight="1"/>
    <row r="129154" ht="14.25" customHeight="1"/>
    <row r="129155" ht="14.25" customHeight="1"/>
    <row r="129156" ht="14.25" customHeight="1"/>
    <row r="129157" ht="14.25" customHeight="1"/>
    <row r="129158" ht="14.25" customHeight="1"/>
    <row r="129159" ht="14.25" customHeight="1"/>
    <row r="129160" ht="14.25" customHeight="1"/>
    <row r="129161" ht="14.25" customHeight="1"/>
    <row r="129162" ht="14.25" customHeight="1"/>
    <row r="129163" ht="14.25" customHeight="1"/>
    <row r="129164" ht="14.25" customHeight="1"/>
    <row r="129165" ht="14.25" customHeight="1"/>
    <row r="129166" ht="14.25" customHeight="1"/>
    <row r="129167" ht="14.25" customHeight="1"/>
    <row r="129168" ht="14.25" customHeight="1"/>
    <row r="129169" ht="14.25" customHeight="1"/>
    <row r="129170" ht="14.25" customHeight="1"/>
    <row r="129171" ht="14.25" customHeight="1"/>
    <row r="129172" ht="14.25" customHeight="1"/>
    <row r="129173" ht="14.25" customHeight="1"/>
    <row r="129174" ht="14.25" customHeight="1"/>
    <row r="129175" ht="14.25" customHeight="1"/>
    <row r="129176" ht="14.25" customHeight="1"/>
    <row r="129177" ht="14.25" customHeight="1"/>
    <row r="129178" ht="14.25" customHeight="1"/>
    <row r="129179" ht="14.25" customHeight="1"/>
    <row r="129180" ht="14.25" customHeight="1"/>
    <row r="129181" ht="14.25" customHeight="1"/>
    <row r="129182" ht="14.25" customHeight="1"/>
    <row r="129183" ht="14.25" customHeight="1"/>
    <row r="129184" ht="14.25" customHeight="1"/>
    <row r="129185" ht="14.25" customHeight="1"/>
    <row r="129186" ht="14.25" customHeight="1"/>
    <row r="129187" ht="14.25" customHeight="1"/>
    <row r="129188" ht="14.25" customHeight="1"/>
    <row r="129189" ht="14.25" customHeight="1"/>
    <row r="129190" ht="14.25" customHeight="1"/>
    <row r="129191" ht="14.25" customHeight="1"/>
    <row r="129192" ht="14.25" customHeight="1"/>
    <row r="129193" ht="14.25" customHeight="1"/>
    <row r="129194" ht="14.25" customHeight="1"/>
    <row r="129195" ht="14.25" customHeight="1"/>
    <row r="129196" ht="14.25" customHeight="1"/>
    <row r="129197" ht="14.25" customHeight="1"/>
    <row r="129198" ht="14.25" customHeight="1"/>
    <row r="129199" ht="14.25" customHeight="1"/>
    <row r="129200" ht="14.25" customHeight="1"/>
    <row r="129201" ht="14.25" customHeight="1"/>
    <row r="129202" ht="14.25" customHeight="1"/>
    <row r="129203" ht="14.25" customHeight="1"/>
    <row r="129204" ht="14.25" customHeight="1"/>
    <row r="129205" ht="14.25" customHeight="1"/>
    <row r="129206" ht="14.25" customHeight="1"/>
    <row r="129207" ht="14.25" customHeight="1"/>
    <row r="129208" ht="14.25" customHeight="1"/>
    <row r="129209" ht="14.25" customHeight="1"/>
    <row r="129210" ht="14.25" customHeight="1"/>
    <row r="129211" ht="14.25" customHeight="1"/>
    <row r="129212" ht="14.25" customHeight="1"/>
    <row r="129213" ht="14.25" customHeight="1"/>
    <row r="129214" ht="14.25" customHeight="1"/>
    <row r="129215" ht="14.25" customHeight="1"/>
    <row r="129216" ht="14.25" customHeight="1"/>
    <row r="129217" ht="14.25" customHeight="1"/>
    <row r="129218" ht="14.25" customHeight="1"/>
    <row r="129219" ht="14.25" customHeight="1"/>
    <row r="129220" ht="14.25" customHeight="1"/>
    <row r="129221" ht="14.25" customHeight="1"/>
    <row r="129222" ht="14.25" customHeight="1"/>
    <row r="129223" ht="14.25" customHeight="1"/>
    <row r="129224" ht="14.25" customHeight="1"/>
    <row r="129225" ht="14.25" customHeight="1"/>
    <row r="129226" ht="14.25" customHeight="1"/>
    <row r="129227" ht="14.25" customHeight="1"/>
    <row r="129228" ht="14.25" customHeight="1"/>
    <row r="129229" ht="14.25" customHeight="1"/>
    <row r="129230" ht="14.25" customHeight="1"/>
    <row r="129231" ht="14.25" customHeight="1"/>
    <row r="129232" ht="14.25" customHeight="1"/>
    <row r="129233" ht="14.25" customHeight="1"/>
    <row r="129234" ht="14.25" customHeight="1"/>
    <row r="129235" ht="14.25" customHeight="1"/>
    <row r="129236" ht="14.25" customHeight="1"/>
    <row r="129237" ht="14.25" customHeight="1"/>
    <row r="129238" ht="14.25" customHeight="1"/>
    <row r="129239" ht="14.25" customHeight="1"/>
    <row r="129240" ht="14.25" customHeight="1"/>
    <row r="129241" ht="14.25" customHeight="1"/>
    <row r="129242" ht="14.25" customHeight="1"/>
    <row r="129243" ht="14.25" customHeight="1"/>
    <row r="129244" ht="14.25" customHeight="1"/>
    <row r="129245" ht="14.25" customHeight="1"/>
    <row r="129246" ht="14.25" customHeight="1"/>
    <row r="129247" ht="14.25" customHeight="1"/>
    <row r="129248" ht="14.25" customHeight="1"/>
    <row r="129249" ht="14.25" customHeight="1"/>
    <row r="129250" ht="14.25" customHeight="1"/>
    <row r="129251" ht="14.25" customHeight="1"/>
    <row r="129252" ht="14.25" customHeight="1"/>
    <row r="129253" ht="14.25" customHeight="1"/>
    <row r="129254" ht="14.25" customHeight="1"/>
    <row r="129255" ht="14.25" customHeight="1"/>
    <row r="129256" ht="14.25" customHeight="1"/>
    <row r="129257" ht="14.25" customHeight="1"/>
    <row r="129258" ht="14.25" customHeight="1"/>
    <row r="129259" ht="14.25" customHeight="1"/>
    <row r="129260" ht="14.25" customHeight="1"/>
    <row r="129261" ht="14.25" customHeight="1"/>
    <row r="129262" ht="14.25" customHeight="1"/>
    <row r="129263" ht="14.25" customHeight="1"/>
    <row r="129264" ht="14.25" customHeight="1"/>
    <row r="129265" ht="14.25" customHeight="1"/>
    <row r="129266" ht="14.25" customHeight="1"/>
    <row r="129267" ht="14.25" customHeight="1"/>
    <row r="129268" ht="14.25" customHeight="1"/>
    <row r="129269" ht="14.25" customHeight="1"/>
    <row r="129270" ht="14.25" customHeight="1"/>
    <row r="129271" ht="14.25" customHeight="1"/>
    <row r="129272" ht="14.25" customHeight="1"/>
    <row r="129273" ht="14.25" customHeight="1"/>
    <row r="129274" ht="14.25" customHeight="1"/>
    <row r="129275" ht="14.25" customHeight="1"/>
    <row r="129276" ht="14.25" customHeight="1"/>
    <row r="129277" ht="14.25" customHeight="1"/>
    <row r="129278" ht="14.25" customHeight="1"/>
    <row r="129279" ht="14.25" customHeight="1"/>
    <row r="129280" ht="14.25" customHeight="1"/>
    <row r="129281" ht="14.25" customHeight="1"/>
    <row r="129282" ht="14.25" customHeight="1"/>
    <row r="129283" ht="14.25" customHeight="1"/>
    <row r="129284" ht="14.25" customHeight="1"/>
    <row r="129285" ht="14.25" customHeight="1"/>
    <row r="129286" ht="14.25" customHeight="1"/>
    <row r="129287" ht="14.25" customHeight="1"/>
    <row r="129288" ht="14.25" customHeight="1"/>
    <row r="129289" ht="14.25" customHeight="1"/>
    <row r="129290" ht="14.25" customHeight="1"/>
    <row r="129291" ht="14.25" customHeight="1"/>
    <row r="129292" ht="14.25" customHeight="1"/>
    <row r="129293" ht="14.25" customHeight="1"/>
    <row r="129294" ht="14.25" customHeight="1"/>
    <row r="129295" ht="14.25" customHeight="1"/>
    <row r="129296" ht="14.25" customHeight="1"/>
    <row r="129297" ht="14.25" customHeight="1"/>
    <row r="129298" ht="14.25" customHeight="1"/>
    <row r="129299" ht="14.25" customHeight="1"/>
    <row r="129300" ht="14.25" customHeight="1"/>
    <row r="129301" ht="14.25" customHeight="1"/>
    <row r="129302" ht="14.25" customHeight="1"/>
    <row r="129303" ht="14.25" customHeight="1"/>
    <row r="129304" ht="14.25" customHeight="1"/>
    <row r="129305" ht="14.25" customHeight="1"/>
    <row r="129306" ht="14.25" customHeight="1"/>
    <row r="129307" ht="14.25" customHeight="1"/>
    <row r="129308" ht="14.25" customHeight="1"/>
    <row r="129309" ht="14.25" customHeight="1"/>
    <row r="129310" ht="14.25" customHeight="1"/>
    <row r="129311" ht="14.25" customHeight="1"/>
    <row r="129312" ht="14.25" customHeight="1"/>
    <row r="129313" ht="14.25" customHeight="1"/>
    <row r="129314" ht="14.25" customHeight="1"/>
    <row r="129315" ht="14.25" customHeight="1"/>
    <row r="129316" ht="14.25" customHeight="1"/>
    <row r="129317" ht="14.25" customHeight="1"/>
    <row r="129318" ht="14.25" customHeight="1"/>
    <row r="129319" ht="14.25" customHeight="1"/>
    <row r="129320" ht="14.25" customHeight="1"/>
    <row r="129321" ht="14.25" customHeight="1"/>
    <row r="129322" ht="14.25" customHeight="1"/>
    <row r="129323" ht="14.25" customHeight="1"/>
    <row r="129324" ht="14.25" customHeight="1"/>
    <row r="129325" ht="14.25" customHeight="1"/>
    <row r="129326" ht="14.25" customHeight="1"/>
    <row r="129327" ht="14.25" customHeight="1"/>
    <row r="129328" ht="14.25" customHeight="1"/>
    <row r="129329" ht="14.25" customHeight="1"/>
    <row r="129330" ht="14.25" customHeight="1"/>
    <row r="129331" ht="14.25" customHeight="1"/>
    <row r="129332" ht="14.25" customHeight="1"/>
    <row r="129333" ht="14.25" customHeight="1"/>
    <row r="129334" ht="14.25" customHeight="1"/>
    <row r="129335" ht="14.25" customHeight="1"/>
    <row r="129336" ht="14.25" customHeight="1"/>
    <row r="129337" ht="14.25" customHeight="1"/>
    <row r="129338" ht="14.25" customHeight="1"/>
    <row r="129339" ht="14.25" customHeight="1"/>
    <row r="129340" ht="14.25" customHeight="1"/>
    <row r="129341" ht="14.25" customHeight="1"/>
    <row r="129342" ht="14.25" customHeight="1"/>
    <row r="129343" ht="14.25" customHeight="1"/>
    <row r="129344" ht="14.25" customHeight="1"/>
    <row r="129345" ht="14.25" customHeight="1"/>
    <row r="129346" ht="14.25" customHeight="1"/>
    <row r="129347" ht="14.25" customHeight="1"/>
    <row r="129348" ht="14.25" customHeight="1"/>
    <row r="129349" ht="14.25" customHeight="1"/>
    <row r="129350" ht="14.25" customHeight="1"/>
    <row r="129351" ht="14.25" customHeight="1"/>
    <row r="129352" ht="14.25" customHeight="1"/>
    <row r="129353" ht="14.25" customHeight="1"/>
    <row r="129354" ht="14.25" customHeight="1"/>
    <row r="129355" ht="14.25" customHeight="1"/>
    <row r="129356" ht="14.25" customHeight="1"/>
    <row r="129357" ht="14.25" customHeight="1"/>
    <row r="129358" ht="14.25" customHeight="1"/>
    <row r="129359" ht="14.25" customHeight="1"/>
    <row r="129360" ht="14.25" customHeight="1"/>
    <row r="129361" ht="14.25" customHeight="1"/>
    <row r="129362" ht="14.25" customHeight="1"/>
    <row r="129363" ht="14.25" customHeight="1"/>
    <row r="129364" ht="14.25" customHeight="1"/>
    <row r="129365" ht="14.25" customHeight="1"/>
    <row r="129366" ht="14.25" customHeight="1"/>
    <row r="129367" ht="14.25" customHeight="1"/>
    <row r="129368" ht="14.25" customHeight="1"/>
    <row r="129369" ht="14.25" customHeight="1"/>
    <row r="129370" ht="14.25" customHeight="1"/>
    <row r="129371" ht="14.25" customHeight="1"/>
    <row r="129372" ht="14.25" customHeight="1"/>
    <row r="129373" ht="14.25" customHeight="1"/>
    <row r="129374" ht="14.25" customHeight="1"/>
    <row r="129375" ht="14.25" customHeight="1"/>
    <row r="129376" ht="14.25" customHeight="1"/>
    <row r="129377" ht="14.25" customHeight="1"/>
    <row r="129378" ht="14.25" customHeight="1"/>
    <row r="129379" ht="14.25" customHeight="1"/>
    <row r="129380" ht="14.25" customHeight="1"/>
    <row r="129381" ht="14.25" customHeight="1"/>
    <row r="129382" ht="14.25" customHeight="1"/>
    <row r="129383" ht="14.25" customHeight="1"/>
    <row r="129384" ht="14.25" customHeight="1"/>
    <row r="129385" ht="14.25" customHeight="1"/>
    <row r="129386" ht="14.25" customHeight="1"/>
    <row r="129387" ht="14.25" customHeight="1"/>
    <row r="129388" ht="14.25" customHeight="1"/>
    <row r="129389" ht="14.25" customHeight="1"/>
    <row r="129390" ht="14.25" customHeight="1"/>
    <row r="129391" ht="14.25" customHeight="1"/>
    <row r="129392" ht="14.25" customHeight="1"/>
    <row r="129393" ht="14.25" customHeight="1"/>
    <row r="129394" ht="14.25" customHeight="1"/>
    <row r="129395" ht="14.25" customHeight="1"/>
    <row r="129396" ht="14.25" customHeight="1"/>
    <row r="129397" ht="14.25" customHeight="1"/>
    <row r="129398" ht="14.25" customHeight="1"/>
    <row r="129399" ht="14.25" customHeight="1"/>
    <row r="129400" ht="14.25" customHeight="1"/>
    <row r="129401" ht="14.25" customHeight="1"/>
    <row r="129402" ht="14.25" customHeight="1"/>
    <row r="129403" ht="14.25" customHeight="1"/>
    <row r="129404" ht="14.25" customHeight="1"/>
    <row r="129405" ht="14.25" customHeight="1"/>
    <row r="129406" ht="14.25" customHeight="1"/>
    <row r="129407" ht="14.25" customHeight="1"/>
    <row r="129408" ht="14.25" customHeight="1"/>
    <row r="129409" ht="14.25" customHeight="1"/>
    <row r="129410" ht="14.25" customHeight="1"/>
    <row r="129411" ht="14.25" customHeight="1"/>
    <row r="129412" ht="14.25" customHeight="1"/>
    <row r="129413" ht="14.25" customHeight="1"/>
    <row r="129414" ht="14.25" customHeight="1"/>
    <row r="129415" ht="14.25" customHeight="1"/>
    <row r="129416" ht="14.25" customHeight="1"/>
    <row r="129417" ht="14.25" customHeight="1"/>
    <row r="129418" ht="14.25" customHeight="1"/>
    <row r="129419" ht="14.25" customHeight="1"/>
    <row r="129420" ht="14.25" customHeight="1"/>
    <row r="129421" ht="14.25" customHeight="1"/>
    <row r="129422" ht="14.25" customHeight="1"/>
    <row r="129423" ht="14.25" customHeight="1"/>
    <row r="129424" ht="14.25" customHeight="1"/>
    <row r="129425" ht="14.25" customHeight="1"/>
    <row r="129426" ht="14.25" customHeight="1"/>
    <row r="129427" ht="14.25" customHeight="1"/>
    <row r="129428" ht="14.25" customHeight="1"/>
    <row r="129429" ht="14.25" customHeight="1"/>
    <row r="129430" ht="14.25" customHeight="1"/>
    <row r="129431" ht="14.25" customHeight="1"/>
    <row r="129432" ht="14.25" customHeight="1"/>
    <row r="129433" ht="14.25" customHeight="1"/>
    <row r="129434" ht="14.25" customHeight="1"/>
    <row r="129435" ht="14.25" customHeight="1"/>
    <row r="129436" ht="14.25" customHeight="1"/>
    <row r="129437" ht="14.25" customHeight="1"/>
    <row r="129438" ht="14.25" customHeight="1"/>
    <row r="129439" ht="14.25" customHeight="1"/>
    <row r="129440" ht="14.25" customHeight="1"/>
    <row r="129441" ht="14.25" customHeight="1"/>
    <row r="129442" ht="14.25" customHeight="1"/>
    <row r="129443" ht="14.25" customHeight="1"/>
    <row r="129444" ht="14.25" customHeight="1"/>
    <row r="129445" ht="14.25" customHeight="1"/>
    <row r="129446" ht="14.25" customHeight="1"/>
    <row r="129447" ht="14.25" customHeight="1"/>
    <row r="129448" ht="14.25" customHeight="1"/>
    <row r="129449" ht="14.25" customHeight="1"/>
    <row r="129450" ht="14.25" customHeight="1"/>
    <row r="129451" ht="14.25" customHeight="1"/>
    <row r="129452" ht="14.25" customHeight="1"/>
    <row r="129453" ht="14.25" customHeight="1"/>
    <row r="129454" ht="14.25" customHeight="1"/>
    <row r="129455" ht="14.25" customHeight="1"/>
    <row r="129456" ht="14.25" customHeight="1"/>
    <row r="129457" ht="14.25" customHeight="1"/>
    <row r="129458" ht="14.25" customHeight="1"/>
    <row r="129459" ht="14.25" customHeight="1"/>
    <row r="129460" ht="14.25" customHeight="1"/>
    <row r="129461" ht="14.25" customHeight="1"/>
    <row r="129462" ht="14.25" customHeight="1"/>
    <row r="129463" ht="14.25" customHeight="1"/>
    <row r="129464" ht="14.25" customHeight="1"/>
    <row r="129465" ht="14.25" customHeight="1"/>
    <row r="129466" ht="14.25" customHeight="1"/>
    <row r="129467" ht="14.25" customHeight="1"/>
    <row r="129468" ht="14.25" customHeight="1"/>
    <row r="129469" ht="14.25" customHeight="1"/>
    <row r="129470" ht="14.25" customHeight="1"/>
    <row r="129471" ht="14.25" customHeight="1"/>
    <row r="129472" ht="14.25" customHeight="1"/>
    <row r="129473" ht="14.25" customHeight="1"/>
    <row r="129474" ht="14.25" customHeight="1"/>
    <row r="129475" ht="14.25" customHeight="1"/>
    <row r="129476" ht="14.25" customHeight="1"/>
    <row r="129477" ht="14.25" customHeight="1"/>
    <row r="129478" ht="14.25" customHeight="1"/>
    <row r="129479" ht="14.25" customHeight="1"/>
    <row r="129480" ht="14.25" customHeight="1"/>
    <row r="129481" ht="14.25" customHeight="1"/>
    <row r="129482" ht="14.25" customHeight="1"/>
    <row r="129483" ht="14.25" customHeight="1"/>
    <row r="129484" ht="14.25" customHeight="1"/>
    <row r="129485" ht="14.25" customHeight="1"/>
    <row r="129486" ht="14.25" customHeight="1"/>
    <row r="129487" ht="14.25" customHeight="1"/>
    <row r="129488" ht="14.25" customHeight="1"/>
    <row r="129489" ht="14.25" customHeight="1"/>
    <row r="129490" ht="14.25" customHeight="1"/>
    <row r="129491" ht="14.25" customHeight="1"/>
    <row r="129492" ht="14.25" customHeight="1"/>
    <row r="129493" ht="14.25" customHeight="1"/>
    <row r="129494" ht="14.25" customHeight="1"/>
    <row r="129495" ht="14.25" customHeight="1"/>
    <row r="129496" ht="14.25" customHeight="1"/>
    <row r="129497" ht="14.25" customHeight="1"/>
    <row r="129498" ht="14.25" customHeight="1"/>
    <row r="129499" ht="14.25" customHeight="1"/>
    <row r="129500" ht="14.25" customHeight="1"/>
    <row r="129501" ht="14.25" customHeight="1"/>
    <row r="129502" ht="14.25" customHeight="1"/>
    <row r="129503" ht="14.25" customHeight="1"/>
    <row r="129504" ht="14.25" customHeight="1"/>
    <row r="129505" ht="14.25" customHeight="1"/>
    <row r="129506" ht="14.25" customHeight="1"/>
    <row r="129507" ht="14.25" customHeight="1"/>
    <row r="129508" ht="14.25" customHeight="1"/>
    <row r="129509" ht="14.25" customHeight="1"/>
    <row r="129510" ht="14.25" customHeight="1"/>
    <row r="129511" ht="14.25" customHeight="1"/>
    <row r="129512" ht="14.25" customHeight="1"/>
    <row r="129513" ht="14.25" customHeight="1"/>
    <row r="129514" ht="14.25" customHeight="1"/>
    <row r="129515" ht="14.25" customHeight="1"/>
    <row r="129516" ht="14.25" customHeight="1"/>
    <row r="129517" ht="14.25" customHeight="1"/>
    <row r="129518" ht="14.25" customHeight="1"/>
    <row r="129519" ht="14.25" customHeight="1"/>
    <row r="129520" ht="14.25" customHeight="1"/>
    <row r="129521" ht="14.25" customHeight="1"/>
    <row r="129522" ht="14.25" customHeight="1"/>
    <row r="129523" ht="14.25" customHeight="1"/>
    <row r="129524" ht="14.25" customHeight="1"/>
    <row r="129525" ht="14.25" customHeight="1"/>
    <row r="129526" ht="14.25" customHeight="1"/>
    <row r="129527" ht="14.25" customHeight="1"/>
    <row r="129528" ht="14.25" customHeight="1"/>
    <row r="129529" ht="14.25" customHeight="1"/>
    <row r="129530" ht="14.25" customHeight="1"/>
    <row r="129531" ht="14.25" customHeight="1"/>
    <row r="129532" ht="14.25" customHeight="1"/>
    <row r="129533" ht="14.25" customHeight="1"/>
    <row r="129534" ht="14.25" customHeight="1"/>
    <row r="129535" ht="14.25" customHeight="1"/>
    <row r="129536" ht="14.25" customHeight="1"/>
    <row r="129537" ht="14.25" customHeight="1"/>
    <row r="129538" ht="14.25" customHeight="1"/>
    <row r="129539" ht="14.25" customHeight="1"/>
    <row r="129540" ht="14.25" customHeight="1"/>
    <row r="129541" ht="14.25" customHeight="1"/>
    <row r="129542" ht="14.25" customHeight="1"/>
    <row r="129543" ht="14.25" customHeight="1"/>
    <row r="129544" ht="14.25" customHeight="1"/>
    <row r="129545" ht="14.25" customHeight="1"/>
    <row r="129546" ht="14.25" customHeight="1"/>
    <row r="129547" ht="14.25" customHeight="1"/>
    <row r="129548" ht="14.25" customHeight="1"/>
    <row r="129549" ht="14.25" customHeight="1"/>
    <row r="129550" ht="14.25" customHeight="1"/>
    <row r="129551" ht="14.25" customHeight="1"/>
    <row r="129552" ht="14.25" customHeight="1"/>
    <row r="129553" ht="14.25" customHeight="1"/>
    <row r="129554" ht="14.25" customHeight="1"/>
    <row r="129555" ht="14.25" customHeight="1"/>
    <row r="129556" ht="14.25" customHeight="1"/>
    <row r="129557" ht="14.25" customHeight="1"/>
    <row r="129558" ht="14.25" customHeight="1"/>
    <row r="129559" ht="14.25" customHeight="1"/>
    <row r="129560" ht="14.25" customHeight="1"/>
    <row r="129561" ht="14.25" customHeight="1"/>
    <row r="129562" ht="14.25" customHeight="1"/>
    <row r="129563" ht="14.25" customHeight="1"/>
    <row r="129564" ht="14.25" customHeight="1"/>
    <row r="129565" ht="14.25" customHeight="1"/>
    <row r="129566" ht="14.25" customHeight="1"/>
    <row r="129567" ht="14.25" customHeight="1"/>
    <row r="129568" ht="14.25" customHeight="1"/>
    <row r="129569" ht="14.25" customHeight="1"/>
    <row r="129570" ht="14.25" customHeight="1"/>
    <row r="129571" ht="14.25" customHeight="1"/>
    <row r="129572" ht="14.25" customHeight="1"/>
    <row r="129573" ht="14.25" customHeight="1"/>
    <row r="129574" ht="14.25" customHeight="1"/>
    <row r="129575" ht="14.25" customHeight="1"/>
    <row r="129576" ht="14.25" customHeight="1"/>
    <row r="129577" ht="14.25" customHeight="1"/>
    <row r="129578" ht="14.25" customHeight="1"/>
    <row r="129579" ht="14.25" customHeight="1"/>
    <row r="129580" ht="14.25" customHeight="1"/>
    <row r="129581" ht="14.25" customHeight="1"/>
    <row r="129582" ht="14.25" customHeight="1"/>
    <row r="129583" ht="14.25" customHeight="1"/>
    <row r="129584" ht="14.25" customHeight="1"/>
    <row r="129585" ht="14.25" customHeight="1"/>
    <row r="129586" ht="14.25" customHeight="1"/>
    <row r="129587" ht="14.25" customHeight="1"/>
    <row r="129588" ht="14.25" customHeight="1"/>
    <row r="129589" ht="14.25" customHeight="1"/>
    <row r="129590" ht="14.25" customHeight="1"/>
    <row r="129591" ht="14.25" customHeight="1"/>
    <row r="129592" ht="14.25" customHeight="1"/>
    <row r="129593" ht="14.25" customHeight="1"/>
    <row r="129594" ht="14.25" customHeight="1"/>
    <row r="129595" ht="14.25" customHeight="1"/>
    <row r="129596" ht="14.25" customHeight="1"/>
    <row r="129597" ht="14.25" customHeight="1"/>
    <row r="129598" ht="14.25" customHeight="1"/>
    <row r="129599" ht="14.25" customHeight="1"/>
    <row r="129600" ht="14.25" customHeight="1"/>
    <row r="129601" ht="14.25" customHeight="1"/>
    <row r="129602" ht="14.25" customHeight="1"/>
    <row r="129603" ht="14.25" customHeight="1"/>
    <row r="129604" ht="14.25" customHeight="1"/>
    <row r="129605" ht="14.25" customHeight="1"/>
    <row r="129606" ht="14.25" customHeight="1"/>
    <row r="129607" ht="14.25" customHeight="1"/>
    <row r="129608" ht="14.25" customHeight="1"/>
    <row r="129609" ht="14.25" customHeight="1"/>
    <row r="129610" ht="14.25" customHeight="1"/>
    <row r="129611" ht="14.25" customHeight="1"/>
    <row r="129612" ht="14.25" customHeight="1"/>
    <row r="129613" ht="14.25" customHeight="1"/>
    <row r="129614" ht="14.25" customHeight="1"/>
    <row r="129615" ht="14.25" customHeight="1"/>
    <row r="129616" ht="14.25" customHeight="1"/>
    <row r="129617" ht="14.25" customHeight="1"/>
    <row r="129618" ht="14.25" customHeight="1"/>
    <row r="129619" ht="14.25" customHeight="1"/>
    <row r="129620" ht="14.25" customHeight="1"/>
    <row r="129621" ht="14.25" customHeight="1"/>
    <row r="129622" ht="14.25" customHeight="1"/>
    <row r="129623" ht="14.25" customHeight="1"/>
    <row r="129624" ht="14.25" customHeight="1"/>
    <row r="129625" ht="14.25" customHeight="1"/>
    <row r="129626" ht="14.25" customHeight="1"/>
    <row r="129627" ht="14.25" customHeight="1"/>
    <row r="129628" ht="14.25" customHeight="1"/>
    <row r="129629" ht="14.25" customHeight="1"/>
    <row r="129630" ht="14.25" customHeight="1"/>
    <row r="129631" ht="14.25" customHeight="1"/>
    <row r="129632" ht="14.25" customHeight="1"/>
    <row r="129633" ht="14.25" customHeight="1"/>
    <row r="129634" ht="14.25" customHeight="1"/>
    <row r="129635" ht="14.25" customHeight="1"/>
    <row r="129636" ht="14.25" customHeight="1"/>
    <row r="129637" ht="14.25" customHeight="1"/>
    <row r="129638" ht="14.25" customHeight="1"/>
    <row r="129639" ht="14.25" customHeight="1"/>
    <row r="129640" ht="14.25" customHeight="1"/>
    <row r="129641" ht="14.25" customHeight="1"/>
    <row r="129642" ht="14.25" customHeight="1"/>
    <row r="129643" ht="14.25" customHeight="1"/>
    <row r="129644" ht="14.25" customHeight="1"/>
    <row r="129645" ht="14.25" customHeight="1"/>
    <row r="129646" ht="14.25" customHeight="1"/>
    <row r="129647" ht="14.25" customHeight="1"/>
    <row r="129648" ht="14.25" customHeight="1"/>
    <row r="129649" ht="14.25" customHeight="1"/>
    <row r="129650" ht="14.25" customHeight="1"/>
    <row r="129651" ht="14.25" customHeight="1"/>
    <row r="129652" ht="14.25" customHeight="1"/>
    <row r="129653" ht="14.25" customHeight="1"/>
    <row r="129654" ht="14.25" customHeight="1"/>
    <row r="129655" ht="14.25" customHeight="1"/>
    <row r="129656" ht="14.25" customHeight="1"/>
    <row r="129657" ht="14.25" customHeight="1"/>
    <row r="129658" ht="14.25" customHeight="1"/>
    <row r="129659" ht="14.25" customHeight="1"/>
    <row r="129660" ht="14.25" customHeight="1"/>
    <row r="129661" ht="14.25" customHeight="1"/>
    <row r="129662" ht="14.25" customHeight="1"/>
    <row r="129663" ht="14.25" customHeight="1"/>
    <row r="129664" ht="14.25" customHeight="1"/>
    <row r="129665" ht="14.25" customHeight="1"/>
    <row r="129666" ht="14.25" customHeight="1"/>
    <row r="129667" ht="14.25" customHeight="1"/>
    <row r="129668" ht="14.25" customHeight="1"/>
    <row r="129669" ht="14.25" customHeight="1"/>
    <row r="129670" ht="14.25" customHeight="1"/>
    <row r="129671" ht="14.25" customHeight="1"/>
    <row r="129672" ht="14.25" customHeight="1"/>
    <row r="129673" ht="14.25" customHeight="1"/>
    <row r="129674" ht="14.25" customHeight="1"/>
    <row r="129675" ht="14.25" customHeight="1"/>
    <row r="129676" ht="14.25" customHeight="1"/>
    <row r="129677" ht="14.25" customHeight="1"/>
    <row r="129678" ht="14.25" customHeight="1"/>
    <row r="129679" ht="14.25" customHeight="1"/>
    <row r="129680" ht="14.25" customHeight="1"/>
    <row r="129681" ht="14.25" customHeight="1"/>
    <row r="129682" ht="14.25" customHeight="1"/>
    <row r="129683" ht="14.25" customHeight="1"/>
    <row r="129684" ht="14.25" customHeight="1"/>
    <row r="129685" ht="14.25" customHeight="1"/>
    <row r="129686" ht="14.25" customHeight="1"/>
    <row r="129687" ht="14.25" customHeight="1"/>
    <row r="129688" ht="14.25" customHeight="1"/>
    <row r="129689" ht="14.25" customHeight="1"/>
    <row r="129690" ht="14.25" customHeight="1"/>
    <row r="129691" ht="14.25" customHeight="1"/>
    <row r="129692" ht="14.25" customHeight="1"/>
    <row r="129693" ht="14.25" customHeight="1"/>
    <row r="129694" ht="14.25" customHeight="1"/>
    <row r="129695" ht="14.25" customHeight="1"/>
    <row r="129696" ht="14.25" customHeight="1"/>
    <row r="129697" ht="14.25" customHeight="1"/>
    <row r="129698" ht="14.25" customHeight="1"/>
    <row r="129699" ht="14.25" customHeight="1"/>
    <row r="129700" ht="14.25" customHeight="1"/>
    <row r="129701" ht="14.25" customHeight="1"/>
    <row r="129702" ht="14.25" customHeight="1"/>
    <row r="129703" ht="14.25" customHeight="1"/>
    <row r="129704" ht="14.25" customHeight="1"/>
    <row r="129705" ht="14.25" customHeight="1"/>
    <row r="129706" ht="14.25" customHeight="1"/>
    <row r="129707" ht="14.25" customHeight="1"/>
    <row r="129708" ht="14.25" customHeight="1"/>
    <row r="129709" ht="14.25" customHeight="1"/>
    <row r="129710" ht="14.25" customHeight="1"/>
    <row r="129711" ht="14.25" customHeight="1"/>
    <row r="129712" ht="14.25" customHeight="1"/>
    <row r="129713" ht="14.25" customHeight="1"/>
    <row r="129714" ht="14.25" customHeight="1"/>
    <row r="129715" ht="14.25" customHeight="1"/>
    <row r="129716" ht="14.25" customHeight="1"/>
    <row r="129717" ht="14.25" customHeight="1"/>
    <row r="129718" ht="14.25" customHeight="1"/>
    <row r="129719" ht="14.25" customHeight="1"/>
    <row r="129720" ht="14.25" customHeight="1"/>
    <row r="129721" ht="14.25" customHeight="1"/>
    <row r="129722" ht="14.25" customHeight="1"/>
    <row r="129723" ht="14.25" customHeight="1"/>
    <row r="129724" ht="14.25" customHeight="1"/>
    <row r="129725" ht="14.25" customHeight="1"/>
    <row r="129726" ht="14.25" customHeight="1"/>
    <row r="129727" ht="14.25" customHeight="1"/>
    <row r="129728" ht="14.25" customHeight="1"/>
    <row r="129729" ht="14.25" customHeight="1"/>
    <row r="129730" ht="14.25" customHeight="1"/>
    <row r="129731" ht="14.25" customHeight="1"/>
    <row r="129732" ht="14.25" customHeight="1"/>
    <row r="129733" ht="14.25" customHeight="1"/>
    <row r="129734" ht="14.25" customHeight="1"/>
    <row r="129735" ht="14.25" customHeight="1"/>
    <row r="129736" ht="14.25" customHeight="1"/>
    <row r="129737" ht="14.25" customHeight="1"/>
    <row r="129738" ht="14.25" customHeight="1"/>
    <row r="129739" ht="14.25" customHeight="1"/>
    <row r="129740" ht="14.25" customHeight="1"/>
    <row r="129741" ht="14.25" customHeight="1"/>
    <row r="129742" ht="14.25" customHeight="1"/>
    <row r="129743" ht="14.25" customHeight="1"/>
    <row r="129744" ht="14.25" customHeight="1"/>
    <row r="129745" ht="14.25" customHeight="1"/>
    <row r="129746" ht="14.25" customHeight="1"/>
    <row r="129747" ht="14.25" customHeight="1"/>
    <row r="129748" ht="14.25" customHeight="1"/>
    <row r="129749" ht="14.25" customHeight="1"/>
    <row r="129750" ht="14.25" customHeight="1"/>
    <row r="129751" ht="14.25" customHeight="1"/>
    <row r="129752" ht="14.25" customHeight="1"/>
    <row r="129753" ht="14.25" customHeight="1"/>
    <row r="129754" ht="14.25" customHeight="1"/>
    <row r="129755" ht="14.25" customHeight="1"/>
    <row r="129756" ht="14.25" customHeight="1"/>
    <row r="129757" ht="14.25" customHeight="1"/>
    <row r="129758" ht="14.25" customHeight="1"/>
    <row r="129759" ht="14.25" customHeight="1"/>
    <row r="129760" ht="14.25" customHeight="1"/>
    <row r="129761" ht="14.25" customHeight="1"/>
    <row r="129762" ht="14.25" customHeight="1"/>
    <row r="129763" ht="14.25" customHeight="1"/>
    <row r="129764" ht="14.25" customHeight="1"/>
    <row r="129765" ht="14.25" customHeight="1"/>
    <row r="129766" ht="14.25" customHeight="1"/>
    <row r="129767" ht="14.25" customHeight="1"/>
    <row r="129768" ht="14.25" customHeight="1"/>
    <row r="129769" ht="14.25" customHeight="1"/>
    <row r="129770" ht="14.25" customHeight="1"/>
    <row r="129771" ht="14.25" customHeight="1"/>
    <row r="129772" ht="14.25" customHeight="1"/>
    <row r="129773" ht="14.25" customHeight="1"/>
    <row r="129774" ht="14.25" customHeight="1"/>
    <row r="129775" ht="14.25" customHeight="1"/>
    <row r="129776" ht="14.25" customHeight="1"/>
    <row r="129777" ht="14.25" customHeight="1"/>
    <row r="129778" ht="14.25" customHeight="1"/>
    <row r="129779" ht="14.25" customHeight="1"/>
    <row r="129780" ht="14.25" customHeight="1"/>
    <row r="129781" ht="14.25" customHeight="1"/>
    <row r="129782" ht="14.25" customHeight="1"/>
    <row r="129783" ht="14.25" customHeight="1"/>
    <row r="129784" ht="14.25" customHeight="1"/>
    <row r="129785" ht="14.25" customHeight="1"/>
    <row r="129786" ht="14.25" customHeight="1"/>
    <row r="129787" ht="14.25" customHeight="1"/>
    <row r="129788" ht="14.25" customHeight="1"/>
    <row r="129789" ht="14.25" customHeight="1"/>
    <row r="129790" ht="14.25" customHeight="1"/>
    <row r="129791" ht="14.25" customHeight="1"/>
    <row r="129792" ht="14.25" customHeight="1"/>
    <row r="129793" ht="14.25" customHeight="1"/>
    <row r="129794" ht="14.25" customHeight="1"/>
    <row r="129795" ht="14.25" customHeight="1"/>
    <row r="129796" ht="14.25" customHeight="1"/>
    <row r="129797" ht="14.25" customHeight="1"/>
    <row r="129798" ht="14.25" customHeight="1"/>
    <row r="129799" ht="14.25" customHeight="1"/>
    <row r="129800" ht="14.25" customHeight="1"/>
    <row r="129801" ht="14.25" customHeight="1"/>
    <row r="129802" ht="14.25" customHeight="1"/>
    <row r="129803" ht="14.25" customHeight="1"/>
    <row r="129804" ht="14.25" customHeight="1"/>
    <row r="129805" ht="14.25" customHeight="1"/>
    <row r="129806" ht="14.25" customHeight="1"/>
    <row r="129807" ht="14.25" customHeight="1"/>
    <row r="129808" ht="14.25" customHeight="1"/>
    <row r="129809" ht="14.25" customHeight="1"/>
    <row r="129810" ht="14.25" customHeight="1"/>
    <row r="129811" ht="14.25" customHeight="1"/>
    <row r="129812" ht="14.25" customHeight="1"/>
    <row r="129813" ht="14.25" customHeight="1"/>
    <row r="129814" ht="14.25" customHeight="1"/>
    <row r="129815" ht="14.25" customHeight="1"/>
    <row r="129816" ht="14.25" customHeight="1"/>
    <row r="129817" ht="14.25" customHeight="1"/>
    <row r="129818" ht="14.25" customHeight="1"/>
    <row r="129819" ht="14.25" customHeight="1"/>
    <row r="129820" ht="14.25" customHeight="1"/>
    <row r="129821" ht="14.25" customHeight="1"/>
    <row r="129822" ht="14.25" customHeight="1"/>
    <row r="129823" ht="14.25" customHeight="1"/>
    <row r="129824" ht="14.25" customHeight="1"/>
    <row r="129825" ht="14.25" customHeight="1"/>
    <row r="129826" ht="14.25" customHeight="1"/>
    <row r="129827" ht="14.25" customHeight="1"/>
    <row r="129828" ht="14.25" customHeight="1"/>
    <row r="129829" ht="14.25" customHeight="1"/>
    <row r="129830" ht="14.25" customHeight="1"/>
    <row r="129831" ht="14.25" customHeight="1"/>
    <row r="129832" ht="14.25" customHeight="1"/>
    <row r="129833" ht="14.25" customHeight="1"/>
    <row r="129834" ht="14.25" customHeight="1"/>
    <row r="129835" ht="14.25" customHeight="1"/>
    <row r="129836" ht="14.25" customHeight="1"/>
    <row r="129837" ht="14.25" customHeight="1"/>
    <row r="129838" ht="14.25" customHeight="1"/>
    <row r="129839" ht="14.25" customHeight="1"/>
    <row r="129840" ht="14.25" customHeight="1"/>
    <row r="129841" ht="14.25" customHeight="1"/>
    <row r="129842" ht="14.25" customHeight="1"/>
    <row r="129843" ht="14.25" customHeight="1"/>
    <row r="129844" ht="14.25" customHeight="1"/>
    <row r="129845" ht="14.25" customHeight="1"/>
    <row r="129846" ht="14.25" customHeight="1"/>
    <row r="129847" ht="14.25" customHeight="1"/>
    <row r="129848" ht="14.25" customHeight="1"/>
    <row r="129849" ht="14.25" customHeight="1"/>
    <row r="129850" ht="14.25" customHeight="1"/>
    <row r="129851" ht="14.25" customHeight="1"/>
    <row r="129852" ht="14.25" customHeight="1"/>
    <row r="129853" ht="14.25" customHeight="1"/>
    <row r="129854" ht="14.25" customHeight="1"/>
    <row r="129855" ht="14.25" customHeight="1"/>
    <row r="129856" ht="14.25" customHeight="1"/>
    <row r="129857" ht="14.25" customHeight="1"/>
    <row r="129858" ht="14.25" customHeight="1"/>
    <row r="129859" ht="14.25" customHeight="1"/>
    <row r="129860" ht="14.25" customHeight="1"/>
    <row r="129861" ht="14.25" customHeight="1"/>
    <row r="129862" ht="14.25" customHeight="1"/>
    <row r="129863" ht="14.25" customHeight="1"/>
    <row r="129864" ht="14.25" customHeight="1"/>
    <row r="129865" ht="14.25" customHeight="1"/>
    <row r="129866" ht="14.25" customHeight="1"/>
    <row r="129867" ht="14.25" customHeight="1"/>
    <row r="129868" ht="14.25" customHeight="1"/>
    <row r="129869" ht="14.25" customHeight="1"/>
    <row r="129870" ht="14.25" customHeight="1"/>
    <row r="129871" ht="14.25" customHeight="1"/>
    <row r="129872" ht="14.25" customHeight="1"/>
    <row r="129873" ht="14.25" customHeight="1"/>
    <row r="129874" ht="14.25" customHeight="1"/>
    <row r="129875" ht="14.25" customHeight="1"/>
    <row r="129876" ht="14.25" customHeight="1"/>
    <row r="129877" ht="14.25" customHeight="1"/>
    <row r="129878" ht="14.25" customHeight="1"/>
    <row r="129879" ht="14.25" customHeight="1"/>
    <row r="129880" ht="14.25" customHeight="1"/>
    <row r="129881" ht="14.25" customHeight="1"/>
    <row r="129882" ht="14.25" customHeight="1"/>
    <row r="129883" ht="14.25" customHeight="1"/>
    <row r="129884" ht="14.25" customHeight="1"/>
    <row r="129885" ht="14.25" customHeight="1"/>
    <row r="129886" ht="14.25" customHeight="1"/>
    <row r="129887" ht="14.25" customHeight="1"/>
    <row r="129888" ht="14.25" customHeight="1"/>
    <row r="129889" ht="14.25" customHeight="1"/>
    <row r="129890" ht="14.25" customHeight="1"/>
    <row r="129891" ht="14.25" customHeight="1"/>
    <row r="129892" ht="14.25" customHeight="1"/>
    <row r="129893" ht="14.25" customHeight="1"/>
    <row r="129894" ht="14.25" customHeight="1"/>
    <row r="129895" ht="14.25" customHeight="1"/>
    <row r="129896" ht="14.25" customHeight="1"/>
    <row r="129897" ht="14.25" customHeight="1"/>
    <row r="129898" ht="14.25" customHeight="1"/>
    <row r="129899" ht="14.25" customHeight="1"/>
    <row r="129900" ht="14.25" customHeight="1"/>
    <row r="129901" ht="14.25" customHeight="1"/>
    <row r="129902" ht="14.25" customHeight="1"/>
    <row r="129903" ht="14.25" customHeight="1"/>
    <row r="129904" ht="14.25" customHeight="1"/>
    <row r="129905" ht="14.25" customHeight="1"/>
    <row r="129906" ht="14.25" customHeight="1"/>
    <row r="129907" ht="14.25" customHeight="1"/>
    <row r="129908" ht="14.25" customHeight="1"/>
    <row r="129909" ht="14.25" customHeight="1"/>
    <row r="129910" ht="14.25" customHeight="1"/>
    <row r="129911" ht="14.25" customHeight="1"/>
    <row r="129912" ht="14.25" customHeight="1"/>
    <row r="129913" ht="14.25" customHeight="1"/>
    <row r="129914" ht="14.25" customHeight="1"/>
    <row r="129915" ht="14.25" customHeight="1"/>
    <row r="129916" ht="14.25" customHeight="1"/>
    <row r="129917" ht="14.25" customHeight="1"/>
    <row r="129918" ht="14.25" customHeight="1"/>
    <row r="129919" ht="14.25" customHeight="1"/>
    <row r="129920" ht="14.25" customHeight="1"/>
    <row r="129921" ht="14.25" customHeight="1"/>
    <row r="129922" ht="14.25" customHeight="1"/>
    <row r="129923" ht="14.25" customHeight="1"/>
    <row r="129924" ht="14.25" customHeight="1"/>
    <row r="129925" ht="14.25" customHeight="1"/>
    <row r="129926" ht="14.25" customHeight="1"/>
    <row r="129927" ht="14.25" customHeight="1"/>
    <row r="129928" ht="14.25" customHeight="1"/>
    <row r="129929" ht="14.25" customHeight="1"/>
    <row r="129930" ht="14.25" customHeight="1"/>
    <row r="129931" ht="14.25" customHeight="1"/>
    <row r="129932" ht="14.25" customHeight="1"/>
    <row r="129933" ht="14.25" customHeight="1"/>
    <row r="129934" ht="14.25" customHeight="1"/>
    <row r="129935" ht="14.25" customHeight="1"/>
    <row r="129936" ht="14.25" customHeight="1"/>
    <row r="129937" ht="14.25" customHeight="1"/>
    <row r="129938" ht="14.25" customHeight="1"/>
    <row r="129939" ht="14.25" customHeight="1"/>
    <row r="129940" ht="14.25" customHeight="1"/>
    <row r="129941" ht="14.25" customHeight="1"/>
    <row r="129942" ht="14.25" customHeight="1"/>
    <row r="129943" ht="14.25" customHeight="1"/>
    <row r="129944" ht="14.25" customHeight="1"/>
    <row r="129945" ht="14.25" customHeight="1"/>
    <row r="129946" ht="14.25" customHeight="1"/>
    <row r="129947" ht="14.25" customHeight="1"/>
    <row r="129948" ht="14.25" customHeight="1"/>
    <row r="129949" ht="14.25" customHeight="1"/>
    <row r="129950" ht="14.25" customHeight="1"/>
    <row r="129951" ht="14.25" customHeight="1"/>
    <row r="129952" ht="14.25" customHeight="1"/>
    <row r="129953" ht="14.25" customHeight="1"/>
    <row r="129954" ht="14.25" customHeight="1"/>
    <row r="129955" ht="14.25" customHeight="1"/>
    <row r="129956" ht="14.25" customHeight="1"/>
    <row r="129957" ht="14.25" customHeight="1"/>
    <row r="129958" ht="14.25" customHeight="1"/>
    <row r="129959" ht="14.25" customHeight="1"/>
    <row r="129960" ht="14.25" customHeight="1"/>
    <row r="129961" ht="14.25" customHeight="1"/>
    <row r="129962" ht="14.25" customHeight="1"/>
    <row r="129963" ht="14.25" customHeight="1"/>
    <row r="129964" ht="14.25" customHeight="1"/>
    <row r="129965" ht="14.25" customHeight="1"/>
    <row r="129966" ht="14.25" customHeight="1"/>
    <row r="129967" ht="14.25" customHeight="1"/>
    <row r="129968" ht="14.25" customHeight="1"/>
    <row r="129969" ht="14.25" customHeight="1"/>
    <row r="129970" ht="14.25" customHeight="1"/>
    <row r="129971" ht="14.25" customHeight="1"/>
    <row r="129972" ht="14.25" customHeight="1"/>
    <row r="129973" ht="14.25" customHeight="1"/>
    <row r="129974" ht="14.25" customHeight="1"/>
    <row r="129975" ht="14.25" customHeight="1"/>
    <row r="129976" ht="14.25" customHeight="1"/>
    <row r="129977" ht="14.25" customHeight="1"/>
    <row r="129978" ht="14.25" customHeight="1"/>
    <row r="129979" ht="14.25" customHeight="1"/>
    <row r="129980" ht="14.25" customHeight="1"/>
    <row r="129981" ht="14.25" customHeight="1"/>
    <row r="129982" ht="14.25" customHeight="1"/>
    <row r="129983" ht="14.25" customHeight="1"/>
    <row r="129984" ht="14.25" customHeight="1"/>
    <row r="129985" ht="14.25" customHeight="1"/>
    <row r="129986" ht="14.25" customHeight="1"/>
    <row r="129987" ht="14.25" customHeight="1"/>
    <row r="129988" ht="14.25" customHeight="1"/>
    <row r="129989" ht="14.25" customHeight="1"/>
    <row r="129990" ht="14.25" customHeight="1"/>
    <row r="129991" ht="14.25" customHeight="1"/>
    <row r="129992" ht="14.25" customHeight="1"/>
    <row r="129993" ht="14.25" customHeight="1"/>
    <row r="129994" ht="14.25" customHeight="1"/>
    <row r="129995" ht="14.25" customHeight="1"/>
    <row r="129996" ht="14.25" customHeight="1"/>
    <row r="129997" ht="14.25" customHeight="1"/>
    <row r="129998" ht="14.25" customHeight="1"/>
    <row r="129999" ht="14.25" customHeight="1"/>
    <row r="130000" ht="14.25" customHeight="1"/>
    <row r="130001" ht="14.25" customHeight="1"/>
    <row r="130002" ht="14.25" customHeight="1"/>
    <row r="130003" ht="14.25" customHeight="1"/>
    <row r="130004" ht="14.25" customHeight="1"/>
    <row r="130005" ht="14.25" customHeight="1"/>
    <row r="130006" ht="14.25" customHeight="1"/>
    <row r="130007" ht="14.25" customHeight="1"/>
    <row r="130008" ht="14.25" customHeight="1"/>
    <row r="130009" ht="14.25" customHeight="1"/>
    <row r="130010" ht="14.25" customHeight="1"/>
    <row r="130011" ht="14.25" customHeight="1"/>
    <row r="130012" ht="14.25" customHeight="1"/>
    <row r="130013" ht="14.25" customHeight="1"/>
    <row r="130014" ht="14.25" customHeight="1"/>
    <row r="130015" ht="14.25" customHeight="1"/>
    <row r="130016" ht="14.25" customHeight="1"/>
    <row r="130017" ht="14.25" customHeight="1"/>
    <row r="130018" ht="14.25" customHeight="1"/>
    <row r="130019" ht="14.25" customHeight="1"/>
    <row r="130020" ht="14.25" customHeight="1"/>
    <row r="130021" ht="14.25" customHeight="1"/>
    <row r="130022" ht="14.25" customHeight="1"/>
    <row r="130023" ht="14.25" customHeight="1"/>
    <row r="130024" ht="14.25" customHeight="1"/>
    <row r="130025" ht="14.25" customHeight="1"/>
    <row r="130026" ht="14.25" customHeight="1"/>
    <row r="130027" ht="14.25" customHeight="1"/>
    <row r="130028" ht="14.25" customHeight="1"/>
    <row r="130029" ht="14.25" customHeight="1"/>
    <row r="130030" ht="14.25" customHeight="1"/>
    <row r="130031" ht="14.25" customHeight="1"/>
    <row r="130032" ht="14.25" customHeight="1"/>
    <row r="130033" ht="14.25" customHeight="1"/>
    <row r="130034" ht="14.25" customHeight="1"/>
    <row r="130035" ht="14.25" customHeight="1"/>
    <row r="130036" ht="14.25" customHeight="1"/>
    <row r="130037" ht="14.25" customHeight="1"/>
    <row r="130038" ht="14.25" customHeight="1"/>
    <row r="130039" ht="14.25" customHeight="1"/>
    <row r="130040" ht="14.25" customHeight="1"/>
    <row r="130041" ht="14.25" customHeight="1"/>
    <row r="130042" ht="14.25" customHeight="1"/>
    <row r="130043" ht="14.25" customHeight="1"/>
    <row r="130044" ht="14.25" customHeight="1"/>
    <row r="130045" ht="14.25" customHeight="1"/>
    <row r="130046" ht="14.25" customHeight="1"/>
    <row r="130047" ht="14.25" customHeight="1"/>
    <row r="130048" ht="14.25" customHeight="1"/>
    <row r="130049" ht="14.25" customHeight="1"/>
    <row r="130050" ht="14.25" customHeight="1"/>
    <row r="130051" ht="14.25" customHeight="1"/>
    <row r="130052" ht="14.25" customHeight="1"/>
    <row r="130053" ht="14.25" customHeight="1"/>
    <row r="130054" ht="14.25" customHeight="1"/>
    <row r="130055" ht="14.25" customHeight="1"/>
    <row r="130056" ht="14.25" customHeight="1"/>
    <row r="130057" ht="14.25" customHeight="1"/>
    <row r="130058" ht="14.25" customHeight="1"/>
    <row r="130059" ht="14.25" customHeight="1"/>
    <row r="130060" ht="14.25" customHeight="1"/>
    <row r="130061" ht="14.25" customHeight="1"/>
    <row r="130062" ht="14.25" customHeight="1"/>
    <row r="130063" ht="14.25" customHeight="1"/>
    <row r="130064" ht="14.25" customHeight="1"/>
    <row r="130065" ht="14.25" customHeight="1"/>
    <row r="130066" ht="14.25" customHeight="1"/>
    <row r="130067" ht="14.25" customHeight="1"/>
    <row r="130068" ht="14.25" customHeight="1"/>
    <row r="130069" ht="14.25" customHeight="1"/>
    <row r="130070" ht="14.25" customHeight="1"/>
    <row r="130071" ht="14.25" customHeight="1"/>
    <row r="130072" ht="14.25" customHeight="1"/>
    <row r="130073" ht="14.25" customHeight="1"/>
    <row r="130074" ht="14.25" customHeight="1"/>
    <row r="130075" ht="14.25" customHeight="1"/>
    <row r="130076" ht="14.25" customHeight="1"/>
    <row r="130077" ht="14.25" customHeight="1"/>
    <row r="130078" ht="14.25" customHeight="1"/>
    <row r="130079" ht="14.25" customHeight="1"/>
    <row r="130080" ht="14.25" customHeight="1"/>
    <row r="130081" ht="14.25" customHeight="1"/>
    <row r="130082" ht="14.25" customHeight="1"/>
    <row r="130083" ht="14.25" customHeight="1"/>
    <row r="130084" ht="14.25" customHeight="1"/>
    <row r="130085" ht="14.25" customHeight="1"/>
    <row r="130086" ht="14.25" customHeight="1"/>
    <row r="130087" ht="14.25" customHeight="1"/>
    <row r="130088" ht="14.25" customHeight="1"/>
    <row r="130089" ht="14.25" customHeight="1"/>
    <row r="130090" ht="14.25" customHeight="1"/>
    <row r="130091" ht="14.25" customHeight="1"/>
    <row r="130092" ht="14.25" customHeight="1"/>
    <row r="130093" ht="14.25" customHeight="1"/>
    <row r="130094" ht="14.25" customHeight="1"/>
    <row r="130095" ht="14.25" customHeight="1"/>
    <row r="130096" ht="14.25" customHeight="1"/>
    <row r="130097" ht="14.25" customHeight="1"/>
    <row r="130098" ht="14.25" customHeight="1"/>
    <row r="130099" ht="14.25" customHeight="1"/>
    <row r="130100" ht="14.25" customHeight="1"/>
    <row r="130101" ht="14.25" customHeight="1"/>
    <row r="130102" ht="14.25" customHeight="1"/>
    <row r="130103" ht="14.25" customHeight="1"/>
    <row r="130104" ht="14.25" customHeight="1"/>
    <row r="130105" ht="14.25" customHeight="1"/>
    <row r="130106" ht="14.25" customHeight="1"/>
    <row r="130107" ht="14.25" customHeight="1"/>
    <row r="130108" ht="14.25" customHeight="1"/>
    <row r="130109" ht="14.25" customHeight="1"/>
    <row r="130110" ht="14.25" customHeight="1"/>
    <row r="130111" ht="14.25" customHeight="1"/>
    <row r="130112" ht="14.25" customHeight="1"/>
    <row r="130113" ht="14.25" customHeight="1"/>
    <row r="130114" ht="14.25" customHeight="1"/>
    <row r="130115" ht="14.25" customHeight="1"/>
    <row r="130116" ht="14.25" customHeight="1"/>
    <row r="130117" ht="14.25" customHeight="1"/>
    <row r="130118" ht="14.25" customHeight="1"/>
    <row r="130119" ht="14.25" customHeight="1"/>
    <row r="130120" ht="14.25" customHeight="1"/>
    <row r="130121" ht="14.25" customHeight="1"/>
    <row r="130122" ht="14.25" customHeight="1"/>
    <row r="130123" ht="14.25" customHeight="1"/>
    <row r="130124" ht="14.25" customHeight="1"/>
    <row r="130125" ht="14.25" customHeight="1"/>
    <row r="130126" ht="14.25" customHeight="1"/>
    <row r="130127" ht="14.25" customHeight="1"/>
    <row r="130128" ht="14.25" customHeight="1"/>
    <row r="130129" ht="14.25" customHeight="1"/>
    <row r="130130" ht="14.25" customHeight="1"/>
    <row r="130131" ht="14.25" customHeight="1"/>
    <row r="130132" ht="14.25" customHeight="1"/>
    <row r="130133" ht="14.25" customHeight="1"/>
    <row r="130134" ht="14.25" customHeight="1"/>
    <row r="130135" ht="14.25" customHeight="1"/>
    <row r="130136" ht="14.25" customHeight="1"/>
    <row r="130137" ht="14.25" customHeight="1"/>
    <row r="130138" ht="14.25" customHeight="1"/>
    <row r="130139" ht="14.25" customHeight="1"/>
    <row r="130140" ht="14.25" customHeight="1"/>
    <row r="130141" ht="14.25" customHeight="1"/>
    <row r="130142" ht="14.25" customHeight="1"/>
    <row r="130143" ht="14.25" customHeight="1"/>
    <row r="130144" ht="14.25" customHeight="1"/>
    <row r="130145" ht="14.25" customHeight="1"/>
    <row r="130146" ht="14.25" customHeight="1"/>
    <row r="130147" ht="14.25" customHeight="1"/>
    <row r="130148" ht="14.25" customHeight="1"/>
    <row r="130149" ht="14.25" customHeight="1"/>
    <row r="130150" ht="14.25" customHeight="1"/>
    <row r="130151" ht="14.25" customHeight="1"/>
    <row r="130152" ht="14.25" customHeight="1"/>
    <row r="130153" ht="14.25" customHeight="1"/>
    <row r="130154" ht="14.25" customHeight="1"/>
    <row r="130155" ht="14.25" customHeight="1"/>
    <row r="130156" ht="14.25" customHeight="1"/>
    <row r="130157" ht="14.25" customHeight="1"/>
    <row r="130158" ht="14.25" customHeight="1"/>
    <row r="130159" ht="14.25" customHeight="1"/>
    <row r="130160" ht="14.25" customHeight="1"/>
    <row r="130161" ht="14.25" customHeight="1"/>
    <row r="130162" ht="14.25" customHeight="1"/>
    <row r="130163" ht="14.25" customHeight="1"/>
    <row r="130164" ht="14.25" customHeight="1"/>
    <row r="130165" ht="14.25" customHeight="1"/>
    <row r="130166" ht="14.25" customHeight="1"/>
    <row r="130167" ht="14.25" customHeight="1"/>
    <row r="130168" ht="14.25" customHeight="1"/>
    <row r="130169" ht="14.25" customHeight="1"/>
    <row r="130170" ht="14.25" customHeight="1"/>
    <row r="130171" ht="14.25" customHeight="1"/>
    <row r="130172" ht="14.25" customHeight="1"/>
    <row r="130173" ht="14.25" customHeight="1"/>
    <row r="130174" ht="14.25" customHeight="1"/>
    <row r="130175" ht="14.25" customHeight="1"/>
    <row r="130176" ht="14.25" customHeight="1"/>
    <row r="130177" ht="14.25" customHeight="1"/>
    <row r="130178" ht="14.25" customHeight="1"/>
    <row r="130179" ht="14.25" customHeight="1"/>
    <row r="130180" ht="14.25" customHeight="1"/>
    <row r="130181" ht="14.25" customHeight="1"/>
    <row r="130182" ht="14.25" customHeight="1"/>
    <row r="130183" ht="14.25" customHeight="1"/>
    <row r="130184" ht="14.25" customHeight="1"/>
    <row r="130185" ht="14.25" customHeight="1"/>
    <row r="130186" ht="14.25" customHeight="1"/>
    <row r="130187" ht="14.25" customHeight="1"/>
    <row r="130188" ht="14.25" customHeight="1"/>
    <row r="130189" ht="14.25" customHeight="1"/>
    <row r="130190" ht="14.25" customHeight="1"/>
    <row r="130191" ht="14.25" customHeight="1"/>
    <row r="130192" ht="14.25" customHeight="1"/>
    <row r="130193" ht="14.25" customHeight="1"/>
    <row r="130194" ht="14.25" customHeight="1"/>
    <row r="130195" ht="14.25" customHeight="1"/>
    <row r="130196" ht="14.25" customHeight="1"/>
    <row r="130197" ht="14.25" customHeight="1"/>
    <row r="130198" ht="14.25" customHeight="1"/>
    <row r="130199" ht="14.25" customHeight="1"/>
    <row r="130200" ht="14.25" customHeight="1"/>
    <row r="130201" ht="14.25" customHeight="1"/>
    <row r="130202" ht="14.25" customHeight="1"/>
    <row r="130203" ht="14.25" customHeight="1"/>
    <row r="130204" ht="14.25" customHeight="1"/>
    <row r="130205" ht="14.25" customHeight="1"/>
    <row r="130206" ht="14.25" customHeight="1"/>
    <row r="130207" ht="14.25" customHeight="1"/>
    <row r="130208" ht="14.25" customHeight="1"/>
    <row r="130209" ht="14.25" customHeight="1"/>
    <row r="130210" ht="14.25" customHeight="1"/>
    <row r="130211" ht="14.25" customHeight="1"/>
    <row r="130212" ht="14.25" customHeight="1"/>
    <row r="130213" ht="14.25" customHeight="1"/>
    <row r="130214" ht="14.25" customHeight="1"/>
    <row r="130215" ht="14.25" customHeight="1"/>
    <row r="130216" ht="14.25" customHeight="1"/>
    <row r="130217" ht="14.25" customHeight="1"/>
    <row r="130218" ht="14.25" customHeight="1"/>
    <row r="130219" ht="14.25" customHeight="1"/>
    <row r="130220" ht="14.25" customHeight="1"/>
    <row r="130221" ht="14.25" customHeight="1"/>
    <row r="130222" ht="14.25" customHeight="1"/>
    <row r="130223" ht="14.25" customHeight="1"/>
    <row r="130224" ht="14.25" customHeight="1"/>
    <row r="130225" ht="14.25" customHeight="1"/>
    <row r="130226" ht="14.25" customHeight="1"/>
    <row r="130227" ht="14.25" customHeight="1"/>
    <row r="130228" ht="14.25" customHeight="1"/>
    <row r="130229" ht="14.25" customHeight="1"/>
    <row r="130230" ht="14.25" customHeight="1"/>
    <row r="130231" ht="14.25" customHeight="1"/>
    <row r="130232" ht="14.25" customHeight="1"/>
    <row r="130233" ht="14.25" customHeight="1"/>
    <row r="130234" ht="14.25" customHeight="1"/>
    <row r="130235" ht="14.25" customHeight="1"/>
    <row r="130236" ht="14.25" customHeight="1"/>
    <row r="130237" ht="14.25" customHeight="1"/>
    <row r="130238" ht="14.25" customHeight="1"/>
    <row r="130239" ht="14.25" customHeight="1"/>
    <row r="130240" ht="14.25" customHeight="1"/>
    <row r="130241" ht="14.25" customHeight="1"/>
    <row r="130242" ht="14.25" customHeight="1"/>
    <row r="130243" ht="14.25" customHeight="1"/>
    <row r="130244" ht="14.25" customHeight="1"/>
    <row r="130245" ht="14.25" customHeight="1"/>
    <row r="130246" ht="14.25" customHeight="1"/>
    <row r="130247" ht="14.25" customHeight="1"/>
    <row r="130248" ht="14.25" customHeight="1"/>
    <row r="130249" ht="14.25" customHeight="1"/>
    <row r="130250" ht="14.25" customHeight="1"/>
    <row r="130251" ht="14.25" customHeight="1"/>
    <row r="130252" ht="14.25" customHeight="1"/>
    <row r="130253" ht="14.25" customHeight="1"/>
    <row r="130254" ht="14.25" customHeight="1"/>
    <row r="130255" ht="14.25" customHeight="1"/>
    <row r="130256" ht="14.25" customHeight="1"/>
    <row r="130257" ht="14.25" customHeight="1"/>
    <row r="130258" ht="14.25" customHeight="1"/>
    <row r="130259" ht="14.25" customHeight="1"/>
    <row r="130260" ht="14.25" customHeight="1"/>
    <row r="130261" ht="14.25" customHeight="1"/>
    <row r="130262" ht="14.25" customHeight="1"/>
    <row r="130263" ht="14.25" customHeight="1"/>
    <row r="130264" ht="14.25" customHeight="1"/>
    <row r="130265" ht="14.25" customHeight="1"/>
    <row r="130266" ht="14.25" customHeight="1"/>
    <row r="130267" ht="14.25" customHeight="1"/>
    <row r="130268" ht="14.25" customHeight="1"/>
    <row r="130269" ht="14.25" customHeight="1"/>
    <row r="130270" ht="14.25" customHeight="1"/>
    <row r="130271" ht="14.25" customHeight="1"/>
    <row r="130272" ht="14.25" customHeight="1"/>
    <row r="130273" ht="14.25" customHeight="1"/>
    <row r="130274" ht="14.25" customHeight="1"/>
    <row r="130275" ht="14.25" customHeight="1"/>
    <row r="130276" ht="14.25" customHeight="1"/>
    <row r="130277" ht="14.25" customHeight="1"/>
    <row r="130278" ht="14.25" customHeight="1"/>
    <row r="130279" ht="14.25" customHeight="1"/>
    <row r="130280" ht="14.25" customHeight="1"/>
    <row r="130281" ht="14.25" customHeight="1"/>
    <row r="130282" ht="14.25" customHeight="1"/>
    <row r="130283" ht="14.25" customHeight="1"/>
    <row r="130284" ht="14.25" customHeight="1"/>
    <row r="130285" ht="14.25" customHeight="1"/>
    <row r="130286" ht="14.25" customHeight="1"/>
    <row r="130287" ht="14.25" customHeight="1"/>
    <row r="130288" ht="14.25" customHeight="1"/>
    <row r="130289" ht="14.25" customHeight="1"/>
    <row r="130290" ht="14.25" customHeight="1"/>
    <row r="130291" ht="14.25" customHeight="1"/>
    <row r="130292" ht="14.25" customHeight="1"/>
    <row r="130293" ht="14.25" customHeight="1"/>
    <row r="130294" ht="14.25" customHeight="1"/>
    <row r="130295" ht="14.25" customHeight="1"/>
    <row r="130296" ht="14.25" customHeight="1"/>
    <row r="130297" ht="14.25" customHeight="1"/>
    <row r="130298" ht="14.25" customHeight="1"/>
    <row r="130299" ht="14.25" customHeight="1"/>
    <row r="130300" ht="14.25" customHeight="1"/>
    <row r="130301" ht="14.25" customHeight="1"/>
    <row r="130302" ht="14.25" customHeight="1"/>
    <row r="130303" ht="14.25" customHeight="1"/>
    <row r="130304" ht="14.25" customHeight="1"/>
    <row r="130305" ht="14.25" customHeight="1"/>
    <row r="130306" ht="14.25" customHeight="1"/>
    <row r="130307" ht="14.25" customHeight="1"/>
    <row r="130308" ht="14.25" customHeight="1"/>
    <row r="130309" ht="14.25" customHeight="1"/>
    <row r="130310" ht="14.25" customHeight="1"/>
    <row r="130311" ht="14.25" customHeight="1"/>
    <row r="130312" ht="14.25" customHeight="1"/>
    <row r="130313" ht="14.25" customHeight="1"/>
    <row r="130314" ht="14.25" customHeight="1"/>
    <row r="130315" ht="14.25" customHeight="1"/>
    <row r="130316" ht="14.25" customHeight="1"/>
    <row r="130317" ht="14.25" customHeight="1"/>
    <row r="130318" ht="14.25" customHeight="1"/>
    <row r="130319" ht="14.25" customHeight="1"/>
    <row r="130320" ht="14.25" customHeight="1"/>
    <row r="130321" ht="14.25" customHeight="1"/>
    <row r="130322" ht="14.25" customHeight="1"/>
    <row r="130323" ht="14.25" customHeight="1"/>
    <row r="130324" ht="14.25" customHeight="1"/>
    <row r="130325" ht="14.25" customHeight="1"/>
    <row r="130326" ht="14.25" customHeight="1"/>
    <row r="130327" ht="14.25" customHeight="1"/>
    <row r="130328" ht="14.25" customHeight="1"/>
    <row r="130329" ht="14.25" customHeight="1"/>
    <row r="130330" ht="14.25" customHeight="1"/>
    <row r="130331" ht="14.25" customHeight="1"/>
    <row r="130332" ht="14.25" customHeight="1"/>
    <row r="130333" ht="14.25" customHeight="1"/>
    <row r="130334" ht="14.25" customHeight="1"/>
    <row r="130335" ht="14.25" customHeight="1"/>
    <row r="130336" ht="14.25" customHeight="1"/>
    <row r="130337" ht="14.25" customHeight="1"/>
    <row r="130338" ht="14.25" customHeight="1"/>
    <row r="130339" ht="14.25" customHeight="1"/>
    <row r="130340" ht="14.25" customHeight="1"/>
    <row r="130341" ht="14.25" customHeight="1"/>
    <row r="130342" ht="14.25" customHeight="1"/>
    <row r="130343" ht="14.25" customHeight="1"/>
    <row r="130344" ht="14.25" customHeight="1"/>
    <row r="130345" ht="14.25" customHeight="1"/>
    <row r="130346" ht="14.25" customHeight="1"/>
    <row r="130347" ht="14.25" customHeight="1"/>
    <row r="130348" ht="14.25" customHeight="1"/>
    <row r="130349" ht="14.25" customHeight="1"/>
    <row r="130350" ht="14.25" customHeight="1"/>
    <row r="130351" ht="14.25" customHeight="1"/>
    <row r="130352" ht="14.25" customHeight="1"/>
    <row r="130353" ht="14.25" customHeight="1"/>
    <row r="130354" ht="14.25" customHeight="1"/>
    <row r="130355" ht="14.25" customHeight="1"/>
    <row r="130356" ht="14.25" customHeight="1"/>
    <row r="130357" ht="14.25" customHeight="1"/>
    <row r="130358" ht="14.25" customHeight="1"/>
    <row r="130359" ht="14.25" customHeight="1"/>
    <row r="130360" ht="14.25" customHeight="1"/>
    <row r="130361" ht="14.25" customHeight="1"/>
    <row r="130362" ht="14.25" customHeight="1"/>
    <row r="130363" ht="14.25" customHeight="1"/>
    <row r="130364" ht="14.25" customHeight="1"/>
    <row r="130365" ht="14.25" customHeight="1"/>
    <row r="130366" ht="14.25" customHeight="1"/>
    <row r="130367" ht="14.25" customHeight="1"/>
    <row r="130368" ht="14.25" customHeight="1"/>
    <row r="130369" ht="14.25" customHeight="1"/>
    <row r="130370" ht="14.25" customHeight="1"/>
    <row r="130371" ht="14.25" customHeight="1"/>
    <row r="130372" ht="14.25" customHeight="1"/>
    <row r="130373" ht="14.25" customHeight="1"/>
    <row r="130374" ht="14.25" customHeight="1"/>
    <row r="130375" ht="14.25" customHeight="1"/>
    <row r="130376" ht="14.25" customHeight="1"/>
    <row r="130377" ht="14.25" customHeight="1"/>
    <row r="130378" ht="14.25" customHeight="1"/>
    <row r="130379" ht="14.25" customHeight="1"/>
    <row r="130380" ht="14.25" customHeight="1"/>
    <row r="130381" ht="14.25" customHeight="1"/>
    <row r="130382" ht="14.25" customHeight="1"/>
    <row r="130383" ht="14.25" customHeight="1"/>
    <row r="130384" ht="14.25" customHeight="1"/>
    <row r="130385" ht="14.25" customHeight="1"/>
    <row r="130386" ht="14.25" customHeight="1"/>
    <row r="130387" ht="14.25" customHeight="1"/>
    <row r="130388" ht="14.25" customHeight="1"/>
    <row r="130389" ht="14.25" customHeight="1"/>
    <row r="130390" ht="14.25" customHeight="1"/>
    <row r="130391" ht="14.25" customHeight="1"/>
    <row r="130392" ht="14.25" customHeight="1"/>
    <row r="130393" ht="14.25" customHeight="1"/>
    <row r="130394" ht="14.25" customHeight="1"/>
    <row r="130395" ht="14.25" customHeight="1"/>
    <row r="130396" ht="14.25" customHeight="1"/>
    <row r="130397" ht="14.25" customHeight="1"/>
    <row r="130398" ht="14.25" customHeight="1"/>
    <row r="130399" ht="14.25" customHeight="1"/>
    <row r="130400" ht="14.25" customHeight="1"/>
    <row r="130401" ht="14.25" customHeight="1"/>
    <row r="130402" ht="14.25" customHeight="1"/>
    <row r="130403" ht="14.25" customHeight="1"/>
    <row r="130404" ht="14.25" customHeight="1"/>
    <row r="130405" ht="14.25" customHeight="1"/>
    <row r="130406" ht="14.25" customHeight="1"/>
    <row r="130407" ht="14.25" customHeight="1"/>
    <row r="130408" ht="14.25" customHeight="1"/>
    <row r="130409" ht="14.25" customHeight="1"/>
    <row r="130410" ht="14.25" customHeight="1"/>
    <row r="130411" ht="14.25" customHeight="1"/>
    <row r="130412" ht="14.25" customHeight="1"/>
    <row r="130413" ht="14.25" customHeight="1"/>
    <row r="130414" ht="14.25" customHeight="1"/>
    <row r="130415" ht="14.25" customHeight="1"/>
    <row r="130416" ht="14.25" customHeight="1"/>
    <row r="130417" ht="14.25" customHeight="1"/>
    <row r="130418" ht="14.25" customHeight="1"/>
    <row r="130419" ht="14.25" customHeight="1"/>
    <row r="130420" ht="14.25" customHeight="1"/>
    <row r="130421" ht="14.25" customHeight="1"/>
    <row r="130422" ht="14.25" customHeight="1"/>
    <row r="130423" ht="14.25" customHeight="1"/>
    <row r="130424" ht="14.25" customHeight="1"/>
    <row r="130425" ht="14.25" customHeight="1"/>
    <row r="130426" ht="14.25" customHeight="1"/>
    <row r="130427" ht="14.25" customHeight="1"/>
    <row r="130428" ht="14.25" customHeight="1"/>
    <row r="130429" ht="14.25" customHeight="1"/>
    <row r="130430" ht="14.25" customHeight="1"/>
    <row r="130431" ht="14.25" customHeight="1"/>
    <row r="130432" ht="14.25" customHeight="1"/>
    <row r="130433" ht="14.25" customHeight="1"/>
    <row r="130434" ht="14.25" customHeight="1"/>
    <row r="130435" ht="14.25" customHeight="1"/>
    <row r="130436" ht="14.25" customHeight="1"/>
    <row r="130437" ht="14.25" customHeight="1"/>
    <row r="130438" ht="14.25" customHeight="1"/>
    <row r="130439" ht="14.25" customHeight="1"/>
    <row r="130440" ht="14.25" customHeight="1"/>
    <row r="130441" ht="14.25" customHeight="1"/>
    <row r="130442" ht="14.25" customHeight="1"/>
    <row r="130443" ht="14.25" customHeight="1"/>
    <row r="130444" ht="14.25" customHeight="1"/>
    <row r="130445" ht="14.25" customHeight="1"/>
    <row r="130446" ht="14.25" customHeight="1"/>
    <row r="130447" ht="14.25" customHeight="1"/>
    <row r="130448" ht="14.25" customHeight="1"/>
    <row r="130449" ht="14.25" customHeight="1"/>
    <row r="130450" ht="14.25" customHeight="1"/>
    <row r="130451" ht="14.25" customHeight="1"/>
    <row r="130452" ht="14.25" customHeight="1"/>
    <row r="130453" ht="14.25" customHeight="1"/>
    <row r="130454" ht="14.25" customHeight="1"/>
    <row r="130455" ht="14.25" customHeight="1"/>
    <row r="130456" ht="14.25" customHeight="1"/>
    <row r="130457" ht="14.25" customHeight="1"/>
    <row r="130458" ht="14.25" customHeight="1"/>
    <row r="130459" ht="14.25" customHeight="1"/>
    <row r="130460" ht="14.25" customHeight="1"/>
    <row r="130461" ht="14.25" customHeight="1"/>
    <row r="130462" ht="14.25" customHeight="1"/>
    <row r="130463" ht="14.25" customHeight="1"/>
    <row r="130464" ht="14.25" customHeight="1"/>
    <row r="130465" ht="14.25" customHeight="1"/>
    <row r="130466" ht="14.25" customHeight="1"/>
    <row r="130467" ht="14.25" customHeight="1"/>
    <row r="130468" ht="14.25" customHeight="1"/>
    <row r="130469" ht="14.25" customHeight="1"/>
    <row r="130470" ht="14.25" customHeight="1"/>
    <row r="130471" ht="14.25" customHeight="1"/>
    <row r="130472" ht="14.25" customHeight="1"/>
    <row r="130473" ht="14.25" customHeight="1"/>
    <row r="130474" ht="14.25" customHeight="1"/>
    <row r="130475" ht="14.25" customHeight="1"/>
    <row r="130476" ht="14.25" customHeight="1"/>
    <row r="130477" ht="14.25" customHeight="1"/>
    <row r="130478" ht="14.25" customHeight="1"/>
    <row r="130479" ht="14.25" customHeight="1"/>
    <row r="130480" ht="14.25" customHeight="1"/>
    <row r="130481" ht="14.25" customHeight="1"/>
    <row r="130482" ht="14.25" customHeight="1"/>
    <row r="130483" ht="14.25" customHeight="1"/>
    <row r="130484" ht="14.25" customHeight="1"/>
    <row r="130485" ht="14.25" customHeight="1"/>
    <row r="130486" ht="14.25" customHeight="1"/>
    <row r="130487" ht="14.25" customHeight="1"/>
    <row r="130488" ht="14.25" customHeight="1"/>
    <row r="130489" ht="14.25" customHeight="1"/>
    <row r="130490" ht="14.25" customHeight="1"/>
    <row r="130491" ht="14.25" customHeight="1"/>
    <row r="130492" ht="14.25" customHeight="1"/>
    <row r="130493" ht="14.25" customHeight="1"/>
    <row r="130494" ht="14.25" customHeight="1"/>
    <row r="130495" ht="14.25" customHeight="1"/>
    <row r="130496" ht="14.25" customHeight="1"/>
    <row r="130497" ht="14.25" customHeight="1"/>
    <row r="130498" ht="14.25" customHeight="1"/>
    <row r="130499" ht="14.25" customHeight="1"/>
    <row r="130500" ht="14.25" customHeight="1"/>
    <row r="130501" ht="14.25" customHeight="1"/>
    <row r="130502" ht="14.25" customHeight="1"/>
    <row r="130503" ht="14.25" customHeight="1"/>
    <row r="130504" ht="14.25" customHeight="1"/>
    <row r="130505" ht="14.25" customHeight="1"/>
    <row r="130506" ht="14.25" customHeight="1"/>
    <row r="130507" ht="14.25" customHeight="1"/>
    <row r="130508" ht="14.25" customHeight="1"/>
    <row r="130509" ht="14.25" customHeight="1"/>
    <row r="130510" ht="14.25" customHeight="1"/>
    <row r="130511" ht="14.25" customHeight="1"/>
    <row r="130512" ht="14.25" customHeight="1"/>
    <row r="130513" ht="14.25" customHeight="1"/>
    <row r="130514" ht="14.25" customHeight="1"/>
    <row r="130515" ht="14.25" customHeight="1"/>
    <row r="130516" ht="14.25" customHeight="1"/>
    <row r="130517" ht="14.25" customHeight="1"/>
    <row r="130518" ht="14.25" customHeight="1"/>
    <row r="130519" ht="14.25" customHeight="1"/>
    <row r="130520" ht="14.25" customHeight="1"/>
    <row r="130521" ht="14.25" customHeight="1"/>
    <row r="130522" ht="14.25" customHeight="1"/>
    <row r="130523" ht="14.25" customHeight="1"/>
    <row r="130524" ht="14.25" customHeight="1"/>
    <row r="130525" ht="14.25" customHeight="1"/>
    <row r="130526" ht="14.25" customHeight="1"/>
    <row r="130527" ht="14.25" customHeight="1"/>
    <row r="130528" ht="14.25" customHeight="1"/>
    <row r="130529" ht="14.25" customHeight="1"/>
    <row r="130530" ht="14.25" customHeight="1"/>
    <row r="130531" ht="14.25" customHeight="1"/>
    <row r="130532" ht="14.25" customHeight="1"/>
    <row r="130533" ht="14.25" customHeight="1"/>
    <row r="130534" ht="14.25" customHeight="1"/>
    <row r="130535" ht="14.25" customHeight="1"/>
    <row r="130536" ht="14.25" customHeight="1"/>
    <row r="130537" ht="14.25" customHeight="1"/>
    <row r="130538" ht="14.25" customHeight="1"/>
    <row r="130539" ht="14.25" customHeight="1"/>
    <row r="130540" ht="14.25" customHeight="1"/>
    <row r="130541" ht="14.25" customHeight="1"/>
    <row r="130542" ht="14.25" customHeight="1"/>
    <row r="130543" ht="14.25" customHeight="1"/>
    <row r="130544" ht="14.25" customHeight="1"/>
    <row r="130545" ht="14.25" customHeight="1"/>
    <row r="130546" ht="14.25" customHeight="1"/>
    <row r="130547" ht="14.25" customHeight="1"/>
    <row r="130548" ht="14.25" customHeight="1"/>
    <row r="130549" ht="14.25" customHeight="1"/>
    <row r="130550" ht="14.25" customHeight="1"/>
    <row r="130551" ht="14.25" customHeight="1"/>
    <row r="130552" ht="14.25" customHeight="1"/>
    <row r="130553" ht="14.25" customHeight="1"/>
    <row r="130554" ht="14.25" customHeight="1"/>
    <row r="130555" ht="14.25" customHeight="1"/>
    <row r="130556" ht="14.25" customHeight="1"/>
    <row r="130557" ht="14.25" customHeight="1"/>
    <row r="130558" ht="14.25" customHeight="1"/>
    <row r="130559" ht="14.25" customHeight="1"/>
    <row r="130560" ht="14.25" customHeight="1"/>
    <row r="130561" ht="14.25" customHeight="1"/>
    <row r="130562" ht="14.25" customHeight="1"/>
    <row r="130563" ht="14.25" customHeight="1"/>
    <row r="130564" ht="14.25" customHeight="1"/>
    <row r="130565" ht="14.25" customHeight="1"/>
    <row r="130566" ht="14.25" customHeight="1"/>
    <row r="130567" ht="14.25" customHeight="1"/>
    <row r="130568" ht="14.25" customHeight="1"/>
    <row r="130569" ht="14.25" customHeight="1"/>
    <row r="130570" ht="14.25" customHeight="1"/>
    <row r="130571" ht="14.25" customHeight="1"/>
    <row r="130572" ht="14.25" customHeight="1"/>
    <row r="130573" ht="14.25" customHeight="1"/>
    <row r="130574" ht="14.25" customHeight="1"/>
    <row r="130575" ht="14.25" customHeight="1"/>
    <row r="130576" ht="14.25" customHeight="1"/>
    <row r="130577" ht="14.25" customHeight="1"/>
    <row r="130578" ht="14.25" customHeight="1"/>
    <row r="130579" ht="14.25" customHeight="1"/>
    <row r="130580" ht="14.25" customHeight="1"/>
    <row r="130581" ht="14.25" customHeight="1"/>
    <row r="130582" ht="14.25" customHeight="1"/>
    <row r="130583" ht="14.25" customHeight="1"/>
    <row r="130584" ht="14.25" customHeight="1"/>
    <row r="130585" ht="14.25" customHeight="1"/>
    <row r="130586" ht="14.25" customHeight="1"/>
    <row r="130587" ht="14.25" customHeight="1"/>
    <row r="130588" ht="14.25" customHeight="1"/>
    <row r="130589" ht="14.25" customHeight="1"/>
    <row r="130590" ht="14.25" customHeight="1"/>
    <row r="130591" ht="14.25" customHeight="1"/>
    <row r="130592" ht="14.25" customHeight="1"/>
    <row r="130593" ht="14.25" customHeight="1"/>
    <row r="130594" ht="14.25" customHeight="1"/>
    <row r="130595" ht="14.25" customHeight="1"/>
    <row r="130596" ht="14.25" customHeight="1"/>
    <row r="130597" ht="14.25" customHeight="1"/>
    <row r="130598" ht="14.25" customHeight="1"/>
    <row r="130599" ht="14.25" customHeight="1"/>
    <row r="130600" ht="14.25" customHeight="1"/>
    <row r="130601" ht="14.25" customHeight="1"/>
    <row r="130602" ht="14.25" customHeight="1"/>
    <row r="130603" ht="14.25" customHeight="1"/>
    <row r="130604" ht="14.25" customHeight="1"/>
    <row r="130605" ht="14.25" customHeight="1"/>
    <row r="130606" ht="14.25" customHeight="1"/>
    <row r="130607" ht="14.25" customHeight="1"/>
    <row r="130608" ht="14.25" customHeight="1"/>
    <row r="130609" ht="14.25" customHeight="1"/>
    <row r="130610" ht="14.25" customHeight="1"/>
    <row r="130611" ht="14.25" customHeight="1"/>
    <row r="130612" ht="14.25" customHeight="1"/>
    <row r="130613" ht="14.25" customHeight="1"/>
    <row r="130614" ht="14.25" customHeight="1"/>
    <row r="130615" ht="14.25" customHeight="1"/>
    <row r="130616" ht="14.25" customHeight="1"/>
    <row r="130617" ht="14.25" customHeight="1"/>
    <row r="130618" ht="14.25" customHeight="1"/>
    <row r="130619" ht="14.25" customHeight="1"/>
    <row r="130620" ht="14.25" customHeight="1"/>
    <row r="130621" ht="14.25" customHeight="1"/>
    <row r="130622" ht="14.25" customHeight="1"/>
    <row r="130623" ht="14.25" customHeight="1"/>
    <row r="130624" ht="14.25" customHeight="1"/>
    <row r="130625" ht="14.25" customHeight="1"/>
    <row r="130626" ht="14.25" customHeight="1"/>
    <row r="130627" ht="14.25" customHeight="1"/>
    <row r="130628" ht="14.25" customHeight="1"/>
    <row r="130629" ht="14.25" customHeight="1"/>
    <row r="130630" ht="14.25" customHeight="1"/>
    <row r="130631" ht="14.25" customHeight="1"/>
    <row r="130632" ht="14.25" customHeight="1"/>
    <row r="130633" ht="14.25" customHeight="1"/>
    <row r="130634" ht="14.25" customHeight="1"/>
    <row r="130635" ht="14.25" customHeight="1"/>
    <row r="130636" ht="14.25" customHeight="1"/>
    <row r="130637" ht="14.25" customHeight="1"/>
    <row r="130638" ht="14.25" customHeight="1"/>
    <row r="130639" ht="14.25" customHeight="1"/>
    <row r="130640" ht="14.25" customHeight="1"/>
    <row r="130641" ht="14.25" customHeight="1"/>
    <row r="130642" ht="14.25" customHeight="1"/>
    <row r="130643" ht="14.25" customHeight="1"/>
    <row r="130644" ht="14.25" customHeight="1"/>
    <row r="130645" ht="14.25" customHeight="1"/>
    <row r="130646" ht="14.25" customHeight="1"/>
    <row r="130647" ht="14.25" customHeight="1"/>
    <row r="130648" ht="14.25" customHeight="1"/>
    <row r="130649" ht="14.25" customHeight="1"/>
    <row r="130650" ht="14.25" customHeight="1"/>
    <row r="130651" ht="14.25" customHeight="1"/>
    <row r="130652" ht="14.25" customHeight="1"/>
    <row r="130653" ht="14.25" customHeight="1"/>
    <row r="130654" ht="14.25" customHeight="1"/>
    <row r="130655" ht="14.25" customHeight="1"/>
    <row r="130656" ht="14.25" customHeight="1"/>
    <row r="130657" ht="14.25" customHeight="1"/>
    <row r="130658" ht="14.25" customHeight="1"/>
    <row r="130659" ht="14.25" customHeight="1"/>
    <row r="130660" ht="14.25" customHeight="1"/>
    <row r="130661" ht="14.25" customHeight="1"/>
    <row r="130662" ht="14.25" customHeight="1"/>
    <row r="130663" ht="14.25" customHeight="1"/>
    <row r="130664" ht="14.25" customHeight="1"/>
    <row r="130665" ht="14.25" customHeight="1"/>
    <row r="130666" ht="14.25" customHeight="1"/>
    <row r="130667" ht="14.25" customHeight="1"/>
    <row r="130668" ht="14.25" customHeight="1"/>
    <row r="130669" ht="14.25" customHeight="1"/>
    <row r="130670" ht="14.25" customHeight="1"/>
    <row r="130671" ht="14.25" customHeight="1"/>
    <row r="130672" ht="14.25" customHeight="1"/>
    <row r="130673" ht="14.25" customHeight="1"/>
    <row r="130674" ht="14.25" customHeight="1"/>
    <row r="130675" ht="14.25" customHeight="1"/>
    <row r="130676" ht="14.25" customHeight="1"/>
    <row r="130677" ht="14.25" customHeight="1"/>
    <row r="130678" ht="14.25" customHeight="1"/>
    <row r="130679" ht="14.25" customHeight="1"/>
    <row r="130680" ht="14.25" customHeight="1"/>
    <row r="130681" ht="14.25" customHeight="1"/>
    <row r="130682" ht="14.25" customHeight="1"/>
    <row r="130683" ht="14.25" customHeight="1"/>
    <row r="130684" ht="14.25" customHeight="1"/>
    <row r="130685" ht="14.25" customHeight="1"/>
    <row r="130686" ht="14.25" customHeight="1"/>
    <row r="130687" ht="14.25" customHeight="1"/>
    <row r="130688" ht="14.25" customHeight="1"/>
    <row r="130689" ht="14.25" customHeight="1"/>
    <row r="130690" ht="14.25" customHeight="1"/>
    <row r="130691" ht="14.25" customHeight="1"/>
    <row r="130692" ht="14.25" customHeight="1"/>
    <row r="130693" ht="14.25" customHeight="1"/>
    <row r="130694" ht="14.25" customHeight="1"/>
    <row r="130695" ht="14.25" customHeight="1"/>
    <row r="130696" ht="14.25" customHeight="1"/>
    <row r="130697" ht="14.25" customHeight="1"/>
    <row r="130698" ht="14.25" customHeight="1"/>
    <row r="130699" ht="14.25" customHeight="1"/>
    <row r="130700" ht="14.25" customHeight="1"/>
    <row r="130701" ht="14.25" customHeight="1"/>
    <row r="130702" ht="14.25" customHeight="1"/>
    <row r="130703" ht="14.25" customHeight="1"/>
    <row r="130704" ht="14.25" customHeight="1"/>
    <row r="130705" ht="14.25" customHeight="1"/>
    <row r="130706" ht="14.25" customHeight="1"/>
    <row r="130707" ht="14.25" customHeight="1"/>
    <row r="130708" ht="14.25" customHeight="1"/>
    <row r="130709" ht="14.25" customHeight="1"/>
    <row r="130710" ht="14.25" customHeight="1"/>
    <row r="130711" ht="14.25" customHeight="1"/>
    <row r="130712" ht="14.25" customHeight="1"/>
    <row r="130713" ht="14.25" customHeight="1"/>
    <row r="130714" ht="14.25" customHeight="1"/>
    <row r="130715" ht="14.25" customHeight="1"/>
    <row r="130716" ht="14.25" customHeight="1"/>
    <row r="130717" ht="14.25" customHeight="1"/>
    <row r="130718" ht="14.25" customHeight="1"/>
    <row r="130719" ht="14.25" customHeight="1"/>
    <row r="130720" ht="14.25" customHeight="1"/>
    <row r="130721" ht="14.25" customHeight="1"/>
    <row r="130722" ht="14.25" customHeight="1"/>
    <row r="130723" ht="14.25" customHeight="1"/>
    <row r="130724" ht="14.25" customHeight="1"/>
    <row r="130725" ht="14.25" customHeight="1"/>
    <row r="130726" ht="14.25" customHeight="1"/>
    <row r="130727" ht="14.25" customHeight="1"/>
    <row r="130728" ht="14.25" customHeight="1"/>
    <row r="130729" ht="14.25" customHeight="1"/>
    <row r="130730" ht="14.25" customHeight="1"/>
    <row r="130731" ht="14.25" customHeight="1"/>
    <row r="130732" ht="14.25" customHeight="1"/>
    <row r="130733" ht="14.25" customHeight="1"/>
    <row r="130734" ht="14.25" customHeight="1"/>
    <row r="130735" ht="14.25" customHeight="1"/>
    <row r="130736" ht="14.25" customHeight="1"/>
    <row r="130737" ht="14.25" customHeight="1"/>
    <row r="130738" ht="14.25" customHeight="1"/>
    <row r="130739" ht="14.25" customHeight="1"/>
    <row r="130740" ht="14.25" customHeight="1"/>
    <row r="130741" ht="14.25" customHeight="1"/>
    <row r="130742" ht="14.25" customHeight="1"/>
    <row r="130743" ht="14.25" customHeight="1"/>
    <row r="130744" ht="14.25" customHeight="1"/>
    <row r="130745" ht="14.25" customHeight="1"/>
    <row r="130746" ht="14.25" customHeight="1"/>
    <row r="130747" ht="14.25" customHeight="1"/>
    <row r="130748" ht="14.25" customHeight="1"/>
    <row r="130749" ht="14.25" customHeight="1"/>
    <row r="130750" ht="14.25" customHeight="1"/>
    <row r="130751" ht="14.25" customHeight="1"/>
    <row r="130752" ht="14.25" customHeight="1"/>
    <row r="130753" ht="14.25" customHeight="1"/>
    <row r="130754" ht="14.25" customHeight="1"/>
    <row r="130755" ht="14.25" customHeight="1"/>
    <row r="130756" ht="14.25" customHeight="1"/>
    <row r="130757" ht="14.25" customHeight="1"/>
    <row r="130758" ht="14.25" customHeight="1"/>
    <row r="130759" ht="14.25" customHeight="1"/>
    <row r="130760" ht="14.25" customHeight="1"/>
    <row r="130761" ht="14.25" customHeight="1"/>
    <row r="130762" ht="14.25" customHeight="1"/>
    <row r="130763" ht="14.25" customHeight="1"/>
    <row r="130764" ht="14.25" customHeight="1"/>
    <row r="130765" ht="14.25" customHeight="1"/>
    <row r="130766" ht="14.25" customHeight="1"/>
    <row r="130767" ht="14.25" customHeight="1"/>
    <row r="130768" ht="14.25" customHeight="1"/>
    <row r="130769" ht="14.25" customHeight="1"/>
    <row r="130770" ht="14.25" customHeight="1"/>
    <row r="130771" ht="14.25" customHeight="1"/>
    <row r="130772" ht="14.25" customHeight="1"/>
    <row r="130773" ht="14.25" customHeight="1"/>
    <row r="130774" ht="14.25" customHeight="1"/>
    <row r="130775" ht="14.25" customHeight="1"/>
    <row r="130776" ht="14.25" customHeight="1"/>
    <row r="130777" ht="14.25" customHeight="1"/>
    <row r="130778" ht="14.25" customHeight="1"/>
    <row r="130779" ht="14.25" customHeight="1"/>
    <row r="130780" ht="14.25" customHeight="1"/>
    <row r="130781" ht="14.25" customHeight="1"/>
    <row r="130782" ht="14.25" customHeight="1"/>
    <row r="130783" ht="14.25" customHeight="1"/>
    <row r="130784" ht="14.25" customHeight="1"/>
    <row r="130785" ht="14.25" customHeight="1"/>
    <row r="130786" ht="14.25" customHeight="1"/>
    <row r="130787" ht="14.25" customHeight="1"/>
    <row r="130788" ht="14.25" customHeight="1"/>
    <row r="130789" ht="14.25" customHeight="1"/>
    <row r="130790" ht="14.25" customHeight="1"/>
    <row r="130791" ht="14.25" customHeight="1"/>
    <row r="130792" ht="14.25" customHeight="1"/>
    <row r="130793" ht="14.25" customHeight="1"/>
    <row r="130794" ht="14.25" customHeight="1"/>
    <row r="130795" ht="14.25" customHeight="1"/>
    <row r="130796" ht="14.25" customHeight="1"/>
    <row r="130797" ht="14.25" customHeight="1"/>
    <row r="130798" ht="14.25" customHeight="1"/>
    <row r="130799" ht="14.25" customHeight="1"/>
    <row r="130800" ht="14.25" customHeight="1"/>
    <row r="130801" ht="14.25" customHeight="1"/>
    <row r="130802" ht="14.25" customHeight="1"/>
    <row r="130803" ht="14.25" customHeight="1"/>
    <row r="130804" ht="14.25" customHeight="1"/>
    <row r="130805" ht="14.25" customHeight="1"/>
    <row r="130806" ht="14.25" customHeight="1"/>
    <row r="130807" ht="14.25" customHeight="1"/>
    <row r="130808" ht="14.25" customHeight="1"/>
    <row r="130809" ht="14.25" customHeight="1"/>
    <row r="130810" ht="14.25" customHeight="1"/>
    <row r="130811" ht="14.25" customHeight="1"/>
    <row r="130812" ht="14.25" customHeight="1"/>
    <row r="130813" ht="14.25" customHeight="1"/>
    <row r="130814" ht="14.25" customHeight="1"/>
    <row r="130815" ht="14.25" customHeight="1"/>
    <row r="130816" ht="14.25" customHeight="1"/>
    <row r="130817" ht="14.25" customHeight="1"/>
    <row r="130818" ht="14.25" customHeight="1"/>
    <row r="130819" ht="14.25" customHeight="1"/>
    <row r="130820" ht="14.25" customHeight="1"/>
    <row r="130821" ht="14.25" customHeight="1"/>
    <row r="130822" ht="14.25" customHeight="1"/>
    <row r="130823" ht="14.25" customHeight="1"/>
    <row r="130824" ht="14.25" customHeight="1"/>
    <row r="130825" ht="14.25" customHeight="1"/>
    <row r="130826" ht="14.25" customHeight="1"/>
    <row r="130827" ht="14.25" customHeight="1"/>
    <row r="130828" ht="14.25" customHeight="1"/>
    <row r="130829" ht="14.25" customHeight="1"/>
    <row r="130830" ht="14.25" customHeight="1"/>
    <row r="130831" ht="14.25" customHeight="1"/>
    <row r="130832" ht="14.25" customHeight="1"/>
    <row r="130833" ht="14.25" customHeight="1"/>
    <row r="130834" ht="14.25" customHeight="1"/>
    <row r="130835" ht="14.25" customHeight="1"/>
    <row r="130836" ht="14.25" customHeight="1"/>
    <row r="130837" ht="14.25" customHeight="1"/>
    <row r="130838" ht="14.25" customHeight="1"/>
    <row r="130839" ht="14.25" customHeight="1"/>
    <row r="130840" ht="14.25" customHeight="1"/>
    <row r="130841" ht="14.25" customHeight="1"/>
    <row r="130842" ht="14.25" customHeight="1"/>
    <row r="130843" ht="14.25" customHeight="1"/>
    <row r="130844" ht="14.25" customHeight="1"/>
    <row r="130845" ht="14.25" customHeight="1"/>
    <row r="130846" ht="14.25" customHeight="1"/>
    <row r="130847" ht="14.25" customHeight="1"/>
    <row r="130848" ht="14.25" customHeight="1"/>
    <row r="130849" ht="14.25" customHeight="1"/>
    <row r="130850" ht="14.25" customHeight="1"/>
    <row r="130851" ht="14.25" customHeight="1"/>
    <row r="130852" ht="14.25" customHeight="1"/>
    <row r="130853" ht="14.25" customHeight="1"/>
    <row r="130854" ht="14.25" customHeight="1"/>
    <row r="130855" ht="14.25" customHeight="1"/>
    <row r="130856" ht="14.25" customHeight="1"/>
    <row r="130857" ht="14.25" customHeight="1"/>
    <row r="130858" ht="14.25" customHeight="1"/>
    <row r="130859" ht="14.25" customHeight="1"/>
    <row r="130860" ht="14.25" customHeight="1"/>
    <row r="130861" ht="14.25" customHeight="1"/>
    <row r="130862" ht="14.25" customHeight="1"/>
    <row r="130863" ht="14.25" customHeight="1"/>
    <row r="130864" ht="14.25" customHeight="1"/>
    <row r="130865" ht="14.25" customHeight="1"/>
    <row r="130866" ht="14.25" customHeight="1"/>
    <row r="130867" ht="14.25" customHeight="1"/>
    <row r="130868" ht="14.25" customHeight="1"/>
    <row r="130869" ht="14.25" customHeight="1"/>
    <row r="130870" ht="14.25" customHeight="1"/>
    <row r="130871" ht="14.25" customHeight="1"/>
    <row r="130872" ht="14.25" customHeight="1"/>
    <row r="130873" ht="14.25" customHeight="1"/>
    <row r="130874" ht="14.25" customHeight="1"/>
    <row r="130875" ht="14.25" customHeight="1"/>
    <row r="130876" ht="14.25" customHeight="1"/>
    <row r="130877" ht="14.25" customHeight="1"/>
    <row r="130878" ht="14.25" customHeight="1"/>
    <row r="130879" ht="14.25" customHeight="1"/>
    <row r="130880" ht="14.25" customHeight="1"/>
    <row r="130881" ht="14.25" customHeight="1"/>
    <row r="130882" ht="14.25" customHeight="1"/>
    <row r="130883" ht="14.25" customHeight="1"/>
    <row r="130884" ht="14.25" customHeight="1"/>
    <row r="130885" ht="14.25" customHeight="1"/>
    <row r="130886" ht="14.25" customHeight="1"/>
    <row r="130887" ht="14.25" customHeight="1"/>
    <row r="130888" ht="14.25" customHeight="1"/>
    <row r="130889" ht="14.25" customHeight="1"/>
    <row r="130890" ht="14.25" customHeight="1"/>
    <row r="130891" ht="14.25" customHeight="1"/>
    <row r="130892" ht="14.25" customHeight="1"/>
    <row r="130893" ht="14.25" customHeight="1"/>
    <row r="130894" ht="14.25" customHeight="1"/>
    <row r="130895" ht="14.25" customHeight="1"/>
    <row r="130896" ht="14.25" customHeight="1"/>
    <row r="130897" ht="14.25" customHeight="1"/>
    <row r="130898" ht="14.25" customHeight="1"/>
    <row r="130899" ht="14.25" customHeight="1"/>
    <row r="130900" ht="14.25" customHeight="1"/>
    <row r="130901" ht="14.25" customHeight="1"/>
    <row r="130902" ht="14.25" customHeight="1"/>
    <row r="130903" ht="14.25" customHeight="1"/>
    <row r="130904" ht="14.25" customHeight="1"/>
    <row r="130905" ht="14.25" customHeight="1"/>
    <row r="130906" ht="14.25" customHeight="1"/>
    <row r="130907" ht="14.25" customHeight="1"/>
    <row r="130908" ht="14.25" customHeight="1"/>
    <row r="130909" ht="14.25" customHeight="1"/>
    <row r="130910" ht="14.25" customHeight="1"/>
    <row r="130911" ht="14.25" customHeight="1"/>
    <row r="130912" ht="14.25" customHeight="1"/>
    <row r="130913" ht="14.25" customHeight="1"/>
    <row r="130914" ht="14.25" customHeight="1"/>
    <row r="130915" ht="14.25" customHeight="1"/>
    <row r="130916" ht="14.25" customHeight="1"/>
    <row r="130917" ht="14.25" customHeight="1"/>
    <row r="130918" ht="14.25" customHeight="1"/>
    <row r="130919" ht="14.25" customHeight="1"/>
    <row r="130920" ht="14.25" customHeight="1"/>
    <row r="130921" ht="14.25" customHeight="1"/>
    <row r="130922" ht="14.25" customHeight="1"/>
    <row r="130923" ht="14.25" customHeight="1"/>
    <row r="130924" ht="14.25" customHeight="1"/>
    <row r="130925" ht="14.25" customHeight="1"/>
    <row r="130926" ht="14.25" customHeight="1"/>
    <row r="130927" ht="14.25" customHeight="1"/>
    <row r="130928" ht="14.25" customHeight="1"/>
    <row r="130929" ht="14.25" customHeight="1"/>
    <row r="130930" ht="14.25" customHeight="1"/>
    <row r="130931" ht="14.25" customHeight="1"/>
    <row r="130932" ht="14.25" customHeight="1"/>
    <row r="130933" ht="14.25" customHeight="1"/>
    <row r="130934" ht="14.25" customHeight="1"/>
    <row r="130935" ht="14.25" customHeight="1"/>
    <row r="130936" ht="14.25" customHeight="1"/>
    <row r="130937" ht="14.25" customHeight="1"/>
    <row r="130938" ht="14.25" customHeight="1"/>
    <row r="130939" ht="14.25" customHeight="1"/>
    <row r="130940" ht="14.25" customHeight="1"/>
    <row r="130941" ht="14.25" customHeight="1"/>
    <row r="130942" ht="14.25" customHeight="1"/>
    <row r="130943" ht="14.25" customHeight="1"/>
    <row r="130944" ht="14.25" customHeight="1"/>
    <row r="130945" ht="14.25" customHeight="1"/>
    <row r="130946" ht="14.25" customHeight="1"/>
    <row r="130947" ht="14.25" customHeight="1"/>
    <row r="130948" ht="14.25" customHeight="1"/>
    <row r="130949" ht="14.25" customHeight="1"/>
    <row r="130950" ht="14.25" customHeight="1"/>
    <row r="130951" ht="14.25" customHeight="1"/>
    <row r="130952" ht="14.25" customHeight="1"/>
    <row r="130953" ht="14.25" customHeight="1"/>
    <row r="130954" ht="14.25" customHeight="1"/>
    <row r="130955" ht="14.25" customHeight="1"/>
    <row r="130956" ht="14.25" customHeight="1"/>
    <row r="130957" ht="14.25" customHeight="1"/>
    <row r="130958" ht="14.25" customHeight="1"/>
    <row r="130959" ht="14.25" customHeight="1"/>
    <row r="130960" ht="14.25" customHeight="1"/>
    <row r="130961" ht="14.25" customHeight="1"/>
    <row r="130962" ht="14.25" customHeight="1"/>
    <row r="130963" ht="14.25" customHeight="1"/>
    <row r="130964" ht="14.25" customHeight="1"/>
    <row r="130965" ht="14.25" customHeight="1"/>
    <row r="130966" ht="14.25" customHeight="1"/>
    <row r="130967" ht="14.25" customHeight="1"/>
    <row r="130968" ht="14.25" customHeight="1"/>
    <row r="130969" ht="14.25" customHeight="1"/>
    <row r="130970" ht="14.25" customHeight="1"/>
    <row r="130971" ht="14.25" customHeight="1"/>
    <row r="130972" ht="14.25" customHeight="1"/>
    <row r="130973" ht="14.25" customHeight="1"/>
    <row r="130974" ht="14.25" customHeight="1"/>
    <row r="130975" ht="14.25" customHeight="1"/>
    <row r="130976" ht="14.25" customHeight="1"/>
    <row r="130977" ht="14.25" customHeight="1"/>
    <row r="130978" ht="14.25" customHeight="1"/>
    <row r="130979" ht="14.25" customHeight="1"/>
    <row r="130980" ht="14.25" customHeight="1"/>
    <row r="130981" ht="14.25" customHeight="1"/>
    <row r="130982" ht="14.25" customHeight="1"/>
    <row r="130983" ht="14.25" customHeight="1"/>
    <row r="130984" ht="14.25" customHeight="1"/>
    <row r="130985" ht="14.25" customHeight="1"/>
    <row r="130986" ht="14.25" customHeight="1"/>
    <row r="130987" ht="14.25" customHeight="1"/>
    <row r="130988" ht="14.25" customHeight="1"/>
    <row r="130989" ht="14.25" customHeight="1"/>
    <row r="130990" ht="14.25" customHeight="1"/>
    <row r="130991" ht="14.25" customHeight="1"/>
    <row r="130992" ht="14.25" customHeight="1"/>
    <row r="130993" ht="14.25" customHeight="1"/>
    <row r="130994" ht="14.25" customHeight="1"/>
    <row r="130995" ht="14.25" customHeight="1"/>
    <row r="130996" ht="14.25" customHeight="1"/>
    <row r="130997" ht="14.25" customHeight="1"/>
    <row r="130998" ht="14.25" customHeight="1"/>
    <row r="130999" ht="14.25" customHeight="1"/>
    <row r="131000" ht="14.25" customHeight="1"/>
    <row r="131001" ht="14.25" customHeight="1"/>
    <row r="131002" ht="14.25" customHeight="1"/>
    <row r="131003" ht="14.25" customHeight="1"/>
    <row r="131004" ht="14.25" customHeight="1"/>
    <row r="131005" ht="14.25" customHeight="1"/>
    <row r="131006" ht="14.25" customHeight="1"/>
    <row r="131007" ht="14.25" customHeight="1"/>
    <row r="131008" ht="14.25" customHeight="1"/>
    <row r="131009" ht="14.25" customHeight="1"/>
    <row r="131010" ht="14.25" customHeight="1"/>
    <row r="131011" ht="14.25" customHeight="1"/>
    <row r="131012" ht="14.25" customHeight="1"/>
    <row r="131013" ht="14.25" customHeight="1"/>
    <row r="131014" ht="14.25" customHeight="1"/>
    <row r="131015" ht="14.25" customHeight="1"/>
    <row r="131016" ht="14.25" customHeight="1"/>
    <row r="131017" ht="14.25" customHeight="1"/>
    <row r="131018" ht="14.25" customHeight="1"/>
    <row r="131019" ht="14.25" customHeight="1"/>
    <row r="131020" ht="14.25" customHeight="1"/>
    <row r="131021" ht="14.25" customHeight="1"/>
    <row r="131022" ht="14.25" customHeight="1"/>
    <row r="131023" ht="14.25" customHeight="1"/>
    <row r="131024" ht="14.25" customHeight="1"/>
    <row r="131025" ht="14.25" customHeight="1"/>
    <row r="131026" ht="14.25" customHeight="1"/>
    <row r="131027" ht="14.25" customHeight="1"/>
    <row r="131028" ht="14.25" customHeight="1"/>
    <row r="131029" ht="14.25" customHeight="1"/>
    <row r="131030" ht="14.25" customHeight="1"/>
    <row r="131031" ht="14.25" customHeight="1"/>
    <row r="131032" ht="14.25" customHeight="1"/>
    <row r="131033" ht="14.25" customHeight="1"/>
    <row r="131034" ht="14.25" customHeight="1"/>
    <row r="131035" ht="14.25" customHeight="1"/>
    <row r="131036" ht="14.25" customHeight="1"/>
    <row r="131037" ht="14.25" customHeight="1"/>
    <row r="131038" ht="14.25" customHeight="1"/>
    <row r="131039" ht="14.25" customHeight="1"/>
    <row r="131040" ht="14.25" customHeight="1"/>
    <row r="131041" ht="14.25" customHeight="1"/>
    <row r="131042" ht="14.25" customHeight="1"/>
    <row r="131043" ht="14.25" customHeight="1"/>
    <row r="131044" ht="14.25" customHeight="1"/>
    <row r="131045" ht="14.25" customHeight="1"/>
    <row r="131046" ht="14.25" customHeight="1"/>
    <row r="131047" ht="14.25" customHeight="1"/>
    <row r="131048" ht="14.25" customHeight="1"/>
    <row r="131049" ht="14.25" customHeight="1"/>
    <row r="131050" ht="14.25" customHeight="1"/>
    <row r="131051" ht="14.25" customHeight="1"/>
    <row r="131052" ht="14.25" customHeight="1"/>
    <row r="131053" ht="14.25" customHeight="1"/>
    <row r="131054" ht="14.25" customHeight="1"/>
    <row r="131055" ht="14.25" customHeight="1"/>
    <row r="131056" ht="14.25" customHeight="1"/>
    <row r="131057" ht="14.25" customHeight="1"/>
    <row r="131058" ht="14.25" customHeight="1"/>
    <row r="131059" ht="14.25" customHeight="1"/>
    <row r="131060" ht="14.25" customHeight="1"/>
    <row r="131061" ht="14.25" customHeight="1"/>
    <row r="131062" ht="14.25" customHeight="1"/>
    <row r="131063" ht="14.25" customHeight="1"/>
    <row r="131064" ht="14.25" customHeight="1"/>
    <row r="131065" ht="14.25" customHeight="1"/>
    <row r="131066" ht="14.25" customHeight="1"/>
    <row r="131067" ht="14.25" customHeight="1"/>
    <row r="131068" ht="14.25" customHeight="1"/>
    <row r="131069" ht="14.25" customHeight="1"/>
    <row r="131070" ht="14.25" customHeight="1"/>
    <row r="131071" ht="14.25" customHeight="1"/>
    <row r="131072" ht="14.25" customHeight="1"/>
    <row r="131073" ht="14.25" customHeight="1"/>
    <row r="131074" ht="14.25" customHeight="1"/>
    <row r="131075" ht="14.25" customHeight="1"/>
    <row r="131076" ht="14.25" customHeight="1"/>
    <row r="131077" ht="14.25" customHeight="1"/>
    <row r="131078" ht="14.25" customHeight="1"/>
    <row r="131079" ht="14.25" customHeight="1"/>
    <row r="131080" ht="14.25" customHeight="1"/>
    <row r="131081" ht="14.25" customHeight="1"/>
    <row r="131082" ht="14.25" customHeight="1"/>
    <row r="131083" ht="14.25" customHeight="1"/>
    <row r="131084" ht="14.25" customHeight="1"/>
    <row r="131085" ht="14.25" customHeight="1"/>
    <row r="131086" ht="14.25" customHeight="1"/>
    <row r="131087" ht="14.25" customHeight="1"/>
    <row r="131088" ht="14.25" customHeight="1"/>
    <row r="131089" ht="14.25" customHeight="1"/>
    <row r="131090" ht="14.25" customHeight="1"/>
    <row r="131091" ht="14.25" customHeight="1"/>
    <row r="131092" ht="14.25" customHeight="1"/>
    <row r="131093" ht="14.25" customHeight="1"/>
    <row r="131094" ht="14.25" customHeight="1"/>
    <row r="131095" ht="14.25" customHeight="1"/>
    <row r="131096" ht="14.25" customHeight="1"/>
    <row r="131097" ht="14.25" customHeight="1"/>
    <row r="131098" ht="14.25" customHeight="1"/>
    <row r="131099" ht="14.25" customHeight="1"/>
    <row r="131100" ht="14.25" customHeight="1"/>
    <row r="131101" ht="14.25" customHeight="1"/>
    <row r="131102" ht="14.25" customHeight="1"/>
    <row r="131103" ht="14.25" customHeight="1"/>
    <row r="131104" ht="14.25" customHeight="1"/>
    <row r="131105" ht="14.25" customHeight="1"/>
    <row r="131106" ht="14.25" customHeight="1"/>
    <row r="131107" ht="14.25" customHeight="1"/>
    <row r="131108" ht="14.25" customHeight="1"/>
    <row r="131109" ht="14.25" customHeight="1"/>
    <row r="131110" ht="14.25" customHeight="1"/>
    <row r="131111" ht="14.25" customHeight="1"/>
    <row r="131112" ht="14.25" customHeight="1"/>
    <row r="131113" ht="14.25" customHeight="1"/>
    <row r="131114" ht="14.25" customHeight="1"/>
    <row r="131115" ht="14.25" customHeight="1"/>
    <row r="131116" ht="14.25" customHeight="1"/>
    <row r="131117" ht="14.25" customHeight="1"/>
    <row r="131118" ht="14.25" customHeight="1"/>
    <row r="131119" ht="14.25" customHeight="1"/>
    <row r="131120" ht="14.25" customHeight="1"/>
    <row r="131121" ht="14.25" customHeight="1"/>
    <row r="131122" ht="14.25" customHeight="1"/>
    <row r="131123" ht="14.25" customHeight="1"/>
    <row r="131124" ht="14.25" customHeight="1"/>
    <row r="131125" ht="14.25" customHeight="1"/>
    <row r="131126" ht="14.25" customHeight="1"/>
    <row r="131127" ht="14.25" customHeight="1"/>
    <row r="131128" ht="14.25" customHeight="1"/>
    <row r="131129" ht="14.25" customHeight="1"/>
    <row r="131130" ht="14.25" customHeight="1"/>
    <row r="131131" ht="14.25" customHeight="1"/>
    <row r="131132" ht="14.25" customHeight="1"/>
    <row r="131133" ht="14.25" customHeight="1"/>
    <row r="131134" ht="14.25" customHeight="1"/>
    <row r="131135" ht="14.25" customHeight="1"/>
    <row r="131136" ht="14.25" customHeight="1"/>
    <row r="131137" ht="14.25" customHeight="1"/>
    <row r="131138" ht="14.25" customHeight="1"/>
    <row r="131139" ht="14.25" customHeight="1"/>
    <row r="131140" ht="14.25" customHeight="1"/>
    <row r="131141" ht="14.25" customHeight="1"/>
    <row r="131142" ht="14.25" customHeight="1"/>
    <row r="131143" ht="14.25" customHeight="1"/>
    <row r="131144" ht="14.25" customHeight="1"/>
    <row r="131145" ht="14.25" customHeight="1"/>
    <row r="131146" ht="14.25" customHeight="1"/>
    <row r="131147" ht="14.25" customHeight="1"/>
    <row r="131148" ht="14.25" customHeight="1"/>
    <row r="131149" ht="14.25" customHeight="1"/>
    <row r="131150" ht="14.25" customHeight="1"/>
    <row r="131151" ht="14.25" customHeight="1"/>
    <row r="131152" ht="14.25" customHeight="1"/>
    <row r="131153" ht="14.25" customHeight="1"/>
    <row r="131154" ht="14.25" customHeight="1"/>
    <row r="131155" ht="14.25" customHeight="1"/>
    <row r="131156" ht="14.25" customHeight="1"/>
    <row r="131157" ht="14.25" customHeight="1"/>
    <row r="131158" ht="14.25" customHeight="1"/>
    <row r="131159" ht="14.25" customHeight="1"/>
    <row r="131160" ht="14.25" customHeight="1"/>
    <row r="131161" ht="14.25" customHeight="1"/>
    <row r="131162" ht="14.25" customHeight="1"/>
    <row r="131163" ht="14.25" customHeight="1"/>
    <row r="131164" ht="14.25" customHeight="1"/>
    <row r="131165" ht="14.25" customHeight="1"/>
    <row r="131166" ht="14.25" customHeight="1"/>
    <row r="131167" ht="14.25" customHeight="1"/>
    <row r="131168" ht="14.25" customHeight="1"/>
    <row r="131169" ht="14.25" customHeight="1"/>
    <row r="131170" ht="14.25" customHeight="1"/>
    <row r="131171" ht="14.25" customHeight="1"/>
    <row r="131172" ht="14.25" customHeight="1"/>
    <row r="131173" ht="14.25" customHeight="1"/>
    <row r="131174" ht="14.25" customHeight="1"/>
    <row r="131175" ht="14.25" customHeight="1"/>
    <row r="131176" ht="14.25" customHeight="1"/>
    <row r="131177" ht="14.25" customHeight="1"/>
    <row r="131178" ht="14.25" customHeight="1"/>
    <row r="131179" ht="14.25" customHeight="1"/>
    <row r="131180" ht="14.25" customHeight="1"/>
    <row r="131181" ht="14.25" customHeight="1"/>
    <row r="131182" ht="14.25" customHeight="1"/>
    <row r="131183" ht="14.25" customHeight="1"/>
    <row r="131184" ht="14.25" customHeight="1"/>
    <row r="131185" ht="14.25" customHeight="1"/>
    <row r="131186" ht="14.25" customHeight="1"/>
    <row r="131187" ht="14.25" customHeight="1"/>
    <row r="131188" ht="14.25" customHeight="1"/>
    <row r="131189" ht="14.25" customHeight="1"/>
    <row r="131190" ht="14.25" customHeight="1"/>
    <row r="131191" ht="14.25" customHeight="1"/>
    <row r="131192" ht="14.25" customHeight="1"/>
    <row r="131193" ht="14.25" customHeight="1"/>
    <row r="131194" ht="14.25" customHeight="1"/>
    <row r="131195" ht="14.25" customHeight="1"/>
    <row r="131196" ht="14.25" customHeight="1"/>
    <row r="131197" ht="14.25" customHeight="1"/>
    <row r="131198" ht="14.25" customHeight="1"/>
    <row r="131199" ht="14.25" customHeight="1"/>
    <row r="131200" ht="14.25" customHeight="1"/>
    <row r="131201" ht="14.25" customHeight="1"/>
    <row r="131202" ht="14.25" customHeight="1"/>
    <row r="131203" ht="14.25" customHeight="1"/>
    <row r="131204" ht="14.25" customHeight="1"/>
    <row r="131205" ht="14.25" customHeight="1"/>
    <row r="131206" ht="14.25" customHeight="1"/>
    <row r="131207" ht="14.25" customHeight="1"/>
    <row r="131208" ht="14.25" customHeight="1"/>
    <row r="131209" ht="14.25" customHeight="1"/>
    <row r="131210" ht="14.25" customHeight="1"/>
    <row r="131211" ht="14.25" customHeight="1"/>
    <row r="131212" ht="14.25" customHeight="1"/>
    <row r="131213" ht="14.25" customHeight="1"/>
    <row r="131214" ht="14.25" customHeight="1"/>
    <row r="131215" ht="14.25" customHeight="1"/>
    <row r="131216" ht="14.25" customHeight="1"/>
    <row r="131217" ht="14.25" customHeight="1"/>
    <row r="131218" ht="14.25" customHeight="1"/>
    <row r="131219" ht="14.25" customHeight="1"/>
    <row r="131220" ht="14.25" customHeight="1"/>
    <row r="131221" ht="14.25" customHeight="1"/>
    <row r="131222" ht="14.25" customHeight="1"/>
    <row r="131223" ht="14.25" customHeight="1"/>
    <row r="131224" ht="14.25" customHeight="1"/>
    <row r="131225" ht="14.25" customHeight="1"/>
    <row r="131226" ht="14.25" customHeight="1"/>
    <row r="131227" ht="14.25" customHeight="1"/>
    <row r="131228" ht="14.25" customHeight="1"/>
    <row r="131229" ht="14.25" customHeight="1"/>
    <row r="131230" ht="14.25" customHeight="1"/>
    <row r="131231" ht="14.25" customHeight="1"/>
    <row r="131232" ht="14.25" customHeight="1"/>
    <row r="131233" ht="14.25" customHeight="1"/>
    <row r="131234" ht="14.25" customHeight="1"/>
    <row r="131235" ht="14.25" customHeight="1"/>
    <row r="131236" ht="14.25" customHeight="1"/>
    <row r="131237" ht="14.25" customHeight="1"/>
    <row r="131238" ht="14.25" customHeight="1"/>
    <row r="131239" ht="14.25" customHeight="1"/>
    <row r="131240" ht="14.25" customHeight="1"/>
    <row r="131241" ht="14.25" customHeight="1"/>
    <row r="131242" ht="14.25" customHeight="1"/>
    <row r="131243" ht="14.25" customHeight="1"/>
    <row r="131244" ht="14.25" customHeight="1"/>
    <row r="131245" ht="14.25" customHeight="1"/>
    <row r="131246" ht="14.25" customHeight="1"/>
    <row r="131247" ht="14.25" customHeight="1"/>
    <row r="131248" ht="14.25" customHeight="1"/>
    <row r="131249" ht="14.25" customHeight="1"/>
    <row r="131250" ht="14.25" customHeight="1"/>
    <row r="131251" ht="14.25" customHeight="1"/>
    <row r="131252" ht="14.25" customHeight="1"/>
    <row r="131253" ht="14.25" customHeight="1"/>
    <row r="131254" ht="14.25" customHeight="1"/>
    <row r="131255" ht="14.25" customHeight="1"/>
    <row r="131256" ht="14.25" customHeight="1"/>
    <row r="131257" ht="14.25" customHeight="1"/>
    <row r="131258" ht="14.25" customHeight="1"/>
    <row r="131259" ht="14.25" customHeight="1"/>
    <row r="131260" ht="14.25" customHeight="1"/>
    <row r="131261" ht="14.25" customHeight="1"/>
    <row r="131262" ht="14.25" customHeight="1"/>
    <row r="131263" ht="14.25" customHeight="1"/>
    <row r="131264" ht="14.25" customHeight="1"/>
    <row r="131265" ht="14.25" customHeight="1"/>
    <row r="131266" ht="14.25" customHeight="1"/>
    <row r="131267" ht="14.25" customHeight="1"/>
    <row r="131268" ht="14.25" customHeight="1"/>
    <row r="131269" ht="14.25" customHeight="1"/>
    <row r="131270" ht="14.25" customHeight="1"/>
    <row r="131271" ht="14.25" customHeight="1"/>
    <row r="131272" ht="14.25" customHeight="1"/>
    <row r="131273" ht="14.25" customHeight="1"/>
    <row r="131274" ht="14.25" customHeight="1"/>
    <row r="131275" ht="14.25" customHeight="1"/>
    <row r="131276" ht="14.25" customHeight="1"/>
    <row r="131277" ht="14.25" customHeight="1"/>
    <row r="131278" ht="14.25" customHeight="1"/>
    <row r="131279" ht="14.25" customHeight="1"/>
    <row r="131280" ht="14.25" customHeight="1"/>
    <row r="131281" ht="14.25" customHeight="1"/>
    <row r="131282" ht="14.25" customHeight="1"/>
    <row r="131283" ht="14.25" customHeight="1"/>
    <row r="131284" ht="14.25" customHeight="1"/>
    <row r="131285" ht="14.25" customHeight="1"/>
    <row r="131286" ht="14.25" customHeight="1"/>
    <row r="131287" ht="14.25" customHeight="1"/>
    <row r="131288" ht="14.25" customHeight="1"/>
    <row r="131289" ht="14.25" customHeight="1"/>
    <row r="131290" ht="14.25" customHeight="1"/>
    <row r="131291" ht="14.25" customHeight="1"/>
    <row r="131292" ht="14.25" customHeight="1"/>
    <row r="131293" ht="14.25" customHeight="1"/>
    <row r="131294" ht="14.25" customHeight="1"/>
    <row r="131295" ht="14.25" customHeight="1"/>
    <row r="131296" ht="14.25" customHeight="1"/>
    <row r="131297" ht="14.25" customHeight="1"/>
    <row r="131298" ht="14.25" customHeight="1"/>
    <row r="131299" ht="14.25" customHeight="1"/>
    <row r="131300" ht="14.25" customHeight="1"/>
    <row r="131301" ht="14.25" customHeight="1"/>
    <row r="131302" ht="14.25" customHeight="1"/>
    <row r="131303" ht="14.25" customHeight="1"/>
    <row r="131304" ht="14.25" customHeight="1"/>
    <row r="131305" ht="14.25" customHeight="1"/>
    <row r="131306" ht="14.25" customHeight="1"/>
    <row r="131307" ht="14.25" customHeight="1"/>
    <row r="131308" ht="14.25" customHeight="1"/>
    <row r="131309" ht="14.25" customHeight="1"/>
    <row r="131310" ht="14.25" customHeight="1"/>
    <row r="131311" ht="14.25" customHeight="1"/>
    <row r="131312" ht="14.25" customHeight="1"/>
    <row r="131313" ht="14.25" customHeight="1"/>
    <row r="131314" ht="14.25" customHeight="1"/>
    <row r="131315" ht="14.25" customHeight="1"/>
    <row r="131316" ht="14.25" customHeight="1"/>
    <row r="131317" ht="14.25" customHeight="1"/>
    <row r="131318" ht="14.25" customHeight="1"/>
    <row r="131319" ht="14.25" customHeight="1"/>
    <row r="131320" ht="14.25" customHeight="1"/>
    <row r="131321" ht="14.25" customHeight="1"/>
    <row r="131322" ht="14.25" customHeight="1"/>
    <row r="131323" ht="14.25" customHeight="1"/>
    <row r="131324" ht="14.25" customHeight="1"/>
    <row r="131325" ht="14.25" customHeight="1"/>
    <row r="131326" ht="14.25" customHeight="1"/>
    <row r="131327" ht="14.25" customHeight="1"/>
    <row r="131328" ht="14.25" customHeight="1"/>
    <row r="131329" ht="14.25" customHeight="1"/>
    <row r="131330" ht="14.25" customHeight="1"/>
    <row r="131331" ht="14.25" customHeight="1"/>
    <row r="131332" ht="14.25" customHeight="1"/>
    <row r="131333" ht="14.25" customHeight="1"/>
    <row r="131334" ht="14.25" customHeight="1"/>
    <row r="131335" ht="14.25" customHeight="1"/>
    <row r="131336" ht="14.25" customHeight="1"/>
    <row r="131337" ht="14.25" customHeight="1"/>
    <row r="131338" ht="14.25" customHeight="1"/>
    <row r="131339" ht="14.25" customHeight="1"/>
    <row r="131340" ht="14.25" customHeight="1"/>
    <row r="131341" ht="14.25" customHeight="1"/>
    <row r="131342" ht="14.25" customHeight="1"/>
    <row r="131343" ht="14.25" customHeight="1"/>
    <row r="131344" ht="14.25" customHeight="1"/>
    <row r="131345" ht="14.25" customHeight="1"/>
    <row r="131346" ht="14.25" customHeight="1"/>
    <row r="131347" ht="14.25" customHeight="1"/>
    <row r="131348" ht="14.25" customHeight="1"/>
    <row r="131349" ht="14.25" customHeight="1"/>
    <row r="131350" ht="14.25" customHeight="1"/>
    <row r="131351" ht="14.25" customHeight="1"/>
    <row r="131352" ht="14.25" customHeight="1"/>
    <row r="131353" ht="14.25" customHeight="1"/>
    <row r="131354" ht="14.25" customHeight="1"/>
    <row r="131355" ht="14.25" customHeight="1"/>
    <row r="131356" ht="14.25" customHeight="1"/>
    <row r="131357" ht="14.25" customHeight="1"/>
    <row r="131358" ht="14.25" customHeight="1"/>
    <row r="131359" ht="14.25" customHeight="1"/>
    <row r="131360" ht="14.25" customHeight="1"/>
    <row r="131361" ht="14.25" customHeight="1"/>
    <row r="131362" ht="14.25" customHeight="1"/>
    <row r="131363" ht="14.25" customHeight="1"/>
    <row r="131364" ht="14.25" customHeight="1"/>
    <row r="131365" ht="14.25" customHeight="1"/>
    <row r="131366" ht="14.25" customHeight="1"/>
    <row r="131367" ht="14.25" customHeight="1"/>
    <row r="131368" ht="14.25" customHeight="1"/>
    <row r="131369" ht="14.25" customHeight="1"/>
    <row r="131370" ht="14.25" customHeight="1"/>
    <row r="131371" ht="14.25" customHeight="1"/>
    <row r="131372" ht="14.25" customHeight="1"/>
    <row r="131373" ht="14.25" customHeight="1"/>
    <row r="131374" ht="14.25" customHeight="1"/>
    <row r="131375" ht="14.25" customHeight="1"/>
    <row r="131376" ht="14.25" customHeight="1"/>
    <row r="131377" ht="14.25" customHeight="1"/>
    <row r="131378" ht="14.25" customHeight="1"/>
    <row r="131379" ht="14.25" customHeight="1"/>
    <row r="131380" ht="14.25" customHeight="1"/>
    <row r="131381" ht="14.25" customHeight="1"/>
    <row r="131382" ht="14.25" customHeight="1"/>
    <row r="131383" ht="14.25" customHeight="1"/>
    <row r="131384" ht="14.25" customHeight="1"/>
    <row r="131385" ht="14.25" customHeight="1"/>
    <row r="131386" ht="14.25" customHeight="1"/>
    <row r="131387" ht="14.25" customHeight="1"/>
    <row r="131388" ht="14.25" customHeight="1"/>
    <row r="131389" ht="14.25" customHeight="1"/>
    <row r="131390" ht="14.25" customHeight="1"/>
    <row r="131391" ht="14.25" customHeight="1"/>
    <row r="131392" ht="14.25" customHeight="1"/>
    <row r="131393" ht="14.25" customHeight="1"/>
    <row r="131394" ht="14.25" customHeight="1"/>
    <row r="131395" ht="14.25" customHeight="1"/>
    <row r="131396" ht="14.25" customHeight="1"/>
    <row r="131397" ht="14.25" customHeight="1"/>
    <row r="131398" ht="14.25" customHeight="1"/>
    <row r="131399" ht="14.25" customHeight="1"/>
    <row r="131400" ht="14.25" customHeight="1"/>
    <row r="131401" ht="14.25" customHeight="1"/>
    <row r="131402" ht="14.25" customHeight="1"/>
    <row r="131403" ht="14.25" customHeight="1"/>
    <row r="131404" ht="14.25" customHeight="1"/>
    <row r="131405" ht="14.25" customHeight="1"/>
    <row r="131406" ht="14.25" customHeight="1"/>
    <row r="131407" ht="14.25" customHeight="1"/>
    <row r="131408" ht="14.25" customHeight="1"/>
    <row r="131409" ht="14.25" customHeight="1"/>
    <row r="131410" ht="14.25" customHeight="1"/>
    <row r="131411" ht="14.25" customHeight="1"/>
    <row r="131412" ht="14.25" customHeight="1"/>
    <row r="131413" ht="14.25" customHeight="1"/>
    <row r="131414" ht="14.25" customHeight="1"/>
    <row r="131415" ht="14.25" customHeight="1"/>
    <row r="131416" ht="14.25" customHeight="1"/>
    <row r="131417" ht="14.25" customHeight="1"/>
    <row r="131418" ht="14.25" customHeight="1"/>
    <row r="131419" ht="14.25" customHeight="1"/>
    <row r="131420" ht="14.25" customHeight="1"/>
    <row r="131421" ht="14.25" customHeight="1"/>
    <row r="131422" ht="14.25" customHeight="1"/>
    <row r="131423" ht="14.25" customHeight="1"/>
    <row r="131424" ht="14.25" customHeight="1"/>
    <row r="131425" ht="14.25" customHeight="1"/>
    <row r="131426" ht="14.25" customHeight="1"/>
    <row r="131427" ht="14.25" customHeight="1"/>
    <row r="131428" ht="14.25" customHeight="1"/>
    <row r="131429" ht="14.25" customHeight="1"/>
    <row r="131430" ht="14.25" customHeight="1"/>
    <row r="131431" ht="14.25" customHeight="1"/>
    <row r="131432" ht="14.25" customHeight="1"/>
    <row r="131433" ht="14.25" customHeight="1"/>
    <row r="131434" ht="14.25" customHeight="1"/>
    <row r="131435" ht="14.25" customHeight="1"/>
    <row r="131436" ht="14.25" customHeight="1"/>
    <row r="131437" ht="14.25" customHeight="1"/>
    <row r="131438" ht="14.25" customHeight="1"/>
    <row r="131439" ht="14.25" customHeight="1"/>
    <row r="131440" ht="14.25" customHeight="1"/>
    <row r="131441" ht="14.25" customHeight="1"/>
    <row r="131442" ht="14.25" customHeight="1"/>
    <row r="131443" ht="14.25" customHeight="1"/>
    <row r="131444" ht="14.25" customHeight="1"/>
    <row r="131445" ht="14.25" customHeight="1"/>
    <row r="131446" ht="14.25" customHeight="1"/>
    <row r="131447" ht="14.25" customHeight="1"/>
    <row r="131448" ht="14.25" customHeight="1"/>
    <row r="131449" ht="14.25" customHeight="1"/>
    <row r="131450" ht="14.25" customHeight="1"/>
    <row r="131451" ht="14.25" customHeight="1"/>
    <row r="131452" ht="14.25" customHeight="1"/>
    <row r="131453" ht="14.25" customHeight="1"/>
    <row r="131454" ht="14.25" customHeight="1"/>
    <row r="131455" ht="14.25" customHeight="1"/>
    <row r="131456" ht="14.25" customHeight="1"/>
    <row r="131457" ht="14.25" customHeight="1"/>
    <row r="131458" ht="14.25" customHeight="1"/>
    <row r="131459" ht="14.25" customHeight="1"/>
    <row r="131460" ht="14.25" customHeight="1"/>
    <row r="131461" ht="14.25" customHeight="1"/>
    <row r="131462" ht="14.25" customHeight="1"/>
    <row r="131463" ht="14.25" customHeight="1"/>
    <row r="131464" ht="14.25" customHeight="1"/>
    <row r="131465" ht="14.25" customHeight="1"/>
    <row r="131466" ht="14.25" customHeight="1"/>
    <row r="131467" ht="14.25" customHeight="1"/>
    <row r="131468" ht="14.25" customHeight="1"/>
    <row r="131469" ht="14.25" customHeight="1"/>
    <row r="131470" ht="14.25" customHeight="1"/>
    <row r="131471" ht="14.25" customHeight="1"/>
    <row r="131472" ht="14.25" customHeight="1"/>
    <row r="131473" ht="14.25" customHeight="1"/>
    <row r="131474" ht="14.25" customHeight="1"/>
    <row r="131475" ht="14.25" customHeight="1"/>
    <row r="131476" ht="14.25" customHeight="1"/>
    <row r="131477" ht="14.25" customHeight="1"/>
    <row r="131478" ht="14.25" customHeight="1"/>
    <row r="131479" ht="14.25" customHeight="1"/>
    <row r="131480" ht="14.25" customHeight="1"/>
    <row r="131481" ht="14.25" customHeight="1"/>
    <row r="131482" ht="14.25" customHeight="1"/>
    <row r="131483" ht="14.25" customHeight="1"/>
    <row r="131484" ht="14.25" customHeight="1"/>
    <row r="131485" ht="14.25" customHeight="1"/>
    <row r="131486" ht="14.25" customHeight="1"/>
    <row r="131487" ht="14.25" customHeight="1"/>
    <row r="131488" ht="14.25" customHeight="1"/>
    <row r="131489" ht="14.25" customHeight="1"/>
    <row r="131490" ht="14.25" customHeight="1"/>
    <row r="131491" ht="14.25" customHeight="1"/>
    <row r="131492" ht="14.25" customHeight="1"/>
    <row r="131493" ht="14.25" customHeight="1"/>
    <row r="131494" ht="14.25" customHeight="1"/>
    <row r="131495" ht="14.25" customHeight="1"/>
    <row r="131496" ht="14.25" customHeight="1"/>
    <row r="131497" ht="14.25" customHeight="1"/>
    <row r="131498" ht="14.25" customHeight="1"/>
    <row r="131499" ht="14.25" customHeight="1"/>
    <row r="131500" ht="14.25" customHeight="1"/>
    <row r="131501" ht="14.25" customHeight="1"/>
    <row r="131502" ht="14.25" customHeight="1"/>
    <row r="131503" ht="14.25" customHeight="1"/>
    <row r="131504" ht="14.25" customHeight="1"/>
    <row r="131505" ht="14.25" customHeight="1"/>
    <row r="131506" ht="14.25" customHeight="1"/>
    <row r="131507" ht="14.25" customHeight="1"/>
    <row r="131508" ht="14.25" customHeight="1"/>
    <row r="131509" ht="14.25" customHeight="1"/>
    <row r="131510" ht="14.25" customHeight="1"/>
    <row r="131511" ht="14.25" customHeight="1"/>
    <row r="131512" ht="14.25" customHeight="1"/>
    <row r="131513" ht="14.25" customHeight="1"/>
    <row r="131514" ht="14.25" customHeight="1"/>
    <row r="131515" ht="14.25" customHeight="1"/>
    <row r="131516" ht="14.25" customHeight="1"/>
    <row r="131517" ht="14.25" customHeight="1"/>
    <row r="131518" ht="14.25" customHeight="1"/>
    <row r="131519" ht="14.25" customHeight="1"/>
    <row r="131520" ht="14.25" customHeight="1"/>
    <row r="131521" ht="14.25" customHeight="1"/>
    <row r="131522" ht="14.25" customHeight="1"/>
    <row r="131523" ht="14.25" customHeight="1"/>
    <row r="131524" ht="14.25" customHeight="1"/>
    <row r="131525" ht="14.25" customHeight="1"/>
    <row r="131526" ht="14.25" customHeight="1"/>
    <row r="131527" ht="14.25" customHeight="1"/>
    <row r="131528" ht="14.25" customHeight="1"/>
    <row r="131529" ht="14.25" customHeight="1"/>
    <row r="131530" ht="14.25" customHeight="1"/>
    <row r="131531" ht="14.25" customHeight="1"/>
    <row r="131532" ht="14.25" customHeight="1"/>
    <row r="131533" ht="14.25" customHeight="1"/>
    <row r="131534" ht="14.25" customHeight="1"/>
    <row r="131535" ht="14.25" customHeight="1"/>
    <row r="131536" ht="14.25" customHeight="1"/>
    <row r="131537" ht="14.25" customHeight="1"/>
    <row r="131538" ht="14.25" customHeight="1"/>
    <row r="131539" ht="14.25" customHeight="1"/>
    <row r="131540" ht="14.25" customHeight="1"/>
    <row r="131541" ht="14.25" customHeight="1"/>
    <row r="131542" ht="14.25" customHeight="1"/>
    <row r="131543" ht="14.25" customHeight="1"/>
    <row r="131544" ht="14.25" customHeight="1"/>
    <row r="131545" ht="14.25" customHeight="1"/>
    <row r="131546" ht="14.25" customHeight="1"/>
    <row r="131547" ht="14.25" customHeight="1"/>
    <row r="131548" ht="14.25" customHeight="1"/>
    <row r="131549" ht="14.25" customHeight="1"/>
    <row r="131550" ht="14.25" customHeight="1"/>
    <row r="131551" ht="14.25" customHeight="1"/>
    <row r="131552" ht="14.25" customHeight="1"/>
    <row r="131553" ht="14.25" customHeight="1"/>
    <row r="131554" ht="14.25" customHeight="1"/>
    <row r="131555" ht="14.25" customHeight="1"/>
    <row r="131556" ht="14.25" customHeight="1"/>
    <row r="131557" ht="14.25" customHeight="1"/>
    <row r="131558" ht="14.25" customHeight="1"/>
    <row r="131559" ht="14.25" customHeight="1"/>
    <row r="131560" ht="14.25" customHeight="1"/>
    <row r="131561" ht="14.25" customHeight="1"/>
    <row r="131562" ht="14.25" customHeight="1"/>
    <row r="131563" ht="14.25" customHeight="1"/>
    <row r="131564" ht="14.25" customHeight="1"/>
    <row r="131565" ht="14.25" customHeight="1"/>
    <row r="131566" ht="14.25" customHeight="1"/>
    <row r="131567" ht="14.25" customHeight="1"/>
    <row r="131568" ht="14.25" customHeight="1"/>
    <row r="131569" ht="14.25" customHeight="1"/>
    <row r="131570" ht="14.25" customHeight="1"/>
    <row r="131571" ht="14.25" customHeight="1"/>
    <row r="131572" ht="14.25" customHeight="1"/>
    <row r="131573" ht="14.25" customHeight="1"/>
    <row r="131574" ht="14.25" customHeight="1"/>
    <row r="131575" ht="14.25" customHeight="1"/>
    <row r="131576" ht="14.25" customHeight="1"/>
    <row r="131577" ht="14.25" customHeight="1"/>
    <row r="131578" ht="14.25" customHeight="1"/>
    <row r="131579" ht="14.25" customHeight="1"/>
    <row r="131580" ht="14.25" customHeight="1"/>
    <row r="131581" ht="14.25" customHeight="1"/>
    <row r="131582" ht="14.25" customHeight="1"/>
    <row r="131583" ht="14.25" customHeight="1"/>
    <row r="131584" ht="14.25" customHeight="1"/>
    <row r="131585" ht="14.25" customHeight="1"/>
    <row r="131586" ht="14.25" customHeight="1"/>
    <row r="131587" ht="14.25" customHeight="1"/>
    <row r="131588" ht="14.25" customHeight="1"/>
    <row r="131589" ht="14.25" customHeight="1"/>
    <row r="131590" ht="14.25" customHeight="1"/>
    <row r="131591" ht="14.25" customHeight="1"/>
    <row r="131592" ht="14.25" customHeight="1"/>
    <row r="131593" ht="14.25" customHeight="1"/>
    <row r="131594" ht="14.25" customHeight="1"/>
    <row r="131595" ht="14.25" customHeight="1"/>
    <row r="131596" ht="14.25" customHeight="1"/>
    <row r="131597" ht="14.25" customHeight="1"/>
    <row r="131598" ht="14.25" customHeight="1"/>
    <row r="131599" ht="14.25" customHeight="1"/>
    <row r="131600" ht="14.25" customHeight="1"/>
    <row r="131601" ht="14.25" customHeight="1"/>
    <row r="131602" ht="14.25" customHeight="1"/>
    <row r="131603" ht="14.25" customHeight="1"/>
    <row r="131604" ht="14.25" customHeight="1"/>
    <row r="131605" ht="14.25" customHeight="1"/>
    <row r="131606" ht="14.25" customHeight="1"/>
    <row r="131607" ht="14.25" customHeight="1"/>
    <row r="131608" ht="14.25" customHeight="1"/>
    <row r="131609" ht="14.25" customHeight="1"/>
    <row r="131610" ht="14.25" customHeight="1"/>
    <row r="131611" ht="14.25" customHeight="1"/>
    <row r="131612" ht="14.25" customHeight="1"/>
    <row r="131613" ht="14.25" customHeight="1"/>
    <row r="131614" ht="14.25" customHeight="1"/>
    <row r="131615" ht="14.25" customHeight="1"/>
    <row r="131616" ht="14.25" customHeight="1"/>
    <row r="131617" ht="14.25" customHeight="1"/>
    <row r="131618" ht="14.25" customHeight="1"/>
    <row r="131619" ht="14.25" customHeight="1"/>
    <row r="131620" ht="14.25" customHeight="1"/>
    <row r="131621" ht="14.25" customHeight="1"/>
    <row r="131622" ht="14.25" customHeight="1"/>
    <row r="131623" ht="14.25" customHeight="1"/>
    <row r="131624" ht="14.25" customHeight="1"/>
    <row r="131625" ht="14.25" customHeight="1"/>
    <row r="131626" ht="14.25" customHeight="1"/>
    <row r="131627" ht="14.25" customHeight="1"/>
    <row r="131628" ht="14.25" customHeight="1"/>
    <row r="131629" ht="14.25" customHeight="1"/>
    <row r="131630" ht="14.25" customHeight="1"/>
    <row r="131631" ht="14.25" customHeight="1"/>
    <row r="131632" ht="14.25" customHeight="1"/>
    <row r="131633" ht="14.25" customHeight="1"/>
    <row r="131634" ht="14.25" customHeight="1"/>
    <row r="131635" ht="14.25" customHeight="1"/>
    <row r="131636" ht="14.25" customHeight="1"/>
    <row r="131637" ht="14.25" customHeight="1"/>
    <row r="131638" ht="14.25" customHeight="1"/>
    <row r="131639" ht="14.25" customHeight="1"/>
    <row r="131640" ht="14.25" customHeight="1"/>
    <row r="131641" ht="14.25" customHeight="1"/>
    <row r="131642" ht="14.25" customHeight="1"/>
    <row r="131643" ht="14.25" customHeight="1"/>
    <row r="131644" ht="14.25" customHeight="1"/>
    <row r="131645" ht="14.25" customHeight="1"/>
    <row r="131646" ht="14.25" customHeight="1"/>
    <row r="131647" ht="14.25" customHeight="1"/>
    <row r="131648" ht="14.25" customHeight="1"/>
    <row r="131649" ht="14.25" customHeight="1"/>
    <row r="131650" ht="14.25" customHeight="1"/>
    <row r="131651" ht="14.25" customHeight="1"/>
    <row r="131652" ht="14.25" customHeight="1"/>
    <row r="131653" ht="14.25" customHeight="1"/>
    <row r="131654" ht="14.25" customHeight="1"/>
    <row r="131655" ht="14.25" customHeight="1"/>
    <row r="131656" ht="14.25" customHeight="1"/>
    <row r="131657" ht="14.25" customHeight="1"/>
    <row r="131658" ht="14.25" customHeight="1"/>
    <row r="131659" ht="14.25" customHeight="1"/>
    <row r="131660" ht="14.25" customHeight="1"/>
    <row r="131661" ht="14.25" customHeight="1"/>
    <row r="131662" ht="14.25" customHeight="1"/>
    <row r="131663" ht="14.25" customHeight="1"/>
    <row r="131664" ht="14.25" customHeight="1"/>
    <row r="131665" ht="14.25" customHeight="1"/>
    <row r="131666" ht="14.25" customHeight="1"/>
    <row r="131667" ht="14.25" customHeight="1"/>
    <row r="131668" ht="14.25" customHeight="1"/>
    <row r="131669" ht="14.25" customHeight="1"/>
    <row r="131670" ht="14.25" customHeight="1"/>
    <row r="131671" ht="14.25" customHeight="1"/>
    <row r="131672" ht="14.25" customHeight="1"/>
    <row r="131673" ht="14.25" customHeight="1"/>
    <row r="131674" ht="14.25" customHeight="1"/>
    <row r="131675" ht="14.25" customHeight="1"/>
    <row r="131676" ht="14.25" customHeight="1"/>
    <row r="131677" ht="14.25" customHeight="1"/>
    <row r="131678" ht="14.25" customHeight="1"/>
    <row r="131679" ht="14.25" customHeight="1"/>
    <row r="131680" ht="14.25" customHeight="1"/>
    <row r="131681" ht="14.25" customHeight="1"/>
    <row r="131682" ht="14.25" customHeight="1"/>
    <row r="131683" ht="14.25" customHeight="1"/>
    <row r="131684" ht="14.25" customHeight="1"/>
    <row r="131685" ht="14.25" customHeight="1"/>
    <row r="131686" ht="14.25" customHeight="1"/>
    <row r="131687" ht="14.25" customHeight="1"/>
    <row r="131688" ht="14.25" customHeight="1"/>
    <row r="131689" ht="14.25" customHeight="1"/>
    <row r="131690" ht="14.25" customHeight="1"/>
    <row r="131691" ht="14.25" customHeight="1"/>
    <row r="131692" ht="14.25" customHeight="1"/>
    <row r="131693" ht="14.25" customHeight="1"/>
    <row r="131694" ht="14.25" customHeight="1"/>
    <row r="131695" ht="14.25" customHeight="1"/>
    <row r="131696" ht="14.25" customHeight="1"/>
    <row r="131697" ht="14.25" customHeight="1"/>
    <row r="131698" ht="14.25" customHeight="1"/>
    <row r="131699" ht="14.25" customHeight="1"/>
    <row r="131700" ht="14.25" customHeight="1"/>
    <row r="131701" ht="14.25" customHeight="1"/>
    <row r="131702" ht="14.25" customHeight="1"/>
    <row r="131703" ht="14.25" customHeight="1"/>
    <row r="131704" ht="14.25" customHeight="1"/>
    <row r="131705" ht="14.25" customHeight="1"/>
    <row r="131706" ht="14.25" customHeight="1"/>
    <row r="131707" ht="14.25" customHeight="1"/>
    <row r="131708" ht="14.25" customHeight="1"/>
    <row r="131709" ht="14.25" customHeight="1"/>
    <row r="131710" ht="14.25" customHeight="1"/>
    <row r="131711" ht="14.25" customHeight="1"/>
    <row r="131712" ht="14.25" customHeight="1"/>
    <row r="131713" ht="14.25" customHeight="1"/>
    <row r="131714" ht="14.25" customHeight="1"/>
    <row r="131715" ht="14.25" customHeight="1"/>
    <row r="131716" ht="14.25" customHeight="1"/>
    <row r="131717" ht="14.25" customHeight="1"/>
    <row r="131718" ht="14.25" customHeight="1"/>
    <row r="131719" ht="14.25" customHeight="1"/>
    <row r="131720" ht="14.25" customHeight="1"/>
    <row r="131721" ht="14.25" customHeight="1"/>
    <row r="131722" ht="14.25" customHeight="1"/>
    <row r="131723" ht="14.25" customHeight="1"/>
    <row r="131724" ht="14.25" customHeight="1"/>
    <row r="131725" ht="14.25" customHeight="1"/>
    <row r="131726" ht="14.25" customHeight="1"/>
    <row r="131727" ht="14.25" customHeight="1"/>
    <row r="131728" ht="14.25" customHeight="1"/>
    <row r="131729" ht="14.25" customHeight="1"/>
    <row r="131730" ht="14.25" customHeight="1"/>
    <row r="131731" ht="14.25" customHeight="1"/>
    <row r="131732" ht="14.25" customHeight="1"/>
    <row r="131733" ht="14.25" customHeight="1"/>
    <row r="131734" ht="14.25" customHeight="1"/>
    <row r="131735" ht="14.25" customHeight="1"/>
    <row r="131736" ht="14.25" customHeight="1"/>
    <row r="131737" ht="14.25" customHeight="1"/>
    <row r="131738" ht="14.25" customHeight="1"/>
    <row r="131739" ht="14.25" customHeight="1"/>
    <row r="131740" ht="14.25" customHeight="1"/>
    <row r="131741" ht="14.25" customHeight="1"/>
    <row r="131742" ht="14.25" customHeight="1"/>
    <row r="131743" ht="14.25" customHeight="1"/>
    <row r="131744" ht="14.25" customHeight="1"/>
    <row r="131745" ht="14.25" customHeight="1"/>
    <row r="131746" ht="14.25" customHeight="1"/>
    <row r="131747" ht="14.25" customHeight="1"/>
    <row r="131748" ht="14.25" customHeight="1"/>
    <row r="131749" ht="14.25" customHeight="1"/>
    <row r="131750" ht="14.25" customHeight="1"/>
    <row r="131751" ht="14.25" customHeight="1"/>
    <row r="131752" ht="14.25" customHeight="1"/>
    <row r="131753" ht="14.25" customHeight="1"/>
    <row r="131754" ht="14.25" customHeight="1"/>
    <row r="131755" ht="14.25" customHeight="1"/>
    <row r="131756" ht="14.25" customHeight="1"/>
    <row r="131757" ht="14.25" customHeight="1"/>
    <row r="131758" ht="14.25" customHeight="1"/>
    <row r="131759" ht="14.25" customHeight="1"/>
    <row r="131760" ht="14.25" customHeight="1"/>
    <row r="131761" ht="14.25" customHeight="1"/>
    <row r="131762" ht="14.25" customHeight="1"/>
    <row r="131763" ht="14.25" customHeight="1"/>
    <row r="131764" ht="14.25" customHeight="1"/>
    <row r="131765" ht="14.25" customHeight="1"/>
    <row r="131766" ht="14.25" customHeight="1"/>
    <row r="131767" ht="14.25" customHeight="1"/>
    <row r="131768" ht="14.25" customHeight="1"/>
    <row r="131769" ht="14.25" customHeight="1"/>
    <row r="131770" ht="14.25" customHeight="1"/>
    <row r="131771" ht="14.25" customHeight="1"/>
    <row r="131772" ht="14.25" customHeight="1"/>
    <row r="131773" ht="14.25" customHeight="1"/>
    <row r="131774" ht="14.25" customHeight="1"/>
    <row r="131775" ht="14.25" customHeight="1"/>
    <row r="131776" ht="14.25" customHeight="1"/>
    <row r="131777" ht="14.25" customHeight="1"/>
    <row r="131778" ht="14.25" customHeight="1"/>
    <row r="131779" ht="14.25" customHeight="1"/>
    <row r="131780" ht="14.25" customHeight="1"/>
    <row r="131781" ht="14.25" customHeight="1"/>
    <row r="131782" ht="14.25" customHeight="1"/>
    <row r="131783" ht="14.25" customHeight="1"/>
    <row r="131784" ht="14.25" customHeight="1"/>
    <row r="131785" ht="14.25" customHeight="1"/>
    <row r="131786" ht="14.25" customHeight="1"/>
    <row r="131787" ht="14.25" customHeight="1"/>
    <row r="131788" ht="14.25" customHeight="1"/>
    <row r="131789" ht="14.25" customHeight="1"/>
    <row r="131790" ht="14.25" customHeight="1"/>
    <row r="131791" ht="14.25" customHeight="1"/>
    <row r="131792" ht="14.25" customHeight="1"/>
    <row r="131793" ht="14.25" customHeight="1"/>
    <row r="131794" ht="14.25" customHeight="1"/>
    <row r="131795" ht="14.25" customHeight="1"/>
    <row r="131796" ht="14.25" customHeight="1"/>
    <row r="131797" ht="14.25" customHeight="1"/>
    <row r="131798" ht="14.25" customHeight="1"/>
    <row r="131799" ht="14.25" customHeight="1"/>
    <row r="131800" ht="14.25" customHeight="1"/>
    <row r="131801" ht="14.25" customHeight="1"/>
    <row r="131802" ht="14.25" customHeight="1"/>
    <row r="131803" ht="14.25" customHeight="1"/>
    <row r="131804" ht="14.25" customHeight="1"/>
    <row r="131805" ht="14.25" customHeight="1"/>
    <row r="131806" ht="14.25" customHeight="1"/>
    <row r="131807" ht="14.25" customHeight="1"/>
    <row r="131808" ht="14.25" customHeight="1"/>
    <row r="131809" ht="14.25" customHeight="1"/>
    <row r="131810" ht="14.25" customHeight="1"/>
    <row r="131811" ht="14.25" customHeight="1"/>
    <row r="131812" ht="14.25" customHeight="1"/>
    <row r="131813" ht="14.25" customHeight="1"/>
    <row r="131814" ht="14.25" customHeight="1"/>
    <row r="131815" ht="14.25" customHeight="1"/>
    <row r="131816" ht="14.25" customHeight="1"/>
    <row r="131817" ht="14.25" customHeight="1"/>
    <row r="131818" ht="14.25" customHeight="1"/>
    <row r="131819" ht="14.25" customHeight="1"/>
    <row r="131820" ht="14.25" customHeight="1"/>
    <row r="131821" ht="14.25" customHeight="1"/>
    <row r="131822" ht="14.25" customHeight="1"/>
    <row r="131823" ht="14.25" customHeight="1"/>
    <row r="131824" ht="14.25" customHeight="1"/>
    <row r="131825" ht="14.25" customHeight="1"/>
    <row r="131826" ht="14.25" customHeight="1"/>
    <row r="131827" ht="14.25" customHeight="1"/>
    <row r="131828" ht="14.25" customHeight="1"/>
    <row r="131829" ht="14.25" customHeight="1"/>
    <row r="131830" ht="14.25" customHeight="1"/>
    <row r="131831" ht="14.25" customHeight="1"/>
    <row r="131832" ht="14.25" customHeight="1"/>
    <row r="131833" ht="14.25" customHeight="1"/>
    <row r="131834" ht="14.25" customHeight="1"/>
    <row r="131835" ht="14.25" customHeight="1"/>
    <row r="131836" ht="14.25" customHeight="1"/>
    <row r="131837" ht="14.25" customHeight="1"/>
    <row r="131838" ht="14.25" customHeight="1"/>
    <row r="131839" ht="14.25" customHeight="1"/>
    <row r="131840" ht="14.25" customHeight="1"/>
    <row r="131841" ht="14.25" customHeight="1"/>
    <row r="131842" ht="14.25" customHeight="1"/>
    <row r="131843" ht="14.25" customHeight="1"/>
    <row r="131844" ht="14.25" customHeight="1"/>
    <row r="131845" ht="14.25" customHeight="1"/>
    <row r="131846" ht="14.25" customHeight="1"/>
    <row r="131847" ht="14.25" customHeight="1"/>
    <row r="131848" ht="14.25" customHeight="1"/>
    <row r="131849" ht="14.25" customHeight="1"/>
    <row r="131850" ht="14.25" customHeight="1"/>
    <row r="131851" ht="14.25" customHeight="1"/>
    <row r="131852" ht="14.25" customHeight="1"/>
    <row r="131853" ht="14.25" customHeight="1"/>
    <row r="131854" ht="14.25" customHeight="1"/>
    <row r="131855" ht="14.25" customHeight="1"/>
    <row r="131856" ht="14.25" customHeight="1"/>
    <row r="131857" ht="14.25" customHeight="1"/>
    <row r="131858" ht="14.25" customHeight="1"/>
    <row r="131859" ht="14.25" customHeight="1"/>
    <row r="131860" ht="14.25" customHeight="1"/>
    <row r="131861" ht="14.25" customHeight="1"/>
    <row r="131862" ht="14.25" customHeight="1"/>
    <row r="131863" ht="14.25" customHeight="1"/>
    <row r="131864" ht="14.25" customHeight="1"/>
    <row r="131865" ht="14.25" customHeight="1"/>
    <row r="131866" ht="14.25" customHeight="1"/>
    <row r="131867" ht="14.25" customHeight="1"/>
    <row r="131868" ht="14.25" customHeight="1"/>
    <row r="131869" ht="14.25" customHeight="1"/>
    <row r="131870" ht="14.25" customHeight="1"/>
    <row r="131871" ht="14.25" customHeight="1"/>
    <row r="131872" ht="14.25" customHeight="1"/>
    <row r="131873" ht="14.25" customHeight="1"/>
    <row r="131874" ht="14.25" customHeight="1"/>
    <row r="131875" ht="14.25" customHeight="1"/>
    <row r="131876" ht="14.25" customHeight="1"/>
    <row r="131877" ht="14.25" customHeight="1"/>
    <row r="131878" ht="14.25" customHeight="1"/>
    <row r="131879" ht="14.25" customHeight="1"/>
    <row r="131880" ht="14.25" customHeight="1"/>
    <row r="131881" ht="14.25" customHeight="1"/>
    <row r="131882" ht="14.25" customHeight="1"/>
    <row r="131883" ht="14.25" customHeight="1"/>
    <row r="131884" ht="14.25" customHeight="1"/>
    <row r="131885" ht="14.25" customHeight="1"/>
    <row r="131886" ht="14.25" customHeight="1"/>
    <row r="131887" ht="14.25" customHeight="1"/>
    <row r="131888" ht="14.25" customHeight="1"/>
    <row r="131889" ht="14.25" customHeight="1"/>
    <row r="131890" ht="14.25" customHeight="1"/>
    <row r="131891" ht="14.25" customHeight="1"/>
    <row r="131892" ht="14.25" customHeight="1"/>
    <row r="131893" ht="14.25" customHeight="1"/>
    <row r="131894" ht="14.25" customHeight="1"/>
    <row r="131895" ht="14.25" customHeight="1"/>
    <row r="131896" ht="14.25" customHeight="1"/>
    <row r="131897" ht="14.25" customHeight="1"/>
    <row r="131898" ht="14.25" customHeight="1"/>
    <row r="131899" ht="14.25" customHeight="1"/>
    <row r="131900" ht="14.25" customHeight="1"/>
    <row r="131901" ht="14.25" customHeight="1"/>
    <row r="131902" ht="14.25" customHeight="1"/>
    <row r="131903" ht="14.25" customHeight="1"/>
    <row r="131904" ht="14.25" customHeight="1"/>
    <row r="131905" ht="14.25" customHeight="1"/>
    <row r="131906" ht="14.25" customHeight="1"/>
    <row r="131907" ht="14.25" customHeight="1"/>
    <row r="131908" ht="14.25" customHeight="1"/>
    <row r="131909" ht="14.25" customHeight="1"/>
    <row r="131910" ht="14.25" customHeight="1"/>
    <row r="131911" ht="14.25" customHeight="1"/>
    <row r="131912" ht="14.25" customHeight="1"/>
    <row r="131913" ht="14.25" customHeight="1"/>
    <row r="131914" ht="14.25" customHeight="1"/>
    <row r="131915" ht="14.25" customHeight="1"/>
    <row r="131916" ht="14.25" customHeight="1"/>
    <row r="131917" ht="14.25" customHeight="1"/>
    <row r="131918" ht="14.25" customHeight="1"/>
    <row r="131919" ht="14.25" customHeight="1"/>
    <row r="131920" ht="14.25" customHeight="1"/>
    <row r="131921" ht="14.25" customHeight="1"/>
    <row r="131922" ht="14.25" customHeight="1"/>
    <row r="131923" ht="14.25" customHeight="1"/>
    <row r="131924" ht="14.25" customHeight="1"/>
    <row r="131925" ht="14.25" customHeight="1"/>
    <row r="131926" ht="14.25" customHeight="1"/>
    <row r="131927" ht="14.25" customHeight="1"/>
    <row r="131928" ht="14.25" customHeight="1"/>
    <row r="131929" ht="14.25" customHeight="1"/>
    <row r="131930" ht="14.25" customHeight="1"/>
    <row r="131931" ht="14.25" customHeight="1"/>
    <row r="131932" ht="14.25" customHeight="1"/>
    <row r="131933" ht="14.25" customHeight="1"/>
    <row r="131934" ht="14.25" customHeight="1"/>
    <row r="131935" ht="14.25" customHeight="1"/>
    <row r="131936" ht="14.25" customHeight="1"/>
    <row r="131937" ht="14.25" customHeight="1"/>
    <row r="131938" ht="14.25" customHeight="1"/>
    <row r="131939" ht="14.25" customHeight="1"/>
    <row r="131940" ht="14.25" customHeight="1"/>
    <row r="131941" ht="14.25" customHeight="1"/>
    <row r="131942" ht="14.25" customHeight="1"/>
    <row r="131943" ht="14.25" customHeight="1"/>
    <row r="131944" ht="14.25" customHeight="1"/>
    <row r="131945" ht="14.25" customHeight="1"/>
    <row r="131946" ht="14.25" customHeight="1"/>
    <row r="131947" ht="14.25" customHeight="1"/>
    <row r="131948" ht="14.25" customHeight="1"/>
    <row r="131949" ht="14.25" customHeight="1"/>
    <row r="131950" ht="14.25" customHeight="1"/>
    <row r="131951" ht="14.25" customHeight="1"/>
    <row r="131952" ht="14.25" customHeight="1"/>
    <row r="131953" ht="14.25" customHeight="1"/>
    <row r="131954" ht="14.25" customHeight="1"/>
    <row r="131955" ht="14.25" customHeight="1"/>
    <row r="131956" ht="14.25" customHeight="1"/>
    <row r="131957" ht="14.25" customHeight="1"/>
    <row r="131958" ht="14.25" customHeight="1"/>
    <row r="131959" ht="14.25" customHeight="1"/>
    <row r="131960" ht="14.25" customHeight="1"/>
    <row r="131961" ht="14.25" customHeight="1"/>
    <row r="131962" ht="14.25" customHeight="1"/>
    <row r="131963" ht="14.25" customHeight="1"/>
    <row r="131964" ht="14.25" customHeight="1"/>
    <row r="131965" ht="14.25" customHeight="1"/>
    <row r="131966" ht="14.25" customHeight="1"/>
    <row r="131967" ht="14.25" customHeight="1"/>
    <row r="131968" ht="14.25" customHeight="1"/>
    <row r="131969" ht="14.25" customHeight="1"/>
    <row r="131970" ht="14.25" customHeight="1"/>
    <row r="131971" ht="14.25" customHeight="1"/>
    <row r="131972" ht="14.25" customHeight="1"/>
    <row r="131973" ht="14.25" customHeight="1"/>
    <row r="131974" ht="14.25" customHeight="1"/>
    <row r="131975" ht="14.25" customHeight="1"/>
    <row r="131976" ht="14.25" customHeight="1"/>
    <row r="131977" ht="14.25" customHeight="1"/>
    <row r="131978" ht="14.25" customHeight="1"/>
    <row r="131979" ht="14.25" customHeight="1"/>
    <row r="131980" ht="14.25" customHeight="1"/>
    <row r="131981" ht="14.25" customHeight="1"/>
    <row r="131982" ht="14.25" customHeight="1"/>
    <row r="131983" ht="14.25" customHeight="1"/>
    <row r="131984" ht="14.25" customHeight="1"/>
    <row r="131985" ht="14.25" customHeight="1"/>
    <row r="131986" ht="14.25" customHeight="1"/>
    <row r="131987" ht="14.25" customHeight="1"/>
    <row r="131988" ht="14.25" customHeight="1"/>
    <row r="131989" ht="14.25" customHeight="1"/>
    <row r="131990" ht="14.25" customHeight="1"/>
    <row r="131991" ht="14.25" customHeight="1"/>
    <row r="131992" ht="14.25" customHeight="1"/>
    <row r="131993" ht="14.25" customHeight="1"/>
    <row r="131994" ht="14.25" customHeight="1"/>
    <row r="131995" ht="14.25" customHeight="1"/>
    <row r="131996" ht="14.25" customHeight="1"/>
    <row r="131997" ht="14.25" customHeight="1"/>
    <row r="131998" ht="14.25" customHeight="1"/>
    <row r="131999" ht="14.25" customHeight="1"/>
    <row r="132000" ht="14.25" customHeight="1"/>
    <row r="132001" ht="14.25" customHeight="1"/>
    <row r="132002" ht="14.25" customHeight="1"/>
    <row r="132003" ht="14.25" customHeight="1"/>
    <row r="132004" ht="14.25" customHeight="1"/>
    <row r="132005" ht="14.25" customHeight="1"/>
    <row r="132006" ht="14.25" customHeight="1"/>
    <row r="132007" ht="14.25" customHeight="1"/>
    <row r="132008" ht="14.25" customHeight="1"/>
    <row r="132009" ht="14.25" customHeight="1"/>
    <row r="132010" ht="14.25" customHeight="1"/>
    <row r="132011" ht="14.25" customHeight="1"/>
    <row r="132012" ht="14.25" customHeight="1"/>
    <row r="132013" ht="14.25" customHeight="1"/>
    <row r="132014" ht="14.25" customHeight="1"/>
    <row r="132015" ht="14.25" customHeight="1"/>
    <row r="132016" ht="14.25" customHeight="1"/>
    <row r="132017" ht="14.25" customHeight="1"/>
    <row r="132018" ht="14.25" customHeight="1"/>
    <row r="132019" ht="14.25" customHeight="1"/>
    <row r="132020" ht="14.25" customHeight="1"/>
    <row r="132021" ht="14.25" customHeight="1"/>
    <row r="132022" ht="14.25" customHeight="1"/>
    <row r="132023" ht="14.25" customHeight="1"/>
    <row r="132024" ht="14.25" customHeight="1"/>
    <row r="132025" ht="14.25" customHeight="1"/>
    <row r="132026" ht="14.25" customHeight="1"/>
    <row r="132027" ht="14.25" customHeight="1"/>
    <row r="132028" ht="14.25" customHeight="1"/>
    <row r="132029" ht="14.25" customHeight="1"/>
    <row r="132030" ht="14.25" customHeight="1"/>
    <row r="132031" ht="14.25" customHeight="1"/>
    <row r="132032" ht="14.25" customHeight="1"/>
    <row r="132033" ht="14.25" customHeight="1"/>
    <row r="132034" ht="14.25" customHeight="1"/>
    <row r="132035" ht="14.25" customHeight="1"/>
    <row r="132036" ht="14.25" customHeight="1"/>
    <row r="132037" ht="14.25" customHeight="1"/>
    <row r="132038" ht="14.25" customHeight="1"/>
    <row r="132039" ht="14.25" customHeight="1"/>
    <row r="132040" ht="14.25" customHeight="1"/>
    <row r="132041" ht="14.25" customHeight="1"/>
    <row r="132042" ht="14.25" customHeight="1"/>
    <row r="132043" ht="14.25" customHeight="1"/>
    <row r="132044" ht="14.25" customHeight="1"/>
    <row r="132045" ht="14.25" customHeight="1"/>
    <row r="132046" ht="14.25" customHeight="1"/>
    <row r="132047" ht="14.25" customHeight="1"/>
    <row r="132048" ht="14.25" customHeight="1"/>
    <row r="132049" ht="14.25" customHeight="1"/>
    <row r="132050" ht="14.25" customHeight="1"/>
    <row r="132051" ht="14.25" customHeight="1"/>
    <row r="132052" ht="14.25" customHeight="1"/>
    <row r="132053" ht="14.25" customHeight="1"/>
    <row r="132054" ht="14.25" customHeight="1"/>
    <row r="132055" ht="14.25" customHeight="1"/>
    <row r="132056" ht="14.25" customHeight="1"/>
    <row r="132057" ht="14.25" customHeight="1"/>
    <row r="132058" ht="14.25" customHeight="1"/>
    <row r="132059" ht="14.25" customHeight="1"/>
    <row r="132060" ht="14.25" customHeight="1"/>
    <row r="132061" ht="14.25" customHeight="1"/>
    <row r="132062" ht="14.25" customHeight="1"/>
    <row r="132063" ht="14.25" customHeight="1"/>
    <row r="132064" ht="14.25" customHeight="1"/>
    <row r="132065" ht="14.25" customHeight="1"/>
    <row r="132066" ht="14.25" customHeight="1"/>
    <row r="132067" ht="14.25" customHeight="1"/>
    <row r="132068" ht="14.25" customHeight="1"/>
    <row r="132069" ht="14.25" customHeight="1"/>
    <row r="132070" ht="14.25" customHeight="1"/>
    <row r="132071" ht="14.25" customHeight="1"/>
    <row r="132072" ht="14.25" customHeight="1"/>
    <row r="132073" ht="14.25" customHeight="1"/>
    <row r="132074" ht="14.25" customHeight="1"/>
    <row r="132075" ht="14.25" customHeight="1"/>
    <row r="132076" ht="14.25" customHeight="1"/>
    <row r="132077" ht="14.25" customHeight="1"/>
    <row r="132078" ht="14.25" customHeight="1"/>
    <row r="132079" ht="14.25" customHeight="1"/>
    <row r="132080" ht="14.25" customHeight="1"/>
    <row r="132081" ht="14.25" customHeight="1"/>
    <row r="132082" ht="14.25" customHeight="1"/>
    <row r="132083" ht="14.25" customHeight="1"/>
    <row r="132084" ht="14.25" customHeight="1"/>
    <row r="132085" ht="14.25" customHeight="1"/>
    <row r="132086" ht="14.25" customHeight="1"/>
    <row r="132087" ht="14.25" customHeight="1"/>
    <row r="132088" ht="14.25" customHeight="1"/>
    <row r="132089" ht="14.25" customHeight="1"/>
    <row r="132090" ht="14.25" customHeight="1"/>
    <row r="132091" ht="14.25" customHeight="1"/>
    <row r="132092" ht="14.25" customHeight="1"/>
    <row r="132093" ht="14.25" customHeight="1"/>
    <row r="132094" ht="14.25" customHeight="1"/>
    <row r="132095" ht="14.25" customHeight="1"/>
    <row r="132096" ht="14.25" customHeight="1"/>
    <row r="132097" ht="14.25" customHeight="1"/>
    <row r="132098" ht="14.25" customHeight="1"/>
    <row r="132099" ht="14.25" customHeight="1"/>
    <row r="132100" ht="14.25" customHeight="1"/>
    <row r="132101" ht="14.25" customHeight="1"/>
    <row r="132102" ht="14.25" customHeight="1"/>
    <row r="132103" ht="14.25" customHeight="1"/>
    <row r="132104" ht="14.25" customHeight="1"/>
    <row r="132105" ht="14.25" customHeight="1"/>
    <row r="132106" ht="14.25" customHeight="1"/>
    <row r="132107" ht="14.25" customHeight="1"/>
    <row r="132108" ht="14.25" customHeight="1"/>
    <row r="132109" ht="14.25" customHeight="1"/>
    <row r="132110" ht="14.25" customHeight="1"/>
    <row r="132111" ht="14.25" customHeight="1"/>
    <row r="132112" ht="14.25" customHeight="1"/>
    <row r="132113" ht="14.25" customHeight="1"/>
    <row r="132114" ht="14.25" customHeight="1"/>
    <row r="132115" ht="14.25" customHeight="1"/>
    <row r="132116" ht="14.25" customHeight="1"/>
    <row r="132117" ht="14.25" customHeight="1"/>
    <row r="132118" ht="14.25" customHeight="1"/>
    <row r="132119" ht="14.25" customHeight="1"/>
    <row r="132120" ht="14.25" customHeight="1"/>
    <row r="132121" ht="14.25" customHeight="1"/>
    <row r="132122" ht="14.25" customHeight="1"/>
    <row r="132123" ht="14.25" customHeight="1"/>
    <row r="132124" ht="14.25" customHeight="1"/>
    <row r="132125" ht="14.25" customHeight="1"/>
    <row r="132126" ht="14.25" customHeight="1"/>
    <row r="132127" ht="14.25" customHeight="1"/>
    <row r="132128" ht="14.25" customHeight="1"/>
    <row r="132129" ht="14.25" customHeight="1"/>
    <row r="132130" ht="14.25" customHeight="1"/>
    <row r="132131" ht="14.25" customHeight="1"/>
    <row r="132132" ht="14.25" customHeight="1"/>
    <row r="132133" ht="14.25" customHeight="1"/>
    <row r="132134" ht="14.25" customHeight="1"/>
    <row r="132135" ht="14.25" customHeight="1"/>
    <row r="132136" ht="14.25" customHeight="1"/>
    <row r="132137" ht="14.25" customHeight="1"/>
    <row r="132138" ht="14.25" customHeight="1"/>
    <row r="132139" ht="14.25" customHeight="1"/>
    <row r="132140" ht="14.25" customHeight="1"/>
    <row r="132141" ht="14.25" customHeight="1"/>
    <row r="132142" ht="14.25" customHeight="1"/>
    <row r="132143" ht="14.25" customHeight="1"/>
    <row r="132144" ht="14.25" customHeight="1"/>
    <row r="132145" ht="14.25" customHeight="1"/>
    <row r="132146" ht="14.25" customHeight="1"/>
    <row r="132147" ht="14.25" customHeight="1"/>
    <row r="132148" ht="14.25" customHeight="1"/>
    <row r="132149" ht="14.25" customHeight="1"/>
    <row r="132150" ht="14.25" customHeight="1"/>
    <row r="132151" ht="14.25" customHeight="1"/>
    <row r="132152" ht="14.25" customHeight="1"/>
    <row r="132153" ht="14.25" customHeight="1"/>
    <row r="132154" ht="14.25" customHeight="1"/>
    <row r="132155" ht="14.25" customHeight="1"/>
    <row r="132156" ht="14.25" customHeight="1"/>
    <row r="132157" ht="14.25" customHeight="1"/>
    <row r="132158" ht="14.25" customHeight="1"/>
    <row r="132159" ht="14.25" customHeight="1"/>
    <row r="132160" ht="14.25" customHeight="1"/>
    <row r="132161" ht="14.25" customHeight="1"/>
    <row r="132162" ht="14.25" customHeight="1"/>
    <row r="132163" ht="14.25" customHeight="1"/>
    <row r="132164" ht="14.25" customHeight="1"/>
    <row r="132165" ht="14.25" customHeight="1"/>
    <row r="132166" ht="14.25" customHeight="1"/>
    <row r="132167" ht="14.25" customHeight="1"/>
    <row r="132168" ht="14.25" customHeight="1"/>
    <row r="132169" ht="14.25" customHeight="1"/>
    <row r="132170" ht="14.25" customHeight="1"/>
    <row r="132171" ht="14.25" customHeight="1"/>
    <row r="132172" ht="14.25" customHeight="1"/>
    <row r="132173" ht="14.25" customHeight="1"/>
    <row r="132174" ht="14.25" customHeight="1"/>
    <row r="132175" ht="14.25" customHeight="1"/>
    <row r="132176" ht="14.25" customHeight="1"/>
    <row r="132177" ht="14.25" customHeight="1"/>
    <row r="132178" ht="14.25" customHeight="1"/>
    <row r="132179" ht="14.25" customHeight="1"/>
    <row r="132180" ht="14.25" customHeight="1"/>
    <row r="132181" ht="14.25" customHeight="1"/>
    <row r="132182" ht="14.25" customHeight="1"/>
    <row r="132183" ht="14.25" customHeight="1"/>
    <row r="132184" ht="14.25" customHeight="1"/>
    <row r="132185" ht="14.25" customHeight="1"/>
    <row r="132186" ht="14.25" customHeight="1"/>
    <row r="132187" ht="14.25" customHeight="1"/>
    <row r="132188" ht="14.25" customHeight="1"/>
    <row r="132189" ht="14.25" customHeight="1"/>
    <row r="132190" ht="14.25" customHeight="1"/>
    <row r="132191" ht="14.25" customHeight="1"/>
    <row r="132192" ht="14.25" customHeight="1"/>
    <row r="132193" ht="14.25" customHeight="1"/>
    <row r="132194" ht="14.25" customHeight="1"/>
    <row r="132195" ht="14.25" customHeight="1"/>
    <row r="132196" ht="14.25" customHeight="1"/>
    <row r="132197" ht="14.25" customHeight="1"/>
    <row r="132198" ht="14.25" customHeight="1"/>
    <row r="132199" ht="14.25" customHeight="1"/>
    <row r="132200" ht="14.25" customHeight="1"/>
    <row r="132201" ht="14.25" customHeight="1"/>
    <row r="132202" ht="14.25" customHeight="1"/>
    <row r="132203" ht="14.25" customHeight="1"/>
    <row r="132204" ht="14.25" customHeight="1"/>
    <row r="132205" ht="14.25" customHeight="1"/>
    <row r="132206" ht="14.25" customHeight="1"/>
    <row r="132207" ht="14.25" customHeight="1"/>
    <row r="132208" ht="14.25" customHeight="1"/>
    <row r="132209" ht="14.25" customHeight="1"/>
    <row r="132210" ht="14.25" customHeight="1"/>
    <row r="132211" ht="14.25" customHeight="1"/>
    <row r="132212" ht="14.25" customHeight="1"/>
    <row r="132213" ht="14.25" customHeight="1"/>
    <row r="132214" ht="14.25" customHeight="1"/>
    <row r="132215" ht="14.25" customHeight="1"/>
    <row r="132216" ht="14.25" customHeight="1"/>
    <row r="132217" ht="14.25" customHeight="1"/>
    <row r="132218" ht="14.25" customHeight="1"/>
    <row r="132219" ht="14.25" customHeight="1"/>
    <row r="132220" ht="14.25" customHeight="1"/>
    <row r="132221" ht="14.25" customHeight="1"/>
    <row r="132222" ht="14.25" customHeight="1"/>
    <row r="132223" ht="14.25" customHeight="1"/>
    <row r="132224" ht="14.25" customHeight="1"/>
    <row r="132225" ht="14.25" customHeight="1"/>
    <row r="132226" ht="14.25" customHeight="1"/>
    <row r="132227" ht="14.25" customHeight="1"/>
    <row r="132228" ht="14.25" customHeight="1"/>
    <row r="132229" ht="14.25" customHeight="1"/>
    <row r="132230" ht="14.25" customHeight="1"/>
    <row r="132231" ht="14.25" customHeight="1"/>
    <row r="132232" ht="14.25" customHeight="1"/>
    <row r="132233" ht="14.25" customHeight="1"/>
    <row r="132234" ht="14.25" customHeight="1"/>
    <row r="132235" ht="14.25" customHeight="1"/>
    <row r="132236" ht="14.25" customHeight="1"/>
    <row r="132237" ht="14.25" customHeight="1"/>
    <row r="132238" ht="14.25" customHeight="1"/>
    <row r="132239" ht="14.25" customHeight="1"/>
    <row r="132240" ht="14.25" customHeight="1"/>
    <row r="132241" ht="14.25" customHeight="1"/>
    <row r="132242" ht="14.25" customHeight="1"/>
    <row r="132243" ht="14.25" customHeight="1"/>
    <row r="132244" ht="14.25" customHeight="1"/>
    <row r="132245" ht="14.25" customHeight="1"/>
    <row r="132246" ht="14.25" customHeight="1"/>
    <row r="132247" ht="14.25" customHeight="1"/>
    <row r="132248" ht="14.25" customHeight="1"/>
    <row r="132249" ht="14.25" customHeight="1"/>
    <row r="132250" ht="14.25" customHeight="1"/>
    <row r="132251" ht="14.25" customHeight="1"/>
    <row r="132252" ht="14.25" customHeight="1"/>
    <row r="132253" ht="14.25" customHeight="1"/>
    <row r="132254" ht="14.25" customHeight="1"/>
    <row r="132255" ht="14.25" customHeight="1"/>
    <row r="132256" ht="14.25" customHeight="1"/>
    <row r="132257" ht="14.25" customHeight="1"/>
    <row r="132258" ht="14.25" customHeight="1"/>
    <row r="132259" ht="14.25" customHeight="1"/>
    <row r="132260" ht="14.25" customHeight="1"/>
    <row r="132261" ht="14.25" customHeight="1"/>
    <row r="132262" ht="14.25" customHeight="1"/>
    <row r="132263" ht="14.25" customHeight="1"/>
    <row r="132264" ht="14.25" customHeight="1"/>
    <row r="132265" ht="14.25" customHeight="1"/>
    <row r="132266" ht="14.25" customHeight="1"/>
    <row r="132267" ht="14.25" customHeight="1"/>
    <row r="132268" ht="14.25" customHeight="1"/>
    <row r="132269" ht="14.25" customHeight="1"/>
    <row r="132270" ht="14.25" customHeight="1"/>
    <row r="132271" ht="14.25" customHeight="1"/>
    <row r="132272" ht="14.25" customHeight="1"/>
    <row r="132273" ht="14.25" customHeight="1"/>
    <row r="132274" ht="14.25" customHeight="1"/>
    <row r="132275" ht="14.25" customHeight="1"/>
    <row r="132276" ht="14.25" customHeight="1"/>
    <row r="132277" ht="14.25" customHeight="1"/>
    <row r="132278" ht="14.25" customHeight="1"/>
    <row r="132279" ht="14.25" customHeight="1"/>
    <row r="132280" ht="14.25" customHeight="1"/>
    <row r="132281" ht="14.25" customHeight="1"/>
    <row r="132282" ht="14.25" customHeight="1"/>
    <row r="132283" ht="14.25" customHeight="1"/>
    <row r="132284" ht="14.25" customHeight="1"/>
    <row r="132285" ht="14.25" customHeight="1"/>
    <row r="132286" ht="14.25" customHeight="1"/>
    <row r="132287" ht="14.25" customHeight="1"/>
    <row r="132288" ht="14.25" customHeight="1"/>
    <row r="132289" ht="14.25" customHeight="1"/>
    <row r="132290" ht="14.25" customHeight="1"/>
    <row r="132291" ht="14.25" customHeight="1"/>
    <row r="132292" ht="14.25" customHeight="1"/>
    <row r="132293" ht="14.25" customHeight="1"/>
    <row r="132294" ht="14.25" customHeight="1"/>
    <row r="132295" ht="14.25" customHeight="1"/>
    <row r="132296" ht="14.25" customHeight="1"/>
    <row r="132297" ht="14.25" customHeight="1"/>
    <row r="132298" ht="14.25" customHeight="1"/>
    <row r="132299" ht="14.25" customHeight="1"/>
    <row r="132300" ht="14.25" customHeight="1"/>
    <row r="132301" ht="14.25" customHeight="1"/>
    <row r="132302" ht="14.25" customHeight="1"/>
    <row r="132303" ht="14.25" customHeight="1"/>
    <row r="132304" ht="14.25" customHeight="1"/>
    <row r="132305" ht="14.25" customHeight="1"/>
    <row r="132306" ht="14.25" customHeight="1"/>
    <row r="132307" ht="14.25" customHeight="1"/>
    <row r="132308" ht="14.25" customHeight="1"/>
    <row r="132309" ht="14.25" customHeight="1"/>
    <row r="132310" ht="14.25" customHeight="1"/>
    <row r="132311" ht="14.25" customHeight="1"/>
    <row r="132312" ht="14.25" customHeight="1"/>
    <row r="132313" ht="14.25" customHeight="1"/>
    <row r="132314" ht="14.25" customHeight="1"/>
    <row r="132315" ht="14.25" customHeight="1"/>
    <row r="132316" ht="14.25" customHeight="1"/>
    <row r="132317" ht="14.25" customHeight="1"/>
    <row r="132318" ht="14.25" customHeight="1"/>
    <row r="132319" ht="14.25" customHeight="1"/>
    <row r="132320" ht="14.25" customHeight="1"/>
    <row r="132321" ht="14.25" customHeight="1"/>
    <row r="132322" ht="14.25" customHeight="1"/>
    <row r="132323" ht="14.25" customHeight="1"/>
    <row r="132324" ht="14.25" customHeight="1"/>
    <row r="132325" ht="14.25" customHeight="1"/>
    <row r="132326" ht="14.25" customHeight="1"/>
    <row r="132327" ht="14.25" customHeight="1"/>
    <row r="132328" ht="14.25" customHeight="1"/>
    <row r="132329" ht="14.25" customHeight="1"/>
    <row r="132330" ht="14.25" customHeight="1"/>
    <row r="132331" ht="14.25" customHeight="1"/>
    <row r="132332" ht="14.25" customHeight="1"/>
    <row r="132333" ht="14.25" customHeight="1"/>
    <row r="132334" ht="14.25" customHeight="1"/>
    <row r="132335" ht="14.25" customHeight="1"/>
    <row r="132336" ht="14.25" customHeight="1"/>
    <row r="132337" ht="14.25" customHeight="1"/>
    <row r="132338" ht="14.25" customHeight="1"/>
    <row r="132339" ht="14.25" customHeight="1"/>
    <row r="132340" ht="14.25" customHeight="1"/>
    <row r="132341" ht="14.25" customHeight="1"/>
    <row r="132342" ht="14.25" customHeight="1"/>
    <row r="132343" ht="14.25" customHeight="1"/>
    <row r="132344" ht="14.25" customHeight="1"/>
    <row r="132345" ht="14.25" customHeight="1"/>
    <row r="132346" ht="14.25" customHeight="1"/>
    <row r="132347" ht="14.25" customHeight="1"/>
    <row r="132348" ht="14.25" customHeight="1"/>
    <row r="132349" ht="14.25" customHeight="1"/>
    <row r="132350" ht="14.25" customHeight="1"/>
    <row r="132351" ht="14.25" customHeight="1"/>
    <row r="132352" ht="14.25" customHeight="1"/>
    <row r="132353" ht="14.25" customHeight="1"/>
    <row r="132354" ht="14.25" customHeight="1"/>
    <row r="132355" ht="14.25" customHeight="1"/>
    <row r="132356" ht="14.25" customHeight="1"/>
    <row r="132357" ht="14.25" customHeight="1"/>
    <row r="132358" ht="14.25" customHeight="1"/>
    <row r="132359" ht="14.25" customHeight="1"/>
    <row r="132360" ht="14.25" customHeight="1"/>
    <row r="132361" ht="14.25" customHeight="1"/>
    <row r="132362" ht="14.25" customHeight="1"/>
    <row r="132363" ht="14.25" customHeight="1"/>
    <row r="132364" ht="14.25" customHeight="1"/>
    <row r="132365" ht="14.25" customHeight="1"/>
    <row r="132366" ht="14.25" customHeight="1"/>
    <row r="132367" ht="14.25" customHeight="1"/>
    <row r="132368" ht="14.25" customHeight="1"/>
    <row r="132369" ht="14.25" customHeight="1"/>
    <row r="132370" ht="14.25" customHeight="1"/>
    <row r="132371" ht="14.25" customHeight="1"/>
    <row r="132372" ht="14.25" customHeight="1"/>
    <row r="132373" ht="14.25" customHeight="1"/>
    <row r="132374" ht="14.25" customHeight="1"/>
    <row r="132375" ht="14.25" customHeight="1"/>
    <row r="132376" ht="14.25" customHeight="1"/>
    <row r="132377" ht="14.25" customHeight="1"/>
    <row r="132378" ht="14.25" customHeight="1"/>
    <row r="132379" ht="14.25" customHeight="1"/>
    <row r="132380" ht="14.25" customHeight="1"/>
    <row r="132381" ht="14.25" customHeight="1"/>
    <row r="132382" ht="14.25" customHeight="1"/>
    <row r="132383" ht="14.25" customHeight="1"/>
    <row r="132384" ht="14.25" customHeight="1"/>
    <row r="132385" ht="14.25" customHeight="1"/>
    <row r="132386" ht="14.25" customHeight="1"/>
    <row r="132387" ht="14.25" customHeight="1"/>
    <row r="132388" ht="14.25" customHeight="1"/>
    <row r="132389" ht="14.25" customHeight="1"/>
    <row r="132390" ht="14.25" customHeight="1"/>
    <row r="132391" ht="14.25" customHeight="1"/>
    <row r="132392" ht="14.25" customHeight="1"/>
    <row r="132393" ht="14.25" customHeight="1"/>
    <row r="132394" ht="14.25" customHeight="1"/>
    <row r="132395" ht="14.25" customHeight="1"/>
    <row r="132396" ht="14.25" customHeight="1"/>
    <row r="132397" ht="14.25" customHeight="1"/>
    <row r="132398" ht="14.25" customHeight="1"/>
    <row r="132399" ht="14.25" customHeight="1"/>
    <row r="132400" ht="14.25" customHeight="1"/>
    <row r="132401" ht="14.25" customHeight="1"/>
    <row r="132402" ht="14.25" customHeight="1"/>
    <row r="132403" ht="14.25" customHeight="1"/>
    <row r="132404" ht="14.25" customHeight="1"/>
    <row r="132405" ht="14.25" customHeight="1"/>
    <row r="132406" ht="14.25" customHeight="1"/>
    <row r="132407" ht="14.25" customHeight="1"/>
    <row r="132408" ht="14.25" customHeight="1"/>
    <row r="132409" ht="14.25" customHeight="1"/>
    <row r="132410" ht="14.25" customHeight="1"/>
    <row r="132411" ht="14.25" customHeight="1"/>
    <row r="132412" ht="14.25" customHeight="1"/>
    <row r="132413" ht="14.25" customHeight="1"/>
    <row r="132414" ht="14.25" customHeight="1"/>
    <row r="132415" ht="14.25" customHeight="1"/>
    <row r="132416" ht="14.25" customHeight="1"/>
    <row r="132417" ht="14.25" customHeight="1"/>
    <row r="132418" ht="14.25" customHeight="1"/>
    <row r="132419" ht="14.25" customHeight="1"/>
    <row r="132420" ht="14.25" customHeight="1"/>
    <row r="132421" ht="14.25" customHeight="1"/>
    <row r="132422" ht="14.25" customHeight="1"/>
    <row r="132423" ht="14.25" customHeight="1"/>
    <row r="132424" ht="14.25" customHeight="1"/>
    <row r="132425" ht="14.25" customHeight="1"/>
    <row r="132426" ht="14.25" customHeight="1"/>
    <row r="132427" ht="14.25" customHeight="1"/>
    <row r="132428" ht="14.25" customHeight="1"/>
    <row r="132429" ht="14.25" customHeight="1"/>
    <row r="132430" ht="14.25" customHeight="1"/>
    <row r="132431" ht="14.25" customHeight="1"/>
    <row r="132432" ht="14.25" customHeight="1"/>
    <row r="132433" ht="14.25" customHeight="1"/>
    <row r="132434" ht="14.25" customHeight="1"/>
    <row r="132435" ht="14.25" customHeight="1"/>
    <row r="132436" ht="14.25" customHeight="1"/>
    <row r="132437" ht="14.25" customHeight="1"/>
    <row r="132438" ht="14.25" customHeight="1"/>
    <row r="132439" ht="14.25" customHeight="1"/>
    <row r="132440" ht="14.25" customHeight="1"/>
    <row r="132441" ht="14.25" customHeight="1"/>
    <row r="132442" ht="14.25" customHeight="1"/>
    <row r="132443" ht="14.25" customHeight="1"/>
    <row r="132444" ht="14.25" customHeight="1"/>
    <row r="132445" ht="14.25" customHeight="1"/>
    <row r="132446" ht="14.25" customHeight="1"/>
    <row r="132447" ht="14.25" customHeight="1"/>
    <row r="132448" ht="14.25" customHeight="1"/>
    <row r="132449" ht="14.25" customHeight="1"/>
    <row r="132450" ht="14.25" customHeight="1"/>
    <row r="132451" ht="14.25" customHeight="1"/>
    <row r="132452" ht="14.25" customHeight="1"/>
    <row r="132453" ht="14.25" customHeight="1"/>
    <row r="132454" ht="14.25" customHeight="1"/>
    <row r="132455" ht="14.25" customHeight="1"/>
    <row r="132456" ht="14.25" customHeight="1"/>
    <row r="132457" ht="14.25" customHeight="1"/>
    <row r="132458" ht="14.25" customHeight="1"/>
    <row r="132459" ht="14.25" customHeight="1"/>
    <row r="132460" ht="14.25" customHeight="1"/>
    <row r="132461" ht="14.25" customHeight="1"/>
    <row r="132462" ht="14.25" customHeight="1"/>
    <row r="132463" ht="14.25" customHeight="1"/>
    <row r="132464" ht="14.25" customHeight="1"/>
    <row r="132465" ht="14.25" customHeight="1"/>
    <row r="132466" ht="14.25" customHeight="1"/>
    <row r="132467" ht="14.25" customHeight="1"/>
    <row r="132468" ht="14.25" customHeight="1"/>
    <row r="132469" ht="14.25" customHeight="1"/>
    <row r="132470" ht="14.25" customHeight="1"/>
    <row r="132471" ht="14.25" customHeight="1"/>
    <row r="132472" ht="14.25" customHeight="1"/>
    <row r="132473" ht="14.25" customHeight="1"/>
    <row r="132474" ht="14.25" customHeight="1"/>
    <row r="132475" ht="14.25" customHeight="1"/>
    <row r="132476" ht="14.25" customHeight="1"/>
    <row r="132477" ht="14.25" customHeight="1"/>
    <row r="132478" ht="14.25" customHeight="1"/>
    <row r="132479" ht="14.25" customHeight="1"/>
    <row r="132480" ht="14.25" customHeight="1"/>
    <row r="132481" ht="14.25" customHeight="1"/>
    <row r="132482" ht="14.25" customHeight="1"/>
    <row r="132483" ht="14.25" customHeight="1"/>
    <row r="132484" ht="14.25" customHeight="1"/>
    <row r="132485" ht="14.25" customHeight="1"/>
    <row r="132486" ht="14.25" customHeight="1"/>
    <row r="132487" ht="14.25" customHeight="1"/>
    <row r="132488" ht="14.25" customHeight="1"/>
    <row r="132489" ht="14.25" customHeight="1"/>
    <row r="132490" ht="14.25" customHeight="1"/>
    <row r="132491" ht="14.25" customHeight="1"/>
    <row r="132492" ht="14.25" customHeight="1"/>
    <row r="132493" ht="14.25" customHeight="1"/>
    <row r="132494" ht="14.25" customHeight="1"/>
    <row r="132495" ht="14.25" customHeight="1"/>
    <row r="132496" ht="14.25" customHeight="1"/>
    <row r="132497" ht="14.25" customHeight="1"/>
    <row r="132498" ht="14.25" customHeight="1"/>
    <row r="132499" ht="14.25" customHeight="1"/>
    <row r="132500" ht="14.25" customHeight="1"/>
    <row r="132501" ht="14.25" customHeight="1"/>
    <row r="132502" ht="14.25" customHeight="1"/>
    <row r="132503" ht="14.25" customHeight="1"/>
    <row r="132504" ht="14.25" customHeight="1"/>
    <row r="132505" ht="14.25" customHeight="1"/>
    <row r="132506" ht="14.25" customHeight="1"/>
    <row r="132507" ht="14.25" customHeight="1"/>
    <row r="132508" ht="14.25" customHeight="1"/>
    <row r="132509" ht="14.25" customHeight="1"/>
    <row r="132510" ht="14.25" customHeight="1"/>
    <row r="132511" ht="14.25" customHeight="1"/>
    <row r="132512" ht="14.25" customHeight="1"/>
    <row r="132513" ht="14.25" customHeight="1"/>
    <row r="132514" ht="14.25" customHeight="1"/>
    <row r="132515" ht="14.25" customHeight="1"/>
    <row r="132516" ht="14.25" customHeight="1"/>
    <row r="132517" ht="14.25" customHeight="1"/>
    <row r="132518" ht="14.25" customHeight="1"/>
    <row r="132519" ht="14.25" customHeight="1"/>
    <row r="132520" ht="14.25" customHeight="1"/>
    <row r="132521" ht="14.25" customHeight="1"/>
    <row r="132522" ht="14.25" customHeight="1"/>
    <row r="132523" ht="14.25" customHeight="1"/>
    <row r="132524" ht="14.25" customHeight="1"/>
    <row r="132525" ht="14.25" customHeight="1"/>
    <row r="132526" ht="14.25" customHeight="1"/>
    <row r="132527" ht="14.25" customHeight="1"/>
    <row r="132528" ht="14.25" customHeight="1"/>
    <row r="132529" ht="14.25" customHeight="1"/>
    <row r="132530" ht="14.25" customHeight="1"/>
    <row r="132531" ht="14.25" customHeight="1"/>
    <row r="132532" ht="14.25" customHeight="1"/>
    <row r="132533" ht="14.25" customHeight="1"/>
    <row r="132534" ht="14.25" customHeight="1"/>
    <row r="132535" ht="14.25" customHeight="1"/>
    <row r="132536" ht="14.25" customHeight="1"/>
    <row r="132537" ht="14.25" customHeight="1"/>
    <row r="132538" ht="14.25" customHeight="1"/>
    <row r="132539" ht="14.25" customHeight="1"/>
    <row r="132540" ht="14.25" customHeight="1"/>
    <row r="132541" ht="14.25" customHeight="1"/>
    <row r="132542" ht="14.25" customHeight="1"/>
    <row r="132543" ht="14.25" customHeight="1"/>
    <row r="132544" ht="14.25" customHeight="1"/>
    <row r="132545" ht="14.25" customHeight="1"/>
    <row r="132546" ht="14.25" customHeight="1"/>
    <row r="132547" ht="14.25" customHeight="1"/>
    <row r="132548" ht="14.25" customHeight="1"/>
    <row r="132549" ht="14.25" customHeight="1"/>
    <row r="132550" ht="14.25" customHeight="1"/>
    <row r="132551" ht="14.25" customHeight="1"/>
    <row r="132552" ht="14.25" customHeight="1"/>
    <row r="132553" ht="14.25" customHeight="1"/>
    <row r="132554" ht="14.25" customHeight="1"/>
    <row r="132555" ht="14.25" customHeight="1"/>
    <row r="132556" ht="14.25" customHeight="1"/>
    <row r="132557" ht="14.25" customHeight="1"/>
    <row r="132558" ht="14.25" customHeight="1"/>
    <row r="132559" ht="14.25" customHeight="1"/>
    <row r="132560" ht="14.25" customHeight="1"/>
    <row r="132561" ht="14.25" customHeight="1"/>
    <row r="132562" ht="14.25" customHeight="1"/>
    <row r="132563" ht="14.25" customHeight="1"/>
    <row r="132564" ht="14.25" customHeight="1"/>
    <row r="132565" ht="14.25" customHeight="1"/>
    <row r="132566" ht="14.25" customHeight="1"/>
    <row r="132567" ht="14.25" customHeight="1"/>
    <row r="132568" ht="14.25" customHeight="1"/>
    <row r="132569" ht="14.25" customHeight="1"/>
    <row r="132570" ht="14.25" customHeight="1"/>
    <row r="132571" ht="14.25" customHeight="1"/>
    <row r="132572" ht="14.25" customHeight="1"/>
    <row r="132573" ht="14.25" customHeight="1"/>
    <row r="132574" ht="14.25" customHeight="1"/>
    <row r="132575" ht="14.25" customHeight="1"/>
    <row r="132576" ht="14.25" customHeight="1"/>
    <row r="132577" ht="14.25" customHeight="1"/>
    <row r="132578" ht="14.25" customHeight="1"/>
    <row r="132579" ht="14.25" customHeight="1"/>
    <row r="132580" ht="14.25" customHeight="1"/>
    <row r="132581" ht="14.25" customHeight="1"/>
    <row r="132582" ht="14.25" customHeight="1"/>
    <row r="132583" ht="14.25" customHeight="1"/>
    <row r="132584" ht="14.25" customHeight="1"/>
    <row r="132585" ht="14.25" customHeight="1"/>
    <row r="132586" ht="14.25" customHeight="1"/>
    <row r="132587" ht="14.25" customHeight="1"/>
    <row r="132588" ht="14.25" customHeight="1"/>
    <row r="132589" ht="14.25" customHeight="1"/>
    <row r="132590" ht="14.25" customHeight="1"/>
    <row r="132591" ht="14.25" customHeight="1"/>
    <row r="132592" ht="14.25" customHeight="1"/>
    <row r="132593" ht="14.25" customHeight="1"/>
    <row r="132594" ht="14.25" customHeight="1"/>
    <row r="132595" ht="14.25" customHeight="1"/>
    <row r="132596" ht="14.25" customHeight="1"/>
    <row r="132597" ht="14.25" customHeight="1"/>
    <row r="132598" ht="14.25" customHeight="1"/>
    <row r="132599" ht="14.25" customHeight="1"/>
    <row r="132600" ht="14.25" customHeight="1"/>
    <row r="132601" ht="14.25" customHeight="1"/>
    <row r="132602" ht="14.25" customHeight="1"/>
    <row r="132603" ht="14.25" customHeight="1"/>
    <row r="132604" ht="14.25" customHeight="1"/>
    <row r="132605" ht="14.25" customHeight="1"/>
    <row r="132606" ht="14.25" customHeight="1"/>
    <row r="132607" ht="14.25" customHeight="1"/>
    <row r="132608" ht="14.25" customHeight="1"/>
    <row r="132609" ht="14.25" customHeight="1"/>
    <row r="132610" ht="14.25" customHeight="1"/>
    <row r="132611" ht="14.25" customHeight="1"/>
    <row r="132612" ht="14.25" customHeight="1"/>
    <row r="132613" ht="14.25" customHeight="1"/>
    <row r="132614" ht="14.25" customHeight="1"/>
    <row r="132615" ht="14.25" customHeight="1"/>
    <row r="132616" ht="14.25" customHeight="1"/>
    <row r="132617" ht="14.25" customHeight="1"/>
    <row r="132618" ht="14.25" customHeight="1"/>
    <row r="132619" ht="14.25" customHeight="1"/>
    <row r="132620" ht="14.25" customHeight="1"/>
    <row r="132621" ht="14.25" customHeight="1"/>
    <row r="132622" ht="14.25" customHeight="1"/>
    <row r="132623" ht="14.25" customHeight="1"/>
    <row r="132624" ht="14.25" customHeight="1"/>
    <row r="132625" ht="14.25" customHeight="1"/>
    <row r="132626" ht="14.25" customHeight="1"/>
    <row r="132627" ht="14.25" customHeight="1"/>
    <row r="132628" ht="14.25" customHeight="1"/>
    <row r="132629" ht="14.25" customHeight="1"/>
    <row r="132630" ht="14.25" customHeight="1"/>
    <row r="132631" ht="14.25" customHeight="1"/>
    <row r="132632" ht="14.25" customHeight="1"/>
    <row r="132633" ht="14.25" customHeight="1"/>
    <row r="132634" ht="14.25" customHeight="1"/>
    <row r="132635" ht="14.25" customHeight="1"/>
    <row r="132636" ht="14.25" customHeight="1"/>
    <row r="132637" ht="14.25" customHeight="1"/>
    <row r="132638" ht="14.25" customHeight="1"/>
    <row r="132639" ht="14.25" customHeight="1"/>
    <row r="132640" ht="14.25" customHeight="1"/>
    <row r="132641" ht="14.25" customHeight="1"/>
    <row r="132642" ht="14.25" customHeight="1"/>
    <row r="132643" ht="14.25" customHeight="1"/>
    <row r="132644" ht="14.25" customHeight="1"/>
    <row r="132645" ht="14.25" customHeight="1"/>
    <row r="132646" ht="14.25" customHeight="1"/>
    <row r="132647" ht="14.25" customHeight="1"/>
    <row r="132648" ht="14.25" customHeight="1"/>
    <row r="132649" ht="14.25" customHeight="1"/>
    <row r="132650" ht="14.25" customHeight="1"/>
    <row r="132651" ht="14.25" customHeight="1"/>
    <row r="132652" ht="14.25" customHeight="1"/>
    <row r="132653" ht="14.25" customHeight="1"/>
    <row r="132654" ht="14.25" customHeight="1"/>
    <row r="132655" ht="14.25" customHeight="1"/>
    <row r="132656" ht="14.25" customHeight="1"/>
    <row r="132657" ht="14.25" customHeight="1"/>
    <row r="132658" ht="14.25" customHeight="1"/>
    <row r="132659" ht="14.25" customHeight="1"/>
    <row r="132660" ht="14.25" customHeight="1"/>
    <row r="132661" ht="14.25" customHeight="1"/>
    <row r="132662" ht="14.25" customHeight="1"/>
    <row r="132663" ht="14.25" customHeight="1"/>
    <row r="132664" ht="14.25" customHeight="1"/>
    <row r="132665" ht="14.25" customHeight="1"/>
    <row r="132666" ht="14.25" customHeight="1"/>
    <row r="132667" ht="14.25" customHeight="1"/>
    <row r="132668" ht="14.25" customHeight="1"/>
    <row r="132669" ht="14.25" customHeight="1"/>
    <row r="132670" ht="14.25" customHeight="1"/>
    <row r="132671" ht="14.25" customHeight="1"/>
    <row r="132672" ht="14.25" customHeight="1"/>
    <row r="132673" ht="14.25" customHeight="1"/>
    <row r="132674" ht="14.25" customHeight="1"/>
    <row r="132675" ht="14.25" customHeight="1"/>
    <row r="132676" ht="14.25" customHeight="1"/>
    <row r="132677" ht="14.25" customHeight="1"/>
    <row r="132678" ht="14.25" customHeight="1"/>
    <row r="132679" ht="14.25" customHeight="1"/>
    <row r="132680" ht="14.25" customHeight="1"/>
    <row r="132681" ht="14.25" customHeight="1"/>
    <row r="132682" ht="14.25" customHeight="1"/>
    <row r="132683" ht="14.25" customHeight="1"/>
    <row r="132684" ht="14.25" customHeight="1"/>
    <row r="132685" ht="14.25" customHeight="1"/>
    <row r="132686" ht="14.25" customHeight="1"/>
    <row r="132687" ht="14.25" customHeight="1"/>
    <row r="132688" ht="14.25" customHeight="1"/>
    <row r="132689" ht="14.25" customHeight="1"/>
    <row r="132690" ht="14.25" customHeight="1"/>
    <row r="132691" ht="14.25" customHeight="1"/>
    <row r="132692" ht="14.25" customHeight="1"/>
    <row r="132693" ht="14.25" customHeight="1"/>
    <row r="132694" ht="14.25" customHeight="1"/>
    <row r="132695" ht="14.25" customHeight="1"/>
    <row r="132696" ht="14.25" customHeight="1"/>
    <row r="132697" ht="14.25" customHeight="1"/>
    <row r="132698" ht="14.25" customHeight="1"/>
    <row r="132699" ht="14.25" customHeight="1"/>
    <row r="132700" ht="14.25" customHeight="1"/>
    <row r="132701" ht="14.25" customHeight="1"/>
    <row r="132702" ht="14.25" customHeight="1"/>
    <row r="132703" ht="14.25" customHeight="1"/>
    <row r="132704" ht="14.25" customHeight="1"/>
    <row r="132705" ht="14.25" customHeight="1"/>
    <row r="132706" ht="14.25" customHeight="1"/>
    <row r="132707" ht="14.25" customHeight="1"/>
    <row r="132708" ht="14.25" customHeight="1"/>
    <row r="132709" ht="14.25" customHeight="1"/>
    <row r="132710" ht="14.25" customHeight="1"/>
    <row r="132711" ht="14.25" customHeight="1"/>
    <row r="132712" ht="14.25" customHeight="1"/>
    <row r="132713" ht="14.25" customHeight="1"/>
    <row r="132714" ht="14.25" customHeight="1"/>
    <row r="132715" ht="14.25" customHeight="1"/>
    <row r="132716" ht="14.25" customHeight="1"/>
    <row r="132717" ht="14.25" customHeight="1"/>
    <row r="132718" ht="14.25" customHeight="1"/>
    <row r="132719" ht="14.25" customHeight="1"/>
    <row r="132720" ht="14.25" customHeight="1"/>
    <row r="132721" ht="14.25" customHeight="1"/>
    <row r="132722" ht="14.25" customHeight="1"/>
    <row r="132723" ht="14.25" customHeight="1"/>
    <row r="132724" ht="14.25" customHeight="1"/>
    <row r="132725" ht="14.25" customHeight="1"/>
    <row r="132726" ht="14.25" customHeight="1"/>
    <row r="132727" ht="14.25" customHeight="1"/>
    <row r="132728" ht="14.25" customHeight="1"/>
    <row r="132729" ht="14.25" customHeight="1"/>
    <row r="132730" ht="14.25" customHeight="1"/>
    <row r="132731" ht="14.25" customHeight="1"/>
    <row r="132732" ht="14.25" customHeight="1"/>
    <row r="132733" ht="14.25" customHeight="1"/>
    <row r="132734" ht="14.25" customHeight="1"/>
    <row r="132735" ht="14.25" customHeight="1"/>
    <row r="132736" ht="14.25" customHeight="1"/>
    <row r="132737" ht="14.25" customHeight="1"/>
    <row r="132738" ht="14.25" customHeight="1"/>
    <row r="132739" ht="14.25" customHeight="1"/>
    <row r="132740" ht="14.25" customHeight="1"/>
    <row r="132741" ht="14.25" customHeight="1"/>
    <row r="132742" ht="14.25" customHeight="1"/>
    <row r="132743" ht="14.25" customHeight="1"/>
    <row r="132744" ht="14.25" customHeight="1"/>
    <row r="132745" ht="14.25" customHeight="1"/>
    <row r="132746" ht="14.25" customHeight="1"/>
    <row r="132747" ht="14.25" customHeight="1"/>
    <row r="132748" ht="14.25" customHeight="1"/>
    <row r="132749" ht="14.25" customHeight="1"/>
    <row r="132750" ht="14.25" customHeight="1"/>
    <row r="132751" ht="14.25" customHeight="1"/>
    <row r="132752" ht="14.25" customHeight="1"/>
    <row r="132753" ht="14.25" customHeight="1"/>
    <row r="132754" ht="14.25" customHeight="1"/>
    <row r="132755" ht="14.25" customHeight="1"/>
    <row r="132756" ht="14.25" customHeight="1"/>
    <row r="132757" ht="14.25" customHeight="1"/>
    <row r="132758" ht="14.25" customHeight="1"/>
    <row r="132759" ht="14.25" customHeight="1"/>
    <row r="132760" ht="14.25" customHeight="1"/>
    <row r="132761" ht="14.25" customHeight="1"/>
    <row r="132762" ht="14.25" customHeight="1"/>
    <row r="132763" ht="14.25" customHeight="1"/>
    <row r="132764" ht="14.25" customHeight="1"/>
    <row r="132765" ht="14.25" customHeight="1"/>
    <row r="132766" ht="14.25" customHeight="1"/>
    <row r="132767" ht="14.25" customHeight="1"/>
    <row r="132768" ht="14.25" customHeight="1"/>
    <row r="132769" ht="14.25" customHeight="1"/>
    <row r="132770" ht="14.25" customHeight="1"/>
    <row r="132771" ht="14.25" customHeight="1"/>
    <row r="132772" ht="14.25" customHeight="1"/>
    <row r="132773" ht="14.25" customHeight="1"/>
    <row r="132774" ht="14.25" customHeight="1"/>
    <row r="132775" ht="14.25" customHeight="1"/>
    <row r="132776" ht="14.25" customHeight="1"/>
    <row r="132777" ht="14.25" customHeight="1"/>
    <row r="132778" ht="14.25" customHeight="1"/>
    <row r="132779" ht="14.25" customHeight="1"/>
    <row r="132780" ht="14.25" customHeight="1"/>
    <row r="132781" ht="14.25" customHeight="1"/>
    <row r="132782" ht="14.25" customHeight="1"/>
    <row r="132783" ht="14.25" customHeight="1"/>
    <row r="132784" ht="14.25" customHeight="1"/>
    <row r="132785" ht="14.25" customHeight="1"/>
    <row r="132786" ht="14.25" customHeight="1"/>
    <row r="132787" ht="14.25" customHeight="1"/>
    <row r="132788" ht="14.25" customHeight="1"/>
    <row r="132789" ht="14.25" customHeight="1"/>
    <row r="132790" ht="14.25" customHeight="1"/>
    <row r="132791" ht="14.25" customHeight="1"/>
    <row r="132792" ht="14.25" customHeight="1"/>
    <row r="132793" ht="14.25" customHeight="1"/>
    <row r="132794" ht="14.25" customHeight="1"/>
    <row r="132795" ht="14.25" customHeight="1"/>
    <row r="132796" ht="14.25" customHeight="1"/>
    <row r="132797" ht="14.25" customHeight="1"/>
    <row r="132798" ht="14.25" customHeight="1"/>
    <row r="132799" ht="14.25" customHeight="1"/>
    <row r="132800" ht="14.25" customHeight="1"/>
    <row r="132801" ht="14.25" customHeight="1"/>
    <row r="132802" ht="14.25" customHeight="1"/>
    <row r="132803" ht="14.25" customHeight="1"/>
    <row r="132804" ht="14.25" customHeight="1"/>
    <row r="132805" ht="14.25" customHeight="1"/>
    <row r="132806" ht="14.25" customHeight="1"/>
    <row r="132807" ht="14.25" customHeight="1"/>
    <row r="132808" ht="14.25" customHeight="1"/>
    <row r="132809" ht="14.25" customHeight="1"/>
    <row r="132810" ht="14.25" customHeight="1"/>
    <row r="132811" ht="14.25" customHeight="1"/>
    <row r="132812" ht="14.25" customHeight="1"/>
    <row r="132813" ht="14.25" customHeight="1"/>
    <row r="132814" ht="14.25" customHeight="1"/>
    <row r="132815" ht="14.25" customHeight="1"/>
    <row r="132816" ht="14.25" customHeight="1"/>
    <row r="132817" ht="14.25" customHeight="1"/>
    <row r="132818" ht="14.25" customHeight="1"/>
    <row r="132819" ht="14.25" customHeight="1"/>
    <row r="132820" ht="14.25" customHeight="1"/>
    <row r="132821" ht="14.25" customHeight="1"/>
    <row r="132822" ht="14.25" customHeight="1"/>
    <row r="132823" ht="14.25" customHeight="1"/>
    <row r="132824" ht="14.25" customHeight="1"/>
    <row r="132825" ht="14.25" customHeight="1"/>
    <row r="132826" ht="14.25" customHeight="1"/>
    <row r="132827" ht="14.25" customHeight="1"/>
    <row r="132828" ht="14.25" customHeight="1"/>
    <row r="132829" ht="14.25" customHeight="1"/>
    <row r="132830" ht="14.25" customHeight="1"/>
    <row r="132831" ht="14.25" customHeight="1"/>
    <row r="132832" ht="14.25" customHeight="1"/>
    <row r="132833" ht="14.25" customHeight="1"/>
    <row r="132834" ht="14.25" customHeight="1"/>
    <row r="132835" ht="14.25" customHeight="1"/>
    <row r="132836" ht="14.25" customHeight="1"/>
    <row r="132837" ht="14.25" customHeight="1"/>
    <row r="132838" ht="14.25" customHeight="1"/>
    <row r="132839" ht="14.25" customHeight="1"/>
    <row r="132840" ht="14.25" customHeight="1"/>
    <row r="132841" ht="14.25" customHeight="1"/>
    <row r="132842" ht="14.25" customHeight="1"/>
    <row r="132843" ht="14.25" customHeight="1"/>
    <row r="132844" ht="14.25" customHeight="1"/>
    <row r="132845" ht="14.25" customHeight="1"/>
    <row r="132846" ht="14.25" customHeight="1"/>
    <row r="132847" ht="14.25" customHeight="1"/>
    <row r="132848" ht="14.25" customHeight="1"/>
    <row r="132849" ht="14.25" customHeight="1"/>
    <row r="132850" ht="14.25" customHeight="1"/>
    <row r="132851" ht="14.25" customHeight="1"/>
    <row r="132852" ht="14.25" customHeight="1"/>
    <row r="132853" ht="14.25" customHeight="1"/>
    <row r="132854" ht="14.25" customHeight="1"/>
    <row r="132855" ht="14.25" customHeight="1"/>
    <row r="132856" ht="14.25" customHeight="1"/>
    <row r="132857" ht="14.25" customHeight="1"/>
    <row r="132858" ht="14.25" customHeight="1"/>
    <row r="132859" ht="14.25" customHeight="1"/>
    <row r="132860" ht="14.25" customHeight="1"/>
    <row r="132861" ht="14.25" customHeight="1"/>
    <row r="132862" ht="14.25" customHeight="1"/>
    <row r="132863" ht="14.25" customHeight="1"/>
    <row r="132864" ht="14.25" customHeight="1"/>
    <row r="132865" ht="14.25" customHeight="1"/>
    <row r="132866" ht="14.25" customHeight="1"/>
    <row r="132867" ht="14.25" customHeight="1"/>
    <row r="132868" ht="14.25" customHeight="1"/>
    <row r="132869" ht="14.25" customHeight="1"/>
    <row r="132870" ht="14.25" customHeight="1"/>
    <row r="132871" ht="14.25" customHeight="1"/>
    <row r="132872" ht="14.25" customHeight="1"/>
    <row r="132873" ht="14.25" customHeight="1"/>
    <row r="132874" ht="14.25" customHeight="1"/>
    <row r="132875" ht="14.25" customHeight="1"/>
    <row r="132876" ht="14.25" customHeight="1"/>
    <row r="132877" ht="14.25" customHeight="1"/>
    <row r="132878" ht="14.25" customHeight="1"/>
    <row r="132879" ht="14.25" customHeight="1"/>
    <row r="132880" ht="14.25" customHeight="1"/>
    <row r="132881" ht="14.25" customHeight="1"/>
    <row r="132882" ht="14.25" customHeight="1"/>
    <row r="132883" ht="14.25" customHeight="1"/>
    <row r="132884" ht="14.25" customHeight="1"/>
    <row r="132885" ht="14.25" customHeight="1"/>
    <row r="132886" ht="14.25" customHeight="1"/>
    <row r="132887" ht="14.25" customHeight="1"/>
    <row r="132888" ht="14.25" customHeight="1"/>
    <row r="132889" ht="14.25" customHeight="1"/>
    <row r="132890" ht="14.25" customHeight="1"/>
    <row r="132891" ht="14.25" customHeight="1"/>
    <row r="132892" ht="14.25" customHeight="1"/>
    <row r="132893" ht="14.25" customHeight="1"/>
    <row r="132894" ht="14.25" customHeight="1"/>
    <row r="132895" ht="14.25" customHeight="1"/>
    <row r="132896" ht="14.25" customHeight="1"/>
    <row r="132897" ht="14.25" customHeight="1"/>
    <row r="132898" ht="14.25" customHeight="1"/>
    <row r="132899" ht="14.25" customHeight="1"/>
    <row r="132900" ht="14.25" customHeight="1"/>
    <row r="132901" ht="14.25" customHeight="1"/>
    <row r="132902" ht="14.25" customHeight="1"/>
    <row r="132903" ht="14.25" customHeight="1"/>
    <row r="132904" ht="14.25" customHeight="1"/>
    <row r="132905" ht="14.25" customHeight="1"/>
    <row r="132906" ht="14.25" customHeight="1"/>
    <row r="132907" ht="14.25" customHeight="1"/>
    <row r="132908" ht="14.25" customHeight="1"/>
    <row r="132909" ht="14.25" customHeight="1"/>
    <row r="132910" ht="14.25" customHeight="1"/>
    <row r="132911" ht="14.25" customHeight="1"/>
    <row r="132912" ht="14.25" customHeight="1"/>
    <row r="132913" ht="14.25" customHeight="1"/>
    <row r="132914" ht="14.25" customHeight="1"/>
    <row r="132915" ht="14.25" customHeight="1"/>
    <row r="132916" ht="14.25" customHeight="1"/>
    <row r="132917" ht="14.25" customHeight="1"/>
    <row r="132918" ht="14.25" customHeight="1"/>
    <row r="132919" ht="14.25" customHeight="1"/>
    <row r="132920" ht="14.25" customHeight="1"/>
    <row r="132921" ht="14.25" customHeight="1"/>
    <row r="132922" ht="14.25" customHeight="1"/>
    <row r="132923" ht="14.25" customHeight="1"/>
    <row r="132924" ht="14.25" customHeight="1"/>
    <row r="132925" ht="14.25" customHeight="1"/>
    <row r="132926" ht="14.25" customHeight="1"/>
    <row r="132927" ht="14.25" customHeight="1"/>
    <row r="132928" ht="14.25" customHeight="1"/>
    <row r="132929" ht="14.25" customHeight="1"/>
    <row r="132930" ht="14.25" customHeight="1"/>
    <row r="132931" ht="14.25" customHeight="1"/>
    <row r="132932" ht="14.25" customHeight="1"/>
    <row r="132933" ht="14.25" customHeight="1"/>
    <row r="132934" ht="14.25" customHeight="1"/>
    <row r="132935" ht="14.25" customHeight="1"/>
    <row r="132936" ht="14.25" customHeight="1"/>
    <row r="132937" ht="14.25" customHeight="1"/>
    <row r="132938" ht="14.25" customHeight="1"/>
    <row r="132939" ht="14.25" customHeight="1"/>
    <row r="132940" ht="14.25" customHeight="1"/>
    <row r="132941" ht="14.25" customHeight="1"/>
    <row r="132942" ht="14.25" customHeight="1"/>
    <row r="132943" ht="14.25" customHeight="1"/>
    <row r="132944" ht="14.25" customHeight="1"/>
    <row r="132945" ht="14.25" customHeight="1"/>
    <row r="132946" ht="14.25" customHeight="1"/>
    <row r="132947" ht="14.25" customHeight="1"/>
    <row r="132948" ht="14.25" customHeight="1"/>
    <row r="132949" ht="14.25" customHeight="1"/>
    <row r="132950" ht="14.25" customHeight="1"/>
    <row r="132951" ht="14.25" customHeight="1"/>
    <row r="132952" ht="14.25" customHeight="1"/>
    <row r="132953" ht="14.25" customHeight="1"/>
    <row r="132954" ht="14.25" customHeight="1"/>
    <row r="132955" ht="14.25" customHeight="1"/>
    <row r="132956" ht="14.25" customHeight="1"/>
    <row r="132957" ht="14.25" customHeight="1"/>
    <row r="132958" ht="14.25" customHeight="1"/>
    <row r="132959" ht="14.25" customHeight="1"/>
    <row r="132960" ht="14.25" customHeight="1"/>
    <row r="132961" ht="14.25" customHeight="1"/>
    <row r="132962" ht="14.25" customHeight="1"/>
    <row r="132963" ht="14.25" customHeight="1"/>
    <row r="132964" ht="14.25" customHeight="1"/>
    <row r="132965" ht="14.25" customHeight="1"/>
    <row r="132966" ht="14.25" customHeight="1"/>
    <row r="132967" ht="14.25" customHeight="1"/>
    <row r="132968" ht="14.25" customHeight="1"/>
    <row r="132969" ht="14.25" customHeight="1"/>
    <row r="132970" ht="14.25" customHeight="1"/>
    <row r="132971" ht="14.25" customHeight="1"/>
    <row r="132972" ht="14.25" customHeight="1"/>
    <row r="132973" ht="14.25" customHeight="1"/>
    <row r="132974" ht="14.25" customHeight="1"/>
    <row r="132975" ht="14.25" customHeight="1"/>
    <row r="132976" ht="14.25" customHeight="1"/>
    <row r="132977" ht="14.25" customHeight="1"/>
    <row r="132978" ht="14.25" customHeight="1"/>
    <row r="132979" ht="14.25" customHeight="1"/>
    <row r="132980" ht="14.25" customHeight="1"/>
    <row r="132981" ht="14.25" customHeight="1"/>
    <row r="132982" ht="14.25" customHeight="1"/>
    <row r="132983" ht="14.25" customHeight="1"/>
    <row r="132984" ht="14.25" customHeight="1"/>
    <row r="132985" ht="14.25" customHeight="1"/>
    <row r="132986" ht="14.25" customHeight="1"/>
    <row r="132987" ht="14.25" customHeight="1"/>
    <row r="132988" ht="14.25" customHeight="1"/>
    <row r="132989" ht="14.25" customHeight="1"/>
    <row r="132990" ht="14.25" customHeight="1"/>
    <row r="132991" ht="14.25" customHeight="1"/>
    <row r="132992" ht="14.25" customHeight="1"/>
    <row r="132993" ht="14.25" customHeight="1"/>
    <row r="132994" ht="14.25" customHeight="1"/>
    <row r="132995" ht="14.25" customHeight="1"/>
    <row r="132996" ht="14.25" customHeight="1"/>
    <row r="132997" ht="14.25" customHeight="1"/>
    <row r="132998" ht="14.25" customHeight="1"/>
    <row r="132999" ht="14.25" customHeight="1"/>
    <row r="133000" ht="14.25" customHeight="1"/>
    <row r="133001" ht="14.25" customHeight="1"/>
    <row r="133002" ht="14.25" customHeight="1"/>
    <row r="133003" ht="14.25" customHeight="1"/>
    <row r="133004" ht="14.25" customHeight="1"/>
    <row r="133005" ht="14.25" customHeight="1"/>
    <row r="133006" ht="14.25" customHeight="1"/>
    <row r="133007" ht="14.25" customHeight="1"/>
    <row r="133008" ht="14.25" customHeight="1"/>
    <row r="133009" ht="14.25" customHeight="1"/>
    <row r="133010" ht="14.25" customHeight="1"/>
    <row r="133011" ht="14.25" customHeight="1"/>
    <row r="133012" ht="14.25" customHeight="1"/>
    <row r="133013" ht="14.25" customHeight="1"/>
    <row r="133014" ht="14.25" customHeight="1"/>
    <row r="133015" ht="14.25" customHeight="1"/>
    <row r="133016" ht="14.25" customHeight="1"/>
    <row r="133017" ht="14.25" customHeight="1"/>
    <row r="133018" ht="14.25" customHeight="1"/>
    <row r="133019" ht="14.25" customHeight="1"/>
    <row r="133020" ht="14.25" customHeight="1"/>
    <row r="133021" ht="14.25" customHeight="1"/>
    <row r="133022" ht="14.25" customHeight="1"/>
    <row r="133023" ht="14.25" customHeight="1"/>
    <row r="133024" ht="14.25" customHeight="1"/>
    <row r="133025" ht="14.25" customHeight="1"/>
    <row r="133026" ht="14.25" customHeight="1"/>
    <row r="133027" ht="14.25" customHeight="1"/>
    <row r="133028" ht="14.25" customHeight="1"/>
    <row r="133029" ht="14.25" customHeight="1"/>
    <row r="133030" ht="14.25" customHeight="1"/>
    <row r="133031" ht="14.25" customHeight="1"/>
    <row r="133032" ht="14.25" customHeight="1"/>
    <row r="133033" ht="14.25" customHeight="1"/>
    <row r="133034" ht="14.25" customHeight="1"/>
    <row r="133035" ht="14.25" customHeight="1"/>
    <row r="133036" ht="14.25" customHeight="1"/>
    <row r="133037" ht="14.25" customHeight="1"/>
    <row r="133038" ht="14.25" customHeight="1"/>
    <row r="133039" ht="14.25" customHeight="1"/>
    <row r="133040" ht="14.25" customHeight="1"/>
    <row r="133041" ht="14.25" customHeight="1"/>
    <row r="133042" ht="14.25" customHeight="1"/>
    <row r="133043" ht="14.25" customHeight="1"/>
    <row r="133044" ht="14.25" customHeight="1"/>
    <row r="133045" ht="14.25" customHeight="1"/>
    <row r="133046" ht="14.25" customHeight="1"/>
    <row r="133047" ht="14.25" customHeight="1"/>
    <row r="133048" ht="14.25" customHeight="1"/>
    <row r="133049" ht="14.25" customHeight="1"/>
    <row r="133050" ht="14.25" customHeight="1"/>
    <row r="133051" ht="14.25" customHeight="1"/>
    <row r="133052" ht="14.25" customHeight="1"/>
    <row r="133053" ht="14.25" customHeight="1"/>
    <row r="133054" ht="14.25" customHeight="1"/>
    <row r="133055" ht="14.25" customHeight="1"/>
    <row r="133056" ht="14.25" customHeight="1"/>
    <row r="133057" ht="14.25" customHeight="1"/>
    <row r="133058" ht="14.25" customHeight="1"/>
    <row r="133059" ht="14.25" customHeight="1"/>
    <row r="133060" ht="14.25" customHeight="1"/>
    <row r="133061" ht="14.25" customHeight="1"/>
    <row r="133062" ht="14.25" customHeight="1"/>
    <row r="133063" ht="14.25" customHeight="1"/>
    <row r="133064" ht="14.25" customHeight="1"/>
    <row r="133065" ht="14.25" customHeight="1"/>
    <row r="133066" ht="14.25" customHeight="1"/>
    <row r="133067" ht="14.25" customHeight="1"/>
    <row r="133068" ht="14.25" customHeight="1"/>
    <row r="133069" ht="14.25" customHeight="1"/>
    <row r="133070" ht="14.25" customHeight="1"/>
    <row r="133071" ht="14.25" customHeight="1"/>
    <row r="133072" ht="14.25" customHeight="1"/>
    <row r="133073" ht="14.25" customHeight="1"/>
    <row r="133074" ht="14.25" customHeight="1"/>
    <row r="133075" ht="14.25" customHeight="1"/>
    <row r="133076" ht="14.25" customHeight="1"/>
    <row r="133077" ht="14.25" customHeight="1"/>
    <row r="133078" ht="14.25" customHeight="1"/>
    <row r="133079" ht="14.25" customHeight="1"/>
    <row r="133080" ht="14.25" customHeight="1"/>
    <row r="133081" ht="14.25" customHeight="1"/>
    <row r="133082" ht="14.25" customHeight="1"/>
    <row r="133083" ht="14.25" customHeight="1"/>
    <row r="133084" ht="14.25" customHeight="1"/>
    <row r="133085" ht="14.25" customHeight="1"/>
    <row r="133086" ht="14.25" customHeight="1"/>
    <row r="133087" ht="14.25" customHeight="1"/>
    <row r="133088" ht="14.25" customHeight="1"/>
    <row r="133089" ht="14.25" customHeight="1"/>
    <row r="133090" ht="14.25" customHeight="1"/>
    <row r="133091" ht="14.25" customHeight="1"/>
    <row r="133092" ht="14.25" customHeight="1"/>
    <row r="133093" ht="14.25" customHeight="1"/>
    <row r="133094" ht="14.25" customHeight="1"/>
    <row r="133095" ht="14.25" customHeight="1"/>
    <row r="133096" ht="14.25" customHeight="1"/>
    <row r="133097" ht="14.25" customHeight="1"/>
    <row r="133098" ht="14.25" customHeight="1"/>
    <row r="133099" ht="14.25" customHeight="1"/>
    <row r="133100" ht="14.25" customHeight="1"/>
    <row r="133101" ht="14.25" customHeight="1"/>
    <row r="133102" ht="14.25" customHeight="1"/>
    <row r="133103" ht="14.25" customHeight="1"/>
    <row r="133104" ht="14.25" customHeight="1"/>
    <row r="133105" ht="14.25" customHeight="1"/>
    <row r="133106" ht="14.25" customHeight="1"/>
    <row r="133107" ht="14.25" customHeight="1"/>
    <row r="133108" ht="14.25" customHeight="1"/>
    <row r="133109" ht="14.25" customHeight="1"/>
    <row r="133110" ht="14.25" customHeight="1"/>
    <row r="133111" ht="14.25" customHeight="1"/>
    <row r="133112" ht="14.25" customHeight="1"/>
    <row r="133113" ht="14.25" customHeight="1"/>
    <row r="133114" ht="14.25" customHeight="1"/>
    <row r="133115" ht="14.25" customHeight="1"/>
    <row r="133116" ht="14.25" customHeight="1"/>
    <row r="133117" ht="14.25" customHeight="1"/>
    <row r="133118" ht="14.25" customHeight="1"/>
    <row r="133119" ht="14.25" customHeight="1"/>
    <row r="133120" ht="14.25" customHeight="1"/>
    <row r="133121" ht="14.25" customHeight="1"/>
    <row r="133122" ht="14.25" customHeight="1"/>
    <row r="133123" ht="14.25" customHeight="1"/>
    <row r="133124" ht="14.25" customHeight="1"/>
    <row r="133125" ht="14.25" customHeight="1"/>
    <row r="133126" ht="14.25" customHeight="1"/>
    <row r="133127" ht="14.25" customHeight="1"/>
    <row r="133128" ht="14.25" customHeight="1"/>
    <row r="133129" ht="14.25" customHeight="1"/>
    <row r="133130" ht="14.25" customHeight="1"/>
    <row r="133131" ht="14.25" customHeight="1"/>
    <row r="133132" ht="14.25" customHeight="1"/>
    <row r="133133" ht="14.25" customHeight="1"/>
    <row r="133134" ht="14.25" customHeight="1"/>
    <row r="133135" ht="14.25" customHeight="1"/>
    <row r="133136" ht="14.25" customHeight="1"/>
    <row r="133137" ht="14.25" customHeight="1"/>
    <row r="133138" ht="14.25" customHeight="1"/>
    <row r="133139" ht="14.25" customHeight="1"/>
    <row r="133140" ht="14.25" customHeight="1"/>
    <row r="133141" ht="14.25" customHeight="1"/>
    <row r="133142" ht="14.25" customHeight="1"/>
    <row r="133143" ht="14.25" customHeight="1"/>
    <row r="133144" ht="14.25" customHeight="1"/>
    <row r="133145" ht="14.25" customHeight="1"/>
    <row r="133146" ht="14.25" customHeight="1"/>
    <row r="133147" ht="14.25" customHeight="1"/>
    <row r="133148" ht="14.25" customHeight="1"/>
    <row r="133149" ht="14.25" customHeight="1"/>
    <row r="133150" ht="14.25" customHeight="1"/>
    <row r="133151" ht="14.25" customHeight="1"/>
    <row r="133152" ht="14.25" customHeight="1"/>
    <row r="133153" ht="14.25" customHeight="1"/>
    <row r="133154" ht="14.25" customHeight="1"/>
    <row r="133155" ht="14.25" customHeight="1"/>
    <row r="133156" ht="14.25" customHeight="1"/>
    <row r="133157" ht="14.25" customHeight="1"/>
    <row r="133158" ht="14.25" customHeight="1"/>
    <row r="133159" ht="14.25" customHeight="1"/>
    <row r="133160" ht="14.25" customHeight="1"/>
    <row r="133161" ht="14.25" customHeight="1"/>
    <row r="133162" ht="14.25" customHeight="1"/>
    <row r="133163" ht="14.25" customHeight="1"/>
    <row r="133164" ht="14.25" customHeight="1"/>
    <row r="133165" ht="14.25" customHeight="1"/>
    <row r="133166" ht="14.25" customHeight="1"/>
    <row r="133167" ht="14.25" customHeight="1"/>
    <row r="133168" ht="14.25" customHeight="1"/>
    <row r="133169" ht="14.25" customHeight="1"/>
    <row r="133170" ht="14.25" customHeight="1"/>
    <row r="133171" ht="14.25" customHeight="1"/>
    <row r="133172" ht="14.25" customHeight="1"/>
    <row r="133173" ht="14.25" customHeight="1"/>
    <row r="133174" ht="14.25" customHeight="1"/>
    <row r="133175" ht="14.25" customHeight="1"/>
    <row r="133176" ht="14.25" customHeight="1"/>
    <row r="133177" ht="14.25" customHeight="1"/>
    <row r="133178" ht="14.25" customHeight="1"/>
    <row r="133179" ht="14.25" customHeight="1"/>
    <row r="133180" ht="14.25" customHeight="1"/>
    <row r="133181" ht="14.25" customHeight="1"/>
    <row r="133182" ht="14.25" customHeight="1"/>
    <row r="133183" ht="14.25" customHeight="1"/>
    <row r="133184" ht="14.25" customHeight="1"/>
    <row r="133185" ht="14.25" customHeight="1"/>
    <row r="133186" ht="14.25" customHeight="1"/>
    <row r="133187" ht="14.25" customHeight="1"/>
    <row r="133188" ht="14.25" customHeight="1"/>
    <row r="133189" ht="14.25" customHeight="1"/>
    <row r="133190" ht="14.25" customHeight="1"/>
    <row r="133191" ht="14.25" customHeight="1"/>
    <row r="133192" ht="14.25" customHeight="1"/>
    <row r="133193" ht="14.25" customHeight="1"/>
    <row r="133194" ht="14.25" customHeight="1"/>
    <row r="133195" ht="14.25" customHeight="1"/>
    <row r="133196" ht="14.25" customHeight="1"/>
    <row r="133197" ht="14.25" customHeight="1"/>
    <row r="133198" ht="14.25" customHeight="1"/>
    <row r="133199" ht="14.25" customHeight="1"/>
    <row r="133200" ht="14.25" customHeight="1"/>
    <row r="133201" ht="14.25" customHeight="1"/>
    <row r="133202" ht="14.25" customHeight="1"/>
    <row r="133203" ht="14.25" customHeight="1"/>
    <row r="133204" ht="14.25" customHeight="1"/>
    <row r="133205" ht="14.25" customHeight="1"/>
    <row r="133206" ht="14.25" customHeight="1"/>
    <row r="133207" ht="14.25" customHeight="1"/>
    <row r="133208" ht="14.25" customHeight="1"/>
    <row r="133209" ht="14.25" customHeight="1"/>
    <row r="133210" ht="14.25" customHeight="1"/>
    <row r="133211" ht="14.25" customHeight="1"/>
    <row r="133212" ht="14.25" customHeight="1"/>
    <row r="133213" ht="14.25" customHeight="1"/>
    <row r="133214" ht="14.25" customHeight="1"/>
    <row r="133215" ht="14.25" customHeight="1"/>
    <row r="133216" ht="14.25" customHeight="1"/>
    <row r="133217" ht="14.25" customHeight="1"/>
    <row r="133218" ht="14.25" customHeight="1"/>
    <row r="133219" ht="14.25" customHeight="1"/>
    <row r="133220" ht="14.25" customHeight="1"/>
    <row r="133221" ht="14.25" customHeight="1"/>
    <row r="133222" ht="14.25" customHeight="1"/>
    <row r="133223" ht="14.25" customHeight="1"/>
    <row r="133224" ht="14.25" customHeight="1"/>
    <row r="133225" ht="14.25" customHeight="1"/>
    <row r="133226" ht="14.25" customHeight="1"/>
    <row r="133227" ht="14.25" customHeight="1"/>
    <row r="133228" ht="14.25" customHeight="1"/>
    <row r="133229" ht="14.25" customHeight="1"/>
    <row r="133230" ht="14.25" customHeight="1"/>
    <row r="133231" ht="14.25" customHeight="1"/>
    <row r="133232" ht="14.25" customHeight="1"/>
    <row r="133233" ht="14.25" customHeight="1"/>
    <row r="133234" ht="14.25" customHeight="1"/>
    <row r="133235" ht="14.25" customHeight="1"/>
    <row r="133236" ht="14.25" customHeight="1"/>
    <row r="133237" ht="14.25" customHeight="1"/>
    <row r="133238" ht="14.25" customHeight="1"/>
    <row r="133239" ht="14.25" customHeight="1"/>
    <row r="133240" ht="14.25" customHeight="1"/>
    <row r="133241" ht="14.25" customHeight="1"/>
    <row r="133242" ht="14.25" customHeight="1"/>
    <row r="133243" ht="14.25" customHeight="1"/>
    <row r="133244" ht="14.25" customHeight="1"/>
    <row r="133245" ht="14.25" customHeight="1"/>
    <row r="133246" ht="14.25" customHeight="1"/>
    <row r="133247" ht="14.25" customHeight="1"/>
    <row r="133248" ht="14.25" customHeight="1"/>
    <row r="133249" ht="14.25" customHeight="1"/>
    <row r="133250" ht="14.25" customHeight="1"/>
    <row r="133251" ht="14.25" customHeight="1"/>
    <row r="133252" ht="14.25" customHeight="1"/>
    <row r="133253" ht="14.25" customHeight="1"/>
    <row r="133254" ht="14.25" customHeight="1"/>
    <row r="133255" ht="14.25" customHeight="1"/>
    <row r="133256" ht="14.25" customHeight="1"/>
    <row r="133257" ht="14.25" customHeight="1"/>
    <row r="133258" ht="14.25" customHeight="1"/>
    <row r="133259" ht="14.25" customHeight="1"/>
    <row r="133260" ht="14.25" customHeight="1"/>
    <row r="133261" ht="14.25" customHeight="1"/>
    <row r="133262" ht="14.25" customHeight="1"/>
    <row r="133263" ht="14.25" customHeight="1"/>
    <row r="133264" ht="14.25" customHeight="1"/>
    <row r="133265" ht="14.25" customHeight="1"/>
    <row r="133266" ht="14.25" customHeight="1"/>
    <row r="133267" ht="14.25" customHeight="1"/>
    <row r="133268" ht="14.25" customHeight="1"/>
    <row r="133269" ht="14.25" customHeight="1"/>
    <row r="133270" ht="14.25" customHeight="1"/>
    <row r="133271" ht="14.25" customHeight="1"/>
    <row r="133272" ht="14.25" customHeight="1"/>
    <row r="133273" ht="14.25" customHeight="1"/>
    <row r="133274" ht="14.25" customHeight="1"/>
    <row r="133275" ht="14.25" customHeight="1"/>
    <row r="133276" ht="14.25" customHeight="1"/>
    <row r="133277" ht="14.25" customHeight="1"/>
    <row r="133278" ht="14.25" customHeight="1"/>
    <row r="133279" ht="14.25" customHeight="1"/>
    <row r="133280" ht="14.25" customHeight="1"/>
    <row r="133281" ht="14.25" customHeight="1"/>
    <row r="133282" ht="14.25" customHeight="1"/>
    <row r="133283" ht="14.25" customHeight="1"/>
    <row r="133284" ht="14.25" customHeight="1"/>
    <row r="133285" ht="14.25" customHeight="1"/>
    <row r="133286" ht="14.25" customHeight="1"/>
    <row r="133287" ht="14.25" customHeight="1"/>
    <row r="133288" ht="14.25" customHeight="1"/>
    <row r="133289" ht="14.25" customHeight="1"/>
    <row r="133290" ht="14.25" customHeight="1"/>
    <row r="133291" ht="14.25" customHeight="1"/>
    <row r="133292" ht="14.25" customHeight="1"/>
    <row r="133293" ht="14.25" customHeight="1"/>
    <row r="133294" ht="14.25" customHeight="1"/>
    <row r="133295" ht="14.25" customHeight="1"/>
    <row r="133296" ht="14.25" customHeight="1"/>
    <row r="133297" ht="14.25" customHeight="1"/>
    <row r="133298" ht="14.25" customHeight="1"/>
    <row r="133299" ht="14.25" customHeight="1"/>
    <row r="133300" ht="14.25" customHeight="1"/>
    <row r="133301" ht="14.25" customHeight="1"/>
    <row r="133302" ht="14.25" customHeight="1"/>
    <row r="133303" ht="14.25" customHeight="1"/>
    <row r="133304" ht="14.25" customHeight="1"/>
    <row r="133305" ht="14.25" customHeight="1"/>
    <row r="133306" ht="14.25" customHeight="1"/>
    <row r="133307" ht="14.25" customHeight="1"/>
    <row r="133308" ht="14.25" customHeight="1"/>
    <row r="133309" ht="14.25" customHeight="1"/>
    <row r="133310" ht="14.25" customHeight="1"/>
    <row r="133311" ht="14.25" customHeight="1"/>
    <row r="133312" ht="14.25" customHeight="1"/>
    <row r="133313" ht="14.25" customHeight="1"/>
    <row r="133314" ht="14.25" customHeight="1"/>
    <row r="133315" ht="14.25" customHeight="1"/>
    <row r="133316" ht="14.25" customHeight="1"/>
    <row r="133317" ht="14.25" customHeight="1"/>
    <row r="133318" ht="14.25" customHeight="1"/>
    <row r="133319" ht="14.25" customHeight="1"/>
    <row r="133320" ht="14.25" customHeight="1"/>
    <row r="133321" ht="14.25" customHeight="1"/>
    <row r="133322" ht="14.25" customHeight="1"/>
    <row r="133323" ht="14.25" customHeight="1"/>
    <row r="133324" ht="14.25" customHeight="1"/>
    <row r="133325" ht="14.25" customHeight="1"/>
    <row r="133326" ht="14.25" customHeight="1"/>
    <row r="133327" ht="14.25" customHeight="1"/>
    <row r="133328" ht="14.25" customHeight="1"/>
    <row r="133329" ht="14.25" customHeight="1"/>
    <row r="133330" ht="14.25" customHeight="1"/>
    <row r="133331" ht="14.25" customHeight="1"/>
    <row r="133332" ht="14.25" customHeight="1"/>
    <row r="133333" ht="14.25" customHeight="1"/>
    <row r="133334" ht="14.25" customHeight="1"/>
    <row r="133335" ht="14.25" customHeight="1"/>
    <row r="133336" ht="14.25" customHeight="1"/>
    <row r="133337" ht="14.25" customHeight="1"/>
    <row r="133338" ht="14.25" customHeight="1"/>
    <row r="133339" ht="14.25" customHeight="1"/>
    <row r="133340" ht="14.25" customHeight="1"/>
    <row r="133341" ht="14.25" customHeight="1"/>
    <row r="133342" ht="14.25" customHeight="1"/>
    <row r="133343" ht="14.25" customHeight="1"/>
    <row r="133344" ht="14.25" customHeight="1"/>
    <row r="133345" ht="14.25" customHeight="1"/>
    <row r="133346" ht="14.25" customHeight="1"/>
    <row r="133347" ht="14.25" customHeight="1"/>
    <row r="133348" ht="14.25" customHeight="1"/>
    <row r="133349" ht="14.25" customHeight="1"/>
    <row r="133350" ht="14.25" customHeight="1"/>
    <row r="133351" ht="14.25" customHeight="1"/>
    <row r="133352" ht="14.25" customHeight="1"/>
    <row r="133353" ht="14.25" customHeight="1"/>
    <row r="133354" ht="14.25" customHeight="1"/>
    <row r="133355" ht="14.25" customHeight="1"/>
    <row r="133356" ht="14.25" customHeight="1"/>
    <row r="133357" ht="14.25" customHeight="1"/>
    <row r="133358" ht="14.25" customHeight="1"/>
    <row r="133359" ht="14.25" customHeight="1"/>
    <row r="133360" ht="14.25" customHeight="1"/>
    <row r="133361" ht="14.25" customHeight="1"/>
    <row r="133362" ht="14.25" customHeight="1"/>
    <row r="133363" ht="14.25" customHeight="1"/>
    <row r="133364" ht="14.25" customHeight="1"/>
    <row r="133365" ht="14.25" customHeight="1"/>
    <row r="133366" ht="14.25" customHeight="1"/>
    <row r="133367" ht="14.25" customHeight="1"/>
    <row r="133368" ht="14.25" customHeight="1"/>
    <row r="133369" ht="14.25" customHeight="1"/>
    <row r="133370" ht="14.25" customHeight="1"/>
    <row r="133371" ht="14.25" customHeight="1"/>
    <row r="133372" ht="14.25" customHeight="1"/>
    <row r="133373" ht="14.25" customHeight="1"/>
    <row r="133374" ht="14.25" customHeight="1"/>
    <row r="133375" ht="14.25" customHeight="1"/>
    <row r="133376" ht="14.25" customHeight="1"/>
    <row r="133377" ht="14.25" customHeight="1"/>
    <row r="133378" ht="14.25" customHeight="1"/>
    <row r="133379" ht="14.25" customHeight="1"/>
    <row r="133380" ht="14.25" customHeight="1"/>
    <row r="133381" ht="14.25" customHeight="1"/>
    <row r="133382" ht="14.25" customHeight="1"/>
    <row r="133383" ht="14.25" customHeight="1"/>
    <row r="133384" ht="14.25" customHeight="1"/>
    <row r="133385" ht="14.25" customHeight="1"/>
    <row r="133386" ht="14.25" customHeight="1"/>
    <row r="133387" ht="14.25" customHeight="1"/>
    <row r="133388" ht="14.25" customHeight="1"/>
    <row r="133389" ht="14.25" customHeight="1"/>
    <row r="133390" ht="14.25" customHeight="1"/>
    <row r="133391" ht="14.25" customHeight="1"/>
    <row r="133392" ht="14.25" customHeight="1"/>
    <row r="133393" ht="14.25" customHeight="1"/>
    <row r="133394" ht="14.25" customHeight="1"/>
    <row r="133395" ht="14.25" customHeight="1"/>
    <row r="133396" ht="14.25" customHeight="1"/>
    <row r="133397" ht="14.25" customHeight="1"/>
    <row r="133398" ht="14.25" customHeight="1"/>
    <row r="133399" ht="14.25" customHeight="1"/>
    <row r="133400" ht="14.25" customHeight="1"/>
    <row r="133401" ht="14.25" customHeight="1"/>
    <row r="133402" ht="14.25" customHeight="1"/>
    <row r="133403" ht="14.25" customHeight="1"/>
    <row r="133404" ht="14.25" customHeight="1"/>
    <row r="133405" ht="14.25" customHeight="1"/>
    <row r="133406" ht="14.25" customHeight="1"/>
    <row r="133407" ht="14.25" customHeight="1"/>
    <row r="133408" ht="14.25" customHeight="1"/>
    <row r="133409" ht="14.25" customHeight="1"/>
    <row r="133410" ht="14.25" customHeight="1"/>
    <row r="133411" ht="14.25" customHeight="1"/>
    <row r="133412" ht="14.25" customHeight="1"/>
    <row r="133413" ht="14.25" customHeight="1"/>
    <row r="133414" ht="14.25" customHeight="1"/>
    <row r="133415" ht="14.25" customHeight="1"/>
    <row r="133416" ht="14.25" customHeight="1"/>
    <row r="133417" ht="14.25" customHeight="1"/>
    <row r="133418" ht="14.25" customHeight="1"/>
    <row r="133419" ht="14.25" customHeight="1"/>
    <row r="133420" ht="14.25" customHeight="1"/>
    <row r="133421" ht="14.25" customHeight="1"/>
    <row r="133422" ht="14.25" customHeight="1"/>
    <row r="133423" ht="14.25" customHeight="1"/>
    <row r="133424" ht="14.25" customHeight="1"/>
    <row r="133425" ht="14.25" customHeight="1"/>
    <row r="133426" ht="14.25" customHeight="1"/>
    <row r="133427" ht="14.25" customHeight="1"/>
    <row r="133428" ht="14.25" customHeight="1"/>
    <row r="133429" ht="14.25" customHeight="1"/>
    <row r="133430" ht="14.25" customHeight="1"/>
    <row r="133431" ht="14.25" customHeight="1"/>
    <row r="133432" ht="14.25" customHeight="1"/>
    <row r="133433" ht="14.25" customHeight="1"/>
    <row r="133434" ht="14.25" customHeight="1"/>
    <row r="133435" ht="14.25" customHeight="1"/>
    <row r="133436" ht="14.25" customHeight="1"/>
    <row r="133437" ht="14.25" customHeight="1"/>
    <row r="133438" ht="14.25" customHeight="1"/>
    <row r="133439" ht="14.25" customHeight="1"/>
    <row r="133440" ht="14.25" customHeight="1"/>
    <row r="133441" ht="14.25" customHeight="1"/>
    <row r="133442" ht="14.25" customHeight="1"/>
    <row r="133443" ht="14.25" customHeight="1"/>
    <row r="133444" ht="14.25" customHeight="1"/>
    <row r="133445" ht="14.25" customHeight="1"/>
    <row r="133446" ht="14.25" customHeight="1"/>
    <row r="133447" ht="14.25" customHeight="1"/>
    <row r="133448" ht="14.25" customHeight="1"/>
    <row r="133449" ht="14.25" customHeight="1"/>
    <row r="133450" ht="14.25" customHeight="1"/>
    <row r="133451" ht="14.25" customHeight="1"/>
    <row r="133452" ht="14.25" customHeight="1"/>
    <row r="133453" ht="14.25" customHeight="1"/>
    <row r="133454" ht="14.25" customHeight="1"/>
    <row r="133455" ht="14.25" customHeight="1"/>
    <row r="133456" ht="14.25" customHeight="1"/>
    <row r="133457" ht="14.25" customHeight="1"/>
    <row r="133458" ht="14.25" customHeight="1"/>
    <row r="133459" ht="14.25" customHeight="1"/>
    <row r="133460" ht="14.25" customHeight="1"/>
    <row r="133461" ht="14.25" customHeight="1"/>
    <row r="133462" ht="14.25" customHeight="1"/>
    <row r="133463" ht="14.25" customHeight="1"/>
    <row r="133464" ht="14.25" customHeight="1"/>
    <row r="133465" ht="14.25" customHeight="1"/>
    <row r="133466" ht="14.25" customHeight="1"/>
    <row r="133467" ht="14.25" customHeight="1"/>
    <row r="133468" ht="14.25" customHeight="1"/>
    <row r="133469" ht="14.25" customHeight="1"/>
    <row r="133470" ht="14.25" customHeight="1"/>
    <row r="133471" ht="14.25" customHeight="1"/>
    <row r="133472" ht="14.25" customHeight="1"/>
    <row r="133473" ht="14.25" customHeight="1"/>
    <row r="133474" ht="14.25" customHeight="1"/>
    <row r="133475" ht="14.25" customHeight="1"/>
    <row r="133476" ht="14.25" customHeight="1"/>
    <row r="133477" ht="14.25" customHeight="1"/>
    <row r="133478" ht="14.25" customHeight="1"/>
    <row r="133479" ht="14.25" customHeight="1"/>
    <row r="133480" ht="14.25" customHeight="1"/>
    <row r="133481" ht="14.25" customHeight="1"/>
    <row r="133482" ht="14.25" customHeight="1"/>
    <row r="133483" ht="14.25" customHeight="1"/>
    <row r="133484" ht="14.25" customHeight="1"/>
    <row r="133485" ht="14.25" customHeight="1"/>
    <row r="133486" ht="14.25" customHeight="1"/>
    <row r="133487" ht="14.25" customHeight="1"/>
    <row r="133488" ht="14.25" customHeight="1"/>
    <row r="133489" ht="14.25" customHeight="1"/>
    <row r="133490" ht="14.25" customHeight="1"/>
    <row r="133491" ht="14.25" customHeight="1"/>
    <row r="133492" ht="14.25" customHeight="1"/>
    <row r="133493" ht="14.25" customHeight="1"/>
    <row r="133494" ht="14.25" customHeight="1"/>
    <row r="133495" ht="14.25" customHeight="1"/>
    <row r="133496" ht="14.25" customHeight="1"/>
    <row r="133497" ht="14.25" customHeight="1"/>
    <row r="133498" ht="14.25" customHeight="1"/>
    <row r="133499" ht="14.25" customHeight="1"/>
    <row r="133500" ht="14.25" customHeight="1"/>
    <row r="133501" ht="14.25" customHeight="1"/>
    <row r="133502" ht="14.25" customHeight="1"/>
    <row r="133503" ht="14.25" customHeight="1"/>
    <row r="133504" ht="14.25" customHeight="1"/>
    <row r="133505" ht="14.25" customHeight="1"/>
    <row r="133506" ht="14.25" customHeight="1"/>
    <row r="133507" ht="14.25" customHeight="1"/>
    <row r="133508" ht="14.25" customHeight="1"/>
    <row r="133509" ht="14.25" customHeight="1"/>
    <row r="133510" ht="14.25" customHeight="1"/>
    <row r="133511" ht="14.25" customHeight="1"/>
    <row r="133512" ht="14.25" customHeight="1"/>
    <row r="133513" ht="14.25" customHeight="1"/>
    <row r="133514" ht="14.25" customHeight="1"/>
    <row r="133515" ht="14.25" customHeight="1"/>
    <row r="133516" ht="14.25" customHeight="1"/>
    <row r="133517" ht="14.25" customHeight="1"/>
    <row r="133518" ht="14.25" customHeight="1"/>
    <row r="133519" ht="14.25" customHeight="1"/>
    <row r="133520" ht="14.25" customHeight="1"/>
    <row r="133521" ht="14.25" customHeight="1"/>
    <row r="133522" ht="14.25" customHeight="1"/>
    <row r="133523" ht="14.25" customHeight="1"/>
    <row r="133524" ht="14.25" customHeight="1"/>
    <row r="133525" ht="14.25" customHeight="1"/>
    <row r="133526" ht="14.25" customHeight="1"/>
    <row r="133527" ht="14.25" customHeight="1"/>
    <row r="133528" ht="14.25" customHeight="1"/>
    <row r="133529" ht="14.25" customHeight="1"/>
    <row r="133530" ht="14.25" customHeight="1"/>
    <row r="133531" ht="14.25" customHeight="1"/>
    <row r="133532" ht="14.25" customHeight="1"/>
    <row r="133533" ht="14.25" customHeight="1"/>
    <row r="133534" ht="14.25" customHeight="1"/>
    <row r="133535" ht="14.25" customHeight="1"/>
    <row r="133536" ht="14.25" customHeight="1"/>
    <row r="133537" ht="14.25" customHeight="1"/>
    <row r="133538" ht="14.25" customHeight="1"/>
    <row r="133539" ht="14.25" customHeight="1"/>
    <row r="133540" ht="14.25" customHeight="1"/>
    <row r="133541" ht="14.25" customHeight="1"/>
    <row r="133542" ht="14.25" customHeight="1"/>
    <row r="133543" ht="14.25" customHeight="1"/>
    <row r="133544" ht="14.25" customHeight="1"/>
    <row r="133545" ht="14.25" customHeight="1"/>
    <row r="133546" ht="14.25" customHeight="1"/>
    <row r="133547" ht="14.25" customHeight="1"/>
    <row r="133548" ht="14.25" customHeight="1"/>
    <row r="133549" ht="14.25" customHeight="1"/>
    <row r="133550" ht="14.25" customHeight="1"/>
    <row r="133551" ht="14.25" customHeight="1"/>
    <row r="133552" ht="14.25" customHeight="1"/>
    <row r="133553" ht="14.25" customHeight="1"/>
    <row r="133554" ht="14.25" customHeight="1"/>
    <row r="133555" ht="14.25" customHeight="1"/>
    <row r="133556" ht="14.25" customHeight="1"/>
    <row r="133557" ht="14.25" customHeight="1"/>
    <row r="133558" ht="14.25" customHeight="1"/>
    <row r="133559" ht="14.25" customHeight="1"/>
    <row r="133560" ht="14.25" customHeight="1"/>
    <row r="133561" ht="14.25" customHeight="1"/>
    <row r="133562" ht="14.25" customHeight="1"/>
    <row r="133563" ht="14.25" customHeight="1"/>
    <row r="133564" ht="14.25" customHeight="1"/>
    <row r="133565" ht="14.25" customHeight="1"/>
    <row r="133566" ht="14.25" customHeight="1"/>
    <row r="133567" ht="14.25" customHeight="1"/>
    <row r="133568" ht="14.25" customHeight="1"/>
    <row r="133569" ht="14.25" customHeight="1"/>
    <row r="133570" ht="14.25" customHeight="1"/>
    <row r="133571" ht="14.25" customHeight="1"/>
    <row r="133572" ht="14.25" customHeight="1"/>
    <row r="133573" ht="14.25" customHeight="1"/>
    <row r="133574" ht="14.25" customHeight="1"/>
    <row r="133575" ht="14.25" customHeight="1"/>
    <row r="133576" ht="14.25" customHeight="1"/>
    <row r="133577" ht="14.25" customHeight="1"/>
    <row r="133578" ht="14.25" customHeight="1"/>
    <row r="133579" ht="14.25" customHeight="1"/>
    <row r="133580" ht="14.25" customHeight="1"/>
    <row r="133581" ht="14.25" customHeight="1"/>
    <row r="133582" ht="14.25" customHeight="1"/>
    <row r="133583" ht="14.25" customHeight="1"/>
    <row r="133584" ht="14.25" customHeight="1"/>
    <row r="133585" ht="14.25" customHeight="1"/>
    <row r="133586" ht="14.25" customHeight="1"/>
    <row r="133587" ht="14.25" customHeight="1"/>
    <row r="133588" ht="14.25" customHeight="1"/>
    <row r="133589" ht="14.25" customHeight="1"/>
    <row r="133590" ht="14.25" customHeight="1"/>
    <row r="133591" ht="14.25" customHeight="1"/>
    <row r="133592" ht="14.25" customHeight="1"/>
    <row r="133593" ht="14.25" customHeight="1"/>
    <row r="133594" ht="14.25" customHeight="1"/>
    <row r="133595" ht="14.25" customHeight="1"/>
    <row r="133596" ht="14.25" customHeight="1"/>
    <row r="133597" ht="14.25" customHeight="1"/>
    <row r="133598" ht="14.25" customHeight="1"/>
    <row r="133599" ht="14.25" customHeight="1"/>
    <row r="133600" ht="14.25" customHeight="1"/>
    <row r="133601" ht="14.25" customHeight="1"/>
    <row r="133602" ht="14.25" customHeight="1"/>
    <row r="133603" ht="14.25" customHeight="1"/>
    <row r="133604" ht="14.25" customHeight="1"/>
    <row r="133605" ht="14.25" customHeight="1"/>
    <row r="133606" ht="14.25" customHeight="1"/>
    <row r="133607" ht="14.25" customHeight="1"/>
    <row r="133608" ht="14.25" customHeight="1"/>
    <row r="133609" ht="14.25" customHeight="1"/>
    <row r="133610" ht="14.25" customHeight="1"/>
    <row r="133611" ht="14.25" customHeight="1"/>
    <row r="133612" ht="14.25" customHeight="1"/>
    <row r="133613" ht="14.25" customHeight="1"/>
    <row r="133614" ht="14.25" customHeight="1"/>
    <row r="133615" ht="14.25" customHeight="1"/>
    <row r="133616" ht="14.25" customHeight="1"/>
    <row r="133617" ht="14.25" customHeight="1"/>
    <row r="133618" ht="14.25" customHeight="1"/>
    <row r="133619" ht="14.25" customHeight="1"/>
    <row r="133620" ht="14.25" customHeight="1"/>
    <row r="133621" ht="14.25" customHeight="1"/>
    <row r="133622" ht="14.25" customHeight="1"/>
    <row r="133623" ht="14.25" customHeight="1"/>
    <row r="133624" ht="14.25" customHeight="1"/>
    <row r="133625" ht="14.25" customHeight="1"/>
    <row r="133626" ht="14.25" customHeight="1"/>
    <row r="133627" ht="14.25" customHeight="1"/>
    <row r="133628" ht="14.25" customHeight="1"/>
    <row r="133629" ht="14.25" customHeight="1"/>
    <row r="133630" ht="14.25" customHeight="1"/>
    <row r="133631" ht="14.25" customHeight="1"/>
    <row r="133632" ht="14.25" customHeight="1"/>
    <row r="133633" ht="14.25" customHeight="1"/>
    <row r="133634" ht="14.25" customHeight="1"/>
    <row r="133635" ht="14.25" customHeight="1"/>
    <row r="133636" ht="14.25" customHeight="1"/>
    <row r="133637" ht="14.25" customHeight="1"/>
    <row r="133638" ht="14.25" customHeight="1"/>
    <row r="133639" ht="14.25" customHeight="1"/>
    <row r="133640" ht="14.25" customHeight="1"/>
    <row r="133641" ht="14.25" customHeight="1"/>
    <row r="133642" ht="14.25" customHeight="1"/>
    <row r="133643" ht="14.25" customHeight="1"/>
    <row r="133644" ht="14.25" customHeight="1"/>
    <row r="133645" ht="14.25" customHeight="1"/>
    <row r="133646" ht="14.25" customHeight="1"/>
    <row r="133647" ht="14.25" customHeight="1"/>
    <row r="133648" ht="14.25" customHeight="1"/>
    <row r="133649" ht="14.25" customHeight="1"/>
    <row r="133650" ht="14.25" customHeight="1"/>
    <row r="133651" ht="14.25" customHeight="1"/>
    <row r="133652" ht="14.25" customHeight="1"/>
    <row r="133653" ht="14.25" customHeight="1"/>
    <row r="133654" ht="14.25" customHeight="1"/>
    <row r="133655" ht="14.25" customHeight="1"/>
    <row r="133656" ht="14.25" customHeight="1"/>
    <row r="133657" ht="14.25" customHeight="1"/>
    <row r="133658" ht="14.25" customHeight="1"/>
    <row r="133659" ht="14.25" customHeight="1"/>
    <row r="133660" ht="14.25" customHeight="1"/>
    <row r="133661" ht="14.25" customHeight="1"/>
    <row r="133662" ht="14.25" customHeight="1"/>
    <row r="133663" ht="14.25" customHeight="1"/>
    <row r="133664" ht="14.25" customHeight="1"/>
    <row r="133665" ht="14.25" customHeight="1"/>
    <row r="133666" ht="14.25" customHeight="1"/>
    <row r="133667" ht="14.25" customHeight="1"/>
    <row r="133668" ht="14.25" customHeight="1"/>
    <row r="133669" ht="14.25" customHeight="1"/>
    <row r="133670" ht="14.25" customHeight="1"/>
    <row r="133671" ht="14.25" customHeight="1"/>
    <row r="133672" ht="14.25" customHeight="1"/>
    <row r="133673" ht="14.25" customHeight="1"/>
    <row r="133674" ht="14.25" customHeight="1"/>
    <row r="133675" ht="14.25" customHeight="1"/>
    <row r="133676" ht="14.25" customHeight="1"/>
    <row r="133677" ht="14.25" customHeight="1"/>
    <row r="133678" ht="14.25" customHeight="1"/>
    <row r="133679" ht="14.25" customHeight="1"/>
    <row r="133680" ht="14.25" customHeight="1"/>
    <row r="133681" ht="14.25" customHeight="1"/>
    <row r="133682" ht="14.25" customHeight="1"/>
    <row r="133683" ht="14.25" customHeight="1"/>
    <row r="133684" ht="14.25" customHeight="1"/>
    <row r="133685" ht="14.25" customHeight="1"/>
    <row r="133686" ht="14.25" customHeight="1"/>
    <row r="133687" ht="14.25" customHeight="1"/>
    <row r="133688" ht="14.25" customHeight="1"/>
    <row r="133689" ht="14.25" customHeight="1"/>
    <row r="133690" ht="14.25" customHeight="1"/>
    <row r="133691" ht="14.25" customHeight="1"/>
    <row r="133692" ht="14.25" customHeight="1"/>
    <row r="133693" ht="14.25" customHeight="1"/>
    <row r="133694" ht="14.25" customHeight="1"/>
    <row r="133695" ht="14.25" customHeight="1"/>
    <row r="133696" ht="14.25" customHeight="1"/>
    <row r="133697" ht="14.25" customHeight="1"/>
    <row r="133698" ht="14.25" customHeight="1"/>
    <row r="133699" ht="14.25" customHeight="1"/>
    <row r="133700" ht="14.25" customHeight="1"/>
    <row r="133701" ht="14.25" customHeight="1"/>
    <row r="133702" ht="14.25" customHeight="1"/>
    <row r="133703" ht="14.25" customHeight="1"/>
    <row r="133704" ht="14.25" customHeight="1"/>
    <row r="133705" ht="14.25" customHeight="1"/>
    <row r="133706" ht="14.25" customHeight="1"/>
    <row r="133707" ht="14.25" customHeight="1"/>
    <row r="133708" ht="14.25" customHeight="1"/>
    <row r="133709" ht="14.25" customHeight="1"/>
    <row r="133710" ht="14.25" customHeight="1"/>
    <row r="133711" ht="14.25" customHeight="1"/>
    <row r="133712" ht="14.25" customHeight="1"/>
    <row r="133713" ht="14.25" customHeight="1"/>
    <row r="133714" ht="14.25" customHeight="1"/>
    <row r="133715" ht="14.25" customHeight="1"/>
    <row r="133716" ht="14.25" customHeight="1"/>
    <row r="133717" ht="14.25" customHeight="1"/>
    <row r="133718" ht="14.25" customHeight="1"/>
    <row r="133719" ht="14.25" customHeight="1"/>
    <row r="133720" ht="14.25" customHeight="1"/>
    <row r="133721" ht="14.25" customHeight="1"/>
    <row r="133722" ht="14.25" customHeight="1"/>
    <row r="133723" ht="14.25" customHeight="1"/>
    <row r="133724" ht="14.25" customHeight="1"/>
    <row r="133725" ht="14.25" customHeight="1"/>
    <row r="133726" ht="14.25" customHeight="1"/>
    <row r="133727" ht="14.25" customHeight="1"/>
    <row r="133728" ht="14.25" customHeight="1"/>
    <row r="133729" ht="14.25" customHeight="1"/>
    <row r="133730" ht="14.25" customHeight="1"/>
    <row r="133731" ht="14.25" customHeight="1"/>
    <row r="133732" ht="14.25" customHeight="1"/>
    <row r="133733" ht="14.25" customHeight="1"/>
    <row r="133734" ht="14.25" customHeight="1"/>
    <row r="133735" ht="14.25" customHeight="1"/>
    <row r="133736" ht="14.25" customHeight="1"/>
    <row r="133737" ht="14.25" customHeight="1"/>
    <row r="133738" ht="14.25" customHeight="1"/>
    <row r="133739" ht="14.25" customHeight="1"/>
    <row r="133740" ht="14.25" customHeight="1"/>
    <row r="133741" ht="14.25" customHeight="1"/>
    <row r="133742" ht="14.25" customHeight="1"/>
    <row r="133743" ht="14.25" customHeight="1"/>
    <row r="133744" ht="14.25" customHeight="1"/>
    <row r="133745" ht="14.25" customHeight="1"/>
    <row r="133746" ht="14.25" customHeight="1"/>
    <row r="133747" ht="14.25" customHeight="1"/>
    <row r="133748" ht="14.25" customHeight="1"/>
    <row r="133749" ht="14.25" customHeight="1"/>
    <row r="133750" ht="14.25" customHeight="1"/>
    <row r="133751" ht="14.25" customHeight="1"/>
    <row r="133752" ht="14.25" customHeight="1"/>
    <row r="133753" ht="14.25" customHeight="1"/>
    <row r="133754" ht="14.25" customHeight="1"/>
    <row r="133755" ht="14.25" customHeight="1"/>
    <row r="133756" ht="14.25" customHeight="1"/>
    <row r="133757" ht="14.25" customHeight="1"/>
    <row r="133758" ht="14.25" customHeight="1"/>
    <row r="133759" ht="14.25" customHeight="1"/>
    <row r="133760" ht="14.25" customHeight="1"/>
    <row r="133761" ht="14.25" customHeight="1"/>
    <row r="133762" ht="14.25" customHeight="1"/>
    <row r="133763" ht="14.25" customHeight="1"/>
    <row r="133764" ht="14.25" customHeight="1"/>
    <row r="133765" ht="14.25" customHeight="1"/>
    <row r="133766" ht="14.25" customHeight="1"/>
    <row r="133767" ht="14.25" customHeight="1"/>
    <row r="133768" ht="14.25" customHeight="1"/>
    <row r="133769" ht="14.25" customHeight="1"/>
    <row r="133770" ht="14.25" customHeight="1"/>
    <row r="133771" ht="14.25" customHeight="1"/>
    <row r="133772" ht="14.25" customHeight="1"/>
    <row r="133773" ht="14.25" customHeight="1"/>
    <row r="133774" ht="14.25" customHeight="1"/>
    <row r="133775" ht="14.25" customHeight="1"/>
    <row r="133776" ht="14.25" customHeight="1"/>
    <row r="133777" ht="14.25" customHeight="1"/>
    <row r="133778" ht="14.25" customHeight="1"/>
    <row r="133779" ht="14.25" customHeight="1"/>
    <row r="133780" ht="14.25" customHeight="1"/>
    <row r="133781" ht="14.25" customHeight="1"/>
    <row r="133782" ht="14.25" customHeight="1"/>
    <row r="133783" ht="14.25" customHeight="1"/>
    <row r="133784" ht="14.25" customHeight="1"/>
    <row r="133785" ht="14.25" customHeight="1"/>
    <row r="133786" ht="14.25" customHeight="1"/>
    <row r="133787" ht="14.25" customHeight="1"/>
    <row r="133788" ht="14.25" customHeight="1"/>
    <row r="133789" ht="14.25" customHeight="1"/>
    <row r="133790" ht="14.25" customHeight="1"/>
    <row r="133791" ht="14.25" customHeight="1"/>
    <row r="133792" ht="14.25" customHeight="1"/>
    <row r="133793" ht="14.25" customHeight="1"/>
    <row r="133794" ht="14.25" customHeight="1"/>
    <row r="133795" ht="14.25" customHeight="1"/>
    <row r="133796" ht="14.25" customHeight="1"/>
    <row r="133797" ht="14.25" customHeight="1"/>
    <row r="133798" ht="14.25" customHeight="1"/>
    <row r="133799" ht="14.25" customHeight="1"/>
    <row r="133800" ht="14.25" customHeight="1"/>
    <row r="133801" ht="14.25" customHeight="1"/>
    <row r="133802" ht="14.25" customHeight="1"/>
    <row r="133803" ht="14.25" customHeight="1"/>
    <row r="133804" ht="14.25" customHeight="1"/>
    <row r="133805" ht="14.25" customHeight="1"/>
    <row r="133806" ht="14.25" customHeight="1"/>
    <row r="133807" ht="14.25" customHeight="1"/>
    <row r="133808" ht="14.25" customHeight="1"/>
    <row r="133809" ht="14.25" customHeight="1"/>
    <row r="133810" ht="14.25" customHeight="1"/>
    <row r="133811" ht="14.25" customHeight="1"/>
    <row r="133812" ht="14.25" customHeight="1"/>
    <row r="133813" ht="14.25" customHeight="1"/>
    <row r="133814" ht="14.25" customHeight="1"/>
    <row r="133815" ht="14.25" customHeight="1"/>
    <row r="133816" ht="14.25" customHeight="1"/>
    <row r="133817" ht="14.25" customHeight="1"/>
    <row r="133818" ht="14.25" customHeight="1"/>
    <row r="133819" ht="14.25" customHeight="1"/>
    <row r="133820" ht="14.25" customHeight="1"/>
    <row r="133821" ht="14.25" customHeight="1"/>
    <row r="133822" ht="14.25" customHeight="1"/>
    <row r="133823" ht="14.25" customHeight="1"/>
    <row r="133824" ht="14.25" customHeight="1"/>
    <row r="133825" ht="14.25" customHeight="1"/>
    <row r="133826" ht="14.25" customHeight="1"/>
    <row r="133827" ht="14.25" customHeight="1"/>
    <row r="133828" ht="14.25" customHeight="1"/>
    <row r="133829" ht="14.25" customHeight="1"/>
    <row r="133830" ht="14.25" customHeight="1"/>
    <row r="133831" ht="14.25" customHeight="1"/>
    <row r="133832" ht="14.25" customHeight="1"/>
    <row r="133833" ht="14.25" customHeight="1"/>
    <row r="133834" ht="14.25" customHeight="1"/>
    <row r="133835" ht="14.25" customHeight="1"/>
    <row r="133836" ht="14.25" customHeight="1"/>
    <row r="133837" ht="14.25" customHeight="1"/>
    <row r="133838" ht="14.25" customHeight="1"/>
    <row r="133839" ht="14.25" customHeight="1"/>
    <row r="133840" ht="14.25" customHeight="1"/>
    <row r="133841" ht="14.25" customHeight="1"/>
    <row r="133842" ht="14.25" customHeight="1"/>
    <row r="133843" ht="14.25" customHeight="1"/>
    <row r="133844" ht="14.25" customHeight="1"/>
    <row r="133845" ht="14.25" customHeight="1"/>
    <row r="133846" ht="14.25" customHeight="1"/>
    <row r="133847" ht="14.25" customHeight="1"/>
    <row r="133848" ht="14.25" customHeight="1"/>
    <row r="133849" ht="14.25" customHeight="1"/>
    <row r="133850" ht="14.25" customHeight="1"/>
    <row r="133851" ht="14.25" customHeight="1"/>
    <row r="133852" ht="14.25" customHeight="1"/>
    <row r="133853" ht="14.25" customHeight="1"/>
    <row r="133854" ht="14.25" customHeight="1"/>
    <row r="133855" ht="14.25" customHeight="1"/>
    <row r="133856" ht="14.25" customHeight="1"/>
    <row r="133857" ht="14.25" customHeight="1"/>
    <row r="133858" ht="14.25" customHeight="1"/>
    <row r="133859" ht="14.25" customHeight="1"/>
    <row r="133860" ht="14.25" customHeight="1"/>
    <row r="133861" ht="14.25" customHeight="1"/>
    <row r="133862" ht="14.25" customHeight="1"/>
    <row r="133863" ht="14.25" customHeight="1"/>
    <row r="133864" ht="14.25" customHeight="1"/>
    <row r="133865" ht="14.25" customHeight="1"/>
    <row r="133866" ht="14.25" customHeight="1"/>
    <row r="133867" ht="14.25" customHeight="1"/>
    <row r="133868" ht="14.25" customHeight="1"/>
    <row r="133869" ht="14.25" customHeight="1"/>
    <row r="133870" ht="14.25" customHeight="1"/>
    <row r="133871" ht="14.25" customHeight="1"/>
    <row r="133872" ht="14.25" customHeight="1"/>
    <row r="133873" ht="14.25" customHeight="1"/>
    <row r="133874" ht="14.25" customHeight="1"/>
    <row r="133875" ht="14.25" customHeight="1"/>
    <row r="133876" ht="14.25" customHeight="1"/>
    <row r="133877" ht="14.25" customHeight="1"/>
    <row r="133878" ht="14.25" customHeight="1"/>
    <row r="133879" ht="14.25" customHeight="1"/>
    <row r="133880" ht="14.25" customHeight="1"/>
    <row r="133881" ht="14.25" customHeight="1"/>
    <row r="133882" ht="14.25" customHeight="1"/>
    <row r="133883" ht="14.25" customHeight="1"/>
    <row r="133884" ht="14.25" customHeight="1"/>
    <row r="133885" ht="14.25" customHeight="1"/>
    <row r="133886" ht="14.25" customHeight="1"/>
    <row r="133887" ht="14.25" customHeight="1"/>
    <row r="133888" ht="14.25" customHeight="1"/>
    <row r="133889" ht="14.25" customHeight="1"/>
    <row r="133890" ht="14.25" customHeight="1"/>
    <row r="133891" ht="14.25" customHeight="1"/>
    <row r="133892" ht="14.25" customHeight="1"/>
    <row r="133893" ht="14.25" customHeight="1"/>
    <row r="133894" ht="14.25" customHeight="1"/>
    <row r="133895" ht="14.25" customHeight="1"/>
    <row r="133896" ht="14.25" customHeight="1"/>
    <row r="133897" ht="14.25" customHeight="1"/>
    <row r="133898" ht="14.25" customHeight="1"/>
    <row r="133899" ht="14.25" customHeight="1"/>
    <row r="133900" ht="14.25" customHeight="1"/>
    <row r="133901" ht="14.25" customHeight="1"/>
    <row r="133902" ht="14.25" customHeight="1"/>
    <row r="133903" ht="14.25" customHeight="1"/>
    <row r="133904" ht="14.25" customHeight="1"/>
    <row r="133905" ht="14.25" customHeight="1"/>
    <row r="133906" ht="14.25" customHeight="1"/>
    <row r="133907" ht="14.25" customHeight="1"/>
    <row r="133908" ht="14.25" customHeight="1"/>
    <row r="133909" ht="14.25" customHeight="1"/>
    <row r="133910" ht="14.25" customHeight="1"/>
    <row r="133911" ht="14.25" customHeight="1"/>
    <row r="133912" ht="14.25" customHeight="1"/>
    <row r="133913" ht="14.25" customHeight="1"/>
    <row r="133914" ht="14.25" customHeight="1"/>
    <row r="133915" ht="14.25" customHeight="1"/>
    <row r="133916" ht="14.25" customHeight="1"/>
    <row r="133917" ht="14.25" customHeight="1"/>
    <row r="133918" ht="14.25" customHeight="1"/>
    <row r="133919" ht="14.25" customHeight="1"/>
    <row r="133920" ht="14.25" customHeight="1"/>
    <row r="133921" ht="14.25" customHeight="1"/>
    <row r="133922" ht="14.25" customHeight="1"/>
    <row r="133923" ht="14.25" customHeight="1"/>
    <row r="133924" ht="14.25" customHeight="1"/>
    <row r="133925" ht="14.25" customHeight="1"/>
    <row r="133926" ht="14.25" customHeight="1"/>
    <row r="133927" ht="14.25" customHeight="1"/>
    <row r="133928" ht="14.25" customHeight="1"/>
    <row r="133929" ht="14.25" customHeight="1"/>
    <row r="133930" ht="14.25" customHeight="1"/>
    <row r="133931" ht="14.25" customHeight="1"/>
    <row r="133932" ht="14.25" customHeight="1"/>
    <row r="133933" ht="14.25" customHeight="1"/>
    <row r="133934" ht="14.25" customHeight="1"/>
    <row r="133935" ht="14.25" customHeight="1"/>
    <row r="133936" ht="14.25" customHeight="1"/>
    <row r="133937" ht="14.25" customHeight="1"/>
    <row r="133938" ht="14.25" customHeight="1"/>
    <row r="133939" ht="14.25" customHeight="1"/>
    <row r="133940" ht="14.25" customHeight="1"/>
    <row r="133941" ht="14.25" customHeight="1"/>
    <row r="133942" ht="14.25" customHeight="1"/>
    <row r="133943" ht="14.25" customHeight="1"/>
    <row r="133944" ht="14.25" customHeight="1"/>
    <row r="133945" ht="14.25" customHeight="1"/>
    <row r="133946" ht="14.25" customHeight="1"/>
    <row r="133947" ht="14.25" customHeight="1"/>
    <row r="133948" ht="14.25" customHeight="1"/>
    <row r="133949" ht="14.25" customHeight="1"/>
    <row r="133950" ht="14.25" customHeight="1"/>
    <row r="133951" ht="14.25" customHeight="1"/>
    <row r="133952" ht="14.25" customHeight="1"/>
    <row r="133953" ht="14.25" customHeight="1"/>
    <row r="133954" ht="14.25" customHeight="1"/>
    <row r="133955" ht="14.25" customHeight="1"/>
    <row r="133956" ht="14.25" customHeight="1"/>
    <row r="133957" ht="14.25" customHeight="1"/>
    <row r="133958" ht="14.25" customHeight="1"/>
    <row r="133959" ht="14.25" customHeight="1"/>
    <row r="133960" ht="14.25" customHeight="1"/>
    <row r="133961" ht="14.25" customHeight="1"/>
    <row r="133962" ht="14.25" customHeight="1"/>
    <row r="133963" ht="14.25" customHeight="1"/>
    <row r="133964" ht="14.25" customHeight="1"/>
    <row r="133965" ht="14.25" customHeight="1"/>
    <row r="133966" ht="14.25" customHeight="1"/>
    <row r="133967" ht="14.25" customHeight="1"/>
    <row r="133968" ht="14.25" customHeight="1"/>
    <row r="133969" ht="14.25" customHeight="1"/>
    <row r="133970" ht="14.25" customHeight="1"/>
    <row r="133971" ht="14.25" customHeight="1"/>
    <row r="133972" ht="14.25" customHeight="1"/>
    <row r="133973" ht="14.25" customHeight="1"/>
    <row r="133974" ht="14.25" customHeight="1"/>
    <row r="133975" ht="14.25" customHeight="1"/>
    <row r="133976" ht="14.25" customHeight="1"/>
    <row r="133977" ht="14.25" customHeight="1"/>
    <row r="133978" ht="14.25" customHeight="1"/>
    <row r="133979" ht="14.25" customHeight="1"/>
    <row r="133980" ht="14.25" customHeight="1"/>
    <row r="133981" ht="14.25" customHeight="1"/>
    <row r="133982" ht="14.25" customHeight="1"/>
    <row r="133983" ht="14.25" customHeight="1"/>
    <row r="133984" ht="14.25" customHeight="1"/>
    <row r="133985" ht="14.25" customHeight="1"/>
    <row r="133986" ht="14.25" customHeight="1"/>
    <row r="133987" ht="14.25" customHeight="1"/>
    <row r="133988" ht="14.25" customHeight="1"/>
    <row r="133989" ht="14.25" customHeight="1"/>
    <row r="133990" ht="14.25" customHeight="1"/>
    <row r="133991" ht="14.25" customHeight="1"/>
    <row r="133992" ht="14.25" customHeight="1"/>
    <row r="133993" ht="14.25" customHeight="1"/>
    <row r="133994" ht="14.25" customHeight="1"/>
    <row r="133995" ht="14.25" customHeight="1"/>
    <row r="133996" ht="14.25" customHeight="1"/>
    <row r="133997" ht="14.25" customHeight="1"/>
    <row r="133998" ht="14.25" customHeight="1"/>
    <row r="133999" ht="14.25" customHeight="1"/>
    <row r="134000" ht="14.25" customHeight="1"/>
    <row r="134001" ht="14.25" customHeight="1"/>
    <row r="134002" ht="14.25" customHeight="1"/>
    <row r="134003" ht="14.25" customHeight="1"/>
    <row r="134004" ht="14.25" customHeight="1"/>
    <row r="134005" ht="14.25" customHeight="1"/>
    <row r="134006" ht="14.25" customHeight="1"/>
    <row r="134007" ht="14.25" customHeight="1"/>
    <row r="134008" ht="14.25" customHeight="1"/>
    <row r="134009" ht="14.25" customHeight="1"/>
    <row r="134010" ht="14.25" customHeight="1"/>
    <row r="134011" ht="14.25" customHeight="1"/>
    <row r="134012" ht="14.25" customHeight="1"/>
    <row r="134013" ht="14.25" customHeight="1"/>
    <row r="134014" ht="14.25" customHeight="1"/>
    <row r="134015" ht="14.25" customHeight="1"/>
    <row r="134016" ht="14.25" customHeight="1"/>
    <row r="134017" ht="14.25" customHeight="1"/>
    <row r="134018" ht="14.25" customHeight="1"/>
    <row r="134019" ht="14.25" customHeight="1"/>
    <row r="134020" ht="14.25" customHeight="1"/>
    <row r="134021" ht="14.25" customHeight="1"/>
    <row r="134022" ht="14.25" customHeight="1"/>
    <row r="134023" ht="14.25" customHeight="1"/>
    <row r="134024" ht="14.25" customHeight="1"/>
    <row r="134025" ht="14.25" customHeight="1"/>
    <row r="134026" ht="14.25" customHeight="1"/>
    <row r="134027" ht="14.25" customHeight="1"/>
    <row r="134028" ht="14.25" customHeight="1"/>
    <row r="134029" ht="14.25" customHeight="1"/>
    <row r="134030" ht="14.25" customHeight="1"/>
    <row r="134031" ht="14.25" customHeight="1"/>
    <row r="134032" ht="14.25" customHeight="1"/>
    <row r="134033" ht="14.25" customHeight="1"/>
    <row r="134034" ht="14.25" customHeight="1"/>
    <row r="134035" ht="14.25" customHeight="1"/>
    <row r="134036" ht="14.25" customHeight="1"/>
    <row r="134037" ht="14.25" customHeight="1"/>
    <row r="134038" ht="14.25" customHeight="1"/>
    <row r="134039" ht="14.25" customHeight="1"/>
    <row r="134040" ht="14.25" customHeight="1"/>
    <row r="134041" ht="14.25" customHeight="1"/>
    <row r="134042" ht="14.25" customHeight="1"/>
    <row r="134043" ht="14.25" customHeight="1"/>
    <row r="134044" ht="14.25" customHeight="1"/>
    <row r="134045" ht="14.25" customHeight="1"/>
    <row r="134046" ht="14.25" customHeight="1"/>
    <row r="134047" ht="14.25" customHeight="1"/>
    <row r="134048" ht="14.25" customHeight="1"/>
    <row r="134049" ht="14.25" customHeight="1"/>
    <row r="134050" ht="14.25" customHeight="1"/>
    <row r="134051" ht="14.25" customHeight="1"/>
    <row r="134052" ht="14.25" customHeight="1"/>
    <row r="134053" ht="14.25" customHeight="1"/>
    <row r="134054" ht="14.25" customHeight="1"/>
    <row r="134055" ht="14.25" customHeight="1"/>
    <row r="134056" ht="14.25" customHeight="1"/>
    <row r="134057" ht="14.25" customHeight="1"/>
    <row r="134058" ht="14.25" customHeight="1"/>
    <row r="134059" ht="14.25" customHeight="1"/>
    <row r="134060" ht="14.25" customHeight="1"/>
    <row r="134061" ht="14.25" customHeight="1"/>
    <row r="134062" ht="14.25" customHeight="1"/>
    <row r="134063" ht="14.25" customHeight="1"/>
    <row r="134064" ht="14.25" customHeight="1"/>
    <row r="134065" ht="14.25" customHeight="1"/>
    <row r="134066" ht="14.25" customHeight="1"/>
    <row r="134067" ht="14.25" customHeight="1"/>
    <row r="134068" ht="14.25" customHeight="1"/>
    <row r="134069" ht="14.25" customHeight="1"/>
    <row r="134070" ht="14.25" customHeight="1"/>
    <row r="134071" ht="14.25" customHeight="1"/>
    <row r="134072" ht="14.25" customHeight="1"/>
    <row r="134073" ht="14.25" customHeight="1"/>
    <row r="134074" ht="14.25" customHeight="1"/>
    <row r="134075" ht="14.25" customHeight="1"/>
    <row r="134076" ht="14.25" customHeight="1"/>
    <row r="134077" ht="14.25" customHeight="1"/>
    <row r="134078" ht="14.25" customHeight="1"/>
    <row r="134079" ht="14.25" customHeight="1"/>
    <row r="134080" ht="14.25" customHeight="1"/>
    <row r="134081" ht="14.25" customHeight="1"/>
    <row r="134082" ht="14.25" customHeight="1"/>
    <row r="134083" ht="14.25" customHeight="1"/>
    <row r="134084" ht="14.25" customHeight="1"/>
    <row r="134085" ht="14.25" customHeight="1"/>
    <row r="134086" ht="14.25" customHeight="1"/>
    <row r="134087" ht="14.25" customHeight="1"/>
    <row r="134088" ht="14.25" customHeight="1"/>
    <row r="134089" ht="14.25" customHeight="1"/>
    <row r="134090" ht="14.25" customHeight="1"/>
    <row r="134091" ht="14.25" customHeight="1"/>
    <row r="134092" ht="14.25" customHeight="1"/>
    <row r="134093" ht="14.25" customHeight="1"/>
    <row r="134094" ht="14.25" customHeight="1"/>
    <row r="134095" ht="14.25" customHeight="1"/>
    <row r="134096" ht="14.25" customHeight="1"/>
    <row r="134097" ht="14.25" customHeight="1"/>
    <row r="134098" ht="14.25" customHeight="1"/>
    <row r="134099" ht="14.25" customHeight="1"/>
    <row r="134100" ht="14.25" customHeight="1"/>
    <row r="134101" ht="14.25" customHeight="1"/>
    <row r="134102" ht="14.25" customHeight="1"/>
    <row r="134103" ht="14.25" customHeight="1"/>
    <row r="134104" ht="14.25" customHeight="1"/>
    <row r="134105" ht="14.25" customHeight="1"/>
    <row r="134106" ht="14.25" customHeight="1"/>
    <row r="134107" ht="14.25" customHeight="1"/>
    <row r="134108" ht="14.25" customHeight="1"/>
    <row r="134109" ht="14.25" customHeight="1"/>
    <row r="134110" ht="14.25" customHeight="1"/>
    <row r="134111" ht="14.25" customHeight="1"/>
    <row r="134112" ht="14.25" customHeight="1"/>
    <row r="134113" ht="14.25" customHeight="1"/>
    <row r="134114" ht="14.25" customHeight="1"/>
    <row r="134115" ht="14.25" customHeight="1"/>
    <row r="134116" ht="14.25" customHeight="1"/>
    <row r="134117" ht="14.25" customHeight="1"/>
    <row r="134118" ht="14.25" customHeight="1"/>
    <row r="134119" ht="14.25" customHeight="1"/>
    <row r="134120" ht="14.25" customHeight="1"/>
    <row r="134121" ht="14.25" customHeight="1"/>
    <row r="134122" ht="14.25" customHeight="1"/>
    <row r="134123" ht="14.25" customHeight="1"/>
    <row r="134124" ht="14.25" customHeight="1"/>
    <row r="134125" ht="14.25" customHeight="1"/>
    <row r="134126" ht="14.25" customHeight="1"/>
    <row r="134127" ht="14.25" customHeight="1"/>
    <row r="134128" ht="14.25" customHeight="1"/>
    <row r="134129" ht="14.25" customHeight="1"/>
    <row r="134130" ht="14.25" customHeight="1"/>
    <row r="134131" ht="14.25" customHeight="1"/>
    <row r="134132" ht="14.25" customHeight="1"/>
    <row r="134133" ht="14.25" customHeight="1"/>
    <row r="134134" ht="14.25" customHeight="1"/>
    <row r="134135" ht="14.25" customHeight="1"/>
    <row r="134136" ht="14.25" customHeight="1"/>
    <row r="134137" ht="14.25" customHeight="1"/>
    <row r="134138" ht="14.25" customHeight="1"/>
    <row r="134139" ht="14.25" customHeight="1"/>
    <row r="134140" ht="14.25" customHeight="1"/>
    <row r="134141" ht="14.25" customHeight="1"/>
    <row r="134142" ht="14.25" customHeight="1"/>
    <row r="134143" ht="14.25" customHeight="1"/>
    <row r="134144" ht="14.25" customHeight="1"/>
    <row r="134145" ht="14.25" customHeight="1"/>
    <row r="134146" ht="14.25" customHeight="1"/>
    <row r="134147" ht="14.25" customHeight="1"/>
    <row r="134148" ht="14.25" customHeight="1"/>
    <row r="134149" ht="14.25" customHeight="1"/>
    <row r="134150" ht="14.25" customHeight="1"/>
    <row r="134151" ht="14.25" customHeight="1"/>
    <row r="134152" ht="14.25" customHeight="1"/>
    <row r="134153" ht="14.25" customHeight="1"/>
    <row r="134154" ht="14.25" customHeight="1"/>
    <row r="134155" ht="14.25" customHeight="1"/>
    <row r="134156" ht="14.25" customHeight="1"/>
    <row r="134157" ht="14.25" customHeight="1"/>
    <row r="134158" ht="14.25" customHeight="1"/>
    <row r="134159" ht="14.25" customHeight="1"/>
    <row r="134160" ht="14.25" customHeight="1"/>
    <row r="134161" ht="14.25" customHeight="1"/>
    <row r="134162" ht="14.25" customHeight="1"/>
    <row r="134163" ht="14.25" customHeight="1"/>
    <row r="134164" ht="14.25" customHeight="1"/>
    <row r="134165" ht="14.25" customHeight="1"/>
    <row r="134166" ht="14.25" customHeight="1"/>
    <row r="134167" ht="14.25" customHeight="1"/>
    <row r="134168" ht="14.25" customHeight="1"/>
    <row r="134169" ht="14.25" customHeight="1"/>
    <row r="134170" ht="14.25" customHeight="1"/>
    <row r="134171" ht="14.25" customHeight="1"/>
    <row r="134172" ht="14.25" customHeight="1"/>
    <row r="134173" ht="14.25" customHeight="1"/>
    <row r="134174" ht="14.25" customHeight="1"/>
    <row r="134175" ht="14.25" customHeight="1"/>
    <row r="134176" ht="14.25" customHeight="1"/>
    <row r="134177" ht="14.25" customHeight="1"/>
    <row r="134178" ht="14.25" customHeight="1"/>
    <row r="134179" ht="14.25" customHeight="1"/>
    <row r="134180" ht="14.25" customHeight="1"/>
    <row r="134181" ht="14.25" customHeight="1"/>
    <row r="134182" ht="14.25" customHeight="1"/>
    <row r="134183" ht="14.25" customHeight="1"/>
    <row r="134184" ht="14.25" customHeight="1"/>
    <row r="134185" ht="14.25" customHeight="1"/>
    <row r="134186" ht="14.25" customHeight="1"/>
    <row r="134187" ht="14.25" customHeight="1"/>
    <row r="134188" ht="14.25" customHeight="1"/>
    <row r="134189" ht="14.25" customHeight="1"/>
    <row r="134190" ht="14.25" customHeight="1"/>
    <row r="134191" ht="14.25" customHeight="1"/>
    <row r="134192" ht="14.25" customHeight="1"/>
    <row r="134193" ht="14.25" customHeight="1"/>
    <row r="134194" ht="14.25" customHeight="1"/>
    <row r="134195" ht="14.25" customHeight="1"/>
    <row r="134196" ht="14.25" customHeight="1"/>
    <row r="134197" ht="14.25" customHeight="1"/>
    <row r="134198" ht="14.25" customHeight="1"/>
    <row r="134199" ht="14.25" customHeight="1"/>
    <row r="134200" ht="14.25" customHeight="1"/>
    <row r="134201" ht="14.25" customHeight="1"/>
    <row r="134202" ht="14.25" customHeight="1"/>
    <row r="134203" ht="14.25" customHeight="1"/>
    <row r="134204" ht="14.25" customHeight="1"/>
    <row r="134205" ht="14.25" customHeight="1"/>
    <row r="134206" ht="14.25" customHeight="1"/>
    <row r="134207" ht="14.25" customHeight="1"/>
    <row r="134208" ht="14.25" customHeight="1"/>
    <row r="134209" ht="14.25" customHeight="1"/>
    <row r="134210" ht="14.25" customHeight="1"/>
    <row r="134211" ht="14.25" customHeight="1"/>
    <row r="134212" ht="14.25" customHeight="1"/>
    <row r="134213" ht="14.25" customHeight="1"/>
    <row r="134214" ht="14.25" customHeight="1"/>
    <row r="134215" ht="14.25" customHeight="1"/>
    <row r="134216" ht="14.25" customHeight="1"/>
    <row r="134217" ht="14.25" customHeight="1"/>
    <row r="134218" ht="14.25" customHeight="1"/>
    <row r="134219" ht="14.25" customHeight="1"/>
    <row r="134220" ht="14.25" customHeight="1"/>
    <row r="134221" ht="14.25" customHeight="1"/>
    <row r="134222" ht="14.25" customHeight="1"/>
    <row r="134223" ht="14.25" customHeight="1"/>
    <row r="134224" ht="14.25" customHeight="1"/>
    <row r="134225" ht="14.25" customHeight="1"/>
    <row r="134226" ht="14.25" customHeight="1"/>
    <row r="134227" ht="14.25" customHeight="1"/>
    <row r="134228" ht="14.25" customHeight="1"/>
    <row r="134229" ht="14.25" customHeight="1"/>
    <row r="134230" ht="14.25" customHeight="1"/>
    <row r="134231" ht="14.25" customHeight="1"/>
    <row r="134232" ht="14.25" customHeight="1"/>
    <row r="134233" ht="14.25" customHeight="1"/>
    <row r="134234" ht="14.25" customHeight="1"/>
    <row r="134235" ht="14.25" customHeight="1"/>
    <row r="134236" ht="14.25" customHeight="1"/>
    <row r="134237" ht="14.25" customHeight="1"/>
    <row r="134238" ht="14.25" customHeight="1"/>
    <row r="134239" ht="14.25" customHeight="1"/>
    <row r="134240" ht="14.25" customHeight="1"/>
    <row r="134241" ht="14.25" customHeight="1"/>
    <row r="134242" ht="14.25" customHeight="1"/>
    <row r="134243" ht="14.25" customHeight="1"/>
    <row r="134244" ht="14.25" customHeight="1"/>
    <row r="134245" ht="14.25" customHeight="1"/>
    <row r="134246" ht="14.25" customHeight="1"/>
    <row r="134247" ht="14.25" customHeight="1"/>
    <row r="134248" ht="14.25" customHeight="1"/>
    <row r="134249" ht="14.25" customHeight="1"/>
    <row r="134250" ht="14.25" customHeight="1"/>
    <row r="134251" ht="14.25" customHeight="1"/>
    <row r="134252" ht="14.25" customHeight="1"/>
    <row r="134253" ht="14.25" customHeight="1"/>
    <row r="134254" ht="14.25" customHeight="1"/>
    <row r="134255" ht="14.25" customHeight="1"/>
    <row r="134256" ht="14.25" customHeight="1"/>
    <row r="134257" ht="14.25" customHeight="1"/>
    <row r="134258" ht="14.25" customHeight="1"/>
    <row r="134259" ht="14.25" customHeight="1"/>
    <row r="134260" ht="14.25" customHeight="1"/>
    <row r="134261" ht="14.25" customHeight="1"/>
    <row r="134262" ht="14.25" customHeight="1"/>
    <row r="134263" ht="14.25" customHeight="1"/>
    <row r="134264" ht="14.25" customHeight="1"/>
    <row r="134265" ht="14.25" customHeight="1"/>
    <row r="134266" ht="14.25" customHeight="1"/>
    <row r="134267" ht="14.25" customHeight="1"/>
    <row r="134268" ht="14.25" customHeight="1"/>
    <row r="134269" ht="14.25" customHeight="1"/>
    <row r="134270" ht="14.25" customHeight="1"/>
    <row r="134271" ht="14.25" customHeight="1"/>
    <row r="134272" ht="14.25" customHeight="1"/>
    <row r="134273" ht="14.25" customHeight="1"/>
    <row r="134274" ht="14.25" customHeight="1"/>
    <row r="134275" ht="14.25" customHeight="1"/>
    <row r="134276" ht="14.25" customHeight="1"/>
    <row r="134277" ht="14.25" customHeight="1"/>
    <row r="134278" ht="14.25" customHeight="1"/>
    <row r="134279" ht="14.25" customHeight="1"/>
    <row r="134280" ht="14.25" customHeight="1"/>
    <row r="134281" ht="14.25" customHeight="1"/>
    <row r="134282" ht="14.25" customHeight="1"/>
    <row r="134283" ht="14.25" customHeight="1"/>
    <row r="134284" ht="14.25" customHeight="1"/>
    <row r="134285" ht="14.25" customHeight="1"/>
    <row r="134286" ht="14.25" customHeight="1"/>
    <row r="134287" ht="14.25" customHeight="1"/>
    <row r="134288" ht="14.25" customHeight="1"/>
    <row r="134289" ht="14.25" customHeight="1"/>
    <row r="134290" ht="14.25" customHeight="1"/>
    <row r="134291" ht="14.25" customHeight="1"/>
    <row r="134292" ht="14.25" customHeight="1"/>
    <row r="134293" ht="14.25" customHeight="1"/>
    <row r="134294" ht="14.25" customHeight="1"/>
    <row r="134295" ht="14.25" customHeight="1"/>
    <row r="134296" ht="14.25" customHeight="1"/>
    <row r="134297" ht="14.25" customHeight="1"/>
    <row r="134298" ht="14.25" customHeight="1"/>
    <row r="134299" ht="14.25" customHeight="1"/>
    <row r="134300" ht="14.25" customHeight="1"/>
    <row r="134301" ht="14.25" customHeight="1"/>
    <row r="134302" ht="14.25" customHeight="1"/>
    <row r="134303" ht="14.25" customHeight="1"/>
    <row r="134304" ht="14.25" customHeight="1"/>
    <row r="134305" ht="14.25" customHeight="1"/>
    <row r="134306" ht="14.25" customHeight="1"/>
    <row r="134307" ht="14.25" customHeight="1"/>
    <row r="134308" ht="14.25" customHeight="1"/>
    <row r="134309" ht="14.25" customHeight="1"/>
    <row r="134310" ht="14.25" customHeight="1"/>
    <row r="134311" ht="14.25" customHeight="1"/>
    <row r="134312" ht="14.25" customHeight="1"/>
    <row r="134313" ht="14.25" customHeight="1"/>
    <row r="134314" ht="14.25" customHeight="1"/>
    <row r="134315" ht="14.25" customHeight="1"/>
    <row r="134316" ht="14.25" customHeight="1"/>
    <row r="134317" ht="14.25" customHeight="1"/>
    <row r="134318" ht="14.25" customHeight="1"/>
    <row r="134319" ht="14.25" customHeight="1"/>
    <row r="134320" ht="14.25" customHeight="1"/>
    <row r="134321" ht="14.25" customHeight="1"/>
    <row r="134322" ht="14.25" customHeight="1"/>
    <row r="134323" ht="14.25" customHeight="1"/>
    <row r="134324" ht="14.25" customHeight="1"/>
    <row r="134325" ht="14.25" customHeight="1"/>
    <row r="134326" ht="14.25" customHeight="1"/>
    <row r="134327" ht="14.25" customHeight="1"/>
    <row r="134328" ht="14.25" customHeight="1"/>
    <row r="134329" ht="14.25" customHeight="1"/>
    <row r="134330" ht="14.25" customHeight="1"/>
    <row r="134331" ht="14.25" customHeight="1"/>
    <row r="134332" ht="14.25" customHeight="1"/>
    <row r="134333" ht="14.25" customHeight="1"/>
    <row r="134334" ht="14.25" customHeight="1"/>
    <row r="134335" ht="14.25" customHeight="1"/>
    <row r="134336" ht="14.25" customHeight="1"/>
    <row r="134337" ht="14.25" customHeight="1"/>
    <row r="134338" ht="14.25" customHeight="1"/>
    <row r="134339" ht="14.25" customHeight="1"/>
    <row r="134340" ht="14.25" customHeight="1"/>
    <row r="134341" ht="14.25" customHeight="1"/>
    <row r="134342" ht="14.25" customHeight="1"/>
    <row r="134343" ht="14.25" customHeight="1"/>
    <row r="134344" ht="14.25" customHeight="1"/>
    <row r="134345" ht="14.25" customHeight="1"/>
    <row r="134346" ht="14.25" customHeight="1"/>
    <row r="134347" ht="14.25" customHeight="1"/>
    <row r="134348" ht="14.25" customHeight="1"/>
    <row r="134349" ht="14.25" customHeight="1"/>
    <row r="134350" ht="14.25" customHeight="1"/>
    <row r="134351" ht="14.25" customHeight="1"/>
    <row r="134352" ht="14.25" customHeight="1"/>
    <row r="134353" ht="14.25" customHeight="1"/>
    <row r="134354" ht="14.25" customHeight="1"/>
    <row r="134355" ht="14.25" customHeight="1"/>
    <row r="134356" ht="14.25" customHeight="1"/>
    <row r="134357" ht="14.25" customHeight="1"/>
    <row r="134358" ht="14.25" customHeight="1"/>
    <row r="134359" ht="14.25" customHeight="1"/>
    <row r="134360" ht="14.25" customHeight="1"/>
    <row r="134361" ht="14.25" customHeight="1"/>
    <row r="134362" ht="14.25" customHeight="1"/>
    <row r="134363" ht="14.25" customHeight="1"/>
    <row r="134364" ht="14.25" customHeight="1"/>
    <row r="134365" ht="14.25" customHeight="1"/>
    <row r="134366" ht="14.25" customHeight="1"/>
    <row r="134367" ht="14.25" customHeight="1"/>
    <row r="134368" ht="14.25" customHeight="1"/>
    <row r="134369" ht="14.25" customHeight="1"/>
    <row r="134370" ht="14.25" customHeight="1"/>
    <row r="134371" ht="14.25" customHeight="1"/>
    <row r="134372" ht="14.25" customHeight="1"/>
    <row r="134373" ht="14.25" customHeight="1"/>
    <row r="134374" ht="14.25" customHeight="1"/>
    <row r="134375" ht="14.25" customHeight="1"/>
    <row r="134376" ht="14.25" customHeight="1"/>
    <row r="134377" ht="14.25" customHeight="1"/>
    <row r="134378" ht="14.25" customHeight="1"/>
    <row r="134379" ht="14.25" customHeight="1"/>
    <row r="134380" ht="14.25" customHeight="1"/>
    <row r="134381" ht="14.25" customHeight="1"/>
    <row r="134382" ht="14.25" customHeight="1"/>
    <row r="134383" ht="14.25" customHeight="1"/>
    <row r="134384" ht="14.25" customHeight="1"/>
    <row r="134385" ht="14.25" customHeight="1"/>
    <row r="134386" ht="14.25" customHeight="1"/>
    <row r="134387" ht="14.25" customHeight="1"/>
    <row r="134388" ht="14.25" customHeight="1"/>
    <row r="134389" ht="14.25" customHeight="1"/>
    <row r="134390" ht="14.25" customHeight="1"/>
    <row r="134391" ht="14.25" customHeight="1"/>
    <row r="134392" ht="14.25" customHeight="1"/>
    <row r="134393" ht="14.25" customHeight="1"/>
    <row r="134394" ht="14.25" customHeight="1"/>
    <row r="134395" ht="14.25" customHeight="1"/>
    <row r="134396" ht="14.25" customHeight="1"/>
    <row r="134397" ht="14.25" customHeight="1"/>
    <row r="134398" ht="14.25" customHeight="1"/>
    <row r="134399" ht="14.25" customHeight="1"/>
    <row r="134400" ht="14.25" customHeight="1"/>
    <row r="134401" ht="14.25" customHeight="1"/>
    <row r="134402" ht="14.25" customHeight="1"/>
    <row r="134403" ht="14.25" customHeight="1"/>
    <row r="134404" ht="14.25" customHeight="1"/>
    <row r="134405" ht="14.25" customHeight="1"/>
    <row r="134406" ht="14.25" customHeight="1"/>
    <row r="134407" ht="14.25" customHeight="1"/>
    <row r="134408" ht="14.25" customHeight="1"/>
    <row r="134409" ht="14.25" customHeight="1"/>
    <row r="134410" ht="14.25" customHeight="1"/>
    <row r="134411" ht="14.25" customHeight="1"/>
    <row r="134412" ht="14.25" customHeight="1"/>
    <row r="134413" ht="14.25" customHeight="1"/>
    <row r="134414" ht="14.25" customHeight="1"/>
    <row r="134415" ht="14.25" customHeight="1"/>
    <row r="134416" ht="14.25" customHeight="1"/>
    <row r="134417" ht="14.25" customHeight="1"/>
    <row r="134418" ht="14.25" customHeight="1"/>
    <row r="134419" ht="14.25" customHeight="1"/>
    <row r="134420" ht="14.25" customHeight="1"/>
    <row r="134421" ht="14.25" customHeight="1"/>
    <row r="134422" ht="14.25" customHeight="1"/>
    <row r="134423" ht="14.25" customHeight="1"/>
    <row r="134424" ht="14.25" customHeight="1"/>
    <row r="134425" ht="14.25" customHeight="1"/>
    <row r="134426" ht="14.25" customHeight="1"/>
    <row r="134427" ht="14.25" customHeight="1"/>
    <row r="134428" ht="14.25" customHeight="1"/>
    <row r="134429" ht="14.25" customHeight="1"/>
    <row r="134430" ht="14.25" customHeight="1"/>
    <row r="134431" ht="14.25" customHeight="1"/>
    <row r="134432" ht="14.25" customHeight="1"/>
    <row r="134433" ht="14.25" customHeight="1"/>
    <row r="134434" ht="14.25" customHeight="1"/>
    <row r="134435" ht="14.25" customHeight="1"/>
    <row r="134436" ht="14.25" customHeight="1"/>
    <row r="134437" ht="14.25" customHeight="1"/>
    <row r="134438" ht="14.25" customHeight="1"/>
    <row r="134439" ht="14.25" customHeight="1"/>
    <row r="134440" ht="14.25" customHeight="1"/>
    <row r="134441" ht="14.25" customHeight="1"/>
    <row r="134442" ht="14.25" customHeight="1"/>
    <row r="134443" ht="14.25" customHeight="1"/>
    <row r="134444" ht="14.25" customHeight="1"/>
    <row r="134445" ht="14.25" customHeight="1"/>
    <row r="134446" ht="14.25" customHeight="1"/>
    <row r="134447" ht="14.25" customHeight="1"/>
    <row r="134448" ht="14.25" customHeight="1"/>
    <row r="134449" ht="14.25" customHeight="1"/>
    <row r="134450" ht="14.25" customHeight="1"/>
    <row r="134451" ht="14.25" customHeight="1"/>
    <row r="134452" ht="14.25" customHeight="1"/>
    <row r="134453" ht="14.25" customHeight="1"/>
    <row r="134454" ht="14.25" customHeight="1"/>
    <row r="134455" ht="14.25" customHeight="1"/>
    <row r="134456" ht="14.25" customHeight="1"/>
    <row r="134457" ht="14.25" customHeight="1"/>
    <row r="134458" ht="14.25" customHeight="1"/>
    <row r="134459" ht="14.25" customHeight="1"/>
    <row r="134460" ht="14.25" customHeight="1"/>
    <row r="134461" ht="14.25" customHeight="1"/>
    <row r="134462" ht="14.25" customHeight="1"/>
    <row r="134463" ht="14.25" customHeight="1"/>
    <row r="134464" ht="14.25" customHeight="1"/>
    <row r="134465" ht="14.25" customHeight="1"/>
    <row r="134466" ht="14.25" customHeight="1"/>
    <row r="134467" ht="14.25" customHeight="1"/>
    <row r="134468" ht="14.25" customHeight="1"/>
    <row r="134469" ht="14.25" customHeight="1"/>
    <row r="134470" ht="14.25" customHeight="1"/>
    <row r="134471" ht="14.25" customHeight="1"/>
    <row r="134472" ht="14.25" customHeight="1"/>
    <row r="134473" ht="14.25" customHeight="1"/>
    <row r="134474" ht="14.25" customHeight="1"/>
    <row r="134475" ht="14.25" customHeight="1"/>
    <row r="134476" ht="14.25" customHeight="1"/>
    <row r="134477" ht="14.25" customHeight="1"/>
    <row r="134478" ht="14.25" customHeight="1"/>
    <row r="134479" ht="14.25" customHeight="1"/>
    <row r="134480" ht="14.25" customHeight="1"/>
    <row r="134481" ht="14.25" customHeight="1"/>
    <row r="134482" ht="14.25" customHeight="1"/>
    <row r="134483" ht="14.25" customHeight="1"/>
    <row r="134484" ht="14.25" customHeight="1"/>
    <row r="134485" ht="14.25" customHeight="1"/>
    <row r="134486" ht="14.25" customHeight="1"/>
    <row r="134487" ht="14.25" customHeight="1"/>
    <row r="134488" ht="14.25" customHeight="1"/>
    <row r="134489" ht="14.25" customHeight="1"/>
    <row r="134490" ht="14.25" customHeight="1"/>
    <row r="134491" ht="14.25" customHeight="1"/>
    <row r="134492" ht="14.25" customHeight="1"/>
    <row r="134493" ht="14.25" customHeight="1"/>
    <row r="134494" ht="14.25" customHeight="1"/>
    <row r="134495" ht="14.25" customHeight="1"/>
    <row r="134496" ht="14.25" customHeight="1"/>
    <row r="134497" ht="14.25" customHeight="1"/>
    <row r="134498" ht="14.25" customHeight="1"/>
    <row r="134499" ht="14.25" customHeight="1"/>
    <row r="134500" ht="14.25" customHeight="1"/>
    <row r="134501" ht="14.25" customHeight="1"/>
    <row r="134502" ht="14.25" customHeight="1"/>
    <row r="134503" ht="14.25" customHeight="1"/>
    <row r="134504" ht="14.25" customHeight="1"/>
    <row r="134505" ht="14.25" customHeight="1"/>
    <row r="134506" ht="14.25" customHeight="1"/>
    <row r="134507" ht="14.25" customHeight="1"/>
    <row r="134508" ht="14.25" customHeight="1"/>
    <row r="134509" ht="14.25" customHeight="1"/>
    <row r="134510" ht="14.25" customHeight="1"/>
    <row r="134511" ht="14.25" customHeight="1"/>
    <row r="134512" ht="14.25" customHeight="1"/>
    <row r="134513" ht="14.25" customHeight="1"/>
    <row r="134514" ht="14.25" customHeight="1"/>
    <row r="134515" ht="14.25" customHeight="1"/>
    <row r="134516" ht="14.25" customHeight="1"/>
    <row r="134517" ht="14.25" customHeight="1"/>
    <row r="134518" ht="14.25" customHeight="1"/>
    <row r="134519" ht="14.25" customHeight="1"/>
    <row r="134520" ht="14.25" customHeight="1"/>
    <row r="134521" ht="14.25" customHeight="1"/>
    <row r="134522" ht="14.25" customHeight="1"/>
    <row r="134523" ht="14.25" customHeight="1"/>
    <row r="134524" ht="14.25" customHeight="1"/>
    <row r="134525" ht="14.25" customHeight="1"/>
    <row r="134526" ht="14.25" customHeight="1"/>
    <row r="134527" ht="14.25" customHeight="1"/>
    <row r="134528" ht="14.25" customHeight="1"/>
    <row r="134529" ht="14.25" customHeight="1"/>
    <row r="134530" ht="14.25" customHeight="1"/>
    <row r="134531" ht="14.25" customHeight="1"/>
    <row r="134532" ht="14.25" customHeight="1"/>
    <row r="134533" ht="14.25" customHeight="1"/>
    <row r="134534" ht="14.25" customHeight="1"/>
    <row r="134535" ht="14.25" customHeight="1"/>
    <row r="134536" ht="14.25" customHeight="1"/>
    <row r="134537" ht="14.25" customHeight="1"/>
    <row r="134538" ht="14.25" customHeight="1"/>
    <row r="134539" ht="14.25" customHeight="1"/>
    <row r="134540" ht="14.25" customHeight="1"/>
    <row r="134541" ht="14.25" customHeight="1"/>
    <row r="134542" ht="14.25" customHeight="1"/>
    <row r="134543" ht="14.25" customHeight="1"/>
    <row r="134544" ht="14.25" customHeight="1"/>
    <row r="134545" ht="14.25" customHeight="1"/>
    <row r="134546" ht="14.25" customHeight="1"/>
    <row r="134547" ht="14.25" customHeight="1"/>
    <row r="134548" ht="14.25" customHeight="1"/>
    <row r="134549" ht="14.25" customHeight="1"/>
    <row r="134550" ht="14.25" customHeight="1"/>
    <row r="134551" ht="14.25" customHeight="1"/>
    <row r="134552" ht="14.25" customHeight="1"/>
    <row r="134553" ht="14.25" customHeight="1"/>
    <row r="134554" ht="14.25" customHeight="1"/>
    <row r="134555" ht="14.25" customHeight="1"/>
    <row r="134556" ht="14.25" customHeight="1"/>
    <row r="134557" ht="14.25" customHeight="1"/>
    <row r="134558" ht="14.25" customHeight="1"/>
    <row r="134559" ht="14.25" customHeight="1"/>
    <row r="134560" ht="14.25" customHeight="1"/>
    <row r="134561" ht="14.25" customHeight="1"/>
    <row r="134562" ht="14.25" customHeight="1"/>
    <row r="134563" ht="14.25" customHeight="1"/>
    <row r="134564" ht="14.25" customHeight="1"/>
    <row r="134565" ht="14.25" customHeight="1"/>
    <row r="134566" ht="14.25" customHeight="1"/>
    <row r="134567" ht="14.25" customHeight="1"/>
    <row r="134568" ht="14.25" customHeight="1"/>
    <row r="134569" ht="14.25" customHeight="1"/>
    <row r="134570" ht="14.25" customHeight="1"/>
    <row r="134571" ht="14.25" customHeight="1"/>
    <row r="134572" ht="14.25" customHeight="1"/>
    <row r="134573" ht="14.25" customHeight="1"/>
    <row r="134574" ht="14.25" customHeight="1"/>
    <row r="134575" ht="14.25" customHeight="1"/>
    <row r="134576" ht="14.25" customHeight="1"/>
    <row r="134577" ht="14.25" customHeight="1"/>
    <row r="134578" ht="14.25" customHeight="1"/>
    <row r="134579" ht="14.25" customHeight="1"/>
    <row r="134580" ht="14.25" customHeight="1"/>
    <row r="134581" ht="14.25" customHeight="1"/>
    <row r="134582" ht="14.25" customHeight="1"/>
    <row r="134583" ht="14.25" customHeight="1"/>
    <row r="134584" ht="14.25" customHeight="1"/>
    <row r="134585" ht="14.25" customHeight="1"/>
    <row r="134586" ht="14.25" customHeight="1"/>
    <row r="134587" ht="14.25" customHeight="1"/>
    <row r="134588" ht="14.25" customHeight="1"/>
    <row r="134589" ht="14.25" customHeight="1"/>
    <row r="134590" ht="14.25" customHeight="1"/>
    <row r="134591" ht="14.25" customHeight="1"/>
    <row r="134592" ht="14.25" customHeight="1"/>
    <row r="134593" ht="14.25" customHeight="1"/>
    <row r="134594" ht="14.25" customHeight="1"/>
    <row r="134595" ht="14.25" customHeight="1"/>
    <row r="134596" ht="14.25" customHeight="1"/>
    <row r="134597" ht="14.25" customHeight="1"/>
    <row r="134598" ht="14.25" customHeight="1"/>
    <row r="134599" ht="14.25" customHeight="1"/>
    <row r="134600" ht="14.25" customHeight="1"/>
    <row r="134601" ht="14.25" customHeight="1"/>
    <row r="134602" ht="14.25" customHeight="1"/>
    <row r="134603" ht="14.25" customHeight="1"/>
    <row r="134604" ht="14.25" customHeight="1"/>
    <row r="134605" ht="14.25" customHeight="1"/>
    <row r="134606" ht="14.25" customHeight="1"/>
    <row r="134607" ht="14.25" customHeight="1"/>
    <row r="134608" ht="14.25" customHeight="1"/>
    <row r="134609" ht="14.25" customHeight="1"/>
    <row r="134610" ht="14.25" customHeight="1"/>
    <row r="134611" ht="14.25" customHeight="1"/>
    <row r="134612" ht="14.25" customHeight="1"/>
    <row r="134613" ht="14.25" customHeight="1"/>
    <row r="134614" ht="14.25" customHeight="1"/>
    <row r="134615" ht="14.25" customHeight="1"/>
    <row r="134616" ht="14.25" customHeight="1"/>
    <row r="134617" ht="14.25" customHeight="1"/>
    <row r="134618" ht="14.25" customHeight="1"/>
    <row r="134619" ht="14.25" customHeight="1"/>
    <row r="134620" ht="14.25" customHeight="1"/>
    <row r="134621" ht="14.25" customHeight="1"/>
    <row r="134622" ht="14.25" customHeight="1"/>
    <row r="134623" ht="14.25" customHeight="1"/>
    <row r="134624" ht="14.25" customHeight="1"/>
    <row r="134625" ht="14.25" customHeight="1"/>
    <row r="134626" ht="14.25" customHeight="1"/>
    <row r="134627" ht="14.25" customHeight="1"/>
    <row r="134628" ht="14.25" customHeight="1"/>
    <row r="134629" ht="14.25" customHeight="1"/>
    <row r="134630" ht="14.25" customHeight="1"/>
    <row r="134631" ht="14.25" customHeight="1"/>
    <row r="134632" ht="14.25" customHeight="1"/>
    <row r="134633" ht="14.25" customHeight="1"/>
    <row r="134634" ht="14.25" customHeight="1"/>
    <row r="134635" ht="14.25" customHeight="1"/>
    <row r="134636" ht="14.25" customHeight="1"/>
    <row r="134637" ht="14.25" customHeight="1"/>
    <row r="134638" ht="14.25" customHeight="1"/>
    <row r="134639" ht="14.25" customHeight="1"/>
    <row r="134640" ht="14.25" customHeight="1"/>
    <row r="134641" ht="14.25" customHeight="1"/>
    <row r="134642" ht="14.25" customHeight="1"/>
    <row r="134643" ht="14.25" customHeight="1"/>
    <row r="134644" ht="14.25" customHeight="1"/>
    <row r="134645" ht="14.25" customHeight="1"/>
    <row r="134646" ht="14.25" customHeight="1"/>
    <row r="134647" ht="14.25" customHeight="1"/>
    <row r="134648" ht="14.25" customHeight="1"/>
    <row r="134649" ht="14.25" customHeight="1"/>
    <row r="134650" ht="14.25" customHeight="1"/>
    <row r="134651" ht="14.25" customHeight="1"/>
    <row r="134652" ht="14.25" customHeight="1"/>
    <row r="134653" ht="14.25" customHeight="1"/>
    <row r="134654" ht="14.25" customHeight="1"/>
    <row r="134655" ht="14.25" customHeight="1"/>
    <row r="134656" ht="14.25" customHeight="1"/>
    <row r="134657" ht="14.25" customHeight="1"/>
    <row r="134658" ht="14.25" customHeight="1"/>
    <row r="134659" ht="14.25" customHeight="1"/>
    <row r="134660" ht="14.25" customHeight="1"/>
    <row r="134661" ht="14.25" customHeight="1"/>
    <row r="134662" ht="14.25" customHeight="1"/>
    <row r="134663" ht="14.25" customHeight="1"/>
    <row r="134664" ht="14.25" customHeight="1"/>
    <row r="134665" ht="14.25" customHeight="1"/>
    <row r="134666" ht="14.25" customHeight="1"/>
    <row r="134667" ht="14.25" customHeight="1"/>
    <row r="134668" ht="14.25" customHeight="1"/>
    <row r="134669" ht="14.25" customHeight="1"/>
    <row r="134670" ht="14.25" customHeight="1"/>
    <row r="134671" ht="14.25" customHeight="1"/>
    <row r="134672" ht="14.25" customHeight="1"/>
    <row r="134673" ht="14.25" customHeight="1"/>
    <row r="134674" ht="14.25" customHeight="1"/>
    <row r="134675" ht="14.25" customHeight="1"/>
    <row r="134676" ht="14.25" customHeight="1"/>
    <row r="134677" ht="14.25" customHeight="1"/>
    <row r="134678" ht="14.25" customHeight="1"/>
    <row r="134679" ht="14.25" customHeight="1"/>
    <row r="134680" ht="14.25" customHeight="1"/>
    <row r="134681" ht="14.25" customHeight="1"/>
    <row r="134682" ht="14.25" customHeight="1"/>
    <row r="134683" ht="14.25" customHeight="1"/>
    <row r="134684" ht="14.25" customHeight="1"/>
    <row r="134685" ht="14.25" customHeight="1"/>
    <row r="134686" ht="14.25" customHeight="1"/>
    <row r="134687" ht="14.25" customHeight="1"/>
    <row r="134688" ht="14.25" customHeight="1"/>
    <row r="134689" ht="14.25" customHeight="1"/>
    <row r="134690" ht="14.25" customHeight="1"/>
    <row r="134691" ht="14.25" customHeight="1"/>
    <row r="134692" ht="14.25" customHeight="1"/>
    <row r="134693" ht="14.25" customHeight="1"/>
    <row r="134694" ht="14.25" customHeight="1"/>
    <row r="134695" ht="14.25" customHeight="1"/>
    <row r="134696" ht="14.25" customHeight="1"/>
    <row r="134697" ht="14.25" customHeight="1"/>
    <row r="134698" ht="14.25" customHeight="1"/>
    <row r="134699" ht="14.25" customHeight="1"/>
    <row r="134700" ht="14.25" customHeight="1"/>
    <row r="134701" ht="14.25" customHeight="1"/>
    <row r="134702" ht="14.25" customHeight="1"/>
    <row r="134703" ht="14.25" customHeight="1"/>
    <row r="134704" ht="14.25" customHeight="1"/>
    <row r="134705" ht="14.25" customHeight="1"/>
    <row r="134706" ht="14.25" customHeight="1"/>
    <row r="134707" ht="14.25" customHeight="1"/>
    <row r="134708" ht="14.25" customHeight="1"/>
    <row r="134709" ht="14.25" customHeight="1"/>
    <row r="134710" ht="14.25" customHeight="1"/>
    <row r="134711" ht="14.25" customHeight="1"/>
    <row r="134712" ht="14.25" customHeight="1"/>
    <row r="134713" ht="14.25" customHeight="1"/>
    <row r="134714" ht="14.25" customHeight="1"/>
    <row r="134715" ht="14.25" customHeight="1"/>
    <row r="134716" ht="14.25" customHeight="1"/>
    <row r="134717" ht="14.25" customHeight="1"/>
    <row r="134718" ht="14.25" customHeight="1"/>
    <row r="134719" ht="14.25" customHeight="1"/>
    <row r="134720" ht="14.25" customHeight="1"/>
    <row r="134721" ht="14.25" customHeight="1"/>
    <row r="134722" ht="14.25" customHeight="1"/>
    <row r="134723" ht="14.25" customHeight="1"/>
    <row r="134724" ht="14.25" customHeight="1"/>
    <row r="134725" ht="14.25" customHeight="1"/>
    <row r="134726" ht="14.25" customHeight="1"/>
    <row r="134727" ht="14.25" customHeight="1"/>
    <row r="134728" ht="14.25" customHeight="1"/>
    <row r="134729" ht="14.25" customHeight="1"/>
    <row r="134730" ht="14.25" customHeight="1"/>
    <row r="134731" ht="14.25" customHeight="1"/>
    <row r="134732" ht="14.25" customHeight="1"/>
    <row r="134733" ht="14.25" customHeight="1"/>
    <row r="134734" ht="14.25" customHeight="1"/>
    <row r="134735" ht="14.25" customHeight="1"/>
    <row r="134736" ht="14.25" customHeight="1"/>
    <row r="134737" ht="14.25" customHeight="1"/>
    <row r="134738" ht="14.25" customHeight="1"/>
    <row r="134739" ht="14.25" customHeight="1"/>
    <row r="134740" ht="14.25" customHeight="1"/>
    <row r="134741" ht="14.25" customHeight="1"/>
    <row r="134742" ht="14.25" customHeight="1"/>
    <row r="134743" ht="14.25" customHeight="1"/>
    <row r="134744" ht="14.25" customHeight="1"/>
    <row r="134745" ht="14.25" customHeight="1"/>
    <row r="134746" ht="14.25" customHeight="1"/>
    <row r="134747" ht="14.25" customHeight="1"/>
    <row r="134748" ht="14.25" customHeight="1"/>
    <row r="134749" ht="14.25" customHeight="1"/>
    <row r="134750" ht="14.25" customHeight="1"/>
    <row r="134751" ht="14.25" customHeight="1"/>
    <row r="134752" ht="14.25" customHeight="1"/>
    <row r="134753" ht="14.25" customHeight="1"/>
    <row r="134754" ht="14.25" customHeight="1"/>
    <row r="134755" ht="14.25" customHeight="1"/>
    <row r="134756" ht="14.25" customHeight="1"/>
    <row r="134757" ht="14.25" customHeight="1"/>
    <row r="134758" ht="14.25" customHeight="1"/>
    <row r="134759" ht="14.25" customHeight="1"/>
    <row r="134760" ht="14.25" customHeight="1"/>
    <row r="134761" ht="14.25" customHeight="1"/>
    <row r="134762" ht="14.25" customHeight="1"/>
    <row r="134763" ht="14.25" customHeight="1"/>
    <row r="134764" ht="14.25" customHeight="1"/>
    <row r="134765" ht="14.25" customHeight="1"/>
    <row r="134766" ht="14.25" customHeight="1"/>
    <row r="134767" ht="14.25" customHeight="1"/>
    <row r="134768" ht="14.25" customHeight="1"/>
    <row r="134769" ht="14.25" customHeight="1"/>
    <row r="134770" ht="14.25" customHeight="1"/>
    <row r="134771" ht="14.25" customHeight="1"/>
    <row r="134772" ht="14.25" customHeight="1"/>
    <row r="134773" ht="14.25" customHeight="1"/>
    <row r="134774" ht="14.25" customHeight="1"/>
    <row r="134775" ht="14.25" customHeight="1"/>
    <row r="134776" ht="14.25" customHeight="1"/>
    <row r="134777" ht="14.25" customHeight="1"/>
    <row r="134778" ht="14.25" customHeight="1"/>
    <row r="134779" ht="14.25" customHeight="1"/>
    <row r="134780" ht="14.25" customHeight="1"/>
    <row r="134781" ht="14.25" customHeight="1"/>
    <row r="134782" ht="14.25" customHeight="1"/>
    <row r="134783" ht="14.25" customHeight="1"/>
    <row r="134784" ht="14.25" customHeight="1"/>
    <row r="134785" ht="14.25" customHeight="1"/>
    <row r="134786" ht="14.25" customHeight="1"/>
    <row r="134787" ht="14.25" customHeight="1"/>
    <row r="134788" ht="14.25" customHeight="1"/>
    <row r="134789" ht="14.25" customHeight="1"/>
    <row r="134790" ht="14.25" customHeight="1"/>
    <row r="134791" ht="14.25" customHeight="1"/>
    <row r="134792" ht="14.25" customHeight="1"/>
    <row r="134793" ht="14.25" customHeight="1"/>
    <row r="134794" ht="14.25" customHeight="1"/>
    <row r="134795" ht="14.25" customHeight="1"/>
    <row r="134796" ht="14.25" customHeight="1"/>
    <row r="134797" ht="14.25" customHeight="1"/>
    <row r="134798" ht="14.25" customHeight="1"/>
    <row r="134799" ht="14.25" customHeight="1"/>
    <row r="134800" ht="14.25" customHeight="1"/>
    <row r="134801" ht="14.25" customHeight="1"/>
    <row r="134802" ht="14.25" customHeight="1"/>
    <row r="134803" ht="14.25" customHeight="1"/>
    <row r="134804" ht="14.25" customHeight="1"/>
    <row r="134805" ht="14.25" customHeight="1"/>
    <row r="134806" ht="14.25" customHeight="1"/>
    <row r="134807" ht="14.25" customHeight="1"/>
    <row r="134808" ht="14.25" customHeight="1"/>
    <row r="134809" ht="14.25" customHeight="1"/>
    <row r="134810" ht="14.25" customHeight="1"/>
    <row r="134811" ht="14.25" customHeight="1"/>
    <row r="134812" ht="14.25" customHeight="1"/>
    <row r="134813" ht="14.25" customHeight="1"/>
    <row r="134814" ht="14.25" customHeight="1"/>
    <row r="134815" ht="14.25" customHeight="1"/>
    <row r="134816" ht="14.25" customHeight="1"/>
    <row r="134817" ht="14.25" customHeight="1"/>
    <row r="134818" ht="14.25" customHeight="1"/>
    <row r="134819" ht="14.25" customHeight="1"/>
    <row r="134820" ht="14.25" customHeight="1"/>
    <row r="134821" ht="14.25" customHeight="1"/>
    <row r="134822" ht="14.25" customHeight="1"/>
    <row r="134823" ht="14.25" customHeight="1"/>
    <row r="134824" ht="14.25" customHeight="1"/>
    <row r="134825" ht="14.25" customHeight="1"/>
    <row r="134826" ht="14.25" customHeight="1"/>
    <row r="134827" ht="14.25" customHeight="1"/>
    <row r="134828" ht="14.25" customHeight="1"/>
    <row r="134829" ht="14.25" customHeight="1"/>
    <row r="134830" ht="14.25" customHeight="1"/>
    <row r="134831" ht="14.25" customHeight="1"/>
    <row r="134832" ht="14.25" customHeight="1"/>
    <row r="134833" ht="14.25" customHeight="1"/>
    <row r="134834" ht="14.25" customHeight="1"/>
    <row r="134835" ht="14.25" customHeight="1"/>
    <row r="134836" ht="14.25" customHeight="1"/>
    <row r="134837" ht="14.25" customHeight="1"/>
    <row r="134838" ht="14.25" customHeight="1"/>
    <row r="134839" ht="14.25" customHeight="1"/>
    <row r="134840" ht="14.25" customHeight="1"/>
    <row r="134841" ht="14.25" customHeight="1"/>
    <row r="134842" ht="14.25" customHeight="1"/>
    <row r="134843" ht="14.25" customHeight="1"/>
    <row r="134844" ht="14.25" customHeight="1"/>
    <row r="134845" ht="14.25" customHeight="1"/>
    <row r="134846" ht="14.25" customHeight="1"/>
    <row r="134847" ht="14.25" customHeight="1"/>
    <row r="134848" ht="14.25" customHeight="1"/>
    <row r="134849" ht="14.25" customHeight="1"/>
    <row r="134850" ht="14.25" customHeight="1"/>
    <row r="134851" ht="14.25" customHeight="1"/>
    <row r="134852" ht="14.25" customHeight="1"/>
    <row r="134853" ht="14.25" customHeight="1"/>
    <row r="134854" ht="14.25" customHeight="1"/>
    <row r="134855" ht="14.25" customHeight="1"/>
    <row r="134856" ht="14.25" customHeight="1"/>
    <row r="134857" ht="14.25" customHeight="1"/>
    <row r="134858" ht="14.25" customHeight="1"/>
    <row r="134859" ht="14.25" customHeight="1"/>
    <row r="134860" ht="14.25" customHeight="1"/>
    <row r="134861" ht="14.25" customHeight="1"/>
    <row r="134862" ht="14.25" customHeight="1"/>
    <row r="134863" ht="14.25" customHeight="1"/>
    <row r="134864" ht="14.25" customHeight="1"/>
    <row r="134865" ht="14.25" customHeight="1"/>
    <row r="134866" ht="14.25" customHeight="1"/>
    <row r="134867" ht="14.25" customHeight="1"/>
    <row r="134868" ht="14.25" customHeight="1"/>
    <row r="134869" ht="14.25" customHeight="1"/>
    <row r="134870" ht="14.25" customHeight="1"/>
    <row r="134871" ht="14.25" customHeight="1"/>
    <row r="134872" ht="14.25" customHeight="1"/>
    <row r="134873" ht="14.25" customHeight="1"/>
    <row r="134874" ht="14.25" customHeight="1"/>
    <row r="134875" ht="14.25" customHeight="1"/>
    <row r="134876" ht="14.25" customHeight="1"/>
    <row r="134877" ht="14.25" customHeight="1"/>
    <row r="134878" ht="14.25" customHeight="1"/>
    <row r="134879" ht="14.25" customHeight="1"/>
    <row r="134880" ht="14.25" customHeight="1"/>
    <row r="134881" ht="14.25" customHeight="1"/>
    <row r="134882" ht="14.25" customHeight="1"/>
    <row r="134883" ht="14.25" customHeight="1"/>
    <row r="134884" ht="14.25" customHeight="1"/>
    <row r="134885" ht="14.25" customHeight="1"/>
    <row r="134886" ht="14.25" customHeight="1"/>
    <row r="134887" ht="14.25" customHeight="1"/>
    <row r="134888" ht="14.25" customHeight="1"/>
    <row r="134889" ht="14.25" customHeight="1"/>
    <row r="134890" ht="14.25" customHeight="1"/>
    <row r="134891" ht="14.25" customHeight="1"/>
    <row r="134892" ht="14.25" customHeight="1"/>
    <row r="134893" ht="14.25" customHeight="1"/>
    <row r="134894" ht="14.25" customHeight="1"/>
    <row r="134895" ht="14.25" customHeight="1"/>
    <row r="134896" ht="14.25" customHeight="1"/>
    <row r="134897" ht="14.25" customHeight="1"/>
    <row r="134898" ht="14.25" customHeight="1"/>
    <row r="134899" ht="14.25" customHeight="1"/>
    <row r="134900" ht="14.25" customHeight="1"/>
    <row r="134901" ht="14.25" customHeight="1"/>
    <row r="134902" ht="14.25" customHeight="1"/>
    <row r="134903" ht="14.25" customHeight="1"/>
    <row r="134904" ht="14.25" customHeight="1"/>
    <row r="134905" ht="14.25" customHeight="1"/>
    <row r="134906" ht="14.25" customHeight="1"/>
    <row r="134907" ht="14.25" customHeight="1"/>
    <row r="134908" ht="14.25" customHeight="1"/>
    <row r="134909" ht="14.25" customHeight="1"/>
    <row r="134910" ht="14.25" customHeight="1"/>
    <row r="134911" ht="14.25" customHeight="1"/>
    <row r="134912" ht="14.25" customHeight="1"/>
    <row r="134913" ht="14.25" customHeight="1"/>
    <row r="134914" ht="14.25" customHeight="1"/>
    <row r="134915" ht="14.25" customHeight="1"/>
    <row r="134916" ht="14.25" customHeight="1"/>
    <row r="134917" ht="14.25" customHeight="1"/>
    <row r="134918" ht="14.25" customHeight="1"/>
    <row r="134919" ht="14.25" customHeight="1"/>
    <row r="134920" ht="14.25" customHeight="1"/>
    <row r="134921" ht="14.25" customHeight="1"/>
    <row r="134922" ht="14.25" customHeight="1"/>
    <row r="134923" ht="14.25" customHeight="1"/>
    <row r="134924" ht="14.25" customHeight="1"/>
    <row r="134925" ht="14.25" customHeight="1"/>
    <row r="134926" ht="14.25" customHeight="1"/>
    <row r="134927" ht="14.25" customHeight="1"/>
    <row r="134928" ht="14.25" customHeight="1"/>
    <row r="134929" ht="14.25" customHeight="1"/>
    <row r="134930" ht="14.25" customHeight="1"/>
    <row r="134931" ht="14.25" customHeight="1"/>
    <row r="134932" ht="14.25" customHeight="1"/>
    <row r="134933" ht="14.25" customHeight="1"/>
    <row r="134934" ht="14.25" customHeight="1"/>
    <row r="134935" ht="14.25" customHeight="1"/>
    <row r="134936" ht="14.25" customHeight="1"/>
    <row r="134937" ht="14.25" customHeight="1"/>
    <row r="134938" ht="14.25" customHeight="1"/>
    <row r="134939" ht="14.25" customHeight="1"/>
    <row r="134940" ht="14.25" customHeight="1"/>
    <row r="134941" ht="14.25" customHeight="1"/>
    <row r="134942" ht="14.25" customHeight="1"/>
    <row r="134943" ht="14.25" customHeight="1"/>
    <row r="134944" ht="14.25" customHeight="1"/>
    <row r="134945" ht="14.25" customHeight="1"/>
    <row r="134946" ht="14.25" customHeight="1"/>
    <row r="134947" ht="14.25" customHeight="1"/>
    <row r="134948" ht="14.25" customHeight="1"/>
    <row r="134949" ht="14.25" customHeight="1"/>
    <row r="134950" ht="14.25" customHeight="1"/>
    <row r="134951" ht="14.25" customHeight="1"/>
    <row r="134952" ht="14.25" customHeight="1"/>
    <row r="134953" ht="14.25" customHeight="1"/>
    <row r="134954" ht="14.25" customHeight="1"/>
    <row r="134955" ht="14.25" customHeight="1"/>
    <row r="134956" ht="14.25" customHeight="1"/>
    <row r="134957" ht="14.25" customHeight="1"/>
    <row r="134958" ht="14.25" customHeight="1"/>
    <row r="134959" ht="14.25" customHeight="1"/>
    <row r="134960" ht="14.25" customHeight="1"/>
    <row r="134961" ht="14.25" customHeight="1"/>
    <row r="134962" ht="14.25" customHeight="1"/>
    <row r="134963" ht="14.25" customHeight="1"/>
    <row r="134964" ht="14.25" customHeight="1"/>
    <row r="134965" ht="14.25" customHeight="1"/>
    <row r="134966" ht="14.25" customHeight="1"/>
    <row r="134967" ht="14.25" customHeight="1"/>
    <row r="134968" ht="14.25" customHeight="1"/>
    <row r="134969" ht="14.25" customHeight="1"/>
    <row r="134970" ht="14.25" customHeight="1"/>
    <row r="134971" ht="14.25" customHeight="1"/>
    <row r="134972" ht="14.25" customHeight="1"/>
    <row r="134973" ht="14.25" customHeight="1"/>
    <row r="134974" ht="14.25" customHeight="1"/>
    <row r="134975" ht="14.25" customHeight="1"/>
    <row r="134976" ht="14.25" customHeight="1"/>
    <row r="134977" ht="14.25" customHeight="1"/>
    <row r="134978" ht="14.25" customHeight="1"/>
    <row r="134979" ht="14.25" customHeight="1"/>
    <row r="134980" ht="14.25" customHeight="1"/>
    <row r="134981" ht="14.25" customHeight="1"/>
    <row r="134982" ht="14.25" customHeight="1"/>
    <row r="134983" ht="14.25" customHeight="1"/>
    <row r="134984" ht="14.25" customHeight="1"/>
    <row r="134985" ht="14.25" customHeight="1"/>
    <row r="134986" ht="14.25" customHeight="1"/>
    <row r="134987" ht="14.25" customHeight="1"/>
    <row r="134988" ht="14.25" customHeight="1"/>
    <row r="134989" ht="14.25" customHeight="1"/>
    <row r="134990" ht="14.25" customHeight="1"/>
    <row r="134991" ht="14.25" customHeight="1"/>
    <row r="134992" ht="14.25" customHeight="1"/>
    <row r="134993" ht="14.25" customHeight="1"/>
    <row r="134994" ht="14.25" customHeight="1"/>
    <row r="134995" ht="14.25" customHeight="1"/>
    <row r="134996" ht="14.25" customHeight="1"/>
    <row r="134997" ht="14.25" customHeight="1"/>
    <row r="134998" ht="14.25" customHeight="1"/>
    <row r="134999" ht="14.25" customHeight="1"/>
    <row r="135000" ht="14.25" customHeight="1"/>
    <row r="135001" ht="14.25" customHeight="1"/>
    <row r="135002" ht="14.25" customHeight="1"/>
    <row r="135003" ht="14.25" customHeight="1"/>
    <row r="135004" ht="14.25" customHeight="1"/>
    <row r="135005" ht="14.25" customHeight="1"/>
    <row r="135006" ht="14.25" customHeight="1"/>
    <row r="135007" ht="14.25" customHeight="1"/>
    <row r="135008" ht="14.25" customHeight="1"/>
    <row r="135009" ht="14.25" customHeight="1"/>
    <row r="135010" ht="14.25" customHeight="1"/>
    <row r="135011" ht="14.25" customHeight="1"/>
    <row r="135012" ht="14.25" customHeight="1"/>
    <row r="135013" ht="14.25" customHeight="1"/>
    <row r="135014" ht="14.25" customHeight="1"/>
    <row r="135015" ht="14.25" customHeight="1"/>
    <row r="135016" ht="14.25" customHeight="1"/>
    <row r="135017" ht="14.25" customHeight="1"/>
    <row r="135018" ht="14.25" customHeight="1"/>
    <row r="135019" ht="14.25" customHeight="1"/>
    <row r="135020" ht="14.25" customHeight="1"/>
    <row r="135021" ht="14.25" customHeight="1"/>
    <row r="135022" ht="14.25" customHeight="1"/>
    <row r="135023" ht="14.25" customHeight="1"/>
    <row r="135024" ht="14.25" customHeight="1"/>
    <row r="135025" ht="14.25" customHeight="1"/>
    <row r="135026" ht="14.25" customHeight="1"/>
    <row r="135027" ht="14.25" customHeight="1"/>
    <row r="135028" ht="14.25" customHeight="1"/>
    <row r="135029" ht="14.25" customHeight="1"/>
    <row r="135030" ht="14.25" customHeight="1"/>
    <row r="135031" ht="14.25" customHeight="1"/>
    <row r="135032" ht="14.25" customHeight="1"/>
    <row r="135033" ht="14.25" customHeight="1"/>
    <row r="135034" ht="14.25" customHeight="1"/>
    <row r="135035" ht="14.25" customHeight="1"/>
    <row r="135036" ht="14.25" customHeight="1"/>
    <row r="135037" ht="14.25" customHeight="1"/>
    <row r="135038" ht="14.25" customHeight="1"/>
    <row r="135039" ht="14.25" customHeight="1"/>
    <row r="135040" ht="14.25" customHeight="1"/>
    <row r="135041" ht="14.25" customHeight="1"/>
    <row r="135042" ht="14.25" customHeight="1"/>
    <row r="135043" ht="14.25" customHeight="1"/>
    <row r="135044" ht="14.25" customHeight="1"/>
    <row r="135045" ht="14.25" customHeight="1"/>
    <row r="135046" ht="14.25" customHeight="1"/>
    <row r="135047" ht="14.25" customHeight="1"/>
    <row r="135048" ht="14.25" customHeight="1"/>
    <row r="135049" ht="14.25" customHeight="1"/>
    <row r="135050" ht="14.25" customHeight="1"/>
    <row r="135051" ht="14.25" customHeight="1"/>
    <row r="135052" ht="14.25" customHeight="1"/>
    <row r="135053" ht="14.25" customHeight="1"/>
    <row r="135054" ht="14.25" customHeight="1"/>
    <row r="135055" ht="14.25" customHeight="1"/>
    <row r="135056" ht="14.25" customHeight="1"/>
    <row r="135057" ht="14.25" customHeight="1"/>
    <row r="135058" ht="14.25" customHeight="1"/>
    <row r="135059" ht="14.25" customHeight="1"/>
    <row r="135060" ht="14.25" customHeight="1"/>
    <row r="135061" ht="14.25" customHeight="1"/>
    <row r="135062" ht="14.25" customHeight="1"/>
    <row r="135063" ht="14.25" customHeight="1"/>
    <row r="135064" ht="14.25" customHeight="1"/>
    <row r="135065" ht="14.25" customHeight="1"/>
    <row r="135066" ht="14.25" customHeight="1"/>
    <row r="135067" ht="14.25" customHeight="1"/>
    <row r="135068" ht="14.25" customHeight="1"/>
    <row r="135069" ht="14.25" customHeight="1"/>
    <row r="135070" ht="14.25" customHeight="1"/>
    <row r="135071" ht="14.25" customHeight="1"/>
    <row r="135072" ht="14.25" customHeight="1"/>
    <row r="135073" ht="14.25" customHeight="1"/>
    <row r="135074" ht="14.25" customHeight="1"/>
    <row r="135075" ht="14.25" customHeight="1"/>
    <row r="135076" ht="14.25" customHeight="1"/>
    <row r="135077" ht="14.25" customHeight="1"/>
    <row r="135078" ht="14.25" customHeight="1"/>
    <row r="135079" ht="14.25" customHeight="1"/>
    <row r="135080" ht="14.25" customHeight="1"/>
    <row r="135081" ht="14.25" customHeight="1"/>
    <row r="135082" ht="14.25" customHeight="1"/>
    <row r="135083" ht="14.25" customHeight="1"/>
    <row r="135084" ht="14.25" customHeight="1"/>
    <row r="135085" ht="14.25" customHeight="1"/>
    <row r="135086" ht="14.25" customHeight="1"/>
    <row r="135087" ht="14.25" customHeight="1"/>
    <row r="135088" ht="14.25" customHeight="1"/>
    <row r="135089" ht="14.25" customHeight="1"/>
    <row r="135090" ht="14.25" customHeight="1"/>
    <row r="135091" ht="14.25" customHeight="1"/>
    <row r="135092" ht="14.25" customHeight="1"/>
    <row r="135093" ht="14.25" customHeight="1"/>
    <row r="135094" ht="14.25" customHeight="1"/>
    <row r="135095" ht="14.25" customHeight="1"/>
    <row r="135096" ht="14.25" customHeight="1"/>
    <row r="135097" ht="14.25" customHeight="1"/>
    <row r="135098" ht="14.25" customHeight="1"/>
    <row r="135099" ht="14.25" customHeight="1"/>
    <row r="135100" ht="14.25" customHeight="1"/>
    <row r="135101" ht="14.25" customHeight="1"/>
    <row r="135102" ht="14.25" customHeight="1"/>
    <row r="135103" ht="14.25" customHeight="1"/>
    <row r="135104" ht="14.25" customHeight="1"/>
    <row r="135105" ht="14.25" customHeight="1"/>
    <row r="135106" ht="14.25" customHeight="1"/>
    <row r="135107" ht="14.25" customHeight="1"/>
    <row r="135108" ht="14.25" customHeight="1"/>
    <row r="135109" ht="14.25" customHeight="1"/>
    <row r="135110" ht="14.25" customHeight="1"/>
    <row r="135111" ht="14.25" customHeight="1"/>
    <row r="135112" ht="14.25" customHeight="1"/>
    <row r="135113" ht="14.25" customHeight="1"/>
    <row r="135114" ht="14.25" customHeight="1"/>
    <row r="135115" ht="14.25" customHeight="1"/>
    <row r="135116" ht="14.25" customHeight="1"/>
    <row r="135117" ht="14.25" customHeight="1"/>
    <row r="135118" ht="14.25" customHeight="1"/>
    <row r="135119" ht="14.25" customHeight="1"/>
    <row r="135120" ht="14.25" customHeight="1"/>
    <row r="135121" ht="14.25" customHeight="1"/>
    <row r="135122" ht="14.25" customHeight="1"/>
    <row r="135123" ht="14.25" customHeight="1"/>
    <row r="135124" ht="14.25" customHeight="1"/>
    <row r="135125" ht="14.25" customHeight="1"/>
    <row r="135126" ht="14.25" customHeight="1"/>
    <row r="135127" ht="14.25" customHeight="1"/>
    <row r="135128" ht="14.25" customHeight="1"/>
    <row r="135129" ht="14.25" customHeight="1"/>
    <row r="135130" ht="14.25" customHeight="1"/>
    <row r="135131" ht="14.25" customHeight="1"/>
    <row r="135132" ht="14.25" customHeight="1"/>
    <row r="135133" ht="14.25" customHeight="1"/>
    <row r="135134" ht="14.25" customHeight="1"/>
    <row r="135135" ht="14.25" customHeight="1"/>
    <row r="135136" ht="14.25" customHeight="1"/>
    <row r="135137" ht="14.25" customHeight="1"/>
    <row r="135138" ht="14.25" customHeight="1"/>
    <row r="135139" ht="14.25" customHeight="1"/>
    <row r="135140" ht="14.25" customHeight="1"/>
    <row r="135141" ht="14.25" customHeight="1"/>
    <row r="135142" ht="14.25" customHeight="1"/>
    <row r="135143" ht="14.25" customHeight="1"/>
    <row r="135144" ht="14.25" customHeight="1"/>
    <row r="135145" ht="14.25" customHeight="1"/>
    <row r="135146" ht="14.25" customHeight="1"/>
    <row r="135147" ht="14.25" customHeight="1"/>
    <row r="135148" ht="14.25" customHeight="1"/>
    <row r="135149" ht="14.25" customHeight="1"/>
    <row r="135150" ht="14.25" customHeight="1"/>
    <row r="135151" ht="14.25" customHeight="1"/>
    <row r="135152" ht="14.25" customHeight="1"/>
    <row r="135153" ht="14.25" customHeight="1"/>
    <row r="135154" ht="14.25" customHeight="1"/>
    <row r="135155" ht="14.25" customHeight="1"/>
    <row r="135156" ht="14.25" customHeight="1"/>
    <row r="135157" ht="14.25" customHeight="1"/>
    <row r="135158" ht="14.25" customHeight="1"/>
    <row r="135159" ht="14.25" customHeight="1"/>
    <row r="135160" ht="14.25" customHeight="1"/>
    <row r="135161" ht="14.25" customHeight="1"/>
    <row r="135162" ht="14.25" customHeight="1"/>
    <row r="135163" ht="14.25" customHeight="1"/>
    <row r="135164" ht="14.25" customHeight="1"/>
    <row r="135165" ht="14.25" customHeight="1"/>
    <row r="135166" ht="14.25" customHeight="1"/>
    <row r="135167" ht="14.25" customHeight="1"/>
    <row r="135168" ht="14.25" customHeight="1"/>
    <row r="135169" ht="14.25" customHeight="1"/>
    <row r="135170" ht="14.25" customHeight="1"/>
    <row r="135171" ht="14.25" customHeight="1"/>
    <row r="135172" ht="14.25" customHeight="1"/>
    <row r="135173" ht="14.25" customHeight="1"/>
    <row r="135174" ht="14.25" customHeight="1"/>
    <row r="135175" ht="14.25" customHeight="1"/>
    <row r="135176" ht="14.25" customHeight="1"/>
    <row r="135177" ht="14.25" customHeight="1"/>
    <row r="135178" ht="14.25" customHeight="1"/>
    <row r="135179" ht="14.25" customHeight="1"/>
    <row r="135180" ht="14.25" customHeight="1"/>
    <row r="135181" ht="14.25" customHeight="1"/>
    <row r="135182" ht="14.25" customHeight="1"/>
    <row r="135183" ht="14.25" customHeight="1"/>
    <row r="135184" ht="14.25" customHeight="1"/>
    <row r="135185" ht="14.25" customHeight="1"/>
    <row r="135186" ht="14.25" customHeight="1"/>
    <row r="135187" ht="14.25" customHeight="1"/>
    <row r="135188" ht="14.25" customHeight="1"/>
    <row r="135189" ht="14.25" customHeight="1"/>
    <row r="135190" ht="14.25" customHeight="1"/>
    <row r="135191" ht="14.25" customHeight="1"/>
    <row r="135192" ht="14.25" customHeight="1"/>
    <row r="135193" ht="14.25" customHeight="1"/>
    <row r="135194" ht="14.25" customHeight="1"/>
    <row r="135195" ht="14.25" customHeight="1"/>
    <row r="135196" ht="14.25" customHeight="1"/>
    <row r="135197" ht="14.25" customHeight="1"/>
    <row r="135198" ht="14.25" customHeight="1"/>
    <row r="135199" ht="14.25" customHeight="1"/>
    <row r="135200" ht="14.25" customHeight="1"/>
    <row r="135201" ht="14.25" customHeight="1"/>
    <row r="135202" ht="14.25" customHeight="1"/>
    <row r="135203" ht="14.25" customHeight="1"/>
    <row r="135204" ht="14.25" customHeight="1"/>
    <row r="135205" ht="14.25" customHeight="1"/>
    <row r="135206" ht="14.25" customHeight="1"/>
    <row r="135207" ht="14.25" customHeight="1"/>
    <row r="135208" ht="14.25" customHeight="1"/>
    <row r="135209" ht="14.25" customHeight="1"/>
    <row r="135210" ht="14.25" customHeight="1"/>
    <row r="135211" ht="14.25" customHeight="1"/>
    <row r="135212" ht="14.25" customHeight="1"/>
    <row r="135213" ht="14.25" customHeight="1"/>
    <row r="135214" ht="14.25" customHeight="1"/>
    <row r="135215" ht="14.25" customHeight="1"/>
    <row r="135216" ht="14.25" customHeight="1"/>
    <row r="135217" ht="14.25" customHeight="1"/>
    <row r="135218" ht="14.25" customHeight="1"/>
    <row r="135219" ht="14.25" customHeight="1"/>
    <row r="135220" ht="14.25" customHeight="1"/>
    <row r="135221" ht="14.25" customHeight="1"/>
    <row r="135222" ht="14.25" customHeight="1"/>
    <row r="135223" ht="14.25" customHeight="1"/>
    <row r="135224" ht="14.25" customHeight="1"/>
    <row r="135225" ht="14.25" customHeight="1"/>
    <row r="135226" ht="14.25" customHeight="1"/>
    <row r="135227" ht="14.25" customHeight="1"/>
    <row r="135228" ht="14.25" customHeight="1"/>
    <row r="135229" ht="14.25" customHeight="1"/>
    <row r="135230" ht="14.25" customHeight="1"/>
    <row r="135231" ht="14.25" customHeight="1"/>
    <row r="135232" ht="14.25" customHeight="1"/>
    <row r="135233" ht="14.25" customHeight="1"/>
    <row r="135234" ht="14.25" customHeight="1"/>
    <row r="135235" ht="14.25" customHeight="1"/>
    <row r="135236" ht="14.25" customHeight="1"/>
    <row r="135237" ht="14.25" customHeight="1"/>
    <row r="135238" ht="14.25" customHeight="1"/>
    <row r="135239" ht="14.25" customHeight="1"/>
    <row r="135240" ht="14.25" customHeight="1"/>
    <row r="135241" ht="14.25" customHeight="1"/>
    <row r="135242" ht="14.25" customHeight="1"/>
    <row r="135243" ht="14.25" customHeight="1"/>
    <row r="135244" ht="14.25" customHeight="1"/>
    <row r="135245" ht="14.25" customHeight="1"/>
    <row r="135246" ht="14.25" customHeight="1"/>
    <row r="135247" ht="14.25" customHeight="1"/>
    <row r="135248" ht="14.25" customHeight="1"/>
    <row r="135249" ht="14.25" customHeight="1"/>
    <row r="135250" ht="14.25" customHeight="1"/>
    <row r="135251" ht="14.25" customHeight="1"/>
    <row r="135252" ht="14.25" customHeight="1"/>
    <row r="135253" ht="14.25" customHeight="1"/>
    <row r="135254" ht="14.25" customHeight="1"/>
    <row r="135255" ht="14.25" customHeight="1"/>
    <row r="135256" ht="14.25" customHeight="1"/>
    <row r="135257" ht="14.25" customHeight="1"/>
    <row r="135258" ht="14.25" customHeight="1"/>
    <row r="135259" ht="14.25" customHeight="1"/>
    <row r="135260" ht="14.25" customHeight="1"/>
    <row r="135261" ht="14.25" customHeight="1"/>
    <row r="135262" ht="14.25" customHeight="1"/>
    <row r="135263" ht="14.25" customHeight="1"/>
    <row r="135264" ht="14.25" customHeight="1"/>
    <row r="135265" ht="14.25" customHeight="1"/>
    <row r="135266" ht="14.25" customHeight="1"/>
    <row r="135267" ht="14.25" customHeight="1"/>
    <row r="135268" ht="14.25" customHeight="1"/>
    <row r="135269" ht="14.25" customHeight="1"/>
    <row r="135270" ht="14.25" customHeight="1"/>
    <row r="135271" ht="14.25" customHeight="1"/>
    <row r="135272" ht="14.25" customHeight="1"/>
    <row r="135273" ht="14.25" customHeight="1"/>
    <row r="135274" ht="14.25" customHeight="1"/>
    <row r="135275" ht="14.25" customHeight="1"/>
    <row r="135276" ht="14.25" customHeight="1"/>
    <row r="135277" ht="14.25" customHeight="1"/>
    <row r="135278" ht="14.25" customHeight="1"/>
    <row r="135279" ht="14.25" customHeight="1"/>
    <row r="135280" ht="14.25" customHeight="1"/>
    <row r="135281" ht="14.25" customHeight="1"/>
    <row r="135282" ht="14.25" customHeight="1"/>
    <row r="135283" ht="14.25" customHeight="1"/>
    <row r="135284" ht="14.25" customHeight="1"/>
    <row r="135285" ht="14.25" customHeight="1"/>
    <row r="135286" ht="14.25" customHeight="1"/>
    <row r="135287" ht="14.25" customHeight="1"/>
    <row r="135288" ht="14.25" customHeight="1"/>
    <row r="135289" ht="14.25" customHeight="1"/>
    <row r="135290" ht="14.25" customHeight="1"/>
    <row r="135291" ht="14.25" customHeight="1"/>
    <row r="135292" ht="14.25" customHeight="1"/>
    <row r="135293" ht="14.25" customHeight="1"/>
    <row r="135294" ht="14.25" customHeight="1"/>
    <row r="135295" ht="14.25" customHeight="1"/>
    <row r="135296" ht="14.25" customHeight="1"/>
    <row r="135297" ht="14.25" customHeight="1"/>
    <row r="135298" ht="14.25" customHeight="1"/>
    <row r="135299" ht="14.25" customHeight="1"/>
    <row r="135300" ht="14.25" customHeight="1"/>
    <row r="135301" ht="14.25" customHeight="1"/>
    <row r="135302" ht="14.25" customHeight="1"/>
    <row r="135303" ht="14.25" customHeight="1"/>
    <row r="135304" ht="14.25" customHeight="1"/>
    <row r="135305" ht="14.25" customHeight="1"/>
    <row r="135306" ht="14.25" customHeight="1"/>
    <row r="135307" ht="14.25" customHeight="1"/>
    <row r="135308" ht="14.25" customHeight="1"/>
    <row r="135309" ht="14.25" customHeight="1"/>
    <row r="135310" ht="14.25" customHeight="1"/>
    <row r="135311" ht="14.25" customHeight="1"/>
    <row r="135312" ht="14.25" customHeight="1"/>
    <row r="135313" ht="14.25" customHeight="1"/>
    <row r="135314" ht="14.25" customHeight="1"/>
    <row r="135315" ht="14.25" customHeight="1"/>
    <row r="135316" ht="14.25" customHeight="1"/>
    <row r="135317" ht="14.25" customHeight="1"/>
    <row r="135318" ht="14.25" customHeight="1"/>
    <row r="135319" ht="14.25" customHeight="1"/>
    <row r="135320" ht="14.25" customHeight="1"/>
    <row r="135321" ht="14.25" customHeight="1"/>
    <row r="135322" ht="14.25" customHeight="1"/>
    <row r="135323" ht="14.25" customHeight="1"/>
    <row r="135324" ht="14.25" customHeight="1"/>
    <row r="135325" ht="14.25" customHeight="1"/>
    <row r="135326" ht="14.25" customHeight="1"/>
    <row r="135327" ht="14.25" customHeight="1"/>
    <row r="135328" ht="14.25" customHeight="1"/>
    <row r="135329" ht="14.25" customHeight="1"/>
    <row r="135330" ht="14.25" customHeight="1"/>
    <row r="135331" ht="14.25" customHeight="1"/>
    <row r="135332" ht="14.25" customHeight="1"/>
    <row r="135333" ht="14.25" customHeight="1"/>
    <row r="135334" ht="14.25" customHeight="1"/>
    <row r="135335" ht="14.25" customHeight="1"/>
    <row r="135336" ht="14.25" customHeight="1"/>
    <row r="135337" ht="14.25" customHeight="1"/>
    <row r="135338" ht="14.25" customHeight="1"/>
    <row r="135339" ht="14.25" customHeight="1"/>
    <row r="135340" ht="14.25" customHeight="1"/>
    <row r="135341" ht="14.25" customHeight="1"/>
    <row r="135342" ht="14.25" customHeight="1"/>
    <row r="135343" ht="14.25" customHeight="1"/>
    <row r="135344" ht="14.25" customHeight="1"/>
    <row r="135345" ht="14.25" customHeight="1"/>
    <row r="135346" ht="14.25" customHeight="1"/>
    <row r="135347" ht="14.25" customHeight="1"/>
    <row r="135348" ht="14.25" customHeight="1"/>
    <row r="135349" ht="14.25" customHeight="1"/>
    <row r="135350" ht="14.25" customHeight="1"/>
    <row r="135351" ht="14.25" customHeight="1"/>
    <row r="135352" ht="14.25" customHeight="1"/>
    <row r="135353" ht="14.25" customHeight="1"/>
    <row r="135354" ht="14.25" customHeight="1"/>
    <row r="135355" ht="14.25" customHeight="1"/>
    <row r="135356" ht="14.25" customHeight="1"/>
    <row r="135357" ht="14.25" customHeight="1"/>
    <row r="135358" ht="14.25" customHeight="1"/>
    <row r="135359" ht="14.25" customHeight="1"/>
    <row r="135360" ht="14.25" customHeight="1"/>
    <row r="135361" ht="14.25" customHeight="1"/>
    <row r="135362" ht="14.25" customHeight="1"/>
    <row r="135363" ht="14.25" customHeight="1"/>
    <row r="135364" ht="14.25" customHeight="1"/>
    <row r="135365" ht="14.25" customHeight="1"/>
    <row r="135366" ht="14.25" customHeight="1"/>
    <row r="135367" ht="14.25" customHeight="1"/>
    <row r="135368" ht="14.25" customHeight="1"/>
    <row r="135369" ht="14.25" customHeight="1"/>
    <row r="135370" ht="14.25" customHeight="1"/>
    <row r="135371" ht="14.25" customHeight="1"/>
    <row r="135372" ht="14.25" customHeight="1"/>
    <row r="135373" ht="14.25" customHeight="1"/>
    <row r="135374" ht="14.25" customHeight="1"/>
    <row r="135375" ht="14.25" customHeight="1"/>
    <row r="135376" ht="14.25" customHeight="1"/>
    <row r="135377" ht="14.25" customHeight="1"/>
    <row r="135378" ht="14.25" customHeight="1"/>
    <row r="135379" ht="14.25" customHeight="1"/>
    <row r="135380" ht="14.25" customHeight="1"/>
    <row r="135381" ht="14.25" customHeight="1"/>
    <row r="135382" ht="14.25" customHeight="1"/>
    <row r="135383" ht="14.25" customHeight="1"/>
    <row r="135384" ht="14.25" customHeight="1"/>
    <row r="135385" ht="14.25" customHeight="1"/>
    <row r="135386" ht="14.25" customHeight="1"/>
    <row r="135387" ht="14.25" customHeight="1"/>
    <row r="135388" ht="14.25" customHeight="1"/>
    <row r="135389" ht="14.25" customHeight="1"/>
    <row r="135390" ht="14.25" customHeight="1"/>
    <row r="135391" ht="14.25" customHeight="1"/>
    <row r="135392" ht="14.25" customHeight="1"/>
    <row r="135393" ht="14.25" customHeight="1"/>
    <row r="135394" ht="14.25" customHeight="1"/>
    <row r="135395" ht="14.25" customHeight="1"/>
    <row r="135396" ht="14.25" customHeight="1"/>
    <row r="135397" ht="14.25" customHeight="1"/>
    <row r="135398" ht="14.25" customHeight="1"/>
    <row r="135399" ht="14.25" customHeight="1"/>
    <row r="135400" ht="14.25" customHeight="1"/>
    <row r="135401" ht="14.25" customHeight="1"/>
    <row r="135402" ht="14.25" customHeight="1"/>
    <row r="135403" ht="14.25" customHeight="1"/>
    <row r="135404" ht="14.25" customHeight="1"/>
    <row r="135405" ht="14.25" customHeight="1"/>
    <row r="135406" ht="14.25" customHeight="1"/>
    <row r="135407" ht="14.25" customHeight="1"/>
    <row r="135408" ht="14.25" customHeight="1"/>
    <row r="135409" ht="14.25" customHeight="1"/>
    <row r="135410" ht="14.25" customHeight="1"/>
    <row r="135411" ht="14.25" customHeight="1"/>
    <row r="135412" ht="14.25" customHeight="1"/>
    <row r="135413" ht="14.25" customHeight="1"/>
    <row r="135414" ht="14.25" customHeight="1"/>
    <row r="135415" ht="14.25" customHeight="1"/>
    <row r="135416" ht="14.25" customHeight="1"/>
    <row r="135417" ht="14.25" customHeight="1"/>
    <row r="135418" ht="14.25" customHeight="1"/>
    <row r="135419" ht="14.25" customHeight="1"/>
    <row r="135420" ht="14.25" customHeight="1"/>
    <row r="135421" ht="14.25" customHeight="1"/>
    <row r="135422" ht="14.25" customHeight="1"/>
    <row r="135423" ht="14.25" customHeight="1"/>
    <row r="135424" ht="14.25" customHeight="1"/>
    <row r="135425" ht="14.25" customHeight="1"/>
    <row r="135426" ht="14.25" customHeight="1"/>
    <row r="135427" ht="14.25" customHeight="1"/>
    <row r="135428" ht="14.25" customHeight="1"/>
    <row r="135429" ht="14.25" customHeight="1"/>
    <row r="135430" ht="14.25" customHeight="1"/>
    <row r="135431" ht="14.25" customHeight="1"/>
    <row r="135432" ht="14.25" customHeight="1"/>
    <row r="135433" ht="14.25" customHeight="1"/>
    <row r="135434" ht="14.25" customHeight="1"/>
    <row r="135435" ht="14.25" customHeight="1"/>
    <row r="135436" ht="14.25" customHeight="1"/>
    <row r="135437" ht="14.25" customHeight="1"/>
    <row r="135438" ht="14.25" customHeight="1"/>
    <row r="135439" ht="14.25" customHeight="1"/>
    <row r="135440" ht="14.25" customHeight="1"/>
    <row r="135441" ht="14.25" customHeight="1"/>
    <row r="135442" ht="14.25" customHeight="1"/>
    <row r="135443" ht="14.25" customHeight="1"/>
    <row r="135444" ht="14.25" customHeight="1"/>
    <row r="135445" ht="14.25" customHeight="1"/>
    <row r="135446" ht="14.25" customHeight="1"/>
    <row r="135447" ht="14.25" customHeight="1"/>
    <row r="135448" ht="14.25" customHeight="1"/>
    <row r="135449" ht="14.25" customHeight="1"/>
    <row r="135450" ht="14.25" customHeight="1"/>
    <row r="135451" ht="14.25" customHeight="1"/>
    <row r="135452" ht="14.25" customHeight="1"/>
    <row r="135453" ht="14.25" customHeight="1"/>
    <row r="135454" ht="14.25" customHeight="1"/>
    <row r="135455" ht="14.25" customHeight="1"/>
    <row r="135456" ht="14.25" customHeight="1"/>
    <row r="135457" ht="14.25" customHeight="1"/>
    <row r="135458" ht="14.25" customHeight="1"/>
    <row r="135459" ht="14.25" customHeight="1"/>
    <row r="135460" ht="14.25" customHeight="1"/>
    <row r="135461" ht="14.25" customHeight="1"/>
    <row r="135462" ht="14.25" customHeight="1"/>
    <row r="135463" ht="14.25" customHeight="1"/>
    <row r="135464" ht="14.25" customHeight="1"/>
    <row r="135465" ht="14.25" customHeight="1"/>
    <row r="135466" ht="14.25" customHeight="1"/>
    <row r="135467" ht="14.25" customHeight="1"/>
    <row r="135468" ht="14.25" customHeight="1"/>
    <row r="135469" ht="14.25" customHeight="1"/>
    <row r="135470" ht="14.25" customHeight="1"/>
    <row r="135471" ht="14.25" customHeight="1"/>
    <row r="135472" ht="14.25" customHeight="1"/>
    <row r="135473" ht="14.25" customHeight="1"/>
    <row r="135474" ht="14.25" customHeight="1"/>
    <row r="135475" ht="14.25" customHeight="1"/>
    <row r="135476" ht="14.25" customHeight="1"/>
    <row r="135477" ht="14.25" customHeight="1"/>
    <row r="135478" ht="14.25" customHeight="1"/>
    <row r="135479" ht="14.25" customHeight="1"/>
    <row r="135480" ht="14.25" customHeight="1"/>
    <row r="135481" ht="14.25" customHeight="1"/>
    <row r="135482" ht="14.25" customHeight="1"/>
    <row r="135483" ht="14.25" customHeight="1"/>
    <row r="135484" ht="14.25" customHeight="1"/>
    <row r="135485" ht="14.25" customHeight="1"/>
    <row r="135486" ht="14.25" customHeight="1"/>
    <row r="135487" ht="14.25" customHeight="1"/>
    <row r="135488" ht="14.25" customHeight="1"/>
    <row r="135489" ht="14.25" customHeight="1"/>
    <row r="135490" ht="14.25" customHeight="1"/>
    <row r="135491" ht="14.25" customHeight="1"/>
    <row r="135492" ht="14.25" customHeight="1"/>
    <row r="135493" ht="14.25" customHeight="1"/>
    <row r="135494" ht="14.25" customHeight="1"/>
    <row r="135495" ht="14.25" customHeight="1"/>
    <row r="135496" ht="14.25" customHeight="1"/>
    <row r="135497" ht="14.25" customHeight="1"/>
    <row r="135498" ht="14.25" customHeight="1"/>
    <row r="135499" ht="14.25" customHeight="1"/>
    <row r="135500" ht="14.25" customHeight="1"/>
    <row r="135501" ht="14.25" customHeight="1"/>
    <row r="135502" ht="14.25" customHeight="1"/>
    <row r="135503" ht="14.25" customHeight="1"/>
    <row r="135504" ht="14.25" customHeight="1"/>
    <row r="135505" ht="14.25" customHeight="1"/>
    <row r="135506" ht="14.25" customHeight="1"/>
    <row r="135507" ht="14.25" customHeight="1"/>
    <row r="135508" ht="14.25" customHeight="1"/>
    <row r="135509" ht="14.25" customHeight="1"/>
    <row r="135510" ht="14.25" customHeight="1"/>
    <row r="135511" ht="14.25" customHeight="1"/>
    <row r="135512" ht="14.25" customHeight="1"/>
    <row r="135513" ht="14.25" customHeight="1"/>
    <row r="135514" ht="14.25" customHeight="1"/>
    <row r="135515" ht="14.25" customHeight="1"/>
    <row r="135516" ht="14.25" customHeight="1"/>
    <row r="135517" ht="14.25" customHeight="1"/>
    <row r="135518" ht="14.25" customHeight="1"/>
    <row r="135519" ht="14.25" customHeight="1"/>
    <row r="135520" ht="14.25" customHeight="1"/>
    <row r="135521" ht="14.25" customHeight="1"/>
    <row r="135522" ht="14.25" customHeight="1"/>
    <row r="135523" ht="14.25" customHeight="1"/>
    <row r="135524" ht="14.25" customHeight="1"/>
    <row r="135525" ht="14.25" customHeight="1"/>
    <row r="135526" ht="14.25" customHeight="1"/>
    <row r="135527" ht="14.25" customHeight="1"/>
    <row r="135528" ht="14.25" customHeight="1"/>
    <row r="135529" ht="14.25" customHeight="1"/>
    <row r="135530" ht="14.25" customHeight="1"/>
    <row r="135531" ht="14.25" customHeight="1"/>
    <row r="135532" ht="14.25" customHeight="1"/>
    <row r="135533" ht="14.25" customHeight="1"/>
    <row r="135534" ht="14.25" customHeight="1"/>
    <row r="135535" ht="14.25" customHeight="1"/>
    <row r="135536" ht="14.25" customHeight="1"/>
    <row r="135537" ht="14.25" customHeight="1"/>
    <row r="135538" ht="14.25" customHeight="1"/>
    <row r="135539" ht="14.25" customHeight="1"/>
    <row r="135540" ht="14.25" customHeight="1"/>
    <row r="135541" ht="14.25" customHeight="1"/>
    <row r="135542" ht="14.25" customHeight="1"/>
    <row r="135543" ht="14.25" customHeight="1"/>
    <row r="135544" ht="14.25" customHeight="1"/>
    <row r="135545" ht="14.25" customHeight="1"/>
    <row r="135546" ht="14.25" customHeight="1"/>
    <row r="135547" ht="14.25" customHeight="1"/>
    <row r="135548" ht="14.25" customHeight="1"/>
    <row r="135549" ht="14.25" customHeight="1"/>
    <row r="135550" ht="14.25" customHeight="1"/>
    <row r="135551" ht="14.25" customHeight="1"/>
    <row r="135552" ht="14.25" customHeight="1"/>
    <row r="135553" ht="14.25" customHeight="1"/>
    <row r="135554" ht="14.25" customHeight="1"/>
    <row r="135555" ht="14.25" customHeight="1"/>
    <row r="135556" ht="14.25" customHeight="1"/>
    <row r="135557" ht="14.25" customHeight="1"/>
    <row r="135558" ht="14.25" customHeight="1"/>
    <row r="135559" ht="14.25" customHeight="1"/>
    <row r="135560" ht="14.25" customHeight="1"/>
    <row r="135561" ht="14.25" customHeight="1"/>
    <row r="135562" ht="14.25" customHeight="1"/>
    <row r="135563" ht="14.25" customHeight="1"/>
    <row r="135564" ht="14.25" customHeight="1"/>
    <row r="135565" ht="14.25" customHeight="1"/>
    <row r="135566" ht="14.25" customHeight="1"/>
    <row r="135567" ht="14.25" customHeight="1"/>
    <row r="135568" ht="14.25" customHeight="1"/>
    <row r="135569" ht="14.25" customHeight="1"/>
    <row r="135570" ht="14.25" customHeight="1"/>
    <row r="135571" ht="14.25" customHeight="1"/>
    <row r="135572" ht="14.25" customHeight="1"/>
    <row r="135573" ht="14.25" customHeight="1"/>
    <row r="135574" ht="14.25" customHeight="1"/>
    <row r="135575" ht="14.25" customHeight="1"/>
    <row r="135576" ht="14.25" customHeight="1"/>
    <row r="135577" ht="14.25" customHeight="1"/>
    <row r="135578" ht="14.25" customHeight="1"/>
    <row r="135579" ht="14.25" customHeight="1"/>
    <row r="135580" ht="14.25" customHeight="1"/>
    <row r="135581" ht="14.25" customHeight="1"/>
    <row r="135582" ht="14.25" customHeight="1"/>
    <row r="135583" ht="14.25" customHeight="1"/>
    <row r="135584" ht="14.25" customHeight="1"/>
    <row r="135585" ht="14.25" customHeight="1"/>
    <row r="135586" ht="14.25" customHeight="1"/>
    <row r="135587" ht="14.25" customHeight="1"/>
    <row r="135588" ht="14.25" customHeight="1"/>
    <row r="135589" ht="14.25" customHeight="1"/>
    <row r="135590" ht="14.25" customHeight="1"/>
    <row r="135591" ht="14.25" customHeight="1"/>
    <row r="135592" ht="14.25" customHeight="1"/>
    <row r="135593" ht="14.25" customHeight="1"/>
    <row r="135594" ht="14.25" customHeight="1"/>
    <row r="135595" ht="14.25" customHeight="1"/>
    <row r="135596" ht="14.25" customHeight="1"/>
    <row r="135597" ht="14.25" customHeight="1"/>
    <row r="135598" ht="14.25" customHeight="1"/>
    <row r="135599" ht="14.25" customHeight="1"/>
    <row r="135600" ht="14.25" customHeight="1"/>
    <row r="135601" ht="14.25" customHeight="1"/>
    <row r="135602" ht="14.25" customHeight="1"/>
    <row r="135603" ht="14.25" customHeight="1"/>
    <row r="135604" ht="14.25" customHeight="1"/>
    <row r="135605" ht="14.25" customHeight="1"/>
    <row r="135606" ht="14.25" customHeight="1"/>
    <row r="135607" ht="14.25" customHeight="1"/>
    <row r="135608" ht="14.25" customHeight="1"/>
    <row r="135609" ht="14.25" customHeight="1"/>
    <row r="135610" ht="14.25" customHeight="1"/>
    <row r="135611" ht="14.25" customHeight="1"/>
    <row r="135612" ht="14.25" customHeight="1"/>
    <row r="135613" ht="14.25" customHeight="1"/>
    <row r="135614" ht="14.25" customHeight="1"/>
    <row r="135615" ht="14.25" customHeight="1"/>
    <row r="135616" ht="14.25" customHeight="1"/>
    <row r="135617" ht="14.25" customHeight="1"/>
    <row r="135618" ht="14.25" customHeight="1"/>
    <row r="135619" ht="14.25" customHeight="1"/>
    <row r="135620" ht="14.25" customHeight="1"/>
    <row r="135621" ht="14.25" customHeight="1"/>
    <row r="135622" ht="14.25" customHeight="1"/>
    <row r="135623" ht="14.25" customHeight="1"/>
    <row r="135624" ht="14.25" customHeight="1"/>
    <row r="135625" ht="14.25" customHeight="1"/>
    <row r="135626" ht="14.25" customHeight="1"/>
    <row r="135627" ht="14.25" customHeight="1"/>
    <row r="135628" ht="14.25" customHeight="1"/>
    <row r="135629" ht="14.25" customHeight="1"/>
    <row r="135630" ht="14.25" customHeight="1"/>
    <row r="135631" ht="14.25" customHeight="1"/>
    <row r="135632" ht="14.25" customHeight="1"/>
    <row r="135633" ht="14.25" customHeight="1"/>
    <row r="135634" ht="14.25" customHeight="1"/>
    <row r="135635" ht="14.25" customHeight="1"/>
    <row r="135636" ht="14.25" customHeight="1"/>
    <row r="135637" ht="14.25" customHeight="1"/>
    <row r="135638" ht="14.25" customHeight="1"/>
    <row r="135639" ht="14.25" customHeight="1"/>
    <row r="135640" ht="14.25" customHeight="1"/>
    <row r="135641" ht="14.25" customHeight="1"/>
    <row r="135642" ht="14.25" customHeight="1"/>
    <row r="135643" ht="14.25" customHeight="1"/>
    <row r="135644" ht="14.25" customHeight="1"/>
    <row r="135645" ht="14.25" customHeight="1"/>
    <row r="135646" ht="14.25" customHeight="1"/>
    <row r="135647" ht="14.25" customHeight="1"/>
    <row r="135648" ht="14.25" customHeight="1"/>
    <row r="135649" ht="14.25" customHeight="1"/>
    <row r="135650" ht="14.25" customHeight="1"/>
    <row r="135651" ht="14.25" customHeight="1"/>
    <row r="135652" ht="14.25" customHeight="1"/>
    <row r="135653" ht="14.25" customHeight="1"/>
    <row r="135654" ht="14.25" customHeight="1"/>
    <row r="135655" ht="14.25" customHeight="1"/>
    <row r="135656" ht="14.25" customHeight="1"/>
    <row r="135657" ht="14.25" customHeight="1"/>
    <row r="135658" ht="14.25" customHeight="1"/>
    <row r="135659" ht="14.25" customHeight="1"/>
    <row r="135660" ht="14.25" customHeight="1"/>
    <row r="135661" ht="14.25" customHeight="1"/>
    <row r="135662" ht="14.25" customHeight="1"/>
    <row r="135663" ht="14.25" customHeight="1"/>
    <row r="135664" ht="14.25" customHeight="1"/>
    <row r="135665" ht="14.25" customHeight="1"/>
    <row r="135666" ht="14.25" customHeight="1"/>
    <row r="135667" ht="14.25" customHeight="1"/>
    <row r="135668" ht="14.25" customHeight="1"/>
    <row r="135669" ht="14.25" customHeight="1"/>
    <row r="135670" ht="14.25" customHeight="1"/>
    <row r="135671" ht="14.25" customHeight="1"/>
    <row r="135672" ht="14.25" customHeight="1"/>
    <row r="135673" ht="14.25" customHeight="1"/>
    <row r="135674" ht="14.25" customHeight="1"/>
    <row r="135675" ht="14.25" customHeight="1"/>
    <row r="135676" ht="14.25" customHeight="1"/>
    <row r="135677" ht="14.25" customHeight="1"/>
    <row r="135678" ht="14.25" customHeight="1"/>
    <row r="135679" ht="14.25" customHeight="1"/>
    <row r="135680" ht="14.25" customHeight="1"/>
    <row r="135681" ht="14.25" customHeight="1"/>
    <row r="135682" ht="14.25" customHeight="1"/>
    <row r="135683" ht="14.25" customHeight="1"/>
    <row r="135684" ht="14.25" customHeight="1"/>
    <row r="135685" ht="14.25" customHeight="1"/>
    <row r="135686" ht="14.25" customHeight="1"/>
    <row r="135687" ht="14.25" customHeight="1"/>
    <row r="135688" ht="14.25" customHeight="1"/>
    <row r="135689" ht="14.25" customHeight="1"/>
    <row r="135690" ht="14.25" customHeight="1"/>
    <row r="135691" ht="14.25" customHeight="1"/>
    <row r="135692" ht="14.25" customHeight="1"/>
    <row r="135693" ht="14.25" customHeight="1"/>
    <row r="135694" ht="14.25" customHeight="1"/>
    <row r="135695" ht="14.25" customHeight="1"/>
    <row r="135696" ht="14.25" customHeight="1"/>
    <row r="135697" ht="14.25" customHeight="1"/>
    <row r="135698" ht="14.25" customHeight="1"/>
    <row r="135699" ht="14.25" customHeight="1"/>
    <row r="135700" ht="14.25" customHeight="1"/>
    <row r="135701" ht="14.25" customHeight="1"/>
    <row r="135702" ht="14.25" customHeight="1"/>
    <row r="135703" ht="14.25" customHeight="1"/>
    <row r="135704" ht="14.25" customHeight="1"/>
    <row r="135705" ht="14.25" customHeight="1"/>
    <row r="135706" ht="14.25" customHeight="1"/>
    <row r="135707" ht="14.25" customHeight="1"/>
    <row r="135708" ht="14.25" customHeight="1"/>
    <row r="135709" ht="14.25" customHeight="1"/>
    <row r="135710" ht="14.25" customHeight="1"/>
    <row r="135711" ht="14.25" customHeight="1"/>
    <row r="135712" ht="14.25" customHeight="1"/>
    <row r="135713" ht="14.25" customHeight="1"/>
    <row r="135714" ht="14.25" customHeight="1"/>
    <row r="135715" ht="14.25" customHeight="1"/>
    <row r="135716" ht="14.25" customHeight="1"/>
    <row r="135717" ht="14.25" customHeight="1"/>
    <row r="135718" ht="14.25" customHeight="1"/>
    <row r="135719" ht="14.25" customHeight="1"/>
    <row r="135720" ht="14.25" customHeight="1"/>
    <row r="135721" ht="14.25" customHeight="1"/>
    <row r="135722" ht="14.25" customHeight="1"/>
    <row r="135723" ht="14.25" customHeight="1"/>
    <row r="135724" ht="14.25" customHeight="1"/>
    <row r="135725" ht="14.25" customHeight="1"/>
    <row r="135726" ht="14.25" customHeight="1"/>
    <row r="135727" ht="14.25" customHeight="1"/>
    <row r="135728" ht="14.25" customHeight="1"/>
    <row r="135729" ht="14.25" customHeight="1"/>
    <row r="135730" ht="14.25" customHeight="1"/>
    <row r="135731" ht="14.25" customHeight="1"/>
    <row r="135732" ht="14.25" customHeight="1"/>
    <row r="135733" ht="14.25" customHeight="1"/>
    <row r="135734" ht="14.25" customHeight="1"/>
    <row r="135735" ht="14.25" customHeight="1"/>
    <row r="135736" ht="14.25" customHeight="1"/>
    <row r="135737" ht="14.25" customHeight="1"/>
    <row r="135738" ht="14.25" customHeight="1"/>
    <row r="135739" ht="14.25" customHeight="1"/>
    <row r="135740" ht="14.25" customHeight="1"/>
    <row r="135741" ht="14.25" customHeight="1"/>
    <row r="135742" ht="14.25" customHeight="1"/>
    <row r="135743" ht="14.25" customHeight="1"/>
    <row r="135744" ht="14.25" customHeight="1"/>
    <row r="135745" ht="14.25" customHeight="1"/>
    <row r="135746" ht="14.25" customHeight="1"/>
    <row r="135747" ht="14.25" customHeight="1"/>
    <row r="135748" ht="14.25" customHeight="1"/>
    <row r="135749" ht="14.25" customHeight="1"/>
    <row r="135750" ht="14.25" customHeight="1"/>
    <row r="135751" ht="14.25" customHeight="1"/>
    <row r="135752" ht="14.25" customHeight="1"/>
    <row r="135753" ht="14.25" customHeight="1"/>
    <row r="135754" ht="14.25" customHeight="1"/>
    <row r="135755" ht="14.25" customHeight="1"/>
    <row r="135756" ht="14.25" customHeight="1"/>
    <row r="135757" ht="14.25" customHeight="1"/>
    <row r="135758" ht="14.25" customHeight="1"/>
    <row r="135759" ht="14.25" customHeight="1"/>
    <row r="135760" ht="14.25" customHeight="1"/>
    <row r="135761" ht="14.25" customHeight="1"/>
    <row r="135762" ht="14.25" customHeight="1"/>
    <row r="135763" ht="14.25" customHeight="1"/>
    <row r="135764" ht="14.25" customHeight="1"/>
    <row r="135765" ht="14.25" customHeight="1"/>
    <row r="135766" ht="14.25" customHeight="1"/>
    <row r="135767" ht="14.25" customHeight="1"/>
    <row r="135768" ht="14.25" customHeight="1"/>
    <row r="135769" ht="14.25" customHeight="1"/>
    <row r="135770" ht="14.25" customHeight="1"/>
    <row r="135771" ht="14.25" customHeight="1"/>
    <row r="135772" ht="14.25" customHeight="1"/>
    <row r="135773" ht="14.25" customHeight="1"/>
    <row r="135774" ht="14.25" customHeight="1"/>
    <row r="135775" ht="14.25" customHeight="1"/>
    <row r="135776" ht="14.25" customHeight="1"/>
    <row r="135777" ht="14.25" customHeight="1"/>
    <row r="135778" ht="14.25" customHeight="1"/>
    <row r="135779" ht="14.25" customHeight="1"/>
    <row r="135780" ht="14.25" customHeight="1"/>
    <row r="135781" ht="14.25" customHeight="1"/>
    <row r="135782" ht="14.25" customHeight="1"/>
    <row r="135783" ht="14.25" customHeight="1"/>
    <row r="135784" ht="14.25" customHeight="1"/>
    <row r="135785" ht="14.25" customHeight="1"/>
    <row r="135786" ht="14.25" customHeight="1"/>
    <row r="135787" ht="14.25" customHeight="1"/>
    <row r="135788" ht="14.25" customHeight="1"/>
    <row r="135789" ht="14.25" customHeight="1"/>
    <row r="135790" ht="14.25" customHeight="1"/>
    <row r="135791" ht="14.25" customHeight="1"/>
    <row r="135792" ht="14.25" customHeight="1"/>
    <row r="135793" ht="14.25" customHeight="1"/>
    <row r="135794" ht="14.25" customHeight="1"/>
    <row r="135795" ht="14.25" customHeight="1"/>
    <row r="135796" ht="14.25" customHeight="1"/>
    <row r="135797" ht="14.25" customHeight="1"/>
    <row r="135798" ht="14.25" customHeight="1"/>
    <row r="135799" ht="14.25" customHeight="1"/>
    <row r="135800" ht="14.25" customHeight="1"/>
    <row r="135801" ht="14.25" customHeight="1"/>
    <row r="135802" ht="14.25" customHeight="1"/>
    <row r="135803" ht="14.25" customHeight="1"/>
    <row r="135804" ht="14.25" customHeight="1"/>
    <row r="135805" ht="14.25" customHeight="1"/>
    <row r="135806" ht="14.25" customHeight="1"/>
    <row r="135807" ht="14.25" customHeight="1"/>
    <row r="135808" ht="14.25" customHeight="1"/>
    <row r="135809" ht="14.25" customHeight="1"/>
    <row r="135810" ht="14.25" customHeight="1"/>
    <row r="135811" ht="14.25" customHeight="1"/>
    <row r="135812" ht="14.25" customHeight="1"/>
    <row r="135813" ht="14.25" customHeight="1"/>
    <row r="135814" ht="14.25" customHeight="1"/>
    <row r="135815" ht="14.25" customHeight="1"/>
    <row r="135816" ht="14.25" customHeight="1"/>
    <row r="135817" ht="14.25" customHeight="1"/>
    <row r="135818" ht="14.25" customHeight="1"/>
    <row r="135819" ht="14.25" customHeight="1"/>
    <row r="135820" ht="14.25" customHeight="1"/>
    <row r="135821" ht="14.25" customHeight="1"/>
    <row r="135822" ht="14.25" customHeight="1"/>
    <row r="135823" ht="14.25" customHeight="1"/>
    <row r="135824" ht="14.25" customHeight="1"/>
    <row r="135825" ht="14.25" customHeight="1"/>
    <row r="135826" ht="14.25" customHeight="1"/>
    <row r="135827" ht="14.25" customHeight="1"/>
    <row r="135828" ht="14.25" customHeight="1"/>
    <row r="135829" ht="14.25" customHeight="1"/>
    <row r="135830" ht="14.25" customHeight="1"/>
    <row r="135831" ht="14.25" customHeight="1"/>
    <row r="135832" ht="14.25" customHeight="1"/>
    <row r="135833" ht="14.25" customHeight="1"/>
    <row r="135834" ht="14.25" customHeight="1"/>
    <row r="135835" ht="14.25" customHeight="1"/>
    <row r="135836" ht="14.25" customHeight="1"/>
    <row r="135837" ht="14.25" customHeight="1"/>
    <row r="135838" ht="14.25" customHeight="1"/>
    <row r="135839" ht="14.25" customHeight="1"/>
    <row r="135840" ht="14.25" customHeight="1"/>
    <row r="135841" ht="14.25" customHeight="1"/>
    <row r="135842" ht="14.25" customHeight="1"/>
    <row r="135843" ht="14.25" customHeight="1"/>
    <row r="135844" ht="14.25" customHeight="1"/>
    <row r="135845" ht="14.25" customHeight="1"/>
    <row r="135846" ht="14.25" customHeight="1"/>
    <row r="135847" ht="14.25" customHeight="1"/>
    <row r="135848" ht="14.25" customHeight="1"/>
    <row r="135849" ht="14.25" customHeight="1"/>
    <row r="135850" ht="14.25" customHeight="1"/>
    <row r="135851" ht="14.25" customHeight="1"/>
    <row r="135852" ht="14.25" customHeight="1"/>
    <row r="135853" ht="14.25" customHeight="1"/>
    <row r="135854" ht="14.25" customHeight="1"/>
    <row r="135855" ht="14.25" customHeight="1"/>
    <row r="135856" ht="14.25" customHeight="1"/>
    <row r="135857" ht="14.25" customHeight="1"/>
    <row r="135858" ht="14.25" customHeight="1"/>
    <row r="135859" ht="14.25" customHeight="1"/>
    <row r="135860" ht="14.25" customHeight="1"/>
    <row r="135861" ht="14.25" customHeight="1"/>
    <row r="135862" ht="14.25" customHeight="1"/>
    <row r="135863" ht="14.25" customHeight="1"/>
    <row r="135864" ht="14.25" customHeight="1"/>
    <row r="135865" ht="14.25" customHeight="1"/>
    <row r="135866" ht="14.25" customHeight="1"/>
    <row r="135867" ht="14.25" customHeight="1"/>
    <row r="135868" ht="14.25" customHeight="1"/>
    <row r="135869" ht="14.25" customHeight="1"/>
    <row r="135870" ht="14.25" customHeight="1"/>
    <row r="135871" ht="14.25" customHeight="1"/>
    <row r="135872" ht="14.25" customHeight="1"/>
    <row r="135873" ht="14.25" customHeight="1"/>
    <row r="135874" ht="14.25" customHeight="1"/>
    <row r="135875" ht="14.25" customHeight="1"/>
    <row r="135876" ht="14.25" customHeight="1"/>
    <row r="135877" ht="14.25" customHeight="1"/>
    <row r="135878" ht="14.25" customHeight="1"/>
    <row r="135879" ht="14.25" customHeight="1"/>
    <row r="135880" ht="14.25" customHeight="1"/>
    <row r="135881" ht="14.25" customHeight="1"/>
    <row r="135882" ht="14.25" customHeight="1"/>
    <row r="135883" ht="14.25" customHeight="1"/>
    <row r="135884" ht="14.25" customHeight="1"/>
    <row r="135885" ht="14.25" customHeight="1"/>
    <row r="135886" ht="14.25" customHeight="1"/>
    <row r="135887" ht="14.25" customHeight="1"/>
    <row r="135888" ht="14.25" customHeight="1"/>
    <row r="135889" ht="14.25" customHeight="1"/>
    <row r="135890" ht="14.25" customHeight="1"/>
    <row r="135891" ht="14.25" customHeight="1"/>
    <row r="135892" ht="14.25" customHeight="1"/>
    <row r="135893" ht="14.25" customHeight="1"/>
    <row r="135894" ht="14.25" customHeight="1"/>
    <row r="135895" ht="14.25" customHeight="1"/>
    <row r="135896" ht="14.25" customHeight="1"/>
    <row r="135897" ht="14.25" customHeight="1"/>
    <row r="135898" ht="14.25" customHeight="1"/>
    <row r="135899" ht="14.25" customHeight="1"/>
    <row r="135900" ht="14.25" customHeight="1"/>
    <row r="135901" ht="14.25" customHeight="1"/>
    <row r="135902" ht="14.25" customHeight="1"/>
    <row r="135903" ht="14.25" customHeight="1"/>
    <row r="135904" ht="14.25" customHeight="1"/>
    <row r="135905" ht="14.25" customHeight="1"/>
    <row r="135906" ht="14.25" customHeight="1"/>
    <row r="135907" ht="14.25" customHeight="1"/>
    <row r="135908" ht="14.25" customHeight="1"/>
    <row r="135909" ht="14.25" customHeight="1"/>
    <row r="135910" ht="14.25" customHeight="1"/>
    <row r="135911" ht="14.25" customHeight="1"/>
    <row r="135912" ht="14.25" customHeight="1"/>
    <row r="135913" ht="14.25" customHeight="1"/>
    <row r="135914" ht="14.25" customHeight="1"/>
    <row r="135915" ht="14.25" customHeight="1"/>
    <row r="135916" ht="14.25" customHeight="1"/>
    <row r="135917" ht="14.25" customHeight="1"/>
    <row r="135918" ht="14.25" customHeight="1"/>
    <row r="135919" ht="14.25" customHeight="1"/>
    <row r="135920" ht="14.25" customHeight="1"/>
    <row r="135921" ht="14.25" customHeight="1"/>
    <row r="135922" ht="14.25" customHeight="1"/>
    <row r="135923" ht="14.25" customHeight="1"/>
    <row r="135924" ht="14.25" customHeight="1"/>
    <row r="135925" ht="14.25" customHeight="1"/>
    <row r="135926" ht="14.25" customHeight="1"/>
    <row r="135927" ht="14.25" customHeight="1"/>
    <row r="135928" ht="14.25" customHeight="1"/>
    <row r="135929" ht="14.25" customHeight="1"/>
    <row r="135930" ht="14.25" customHeight="1"/>
    <row r="135931" ht="14.25" customHeight="1"/>
    <row r="135932" ht="14.25" customHeight="1"/>
    <row r="135933" ht="14.25" customHeight="1"/>
    <row r="135934" ht="14.25" customHeight="1"/>
    <row r="135935" ht="14.25" customHeight="1"/>
    <row r="135936" ht="14.25" customHeight="1"/>
    <row r="135937" ht="14.25" customHeight="1"/>
    <row r="135938" ht="14.25" customHeight="1"/>
    <row r="135939" ht="14.25" customHeight="1"/>
    <row r="135940" ht="14.25" customHeight="1"/>
    <row r="135941" ht="14.25" customHeight="1"/>
    <row r="135942" ht="14.25" customHeight="1"/>
    <row r="135943" ht="14.25" customHeight="1"/>
    <row r="135944" ht="14.25" customHeight="1"/>
    <row r="135945" ht="14.25" customHeight="1"/>
    <row r="135946" ht="14.25" customHeight="1"/>
    <row r="135947" ht="14.25" customHeight="1"/>
    <row r="135948" ht="14.25" customHeight="1"/>
    <row r="135949" ht="14.25" customHeight="1"/>
    <row r="135950" ht="14.25" customHeight="1"/>
    <row r="135951" ht="14.25" customHeight="1"/>
    <row r="135952" ht="14.25" customHeight="1"/>
    <row r="135953" ht="14.25" customHeight="1"/>
    <row r="135954" ht="14.25" customHeight="1"/>
    <row r="135955" ht="14.25" customHeight="1"/>
    <row r="135956" ht="14.25" customHeight="1"/>
    <row r="135957" ht="14.25" customHeight="1"/>
    <row r="135958" ht="14.25" customHeight="1"/>
    <row r="135959" ht="14.25" customHeight="1"/>
    <row r="135960" ht="14.25" customHeight="1"/>
    <row r="135961" ht="14.25" customHeight="1"/>
    <row r="135962" ht="14.25" customHeight="1"/>
    <row r="135963" ht="14.25" customHeight="1"/>
    <row r="135964" ht="14.25" customHeight="1"/>
    <row r="135965" ht="14.25" customHeight="1"/>
    <row r="135966" ht="14.25" customHeight="1"/>
    <row r="135967" ht="14.25" customHeight="1"/>
    <row r="135968" ht="14.25" customHeight="1"/>
    <row r="135969" ht="14.25" customHeight="1"/>
    <row r="135970" ht="14.25" customHeight="1"/>
    <row r="135971" ht="14.25" customHeight="1"/>
    <row r="135972" ht="14.25" customHeight="1"/>
    <row r="135973" ht="14.25" customHeight="1"/>
    <row r="135974" ht="14.25" customHeight="1"/>
    <row r="135975" ht="14.25" customHeight="1"/>
    <row r="135976" ht="14.25" customHeight="1"/>
    <row r="135977" ht="14.25" customHeight="1"/>
    <row r="135978" ht="14.25" customHeight="1"/>
    <row r="135979" ht="14.25" customHeight="1"/>
    <row r="135980" ht="14.25" customHeight="1"/>
    <row r="135981" ht="14.25" customHeight="1"/>
    <row r="135982" ht="14.25" customHeight="1"/>
    <row r="135983" ht="14.25" customHeight="1"/>
    <row r="135984" ht="14.25" customHeight="1"/>
    <row r="135985" ht="14.25" customHeight="1"/>
    <row r="135986" ht="14.25" customHeight="1"/>
    <row r="135987" ht="14.25" customHeight="1"/>
    <row r="135988" ht="14.25" customHeight="1"/>
    <row r="135989" ht="14.25" customHeight="1"/>
    <row r="135990" ht="14.25" customHeight="1"/>
    <row r="135991" ht="14.25" customHeight="1"/>
    <row r="135992" ht="14.25" customHeight="1"/>
    <row r="135993" ht="14.25" customHeight="1"/>
    <row r="135994" ht="14.25" customHeight="1"/>
    <row r="135995" ht="14.25" customHeight="1"/>
    <row r="135996" ht="14.25" customHeight="1"/>
    <row r="135997" ht="14.25" customHeight="1"/>
    <row r="135998" ht="14.25" customHeight="1"/>
    <row r="135999" ht="14.25" customHeight="1"/>
    <row r="136000" ht="14.25" customHeight="1"/>
    <row r="136001" ht="14.25" customHeight="1"/>
    <row r="136002" ht="14.25" customHeight="1"/>
    <row r="136003" ht="14.25" customHeight="1"/>
    <row r="136004" ht="14.25" customHeight="1"/>
    <row r="136005" ht="14.25" customHeight="1"/>
    <row r="136006" ht="14.25" customHeight="1"/>
    <row r="136007" ht="14.25" customHeight="1"/>
    <row r="136008" ht="14.25" customHeight="1"/>
    <row r="136009" ht="14.25" customHeight="1"/>
    <row r="136010" ht="14.25" customHeight="1"/>
    <row r="136011" ht="14.25" customHeight="1"/>
    <row r="136012" ht="14.25" customHeight="1"/>
    <row r="136013" ht="14.25" customHeight="1"/>
    <row r="136014" ht="14.25" customHeight="1"/>
    <row r="136015" ht="14.25" customHeight="1"/>
    <row r="136016" ht="14.25" customHeight="1"/>
    <row r="136017" ht="14.25" customHeight="1"/>
    <row r="136018" ht="14.25" customHeight="1"/>
    <row r="136019" ht="14.25" customHeight="1"/>
    <row r="136020" ht="14.25" customHeight="1"/>
    <row r="136021" ht="14.25" customHeight="1"/>
    <row r="136022" ht="14.25" customHeight="1"/>
    <row r="136023" ht="14.25" customHeight="1"/>
    <row r="136024" ht="14.25" customHeight="1"/>
    <row r="136025" ht="14.25" customHeight="1"/>
    <row r="136026" ht="14.25" customHeight="1"/>
    <row r="136027" ht="14.25" customHeight="1"/>
    <row r="136028" ht="14.25" customHeight="1"/>
    <row r="136029" ht="14.25" customHeight="1"/>
    <row r="136030" ht="14.25" customHeight="1"/>
    <row r="136031" ht="14.25" customHeight="1"/>
    <row r="136032" ht="14.25" customHeight="1"/>
    <row r="136033" ht="14.25" customHeight="1"/>
    <row r="136034" ht="14.25" customHeight="1"/>
    <row r="136035" ht="14.25" customHeight="1"/>
    <row r="136036" ht="14.25" customHeight="1"/>
    <row r="136037" ht="14.25" customHeight="1"/>
    <row r="136038" ht="14.25" customHeight="1"/>
    <row r="136039" ht="14.25" customHeight="1"/>
    <row r="136040" ht="14.25" customHeight="1"/>
    <row r="136041" ht="14.25" customHeight="1"/>
    <row r="136042" ht="14.25" customHeight="1"/>
    <row r="136043" ht="14.25" customHeight="1"/>
    <row r="136044" ht="14.25" customHeight="1"/>
    <row r="136045" ht="14.25" customHeight="1"/>
    <row r="136046" ht="14.25" customHeight="1"/>
    <row r="136047" ht="14.25" customHeight="1"/>
    <row r="136048" ht="14.25" customHeight="1"/>
    <row r="136049" ht="14.25" customHeight="1"/>
    <row r="136050" ht="14.25" customHeight="1"/>
    <row r="136051" ht="14.25" customHeight="1"/>
    <row r="136052" ht="14.25" customHeight="1"/>
    <row r="136053" ht="14.25" customHeight="1"/>
    <row r="136054" ht="14.25" customHeight="1"/>
    <row r="136055" ht="14.25" customHeight="1"/>
    <row r="136056" ht="14.25" customHeight="1"/>
    <row r="136057" ht="14.25" customHeight="1"/>
    <row r="136058" ht="14.25" customHeight="1"/>
    <row r="136059" ht="14.25" customHeight="1"/>
    <row r="136060" ht="14.25" customHeight="1"/>
    <row r="136061" ht="14.25" customHeight="1"/>
    <row r="136062" ht="14.25" customHeight="1"/>
    <row r="136063" ht="14.25" customHeight="1"/>
    <row r="136064" ht="14.25" customHeight="1"/>
    <row r="136065" ht="14.25" customHeight="1"/>
    <row r="136066" ht="14.25" customHeight="1"/>
    <row r="136067" ht="14.25" customHeight="1"/>
    <row r="136068" ht="14.25" customHeight="1"/>
    <row r="136069" ht="14.25" customHeight="1"/>
    <row r="136070" ht="14.25" customHeight="1"/>
    <row r="136071" ht="14.25" customHeight="1"/>
    <row r="136072" ht="14.25" customHeight="1"/>
    <row r="136073" ht="14.25" customHeight="1"/>
    <row r="136074" ht="14.25" customHeight="1"/>
    <row r="136075" ht="14.25" customHeight="1"/>
    <row r="136076" ht="14.25" customHeight="1"/>
    <row r="136077" ht="14.25" customHeight="1"/>
    <row r="136078" ht="14.25" customHeight="1"/>
    <row r="136079" ht="14.25" customHeight="1"/>
    <row r="136080" ht="14.25" customHeight="1"/>
    <row r="136081" ht="14.25" customHeight="1"/>
    <row r="136082" ht="14.25" customHeight="1"/>
    <row r="136083" ht="14.25" customHeight="1"/>
    <row r="136084" ht="14.25" customHeight="1"/>
    <row r="136085" ht="14.25" customHeight="1"/>
    <row r="136086" ht="14.25" customHeight="1"/>
    <row r="136087" ht="14.25" customHeight="1"/>
    <row r="136088" ht="14.25" customHeight="1"/>
    <row r="136089" ht="14.25" customHeight="1"/>
    <row r="136090" ht="14.25" customHeight="1"/>
    <row r="136091" ht="14.25" customHeight="1"/>
    <row r="136092" ht="14.25" customHeight="1"/>
    <row r="136093" ht="14.25" customHeight="1"/>
    <row r="136094" ht="14.25" customHeight="1"/>
    <row r="136095" ht="14.25" customHeight="1"/>
    <row r="136096" ht="14.25" customHeight="1"/>
    <row r="136097" ht="14.25" customHeight="1"/>
    <row r="136098" ht="14.25" customHeight="1"/>
    <row r="136099" ht="14.25" customHeight="1"/>
    <row r="136100" ht="14.25" customHeight="1"/>
    <row r="136101" ht="14.25" customHeight="1"/>
    <row r="136102" ht="14.25" customHeight="1"/>
    <row r="136103" ht="14.25" customHeight="1"/>
    <row r="136104" ht="14.25" customHeight="1"/>
    <row r="136105" ht="14.25" customHeight="1"/>
    <row r="136106" ht="14.25" customHeight="1"/>
    <row r="136107" ht="14.25" customHeight="1"/>
    <row r="136108" ht="14.25" customHeight="1"/>
    <row r="136109" ht="14.25" customHeight="1"/>
    <row r="136110" ht="14.25" customHeight="1"/>
    <row r="136111" ht="14.25" customHeight="1"/>
    <row r="136112" ht="14.25" customHeight="1"/>
    <row r="136113" ht="14.25" customHeight="1"/>
    <row r="136114" ht="14.25" customHeight="1"/>
    <row r="136115" ht="14.25" customHeight="1"/>
    <row r="136116" ht="14.25" customHeight="1"/>
    <row r="136117" ht="14.25" customHeight="1"/>
    <row r="136118" ht="14.25" customHeight="1"/>
    <row r="136119" ht="14.25" customHeight="1"/>
    <row r="136120" ht="14.25" customHeight="1"/>
    <row r="136121" ht="14.25" customHeight="1"/>
    <row r="136122" ht="14.25" customHeight="1"/>
    <row r="136123" ht="14.25" customHeight="1"/>
    <row r="136124" ht="14.25" customHeight="1"/>
    <row r="136125" ht="14.25" customHeight="1"/>
    <row r="136126" ht="14.25" customHeight="1"/>
    <row r="136127" ht="14.25" customHeight="1"/>
    <row r="136128" ht="14.25" customHeight="1"/>
    <row r="136129" ht="14.25" customHeight="1"/>
    <row r="136130" ht="14.25" customHeight="1"/>
    <row r="136131" ht="14.25" customHeight="1"/>
    <row r="136132" ht="14.25" customHeight="1"/>
    <row r="136133" ht="14.25" customHeight="1"/>
    <row r="136134" ht="14.25" customHeight="1"/>
    <row r="136135" ht="14.25" customHeight="1"/>
    <row r="136136" ht="14.25" customHeight="1"/>
    <row r="136137" ht="14.25" customHeight="1"/>
    <row r="136138" ht="14.25" customHeight="1"/>
    <row r="136139" ht="14.25" customHeight="1"/>
    <row r="136140" ht="14.25" customHeight="1"/>
    <row r="136141" ht="14.25" customHeight="1"/>
    <row r="136142" ht="14.25" customHeight="1"/>
    <row r="136143" ht="14.25" customHeight="1"/>
    <row r="136144" ht="14.25" customHeight="1"/>
    <row r="136145" ht="14.25" customHeight="1"/>
    <row r="136146" ht="14.25" customHeight="1"/>
    <row r="136147" ht="14.25" customHeight="1"/>
    <row r="136148" ht="14.25" customHeight="1"/>
    <row r="136149" ht="14.25" customHeight="1"/>
    <row r="136150" ht="14.25" customHeight="1"/>
    <row r="136151" ht="14.25" customHeight="1"/>
    <row r="136152" ht="14.25" customHeight="1"/>
    <row r="136153" ht="14.25" customHeight="1"/>
    <row r="136154" ht="14.25" customHeight="1"/>
    <row r="136155" ht="14.25" customHeight="1"/>
    <row r="136156" ht="14.25" customHeight="1"/>
    <row r="136157" ht="14.25" customHeight="1"/>
    <row r="136158" ht="14.25" customHeight="1"/>
    <row r="136159" ht="14.25" customHeight="1"/>
    <row r="136160" ht="14.25" customHeight="1"/>
    <row r="136161" ht="14.25" customHeight="1"/>
    <row r="136162" ht="14.25" customHeight="1"/>
    <row r="136163" ht="14.25" customHeight="1"/>
    <row r="136164" ht="14.25" customHeight="1"/>
    <row r="136165" ht="14.25" customHeight="1"/>
    <row r="136166" ht="14.25" customHeight="1"/>
    <row r="136167" ht="14.25" customHeight="1"/>
    <row r="136168" ht="14.25" customHeight="1"/>
    <row r="136169" ht="14.25" customHeight="1"/>
    <row r="136170" ht="14.25" customHeight="1"/>
    <row r="136171" ht="14.25" customHeight="1"/>
    <row r="136172" ht="14.25" customHeight="1"/>
    <row r="136173" ht="14.25" customHeight="1"/>
    <row r="136174" ht="14.25" customHeight="1"/>
    <row r="136175" ht="14.25" customHeight="1"/>
    <row r="136176" ht="14.25" customHeight="1"/>
    <row r="136177" ht="14.25" customHeight="1"/>
    <row r="136178" ht="14.25" customHeight="1"/>
    <row r="136179" ht="14.25" customHeight="1"/>
    <row r="136180" ht="14.25" customHeight="1"/>
    <row r="136181" ht="14.25" customHeight="1"/>
    <row r="136182" ht="14.25" customHeight="1"/>
    <row r="136183" ht="14.25" customHeight="1"/>
    <row r="136184" ht="14.25" customHeight="1"/>
    <row r="136185" ht="14.25" customHeight="1"/>
    <row r="136186" ht="14.25" customHeight="1"/>
    <row r="136187" ht="14.25" customHeight="1"/>
    <row r="136188" ht="14.25" customHeight="1"/>
    <row r="136189" ht="14.25" customHeight="1"/>
    <row r="136190" ht="14.25" customHeight="1"/>
    <row r="136191" ht="14.25" customHeight="1"/>
    <row r="136192" ht="14.25" customHeight="1"/>
    <row r="136193" ht="14.25" customHeight="1"/>
    <row r="136194" ht="14.25" customHeight="1"/>
    <row r="136195" ht="14.25" customHeight="1"/>
    <row r="136196" ht="14.25" customHeight="1"/>
    <row r="136197" ht="14.25" customHeight="1"/>
    <row r="136198" ht="14.25" customHeight="1"/>
    <row r="136199" ht="14.25" customHeight="1"/>
    <row r="136200" ht="14.25" customHeight="1"/>
    <row r="136201" ht="14.25" customHeight="1"/>
    <row r="136202" ht="14.25" customHeight="1"/>
    <row r="136203" ht="14.25" customHeight="1"/>
    <row r="136204" ht="14.25" customHeight="1"/>
    <row r="136205" ht="14.25" customHeight="1"/>
    <row r="136206" ht="14.25" customHeight="1"/>
    <row r="136207" ht="14.25" customHeight="1"/>
    <row r="136208" ht="14.25" customHeight="1"/>
    <row r="136209" ht="14.25" customHeight="1"/>
    <row r="136210" ht="14.25" customHeight="1"/>
    <row r="136211" ht="14.25" customHeight="1"/>
    <row r="136212" ht="14.25" customHeight="1"/>
    <row r="136213" ht="14.25" customHeight="1"/>
    <row r="136214" ht="14.25" customHeight="1"/>
    <row r="136215" ht="14.25" customHeight="1"/>
    <row r="136216" ht="14.25" customHeight="1"/>
    <row r="136217" ht="14.25" customHeight="1"/>
    <row r="136218" ht="14.25" customHeight="1"/>
    <row r="136219" ht="14.25" customHeight="1"/>
    <row r="136220" ht="14.25" customHeight="1"/>
    <row r="136221" ht="14.25" customHeight="1"/>
    <row r="136222" ht="14.25" customHeight="1"/>
    <row r="136223" ht="14.25" customHeight="1"/>
    <row r="136224" ht="14.25" customHeight="1"/>
    <row r="136225" ht="14.25" customHeight="1"/>
    <row r="136226" ht="14.25" customHeight="1"/>
    <row r="136227" ht="14.25" customHeight="1"/>
    <row r="136228" ht="14.25" customHeight="1"/>
    <row r="136229" ht="14.25" customHeight="1"/>
    <row r="136230" ht="14.25" customHeight="1"/>
    <row r="136231" ht="14.25" customHeight="1"/>
    <row r="136232" ht="14.25" customHeight="1"/>
    <row r="136233" ht="14.25" customHeight="1"/>
    <row r="136234" ht="14.25" customHeight="1"/>
    <row r="136235" ht="14.25" customHeight="1"/>
    <row r="136236" ht="14.25" customHeight="1"/>
    <row r="136237" ht="14.25" customHeight="1"/>
    <row r="136238" ht="14.25" customHeight="1"/>
    <row r="136239" ht="14.25" customHeight="1"/>
    <row r="136240" ht="14.25" customHeight="1"/>
    <row r="136241" ht="14.25" customHeight="1"/>
    <row r="136242" ht="14.25" customHeight="1"/>
    <row r="136243" ht="14.25" customHeight="1"/>
    <row r="136244" ht="14.25" customHeight="1"/>
    <row r="136245" ht="14.25" customHeight="1"/>
    <row r="136246" ht="14.25" customHeight="1"/>
    <row r="136247" ht="14.25" customHeight="1"/>
    <row r="136248" ht="14.25" customHeight="1"/>
    <row r="136249" ht="14.25" customHeight="1"/>
    <row r="136250" ht="14.25" customHeight="1"/>
    <row r="136251" ht="14.25" customHeight="1"/>
    <row r="136252" ht="14.25" customHeight="1"/>
    <row r="136253" ht="14.25" customHeight="1"/>
    <row r="136254" ht="14.25" customHeight="1"/>
    <row r="136255" ht="14.25" customHeight="1"/>
    <row r="136256" ht="14.25" customHeight="1"/>
    <row r="136257" ht="14.25" customHeight="1"/>
    <row r="136258" ht="14.25" customHeight="1"/>
    <row r="136259" ht="14.25" customHeight="1"/>
    <row r="136260" ht="14.25" customHeight="1"/>
    <row r="136261" ht="14.25" customHeight="1"/>
    <row r="136262" ht="14.25" customHeight="1"/>
    <row r="136263" ht="14.25" customHeight="1"/>
    <row r="136264" ht="14.25" customHeight="1"/>
    <row r="136265" ht="14.25" customHeight="1"/>
    <row r="136266" ht="14.25" customHeight="1"/>
    <row r="136267" ht="14.25" customHeight="1"/>
    <row r="136268" ht="14.25" customHeight="1"/>
    <row r="136269" ht="14.25" customHeight="1"/>
    <row r="136270" ht="14.25" customHeight="1"/>
    <row r="136271" ht="14.25" customHeight="1"/>
    <row r="136272" ht="14.25" customHeight="1"/>
    <row r="136273" ht="14.25" customHeight="1"/>
    <row r="136274" ht="14.25" customHeight="1"/>
    <row r="136275" ht="14.25" customHeight="1"/>
    <row r="136276" ht="14.25" customHeight="1"/>
    <row r="136277" ht="14.25" customHeight="1"/>
    <row r="136278" ht="14.25" customHeight="1"/>
    <row r="136279" ht="14.25" customHeight="1"/>
    <row r="136280" ht="14.25" customHeight="1"/>
    <row r="136281" ht="14.25" customHeight="1"/>
    <row r="136282" ht="14.25" customHeight="1"/>
    <row r="136283" ht="14.25" customHeight="1"/>
    <row r="136284" ht="14.25" customHeight="1"/>
    <row r="136285" ht="14.25" customHeight="1"/>
    <row r="136286" ht="14.25" customHeight="1"/>
    <row r="136287" ht="14.25" customHeight="1"/>
    <row r="136288" ht="14.25" customHeight="1"/>
    <row r="136289" ht="14.25" customHeight="1"/>
    <row r="136290" ht="14.25" customHeight="1"/>
    <row r="136291" ht="14.25" customHeight="1"/>
    <row r="136292" ht="14.25" customHeight="1"/>
    <row r="136293" ht="14.25" customHeight="1"/>
    <row r="136294" ht="14.25" customHeight="1"/>
    <row r="136295" ht="14.25" customHeight="1"/>
    <row r="136296" ht="14.25" customHeight="1"/>
    <row r="136297" ht="14.25" customHeight="1"/>
    <row r="136298" ht="14.25" customHeight="1"/>
    <row r="136299" ht="14.25" customHeight="1"/>
    <row r="136300" ht="14.25" customHeight="1"/>
    <row r="136301" ht="14.25" customHeight="1"/>
    <row r="136302" ht="14.25" customHeight="1"/>
    <row r="136303" ht="14.25" customHeight="1"/>
    <row r="136304" ht="14.25" customHeight="1"/>
    <row r="136305" ht="14.25" customHeight="1"/>
    <row r="136306" ht="14.25" customHeight="1"/>
    <row r="136307" ht="14.25" customHeight="1"/>
    <row r="136308" ht="14.25" customHeight="1"/>
    <row r="136309" ht="14.25" customHeight="1"/>
    <row r="136310" ht="14.25" customHeight="1"/>
    <row r="136311" ht="14.25" customHeight="1"/>
    <row r="136312" ht="14.25" customHeight="1"/>
    <row r="136313" ht="14.25" customHeight="1"/>
    <row r="136314" ht="14.25" customHeight="1"/>
    <row r="136315" ht="14.25" customHeight="1"/>
    <row r="136316" ht="14.25" customHeight="1"/>
    <row r="136317" ht="14.25" customHeight="1"/>
    <row r="136318" ht="14.25" customHeight="1"/>
    <row r="136319" ht="14.25" customHeight="1"/>
    <row r="136320" ht="14.25" customHeight="1"/>
    <row r="136321" ht="14.25" customHeight="1"/>
    <row r="136322" ht="14.25" customHeight="1"/>
    <row r="136323" ht="14.25" customHeight="1"/>
    <row r="136324" ht="14.25" customHeight="1"/>
    <row r="136325" ht="14.25" customHeight="1"/>
    <row r="136326" ht="14.25" customHeight="1"/>
    <row r="136327" ht="14.25" customHeight="1"/>
    <row r="136328" ht="14.25" customHeight="1"/>
    <row r="136329" ht="14.25" customHeight="1"/>
    <row r="136330" ht="14.25" customHeight="1"/>
    <row r="136331" ht="14.25" customHeight="1"/>
    <row r="136332" ht="14.25" customHeight="1"/>
    <row r="136333" ht="14.25" customHeight="1"/>
    <row r="136334" ht="14.25" customHeight="1"/>
    <row r="136335" ht="14.25" customHeight="1"/>
    <row r="136336" ht="14.25" customHeight="1"/>
    <row r="136337" ht="14.25" customHeight="1"/>
    <row r="136338" ht="14.25" customHeight="1"/>
    <row r="136339" ht="14.25" customHeight="1"/>
    <row r="136340" ht="14.25" customHeight="1"/>
    <row r="136341" ht="14.25" customHeight="1"/>
    <row r="136342" ht="14.25" customHeight="1"/>
    <row r="136343" ht="14.25" customHeight="1"/>
    <row r="136344" ht="14.25" customHeight="1"/>
    <row r="136345" ht="14.25" customHeight="1"/>
    <row r="136346" ht="14.25" customHeight="1"/>
    <row r="136347" ht="14.25" customHeight="1"/>
    <row r="136348" ht="14.25" customHeight="1"/>
    <row r="136349" ht="14.25" customHeight="1"/>
    <row r="136350" ht="14.25" customHeight="1"/>
    <row r="136351" ht="14.25" customHeight="1"/>
    <row r="136352" ht="14.25" customHeight="1"/>
    <row r="136353" ht="14.25" customHeight="1"/>
    <row r="136354" ht="14.25" customHeight="1"/>
    <row r="136355" ht="14.25" customHeight="1"/>
    <row r="136356" ht="14.25" customHeight="1"/>
    <row r="136357" ht="14.25" customHeight="1"/>
    <row r="136358" ht="14.25" customHeight="1"/>
    <row r="136359" ht="14.25" customHeight="1"/>
    <row r="136360" ht="14.25" customHeight="1"/>
    <row r="136361" ht="14.25" customHeight="1"/>
    <row r="136362" ht="14.25" customHeight="1"/>
    <row r="136363" ht="14.25" customHeight="1"/>
    <row r="136364" ht="14.25" customHeight="1"/>
    <row r="136365" ht="14.25" customHeight="1"/>
    <row r="136366" ht="14.25" customHeight="1"/>
    <row r="136367" ht="14.25" customHeight="1"/>
    <row r="136368" ht="14.25" customHeight="1"/>
    <row r="136369" ht="14.25" customHeight="1"/>
    <row r="136370" ht="14.25" customHeight="1"/>
    <row r="136371" ht="14.25" customHeight="1"/>
    <row r="136372" ht="14.25" customHeight="1"/>
    <row r="136373" ht="14.25" customHeight="1"/>
    <row r="136374" ht="14.25" customHeight="1"/>
    <row r="136375" ht="14.25" customHeight="1"/>
    <row r="136376" ht="14.25" customHeight="1"/>
    <row r="136377" ht="14.25" customHeight="1"/>
    <row r="136378" ht="14.25" customHeight="1"/>
    <row r="136379" ht="14.25" customHeight="1"/>
    <row r="136380" ht="14.25" customHeight="1"/>
    <row r="136381" ht="14.25" customHeight="1"/>
    <row r="136382" ht="14.25" customHeight="1"/>
    <row r="136383" ht="14.25" customHeight="1"/>
    <row r="136384" ht="14.25" customHeight="1"/>
    <row r="136385" ht="14.25" customHeight="1"/>
    <row r="136386" ht="14.25" customHeight="1"/>
    <row r="136387" ht="14.25" customHeight="1"/>
    <row r="136388" ht="14.25" customHeight="1"/>
    <row r="136389" ht="14.25" customHeight="1"/>
    <row r="136390" ht="14.25" customHeight="1"/>
    <row r="136391" ht="14.25" customHeight="1"/>
    <row r="136392" ht="14.25" customHeight="1"/>
    <row r="136393" ht="14.25" customHeight="1"/>
    <row r="136394" ht="14.25" customHeight="1"/>
    <row r="136395" ht="14.25" customHeight="1"/>
    <row r="136396" ht="14.25" customHeight="1"/>
    <row r="136397" ht="14.25" customHeight="1"/>
    <row r="136398" ht="14.25" customHeight="1"/>
    <row r="136399" ht="14.25" customHeight="1"/>
    <row r="136400" ht="14.25" customHeight="1"/>
    <row r="136401" ht="14.25" customHeight="1"/>
    <row r="136402" ht="14.25" customHeight="1"/>
    <row r="136403" ht="14.25" customHeight="1"/>
    <row r="136404" ht="14.25" customHeight="1"/>
    <row r="136405" ht="14.25" customHeight="1"/>
    <row r="136406" ht="14.25" customHeight="1"/>
    <row r="136407" ht="14.25" customHeight="1"/>
    <row r="136408" ht="14.25" customHeight="1"/>
    <row r="136409" ht="14.25" customHeight="1"/>
    <row r="136410" ht="14.25" customHeight="1"/>
    <row r="136411" ht="14.25" customHeight="1"/>
    <row r="136412" ht="14.25" customHeight="1"/>
    <row r="136413" ht="14.25" customHeight="1"/>
    <row r="136414" ht="14.25" customHeight="1"/>
    <row r="136415" ht="14.25" customHeight="1"/>
    <row r="136416" ht="14.25" customHeight="1"/>
    <row r="136417" ht="14.25" customHeight="1"/>
    <row r="136418" ht="14.25" customHeight="1"/>
    <row r="136419" ht="14.25" customHeight="1"/>
    <row r="136420" ht="14.25" customHeight="1"/>
    <row r="136421" ht="14.25" customHeight="1"/>
    <row r="136422" ht="14.25" customHeight="1"/>
    <row r="136423" ht="14.25" customHeight="1"/>
    <row r="136424" ht="14.25" customHeight="1"/>
    <row r="136425" ht="14.25" customHeight="1"/>
    <row r="136426" ht="14.25" customHeight="1"/>
    <row r="136427" ht="14.25" customHeight="1"/>
    <row r="136428" ht="14.25" customHeight="1"/>
    <row r="136429" ht="14.25" customHeight="1"/>
    <row r="136430" ht="14.25" customHeight="1"/>
    <row r="136431" ht="14.25" customHeight="1"/>
    <row r="136432" ht="14.25" customHeight="1"/>
    <row r="136433" ht="14.25" customHeight="1"/>
    <row r="136434" ht="14.25" customHeight="1"/>
    <row r="136435" ht="14.25" customHeight="1"/>
    <row r="136436" ht="14.25" customHeight="1"/>
    <row r="136437" ht="14.25" customHeight="1"/>
    <row r="136438" ht="14.25" customHeight="1"/>
    <row r="136439" ht="14.25" customHeight="1"/>
    <row r="136440" ht="14.25" customHeight="1"/>
    <row r="136441" ht="14.25" customHeight="1"/>
    <row r="136442" ht="14.25" customHeight="1"/>
    <row r="136443" ht="14.25" customHeight="1"/>
    <row r="136444" ht="14.25" customHeight="1"/>
    <row r="136445" ht="14.25" customHeight="1"/>
    <row r="136446" ht="14.25" customHeight="1"/>
    <row r="136447" ht="14.25" customHeight="1"/>
    <row r="136448" ht="14.25" customHeight="1"/>
    <row r="136449" ht="14.25" customHeight="1"/>
    <row r="136450" ht="14.25" customHeight="1"/>
    <row r="136451" ht="14.25" customHeight="1"/>
    <row r="136452" ht="14.25" customHeight="1"/>
    <row r="136453" ht="14.25" customHeight="1"/>
    <row r="136454" ht="14.25" customHeight="1"/>
    <row r="136455" ht="14.25" customHeight="1"/>
    <row r="136456" ht="14.25" customHeight="1"/>
    <row r="136457" ht="14.25" customHeight="1"/>
    <row r="136458" ht="14.25" customHeight="1"/>
    <row r="136459" ht="14.25" customHeight="1"/>
    <row r="136460" ht="14.25" customHeight="1"/>
    <row r="136461" ht="14.25" customHeight="1"/>
    <row r="136462" ht="14.25" customHeight="1"/>
    <row r="136463" ht="14.25" customHeight="1"/>
    <row r="136464" ht="14.25" customHeight="1"/>
    <row r="136465" ht="14.25" customHeight="1"/>
    <row r="136466" ht="14.25" customHeight="1"/>
    <row r="136467" ht="14.25" customHeight="1"/>
    <row r="136468" ht="14.25" customHeight="1"/>
    <row r="136469" ht="14.25" customHeight="1"/>
    <row r="136470" ht="14.25" customHeight="1"/>
    <row r="136471" ht="14.25" customHeight="1"/>
    <row r="136472" ht="14.25" customHeight="1"/>
    <row r="136473" ht="14.25" customHeight="1"/>
    <row r="136474" ht="14.25" customHeight="1"/>
    <row r="136475" ht="14.25" customHeight="1"/>
    <row r="136476" ht="14.25" customHeight="1"/>
    <row r="136477" ht="14.25" customHeight="1"/>
    <row r="136478" ht="14.25" customHeight="1"/>
    <row r="136479" ht="14.25" customHeight="1"/>
    <row r="136480" ht="14.25" customHeight="1"/>
    <row r="136481" ht="14.25" customHeight="1"/>
    <row r="136482" ht="14.25" customHeight="1"/>
    <row r="136483" ht="14.25" customHeight="1"/>
    <row r="136484" ht="14.25" customHeight="1"/>
    <row r="136485" ht="14.25" customHeight="1"/>
    <row r="136486" ht="14.25" customHeight="1"/>
    <row r="136487" ht="14.25" customHeight="1"/>
    <row r="136488" ht="14.25" customHeight="1"/>
    <row r="136489" ht="14.25" customHeight="1"/>
    <row r="136490" ht="14.25" customHeight="1"/>
    <row r="136491" ht="14.25" customHeight="1"/>
    <row r="136492" ht="14.25" customHeight="1"/>
    <row r="136493" ht="14.25" customHeight="1"/>
    <row r="136494" ht="14.25" customHeight="1"/>
    <row r="136495" ht="14.25" customHeight="1"/>
    <row r="136496" ht="14.25" customHeight="1"/>
    <row r="136497" ht="14.25" customHeight="1"/>
    <row r="136498" ht="14.25" customHeight="1"/>
    <row r="136499" ht="14.25" customHeight="1"/>
    <row r="136500" ht="14.25" customHeight="1"/>
    <row r="136501" ht="14.25" customHeight="1"/>
    <row r="136502" ht="14.25" customHeight="1"/>
    <row r="136503" ht="14.25" customHeight="1"/>
    <row r="136504" ht="14.25" customHeight="1"/>
    <row r="136505" ht="14.25" customHeight="1"/>
    <row r="136506" ht="14.25" customHeight="1"/>
    <row r="136507" ht="14.25" customHeight="1"/>
    <row r="136508" ht="14.25" customHeight="1"/>
    <row r="136509" ht="14.25" customHeight="1"/>
    <row r="136510" ht="14.25" customHeight="1"/>
    <row r="136511" ht="14.25" customHeight="1"/>
    <row r="136512" ht="14.25" customHeight="1"/>
    <row r="136513" ht="14.25" customHeight="1"/>
    <row r="136514" ht="14.25" customHeight="1"/>
    <row r="136515" ht="14.25" customHeight="1"/>
    <row r="136516" ht="14.25" customHeight="1"/>
    <row r="136517" ht="14.25" customHeight="1"/>
    <row r="136518" ht="14.25" customHeight="1"/>
    <row r="136519" ht="14.25" customHeight="1"/>
    <row r="136520" ht="14.25" customHeight="1"/>
    <row r="136521" ht="14.25" customHeight="1"/>
    <row r="136522" ht="14.25" customHeight="1"/>
    <row r="136523" ht="14.25" customHeight="1"/>
    <row r="136524" ht="14.25" customHeight="1"/>
    <row r="136525" ht="14.25" customHeight="1"/>
    <row r="136526" ht="14.25" customHeight="1"/>
    <row r="136527" ht="14.25" customHeight="1"/>
    <row r="136528" ht="14.25" customHeight="1"/>
    <row r="136529" ht="14.25" customHeight="1"/>
    <row r="136530" ht="14.25" customHeight="1"/>
    <row r="136531" ht="14.25" customHeight="1"/>
    <row r="136532" ht="14.25" customHeight="1"/>
    <row r="136533" ht="14.25" customHeight="1"/>
    <row r="136534" ht="14.25" customHeight="1"/>
    <row r="136535" ht="14.25" customHeight="1"/>
    <row r="136536" ht="14.25" customHeight="1"/>
    <row r="136537" ht="14.25" customHeight="1"/>
    <row r="136538" ht="14.25" customHeight="1"/>
    <row r="136539" ht="14.25" customHeight="1"/>
    <row r="136540" ht="14.25" customHeight="1"/>
    <row r="136541" ht="14.25" customHeight="1"/>
    <row r="136542" ht="14.25" customHeight="1"/>
    <row r="136543" ht="14.25" customHeight="1"/>
    <row r="136544" ht="14.25" customHeight="1"/>
    <row r="136545" ht="14.25" customHeight="1"/>
    <row r="136546" ht="14.25" customHeight="1"/>
    <row r="136547" ht="14.25" customHeight="1"/>
    <row r="136548" ht="14.25" customHeight="1"/>
    <row r="136549" ht="14.25" customHeight="1"/>
    <row r="136550" ht="14.25" customHeight="1"/>
    <row r="136551" ht="14.25" customHeight="1"/>
    <row r="136552" ht="14.25" customHeight="1"/>
    <row r="136553" ht="14.25" customHeight="1"/>
    <row r="136554" ht="14.25" customHeight="1"/>
    <row r="136555" ht="14.25" customHeight="1"/>
    <row r="136556" ht="14.25" customHeight="1"/>
    <row r="136557" ht="14.25" customHeight="1"/>
    <row r="136558" ht="14.25" customHeight="1"/>
    <row r="136559" ht="14.25" customHeight="1"/>
    <row r="136560" ht="14.25" customHeight="1"/>
    <row r="136561" ht="14.25" customHeight="1"/>
    <row r="136562" ht="14.25" customHeight="1"/>
    <row r="136563" ht="14.25" customHeight="1"/>
    <row r="136564" ht="14.25" customHeight="1"/>
    <row r="136565" ht="14.25" customHeight="1"/>
    <row r="136566" ht="14.25" customHeight="1"/>
    <row r="136567" ht="14.25" customHeight="1"/>
    <row r="136568" ht="14.25" customHeight="1"/>
    <row r="136569" ht="14.25" customHeight="1"/>
    <row r="136570" ht="14.25" customHeight="1"/>
    <row r="136571" ht="14.25" customHeight="1"/>
    <row r="136572" ht="14.25" customHeight="1"/>
    <row r="136573" ht="14.25" customHeight="1"/>
    <row r="136574" ht="14.25" customHeight="1"/>
    <row r="136575" ht="14.25" customHeight="1"/>
    <row r="136576" ht="14.25" customHeight="1"/>
    <row r="136577" ht="14.25" customHeight="1"/>
    <row r="136578" ht="14.25" customHeight="1"/>
    <row r="136579" ht="14.25" customHeight="1"/>
    <row r="136580" ht="14.25" customHeight="1"/>
    <row r="136581" ht="14.25" customHeight="1"/>
    <row r="136582" ht="14.25" customHeight="1"/>
    <row r="136583" ht="14.25" customHeight="1"/>
    <row r="136584" ht="14.25" customHeight="1"/>
    <row r="136585" ht="14.25" customHeight="1"/>
    <row r="136586" ht="14.25" customHeight="1"/>
    <row r="136587" ht="14.25" customHeight="1"/>
    <row r="136588" ht="14.25" customHeight="1"/>
    <row r="136589" ht="14.25" customHeight="1"/>
    <row r="136590" ht="14.25" customHeight="1"/>
    <row r="136591" ht="14.25" customHeight="1"/>
    <row r="136592" ht="14.25" customHeight="1"/>
    <row r="136593" ht="14.25" customHeight="1"/>
    <row r="136594" ht="14.25" customHeight="1"/>
    <row r="136595" ht="14.25" customHeight="1"/>
    <row r="136596" ht="14.25" customHeight="1"/>
    <row r="136597" ht="14.25" customHeight="1"/>
    <row r="136598" ht="14.25" customHeight="1"/>
    <row r="136599" ht="14.25" customHeight="1"/>
    <row r="136600" ht="14.25" customHeight="1"/>
    <row r="136601" ht="14.25" customHeight="1"/>
    <row r="136602" ht="14.25" customHeight="1"/>
    <row r="136603" ht="14.25" customHeight="1"/>
    <row r="136604" ht="14.25" customHeight="1"/>
    <row r="136605" ht="14.25" customHeight="1"/>
    <row r="136606" ht="14.25" customHeight="1"/>
    <row r="136607" ht="14.25" customHeight="1"/>
    <row r="136608" ht="14.25" customHeight="1"/>
    <row r="136609" ht="14.25" customHeight="1"/>
    <row r="136610" ht="14.25" customHeight="1"/>
    <row r="136611" ht="14.25" customHeight="1"/>
    <row r="136612" ht="14.25" customHeight="1"/>
    <row r="136613" ht="14.25" customHeight="1"/>
    <row r="136614" ht="14.25" customHeight="1"/>
    <row r="136615" ht="14.25" customHeight="1"/>
    <row r="136616" ht="14.25" customHeight="1"/>
    <row r="136617" ht="14.25" customHeight="1"/>
    <row r="136618" ht="14.25" customHeight="1"/>
    <row r="136619" ht="14.25" customHeight="1"/>
    <row r="136620" ht="14.25" customHeight="1"/>
    <row r="136621" ht="14.25" customHeight="1"/>
    <row r="136622" ht="14.25" customHeight="1"/>
    <row r="136623" ht="14.25" customHeight="1"/>
    <row r="136624" ht="14.25" customHeight="1"/>
    <row r="136625" ht="14.25" customHeight="1"/>
    <row r="136626" ht="14.25" customHeight="1"/>
    <row r="136627" ht="14.25" customHeight="1"/>
    <row r="136628" ht="14.25" customHeight="1"/>
    <row r="136629" ht="14.25" customHeight="1"/>
    <row r="136630" ht="14.25" customHeight="1"/>
    <row r="136631" ht="14.25" customHeight="1"/>
    <row r="136632" ht="14.25" customHeight="1"/>
    <row r="136633" ht="14.25" customHeight="1"/>
    <row r="136634" ht="14.25" customHeight="1"/>
    <row r="136635" ht="14.25" customHeight="1"/>
    <row r="136636" ht="14.25" customHeight="1"/>
    <row r="136637" ht="14.25" customHeight="1"/>
    <row r="136638" ht="14.25" customHeight="1"/>
    <row r="136639" ht="14.25" customHeight="1"/>
    <row r="136640" ht="14.25" customHeight="1"/>
    <row r="136641" ht="14.25" customHeight="1"/>
    <row r="136642" ht="14.25" customHeight="1"/>
    <row r="136643" ht="14.25" customHeight="1"/>
    <row r="136644" ht="14.25" customHeight="1"/>
    <row r="136645" ht="14.25" customHeight="1"/>
    <row r="136646" ht="14.25" customHeight="1"/>
    <row r="136647" ht="14.25" customHeight="1"/>
    <row r="136648" ht="14.25" customHeight="1"/>
    <row r="136649" ht="14.25" customHeight="1"/>
    <row r="136650" ht="14.25" customHeight="1"/>
    <row r="136651" ht="14.25" customHeight="1"/>
    <row r="136652" ht="14.25" customHeight="1"/>
    <row r="136653" ht="14.25" customHeight="1"/>
    <row r="136654" ht="14.25" customHeight="1"/>
    <row r="136655" ht="14.25" customHeight="1"/>
    <row r="136656" ht="14.25" customHeight="1"/>
    <row r="136657" ht="14.25" customHeight="1"/>
    <row r="136658" ht="14.25" customHeight="1"/>
    <row r="136659" ht="14.25" customHeight="1"/>
    <row r="136660" ht="14.25" customHeight="1"/>
    <row r="136661" ht="14.25" customHeight="1"/>
    <row r="136662" ht="14.25" customHeight="1"/>
    <row r="136663" ht="14.25" customHeight="1"/>
    <row r="136664" ht="14.25" customHeight="1"/>
    <row r="136665" ht="14.25" customHeight="1"/>
    <row r="136666" ht="14.25" customHeight="1"/>
    <row r="136667" ht="14.25" customHeight="1"/>
    <row r="136668" ht="14.25" customHeight="1"/>
    <row r="136669" ht="14.25" customHeight="1"/>
    <row r="136670" ht="14.25" customHeight="1"/>
    <row r="136671" ht="14.25" customHeight="1"/>
    <row r="136672" ht="14.25" customHeight="1"/>
    <row r="136673" ht="14.25" customHeight="1"/>
    <row r="136674" ht="14.25" customHeight="1"/>
    <row r="136675" ht="14.25" customHeight="1"/>
    <row r="136676" ht="14.25" customHeight="1"/>
    <row r="136677" ht="14.25" customHeight="1"/>
    <row r="136678" ht="14.25" customHeight="1"/>
    <row r="136679" ht="14.25" customHeight="1"/>
    <row r="136680" ht="14.25" customHeight="1"/>
    <row r="136681" ht="14.25" customHeight="1"/>
    <row r="136682" ht="14.25" customHeight="1"/>
    <row r="136683" ht="14.25" customHeight="1"/>
    <row r="136684" ht="14.25" customHeight="1"/>
    <row r="136685" ht="14.25" customHeight="1"/>
    <row r="136686" ht="14.25" customHeight="1"/>
    <row r="136687" ht="14.25" customHeight="1"/>
    <row r="136688" ht="14.25" customHeight="1"/>
    <row r="136689" ht="14.25" customHeight="1"/>
    <row r="136690" ht="14.25" customHeight="1"/>
    <row r="136691" ht="14.25" customHeight="1"/>
    <row r="136692" ht="14.25" customHeight="1"/>
    <row r="136693" ht="14.25" customHeight="1"/>
    <row r="136694" ht="14.25" customHeight="1"/>
    <row r="136695" ht="14.25" customHeight="1"/>
    <row r="136696" ht="14.25" customHeight="1"/>
    <row r="136697" ht="14.25" customHeight="1"/>
    <row r="136698" ht="14.25" customHeight="1"/>
    <row r="136699" ht="14.25" customHeight="1"/>
    <row r="136700" ht="14.25" customHeight="1"/>
    <row r="136701" ht="14.25" customHeight="1"/>
    <row r="136702" ht="14.25" customHeight="1"/>
    <row r="136703" ht="14.25" customHeight="1"/>
    <row r="136704" ht="14.25" customHeight="1"/>
    <row r="136705" ht="14.25" customHeight="1"/>
    <row r="136706" ht="14.25" customHeight="1"/>
    <row r="136707" ht="14.25" customHeight="1"/>
    <row r="136708" ht="14.25" customHeight="1"/>
    <row r="136709" ht="14.25" customHeight="1"/>
    <row r="136710" ht="14.25" customHeight="1"/>
    <row r="136711" ht="14.25" customHeight="1"/>
    <row r="136712" ht="14.25" customHeight="1"/>
    <row r="136713" ht="14.25" customHeight="1"/>
    <row r="136714" ht="14.25" customHeight="1"/>
    <row r="136715" ht="14.25" customHeight="1"/>
    <row r="136716" ht="14.25" customHeight="1"/>
    <row r="136717" ht="14.25" customHeight="1"/>
    <row r="136718" ht="14.25" customHeight="1"/>
    <row r="136719" ht="14.25" customHeight="1"/>
    <row r="136720" ht="14.25" customHeight="1"/>
    <row r="136721" ht="14.25" customHeight="1"/>
    <row r="136722" ht="14.25" customHeight="1"/>
    <row r="136723" ht="14.25" customHeight="1"/>
    <row r="136724" ht="14.25" customHeight="1"/>
    <row r="136725" ht="14.25" customHeight="1"/>
    <row r="136726" ht="14.25" customHeight="1"/>
    <row r="136727" ht="14.25" customHeight="1"/>
    <row r="136728" ht="14.25" customHeight="1"/>
    <row r="136729" ht="14.25" customHeight="1"/>
    <row r="136730" ht="14.25" customHeight="1"/>
    <row r="136731" ht="14.25" customHeight="1"/>
    <row r="136732" ht="14.25" customHeight="1"/>
    <row r="136733" ht="14.25" customHeight="1"/>
    <row r="136734" ht="14.25" customHeight="1"/>
    <row r="136735" ht="14.25" customHeight="1"/>
    <row r="136736" ht="14.25" customHeight="1"/>
    <row r="136737" ht="14.25" customHeight="1"/>
    <row r="136738" ht="14.25" customHeight="1"/>
    <row r="136739" ht="14.25" customHeight="1"/>
    <row r="136740" ht="14.25" customHeight="1"/>
    <row r="136741" ht="14.25" customHeight="1"/>
    <row r="136742" ht="14.25" customHeight="1"/>
    <row r="136743" ht="14.25" customHeight="1"/>
    <row r="136744" ht="14.25" customHeight="1"/>
    <row r="136745" ht="14.25" customHeight="1"/>
    <row r="136746" ht="14.25" customHeight="1"/>
    <row r="136747" ht="14.25" customHeight="1"/>
    <row r="136748" ht="14.25" customHeight="1"/>
    <row r="136749" ht="14.25" customHeight="1"/>
    <row r="136750" ht="14.25" customHeight="1"/>
    <row r="136751" ht="14.25" customHeight="1"/>
    <row r="136752" ht="14.25" customHeight="1"/>
    <row r="136753" ht="14.25" customHeight="1"/>
    <row r="136754" ht="14.25" customHeight="1"/>
    <row r="136755" ht="14.25" customHeight="1"/>
    <row r="136756" ht="14.25" customHeight="1"/>
    <row r="136757" ht="14.25" customHeight="1"/>
    <row r="136758" ht="14.25" customHeight="1"/>
    <row r="136759" ht="14.25" customHeight="1"/>
    <row r="136760" ht="14.25" customHeight="1"/>
    <row r="136761" ht="14.25" customHeight="1"/>
    <row r="136762" ht="14.25" customHeight="1"/>
    <row r="136763" ht="14.25" customHeight="1"/>
    <row r="136764" ht="14.25" customHeight="1"/>
    <row r="136765" ht="14.25" customHeight="1"/>
    <row r="136766" ht="14.25" customHeight="1"/>
    <row r="136767" ht="14.25" customHeight="1"/>
    <row r="136768" ht="14.25" customHeight="1"/>
    <row r="136769" ht="14.25" customHeight="1"/>
    <row r="136770" ht="14.25" customHeight="1"/>
    <row r="136771" ht="14.25" customHeight="1"/>
    <row r="136772" ht="14.25" customHeight="1"/>
    <row r="136773" ht="14.25" customHeight="1"/>
    <row r="136774" ht="14.25" customHeight="1"/>
    <row r="136775" ht="14.25" customHeight="1"/>
    <row r="136776" ht="14.25" customHeight="1"/>
    <row r="136777" ht="14.25" customHeight="1"/>
    <row r="136778" ht="14.25" customHeight="1"/>
    <row r="136779" ht="14.25" customHeight="1"/>
    <row r="136780" ht="14.25" customHeight="1"/>
    <row r="136781" ht="14.25" customHeight="1"/>
    <row r="136782" ht="14.25" customHeight="1"/>
    <row r="136783" ht="14.25" customHeight="1"/>
    <row r="136784" ht="14.25" customHeight="1"/>
    <row r="136785" ht="14.25" customHeight="1"/>
    <row r="136786" ht="14.25" customHeight="1"/>
    <row r="136787" ht="14.25" customHeight="1"/>
    <row r="136788" ht="14.25" customHeight="1"/>
    <row r="136789" ht="14.25" customHeight="1"/>
    <row r="136790" ht="14.25" customHeight="1"/>
    <row r="136791" ht="14.25" customHeight="1"/>
    <row r="136792" ht="14.25" customHeight="1"/>
    <row r="136793" ht="14.25" customHeight="1"/>
    <row r="136794" ht="14.25" customHeight="1"/>
    <row r="136795" ht="14.25" customHeight="1"/>
    <row r="136796" ht="14.25" customHeight="1"/>
    <row r="136797" ht="14.25" customHeight="1"/>
    <row r="136798" ht="14.25" customHeight="1"/>
    <row r="136799" ht="14.25" customHeight="1"/>
    <row r="136800" ht="14.25" customHeight="1"/>
    <row r="136801" ht="14.25" customHeight="1"/>
    <row r="136802" ht="14.25" customHeight="1"/>
    <row r="136803" ht="14.25" customHeight="1"/>
    <row r="136804" ht="14.25" customHeight="1"/>
    <row r="136805" ht="14.25" customHeight="1"/>
    <row r="136806" ht="14.25" customHeight="1"/>
    <row r="136807" ht="14.25" customHeight="1"/>
    <row r="136808" ht="14.25" customHeight="1"/>
    <row r="136809" ht="14.25" customHeight="1"/>
    <row r="136810" ht="14.25" customHeight="1"/>
    <row r="136811" ht="14.25" customHeight="1"/>
    <row r="136812" ht="14.25" customHeight="1"/>
    <row r="136813" ht="14.25" customHeight="1"/>
    <row r="136814" ht="14.25" customHeight="1"/>
    <row r="136815" ht="14.25" customHeight="1"/>
    <row r="136816" ht="14.25" customHeight="1"/>
    <row r="136817" ht="14.25" customHeight="1"/>
    <row r="136818" ht="14.25" customHeight="1"/>
    <row r="136819" ht="14.25" customHeight="1"/>
    <row r="136820" ht="14.25" customHeight="1"/>
    <row r="136821" ht="14.25" customHeight="1"/>
    <row r="136822" ht="14.25" customHeight="1"/>
    <row r="136823" ht="14.25" customHeight="1"/>
    <row r="136824" ht="14.25" customHeight="1"/>
    <row r="136825" ht="14.25" customHeight="1"/>
    <row r="136826" ht="14.25" customHeight="1"/>
    <row r="136827" ht="14.25" customHeight="1"/>
    <row r="136828" ht="14.25" customHeight="1"/>
    <row r="136829" ht="14.25" customHeight="1"/>
    <row r="136830" ht="14.25" customHeight="1"/>
    <row r="136831" ht="14.25" customHeight="1"/>
    <row r="136832" ht="14.25" customHeight="1"/>
    <row r="136833" ht="14.25" customHeight="1"/>
    <row r="136834" ht="14.25" customHeight="1"/>
    <row r="136835" ht="14.25" customHeight="1"/>
    <row r="136836" ht="14.25" customHeight="1"/>
    <row r="136837" ht="14.25" customHeight="1"/>
    <row r="136838" ht="14.25" customHeight="1"/>
    <row r="136839" ht="14.25" customHeight="1"/>
    <row r="136840" ht="14.25" customHeight="1"/>
    <row r="136841" ht="14.25" customHeight="1"/>
    <row r="136842" ht="14.25" customHeight="1"/>
    <row r="136843" ht="14.25" customHeight="1"/>
    <row r="136844" ht="14.25" customHeight="1"/>
    <row r="136845" ht="14.25" customHeight="1"/>
    <row r="136846" ht="14.25" customHeight="1"/>
    <row r="136847" ht="14.25" customHeight="1"/>
    <row r="136848" ht="14.25" customHeight="1"/>
    <row r="136849" ht="14.25" customHeight="1"/>
    <row r="136850" ht="14.25" customHeight="1"/>
    <row r="136851" ht="14.25" customHeight="1"/>
    <row r="136852" ht="14.25" customHeight="1"/>
    <row r="136853" ht="14.25" customHeight="1"/>
    <row r="136854" ht="14.25" customHeight="1"/>
    <row r="136855" ht="14.25" customHeight="1"/>
    <row r="136856" ht="14.25" customHeight="1"/>
    <row r="136857" ht="14.25" customHeight="1"/>
    <row r="136858" ht="14.25" customHeight="1"/>
    <row r="136859" ht="14.25" customHeight="1"/>
    <row r="136860" ht="14.25" customHeight="1"/>
    <row r="136861" ht="14.25" customHeight="1"/>
    <row r="136862" ht="14.25" customHeight="1"/>
    <row r="136863" ht="14.25" customHeight="1"/>
    <row r="136864" ht="14.25" customHeight="1"/>
    <row r="136865" ht="14.25" customHeight="1"/>
    <row r="136866" ht="14.25" customHeight="1"/>
    <row r="136867" ht="14.25" customHeight="1"/>
    <row r="136868" ht="14.25" customHeight="1"/>
    <row r="136869" ht="14.25" customHeight="1"/>
    <row r="136870" ht="14.25" customHeight="1"/>
    <row r="136871" ht="14.25" customHeight="1"/>
    <row r="136872" ht="14.25" customHeight="1"/>
    <row r="136873" ht="14.25" customHeight="1"/>
    <row r="136874" ht="14.25" customHeight="1"/>
    <row r="136875" ht="14.25" customHeight="1"/>
    <row r="136876" ht="14.25" customHeight="1"/>
    <row r="136877" ht="14.25" customHeight="1"/>
    <row r="136878" ht="14.25" customHeight="1"/>
    <row r="136879" ht="14.25" customHeight="1"/>
    <row r="136880" ht="14.25" customHeight="1"/>
    <row r="136881" ht="14.25" customHeight="1"/>
    <row r="136882" ht="14.25" customHeight="1"/>
    <row r="136883" ht="14.25" customHeight="1"/>
    <row r="136884" ht="14.25" customHeight="1"/>
    <row r="136885" ht="14.25" customHeight="1"/>
    <row r="136886" ht="14.25" customHeight="1"/>
    <row r="136887" ht="14.25" customHeight="1"/>
    <row r="136888" ht="14.25" customHeight="1"/>
    <row r="136889" ht="14.25" customHeight="1"/>
    <row r="136890" ht="14.25" customHeight="1"/>
    <row r="136891" ht="14.25" customHeight="1"/>
    <row r="136892" ht="14.25" customHeight="1"/>
    <row r="136893" ht="14.25" customHeight="1"/>
    <row r="136894" ht="14.25" customHeight="1"/>
    <row r="136895" ht="14.25" customHeight="1"/>
    <row r="136896" ht="14.25" customHeight="1"/>
    <row r="136897" ht="14.25" customHeight="1"/>
    <row r="136898" ht="14.25" customHeight="1"/>
    <row r="136899" ht="14.25" customHeight="1"/>
    <row r="136900" ht="14.25" customHeight="1"/>
    <row r="136901" ht="14.25" customHeight="1"/>
    <row r="136902" ht="14.25" customHeight="1"/>
    <row r="136903" ht="14.25" customHeight="1"/>
    <row r="136904" ht="14.25" customHeight="1"/>
    <row r="136905" ht="14.25" customHeight="1"/>
    <row r="136906" ht="14.25" customHeight="1"/>
    <row r="136907" ht="14.25" customHeight="1"/>
    <row r="136908" ht="14.25" customHeight="1"/>
    <row r="136909" ht="14.25" customHeight="1"/>
    <row r="136910" ht="14.25" customHeight="1"/>
    <row r="136911" ht="14.25" customHeight="1"/>
    <row r="136912" ht="14.25" customHeight="1"/>
    <row r="136913" ht="14.25" customHeight="1"/>
    <row r="136914" ht="14.25" customHeight="1"/>
    <row r="136915" ht="14.25" customHeight="1"/>
    <row r="136916" ht="14.25" customHeight="1"/>
    <row r="136917" ht="14.25" customHeight="1"/>
    <row r="136918" ht="14.25" customHeight="1"/>
    <row r="136919" ht="14.25" customHeight="1"/>
    <row r="136920" ht="14.25" customHeight="1"/>
    <row r="136921" ht="14.25" customHeight="1"/>
    <row r="136922" ht="14.25" customHeight="1"/>
    <row r="136923" ht="14.25" customHeight="1"/>
    <row r="136924" ht="14.25" customHeight="1"/>
    <row r="136925" ht="14.25" customHeight="1"/>
    <row r="136926" ht="14.25" customHeight="1"/>
    <row r="136927" ht="14.25" customHeight="1"/>
    <row r="136928" ht="14.25" customHeight="1"/>
    <row r="136929" ht="14.25" customHeight="1"/>
    <row r="136930" ht="14.25" customHeight="1"/>
    <row r="136931" ht="14.25" customHeight="1"/>
    <row r="136932" ht="14.25" customHeight="1"/>
    <row r="136933" ht="14.25" customHeight="1"/>
    <row r="136934" ht="14.25" customHeight="1"/>
    <row r="136935" ht="14.25" customHeight="1"/>
    <row r="136936" ht="14.25" customHeight="1"/>
    <row r="136937" ht="14.25" customHeight="1"/>
    <row r="136938" ht="14.25" customHeight="1"/>
    <row r="136939" ht="14.25" customHeight="1"/>
    <row r="136940" ht="14.25" customHeight="1"/>
    <row r="136941" ht="14.25" customHeight="1"/>
    <row r="136942" ht="14.25" customHeight="1"/>
    <row r="136943" ht="14.25" customHeight="1"/>
    <row r="136944" ht="14.25" customHeight="1"/>
    <row r="136945" ht="14.25" customHeight="1"/>
    <row r="136946" ht="14.25" customHeight="1"/>
    <row r="136947" ht="14.25" customHeight="1"/>
    <row r="136948" ht="14.25" customHeight="1"/>
    <row r="136949" ht="14.25" customHeight="1"/>
    <row r="136950" ht="14.25" customHeight="1"/>
    <row r="136951" ht="14.25" customHeight="1"/>
    <row r="136952" ht="14.25" customHeight="1"/>
    <row r="136953" ht="14.25" customHeight="1"/>
    <row r="136954" ht="14.25" customHeight="1"/>
    <row r="136955" ht="14.25" customHeight="1"/>
    <row r="136956" ht="14.25" customHeight="1"/>
    <row r="136957" ht="14.25" customHeight="1"/>
    <row r="136958" ht="14.25" customHeight="1"/>
    <row r="136959" ht="14.25" customHeight="1"/>
    <row r="136960" ht="14.25" customHeight="1"/>
    <row r="136961" ht="14.25" customHeight="1"/>
    <row r="136962" ht="14.25" customHeight="1"/>
    <row r="136963" ht="14.25" customHeight="1"/>
    <row r="136964" ht="14.25" customHeight="1"/>
    <row r="136965" ht="14.25" customHeight="1"/>
    <row r="136966" ht="14.25" customHeight="1"/>
    <row r="136967" ht="14.25" customHeight="1"/>
    <row r="136968" ht="14.25" customHeight="1"/>
    <row r="136969" ht="14.25" customHeight="1"/>
    <row r="136970" ht="14.25" customHeight="1"/>
    <row r="136971" ht="14.25" customHeight="1"/>
    <row r="136972" ht="14.25" customHeight="1"/>
    <row r="136973" ht="14.25" customHeight="1"/>
    <row r="136974" ht="14.25" customHeight="1"/>
    <row r="136975" ht="14.25" customHeight="1"/>
    <row r="136976" ht="14.25" customHeight="1"/>
    <row r="136977" ht="14.25" customHeight="1"/>
    <row r="136978" ht="14.25" customHeight="1"/>
    <row r="136979" ht="14.25" customHeight="1"/>
    <row r="136980" ht="14.25" customHeight="1"/>
    <row r="136981" ht="14.25" customHeight="1"/>
    <row r="136982" ht="14.25" customHeight="1"/>
    <row r="136983" ht="14.25" customHeight="1"/>
    <row r="136984" ht="14.25" customHeight="1"/>
    <row r="136985" ht="14.25" customHeight="1"/>
    <row r="136986" ht="14.25" customHeight="1"/>
    <row r="136987" ht="14.25" customHeight="1"/>
    <row r="136988" ht="14.25" customHeight="1"/>
    <row r="136989" ht="14.25" customHeight="1"/>
    <row r="136990" ht="14.25" customHeight="1"/>
    <row r="136991" ht="14.25" customHeight="1"/>
    <row r="136992" ht="14.25" customHeight="1"/>
    <row r="136993" ht="14.25" customHeight="1"/>
    <row r="136994" ht="14.25" customHeight="1"/>
    <row r="136995" ht="14.25" customHeight="1"/>
    <row r="136996" ht="14.25" customHeight="1"/>
    <row r="136997" ht="14.25" customHeight="1"/>
    <row r="136998" ht="14.25" customHeight="1"/>
    <row r="136999" ht="14.25" customHeight="1"/>
    <row r="137000" ht="14.25" customHeight="1"/>
    <row r="137001" ht="14.25" customHeight="1"/>
    <row r="137002" ht="14.25" customHeight="1"/>
    <row r="137003" ht="14.25" customHeight="1"/>
    <row r="137004" ht="14.25" customHeight="1"/>
    <row r="137005" ht="14.25" customHeight="1"/>
    <row r="137006" ht="14.25" customHeight="1"/>
    <row r="137007" ht="14.25" customHeight="1"/>
    <row r="137008" ht="14.25" customHeight="1"/>
    <row r="137009" ht="14.25" customHeight="1"/>
    <row r="137010" ht="14.25" customHeight="1"/>
    <row r="137011" ht="14.25" customHeight="1"/>
    <row r="137012" ht="14.25" customHeight="1"/>
    <row r="137013" ht="14.25" customHeight="1"/>
    <row r="137014" ht="14.25" customHeight="1"/>
    <row r="137015" ht="14.25" customHeight="1"/>
    <row r="137016" ht="14.25" customHeight="1"/>
    <row r="137017" ht="14.25" customHeight="1"/>
    <row r="137018" ht="14.25" customHeight="1"/>
    <row r="137019" ht="14.25" customHeight="1"/>
    <row r="137020" ht="14.25" customHeight="1"/>
    <row r="137021" ht="14.25" customHeight="1"/>
    <row r="137022" ht="14.25" customHeight="1"/>
    <row r="137023" ht="14.25" customHeight="1"/>
    <row r="137024" ht="14.25" customHeight="1"/>
    <row r="137025" ht="14.25" customHeight="1"/>
    <row r="137026" ht="14.25" customHeight="1"/>
    <row r="137027" ht="14.25" customHeight="1"/>
    <row r="137028" ht="14.25" customHeight="1"/>
    <row r="137029" ht="14.25" customHeight="1"/>
    <row r="137030" ht="14.25" customHeight="1"/>
    <row r="137031" ht="14.25" customHeight="1"/>
    <row r="137032" ht="14.25" customHeight="1"/>
    <row r="137033" ht="14.25" customHeight="1"/>
    <row r="137034" ht="14.25" customHeight="1"/>
    <row r="137035" ht="14.25" customHeight="1"/>
    <row r="137036" ht="14.25" customHeight="1"/>
    <row r="137037" ht="14.25" customHeight="1"/>
    <row r="137038" ht="14.25" customHeight="1"/>
    <row r="137039" ht="14.25" customHeight="1"/>
    <row r="137040" ht="14.25" customHeight="1"/>
    <row r="137041" ht="14.25" customHeight="1"/>
    <row r="137042" ht="14.25" customHeight="1"/>
    <row r="137043" ht="14.25" customHeight="1"/>
    <row r="137044" ht="14.25" customHeight="1"/>
    <row r="137045" ht="14.25" customHeight="1"/>
    <row r="137046" ht="14.25" customHeight="1"/>
    <row r="137047" ht="14.25" customHeight="1"/>
    <row r="137048" ht="14.25" customHeight="1"/>
    <row r="137049" ht="14.25" customHeight="1"/>
    <row r="137050" ht="14.25" customHeight="1"/>
    <row r="137051" ht="14.25" customHeight="1"/>
    <row r="137052" ht="14.25" customHeight="1"/>
    <row r="137053" ht="14.25" customHeight="1"/>
    <row r="137054" ht="14.25" customHeight="1"/>
    <row r="137055" ht="14.25" customHeight="1"/>
    <row r="137056" ht="14.25" customHeight="1"/>
    <row r="137057" ht="14.25" customHeight="1"/>
    <row r="137058" ht="14.25" customHeight="1"/>
    <row r="137059" ht="14.25" customHeight="1"/>
    <row r="137060" ht="14.25" customHeight="1"/>
    <row r="137061" ht="14.25" customHeight="1"/>
    <row r="137062" ht="14.25" customHeight="1"/>
    <row r="137063" ht="14.25" customHeight="1"/>
    <row r="137064" ht="14.25" customHeight="1"/>
    <row r="137065" ht="14.25" customHeight="1"/>
    <row r="137066" ht="14.25" customHeight="1"/>
    <row r="137067" ht="14.25" customHeight="1"/>
    <row r="137068" ht="14.25" customHeight="1"/>
    <row r="137069" ht="14.25" customHeight="1"/>
    <row r="137070" ht="14.25" customHeight="1"/>
    <row r="137071" ht="14.25" customHeight="1"/>
    <row r="137072" ht="14.25" customHeight="1"/>
    <row r="137073" ht="14.25" customHeight="1"/>
    <row r="137074" ht="14.25" customHeight="1"/>
    <row r="137075" ht="14.25" customHeight="1"/>
    <row r="137076" ht="14.25" customHeight="1"/>
    <row r="137077" ht="14.25" customHeight="1"/>
    <row r="137078" ht="14.25" customHeight="1"/>
    <row r="137079" ht="14.25" customHeight="1"/>
    <row r="137080" ht="14.25" customHeight="1"/>
    <row r="137081" ht="14.25" customHeight="1"/>
    <row r="137082" ht="14.25" customHeight="1"/>
    <row r="137083" ht="14.25" customHeight="1"/>
    <row r="137084" ht="14.25" customHeight="1"/>
    <row r="137085" ht="14.25" customHeight="1"/>
    <row r="137086" ht="14.25" customHeight="1"/>
    <row r="137087" ht="14.25" customHeight="1"/>
    <row r="137088" ht="14.25" customHeight="1"/>
    <row r="137089" ht="14.25" customHeight="1"/>
    <row r="137090" ht="14.25" customHeight="1"/>
    <row r="137091" ht="14.25" customHeight="1"/>
    <row r="137092" ht="14.25" customHeight="1"/>
    <row r="137093" ht="14.25" customHeight="1"/>
    <row r="137094" ht="14.25" customHeight="1"/>
    <row r="137095" ht="14.25" customHeight="1"/>
    <row r="137096" ht="14.25" customHeight="1"/>
    <row r="137097" ht="14.25" customHeight="1"/>
    <row r="137098" ht="14.25" customHeight="1"/>
    <row r="137099" ht="14.25" customHeight="1"/>
    <row r="137100" ht="14.25" customHeight="1"/>
    <row r="137101" ht="14.25" customHeight="1"/>
    <row r="137102" ht="14.25" customHeight="1"/>
    <row r="137103" ht="14.25" customHeight="1"/>
    <row r="137104" ht="14.25" customHeight="1"/>
    <row r="137105" ht="14.25" customHeight="1"/>
    <row r="137106" ht="14.25" customHeight="1"/>
    <row r="137107" ht="14.25" customHeight="1"/>
    <row r="137108" ht="14.25" customHeight="1"/>
    <row r="137109" ht="14.25" customHeight="1"/>
    <row r="137110" ht="14.25" customHeight="1"/>
    <row r="137111" ht="14.25" customHeight="1"/>
    <row r="137112" ht="14.25" customHeight="1"/>
    <row r="137113" ht="14.25" customHeight="1"/>
    <row r="137114" ht="14.25" customHeight="1"/>
    <row r="137115" ht="14.25" customHeight="1"/>
    <row r="137116" ht="14.25" customHeight="1"/>
    <row r="137117" ht="14.25" customHeight="1"/>
    <row r="137118" ht="14.25" customHeight="1"/>
    <row r="137119" ht="14.25" customHeight="1"/>
    <row r="137120" ht="14.25" customHeight="1"/>
    <row r="137121" ht="14.25" customHeight="1"/>
    <row r="137122" ht="14.25" customHeight="1"/>
    <row r="137123" ht="14.25" customHeight="1"/>
    <row r="137124" ht="14.25" customHeight="1"/>
    <row r="137125" ht="14.25" customHeight="1"/>
    <row r="137126" ht="14.25" customHeight="1"/>
    <row r="137127" ht="14.25" customHeight="1"/>
    <row r="137128" ht="14.25" customHeight="1"/>
    <row r="137129" ht="14.25" customHeight="1"/>
    <row r="137130" ht="14.25" customHeight="1"/>
    <row r="137131" ht="14.25" customHeight="1"/>
    <row r="137132" ht="14.25" customHeight="1"/>
    <row r="137133" ht="14.25" customHeight="1"/>
    <row r="137134" ht="14.25" customHeight="1"/>
    <row r="137135" ht="14.25" customHeight="1"/>
    <row r="137136" ht="14.25" customHeight="1"/>
    <row r="137137" ht="14.25" customHeight="1"/>
    <row r="137138" ht="14.25" customHeight="1"/>
    <row r="137139" ht="14.25" customHeight="1"/>
    <row r="137140" ht="14.25" customHeight="1"/>
    <row r="137141" ht="14.25" customHeight="1"/>
    <row r="137142" ht="14.25" customHeight="1"/>
    <row r="137143" ht="14.25" customHeight="1"/>
    <row r="137144" ht="14.25" customHeight="1"/>
    <row r="137145" ht="14.25" customHeight="1"/>
    <row r="137146" ht="14.25" customHeight="1"/>
    <row r="137147" ht="14.25" customHeight="1"/>
    <row r="137148" ht="14.25" customHeight="1"/>
    <row r="137149" ht="14.25" customHeight="1"/>
    <row r="137150" ht="14.25" customHeight="1"/>
    <row r="137151" ht="14.25" customHeight="1"/>
    <row r="137152" ht="14.25" customHeight="1"/>
    <row r="137153" ht="14.25" customHeight="1"/>
    <row r="137154" ht="14.25" customHeight="1"/>
    <row r="137155" ht="14.25" customHeight="1"/>
    <row r="137156" ht="14.25" customHeight="1"/>
    <row r="137157" ht="14.25" customHeight="1"/>
    <row r="137158" ht="14.25" customHeight="1"/>
    <row r="137159" ht="14.25" customHeight="1"/>
    <row r="137160" ht="14.25" customHeight="1"/>
    <row r="137161" ht="14.25" customHeight="1"/>
    <row r="137162" ht="14.25" customHeight="1"/>
    <row r="137163" ht="14.25" customHeight="1"/>
    <row r="137164" ht="14.25" customHeight="1"/>
    <row r="137165" ht="14.25" customHeight="1"/>
    <row r="137166" ht="14.25" customHeight="1"/>
    <row r="137167" ht="14.25" customHeight="1"/>
    <row r="137168" ht="14.25" customHeight="1"/>
    <row r="137169" ht="14.25" customHeight="1"/>
    <row r="137170" ht="14.25" customHeight="1"/>
    <row r="137171" ht="14.25" customHeight="1"/>
    <row r="137172" ht="14.25" customHeight="1"/>
    <row r="137173" ht="14.25" customHeight="1"/>
    <row r="137174" ht="14.25" customHeight="1"/>
    <row r="137175" ht="14.25" customHeight="1"/>
    <row r="137176" ht="14.25" customHeight="1"/>
    <row r="137177" ht="14.25" customHeight="1"/>
    <row r="137178" ht="14.25" customHeight="1"/>
    <row r="137179" ht="14.25" customHeight="1"/>
    <row r="137180" ht="14.25" customHeight="1"/>
    <row r="137181" ht="14.25" customHeight="1"/>
    <row r="137182" ht="14.25" customHeight="1"/>
    <row r="137183" ht="14.25" customHeight="1"/>
    <row r="137184" ht="14.25" customHeight="1"/>
    <row r="137185" ht="14.25" customHeight="1"/>
    <row r="137186" ht="14.25" customHeight="1"/>
    <row r="137187" ht="14.25" customHeight="1"/>
    <row r="137188" ht="14.25" customHeight="1"/>
    <row r="137189" ht="14.25" customHeight="1"/>
    <row r="137190" ht="14.25" customHeight="1"/>
    <row r="137191" ht="14.25" customHeight="1"/>
    <row r="137192" ht="14.25" customHeight="1"/>
    <row r="137193" ht="14.25" customHeight="1"/>
    <row r="137194" ht="14.25" customHeight="1"/>
    <row r="137195" ht="14.25" customHeight="1"/>
    <row r="137196" ht="14.25" customHeight="1"/>
    <row r="137197" ht="14.25" customHeight="1"/>
    <row r="137198" ht="14.25" customHeight="1"/>
    <row r="137199" ht="14.25" customHeight="1"/>
    <row r="137200" ht="14.25" customHeight="1"/>
    <row r="137201" ht="14.25" customHeight="1"/>
    <row r="137202" ht="14.25" customHeight="1"/>
    <row r="137203" ht="14.25" customHeight="1"/>
    <row r="137204" ht="14.25" customHeight="1"/>
    <row r="137205" ht="14.25" customHeight="1"/>
    <row r="137206" ht="14.25" customHeight="1"/>
    <row r="137207" ht="14.25" customHeight="1"/>
    <row r="137208" ht="14.25" customHeight="1"/>
    <row r="137209" ht="14.25" customHeight="1"/>
    <row r="137210" ht="14.25" customHeight="1"/>
    <row r="137211" ht="14.25" customHeight="1"/>
    <row r="137212" ht="14.25" customHeight="1"/>
    <row r="137213" ht="14.25" customHeight="1"/>
    <row r="137214" ht="14.25" customHeight="1"/>
    <row r="137215" ht="14.25" customHeight="1"/>
    <row r="137216" ht="14.25" customHeight="1"/>
    <row r="137217" ht="14.25" customHeight="1"/>
    <row r="137218" ht="14.25" customHeight="1"/>
    <row r="137219" ht="14.25" customHeight="1"/>
    <row r="137220" ht="14.25" customHeight="1"/>
    <row r="137221" ht="14.25" customHeight="1"/>
    <row r="137222" ht="14.25" customHeight="1"/>
    <row r="137223" ht="14.25" customHeight="1"/>
    <row r="137224" ht="14.25" customHeight="1"/>
    <row r="137225" ht="14.25" customHeight="1"/>
    <row r="137226" ht="14.25" customHeight="1"/>
    <row r="137227" ht="14.25" customHeight="1"/>
    <row r="137228" ht="14.25" customHeight="1"/>
    <row r="137229" ht="14.25" customHeight="1"/>
    <row r="137230" ht="14.25" customHeight="1"/>
    <row r="137231" ht="14.25" customHeight="1"/>
    <row r="137232" ht="14.25" customHeight="1"/>
    <row r="137233" ht="14.25" customHeight="1"/>
    <row r="137234" ht="14.25" customHeight="1"/>
    <row r="137235" ht="14.25" customHeight="1"/>
    <row r="137236" ht="14.25" customHeight="1"/>
    <row r="137237" ht="14.25" customHeight="1"/>
    <row r="137238" ht="14.25" customHeight="1"/>
    <row r="137239" ht="14.25" customHeight="1"/>
    <row r="137240" ht="14.25" customHeight="1"/>
    <row r="137241" ht="14.25" customHeight="1"/>
    <row r="137242" ht="14.25" customHeight="1"/>
    <row r="137243" ht="14.25" customHeight="1"/>
    <row r="137244" ht="14.25" customHeight="1"/>
    <row r="137245" ht="14.25" customHeight="1"/>
    <row r="137246" ht="14.25" customHeight="1"/>
    <row r="137247" ht="14.25" customHeight="1"/>
    <row r="137248" ht="14.25" customHeight="1"/>
    <row r="137249" ht="14.25" customHeight="1"/>
    <row r="137250" ht="14.25" customHeight="1"/>
    <row r="137251" ht="14.25" customHeight="1"/>
    <row r="137252" ht="14.25" customHeight="1"/>
    <row r="137253" ht="14.25" customHeight="1"/>
    <row r="137254" ht="14.25" customHeight="1"/>
    <row r="137255" ht="14.25" customHeight="1"/>
    <row r="137256" ht="14.25" customHeight="1"/>
    <row r="137257" ht="14.25" customHeight="1"/>
    <row r="137258" ht="14.25" customHeight="1"/>
    <row r="137259" ht="14.25" customHeight="1"/>
    <row r="137260" ht="14.25" customHeight="1"/>
    <row r="137261" ht="14.25" customHeight="1"/>
    <row r="137262" ht="14.25" customHeight="1"/>
    <row r="137263" ht="14.25" customHeight="1"/>
    <row r="137264" ht="14.25" customHeight="1"/>
    <row r="137265" ht="14.25" customHeight="1"/>
    <row r="137266" ht="14.25" customHeight="1"/>
    <row r="137267" ht="14.25" customHeight="1"/>
    <row r="137268" ht="14.25" customHeight="1"/>
    <row r="137269" ht="14.25" customHeight="1"/>
    <row r="137270" ht="14.25" customHeight="1"/>
    <row r="137271" ht="14.25" customHeight="1"/>
    <row r="137272" ht="14.25" customHeight="1"/>
    <row r="137273" ht="14.25" customHeight="1"/>
    <row r="137274" ht="14.25" customHeight="1"/>
    <row r="137275" ht="14.25" customHeight="1"/>
    <row r="137276" ht="14.25" customHeight="1"/>
    <row r="137277" ht="14.25" customHeight="1"/>
    <row r="137278" ht="14.25" customHeight="1"/>
    <row r="137279" ht="14.25" customHeight="1"/>
    <row r="137280" ht="14.25" customHeight="1"/>
    <row r="137281" ht="14.25" customHeight="1"/>
    <row r="137282" ht="14.25" customHeight="1"/>
    <row r="137283" ht="14.25" customHeight="1"/>
    <row r="137284" ht="14.25" customHeight="1"/>
    <row r="137285" ht="14.25" customHeight="1"/>
    <row r="137286" ht="14.25" customHeight="1"/>
    <row r="137287" ht="14.25" customHeight="1"/>
    <row r="137288" ht="14.25" customHeight="1"/>
    <row r="137289" ht="14.25" customHeight="1"/>
    <row r="137290" ht="14.25" customHeight="1"/>
    <row r="137291" ht="14.25" customHeight="1"/>
    <row r="137292" ht="14.25" customHeight="1"/>
    <row r="137293" ht="14.25" customHeight="1"/>
    <row r="137294" ht="14.25" customHeight="1"/>
    <row r="137295" ht="14.25" customHeight="1"/>
    <row r="137296" ht="14.25" customHeight="1"/>
    <row r="137297" ht="14.25" customHeight="1"/>
    <row r="137298" ht="14.25" customHeight="1"/>
    <row r="137299" ht="14.25" customHeight="1"/>
    <row r="137300" ht="14.25" customHeight="1"/>
    <row r="137301" ht="14.25" customHeight="1"/>
    <row r="137302" ht="14.25" customHeight="1"/>
    <row r="137303" ht="14.25" customHeight="1"/>
    <row r="137304" ht="14.25" customHeight="1"/>
    <row r="137305" ht="14.25" customHeight="1"/>
    <row r="137306" ht="14.25" customHeight="1"/>
    <row r="137307" ht="14.25" customHeight="1"/>
    <row r="137308" ht="14.25" customHeight="1"/>
    <row r="137309" ht="14.25" customHeight="1"/>
    <row r="137310" ht="14.25" customHeight="1"/>
    <row r="137311" ht="14.25" customHeight="1"/>
    <row r="137312" ht="14.25" customHeight="1"/>
    <row r="137313" ht="14.25" customHeight="1"/>
    <row r="137314" ht="14.25" customHeight="1"/>
    <row r="137315" ht="14.25" customHeight="1"/>
    <row r="137316" ht="14.25" customHeight="1"/>
    <row r="137317" ht="14.25" customHeight="1"/>
    <row r="137318" ht="14.25" customHeight="1"/>
    <row r="137319" ht="14.25" customHeight="1"/>
    <row r="137320" ht="14.25" customHeight="1"/>
    <row r="137321" ht="14.25" customHeight="1"/>
    <row r="137322" ht="14.25" customHeight="1"/>
    <row r="137323" ht="14.25" customHeight="1"/>
    <row r="137324" ht="14.25" customHeight="1"/>
    <row r="137325" ht="14.25" customHeight="1"/>
    <row r="137326" ht="14.25" customHeight="1"/>
    <row r="137327" ht="14.25" customHeight="1"/>
    <row r="137328" ht="14.25" customHeight="1"/>
    <row r="137329" ht="14.25" customHeight="1"/>
    <row r="137330" ht="14.25" customHeight="1"/>
    <row r="137331" ht="14.25" customHeight="1"/>
    <row r="137332" ht="14.25" customHeight="1"/>
    <row r="137333" ht="14.25" customHeight="1"/>
    <row r="137334" ht="14.25" customHeight="1"/>
    <row r="137335" ht="14.25" customHeight="1"/>
    <row r="137336" ht="14.25" customHeight="1"/>
    <row r="137337" ht="14.25" customHeight="1"/>
    <row r="137338" ht="14.25" customHeight="1"/>
    <row r="137339" ht="14.25" customHeight="1"/>
    <row r="137340" ht="14.25" customHeight="1"/>
    <row r="137341" ht="14.25" customHeight="1"/>
    <row r="137342" ht="14.25" customHeight="1"/>
    <row r="137343" ht="14.25" customHeight="1"/>
    <row r="137344" ht="14.25" customHeight="1"/>
    <row r="137345" ht="14.25" customHeight="1"/>
    <row r="137346" ht="14.25" customHeight="1"/>
    <row r="137347" ht="14.25" customHeight="1"/>
    <row r="137348" ht="14.25" customHeight="1"/>
    <row r="137349" ht="14.25" customHeight="1"/>
    <row r="137350" ht="14.25" customHeight="1"/>
    <row r="137351" ht="14.25" customHeight="1"/>
    <row r="137352" ht="14.25" customHeight="1"/>
    <row r="137353" ht="14.25" customHeight="1"/>
    <row r="137354" ht="14.25" customHeight="1"/>
    <row r="137355" ht="14.25" customHeight="1"/>
    <row r="137356" ht="14.25" customHeight="1"/>
    <row r="137357" ht="14.25" customHeight="1"/>
    <row r="137358" ht="14.25" customHeight="1"/>
    <row r="137359" ht="14.25" customHeight="1"/>
    <row r="137360" ht="14.25" customHeight="1"/>
    <row r="137361" ht="14.25" customHeight="1"/>
    <row r="137362" ht="14.25" customHeight="1"/>
    <row r="137363" ht="14.25" customHeight="1"/>
    <row r="137364" ht="14.25" customHeight="1"/>
    <row r="137365" ht="14.25" customHeight="1"/>
    <row r="137366" ht="14.25" customHeight="1"/>
    <row r="137367" ht="14.25" customHeight="1"/>
    <row r="137368" ht="14.25" customHeight="1"/>
    <row r="137369" ht="14.25" customHeight="1"/>
    <row r="137370" ht="14.25" customHeight="1"/>
    <row r="137371" ht="14.25" customHeight="1"/>
    <row r="137372" ht="14.25" customHeight="1"/>
    <row r="137373" ht="14.25" customHeight="1"/>
    <row r="137374" ht="14.25" customHeight="1"/>
    <row r="137375" ht="14.25" customHeight="1"/>
    <row r="137376" ht="14.25" customHeight="1"/>
    <row r="137377" ht="14.25" customHeight="1"/>
    <row r="137378" ht="14.25" customHeight="1"/>
    <row r="137379" ht="14.25" customHeight="1"/>
    <row r="137380" ht="14.25" customHeight="1"/>
    <row r="137381" ht="14.25" customHeight="1"/>
    <row r="137382" ht="14.25" customHeight="1"/>
    <row r="137383" ht="14.25" customHeight="1"/>
    <row r="137384" ht="14.25" customHeight="1"/>
    <row r="137385" ht="14.25" customHeight="1"/>
    <row r="137386" ht="14.25" customHeight="1"/>
    <row r="137387" ht="14.25" customHeight="1"/>
    <row r="137388" ht="14.25" customHeight="1"/>
    <row r="137389" ht="14.25" customHeight="1"/>
    <row r="137390" ht="14.25" customHeight="1"/>
    <row r="137391" ht="14.25" customHeight="1"/>
    <row r="137392" ht="14.25" customHeight="1"/>
    <row r="137393" ht="14.25" customHeight="1"/>
    <row r="137394" ht="14.25" customHeight="1"/>
    <row r="137395" ht="14.25" customHeight="1"/>
    <row r="137396" ht="14.25" customHeight="1"/>
    <row r="137397" ht="14.25" customHeight="1"/>
    <row r="137398" ht="14.25" customHeight="1"/>
    <row r="137399" ht="14.25" customHeight="1"/>
    <row r="137400" ht="14.25" customHeight="1"/>
    <row r="137401" ht="14.25" customHeight="1"/>
    <row r="137402" ht="14.25" customHeight="1"/>
    <row r="137403" ht="14.25" customHeight="1"/>
    <row r="137404" ht="14.25" customHeight="1"/>
    <row r="137405" ht="14.25" customHeight="1"/>
    <row r="137406" ht="14.25" customHeight="1"/>
    <row r="137407" ht="14.25" customHeight="1"/>
    <row r="137408" ht="14.25" customHeight="1"/>
    <row r="137409" ht="14.25" customHeight="1"/>
    <row r="137410" ht="14.25" customHeight="1"/>
    <row r="137411" ht="14.25" customHeight="1"/>
    <row r="137412" ht="14.25" customHeight="1"/>
    <row r="137413" ht="14.25" customHeight="1"/>
    <row r="137414" ht="14.25" customHeight="1"/>
    <row r="137415" ht="14.25" customHeight="1"/>
    <row r="137416" ht="14.25" customHeight="1"/>
    <row r="137417" ht="14.25" customHeight="1"/>
    <row r="137418" ht="14.25" customHeight="1"/>
    <row r="137419" ht="14.25" customHeight="1"/>
    <row r="137420" ht="14.25" customHeight="1"/>
    <row r="137421" ht="14.25" customHeight="1"/>
    <row r="137422" ht="14.25" customHeight="1"/>
    <row r="137423" ht="14.25" customHeight="1"/>
    <row r="137424" ht="14.25" customHeight="1"/>
    <row r="137425" ht="14.25" customHeight="1"/>
    <row r="137426" ht="14.25" customHeight="1"/>
    <row r="137427" ht="14.25" customHeight="1"/>
    <row r="137428" ht="14.25" customHeight="1"/>
    <row r="137429" ht="14.25" customHeight="1"/>
    <row r="137430" ht="14.25" customHeight="1"/>
    <row r="137431" ht="14.25" customHeight="1"/>
    <row r="137432" ht="14.25" customHeight="1"/>
    <row r="137433" ht="14.25" customHeight="1"/>
    <row r="137434" ht="14.25" customHeight="1"/>
    <row r="137435" ht="14.25" customHeight="1"/>
    <row r="137436" ht="14.25" customHeight="1"/>
    <row r="137437" ht="14.25" customHeight="1"/>
    <row r="137438" ht="14.25" customHeight="1"/>
    <row r="137439" ht="14.25" customHeight="1"/>
    <row r="137440" ht="14.25" customHeight="1"/>
    <row r="137441" ht="14.25" customHeight="1"/>
    <row r="137442" ht="14.25" customHeight="1"/>
    <row r="137443" ht="14.25" customHeight="1"/>
    <row r="137444" ht="14.25" customHeight="1"/>
    <row r="137445" ht="14.25" customHeight="1"/>
    <row r="137446" ht="14.25" customHeight="1"/>
    <row r="137447" ht="14.25" customHeight="1"/>
    <row r="137448" ht="14.25" customHeight="1"/>
    <row r="137449" ht="14.25" customHeight="1"/>
    <row r="137450" ht="14.25" customHeight="1"/>
    <row r="137451" ht="14.25" customHeight="1"/>
    <row r="137452" ht="14.25" customHeight="1"/>
    <row r="137453" ht="14.25" customHeight="1"/>
    <row r="137454" ht="14.25" customHeight="1"/>
    <row r="137455" ht="14.25" customHeight="1"/>
    <row r="137456" ht="14.25" customHeight="1"/>
    <row r="137457" ht="14.25" customHeight="1"/>
    <row r="137458" ht="14.25" customHeight="1"/>
    <row r="137459" ht="14.25" customHeight="1"/>
    <row r="137460" ht="14.25" customHeight="1"/>
    <row r="137461" ht="14.25" customHeight="1"/>
    <row r="137462" ht="14.25" customHeight="1"/>
    <row r="137463" ht="14.25" customHeight="1"/>
    <row r="137464" ht="14.25" customHeight="1"/>
    <row r="137465" ht="14.25" customHeight="1"/>
    <row r="137466" ht="14.25" customHeight="1"/>
    <row r="137467" ht="14.25" customHeight="1"/>
    <row r="137468" ht="14.25" customHeight="1"/>
    <row r="137469" ht="14.25" customHeight="1"/>
    <row r="137470" ht="14.25" customHeight="1"/>
    <row r="137471" ht="14.25" customHeight="1"/>
    <row r="137472" ht="14.25" customHeight="1"/>
    <row r="137473" ht="14.25" customHeight="1"/>
    <row r="137474" ht="14.25" customHeight="1"/>
    <row r="137475" ht="14.25" customHeight="1"/>
    <row r="137476" ht="14.25" customHeight="1"/>
    <row r="137477" ht="14.25" customHeight="1"/>
    <row r="137478" ht="14.25" customHeight="1"/>
    <row r="137479" ht="14.25" customHeight="1"/>
    <row r="137480" ht="14.25" customHeight="1"/>
    <row r="137481" ht="14.25" customHeight="1"/>
    <row r="137482" ht="14.25" customHeight="1"/>
    <row r="137483" ht="14.25" customHeight="1"/>
    <row r="137484" ht="14.25" customHeight="1"/>
    <row r="137485" ht="14.25" customHeight="1"/>
    <row r="137486" ht="14.25" customHeight="1"/>
    <row r="137487" ht="14.25" customHeight="1"/>
    <row r="137488" ht="14.25" customHeight="1"/>
    <row r="137489" ht="14.25" customHeight="1"/>
    <row r="137490" ht="14.25" customHeight="1"/>
    <row r="137491" ht="14.25" customHeight="1"/>
    <row r="137492" ht="14.25" customHeight="1"/>
    <row r="137493" ht="14.25" customHeight="1"/>
    <row r="137494" ht="14.25" customHeight="1"/>
    <row r="137495" ht="14.25" customHeight="1"/>
    <row r="137496" ht="14.25" customHeight="1"/>
    <row r="137497" ht="14.25" customHeight="1"/>
    <row r="137498" ht="14.25" customHeight="1"/>
    <row r="137499" ht="14.25" customHeight="1"/>
    <row r="137500" ht="14.25" customHeight="1"/>
    <row r="137501" ht="14.25" customHeight="1"/>
    <row r="137502" ht="14.25" customHeight="1"/>
    <row r="137503" ht="14.25" customHeight="1"/>
    <row r="137504" ht="14.25" customHeight="1"/>
    <row r="137505" ht="14.25" customHeight="1"/>
    <row r="137506" ht="14.25" customHeight="1"/>
    <row r="137507" ht="14.25" customHeight="1"/>
    <row r="137508" ht="14.25" customHeight="1"/>
    <row r="137509" ht="14.25" customHeight="1"/>
    <row r="137510" ht="14.25" customHeight="1"/>
    <row r="137511" ht="14.25" customHeight="1"/>
    <row r="137512" ht="14.25" customHeight="1"/>
    <row r="137513" ht="14.25" customHeight="1"/>
    <row r="137514" ht="14.25" customHeight="1"/>
    <row r="137515" ht="14.25" customHeight="1"/>
    <row r="137516" ht="14.25" customHeight="1"/>
    <row r="137517" ht="14.25" customHeight="1"/>
    <row r="137518" ht="14.25" customHeight="1"/>
    <row r="137519" ht="14.25" customHeight="1"/>
    <row r="137520" ht="14.25" customHeight="1"/>
    <row r="137521" ht="14.25" customHeight="1"/>
    <row r="137522" ht="14.25" customHeight="1"/>
    <row r="137523" ht="14.25" customHeight="1"/>
    <row r="137524" ht="14.25" customHeight="1"/>
    <row r="137525" ht="14.25" customHeight="1"/>
    <row r="137526" ht="14.25" customHeight="1"/>
    <row r="137527" ht="14.25" customHeight="1"/>
    <row r="137528" ht="14.25" customHeight="1"/>
    <row r="137529" ht="14.25" customHeight="1"/>
    <row r="137530" ht="14.25" customHeight="1"/>
    <row r="137531" ht="14.25" customHeight="1"/>
    <row r="137532" ht="14.25" customHeight="1"/>
    <row r="137533" ht="14.25" customHeight="1"/>
    <row r="137534" ht="14.25" customHeight="1"/>
    <row r="137535" ht="14.25" customHeight="1"/>
    <row r="137536" ht="14.25" customHeight="1"/>
    <row r="137537" ht="14.25" customHeight="1"/>
    <row r="137538" ht="14.25" customHeight="1"/>
    <row r="137539" ht="14.25" customHeight="1"/>
    <row r="137540" ht="14.25" customHeight="1"/>
    <row r="137541" ht="14.25" customHeight="1"/>
    <row r="137542" ht="14.25" customHeight="1"/>
    <row r="137543" ht="14.25" customHeight="1"/>
    <row r="137544" ht="14.25" customHeight="1"/>
    <row r="137545" ht="14.25" customHeight="1"/>
    <row r="137546" ht="14.25" customHeight="1"/>
    <row r="137547" ht="14.25" customHeight="1"/>
    <row r="137548" ht="14.25" customHeight="1"/>
    <row r="137549" ht="14.25" customHeight="1"/>
    <row r="137550" ht="14.25" customHeight="1"/>
    <row r="137551" ht="14.25" customHeight="1"/>
    <row r="137552" ht="14.25" customHeight="1"/>
    <row r="137553" ht="14.25" customHeight="1"/>
    <row r="137554" ht="14.25" customHeight="1"/>
    <row r="137555" ht="14.25" customHeight="1"/>
    <row r="137556" ht="14.25" customHeight="1"/>
    <row r="137557" ht="14.25" customHeight="1"/>
    <row r="137558" ht="14.25" customHeight="1"/>
    <row r="137559" ht="14.25" customHeight="1"/>
    <row r="137560" ht="14.25" customHeight="1"/>
    <row r="137561" ht="14.25" customHeight="1"/>
    <row r="137562" ht="14.25" customHeight="1"/>
    <row r="137563" ht="14.25" customHeight="1"/>
    <row r="137564" ht="14.25" customHeight="1"/>
    <row r="137565" ht="14.25" customHeight="1"/>
    <row r="137566" ht="14.25" customHeight="1"/>
    <row r="137567" ht="14.25" customHeight="1"/>
    <row r="137568" ht="14.25" customHeight="1"/>
    <row r="137569" ht="14.25" customHeight="1"/>
    <row r="137570" ht="14.25" customHeight="1"/>
    <row r="137571" ht="14.25" customHeight="1"/>
    <row r="137572" ht="14.25" customHeight="1"/>
    <row r="137573" ht="14.25" customHeight="1"/>
    <row r="137574" ht="14.25" customHeight="1"/>
    <row r="137575" ht="14.25" customHeight="1"/>
    <row r="137576" ht="14.25" customHeight="1"/>
    <row r="137577" ht="14.25" customHeight="1"/>
    <row r="137578" ht="14.25" customHeight="1"/>
    <row r="137579" ht="14.25" customHeight="1"/>
    <row r="137580" ht="14.25" customHeight="1"/>
    <row r="137581" ht="14.25" customHeight="1"/>
    <row r="137582" ht="14.25" customHeight="1"/>
    <row r="137583" ht="14.25" customHeight="1"/>
    <row r="137584" ht="14.25" customHeight="1"/>
    <row r="137585" ht="14.25" customHeight="1"/>
    <row r="137586" ht="14.25" customHeight="1"/>
    <row r="137587" ht="14.25" customHeight="1"/>
    <row r="137588" ht="14.25" customHeight="1"/>
    <row r="137589" ht="14.25" customHeight="1"/>
    <row r="137590" ht="14.25" customHeight="1"/>
    <row r="137591" ht="14.25" customHeight="1"/>
    <row r="137592" ht="14.25" customHeight="1"/>
    <row r="137593" ht="14.25" customHeight="1"/>
    <row r="137594" ht="14.25" customHeight="1"/>
    <row r="137595" ht="14.25" customHeight="1"/>
    <row r="137596" ht="14.25" customHeight="1"/>
    <row r="137597" ht="14.25" customHeight="1"/>
    <row r="137598" ht="14.25" customHeight="1"/>
    <row r="137599" ht="14.25" customHeight="1"/>
    <row r="137600" ht="14.25" customHeight="1"/>
    <row r="137601" ht="14.25" customHeight="1"/>
    <row r="137602" ht="14.25" customHeight="1"/>
    <row r="137603" ht="14.25" customHeight="1"/>
    <row r="137604" ht="14.25" customHeight="1"/>
    <row r="137605" ht="14.25" customHeight="1"/>
    <row r="137606" ht="14.25" customHeight="1"/>
    <row r="137607" ht="14.25" customHeight="1"/>
    <row r="137608" ht="14.25" customHeight="1"/>
    <row r="137609" ht="14.25" customHeight="1"/>
    <row r="137610" ht="14.25" customHeight="1"/>
    <row r="137611" ht="14.25" customHeight="1"/>
    <row r="137612" ht="14.25" customHeight="1"/>
    <row r="137613" ht="14.25" customHeight="1"/>
    <row r="137614" ht="14.25" customHeight="1"/>
    <row r="137615" ht="14.25" customHeight="1"/>
    <row r="137616" ht="14.25" customHeight="1"/>
    <row r="137617" ht="14.25" customHeight="1"/>
    <row r="137618" ht="14.25" customHeight="1"/>
    <row r="137619" ht="14.25" customHeight="1"/>
    <row r="137620" ht="14.25" customHeight="1"/>
    <row r="137621" ht="14.25" customHeight="1"/>
    <row r="137622" ht="14.25" customHeight="1"/>
    <row r="137623" ht="14.25" customHeight="1"/>
    <row r="137624" ht="14.25" customHeight="1"/>
    <row r="137625" ht="14.25" customHeight="1"/>
    <row r="137626" ht="14.25" customHeight="1"/>
    <row r="137627" ht="14.25" customHeight="1"/>
    <row r="137628" ht="14.25" customHeight="1"/>
    <row r="137629" ht="14.25" customHeight="1"/>
    <row r="137630" ht="14.25" customHeight="1"/>
    <row r="137631" ht="14.25" customHeight="1"/>
    <row r="137632" ht="14.25" customHeight="1"/>
    <row r="137633" ht="14.25" customHeight="1"/>
    <row r="137634" ht="14.25" customHeight="1"/>
    <row r="137635" ht="14.25" customHeight="1"/>
    <row r="137636" ht="14.25" customHeight="1"/>
    <row r="137637" ht="14.25" customHeight="1"/>
    <row r="137638" ht="14.25" customHeight="1"/>
    <row r="137639" ht="14.25" customHeight="1"/>
    <row r="137640" ht="14.25" customHeight="1"/>
    <row r="137641" ht="14.25" customHeight="1"/>
    <row r="137642" ht="14.25" customHeight="1"/>
    <row r="137643" ht="14.25" customHeight="1"/>
    <row r="137644" ht="14.25" customHeight="1"/>
    <row r="137645" ht="14.25" customHeight="1"/>
    <row r="137646" ht="14.25" customHeight="1"/>
    <row r="137647" ht="14.25" customHeight="1"/>
    <row r="137648" ht="14.25" customHeight="1"/>
    <row r="137649" ht="14.25" customHeight="1"/>
    <row r="137650" ht="14.25" customHeight="1"/>
    <row r="137651" ht="14.25" customHeight="1"/>
    <row r="137652" ht="14.25" customHeight="1"/>
    <row r="137653" ht="14.25" customHeight="1"/>
    <row r="137654" ht="14.25" customHeight="1"/>
    <row r="137655" ht="14.25" customHeight="1"/>
    <row r="137656" ht="14.25" customHeight="1"/>
    <row r="137657" ht="14.25" customHeight="1"/>
    <row r="137658" ht="14.25" customHeight="1"/>
    <row r="137659" ht="14.25" customHeight="1"/>
    <row r="137660" ht="14.25" customHeight="1"/>
    <row r="137661" ht="14.25" customHeight="1"/>
    <row r="137662" ht="14.25" customHeight="1"/>
    <row r="137663" ht="14.25" customHeight="1"/>
    <row r="137664" ht="14.25" customHeight="1"/>
    <row r="137665" ht="14.25" customHeight="1"/>
    <row r="137666" ht="14.25" customHeight="1"/>
    <row r="137667" ht="14.25" customHeight="1"/>
    <row r="137668" ht="14.25" customHeight="1"/>
    <row r="137669" ht="14.25" customHeight="1"/>
    <row r="137670" ht="14.25" customHeight="1"/>
    <row r="137671" ht="14.25" customHeight="1"/>
    <row r="137672" ht="14.25" customHeight="1"/>
    <row r="137673" ht="14.25" customHeight="1"/>
    <row r="137674" ht="14.25" customHeight="1"/>
    <row r="137675" ht="14.25" customHeight="1"/>
    <row r="137676" ht="14.25" customHeight="1"/>
    <row r="137677" ht="14.25" customHeight="1"/>
    <row r="137678" ht="14.25" customHeight="1"/>
    <row r="137679" ht="14.25" customHeight="1"/>
    <row r="137680" ht="14.25" customHeight="1"/>
    <row r="137681" ht="14.25" customHeight="1"/>
    <row r="137682" ht="14.25" customHeight="1"/>
    <row r="137683" ht="14.25" customHeight="1"/>
    <row r="137684" ht="14.25" customHeight="1"/>
    <row r="137685" ht="14.25" customHeight="1"/>
    <row r="137686" ht="14.25" customHeight="1"/>
    <row r="137687" ht="14.25" customHeight="1"/>
    <row r="137688" ht="14.25" customHeight="1"/>
    <row r="137689" ht="14.25" customHeight="1"/>
    <row r="137690" ht="14.25" customHeight="1"/>
    <row r="137691" ht="14.25" customHeight="1"/>
    <row r="137692" ht="14.25" customHeight="1"/>
    <row r="137693" ht="14.25" customHeight="1"/>
    <row r="137694" ht="14.25" customHeight="1"/>
    <row r="137695" ht="14.25" customHeight="1"/>
    <row r="137696" ht="14.25" customHeight="1"/>
    <row r="137697" ht="14.25" customHeight="1"/>
    <row r="137698" ht="14.25" customHeight="1"/>
    <row r="137699" ht="14.25" customHeight="1"/>
    <row r="137700" ht="14.25" customHeight="1"/>
    <row r="137701" ht="14.25" customHeight="1"/>
    <row r="137702" ht="14.25" customHeight="1"/>
    <row r="137703" ht="14.25" customHeight="1"/>
    <row r="137704" ht="14.25" customHeight="1"/>
    <row r="137705" ht="14.25" customHeight="1"/>
    <row r="137706" ht="14.25" customHeight="1"/>
    <row r="137707" ht="14.25" customHeight="1"/>
    <row r="137708" ht="14.25" customHeight="1"/>
    <row r="137709" ht="14.25" customHeight="1"/>
    <row r="137710" ht="14.25" customHeight="1"/>
    <row r="137711" ht="14.25" customHeight="1"/>
    <row r="137712" ht="14.25" customHeight="1"/>
    <row r="137713" ht="14.25" customHeight="1"/>
    <row r="137714" ht="14.25" customHeight="1"/>
    <row r="137715" ht="14.25" customHeight="1"/>
    <row r="137716" ht="14.25" customHeight="1"/>
    <row r="137717" ht="14.25" customHeight="1"/>
    <row r="137718" ht="14.25" customHeight="1"/>
    <row r="137719" ht="14.25" customHeight="1"/>
    <row r="137720" ht="14.25" customHeight="1"/>
    <row r="137721" ht="14.25" customHeight="1"/>
    <row r="137722" ht="14.25" customHeight="1"/>
    <row r="137723" ht="14.25" customHeight="1"/>
    <row r="137724" ht="14.25" customHeight="1"/>
    <row r="137725" ht="14.25" customHeight="1"/>
    <row r="137726" ht="14.25" customHeight="1"/>
    <row r="137727" ht="14.25" customHeight="1"/>
    <row r="137728" ht="14.25" customHeight="1"/>
    <row r="137729" ht="14.25" customHeight="1"/>
    <row r="137730" ht="14.25" customHeight="1"/>
    <row r="137731" ht="14.25" customHeight="1"/>
    <row r="137732" ht="14.25" customHeight="1"/>
    <row r="137733" ht="14.25" customHeight="1"/>
    <row r="137734" ht="14.25" customHeight="1"/>
    <row r="137735" ht="14.25" customHeight="1"/>
    <row r="137736" ht="14.25" customHeight="1"/>
    <row r="137737" ht="14.25" customHeight="1"/>
    <row r="137738" ht="14.25" customHeight="1"/>
    <row r="137739" ht="14.25" customHeight="1"/>
    <row r="137740" ht="14.25" customHeight="1"/>
    <row r="137741" ht="14.25" customHeight="1"/>
    <row r="137742" ht="14.25" customHeight="1"/>
    <row r="137743" ht="14.25" customHeight="1"/>
    <row r="137744" ht="14.25" customHeight="1"/>
    <row r="137745" ht="14.25" customHeight="1"/>
    <row r="137746" ht="14.25" customHeight="1"/>
    <row r="137747" ht="14.25" customHeight="1"/>
    <row r="137748" ht="14.25" customHeight="1"/>
    <row r="137749" ht="14.25" customHeight="1"/>
    <row r="137750" ht="14.25" customHeight="1"/>
    <row r="137751" ht="14.25" customHeight="1"/>
    <row r="137752" ht="14.25" customHeight="1"/>
    <row r="137753" ht="14.25" customHeight="1"/>
    <row r="137754" ht="14.25" customHeight="1"/>
    <row r="137755" ht="14.25" customHeight="1"/>
    <row r="137756" ht="14.25" customHeight="1"/>
    <row r="137757" ht="14.25" customHeight="1"/>
    <row r="137758" ht="14.25" customHeight="1"/>
    <row r="137759" ht="14.25" customHeight="1"/>
    <row r="137760" ht="14.25" customHeight="1"/>
    <row r="137761" ht="14.25" customHeight="1"/>
    <row r="137762" ht="14.25" customHeight="1"/>
    <row r="137763" ht="14.25" customHeight="1"/>
    <row r="137764" ht="14.25" customHeight="1"/>
    <row r="137765" ht="14.25" customHeight="1"/>
    <row r="137766" ht="14.25" customHeight="1"/>
    <row r="137767" ht="14.25" customHeight="1"/>
    <row r="137768" ht="14.25" customHeight="1"/>
    <row r="137769" ht="14.25" customHeight="1"/>
    <row r="137770" ht="14.25" customHeight="1"/>
    <row r="137771" ht="14.25" customHeight="1"/>
    <row r="137772" ht="14.25" customHeight="1"/>
    <row r="137773" ht="14.25" customHeight="1"/>
    <row r="137774" ht="14.25" customHeight="1"/>
    <row r="137775" ht="14.25" customHeight="1"/>
    <row r="137776" ht="14.25" customHeight="1"/>
    <row r="137777" ht="14.25" customHeight="1"/>
    <row r="137778" ht="14.25" customHeight="1"/>
    <row r="137779" ht="14.25" customHeight="1"/>
    <row r="137780" ht="14.25" customHeight="1"/>
    <row r="137781" ht="14.25" customHeight="1"/>
    <row r="137782" ht="14.25" customHeight="1"/>
    <row r="137783" ht="14.25" customHeight="1"/>
    <row r="137784" ht="14.25" customHeight="1"/>
    <row r="137785" ht="14.25" customHeight="1"/>
    <row r="137786" ht="14.25" customHeight="1"/>
    <row r="137787" ht="14.25" customHeight="1"/>
    <row r="137788" ht="14.25" customHeight="1"/>
    <row r="137789" ht="14.25" customHeight="1"/>
    <row r="137790" ht="14.25" customHeight="1"/>
    <row r="137791" ht="14.25" customHeight="1"/>
    <row r="137792" ht="14.25" customHeight="1"/>
    <row r="137793" ht="14.25" customHeight="1"/>
    <row r="137794" ht="14.25" customHeight="1"/>
    <row r="137795" ht="14.25" customHeight="1"/>
    <row r="137796" ht="14.25" customHeight="1"/>
    <row r="137797" ht="14.25" customHeight="1"/>
    <row r="137798" ht="14.25" customHeight="1"/>
    <row r="137799" ht="14.25" customHeight="1"/>
    <row r="137800" ht="14.25" customHeight="1"/>
    <row r="137801" ht="14.25" customHeight="1"/>
    <row r="137802" ht="14.25" customHeight="1"/>
    <row r="137803" ht="14.25" customHeight="1"/>
    <row r="137804" ht="14.25" customHeight="1"/>
    <row r="137805" ht="14.25" customHeight="1"/>
    <row r="137806" ht="14.25" customHeight="1"/>
    <row r="137807" ht="14.25" customHeight="1"/>
    <row r="137808" ht="14.25" customHeight="1"/>
    <row r="137809" ht="14.25" customHeight="1"/>
    <row r="137810" ht="14.25" customHeight="1"/>
    <row r="137811" ht="14.25" customHeight="1"/>
    <row r="137812" ht="14.25" customHeight="1"/>
    <row r="137813" ht="14.25" customHeight="1"/>
    <row r="137814" ht="14.25" customHeight="1"/>
    <row r="137815" ht="14.25" customHeight="1"/>
    <row r="137816" ht="14.25" customHeight="1"/>
    <row r="137817" ht="14.25" customHeight="1"/>
    <row r="137818" ht="14.25" customHeight="1"/>
    <row r="137819" ht="14.25" customHeight="1"/>
    <row r="137820" ht="14.25" customHeight="1"/>
    <row r="137821" ht="14.25" customHeight="1"/>
    <row r="137822" ht="14.25" customHeight="1"/>
    <row r="137823" ht="14.25" customHeight="1"/>
    <row r="137824" ht="14.25" customHeight="1"/>
    <row r="137825" ht="14.25" customHeight="1"/>
    <row r="137826" ht="14.25" customHeight="1"/>
    <row r="137827" ht="14.25" customHeight="1"/>
    <row r="137828" ht="14.25" customHeight="1"/>
    <row r="137829" ht="14.25" customHeight="1"/>
    <row r="137830" ht="14.25" customHeight="1"/>
    <row r="137831" ht="14.25" customHeight="1"/>
    <row r="137832" ht="14.25" customHeight="1"/>
    <row r="137833" ht="14.25" customHeight="1"/>
    <row r="137834" ht="14.25" customHeight="1"/>
    <row r="137835" ht="14.25" customHeight="1"/>
    <row r="137836" ht="14.25" customHeight="1"/>
    <row r="137837" ht="14.25" customHeight="1"/>
    <row r="137838" ht="14.25" customHeight="1"/>
    <row r="137839" ht="14.25" customHeight="1"/>
    <row r="137840" ht="14.25" customHeight="1"/>
    <row r="137841" ht="14.25" customHeight="1"/>
    <row r="137842" ht="14.25" customHeight="1"/>
    <row r="137843" ht="14.25" customHeight="1"/>
    <row r="137844" ht="14.25" customHeight="1"/>
    <row r="137845" ht="14.25" customHeight="1"/>
    <row r="137846" ht="14.25" customHeight="1"/>
    <row r="137847" ht="14.25" customHeight="1"/>
    <row r="137848" ht="14.25" customHeight="1"/>
    <row r="137849" ht="14.25" customHeight="1"/>
    <row r="137850" ht="14.25" customHeight="1"/>
    <row r="137851" ht="14.25" customHeight="1"/>
    <row r="137852" ht="14.25" customHeight="1"/>
    <row r="137853" ht="14.25" customHeight="1"/>
    <row r="137854" ht="14.25" customHeight="1"/>
    <row r="137855" ht="14.25" customHeight="1"/>
    <row r="137856" ht="14.25" customHeight="1"/>
    <row r="137857" ht="14.25" customHeight="1"/>
    <row r="137858" ht="14.25" customHeight="1"/>
    <row r="137859" ht="14.25" customHeight="1"/>
    <row r="137860" ht="14.25" customHeight="1"/>
    <row r="137861" ht="14.25" customHeight="1"/>
    <row r="137862" ht="14.25" customHeight="1"/>
    <row r="137863" ht="14.25" customHeight="1"/>
    <row r="137864" ht="14.25" customHeight="1"/>
    <row r="137865" ht="14.25" customHeight="1"/>
    <row r="137866" ht="14.25" customHeight="1"/>
    <row r="137867" ht="14.25" customHeight="1"/>
    <row r="137868" ht="14.25" customHeight="1"/>
    <row r="137869" ht="14.25" customHeight="1"/>
    <row r="137870" ht="14.25" customHeight="1"/>
    <row r="137871" ht="14.25" customHeight="1"/>
    <row r="137872" ht="14.25" customHeight="1"/>
    <row r="137873" ht="14.25" customHeight="1"/>
    <row r="137874" ht="14.25" customHeight="1"/>
    <row r="137875" ht="14.25" customHeight="1"/>
    <row r="137876" ht="14.25" customHeight="1"/>
    <row r="137877" ht="14.25" customHeight="1"/>
    <row r="137878" ht="14.25" customHeight="1"/>
    <row r="137879" ht="14.25" customHeight="1"/>
    <row r="137880" ht="14.25" customHeight="1"/>
    <row r="137881" ht="14.25" customHeight="1"/>
    <row r="137882" ht="14.25" customHeight="1"/>
    <row r="137883" ht="14.25" customHeight="1"/>
    <row r="137884" ht="14.25" customHeight="1"/>
    <row r="137885" ht="14.25" customHeight="1"/>
    <row r="137886" ht="14.25" customHeight="1"/>
    <row r="137887" ht="14.25" customHeight="1"/>
    <row r="137888" ht="14.25" customHeight="1"/>
    <row r="137889" ht="14.25" customHeight="1"/>
    <row r="137890" ht="14.25" customHeight="1"/>
    <row r="137891" ht="14.25" customHeight="1"/>
    <row r="137892" ht="14.25" customHeight="1"/>
    <row r="137893" ht="14.25" customHeight="1"/>
    <row r="137894" ht="14.25" customHeight="1"/>
    <row r="137895" ht="14.25" customHeight="1"/>
    <row r="137896" ht="14.25" customHeight="1"/>
    <row r="137897" ht="14.25" customHeight="1"/>
    <row r="137898" ht="14.25" customHeight="1"/>
    <row r="137899" ht="14.25" customHeight="1"/>
    <row r="137900" ht="14.25" customHeight="1"/>
    <row r="137901" ht="14.25" customHeight="1"/>
    <row r="137902" ht="14.25" customHeight="1"/>
    <row r="137903" ht="14.25" customHeight="1"/>
    <row r="137904" ht="14.25" customHeight="1"/>
    <row r="137905" ht="14.25" customHeight="1"/>
    <row r="137906" ht="14.25" customHeight="1"/>
    <row r="137907" ht="14.25" customHeight="1"/>
    <row r="137908" ht="14.25" customHeight="1"/>
    <row r="137909" ht="14.25" customHeight="1"/>
    <row r="137910" ht="14.25" customHeight="1"/>
    <row r="137911" ht="14.25" customHeight="1"/>
    <row r="137912" ht="14.25" customHeight="1"/>
    <row r="137913" ht="14.25" customHeight="1"/>
    <row r="137914" ht="14.25" customHeight="1"/>
    <row r="137915" ht="14.25" customHeight="1"/>
    <row r="137916" ht="14.25" customHeight="1"/>
    <row r="137917" ht="14.25" customHeight="1"/>
    <row r="137918" ht="14.25" customHeight="1"/>
    <row r="137919" ht="14.25" customHeight="1"/>
    <row r="137920" ht="14.25" customHeight="1"/>
    <row r="137921" ht="14.25" customHeight="1"/>
    <row r="137922" ht="14.25" customHeight="1"/>
    <row r="137923" ht="14.25" customHeight="1"/>
    <row r="137924" ht="14.25" customHeight="1"/>
    <row r="137925" ht="14.25" customHeight="1"/>
    <row r="137926" ht="14.25" customHeight="1"/>
    <row r="137927" ht="14.25" customHeight="1"/>
    <row r="137928" ht="14.25" customHeight="1"/>
    <row r="137929" ht="14.25" customHeight="1"/>
    <row r="137930" ht="14.25" customHeight="1"/>
    <row r="137931" ht="14.25" customHeight="1"/>
    <row r="137932" ht="14.25" customHeight="1"/>
    <row r="137933" ht="14.25" customHeight="1"/>
    <row r="137934" ht="14.25" customHeight="1"/>
    <row r="137935" ht="14.25" customHeight="1"/>
    <row r="137936" ht="14.25" customHeight="1"/>
    <row r="137937" ht="14.25" customHeight="1"/>
    <row r="137938" ht="14.25" customHeight="1"/>
    <row r="137939" ht="14.25" customHeight="1"/>
    <row r="137940" ht="14.25" customHeight="1"/>
    <row r="137941" ht="14.25" customHeight="1"/>
    <row r="137942" ht="14.25" customHeight="1"/>
    <row r="137943" ht="14.25" customHeight="1"/>
    <row r="137944" ht="14.25" customHeight="1"/>
    <row r="137945" ht="14.25" customHeight="1"/>
    <row r="137946" ht="14.25" customHeight="1"/>
    <row r="137947" ht="14.25" customHeight="1"/>
    <row r="137948" ht="14.25" customHeight="1"/>
    <row r="137949" ht="14.25" customHeight="1"/>
    <row r="137950" ht="14.25" customHeight="1"/>
    <row r="137951" ht="14.25" customHeight="1"/>
    <row r="137952" ht="14.25" customHeight="1"/>
    <row r="137953" ht="14.25" customHeight="1"/>
    <row r="137954" ht="14.25" customHeight="1"/>
    <row r="137955" ht="14.25" customHeight="1"/>
    <row r="137956" ht="14.25" customHeight="1"/>
    <row r="137957" ht="14.25" customHeight="1"/>
    <row r="137958" ht="14.25" customHeight="1"/>
    <row r="137959" ht="14.25" customHeight="1"/>
    <row r="137960" ht="14.25" customHeight="1"/>
    <row r="137961" ht="14.25" customHeight="1"/>
    <row r="137962" ht="14.25" customHeight="1"/>
    <row r="137963" ht="14.25" customHeight="1"/>
    <row r="137964" ht="14.25" customHeight="1"/>
    <row r="137965" ht="14.25" customHeight="1"/>
    <row r="137966" ht="14.25" customHeight="1"/>
    <row r="137967" ht="14.25" customHeight="1"/>
    <row r="137968" ht="14.25" customHeight="1"/>
    <row r="137969" ht="14.25" customHeight="1"/>
    <row r="137970" ht="14.25" customHeight="1"/>
    <row r="137971" ht="14.25" customHeight="1"/>
    <row r="137972" ht="14.25" customHeight="1"/>
    <row r="137973" ht="14.25" customHeight="1"/>
    <row r="137974" ht="14.25" customHeight="1"/>
    <row r="137975" ht="14.25" customHeight="1"/>
    <row r="137976" ht="14.25" customHeight="1"/>
    <row r="137977" ht="14.25" customHeight="1"/>
    <row r="137978" ht="14.25" customHeight="1"/>
    <row r="137979" ht="14.25" customHeight="1"/>
    <row r="137980" ht="14.25" customHeight="1"/>
    <row r="137981" ht="14.25" customHeight="1"/>
    <row r="137982" ht="14.25" customHeight="1"/>
    <row r="137983" ht="14.25" customHeight="1"/>
    <row r="137984" ht="14.25" customHeight="1"/>
    <row r="137985" ht="14.25" customHeight="1"/>
    <row r="137986" ht="14.25" customHeight="1"/>
    <row r="137987" ht="14.25" customHeight="1"/>
    <row r="137988" ht="14.25" customHeight="1"/>
    <row r="137989" ht="14.25" customHeight="1"/>
    <row r="137990" ht="14.25" customHeight="1"/>
    <row r="137991" ht="14.25" customHeight="1"/>
    <row r="137992" ht="14.25" customHeight="1"/>
    <row r="137993" ht="14.25" customHeight="1"/>
    <row r="137994" ht="14.25" customHeight="1"/>
    <row r="137995" ht="14.25" customHeight="1"/>
    <row r="137996" ht="14.25" customHeight="1"/>
    <row r="137997" ht="14.25" customHeight="1"/>
    <row r="137998" ht="14.25" customHeight="1"/>
    <row r="137999" ht="14.25" customHeight="1"/>
    <row r="138000" ht="14.25" customHeight="1"/>
    <row r="138001" ht="14.25" customHeight="1"/>
    <row r="138002" ht="14.25" customHeight="1"/>
    <row r="138003" ht="14.25" customHeight="1"/>
    <row r="138004" ht="14.25" customHeight="1"/>
    <row r="138005" ht="14.25" customHeight="1"/>
    <row r="138006" ht="14.25" customHeight="1"/>
    <row r="138007" ht="14.25" customHeight="1"/>
    <row r="138008" ht="14.25" customHeight="1"/>
    <row r="138009" ht="14.25" customHeight="1"/>
    <row r="138010" ht="14.25" customHeight="1"/>
    <row r="138011" ht="14.25" customHeight="1"/>
    <row r="138012" ht="14.25" customHeight="1"/>
    <row r="138013" ht="14.25" customHeight="1"/>
    <row r="138014" ht="14.25" customHeight="1"/>
    <row r="138015" ht="14.25" customHeight="1"/>
    <row r="138016" ht="14.25" customHeight="1"/>
    <row r="138017" ht="14.25" customHeight="1"/>
    <row r="138018" ht="14.25" customHeight="1"/>
    <row r="138019" ht="14.25" customHeight="1"/>
    <row r="138020" ht="14.25" customHeight="1"/>
    <row r="138021" ht="14.25" customHeight="1"/>
    <row r="138022" ht="14.25" customHeight="1"/>
    <row r="138023" ht="14.25" customHeight="1"/>
    <row r="138024" ht="14.25" customHeight="1"/>
    <row r="138025" ht="14.25" customHeight="1"/>
    <row r="138026" ht="14.25" customHeight="1"/>
    <row r="138027" ht="14.25" customHeight="1"/>
    <row r="138028" ht="14.25" customHeight="1"/>
    <row r="138029" ht="14.25" customHeight="1"/>
    <row r="138030" ht="14.25" customHeight="1"/>
    <row r="138031" ht="14.25" customHeight="1"/>
    <row r="138032" ht="14.25" customHeight="1"/>
    <row r="138033" ht="14.25" customHeight="1"/>
    <row r="138034" ht="14.25" customHeight="1"/>
    <row r="138035" ht="14.25" customHeight="1"/>
    <row r="138036" ht="14.25" customHeight="1"/>
    <row r="138037" ht="14.25" customHeight="1"/>
    <row r="138038" ht="14.25" customHeight="1"/>
    <row r="138039" ht="14.25" customHeight="1"/>
    <row r="138040" ht="14.25" customHeight="1"/>
    <row r="138041" ht="14.25" customHeight="1"/>
    <row r="138042" ht="14.25" customHeight="1"/>
    <row r="138043" ht="14.25" customHeight="1"/>
    <row r="138044" ht="14.25" customHeight="1"/>
    <row r="138045" ht="14.25" customHeight="1"/>
    <row r="138046" ht="14.25" customHeight="1"/>
    <row r="138047" ht="14.25" customHeight="1"/>
    <row r="138048" ht="14.25" customHeight="1"/>
    <row r="138049" ht="14.25" customHeight="1"/>
    <row r="138050" ht="14.25" customHeight="1"/>
    <row r="138051" ht="14.25" customHeight="1"/>
    <row r="138052" ht="14.25" customHeight="1"/>
    <row r="138053" ht="14.25" customHeight="1"/>
    <row r="138054" ht="14.25" customHeight="1"/>
    <row r="138055" ht="14.25" customHeight="1"/>
    <row r="138056" ht="14.25" customHeight="1"/>
    <row r="138057" ht="14.25" customHeight="1"/>
    <row r="138058" ht="14.25" customHeight="1"/>
    <row r="138059" ht="14.25" customHeight="1"/>
    <row r="138060" ht="14.25" customHeight="1"/>
    <row r="138061" ht="14.25" customHeight="1"/>
    <row r="138062" ht="14.25" customHeight="1"/>
    <row r="138063" ht="14.25" customHeight="1"/>
    <row r="138064" ht="14.25" customHeight="1"/>
    <row r="138065" ht="14.25" customHeight="1"/>
    <row r="138066" ht="14.25" customHeight="1"/>
    <row r="138067" ht="14.25" customHeight="1"/>
    <row r="138068" ht="14.25" customHeight="1"/>
    <row r="138069" ht="14.25" customHeight="1"/>
    <row r="138070" ht="14.25" customHeight="1"/>
    <row r="138071" ht="14.25" customHeight="1"/>
    <row r="138072" ht="14.25" customHeight="1"/>
    <row r="138073" ht="14.25" customHeight="1"/>
    <row r="138074" ht="14.25" customHeight="1"/>
    <row r="138075" ht="14.25" customHeight="1"/>
    <row r="138076" ht="14.25" customHeight="1"/>
    <row r="138077" ht="14.25" customHeight="1"/>
    <row r="138078" ht="14.25" customHeight="1"/>
    <row r="138079" ht="14.25" customHeight="1"/>
    <row r="138080" ht="14.25" customHeight="1"/>
    <row r="138081" ht="14.25" customHeight="1"/>
    <row r="138082" ht="14.25" customHeight="1"/>
    <row r="138083" ht="14.25" customHeight="1"/>
    <row r="138084" ht="14.25" customHeight="1"/>
    <row r="138085" ht="14.25" customHeight="1"/>
    <row r="138086" ht="14.25" customHeight="1"/>
    <row r="138087" ht="14.25" customHeight="1"/>
    <row r="138088" ht="14.25" customHeight="1"/>
    <row r="138089" ht="14.25" customHeight="1"/>
    <row r="138090" ht="14.25" customHeight="1"/>
    <row r="138091" ht="14.25" customHeight="1"/>
    <row r="138092" ht="14.25" customHeight="1"/>
    <row r="138093" ht="14.25" customHeight="1"/>
    <row r="138094" ht="14.25" customHeight="1"/>
    <row r="138095" ht="14.25" customHeight="1"/>
    <row r="138096" ht="14.25" customHeight="1"/>
    <row r="138097" ht="14.25" customHeight="1"/>
    <row r="138098" ht="14.25" customHeight="1"/>
    <row r="138099" ht="14.25" customHeight="1"/>
    <row r="138100" ht="14.25" customHeight="1"/>
    <row r="138101" ht="14.25" customHeight="1"/>
    <row r="138102" ht="14.25" customHeight="1"/>
    <row r="138103" ht="14.25" customHeight="1"/>
    <row r="138104" ht="14.25" customHeight="1"/>
    <row r="138105" ht="14.25" customHeight="1"/>
    <row r="138106" ht="14.25" customHeight="1"/>
    <row r="138107" ht="14.25" customHeight="1"/>
    <row r="138108" ht="14.25" customHeight="1"/>
    <row r="138109" ht="14.25" customHeight="1"/>
    <row r="138110" ht="14.25" customHeight="1"/>
    <row r="138111" ht="14.25" customHeight="1"/>
    <row r="138112" ht="14.25" customHeight="1"/>
    <row r="138113" ht="14.25" customHeight="1"/>
    <row r="138114" ht="14.25" customHeight="1"/>
    <row r="138115" ht="14.25" customHeight="1"/>
    <row r="138116" ht="14.25" customHeight="1"/>
    <row r="138117" ht="14.25" customHeight="1"/>
    <row r="138118" ht="14.25" customHeight="1"/>
    <row r="138119" ht="14.25" customHeight="1"/>
    <row r="138120" ht="14.25" customHeight="1"/>
    <row r="138121" ht="14.25" customHeight="1"/>
    <row r="138122" ht="14.25" customHeight="1"/>
    <row r="138123" ht="14.25" customHeight="1"/>
    <row r="138124" ht="14.25" customHeight="1"/>
    <row r="138125" ht="14.25" customHeight="1"/>
    <row r="138126" ht="14.25" customHeight="1"/>
    <row r="138127" ht="14.25" customHeight="1"/>
    <row r="138128" ht="14.25" customHeight="1"/>
    <row r="138129" ht="14.25" customHeight="1"/>
    <row r="138130" ht="14.25" customHeight="1"/>
    <row r="138131" ht="14.25" customHeight="1"/>
    <row r="138132" ht="14.25" customHeight="1"/>
    <row r="138133" ht="14.25" customHeight="1"/>
    <row r="138134" ht="14.25" customHeight="1"/>
    <row r="138135" ht="14.25" customHeight="1"/>
    <row r="138136" ht="14.25" customHeight="1"/>
    <row r="138137" ht="14.25" customHeight="1"/>
    <row r="138138" ht="14.25" customHeight="1"/>
    <row r="138139" ht="14.25" customHeight="1"/>
    <row r="138140" ht="14.25" customHeight="1"/>
    <row r="138141" ht="14.25" customHeight="1"/>
    <row r="138142" ht="14.25" customHeight="1"/>
    <row r="138143" ht="14.25" customHeight="1"/>
    <row r="138144" ht="14.25" customHeight="1"/>
    <row r="138145" ht="14.25" customHeight="1"/>
    <row r="138146" ht="14.25" customHeight="1"/>
    <row r="138147" ht="14.25" customHeight="1"/>
    <row r="138148" ht="14.25" customHeight="1"/>
    <row r="138149" ht="14.25" customHeight="1"/>
    <row r="138150" ht="14.25" customHeight="1"/>
    <row r="138151" ht="14.25" customHeight="1"/>
    <row r="138152" ht="14.25" customHeight="1"/>
    <row r="138153" ht="14.25" customHeight="1"/>
    <row r="138154" ht="14.25" customHeight="1"/>
    <row r="138155" ht="14.25" customHeight="1"/>
    <row r="138156" ht="14.25" customHeight="1"/>
    <row r="138157" ht="14.25" customHeight="1"/>
    <row r="138158" ht="14.25" customHeight="1"/>
    <row r="138159" ht="14.25" customHeight="1"/>
    <row r="138160" ht="14.25" customHeight="1"/>
    <row r="138161" ht="14.25" customHeight="1"/>
    <row r="138162" ht="14.25" customHeight="1"/>
    <row r="138163" ht="14.25" customHeight="1"/>
    <row r="138164" ht="14.25" customHeight="1"/>
    <row r="138165" ht="14.25" customHeight="1"/>
    <row r="138166" ht="14.25" customHeight="1"/>
    <row r="138167" ht="14.25" customHeight="1"/>
    <row r="138168" ht="14.25" customHeight="1"/>
    <row r="138169" ht="14.25" customHeight="1"/>
    <row r="138170" ht="14.25" customHeight="1"/>
    <row r="138171" ht="14.25" customHeight="1"/>
    <row r="138172" ht="14.25" customHeight="1"/>
    <row r="138173" ht="14.25" customHeight="1"/>
    <row r="138174" ht="14.25" customHeight="1"/>
    <row r="138175" ht="14.25" customHeight="1"/>
    <row r="138176" ht="14.25" customHeight="1"/>
    <row r="138177" ht="14.25" customHeight="1"/>
    <row r="138178" ht="14.25" customHeight="1"/>
    <row r="138179" ht="14.25" customHeight="1"/>
    <row r="138180" ht="14.25" customHeight="1"/>
    <row r="138181" ht="14.25" customHeight="1"/>
    <row r="138182" ht="14.25" customHeight="1"/>
    <row r="138183" ht="14.25" customHeight="1"/>
    <row r="138184" ht="14.25" customHeight="1"/>
    <row r="138185" ht="14.25" customHeight="1"/>
    <row r="138186" ht="14.25" customHeight="1"/>
    <row r="138187" ht="14.25" customHeight="1"/>
    <row r="138188" ht="14.25" customHeight="1"/>
    <row r="138189" ht="14.25" customHeight="1"/>
    <row r="138190" ht="14.25" customHeight="1"/>
    <row r="138191" ht="14.25" customHeight="1"/>
    <row r="138192" ht="14.25" customHeight="1"/>
    <row r="138193" ht="14.25" customHeight="1"/>
    <row r="138194" ht="14.25" customHeight="1"/>
    <row r="138195" ht="14.25" customHeight="1"/>
    <row r="138196" ht="14.25" customHeight="1"/>
    <row r="138197" ht="14.25" customHeight="1"/>
    <row r="138198" ht="14.25" customHeight="1"/>
    <row r="138199" ht="14.25" customHeight="1"/>
    <row r="138200" ht="14.25" customHeight="1"/>
    <row r="138201" ht="14.25" customHeight="1"/>
    <row r="138202" ht="14.25" customHeight="1"/>
    <row r="138203" ht="14.25" customHeight="1"/>
    <row r="138204" ht="14.25" customHeight="1"/>
    <row r="138205" ht="14.25" customHeight="1"/>
    <row r="138206" ht="14.25" customHeight="1"/>
    <row r="138207" ht="14.25" customHeight="1"/>
    <row r="138208" ht="14.25" customHeight="1"/>
    <row r="138209" ht="14.25" customHeight="1"/>
    <row r="138210" ht="14.25" customHeight="1"/>
    <row r="138211" ht="14.25" customHeight="1"/>
    <row r="138212" ht="14.25" customHeight="1"/>
    <row r="138213" ht="14.25" customHeight="1"/>
    <row r="138214" ht="14.25" customHeight="1"/>
    <row r="138215" ht="14.25" customHeight="1"/>
    <row r="138216" ht="14.25" customHeight="1"/>
    <row r="138217" ht="14.25" customHeight="1"/>
    <row r="138218" ht="14.25" customHeight="1"/>
    <row r="138219" ht="14.25" customHeight="1"/>
    <row r="138220" ht="14.25" customHeight="1"/>
    <row r="138221" ht="14.25" customHeight="1"/>
    <row r="138222" ht="14.25" customHeight="1"/>
    <row r="138223" ht="14.25" customHeight="1"/>
    <row r="138224" ht="14.25" customHeight="1"/>
    <row r="138225" ht="14.25" customHeight="1"/>
    <row r="138226" ht="14.25" customHeight="1"/>
    <row r="138227" ht="14.25" customHeight="1"/>
    <row r="138228" ht="14.25" customHeight="1"/>
    <row r="138229" ht="14.25" customHeight="1"/>
    <row r="138230" ht="14.25" customHeight="1"/>
    <row r="138231" ht="14.25" customHeight="1"/>
    <row r="138232" ht="14.25" customHeight="1"/>
    <row r="138233" ht="14.25" customHeight="1"/>
    <row r="138234" ht="14.25" customHeight="1"/>
    <row r="138235" ht="14.25" customHeight="1"/>
    <row r="138236" ht="14.25" customHeight="1"/>
    <row r="138237" ht="14.25" customHeight="1"/>
    <row r="138238" ht="14.25" customHeight="1"/>
    <row r="138239" ht="14.25" customHeight="1"/>
    <row r="138240" ht="14.25" customHeight="1"/>
    <row r="138241" ht="14.25" customHeight="1"/>
    <row r="138242" ht="14.25" customHeight="1"/>
    <row r="138243" ht="14.25" customHeight="1"/>
    <row r="138244" ht="14.25" customHeight="1"/>
    <row r="138245" ht="14.25" customHeight="1"/>
    <row r="138246" ht="14.25" customHeight="1"/>
    <row r="138247" ht="14.25" customHeight="1"/>
    <row r="138248" ht="14.25" customHeight="1"/>
    <row r="138249" ht="14.25" customHeight="1"/>
    <row r="138250" ht="14.25" customHeight="1"/>
    <row r="138251" ht="14.25" customHeight="1"/>
    <row r="138252" ht="14.25" customHeight="1"/>
    <row r="138253" ht="14.25" customHeight="1"/>
    <row r="138254" ht="14.25" customHeight="1"/>
    <row r="138255" ht="14.25" customHeight="1"/>
    <row r="138256" ht="14.25" customHeight="1"/>
    <row r="138257" ht="14.25" customHeight="1"/>
    <row r="138258" ht="14.25" customHeight="1"/>
    <row r="138259" ht="14.25" customHeight="1"/>
    <row r="138260" ht="14.25" customHeight="1"/>
    <row r="138261" ht="14.25" customHeight="1"/>
    <row r="138262" ht="14.25" customHeight="1"/>
    <row r="138263" ht="14.25" customHeight="1"/>
    <row r="138264" ht="14.25" customHeight="1"/>
    <row r="138265" ht="14.25" customHeight="1"/>
    <row r="138266" ht="14.25" customHeight="1"/>
    <row r="138267" ht="14.25" customHeight="1"/>
    <row r="138268" ht="14.25" customHeight="1"/>
    <row r="138269" ht="14.25" customHeight="1"/>
    <row r="138270" ht="14.25" customHeight="1"/>
    <row r="138271" ht="14.25" customHeight="1"/>
    <row r="138272" ht="14.25" customHeight="1"/>
    <row r="138273" ht="14.25" customHeight="1"/>
    <row r="138274" ht="14.25" customHeight="1"/>
    <row r="138275" ht="14.25" customHeight="1"/>
    <row r="138276" ht="14.25" customHeight="1"/>
    <row r="138277" ht="14.25" customHeight="1"/>
    <row r="138278" ht="14.25" customHeight="1"/>
    <row r="138279" ht="14.25" customHeight="1"/>
    <row r="138280" ht="14.25" customHeight="1"/>
    <row r="138281" ht="14.25" customHeight="1"/>
    <row r="138282" ht="14.25" customHeight="1"/>
    <row r="138283" ht="14.25" customHeight="1"/>
    <row r="138284" ht="14.25" customHeight="1"/>
    <row r="138285" ht="14.25" customHeight="1"/>
    <row r="138286" ht="14.25" customHeight="1"/>
    <row r="138287" ht="14.25" customHeight="1"/>
    <row r="138288" ht="14.25" customHeight="1"/>
    <row r="138289" ht="14.25" customHeight="1"/>
    <row r="138290" ht="14.25" customHeight="1"/>
    <row r="138291" ht="14.25" customHeight="1"/>
    <row r="138292" ht="14.25" customHeight="1"/>
    <row r="138293" ht="14.25" customHeight="1"/>
    <row r="138294" ht="14.25" customHeight="1"/>
    <row r="138295" ht="14.25" customHeight="1"/>
    <row r="138296" ht="14.25" customHeight="1"/>
    <row r="138297" ht="14.25" customHeight="1"/>
    <row r="138298" ht="14.25" customHeight="1"/>
    <row r="138299" ht="14.25" customHeight="1"/>
    <row r="138300" ht="14.25" customHeight="1"/>
    <row r="138301" ht="14.25" customHeight="1"/>
    <row r="138302" ht="14.25" customHeight="1"/>
    <row r="138303" ht="14.25" customHeight="1"/>
    <row r="138304" ht="14.25" customHeight="1"/>
    <row r="138305" ht="14.25" customHeight="1"/>
    <row r="138306" ht="14.25" customHeight="1"/>
    <row r="138307" ht="14.25" customHeight="1"/>
    <row r="138308" ht="14.25" customHeight="1"/>
    <row r="138309" ht="14.25" customHeight="1"/>
    <row r="138310" ht="14.25" customHeight="1"/>
    <row r="138311" ht="14.25" customHeight="1"/>
    <row r="138312" ht="14.25" customHeight="1"/>
    <row r="138313" ht="14.25" customHeight="1"/>
    <row r="138314" ht="14.25" customHeight="1"/>
    <row r="138315" ht="14.25" customHeight="1"/>
    <row r="138316" ht="14.25" customHeight="1"/>
    <row r="138317" ht="14.25" customHeight="1"/>
    <row r="138318" ht="14.25" customHeight="1"/>
    <row r="138319" ht="14.25" customHeight="1"/>
    <row r="138320" ht="14.25" customHeight="1"/>
    <row r="138321" ht="14.25" customHeight="1"/>
    <row r="138322" ht="14.25" customHeight="1"/>
    <row r="138323" ht="14.25" customHeight="1"/>
    <row r="138324" ht="14.25" customHeight="1"/>
    <row r="138325" ht="14.25" customHeight="1"/>
    <row r="138326" ht="14.25" customHeight="1"/>
    <row r="138327" ht="14.25" customHeight="1"/>
    <row r="138328" ht="14.25" customHeight="1"/>
    <row r="138329" ht="14.25" customHeight="1"/>
    <row r="138330" ht="14.25" customHeight="1"/>
    <row r="138331" ht="14.25" customHeight="1"/>
    <row r="138332" ht="14.25" customHeight="1"/>
    <row r="138333" ht="14.25" customHeight="1"/>
    <row r="138334" ht="14.25" customHeight="1"/>
    <row r="138335" ht="14.25" customHeight="1"/>
    <row r="138336" ht="14.25" customHeight="1"/>
    <row r="138337" ht="14.25" customHeight="1"/>
    <row r="138338" ht="14.25" customHeight="1"/>
    <row r="138339" ht="14.25" customHeight="1"/>
    <row r="138340" ht="14.25" customHeight="1"/>
    <row r="138341" ht="14.25" customHeight="1"/>
    <row r="138342" ht="14.25" customHeight="1"/>
    <row r="138343" ht="14.25" customHeight="1"/>
    <row r="138344" ht="14.25" customHeight="1"/>
    <row r="138345" ht="14.25" customHeight="1"/>
    <row r="138346" ht="14.25" customHeight="1"/>
    <row r="138347" ht="14.25" customHeight="1"/>
    <row r="138348" ht="14.25" customHeight="1"/>
    <row r="138349" ht="14.25" customHeight="1"/>
    <row r="138350" ht="14.25" customHeight="1"/>
    <row r="138351" ht="14.25" customHeight="1"/>
    <row r="138352" ht="14.25" customHeight="1"/>
    <row r="138353" ht="14.25" customHeight="1"/>
    <row r="138354" ht="14.25" customHeight="1"/>
    <row r="138355" ht="14.25" customHeight="1"/>
    <row r="138356" ht="14.25" customHeight="1"/>
    <row r="138357" ht="14.25" customHeight="1"/>
    <row r="138358" ht="14.25" customHeight="1"/>
    <row r="138359" ht="14.25" customHeight="1"/>
    <row r="138360" ht="14.25" customHeight="1"/>
    <row r="138361" ht="14.25" customHeight="1"/>
    <row r="138362" ht="14.25" customHeight="1"/>
    <row r="138363" ht="14.25" customHeight="1"/>
    <row r="138364" ht="14.25" customHeight="1"/>
    <row r="138365" ht="14.25" customHeight="1"/>
    <row r="138366" ht="14.25" customHeight="1"/>
    <row r="138367" ht="14.25" customHeight="1"/>
    <row r="138368" ht="14.25" customHeight="1"/>
    <row r="138369" ht="14.25" customHeight="1"/>
    <row r="138370" ht="14.25" customHeight="1"/>
    <row r="138371" ht="14.25" customHeight="1"/>
    <row r="138372" ht="14.25" customHeight="1"/>
    <row r="138373" ht="14.25" customHeight="1"/>
    <row r="138374" ht="14.25" customHeight="1"/>
    <row r="138375" ht="14.25" customHeight="1"/>
    <row r="138376" ht="14.25" customHeight="1"/>
    <row r="138377" ht="14.25" customHeight="1"/>
    <row r="138378" ht="14.25" customHeight="1"/>
    <row r="138379" ht="14.25" customHeight="1"/>
    <row r="138380" ht="14.25" customHeight="1"/>
    <row r="138381" ht="14.25" customHeight="1"/>
    <row r="138382" ht="14.25" customHeight="1"/>
    <row r="138383" ht="14.25" customHeight="1"/>
    <row r="138384" ht="14.25" customHeight="1"/>
    <row r="138385" ht="14.25" customHeight="1"/>
    <row r="138386" ht="14.25" customHeight="1"/>
    <row r="138387" ht="14.25" customHeight="1"/>
    <row r="138388" ht="14.25" customHeight="1"/>
    <row r="138389" ht="14.25" customHeight="1"/>
    <row r="138390" ht="14.25" customHeight="1"/>
    <row r="138391" ht="14.25" customHeight="1"/>
    <row r="138392" ht="14.25" customHeight="1"/>
    <row r="138393" ht="14.25" customHeight="1"/>
    <row r="138394" ht="14.25" customHeight="1"/>
    <row r="138395" ht="14.25" customHeight="1"/>
    <row r="138396" ht="14.25" customHeight="1"/>
    <row r="138397" ht="14.25" customHeight="1"/>
    <row r="138398" ht="14.25" customHeight="1"/>
    <row r="138399" ht="14.25" customHeight="1"/>
    <row r="138400" ht="14.25" customHeight="1"/>
    <row r="138401" ht="14.25" customHeight="1"/>
    <row r="138402" ht="14.25" customHeight="1"/>
    <row r="138403" ht="14.25" customHeight="1"/>
    <row r="138404" ht="14.25" customHeight="1"/>
    <row r="138405" ht="14.25" customHeight="1"/>
    <row r="138406" ht="14.25" customHeight="1"/>
    <row r="138407" ht="14.25" customHeight="1"/>
    <row r="138408" ht="14.25" customHeight="1"/>
    <row r="138409" ht="14.25" customHeight="1"/>
    <row r="138410" ht="14.25" customHeight="1"/>
    <row r="138411" ht="14.25" customHeight="1"/>
    <row r="138412" ht="14.25" customHeight="1"/>
    <row r="138413" ht="14.25" customHeight="1"/>
    <row r="138414" ht="14.25" customHeight="1"/>
    <row r="138415" ht="14.25" customHeight="1"/>
    <row r="138416" ht="14.25" customHeight="1"/>
    <row r="138417" ht="14.25" customHeight="1"/>
    <row r="138418" ht="14.25" customHeight="1"/>
    <row r="138419" ht="14.25" customHeight="1"/>
    <row r="138420" ht="14.25" customHeight="1"/>
    <row r="138421" ht="14.25" customHeight="1"/>
    <row r="138422" ht="14.25" customHeight="1"/>
    <row r="138423" ht="14.25" customHeight="1"/>
    <row r="138424" ht="14.25" customHeight="1"/>
    <row r="138425" ht="14.25" customHeight="1"/>
    <row r="138426" ht="14.25" customHeight="1"/>
    <row r="138427" ht="14.25" customHeight="1"/>
    <row r="138428" ht="14.25" customHeight="1"/>
    <row r="138429" ht="14.25" customHeight="1"/>
    <row r="138430" ht="14.25" customHeight="1"/>
    <row r="138431" ht="14.25" customHeight="1"/>
    <row r="138432" ht="14.25" customHeight="1"/>
    <row r="138433" ht="14.25" customHeight="1"/>
    <row r="138434" ht="14.25" customHeight="1"/>
    <row r="138435" ht="14.25" customHeight="1"/>
    <row r="138436" ht="14.25" customHeight="1"/>
    <row r="138437" ht="14.25" customHeight="1"/>
    <row r="138438" ht="14.25" customHeight="1"/>
    <row r="138439" ht="14.25" customHeight="1"/>
    <row r="138440" ht="14.25" customHeight="1"/>
    <row r="138441" ht="14.25" customHeight="1"/>
    <row r="138442" ht="14.25" customHeight="1"/>
    <row r="138443" ht="14.25" customHeight="1"/>
    <row r="138444" ht="14.25" customHeight="1"/>
    <row r="138445" ht="14.25" customHeight="1"/>
    <row r="138446" ht="14.25" customHeight="1"/>
    <row r="138447" ht="14.25" customHeight="1"/>
    <row r="138448" ht="14.25" customHeight="1"/>
    <row r="138449" ht="14.25" customHeight="1"/>
    <row r="138450" ht="14.25" customHeight="1"/>
    <row r="138451" ht="14.25" customHeight="1"/>
    <row r="138452" ht="14.25" customHeight="1"/>
    <row r="138453" ht="14.25" customHeight="1"/>
    <row r="138454" ht="14.25" customHeight="1"/>
    <row r="138455" ht="14.25" customHeight="1"/>
    <row r="138456" ht="14.25" customHeight="1"/>
    <row r="138457" ht="14.25" customHeight="1"/>
    <row r="138458" ht="14.25" customHeight="1"/>
    <row r="138459" ht="14.25" customHeight="1"/>
    <row r="138460" ht="14.25" customHeight="1"/>
    <row r="138461" ht="14.25" customHeight="1"/>
    <row r="138462" ht="14.25" customHeight="1"/>
    <row r="138463" ht="14.25" customHeight="1"/>
    <row r="138464" ht="14.25" customHeight="1"/>
    <row r="138465" ht="14.25" customHeight="1"/>
    <row r="138466" ht="14.25" customHeight="1"/>
    <row r="138467" ht="14.25" customHeight="1"/>
    <row r="138468" ht="14.25" customHeight="1"/>
    <row r="138469" ht="14.25" customHeight="1"/>
    <row r="138470" ht="14.25" customHeight="1"/>
    <row r="138471" ht="14.25" customHeight="1"/>
    <row r="138472" ht="14.25" customHeight="1"/>
    <row r="138473" ht="14.25" customHeight="1"/>
    <row r="138474" ht="14.25" customHeight="1"/>
    <row r="138475" ht="14.25" customHeight="1"/>
    <row r="138476" ht="14.25" customHeight="1"/>
    <row r="138477" ht="14.25" customHeight="1"/>
    <row r="138478" ht="14.25" customHeight="1"/>
    <row r="138479" ht="14.25" customHeight="1"/>
    <row r="138480" ht="14.25" customHeight="1"/>
    <row r="138481" ht="14.25" customHeight="1"/>
    <row r="138482" ht="14.25" customHeight="1"/>
    <row r="138483" ht="14.25" customHeight="1"/>
    <row r="138484" ht="14.25" customHeight="1"/>
    <row r="138485" ht="14.25" customHeight="1"/>
    <row r="138486" ht="14.25" customHeight="1"/>
    <row r="138487" ht="14.25" customHeight="1"/>
    <row r="138488" ht="14.25" customHeight="1"/>
    <row r="138489" ht="14.25" customHeight="1"/>
    <row r="138490" ht="14.25" customHeight="1"/>
    <row r="138491" ht="14.25" customHeight="1"/>
    <row r="138492" ht="14.25" customHeight="1"/>
    <row r="138493" ht="14.25" customHeight="1"/>
    <row r="138494" ht="14.25" customHeight="1"/>
    <row r="138495" ht="14.25" customHeight="1"/>
    <row r="138496" ht="14.25" customHeight="1"/>
    <row r="138497" ht="14.25" customHeight="1"/>
    <row r="138498" ht="14.25" customHeight="1"/>
    <row r="138499" ht="14.25" customHeight="1"/>
    <row r="138500" ht="14.25" customHeight="1"/>
    <row r="138501" ht="14.25" customHeight="1"/>
    <row r="138502" ht="14.25" customHeight="1"/>
    <row r="138503" ht="14.25" customHeight="1"/>
    <row r="138504" ht="14.25" customHeight="1"/>
    <row r="138505" ht="14.25" customHeight="1"/>
    <row r="138506" ht="14.25" customHeight="1"/>
    <row r="138507" ht="14.25" customHeight="1"/>
    <row r="138508" ht="14.25" customHeight="1"/>
    <row r="138509" ht="14.25" customHeight="1"/>
    <row r="138510" ht="14.25" customHeight="1"/>
    <row r="138511" ht="14.25" customHeight="1"/>
    <row r="138512" ht="14.25" customHeight="1"/>
    <row r="138513" ht="14.25" customHeight="1"/>
    <row r="138514" ht="14.25" customHeight="1"/>
    <row r="138515" ht="14.25" customHeight="1"/>
    <row r="138516" ht="14.25" customHeight="1"/>
    <row r="138517" ht="14.25" customHeight="1"/>
    <row r="138518" ht="14.25" customHeight="1"/>
    <row r="138519" ht="14.25" customHeight="1"/>
    <row r="138520" ht="14.25" customHeight="1"/>
    <row r="138521" ht="14.25" customHeight="1"/>
    <row r="138522" ht="14.25" customHeight="1"/>
    <row r="138523" ht="14.25" customHeight="1"/>
    <row r="138524" ht="14.25" customHeight="1"/>
    <row r="138525" ht="14.25" customHeight="1"/>
    <row r="138526" ht="14.25" customHeight="1"/>
    <row r="138527" ht="14.25" customHeight="1"/>
    <row r="138528" ht="14.25" customHeight="1"/>
    <row r="138529" ht="14.25" customHeight="1"/>
    <row r="138530" ht="14.25" customHeight="1"/>
    <row r="138531" ht="14.25" customHeight="1"/>
    <row r="138532" ht="14.25" customHeight="1"/>
    <row r="138533" ht="14.25" customHeight="1"/>
    <row r="138534" ht="14.25" customHeight="1"/>
    <row r="138535" ht="14.25" customHeight="1"/>
    <row r="138536" ht="14.25" customHeight="1"/>
    <row r="138537" ht="14.25" customHeight="1"/>
    <row r="138538" ht="14.25" customHeight="1"/>
    <row r="138539" ht="14.25" customHeight="1"/>
    <row r="138540" ht="14.25" customHeight="1"/>
    <row r="138541" ht="14.25" customHeight="1"/>
    <row r="138542" ht="14.25" customHeight="1"/>
    <row r="138543" ht="14.25" customHeight="1"/>
    <row r="138544" ht="14.25" customHeight="1"/>
    <row r="138545" ht="14.25" customHeight="1"/>
    <row r="138546" ht="14.25" customHeight="1"/>
    <row r="138547" ht="14.25" customHeight="1"/>
    <row r="138548" ht="14.25" customHeight="1"/>
    <row r="138549" ht="14.25" customHeight="1"/>
    <row r="138550" ht="14.25" customHeight="1"/>
    <row r="138551" ht="14.25" customHeight="1"/>
    <row r="138552" ht="14.25" customHeight="1"/>
    <row r="138553" ht="14.25" customHeight="1"/>
    <row r="138554" ht="14.25" customHeight="1"/>
    <row r="138555" ht="14.25" customHeight="1"/>
    <row r="138556" ht="14.25" customHeight="1"/>
    <row r="138557" ht="14.25" customHeight="1"/>
    <row r="138558" ht="14.25" customHeight="1"/>
    <row r="138559" ht="14.25" customHeight="1"/>
    <row r="138560" ht="14.25" customHeight="1"/>
    <row r="138561" ht="14.25" customHeight="1"/>
    <row r="138562" ht="14.25" customHeight="1"/>
    <row r="138563" ht="14.25" customHeight="1"/>
    <row r="138564" ht="14.25" customHeight="1"/>
    <row r="138565" ht="14.25" customHeight="1"/>
    <row r="138566" ht="14.25" customHeight="1"/>
    <row r="138567" ht="14.25" customHeight="1"/>
    <row r="138568" ht="14.25" customHeight="1"/>
    <row r="138569" ht="14.25" customHeight="1"/>
    <row r="138570" ht="14.25" customHeight="1"/>
    <row r="138571" ht="14.25" customHeight="1"/>
    <row r="138572" ht="14.25" customHeight="1"/>
    <row r="138573" ht="14.25" customHeight="1"/>
    <row r="138574" ht="14.25" customHeight="1"/>
    <row r="138575" ht="14.25" customHeight="1"/>
    <row r="138576" ht="14.25" customHeight="1"/>
    <row r="138577" ht="14.25" customHeight="1"/>
    <row r="138578" ht="14.25" customHeight="1"/>
    <row r="138579" ht="14.25" customHeight="1"/>
    <row r="138580" ht="14.25" customHeight="1"/>
    <row r="138581" ht="14.25" customHeight="1"/>
    <row r="138582" ht="14.25" customHeight="1"/>
    <row r="138583" ht="14.25" customHeight="1"/>
    <row r="138584" ht="14.25" customHeight="1"/>
    <row r="138585" ht="14.25" customHeight="1"/>
    <row r="138586" ht="14.25" customHeight="1"/>
    <row r="138587" ht="14.25" customHeight="1"/>
    <row r="138588" ht="14.25" customHeight="1"/>
    <row r="138589" ht="14.25" customHeight="1"/>
    <row r="138590" ht="14.25" customHeight="1"/>
    <row r="138591" ht="14.25" customHeight="1"/>
    <row r="138592" ht="14.25" customHeight="1"/>
    <row r="138593" ht="14.25" customHeight="1"/>
    <row r="138594" ht="14.25" customHeight="1"/>
    <row r="138595" ht="14.25" customHeight="1"/>
    <row r="138596" ht="14.25" customHeight="1"/>
    <row r="138597" ht="14.25" customHeight="1"/>
    <row r="138598" ht="14.25" customHeight="1"/>
    <row r="138599" ht="14.25" customHeight="1"/>
    <row r="138600" ht="14.25" customHeight="1"/>
    <row r="138601" ht="14.25" customHeight="1"/>
    <row r="138602" ht="14.25" customHeight="1"/>
    <row r="138603" ht="14.25" customHeight="1"/>
    <row r="138604" ht="14.25" customHeight="1"/>
    <row r="138605" ht="14.25" customHeight="1"/>
    <row r="138606" ht="14.25" customHeight="1"/>
    <row r="138607" ht="14.25" customHeight="1"/>
    <row r="138608" ht="14.25" customHeight="1"/>
    <row r="138609" ht="14.25" customHeight="1"/>
    <row r="138610" ht="14.25" customHeight="1"/>
    <row r="138611" ht="14.25" customHeight="1"/>
    <row r="138612" ht="14.25" customHeight="1"/>
    <row r="138613" ht="14.25" customHeight="1"/>
    <row r="138614" ht="14.25" customHeight="1"/>
    <row r="138615" ht="14.25" customHeight="1"/>
    <row r="138616" ht="14.25" customHeight="1"/>
    <row r="138617" ht="14.25" customHeight="1"/>
    <row r="138618" ht="14.25" customHeight="1"/>
    <row r="138619" ht="14.25" customHeight="1"/>
    <row r="138620" ht="14.25" customHeight="1"/>
    <row r="138621" ht="14.25" customHeight="1"/>
    <row r="138622" ht="14.25" customHeight="1"/>
    <row r="138623" ht="14.25" customHeight="1"/>
    <row r="138624" ht="14.25" customHeight="1"/>
    <row r="138625" ht="14.25" customHeight="1"/>
    <row r="138626" ht="14.25" customHeight="1"/>
    <row r="138627" ht="14.25" customHeight="1"/>
    <row r="138628" ht="14.25" customHeight="1"/>
    <row r="138629" ht="14.25" customHeight="1"/>
    <row r="138630" ht="14.25" customHeight="1"/>
    <row r="138631" ht="14.25" customHeight="1"/>
    <row r="138632" ht="14.25" customHeight="1"/>
    <row r="138633" ht="14.25" customHeight="1"/>
    <row r="138634" ht="14.25" customHeight="1"/>
    <row r="138635" ht="14.25" customHeight="1"/>
    <row r="138636" ht="14.25" customHeight="1"/>
    <row r="138637" ht="14.25" customHeight="1"/>
    <row r="138638" ht="14.25" customHeight="1"/>
    <row r="138639" ht="14.25" customHeight="1"/>
    <row r="138640" ht="14.25" customHeight="1"/>
    <row r="138641" ht="14.25" customHeight="1"/>
    <row r="138642" ht="14.25" customHeight="1"/>
    <row r="138643" ht="14.25" customHeight="1"/>
    <row r="138644" ht="14.25" customHeight="1"/>
    <row r="138645" ht="14.25" customHeight="1"/>
    <row r="138646" ht="14.25" customHeight="1"/>
    <row r="138647" ht="14.25" customHeight="1"/>
    <row r="138648" ht="14.25" customHeight="1"/>
    <row r="138649" ht="14.25" customHeight="1"/>
    <row r="138650" ht="14.25" customHeight="1"/>
    <row r="138651" ht="14.25" customHeight="1"/>
    <row r="138652" ht="14.25" customHeight="1"/>
    <row r="138653" ht="14.25" customHeight="1"/>
    <row r="138654" ht="14.25" customHeight="1"/>
    <row r="138655" ht="14.25" customHeight="1"/>
    <row r="138656" ht="14.25" customHeight="1"/>
    <row r="138657" ht="14.25" customHeight="1"/>
    <row r="138658" ht="14.25" customHeight="1"/>
    <row r="138659" ht="14.25" customHeight="1"/>
    <row r="138660" ht="14.25" customHeight="1"/>
    <row r="138661" ht="14.25" customHeight="1"/>
    <row r="138662" ht="14.25" customHeight="1"/>
    <row r="138663" ht="14.25" customHeight="1"/>
    <row r="138664" ht="14.25" customHeight="1"/>
    <row r="138665" ht="14.25" customHeight="1"/>
    <row r="138666" ht="14.25" customHeight="1"/>
    <row r="138667" ht="14.25" customHeight="1"/>
    <row r="138668" ht="14.25" customHeight="1"/>
    <row r="138669" ht="14.25" customHeight="1"/>
    <row r="138670" ht="14.25" customHeight="1"/>
    <row r="138671" ht="14.25" customHeight="1"/>
    <row r="138672" ht="14.25" customHeight="1"/>
    <row r="138673" ht="14.25" customHeight="1"/>
    <row r="138674" ht="14.25" customHeight="1"/>
    <row r="138675" ht="14.25" customHeight="1"/>
    <row r="138676" ht="14.25" customHeight="1"/>
    <row r="138677" ht="14.25" customHeight="1"/>
    <row r="138678" ht="14.25" customHeight="1"/>
    <row r="138679" ht="14.25" customHeight="1"/>
    <row r="138680" ht="14.25" customHeight="1"/>
    <row r="138681" ht="14.25" customHeight="1"/>
    <row r="138682" ht="14.25" customHeight="1"/>
    <row r="138683" ht="14.25" customHeight="1"/>
    <row r="138684" ht="14.25" customHeight="1"/>
    <row r="138685" ht="14.25" customHeight="1"/>
    <row r="138686" ht="14.25" customHeight="1"/>
    <row r="138687" ht="14.25" customHeight="1"/>
    <row r="138688" ht="14.25" customHeight="1"/>
    <row r="138689" ht="14.25" customHeight="1"/>
    <row r="138690" ht="14.25" customHeight="1"/>
    <row r="138691" ht="14.25" customHeight="1"/>
    <row r="138692" ht="14.25" customHeight="1"/>
    <row r="138693" ht="14.25" customHeight="1"/>
    <row r="138694" ht="14.25" customHeight="1"/>
    <row r="138695" ht="14.25" customHeight="1"/>
    <row r="138696" ht="14.25" customHeight="1"/>
    <row r="138697" ht="14.25" customHeight="1"/>
    <row r="138698" ht="14.25" customHeight="1"/>
    <row r="138699" ht="14.25" customHeight="1"/>
    <row r="138700" ht="14.25" customHeight="1"/>
    <row r="138701" ht="14.25" customHeight="1"/>
    <row r="138702" ht="14.25" customHeight="1"/>
    <row r="138703" ht="14.25" customHeight="1"/>
    <row r="138704" ht="14.25" customHeight="1"/>
    <row r="138705" ht="14.25" customHeight="1"/>
    <row r="138706" ht="14.25" customHeight="1"/>
    <row r="138707" ht="14.25" customHeight="1"/>
    <row r="138708" ht="14.25" customHeight="1"/>
    <row r="138709" ht="14.25" customHeight="1"/>
    <row r="138710" ht="14.25" customHeight="1"/>
    <row r="138711" ht="14.25" customHeight="1"/>
    <row r="138712" ht="14.25" customHeight="1"/>
    <row r="138713" ht="14.25" customHeight="1"/>
    <row r="138714" ht="14.25" customHeight="1"/>
    <row r="138715" ht="14.25" customHeight="1"/>
    <row r="138716" ht="14.25" customHeight="1"/>
    <row r="138717" ht="14.25" customHeight="1"/>
    <row r="138718" ht="14.25" customHeight="1"/>
    <row r="138719" ht="14.25" customHeight="1"/>
    <row r="138720" ht="14.25" customHeight="1"/>
    <row r="138721" ht="14.25" customHeight="1"/>
    <row r="138722" ht="14.25" customHeight="1"/>
    <row r="138723" ht="14.25" customHeight="1"/>
    <row r="138724" ht="14.25" customHeight="1"/>
    <row r="138725" ht="14.25" customHeight="1"/>
    <row r="138726" ht="14.25" customHeight="1"/>
    <row r="138727" ht="14.25" customHeight="1"/>
    <row r="138728" ht="14.25" customHeight="1"/>
    <row r="138729" ht="14.25" customHeight="1"/>
    <row r="138730" ht="14.25" customHeight="1"/>
    <row r="138731" ht="14.25" customHeight="1"/>
    <row r="138732" ht="14.25" customHeight="1"/>
    <row r="138733" ht="14.25" customHeight="1"/>
    <row r="138734" ht="14.25" customHeight="1"/>
    <row r="138735" ht="14.25" customHeight="1"/>
    <row r="138736" ht="14.25" customHeight="1"/>
    <row r="138737" ht="14.25" customHeight="1"/>
    <row r="138738" ht="14.25" customHeight="1"/>
    <row r="138739" ht="14.25" customHeight="1"/>
    <row r="138740" ht="14.25" customHeight="1"/>
    <row r="138741" ht="14.25" customHeight="1"/>
    <row r="138742" ht="14.25" customHeight="1"/>
    <row r="138743" ht="14.25" customHeight="1"/>
    <row r="138744" ht="14.25" customHeight="1"/>
    <row r="138745" ht="14.25" customHeight="1"/>
    <row r="138746" ht="14.25" customHeight="1"/>
    <row r="138747" ht="14.25" customHeight="1"/>
    <row r="138748" ht="14.25" customHeight="1"/>
    <row r="138749" ht="14.25" customHeight="1"/>
    <row r="138750" ht="14.25" customHeight="1"/>
    <row r="138751" ht="14.25" customHeight="1"/>
    <row r="138752" ht="14.25" customHeight="1"/>
    <row r="138753" ht="14.25" customHeight="1"/>
    <row r="138754" ht="14.25" customHeight="1"/>
    <row r="138755" ht="14.25" customHeight="1"/>
    <row r="138756" ht="14.25" customHeight="1"/>
    <row r="138757" ht="14.25" customHeight="1"/>
    <row r="138758" ht="14.25" customHeight="1"/>
    <row r="138759" ht="14.25" customHeight="1"/>
    <row r="138760" ht="14.25" customHeight="1"/>
    <row r="138761" ht="14.25" customHeight="1"/>
    <row r="138762" ht="14.25" customHeight="1"/>
    <row r="138763" ht="14.25" customHeight="1"/>
    <row r="138764" ht="14.25" customHeight="1"/>
    <row r="138765" ht="14.25" customHeight="1"/>
    <row r="138766" ht="14.25" customHeight="1"/>
    <row r="138767" ht="14.25" customHeight="1"/>
    <row r="138768" ht="14.25" customHeight="1"/>
    <row r="138769" ht="14.25" customHeight="1"/>
    <row r="138770" ht="14.25" customHeight="1"/>
    <row r="138771" ht="14.25" customHeight="1"/>
    <row r="138772" ht="14.25" customHeight="1"/>
    <row r="138773" ht="14.25" customHeight="1"/>
    <row r="138774" ht="14.25" customHeight="1"/>
    <row r="138775" ht="14.25" customHeight="1"/>
    <row r="138776" ht="14.25" customHeight="1"/>
    <row r="138777" ht="14.25" customHeight="1"/>
    <row r="138778" ht="14.25" customHeight="1"/>
    <row r="138779" ht="14.25" customHeight="1"/>
    <row r="138780" ht="14.25" customHeight="1"/>
    <row r="138781" ht="14.25" customHeight="1"/>
    <row r="138782" ht="14.25" customHeight="1"/>
    <row r="138783" ht="14.25" customHeight="1"/>
    <row r="138784" ht="14.25" customHeight="1"/>
    <row r="138785" ht="14.25" customHeight="1"/>
    <row r="138786" ht="14.25" customHeight="1"/>
    <row r="138787" ht="14.25" customHeight="1"/>
    <row r="138788" ht="14.25" customHeight="1"/>
    <row r="138789" ht="14.25" customHeight="1"/>
    <row r="138790" ht="14.25" customHeight="1"/>
    <row r="138791" ht="14.25" customHeight="1"/>
    <row r="138792" ht="14.25" customHeight="1"/>
    <row r="138793" ht="14.25" customHeight="1"/>
    <row r="138794" ht="14.25" customHeight="1"/>
    <row r="138795" ht="14.25" customHeight="1"/>
    <row r="138796" ht="14.25" customHeight="1"/>
    <row r="138797" ht="14.25" customHeight="1"/>
    <row r="138798" ht="14.25" customHeight="1"/>
    <row r="138799" ht="14.25" customHeight="1"/>
    <row r="138800" ht="14.25" customHeight="1"/>
    <row r="138801" ht="14.25" customHeight="1"/>
    <row r="138802" ht="14.25" customHeight="1"/>
    <row r="138803" ht="14.25" customHeight="1"/>
    <row r="138804" ht="14.25" customHeight="1"/>
    <row r="138805" ht="14.25" customHeight="1"/>
    <row r="138806" ht="14.25" customHeight="1"/>
    <row r="138807" ht="14.25" customHeight="1"/>
    <row r="138808" ht="14.25" customHeight="1"/>
    <row r="138809" ht="14.25" customHeight="1"/>
    <row r="138810" ht="14.25" customHeight="1"/>
    <row r="138811" ht="14.25" customHeight="1"/>
    <row r="138812" ht="14.25" customHeight="1"/>
    <row r="138813" ht="14.25" customHeight="1"/>
    <row r="138814" ht="14.25" customHeight="1"/>
    <row r="138815" ht="14.25" customHeight="1"/>
    <row r="138816" ht="14.25" customHeight="1"/>
    <row r="138817" ht="14.25" customHeight="1"/>
    <row r="138818" ht="14.25" customHeight="1"/>
    <row r="138819" ht="14.25" customHeight="1"/>
    <row r="138820" ht="14.25" customHeight="1"/>
    <row r="138821" ht="14.25" customHeight="1"/>
    <row r="138822" ht="14.25" customHeight="1"/>
    <row r="138823" ht="14.25" customHeight="1"/>
    <row r="138824" ht="14.25" customHeight="1"/>
    <row r="138825" ht="14.25" customHeight="1"/>
    <row r="138826" ht="14.25" customHeight="1"/>
    <row r="138827" ht="14.25" customHeight="1"/>
    <row r="138828" ht="14.25" customHeight="1"/>
    <row r="138829" ht="14.25" customHeight="1"/>
    <row r="138830" ht="14.25" customHeight="1"/>
    <row r="138831" ht="14.25" customHeight="1"/>
    <row r="138832" ht="14.25" customHeight="1"/>
    <row r="138833" ht="14.25" customHeight="1"/>
    <row r="138834" ht="14.25" customHeight="1"/>
    <row r="138835" ht="14.25" customHeight="1"/>
    <row r="138836" ht="14.25" customHeight="1"/>
    <row r="138837" ht="14.25" customHeight="1"/>
    <row r="138838" ht="14.25" customHeight="1"/>
    <row r="138839" ht="14.25" customHeight="1"/>
    <row r="138840" ht="14.25" customHeight="1"/>
    <row r="138841" ht="14.25" customHeight="1"/>
    <row r="138842" ht="14.25" customHeight="1"/>
    <row r="138843" ht="14.25" customHeight="1"/>
    <row r="138844" ht="14.25" customHeight="1"/>
    <row r="138845" ht="14.25" customHeight="1"/>
    <row r="138846" ht="14.25" customHeight="1"/>
    <row r="138847" ht="14.25" customHeight="1"/>
    <row r="138848" ht="14.25" customHeight="1"/>
    <row r="138849" ht="14.25" customHeight="1"/>
    <row r="138850" ht="14.25" customHeight="1"/>
    <row r="138851" ht="14.25" customHeight="1"/>
    <row r="138852" ht="14.25" customHeight="1"/>
    <row r="138853" ht="14.25" customHeight="1"/>
    <row r="138854" ht="14.25" customHeight="1"/>
    <row r="138855" ht="14.25" customHeight="1"/>
    <row r="138856" ht="14.25" customHeight="1"/>
    <row r="138857" ht="14.25" customHeight="1"/>
    <row r="138858" ht="14.25" customHeight="1"/>
    <row r="138859" ht="14.25" customHeight="1"/>
    <row r="138860" ht="14.25" customHeight="1"/>
    <row r="138861" ht="14.25" customHeight="1"/>
    <row r="138862" ht="14.25" customHeight="1"/>
    <row r="138863" ht="14.25" customHeight="1"/>
    <row r="138864" ht="14.25" customHeight="1"/>
    <row r="138865" ht="14.25" customHeight="1"/>
    <row r="138866" ht="14.25" customHeight="1"/>
    <row r="138867" ht="14.25" customHeight="1"/>
    <row r="138868" ht="14.25" customHeight="1"/>
    <row r="138869" ht="14.25" customHeight="1"/>
    <row r="138870" ht="14.25" customHeight="1"/>
    <row r="138871" ht="14.25" customHeight="1"/>
    <row r="138872" ht="14.25" customHeight="1"/>
    <row r="138873" ht="14.25" customHeight="1"/>
    <row r="138874" ht="14.25" customHeight="1"/>
    <row r="138875" ht="14.25" customHeight="1"/>
    <row r="138876" ht="14.25" customHeight="1"/>
    <row r="138877" ht="14.25" customHeight="1"/>
    <row r="138878" ht="14.25" customHeight="1"/>
    <row r="138879" ht="14.25" customHeight="1"/>
    <row r="138880" ht="14.25" customHeight="1"/>
    <row r="138881" ht="14.25" customHeight="1"/>
    <row r="138882" ht="14.25" customHeight="1"/>
    <row r="138883" ht="14.25" customHeight="1"/>
    <row r="138884" ht="14.25" customHeight="1"/>
    <row r="138885" ht="14.25" customHeight="1"/>
    <row r="138886" ht="14.25" customHeight="1"/>
    <row r="138887" ht="14.25" customHeight="1"/>
    <row r="138888" ht="14.25" customHeight="1"/>
    <row r="138889" ht="14.25" customHeight="1"/>
    <row r="138890" ht="14.25" customHeight="1"/>
    <row r="138891" ht="14.25" customHeight="1"/>
    <row r="138892" ht="14.25" customHeight="1"/>
    <row r="138893" ht="14.25" customHeight="1"/>
    <row r="138894" ht="14.25" customHeight="1"/>
    <row r="138895" ht="14.25" customHeight="1"/>
    <row r="138896" ht="14.25" customHeight="1"/>
    <row r="138897" ht="14.25" customHeight="1"/>
    <row r="138898" ht="14.25" customHeight="1"/>
    <row r="138899" ht="14.25" customHeight="1"/>
    <row r="138900" ht="14.25" customHeight="1"/>
    <row r="138901" ht="14.25" customHeight="1"/>
    <row r="138902" ht="14.25" customHeight="1"/>
    <row r="138903" ht="14.25" customHeight="1"/>
    <row r="138904" ht="14.25" customHeight="1"/>
    <row r="138905" ht="14.25" customHeight="1"/>
    <row r="138906" ht="14.25" customHeight="1"/>
    <row r="138907" ht="14.25" customHeight="1"/>
    <row r="138908" ht="14.25" customHeight="1"/>
    <row r="138909" ht="14.25" customHeight="1"/>
    <row r="138910" ht="14.25" customHeight="1"/>
    <row r="138911" ht="14.25" customHeight="1"/>
    <row r="138912" ht="14.25" customHeight="1"/>
    <row r="138913" ht="14.25" customHeight="1"/>
    <row r="138914" ht="14.25" customHeight="1"/>
    <row r="138915" ht="14.25" customHeight="1"/>
    <row r="138916" ht="14.25" customHeight="1"/>
    <row r="138917" ht="14.25" customHeight="1"/>
    <row r="138918" ht="14.25" customHeight="1"/>
    <row r="138919" ht="14.25" customHeight="1"/>
    <row r="138920" ht="14.25" customHeight="1"/>
    <row r="138921" ht="14.25" customHeight="1"/>
    <row r="138922" ht="14.25" customHeight="1"/>
    <row r="138923" ht="14.25" customHeight="1"/>
    <row r="138924" ht="14.25" customHeight="1"/>
    <row r="138925" ht="14.25" customHeight="1"/>
    <row r="138926" ht="14.25" customHeight="1"/>
    <row r="138927" ht="14.25" customHeight="1"/>
    <row r="138928" ht="14.25" customHeight="1"/>
    <row r="138929" ht="14.25" customHeight="1"/>
    <row r="138930" ht="14.25" customHeight="1"/>
    <row r="138931" ht="14.25" customHeight="1"/>
    <row r="138932" ht="14.25" customHeight="1"/>
    <row r="138933" ht="14.25" customHeight="1"/>
    <row r="138934" ht="14.25" customHeight="1"/>
    <row r="138935" ht="14.25" customHeight="1"/>
    <row r="138936" ht="14.25" customHeight="1"/>
    <row r="138937" ht="14.25" customHeight="1"/>
    <row r="138938" ht="14.25" customHeight="1"/>
    <row r="138939" ht="14.25" customHeight="1"/>
    <row r="138940" ht="14.25" customHeight="1"/>
    <row r="138941" ht="14.25" customHeight="1"/>
    <row r="138942" ht="14.25" customHeight="1"/>
    <row r="138943" ht="14.25" customHeight="1"/>
    <row r="138944" ht="14.25" customHeight="1"/>
    <row r="138945" ht="14.25" customHeight="1"/>
    <row r="138946" ht="14.25" customHeight="1"/>
    <row r="138947" ht="14.25" customHeight="1"/>
    <row r="138948" ht="14.25" customHeight="1"/>
    <row r="138949" ht="14.25" customHeight="1"/>
    <row r="138950" ht="14.25" customHeight="1"/>
    <row r="138951" ht="14.25" customHeight="1"/>
    <row r="138952" ht="14.25" customHeight="1"/>
    <row r="138953" ht="14.25" customHeight="1"/>
    <row r="138954" ht="14.25" customHeight="1"/>
    <row r="138955" ht="14.25" customHeight="1"/>
    <row r="138956" ht="14.25" customHeight="1"/>
    <row r="138957" ht="14.25" customHeight="1"/>
    <row r="138958" ht="14.25" customHeight="1"/>
    <row r="138959" ht="14.25" customHeight="1"/>
    <row r="138960" ht="14.25" customHeight="1"/>
    <row r="138961" ht="14.25" customHeight="1"/>
    <row r="138962" ht="14.25" customHeight="1"/>
    <row r="138963" ht="14.25" customHeight="1"/>
    <row r="138964" ht="14.25" customHeight="1"/>
    <row r="138965" ht="14.25" customHeight="1"/>
    <row r="138966" ht="14.25" customHeight="1"/>
    <row r="138967" ht="14.25" customHeight="1"/>
    <row r="138968" ht="14.25" customHeight="1"/>
    <row r="138969" ht="14.25" customHeight="1"/>
    <row r="138970" ht="14.25" customHeight="1"/>
    <row r="138971" ht="14.25" customHeight="1"/>
    <row r="138972" ht="14.25" customHeight="1"/>
    <row r="138973" ht="14.25" customHeight="1"/>
    <row r="138974" ht="14.25" customHeight="1"/>
    <row r="138975" ht="14.25" customHeight="1"/>
    <row r="138976" ht="14.25" customHeight="1"/>
    <row r="138977" ht="14.25" customHeight="1"/>
    <row r="138978" ht="14.25" customHeight="1"/>
    <row r="138979" ht="14.25" customHeight="1"/>
    <row r="138980" ht="14.25" customHeight="1"/>
    <row r="138981" ht="14.25" customHeight="1"/>
    <row r="138982" ht="14.25" customHeight="1"/>
    <row r="138983" ht="14.25" customHeight="1"/>
    <row r="138984" ht="14.25" customHeight="1"/>
    <row r="138985" ht="14.25" customHeight="1"/>
    <row r="138986" ht="14.25" customHeight="1"/>
    <row r="138987" ht="14.25" customHeight="1"/>
    <row r="138988" ht="14.25" customHeight="1"/>
    <row r="138989" ht="14.25" customHeight="1"/>
    <row r="138990" ht="14.25" customHeight="1"/>
    <row r="138991" ht="14.25" customHeight="1"/>
    <row r="138992" ht="14.25" customHeight="1"/>
    <row r="138993" ht="14.25" customHeight="1"/>
    <row r="138994" ht="14.25" customHeight="1"/>
    <row r="138995" ht="14.25" customHeight="1"/>
    <row r="138996" ht="14.25" customHeight="1"/>
    <row r="138997" ht="14.25" customHeight="1"/>
    <row r="138998" ht="14.25" customHeight="1"/>
    <row r="138999" ht="14.25" customHeight="1"/>
    <row r="139000" ht="14.25" customHeight="1"/>
    <row r="139001" ht="14.25" customHeight="1"/>
    <row r="139002" ht="14.25" customHeight="1"/>
    <row r="139003" ht="14.25" customHeight="1"/>
    <row r="139004" ht="14.25" customHeight="1"/>
    <row r="139005" ht="14.25" customHeight="1"/>
    <row r="139006" ht="14.25" customHeight="1"/>
    <row r="139007" ht="14.25" customHeight="1"/>
    <row r="139008" ht="14.25" customHeight="1"/>
    <row r="139009" ht="14.25" customHeight="1"/>
    <row r="139010" ht="14.25" customHeight="1"/>
    <row r="139011" ht="14.25" customHeight="1"/>
    <row r="139012" ht="14.25" customHeight="1"/>
    <row r="139013" ht="14.25" customHeight="1"/>
    <row r="139014" ht="14.25" customHeight="1"/>
    <row r="139015" ht="14.25" customHeight="1"/>
    <row r="139016" ht="14.25" customHeight="1"/>
    <row r="139017" ht="14.25" customHeight="1"/>
    <row r="139018" ht="14.25" customHeight="1"/>
    <row r="139019" ht="14.25" customHeight="1"/>
    <row r="139020" ht="14.25" customHeight="1"/>
    <row r="139021" ht="14.25" customHeight="1"/>
    <row r="139022" ht="14.25" customHeight="1"/>
    <row r="139023" ht="14.25" customHeight="1"/>
    <row r="139024" ht="14.25" customHeight="1"/>
    <row r="139025" ht="14.25" customHeight="1"/>
    <row r="139026" ht="14.25" customHeight="1"/>
    <row r="139027" ht="14.25" customHeight="1"/>
    <row r="139028" ht="14.25" customHeight="1"/>
    <row r="139029" ht="14.25" customHeight="1"/>
    <row r="139030" ht="14.25" customHeight="1"/>
    <row r="139031" ht="14.25" customHeight="1"/>
    <row r="139032" ht="14.25" customHeight="1"/>
    <row r="139033" ht="14.25" customHeight="1"/>
    <row r="139034" ht="14.25" customHeight="1"/>
    <row r="139035" ht="14.25" customHeight="1"/>
    <row r="139036" ht="14.25" customHeight="1"/>
    <row r="139037" ht="14.25" customHeight="1"/>
    <row r="139038" ht="14.25" customHeight="1"/>
    <row r="139039" ht="14.25" customHeight="1"/>
    <row r="139040" ht="14.25" customHeight="1"/>
    <row r="139041" ht="14.25" customHeight="1"/>
    <row r="139042" ht="14.25" customHeight="1"/>
    <row r="139043" ht="14.25" customHeight="1"/>
    <row r="139044" ht="14.25" customHeight="1"/>
    <row r="139045" ht="14.25" customHeight="1"/>
    <row r="139046" ht="14.25" customHeight="1"/>
    <row r="139047" ht="14.25" customHeight="1"/>
    <row r="139048" ht="14.25" customHeight="1"/>
    <row r="139049" ht="14.25" customHeight="1"/>
    <row r="139050" ht="14.25" customHeight="1"/>
    <row r="139051" ht="14.25" customHeight="1"/>
    <row r="139052" ht="14.25" customHeight="1"/>
    <row r="139053" ht="14.25" customHeight="1"/>
    <row r="139054" ht="14.25" customHeight="1"/>
    <row r="139055" ht="14.25" customHeight="1"/>
    <row r="139056" ht="14.25" customHeight="1"/>
    <row r="139057" ht="14.25" customHeight="1"/>
    <row r="139058" ht="14.25" customHeight="1"/>
    <row r="139059" ht="14.25" customHeight="1"/>
    <row r="139060" ht="14.25" customHeight="1"/>
    <row r="139061" ht="14.25" customHeight="1"/>
    <row r="139062" ht="14.25" customHeight="1"/>
    <row r="139063" ht="14.25" customHeight="1"/>
    <row r="139064" ht="14.25" customHeight="1"/>
    <row r="139065" ht="14.25" customHeight="1"/>
    <row r="139066" ht="14.25" customHeight="1"/>
    <row r="139067" ht="14.25" customHeight="1"/>
    <row r="139068" ht="14.25" customHeight="1"/>
    <row r="139069" ht="14.25" customHeight="1"/>
    <row r="139070" ht="14.25" customHeight="1"/>
    <row r="139071" ht="14.25" customHeight="1"/>
    <row r="139072" ht="14.25" customHeight="1"/>
    <row r="139073" ht="14.25" customHeight="1"/>
    <row r="139074" ht="14.25" customHeight="1"/>
    <row r="139075" ht="14.25" customHeight="1"/>
    <row r="139076" ht="14.25" customHeight="1"/>
    <row r="139077" ht="14.25" customHeight="1"/>
    <row r="139078" ht="14.25" customHeight="1"/>
    <row r="139079" ht="14.25" customHeight="1"/>
    <row r="139080" ht="14.25" customHeight="1"/>
    <row r="139081" ht="14.25" customHeight="1"/>
    <row r="139082" ht="14.25" customHeight="1"/>
    <row r="139083" ht="14.25" customHeight="1"/>
    <row r="139084" ht="14.25" customHeight="1"/>
    <row r="139085" ht="14.25" customHeight="1"/>
    <row r="139086" ht="14.25" customHeight="1"/>
    <row r="139087" ht="14.25" customHeight="1"/>
    <row r="139088" ht="14.25" customHeight="1"/>
    <row r="139089" ht="14.25" customHeight="1"/>
    <row r="139090" ht="14.25" customHeight="1"/>
    <row r="139091" ht="14.25" customHeight="1"/>
    <row r="139092" ht="14.25" customHeight="1"/>
    <row r="139093" ht="14.25" customHeight="1"/>
    <row r="139094" ht="14.25" customHeight="1"/>
    <row r="139095" ht="14.25" customHeight="1"/>
    <row r="139096" ht="14.25" customHeight="1"/>
    <row r="139097" ht="14.25" customHeight="1"/>
    <row r="139098" ht="14.25" customHeight="1"/>
    <row r="139099" ht="14.25" customHeight="1"/>
    <row r="139100" ht="14.25" customHeight="1"/>
    <row r="139101" ht="14.25" customHeight="1"/>
    <row r="139102" ht="14.25" customHeight="1"/>
    <row r="139103" ht="14.25" customHeight="1"/>
    <row r="139104" ht="14.25" customHeight="1"/>
    <row r="139105" ht="14.25" customHeight="1"/>
    <row r="139106" ht="14.25" customHeight="1"/>
    <row r="139107" ht="14.25" customHeight="1"/>
    <row r="139108" ht="14.25" customHeight="1"/>
    <row r="139109" ht="14.25" customHeight="1"/>
    <row r="139110" ht="14.25" customHeight="1"/>
    <row r="139111" ht="14.25" customHeight="1"/>
    <row r="139112" ht="14.25" customHeight="1"/>
    <row r="139113" ht="14.25" customHeight="1"/>
    <row r="139114" ht="14.25" customHeight="1"/>
    <row r="139115" ht="14.25" customHeight="1"/>
    <row r="139116" ht="14.25" customHeight="1"/>
    <row r="139117" ht="14.25" customHeight="1"/>
    <row r="139118" ht="14.25" customHeight="1"/>
    <row r="139119" ht="14.25" customHeight="1"/>
    <row r="139120" ht="14.25" customHeight="1"/>
    <row r="139121" ht="14.25" customHeight="1"/>
    <row r="139122" ht="14.25" customHeight="1"/>
    <row r="139123" ht="14.25" customHeight="1"/>
    <row r="139124" ht="14.25" customHeight="1"/>
    <row r="139125" ht="14.25" customHeight="1"/>
    <row r="139126" ht="14.25" customHeight="1"/>
    <row r="139127" ht="14.25" customHeight="1"/>
    <row r="139128" ht="14.25" customHeight="1"/>
    <row r="139129" ht="14.25" customHeight="1"/>
    <row r="139130" ht="14.25" customHeight="1"/>
    <row r="139131" ht="14.25" customHeight="1"/>
    <row r="139132" ht="14.25" customHeight="1"/>
    <row r="139133" ht="14.25" customHeight="1"/>
    <row r="139134" ht="14.25" customHeight="1"/>
    <row r="139135" ht="14.25" customHeight="1"/>
    <row r="139136" ht="14.25" customHeight="1"/>
    <row r="139137" ht="14.25" customHeight="1"/>
    <row r="139138" ht="14.25" customHeight="1"/>
    <row r="139139" ht="14.25" customHeight="1"/>
    <row r="139140" ht="14.25" customHeight="1"/>
    <row r="139141" ht="14.25" customHeight="1"/>
    <row r="139142" ht="14.25" customHeight="1"/>
    <row r="139143" ht="14.25" customHeight="1"/>
    <row r="139144" ht="14.25" customHeight="1"/>
    <row r="139145" ht="14.25" customHeight="1"/>
    <row r="139146" ht="14.25" customHeight="1"/>
    <row r="139147" ht="14.25" customHeight="1"/>
    <row r="139148" ht="14.25" customHeight="1"/>
    <row r="139149" ht="14.25" customHeight="1"/>
    <row r="139150" ht="14.25" customHeight="1"/>
    <row r="139151" ht="14.25" customHeight="1"/>
    <row r="139152" ht="14.25" customHeight="1"/>
    <row r="139153" ht="14.25" customHeight="1"/>
    <row r="139154" ht="14.25" customHeight="1"/>
    <row r="139155" ht="14.25" customHeight="1"/>
    <row r="139156" ht="14.25" customHeight="1"/>
    <row r="139157" ht="14.25" customHeight="1"/>
    <row r="139158" ht="14.25" customHeight="1"/>
    <row r="139159" ht="14.25" customHeight="1"/>
    <row r="139160" ht="14.25" customHeight="1"/>
    <row r="139161" ht="14.25" customHeight="1"/>
    <row r="139162" ht="14.25" customHeight="1"/>
    <row r="139163" ht="14.25" customHeight="1"/>
    <row r="139164" ht="14.25" customHeight="1"/>
    <row r="139165" ht="14.25" customHeight="1"/>
    <row r="139166" ht="14.25" customHeight="1"/>
    <row r="139167" ht="14.25" customHeight="1"/>
    <row r="139168" ht="14.25" customHeight="1"/>
    <row r="139169" ht="14.25" customHeight="1"/>
    <row r="139170" ht="14.25" customHeight="1"/>
    <row r="139171" ht="14.25" customHeight="1"/>
    <row r="139172" ht="14.25" customHeight="1"/>
    <row r="139173" ht="14.25" customHeight="1"/>
    <row r="139174" ht="14.25" customHeight="1"/>
    <row r="139175" ht="14.25" customHeight="1"/>
    <row r="139176" ht="14.25" customHeight="1"/>
    <row r="139177" ht="14.25" customHeight="1"/>
    <row r="139178" ht="14.25" customHeight="1"/>
    <row r="139179" ht="14.25" customHeight="1"/>
    <row r="139180" ht="14.25" customHeight="1"/>
    <row r="139181" ht="14.25" customHeight="1"/>
    <row r="139182" ht="14.25" customHeight="1"/>
    <row r="139183" ht="14.25" customHeight="1"/>
    <row r="139184" ht="14.25" customHeight="1"/>
    <row r="139185" ht="14.25" customHeight="1"/>
    <row r="139186" ht="14.25" customHeight="1"/>
    <row r="139187" ht="14.25" customHeight="1"/>
    <row r="139188" ht="14.25" customHeight="1"/>
    <row r="139189" ht="14.25" customHeight="1"/>
    <row r="139190" ht="14.25" customHeight="1"/>
    <row r="139191" ht="14.25" customHeight="1"/>
    <row r="139192" ht="14.25" customHeight="1"/>
    <row r="139193" ht="14.25" customHeight="1"/>
    <row r="139194" ht="14.25" customHeight="1"/>
    <row r="139195" ht="14.25" customHeight="1"/>
    <row r="139196" ht="14.25" customHeight="1"/>
    <row r="139197" ht="14.25" customHeight="1"/>
    <row r="139198" ht="14.25" customHeight="1"/>
    <row r="139199" ht="14.25" customHeight="1"/>
    <row r="139200" ht="14.25" customHeight="1"/>
    <row r="139201" ht="14.25" customHeight="1"/>
    <row r="139202" ht="14.25" customHeight="1"/>
    <row r="139203" ht="14.25" customHeight="1"/>
    <row r="139204" ht="14.25" customHeight="1"/>
    <row r="139205" ht="14.25" customHeight="1"/>
    <row r="139206" ht="14.25" customHeight="1"/>
    <row r="139207" ht="14.25" customHeight="1"/>
    <row r="139208" ht="14.25" customHeight="1"/>
    <row r="139209" ht="14.25" customHeight="1"/>
    <row r="139210" ht="14.25" customHeight="1"/>
    <row r="139211" ht="14.25" customHeight="1"/>
    <row r="139212" ht="14.25" customHeight="1"/>
    <row r="139213" ht="14.25" customHeight="1"/>
    <row r="139214" ht="14.25" customHeight="1"/>
    <row r="139215" ht="14.25" customHeight="1"/>
    <row r="139216" ht="14.25" customHeight="1"/>
    <row r="139217" ht="14.25" customHeight="1"/>
    <row r="139218" ht="14.25" customHeight="1"/>
    <row r="139219" ht="14.25" customHeight="1"/>
    <row r="139220" ht="14.25" customHeight="1"/>
    <row r="139221" ht="14.25" customHeight="1"/>
    <row r="139222" ht="14.25" customHeight="1"/>
    <row r="139223" ht="14.25" customHeight="1"/>
    <row r="139224" ht="14.25" customHeight="1"/>
    <row r="139225" ht="14.25" customHeight="1"/>
    <row r="139226" ht="14.25" customHeight="1"/>
    <row r="139227" ht="14.25" customHeight="1"/>
    <row r="139228" ht="14.25" customHeight="1"/>
    <row r="139229" ht="14.25" customHeight="1"/>
    <row r="139230" ht="14.25" customHeight="1"/>
    <row r="139231" ht="14.25" customHeight="1"/>
    <row r="139232" ht="14.25" customHeight="1"/>
    <row r="139233" ht="14.25" customHeight="1"/>
    <row r="139234" ht="14.25" customHeight="1"/>
    <row r="139235" ht="14.25" customHeight="1"/>
    <row r="139236" ht="14.25" customHeight="1"/>
    <row r="139237" ht="14.25" customHeight="1"/>
    <row r="139238" ht="14.25" customHeight="1"/>
    <row r="139239" ht="14.25" customHeight="1"/>
    <row r="139240" ht="14.25" customHeight="1"/>
    <row r="139241" ht="14.25" customHeight="1"/>
    <row r="139242" ht="14.25" customHeight="1"/>
    <row r="139243" ht="14.25" customHeight="1"/>
    <row r="139244" ht="14.25" customHeight="1"/>
    <row r="139245" ht="14.25" customHeight="1"/>
    <row r="139246" ht="14.25" customHeight="1"/>
    <row r="139247" ht="14.25" customHeight="1"/>
    <row r="139248" ht="14.25" customHeight="1"/>
    <row r="139249" ht="14.25" customHeight="1"/>
    <row r="139250" ht="14.25" customHeight="1"/>
    <row r="139251" ht="14.25" customHeight="1"/>
    <row r="139252" ht="14.25" customHeight="1"/>
    <row r="139253" ht="14.25" customHeight="1"/>
    <row r="139254" ht="14.25" customHeight="1"/>
    <row r="139255" ht="14.25" customHeight="1"/>
    <row r="139256" ht="14.25" customHeight="1"/>
    <row r="139257" ht="14.25" customHeight="1"/>
    <row r="139258" ht="14.25" customHeight="1"/>
    <row r="139259" ht="14.25" customHeight="1"/>
    <row r="139260" ht="14.25" customHeight="1"/>
    <row r="139261" ht="14.25" customHeight="1"/>
    <row r="139262" ht="14.25" customHeight="1"/>
    <row r="139263" ht="14.25" customHeight="1"/>
    <row r="139264" ht="14.25" customHeight="1"/>
    <row r="139265" ht="14.25" customHeight="1"/>
    <row r="139266" ht="14.25" customHeight="1"/>
    <row r="139267" ht="14.25" customHeight="1"/>
    <row r="139268" ht="14.25" customHeight="1"/>
    <row r="139269" ht="14.25" customHeight="1"/>
    <row r="139270" ht="14.25" customHeight="1"/>
    <row r="139271" ht="14.25" customHeight="1"/>
    <row r="139272" ht="14.25" customHeight="1"/>
    <row r="139273" ht="14.25" customHeight="1"/>
    <row r="139274" ht="14.25" customHeight="1"/>
    <row r="139275" ht="14.25" customHeight="1"/>
    <row r="139276" ht="14.25" customHeight="1"/>
    <row r="139277" ht="14.25" customHeight="1"/>
    <row r="139278" ht="14.25" customHeight="1"/>
    <row r="139279" ht="14.25" customHeight="1"/>
    <row r="139280" ht="14.25" customHeight="1"/>
    <row r="139281" ht="14.25" customHeight="1"/>
    <row r="139282" ht="14.25" customHeight="1"/>
    <row r="139283" ht="14.25" customHeight="1"/>
    <row r="139284" ht="14.25" customHeight="1"/>
    <row r="139285" ht="14.25" customHeight="1"/>
    <row r="139286" ht="14.25" customHeight="1"/>
    <row r="139287" ht="14.25" customHeight="1"/>
    <row r="139288" ht="14.25" customHeight="1"/>
    <row r="139289" ht="14.25" customHeight="1"/>
    <row r="139290" ht="14.25" customHeight="1"/>
    <row r="139291" ht="14.25" customHeight="1"/>
    <row r="139292" ht="14.25" customHeight="1"/>
    <row r="139293" ht="14.25" customHeight="1"/>
    <row r="139294" ht="14.25" customHeight="1"/>
    <row r="139295" ht="14.25" customHeight="1"/>
    <row r="139296" ht="14.25" customHeight="1"/>
    <row r="139297" ht="14.25" customHeight="1"/>
    <row r="139298" ht="14.25" customHeight="1"/>
    <row r="139299" ht="14.25" customHeight="1"/>
    <row r="139300" ht="14.25" customHeight="1"/>
    <row r="139301" ht="14.25" customHeight="1"/>
    <row r="139302" ht="14.25" customHeight="1"/>
    <row r="139303" ht="14.25" customHeight="1"/>
    <row r="139304" ht="14.25" customHeight="1"/>
    <row r="139305" ht="14.25" customHeight="1"/>
    <row r="139306" ht="14.25" customHeight="1"/>
    <row r="139307" ht="14.25" customHeight="1"/>
    <row r="139308" ht="14.25" customHeight="1"/>
    <row r="139309" ht="14.25" customHeight="1"/>
    <row r="139310" ht="14.25" customHeight="1"/>
    <row r="139311" ht="14.25" customHeight="1"/>
    <row r="139312" ht="14.25" customHeight="1"/>
    <row r="139313" ht="14.25" customHeight="1"/>
    <row r="139314" ht="14.25" customHeight="1"/>
    <row r="139315" ht="14.25" customHeight="1"/>
    <row r="139316" ht="14.25" customHeight="1"/>
    <row r="139317" ht="14.25" customHeight="1"/>
    <row r="139318" ht="14.25" customHeight="1"/>
    <row r="139319" ht="14.25" customHeight="1"/>
    <row r="139320" ht="14.25" customHeight="1"/>
    <row r="139321" ht="14.25" customHeight="1"/>
    <row r="139322" ht="14.25" customHeight="1"/>
    <row r="139323" ht="14.25" customHeight="1"/>
    <row r="139324" ht="14.25" customHeight="1"/>
    <row r="139325" ht="14.25" customHeight="1"/>
    <row r="139326" ht="14.25" customHeight="1"/>
    <row r="139327" ht="14.25" customHeight="1"/>
    <row r="139328" ht="14.25" customHeight="1"/>
    <row r="139329" ht="14.25" customHeight="1"/>
    <row r="139330" ht="14.25" customHeight="1"/>
    <row r="139331" ht="14.25" customHeight="1"/>
    <row r="139332" ht="14.25" customHeight="1"/>
    <row r="139333" ht="14.25" customHeight="1"/>
    <row r="139334" ht="14.25" customHeight="1"/>
    <row r="139335" ht="14.25" customHeight="1"/>
    <row r="139336" ht="14.25" customHeight="1"/>
    <row r="139337" ht="14.25" customHeight="1"/>
    <row r="139338" ht="14.25" customHeight="1"/>
    <row r="139339" ht="14.25" customHeight="1"/>
    <row r="139340" ht="14.25" customHeight="1"/>
    <row r="139341" ht="14.25" customHeight="1"/>
    <row r="139342" ht="14.25" customHeight="1"/>
    <row r="139343" ht="14.25" customHeight="1"/>
    <row r="139344" ht="14.25" customHeight="1"/>
    <row r="139345" ht="14.25" customHeight="1"/>
    <row r="139346" ht="14.25" customHeight="1"/>
    <row r="139347" ht="14.25" customHeight="1"/>
    <row r="139348" ht="14.25" customHeight="1"/>
    <row r="139349" ht="14.25" customHeight="1"/>
    <row r="139350" ht="14.25" customHeight="1"/>
    <row r="139351" ht="14.25" customHeight="1"/>
    <row r="139352" ht="14.25" customHeight="1"/>
    <row r="139353" ht="14.25" customHeight="1"/>
    <row r="139354" ht="14.25" customHeight="1"/>
    <row r="139355" ht="14.25" customHeight="1"/>
    <row r="139356" ht="14.25" customHeight="1"/>
    <row r="139357" ht="14.25" customHeight="1"/>
    <row r="139358" ht="14.25" customHeight="1"/>
    <row r="139359" ht="14.25" customHeight="1"/>
    <row r="139360" ht="14.25" customHeight="1"/>
    <row r="139361" ht="14.25" customHeight="1"/>
    <row r="139362" ht="14.25" customHeight="1"/>
    <row r="139363" ht="14.25" customHeight="1"/>
    <row r="139364" ht="14.25" customHeight="1"/>
    <row r="139365" ht="14.25" customHeight="1"/>
    <row r="139366" ht="14.25" customHeight="1"/>
    <row r="139367" ht="14.25" customHeight="1"/>
    <row r="139368" ht="14.25" customHeight="1"/>
    <row r="139369" ht="14.25" customHeight="1"/>
    <row r="139370" ht="14.25" customHeight="1"/>
    <row r="139371" ht="14.25" customHeight="1"/>
    <row r="139372" ht="14.25" customHeight="1"/>
    <row r="139373" ht="14.25" customHeight="1"/>
    <row r="139374" ht="14.25" customHeight="1"/>
    <row r="139375" ht="14.25" customHeight="1"/>
    <row r="139376" ht="14.25" customHeight="1"/>
    <row r="139377" ht="14.25" customHeight="1"/>
    <row r="139378" ht="14.25" customHeight="1"/>
    <row r="139379" ht="14.25" customHeight="1"/>
    <row r="139380" ht="14.25" customHeight="1"/>
    <row r="139381" ht="14.25" customHeight="1"/>
    <row r="139382" ht="14.25" customHeight="1"/>
    <row r="139383" ht="14.25" customHeight="1"/>
    <row r="139384" ht="14.25" customHeight="1"/>
    <row r="139385" ht="14.25" customHeight="1"/>
    <row r="139386" ht="14.25" customHeight="1"/>
    <row r="139387" ht="14.25" customHeight="1"/>
    <row r="139388" ht="14.25" customHeight="1"/>
    <row r="139389" ht="14.25" customHeight="1"/>
    <row r="139390" ht="14.25" customHeight="1"/>
    <row r="139391" ht="14.25" customHeight="1"/>
    <row r="139392" ht="14.25" customHeight="1"/>
    <row r="139393" ht="14.25" customHeight="1"/>
    <row r="139394" ht="14.25" customHeight="1"/>
    <row r="139395" ht="14.25" customHeight="1"/>
    <row r="139396" ht="14.25" customHeight="1"/>
    <row r="139397" ht="14.25" customHeight="1"/>
    <row r="139398" ht="14.25" customHeight="1"/>
    <row r="139399" ht="14.25" customHeight="1"/>
    <row r="139400" ht="14.25" customHeight="1"/>
    <row r="139401" ht="14.25" customHeight="1"/>
    <row r="139402" ht="14.25" customHeight="1"/>
    <row r="139403" ht="14.25" customHeight="1"/>
    <row r="139404" ht="14.25" customHeight="1"/>
    <row r="139405" ht="14.25" customHeight="1"/>
    <row r="139406" ht="14.25" customHeight="1"/>
    <row r="139407" ht="14.25" customHeight="1"/>
    <row r="139408" ht="14.25" customHeight="1"/>
    <row r="139409" ht="14.25" customHeight="1"/>
    <row r="139410" ht="14.25" customHeight="1"/>
    <row r="139411" ht="14.25" customHeight="1"/>
    <row r="139412" ht="14.25" customHeight="1"/>
    <row r="139413" ht="14.25" customHeight="1"/>
    <row r="139414" ht="14.25" customHeight="1"/>
    <row r="139415" ht="14.25" customHeight="1"/>
    <row r="139416" ht="14.25" customHeight="1"/>
    <row r="139417" ht="14.25" customHeight="1"/>
    <row r="139418" ht="14.25" customHeight="1"/>
    <row r="139419" ht="14.25" customHeight="1"/>
    <row r="139420" ht="14.25" customHeight="1"/>
    <row r="139421" ht="14.25" customHeight="1"/>
    <row r="139422" ht="14.25" customHeight="1"/>
    <row r="139423" ht="14.25" customHeight="1"/>
    <row r="139424" ht="14.25" customHeight="1"/>
    <row r="139425" ht="14.25" customHeight="1"/>
    <row r="139426" ht="14.25" customHeight="1"/>
    <row r="139427" ht="14.25" customHeight="1"/>
    <row r="139428" ht="14.25" customHeight="1"/>
    <row r="139429" ht="14.25" customHeight="1"/>
    <row r="139430" ht="14.25" customHeight="1"/>
    <row r="139431" ht="14.25" customHeight="1"/>
    <row r="139432" ht="14.25" customHeight="1"/>
    <row r="139433" ht="14.25" customHeight="1"/>
    <row r="139434" ht="14.25" customHeight="1"/>
    <row r="139435" ht="14.25" customHeight="1"/>
    <row r="139436" ht="14.25" customHeight="1"/>
    <row r="139437" ht="14.25" customHeight="1"/>
    <row r="139438" ht="14.25" customHeight="1"/>
    <row r="139439" ht="14.25" customHeight="1"/>
    <row r="139440" ht="14.25" customHeight="1"/>
    <row r="139441" ht="14.25" customHeight="1"/>
    <row r="139442" ht="14.25" customHeight="1"/>
    <row r="139443" ht="14.25" customHeight="1"/>
    <row r="139444" ht="14.25" customHeight="1"/>
    <row r="139445" ht="14.25" customHeight="1"/>
    <row r="139446" ht="14.25" customHeight="1"/>
    <row r="139447" ht="14.25" customHeight="1"/>
    <row r="139448" ht="14.25" customHeight="1"/>
    <row r="139449" ht="14.25" customHeight="1"/>
    <row r="139450" ht="14.25" customHeight="1"/>
    <row r="139451" ht="14.25" customHeight="1"/>
    <row r="139452" ht="14.25" customHeight="1"/>
    <row r="139453" ht="14.25" customHeight="1"/>
    <row r="139454" ht="14.25" customHeight="1"/>
    <row r="139455" ht="14.25" customHeight="1"/>
    <row r="139456" ht="14.25" customHeight="1"/>
    <row r="139457" ht="14.25" customHeight="1"/>
    <row r="139458" ht="14.25" customHeight="1"/>
    <row r="139459" ht="14.25" customHeight="1"/>
    <row r="139460" ht="14.25" customHeight="1"/>
    <row r="139461" ht="14.25" customHeight="1"/>
    <row r="139462" ht="14.25" customHeight="1"/>
    <row r="139463" ht="14.25" customHeight="1"/>
    <row r="139464" ht="14.25" customHeight="1"/>
    <row r="139465" ht="14.25" customHeight="1"/>
    <row r="139466" ht="14.25" customHeight="1"/>
    <row r="139467" ht="14.25" customHeight="1"/>
    <row r="139468" ht="14.25" customHeight="1"/>
    <row r="139469" ht="14.25" customHeight="1"/>
    <row r="139470" ht="14.25" customHeight="1"/>
    <row r="139471" ht="14.25" customHeight="1"/>
    <row r="139472" ht="14.25" customHeight="1"/>
    <row r="139473" ht="14.25" customHeight="1"/>
    <row r="139474" ht="14.25" customHeight="1"/>
    <row r="139475" ht="14.25" customHeight="1"/>
    <row r="139476" ht="14.25" customHeight="1"/>
    <row r="139477" ht="14.25" customHeight="1"/>
    <row r="139478" ht="14.25" customHeight="1"/>
    <row r="139479" ht="14.25" customHeight="1"/>
    <row r="139480" ht="14.25" customHeight="1"/>
    <row r="139481" ht="14.25" customHeight="1"/>
    <row r="139482" ht="14.25" customHeight="1"/>
    <row r="139483" ht="14.25" customHeight="1"/>
    <row r="139484" ht="14.25" customHeight="1"/>
    <row r="139485" ht="14.25" customHeight="1"/>
    <row r="139486" ht="14.25" customHeight="1"/>
    <row r="139487" ht="14.25" customHeight="1"/>
    <row r="139488" ht="14.25" customHeight="1"/>
    <row r="139489" ht="14.25" customHeight="1"/>
    <row r="139490" ht="14.25" customHeight="1"/>
    <row r="139491" ht="14.25" customHeight="1"/>
    <row r="139492" ht="14.25" customHeight="1"/>
    <row r="139493" ht="14.25" customHeight="1"/>
    <row r="139494" ht="14.25" customHeight="1"/>
    <row r="139495" ht="14.25" customHeight="1"/>
    <row r="139496" ht="14.25" customHeight="1"/>
    <row r="139497" ht="14.25" customHeight="1"/>
    <row r="139498" ht="14.25" customHeight="1"/>
    <row r="139499" ht="14.25" customHeight="1"/>
    <row r="139500" ht="14.25" customHeight="1"/>
    <row r="139501" ht="14.25" customHeight="1"/>
    <row r="139502" ht="14.25" customHeight="1"/>
    <row r="139503" ht="14.25" customHeight="1"/>
    <row r="139504" ht="14.25" customHeight="1"/>
    <row r="139505" ht="14.25" customHeight="1"/>
    <row r="139506" ht="14.25" customHeight="1"/>
    <row r="139507" ht="14.25" customHeight="1"/>
    <row r="139508" ht="14.25" customHeight="1"/>
    <row r="139509" ht="14.25" customHeight="1"/>
    <row r="139510" ht="14.25" customHeight="1"/>
    <row r="139511" ht="14.25" customHeight="1"/>
    <row r="139512" ht="14.25" customHeight="1"/>
    <row r="139513" ht="14.25" customHeight="1"/>
    <row r="139514" ht="14.25" customHeight="1"/>
    <row r="139515" ht="14.25" customHeight="1"/>
    <row r="139516" ht="14.25" customHeight="1"/>
    <row r="139517" ht="14.25" customHeight="1"/>
    <row r="139518" ht="14.25" customHeight="1"/>
    <row r="139519" ht="14.25" customHeight="1"/>
    <row r="139520" ht="14.25" customHeight="1"/>
    <row r="139521" ht="14.25" customHeight="1"/>
    <row r="139522" ht="14.25" customHeight="1"/>
    <row r="139523" ht="14.25" customHeight="1"/>
    <row r="139524" ht="14.25" customHeight="1"/>
    <row r="139525" ht="14.25" customHeight="1"/>
    <row r="139526" ht="14.25" customHeight="1"/>
    <row r="139527" ht="14.25" customHeight="1"/>
    <row r="139528" ht="14.25" customHeight="1"/>
    <row r="139529" ht="14.25" customHeight="1"/>
    <row r="139530" ht="14.25" customHeight="1"/>
    <row r="139531" ht="14.25" customHeight="1"/>
    <row r="139532" ht="14.25" customHeight="1"/>
    <row r="139533" ht="14.25" customHeight="1"/>
    <row r="139534" ht="14.25" customHeight="1"/>
    <row r="139535" ht="14.25" customHeight="1"/>
    <row r="139536" ht="14.25" customHeight="1"/>
    <row r="139537" ht="14.25" customHeight="1"/>
    <row r="139538" ht="14.25" customHeight="1"/>
    <row r="139539" ht="14.25" customHeight="1"/>
    <row r="139540" ht="14.25" customHeight="1"/>
    <row r="139541" ht="14.25" customHeight="1"/>
    <row r="139542" ht="14.25" customHeight="1"/>
    <row r="139543" ht="14.25" customHeight="1"/>
    <row r="139544" ht="14.25" customHeight="1"/>
    <row r="139545" ht="14.25" customHeight="1"/>
    <row r="139546" ht="14.25" customHeight="1"/>
    <row r="139547" ht="14.25" customHeight="1"/>
    <row r="139548" ht="14.25" customHeight="1"/>
    <row r="139549" ht="14.25" customHeight="1"/>
    <row r="139550" ht="14.25" customHeight="1"/>
    <row r="139551" ht="14.25" customHeight="1"/>
    <row r="139552" ht="14.25" customHeight="1"/>
    <row r="139553" ht="14.25" customHeight="1"/>
    <row r="139554" ht="14.25" customHeight="1"/>
    <row r="139555" ht="14.25" customHeight="1"/>
    <row r="139556" ht="14.25" customHeight="1"/>
    <row r="139557" ht="14.25" customHeight="1"/>
    <row r="139558" ht="14.25" customHeight="1"/>
    <row r="139559" ht="14.25" customHeight="1"/>
    <row r="139560" ht="14.25" customHeight="1"/>
    <row r="139561" ht="14.25" customHeight="1"/>
    <row r="139562" ht="14.25" customHeight="1"/>
    <row r="139563" ht="14.25" customHeight="1"/>
    <row r="139564" ht="14.25" customHeight="1"/>
    <row r="139565" ht="14.25" customHeight="1"/>
    <row r="139566" ht="14.25" customHeight="1"/>
    <row r="139567" ht="14.25" customHeight="1"/>
    <row r="139568" ht="14.25" customHeight="1"/>
    <row r="139569" ht="14.25" customHeight="1"/>
    <row r="139570" ht="14.25" customHeight="1"/>
    <row r="139571" ht="14.25" customHeight="1"/>
    <row r="139572" ht="14.25" customHeight="1"/>
    <row r="139573" ht="14.25" customHeight="1"/>
    <row r="139574" ht="14.25" customHeight="1"/>
    <row r="139575" ht="14.25" customHeight="1"/>
    <row r="139576" ht="14.25" customHeight="1"/>
    <row r="139577" ht="14.25" customHeight="1"/>
    <row r="139578" ht="14.25" customHeight="1"/>
    <row r="139579" ht="14.25" customHeight="1"/>
    <row r="139580" ht="14.25" customHeight="1"/>
    <row r="139581" ht="14.25" customHeight="1"/>
    <row r="139582" ht="14.25" customHeight="1"/>
    <row r="139583" ht="14.25" customHeight="1"/>
    <row r="139584" ht="14.25" customHeight="1"/>
    <row r="139585" ht="14.25" customHeight="1"/>
    <row r="139586" ht="14.25" customHeight="1"/>
    <row r="139587" ht="14.25" customHeight="1"/>
    <row r="139588" ht="14.25" customHeight="1"/>
    <row r="139589" ht="14.25" customHeight="1"/>
    <row r="139590" ht="14.25" customHeight="1"/>
    <row r="139591" ht="14.25" customHeight="1"/>
    <row r="139592" ht="14.25" customHeight="1"/>
    <row r="139593" ht="14.25" customHeight="1"/>
    <row r="139594" ht="14.25" customHeight="1"/>
    <row r="139595" ht="14.25" customHeight="1"/>
    <row r="139596" ht="14.25" customHeight="1"/>
    <row r="139597" ht="14.25" customHeight="1"/>
    <row r="139598" ht="14.25" customHeight="1"/>
    <row r="139599" ht="14.25" customHeight="1"/>
    <row r="139600" ht="14.25" customHeight="1"/>
    <row r="139601" ht="14.25" customHeight="1"/>
    <row r="139602" ht="14.25" customHeight="1"/>
    <row r="139603" ht="14.25" customHeight="1"/>
    <row r="139604" ht="14.25" customHeight="1"/>
    <row r="139605" ht="14.25" customHeight="1"/>
    <row r="139606" ht="14.25" customHeight="1"/>
    <row r="139607" ht="14.25" customHeight="1"/>
    <row r="139608" ht="14.25" customHeight="1"/>
    <row r="139609" ht="14.25" customHeight="1"/>
    <row r="139610" ht="14.25" customHeight="1"/>
    <row r="139611" ht="14.25" customHeight="1"/>
    <row r="139612" ht="14.25" customHeight="1"/>
    <row r="139613" ht="14.25" customHeight="1"/>
    <row r="139614" ht="14.25" customHeight="1"/>
    <row r="139615" ht="14.25" customHeight="1"/>
    <row r="139616" ht="14.25" customHeight="1"/>
    <row r="139617" ht="14.25" customHeight="1"/>
    <row r="139618" ht="14.25" customHeight="1"/>
    <row r="139619" ht="14.25" customHeight="1"/>
    <row r="139620" ht="14.25" customHeight="1"/>
    <row r="139621" ht="14.25" customHeight="1"/>
    <row r="139622" ht="14.25" customHeight="1"/>
    <row r="139623" ht="14.25" customHeight="1"/>
    <row r="139624" ht="14.25" customHeight="1"/>
    <row r="139625" ht="14.25" customHeight="1"/>
    <row r="139626" ht="14.25" customHeight="1"/>
    <row r="139627" ht="14.25" customHeight="1"/>
    <row r="139628" ht="14.25" customHeight="1"/>
    <row r="139629" ht="14.25" customHeight="1"/>
    <row r="139630" ht="14.25" customHeight="1"/>
    <row r="139631" ht="14.25" customHeight="1"/>
    <row r="139632" ht="14.25" customHeight="1"/>
    <row r="139633" ht="14.25" customHeight="1"/>
    <row r="139634" ht="14.25" customHeight="1"/>
    <row r="139635" ht="14.25" customHeight="1"/>
    <row r="139636" ht="14.25" customHeight="1"/>
    <row r="139637" ht="14.25" customHeight="1"/>
    <row r="139638" ht="14.25" customHeight="1"/>
    <row r="139639" ht="14.25" customHeight="1"/>
    <row r="139640" ht="14.25" customHeight="1"/>
    <row r="139641" ht="14.25" customHeight="1"/>
    <row r="139642" ht="14.25" customHeight="1"/>
    <row r="139643" ht="14.25" customHeight="1"/>
    <row r="139644" ht="14.25" customHeight="1"/>
    <row r="139645" ht="14.25" customHeight="1"/>
    <row r="139646" ht="14.25" customHeight="1"/>
    <row r="139647" ht="14.25" customHeight="1"/>
    <row r="139648" ht="14.25" customHeight="1"/>
    <row r="139649" ht="14.25" customHeight="1"/>
    <row r="139650" ht="14.25" customHeight="1"/>
    <row r="139651" ht="14.25" customHeight="1"/>
    <row r="139652" ht="14.25" customHeight="1"/>
    <row r="139653" ht="14.25" customHeight="1"/>
    <row r="139654" ht="14.25" customHeight="1"/>
    <row r="139655" ht="14.25" customHeight="1"/>
    <row r="139656" ht="14.25" customHeight="1"/>
    <row r="139657" ht="14.25" customHeight="1"/>
    <row r="139658" ht="14.25" customHeight="1"/>
    <row r="139659" ht="14.25" customHeight="1"/>
    <row r="139660" ht="14.25" customHeight="1"/>
    <row r="139661" ht="14.25" customHeight="1"/>
    <row r="139662" ht="14.25" customHeight="1"/>
    <row r="139663" ht="14.25" customHeight="1"/>
    <row r="139664" ht="14.25" customHeight="1"/>
    <row r="139665" ht="14.25" customHeight="1"/>
    <row r="139666" ht="14.25" customHeight="1"/>
    <row r="139667" ht="14.25" customHeight="1"/>
    <row r="139668" ht="14.25" customHeight="1"/>
    <row r="139669" ht="14.25" customHeight="1"/>
    <row r="139670" ht="14.25" customHeight="1"/>
    <row r="139671" ht="14.25" customHeight="1"/>
    <row r="139672" ht="14.25" customHeight="1"/>
    <row r="139673" ht="14.25" customHeight="1"/>
    <row r="139674" ht="14.25" customHeight="1"/>
    <row r="139675" ht="14.25" customHeight="1"/>
    <row r="139676" ht="14.25" customHeight="1"/>
    <row r="139677" ht="14.25" customHeight="1"/>
    <row r="139678" ht="14.25" customHeight="1"/>
    <row r="139679" ht="14.25" customHeight="1"/>
    <row r="139680" ht="14.25" customHeight="1"/>
    <row r="139681" ht="14.25" customHeight="1"/>
    <row r="139682" ht="14.25" customHeight="1"/>
    <row r="139683" ht="14.25" customHeight="1"/>
    <row r="139684" ht="14.25" customHeight="1"/>
    <row r="139685" ht="14.25" customHeight="1"/>
    <row r="139686" ht="14.25" customHeight="1"/>
    <row r="139687" ht="14.25" customHeight="1"/>
    <row r="139688" ht="14.25" customHeight="1"/>
    <row r="139689" ht="14.25" customHeight="1"/>
    <row r="139690" ht="14.25" customHeight="1"/>
    <row r="139691" ht="14.25" customHeight="1"/>
    <row r="139692" ht="14.25" customHeight="1"/>
    <row r="139693" ht="14.25" customHeight="1"/>
    <row r="139694" ht="14.25" customHeight="1"/>
    <row r="139695" ht="14.25" customHeight="1"/>
    <row r="139696" ht="14.25" customHeight="1"/>
    <row r="139697" ht="14.25" customHeight="1"/>
    <row r="139698" ht="14.25" customHeight="1"/>
    <row r="139699" ht="14.25" customHeight="1"/>
    <row r="139700" ht="14.25" customHeight="1"/>
    <row r="139701" ht="14.25" customHeight="1"/>
    <row r="139702" ht="14.25" customHeight="1"/>
    <row r="139703" ht="14.25" customHeight="1"/>
    <row r="139704" ht="14.25" customHeight="1"/>
    <row r="139705" ht="14.25" customHeight="1"/>
    <row r="139706" ht="14.25" customHeight="1"/>
    <row r="139707" ht="14.25" customHeight="1"/>
    <row r="139708" ht="14.25" customHeight="1"/>
    <row r="139709" ht="14.25" customHeight="1"/>
    <row r="139710" ht="14.25" customHeight="1"/>
    <row r="139711" ht="14.25" customHeight="1"/>
    <row r="139712" ht="14.25" customHeight="1"/>
    <row r="139713" ht="14.25" customHeight="1"/>
    <row r="139714" ht="14.25" customHeight="1"/>
    <row r="139715" ht="14.25" customHeight="1"/>
    <row r="139716" ht="14.25" customHeight="1"/>
    <row r="139717" ht="14.25" customHeight="1"/>
    <row r="139718" ht="14.25" customHeight="1"/>
    <row r="139719" ht="14.25" customHeight="1"/>
    <row r="139720" ht="14.25" customHeight="1"/>
    <row r="139721" ht="14.25" customHeight="1"/>
    <row r="139722" ht="14.25" customHeight="1"/>
    <row r="139723" ht="14.25" customHeight="1"/>
    <row r="139724" ht="14.25" customHeight="1"/>
    <row r="139725" ht="14.25" customHeight="1"/>
    <row r="139726" ht="14.25" customHeight="1"/>
    <row r="139727" ht="14.25" customHeight="1"/>
    <row r="139728" ht="14.25" customHeight="1"/>
    <row r="139729" ht="14.25" customHeight="1"/>
    <row r="139730" ht="14.25" customHeight="1"/>
    <row r="139731" ht="14.25" customHeight="1"/>
    <row r="139732" ht="14.25" customHeight="1"/>
    <row r="139733" ht="14.25" customHeight="1"/>
    <row r="139734" ht="14.25" customHeight="1"/>
    <row r="139735" ht="14.25" customHeight="1"/>
    <row r="139736" ht="14.25" customHeight="1"/>
    <row r="139737" ht="14.25" customHeight="1"/>
    <row r="139738" ht="14.25" customHeight="1"/>
    <row r="139739" ht="14.25" customHeight="1"/>
    <row r="139740" ht="14.25" customHeight="1"/>
    <row r="139741" ht="14.25" customHeight="1"/>
    <row r="139742" ht="14.25" customHeight="1"/>
    <row r="139743" ht="14.25" customHeight="1"/>
    <row r="139744" ht="14.25" customHeight="1"/>
    <row r="139745" ht="14.25" customHeight="1"/>
    <row r="139746" ht="14.25" customHeight="1"/>
    <row r="139747" ht="14.25" customHeight="1"/>
    <row r="139748" ht="14.25" customHeight="1"/>
    <row r="139749" ht="14.25" customHeight="1"/>
    <row r="139750" ht="14.25" customHeight="1"/>
    <row r="139751" ht="14.25" customHeight="1"/>
    <row r="139752" ht="14.25" customHeight="1"/>
    <row r="139753" ht="14.25" customHeight="1"/>
    <row r="139754" ht="14.25" customHeight="1"/>
    <row r="139755" ht="14.25" customHeight="1"/>
    <row r="139756" ht="14.25" customHeight="1"/>
    <row r="139757" ht="14.25" customHeight="1"/>
    <row r="139758" ht="14.25" customHeight="1"/>
    <row r="139759" ht="14.25" customHeight="1"/>
    <row r="139760" ht="14.25" customHeight="1"/>
    <row r="139761" ht="14.25" customHeight="1"/>
    <row r="139762" ht="14.25" customHeight="1"/>
    <row r="139763" ht="14.25" customHeight="1"/>
    <row r="139764" ht="14.25" customHeight="1"/>
    <row r="139765" ht="14.25" customHeight="1"/>
    <row r="139766" ht="14.25" customHeight="1"/>
    <row r="139767" ht="14.25" customHeight="1"/>
    <row r="139768" ht="14.25" customHeight="1"/>
    <row r="139769" ht="14.25" customHeight="1"/>
    <row r="139770" ht="14.25" customHeight="1"/>
    <row r="139771" ht="14.25" customHeight="1"/>
    <row r="139772" ht="14.25" customHeight="1"/>
    <row r="139773" ht="14.25" customHeight="1"/>
    <row r="139774" ht="14.25" customHeight="1"/>
    <row r="139775" ht="14.25" customHeight="1"/>
    <row r="139776" ht="14.25" customHeight="1"/>
    <row r="139777" ht="14.25" customHeight="1"/>
    <row r="139778" ht="14.25" customHeight="1"/>
    <row r="139779" ht="14.25" customHeight="1"/>
    <row r="139780" ht="14.25" customHeight="1"/>
    <row r="139781" ht="14.25" customHeight="1"/>
    <row r="139782" ht="14.25" customHeight="1"/>
    <row r="139783" ht="14.25" customHeight="1"/>
    <row r="139784" ht="14.25" customHeight="1"/>
    <row r="139785" ht="14.25" customHeight="1"/>
    <row r="139786" ht="14.25" customHeight="1"/>
    <row r="139787" ht="14.25" customHeight="1"/>
    <row r="139788" ht="14.25" customHeight="1"/>
    <row r="139789" ht="14.25" customHeight="1"/>
    <row r="139790" ht="14.25" customHeight="1"/>
    <row r="139791" ht="14.25" customHeight="1"/>
    <row r="139792" ht="14.25" customHeight="1"/>
    <row r="139793" ht="14.25" customHeight="1"/>
    <row r="139794" ht="14.25" customHeight="1"/>
    <row r="139795" ht="14.25" customHeight="1"/>
    <row r="139796" ht="14.25" customHeight="1"/>
    <row r="139797" ht="14.25" customHeight="1"/>
    <row r="139798" ht="14.25" customHeight="1"/>
    <row r="139799" ht="14.25" customHeight="1"/>
    <row r="139800" ht="14.25" customHeight="1"/>
    <row r="139801" ht="14.25" customHeight="1"/>
    <row r="139802" ht="14.25" customHeight="1"/>
    <row r="139803" ht="14.25" customHeight="1"/>
    <row r="139804" ht="14.25" customHeight="1"/>
    <row r="139805" ht="14.25" customHeight="1"/>
    <row r="139806" ht="14.25" customHeight="1"/>
    <row r="139807" ht="14.25" customHeight="1"/>
    <row r="139808" ht="14.25" customHeight="1"/>
    <row r="139809" ht="14.25" customHeight="1"/>
    <row r="139810" ht="14.25" customHeight="1"/>
    <row r="139811" ht="14.25" customHeight="1"/>
    <row r="139812" ht="14.25" customHeight="1"/>
    <row r="139813" ht="14.25" customHeight="1"/>
    <row r="139814" ht="14.25" customHeight="1"/>
    <row r="139815" ht="14.25" customHeight="1"/>
    <row r="139816" ht="14.25" customHeight="1"/>
    <row r="139817" ht="14.25" customHeight="1"/>
    <row r="139818" ht="14.25" customHeight="1"/>
    <row r="139819" ht="14.25" customHeight="1"/>
    <row r="139820" ht="14.25" customHeight="1"/>
    <row r="139821" ht="14.25" customHeight="1"/>
    <row r="139822" ht="14.25" customHeight="1"/>
    <row r="139823" ht="14.25" customHeight="1"/>
    <row r="139824" ht="14.25" customHeight="1"/>
    <row r="139825" ht="14.25" customHeight="1"/>
    <row r="139826" ht="14.25" customHeight="1"/>
    <row r="139827" ht="14.25" customHeight="1"/>
    <row r="139828" ht="14.25" customHeight="1"/>
    <row r="139829" ht="14.25" customHeight="1"/>
    <row r="139830" ht="14.25" customHeight="1"/>
    <row r="139831" ht="14.25" customHeight="1"/>
    <row r="139832" ht="14.25" customHeight="1"/>
    <row r="139833" ht="14.25" customHeight="1"/>
    <row r="139834" ht="14.25" customHeight="1"/>
    <row r="139835" ht="14.25" customHeight="1"/>
    <row r="139836" ht="14.25" customHeight="1"/>
    <row r="139837" ht="14.25" customHeight="1"/>
    <row r="139838" ht="14.25" customHeight="1"/>
    <row r="139839" ht="14.25" customHeight="1"/>
    <row r="139840" ht="14.25" customHeight="1"/>
    <row r="139841" ht="14.25" customHeight="1"/>
    <row r="139842" ht="14.25" customHeight="1"/>
    <row r="139843" ht="14.25" customHeight="1"/>
    <row r="139844" ht="14.25" customHeight="1"/>
    <row r="139845" ht="14.25" customHeight="1"/>
    <row r="139846" ht="14.25" customHeight="1"/>
    <row r="139847" ht="14.25" customHeight="1"/>
    <row r="139848" ht="14.25" customHeight="1"/>
    <row r="139849" ht="14.25" customHeight="1"/>
    <row r="139850" ht="14.25" customHeight="1"/>
    <row r="139851" ht="14.25" customHeight="1"/>
    <row r="139852" ht="14.25" customHeight="1"/>
    <row r="139853" ht="14.25" customHeight="1"/>
    <row r="139854" ht="14.25" customHeight="1"/>
    <row r="139855" ht="14.25" customHeight="1"/>
    <row r="139856" ht="14.25" customHeight="1"/>
    <row r="139857" ht="14.25" customHeight="1"/>
    <row r="139858" ht="14.25" customHeight="1"/>
    <row r="139859" ht="14.25" customHeight="1"/>
    <row r="139860" ht="14.25" customHeight="1"/>
    <row r="139861" ht="14.25" customHeight="1"/>
    <row r="139862" ht="14.25" customHeight="1"/>
    <row r="139863" ht="14.25" customHeight="1"/>
    <row r="139864" ht="14.25" customHeight="1"/>
    <row r="139865" ht="14.25" customHeight="1"/>
    <row r="139866" ht="14.25" customHeight="1"/>
    <row r="139867" ht="14.25" customHeight="1"/>
    <row r="139868" ht="14.25" customHeight="1"/>
    <row r="139869" ht="14.25" customHeight="1"/>
    <row r="139870" ht="14.25" customHeight="1"/>
    <row r="139871" ht="14.25" customHeight="1"/>
    <row r="139872" ht="14.25" customHeight="1"/>
    <row r="139873" ht="14.25" customHeight="1"/>
    <row r="139874" ht="14.25" customHeight="1"/>
    <row r="139875" ht="14.25" customHeight="1"/>
    <row r="139876" ht="14.25" customHeight="1"/>
    <row r="139877" ht="14.25" customHeight="1"/>
    <row r="139878" ht="14.25" customHeight="1"/>
    <row r="139879" ht="14.25" customHeight="1"/>
    <row r="139880" ht="14.25" customHeight="1"/>
    <row r="139881" ht="14.25" customHeight="1"/>
    <row r="139882" ht="14.25" customHeight="1"/>
    <row r="139883" ht="14.25" customHeight="1"/>
    <row r="139884" ht="14.25" customHeight="1"/>
    <row r="139885" ht="14.25" customHeight="1"/>
    <row r="139886" ht="14.25" customHeight="1"/>
    <row r="139887" ht="14.25" customHeight="1"/>
    <row r="139888" ht="14.25" customHeight="1"/>
    <row r="139889" ht="14.25" customHeight="1"/>
    <row r="139890" ht="14.25" customHeight="1"/>
    <row r="139891" ht="14.25" customHeight="1"/>
    <row r="139892" ht="14.25" customHeight="1"/>
    <row r="139893" ht="14.25" customHeight="1"/>
    <row r="139894" ht="14.25" customHeight="1"/>
    <row r="139895" ht="14.25" customHeight="1"/>
    <row r="139896" ht="14.25" customHeight="1"/>
    <row r="139897" ht="14.25" customHeight="1"/>
    <row r="139898" ht="14.25" customHeight="1"/>
    <row r="139899" ht="14.25" customHeight="1"/>
    <row r="139900" ht="14.25" customHeight="1"/>
    <row r="139901" ht="14.25" customHeight="1"/>
    <row r="139902" ht="14.25" customHeight="1"/>
    <row r="139903" ht="14.25" customHeight="1"/>
    <row r="139904" ht="14.25" customHeight="1"/>
    <row r="139905" ht="14.25" customHeight="1"/>
    <row r="139906" ht="14.25" customHeight="1"/>
    <row r="139907" ht="14.25" customHeight="1"/>
    <row r="139908" ht="14.25" customHeight="1"/>
    <row r="139909" ht="14.25" customHeight="1"/>
    <row r="139910" ht="14.25" customHeight="1"/>
    <row r="139911" ht="14.25" customHeight="1"/>
    <row r="139912" ht="14.25" customHeight="1"/>
    <row r="139913" ht="14.25" customHeight="1"/>
    <row r="139914" ht="14.25" customHeight="1"/>
    <row r="139915" ht="14.25" customHeight="1"/>
    <row r="139916" ht="14.25" customHeight="1"/>
    <row r="139917" ht="14.25" customHeight="1"/>
    <row r="139918" ht="14.25" customHeight="1"/>
    <row r="139919" ht="14.25" customHeight="1"/>
    <row r="139920" ht="14.25" customHeight="1"/>
    <row r="139921" ht="14.25" customHeight="1"/>
    <row r="139922" ht="14.25" customHeight="1"/>
    <row r="139923" ht="14.25" customHeight="1"/>
    <row r="139924" ht="14.25" customHeight="1"/>
    <row r="139925" ht="14.25" customHeight="1"/>
    <row r="139926" ht="14.25" customHeight="1"/>
    <row r="139927" ht="14.25" customHeight="1"/>
    <row r="139928" ht="14.25" customHeight="1"/>
    <row r="139929" ht="14.25" customHeight="1"/>
    <row r="139930" ht="14.25" customHeight="1"/>
    <row r="139931" ht="14.25" customHeight="1"/>
    <row r="139932" ht="14.25" customHeight="1"/>
    <row r="139933" ht="14.25" customHeight="1"/>
    <row r="139934" ht="14.25" customHeight="1"/>
    <row r="139935" ht="14.25" customHeight="1"/>
    <row r="139936" ht="14.25" customHeight="1"/>
    <row r="139937" ht="14.25" customHeight="1"/>
    <row r="139938" ht="14.25" customHeight="1"/>
    <row r="139939" ht="14.25" customHeight="1"/>
    <row r="139940" ht="14.25" customHeight="1"/>
    <row r="139941" ht="14.25" customHeight="1"/>
    <row r="139942" ht="14.25" customHeight="1"/>
    <row r="139943" ht="14.25" customHeight="1"/>
    <row r="139944" ht="14.25" customHeight="1"/>
    <row r="139945" ht="14.25" customHeight="1"/>
    <row r="139946" ht="14.25" customHeight="1"/>
    <row r="139947" ht="14.25" customHeight="1"/>
    <row r="139948" ht="14.25" customHeight="1"/>
    <row r="139949" ht="14.25" customHeight="1"/>
    <row r="139950" ht="14.25" customHeight="1"/>
    <row r="139951" ht="14.25" customHeight="1"/>
    <row r="139952" ht="14.25" customHeight="1"/>
    <row r="139953" ht="14.25" customHeight="1"/>
    <row r="139954" ht="14.25" customHeight="1"/>
    <row r="139955" ht="14.25" customHeight="1"/>
    <row r="139956" ht="14.25" customHeight="1"/>
    <row r="139957" ht="14.25" customHeight="1"/>
    <row r="139958" ht="14.25" customHeight="1"/>
    <row r="139959" ht="14.25" customHeight="1"/>
    <row r="139960" ht="14.25" customHeight="1"/>
    <row r="139961" ht="14.25" customHeight="1"/>
    <row r="139962" ht="14.25" customHeight="1"/>
    <row r="139963" ht="14.25" customHeight="1"/>
    <row r="139964" ht="14.25" customHeight="1"/>
    <row r="139965" ht="14.25" customHeight="1"/>
    <row r="139966" ht="14.25" customHeight="1"/>
    <row r="139967" ht="14.25" customHeight="1"/>
    <row r="139968" ht="14.25" customHeight="1"/>
    <row r="139969" ht="14.25" customHeight="1"/>
    <row r="139970" ht="14.25" customHeight="1"/>
    <row r="139971" ht="14.25" customHeight="1"/>
    <row r="139972" ht="14.25" customHeight="1"/>
    <row r="139973" ht="14.25" customHeight="1"/>
    <row r="139974" ht="14.25" customHeight="1"/>
    <row r="139975" ht="14.25" customHeight="1"/>
    <row r="139976" ht="14.25" customHeight="1"/>
    <row r="139977" ht="14.25" customHeight="1"/>
    <row r="139978" ht="14.25" customHeight="1"/>
    <row r="139979" ht="14.25" customHeight="1"/>
    <row r="139980" ht="14.25" customHeight="1"/>
    <row r="139981" ht="14.25" customHeight="1"/>
    <row r="139982" ht="14.25" customHeight="1"/>
    <row r="139983" ht="14.25" customHeight="1"/>
    <row r="139984" ht="14.25" customHeight="1"/>
    <row r="139985" ht="14.25" customHeight="1"/>
    <row r="139986" ht="14.25" customHeight="1"/>
    <row r="139987" ht="14.25" customHeight="1"/>
    <row r="139988" ht="14.25" customHeight="1"/>
    <row r="139989" ht="14.25" customHeight="1"/>
    <row r="139990" ht="14.25" customHeight="1"/>
    <row r="139991" ht="14.25" customHeight="1"/>
    <row r="139992" ht="14.25" customHeight="1"/>
    <row r="139993" ht="14.25" customHeight="1"/>
    <row r="139994" ht="14.25" customHeight="1"/>
    <row r="139995" ht="14.25" customHeight="1"/>
    <row r="139996" ht="14.25" customHeight="1"/>
    <row r="139997" ht="14.25" customHeight="1"/>
    <row r="139998" ht="14.25" customHeight="1"/>
    <row r="139999" ht="14.25" customHeight="1"/>
    <row r="140000" ht="14.25" customHeight="1"/>
    <row r="140001" ht="14.25" customHeight="1"/>
    <row r="140002" ht="14.25" customHeight="1"/>
    <row r="140003" ht="14.25" customHeight="1"/>
    <row r="140004" ht="14.25" customHeight="1"/>
    <row r="140005" ht="14.25" customHeight="1"/>
    <row r="140006" ht="14.25" customHeight="1"/>
    <row r="140007" ht="14.25" customHeight="1"/>
    <row r="140008" ht="14.25" customHeight="1"/>
    <row r="140009" ht="14.25" customHeight="1"/>
    <row r="140010" ht="14.25" customHeight="1"/>
    <row r="140011" ht="14.25" customHeight="1"/>
    <row r="140012" ht="14.25" customHeight="1"/>
    <row r="140013" ht="14.25" customHeight="1"/>
    <row r="140014" ht="14.25" customHeight="1"/>
    <row r="140015" ht="14.25" customHeight="1"/>
    <row r="140016" ht="14.25" customHeight="1"/>
    <row r="140017" ht="14.25" customHeight="1"/>
    <row r="140018" ht="14.25" customHeight="1"/>
    <row r="140019" ht="14.25" customHeight="1"/>
    <row r="140020" ht="14.25" customHeight="1"/>
    <row r="140021" ht="14.25" customHeight="1"/>
    <row r="140022" ht="14.25" customHeight="1"/>
    <row r="140023" ht="14.25" customHeight="1"/>
    <row r="140024" ht="14.25" customHeight="1"/>
    <row r="140025" ht="14.25" customHeight="1"/>
    <row r="140026" ht="14.25" customHeight="1"/>
    <row r="140027" ht="14.25" customHeight="1"/>
    <row r="140028" ht="14.25" customHeight="1"/>
    <row r="140029" ht="14.25" customHeight="1"/>
    <row r="140030" ht="14.25" customHeight="1"/>
    <row r="140031" ht="14.25" customHeight="1"/>
    <row r="140032" ht="14.25" customHeight="1"/>
    <row r="140033" ht="14.25" customHeight="1"/>
    <row r="140034" ht="14.25" customHeight="1"/>
    <row r="140035" ht="14.25" customHeight="1"/>
    <row r="140036" ht="14.25" customHeight="1"/>
    <row r="140037" ht="14.25" customHeight="1"/>
    <row r="140038" ht="14.25" customHeight="1"/>
    <row r="140039" ht="14.25" customHeight="1"/>
    <row r="140040" ht="14.25" customHeight="1"/>
    <row r="140041" ht="14.25" customHeight="1"/>
    <row r="140042" ht="14.25" customHeight="1"/>
    <row r="140043" ht="14.25" customHeight="1"/>
    <row r="140044" ht="14.25" customHeight="1"/>
    <row r="140045" ht="14.25" customHeight="1"/>
    <row r="140046" ht="14.25" customHeight="1"/>
    <row r="140047" ht="14.25" customHeight="1"/>
    <row r="140048" ht="14.25" customHeight="1"/>
    <row r="140049" ht="14.25" customHeight="1"/>
    <row r="140050" ht="14.25" customHeight="1"/>
    <row r="140051" ht="14.25" customHeight="1"/>
    <row r="140052" ht="14.25" customHeight="1"/>
    <row r="140053" ht="14.25" customHeight="1"/>
    <row r="140054" ht="14.25" customHeight="1"/>
    <row r="140055" ht="14.25" customHeight="1"/>
    <row r="140056" ht="14.25" customHeight="1"/>
    <row r="140057" ht="14.25" customHeight="1"/>
    <row r="140058" ht="14.25" customHeight="1"/>
    <row r="140059" ht="14.25" customHeight="1"/>
    <row r="140060" ht="14.25" customHeight="1"/>
    <row r="140061" ht="14.25" customHeight="1"/>
    <row r="140062" ht="14.25" customHeight="1"/>
    <row r="140063" ht="14.25" customHeight="1"/>
    <row r="140064" ht="14.25" customHeight="1"/>
    <row r="140065" ht="14.25" customHeight="1"/>
    <row r="140066" ht="14.25" customHeight="1"/>
    <row r="140067" ht="14.25" customHeight="1"/>
    <row r="140068" ht="14.25" customHeight="1"/>
    <row r="140069" ht="14.25" customHeight="1"/>
    <row r="140070" ht="14.25" customHeight="1"/>
    <row r="140071" ht="14.25" customHeight="1"/>
    <row r="140072" ht="14.25" customHeight="1"/>
    <row r="140073" ht="14.25" customHeight="1"/>
    <row r="140074" ht="14.25" customHeight="1"/>
    <row r="140075" ht="14.25" customHeight="1"/>
    <row r="140076" ht="14.25" customHeight="1"/>
    <row r="140077" ht="14.25" customHeight="1"/>
    <row r="140078" ht="14.25" customHeight="1"/>
    <row r="140079" ht="14.25" customHeight="1"/>
    <row r="140080" ht="14.25" customHeight="1"/>
    <row r="140081" ht="14.25" customHeight="1"/>
    <row r="140082" ht="14.25" customHeight="1"/>
    <row r="140083" ht="14.25" customHeight="1"/>
    <row r="140084" ht="14.25" customHeight="1"/>
    <row r="140085" ht="14.25" customHeight="1"/>
    <row r="140086" ht="14.25" customHeight="1"/>
    <row r="140087" ht="14.25" customHeight="1"/>
    <row r="140088" ht="14.25" customHeight="1"/>
    <row r="140089" ht="14.25" customHeight="1"/>
    <row r="140090" ht="14.25" customHeight="1"/>
    <row r="140091" ht="14.25" customHeight="1"/>
    <row r="140092" ht="14.25" customHeight="1"/>
    <row r="140093" ht="14.25" customHeight="1"/>
    <row r="140094" ht="14.25" customHeight="1"/>
    <row r="140095" ht="14.25" customHeight="1"/>
    <row r="140096" ht="14.25" customHeight="1"/>
    <row r="140097" ht="14.25" customHeight="1"/>
    <row r="140098" ht="14.25" customHeight="1"/>
    <row r="140099" ht="14.25" customHeight="1"/>
    <row r="140100" ht="14.25" customHeight="1"/>
    <row r="140101" ht="14.25" customHeight="1"/>
    <row r="140102" ht="14.25" customHeight="1"/>
    <row r="140103" ht="14.25" customHeight="1"/>
    <row r="140104" ht="14.25" customHeight="1"/>
    <row r="140105" ht="14.25" customHeight="1"/>
    <row r="140106" ht="14.25" customHeight="1"/>
    <row r="140107" ht="14.25" customHeight="1"/>
    <row r="140108" ht="14.25" customHeight="1"/>
    <row r="140109" ht="14.25" customHeight="1"/>
    <row r="140110" ht="14.25" customHeight="1"/>
    <row r="140111" ht="14.25" customHeight="1"/>
    <row r="140112" ht="14.25" customHeight="1"/>
    <row r="140113" ht="14.25" customHeight="1"/>
    <row r="140114" ht="14.25" customHeight="1"/>
    <row r="140115" ht="14.25" customHeight="1"/>
    <row r="140116" ht="14.25" customHeight="1"/>
    <row r="140117" ht="14.25" customHeight="1"/>
    <row r="140118" ht="14.25" customHeight="1"/>
    <row r="140119" ht="14.25" customHeight="1"/>
    <row r="140120" ht="14.25" customHeight="1"/>
    <row r="140121" ht="14.25" customHeight="1"/>
    <row r="140122" ht="14.25" customHeight="1"/>
    <row r="140123" ht="14.25" customHeight="1"/>
    <row r="140124" ht="14.25" customHeight="1"/>
    <row r="140125" ht="14.25" customHeight="1"/>
    <row r="140126" ht="14.25" customHeight="1"/>
    <row r="140127" ht="14.25" customHeight="1"/>
    <row r="140128" ht="14.25" customHeight="1"/>
    <row r="140129" ht="14.25" customHeight="1"/>
    <row r="140130" ht="14.25" customHeight="1"/>
    <row r="140131" ht="14.25" customHeight="1"/>
    <row r="140132" ht="14.25" customHeight="1"/>
    <row r="140133" ht="14.25" customHeight="1"/>
    <row r="140134" ht="14.25" customHeight="1"/>
    <row r="140135" ht="14.25" customHeight="1"/>
    <row r="140136" ht="14.25" customHeight="1"/>
    <row r="140137" ht="14.25" customHeight="1"/>
    <row r="140138" ht="14.25" customHeight="1"/>
    <row r="140139" ht="14.25" customHeight="1"/>
    <row r="140140" ht="14.25" customHeight="1"/>
    <row r="140141" ht="14.25" customHeight="1"/>
    <row r="140142" ht="14.25" customHeight="1"/>
    <row r="140143" ht="14.25" customHeight="1"/>
    <row r="140144" ht="14.25" customHeight="1"/>
    <row r="140145" ht="14.25" customHeight="1"/>
    <row r="140146" ht="14.25" customHeight="1"/>
    <row r="140147" ht="14.25" customHeight="1"/>
    <row r="140148" ht="14.25" customHeight="1"/>
    <row r="140149" ht="14.25" customHeight="1"/>
    <row r="140150" ht="14.25" customHeight="1"/>
    <row r="140151" ht="14.25" customHeight="1"/>
    <row r="140152" ht="14.25" customHeight="1"/>
    <row r="140153" ht="14.25" customHeight="1"/>
    <row r="140154" ht="14.25" customHeight="1"/>
    <row r="140155" ht="14.25" customHeight="1"/>
    <row r="140156" ht="14.25" customHeight="1"/>
    <row r="140157" ht="14.25" customHeight="1"/>
    <row r="140158" ht="14.25" customHeight="1"/>
    <row r="140159" ht="14.25" customHeight="1"/>
    <row r="140160" ht="14.25" customHeight="1"/>
    <row r="140161" ht="14.25" customHeight="1"/>
    <row r="140162" ht="14.25" customHeight="1"/>
    <row r="140163" ht="14.25" customHeight="1"/>
    <row r="140164" ht="14.25" customHeight="1"/>
    <row r="140165" ht="14.25" customHeight="1"/>
    <row r="140166" ht="14.25" customHeight="1"/>
    <row r="140167" ht="14.25" customHeight="1"/>
    <row r="140168" ht="14.25" customHeight="1"/>
    <row r="140169" ht="14.25" customHeight="1"/>
    <row r="140170" ht="14.25" customHeight="1"/>
    <row r="140171" ht="14.25" customHeight="1"/>
    <row r="140172" ht="14.25" customHeight="1"/>
    <row r="140173" ht="14.25" customHeight="1"/>
    <row r="140174" ht="14.25" customHeight="1"/>
    <row r="140175" ht="14.25" customHeight="1"/>
    <row r="140176" ht="14.25" customHeight="1"/>
    <row r="140177" ht="14.25" customHeight="1"/>
    <row r="140178" ht="14.25" customHeight="1"/>
    <row r="140179" ht="14.25" customHeight="1"/>
    <row r="140180" ht="14.25" customHeight="1"/>
    <row r="140181" ht="14.25" customHeight="1"/>
    <row r="140182" ht="14.25" customHeight="1"/>
    <row r="140183" ht="14.25" customHeight="1"/>
    <row r="140184" ht="14.25" customHeight="1"/>
    <row r="140185" ht="14.25" customHeight="1"/>
    <row r="140186" ht="14.25" customHeight="1"/>
    <row r="140187" ht="14.25" customHeight="1"/>
    <row r="140188" ht="14.25" customHeight="1"/>
    <row r="140189" ht="14.25" customHeight="1"/>
    <row r="140190" ht="14.25" customHeight="1"/>
    <row r="140191" ht="14.25" customHeight="1"/>
    <row r="140192" ht="14.25" customHeight="1"/>
    <row r="140193" ht="14.25" customHeight="1"/>
    <row r="140194" ht="14.25" customHeight="1"/>
    <row r="140195" ht="14.25" customHeight="1"/>
    <row r="140196" ht="14.25" customHeight="1"/>
    <row r="140197" ht="14.25" customHeight="1"/>
    <row r="140198" ht="14.25" customHeight="1"/>
    <row r="140199" ht="14.25" customHeight="1"/>
    <row r="140200" ht="14.25" customHeight="1"/>
    <row r="140201" ht="14.25" customHeight="1"/>
    <row r="140202" ht="14.25" customHeight="1"/>
    <row r="140203" ht="14.25" customHeight="1"/>
    <row r="140204" ht="14.25" customHeight="1"/>
    <row r="140205" ht="14.25" customHeight="1"/>
    <row r="140206" ht="14.25" customHeight="1"/>
    <row r="140207" ht="14.25" customHeight="1"/>
    <row r="140208" ht="14.25" customHeight="1"/>
    <row r="140209" ht="14.25" customHeight="1"/>
    <row r="140210" ht="14.25" customHeight="1"/>
    <row r="140211" ht="14.25" customHeight="1"/>
    <row r="140212" ht="14.25" customHeight="1"/>
    <row r="140213" ht="14.25" customHeight="1"/>
    <row r="140214" ht="14.25" customHeight="1"/>
    <row r="140215" ht="14.25" customHeight="1"/>
    <row r="140216" ht="14.25" customHeight="1"/>
    <row r="140217" ht="14.25" customHeight="1"/>
    <row r="140218" ht="14.25" customHeight="1"/>
    <row r="140219" ht="14.25" customHeight="1"/>
    <row r="140220" ht="14.25" customHeight="1"/>
    <row r="140221" ht="14.25" customHeight="1"/>
    <row r="140222" ht="14.25" customHeight="1"/>
    <row r="140223" ht="14.25" customHeight="1"/>
    <row r="140224" ht="14.25" customHeight="1"/>
    <row r="140225" ht="14.25" customHeight="1"/>
    <row r="140226" ht="14.25" customHeight="1"/>
    <row r="140227" ht="14.25" customHeight="1"/>
    <row r="140228" ht="14.25" customHeight="1"/>
    <row r="140229" ht="14.25" customHeight="1"/>
    <row r="140230" ht="14.25" customHeight="1"/>
    <row r="140231" ht="14.25" customHeight="1"/>
    <row r="140232" ht="14.25" customHeight="1"/>
    <row r="140233" ht="14.25" customHeight="1"/>
    <row r="140234" ht="14.25" customHeight="1"/>
    <row r="140235" ht="14.25" customHeight="1"/>
    <row r="140236" ht="14.25" customHeight="1"/>
    <row r="140237" ht="14.25" customHeight="1"/>
    <row r="140238" ht="14.25" customHeight="1"/>
    <row r="140239" ht="14.25" customHeight="1"/>
    <row r="140240" ht="14.25" customHeight="1"/>
    <row r="140241" ht="14.25" customHeight="1"/>
    <row r="140242" ht="14.25" customHeight="1"/>
    <row r="140243" ht="14.25" customHeight="1"/>
    <row r="140244" ht="14.25" customHeight="1"/>
    <row r="140245" ht="14.25" customHeight="1"/>
    <row r="140246" ht="14.25" customHeight="1"/>
    <row r="140247" ht="14.25" customHeight="1"/>
    <row r="140248" ht="14.25" customHeight="1"/>
    <row r="140249" ht="14.25" customHeight="1"/>
    <row r="140250" ht="14.25" customHeight="1"/>
    <row r="140251" ht="14.25" customHeight="1"/>
    <row r="140252" ht="14.25" customHeight="1"/>
    <row r="140253" ht="14.25" customHeight="1"/>
    <row r="140254" ht="14.25" customHeight="1"/>
    <row r="140255" ht="14.25" customHeight="1"/>
    <row r="140256" ht="14.25" customHeight="1"/>
    <row r="140257" ht="14.25" customHeight="1"/>
    <row r="140258" ht="14.25" customHeight="1"/>
    <row r="140259" ht="14.25" customHeight="1"/>
    <row r="140260" ht="14.25" customHeight="1"/>
    <row r="140261" ht="14.25" customHeight="1"/>
    <row r="140262" ht="14.25" customHeight="1"/>
    <row r="140263" ht="14.25" customHeight="1"/>
    <row r="140264" ht="14.25" customHeight="1"/>
    <row r="140265" ht="14.25" customHeight="1"/>
    <row r="140266" ht="14.25" customHeight="1"/>
    <row r="140267" ht="14.25" customHeight="1"/>
    <row r="140268" ht="14.25" customHeight="1"/>
    <row r="140269" ht="14.25" customHeight="1"/>
    <row r="140270" ht="14.25" customHeight="1"/>
    <row r="140271" ht="14.25" customHeight="1"/>
    <row r="140272" ht="14.25" customHeight="1"/>
    <row r="140273" ht="14.25" customHeight="1"/>
    <row r="140274" ht="14.25" customHeight="1"/>
    <row r="140275" ht="14.25" customHeight="1"/>
    <row r="140276" ht="14.25" customHeight="1"/>
    <row r="140277" ht="14.25" customHeight="1"/>
    <row r="140278" ht="14.25" customHeight="1"/>
    <row r="140279" ht="14.25" customHeight="1"/>
    <row r="140280" ht="14.25" customHeight="1"/>
    <row r="140281" ht="14.25" customHeight="1"/>
    <row r="140282" ht="14.25" customHeight="1"/>
    <row r="140283" ht="14.25" customHeight="1"/>
    <row r="140284" ht="14.25" customHeight="1"/>
    <row r="140285" ht="14.25" customHeight="1"/>
    <row r="140286" ht="14.25" customHeight="1"/>
    <row r="140287" ht="14.25" customHeight="1"/>
    <row r="140288" ht="14.25" customHeight="1"/>
    <row r="140289" ht="14.25" customHeight="1"/>
    <row r="140290" ht="14.25" customHeight="1"/>
    <row r="140291" ht="14.25" customHeight="1"/>
    <row r="140292" ht="14.25" customHeight="1"/>
    <row r="140293" ht="14.25" customHeight="1"/>
    <row r="140294" ht="14.25" customHeight="1"/>
    <row r="140295" ht="14.25" customHeight="1"/>
    <row r="140296" ht="14.25" customHeight="1"/>
    <row r="140297" ht="14.25" customHeight="1"/>
    <row r="140298" ht="14.25" customHeight="1"/>
    <row r="140299" ht="14.25" customHeight="1"/>
    <row r="140300" ht="14.25" customHeight="1"/>
    <row r="140301" ht="14.25" customHeight="1"/>
    <row r="140302" ht="14.25" customHeight="1"/>
    <row r="140303" ht="14.25" customHeight="1"/>
    <row r="140304" ht="14.25" customHeight="1"/>
    <row r="140305" ht="14.25" customHeight="1"/>
    <row r="140306" ht="14.25" customHeight="1"/>
    <row r="140307" ht="14.25" customHeight="1"/>
    <row r="140308" ht="14.25" customHeight="1"/>
    <row r="140309" ht="14.25" customHeight="1"/>
    <row r="140310" ht="14.25" customHeight="1"/>
    <row r="140311" ht="14.25" customHeight="1"/>
    <row r="140312" ht="14.25" customHeight="1"/>
    <row r="140313" ht="14.25" customHeight="1"/>
    <row r="140314" ht="14.25" customHeight="1"/>
    <row r="140315" ht="14.25" customHeight="1"/>
    <row r="140316" ht="14.25" customHeight="1"/>
    <row r="140317" ht="14.25" customHeight="1"/>
    <row r="140318" ht="14.25" customHeight="1"/>
    <row r="140319" ht="14.25" customHeight="1"/>
    <row r="140320" ht="14.25" customHeight="1"/>
    <row r="140321" ht="14.25" customHeight="1"/>
    <row r="140322" ht="14.25" customHeight="1"/>
    <row r="140323" ht="14.25" customHeight="1"/>
    <row r="140324" ht="14.25" customHeight="1"/>
    <row r="140325" ht="14.25" customHeight="1"/>
    <row r="140326" ht="14.25" customHeight="1"/>
    <row r="140327" ht="14.25" customHeight="1"/>
    <row r="140328" ht="14.25" customHeight="1"/>
    <row r="140329" ht="14.25" customHeight="1"/>
    <row r="140330" ht="14.25" customHeight="1"/>
    <row r="140331" ht="14.25" customHeight="1"/>
    <row r="140332" ht="14.25" customHeight="1"/>
    <row r="140333" ht="14.25" customHeight="1"/>
    <row r="140334" ht="14.25" customHeight="1"/>
    <row r="140335" ht="14.25" customHeight="1"/>
    <row r="140336" ht="14.25" customHeight="1"/>
    <row r="140337" ht="14.25" customHeight="1"/>
    <row r="140338" ht="14.25" customHeight="1"/>
    <row r="140339" ht="14.25" customHeight="1"/>
    <row r="140340" ht="14.25" customHeight="1"/>
    <row r="140341" ht="14.25" customHeight="1"/>
    <row r="140342" ht="14.25" customHeight="1"/>
    <row r="140343" ht="14.25" customHeight="1"/>
    <row r="140344" ht="14.25" customHeight="1"/>
    <row r="140345" ht="14.25" customHeight="1"/>
    <row r="140346" ht="14.25" customHeight="1"/>
    <row r="140347" ht="14.25" customHeight="1"/>
    <row r="140348" ht="14.25" customHeight="1"/>
    <row r="140349" ht="14.25" customHeight="1"/>
    <row r="140350" ht="14.25" customHeight="1"/>
    <row r="140351" ht="14.25" customHeight="1"/>
    <row r="140352" ht="14.25" customHeight="1"/>
    <row r="140353" ht="14.25" customHeight="1"/>
    <row r="140354" ht="14.25" customHeight="1"/>
    <row r="140355" ht="14.25" customHeight="1"/>
    <row r="140356" ht="14.25" customHeight="1"/>
    <row r="140357" ht="14.25" customHeight="1"/>
    <row r="140358" ht="14.25" customHeight="1"/>
    <row r="140359" ht="14.25" customHeight="1"/>
    <row r="140360" ht="14.25" customHeight="1"/>
    <row r="140361" ht="14.25" customHeight="1"/>
    <row r="140362" ht="14.25" customHeight="1"/>
    <row r="140363" ht="14.25" customHeight="1"/>
    <row r="140364" ht="14.25" customHeight="1"/>
    <row r="140365" ht="14.25" customHeight="1"/>
    <row r="140366" ht="14.25" customHeight="1"/>
    <row r="140367" ht="14.25" customHeight="1"/>
    <row r="140368" ht="14.25" customHeight="1"/>
    <row r="140369" ht="14.25" customHeight="1"/>
    <row r="140370" ht="14.25" customHeight="1"/>
    <row r="140371" ht="14.25" customHeight="1"/>
    <row r="140372" ht="14.25" customHeight="1"/>
    <row r="140373" ht="14.25" customHeight="1"/>
    <row r="140374" ht="14.25" customHeight="1"/>
    <row r="140375" ht="14.25" customHeight="1"/>
    <row r="140376" ht="14.25" customHeight="1"/>
    <row r="140377" ht="14.25" customHeight="1"/>
    <row r="140378" ht="14.25" customHeight="1"/>
    <row r="140379" ht="14.25" customHeight="1"/>
    <row r="140380" ht="14.25" customHeight="1"/>
    <row r="140381" ht="14.25" customHeight="1"/>
    <row r="140382" ht="14.25" customHeight="1"/>
    <row r="140383" ht="14.25" customHeight="1"/>
    <row r="140384" ht="14.25" customHeight="1"/>
    <row r="140385" ht="14.25" customHeight="1"/>
    <row r="140386" ht="14.25" customHeight="1"/>
    <row r="140387" ht="14.25" customHeight="1"/>
    <row r="140388" ht="14.25" customHeight="1"/>
    <row r="140389" ht="14.25" customHeight="1"/>
    <row r="140390" ht="14.25" customHeight="1"/>
    <row r="140391" ht="14.25" customHeight="1"/>
    <row r="140392" ht="14.25" customHeight="1"/>
    <row r="140393" ht="14.25" customHeight="1"/>
    <row r="140394" ht="14.25" customHeight="1"/>
    <row r="140395" ht="14.25" customHeight="1"/>
    <row r="140396" ht="14.25" customHeight="1"/>
    <row r="140397" ht="14.25" customHeight="1"/>
    <row r="140398" ht="14.25" customHeight="1"/>
    <row r="140399" ht="14.25" customHeight="1"/>
    <row r="140400" ht="14.25" customHeight="1"/>
    <row r="140401" ht="14.25" customHeight="1"/>
    <row r="140402" ht="14.25" customHeight="1"/>
    <row r="140403" ht="14.25" customHeight="1"/>
    <row r="140404" ht="14.25" customHeight="1"/>
    <row r="140405" ht="14.25" customHeight="1"/>
    <row r="140406" ht="14.25" customHeight="1"/>
    <row r="140407" ht="14.25" customHeight="1"/>
    <row r="140408" ht="14.25" customHeight="1"/>
    <row r="140409" ht="14.25" customHeight="1"/>
    <row r="140410" ht="14.25" customHeight="1"/>
    <row r="140411" ht="14.25" customHeight="1"/>
    <row r="140412" ht="14.25" customHeight="1"/>
    <row r="140413" ht="14.25" customHeight="1"/>
    <row r="140414" ht="14.25" customHeight="1"/>
    <row r="140415" ht="14.25" customHeight="1"/>
    <row r="140416" ht="14.25" customHeight="1"/>
    <row r="140417" ht="14.25" customHeight="1"/>
    <row r="140418" ht="14.25" customHeight="1"/>
    <row r="140419" ht="14.25" customHeight="1"/>
    <row r="140420" ht="14.25" customHeight="1"/>
    <row r="140421" ht="14.25" customHeight="1"/>
    <row r="140422" ht="14.25" customHeight="1"/>
    <row r="140423" ht="14.25" customHeight="1"/>
    <row r="140424" ht="14.25" customHeight="1"/>
    <row r="140425" ht="14.25" customHeight="1"/>
    <row r="140426" ht="14.25" customHeight="1"/>
    <row r="140427" ht="14.25" customHeight="1"/>
    <row r="140428" ht="14.25" customHeight="1"/>
    <row r="140429" ht="14.25" customHeight="1"/>
    <row r="140430" ht="14.25" customHeight="1"/>
    <row r="140431" ht="14.25" customHeight="1"/>
    <row r="140432" ht="14.25" customHeight="1"/>
    <row r="140433" ht="14.25" customHeight="1"/>
    <row r="140434" ht="14.25" customHeight="1"/>
    <row r="140435" ht="14.25" customHeight="1"/>
    <row r="140436" ht="14.25" customHeight="1"/>
    <row r="140437" ht="14.25" customHeight="1"/>
    <row r="140438" ht="14.25" customHeight="1"/>
    <row r="140439" ht="14.25" customHeight="1"/>
    <row r="140440" ht="14.25" customHeight="1"/>
    <row r="140441" ht="14.25" customHeight="1"/>
    <row r="140442" ht="14.25" customHeight="1"/>
    <row r="140443" ht="14.25" customHeight="1"/>
    <row r="140444" ht="14.25" customHeight="1"/>
    <row r="140445" ht="14.25" customHeight="1"/>
    <row r="140446" ht="14.25" customHeight="1"/>
    <row r="140447" ht="14.25" customHeight="1"/>
    <row r="140448" ht="14.25" customHeight="1"/>
    <row r="140449" ht="14.25" customHeight="1"/>
    <row r="140450" ht="14.25" customHeight="1"/>
    <row r="140451" ht="14.25" customHeight="1"/>
    <row r="140452" ht="14.25" customHeight="1"/>
    <row r="140453" ht="14.25" customHeight="1"/>
    <row r="140454" ht="14.25" customHeight="1"/>
    <row r="140455" ht="14.25" customHeight="1"/>
    <row r="140456" ht="14.25" customHeight="1"/>
    <row r="140457" ht="14.25" customHeight="1"/>
    <row r="140458" ht="14.25" customHeight="1"/>
    <row r="140459" ht="14.25" customHeight="1"/>
    <row r="140460" ht="14.25" customHeight="1"/>
    <row r="140461" ht="14.25" customHeight="1"/>
    <row r="140462" ht="14.25" customHeight="1"/>
    <row r="140463" ht="14.25" customHeight="1"/>
    <row r="140464" ht="14.25" customHeight="1"/>
    <row r="140465" ht="14.25" customHeight="1"/>
    <row r="140466" ht="14.25" customHeight="1"/>
    <row r="140467" ht="14.25" customHeight="1"/>
    <row r="140468" ht="14.25" customHeight="1"/>
    <row r="140469" ht="14.25" customHeight="1"/>
    <row r="140470" ht="14.25" customHeight="1"/>
    <row r="140471" ht="14.25" customHeight="1"/>
    <row r="140472" ht="14.25" customHeight="1"/>
    <row r="140473" ht="14.25" customHeight="1"/>
    <row r="140474" ht="14.25" customHeight="1"/>
    <row r="140475" ht="14.25" customHeight="1"/>
    <row r="140476" ht="14.25" customHeight="1"/>
    <row r="140477" ht="14.25" customHeight="1"/>
    <row r="140478" ht="14.25" customHeight="1"/>
    <row r="140479" ht="14.25" customHeight="1"/>
    <row r="140480" ht="14.25" customHeight="1"/>
    <row r="140481" ht="14.25" customHeight="1"/>
    <row r="140482" ht="14.25" customHeight="1"/>
    <row r="140483" ht="14.25" customHeight="1"/>
    <row r="140484" ht="14.25" customHeight="1"/>
    <row r="140485" ht="14.25" customHeight="1"/>
    <row r="140486" ht="14.25" customHeight="1"/>
    <row r="140487" ht="14.25" customHeight="1"/>
    <row r="140488" ht="14.25" customHeight="1"/>
    <row r="140489" ht="14.25" customHeight="1"/>
    <row r="140490" ht="14.25" customHeight="1"/>
    <row r="140491" ht="14.25" customHeight="1"/>
    <row r="140492" ht="14.25" customHeight="1"/>
    <row r="140493" ht="14.25" customHeight="1"/>
    <row r="140494" ht="14.25" customHeight="1"/>
    <row r="140495" ht="14.25" customHeight="1"/>
    <row r="140496" ht="14.25" customHeight="1"/>
    <row r="140497" ht="14.25" customHeight="1"/>
    <row r="140498" ht="14.25" customHeight="1"/>
    <row r="140499" ht="14.25" customHeight="1"/>
    <row r="140500" ht="14.25" customHeight="1"/>
    <row r="140501" ht="14.25" customHeight="1"/>
    <row r="140502" ht="14.25" customHeight="1"/>
    <row r="140503" ht="14.25" customHeight="1"/>
    <row r="140504" ht="14.25" customHeight="1"/>
    <row r="140505" ht="14.25" customHeight="1"/>
    <row r="140506" ht="14.25" customHeight="1"/>
    <row r="140507" ht="14.25" customHeight="1"/>
    <row r="140508" ht="14.25" customHeight="1"/>
    <row r="140509" ht="14.25" customHeight="1"/>
    <row r="140510" ht="14.25" customHeight="1"/>
    <row r="140511" ht="14.25" customHeight="1"/>
    <row r="140512" ht="14.25" customHeight="1"/>
    <row r="140513" ht="14.25" customHeight="1"/>
    <row r="140514" ht="14.25" customHeight="1"/>
    <row r="140515" ht="14.25" customHeight="1"/>
    <row r="140516" ht="14.25" customHeight="1"/>
    <row r="140517" ht="14.25" customHeight="1"/>
    <row r="140518" ht="14.25" customHeight="1"/>
    <row r="140519" ht="14.25" customHeight="1"/>
    <row r="140520" ht="14.25" customHeight="1"/>
    <row r="140521" ht="14.25" customHeight="1"/>
    <row r="140522" ht="14.25" customHeight="1"/>
    <row r="140523" ht="14.25" customHeight="1"/>
    <row r="140524" ht="14.25" customHeight="1"/>
    <row r="140525" ht="14.25" customHeight="1"/>
    <row r="140526" ht="14.25" customHeight="1"/>
    <row r="140527" ht="14.25" customHeight="1"/>
    <row r="140528" ht="14.25" customHeight="1"/>
    <row r="140529" ht="14.25" customHeight="1"/>
    <row r="140530" ht="14.25" customHeight="1"/>
    <row r="140531" ht="14.25" customHeight="1"/>
    <row r="140532" ht="14.25" customHeight="1"/>
    <row r="140533" ht="14.25" customHeight="1"/>
    <row r="140534" ht="14.25" customHeight="1"/>
    <row r="140535" ht="14.25" customHeight="1"/>
    <row r="140536" ht="14.25" customHeight="1"/>
    <row r="140537" ht="14.25" customHeight="1"/>
    <row r="140538" ht="14.25" customHeight="1"/>
    <row r="140539" ht="14.25" customHeight="1"/>
    <row r="140540" ht="14.25" customHeight="1"/>
    <row r="140541" ht="14.25" customHeight="1"/>
    <row r="140542" ht="14.25" customHeight="1"/>
    <row r="140543" ht="14.25" customHeight="1"/>
    <row r="140544" ht="14.25" customHeight="1"/>
    <row r="140545" ht="14.25" customHeight="1"/>
    <row r="140546" ht="14.25" customHeight="1"/>
    <row r="140547" ht="14.25" customHeight="1"/>
    <row r="140548" ht="14.25" customHeight="1"/>
    <row r="140549" ht="14.25" customHeight="1"/>
    <row r="140550" ht="14.25" customHeight="1"/>
    <row r="140551" ht="14.25" customHeight="1"/>
    <row r="140552" ht="14.25" customHeight="1"/>
    <row r="140553" ht="14.25" customHeight="1"/>
    <row r="140554" ht="14.25" customHeight="1"/>
    <row r="140555" ht="14.25" customHeight="1"/>
    <row r="140556" ht="14.25" customHeight="1"/>
    <row r="140557" ht="14.25" customHeight="1"/>
    <row r="140558" ht="14.25" customHeight="1"/>
    <row r="140559" ht="14.25" customHeight="1"/>
    <row r="140560" ht="14.25" customHeight="1"/>
    <row r="140561" ht="14.25" customHeight="1"/>
    <row r="140562" ht="14.25" customHeight="1"/>
    <row r="140563" ht="14.25" customHeight="1"/>
    <row r="140564" ht="14.25" customHeight="1"/>
    <row r="140565" ht="14.25" customHeight="1"/>
    <row r="140566" ht="14.25" customHeight="1"/>
    <row r="140567" ht="14.25" customHeight="1"/>
    <row r="140568" ht="14.25" customHeight="1"/>
    <row r="140569" ht="14.25" customHeight="1"/>
    <row r="140570" ht="14.25" customHeight="1"/>
    <row r="140571" ht="14.25" customHeight="1"/>
    <row r="140572" ht="14.25" customHeight="1"/>
    <row r="140573" ht="14.25" customHeight="1"/>
    <row r="140574" ht="14.25" customHeight="1"/>
    <row r="140575" ht="14.25" customHeight="1"/>
    <row r="140576" ht="14.25" customHeight="1"/>
    <row r="140577" ht="14.25" customHeight="1"/>
    <row r="140578" ht="14.25" customHeight="1"/>
    <row r="140579" ht="14.25" customHeight="1"/>
    <row r="140580" ht="14.25" customHeight="1"/>
    <row r="140581" ht="14.25" customHeight="1"/>
    <row r="140582" ht="14.25" customHeight="1"/>
    <row r="140583" ht="14.25" customHeight="1"/>
    <row r="140584" ht="14.25" customHeight="1"/>
    <row r="140585" ht="14.25" customHeight="1"/>
    <row r="140586" ht="14.25" customHeight="1"/>
    <row r="140587" ht="14.25" customHeight="1"/>
    <row r="140588" ht="14.25" customHeight="1"/>
    <row r="140589" ht="14.25" customHeight="1"/>
    <row r="140590" ht="14.25" customHeight="1"/>
    <row r="140591" ht="14.25" customHeight="1"/>
    <row r="140592" ht="14.25" customHeight="1"/>
    <row r="140593" ht="14.25" customHeight="1"/>
    <row r="140594" ht="14.25" customHeight="1"/>
    <row r="140595" ht="14.25" customHeight="1"/>
    <row r="140596" ht="14.25" customHeight="1"/>
    <row r="140597" ht="14.25" customHeight="1"/>
    <row r="140598" ht="14.25" customHeight="1"/>
    <row r="140599" ht="14.25" customHeight="1"/>
    <row r="140600" ht="14.25" customHeight="1"/>
    <row r="140601" ht="14.25" customHeight="1"/>
    <row r="140602" ht="14.25" customHeight="1"/>
    <row r="140603" ht="14.25" customHeight="1"/>
    <row r="140604" ht="14.25" customHeight="1"/>
    <row r="140605" ht="14.25" customHeight="1"/>
    <row r="140606" ht="14.25" customHeight="1"/>
    <row r="140607" ht="14.25" customHeight="1"/>
    <row r="140608" ht="14.25" customHeight="1"/>
    <row r="140609" ht="14.25" customHeight="1"/>
    <row r="140610" ht="14.25" customHeight="1"/>
    <row r="140611" ht="14.25" customHeight="1"/>
    <row r="140612" ht="14.25" customHeight="1"/>
    <row r="140613" ht="14.25" customHeight="1"/>
    <row r="140614" ht="14.25" customHeight="1"/>
    <row r="140615" ht="14.25" customHeight="1"/>
    <row r="140616" ht="14.25" customHeight="1"/>
    <row r="140617" ht="14.25" customHeight="1"/>
    <row r="140618" ht="14.25" customHeight="1"/>
    <row r="140619" ht="14.25" customHeight="1"/>
    <row r="140620" ht="14.25" customHeight="1"/>
    <row r="140621" ht="14.25" customHeight="1"/>
    <row r="140622" ht="14.25" customHeight="1"/>
    <row r="140623" ht="14.25" customHeight="1"/>
    <row r="140624" ht="14.25" customHeight="1"/>
    <row r="140625" ht="14.25" customHeight="1"/>
    <row r="140626" ht="14.25" customHeight="1"/>
    <row r="140627" ht="14.25" customHeight="1"/>
    <row r="140628" ht="14.25" customHeight="1"/>
    <row r="140629" ht="14.25" customHeight="1"/>
    <row r="140630" ht="14.25" customHeight="1"/>
    <row r="140631" ht="14.25" customHeight="1"/>
    <row r="140632" ht="14.25" customHeight="1"/>
    <row r="140633" ht="14.25" customHeight="1"/>
    <row r="140634" ht="14.25" customHeight="1"/>
    <row r="140635" ht="14.25" customHeight="1"/>
    <row r="140636" ht="14.25" customHeight="1"/>
    <row r="140637" ht="14.25" customHeight="1"/>
    <row r="140638" ht="14.25" customHeight="1"/>
    <row r="140639" ht="14.25" customHeight="1"/>
    <row r="140640" ht="14.25" customHeight="1"/>
    <row r="140641" ht="14.25" customHeight="1"/>
    <row r="140642" ht="14.25" customHeight="1"/>
    <row r="140643" ht="14.25" customHeight="1"/>
    <row r="140644" ht="14.25" customHeight="1"/>
    <row r="140645" ht="14.25" customHeight="1"/>
    <row r="140646" ht="14.25" customHeight="1"/>
    <row r="140647" ht="14.25" customHeight="1"/>
    <row r="140648" ht="14.25" customHeight="1"/>
    <row r="140649" ht="14.25" customHeight="1"/>
    <row r="140650" ht="14.25" customHeight="1"/>
    <row r="140651" ht="14.25" customHeight="1"/>
    <row r="140652" ht="14.25" customHeight="1"/>
    <row r="140653" ht="14.25" customHeight="1"/>
    <row r="140654" ht="14.25" customHeight="1"/>
    <row r="140655" ht="14.25" customHeight="1"/>
    <row r="140656" ht="14.25" customHeight="1"/>
    <row r="140657" ht="14.25" customHeight="1"/>
    <row r="140658" ht="14.25" customHeight="1"/>
    <row r="140659" ht="14.25" customHeight="1"/>
    <row r="140660" ht="14.25" customHeight="1"/>
    <row r="140661" ht="14.25" customHeight="1"/>
    <row r="140662" ht="14.25" customHeight="1"/>
    <row r="140663" ht="14.25" customHeight="1"/>
    <row r="140664" ht="14.25" customHeight="1"/>
    <row r="140665" ht="14.25" customHeight="1"/>
    <row r="140666" ht="14.25" customHeight="1"/>
    <row r="140667" ht="14.25" customHeight="1"/>
    <row r="140668" ht="14.25" customHeight="1"/>
    <row r="140669" ht="14.25" customHeight="1"/>
    <row r="140670" ht="14.25" customHeight="1"/>
    <row r="140671" ht="14.25" customHeight="1"/>
    <row r="140672" ht="14.25" customHeight="1"/>
    <row r="140673" ht="14.25" customHeight="1"/>
    <row r="140674" ht="14.25" customHeight="1"/>
    <row r="140675" ht="14.25" customHeight="1"/>
    <row r="140676" ht="14.25" customHeight="1"/>
    <row r="140677" ht="14.25" customHeight="1"/>
    <row r="140678" ht="14.25" customHeight="1"/>
    <row r="140679" ht="14.25" customHeight="1"/>
    <row r="140680" ht="14.25" customHeight="1"/>
    <row r="140681" ht="14.25" customHeight="1"/>
    <row r="140682" ht="14.25" customHeight="1"/>
    <row r="140683" ht="14.25" customHeight="1"/>
    <row r="140684" ht="14.25" customHeight="1"/>
    <row r="140685" ht="14.25" customHeight="1"/>
    <row r="140686" ht="14.25" customHeight="1"/>
    <row r="140687" ht="14.25" customHeight="1"/>
    <row r="140688" ht="14.25" customHeight="1"/>
    <row r="140689" ht="14.25" customHeight="1"/>
    <row r="140690" ht="14.25" customHeight="1"/>
    <row r="140691" ht="14.25" customHeight="1"/>
    <row r="140692" ht="14.25" customHeight="1"/>
    <row r="140693" ht="14.25" customHeight="1"/>
    <row r="140694" ht="14.25" customHeight="1"/>
    <row r="140695" ht="14.25" customHeight="1"/>
    <row r="140696" ht="14.25" customHeight="1"/>
    <row r="140697" ht="14.25" customHeight="1"/>
    <row r="140698" ht="14.25" customHeight="1"/>
    <row r="140699" ht="14.25" customHeight="1"/>
    <row r="140700" ht="14.25" customHeight="1"/>
    <row r="140701" ht="14.25" customHeight="1"/>
    <row r="140702" ht="14.25" customHeight="1"/>
    <row r="140703" ht="14.25" customHeight="1"/>
    <row r="140704" ht="14.25" customHeight="1"/>
    <row r="140705" ht="14.25" customHeight="1"/>
    <row r="140706" ht="14.25" customHeight="1"/>
    <row r="140707" ht="14.25" customHeight="1"/>
    <row r="140708" ht="14.25" customHeight="1"/>
    <row r="140709" ht="14.25" customHeight="1"/>
    <row r="140710" ht="14.25" customHeight="1"/>
    <row r="140711" ht="14.25" customHeight="1"/>
    <row r="140712" ht="14.25" customHeight="1"/>
    <row r="140713" ht="14.25" customHeight="1"/>
    <row r="140714" ht="14.25" customHeight="1"/>
    <row r="140715" ht="14.25" customHeight="1"/>
    <row r="140716" ht="14.25" customHeight="1"/>
    <row r="140717" ht="14.25" customHeight="1"/>
    <row r="140718" ht="14.25" customHeight="1"/>
    <row r="140719" ht="14.25" customHeight="1"/>
    <row r="140720" ht="14.25" customHeight="1"/>
    <row r="140721" ht="14.25" customHeight="1"/>
    <row r="140722" ht="14.25" customHeight="1"/>
    <row r="140723" ht="14.25" customHeight="1"/>
    <row r="140724" ht="14.25" customHeight="1"/>
    <row r="140725" ht="14.25" customHeight="1"/>
    <row r="140726" ht="14.25" customHeight="1"/>
    <row r="140727" ht="14.25" customHeight="1"/>
    <row r="140728" ht="14.25" customHeight="1"/>
    <row r="140729" ht="14.25" customHeight="1"/>
    <row r="140730" ht="14.25" customHeight="1"/>
    <row r="140731" ht="14.25" customHeight="1"/>
    <row r="140732" ht="14.25" customHeight="1"/>
    <row r="140733" ht="14.25" customHeight="1"/>
    <row r="140734" ht="14.25" customHeight="1"/>
    <row r="140735" ht="14.25" customHeight="1"/>
    <row r="140736" ht="14.25" customHeight="1"/>
    <row r="140737" ht="14.25" customHeight="1"/>
    <row r="140738" ht="14.25" customHeight="1"/>
    <row r="140739" ht="14.25" customHeight="1"/>
    <row r="140740" ht="14.25" customHeight="1"/>
    <row r="140741" ht="14.25" customHeight="1"/>
    <row r="140742" ht="14.25" customHeight="1"/>
    <row r="140743" ht="14.25" customHeight="1"/>
    <row r="140744" ht="14.25" customHeight="1"/>
    <row r="140745" ht="14.25" customHeight="1"/>
    <row r="140746" ht="14.25" customHeight="1"/>
    <row r="140747" ht="14.25" customHeight="1"/>
    <row r="140748" ht="14.25" customHeight="1"/>
    <row r="140749" ht="14.25" customHeight="1"/>
    <row r="140750" ht="14.25" customHeight="1"/>
    <row r="140751" ht="14.25" customHeight="1"/>
    <row r="140752" ht="14.25" customHeight="1"/>
    <row r="140753" ht="14.25" customHeight="1"/>
    <row r="140754" ht="14.25" customHeight="1"/>
    <row r="140755" ht="14.25" customHeight="1"/>
    <row r="140756" ht="14.25" customHeight="1"/>
    <row r="140757" ht="14.25" customHeight="1"/>
    <row r="140758" ht="14.25" customHeight="1"/>
    <row r="140759" ht="14.25" customHeight="1"/>
    <row r="140760" ht="14.25" customHeight="1"/>
    <row r="140761" ht="14.25" customHeight="1"/>
    <row r="140762" ht="14.25" customHeight="1"/>
    <row r="140763" ht="14.25" customHeight="1"/>
    <row r="140764" ht="14.25" customHeight="1"/>
    <row r="140765" ht="14.25" customHeight="1"/>
    <row r="140766" ht="14.25" customHeight="1"/>
    <row r="140767" ht="14.25" customHeight="1"/>
    <row r="140768" ht="14.25" customHeight="1"/>
    <row r="140769" ht="14.25" customHeight="1"/>
    <row r="140770" ht="14.25" customHeight="1"/>
    <row r="140771" ht="14.25" customHeight="1"/>
    <row r="140772" ht="14.25" customHeight="1"/>
    <row r="140773" ht="14.25" customHeight="1"/>
    <row r="140774" ht="14.25" customHeight="1"/>
    <row r="140775" ht="14.25" customHeight="1"/>
    <row r="140776" ht="14.25" customHeight="1"/>
    <row r="140777" ht="14.25" customHeight="1"/>
    <row r="140778" ht="14.25" customHeight="1"/>
    <row r="140779" ht="14.25" customHeight="1"/>
    <row r="140780" ht="14.25" customHeight="1"/>
    <row r="140781" ht="14.25" customHeight="1"/>
    <row r="140782" ht="14.25" customHeight="1"/>
    <row r="140783" ht="14.25" customHeight="1"/>
    <row r="140784" ht="14.25" customHeight="1"/>
    <row r="140785" ht="14.25" customHeight="1"/>
    <row r="140786" ht="14.25" customHeight="1"/>
    <row r="140787" ht="14.25" customHeight="1"/>
    <row r="140788" ht="14.25" customHeight="1"/>
    <row r="140789" ht="14.25" customHeight="1"/>
    <row r="140790" ht="14.25" customHeight="1"/>
    <row r="140791" ht="14.25" customHeight="1"/>
    <row r="140792" ht="14.25" customHeight="1"/>
    <row r="140793" ht="14.25" customHeight="1"/>
    <row r="140794" ht="14.25" customHeight="1"/>
    <row r="140795" ht="14.25" customHeight="1"/>
    <row r="140796" ht="14.25" customHeight="1"/>
    <row r="140797" ht="14.25" customHeight="1"/>
    <row r="140798" ht="14.25" customHeight="1"/>
    <row r="140799" ht="14.25" customHeight="1"/>
    <row r="140800" ht="14.25" customHeight="1"/>
    <row r="140801" ht="14.25" customHeight="1"/>
    <row r="140802" ht="14.25" customHeight="1"/>
    <row r="140803" ht="14.25" customHeight="1"/>
    <row r="140804" ht="14.25" customHeight="1"/>
    <row r="140805" ht="14.25" customHeight="1"/>
    <row r="140806" ht="14.25" customHeight="1"/>
    <row r="140807" ht="14.25" customHeight="1"/>
    <row r="140808" ht="14.25" customHeight="1"/>
    <row r="140809" ht="14.25" customHeight="1"/>
    <row r="140810" ht="14.25" customHeight="1"/>
    <row r="140811" ht="14.25" customHeight="1"/>
    <row r="140812" ht="14.25" customHeight="1"/>
    <row r="140813" ht="14.25" customHeight="1"/>
    <row r="140814" ht="14.25" customHeight="1"/>
    <row r="140815" ht="14.25" customHeight="1"/>
    <row r="140816" ht="14.25" customHeight="1"/>
    <row r="140817" ht="14.25" customHeight="1"/>
    <row r="140818" ht="14.25" customHeight="1"/>
    <row r="140819" ht="14.25" customHeight="1"/>
    <row r="140820" ht="14.25" customHeight="1"/>
    <row r="140821" ht="14.25" customHeight="1"/>
    <row r="140822" ht="14.25" customHeight="1"/>
    <row r="140823" ht="14.25" customHeight="1"/>
    <row r="140824" ht="14.25" customHeight="1"/>
    <row r="140825" ht="14.25" customHeight="1"/>
    <row r="140826" ht="14.25" customHeight="1"/>
    <row r="140827" ht="14.25" customHeight="1"/>
    <row r="140828" ht="14.25" customHeight="1"/>
    <row r="140829" ht="14.25" customHeight="1"/>
    <row r="140830" ht="14.25" customHeight="1"/>
    <row r="140831" ht="14.25" customHeight="1"/>
    <row r="140832" ht="14.25" customHeight="1"/>
    <row r="140833" ht="14.25" customHeight="1"/>
    <row r="140834" ht="14.25" customHeight="1"/>
    <row r="140835" ht="14.25" customHeight="1"/>
    <row r="140836" ht="14.25" customHeight="1"/>
    <row r="140837" ht="14.25" customHeight="1"/>
    <row r="140838" ht="14.25" customHeight="1"/>
    <row r="140839" ht="14.25" customHeight="1"/>
    <row r="140840" ht="14.25" customHeight="1"/>
    <row r="140841" ht="14.25" customHeight="1"/>
    <row r="140842" ht="14.25" customHeight="1"/>
    <row r="140843" ht="14.25" customHeight="1"/>
    <row r="140844" ht="14.25" customHeight="1"/>
    <row r="140845" ht="14.25" customHeight="1"/>
    <row r="140846" ht="14.25" customHeight="1"/>
    <row r="140847" ht="14.25" customHeight="1"/>
    <row r="140848" ht="14.25" customHeight="1"/>
    <row r="140849" ht="14.25" customHeight="1"/>
    <row r="140850" ht="14.25" customHeight="1"/>
    <row r="140851" ht="14.25" customHeight="1"/>
    <row r="140852" ht="14.25" customHeight="1"/>
    <row r="140853" ht="14.25" customHeight="1"/>
    <row r="140854" ht="14.25" customHeight="1"/>
    <row r="140855" ht="14.25" customHeight="1"/>
    <row r="140856" ht="14.25" customHeight="1"/>
    <row r="140857" ht="14.25" customHeight="1"/>
    <row r="140858" ht="14.25" customHeight="1"/>
    <row r="140859" ht="14.25" customHeight="1"/>
    <row r="140860" ht="14.25" customHeight="1"/>
    <row r="140861" ht="14.25" customHeight="1"/>
    <row r="140862" ht="14.25" customHeight="1"/>
    <row r="140863" ht="14.25" customHeight="1"/>
    <row r="140864" ht="14.25" customHeight="1"/>
    <row r="140865" ht="14.25" customHeight="1"/>
    <row r="140866" ht="14.25" customHeight="1"/>
    <row r="140867" ht="14.25" customHeight="1"/>
    <row r="140868" ht="14.25" customHeight="1"/>
    <row r="140869" ht="14.25" customHeight="1"/>
    <row r="140870" ht="14.25" customHeight="1"/>
    <row r="140871" ht="14.25" customHeight="1"/>
    <row r="140872" ht="14.25" customHeight="1"/>
    <row r="140873" ht="14.25" customHeight="1"/>
    <row r="140874" ht="14.25" customHeight="1"/>
    <row r="140875" ht="14.25" customHeight="1"/>
    <row r="140876" ht="14.25" customHeight="1"/>
    <row r="140877" ht="14.25" customHeight="1"/>
    <row r="140878" ht="14.25" customHeight="1"/>
    <row r="140879" ht="14.25" customHeight="1"/>
    <row r="140880" ht="14.25" customHeight="1"/>
    <row r="140881" ht="14.25" customHeight="1"/>
    <row r="140882" ht="14.25" customHeight="1"/>
    <row r="140883" ht="14.25" customHeight="1"/>
    <row r="140884" ht="14.25" customHeight="1"/>
    <row r="140885" ht="14.25" customHeight="1"/>
    <row r="140886" ht="14.25" customHeight="1"/>
    <row r="140887" ht="14.25" customHeight="1"/>
    <row r="140888" ht="14.25" customHeight="1"/>
    <row r="140889" ht="14.25" customHeight="1"/>
    <row r="140890" ht="14.25" customHeight="1"/>
    <row r="140891" ht="14.25" customHeight="1"/>
    <row r="140892" ht="14.25" customHeight="1"/>
    <row r="140893" ht="14.25" customHeight="1"/>
    <row r="140894" ht="14.25" customHeight="1"/>
    <row r="140895" ht="14.25" customHeight="1"/>
    <row r="140896" ht="14.25" customHeight="1"/>
    <row r="140897" ht="14.25" customHeight="1"/>
    <row r="140898" ht="14.25" customHeight="1"/>
    <row r="140899" ht="14.25" customHeight="1"/>
    <row r="140900" ht="14.25" customHeight="1"/>
    <row r="140901" ht="14.25" customHeight="1"/>
    <row r="140902" ht="14.25" customHeight="1"/>
    <row r="140903" ht="14.25" customHeight="1"/>
    <row r="140904" ht="14.25" customHeight="1"/>
    <row r="140905" ht="14.25" customHeight="1"/>
    <row r="140906" ht="14.25" customHeight="1"/>
    <row r="140907" ht="14.25" customHeight="1"/>
    <row r="140908" ht="14.25" customHeight="1"/>
    <row r="140909" ht="14.25" customHeight="1"/>
    <row r="140910" ht="14.25" customHeight="1"/>
    <row r="140911" ht="14.25" customHeight="1"/>
    <row r="140912" ht="14.25" customHeight="1"/>
    <row r="140913" ht="14.25" customHeight="1"/>
    <row r="140914" ht="14.25" customHeight="1"/>
    <row r="140915" ht="14.25" customHeight="1"/>
    <row r="140916" ht="14.25" customHeight="1"/>
    <row r="140917" ht="14.25" customHeight="1"/>
    <row r="140918" ht="14.25" customHeight="1"/>
    <row r="140919" ht="14.25" customHeight="1"/>
    <row r="140920" ht="14.25" customHeight="1"/>
    <row r="140921" ht="14.25" customHeight="1"/>
    <row r="140922" ht="14.25" customHeight="1"/>
    <row r="140923" ht="14.25" customHeight="1"/>
    <row r="140924" ht="14.25" customHeight="1"/>
    <row r="140925" ht="14.25" customHeight="1"/>
    <row r="140926" ht="14.25" customHeight="1"/>
    <row r="140927" ht="14.25" customHeight="1"/>
    <row r="140928" ht="14.25" customHeight="1"/>
    <row r="140929" ht="14.25" customHeight="1"/>
    <row r="140930" ht="14.25" customHeight="1"/>
    <row r="140931" ht="14.25" customHeight="1"/>
    <row r="140932" ht="14.25" customHeight="1"/>
    <row r="140933" ht="14.25" customHeight="1"/>
    <row r="140934" ht="14.25" customHeight="1"/>
    <row r="140935" ht="14.25" customHeight="1"/>
    <row r="140936" ht="14.25" customHeight="1"/>
    <row r="140937" ht="14.25" customHeight="1"/>
    <row r="140938" ht="14.25" customHeight="1"/>
    <row r="140939" ht="14.25" customHeight="1"/>
    <row r="140940" ht="14.25" customHeight="1"/>
    <row r="140941" ht="14.25" customHeight="1"/>
    <row r="140942" ht="14.25" customHeight="1"/>
    <row r="140943" ht="14.25" customHeight="1"/>
    <row r="140944" ht="14.25" customHeight="1"/>
    <row r="140945" ht="14.25" customHeight="1"/>
    <row r="140946" ht="14.25" customHeight="1"/>
    <row r="140947" ht="14.25" customHeight="1"/>
    <row r="140948" ht="14.25" customHeight="1"/>
    <row r="140949" ht="14.25" customHeight="1"/>
    <row r="140950" ht="14.25" customHeight="1"/>
    <row r="140951" ht="14.25" customHeight="1"/>
    <row r="140952" ht="14.25" customHeight="1"/>
    <row r="140953" ht="14.25" customHeight="1"/>
    <row r="140954" ht="14.25" customHeight="1"/>
    <row r="140955" ht="14.25" customHeight="1"/>
    <row r="140956" ht="14.25" customHeight="1"/>
    <row r="140957" ht="14.25" customHeight="1"/>
    <row r="140958" ht="14.25" customHeight="1"/>
    <row r="140959" ht="14.25" customHeight="1"/>
    <row r="140960" ht="14.25" customHeight="1"/>
    <row r="140961" ht="14.25" customHeight="1"/>
    <row r="140962" ht="14.25" customHeight="1"/>
    <row r="140963" ht="14.25" customHeight="1"/>
    <row r="140964" ht="14.25" customHeight="1"/>
    <row r="140965" ht="14.25" customHeight="1"/>
    <row r="140966" ht="14.25" customHeight="1"/>
    <row r="140967" ht="14.25" customHeight="1"/>
    <row r="140968" ht="14.25" customHeight="1"/>
    <row r="140969" ht="14.25" customHeight="1"/>
    <row r="140970" ht="14.25" customHeight="1"/>
    <row r="140971" ht="14.25" customHeight="1"/>
    <row r="140972" ht="14.25" customHeight="1"/>
    <row r="140973" ht="14.25" customHeight="1"/>
    <row r="140974" ht="14.25" customHeight="1"/>
    <row r="140975" ht="14.25" customHeight="1"/>
    <row r="140976" ht="14.25" customHeight="1"/>
    <row r="140977" ht="14.25" customHeight="1"/>
    <row r="140978" ht="14.25" customHeight="1"/>
    <row r="140979" ht="14.25" customHeight="1"/>
    <row r="140980" ht="14.25" customHeight="1"/>
    <row r="140981" ht="14.25" customHeight="1"/>
    <row r="140982" ht="14.25" customHeight="1"/>
    <row r="140983" ht="14.25" customHeight="1"/>
    <row r="140984" ht="14.25" customHeight="1"/>
    <row r="140985" ht="14.25" customHeight="1"/>
    <row r="140986" ht="14.25" customHeight="1"/>
    <row r="140987" ht="14.25" customHeight="1"/>
    <row r="140988" ht="14.25" customHeight="1"/>
    <row r="140989" ht="14.25" customHeight="1"/>
    <row r="140990" ht="14.25" customHeight="1"/>
    <row r="140991" ht="14.25" customHeight="1"/>
    <row r="140992" ht="14.25" customHeight="1"/>
    <row r="140993" ht="14.25" customHeight="1"/>
    <row r="140994" ht="14.25" customHeight="1"/>
    <row r="140995" ht="14.25" customHeight="1"/>
    <row r="140996" ht="14.25" customHeight="1"/>
    <row r="140997" ht="14.25" customHeight="1"/>
    <row r="140998" ht="14.25" customHeight="1"/>
    <row r="140999" ht="14.25" customHeight="1"/>
    <row r="141000" ht="14.25" customHeight="1"/>
    <row r="141001" ht="14.25" customHeight="1"/>
    <row r="141002" ht="14.25" customHeight="1"/>
    <row r="141003" ht="14.25" customHeight="1"/>
    <row r="141004" ht="14.25" customHeight="1"/>
    <row r="141005" ht="14.25" customHeight="1"/>
    <row r="141006" ht="14.25" customHeight="1"/>
    <row r="141007" ht="14.25" customHeight="1"/>
    <row r="141008" ht="14.25" customHeight="1"/>
    <row r="141009" ht="14.25" customHeight="1"/>
    <row r="141010" ht="14.25" customHeight="1"/>
    <row r="141011" ht="14.25" customHeight="1"/>
    <row r="141012" ht="14.25" customHeight="1"/>
    <row r="141013" ht="14.25" customHeight="1"/>
    <row r="141014" ht="14.25" customHeight="1"/>
    <row r="141015" ht="14.25" customHeight="1"/>
    <row r="141016" ht="14.25" customHeight="1"/>
    <row r="141017" ht="14.25" customHeight="1"/>
    <row r="141018" ht="14.25" customHeight="1"/>
    <row r="141019" ht="14.25" customHeight="1"/>
    <row r="141020" ht="14.25" customHeight="1"/>
    <row r="141021" ht="14.25" customHeight="1"/>
    <row r="141022" ht="14.25" customHeight="1"/>
    <row r="141023" ht="14.25" customHeight="1"/>
    <row r="141024" ht="14.25" customHeight="1"/>
    <row r="141025" ht="14.25" customHeight="1"/>
    <row r="141026" ht="14.25" customHeight="1"/>
    <row r="141027" ht="14.25" customHeight="1"/>
    <row r="141028" ht="14.25" customHeight="1"/>
    <row r="141029" ht="14.25" customHeight="1"/>
    <row r="141030" ht="14.25" customHeight="1"/>
    <row r="141031" ht="14.25" customHeight="1"/>
    <row r="141032" ht="14.25" customHeight="1"/>
    <row r="141033" ht="14.25" customHeight="1"/>
    <row r="141034" ht="14.25" customHeight="1"/>
    <row r="141035" ht="14.25" customHeight="1"/>
    <row r="141036" ht="14.25" customHeight="1"/>
    <row r="141037" ht="14.25" customHeight="1"/>
    <row r="141038" ht="14.25" customHeight="1"/>
    <row r="141039" ht="14.25" customHeight="1"/>
    <row r="141040" ht="14.25" customHeight="1"/>
    <row r="141041" ht="14.25" customHeight="1"/>
    <row r="141042" ht="14.25" customHeight="1"/>
    <row r="141043" ht="14.25" customHeight="1"/>
    <row r="141044" ht="14.25" customHeight="1"/>
    <row r="141045" ht="14.25" customHeight="1"/>
    <row r="141046" ht="14.25" customHeight="1"/>
    <row r="141047" ht="14.25" customHeight="1"/>
    <row r="141048" ht="14.25" customHeight="1"/>
    <row r="141049" ht="14.25" customHeight="1"/>
    <row r="141050" ht="14.25" customHeight="1"/>
    <row r="141051" ht="14.25" customHeight="1"/>
    <row r="141052" ht="14.25" customHeight="1"/>
    <row r="141053" ht="14.25" customHeight="1"/>
    <row r="141054" ht="14.25" customHeight="1"/>
    <row r="141055" ht="14.25" customHeight="1"/>
    <row r="141056" ht="14.25" customHeight="1"/>
    <row r="141057" ht="14.25" customHeight="1"/>
    <row r="141058" ht="14.25" customHeight="1"/>
    <row r="141059" ht="14.25" customHeight="1"/>
    <row r="141060" ht="14.25" customHeight="1"/>
    <row r="141061" ht="14.25" customHeight="1"/>
    <row r="141062" ht="14.25" customHeight="1"/>
    <row r="141063" ht="14.25" customHeight="1"/>
    <row r="141064" ht="14.25" customHeight="1"/>
    <row r="141065" ht="14.25" customHeight="1"/>
    <row r="141066" ht="14.25" customHeight="1"/>
    <row r="141067" ht="14.25" customHeight="1"/>
    <row r="141068" ht="14.25" customHeight="1"/>
    <row r="141069" ht="14.25" customHeight="1"/>
    <row r="141070" ht="14.25" customHeight="1"/>
    <row r="141071" ht="14.25" customHeight="1"/>
    <row r="141072" ht="14.25" customHeight="1"/>
    <row r="141073" ht="14.25" customHeight="1"/>
    <row r="141074" ht="14.25" customHeight="1"/>
    <row r="141075" ht="14.25" customHeight="1"/>
    <row r="141076" ht="14.25" customHeight="1"/>
    <row r="141077" ht="14.25" customHeight="1"/>
    <row r="141078" ht="14.25" customHeight="1"/>
    <row r="141079" ht="14.25" customHeight="1"/>
    <row r="141080" ht="14.25" customHeight="1"/>
    <row r="141081" ht="14.25" customHeight="1"/>
    <row r="141082" ht="14.25" customHeight="1"/>
    <row r="141083" ht="14.25" customHeight="1"/>
    <row r="141084" ht="14.25" customHeight="1"/>
    <row r="141085" ht="14.25" customHeight="1"/>
    <row r="141086" ht="14.25" customHeight="1"/>
    <row r="141087" ht="14.25" customHeight="1"/>
    <row r="141088" ht="14.25" customHeight="1"/>
    <row r="141089" ht="14.25" customHeight="1"/>
    <row r="141090" ht="14.25" customHeight="1"/>
    <row r="141091" ht="14.25" customHeight="1"/>
    <row r="141092" ht="14.25" customHeight="1"/>
    <row r="141093" ht="14.25" customHeight="1"/>
    <row r="141094" ht="14.25" customHeight="1"/>
    <row r="141095" ht="14.25" customHeight="1"/>
    <row r="141096" ht="14.25" customHeight="1"/>
    <row r="141097" ht="14.25" customHeight="1"/>
    <row r="141098" ht="14.25" customHeight="1"/>
    <row r="141099" ht="14.25" customHeight="1"/>
    <row r="141100" ht="14.25" customHeight="1"/>
    <row r="141101" ht="14.25" customHeight="1"/>
    <row r="141102" ht="14.25" customHeight="1"/>
    <row r="141103" ht="14.25" customHeight="1"/>
    <row r="141104" ht="14.25" customHeight="1"/>
    <row r="141105" ht="14.25" customHeight="1"/>
    <row r="141106" ht="14.25" customHeight="1"/>
    <row r="141107" ht="14.25" customHeight="1"/>
    <row r="141108" ht="14.25" customHeight="1"/>
    <row r="141109" ht="14.25" customHeight="1"/>
    <row r="141110" ht="14.25" customHeight="1"/>
    <row r="141111" ht="14.25" customHeight="1"/>
    <row r="141112" ht="14.25" customHeight="1"/>
    <row r="141113" ht="14.25" customHeight="1"/>
    <row r="141114" ht="14.25" customHeight="1"/>
    <row r="141115" ht="14.25" customHeight="1"/>
    <row r="141116" ht="14.25" customHeight="1"/>
    <row r="141117" ht="14.25" customHeight="1"/>
    <row r="141118" ht="14.25" customHeight="1"/>
    <row r="141119" ht="14.25" customHeight="1"/>
    <row r="141120" ht="14.25" customHeight="1"/>
    <row r="141121" ht="14.25" customHeight="1"/>
    <row r="141122" ht="14.25" customHeight="1"/>
    <row r="141123" ht="14.25" customHeight="1"/>
    <row r="141124" ht="14.25" customHeight="1"/>
    <row r="141125" ht="14.25" customHeight="1"/>
    <row r="141126" ht="14.25" customHeight="1"/>
    <row r="141127" ht="14.25" customHeight="1"/>
    <row r="141128" ht="14.25" customHeight="1"/>
    <row r="141129" ht="14.25" customHeight="1"/>
    <row r="141130" ht="14.25" customHeight="1"/>
    <row r="141131" ht="14.25" customHeight="1"/>
    <row r="141132" ht="14.25" customHeight="1"/>
    <row r="141133" ht="14.25" customHeight="1"/>
    <row r="141134" ht="14.25" customHeight="1"/>
    <row r="141135" ht="14.25" customHeight="1"/>
    <row r="141136" ht="14.25" customHeight="1"/>
    <row r="141137" ht="14.25" customHeight="1"/>
    <row r="141138" ht="14.25" customHeight="1"/>
    <row r="141139" ht="14.25" customHeight="1"/>
    <row r="141140" ht="14.25" customHeight="1"/>
    <row r="141141" ht="14.25" customHeight="1"/>
    <row r="141142" ht="14.25" customHeight="1"/>
    <row r="141143" ht="14.25" customHeight="1"/>
    <row r="141144" ht="14.25" customHeight="1"/>
    <row r="141145" ht="14.25" customHeight="1"/>
    <row r="141146" ht="14.25" customHeight="1"/>
    <row r="141147" ht="14.25" customHeight="1"/>
    <row r="141148" ht="14.25" customHeight="1"/>
    <row r="141149" ht="14.25" customHeight="1"/>
    <row r="141150" ht="14.25" customHeight="1"/>
    <row r="141151" ht="14.25" customHeight="1"/>
    <row r="141152" ht="14.25" customHeight="1"/>
    <row r="141153" ht="14.25" customHeight="1"/>
    <row r="141154" ht="14.25" customHeight="1"/>
    <row r="141155" ht="14.25" customHeight="1"/>
    <row r="141156" ht="14.25" customHeight="1"/>
    <row r="141157" ht="14.25" customHeight="1"/>
    <row r="141158" ht="14.25" customHeight="1"/>
    <row r="141159" ht="14.25" customHeight="1"/>
    <row r="141160" ht="14.25" customHeight="1"/>
    <row r="141161" ht="14.25" customHeight="1"/>
    <row r="141162" ht="14.25" customHeight="1"/>
    <row r="141163" ht="14.25" customHeight="1"/>
    <row r="141164" ht="14.25" customHeight="1"/>
    <row r="141165" ht="14.25" customHeight="1"/>
    <row r="141166" ht="14.25" customHeight="1"/>
    <row r="141167" ht="14.25" customHeight="1"/>
    <row r="141168" ht="14.25" customHeight="1"/>
    <row r="141169" ht="14.25" customHeight="1"/>
    <row r="141170" ht="14.25" customHeight="1"/>
    <row r="141171" ht="14.25" customHeight="1"/>
    <row r="141172" ht="14.25" customHeight="1"/>
    <row r="141173" ht="14.25" customHeight="1"/>
    <row r="141174" ht="14.25" customHeight="1"/>
    <row r="141175" ht="14.25" customHeight="1"/>
    <row r="141176" ht="14.25" customHeight="1"/>
    <row r="141177" ht="14.25" customHeight="1"/>
    <row r="141178" ht="14.25" customHeight="1"/>
    <row r="141179" ht="14.25" customHeight="1"/>
    <row r="141180" ht="14.25" customHeight="1"/>
    <row r="141181" ht="14.25" customHeight="1"/>
    <row r="141182" ht="14.25" customHeight="1"/>
    <row r="141183" ht="14.25" customHeight="1"/>
    <row r="141184" ht="14.25" customHeight="1"/>
    <row r="141185" ht="14.25" customHeight="1"/>
    <row r="141186" ht="14.25" customHeight="1"/>
    <row r="141187" ht="14.25" customHeight="1"/>
    <row r="141188" ht="14.25" customHeight="1"/>
    <row r="141189" ht="14.25" customHeight="1"/>
    <row r="141190" ht="14.25" customHeight="1"/>
    <row r="141191" ht="14.25" customHeight="1"/>
    <row r="141192" ht="14.25" customHeight="1"/>
    <row r="141193" ht="14.25" customHeight="1"/>
    <row r="141194" ht="14.25" customHeight="1"/>
    <row r="141195" ht="14.25" customHeight="1"/>
    <row r="141196" ht="14.25" customHeight="1"/>
    <row r="141197" ht="14.25" customHeight="1"/>
    <row r="141198" ht="14.25" customHeight="1"/>
    <row r="141199" ht="14.25" customHeight="1"/>
    <row r="141200" ht="14.25" customHeight="1"/>
    <row r="141201" ht="14.25" customHeight="1"/>
    <row r="141202" ht="14.25" customHeight="1"/>
    <row r="141203" ht="14.25" customHeight="1"/>
    <row r="141204" ht="14.25" customHeight="1"/>
    <row r="141205" ht="14.25" customHeight="1"/>
    <row r="141206" ht="14.25" customHeight="1"/>
    <row r="141207" ht="14.25" customHeight="1"/>
    <row r="141208" ht="14.25" customHeight="1"/>
    <row r="141209" ht="14.25" customHeight="1"/>
    <row r="141210" ht="14.25" customHeight="1"/>
    <row r="141211" ht="14.25" customHeight="1"/>
    <row r="141212" ht="14.25" customHeight="1"/>
    <row r="141213" ht="14.25" customHeight="1"/>
    <row r="141214" ht="14.25" customHeight="1"/>
    <row r="141215" ht="14.25" customHeight="1"/>
    <row r="141216" ht="14.25" customHeight="1"/>
    <row r="141217" ht="14.25" customHeight="1"/>
    <row r="141218" ht="14.25" customHeight="1"/>
    <row r="141219" ht="14.25" customHeight="1"/>
    <row r="141220" ht="14.25" customHeight="1"/>
    <row r="141221" ht="14.25" customHeight="1"/>
    <row r="141222" ht="14.25" customHeight="1"/>
    <row r="141223" ht="14.25" customHeight="1"/>
    <row r="141224" ht="14.25" customHeight="1"/>
    <row r="141225" ht="14.25" customHeight="1"/>
    <row r="141226" ht="14.25" customHeight="1"/>
    <row r="141227" ht="14.25" customHeight="1"/>
    <row r="141228" ht="14.25" customHeight="1"/>
    <row r="141229" ht="14.25" customHeight="1"/>
    <row r="141230" ht="14.25" customHeight="1"/>
    <row r="141231" ht="14.25" customHeight="1"/>
    <row r="141232" ht="14.25" customHeight="1"/>
    <row r="141233" ht="14.25" customHeight="1"/>
    <row r="141234" ht="14.25" customHeight="1"/>
    <row r="141235" ht="14.25" customHeight="1"/>
    <row r="141236" ht="14.25" customHeight="1"/>
    <row r="141237" ht="14.25" customHeight="1"/>
    <row r="141238" ht="14.25" customHeight="1"/>
    <row r="141239" ht="14.25" customHeight="1"/>
    <row r="141240" ht="14.25" customHeight="1"/>
    <row r="141241" ht="14.25" customHeight="1"/>
    <row r="141242" ht="14.25" customHeight="1"/>
    <row r="141243" ht="14.25" customHeight="1"/>
    <row r="141244" ht="14.25" customHeight="1"/>
    <row r="141245" ht="14.25" customHeight="1"/>
    <row r="141246" ht="14.25" customHeight="1"/>
    <row r="141247" ht="14.25" customHeight="1"/>
    <row r="141248" ht="14.25" customHeight="1"/>
    <row r="141249" ht="14.25" customHeight="1"/>
    <row r="141250" ht="14.25" customHeight="1"/>
    <row r="141251" ht="14.25" customHeight="1"/>
    <row r="141252" ht="14.25" customHeight="1"/>
    <row r="141253" ht="14.25" customHeight="1"/>
    <row r="141254" ht="14.25" customHeight="1"/>
    <row r="141255" ht="14.25" customHeight="1"/>
    <row r="141256" ht="14.25" customHeight="1"/>
    <row r="141257" ht="14.25" customHeight="1"/>
    <row r="141258" ht="14.25" customHeight="1"/>
    <row r="141259" ht="14.25" customHeight="1"/>
    <row r="141260" ht="14.25" customHeight="1"/>
    <row r="141261" ht="14.25" customHeight="1"/>
    <row r="141262" ht="14.25" customHeight="1"/>
    <row r="141263" ht="14.25" customHeight="1"/>
    <row r="141264" ht="14.25" customHeight="1"/>
    <row r="141265" ht="14.25" customHeight="1"/>
    <row r="141266" ht="14.25" customHeight="1"/>
    <row r="141267" ht="14.25" customHeight="1"/>
    <row r="141268" ht="14.25" customHeight="1"/>
    <row r="141269" ht="14.25" customHeight="1"/>
    <row r="141270" ht="14.25" customHeight="1"/>
    <row r="141271" ht="14.25" customHeight="1"/>
    <row r="141272" ht="14.25" customHeight="1"/>
    <row r="141273" ht="14.25" customHeight="1"/>
    <row r="141274" ht="14.25" customHeight="1"/>
    <row r="141275" ht="14.25" customHeight="1"/>
    <row r="141276" ht="14.25" customHeight="1"/>
    <row r="141277" ht="14.25" customHeight="1"/>
    <row r="141278" ht="14.25" customHeight="1"/>
    <row r="141279" ht="14.25" customHeight="1"/>
    <row r="141280" ht="14.25" customHeight="1"/>
    <row r="141281" ht="14.25" customHeight="1"/>
    <row r="141282" ht="14.25" customHeight="1"/>
    <row r="141283" ht="14.25" customHeight="1"/>
    <row r="141284" ht="14.25" customHeight="1"/>
    <row r="141285" ht="14.25" customHeight="1"/>
    <row r="141286" ht="14.25" customHeight="1"/>
    <row r="141287" ht="14.25" customHeight="1"/>
    <row r="141288" ht="14.25" customHeight="1"/>
    <row r="141289" ht="14.25" customHeight="1"/>
    <row r="141290" ht="14.25" customHeight="1"/>
    <row r="141291" ht="14.25" customHeight="1"/>
    <row r="141292" ht="14.25" customHeight="1"/>
    <row r="141293" ht="14.25" customHeight="1"/>
    <row r="141294" ht="14.25" customHeight="1"/>
    <row r="141295" ht="14.25" customHeight="1"/>
    <row r="141296" ht="14.25" customHeight="1"/>
    <row r="141297" ht="14.25" customHeight="1"/>
    <row r="141298" ht="14.25" customHeight="1"/>
    <row r="141299" ht="14.25" customHeight="1"/>
    <row r="141300" ht="14.25" customHeight="1"/>
    <row r="141301" ht="14.25" customHeight="1"/>
    <row r="141302" ht="14.25" customHeight="1"/>
    <row r="141303" ht="14.25" customHeight="1"/>
    <row r="141304" ht="14.25" customHeight="1"/>
    <row r="141305" ht="14.25" customHeight="1"/>
    <row r="141306" ht="14.25" customHeight="1"/>
    <row r="141307" ht="14.25" customHeight="1"/>
    <row r="141308" ht="14.25" customHeight="1"/>
    <row r="141309" ht="14.25" customHeight="1"/>
    <row r="141310" ht="14.25" customHeight="1"/>
    <row r="141311" ht="14.25" customHeight="1"/>
    <row r="141312" ht="14.25" customHeight="1"/>
    <row r="141313" ht="14.25" customHeight="1"/>
    <row r="141314" ht="14.25" customHeight="1"/>
    <row r="141315" ht="14.25" customHeight="1"/>
    <row r="141316" ht="14.25" customHeight="1"/>
    <row r="141317" ht="14.25" customHeight="1"/>
    <row r="141318" ht="14.25" customHeight="1"/>
    <row r="141319" ht="14.25" customHeight="1"/>
    <row r="141320" ht="14.25" customHeight="1"/>
    <row r="141321" ht="14.25" customHeight="1"/>
    <row r="141322" ht="14.25" customHeight="1"/>
    <row r="141323" ht="14.25" customHeight="1"/>
    <row r="141324" ht="14.25" customHeight="1"/>
    <row r="141325" ht="14.25" customHeight="1"/>
    <row r="141326" ht="14.25" customHeight="1"/>
    <row r="141327" ht="14.25" customHeight="1"/>
    <row r="141328" ht="14.25" customHeight="1"/>
    <row r="141329" ht="14.25" customHeight="1"/>
    <row r="141330" ht="14.25" customHeight="1"/>
    <row r="141331" ht="14.25" customHeight="1"/>
    <row r="141332" ht="14.25" customHeight="1"/>
    <row r="141333" ht="14.25" customHeight="1"/>
    <row r="141334" ht="14.25" customHeight="1"/>
    <row r="141335" ht="14.25" customHeight="1"/>
    <row r="141336" ht="14.25" customHeight="1"/>
    <row r="141337" ht="14.25" customHeight="1"/>
    <row r="141338" ht="14.25" customHeight="1"/>
    <row r="141339" ht="14.25" customHeight="1"/>
    <row r="141340" ht="14.25" customHeight="1"/>
    <row r="141341" ht="14.25" customHeight="1"/>
    <row r="141342" ht="14.25" customHeight="1"/>
    <row r="141343" ht="14.25" customHeight="1"/>
    <row r="141344" ht="14.25" customHeight="1"/>
    <row r="141345" ht="14.25" customHeight="1"/>
    <row r="141346" ht="14.25" customHeight="1"/>
    <row r="141347" ht="14.25" customHeight="1"/>
    <row r="141348" ht="14.25" customHeight="1"/>
    <row r="141349" ht="14.25" customHeight="1"/>
    <row r="141350" ht="14.25" customHeight="1"/>
    <row r="141351" ht="14.25" customHeight="1"/>
    <row r="141352" ht="14.25" customHeight="1"/>
    <row r="141353" ht="14.25" customHeight="1"/>
    <row r="141354" ht="14.25" customHeight="1"/>
    <row r="141355" ht="14.25" customHeight="1"/>
    <row r="141356" ht="14.25" customHeight="1"/>
    <row r="141357" ht="14.25" customHeight="1"/>
    <row r="141358" ht="14.25" customHeight="1"/>
    <row r="141359" ht="14.25" customHeight="1"/>
    <row r="141360" ht="14.25" customHeight="1"/>
    <row r="141361" ht="14.25" customHeight="1"/>
    <row r="141362" ht="14.25" customHeight="1"/>
    <row r="141363" ht="14.25" customHeight="1"/>
    <row r="141364" ht="14.25" customHeight="1"/>
    <row r="141365" ht="14.25" customHeight="1"/>
    <row r="141366" ht="14.25" customHeight="1"/>
    <row r="141367" ht="14.25" customHeight="1"/>
    <row r="141368" ht="14.25" customHeight="1"/>
    <row r="141369" ht="14.25" customHeight="1"/>
    <row r="141370" ht="14.25" customHeight="1"/>
    <row r="141371" ht="14.25" customHeight="1"/>
    <row r="141372" ht="14.25" customHeight="1"/>
    <row r="141373" ht="14.25" customHeight="1"/>
    <row r="141374" ht="14.25" customHeight="1"/>
    <row r="141375" ht="14.25" customHeight="1"/>
    <row r="141376" ht="14.25" customHeight="1"/>
    <row r="141377" ht="14.25" customHeight="1"/>
    <row r="141378" ht="14.25" customHeight="1"/>
    <row r="141379" ht="14.25" customHeight="1"/>
    <row r="141380" ht="14.25" customHeight="1"/>
    <row r="141381" ht="14.25" customHeight="1"/>
    <row r="141382" ht="14.25" customHeight="1"/>
    <row r="141383" ht="14.25" customHeight="1"/>
    <row r="141384" ht="14.25" customHeight="1"/>
    <row r="141385" ht="14.25" customHeight="1"/>
    <row r="141386" ht="14.25" customHeight="1"/>
    <row r="141387" ht="14.25" customHeight="1"/>
    <row r="141388" ht="14.25" customHeight="1"/>
    <row r="141389" ht="14.25" customHeight="1"/>
    <row r="141390" ht="14.25" customHeight="1"/>
    <row r="141391" ht="14.25" customHeight="1"/>
    <row r="141392" ht="14.25" customHeight="1"/>
    <row r="141393" ht="14.25" customHeight="1"/>
    <row r="141394" ht="14.25" customHeight="1"/>
    <row r="141395" ht="14.25" customHeight="1"/>
    <row r="141396" ht="14.25" customHeight="1"/>
    <row r="141397" ht="14.25" customHeight="1"/>
    <row r="141398" ht="14.25" customHeight="1"/>
    <row r="141399" ht="14.25" customHeight="1"/>
    <row r="141400" ht="14.25" customHeight="1"/>
    <row r="141401" ht="14.25" customHeight="1"/>
    <row r="141402" ht="14.25" customHeight="1"/>
    <row r="141403" ht="14.25" customHeight="1"/>
    <row r="141404" ht="14.25" customHeight="1"/>
    <row r="141405" ht="14.25" customHeight="1"/>
    <row r="141406" ht="14.25" customHeight="1"/>
    <row r="141407" ht="14.25" customHeight="1"/>
    <row r="141408" ht="14.25" customHeight="1"/>
    <row r="141409" ht="14.25" customHeight="1"/>
    <row r="141410" ht="14.25" customHeight="1"/>
    <row r="141411" ht="14.25" customHeight="1"/>
    <row r="141412" ht="14.25" customHeight="1"/>
    <row r="141413" ht="14.25" customHeight="1"/>
    <row r="141414" ht="14.25" customHeight="1"/>
    <row r="141415" ht="14.25" customHeight="1"/>
    <row r="141416" ht="14.25" customHeight="1"/>
    <row r="141417" ht="14.25" customHeight="1"/>
    <row r="141418" ht="14.25" customHeight="1"/>
    <row r="141419" ht="14.25" customHeight="1"/>
    <row r="141420" ht="14.25" customHeight="1"/>
    <row r="141421" ht="14.25" customHeight="1"/>
    <row r="141422" ht="14.25" customHeight="1"/>
    <row r="141423" ht="14.25" customHeight="1"/>
    <row r="141424" ht="14.25" customHeight="1"/>
    <row r="141425" ht="14.25" customHeight="1"/>
    <row r="141426" ht="14.25" customHeight="1"/>
    <row r="141427" ht="14.25" customHeight="1"/>
    <row r="141428" ht="14.25" customHeight="1"/>
    <row r="141429" ht="14.25" customHeight="1"/>
    <row r="141430" ht="14.25" customHeight="1"/>
    <row r="141431" ht="14.25" customHeight="1"/>
    <row r="141432" ht="14.25" customHeight="1"/>
    <row r="141433" ht="14.25" customHeight="1"/>
    <row r="141434" ht="14.25" customHeight="1"/>
    <row r="141435" ht="14.25" customHeight="1"/>
    <row r="141436" ht="14.25" customHeight="1"/>
    <row r="141437" ht="14.25" customHeight="1"/>
    <row r="141438" ht="14.25" customHeight="1"/>
    <row r="141439" ht="14.25" customHeight="1"/>
    <row r="141440" ht="14.25" customHeight="1"/>
    <row r="141441" ht="14.25" customHeight="1"/>
    <row r="141442" ht="14.25" customHeight="1"/>
    <row r="141443" ht="14.25" customHeight="1"/>
    <row r="141444" ht="14.25" customHeight="1"/>
    <row r="141445" ht="14.25" customHeight="1"/>
    <row r="141446" ht="14.25" customHeight="1"/>
    <row r="141447" ht="14.25" customHeight="1"/>
    <row r="141448" ht="14.25" customHeight="1"/>
    <row r="141449" ht="14.25" customHeight="1"/>
    <row r="141450" ht="14.25" customHeight="1"/>
    <row r="141451" ht="14.25" customHeight="1"/>
    <row r="141452" ht="14.25" customHeight="1"/>
    <row r="141453" ht="14.25" customHeight="1"/>
    <row r="141454" ht="14.25" customHeight="1"/>
    <row r="141455" ht="14.25" customHeight="1"/>
    <row r="141456" ht="14.25" customHeight="1"/>
    <row r="141457" ht="14.25" customHeight="1"/>
    <row r="141458" ht="14.25" customHeight="1"/>
    <row r="141459" ht="14.25" customHeight="1"/>
    <row r="141460" ht="14.25" customHeight="1"/>
    <row r="141461" ht="14.25" customHeight="1"/>
    <row r="141462" ht="14.25" customHeight="1"/>
    <row r="141463" ht="14.25" customHeight="1"/>
    <row r="141464" ht="14.25" customHeight="1"/>
    <row r="141465" ht="14.25" customHeight="1"/>
    <row r="141466" ht="14.25" customHeight="1"/>
    <row r="141467" ht="14.25" customHeight="1"/>
    <row r="141468" ht="14.25" customHeight="1"/>
    <row r="141469" ht="14.25" customHeight="1"/>
    <row r="141470" ht="14.25" customHeight="1"/>
    <row r="141471" ht="14.25" customHeight="1"/>
    <row r="141472" ht="14.25" customHeight="1"/>
    <row r="141473" ht="14.25" customHeight="1"/>
    <row r="141474" ht="14.25" customHeight="1"/>
    <row r="141475" ht="14.25" customHeight="1"/>
    <row r="141476" ht="14.25" customHeight="1"/>
    <row r="141477" ht="14.25" customHeight="1"/>
    <row r="141478" ht="14.25" customHeight="1"/>
    <row r="141479" ht="14.25" customHeight="1"/>
    <row r="141480" ht="14.25" customHeight="1"/>
    <row r="141481" ht="14.25" customHeight="1"/>
    <row r="141482" ht="14.25" customHeight="1"/>
    <row r="141483" ht="14.25" customHeight="1"/>
    <row r="141484" ht="14.25" customHeight="1"/>
    <row r="141485" ht="14.25" customHeight="1"/>
    <row r="141486" ht="14.25" customHeight="1"/>
    <row r="141487" ht="14.25" customHeight="1"/>
    <row r="141488" ht="14.25" customHeight="1"/>
    <row r="141489" ht="14.25" customHeight="1"/>
    <row r="141490" ht="14.25" customHeight="1"/>
    <row r="141491" ht="14.25" customHeight="1"/>
    <row r="141492" ht="14.25" customHeight="1"/>
    <row r="141493" ht="14.25" customHeight="1"/>
    <row r="141494" ht="14.25" customHeight="1"/>
    <row r="141495" ht="14.25" customHeight="1"/>
    <row r="141496" ht="14.25" customHeight="1"/>
    <row r="141497" ht="14.25" customHeight="1"/>
    <row r="141498" ht="14.25" customHeight="1"/>
    <row r="141499" ht="14.25" customHeight="1"/>
    <row r="141500" ht="14.25" customHeight="1"/>
    <row r="141501" ht="14.25" customHeight="1"/>
    <row r="141502" ht="14.25" customHeight="1"/>
    <row r="141503" ht="14.25" customHeight="1"/>
    <row r="141504" ht="14.25" customHeight="1"/>
    <row r="141505" ht="14.25" customHeight="1"/>
    <row r="141506" ht="14.25" customHeight="1"/>
    <row r="141507" ht="14.25" customHeight="1"/>
    <row r="141508" ht="14.25" customHeight="1"/>
    <row r="141509" ht="14.25" customHeight="1"/>
    <row r="141510" ht="14.25" customHeight="1"/>
    <row r="141511" ht="14.25" customHeight="1"/>
    <row r="141512" ht="14.25" customHeight="1"/>
    <row r="141513" ht="14.25" customHeight="1"/>
    <row r="141514" ht="14.25" customHeight="1"/>
    <row r="141515" ht="14.25" customHeight="1"/>
    <row r="141516" ht="14.25" customHeight="1"/>
    <row r="141517" ht="14.25" customHeight="1"/>
    <row r="141518" ht="14.25" customHeight="1"/>
    <row r="141519" ht="14.25" customHeight="1"/>
    <row r="141520" ht="14.25" customHeight="1"/>
    <row r="141521" ht="14.25" customHeight="1"/>
    <row r="141522" ht="14.25" customHeight="1"/>
    <row r="141523" ht="14.25" customHeight="1"/>
    <row r="141524" ht="14.25" customHeight="1"/>
    <row r="141525" ht="14.25" customHeight="1"/>
    <row r="141526" ht="14.25" customHeight="1"/>
    <row r="141527" ht="14.25" customHeight="1"/>
    <row r="141528" ht="14.25" customHeight="1"/>
    <row r="141529" ht="14.25" customHeight="1"/>
    <row r="141530" ht="14.25" customHeight="1"/>
    <row r="141531" ht="14.25" customHeight="1"/>
    <row r="141532" ht="14.25" customHeight="1"/>
    <row r="141533" ht="14.25" customHeight="1"/>
    <row r="141534" ht="14.25" customHeight="1"/>
    <row r="141535" ht="14.25" customHeight="1"/>
    <row r="141536" ht="14.25" customHeight="1"/>
    <row r="141537" ht="14.25" customHeight="1"/>
    <row r="141538" ht="14.25" customHeight="1"/>
    <row r="141539" ht="14.25" customHeight="1"/>
    <row r="141540" ht="14.25" customHeight="1"/>
    <row r="141541" ht="14.25" customHeight="1"/>
    <row r="141542" ht="14.25" customHeight="1"/>
    <row r="141543" ht="14.25" customHeight="1"/>
    <row r="141544" ht="14.25" customHeight="1"/>
    <row r="141545" ht="14.25" customHeight="1"/>
    <row r="141546" ht="14.25" customHeight="1"/>
    <row r="141547" ht="14.25" customHeight="1"/>
    <row r="141548" ht="14.25" customHeight="1"/>
    <row r="141549" ht="14.25" customHeight="1"/>
    <row r="141550" ht="14.25" customHeight="1"/>
    <row r="141551" ht="14.25" customHeight="1"/>
    <row r="141552" ht="14.25" customHeight="1"/>
    <row r="141553" ht="14.25" customHeight="1"/>
    <row r="141554" ht="14.25" customHeight="1"/>
    <row r="141555" ht="14.25" customHeight="1"/>
    <row r="141556" ht="14.25" customHeight="1"/>
    <row r="141557" ht="14.25" customHeight="1"/>
    <row r="141558" ht="14.25" customHeight="1"/>
    <row r="141559" ht="14.25" customHeight="1"/>
    <row r="141560" ht="14.25" customHeight="1"/>
    <row r="141561" ht="14.25" customHeight="1"/>
    <row r="141562" ht="14.25" customHeight="1"/>
    <row r="141563" ht="14.25" customHeight="1"/>
    <row r="141564" ht="14.25" customHeight="1"/>
    <row r="141565" ht="14.25" customHeight="1"/>
    <row r="141566" ht="14.25" customHeight="1"/>
    <row r="141567" ht="14.25" customHeight="1"/>
    <row r="141568" ht="14.25" customHeight="1"/>
    <row r="141569" ht="14.25" customHeight="1"/>
    <row r="141570" ht="14.25" customHeight="1"/>
    <row r="141571" ht="14.25" customHeight="1"/>
    <row r="141572" ht="14.25" customHeight="1"/>
    <row r="141573" ht="14.25" customHeight="1"/>
    <row r="141574" ht="14.25" customHeight="1"/>
    <row r="141575" ht="14.25" customHeight="1"/>
    <row r="141576" ht="14.25" customHeight="1"/>
    <row r="141577" ht="14.25" customHeight="1"/>
    <row r="141578" ht="14.25" customHeight="1"/>
    <row r="141579" ht="14.25" customHeight="1"/>
    <row r="141580" ht="14.25" customHeight="1"/>
    <row r="141581" ht="14.25" customHeight="1"/>
    <row r="141582" ht="14.25" customHeight="1"/>
    <row r="141583" ht="14.25" customHeight="1"/>
    <row r="141584" ht="14.25" customHeight="1"/>
    <row r="141585" ht="14.25" customHeight="1"/>
    <row r="141586" ht="14.25" customHeight="1"/>
    <row r="141587" ht="14.25" customHeight="1"/>
    <row r="141588" ht="14.25" customHeight="1"/>
    <row r="141589" ht="14.25" customHeight="1"/>
    <row r="141590" ht="14.25" customHeight="1"/>
    <row r="141591" ht="14.25" customHeight="1"/>
    <row r="141592" ht="14.25" customHeight="1"/>
    <row r="141593" ht="14.25" customHeight="1"/>
    <row r="141594" ht="14.25" customHeight="1"/>
    <row r="141595" ht="14.25" customHeight="1"/>
    <row r="141596" ht="14.25" customHeight="1"/>
    <row r="141597" ht="14.25" customHeight="1"/>
    <row r="141598" ht="14.25" customHeight="1"/>
    <row r="141599" ht="14.25" customHeight="1"/>
    <row r="141600" ht="14.25" customHeight="1"/>
    <row r="141601" ht="14.25" customHeight="1"/>
    <row r="141602" ht="14.25" customHeight="1"/>
    <row r="141603" ht="14.25" customHeight="1"/>
    <row r="141604" ht="14.25" customHeight="1"/>
    <row r="141605" ht="14.25" customHeight="1"/>
    <row r="141606" ht="14.25" customHeight="1"/>
    <row r="141607" ht="14.25" customHeight="1"/>
    <row r="141608" ht="14.25" customHeight="1"/>
    <row r="141609" ht="14.25" customHeight="1"/>
    <row r="141610" ht="14.25" customHeight="1"/>
    <row r="141611" ht="14.25" customHeight="1"/>
    <row r="141612" ht="14.25" customHeight="1"/>
    <row r="141613" ht="14.25" customHeight="1"/>
    <row r="141614" ht="14.25" customHeight="1"/>
    <row r="141615" ht="14.25" customHeight="1"/>
    <row r="141616" ht="14.25" customHeight="1"/>
    <row r="141617" ht="14.25" customHeight="1"/>
    <row r="141618" ht="14.25" customHeight="1"/>
    <row r="141619" ht="14.25" customHeight="1"/>
    <row r="141620" ht="14.25" customHeight="1"/>
    <row r="141621" ht="14.25" customHeight="1"/>
    <row r="141622" ht="14.25" customHeight="1"/>
    <row r="141623" ht="14.25" customHeight="1"/>
    <row r="141624" ht="14.25" customHeight="1"/>
    <row r="141625" ht="14.25" customHeight="1"/>
    <row r="141626" ht="14.25" customHeight="1"/>
    <row r="141627" ht="14.25" customHeight="1"/>
    <row r="141628" ht="14.25" customHeight="1"/>
    <row r="141629" ht="14.25" customHeight="1"/>
    <row r="141630" ht="14.25" customHeight="1"/>
    <row r="141631" ht="14.25" customHeight="1"/>
    <row r="141632" ht="14.25" customHeight="1"/>
    <row r="141633" ht="14.25" customHeight="1"/>
    <row r="141634" ht="14.25" customHeight="1"/>
    <row r="141635" ht="14.25" customHeight="1"/>
    <row r="141636" ht="14.25" customHeight="1"/>
    <row r="141637" ht="14.25" customHeight="1"/>
    <row r="141638" ht="14.25" customHeight="1"/>
    <row r="141639" ht="14.25" customHeight="1"/>
    <row r="141640" ht="14.25" customHeight="1"/>
    <row r="141641" ht="14.25" customHeight="1"/>
    <row r="141642" ht="14.25" customHeight="1"/>
    <row r="141643" ht="14.25" customHeight="1"/>
    <row r="141644" ht="14.25" customHeight="1"/>
    <row r="141645" ht="14.25" customHeight="1"/>
    <row r="141646" ht="14.25" customHeight="1"/>
    <row r="141647" ht="14.25" customHeight="1"/>
    <row r="141648" ht="14.25" customHeight="1"/>
    <row r="141649" ht="14.25" customHeight="1"/>
    <row r="141650" ht="14.25" customHeight="1"/>
    <row r="141651" ht="14.25" customHeight="1"/>
    <row r="141652" ht="14.25" customHeight="1"/>
    <row r="141653" ht="14.25" customHeight="1"/>
    <row r="141654" ht="14.25" customHeight="1"/>
    <row r="141655" ht="14.25" customHeight="1"/>
    <row r="141656" ht="14.25" customHeight="1"/>
    <row r="141657" ht="14.25" customHeight="1"/>
    <row r="141658" ht="14.25" customHeight="1"/>
    <row r="141659" ht="14.25" customHeight="1"/>
    <row r="141660" ht="14.25" customHeight="1"/>
    <row r="141661" ht="14.25" customHeight="1"/>
    <row r="141662" ht="14.25" customHeight="1"/>
    <row r="141663" ht="14.25" customHeight="1"/>
    <row r="141664" ht="14.25" customHeight="1"/>
    <row r="141665" ht="14.25" customHeight="1"/>
    <row r="141666" ht="14.25" customHeight="1"/>
    <row r="141667" ht="14.25" customHeight="1"/>
    <row r="141668" ht="14.25" customHeight="1"/>
    <row r="141669" ht="14.25" customHeight="1"/>
    <row r="141670" ht="14.25" customHeight="1"/>
    <row r="141671" ht="14.25" customHeight="1"/>
    <row r="141672" ht="14.25" customHeight="1"/>
    <row r="141673" ht="14.25" customHeight="1"/>
    <row r="141674" ht="14.25" customHeight="1"/>
    <row r="141675" ht="14.25" customHeight="1"/>
    <row r="141676" ht="14.25" customHeight="1"/>
    <row r="141677" ht="14.25" customHeight="1"/>
    <row r="141678" ht="14.25" customHeight="1"/>
    <row r="141679" ht="14.25" customHeight="1"/>
    <row r="141680" ht="14.25" customHeight="1"/>
    <row r="141681" ht="14.25" customHeight="1"/>
    <row r="141682" ht="14.25" customHeight="1"/>
    <row r="141683" ht="14.25" customHeight="1"/>
    <row r="141684" ht="14.25" customHeight="1"/>
    <row r="141685" ht="14.25" customHeight="1"/>
    <row r="141686" ht="14.25" customHeight="1"/>
    <row r="141687" ht="14.25" customHeight="1"/>
    <row r="141688" ht="14.25" customHeight="1"/>
    <row r="141689" ht="14.25" customHeight="1"/>
    <row r="141690" ht="14.25" customHeight="1"/>
    <row r="141691" ht="14.25" customHeight="1"/>
    <row r="141692" ht="14.25" customHeight="1"/>
    <row r="141693" ht="14.25" customHeight="1"/>
    <row r="141694" ht="14.25" customHeight="1"/>
    <row r="141695" ht="14.25" customHeight="1"/>
    <row r="141696" ht="14.25" customHeight="1"/>
    <row r="141697" ht="14.25" customHeight="1"/>
    <row r="141698" ht="14.25" customHeight="1"/>
    <row r="141699" ht="14.25" customHeight="1"/>
    <row r="141700" ht="14.25" customHeight="1"/>
    <row r="141701" ht="14.25" customHeight="1"/>
    <row r="141702" ht="14.25" customHeight="1"/>
    <row r="141703" ht="14.25" customHeight="1"/>
    <row r="141704" ht="14.25" customHeight="1"/>
    <row r="141705" ht="14.25" customHeight="1"/>
    <row r="141706" ht="14.25" customHeight="1"/>
    <row r="141707" ht="14.25" customHeight="1"/>
    <row r="141708" ht="14.25" customHeight="1"/>
    <row r="141709" ht="14.25" customHeight="1"/>
    <row r="141710" ht="14.25" customHeight="1"/>
    <row r="141711" ht="14.25" customHeight="1"/>
    <row r="141712" ht="14.25" customHeight="1"/>
    <row r="141713" ht="14.25" customHeight="1"/>
    <row r="141714" ht="14.25" customHeight="1"/>
    <row r="141715" ht="14.25" customHeight="1"/>
    <row r="141716" ht="14.25" customHeight="1"/>
    <row r="141717" ht="14.25" customHeight="1"/>
    <row r="141718" ht="14.25" customHeight="1"/>
    <row r="141719" ht="14.25" customHeight="1"/>
    <row r="141720" ht="14.25" customHeight="1"/>
    <row r="141721" ht="14.25" customHeight="1"/>
    <row r="141722" ht="14.25" customHeight="1"/>
    <row r="141723" ht="14.25" customHeight="1"/>
    <row r="141724" ht="14.25" customHeight="1"/>
    <row r="141725" ht="14.25" customHeight="1"/>
    <row r="141726" ht="14.25" customHeight="1"/>
    <row r="141727" ht="14.25" customHeight="1"/>
    <row r="141728" ht="14.25" customHeight="1"/>
    <row r="141729" ht="14.25" customHeight="1"/>
    <row r="141730" ht="14.25" customHeight="1"/>
    <row r="141731" ht="14.25" customHeight="1"/>
    <row r="141732" ht="14.25" customHeight="1"/>
    <row r="141733" ht="14.25" customHeight="1"/>
    <row r="141734" ht="14.25" customHeight="1"/>
    <row r="141735" ht="14.25" customHeight="1"/>
    <row r="141736" ht="14.25" customHeight="1"/>
    <row r="141737" ht="14.25" customHeight="1"/>
    <row r="141738" ht="14.25" customHeight="1"/>
    <row r="141739" ht="14.25" customHeight="1"/>
    <row r="141740" ht="14.25" customHeight="1"/>
    <row r="141741" ht="14.25" customHeight="1"/>
    <row r="141742" ht="14.25" customHeight="1"/>
    <row r="141743" ht="14.25" customHeight="1"/>
    <row r="141744" ht="14.25" customHeight="1"/>
    <row r="141745" ht="14.25" customHeight="1"/>
    <row r="141746" ht="14.25" customHeight="1"/>
    <row r="141747" ht="14.25" customHeight="1"/>
    <row r="141748" ht="14.25" customHeight="1"/>
    <row r="141749" ht="14.25" customHeight="1"/>
    <row r="141750" ht="14.25" customHeight="1"/>
    <row r="141751" ht="14.25" customHeight="1"/>
    <row r="141752" ht="14.25" customHeight="1"/>
    <row r="141753" ht="14.25" customHeight="1"/>
    <row r="141754" ht="14.25" customHeight="1"/>
    <row r="141755" ht="14.25" customHeight="1"/>
    <row r="141756" ht="14.25" customHeight="1"/>
    <row r="141757" ht="14.25" customHeight="1"/>
    <row r="141758" ht="14.25" customHeight="1"/>
    <row r="141759" ht="14.25" customHeight="1"/>
    <row r="141760" ht="14.25" customHeight="1"/>
    <row r="141761" ht="14.25" customHeight="1"/>
    <row r="141762" ht="14.25" customHeight="1"/>
    <row r="141763" ht="14.25" customHeight="1"/>
    <row r="141764" ht="14.25" customHeight="1"/>
    <row r="141765" ht="14.25" customHeight="1"/>
    <row r="141766" ht="14.25" customHeight="1"/>
    <row r="141767" ht="14.25" customHeight="1"/>
    <row r="141768" ht="14.25" customHeight="1"/>
    <row r="141769" ht="14.25" customHeight="1"/>
    <row r="141770" ht="14.25" customHeight="1"/>
    <row r="141771" ht="14.25" customHeight="1"/>
    <row r="141772" ht="14.25" customHeight="1"/>
    <row r="141773" ht="14.25" customHeight="1"/>
    <row r="141774" ht="14.25" customHeight="1"/>
    <row r="141775" ht="14.25" customHeight="1"/>
    <row r="141776" ht="14.25" customHeight="1"/>
    <row r="141777" ht="14.25" customHeight="1"/>
    <row r="141778" ht="14.25" customHeight="1"/>
    <row r="141779" ht="14.25" customHeight="1"/>
    <row r="141780" ht="14.25" customHeight="1"/>
    <row r="141781" ht="14.25" customHeight="1"/>
    <row r="141782" ht="14.25" customHeight="1"/>
    <row r="141783" ht="14.25" customHeight="1"/>
    <row r="141784" ht="14.25" customHeight="1"/>
    <row r="141785" ht="14.25" customHeight="1"/>
    <row r="141786" ht="14.25" customHeight="1"/>
    <row r="141787" ht="14.25" customHeight="1"/>
    <row r="141788" ht="14.25" customHeight="1"/>
    <row r="141789" ht="14.25" customHeight="1"/>
    <row r="141790" ht="14.25" customHeight="1"/>
    <row r="141791" ht="14.25" customHeight="1"/>
    <row r="141792" ht="14.25" customHeight="1"/>
    <row r="141793" ht="14.25" customHeight="1"/>
    <row r="141794" ht="14.25" customHeight="1"/>
    <row r="141795" ht="14.25" customHeight="1"/>
    <row r="141796" ht="14.25" customHeight="1"/>
    <row r="141797" ht="14.25" customHeight="1"/>
    <row r="141798" ht="14.25" customHeight="1"/>
    <row r="141799" ht="14.25" customHeight="1"/>
    <row r="141800" ht="14.25" customHeight="1"/>
    <row r="141801" ht="14.25" customHeight="1"/>
    <row r="141802" ht="14.25" customHeight="1"/>
    <row r="141803" ht="14.25" customHeight="1"/>
    <row r="141804" ht="14.25" customHeight="1"/>
    <row r="141805" ht="14.25" customHeight="1"/>
    <row r="141806" ht="14.25" customHeight="1"/>
    <row r="141807" ht="14.25" customHeight="1"/>
    <row r="141808" ht="14.25" customHeight="1"/>
    <row r="141809" ht="14.25" customHeight="1"/>
    <row r="141810" ht="14.25" customHeight="1"/>
    <row r="141811" ht="14.25" customHeight="1"/>
    <row r="141812" ht="14.25" customHeight="1"/>
    <row r="141813" ht="14.25" customHeight="1"/>
    <row r="141814" ht="14.25" customHeight="1"/>
    <row r="141815" ht="14.25" customHeight="1"/>
    <row r="141816" ht="14.25" customHeight="1"/>
    <row r="141817" ht="14.25" customHeight="1"/>
    <row r="141818" ht="14.25" customHeight="1"/>
    <row r="141819" ht="14.25" customHeight="1"/>
    <row r="141820" ht="14.25" customHeight="1"/>
    <row r="141821" ht="14.25" customHeight="1"/>
    <row r="141822" ht="14.25" customHeight="1"/>
    <row r="141823" ht="14.25" customHeight="1"/>
    <row r="141824" ht="14.25" customHeight="1"/>
    <row r="141825" ht="14.25" customHeight="1"/>
    <row r="141826" ht="14.25" customHeight="1"/>
    <row r="141827" ht="14.25" customHeight="1"/>
    <row r="141828" ht="14.25" customHeight="1"/>
    <row r="141829" ht="14.25" customHeight="1"/>
    <row r="141830" ht="14.25" customHeight="1"/>
    <row r="141831" ht="14.25" customHeight="1"/>
    <row r="141832" ht="14.25" customHeight="1"/>
    <row r="141833" ht="14.25" customHeight="1"/>
    <row r="141834" ht="14.25" customHeight="1"/>
    <row r="141835" ht="14.25" customHeight="1"/>
    <row r="141836" ht="14.25" customHeight="1"/>
    <row r="141837" ht="14.25" customHeight="1"/>
    <row r="141838" ht="14.25" customHeight="1"/>
    <row r="141839" ht="14.25" customHeight="1"/>
    <row r="141840" ht="14.25" customHeight="1"/>
    <row r="141841" ht="14.25" customHeight="1"/>
    <row r="141842" ht="14.25" customHeight="1"/>
    <row r="141843" ht="14.25" customHeight="1"/>
    <row r="141844" ht="14.25" customHeight="1"/>
    <row r="141845" ht="14.25" customHeight="1"/>
    <row r="141846" ht="14.25" customHeight="1"/>
    <row r="141847" ht="14.25" customHeight="1"/>
    <row r="141848" ht="14.25" customHeight="1"/>
    <row r="141849" ht="14.25" customHeight="1"/>
    <row r="141850" ht="14.25" customHeight="1"/>
    <row r="141851" ht="14.25" customHeight="1"/>
    <row r="141852" ht="14.25" customHeight="1"/>
    <row r="141853" ht="14.25" customHeight="1"/>
    <row r="141854" ht="14.25" customHeight="1"/>
    <row r="141855" ht="14.25" customHeight="1"/>
    <row r="141856" ht="14.25" customHeight="1"/>
    <row r="141857" ht="14.25" customHeight="1"/>
    <row r="141858" ht="14.25" customHeight="1"/>
    <row r="141859" ht="14.25" customHeight="1"/>
    <row r="141860" ht="14.25" customHeight="1"/>
    <row r="141861" ht="14.25" customHeight="1"/>
    <row r="141862" ht="14.25" customHeight="1"/>
    <row r="141863" ht="14.25" customHeight="1"/>
    <row r="141864" ht="14.25" customHeight="1"/>
    <row r="141865" ht="14.25" customHeight="1"/>
    <row r="141866" ht="14.25" customHeight="1"/>
    <row r="141867" ht="14.25" customHeight="1"/>
    <row r="141868" ht="14.25" customHeight="1"/>
    <row r="141869" ht="14.25" customHeight="1"/>
    <row r="141870" ht="14.25" customHeight="1"/>
    <row r="141871" ht="14.25" customHeight="1"/>
    <row r="141872" ht="14.25" customHeight="1"/>
    <row r="141873" ht="14.25" customHeight="1"/>
    <row r="141874" ht="14.25" customHeight="1"/>
    <row r="141875" ht="14.25" customHeight="1"/>
    <row r="141876" ht="14.25" customHeight="1"/>
    <row r="141877" ht="14.25" customHeight="1"/>
    <row r="141878" ht="14.25" customHeight="1"/>
    <row r="141879" ht="14.25" customHeight="1"/>
    <row r="141880" ht="14.25" customHeight="1"/>
    <row r="141881" ht="14.25" customHeight="1"/>
    <row r="141882" ht="14.25" customHeight="1"/>
    <row r="141883" ht="14.25" customHeight="1"/>
    <row r="141884" ht="14.25" customHeight="1"/>
    <row r="141885" ht="14.25" customHeight="1"/>
    <row r="141886" ht="14.25" customHeight="1"/>
    <row r="141887" ht="14.25" customHeight="1"/>
    <row r="141888" ht="14.25" customHeight="1"/>
    <row r="141889" ht="14.25" customHeight="1"/>
    <row r="141890" ht="14.25" customHeight="1"/>
    <row r="141891" ht="14.25" customHeight="1"/>
    <row r="141892" ht="14.25" customHeight="1"/>
    <row r="141893" ht="14.25" customHeight="1"/>
    <row r="141894" ht="14.25" customHeight="1"/>
    <row r="141895" ht="14.25" customHeight="1"/>
    <row r="141896" ht="14.25" customHeight="1"/>
    <row r="141897" ht="14.25" customHeight="1"/>
    <row r="141898" ht="14.25" customHeight="1"/>
    <row r="141899" ht="14.25" customHeight="1"/>
    <row r="141900" ht="14.25" customHeight="1"/>
    <row r="141901" ht="14.25" customHeight="1"/>
    <row r="141902" ht="14.25" customHeight="1"/>
    <row r="141903" ht="14.25" customHeight="1"/>
    <row r="141904" ht="14.25" customHeight="1"/>
    <row r="141905" ht="14.25" customHeight="1"/>
    <row r="141906" ht="14.25" customHeight="1"/>
    <row r="141907" ht="14.25" customHeight="1"/>
    <row r="141908" ht="14.25" customHeight="1"/>
    <row r="141909" ht="14.25" customHeight="1"/>
    <row r="141910" ht="14.25" customHeight="1"/>
    <row r="141911" ht="14.25" customHeight="1"/>
    <row r="141912" ht="14.25" customHeight="1"/>
    <row r="141913" ht="14.25" customHeight="1"/>
    <row r="141914" ht="14.25" customHeight="1"/>
    <row r="141915" ht="14.25" customHeight="1"/>
    <row r="141916" ht="14.25" customHeight="1"/>
    <row r="141917" ht="14.25" customHeight="1"/>
    <row r="141918" ht="14.25" customHeight="1"/>
    <row r="141919" ht="14.25" customHeight="1"/>
    <row r="141920" ht="14.25" customHeight="1"/>
    <row r="141921" ht="14.25" customHeight="1"/>
    <row r="141922" ht="14.25" customHeight="1"/>
    <row r="141923" ht="14.25" customHeight="1"/>
    <row r="141924" ht="14.25" customHeight="1"/>
    <row r="141925" ht="14.25" customHeight="1"/>
    <row r="141926" ht="14.25" customHeight="1"/>
    <row r="141927" ht="14.25" customHeight="1"/>
    <row r="141928" ht="14.25" customHeight="1"/>
    <row r="141929" ht="14.25" customHeight="1"/>
    <row r="141930" ht="14.25" customHeight="1"/>
    <row r="141931" ht="14.25" customHeight="1"/>
    <row r="141932" ht="14.25" customHeight="1"/>
    <row r="141933" ht="14.25" customHeight="1"/>
    <row r="141934" ht="14.25" customHeight="1"/>
    <row r="141935" ht="14.25" customHeight="1"/>
    <row r="141936" ht="14.25" customHeight="1"/>
    <row r="141937" ht="14.25" customHeight="1"/>
    <row r="141938" ht="14.25" customHeight="1"/>
    <row r="141939" ht="14.25" customHeight="1"/>
    <row r="141940" ht="14.25" customHeight="1"/>
    <row r="141941" ht="14.25" customHeight="1"/>
    <row r="141942" ht="14.25" customHeight="1"/>
    <row r="141943" ht="14.25" customHeight="1"/>
    <row r="141944" ht="14.25" customHeight="1"/>
    <row r="141945" ht="14.25" customHeight="1"/>
    <row r="141946" ht="14.25" customHeight="1"/>
    <row r="141947" ht="14.25" customHeight="1"/>
    <row r="141948" ht="14.25" customHeight="1"/>
    <row r="141949" ht="14.25" customHeight="1"/>
    <row r="141950" ht="14.25" customHeight="1"/>
    <row r="141951" ht="14.25" customHeight="1"/>
    <row r="141952" ht="14.25" customHeight="1"/>
    <row r="141953" ht="14.25" customHeight="1"/>
    <row r="141954" ht="14.25" customHeight="1"/>
    <row r="141955" ht="14.25" customHeight="1"/>
    <row r="141956" ht="14.25" customHeight="1"/>
    <row r="141957" ht="14.25" customHeight="1"/>
    <row r="141958" ht="14.25" customHeight="1"/>
    <row r="141959" ht="14.25" customHeight="1"/>
    <row r="141960" ht="14.25" customHeight="1"/>
    <row r="141961" ht="14.25" customHeight="1"/>
    <row r="141962" ht="14.25" customHeight="1"/>
    <row r="141963" ht="14.25" customHeight="1"/>
    <row r="141964" ht="14.25" customHeight="1"/>
    <row r="141965" ht="14.25" customHeight="1"/>
    <row r="141966" ht="14.25" customHeight="1"/>
    <row r="141967" ht="14.25" customHeight="1"/>
    <row r="141968" ht="14.25" customHeight="1"/>
    <row r="141969" ht="14.25" customHeight="1"/>
    <row r="141970" ht="14.25" customHeight="1"/>
    <row r="141971" ht="14.25" customHeight="1"/>
    <row r="141972" ht="14.25" customHeight="1"/>
    <row r="141973" ht="14.25" customHeight="1"/>
    <row r="141974" ht="14.25" customHeight="1"/>
    <row r="141975" ht="14.25" customHeight="1"/>
    <row r="141976" ht="14.25" customHeight="1"/>
    <row r="141977" ht="14.25" customHeight="1"/>
    <row r="141978" ht="14.25" customHeight="1"/>
    <row r="141979" ht="14.25" customHeight="1"/>
    <row r="141980" ht="14.25" customHeight="1"/>
    <row r="141981" ht="14.25" customHeight="1"/>
    <row r="141982" ht="14.25" customHeight="1"/>
    <row r="141983" ht="14.25" customHeight="1"/>
    <row r="141984" ht="14.25" customHeight="1"/>
    <row r="141985" ht="14.25" customHeight="1"/>
    <row r="141986" ht="14.25" customHeight="1"/>
    <row r="141987" ht="14.25" customHeight="1"/>
    <row r="141988" ht="14.25" customHeight="1"/>
    <row r="141989" ht="14.25" customHeight="1"/>
    <row r="141990" ht="14.25" customHeight="1"/>
    <row r="141991" ht="14.25" customHeight="1"/>
    <row r="141992" ht="14.25" customHeight="1"/>
    <row r="141993" ht="14.25" customHeight="1"/>
    <row r="141994" ht="14.25" customHeight="1"/>
    <row r="141995" ht="14.25" customHeight="1"/>
    <row r="141996" ht="14.25" customHeight="1"/>
    <row r="141997" ht="14.25" customHeight="1"/>
    <row r="141998" ht="14.25" customHeight="1"/>
    <row r="141999" ht="14.25" customHeight="1"/>
    <row r="142000" ht="14.25" customHeight="1"/>
    <row r="142001" ht="14.25" customHeight="1"/>
    <row r="142002" ht="14.25" customHeight="1"/>
    <row r="142003" ht="14.25" customHeight="1"/>
    <row r="142004" ht="14.25" customHeight="1"/>
    <row r="142005" ht="14.25" customHeight="1"/>
    <row r="142006" ht="14.25" customHeight="1"/>
    <row r="142007" ht="14.25" customHeight="1"/>
    <row r="142008" ht="14.25" customHeight="1"/>
    <row r="142009" ht="14.25" customHeight="1"/>
    <row r="142010" ht="14.25" customHeight="1"/>
    <row r="142011" ht="14.25" customHeight="1"/>
    <row r="142012" ht="14.25" customHeight="1"/>
    <row r="142013" ht="14.25" customHeight="1"/>
    <row r="142014" ht="14.25" customHeight="1"/>
    <row r="142015" ht="14.25" customHeight="1"/>
    <row r="142016" ht="14.25" customHeight="1"/>
    <row r="142017" ht="14.25" customHeight="1"/>
    <row r="142018" ht="14.25" customHeight="1"/>
    <row r="142019" ht="14.25" customHeight="1"/>
    <row r="142020" ht="14.25" customHeight="1"/>
    <row r="142021" ht="14.25" customHeight="1"/>
    <row r="142022" ht="14.25" customHeight="1"/>
    <row r="142023" ht="14.25" customHeight="1"/>
    <row r="142024" ht="14.25" customHeight="1"/>
    <row r="142025" ht="14.25" customHeight="1"/>
    <row r="142026" ht="14.25" customHeight="1"/>
    <row r="142027" ht="14.25" customHeight="1"/>
    <row r="142028" ht="14.25" customHeight="1"/>
    <row r="142029" ht="14.25" customHeight="1"/>
    <row r="142030" ht="14.25" customHeight="1"/>
    <row r="142031" ht="14.25" customHeight="1"/>
    <row r="142032" ht="14.25" customHeight="1"/>
    <row r="142033" ht="14.25" customHeight="1"/>
    <row r="142034" ht="14.25" customHeight="1"/>
    <row r="142035" ht="14.25" customHeight="1"/>
    <row r="142036" ht="14.25" customHeight="1"/>
    <row r="142037" ht="14.25" customHeight="1"/>
    <row r="142038" ht="14.25" customHeight="1"/>
    <row r="142039" ht="14.25" customHeight="1"/>
    <row r="142040" ht="14.25" customHeight="1"/>
    <row r="142041" ht="14.25" customHeight="1"/>
    <row r="142042" ht="14.25" customHeight="1"/>
    <row r="142043" ht="14.25" customHeight="1"/>
    <row r="142044" ht="14.25" customHeight="1"/>
    <row r="142045" ht="14.25" customHeight="1"/>
    <row r="142046" ht="14.25" customHeight="1"/>
    <row r="142047" ht="14.25" customHeight="1"/>
    <row r="142048" ht="14.25" customHeight="1"/>
    <row r="142049" ht="14.25" customHeight="1"/>
    <row r="142050" ht="14.25" customHeight="1"/>
    <row r="142051" ht="14.25" customHeight="1"/>
    <row r="142052" ht="14.25" customHeight="1"/>
    <row r="142053" ht="14.25" customHeight="1"/>
    <row r="142054" ht="14.25" customHeight="1"/>
    <row r="142055" ht="14.25" customHeight="1"/>
    <row r="142056" ht="14.25" customHeight="1"/>
    <row r="142057" ht="14.25" customHeight="1"/>
    <row r="142058" ht="14.25" customHeight="1"/>
    <row r="142059" ht="14.25" customHeight="1"/>
    <row r="142060" ht="14.25" customHeight="1"/>
    <row r="142061" ht="14.25" customHeight="1"/>
    <row r="142062" ht="14.25" customHeight="1"/>
    <row r="142063" ht="14.25" customHeight="1"/>
    <row r="142064" ht="14.25" customHeight="1"/>
    <row r="142065" ht="14.25" customHeight="1"/>
    <row r="142066" ht="14.25" customHeight="1"/>
    <row r="142067" ht="14.25" customHeight="1"/>
    <row r="142068" ht="14.25" customHeight="1"/>
    <row r="142069" ht="14.25" customHeight="1"/>
    <row r="142070" ht="14.25" customHeight="1"/>
    <row r="142071" ht="14.25" customHeight="1"/>
    <row r="142072" ht="14.25" customHeight="1"/>
    <row r="142073" ht="14.25" customHeight="1"/>
    <row r="142074" ht="14.25" customHeight="1"/>
    <row r="142075" ht="14.25" customHeight="1"/>
    <row r="142076" ht="14.25" customHeight="1"/>
    <row r="142077" ht="14.25" customHeight="1"/>
    <row r="142078" ht="14.25" customHeight="1"/>
    <row r="142079" ht="14.25" customHeight="1"/>
    <row r="142080" ht="14.25" customHeight="1"/>
    <row r="142081" ht="14.25" customHeight="1"/>
    <row r="142082" ht="14.25" customHeight="1"/>
    <row r="142083" ht="14.25" customHeight="1"/>
    <row r="142084" ht="14.25" customHeight="1"/>
    <row r="142085" ht="14.25" customHeight="1"/>
    <row r="142086" ht="14.25" customHeight="1"/>
    <row r="142087" ht="14.25" customHeight="1"/>
    <row r="142088" ht="14.25" customHeight="1"/>
    <row r="142089" ht="14.25" customHeight="1"/>
    <row r="142090" ht="14.25" customHeight="1"/>
    <row r="142091" ht="14.25" customHeight="1"/>
    <row r="142092" ht="14.25" customHeight="1"/>
    <row r="142093" ht="14.25" customHeight="1"/>
    <row r="142094" ht="14.25" customHeight="1"/>
    <row r="142095" ht="14.25" customHeight="1"/>
    <row r="142096" ht="14.25" customHeight="1"/>
    <row r="142097" ht="14.25" customHeight="1"/>
    <row r="142098" ht="14.25" customHeight="1"/>
    <row r="142099" ht="14.25" customHeight="1"/>
    <row r="142100" ht="14.25" customHeight="1"/>
    <row r="142101" ht="14.25" customHeight="1"/>
    <row r="142102" ht="14.25" customHeight="1"/>
    <row r="142103" ht="14.25" customHeight="1"/>
    <row r="142104" ht="14.25" customHeight="1"/>
    <row r="142105" ht="14.25" customHeight="1"/>
    <row r="142106" ht="14.25" customHeight="1"/>
    <row r="142107" ht="14.25" customHeight="1"/>
    <row r="142108" ht="14.25" customHeight="1"/>
    <row r="142109" ht="14.25" customHeight="1"/>
    <row r="142110" ht="14.25" customHeight="1"/>
    <row r="142111" ht="14.25" customHeight="1"/>
    <row r="142112" ht="14.25" customHeight="1"/>
    <row r="142113" ht="14.25" customHeight="1"/>
    <row r="142114" ht="14.25" customHeight="1"/>
    <row r="142115" ht="14.25" customHeight="1"/>
    <row r="142116" ht="14.25" customHeight="1"/>
    <row r="142117" ht="14.25" customHeight="1"/>
    <row r="142118" ht="14.25" customHeight="1"/>
    <row r="142119" ht="14.25" customHeight="1"/>
    <row r="142120" ht="14.25" customHeight="1"/>
    <row r="142121" ht="14.25" customHeight="1"/>
    <row r="142122" ht="14.25" customHeight="1"/>
    <row r="142123" ht="14.25" customHeight="1"/>
    <row r="142124" ht="14.25" customHeight="1"/>
    <row r="142125" ht="14.25" customHeight="1"/>
    <row r="142126" ht="14.25" customHeight="1"/>
    <row r="142127" ht="14.25" customHeight="1"/>
    <row r="142128" ht="14.25" customHeight="1"/>
    <row r="142129" ht="14.25" customHeight="1"/>
    <row r="142130" ht="14.25" customHeight="1"/>
    <row r="142131" ht="14.25" customHeight="1"/>
    <row r="142132" ht="14.25" customHeight="1"/>
    <row r="142133" ht="14.25" customHeight="1"/>
    <row r="142134" ht="14.25" customHeight="1"/>
    <row r="142135" ht="14.25" customHeight="1"/>
    <row r="142136" ht="14.25" customHeight="1"/>
    <row r="142137" ht="14.25" customHeight="1"/>
    <row r="142138" ht="14.25" customHeight="1"/>
    <row r="142139" ht="14.25" customHeight="1"/>
    <row r="142140" ht="14.25" customHeight="1"/>
    <row r="142141" ht="14.25" customHeight="1"/>
    <row r="142142" ht="14.25" customHeight="1"/>
    <row r="142143" ht="14.25" customHeight="1"/>
    <row r="142144" ht="14.25" customHeight="1"/>
    <row r="142145" ht="14.25" customHeight="1"/>
    <row r="142146" ht="14.25" customHeight="1"/>
    <row r="142147" ht="14.25" customHeight="1"/>
    <row r="142148" ht="14.25" customHeight="1"/>
    <row r="142149" ht="14.25" customHeight="1"/>
    <row r="142150" ht="14.25" customHeight="1"/>
    <row r="142151" ht="14.25" customHeight="1"/>
    <row r="142152" ht="14.25" customHeight="1"/>
    <row r="142153" ht="14.25" customHeight="1"/>
    <row r="142154" ht="14.25" customHeight="1"/>
    <row r="142155" ht="14.25" customHeight="1"/>
    <row r="142156" ht="14.25" customHeight="1"/>
    <row r="142157" ht="14.25" customHeight="1"/>
    <row r="142158" ht="14.25" customHeight="1"/>
    <row r="142159" ht="14.25" customHeight="1"/>
    <row r="142160" ht="14.25" customHeight="1"/>
    <row r="142161" ht="14.25" customHeight="1"/>
    <row r="142162" ht="14.25" customHeight="1"/>
    <row r="142163" ht="14.25" customHeight="1"/>
    <row r="142164" ht="14.25" customHeight="1"/>
    <row r="142165" ht="14.25" customHeight="1"/>
    <row r="142166" ht="14.25" customHeight="1"/>
    <row r="142167" ht="14.25" customHeight="1"/>
    <row r="142168" ht="14.25" customHeight="1"/>
    <row r="142169" ht="14.25" customHeight="1"/>
    <row r="142170" ht="14.25" customHeight="1"/>
    <row r="142171" ht="14.25" customHeight="1"/>
    <row r="142172" ht="14.25" customHeight="1"/>
    <row r="142173" ht="14.25" customHeight="1"/>
    <row r="142174" ht="14.25" customHeight="1"/>
    <row r="142175" ht="14.25" customHeight="1"/>
    <row r="142176" ht="14.25" customHeight="1"/>
    <row r="142177" ht="14.25" customHeight="1"/>
    <row r="142178" ht="14.25" customHeight="1"/>
    <row r="142179" ht="14.25" customHeight="1"/>
    <row r="142180" ht="14.25" customHeight="1"/>
    <row r="142181" ht="14.25" customHeight="1"/>
    <row r="142182" ht="14.25" customHeight="1"/>
    <row r="142183" ht="14.25" customHeight="1"/>
    <row r="142184" ht="14.25" customHeight="1"/>
    <row r="142185" ht="14.25" customHeight="1"/>
    <row r="142186" ht="14.25" customHeight="1"/>
    <row r="142187" ht="14.25" customHeight="1"/>
    <row r="142188" ht="14.25" customHeight="1"/>
    <row r="142189" ht="14.25" customHeight="1"/>
    <row r="142190" ht="14.25" customHeight="1"/>
    <row r="142191" ht="14.25" customHeight="1"/>
    <row r="142192" ht="14.25" customHeight="1"/>
    <row r="142193" ht="14.25" customHeight="1"/>
    <row r="142194" ht="14.25" customHeight="1"/>
    <row r="142195" ht="14.25" customHeight="1"/>
    <row r="142196" ht="14.25" customHeight="1"/>
    <row r="142197" ht="14.25" customHeight="1"/>
    <row r="142198" ht="14.25" customHeight="1"/>
    <row r="142199" ht="14.25" customHeight="1"/>
    <row r="142200" ht="14.25" customHeight="1"/>
    <row r="142201" ht="14.25" customHeight="1"/>
    <row r="142202" ht="14.25" customHeight="1"/>
    <row r="142203" ht="14.25" customHeight="1"/>
    <row r="142204" ht="14.25" customHeight="1"/>
    <row r="142205" ht="14.25" customHeight="1"/>
    <row r="142206" ht="14.25" customHeight="1"/>
    <row r="142207" ht="14.25" customHeight="1"/>
    <row r="142208" ht="14.25" customHeight="1"/>
    <row r="142209" ht="14.25" customHeight="1"/>
    <row r="142210" ht="14.25" customHeight="1"/>
    <row r="142211" ht="14.25" customHeight="1"/>
    <row r="142212" ht="14.25" customHeight="1"/>
    <row r="142213" ht="14.25" customHeight="1"/>
    <row r="142214" ht="14.25" customHeight="1"/>
    <row r="142215" ht="14.25" customHeight="1"/>
    <row r="142216" ht="14.25" customHeight="1"/>
    <row r="142217" ht="14.25" customHeight="1"/>
    <row r="142218" ht="14.25" customHeight="1"/>
    <row r="142219" ht="14.25" customHeight="1"/>
    <row r="142220" ht="14.25" customHeight="1"/>
    <row r="142221" ht="14.25" customHeight="1"/>
    <row r="142222" ht="14.25" customHeight="1"/>
    <row r="142223" ht="14.25" customHeight="1"/>
    <row r="142224" ht="14.25" customHeight="1"/>
    <row r="142225" ht="14.25" customHeight="1"/>
    <row r="142226" ht="14.25" customHeight="1"/>
    <row r="142227" ht="14.25" customHeight="1"/>
    <row r="142228" ht="14.25" customHeight="1"/>
    <row r="142229" ht="14.25" customHeight="1"/>
    <row r="142230" ht="14.25" customHeight="1"/>
    <row r="142231" ht="14.25" customHeight="1"/>
    <row r="142232" ht="14.25" customHeight="1"/>
    <row r="142233" ht="14.25" customHeight="1"/>
    <row r="142234" ht="14.25" customHeight="1"/>
    <row r="142235" ht="14.25" customHeight="1"/>
    <row r="142236" ht="14.25" customHeight="1"/>
    <row r="142237" ht="14.25" customHeight="1"/>
    <row r="142238" ht="14.25" customHeight="1"/>
    <row r="142239" ht="14.25" customHeight="1"/>
    <row r="142240" ht="14.25" customHeight="1"/>
    <row r="142241" ht="14.25" customHeight="1"/>
    <row r="142242" ht="14.25" customHeight="1"/>
    <row r="142243" ht="14.25" customHeight="1"/>
    <row r="142244" ht="14.25" customHeight="1"/>
    <row r="142245" ht="14.25" customHeight="1"/>
    <row r="142246" ht="14.25" customHeight="1"/>
    <row r="142247" ht="14.25" customHeight="1"/>
    <row r="142248" ht="14.25" customHeight="1"/>
    <row r="142249" ht="14.25" customHeight="1"/>
    <row r="142250" ht="14.25" customHeight="1"/>
    <row r="142251" ht="14.25" customHeight="1"/>
    <row r="142252" ht="14.25" customHeight="1"/>
    <row r="142253" ht="14.25" customHeight="1"/>
    <row r="142254" ht="14.25" customHeight="1"/>
    <row r="142255" ht="14.25" customHeight="1"/>
    <row r="142256" ht="14.25" customHeight="1"/>
    <row r="142257" ht="14.25" customHeight="1"/>
    <row r="142258" ht="14.25" customHeight="1"/>
    <row r="142259" ht="14.25" customHeight="1"/>
    <row r="142260" ht="14.25" customHeight="1"/>
    <row r="142261" ht="14.25" customHeight="1"/>
    <row r="142262" ht="14.25" customHeight="1"/>
    <row r="142263" ht="14.25" customHeight="1"/>
    <row r="142264" ht="14.25" customHeight="1"/>
    <row r="142265" ht="14.25" customHeight="1"/>
    <row r="142266" ht="14.25" customHeight="1"/>
    <row r="142267" ht="14.25" customHeight="1"/>
    <row r="142268" ht="14.25" customHeight="1"/>
    <row r="142269" ht="14.25" customHeight="1"/>
    <row r="142270" ht="14.25" customHeight="1"/>
    <row r="142271" ht="14.25" customHeight="1"/>
    <row r="142272" ht="14.25" customHeight="1"/>
    <row r="142273" ht="14.25" customHeight="1"/>
    <row r="142274" ht="14.25" customHeight="1"/>
    <row r="142275" ht="14.25" customHeight="1"/>
    <row r="142276" ht="14.25" customHeight="1"/>
    <row r="142277" ht="14.25" customHeight="1"/>
    <row r="142278" ht="14.25" customHeight="1"/>
    <row r="142279" ht="14.25" customHeight="1"/>
    <row r="142280" ht="14.25" customHeight="1"/>
    <row r="142281" ht="14.25" customHeight="1"/>
    <row r="142282" ht="14.25" customHeight="1"/>
    <row r="142283" ht="14.25" customHeight="1"/>
    <row r="142284" ht="14.25" customHeight="1"/>
    <row r="142285" ht="14.25" customHeight="1"/>
    <row r="142286" ht="14.25" customHeight="1"/>
    <row r="142287" ht="14.25" customHeight="1"/>
    <row r="142288" ht="14.25" customHeight="1"/>
    <row r="142289" ht="14.25" customHeight="1"/>
    <row r="142290" ht="14.25" customHeight="1"/>
    <row r="142291" ht="14.25" customHeight="1"/>
    <row r="142292" ht="14.25" customHeight="1"/>
    <row r="142293" ht="14.25" customHeight="1"/>
    <row r="142294" ht="14.25" customHeight="1"/>
    <row r="142295" ht="14.25" customHeight="1"/>
    <row r="142296" ht="14.25" customHeight="1"/>
    <row r="142297" ht="14.25" customHeight="1"/>
    <row r="142298" ht="14.25" customHeight="1"/>
    <row r="142299" ht="14.25" customHeight="1"/>
    <row r="142300" ht="14.25" customHeight="1"/>
    <row r="142301" ht="14.25" customHeight="1"/>
    <row r="142302" ht="14.25" customHeight="1"/>
    <row r="142303" ht="14.25" customHeight="1"/>
    <row r="142304" ht="14.25" customHeight="1"/>
    <row r="142305" ht="14.25" customHeight="1"/>
    <row r="142306" ht="14.25" customHeight="1"/>
    <row r="142307" ht="14.25" customHeight="1"/>
    <row r="142308" ht="14.25" customHeight="1"/>
    <row r="142309" ht="14.25" customHeight="1"/>
    <row r="142310" ht="14.25" customHeight="1"/>
    <row r="142311" ht="14.25" customHeight="1"/>
    <row r="142312" ht="14.25" customHeight="1"/>
    <row r="142313" ht="14.25" customHeight="1"/>
    <row r="142314" ht="14.25" customHeight="1"/>
    <row r="142315" ht="14.25" customHeight="1"/>
    <row r="142316" ht="14.25" customHeight="1"/>
    <row r="142317" ht="14.25" customHeight="1"/>
    <row r="142318" ht="14.25" customHeight="1"/>
    <row r="142319" ht="14.25" customHeight="1"/>
    <row r="142320" ht="14.25" customHeight="1"/>
    <row r="142321" ht="14.25" customHeight="1"/>
    <row r="142322" ht="14.25" customHeight="1"/>
    <row r="142323" ht="14.25" customHeight="1"/>
    <row r="142324" ht="14.25" customHeight="1"/>
    <row r="142325" ht="14.25" customHeight="1"/>
    <row r="142326" ht="14.25" customHeight="1"/>
    <row r="142327" ht="14.25" customHeight="1"/>
    <row r="142328" ht="14.25" customHeight="1"/>
    <row r="142329" ht="14.25" customHeight="1"/>
    <row r="142330" ht="14.25" customHeight="1"/>
    <row r="142331" ht="14.25" customHeight="1"/>
    <row r="142332" ht="14.25" customHeight="1"/>
    <row r="142333" ht="14.25" customHeight="1"/>
    <row r="142334" ht="14.25" customHeight="1"/>
    <row r="142335" ht="14.25" customHeight="1"/>
    <row r="142336" ht="14.25" customHeight="1"/>
    <row r="142337" ht="14.25" customHeight="1"/>
    <row r="142338" ht="14.25" customHeight="1"/>
    <row r="142339" ht="14.25" customHeight="1"/>
    <row r="142340" ht="14.25" customHeight="1"/>
    <row r="142341" ht="14.25" customHeight="1"/>
    <row r="142342" ht="14.25" customHeight="1"/>
    <row r="142343" ht="14.25" customHeight="1"/>
    <row r="142344" ht="14.25" customHeight="1"/>
    <row r="142345" ht="14.25" customHeight="1"/>
    <row r="142346" ht="14.25" customHeight="1"/>
    <row r="142347" ht="14.25" customHeight="1"/>
    <row r="142348" ht="14.25" customHeight="1"/>
    <row r="142349" ht="14.25" customHeight="1"/>
    <row r="142350" ht="14.25" customHeight="1"/>
    <row r="142351" ht="14.25" customHeight="1"/>
    <row r="142352" ht="14.25" customHeight="1"/>
    <row r="142353" ht="14.25" customHeight="1"/>
    <row r="142354" ht="14.25" customHeight="1"/>
    <row r="142355" ht="14.25" customHeight="1"/>
    <row r="142356" ht="14.25" customHeight="1"/>
    <row r="142357" ht="14.25" customHeight="1"/>
    <row r="142358" ht="14.25" customHeight="1"/>
    <row r="142359" ht="14.25" customHeight="1"/>
    <row r="142360" ht="14.25" customHeight="1"/>
    <row r="142361" ht="14.25" customHeight="1"/>
    <row r="142362" ht="14.25" customHeight="1"/>
    <row r="142363" ht="14.25" customHeight="1"/>
    <row r="142364" ht="14.25" customHeight="1"/>
    <row r="142365" ht="14.25" customHeight="1"/>
    <row r="142366" ht="14.25" customHeight="1"/>
    <row r="142367" ht="14.25" customHeight="1"/>
    <row r="142368" ht="14.25" customHeight="1"/>
    <row r="142369" ht="14.25" customHeight="1"/>
    <row r="142370" ht="14.25" customHeight="1"/>
    <row r="142371" ht="14.25" customHeight="1"/>
    <row r="142372" ht="14.25" customHeight="1"/>
    <row r="142373" ht="14.25" customHeight="1"/>
    <row r="142374" ht="14.25" customHeight="1"/>
    <row r="142375" ht="14.25" customHeight="1"/>
    <row r="142376" ht="14.25" customHeight="1"/>
    <row r="142377" ht="14.25" customHeight="1"/>
    <row r="142378" ht="14.25" customHeight="1"/>
    <row r="142379" ht="14.25" customHeight="1"/>
    <row r="142380" ht="14.25" customHeight="1"/>
    <row r="142381" ht="14.25" customHeight="1"/>
    <row r="142382" ht="14.25" customHeight="1"/>
    <row r="142383" ht="14.25" customHeight="1"/>
    <row r="142384" ht="14.25" customHeight="1"/>
    <row r="142385" ht="14.25" customHeight="1"/>
    <row r="142386" ht="14.25" customHeight="1"/>
    <row r="142387" ht="14.25" customHeight="1"/>
    <row r="142388" ht="14.25" customHeight="1"/>
    <row r="142389" ht="14.25" customHeight="1"/>
    <row r="142390" ht="14.25" customHeight="1"/>
    <row r="142391" ht="14.25" customHeight="1"/>
    <row r="142392" ht="14.25" customHeight="1"/>
    <row r="142393" ht="14.25" customHeight="1"/>
    <row r="142394" ht="14.25" customHeight="1"/>
    <row r="142395" ht="14.25" customHeight="1"/>
    <row r="142396" ht="14.25" customHeight="1"/>
    <row r="142397" ht="14.25" customHeight="1"/>
    <row r="142398" ht="14.25" customHeight="1"/>
    <row r="142399" ht="14.25" customHeight="1"/>
    <row r="142400" ht="14.25" customHeight="1"/>
    <row r="142401" ht="14.25" customHeight="1"/>
    <row r="142402" ht="14.25" customHeight="1"/>
    <row r="142403" ht="14.25" customHeight="1"/>
    <row r="142404" ht="14.25" customHeight="1"/>
    <row r="142405" ht="14.25" customHeight="1"/>
    <row r="142406" ht="14.25" customHeight="1"/>
    <row r="142407" ht="14.25" customHeight="1"/>
    <row r="142408" ht="14.25" customHeight="1"/>
    <row r="142409" ht="14.25" customHeight="1"/>
    <row r="142410" ht="14.25" customHeight="1"/>
    <row r="142411" ht="14.25" customHeight="1"/>
    <row r="142412" ht="14.25" customHeight="1"/>
    <row r="142413" ht="14.25" customHeight="1"/>
    <row r="142414" ht="14.25" customHeight="1"/>
    <row r="142415" ht="14.25" customHeight="1"/>
    <row r="142416" ht="14.25" customHeight="1"/>
    <row r="142417" ht="14.25" customHeight="1"/>
    <row r="142418" ht="14.25" customHeight="1"/>
    <row r="142419" ht="14.25" customHeight="1"/>
    <row r="142420" ht="14.25" customHeight="1"/>
    <row r="142421" ht="14.25" customHeight="1"/>
    <row r="142422" ht="14.25" customHeight="1"/>
    <row r="142423" ht="14.25" customHeight="1"/>
    <row r="142424" ht="14.25" customHeight="1"/>
    <row r="142425" ht="14.25" customHeight="1"/>
    <row r="142426" ht="14.25" customHeight="1"/>
    <row r="142427" ht="14.25" customHeight="1"/>
    <row r="142428" ht="14.25" customHeight="1"/>
    <row r="142429" ht="14.25" customHeight="1"/>
    <row r="142430" ht="14.25" customHeight="1"/>
    <row r="142431" ht="14.25" customHeight="1"/>
    <row r="142432" ht="14.25" customHeight="1"/>
    <row r="142433" ht="14.25" customHeight="1"/>
    <row r="142434" ht="14.25" customHeight="1"/>
    <row r="142435" ht="14.25" customHeight="1"/>
    <row r="142436" ht="14.25" customHeight="1"/>
    <row r="142437" ht="14.25" customHeight="1"/>
    <row r="142438" ht="14.25" customHeight="1"/>
    <row r="142439" ht="14.25" customHeight="1"/>
    <row r="142440" ht="14.25" customHeight="1"/>
    <row r="142441" ht="14.25" customHeight="1"/>
    <row r="142442" ht="14.25" customHeight="1"/>
    <row r="142443" ht="14.25" customHeight="1"/>
    <row r="142444" ht="14.25" customHeight="1"/>
    <row r="142445" ht="14.25" customHeight="1"/>
    <row r="142446" ht="14.25" customHeight="1"/>
    <row r="142447" ht="14.25" customHeight="1"/>
    <row r="142448" ht="14.25" customHeight="1"/>
    <row r="142449" ht="14.25" customHeight="1"/>
    <row r="142450" ht="14.25" customHeight="1"/>
    <row r="142451" ht="14.25" customHeight="1"/>
    <row r="142452" ht="14.25" customHeight="1"/>
    <row r="142453" ht="14.25" customHeight="1"/>
    <row r="142454" ht="14.25" customHeight="1"/>
    <row r="142455" ht="14.25" customHeight="1"/>
    <row r="142456" ht="14.25" customHeight="1"/>
    <row r="142457" ht="14.25" customHeight="1"/>
    <row r="142458" ht="14.25" customHeight="1"/>
    <row r="142459" ht="14.25" customHeight="1"/>
    <row r="142460" ht="14.25" customHeight="1"/>
    <row r="142461" ht="14.25" customHeight="1"/>
    <row r="142462" ht="14.25" customHeight="1"/>
    <row r="142463" ht="14.25" customHeight="1"/>
    <row r="142464" ht="14.25" customHeight="1"/>
    <row r="142465" ht="14.25" customHeight="1"/>
    <row r="142466" ht="14.25" customHeight="1"/>
    <row r="142467" ht="14.25" customHeight="1"/>
    <row r="142468" ht="14.25" customHeight="1"/>
    <row r="142469" ht="14.25" customHeight="1"/>
    <row r="142470" ht="14.25" customHeight="1"/>
    <row r="142471" ht="14.25" customHeight="1"/>
    <row r="142472" ht="14.25" customHeight="1"/>
    <row r="142473" ht="14.25" customHeight="1"/>
    <row r="142474" ht="14.25" customHeight="1"/>
    <row r="142475" ht="14.25" customHeight="1"/>
    <row r="142476" ht="14.25" customHeight="1"/>
    <row r="142477" ht="14.25" customHeight="1"/>
    <row r="142478" ht="14.25" customHeight="1"/>
    <row r="142479" ht="14.25" customHeight="1"/>
    <row r="142480" ht="14.25" customHeight="1"/>
    <row r="142481" ht="14.25" customHeight="1"/>
    <row r="142482" ht="14.25" customHeight="1"/>
    <row r="142483" ht="14.25" customHeight="1"/>
    <row r="142484" ht="14.25" customHeight="1"/>
    <row r="142485" ht="14.25" customHeight="1"/>
    <row r="142486" ht="14.25" customHeight="1"/>
    <row r="142487" ht="14.25" customHeight="1"/>
    <row r="142488" ht="14.25" customHeight="1"/>
    <row r="142489" ht="14.25" customHeight="1"/>
    <row r="142490" ht="14.25" customHeight="1"/>
    <row r="142491" ht="14.25" customHeight="1"/>
    <row r="142492" ht="14.25" customHeight="1"/>
    <row r="142493" ht="14.25" customHeight="1"/>
    <row r="142494" ht="14.25" customHeight="1"/>
    <row r="142495" ht="14.25" customHeight="1"/>
    <row r="142496" ht="14.25" customHeight="1"/>
    <row r="142497" ht="14.25" customHeight="1"/>
    <row r="142498" ht="14.25" customHeight="1"/>
    <row r="142499" ht="14.25" customHeight="1"/>
    <row r="142500" ht="14.25" customHeight="1"/>
    <row r="142501" ht="14.25" customHeight="1"/>
    <row r="142502" ht="14.25" customHeight="1"/>
    <row r="142503" ht="14.25" customHeight="1"/>
    <row r="142504" ht="14.25" customHeight="1"/>
    <row r="142505" ht="14.25" customHeight="1"/>
    <row r="142506" ht="14.25" customHeight="1"/>
    <row r="142507" ht="14.25" customHeight="1"/>
    <row r="142508" ht="14.25" customHeight="1"/>
    <row r="142509" ht="14.25" customHeight="1"/>
    <row r="142510" ht="14.25" customHeight="1"/>
    <row r="142511" ht="14.25" customHeight="1"/>
    <row r="142512" ht="14.25" customHeight="1"/>
    <row r="142513" ht="14.25" customHeight="1"/>
    <row r="142514" ht="14.25" customHeight="1"/>
    <row r="142515" ht="14.25" customHeight="1"/>
    <row r="142516" ht="14.25" customHeight="1"/>
    <row r="142517" ht="14.25" customHeight="1"/>
    <row r="142518" ht="14.25" customHeight="1"/>
    <row r="142519" ht="14.25" customHeight="1"/>
    <row r="142520" ht="14.25" customHeight="1"/>
    <row r="142521" ht="14.25" customHeight="1"/>
    <row r="142522" ht="14.25" customHeight="1"/>
    <row r="142523" ht="14.25" customHeight="1"/>
    <row r="142524" ht="14.25" customHeight="1"/>
    <row r="142525" ht="14.25" customHeight="1"/>
    <row r="142526" ht="14.25" customHeight="1"/>
    <row r="142527" ht="14.25" customHeight="1"/>
    <row r="142528" ht="14.25" customHeight="1"/>
    <row r="142529" ht="14.25" customHeight="1"/>
    <row r="142530" ht="14.25" customHeight="1"/>
    <row r="142531" ht="14.25" customHeight="1"/>
    <row r="142532" ht="14.25" customHeight="1"/>
    <row r="142533" ht="14.25" customHeight="1"/>
    <row r="142534" ht="14.25" customHeight="1"/>
    <row r="142535" ht="14.25" customHeight="1"/>
    <row r="142536" ht="14.25" customHeight="1"/>
    <row r="142537" ht="14.25" customHeight="1"/>
    <row r="142538" ht="14.25" customHeight="1"/>
    <row r="142539" ht="14.25" customHeight="1"/>
    <row r="142540" ht="14.25" customHeight="1"/>
    <row r="142541" ht="14.25" customHeight="1"/>
    <row r="142542" ht="14.25" customHeight="1"/>
    <row r="142543" ht="14.25" customHeight="1"/>
    <row r="142544" ht="14.25" customHeight="1"/>
    <row r="142545" ht="14.25" customHeight="1"/>
    <row r="142546" ht="14.25" customHeight="1"/>
    <row r="142547" ht="14.25" customHeight="1"/>
    <row r="142548" ht="14.25" customHeight="1"/>
    <row r="142549" ht="14.25" customHeight="1"/>
    <row r="142550" ht="14.25" customHeight="1"/>
    <row r="142551" ht="14.25" customHeight="1"/>
    <row r="142552" ht="14.25" customHeight="1"/>
    <row r="142553" ht="14.25" customHeight="1"/>
    <row r="142554" ht="14.25" customHeight="1"/>
    <row r="142555" ht="14.25" customHeight="1"/>
    <row r="142556" ht="14.25" customHeight="1"/>
    <row r="142557" ht="14.25" customHeight="1"/>
    <row r="142558" ht="14.25" customHeight="1"/>
    <row r="142559" ht="14.25" customHeight="1"/>
    <row r="142560" ht="14.25" customHeight="1"/>
    <row r="142561" ht="14.25" customHeight="1"/>
    <row r="142562" ht="14.25" customHeight="1"/>
    <row r="142563" ht="14.25" customHeight="1"/>
    <row r="142564" ht="14.25" customHeight="1"/>
    <row r="142565" ht="14.25" customHeight="1"/>
    <row r="142566" ht="14.25" customHeight="1"/>
    <row r="142567" ht="14.25" customHeight="1"/>
    <row r="142568" ht="14.25" customHeight="1"/>
    <row r="142569" ht="14.25" customHeight="1"/>
    <row r="142570" ht="14.25" customHeight="1"/>
    <row r="142571" ht="14.25" customHeight="1"/>
    <row r="142572" ht="14.25" customHeight="1"/>
    <row r="142573" ht="14.25" customHeight="1"/>
    <row r="142574" ht="14.25" customHeight="1"/>
    <row r="142575" ht="14.25" customHeight="1"/>
    <row r="142576" ht="14.25" customHeight="1"/>
    <row r="142577" ht="14.25" customHeight="1"/>
    <row r="142578" ht="14.25" customHeight="1"/>
    <row r="142579" ht="14.25" customHeight="1"/>
    <row r="142580" ht="14.25" customHeight="1"/>
    <row r="142581" ht="14.25" customHeight="1"/>
    <row r="142582" ht="14.25" customHeight="1"/>
    <row r="142583" ht="14.25" customHeight="1"/>
    <row r="142584" ht="14.25" customHeight="1"/>
    <row r="142585" ht="14.25" customHeight="1"/>
    <row r="142586" ht="14.25" customHeight="1"/>
    <row r="142587" ht="14.25" customHeight="1"/>
    <row r="142588" ht="14.25" customHeight="1"/>
    <row r="142589" ht="14.25" customHeight="1"/>
    <row r="142590" ht="14.25" customHeight="1"/>
    <row r="142591" ht="14.25" customHeight="1"/>
    <row r="142592" ht="14.25" customHeight="1"/>
    <row r="142593" ht="14.25" customHeight="1"/>
    <row r="142594" ht="14.25" customHeight="1"/>
    <row r="142595" ht="14.25" customHeight="1"/>
    <row r="142596" ht="14.25" customHeight="1"/>
    <row r="142597" ht="14.25" customHeight="1"/>
    <row r="142598" ht="14.25" customHeight="1"/>
    <row r="142599" ht="14.25" customHeight="1"/>
    <row r="142600" ht="14.25" customHeight="1"/>
    <row r="142601" ht="14.25" customHeight="1"/>
    <row r="142602" ht="14.25" customHeight="1"/>
    <row r="142603" ht="14.25" customHeight="1"/>
    <row r="142604" ht="14.25" customHeight="1"/>
    <row r="142605" ht="14.25" customHeight="1"/>
    <row r="142606" ht="14.25" customHeight="1"/>
    <row r="142607" ht="14.25" customHeight="1"/>
    <row r="142608" ht="14.25" customHeight="1"/>
    <row r="142609" ht="14.25" customHeight="1"/>
    <row r="142610" ht="14.25" customHeight="1"/>
    <row r="142611" ht="14.25" customHeight="1"/>
    <row r="142612" ht="14.25" customHeight="1"/>
    <row r="142613" ht="14.25" customHeight="1"/>
    <row r="142614" ht="14.25" customHeight="1"/>
    <row r="142615" ht="14.25" customHeight="1"/>
    <row r="142616" ht="14.25" customHeight="1"/>
    <row r="142617" ht="14.25" customHeight="1"/>
    <row r="142618" ht="14.25" customHeight="1"/>
    <row r="142619" ht="14.25" customHeight="1"/>
    <row r="142620" ht="14.25" customHeight="1"/>
    <row r="142621" ht="14.25" customHeight="1"/>
    <row r="142622" ht="14.25" customHeight="1"/>
    <row r="142623" ht="14.25" customHeight="1"/>
    <row r="142624" ht="14.25" customHeight="1"/>
    <row r="142625" ht="14.25" customHeight="1"/>
    <row r="142626" ht="14.25" customHeight="1"/>
    <row r="142627" ht="14.25" customHeight="1"/>
    <row r="142628" ht="14.25" customHeight="1"/>
    <row r="142629" ht="14.25" customHeight="1"/>
    <row r="142630" ht="14.25" customHeight="1"/>
    <row r="142631" ht="14.25" customHeight="1"/>
    <row r="142632" ht="14.25" customHeight="1"/>
    <row r="142633" ht="14.25" customHeight="1"/>
    <row r="142634" ht="14.25" customHeight="1"/>
    <row r="142635" ht="14.25" customHeight="1"/>
    <row r="142636" ht="14.25" customHeight="1"/>
    <row r="142637" ht="14.25" customHeight="1"/>
    <row r="142638" ht="14.25" customHeight="1"/>
    <row r="142639" ht="14.25" customHeight="1"/>
    <row r="142640" ht="14.25" customHeight="1"/>
    <row r="142641" ht="14.25" customHeight="1"/>
    <row r="142642" ht="14.25" customHeight="1"/>
    <row r="142643" ht="14.25" customHeight="1"/>
    <row r="142644" ht="14.25" customHeight="1"/>
    <row r="142645" ht="14.25" customHeight="1"/>
    <row r="142646" ht="14.25" customHeight="1"/>
    <row r="142647" ht="14.25" customHeight="1"/>
    <row r="142648" ht="14.25" customHeight="1"/>
    <row r="142649" ht="14.25" customHeight="1"/>
    <row r="142650" ht="14.25" customHeight="1"/>
    <row r="142651" ht="14.25" customHeight="1"/>
    <row r="142652" ht="14.25" customHeight="1"/>
    <row r="142653" ht="14.25" customHeight="1"/>
    <row r="142654" ht="14.25" customHeight="1"/>
    <row r="142655" ht="14.25" customHeight="1"/>
    <row r="142656" ht="14.25" customHeight="1"/>
    <row r="142657" ht="14.25" customHeight="1"/>
    <row r="142658" ht="14.25" customHeight="1"/>
    <row r="142659" ht="14.25" customHeight="1"/>
    <row r="142660" ht="14.25" customHeight="1"/>
    <row r="142661" ht="14.25" customHeight="1"/>
    <row r="142662" ht="14.25" customHeight="1"/>
    <row r="142663" ht="14.25" customHeight="1"/>
    <row r="142664" ht="14.25" customHeight="1"/>
    <row r="142665" ht="14.25" customHeight="1"/>
    <row r="142666" ht="14.25" customHeight="1"/>
    <row r="142667" ht="14.25" customHeight="1"/>
    <row r="142668" ht="14.25" customHeight="1"/>
    <row r="142669" ht="14.25" customHeight="1"/>
    <row r="142670" ht="14.25" customHeight="1"/>
    <row r="142671" ht="14.25" customHeight="1"/>
    <row r="142672" ht="14.25" customHeight="1"/>
    <row r="142673" ht="14.25" customHeight="1"/>
    <row r="142674" ht="14.25" customHeight="1"/>
    <row r="142675" ht="14.25" customHeight="1"/>
    <row r="142676" ht="14.25" customHeight="1"/>
    <row r="142677" ht="14.25" customHeight="1"/>
    <row r="142678" ht="14.25" customHeight="1"/>
    <row r="142679" ht="14.25" customHeight="1"/>
    <row r="142680" ht="14.25" customHeight="1"/>
    <row r="142681" ht="14.25" customHeight="1"/>
    <row r="142682" ht="14.25" customHeight="1"/>
    <row r="142683" ht="14.25" customHeight="1"/>
    <row r="142684" ht="14.25" customHeight="1"/>
    <row r="142685" ht="14.25" customHeight="1"/>
    <row r="142686" ht="14.25" customHeight="1"/>
    <row r="142687" ht="14.25" customHeight="1"/>
    <row r="142688" ht="14.25" customHeight="1"/>
    <row r="142689" ht="14.25" customHeight="1"/>
    <row r="142690" ht="14.25" customHeight="1"/>
    <row r="142691" ht="14.25" customHeight="1"/>
    <row r="142692" ht="14.25" customHeight="1"/>
    <row r="142693" ht="14.25" customHeight="1"/>
    <row r="142694" ht="14.25" customHeight="1"/>
    <row r="142695" ht="14.25" customHeight="1"/>
    <row r="142696" ht="14.25" customHeight="1"/>
    <row r="142697" ht="14.25" customHeight="1"/>
    <row r="142698" ht="14.25" customHeight="1"/>
    <row r="142699" ht="14.25" customHeight="1"/>
    <row r="142700" ht="14.25" customHeight="1"/>
    <row r="142701" ht="14.25" customHeight="1"/>
    <row r="142702" ht="14.25" customHeight="1"/>
    <row r="142703" ht="14.25" customHeight="1"/>
    <row r="142704" ht="14.25" customHeight="1"/>
    <row r="142705" ht="14.25" customHeight="1"/>
    <row r="142706" ht="14.25" customHeight="1"/>
    <row r="142707" ht="14.25" customHeight="1"/>
    <row r="142708" ht="14.25" customHeight="1"/>
    <row r="142709" ht="14.25" customHeight="1"/>
    <row r="142710" ht="14.25" customHeight="1"/>
    <row r="142711" ht="14.25" customHeight="1"/>
    <row r="142712" ht="14.25" customHeight="1"/>
    <row r="142713" ht="14.25" customHeight="1"/>
    <row r="142714" ht="14.25" customHeight="1"/>
    <row r="142715" ht="14.25" customHeight="1"/>
    <row r="142716" ht="14.25" customHeight="1"/>
    <row r="142717" ht="14.25" customHeight="1"/>
    <row r="142718" ht="14.25" customHeight="1"/>
    <row r="142719" ht="14.25" customHeight="1"/>
    <row r="142720" ht="14.25" customHeight="1"/>
    <row r="142721" ht="14.25" customHeight="1"/>
    <row r="142722" ht="14.25" customHeight="1"/>
    <row r="142723" ht="14.25" customHeight="1"/>
    <row r="142724" ht="14.25" customHeight="1"/>
    <row r="142725" ht="14.25" customHeight="1"/>
    <row r="142726" ht="14.25" customHeight="1"/>
    <row r="142727" ht="14.25" customHeight="1"/>
    <row r="142728" ht="14.25" customHeight="1"/>
    <row r="142729" ht="14.25" customHeight="1"/>
    <row r="142730" ht="14.25" customHeight="1"/>
    <row r="142731" ht="14.25" customHeight="1"/>
    <row r="142732" ht="14.25" customHeight="1"/>
    <row r="142733" ht="14.25" customHeight="1"/>
    <row r="142734" ht="14.25" customHeight="1"/>
    <row r="142735" ht="14.25" customHeight="1"/>
    <row r="142736" ht="14.25" customHeight="1"/>
    <row r="142737" ht="14.25" customHeight="1"/>
    <row r="142738" ht="14.25" customHeight="1"/>
    <row r="142739" ht="14.25" customHeight="1"/>
    <row r="142740" ht="14.25" customHeight="1"/>
    <row r="142741" ht="14.25" customHeight="1"/>
    <row r="142742" ht="14.25" customHeight="1"/>
    <row r="142743" ht="14.25" customHeight="1"/>
    <row r="142744" ht="14.25" customHeight="1"/>
    <row r="142745" ht="14.25" customHeight="1"/>
    <row r="142746" ht="14.25" customHeight="1"/>
    <row r="142747" ht="14.25" customHeight="1"/>
    <row r="142748" ht="14.25" customHeight="1"/>
    <row r="142749" ht="14.25" customHeight="1"/>
    <row r="142750" ht="14.25" customHeight="1"/>
    <row r="142751" ht="14.25" customHeight="1"/>
    <row r="142752" ht="14.25" customHeight="1"/>
    <row r="142753" ht="14.25" customHeight="1"/>
    <row r="142754" ht="14.25" customHeight="1"/>
    <row r="142755" ht="14.25" customHeight="1"/>
    <row r="142756" ht="14.25" customHeight="1"/>
    <row r="142757" ht="14.25" customHeight="1"/>
    <row r="142758" ht="14.25" customHeight="1"/>
    <row r="142759" ht="14.25" customHeight="1"/>
    <row r="142760" ht="14.25" customHeight="1"/>
    <row r="142761" ht="14.25" customHeight="1"/>
    <row r="142762" ht="14.25" customHeight="1"/>
    <row r="142763" ht="14.25" customHeight="1"/>
    <row r="142764" ht="14.25" customHeight="1"/>
    <row r="142765" ht="14.25" customHeight="1"/>
    <row r="142766" ht="14.25" customHeight="1"/>
    <row r="142767" ht="14.25" customHeight="1"/>
    <row r="142768" ht="14.25" customHeight="1"/>
    <row r="142769" ht="14.25" customHeight="1"/>
    <row r="142770" ht="14.25" customHeight="1"/>
    <row r="142771" ht="14.25" customHeight="1"/>
    <row r="142772" ht="14.25" customHeight="1"/>
    <row r="142773" ht="14.25" customHeight="1"/>
    <row r="142774" ht="14.25" customHeight="1"/>
    <row r="142775" ht="14.25" customHeight="1"/>
    <row r="142776" ht="14.25" customHeight="1"/>
    <row r="142777" ht="14.25" customHeight="1"/>
    <row r="142778" ht="14.25" customHeight="1"/>
    <row r="142779" ht="14.25" customHeight="1"/>
    <row r="142780" ht="14.25" customHeight="1"/>
    <row r="142781" ht="14.25" customHeight="1"/>
    <row r="142782" ht="14.25" customHeight="1"/>
    <row r="142783" ht="14.25" customHeight="1"/>
    <row r="142784" ht="14.25" customHeight="1"/>
    <row r="142785" ht="14.25" customHeight="1"/>
    <row r="142786" ht="14.25" customHeight="1"/>
    <row r="142787" ht="14.25" customHeight="1"/>
    <row r="142788" ht="14.25" customHeight="1"/>
    <row r="142789" ht="14.25" customHeight="1"/>
    <row r="142790" ht="14.25" customHeight="1"/>
    <row r="142791" ht="14.25" customHeight="1"/>
    <row r="142792" ht="14.25" customHeight="1"/>
    <row r="142793" ht="14.25" customHeight="1"/>
    <row r="142794" ht="14.25" customHeight="1"/>
    <row r="142795" ht="14.25" customHeight="1"/>
    <row r="142796" ht="14.25" customHeight="1"/>
    <row r="142797" ht="14.25" customHeight="1"/>
    <row r="142798" ht="14.25" customHeight="1"/>
    <row r="142799" ht="14.25" customHeight="1"/>
    <row r="142800" ht="14.25" customHeight="1"/>
    <row r="142801" ht="14.25" customHeight="1"/>
    <row r="142802" ht="14.25" customHeight="1"/>
    <row r="142803" ht="14.25" customHeight="1"/>
    <row r="142804" ht="14.25" customHeight="1"/>
    <row r="142805" ht="14.25" customHeight="1"/>
    <row r="142806" ht="14.25" customHeight="1"/>
    <row r="142807" ht="14.25" customHeight="1"/>
    <row r="142808" ht="14.25" customHeight="1"/>
    <row r="142809" ht="14.25" customHeight="1"/>
    <row r="142810" ht="14.25" customHeight="1"/>
    <row r="142811" ht="14.25" customHeight="1"/>
    <row r="142812" ht="14.25" customHeight="1"/>
    <row r="142813" ht="14.25" customHeight="1"/>
    <row r="142814" ht="14.25" customHeight="1"/>
    <row r="142815" ht="14.25" customHeight="1"/>
    <row r="142816" ht="14.25" customHeight="1"/>
    <row r="142817" ht="14.25" customHeight="1"/>
    <row r="142818" ht="14.25" customHeight="1"/>
    <row r="142819" ht="14.25" customHeight="1"/>
    <row r="142820" ht="14.25" customHeight="1"/>
    <row r="142821" ht="14.25" customHeight="1"/>
    <row r="142822" ht="14.25" customHeight="1"/>
    <row r="142823" ht="14.25" customHeight="1"/>
    <row r="142824" ht="14.25" customHeight="1"/>
    <row r="142825" ht="14.25" customHeight="1"/>
    <row r="142826" ht="14.25" customHeight="1"/>
    <row r="142827" ht="14.25" customHeight="1"/>
    <row r="142828" ht="14.25" customHeight="1"/>
    <row r="142829" ht="14.25" customHeight="1"/>
    <row r="142830" ht="14.25" customHeight="1"/>
    <row r="142831" ht="14.25" customHeight="1"/>
    <row r="142832" ht="14.25" customHeight="1"/>
    <row r="142833" ht="14.25" customHeight="1"/>
    <row r="142834" ht="14.25" customHeight="1"/>
    <row r="142835" ht="14.25" customHeight="1"/>
    <row r="142836" ht="14.25" customHeight="1"/>
    <row r="142837" ht="14.25" customHeight="1"/>
    <row r="142838" ht="14.25" customHeight="1"/>
    <row r="142839" ht="14.25" customHeight="1"/>
    <row r="142840" ht="14.25" customHeight="1"/>
    <row r="142841" ht="14.25" customHeight="1"/>
    <row r="142842" ht="14.25" customHeight="1"/>
    <row r="142843" ht="14.25" customHeight="1"/>
    <row r="142844" ht="14.25" customHeight="1"/>
    <row r="142845" ht="14.25" customHeight="1"/>
    <row r="142846" ht="14.25" customHeight="1"/>
    <row r="142847" ht="14.25" customHeight="1"/>
    <row r="142848" ht="14.25" customHeight="1"/>
    <row r="142849" ht="14.25" customHeight="1"/>
    <row r="142850" ht="14.25" customHeight="1"/>
    <row r="142851" ht="14.25" customHeight="1"/>
    <row r="142852" ht="14.25" customHeight="1"/>
    <row r="142853" ht="14.25" customHeight="1"/>
    <row r="142854" ht="14.25" customHeight="1"/>
    <row r="142855" ht="14.25" customHeight="1"/>
    <row r="142856" ht="14.25" customHeight="1"/>
    <row r="142857" ht="14.25" customHeight="1"/>
    <row r="142858" ht="14.25" customHeight="1"/>
    <row r="142859" ht="14.25" customHeight="1"/>
    <row r="142860" ht="14.25" customHeight="1"/>
    <row r="142861" ht="14.25" customHeight="1"/>
    <row r="142862" ht="14.25" customHeight="1"/>
    <row r="142863" ht="14.25" customHeight="1"/>
    <row r="142864" ht="14.25" customHeight="1"/>
    <row r="142865" ht="14.25" customHeight="1"/>
    <row r="142866" ht="14.25" customHeight="1"/>
    <row r="142867" ht="14.25" customHeight="1"/>
    <row r="142868" ht="14.25" customHeight="1"/>
    <row r="142869" ht="14.25" customHeight="1"/>
    <row r="142870" ht="14.25" customHeight="1"/>
    <row r="142871" ht="14.25" customHeight="1"/>
    <row r="142872" ht="14.25" customHeight="1"/>
    <row r="142873" ht="14.25" customHeight="1"/>
    <row r="142874" ht="14.25" customHeight="1"/>
    <row r="142875" ht="14.25" customHeight="1"/>
    <row r="142876" ht="14.25" customHeight="1"/>
    <row r="142877" ht="14.25" customHeight="1"/>
    <row r="142878" ht="14.25" customHeight="1"/>
    <row r="142879" ht="14.25" customHeight="1"/>
    <row r="142880" ht="14.25" customHeight="1"/>
    <row r="142881" ht="14.25" customHeight="1"/>
    <row r="142882" ht="14.25" customHeight="1"/>
    <row r="142883" ht="14.25" customHeight="1"/>
    <row r="142884" ht="14.25" customHeight="1"/>
    <row r="142885" ht="14.25" customHeight="1"/>
    <row r="142886" ht="14.25" customHeight="1"/>
    <row r="142887" ht="14.25" customHeight="1"/>
    <row r="142888" ht="14.25" customHeight="1"/>
    <row r="142889" ht="14.25" customHeight="1"/>
    <row r="142890" ht="14.25" customHeight="1"/>
    <row r="142891" ht="14.25" customHeight="1"/>
    <row r="142892" ht="14.25" customHeight="1"/>
    <row r="142893" ht="14.25" customHeight="1"/>
    <row r="142894" ht="14.25" customHeight="1"/>
    <row r="142895" ht="14.25" customHeight="1"/>
    <row r="142896" ht="14.25" customHeight="1"/>
    <row r="142897" ht="14.25" customHeight="1"/>
    <row r="142898" ht="14.25" customHeight="1"/>
    <row r="142899" ht="14.25" customHeight="1"/>
    <row r="142900" ht="14.25" customHeight="1"/>
    <row r="142901" ht="14.25" customHeight="1"/>
    <row r="142902" ht="14.25" customHeight="1"/>
    <row r="142903" ht="14.25" customHeight="1"/>
    <row r="142904" ht="14.25" customHeight="1"/>
    <row r="142905" ht="14.25" customHeight="1"/>
    <row r="142906" ht="14.25" customHeight="1"/>
    <row r="142907" ht="14.25" customHeight="1"/>
    <row r="142908" ht="14.25" customHeight="1"/>
    <row r="142909" ht="14.25" customHeight="1"/>
    <row r="142910" ht="14.25" customHeight="1"/>
    <row r="142911" ht="14.25" customHeight="1"/>
    <row r="142912" ht="14.25" customHeight="1"/>
    <row r="142913" ht="14.25" customHeight="1"/>
    <row r="142914" ht="14.25" customHeight="1"/>
    <row r="142915" ht="14.25" customHeight="1"/>
    <row r="142916" ht="14.25" customHeight="1"/>
    <row r="142917" ht="14.25" customHeight="1"/>
    <row r="142918" ht="14.25" customHeight="1"/>
    <row r="142919" ht="14.25" customHeight="1"/>
    <row r="142920" ht="14.25" customHeight="1"/>
    <row r="142921" ht="14.25" customHeight="1"/>
    <row r="142922" ht="14.25" customHeight="1"/>
    <row r="142923" ht="14.25" customHeight="1"/>
    <row r="142924" ht="14.25" customHeight="1"/>
    <row r="142925" ht="14.25" customHeight="1"/>
    <row r="142926" ht="14.25" customHeight="1"/>
    <row r="142927" ht="14.25" customHeight="1"/>
    <row r="142928" ht="14.25" customHeight="1"/>
    <row r="142929" ht="14.25" customHeight="1"/>
    <row r="142930" ht="14.25" customHeight="1"/>
    <row r="142931" ht="14.25" customHeight="1"/>
    <row r="142932" ht="14.25" customHeight="1"/>
    <row r="142933" ht="14.25" customHeight="1"/>
    <row r="142934" ht="14.25" customHeight="1"/>
    <row r="142935" ht="14.25" customHeight="1"/>
    <row r="142936" ht="14.25" customHeight="1"/>
    <row r="142937" ht="14.25" customHeight="1"/>
    <row r="142938" ht="14.25" customHeight="1"/>
    <row r="142939" ht="14.25" customHeight="1"/>
    <row r="142940" ht="14.25" customHeight="1"/>
    <row r="142941" ht="14.25" customHeight="1"/>
    <row r="142942" ht="14.25" customHeight="1"/>
    <row r="142943" ht="14.25" customHeight="1"/>
    <row r="142944" ht="14.25" customHeight="1"/>
    <row r="142945" ht="14.25" customHeight="1"/>
    <row r="142946" ht="14.25" customHeight="1"/>
    <row r="142947" ht="14.25" customHeight="1"/>
    <row r="142948" ht="14.25" customHeight="1"/>
    <row r="142949" ht="14.25" customHeight="1"/>
    <row r="142950" ht="14.25" customHeight="1"/>
    <row r="142951" ht="14.25" customHeight="1"/>
    <row r="142952" ht="14.25" customHeight="1"/>
    <row r="142953" ht="14.25" customHeight="1"/>
    <row r="142954" ht="14.25" customHeight="1"/>
    <row r="142955" ht="14.25" customHeight="1"/>
    <row r="142956" ht="14.25" customHeight="1"/>
    <row r="142957" ht="14.25" customHeight="1"/>
    <row r="142958" ht="14.25" customHeight="1"/>
    <row r="142959" ht="14.25" customHeight="1"/>
    <row r="142960" ht="14.25" customHeight="1"/>
    <row r="142961" ht="14.25" customHeight="1"/>
    <row r="142962" ht="14.25" customHeight="1"/>
    <row r="142963" ht="14.25" customHeight="1"/>
    <row r="142964" ht="14.25" customHeight="1"/>
    <row r="142965" ht="14.25" customHeight="1"/>
    <row r="142966" ht="14.25" customHeight="1"/>
    <row r="142967" ht="14.25" customHeight="1"/>
    <row r="142968" ht="14.25" customHeight="1"/>
    <row r="142969" ht="14.25" customHeight="1"/>
    <row r="142970" ht="14.25" customHeight="1"/>
    <row r="142971" ht="14.25" customHeight="1"/>
    <row r="142972" ht="14.25" customHeight="1"/>
    <row r="142973" ht="14.25" customHeight="1"/>
    <row r="142974" ht="14.25" customHeight="1"/>
    <row r="142975" ht="14.25" customHeight="1"/>
    <row r="142976" ht="14.25" customHeight="1"/>
    <row r="142977" ht="14.25" customHeight="1"/>
    <row r="142978" ht="14.25" customHeight="1"/>
    <row r="142979" ht="14.25" customHeight="1"/>
    <row r="142980" ht="14.25" customHeight="1"/>
    <row r="142981" ht="14.25" customHeight="1"/>
    <row r="142982" ht="14.25" customHeight="1"/>
    <row r="142983" ht="14.25" customHeight="1"/>
    <row r="142984" ht="14.25" customHeight="1"/>
    <row r="142985" ht="14.25" customHeight="1"/>
    <row r="142986" ht="14.25" customHeight="1"/>
    <row r="142987" ht="14.25" customHeight="1"/>
    <row r="142988" ht="14.25" customHeight="1"/>
    <row r="142989" ht="14.25" customHeight="1"/>
    <row r="142990" ht="14.25" customHeight="1"/>
    <row r="142991" ht="14.25" customHeight="1"/>
    <row r="142992" ht="14.25" customHeight="1"/>
    <row r="142993" ht="14.25" customHeight="1"/>
    <row r="142994" ht="14.25" customHeight="1"/>
    <row r="142995" ht="14.25" customHeight="1"/>
    <row r="142996" ht="14.25" customHeight="1"/>
    <row r="142997" ht="14.25" customHeight="1"/>
    <row r="142998" ht="14.25" customHeight="1"/>
    <row r="142999" ht="14.25" customHeight="1"/>
    <row r="143000" ht="14.25" customHeight="1"/>
    <row r="143001" ht="14.25" customHeight="1"/>
    <row r="143002" ht="14.25" customHeight="1"/>
    <row r="143003" ht="14.25" customHeight="1"/>
    <row r="143004" ht="14.25" customHeight="1"/>
    <row r="143005" ht="14.25" customHeight="1"/>
    <row r="143006" ht="14.25" customHeight="1"/>
    <row r="143007" ht="14.25" customHeight="1"/>
    <row r="143008" ht="14.25" customHeight="1"/>
    <row r="143009" ht="14.25" customHeight="1"/>
    <row r="143010" ht="14.25" customHeight="1"/>
    <row r="143011" ht="14.25" customHeight="1"/>
    <row r="143012" ht="14.25" customHeight="1"/>
    <row r="143013" ht="14.25" customHeight="1"/>
    <row r="143014" ht="14.25" customHeight="1"/>
    <row r="143015" ht="14.25" customHeight="1"/>
    <row r="143016" ht="14.25" customHeight="1"/>
    <row r="143017" ht="14.25" customHeight="1"/>
    <row r="143018" ht="14.25" customHeight="1"/>
    <row r="143019" ht="14.25" customHeight="1"/>
    <row r="143020" ht="14.25" customHeight="1"/>
    <row r="143021" ht="14.25" customHeight="1"/>
    <row r="143022" ht="14.25" customHeight="1"/>
    <row r="143023" ht="14.25" customHeight="1"/>
    <row r="143024" ht="14.25" customHeight="1"/>
    <row r="143025" ht="14.25" customHeight="1"/>
    <row r="143026" ht="14.25" customHeight="1"/>
    <row r="143027" ht="14.25" customHeight="1"/>
    <row r="143028" ht="14.25" customHeight="1"/>
    <row r="143029" ht="14.25" customHeight="1"/>
    <row r="143030" ht="14.25" customHeight="1"/>
    <row r="143031" ht="14.25" customHeight="1"/>
    <row r="143032" ht="14.25" customHeight="1"/>
    <row r="143033" ht="14.25" customHeight="1"/>
    <row r="143034" ht="14.25" customHeight="1"/>
    <row r="143035" ht="14.25" customHeight="1"/>
    <row r="143036" ht="14.25" customHeight="1"/>
    <row r="143037" ht="14.25" customHeight="1"/>
    <row r="143038" ht="14.25" customHeight="1"/>
    <row r="143039" ht="14.25" customHeight="1"/>
    <row r="143040" ht="14.25" customHeight="1"/>
    <row r="143041" ht="14.25" customHeight="1"/>
    <row r="143042" ht="14.25" customHeight="1"/>
    <row r="143043" ht="14.25" customHeight="1"/>
    <row r="143044" ht="14.25" customHeight="1"/>
    <row r="143045" ht="14.25" customHeight="1"/>
    <row r="143046" ht="14.25" customHeight="1"/>
    <row r="143047" ht="14.25" customHeight="1"/>
    <row r="143048" ht="14.25" customHeight="1"/>
    <row r="143049" ht="14.25" customHeight="1"/>
    <row r="143050" ht="14.25" customHeight="1"/>
    <row r="143051" ht="14.25" customHeight="1"/>
    <row r="143052" ht="14.25" customHeight="1"/>
    <row r="143053" ht="14.25" customHeight="1"/>
    <row r="143054" ht="14.25" customHeight="1"/>
    <row r="143055" ht="14.25" customHeight="1"/>
    <row r="143056" ht="14.25" customHeight="1"/>
    <row r="143057" ht="14.25" customHeight="1"/>
    <row r="143058" ht="14.25" customHeight="1"/>
    <row r="143059" ht="14.25" customHeight="1"/>
    <row r="143060" ht="14.25" customHeight="1"/>
    <row r="143061" ht="14.25" customHeight="1"/>
    <row r="143062" ht="14.25" customHeight="1"/>
    <row r="143063" ht="14.25" customHeight="1"/>
    <row r="143064" ht="14.25" customHeight="1"/>
    <row r="143065" ht="14.25" customHeight="1"/>
    <row r="143066" ht="14.25" customHeight="1"/>
    <row r="143067" ht="14.25" customHeight="1"/>
    <row r="143068" ht="14.25" customHeight="1"/>
    <row r="143069" ht="14.25" customHeight="1"/>
    <row r="143070" ht="14.25" customHeight="1"/>
    <row r="143071" ht="14.25" customHeight="1"/>
    <row r="143072" ht="14.25" customHeight="1"/>
    <row r="143073" ht="14.25" customHeight="1"/>
    <row r="143074" ht="14.25" customHeight="1"/>
    <row r="143075" ht="14.25" customHeight="1"/>
    <row r="143076" ht="14.25" customHeight="1"/>
    <row r="143077" ht="14.25" customHeight="1"/>
    <row r="143078" ht="14.25" customHeight="1"/>
    <row r="143079" ht="14.25" customHeight="1"/>
    <row r="143080" ht="14.25" customHeight="1"/>
    <row r="143081" ht="14.25" customHeight="1"/>
    <row r="143082" ht="14.25" customHeight="1"/>
    <row r="143083" ht="14.25" customHeight="1"/>
    <row r="143084" ht="14.25" customHeight="1"/>
    <row r="143085" ht="14.25" customHeight="1"/>
    <row r="143086" ht="14.25" customHeight="1"/>
    <row r="143087" ht="14.25" customHeight="1"/>
    <row r="143088" ht="14.25" customHeight="1"/>
    <row r="143089" ht="14.25" customHeight="1"/>
    <row r="143090" ht="14.25" customHeight="1"/>
    <row r="143091" ht="14.25" customHeight="1"/>
    <row r="143092" ht="14.25" customHeight="1"/>
    <row r="143093" ht="14.25" customHeight="1"/>
    <row r="143094" ht="14.25" customHeight="1"/>
    <row r="143095" ht="14.25" customHeight="1"/>
    <row r="143096" ht="14.25" customHeight="1"/>
    <row r="143097" ht="14.25" customHeight="1"/>
    <row r="143098" ht="14.25" customHeight="1"/>
    <row r="143099" ht="14.25" customHeight="1"/>
    <row r="143100" ht="14.25" customHeight="1"/>
    <row r="143101" ht="14.25" customHeight="1"/>
    <row r="143102" ht="14.25" customHeight="1"/>
    <row r="143103" ht="14.25" customHeight="1"/>
    <row r="143104" ht="14.25" customHeight="1"/>
    <row r="143105" ht="14.25" customHeight="1"/>
    <row r="143106" ht="14.25" customHeight="1"/>
    <row r="143107" ht="14.25" customHeight="1"/>
    <row r="143108" ht="14.25" customHeight="1"/>
    <row r="143109" ht="14.25" customHeight="1"/>
    <row r="143110" ht="14.25" customHeight="1"/>
    <row r="143111" ht="14.25" customHeight="1"/>
    <row r="143112" ht="14.25" customHeight="1"/>
    <row r="143113" ht="14.25" customHeight="1"/>
    <row r="143114" ht="14.25" customHeight="1"/>
    <row r="143115" ht="14.25" customHeight="1"/>
    <row r="143116" ht="14.25" customHeight="1"/>
    <row r="143117" ht="14.25" customHeight="1"/>
    <row r="143118" ht="14.25" customHeight="1"/>
    <row r="143119" ht="14.25" customHeight="1"/>
    <row r="143120" ht="14.25" customHeight="1"/>
    <row r="143121" ht="14.25" customHeight="1"/>
    <row r="143122" ht="14.25" customHeight="1"/>
    <row r="143123" ht="14.25" customHeight="1"/>
    <row r="143124" ht="14.25" customHeight="1"/>
    <row r="143125" ht="14.25" customHeight="1"/>
    <row r="143126" ht="14.25" customHeight="1"/>
    <row r="143127" ht="14.25" customHeight="1"/>
    <row r="143128" ht="14.25" customHeight="1"/>
    <row r="143129" ht="14.25" customHeight="1"/>
    <row r="143130" ht="14.25" customHeight="1"/>
    <row r="143131" ht="14.25" customHeight="1"/>
    <row r="143132" ht="14.25" customHeight="1"/>
    <row r="143133" ht="14.25" customHeight="1"/>
    <row r="143134" ht="14.25" customHeight="1"/>
    <row r="143135" ht="14.25" customHeight="1"/>
    <row r="143136" ht="14.25" customHeight="1"/>
    <row r="143137" ht="14.25" customHeight="1"/>
    <row r="143138" ht="14.25" customHeight="1"/>
    <row r="143139" ht="14.25" customHeight="1"/>
    <row r="143140" ht="14.25" customHeight="1"/>
    <row r="143141" ht="14.25" customHeight="1"/>
    <row r="143142" ht="14.25" customHeight="1"/>
    <row r="143143" ht="14.25" customHeight="1"/>
    <row r="143144" ht="14.25" customHeight="1"/>
    <row r="143145" ht="14.25" customHeight="1"/>
    <row r="143146" ht="14.25" customHeight="1"/>
    <row r="143147" ht="14.25" customHeight="1"/>
    <row r="143148" ht="14.25" customHeight="1"/>
    <row r="143149" ht="14.25" customHeight="1"/>
    <row r="143150" ht="14.25" customHeight="1"/>
    <row r="143151" ht="14.25" customHeight="1"/>
    <row r="143152" ht="14.25" customHeight="1"/>
    <row r="143153" ht="14.25" customHeight="1"/>
    <row r="143154" ht="14.25" customHeight="1"/>
    <row r="143155" ht="14.25" customHeight="1"/>
    <row r="143156" ht="14.25" customHeight="1"/>
    <row r="143157" ht="14.25" customHeight="1"/>
    <row r="143158" ht="14.25" customHeight="1"/>
    <row r="143159" ht="14.25" customHeight="1"/>
    <row r="143160" ht="14.25" customHeight="1"/>
    <row r="143161" ht="14.25" customHeight="1"/>
    <row r="143162" ht="14.25" customHeight="1"/>
    <row r="143163" ht="14.25" customHeight="1"/>
    <row r="143164" ht="14.25" customHeight="1"/>
    <row r="143165" ht="14.25" customHeight="1"/>
    <row r="143166" ht="14.25" customHeight="1"/>
    <row r="143167" ht="14.25" customHeight="1"/>
    <row r="143168" ht="14.25" customHeight="1"/>
    <row r="143169" ht="14.25" customHeight="1"/>
    <row r="143170" ht="14.25" customHeight="1"/>
    <row r="143171" ht="14.25" customHeight="1"/>
    <row r="143172" ht="14.25" customHeight="1"/>
    <row r="143173" ht="14.25" customHeight="1"/>
    <row r="143174" ht="14.25" customHeight="1"/>
    <row r="143175" ht="14.25" customHeight="1"/>
    <row r="143176" ht="14.25" customHeight="1"/>
    <row r="143177" ht="14.25" customHeight="1"/>
    <row r="143178" ht="14.25" customHeight="1"/>
    <row r="143179" ht="14.25" customHeight="1"/>
    <row r="143180" ht="14.25" customHeight="1"/>
    <row r="143181" ht="14.25" customHeight="1"/>
    <row r="143182" ht="14.25" customHeight="1"/>
    <row r="143183" ht="14.25" customHeight="1"/>
    <row r="143184" ht="14.25" customHeight="1"/>
    <row r="143185" ht="14.25" customHeight="1"/>
    <row r="143186" ht="14.25" customHeight="1"/>
    <row r="143187" ht="14.25" customHeight="1"/>
    <row r="143188" ht="14.25" customHeight="1"/>
    <row r="143189" ht="14.25" customHeight="1"/>
    <row r="143190" ht="14.25" customHeight="1"/>
    <row r="143191" ht="14.25" customHeight="1"/>
    <row r="143192" ht="14.25" customHeight="1"/>
    <row r="143193" ht="14.25" customHeight="1"/>
    <row r="143194" ht="14.25" customHeight="1"/>
    <row r="143195" ht="14.25" customHeight="1"/>
    <row r="143196" ht="14.25" customHeight="1"/>
    <row r="143197" ht="14.25" customHeight="1"/>
    <row r="143198" ht="14.25" customHeight="1"/>
    <row r="143199" ht="14.25" customHeight="1"/>
    <row r="143200" ht="14.25" customHeight="1"/>
    <row r="143201" ht="14.25" customHeight="1"/>
    <row r="143202" ht="14.25" customHeight="1"/>
    <row r="143203" ht="14.25" customHeight="1"/>
    <row r="143204" ht="14.25" customHeight="1"/>
    <row r="143205" ht="14.25" customHeight="1"/>
    <row r="143206" ht="14.25" customHeight="1"/>
    <row r="143207" ht="14.25" customHeight="1"/>
    <row r="143208" ht="14.25" customHeight="1"/>
    <row r="143209" ht="14.25" customHeight="1"/>
    <row r="143210" ht="14.25" customHeight="1"/>
    <row r="143211" ht="14.25" customHeight="1"/>
    <row r="143212" ht="14.25" customHeight="1"/>
    <row r="143213" ht="14.25" customHeight="1"/>
    <row r="143214" ht="14.25" customHeight="1"/>
    <row r="143215" ht="14.25" customHeight="1"/>
    <row r="143216" ht="14.25" customHeight="1"/>
    <row r="143217" ht="14.25" customHeight="1"/>
    <row r="143218" ht="14.25" customHeight="1"/>
    <row r="143219" ht="14.25" customHeight="1"/>
    <row r="143220" ht="14.25" customHeight="1"/>
    <row r="143221" ht="14.25" customHeight="1"/>
    <row r="143222" ht="14.25" customHeight="1"/>
    <row r="143223" ht="14.25" customHeight="1"/>
    <row r="143224" ht="14.25" customHeight="1"/>
    <row r="143225" ht="14.25" customHeight="1"/>
    <row r="143226" ht="14.25" customHeight="1"/>
    <row r="143227" ht="14.25" customHeight="1"/>
    <row r="143228" ht="14.25" customHeight="1"/>
    <row r="143229" ht="14.25" customHeight="1"/>
    <row r="143230" ht="14.25" customHeight="1"/>
    <row r="143231" ht="14.25" customHeight="1"/>
    <row r="143232" ht="14.25" customHeight="1"/>
    <row r="143233" ht="14.25" customHeight="1"/>
    <row r="143234" ht="14.25" customHeight="1"/>
    <row r="143235" ht="14.25" customHeight="1"/>
    <row r="143236" ht="14.25" customHeight="1"/>
    <row r="143237" ht="14.25" customHeight="1"/>
    <row r="143238" ht="14.25" customHeight="1"/>
    <row r="143239" ht="14.25" customHeight="1"/>
    <row r="143240" ht="14.25" customHeight="1"/>
    <row r="143241" ht="14.25" customHeight="1"/>
    <row r="143242" ht="14.25" customHeight="1"/>
    <row r="143243" ht="14.25" customHeight="1"/>
    <row r="143244" ht="14.25" customHeight="1"/>
    <row r="143245" ht="14.25" customHeight="1"/>
    <row r="143246" ht="14.25" customHeight="1"/>
    <row r="143247" ht="14.25" customHeight="1"/>
    <row r="143248" ht="14.25" customHeight="1"/>
    <row r="143249" ht="14.25" customHeight="1"/>
    <row r="143250" ht="14.25" customHeight="1"/>
    <row r="143251" ht="14.25" customHeight="1"/>
    <row r="143252" ht="14.25" customHeight="1"/>
    <row r="143253" ht="14.25" customHeight="1"/>
    <row r="143254" ht="14.25" customHeight="1"/>
    <row r="143255" ht="14.25" customHeight="1"/>
    <row r="143256" ht="14.25" customHeight="1"/>
    <row r="143257" ht="14.25" customHeight="1"/>
    <row r="143258" ht="14.25" customHeight="1"/>
    <row r="143259" ht="14.25" customHeight="1"/>
    <row r="143260" ht="14.25" customHeight="1"/>
    <row r="143261" ht="14.25" customHeight="1"/>
    <row r="143262" ht="14.25" customHeight="1"/>
    <row r="143263" ht="14.25" customHeight="1"/>
    <row r="143264" ht="14.25" customHeight="1"/>
    <row r="143265" ht="14.25" customHeight="1"/>
    <row r="143266" ht="14.25" customHeight="1"/>
    <row r="143267" ht="14.25" customHeight="1"/>
    <row r="143268" ht="14.25" customHeight="1"/>
    <row r="143269" ht="14.25" customHeight="1"/>
    <row r="143270" ht="14.25" customHeight="1"/>
    <row r="143271" ht="14.25" customHeight="1"/>
    <row r="143272" ht="14.25" customHeight="1"/>
    <row r="143273" ht="14.25" customHeight="1"/>
    <row r="143274" ht="14.25" customHeight="1"/>
    <row r="143275" ht="14.25" customHeight="1"/>
    <row r="143276" ht="14.25" customHeight="1"/>
    <row r="143277" ht="14.25" customHeight="1"/>
    <row r="143278" ht="14.25" customHeight="1"/>
    <row r="143279" ht="14.25" customHeight="1"/>
    <row r="143280" ht="14.25" customHeight="1"/>
    <row r="143281" ht="14.25" customHeight="1"/>
    <row r="143282" ht="14.25" customHeight="1"/>
    <row r="143283" ht="14.25" customHeight="1"/>
    <row r="143284" ht="14.25" customHeight="1"/>
    <row r="143285" ht="14.25" customHeight="1"/>
    <row r="143286" ht="14.25" customHeight="1"/>
    <row r="143287" ht="14.25" customHeight="1"/>
    <row r="143288" ht="14.25" customHeight="1"/>
    <row r="143289" ht="14.25" customHeight="1"/>
    <row r="143290" ht="14.25" customHeight="1"/>
    <row r="143291" ht="14.25" customHeight="1"/>
    <row r="143292" ht="14.25" customHeight="1"/>
    <row r="143293" ht="14.25" customHeight="1"/>
    <row r="143294" ht="14.25" customHeight="1"/>
    <row r="143295" ht="14.25" customHeight="1"/>
    <row r="143296" ht="14.25" customHeight="1"/>
    <row r="143297" ht="14.25" customHeight="1"/>
    <row r="143298" ht="14.25" customHeight="1"/>
    <row r="143299" ht="14.25" customHeight="1"/>
    <row r="143300" ht="14.25" customHeight="1"/>
    <row r="143301" ht="14.25" customHeight="1"/>
    <row r="143302" ht="14.25" customHeight="1"/>
    <row r="143303" ht="14.25" customHeight="1"/>
    <row r="143304" ht="14.25" customHeight="1"/>
    <row r="143305" ht="14.25" customHeight="1"/>
    <row r="143306" ht="14.25" customHeight="1"/>
    <row r="143307" ht="14.25" customHeight="1"/>
    <row r="143308" ht="14.25" customHeight="1"/>
    <row r="143309" ht="14.25" customHeight="1"/>
    <row r="143310" ht="14.25" customHeight="1"/>
    <row r="143311" ht="14.25" customHeight="1"/>
    <row r="143312" ht="14.25" customHeight="1"/>
    <row r="143313" ht="14.25" customHeight="1"/>
    <row r="143314" ht="14.25" customHeight="1"/>
    <row r="143315" ht="14.25" customHeight="1"/>
    <row r="143316" ht="14.25" customHeight="1"/>
    <row r="143317" ht="14.25" customHeight="1"/>
    <row r="143318" ht="14.25" customHeight="1"/>
    <row r="143319" ht="14.25" customHeight="1"/>
    <row r="143320" ht="14.25" customHeight="1"/>
    <row r="143321" ht="14.25" customHeight="1"/>
    <row r="143322" ht="14.25" customHeight="1"/>
    <row r="143323" ht="14.25" customHeight="1"/>
    <row r="143324" ht="14.25" customHeight="1"/>
    <row r="143325" ht="14.25" customHeight="1"/>
    <row r="143326" ht="14.25" customHeight="1"/>
    <row r="143327" ht="14.25" customHeight="1"/>
    <row r="143328" ht="14.25" customHeight="1"/>
    <row r="143329" ht="14.25" customHeight="1"/>
    <row r="143330" ht="14.25" customHeight="1"/>
    <row r="143331" ht="14.25" customHeight="1"/>
    <row r="143332" ht="14.25" customHeight="1"/>
    <row r="143333" ht="14.25" customHeight="1"/>
    <row r="143334" ht="14.25" customHeight="1"/>
    <row r="143335" ht="14.25" customHeight="1"/>
    <row r="143336" ht="14.25" customHeight="1"/>
    <row r="143337" ht="14.25" customHeight="1"/>
    <row r="143338" ht="14.25" customHeight="1"/>
    <row r="143339" ht="14.25" customHeight="1"/>
    <row r="143340" ht="14.25" customHeight="1"/>
    <row r="143341" ht="14.25" customHeight="1"/>
    <row r="143342" ht="14.25" customHeight="1"/>
    <row r="143343" ht="14.25" customHeight="1"/>
    <row r="143344" ht="14.25" customHeight="1"/>
    <row r="143345" ht="14.25" customHeight="1"/>
    <row r="143346" ht="14.25" customHeight="1"/>
    <row r="143347" ht="14.25" customHeight="1"/>
    <row r="143348" ht="14.25" customHeight="1"/>
    <row r="143349" ht="14.25" customHeight="1"/>
    <row r="143350" ht="14.25" customHeight="1"/>
    <row r="143351" ht="14.25" customHeight="1"/>
    <row r="143352" ht="14.25" customHeight="1"/>
    <row r="143353" ht="14.25" customHeight="1"/>
    <row r="143354" ht="14.25" customHeight="1"/>
    <row r="143355" ht="14.25" customHeight="1"/>
    <row r="143356" ht="14.25" customHeight="1"/>
    <row r="143357" ht="14.25" customHeight="1"/>
    <row r="143358" ht="14.25" customHeight="1"/>
    <row r="143359" ht="14.25" customHeight="1"/>
    <row r="143360" ht="14.25" customHeight="1"/>
    <row r="143361" ht="14.25" customHeight="1"/>
    <row r="143362" ht="14.25" customHeight="1"/>
    <row r="143363" ht="14.25" customHeight="1"/>
    <row r="143364" ht="14.25" customHeight="1"/>
    <row r="143365" ht="14.25" customHeight="1"/>
    <row r="143366" ht="14.25" customHeight="1"/>
    <row r="143367" ht="14.25" customHeight="1"/>
    <row r="143368" ht="14.25" customHeight="1"/>
    <row r="143369" ht="14.25" customHeight="1"/>
    <row r="143370" ht="14.25" customHeight="1"/>
    <row r="143371" ht="14.25" customHeight="1"/>
    <row r="143372" ht="14.25" customHeight="1"/>
    <row r="143373" ht="14.25" customHeight="1"/>
    <row r="143374" ht="14.25" customHeight="1"/>
    <row r="143375" ht="14.25" customHeight="1"/>
    <row r="143376" ht="14.25" customHeight="1"/>
    <row r="143377" ht="14.25" customHeight="1"/>
    <row r="143378" ht="14.25" customHeight="1"/>
    <row r="143379" ht="14.25" customHeight="1"/>
    <row r="143380" ht="14.25" customHeight="1"/>
    <row r="143381" ht="14.25" customHeight="1"/>
    <row r="143382" ht="14.25" customHeight="1"/>
    <row r="143383" ht="14.25" customHeight="1"/>
    <row r="143384" ht="14.25" customHeight="1"/>
    <row r="143385" ht="14.25" customHeight="1"/>
    <row r="143386" ht="14.25" customHeight="1"/>
    <row r="143387" ht="14.25" customHeight="1"/>
    <row r="143388" ht="14.25" customHeight="1"/>
    <row r="143389" ht="14.25" customHeight="1"/>
    <row r="143390" ht="14.25" customHeight="1"/>
    <row r="143391" ht="14.25" customHeight="1"/>
    <row r="143392" ht="14.25" customHeight="1"/>
    <row r="143393" ht="14.25" customHeight="1"/>
    <row r="143394" ht="14.25" customHeight="1"/>
    <row r="143395" ht="14.25" customHeight="1"/>
    <row r="143396" ht="14.25" customHeight="1"/>
    <row r="143397" ht="14.25" customHeight="1"/>
    <row r="143398" ht="14.25" customHeight="1"/>
    <row r="143399" ht="14.25" customHeight="1"/>
    <row r="143400" ht="14.25" customHeight="1"/>
    <row r="143401" ht="14.25" customHeight="1"/>
    <row r="143402" ht="14.25" customHeight="1"/>
    <row r="143403" ht="14.25" customHeight="1"/>
    <row r="143404" ht="14.25" customHeight="1"/>
    <row r="143405" ht="14.25" customHeight="1"/>
    <row r="143406" ht="14.25" customHeight="1"/>
    <row r="143407" ht="14.25" customHeight="1"/>
    <row r="143408" ht="14.25" customHeight="1"/>
    <row r="143409" ht="14.25" customHeight="1"/>
    <row r="143410" ht="14.25" customHeight="1"/>
    <row r="143411" ht="14.25" customHeight="1"/>
    <row r="143412" ht="14.25" customHeight="1"/>
    <row r="143413" ht="14.25" customHeight="1"/>
    <row r="143414" ht="14.25" customHeight="1"/>
    <row r="143415" ht="14.25" customHeight="1"/>
    <row r="143416" ht="14.25" customHeight="1"/>
    <row r="143417" ht="14.25" customHeight="1"/>
    <row r="143418" ht="14.25" customHeight="1"/>
    <row r="143419" ht="14.25" customHeight="1"/>
    <row r="143420" ht="14.25" customHeight="1"/>
    <row r="143421" ht="14.25" customHeight="1"/>
    <row r="143422" ht="14.25" customHeight="1"/>
    <row r="143423" ht="14.25" customHeight="1"/>
    <row r="143424" ht="14.25" customHeight="1"/>
    <row r="143425" ht="14.25" customHeight="1"/>
    <row r="143426" ht="14.25" customHeight="1"/>
    <row r="143427" ht="14.25" customHeight="1"/>
    <row r="143428" ht="14.25" customHeight="1"/>
    <row r="143429" ht="14.25" customHeight="1"/>
    <row r="143430" ht="14.25" customHeight="1"/>
    <row r="143431" ht="14.25" customHeight="1"/>
    <row r="143432" ht="14.25" customHeight="1"/>
    <row r="143433" ht="14.25" customHeight="1"/>
    <row r="143434" ht="14.25" customHeight="1"/>
    <row r="143435" ht="14.25" customHeight="1"/>
    <row r="143436" ht="14.25" customHeight="1"/>
    <row r="143437" ht="14.25" customHeight="1"/>
    <row r="143438" ht="14.25" customHeight="1"/>
    <row r="143439" ht="14.25" customHeight="1"/>
    <row r="143440" ht="14.25" customHeight="1"/>
    <row r="143441" ht="14.25" customHeight="1"/>
    <row r="143442" ht="14.25" customHeight="1"/>
    <row r="143443" ht="14.25" customHeight="1"/>
    <row r="143444" ht="14.25" customHeight="1"/>
    <row r="143445" ht="14.25" customHeight="1"/>
    <row r="143446" ht="14.25" customHeight="1"/>
    <row r="143447" ht="14.25" customHeight="1"/>
    <row r="143448" ht="14.25" customHeight="1"/>
    <row r="143449" ht="14.25" customHeight="1"/>
    <row r="143450" ht="14.25" customHeight="1"/>
    <row r="143451" ht="14.25" customHeight="1"/>
    <row r="143452" ht="14.25" customHeight="1"/>
    <row r="143453" ht="14.25" customHeight="1"/>
    <row r="143454" ht="14.25" customHeight="1"/>
    <row r="143455" ht="14.25" customHeight="1"/>
    <row r="143456" ht="14.25" customHeight="1"/>
    <row r="143457" ht="14.25" customHeight="1"/>
    <row r="143458" ht="14.25" customHeight="1"/>
    <row r="143459" ht="14.25" customHeight="1"/>
    <row r="143460" ht="14.25" customHeight="1"/>
    <row r="143461" ht="14.25" customHeight="1"/>
    <row r="143462" ht="14.25" customHeight="1"/>
    <row r="143463" ht="14.25" customHeight="1"/>
    <row r="143464" ht="14.25" customHeight="1"/>
    <row r="143465" ht="14.25" customHeight="1"/>
    <row r="143466" ht="14.25" customHeight="1"/>
    <row r="143467" ht="14.25" customHeight="1"/>
    <row r="143468" ht="14.25" customHeight="1"/>
    <row r="143469" ht="14.25" customHeight="1"/>
    <row r="143470" ht="14.25" customHeight="1"/>
    <row r="143471" ht="14.25" customHeight="1"/>
    <row r="143472" ht="14.25" customHeight="1"/>
    <row r="143473" ht="14.25" customHeight="1"/>
    <row r="143474" ht="14.25" customHeight="1"/>
    <row r="143475" ht="14.25" customHeight="1"/>
    <row r="143476" ht="14.25" customHeight="1"/>
    <row r="143477" ht="14.25" customHeight="1"/>
    <row r="143478" ht="14.25" customHeight="1"/>
    <row r="143479" ht="14.25" customHeight="1"/>
    <row r="143480" ht="14.25" customHeight="1"/>
    <row r="143481" ht="14.25" customHeight="1"/>
    <row r="143482" ht="14.25" customHeight="1"/>
    <row r="143483" ht="14.25" customHeight="1"/>
    <row r="143484" ht="14.25" customHeight="1"/>
    <row r="143485" ht="14.25" customHeight="1"/>
    <row r="143486" ht="14.25" customHeight="1"/>
    <row r="143487" ht="14.25" customHeight="1"/>
    <row r="143488" ht="14.25" customHeight="1"/>
    <row r="143489" ht="14.25" customHeight="1"/>
    <row r="143490" ht="14.25" customHeight="1"/>
    <row r="143491" ht="14.25" customHeight="1"/>
    <row r="143492" ht="14.25" customHeight="1"/>
    <row r="143493" ht="14.25" customHeight="1"/>
    <row r="143494" ht="14.25" customHeight="1"/>
    <row r="143495" ht="14.25" customHeight="1"/>
    <row r="143496" ht="14.25" customHeight="1"/>
    <row r="143497" ht="14.25" customHeight="1"/>
    <row r="143498" ht="14.25" customHeight="1"/>
    <row r="143499" ht="14.25" customHeight="1"/>
    <row r="143500" ht="14.25" customHeight="1"/>
    <row r="143501" ht="14.25" customHeight="1"/>
    <row r="143502" ht="14.25" customHeight="1"/>
    <row r="143503" ht="14.25" customHeight="1"/>
    <row r="143504" ht="14.25" customHeight="1"/>
    <row r="143505" ht="14.25" customHeight="1"/>
    <row r="143506" ht="14.25" customHeight="1"/>
    <row r="143507" ht="14.25" customHeight="1"/>
    <row r="143508" ht="14.25" customHeight="1"/>
    <row r="143509" ht="14.25" customHeight="1"/>
    <row r="143510" ht="14.25" customHeight="1"/>
    <row r="143511" ht="14.25" customHeight="1"/>
    <row r="143512" ht="14.25" customHeight="1"/>
    <row r="143513" ht="14.25" customHeight="1"/>
    <row r="143514" ht="14.25" customHeight="1"/>
    <row r="143515" ht="14.25" customHeight="1"/>
    <row r="143516" ht="14.25" customHeight="1"/>
    <row r="143517" ht="14.25" customHeight="1"/>
    <row r="143518" ht="14.25" customHeight="1"/>
    <row r="143519" ht="14.25" customHeight="1"/>
    <row r="143520" ht="14.25" customHeight="1"/>
    <row r="143521" ht="14.25" customHeight="1"/>
    <row r="143522" ht="14.25" customHeight="1"/>
    <row r="143523" ht="14.25" customHeight="1"/>
    <row r="143524" ht="14.25" customHeight="1"/>
    <row r="143525" ht="14.25" customHeight="1"/>
    <row r="143526" ht="14.25" customHeight="1"/>
    <row r="143527" ht="14.25" customHeight="1"/>
    <row r="143528" ht="14.25" customHeight="1"/>
    <row r="143529" ht="14.25" customHeight="1"/>
    <row r="143530" ht="14.25" customHeight="1"/>
    <row r="143531" ht="14.25" customHeight="1"/>
    <row r="143532" ht="14.25" customHeight="1"/>
    <row r="143533" ht="14.25" customHeight="1"/>
    <row r="143534" ht="14.25" customHeight="1"/>
    <row r="143535" ht="14.25" customHeight="1"/>
    <row r="143536" ht="14.25" customHeight="1"/>
    <row r="143537" ht="14.25" customHeight="1"/>
    <row r="143538" ht="14.25" customHeight="1"/>
    <row r="143539" ht="14.25" customHeight="1"/>
    <row r="143540" ht="14.25" customHeight="1"/>
    <row r="143541" ht="14.25" customHeight="1"/>
    <row r="143542" ht="14.25" customHeight="1"/>
    <row r="143543" ht="14.25" customHeight="1"/>
    <row r="143544" ht="14.25" customHeight="1"/>
    <row r="143545" ht="14.25" customHeight="1"/>
    <row r="143546" ht="14.25" customHeight="1"/>
    <row r="143547" ht="14.25" customHeight="1"/>
    <row r="143548" ht="14.25" customHeight="1"/>
    <row r="143549" ht="14.25" customHeight="1"/>
    <row r="143550" ht="14.25" customHeight="1"/>
    <row r="143551" ht="14.25" customHeight="1"/>
    <row r="143552" ht="14.25" customHeight="1"/>
    <row r="143553" ht="14.25" customHeight="1"/>
    <row r="143554" ht="14.25" customHeight="1"/>
    <row r="143555" ht="14.25" customHeight="1"/>
    <row r="143556" ht="14.25" customHeight="1"/>
    <row r="143557" ht="14.25" customHeight="1"/>
    <row r="143558" ht="14.25" customHeight="1"/>
    <row r="143559" ht="14.25" customHeight="1"/>
    <row r="143560" ht="14.25" customHeight="1"/>
    <row r="143561" ht="14.25" customHeight="1"/>
    <row r="143562" ht="14.25" customHeight="1"/>
    <row r="143563" ht="14.25" customHeight="1"/>
    <row r="143564" ht="14.25" customHeight="1"/>
    <row r="143565" ht="14.25" customHeight="1"/>
    <row r="143566" ht="14.25" customHeight="1"/>
    <row r="143567" ht="14.25" customHeight="1"/>
    <row r="143568" ht="14.25" customHeight="1"/>
    <row r="143569" ht="14.25" customHeight="1"/>
    <row r="143570" ht="14.25" customHeight="1"/>
    <row r="143571" ht="14.25" customHeight="1"/>
    <row r="143572" ht="14.25" customHeight="1"/>
    <row r="143573" ht="14.25" customHeight="1"/>
    <row r="143574" ht="14.25" customHeight="1"/>
    <row r="143575" ht="14.25" customHeight="1"/>
    <row r="143576" ht="14.25" customHeight="1"/>
    <row r="143577" ht="14.25" customHeight="1"/>
    <row r="143578" ht="14.25" customHeight="1"/>
    <row r="143579" ht="14.25" customHeight="1"/>
    <row r="143580" ht="14.25" customHeight="1"/>
    <row r="143581" ht="14.25" customHeight="1"/>
    <row r="143582" ht="14.25" customHeight="1"/>
    <row r="143583" ht="14.25" customHeight="1"/>
    <row r="143584" ht="14.25" customHeight="1"/>
    <row r="143585" ht="14.25" customHeight="1"/>
    <row r="143586" ht="14.25" customHeight="1"/>
    <row r="143587" ht="14.25" customHeight="1"/>
    <row r="143588" ht="14.25" customHeight="1"/>
    <row r="143589" ht="14.25" customHeight="1"/>
    <row r="143590" ht="14.25" customHeight="1"/>
    <row r="143591" ht="14.25" customHeight="1"/>
    <row r="143592" ht="14.25" customHeight="1"/>
    <row r="143593" ht="14.25" customHeight="1"/>
    <row r="143594" ht="14.25" customHeight="1"/>
    <row r="143595" ht="14.25" customHeight="1"/>
    <row r="143596" ht="14.25" customHeight="1"/>
    <row r="143597" ht="14.25" customHeight="1"/>
    <row r="143598" ht="14.25" customHeight="1"/>
    <row r="143599" ht="14.25" customHeight="1"/>
    <row r="143600" ht="14.25" customHeight="1"/>
    <row r="143601" ht="14.25" customHeight="1"/>
    <row r="143602" ht="14.25" customHeight="1"/>
    <row r="143603" ht="14.25" customHeight="1"/>
    <row r="143604" ht="14.25" customHeight="1"/>
    <row r="143605" ht="14.25" customHeight="1"/>
    <row r="143606" ht="14.25" customHeight="1"/>
    <row r="143607" ht="14.25" customHeight="1"/>
    <row r="143608" ht="14.25" customHeight="1"/>
    <row r="143609" ht="14.25" customHeight="1"/>
    <row r="143610" ht="14.25" customHeight="1"/>
    <row r="143611" ht="14.25" customHeight="1"/>
    <row r="143612" ht="14.25" customHeight="1"/>
    <row r="143613" ht="14.25" customHeight="1"/>
    <row r="143614" ht="14.25" customHeight="1"/>
    <row r="143615" ht="14.25" customHeight="1"/>
    <row r="143616" ht="14.25" customHeight="1"/>
    <row r="143617" ht="14.25" customHeight="1"/>
    <row r="143618" ht="14.25" customHeight="1"/>
    <row r="143619" ht="14.25" customHeight="1"/>
    <row r="143620" ht="14.25" customHeight="1"/>
    <row r="143621" ht="14.25" customHeight="1"/>
    <row r="143622" ht="14.25" customHeight="1"/>
    <row r="143623" ht="14.25" customHeight="1"/>
    <row r="143624" ht="14.25" customHeight="1"/>
    <row r="143625" ht="14.25" customHeight="1"/>
    <row r="143626" ht="14.25" customHeight="1"/>
    <row r="143627" ht="14.25" customHeight="1"/>
    <row r="143628" ht="14.25" customHeight="1"/>
    <row r="143629" ht="14.25" customHeight="1"/>
    <row r="143630" ht="14.25" customHeight="1"/>
    <row r="143631" ht="14.25" customHeight="1"/>
    <row r="143632" ht="14.25" customHeight="1"/>
    <row r="143633" ht="14.25" customHeight="1"/>
    <row r="143634" ht="14.25" customHeight="1"/>
    <row r="143635" ht="14.25" customHeight="1"/>
    <row r="143636" ht="14.25" customHeight="1"/>
    <row r="143637" ht="14.25" customHeight="1"/>
    <row r="143638" ht="14.25" customHeight="1"/>
    <row r="143639" ht="14.25" customHeight="1"/>
    <row r="143640" ht="14.25" customHeight="1"/>
    <row r="143641" ht="14.25" customHeight="1"/>
    <row r="143642" ht="14.25" customHeight="1"/>
    <row r="143643" ht="14.25" customHeight="1"/>
    <row r="143644" ht="14.25" customHeight="1"/>
    <row r="143645" ht="14.25" customHeight="1"/>
    <row r="143646" ht="14.25" customHeight="1"/>
    <row r="143647" ht="14.25" customHeight="1"/>
    <row r="143648" ht="14.25" customHeight="1"/>
    <row r="143649" ht="14.25" customHeight="1"/>
    <row r="143650" ht="14.25" customHeight="1"/>
    <row r="143651" ht="14.25" customHeight="1"/>
    <row r="143652" ht="14.25" customHeight="1"/>
    <row r="143653" ht="14.25" customHeight="1"/>
    <row r="143654" ht="14.25" customHeight="1"/>
    <row r="143655" ht="14.25" customHeight="1"/>
    <row r="143656" ht="14.25" customHeight="1"/>
    <row r="143657" ht="14.25" customHeight="1"/>
    <row r="143658" ht="14.25" customHeight="1"/>
    <row r="143659" ht="14.25" customHeight="1"/>
    <row r="143660" ht="14.25" customHeight="1"/>
    <row r="143661" ht="14.25" customHeight="1"/>
    <row r="143662" ht="14.25" customHeight="1"/>
    <row r="143663" ht="14.25" customHeight="1"/>
    <row r="143664" ht="14.25" customHeight="1"/>
    <row r="143665" ht="14.25" customHeight="1"/>
    <row r="143666" ht="14.25" customHeight="1"/>
    <row r="143667" ht="14.25" customHeight="1"/>
    <row r="143668" ht="14.25" customHeight="1"/>
    <row r="143669" ht="14.25" customHeight="1"/>
    <row r="143670" ht="14.25" customHeight="1"/>
    <row r="143671" ht="14.25" customHeight="1"/>
    <row r="143672" ht="14.25" customHeight="1"/>
    <row r="143673" ht="14.25" customHeight="1"/>
    <row r="143674" ht="14.25" customHeight="1"/>
    <row r="143675" ht="14.25" customHeight="1"/>
    <row r="143676" ht="14.25" customHeight="1"/>
    <row r="143677" ht="14.25" customHeight="1"/>
    <row r="143678" ht="14.25" customHeight="1"/>
    <row r="143679" ht="14.25" customHeight="1"/>
    <row r="143680" ht="14.25" customHeight="1"/>
    <row r="143681" ht="14.25" customHeight="1"/>
    <row r="143682" ht="14.25" customHeight="1"/>
    <row r="143683" ht="14.25" customHeight="1"/>
    <row r="143684" ht="14.25" customHeight="1"/>
    <row r="143685" ht="14.25" customHeight="1"/>
    <row r="143686" ht="14.25" customHeight="1"/>
    <row r="143687" ht="14.25" customHeight="1"/>
    <row r="143688" ht="14.25" customHeight="1"/>
    <row r="143689" ht="14.25" customHeight="1"/>
    <row r="143690" ht="14.25" customHeight="1"/>
    <row r="143691" ht="14.25" customHeight="1"/>
    <row r="143692" ht="14.25" customHeight="1"/>
    <row r="143693" ht="14.25" customHeight="1"/>
    <row r="143694" ht="14.25" customHeight="1"/>
    <row r="143695" ht="14.25" customHeight="1"/>
    <row r="143696" ht="14.25" customHeight="1"/>
    <row r="143697" ht="14.25" customHeight="1"/>
    <row r="143698" ht="14.25" customHeight="1"/>
    <row r="143699" ht="14.25" customHeight="1"/>
    <row r="143700" ht="14.25" customHeight="1"/>
    <row r="143701" ht="14.25" customHeight="1"/>
    <row r="143702" ht="14.25" customHeight="1"/>
    <row r="143703" ht="14.25" customHeight="1"/>
    <row r="143704" ht="14.25" customHeight="1"/>
    <row r="143705" ht="14.25" customHeight="1"/>
    <row r="143706" ht="14.25" customHeight="1"/>
    <row r="143707" ht="14.25" customHeight="1"/>
    <row r="143708" ht="14.25" customHeight="1"/>
    <row r="143709" ht="14.25" customHeight="1"/>
    <row r="143710" ht="14.25" customHeight="1"/>
    <row r="143711" ht="14.25" customHeight="1"/>
    <row r="143712" ht="14.25" customHeight="1"/>
    <row r="143713" ht="14.25" customHeight="1"/>
    <row r="143714" ht="14.25" customHeight="1"/>
    <row r="143715" ht="14.25" customHeight="1"/>
    <row r="143716" ht="14.25" customHeight="1"/>
    <row r="143717" ht="14.25" customHeight="1"/>
    <row r="143718" ht="14.25" customHeight="1"/>
    <row r="143719" ht="14.25" customHeight="1"/>
    <row r="143720" ht="14.25" customHeight="1"/>
    <row r="143721" ht="14.25" customHeight="1"/>
    <row r="143722" ht="14.25" customHeight="1"/>
    <row r="143723" ht="14.25" customHeight="1"/>
    <row r="143724" ht="14.25" customHeight="1"/>
    <row r="143725" ht="14.25" customHeight="1"/>
    <row r="143726" ht="14.25" customHeight="1"/>
    <row r="143727" ht="14.25" customHeight="1"/>
    <row r="143728" ht="14.25" customHeight="1"/>
    <row r="143729" ht="14.25" customHeight="1"/>
    <row r="143730" ht="14.25" customHeight="1"/>
    <row r="143731" ht="14.25" customHeight="1"/>
    <row r="143732" ht="14.25" customHeight="1"/>
    <row r="143733" ht="14.25" customHeight="1"/>
    <row r="143734" ht="14.25" customHeight="1"/>
    <row r="143735" ht="14.25" customHeight="1"/>
    <row r="143736" ht="14.25" customHeight="1"/>
    <row r="143737" ht="14.25" customHeight="1"/>
    <row r="143738" ht="14.25" customHeight="1"/>
    <row r="143739" ht="14.25" customHeight="1"/>
    <row r="143740" ht="14.25" customHeight="1"/>
    <row r="143741" ht="14.25" customHeight="1"/>
    <row r="143742" ht="14.25" customHeight="1"/>
    <row r="143743" ht="14.25" customHeight="1"/>
    <row r="143744" ht="14.25" customHeight="1"/>
    <row r="143745" ht="14.25" customHeight="1"/>
    <row r="143746" ht="14.25" customHeight="1"/>
    <row r="143747" ht="14.25" customHeight="1"/>
    <row r="143748" ht="14.25" customHeight="1"/>
    <row r="143749" ht="14.25" customHeight="1"/>
    <row r="143750" ht="14.25" customHeight="1"/>
    <row r="143751" ht="14.25" customHeight="1"/>
    <row r="143752" ht="14.25" customHeight="1"/>
    <row r="143753" ht="14.25" customHeight="1"/>
    <row r="143754" ht="14.25" customHeight="1"/>
    <row r="143755" ht="14.25" customHeight="1"/>
    <row r="143756" ht="14.25" customHeight="1"/>
    <row r="143757" ht="14.25" customHeight="1"/>
    <row r="143758" ht="14.25" customHeight="1"/>
    <row r="143759" ht="14.25" customHeight="1"/>
    <row r="143760" ht="14.25" customHeight="1"/>
    <row r="143761" ht="14.25" customHeight="1"/>
    <row r="143762" ht="14.25" customHeight="1"/>
    <row r="143763" ht="14.25" customHeight="1"/>
    <row r="143764" ht="14.25" customHeight="1"/>
    <row r="143765" ht="14.25" customHeight="1"/>
    <row r="143766" ht="14.25" customHeight="1"/>
    <row r="143767" ht="14.25" customHeight="1"/>
    <row r="143768" ht="14.25" customHeight="1"/>
    <row r="143769" ht="14.25" customHeight="1"/>
    <row r="143770" ht="14.25" customHeight="1"/>
    <row r="143771" ht="14.25" customHeight="1"/>
    <row r="143772" ht="14.25" customHeight="1"/>
    <row r="143773" ht="14.25" customHeight="1"/>
    <row r="143774" ht="14.25" customHeight="1"/>
    <row r="143775" ht="14.25" customHeight="1"/>
    <row r="143776" ht="14.25" customHeight="1"/>
    <row r="143777" ht="14.25" customHeight="1"/>
    <row r="143778" ht="14.25" customHeight="1"/>
    <row r="143779" ht="14.25" customHeight="1"/>
    <row r="143780" ht="14.25" customHeight="1"/>
    <row r="143781" ht="14.25" customHeight="1"/>
    <row r="143782" ht="14.25" customHeight="1"/>
    <row r="143783" ht="14.25" customHeight="1"/>
    <row r="143784" ht="14.25" customHeight="1"/>
    <row r="143785" ht="14.25" customHeight="1"/>
    <row r="143786" ht="14.25" customHeight="1"/>
    <row r="143787" ht="14.25" customHeight="1"/>
    <row r="143788" ht="14.25" customHeight="1"/>
    <row r="143789" ht="14.25" customHeight="1"/>
    <row r="143790" ht="14.25" customHeight="1"/>
    <row r="143791" ht="14.25" customHeight="1"/>
    <row r="143792" ht="14.25" customHeight="1"/>
    <row r="143793" ht="14.25" customHeight="1"/>
    <row r="143794" ht="14.25" customHeight="1"/>
    <row r="143795" ht="14.25" customHeight="1"/>
    <row r="143796" ht="14.25" customHeight="1"/>
    <row r="143797" ht="14.25" customHeight="1"/>
    <row r="143798" ht="14.25" customHeight="1"/>
    <row r="143799" ht="14.25" customHeight="1"/>
    <row r="143800" ht="14.25" customHeight="1"/>
    <row r="143801" ht="14.25" customHeight="1"/>
    <row r="143802" ht="14.25" customHeight="1"/>
    <row r="143803" ht="14.25" customHeight="1"/>
    <row r="143804" ht="14.25" customHeight="1"/>
    <row r="143805" ht="14.25" customHeight="1"/>
    <row r="143806" ht="14.25" customHeight="1"/>
    <row r="143807" ht="14.25" customHeight="1"/>
    <row r="143808" ht="14.25" customHeight="1"/>
    <row r="143809" ht="14.25" customHeight="1"/>
    <row r="143810" ht="14.25" customHeight="1"/>
    <row r="143811" ht="14.25" customHeight="1"/>
    <row r="143812" ht="14.25" customHeight="1"/>
    <row r="143813" ht="14.25" customHeight="1"/>
    <row r="143814" ht="14.25" customHeight="1"/>
    <row r="143815" ht="14.25" customHeight="1"/>
    <row r="143816" ht="14.25" customHeight="1"/>
    <row r="143817" ht="14.25" customHeight="1"/>
    <row r="143818" ht="14.25" customHeight="1"/>
    <row r="143819" ht="14.25" customHeight="1"/>
    <row r="143820" ht="14.25" customHeight="1"/>
    <row r="143821" ht="14.25" customHeight="1"/>
    <row r="143822" ht="14.25" customHeight="1"/>
    <row r="143823" ht="14.25" customHeight="1"/>
    <row r="143824" ht="14.25" customHeight="1"/>
    <row r="143825" ht="14.25" customHeight="1"/>
    <row r="143826" ht="14.25" customHeight="1"/>
    <row r="143827" ht="14.25" customHeight="1"/>
    <row r="143828" ht="14.25" customHeight="1"/>
    <row r="143829" ht="14.25" customHeight="1"/>
    <row r="143830" ht="14.25" customHeight="1"/>
    <row r="143831" ht="14.25" customHeight="1"/>
    <row r="143832" ht="14.25" customHeight="1"/>
    <row r="143833" ht="14.25" customHeight="1"/>
    <row r="143834" ht="14.25" customHeight="1"/>
    <row r="143835" ht="14.25" customHeight="1"/>
    <row r="143836" ht="14.25" customHeight="1"/>
    <row r="143837" ht="14.25" customHeight="1"/>
    <row r="143838" ht="14.25" customHeight="1"/>
    <row r="143839" ht="14.25" customHeight="1"/>
    <row r="143840" ht="14.25" customHeight="1"/>
    <row r="143841" ht="14.25" customHeight="1"/>
    <row r="143842" ht="14.25" customHeight="1"/>
    <row r="143843" ht="14.25" customHeight="1"/>
    <row r="143844" ht="14.25" customHeight="1"/>
    <row r="143845" ht="14.25" customHeight="1"/>
    <row r="143846" ht="14.25" customHeight="1"/>
    <row r="143847" ht="14.25" customHeight="1"/>
    <row r="143848" ht="14.25" customHeight="1"/>
    <row r="143849" ht="14.25" customHeight="1"/>
    <row r="143850" ht="14.25" customHeight="1"/>
    <row r="143851" ht="14.25" customHeight="1"/>
    <row r="143852" ht="14.25" customHeight="1"/>
    <row r="143853" ht="14.25" customHeight="1"/>
    <row r="143854" ht="14.25" customHeight="1"/>
    <row r="143855" ht="14.25" customHeight="1"/>
    <row r="143856" ht="14.25" customHeight="1"/>
    <row r="143857" ht="14.25" customHeight="1"/>
    <row r="143858" ht="14.25" customHeight="1"/>
    <row r="143859" ht="14.25" customHeight="1"/>
    <row r="143860" ht="14.25" customHeight="1"/>
    <row r="143861" ht="14.25" customHeight="1"/>
    <row r="143862" ht="14.25" customHeight="1"/>
    <row r="143863" ht="14.25" customHeight="1"/>
    <row r="143864" ht="14.25" customHeight="1"/>
    <row r="143865" ht="14.25" customHeight="1"/>
    <row r="143866" ht="14.25" customHeight="1"/>
    <row r="143867" ht="14.25" customHeight="1"/>
    <row r="143868" ht="14.25" customHeight="1"/>
    <row r="143869" ht="14.25" customHeight="1"/>
    <row r="143870" ht="14.25" customHeight="1"/>
    <row r="143871" ht="14.25" customHeight="1"/>
    <row r="143872" ht="14.25" customHeight="1"/>
    <row r="143873" ht="14.25" customHeight="1"/>
    <row r="143874" ht="14.25" customHeight="1"/>
    <row r="143875" ht="14.25" customHeight="1"/>
    <row r="143876" ht="14.25" customHeight="1"/>
    <row r="143877" ht="14.25" customHeight="1"/>
    <row r="143878" ht="14.25" customHeight="1"/>
    <row r="143879" ht="14.25" customHeight="1"/>
    <row r="143880" ht="14.25" customHeight="1"/>
    <row r="143881" ht="14.25" customHeight="1"/>
    <row r="143882" ht="14.25" customHeight="1"/>
    <row r="143883" ht="14.25" customHeight="1"/>
    <row r="143884" ht="14.25" customHeight="1"/>
    <row r="143885" ht="14.25" customHeight="1"/>
    <row r="143886" ht="14.25" customHeight="1"/>
    <row r="143887" ht="14.25" customHeight="1"/>
    <row r="143888" ht="14.25" customHeight="1"/>
    <row r="143889" ht="14.25" customHeight="1"/>
    <row r="143890" ht="14.25" customHeight="1"/>
    <row r="143891" ht="14.25" customHeight="1"/>
    <row r="143892" ht="14.25" customHeight="1"/>
    <row r="143893" ht="14.25" customHeight="1"/>
    <row r="143894" ht="14.25" customHeight="1"/>
    <row r="143895" ht="14.25" customHeight="1"/>
    <row r="143896" ht="14.25" customHeight="1"/>
    <row r="143897" ht="14.25" customHeight="1"/>
    <row r="143898" ht="14.25" customHeight="1"/>
    <row r="143899" ht="14.25" customHeight="1"/>
    <row r="143900" ht="14.25" customHeight="1"/>
    <row r="143901" ht="14.25" customHeight="1"/>
    <row r="143902" ht="14.25" customHeight="1"/>
    <row r="143903" ht="14.25" customHeight="1"/>
    <row r="143904" ht="14.25" customHeight="1"/>
    <row r="143905" ht="14.25" customHeight="1"/>
    <row r="143906" ht="14.25" customHeight="1"/>
    <row r="143907" ht="14.25" customHeight="1"/>
    <row r="143908" ht="14.25" customHeight="1"/>
    <row r="143909" ht="14.25" customHeight="1"/>
    <row r="143910" ht="14.25" customHeight="1"/>
    <row r="143911" ht="14.25" customHeight="1"/>
    <row r="143912" ht="14.25" customHeight="1"/>
    <row r="143913" ht="14.25" customHeight="1"/>
    <row r="143914" ht="14.25" customHeight="1"/>
    <row r="143915" ht="14.25" customHeight="1"/>
    <row r="143916" ht="14.25" customHeight="1"/>
    <row r="143917" ht="14.25" customHeight="1"/>
    <row r="143918" ht="14.25" customHeight="1"/>
    <row r="143919" ht="14.25" customHeight="1"/>
    <row r="143920" ht="14.25" customHeight="1"/>
    <row r="143921" ht="14.25" customHeight="1"/>
    <row r="143922" ht="14.25" customHeight="1"/>
    <row r="143923" ht="14.25" customHeight="1"/>
    <row r="143924" ht="14.25" customHeight="1"/>
    <row r="143925" ht="14.25" customHeight="1"/>
    <row r="143926" ht="14.25" customHeight="1"/>
    <row r="143927" ht="14.25" customHeight="1"/>
    <row r="143928" ht="14.25" customHeight="1"/>
    <row r="143929" ht="14.25" customHeight="1"/>
    <row r="143930" ht="14.25" customHeight="1"/>
    <row r="143931" ht="14.25" customHeight="1"/>
    <row r="143932" ht="14.25" customHeight="1"/>
    <row r="143933" ht="14.25" customHeight="1"/>
    <row r="143934" ht="14.25" customHeight="1"/>
    <row r="143935" ht="14.25" customHeight="1"/>
    <row r="143936" ht="14.25" customHeight="1"/>
    <row r="143937" ht="14.25" customHeight="1"/>
    <row r="143938" ht="14.25" customHeight="1"/>
    <row r="143939" ht="14.25" customHeight="1"/>
    <row r="143940" ht="14.25" customHeight="1"/>
    <row r="143941" ht="14.25" customHeight="1"/>
    <row r="143942" ht="14.25" customHeight="1"/>
    <row r="143943" ht="14.25" customHeight="1"/>
    <row r="143944" ht="14.25" customHeight="1"/>
    <row r="143945" ht="14.25" customHeight="1"/>
    <row r="143946" ht="14.25" customHeight="1"/>
    <row r="143947" ht="14.25" customHeight="1"/>
    <row r="143948" ht="14.25" customHeight="1"/>
    <row r="143949" ht="14.25" customHeight="1"/>
    <row r="143950" ht="14.25" customHeight="1"/>
    <row r="143951" ht="14.25" customHeight="1"/>
    <row r="143952" ht="14.25" customHeight="1"/>
    <row r="143953" ht="14.25" customHeight="1"/>
    <row r="143954" ht="14.25" customHeight="1"/>
    <row r="143955" ht="14.25" customHeight="1"/>
    <row r="143956" ht="14.25" customHeight="1"/>
    <row r="143957" ht="14.25" customHeight="1"/>
    <row r="143958" ht="14.25" customHeight="1"/>
    <row r="143959" ht="14.25" customHeight="1"/>
    <row r="143960" ht="14.25" customHeight="1"/>
    <row r="143961" ht="14.25" customHeight="1"/>
    <row r="143962" ht="14.25" customHeight="1"/>
    <row r="143963" ht="14.25" customHeight="1"/>
    <row r="143964" ht="14.25" customHeight="1"/>
    <row r="143965" ht="14.25" customHeight="1"/>
    <row r="143966" ht="14.25" customHeight="1"/>
    <row r="143967" ht="14.25" customHeight="1"/>
    <row r="143968" ht="14.25" customHeight="1"/>
    <row r="143969" ht="14.25" customHeight="1"/>
    <row r="143970" ht="14.25" customHeight="1"/>
    <row r="143971" ht="14.25" customHeight="1"/>
    <row r="143972" ht="14.25" customHeight="1"/>
    <row r="143973" ht="14.25" customHeight="1"/>
    <row r="143974" ht="14.25" customHeight="1"/>
    <row r="143975" ht="14.25" customHeight="1"/>
    <row r="143976" ht="14.25" customHeight="1"/>
    <row r="143977" ht="14.25" customHeight="1"/>
    <row r="143978" ht="14.25" customHeight="1"/>
    <row r="143979" ht="14.25" customHeight="1"/>
    <row r="143980" ht="14.25" customHeight="1"/>
    <row r="143981" ht="14.25" customHeight="1"/>
    <row r="143982" ht="14.25" customHeight="1"/>
    <row r="143983" ht="14.25" customHeight="1"/>
    <row r="143984" ht="14.25" customHeight="1"/>
    <row r="143985" ht="14.25" customHeight="1"/>
    <row r="143986" ht="14.25" customHeight="1"/>
    <row r="143987" ht="14.25" customHeight="1"/>
    <row r="143988" ht="14.25" customHeight="1"/>
    <row r="143989" ht="14.25" customHeight="1"/>
    <row r="143990" ht="14.25" customHeight="1"/>
    <row r="143991" ht="14.25" customHeight="1"/>
    <row r="143992" ht="14.25" customHeight="1"/>
    <row r="143993" ht="14.25" customHeight="1"/>
    <row r="143994" ht="14.25" customHeight="1"/>
    <row r="143995" ht="14.25" customHeight="1"/>
    <row r="143996" ht="14.25" customHeight="1"/>
    <row r="143997" ht="14.25" customHeight="1"/>
    <row r="143998" ht="14.25" customHeight="1"/>
    <row r="143999" ht="14.25" customHeight="1"/>
    <row r="144000" ht="14.25" customHeight="1"/>
    <row r="144001" ht="14.25" customHeight="1"/>
    <row r="144002" ht="14.25" customHeight="1"/>
    <row r="144003" ht="14.25" customHeight="1"/>
    <row r="144004" ht="14.25" customHeight="1"/>
    <row r="144005" ht="14.25" customHeight="1"/>
    <row r="144006" ht="14.25" customHeight="1"/>
    <row r="144007" ht="14.25" customHeight="1"/>
    <row r="144008" ht="14.25" customHeight="1"/>
    <row r="144009" ht="14.25" customHeight="1"/>
    <row r="144010" ht="14.25" customHeight="1"/>
    <row r="144011" ht="14.25" customHeight="1"/>
    <row r="144012" ht="14.25" customHeight="1"/>
    <row r="144013" ht="14.25" customHeight="1"/>
    <row r="144014" ht="14.25" customHeight="1"/>
    <row r="144015" ht="14.25" customHeight="1"/>
    <row r="144016" ht="14.25" customHeight="1"/>
    <row r="144017" ht="14.25" customHeight="1"/>
    <row r="144018" ht="14.25" customHeight="1"/>
    <row r="144019" ht="14.25" customHeight="1"/>
    <row r="144020" ht="14.25" customHeight="1"/>
    <row r="144021" ht="14.25" customHeight="1"/>
    <row r="144022" ht="14.25" customHeight="1"/>
    <row r="144023" ht="14.25" customHeight="1"/>
    <row r="144024" ht="14.25" customHeight="1"/>
    <row r="144025" ht="14.25" customHeight="1"/>
    <row r="144026" ht="14.25" customHeight="1"/>
    <row r="144027" ht="14.25" customHeight="1"/>
    <row r="144028" ht="14.25" customHeight="1"/>
    <row r="144029" ht="14.25" customHeight="1"/>
    <row r="144030" ht="14.25" customHeight="1"/>
    <row r="144031" ht="14.25" customHeight="1"/>
    <row r="144032" ht="14.25" customHeight="1"/>
    <row r="144033" ht="14.25" customHeight="1"/>
    <row r="144034" ht="14.25" customHeight="1"/>
    <row r="144035" ht="14.25" customHeight="1"/>
    <row r="144036" ht="14.25" customHeight="1"/>
    <row r="144037" ht="14.25" customHeight="1"/>
    <row r="144038" ht="14.25" customHeight="1"/>
    <row r="144039" ht="14.25" customHeight="1"/>
    <row r="144040" ht="14.25" customHeight="1"/>
    <row r="144041" ht="14.25" customHeight="1"/>
    <row r="144042" ht="14.25" customHeight="1"/>
    <row r="144043" ht="14.25" customHeight="1"/>
    <row r="144044" ht="14.25" customHeight="1"/>
    <row r="144045" ht="14.25" customHeight="1"/>
    <row r="144046" ht="14.25" customHeight="1"/>
    <row r="144047" ht="14.25" customHeight="1"/>
    <row r="144048" ht="14.25" customHeight="1"/>
    <row r="144049" ht="14.25" customHeight="1"/>
    <row r="144050" ht="14.25" customHeight="1"/>
    <row r="144051" ht="14.25" customHeight="1"/>
    <row r="144052" ht="14.25" customHeight="1"/>
    <row r="144053" ht="14.25" customHeight="1"/>
    <row r="144054" ht="14.25" customHeight="1"/>
    <row r="144055" ht="14.25" customHeight="1"/>
    <row r="144056" ht="14.25" customHeight="1"/>
    <row r="144057" ht="14.25" customHeight="1"/>
    <row r="144058" ht="14.25" customHeight="1"/>
    <row r="144059" ht="14.25" customHeight="1"/>
    <row r="144060" ht="14.25" customHeight="1"/>
    <row r="144061" ht="14.25" customHeight="1"/>
    <row r="144062" ht="14.25" customHeight="1"/>
    <row r="144063" ht="14.25" customHeight="1"/>
    <row r="144064" ht="14.25" customHeight="1"/>
    <row r="144065" ht="14.25" customHeight="1"/>
    <row r="144066" ht="14.25" customHeight="1"/>
    <row r="144067" ht="14.25" customHeight="1"/>
    <row r="144068" ht="14.25" customHeight="1"/>
    <row r="144069" ht="14.25" customHeight="1"/>
    <row r="144070" ht="14.25" customHeight="1"/>
    <row r="144071" ht="14.25" customHeight="1"/>
    <row r="144072" ht="14.25" customHeight="1"/>
    <row r="144073" ht="14.25" customHeight="1"/>
    <row r="144074" ht="14.25" customHeight="1"/>
    <row r="144075" ht="14.25" customHeight="1"/>
    <row r="144076" ht="14.25" customHeight="1"/>
    <row r="144077" ht="14.25" customHeight="1"/>
    <row r="144078" ht="14.25" customHeight="1"/>
    <row r="144079" ht="14.25" customHeight="1"/>
    <row r="144080" ht="14.25" customHeight="1"/>
    <row r="144081" ht="14.25" customHeight="1"/>
    <row r="144082" ht="14.25" customHeight="1"/>
    <row r="144083" ht="14.25" customHeight="1"/>
    <row r="144084" ht="14.25" customHeight="1"/>
    <row r="144085" ht="14.25" customHeight="1"/>
    <row r="144086" ht="14.25" customHeight="1"/>
    <row r="144087" ht="14.25" customHeight="1"/>
    <row r="144088" ht="14.25" customHeight="1"/>
    <row r="144089" ht="14.25" customHeight="1"/>
    <row r="144090" ht="14.25" customHeight="1"/>
    <row r="144091" ht="14.25" customHeight="1"/>
    <row r="144092" ht="14.25" customHeight="1"/>
    <row r="144093" ht="14.25" customHeight="1"/>
    <row r="144094" ht="14.25" customHeight="1"/>
    <row r="144095" ht="14.25" customHeight="1"/>
    <row r="144096" ht="14.25" customHeight="1"/>
    <row r="144097" ht="14.25" customHeight="1"/>
    <row r="144098" ht="14.25" customHeight="1"/>
    <row r="144099" ht="14.25" customHeight="1"/>
    <row r="144100" ht="14.25" customHeight="1"/>
    <row r="144101" ht="14.25" customHeight="1"/>
    <row r="144102" ht="14.25" customHeight="1"/>
    <row r="144103" ht="14.25" customHeight="1"/>
    <row r="144104" ht="14.25" customHeight="1"/>
    <row r="144105" ht="14.25" customHeight="1"/>
    <row r="144106" ht="14.25" customHeight="1"/>
    <row r="144107" ht="14.25" customHeight="1"/>
    <row r="144108" ht="14.25" customHeight="1"/>
    <row r="144109" ht="14.25" customHeight="1"/>
    <row r="144110" ht="14.25" customHeight="1"/>
    <row r="144111" ht="14.25" customHeight="1"/>
    <row r="144112" ht="14.25" customHeight="1"/>
    <row r="144113" ht="14.25" customHeight="1"/>
    <row r="144114" ht="14.25" customHeight="1"/>
    <row r="144115" ht="14.25" customHeight="1"/>
    <row r="144116" ht="14.25" customHeight="1"/>
    <row r="144117" ht="14.25" customHeight="1"/>
    <row r="144118" ht="14.25" customHeight="1"/>
    <row r="144119" ht="14.25" customHeight="1"/>
    <row r="144120" ht="14.25" customHeight="1"/>
    <row r="144121" ht="14.25" customHeight="1"/>
    <row r="144122" ht="14.25" customHeight="1"/>
    <row r="144123" ht="14.25" customHeight="1"/>
    <row r="144124" ht="14.25" customHeight="1"/>
    <row r="144125" ht="14.25" customHeight="1"/>
    <row r="144126" ht="14.25" customHeight="1"/>
    <row r="144127" ht="14.25" customHeight="1"/>
    <row r="144128" ht="14.25" customHeight="1"/>
    <row r="144129" ht="14.25" customHeight="1"/>
    <row r="144130" ht="14.25" customHeight="1"/>
    <row r="144131" ht="14.25" customHeight="1"/>
    <row r="144132" ht="14.25" customHeight="1"/>
    <row r="144133" ht="14.25" customHeight="1"/>
    <row r="144134" ht="14.25" customHeight="1"/>
    <row r="144135" ht="14.25" customHeight="1"/>
    <row r="144136" ht="14.25" customHeight="1"/>
    <row r="144137" ht="14.25" customHeight="1"/>
    <row r="144138" ht="14.25" customHeight="1"/>
    <row r="144139" ht="14.25" customHeight="1"/>
    <row r="144140" ht="14.25" customHeight="1"/>
    <row r="144141" ht="14.25" customHeight="1"/>
    <row r="144142" ht="14.25" customHeight="1"/>
    <row r="144143" ht="14.25" customHeight="1"/>
    <row r="144144" ht="14.25" customHeight="1"/>
    <row r="144145" ht="14.25" customHeight="1"/>
    <row r="144146" ht="14.25" customHeight="1"/>
    <row r="144147" ht="14.25" customHeight="1"/>
    <row r="144148" ht="14.25" customHeight="1"/>
    <row r="144149" ht="14.25" customHeight="1"/>
    <row r="144150" ht="14.25" customHeight="1"/>
    <row r="144151" ht="14.25" customHeight="1"/>
    <row r="144152" ht="14.25" customHeight="1"/>
    <row r="144153" ht="14.25" customHeight="1"/>
    <row r="144154" ht="14.25" customHeight="1"/>
    <row r="144155" ht="14.25" customHeight="1"/>
    <row r="144156" ht="14.25" customHeight="1"/>
    <row r="144157" ht="14.25" customHeight="1"/>
    <row r="144158" ht="14.25" customHeight="1"/>
    <row r="144159" ht="14.25" customHeight="1"/>
    <row r="144160" ht="14.25" customHeight="1"/>
    <row r="144161" ht="14.25" customHeight="1"/>
    <row r="144162" ht="14.25" customHeight="1"/>
    <row r="144163" ht="14.25" customHeight="1"/>
    <row r="144164" ht="14.25" customHeight="1"/>
    <row r="144165" ht="14.25" customHeight="1"/>
    <row r="144166" ht="14.25" customHeight="1"/>
    <row r="144167" ht="14.25" customHeight="1"/>
    <row r="144168" ht="14.25" customHeight="1"/>
    <row r="144169" ht="14.25" customHeight="1"/>
    <row r="144170" ht="14.25" customHeight="1"/>
    <row r="144171" ht="14.25" customHeight="1"/>
    <row r="144172" ht="14.25" customHeight="1"/>
    <row r="144173" ht="14.25" customHeight="1"/>
    <row r="144174" ht="14.25" customHeight="1"/>
    <row r="144175" ht="14.25" customHeight="1"/>
    <row r="144176" ht="14.25" customHeight="1"/>
    <row r="144177" ht="14.25" customHeight="1"/>
    <row r="144178" ht="14.25" customHeight="1"/>
    <row r="144179" ht="14.25" customHeight="1"/>
    <row r="144180" ht="14.25" customHeight="1"/>
    <row r="144181" ht="14.25" customHeight="1"/>
    <row r="144182" ht="14.25" customHeight="1"/>
    <row r="144183" ht="14.25" customHeight="1"/>
    <row r="144184" ht="14.25" customHeight="1"/>
    <row r="144185" ht="14.25" customHeight="1"/>
    <row r="144186" ht="14.25" customHeight="1"/>
    <row r="144187" ht="14.25" customHeight="1"/>
    <row r="144188" ht="14.25" customHeight="1"/>
    <row r="144189" ht="14.25" customHeight="1"/>
    <row r="144190" ht="14.25" customHeight="1"/>
    <row r="144191" ht="14.25" customHeight="1"/>
    <row r="144192" ht="14.25" customHeight="1"/>
    <row r="144193" ht="14.25" customHeight="1"/>
    <row r="144194" ht="14.25" customHeight="1"/>
    <row r="144195" ht="14.25" customHeight="1"/>
    <row r="144196" ht="14.25" customHeight="1"/>
    <row r="144197" ht="14.25" customHeight="1"/>
    <row r="144198" ht="14.25" customHeight="1"/>
    <row r="144199" ht="14.25" customHeight="1"/>
    <row r="144200" ht="14.25" customHeight="1"/>
    <row r="144201" ht="14.25" customHeight="1"/>
    <row r="144202" ht="14.25" customHeight="1"/>
    <row r="144203" ht="14.25" customHeight="1"/>
    <row r="144204" ht="14.25" customHeight="1"/>
    <row r="144205" ht="14.25" customHeight="1"/>
    <row r="144206" ht="14.25" customHeight="1"/>
    <row r="144207" ht="14.25" customHeight="1"/>
    <row r="144208" ht="14.25" customHeight="1"/>
    <row r="144209" ht="14.25" customHeight="1"/>
    <row r="144210" ht="14.25" customHeight="1"/>
    <row r="144211" ht="14.25" customHeight="1"/>
    <row r="144212" ht="14.25" customHeight="1"/>
    <row r="144213" ht="14.25" customHeight="1"/>
    <row r="144214" ht="14.25" customHeight="1"/>
    <row r="144215" ht="14.25" customHeight="1"/>
    <row r="144216" ht="14.25" customHeight="1"/>
    <row r="144217" ht="14.25" customHeight="1"/>
    <row r="144218" ht="14.25" customHeight="1"/>
    <row r="144219" ht="14.25" customHeight="1"/>
    <row r="144220" ht="14.25" customHeight="1"/>
    <row r="144221" ht="14.25" customHeight="1"/>
    <row r="144222" ht="14.25" customHeight="1"/>
    <row r="144223" ht="14.25" customHeight="1"/>
    <row r="144224" ht="14.25" customHeight="1"/>
    <row r="144225" ht="14.25" customHeight="1"/>
    <row r="144226" ht="14.25" customHeight="1"/>
    <row r="144227" ht="14.25" customHeight="1"/>
    <row r="144228" ht="14.25" customHeight="1"/>
    <row r="144229" ht="14.25" customHeight="1"/>
    <row r="144230" ht="14.25" customHeight="1"/>
    <row r="144231" ht="14.25" customHeight="1"/>
    <row r="144232" ht="14.25" customHeight="1"/>
    <row r="144233" ht="14.25" customHeight="1"/>
    <row r="144234" ht="14.25" customHeight="1"/>
    <row r="144235" ht="14.25" customHeight="1"/>
    <row r="144236" ht="14.25" customHeight="1"/>
    <row r="144237" ht="14.25" customHeight="1"/>
    <row r="144238" ht="14.25" customHeight="1"/>
    <row r="144239" ht="14.25" customHeight="1"/>
    <row r="144240" ht="14.25" customHeight="1"/>
    <row r="144241" ht="14.25" customHeight="1"/>
    <row r="144242" ht="14.25" customHeight="1"/>
    <row r="144243" ht="14.25" customHeight="1"/>
    <row r="144244" ht="14.25" customHeight="1"/>
    <row r="144245" ht="14.25" customHeight="1"/>
    <row r="144246" ht="14.25" customHeight="1"/>
    <row r="144247" ht="14.25" customHeight="1"/>
    <row r="144248" ht="14.25" customHeight="1"/>
    <row r="144249" ht="14.25" customHeight="1"/>
    <row r="144250" ht="14.25" customHeight="1"/>
    <row r="144251" ht="14.25" customHeight="1"/>
    <row r="144252" ht="14.25" customHeight="1"/>
    <row r="144253" ht="14.25" customHeight="1"/>
    <row r="144254" ht="14.25" customHeight="1"/>
    <row r="144255" ht="14.25" customHeight="1"/>
    <row r="144256" ht="14.25" customHeight="1"/>
    <row r="144257" ht="14.25" customHeight="1"/>
    <row r="144258" ht="14.25" customHeight="1"/>
    <row r="144259" ht="14.25" customHeight="1"/>
    <row r="144260" ht="14.25" customHeight="1"/>
    <row r="144261" ht="14.25" customHeight="1"/>
    <row r="144262" ht="14.25" customHeight="1"/>
    <row r="144263" ht="14.25" customHeight="1"/>
    <row r="144264" ht="14.25" customHeight="1"/>
    <row r="144265" ht="14.25" customHeight="1"/>
    <row r="144266" ht="14.25" customHeight="1"/>
    <row r="144267" ht="14.25" customHeight="1"/>
    <row r="144268" ht="14.25" customHeight="1"/>
    <row r="144269" ht="14.25" customHeight="1"/>
    <row r="144270" ht="14.25" customHeight="1"/>
    <row r="144271" ht="14.25" customHeight="1"/>
    <row r="144272" ht="14.25" customHeight="1"/>
    <row r="144273" ht="14.25" customHeight="1"/>
    <row r="144274" ht="14.25" customHeight="1"/>
    <row r="144275" ht="14.25" customHeight="1"/>
    <row r="144276" ht="14.25" customHeight="1"/>
    <row r="144277" ht="14.25" customHeight="1"/>
    <row r="144278" ht="14.25" customHeight="1"/>
    <row r="144279" ht="14.25" customHeight="1"/>
    <row r="144280" ht="14.25" customHeight="1"/>
    <row r="144281" ht="14.25" customHeight="1"/>
    <row r="144282" ht="14.25" customHeight="1"/>
    <row r="144283" ht="14.25" customHeight="1"/>
    <row r="144284" ht="14.25" customHeight="1"/>
    <row r="144285" ht="14.25" customHeight="1"/>
    <row r="144286" ht="14.25" customHeight="1"/>
    <row r="144287" ht="14.25" customHeight="1"/>
    <row r="144288" ht="14.25" customHeight="1"/>
    <row r="144289" ht="14.25" customHeight="1"/>
    <row r="144290" ht="14.25" customHeight="1"/>
    <row r="144291" ht="14.25" customHeight="1"/>
    <row r="144292" ht="14.25" customHeight="1"/>
    <row r="144293" ht="14.25" customHeight="1"/>
    <row r="144294" ht="14.25" customHeight="1"/>
    <row r="144295" ht="14.25" customHeight="1"/>
    <row r="144296" ht="14.25" customHeight="1"/>
    <row r="144297" ht="14.25" customHeight="1"/>
    <row r="144298" ht="14.25" customHeight="1"/>
    <row r="144299" ht="14.25" customHeight="1"/>
    <row r="144300" ht="14.25" customHeight="1"/>
    <row r="144301" ht="14.25" customHeight="1"/>
    <row r="144302" ht="14.25" customHeight="1"/>
    <row r="144303" ht="14.25" customHeight="1"/>
    <row r="144304" ht="14.25" customHeight="1"/>
    <row r="144305" ht="14.25" customHeight="1"/>
    <row r="144306" ht="14.25" customHeight="1"/>
    <row r="144307" ht="14.25" customHeight="1"/>
    <row r="144308" ht="14.25" customHeight="1"/>
    <row r="144309" ht="14.25" customHeight="1"/>
    <row r="144310" ht="14.25" customHeight="1"/>
    <row r="144311" ht="14.25" customHeight="1"/>
    <row r="144312" ht="14.25" customHeight="1"/>
    <row r="144313" ht="14.25" customHeight="1"/>
    <row r="144314" ht="14.25" customHeight="1"/>
    <row r="144315" ht="14.25" customHeight="1"/>
    <row r="144316" ht="14.25" customHeight="1"/>
    <row r="144317" ht="14.25" customHeight="1"/>
    <row r="144318" ht="14.25" customHeight="1"/>
    <row r="144319" ht="14.25" customHeight="1"/>
    <row r="144320" ht="14.25" customHeight="1"/>
    <row r="144321" ht="14.25" customHeight="1"/>
    <row r="144322" ht="14.25" customHeight="1"/>
    <row r="144323" ht="14.25" customHeight="1"/>
    <row r="144324" ht="14.25" customHeight="1"/>
    <row r="144325" ht="14.25" customHeight="1"/>
    <row r="144326" ht="14.25" customHeight="1"/>
    <row r="144327" ht="14.25" customHeight="1"/>
    <row r="144328" ht="14.25" customHeight="1"/>
    <row r="144329" ht="14.25" customHeight="1"/>
    <row r="144330" ht="14.25" customHeight="1"/>
    <row r="144331" ht="14.25" customHeight="1"/>
    <row r="144332" ht="14.25" customHeight="1"/>
    <row r="144333" ht="14.25" customHeight="1"/>
    <row r="144334" ht="14.25" customHeight="1"/>
    <row r="144335" ht="14.25" customHeight="1"/>
    <row r="144336" ht="14.25" customHeight="1"/>
    <row r="144337" ht="14.25" customHeight="1"/>
    <row r="144338" ht="14.25" customHeight="1"/>
    <row r="144339" ht="14.25" customHeight="1"/>
    <row r="144340" ht="14.25" customHeight="1"/>
    <row r="144341" ht="14.25" customHeight="1"/>
    <row r="144342" ht="14.25" customHeight="1"/>
    <row r="144343" ht="14.25" customHeight="1"/>
    <row r="144344" ht="14.25" customHeight="1"/>
    <row r="144345" ht="14.25" customHeight="1"/>
    <row r="144346" ht="14.25" customHeight="1"/>
    <row r="144347" ht="14.25" customHeight="1"/>
    <row r="144348" ht="14.25" customHeight="1"/>
    <row r="144349" ht="14.25" customHeight="1"/>
    <row r="144350" ht="14.25" customHeight="1"/>
    <row r="144351" ht="14.25" customHeight="1"/>
    <row r="144352" ht="14.25" customHeight="1"/>
    <row r="144353" ht="14.25" customHeight="1"/>
    <row r="144354" ht="14.25" customHeight="1"/>
    <row r="144355" ht="14.25" customHeight="1"/>
    <row r="144356" ht="14.25" customHeight="1"/>
    <row r="144357" ht="14.25" customHeight="1"/>
    <row r="144358" ht="14.25" customHeight="1"/>
    <row r="144359" ht="14.25" customHeight="1"/>
    <row r="144360" ht="14.25" customHeight="1"/>
    <row r="144361" ht="14.25" customHeight="1"/>
    <row r="144362" ht="14.25" customHeight="1"/>
    <row r="144363" ht="14.25" customHeight="1"/>
    <row r="144364" ht="14.25" customHeight="1"/>
    <row r="144365" ht="14.25" customHeight="1"/>
    <row r="144366" ht="14.25" customHeight="1"/>
    <row r="144367" ht="14.25" customHeight="1"/>
    <row r="144368" ht="14.25" customHeight="1"/>
    <row r="144369" ht="14.25" customHeight="1"/>
    <row r="144370" ht="14.25" customHeight="1"/>
    <row r="144371" ht="14.25" customHeight="1"/>
    <row r="144372" ht="14.25" customHeight="1"/>
    <row r="144373" ht="14.25" customHeight="1"/>
    <row r="144374" ht="14.25" customHeight="1"/>
    <row r="144375" ht="14.25" customHeight="1"/>
    <row r="144376" ht="14.25" customHeight="1"/>
    <row r="144377" ht="14.25" customHeight="1"/>
    <row r="144378" ht="14.25" customHeight="1"/>
    <row r="144379" ht="14.25" customHeight="1"/>
    <row r="144380" ht="14.25" customHeight="1"/>
    <row r="144381" ht="14.25" customHeight="1"/>
    <row r="144382" ht="14.25" customHeight="1"/>
    <row r="144383" ht="14.25" customHeight="1"/>
    <row r="144384" ht="14.25" customHeight="1"/>
    <row r="144385" ht="14.25" customHeight="1"/>
    <row r="144386" ht="14.25" customHeight="1"/>
    <row r="144387" ht="14.25" customHeight="1"/>
    <row r="144388" ht="14.25" customHeight="1"/>
    <row r="144389" ht="14.25" customHeight="1"/>
    <row r="144390" ht="14.25" customHeight="1"/>
    <row r="144391" ht="14.25" customHeight="1"/>
    <row r="144392" ht="14.25" customHeight="1"/>
    <row r="144393" ht="14.25" customHeight="1"/>
    <row r="144394" ht="14.25" customHeight="1"/>
    <row r="144395" ht="14.25" customHeight="1"/>
    <row r="144396" ht="14.25" customHeight="1"/>
    <row r="144397" ht="14.25" customHeight="1"/>
    <row r="144398" ht="14.25" customHeight="1"/>
    <row r="144399" ht="14.25" customHeight="1"/>
    <row r="144400" ht="14.25" customHeight="1"/>
    <row r="144401" ht="14.25" customHeight="1"/>
    <row r="144402" ht="14.25" customHeight="1"/>
    <row r="144403" ht="14.25" customHeight="1"/>
    <row r="144404" ht="14.25" customHeight="1"/>
    <row r="144405" ht="14.25" customHeight="1"/>
    <row r="144406" ht="14.25" customHeight="1"/>
    <row r="144407" ht="14.25" customHeight="1"/>
    <row r="144408" ht="14.25" customHeight="1"/>
    <row r="144409" ht="14.25" customHeight="1"/>
    <row r="144410" ht="14.25" customHeight="1"/>
    <row r="144411" ht="14.25" customHeight="1"/>
    <row r="144412" ht="14.25" customHeight="1"/>
    <row r="144413" ht="14.25" customHeight="1"/>
    <row r="144414" ht="14.25" customHeight="1"/>
    <row r="144415" ht="14.25" customHeight="1"/>
    <row r="144416" ht="14.25" customHeight="1"/>
    <row r="144417" ht="14.25" customHeight="1"/>
    <row r="144418" ht="14.25" customHeight="1"/>
    <row r="144419" ht="14.25" customHeight="1"/>
    <row r="144420" ht="14.25" customHeight="1"/>
    <row r="144421" ht="14.25" customHeight="1"/>
    <row r="144422" ht="14.25" customHeight="1"/>
    <row r="144423" ht="14.25" customHeight="1"/>
    <row r="144424" ht="14.25" customHeight="1"/>
    <row r="144425" ht="14.25" customHeight="1"/>
    <row r="144426" ht="14.25" customHeight="1"/>
    <row r="144427" ht="14.25" customHeight="1"/>
    <row r="144428" ht="14.25" customHeight="1"/>
    <row r="144429" ht="14.25" customHeight="1"/>
    <row r="144430" ht="14.25" customHeight="1"/>
    <row r="144431" ht="14.25" customHeight="1"/>
    <row r="144432" ht="14.25" customHeight="1"/>
    <row r="144433" ht="14.25" customHeight="1"/>
    <row r="144434" ht="14.25" customHeight="1"/>
    <row r="144435" ht="14.25" customHeight="1"/>
    <row r="144436" ht="14.25" customHeight="1"/>
    <row r="144437" ht="14.25" customHeight="1"/>
    <row r="144438" ht="14.25" customHeight="1"/>
    <row r="144439" ht="14.25" customHeight="1"/>
    <row r="144440" ht="14.25" customHeight="1"/>
    <row r="144441" ht="14.25" customHeight="1"/>
    <row r="144442" ht="14.25" customHeight="1"/>
    <row r="144443" ht="14.25" customHeight="1"/>
    <row r="144444" ht="14.25" customHeight="1"/>
    <row r="144445" ht="14.25" customHeight="1"/>
    <row r="144446" ht="14.25" customHeight="1"/>
    <row r="144447" ht="14.25" customHeight="1"/>
    <row r="144448" ht="14.25" customHeight="1"/>
    <row r="144449" ht="14.25" customHeight="1"/>
    <row r="144450" ht="14.25" customHeight="1"/>
    <row r="144451" ht="14.25" customHeight="1"/>
    <row r="144452" ht="14.25" customHeight="1"/>
    <row r="144453" ht="14.25" customHeight="1"/>
    <row r="144454" ht="14.25" customHeight="1"/>
    <row r="144455" ht="14.25" customHeight="1"/>
    <row r="144456" ht="14.25" customHeight="1"/>
    <row r="144457" ht="14.25" customHeight="1"/>
    <row r="144458" ht="14.25" customHeight="1"/>
    <row r="144459" ht="14.25" customHeight="1"/>
    <row r="144460" ht="14.25" customHeight="1"/>
    <row r="144461" ht="14.25" customHeight="1"/>
    <row r="144462" ht="14.25" customHeight="1"/>
    <row r="144463" ht="14.25" customHeight="1"/>
    <row r="144464" ht="14.25" customHeight="1"/>
    <row r="144465" ht="14.25" customHeight="1"/>
    <row r="144466" ht="14.25" customHeight="1"/>
    <row r="144467" ht="14.25" customHeight="1"/>
    <row r="144468" ht="14.25" customHeight="1"/>
    <row r="144469" ht="14.25" customHeight="1"/>
    <row r="144470" ht="14.25" customHeight="1"/>
    <row r="144471" ht="14.25" customHeight="1"/>
    <row r="144472" ht="14.25" customHeight="1"/>
    <row r="144473" ht="14.25" customHeight="1"/>
    <row r="144474" ht="14.25" customHeight="1"/>
    <row r="144475" ht="14.25" customHeight="1"/>
    <row r="144476" ht="14.25" customHeight="1"/>
    <row r="144477" ht="14.25" customHeight="1"/>
    <row r="144478" ht="14.25" customHeight="1"/>
    <row r="144479" ht="14.25" customHeight="1"/>
    <row r="144480" ht="14.25" customHeight="1"/>
    <row r="144481" ht="14.25" customHeight="1"/>
    <row r="144482" ht="14.25" customHeight="1"/>
    <row r="144483" ht="14.25" customHeight="1"/>
    <row r="144484" ht="14.25" customHeight="1"/>
    <row r="144485" ht="14.25" customHeight="1"/>
    <row r="144486" ht="14.25" customHeight="1"/>
    <row r="144487" ht="14.25" customHeight="1"/>
    <row r="144488" ht="14.25" customHeight="1"/>
    <row r="144489" ht="14.25" customHeight="1"/>
    <row r="144490" ht="14.25" customHeight="1"/>
    <row r="144491" ht="14.25" customHeight="1"/>
    <row r="144492" ht="14.25" customHeight="1"/>
    <row r="144493" ht="14.25" customHeight="1"/>
    <row r="144494" ht="14.25" customHeight="1"/>
    <row r="144495" ht="14.25" customHeight="1"/>
    <row r="144496" ht="14.25" customHeight="1"/>
    <row r="144497" ht="14.25" customHeight="1"/>
    <row r="144498" ht="14.25" customHeight="1"/>
    <row r="144499" ht="14.25" customHeight="1"/>
    <row r="144500" ht="14.25" customHeight="1"/>
    <row r="144501" ht="14.25" customHeight="1"/>
    <row r="144502" ht="14.25" customHeight="1"/>
    <row r="144503" ht="14.25" customHeight="1"/>
    <row r="144504" ht="14.25" customHeight="1"/>
    <row r="144505" ht="14.25" customHeight="1"/>
    <row r="144506" ht="14.25" customHeight="1"/>
    <row r="144507" ht="14.25" customHeight="1"/>
    <row r="144508" ht="14.25" customHeight="1"/>
    <row r="144509" ht="14.25" customHeight="1"/>
    <row r="144510" ht="14.25" customHeight="1"/>
    <row r="144511" ht="14.25" customHeight="1"/>
    <row r="144512" ht="14.25" customHeight="1"/>
    <row r="144513" ht="14.25" customHeight="1"/>
    <row r="144514" ht="14.25" customHeight="1"/>
    <row r="144515" ht="14.25" customHeight="1"/>
    <row r="144516" ht="14.25" customHeight="1"/>
    <row r="144517" ht="14.25" customHeight="1"/>
    <row r="144518" ht="14.25" customHeight="1"/>
    <row r="144519" ht="14.25" customHeight="1"/>
    <row r="144520" ht="14.25" customHeight="1"/>
    <row r="144521" ht="14.25" customHeight="1"/>
    <row r="144522" ht="14.25" customHeight="1"/>
    <row r="144523" ht="14.25" customHeight="1"/>
    <row r="144524" ht="14.25" customHeight="1"/>
    <row r="144525" ht="14.25" customHeight="1"/>
    <row r="144526" ht="14.25" customHeight="1"/>
    <row r="144527" ht="14.25" customHeight="1"/>
    <row r="144528" ht="14.25" customHeight="1"/>
    <row r="144529" ht="14.25" customHeight="1"/>
    <row r="144530" ht="14.25" customHeight="1"/>
    <row r="144531" ht="14.25" customHeight="1"/>
    <row r="144532" ht="14.25" customHeight="1"/>
    <row r="144533" ht="14.25" customHeight="1"/>
    <row r="144534" ht="14.25" customHeight="1"/>
    <row r="144535" ht="14.25" customHeight="1"/>
    <row r="144536" ht="14.25" customHeight="1"/>
    <row r="144537" ht="14.25" customHeight="1"/>
    <row r="144538" ht="14.25" customHeight="1"/>
    <row r="144539" ht="14.25" customHeight="1"/>
    <row r="144540" ht="14.25" customHeight="1"/>
    <row r="144541" ht="14.25" customHeight="1"/>
    <row r="144542" ht="14.25" customHeight="1"/>
    <row r="144543" ht="14.25" customHeight="1"/>
    <row r="144544" ht="14.25" customHeight="1"/>
    <row r="144545" ht="14.25" customHeight="1"/>
    <row r="144546" ht="14.25" customHeight="1"/>
    <row r="144547" ht="14.25" customHeight="1"/>
    <row r="144548" ht="14.25" customHeight="1"/>
    <row r="144549" ht="14.25" customHeight="1"/>
    <row r="144550" ht="14.25" customHeight="1"/>
    <row r="144551" ht="14.25" customHeight="1"/>
    <row r="144552" ht="14.25" customHeight="1"/>
    <row r="144553" ht="14.25" customHeight="1"/>
    <row r="144554" ht="14.25" customHeight="1"/>
    <row r="144555" ht="14.25" customHeight="1"/>
    <row r="144556" ht="14.25" customHeight="1"/>
    <row r="144557" ht="14.25" customHeight="1"/>
    <row r="144558" ht="14.25" customHeight="1"/>
    <row r="144559" ht="14.25" customHeight="1"/>
    <row r="144560" ht="14.25" customHeight="1"/>
    <row r="144561" ht="14.25" customHeight="1"/>
    <row r="144562" ht="14.25" customHeight="1"/>
    <row r="144563" ht="14.25" customHeight="1"/>
    <row r="144564" ht="14.25" customHeight="1"/>
    <row r="144565" ht="14.25" customHeight="1"/>
    <row r="144566" ht="14.25" customHeight="1"/>
    <row r="144567" ht="14.25" customHeight="1"/>
    <row r="144568" ht="14.25" customHeight="1"/>
    <row r="144569" ht="14.25" customHeight="1"/>
    <row r="144570" ht="14.25" customHeight="1"/>
    <row r="144571" ht="14.25" customHeight="1"/>
    <row r="144572" ht="14.25" customHeight="1"/>
    <row r="144573" ht="14.25" customHeight="1"/>
    <row r="144574" ht="14.25" customHeight="1"/>
    <row r="144575" ht="14.25" customHeight="1"/>
    <row r="144576" ht="14.25" customHeight="1"/>
    <row r="144577" ht="14.25" customHeight="1"/>
    <row r="144578" ht="14.25" customHeight="1"/>
    <row r="144579" ht="14.25" customHeight="1"/>
    <row r="144580" ht="14.25" customHeight="1"/>
    <row r="144581" ht="14.25" customHeight="1"/>
    <row r="144582" ht="14.25" customHeight="1"/>
    <row r="144583" ht="14.25" customHeight="1"/>
    <row r="144584" ht="14.25" customHeight="1"/>
    <row r="144585" ht="14.25" customHeight="1"/>
    <row r="144586" ht="14.25" customHeight="1"/>
    <row r="144587" ht="14.25" customHeight="1"/>
    <row r="144588" ht="14.25" customHeight="1"/>
    <row r="144589" ht="14.25" customHeight="1"/>
    <row r="144590" ht="14.25" customHeight="1"/>
    <row r="144591" ht="14.25" customHeight="1"/>
    <row r="144592" ht="14.25" customHeight="1"/>
    <row r="144593" ht="14.25" customHeight="1"/>
    <row r="144594" ht="14.25" customHeight="1"/>
    <row r="144595" ht="14.25" customHeight="1"/>
    <row r="144596" ht="14.25" customHeight="1"/>
    <row r="144597" ht="14.25" customHeight="1"/>
    <row r="144598" ht="14.25" customHeight="1"/>
    <row r="144599" ht="14.25" customHeight="1"/>
    <row r="144600" ht="14.25" customHeight="1"/>
    <row r="144601" ht="14.25" customHeight="1"/>
    <row r="144602" ht="14.25" customHeight="1"/>
    <row r="144603" ht="14.25" customHeight="1"/>
    <row r="144604" ht="14.25" customHeight="1"/>
    <row r="144605" ht="14.25" customHeight="1"/>
    <row r="144606" ht="14.25" customHeight="1"/>
    <row r="144607" ht="14.25" customHeight="1"/>
    <row r="144608" ht="14.25" customHeight="1"/>
    <row r="144609" ht="14.25" customHeight="1"/>
    <row r="144610" ht="14.25" customHeight="1"/>
    <row r="144611" ht="14.25" customHeight="1"/>
    <row r="144612" ht="14.25" customHeight="1"/>
    <row r="144613" ht="14.25" customHeight="1"/>
    <row r="144614" ht="14.25" customHeight="1"/>
    <row r="144615" ht="14.25" customHeight="1"/>
    <row r="144616" ht="14.25" customHeight="1"/>
    <row r="144617" ht="14.25" customHeight="1"/>
    <row r="144618" ht="14.25" customHeight="1"/>
    <row r="144619" ht="14.25" customHeight="1"/>
    <row r="144620" ht="14.25" customHeight="1"/>
    <row r="144621" ht="14.25" customHeight="1"/>
    <row r="144622" ht="14.25" customHeight="1"/>
    <row r="144623" ht="14.25" customHeight="1"/>
    <row r="144624" ht="14.25" customHeight="1"/>
    <row r="144625" ht="14.25" customHeight="1"/>
    <row r="144626" ht="14.25" customHeight="1"/>
    <row r="144627" ht="14.25" customHeight="1"/>
    <row r="144628" ht="14.25" customHeight="1"/>
    <row r="144629" ht="14.25" customHeight="1"/>
    <row r="144630" ht="14.25" customHeight="1"/>
    <row r="144631" ht="14.25" customHeight="1"/>
    <row r="144632" ht="14.25" customHeight="1"/>
    <row r="144633" ht="14.25" customHeight="1"/>
    <row r="144634" ht="14.25" customHeight="1"/>
    <row r="144635" ht="14.25" customHeight="1"/>
    <row r="144636" ht="14.25" customHeight="1"/>
    <row r="144637" ht="14.25" customHeight="1"/>
    <row r="144638" ht="14.25" customHeight="1"/>
    <row r="144639" ht="14.25" customHeight="1"/>
    <row r="144640" ht="14.25" customHeight="1"/>
    <row r="144641" ht="14.25" customHeight="1"/>
    <row r="144642" ht="14.25" customHeight="1"/>
    <row r="144643" ht="14.25" customHeight="1"/>
    <row r="144644" ht="14.25" customHeight="1"/>
    <row r="144645" ht="14.25" customHeight="1"/>
    <row r="144646" ht="14.25" customHeight="1"/>
    <row r="144647" ht="14.25" customHeight="1"/>
    <row r="144648" ht="14.25" customHeight="1"/>
    <row r="144649" ht="14.25" customHeight="1"/>
    <row r="144650" ht="14.25" customHeight="1"/>
    <row r="144651" ht="14.25" customHeight="1"/>
    <row r="144652" ht="14.25" customHeight="1"/>
    <row r="144653" ht="14.25" customHeight="1"/>
    <row r="144654" ht="14.25" customHeight="1"/>
    <row r="144655" ht="14.25" customHeight="1"/>
    <row r="144656" ht="14.25" customHeight="1"/>
    <row r="144657" ht="14.25" customHeight="1"/>
    <row r="144658" ht="14.25" customHeight="1"/>
    <row r="144659" ht="14.25" customHeight="1"/>
    <row r="144660" ht="14.25" customHeight="1"/>
    <row r="144661" ht="14.25" customHeight="1"/>
    <row r="144662" ht="14.25" customHeight="1"/>
    <row r="144663" ht="14.25" customHeight="1"/>
    <row r="144664" ht="14.25" customHeight="1"/>
    <row r="144665" ht="14.25" customHeight="1"/>
    <row r="144666" ht="14.25" customHeight="1"/>
    <row r="144667" ht="14.25" customHeight="1"/>
    <row r="144668" ht="14.25" customHeight="1"/>
    <row r="144669" ht="14.25" customHeight="1"/>
    <row r="144670" ht="14.25" customHeight="1"/>
    <row r="144671" ht="14.25" customHeight="1"/>
    <row r="144672" ht="14.25" customHeight="1"/>
    <row r="144673" ht="14.25" customHeight="1"/>
    <row r="144674" ht="14.25" customHeight="1"/>
    <row r="144675" ht="14.25" customHeight="1"/>
    <row r="144676" ht="14.25" customHeight="1"/>
    <row r="144677" ht="14.25" customHeight="1"/>
    <row r="144678" ht="14.25" customHeight="1"/>
    <row r="144679" ht="14.25" customHeight="1"/>
    <row r="144680" ht="14.25" customHeight="1"/>
    <row r="144681" ht="14.25" customHeight="1"/>
    <row r="144682" ht="14.25" customHeight="1"/>
    <row r="144683" ht="14.25" customHeight="1"/>
    <row r="144684" ht="14.25" customHeight="1"/>
    <row r="144685" ht="14.25" customHeight="1"/>
    <row r="144686" ht="14.25" customHeight="1"/>
    <row r="144687" ht="14.25" customHeight="1"/>
    <row r="144688" ht="14.25" customHeight="1"/>
    <row r="144689" ht="14.25" customHeight="1"/>
    <row r="144690" ht="14.25" customHeight="1"/>
    <row r="144691" ht="14.25" customHeight="1"/>
    <row r="144692" ht="14.25" customHeight="1"/>
    <row r="144693" ht="14.25" customHeight="1"/>
    <row r="144694" ht="14.25" customHeight="1"/>
    <row r="144695" ht="14.25" customHeight="1"/>
    <row r="144696" ht="14.25" customHeight="1"/>
    <row r="144697" ht="14.25" customHeight="1"/>
    <row r="144698" ht="14.25" customHeight="1"/>
    <row r="144699" ht="14.25" customHeight="1"/>
    <row r="144700" ht="14.25" customHeight="1"/>
    <row r="144701" ht="14.25" customHeight="1"/>
    <row r="144702" ht="14.25" customHeight="1"/>
    <row r="144703" ht="14.25" customHeight="1"/>
    <row r="144704" ht="14.25" customHeight="1"/>
    <row r="144705" ht="14.25" customHeight="1"/>
    <row r="144706" ht="14.25" customHeight="1"/>
    <row r="144707" ht="14.25" customHeight="1"/>
    <row r="144708" ht="14.25" customHeight="1"/>
    <row r="144709" ht="14.25" customHeight="1"/>
    <row r="144710" ht="14.25" customHeight="1"/>
    <row r="144711" ht="14.25" customHeight="1"/>
    <row r="144712" ht="14.25" customHeight="1"/>
    <row r="144713" ht="14.25" customHeight="1"/>
    <row r="144714" ht="14.25" customHeight="1"/>
    <row r="144715" ht="14.25" customHeight="1"/>
    <row r="144716" ht="14.25" customHeight="1"/>
    <row r="144717" ht="14.25" customHeight="1"/>
    <row r="144718" ht="14.25" customHeight="1"/>
    <row r="144719" ht="14.25" customHeight="1"/>
    <row r="144720" ht="14.25" customHeight="1"/>
    <row r="144721" ht="14.25" customHeight="1"/>
    <row r="144722" ht="14.25" customHeight="1"/>
    <row r="144723" ht="14.25" customHeight="1"/>
    <row r="144724" ht="14.25" customHeight="1"/>
    <row r="144725" ht="14.25" customHeight="1"/>
    <row r="144726" ht="14.25" customHeight="1"/>
    <row r="144727" ht="14.25" customHeight="1"/>
    <row r="144728" ht="14.25" customHeight="1"/>
    <row r="144729" ht="14.25" customHeight="1"/>
    <row r="144730" ht="14.25" customHeight="1"/>
    <row r="144731" ht="14.25" customHeight="1"/>
    <row r="144732" ht="14.25" customHeight="1"/>
    <row r="144733" ht="14.25" customHeight="1"/>
    <row r="144734" ht="14.25" customHeight="1"/>
    <row r="144735" ht="14.25" customHeight="1"/>
    <row r="144736" ht="14.25" customHeight="1"/>
    <row r="144737" ht="14.25" customHeight="1"/>
    <row r="144738" ht="14.25" customHeight="1"/>
    <row r="144739" ht="14.25" customHeight="1"/>
    <row r="144740" ht="14.25" customHeight="1"/>
    <row r="144741" ht="14.25" customHeight="1"/>
    <row r="144742" ht="14.25" customHeight="1"/>
    <row r="144743" ht="14.25" customHeight="1"/>
    <row r="144744" ht="14.25" customHeight="1"/>
    <row r="144745" ht="14.25" customHeight="1"/>
    <row r="144746" ht="14.25" customHeight="1"/>
    <row r="144747" ht="14.25" customHeight="1"/>
    <row r="144748" ht="14.25" customHeight="1"/>
    <row r="144749" ht="14.25" customHeight="1"/>
    <row r="144750" ht="14.25" customHeight="1"/>
    <row r="144751" ht="14.25" customHeight="1"/>
    <row r="144752" ht="14.25" customHeight="1"/>
    <row r="144753" ht="14.25" customHeight="1"/>
    <row r="144754" ht="14.25" customHeight="1"/>
    <row r="144755" ht="14.25" customHeight="1"/>
    <row r="144756" ht="14.25" customHeight="1"/>
    <row r="144757" ht="14.25" customHeight="1"/>
    <row r="144758" ht="14.25" customHeight="1"/>
    <row r="144759" ht="14.25" customHeight="1"/>
    <row r="144760" ht="14.25" customHeight="1"/>
    <row r="144761" ht="14.25" customHeight="1"/>
    <row r="144762" ht="14.25" customHeight="1"/>
    <row r="144763" ht="14.25" customHeight="1"/>
    <row r="144764" ht="14.25" customHeight="1"/>
    <row r="144765" ht="14.25" customHeight="1"/>
    <row r="144766" ht="14.25" customHeight="1"/>
    <row r="144767" ht="14.25" customHeight="1"/>
    <row r="144768" ht="14.25" customHeight="1"/>
    <row r="144769" ht="14.25" customHeight="1"/>
    <row r="144770" ht="14.25" customHeight="1"/>
    <row r="144771" ht="14.25" customHeight="1"/>
    <row r="144772" ht="14.25" customHeight="1"/>
    <row r="144773" ht="14.25" customHeight="1"/>
    <row r="144774" ht="14.25" customHeight="1"/>
    <row r="144775" ht="14.25" customHeight="1"/>
    <row r="144776" ht="14.25" customHeight="1"/>
    <row r="144777" ht="14.25" customHeight="1"/>
    <row r="144778" ht="14.25" customHeight="1"/>
    <row r="144779" ht="14.25" customHeight="1"/>
    <row r="144780" ht="14.25" customHeight="1"/>
    <row r="144781" ht="14.25" customHeight="1"/>
    <row r="144782" ht="14.25" customHeight="1"/>
    <row r="144783" ht="14.25" customHeight="1"/>
    <row r="144784" ht="14.25" customHeight="1"/>
    <row r="144785" ht="14.25" customHeight="1"/>
    <row r="144786" ht="14.25" customHeight="1"/>
    <row r="144787" ht="14.25" customHeight="1"/>
    <row r="144788" ht="14.25" customHeight="1"/>
    <row r="144789" ht="14.25" customHeight="1"/>
    <row r="144790" ht="14.25" customHeight="1"/>
    <row r="144791" ht="14.25" customHeight="1"/>
    <row r="144792" ht="14.25" customHeight="1"/>
    <row r="144793" ht="14.25" customHeight="1"/>
    <row r="144794" ht="14.25" customHeight="1"/>
    <row r="144795" ht="14.25" customHeight="1"/>
    <row r="144796" ht="14.25" customHeight="1"/>
    <row r="144797" ht="14.25" customHeight="1"/>
    <row r="144798" ht="14.25" customHeight="1"/>
    <row r="144799" ht="14.25" customHeight="1"/>
    <row r="144800" ht="14.25" customHeight="1"/>
    <row r="144801" ht="14.25" customHeight="1"/>
    <row r="144802" ht="14.25" customHeight="1"/>
    <row r="144803" ht="14.25" customHeight="1"/>
    <row r="144804" ht="14.25" customHeight="1"/>
    <row r="144805" ht="14.25" customHeight="1"/>
    <row r="144806" ht="14.25" customHeight="1"/>
    <row r="144807" ht="14.25" customHeight="1"/>
    <row r="144808" ht="14.25" customHeight="1"/>
    <row r="144809" ht="14.25" customHeight="1"/>
    <row r="144810" ht="14.25" customHeight="1"/>
    <row r="144811" ht="14.25" customHeight="1"/>
    <row r="144812" ht="14.25" customHeight="1"/>
    <row r="144813" ht="14.25" customHeight="1"/>
    <row r="144814" ht="14.25" customHeight="1"/>
    <row r="144815" ht="14.25" customHeight="1"/>
    <row r="144816" ht="14.25" customHeight="1"/>
    <row r="144817" ht="14.25" customHeight="1"/>
    <row r="144818" ht="14.25" customHeight="1"/>
    <row r="144819" ht="14.25" customHeight="1"/>
    <row r="144820" ht="14.25" customHeight="1"/>
    <row r="144821" ht="14.25" customHeight="1"/>
    <row r="144822" ht="14.25" customHeight="1"/>
    <row r="144823" ht="14.25" customHeight="1"/>
    <row r="144824" ht="14.25" customHeight="1"/>
    <row r="144825" ht="14.25" customHeight="1"/>
    <row r="144826" ht="14.25" customHeight="1"/>
    <row r="144827" ht="14.25" customHeight="1"/>
    <row r="144828" ht="14.25" customHeight="1"/>
    <row r="144829" ht="14.25" customHeight="1"/>
    <row r="144830" ht="14.25" customHeight="1"/>
    <row r="144831" ht="14.25" customHeight="1"/>
    <row r="144832" ht="14.25" customHeight="1"/>
    <row r="144833" ht="14.25" customHeight="1"/>
    <row r="144834" ht="14.25" customHeight="1"/>
    <row r="144835" ht="14.25" customHeight="1"/>
    <row r="144836" ht="14.25" customHeight="1"/>
    <row r="144837" ht="14.25" customHeight="1"/>
    <row r="144838" ht="14.25" customHeight="1"/>
    <row r="144839" ht="14.25" customHeight="1"/>
    <row r="144840" ht="14.25" customHeight="1"/>
    <row r="144841" ht="14.25" customHeight="1"/>
    <row r="144842" ht="14.25" customHeight="1"/>
    <row r="144843" ht="14.25" customHeight="1"/>
    <row r="144844" ht="14.25" customHeight="1"/>
    <row r="144845" ht="14.25" customHeight="1"/>
    <row r="144846" ht="14.25" customHeight="1"/>
    <row r="144847" ht="14.25" customHeight="1"/>
    <row r="144848" ht="14.25" customHeight="1"/>
    <row r="144849" ht="14.25" customHeight="1"/>
    <row r="144850" ht="14.25" customHeight="1"/>
    <row r="144851" ht="14.25" customHeight="1"/>
    <row r="144852" ht="14.25" customHeight="1"/>
    <row r="144853" ht="14.25" customHeight="1"/>
    <row r="144854" ht="14.25" customHeight="1"/>
    <row r="144855" ht="14.25" customHeight="1"/>
    <row r="144856" ht="14.25" customHeight="1"/>
    <row r="144857" ht="14.25" customHeight="1"/>
    <row r="144858" ht="14.25" customHeight="1"/>
    <row r="144859" ht="14.25" customHeight="1"/>
    <row r="144860" ht="14.25" customHeight="1"/>
    <row r="144861" ht="14.25" customHeight="1"/>
    <row r="144862" ht="14.25" customHeight="1"/>
    <row r="144863" ht="14.25" customHeight="1"/>
    <row r="144864" ht="14.25" customHeight="1"/>
    <row r="144865" ht="14.25" customHeight="1"/>
    <row r="144866" ht="14.25" customHeight="1"/>
    <row r="144867" ht="14.25" customHeight="1"/>
    <row r="144868" ht="14.25" customHeight="1"/>
    <row r="144869" ht="14.25" customHeight="1"/>
    <row r="144870" ht="14.25" customHeight="1"/>
    <row r="144871" ht="14.25" customHeight="1"/>
    <row r="144872" ht="14.25" customHeight="1"/>
    <row r="144873" ht="14.25" customHeight="1"/>
    <row r="144874" ht="14.25" customHeight="1"/>
    <row r="144875" ht="14.25" customHeight="1"/>
    <row r="144876" ht="14.25" customHeight="1"/>
    <row r="144877" ht="14.25" customHeight="1"/>
    <row r="144878" ht="14.25" customHeight="1"/>
    <row r="144879" ht="14.25" customHeight="1"/>
    <row r="144880" ht="14.25" customHeight="1"/>
    <row r="144881" ht="14.25" customHeight="1"/>
    <row r="144882" ht="14.25" customHeight="1"/>
    <row r="144883" ht="14.25" customHeight="1"/>
    <row r="144884" ht="14.25" customHeight="1"/>
    <row r="144885" ht="14.25" customHeight="1"/>
    <row r="144886" ht="14.25" customHeight="1"/>
    <row r="144887" ht="14.25" customHeight="1"/>
    <row r="144888" ht="14.25" customHeight="1"/>
    <row r="144889" ht="14.25" customHeight="1"/>
    <row r="144890" ht="14.25" customHeight="1"/>
    <row r="144891" ht="14.25" customHeight="1"/>
    <row r="144892" ht="14.25" customHeight="1"/>
    <row r="144893" ht="14.25" customHeight="1"/>
    <row r="144894" ht="14.25" customHeight="1"/>
    <row r="144895" ht="14.25" customHeight="1"/>
    <row r="144896" ht="14.25" customHeight="1"/>
    <row r="144897" ht="14.25" customHeight="1"/>
    <row r="144898" ht="14.25" customHeight="1"/>
    <row r="144899" ht="14.25" customHeight="1"/>
    <row r="144900" ht="14.25" customHeight="1"/>
    <row r="144901" ht="14.25" customHeight="1"/>
    <row r="144902" ht="14.25" customHeight="1"/>
    <row r="144903" ht="14.25" customHeight="1"/>
    <row r="144904" ht="14.25" customHeight="1"/>
    <row r="144905" ht="14.25" customHeight="1"/>
    <row r="144906" ht="14.25" customHeight="1"/>
    <row r="144907" ht="14.25" customHeight="1"/>
    <row r="144908" ht="14.25" customHeight="1"/>
    <row r="144909" ht="14.25" customHeight="1"/>
    <row r="144910" ht="14.25" customHeight="1"/>
    <row r="144911" ht="14.25" customHeight="1"/>
    <row r="144912" ht="14.25" customHeight="1"/>
    <row r="144913" ht="14.25" customHeight="1"/>
    <row r="144914" ht="14.25" customHeight="1"/>
    <row r="144915" ht="14.25" customHeight="1"/>
    <row r="144916" ht="14.25" customHeight="1"/>
    <row r="144917" ht="14.25" customHeight="1"/>
    <row r="144918" ht="14.25" customHeight="1"/>
    <row r="144919" ht="14.25" customHeight="1"/>
    <row r="144920" ht="14.25" customHeight="1"/>
    <row r="144921" ht="14.25" customHeight="1"/>
    <row r="144922" ht="14.25" customHeight="1"/>
    <row r="144923" ht="14.25" customHeight="1"/>
    <row r="144924" ht="14.25" customHeight="1"/>
    <row r="144925" ht="14.25" customHeight="1"/>
    <row r="144926" ht="14.25" customHeight="1"/>
    <row r="144927" ht="14.25" customHeight="1"/>
    <row r="144928" ht="14.25" customHeight="1"/>
    <row r="144929" ht="14.25" customHeight="1"/>
    <row r="144930" ht="14.25" customHeight="1"/>
    <row r="144931" ht="14.25" customHeight="1"/>
    <row r="144932" ht="14.25" customHeight="1"/>
    <row r="144933" ht="14.25" customHeight="1"/>
    <row r="144934" ht="14.25" customHeight="1"/>
    <row r="144935" ht="14.25" customHeight="1"/>
    <row r="144936" ht="14.25" customHeight="1"/>
    <row r="144937" ht="14.25" customHeight="1"/>
    <row r="144938" ht="14.25" customHeight="1"/>
    <row r="144939" ht="14.25" customHeight="1"/>
    <row r="144940" ht="14.25" customHeight="1"/>
    <row r="144941" ht="14.25" customHeight="1"/>
    <row r="144942" ht="14.25" customHeight="1"/>
    <row r="144943" ht="14.25" customHeight="1"/>
    <row r="144944" ht="14.25" customHeight="1"/>
    <row r="144945" ht="14.25" customHeight="1"/>
    <row r="144946" ht="14.25" customHeight="1"/>
    <row r="144947" ht="14.25" customHeight="1"/>
    <row r="144948" ht="14.25" customHeight="1"/>
    <row r="144949" ht="14.25" customHeight="1"/>
    <row r="144950" ht="14.25" customHeight="1"/>
    <row r="144951" ht="14.25" customHeight="1"/>
    <row r="144952" ht="14.25" customHeight="1"/>
    <row r="144953" ht="14.25" customHeight="1"/>
    <row r="144954" ht="14.25" customHeight="1"/>
    <row r="144955" ht="14.25" customHeight="1"/>
    <row r="144956" ht="14.25" customHeight="1"/>
    <row r="144957" ht="14.25" customHeight="1"/>
    <row r="144958" ht="14.25" customHeight="1"/>
    <row r="144959" ht="14.25" customHeight="1"/>
    <row r="144960" ht="14.25" customHeight="1"/>
    <row r="144961" ht="14.25" customHeight="1"/>
    <row r="144962" ht="14.25" customHeight="1"/>
    <row r="144963" ht="14.25" customHeight="1"/>
    <row r="144964" ht="14.25" customHeight="1"/>
    <row r="144965" ht="14.25" customHeight="1"/>
    <row r="144966" ht="14.25" customHeight="1"/>
    <row r="144967" ht="14.25" customHeight="1"/>
    <row r="144968" ht="14.25" customHeight="1"/>
    <row r="144969" ht="14.25" customHeight="1"/>
    <row r="144970" ht="14.25" customHeight="1"/>
    <row r="144971" ht="14.25" customHeight="1"/>
    <row r="144972" ht="14.25" customHeight="1"/>
    <row r="144973" ht="14.25" customHeight="1"/>
    <row r="144974" ht="14.25" customHeight="1"/>
    <row r="144975" ht="14.25" customHeight="1"/>
    <row r="144976" ht="14.25" customHeight="1"/>
    <row r="144977" ht="14.25" customHeight="1"/>
    <row r="144978" ht="14.25" customHeight="1"/>
    <row r="144979" ht="14.25" customHeight="1"/>
    <row r="144980" ht="14.25" customHeight="1"/>
    <row r="144981" ht="14.25" customHeight="1"/>
    <row r="144982" ht="14.25" customHeight="1"/>
    <row r="144983" ht="14.25" customHeight="1"/>
    <row r="144984" ht="14.25" customHeight="1"/>
    <row r="144985" ht="14.25" customHeight="1"/>
    <row r="144986" ht="14.25" customHeight="1"/>
    <row r="144987" ht="14.25" customHeight="1"/>
    <row r="144988" ht="14.25" customHeight="1"/>
    <row r="144989" ht="14.25" customHeight="1"/>
    <row r="144990" ht="14.25" customHeight="1"/>
    <row r="144991" ht="14.25" customHeight="1"/>
    <row r="144992" ht="14.25" customHeight="1"/>
    <row r="144993" ht="14.25" customHeight="1"/>
    <row r="144994" ht="14.25" customHeight="1"/>
    <row r="144995" ht="14.25" customHeight="1"/>
    <row r="144996" ht="14.25" customHeight="1"/>
    <row r="144997" ht="14.25" customHeight="1"/>
    <row r="144998" ht="14.25" customHeight="1"/>
    <row r="144999" ht="14.25" customHeight="1"/>
    <row r="145000" ht="14.25" customHeight="1"/>
    <row r="145001" ht="14.25" customHeight="1"/>
    <row r="145002" ht="14.25" customHeight="1"/>
    <row r="145003" ht="14.25" customHeight="1"/>
    <row r="145004" ht="14.25" customHeight="1"/>
    <row r="145005" ht="14.25" customHeight="1"/>
    <row r="145006" ht="14.25" customHeight="1"/>
    <row r="145007" ht="14.25" customHeight="1"/>
    <row r="145008" ht="14.25" customHeight="1"/>
    <row r="145009" ht="14.25" customHeight="1"/>
    <row r="145010" ht="14.25" customHeight="1"/>
    <row r="145011" ht="14.25" customHeight="1"/>
    <row r="145012" ht="14.25" customHeight="1"/>
    <row r="145013" ht="14.25" customHeight="1"/>
    <row r="145014" ht="14.25" customHeight="1"/>
    <row r="145015" ht="14.25" customHeight="1"/>
    <row r="145016" ht="14.25" customHeight="1"/>
    <row r="145017" ht="14.25" customHeight="1"/>
    <row r="145018" ht="14.25" customHeight="1"/>
    <row r="145019" ht="14.25" customHeight="1"/>
    <row r="145020" ht="14.25" customHeight="1"/>
    <row r="145021" ht="14.25" customHeight="1"/>
    <row r="145022" ht="14.25" customHeight="1"/>
    <row r="145023" ht="14.25" customHeight="1"/>
    <row r="145024" ht="14.25" customHeight="1"/>
    <row r="145025" ht="14.25" customHeight="1"/>
    <row r="145026" ht="14.25" customHeight="1"/>
    <row r="145027" ht="14.25" customHeight="1"/>
    <row r="145028" ht="14.25" customHeight="1"/>
    <row r="145029" ht="14.25" customHeight="1"/>
    <row r="145030" ht="14.25" customHeight="1"/>
    <row r="145031" ht="14.25" customHeight="1"/>
    <row r="145032" ht="14.25" customHeight="1"/>
    <row r="145033" ht="14.25" customHeight="1"/>
    <row r="145034" ht="14.25" customHeight="1"/>
    <row r="145035" ht="14.25" customHeight="1"/>
    <row r="145036" ht="14.25" customHeight="1"/>
    <row r="145037" ht="14.25" customHeight="1"/>
    <row r="145038" ht="14.25" customHeight="1"/>
    <row r="145039" ht="14.25" customHeight="1"/>
    <row r="145040" ht="14.25" customHeight="1"/>
    <row r="145041" ht="14.25" customHeight="1"/>
    <row r="145042" ht="14.25" customHeight="1"/>
    <row r="145043" ht="14.25" customHeight="1"/>
    <row r="145044" ht="14.25" customHeight="1"/>
    <row r="145045" ht="14.25" customHeight="1"/>
    <row r="145046" ht="14.25" customHeight="1"/>
    <row r="145047" ht="14.25" customHeight="1"/>
    <row r="145048" ht="14.25" customHeight="1"/>
    <row r="145049" ht="14.25" customHeight="1"/>
    <row r="145050" ht="14.25" customHeight="1"/>
    <row r="145051" ht="14.25" customHeight="1"/>
    <row r="145052" ht="14.25" customHeight="1"/>
    <row r="145053" ht="14.25" customHeight="1"/>
    <row r="145054" ht="14.25" customHeight="1"/>
    <row r="145055" ht="14.25" customHeight="1"/>
    <row r="145056" ht="14.25" customHeight="1"/>
    <row r="145057" ht="14.25" customHeight="1"/>
    <row r="145058" ht="14.25" customHeight="1"/>
    <row r="145059" ht="14.25" customHeight="1"/>
    <row r="145060" ht="14.25" customHeight="1"/>
    <row r="145061" ht="14.25" customHeight="1"/>
    <row r="145062" ht="14.25" customHeight="1"/>
    <row r="145063" ht="14.25" customHeight="1"/>
    <row r="145064" ht="14.25" customHeight="1"/>
    <row r="145065" ht="14.25" customHeight="1"/>
    <row r="145066" ht="14.25" customHeight="1"/>
    <row r="145067" ht="14.25" customHeight="1"/>
    <row r="145068" ht="14.25" customHeight="1"/>
    <row r="145069" ht="14.25" customHeight="1"/>
    <row r="145070" ht="14.25" customHeight="1"/>
    <row r="145071" ht="14.25" customHeight="1"/>
    <row r="145072" ht="14.25" customHeight="1"/>
    <row r="145073" ht="14.25" customHeight="1"/>
    <row r="145074" ht="14.25" customHeight="1"/>
    <row r="145075" ht="14.25" customHeight="1"/>
    <row r="145076" ht="14.25" customHeight="1"/>
    <row r="145077" ht="14.25" customHeight="1"/>
    <row r="145078" ht="14.25" customHeight="1"/>
    <row r="145079" ht="14.25" customHeight="1"/>
    <row r="145080" ht="14.25" customHeight="1"/>
    <row r="145081" ht="14.25" customHeight="1"/>
    <row r="145082" ht="14.25" customHeight="1"/>
    <row r="145083" ht="14.25" customHeight="1"/>
    <row r="145084" ht="14.25" customHeight="1"/>
    <row r="145085" ht="14.25" customHeight="1"/>
    <row r="145086" ht="14.25" customHeight="1"/>
    <row r="145087" ht="14.25" customHeight="1"/>
    <row r="145088" ht="14.25" customHeight="1"/>
    <row r="145089" ht="14.25" customHeight="1"/>
    <row r="145090" ht="14.25" customHeight="1"/>
    <row r="145091" ht="14.25" customHeight="1"/>
    <row r="145092" ht="14.25" customHeight="1"/>
    <row r="145093" ht="14.25" customHeight="1"/>
    <row r="145094" ht="14.25" customHeight="1"/>
    <row r="145095" ht="14.25" customHeight="1"/>
    <row r="145096" ht="14.25" customHeight="1"/>
    <row r="145097" ht="14.25" customHeight="1"/>
    <row r="145098" ht="14.25" customHeight="1"/>
    <row r="145099" ht="14.25" customHeight="1"/>
    <row r="145100" ht="14.25" customHeight="1"/>
    <row r="145101" ht="14.25" customHeight="1"/>
    <row r="145102" ht="14.25" customHeight="1"/>
    <row r="145103" ht="14.25" customHeight="1"/>
    <row r="145104" ht="14.25" customHeight="1"/>
    <row r="145105" ht="14.25" customHeight="1"/>
    <row r="145106" ht="14.25" customHeight="1"/>
    <row r="145107" ht="14.25" customHeight="1"/>
    <row r="145108" ht="14.25" customHeight="1"/>
    <row r="145109" ht="14.25" customHeight="1"/>
    <row r="145110" ht="14.25" customHeight="1"/>
    <row r="145111" ht="14.25" customHeight="1"/>
    <row r="145112" ht="14.25" customHeight="1"/>
    <row r="145113" ht="14.25" customHeight="1"/>
    <row r="145114" ht="14.25" customHeight="1"/>
    <row r="145115" ht="14.25" customHeight="1"/>
    <row r="145116" ht="14.25" customHeight="1"/>
    <row r="145117" ht="14.25" customHeight="1"/>
    <row r="145118" ht="14.25" customHeight="1"/>
    <row r="145119" ht="14.25" customHeight="1"/>
    <row r="145120" ht="14.25" customHeight="1"/>
    <row r="145121" ht="14.25" customHeight="1"/>
    <row r="145122" ht="14.25" customHeight="1"/>
    <row r="145123" ht="14.25" customHeight="1"/>
    <row r="145124" ht="14.25" customHeight="1"/>
    <row r="145125" ht="14.25" customHeight="1"/>
    <row r="145126" ht="14.25" customHeight="1"/>
    <row r="145127" ht="14.25" customHeight="1"/>
    <row r="145128" ht="14.25" customHeight="1"/>
    <row r="145129" ht="14.25" customHeight="1"/>
    <row r="145130" ht="14.25" customHeight="1"/>
    <row r="145131" ht="14.25" customHeight="1"/>
    <row r="145132" ht="14.25" customHeight="1"/>
    <row r="145133" ht="14.25" customHeight="1"/>
    <row r="145134" ht="14.25" customHeight="1"/>
    <row r="145135" ht="14.25" customHeight="1"/>
    <row r="145136" ht="14.25" customHeight="1"/>
    <row r="145137" ht="14.25" customHeight="1"/>
    <row r="145138" ht="14.25" customHeight="1"/>
    <row r="145139" ht="14.25" customHeight="1"/>
    <row r="145140" ht="14.25" customHeight="1"/>
    <row r="145141" ht="14.25" customHeight="1"/>
    <row r="145142" ht="14.25" customHeight="1"/>
    <row r="145143" ht="14.25" customHeight="1"/>
    <row r="145144" ht="14.25" customHeight="1"/>
    <row r="145145" ht="14.25" customHeight="1"/>
    <row r="145146" ht="14.25" customHeight="1"/>
    <row r="145147" ht="14.25" customHeight="1"/>
    <row r="145148" ht="14.25" customHeight="1"/>
    <row r="145149" ht="14.25" customHeight="1"/>
    <row r="145150" ht="14.25" customHeight="1"/>
    <row r="145151" ht="14.25" customHeight="1"/>
    <row r="145152" ht="14.25" customHeight="1"/>
    <row r="145153" ht="14.25" customHeight="1"/>
    <row r="145154" ht="14.25" customHeight="1"/>
    <row r="145155" ht="14.25" customHeight="1"/>
    <row r="145156" ht="14.25" customHeight="1"/>
    <row r="145157" ht="14.25" customHeight="1"/>
    <row r="145158" ht="14.25" customHeight="1"/>
    <row r="145159" ht="14.25" customHeight="1"/>
    <row r="145160" ht="14.25" customHeight="1"/>
    <row r="145161" ht="14.25" customHeight="1"/>
    <row r="145162" ht="14.25" customHeight="1"/>
    <row r="145163" ht="14.25" customHeight="1"/>
    <row r="145164" ht="14.25" customHeight="1"/>
    <row r="145165" ht="14.25" customHeight="1"/>
    <row r="145166" ht="14.25" customHeight="1"/>
    <row r="145167" ht="14.25" customHeight="1"/>
    <row r="145168" ht="14.25" customHeight="1"/>
    <row r="145169" ht="14.25" customHeight="1"/>
    <row r="145170" ht="14.25" customHeight="1"/>
    <row r="145171" ht="14.25" customHeight="1"/>
    <row r="145172" ht="14.25" customHeight="1"/>
    <row r="145173" ht="14.25" customHeight="1"/>
    <row r="145174" ht="14.25" customHeight="1"/>
    <row r="145175" ht="14.25" customHeight="1"/>
    <row r="145176" ht="14.25" customHeight="1"/>
    <row r="145177" ht="14.25" customHeight="1"/>
    <row r="145178" ht="14.25" customHeight="1"/>
    <row r="145179" ht="14.25" customHeight="1"/>
    <row r="145180" ht="14.25" customHeight="1"/>
    <row r="145181" ht="14.25" customHeight="1"/>
    <row r="145182" ht="14.25" customHeight="1"/>
    <row r="145183" ht="14.25" customHeight="1"/>
    <row r="145184" ht="14.25" customHeight="1"/>
    <row r="145185" ht="14.25" customHeight="1"/>
    <row r="145186" ht="14.25" customHeight="1"/>
    <row r="145187" ht="14.25" customHeight="1"/>
    <row r="145188" ht="14.25" customHeight="1"/>
    <row r="145189" ht="14.25" customHeight="1"/>
    <row r="145190" ht="14.25" customHeight="1"/>
    <row r="145191" ht="14.25" customHeight="1"/>
    <row r="145192" ht="14.25" customHeight="1"/>
    <row r="145193" ht="14.25" customHeight="1"/>
    <row r="145194" ht="14.25" customHeight="1"/>
    <row r="145195" ht="14.25" customHeight="1"/>
    <row r="145196" ht="14.25" customHeight="1"/>
    <row r="145197" ht="14.25" customHeight="1"/>
    <row r="145198" ht="14.25" customHeight="1"/>
    <row r="145199" ht="14.25" customHeight="1"/>
    <row r="145200" ht="14.25" customHeight="1"/>
    <row r="145201" ht="14.25" customHeight="1"/>
    <row r="145202" ht="14.25" customHeight="1"/>
    <row r="145203" ht="14.25" customHeight="1"/>
    <row r="145204" ht="14.25" customHeight="1"/>
    <row r="145205" ht="14.25" customHeight="1"/>
    <row r="145206" ht="14.25" customHeight="1"/>
    <row r="145207" ht="14.25" customHeight="1"/>
    <row r="145208" ht="14.25" customHeight="1"/>
    <row r="145209" ht="14.25" customHeight="1"/>
    <row r="145210" ht="14.25" customHeight="1"/>
    <row r="145211" ht="14.25" customHeight="1"/>
    <row r="145212" ht="14.25" customHeight="1"/>
    <row r="145213" ht="14.25" customHeight="1"/>
    <row r="145214" ht="14.25" customHeight="1"/>
    <row r="145215" ht="14.25" customHeight="1"/>
    <row r="145216" ht="14.25" customHeight="1"/>
    <row r="145217" ht="14.25" customHeight="1"/>
    <row r="145218" ht="14.25" customHeight="1"/>
    <row r="145219" ht="14.25" customHeight="1"/>
    <row r="145220" ht="14.25" customHeight="1"/>
    <row r="145221" ht="14.25" customHeight="1"/>
    <row r="145222" ht="14.25" customHeight="1"/>
    <row r="145223" ht="14.25" customHeight="1"/>
    <row r="145224" ht="14.25" customHeight="1"/>
    <row r="145225" ht="14.25" customHeight="1"/>
    <row r="145226" ht="14.25" customHeight="1"/>
    <row r="145227" ht="14.25" customHeight="1"/>
    <row r="145228" ht="14.25" customHeight="1"/>
    <row r="145229" ht="14.25" customHeight="1"/>
    <row r="145230" ht="14.25" customHeight="1"/>
    <row r="145231" ht="14.25" customHeight="1"/>
    <row r="145232" ht="14.25" customHeight="1"/>
    <row r="145233" ht="14.25" customHeight="1"/>
    <row r="145234" ht="14.25" customHeight="1"/>
    <row r="145235" ht="14.25" customHeight="1"/>
    <row r="145236" ht="14.25" customHeight="1"/>
    <row r="145237" ht="14.25" customHeight="1"/>
    <row r="145238" ht="14.25" customHeight="1"/>
    <row r="145239" ht="14.25" customHeight="1"/>
    <row r="145240" ht="14.25" customHeight="1"/>
    <row r="145241" ht="14.25" customHeight="1"/>
    <row r="145242" ht="14.25" customHeight="1"/>
    <row r="145243" ht="14.25" customHeight="1"/>
    <row r="145244" ht="14.25" customHeight="1"/>
    <row r="145245" ht="14.25" customHeight="1"/>
    <row r="145246" ht="14.25" customHeight="1"/>
    <row r="145247" ht="14.25" customHeight="1"/>
    <row r="145248" ht="14.25" customHeight="1"/>
    <row r="145249" ht="14.25" customHeight="1"/>
    <row r="145250" ht="14.25" customHeight="1"/>
    <row r="145251" ht="14.25" customHeight="1"/>
    <row r="145252" ht="14.25" customHeight="1"/>
    <row r="145253" ht="14.25" customHeight="1"/>
    <row r="145254" ht="14.25" customHeight="1"/>
    <row r="145255" ht="14.25" customHeight="1"/>
    <row r="145256" ht="14.25" customHeight="1"/>
    <row r="145257" ht="14.25" customHeight="1"/>
    <row r="145258" ht="14.25" customHeight="1"/>
    <row r="145259" ht="14.25" customHeight="1"/>
    <row r="145260" ht="14.25" customHeight="1"/>
    <row r="145261" ht="14.25" customHeight="1"/>
    <row r="145262" ht="14.25" customHeight="1"/>
    <row r="145263" ht="14.25" customHeight="1"/>
    <row r="145264" ht="14.25" customHeight="1"/>
    <row r="145265" ht="14.25" customHeight="1"/>
    <row r="145266" ht="14.25" customHeight="1"/>
    <row r="145267" ht="14.25" customHeight="1"/>
    <row r="145268" ht="14.25" customHeight="1"/>
    <row r="145269" ht="14.25" customHeight="1"/>
    <row r="145270" ht="14.25" customHeight="1"/>
    <row r="145271" ht="14.25" customHeight="1"/>
    <row r="145272" ht="14.25" customHeight="1"/>
    <row r="145273" ht="14.25" customHeight="1"/>
    <row r="145274" ht="14.25" customHeight="1"/>
    <row r="145275" ht="14.25" customHeight="1"/>
    <row r="145276" ht="14.25" customHeight="1"/>
    <row r="145277" ht="14.25" customHeight="1"/>
    <row r="145278" ht="14.25" customHeight="1"/>
    <row r="145279" ht="14.25" customHeight="1"/>
    <row r="145280" ht="14.25" customHeight="1"/>
    <row r="145281" ht="14.25" customHeight="1"/>
    <row r="145282" ht="14.25" customHeight="1"/>
    <row r="145283" ht="14.25" customHeight="1"/>
    <row r="145284" ht="14.25" customHeight="1"/>
    <row r="145285" ht="14.25" customHeight="1"/>
    <row r="145286" ht="14.25" customHeight="1"/>
    <row r="145287" ht="14.25" customHeight="1"/>
    <row r="145288" ht="14.25" customHeight="1"/>
    <row r="145289" ht="14.25" customHeight="1"/>
    <row r="145290" ht="14.25" customHeight="1"/>
    <row r="145291" ht="14.25" customHeight="1"/>
    <row r="145292" ht="14.25" customHeight="1"/>
    <row r="145293" ht="14.25" customHeight="1"/>
    <row r="145294" ht="14.25" customHeight="1"/>
    <row r="145295" ht="14.25" customHeight="1"/>
    <row r="145296" ht="14.25" customHeight="1"/>
    <row r="145297" ht="14.25" customHeight="1"/>
    <row r="145298" ht="14.25" customHeight="1"/>
    <row r="145299" ht="14.25" customHeight="1"/>
    <row r="145300" ht="14.25" customHeight="1"/>
    <row r="145301" ht="14.25" customHeight="1"/>
    <row r="145302" ht="14.25" customHeight="1"/>
    <row r="145303" ht="14.25" customHeight="1"/>
    <row r="145304" ht="14.25" customHeight="1"/>
    <row r="145305" ht="14.25" customHeight="1"/>
    <row r="145306" ht="14.25" customHeight="1"/>
    <row r="145307" ht="14.25" customHeight="1"/>
    <row r="145308" ht="14.25" customHeight="1"/>
    <row r="145309" ht="14.25" customHeight="1"/>
    <row r="145310" ht="14.25" customHeight="1"/>
    <row r="145311" ht="14.25" customHeight="1"/>
    <row r="145312" ht="14.25" customHeight="1"/>
    <row r="145313" ht="14.25" customHeight="1"/>
    <row r="145314" ht="14.25" customHeight="1"/>
    <row r="145315" ht="14.25" customHeight="1"/>
    <row r="145316" ht="14.25" customHeight="1"/>
    <row r="145317" ht="14.25" customHeight="1"/>
    <row r="145318" ht="14.25" customHeight="1"/>
    <row r="145319" ht="14.25" customHeight="1"/>
    <row r="145320" ht="14.25" customHeight="1"/>
    <row r="145321" ht="14.25" customHeight="1"/>
    <row r="145322" ht="14.25" customHeight="1"/>
    <row r="145323" ht="14.25" customHeight="1"/>
    <row r="145324" ht="14.25" customHeight="1"/>
    <row r="145325" ht="14.25" customHeight="1"/>
    <row r="145326" ht="14.25" customHeight="1"/>
    <row r="145327" ht="14.25" customHeight="1"/>
    <row r="145328" ht="14.25" customHeight="1"/>
    <row r="145329" ht="14.25" customHeight="1"/>
    <row r="145330" ht="14.25" customHeight="1"/>
    <row r="145331" ht="14.25" customHeight="1"/>
    <row r="145332" ht="14.25" customHeight="1"/>
    <row r="145333" ht="14.25" customHeight="1"/>
    <row r="145334" ht="14.25" customHeight="1"/>
    <row r="145335" ht="14.25" customHeight="1"/>
    <row r="145336" ht="14.25" customHeight="1"/>
    <row r="145337" ht="14.25" customHeight="1"/>
    <row r="145338" ht="14.25" customHeight="1"/>
    <row r="145339" ht="14.25" customHeight="1"/>
    <row r="145340" ht="14.25" customHeight="1"/>
    <row r="145341" ht="14.25" customHeight="1"/>
    <row r="145342" ht="14.25" customHeight="1"/>
    <row r="145343" ht="14.25" customHeight="1"/>
    <row r="145344" ht="14.25" customHeight="1"/>
    <row r="145345" ht="14.25" customHeight="1"/>
    <row r="145346" ht="14.25" customHeight="1"/>
    <row r="145347" ht="14.25" customHeight="1"/>
    <row r="145348" ht="14.25" customHeight="1"/>
    <row r="145349" ht="14.25" customHeight="1"/>
    <row r="145350" ht="14.25" customHeight="1"/>
    <row r="145351" ht="14.25" customHeight="1"/>
    <row r="145352" ht="14.25" customHeight="1"/>
    <row r="145353" ht="14.25" customHeight="1"/>
    <row r="145354" ht="14.25" customHeight="1"/>
    <row r="145355" ht="14.25" customHeight="1"/>
    <row r="145356" ht="14.25" customHeight="1"/>
    <row r="145357" ht="14.25" customHeight="1"/>
    <row r="145358" ht="14.25" customHeight="1"/>
    <row r="145359" ht="14.25" customHeight="1"/>
    <row r="145360" ht="14.25" customHeight="1"/>
    <row r="145361" ht="14.25" customHeight="1"/>
    <row r="145362" ht="14.25" customHeight="1"/>
    <row r="145363" ht="14.25" customHeight="1"/>
    <row r="145364" ht="14.25" customHeight="1"/>
    <row r="145365" ht="14.25" customHeight="1"/>
    <row r="145366" ht="14.25" customHeight="1"/>
    <row r="145367" ht="14.25" customHeight="1"/>
    <row r="145368" ht="14.25" customHeight="1"/>
    <row r="145369" ht="14.25" customHeight="1"/>
    <row r="145370" ht="14.25" customHeight="1"/>
    <row r="145371" ht="14.25" customHeight="1"/>
    <row r="145372" ht="14.25" customHeight="1"/>
    <row r="145373" ht="14.25" customHeight="1"/>
    <row r="145374" ht="14.25" customHeight="1"/>
    <row r="145375" ht="14.25" customHeight="1"/>
    <row r="145376" ht="14.25" customHeight="1"/>
    <row r="145377" ht="14.25" customHeight="1"/>
    <row r="145378" ht="14.25" customHeight="1"/>
    <row r="145379" ht="14.25" customHeight="1"/>
    <row r="145380" ht="14.25" customHeight="1"/>
    <row r="145381" ht="14.25" customHeight="1"/>
    <row r="145382" ht="14.25" customHeight="1"/>
    <row r="145383" ht="14.25" customHeight="1"/>
    <row r="145384" ht="14.25" customHeight="1"/>
    <row r="145385" ht="14.25" customHeight="1"/>
    <row r="145386" ht="14.25" customHeight="1"/>
    <row r="145387" ht="14.25" customHeight="1"/>
    <row r="145388" ht="14.25" customHeight="1"/>
    <row r="145389" ht="14.25" customHeight="1"/>
    <row r="145390" ht="14.25" customHeight="1"/>
    <row r="145391" ht="14.25" customHeight="1"/>
    <row r="145392" ht="14.25" customHeight="1"/>
    <row r="145393" ht="14.25" customHeight="1"/>
    <row r="145394" ht="14.25" customHeight="1"/>
    <row r="145395" ht="14.25" customHeight="1"/>
    <row r="145396" ht="14.25" customHeight="1"/>
    <row r="145397" ht="14.25" customHeight="1"/>
    <row r="145398" ht="14.25" customHeight="1"/>
    <row r="145399" ht="14.25" customHeight="1"/>
    <row r="145400" ht="14.25" customHeight="1"/>
    <row r="145401" ht="14.25" customHeight="1"/>
    <row r="145402" ht="14.25" customHeight="1"/>
    <row r="145403" ht="14.25" customHeight="1"/>
    <row r="145404" ht="14.25" customHeight="1"/>
    <row r="145405" ht="14.25" customHeight="1"/>
    <row r="145406" ht="14.25" customHeight="1"/>
    <row r="145407" ht="14.25" customHeight="1"/>
    <row r="145408" ht="14.25" customHeight="1"/>
    <row r="145409" ht="14.25" customHeight="1"/>
    <row r="145410" ht="14.25" customHeight="1"/>
    <row r="145411" ht="14.25" customHeight="1"/>
    <row r="145412" ht="14.25" customHeight="1"/>
    <row r="145413" ht="14.25" customHeight="1"/>
    <row r="145414" ht="14.25" customHeight="1"/>
    <row r="145415" ht="14.25" customHeight="1"/>
    <row r="145416" ht="14.25" customHeight="1"/>
    <row r="145417" ht="14.25" customHeight="1"/>
    <row r="145418" ht="14.25" customHeight="1"/>
    <row r="145419" ht="14.25" customHeight="1"/>
    <row r="145420" ht="14.25" customHeight="1"/>
    <row r="145421" ht="14.25" customHeight="1"/>
    <row r="145422" ht="14.25" customHeight="1"/>
    <row r="145423" ht="14.25" customHeight="1"/>
    <row r="145424" ht="14.25" customHeight="1"/>
    <row r="145425" ht="14.25" customHeight="1"/>
    <row r="145426" ht="14.25" customHeight="1"/>
    <row r="145427" ht="14.25" customHeight="1"/>
    <row r="145428" ht="14.25" customHeight="1"/>
    <row r="145429" ht="14.25" customHeight="1"/>
    <row r="145430" ht="14.25" customHeight="1"/>
    <row r="145431" ht="14.25" customHeight="1"/>
    <row r="145432" ht="14.25" customHeight="1"/>
    <row r="145433" ht="14.25" customHeight="1"/>
    <row r="145434" ht="14.25" customHeight="1"/>
    <row r="145435" ht="14.25" customHeight="1"/>
    <row r="145436" ht="14.25" customHeight="1"/>
    <row r="145437" ht="14.25" customHeight="1"/>
    <row r="145438" ht="14.25" customHeight="1"/>
    <row r="145439" ht="14.25" customHeight="1"/>
    <row r="145440" ht="14.25" customHeight="1"/>
    <row r="145441" ht="14.25" customHeight="1"/>
    <row r="145442" ht="14.25" customHeight="1"/>
    <row r="145443" ht="14.25" customHeight="1"/>
    <row r="145444" ht="14.25" customHeight="1"/>
    <row r="145445" ht="14.25" customHeight="1"/>
    <row r="145446" ht="14.25" customHeight="1"/>
    <row r="145447" ht="14.25" customHeight="1"/>
    <row r="145448" ht="14.25" customHeight="1"/>
    <row r="145449" ht="14.25" customHeight="1"/>
    <row r="145450" ht="14.25" customHeight="1"/>
    <row r="145451" ht="14.25" customHeight="1"/>
    <row r="145452" ht="14.25" customHeight="1"/>
    <row r="145453" ht="14.25" customHeight="1"/>
    <row r="145454" ht="14.25" customHeight="1"/>
    <row r="145455" ht="14.25" customHeight="1"/>
    <row r="145456" ht="14.25" customHeight="1"/>
    <row r="145457" ht="14.25" customHeight="1"/>
    <row r="145458" ht="14.25" customHeight="1"/>
    <row r="145459" ht="14.25" customHeight="1"/>
    <row r="145460" ht="14.25" customHeight="1"/>
    <row r="145461" ht="14.25" customHeight="1"/>
    <row r="145462" ht="14.25" customHeight="1"/>
    <row r="145463" ht="14.25" customHeight="1"/>
    <row r="145464" ht="14.25" customHeight="1"/>
    <row r="145465" ht="14.25" customHeight="1"/>
    <row r="145466" ht="14.25" customHeight="1"/>
    <row r="145467" ht="14.25" customHeight="1"/>
    <row r="145468" ht="14.25" customHeight="1"/>
    <row r="145469" ht="14.25" customHeight="1"/>
    <row r="145470" ht="14.25" customHeight="1"/>
    <row r="145471" ht="14.25" customHeight="1"/>
    <row r="145472" ht="14.25" customHeight="1"/>
    <row r="145473" ht="14.25" customHeight="1"/>
    <row r="145474" ht="14.25" customHeight="1"/>
    <row r="145475" ht="14.25" customHeight="1"/>
    <row r="145476" ht="14.25" customHeight="1"/>
    <row r="145477" ht="14.25" customHeight="1"/>
    <row r="145478" ht="14.25" customHeight="1"/>
    <row r="145479" ht="14.25" customHeight="1"/>
    <row r="145480" ht="14.25" customHeight="1"/>
    <row r="145481" ht="14.25" customHeight="1"/>
    <row r="145482" ht="14.25" customHeight="1"/>
    <row r="145483" ht="14.25" customHeight="1"/>
    <row r="145484" ht="14.25" customHeight="1"/>
    <row r="145485" ht="14.25" customHeight="1"/>
    <row r="145486" ht="14.25" customHeight="1"/>
    <row r="145487" ht="14.25" customHeight="1"/>
    <row r="145488" ht="14.25" customHeight="1"/>
    <row r="145489" ht="14.25" customHeight="1"/>
    <row r="145490" ht="14.25" customHeight="1"/>
    <row r="145491" ht="14.25" customHeight="1"/>
    <row r="145492" ht="14.25" customHeight="1"/>
    <row r="145493" ht="14.25" customHeight="1"/>
    <row r="145494" ht="14.25" customHeight="1"/>
    <row r="145495" ht="14.25" customHeight="1"/>
    <row r="145496" ht="14.25" customHeight="1"/>
    <row r="145497" ht="14.25" customHeight="1"/>
    <row r="145498" ht="14.25" customHeight="1"/>
    <row r="145499" ht="14.25" customHeight="1"/>
    <row r="145500" ht="14.25" customHeight="1"/>
    <row r="145501" ht="14.25" customHeight="1"/>
    <row r="145502" ht="14.25" customHeight="1"/>
    <row r="145503" ht="14.25" customHeight="1"/>
    <row r="145504" ht="14.25" customHeight="1"/>
    <row r="145505" ht="14.25" customHeight="1"/>
    <row r="145506" ht="14.25" customHeight="1"/>
    <row r="145507" ht="14.25" customHeight="1"/>
    <row r="145508" ht="14.25" customHeight="1"/>
    <row r="145509" ht="14.25" customHeight="1"/>
    <row r="145510" ht="14.25" customHeight="1"/>
    <row r="145511" ht="14.25" customHeight="1"/>
    <row r="145512" ht="14.25" customHeight="1"/>
    <row r="145513" ht="14.25" customHeight="1"/>
    <row r="145514" ht="14.25" customHeight="1"/>
    <row r="145515" ht="14.25" customHeight="1"/>
    <row r="145516" ht="14.25" customHeight="1"/>
    <row r="145517" ht="14.25" customHeight="1"/>
    <row r="145518" ht="14.25" customHeight="1"/>
    <row r="145519" ht="14.25" customHeight="1"/>
    <row r="145520" ht="14.25" customHeight="1"/>
    <row r="145521" ht="14.25" customHeight="1"/>
    <row r="145522" ht="14.25" customHeight="1"/>
    <row r="145523" ht="14.25" customHeight="1"/>
    <row r="145524" ht="14.25" customHeight="1"/>
    <row r="145525" ht="14.25" customHeight="1"/>
    <row r="145526" ht="14.25" customHeight="1"/>
    <row r="145527" ht="14.25" customHeight="1"/>
    <row r="145528" ht="14.25" customHeight="1"/>
    <row r="145529" ht="14.25" customHeight="1"/>
    <row r="145530" ht="14.25" customHeight="1"/>
    <row r="145531" ht="14.25" customHeight="1"/>
    <row r="145532" ht="14.25" customHeight="1"/>
    <row r="145533" ht="14.25" customHeight="1"/>
    <row r="145534" ht="14.25" customHeight="1"/>
    <row r="145535" ht="14.25" customHeight="1"/>
    <row r="145536" ht="14.25" customHeight="1"/>
    <row r="145537" ht="14.25" customHeight="1"/>
    <row r="145538" ht="14.25" customHeight="1"/>
    <row r="145539" ht="14.25" customHeight="1"/>
    <row r="145540" ht="14.25" customHeight="1"/>
    <row r="145541" ht="14.25" customHeight="1"/>
    <row r="145542" ht="14.25" customHeight="1"/>
    <row r="145543" ht="14.25" customHeight="1"/>
    <row r="145544" ht="14.25" customHeight="1"/>
    <row r="145545" ht="14.25" customHeight="1"/>
    <row r="145546" ht="14.25" customHeight="1"/>
    <row r="145547" ht="14.25" customHeight="1"/>
    <row r="145548" ht="14.25" customHeight="1"/>
    <row r="145549" ht="14.25" customHeight="1"/>
    <row r="145550" ht="14.25" customHeight="1"/>
    <row r="145551" ht="14.25" customHeight="1"/>
    <row r="145552" ht="14.25" customHeight="1"/>
    <row r="145553" ht="14.25" customHeight="1"/>
    <row r="145554" ht="14.25" customHeight="1"/>
    <row r="145555" ht="14.25" customHeight="1"/>
    <row r="145556" ht="14.25" customHeight="1"/>
    <row r="145557" ht="14.25" customHeight="1"/>
    <row r="145558" ht="14.25" customHeight="1"/>
    <row r="145559" ht="14.25" customHeight="1"/>
    <row r="145560" ht="14.25" customHeight="1"/>
    <row r="145561" ht="14.25" customHeight="1"/>
    <row r="145562" ht="14.25" customHeight="1"/>
    <row r="145563" ht="14.25" customHeight="1"/>
    <row r="145564" ht="14.25" customHeight="1"/>
    <row r="145565" ht="14.25" customHeight="1"/>
    <row r="145566" ht="14.25" customHeight="1"/>
    <row r="145567" ht="14.25" customHeight="1"/>
    <row r="145568" ht="14.25" customHeight="1"/>
    <row r="145569" ht="14.25" customHeight="1"/>
    <row r="145570" ht="14.25" customHeight="1"/>
    <row r="145571" ht="14.25" customHeight="1"/>
    <row r="145572" ht="14.25" customHeight="1"/>
    <row r="145573" ht="14.25" customHeight="1"/>
    <row r="145574" ht="14.25" customHeight="1"/>
    <row r="145575" ht="14.25" customHeight="1"/>
    <row r="145576" ht="14.25" customHeight="1"/>
    <row r="145577" ht="14.25" customHeight="1"/>
    <row r="145578" ht="14.25" customHeight="1"/>
    <row r="145579" ht="14.25" customHeight="1"/>
    <row r="145580" ht="14.25" customHeight="1"/>
    <row r="145581" ht="14.25" customHeight="1"/>
    <row r="145582" ht="14.25" customHeight="1"/>
    <row r="145583" ht="14.25" customHeight="1"/>
    <row r="145584" ht="14.25" customHeight="1"/>
    <row r="145585" ht="14.25" customHeight="1"/>
    <row r="145586" ht="14.25" customHeight="1"/>
    <row r="145587" ht="14.25" customHeight="1"/>
    <row r="145588" ht="14.25" customHeight="1"/>
    <row r="145589" ht="14.25" customHeight="1"/>
    <row r="145590" ht="14.25" customHeight="1"/>
    <row r="145591" ht="14.25" customHeight="1"/>
    <row r="145592" ht="14.25" customHeight="1"/>
    <row r="145593" ht="14.25" customHeight="1"/>
    <row r="145594" ht="14.25" customHeight="1"/>
    <row r="145595" ht="14.25" customHeight="1"/>
    <row r="145596" ht="14.25" customHeight="1"/>
    <row r="145597" ht="14.25" customHeight="1"/>
    <row r="145598" ht="14.25" customHeight="1"/>
    <row r="145599" ht="14.25" customHeight="1"/>
    <row r="145600" ht="14.25" customHeight="1"/>
    <row r="145601" ht="14.25" customHeight="1"/>
    <row r="145602" ht="14.25" customHeight="1"/>
    <row r="145603" ht="14.25" customHeight="1"/>
    <row r="145604" ht="14.25" customHeight="1"/>
    <row r="145605" ht="14.25" customHeight="1"/>
    <row r="145606" ht="14.25" customHeight="1"/>
    <row r="145607" ht="14.25" customHeight="1"/>
    <row r="145608" ht="14.25" customHeight="1"/>
    <row r="145609" ht="14.25" customHeight="1"/>
    <row r="145610" ht="14.25" customHeight="1"/>
    <row r="145611" ht="14.25" customHeight="1"/>
    <row r="145612" ht="14.25" customHeight="1"/>
    <row r="145613" ht="14.25" customHeight="1"/>
    <row r="145614" ht="14.25" customHeight="1"/>
    <row r="145615" ht="14.25" customHeight="1"/>
    <row r="145616" ht="14.25" customHeight="1"/>
    <row r="145617" ht="14.25" customHeight="1"/>
    <row r="145618" ht="14.25" customHeight="1"/>
    <row r="145619" ht="14.25" customHeight="1"/>
    <row r="145620" ht="14.25" customHeight="1"/>
    <row r="145621" ht="14.25" customHeight="1"/>
    <row r="145622" ht="14.25" customHeight="1"/>
    <row r="145623" ht="14.25" customHeight="1"/>
    <row r="145624" ht="14.25" customHeight="1"/>
    <row r="145625" ht="14.25" customHeight="1"/>
    <row r="145626" ht="14.25" customHeight="1"/>
    <row r="145627" ht="14.25" customHeight="1"/>
    <row r="145628" ht="14.25" customHeight="1"/>
    <row r="145629" ht="14.25" customHeight="1"/>
    <row r="145630" ht="14.25" customHeight="1"/>
    <row r="145631" ht="14.25" customHeight="1"/>
    <row r="145632" ht="14.25" customHeight="1"/>
    <row r="145633" ht="14.25" customHeight="1"/>
    <row r="145634" ht="14.25" customHeight="1"/>
    <row r="145635" ht="14.25" customHeight="1"/>
    <row r="145636" ht="14.25" customHeight="1"/>
    <row r="145637" ht="14.25" customHeight="1"/>
    <row r="145638" ht="14.25" customHeight="1"/>
    <row r="145639" ht="14.25" customHeight="1"/>
    <row r="145640" ht="14.25" customHeight="1"/>
    <row r="145641" ht="14.25" customHeight="1"/>
    <row r="145642" ht="14.25" customHeight="1"/>
    <row r="145643" ht="14.25" customHeight="1"/>
    <row r="145644" ht="14.25" customHeight="1"/>
    <row r="145645" ht="14.25" customHeight="1"/>
    <row r="145646" ht="14.25" customHeight="1"/>
    <row r="145647" ht="14.25" customHeight="1"/>
    <row r="145648" ht="14.25" customHeight="1"/>
    <row r="145649" ht="14.25" customHeight="1"/>
    <row r="145650" ht="14.25" customHeight="1"/>
    <row r="145651" ht="14.25" customHeight="1"/>
    <row r="145652" ht="14.25" customHeight="1"/>
    <row r="145653" ht="14.25" customHeight="1"/>
    <row r="145654" ht="14.25" customHeight="1"/>
    <row r="145655" ht="14.25" customHeight="1"/>
    <row r="145656" ht="14.25" customHeight="1"/>
    <row r="145657" ht="14.25" customHeight="1"/>
    <row r="145658" ht="14.25" customHeight="1"/>
    <row r="145659" ht="14.25" customHeight="1"/>
    <row r="145660" ht="14.25" customHeight="1"/>
    <row r="145661" ht="14.25" customHeight="1"/>
    <row r="145662" ht="14.25" customHeight="1"/>
    <row r="145663" ht="14.25" customHeight="1"/>
    <row r="145664" ht="14.25" customHeight="1"/>
    <row r="145665" ht="14.25" customHeight="1"/>
    <row r="145666" ht="14.25" customHeight="1"/>
    <row r="145667" ht="14.25" customHeight="1"/>
    <row r="145668" ht="14.25" customHeight="1"/>
    <row r="145669" ht="14.25" customHeight="1"/>
    <row r="145670" ht="14.25" customHeight="1"/>
    <row r="145671" ht="14.25" customHeight="1"/>
    <row r="145672" ht="14.25" customHeight="1"/>
    <row r="145673" ht="14.25" customHeight="1"/>
    <row r="145674" ht="14.25" customHeight="1"/>
    <row r="145675" ht="14.25" customHeight="1"/>
    <row r="145676" ht="14.25" customHeight="1"/>
    <row r="145677" ht="14.25" customHeight="1"/>
    <row r="145678" ht="14.25" customHeight="1"/>
    <row r="145679" ht="14.25" customHeight="1"/>
    <row r="145680" ht="14.25" customHeight="1"/>
    <row r="145681" ht="14.25" customHeight="1"/>
    <row r="145682" ht="14.25" customHeight="1"/>
    <row r="145683" ht="14.25" customHeight="1"/>
    <row r="145684" ht="14.25" customHeight="1"/>
    <row r="145685" ht="14.25" customHeight="1"/>
    <row r="145686" ht="14.25" customHeight="1"/>
    <row r="145687" ht="14.25" customHeight="1"/>
    <row r="145688" ht="14.25" customHeight="1"/>
    <row r="145689" ht="14.25" customHeight="1"/>
    <row r="145690" ht="14.25" customHeight="1"/>
    <row r="145691" ht="14.25" customHeight="1"/>
    <row r="145692" ht="14.25" customHeight="1"/>
    <row r="145693" ht="14.25" customHeight="1"/>
    <row r="145694" ht="14.25" customHeight="1"/>
    <row r="145695" ht="14.25" customHeight="1"/>
    <row r="145696" ht="14.25" customHeight="1"/>
    <row r="145697" ht="14.25" customHeight="1"/>
    <row r="145698" ht="14.25" customHeight="1"/>
    <row r="145699" ht="14.25" customHeight="1"/>
    <row r="145700" ht="14.25" customHeight="1"/>
    <row r="145701" ht="14.25" customHeight="1"/>
    <row r="145702" ht="14.25" customHeight="1"/>
    <row r="145703" ht="14.25" customHeight="1"/>
    <row r="145704" ht="14.25" customHeight="1"/>
    <row r="145705" ht="14.25" customHeight="1"/>
    <row r="145706" ht="14.25" customHeight="1"/>
    <row r="145707" ht="14.25" customHeight="1"/>
    <row r="145708" ht="14.25" customHeight="1"/>
    <row r="145709" ht="14.25" customHeight="1"/>
    <row r="145710" ht="14.25" customHeight="1"/>
    <row r="145711" ht="14.25" customHeight="1"/>
    <row r="145712" ht="14.25" customHeight="1"/>
    <row r="145713" ht="14.25" customHeight="1"/>
    <row r="145714" ht="14.25" customHeight="1"/>
    <row r="145715" ht="14.25" customHeight="1"/>
    <row r="145716" ht="14.25" customHeight="1"/>
    <row r="145717" ht="14.25" customHeight="1"/>
    <row r="145718" ht="14.25" customHeight="1"/>
    <row r="145719" ht="14.25" customHeight="1"/>
    <row r="145720" ht="14.25" customHeight="1"/>
    <row r="145721" ht="14.25" customHeight="1"/>
    <row r="145722" ht="14.25" customHeight="1"/>
    <row r="145723" ht="14.25" customHeight="1"/>
    <row r="145724" ht="14.25" customHeight="1"/>
    <row r="145725" ht="14.25" customHeight="1"/>
    <row r="145726" ht="14.25" customHeight="1"/>
    <row r="145727" ht="14.25" customHeight="1"/>
    <row r="145728" ht="14.25" customHeight="1"/>
    <row r="145729" ht="14.25" customHeight="1"/>
    <row r="145730" ht="14.25" customHeight="1"/>
    <row r="145731" ht="14.25" customHeight="1"/>
    <row r="145732" ht="14.25" customHeight="1"/>
    <row r="145733" ht="14.25" customHeight="1"/>
    <row r="145734" ht="14.25" customHeight="1"/>
    <row r="145735" ht="14.25" customHeight="1"/>
    <row r="145736" ht="14.25" customHeight="1"/>
    <row r="145737" ht="14.25" customHeight="1"/>
    <row r="145738" ht="14.25" customHeight="1"/>
    <row r="145739" ht="14.25" customHeight="1"/>
    <row r="145740" ht="14.25" customHeight="1"/>
    <row r="145741" ht="14.25" customHeight="1"/>
    <row r="145742" ht="14.25" customHeight="1"/>
    <row r="145743" ht="14.25" customHeight="1"/>
    <row r="145744" ht="14.25" customHeight="1"/>
    <row r="145745" ht="14.25" customHeight="1"/>
    <row r="145746" ht="14.25" customHeight="1"/>
    <row r="145747" ht="14.25" customHeight="1"/>
    <row r="145748" ht="14.25" customHeight="1"/>
    <row r="145749" ht="14.25" customHeight="1"/>
    <row r="145750" ht="14.25" customHeight="1"/>
    <row r="145751" ht="14.25" customHeight="1"/>
    <row r="145752" ht="14.25" customHeight="1"/>
    <row r="145753" ht="14.25" customHeight="1"/>
    <row r="145754" ht="14.25" customHeight="1"/>
    <row r="145755" ht="14.25" customHeight="1"/>
    <row r="145756" ht="14.25" customHeight="1"/>
    <row r="145757" ht="14.25" customHeight="1"/>
    <row r="145758" ht="14.25" customHeight="1"/>
    <row r="145759" ht="14.25" customHeight="1"/>
    <row r="145760" ht="14.25" customHeight="1"/>
    <row r="145761" ht="14.25" customHeight="1"/>
    <row r="145762" ht="14.25" customHeight="1"/>
    <row r="145763" ht="14.25" customHeight="1"/>
    <row r="145764" ht="14.25" customHeight="1"/>
    <row r="145765" ht="14.25" customHeight="1"/>
    <row r="145766" ht="14.25" customHeight="1"/>
    <row r="145767" ht="14.25" customHeight="1"/>
    <row r="145768" ht="14.25" customHeight="1"/>
    <row r="145769" ht="14.25" customHeight="1"/>
    <row r="145770" ht="14.25" customHeight="1"/>
    <row r="145771" ht="14.25" customHeight="1"/>
    <row r="145772" ht="14.25" customHeight="1"/>
    <row r="145773" ht="14.25" customHeight="1"/>
    <row r="145774" ht="14.25" customHeight="1"/>
    <row r="145775" ht="14.25" customHeight="1"/>
    <row r="145776" ht="14.25" customHeight="1"/>
    <row r="145777" ht="14.25" customHeight="1"/>
    <row r="145778" ht="14.25" customHeight="1"/>
    <row r="145779" ht="14.25" customHeight="1"/>
    <row r="145780" ht="14.25" customHeight="1"/>
    <row r="145781" ht="14.25" customHeight="1"/>
    <row r="145782" ht="14.25" customHeight="1"/>
    <row r="145783" ht="14.25" customHeight="1"/>
    <row r="145784" ht="14.25" customHeight="1"/>
    <row r="145785" ht="14.25" customHeight="1"/>
    <row r="145786" ht="14.25" customHeight="1"/>
    <row r="145787" ht="14.25" customHeight="1"/>
    <row r="145788" ht="14.25" customHeight="1"/>
    <row r="145789" ht="14.25" customHeight="1"/>
    <row r="145790" ht="14.25" customHeight="1"/>
    <row r="145791" ht="14.25" customHeight="1"/>
    <row r="145792" ht="14.25" customHeight="1"/>
    <row r="145793" ht="14.25" customHeight="1"/>
    <row r="145794" ht="14.25" customHeight="1"/>
    <row r="145795" ht="14.25" customHeight="1"/>
    <row r="145796" ht="14.25" customHeight="1"/>
    <row r="145797" ht="14.25" customHeight="1"/>
    <row r="145798" ht="14.25" customHeight="1"/>
    <row r="145799" ht="14.25" customHeight="1"/>
    <row r="145800" ht="14.25" customHeight="1"/>
    <row r="145801" ht="14.25" customHeight="1"/>
    <row r="145802" ht="14.25" customHeight="1"/>
    <row r="145803" ht="14.25" customHeight="1"/>
    <row r="145804" ht="14.25" customHeight="1"/>
    <row r="145805" ht="14.25" customHeight="1"/>
    <row r="145806" ht="14.25" customHeight="1"/>
    <row r="145807" ht="14.25" customHeight="1"/>
    <row r="145808" ht="14.25" customHeight="1"/>
    <row r="145809" ht="14.25" customHeight="1"/>
    <row r="145810" ht="14.25" customHeight="1"/>
    <row r="145811" ht="14.25" customHeight="1"/>
    <row r="145812" ht="14.25" customHeight="1"/>
    <row r="145813" ht="14.25" customHeight="1"/>
    <row r="145814" ht="14.25" customHeight="1"/>
    <row r="145815" ht="14.25" customHeight="1"/>
    <row r="145816" ht="14.25" customHeight="1"/>
    <row r="145817" ht="14.25" customHeight="1"/>
    <row r="145818" ht="14.25" customHeight="1"/>
    <row r="145819" ht="14.25" customHeight="1"/>
    <row r="145820" ht="14.25" customHeight="1"/>
    <row r="145821" ht="14.25" customHeight="1"/>
    <row r="145822" ht="14.25" customHeight="1"/>
    <row r="145823" ht="14.25" customHeight="1"/>
    <row r="145824" ht="14.25" customHeight="1"/>
    <row r="145825" ht="14.25" customHeight="1"/>
    <row r="145826" ht="14.25" customHeight="1"/>
    <row r="145827" ht="14.25" customHeight="1"/>
    <row r="145828" ht="14.25" customHeight="1"/>
    <row r="145829" ht="14.25" customHeight="1"/>
    <row r="145830" ht="14.25" customHeight="1"/>
    <row r="145831" ht="14.25" customHeight="1"/>
    <row r="145832" ht="14.25" customHeight="1"/>
    <row r="145833" ht="14.25" customHeight="1"/>
    <row r="145834" ht="14.25" customHeight="1"/>
    <row r="145835" ht="14.25" customHeight="1"/>
    <row r="145836" ht="14.25" customHeight="1"/>
    <row r="145837" ht="14.25" customHeight="1"/>
    <row r="145838" ht="14.25" customHeight="1"/>
    <row r="145839" ht="14.25" customHeight="1"/>
    <row r="145840" ht="14.25" customHeight="1"/>
    <row r="145841" ht="14.25" customHeight="1"/>
    <row r="145842" ht="14.25" customHeight="1"/>
    <row r="145843" ht="14.25" customHeight="1"/>
    <row r="145844" ht="14.25" customHeight="1"/>
    <row r="145845" ht="14.25" customHeight="1"/>
    <row r="145846" ht="14.25" customHeight="1"/>
    <row r="145847" ht="14.25" customHeight="1"/>
    <row r="145848" ht="14.25" customHeight="1"/>
    <row r="145849" ht="14.25" customHeight="1"/>
    <row r="145850" ht="14.25" customHeight="1"/>
    <row r="145851" ht="14.25" customHeight="1"/>
    <row r="145852" ht="14.25" customHeight="1"/>
    <row r="145853" ht="14.25" customHeight="1"/>
    <row r="145854" ht="14.25" customHeight="1"/>
    <row r="145855" ht="14.25" customHeight="1"/>
    <row r="145856" ht="14.25" customHeight="1"/>
    <row r="145857" ht="14.25" customHeight="1"/>
    <row r="145858" ht="14.25" customHeight="1"/>
    <row r="145859" ht="14.25" customHeight="1"/>
    <row r="145860" ht="14.25" customHeight="1"/>
    <row r="145861" ht="14.25" customHeight="1"/>
    <row r="145862" ht="14.25" customHeight="1"/>
    <row r="145863" ht="14.25" customHeight="1"/>
    <row r="145864" ht="14.25" customHeight="1"/>
    <row r="145865" ht="14.25" customHeight="1"/>
    <row r="145866" ht="14.25" customHeight="1"/>
    <row r="145867" ht="14.25" customHeight="1"/>
    <row r="145868" ht="14.25" customHeight="1"/>
    <row r="145869" ht="14.25" customHeight="1"/>
    <row r="145870" ht="14.25" customHeight="1"/>
    <row r="145871" ht="14.25" customHeight="1"/>
    <row r="145872" ht="14.25" customHeight="1"/>
    <row r="145873" ht="14.25" customHeight="1"/>
    <row r="145874" ht="14.25" customHeight="1"/>
    <row r="145875" ht="14.25" customHeight="1"/>
    <row r="145876" ht="14.25" customHeight="1"/>
    <row r="145877" ht="14.25" customHeight="1"/>
    <row r="145878" ht="14.25" customHeight="1"/>
    <row r="145879" ht="14.25" customHeight="1"/>
    <row r="145880" ht="14.25" customHeight="1"/>
    <row r="145881" ht="14.25" customHeight="1"/>
    <row r="145882" ht="14.25" customHeight="1"/>
    <row r="145883" ht="14.25" customHeight="1"/>
    <row r="145884" ht="14.25" customHeight="1"/>
    <row r="145885" ht="14.25" customHeight="1"/>
    <row r="145886" ht="14.25" customHeight="1"/>
    <row r="145887" ht="14.25" customHeight="1"/>
    <row r="145888" ht="14.25" customHeight="1"/>
    <row r="145889" ht="14.25" customHeight="1"/>
    <row r="145890" ht="14.25" customHeight="1"/>
    <row r="145891" ht="14.25" customHeight="1"/>
    <row r="145892" ht="14.25" customHeight="1"/>
    <row r="145893" ht="14.25" customHeight="1"/>
    <row r="145894" ht="14.25" customHeight="1"/>
    <row r="145895" ht="14.25" customHeight="1"/>
    <row r="145896" ht="14.25" customHeight="1"/>
    <row r="145897" ht="14.25" customHeight="1"/>
    <row r="145898" ht="14.25" customHeight="1"/>
    <row r="145899" ht="14.25" customHeight="1"/>
    <row r="145900" ht="14.25" customHeight="1"/>
    <row r="145901" ht="14.25" customHeight="1"/>
    <row r="145902" ht="14.25" customHeight="1"/>
    <row r="145903" ht="14.25" customHeight="1"/>
    <row r="145904" ht="14.25" customHeight="1"/>
    <row r="145905" ht="14.25" customHeight="1"/>
    <row r="145906" ht="14.25" customHeight="1"/>
    <row r="145907" ht="14.25" customHeight="1"/>
    <row r="145908" ht="14.25" customHeight="1"/>
    <row r="145909" ht="14.25" customHeight="1"/>
    <row r="145910" ht="14.25" customHeight="1"/>
    <row r="145911" ht="14.25" customHeight="1"/>
    <row r="145912" ht="14.25" customHeight="1"/>
    <row r="145913" ht="14.25" customHeight="1"/>
    <row r="145914" ht="14.25" customHeight="1"/>
    <row r="145915" ht="14.25" customHeight="1"/>
    <row r="145916" ht="14.25" customHeight="1"/>
    <row r="145917" ht="14.25" customHeight="1"/>
    <row r="145918" ht="14.25" customHeight="1"/>
    <row r="145919" ht="14.25" customHeight="1"/>
    <row r="145920" ht="14.25" customHeight="1"/>
    <row r="145921" ht="14.25" customHeight="1"/>
    <row r="145922" ht="14.25" customHeight="1"/>
    <row r="145923" ht="14.25" customHeight="1"/>
    <row r="145924" ht="14.25" customHeight="1"/>
    <row r="145925" ht="14.25" customHeight="1"/>
    <row r="145926" ht="14.25" customHeight="1"/>
    <row r="145927" ht="14.25" customHeight="1"/>
    <row r="145928" ht="14.25" customHeight="1"/>
    <row r="145929" ht="14.25" customHeight="1"/>
    <row r="145930" ht="14.25" customHeight="1"/>
    <row r="145931" ht="14.25" customHeight="1"/>
    <row r="145932" ht="14.25" customHeight="1"/>
    <row r="145933" ht="14.25" customHeight="1"/>
    <row r="145934" ht="14.25" customHeight="1"/>
    <row r="145935" ht="14.25" customHeight="1"/>
    <row r="145936" ht="14.25" customHeight="1"/>
    <row r="145937" ht="14.25" customHeight="1"/>
    <row r="145938" ht="14.25" customHeight="1"/>
    <row r="145939" ht="14.25" customHeight="1"/>
    <row r="145940" ht="14.25" customHeight="1"/>
    <row r="145941" ht="14.25" customHeight="1"/>
    <row r="145942" ht="14.25" customHeight="1"/>
    <row r="145943" ht="14.25" customHeight="1"/>
    <row r="145944" ht="14.25" customHeight="1"/>
    <row r="145945" ht="14.25" customHeight="1"/>
    <row r="145946" ht="14.25" customHeight="1"/>
    <row r="145947" ht="14.25" customHeight="1"/>
    <row r="145948" ht="14.25" customHeight="1"/>
    <row r="145949" ht="14.25" customHeight="1"/>
    <row r="145950" ht="14.25" customHeight="1"/>
    <row r="145951" ht="14.25" customHeight="1"/>
    <row r="145952" ht="14.25" customHeight="1"/>
    <row r="145953" ht="14.25" customHeight="1"/>
    <row r="145954" ht="14.25" customHeight="1"/>
    <row r="145955" ht="14.25" customHeight="1"/>
    <row r="145956" ht="14.25" customHeight="1"/>
    <row r="145957" ht="14.25" customHeight="1"/>
    <row r="145958" ht="14.25" customHeight="1"/>
    <row r="145959" ht="14.25" customHeight="1"/>
    <row r="145960" ht="14.25" customHeight="1"/>
    <row r="145961" ht="14.25" customHeight="1"/>
    <row r="145962" ht="14.25" customHeight="1"/>
    <row r="145963" ht="14.25" customHeight="1"/>
    <row r="145964" ht="14.25" customHeight="1"/>
    <row r="145965" ht="14.25" customHeight="1"/>
    <row r="145966" ht="14.25" customHeight="1"/>
    <row r="145967" ht="14.25" customHeight="1"/>
    <row r="145968" ht="14.25" customHeight="1"/>
    <row r="145969" ht="14.25" customHeight="1"/>
    <row r="145970" ht="14.25" customHeight="1"/>
    <row r="145971" ht="14.25" customHeight="1"/>
    <row r="145972" ht="14.25" customHeight="1"/>
    <row r="145973" ht="14.25" customHeight="1"/>
    <row r="145974" ht="14.25" customHeight="1"/>
    <row r="145975" ht="14.25" customHeight="1"/>
    <row r="145976" ht="14.25" customHeight="1"/>
    <row r="145977" ht="14.25" customHeight="1"/>
    <row r="145978" ht="14.25" customHeight="1"/>
    <row r="145979" ht="14.25" customHeight="1"/>
    <row r="145980" ht="14.25" customHeight="1"/>
    <row r="145981" ht="14.25" customHeight="1"/>
    <row r="145982" ht="14.25" customHeight="1"/>
    <row r="145983" ht="14.25" customHeight="1"/>
    <row r="145984" ht="14.25" customHeight="1"/>
    <row r="145985" ht="14.25" customHeight="1"/>
    <row r="145986" ht="14.25" customHeight="1"/>
    <row r="145987" ht="14.25" customHeight="1"/>
    <row r="145988" ht="14.25" customHeight="1"/>
    <row r="145989" ht="14.25" customHeight="1"/>
    <row r="145990" ht="14.25" customHeight="1"/>
    <row r="145991" ht="14.25" customHeight="1"/>
    <row r="145992" ht="14.25" customHeight="1"/>
    <row r="145993" ht="14.25" customHeight="1"/>
    <row r="145994" ht="14.25" customHeight="1"/>
    <row r="145995" ht="14.25" customHeight="1"/>
    <row r="145996" ht="14.25" customHeight="1"/>
    <row r="145997" ht="14.25" customHeight="1"/>
    <row r="145998" ht="14.25" customHeight="1"/>
    <row r="145999" ht="14.25" customHeight="1"/>
    <row r="146000" ht="14.25" customHeight="1"/>
    <row r="146001" ht="14.25" customHeight="1"/>
    <row r="146002" ht="14.25" customHeight="1"/>
    <row r="146003" ht="14.25" customHeight="1"/>
    <row r="146004" ht="14.25" customHeight="1"/>
    <row r="146005" ht="14.25" customHeight="1"/>
    <row r="146006" ht="14.25" customHeight="1"/>
    <row r="146007" ht="14.25" customHeight="1"/>
    <row r="146008" ht="14.25" customHeight="1"/>
    <row r="146009" ht="14.25" customHeight="1"/>
    <row r="146010" ht="14.25" customHeight="1"/>
    <row r="146011" ht="14.25" customHeight="1"/>
    <row r="146012" ht="14.25" customHeight="1"/>
    <row r="146013" ht="14.25" customHeight="1"/>
    <row r="146014" ht="14.25" customHeight="1"/>
    <row r="146015" ht="14.25" customHeight="1"/>
    <row r="146016" ht="14.25" customHeight="1"/>
    <row r="146017" ht="14.25" customHeight="1"/>
    <row r="146018" ht="14.25" customHeight="1"/>
    <row r="146019" ht="14.25" customHeight="1"/>
    <row r="146020" ht="14.25" customHeight="1"/>
    <row r="146021" ht="14.25" customHeight="1"/>
    <row r="146022" ht="14.25" customHeight="1"/>
    <row r="146023" ht="14.25" customHeight="1"/>
    <row r="146024" ht="14.25" customHeight="1"/>
    <row r="146025" ht="14.25" customHeight="1"/>
    <row r="146026" ht="14.25" customHeight="1"/>
    <row r="146027" ht="14.25" customHeight="1"/>
    <row r="146028" ht="14.25" customHeight="1"/>
    <row r="146029" ht="14.25" customHeight="1"/>
    <row r="146030" ht="14.25" customHeight="1"/>
    <row r="146031" ht="14.25" customHeight="1"/>
    <row r="146032" ht="14.25" customHeight="1"/>
    <row r="146033" ht="14.25" customHeight="1"/>
    <row r="146034" ht="14.25" customHeight="1"/>
    <row r="146035" ht="14.25" customHeight="1"/>
    <row r="146036" ht="14.25" customHeight="1"/>
    <row r="146037" ht="14.25" customHeight="1"/>
    <row r="146038" ht="14.25" customHeight="1"/>
    <row r="146039" ht="14.25" customHeight="1"/>
    <row r="146040" ht="14.25" customHeight="1"/>
    <row r="146041" ht="14.25" customHeight="1"/>
    <row r="146042" ht="14.25" customHeight="1"/>
    <row r="146043" ht="14.25" customHeight="1"/>
    <row r="146044" ht="14.25" customHeight="1"/>
    <row r="146045" ht="14.25" customHeight="1"/>
    <row r="146046" ht="14.25" customHeight="1"/>
    <row r="146047" ht="14.25" customHeight="1"/>
    <row r="146048" ht="14.25" customHeight="1"/>
    <row r="146049" ht="14.25" customHeight="1"/>
    <row r="146050" ht="14.25" customHeight="1"/>
    <row r="146051" ht="14.25" customHeight="1"/>
    <row r="146052" ht="14.25" customHeight="1"/>
    <row r="146053" ht="14.25" customHeight="1"/>
    <row r="146054" ht="14.25" customHeight="1"/>
    <row r="146055" ht="14.25" customHeight="1"/>
    <row r="146056" ht="14.25" customHeight="1"/>
    <row r="146057" ht="14.25" customHeight="1"/>
    <row r="146058" ht="14.25" customHeight="1"/>
    <row r="146059" ht="14.25" customHeight="1"/>
    <row r="146060" ht="14.25" customHeight="1"/>
    <row r="146061" ht="14.25" customHeight="1"/>
    <row r="146062" ht="14.25" customHeight="1"/>
    <row r="146063" ht="14.25" customHeight="1"/>
    <row r="146064" ht="14.25" customHeight="1"/>
    <row r="146065" ht="14.25" customHeight="1"/>
    <row r="146066" ht="14.25" customHeight="1"/>
    <row r="146067" ht="14.25" customHeight="1"/>
    <row r="146068" ht="14.25" customHeight="1"/>
    <row r="146069" ht="14.25" customHeight="1"/>
    <row r="146070" ht="14.25" customHeight="1"/>
    <row r="146071" ht="14.25" customHeight="1"/>
    <row r="146072" ht="14.25" customHeight="1"/>
    <row r="146073" ht="14.25" customHeight="1"/>
    <row r="146074" ht="14.25" customHeight="1"/>
    <row r="146075" ht="14.25" customHeight="1"/>
    <row r="146076" ht="14.25" customHeight="1"/>
    <row r="146077" ht="14.25" customHeight="1"/>
    <row r="146078" ht="14.25" customHeight="1"/>
    <row r="146079" ht="14.25" customHeight="1"/>
    <row r="146080" ht="14.25" customHeight="1"/>
    <row r="146081" ht="14.25" customHeight="1"/>
    <row r="146082" ht="14.25" customHeight="1"/>
    <row r="146083" ht="14.25" customHeight="1"/>
    <row r="146084" ht="14.25" customHeight="1"/>
    <row r="146085" ht="14.25" customHeight="1"/>
    <row r="146086" ht="14.25" customHeight="1"/>
    <row r="146087" ht="14.25" customHeight="1"/>
    <row r="146088" ht="14.25" customHeight="1"/>
    <row r="146089" ht="14.25" customHeight="1"/>
    <row r="146090" ht="14.25" customHeight="1"/>
    <row r="146091" ht="14.25" customHeight="1"/>
    <row r="146092" ht="14.25" customHeight="1"/>
    <row r="146093" ht="14.25" customHeight="1"/>
    <row r="146094" ht="14.25" customHeight="1"/>
    <row r="146095" ht="14.25" customHeight="1"/>
    <row r="146096" ht="14.25" customHeight="1"/>
    <row r="146097" ht="14.25" customHeight="1"/>
    <row r="146098" ht="14.25" customHeight="1"/>
    <row r="146099" ht="14.25" customHeight="1"/>
    <row r="146100" ht="14.25" customHeight="1"/>
    <row r="146101" ht="14.25" customHeight="1"/>
    <row r="146102" ht="14.25" customHeight="1"/>
    <row r="146103" ht="14.25" customHeight="1"/>
    <row r="146104" ht="14.25" customHeight="1"/>
    <row r="146105" ht="14.25" customHeight="1"/>
    <row r="146106" ht="14.25" customHeight="1"/>
    <row r="146107" ht="14.25" customHeight="1"/>
    <row r="146108" ht="14.25" customHeight="1"/>
    <row r="146109" ht="14.25" customHeight="1"/>
    <row r="146110" ht="14.25" customHeight="1"/>
    <row r="146111" ht="14.25" customHeight="1"/>
    <row r="146112" ht="14.25" customHeight="1"/>
    <row r="146113" ht="14.25" customHeight="1"/>
    <row r="146114" ht="14.25" customHeight="1"/>
    <row r="146115" ht="14.25" customHeight="1"/>
    <row r="146116" ht="14.25" customHeight="1"/>
    <row r="146117" ht="14.25" customHeight="1"/>
    <row r="146118" ht="14.25" customHeight="1"/>
    <row r="146119" ht="14.25" customHeight="1"/>
    <row r="146120" ht="14.25" customHeight="1"/>
    <row r="146121" ht="14.25" customHeight="1"/>
    <row r="146122" ht="14.25" customHeight="1"/>
    <row r="146123" ht="14.25" customHeight="1"/>
    <row r="146124" ht="14.25" customHeight="1"/>
    <row r="146125" ht="14.25" customHeight="1"/>
    <row r="146126" ht="14.25" customHeight="1"/>
    <row r="146127" ht="14.25" customHeight="1"/>
    <row r="146128" ht="14.25" customHeight="1"/>
    <row r="146129" ht="14.25" customHeight="1"/>
    <row r="146130" ht="14.25" customHeight="1"/>
    <row r="146131" ht="14.25" customHeight="1"/>
    <row r="146132" ht="14.25" customHeight="1"/>
    <row r="146133" ht="14.25" customHeight="1"/>
    <row r="146134" ht="14.25" customHeight="1"/>
    <row r="146135" ht="14.25" customHeight="1"/>
    <row r="146136" ht="14.25" customHeight="1"/>
    <row r="146137" ht="14.25" customHeight="1"/>
    <row r="146138" ht="14.25" customHeight="1"/>
    <row r="146139" ht="14.25" customHeight="1"/>
    <row r="146140" ht="14.25" customHeight="1"/>
    <row r="146141" ht="14.25" customHeight="1"/>
    <row r="146142" ht="14.25" customHeight="1"/>
    <row r="146143" ht="14.25" customHeight="1"/>
    <row r="146144" ht="14.25" customHeight="1"/>
    <row r="146145" ht="14.25" customHeight="1"/>
    <row r="146146" ht="14.25" customHeight="1"/>
    <row r="146147" ht="14.25" customHeight="1"/>
    <row r="146148" ht="14.25" customHeight="1"/>
    <row r="146149" ht="14.25" customHeight="1"/>
    <row r="146150" ht="14.25" customHeight="1"/>
    <row r="146151" ht="14.25" customHeight="1"/>
    <row r="146152" ht="14.25" customHeight="1"/>
    <row r="146153" ht="14.25" customHeight="1"/>
    <row r="146154" ht="14.25" customHeight="1"/>
    <row r="146155" ht="14.25" customHeight="1"/>
    <row r="146156" ht="14.25" customHeight="1"/>
    <row r="146157" ht="14.25" customHeight="1"/>
    <row r="146158" ht="14.25" customHeight="1"/>
    <row r="146159" ht="14.25" customHeight="1"/>
    <row r="146160" ht="14.25" customHeight="1"/>
    <row r="146161" ht="14.25" customHeight="1"/>
    <row r="146162" ht="14.25" customHeight="1"/>
    <row r="146163" ht="14.25" customHeight="1"/>
    <row r="146164" ht="14.25" customHeight="1"/>
    <row r="146165" ht="14.25" customHeight="1"/>
    <row r="146166" ht="14.25" customHeight="1"/>
    <row r="146167" ht="14.25" customHeight="1"/>
    <row r="146168" ht="14.25" customHeight="1"/>
    <row r="146169" ht="14.25" customHeight="1"/>
    <row r="146170" ht="14.25" customHeight="1"/>
    <row r="146171" ht="14.25" customHeight="1"/>
    <row r="146172" ht="14.25" customHeight="1"/>
    <row r="146173" ht="14.25" customHeight="1"/>
    <row r="146174" ht="14.25" customHeight="1"/>
    <row r="146175" ht="14.25" customHeight="1"/>
    <row r="146176" ht="14.25" customHeight="1"/>
    <row r="146177" ht="14.25" customHeight="1"/>
    <row r="146178" ht="14.25" customHeight="1"/>
    <row r="146179" ht="14.25" customHeight="1"/>
    <row r="146180" ht="14.25" customHeight="1"/>
    <row r="146181" ht="14.25" customHeight="1"/>
    <row r="146182" ht="14.25" customHeight="1"/>
    <row r="146183" ht="14.25" customHeight="1"/>
    <row r="146184" ht="14.25" customHeight="1"/>
    <row r="146185" ht="14.25" customHeight="1"/>
    <row r="146186" ht="14.25" customHeight="1"/>
    <row r="146187" ht="14.25" customHeight="1"/>
    <row r="146188" ht="14.25" customHeight="1"/>
    <row r="146189" ht="14.25" customHeight="1"/>
    <row r="146190" ht="14.25" customHeight="1"/>
    <row r="146191" ht="14.25" customHeight="1"/>
    <row r="146192" ht="14.25" customHeight="1"/>
    <row r="146193" ht="14.25" customHeight="1"/>
    <row r="146194" ht="14.25" customHeight="1"/>
    <row r="146195" ht="14.25" customHeight="1"/>
    <row r="146196" ht="14.25" customHeight="1"/>
    <row r="146197" ht="14.25" customHeight="1"/>
    <row r="146198" ht="14.25" customHeight="1"/>
    <row r="146199" ht="14.25" customHeight="1"/>
    <row r="146200" ht="14.25" customHeight="1"/>
    <row r="146201" ht="14.25" customHeight="1"/>
    <row r="146202" ht="14.25" customHeight="1"/>
    <row r="146203" ht="14.25" customHeight="1"/>
    <row r="146204" ht="14.25" customHeight="1"/>
    <row r="146205" ht="14.25" customHeight="1"/>
    <row r="146206" ht="14.25" customHeight="1"/>
    <row r="146207" ht="14.25" customHeight="1"/>
    <row r="146208" ht="14.25" customHeight="1"/>
    <row r="146209" ht="14.25" customHeight="1"/>
    <row r="146210" ht="14.25" customHeight="1"/>
    <row r="146211" ht="14.25" customHeight="1"/>
    <row r="146212" ht="14.25" customHeight="1"/>
    <row r="146213" ht="14.25" customHeight="1"/>
    <row r="146214" ht="14.25" customHeight="1"/>
    <row r="146215" ht="14.25" customHeight="1"/>
    <row r="146216" ht="14.25" customHeight="1"/>
    <row r="146217" ht="14.25" customHeight="1"/>
    <row r="146218" ht="14.25" customHeight="1"/>
    <row r="146219" ht="14.25" customHeight="1"/>
    <row r="146220" ht="14.25" customHeight="1"/>
    <row r="146221" ht="14.25" customHeight="1"/>
    <row r="146222" ht="14.25" customHeight="1"/>
    <row r="146223" ht="14.25" customHeight="1"/>
    <row r="146224" ht="14.25" customHeight="1"/>
    <row r="146225" ht="14.25" customHeight="1"/>
    <row r="146226" ht="14.25" customHeight="1"/>
    <row r="146227" ht="14.25" customHeight="1"/>
    <row r="146228" ht="14.25" customHeight="1"/>
    <row r="146229" ht="14.25" customHeight="1"/>
    <row r="146230" ht="14.25" customHeight="1"/>
    <row r="146231" ht="14.25" customHeight="1"/>
    <row r="146232" ht="14.25" customHeight="1"/>
    <row r="146233" ht="14.25" customHeight="1"/>
    <row r="146234" ht="14.25" customHeight="1"/>
    <row r="146235" ht="14.25" customHeight="1"/>
    <row r="146236" ht="14.25" customHeight="1"/>
    <row r="146237" ht="14.25" customHeight="1"/>
    <row r="146238" ht="14.25" customHeight="1"/>
    <row r="146239" ht="14.25" customHeight="1"/>
    <row r="146240" ht="14.25" customHeight="1"/>
    <row r="146241" ht="14.25" customHeight="1"/>
    <row r="146242" ht="14.25" customHeight="1"/>
    <row r="146243" ht="14.25" customHeight="1"/>
    <row r="146244" ht="14.25" customHeight="1"/>
    <row r="146245" ht="14.25" customHeight="1"/>
    <row r="146246" ht="14.25" customHeight="1"/>
    <row r="146247" ht="14.25" customHeight="1"/>
    <row r="146248" ht="14.25" customHeight="1"/>
    <row r="146249" ht="14.25" customHeight="1"/>
    <row r="146250" ht="14.25" customHeight="1"/>
    <row r="146251" ht="14.25" customHeight="1"/>
    <row r="146252" ht="14.25" customHeight="1"/>
    <row r="146253" ht="14.25" customHeight="1"/>
    <row r="146254" ht="14.25" customHeight="1"/>
    <row r="146255" ht="14.25" customHeight="1"/>
    <row r="146256" ht="14.25" customHeight="1"/>
    <row r="146257" ht="14.25" customHeight="1"/>
    <row r="146258" ht="14.25" customHeight="1"/>
    <row r="146259" ht="14.25" customHeight="1"/>
    <row r="146260" ht="14.25" customHeight="1"/>
    <row r="146261" ht="14.25" customHeight="1"/>
    <row r="146262" ht="14.25" customHeight="1"/>
    <row r="146263" ht="14.25" customHeight="1"/>
    <row r="146264" ht="14.25" customHeight="1"/>
    <row r="146265" ht="14.25" customHeight="1"/>
    <row r="146266" ht="14.25" customHeight="1"/>
    <row r="146267" ht="14.25" customHeight="1"/>
    <row r="146268" ht="14.25" customHeight="1"/>
    <row r="146269" ht="14.25" customHeight="1"/>
    <row r="146270" ht="14.25" customHeight="1"/>
    <row r="146271" ht="14.25" customHeight="1"/>
    <row r="146272" ht="14.25" customHeight="1"/>
    <row r="146273" ht="14.25" customHeight="1"/>
    <row r="146274" ht="14.25" customHeight="1"/>
    <row r="146275" ht="14.25" customHeight="1"/>
    <row r="146276" ht="14.25" customHeight="1"/>
    <row r="146277" ht="14.25" customHeight="1"/>
    <row r="146278" ht="14.25" customHeight="1"/>
    <row r="146279" ht="14.25" customHeight="1"/>
    <row r="146280" ht="14.25" customHeight="1"/>
    <row r="146281" ht="14.25" customHeight="1"/>
    <row r="146282" ht="14.25" customHeight="1"/>
    <row r="146283" ht="14.25" customHeight="1"/>
    <row r="146284" ht="14.25" customHeight="1"/>
    <row r="146285" ht="14.25" customHeight="1"/>
    <row r="146286" ht="14.25" customHeight="1"/>
    <row r="146287" ht="14.25" customHeight="1"/>
    <row r="146288" ht="14.25" customHeight="1"/>
    <row r="146289" ht="14.25" customHeight="1"/>
    <row r="146290" ht="14.25" customHeight="1"/>
    <row r="146291" ht="14.25" customHeight="1"/>
    <row r="146292" ht="14.25" customHeight="1"/>
    <row r="146293" ht="14.25" customHeight="1"/>
    <row r="146294" ht="14.25" customHeight="1"/>
    <row r="146295" ht="14.25" customHeight="1"/>
    <row r="146296" ht="14.25" customHeight="1"/>
    <row r="146297" ht="14.25" customHeight="1"/>
    <row r="146298" ht="14.25" customHeight="1"/>
    <row r="146299" ht="14.25" customHeight="1"/>
    <row r="146300" ht="14.25" customHeight="1"/>
    <row r="146301" ht="14.25" customHeight="1"/>
    <row r="146302" ht="14.25" customHeight="1"/>
    <row r="146303" ht="14.25" customHeight="1"/>
    <row r="146304" ht="14.25" customHeight="1"/>
    <row r="146305" ht="14.25" customHeight="1"/>
    <row r="146306" ht="14.25" customHeight="1"/>
    <row r="146307" ht="14.25" customHeight="1"/>
    <row r="146308" ht="14.25" customHeight="1"/>
    <row r="146309" ht="14.25" customHeight="1"/>
    <row r="146310" ht="14.25" customHeight="1"/>
    <row r="146311" ht="14.25" customHeight="1"/>
    <row r="146312" ht="14.25" customHeight="1"/>
    <row r="146313" ht="14.25" customHeight="1"/>
    <row r="146314" ht="14.25" customHeight="1"/>
    <row r="146315" ht="14.25" customHeight="1"/>
    <row r="146316" ht="14.25" customHeight="1"/>
    <row r="146317" ht="14.25" customHeight="1"/>
    <row r="146318" ht="14.25" customHeight="1"/>
    <row r="146319" ht="14.25" customHeight="1"/>
    <row r="146320" ht="14.25" customHeight="1"/>
    <row r="146321" ht="14.25" customHeight="1"/>
    <row r="146322" ht="14.25" customHeight="1"/>
    <row r="146323" ht="14.25" customHeight="1"/>
    <row r="146324" ht="14.25" customHeight="1"/>
    <row r="146325" ht="14.25" customHeight="1"/>
    <row r="146326" ht="14.25" customHeight="1"/>
    <row r="146327" ht="14.25" customHeight="1"/>
    <row r="146328" ht="14.25" customHeight="1"/>
    <row r="146329" ht="14.25" customHeight="1"/>
    <row r="146330" ht="14.25" customHeight="1"/>
    <row r="146331" ht="14.25" customHeight="1"/>
    <row r="146332" ht="14.25" customHeight="1"/>
    <row r="146333" ht="14.25" customHeight="1"/>
    <row r="146334" ht="14.25" customHeight="1"/>
    <row r="146335" ht="14.25" customHeight="1"/>
    <row r="146336" ht="14.25" customHeight="1"/>
    <row r="146337" ht="14.25" customHeight="1"/>
    <row r="146338" ht="14.25" customHeight="1"/>
    <row r="146339" ht="14.25" customHeight="1"/>
    <row r="146340" ht="14.25" customHeight="1"/>
    <row r="146341" ht="14.25" customHeight="1"/>
    <row r="146342" ht="14.25" customHeight="1"/>
    <row r="146343" ht="14.25" customHeight="1"/>
    <row r="146344" ht="14.25" customHeight="1"/>
    <row r="146345" ht="14.25" customHeight="1"/>
    <row r="146346" ht="14.25" customHeight="1"/>
    <row r="146347" ht="14.25" customHeight="1"/>
    <row r="146348" ht="14.25" customHeight="1"/>
    <row r="146349" ht="14.25" customHeight="1"/>
    <row r="146350" ht="14.25" customHeight="1"/>
    <row r="146351" ht="14.25" customHeight="1"/>
    <row r="146352" ht="14.25" customHeight="1"/>
    <row r="146353" ht="14.25" customHeight="1"/>
    <row r="146354" ht="14.25" customHeight="1"/>
    <row r="146355" ht="14.25" customHeight="1"/>
    <row r="146356" ht="14.25" customHeight="1"/>
    <row r="146357" ht="14.25" customHeight="1"/>
    <row r="146358" ht="14.25" customHeight="1"/>
    <row r="146359" ht="14.25" customHeight="1"/>
    <row r="146360" ht="14.25" customHeight="1"/>
    <row r="146361" ht="14.25" customHeight="1"/>
    <row r="146362" ht="14.25" customHeight="1"/>
    <row r="146363" ht="14.25" customHeight="1"/>
    <row r="146364" ht="14.25" customHeight="1"/>
    <row r="146365" ht="14.25" customHeight="1"/>
    <row r="146366" ht="14.25" customHeight="1"/>
    <row r="146367" ht="14.25" customHeight="1"/>
    <row r="146368" ht="14.25" customHeight="1"/>
    <row r="146369" ht="14.25" customHeight="1"/>
    <row r="146370" ht="14.25" customHeight="1"/>
    <row r="146371" ht="14.25" customHeight="1"/>
    <row r="146372" ht="14.25" customHeight="1"/>
    <row r="146373" ht="14.25" customHeight="1"/>
    <row r="146374" ht="14.25" customHeight="1"/>
    <row r="146375" ht="14.25" customHeight="1"/>
    <row r="146376" ht="14.25" customHeight="1"/>
    <row r="146377" ht="14.25" customHeight="1"/>
    <row r="146378" ht="14.25" customHeight="1"/>
    <row r="146379" ht="14.25" customHeight="1"/>
    <row r="146380" ht="14.25" customHeight="1"/>
    <row r="146381" ht="14.25" customHeight="1"/>
    <row r="146382" ht="14.25" customHeight="1"/>
    <row r="146383" ht="14.25" customHeight="1"/>
    <row r="146384" ht="14.25" customHeight="1"/>
    <row r="146385" ht="14.25" customHeight="1"/>
    <row r="146386" ht="14.25" customHeight="1"/>
    <row r="146387" ht="14.25" customHeight="1"/>
    <row r="146388" ht="14.25" customHeight="1"/>
    <row r="146389" ht="14.25" customHeight="1"/>
    <row r="146390" ht="14.25" customHeight="1"/>
    <row r="146391" ht="14.25" customHeight="1"/>
    <row r="146392" ht="14.25" customHeight="1"/>
    <row r="146393" ht="14.25" customHeight="1"/>
    <row r="146394" ht="14.25" customHeight="1"/>
    <row r="146395" ht="14.25" customHeight="1"/>
    <row r="146396" ht="14.25" customHeight="1"/>
    <row r="146397" ht="14.25" customHeight="1"/>
    <row r="146398" ht="14.25" customHeight="1"/>
    <row r="146399" ht="14.25" customHeight="1"/>
    <row r="146400" ht="14.25" customHeight="1"/>
    <row r="146401" ht="14.25" customHeight="1"/>
    <row r="146402" ht="14.25" customHeight="1"/>
    <row r="146403" ht="14.25" customHeight="1"/>
    <row r="146404" ht="14.25" customHeight="1"/>
    <row r="146405" ht="14.25" customHeight="1"/>
    <row r="146406" ht="14.25" customHeight="1"/>
    <row r="146407" ht="14.25" customHeight="1"/>
    <row r="146408" ht="14.25" customHeight="1"/>
    <row r="146409" ht="14.25" customHeight="1"/>
    <row r="146410" ht="14.25" customHeight="1"/>
    <row r="146411" ht="14.25" customHeight="1"/>
    <row r="146412" ht="14.25" customHeight="1"/>
    <row r="146413" ht="14.25" customHeight="1"/>
    <row r="146414" ht="14.25" customHeight="1"/>
    <row r="146415" ht="14.25" customHeight="1"/>
    <row r="146416" ht="14.25" customHeight="1"/>
    <row r="146417" ht="14.25" customHeight="1"/>
    <row r="146418" ht="14.25" customHeight="1"/>
    <row r="146419" ht="14.25" customHeight="1"/>
    <row r="146420" ht="14.25" customHeight="1"/>
    <row r="146421" ht="14.25" customHeight="1"/>
    <row r="146422" ht="14.25" customHeight="1"/>
    <row r="146423" ht="14.25" customHeight="1"/>
    <row r="146424" ht="14.25" customHeight="1"/>
    <row r="146425" ht="14.25" customHeight="1"/>
    <row r="146426" ht="14.25" customHeight="1"/>
    <row r="146427" ht="14.25" customHeight="1"/>
    <row r="146428" ht="14.25" customHeight="1"/>
    <row r="146429" ht="14.25" customHeight="1"/>
    <row r="146430" ht="14.25" customHeight="1"/>
    <row r="146431" ht="14.25" customHeight="1"/>
    <row r="146432" ht="14.25" customHeight="1"/>
    <row r="146433" ht="14.25" customHeight="1"/>
    <row r="146434" ht="14.25" customHeight="1"/>
    <row r="146435" ht="14.25" customHeight="1"/>
    <row r="146436" ht="14.25" customHeight="1"/>
    <row r="146437" ht="14.25" customHeight="1"/>
    <row r="146438" ht="14.25" customHeight="1"/>
    <row r="146439" ht="14.25" customHeight="1"/>
    <row r="146440" ht="14.25" customHeight="1"/>
    <row r="146441" ht="14.25" customHeight="1"/>
    <row r="146442" ht="14.25" customHeight="1"/>
    <row r="146443" ht="14.25" customHeight="1"/>
    <row r="146444" ht="14.25" customHeight="1"/>
    <row r="146445" ht="14.25" customHeight="1"/>
    <row r="146446" ht="14.25" customHeight="1"/>
    <row r="146447" ht="14.25" customHeight="1"/>
    <row r="146448" ht="14.25" customHeight="1"/>
    <row r="146449" ht="14.25" customHeight="1"/>
    <row r="146450" ht="14.25" customHeight="1"/>
    <row r="146451" ht="14.25" customHeight="1"/>
    <row r="146452" ht="14.25" customHeight="1"/>
    <row r="146453" ht="14.25" customHeight="1"/>
    <row r="146454" ht="14.25" customHeight="1"/>
    <row r="146455" ht="14.25" customHeight="1"/>
    <row r="146456" ht="14.25" customHeight="1"/>
    <row r="146457" ht="14.25" customHeight="1"/>
    <row r="146458" ht="14.25" customHeight="1"/>
    <row r="146459" ht="14.25" customHeight="1"/>
    <row r="146460" ht="14.25" customHeight="1"/>
    <row r="146461" ht="14.25" customHeight="1"/>
    <row r="146462" ht="14.25" customHeight="1"/>
    <row r="146463" ht="14.25" customHeight="1"/>
    <row r="146464" ht="14.25" customHeight="1"/>
    <row r="146465" ht="14.25" customHeight="1"/>
    <row r="146466" ht="14.25" customHeight="1"/>
    <row r="146467" ht="14.25" customHeight="1"/>
    <row r="146468" ht="14.25" customHeight="1"/>
    <row r="146469" ht="14.25" customHeight="1"/>
    <row r="146470" ht="14.25" customHeight="1"/>
    <row r="146471" ht="14.25" customHeight="1"/>
    <row r="146472" ht="14.25" customHeight="1"/>
    <row r="146473" ht="14.25" customHeight="1"/>
    <row r="146474" ht="14.25" customHeight="1"/>
    <row r="146475" ht="14.25" customHeight="1"/>
    <row r="146476" ht="14.25" customHeight="1"/>
    <row r="146477" ht="14.25" customHeight="1"/>
    <row r="146478" ht="14.25" customHeight="1"/>
    <row r="146479" ht="14.25" customHeight="1"/>
    <row r="146480" ht="14.25" customHeight="1"/>
    <row r="146481" ht="14.25" customHeight="1"/>
    <row r="146482" ht="14.25" customHeight="1"/>
    <row r="146483" ht="14.25" customHeight="1"/>
    <row r="146484" ht="14.25" customHeight="1"/>
    <row r="146485" ht="14.25" customHeight="1"/>
    <row r="146486" ht="14.25" customHeight="1"/>
    <row r="146487" ht="14.25" customHeight="1"/>
    <row r="146488" ht="14.25" customHeight="1"/>
    <row r="146489" ht="14.25" customHeight="1"/>
    <row r="146490" ht="14.25" customHeight="1"/>
    <row r="146491" ht="14.25" customHeight="1"/>
    <row r="146492" ht="14.25" customHeight="1"/>
    <row r="146493" ht="14.25" customHeight="1"/>
    <row r="146494" ht="14.25" customHeight="1"/>
    <row r="146495" ht="14.25" customHeight="1"/>
    <row r="146496" ht="14.25" customHeight="1"/>
    <row r="146497" ht="14.25" customHeight="1"/>
    <row r="146498" ht="14.25" customHeight="1"/>
    <row r="146499" ht="14.25" customHeight="1"/>
    <row r="146500" ht="14.25" customHeight="1"/>
    <row r="146501" ht="14.25" customHeight="1"/>
    <row r="146502" ht="14.25" customHeight="1"/>
    <row r="146503" ht="14.25" customHeight="1"/>
    <row r="146504" ht="14.25" customHeight="1"/>
    <row r="146505" ht="14.25" customHeight="1"/>
    <row r="146506" ht="14.25" customHeight="1"/>
    <row r="146507" ht="14.25" customHeight="1"/>
    <row r="146508" ht="14.25" customHeight="1"/>
    <row r="146509" ht="14.25" customHeight="1"/>
    <row r="146510" ht="14.25" customHeight="1"/>
    <row r="146511" ht="14.25" customHeight="1"/>
    <row r="146512" ht="14.25" customHeight="1"/>
    <row r="146513" ht="14.25" customHeight="1"/>
    <row r="146514" ht="14.25" customHeight="1"/>
    <row r="146515" ht="14.25" customHeight="1"/>
    <row r="146516" ht="14.25" customHeight="1"/>
    <row r="146517" ht="14.25" customHeight="1"/>
    <row r="146518" ht="14.25" customHeight="1"/>
    <row r="146519" ht="14.25" customHeight="1"/>
    <row r="146520" ht="14.25" customHeight="1"/>
    <row r="146521" ht="14.25" customHeight="1"/>
    <row r="146522" ht="14.25" customHeight="1"/>
    <row r="146523" ht="14.25" customHeight="1"/>
    <row r="146524" ht="14.25" customHeight="1"/>
    <row r="146525" ht="14.25" customHeight="1"/>
    <row r="146526" ht="14.25" customHeight="1"/>
    <row r="146527" ht="14.25" customHeight="1"/>
    <row r="146528" ht="14.25" customHeight="1"/>
    <row r="146529" ht="14.25" customHeight="1"/>
    <row r="146530" ht="14.25" customHeight="1"/>
    <row r="146531" ht="14.25" customHeight="1"/>
    <row r="146532" ht="14.25" customHeight="1"/>
    <row r="146533" ht="14.25" customHeight="1"/>
    <row r="146534" ht="14.25" customHeight="1"/>
    <row r="146535" ht="14.25" customHeight="1"/>
    <row r="146536" ht="14.25" customHeight="1"/>
    <row r="146537" ht="14.25" customHeight="1"/>
    <row r="146538" ht="14.25" customHeight="1"/>
    <row r="146539" ht="14.25" customHeight="1"/>
    <row r="146540" ht="14.25" customHeight="1"/>
    <row r="146541" ht="14.25" customHeight="1"/>
    <row r="146542" ht="14.25" customHeight="1"/>
    <row r="146543" ht="14.25" customHeight="1"/>
    <row r="146544" ht="14.25" customHeight="1"/>
    <row r="146545" ht="14.25" customHeight="1"/>
    <row r="146546" ht="14.25" customHeight="1"/>
    <row r="146547" ht="14.25" customHeight="1"/>
    <row r="146548" ht="14.25" customHeight="1"/>
    <row r="146549" ht="14.25" customHeight="1"/>
    <row r="146550" ht="14.25" customHeight="1"/>
    <row r="146551" ht="14.25" customHeight="1"/>
    <row r="146552" ht="14.25" customHeight="1"/>
    <row r="146553" ht="14.25" customHeight="1"/>
    <row r="146554" ht="14.25" customHeight="1"/>
    <row r="146555" ht="14.25" customHeight="1"/>
    <row r="146556" ht="14.25" customHeight="1"/>
    <row r="146557" ht="14.25" customHeight="1"/>
    <row r="146558" ht="14.25" customHeight="1"/>
    <row r="146559" ht="14.25" customHeight="1"/>
    <row r="146560" ht="14.25" customHeight="1"/>
    <row r="146561" ht="14.25" customHeight="1"/>
    <row r="146562" ht="14.25" customHeight="1"/>
    <row r="146563" ht="14.25" customHeight="1"/>
    <row r="146564" ht="14.25" customHeight="1"/>
    <row r="146565" ht="14.25" customHeight="1"/>
    <row r="146566" ht="14.25" customHeight="1"/>
    <row r="146567" ht="14.25" customHeight="1"/>
    <row r="146568" ht="14.25" customHeight="1"/>
    <row r="146569" ht="14.25" customHeight="1"/>
    <row r="146570" ht="14.25" customHeight="1"/>
    <row r="146571" ht="14.25" customHeight="1"/>
    <row r="146572" ht="14.25" customHeight="1"/>
    <row r="146573" ht="14.25" customHeight="1"/>
    <row r="146574" ht="14.25" customHeight="1"/>
    <row r="146575" ht="14.25" customHeight="1"/>
    <row r="146576" ht="14.25" customHeight="1"/>
    <row r="146577" ht="14.25" customHeight="1"/>
    <row r="146578" ht="14.25" customHeight="1"/>
    <row r="146579" ht="14.25" customHeight="1"/>
    <row r="146580" ht="14.25" customHeight="1"/>
    <row r="146581" ht="14.25" customHeight="1"/>
    <row r="146582" ht="14.25" customHeight="1"/>
    <row r="146583" ht="14.25" customHeight="1"/>
    <row r="146584" ht="14.25" customHeight="1"/>
    <row r="146585" ht="14.25" customHeight="1"/>
    <row r="146586" ht="14.25" customHeight="1"/>
    <row r="146587" ht="14.25" customHeight="1"/>
    <row r="146588" ht="14.25" customHeight="1"/>
    <row r="146589" ht="14.25" customHeight="1"/>
    <row r="146590" ht="14.25" customHeight="1"/>
    <row r="146591" ht="14.25" customHeight="1"/>
    <row r="146592" ht="14.25" customHeight="1"/>
    <row r="146593" ht="14.25" customHeight="1"/>
    <row r="146594" ht="14.25" customHeight="1"/>
    <row r="146595" ht="14.25" customHeight="1"/>
    <row r="146596" ht="14.25" customHeight="1"/>
    <row r="146597" ht="14.25" customHeight="1"/>
    <row r="146598" ht="14.25" customHeight="1"/>
    <row r="146599" ht="14.25" customHeight="1"/>
    <row r="146600" ht="14.25" customHeight="1"/>
    <row r="146601" ht="14.25" customHeight="1"/>
    <row r="146602" ht="14.25" customHeight="1"/>
    <row r="146603" ht="14.25" customHeight="1"/>
    <row r="146604" ht="14.25" customHeight="1"/>
    <row r="146605" ht="14.25" customHeight="1"/>
    <row r="146606" ht="14.25" customHeight="1"/>
    <row r="146607" ht="14.25" customHeight="1"/>
    <row r="146608" ht="14.25" customHeight="1"/>
    <row r="146609" ht="14.25" customHeight="1"/>
    <row r="146610" ht="14.25" customHeight="1"/>
    <row r="146611" ht="14.25" customHeight="1"/>
    <row r="146612" ht="14.25" customHeight="1"/>
    <row r="146613" ht="14.25" customHeight="1"/>
    <row r="146614" ht="14.25" customHeight="1"/>
    <row r="146615" ht="14.25" customHeight="1"/>
    <row r="146616" ht="14.25" customHeight="1"/>
    <row r="146617" ht="14.25" customHeight="1"/>
    <row r="146618" ht="14.25" customHeight="1"/>
    <row r="146619" ht="14.25" customHeight="1"/>
    <row r="146620" ht="14.25" customHeight="1"/>
    <row r="146621" ht="14.25" customHeight="1"/>
    <row r="146622" ht="14.25" customHeight="1"/>
    <row r="146623" ht="14.25" customHeight="1"/>
    <row r="146624" ht="14.25" customHeight="1"/>
    <row r="146625" ht="14.25" customHeight="1"/>
    <row r="146626" ht="14.25" customHeight="1"/>
    <row r="146627" ht="14.25" customHeight="1"/>
    <row r="146628" ht="14.25" customHeight="1"/>
    <row r="146629" ht="14.25" customHeight="1"/>
    <row r="146630" ht="14.25" customHeight="1"/>
    <row r="146631" ht="14.25" customHeight="1"/>
    <row r="146632" ht="14.25" customHeight="1"/>
    <row r="146633" ht="14.25" customHeight="1"/>
    <row r="146634" ht="14.25" customHeight="1"/>
    <row r="146635" ht="14.25" customHeight="1"/>
    <row r="146636" ht="14.25" customHeight="1"/>
    <row r="146637" ht="14.25" customHeight="1"/>
    <row r="146638" ht="14.25" customHeight="1"/>
    <row r="146639" ht="14.25" customHeight="1"/>
    <row r="146640" ht="14.25" customHeight="1"/>
    <row r="146641" ht="14.25" customHeight="1"/>
    <row r="146642" ht="14.25" customHeight="1"/>
    <row r="146643" ht="14.25" customHeight="1"/>
    <row r="146644" ht="14.25" customHeight="1"/>
    <row r="146645" ht="14.25" customHeight="1"/>
    <row r="146646" ht="14.25" customHeight="1"/>
    <row r="146647" ht="14.25" customHeight="1"/>
    <row r="146648" ht="14.25" customHeight="1"/>
    <row r="146649" ht="14.25" customHeight="1"/>
    <row r="146650" ht="14.25" customHeight="1"/>
    <row r="146651" ht="14.25" customHeight="1"/>
    <row r="146652" ht="14.25" customHeight="1"/>
    <row r="146653" ht="14.25" customHeight="1"/>
    <row r="146654" ht="14.25" customHeight="1"/>
    <row r="146655" ht="14.25" customHeight="1"/>
    <row r="146656" ht="14.25" customHeight="1"/>
    <row r="146657" ht="14.25" customHeight="1"/>
    <row r="146658" ht="14.25" customHeight="1"/>
    <row r="146659" ht="14.25" customHeight="1"/>
    <row r="146660" ht="14.25" customHeight="1"/>
    <row r="146661" ht="14.25" customHeight="1"/>
    <row r="146662" ht="14.25" customHeight="1"/>
    <row r="146663" ht="14.25" customHeight="1"/>
    <row r="146664" ht="14.25" customHeight="1"/>
    <row r="146665" ht="14.25" customHeight="1"/>
    <row r="146666" ht="14.25" customHeight="1"/>
    <row r="146667" ht="14.25" customHeight="1"/>
    <row r="146668" ht="14.25" customHeight="1"/>
    <row r="146669" ht="14.25" customHeight="1"/>
    <row r="146670" ht="14.25" customHeight="1"/>
    <row r="146671" ht="14.25" customHeight="1"/>
    <row r="146672" ht="14.25" customHeight="1"/>
    <row r="146673" ht="14.25" customHeight="1"/>
    <row r="146674" ht="14.25" customHeight="1"/>
    <row r="146675" ht="14.25" customHeight="1"/>
    <row r="146676" ht="14.25" customHeight="1"/>
    <row r="146677" ht="14.25" customHeight="1"/>
    <row r="146678" ht="14.25" customHeight="1"/>
    <row r="146679" ht="14.25" customHeight="1"/>
    <row r="146680" ht="14.25" customHeight="1"/>
    <row r="146681" ht="14.25" customHeight="1"/>
    <row r="146682" ht="14.25" customHeight="1"/>
    <row r="146683" ht="14.25" customHeight="1"/>
    <row r="146684" ht="14.25" customHeight="1"/>
    <row r="146685" ht="14.25" customHeight="1"/>
    <row r="146686" ht="14.25" customHeight="1"/>
    <row r="146687" ht="14.25" customHeight="1"/>
    <row r="146688" ht="14.25" customHeight="1"/>
    <row r="146689" ht="14.25" customHeight="1"/>
    <row r="146690" ht="14.25" customHeight="1"/>
    <row r="146691" ht="14.25" customHeight="1"/>
    <row r="146692" ht="14.25" customHeight="1"/>
    <row r="146693" ht="14.25" customHeight="1"/>
    <row r="146694" ht="14.25" customHeight="1"/>
    <row r="146695" ht="14.25" customHeight="1"/>
    <row r="146696" ht="14.25" customHeight="1"/>
    <row r="146697" ht="14.25" customHeight="1"/>
    <row r="146698" ht="14.25" customHeight="1"/>
    <row r="146699" ht="14.25" customHeight="1"/>
    <row r="146700" ht="14.25" customHeight="1"/>
    <row r="146701" ht="14.25" customHeight="1"/>
    <row r="146702" ht="14.25" customHeight="1"/>
    <row r="146703" ht="14.25" customHeight="1"/>
    <row r="146704" ht="14.25" customHeight="1"/>
    <row r="146705" ht="14.25" customHeight="1"/>
    <row r="146706" ht="14.25" customHeight="1"/>
    <row r="146707" ht="14.25" customHeight="1"/>
    <row r="146708" ht="14.25" customHeight="1"/>
    <row r="146709" ht="14.25" customHeight="1"/>
    <row r="146710" ht="14.25" customHeight="1"/>
    <row r="146711" ht="14.25" customHeight="1"/>
    <row r="146712" ht="14.25" customHeight="1"/>
    <row r="146713" ht="14.25" customHeight="1"/>
    <row r="146714" ht="14.25" customHeight="1"/>
    <row r="146715" ht="14.25" customHeight="1"/>
    <row r="146716" ht="14.25" customHeight="1"/>
    <row r="146717" ht="14.25" customHeight="1"/>
    <row r="146718" ht="14.25" customHeight="1"/>
    <row r="146719" ht="14.25" customHeight="1"/>
    <row r="146720" ht="14.25" customHeight="1"/>
    <row r="146721" ht="14.25" customHeight="1"/>
    <row r="146722" ht="14.25" customHeight="1"/>
    <row r="146723" ht="14.25" customHeight="1"/>
    <row r="146724" ht="14.25" customHeight="1"/>
    <row r="146725" ht="14.25" customHeight="1"/>
    <row r="146726" ht="14.25" customHeight="1"/>
    <row r="146727" ht="14.25" customHeight="1"/>
    <row r="146728" ht="14.25" customHeight="1"/>
    <row r="146729" ht="14.25" customHeight="1"/>
    <row r="146730" ht="14.25" customHeight="1"/>
    <row r="146731" ht="14.25" customHeight="1"/>
    <row r="146732" ht="14.25" customHeight="1"/>
    <row r="146733" ht="14.25" customHeight="1"/>
    <row r="146734" ht="14.25" customHeight="1"/>
    <row r="146735" ht="14.25" customHeight="1"/>
    <row r="146736" ht="14.25" customHeight="1"/>
    <row r="146737" ht="14.25" customHeight="1"/>
    <row r="146738" ht="14.25" customHeight="1"/>
    <row r="146739" ht="14.25" customHeight="1"/>
    <row r="146740" ht="14.25" customHeight="1"/>
    <row r="146741" ht="14.25" customHeight="1"/>
    <row r="146742" ht="14.25" customHeight="1"/>
    <row r="146743" ht="14.25" customHeight="1"/>
    <row r="146744" ht="14.25" customHeight="1"/>
    <row r="146745" ht="14.25" customHeight="1"/>
    <row r="146746" ht="14.25" customHeight="1"/>
    <row r="146747" ht="14.25" customHeight="1"/>
    <row r="146748" ht="14.25" customHeight="1"/>
    <row r="146749" ht="14.25" customHeight="1"/>
    <row r="146750" ht="14.25" customHeight="1"/>
    <row r="146751" ht="14.25" customHeight="1"/>
    <row r="146752" ht="14.25" customHeight="1"/>
    <row r="146753" ht="14.25" customHeight="1"/>
    <row r="146754" ht="14.25" customHeight="1"/>
    <row r="146755" ht="14.25" customHeight="1"/>
    <row r="146756" ht="14.25" customHeight="1"/>
    <row r="146757" ht="14.25" customHeight="1"/>
    <row r="146758" ht="14.25" customHeight="1"/>
    <row r="146759" ht="14.25" customHeight="1"/>
    <row r="146760" ht="14.25" customHeight="1"/>
    <row r="146761" ht="14.25" customHeight="1"/>
    <row r="146762" ht="14.25" customHeight="1"/>
    <row r="146763" ht="14.25" customHeight="1"/>
    <row r="146764" ht="14.25" customHeight="1"/>
    <row r="146765" ht="14.25" customHeight="1"/>
    <row r="146766" ht="14.25" customHeight="1"/>
    <row r="146767" ht="14.25" customHeight="1"/>
    <row r="146768" ht="14.25" customHeight="1"/>
    <row r="146769" ht="14.25" customHeight="1"/>
    <row r="146770" ht="14.25" customHeight="1"/>
    <row r="146771" ht="14.25" customHeight="1"/>
    <row r="146772" ht="14.25" customHeight="1"/>
    <row r="146773" ht="14.25" customHeight="1"/>
    <row r="146774" ht="14.25" customHeight="1"/>
    <row r="146775" ht="14.25" customHeight="1"/>
    <row r="146776" ht="14.25" customHeight="1"/>
    <row r="146777" ht="14.25" customHeight="1"/>
    <row r="146778" ht="14.25" customHeight="1"/>
    <row r="146779" ht="14.25" customHeight="1"/>
    <row r="146780" ht="14.25" customHeight="1"/>
    <row r="146781" ht="14.25" customHeight="1"/>
    <row r="146782" ht="14.25" customHeight="1"/>
    <row r="146783" ht="14.25" customHeight="1"/>
    <row r="146784" ht="14.25" customHeight="1"/>
    <row r="146785" ht="14.25" customHeight="1"/>
    <row r="146786" ht="14.25" customHeight="1"/>
    <row r="146787" ht="14.25" customHeight="1"/>
    <row r="146788" ht="14.25" customHeight="1"/>
    <row r="146789" ht="14.25" customHeight="1"/>
    <row r="146790" ht="14.25" customHeight="1"/>
    <row r="146791" ht="14.25" customHeight="1"/>
    <row r="146792" ht="14.25" customHeight="1"/>
    <row r="146793" ht="14.25" customHeight="1"/>
    <row r="146794" ht="14.25" customHeight="1"/>
    <row r="146795" ht="14.25" customHeight="1"/>
    <row r="146796" ht="14.25" customHeight="1"/>
    <row r="146797" ht="14.25" customHeight="1"/>
    <row r="146798" ht="14.25" customHeight="1"/>
    <row r="146799" ht="14.25" customHeight="1"/>
    <row r="146800" ht="14.25" customHeight="1"/>
    <row r="146801" ht="14.25" customHeight="1"/>
    <row r="146802" ht="14.25" customHeight="1"/>
    <row r="146803" ht="14.25" customHeight="1"/>
    <row r="146804" ht="14.25" customHeight="1"/>
    <row r="146805" ht="14.25" customHeight="1"/>
    <row r="146806" ht="14.25" customHeight="1"/>
    <row r="146807" ht="14.25" customHeight="1"/>
    <row r="146808" ht="14.25" customHeight="1"/>
    <row r="146809" ht="14.25" customHeight="1"/>
    <row r="146810" ht="14.25" customHeight="1"/>
    <row r="146811" ht="14.25" customHeight="1"/>
    <row r="146812" ht="14.25" customHeight="1"/>
    <row r="146813" ht="14.25" customHeight="1"/>
    <row r="146814" ht="14.25" customHeight="1"/>
    <row r="146815" ht="14.25" customHeight="1"/>
    <row r="146816" ht="14.25" customHeight="1"/>
    <row r="146817" ht="14.25" customHeight="1"/>
    <row r="146818" ht="14.25" customHeight="1"/>
    <row r="146819" ht="14.25" customHeight="1"/>
    <row r="146820" ht="14.25" customHeight="1"/>
    <row r="146821" ht="14.25" customHeight="1"/>
    <row r="146822" ht="14.25" customHeight="1"/>
    <row r="146823" ht="14.25" customHeight="1"/>
    <row r="146824" ht="14.25" customHeight="1"/>
    <row r="146825" ht="14.25" customHeight="1"/>
    <row r="146826" ht="14.25" customHeight="1"/>
    <row r="146827" ht="14.25" customHeight="1"/>
    <row r="146828" ht="14.25" customHeight="1"/>
    <row r="146829" ht="14.25" customHeight="1"/>
    <row r="146830" ht="14.25" customHeight="1"/>
    <row r="146831" ht="14.25" customHeight="1"/>
    <row r="146832" ht="14.25" customHeight="1"/>
    <row r="146833" ht="14.25" customHeight="1"/>
    <row r="146834" ht="14.25" customHeight="1"/>
    <row r="146835" ht="14.25" customHeight="1"/>
    <row r="146836" ht="14.25" customHeight="1"/>
    <row r="146837" ht="14.25" customHeight="1"/>
    <row r="146838" ht="14.25" customHeight="1"/>
    <row r="146839" ht="14.25" customHeight="1"/>
    <row r="146840" ht="14.25" customHeight="1"/>
    <row r="146841" ht="14.25" customHeight="1"/>
    <row r="146842" ht="14.25" customHeight="1"/>
    <row r="146843" ht="14.25" customHeight="1"/>
    <row r="146844" ht="14.25" customHeight="1"/>
    <row r="146845" ht="14.25" customHeight="1"/>
    <row r="146846" ht="14.25" customHeight="1"/>
    <row r="146847" ht="14.25" customHeight="1"/>
    <row r="146848" ht="14.25" customHeight="1"/>
    <row r="146849" ht="14.25" customHeight="1"/>
    <row r="146850" ht="14.25" customHeight="1"/>
    <row r="146851" ht="14.25" customHeight="1"/>
    <row r="146852" ht="14.25" customHeight="1"/>
    <row r="146853" ht="14.25" customHeight="1"/>
    <row r="146854" ht="14.25" customHeight="1"/>
    <row r="146855" ht="14.25" customHeight="1"/>
    <row r="146856" ht="14.25" customHeight="1"/>
    <row r="146857" ht="14.25" customHeight="1"/>
    <row r="146858" ht="14.25" customHeight="1"/>
    <row r="146859" ht="14.25" customHeight="1"/>
    <row r="146860" ht="14.25" customHeight="1"/>
    <row r="146861" ht="14.25" customHeight="1"/>
    <row r="146862" ht="14.25" customHeight="1"/>
    <row r="146863" ht="14.25" customHeight="1"/>
    <row r="146864" ht="14.25" customHeight="1"/>
    <row r="146865" ht="14.25" customHeight="1"/>
    <row r="146866" ht="14.25" customHeight="1"/>
    <row r="146867" ht="14.25" customHeight="1"/>
    <row r="146868" ht="14.25" customHeight="1"/>
    <row r="146869" ht="14.25" customHeight="1"/>
    <row r="146870" ht="14.25" customHeight="1"/>
    <row r="146871" ht="14.25" customHeight="1"/>
    <row r="146872" ht="14.25" customHeight="1"/>
    <row r="146873" ht="14.25" customHeight="1"/>
    <row r="146874" ht="14.25" customHeight="1"/>
    <row r="146875" ht="14.25" customHeight="1"/>
    <row r="146876" ht="14.25" customHeight="1"/>
    <row r="146877" ht="14.25" customHeight="1"/>
    <row r="146878" ht="14.25" customHeight="1"/>
    <row r="146879" ht="14.25" customHeight="1"/>
    <row r="146880" ht="14.25" customHeight="1"/>
    <row r="146881" ht="14.25" customHeight="1"/>
    <row r="146882" ht="14.25" customHeight="1"/>
    <row r="146883" ht="14.25" customHeight="1"/>
    <row r="146884" ht="14.25" customHeight="1"/>
    <row r="146885" ht="14.25" customHeight="1"/>
    <row r="146886" ht="14.25" customHeight="1"/>
    <row r="146887" ht="14.25" customHeight="1"/>
    <row r="146888" ht="14.25" customHeight="1"/>
    <row r="146889" ht="14.25" customHeight="1"/>
    <row r="146890" ht="14.25" customHeight="1"/>
    <row r="146891" ht="14.25" customHeight="1"/>
    <row r="146892" ht="14.25" customHeight="1"/>
    <row r="146893" ht="14.25" customHeight="1"/>
    <row r="146894" ht="14.25" customHeight="1"/>
    <row r="146895" ht="14.25" customHeight="1"/>
    <row r="146896" ht="14.25" customHeight="1"/>
    <row r="146897" ht="14.25" customHeight="1"/>
    <row r="146898" ht="14.25" customHeight="1"/>
    <row r="146899" ht="14.25" customHeight="1"/>
    <row r="146900" ht="14.25" customHeight="1"/>
    <row r="146901" ht="14.25" customHeight="1"/>
    <row r="146902" ht="14.25" customHeight="1"/>
    <row r="146903" ht="14.25" customHeight="1"/>
    <row r="146904" ht="14.25" customHeight="1"/>
    <row r="146905" ht="14.25" customHeight="1"/>
    <row r="146906" ht="14.25" customHeight="1"/>
    <row r="146907" ht="14.25" customHeight="1"/>
    <row r="146908" ht="14.25" customHeight="1"/>
    <row r="146909" ht="14.25" customHeight="1"/>
    <row r="146910" ht="14.25" customHeight="1"/>
    <row r="146911" ht="14.25" customHeight="1"/>
    <row r="146912" ht="14.25" customHeight="1"/>
    <row r="146913" ht="14.25" customHeight="1"/>
    <row r="146914" ht="14.25" customHeight="1"/>
    <row r="146915" ht="14.25" customHeight="1"/>
    <row r="146916" ht="14.25" customHeight="1"/>
    <row r="146917" ht="14.25" customHeight="1"/>
    <row r="146918" ht="14.25" customHeight="1"/>
    <row r="146919" ht="14.25" customHeight="1"/>
    <row r="146920" ht="14.25" customHeight="1"/>
    <row r="146921" ht="14.25" customHeight="1"/>
    <row r="146922" ht="14.25" customHeight="1"/>
    <row r="146923" ht="14.25" customHeight="1"/>
    <row r="146924" ht="14.25" customHeight="1"/>
    <row r="146925" ht="14.25" customHeight="1"/>
    <row r="146926" ht="14.25" customHeight="1"/>
    <row r="146927" ht="14.25" customHeight="1"/>
    <row r="146928" ht="14.25" customHeight="1"/>
    <row r="146929" ht="14.25" customHeight="1"/>
    <row r="146930" ht="14.25" customHeight="1"/>
    <row r="146931" ht="14.25" customHeight="1"/>
    <row r="146932" ht="14.25" customHeight="1"/>
    <row r="146933" ht="14.25" customHeight="1"/>
    <row r="146934" ht="14.25" customHeight="1"/>
    <row r="146935" ht="14.25" customHeight="1"/>
    <row r="146936" ht="14.25" customHeight="1"/>
    <row r="146937" ht="14.25" customHeight="1"/>
    <row r="146938" ht="14.25" customHeight="1"/>
    <row r="146939" ht="14.25" customHeight="1"/>
    <row r="146940" ht="14.25" customHeight="1"/>
    <row r="146941" ht="14.25" customHeight="1"/>
    <row r="146942" ht="14.25" customHeight="1"/>
    <row r="146943" ht="14.25" customHeight="1"/>
    <row r="146944" ht="14.25" customHeight="1"/>
    <row r="146945" ht="14.25" customHeight="1"/>
    <row r="146946" ht="14.25" customHeight="1"/>
    <row r="146947" ht="14.25" customHeight="1"/>
    <row r="146948" ht="14.25" customHeight="1"/>
    <row r="146949" ht="14.25" customHeight="1"/>
    <row r="146950" ht="14.25" customHeight="1"/>
    <row r="146951" ht="14.25" customHeight="1"/>
    <row r="146952" ht="14.25" customHeight="1"/>
    <row r="146953" ht="14.25" customHeight="1"/>
    <row r="146954" ht="14.25" customHeight="1"/>
    <row r="146955" ht="14.25" customHeight="1"/>
    <row r="146956" ht="14.25" customHeight="1"/>
    <row r="146957" ht="14.25" customHeight="1"/>
    <row r="146958" ht="14.25" customHeight="1"/>
    <row r="146959" ht="14.25" customHeight="1"/>
    <row r="146960" ht="14.25" customHeight="1"/>
    <row r="146961" ht="14.25" customHeight="1"/>
    <row r="146962" ht="14.25" customHeight="1"/>
    <row r="146963" ht="14.25" customHeight="1"/>
    <row r="146964" ht="14.25" customHeight="1"/>
    <row r="146965" ht="14.25" customHeight="1"/>
    <row r="146966" ht="14.25" customHeight="1"/>
    <row r="146967" ht="14.25" customHeight="1"/>
    <row r="146968" ht="14.25" customHeight="1"/>
    <row r="146969" ht="14.25" customHeight="1"/>
    <row r="146970" ht="14.25" customHeight="1"/>
    <row r="146971" ht="14.25" customHeight="1"/>
    <row r="146972" ht="14.25" customHeight="1"/>
    <row r="146973" ht="14.25" customHeight="1"/>
    <row r="146974" ht="14.25" customHeight="1"/>
    <row r="146975" ht="14.25" customHeight="1"/>
    <row r="146976" ht="14.25" customHeight="1"/>
    <row r="146977" ht="14.25" customHeight="1"/>
    <row r="146978" ht="14.25" customHeight="1"/>
    <row r="146979" ht="14.25" customHeight="1"/>
    <row r="146980" ht="14.25" customHeight="1"/>
    <row r="146981" ht="14.25" customHeight="1"/>
    <row r="146982" ht="14.25" customHeight="1"/>
    <row r="146983" ht="14.25" customHeight="1"/>
    <row r="146984" ht="14.25" customHeight="1"/>
    <row r="146985" ht="14.25" customHeight="1"/>
    <row r="146986" ht="14.25" customHeight="1"/>
    <row r="146987" ht="14.25" customHeight="1"/>
    <row r="146988" ht="14.25" customHeight="1"/>
    <row r="146989" ht="14.25" customHeight="1"/>
    <row r="146990" ht="14.25" customHeight="1"/>
    <row r="146991" ht="14.25" customHeight="1"/>
    <row r="146992" ht="14.25" customHeight="1"/>
    <row r="146993" ht="14.25" customHeight="1"/>
    <row r="146994" ht="14.25" customHeight="1"/>
    <row r="146995" ht="14.25" customHeight="1"/>
    <row r="146996" ht="14.25" customHeight="1"/>
    <row r="146997" ht="14.25" customHeight="1"/>
    <row r="146998" ht="14.25" customHeight="1"/>
    <row r="146999" ht="14.25" customHeight="1"/>
    <row r="147000" ht="14.25" customHeight="1"/>
    <row r="147001" ht="14.25" customHeight="1"/>
    <row r="147002" ht="14.25" customHeight="1"/>
    <row r="147003" ht="14.25" customHeight="1"/>
    <row r="147004" ht="14.25" customHeight="1"/>
    <row r="147005" ht="14.25" customHeight="1"/>
    <row r="147006" ht="14.25" customHeight="1"/>
    <row r="147007" ht="14.25" customHeight="1"/>
    <row r="147008" ht="14.25" customHeight="1"/>
    <row r="147009" ht="14.25" customHeight="1"/>
    <row r="147010" ht="14.25" customHeight="1"/>
    <row r="147011" ht="14.25" customHeight="1"/>
    <row r="147012" ht="14.25" customHeight="1"/>
    <row r="147013" ht="14.25" customHeight="1"/>
    <row r="147014" ht="14.25" customHeight="1"/>
    <row r="147015" ht="14.25" customHeight="1"/>
    <row r="147016" ht="14.25" customHeight="1"/>
    <row r="147017" ht="14.25" customHeight="1"/>
    <row r="147018" ht="14.25" customHeight="1"/>
    <row r="147019" ht="14.25" customHeight="1"/>
    <row r="147020" ht="14.25" customHeight="1"/>
    <row r="147021" ht="14.25" customHeight="1"/>
    <row r="147022" ht="14.25" customHeight="1"/>
    <row r="147023" ht="14.25" customHeight="1"/>
    <row r="147024" ht="14.25" customHeight="1"/>
    <row r="147025" ht="14.25" customHeight="1"/>
    <row r="147026" ht="14.25" customHeight="1"/>
    <row r="147027" ht="14.25" customHeight="1"/>
    <row r="147028" ht="14.25" customHeight="1"/>
    <row r="147029" ht="14.25" customHeight="1"/>
    <row r="147030" ht="14.25" customHeight="1"/>
    <row r="147031" ht="14.25" customHeight="1"/>
    <row r="147032" ht="14.25" customHeight="1"/>
    <row r="147033" ht="14.25" customHeight="1"/>
    <row r="147034" ht="14.25" customHeight="1"/>
    <row r="147035" ht="14.25" customHeight="1"/>
    <row r="147036" ht="14.25" customHeight="1"/>
    <row r="147037" ht="14.25" customHeight="1"/>
    <row r="147038" ht="14.25" customHeight="1"/>
    <row r="147039" ht="14.25" customHeight="1"/>
    <row r="147040" ht="14.25" customHeight="1"/>
    <row r="147041" ht="14.25" customHeight="1"/>
    <row r="147042" ht="14.25" customHeight="1"/>
    <row r="147043" ht="14.25" customHeight="1"/>
    <row r="147044" ht="14.25" customHeight="1"/>
    <row r="147045" ht="14.25" customHeight="1"/>
    <row r="147046" ht="14.25" customHeight="1"/>
    <row r="147047" ht="14.25" customHeight="1"/>
    <row r="147048" ht="14.25" customHeight="1"/>
    <row r="147049" ht="14.25" customHeight="1"/>
    <row r="147050" ht="14.25" customHeight="1"/>
    <row r="147051" ht="14.25" customHeight="1"/>
    <row r="147052" ht="14.25" customHeight="1"/>
    <row r="147053" ht="14.25" customHeight="1"/>
    <row r="147054" ht="14.25" customHeight="1"/>
    <row r="147055" ht="14.25" customHeight="1"/>
    <row r="147056" ht="14.25" customHeight="1"/>
    <row r="147057" ht="14.25" customHeight="1"/>
    <row r="147058" ht="14.25" customHeight="1"/>
    <row r="147059" ht="14.25" customHeight="1"/>
    <row r="147060" ht="14.25" customHeight="1"/>
    <row r="147061" ht="14.25" customHeight="1"/>
    <row r="147062" ht="14.25" customHeight="1"/>
    <row r="147063" ht="14.25" customHeight="1"/>
    <row r="147064" ht="14.25" customHeight="1"/>
    <row r="147065" ht="14.25" customHeight="1"/>
    <row r="147066" ht="14.25" customHeight="1"/>
    <row r="147067" ht="14.25" customHeight="1"/>
    <row r="147068" ht="14.25" customHeight="1"/>
    <row r="147069" ht="14.25" customHeight="1"/>
    <row r="147070" ht="14.25" customHeight="1"/>
    <row r="147071" ht="14.25" customHeight="1"/>
    <row r="147072" ht="14.25" customHeight="1"/>
    <row r="147073" ht="14.25" customHeight="1"/>
    <row r="147074" ht="14.25" customHeight="1"/>
    <row r="147075" ht="14.25" customHeight="1"/>
    <row r="147076" ht="14.25" customHeight="1"/>
    <row r="147077" ht="14.25" customHeight="1"/>
    <row r="147078" ht="14.25" customHeight="1"/>
    <row r="147079" ht="14.25" customHeight="1"/>
    <row r="147080" ht="14.25" customHeight="1"/>
    <row r="147081" ht="14.25" customHeight="1"/>
    <row r="147082" ht="14.25" customHeight="1"/>
    <row r="147083" ht="14.25" customHeight="1"/>
    <row r="147084" ht="14.25" customHeight="1"/>
    <row r="147085" ht="14.25" customHeight="1"/>
    <row r="147086" ht="14.25" customHeight="1"/>
    <row r="147087" ht="14.25" customHeight="1"/>
    <row r="147088" ht="14.25" customHeight="1"/>
    <row r="147089" ht="14.25" customHeight="1"/>
    <row r="147090" ht="14.25" customHeight="1"/>
    <row r="147091" ht="14.25" customHeight="1"/>
    <row r="147092" ht="14.25" customHeight="1"/>
    <row r="147093" ht="14.25" customHeight="1"/>
    <row r="147094" ht="14.25" customHeight="1"/>
    <row r="147095" ht="14.25" customHeight="1"/>
    <row r="147096" ht="14.25" customHeight="1"/>
    <row r="147097" ht="14.25" customHeight="1"/>
    <row r="147098" ht="14.25" customHeight="1"/>
    <row r="147099" ht="14.25" customHeight="1"/>
    <row r="147100" ht="14.25" customHeight="1"/>
    <row r="147101" ht="14.25" customHeight="1"/>
    <row r="147102" ht="14.25" customHeight="1"/>
    <row r="147103" ht="14.25" customHeight="1"/>
    <row r="147104" ht="14.25" customHeight="1"/>
    <row r="147105" ht="14.25" customHeight="1"/>
    <row r="147106" ht="14.25" customHeight="1"/>
    <row r="147107" ht="14.25" customHeight="1"/>
    <row r="147108" ht="14.25" customHeight="1"/>
    <row r="147109" ht="14.25" customHeight="1"/>
    <row r="147110" ht="14.25" customHeight="1"/>
    <row r="147111" ht="14.25" customHeight="1"/>
    <row r="147112" ht="14.25" customHeight="1"/>
    <row r="147113" ht="14.25" customHeight="1"/>
    <row r="147114" ht="14.25" customHeight="1"/>
    <row r="147115" ht="14.25" customHeight="1"/>
    <row r="147116" ht="14.25" customHeight="1"/>
    <row r="147117" ht="14.25" customHeight="1"/>
    <row r="147118" ht="14.25" customHeight="1"/>
    <row r="147119" ht="14.25" customHeight="1"/>
    <row r="147120" ht="14.25" customHeight="1"/>
    <row r="147121" ht="14.25" customHeight="1"/>
    <row r="147122" ht="14.25" customHeight="1"/>
    <row r="147123" ht="14.25" customHeight="1"/>
    <row r="147124" ht="14.25" customHeight="1"/>
    <row r="147125" ht="14.25" customHeight="1"/>
    <row r="147126" ht="14.25" customHeight="1"/>
    <row r="147127" ht="14.25" customHeight="1"/>
    <row r="147128" ht="14.25" customHeight="1"/>
    <row r="147129" ht="14.25" customHeight="1"/>
    <row r="147130" ht="14.25" customHeight="1"/>
    <row r="147131" ht="14.25" customHeight="1"/>
    <row r="147132" ht="14.25" customHeight="1"/>
    <row r="147133" ht="14.25" customHeight="1"/>
    <row r="147134" ht="14.25" customHeight="1"/>
    <row r="147135" ht="14.25" customHeight="1"/>
    <row r="147136" ht="14.25" customHeight="1"/>
    <row r="147137" ht="14.25" customHeight="1"/>
    <row r="147138" ht="14.25" customHeight="1"/>
    <row r="147139" ht="14.25" customHeight="1"/>
    <row r="147140" ht="14.25" customHeight="1"/>
    <row r="147141" ht="14.25" customHeight="1"/>
    <row r="147142" ht="14.25" customHeight="1"/>
    <row r="147143" ht="14.25" customHeight="1"/>
    <row r="147144" ht="14.25" customHeight="1"/>
    <row r="147145" ht="14.25" customHeight="1"/>
    <row r="147146" ht="14.25" customHeight="1"/>
    <row r="147147" ht="14.25" customHeight="1"/>
    <row r="147148" ht="14.25" customHeight="1"/>
    <row r="147149" ht="14.25" customHeight="1"/>
    <row r="147150" ht="14.25" customHeight="1"/>
    <row r="147151" ht="14.25" customHeight="1"/>
    <row r="147152" ht="14.25" customHeight="1"/>
    <row r="147153" ht="14.25" customHeight="1"/>
    <row r="147154" ht="14.25" customHeight="1"/>
    <row r="147155" ht="14.25" customHeight="1"/>
    <row r="147156" ht="14.25" customHeight="1"/>
    <row r="147157" ht="14.25" customHeight="1"/>
    <row r="147158" ht="14.25" customHeight="1"/>
    <row r="147159" ht="14.25" customHeight="1"/>
    <row r="147160" ht="14.25" customHeight="1"/>
    <row r="147161" ht="14.25" customHeight="1"/>
    <row r="147162" ht="14.25" customHeight="1"/>
    <row r="147163" ht="14.25" customHeight="1"/>
    <row r="147164" ht="14.25" customHeight="1"/>
    <row r="147165" ht="14.25" customHeight="1"/>
    <row r="147166" ht="14.25" customHeight="1"/>
    <row r="147167" ht="14.25" customHeight="1"/>
    <row r="147168" ht="14.25" customHeight="1"/>
    <row r="147169" ht="14.25" customHeight="1"/>
    <row r="147170" ht="14.25" customHeight="1"/>
    <row r="147171" ht="14.25" customHeight="1"/>
    <row r="147172" ht="14.25" customHeight="1"/>
    <row r="147173" ht="14.25" customHeight="1"/>
    <row r="147174" ht="14.25" customHeight="1"/>
    <row r="147175" ht="14.25" customHeight="1"/>
    <row r="147176" ht="14.25" customHeight="1"/>
    <row r="147177" ht="14.25" customHeight="1"/>
    <row r="147178" ht="14.25" customHeight="1"/>
    <row r="147179" ht="14.25" customHeight="1"/>
    <row r="147180" ht="14.25" customHeight="1"/>
    <row r="147181" ht="14.25" customHeight="1"/>
    <row r="147182" ht="14.25" customHeight="1"/>
    <row r="147183" ht="14.25" customHeight="1"/>
    <row r="147184" ht="14.25" customHeight="1"/>
    <row r="147185" ht="14.25" customHeight="1"/>
    <row r="147186" ht="14.25" customHeight="1"/>
    <row r="147187" ht="14.25" customHeight="1"/>
    <row r="147188" ht="14.25" customHeight="1"/>
    <row r="147189" ht="14.25" customHeight="1"/>
    <row r="147190" ht="14.25" customHeight="1"/>
    <row r="147191" ht="14.25" customHeight="1"/>
    <row r="147192" ht="14.25" customHeight="1"/>
    <row r="147193" ht="14.25" customHeight="1"/>
    <row r="147194" ht="14.25" customHeight="1"/>
    <row r="147195" ht="14.25" customHeight="1"/>
    <row r="147196" ht="14.25" customHeight="1"/>
    <row r="147197" ht="14.25" customHeight="1"/>
    <row r="147198" ht="14.25" customHeight="1"/>
    <row r="147199" ht="14.25" customHeight="1"/>
    <row r="147200" ht="14.25" customHeight="1"/>
    <row r="147201" ht="14.25" customHeight="1"/>
    <row r="147202" ht="14.25" customHeight="1"/>
    <row r="147203" ht="14.25" customHeight="1"/>
    <row r="147204" ht="14.25" customHeight="1"/>
    <row r="147205" ht="14.25" customHeight="1"/>
    <row r="147206" ht="14.25" customHeight="1"/>
    <row r="147207" ht="14.25" customHeight="1"/>
    <row r="147208" ht="14.25" customHeight="1"/>
    <row r="147209" ht="14.25" customHeight="1"/>
    <row r="147210" ht="14.25" customHeight="1"/>
    <row r="147211" ht="14.25" customHeight="1"/>
    <row r="147212" ht="14.25" customHeight="1"/>
    <row r="147213" ht="14.25" customHeight="1"/>
    <row r="147214" ht="14.25" customHeight="1"/>
    <row r="147215" ht="14.25" customHeight="1"/>
    <row r="147216" ht="14.25" customHeight="1"/>
    <row r="147217" ht="14.25" customHeight="1"/>
    <row r="147218" ht="14.25" customHeight="1"/>
    <row r="147219" ht="14.25" customHeight="1"/>
    <row r="147220" ht="14.25" customHeight="1"/>
    <row r="147221" ht="14.25" customHeight="1"/>
    <row r="147222" ht="14.25" customHeight="1"/>
    <row r="147223" ht="14.25" customHeight="1"/>
    <row r="147224" ht="14.25" customHeight="1"/>
    <row r="147225" ht="14.25" customHeight="1"/>
    <row r="147226" ht="14.25" customHeight="1"/>
    <row r="147227" ht="14.25" customHeight="1"/>
    <row r="147228" ht="14.25" customHeight="1"/>
    <row r="147229" ht="14.25" customHeight="1"/>
    <row r="147230" ht="14.25" customHeight="1"/>
    <row r="147231" ht="14.25" customHeight="1"/>
    <row r="147232" ht="14.25" customHeight="1"/>
    <row r="147233" ht="14.25" customHeight="1"/>
    <row r="147234" ht="14.25" customHeight="1"/>
    <row r="147235" ht="14.25" customHeight="1"/>
    <row r="147236" ht="14.25" customHeight="1"/>
    <row r="147237" ht="14.25" customHeight="1"/>
    <row r="147238" ht="14.25" customHeight="1"/>
    <row r="147239" ht="14.25" customHeight="1"/>
    <row r="147240" ht="14.25" customHeight="1"/>
    <row r="147241" ht="14.25" customHeight="1"/>
    <row r="147242" ht="14.25" customHeight="1"/>
    <row r="147243" ht="14.25" customHeight="1"/>
    <row r="147244" ht="14.25" customHeight="1"/>
    <row r="147245" ht="14.25" customHeight="1"/>
    <row r="147246" ht="14.25" customHeight="1"/>
    <row r="147247" ht="14.25" customHeight="1"/>
    <row r="147248" ht="14.25" customHeight="1"/>
    <row r="147249" ht="14.25" customHeight="1"/>
    <row r="147250" ht="14.25" customHeight="1"/>
    <row r="147251" ht="14.25" customHeight="1"/>
    <row r="147252" ht="14.25" customHeight="1"/>
    <row r="147253" ht="14.25" customHeight="1"/>
    <row r="147254" ht="14.25" customHeight="1"/>
    <row r="147255" ht="14.25" customHeight="1"/>
    <row r="147256" ht="14.25" customHeight="1"/>
    <row r="147257" ht="14.25" customHeight="1"/>
    <row r="147258" ht="14.25" customHeight="1"/>
    <row r="147259" ht="14.25" customHeight="1"/>
    <row r="147260" ht="14.25" customHeight="1"/>
    <row r="147261" ht="14.25" customHeight="1"/>
    <row r="147262" ht="14.25" customHeight="1"/>
    <row r="147263" ht="14.25" customHeight="1"/>
    <row r="147264" ht="14.25" customHeight="1"/>
    <row r="147265" ht="14.25" customHeight="1"/>
    <row r="147266" ht="14.25" customHeight="1"/>
    <row r="147267" ht="14.25" customHeight="1"/>
    <row r="147268" ht="14.25" customHeight="1"/>
    <row r="147269" ht="14.25" customHeight="1"/>
    <row r="147270" ht="14.25" customHeight="1"/>
    <row r="147271" ht="14.25" customHeight="1"/>
    <row r="147272" ht="14.25" customHeight="1"/>
    <row r="147273" ht="14.25" customHeight="1"/>
    <row r="147274" ht="14.25" customHeight="1"/>
    <row r="147275" ht="14.25" customHeight="1"/>
    <row r="147276" ht="14.25" customHeight="1"/>
    <row r="147277" ht="14.25" customHeight="1"/>
    <row r="147278" ht="14.25" customHeight="1"/>
    <row r="147279" ht="14.25" customHeight="1"/>
    <row r="147280" ht="14.25" customHeight="1"/>
    <row r="147281" ht="14.25" customHeight="1"/>
    <row r="147282" ht="14.25" customHeight="1"/>
    <row r="147283" ht="14.25" customHeight="1"/>
    <row r="147284" ht="14.25" customHeight="1"/>
    <row r="147285" ht="14.25" customHeight="1"/>
    <row r="147286" ht="14.25" customHeight="1"/>
    <row r="147287" ht="14.25" customHeight="1"/>
    <row r="147288" ht="14.25" customHeight="1"/>
    <row r="147289" ht="14.25" customHeight="1"/>
    <row r="147290" ht="14.25" customHeight="1"/>
    <row r="147291" ht="14.25" customHeight="1"/>
    <row r="147292" ht="14.25" customHeight="1"/>
    <row r="147293" ht="14.25" customHeight="1"/>
    <row r="147294" ht="14.25" customHeight="1"/>
    <row r="147295" ht="14.25" customHeight="1"/>
    <row r="147296" ht="14.25" customHeight="1"/>
    <row r="147297" ht="14.25" customHeight="1"/>
    <row r="147298" ht="14.25" customHeight="1"/>
    <row r="147299" ht="14.25" customHeight="1"/>
    <row r="147300" ht="14.25" customHeight="1"/>
    <row r="147301" ht="14.25" customHeight="1"/>
    <row r="147302" ht="14.25" customHeight="1"/>
    <row r="147303" ht="14.25" customHeight="1"/>
    <row r="147304" ht="14.25" customHeight="1"/>
    <row r="147305" ht="14.25" customHeight="1"/>
    <row r="147306" ht="14.25" customHeight="1"/>
    <row r="147307" ht="14.25" customHeight="1"/>
    <row r="147308" ht="14.25" customHeight="1"/>
    <row r="147309" ht="14.25" customHeight="1"/>
    <row r="147310" ht="14.25" customHeight="1"/>
    <row r="147311" ht="14.25" customHeight="1"/>
    <row r="147312" ht="14.25" customHeight="1"/>
    <row r="147313" ht="14.25" customHeight="1"/>
    <row r="147314" ht="14.25" customHeight="1"/>
    <row r="147315" ht="14.25" customHeight="1"/>
    <row r="147316" ht="14.25" customHeight="1"/>
    <row r="147317" ht="14.25" customHeight="1"/>
    <row r="147318" ht="14.25" customHeight="1"/>
    <row r="147319" ht="14.25" customHeight="1"/>
    <row r="147320" ht="14.25" customHeight="1"/>
    <row r="147321" ht="14.25" customHeight="1"/>
    <row r="147322" ht="14.25" customHeight="1"/>
    <row r="147323" ht="14.25" customHeight="1"/>
    <row r="147324" ht="14.25" customHeight="1"/>
    <row r="147325" ht="14.25" customHeight="1"/>
    <row r="147326" ht="14.25" customHeight="1"/>
    <row r="147327" ht="14.25" customHeight="1"/>
    <row r="147328" ht="14.25" customHeight="1"/>
    <row r="147329" ht="14.25" customHeight="1"/>
    <row r="147330" ht="14.25" customHeight="1"/>
    <row r="147331" ht="14.25" customHeight="1"/>
    <row r="147332" ht="14.25" customHeight="1"/>
    <row r="147333" ht="14.25" customHeight="1"/>
    <row r="147334" ht="14.25" customHeight="1"/>
    <row r="147335" ht="14.25" customHeight="1"/>
    <row r="147336" ht="14.25" customHeight="1"/>
    <row r="147337" ht="14.25" customHeight="1"/>
    <row r="147338" ht="14.25" customHeight="1"/>
    <row r="147339" ht="14.25" customHeight="1"/>
    <row r="147340" ht="14.25" customHeight="1"/>
    <row r="147341" ht="14.25" customHeight="1"/>
    <row r="147342" ht="14.25" customHeight="1"/>
    <row r="147343" ht="14.25" customHeight="1"/>
    <row r="147344" ht="14.25" customHeight="1"/>
    <row r="147345" ht="14.25" customHeight="1"/>
    <row r="147346" ht="14.25" customHeight="1"/>
    <row r="147347" ht="14.25" customHeight="1"/>
    <row r="147348" ht="14.25" customHeight="1"/>
    <row r="147349" ht="14.25" customHeight="1"/>
    <row r="147350" ht="14.25" customHeight="1"/>
    <row r="147351" ht="14.25" customHeight="1"/>
    <row r="147352" ht="14.25" customHeight="1"/>
    <row r="147353" ht="14.25" customHeight="1"/>
    <row r="147354" ht="14.25" customHeight="1"/>
    <row r="147355" ht="14.25" customHeight="1"/>
    <row r="147356" ht="14.25" customHeight="1"/>
    <row r="147357" ht="14.25" customHeight="1"/>
    <row r="147358" ht="14.25" customHeight="1"/>
    <row r="147359" ht="14.25" customHeight="1"/>
    <row r="147360" ht="14.25" customHeight="1"/>
    <row r="147361" ht="14.25" customHeight="1"/>
    <row r="147362" ht="14.25" customHeight="1"/>
    <row r="147363" ht="14.25" customHeight="1"/>
    <row r="147364" ht="14.25" customHeight="1"/>
    <row r="147365" ht="14.25" customHeight="1"/>
    <row r="147366" ht="14.25" customHeight="1"/>
    <row r="147367" ht="14.25" customHeight="1"/>
    <row r="147368" ht="14.25" customHeight="1"/>
    <row r="147369" ht="14.25" customHeight="1"/>
    <row r="147370" ht="14.25" customHeight="1"/>
    <row r="147371" ht="14.25" customHeight="1"/>
    <row r="147372" ht="14.25" customHeight="1"/>
    <row r="147373" ht="14.25" customHeight="1"/>
    <row r="147374" ht="14.25" customHeight="1"/>
    <row r="147375" ht="14.25" customHeight="1"/>
    <row r="147376" ht="14.25" customHeight="1"/>
    <row r="147377" ht="14.25" customHeight="1"/>
    <row r="147378" ht="14.25" customHeight="1"/>
    <row r="147379" ht="14.25" customHeight="1"/>
    <row r="147380" ht="14.25" customHeight="1"/>
    <row r="147381" ht="14.25" customHeight="1"/>
    <row r="147382" ht="14.25" customHeight="1"/>
    <row r="147383" ht="14.25" customHeight="1"/>
    <row r="147384" ht="14.25" customHeight="1"/>
    <row r="147385" ht="14.25" customHeight="1"/>
    <row r="147386" ht="14.25" customHeight="1"/>
    <row r="147387" ht="14.25" customHeight="1"/>
    <row r="147388" ht="14.25" customHeight="1"/>
    <row r="147389" ht="14.25" customHeight="1"/>
    <row r="147390" ht="14.25" customHeight="1"/>
    <row r="147391" ht="14.25" customHeight="1"/>
    <row r="147392" ht="14.25" customHeight="1"/>
    <row r="147393" ht="14.25" customHeight="1"/>
    <row r="147394" ht="14.25" customHeight="1"/>
    <row r="147395" ht="14.25" customHeight="1"/>
    <row r="147396" ht="14.25" customHeight="1"/>
    <row r="147397" ht="14.25" customHeight="1"/>
    <row r="147398" ht="14.25" customHeight="1"/>
    <row r="147399" ht="14.25" customHeight="1"/>
    <row r="147400" ht="14.25" customHeight="1"/>
    <row r="147401" ht="14.25" customHeight="1"/>
    <row r="147402" ht="14.25" customHeight="1"/>
    <row r="147403" ht="14.25" customHeight="1"/>
    <row r="147404" ht="14.25" customHeight="1"/>
    <row r="147405" ht="14.25" customHeight="1"/>
    <row r="147406" ht="14.25" customHeight="1"/>
    <row r="147407" ht="14.25" customHeight="1"/>
    <row r="147408" ht="14.25" customHeight="1"/>
    <row r="147409" ht="14.25" customHeight="1"/>
    <row r="147410" ht="14.25" customHeight="1"/>
    <row r="147411" ht="14.25" customHeight="1"/>
    <row r="147412" ht="14.25" customHeight="1"/>
    <row r="147413" ht="14.25" customHeight="1"/>
    <row r="147414" ht="14.25" customHeight="1"/>
    <row r="147415" ht="14.25" customHeight="1"/>
    <row r="147416" ht="14.25" customHeight="1"/>
    <row r="147417" ht="14.25" customHeight="1"/>
    <row r="147418" ht="14.25" customHeight="1"/>
    <row r="147419" ht="14.25" customHeight="1"/>
    <row r="147420" ht="14.25" customHeight="1"/>
    <row r="147421" ht="14.25" customHeight="1"/>
    <row r="147422" ht="14.25" customHeight="1"/>
    <row r="147423" ht="14.25" customHeight="1"/>
    <row r="147424" ht="14.25" customHeight="1"/>
    <row r="147425" ht="14.25" customHeight="1"/>
    <row r="147426" ht="14.25" customHeight="1"/>
    <row r="147427" ht="14.25" customHeight="1"/>
    <row r="147428" ht="14.25" customHeight="1"/>
    <row r="147429" ht="14.25" customHeight="1"/>
    <row r="147430" ht="14.25" customHeight="1"/>
    <row r="147431" ht="14.25" customHeight="1"/>
    <row r="147432" ht="14.25" customHeight="1"/>
    <row r="147433" ht="14.25" customHeight="1"/>
    <row r="147434" ht="14.25" customHeight="1"/>
    <row r="147435" ht="14.25" customHeight="1"/>
    <row r="147436" ht="14.25" customHeight="1"/>
    <row r="147437" ht="14.25" customHeight="1"/>
    <row r="147438" ht="14.25" customHeight="1"/>
    <row r="147439" ht="14.25" customHeight="1"/>
    <row r="147440" ht="14.25" customHeight="1"/>
    <row r="147441" ht="14.25" customHeight="1"/>
    <row r="147442" ht="14.25" customHeight="1"/>
    <row r="147443" ht="14.25" customHeight="1"/>
    <row r="147444" ht="14.25" customHeight="1"/>
    <row r="147445" ht="14.25" customHeight="1"/>
    <row r="147446" ht="14.25" customHeight="1"/>
    <row r="147447" ht="14.25" customHeight="1"/>
    <row r="147448" ht="14.25" customHeight="1"/>
    <row r="147449" ht="14.25" customHeight="1"/>
    <row r="147450" ht="14.25" customHeight="1"/>
    <row r="147451" ht="14.25" customHeight="1"/>
    <row r="147452" ht="14.25" customHeight="1"/>
    <row r="147453" ht="14.25" customHeight="1"/>
    <row r="147454" ht="14.25" customHeight="1"/>
    <row r="147455" ht="14.25" customHeight="1"/>
    <row r="147456" ht="14.25" customHeight="1"/>
    <row r="147457" ht="14.25" customHeight="1"/>
    <row r="147458" ht="14.25" customHeight="1"/>
    <row r="147459" ht="14.25" customHeight="1"/>
    <row r="147460" ht="14.25" customHeight="1"/>
    <row r="147461" ht="14.25" customHeight="1"/>
    <row r="147462" ht="14.25" customHeight="1"/>
    <row r="147463" ht="14.25" customHeight="1"/>
    <row r="147464" ht="14.25" customHeight="1"/>
    <row r="147465" ht="14.25" customHeight="1"/>
    <row r="147466" ht="14.25" customHeight="1"/>
    <row r="147467" ht="14.25" customHeight="1"/>
    <row r="147468" ht="14.25" customHeight="1"/>
    <row r="147469" ht="14.25" customHeight="1"/>
    <row r="147470" ht="14.25" customHeight="1"/>
    <row r="147471" ht="14.25" customHeight="1"/>
    <row r="147472" ht="14.25" customHeight="1"/>
    <row r="147473" ht="14.25" customHeight="1"/>
    <row r="147474" ht="14.25" customHeight="1"/>
    <row r="147475" ht="14.25" customHeight="1"/>
    <row r="147476" ht="14.25" customHeight="1"/>
    <row r="147477" ht="14.25" customHeight="1"/>
    <row r="147478" ht="14.25" customHeight="1"/>
    <row r="147479" ht="14.25" customHeight="1"/>
    <row r="147480" ht="14.25" customHeight="1"/>
    <row r="147481" ht="14.25" customHeight="1"/>
    <row r="147482" ht="14.25" customHeight="1"/>
    <row r="147483" ht="14.25" customHeight="1"/>
    <row r="147484" ht="14.25" customHeight="1"/>
    <row r="147485" ht="14.25" customHeight="1"/>
    <row r="147486" ht="14.25" customHeight="1"/>
    <row r="147487" ht="14.25" customHeight="1"/>
    <row r="147488" ht="14.25" customHeight="1"/>
    <row r="147489" ht="14.25" customHeight="1"/>
    <row r="147490" ht="14.25" customHeight="1"/>
    <row r="147491" ht="14.25" customHeight="1"/>
    <row r="147492" ht="14.25" customHeight="1"/>
    <row r="147493" ht="14.25" customHeight="1"/>
    <row r="147494" ht="14.25" customHeight="1"/>
    <row r="147495" ht="14.25" customHeight="1"/>
    <row r="147496" ht="14.25" customHeight="1"/>
    <row r="147497" ht="14.25" customHeight="1"/>
    <row r="147498" ht="14.25" customHeight="1"/>
    <row r="147499" ht="14.25" customHeight="1"/>
    <row r="147500" ht="14.25" customHeight="1"/>
    <row r="147501" ht="14.25" customHeight="1"/>
    <row r="147502" ht="14.25" customHeight="1"/>
    <row r="147503" ht="14.25" customHeight="1"/>
    <row r="147504" ht="14.25" customHeight="1"/>
    <row r="147505" ht="14.25" customHeight="1"/>
    <row r="147506" ht="14.25" customHeight="1"/>
    <row r="147507" ht="14.25" customHeight="1"/>
    <row r="147508" ht="14.25" customHeight="1"/>
    <row r="147509" ht="14.25" customHeight="1"/>
    <row r="147510" ht="14.25" customHeight="1"/>
    <row r="147511" ht="14.25" customHeight="1"/>
    <row r="147512" ht="14.25" customHeight="1"/>
    <row r="147513" ht="14.25" customHeight="1"/>
    <row r="147514" ht="14.25" customHeight="1"/>
    <row r="147515" ht="14.25" customHeight="1"/>
    <row r="147516" ht="14.25" customHeight="1"/>
    <row r="147517" ht="14.25" customHeight="1"/>
    <row r="147518" ht="14.25" customHeight="1"/>
    <row r="147519" ht="14.25" customHeight="1"/>
    <row r="147520" ht="14.25" customHeight="1"/>
    <row r="147521" ht="14.25" customHeight="1"/>
    <row r="147522" ht="14.25" customHeight="1"/>
    <row r="147523" ht="14.25" customHeight="1"/>
    <row r="147524" ht="14.25" customHeight="1"/>
    <row r="147525" ht="14.25" customHeight="1"/>
    <row r="147526" ht="14.25" customHeight="1"/>
    <row r="147527" ht="14.25" customHeight="1"/>
    <row r="147528" ht="14.25" customHeight="1"/>
    <row r="147529" ht="14.25" customHeight="1"/>
    <row r="147530" ht="14.25" customHeight="1"/>
    <row r="147531" ht="14.25" customHeight="1"/>
    <row r="147532" ht="14.25" customHeight="1"/>
    <row r="147533" ht="14.25" customHeight="1"/>
    <row r="147534" ht="14.25" customHeight="1"/>
    <row r="147535" ht="14.25" customHeight="1"/>
    <row r="147536" ht="14.25" customHeight="1"/>
    <row r="147537" ht="14.25" customHeight="1"/>
    <row r="147538" ht="14.25" customHeight="1"/>
    <row r="147539" ht="14.25" customHeight="1"/>
    <row r="147540" ht="14.25" customHeight="1"/>
    <row r="147541" ht="14.25" customHeight="1"/>
    <row r="147542" ht="14.25" customHeight="1"/>
    <row r="147543" ht="14.25" customHeight="1"/>
    <row r="147544" ht="14.25" customHeight="1"/>
    <row r="147545" ht="14.25" customHeight="1"/>
    <row r="147546" ht="14.25" customHeight="1"/>
    <row r="147547" ht="14.25" customHeight="1"/>
    <row r="147548" ht="14.25" customHeight="1"/>
    <row r="147549" ht="14.25" customHeight="1"/>
    <row r="147550" ht="14.25" customHeight="1"/>
    <row r="147551" ht="14.25" customHeight="1"/>
    <row r="147552" ht="14.25" customHeight="1"/>
    <row r="147553" ht="14.25" customHeight="1"/>
    <row r="147554" ht="14.25" customHeight="1"/>
    <row r="147555" ht="14.25" customHeight="1"/>
    <row r="147556" ht="14.25" customHeight="1"/>
    <row r="147557" ht="14.25" customHeight="1"/>
    <row r="147558" ht="14.25" customHeight="1"/>
    <row r="147559" ht="14.25" customHeight="1"/>
    <row r="147560" ht="14.25" customHeight="1"/>
    <row r="147561" ht="14.25" customHeight="1"/>
    <row r="147562" ht="14.25" customHeight="1"/>
    <row r="147563" ht="14.25" customHeight="1"/>
    <row r="147564" ht="14.25" customHeight="1"/>
    <row r="147565" ht="14.25" customHeight="1"/>
    <row r="147566" ht="14.25" customHeight="1"/>
    <row r="147567" ht="14.25" customHeight="1"/>
    <row r="147568" ht="14.25" customHeight="1"/>
    <row r="147569" ht="14.25" customHeight="1"/>
    <row r="147570" ht="14.25" customHeight="1"/>
    <row r="147571" ht="14.25" customHeight="1"/>
    <row r="147572" ht="14.25" customHeight="1"/>
    <row r="147573" ht="14.25" customHeight="1"/>
    <row r="147574" ht="14.25" customHeight="1"/>
    <row r="147575" ht="14.25" customHeight="1"/>
    <row r="147576" ht="14.25" customHeight="1"/>
    <row r="147577" ht="14.25" customHeight="1"/>
    <row r="147578" ht="14.25" customHeight="1"/>
    <row r="147579" ht="14.25" customHeight="1"/>
    <row r="147580" ht="14.25" customHeight="1"/>
    <row r="147581" ht="14.25" customHeight="1"/>
    <row r="147582" ht="14.25" customHeight="1"/>
    <row r="147583" ht="14.25" customHeight="1"/>
    <row r="147584" ht="14.25" customHeight="1"/>
    <row r="147585" ht="14.25" customHeight="1"/>
    <row r="147586" ht="14.25" customHeight="1"/>
    <row r="147587" ht="14.25" customHeight="1"/>
    <row r="147588" ht="14.25" customHeight="1"/>
    <row r="147589" ht="14.25" customHeight="1"/>
    <row r="147590" ht="14.25" customHeight="1"/>
    <row r="147591" ht="14.25" customHeight="1"/>
    <row r="147592" ht="14.25" customHeight="1"/>
    <row r="147593" ht="14.25" customHeight="1"/>
    <row r="147594" ht="14.25" customHeight="1"/>
    <row r="147595" ht="14.25" customHeight="1"/>
    <row r="147596" ht="14.25" customHeight="1"/>
    <row r="147597" ht="14.25" customHeight="1"/>
    <row r="147598" ht="14.25" customHeight="1"/>
    <row r="147599" ht="14.25" customHeight="1"/>
    <row r="147600" ht="14.25" customHeight="1"/>
    <row r="147601" ht="14.25" customHeight="1"/>
    <row r="147602" ht="14.25" customHeight="1"/>
    <row r="147603" ht="14.25" customHeight="1"/>
    <row r="147604" ht="14.25" customHeight="1"/>
    <row r="147605" ht="14.25" customHeight="1"/>
    <row r="147606" ht="14.25" customHeight="1"/>
    <row r="147607" ht="14.25" customHeight="1"/>
    <row r="147608" ht="14.25" customHeight="1"/>
    <row r="147609" ht="14.25" customHeight="1"/>
    <row r="147610" ht="14.25" customHeight="1"/>
    <row r="147611" ht="14.25" customHeight="1"/>
    <row r="147612" ht="14.25" customHeight="1"/>
    <row r="147613" ht="14.25" customHeight="1"/>
    <row r="147614" ht="14.25" customHeight="1"/>
    <row r="147615" ht="14.25" customHeight="1"/>
    <row r="147616" ht="14.25" customHeight="1"/>
    <row r="147617" ht="14.25" customHeight="1"/>
    <row r="147618" ht="14.25" customHeight="1"/>
    <row r="147619" ht="14.25" customHeight="1"/>
    <row r="147620" ht="14.25" customHeight="1"/>
    <row r="147621" ht="14.25" customHeight="1"/>
    <row r="147622" ht="14.25" customHeight="1"/>
    <row r="147623" ht="14.25" customHeight="1"/>
    <row r="147624" ht="14.25" customHeight="1"/>
    <row r="147625" ht="14.25" customHeight="1"/>
    <row r="147626" ht="14.25" customHeight="1"/>
    <row r="147627" ht="14.25" customHeight="1"/>
    <row r="147628" ht="14.25" customHeight="1"/>
    <row r="147629" ht="14.25" customHeight="1"/>
    <row r="147630" ht="14.25" customHeight="1"/>
    <row r="147631" ht="14.25" customHeight="1"/>
    <row r="147632" ht="14.25" customHeight="1"/>
    <row r="147633" ht="14.25" customHeight="1"/>
    <row r="147634" ht="14.25" customHeight="1"/>
    <row r="147635" ht="14.25" customHeight="1"/>
    <row r="147636" ht="14.25" customHeight="1"/>
    <row r="147637" ht="14.25" customHeight="1"/>
    <row r="147638" ht="14.25" customHeight="1"/>
    <row r="147639" ht="14.25" customHeight="1"/>
    <row r="147640" ht="14.25" customHeight="1"/>
    <row r="147641" ht="14.25" customHeight="1"/>
    <row r="147642" ht="14.25" customHeight="1"/>
    <row r="147643" ht="14.25" customHeight="1"/>
    <row r="147644" ht="14.25" customHeight="1"/>
    <row r="147645" ht="14.25" customHeight="1"/>
    <row r="147646" ht="14.25" customHeight="1"/>
    <row r="147647" ht="14.25" customHeight="1"/>
    <row r="147648" ht="14.25" customHeight="1"/>
    <row r="147649" ht="14.25" customHeight="1"/>
    <row r="147650" ht="14.25" customHeight="1"/>
    <row r="147651" ht="14.25" customHeight="1"/>
    <row r="147652" ht="14.25" customHeight="1"/>
    <row r="147653" ht="14.25" customHeight="1"/>
    <row r="147654" ht="14.25" customHeight="1"/>
    <row r="147655" ht="14.25" customHeight="1"/>
    <row r="147656" ht="14.25" customHeight="1"/>
    <row r="147657" ht="14.25" customHeight="1"/>
    <row r="147658" ht="14.25" customHeight="1"/>
    <row r="147659" ht="14.25" customHeight="1"/>
    <row r="147660" ht="14.25" customHeight="1"/>
    <row r="147661" ht="14.25" customHeight="1"/>
    <row r="147662" ht="14.25" customHeight="1"/>
    <row r="147663" ht="14.25" customHeight="1"/>
    <row r="147664" ht="14.25" customHeight="1"/>
    <row r="147665" ht="14.25" customHeight="1"/>
    <row r="147666" ht="14.25" customHeight="1"/>
    <row r="147667" ht="14.25" customHeight="1"/>
    <row r="147668" ht="14.25" customHeight="1"/>
    <row r="147669" ht="14.25" customHeight="1"/>
    <row r="147670" ht="14.25" customHeight="1"/>
    <row r="147671" ht="14.25" customHeight="1"/>
    <row r="147672" ht="14.25" customHeight="1"/>
    <row r="147673" ht="14.25" customHeight="1"/>
    <row r="147674" ht="14.25" customHeight="1"/>
    <row r="147675" ht="14.25" customHeight="1"/>
    <row r="147676" ht="14.25" customHeight="1"/>
    <row r="147677" ht="14.25" customHeight="1"/>
    <row r="147678" ht="14.25" customHeight="1"/>
    <row r="147679" ht="14.25" customHeight="1"/>
    <row r="147680" ht="14.25" customHeight="1"/>
    <row r="147681" ht="14.25" customHeight="1"/>
    <row r="147682" ht="14.25" customHeight="1"/>
    <row r="147683" ht="14.25" customHeight="1"/>
    <row r="147684" ht="14.25" customHeight="1"/>
    <row r="147685" ht="14.25" customHeight="1"/>
    <row r="147686" ht="14.25" customHeight="1"/>
    <row r="147687" ht="14.25" customHeight="1"/>
    <row r="147688" ht="14.25" customHeight="1"/>
    <row r="147689" ht="14.25" customHeight="1"/>
    <row r="147690" ht="14.25" customHeight="1"/>
    <row r="147691" ht="14.25" customHeight="1"/>
    <row r="147692" ht="14.25" customHeight="1"/>
    <row r="147693" ht="14.25" customHeight="1"/>
    <row r="147694" ht="14.25" customHeight="1"/>
    <row r="147695" ht="14.25" customHeight="1"/>
    <row r="147696" ht="14.25" customHeight="1"/>
    <row r="147697" ht="14.25" customHeight="1"/>
    <row r="147698" ht="14.25" customHeight="1"/>
    <row r="147699" ht="14.25" customHeight="1"/>
    <row r="147700" ht="14.25" customHeight="1"/>
    <row r="147701" ht="14.25" customHeight="1"/>
    <row r="147702" ht="14.25" customHeight="1"/>
    <row r="147703" ht="14.25" customHeight="1"/>
    <row r="147704" ht="14.25" customHeight="1"/>
    <row r="147705" ht="14.25" customHeight="1"/>
    <row r="147706" ht="14.25" customHeight="1"/>
    <row r="147707" ht="14.25" customHeight="1"/>
    <row r="147708" ht="14.25" customHeight="1"/>
    <row r="147709" ht="14.25" customHeight="1"/>
    <row r="147710" ht="14.25" customHeight="1"/>
    <row r="147711" ht="14.25" customHeight="1"/>
    <row r="147712" ht="14.25" customHeight="1"/>
    <row r="147713" ht="14.25" customHeight="1"/>
    <row r="147714" ht="14.25" customHeight="1"/>
    <row r="147715" ht="14.25" customHeight="1"/>
    <row r="147716" ht="14.25" customHeight="1"/>
    <row r="147717" ht="14.25" customHeight="1"/>
    <row r="147718" ht="14.25" customHeight="1"/>
    <row r="147719" ht="14.25" customHeight="1"/>
    <row r="147720" ht="14.25" customHeight="1"/>
    <row r="147721" ht="14.25" customHeight="1"/>
    <row r="147722" ht="14.25" customHeight="1"/>
    <row r="147723" ht="14.25" customHeight="1"/>
    <row r="147724" ht="14.25" customHeight="1"/>
    <row r="147725" ht="14.25" customHeight="1"/>
    <row r="147726" ht="14.25" customHeight="1"/>
    <row r="147727" ht="14.25" customHeight="1"/>
    <row r="147728" ht="14.25" customHeight="1"/>
    <row r="147729" ht="14.25" customHeight="1"/>
    <row r="147730" ht="14.25" customHeight="1"/>
    <row r="147731" ht="14.25" customHeight="1"/>
    <row r="147732" ht="14.25" customHeight="1"/>
    <row r="147733" ht="14.25" customHeight="1"/>
    <row r="147734" ht="14.25" customHeight="1"/>
    <row r="147735" ht="14.25" customHeight="1"/>
    <row r="147736" ht="14.25" customHeight="1"/>
    <row r="147737" ht="14.25" customHeight="1"/>
    <row r="147738" ht="14.25" customHeight="1"/>
    <row r="147739" ht="14.25" customHeight="1"/>
    <row r="147740" ht="14.25" customHeight="1"/>
    <row r="147741" ht="14.25" customHeight="1"/>
    <row r="147742" ht="14.25" customHeight="1"/>
    <row r="147743" ht="14.25" customHeight="1"/>
    <row r="147744" ht="14.25" customHeight="1"/>
    <row r="147745" ht="14.25" customHeight="1"/>
    <row r="147746" ht="14.25" customHeight="1"/>
    <row r="147747" ht="14.25" customHeight="1"/>
    <row r="147748" ht="14.25" customHeight="1"/>
    <row r="147749" ht="14.25" customHeight="1"/>
    <row r="147750" ht="14.25" customHeight="1"/>
    <row r="147751" ht="14.25" customHeight="1"/>
    <row r="147752" ht="14.25" customHeight="1"/>
    <row r="147753" ht="14.25" customHeight="1"/>
    <row r="147754" ht="14.25" customHeight="1"/>
    <row r="147755" ht="14.25" customHeight="1"/>
    <row r="147756" ht="14.25" customHeight="1"/>
    <row r="147757" ht="14.25" customHeight="1"/>
    <row r="147758" ht="14.25" customHeight="1"/>
    <row r="147759" ht="14.25" customHeight="1"/>
    <row r="147760" ht="14.25" customHeight="1"/>
    <row r="147761" ht="14.25" customHeight="1"/>
    <row r="147762" ht="14.25" customHeight="1"/>
    <row r="147763" ht="14.25" customHeight="1"/>
    <row r="147764" ht="14.25" customHeight="1"/>
    <row r="147765" ht="14.25" customHeight="1"/>
    <row r="147766" ht="14.25" customHeight="1"/>
    <row r="147767" ht="14.25" customHeight="1"/>
    <row r="147768" ht="14.25" customHeight="1"/>
    <row r="147769" ht="14.25" customHeight="1"/>
    <row r="147770" ht="14.25" customHeight="1"/>
    <row r="147771" ht="14.25" customHeight="1"/>
    <row r="147772" ht="14.25" customHeight="1"/>
    <row r="147773" ht="14.25" customHeight="1"/>
    <row r="147774" ht="14.25" customHeight="1"/>
    <row r="147775" ht="14.25" customHeight="1"/>
    <row r="147776" ht="14.25" customHeight="1"/>
    <row r="147777" ht="14.25" customHeight="1"/>
    <row r="147778" ht="14.25" customHeight="1"/>
    <row r="147779" ht="14.25" customHeight="1"/>
    <row r="147780" ht="14.25" customHeight="1"/>
    <row r="147781" ht="14.25" customHeight="1"/>
    <row r="147782" ht="14.25" customHeight="1"/>
    <row r="147783" ht="14.25" customHeight="1"/>
    <row r="147784" ht="14.25" customHeight="1"/>
    <row r="147785" ht="14.25" customHeight="1"/>
    <row r="147786" ht="14.25" customHeight="1"/>
    <row r="147787" ht="14.25" customHeight="1"/>
    <row r="147788" ht="14.25" customHeight="1"/>
    <row r="147789" ht="14.25" customHeight="1"/>
    <row r="147790" ht="14.25" customHeight="1"/>
    <row r="147791" ht="14.25" customHeight="1"/>
    <row r="147792" ht="14.25" customHeight="1"/>
    <row r="147793" ht="14.25" customHeight="1"/>
    <row r="147794" ht="14.25" customHeight="1"/>
    <row r="147795" ht="14.25" customHeight="1"/>
    <row r="147796" ht="14.25" customHeight="1"/>
    <row r="147797" ht="14.25" customHeight="1"/>
    <row r="147798" ht="14.25" customHeight="1"/>
    <row r="147799" ht="14.25" customHeight="1"/>
    <row r="147800" ht="14.25" customHeight="1"/>
    <row r="147801" ht="14.25" customHeight="1"/>
    <row r="147802" ht="14.25" customHeight="1"/>
    <row r="147803" ht="14.25" customHeight="1"/>
    <row r="147804" ht="14.25" customHeight="1"/>
    <row r="147805" ht="14.25" customHeight="1"/>
    <row r="147806" ht="14.25" customHeight="1"/>
    <row r="147807" ht="14.25" customHeight="1"/>
    <row r="147808" ht="14.25" customHeight="1"/>
    <row r="147809" ht="14.25" customHeight="1"/>
    <row r="147810" ht="14.25" customHeight="1"/>
    <row r="147811" ht="14.25" customHeight="1"/>
    <row r="147812" ht="14.25" customHeight="1"/>
    <row r="147813" ht="14.25" customHeight="1"/>
    <row r="147814" ht="14.25" customHeight="1"/>
    <row r="147815" ht="14.25" customHeight="1"/>
    <row r="147816" ht="14.25" customHeight="1"/>
    <row r="147817" ht="14.25" customHeight="1"/>
    <row r="147818" ht="14.25" customHeight="1"/>
    <row r="147819" ht="14.25" customHeight="1"/>
    <row r="147820" ht="14.25" customHeight="1"/>
    <row r="147821" ht="14.25" customHeight="1"/>
    <row r="147822" ht="14.25" customHeight="1"/>
    <row r="147823" ht="14.25" customHeight="1"/>
    <row r="147824" ht="14.25" customHeight="1"/>
    <row r="147825" ht="14.25" customHeight="1"/>
    <row r="147826" ht="14.25" customHeight="1"/>
    <row r="147827" ht="14.25" customHeight="1"/>
    <row r="147828" ht="14.25" customHeight="1"/>
    <row r="147829" ht="14.25" customHeight="1"/>
    <row r="147830" ht="14.25" customHeight="1"/>
    <row r="147831" ht="14.25" customHeight="1"/>
    <row r="147832" ht="14.25" customHeight="1"/>
    <row r="147833" ht="14.25" customHeight="1"/>
    <row r="147834" ht="14.25" customHeight="1"/>
    <row r="147835" ht="14.25" customHeight="1"/>
    <row r="147836" ht="14.25" customHeight="1"/>
    <row r="147837" ht="14.25" customHeight="1"/>
    <row r="147838" ht="14.25" customHeight="1"/>
    <row r="147839" ht="14.25" customHeight="1"/>
    <row r="147840" ht="14.25" customHeight="1"/>
    <row r="147841" ht="14.25" customHeight="1"/>
    <row r="147842" ht="14.25" customHeight="1"/>
    <row r="147843" ht="14.25" customHeight="1"/>
    <row r="147844" ht="14.25" customHeight="1"/>
    <row r="147845" ht="14.25" customHeight="1"/>
    <row r="147846" ht="14.25" customHeight="1"/>
    <row r="147847" ht="14.25" customHeight="1"/>
    <row r="147848" ht="14.25" customHeight="1"/>
    <row r="147849" ht="14.25" customHeight="1"/>
    <row r="147850" ht="14.25" customHeight="1"/>
    <row r="147851" ht="14.25" customHeight="1"/>
    <row r="147852" ht="14.25" customHeight="1"/>
    <row r="147853" ht="14.25" customHeight="1"/>
    <row r="147854" ht="14.25" customHeight="1"/>
    <row r="147855" ht="14.25" customHeight="1"/>
    <row r="147856" ht="14.25" customHeight="1"/>
    <row r="147857" ht="14.25" customHeight="1"/>
    <row r="147858" ht="14.25" customHeight="1"/>
    <row r="147859" ht="14.25" customHeight="1"/>
    <row r="147860" ht="14.25" customHeight="1"/>
    <row r="147861" ht="14.25" customHeight="1"/>
    <row r="147862" ht="14.25" customHeight="1"/>
    <row r="147863" ht="14.25" customHeight="1"/>
    <row r="147864" ht="14.25" customHeight="1"/>
    <row r="147865" ht="14.25" customHeight="1"/>
    <row r="147866" ht="14.25" customHeight="1"/>
    <row r="147867" ht="14.25" customHeight="1"/>
    <row r="147868" ht="14.25" customHeight="1"/>
    <row r="147869" ht="14.25" customHeight="1"/>
    <row r="147870" ht="14.25" customHeight="1"/>
    <row r="147871" ht="14.25" customHeight="1"/>
    <row r="147872" ht="14.25" customHeight="1"/>
    <row r="147873" ht="14.25" customHeight="1"/>
    <row r="147874" ht="14.25" customHeight="1"/>
    <row r="147875" ht="14.25" customHeight="1"/>
    <row r="147876" ht="14.25" customHeight="1"/>
    <row r="147877" ht="14.25" customHeight="1"/>
    <row r="147878" ht="14.25" customHeight="1"/>
    <row r="147879" ht="14.25" customHeight="1"/>
    <row r="147880" ht="14.25" customHeight="1"/>
    <row r="147881" ht="14.25" customHeight="1"/>
    <row r="147882" ht="14.25" customHeight="1"/>
    <row r="147883" ht="14.25" customHeight="1"/>
    <row r="147884" ht="14.25" customHeight="1"/>
    <row r="147885" ht="14.25" customHeight="1"/>
    <row r="147886" ht="14.25" customHeight="1"/>
    <row r="147887" ht="14.25" customHeight="1"/>
    <row r="147888" ht="14.25" customHeight="1"/>
    <row r="147889" ht="14.25" customHeight="1"/>
    <row r="147890" ht="14.25" customHeight="1"/>
    <row r="147891" ht="14.25" customHeight="1"/>
    <row r="147892" ht="14.25" customHeight="1"/>
    <row r="147893" ht="14.25" customHeight="1"/>
    <row r="147894" ht="14.25" customHeight="1"/>
    <row r="147895" ht="14.25" customHeight="1"/>
    <row r="147896" ht="14.25" customHeight="1"/>
    <row r="147897" ht="14.25" customHeight="1"/>
    <row r="147898" ht="14.25" customHeight="1"/>
    <row r="147899" ht="14.25" customHeight="1"/>
    <row r="147900" ht="14.25" customHeight="1"/>
    <row r="147901" ht="14.25" customHeight="1"/>
    <row r="147902" ht="14.25" customHeight="1"/>
    <row r="147903" ht="14.25" customHeight="1"/>
    <row r="147904" ht="14.25" customHeight="1"/>
    <row r="147905" ht="14.25" customHeight="1"/>
    <row r="147906" ht="14.25" customHeight="1"/>
    <row r="147907" ht="14.25" customHeight="1"/>
    <row r="147908" ht="14.25" customHeight="1"/>
    <row r="147909" ht="14.25" customHeight="1"/>
    <row r="147910" ht="14.25" customHeight="1"/>
    <row r="147911" ht="14.25" customHeight="1"/>
    <row r="147912" ht="14.25" customHeight="1"/>
    <row r="147913" ht="14.25" customHeight="1"/>
    <row r="147914" ht="14.25" customHeight="1"/>
    <row r="147915" ht="14.25" customHeight="1"/>
    <row r="147916" ht="14.25" customHeight="1"/>
    <row r="147917" ht="14.25" customHeight="1"/>
    <row r="147918" ht="14.25" customHeight="1"/>
    <row r="147919" ht="14.25" customHeight="1"/>
    <row r="147920" ht="14.25" customHeight="1"/>
    <row r="147921" ht="14.25" customHeight="1"/>
    <row r="147922" ht="14.25" customHeight="1"/>
    <row r="147923" ht="14.25" customHeight="1"/>
    <row r="147924" ht="14.25" customHeight="1"/>
    <row r="147925" ht="14.25" customHeight="1"/>
    <row r="147926" ht="14.25" customHeight="1"/>
    <row r="147927" ht="14.25" customHeight="1"/>
    <row r="147928" ht="14.25" customHeight="1"/>
    <row r="147929" ht="14.25" customHeight="1"/>
    <row r="147930" ht="14.25" customHeight="1"/>
    <row r="147931" ht="14.25" customHeight="1"/>
    <row r="147932" ht="14.25" customHeight="1"/>
    <row r="147933" ht="14.25" customHeight="1"/>
    <row r="147934" ht="14.25" customHeight="1"/>
    <row r="147935" ht="14.25" customHeight="1"/>
    <row r="147936" ht="14.25" customHeight="1"/>
    <row r="147937" ht="14.25" customHeight="1"/>
    <row r="147938" ht="14.25" customHeight="1"/>
    <row r="147939" ht="14.25" customHeight="1"/>
    <row r="147940" ht="14.25" customHeight="1"/>
    <row r="147941" ht="14.25" customHeight="1"/>
    <row r="147942" ht="14.25" customHeight="1"/>
    <row r="147943" ht="14.25" customHeight="1"/>
    <row r="147944" ht="14.25" customHeight="1"/>
    <row r="147945" ht="14.25" customHeight="1"/>
    <row r="147946" ht="14.25" customHeight="1"/>
    <row r="147947" ht="14.25" customHeight="1"/>
    <row r="147948" ht="14.25" customHeight="1"/>
    <row r="147949" ht="14.25" customHeight="1"/>
    <row r="147950" ht="14.25" customHeight="1"/>
    <row r="147951" ht="14.25" customHeight="1"/>
    <row r="147952" ht="14.25" customHeight="1"/>
    <row r="147953" ht="14.25" customHeight="1"/>
    <row r="147954" ht="14.25" customHeight="1"/>
    <row r="147955" ht="14.25" customHeight="1"/>
    <row r="147956" ht="14.25" customHeight="1"/>
    <row r="147957" ht="14.25" customHeight="1"/>
    <row r="147958" ht="14.25" customHeight="1"/>
    <row r="147959" ht="14.25" customHeight="1"/>
    <row r="147960" ht="14.25" customHeight="1"/>
    <row r="147961" ht="14.25" customHeight="1"/>
    <row r="147962" ht="14.25" customHeight="1"/>
    <row r="147963" ht="14.25" customHeight="1"/>
    <row r="147964" ht="14.25" customHeight="1"/>
    <row r="147965" ht="14.25" customHeight="1"/>
    <row r="147966" ht="14.25" customHeight="1"/>
    <row r="147967" ht="14.25" customHeight="1"/>
    <row r="147968" ht="14.25" customHeight="1"/>
    <row r="147969" ht="14.25" customHeight="1"/>
    <row r="147970" ht="14.25" customHeight="1"/>
    <row r="147971" ht="14.25" customHeight="1"/>
    <row r="147972" ht="14.25" customHeight="1"/>
    <row r="147973" ht="14.25" customHeight="1"/>
    <row r="147974" ht="14.25" customHeight="1"/>
    <row r="147975" ht="14.25" customHeight="1"/>
    <row r="147976" ht="14.25" customHeight="1"/>
    <row r="147977" ht="14.25" customHeight="1"/>
    <row r="147978" ht="14.25" customHeight="1"/>
    <row r="147979" ht="14.25" customHeight="1"/>
    <row r="147980" ht="14.25" customHeight="1"/>
    <row r="147981" ht="14.25" customHeight="1"/>
    <row r="147982" ht="14.25" customHeight="1"/>
    <row r="147983" ht="14.25" customHeight="1"/>
    <row r="147984" ht="14.25" customHeight="1"/>
    <row r="147985" ht="14.25" customHeight="1"/>
    <row r="147986" ht="14.25" customHeight="1"/>
    <row r="147987" ht="14.25" customHeight="1"/>
    <row r="147988" ht="14.25" customHeight="1"/>
    <row r="147989" ht="14.25" customHeight="1"/>
    <row r="147990" ht="14.25" customHeight="1"/>
    <row r="147991" ht="14.25" customHeight="1"/>
    <row r="147992" ht="14.25" customHeight="1"/>
    <row r="147993" ht="14.25" customHeight="1"/>
    <row r="147994" ht="14.25" customHeight="1"/>
    <row r="147995" ht="14.25" customHeight="1"/>
    <row r="147996" ht="14.25" customHeight="1"/>
    <row r="147997" ht="14.25" customHeight="1"/>
    <row r="147998" ht="14.25" customHeight="1"/>
    <row r="147999" ht="14.25" customHeight="1"/>
    <row r="148000" ht="14.25" customHeight="1"/>
    <row r="148001" ht="14.25" customHeight="1"/>
    <row r="148002" ht="14.25" customHeight="1"/>
    <row r="148003" ht="14.25" customHeight="1"/>
    <row r="148004" ht="14.25" customHeight="1"/>
    <row r="148005" ht="14.25" customHeight="1"/>
    <row r="148006" ht="14.25" customHeight="1"/>
    <row r="148007" ht="14.25" customHeight="1"/>
    <row r="148008" ht="14.25" customHeight="1"/>
    <row r="148009" ht="14.25" customHeight="1"/>
    <row r="148010" ht="14.25" customHeight="1"/>
    <row r="148011" ht="14.25" customHeight="1"/>
    <row r="148012" ht="14.25" customHeight="1"/>
    <row r="148013" ht="14.25" customHeight="1"/>
    <row r="148014" ht="14.25" customHeight="1"/>
    <row r="148015" ht="14.25" customHeight="1"/>
    <row r="148016" ht="14.25" customHeight="1"/>
    <row r="148017" ht="14.25" customHeight="1"/>
    <row r="148018" ht="14.25" customHeight="1"/>
    <row r="148019" ht="14.25" customHeight="1"/>
    <row r="148020" ht="14.25" customHeight="1"/>
    <row r="148021" ht="14.25" customHeight="1"/>
    <row r="148022" ht="14.25" customHeight="1"/>
    <row r="148023" ht="14.25" customHeight="1"/>
    <row r="148024" ht="14.25" customHeight="1"/>
    <row r="148025" ht="14.25" customHeight="1"/>
    <row r="148026" ht="14.25" customHeight="1"/>
    <row r="148027" ht="14.25" customHeight="1"/>
    <row r="148028" ht="14.25" customHeight="1"/>
    <row r="148029" ht="14.25" customHeight="1"/>
    <row r="148030" ht="14.25" customHeight="1"/>
    <row r="148031" ht="14.25" customHeight="1"/>
    <row r="148032" ht="14.25" customHeight="1"/>
    <row r="148033" ht="14.25" customHeight="1"/>
    <row r="148034" ht="14.25" customHeight="1"/>
    <row r="148035" ht="14.25" customHeight="1"/>
    <row r="148036" ht="14.25" customHeight="1"/>
    <row r="148037" ht="14.25" customHeight="1"/>
    <row r="148038" ht="14.25" customHeight="1"/>
    <row r="148039" ht="14.25" customHeight="1"/>
    <row r="148040" ht="14.25" customHeight="1"/>
    <row r="148041" ht="14.25" customHeight="1"/>
    <row r="148042" ht="14.25" customHeight="1"/>
    <row r="148043" ht="14.25" customHeight="1"/>
    <row r="148044" ht="14.25" customHeight="1"/>
    <row r="148045" ht="14.25" customHeight="1"/>
    <row r="148046" ht="14.25" customHeight="1"/>
    <row r="148047" ht="14.25" customHeight="1"/>
    <row r="148048" ht="14.25" customHeight="1"/>
    <row r="148049" ht="14.25" customHeight="1"/>
    <row r="148050" ht="14.25" customHeight="1"/>
    <row r="148051" ht="14.25" customHeight="1"/>
    <row r="148052" ht="14.25" customHeight="1"/>
    <row r="148053" ht="14.25" customHeight="1"/>
    <row r="148054" ht="14.25" customHeight="1"/>
    <row r="148055" ht="14.25" customHeight="1"/>
    <row r="148056" ht="14.25" customHeight="1"/>
    <row r="148057" ht="14.25" customHeight="1"/>
    <row r="148058" ht="14.25" customHeight="1"/>
    <row r="148059" ht="14.25" customHeight="1"/>
    <row r="148060" ht="14.25" customHeight="1"/>
    <row r="148061" ht="14.25" customHeight="1"/>
    <row r="148062" ht="14.25" customHeight="1"/>
    <row r="148063" ht="14.25" customHeight="1"/>
    <row r="148064" ht="14.25" customHeight="1"/>
    <row r="148065" ht="14.25" customHeight="1"/>
    <row r="148066" ht="14.25" customHeight="1"/>
    <row r="148067" ht="14.25" customHeight="1"/>
    <row r="148068" ht="14.25" customHeight="1"/>
    <row r="148069" ht="14.25" customHeight="1"/>
    <row r="148070" ht="14.25" customHeight="1"/>
    <row r="148071" ht="14.25" customHeight="1"/>
    <row r="148072" ht="14.25" customHeight="1"/>
    <row r="148073" ht="14.25" customHeight="1"/>
    <row r="148074" ht="14.25" customHeight="1"/>
    <row r="148075" ht="14.25" customHeight="1"/>
    <row r="148076" ht="14.25" customHeight="1"/>
    <row r="148077" ht="14.25" customHeight="1"/>
    <row r="148078" ht="14.25" customHeight="1"/>
    <row r="148079" ht="14.25" customHeight="1"/>
    <row r="148080" ht="14.25" customHeight="1"/>
    <row r="148081" ht="14.25" customHeight="1"/>
    <row r="148082" ht="14.25" customHeight="1"/>
    <row r="148083" ht="14.25" customHeight="1"/>
    <row r="148084" ht="14.25" customHeight="1"/>
    <row r="148085" ht="14.25" customHeight="1"/>
    <row r="148086" ht="14.25" customHeight="1"/>
    <row r="148087" ht="14.25" customHeight="1"/>
    <row r="148088" ht="14.25" customHeight="1"/>
    <row r="148089" ht="14.25" customHeight="1"/>
    <row r="148090" ht="14.25" customHeight="1"/>
    <row r="148091" ht="14.25" customHeight="1"/>
    <row r="148092" ht="14.25" customHeight="1"/>
    <row r="148093" ht="14.25" customHeight="1"/>
    <row r="148094" ht="14.25" customHeight="1"/>
    <row r="148095" ht="14.25" customHeight="1"/>
    <row r="148096" ht="14.25" customHeight="1"/>
    <row r="148097" ht="14.25" customHeight="1"/>
    <row r="148098" ht="14.25" customHeight="1"/>
    <row r="148099" ht="14.25" customHeight="1"/>
    <row r="148100" ht="14.25" customHeight="1"/>
    <row r="148101" ht="14.25" customHeight="1"/>
    <row r="148102" ht="14.25" customHeight="1"/>
    <row r="148103" ht="14.25" customHeight="1"/>
    <row r="148104" ht="14.25" customHeight="1"/>
    <row r="148105" ht="14.25" customHeight="1"/>
    <row r="148106" ht="14.25" customHeight="1"/>
    <row r="148107" ht="14.25" customHeight="1"/>
    <row r="148108" ht="14.25" customHeight="1"/>
    <row r="148109" ht="14.25" customHeight="1"/>
    <row r="148110" ht="14.25" customHeight="1"/>
    <row r="148111" ht="14.25" customHeight="1"/>
    <row r="148112" ht="14.25" customHeight="1"/>
    <row r="148113" ht="14.25" customHeight="1"/>
    <row r="148114" ht="14.25" customHeight="1"/>
    <row r="148115" ht="14.25" customHeight="1"/>
    <row r="148116" ht="14.25" customHeight="1"/>
    <row r="148117" ht="14.25" customHeight="1"/>
    <row r="148118" ht="14.25" customHeight="1"/>
    <row r="148119" ht="14.25" customHeight="1"/>
    <row r="148120" ht="14.25" customHeight="1"/>
    <row r="148121" ht="14.25" customHeight="1"/>
    <row r="148122" ht="14.25" customHeight="1"/>
    <row r="148123" ht="14.25" customHeight="1"/>
    <row r="148124" ht="14.25" customHeight="1"/>
    <row r="148125" ht="14.25" customHeight="1"/>
    <row r="148126" ht="14.25" customHeight="1"/>
    <row r="148127" ht="14.25" customHeight="1"/>
    <row r="148128" ht="14.25" customHeight="1"/>
    <row r="148129" ht="14.25" customHeight="1"/>
    <row r="148130" ht="14.25" customHeight="1"/>
    <row r="148131" ht="14.25" customHeight="1"/>
    <row r="148132" ht="14.25" customHeight="1"/>
    <row r="148133" ht="14.25" customHeight="1"/>
    <row r="148134" ht="14.25" customHeight="1"/>
    <row r="148135" ht="14.25" customHeight="1"/>
    <row r="148136" ht="14.25" customHeight="1"/>
    <row r="148137" ht="14.25" customHeight="1"/>
    <row r="148138" ht="14.25" customHeight="1"/>
    <row r="148139" ht="14.25" customHeight="1"/>
    <row r="148140" ht="14.25" customHeight="1"/>
    <row r="148141" ht="14.25" customHeight="1"/>
    <row r="148142" ht="14.25" customHeight="1"/>
    <row r="148143" ht="14.25" customHeight="1"/>
    <row r="148144" ht="14.25" customHeight="1"/>
    <row r="148145" ht="14.25" customHeight="1"/>
    <row r="148146" ht="14.25" customHeight="1"/>
    <row r="148147" ht="14.25" customHeight="1"/>
    <row r="148148" ht="14.25" customHeight="1"/>
    <row r="148149" ht="14.25" customHeight="1"/>
    <row r="148150" ht="14.25" customHeight="1"/>
    <row r="148151" ht="14.25" customHeight="1"/>
    <row r="148152" ht="14.25" customHeight="1"/>
    <row r="148153" ht="14.25" customHeight="1"/>
    <row r="148154" ht="14.25" customHeight="1"/>
    <row r="148155" ht="14.25" customHeight="1"/>
    <row r="148156" ht="14.25" customHeight="1"/>
    <row r="148157" ht="14.25" customHeight="1"/>
    <row r="148158" ht="14.25" customHeight="1"/>
    <row r="148159" ht="14.25" customHeight="1"/>
    <row r="148160" ht="14.25" customHeight="1"/>
    <row r="148161" ht="14.25" customHeight="1"/>
    <row r="148162" ht="14.25" customHeight="1"/>
    <row r="148163" ht="14.25" customHeight="1"/>
    <row r="148164" ht="14.25" customHeight="1"/>
    <row r="148165" ht="14.25" customHeight="1"/>
    <row r="148166" ht="14.25" customHeight="1"/>
    <row r="148167" ht="14.25" customHeight="1"/>
    <row r="148168" ht="14.25" customHeight="1"/>
    <row r="148169" ht="14.25" customHeight="1"/>
    <row r="148170" ht="14.25" customHeight="1"/>
    <row r="148171" ht="14.25" customHeight="1"/>
    <row r="148172" ht="14.25" customHeight="1"/>
    <row r="148173" ht="14.25" customHeight="1"/>
    <row r="148174" ht="14.25" customHeight="1"/>
    <row r="148175" ht="14.25" customHeight="1"/>
    <row r="148176" ht="14.25" customHeight="1"/>
    <row r="148177" ht="14.25" customHeight="1"/>
    <row r="148178" ht="14.25" customHeight="1"/>
    <row r="148179" ht="14.25" customHeight="1"/>
    <row r="148180" ht="14.25" customHeight="1"/>
    <row r="148181" ht="14.25" customHeight="1"/>
    <row r="148182" ht="14.25" customHeight="1"/>
    <row r="148183" ht="14.25" customHeight="1"/>
    <row r="148184" ht="14.25" customHeight="1"/>
    <row r="148185" ht="14.25" customHeight="1"/>
    <row r="148186" ht="14.25" customHeight="1"/>
    <row r="148187" ht="14.25" customHeight="1"/>
    <row r="148188" ht="14.25" customHeight="1"/>
    <row r="148189" ht="14.25" customHeight="1"/>
    <row r="148190" ht="14.25" customHeight="1"/>
    <row r="148191" ht="14.25" customHeight="1"/>
    <row r="148192" ht="14.25" customHeight="1"/>
    <row r="148193" ht="14.25" customHeight="1"/>
    <row r="148194" ht="14.25" customHeight="1"/>
    <row r="148195" ht="14.25" customHeight="1"/>
    <row r="148196" ht="14.25" customHeight="1"/>
    <row r="148197" ht="14.25" customHeight="1"/>
    <row r="148198" ht="14.25" customHeight="1"/>
    <row r="148199" ht="14.25" customHeight="1"/>
    <row r="148200" ht="14.25" customHeight="1"/>
    <row r="148201" ht="14.25" customHeight="1"/>
    <row r="148202" ht="14.25" customHeight="1"/>
    <row r="148203" ht="14.25" customHeight="1"/>
    <row r="148204" ht="14.25" customHeight="1"/>
    <row r="148205" ht="14.25" customHeight="1"/>
    <row r="148206" ht="14.25" customHeight="1"/>
    <row r="148207" ht="14.25" customHeight="1"/>
    <row r="148208" ht="14.25" customHeight="1"/>
    <row r="148209" ht="14.25" customHeight="1"/>
    <row r="148210" ht="14.25" customHeight="1"/>
    <row r="148211" ht="14.25" customHeight="1"/>
    <row r="148212" ht="14.25" customHeight="1"/>
    <row r="148213" ht="14.25" customHeight="1"/>
    <row r="148214" ht="14.25" customHeight="1"/>
    <row r="148215" ht="14.25" customHeight="1"/>
    <row r="148216" ht="14.25" customHeight="1"/>
    <row r="148217" ht="14.25" customHeight="1"/>
    <row r="148218" ht="14.25" customHeight="1"/>
    <row r="148219" ht="14.25" customHeight="1"/>
    <row r="148220" ht="14.25" customHeight="1"/>
    <row r="148221" ht="14.25" customHeight="1"/>
    <row r="148222" ht="14.25" customHeight="1"/>
    <row r="148223" ht="14.25" customHeight="1"/>
    <row r="148224" ht="14.25" customHeight="1"/>
    <row r="148225" ht="14.25" customHeight="1"/>
    <row r="148226" ht="14.25" customHeight="1"/>
    <row r="148227" ht="14.25" customHeight="1"/>
    <row r="148228" ht="14.25" customHeight="1"/>
    <row r="148229" ht="14.25" customHeight="1"/>
    <row r="148230" ht="14.25" customHeight="1"/>
    <row r="148231" ht="14.25" customHeight="1"/>
    <row r="148232" ht="14.25" customHeight="1"/>
    <row r="148233" ht="14.25" customHeight="1"/>
    <row r="148234" ht="14.25" customHeight="1"/>
    <row r="148235" ht="14.25" customHeight="1"/>
    <row r="148236" ht="14.25" customHeight="1"/>
    <row r="148237" ht="14.25" customHeight="1"/>
    <row r="148238" ht="14.25" customHeight="1"/>
    <row r="148239" ht="14.25" customHeight="1"/>
    <row r="148240" ht="14.25" customHeight="1"/>
    <row r="148241" ht="14.25" customHeight="1"/>
    <row r="148242" ht="14.25" customHeight="1"/>
    <row r="148243" ht="14.25" customHeight="1"/>
    <row r="148244" ht="14.25" customHeight="1"/>
    <row r="148245" ht="14.25" customHeight="1"/>
    <row r="148246" ht="14.25" customHeight="1"/>
    <row r="148247" ht="14.25" customHeight="1"/>
    <row r="148248" ht="14.25" customHeight="1"/>
    <row r="148249" ht="14.25" customHeight="1"/>
    <row r="148250" ht="14.25" customHeight="1"/>
    <row r="148251" ht="14.25" customHeight="1"/>
    <row r="148252" ht="14.25" customHeight="1"/>
    <row r="148253" ht="14.25" customHeight="1"/>
    <row r="148254" ht="14.25" customHeight="1"/>
    <row r="148255" ht="14.25" customHeight="1"/>
    <row r="148256" ht="14.25" customHeight="1"/>
    <row r="148257" ht="14.25" customHeight="1"/>
    <row r="148258" ht="14.25" customHeight="1"/>
    <row r="148259" ht="14.25" customHeight="1"/>
    <row r="148260" ht="14.25" customHeight="1"/>
    <row r="148261" ht="14.25" customHeight="1"/>
    <row r="148262" ht="14.25" customHeight="1"/>
    <row r="148263" ht="14.25" customHeight="1"/>
    <row r="148264" ht="14.25" customHeight="1"/>
    <row r="148265" ht="14.25" customHeight="1"/>
    <row r="148266" ht="14.25" customHeight="1"/>
    <row r="148267" ht="14.25" customHeight="1"/>
    <row r="148268" ht="14.25" customHeight="1"/>
    <row r="148269" ht="14.25" customHeight="1"/>
    <row r="148270" ht="14.25" customHeight="1"/>
    <row r="148271" ht="14.25" customHeight="1"/>
    <row r="148272" ht="14.25" customHeight="1"/>
    <row r="148273" ht="14.25" customHeight="1"/>
    <row r="148274" ht="14.25" customHeight="1"/>
    <row r="148275" ht="14.25" customHeight="1"/>
    <row r="148276" ht="14.25" customHeight="1"/>
    <row r="148277" ht="14.25" customHeight="1"/>
    <row r="148278" ht="14.25" customHeight="1"/>
    <row r="148279" ht="14.25" customHeight="1"/>
    <row r="148280" ht="14.25" customHeight="1"/>
    <row r="148281" ht="14.25" customHeight="1"/>
    <row r="148282" ht="14.25" customHeight="1"/>
    <row r="148283" ht="14.25" customHeight="1"/>
    <row r="148284" ht="14.25" customHeight="1"/>
    <row r="148285" ht="14.25" customHeight="1"/>
    <row r="148286" ht="14.25" customHeight="1"/>
    <row r="148287" ht="14.25" customHeight="1"/>
    <row r="148288" ht="14.25" customHeight="1"/>
    <row r="148289" ht="14.25" customHeight="1"/>
    <row r="148290" ht="14.25" customHeight="1"/>
    <row r="148291" ht="14.25" customHeight="1"/>
    <row r="148292" ht="14.25" customHeight="1"/>
    <row r="148293" ht="14.25" customHeight="1"/>
    <row r="148294" ht="14.25" customHeight="1"/>
    <row r="148295" ht="14.25" customHeight="1"/>
    <row r="148296" ht="14.25" customHeight="1"/>
    <row r="148297" ht="14.25" customHeight="1"/>
    <row r="148298" ht="14.25" customHeight="1"/>
    <row r="148299" ht="14.25" customHeight="1"/>
    <row r="148300" ht="14.25" customHeight="1"/>
    <row r="148301" ht="14.25" customHeight="1"/>
    <row r="148302" ht="14.25" customHeight="1"/>
    <row r="148303" ht="14.25" customHeight="1"/>
    <row r="148304" ht="14.25" customHeight="1"/>
    <row r="148305" ht="14.25" customHeight="1"/>
    <row r="148306" ht="14.25" customHeight="1"/>
    <row r="148307" ht="14.25" customHeight="1"/>
    <row r="148308" ht="14.25" customHeight="1"/>
    <row r="148309" ht="14.25" customHeight="1"/>
    <row r="148310" ht="14.25" customHeight="1"/>
    <row r="148311" ht="14.25" customHeight="1"/>
    <row r="148312" ht="14.25" customHeight="1"/>
    <row r="148313" ht="14.25" customHeight="1"/>
    <row r="148314" ht="14.25" customHeight="1"/>
    <row r="148315" ht="14.25" customHeight="1"/>
    <row r="148316" ht="14.25" customHeight="1"/>
    <row r="148317" ht="14.25" customHeight="1"/>
    <row r="148318" ht="14.25" customHeight="1"/>
    <row r="148319" ht="14.25" customHeight="1"/>
    <row r="148320" ht="14.25" customHeight="1"/>
    <row r="148321" ht="14.25" customHeight="1"/>
    <row r="148322" ht="14.25" customHeight="1"/>
    <row r="148323" ht="14.25" customHeight="1"/>
    <row r="148324" ht="14.25" customHeight="1"/>
    <row r="148325" ht="14.25" customHeight="1"/>
    <row r="148326" ht="14.25" customHeight="1"/>
    <row r="148327" ht="14.25" customHeight="1"/>
    <row r="148328" ht="14.25" customHeight="1"/>
    <row r="148329" ht="14.25" customHeight="1"/>
    <row r="148330" ht="14.25" customHeight="1"/>
    <row r="148331" ht="14.25" customHeight="1"/>
    <row r="148332" ht="14.25" customHeight="1"/>
    <row r="148333" ht="14.25" customHeight="1"/>
    <row r="148334" ht="14.25" customHeight="1"/>
    <row r="148335" ht="14.25" customHeight="1"/>
    <row r="148336" ht="14.25" customHeight="1"/>
    <row r="148337" ht="14.25" customHeight="1"/>
    <row r="148338" ht="14.25" customHeight="1"/>
    <row r="148339" ht="14.25" customHeight="1"/>
    <row r="148340" ht="14.25" customHeight="1"/>
    <row r="148341" ht="14.25" customHeight="1"/>
    <row r="148342" ht="14.25" customHeight="1"/>
    <row r="148343" ht="14.25" customHeight="1"/>
    <row r="148344" ht="14.25" customHeight="1"/>
    <row r="148345" ht="14.25" customHeight="1"/>
    <row r="148346" ht="14.25" customHeight="1"/>
    <row r="148347" ht="14.25" customHeight="1"/>
    <row r="148348" ht="14.25" customHeight="1"/>
    <row r="148349" ht="14.25" customHeight="1"/>
    <row r="148350" ht="14.25" customHeight="1"/>
    <row r="148351" ht="14.25" customHeight="1"/>
    <row r="148352" ht="14.25" customHeight="1"/>
    <row r="148353" ht="14.25" customHeight="1"/>
    <row r="148354" ht="14.25" customHeight="1"/>
    <row r="148355" ht="14.25" customHeight="1"/>
    <row r="148356" ht="14.25" customHeight="1"/>
    <row r="148357" ht="14.25" customHeight="1"/>
    <row r="148358" ht="14.25" customHeight="1"/>
    <row r="148359" ht="14.25" customHeight="1"/>
    <row r="148360" ht="14.25" customHeight="1"/>
    <row r="148361" ht="14.25" customHeight="1"/>
    <row r="148362" ht="14.25" customHeight="1"/>
    <row r="148363" ht="14.25" customHeight="1"/>
    <row r="148364" ht="14.25" customHeight="1"/>
    <row r="148365" ht="14.25" customHeight="1"/>
    <row r="148366" ht="14.25" customHeight="1"/>
    <row r="148367" ht="14.25" customHeight="1"/>
    <row r="148368" ht="14.25" customHeight="1"/>
    <row r="148369" ht="14.25" customHeight="1"/>
    <row r="148370" ht="14.25" customHeight="1"/>
    <row r="148371" ht="14.25" customHeight="1"/>
    <row r="148372" ht="14.25" customHeight="1"/>
    <row r="148373" ht="14.25" customHeight="1"/>
    <row r="148374" ht="14.25" customHeight="1"/>
    <row r="148375" ht="14.25" customHeight="1"/>
    <row r="148376" ht="14.25" customHeight="1"/>
    <row r="148377" ht="14.25" customHeight="1"/>
    <row r="148378" ht="14.25" customHeight="1"/>
    <row r="148379" ht="14.25" customHeight="1"/>
    <row r="148380" ht="14.25" customHeight="1"/>
    <row r="148381" ht="14.25" customHeight="1"/>
    <row r="148382" ht="14.25" customHeight="1"/>
    <row r="148383" ht="14.25" customHeight="1"/>
    <row r="148384" ht="14.25" customHeight="1"/>
    <row r="148385" ht="14.25" customHeight="1"/>
    <row r="148386" ht="14.25" customHeight="1"/>
    <row r="148387" ht="14.25" customHeight="1"/>
    <row r="148388" ht="14.25" customHeight="1"/>
    <row r="148389" ht="14.25" customHeight="1"/>
    <row r="148390" ht="14.25" customHeight="1"/>
    <row r="148391" ht="14.25" customHeight="1"/>
    <row r="148392" ht="14.25" customHeight="1"/>
    <row r="148393" ht="14.25" customHeight="1"/>
    <row r="148394" ht="14.25" customHeight="1"/>
    <row r="148395" ht="14.25" customHeight="1"/>
    <row r="148396" ht="14.25" customHeight="1"/>
    <row r="148397" ht="14.25" customHeight="1"/>
    <row r="148398" ht="14.25" customHeight="1"/>
    <row r="148399" ht="14.25" customHeight="1"/>
    <row r="148400" ht="14.25" customHeight="1"/>
    <row r="148401" ht="14.25" customHeight="1"/>
    <row r="148402" ht="14.25" customHeight="1"/>
    <row r="148403" ht="14.25" customHeight="1"/>
    <row r="148404" ht="14.25" customHeight="1"/>
    <row r="148405" ht="14.25" customHeight="1"/>
    <row r="148406" ht="14.25" customHeight="1"/>
    <row r="148407" ht="14.25" customHeight="1"/>
    <row r="148408" ht="14.25" customHeight="1"/>
    <row r="148409" ht="14.25" customHeight="1"/>
    <row r="148410" ht="14.25" customHeight="1"/>
    <row r="148411" ht="14.25" customHeight="1"/>
    <row r="148412" ht="14.25" customHeight="1"/>
    <row r="148413" ht="14.25" customHeight="1"/>
    <row r="148414" ht="14.25" customHeight="1"/>
    <row r="148415" ht="14.25" customHeight="1"/>
    <row r="148416" ht="14.25" customHeight="1"/>
    <row r="148417" ht="14.25" customHeight="1"/>
    <row r="148418" ht="14.25" customHeight="1"/>
    <row r="148419" ht="14.25" customHeight="1"/>
    <row r="148420" ht="14.25" customHeight="1"/>
    <row r="148421" ht="14.25" customHeight="1"/>
    <row r="148422" ht="14.25" customHeight="1"/>
    <row r="148423" ht="14.25" customHeight="1"/>
    <row r="148424" ht="14.25" customHeight="1"/>
    <row r="148425" ht="14.25" customHeight="1"/>
    <row r="148426" ht="14.25" customHeight="1"/>
    <row r="148427" ht="14.25" customHeight="1"/>
    <row r="148428" ht="14.25" customHeight="1"/>
    <row r="148429" ht="14.25" customHeight="1"/>
    <row r="148430" ht="14.25" customHeight="1"/>
    <row r="148431" ht="14.25" customHeight="1"/>
    <row r="148432" ht="14.25" customHeight="1"/>
    <row r="148433" ht="14.25" customHeight="1"/>
    <row r="148434" ht="14.25" customHeight="1"/>
    <row r="148435" ht="14.25" customHeight="1"/>
    <row r="148436" ht="14.25" customHeight="1"/>
    <row r="148437" ht="14.25" customHeight="1"/>
    <row r="148438" ht="14.25" customHeight="1"/>
    <row r="148439" ht="14.25" customHeight="1"/>
    <row r="148440" ht="14.25" customHeight="1"/>
    <row r="148441" ht="14.25" customHeight="1"/>
    <row r="148442" ht="14.25" customHeight="1"/>
    <row r="148443" ht="14.25" customHeight="1"/>
    <row r="148444" ht="14.25" customHeight="1"/>
    <row r="148445" ht="14.25" customHeight="1"/>
    <row r="148446" ht="14.25" customHeight="1"/>
    <row r="148447" ht="14.25" customHeight="1"/>
    <row r="148448" ht="14.25" customHeight="1"/>
    <row r="148449" ht="14.25" customHeight="1"/>
    <row r="148450" ht="14.25" customHeight="1"/>
    <row r="148451" ht="14.25" customHeight="1"/>
    <row r="148452" ht="14.25" customHeight="1"/>
    <row r="148453" ht="14.25" customHeight="1"/>
    <row r="148454" ht="14.25" customHeight="1"/>
    <row r="148455" ht="14.25" customHeight="1"/>
    <row r="148456" ht="14.25" customHeight="1"/>
    <row r="148457" ht="14.25" customHeight="1"/>
    <row r="148458" ht="14.25" customHeight="1"/>
    <row r="148459" ht="14.25" customHeight="1"/>
    <row r="148460" ht="14.25" customHeight="1"/>
    <row r="148461" ht="14.25" customHeight="1"/>
    <row r="148462" ht="14.25" customHeight="1"/>
    <row r="148463" ht="14.25" customHeight="1"/>
    <row r="148464" ht="14.25" customHeight="1"/>
    <row r="148465" ht="14.25" customHeight="1"/>
    <row r="148466" ht="14.25" customHeight="1"/>
    <row r="148467" ht="14.25" customHeight="1"/>
    <row r="148468" ht="14.25" customHeight="1"/>
    <row r="148469" ht="14.25" customHeight="1"/>
    <row r="148470" ht="14.25" customHeight="1"/>
    <row r="148471" ht="14.25" customHeight="1"/>
    <row r="148472" ht="14.25" customHeight="1"/>
    <row r="148473" ht="14.25" customHeight="1"/>
    <row r="148474" ht="14.25" customHeight="1"/>
    <row r="148475" ht="14.25" customHeight="1"/>
    <row r="148476" ht="14.25" customHeight="1"/>
    <row r="148477" ht="14.25" customHeight="1"/>
    <row r="148478" ht="14.25" customHeight="1"/>
    <row r="148479" ht="14.25" customHeight="1"/>
    <row r="148480" ht="14.25" customHeight="1"/>
    <row r="148481" ht="14.25" customHeight="1"/>
    <row r="148482" ht="14.25" customHeight="1"/>
    <row r="148483" ht="14.25" customHeight="1"/>
    <row r="148484" ht="14.25" customHeight="1"/>
    <row r="148485" ht="14.25" customHeight="1"/>
    <row r="148486" ht="14.25" customHeight="1"/>
    <row r="148487" ht="14.25" customHeight="1"/>
    <row r="148488" ht="14.25" customHeight="1"/>
    <row r="148489" ht="14.25" customHeight="1"/>
    <row r="148490" ht="14.25" customHeight="1"/>
    <row r="148491" ht="14.25" customHeight="1"/>
    <row r="148492" ht="14.25" customHeight="1"/>
    <row r="148493" ht="14.25" customHeight="1"/>
    <row r="148494" ht="14.25" customHeight="1"/>
    <row r="148495" ht="14.25" customHeight="1"/>
    <row r="148496" ht="14.25" customHeight="1"/>
    <row r="148497" ht="14.25" customHeight="1"/>
    <row r="148498" ht="14.25" customHeight="1"/>
    <row r="148499" ht="14.25" customHeight="1"/>
    <row r="148500" ht="14.25" customHeight="1"/>
    <row r="148501" ht="14.25" customHeight="1"/>
    <row r="148502" ht="14.25" customHeight="1"/>
    <row r="148503" ht="14.25" customHeight="1"/>
    <row r="148504" ht="14.25" customHeight="1"/>
    <row r="148505" ht="14.25" customHeight="1"/>
    <row r="148506" ht="14.25" customHeight="1"/>
    <row r="148507" ht="14.25" customHeight="1"/>
    <row r="148508" ht="14.25" customHeight="1"/>
    <row r="148509" ht="14.25" customHeight="1"/>
    <row r="148510" ht="14.25" customHeight="1"/>
    <row r="148511" ht="14.25" customHeight="1"/>
    <row r="148512" ht="14.25" customHeight="1"/>
    <row r="148513" ht="14.25" customHeight="1"/>
    <row r="148514" ht="14.25" customHeight="1"/>
    <row r="148515" ht="14.25" customHeight="1"/>
    <row r="148516" ht="14.25" customHeight="1"/>
    <row r="148517" ht="14.25" customHeight="1"/>
    <row r="148518" ht="14.25" customHeight="1"/>
    <row r="148519" ht="14.25" customHeight="1"/>
    <row r="148520" ht="14.25" customHeight="1"/>
    <row r="148521" ht="14.25" customHeight="1"/>
    <row r="148522" ht="14.25" customHeight="1"/>
    <row r="148523" ht="14.25" customHeight="1"/>
    <row r="148524" ht="14.25" customHeight="1"/>
    <row r="148525" ht="14.25" customHeight="1"/>
    <row r="148526" ht="14.25" customHeight="1"/>
    <row r="148527" ht="14.25" customHeight="1"/>
    <row r="148528" ht="14.25" customHeight="1"/>
    <row r="148529" ht="14.25" customHeight="1"/>
    <row r="148530" ht="14.25" customHeight="1"/>
    <row r="148531" ht="14.25" customHeight="1"/>
    <row r="148532" ht="14.25" customHeight="1"/>
    <row r="148533" ht="14.25" customHeight="1"/>
    <row r="148534" ht="14.25" customHeight="1"/>
    <row r="148535" ht="14.25" customHeight="1"/>
    <row r="148536" ht="14.25" customHeight="1"/>
    <row r="148537" ht="14.25" customHeight="1"/>
    <row r="148538" ht="14.25" customHeight="1"/>
    <row r="148539" ht="14.25" customHeight="1"/>
    <row r="148540" ht="14.25" customHeight="1"/>
    <row r="148541" ht="14.25" customHeight="1"/>
    <row r="148542" ht="14.25" customHeight="1"/>
    <row r="148543" ht="14.25" customHeight="1"/>
    <row r="148544" ht="14.25" customHeight="1"/>
    <row r="148545" ht="14.25" customHeight="1"/>
    <row r="148546" ht="14.25" customHeight="1"/>
    <row r="148547" ht="14.25" customHeight="1"/>
    <row r="148548" ht="14.25" customHeight="1"/>
    <row r="148549" ht="14.25" customHeight="1"/>
    <row r="148550" ht="14.25" customHeight="1"/>
    <row r="148551" ht="14.25" customHeight="1"/>
    <row r="148552" ht="14.25" customHeight="1"/>
    <row r="148553" ht="14.25" customHeight="1"/>
    <row r="148554" ht="14.25" customHeight="1"/>
    <row r="148555" ht="14.25" customHeight="1"/>
    <row r="148556" ht="14.25" customHeight="1"/>
    <row r="148557" ht="14.25" customHeight="1"/>
    <row r="148558" ht="14.25" customHeight="1"/>
    <row r="148559" ht="14.25" customHeight="1"/>
    <row r="148560" ht="14.25" customHeight="1"/>
    <row r="148561" ht="14.25" customHeight="1"/>
    <row r="148562" ht="14.25" customHeight="1"/>
    <row r="148563" ht="14.25" customHeight="1"/>
    <row r="148564" ht="14.25" customHeight="1"/>
    <row r="148565" ht="14.25" customHeight="1"/>
    <row r="148566" ht="14.25" customHeight="1"/>
    <row r="148567" ht="14.25" customHeight="1"/>
    <row r="148568" ht="14.25" customHeight="1"/>
    <row r="148569" ht="14.25" customHeight="1"/>
    <row r="148570" ht="14.25" customHeight="1"/>
    <row r="148571" ht="14.25" customHeight="1"/>
    <row r="148572" ht="14.25" customHeight="1"/>
    <row r="148573" ht="14.25" customHeight="1"/>
    <row r="148574" ht="14.25" customHeight="1"/>
    <row r="148575" ht="14.25" customHeight="1"/>
    <row r="148576" ht="14.25" customHeight="1"/>
    <row r="148577" ht="14.25" customHeight="1"/>
    <row r="148578" ht="14.25" customHeight="1"/>
    <row r="148579" ht="14.25" customHeight="1"/>
    <row r="148580" ht="14.25" customHeight="1"/>
    <row r="148581" ht="14.25" customHeight="1"/>
    <row r="148582" ht="14.25" customHeight="1"/>
    <row r="148583" ht="14.25" customHeight="1"/>
    <row r="148584" ht="14.25" customHeight="1"/>
    <row r="148585" ht="14.25" customHeight="1"/>
    <row r="148586" ht="14.25" customHeight="1"/>
    <row r="148587" ht="14.25" customHeight="1"/>
    <row r="148588" ht="14.25" customHeight="1"/>
    <row r="148589" ht="14.25" customHeight="1"/>
    <row r="148590" ht="14.25" customHeight="1"/>
    <row r="148591" ht="14.25" customHeight="1"/>
    <row r="148592" ht="14.25" customHeight="1"/>
    <row r="148593" ht="14.25" customHeight="1"/>
    <row r="148594" ht="14.25" customHeight="1"/>
    <row r="148595" ht="14.25" customHeight="1"/>
    <row r="148596" ht="14.25" customHeight="1"/>
    <row r="148597" ht="14.25" customHeight="1"/>
    <row r="148598" ht="14.25" customHeight="1"/>
    <row r="148599" ht="14.25" customHeight="1"/>
    <row r="148600" ht="14.25" customHeight="1"/>
    <row r="148601" ht="14.25" customHeight="1"/>
    <row r="148602" ht="14.25" customHeight="1"/>
    <row r="148603" ht="14.25" customHeight="1"/>
    <row r="148604" ht="14.25" customHeight="1"/>
    <row r="148605" ht="14.25" customHeight="1"/>
    <row r="148606" ht="14.25" customHeight="1"/>
    <row r="148607" ht="14.25" customHeight="1"/>
    <row r="148608" ht="14.25" customHeight="1"/>
    <row r="148609" ht="14.25" customHeight="1"/>
    <row r="148610" ht="14.25" customHeight="1"/>
    <row r="148611" ht="14.25" customHeight="1"/>
    <row r="148612" ht="14.25" customHeight="1"/>
    <row r="148613" ht="14.25" customHeight="1"/>
    <row r="148614" ht="14.25" customHeight="1"/>
    <row r="148615" ht="14.25" customHeight="1"/>
    <row r="148616" ht="14.25" customHeight="1"/>
    <row r="148617" ht="14.25" customHeight="1"/>
    <row r="148618" ht="14.25" customHeight="1"/>
    <row r="148619" ht="14.25" customHeight="1"/>
    <row r="148620" ht="14.25" customHeight="1"/>
    <row r="148621" ht="14.25" customHeight="1"/>
    <row r="148622" ht="14.25" customHeight="1"/>
    <row r="148623" ht="14.25" customHeight="1"/>
    <row r="148624" ht="14.25" customHeight="1"/>
    <row r="148625" ht="14.25" customHeight="1"/>
    <row r="148626" ht="14.25" customHeight="1"/>
    <row r="148627" ht="14.25" customHeight="1"/>
    <row r="148628" ht="14.25" customHeight="1"/>
    <row r="148629" ht="14.25" customHeight="1"/>
    <row r="148630" ht="14.25" customHeight="1"/>
    <row r="148631" ht="14.25" customHeight="1"/>
    <row r="148632" ht="14.25" customHeight="1"/>
    <row r="148633" ht="14.25" customHeight="1"/>
    <row r="148634" ht="14.25" customHeight="1"/>
    <row r="148635" ht="14.25" customHeight="1"/>
    <row r="148636" ht="14.25" customHeight="1"/>
    <row r="148637" ht="14.25" customHeight="1"/>
    <row r="148638" ht="14.25" customHeight="1"/>
    <row r="148639" ht="14.25" customHeight="1"/>
    <row r="148640" ht="14.25" customHeight="1"/>
    <row r="148641" ht="14.25" customHeight="1"/>
    <row r="148642" ht="14.25" customHeight="1"/>
    <row r="148643" ht="14.25" customHeight="1"/>
    <row r="148644" ht="14.25" customHeight="1"/>
    <row r="148645" ht="14.25" customHeight="1"/>
    <row r="148646" ht="14.25" customHeight="1"/>
    <row r="148647" ht="14.25" customHeight="1"/>
    <row r="148648" ht="14.25" customHeight="1"/>
    <row r="148649" ht="14.25" customHeight="1"/>
    <row r="148650" ht="14.25" customHeight="1"/>
    <row r="148651" ht="14.25" customHeight="1"/>
    <row r="148652" ht="14.25" customHeight="1"/>
    <row r="148653" ht="14.25" customHeight="1"/>
    <row r="148654" ht="14.25" customHeight="1"/>
    <row r="148655" ht="14.25" customHeight="1"/>
    <row r="148656" ht="14.25" customHeight="1"/>
    <row r="148657" ht="14.25" customHeight="1"/>
    <row r="148658" ht="14.25" customHeight="1"/>
    <row r="148659" ht="14.25" customHeight="1"/>
    <row r="148660" ht="14.25" customHeight="1"/>
    <row r="148661" ht="14.25" customHeight="1"/>
    <row r="148662" ht="14.25" customHeight="1"/>
    <row r="148663" ht="14.25" customHeight="1"/>
    <row r="148664" ht="14.25" customHeight="1"/>
    <row r="148665" ht="14.25" customHeight="1"/>
    <row r="148666" ht="14.25" customHeight="1"/>
    <row r="148667" ht="14.25" customHeight="1"/>
    <row r="148668" ht="14.25" customHeight="1"/>
    <row r="148669" ht="14.25" customHeight="1"/>
    <row r="148670" ht="14.25" customHeight="1"/>
    <row r="148671" ht="14.25" customHeight="1"/>
    <row r="148672" ht="14.25" customHeight="1"/>
    <row r="148673" ht="14.25" customHeight="1"/>
    <row r="148674" ht="14.25" customHeight="1"/>
    <row r="148675" ht="14.25" customHeight="1"/>
    <row r="148676" ht="14.25" customHeight="1"/>
    <row r="148677" ht="14.25" customHeight="1"/>
    <row r="148678" ht="14.25" customHeight="1"/>
    <row r="148679" ht="14.25" customHeight="1"/>
    <row r="148680" ht="14.25" customHeight="1"/>
    <row r="148681" ht="14.25" customHeight="1"/>
    <row r="148682" ht="14.25" customHeight="1"/>
    <row r="148683" ht="14.25" customHeight="1"/>
    <row r="148684" ht="14.25" customHeight="1"/>
    <row r="148685" ht="14.25" customHeight="1"/>
    <row r="148686" ht="14.25" customHeight="1"/>
    <row r="148687" ht="14.25" customHeight="1"/>
    <row r="148688" ht="14.25" customHeight="1"/>
    <row r="148689" ht="14.25" customHeight="1"/>
    <row r="148690" ht="14.25" customHeight="1"/>
    <row r="148691" ht="14.25" customHeight="1"/>
    <row r="148692" ht="14.25" customHeight="1"/>
    <row r="148693" ht="14.25" customHeight="1"/>
    <row r="148694" ht="14.25" customHeight="1"/>
    <row r="148695" ht="14.25" customHeight="1"/>
    <row r="148696" ht="14.25" customHeight="1"/>
    <row r="148697" ht="14.25" customHeight="1"/>
    <row r="148698" ht="14.25" customHeight="1"/>
    <row r="148699" ht="14.25" customHeight="1"/>
    <row r="148700" ht="14.25" customHeight="1"/>
    <row r="148701" ht="14.25" customHeight="1"/>
    <row r="148702" ht="14.25" customHeight="1"/>
    <row r="148703" ht="14.25" customHeight="1"/>
    <row r="148704" ht="14.25" customHeight="1"/>
    <row r="148705" ht="14.25" customHeight="1"/>
    <row r="148706" ht="14.25" customHeight="1"/>
    <row r="148707" ht="14.25" customHeight="1"/>
    <row r="148708" ht="14.25" customHeight="1"/>
    <row r="148709" ht="14.25" customHeight="1"/>
    <row r="148710" ht="14.25" customHeight="1"/>
    <row r="148711" ht="14.25" customHeight="1"/>
    <row r="148712" ht="14.25" customHeight="1"/>
    <row r="148713" ht="14.25" customHeight="1"/>
    <row r="148714" ht="14.25" customHeight="1"/>
    <row r="148715" ht="14.25" customHeight="1"/>
    <row r="148716" ht="14.25" customHeight="1"/>
    <row r="148717" ht="14.25" customHeight="1"/>
    <row r="148718" ht="14.25" customHeight="1"/>
    <row r="148719" ht="14.25" customHeight="1"/>
    <row r="148720" ht="14.25" customHeight="1"/>
    <row r="148721" ht="14.25" customHeight="1"/>
    <row r="148722" ht="14.25" customHeight="1"/>
    <row r="148723" ht="14.25" customHeight="1"/>
    <row r="148724" ht="14.25" customHeight="1"/>
    <row r="148725" ht="14.25" customHeight="1"/>
    <row r="148726" ht="14.25" customHeight="1"/>
    <row r="148727" ht="14.25" customHeight="1"/>
    <row r="148728" ht="14.25" customHeight="1"/>
    <row r="148729" ht="14.25" customHeight="1"/>
    <row r="148730" ht="14.25" customHeight="1"/>
    <row r="148731" ht="14.25" customHeight="1"/>
    <row r="148732" ht="14.25" customHeight="1"/>
    <row r="148733" ht="14.25" customHeight="1"/>
    <row r="148734" ht="14.25" customHeight="1"/>
    <row r="148735" ht="14.25" customHeight="1"/>
    <row r="148736" ht="14.25" customHeight="1"/>
    <row r="148737" ht="14.25" customHeight="1"/>
    <row r="148738" ht="14.25" customHeight="1"/>
    <row r="148739" ht="14.25" customHeight="1"/>
    <row r="148740" ht="14.25" customHeight="1"/>
    <row r="148741" ht="14.25" customHeight="1"/>
    <row r="148742" ht="14.25" customHeight="1"/>
    <row r="148743" ht="14.25" customHeight="1"/>
    <row r="148744" ht="14.25" customHeight="1"/>
    <row r="148745" ht="14.25" customHeight="1"/>
    <row r="148746" ht="14.25" customHeight="1"/>
    <row r="148747" ht="14.25" customHeight="1"/>
    <row r="148748" ht="14.25" customHeight="1"/>
    <row r="148749" ht="14.25" customHeight="1"/>
    <row r="148750" ht="14.25" customHeight="1"/>
    <row r="148751" ht="14.25" customHeight="1"/>
    <row r="148752" ht="14.25" customHeight="1"/>
    <row r="148753" ht="14.25" customHeight="1"/>
    <row r="148754" ht="14.25" customHeight="1"/>
    <row r="148755" ht="14.25" customHeight="1"/>
    <row r="148756" ht="14.25" customHeight="1"/>
    <row r="148757" ht="14.25" customHeight="1"/>
    <row r="148758" ht="14.25" customHeight="1"/>
    <row r="148759" ht="14.25" customHeight="1"/>
    <row r="148760" ht="14.25" customHeight="1"/>
    <row r="148761" ht="14.25" customHeight="1"/>
    <row r="148762" ht="14.25" customHeight="1"/>
    <row r="148763" ht="14.25" customHeight="1"/>
    <row r="148764" ht="14.25" customHeight="1"/>
    <row r="148765" ht="14.25" customHeight="1"/>
    <row r="148766" ht="14.25" customHeight="1"/>
    <row r="148767" ht="14.25" customHeight="1"/>
    <row r="148768" ht="14.25" customHeight="1"/>
    <row r="148769" ht="14.25" customHeight="1"/>
    <row r="148770" ht="14.25" customHeight="1"/>
    <row r="148771" ht="14.25" customHeight="1"/>
    <row r="148772" ht="14.25" customHeight="1"/>
    <row r="148773" ht="14.25" customHeight="1"/>
    <row r="148774" ht="14.25" customHeight="1"/>
    <row r="148775" ht="14.25" customHeight="1"/>
    <row r="148776" ht="14.25" customHeight="1"/>
    <row r="148777" ht="14.25" customHeight="1"/>
    <row r="148778" ht="14.25" customHeight="1"/>
    <row r="148779" ht="14.25" customHeight="1"/>
    <row r="148780" ht="14.25" customHeight="1"/>
    <row r="148781" ht="14.25" customHeight="1"/>
    <row r="148782" ht="14.25" customHeight="1"/>
    <row r="148783" ht="14.25" customHeight="1"/>
    <row r="148784" ht="14.25" customHeight="1"/>
    <row r="148785" ht="14.25" customHeight="1"/>
    <row r="148786" ht="14.25" customHeight="1"/>
    <row r="148787" ht="14.25" customHeight="1"/>
    <row r="148788" ht="14.25" customHeight="1"/>
    <row r="148789" ht="14.25" customHeight="1"/>
    <row r="148790" ht="14.25" customHeight="1"/>
    <row r="148791" ht="14.25" customHeight="1"/>
    <row r="148792" ht="14.25" customHeight="1"/>
    <row r="148793" ht="14.25" customHeight="1"/>
    <row r="148794" ht="14.25" customHeight="1"/>
    <row r="148795" ht="14.25" customHeight="1"/>
    <row r="148796" ht="14.25" customHeight="1"/>
    <row r="148797" ht="14.25" customHeight="1"/>
    <row r="148798" ht="14.25" customHeight="1"/>
    <row r="148799" ht="14.25" customHeight="1"/>
    <row r="148800" ht="14.25" customHeight="1"/>
    <row r="148801" ht="14.25" customHeight="1"/>
    <row r="148802" ht="14.25" customHeight="1"/>
    <row r="148803" ht="14.25" customHeight="1"/>
    <row r="148804" ht="14.25" customHeight="1"/>
    <row r="148805" ht="14.25" customHeight="1"/>
    <row r="148806" ht="14.25" customHeight="1"/>
    <row r="148807" ht="14.25" customHeight="1"/>
    <row r="148808" ht="14.25" customHeight="1"/>
    <row r="148809" ht="14.25" customHeight="1"/>
    <row r="148810" ht="14.25" customHeight="1"/>
    <row r="148811" ht="14.25" customHeight="1"/>
    <row r="148812" ht="14.25" customHeight="1"/>
    <row r="148813" ht="14.25" customHeight="1"/>
    <row r="148814" ht="14.25" customHeight="1"/>
    <row r="148815" ht="14.25" customHeight="1"/>
    <row r="148816" ht="14.25" customHeight="1"/>
    <row r="148817" ht="14.25" customHeight="1"/>
    <row r="148818" ht="14.25" customHeight="1"/>
    <row r="148819" ht="14.25" customHeight="1"/>
    <row r="148820" ht="14.25" customHeight="1"/>
    <row r="148821" ht="14.25" customHeight="1"/>
    <row r="148822" ht="14.25" customHeight="1"/>
    <row r="148823" ht="14.25" customHeight="1"/>
    <row r="148824" ht="14.25" customHeight="1"/>
    <row r="148825" ht="14.25" customHeight="1"/>
    <row r="148826" ht="14.25" customHeight="1"/>
    <row r="148827" ht="14.25" customHeight="1"/>
    <row r="148828" ht="14.25" customHeight="1"/>
    <row r="148829" ht="14.25" customHeight="1"/>
    <row r="148830" ht="14.25" customHeight="1"/>
    <row r="148831" ht="14.25" customHeight="1"/>
    <row r="148832" ht="14.25" customHeight="1"/>
    <row r="148833" ht="14.25" customHeight="1"/>
    <row r="148834" ht="14.25" customHeight="1"/>
    <row r="148835" ht="14.25" customHeight="1"/>
    <row r="148836" ht="14.25" customHeight="1"/>
    <row r="148837" ht="14.25" customHeight="1"/>
    <row r="148838" ht="14.25" customHeight="1"/>
    <row r="148839" ht="14.25" customHeight="1"/>
    <row r="148840" ht="14.25" customHeight="1"/>
    <row r="148841" ht="14.25" customHeight="1"/>
    <row r="148842" ht="14.25" customHeight="1"/>
    <row r="148843" ht="14.25" customHeight="1"/>
    <row r="148844" ht="14.25" customHeight="1"/>
    <row r="148845" ht="14.25" customHeight="1"/>
    <row r="148846" ht="14.25" customHeight="1"/>
    <row r="148847" ht="14.25" customHeight="1"/>
    <row r="148848" ht="14.25" customHeight="1"/>
    <row r="148849" ht="14.25" customHeight="1"/>
    <row r="148850" ht="14.25" customHeight="1"/>
    <row r="148851" ht="14.25" customHeight="1"/>
    <row r="148852" ht="14.25" customHeight="1"/>
    <row r="148853" ht="14.25" customHeight="1"/>
    <row r="148854" ht="14.25" customHeight="1"/>
    <row r="148855" ht="14.25" customHeight="1"/>
    <row r="148856" ht="14.25" customHeight="1"/>
    <row r="148857" ht="14.25" customHeight="1"/>
    <row r="148858" ht="14.25" customHeight="1"/>
    <row r="148859" ht="14.25" customHeight="1"/>
    <row r="148860" ht="14.25" customHeight="1"/>
    <row r="148861" ht="14.25" customHeight="1"/>
    <row r="148862" ht="14.25" customHeight="1"/>
    <row r="148863" ht="14.25" customHeight="1"/>
    <row r="148864" ht="14.25" customHeight="1"/>
    <row r="148865" ht="14.25" customHeight="1"/>
    <row r="148866" ht="14.25" customHeight="1"/>
    <row r="148867" ht="14.25" customHeight="1"/>
    <row r="148868" ht="14.25" customHeight="1"/>
    <row r="148869" ht="14.25" customHeight="1"/>
    <row r="148870" ht="14.25" customHeight="1"/>
    <row r="148871" ht="14.25" customHeight="1"/>
    <row r="148872" ht="14.25" customHeight="1"/>
    <row r="148873" ht="14.25" customHeight="1"/>
    <row r="148874" ht="14.25" customHeight="1"/>
    <row r="148875" ht="14.25" customHeight="1"/>
    <row r="148876" ht="14.25" customHeight="1"/>
    <row r="148877" ht="14.25" customHeight="1"/>
    <row r="148878" ht="14.25" customHeight="1"/>
    <row r="148879" ht="14.25" customHeight="1"/>
    <row r="148880" ht="14.25" customHeight="1"/>
    <row r="148881" ht="14.25" customHeight="1"/>
    <row r="148882" ht="14.25" customHeight="1"/>
    <row r="148883" ht="14.25" customHeight="1"/>
    <row r="148884" ht="14.25" customHeight="1"/>
    <row r="148885" ht="14.25" customHeight="1"/>
    <row r="148886" ht="14.25" customHeight="1"/>
    <row r="148887" ht="14.25" customHeight="1"/>
    <row r="148888" ht="14.25" customHeight="1"/>
    <row r="148889" ht="14.25" customHeight="1"/>
    <row r="148890" ht="14.25" customHeight="1"/>
    <row r="148891" ht="14.25" customHeight="1"/>
    <row r="148892" ht="14.25" customHeight="1"/>
    <row r="148893" ht="14.25" customHeight="1"/>
    <row r="148894" ht="14.25" customHeight="1"/>
    <row r="148895" ht="14.25" customHeight="1"/>
    <row r="148896" ht="14.25" customHeight="1"/>
    <row r="148897" ht="14.25" customHeight="1"/>
    <row r="148898" ht="14.25" customHeight="1"/>
    <row r="148899" ht="14.25" customHeight="1"/>
    <row r="148900" ht="14.25" customHeight="1"/>
    <row r="148901" ht="14.25" customHeight="1"/>
    <row r="148902" ht="14.25" customHeight="1"/>
    <row r="148903" ht="14.25" customHeight="1"/>
    <row r="148904" ht="14.25" customHeight="1"/>
    <row r="148905" ht="14.25" customHeight="1"/>
    <row r="148906" ht="14.25" customHeight="1"/>
    <row r="148907" ht="14.25" customHeight="1"/>
    <row r="148908" ht="14.25" customHeight="1"/>
    <row r="148909" ht="14.25" customHeight="1"/>
    <row r="148910" ht="14.25" customHeight="1"/>
    <row r="148911" ht="14.25" customHeight="1"/>
    <row r="148912" ht="14.25" customHeight="1"/>
    <row r="148913" ht="14.25" customHeight="1"/>
    <row r="148914" ht="14.25" customHeight="1"/>
    <row r="148915" ht="14.25" customHeight="1"/>
    <row r="148916" ht="14.25" customHeight="1"/>
    <row r="148917" ht="14.25" customHeight="1"/>
    <row r="148918" ht="14.25" customHeight="1"/>
    <row r="148919" ht="14.25" customHeight="1"/>
    <row r="148920" ht="14.25" customHeight="1"/>
    <row r="148921" ht="14.25" customHeight="1"/>
    <row r="148922" ht="14.25" customHeight="1"/>
    <row r="148923" ht="14.25" customHeight="1"/>
    <row r="148924" ht="14.25" customHeight="1"/>
    <row r="148925" ht="14.25" customHeight="1"/>
    <row r="148926" ht="14.25" customHeight="1"/>
    <row r="148927" ht="14.25" customHeight="1"/>
    <row r="148928" ht="14.25" customHeight="1"/>
    <row r="148929" ht="14.25" customHeight="1"/>
    <row r="148930" ht="14.25" customHeight="1"/>
    <row r="148931" ht="14.25" customHeight="1"/>
    <row r="148932" ht="14.25" customHeight="1"/>
    <row r="148933" ht="14.25" customHeight="1"/>
    <row r="148934" ht="14.25" customHeight="1"/>
    <row r="148935" ht="14.25" customHeight="1"/>
    <row r="148936" ht="14.25" customHeight="1"/>
    <row r="148937" ht="14.25" customHeight="1"/>
    <row r="148938" ht="14.25" customHeight="1"/>
    <row r="148939" ht="14.25" customHeight="1"/>
    <row r="148940" ht="14.25" customHeight="1"/>
    <row r="148941" ht="14.25" customHeight="1"/>
    <row r="148942" ht="14.25" customHeight="1"/>
    <row r="148943" ht="14.25" customHeight="1"/>
    <row r="148944" ht="14.25" customHeight="1"/>
    <row r="148945" ht="14.25" customHeight="1"/>
    <row r="148946" ht="14.25" customHeight="1"/>
    <row r="148947" ht="14.25" customHeight="1"/>
    <row r="148948" ht="14.25" customHeight="1"/>
    <row r="148949" ht="14.25" customHeight="1"/>
    <row r="148950" ht="14.25" customHeight="1"/>
    <row r="148951" ht="14.25" customHeight="1"/>
    <row r="148952" ht="14.25" customHeight="1"/>
    <row r="148953" ht="14.25" customHeight="1"/>
    <row r="148954" ht="14.25" customHeight="1"/>
    <row r="148955" ht="14.25" customHeight="1"/>
    <row r="148956" ht="14.25" customHeight="1"/>
    <row r="148957" ht="14.25" customHeight="1"/>
    <row r="148958" ht="14.25" customHeight="1"/>
    <row r="148959" ht="14.25" customHeight="1"/>
    <row r="148960" ht="14.25" customHeight="1"/>
    <row r="148961" ht="14.25" customHeight="1"/>
    <row r="148962" ht="14.25" customHeight="1"/>
    <row r="148963" ht="14.25" customHeight="1"/>
    <row r="148964" ht="14.25" customHeight="1"/>
    <row r="148965" ht="14.25" customHeight="1"/>
    <row r="148966" ht="14.25" customHeight="1"/>
    <row r="148967" ht="14.25" customHeight="1"/>
    <row r="148968" ht="14.25" customHeight="1"/>
    <row r="148969" ht="14.25" customHeight="1"/>
    <row r="148970" ht="14.25" customHeight="1"/>
    <row r="148971" ht="14.25" customHeight="1"/>
    <row r="148972" ht="14.25" customHeight="1"/>
    <row r="148973" ht="14.25" customHeight="1"/>
    <row r="148974" ht="14.25" customHeight="1"/>
    <row r="148975" ht="14.25" customHeight="1"/>
    <row r="148976" ht="14.25" customHeight="1"/>
    <row r="148977" ht="14.25" customHeight="1"/>
    <row r="148978" ht="14.25" customHeight="1"/>
    <row r="148979" ht="14.25" customHeight="1"/>
    <row r="148980" ht="14.25" customHeight="1"/>
    <row r="148981" ht="14.25" customHeight="1"/>
    <row r="148982" ht="14.25" customHeight="1"/>
    <row r="148983" ht="14.25" customHeight="1"/>
    <row r="148984" ht="14.25" customHeight="1"/>
    <row r="148985" ht="14.25" customHeight="1"/>
    <row r="148986" ht="14.25" customHeight="1"/>
    <row r="148987" ht="14.25" customHeight="1"/>
    <row r="148988" ht="14.25" customHeight="1"/>
    <row r="148989" ht="14.25" customHeight="1"/>
    <row r="148990" ht="14.25" customHeight="1"/>
    <row r="148991" ht="14.25" customHeight="1"/>
    <row r="148992" ht="14.25" customHeight="1"/>
    <row r="148993" ht="14.25" customHeight="1"/>
    <row r="148994" ht="14.25" customHeight="1"/>
    <row r="148995" ht="14.25" customHeight="1"/>
    <row r="148996" ht="14.25" customHeight="1"/>
    <row r="148997" ht="14.25" customHeight="1"/>
    <row r="148998" ht="14.25" customHeight="1"/>
    <row r="148999" ht="14.25" customHeight="1"/>
    <row r="149000" ht="14.25" customHeight="1"/>
    <row r="149001" ht="14.25" customHeight="1"/>
    <row r="149002" ht="14.25" customHeight="1"/>
    <row r="149003" ht="14.25" customHeight="1"/>
    <row r="149004" ht="14.25" customHeight="1"/>
    <row r="149005" ht="14.25" customHeight="1"/>
    <row r="149006" ht="14.25" customHeight="1"/>
    <row r="149007" ht="14.25" customHeight="1"/>
    <row r="149008" ht="14.25" customHeight="1"/>
    <row r="149009" ht="14.25" customHeight="1"/>
    <row r="149010" ht="14.25" customHeight="1"/>
    <row r="149011" ht="14.25" customHeight="1"/>
    <row r="149012" ht="14.25" customHeight="1"/>
    <row r="149013" ht="14.25" customHeight="1"/>
    <row r="149014" ht="14.25" customHeight="1"/>
    <row r="149015" ht="14.25" customHeight="1"/>
    <row r="149016" ht="14.25" customHeight="1"/>
    <row r="149017" ht="14.25" customHeight="1"/>
    <row r="149018" ht="14.25" customHeight="1"/>
    <row r="149019" ht="14.25" customHeight="1"/>
    <row r="149020" ht="14.25" customHeight="1"/>
    <row r="149021" ht="14.25" customHeight="1"/>
    <row r="149022" ht="14.25" customHeight="1"/>
    <row r="149023" ht="14.25" customHeight="1"/>
    <row r="149024" ht="14.25" customHeight="1"/>
    <row r="149025" ht="14.25" customHeight="1"/>
    <row r="149026" ht="14.25" customHeight="1"/>
    <row r="149027" ht="14.25" customHeight="1"/>
    <row r="149028" ht="14.25" customHeight="1"/>
    <row r="149029" ht="14.25" customHeight="1"/>
    <row r="149030" ht="14.25" customHeight="1"/>
    <row r="149031" ht="14.25" customHeight="1"/>
    <row r="149032" ht="14.25" customHeight="1"/>
    <row r="149033" ht="14.25" customHeight="1"/>
    <row r="149034" ht="14.25" customHeight="1"/>
    <row r="149035" ht="14.25" customHeight="1"/>
    <row r="149036" ht="14.25" customHeight="1"/>
    <row r="149037" ht="14.25" customHeight="1"/>
    <row r="149038" ht="14.25" customHeight="1"/>
    <row r="149039" ht="14.25" customHeight="1"/>
    <row r="149040" ht="14.25" customHeight="1"/>
    <row r="149041" ht="14.25" customHeight="1"/>
    <row r="149042" ht="14.25" customHeight="1"/>
    <row r="149043" ht="14.25" customHeight="1"/>
    <row r="149044" ht="14.25" customHeight="1"/>
    <row r="149045" ht="14.25" customHeight="1"/>
    <row r="149046" ht="14.25" customHeight="1"/>
    <row r="149047" ht="14.25" customHeight="1"/>
    <row r="149048" ht="14.25" customHeight="1"/>
    <row r="149049" ht="14.25" customHeight="1"/>
    <row r="149050" ht="14.25" customHeight="1"/>
    <row r="149051" ht="14.25" customHeight="1"/>
    <row r="149052" ht="14.25" customHeight="1"/>
    <row r="149053" ht="14.25" customHeight="1"/>
    <row r="149054" ht="14.25" customHeight="1"/>
    <row r="149055" ht="14.25" customHeight="1"/>
    <row r="149056" ht="14.25" customHeight="1"/>
    <row r="149057" ht="14.25" customHeight="1"/>
    <row r="149058" ht="14.25" customHeight="1"/>
    <row r="149059" ht="14.25" customHeight="1"/>
    <row r="149060" ht="14.25" customHeight="1"/>
    <row r="149061" ht="14.25" customHeight="1"/>
    <row r="149062" ht="14.25" customHeight="1"/>
    <row r="149063" ht="14.25" customHeight="1"/>
    <row r="149064" ht="14.25" customHeight="1"/>
    <row r="149065" ht="14.25" customHeight="1"/>
    <row r="149066" ht="14.25" customHeight="1"/>
    <row r="149067" ht="14.25" customHeight="1"/>
    <row r="149068" ht="14.25" customHeight="1"/>
    <row r="149069" ht="14.25" customHeight="1"/>
    <row r="149070" ht="14.25" customHeight="1"/>
    <row r="149071" ht="14.25" customHeight="1"/>
    <row r="149072" ht="14.25" customHeight="1"/>
    <row r="149073" ht="14.25" customHeight="1"/>
    <row r="149074" ht="14.25" customHeight="1"/>
    <row r="149075" ht="14.25" customHeight="1"/>
    <row r="149076" ht="14.25" customHeight="1"/>
    <row r="149077" ht="14.25" customHeight="1"/>
    <row r="149078" ht="14.25" customHeight="1"/>
    <row r="149079" ht="14.25" customHeight="1"/>
    <row r="149080" ht="14.25" customHeight="1"/>
    <row r="149081" ht="14.25" customHeight="1"/>
    <row r="149082" ht="14.25" customHeight="1"/>
    <row r="149083" ht="14.25" customHeight="1"/>
    <row r="149084" ht="14.25" customHeight="1"/>
    <row r="149085" ht="14.25" customHeight="1"/>
    <row r="149086" ht="14.25" customHeight="1"/>
    <row r="149087" ht="14.25" customHeight="1"/>
    <row r="149088" ht="14.25" customHeight="1"/>
    <row r="149089" ht="14.25" customHeight="1"/>
    <row r="149090" ht="14.25" customHeight="1"/>
    <row r="149091" ht="14.25" customHeight="1"/>
    <row r="149092" ht="14.25" customHeight="1"/>
    <row r="149093" ht="14.25" customHeight="1"/>
    <row r="149094" ht="14.25" customHeight="1"/>
    <row r="149095" ht="14.25" customHeight="1"/>
    <row r="149096" ht="14.25" customHeight="1"/>
    <row r="149097" ht="14.25" customHeight="1"/>
    <row r="149098" ht="14.25" customHeight="1"/>
    <row r="149099" ht="14.25" customHeight="1"/>
    <row r="149100" ht="14.25" customHeight="1"/>
    <row r="149101" ht="14.25" customHeight="1"/>
    <row r="149102" ht="14.25" customHeight="1"/>
    <row r="149103" ht="14.25" customHeight="1"/>
    <row r="149104" ht="14.25" customHeight="1"/>
    <row r="149105" ht="14.25" customHeight="1"/>
    <row r="149106" ht="14.25" customHeight="1"/>
    <row r="149107" ht="14.25" customHeight="1"/>
    <row r="149108" ht="14.25" customHeight="1"/>
    <row r="149109" ht="14.25" customHeight="1"/>
    <row r="149110" ht="14.25" customHeight="1"/>
    <row r="149111" ht="14.25" customHeight="1"/>
    <row r="149112" ht="14.25" customHeight="1"/>
    <row r="149113" ht="14.25" customHeight="1"/>
    <row r="149114" ht="14.25" customHeight="1"/>
    <row r="149115" ht="14.25" customHeight="1"/>
    <row r="149116" ht="14.25" customHeight="1"/>
    <row r="149117" ht="14.25" customHeight="1"/>
    <row r="149118" ht="14.25" customHeight="1"/>
    <row r="149119" ht="14.25" customHeight="1"/>
    <row r="149120" ht="14.25" customHeight="1"/>
    <row r="149121" ht="14.25" customHeight="1"/>
    <row r="149122" ht="14.25" customHeight="1"/>
    <row r="149123" ht="14.25" customHeight="1"/>
    <row r="149124" ht="14.25" customHeight="1"/>
    <row r="149125" ht="14.25" customHeight="1"/>
    <row r="149126" ht="14.25" customHeight="1"/>
    <row r="149127" ht="14.25" customHeight="1"/>
    <row r="149128" ht="14.25" customHeight="1"/>
    <row r="149129" ht="14.25" customHeight="1"/>
    <row r="149130" ht="14.25" customHeight="1"/>
    <row r="149131" ht="14.25" customHeight="1"/>
    <row r="149132" ht="14.25" customHeight="1"/>
    <row r="149133" ht="14.25" customHeight="1"/>
    <row r="149134" ht="14.25" customHeight="1"/>
    <row r="149135" ht="14.25" customHeight="1"/>
    <row r="149136" ht="14.25" customHeight="1"/>
    <row r="149137" ht="14.25" customHeight="1"/>
    <row r="149138" ht="14.25" customHeight="1"/>
    <row r="149139" ht="14.25" customHeight="1"/>
    <row r="149140" ht="14.25" customHeight="1"/>
    <row r="149141" ht="14.25" customHeight="1"/>
    <row r="149142" ht="14.25" customHeight="1"/>
    <row r="149143" ht="14.25" customHeight="1"/>
    <row r="149144" ht="14.25" customHeight="1"/>
    <row r="149145" ht="14.25" customHeight="1"/>
    <row r="149146" ht="14.25" customHeight="1"/>
    <row r="149147" ht="14.25" customHeight="1"/>
    <row r="149148" ht="14.25" customHeight="1"/>
    <row r="149149" ht="14.25" customHeight="1"/>
    <row r="149150" ht="14.25" customHeight="1"/>
    <row r="149151" ht="14.25" customHeight="1"/>
    <row r="149152" ht="14.25" customHeight="1"/>
    <row r="149153" ht="14.25" customHeight="1"/>
    <row r="149154" ht="14.25" customHeight="1"/>
    <row r="149155" ht="14.25" customHeight="1"/>
    <row r="149156" ht="14.25" customHeight="1"/>
    <row r="149157" ht="14.25" customHeight="1"/>
    <row r="149158" ht="14.25" customHeight="1"/>
    <row r="149159" ht="14.25" customHeight="1"/>
    <row r="149160" ht="14.25" customHeight="1"/>
    <row r="149161" ht="14.25" customHeight="1"/>
    <row r="149162" ht="14.25" customHeight="1"/>
    <row r="149163" ht="14.25" customHeight="1"/>
    <row r="149164" ht="14.25" customHeight="1"/>
    <row r="149165" ht="14.25" customHeight="1"/>
    <row r="149166" ht="14.25" customHeight="1"/>
    <row r="149167" ht="14.25" customHeight="1"/>
    <row r="149168" ht="14.25" customHeight="1"/>
    <row r="149169" ht="14.25" customHeight="1"/>
    <row r="149170" ht="14.25" customHeight="1"/>
    <row r="149171" ht="14.25" customHeight="1"/>
    <row r="149172" ht="14.25" customHeight="1"/>
    <row r="149173" ht="14.25" customHeight="1"/>
    <row r="149174" ht="14.25" customHeight="1"/>
    <row r="149175" ht="14.25" customHeight="1"/>
    <row r="149176" ht="14.25" customHeight="1"/>
    <row r="149177" ht="14.25" customHeight="1"/>
    <row r="149178" ht="14.25" customHeight="1"/>
    <row r="149179" ht="14.25" customHeight="1"/>
    <row r="149180" ht="14.25" customHeight="1"/>
    <row r="149181" ht="14.25" customHeight="1"/>
    <row r="149182" ht="14.25" customHeight="1"/>
    <row r="149183" ht="14.25" customHeight="1"/>
    <row r="149184" ht="14.25" customHeight="1"/>
    <row r="149185" ht="14.25" customHeight="1"/>
    <row r="149186" ht="14.25" customHeight="1"/>
    <row r="149187" ht="14.25" customHeight="1"/>
    <row r="149188" ht="14.25" customHeight="1"/>
    <row r="149189" ht="14.25" customHeight="1"/>
    <row r="149190" ht="14.25" customHeight="1"/>
    <row r="149191" ht="14.25" customHeight="1"/>
    <row r="149192" ht="14.25" customHeight="1"/>
    <row r="149193" ht="14.25" customHeight="1"/>
    <row r="149194" ht="14.25" customHeight="1"/>
    <row r="149195" ht="14.25" customHeight="1"/>
    <row r="149196" ht="14.25" customHeight="1"/>
    <row r="149197" ht="14.25" customHeight="1"/>
    <row r="149198" ht="14.25" customHeight="1"/>
    <row r="149199" ht="14.25" customHeight="1"/>
    <row r="149200" ht="14.25" customHeight="1"/>
    <row r="149201" ht="14.25" customHeight="1"/>
    <row r="149202" ht="14.25" customHeight="1"/>
    <row r="149203" ht="14.25" customHeight="1"/>
    <row r="149204" ht="14.25" customHeight="1"/>
    <row r="149205" ht="14.25" customHeight="1"/>
    <row r="149206" ht="14.25" customHeight="1"/>
    <row r="149207" ht="14.25" customHeight="1"/>
    <row r="149208" ht="14.25" customHeight="1"/>
    <row r="149209" ht="14.25" customHeight="1"/>
    <row r="149210" ht="14.25" customHeight="1"/>
    <row r="149211" ht="14.25" customHeight="1"/>
    <row r="149212" ht="14.25" customHeight="1"/>
    <row r="149213" ht="14.25" customHeight="1"/>
    <row r="149214" ht="14.25" customHeight="1"/>
    <row r="149215" ht="14.25" customHeight="1"/>
    <row r="149216" ht="14.25" customHeight="1"/>
    <row r="149217" ht="14.25" customHeight="1"/>
    <row r="149218" ht="14.25" customHeight="1"/>
    <row r="149219" ht="14.25" customHeight="1"/>
    <row r="149220" ht="14.25" customHeight="1"/>
    <row r="149221" ht="14.25" customHeight="1"/>
    <row r="149222" ht="14.25" customHeight="1"/>
    <row r="149223" ht="14.25" customHeight="1"/>
    <row r="149224" ht="14.25" customHeight="1"/>
    <row r="149225" ht="14.25" customHeight="1"/>
    <row r="149226" ht="14.25" customHeight="1"/>
    <row r="149227" ht="14.25" customHeight="1"/>
    <row r="149228" ht="14.25" customHeight="1"/>
    <row r="149229" ht="14.25" customHeight="1"/>
    <row r="149230" ht="14.25" customHeight="1"/>
    <row r="149231" ht="14.25" customHeight="1"/>
    <row r="149232" ht="14.25" customHeight="1"/>
    <row r="149233" ht="14.25" customHeight="1"/>
    <row r="149234" ht="14.25" customHeight="1"/>
    <row r="149235" ht="14.25" customHeight="1"/>
    <row r="149236" ht="14.25" customHeight="1"/>
    <row r="149237" ht="14.25" customHeight="1"/>
    <row r="149238" ht="14.25" customHeight="1"/>
    <row r="149239" ht="14.25" customHeight="1"/>
    <row r="149240" ht="14.25" customHeight="1"/>
    <row r="149241" ht="14.25" customHeight="1"/>
    <row r="149242" ht="14.25" customHeight="1"/>
    <row r="149243" ht="14.25" customHeight="1"/>
    <row r="149244" ht="14.25" customHeight="1"/>
    <row r="149245" ht="14.25" customHeight="1"/>
    <row r="149246" ht="14.25" customHeight="1"/>
    <row r="149247" ht="14.25" customHeight="1"/>
    <row r="149248" ht="14.25" customHeight="1"/>
    <row r="149249" ht="14.25" customHeight="1"/>
    <row r="149250" ht="14.25" customHeight="1"/>
    <row r="149251" ht="14.25" customHeight="1"/>
    <row r="149252" ht="14.25" customHeight="1"/>
    <row r="149253" ht="14.25" customHeight="1"/>
    <row r="149254" ht="14.25" customHeight="1"/>
    <row r="149255" ht="14.25" customHeight="1"/>
    <row r="149256" ht="14.25" customHeight="1"/>
    <row r="149257" ht="14.25" customHeight="1"/>
    <row r="149258" ht="14.25" customHeight="1"/>
    <row r="149259" ht="14.25" customHeight="1"/>
    <row r="149260" ht="14.25" customHeight="1"/>
    <row r="149261" ht="14.25" customHeight="1"/>
    <row r="149262" ht="14.25" customHeight="1"/>
    <row r="149263" ht="14.25" customHeight="1"/>
    <row r="149264" ht="14.25" customHeight="1"/>
    <row r="149265" ht="14.25" customHeight="1"/>
    <row r="149266" ht="14.25" customHeight="1"/>
    <row r="149267" ht="14.25" customHeight="1"/>
    <row r="149268" ht="14.25" customHeight="1"/>
    <row r="149269" ht="14.25" customHeight="1"/>
    <row r="149270" ht="14.25" customHeight="1"/>
    <row r="149271" ht="14.25" customHeight="1"/>
    <row r="149272" ht="14.25" customHeight="1"/>
    <row r="149273" ht="14.25" customHeight="1"/>
    <row r="149274" ht="14.25" customHeight="1"/>
    <row r="149275" ht="14.25" customHeight="1"/>
    <row r="149276" ht="14.25" customHeight="1"/>
    <row r="149277" ht="14.25" customHeight="1"/>
    <row r="149278" ht="14.25" customHeight="1"/>
    <row r="149279" ht="14.25" customHeight="1"/>
    <row r="149280" ht="14.25" customHeight="1"/>
    <row r="149281" ht="14.25" customHeight="1"/>
    <row r="149282" ht="14.25" customHeight="1"/>
    <row r="149283" ht="14.25" customHeight="1"/>
    <row r="149284" ht="14.25" customHeight="1"/>
    <row r="149285" ht="14.25" customHeight="1"/>
    <row r="149286" ht="14.25" customHeight="1"/>
    <row r="149287" ht="14.25" customHeight="1"/>
    <row r="149288" ht="14.25" customHeight="1"/>
    <row r="149289" ht="14.25" customHeight="1"/>
    <row r="149290" ht="14.25" customHeight="1"/>
    <row r="149291" ht="14.25" customHeight="1"/>
    <row r="149292" ht="14.25" customHeight="1"/>
    <row r="149293" ht="14.25" customHeight="1"/>
    <row r="149294" ht="14.25" customHeight="1"/>
    <row r="149295" ht="14.25" customHeight="1"/>
    <row r="149296" ht="14.25" customHeight="1"/>
    <row r="149297" ht="14.25" customHeight="1"/>
    <row r="149298" ht="14.25" customHeight="1"/>
    <row r="149299" ht="14.25" customHeight="1"/>
    <row r="149300" ht="14.25" customHeight="1"/>
    <row r="149301" ht="14.25" customHeight="1"/>
    <row r="149302" ht="14.25" customHeight="1"/>
    <row r="149303" ht="14.25" customHeight="1"/>
    <row r="149304" ht="14.25" customHeight="1"/>
    <row r="149305" ht="14.25" customHeight="1"/>
    <row r="149306" ht="14.25" customHeight="1"/>
    <row r="149307" ht="14.25" customHeight="1"/>
    <row r="149308" ht="14.25" customHeight="1"/>
    <row r="149309" ht="14.25" customHeight="1"/>
    <row r="149310" ht="14.25" customHeight="1"/>
    <row r="149311" ht="14.25" customHeight="1"/>
    <row r="149312" ht="14.25" customHeight="1"/>
    <row r="149313" ht="14.25" customHeight="1"/>
    <row r="149314" ht="14.25" customHeight="1"/>
    <row r="149315" ht="14.25" customHeight="1"/>
    <row r="149316" ht="14.25" customHeight="1"/>
    <row r="149317" ht="14.25" customHeight="1"/>
    <row r="149318" ht="14.25" customHeight="1"/>
    <row r="149319" ht="14.25" customHeight="1"/>
    <row r="149320" ht="14.25" customHeight="1"/>
    <row r="149321" ht="14.25" customHeight="1"/>
    <row r="149322" ht="14.25" customHeight="1"/>
    <row r="149323" ht="14.25" customHeight="1"/>
    <row r="149324" ht="14.25" customHeight="1"/>
    <row r="149325" ht="14.25" customHeight="1"/>
    <row r="149326" ht="14.25" customHeight="1"/>
    <row r="149327" ht="14.25" customHeight="1"/>
    <row r="149328" ht="14.25" customHeight="1"/>
    <row r="149329" ht="14.25" customHeight="1"/>
    <row r="149330" ht="14.25" customHeight="1"/>
    <row r="149331" ht="14.25" customHeight="1"/>
    <row r="149332" ht="14.25" customHeight="1"/>
    <row r="149333" ht="14.25" customHeight="1"/>
    <row r="149334" ht="14.25" customHeight="1"/>
    <row r="149335" ht="14.25" customHeight="1"/>
    <row r="149336" ht="14.25" customHeight="1"/>
    <row r="149337" ht="14.25" customHeight="1"/>
    <row r="149338" ht="14.25" customHeight="1"/>
    <row r="149339" ht="14.25" customHeight="1"/>
    <row r="149340" ht="14.25" customHeight="1"/>
    <row r="149341" ht="14.25" customHeight="1"/>
    <row r="149342" ht="14.25" customHeight="1"/>
    <row r="149343" ht="14.25" customHeight="1"/>
    <row r="149344" ht="14.25" customHeight="1"/>
    <row r="149345" ht="14.25" customHeight="1"/>
    <row r="149346" ht="14.25" customHeight="1"/>
    <row r="149347" ht="14.25" customHeight="1"/>
    <row r="149348" ht="14.25" customHeight="1"/>
    <row r="149349" ht="14.25" customHeight="1"/>
    <row r="149350" ht="14.25" customHeight="1"/>
    <row r="149351" ht="14.25" customHeight="1"/>
    <row r="149352" ht="14.25" customHeight="1"/>
    <row r="149353" ht="14.25" customHeight="1"/>
    <row r="149354" ht="14.25" customHeight="1"/>
    <row r="149355" ht="14.25" customHeight="1"/>
    <row r="149356" ht="14.25" customHeight="1"/>
    <row r="149357" ht="14.25" customHeight="1"/>
    <row r="149358" ht="14.25" customHeight="1"/>
    <row r="149359" ht="14.25" customHeight="1"/>
    <row r="149360" ht="14.25" customHeight="1"/>
    <row r="149361" ht="14.25" customHeight="1"/>
    <row r="149362" ht="14.25" customHeight="1"/>
    <row r="149363" ht="14.25" customHeight="1"/>
    <row r="149364" ht="14.25" customHeight="1"/>
    <row r="149365" ht="14.25" customHeight="1"/>
    <row r="149366" ht="14.25" customHeight="1"/>
    <row r="149367" ht="14.25" customHeight="1"/>
    <row r="149368" ht="14.25" customHeight="1"/>
    <row r="149369" ht="14.25" customHeight="1"/>
    <row r="149370" ht="14.25" customHeight="1"/>
    <row r="149371" ht="14.25" customHeight="1"/>
    <row r="149372" ht="14.25" customHeight="1"/>
    <row r="149373" ht="14.25" customHeight="1"/>
    <row r="149374" ht="14.25" customHeight="1"/>
    <row r="149375" ht="14.25" customHeight="1"/>
    <row r="149376" ht="14.25" customHeight="1"/>
    <row r="149377" ht="14.25" customHeight="1"/>
    <row r="149378" ht="14.25" customHeight="1"/>
    <row r="149379" ht="14.25" customHeight="1"/>
    <row r="149380" ht="14.25" customHeight="1"/>
    <row r="149381" ht="14.25" customHeight="1"/>
    <row r="149382" ht="14.25" customHeight="1"/>
    <row r="149383" ht="14.25" customHeight="1"/>
    <row r="149384" ht="14.25" customHeight="1"/>
    <row r="149385" ht="14.25" customHeight="1"/>
    <row r="149386" ht="14.25" customHeight="1"/>
    <row r="149387" ht="14.25" customHeight="1"/>
    <row r="149388" ht="14.25" customHeight="1"/>
    <row r="149389" ht="14.25" customHeight="1"/>
    <row r="149390" ht="14.25" customHeight="1"/>
    <row r="149391" ht="14.25" customHeight="1"/>
    <row r="149392" ht="14.25" customHeight="1"/>
    <row r="149393" ht="14.25" customHeight="1"/>
    <row r="149394" ht="14.25" customHeight="1"/>
    <row r="149395" ht="14.25" customHeight="1"/>
    <row r="149396" ht="14.25" customHeight="1"/>
    <row r="149397" ht="14.25" customHeight="1"/>
    <row r="149398" ht="14.25" customHeight="1"/>
    <row r="149399" ht="14.25" customHeight="1"/>
    <row r="149400" ht="14.25" customHeight="1"/>
    <row r="149401" ht="14.25" customHeight="1"/>
    <row r="149402" ht="14.25" customHeight="1"/>
    <row r="149403" ht="14.25" customHeight="1"/>
    <row r="149404" ht="14.25" customHeight="1"/>
    <row r="149405" ht="14.25" customHeight="1"/>
    <row r="149406" ht="14.25" customHeight="1"/>
    <row r="149407" ht="14.25" customHeight="1"/>
    <row r="149408" ht="14.25" customHeight="1"/>
    <row r="149409" ht="14.25" customHeight="1"/>
    <row r="149410" ht="14.25" customHeight="1"/>
    <row r="149411" ht="14.25" customHeight="1"/>
    <row r="149412" ht="14.25" customHeight="1"/>
    <row r="149413" ht="14.25" customHeight="1"/>
    <row r="149414" ht="14.25" customHeight="1"/>
    <row r="149415" ht="14.25" customHeight="1"/>
    <row r="149416" ht="14.25" customHeight="1"/>
    <row r="149417" ht="14.25" customHeight="1"/>
    <row r="149418" ht="14.25" customHeight="1"/>
    <row r="149419" ht="14.25" customHeight="1"/>
    <row r="149420" ht="14.25" customHeight="1"/>
    <row r="149421" ht="14.25" customHeight="1"/>
    <row r="149422" ht="14.25" customHeight="1"/>
    <row r="149423" ht="14.25" customHeight="1"/>
    <row r="149424" ht="14.25" customHeight="1"/>
    <row r="149425" ht="14.25" customHeight="1"/>
    <row r="149426" ht="14.25" customHeight="1"/>
    <row r="149427" ht="14.25" customHeight="1"/>
    <row r="149428" ht="14.25" customHeight="1"/>
    <row r="149429" ht="14.25" customHeight="1"/>
    <row r="149430" ht="14.25" customHeight="1"/>
    <row r="149431" ht="14.25" customHeight="1"/>
    <row r="149432" ht="14.25" customHeight="1"/>
    <row r="149433" ht="14.25" customHeight="1"/>
    <row r="149434" ht="14.25" customHeight="1"/>
    <row r="149435" ht="14.25" customHeight="1"/>
    <row r="149436" ht="14.25" customHeight="1"/>
    <row r="149437" ht="14.25" customHeight="1"/>
    <row r="149438" ht="14.25" customHeight="1"/>
    <row r="149439" ht="14.25" customHeight="1"/>
    <row r="149440" ht="14.25" customHeight="1"/>
    <row r="149441" ht="14.25" customHeight="1"/>
    <row r="149442" ht="14.25" customHeight="1"/>
    <row r="149443" ht="14.25" customHeight="1"/>
    <row r="149444" ht="14.25" customHeight="1"/>
    <row r="149445" ht="14.25" customHeight="1"/>
    <row r="149446" ht="14.25" customHeight="1"/>
    <row r="149447" ht="14.25" customHeight="1"/>
    <row r="149448" ht="14.25" customHeight="1"/>
    <row r="149449" ht="14.25" customHeight="1"/>
    <row r="149450" ht="14.25" customHeight="1"/>
    <row r="149451" ht="14.25" customHeight="1"/>
    <row r="149452" ht="14.25" customHeight="1"/>
    <row r="149453" ht="14.25" customHeight="1"/>
    <row r="149454" ht="14.25" customHeight="1"/>
    <row r="149455" ht="14.25" customHeight="1"/>
    <row r="149456" ht="14.25" customHeight="1"/>
    <row r="149457" ht="14.25" customHeight="1"/>
    <row r="149458" ht="14.25" customHeight="1"/>
    <row r="149459" ht="14.25" customHeight="1"/>
    <row r="149460" ht="14.25" customHeight="1"/>
    <row r="149461" ht="14.25" customHeight="1"/>
    <row r="149462" ht="14.25" customHeight="1"/>
    <row r="149463" ht="14.25" customHeight="1"/>
    <row r="149464" ht="14.25" customHeight="1"/>
    <row r="149465" ht="14.25" customHeight="1"/>
    <row r="149466" ht="14.25" customHeight="1"/>
    <row r="149467" ht="14.25" customHeight="1"/>
    <row r="149468" ht="14.25" customHeight="1"/>
    <row r="149469" ht="14.25" customHeight="1"/>
    <row r="149470" ht="14.25" customHeight="1"/>
    <row r="149471" ht="14.25" customHeight="1"/>
    <row r="149472" ht="14.25" customHeight="1"/>
    <row r="149473" ht="14.25" customHeight="1"/>
    <row r="149474" ht="14.25" customHeight="1"/>
    <row r="149475" ht="14.25" customHeight="1"/>
    <row r="149476" ht="14.25" customHeight="1"/>
    <row r="149477" ht="14.25" customHeight="1"/>
    <row r="149478" ht="14.25" customHeight="1"/>
    <row r="149479" ht="14.25" customHeight="1"/>
    <row r="149480" ht="14.25" customHeight="1"/>
    <row r="149481" ht="14.25" customHeight="1"/>
    <row r="149482" ht="14.25" customHeight="1"/>
    <row r="149483" ht="14.25" customHeight="1"/>
    <row r="149484" ht="14.25" customHeight="1"/>
    <row r="149485" ht="14.25" customHeight="1"/>
    <row r="149486" ht="14.25" customHeight="1"/>
    <row r="149487" ht="14.25" customHeight="1"/>
    <row r="149488" ht="14.25" customHeight="1"/>
    <row r="149489" ht="14.25" customHeight="1"/>
    <row r="149490" ht="14.25" customHeight="1"/>
    <row r="149491" ht="14.25" customHeight="1"/>
    <row r="149492" ht="14.25" customHeight="1"/>
    <row r="149493" ht="14.25" customHeight="1"/>
    <row r="149494" ht="14.25" customHeight="1"/>
    <row r="149495" ht="14.25" customHeight="1"/>
    <row r="149496" ht="14.25" customHeight="1"/>
    <row r="149497" ht="14.25" customHeight="1"/>
    <row r="149498" ht="14.25" customHeight="1"/>
    <row r="149499" ht="14.25" customHeight="1"/>
    <row r="149500" ht="14.25" customHeight="1"/>
    <row r="149501" ht="14.25" customHeight="1"/>
    <row r="149502" ht="14.25" customHeight="1"/>
    <row r="149503" ht="14.25" customHeight="1"/>
    <row r="149504" ht="14.25" customHeight="1"/>
    <row r="149505" ht="14.25" customHeight="1"/>
    <row r="149506" ht="14.25" customHeight="1"/>
    <row r="149507" ht="14.25" customHeight="1"/>
    <row r="149508" ht="14.25" customHeight="1"/>
    <row r="149509" ht="14.25" customHeight="1"/>
    <row r="149510" ht="14.25" customHeight="1"/>
    <row r="149511" ht="14.25" customHeight="1"/>
    <row r="149512" ht="14.25" customHeight="1"/>
    <row r="149513" ht="14.25" customHeight="1"/>
    <row r="149514" ht="14.25" customHeight="1"/>
    <row r="149515" ht="14.25" customHeight="1"/>
    <row r="149516" ht="14.25" customHeight="1"/>
    <row r="149517" ht="14.25" customHeight="1"/>
    <row r="149518" ht="14.25" customHeight="1"/>
    <row r="149519" ht="14.25" customHeight="1"/>
    <row r="149520" ht="14.25" customHeight="1"/>
    <row r="149521" ht="14.25" customHeight="1"/>
    <row r="149522" ht="14.25" customHeight="1"/>
    <row r="149523" ht="14.25" customHeight="1"/>
    <row r="149524" ht="14.25" customHeight="1"/>
    <row r="149525" ht="14.25" customHeight="1"/>
    <row r="149526" ht="14.25" customHeight="1"/>
    <row r="149527" ht="14.25" customHeight="1"/>
    <row r="149528" ht="14.25" customHeight="1"/>
    <row r="149529" ht="14.25" customHeight="1"/>
    <row r="149530" ht="14.25" customHeight="1"/>
    <row r="149531" ht="14.25" customHeight="1"/>
    <row r="149532" ht="14.25" customHeight="1"/>
    <row r="149533" ht="14.25" customHeight="1"/>
    <row r="149534" ht="14.25" customHeight="1"/>
    <row r="149535" ht="14.25" customHeight="1"/>
    <row r="149536" ht="14.25" customHeight="1"/>
    <row r="149537" ht="14.25" customHeight="1"/>
    <row r="149538" ht="14.25" customHeight="1"/>
    <row r="149539" ht="14.25" customHeight="1"/>
    <row r="149540" ht="14.25" customHeight="1"/>
    <row r="149541" ht="14.25" customHeight="1"/>
    <row r="149542" ht="14.25" customHeight="1"/>
    <row r="149543" ht="14.25" customHeight="1"/>
    <row r="149544" ht="14.25" customHeight="1"/>
    <row r="149545" ht="14.25" customHeight="1"/>
    <row r="149546" ht="14.25" customHeight="1"/>
    <row r="149547" ht="14.25" customHeight="1"/>
    <row r="149548" ht="14.25" customHeight="1"/>
    <row r="149549" ht="14.25" customHeight="1"/>
    <row r="149550" ht="14.25" customHeight="1"/>
    <row r="149551" ht="14.25" customHeight="1"/>
    <row r="149552" ht="14.25" customHeight="1"/>
    <row r="149553" ht="14.25" customHeight="1"/>
    <row r="149554" ht="14.25" customHeight="1"/>
    <row r="149555" ht="14.25" customHeight="1"/>
    <row r="149556" ht="14.25" customHeight="1"/>
    <row r="149557" ht="14.25" customHeight="1"/>
    <row r="149558" ht="14.25" customHeight="1"/>
    <row r="149559" ht="14.25" customHeight="1"/>
    <row r="149560" ht="14.25" customHeight="1"/>
    <row r="149561" ht="14.25" customHeight="1"/>
    <row r="149562" ht="14.25" customHeight="1"/>
    <row r="149563" ht="14.25" customHeight="1"/>
    <row r="149564" ht="14.25" customHeight="1"/>
    <row r="149565" ht="14.25" customHeight="1"/>
    <row r="149566" ht="14.25" customHeight="1"/>
    <row r="149567" ht="14.25" customHeight="1"/>
    <row r="149568" ht="14.25" customHeight="1"/>
    <row r="149569" ht="14.25" customHeight="1"/>
    <row r="149570" ht="14.25" customHeight="1"/>
    <row r="149571" ht="14.25" customHeight="1"/>
    <row r="149572" ht="14.25" customHeight="1"/>
    <row r="149573" ht="14.25" customHeight="1"/>
    <row r="149574" ht="14.25" customHeight="1"/>
    <row r="149575" ht="14.25" customHeight="1"/>
    <row r="149576" ht="14.25" customHeight="1"/>
    <row r="149577" ht="14.25" customHeight="1"/>
    <row r="149578" ht="14.25" customHeight="1"/>
    <row r="149579" ht="14.25" customHeight="1"/>
    <row r="149580" ht="14.25" customHeight="1"/>
    <row r="149581" ht="14.25" customHeight="1"/>
    <row r="149582" ht="14.25" customHeight="1"/>
    <row r="149583" ht="14.25" customHeight="1"/>
    <row r="149584" ht="14.25" customHeight="1"/>
    <row r="149585" ht="14.25" customHeight="1"/>
    <row r="149586" ht="14.25" customHeight="1"/>
    <row r="149587" ht="14.25" customHeight="1"/>
    <row r="149588" ht="14.25" customHeight="1"/>
    <row r="149589" ht="14.25" customHeight="1"/>
    <row r="149590" ht="14.25" customHeight="1"/>
    <row r="149591" ht="14.25" customHeight="1"/>
    <row r="149592" ht="14.25" customHeight="1"/>
    <row r="149593" ht="14.25" customHeight="1"/>
    <row r="149594" ht="14.25" customHeight="1"/>
    <row r="149595" ht="14.25" customHeight="1"/>
    <row r="149596" ht="14.25" customHeight="1"/>
    <row r="149597" ht="14.25" customHeight="1"/>
    <row r="149598" ht="14.25" customHeight="1"/>
    <row r="149599" ht="14.25" customHeight="1"/>
    <row r="149600" ht="14.25" customHeight="1"/>
    <row r="149601" ht="14.25" customHeight="1"/>
    <row r="149602" ht="14.25" customHeight="1"/>
    <row r="149603" ht="14.25" customHeight="1"/>
    <row r="149604" ht="14.25" customHeight="1"/>
    <row r="149605" ht="14.25" customHeight="1"/>
    <row r="149606" ht="14.25" customHeight="1"/>
    <row r="149607" ht="14.25" customHeight="1"/>
    <row r="149608" ht="14.25" customHeight="1"/>
    <row r="149609" ht="14.25" customHeight="1"/>
    <row r="149610" ht="14.25" customHeight="1"/>
    <row r="149611" ht="14.25" customHeight="1"/>
    <row r="149612" ht="14.25" customHeight="1"/>
    <row r="149613" ht="14.25" customHeight="1"/>
    <row r="149614" ht="14.25" customHeight="1"/>
    <row r="149615" ht="14.25" customHeight="1"/>
    <row r="149616" ht="14.25" customHeight="1"/>
    <row r="149617" ht="14.25" customHeight="1"/>
    <row r="149618" ht="14.25" customHeight="1"/>
    <row r="149619" ht="14.25" customHeight="1"/>
    <row r="149620" ht="14.25" customHeight="1"/>
    <row r="149621" ht="14.25" customHeight="1"/>
    <row r="149622" ht="14.25" customHeight="1"/>
    <row r="149623" ht="14.25" customHeight="1"/>
    <row r="149624" ht="14.25" customHeight="1"/>
    <row r="149625" ht="14.25" customHeight="1"/>
    <row r="149626" ht="14.25" customHeight="1"/>
    <row r="149627" ht="14.25" customHeight="1"/>
    <row r="149628" ht="14.25" customHeight="1"/>
    <row r="149629" ht="14.25" customHeight="1"/>
    <row r="149630" ht="14.25" customHeight="1"/>
    <row r="149631" ht="14.25" customHeight="1"/>
    <row r="149632" ht="14.25" customHeight="1"/>
    <row r="149633" ht="14.25" customHeight="1"/>
    <row r="149634" ht="14.25" customHeight="1"/>
    <row r="149635" ht="14.25" customHeight="1"/>
    <row r="149636" ht="14.25" customHeight="1"/>
    <row r="149637" ht="14.25" customHeight="1"/>
    <row r="149638" ht="14.25" customHeight="1"/>
    <row r="149639" ht="14.25" customHeight="1"/>
    <row r="149640" ht="14.25" customHeight="1"/>
    <row r="149641" ht="14.25" customHeight="1"/>
    <row r="149642" ht="14.25" customHeight="1"/>
    <row r="149643" ht="14.25" customHeight="1"/>
    <row r="149644" ht="14.25" customHeight="1"/>
    <row r="149645" ht="14.25" customHeight="1"/>
    <row r="149646" ht="14.25" customHeight="1"/>
    <row r="149647" ht="14.25" customHeight="1"/>
    <row r="149648" ht="14.25" customHeight="1"/>
    <row r="149649" ht="14.25" customHeight="1"/>
    <row r="149650" ht="14.25" customHeight="1"/>
    <row r="149651" ht="14.25" customHeight="1"/>
    <row r="149652" ht="14.25" customHeight="1"/>
    <row r="149653" ht="14.25" customHeight="1"/>
    <row r="149654" ht="14.25" customHeight="1"/>
    <row r="149655" ht="14.25" customHeight="1"/>
    <row r="149656" ht="14.25" customHeight="1"/>
    <row r="149657" ht="14.25" customHeight="1"/>
    <row r="149658" ht="14.25" customHeight="1"/>
    <row r="149659" ht="14.25" customHeight="1"/>
    <row r="149660" ht="14.25" customHeight="1"/>
    <row r="149661" ht="14.25" customHeight="1"/>
    <row r="149662" ht="14.25" customHeight="1"/>
    <row r="149663" ht="14.25" customHeight="1"/>
    <row r="149664" ht="14.25" customHeight="1"/>
    <row r="149665" ht="14.25" customHeight="1"/>
    <row r="149666" ht="14.25" customHeight="1"/>
    <row r="149667" ht="14.25" customHeight="1"/>
    <row r="149668" ht="14.25" customHeight="1"/>
    <row r="149669" ht="14.25" customHeight="1"/>
    <row r="149670" ht="14.25" customHeight="1"/>
    <row r="149671" ht="14.25" customHeight="1"/>
    <row r="149672" ht="14.25" customHeight="1"/>
    <row r="149673" ht="14.25" customHeight="1"/>
    <row r="149674" ht="14.25" customHeight="1"/>
    <row r="149675" ht="14.25" customHeight="1"/>
    <row r="149676" ht="14.25" customHeight="1"/>
    <row r="149677" ht="14.25" customHeight="1"/>
    <row r="149678" ht="14.25" customHeight="1"/>
    <row r="149679" ht="14.25" customHeight="1"/>
    <row r="149680" ht="14.25" customHeight="1"/>
    <row r="149681" ht="14.25" customHeight="1"/>
    <row r="149682" ht="14.25" customHeight="1"/>
    <row r="149683" ht="14.25" customHeight="1"/>
    <row r="149684" ht="14.25" customHeight="1"/>
    <row r="149685" ht="14.25" customHeight="1"/>
    <row r="149686" ht="14.25" customHeight="1"/>
    <row r="149687" ht="14.25" customHeight="1"/>
    <row r="149688" ht="14.25" customHeight="1"/>
    <row r="149689" ht="14.25" customHeight="1"/>
    <row r="149690" ht="14.25" customHeight="1"/>
    <row r="149691" ht="14.25" customHeight="1"/>
    <row r="149692" ht="14.25" customHeight="1"/>
    <row r="149693" ht="14.25" customHeight="1"/>
    <row r="149694" ht="14.25" customHeight="1"/>
    <row r="149695" ht="14.25" customHeight="1"/>
    <row r="149696" ht="14.25" customHeight="1"/>
    <row r="149697" ht="14.25" customHeight="1"/>
    <row r="149698" ht="14.25" customHeight="1"/>
    <row r="149699" ht="14.25" customHeight="1"/>
    <row r="149700" ht="14.25" customHeight="1"/>
    <row r="149701" ht="14.25" customHeight="1"/>
    <row r="149702" ht="14.25" customHeight="1"/>
    <row r="149703" ht="14.25" customHeight="1"/>
    <row r="149704" ht="14.25" customHeight="1"/>
    <row r="149705" ht="14.25" customHeight="1"/>
    <row r="149706" ht="14.25" customHeight="1"/>
    <row r="149707" ht="14.25" customHeight="1"/>
    <row r="149708" ht="14.25" customHeight="1"/>
    <row r="149709" ht="14.25" customHeight="1"/>
    <row r="149710" ht="14.25" customHeight="1"/>
    <row r="149711" ht="14.25" customHeight="1"/>
    <row r="149712" ht="14.25" customHeight="1"/>
    <row r="149713" ht="14.25" customHeight="1"/>
    <row r="149714" ht="14.25" customHeight="1"/>
    <row r="149715" ht="14.25" customHeight="1"/>
    <row r="149716" ht="14.25" customHeight="1"/>
    <row r="149717" ht="14.25" customHeight="1"/>
    <row r="149718" ht="14.25" customHeight="1"/>
    <row r="149719" ht="14.25" customHeight="1"/>
    <row r="149720" ht="14.25" customHeight="1"/>
    <row r="149721" ht="14.25" customHeight="1"/>
    <row r="149722" ht="14.25" customHeight="1"/>
    <row r="149723" ht="14.25" customHeight="1"/>
    <row r="149724" ht="14.25" customHeight="1"/>
    <row r="149725" ht="14.25" customHeight="1"/>
    <row r="149726" ht="14.25" customHeight="1"/>
    <row r="149727" ht="14.25" customHeight="1"/>
    <row r="149728" ht="14.25" customHeight="1"/>
    <row r="149729" ht="14.25" customHeight="1"/>
    <row r="149730" ht="14.25" customHeight="1"/>
    <row r="149731" ht="14.25" customHeight="1"/>
    <row r="149732" ht="14.25" customHeight="1"/>
    <row r="149733" ht="14.25" customHeight="1"/>
    <row r="149734" ht="14.25" customHeight="1"/>
    <row r="149735" ht="14.25" customHeight="1"/>
    <row r="149736" ht="14.25" customHeight="1"/>
    <row r="149737" ht="14.25" customHeight="1"/>
    <row r="149738" ht="14.25" customHeight="1"/>
    <row r="149739" ht="14.25" customHeight="1"/>
    <row r="149740" ht="14.25" customHeight="1"/>
    <row r="149741" ht="14.25" customHeight="1"/>
    <row r="149742" ht="14.25" customHeight="1"/>
    <row r="149743" ht="14.25" customHeight="1"/>
    <row r="149744" ht="14.25" customHeight="1"/>
    <row r="149745" ht="14.25" customHeight="1"/>
    <row r="149746" ht="14.25" customHeight="1"/>
    <row r="149747" ht="14.25" customHeight="1"/>
    <row r="149748" ht="14.25" customHeight="1"/>
    <row r="149749" ht="14.25" customHeight="1"/>
    <row r="149750" ht="14.25" customHeight="1"/>
    <row r="149751" ht="14.25" customHeight="1"/>
    <row r="149752" ht="14.25" customHeight="1"/>
    <row r="149753" ht="14.25" customHeight="1"/>
    <row r="149754" ht="14.25" customHeight="1"/>
    <row r="149755" ht="14.25" customHeight="1"/>
    <row r="149756" ht="14.25" customHeight="1"/>
    <row r="149757" ht="14.25" customHeight="1"/>
    <row r="149758" ht="14.25" customHeight="1"/>
    <row r="149759" ht="14.25" customHeight="1"/>
    <row r="149760" ht="14.25" customHeight="1"/>
    <row r="149761" ht="14.25" customHeight="1"/>
    <row r="149762" ht="14.25" customHeight="1"/>
    <row r="149763" ht="14.25" customHeight="1"/>
    <row r="149764" ht="14.25" customHeight="1"/>
    <row r="149765" ht="14.25" customHeight="1"/>
    <row r="149766" ht="14.25" customHeight="1"/>
    <row r="149767" ht="14.25" customHeight="1"/>
    <row r="149768" ht="14.25" customHeight="1"/>
    <row r="149769" ht="14.25" customHeight="1"/>
    <row r="149770" ht="14.25" customHeight="1"/>
    <row r="149771" ht="14.25" customHeight="1"/>
    <row r="149772" ht="14.25" customHeight="1"/>
    <row r="149773" ht="14.25" customHeight="1"/>
    <row r="149774" ht="14.25" customHeight="1"/>
    <row r="149775" ht="14.25" customHeight="1"/>
    <row r="149776" ht="14.25" customHeight="1"/>
    <row r="149777" ht="14.25" customHeight="1"/>
    <row r="149778" ht="14.25" customHeight="1"/>
    <row r="149779" ht="14.25" customHeight="1"/>
    <row r="149780" ht="14.25" customHeight="1"/>
    <row r="149781" ht="14.25" customHeight="1"/>
    <row r="149782" ht="14.25" customHeight="1"/>
    <row r="149783" ht="14.25" customHeight="1"/>
    <row r="149784" ht="14.25" customHeight="1"/>
    <row r="149785" ht="14.25" customHeight="1"/>
    <row r="149786" ht="14.25" customHeight="1"/>
    <row r="149787" ht="14.25" customHeight="1"/>
    <row r="149788" ht="14.25" customHeight="1"/>
    <row r="149789" ht="14.25" customHeight="1"/>
    <row r="149790" ht="14.25" customHeight="1"/>
    <row r="149791" ht="14.25" customHeight="1"/>
    <row r="149792" ht="14.25" customHeight="1"/>
    <row r="149793" ht="14.25" customHeight="1"/>
    <row r="149794" ht="14.25" customHeight="1"/>
    <row r="149795" ht="14.25" customHeight="1"/>
    <row r="149796" ht="14.25" customHeight="1"/>
    <row r="149797" ht="14.25" customHeight="1"/>
    <row r="149798" ht="14.25" customHeight="1"/>
    <row r="149799" ht="14.25" customHeight="1"/>
    <row r="149800" ht="14.25" customHeight="1"/>
    <row r="149801" ht="14.25" customHeight="1"/>
    <row r="149802" ht="14.25" customHeight="1"/>
    <row r="149803" ht="14.25" customHeight="1"/>
    <row r="149804" ht="14.25" customHeight="1"/>
    <row r="149805" ht="14.25" customHeight="1"/>
    <row r="149806" ht="14.25" customHeight="1"/>
    <row r="149807" ht="14.25" customHeight="1"/>
    <row r="149808" ht="14.25" customHeight="1"/>
    <row r="149809" ht="14.25" customHeight="1"/>
    <row r="149810" ht="14.25" customHeight="1"/>
    <row r="149811" ht="14.25" customHeight="1"/>
    <row r="149812" ht="14.25" customHeight="1"/>
    <row r="149813" ht="14.25" customHeight="1"/>
    <row r="149814" ht="14.25" customHeight="1"/>
    <row r="149815" ht="14.25" customHeight="1"/>
    <row r="149816" ht="14.25" customHeight="1"/>
    <row r="149817" ht="14.25" customHeight="1"/>
    <row r="149818" ht="14.25" customHeight="1"/>
    <row r="149819" ht="14.25" customHeight="1"/>
    <row r="149820" ht="14.25" customHeight="1"/>
    <row r="149821" ht="14.25" customHeight="1"/>
    <row r="149822" ht="14.25" customHeight="1"/>
    <row r="149823" ht="14.25" customHeight="1"/>
    <row r="149824" ht="14.25" customHeight="1"/>
    <row r="149825" ht="14.25" customHeight="1"/>
    <row r="149826" ht="14.25" customHeight="1"/>
    <row r="149827" ht="14.25" customHeight="1"/>
    <row r="149828" ht="14.25" customHeight="1"/>
    <row r="149829" ht="14.25" customHeight="1"/>
    <row r="149830" ht="14.25" customHeight="1"/>
    <row r="149831" ht="14.25" customHeight="1"/>
    <row r="149832" ht="14.25" customHeight="1"/>
    <row r="149833" ht="14.25" customHeight="1"/>
    <row r="149834" ht="14.25" customHeight="1"/>
    <row r="149835" ht="14.25" customHeight="1"/>
    <row r="149836" ht="14.25" customHeight="1"/>
    <row r="149837" ht="14.25" customHeight="1"/>
    <row r="149838" ht="14.25" customHeight="1"/>
    <row r="149839" ht="14.25" customHeight="1"/>
    <row r="149840" ht="14.25" customHeight="1"/>
    <row r="149841" ht="14.25" customHeight="1"/>
    <row r="149842" ht="14.25" customHeight="1"/>
    <row r="149843" ht="14.25" customHeight="1"/>
    <row r="149844" ht="14.25" customHeight="1"/>
    <row r="149845" ht="14.25" customHeight="1"/>
    <row r="149846" ht="14.25" customHeight="1"/>
    <row r="149847" ht="14.25" customHeight="1"/>
    <row r="149848" ht="14.25" customHeight="1"/>
    <row r="149849" ht="14.25" customHeight="1"/>
    <row r="149850" ht="14.25" customHeight="1"/>
    <row r="149851" ht="14.25" customHeight="1"/>
    <row r="149852" ht="14.25" customHeight="1"/>
    <row r="149853" ht="14.25" customHeight="1"/>
    <row r="149854" ht="14.25" customHeight="1"/>
    <row r="149855" ht="14.25" customHeight="1"/>
    <row r="149856" ht="14.25" customHeight="1"/>
    <row r="149857" ht="14.25" customHeight="1"/>
    <row r="149858" ht="14.25" customHeight="1"/>
    <row r="149859" ht="14.25" customHeight="1"/>
    <row r="149860" ht="14.25" customHeight="1"/>
    <row r="149861" ht="14.25" customHeight="1"/>
    <row r="149862" ht="14.25" customHeight="1"/>
    <row r="149863" ht="14.25" customHeight="1"/>
    <row r="149864" ht="14.25" customHeight="1"/>
    <row r="149865" ht="14.25" customHeight="1"/>
    <row r="149866" ht="14.25" customHeight="1"/>
    <row r="149867" ht="14.25" customHeight="1"/>
    <row r="149868" ht="14.25" customHeight="1"/>
    <row r="149869" ht="14.25" customHeight="1"/>
    <row r="149870" ht="14.25" customHeight="1"/>
    <row r="149871" ht="14.25" customHeight="1"/>
    <row r="149872" ht="14.25" customHeight="1"/>
    <row r="149873" ht="14.25" customHeight="1"/>
    <row r="149874" ht="14.25" customHeight="1"/>
    <row r="149875" ht="14.25" customHeight="1"/>
    <row r="149876" ht="14.25" customHeight="1"/>
    <row r="149877" ht="14.25" customHeight="1"/>
    <row r="149878" ht="14.25" customHeight="1"/>
    <row r="149879" ht="14.25" customHeight="1"/>
    <row r="149880" ht="14.25" customHeight="1"/>
    <row r="149881" ht="14.25" customHeight="1"/>
    <row r="149882" ht="14.25" customHeight="1"/>
    <row r="149883" ht="14.25" customHeight="1"/>
    <row r="149884" ht="14.25" customHeight="1"/>
    <row r="149885" ht="14.25" customHeight="1"/>
    <row r="149886" ht="14.25" customHeight="1"/>
    <row r="149887" ht="14.25" customHeight="1"/>
    <row r="149888" ht="14.25" customHeight="1"/>
    <row r="149889" ht="14.25" customHeight="1"/>
    <row r="149890" ht="14.25" customHeight="1"/>
    <row r="149891" ht="14.25" customHeight="1"/>
    <row r="149892" ht="14.25" customHeight="1"/>
    <row r="149893" ht="14.25" customHeight="1"/>
    <row r="149894" ht="14.25" customHeight="1"/>
    <row r="149895" ht="14.25" customHeight="1"/>
    <row r="149896" ht="14.25" customHeight="1"/>
    <row r="149897" ht="14.25" customHeight="1"/>
    <row r="149898" ht="14.25" customHeight="1"/>
    <row r="149899" ht="14.25" customHeight="1"/>
    <row r="149900" ht="14.25" customHeight="1"/>
    <row r="149901" ht="14.25" customHeight="1"/>
    <row r="149902" ht="14.25" customHeight="1"/>
    <row r="149903" ht="14.25" customHeight="1"/>
    <row r="149904" ht="14.25" customHeight="1"/>
    <row r="149905" ht="14.25" customHeight="1"/>
    <row r="149906" ht="14.25" customHeight="1"/>
    <row r="149907" ht="14.25" customHeight="1"/>
    <row r="149908" ht="14.25" customHeight="1"/>
    <row r="149909" ht="14.25" customHeight="1"/>
    <row r="149910" ht="14.25" customHeight="1"/>
    <row r="149911" ht="14.25" customHeight="1"/>
    <row r="149912" ht="14.25" customHeight="1"/>
    <row r="149913" ht="14.25" customHeight="1"/>
    <row r="149914" ht="14.25" customHeight="1"/>
    <row r="149915" ht="14.25" customHeight="1"/>
    <row r="149916" ht="14.25" customHeight="1"/>
    <row r="149917" ht="14.25" customHeight="1"/>
    <row r="149918" ht="14.25" customHeight="1"/>
    <row r="149919" ht="14.25" customHeight="1"/>
    <row r="149920" ht="14.25" customHeight="1"/>
    <row r="149921" ht="14.25" customHeight="1"/>
    <row r="149922" ht="14.25" customHeight="1"/>
    <row r="149923" ht="14.25" customHeight="1"/>
    <row r="149924" ht="14.25" customHeight="1"/>
    <row r="149925" ht="14.25" customHeight="1"/>
    <row r="149926" ht="14.25" customHeight="1"/>
    <row r="149927" ht="14.25" customHeight="1"/>
    <row r="149928" ht="14.25" customHeight="1"/>
    <row r="149929" ht="14.25" customHeight="1"/>
    <row r="149930" ht="14.25" customHeight="1"/>
    <row r="149931" ht="14.25" customHeight="1"/>
    <row r="149932" ht="14.25" customHeight="1"/>
    <row r="149933" ht="14.25" customHeight="1"/>
    <row r="149934" ht="14.25" customHeight="1"/>
    <row r="149935" ht="14.25" customHeight="1"/>
    <row r="149936" ht="14.25" customHeight="1"/>
    <row r="149937" ht="14.25" customHeight="1"/>
    <row r="149938" ht="14.25" customHeight="1"/>
    <row r="149939" ht="14.25" customHeight="1"/>
    <row r="149940" ht="14.25" customHeight="1"/>
    <row r="149941" ht="14.25" customHeight="1"/>
    <row r="149942" ht="14.25" customHeight="1"/>
    <row r="149943" ht="14.25" customHeight="1"/>
    <row r="149944" ht="14.25" customHeight="1"/>
    <row r="149945" ht="14.25" customHeight="1"/>
    <row r="149946" ht="14.25" customHeight="1"/>
    <row r="149947" ht="14.25" customHeight="1"/>
    <row r="149948" ht="14.25" customHeight="1"/>
    <row r="149949" ht="14.25" customHeight="1"/>
    <row r="149950" ht="14.25" customHeight="1"/>
    <row r="149951" ht="14.25" customHeight="1"/>
    <row r="149952" ht="14.25" customHeight="1"/>
    <row r="149953" ht="14.25" customHeight="1"/>
    <row r="149954" ht="14.25" customHeight="1"/>
    <row r="149955" ht="14.25" customHeight="1"/>
    <row r="149956" ht="14.25" customHeight="1"/>
    <row r="149957" ht="14.25" customHeight="1"/>
    <row r="149958" ht="14.25" customHeight="1"/>
    <row r="149959" ht="14.25" customHeight="1"/>
    <row r="149960" ht="14.25" customHeight="1"/>
    <row r="149961" ht="14.25" customHeight="1"/>
    <row r="149962" ht="14.25" customHeight="1"/>
    <row r="149963" ht="14.25" customHeight="1"/>
    <row r="149964" ht="14.25" customHeight="1"/>
    <row r="149965" ht="14.25" customHeight="1"/>
    <row r="149966" ht="14.25" customHeight="1"/>
    <row r="149967" ht="14.25" customHeight="1"/>
    <row r="149968" ht="14.25" customHeight="1"/>
    <row r="149969" ht="14.25" customHeight="1"/>
    <row r="149970" ht="14.25" customHeight="1"/>
    <row r="149971" ht="14.25" customHeight="1"/>
    <row r="149972" ht="14.25" customHeight="1"/>
    <row r="149973" ht="14.25" customHeight="1"/>
    <row r="149974" ht="14.25" customHeight="1"/>
    <row r="149975" ht="14.25" customHeight="1"/>
    <row r="149976" ht="14.25" customHeight="1"/>
    <row r="149977" ht="14.25" customHeight="1"/>
    <row r="149978" ht="14.25" customHeight="1"/>
    <row r="149979" ht="14.25" customHeight="1"/>
    <row r="149980" ht="14.25" customHeight="1"/>
    <row r="149981" ht="14.25" customHeight="1"/>
    <row r="149982" ht="14.25" customHeight="1"/>
    <row r="149983" ht="14.25" customHeight="1"/>
    <row r="149984" ht="14.25" customHeight="1"/>
    <row r="149985" ht="14.25" customHeight="1"/>
    <row r="149986" ht="14.25" customHeight="1"/>
    <row r="149987" ht="14.25" customHeight="1"/>
    <row r="149988" ht="14.25" customHeight="1"/>
    <row r="149989" ht="14.25" customHeight="1"/>
    <row r="149990" ht="14.25" customHeight="1"/>
    <row r="149991" ht="14.25" customHeight="1"/>
    <row r="149992" ht="14.25" customHeight="1"/>
    <row r="149993" ht="14.25" customHeight="1"/>
    <row r="149994" ht="14.25" customHeight="1"/>
    <row r="149995" ht="14.25" customHeight="1"/>
    <row r="149996" ht="14.25" customHeight="1"/>
    <row r="149997" ht="14.25" customHeight="1"/>
    <row r="149998" ht="14.25" customHeight="1"/>
    <row r="149999" ht="14.25" customHeight="1"/>
    <row r="150000" ht="14.25" customHeight="1"/>
    <row r="150001" ht="14.25" customHeight="1"/>
    <row r="150002" ht="14.25" customHeight="1"/>
    <row r="150003" ht="14.25" customHeight="1"/>
    <row r="150004" ht="14.25" customHeight="1"/>
    <row r="150005" ht="14.25" customHeight="1"/>
    <row r="150006" ht="14.25" customHeight="1"/>
    <row r="150007" ht="14.25" customHeight="1"/>
    <row r="150008" ht="14.25" customHeight="1"/>
    <row r="150009" ht="14.25" customHeight="1"/>
    <row r="150010" ht="14.25" customHeight="1"/>
    <row r="150011" ht="14.25" customHeight="1"/>
    <row r="150012" ht="14.25" customHeight="1"/>
    <row r="150013" ht="14.25" customHeight="1"/>
    <row r="150014" ht="14.25" customHeight="1"/>
    <row r="150015" ht="14.25" customHeight="1"/>
    <row r="150016" ht="14.25" customHeight="1"/>
    <row r="150017" ht="14.25" customHeight="1"/>
    <row r="150018" ht="14.25" customHeight="1"/>
    <row r="150019" ht="14.25" customHeight="1"/>
    <row r="150020" ht="14.25" customHeight="1"/>
    <row r="150021" ht="14.25" customHeight="1"/>
    <row r="150022" ht="14.25" customHeight="1"/>
    <row r="150023" ht="14.25" customHeight="1"/>
    <row r="150024" ht="14.25" customHeight="1"/>
    <row r="150025" ht="14.25" customHeight="1"/>
    <row r="150026" ht="14.25" customHeight="1"/>
    <row r="150027" ht="14.25" customHeight="1"/>
    <row r="150028" ht="14.25" customHeight="1"/>
    <row r="150029" ht="14.25" customHeight="1"/>
    <row r="150030" ht="14.25" customHeight="1"/>
    <row r="150031" ht="14.25" customHeight="1"/>
    <row r="150032" ht="14.25" customHeight="1"/>
    <row r="150033" ht="14.25" customHeight="1"/>
    <row r="150034" ht="14.25" customHeight="1"/>
    <row r="150035" ht="14.25" customHeight="1"/>
    <row r="150036" ht="14.25" customHeight="1"/>
    <row r="150037" ht="14.25" customHeight="1"/>
    <row r="150038" ht="14.25" customHeight="1"/>
    <row r="150039" ht="14.25" customHeight="1"/>
    <row r="150040" ht="14.25" customHeight="1"/>
    <row r="150041" ht="14.25" customHeight="1"/>
    <row r="150042" ht="14.25" customHeight="1"/>
    <row r="150043" ht="14.25" customHeight="1"/>
    <row r="150044" ht="14.25" customHeight="1"/>
    <row r="150045" ht="14.25" customHeight="1"/>
    <row r="150046" ht="14.25" customHeight="1"/>
    <row r="150047" ht="14.25" customHeight="1"/>
    <row r="150048" ht="14.25" customHeight="1"/>
    <row r="150049" ht="14.25" customHeight="1"/>
    <row r="150050" ht="14.25" customHeight="1"/>
    <row r="150051" ht="14.25" customHeight="1"/>
    <row r="150052" ht="14.25" customHeight="1"/>
    <row r="150053" ht="14.25" customHeight="1"/>
    <row r="150054" ht="14.25" customHeight="1"/>
    <row r="150055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25"/>
    <col customWidth="1" min="2" max="2" width="14.63"/>
    <col customWidth="1" min="3" max="3" width="15.0"/>
    <col customWidth="1" min="4" max="4" width="12.0"/>
    <col customWidth="1" min="6" max="6" width="12.75"/>
    <col customWidth="1" min="9" max="9" width="14.5"/>
    <col customWidth="1" min="10" max="10" width="16.88"/>
    <col customWidth="1" min="11" max="11" width="14.63"/>
    <col customWidth="1" min="12" max="12" width="17.13"/>
    <col customWidth="1" min="13" max="13" width="15.88"/>
  </cols>
  <sheetData>
    <row r="1" ht="18.75" customHeight="1">
      <c r="A1" s="30" t="s">
        <v>609</v>
      </c>
      <c r="B1" s="31" t="s">
        <v>610</v>
      </c>
      <c r="C1" s="32" t="s">
        <v>611</v>
      </c>
      <c r="D1" s="32" t="s">
        <v>612</v>
      </c>
      <c r="E1" s="32" t="s">
        <v>613</v>
      </c>
      <c r="F1" s="31" t="s">
        <v>614</v>
      </c>
      <c r="G1" s="32" t="s">
        <v>615</v>
      </c>
      <c r="H1" s="31" t="s">
        <v>616</v>
      </c>
      <c r="I1" s="32" t="s">
        <v>617</v>
      </c>
      <c r="J1" s="32" t="s">
        <v>618</v>
      </c>
      <c r="K1" s="32" t="s">
        <v>619</v>
      </c>
      <c r="L1" s="31" t="s">
        <v>620</v>
      </c>
      <c r="M1" s="32" t="s">
        <v>621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22.5" customHeight="1">
      <c r="A2" s="34" t="s">
        <v>622</v>
      </c>
      <c r="B2" s="35"/>
      <c r="C2" s="35"/>
      <c r="D2" s="35"/>
      <c r="E2" s="35"/>
      <c r="F2" s="35"/>
      <c r="G2" s="36"/>
      <c r="H2" s="36"/>
      <c r="I2" s="36"/>
      <c r="J2" s="36"/>
      <c r="K2" s="36"/>
      <c r="L2" s="36"/>
      <c r="M2" s="36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22.5" customHeight="1">
      <c r="A3" s="34" t="s">
        <v>623</v>
      </c>
      <c r="B3" s="38"/>
      <c r="C3" s="38"/>
      <c r="D3" s="38"/>
      <c r="E3" s="38"/>
      <c r="F3" s="38"/>
      <c r="G3" s="36"/>
      <c r="H3" s="36"/>
      <c r="I3" s="36"/>
      <c r="J3" s="36"/>
      <c r="K3" s="36"/>
      <c r="L3" s="36"/>
      <c r="M3" s="36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22.5" customHeight="1">
      <c r="A4" s="34" t="s">
        <v>1</v>
      </c>
      <c r="B4" s="38"/>
      <c r="C4" s="38"/>
      <c r="D4" s="38"/>
      <c r="E4" s="38"/>
      <c r="F4" s="38"/>
      <c r="G4" s="36"/>
      <c r="H4" s="36"/>
      <c r="I4" s="36"/>
      <c r="J4" s="36"/>
      <c r="K4" s="36"/>
      <c r="L4" s="36"/>
      <c r="M4" s="36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22.5" customHeight="1">
      <c r="A5" s="34" t="s">
        <v>624</v>
      </c>
      <c r="B5" s="38"/>
      <c r="C5" s="38"/>
      <c r="D5" s="38"/>
      <c r="E5" s="38"/>
      <c r="F5" s="35"/>
      <c r="G5" s="36"/>
      <c r="H5" s="36"/>
      <c r="I5" s="36"/>
      <c r="J5" s="36"/>
      <c r="K5" s="36"/>
      <c r="L5" s="36"/>
      <c r="M5" s="36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22.5" customHeight="1">
      <c r="A6" s="34" t="s">
        <v>625</v>
      </c>
      <c r="B6" s="35"/>
      <c r="C6" s="35"/>
      <c r="D6" s="35"/>
      <c r="E6" s="35"/>
      <c r="F6" s="35"/>
      <c r="G6" s="36"/>
      <c r="H6" s="36"/>
      <c r="I6" s="36"/>
      <c r="J6" s="36"/>
      <c r="K6" s="36"/>
      <c r="L6" s="36"/>
      <c r="M6" s="36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22.5" customHeight="1">
      <c r="A7" s="39" t="s">
        <v>626</v>
      </c>
      <c r="B7" s="40"/>
      <c r="C7" s="40"/>
      <c r="D7" s="40"/>
      <c r="E7" s="40"/>
      <c r="F7" s="40"/>
      <c r="G7" s="36"/>
      <c r="H7" s="36"/>
      <c r="I7" s="36"/>
      <c r="J7" s="36"/>
      <c r="K7" s="36"/>
      <c r="L7" s="36"/>
      <c r="M7" s="36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22.5" customHeight="1">
      <c r="A8" s="34" t="s">
        <v>627</v>
      </c>
      <c r="B8" s="41"/>
      <c r="C8" s="41"/>
      <c r="D8" s="41"/>
      <c r="E8" s="41"/>
      <c r="F8" s="41"/>
      <c r="G8" s="36"/>
      <c r="H8" s="36"/>
      <c r="I8" s="36"/>
      <c r="J8" s="36"/>
      <c r="K8" s="36"/>
      <c r="L8" s="36"/>
      <c r="M8" s="36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22.5" customHeight="1">
      <c r="A9" s="42" t="s">
        <v>628</v>
      </c>
      <c r="B9" s="38"/>
      <c r="C9" s="38"/>
      <c r="D9" s="38"/>
      <c r="E9" s="38"/>
      <c r="F9" s="38"/>
      <c r="G9" s="36"/>
      <c r="H9" s="36"/>
      <c r="I9" s="36"/>
      <c r="J9" s="36"/>
      <c r="K9" s="36"/>
      <c r="L9" s="36"/>
      <c r="M9" s="36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22.5" customHeight="1">
      <c r="A10" s="42" t="s">
        <v>629</v>
      </c>
      <c r="B10" s="43"/>
      <c r="C10" s="43"/>
      <c r="D10" s="43"/>
      <c r="E10" s="43"/>
      <c r="F10" s="43"/>
      <c r="G10" s="36"/>
      <c r="H10" s="36"/>
      <c r="I10" s="36"/>
      <c r="J10" s="36"/>
      <c r="K10" s="36"/>
      <c r="L10" s="36"/>
      <c r="M10" s="36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22.5" customHeight="1">
      <c r="A11" s="34" t="s">
        <v>630</v>
      </c>
      <c r="B11" s="44"/>
      <c r="C11" s="44"/>
      <c r="D11" s="44"/>
      <c r="E11" s="44"/>
      <c r="F11" s="44"/>
      <c r="G11" s="36"/>
      <c r="H11" s="36"/>
      <c r="I11" s="36"/>
      <c r="J11" s="36"/>
      <c r="K11" s="36"/>
      <c r="L11" s="36"/>
      <c r="M11" s="36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22.5" customHeight="1">
      <c r="A12" s="34" t="s">
        <v>631</v>
      </c>
      <c r="B12" s="41"/>
      <c r="C12" s="41"/>
      <c r="D12" s="41"/>
      <c r="E12" s="41"/>
      <c r="F12" s="41"/>
      <c r="G12" s="36"/>
      <c r="H12" s="36"/>
      <c r="I12" s="36"/>
      <c r="J12" s="36"/>
      <c r="K12" s="36"/>
      <c r="L12" s="36"/>
      <c r="M12" s="36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22.5" customHeight="1">
      <c r="A13" s="42" t="s">
        <v>632</v>
      </c>
      <c r="B13" s="41"/>
      <c r="C13" s="41"/>
      <c r="D13" s="41"/>
      <c r="E13" s="41"/>
      <c r="F13" s="41"/>
      <c r="G13" s="36"/>
      <c r="H13" s="36"/>
      <c r="I13" s="36"/>
      <c r="J13" s="36"/>
      <c r="K13" s="36"/>
      <c r="L13" s="36"/>
      <c r="M13" s="36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22.5" customHeight="1">
      <c r="A14" s="42" t="s">
        <v>633</v>
      </c>
      <c r="B14" s="41"/>
      <c r="C14" s="41"/>
      <c r="D14" s="41"/>
      <c r="E14" s="41"/>
      <c r="F14" s="41"/>
      <c r="G14" s="36"/>
      <c r="H14" s="36"/>
      <c r="I14" s="36"/>
      <c r="J14" s="36"/>
      <c r="K14" s="36"/>
      <c r="L14" s="36"/>
      <c r="M14" s="36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22.5" customHeight="1">
      <c r="A15" s="34" t="s">
        <v>634</v>
      </c>
      <c r="B15" s="38"/>
      <c r="C15" s="38"/>
      <c r="D15" s="38"/>
      <c r="E15" s="38"/>
      <c r="F15" s="38"/>
      <c r="G15" s="36"/>
      <c r="H15" s="36"/>
      <c r="I15" s="36"/>
      <c r="J15" s="36"/>
      <c r="K15" s="36"/>
      <c r="L15" s="36"/>
      <c r="M15" s="36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</sheetData>
  <drawing r:id="rId1"/>
  <tableParts count="1">
    <tablePart r:id="rId3"/>
  </tableParts>
</worksheet>
</file>